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_QLThi\Cai thien 15.16.2\DS Thi\9.4.16\Ca 1\"/>
    </mc:Choice>
  </mc:AlternateContent>
  <bookViews>
    <workbookView xWindow="0" yWindow="660" windowWidth="20490" windowHeight="7095" tabRatio="637" firstSheet="2" activeTab="11"/>
  </bookViews>
  <sheets>
    <sheet name="Mã" sheetId="33" r:id="rId1"/>
    <sheet name="DATA" sheetId="30" r:id="rId2"/>
    <sheet name="LICH THI" sheetId="11" r:id="rId3"/>
    <sheet name="Theo Ngay" sheetId="38" r:id="rId4"/>
    <sheet name="De" sheetId="44" r:id="rId5"/>
    <sheet name="BiaHS" sheetId="49" r:id="rId6"/>
    <sheet name="SVDK" sheetId="52" r:id="rId7"/>
    <sheet name="Phach" sheetId="54" r:id="rId8"/>
    <sheet name="Phieu1" sheetId="55" r:id="rId9"/>
    <sheet name="Phieu_End" sheetId="56" r:id="rId10"/>
    <sheet name="DS VĐ" sheetId="57" r:id="rId11"/>
    <sheet name="DS Viết" sheetId="58" r:id="rId12"/>
    <sheet name="Sheet1" sheetId="53" r:id="rId13"/>
  </sheets>
  <definedNames>
    <definedName name="_CT_MaHe" localSheetId="12">Sheet1!XFD1&amp;"-"&amp;MID(Sheet1!XEX1,3,2)</definedName>
    <definedName name="_CT_MaHe" localSheetId="6">SVDK!XFD1&amp;"-"&amp;MID(SVDK!XEX1,3,2)</definedName>
    <definedName name="_CT_MaHP" localSheetId="6">MID(SVDK!$Z1,FIND("(",SVDK!$Z1,1)+1,FIND(")",SVDK!$Z1,1)-FIND("(",SVDK!$Z1,1)-1)</definedName>
    <definedName name="_CT_MaHP1" localSheetId="6">SVDK!_CT_MaHP&amp;"-"&amp;MID(SVDK!$V1,3,2)</definedName>
    <definedName name="_CT_TT" localSheetId="6">SVDK!XFD$1+1</definedName>
    <definedName name="_De_Loc2" comment="Lọc từ LICH THI" localSheetId="4">VLOOKUP(De!$A1,'LICH THI'!$C:$AQ,De!A$1,0)</definedName>
    <definedName name="_De_stt" localSheetId="4">De!A1048576+1</definedName>
    <definedName name="_DL_BM" localSheetId="1">IF(DATA!$O1="","",VLOOKUP(DATA!$O1,Mã!$A:$C,3,0))</definedName>
    <definedName name="_DL_Khoa" localSheetId="1">IF(DATA!$P1="","",VLOOKUP(DATA!$P1,Mã!$E:$F,2,0))</definedName>
    <definedName name="_DSVD" localSheetId="10">IF('DS VĐ'!$B1="","",VLOOKUP('DS VĐ'!$A1,SVDK!$A:$AC,'DS VĐ'!A$1,0))</definedName>
    <definedName name="_DSVD_SBD" localSheetId="10">IF('DS VĐ'!$B1="","",'DS VĐ'!A1048576+1)</definedName>
    <definedName name="_DSVD_stt" localSheetId="10">IF('DS VĐ'!A1048576="","",IF('DS VĐ'!A1048576&lt;'DS VĐ'!$P$6,'DS VĐ'!A1048576+1,""))</definedName>
    <definedName name="_DSViet" localSheetId="11">IF('DS Viết'!$B1="","",VLOOKUP('DS Viết'!$A1,SVDK!$A:$AC,'DS Viết'!A$1,0))</definedName>
    <definedName name="_DSviet_SBD" localSheetId="11">IF('DS Viết'!$B1="","",'DS Viết'!A1048576+1)</definedName>
    <definedName name="_DSviet_stt" localSheetId="11">IF('DS Viết'!A1048576="","",IF('DS Viết'!A1048576&lt;'DS Viết'!$N$6,'DS Viết'!A1048576+1,""))</definedName>
    <definedName name="_xlnm._FilterDatabase" localSheetId="1" hidden="1">DATA!$A$3:$BF$976</definedName>
    <definedName name="_xlnm._FilterDatabase" localSheetId="4" hidden="1">De!$B$7:$AK$297</definedName>
    <definedName name="_xlnm._FilterDatabase" localSheetId="2" hidden="1">'LICH THI'!$A$9:$CF$257</definedName>
    <definedName name="_xlnm._FilterDatabase" localSheetId="12" hidden="1">Sheet1!$A$1:$F$235</definedName>
    <definedName name="_xlnm._FilterDatabase" localSheetId="6" hidden="1">SVDK!$A$1:$AE$7192</definedName>
    <definedName name="_xlnm._FilterDatabase" localSheetId="3" hidden="1">'Theo Ngay'!$A$5:$T$156</definedName>
    <definedName name="_L_Gio" localSheetId="2">IF('LICH THI'!L1=1,"7:00",IF('LICH THI'!L1=2,"9:00",IF('LICH THI'!L1=3,"13:00",IF('LICH THI'!L1=4,"15:00",IF('LICH THI'!L1=5,"18:00","6:30")))))</definedName>
    <definedName name="_L_Loc" localSheetId="2">IF(LEFT('LICH THI'!$F1,2)="DC",VLOOKUP('LICH THI'!$F1,DATA!$A:$CK,'LICH THI'!A$1,0),IF(LEFT('LICH THI'!$F1,2)="DL",VLOOKUP('LICH THI'!$F1,DATA!$B:$CK,'LICH THI'!A$1-1,0),IF(LEFT('LICH THI'!$F1,2)="CC",VLOOKUP('LICH THI'!$F1,DATA!$D:$CK,'LICH THI'!A$1-3,0),IF(LEFT('LICH THI'!$F1,2)="CL",VLOOKUP('LICH THI'!$F1,DATA!$E:$CK,'LICH THI'!A$1-4,0),"??"))))</definedName>
    <definedName name="_L_Loc2" localSheetId="2">VLOOKUP('LICH THI'!$A1,'LICH THI'!$C:$AQ,'LICH THI'!A$1,0)</definedName>
    <definedName name="_L_LocHe" localSheetId="2">IF(ISERROR(FIND("-",TRIM('LICH THI'!$C1),1)),"",RIGHT(TRIM('LICH THI'!$C1),LEN(TRIM('LICH THI'!$C1)) -FIND("-",SUBSTITUTE(TRIM('LICH THI'!$C1),"-","-",LEN(TRIM('LICH THI'!$C1))-LEN(SUBSTITUTE(TRIM('LICH THI'!$C1),"-",""))))))</definedName>
    <definedName name="_L_MaHP" localSheetId="2">IF(MID('LICH THI'!$C1,8,1)="-",LEFT('LICH THI'!$C1,7),IF(MID('LICH THI'!$C1,9,1)="-",LEFT('LICH THI'!$C1,8),LEFT('LICH THI'!$C1,9)))</definedName>
    <definedName name="_L_Ngay" localSheetId="2">IF('LICH THI'!XFD1="","",CHOOSE(WEEKDAY('LICH THI'!XFD1),"(Cnhật)","(Thứ 2)","(Thứ 3)","(Thứ 4)","(Thứ 5)","(Thứ 6)","(Thứ 7)"))</definedName>
    <definedName name="_L_NgayCham" localSheetId="2">IF(OR('LICH THI'!XEO1="TH",'LICH THI'!XEO1="VĐ"),'LICH THI'!XEQ1,IF('LICH THI'!XER1="(Thứ 6)",'LICH THI'!XEQ1+3,'LICH THI'!XEQ1+1))</definedName>
    <definedName name="_L_NgayGio" localSheetId="2">'LICH THI'!K1+'LICH THI'!B1</definedName>
    <definedName name="_L_NopDiem" localSheetId="2">IF(OR('LICH THI'!XEN1="TH",'LICH THI'!XEN1="VĐ"),'LICH THI'!XEP1+2,'LICH THI'!XEP1+7)</definedName>
    <definedName name="_L_sophong" localSheetId="2">IF('LICH THI'!$O1=0,"",IF(LEFT('LICH THI'!L1,4)="Ghép",ROUNDUP('LICH THI'!$N1/'LICH THI'!$O1,0)-0.5,ROUNDUP('LICH THI'!$N1/'LICH THI'!$O1,0)))</definedName>
    <definedName name="_L_SoSV" localSheetId="2">COUNTIF(SVDK!$AC:$AC,'LICH THI'!XET1)</definedName>
    <definedName name="_L_stt" localSheetId="2">'LICH THI'!A1048576+1</definedName>
    <definedName name="_L_SV_P" localSheetId="2">IF(OR('LICH THI'!$I1="VĐ",'LICH THI'!$I1="TH"),0,IF('LICH THI'!XFD1&lt;50,'LICH THI'!XFD1,IF(MOD('LICH THI'!XFD1,'LICH THI'!$O$2)&lt;'LICH THI'!$O$3,'LICH THI'!$O$2+ROUNDUP(MOD('LICH THI'!XFD1,'LICH THI'!$O$2)/('LICH THI'!XFD1/'LICH THI'!$O$2),0),'LICH THI'!$O$2)))</definedName>
    <definedName name="_L_SV_Pcuoi" comment="Số SV phòng cuối cùng" localSheetId="2">IF('LICH THI'!$O1=0,"",'LICH THI'!$N1-'LICH THI'!$O1*(ROUNDUP('LICH THI'!$P1,0)-1))</definedName>
    <definedName name="_N_CongCNTT" localSheetId="3">SUMIF('LICH THI'!$A:$A,'Theo Ngay'!$A1,'LICH THI'!$W:$W)</definedName>
    <definedName name="_N_CongCSKT" localSheetId="3">SUMIF('LICH THI'!$A:$A,'Theo Ngay'!$A1,'LICH THI'!$S:$S)</definedName>
    <definedName name="_N_CongKCK" localSheetId="3">SUMIF('LICH THI'!$A:$A,'Theo Ngay'!$A1,'LICH THI'!$U:$U)</definedName>
    <definedName name="_N_CongKCT" localSheetId="3">SUMIF('LICH THI'!$A:$A,'Theo Ngay'!$A1,'LICH THI'!$T:$T)</definedName>
    <definedName name="_N_CongKHCB" localSheetId="3">SUMIF('LICH THI'!$A:$A,'Theo Ngay'!$A1,'LICH THI'!$R:$R)</definedName>
    <definedName name="_N_CongKTVT" localSheetId="3">SUMIF('LICH THI'!$A:$A,'Theo Ngay'!$A1,'LICH THI'!$V:$V)</definedName>
    <definedName name="_N_CongLLCT" localSheetId="3">SUMIF('LICH THI'!$A:$A,'Theo Ngay'!$A1,'LICH THI'!$Q:$Q)</definedName>
    <definedName name="_N_CongSP_" localSheetId="3">SUMIF('LICH THI'!$A:$A,'Theo Ngay'!$A1,'LICH THI'!$P:$P)</definedName>
    <definedName name="_N_Gio_" localSheetId="3">IF('Theo Ngay'!$E1=1,"7:00",IF('Theo Ngay'!$E1=2,"9:00",IF('Theo Ngay'!$E1=3,"13:00",IF('Theo Ngay'!$E1=4,"15:00",IF('Theo Ngay'!$E1=5,"18:00","6:30")))))</definedName>
    <definedName name="_N_NgayGio" localSheetId="3">'Theo Ngay'!$D1+'Theo Ngay'!$B1</definedName>
    <definedName name="_N_stt" localSheetId="3">'Theo Ngay'!A1048576+1</definedName>
    <definedName name="_P_SBD" localSheetId="7">IF(Phach!A1048576="","",IF(Phach!A1048576+1&gt;Phach!$H$1*Phach!A$5,"",IF(Phach!A1048576&lt;Phach!$E$1,Phach!A1048576+1,"")))</definedName>
    <definedName name="_P_SBD1" localSheetId="7">IF(Phach!A$5&lt;=Phach!$K$1,(Phach!A$5-1)*Phach!$H$1+1,"")</definedName>
    <definedName name="_P_SP" localSheetId="7">IFERROR(VLOOKUP(Phach!$B$1&amp;"-"&amp;Phach!XFD1,SVDK!$A:$AC,SVDK!$N$1,0),"")</definedName>
    <definedName name="_xlnm.Print_Area" localSheetId="5">BiaHS!$A$1:$H$38</definedName>
    <definedName name="_xlnm.Print_Area" localSheetId="1">DATA!$A$1:$P$974</definedName>
    <definedName name="_xlnm.Print_Area" localSheetId="4">De!$B$2:$P$300</definedName>
    <definedName name="_xlnm.Print_Area" localSheetId="10">'DS VĐ'!$B$2:$N$75</definedName>
    <definedName name="_xlnm.Print_Area" localSheetId="11">'DS Viết'!$B$2:$L$66</definedName>
    <definedName name="_xlnm.Print_Area" localSheetId="2">'LICH THI'!$D$4:$AA$254</definedName>
    <definedName name="_xlnm.Print_Area" localSheetId="7">Phach!$A$2:$O$56</definedName>
    <definedName name="_xlnm.Print_Area" localSheetId="9">Phieu_End!$A$1:$H$41</definedName>
    <definedName name="_xlnm.Print_Area" localSheetId="8">Phieu1!$A$1:$H$41</definedName>
    <definedName name="_xlnm.Print_Area" localSheetId="3">'Theo Ngay'!$C$1:$O$140</definedName>
    <definedName name="_xlnm.Print_Titles" localSheetId="1">DATA!$1:$3</definedName>
    <definedName name="_xlnm.Print_Titles" localSheetId="4">De!$6:$7</definedName>
    <definedName name="_xlnm.Print_Titles" localSheetId="10">'DS VĐ'!$8:$9</definedName>
    <definedName name="_xlnm.Print_Titles" localSheetId="11">'DS Viết'!$8:$9</definedName>
    <definedName name="_xlnm.Print_Titles" localSheetId="2">'LICH THI'!$7:$9</definedName>
    <definedName name="_xlnm.Print_Titles" localSheetId="3">'Theo Ngay'!$5:$5</definedName>
    <definedName name="Z_593B6BD9_FB10_4B23_82DA_B337011F5C8F_.wvu.Cols" localSheetId="9" hidden="1">Phieu_End!$I:$I</definedName>
    <definedName name="Z_593B6BD9_FB10_4B23_82DA_B337011F5C8F_.wvu.Cols" localSheetId="8" hidden="1">Phieu1!$I:$I</definedName>
    <definedName name="Z_593B6BD9_FB10_4B23_82DA_B337011F5C8F_.wvu.PrintArea" localSheetId="10" hidden="1">'DS VĐ'!$B$2:$N$75</definedName>
    <definedName name="Z_593B6BD9_FB10_4B23_82DA_B337011F5C8F_.wvu.PrintArea" localSheetId="11" hidden="1">'DS Viết'!$B$2:$L$66</definedName>
    <definedName name="Z_593B6BD9_FB10_4B23_82DA_B337011F5C8F_.wvu.PrintArea" localSheetId="9" hidden="1">Phieu_End!$A$1:$H$41</definedName>
    <definedName name="Z_593B6BD9_FB10_4B23_82DA_B337011F5C8F_.wvu.PrintArea" localSheetId="8" hidden="1">Phieu1!$A$1:$H$41</definedName>
    <definedName name="Z_593B6BD9_FB10_4B23_82DA_B337011F5C8F_.wvu.PrintTitles" localSheetId="10" hidden="1">'DS VĐ'!$8:$9</definedName>
    <definedName name="Z_593B6BD9_FB10_4B23_82DA_B337011F5C8F_.wvu.PrintTitles" localSheetId="11" hidden="1">'DS Viết'!$8:$9</definedName>
    <definedName name="Z_B57858BC_587D_4A42_8073_5326396DF595_.wvu.Cols" localSheetId="9" hidden="1">Phieu_End!$I:$I</definedName>
    <definedName name="Z_B57858BC_587D_4A42_8073_5326396DF595_.wvu.Cols" localSheetId="8" hidden="1">Phieu1!$I:$I</definedName>
    <definedName name="Z_B57858BC_587D_4A42_8073_5326396DF595_.wvu.PrintArea" localSheetId="10" hidden="1">'DS VĐ'!$B$2:$N$75</definedName>
    <definedName name="Z_B57858BC_587D_4A42_8073_5326396DF595_.wvu.PrintArea" localSheetId="11" hidden="1">'DS Viết'!$B$2:$L$66</definedName>
    <definedName name="Z_B57858BC_587D_4A42_8073_5326396DF595_.wvu.PrintArea" localSheetId="9" hidden="1">Phieu_End!$A$1:$H$41</definedName>
    <definedName name="Z_B57858BC_587D_4A42_8073_5326396DF595_.wvu.PrintArea" localSheetId="8" hidden="1">Phieu1!$A$1:$H$41</definedName>
    <definedName name="Z_B57858BC_587D_4A42_8073_5326396DF595_.wvu.PrintTitles" localSheetId="10" hidden="1">'DS VĐ'!$8:$9</definedName>
    <definedName name="Z_B57858BC_587D_4A42_8073_5326396DF595_.wvu.PrintTitles" localSheetId="11" hidden="1">'DS Viết'!$8:$9</definedName>
    <definedName name="Z_C0EF3FED_AB46_4BE8_A61A_915A43E14096_.wvu.Cols" localSheetId="9" hidden="1">Phieu_End!$I:$I</definedName>
    <definedName name="Z_C0EF3FED_AB46_4BE8_A61A_915A43E14096_.wvu.Cols" localSheetId="8" hidden="1">Phieu1!$I:$I</definedName>
    <definedName name="Z_C0EF3FED_AB46_4BE8_A61A_915A43E14096_.wvu.PrintArea" localSheetId="10" hidden="1">'DS VĐ'!$B$2:$N$75</definedName>
    <definedName name="Z_C0EF3FED_AB46_4BE8_A61A_915A43E14096_.wvu.PrintArea" localSheetId="11" hidden="1">'DS Viết'!$B$2:$L$66</definedName>
    <definedName name="Z_C0EF3FED_AB46_4BE8_A61A_915A43E14096_.wvu.PrintArea" localSheetId="9" hidden="1">Phieu_End!$A$1:$H$41</definedName>
    <definedName name="Z_C0EF3FED_AB46_4BE8_A61A_915A43E14096_.wvu.PrintArea" localSheetId="8" hidden="1">Phieu1!$A$1:$H$41</definedName>
    <definedName name="Z_C0EF3FED_AB46_4BE8_A61A_915A43E14096_.wvu.PrintTitles" localSheetId="10" hidden="1">'DS VĐ'!$8:$9</definedName>
    <definedName name="Z_C0EF3FED_AB46_4BE8_A61A_915A43E14096_.wvu.PrintTitles" localSheetId="11" hidden="1">'DS Viết'!$8:$9</definedName>
  </definedNames>
  <calcPr calcId="152511"/>
</workbook>
</file>

<file path=xl/calcChain.xml><?xml version="1.0" encoding="utf-8"?>
<calcChain xmlns="http://schemas.openxmlformats.org/spreadsheetml/2006/main">
  <c r="B7195" i="52" l="1"/>
  <c r="B7196" i="52"/>
  <c r="B7197" i="52"/>
  <c r="B7198" i="52"/>
  <c r="B7199" i="52"/>
  <c r="B7200" i="52"/>
  <c r="B7201" i="52"/>
  <c r="B7202" i="52"/>
  <c r="B7203" i="52"/>
  <c r="B7204" i="52"/>
  <c r="B7205" i="52"/>
  <c r="B7206" i="52"/>
  <c r="B7207" i="52"/>
  <c r="B7208" i="52"/>
  <c r="B7209" i="52"/>
  <c r="B7210" i="52"/>
  <c r="B7211" i="52"/>
  <c r="B7212" i="52"/>
  <c r="B7213" i="52"/>
  <c r="B7214" i="52"/>
  <c r="B7215" i="52"/>
  <c r="B7216" i="52"/>
  <c r="B7217" i="52"/>
  <c r="B7218" i="52"/>
  <c r="B7219" i="52"/>
  <c r="B7220" i="52"/>
  <c r="B7221" i="52"/>
  <c r="B7222" i="52"/>
  <c r="B7223" i="52"/>
  <c r="B7224" i="52"/>
  <c r="B7225" i="52"/>
  <c r="B7226" i="52"/>
  <c r="B7227" i="52"/>
  <c r="B7228" i="52"/>
  <c r="B7229" i="52"/>
  <c r="B7230" i="52"/>
  <c r="B7231" i="52"/>
  <c r="B7232" i="52"/>
  <c r="B7233" i="52"/>
  <c r="B7234" i="52"/>
  <c r="B7235" i="52"/>
  <c r="B7236" i="52"/>
  <c r="B7237" i="52"/>
  <c r="B7238" i="52"/>
  <c r="B7239" i="52"/>
  <c r="B7240" i="52"/>
  <c r="B7241" i="52"/>
  <c r="B7242" i="52"/>
  <c r="B7243" i="52"/>
  <c r="B7244" i="52"/>
  <c r="B7245" i="52"/>
  <c r="B7246" i="52"/>
  <c r="B7247" i="52"/>
  <c r="B7248" i="52"/>
  <c r="B7249" i="52"/>
  <c r="B7250" i="52"/>
  <c r="B7251" i="52"/>
  <c r="B7252" i="52"/>
  <c r="B7253" i="52"/>
  <c r="B7254" i="52"/>
  <c r="B7255" i="52"/>
  <c r="B7256" i="52"/>
  <c r="B7257" i="52"/>
  <c r="B7258" i="52"/>
  <c r="B7259" i="52"/>
  <c r="B7260" i="52"/>
  <c r="B7261" i="52"/>
  <c r="B7262" i="52"/>
  <c r="B7263" i="52"/>
  <c r="B7264" i="52"/>
  <c r="B7265" i="52"/>
  <c r="B7266" i="52"/>
  <c r="B7267" i="52"/>
  <c r="B7268" i="52"/>
  <c r="B7269" i="52"/>
  <c r="B7270" i="52"/>
  <c r="B7271" i="52"/>
  <c r="B7272" i="52"/>
  <c r="B7273" i="52"/>
  <c r="B7274" i="52"/>
  <c r="B7275" i="52"/>
  <c r="B7276" i="52"/>
  <c r="B7277" i="52"/>
  <c r="B7278" i="52"/>
  <c r="B7279" i="52"/>
  <c r="B7280" i="52"/>
  <c r="B7281" i="52"/>
  <c r="B7282" i="52"/>
  <c r="B7283" i="52"/>
  <c r="B7284" i="52"/>
  <c r="B7285" i="52"/>
  <c r="B7286" i="52"/>
  <c r="B7287" i="52"/>
  <c r="B7288" i="52"/>
  <c r="B7289" i="52"/>
  <c r="B7290" i="52"/>
  <c r="B7291" i="52"/>
  <c r="B7292" i="52"/>
  <c r="B7293" i="52"/>
  <c r="B7294" i="52"/>
  <c r="B7295" i="52"/>
  <c r="B7296" i="52"/>
  <c r="B7297" i="52"/>
  <c r="B7298" i="52"/>
  <c r="B7299" i="52"/>
  <c r="B7300" i="52"/>
  <c r="B7301" i="52"/>
  <c r="B7302" i="52"/>
  <c r="B7303" i="52"/>
  <c r="B7304" i="52"/>
  <c r="B7305" i="52"/>
  <c r="B7306" i="52"/>
  <c r="B7307" i="52"/>
  <c r="B7308" i="52"/>
  <c r="B7309" i="52"/>
  <c r="B7310" i="52"/>
  <c r="B7311" i="52"/>
  <c r="B7312" i="52"/>
  <c r="B7313" i="52"/>
  <c r="B7314" i="52"/>
  <c r="B7315" i="52"/>
  <c r="B7316" i="52"/>
  <c r="B7317" i="52"/>
  <c r="B7318" i="52"/>
  <c r="B7319" i="52"/>
  <c r="B7320" i="52"/>
  <c r="B7321" i="52"/>
  <c r="B7322" i="52"/>
  <c r="B7323" i="52"/>
  <c r="B7324" i="52"/>
  <c r="B7325" i="52"/>
  <c r="B7326" i="52"/>
  <c r="B7327" i="52"/>
  <c r="B7328" i="52"/>
  <c r="B7329" i="52"/>
  <c r="B7330" i="52"/>
  <c r="B7331" i="52"/>
  <c r="B7332" i="52"/>
  <c r="B7333" i="52"/>
  <c r="B7334" i="52"/>
  <c r="B7335" i="52"/>
  <c r="B7336" i="52"/>
  <c r="B7337" i="52"/>
  <c r="B7338" i="52"/>
  <c r="B7339" i="52"/>
  <c r="B7340" i="52"/>
  <c r="B7341" i="52"/>
  <c r="B7342" i="52"/>
  <c r="B7343" i="52"/>
  <c r="B7344" i="52"/>
  <c r="B7345" i="52"/>
  <c r="B7346" i="52"/>
  <c r="B7347" i="52"/>
  <c r="B7348" i="52"/>
  <c r="B7349" i="52"/>
  <c r="B7350" i="52"/>
  <c r="B7351" i="52"/>
  <c r="B7352" i="52"/>
  <c r="B7353" i="52"/>
  <c r="B7354" i="52"/>
  <c r="B7355" i="52"/>
  <c r="B7356" i="52"/>
  <c r="B7357" i="52"/>
  <c r="B7358" i="52"/>
  <c r="B7359" i="52"/>
  <c r="B7360" i="52"/>
  <c r="B7361" i="52"/>
  <c r="B7362" i="52"/>
  <c r="B7363" i="52"/>
  <c r="B7364" i="52"/>
  <c r="B7365" i="52"/>
  <c r="B7366" i="52"/>
  <c r="B7367" i="52"/>
  <c r="B7368" i="52"/>
  <c r="B7369" i="52"/>
  <c r="B7370" i="52"/>
  <c r="B7371" i="52"/>
  <c r="B7372" i="52"/>
  <c r="B7373" i="52"/>
  <c r="B7374" i="52"/>
  <c r="B7375" i="52"/>
  <c r="B7376" i="52"/>
  <c r="B7377" i="52"/>
  <c r="B7378" i="52"/>
  <c r="B7379" i="52"/>
  <c r="B7380" i="52"/>
  <c r="B7381" i="52"/>
  <c r="B7382" i="52"/>
  <c r="B7383" i="52"/>
  <c r="B7384" i="52"/>
  <c r="B7385" i="52"/>
  <c r="B7386" i="52"/>
  <c r="B7387" i="52"/>
  <c r="B7388" i="52"/>
  <c r="B7389" i="52"/>
  <c r="B7390" i="52"/>
  <c r="B7391" i="52"/>
  <c r="B7392" i="52"/>
  <c r="B7393" i="52"/>
  <c r="B7394" i="52"/>
  <c r="B7395" i="52"/>
  <c r="B7396" i="52"/>
  <c r="B7397" i="52"/>
  <c r="B7398" i="52"/>
  <c r="B7399" i="52"/>
  <c r="B7400" i="52"/>
  <c r="B7401" i="52"/>
  <c r="B7402" i="52"/>
  <c r="B7403" i="52"/>
  <c r="B7404" i="52"/>
  <c r="B7405" i="52"/>
  <c r="B7406" i="52"/>
  <c r="B7407" i="52"/>
  <c r="B7408" i="52"/>
  <c r="B7409" i="52"/>
  <c r="B7410" i="52"/>
  <c r="B7411" i="52"/>
  <c r="B7412" i="52"/>
  <c r="B7413" i="52"/>
  <c r="B7414" i="52"/>
  <c r="B7415" i="52"/>
  <c r="B7416" i="52"/>
  <c r="B7417" i="52"/>
  <c r="B7418" i="52"/>
  <c r="B7419" i="52"/>
  <c r="B7420" i="52"/>
  <c r="B7421" i="52"/>
  <c r="B7422" i="52"/>
  <c r="B7423" i="52"/>
  <c r="B7424" i="52"/>
  <c r="B7425" i="52"/>
  <c r="B7426" i="52"/>
  <c r="B7427" i="52"/>
  <c r="B7428" i="52"/>
  <c r="B7193" i="52"/>
  <c r="B7194" i="52"/>
  <c r="B6" i="52"/>
  <c r="B7" i="52"/>
  <c r="B8" i="52"/>
  <c r="B9" i="52"/>
  <c r="B10" i="52"/>
  <c r="B11" i="52"/>
  <c r="B12" i="52"/>
  <c r="B13" i="52"/>
  <c r="B14" i="52"/>
  <c r="B15" i="52"/>
  <c r="B16" i="52"/>
  <c r="B17" i="52"/>
  <c r="B18" i="52"/>
  <c r="B19" i="52"/>
  <c r="B20" i="52"/>
  <c r="B21" i="52"/>
  <c r="B22" i="52"/>
  <c r="B23" i="52"/>
  <c r="B24" i="52"/>
  <c r="B25" i="52"/>
  <c r="B26" i="52"/>
  <c r="B27" i="52"/>
  <c r="B28" i="52"/>
  <c r="B29" i="52"/>
  <c r="B30" i="52"/>
  <c r="B31" i="52"/>
  <c r="B32" i="52"/>
  <c r="B33" i="52"/>
  <c r="B34" i="52"/>
  <c r="B35" i="52"/>
  <c r="B36" i="52"/>
  <c r="B37" i="52"/>
  <c r="B38" i="52"/>
  <c r="B39" i="52"/>
  <c r="B40" i="52"/>
  <c r="B41" i="52"/>
  <c r="B42" i="52"/>
  <c r="B43" i="52"/>
  <c r="B44" i="52"/>
  <c r="B45" i="52"/>
  <c r="B46" i="52"/>
  <c r="B47" i="52"/>
  <c r="B48" i="52"/>
  <c r="B49" i="52"/>
  <c r="B50" i="52"/>
  <c r="B51" i="52"/>
  <c r="B52" i="52"/>
  <c r="B53" i="52"/>
  <c r="B54" i="52"/>
  <c r="B55" i="52"/>
  <c r="B56" i="52"/>
  <c r="B57" i="52"/>
  <c r="B58" i="52"/>
  <c r="B59" i="52"/>
  <c r="B60" i="52"/>
  <c r="B61" i="52"/>
  <c r="B62" i="52"/>
  <c r="B63" i="52"/>
  <c r="B64" i="52"/>
  <c r="B65" i="52"/>
  <c r="B66" i="52"/>
  <c r="B67" i="52"/>
  <c r="B68" i="52"/>
  <c r="B69" i="52"/>
  <c r="B70" i="52"/>
  <c r="B71" i="52"/>
  <c r="B72" i="52"/>
  <c r="B73" i="52"/>
  <c r="B74" i="52"/>
  <c r="B75" i="52"/>
  <c r="B76" i="52"/>
  <c r="B77" i="52"/>
  <c r="B78" i="52"/>
  <c r="B79" i="52"/>
  <c r="B80" i="52"/>
  <c r="B81" i="52"/>
  <c r="B82" i="52"/>
  <c r="B83" i="52"/>
  <c r="B84" i="52"/>
  <c r="B85" i="52"/>
  <c r="B86" i="52"/>
  <c r="B87" i="52"/>
  <c r="B88" i="52"/>
  <c r="B89" i="52"/>
  <c r="B90" i="52"/>
  <c r="B91" i="52"/>
  <c r="B92" i="52"/>
  <c r="B93" i="52"/>
  <c r="B94" i="52"/>
  <c r="B95" i="52"/>
  <c r="B96" i="52"/>
  <c r="B97" i="52"/>
  <c r="B98" i="52"/>
  <c r="B99" i="52"/>
  <c r="B100" i="52"/>
  <c r="B101" i="52"/>
  <c r="B102" i="52"/>
  <c r="B103" i="52"/>
  <c r="B104" i="52"/>
  <c r="B105" i="52"/>
  <c r="B106" i="52"/>
  <c r="B107" i="52"/>
  <c r="B108" i="52"/>
  <c r="B109" i="52"/>
  <c r="B110" i="52"/>
  <c r="B111" i="52"/>
  <c r="B112" i="52"/>
  <c r="B113" i="52"/>
  <c r="B114" i="52"/>
  <c r="B115" i="52"/>
  <c r="B116" i="52"/>
  <c r="B117" i="52"/>
  <c r="B118" i="52"/>
  <c r="B119" i="52"/>
  <c r="B120" i="52"/>
  <c r="B121" i="52"/>
  <c r="B122" i="52"/>
  <c r="B123" i="52"/>
  <c r="B124" i="52"/>
  <c r="B125" i="52"/>
  <c r="B126" i="52"/>
  <c r="B127" i="52"/>
  <c r="B128" i="52"/>
  <c r="B129" i="52"/>
  <c r="B130" i="52"/>
  <c r="B131" i="52"/>
  <c r="B132" i="52"/>
  <c r="B133" i="52"/>
  <c r="B134" i="52"/>
  <c r="B135" i="52"/>
  <c r="B136" i="52"/>
  <c r="B137" i="52"/>
  <c r="B138" i="52"/>
  <c r="B139" i="52"/>
  <c r="B140" i="52"/>
  <c r="B141" i="52"/>
  <c r="B142" i="52"/>
  <c r="B143" i="52"/>
  <c r="B144" i="52"/>
  <c r="B145" i="52"/>
  <c r="B146" i="52"/>
  <c r="B147" i="52"/>
  <c r="B148" i="52"/>
  <c r="B149" i="52"/>
  <c r="B150" i="52"/>
  <c r="B151" i="52"/>
  <c r="B152" i="52"/>
  <c r="B153" i="52"/>
  <c r="B154" i="52"/>
  <c r="B155" i="52"/>
  <c r="B156" i="52"/>
  <c r="B157" i="52"/>
  <c r="B158" i="52"/>
  <c r="B159" i="52"/>
  <c r="B160" i="52"/>
  <c r="B161" i="52"/>
  <c r="B162" i="52"/>
  <c r="B163" i="52"/>
  <c r="B164" i="52"/>
  <c r="B165" i="52"/>
  <c r="B166" i="52"/>
  <c r="B167" i="52"/>
  <c r="B168" i="52"/>
  <c r="B169" i="52"/>
  <c r="B170" i="52"/>
  <c r="B171" i="52"/>
  <c r="B172" i="52"/>
  <c r="B173" i="52"/>
  <c r="B174" i="52"/>
  <c r="B175" i="52"/>
  <c r="B176" i="52"/>
  <c r="B177" i="52"/>
  <c r="B178" i="52"/>
  <c r="B179" i="52"/>
  <c r="B180" i="52"/>
  <c r="B181" i="52"/>
  <c r="B182" i="52"/>
  <c r="B183" i="52"/>
  <c r="B184" i="52"/>
  <c r="B185" i="52"/>
  <c r="B186" i="52"/>
  <c r="B187" i="52"/>
  <c r="B188" i="52"/>
  <c r="B189" i="52"/>
  <c r="B190" i="52"/>
  <c r="B191" i="52"/>
  <c r="B192" i="52"/>
  <c r="B193" i="52"/>
  <c r="B194" i="52"/>
  <c r="B195" i="52"/>
  <c r="B196" i="52"/>
  <c r="B197" i="52"/>
  <c r="B198" i="52"/>
  <c r="B199" i="52"/>
  <c r="B200" i="52"/>
  <c r="B201" i="52"/>
  <c r="B202" i="52"/>
  <c r="B203" i="52"/>
  <c r="B204" i="52"/>
  <c r="B205" i="52"/>
  <c r="B206" i="52"/>
  <c r="B207" i="52"/>
  <c r="B208" i="52"/>
  <c r="B209" i="52"/>
  <c r="B210" i="52"/>
  <c r="B211" i="52"/>
  <c r="B212" i="52"/>
  <c r="B213" i="52"/>
  <c r="B214" i="52"/>
  <c r="B215" i="52"/>
  <c r="B216" i="52"/>
  <c r="B217" i="52"/>
  <c r="B218" i="52"/>
  <c r="B219" i="52"/>
  <c r="B220" i="52"/>
  <c r="B221" i="52"/>
  <c r="B222" i="52"/>
  <c r="B223" i="52"/>
  <c r="B224" i="52"/>
  <c r="B225" i="52"/>
  <c r="B226" i="52"/>
  <c r="B227" i="52"/>
  <c r="B228" i="52"/>
  <c r="B229" i="52"/>
  <c r="B230" i="52"/>
  <c r="B231" i="52"/>
  <c r="B232" i="52"/>
  <c r="B233" i="52"/>
  <c r="B234" i="52"/>
  <c r="B235" i="52"/>
  <c r="B236" i="52"/>
  <c r="B237" i="52"/>
  <c r="B238" i="52"/>
  <c r="B239" i="52"/>
  <c r="B240" i="52"/>
  <c r="B241" i="52"/>
  <c r="B242" i="52"/>
  <c r="B243" i="52"/>
  <c r="B244" i="52"/>
  <c r="B245" i="52"/>
  <c r="B246" i="52"/>
  <c r="B247" i="52"/>
  <c r="B248" i="52"/>
  <c r="B249" i="52"/>
  <c r="B250" i="52"/>
  <c r="B251" i="52"/>
  <c r="B252" i="52"/>
  <c r="B253" i="52"/>
  <c r="B254" i="52"/>
  <c r="B255" i="52"/>
  <c r="B256" i="52"/>
  <c r="B257" i="52"/>
  <c r="B258" i="52"/>
  <c r="B259" i="52"/>
  <c r="B260" i="52"/>
  <c r="B261" i="52"/>
  <c r="B262" i="52"/>
  <c r="B263" i="52"/>
  <c r="B264" i="52"/>
  <c r="B265" i="52"/>
  <c r="B266" i="52"/>
  <c r="B267" i="52"/>
  <c r="B268" i="52"/>
  <c r="B269" i="52"/>
  <c r="B270" i="52"/>
  <c r="B271" i="52"/>
  <c r="B272" i="52"/>
  <c r="B273" i="52"/>
  <c r="B274" i="52"/>
  <c r="B275" i="52"/>
  <c r="B276" i="52"/>
  <c r="B277" i="52"/>
  <c r="B278" i="52"/>
  <c r="B279" i="52"/>
  <c r="B280" i="52"/>
  <c r="B281" i="52"/>
  <c r="B282" i="52"/>
  <c r="B283" i="52"/>
  <c r="B284" i="52"/>
  <c r="B285" i="52"/>
  <c r="B286" i="52"/>
  <c r="B287" i="52"/>
  <c r="B288" i="52"/>
  <c r="B289" i="52"/>
  <c r="B290" i="52"/>
  <c r="B291" i="52"/>
  <c r="B292" i="52"/>
  <c r="B293" i="52"/>
  <c r="B294" i="52"/>
  <c r="B295" i="52"/>
  <c r="B296" i="52"/>
  <c r="B297" i="52"/>
  <c r="B298" i="52"/>
  <c r="B299" i="52"/>
  <c r="B300" i="52"/>
  <c r="B301" i="52"/>
  <c r="B302" i="52"/>
  <c r="B303" i="52"/>
  <c r="B304" i="52"/>
  <c r="B305" i="52"/>
  <c r="B306" i="52"/>
  <c r="B307" i="52"/>
  <c r="B308" i="52"/>
  <c r="B309" i="52"/>
  <c r="B310" i="52"/>
  <c r="B311" i="52"/>
  <c r="B312" i="52"/>
  <c r="B313" i="52"/>
  <c r="B314" i="52"/>
  <c r="B315" i="52"/>
  <c r="B316" i="52"/>
  <c r="B317" i="52"/>
  <c r="B318" i="52"/>
  <c r="B319" i="52"/>
  <c r="B320" i="52"/>
  <c r="B321" i="52"/>
  <c r="B322" i="52"/>
  <c r="B323" i="52"/>
  <c r="B324" i="52"/>
  <c r="B325" i="52"/>
  <c r="B326" i="52"/>
  <c r="B327" i="52"/>
  <c r="B328" i="52"/>
  <c r="B329" i="52"/>
  <c r="B330" i="52"/>
  <c r="B331" i="52"/>
  <c r="B332" i="52"/>
  <c r="B333" i="52"/>
  <c r="B334" i="52"/>
  <c r="B335" i="52"/>
  <c r="B336" i="52"/>
  <c r="B337" i="52"/>
  <c r="B338" i="52"/>
  <c r="B339" i="52"/>
  <c r="B340" i="52"/>
  <c r="B341" i="52"/>
  <c r="B342" i="52"/>
  <c r="B343" i="52"/>
  <c r="B344" i="52"/>
  <c r="B345" i="52"/>
  <c r="B346" i="52"/>
  <c r="B347" i="52"/>
  <c r="B348" i="52"/>
  <c r="B349" i="52"/>
  <c r="B350" i="52"/>
  <c r="B351" i="52"/>
  <c r="B352" i="52"/>
  <c r="B353" i="52"/>
  <c r="B354" i="52"/>
  <c r="B355" i="52"/>
  <c r="B356" i="52"/>
  <c r="B357" i="52"/>
  <c r="B358" i="52"/>
  <c r="B359" i="52"/>
  <c r="B360" i="52"/>
  <c r="B361" i="52"/>
  <c r="B362" i="52"/>
  <c r="B363" i="52"/>
  <c r="B364" i="52"/>
  <c r="B365" i="52"/>
  <c r="B366" i="52"/>
  <c r="B367" i="52"/>
  <c r="B368" i="52"/>
  <c r="B369" i="52"/>
  <c r="B370" i="52"/>
  <c r="B371" i="52"/>
  <c r="B372" i="52"/>
  <c r="B373" i="52"/>
  <c r="B374" i="52"/>
  <c r="B375" i="52"/>
  <c r="B376" i="52"/>
  <c r="B377" i="52"/>
  <c r="B378" i="52"/>
  <c r="B379" i="52"/>
  <c r="B380" i="52"/>
  <c r="B381" i="52"/>
  <c r="B382" i="52"/>
  <c r="B383" i="52"/>
  <c r="B384" i="52"/>
  <c r="B385" i="52"/>
  <c r="B386" i="52"/>
  <c r="B387" i="52"/>
  <c r="B388" i="52"/>
  <c r="B389" i="52"/>
  <c r="B390" i="52"/>
  <c r="B391" i="52"/>
  <c r="B392" i="52"/>
  <c r="B393" i="52"/>
  <c r="B394" i="52"/>
  <c r="B395" i="52"/>
  <c r="B396" i="52"/>
  <c r="B397" i="52"/>
  <c r="B398" i="52"/>
  <c r="B399" i="52"/>
  <c r="B400" i="52"/>
  <c r="B401" i="52"/>
  <c r="B402" i="52"/>
  <c r="B403" i="52"/>
  <c r="B404" i="52"/>
  <c r="B405" i="52"/>
  <c r="B406" i="52"/>
  <c r="B407" i="52"/>
  <c r="B408" i="52"/>
  <c r="B409" i="52"/>
  <c r="B410" i="52"/>
  <c r="B411" i="52"/>
  <c r="B412" i="52"/>
  <c r="B413" i="52"/>
  <c r="B414" i="52"/>
  <c r="B415" i="52"/>
  <c r="B416" i="52"/>
  <c r="B417" i="52"/>
  <c r="B418" i="52"/>
  <c r="B419" i="52"/>
  <c r="B420" i="52"/>
  <c r="B421" i="52"/>
  <c r="B422" i="52"/>
  <c r="B423" i="52"/>
  <c r="B424" i="52"/>
  <c r="B425" i="52"/>
  <c r="B426" i="52"/>
  <c r="B427" i="52"/>
  <c r="B428" i="52"/>
  <c r="B429" i="52"/>
  <c r="B430" i="52"/>
  <c r="B431" i="52"/>
  <c r="B432" i="52"/>
  <c r="B433" i="52"/>
  <c r="B434" i="52"/>
  <c r="B435" i="52"/>
  <c r="B436" i="52"/>
  <c r="B437" i="52"/>
  <c r="B438" i="52"/>
  <c r="B439" i="52"/>
  <c r="B440" i="52"/>
  <c r="B441" i="52"/>
  <c r="B442" i="52"/>
  <c r="B443" i="52"/>
  <c r="B444" i="52"/>
  <c r="B445" i="52"/>
  <c r="B446" i="52"/>
  <c r="B447" i="52"/>
  <c r="B448" i="52"/>
  <c r="B449" i="52"/>
  <c r="B450" i="52"/>
  <c r="B451" i="52"/>
  <c r="B452" i="52"/>
  <c r="B453" i="52"/>
  <c r="B454" i="52"/>
  <c r="B455" i="52"/>
  <c r="B456" i="52"/>
  <c r="B457" i="52"/>
  <c r="B458" i="52"/>
  <c r="B459" i="52"/>
  <c r="B460" i="52"/>
  <c r="B461" i="52"/>
  <c r="B462" i="52"/>
  <c r="B463" i="52"/>
  <c r="B464" i="52"/>
  <c r="B465" i="52"/>
  <c r="B466" i="52"/>
  <c r="B467" i="52"/>
  <c r="B468" i="52"/>
  <c r="B469" i="52"/>
  <c r="B470" i="52"/>
  <c r="B471" i="52"/>
  <c r="B472" i="52"/>
  <c r="B473" i="52"/>
  <c r="B474" i="52"/>
  <c r="B475" i="52"/>
  <c r="B476" i="52"/>
  <c r="B477" i="52"/>
  <c r="B478" i="52"/>
  <c r="B479" i="52"/>
  <c r="B480" i="52"/>
  <c r="B481" i="52"/>
  <c r="B482" i="52"/>
  <c r="B483" i="52"/>
  <c r="B484" i="52"/>
  <c r="B485" i="52"/>
  <c r="B486" i="52"/>
  <c r="B487" i="52"/>
  <c r="B488" i="52"/>
  <c r="B489" i="52"/>
  <c r="B490" i="52"/>
  <c r="B491" i="52"/>
  <c r="B492" i="52"/>
  <c r="B493" i="52"/>
  <c r="B494" i="52"/>
  <c r="B495" i="52"/>
  <c r="B496" i="52"/>
  <c r="B497" i="52"/>
  <c r="B498" i="52"/>
  <c r="B499" i="52"/>
  <c r="B500" i="52"/>
  <c r="B501" i="52"/>
  <c r="B502" i="52"/>
  <c r="B503" i="52"/>
  <c r="B504" i="52"/>
  <c r="B505" i="52"/>
  <c r="B506" i="52"/>
  <c r="B507" i="52"/>
  <c r="B508" i="52"/>
  <c r="B509" i="52"/>
  <c r="B510" i="52"/>
  <c r="B511" i="52"/>
  <c r="B512" i="52"/>
  <c r="B513" i="52"/>
  <c r="B514" i="52"/>
  <c r="B515" i="52"/>
  <c r="B516" i="52"/>
  <c r="B517" i="52"/>
  <c r="B518" i="52"/>
  <c r="B519" i="52"/>
  <c r="B520" i="52"/>
  <c r="B521" i="52"/>
  <c r="B522" i="52"/>
  <c r="B523" i="52"/>
  <c r="B524" i="52"/>
  <c r="B525" i="52"/>
  <c r="B526" i="52"/>
  <c r="B527" i="52"/>
  <c r="B528" i="52"/>
  <c r="B529" i="52"/>
  <c r="B530" i="52"/>
  <c r="B531" i="52"/>
  <c r="B532" i="52"/>
  <c r="B533" i="52"/>
  <c r="B534" i="52"/>
  <c r="B535" i="52"/>
  <c r="B536" i="52"/>
  <c r="B537" i="52"/>
  <c r="B538" i="52"/>
  <c r="B539" i="52"/>
  <c r="B540" i="52"/>
  <c r="B541" i="52"/>
  <c r="B542" i="52"/>
  <c r="B543" i="52"/>
  <c r="B544" i="52"/>
  <c r="B545" i="52"/>
  <c r="B546" i="52"/>
  <c r="B547" i="52"/>
  <c r="B548" i="52"/>
  <c r="B549" i="52"/>
  <c r="B550" i="52"/>
  <c r="B551" i="52"/>
  <c r="B552" i="52"/>
  <c r="B553" i="52"/>
  <c r="B554" i="52"/>
  <c r="B555" i="52"/>
  <c r="B556" i="52"/>
  <c r="B557" i="52"/>
  <c r="B558" i="52"/>
  <c r="B559" i="52"/>
  <c r="B560" i="52"/>
  <c r="B561" i="52"/>
  <c r="B562" i="52"/>
  <c r="B563" i="52"/>
  <c r="B564" i="52"/>
  <c r="B565" i="52"/>
  <c r="B566" i="52"/>
  <c r="B567" i="52"/>
  <c r="B568" i="52"/>
  <c r="B569" i="52"/>
  <c r="B570" i="52"/>
  <c r="B571" i="52"/>
  <c r="B572" i="52"/>
  <c r="B573" i="52"/>
  <c r="B574" i="52"/>
  <c r="B575" i="52"/>
  <c r="B576" i="52"/>
  <c r="B577" i="52"/>
  <c r="B578" i="52"/>
  <c r="B579" i="52"/>
  <c r="B580" i="52"/>
  <c r="B581" i="52"/>
  <c r="B582" i="52"/>
  <c r="B583" i="52"/>
  <c r="B584" i="52"/>
  <c r="B585" i="52"/>
  <c r="B586" i="52"/>
  <c r="B587" i="52"/>
  <c r="B588" i="52"/>
  <c r="B589" i="52"/>
  <c r="B590" i="52"/>
  <c r="B591" i="52"/>
  <c r="B592" i="52"/>
  <c r="B593" i="52"/>
  <c r="B594" i="52"/>
  <c r="B595" i="52"/>
  <c r="B596" i="52"/>
  <c r="B597" i="52"/>
  <c r="B598" i="52"/>
  <c r="B599" i="52"/>
  <c r="B600" i="52"/>
  <c r="B601" i="52"/>
  <c r="B602" i="52"/>
  <c r="B603" i="52"/>
  <c r="B604" i="52"/>
  <c r="B605" i="52"/>
  <c r="B606" i="52"/>
  <c r="B607" i="52"/>
  <c r="B608" i="52"/>
  <c r="B609" i="52"/>
  <c r="B610" i="52"/>
  <c r="B611" i="52"/>
  <c r="B612" i="52"/>
  <c r="B613" i="52"/>
  <c r="B614" i="52"/>
  <c r="B615" i="52"/>
  <c r="B616" i="52"/>
  <c r="B617" i="52"/>
  <c r="B618" i="52"/>
  <c r="B619" i="52"/>
  <c r="B620" i="52"/>
  <c r="B621" i="52"/>
  <c r="B622" i="52"/>
  <c r="B623" i="52"/>
  <c r="B624" i="52"/>
  <c r="B625" i="52"/>
  <c r="B626" i="52"/>
  <c r="B627" i="52"/>
  <c r="B628" i="52"/>
  <c r="B629" i="52"/>
  <c r="B630" i="52"/>
  <c r="B631" i="52"/>
  <c r="B632" i="52"/>
  <c r="B633" i="52"/>
  <c r="B634" i="52"/>
  <c r="B635" i="52"/>
  <c r="B636" i="52"/>
  <c r="B637" i="52"/>
  <c r="B638" i="52"/>
  <c r="B639" i="52"/>
  <c r="B640" i="52"/>
  <c r="B641" i="52"/>
  <c r="B642" i="52"/>
  <c r="B643" i="52"/>
  <c r="B644" i="52"/>
  <c r="B645" i="52"/>
  <c r="B646" i="52"/>
  <c r="B647" i="52"/>
  <c r="B648" i="52"/>
  <c r="B649" i="52"/>
  <c r="B650" i="52"/>
  <c r="B651" i="52"/>
  <c r="B652" i="52"/>
  <c r="B653" i="52"/>
  <c r="B654" i="52"/>
  <c r="B655" i="52"/>
  <c r="B656" i="52"/>
  <c r="B657" i="52"/>
  <c r="B658" i="52"/>
  <c r="B659" i="52"/>
  <c r="B660" i="52"/>
  <c r="B661" i="52"/>
  <c r="B662" i="52"/>
  <c r="B663" i="52"/>
  <c r="B664" i="52"/>
  <c r="B665" i="52"/>
  <c r="B666" i="52"/>
  <c r="B667" i="52"/>
  <c r="B668" i="52"/>
  <c r="B669" i="52"/>
  <c r="B670" i="52"/>
  <c r="B671" i="52"/>
  <c r="B672" i="52"/>
  <c r="B673" i="52"/>
  <c r="B674" i="52"/>
  <c r="B675" i="52"/>
  <c r="B676" i="52"/>
  <c r="B677" i="52"/>
  <c r="B678" i="52"/>
  <c r="B679" i="52"/>
  <c r="B680" i="52"/>
  <c r="B681" i="52"/>
  <c r="B682" i="52"/>
  <c r="B683" i="52"/>
  <c r="B684" i="52"/>
  <c r="B685" i="52"/>
  <c r="B686" i="52"/>
  <c r="B687" i="52"/>
  <c r="B688" i="52"/>
  <c r="B689" i="52"/>
  <c r="B690" i="52"/>
  <c r="B691" i="52"/>
  <c r="B692" i="52"/>
  <c r="B693" i="52"/>
  <c r="B694" i="52"/>
  <c r="B695" i="52"/>
  <c r="B696" i="52"/>
  <c r="B697" i="52"/>
  <c r="B698" i="52"/>
  <c r="B699" i="52"/>
  <c r="B700" i="52"/>
  <c r="B701" i="52"/>
  <c r="B702" i="52"/>
  <c r="B703" i="52"/>
  <c r="B704" i="52"/>
  <c r="B705" i="52"/>
  <c r="B706" i="52"/>
  <c r="B707" i="52"/>
  <c r="B708" i="52"/>
  <c r="B709" i="52"/>
  <c r="B710" i="52"/>
  <c r="B711" i="52"/>
  <c r="B712" i="52"/>
  <c r="B713" i="52"/>
  <c r="B714" i="52"/>
  <c r="B715" i="52"/>
  <c r="B716" i="52"/>
  <c r="B717" i="52"/>
  <c r="B718" i="52"/>
  <c r="B719" i="52"/>
  <c r="B720" i="52"/>
  <c r="B721" i="52"/>
  <c r="B722" i="52"/>
  <c r="B723" i="52"/>
  <c r="B724" i="52"/>
  <c r="B725" i="52"/>
  <c r="B726" i="52"/>
  <c r="B727" i="52"/>
  <c r="B728" i="52"/>
  <c r="B729" i="52"/>
  <c r="B730" i="52"/>
  <c r="B731" i="52"/>
  <c r="B732" i="52"/>
  <c r="B733" i="52"/>
  <c r="B734" i="52"/>
  <c r="B735" i="52"/>
  <c r="B736" i="52"/>
  <c r="B737" i="52"/>
  <c r="B738" i="52"/>
  <c r="B739" i="52"/>
  <c r="B740" i="52"/>
  <c r="B741" i="52"/>
  <c r="B742" i="52"/>
  <c r="B743" i="52"/>
  <c r="B744" i="52"/>
  <c r="B745" i="52"/>
  <c r="B746" i="52"/>
  <c r="B747" i="52"/>
  <c r="B748" i="52"/>
  <c r="B749" i="52"/>
  <c r="B750" i="52"/>
  <c r="B751" i="52"/>
  <c r="B752" i="52"/>
  <c r="B753" i="52"/>
  <c r="B754" i="52"/>
  <c r="B755" i="52"/>
  <c r="B756" i="52"/>
  <c r="B757" i="52"/>
  <c r="B758" i="52"/>
  <c r="B759" i="52"/>
  <c r="B760" i="52"/>
  <c r="B761" i="52"/>
  <c r="B762" i="52"/>
  <c r="B763" i="52"/>
  <c r="B764" i="52"/>
  <c r="B765" i="52"/>
  <c r="B766" i="52"/>
  <c r="B767" i="52"/>
  <c r="B768" i="52"/>
  <c r="B769" i="52"/>
  <c r="B770" i="52"/>
  <c r="B771" i="52"/>
  <c r="B772" i="52"/>
  <c r="B773" i="52"/>
  <c r="B774" i="52"/>
  <c r="B775" i="52"/>
  <c r="B776" i="52"/>
  <c r="B777" i="52"/>
  <c r="B778" i="52"/>
  <c r="B779" i="52"/>
  <c r="B780" i="52"/>
  <c r="B781" i="52"/>
  <c r="B782" i="52"/>
  <c r="B783" i="52"/>
  <c r="B784" i="52"/>
  <c r="B785" i="52"/>
  <c r="B786" i="52"/>
  <c r="B787" i="52"/>
  <c r="B788" i="52"/>
  <c r="B789" i="52"/>
  <c r="B790" i="52"/>
  <c r="B791" i="52"/>
  <c r="B792" i="52"/>
  <c r="B793" i="52"/>
  <c r="B794" i="52"/>
  <c r="B795" i="52"/>
  <c r="B796" i="52"/>
  <c r="B797" i="52"/>
  <c r="B798" i="52"/>
  <c r="B799" i="52"/>
  <c r="B800" i="52"/>
  <c r="B801" i="52"/>
  <c r="B802" i="52"/>
  <c r="B803" i="52"/>
  <c r="B804" i="52"/>
  <c r="B805" i="52"/>
  <c r="B806" i="52"/>
  <c r="B807" i="52"/>
  <c r="B808" i="52"/>
  <c r="B809" i="52"/>
  <c r="B810" i="52"/>
  <c r="B811" i="52"/>
  <c r="B812" i="52"/>
  <c r="B813" i="52"/>
  <c r="B814" i="52"/>
  <c r="B815" i="52"/>
  <c r="B816" i="52"/>
  <c r="B817" i="52"/>
  <c r="B818" i="52"/>
  <c r="B819" i="52"/>
  <c r="B820" i="52"/>
  <c r="B821" i="52"/>
  <c r="B822" i="52"/>
  <c r="B823" i="52"/>
  <c r="B824" i="52"/>
  <c r="B825" i="52"/>
  <c r="B826" i="52"/>
  <c r="B827" i="52"/>
  <c r="B828" i="52"/>
  <c r="B829" i="52"/>
  <c r="B830" i="52"/>
  <c r="B831" i="52"/>
  <c r="B832" i="52"/>
  <c r="B833" i="52"/>
  <c r="B834" i="52"/>
  <c r="B835" i="52"/>
  <c r="B836" i="52"/>
  <c r="B837" i="52"/>
  <c r="B838" i="52"/>
  <c r="B839" i="52"/>
  <c r="B840" i="52"/>
  <c r="B841" i="52"/>
  <c r="B842" i="52"/>
  <c r="B843" i="52"/>
  <c r="B844" i="52"/>
  <c r="B845" i="52"/>
  <c r="B846" i="52"/>
  <c r="B847" i="52"/>
  <c r="B848" i="52"/>
  <c r="B849" i="52"/>
  <c r="B850" i="52"/>
  <c r="B851" i="52"/>
  <c r="B852" i="52"/>
  <c r="B853" i="52"/>
  <c r="B854" i="52"/>
  <c r="B855" i="52"/>
  <c r="B856" i="52"/>
  <c r="B857" i="52"/>
  <c r="B858" i="52"/>
  <c r="B859" i="52"/>
  <c r="B860" i="52"/>
  <c r="B861" i="52"/>
  <c r="B862" i="52"/>
  <c r="B863" i="52"/>
  <c r="B864" i="52"/>
  <c r="B865" i="52"/>
  <c r="B866" i="52"/>
  <c r="B867" i="52"/>
  <c r="B868" i="52"/>
  <c r="B869" i="52"/>
  <c r="B870" i="52"/>
  <c r="B871" i="52"/>
  <c r="B872" i="52"/>
  <c r="B873" i="52"/>
  <c r="B874" i="52"/>
  <c r="B875" i="52"/>
  <c r="B876" i="52"/>
  <c r="B877" i="52"/>
  <c r="B878" i="52"/>
  <c r="B879" i="52"/>
  <c r="B880" i="52"/>
  <c r="B881" i="52"/>
  <c r="B882" i="52"/>
  <c r="B883" i="52"/>
  <c r="B884" i="52"/>
  <c r="B885" i="52"/>
  <c r="B886" i="52"/>
  <c r="B887" i="52"/>
  <c r="B888" i="52"/>
  <c r="B889" i="52"/>
  <c r="B890" i="52"/>
  <c r="B891" i="52"/>
  <c r="B892" i="52"/>
  <c r="B893" i="52"/>
  <c r="B894" i="52"/>
  <c r="B895" i="52"/>
  <c r="B896" i="52"/>
  <c r="B897" i="52"/>
  <c r="B898" i="52"/>
  <c r="B899" i="52"/>
  <c r="B900" i="52"/>
  <c r="B901" i="52"/>
  <c r="B902" i="52"/>
  <c r="B903" i="52"/>
  <c r="B904" i="52"/>
  <c r="B905" i="52"/>
  <c r="B906" i="52"/>
  <c r="B907" i="52"/>
  <c r="B908" i="52"/>
  <c r="B909" i="52"/>
  <c r="B910" i="52"/>
  <c r="B911" i="52"/>
  <c r="B912" i="52"/>
  <c r="B913" i="52"/>
  <c r="B914" i="52"/>
  <c r="B915" i="52"/>
  <c r="B916" i="52"/>
  <c r="B917" i="52"/>
  <c r="B918" i="52"/>
  <c r="B919" i="52"/>
  <c r="B920" i="52"/>
  <c r="B921" i="52"/>
  <c r="B922" i="52"/>
  <c r="B923" i="52"/>
  <c r="B924" i="52"/>
  <c r="B925" i="52"/>
  <c r="B926" i="52"/>
  <c r="B927" i="52"/>
  <c r="B928" i="52"/>
  <c r="B929" i="52"/>
  <c r="B930" i="52"/>
  <c r="B931" i="52"/>
  <c r="B932" i="52"/>
  <c r="B933" i="52"/>
  <c r="B934" i="52"/>
  <c r="B935" i="52"/>
  <c r="B936" i="52"/>
  <c r="B937" i="52"/>
  <c r="B938" i="52"/>
  <c r="B939" i="52"/>
  <c r="B940" i="52"/>
  <c r="B941" i="52"/>
  <c r="B942" i="52"/>
  <c r="B943" i="52"/>
  <c r="B944" i="52"/>
  <c r="B945" i="52"/>
  <c r="B946" i="52"/>
  <c r="B947" i="52"/>
  <c r="B948" i="52"/>
  <c r="B949" i="52"/>
  <c r="B950" i="52"/>
  <c r="B951" i="52"/>
  <c r="B952" i="52"/>
  <c r="B953" i="52"/>
  <c r="B954" i="52"/>
  <c r="B955" i="52"/>
  <c r="B956" i="52"/>
  <c r="B957" i="52"/>
  <c r="B958" i="52"/>
  <c r="B959" i="52"/>
  <c r="B960" i="52"/>
  <c r="B961" i="52"/>
  <c r="B962" i="52"/>
  <c r="B963" i="52"/>
  <c r="B964" i="52"/>
  <c r="B965" i="52"/>
  <c r="B966" i="52"/>
  <c r="B967" i="52"/>
  <c r="B968" i="52"/>
  <c r="B969" i="52"/>
  <c r="B970" i="52"/>
  <c r="B971" i="52"/>
  <c r="B972" i="52"/>
  <c r="B973" i="52"/>
  <c r="B974" i="52"/>
  <c r="B975" i="52"/>
  <c r="B976" i="52"/>
  <c r="B977" i="52"/>
  <c r="B978" i="52"/>
  <c r="B979" i="52"/>
  <c r="B980" i="52"/>
  <c r="B981" i="52"/>
  <c r="B982" i="52"/>
  <c r="B983" i="52"/>
  <c r="B984" i="52"/>
  <c r="B985" i="52"/>
  <c r="B986" i="52"/>
  <c r="B987" i="52"/>
  <c r="B988" i="52"/>
  <c r="B989" i="52"/>
  <c r="B990" i="52"/>
  <c r="B991" i="52"/>
  <c r="B992" i="52"/>
  <c r="B993" i="52"/>
  <c r="B994" i="52"/>
  <c r="B995" i="52"/>
  <c r="B996" i="52"/>
  <c r="B997" i="52"/>
  <c r="B998" i="52"/>
  <c r="B999" i="52"/>
  <c r="B1000" i="52"/>
  <c r="B1001" i="52"/>
  <c r="B1002" i="52"/>
  <c r="B1003" i="52"/>
  <c r="B1004" i="52"/>
  <c r="B1005" i="52"/>
  <c r="B1006" i="52"/>
  <c r="B1007" i="52"/>
  <c r="B1008" i="52"/>
  <c r="B1009" i="52"/>
  <c r="B1010" i="52"/>
  <c r="B1011" i="52"/>
  <c r="B1012" i="52"/>
  <c r="B1013" i="52"/>
  <c r="B1014" i="52"/>
  <c r="B1015" i="52"/>
  <c r="B1016" i="52"/>
  <c r="B1017" i="52"/>
  <c r="B1018" i="52"/>
  <c r="B1019" i="52"/>
  <c r="B1020" i="52"/>
  <c r="B1021" i="52"/>
  <c r="B1022" i="52"/>
  <c r="B1023" i="52"/>
  <c r="B1024" i="52"/>
  <c r="B1025" i="52"/>
  <c r="B1026" i="52"/>
  <c r="B1027" i="52"/>
  <c r="B1028" i="52"/>
  <c r="B1029" i="52"/>
  <c r="B1030" i="52"/>
  <c r="B1031" i="52"/>
  <c r="B1032" i="52"/>
  <c r="B1033" i="52"/>
  <c r="B1034" i="52"/>
  <c r="B1035" i="52"/>
  <c r="B1036" i="52"/>
  <c r="B1037" i="52"/>
  <c r="B1038" i="52"/>
  <c r="B1039" i="52"/>
  <c r="B1040" i="52"/>
  <c r="B1041" i="52"/>
  <c r="B1042" i="52"/>
  <c r="B1043" i="52"/>
  <c r="B1044" i="52"/>
  <c r="B1045" i="52"/>
  <c r="B1046" i="52"/>
  <c r="B1047" i="52"/>
  <c r="B1048" i="52"/>
  <c r="B1049" i="52"/>
  <c r="B1050" i="52"/>
  <c r="B1051" i="52"/>
  <c r="B1052" i="52"/>
  <c r="B1053" i="52"/>
  <c r="B1054" i="52"/>
  <c r="B1055" i="52"/>
  <c r="B1056" i="52"/>
  <c r="B1057" i="52"/>
  <c r="B1058" i="52"/>
  <c r="B1059" i="52"/>
  <c r="B1060" i="52"/>
  <c r="B1061" i="52"/>
  <c r="B1062" i="52"/>
  <c r="B1063" i="52"/>
  <c r="B1064" i="52"/>
  <c r="B1065" i="52"/>
  <c r="B1066" i="52"/>
  <c r="B1067" i="52"/>
  <c r="B1068" i="52"/>
  <c r="B1069" i="52"/>
  <c r="B1070" i="52"/>
  <c r="B1071" i="52"/>
  <c r="B1072" i="52"/>
  <c r="B1073" i="52"/>
  <c r="B1074" i="52"/>
  <c r="B1075" i="52"/>
  <c r="B1076" i="52"/>
  <c r="B1077" i="52"/>
  <c r="B1078" i="52"/>
  <c r="B1079" i="52"/>
  <c r="B1080" i="52"/>
  <c r="B1081" i="52"/>
  <c r="B1082" i="52"/>
  <c r="B1083" i="52"/>
  <c r="B1084" i="52"/>
  <c r="B1085" i="52"/>
  <c r="B1086" i="52"/>
  <c r="B1087" i="52"/>
  <c r="B1088" i="52"/>
  <c r="B1089" i="52"/>
  <c r="B1090" i="52"/>
  <c r="B1091" i="52"/>
  <c r="B1092" i="52"/>
  <c r="B1093" i="52"/>
  <c r="B1094" i="52"/>
  <c r="B1095" i="52"/>
  <c r="B1096" i="52"/>
  <c r="B1097" i="52"/>
  <c r="B1098" i="52"/>
  <c r="B1099" i="52"/>
  <c r="B1100" i="52"/>
  <c r="B1101" i="52"/>
  <c r="B1102" i="52"/>
  <c r="B1103" i="52"/>
  <c r="B1104" i="52"/>
  <c r="B1105" i="52"/>
  <c r="B1106" i="52"/>
  <c r="B1107" i="52"/>
  <c r="B1108" i="52"/>
  <c r="B1109" i="52"/>
  <c r="B1110" i="52"/>
  <c r="B1111" i="52"/>
  <c r="B1112" i="52"/>
  <c r="B1113" i="52"/>
  <c r="B1114" i="52"/>
  <c r="B1115" i="52"/>
  <c r="B1116" i="52"/>
  <c r="B1117" i="52"/>
  <c r="B1118" i="52"/>
  <c r="B1119" i="52"/>
  <c r="B1120" i="52"/>
  <c r="B1121" i="52"/>
  <c r="B1122" i="52"/>
  <c r="B1123" i="52"/>
  <c r="B1124" i="52"/>
  <c r="B1125" i="52"/>
  <c r="B1126" i="52"/>
  <c r="B1127" i="52"/>
  <c r="B1128" i="52"/>
  <c r="B1129" i="52"/>
  <c r="B1130" i="52"/>
  <c r="B1131" i="52"/>
  <c r="B1132" i="52"/>
  <c r="B1133" i="52"/>
  <c r="B1134" i="52"/>
  <c r="B1135" i="52"/>
  <c r="B1136" i="52"/>
  <c r="B1137" i="52"/>
  <c r="B1138" i="52"/>
  <c r="B1139" i="52"/>
  <c r="B1140" i="52"/>
  <c r="B1141" i="52"/>
  <c r="B1142" i="52"/>
  <c r="B1143" i="52"/>
  <c r="B1144" i="52"/>
  <c r="B1145" i="52"/>
  <c r="B1146" i="52"/>
  <c r="B1147" i="52"/>
  <c r="B1148" i="52"/>
  <c r="B1149" i="52"/>
  <c r="B1150" i="52"/>
  <c r="B1151" i="52"/>
  <c r="B1152" i="52"/>
  <c r="B1153" i="52"/>
  <c r="B1154" i="52"/>
  <c r="B1155" i="52"/>
  <c r="B1156" i="52"/>
  <c r="B1157" i="52"/>
  <c r="B1158" i="52"/>
  <c r="B1159" i="52"/>
  <c r="B1160" i="52"/>
  <c r="B1161" i="52"/>
  <c r="B1162" i="52"/>
  <c r="B1163" i="52"/>
  <c r="B1164" i="52"/>
  <c r="B1165" i="52"/>
  <c r="B1166" i="52"/>
  <c r="B1167" i="52"/>
  <c r="B1168" i="52"/>
  <c r="B1169" i="52"/>
  <c r="B1170" i="52"/>
  <c r="B1171" i="52"/>
  <c r="B1172" i="52"/>
  <c r="B1173" i="52"/>
  <c r="B1174" i="52"/>
  <c r="B1175" i="52"/>
  <c r="B1176" i="52"/>
  <c r="B1177" i="52"/>
  <c r="B1178" i="52"/>
  <c r="B1179" i="52"/>
  <c r="B1180" i="52"/>
  <c r="B1181" i="52"/>
  <c r="B1182" i="52"/>
  <c r="B1183" i="52"/>
  <c r="B1184" i="52"/>
  <c r="B1185" i="52"/>
  <c r="B1186" i="52"/>
  <c r="B1187" i="52"/>
  <c r="B1188" i="52"/>
  <c r="B1189" i="52"/>
  <c r="B1190" i="52"/>
  <c r="B1191" i="52"/>
  <c r="B1192" i="52"/>
  <c r="B1193" i="52"/>
  <c r="B1194" i="52"/>
  <c r="B1195" i="52"/>
  <c r="B1196" i="52"/>
  <c r="B1197" i="52"/>
  <c r="B1198" i="52"/>
  <c r="B1199" i="52"/>
  <c r="B1200" i="52"/>
  <c r="B1201" i="52"/>
  <c r="B1202" i="52"/>
  <c r="B1203" i="52"/>
  <c r="B1204" i="52"/>
  <c r="B1205" i="52"/>
  <c r="B1206" i="52"/>
  <c r="B1207" i="52"/>
  <c r="B1208" i="52"/>
  <c r="B1209" i="52"/>
  <c r="B1210" i="52"/>
  <c r="B1211" i="52"/>
  <c r="B1212" i="52"/>
  <c r="B1213" i="52"/>
  <c r="B1214" i="52"/>
  <c r="B1215" i="52"/>
  <c r="B1216" i="52"/>
  <c r="B1217" i="52"/>
  <c r="B1218" i="52"/>
  <c r="B1219" i="52"/>
  <c r="B1220" i="52"/>
  <c r="B1221" i="52"/>
  <c r="B1222" i="52"/>
  <c r="B1223" i="52"/>
  <c r="B1224" i="52"/>
  <c r="B1225" i="52"/>
  <c r="B1226" i="52"/>
  <c r="B1227" i="52"/>
  <c r="B1228" i="52"/>
  <c r="B1229" i="52"/>
  <c r="B1230" i="52"/>
  <c r="B1231" i="52"/>
  <c r="B1232" i="52"/>
  <c r="B1233" i="52"/>
  <c r="B1234" i="52"/>
  <c r="B1235" i="52"/>
  <c r="B1236" i="52"/>
  <c r="B1237" i="52"/>
  <c r="B1238" i="52"/>
  <c r="B1239" i="52"/>
  <c r="B1240" i="52"/>
  <c r="B1241" i="52"/>
  <c r="B1242" i="52"/>
  <c r="B1243" i="52"/>
  <c r="B1244" i="52"/>
  <c r="B1245" i="52"/>
  <c r="B1246" i="52"/>
  <c r="B1247" i="52"/>
  <c r="B1248" i="52"/>
  <c r="B1249" i="52"/>
  <c r="B1250" i="52"/>
  <c r="B1251" i="52"/>
  <c r="B1252" i="52"/>
  <c r="B1253" i="52"/>
  <c r="B1254" i="52"/>
  <c r="B1255" i="52"/>
  <c r="B1256" i="52"/>
  <c r="B1257" i="52"/>
  <c r="B1258" i="52"/>
  <c r="B1259" i="52"/>
  <c r="B1260" i="52"/>
  <c r="B1261" i="52"/>
  <c r="B1262" i="52"/>
  <c r="B1263" i="52"/>
  <c r="B1264" i="52"/>
  <c r="B1265" i="52"/>
  <c r="B1266" i="52"/>
  <c r="B1267" i="52"/>
  <c r="B1268" i="52"/>
  <c r="B1269" i="52"/>
  <c r="B1270" i="52"/>
  <c r="B1271" i="52"/>
  <c r="B1272" i="52"/>
  <c r="B1273" i="52"/>
  <c r="B1274" i="52"/>
  <c r="B1275" i="52"/>
  <c r="B1276" i="52"/>
  <c r="B1277" i="52"/>
  <c r="B1278" i="52"/>
  <c r="B1279" i="52"/>
  <c r="B1280" i="52"/>
  <c r="B1281" i="52"/>
  <c r="B1282" i="52"/>
  <c r="B1283" i="52"/>
  <c r="B1284" i="52"/>
  <c r="B1285" i="52"/>
  <c r="B1286" i="52"/>
  <c r="B1287" i="52"/>
  <c r="B1288" i="52"/>
  <c r="B1289" i="52"/>
  <c r="B1290" i="52"/>
  <c r="B1291" i="52"/>
  <c r="B1292" i="52"/>
  <c r="B1293" i="52"/>
  <c r="B1294" i="52"/>
  <c r="B1295" i="52"/>
  <c r="B1296" i="52"/>
  <c r="B1297" i="52"/>
  <c r="B1298" i="52"/>
  <c r="B1299" i="52"/>
  <c r="B1300" i="52"/>
  <c r="B1301" i="52"/>
  <c r="B1302" i="52"/>
  <c r="B1303" i="52"/>
  <c r="B1304" i="52"/>
  <c r="B1305" i="52"/>
  <c r="B1306" i="52"/>
  <c r="B1307" i="52"/>
  <c r="B1308" i="52"/>
  <c r="B1309" i="52"/>
  <c r="B1310" i="52"/>
  <c r="B1311" i="52"/>
  <c r="B1312" i="52"/>
  <c r="B1313" i="52"/>
  <c r="B1314" i="52"/>
  <c r="B1315" i="52"/>
  <c r="B1316" i="52"/>
  <c r="B1317" i="52"/>
  <c r="B1318" i="52"/>
  <c r="B1319" i="52"/>
  <c r="B1320" i="52"/>
  <c r="B1321" i="52"/>
  <c r="B1322" i="52"/>
  <c r="B1323" i="52"/>
  <c r="B1324" i="52"/>
  <c r="B1325" i="52"/>
  <c r="B1326" i="52"/>
  <c r="B1327" i="52"/>
  <c r="B1328" i="52"/>
  <c r="B1329" i="52"/>
  <c r="B1330" i="52"/>
  <c r="B1331" i="52"/>
  <c r="B1332" i="52"/>
  <c r="B1333" i="52"/>
  <c r="B1334" i="52"/>
  <c r="B1335" i="52"/>
  <c r="B1336" i="52"/>
  <c r="B1337" i="52"/>
  <c r="B1338" i="52"/>
  <c r="B1339" i="52"/>
  <c r="B1340" i="52"/>
  <c r="B1341" i="52"/>
  <c r="B1342" i="52"/>
  <c r="B1343" i="52"/>
  <c r="B1344" i="52"/>
  <c r="B1345" i="52"/>
  <c r="B1346" i="52"/>
  <c r="B1347" i="52"/>
  <c r="B1348" i="52"/>
  <c r="B1349" i="52"/>
  <c r="B1350" i="52"/>
  <c r="B1351" i="52"/>
  <c r="B1352" i="52"/>
  <c r="B1353" i="52"/>
  <c r="B1354" i="52"/>
  <c r="B1355" i="52"/>
  <c r="B1356" i="52"/>
  <c r="B1357" i="52"/>
  <c r="B1358" i="52"/>
  <c r="B1359" i="52"/>
  <c r="B1360" i="52"/>
  <c r="B1361" i="52"/>
  <c r="B1362" i="52"/>
  <c r="B1363" i="52"/>
  <c r="B1364" i="52"/>
  <c r="B1365" i="52"/>
  <c r="B1366" i="52"/>
  <c r="B1367" i="52"/>
  <c r="B1368" i="52"/>
  <c r="B1369" i="52"/>
  <c r="B1370" i="52"/>
  <c r="B1371" i="52"/>
  <c r="B1372" i="52"/>
  <c r="B1373" i="52"/>
  <c r="B1374" i="52"/>
  <c r="B1375" i="52"/>
  <c r="B1376" i="52"/>
  <c r="B1377" i="52"/>
  <c r="B1378" i="52"/>
  <c r="B1379" i="52"/>
  <c r="B1380" i="52"/>
  <c r="B1381" i="52"/>
  <c r="B1382" i="52"/>
  <c r="B1383" i="52"/>
  <c r="B1384" i="52"/>
  <c r="B1385" i="52"/>
  <c r="B1386" i="52"/>
  <c r="B1387" i="52"/>
  <c r="B1388" i="52"/>
  <c r="B1389" i="52"/>
  <c r="B1390" i="52"/>
  <c r="B1391" i="52"/>
  <c r="B1392" i="52"/>
  <c r="B1393" i="52"/>
  <c r="B1394" i="52"/>
  <c r="B1395" i="52"/>
  <c r="B1396" i="52"/>
  <c r="B1397" i="52"/>
  <c r="B1398" i="52"/>
  <c r="B1399" i="52"/>
  <c r="B1400" i="52"/>
  <c r="B1401" i="52"/>
  <c r="B1402" i="52"/>
  <c r="B1403" i="52"/>
  <c r="B1404" i="52"/>
  <c r="B1405" i="52"/>
  <c r="B1406" i="52"/>
  <c r="B1407" i="52"/>
  <c r="B1408" i="52"/>
  <c r="B1409" i="52"/>
  <c r="B1410" i="52"/>
  <c r="B1411" i="52"/>
  <c r="B1412" i="52"/>
  <c r="B1413" i="52"/>
  <c r="B1414" i="52"/>
  <c r="B1415" i="52"/>
  <c r="B1416" i="52"/>
  <c r="B1417" i="52"/>
  <c r="B1418" i="52"/>
  <c r="B1419" i="52"/>
  <c r="B1420" i="52"/>
  <c r="B1421" i="52"/>
  <c r="B1422" i="52"/>
  <c r="B1423" i="52"/>
  <c r="B1424" i="52"/>
  <c r="B1425" i="52"/>
  <c r="B1426" i="52"/>
  <c r="B1427" i="52"/>
  <c r="B1428" i="52"/>
  <c r="B1429" i="52"/>
  <c r="B1430" i="52"/>
  <c r="B1431" i="52"/>
  <c r="B1432" i="52"/>
  <c r="B1433" i="52"/>
  <c r="B1434" i="52"/>
  <c r="B1435" i="52"/>
  <c r="B1436" i="52"/>
  <c r="B1437" i="52"/>
  <c r="B1438" i="52"/>
  <c r="B1439" i="52"/>
  <c r="B1440" i="52"/>
  <c r="B1441" i="52"/>
  <c r="B1442" i="52"/>
  <c r="B1443" i="52"/>
  <c r="B1444" i="52"/>
  <c r="B1445" i="52"/>
  <c r="B1446" i="52"/>
  <c r="B1447" i="52"/>
  <c r="B1448" i="52"/>
  <c r="B1449" i="52"/>
  <c r="B1450" i="52"/>
  <c r="B1451" i="52"/>
  <c r="B1452" i="52"/>
  <c r="B1453" i="52"/>
  <c r="B1454" i="52"/>
  <c r="B1455" i="52"/>
  <c r="B1456" i="52"/>
  <c r="B1457" i="52"/>
  <c r="B1458" i="52"/>
  <c r="B1459" i="52"/>
  <c r="B1460" i="52"/>
  <c r="B1461" i="52"/>
  <c r="B1462" i="52"/>
  <c r="B1463" i="52"/>
  <c r="B1464" i="52"/>
  <c r="B1465" i="52"/>
  <c r="B1466" i="52"/>
  <c r="B1467" i="52"/>
  <c r="B1468" i="52"/>
  <c r="B1469" i="52"/>
  <c r="B1470" i="52"/>
  <c r="B1471" i="52"/>
  <c r="B1472" i="52"/>
  <c r="B1473" i="52"/>
  <c r="B1474" i="52"/>
  <c r="B1475" i="52"/>
  <c r="B1476" i="52"/>
  <c r="B1477" i="52"/>
  <c r="B1478" i="52"/>
  <c r="B1479" i="52"/>
  <c r="B1480" i="52"/>
  <c r="B1481" i="52"/>
  <c r="B1482" i="52"/>
  <c r="B1483" i="52"/>
  <c r="B1484" i="52"/>
  <c r="B1485" i="52"/>
  <c r="B1486" i="52"/>
  <c r="B1487" i="52"/>
  <c r="B1488" i="52"/>
  <c r="B1489" i="52"/>
  <c r="B1490" i="52"/>
  <c r="B1491" i="52"/>
  <c r="B1492" i="52"/>
  <c r="B1493" i="52"/>
  <c r="B1494" i="52"/>
  <c r="B1495" i="52"/>
  <c r="B1496" i="52"/>
  <c r="B1497" i="52"/>
  <c r="B1498" i="52"/>
  <c r="B1499" i="52"/>
  <c r="B1500" i="52"/>
  <c r="B1501" i="52"/>
  <c r="B1502" i="52"/>
  <c r="B1503" i="52"/>
  <c r="B1504" i="52"/>
  <c r="B1505" i="52"/>
  <c r="B1506" i="52"/>
  <c r="B1507" i="52"/>
  <c r="B1508" i="52"/>
  <c r="B1509" i="52"/>
  <c r="B1510" i="52"/>
  <c r="B1511" i="52"/>
  <c r="B1512" i="52"/>
  <c r="B1513" i="52"/>
  <c r="B1514" i="52"/>
  <c r="B1515" i="52"/>
  <c r="B1516" i="52"/>
  <c r="B1517" i="52"/>
  <c r="B1518" i="52"/>
  <c r="B1519" i="52"/>
  <c r="B1520" i="52"/>
  <c r="B1521" i="52"/>
  <c r="B1522" i="52"/>
  <c r="B1523" i="52"/>
  <c r="B1524" i="52"/>
  <c r="B1525" i="52"/>
  <c r="B1526" i="52"/>
  <c r="B1527" i="52"/>
  <c r="B1528" i="52"/>
  <c r="B1529" i="52"/>
  <c r="B1530" i="52"/>
  <c r="B1531" i="52"/>
  <c r="B1532" i="52"/>
  <c r="B1533" i="52"/>
  <c r="B1534" i="52"/>
  <c r="B1535" i="52"/>
  <c r="B1536" i="52"/>
  <c r="B1537" i="52"/>
  <c r="B1538" i="52"/>
  <c r="B1539" i="52"/>
  <c r="B1540" i="52"/>
  <c r="B1541" i="52"/>
  <c r="B1542" i="52"/>
  <c r="B1543" i="52"/>
  <c r="B1544" i="52"/>
  <c r="B1545" i="52"/>
  <c r="B1546" i="52"/>
  <c r="B1547" i="52"/>
  <c r="B1548" i="52"/>
  <c r="B1549" i="52"/>
  <c r="B1550" i="52"/>
  <c r="B1551" i="52"/>
  <c r="B1552" i="52"/>
  <c r="B1553" i="52"/>
  <c r="B1554" i="52"/>
  <c r="B1555" i="52"/>
  <c r="B1556" i="52"/>
  <c r="B1557" i="52"/>
  <c r="B1558" i="52"/>
  <c r="B1559" i="52"/>
  <c r="B1560" i="52"/>
  <c r="B1561" i="52"/>
  <c r="B1562" i="52"/>
  <c r="B1563" i="52"/>
  <c r="B1564" i="52"/>
  <c r="B1565" i="52"/>
  <c r="B1566" i="52"/>
  <c r="B1567" i="52"/>
  <c r="B1568" i="52"/>
  <c r="B1569" i="52"/>
  <c r="B1570" i="52"/>
  <c r="B1571" i="52"/>
  <c r="B1572" i="52"/>
  <c r="B1573" i="52"/>
  <c r="B1574" i="52"/>
  <c r="B1575" i="52"/>
  <c r="B1576" i="52"/>
  <c r="B1577" i="52"/>
  <c r="B1578" i="52"/>
  <c r="B1579" i="52"/>
  <c r="B1580" i="52"/>
  <c r="B1581" i="52"/>
  <c r="B1582" i="52"/>
  <c r="B1583" i="52"/>
  <c r="B1584" i="52"/>
  <c r="B1585" i="52"/>
  <c r="B1586" i="52"/>
  <c r="B1587" i="52"/>
  <c r="B1588" i="52"/>
  <c r="B1589" i="52"/>
  <c r="B1590" i="52"/>
  <c r="B1591" i="52"/>
  <c r="B1592" i="52"/>
  <c r="B1593" i="52"/>
  <c r="B1594" i="52"/>
  <c r="B1595" i="52"/>
  <c r="B1596" i="52"/>
  <c r="B1597" i="52"/>
  <c r="B1598" i="52"/>
  <c r="B1599" i="52"/>
  <c r="B1600" i="52"/>
  <c r="B1601" i="52"/>
  <c r="B1602" i="52"/>
  <c r="B1603" i="52"/>
  <c r="B1604" i="52"/>
  <c r="B1605" i="52"/>
  <c r="B1606" i="52"/>
  <c r="B1607" i="52"/>
  <c r="B1608" i="52"/>
  <c r="B1609" i="52"/>
  <c r="B1610" i="52"/>
  <c r="B1611" i="52"/>
  <c r="B1612" i="52"/>
  <c r="B1613" i="52"/>
  <c r="B1614" i="52"/>
  <c r="B1615" i="52"/>
  <c r="B1616" i="52"/>
  <c r="B1617" i="52"/>
  <c r="B1618" i="52"/>
  <c r="B1619" i="52"/>
  <c r="B1620" i="52"/>
  <c r="B1621" i="52"/>
  <c r="B1622" i="52"/>
  <c r="B1623" i="52"/>
  <c r="B1624" i="52"/>
  <c r="B1625" i="52"/>
  <c r="B1626" i="52"/>
  <c r="B1627" i="52"/>
  <c r="B1628" i="52"/>
  <c r="B1629" i="52"/>
  <c r="B1630" i="52"/>
  <c r="B1631" i="52"/>
  <c r="B1632" i="52"/>
  <c r="B1633" i="52"/>
  <c r="B1634" i="52"/>
  <c r="B1635" i="52"/>
  <c r="B1636" i="52"/>
  <c r="B1637" i="52"/>
  <c r="B1638" i="52"/>
  <c r="B1639" i="52"/>
  <c r="B1640" i="52"/>
  <c r="B1641" i="52"/>
  <c r="B1642" i="52"/>
  <c r="B1643" i="52"/>
  <c r="B1644" i="52"/>
  <c r="B1645" i="52"/>
  <c r="B1646" i="52"/>
  <c r="B1647" i="52"/>
  <c r="B1648" i="52"/>
  <c r="B1649" i="52"/>
  <c r="B1650" i="52"/>
  <c r="B1651" i="52"/>
  <c r="B1652" i="52"/>
  <c r="B1653" i="52"/>
  <c r="B1654" i="52"/>
  <c r="B1655" i="52"/>
  <c r="B1656" i="52"/>
  <c r="B1657" i="52"/>
  <c r="B1658" i="52"/>
  <c r="B1659" i="52"/>
  <c r="B1660" i="52"/>
  <c r="B1661" i="52"/>
  <c r="B1662" i="52"/>
  <c r="B1663" i="52"/>
  <c r="B1664" i="52"/>
  <c r="B1665" i="52"/>
  <c r="B1666" i="52"/>
  <c r="B1667" i="52"/>
  <c r="B1668" i="52"/>
  <c r="B1669" i="52"/>
  <c r="B1670" i="52"/>
  <c r="B1671" i="52"/>
  <c r="B1672" i="52"/>
  <c r="B1673" i="52"/>
  <c r="B1674" i="52"/>
  <c r="B1675" i="52"/>
  <c r="B1676" i="52"/>
  <c r="B1677" i="52"/>
  <c r="B1678" i="52"/>
  <c r="B1679" i="52"/>
  <c r="B1680" i="52"/>
  <c r="B1681" i="52"/>
  <c r="B1682" i="52"/>
  <c r="B1683" i="52"/>
  <c r="B1684" i="52"/>
  <c r="B1685" i="52"/>
  <c r="B1686" i="52"/>
  <c r="B1687" i="52"/>
  <c r="B1688" i="52"/>
  <c r="B1689" i="52"/>
  <c r="B1690" i="52"/>
  <c r="B1691" i="52"/>
  <c r="B1692" i="52"/>
  <c r="B1693" i="52"/>
  <c r="B1694" i="52"/>
  <c r="B1695" i="52"/>
  <c r="B1696" i="52"/>
  <c r="B1697" i="52"/>
  <c r="B1698" i="52"/>
  <c r="B1699" i="52"/>
  <c r="B1700" i="52"/>
  <c r="B1701" i="52"/>
  <c r="B1702" i="52"/>
  <c r="B1703" i="52"/>
  <c r="B1704" i="52"/>
  <c r="B1705" i="52"/>
  <c r="B1706" i="52"/>
  <c r="B1707" i="52"/>
  <c r="B1708" i="52"/>
  <c r="B1709" i="52"/>
  <c r="B1710" i="52"/>
  <c r="B1711" i="52"/>
  <c r="B1712" i="52"/>
  <c r="B1713" i="52"/>
  <c r="B1714" i="52"/>
  <c r="B1715" i="52"/>
  <c r="B1716" i="52"/>
  <c r="B1717" i="52"/>
  <c r="B1718" i="52"/>
  <c r="B1719" i="52"/>
  <c r="B1720" i="52"/>
  <c r="B1721" i="52"/>
  <c r="B1722" i="52"/>
  <c r="B1723" i="52"/>
  <c r="B1724" i="52"/>
  <c r="B1725" i="52"/>
  <c r="B1726" i="52"/>
  <c r="B1727" i="52"/>
  <c r="B1728" i="52"/>
  <c r="B1729" i="52"/>
  <c r="B1730" i="52"/>
  <c r="B1731" i="52"/>
  <c r="B1732" i="52"/>
  <c r="B1733" i="52"/>
  <c r="B1734" i="52"/>
  <c r="B1735" i="52"/>
  <c r="B1736" i="52"/>
  <c r="B1737" i="52"/>
  <c r="B1738" i="52"/>
  <c r="B1739" i="52"/>
  <c r="B1740" i="52"/>
  <c r="B1741" i="52"/>
  <c r="B1742" i="52"/>
  <c r="B1743" i="52"/>
  <c r="B1744" i="52"/>
  <c r="B1745" i="52"/>
  <c r="B1746" i="52"/>
  <c r="B1747" i="52"/>
  <c r="B1748" i="52"/>
  <c r="B1749" i="52"/>
  <c r="B1750" i="52"/>
  <c r="B1751" i="52"/>
  <c r="B1752" i="52"/>
  <c r="B1753" i="52"/>
  <c r="B1754" i="52"/>
  <c r="B1755" i="52"/>
  <c r="B1756" i="52"/>
  <c r="B1757" i="52"/>
  <c r="B1758" i="52"/>
  <c r="B1759" i="52"/>
  <c r="B1760" i="52"/>
  <c r="B1761" i="52"/>
  <c r="B1762" i="52"/>
  <c r="B1763" i="52"/>
  <c r="B1764" i="52"/>
  <c r="B1765" i="52"/>
  <c r="B1766" i="52"/>
  <c r="B1767" i="52"/>
  <c r="B1768" i="52"/>
  <c r="B1769" i="52"/>
  <c r="B1770" i="52"/>
  <c r="B1771" i="52"/>
  <c r="B1772" i="52"/>
  <c r="B1773" i="52"/>
  <c r="B1774" i="52"/>
  <c r="B1775" i="52"/>
  <c r="B1776" i="52"/>
  <c r="B1777" i="52"/>
  <c r="B1778" i="52"/>
  <c r="B1779" i="52"/>
  <c r="B1780" i="52"/>
  <c r="B1781" i="52"/>
  <c r="B1782" i="52"/>
  <c r="B1783" i="52"/>
  <c r="B1784" i="52"/>
  <c r="B1785" i="52"/>
  <c r="B1786" i="52"/>
  <c r="B1787" i="52"/>
  <c r="B1788" i="52"/>
  <c r="B1789" i="52"/>
  <c r="B1790" i="52"/>
  <c r="B1791" i="52"/>
  <c r="B1792" i="52"/>
  <c r="B1793" i="52"/>
  <c r="B1794" i="52"/>
  <c r="B1795" i="52"/>
  <c r="B1796" i="52"/>
  <c r="B1797" i="52"/>
  <c r="B1798" i="52"/>
  <c r="B1799" i="52"/>
  <c r="B1800" i="52"/>
  <c r="B1801" i="52"/>
  <c r="B1802" i="52"/>
  <c r="B1803" i="52"/>
  <c r="B1804" i="52"/>
  <c r="B1805" i="52"/>
  <c r="B1806" i="52"/>
  <c r="B1807" i="52"/>
  <c r="B1808" i="52"/>
  <c r="B1809" i="52"/>
  <c r="B1810" i="52"/>
  <c r="B1811" i="52"/>
  <c r="B1812" i="52"/>
  <c r="B1813" i="52"/>
  <c r="B1814" i="52"/>
  <c r="B1815" i="52"/>
  <c r="B1816" i="52"/>
  <c r="B1817" i="52"/>
  <c r="B1818" i="52"/>
  <c r="B1819" i="52"/>
  <c r="B1820" i="52"/>
  <c r="B1821" i="52"/>
  <c r="B1822" i="52"/>
  <c r="B1823" i="52"/>
  <c r="B1824" i="52"/>
  <c r="B1825" i="52"/>
  <c r="B1826" i="52"/>
  <c r="B1827" i="52"/>
  <c r="B1828" i="52"/>
  <c r="B1829" i="52"/>
  <c r="B1830" i="52"/>
  <c r="B1831" i="52"/>
  <c r="B1832" i="52"/>
  <c r="B1833" i="52"/>
  <c r="B1834" i="52"/>
  <c r="B1835" i="52"/>
  <c r="B1836" i="52"/>
  <c r="B1837" i="52"/>
  <c r="B1838" i="52"/>
  <c r="B1839" i="52"/>
  <c r="B1840" i="52"/>
  <c r="B1841" i="52"/>
  <c r="B1842" i="52"/>
  <c r="B1843" i="52"/>
  <c r="B1844" i="52"/>
  <c r="B1845" i="52"/>
  <c r="B1846" i="52"/>
  <c r="B1847" i="52"/>
  <c r="B1848" i="52"/>
  <c r="B1849" i="52"/>
  <c r="B1850" i="52"/>
  <c r="B1851" i="52"/>
  <c r="B1852" i="52"/>
  <c r="B1853" i="52"/>
  <c r="B1854" i="52"/>
  <c r="B1855" i="52"/>
  <c r="B1856" i="52"/>
  <c r="B1857" i="52"/>
  <c r="B1858" i="52"/>
  <c r="B1859" i="52"/>
  <c r="B1860" i="52"/>
  <c r="B1861" i="52"/>
  <c r="B1862" i="52"/>
  <c r="B1863" i="52"/>
  <c r="B1864" i="52"/>
  <c r="B1865" i="52"/>
  <c r="B1866" i="52"/>
  <c r="B1867" i="52"/>
  <c r="B1868" i="52"/>
  <c r="B1869" i="52"/>
  <c r="B1870" i="52"/>
  <c r="B1871" i="52"/>
  <c r="B1872" i="52"/>
  <c r="B1873" i="52"/>
  <c r="B1874" i="52"/>
  <c r="B1875" i="52"/>
  <c r="B1876" i="52"/>
  <c r="B1877" i="52"/>
  <c r="B1878" i="52"/>
  <c r="B1879" i="52"/>
  <c r="B1880" i="52"/>
  <c r="B1881" i="52"/>
  <c r="B1882" i="52"/>
  <c r="B1883" i="52"/>
  <c r="B1884" i="52"/>
  <c r="B1885" i="52"/>
  <c r="B1886" i="52"/>
  <c r="B1887" i="52"/>
  <c r="B1888" i="52"/>
  <c r="B1889" i="52"/>
  <c r="B1890" i="52"/>
  <c r="B1891" i="52"/>
  <c r="B1892" i="52"/>
  <c r="B1893" i="52"/>
  <c r="B1894" i="52"/>
  <c r="B1895" i="52"/>
  <c r="B1896" i="52"/>
  <c r="B1897" i="52"/>
  <c r="B1898" i="52"/>
  <c r="B1899" i="52"/>
  <c r="B1900" i="52"/>
  <c r="B1901" i="52"/>
  <c r="B1902" i="52"/>
  <c r="B1903" i="52"/>
  <c r="B1904" i="52"/>
  <c r="B1905" i="52"/>
  <c r="B1906" i="52"/>
  <c r="B1907" i="52"/>
  <c r="B1908" i="52"/>
  <c r="B1909" i="52"/>
  <c r="B1910" i="52"/>
  <c r="B1911" i="52"/>
  <c r="B1912" i="52"/>
  <c r="B1913" i="52"/>
  <c r="B1914" i="52"/>
  <c r="B1915" i="52"/>
  <c r="B1916" i="52"/>
  <c r="B1917" i="52"/>
  <c r="B1918" i="52"/>
  <c r="B1919" i="52"/>
  <c r="B1920" i="52"/>
  <c r="B1921" i="52"/>
  <c r="B1922" i="52"/>
  <c r="B1923" i="52"/>
  <c r="B1924" i="52"/>
  <c r="B1925" i="52"/>
  <c r="B1926" i="52"/>
  <c r="B1927" i="52"/>
  <c r="B1928" i="52"/>
  <c r="B1929" i="52"/>
  <c r="B1930" i="52"/>
  <c r="B1931" i="52"/>
  <c r="B1932" i="52"/>
  <c r="B1933" i="52"/>
  <c r="B1934" i="52"/>
  <c r="B1935" i="52"/>
  <c r="B1936" i="52"/>
  <c r="B1937" i="52"/>
  <c r="B1938" i="52"/>
  <c r="B1939" i="52"/>
  <c r="B1940" i="52"/>
  <c r="B1941" i="52"/>
  <c r="B1942" i="52"/>
  <c r="B1943" i="52"/>
  <c r="B1944" i="52"/>
  <c r="B1945" i="52"/>
  <c r="B1946" i="52"/>
  <c r="B1947" i="52"/>
  <c r="B1948" i="52"/>
  <c r="B1949" i="52"/>
  <c r="B1950" i="52"/>
  <c r="B1951" i="52"/>
  <c r="B1952" i="52"/>
  <c r="B1953" i="52"/>
  <c r="B1954" i="52"/>
  <c r="B1955" i="52"/>
  <c r="B1956" i="52"/>
  <c r="B1957" i="52"/>
  <c r="B1958" i="52"/>
  <c r="B1959" i="52"/>
  <c r="B1960" i="52"/>
  <c r="B1961" i="52"/>
  <c r="B1962" i="52"/>
  <c r="B1963" i="52"/>
  <c r="B1964" i="52"/>
  <c r="B1965" i="52"/>
  <c r="B1966" i="52"/>
  <c r="B1967" i="52"/>
  <c r="B1968" i="52"/>
  <c r="B1969" i="52"/>
  <c r="B1970" i="52"/>
  <c r="B1971" i="52"/>
  <c r="B1972" i="52"/>
  <c r="B1973" i="52"/>
  <c r="B1974" i="52"/>
  <c r="B1975" i="52"/>
  <c r="B1976" i="52"/>
  <c r="B1977" i="52"/>
  <c r="B1978" i="52"/>
  <c r="B1979" i="52"/>
  <c r="B1980" i="52"/>
  <c r="B1981" i="52"/>
  <c r="B1982" i="52"/>
  <c r="B1983" i="52"/>
  <c r="B1984" i="52"/>
  <c r="B1985" i="52"/>
  <c r="B1986" i="52"/>
  <c r="B1987" i="52"/>
  <c r="B1988" i="52"/>
  <c r="B1989" i="52"/>
  <c r="B1990" i="52"/>
  <c r="B1991" i="52"/>
  <c r="B1992" i="52"/>
  <c r="B1993" i="52"/>
  <c r="B1994" i="52"/>
  <c r="B1995" i="52"/>
  <c r="B1996" i="52"/>
  <c r="B1997" i="52"/>
  <c r="B1998" i="52"/>
  <c r="B1999" i="52"/>
  <c r="B2000" i="52"/>
  <c r="B2001" i="52"/>
  <c r="B2002" i="52"/>
  <c r="B2003" i="52"/>
  <c r="B2004" i="52"/>
  <c r="B2005" i="52"/>
  <c r="B2006" i="52"/>
  <c r="B2007" i="52"/>
  <c r="B2008" i="52"/>
  <c r="B2009" i="52"/>
  <c r="B2010" i="52"/>
  <c r="B2011" i="52"/>
  <c r="B2012" i="52"/>
  <c r="B2013" i="52"/>
  <c r="B2014" i="52"/>
  <c r="B2015" i="52"/>
  <c r="B2016" i="52"/>
  <c r="B2017" i="52"/>
  <c r="B2018" i="52"/>
  <c r="B2019" i="52"/>
  <c r="B2020" i="52"/>
  <c r="B2021" i="52"/>
  <c r="B2022" i="52"/>
  <c r="B2023" i="52"/>
  <c r="B2024" i="52"/>
  <c r="B2025" i="52"/>
  <c r="B2026" i="52"/>
  <c r="B2027" i="52"/>
  <c r="B2028" i="52"/>
  <c r="B2029" i="52"/>
  <c r="B2030" i="52"/>
  <c r="B2031" i="52"/>
  <c r="B2032" i="52"/>
  <c r="B2033" i="52"/>
  <c r="B2034" i="52"/>
  <c r="B2035" i="52"/>
  <c r="B2036" i="52"/>
  <c r="B2037" i="52"/>
  <c r="B2038" i="52"/>
  <c r="B2039" i="52"/>
  <c r="B2040" i="52"/>
  <c r="B2041" i="52"/>
  <c r="B2042" i="52"/>
  <c r="B2043" i="52"/>
  <c r="B2044" i="52"/>
  <c r="B2045" i="52"/>
  <c r="B2046" i="52"/>
  <c r="B2047" i="52"/>
  <c r="B2048" i="52"/>
  <c r="B2049" i="52"/>
  <c r="B2050" i="52"/>
  <c r="B2051" i="52"/>
  <c r="B2052" i="52"/>
  <c r="B2053" i="52"/>
  <c r="B2054" i="52"/>
  <c r="B2055" i="52"/>
  <c r="B2056" i="52"/>
  <c r="B2057" i="52"/>
  <c r="B2058" i="52"/>
  <c r="B2059" i="52"/>
  <c r="B2060" i="52"/>
  <c r="B2061" i="52"/>
  <c r="B2062" i="52"/>
  <c r="B2063" i="52"/>
  <c r="B2064" i="52"/>
  <c r="B2065" i="52"/>
  <c r="B2066" i="52"/>
  <c r="B2067" i="52"/>
  <c r="B2068" i="52"/>
  <c r="B2069" i="52"/>
  <c r="B2070" i="52"/>
  <c r="B2071" i="52"/>
  <c r="B2072" i="52"/>
  <c r="B2073" i="52"/>
  <c r="B2074" i="52"/>
  <c r="B2075" i="52"/>
  <c r="B2076" i="52"/>
  <c r="B2077" i="52"/>
  <c r="B2078" i="52"/>
  <c r="B2079" i="52"/>
  <c r="B2080" i="52"/>
  <c r="B2081" i="52"/>
  <c r="B2082" i="52"/>
  <c r="B2083" i="52"/>
  <c r="B2084" i="52"/>
  <c r="B2085" i="52"/>
  <c r="B2086" i="52"/>
  <c r="B2087" i="52"/>
  <c r="B2088" i="52"/>
  <c r="B2089" i="52"/>
  <c r="B2090" i="52"/>
  <c r="B2091" i="52"/>
  <c r="B2092" i="52"/>
  <c r="B2093" i="52"/>
  <c r="B2094" i="52"/>
  <c r="B2095" i="52"/>
  <c r="B2096" i="52"/>
  <c r="B2097" i="52"/>
  <c r="B2098" i="52"/>
  <c r="B2099" i="52"/>
  <c r="B2100" i="52"/>
  <c r="B2101" i="52"/>
  <c r="B2102" i="52"/>
  <c r="B2103" i="52"/>
  <c r="B2104" i="52"/>
  <c r="B2105" i="52"/>
  <c r="B2106" i="52"/>
  <c r="B2107" i="52"/>
  <c r="B2108" i="52"/>
  <c r="B2109" i="52"/>
  <c r="B2110" i="52"/>
  <c r="B2111" i="52"/>
  <c r="B2112" i="52"/>
  <c r="B2113" i="52"/>
  <c r="B2114" i="52"/>
  <c r="B2115" i="52"/>
  <c r="B2116" i="52"/>
  <c r="B2117" i="52"/>
  <c r="B2118" i="52"/>
  <c r="B2119" i="52"/>
  <c r="B2120" i="52"/>
  <c r="B2121" i="52"/>
  <c r="B2122" i="52"/>
  <c r="B2123" i="52"/>
  <c r="B2124" i="52"/>
  <c r="B2125" i="52"/>
  <c r="B2126" i="52"/>
  <c r="B2127" i="52"/>
  <c r="B2128" i="52"/>
  <c r="B2129" i="52"/>
  <c r="B2130" i="52"/>
  <c r="B2131" i="52"/>
  <c r="B2132" i="52"/>
  <c r="B2133" i="52"/>
  <c r="B2134" i="52"/>
  <c r="B2135" i="52"/>
  <c r="B2136" i="52"/>
  <c r="B2137" i="52"/>
  <c r="B2138" i="52"/>
  <c r="B2139" i="52"/>
  <c r="B2140" i="52"/>
  <c r="B2141" i="52"/>
  <c r="B2142" i="52"/>
  <c r="B2143" i="52"/>
  <c r="B2144" i="52"/>
  <c r="B2145" i="52"/>
  <c r="B2146" i="52"/>
  <c r="B2147" i="52"/>
  <c r="B2148" i="52"/>
  <c r="B2149" i="52"/>
  <c r="B2150" i="52"/>
  <c r="B2151" i="52"/>
  <c r="B2152" i="52"/>
  <c r="B2153" i="52"/>
  <c r="B2154" i="52"/>
  <c r="B2155" i="52"/>
  <c r="B2156" i="52"/>
  <c r="B2157" i="52"/>
  <c r="B2158" i="52"/>
  <c r="B2159" i="52"/>
  <c r="B2160" i="52"/>
  <c r="B2161" i="52"/>
  <c r="B2162" i="52"/>
  <c r="B2163" i="52"/>
  <c r="B2164" i="52"/>
  <c r="B2165" i="52"/>
  <c r="B2166" i="52"/>
  <c r="B2167" i="52"/>
  <c r="B2168" i="52"/>
  <c r="B2169" i="52"/>
  <c r="B2170" i="52"/>
  <c r="B2171" i="52"/>
  <c r="B2172" i="52"/>
  <c r="B2173" i="52"/>
  <c r="B2174" i="52"/>
  <c r="B2175" i="52"/>
  <c r="B2176" i="52"/>
  <c r="B2177" i="52"/>
  <c r="B2178" i="52"/>
  <c r="B2179" i="52"/>
  <c r="B2180" i="52"/>
  <c r="B2181" i="52"/>
  <c r="B2182" i="52"/>
  <c r="B2183" i="52"/>
  <c r="B2184" i="52"/>
  <c r="B2185" i="52"/>
  <c r="B2186" i="52"/>
  <c r="B2187" i="52"/>
  <c r="B2188" i="52"/>
  <c r="B2189" i="52"/>
  <c r="B2190" i="52"/>
  <c r="B2191" i="52"/>
  <c r="B2192" i="52"/>
  <c r="B2193" i="52"/>
  <c r="B2194" i="52"/>
  <c r="B2195" i="52"/>
  <c r="B2196" i="52"/>
  <c r="B2197" i="52"/>
  <c r="B2198" i="52"/>
  <c r="B2199" i="52"/>
  <c r="B2200" i="52"/>
  <c r="B2201" i="52"/>
  <c r="B2202" i="52"/>
  <c r="B2203" i="52"/>
  <c r="B2204" i="52"/>
  <c r="B2205" i="52"/>
  <c r="B2206" i="52"/>
  <c r="B2207" i="52"/>
  <c r="B2208" i="52"/>
  <c r="B2209" i="52"/>
  <c r="B2210" i="52"/>
  <c r="B2211" i="52"/>
  <c r="B2212" i="52"/>
  <c r="B2213" i="52"/>
  <c r="B2214" i="52"/>
  <c r="B2215" i="52"/>
  <c r="B2216" i="52"/>
  <c r="B2217" i="52"/>
  <c r="B2218" i="52"/>
  <c r="B2219" i="52"/>
  <c r="B2220" i="52"/>
  <c r="B2221" i="52"/>
  <c r="B2222" i="52"/>
  <c r="B2223" i="52"/>
  <c r="B2224" i="52"/>
  <c r="B2225" i="52"/>
  <c r="B2226" i="52"/>
  <c r="B2227" i="52"/>
  <c r="B2228" i="52"/>
  <c r="B2229" i="52"/>
  <c r="B2230" i="52"/>
  <c r="B2231" i="52"/>
  <c r="B2232" i="52"/>
  <c r="B2233" i="52"/>
  <c r="B2234" i="52"/>
  <c r="B2235" i="52"/>
  <c r="B2236" i="52"/>
  <c r="B2237" i="52"/>
  <c r="B2238" i="52"/>
  <c r="B2239" i="52"/>
  <c r="B2240" i="52"/>
  <c r="B2241" i="52"/>
  <c r="B2242" i="52"/>
  <c r="B2243" i="52"/>
  <c r="B2244" i="52"/>
  <c r="B2245" i="52"/>
  <c r="B2246" i="52"/>
  <c r="B2247" i="52"/>
  <c r="B2248" i="52"/>
  <c r="B2249" i="52"/>
  <c r="B2250" i="52"/>
  <c r="B2251" i="52"/>
  <c r="B2252" i="52"/>
  <c r="B2253" i="52"/>
  <c r="B2254" i="52"/>
  <c r="B2255" i="52"/>
  <c r="B2256" i="52"/>
  <c r="B2257" i="52"/>
  <c r="B2258" i="52"/>
  <c r="B2259" i="52"/>
  <c r="B2260" i="52"/>
  <c r="B2261" i="52"/>
  <c r="B2262" i="52"/>
  <c r="B2263" i="52"/>
  <c r="B2264" i="52"/>
  <c r="B2265" i="52"/>
  <c r="B2266" i="52"/>
  <c r="B2267" i="52"/>
  <c r="B2268" i="52"/>
  <c r="B2269" i="52"/>
  <c r="B2270" i="52"/>
  <c r="B2271" i="52"/>
  <c r="B2272" i="52"/>
  <c r="B2273" i="52"/>
  <c r="B2274" i="52"/>
  <c r="B2275" i="52"/>
  <c r="B2276" i="52"/>
  <c r="B2277" i="52"/>
  <c r="B2278" i="52"/>
  <c r="B2279" i="52"/>
  <c r="B2280" i="52"/>
  <c r="B2281" i="52"/>
  <c r="B2282" i="52"/>
  <c r="B2283" i="52"/>
  <c r="B2284" i="52"/>
  <c r="B2285" i="52"/>
  <c r="B2286" i="52"/>
  <c r="B2287" i="52"/>
  <c r="B2288" i="52"/>
  <c r="B2289" i="52"/>
  <c r="B2290" i="52"/>
  <c r="B2291" i="52"/>
  <c r="B2292" i="52"/>
  <c r="B2293" i="52"/>
  <c r="B2294" i="52"/>
  <c r="B2295" i="52"/>
  <c r="B2296" i="52"/>
  <c r="B2297" i="52"/>
  <c r="B2298" i="52"/>
  <c r="B2299" i="52"/>
  <c r="B2300" i="52"/>
  <c r="B2301" i="52"/>
  <c r="B2302" i="52"/>
  <c r="B2303" i="52"/>
  <c r="B2304" i="52"/>
  <c r="B2305" i="52"/>
  <c r="B2306" i="52"/>
  <c r="B2307" i="52"/>
  <c r="B2308" i="52"/>
  <c r="B2309" i="52"/>
  <c r="B2310" i="52"/>
  <c r="B2311" i="52"/>
  <c r="B2312" i="52"/>
  <c r="B2313" i="52"/>
  <c r="B2314" i="52"/>
  <c r="B2315" i="52"/>
  <c r="B2316" i="52"/>
  <c r="B2317" i="52"/>
  <c r="B2318" i="52"/>
  <c r="B2319" i="52"/>
  <c r="B2320" i="52"/>
  <c r="B2321" i="52"/>
  <c r="B2322" i="52"/>
  <c r="B2323" i="52"/>
  <c r="B2324" i="52"/>
  <c r="B2325" i="52"/>
  <c r="B2326" i="52"/>
  <c r="B2327" i="52"/>
  <c r="B2328" i="52"/>
  <c r="B2329" i="52"/>
  <c r="B2330" i="52"/>
  <c r="B2331" i="52"/>
  <c r="B2332" i="52"/>
  <c r="B2333" i="52"/>
  <c r="B2334" i="52"/>
  <c r="B2335" i="52"/>
  <c r="B2336" i="52"/>
  <c r="B2337" i="52"/>
  <c r="B2338" i="52"/>
  <c r="B2339" i="52"/>
  <c r="B2340" i="52"/>
  <c r="B2341" i="52"/>
  <c r="B2342" i="52"/>
  <c r="B2343" i="52"/>
  <c r="B2344" i="52"/>
  <c r="B2345" i="52"/>
  <c r="B2346" i="52"/>
  <c r="B2347" i="52"/>
  <c r="B2348" i="52"/>
  <c r="B2349" i="52"/>
  <c r="B2350" i="52"/>
  <c r="B2351" i="52"/>
  <c r="B2352" i="52"/>
  <c r="B2353" i="52"/>
  <c r="B2354" i="52"/>
  <c r="B2355" i="52"/>
  <c r="B2356" i="52"/>
  <c r="B2357" i="52"/>
  <c r="B2358" i="52"/>
  <c r="B2359" i="52"/>
  <c r="B2360" i="52"/>
  <c r="B2361" i="52"/>
  <c r="B2362" i="52"/>
  <c r="B2363" i="52"/>
  <c r="B2364" i="52"/>
  <c r="B2365" i="52"/>
  <c r="B2366" i="52"/>
  <c r="B2367" i="52"/>
  <c r="B2368" i="52"/>
  <c r="B2369" i="52"/>
  <c r="B2370" i="52"/>
  <c r="B2371" i="52"/>
  <c r="B2372" i="52"/>
  <c r="B2373" i="52"/>
  <c r="B2374" i="52"/>
  <c r="B2375" i="52"/>
  <c r="B2376" i="52"/>
  <c r="B2377" i="52"/>
  <c r="B2378" i="52"/>
  <c r="B2379" i="52"/>
  <c r="B2380" i="52"/>
  <c r="B2381" i="52"/>
  <c r="B2382" i="52"/>
  <c r="B2383" i="52"/>
  <c r="B2384" i="52"/>
  <c r="B2385" i="52"/>
  <c r="B2386" i="52"/>
  <c r="B2387" i="52"/>
  <c r="B2388" i="52"/>
  <c r="B2389" i="52"/>
  <c r="B2390" i="52"/>
  <c r="B2391" i="52"/>
  <c r="B2392" i="52"/>
  <c r="B2393" i="52"/>
  <c r="B2394" i="52"/>
  <c r="B2395" i="52"/>
  <c r="B2396" i="52"/>
  <c r="B2397" i="52"/>
  <c r="B2398" i="52"/>
  <c r="B2399" i="52"/>
  <c r="B2400" i="52"/>
  <c r="B2401" i="52"/>
  <c r="B2402" i="52"/>
  <c r="B2403" i="52"/>
  <c r="B2404" i="52"/>
  <c r="B2405" i="52"/>
  <c r="B2406" i="52"/>
  <c r="B2407" i="52"/>
  <c r="B2408" i="52"/>
  <c r="B2409" i="52"/>
  <c r="B2410" i="52"/>
  <c r="B2411" i="52"/>
  <c r="B2412" i="52"/>
  <c r="B2413" i="52"/>
  <c r="B2414" i="52"/>
  <c r="B2415" i="52"/>
  <c r="B2416" i="52"/>
  <c r="B2417" i="52"/>
  <c r="B2418" i="52"/>
  <c r="B2419" i="52"/>
  <c r="B2420" i="52"/>
  <c r="B2421" i="52"/>
  <c r="B2422" i="52"/>
  <c r="B2423" i="52"/>
  <c r="B2424" i="52"/>
  <c r="B2425" i="52"/>
  <c r="B2426" i="52"/>
  <c r="B2427" i="52"/>
  <c r="B2428" i="52"/>
  <c r="B2429" i="52"/>
  <c r="B2430" i="52"/>
  <c r="B2431" i="52"/>
  <c r="B2432" i="52"/>
  <c r="B2433" i="52"/>
  <c r="B2434" i="52"/>
  <c r="B2435" i="52"/>
  <c r="B2436" i="52"/>
  <c r="B2437" i="52"/>
  <c r="B2438" i="52"/>
  <c r="B2439" i="52"/>
  <c r="B2440" i="52"/>
  <c r="B2441" i="52"/>
  <c r="B2442" i="52"/>
  <c r="B2443" i="52"/>
  <c r="B2444" i="52"/>
  <c r="B2445" i="52"/>
  <c r="B2446" i="52"/>
  <c r="B2447" i="52"/>
  <c r="B2448" i="52"/>
  <c r="B2449" i="52"/>
  <c r="B2450" i="52"/>
  <c r="B2451" i="52"/>
  <c r="B2452" i="52"/>
  <c r="B2453" i="52"/>
  <c r="B2454" i="52"/>
  <c r="B2455" i="52"/>
  <c r="B2456" i="52"/>
  <c r="B2457" i="52"/>
  <c r="B2458" i="52"/>
  <c r="B2459" i="52"/>
  <c r="B2460" i="52"/>
  <c r="B2461" i="52"/>
  <c r="B2462" i="52"/>
  <c r="B2463" i="52"/>
  <c r="B2464" i="52"/>
  <c r="B2465" i="52"/>
  <c r="B2466" i="52"/>
  <c r="B2467" i="52"/>
  <c r="B2468" i="52"/>
  <c r="B2469" i="52"/>
  <c r="B2470" i="52"/>
  <c r="B2471" i="52"/>
  <c r="B2472" i="52"/>
  <c r="B2473" i="52"/>
  <c r="B2474" i="52"/>
  <c r="B2475" i="52"/>
  <c r="B2476" i="52"/>
  <c r="B2477" i="52"/>
  <c r="B2478" i="52"/>
  <c r="B2479" i="52"/>
  <c r="B2480" i="52"/>
  <c r="B2481" i="52"/>
  <c r="B2482" i="52"/>
  <c r="B2483" i="52"/>
  <c r="B2484" i="52"/>
  <c r="B2485" i="52"/>
  <c r="B2486" i="52"/>
  <c r="B2487" i="52"/>
  <c r="B2488" i="52"/>
  <c r="B2489" i="52"/>
  <c r="B2490" i="52"/>
  <c r="B2491" i="52"/>
  <c r="B2492" i="52"/>
  <c r="B2493" i="52"/>
  <c r="B2494" i="52"/>
  <c r="B2495" i="52"/>
  <c r="B2496" i="52"/>
  <c r="B2497" i="52"/>
  <c r="B2498" i="52"/>
  <c r="B2499" i="52"/>
  <c r="B2500" i="52"/>
  <c r="B2501" i="52"/>
  <c r="B2502" i="52"/>
  <c r="B2503" i="52"/>
  <c r="B2504" i="52"/>
  <c r="B2505" i="52"/>
  <c r="B2506" i="52"/>
  <c r="B2507" i="52"/>
  <c r="B2508" i="52"/>
  <c r="B2509" i="52"/>
  <c r="B2510" i="52"/>
  <c r="B2511" i="52"/>
  <c r="B2512" i="52"/>
  <c r="B2513" i="52"/>
  <c r="B2514" i="52"/>
  <c r="B2515" i="52"/>
  <c r="B2516" i="52"/>
  <c r="B2517" i="52"/>
  <c r="B2518" i="52"/>
  <c r="B2519" i="52"/>
  <c r="B2520" i="52"/>
  <c r="B2521" i="52"/>
  <c r="B2522" i="52"/>
  <c r="B2523" i="52"/>
  <c r="B2524" i="52"/>
  <c r="B2525" i="52"/>
  <c r="B2526" i="52"/>
  <c r="B2527" i="52"/>
  <c r="B2528" i="52"/>
  <c r="B2529" i="52"/>
  <c r="B2530" i="52"/>
  <c r="B2531" i="52"/>
  <c r="B2532" i="52"/>
  <c r="B2533" i="52"/>
  <c r="B2534" i="52"/>
  <c r="B2535" i="52"/>
  <c r="B2536" i="52"/>
  <c r="B2537" i="52"/>
  <c r="B2538" i="52"/>
  <c r="B2539" i="52"/>
  <c r="B2540" i="52"/>
  <c r="B2541" i="52"/>
  <c r="B2542" i="52"/>
  <c r="B2543" i="52"/>
  <c r="B2544" i="52"/>
  <c r="B2545" i="52"/>
  <c r="B2546" i="52"/>
  <c r="B2547" i="52"/>
  <c r="B2548" i="52"/>
  <c r="B2549" i="52"/>
  <c r="B2550" i="52"/>
  <c r="B2551" i="52"/>
  <c r="B2552" i="52"/>
  <c r="B2553" i="52"/>
  <c r="B2554" i="52"/>
  <c r="B2555" i="52"/>
  <c r="B2556" i="52"/>
  <c r="B2557" i="52"/>
  <c r="B2558" i="52"/>
  <c r="B2559" i="52"/>
  <c r="B2560" i="52"/>
  <c r="B2561" i="52"/>
  <c r="B2562" i="52"/>
  <c r="B2563" i="52"/>
  <c r="B2564" i="52"/>
  <c r="B2565" i="52"/>
  <c r="B2566" i="52"/>
  <c r="B2567" i="52"/>
  <c r="B2568" i="52"/>
  <c r="B2569" i="52"/>
  <c r="B2570" i="52"/>
  <c r="B2571" i="52"/>
  <c r="B2572" i="52"/>
  <c r="B2573" i="52"/>
  <c r="B2574" i="52"/>
  <c r="B2575" i="52"/>
  <c r="B2576" i="52"/>
  <c r="B2577" i="52"/>
  <c r="B2578" i="52"/>
  <c r="B2579" i="52"/>
  <c r="B2580" i="52"/>
  <c r="B2581" i="52"/>
  <c r="B2582" i="52"/>
  <c r="B2583" i="52"/>
  <c r="B2584" i="52"/>
  <c r="B2585" i="52"/>
  <c r="B2586" i="52"/>
  <c r="B2587" i="52"/>
  <c r="B2588" i="52"/>
  <c r="B2589" i="52"/>
  <c r="B2590" i="52"/>
  <c r="B2591" i="52"/>
  <c r="B2592" i="52"/>
  <c r="B2593" i="52"/>
  <c r="B2594" i="52"/>
  <c r="B2595" i="52"/>
  <c r="B2596" i="52"/>
  <c r="B2597" i="52"/>
  <c r="B2598" i="52"/>
  <c r="B2599" i="52"/>
  <c r="B2600" i="52"/>
  <c r="B2601" i="52"/>
  <c r="B2602" i="52"/>
  <c r="B2603" i="52"/>
  <c r="B2604" i="52"/>
  <c r="B2605" i="52"/>
  <c r="B2606" i="52"/>
  <c r="B2607" i="52"/>
  <c r="B2608" i="52"/>
  <c r="B2609" i="52"/>
  <c r="B2610" i="52"/>
  <c r="B2611" i="52"/>
  <c r="B2612" i="52"/>
  <c r="B2613" i="52"/>
  <c r="B2614" i="52"/>
  <c r="B2615" i="52"/>
  <c r="B2616" i="52"/>
  <c r="B2617" i="52"/>
  <c r="B2618" i="52"/>
  <c r="B2619" i="52"/>
  <c r="B2620" i="52"/>
  <c r="B2621" i="52"/>
  <c r="B2622" i="52"/>
  <c r="B2623" i="52"/>
  <c r="B2624" i="52"/>
  <c r="B2625" i="52"/>
  <c r="B2626" i="52"/>
  <c r="B2627" i="52"/>
  <c r="B2628" i="52"/>
  <c r="B2629" i="52"/>
  <c r="B2630" i="52"/>
  <c r="B2631" i="52"/>
  <c r="B2632" i="52"/>
  <c r="B2633" i="52"/>
  <c r="B2634" i="52"/>
  <c r="B2635" i="52"/>
  <c r="B2636" i="52"/>
  <c r="B2637" i="52"/>
  <c r="B2638" i="52"/>
  <c r="B2639" i="52"/>
  <c r="B2640" i="52"/>
  <c r="B2641" i="52"/>
  <c r="B2642" i="52"/>
  <c r="B2643" i="52"/>
  <c r="B2644" i="52"/>
  <c r="B2645" i="52"/>
  <c r="B2646" i="52"/>
  <c r="B2647" i="52"/>
  <c r="B2648" i="52"/>
  <c r="B2649" i="52"/>
  <c r="B2650" i="52"/>
  <c r="B2651" i="52"/>
  <c r="B2652" i="52"/>
  <c r="B2653" i="52"/>
  <c r="B2654" i="52"/>
  <c r="B2655" i="52"/>
  <c r="B2656" i="52"/>
  <c r="B2657" i="52"/>
  <c r="B2658" i="52"/>
  <c r="B2659" i="52"/>
  <c r="B2660" i="52"/>
  <c r="B2661" i="52"/>
  <c r="B2662" i="52"/>
  <c r="B2663" i="52"/>
  <c r="B2664" i="52"/>
  <c r="B2665" i="52"/>
  <c r="B2666" i="52"/>
  <c r="B2667" i="52"/>
  <c r="B2668" i="52"/>
  <c r="B2669" i="52"/>
  <c r="B2670" i="52"/>
  <c r="B2671" i="52"/>
  <c r="B2672" i="52"/>
  <c r="B2673" i="52"/>
  <c r="B2674" i="52"/>
  <c r="B2675" i="52"/>
  <c r="B2676" i="52"/>
  <c r="B2677" i="52"/>
  <c r="B2678" i="52"/>
  <c r="B2679" i="52"/>
  <c r="B2680" i="52"/>
  <c r="B2681" i="52"/>
  <c r="B2682" i="52"/>
  <c r="B2683" i="52"/>
  <c r="B2684" i="52"/>
  <c r="B2685" i="52"/>
  <c r="B2686" i="52"/>
  <c r="B2687" i="52"/>
  <c r="B2688" i="52"/>
  <c r="B2689" i="52"/>
  <c r="B2690" i="52"/>
  <c r="B2691" i="52"/>
  <c r="B2692" i="52"/>
  <c r="B2693" i="52"/>
  <c r="B2694" i="52"/>
  <c r="B2695" i="52"/>
  <c r="B2696" i="52"/>
  <c r="B2697" i="52"/>
  <c r="B2698" i="52"/>
  <c r="B2699" i="52"/>
  <c r="B2700" i="52"/>
  <c r="B2701" i="52"/>
  <c r="B2702" i="52"/>
  <c r="B2703" i="52"/>
  <c r="B2704" i="52"/>
  <c r="B2705" i="52"/>
  <c r="B2706" i="52"/>
  <c r="B2707" i="52"/>
  <c r="B2708" i="52"/>
  <c r="B2709" i="52"/>
  <c r="B2710" i="52"/>
  <c r="B2711" i="52"/>
  <c r="B2712" i="52"/>
  <c r="B2713" i="52"/>
  <c r="B2714" i="52"/>
  <c r="B2715" i="52"/>
  <c r="B2716" i="52"/>
  <c r="B2717" i="52"/>
  <c r="B2718" i="52"/>
  <c r="B2719" i="52"/>
  <c r="B2720" i="52"/>
  <c r="B2721" i="52"/>
  <c r="B2722" i="52"/>
  <c r="B2723" i="52"/>
  <c r="B2724" i="52"/>
  <c r="B2725" i="52"/>
  <c r="B2726" i="52"/>
  <c r="B2727" i="52"/>
  <c r="B2728" i="52"/>
  <c r="B2729" i="52"/>
  <c r="B2730" i="52"/>
  <c r="B2731" i="52"/>
  <c r="B2732" i="52"/>
  <c r="B2733" i="52"/>
  <c r="B2734" i="52"/>
  <c r="B2735" i="52"/>
  <c r="B2736" i="52"/>
  <c r="B2737" i="52"/>
  <c r="B2738" i="52"/>
  <c r="B2739" i="52"/>
  <c r="B2740" i="52"/>
  <c r="B2741" i="52"/>
  <c r="B2742" i="52"/>
  <c r="B2743" i="52"/>
  <c r="B2744" i="52"/>
  <c r="B2745" i="52"/>
  <c r="B2746" i="52"/>
  <c r="B2747" i="52"/>
  <c r="B2748" i="52"/>
  <c r="B2749" i="52"/>
  <c r="B2750" i="52"/>
  <c r="B2751" i="52"/>
  <c r="B2752" i="52"/>
  <c r="B2753" i="52"/>
  <c r="B2754" i="52"/>
  <c r="B2755" i="52"/>
  <c r="B2756" i="52"/>
  <c r="B2757" i="52"/>
  <c r="B2758" i="52"/>
  <c r="B2759" i="52"/>
  <c r="B2760" i="52"/>
  <c r="B2761" i="52"/>
  <c r="B2762" i="52"/>
  <c r="B2763" i="52"/>
  <c r="B2764" i="52"/>
  <c r="B2765" i="52"/>
  <c r="B2766" i="52"/>
  <c r="B2767" i="52"/>
  <c r="B2768" i="52"/>
  <c r="B2769" i="52"/>
  <c r="B2770" i="52"/>
  <c r="B2771" i="52"/>
  <c r="B2772" i="52"/>
  <c r="B2773" i="52"/>
  <c r="B2774" i="52"/>
  <c r="B2775" i="52"/>
  <c r="B2776" i="52"/>
  <c r="B2777" i="52"/>
  <c r="B2778" i="52"/>
  <c r="B2779" i="52"/>
  <c r="B2780" i="52"/>
  <c r="B2781" i="52"/>
  <c r="B2782" i="52"/>
  <c r="B2783" i="52"/>
  <c r="B2784" i="52"/>
  <c r="B2785" i="52"/>
  <c r="B2786" i="52"/>
  <c r="B2787" i="52"/>
  <c r="B2788" i="52"/>
  <c r="B2789" i="52"/>
  <c r="B2790" i="52"/>
  <c r="B2791" i="52"/>
  <c r="B2792" i="52"/>
  <c r="B2793" i="52"/>
  <c r="B2794" i="52"/>
  <c r="B2795" i="52"/>
  <c r="B2796" i="52"/>
  <c r="B2797" i="52"/>
  <c r="B2798" i="52"/>
  <c r="B2799" i="52"/>
  <c r="B2800" i="52"/>
  <c r="B2801" i="52"/>
  <c r="B2802" i="52"/>
  <c r="B2803" i="52"/>
  <c r="B2804" i="52"/>
  <c r="B2805" i="52"/>
  <c r="B2806" i="52"/>
  <c r="B2807" i="52"/>
  <c r="B2808" i="52"/>
  <c r="B2809" i="52"/>
  <c r="B2810" i="52"/>
  <c r="B2811" i="52"/>
  <c r="B2812" i="52"/>
  <c r="B2813" i="52"/>
  <c r="B2814" i="52"/>
  <c r="B2815" i="52"/>
  <c r="B2816" i="52"/>
  <c r="B2817" i="52"/>
  <c r="B2818" i="52"/>
  <c r="B2819" i="52"/>
  <c r="B2820" i="52"/>
  <c r="B2821" i="52"/>
  <c r="B2822" i="52"/>
  <c r="B2823" i="52"/>
  <c r="B2824" i="52"/>
  <c r="B2825" i="52"/>
  <c r="B2826" i="52"/>
  <c r="B2827" i="52"/>
  <c r="B2828" i="52"/>
  <c r="B2829" i="52"/>
  <c r="B2830" i="52"/>
  <c r="B2831" i="52"/>
  <c r="B2832" i="52"/>
  <c r="B2833" i="52"/>
  <c r="B2834" i="52"/>
  <c r="B2835" i="52"/>
  <c r="B2836" i="52"/>
  <c r="B2837" i="52"/>
  <c r="B2838" i="52"/>
  <c r="B2839" i="52"/>
  <c r="B2840" i="52"/>
  <c r="B2841" i="52"/>
  <c r="B2842" i="52"/>
  <c r="B2843" i="52"/>
  <c r="B2844" i="52"/>
  <c r="B2845" i="52"/>
  <c r="B2846" i="52"/>
  <c r="B2847" i="52"/>
  <c r="B2848" i="52"/>
  <c r="B2849" i="52"/>
  <c r="B2850" i="52"/>
  <c r="B2851" i="52"/>
  <c r="B2852" i="52"/>
  <c r="B2853" i="52"/>
  <c r="B2854" i="52"/>
  <c r="B2855" i="52"/>
  <c r="B2856" i="52"/>
  <c r="B2857" i="52"/>
  <c r="B2858" i="52"/>
  <c r="B2859" i="52"/>
  <c r="B2860" i="52"/>
  <c r="B2861" i="52"/>
  <c r="B2862" i="52"/>
  <c r="B2863" i="52"/>
  <c r="B2864" i="52"/>
  <c r="B2865" i="52"/>
  <c r="B2866" i="52"/>
  <c r="B2867" i="52"/>
  <c r="B2868" i="52"/>
  <c r="B2869" i="52"/>
  <c r="B2870" i="52"/>
  <c r="B2871" i="52"/>
  <c r="B2872" i="52"/>
  <c r="B2873" i="52"/>
  <c r="B2874" i="52"/>
  <c r="B2875" i="52"/>
  <c r="B2876" i="52"/>
  <c r="B2877" i="52"/>
  <c r="B2878" i="52"/>
  <c r="B2879" i="52"/>
  <c r="B2880" i="52"/>
  <c r="B2881" i="52"/>
  <c r="B2882" i="52"/>
  <c r="B2883" i="52"/>
  <c r="B2884" i="52"/>
  <c r="B2885" i="52"/>
  <c r="B2886" i="52"/>
  <c r="B2887" i="52"/>
  <c r="B2888" i="52"/>
  <c r="B2889" i="52"/>
  <c r="B2890" i="52"/>
  <c r="B2891" i="52"/>
  <c r="B2892" i="52"/>
  <c r="B2893" i="52"/>
  <c r="B2894" i="52"/>
  <c r="B2895" i="52"/>
  <c r="B2896" i="52"/>
  <c r="B2897" i="52"/>
  <c r="B2898" i="52"/>
  <c r="B2899" i="52"/>
  <c r="B2900" i="52"/>
  <c r="B2901" i="52"/>
  <c r="B2902" i="52"/>
  <c r="B2903" i="52"/>
  <c r="B2904" i="52"/>
  <c r="B2905" i="52"/>
  <c r="B2906" i="52"/>
  <c r="B2907" i="52"/>
  <c r="B2908" i="52"/>
  <c r="B2909" i="52"/>
  <c r="B2910" i="52"/>
  <c r="B2911" i="52"/>
  <c r="B2912" i="52"/>
  <c r="B2913" i="52"/>
  <c r="B2914" i="52"/>
  <c r="B2915" i="52"/>
  <c r="B2916" i="52"/>
  <c r="B2917" i="52"/>
  <c r="B2918" i="52"/>
  <c r="B2919" i="52"/>
  <c r="B2920" i="52"/>
  <c r="B2921" i="52"/>
  <c r="B2922" i="52"/>
  <c r="B2923" i="52"/>
  <c r="B2924" i="52"/>
  <c r="B2925" i="52"/>
  <c r="B2926" i="52"/>
  <c r="B2927" i="52"/>
  <c r="B2928" i="52"/>
  <c r="B2929" i="52"/>
  <c r="B2930" i="52"/>
  <c r="B2931" i="52"/>
  <c r="B2932" i="52"/>
  <c r="B2933" i="52"/>
  <c r="B2934" i="52"/>
  <c r="B2935" i="52"/>
  <c r="B2936" i="52"/>
  <c r="B2937" i="52"/>
  <c r="B2938" i="52"/>
  <c r="B2939" i="52"/>
  <c r="B2940" i="52"/>
  <c r="B2941" i="52"/>
  <c r="B2942" i="52"/>
  <c r="B2943" i="52"/>
  <c r="B2944" i="52"/>
  <c r="B2945" i="52"/>
  <c r="B2946" i="52"/>
  <c r="B2947" i="52"/>
  <c r="B2948" i="52"/>
  <c r="B2949" i="52"/>
  <c r="B2950" i="52"/>
  <c r="B2951" i="52"/>
  <c r="B2952" i="52"/>
  <c r="B2953" i="52"/>
  <c r="B2954" i="52"/>
  <c r="B2955" i="52"/>
  <c r="B2956" i="52"/>
  <c r="B2957" i="52"/>
  <c r="B2958" i="52"/>
  <c r="B2959" i="52"/>
  <c r="B2960" i="52"/>
  <c r="B2961" i="52"/>
  <c r="B2962" i="52"/>
  <c r="B2963" i="52"/>
  <c r="B2964" i="52"/>
  <c r="B2965" i="52"/>
  <c r="B2966" i="52"/>
  <c r="B2967" i="52"/>
  <c r="B2968" i="52"/>
  <c r="B2969" i="52"/>
  <c r="B2970" i="52"/>
  <c r="B2971" i="52"/>
  <c r="B2972" i="52"/>
  <c r="B2973" i="52"/>
  <c r="B2974" i="52"/>
  <c r="B2975" i="52"/>
  <c r="B2976" i="52"/>
  <c r="B2977" i="52"/>
  <c r="B2978" i="52"/>
  <c r="B2979" i="52"/>
  <c r="B2980" i="52"/>
  <c r="B2981" i="52"/>
  <c r="B2982" i="52"/>
  <c r="B2983" i="52"/>
  <c r="B2984" i="52"/>
  <c r="B2985" i="52"/>
  <c r="B2986" i="52"/>
  <c r="B2987" i="52"/>
  <c r="B2988" i="52"/>
  <c r="B2989" i="52"/>
  <c r="B2990" i="52"/>
  <c r="B2991" i="52"/>
  <c r="B2992" i="52"/>
  <c r="B2993" i="52"/>
  <c r="B2994" i="52"/>
  <c r="B2995" i="52"/>
  <c r="B2996" i="52"/>
  <c r="B2997" i="52"/>
  <c r="B2998" i="52"/>
  <c r="B2999" i="52"/>
  <c r="B3000" i="52"/>
  <c r="B3001" i="52"/>
  <c r="B3002" i="52"/>
  <c r="B3003" i="52"/>
  <c r="B3004" i="52"/>
  <c r="B3005" i="52"/>
  <c r="B3006" i="52"/>
  <c r="B3007" i="52"/>
  <c r="B3008" i="52"/>
  <c r="B3009" i="52"/>
  <c r="B3010" i="52"/>
  <c r="B3011" i="52"/>
  <c r="B3012" i="52"/>
  <c r="B3013" i="52"/>
  <c r="B3014" i="52"/>
  <c r="B3015" i="52"/>
  <c r="B3016" i="52"/>
  <c r="B3017" i="52"/>
  <c r="B3018" i="52"/>
  <c r="B3019" i="52"/>
  <c r="B3020" i="52"/>
  <c r="B3021" i="52"/>
  <c r="B3022" i="52"/>
  <c r="B3023" i="52"/>
  <c r="B3024" i="52"/>
  <c r="B3025" i="52"/>
  <c r="B3026" i="52"/>
  <c r="B3027" i="52"/>
  <c r="B3028" i="52"/>
  <c r="B3029" i="52"/>
  <c r="B3030" i="52"/>
  <c r="B3031" i="52"/>
  <c r="B3032" i="52"/>
  <c r="B3033" i="52"/>
  <c r="B3034" i="52"/>
  <c r="B3035" i="52"/>
  <c r="B3036" i="52"/>
  <c r="B3037" i="52"/>
  <c r="B3038" i="52"/>
  <c r="B3039" i="52"/>
  <c r="B3040" i="52"/>
  <c r="B3041" i="52"/>
  <c r="B3042" i="52"/>
  <c r="B3043" i="52"/>
  <c r="B3044" i="52"/>
  <c r="B3045" i="52"/>
  <c r="B3046" i="52"/>
  <c r="B3047" i="52"/>
  <c r="B3048" i="52"/>
  <c r="B3049" i="52"/>
  <c r="B3050" i="52"/>
  <c r="B3051" i="52"/>
  <c r="B3052" i="52"/>
  <c r="B3053" i="52"/>
  <c r="B3054" i="52"/>
  <c r="B3055" i="52"/>
  <c r="B3056" i="52"/>
  <c r="B3057" i="52"/>
  <c r="B3058" i="52"/>
  <c r="B3059" i="52"/>
  <c r="B3060" i="52"/>
  <c r="B3061" i="52"/>
  <c r="B3062" i="52"/>
  <c r="B3063" i="52"/>
  <c r="B3064" i="52"/>
  <c r="B3065" i="52"/>
  <c r="B3066" i="52"/>
  <c r="B3067" i="52"/>
  <c r="B3068" i="52"/>
  <c r="B3069" i="52"/>
  <c r="B3070" i="52"/>
  <c r="B3071" i="52"/>
  <c r="B3072" i="52"/>
  <c r="B3073" i="52"/>
  <c r="B3074" i="52"/>
  <c r="B3075" i="52"/>
  <c r="B3076" i="52"/>
  <c r="B3077" i="52"/>
  <c r="B3078" i="52"/>
  <c r="B3079" i="52"/>
  <c r="B3080" i="52"/>
  <c r="B3081" i="52"/>
  <c r="B3082" i="52"/>
  <c r="B3083" i="52"/>
  <c r="B3084" i="52"/>
  <c r="B3085" i="52"/>
  <c r="B3086" i="52"/>
  <c r="B3087" i="52"/>
  <c r="B3088" i="52"/>
  <c r="B3089" i="52"/>
  <c r="B3090" i="52"/>
  <c r="B3091" i="52"/>
  <c r="B3092" i="52"/>
  <c r="B3093" i="52"/>
  <c r="B3094" i="52"/>
  <c r="B3095" i="52"/>
  <c r="B3096" i="52"/>
  <c r="B3097" i="52"/>
  <c r="B3098" i="52"/>
  <c r="B3099" i="52"/>
  <c r="B3100" i="52"/>
  <c r="B3101" i="52"/>
  <c r="B3102" i="52"/>
  <c r="B3103" i="52"/>
  <c r="B3104" i="52"/>
  <c r="B3105" i="52"/>
  <c r="B3106" i="52"/>
  <c r="B3107" i="52"/>
  <c r="B3108" i="52"/>
  <c r="B3109" i="52"/>
  <c r="B3110" i="52"/>
  <c r="B3111" i="52"/>
  <c r="B3112" i="52"/>
  <c r="B3113" i="52"/>
  <c r="B3114" i="52"/>
  <c r="B3115" i="52"/>
  <c r="B3116" i="52"/>
  <c r="B3117" i="52"/>
  <c r="B3118" i="52"/>
  <c r="B3119" i="52"/>
  <c r="B3120" i="52"/>
  <c r="B3121" i="52"/>
  <c r="B3122" i="52"/>
  <c r="B3123" i="52"/>
  <c r="B3124" i="52"/>
  <c r="B3125" i="52"/>
  <c r="B3126" i="52"/>
  <c r="B3127" i="52"/>
  <c r="B3128" i="52"/>
  <c r="B3129" i="52"/>
  <c r="B3130" i="52"/>
  <c r="B3131" i="52"/>
  <c r="B3132" i="52"/>
  <c r="B3133" i="52"/>
  <c r="B3134" i="52"/>
  <c r="B3135" i="52"/>
  <c r="B3136" i="52"/>
  <c r="B3137" i="52"/>
  <c r="B3138" i="52"/>
  <c r="B3139" i="52"/>
  <c r="B3140" i="52"/>
  <c r="B3141" i="52"/>
  <c r="B3142" i="52"/>
  <c r="B3143" i="52"/>
  <c r="B3144" i="52"/>
  <c r="B3145" i="52"/>
  <c r="B3146" i="52"/>
  <c r="B3147" i="52"/>
  <c r="B3148" i="52"/>
  <c r="B3149" i="52"/>
  <c r="B3150" i="52"/>
  <c r="B3151" i="52"/>
  <c r="B3152" i="52"/>
  <c r="B3153" i="52"/>
  <c r="B3154" i="52"/>
  <c r="B3155" i="52"/>
  <c r="B3156" i="52"/>
  <c r="B3157" i="52"/>
  <c r="B3158" i="52"/>
  <c r="B3159" i="52"/>
  <c r="B3160" i="52"/>
  <c r="B3161" i="52"/>
  <c r="B3162" i="52"/>
  <c r="B3163" i="52"/>
  <c r="B3164" i="52"/>
  <c r="B3165" i="52"/>
  <c r="B3166" i="52"/>
  <c r="B3167" i="52"/>
  <c r="B3168" i="52"/>
  <c r="B3169" i="52"/>
  <c r="B3170" i="52"/>
  <c r="B3171" i="52"/>
  <c r="B3172" i="52"/>
  <c r="B3173" i="52"/>
  <c r="B3174" i="52"/>
  <c r="B3175" i="52"/>
  <c r="B3176" i="52"/>
  <c r="B3177" i="52"/>
  <c r="B3178" i="52"/>
  <c r="B3179" i="52"/>
  <c r="B3180" i="52"/>
  <c r="B3181" i="52"/>
  <c r="B3182" i="52"/>
  <c r="B3183" i="52"/>
  <c r="B3184" i="52"/>
  <c r="B3185" i="52"/>
  <c r="B3186" i="52"/>
  <c r="B3187" i="52"/>
  <c r="B3188" i="52"/>
  <c r="B3189" i="52"/>
  <c r="B3190" i="52"/>
  <c r="B3191" i="52"/>
  <c r="B3192" i="52"/>
  <c r="B3193" i="52"/>
  <c r="B3194" i="52"/>
  <c r="B3195" i="52"/>
  <c r="B3196" i="52"/>
  <c r="B3197" i="52"/>
  <c r="B3198" i="52"/>
  <c r="B3199" i="52"/>
  <c r="B3200" i="52"/>
  <c r="B3201" i="52"/>
  <c r="B3202" i="52"/>
  <c r="B3203" i="52"/>
  <c r="B3204" i="52"/>
  <c r="B3205" i="52"/>
  <c r="B3206" i="52"/>
  <c r="B3207" i="52"/>
  <c r="B3208" i="52"/>
  <c r="B3209" i="52"/>
  <c r="B3210" i="52"/>
  <c r="B3211" i="52"/>
  <c r="B3212" i="52"/>
  <c r="B3213" i="52"/>
  <c r="B3214" i="52"/>
  <c r="B3215" i="52"/>
  <c r="B3216" i="52"/>
  <c r="B3217" i="52"/>
  <c r="B3218" i="52"/>
  <c r="B3219" i="52"/>
  <c r="B3220" i="52"/>
  <c r="B3221" i="52"/>
  <c r="B3222" i="52"/>
  <c r="B3223" i="52"/>
  <c r="B3224" i="52"/>
  <c r="B3225" i="52"/>
  <c r="B3226" i="52"/>
  <c r="B3227" i="52"/>
  <c r="B3228" i="52"/>
  <c r="B3229" i="52"/>
  <c r="B3230" i="52"/>
  <c r="B3231" i="52"/>
  <c r="B3232" i="52"/>
  <c r="B3233" i="52"/>
  <c r="B3234" i="52"/>
  <c r="B3235" i="52"/>
  <c r="B3236" i="52"/>
  <c r="B3237" i="52"/>
  <c r="B3238" i="52"/>
  <c r="B3239" i="52"/>
  <c r="B3240" i="52"/>
  <c r="B3241" i="52"/>
  <c r="B3242" i="52"/>
  <c r="B3243" i="52"/>
  <c r="B3244" i="52"/>
  <c r="B3245" i="52"/>
  <c r="B3246" i="52"/>
  <c r="B3247" i="52"/>
  <c r="B3248" i="52"/>
  <c r="B3249" i="52"/>
  <c r="B3250" i="52"/>
  <c r="B3251" i="52"/>
  <c r="B3252" i="52"/>
  <c r="B3253" i="52"/>
  <c r="B3254" i="52"/>
  <c r="B3255" i="52"/>
  <c r="B3256" i="52"/>
  <c r="B3257" i="52"/>
  <c r="B3258" i="52"/>
  <c r="B3259" i="52"/>
  <c r="B3260" i="52"/>
  <c r="B3261" i="52"/>
  <c r="B3262" i="52"/>
  <c r="B3263" i="52"/>
  <c r="B3264" i="52"/>
  <c r="B3265" i="52"/>
  <c r="B3266" i="52"/>
  <c r="B3267" i="52"/>
  <c r="B3268" i="52"/>
  <c r="B3269" i="52"/>
  <c r="B3270" i="52"/>
  <c r="B3271" i="52"/>
  <c r="B3272" i="52"/>
  <c r="B3273" i="52"/>
  <c r="B3274" i="52"/>
  <c r="B3275" i="52"/>
  <c r="B3276" i="52"/>
  <c r="B3277" i="52"/>
  <c r="B3278" i="52"/>
  <c r="B3279" i="52"/>
  <c r="B3280" i="52"/>
  <c r="B3281" i="52"/>
  <c r="B3282" i="52"/>
  <c r="B3283" i="52"/>
  <c r="B3284" i="52"/>
  <c r="B3285" i="52"/>
  <c r="B3286" i="52"/>
  <c r="B3287" i="52"/>
  <c r="B3288" i="52"/>
  <c r="B3289" i="52"/>
  <c r="B3290" i="52"/>
  <c r="B3291" i="52"/>
  <c r="B3292" i="52"/>
  <c r="B3293" i="52"/>
  <c r="B3294" i="52"/>
  <c r="B3295" i="52"/>
  <c r="B3296" i="52"/>
  <c r="B3297" i="52"/>
  <c r="B3298" i="52"/>
  <c r="B3299" i="52"/>
  <c r="B3300" i="52"/>
  <c r="B3301" i="52"/>
  <c r="B3302" i="52"/>
  <c r="B3303" i="52"/>
  <c r="B3304" i="52"/>
  <c r="B3305" i="52"/>
  <c r="B3306" i="52"/>
  <c r="B3307" i="52"/>
  <c r="B3308" i="52"/>
  <c r="B3309" i="52"/>
  <c r="B3310" i="52"/>
  <c r="B3311" i="52"/>
  <c r="B3312" i="52"/>
  <c r="B3313" i="52"/>
  <c r="B3314" i="52"/>
  <c r="B3315" i="52"/>
  <c r="B3316" i="52"/>
  <c r="B3317" i="52"/>
  <c r="B3318" i="52"/>
  <c r="B3319" i="52"/>
  <c r="B3320" i="52"/>
  <c r="B3321" i="52"/>
  <c r="B3322" i="52"/>
  <c r="B3323" i="52"/>
  <c r="B3324" i="52"/>
  <c r="B3325" i="52"/>
  <c r="B3326" i="52"/>
  <c r="B3327" i="52"/>
  <c r="B3328" i="52"/>
  <c r="B3329" i="52"/>
  <c r="B3330" i="52"/>
  <c r="B3331" i="52"/>
  <c r="B3332" i="52"/>
  <c r="B3333" i="52"/>
  <c r="B3334" i="52"/>
  <c r="B3335" i="52"/>
  <c r="B3336" i="52"/>
  <c r="B3337" i="52"/>
  <c r="B3338" i="52"/>
  <c r="B3339" i="52"/>
  <c r="B3340" i="52"/>
  <c r="B3341" i="52"/>
  <c r="B3342" i="52"/>
  <c r="B3343" i="52"/>
  <c r="B3344" i="52"/>
  <c r="B3345" i="52"/>
  <c r="B3346" i="52"/>
  <c r="B3347" i="52"/>
  <c r="B3348" i="52"/>
  <c r="B3349" i="52"/>
  <c r="B3350" i="52"/>
  <c r="B3351" i="52"/>
  <c r="B3352" i="52"/>
  <c r="B3353" i="52"/>
  <c r="B3354" i="52"/>
  <c r="B3355" i="52"/>
  <c r="B3356" i="52"/>
  <c r="B3357" i="52"/>
  <c r="B3358" i="52"/>
  <c r="B3359" i="52"/>
  <c r="B3360" i="52"/>
  <c r="B3361" i="52"/>
  <c r="B3362" i="52"/>
  <c r="B3363" i="52"/>
  <c r="B3364" i="52"/>
  <c r="B3365" i="52"/>
  <c r="B3366" i="52"/>
  <c r="B3367" i="52"/>
  <c r="B3368" i="52"/>
  <c r="B3369" i="52"/>
  <c r="B3370" i="52"/>
  <c r="B3371" i="52"/>
  <c r="B3372" i="52"/>
  <c r="B3373" i="52"/>
  <c r="B3374" i="52"/>
  <c r="B3375" i="52"/>
  <c r="B3376" i="52"/>
  <c r="B3377" i="52"/>
  <c r="B3378" i="52"/>
  <c r="B3379" i="52"/>
  <c r="B3380" i="52"/>
  <c r="B3381" i="52"/>
  <c r="B3382" i="52"/>
  <c r="B3383" i="52"/>
  <c r="B3384" i="52"/>
  <c r="B3385" i="52"/>
  <c r="B3386" i="52"/>
  <c r="B3387" i="52"/>
  <c r="B3388" i="52"/>
  <c r="B3389" i="52"/>
  <c r="B3390" i="52"/>
  <c r="B3391" i="52"/>
  <c r="B3392" i="52"/>
  <c r="B3393" i="52"/>
  <c r="B3394" i="52"/>
  <c r="B3395" i="52"/>
  <c r="B3396" i="52"/>
  <c r="B3397" i="52"/>
  <c r="B3398" i="52"/>
  <c r="B3399" i="52"/>
  <c r="B3400" i="52"/>
  <c r="B3401" i="52"/>
  <c r="B3402" i="52"/>
  <c r="B3403" i="52"/>
  <c r="B3404" i="52"/>
  <c r="B3405" i="52"/>
  <c r="B3406" i="52"/>
  <c r="B3407" i="52"/>
  <c r="B3408" i="52"/>
  <c r="B3409" i="52"/>
  <c r="B3410" i="52"/>
  <c r="B3411" i="52"/>
  <c r="B3412" i="52"/>
  <c r="B3413" i="52"/>
  <c r="B3414" i="52"/>
  <c r="B3415" i="52"/>
  <c r="B3416" i="52"/>
  <c r="B3417" i="52"/>
  <c r="B3418" i="52"/>
  <c r="B3419" i="52"/>
  <c r="B3420" i="52"/>
  <c r="B3421" i="52"/>
  <c r="B3422" i="52"/>
  <c r="B3423" i="52"/>
  <c r="B3424" i="52"/>
  <c r="B3425" i="52"/>
  <c r="B3426" i="52"/>
  <c r="B3427" i="52"/>
  <c r="B3428" i="52"/>
  <c r="B3429" i="52"/>
  <c r="B3430" i="52"/>
  <c r="B3431" i="52"/>
  <c r="B3432" i="52"/>
  <c r="B3433" i="52"/>
  <c r="B3434" i="52"/>
  <c r="B3435" i="52"/>
  <c r="B3436" i="52"/>
  <c r="B3437" i="52"/>
  <c r="B3438" i="52"/>
  <c r="B3439" i="52"/>
  <c r="B3440" i="52"/>
  <c r="B3441" i="52"/>
  <c r="B3442" i="52"/>
  <c r="B3443" i="52"/>
  <c r="B3444" i="52"/>
  <c r="B3445" i="52"/>
  <c r="B3446" i="52"/>
  <c r="B3447" i="52"/>
  <c r="B3448" i="52"/>
  <c r="B3449" i="52"/>
  <c r="B3450" i="52"/>
  <c r="B3451" i="52"/>
  <c r="B3452" i="52"/>
  <c r="B3453" i="52"/>
  <c r="B3454" i="52"/>
  <c r="B3455" i="52"/>
  <c r="B3456" i="52"/>
  <c r="B3457" i="52"/>
  <c r="B3458" i="52"/>
  <c r="B3459" i="52"/>
  <c r="B3460" i="52"/>
  <c r="B3461" i="52"/>
  <c r="B3462" i="52"/>
  <c r="B3463" i="52"/>
  <c r="B3464" i="52"/>
  <c r="B3465" i="52"/>
  <c r="B3466" i="52"/>
  <c r="B3467" i="52"/>
  <c r="B3468" i="52"/>
  <c r="B3469" i="52"/>
  <c r="B3470" i="52"/>
  <c r="B3471" i="52"/>
  <c r="B3472" i="52"/>
  <c r="B3473" i="52"/>
  <c r="B3474" i="52"/>
  <c r="B3475" i="52"/>
  <c r="B3476" i="52"/>
  <c r="B3477" i="52"/>
  <c r="B3478" i="52"/>
  <c r="B3479" i="52"/>
  <c r="B3480" i="52"/>
  <c r="B3481" i="52"/>
  <c r="B3482" i="52"/>
  <c r="B3483" i="52"/>
  <c r="B3484" i="52"/>
  <c r="B3485" i="52"/>
  <c r="B3486" i="52"/>
  <c r="B3487" i="52"/>
  <c r="B3488" i="52"/>
  <c r="B3489" i="52"/>
  <c r="B3490" i="52"/>
  <c r="B3491" i="52"/>
  <c r="B3492" i="52"/>
  <c r="B3493" i="52"/>
  <c r="B3494" i="52"/>
  <c r="B3495" i="52"/>
  <c r="B3496" i="52"/>
  <c r="B3497" i="52"/>
  <c r="B3498" i="52"/>
  <c r="B3499" i="52"/>
  <c r="B3500" i="52"/>
  <c r="B3501" i="52"/>
  <c r="B3502" i="52"/>
  <c r="B3503" i="52"/>
  <c r="B3504" i="52"/>
  <c r="B3505" i="52"/>
  <c r="B3506" i="52"/>
  <c r="B3507" i="52"/>
  <c r="B3508" i="52"/>
  <c r="B3509" i="52"/>
  <c r="B3510" i="52"/>
  <c r="B3511" i="52"/>
  <c r="B3512" i="52"/>
  <c r="B3513" i="52"/>
  <c r="B3514" i="52"/>
  <c r="B3515" i="52"/>
  <c r="B3516" i="52"/>
  <c r="B3517" i="52"/>
  <c r="B3518" i="52"/>
  <c r="B3519" i="52"/>
  <c r="B3520" i="52"/>
  <c r="B3521" i="52"/>
  <c r="B3522" i="52"/>
  <c r="B3523" i="52"/>
  <c r="B3524" i="52"/>
  <c r="B3525" i="52"/>
  <c r="B3526" i="52"/>
  <c r="B3527" i="52"/>
  <c r="B3528" i="52"/>
  <c r="B3529" i="52"/>
  <c r="B3530" i="52"/>
  <c r="B3531" i="52"/>
  <c r="B3532" i="52"/>
  <c r="B3533" i="52"/>
  <c r="B3534" i="52"/>
  <c r="B3535" i="52"/>
  <c r="B3536" i="52"/>
  <c r="B3537" i="52"/>
  <c r="B3538" i="52"/>
  <c r="B3539" i="52"/>
  <c r="B3540" i="52"/>
  <c r="B3541" i="52"/>
  <c r="B3542" i="52"/>
  <c r="B3543" i="52"/>
  <c r="B3544" i="52"/>
  <c r="B3545" i="52"/>
  <c r="B3546" i="52"/>
  <c r="B3547" i="52"/>
  <c r="B3548" i="52"/>
  <c r="B3549" i="52"/>
  <c r="B3550" i="52"/>
  <c r="B3551" i="52"/>
  <c r="B3552" i="52"/>
  <c r="B3553" i="52"/>
  <c r="B3554" i="52"/>
  <c r="B3555" i="52"/>
  <c r="B3556" i="52"/>
  <c r="B3557" i="52"/>
  <c r="B3558" i="52"/>
  <c r="B3559" i="52"/>
  <c r="B3560" i="52"/>
  <c r="B3561" i="52"/>
  <c r="B3562" i="52"/>
  <c r="B3563" i="52"/>
  <c r="B3564" i="52"/>
  <c r="B3565" i="52"/>
  <c r="B3566" i="52"/>
  <c r="B3567" i="52"/>
  <c r="B3568" i="52"/>
  <c r="B3569" i="52"/>
  <c r="B3570" i="52"/>
  <c r="B3571" i="52"/>
  <c r="B3572" i="52"/>
  <c r="B3573" i="52"/>
  <c r="B3574" i="52"/>
  <c r="B3575" i="52"/>
  <c r="B3576" i="52"/>
  <c r="B3577" i="52"/>
  <c r="B3578" i="52"/>
  <c r="B3579" i="52"/>
  <c r="B3580" i="52"/>
  <c r="B3581" i="52"/>
  <c r="B3582" i="52"/>
  <c r="B3583" i="52"/>
  <c r="B3584" i="52"/>
  <c r="B3585" i="52"/>
  <c r="B3586" i="52"/>
  <c r="B3587" i="52"/>
  <c r="B3588" i="52"/>
  <c r="B3589" i="52"/>
  <c r="B3590" i="52"/>
  <c r="B3591" i="52"/>
  <c r="B3592" i="52"/>
  <c r="B3593" i="52"/>
  <c r="B3594" i="52"/>
  <c r="B3595" i="52"/>
  <c r="B3596" i="52"/>
  <c r="B3597" i="52"/>
  <c r="B3598" i="52"/>
  <c r="B3599" i="52"/>
  <c r="B3600" i="52"/>
  <c r="B3601" i="52"/>
  <c r="B3602" i="52"/>
  <c r="B3603" i="52"/>
  <c r="B3604" i="52"/>
  <c r="B3605" i="52"/>
  <c r="B3606" i="52"/>
  <c r="B3607" i="52"/>
  <c r="B3608" i="52"/>
  <c r="B3609" i="52"/>
  <c r="B3610" i="52"/>
  <c r="B3611" i="52"/>
  <c r="B3612" i="52"/>
  <c r="B3613" i="52"/>
  <c r="B3614" i="52"/>
  <c r="B3615" i="52"/>
  <c r="B3616" i="52"/>
  <c r="B3617" i="52"/>
  <c r="B3618" i="52"/>
  <c r="B3619" i="52"/>
  <c r="B3620" i="52"/>
  <c r="B3621" i="52"/>
  <c r="B3622" i="52"/>
  <c r="B3623" i="52"/>
  <c r="B3624" i="52"/>
  <c r="B3625" i="52"/>
  <c r="B3626" i="52"/>
  <c r="B3627" i="52"/>
  <c r="B3628" i="52"/>
  <c r="B3629" i="52"/>
  <c r="B3630" i="52"/>
  <c r="B3631" i="52"/>
  <c r="B3632" i="52"/>
  <c r="B3633" i="52"/>
  <c r="B3634" i="52"/>
  <c r="B3635" i="52"/>
  <c r="B3636" i="52"/>
  <c r="B3637" i="52"/>
  <c r="B3638" i="52"/>
  <c r="B3639" i="52"/>
  <c r="B3640" i="52"/>
  <c r="B3641" i="52"/>
  <c r="B3642" i="52"/>
  <c r="B3643" i="52"/>
  <c r="B3644" i="52"/>
  <c r="B3645" i="52"/>
  <c r="B3646" i="52"/>
  <c r="B3647" i="52"/>
  <c r="B3648" i="52"/>
  <c r="B3649" i="52"/>
  <c r="B3650" i="52"/>
  <c r="B3651" i="52"/>
  <c r="B3652" i="52"/>
  <c r="B3653" i="52"/>
  <c r="B3654" i="52"/>
  <c r="B3655" i="52"/>
  <c r="B3656" i="52"/>
  <c r="B3657" i="52"/>
  <c r="B3658" i="52"/>
  <c r="B3659" i="52"/>
  <c r="B3660" i="52"/>
  <c r="B3661" i="52"/>
  <c r="B3662" i="52"/>
  <c r="B3663" i="52"/>
  <c r="B3664" i="52"/>
  <c r="B3665" i="52"/>
  <c r="B3666" i="52"/>
  <c r="B3667" i="52"/>
  <c r="B3668" i="52"/>
  <c r="B3669" i="52"/>
  <c r="B3670" i="52"/>
  <c r="B3671" i="52"/>
  <c r="B3672" i="52"/>
  <c r="B3673" i="52"/>
  <c r="B3674" i="52"/>
  <c r="B3675" i="52"/>
  <c r="B3676" i="52"/>
  <c r="B3677" i="52"/>
  <c r="B3678" i="52"/>
  <c r="B3679" i="52"/>
  <c r="B3680" i="52"/>
  <c r="B3681" i="52"/>
  <c r="B3682" i="52"/>
  <c r="B3683" i="52"/>
  <c r="B3684" i="52"/>
  <c r="B3685" i="52"/>
  <c r="B3686" i="52"/>
  <c r="B3687" i="52"/>
  <c r="B3688" i="52"/>
  <c r="B3689" i="52"/>
  <c r="B3690" i="52"/>
  <c r="B3691" i="52"/>
  <c r="B3692" i="52"/>
  <c r="B3693" i="52"/>
  <c r="B3694" i="52"/>
  <c r="B3695" i="52"/>
  <c r="B3696" i="52"/>
  <c r="B3697" i="52"/>
  <c r="B3698" i="52"/>
  <c r="B3699" i="52"/>
  <c r="B3700" i="52"/>
  <c r="B3701" i="52"/>
  <c r="B3702" i="52"/>
  <c r="B3703" i="52"/>
  <c r="B3704" i="52"/>
  <c r="B3705" i="52"/>
  <c r="B3706" i="52"/>
  <c r="B3707" i="52"/>
  <c r="B3708" i="52"/>
  <c r="B3709" i="52"/>
  <c r="B3710" i="52"/>
  <c r="B3711" i="52"/>
  <c r="B3712" i="52"/>
  <c r="B3713" i="52"/>
  <c r="B3714" i="52"/>
  <c r="B3715" i="52"/>
  <c r="B3716" i="52"/>
  <c r="B3717" i="52"/>
  <c r="B3718" i="52"/>
  <c r="B3719" i="52"/>
  <c r="B3720" i="52"/>
  <c r="B3721" i="52"/>
  <c r="B3722" i="52"/>
  <c r="B3723" i="52"/>
  <c r="B3724" i="52"/>
  <c r="B3725" i="52"/>
  <c r="B3726" i="52"/>
  <c r="B3727" i="52"/>
  <c r="B3728" i="52"/>
  <c r="B3729" i="52"/>
  <c r="B3730" i="52"/>
  <c r="B3731" i="52"/>
  <c r="B3732" i="52"/>
  <c r="B3733" i="52"/>
  <c r="B3734" i="52"/>
  <c r="B3735" i="52"/>
  <c r="B3736" i="52"/>
  <c r="B3737" i="52"/>
  <c r="B3738" i="52"/>
  <c r="B3739" i="52"/>
  <c r="B3740" i="52"/>
  <c r="B3741" i="52"/>
  <c r="B3742" i="52"/>
  <c r="B3743" i="52"/>
  <c r="B3744" i="52"/>
  <c r="B3745" i="52"/>
  <c r="B3746" i="52"/>
  <c r="B3747" i="52"/>
  <c r="B3748" i="52"/>
  <c r="B3749" i="52"/>
  <c r="B3750" i="52"/>
  <c r="B3751" i="52"/>
  <c r="B3752" i="52"/>
  <c r="B3753" i="52"/>
  <c r="B3754" i="52"/>
  <c r="B3755" i="52"/>
  <c r="B3756" i="52"/>
  <c r="B3757" i="52"/>
  <c r="B3758" i="52"/>
  <c r="B3759" i="52"/>
  <c r="B3760" i="52"/>
  <c r="B3761" i="52"/>
  <c r="B3762" i="52"/>
  <c r="B3763" i="52"/>
  <c r="B3764" i="52"/>
  <c r="B3765" i="52"/>
  <c r="B3766" i="52"/>
  <c r="B3767" i="52"/>
  <c r="B3768" i="52"/>
  <c r="B3769" i="52"/>
  <c r="B3770" i="52"/>
  <c r="B3771" i="52"/>
  <c r="B3772" i="52"/>
  <c r="B3773" i="52"/>
  <c r="B3774" i="52"/>
  <c r="B3775" i="52"/>
  <c r="B3776" i="52"/>
  <c r="B3777" i="52"/>
  <c r="B3778" i="52"/>
  <c r="B3779" i="52"/>
  <c r="B3780" i="52"/>
  <c r="B3781" i="52"/>
  <c r="B3782" i="52"/>
  <c r="B3783" i="52"/>
  <c r="B3784" i="52"/>
  <c r="B3785" i="52"/>
  <c r="B3786" i="52"/>
  <c r="B3787" i="52"/>
  <c r="B3788" i="52"/>
  <c r="B3789" i="52"/>
  <c r="B3790" i="52"/>
  <c r="B3791" i="52"/>
  <c r="B3792" i="52"/>
  <c r="B3793" i="52"/>
  <c r="B3794" i="52"/>
  <c r="B3795" i="52"/>
  <c r="B3796" i="52"/>
  <c r="B3797" i="52"/>
  <c r="B3798" i="52"/>
  <c r="B3799" i="52"/>
  <c r="B3800" i="52"/>
  <c r="B3801" i="52"/>
  <c r="B3802" i="52"/>
  <c r="B3803" i="52"/>
  <c r="B3804" i="52"/>
  <c r="B3805" i="52"/>
  <c r="B3806" i="52"/>
  <c r="B3807" i="52"/>
  <c r="B3808" i="52"/>
  <c r="B3809" i="52"/>
  <c r="B3810" i="52"/>
  <c r="B3811" i="52"/>
  <c r="B3812" i="52"/>
  <c r="B3813" i="52"/>
  <c r="B3814" i="52"/>
  <c r="B3815" i="52"/>
  <c r="B3816" i="52"/>
  <c r="B3817" i="52"/>
  <c r="B3818" i="52"/>
  <c r="B3819" i="52"/>
  <c r="B3820" i="52"/>
  <c r="B3821" i="52"/>
  <c r="B3822" i="52"/>
  <c r="B3823" i="52"/>
  <c r="B3824" i="52"/>
  <c r="B3825" i="52"/>
  <c r="B3826" i="52"/>
  <c r="B3827" i="52"/>
  <c r="B3828" i="52"/>
  <c r="B3829" i="52"/>
  <c r="B3830" i="52"/>
  <c r="B3831" i="52"/>
  <c r="B3832" i="52"/>
  <c r="B3833" i="52"/>
  <c r="B3834" i="52"/>
  <c r="B3835" i="52"/>
  <c r="B3836" i="52"/>
  <c r="B3837" i="52"/>
  <c r="B3838" i="52"/>
  <c r="B3839" i="52"/>
  <c r="B3840" i="52"/>
  <c r="B3841" i="52"/>
  <c r="B3842" i="52"/>
  <c r="B3843" i="52"/>
  <c r="B3844" i="52"/>
  <c r="B3845" i="52"/>
  <c r="B3846" i="52"/>
  <c r="B3847" i="52"/>
  <c r="B3848" i="52"/>
  <c r="B3849" i="52"/>
  <c r="B3850" i="52"/>
  <c r="B3851" i="52"/>
  <c r="B3852" i="52"/>
  <c r="B3853" i="52"/>
  <c r="B3854" i="52"/>
  <c r="B3855" i="52"/>
  <c r="B3856" i="52"/>
  <c r="B3857" i="52"/>
  <c r="B3858" i="52"/>
  <c r="B3859" i="52"/>
  <c r="B3860" i="52"/>
  <c r="B3861" i="52"/>
  <c r="B3862" i="52"/>
  <c r="B3863" i="52"/>
  <c r="B3864" i="52"/>
  <c r="B3865" i="52"/>
  <c r="B3866" i="52"/>
  <c r="B3867" i="52"/>
  <c r="B3868" i="52"/>
  <c r="B3869" i="52"/>
  <c r="B3870" i="52"/>
  <c r="B3871" i="52"/>
  <c r="B3872" i="52"/>
  <c r="B3873" i="52"/>
  <c r="B3874" i="52"/>
  <c r="B3875" i="52"/>
  <c r="B3876" i="52"/>
  <c r="B3877" i="52"/>
  <c r="B3878" i="52"/>
  <c r="B3879" i="52"/>
  <c r="B3880" i="52"/>
  <c r="B3881" i="52"/>
  <c r="B3882" i="52"/>
  <c r="B3883" i="52"/>
  <c r="B3884" i="52"/>
  <c r="B3885" i="52"/>
  <c r="B3886" i="52"/>
  <c r="B3887" i="52"/>
  <c r="B3888" i="52"/>
  <c r="B3889" i="52"/>
  <c r="B3890" i="52"/>
  <c r="B3891" i="52"/>
  <c r="B3892" i="52"/>
  <c r="B3893" i="52"/>
  <c r="B3894" i="52"/>
  <c r="B3895" i="52"/>
  <c r="B3896" i="52"/>
  <c r="B3897" i="52"/>
  <c r="B3898" i="52"/>
  <c r="B3899" i="52"/>
  <c r="B3900" i="52"/>
  <c r="B3901" i="52"/>
  <c r="B3902" i="52"/>
  <c r="B3903" i="52"/>
  <c r="B3904" i="52"/>
  <c r="B3905" i="52"/>
  <c r="B3906" i="52"/>
  <c r="B3907" i="52"/>
  <c r="B3908" i="52"/>
  <c r="B3909" i="52"/>
  <c r="B3910" i="52"/>
  <c r="B3911" i="52"/>
  <c r="B3912" i="52"/>
  <c r="B3913" i="52"/>
  <c r="B3914" i="52"/>
  <c r="B3915" i="52"/>
  <c r="B3916" i="52"/>
  <c r="B3917" i="52"/>
  <c r="B3918" i="52"/>
  <c r="B3919" i="52"/>
  <c r="B3920" i="52"/>
  <c r="B3921" i="52"/>
  <c r="B3922" i="52"/>
  <c r="B3923" i="52"/>
  <c r="B3924" i="52"/>
  <c r="B3925" i="52"/>
  <c r="B3926" i="52"/>
  <c r="B3927" i="52"/>
  <c r="B3928" i="52"/>
  <c r="B3929" i="52"/>
  <c r="B3930" i="52"/>
  <c r="B3931" i="52"/>
  <c r="B3932" i="52"/>
  <c r="B3933" i="52"/>
  <c r="B3934" i="52"/>
  <c r="B3935" i="52"/>
  <c r="B3936" i="52"/>
  <c r="B3937" i="52"/>
  <c r="B3938" i="52"/>
  <c r="B3939" i="52"/>
  <c r="B3940" i="52"/>
  <c r="B3941" i="52"/>
  <c r="B3942" i="52"/>
  <c r="B3943" i="52"/>
  <c r="B3944" i="52"/>
  <c r="B3945" i="52"/>
  <c r="B3946" i="52"/>
  <c r="B3947" i="52"/>
  <c r="B3948" i="52"/>
  <c r="B3949" i="52"/>
  <c r="B3950" i="52"/>
  <c r="B3951" i="52"/>
  <c r="B3952" i="52"/>
  <c r="B3953" i="52"/>
  <c r="B3954" i="52"/>
  <c r="B3955" i="52"/>
  <c r="B3956" i="52"/>
  <c r="B3957" i="52"/>
  <c r="B3958" i="52"/>
  <c r="B3959" i="52"/>
  <c r="B3960" i="52"/>
  <c r="B3961" i="52"/>
  <c r="B3962" i="52"/>
  <c r="B3963" i="52"/>
  <c r="B3964" i="52"/>
  <c r="B3965" i="52"/>
  <c r="B3966" i="52"/>
  <c r="B3967" i="52"/>
  <c r="B3968" i="52"/>
  <c r="B3969" i="52"/>
  <c r="B3970" i="52"/>
  <c r="B3971" i="52"/>
  <c r="B3972" i="52"/>
  <c r="B3973" i="52"/>
  <c r="B3974" i="52"/>
  <c r="B3975" i="52"/>
  <c r="B3976" i="52"/>
  <c r="B3977" i="52"/>
  <c r="B3978" i="52"/>
  <c r="B3979" i="52"/>
  <c r="B3980" i="52"/>
  <c r="B3981" i="52"/>
  <c r="B3982" i="52"/>
  <c r="B3983" i="52"/>
  <c r="B3984" i="52"/>
  <c r="B3985" i="52"/>
  <c r="B3986" i="52"/>
  <c r="B3987" i="52"/>
  <c r="B3988" i="52"/>
  <c r="B3989" i="52"/>
  <c r="B3990" i="52"/>
  <c r="B3991" i="52"/>
  <c r="B3992" i="52"/>
  <c r="B3993" i="52"/>
  <c r="B3994" i="52"/>
  <c r="B3995" i="52"/>
  <c r="B3996" i="52"/>
  <c r="B3997" i="52"/>
  <c r="B3998" i="52"/>
  <c r="B3999" i="52"/>
  <c r="B4000" i="52"/>
  <c r="B4001" i="52"/>
  <c r="B4002" i="52"/>
  <c r="B4003" i="52"/>
  <c r="B4004" i="52"/>
  <c r="B4005" i="52"/>
  <c r="B4006" i="52"/>
  <c r="B4007" i="52"/>
  <c r="B4008" i="52"/>
  <c r="B4009" i="52"/>
  <c r="B4010" i="52"/>
  <c r="B4011" i="52"/>
  <c r="B4012" i="52"/>
  <c r="B4013" i="52"/>
  <c r="B4014" i="52"/>
  <c r="B4015" i="52"/>
  <c r="B4016" i="52"/>
  <c r="B4017" i="52"/>
  <c r="B4018" i="52"/>
  <c r="B4019" i="52"/>
  <c r="B4020" i="52"/>
  <c r="B4021" i="52"/>
  <c r="B4022" i="52"/>
  <c r="B4023" i="52"/>
  <c r="B4024" i="52"/>
  <c r="B4025" i="52"/>
  <c r="B4026" i="52"/>
  <c r="B4027" i="52"/>
  <c r="B4028" i="52"/>
  <c r="B4029" i="52"/>
  <c r="B4030" i="52"/>
  <c r="B4031" i="52"/>
  <c r="B4032" i="52"/>
  <c r="B4033" i="52"/>
  <c r="B4034" i="52"/>
  <c r="B4035" i="52"/>
  <c r="B4036" i="52"/>
  <c r="B4037" i="52"/>
  <c r="B4038" i="52"/>
  <c r="B4039" i="52"/>
  <c r="B4040" i="52"/>
  <c r="B4041" i="52"/>
  <c r="B4042" i="52"/>
  <c r="B4043" i="52"/>
  <c r="B4044" i="52"/>
  <c r="B4045" i="52"/>
  <c r="B4046" i="52"/>
  <c r="B4047" i="52"/>
  <c r="B4048" i="52"/>
  <c r="B4049" i="52"/>
  <c r="B4050" i="52"/>
  <c r="B4051" i="52"/>
  <c r="B4052" i="52"/>
  <c r="B4053" i="52"/>
  <c r="B4054" i="52"/>
  <c r="B4055" i="52"/>
  <c r="B4056" i="52"/>
  <c r="B4057" i="52"/>
  <c r="B4058" i="52"/>
  <c r="B4059" i="52"/>
  <c r="B4060" i="52"/>
  <c r="B4061" i="52"/>
  <c r="B4062" i="52"/>
  <c r="B4063" i="52"/>
  <c r="B4064" i="52"/>
  <c r="B4065" i="52"/>
  <c r="B4066" i="52"/>
  <c r="B4067" i="52"/>
  <c r="B4068" i="52"/>
  <c r="B4069" i="52"/>
  <c r="B4070" i="52"/>
  <c r="B4071" i="52"/>
  <c r="B4072" i="52"/>
  <c r="B4073" i="52"/>
  <c r="B4074" i="52"/>
  <c r="B4075" i="52"/>
  <c r="B4076" i="52"/>
  <c r="B4077" i="52"/>
  <c r="B4078" i="52"/>
  <c r="B4079" i="52"/>
  <c r="B4080" i="52"/>
  <c r="B4081" i="52"/>
  <c r="B4082" i="52"/>
  <c r="B4083" i="52"/>
  <c r="B4084" i="52"/>
  <c r="B4085" i="52"/>
  <c r="B4086" i="52"/>
  <c r="B4087" i="52"/>
  <c r="B4088" i="52"/>
  <c r="B4089" i="52"/>
  <c r="B4090" i="52"/>
  <c r="B4091" i="52"/>
  <c r="B4092" i="52"/>
  <c r="B4093" i="52"/>
  <c r="B4094" i="52"/>
  <c r="B4095" i="52"/>
  <c r="B4096" i="52"/>
  <c r="B4097" i="52"/>
  <c r="B4098" i="52"/>
  <c r="B4099" i="52"/>
  <c r="B4100" i="52"/>
  <c r="B4101" i="52"/>
  <c r="B4102" i="52"/>
  <c r="B4103" i="52"/>
  <c r="B4104" i="52"/>
  <c r="B4105" i="52"/>
  <c r="B4106" i="52"/>
  <c r="B4107" i="52"/>
  <c r="B4108" i="52"/>
  <c r="B4109" i="52"/>
  <c r="B4110" i="52"/>
  <c r="B4111" i="52"/>
  <c r="B4112" i="52"/>
  <c r="B4113" i="52"/>
  <c r="B4114" i="52"/>
  <c r="B4115" i="52"/>
  <c r="B4116" i="52"/>
  <c r="B4117" i="52"/>
  <c r="B4118" i="52"/>
  <c r="B4119" i="52"/>
  <c r="B4120" i="52"/>
  <c r="B4121" i="52"/>
  <c r="B4122" i="52"/>
  <c r="B4123" i="52"/>
  <c r="B4124" i="52"/>
  <c r="B4125" i="52"/>
  <c r="B4126" i="52"/>
  <c r="B4127" i="52"/>
  <c r="B4128" i="52"/>
  <c r="B4129" i="52"/>
  <c r="B4130" i="52"/>
  <c r="B4131" i="52"/>
  <c r="B4132" i="52"/>
  <c r="B4133" i="52"/>
  <c r="B4134" i="52"/>
  <c r="B4135" i="52"/>
  <c r="B4136" i="52"/>
  <c r="B4137" i="52"/>
  <c r="B4138" i="52"/>
  <c r="B4139" i="52"/>
  <c r="B4140" i="52"/>
  <c r="B4141" i="52"/>
  <c r="B4142" i="52"/>
  <c r="B4143" i="52"/>
  <c r="B4144" i="52"/>
  <c r="B4145" i="52"/>
  <c r="B4146" i="52"/>
  <c r="B4147" i="52"/>
  <c r="B4148" i="52"/>
  <c r="B4149" i="52"/>
  <c r="B4150" i="52"/>
  <c r="B4151" i="52"/>
  <c r="B4152" i="52"/>
  <c r="B4153" i="52"/>
  <c r="B4154" i="52"/>
  <c r="B4155" i="52"/>
  <c r="B4156" i="52"/>
  <c r="B4157" i="52"/>
  <c r="B4158" i="52"/>
  <c r="B4159" i="52"/>
  <c r="B4160" i="52"/>
  <c r="B4161" i="52"/>
  <c r="B4162" i="52"/>
  <c r="B4163" i="52"/>
  <c r="B4164" i="52"/>
  <c r="B4165" i="52"/>
  <c r="B4166" i="52"/>
  <c r="B4167" i="52"/>
  <c r="B4168" i="52"/>
  <c r="B4169" i="52"/>
  <c r="B4170" i="52"/>
  <c r="B4171" i="52"/>
  <c r="B4172" i="52"/>
  <c r="B4173" i="52"/>
  <c r="B4174" i="52"/>
  <c r="B4175" i="52"/>
  <c r="B4176" i="52"/>
  <c r="B4177" i="52"/>
  <c r="B4178" i="52"/>
  <c r="B4179" i="52"/>
  <c r="B4180" i="52"/>
  <c r="B4181" i="52"/>
  <c r="B4182" i="52"/>
  <c r="B4183" i="52"/>
  <c r="B4184" i="52"/>
  <c r="B4185" i="52"/>
  <c r="B4186" i="52"/>
  <c r="B4187" i="52"/>
  <c r="B4188" i="52"/>
  <c r="B4189" i="52"/>
  <c r="B4190" i="52"/>
  <c r="B4191" i="52"/>
  <c r="B4192" i="52"/>
  <c r="B4193" i="52"/>
  <c r="B4194" i="52"/>
  <c r="B4195" i="52"/>
  <c r="B4196" i="52"/>
  <c r="B4197" i="52"/>
  <c r="B4198" i="52"/>
  <c r="B4199" i="52"/>
  <c r="B4200" i="52"/>
  <c r="B4201" i="52"/>
  <c r="B4202" i="52"/>
  <c r="B4203" i="52"/>
  <c r="B4204" i="52"/>
  <c r="B4205" i="52"/>
  <c r="B4206" i="52"/>
  <c r="B4207" i="52"/>
  <c r="B4208" i="52"/>
  <c r="B4209" i="52"/>
  <c r="B4210" i="52"/>
  <c r="B4211" i="52"/>
  <c r="B4212" i="52"/>
  <c r="B4213" i="52"/>
  <c r="B4214" i="52"/>
  <c r="B4215" i="52"/>
  <c r="B4216" i="52"/>
  <c r="B4217" i="52"/>
  <c r="B4218" i="52"/>
  <c r="B4219" i="52"/>
  <c r="B4220" i="52"/>
  <c r="B4221" i="52"/>
  <c r="B4222" i="52"/>
  <c r="B4223" i="52"/>
  <c r="B4224" i="52"/>
  <c r="B4225" i="52"/>
  <c r="B4226" i="52"/>
  <c r="B4227" i="52"/>
  <c r="B4228" i="52"/>
  <c r="B4229" i="52"/>
  <c r="B4230" i="52"/>
  <c r="B4231" i="52"/>
  <c r="B4232" i="52"/>
  <c r="B4233" i="52"/>
  <c r="B4234" i="52"/>
  <c r="B4235" i="52"/>
  <c r="B4236" i="52"/>
  <c r="B4237" i="52"/>
  <c r="B4238" i="52"/>
  <c r="B4239" i="52"/>
  <c r="B4240" i="52"/>
  <c r="B4241" i="52"/>
  <c r="B4242" i="52"/>
  <c r="B4243" i="52"/>
  <c r="B4244" i="52"/>
  <c r="B4245" i="52"/>
  <c r="B4246" i="52"/>
  <c r="B4247" i="52"/>
  <c r="B4248" i="52"/>
  <c r="B4249" i="52"/>
  <c r="B4250" i="52"/>
  <c r="B4251" i="52"/>
  <c r="B4252" i="52"/>
  <c r="B4253" i="52"/>
  <c r="B4254" i="52"/>
  <c r="B4255" i="52"/>
  <c r="B4256" i="52"/>
  <c r="B4257" i="52"/>
  <c r="B4258" i="52"/>
  <c r="B4259" i="52"/>
  <c r="B4260" i="52"/>
  <c r="B4261" i="52"/>
  <c r="B4262" i="52"/>
  <c r="B4263" i="52"/>
  <c r="B4264" i="52"/>
  <c r="B4265" i="52"/>
  <c r="B4266" i="52"/>
  <c r="B4267" i="52"/>
  <c r="B4268" i="52"/>
  <c r="B4269" i="52"/>
  <c r="B4270" i="52"/>
  <c r="B4271" i="52"/>
  <c r="B4272" i="52"/>
  <c r="B4273" i="52"/>
  <c r="B4274" i="52"/>
  <c r="B4275" i="52"/>
  <c r="B4276" i="52"/>
  <c r="B4277" i="52"/>
  <c r="B4278" i="52"/>
  <c r="B4279" i="52"/>
  <c r="B4280" i="52"/>
  <c r="B4281" i="52"/>
  <c r="B4282" i="52"/>
  <c r="B4283" i="52"/>
  <c r="B4284" i="52"/>
  <c r="B4285" i="52"/>
  <c r="B4286" i="52"/>
  <c r="B4287" i="52"/>
  <c r="B4288" i="52"/>
  <c r="B4289" i="52"/>
  <c r="B4290" i="52"/>
  <c r="B4291" i="52"/>
  <c r="B4292" i="52"/>
  <c r="B4293" i="52"/>
  <c r="B4294" i="52"/>
  <c r="B4295" i="52"/>
  <c r="B4296" i="52"/>
  <c r="B4297" i="52"/>
  <c r="B4298" i="52"/>
  <c r="B4299" i="52"/>
  <c r="B4300" i="52"/>
  <c r="B4301" i="52"/>
  <c r="B4302" i="52"/>
  <c r="B4303" i="52"/>
  <c r="B4304" i="52"/>
  <c r="B4305" i="52"/>
  <c r="B4306" i="52"/>
  <c r="B4307" i="52"/>
  <c r="B4308" i="52"/>
  <c r="B4309" i="52"/>
  <c r="B4310" i="52"/>
  <c r="B4311" i="52"/>
  <c r="B4312" i="52"/>
  <c r="B4313" i="52"/>
  <c r="B4314" i="52"/>
  <c r="B4315" i="52"/>
  <c r="B4316" i="52"/>
  <c r="B4317" i="52"/>
  <c r="B4318" i="52"/>
  <c r="B4319" i="52"/>
  <c r="B4320" i="52"/>
  <c r="B4321" i="52"/>
  <c r="B4322" i="52"/>
  <c r="B4323" i="52"/>
  <c r="B4324" i="52"/>
  <c r="B4325" i="52"/>
  <c r="B4326" i="52"/>
  <c r="B4327" i="52"/>
  <c r="B4328" i="52"/>
  <c r="B4329" i="52"/>
  <c r="B4330" i="52"/>
  <c r="B4331" i="52"/>
  <c r="B4332" i="52"/>
  <c r="B4333" i="52"/>
  <c r="B4334" i="52"/>
  <c r="B4335" i="52"/>
  <c r="B4336" i="52"/>
  <c r="B4337" i="52"/>
  <c r="B4338" i="52"/>
  <c r="B4339" i="52"/>
  <c r="B4340" i="52"/>
  <c r="B4341" i="52"/>
  <c r="B4342" i="52"/>
  <c r="B4343" i="52"/>
  <c r="B4344" i="52"/>
  <c r="B4345" i="52"/>
  <c r="B4346" i="52"/>
  <c r="B4347" i="52"/>
  <c r="B4348" i="52"/>
  <c r="B4349" i="52"/>
  <c r="B4350" i="52"/>
  <c r="B4351" i="52"/>
  <c r="B4352" i="52"/>
  <c r="B4353" i="52"/>
  <c r="B4354" i="52"/>
  <c r="B4355" i="52"/>
  <c r="B4356" i="52"/>
  <c r="B4357" i="52"/>
  <c r="B4358" i="52"/>
  <c r="B4359" i="52"/>
  <c r="B4360" i="52"/>
  <c r="B4361" i="52"/>
  <c r="B4362" i="52"/>
  <c r="B4363" i="52"/>
  <c r="B4364" i="52"/>
  <c r="B4365" i="52"/>
  <c r="B4366" i="52"/>
  <c r="B4367" i="52"/>
  <c r="B4368" i="52"/>
  <c r="B4369" i="52"/>
  <c r="B4370" i="52"/>
  <c r="B4371" i="52"/>
  <c r="B4372" i="52"/>
  <c r="B4373" i="52"/>
  <c r="B4374" i="52"/>
  <c r="B4375" i="52"/>
  <c r="B4376" i="52"/>
  <c r="B4377" i="52"/>
  <c r="B4378" i="52"/>
  <c r="B4379" i="52"/>
  <c r="B4380" i="52"/>
  <c r="B4381" i="52"/>
  <c r="B4382" i="52"/>
  <c r="B4383" i="52"/>
  <c r="B4384" i="52"/>
  <c r="B4385" i="52"/>
  <c r="B4386" i="52"/>
  <c r="B4387" i="52"/>
  <c r="B4388" i="52"/>
  <c r="B4389" i="52"/>
  <c r="B4390" i="52"/>
  <c r="B4391" i="52"/>
  <c r="B4392" i="52"/>
  <c r="B4393" i="52"/>
  <c r="B4394" i="52"/>
  <c r="B4395" i="52"/>
  <c r="B4396" i="52"/>
  <c r="B4397" i="52"/>
  <c r="B4398" i="52"/>
  <c r="B4399" i="52"/>
  <c r="B4400" i="52"/>
  <c r="B4401" i="52"/>
  <c r="B4402" i="52"/>
  <c r="B4403" i="52"/>
  <c r="B4404" i="52"/>
  <c r="B4405" i="52"/>
  <c r="B4406" i="52"/>
  <c r="B4407" i="52"/>
  <c r="B4408" i="52"/>
  <c r="B4409" i="52"/>
  <c r="B4410" i="52"/>
  <c r="B4411" i="52"/>
  <c r="B4412" i="52"/>
  <c r="B4413" i="52"/>
  <c r="B4414" i="52"/>
  <c r="B4415" i="52"/>
  <c r="B4416" i="52"/>
  <c r="B4417" i="52"/>
  <c r="B4418" i="52"/>
  <c r="B4419" i="52"/>
  <c r="B4420" i="52"/>
  <c r="B4421" i="52"/>
  <c r="B4422" i="52"/>
  <c r="B4423" i="52"/>
  <c r="B4424" i="52"/>
  <c r="B4425" i="52"/>
  <c r="B4426" i="52"/>
  <c r="B4427" i="52"/>
  <c r="B4428" i="52"/>
  <c r="B4429" i="52"/>
  <c r="B4430" i="52"/>
  <c r="B4431" i="52"/>
  <c r="B4432" i="52"/>
  <c r="B4433" i="52"/>
  <c r="B4434" i="52"/>
  <c r="B4435" i="52"/>
  <c r="B4436" i="52"/>
  <c r="B4437" i="52"/>
  <c r="B4438" i="52"/>
  <c r="B4439" i="52"/>
  <c r="B4440" i="52"/>
  <c r="B4441" i="52"/>
  <c r="B4442" i="52"/>
  <c r="B4443" i="52"/>
  <c r="B4444" i="52"/>
  <c r="B4445" i="52"/>
  <c r="B4446" i="52"/>
  <c r="B4447" i="52"/>
  <c r="B4448" i="52"/>
  <c r="B4449" i="52"/>
  <c r="B4450" i="52"/>
  <c r="B4451" i="52"/>
  <c r="B4452" i="52"/>
  <c r="B4453" i="52"/>
  <c r="B4454" i="52"/>
  <c r="B4455" i="52"/>
  <c r="B4456" i="52"/>
  <c r="B4457" i="52"/>
  <c r="B4458" i="52"/>
  <c r="B4459" i="52"/>
  <c r="B4460" i="52"/>
  <c r="B4461" i="52"/>
  <c r="B4462" i="52"/>
  <c r="B4463" i="52"/>
  <c r="B4464" i="52"/>
  <c r="B4465" i="52"/>
  <c r="B4466" i="52"/>
  <c r="B4467" i="52"/>
  <c r="B4468" i="52"/>
  <c r="B4469" i="52"/>
  <c r="B4470" i="52"/>
  <c r="B4471" i="52"/>
  <c r="B4472" i="52"/>
  <c r="B4473" i="52"/>
  <c r="B4474" i="52"/>
  <c r="B4475" i="52"/>
  <c r="B4476" i="52"/>
  <c r="B4477" i="52"/>
  <c r="B4478" i="52"/>
  <c r="B4479" i="52"/>
  <c r="B4480" i="52"/>
  <c r="B4481" i="52"/>
  <c r="B4482" i="52"/>
  <c r="B4483" i="52"/>
  <c r="B4484" i="52"/>
  <c r="B4485" i="52"/>
  <c r="B4486" i="52"/>
  <c r="B4487" i="52"/>
  <c r="B4488" i="52"/>
  <c r="B4489" i="52"/>
  <c r="B4490" i="52"/>
  <c r="B4491" i="52"/>
  <c r="B4492" i="52"/>
  <c r="B4493" i="52"/>
  <c r="B4494" i="52"/>
  <c r="B4495" i="52"/>
  <c r="B4496" i="52"/>
  <c r="B4497" i="52"/>
  <c r="B4498" i="52"/>
  <c r="B4499" i="52"/>
  <c r="B4500" i="52"/>
  <c r="B4501" i="52"/>
  <c r="B4502" i="52"/>
  <c r="B4503" i="52"/>
  <c r="B4504" i="52"/>
  <c r="B4505" i="52"/>
  <c r="B4506" i="52"/>
  <c r="B4507" i="52"/>
  <c r="B4508" i="52"/>
  <c r="B4509" i="52"/>
  <c r="B4510" i="52"/>
  <c r="B4511" i="52"/>
  <c r="B4512" i="52"/>
  <c r="B4513" i="52"/>
  <c r="B4514" i="52"/>
  <c r="B4515" i="52"/>
  <c r="B4516" i="52"/>
  <c r="B4517" i="52"/>
  <c r="B4518" i="52"/>
  <c r="B4519" i="52"/>
  <c r="B4520" i="52"/>
  <c r="B4521" i="52"/>
  <c r="B4522" i="52"/>
  <c r="B4523" i="52"/>
  <c r="B4524" i="52"/>
  <c r="B4525" i="52"/>
  <c r="B4526" i="52"/>
  <c r="B4527" i="52"/>
  <c r="B4528" i="52"/>
  <c r="B4529" i="52"/>
  <c r="B4530" i="52"/>
  <c r="B4531" i="52"/>
  <c r="B4532" i="52"/>
  <c r="B4533" i="52"/>
  <c r="B4534" i="52"/>
  <c r="B4535" i="52"/>
  <c r="B4536" i="52"/>
  <c r="B4537" i="52"/>
  <c r="B4538" i="52"/>
  <c r="B4539" i="52"/>
  <c r="B4540" i="52"/>
  <c r="B4541" i="52"/>
  <c r="B4542" i="52"/>
  <c r="B4543" i="52"/>
  <c r="B4544" i="52"/>
  <c r="B4545" i="52"/>
  <c r="B4546" i="52"/>
  <c r="B4547" i="52"/>
  <c r="B4548" i="52"/>
  <c r="B4549" i="52"/>
  <c r="B4550" i="52"/>
  <c r="B4551" i="52"/>
  <c r="B4552" i="52"/>
  <c r="B4553" i="52"/>
  <c r="B4554" i="52"/>
  <c r="B4555" i="52"/>
  <c r="B4556" i="52"/>
  <c r="B4557" i="52"/>
  <c r="B4558" i="52"/>
  <c r="B4559" i="52"/>
  <c r="B4560" i="52"/>
  <c r="B4561" i="52"/>
  <c r="B4562" i="52"/>
  <c r="B4563" i="52"/>
  <c r="B4564" i="52"/>
  <c r="B4565" i="52"/>
  <c r="B4566" i="52"/>
  <c r="B4567" i="52"/>
  <c r="B4568" i="52"/>
  <c r="B4569" i="52"/>
  <c r="B4570" i="52"/>
  <c r="B4571" i="52"/>
  <c r="B4572" i="52"/>
  <c r="B4573" i="52"/>
  <c r="B4574" i="52"/>
  <c r="B4575" i="52"/>
  <c r="B4576" i="52"/>
  <c r="B4577" i="52"/>
  <c r="B4578" i="52"/>
  <c r="B4579" i="52"/>
  <c r="B4580" i="52"/>
  <c r="B4581" i="52"/>
  <c r="B4582" i="52"/>
  <c r="B4583" i="52"/>
  <c r="B4584" i="52"/>
  <c r="B4585" i="52"/>
  <c r="B4586" i="52"/>
  <c r="B4587" i="52"/>
  <c r="B4588" i="52"/>
  <c r="B4589" i="52"/>
  <c r="B4590" i="52"/>
  <c r="B4591" i="52"/>
  <c r="B4592" i="52"/>
  <c r="B4593" i="52"/>
  <c r="B4594" i="52"/>
  <c r="B4595" i="52"/>
  <c r="B4596" i="52"/>
  <c r="B4597" i="52"/>
  <c r="B4598" i="52"/>
  <c r="B4599" i="52"/>
  <c r="B4600" i="52"/>
  <c r="B4601" i="52"/>
  <c r="B4602" i="52"/>
  <c r="B4603" i="52"/>
  <c r="B4604" i="52"/>
  <c r="B4605" i="52"/>
  <c r="B4606" i="52"/>
  <c r="B4607" i="52"/>
  <c r="B4608" i="52"/>
  <c r="B4609" i="52"/>
  <c r="B4610" i="52"/>
  <c r="B4611" i="52"/>
  <c r="B4612" i="52"/>
  <c r="B4613" i="52"/>
  <c r="B4614" i="52"/>
  <c r="B4615" i="52"/>
  <c r="B4616" i="52"/>
  <c r="B4617" i="52"/>
  <c r="B4618" i="52"/>
  <c r="B4619" i="52"/>
  <c r="B4620" i="52"/>
  <c r="B4621" i="52"/>
  <c r="B4622" i="52"/>
  <c r="B4623" i="52"/>
  <c r="B4624" i="52"/>
  <c r="B4625" i="52"/>
  <c r="B4626" i="52"/>
  <c r="B4627" i="52"/>
  <c r="B4628" i="52"/>
  <c r="B4629" i="52"/>
  <c r="B4630" i="52"/>
  <c r="B4631" i="52"/>
  <c r="B4632" i="52"/>
  <c r="B4633" i="52"/>
  <c r="B4634" i="52"/>
  <c r="B4635" i="52"/>
  <c r="B4636" i="52"/>
  <c r="B4637" i="52"/>
  <c r="B4638" i="52"/>
  <c r="B4639" i="52"/>
  <c r="B4640" i="52"/>
  <c r="B4641" i="52"/>
  <c r="B4642" i="52"/>
  <c r="B4643" i="52"/>
  <c r="B4644" i="52"/>
  <c r="B4645" i="52"/>
  <c r="B4646" i="52"/>
  <c r="B4647" i="52"/>
  <c r="B4648" i="52"/>
  <c r="B4649" i="52"/>
  <c r="B4650" i="52"/>
  <c r="B4651" i="52"/>
  <c r="B4652" i="52"/>
  <c r="B4653" i="52"/>
  <c r="B4654" i="52"/>
  <c r="B4655" i="52"/>
  <c r="B4656" i="52"/>
  <c r="B4657" i="52"/>
  <c r="B4658" i="52"/>
  <c r="B4659" i="52"/>
  <c r="B4660" i="52"/>
  <c r="B4661" i="52"/>
  <c r="B4662" i="52"/>
  <c r="B4663" i="52"/>
  <c r="B4664" i="52"/>
  <c r="B4665" i="52"/>
  <c r="B4666" i="52"/>
  <c r="B4667" i="52"/>
  <c r="B4668" i="52"/>
  <c r="B4669" i="52"/>
  <c r="B4670" i="52"/>
  <c r="B4671" i="52"/>
  <c r="B4672" i="52"/>
  <c r="B4673" i="52"/>
  <c r="B4674" i="52"/>
  <c r="B4675" i="52"/>
  <c r="B4676" i="52"/>
  <c r="B4677" i="52"/>
  <c r="B4678" i="52"/>
  <c r="B4679" i="52"/>
  <c r="B4680" i="52"/>
  <c r="B4681" i="52"/>
  <c r="B4682" i="52"/>
  <c r="B4683" i="52"/>
  <c r="B4684" i="52"/>
  <c r="B4685" i="52"/>
  <c r="B4686" i="52"/>
  <c r="B4687" i="52"/>
  <c r="B4688" i="52"/>
  <c r="B4689" i="52"/>
  <c r="B4690" i="52"/>
  <c r="B4691" i="52"/>
  <c r="B4692" i="52"/>
  <c r="B4693" i="52"/>
  <c r="B4694" i="52"/>
  <c r="B4695" i="52"/>
  <c r="B4696" i="52"/>
  <c r="B4697" i="52"/>
  <c r="B4698" i="52"/>
  <c r="B4699" i="52"/>
  <c r="B4700" i="52"/>
  <c r="B4701" i="52"/>
  <c r="B4702" i="52"/>
  <c r="B4703" i="52"/>
  <c r="B4704" i="52"/>
  <c r="B4705" i="52"/>
  <c r="B4706" i="52"/>
  <c r="B4707" i="52"/>
  <c r="B4708" i="52"/>
  <c r="B4709" i="52"/>
  <c r="B4710" i="52"/>
  <c r="B4711" i="52"/>
  <c r="B4712" i="52"/>
  <c r="B4713" i="52"/>
  <c r="B4714" i="52"/>
  <c r="B4715" i="52"/>
  <c r="B4716" i="52"/>
  <c r="B4717" i="52"/>
  <c r="B4718" i="52"/>
  <c r="B4719" i="52"/>
  <c r="B4720" i="52"/>
  <c r="B4721" i="52"/>
  <c r="B4722" i="52"/>
  <c r="B4723" i="52"/>
  <c r="B4724" i="52"/>
  <c r="B4725" i="52"/>
  <c r="B4726" i="52"/>
  <c r="B4727" i="52"/>
  <c r="B4728" i="52"/>
  <c r="B4729" i="52"/>
  <c r="B4730" i="52"/>
  <c r="B4731" i="52"/>
  <c r="B4732" i="52"/>
  <c r="B4733" i="52"/>
  <c r="B4734" i="52"/>
  <c r="B4735" i="52"/>
  <c r="B4736" i="52"/>
  <c r="B4737" i="52"/>
  <c r="B4738" i="52"/>
  <c r="B4739" i="52"/>
  <c r="B4740" i="52"/>
  <c r="B4741" i="52"/>
  <c r="B4742" i="52"/>
  <c r="B4743" i="52"/>
  <c r="B4744" i="52"/>
  <c r="B4745" i="52"/>
  <c r="B4746" i="52"/>
  <c r="B4747" i="52"/>
  <c r="B4748" i="52"/>
  <c r="B4749" i="52"/>
  <c r="B4750" i="52"/>
  <c r="B4751" i="52"/>
  <c r="B4752" i="52"/>
  <c r="B4753" i="52"/>
  <c r="B4754" i="52"/>
  <c r="B4755" i="52"/>
  <c r="B4756" i="52"/>
  <c r="B4757" i="52"/>
  <c r="B4758" i="52"/>
  <c r="B4759" i="52"/>
  <c r="B4760" i="52"/>
  <c r="B4761" i="52"/>
  <c r="B4762" i="52"/>
  <c r="B4763" i="52"/>
  <c r="B4764" i="52"/>
  <c r="B4765" i="52"/>
  <c r="B4766" i="52"/>
  <c r="B4767" i="52"/>
  <c r="B4768" i="52"/>
  <c r="B4769" i="52"/>
  <c r="B4770" i="52"/>
  <c r="B4771" i="52"/>
  <c r="B4772" i="52"/>
  <c r="B4773" i="52"/>
  <c r="B4774" i="52"/>
  <c r="B4775" i="52"/>
  <c r="B4776" i="52"/>
  <c r="B4777" i="52"/>
  <c r="B4778" i="52"/>
  <c r="B4779" i="52"/>
  <c r="B4780" i="52"/>
  <c r="B4781" i="52"/>
  <c r="B4782" i="52"/>
  <c r="B4783" i="52"/>
  <c r="B4784" i="52"/>
  <c r="B4785" i="52"/>
  <c r="B4786" i="52"/>
  <c r="B4787" i="52"/>
  <c r="B4788" i="52"/>
  <c r="B4789" i="52"/>
  <c r="B4790" i="52"/>
  <c r="B4791" i="52"/>
  <c r="B4792" i="52"/>
  <c r="B4793" i="52"/>
  <c r="B4794" i="52"/>
  <c r="B4795" i="52"/>
  <c r="B4796" i="52"/>
  <c r="B4797" i="52"/>
  <c r="B4798" i="52"/>
  <c r="B4799" i="52"/>
  <c r="B4800" i="52"/>
  <c r="B4801" i="52"/>
  <c r="B4802" i="52"/>
  <c r="B4803" i="52"/>
  <c r="B4804" i="52"/>
  <c r="B4805" i="52"/>
  <c r="B4806" i="52"/>
  <c r="B4807" i="52"/>
  <c r="B4808" i="52"/>
  <c r="B4809" i="52"/>
  <c r="B4810" i="52"/>
  <c r="B4811" i="52"/>
  <c r="B4812" i="52"/>
  <c r="B4813" i="52"/>
  <c r="B4814" i="52"/>
  <c r="B4815" i="52"/>
  <c r="B4816" i="52"/>
  <c r="B4817" i="52"/>
  <c r="B4818" i="52"/>
  <c r="B4819" i="52"/>
  <c r="B4820" i="52"/>
  <c r="B4821" i="52"/>
  <c r="B4822" i="52"/>
  <c r="B4823" i="52"/>
  <c r="B4824" i="52"/>
  <c r="B4825" i="52"/>
  <c r="B4826" i="52"/>
  <c r="B4827" i="52"/>
  <c r="B4828" i="52"/>
  <c r="B4829" i="52"/>
  <c r="B4830" i="52"/>
  <c r="B4831" i="52"/>
  <c r="B4832" i="52"/>
  <c r="B4833" i="52"/>
  <c r="B4834" i="52"/>
  <c r="B4835" i="52"/>
  <c r="B4836" i="52"/>
  <c r="B4837" i="52"/>
  <c r="B4838" i="52"/>
  <c r="B4839" i="52"/>
  <c r="B4840" i="52"/>
  <c r="B4841" i="52"/>
  <c r="B4842" i="52"/>
  <c r="B4843" i="52"/>
  <c r="B4844" i="52"/>
  <c r="B4845" i="52"/>
  <c r="B4846" i="52"/>
  <c r="B4847" i="52"/>
  <c r="B4848" i="52"/>
  <c r="B4849" i="52"/>
  <c r="B4850" i="52"/>
  <c r="B4851" i="52"/>
  <c r="B4852" i="52"/>
  <c r="B4853" i="52"/>
  <c r="B4854" i="52"/>
  <c r="B4855" i="52"/>
  <c r="B4856" i="52"/>
  <c r="B4857" i="52"/>
  <c r="B4858" i="52"/>
  <c r="B4859" i="52"/>
  <c r="B4860" i="52"/>
  <c r="B4861" i="52"/>
  <c r="B4862" i="52"/>
  <c r="B4863" i="52"/>
  <c r="B4864" i="52"/>
  <c r="B4865" i="52"/>
  <c r="B4866" i="52"/>
  <c r="B4867" i="52"/>
  <c r="B4868" i="52"/>
  <c r="B4869" i="52"/>
  <c r="B4870" i="52"/>
  <c r="B4871" i="52"/>
  <c r="B4872" i="52"/>
  <c r="B4873" i="52"/>
  <c r="B4874" i="52"/>
  <c r="B4875" i="52"/>
  <c r="B4876" i="52"/>
  <c r="B4877" i="52"/>
  <c r="B4878" i="52"/>
  <c r="B4879" i="52"/>
  <c r="B4880" i="52"/>
  <c r="B4881" i="52"/>
  <c r="B4882" i="52"/>
  <c r="B4883" i="52"/>
  <c r="B4884" i="52"/>
  <c r="B4885" i="52"/>
  <c r="B4886" i="52"/>
  <c r="B4887" i="52"/>
  <c r="B4888" i="52"/>
  <c r="B4889" i="52"/>
  <c r="B4890" i="52"/>
  <c r="B4891" i="52"/>
  <c r="B4892" i="52"/>
  <c r="B4893" i="52"/>
  <c r="B4894" i="52"/>
  <c r="B4895" i="52"/>
  <c r="B4896" i="52"/>
  <c r="B4897" i="52"/>
  <c r="B4898" i="52"/>
  <c r="B4899" i="52"/>
  <c r="B4900" i="52"/>
  <c r="B4901" i="52"/>
  <c r="B4902" i="52"/>
  <c r="B4903" i="52"/>
  <c r="B4904" i="52"/>
  <c r="B4905" i="52"/>
  <c r="B4906" i="52"/>
  <c r="B4907" i="52"/>
  <c r="B4908" i="52"/>
  <c r="B4909" i="52"/>
  <c r="B4910" i="52"/>
  <c r="B4911" i="52"/>
  <c r="B4912" i="52"/>
  <c r="B4913" i="52"/>
  <c r="B4914" i="52"/>
  <c r="B4915" i="52"/>
  <c r="B4916" i="52"/>
  <c r="B4917" i="52"/>
  <c r="B4918" i="52"/>
  <c r="B4919" i="52"/>
  <c r="B4920" i="52"/>
  <c r="B4921" i="52"/>
  <c r="B4922" i="52"/>
  <c r="B4923" i="52"/>
  <c r="B4924" i="52"/>
  <c r="B4925" i="52"/>
  <c r="B4926" i="52"/>
  <c r="B4927" i="52"/>
  <c r="B4928" i="52"/>
  <c r="B4929" i="52"/>
  <c r="B4930" i="52"/>
  <c r="B4931" i="52"/>
  <c r="B4932" i="52"/>
  <c r="B4933" i="52"/>
  <c r="B4934" i="52"/>
  <c r="B4935" i="52"/>
  <c r="B4936" i="52"/>
  <c r="B4937" i="52"/>
  <c r="B4938" i="52"/>
  <c r="B4939" i="52"/>
  <c r="B4940" i="52"/>
  <c r="B4941" i="52"/>
  <c r="B4942" i="52"/>
  <c r="B4943" i="52"/>
  <c r="B4944" i="52"/>
  <c r="B4945" i="52"/>
  <c r="B4946" i="52"/>
  <c r="B4947" i="52"/>
  <c r="B4948" i="52"/>
  <c r="B4949" i="52"/>
  <c r="B4950" i="52"/>
  <c r="B4951" i="52"/>
  <c r="B4952" i="52"/>
  <c r="B4953" i="52"/>
  <c r="B4954" i="52"/>
  <c r="B4955" i="52"/>
  <c r="B4956" i="52"/>
  <c r="B4957" i="52"/>
  <c r="B4958" i="52"/>
  <c r="B4959" i="52"/>
  <c r="B4960" i="52"/>
  <c r="B4961" i="52"/>
  <c r="B4962" i="52"/>
  <c r="B4963" i="52"/>
  <c r="B4964" i="52"/>
  <c r="B4965" i="52"/>
  <c r="B4966" i="52"/>
  <c r="B4967" i="52"/>
  <c r="B4968" i="52"/>
  <c r="B4969" i="52"/>
  <c r="B4970" i="52"/>
  <c r="B4971" i="52"/>
  <c r="B4972" i="52"/>
  <c r="B4973" i="52"/>
  <c r="B4974" i="52"/>
  <c r="B4975" i="52"/>
  <c r="B4976" i="52"/>
  <c r="B4977" i="52"/>
  <c r="B4978" i="52"/>
  <c r="B4979" i="52"/>
  <c r="B4980" i="52"/>
  <c r="B4981" i="52"/>
  <c r="B4982" i="52"/>
  <c r="B4983" i="52"/>
  <c r="B4984" i="52"/>
  <c r="B4985" i="52"/>
  <c r="B4986" i="52"/>
  <c r="B4987" i="52"/>
  <c r="B4988" i="52"/>
  <c r="B4989" i="52"/>
  <c r="B4990" i="52"/>
  <c r="B4991" i="52"/>
  <c r="B4992" i="52"/>
  <c r="B4993" i="52"/>
  <c r="B4994" i="52"/>
  <c r="B4995" i="52"/>
  <c r="B4996" i="52"/>
  <c r="B4997" i="52"/>
  <c r="B4998" i="52"/>
  <c r="B4999" i="52"/>
  <c r="B5000" i="52"/>
  <c r="B5001" i="52"/>
  <c r="B5002" i="52"/>
  <c r="B5003" i="52"/>
  <c r="B5004" i="52"/>
  <c r="B5005" i="52"/>
  <c r="B5006" i="52"/>
  <c r="B5007" i="52"/>
  <c r="B5008" i="52"/>
  <c r="B5009" i="52"/>
  <c r="B5010" i="52"/>
  <c r="B5011" i="52"/>
  <c r="B5012" i="52"/>
  <c r="B5013" i="52"/>
  <c r="B5014" i="52"/>
  <c r="B5015" i="52"/>
  <c r="B5016" i="52"/>
  <c r="B5017" i="52"/>
  <c r="B5018" i="52"/>
  <c r="B5019" i="52"/>
  <c r="B5020" i="52"/>
  <c r="B5021" i="52"/>
  <c r="B5022" i="52"/>
  <c r="B5023" i="52"/>
  <c r="B5024" i="52"/>
  <c r="B5025" i="52"/>
  <c r="B5026" i="52"/>
  <c r="B5027" i="52"/>
  <c r="B5028" i="52"/>
  <c r="B5029" i="52"/>
  <c r="B5030" i="52"/>
  <c r="B5031" i="52"/>
  <c r="B5032" i="52"/>
  <c r="B5033" i="52"/>
  <c r="B5034" i="52"/>
  <c r="B5035" i="52"/>
  <c r="B5036" i="52"/>
  <c r="B5037" i="52"/>
  <c r="B5038" i="52"/>
  <c r="B5039" i="52"/>
  <c r="B5040" i="52"/>
  <c r="B5041" i="52"/>
  <c r="B5042" i="52"/>
  <c r="B5043" i="52"/>
  <c r="B5044" i="52"/>
  <c r="B5045" i="52"/>
  <c r="B5046" i="52"/>
  <c r="B5047" i="52"/>
  <c r="B5048" i="52"/>
  <c r="B5049" i="52"/>
  <c r="B5050" i="52"/>
  <c r="B5051" i="52"/>
  <c r="B5052" i="52"/>
  <c r="B5053" i="52"/>
  <c r="B5054" i="52"/>
  <c r="B5055" i="52"/>
  <c r="B5056" i="52"/>
  <c r="B5057" i="52"/>
  <c r="B5058" i="52"/>
  <c r="B5059" i="52"/>
  <c r="B5060" i="52"/>
  <c r="B5061" i="52"/>
  <c r="B5062" i="52"/>
  <c r="B5063" i="52"/>
  <c r="B5064" i="52"/>
  <c r="B5065" i="52"/>
  <c r="B5066" i="52"/>
  <c r="B5067" i="52"/>
  <c r="B5068" i="52"/>
  <c r="B5069" i="52"/>
  <c r="B5070" i="52"/>
  <c r="B5071" i="52"/>
  <c r="B5072" i="52"/>
  <c r="B5073" i="52"/>
  <c r="B5074" i="52"/>
  <c r="B5075" i="52"/>
  <c r="B5076" i="52"/>
  <c r="B5077" i="52"/>
  <c r="B5078" i="52"/>
  <c r="B5079" i="52"/>
  <c r="B5080" i="52"/>
  <c r="B5081" i="52"/>
  <c r="B5082" i="52"/>
  <c r="B5083" i="52"/>
  <c r="B5084" i="52"/>
  <c r="B5085" i="52"/>
  <c r="B5086" i="52"/>
  <c r="B5087" i="52"/>
  <c r="B5088" i="52"/>
  <c r="B5089" i="52"/>
  <c r="B5090" i="52"/>
  <c r="B5091" i="52"/>
  <c r="B5092" i="52"/>
  <c r="B5093" i="52"/>
  <c r="B5094" i="52"/>
  <c r="B5095" i="52"/>
  <c r="B5096" i="52"/>
  <c r="B5097" i="52"/>
  <c r="B5098" i="52"/>
  <c r="B5099" i="52"/>
  <c r="B5100" i="52"/>
  <c r="B5101" i="52"/>
  <c r="B5102" i="52"/>
  <c r="B5103" i="52"/>
  <c r="B5104" i="52"/>
  <c r="B5105" i="52"/>
  <c r="B5106" i="52"/>
  <c r="B5107" i="52"/>
  <c r="B5108" i="52"/>
  <c r="B5109" i="52"/>
  <c r="B5110" i="52"/>
  <c r="B5111" i="52"/>
  <c r="B5112" i="52"/>
  <c r="B5113" i="52"/>
  <c r="B5114" i="52"/>
  <c r="B5115" i="52"/>
  <c r="B5116" i="52"/>
  <c r="B5117" i="52"/>
  <c r="B5118" i="52"/>
  <c r="B5119" i="52"/>
  <c r="B5120" i="52"/>
  <c r="B5121" i="52"/>
  <c r="B5122" i="52"/>
  <c r="B5123" i="52"/>
  <c r="B5124" i="52"/>
  <c r="B5125" i="52"/>
  <c r="B5126" i="52"/>
  <c r="B5127" i="52"/>
  <c r="B5128" i="52"/>
  <c r="B5129" i="52"/>
  <c r="B5130" i="52"/>
  <c r="B5131" i="52"/>
  <c r="B5132" i="52"/>
  <c r="B5133" i="52"/>
  <c r="B5134" i="52"/>
  <c r="B5135" i="52"/>
  <c r="B5136" i="52"/>
  <c r="B5137" i="52"/>
  <c r="B5138" i="52"/>
  <c r="B5139" i="52"/>
  <c r="B5140" i="52"/>
  <c r="B5141" i="52"/>
  <c r="B5142" i="52"/>
  <c r="B5143" i="52"/>
  <c r="B5144" i="52"/>
  <c r="B5145" i="52"/>
  <c r="B5146" i="52"/>
  <c r="B5147" i="52"/>
  <c r="B5148" i="52"/>
  <c r="B5149" i="52"/>
  <c r="B5150" i="52"/>
  <c r="B5151" i="52"/>
  <c r="B5152" i="52"/>
  <c r="B5153" i="52"/>
  <c r="B5154" i="52"/>
  <c r="B5155" i="52"/>
  <c r="B5156" i="52"/>
  <c r="B5157" i="52"/>
  <c r="B5158" i="52"/>
  <c r="B5159" i="52"/>
  <c r="B5160" i="52"/>
  <c r="B5161" i="52"/>
  <c r="B5162" i="52"/>
  <c r="B5163" i="52"/>
  <c r="B5164" i="52"/>
  <c r="B5165" i="52"/>
  <c r="B5166" i="52"/>
  <c r="B5167" i="52"/>
  <c r="B5168" i="52"/>
  <c r="B5169" i="52"/>
  <c r="B5170" i="52"/>
  <c r="B5171" i="52"/>
  <c r="B5172" i="52"/>
  <c r="B5173" i="52"/>
  <c r="B5174" i="52"/>
  <c r="B5175" i="52"/>
  <c r="B5176" i="52"/>
  <c r="B5177" i="52"/>
  <c r="B5178" i="52"/>
  <c r="B5179" i="52"/>
  <c r="B5180" i="52"/>
  <c r="B5181" i="52"/>
  <c r="B5182" i="52"/>
  <c r="B5183" i="52"/>
  <c r="B5184" i="52"/>
  <c r="B5185" i="52"/>
  <c r="B5186" i="52"/>
  <c r="B5187" i="52"/>
  <c r="B5188" i="52"/>
  <c r="B5189" i="52"/>
  <c r="B5190" i="52"/>
  <c r="B5191" i="52"/>
  <c r="B5192" i="52"/>
  <c r="B5193" i="52"/>
  <c r="B5194" i="52"/>
  <c r="B5195" i="52"/>
  <c r="B5196" i="52"/>
  <c r="B5197" i="52"/>
  <c r="B5198" i="52"/>
  <c r="B5199" i="52"/>
  <c r="B5200" i="52"/>
  <c r="B5201" i="52"/>
  <c r="B5202" i="52"/>
  <c r="B5203" i="52"/>
  <c r="B5204" i="52"/>
  <c r="B5205" i="52"/>
  <c r="B5206" i="52"/>
  <c r="B5207" i="52"/>
  <c r="B5208" i="52"/>
  <c r="B5209" i="52"/>
  <c r="B5210" i="52"/>
  <c r="B5211" i="52"/>
  <c r="B5212" i="52"/>
  <c r="B5213" i="52"/>
  <c r="B5214" i="52"/>
  <c r="B5215" i="52"/>
  <c r="B5216" i="52"/>
  <c r="B5217" i="52"/>
  <c r="B5218" i="52"/>
  <c r="B5219" i="52"/>
  <c r="B5220" i="52"/>
  <c r="B5221" i="52"/>
  <c r="B5222" i="52"/>
  <c r="B5223" i="52"/>
  <c r="B5224" i="52"/>
  <c r="B5225" i="52"/>
  <c r="B5226" i="52"/>
  <c r="B5227" i="52"/>
  <c r="B5228" i="52"/>
  <c r="B5229" i="52"/>
  <c r="B5230" i="52"/>
  <c r="B5231" i="52"/>
  <c r="B5232" i="52"/>
  <c r="B5233" i="52"/>
  <c r="B5234" i="52"/>
  <c r="B5235" i="52"/>
  <c r="B5236" i="52"/>
  <c r="B5237" i="52"/>
  <c r="B5238" i="52"/>
  <c r="B5239" i="52"/>
  <c r="B5240" i="52"/>
  <c r="B5241" i="52"/>
  <c r="B5242" i="52"/>
  <c r="B5243" i="52"/>
  <c r="B5244" i="52"/>
  <c r="B5245" i="52"/>
  <c r="B5246" i="52"/>
  <c r="B5247" i="52"/>
  <c r="B5248" i="52"/>
  <c r="B5249" i="52"/>
  <c r="B5250" i="52"/>
  <c r="B5251" i="52"/>
  <c r="B5252" i="52"/>
  <c r="B5253" i="52"/>
  <c r="B5254" i="52"/>
  <c r="B5255" i="52"/>
  <c r="B5256" i="52"/>
  <c r="B5257" i="52"/>
  <c r="B5258" i="52"/>
  <c r="B5259" i="52"/>
  <c r="B5260" i="52"/>
  <c r="B5261" i="52"/>
  <c r="B5262" i="52"/>
  <c r="B5263" i="52"/>
  <c r="B5264" i="52"/>
  <c r="B5265" i="52"/>
  <c r="B5266" i="52"/>
  <c r="B5267" i="52"/>
  <c r="B5268" i="52"/>
  <c r="B5269" i="52"/>
  <c r="B5270" i="52"/>
  <c r="B5271" i="52"/>
  <c r="B5272" i="52"/>
  <c r="B5273" i="52"/>
  <c r="B5274" i="52"/>
  <c r="B5275" i="52"/>
  <c r="B5276" i="52"/>
  <c r="B5277" i="52"/>
  <c r="B5278" i="52"/>
  <c r="B5279" i="52"/>
  <c r="B5280" i="52"/>
  <c r="B5281" i="52"/>
  <c r="B5282" i="52"/>
  <c r="B5283" i="52"/>
  <c r="B5284" i="52"/>
  <c r="B5285" i="52"/>
  <c r="B5286" i="52"/>
  <c r="B5287" i="52"/>
  <c r="B5288" i="52"/>
  <c r="B5289" i="52"/>
  <c r="B5290" i="52"/>
  <c r="B5291" i="52"/>
  <c r="B5292" i="52"/>
  <c r="B5293" i="52"/>
  <c r="B5294" i="52"/>
  <c r="B5295" i="52"/>
  <c r="B5296" i="52"/>
  <c r="B5297" i="52"/>
  <c r="B5298" i="52"/>
  <c r="B5299" i="52"/>
  <c r="B5300" i="52"/>
  <c r="B5301" i="52"/>
  <c r="B5302" i="52"/>
  <c r="B5303" i="52"/>
  <c r="B5304" i="52"/>
  <c r="B5305" i="52"/>
  <c r="B5306" i="52"/>
  <c r="B5307" i="52"/>
  <c r="B5308" i="52"/>
  <c r="B5309" i="52"/>
  <c r="B5310" i="52"/>
  <c r="B5311" i="52"/>
  <c r="B5312" i="52"/>
  <c r="B5313" i="52"/>
  <c r="B5314" i="52"/>
  <c r="B5315" i="52"/>
  <c r="B5316" i="52"/>
  <c r="B5317" i="52"/>
  <c r="B5318" i="52"/>
  <c r="B5319" i="52"/>
  <c r="B5320" i="52"/>
  <c r="B5321" i="52"/>
  <c r="B5322" i="52"/>
  <c r="B5323" i="52"/>
  <c r="B5324" i="52"/>
  <c r="B5325" i="52"/>
  <c r="B5326" i="52"/>
  <c r="B5327" i="52"/>
  <c r="B5328" i="52"/>
  <c r="B5329" i="52"/>
  <c r="B5330" i="52"/>
  <c r="B5331" i="52"/>
  <c r="B5332" i="52"/>
  <c r="B5333" i="52"/>
  <c r="B5334" i="52"/>
  <c r="B5335" i="52"/>
  <c r="B5336" i="52"/>
  <c r="B5337" i="52"/>
  <c r="B5338" i="52"/>
  <c r="B5339" i="52"/>
  <c r="B5340" i="52"/>
  <c r="B5341" i="52"/>
  <c r="B5342" i="52"/>
  <c r="B5343" i="52"/>
  <c r="B5344" i="52"/>
  <c r="B5345" i="52"/>
  <c r="B5346" i="52"/>
  <c r="B5347" i="52"/>
  <c r="B5348" i="52"/>
  <c r="B5349" i="52"/>
  <c r="B5350" i="52"/>
  <c r="B5351" i="52"/>
  <c r="B5352" i="52"/>
  <c r="B5353" i="52"/>
  <c r="B5354" i="52"/>
  <c r="B5355" i="52"/>
  <c r="B5356" i="52"/>
  <c r="B5357" i="52"/>
  <c r="B5358" i="52"/>
  <c r="B5359" i="52"/>
  <c r="B5360" i="52"/>
  <c r="B5361" i="52"/>
  <c r="B5362" i="52"/>
  <c r="B5363" i="52"/>
  <c r="B5364" i="52"/>
  <c r="B5365" i="52"/>
  <c r="B5366" i="52"/>
  <c r="B5367" i="52"/>
  <c r="B5368" i="52"/>
  <c r="B5369" i="52"/>
  <c r="B5370" i="52"/>
  <c r="B5371" i="52"/>
  <c r="B5372" i="52"/>
  <c r="B5373" i="52"/>
  <c r="B5374" i="52"/>
  <c r="B5375" i="52"/>
  <c r="B5376" i="52"/>
  <c r="B5377" i="52"/>
  <c r="B5378" i="52"/>
  <c r="B5379" i="52"/>
  <c r="B5380" i="52"/>
  <c r="B5381" i="52"/>
  <c r="B5382" i="52"/>
  <c r="B5383" i="52"/>
  <c r="B5384" i="52"/>
  <c r="B5385" i="52"/>
  <c r="B5386" i="52"/>
  <c r="B5387" i="52"/>
  <c r="B5388" i="52"/>
  <c r="B5389" i="52"/>
  <c r="B5390" i="52"/>
  <c r="B5391" i="52"/>
  <c r="B5392" i="52"/>
  <c r="B5393" i="52"/>
  <c r="B5394" i="52"/>
  <c r="B5395" i="52"/>
  <c r="B5396" i="52"/>
  <c r="B5397" i="52"/>
  <c r="B5398" i="52"/>
  <c r="B5399" i="52"/>
  <c r="B5400" i="52"/>
  <c r="B5401" i="52"/>
  <c r="B5402" i="52"/>
  <c r="B5403" i="52"/>
  <c r="B5404" i="52"/>
  <c r="B5405" i="52"/>
  <c r="B5406" i="52"/>
  <c r="B5407" i="52"/>
  <c r="B5408" i="52"/>
  <c r="B5409" i="52"/>
  <c r="B5410" i="52"/>
  <c r="B5411" i="52"/>
  <c r="B5412" i="52"/>
  <c r="B5413" i="52"/>
  <c r="B5414" i="52"/>
  <c r="B5415" i="52"/>
  <c r="B5416" i="52"/>
  <c r="B5417" i="52"/>
  <c r="B5418" i="52"/>
  <c r="B5419" i="52"/>
  <c r="B5420" i="52"/>
  <c r="B5421" i="52"/>
  <c r="B5422" i="52"/>
  <c r="B5423" i="52"/>
  <c r="B5424" i="52"/>
  <c r="B5425" i="52"/>
  <c r="B5426" i="52"/>
  <c r="B5427" i="52"/>
  <c r="B5428" i="52"/>
  <c r="B5429" i="52"/>
  <c r="B5430" i="52"/>
  <c r="B5431" i="52"/>
  <c r="B5432" i="52"/>
  <c r="B5433" i="52"/>
  <c r="B5434" i="52"/>
  <c r="B5435" i="52"/>
  <c r="B5436" i="52"/>
  <c r="B5437" i="52"/>
  <c r="B5438" i="52"/>
  <c r="B5439" i="52"/>
  <c r="B5440" i="52"/>
  <c r="B5441" i="52"/>
  <c r="B5442" i="52"/>
  <c r="B5443" i="52"/>
  <c r="B5444" i="52"/>
  <c r="B5445" i="52"/>
  <c r="B5446" i="52"/>
  <c r="B5447" i="52"/>
  <c r="B5448" i="52"/>
  <c r="B5449" i="52"/>
  <c r="B5450" i="52"/>
  <c r="B5451" i="52"/>
  <c r="B5452" i="52"/>
  <c r="B5453" i="52"/>
  <c r="B5454" i="52"/>
  <c r="B5455" i="52"/>
  <c r="B5456" i="52"/>
  <c r="B5457" i="52"/>
  <c r="B5458" i="52"/>
  <c r="B5459" i="52"/>
  <c r="B5460" i="52"/>
  <c r="B5461" i="52"/>
  <c r="B5462" i="52"/>
  <c r="B5463" i="52"/>
  <c r="B5464" i="52"/>
  <c r="B5465" i="52"/>
  <c r="B5466" i="52"/>
  <c r="B5467" i="52"/>
  <c r="B5468" i="52"/>
  <c r="B5469" i="52"/>
  <c r="B5470" i="52"/>
  <c r="B5471" i="52"/>
  <c r="B5472" i="52"/>
  <c r="B5473" i="52"/>
  <c r="B5474" i="52"/>
  <c r="B5475" i="52"/>
  <c r="B5476" i="52"/>
  <c r="B5477" i="52"/>
  <c r="B5478" i="52"/>
  <c r="B5479" i="52"/>
  <c r="B5480" i="52"/>
  <c r="B5481" i="52"/>
  <c r="B5482" i="52"/>
  <c r="B5483" i="52"/>
  <c r="B5484" i="52"/>
  <c r="B5485" i="52"/>
  <c r="B5486" i="52"/>
  <c r="B5487" i="52"/>
  <c r="B5488" i="52"/>
  <c r="B5489" i="52"/>
  <c r="B5490" i="52"/>
  <c r="B5491" i="52"/>
  <c r="B5492" i="52"/>
  <c r="B5493" i="52"/>
  <c r="B5494" i="52"/>
  <c r="B5495" i="52"/>
  <c r="B5496" i="52"/>
  <c r="B5497" i="52"/>
  <c r="B5498" i="52"/>
  <c r="B5499" i="52"/>
  <c r="B5500" i="52"/>
  <c r="B5501" i="52"/>
  <c r="B5502" i="52"/>
  <c r="B5503" i="52"/>
  <c r="B5504" i="52"/>
  <c r="B5505" i="52"/>
  <c r="B5506" i="52"/>
  <c r="B5507" i="52"/>
  <c r="B5508" i="52"/>
  <c r="B5509" i="52"/>
  <c r="B5510" i="52"/>
  <c r="B5511" i="52"/>
  <c r="B5512" i="52"/>
  <c r="B5513" i="52"/>
  <c r="B5514" i="52"/>
  <c r="B5515" i="52"/>
  <c r="B5516" i="52"/>
  <c r="B5517" i="52"/>
  <c r="B5518" i="52"/>
  <c r="B5519" i="52"/>
  <c r="B5520" i="52"/>
  <c r="B5521" i="52"/>
  <c r="B5522" i="52"/>
  <c r="B5523" i="52"/>
  <c r="B5524" i="52"/>
  <c r="B5525" i="52"/>
  <c r="B5526" i="52"/>
  <c r="B5527" i="52"/>
  <c r="B5528" i="52"/>
  <c r="B5529" i="52"/>
  <c r="B5530" i="52"/>
  <c r="B5531" i="52"/>
  <c r="B5532" i="52"/>
  <c r="B5533" i="52"/>
  <c r="B5534" i="52"/>
  <c r="B5535" i="52"/>
  <c r="B5536" i="52"/>
  <c r="B5537" i="52"/>
  <c r="B5538" i="52"/>
  <c r="B5539" i="52"/>
  <c r="B5540" i="52"/>
  <c r="B5541" i="52"/>
  <c r="B5542" i="52"/>
  <c r="B5543" i="52"/>
  <c r="B5544" i="52"/>
  <c r="B5545" i="52"/>
  <c r="B5546" i="52"/>
  <c r="B5547" i="52"/>
  <c r="B5548" i="52"/>
  <c r="B5549" i="52"/>
  <c r="B5550" i="52"/>
  <c r="B5551" i="52"/>
  <c r="B5552" i="52"/>
  <c r="B5553" i="52"/>
  <c r="B5554" i="52"/>
  <c r="B5555" i="52"/>
  <c r="B5556" i="52"/>
  <c r="B5557" i="52"/>
  <c r="B5558" i="52"/>
  <c r="B5559" i="52"/>
  <c r="B5560" i="52"/>
  <c r="B5561" i="52"/>
  <c r="B5562" i="52"/>
  <c r="B5563" i="52"/>
  <c r="B5564" i="52"/>
  <c r="B5565" i="52"/>
  <c r="B5566" i="52"/>
  <c r="B5567" i="52"/>
  <c r="B5568" i="52"/>
  <c r="B5569" i="52"/>
  <c r="B5570" i="52"/>
  <c r="B5571" i="52"/>
  <c r="B5572" i="52"/>
  <c r="B5573" i="52"/>
  <c r="B5574" i="52"/>
  <c r="B5575" i="52"/>
  <c r="B5576" i="52"/>
  <c r="B5577" i="52"/>
  <c r="B5578" i="52"/>
  <c r="B5579" i="52"/>
  <c r="B5580" i="52"/>
  <c r="B5581" i="52"/>
  <c r="B5582" i="52"/>
  <c r="B5583" i="52"/>
  <c r="B5584" i="52"/>
  <c r="B5585" i="52"/>
  <c r="B5586" i="52"/>
  <c r="B5587" i="52"/>
  <c r="B5588" i="52"/>
  <c r="B5589" i="52"/>
  <c r="B5590" i="52"/>
  <c r="B5591" i="52"/>
  <c r="B5592" i="52"/>
  <c r="B5593" i="52"/>
  <c r="B5594" i="52"/>
  <c r="B5595" i="52"/>
  <c r="B5596" i="52"/>
  <c r="B5597" i="52"/>
  <c r="B5598" i="52"/>
  <c r="B5599" i="52"/>
  <c r="B5600" i="52"/>
  <c r="B5601" i="52"/>
  <c r="B5602" i="52"/>
  <c r="B5603" i="52"/>
  <c r="B5604" i="52"/>
  <c r="B5605" i="52"/>
  <c r="B5606" i="52"/>
  <c r="B5607" i="52"/>
  <c r="B5608" i="52"/>
  <c r="B5609" i="52"/>
  <c r="B5610" i="52"/>
  <c r="B5611" i="52"/>
  <c r="B5612" i="52"/>
  <c r="B5613" i="52"/>
  <c r="B5614" i="52"/>
  <c r="B5615" i="52"/>
  <c r="B5616" i="52"/>
  <c r="B5617" i="52"/>
  <c r="B5618" i="52"/>
  <c r="B5619" i="52"/>
  <c r="B5620" i="52"/>
  <c r="B5621" i="52"/>
  <c r="B5622" i="52"/>
  <c r="B5623" i="52"/>
  <c r="B5624" i="52"/>
  <c r="B5625" i="52"/>
  <c r="B5626" i="52"/>
  <c r="B5627" i="52"/>
  <c r="B5628" i="52"/>
  <c r="B5629" i="52"/>
  <c r="B5630" i="52"/>
  <c r="B5631" i="52"/>
  <c r="B5632" i="52"/>
  <c r="B5633" i="52"/>
  <c r="B5634" i="52"/>
  <c r="B5635" i="52"/>
  <c r="B5636" i="52"/>
  <c r="B5637" i="52"/>
  <c r="B5638" i="52"/>
  <c r="B5639" i="52"/>
  <c r="B5640" i="52"/>
  <c r="B5641" i="52"/>
  <c r="B5642" i="52"/>
  <c r="B5643" i="52"/>
  <c r="B5644" i="52"/>
  <c r="B5645" i="52"/>
  <c r="B5646" i="52"/>
  <c r="B5647" i="52"/>
  <c r="B5648" i="52"/>
  <c r="B5649" i="52"/>
  <c r="B5650" i="52"/>
  <c r="B5651" i="52"/>
  <c r="B5652" i="52"/>
  <c r="B5653" i="52"/>
  <c r="B5654" i="52"/>
  <c r="B5655" i="52"/>
  <c r="B5656" i="52"/>
  <c r="B5657" i="52"/>
  <c r="B5658" i="52"/>
  <c r="B5659" i="52"/>
  <c r="B5660" i="52"/>
  <c r="B5661" i="52"/>
  <c r="B5662" i="52"/>
  <c r="B5663" i="52"/>
  <c r="B5664" i="52"/>
  <c r="B5665" i="52"/>
  <c r="B5666" i="52"/>
  <c r="B5667" i="52"/>
  <c r="B5668" i="52"/>
  <c r="B5669" i="52"/>
  <c r="B5670" i="52"/>
  <c r="B5671" i="52"/>
  <c r="B5672" i="52"/>
  <c r="B5673" i="52"/>
  <c r="B5674" i="52"/>
  <c r="B5675" i="52"/>
  <c r="B5676" i="52"/>
  <c r="B5677" i="52"/>
  <c r="B5678" i="52"/>
  <c r="B5679" i="52"/>
  <c r="B5680" i="52"/>
  <c r="B5681" i="52"/>
  <c r="B5682" i="52"/>
  <c r="B5683" i="52"/>
  <c r="B5684" i="52"/>
  <c r="B5685" i="52"/>
  <c r="B5686" i="52"/>
  <c r="B5687" i="52"/>
  <c r="B5688" i="52"/>
  <c r="B5689" i="52"/>
  <c r="B5690" i="52"/>
  <c r="B5691" i="52"/>
  <c r="B5692" i="52"/>
  <c r="B5693" i="52"/>
  <c r="B5694" i="52"/>
  <c r="B5695" i="52"/>
  <c r="B5696" i="52"/>
  <c r="B5697" i="52"/>
  <c r="B5698" i="52"/>
  <c r="B5699" i="52"/>
  <c r="B5700" i="52"/>
  <c r="B5701" i="52"/>
  <c r="B5702" i="52"/>
  <c r="B5703" i="52"/>
  <c r="B5704" i="52"/>
  <c r="B5705" i="52"/>
  <c r="B5706" i="52"/>
  <c r="B5707" i="52"/>
  <c r="B5708" i="52"/>
  <c r="B5709" i="52"/>
  <c r="B5710" i="52"/>
  <c r="B5711" i="52"/>
  <c r="B5712" i="52"/>
  <c r="B5713" i="52"/>
  <c r="B5714" i="52"/>
  <c r="B5715" i="52"/>
  <c r="B5716" i="52"/>
  <c r="B5717" i="52"/>
  <c r="B5718" i="52"/>
  <c r="B5719" i="52"/>
  <c r="B5720" i="52"/>
  <c r="B5721" i="52"/>
  <c r="B5722" i="52"/>
  <c r="B5723" i="52"/>
  <c r="B5724" i="52"/>
  <c r="B5725" i="52"/>
  <c r="B5726" i="52"/>
  <c r="B5727" i="52"/>
  <c r="B5728" i="52"/>
  <c r="B5729" i="52"/>
  <c r="B5730" i="52"/>
  <c r="B5731" i="52"/>
  <c r="B5732" i="52"/>
  <c r="B5733" i="52"/>
  <c r="B5734" i="52"/>
  <c r="B5735" i="52"/>
  <c r="B5736" i="52"/>
  <c r="B5737" i="52"/>
  <c r="B5738" i="52"/>
  <c r="B5739" i="52"/>
  <c r="B5740" i="52"/>
  <c r="B5741" i="52"/>
  <c r="B5742" i="52"/>
  <c r="B5743" i="52"/>
  <c r="B5744" i="52"/>
  <c r="B5745" i="52"/>
  <c r="B5746" i="52"/>
  <c r="B5747" i="52"/>
  <c r="B5748" i="52"/>
  <c r="B5749" i="52"/>
  <c r="B5750" i="52"/>
  <c r="B5751" i="52"/>
  <c r="B5752" i="52"/>
  <c r="B5753" i="52"/>
  <c r="B5754" i="52"/>
  <c r="B5755" i="52"/>
  <c r="B5756" i="52"/>
  <c r="B5757" i="52"/>
  <c r="B5758" i="52"/>
  <c r="B5759" i="52"/>
  <c r="B5760" i="52"/>
  <c r="B5761" i="52"/>
  <c r="B5762" i="52"/>
  <c r="B5763" i="52"/>
  <c r="B5764" i="52"/>
  <c r="B5765" i="52"/>
  <c r="B5766" i="52"/>
  <c r="B5767" i="52"/>
  <c r="B5768" i="52"/>
  <c r="B5769" i="52"/>
  <c r="B5770" i="52"/>
  <c r="B5771" i="52"/>
  <c r="B5772" i="52"/>
  <c r="B5773" i="52"/>
  <c r="B5774" i="52"/>
  <c r="B5775" i="52"/>
  <c r="B5776" i="52"/>
  <c r="B5777" i="52"/>
  <c r="B5778" i="52"/>
  <c r="B5779" i="52"/>
  <c r="B5780" i="52"/>
  <c r="B5781" i="52"/>
  <c r="B5782" i="52"/>
  <c r="B5783" i="52"/>
  <c r="B5784" i="52"/>
  <c r="B5785" i="52"/>
  <c r="B5786" i="52"/>
  <c r="B5787" i="52"/>
  <c r="B5788" i="52"/>
  <c r="B5789" i="52"/>
  <c r="B5790" i="52"/>
  <c r="B5791" i="52"/>
  <c r="B5792" i="52"/>
  <c r="B5793" i="52"/>
  <c r="B5794" i="52"/>
  <c r="B5795" i="52"/>
  <c r="B5796" i="52"/>
  <c r="B5797" i="52"/>
  <c r="B5798" i="52"/>
  <c r="B5799" i="52"/>
  <c r="B5800" i="52"/>
  <c r="B5801" i="52"/>
  <c r="B5802" i="52"/>
  <c r="B5803" i="52"/>
  <c r="B5804" i="52"/>
  <c r="B5805" i="52"/>
  <c r="B5806" i="52"/>
  <c r="B5807" i="52"/>
  <c r="B5808" i="52"/>
  <c r="B5809" i="52"/>
  <c r="B5810" i="52"/>
  <c r="B5811" i="52"/>
  <c r="B5812" i="52"/>
  <c r="B5813" i="52"/>
  <c r="B5814" i="52"/>
  <c r="B5815" i="52"/>
  <c r="B5816" i="52"/>
  <c r="B5817" i="52"/>
  <c r="B5818" i="52"/>
  <c r="B5819" i="52"/>
  <c r="B5820" i="52"/>
  <c r="B5821" i="52"/>
  <c r="B5822" i="52"/>
  <c r="B5823" i="52"/>
  <c r="B5824" i="52"/>
  <c r="B5825" i="52"/>
  <c r="B5826" i="52"/>
  <c r="B5827" i="52"/>
  <c r="B5828" i="52"/>
  <c r="B5829" i="52"/>
  <c r="B5830" i="52"/>
  <c r="B5831" i="52"/>
  <c r="B5832" i="52"/>
  <c r="B5833" i="52"/>
  <c r="B5834" i="52"/>
  <c r="B5835" i="52"/>
  <c r="B5836" i="52"/>
  <c r="B5837" i="52"/>
  <c r="B5838" i="52"/>
  <c r="B5839" i="52"/>
  <c r="B5840" i="52"/>
  <c r="B5841" i="52"/>
  <c r="B5842" i="52"/>
  <c r="B5843" i="52"/>
  <c r="B5844" i="52"/>
  <c r="B5845" i="52"/>
  <c r="B5846" i="52"/>
  <c r="B5847" i="52"/>
  <c r="B5848" i="52"/>
  <c r="B5849" i="52"/>
  <c r="B5850" i="52"/>
  <c r="B5851" i="52"/>
  <c r="B5852" i="52"/>
  <c r="B5853" i="52"/>
  <c r="B5854" i="52"/>
  <c r="B5855" i="52"/>
  <c r="B5856" i="52"/>
  <c r="B5857" i="52"/>
  <c r="B5858" i="52"/>
  <c r="B5859" i="52"/>
  <c r="B5860" i="52"/>
  <c r="B5861" i="52"/>
  <c r="B5862" i="52"/>
  <c r="B5863" i="52"/>
  <c r="B5864" i="52"/>
  <c r="B5865" i="52"/>
  <c r="B5866" i="52"/>
  <c r="B5867" i="52"/>
  <c r="B5868" i="52"/>
  <c r="B5869" i="52"/>
  <c r="B5870" i="52"/>
  <c r="B5871" i="52"/>
  <c r="B5872" i="52"/>
  <c r="B5873" i="52"/>
  <c r="B5874" i="52"/>
  <c r="B5875" i="52"/>
  <c r="B5876" i="52"/>
  <c r="B5877" i="52"/>
  <c r="B5878" i="52"/>
  <c r="B5879" i="52"/>
  <c r="B5880" i="52"/>
  <c r="B5881" i="52"/>
  <c r="B5882" i="52"/>
  <c r="B5883" i="52"/>
  <c r="B5884" i="52"/>
  <c r="B5885" i="52"/>
  <c r="B5886" i="52"/>
  <c r="B5887" i="52"/>
  <c r="B5888" i="52"/>
  <c r="B5889" i="52"/>
  <c r="B5890" i="52"/>
  <c r="B5891" i="52"/>
  <c r="B5892" i="52"/>
  <c r="B5893" i="52"/>
  <c r="B5894" i="52"/>
  <c r="B5895" i="52"/>
  <c r="B5896" i="52"/>
  <c r="B5897" i="52"/>
  <c r="B5898" i="52"/>
  <c r="B5899" i="52"/>
  <c r="B5900" i="52"/>
  <c r="B5901" i="52"/>
  <c r="B5902" i="52"/>
  <c r="B5903" i="52"/>
  <c r="B5904" i="52"/>
  <c r="B5905" i="52"/>
  <c r="B5906" i="52"/>
  <c r="B5907" i="52"/>
  <c r="B5908" i="52"/>
  <c r="B5909" i="52"/>
  <c r="B5910" i="52"/>
  <c r="B5911" i="52"/>
  <c r="B5912" i="52"/>
  <c r="B5913" i="52"/>
  <c r="B5914" i="52"/>
  <c r="B5915" i="52"/>
  <c r="B5916" i="52"/>
  <c r="B5917" i="52"/>
  <c r="B5918" i="52"/>
  <c r="B5919" i="52"/>
  <c r="B5920" i="52"/>
  <c r="B5921" i="52"/>
  <c r="B5922" i="52"/>
  <c r="B5923" i="52"/>
  <c r="B5924" i="52"/>
  <c r="B5925" i="52"/>
  <c r="B5926" i="52"/>
  <c r="B5927" i="52"/>
  <c r="B5928" i="52"/>
  <c r="B5929" i="52"/>
  <c r="B5930" i="52"/>
  <c r="B5931" i="52"/>
  <c r="B5932" i="52"/>
  <c r="B5933" i="52"/>
  <c r="B5934" i="52"/>
  <c r="B5935" i="52"/>
  <c r="B5936" i="52"/>
  <c r="B5937" i="52"/>
  <c r="B5938" i="52"/>
  <c r="B5939" i="52"/>
  <c r="B5940" i="52"/>
  <c r="B5941" i="52"/>
  <c r="B5942" i="52"/>
  <c r="B5943" i="52"/>
  <c r="B5944" i="52"/>
  <c r="B5945" i="52"/>
  <c r="B5946" i="52"/>
  <c r="B5947" i="52"/>
  <c r="B5948" i="52"/>
  <c r="B5949" i="52"/>
  <c r="B5950" i="52"/>
  <c r="B5951" i="52"/>
  <c r="B5952" i="52"/>
  <c r="B5953" i="52"/>
  <c r="B5954" i="52"/>
  <c r="B5955" i="52"/>
  <c r="B5956" i="52"/>
  <c r="B5957" i="52"/>
  <c r="B5958" i="52"/>
  <c r="B5959" i="52"/>
  <c r="B5960" i="52"/>
  <c r="B5961" i="52"/>
  <c r="B5962" i="52"/>
  <c r="B5963" i="52"/>
  <c r="B5964" i="52"/>
  <c r="B5965" i="52"/>
  <c r="B5966" i="52"/>
  <c r="B5967" i="52"/>
  <c r="B5968" i="52"/>
  <c r="B5969" i="52"/>
  <c r="B5970" i="52"/>
  <c r="B5971" i="52"/>
  <c r="B5972" i="52"/>
  <c r="B5973" i="52"/>
  <c r="B5974" i="52"/>
  <c r="B5975" i="52"/>
  <c r="B5976" i="52"/>
  <c r="B5977" i="52"/>
  <c r="B5978" i="52"/>
  <c r="B5979" i="52"/>
  <c r="B5980" i="52"/>
  <c r="B5981" i="52"/>
  <c r="B5982" i="52"/>
  <c r="B5983" i="52"/>
  <c r="B5984" i="52"/>
  <c r="B5985" i="52"/>
  <c r="B5986" i="52"/>
  <c r="B5987" i="52"/>
  <c r="B5988" i="52"/>
  <c r="B5989" i="52"/>
  <c r="B5990" i="52"/>
  <c r="B5991" i="52"/>
  <c r="B5992" i="52"/>
  <c r="B5993" i="52"/>
  <c r="B5994" i="52"/>
  <c r="B5995" i="52"/>
  <c r="B5996" i="52"/>
  <c r="B5997" i="52"/>
  <c r="B5998" i="52"/>
  <c r="B5999" i="52"/>
  <c r="B6000" i="52"/>
  <c r="B6001" i="52"/>
  <c r="B6002" i="52"/>
  <c r="B6003" i="52"/>
  <c r="B6004" i="52"/>
  <c r="B6005" i="52"/>
  <c r="B6006" i="52"/>
  <c r="B6007" i="52"/>
  <c r="B6008" i="52"/>
  <c r="B6009" i="52"/>
  <c r="B6010" i="52"/>
  <c r="B6011" i="52"/>
  <c r="B6012" i="52"/>
  <c r="B6013" i="52"/>
  <c r="B6014" i="52"/>
  <c r="B6015" i="52"/>
  <c r="B6016" i="52"/>
  <c r="B6017" i="52"/>
  <c r="B6018" i="52"/>
  <c r="B6019" i="52"/>
  <c r="B6020" i="52"/>
  <c r="B6021" i="52"/>
  <c r="B6022" i="52"/>
  <c r="B6023" i="52"/>
  <c r="B6024" i="52"/>
  <c r="B6025" i="52"/>
  <c r="B6026" i="52"/>
  <c r="B6027" i="52"/>
  <c r="B6028" i="52"/>
  <c r="B6029" i="52"/>
  <c r="B6030" i="52"/>
  <c r="B6031" i="52"/>
  <c r="B6032" i="52"/>
  <c r="B6033" i="52"/>
  <c r="B6034" i="52"/>
  <c r="B6035" i="52"/>
  <c r="B6036" i="52"/>
  <c r="B6037" i="52"/>
  <c r="B6038" i="52"/>
  <c r="B6039" i="52"/>
  <c r="B6040" i="52"/>
  <c r="B6041" i="52"/>
  <c r="B6042" i="52"/>
  <c r="B6043" i="52"/>
  <c r="B6044" i="52"/>
  <c r="B6045" i="52"/>
  <c r="B6046" i="52"/>
  <c r="B6047" i="52"/>
  <c r="B6048" i="52"/>
  <c r="B6049" i="52"/>
  <c r="B6050" i="52"/>
  <c r="B6051" i="52"/>
  <c r="B6052" i="52"/>
  <c r="B6053" i="52"/>
  <c r="B6054" i="52"/>
  <c r="B6055" i="52"/>
  <c r="B6056" i="52"/>
  <c r="B6057" i="52"/>
  <c r="B6058" i="52"/>
  <c r="B6059" i="52"/>
  <c r="B6060" i="52"/>
  <c r="B6061" i="52"/>
  <c r="B6062" i="52"/>
  <c r="B6063" i="52"/>
  <c r="B6064" i="52"/>
  <c r="B6065" i="52"/>
  <c r="B6066" i="52"/>
  <c r="B6067" i="52"/>
  <c r="B6068" i="52"/>
  <c r="B6069" i="52"/>
  <c r="B6070" i="52"/>
  <c r="B6071" i="52"/>
  <c r="B6072" i="52"/>
  <c r="B6073" i="52"/>
  <c r="B6074" i="52"/>
  <c r="B6075" i="52"/>
  <c r="B6076" i="52"/>
  <c r="B6077" i="52"/>
  <c r="B6078" i="52"/>
  <c r="B6079" i="52"/>
  <c r="B6080" i="52"/>
  <c r="B6081" i="52"/>
  <c r="B6082" i="52"/>
  <c r="B6083" i="52"/>
  <c r="B6084" i="52"/>
  <c r="B6085" i="52"/>
  <c r="B6086" i="52"/>
  <c r="B6087" i="52"/>
  <c r="B6088" i="52"/>
  <c r="B6089" i="52"/>
  <c r="B6090" i="52"/>
  <c r="B6091" i="52"/>
  <c r="B6092" i="52"/>
  <c r="B6093" i="52"/>
  <c r="B6094" i="52"/>
  <c r="B6095" i="52"/>
  <c r="B6096" i="52"/>
  <c r="B6097" i="52"/>
  <c r="B6098" i="52"/>
  <c r="B6099" i="52"/>
  <c r="B6100" i="52"/>
  <c r="B6101" i="52"/>
  <c r="B6102" i="52"/>
  <c r="B6103" i="52"/>
  <c r="B6104" i="52"/>
  <c r="B6105" i="52"/>
  <c r="B6106" i="52"/>
  <c r="B6107" i="52"/>
  <c r="B6108" i="52"/>
  <c r="B6109" i="52"/>
  <c r="B6110" i="52"/>
  <c r="B6111" i="52"/>
  <c r="B6112" i="52"/>
  <c r="B6113" i="52"/>
  <c r="B6114" i="52"/>
  <c r="B6115" i="52"/>
  <c r="B6116" i="52"/>
  <c r="B6117" i="52"/>
  <c r="B6118" i="52"/>
  <c r="B6119" i="52"/>
  <c r="B6120" i="52"/>
  <c r="B6121" i="52"/>
  <c r="B6122" i="52"/>
  <c r="B6123" i="52"/>
  <c r="B6124" i="52"/>
  <c r="B6125" i="52"/>
  <c r="B6126" i="52"/>
  <c r="B6127" i="52"/>
  <c r="B6128" i="52"/>
  <c r="B6129" i="52"/>
  <c r="B6130" i="52"/>
  <c r="B6131" i="52"/>
  <c r="B6132" i="52"/>
  <c r="B6133" i="52"/>
  <c r="B6134" i="52"/>
  <c r="B6135" i="52"/>
  <c r="B6136" i="52"/>
  <c r="B6137" i="52"/>
  <c r="B6138" i="52"/>
  <c r="B6139" i="52"/>
  <c r="B6140" i="52"/>
  <c r="B6141" i="52"/>
  <c r="B6142" i="52"/>
  <c r="B6143" i="52"/>
  <c r="B6144" i="52"/>
  <c r="B6145" i="52"/>
  <c r="B6146" i="52"/>
  <c r="B6147" i="52"/>
  <c r="B6148" i="52"/>
  <c r="B6149" i="52"/>
  <c r="B6150" i="52"/>
  <c r="B6151" i="52"/>
  <c r="B6152" i="52"/>
  <c r="B6153" i="52"/>
  <c r="B6154" i="52"/>
  <c r="B6155" i="52"/>
  <c r="B6156" i="52"/>
  <c r="B6157" i="52"/>
  <c r="B6158" i="52"/>
  <c r="B6159" i="52"/>
  <c r="B6160" i="52"/>
  <c r="B6161" i="52"/>
  <c r="B6162" i="52"/>
  <c r="B6163" i="52"/>
  <c r="B6164" i="52"/>
  <c r="B6165" i="52"/>
  <c r="B6166" i="52"/>
  <c r="B6167" i="52"/>
  <c r="B6168" i="52"/>
  <c r="B6169" i="52"/>
  <c r="B6170" i="52"/>
  <c r="B6171" i="52"/>
  <c r="B6172" i="52"/>
  <c r="B6173" i="52"/>
  <c r="B6174" i="52"/>
  <c r="B6175" i="52"/>
  <c r="B6176" i="52"/>
  <c r="B6177" i="52"/>
  <c r="B6178" i="52"/>
  <c r="B6179" i="52"/>
  <c r="B6180" i="52"/>
  <c r="B6181" i="52"/>
  <c r="B6182" i="52"/>
  <c r="B6183" i="52"/>
  <c r="B6184" i="52"/>
  <c r="B6185" i="52"/>
  <c r="B6186" i="52"/>
  <c r="B6187" i="52"/>
  <c r="B6188" i="52"/>
  <c r="B6189" i="52"/>
  <c r="B6190" i="52"/>
  <c r="B6191" i="52"/>
  <c r="B6192" i="52"/>
  <c r="B6193" i="52"/>
  <c r="B6194" i="52"/>
  <c r="B6195" i="52"/>
  <c r="B6196" i="52"/>
  <c r="B6197" i="52"/>
  <c r="B6198" i="52"/>
  <c r="B6199" i="52"/>
  <c r="B6200" i="52"/>
  <c r="B6201" i="52"/>
  <c r="B6202" i="52"/>
  <c r="B6203" i="52"/>
  <c r="B6204" i="52"/>
  <c r="B6205" i="52"/>
  <c r="B6206" i="52"/>
  <c r="B6207" i="52"/>
  <c r="B6208" i="52"/>
  <c r="B6209" i="52"/>
  <c r="B6210" i="52"/>
  <c r="B6211" i="52"/>
  <c r="B6212" i="52"/>
  <c r="B6213" i="52"/>
  <c r="B6214" i="52"/>
  <c r="B6215" i="52"/>
  <c r="B6216" i="52"/>
  <c r="B6217" i="52"/>
  <c r="B6218" i="52"/>
  <c r="B6219" i="52"/>
  <c r="B6220" i="52"/>
  <c r="B6221" i="52"/>
  <c r="B6222" i="52"/>
  <c r="B6223" i="52"/>
  <c r="B6224" i="52"/>
  <c r="B6225" i="52"/>
  <c r="B6226" i="52"/>
  <c r="B6227" i="52"/>
  <c r="B6228" i="52"/>
  <c r="B6229" i="52"/>
  <c r="B6230" i="52"/>
  <c r="B6231" i="52"/>
  <c r="B6232" i="52"/>
  <c r="B6233" i="52"/>
  <c r="B6234" i="52"/>
  <c r="B6235" i="52"/>
  <c r="B6236" i="52"/>
  <c r="B6237" i="52"/>
  <c r="B6238" i="52"/>
  <c r="B6239" i="52"/>
  <c r="B6240" i="52"/>
  <c r="B6241" i="52"/>
  <c r="B6242" i="52"/>
  <c r="B6243" i="52"/>
  <c r="B6244" i="52"/>
  <c r="B6245" i="52"/>
  <c r="B6246" i="52"/>
  <c r="B6247" i="52"/>
  <c r="B6248" i="52"/>
  <c r="B6249" i="52"/>
  <c r="B6250" i="52"/>
  <c r="B6251" i="52"/>
  <c r="B6252" i="52"/>
  <c r="B6253" i="52"/>
  <c r="B6254" i="52"/>
  <c r="B6255" i="52"/>
  <c r="B6256" i="52"/>
  <c r="B6257" i="52"/>
  <c r="B6258" i="52"/>
  <c r="B6259" i="52"/>
  <c r="B6260" i="52"/>
  <c r="B6261" i="52"/>
  <c r="B6262" i="52"/>
  <c r="B6263" i="52"/>
  <c r="B6264" i="52"/>
  <c r="B6265" i="52"/>
  <c r="B6266" i="52"/>
  <c r="B6267" i="52"/>
  <c r="B6268" i="52"/>
  <c r="B6269" i="52"/>
  <c r="B6270" i="52"/>
  <c r="B6271" i="52"/>
  <c r="B6272" i="52"/>
  <c r="B6273" i="52"/>
  <c r="B6274" i="52"/>
  <c r="B6275" i="52"/>
  <c r="B6276" i="52"/>
  <c r="B6277" i="52"/>
  <c r="B6278" i="52"/>
  <c r="B6279" i="52"/>
  <c r="B6280" i="52"/>
  <c r="B6281" i="52"/>
  <c r="B6282" i="52"/>
  <c r="B6283" i="52"/>
  <c r="B6284" i="52"/>
  <c r="B6285" i="52"/>
  <c r="B6286" i="52"/>
  <c r="B6287" i="52"/>
  <c r="B6288" i="52"/>
  <c r="B6289" i="52"/>
  <c r="B6290" i="52"/>
  <c r="B6291" i="52"/>
  <c r="B6292" i="52"/>
  <c r="B6293" i="52"/>
  <c r="B6294" i="52"/>
  <c r="B6295" i="52"/>
  <c r="B6296" i="52"/>
  <c r="B6297" i="52"/>
  <c r="B6298" i="52"/>
  <c r="B6299" i="52"/>
  <c r="B6300" i="52"/>
  <c r="B6301" i="52"/>
  <c r="B6302" i="52"/>
  <c r="B6303" i="52"/>
  <c r="B6304" i="52"/>
  <c r="B6305" i="52"/>
  <c r="B6306" i="52"/>
  <c r="B6307" i="52"/>
  <c r="B6308" i="52"/>
  <c r="B6309" i="52"/>
  <c r="B6310" i="52"/>
  <c r="B6311" i="52"/>
  <c r="B6312" i="52"/>
  <c r="B6313" i="52"/>
  <c r="B6314" i="52"/>
  <c r="B6315" i="52"/>
  <c r="B6316" i="52"/>
  <c r="B6317" i="52"/>
  <c r="B6318" i="52"/>
  <c r="B6319" i="52"/>
  <c r="B6320" i="52"/>
  <c r="B6321" i="52"/>
  <c r="B6322" i="52"/>
  <c r="B6323" i="52"/>
  <c r="B6324" i="52"/>
  <c r="B6325" i="52"/>
  <c r="B6326" i="52"/>
  <c r="B6327" i="52"/>
  <c r="B6328" i="52"/>
  <c r="B6329" i="52"/>
  <c r="B6330" i="52"/>
  <c r="B6331" i="52"/>
  <c r="B6332" i="52"/>
  <c r="B6333" i="52"/>
  <c r="B6334" i="52"/>
  <c r="B6335" i="52"/>
  <c r="B6336" i="52"/>
  <c r="B6337" i="52"/>
  <c r="B6338" i="52"/>
  <c r="B6339" i="52"/>
  <c r="B6340" i="52"/>
  <c r="B6341" i="52"/>
  <c r="B6342" i="52"/>
  <c r="B6343" i="52"/>
  <c r="B6344" i="52"/>
  <c r="B6345" i="52"/>
  <c r="B6346" i="52"/>
  <c r="B6347" i="52"/>
  <c r="B6348" i="52"/>
  <c r="B6349" i="52"/>
  <c r="B6350" i="52"/>
  <c r="B6351" i="52"/>
  <c r="B6352" i="52"/>
  <c r="B6353" i="52"/>
  <c r="B6354" i="52"/>
  <c r="B6355" i="52"/>
  <c r="B6356" i="52"/>
  <c r="B6357" i="52"/>
  <c r="B6358" i="52"/>
  <c r="B6359" i="52"/>
  <c r="B6360" i="52"/>
  <c r="B6361" i="52"/>
  <c r="B6362" i="52"/>
  <c r="B6363" i="52"/>
  <c r="B6364" i="52"/>
  <c r="B6365" i="52"/>
  <c r="B6366" i="52"/>
  <c r="B6367" i="52"/>
  <c r="B6368" i="52"/>
  <c r="B6369" i="52"/>
  <c r="B6370" i="52"/>
  <c r="B6371" i="52"/>
  <c r="B6372" i="52"/>
  <c r="B6373" i="52"/>
  <c r="B6374" i="52"/>
  <c r="B6375" i="52"/>
  <c r="B6376" i="52"/>
  <c r="B6377" i="52"/>
  <c r="B6378" i="52"/>
  <c r="B6379" i="52"/>
  <c r="B6380" i="52"/>
  <c r="B6381" i="52"/>
  <c r="B6382" i="52"/>
  <c r="B6383" i="52"/>
  <c r="B6384" i="52"/>
  <c r="B6385" i="52"/>
  <c r="B6386" i="52"/>
  <c r="B6387" i="52"/>
  <c r="B6388" i="52"/>
  <c r="B6389" i="52"/>
  <c r="B6390" i="52"/>
  <c r="B6391" i="52"/>
  <c r="B6392" i="52"/>
  <c r="B6393" i="52"/>
  <c r="B6394" i="52"/>
  <c r="B6395" i="52"/>
  <c r="B6396" i="52"/>
  <c r="B6397" i="52"/>
  <c r="B6398" i="52"/>
  <c r="B6399" i="52"/>
  <c r="B6400" i="52"/>
  <c r="B6401" i="52"/>
  <c r="B6402" i="52"/>
  <c r="B6403" i="52"/>
  <c r="B6404" i="52"/>
  <c r="B6405" i="52"/>
  <c r="B6406" i="52"/>
  <c r="B6407" i="52"/>
  <c r="B6408" i="52"/>
  <c r="B6409" i="52"/>
  <c r="B6410" i="52"/>
  <c r="B6411" i="52"/>
  <c r="B6412" i="52"/>
  <c r="B6413" i="52"/>
  <c r="B6414" i="52"/>
  <c r="B6415" i="52"/>
  <c r="B6416" i="52"/>
  <c r="B6417" i="52"/>
  <c r="B6418" i="52"/>
  <c r="B6419" i="52"/>
  <c r="B6420" i="52"/>
  <c r="B6421" i="52"/>
  <c r="B6422" i="52"/>
  <c r="B6423" i="52"/>
  <c r="B6424" i="52"/>
  <c r="B6425" i="52"/>
  <c r="B6426" i="52"/>
  <c r="B6427" i="52"/>
  <c r="B6428" i="52"/>
  <c r="B6429" i="52"/>
  <c r="B6430" i="52"/>
  <c r="B6431" i="52"/>
  <c r="B6432" i="52"/>
  <c r="B6433" i="52"/>
  <c r="B6434" i="52"/>
  <c r="B6435" i="52"/>
  <c r="B6436" i="52"/>
  <c r="B6437" i="52"/>
  <c r="B6438" i="52"/>
  <c r="B6439" i="52"/>
  <c r="B6440" i="52"/>
  <c r="B6441" i="52"/>
  <c r="B6442" i="52"/>
  <c r="B6443" i="52"/>
  <c r="B6444" i="52"/>
  <c r="B6445" i="52"/>
  <c r="B6446" i="52"/>
  <c r="B6447" i="52"/>
  <c r="B6448" i="52"/>
  <c r="B6449" i="52"/>
  <c r="B6450" i="52"/>
  <c r="B6451" i="52"/>
  <c r="B6452" i="52"/>
  <c r="B6453" i="52"/>
  <c r="B6454" i="52"/>
  <c r="B6455" i="52"/>
  <c r="B6456" i="52"/>
  <c r="B6457" i="52"/>
  <c r="B6458" i="52"/>
  <c r="B6459" i="52"/>
  <c r="B6460" i="52"/>
  <c r="B6461" i="52"/>
  <c r="B6462" i="52"/>
  <c r="B6463" i="52"/>
  <c r="B6464" i="52"/>
  <c r="B6465" i="52"/>
  <c r="B6466" i="52"/>
  <c r="B6467" i="52"/>
  <c r="B6468" i="52"/>
  <c r="B6469" i="52"/>
  <c r="B6470" i="52"/>
  <c r="B6471" i="52"/>
  <c r="B6472" i="52"/>
  <c r="B6473" i="52"/>
  <c r="B6474" i="52"/>
  <c r="B6475" i="52"/>
  <c r="B6476" i="52"/>
  <c r="B6477" i="52"/>
  <c r="B6478" i="52"/>
  <c r="B6479" i="52"/>
  <c r="B6480" i="52"/>
  <c r="B6481" i="52"/>
  <c r="B6482" i="52"/>
  <c r="B6483" i="52"/>
  <c r="B6484" i="52"/>
  <c r="B6485" i="52"/>
  <c r="B6486" i="52"/>
  <c r="B6487" i="52"/>
  <c r="B6488" i="52"/>
  <c r="B6489" i="52"/>
  <c r="B6490" i="52"/>
  <c r="B6491" i="52"/>
  <c r="B6492" i="52"/>
  <c r="B6493" i="52"/>
  <c r="B6494" i="52"/>
  <c r="B6495" i="52"/>
  <c r="B6496" i="52"/>
  <c r="B6497" i="52"/>
  <c r="B6498" i="52"/>
  <c r="B6499" i="52"/>
  <c r="B6500" i="52"/>
  <c r="B6501" i="52"/>
  <c r="B6502" i="52"/>
  <c r="B6503" i="52"/>
  <c r="B6504" i="52"/>
  <c r="B6505" i="52"/>
  <c r="B6506" i="52"/>
  <c r="B6507" i="52"/>
  <c r="B6508" i="52"/>
  <c r="B6509" i="52"/>
  <c r="B6510" i="52"/>
  <c r="B6511" i="52"/>
  <c r="B6512" i="52"/>
  <c r="B6513" i="52"/>
  <c r="B6514" i="52"/>
  <c r="B6515" i="52"/>
  <c r="B6516" i="52"/>
  <c r="B6517" i="52"/>
  <c r="B6518" i="52"/>
  <c r="B6519" i="52"/>
  <c r="B6520" i="52"/>
  <c r="B6521" i="52"/>
  <c r="B6522" i="52"/>
  <c r="B6523" i="52"/>
  <c r="B6524" i="52"/>
  <c r="B6525" i="52"/>
  <c r="B6526" i="52"/>
  <c r="B6527" i="52"/>
  <c r="B6528" i="52"/>
  <c r="B6529" i="52"/>
  <c r="B6530" i="52"/>
  <c r="B6531" i="52"/>
  <c r="B6532" i="52"/>
  <c r="B6533" i="52"/>
  <c r="B6534" i="52"/>
  <c r="B6535" i="52"/>
  <c r="B6536" i="52"/>
  <c r="B6537" i="52"/>
  <c r="B6538" i="52"/>
  <c r="B6539" i="52"/>
  <c r="B6540" i="52"/>
  <c r="B6541" i="52"/>
  <c r="B6542" i="52"/>
  <c r="B6543" i="52"/>
  <c r="B6544" i="52"/>
  <c r="B6545" i="52"/>
  <c r="B6546" i="52"/>
  <c r="B6547" i="52"/>
  <c r="B6548" i="52"/>
  <c r="B6549" i="52"/>
  <c r="B6550" i="52"/>
  <c r="B6551" i="52"/>
  <c r="B6552" i="52"/>
  <c r="B6553" i="52"/>
  <c r="B6554" i="52"/>
  <c r="B6555" i="52"/>
  <c r="B6556" i="52"/>
  <c r="B6557" i="52"/>
  <c r="B6558" i="52"/>
  <c r="B6559" i="52"/>
  <c r="B6560" i="52"/>
  <c r="B6561" i="52"/>
  <c r="B6562" i="52"/>
  <c r="B6563" i="52"/>
  <c r="B6564" i="52"/>
  <c r="B6565" i="52"/>
  <c r="B6566" i="52"/>
  <c r="B6567" i="52"/>
  <c r="B6568" i="52"/>
  <c r="B6569" i="52"/>
  <c r="B6570" i="52"/>
  <c r="B6571" i="52"/>
  <c r="B6572" i="52"/>
  <c r="B6573" i="52"/>
  <c r="B6574" i="52"/>
  <c r="B6575" i="52"/>
  <c r="B6576" i="52"/>
  <c r="B6577" i="52"/>
  <c r="B6578" i="52"/>
  <c r="B6579" i="52"/>
  <c r="B6580" i="52"/>
  <c r="B6581" i="52"/>
  <c r="B6582" i="52"/>
  <c r="B6583" i="52"/>
  <c r="B6584" i="52"/>
  <c r="B6585" i="52"/>
  <c r="B6586" i="52"/>
  <c r="B6587" i="52"/>
  <c r="B6588" i="52"/>
  <c r="B6589" i="52"/>
  <c r="B6590" i="52"/>
  <c r="B6591" i="52"/>
  <c r="B6592" i="52"/>
  <c r="B6593" i="52"/>
  <c r="B6594" i="52"/>
  <c r="B6595" i="52"/>
  <c r="B6596" i="52"/>
  <c r="B6597" i="52"/>
  <c r="B6598" i="52"/>
  <c r="B6599" i="52"/>
  <c r="B6600" i="52"/>
  <c r="B6601" i="52"/>
  <c r="B6602" i="52"/>
  <c r="B6603" i="52"/>
  <c r="B6604" i="52"/>
  <c r="B6605" i="52"/>
  <c r="B6606" i="52"/>
  <c r="B6607" i="52"/>
  <c r="B6608" i="52"/>
  <c r="B6609" i="52"/>
  <c r="B6610" i="52"/>
  <c r="B6611" i="52"/>
  <c r="B6612" i="52"/>
  <c r="B6613" i="52"/>
  <c r="B6614" i="52"/>
  <c r="B6615" i="52"/>
  <c r="B6616" i="52"/>
  <c r="B6617" i="52"/>
  <c r="B6618" i="52"/>
  <c r="B6619" i="52"/>
  <c r="B6620" i="52"/>
  <c r="B6621" i="52"/>
  <c r="B6622" i="52"/>
  <c r="B6623" i="52"/>
  <c r="B6624" i="52"/>
  <c r="B6625" i="52"/>
  <c r="B6626" i="52"/>
  <c r="B6627" i="52"/>
  <c r="B6628" i="52"/>
  <c r="B6629" i="52"/>
  <c r="B6630" i="52"/>
  <c r="B6631" i="52"/>
  <c r="B6632" i="52"/>
  <c r="B6633" i="52"/>
  <c r="B6634" i="52"/>
  <c r="B6635" i="52"/>
  <c r="B6636" i="52"/>
  <c r="B6637" i="52"/>
  <c r="B6638" i="52"/>
  <c r="B6639" i="52"/>
  <c r="B6640" i="52"/>
  <c r="B6641" i="52"/>
  <c r="B6642" i="52"/>
  <c r="B6643" i="52"/>
  <c r="B6644" i="52"/>
  <c r="B6645" i="52"/>
  <c r="B6646" i="52"/>
  <c r="B6647" i="52"/>
  <c r="B6648" i="52"/>
  <c r="B6649" i="52"/>
  <c r="B6650" i="52"/>
  <c r="B6651" i="52"/>
  <c r="B6652" i="52"/>
  <c r="B6653" i="52"/>
  <c r="B6654" i="52"/>
  <c r="B6655" i="52"/>
  <c r="B6656" i="52"/>
  <c r="B6657" i="52"/>
  <c r="B6658" i="52"/>
  <c r="B6659" i="52"/>
  <c r="B6660" i="52"/>
  <c r="B6661" i="52"/>
  <c r="B6662" i="52"/>
  <c r="B6663" i="52"/>
  <c r="B6664" i="52"/>
  <c r="B6665" i="52"/>
  <c r="B6666" i="52"/>
  <c r="B6667" i="52"/>
  <c r="B6668" i="52"/>
  <c r="B6669" i="52"/>
  <c r="B6670" i="52"/>
  <c r="B6671" i="52"/>
  <c r="B6672" i="52"/>
  <c r="B6673" i="52"/>
  <c r="B6674" i="52"/>
  <c r="B6675" i="52"/>
  <c r="B6676" i="52"/>
  <c r="B6677" i="52"/>
  <c r="B6678" i="52"/>
  <c r="B6679" i="52"/>
  <c r="B6680" i="52"/>
  <c r="B6681" i="52"/>
  <c r="B6682" i="52"/>
  <c r="B6683" i="52"/>
  <c r="B6684" i="52"/>
  <c r="B6685" i="52"/>
  <c r="B6686" i="52"/>
  <c r="B6687" i="52"/>
  <c r="B6688" i="52"/>
  <c r="B6689" i="52"/>
  <c r="B6690" i="52"/>
  <c r="B6691" i="52"/>
  <c r="B6692" i="52"/>
  <c r="B6693" i="52"/>
  <c r="B6694" i="52"/>
  <c r="B6695" i="52"/>
  <c r="B6696" i="52"/>
  <c r="B6697" i="52"/>
  <c r="B6698" i="52"/>
  <c r="B6699" i="52"/>
  <c r="B6700" i="52"/>
  <c r="B6701" i="52"/>
  <c r="B6702" i="52"/>
  <c r="B6703" i="52"/>
  <c r="B6704" i="52"/>
  <c r="B6705" i="52"/>
  <c r="B6706" i="52"/>
  <c r="B6707" i="52"/>
  <c r="B6708" i="52"/>
  <c r="B6709" i="52"/>
  <c r="B6710" i="52"/>
  <c r="B6711" i="52"/>
  <c r="B6712" i="52"/>
  <c r="B6713" i="52"/>
  <c r="B6714" i="52"/>
  <c r="B6715" i="52"/>
  <c r="B6716" i="52"/>
  <c r="B6717" i="52"/>
  <c r="B6718" i="52"/>
  <c r="B6719" i="52"/>
  <c r="B6720" i="52"/>
  <c r="B6721" i="52"/>
  <c r="B6722" i="52"/>
  <c r="B6723" i="52"/>
  <c r="B6724" i="52"/>
  <c r="B6725" i="52"/>
  <c r="B6726" i="52"/>
  <c r="B6727" i="52"/>
  <c r="B6728" i="52"/>
  <c r="B6729" i="52"/>
  <c r="B6730" i="52"/>
  <c r="B6731" i="52"/>
  <c r="B6732" i="52"/>
  <c r="B6733" i="52"/>
  <c r="B6734" i="52"/>
  <c r="B6735" i="52"/>
  <c r="B6736" i="52"/>
  <c r="B6737" i="52"/>
  <c r="B6738" i="52"/>
  <c r="B6739" i="52"/>
  <c r="B6740" i="52"/>
  <c r="B6741" i="52"/>
  <c r="B6742" i="52"/>
  <c r="B6743" i="52"/>
  <c r="B6744" i="52"/>
  <c r="B6745" i="52"/>
  <c r="B6746" i="52"/>
  <c r="B6747" i="52"/>
  <c r="B6748" i="52"/>
  <c r="B6749" i="52"/>
  <c r="B6750" i="52"/>
  <c r="B6751" i="52"/>
  <c r="B6752" i="52"/>
  <c r="B6753" i="52"/>
  <c r="B6754" i="52"/>
  <c r="B6755" i="52"/>
  <c r="B6756" i="52"/>
  <c r="B6757" i="52"/>
  <c r="B6758" i="52"/>
  <c r="B6759" i="52"/>
  <c r="B6760" i="52"/>
  <c r="B6761" i="52"/>
  <c r="B6762" i="52"/>
  <c r="B6763" i="52"/>
  <c r="B6764" i="52"/>
  <c r="B6765" i="52"/>
  <c r="B6766" i="52"/>
  <c r="B6767" i="52"/>
  <c r="B6768" i="52"/>
  <c r="B6769" i="52"/>
  <c r="B6770" i="52"/>
  <c r="B6771" i="52"/>
  <c r="B6772" i="52"/>
  <c r="B6773" i="52"/>
  <c r="B6774" i="52"/>
  <c r="B6775" i="52"/>
  <c r="B6776" i="52"/>
  <c r="B6777" i="52"/>
  <c r="B6778" i="52"/>
  <c r="B6779" i="52"/>
  <c r="B6780" i="52"/>
  <c r="B6781" i="52"/>
  <c r="B6782" i="52"/>
  <c r="B6783" i="52"/>
  <c r="B6784" i="52"/>
  <c r="B6785" i="52"/>
  <c r="B6786" i="52"/>
  <c r="B6787" i="52"/>
  <c r="B6788" i="52"/>
  <c r="B6789" i="52"/>
  <c r="B6790" i="52"/>
  <c r="B6791" i="52"/>
  <c r="B6792" i="52"/>
  <c r="B6793" i="52"/>
  <c r="B6794" i="52"/>
  <c r="B6795" i="52"/>
  <c r="B6796" i="52"/>
  <c r="B6797" i="52"/>
  <c r="B6798" i="52"/>
  <c r="B6799" i="52"/>
  <c r="B6800" i="52"/>
  <c r="B6801" i="52"/>
  <c r="B6802" i="52"/>
  <c r="B6803" i="52"/>
  <c r="B6804" i="52"/>
  <c r="B6805" i="52"/>
  <c r="B6806" i="52"/>
  <c r="B6807" i="52"/>
  <c r="B6808" i="52"/>
  <c r="B6809" i="52"/>
  <c r="B6810" i="52"/>
  <c r="B6811" i="52"/>
  <c r="B6812" i="52"/>
  <c r="B6813" i="52"/>
  <c r="B6814" i="52"/>
  <c r="B6815" i="52"/>
  <c r="B6816" i="52"/>
  <c r="B6817" i="52"/>
  <c r="B6818" i="52"/>
  <c r="B6819" i="52"/>
  <c r="B6820" i="52"/>
  <c r="B6821" i="52"/>
  <c r="B6822" i="52"/>
  <c r="B6823" i="52"/>
  <c r="B6824" i="52"/>
  <c r="B6825" i="52"/>
  <c r="B6826" i="52"/>
  <c r="B6827" i="52"/>
  <c r="B6828" i="52"/>
  <c r="B6829" i="52"/>
  <c r="B6830" i="52"/>
  <c r="B6831" i="52"/>
  <c r="B6832" i="52"/>
  <c r="B6833" i="52"/>
  <c r="B6834" i="52"/>
  <c r="B6835" i="52"/>
  <c r="B6836" i="52"/>
  <c r="B6837" i="52"/>
  <c r="B6838" i="52"/>
  <c r="B6839" i="52"/>
  <c r="B6840" i="52"/>
  <c r="B6841" i="52"/>
  <c r="B6842" i="52"/>
  <c r="B6843" i="52"/>
  <c r="B6844" i="52"/>
  <c r="B6845" i="52"/>
  <c r="B6846" i="52"/>
  <c r="B6847" i="52"/>
  <c r="B6848" i="52"/>
  <c r="B6849" i="52"/>
  <c r="B6850" i="52"/>
  <c r="B6851" i="52"/>
  <c r="B6852" i="52"/>
  <c r="B6853" i="52"/>
  <c r="B6854" i="52"/>
  <c r="B6855" i="52"/>
  <c r="B6856" i="52"/>
  <c r="B6857" i="52"/>
  <c r="B6858" i="52"/>
  <c r="B6859" i="52"/>
  <c r="B6860" i="52"/>
  <c r="B6861" i="52"/>
  <c r="B6862" i="52"/>
  <c r="B6863" i="52"/>
  <c r="B6864" i="52"/>
  <c r="B6865" i="52"/>
  <c r="B6866" i="52"/>
  <c r="B6867" i="52"/>
  <c r="B6868" i="52"/>
  <c r="B6869" i="52"/>
  <c r="B6870" i="52"/>
  <c r="B6871" i="52"/>
  <c r="B6872" i="52"/>
  <c r="B6873" i="52"/>
  <c r="B6874" i="52"/>
  <c r="B6875" i="52"/>
  <c r="B6876" i="52"/>
  <c r="B6877" i="52"/>
  <c r="B6878" i="52"/>
  <c r="B6879" i="52"/>
  <c r="B6880" i="52"/>
  <c r="B6881" i="52"/>
  <c r="B6882" i="52"/>
  <c r="B6883" i="52"/>
  <c r="B6884" i="52"/>
  <c r="B6885" i="52"/>
  <c r="B6886" i="52"/>
  <c r="B6887" i="52"/>
  <c r="B6888" i="52"/>
  <c r="B6889" i="52"/>
  <c r="B6890" i="52"/>
  <c r="B6891" i="52"/>
  <c r="B6892" i="52"/>
  <c r="B6893" i="52"/>
  <c r="B6894" i="52"/>
  <c r="B6895" i="52"/>
  <c r="B6896" i="52"/>
  <c r="B6897" i="52"/>
  <c r="B6898" i="52"/>
  <c r="B6899" i="52"/>
  <c r="B6900" i="52"/>
  <c r="B6901" i="52"/>
  <c r="B6902" i="52"/>
  <c r="B6903" i="52"/>
  <c r="B6904" i="52"/>
  <c r="B6905" i="52"/>
  <c r="B6906" i="52"/>
  <c r="B6907" i="52"/>
  <c r="B6908" i="52"/>
  <c r="B6909" i="52"/>
  <c r="B6910" i="52"/>
  <c r="B6911" i="52"/>
  <c r="B6912" i="52"/>
  <c r="B6913" i="52"/>
  <c r="B6914" i="52"/>
  <c r="B6915" i="52"/>
  <c r="B6916" i="52"/>
  <c r="B6917" i="52"/>
  <c r="B6918" i="52"/>
  <c r="B6919" i="52"/>
  <c r="B6920" i="52"/>
  <c r="B6921" i="52"/>
  <c r="B6922" i="52"/>
  <c r="B6923" i="52"/>
  <c r="B6924" i="52"/>
  <c r="B6925" i="52"/>
  <c r="B6926" i="52"/>
  <c r="B6927" i="52"/>
  <c r="B6928" i="52"/>
  <c r="B6929" i="52"/>
  <c r="B6930" i="52"/>
  <c r="B6931" i="52"/>
  <c r="B6932" i="52"/>
  <c r="B6933" i="52"/>
  <c r="B6934" i="52"/>
  <c r="B6935" i="52"/>
  <c r="B6936" i="52"/>
  <c r="B6937" i="52"/>
  <c r="B6938" i="52"/>
  <c r="B6939" i="52"/>
  <c r="B6940" i="52"/>
  <c r="B6941" i="52"/>
  <c r="B6942" i="52"/>
  <c r="B6943" i="52"/>
  <c r="B6944" i="52"/>
  <c r="B6945" i="52"/>
  <c r="B6946" i="52"/>
  <c r="B6947" i="52"/>
  <c r="B6948" i="52"/>
  <c r="B6949" i="52"/>
  <c r="B6950" i="52"/>
  <c r="B6951" i="52"/>
  <c r="B6952" i="52"/>
  <c r="B6953" i="52"/>
  <c r="B6954" i="52"/>
  <c r="B6955" i="52"/>
  <c r="B6956" i="52"/>
  <c r="B6957" i="52"/>
  <c r="B6958" i="52"/>
  <c r="B6959" i="52"/>
  <c r="B6960" i="52"/>
  <c r="B6961" i="52"/>
  <c r="B6962" i="52"/>
  <c r="B6963" i="52"/>
  <c r="B6964" i="52"/>
  <c r="B6965" i="52"/>
  <c r="B6966" i="52"/>
  <c r="B6967" i="52"/>
  <c r="B6968" i="52"/>
  <c r="B6969" i="52"/>
  <c r="B6970" i="52"/>
  <c r="B6971" i="52"/>
  <c r="B6972" i="52"/>
  <c r="B6973" i="52"/>
  <c r="B6974" i="52"/>
  <c r="B6975" i="52"/>
  <c r="B6976" i="52"/>
  <c r="B6977" i="52"/>
  <c r="B6978" i="52"/>
  <c r="B6979" i="52"/>
  <c r="B6980" i="52"/>
  <c r="B6981" i="52"/>
  <c r="B6982" i="52"/>
  <c r="B6983" i="52"/>
  <c r="B6984" i="52"/>
  <c r="B6985" i="52"/>
  <c r="B6986" i="52"/>
  <c r="B6987" i="52"/>
  <c r="B6988" i="52"/>
  <c r="B6989" i="52"/>
  <c r="B6990" i="52"/>
  <c r="B6991" i="52"/>
  <c r="B6992" i="52"/>
  <c r="B6993" i="52"/>
  <c r="B6994" i="52"/>
  <c r="B6995" i="52"/>
  <c r="B6996" i="52"/>
  <c r="B6997" i="52"/>
  <c r="B6998" i="52"/>
  <c r="B6999" i="52"/>
  <c r="B7000" i="52"/>
  <c r="B7001" i="52"/>
  <c r="B7002" i="52"/>
  <c r="B7003" i="52"/>
  <c r="B7004" i="52"/>
  <c r="B7005" i="52"/>
  <c r="B7006" i="52"/>
  <c r="B7007" i="52"/>
  <c r="B7008" i="52"/>
  <c r="B7009" i="52"/>
  <c r="B7010" i="52"/>
  <c r="B7011" i="52"/>
  <c r="B7012" i="52"/>
  <c r="B7013" i="52"/>
  <c r="B7014" i="52"/>
  <c r="B7015" i="52"/>
  <c r="B7016" i="52"/>
  <c r="B7017" i="52"/>
  <c r="B7018" i="52"/>
  <c r="B7019" i="52"/>
  <c r="B7020" i="52"/>
  <c r="B7021" i="52"/>
  <c r="B7022" i="52"/>
  <c r="B7023" i="52"/>
  <c r="B7024" i="52"/>
  <c r="B7025" i="52"/>
  <c r="B7026" i="52"/>
  <c r="B7027" i="52"/>
  <c r="B7028" i="52"/>
  <c r="B7029" i="52"/>
  <c r="B7030" i="52"/>
  <c r="B7031" i="52"/>
  <c r="B7032" i="52"/>
  <c r="B7033" i="52"/>
  <c r="B7034" i="52"/>
  <c r="B7035" i="52"/>
  <c r="B7036" i="52"/>
  <c r="B7037" i="52"/>
  <c r="B7038" i="52"/>
  <c r="B7039" i="52"/>
  <c r="B7040" i="52"/>
  <c r="B7041" i="52"/>
  <c r="B7042" i="52"/>
  <c r="B7043" i="52"/>
  <c r="B7044" i="52"/>
  <c r="B7045" i="52"/>
  <c r="B7046" i="52"/>
  <c r="B7047" i="52"/>
  <c r="B7048" i="52"/>
  <c r="B7049" i="52"/>
  <c r="B7050" i="52"/>
  <c r="B7051" i="52"/>
  <c r="B7052" i="52"/>
  <c r="B7053" i="52"/>
  <c r="B7054" i="52"/>
  <c r="B7055" i="52"/>
  <c r="B7056" i="52"/>
  <c r="B7057" i="52"/>
  <c r="B7058" i="52"/>
  <c r="B7059" i="52"/>
  <c r="B7060" i="52"/>
  <c r="B7061" i="52"/>
  <c r="B7062" i="52"/>
  <c r="B7063" i="52"/>
  <c r="B7064" i="52"/>
  <c r="B7065" i="52"/>
  <c r="B7066" i="52"/>
  <c r="B7067" i="52"/>
  <c r="B7068" i="52"/>
  <c r="B7069" i="52"/>
  <c r="B7070" i="52"/>
  <c r="B7071" i="52"/>
  <c r="B7072" i="52"/>
  <c r="B7073" i="52"/>
  <c r="B7074" i="52"/>
  <c r="B7075" i="52"/>
  <c r="B7076" i="52"/>
  <c r="B7077" i="52"/>
  <c r="B7078" i="52"/>
  <c r="B7079" i="52"/>
  <c r="B7080" i="52"/>
  <c r="B7081" i="52"/>
  <c r="B7082" i="52"/>
  <c r="B7083" i="52"/>
  <c r="B7084" i="52"/>
  <c r="B7085" i="52"/>
  <c r="B7086" i="52"/>
  <c r="B7087" i="52"/>
  <c r="B7088" i="52"/>
  <c r="B7089" i="52"/>
  <c r="B7090" i="52"/>
  <c r="B7091" i="52"/>
  <c r="B7092" i="52"/>
  <c r="B7093" i="52"/>
  <c r="B7094" i="52"/>
  <c r="B7095" i="52"/>
  <c r="B7096" i="52"/>
  <c r="B7097" i="52"/>
  <c r="B7098" i="52"/>
  <c r="B7099" i="52"/>
  <c r="B7100" i="52"/>
  <c r="B7101" i="52"/>
  <c r="B7102" i="52"/>
  <c r="B7103" i="52"/>
  <c r="B7104" i="52"/>
  <c r="B7105" i="52"/>
  <c r="B7106" i="52"/>
  <c r="B7107" i="52"/>
  <c r="B7108" i="52"/>
  <c r="B7109" i="52"/>
  <c r="B7110" i="52"/>
  <c r="B7111" i="52"/>
  <c r="B7112" i="52"/>
  <c r="B7113" i="52"/>
  <c r="B7114" i="52"/>
  <c r="B7115" i="52"/>
  <c r="B7116" i="52"/>
  <c r="B7117" i="52"/>
  <c r="B7118" i="52"/>
  <c r="B7119" i="52"/>
  <c r="B7120" i="52"/>
  <c r="B7121" i="52"/>
  <c r="B7122" i="52"/>
  <c r="B7123" i="52"/>
  <c r="B7124" i="52"/>
  <c r="B7125" i="52"/>
  <c r="B7126" i="52"/>
  <c r="B7127" i="52"/>
  <c r="B7128" i="52"/>
  <c r="B7129" i="52"/>
  <c r="B7130" i="52"/>
  <c r="B7131" i="52"/>
  <c r="B7132" i="52"/>
  <c r="B7133" i="52"/>
  <c r="B7134" i="52"/>
  <c r="B7135" i="52"/>
  <c r="B7136" i="52"/>
  <c r="B7137" i="52"/>
  <c r="B7138" i="52"/>
  <c r="B7139" i="52"/>
  <c r="B7140" i="52"/>
  <c r="B7141" i="52"/>
  <c r="B7142" i="52"/>
  <c r="B7143" i="52"/>
  <c r="B7144" i="52"/>
  <c r="B7145" i="52"/>
  <c r="B7146" i="52"/>
  <c r="B7147" i="52"/>
  <c r="B7148" i="52"/>
  <c r="B7149" i="52"/>
  <c r="B7150" i="52"/>
  <c r="B7151" i="52"/>
  <c r="B7152" i="52"/>
  <c r="B7153" i="52"/>
  <c r="B7154" i="52"/>
  <c r="B7155" i="52"/>
  <c r="B7156" i="52"/>
  <c r="B7157" i="52"/>
  <c r="B7158" i="52"/>
  <c r="B7159" i="52"/>
  <c r="B7160" i="52"/>
  <c r="B7161" i="52"/>
  <c r="B7162" i="52"/>
  <c r="B7163" i="52"/>
  <c r="B7164" i="52"/>
  <c r="B7165" i="52"/>
  <c r="B7166" i="52"/>
  <c r="B7167" i="52"/>
  <c r="B7168" i="52"/>
  <c r="B7169" i="52"/>
  <c r="B7170" i="52"/>
  <c r="B7171" i="52"/>
  <c r="B7172" i="52"/>
  <c r="B7173" i="52"/>
  <c r="B7174" i="52"/>
  <c r="B7175" i="52"/>
  <c r="B7176" i="52"/>
  <c r="B7177" i="52"/>
  <c r="B7178" i="52"/>
  <c r="B7179" i="52"/>
  <c r="B7180" i="52"/>
  <c r="B7181" i="52"/>
  <c r="B7182" i="52"/>
  <c r="B7183" i="52"/>
  <c r="B7184" i="52"/>
  <c r="B7185" i="52"/>
  <c r="B7186" i="52"/>
  <c r="B7187" i="52"/>
  <c r="B7188" i="52"/>
  <c r="B7189" i="52"/>
  <c r="B7190" i="52"/>
  <c r="B7191" i="52"/>
  <c r="B7192" i="52"/>
  <c r="B5" i="52"/>
  <c r="X152" i="11" l="1"/>
  <c r="L152" i="11"/>
  <c r="H152" i="11"/>
  <c r="F152" i="11"/>
  <c r="E152" i="11"/>
  <c r="B152" i="11"/>
  <c r="A152" i="11" s="1"/>
  <c r="C7423" i="52"/>
  <c r="I7423" i="52"/>
  <c r="P7423" i="52"/>
  <c r="C7421" i="52"/>
  <c r="I7421" i="52"/>
  <c r="P7421" i="52"/>
  <c r="C7422" i="52"/>
  <c r="I7422" i="52"/>
  <c r="P7422" i="52"/>
  <c r="C7420" i="52"/>
  <c r="I7420" i="52"/>
  <c r="P7420" i="52"/>
  <c r="C7425" i="52"/>
  <c r="I7425" i="52"/>
  <c r="P7425" i="52"/>
  <c r="C7419" i="52"/>
  <c r="I7419" i="52"/>
  <c r="P7419" i="52"/>
  <c r="C7424" i="52"/>
  <c r="I7424" i="52"/>
  <c r="P7424" i="52"/>
  <c r="AB7384" i="52"/>
  <c r="AC7384" i="52" s="1"/>
  <c r="AD7384" i="52" s="1"/>
  <c r="AE7384" i="52" s="1"/>
  <c r="AB7423" i="52"/>
  <c r="AC7423" i="52" s="1"/>
  <c r="AD7423" i="52" s="1"/>
  <c r="AE7423" i="52" s="1"/>
  <c r="AB7421" i="52"/>
  <c r="AC7421" i="52" s="1"/>
  <c r="AD7421" i="52" s="1"/>
  <c r="AE7421" i="52" s="1"/>
  <c r="AB7422" i="52"/>
  <c r="AC7422" i="52" s="1"/>
  <c r="AD7422" i="52" s="1"/>
  <c r="AE7422" i="52" s="1"/>
  <c r="AB7420" i="52"/>
  <c r="AC7420" i="52" s="1"/>
  <c r="AD7420" i="52" s="1"/>
  <c r="AE7420" i="52" s="1"/>
  <c r="AB7425" i="52"/>
  <c r="AC7425" i="52" s="1"/>
  <c r="AD7425" i="52" s="1"/>
  <c r="AE7425" i="52" s="1"/>
  <c r="AB7419" i="52"/>
  <c r="AC7419" i="52" s="1"/>
  <c r="AD7419" i="52" s="1"/>
  <c r="AE7419" i="52" s="1"/>
  <c r="AB7424" i="52"/>
  <c r="AC7424" i="52" s="1"/>
  <c r="AD7424" i="52" s="1"/>
  <c r="AE7424" i="52" s="1"/>
  <c r="AB7315" i="52"/>
  <c r="AC7315" i="52" s="1"/>
  <c r="AD7315" i="52" s="1"/>
  <c r="AE7315" i="52" s="1"/>
  <c r="AB7327" i="52"/>
  <c r="AC7327" i="52" s="1"/>
  <c r="AD7327" i="52" s="1"/>
  <c r="AE7327" i="52" s="1"/>
  <c r="AB7326" i="52"/>
  <c r="AC7326" i="52" s="1"/>
  <c r="AD7326" i="52" s="1"/>
  <c r="AE7326" i="52" s="1"/>
  <c r="AB7334" i="52"/>
  <c r="AC7334" i="52" s="1"/>
  <c r="AD7334" i="52"/>
  <c r="AE7334" i="52" s="1"/>
  <c r="AB7339" i="52"/>
  <c r="AC7339" i="52" s="1"/>
  <c r="AD7339" i="52" s="1"/>
  <c r="AE7339" i="52" s="1"/>
  <c r="AB7333" i="52"/>
  <c r="AC7333" i="52" s="1"/>
  <c r="AD7333" i="52" s="1"/>
  <c r="AE7333" i="52" s="1"/>
  <c r="AB7328" i="52"/>
  <c r="AB7322" i="52"/>
  <c r="AC7322" i="52" s="1"/>
  <c r="AD7322" i="52" s="1"/>
  <c r="AE7322" i="52" s="1"/>
  <c r="AB7320" i="52"/>
  <c r="AC7320" i="52" s="1"/>
  <c r="AD7320" i="52" s="1"/>
  <c r="AE7320" i="52" s="1"/>
  <c r="AB7319" i="52"/>
  <c r="AB7316" i="52"/>
  <c r="AC7316" i="52" s="1"/>
  <c r="AD7316" i="52" s="1"/>
  <c r="AE7316" i="52" s="1"/>
  <c r="AB7323" i="52"/>
  <c r="AC7323" i="52" s="1"/>
  <c r="AD7323" i="52" s="1"/>
  <c r="AE7323" i="52" s="1"/>
  <c r="AB7335" i="52"/>
  <c r="AC7335" i="52" s="1"/>
  <c r="AD7335" i="52"/>
  <c r="AE7335" i="52" s="1"/>
  <c r="AB7317" i="52"/>
  <c r="AC7317" i="52" s="1"/>
  <c r="AD7317" i="52" s="1"/>
  <c r="AE7317" i="52" s="1"/>
  <c r="AB7331" i="52"/>
  <c r="AC7331" i="52" s="1"/>
  <c r="AD7331" i="52" s="1"/>
  <c r="AE7331" i="52" s="1"/>
  <c r="AB7325" i="52"/>
  <c r="AC7325" i="52" s="1"/>
  <c r="AD7325" i="52" s="1"/>
  <c r="AE7325" i="52" s="1"/>
  <c r="AB7321" i="52"/>
  <c r="AC7321" i="52" s="1"/>
  <c r="AD7321" i="52" s="1"/>
  <c r="AE7321" i="52" s="1"/>
  <c r="AB7324" i="52"/>
  <c r="AC7324" i="52" s="1"/>
  <c r="AD7324" i="52" s="1"/>
  <c r="AE7324" i="52" s="1"/>
  <c r="AB7338" i="52"/>
  <c r="AC7338" i="52" s="1"/>
  <c r="AD7338" i="52" s="1"/>
  <c r="AE7338" i="52" s="1"/>
  <c r="AB7337" i="52"/>
  <c r="AC7337" i="52" s="1"/>
  <c r="AD7337" i="52"/>
  <c r="AE7337" i="52" s="1"/>
  <c r="AB7330" i="52"/>
  <c r="AC7330" i="52" s="1"/>
  <c r="AD7330" i="52" s="1"/>
  <c r="AE7330" i="52" s="1"/>
  <c r="AB7332" i="52"/>
  <c r="AC7332" i="52" s="1"/>
  <c r="AD7332" i="52" s="1"/>
  <c r="AE7332" i="52" s="1"/>
  <c r="AB7329" i="52"/>
  <c r="AC7329" i="52" s="1"/>
  <c r="AD7329" i="52" s="1"/>
  <c r="AE7329" i="52" s="1"/>
  <c r="AB7318" i="52"/>
  <c r="AC7318" i="52" s="1"/>
  <c r="AD7318" i="52" s="1"/>
  <c r="AE7318" i="52" s="1"/>
  <c r="AB7336" i="52"/>
  <c r="AC7336" i="52" s="1"/>
  <c r="AD7336" i="52" s="1"/>
  <c r="AE7336" i="52" s="1"/>
  <c r="AB7230" i="52"/>
  <c r="AC7230" i="52" s="1"/>
  <c r="AD7230" i="52" s="1"/>
  <c r="AE7230" i="52" s="1"/>
  <c r="AB7222" i="52"/>
  <c r="AC7222" i="52" s="1"/>
  <c r="AD7222" i="52" s="1"/>
  <c r="AE7222" i="52" s="1"/>
  <c r="AB7236" i="52"/>
  <c r="AC7236" i="52" s="1"/>
  <c r="AD7236" i="52" s="1"/>
  <c r="AE7236" i="52" s="1"/>
  <c r="AB7235" i="52"/>
  <c r="AC7235" i="52" s="1"/>
  <c r="AD7235" i="52" s="1"/>
  <c r="AE7235" i="52" s="1"/>
  <c r="AB7231" i="52"/>
  <c r="AC7231" i="52" s="1"/>
  <c r="AD7231" i="52" s="1"/>
  <c r="AE7231" i="52" s="1"/>
  <c r="AB7220" i="52"/>
  <c r="AC7220" i="52" s="1"/>
  <c r="AD7220" i="52" s="1"/>
  <c r="AE7220" i="52" s="1"/>
  <c r="AB7224" i="52"/>
  <c r="AC7224" i="52" s="1"/>
  <c r="AD7224" i="52" s="1"/>
  <c r="AE7224" i="52" s="1"/>
  <c r="AB7217" i="52"/>
  <c r="AC7217" i="52" s="1"/>
  <c r="AD7217" i="52"/>
  <c r="AE7217" i="52" s="1"/>
  <c r="AB7237" i="52"/>
  <c r="AC7237" i="52" s="1"/>
  <c r="AD7237" i="52" s="1"/>
  <c r="AE7237" i="52" s="1"/>
  <c r="AB7229" i="52"/>
  <c r="AC7229" i="52" s="1"/>
  <c r="AD7229" i="52" s="1"/>
  <c r="AE7229" i="52" s="1"/>
  <c r="AB7223" i="52"/>
  <c r="AC7223" i="52" s="1"/>
  <c r="AD7223" i="52"/>
  <c r="AE7223" i="52" s="1"/>
  <c r="AB7226" i="52"/>
  <c r="AC7226" i="52" s="1"/>
  <c r="AD7226" i="52" s="1"/>
  <c r="AE7226" i="52" s="1"/>
  <c r="AB7225" i="52"/>
  <c r="AC7225" i="52" s="1"/>
  <c r="AD7225" i="52" s="1"/>
  <c r="AE7225" i="52" s="1"/>
  <c r="AB7232" i="52"/>
  <c r="AC7232" i="52" s="1"/>
  <c r="AD7232" i="52" s="1"/>
  <c r="AE7232" i="52" s="1"/>
  <c r="AB7238" i="52"/>
  <c r="AC7238" i="52" s="1"/>
  <c r="AD7238" i="52" s="1"/>
  <c r="AE7238" i="52" s="1"/>
  <c r="AB7219" i="52"/>
  <c r="AC7219" i="52" s="1"/>
  <c r="AD7219" i="52" s="1"/>
  <c r="AE7219" i="52" s="1"/>
  <c r="AB7234" i="52"/>
  <c r="AC7234" i="52" s="1"/>
  <c r="AD7234" i="52" s="1"/>
  <c r="AE7234" i="52" s="1"/>
  <c r="AB7227" i="52"/>
  <c r="AC7227" i="52" s="1"/>
  <c r="AD7227" i="52" s="1"/>
  <c r="AE7227" i="52" s="1"/>
  <c r="AB7228" i="52"/>
  <c r="AC7228" i="52" s="1"/>
  <c r="AD7228" i="52" s="1"/>
  <c r="AE7228" i="52" s="1"/>
  <c r="AB7216" i="52"/>
  <c r="AC7216" i="52" s="1"/>
  <c r="AD7216" i="52" s="1"/>
  <c r="AE7216" i="52" s="1"/>
  <c r="AB7233" i="52"/>
  <c r="AC7233" i="52" s="1"/>
  <c r="AD7233" i="52" s="1"/>
  <c r="AE7233" i="52" s="1"/>
  <c r="AB7221" i="52"/>
  <c r="AC7221" i="52" s="1"/>
  <c r="AD7221" i="52" s="1"/>
  <c r="AE7221" i="52" s="1"/>
  <c r="AB7218" i="52"/>
  <c r="AC7218" i="52" s="1"/>
  <c r="AD7218" i="52" s="1"/>
  <c r="AE7218" i="52" s="1"/>
  <c r="AB7404" i="52"/>
  <c r="AC7404" i="52" s="1"/>
  <c r="AD7404" i="52" s="1"/>
  <c r="AE7404" i="52" s="1"/>
  <c r="AB7410" i="52"/>
  <c r="AC7410" i="52" s="1"/>
  <c r="AD7410" i="52" s="1"/>
  <c r="AE7410" i="52" s="1"/>
  <c r="AB7400" i="52"/>
  <c r="AC7400" i="52" s="1"/>
  <c r="AD7400" i="52" s="1"/>
  <c r="AE7400" i="52" s="1"/>
  <c r="AB7401" i="52"/>
  <c r="AC7401" i="52" s="1"/>
  <c r="AD7401" i="52" s="1"/>
  <c r="AE7401" i="52" s="1"/>
  <c r="AB7394" i="52"/>
  <c r="AC7394" i="52" s="1"/>
  <c r="AD7394" i="52" s="1"/>
  <c r="AE7394" i="52" s="1"/>
  <c r="AB7407" i="52"/>
  <c r="AC7407" i="52" s="1"/>
  <c r="AD7407" i="52" s="1"/>
  <c r="AE7407" i="52" s="1"/>
  <c r="AB7393" i="52"/>
  <c r="AC7393" i="52" s="1"/>
  <c r="AD7393" i="52" s="1"/>
  <c r="AE7393" i="52" s="1"/>
  <c r="AB7391" i="52"/>
  <c r="AC7391" i="52" s="1"/>
  <c r="AD7391" i="52" s="1"/>
  <c r="AE7391" i="52" s="1"/>
  <c r="AB7389" i="52"/>
  <c r="AC7389" i="52" s="1"/>
  <c r="AD7389" i="52" s="1"/>
  <c r="AE7389" i="52" s="1"/>
  <c r="AB7398" i="52"/>
  <c r="AC7398" i="52" s="1"/>
  <c r="AD7398" i="52" s="1"/>
  <c r="AE7398" i="52" s="1"/>
  <c r="AB7408" i="52"/>
  <c r="AC7408" i="52" s="1"/>
  <c r="AD7408" i="52"/>
  <c r="AE7408" i="52" s="1"/>
  <c r="AB7395" i="52"/>
  <c r="AC7395" i="52" s="1"/>
  <c r="AD7395" i="52" s="1"/>
  <c r="AE7395" i="52" s="1"/>
  <c r="AB7402" i="52"/>
  <c r="AC7402" i="52" s="1"/>
  <c r="AD7402" i="52" s="1"/>
  <c r="AE7402" i="52" s="1"/>
  <c r="AB7397" i="52"/>
  <c r="AC7397" i="52" s="1"/>
  <c r="AD7397" i="52" s="1"/>
  <c r="AE7397" i="52" s="1"/>
  <c r="AB7392" i="52"/>
  <c r="AC7392" i="52" s="1"/>
  <c r="AD7392" i="52" s="1"/>
  <c r="AE7392" i="52" s="1"/>
  <c r="AB7396" i="52"/>
  <c r="AC7396" i="52" s="1"/>
  <c r="AD7396" i="52" s="1"/>
  <c r="AE7396" i="52" s="1"/>
  <c r="AB7409" i="52"/>
  <c r="AC7409" i="52" s="1"/>
  <c r="AD7409" i="52" s="1"/>
  <c r="AE7409" i="52" s="1"/>
  <c r="AB7403" i="52"/>
  <c r="AC7403" i="52" s="1"/>
  <c r="AD7403" i="52" s="1"/>
  <c r="AE7403" i="52" s="1"/>
  <c r="AB7411" i="52"/>
  <c r="AC7411" i="52" s="1"/>
  <c r="AD7411" i="52" s="1"/>
  <c r="AE7411" i="52" s="1"/>
  <c r="AB7406" i="52"/>
  <c r="AC7406" i="52" s="1"/>
  <c r="AD7406" i="52" s="1"/>
  <c r="AE7406" i="52" s="1"/>
  <c r="AB7405" i="52"/>
  <c r="AC7405" i="52" s="1"/>
  <c r="AD7405" i="52" s="1"/>
  <c r="AE7405" i="52" s="1"/>
  <c r="AB7390" i="52"/>
  <c r="AC7390" i="52" s="1"/>
  <c r="AD7390" i="52" s="1"/>
  <c r="AE7390" i="52" s="1"/>
  <c r="AB7399" i="52"/>
  <c r="AC7399" i="52" s="1"/>
  <c r="AD7399" i="52" s="1"/>
  <c r="AE7399" i="52" s="1"/>
  <c r="AB7251" i="52"/>
  <c r="AC7251" i="52" s="1"/>
  <c r="AD7251" i="52" s="1"/>
  <c r="AE7251" i="52" s="1"/>
  <c r="AB7252" i="52"/>
  <c r="AC7252" i="52" s="1"/>
  <c r="AD7252" i="52" s="1"/>
  <c r="AE7252" i="52" s="1"/>
  <c r="AB7250" i="52"/>
  <c r="AC7250" i="52" s="1"/>
  <c r="AD7250" i="52" s="1"/>
  <c r="AE7250" i="52" s="1"/>
  <c r="AB7249" i="52"/>
  <c r="AC7249" i="52" s="1"/>
  <c r="AD7249" i="52" s="1"/>
  <c r="AE7249" i="52" s="1"/>
  <c r="AB7253" i="52"/>
  <c r="AC7253" i="52" s="1"/>
  <c r="AD7253" i="52" s="1"/>
  <c r="AE7253" i="52" s="1"/>
  <c r="AB7359" i="52"/>
  <c r="AC7359" i="52" s="1"/>
  <c r="AD7359" i="52" s="1"/>
  <c r="AE7359" i="52" s="1"/>
  <c r="AB7364" i="52"/>
  <c r="AC7364" i="52" s="1"/>
  <c r="AD7364" i="52" s="1"/>
  <c r="AE7364" i="52" s="1"/>
  <c r="AB7363" i="52"/>
  <c r="AC7363" i="52" s="1"/>
  <c r="AD7363" i="52" s="1"/>
  <c r="AE7363" i="52" s="1"/>
  <c r="AB7360" i="52"/>
  <c r="AC7360" i="52" s="1"/>
  <c r="AD7360" i="52" s="1"/>
  <c r="AE7360" i="52" s="1"/>
  <c r="AB7368" i="52"/>
  <c r="AC7368" i="52" s="1"/>
  <c r="AD7368" i="52" s="1"/>
  <c r="AE7368" i="52" s="1"/>
  <c r="AB7367" i="52"/>
  <c r="AC7367" i="52" s="1"/>
  <c r="AD7367" i="52" s="1"/>
  <c r="AE7367" i="52" s="1"/>
  <c r="AB7365" i="52"/>
  <c r="AC7365" i="52" s="1"/>
  <c r="AD7365" i="52" s="1"/>
  <c r="AE7365" i="52" s="1"/>
  <c r="AB7356" i="52"/>
  <c r="AC7356" i="52" s="1"/>
  <c r="AD7356" i="52" s="1"/>
  <c r="AE7356" i="52" s="1"/>
  <c r="AB7353" i="52"/>
  <c r="AC7353" i="52" s="1"/>
  <c r="AD7353" i="52"/>
  <c r="AE7353" i="52" s="1"/>
  <c r="AB7355" i="52"/>
  <c r="AC7355" i="52" s="1"/>
  <c r="AD7355" i="52" s="1"/>
  <c r="AE7355" i="52" s="1"/>
  <c r="AB7369" i="52"/>
  <c r="AC7369" i="52" s="1"/>
  <c r="AD7369" i="52" s="1"/>
  <c r="AE7369" i="52" s="1"/>
  <c r="AB7357" i="52"/>
  <c r="AC7357" i="52" s="1"/>
  <c r="AD7357" i="52" s="1"/>
  <c r="AE7357" i="52" s="1"/>
  <c r="AB7361" i="52"/>
  <c r="AC7361" i="52" s="1"/>
  <c r="AD7361" i="52" s="1"/>
  <c r="AE7361" i="52" s="1"/>
  <c r="AB7358" i="52"/>
  <c r="AC7358" i="52" s="1"/>
  <c r="AD7358" i="52" s="1"/>
  <c r="AE7358" i="52" s="1"/>
  <c r="AB7366" i="52"/>
  <c r="AC7366" i="52" s="1"/>
  <c r="AD7366" i="52" s="1"/>
  <c r="AE7366" i="52" s="1"/>
  <c r="AB7352" i="52"/>
  <c r="AC7352" i="52" s="1"/>
  <c r="AD7352" i="52" s="1"/>
  <c r="AE7352" i="52" s="1"/>
  <c r="AB7354" i="52"/>
  <c r="AC7354" i="52" s="1"/>
  <c r="AD7354" i="52" s="1"/>
  <c r="AE7354" i="52" s="1"/>
  <c r="AB7362" i="52"/>
  <c r="AC7362" i="52" s="1"/>
  <c r="AD7362" i="52" s="1"/>
  <c r="AE7362" i="52" s="1"/>
  <c r="AB7293" i="52"/>
  <c r="AC7293" i="52" s="1"/>
  <c r="AD7293" i="52" s="1"/>
  <c r="AE7293" i="52" s="1"/>
  <c r="AB7294" i="52"/>
  <c r="AC7294" i="52" s="1"/>
  <c r="AD7294" i="52" s="1"/>
  <c r="AE7294" i="52" s="1"/>
  <c r="AB7291" i="52"/>
  <c r="AC7291" i="52" s="1"/>
  <c r="AD7291" i="52" s="1"/>
  <c r="AE7291" i="52" s="1"/>
  <c r="AB7300" i="52"/>
  <c r="AC7300" i="52" s="1"/>
  <c r="AD7300" i="52" s="1"/>
  <c r="AE7300" i="52" s="1"/>
  <c r="AB7298" i="52"/>
  <c r="AC7298" i="52" s="1"/>
  <c r="AD7298" i="52" s="1"/>
  <c r="AE7298" i="52" s="1"/>
  <c r="AB7295" i="52"/>
  <c r="AC7295" i="52" s="1"/>
  <c r="AD7295" i="52" s="1"/>
  <c r="AE7295" i="52" s="1"/>
  <c r="AB7299" i="52"/>
  <c r="AC7299" i="52" s="1"/>
  <c r="AD7299" i="52" s="1"/>
  <c r="AE7299" i="52" s="1"/>
  <c r="AB7290" i="52"/>
  <c r="AC7290" i="52" s="1"/>
  <c r="AD7290" i="52" s="1"/>
  <c r="AE7290" i="52" s="1"/>
  <c r="AB7288" i="52"/>
  <c r="AC7288" i="52" s="1"/>
  <c r="AD7288" i="52" s="1"/>
  <c r="AE7288" i="52" s="1"/>
  <c r="AB7297" i="52"/>
  <c r="AC7297" i="52" s="1"/>
  <c r="AD7297" i="52" s="1"/>
  <c r="AE7297" i="52" s="1"/>
  <c r="AB7292" i="52"/>
  <c r="AC7292" i="52" s="1"/>
  <c r="AD7292" i="52" s="1"/>
  <c r="AE7292" i="52" s="1"/>
  <c r="AB7289" i="52"/>
  <c r="AC7289" i="52" s="1"/>
  <c r="AD7289" i="52" s="1"/>
  <c r="AE7289" i="52" s="1"/>
  <c r="AB7296" i="52"/>
  <c r="AC7296" i="52" s="1"/>
  <c r="AD7296" i="52" s="1"/>
  <c r="AE7296" i="52" s="1"/>
  <c r="AB7240" i="52"/>
  <c r="AC7240" i="52" s="1"/>
  <c r="AD7240" i="52" s="1"/>
  <c r="AE7240" i="52" s="1"/>
  <c r="AB7239" i="52"/>
  <c r="AC7239" i="52" s="1"/>
  <c r="AD7239" i="52" s="1"/>
  <c r="AE7239" i="52" s="1"/>
  <c r="AB7241" i="52"/>
  <c r="AC7241" i="52" s="1"/>
  <c r="AD7241" i="52" s="1"/>
  <c r="AE7241" i="52" s="1"/>
  <c r="AB7242" i="52"/>
  <c r="AC7242" i="52" s="1"/>
  <c r="AD7242" i="52" s="1"/>
  <c r="AE7242" i="52" s="1"/>
  <c r="AB7243" i="52"/>
  <c r="AC7243" i="52" s="1"/>
  <c r="AD7243" i="52" s="1"/>
  <c r="AE7243" i="52" s="1"/>
  <c r="AB7258" i="52"/>
  <c r="AC7258" i="52" s="1"/>
  <c r="AD7258" i="52" s="1"/>
  <c r="AE7258" i="52" s="1"/>
  <c r="AB7256" i="52"/>
  <c r="AC7256" i="52" s="1"/>
  <c r="AD7256" i="52" s="1"/>
  <c r="AE7256" i="52" s="1"/>
  <c r="AB7255" i="52"/>
  <c r="AC7255" i="52" s="1"/>
  <c r="AD7255" i="52" s="1"/>
  <c r="AE7255" i="52" s="1"/>
  <c r="AB7257" i="52"/>
  <c r="AC7257" i="52" s="1"/>
  <c r="AD7257" i="52" s="1"/>
  <c r="AE7257" i="52" s="1"/>
  <c r="AB7254" i="52"/>
  <c r="AC7254" i="52" s="1"/>
  <c r="AD7254" i="52" s="1"/>
  <c r="AE7254" i="52" s="1"/>
  <c r="AB7388" i="52"/>
  <c r="AC7388" i="52" s="1"/>
  <c r="AD7388" i="52" s="1"/>
  <c r="AE7388" i="52" s="1"/>
  <c r="AB7386" i="52"/>
  <c r="AC7386" i="52" s="1"/>
  <c r="AD7386" i="52" s="1"/>
  <c r="AE7386" i="52" s="1"/>
  <c r="AB7387" i="52"/>
  <c r="AC7387" i="52" s="1"/>
  <c r="AD7387" i="52" s="1"/>
  <c r="AE7387" i="52" s="1"/>
  <c r="AB7385" i="52"/>
  <c r="AC7385" i="52" s="1"/>
  <c r="AD7385" i="52" s="1"/>
  <c r="AE7385" i="52" s="1"/>
  <c r="AB7199" i="52"/>
  <c r="AC7199" i="52" s="1"/>
  <c r="AD7199" i="52"/>
  <c r="AE7199" i="52" s="1"/>
  <c r="AB7195" i="52"/>
  <c r="AC7195" i="52" s="1"/>
  <c r="AD7195" i="52" s="1"/>
  <c r="AE7195" i="52" s="1"/>
  <c r="AB7198" i="52"/>
  <c r="AC7198" i="52" s="1"/>
  <c r="AD7198" i="52" s="1"/>
  <c r="AE7198" i="52" s="1"/>
  <c r="AB7200" i="52"/>
  <c r="AC7200" i="52" s="1"/>
  <c r="AD7200" i="52" s="1"/>
  <c r="AE7200" i="52" s="1"/>
  <c r="AB7202" i="52"/>
  <c r="AC7202" i="52" s="1"/>
  <c r="AD7202" i="52" s="1"/>
  <c r="AE7202" i="52" s="1"/>
  <c r="AB7196" i="52"/>
  <c r="AC7196" i="52" s="1"/>
  <c r="AD7196" i="52" s="1"/>
  <c r="AE7196" i="52" s="1"/>
  <c r="AB7194" i="52"/>
  <c r="AC7194" i="52" s="1"/>
  <c r="AD7194" i="52" s="1"/>
  <c r="AE7194" i="52" s="1"/>
  <c r="AB7197" i="52"/>
  <c r="AC7197" i="52" s="1"/>
  <c r="AD7197" i="52" s="1"/>
  <c r="AE7197" i="52" s="1"/>
  <c r="AB7201" i="52"/>
  <c r="AC7201" i="52" s="1"/>
  <c r="AD7201" i="52" s="1"/>
  <c r="AE7201" i="52" s="1"/>
  <c r="AB7414" i="52"/>
  <c r="AC7414" i="52" s="1"/>
  <c r="AD7414" i="52" s="1"/>
  <c r="AE7414" i="52" s="1"/>
  <c r="AB7415" i="52"/>
  <c r="AC7415" i="52" s="1"/>
  <c r="AD7415" i="52" s="1"/>
  <c r="AE7415" i="52" s="1"/>
  <c r="AB7412" i="52"/>
  <c r="AC7412" i="52" s="1"/>
  <c r="AD7412" i="52" s="1"/>
  <c r="AE7412" i="52" s="1"/>
  <c r="AB7416" i="52"/>
  <c r="AC7416" i="52" s="1"/>
  <c r="AD7416" i="52" s="1"/>
  <c r="AE7416" i="52" s="1"/>
  <c r="AB7417" i="52"/>
  <c r="AC7417" i="52" s="1"/>
  <c r="AD7417" i="52" s="1"/>
  <c r="AE7417" i="52" s="1"/>
  <c r="AB7418" i="52"/>
  <c r="AC7418" i="52" s="1"/>
  <c r="AD7418" i="52" s="1"/>
  <c r="AE7418" i="52" s="1"/>
  <c r="AB7413" i="52"/>
  <c r="AC7413" i="52" s="1"/>
  <c r="AD7413" i="52"/>
  <c r="AE7413" i="52" s="1"/>
  <c r="AB7378" i="52"/>
  <c r="AC7378" i="52" s="1"/>
  <c r="AD7378" i="52" s="1"/>
  <c r="AE7378" i="52" s="1"/>
  <c r="AB7375" i="52"/>
  <c r="AC7375" i="52" s="1"/>
  <c r="AD7375" i="52" s="1"/>
  <c r="AE7375" i="52" s="1"/>
  <c r="AB7376" i="52"/>
  <c r="AC7376" i="52" s="1"/>
  <c r="AD7376" i="52" s="1"/>
  <c r="AE7376" i="52" s="1"/>
  <c r="AB7380" i="52"/>
  <c r="AC7380" i="52" s="1"/>
  <c r="AD7380" i="52" s="1"/>
  <c r="AE7380" i="52" s="1"/>
  <c r="AB7373" i="52"/>
  <c r="AC7373" i="52" s="1"/>
  <c r="AD7373" i="52" s="1"/>
  <c r="AE7373" i="52" s="1"/>
  <c r="AB7372" i="52"/>
  <c r="AC7372" i="52" s="1"/>
  <c r="AD7372" i="52"/>
  <c r="AE7372" i="52" s="1"/>
  <c r="AB7377" i="52"/>
  <c r="AC7377" i="52" s="1"/>
  <c r="AD7377" i="52" s="1"/>
  <c r="AE7377" i="52" s="1"/>
  <c r="AB7374" i="52"/>
  <c r="AC7374" i="52" s="1"/>
  <c r="AD7374" i="52" s="1"/>
  <c r="AE7374" i="52" s="1"/>
  <c r="AB7381" i="52"/>
  <c r="AC7381" i="52" s="1"/>
  <c r="AD7381" i="52" s="1"/>
  <c r="AE7381" i="52" s="1"/>
  <c r="AB7379" i="52"/>
  <c r="AC7379" i="52" s="1"/>
  <c r="AD7379" i="52" s="1"/>
  <c r="AE7379" i="52" s="1"/>
  <c r="AB7428" i="52"/>
  <c r="AC7428" i="52" s="1"/>
  <c r="AD7428" i="52" s="1"/>
  <c r="AE7428" i="52" s="1"/>
  <c r="AB7426" i="52"/>
  <c r="AC7426" i="52" s="1"/>
  <c r="AD7426" i="52" s="1"/>
  <c r="AE7426" i="52" s="1"/>
  <c r="AB7427" i="52"/>
  <c r="AC7427" i="52" s="1"/>
  <c r="AD7427" i="52" s="1"/>
  <c r="AE7427" i="52" s="1"/>
  <c r="AB7205" i="52"/>
  <c r="AC7205" i="52" s="1"/>
  <c r="AD7205" i="52" s="1"/>
  <c r="AE7205" i="52" s="1"/>
  <c r="AB7204" i="52"/>
  <c r="AC7204" i="52" s="1"/>
  <c r="AD7204" i="52" s="1"/>
  <c r="AE7204" i="52" s="1"/>
  <c r="AB7203" i="52"/>
  <c r="AC7203" i="52" s="1"/>
  <c r="AD7203" i="52" s="1"/>
  <c r="AE7203" i="52" s="1"/>
  <c r="AB7382" i="52"/>
  <c r="AC7382" i="52" s="1"/>
  <c r="AD7382" i="52" s="1"/>
  <c r="AE7382" i="52" s="1"/>
  <c r="AB7383" i="52"/>
  <c r="AC7383" i="52" s="1"/>
  <c r="AD7383" i="52" s="1"/>
  <c r="AE7383" i="52" s="1"/>
  <c r="C7315" i="52"/>
  <c r="I7315" i="52"/>
  <c r="P7315" i="52"/>
  <c r="C7327" i="52"/>
  <c r="I7327" i="52"/>
  <c r="P7327" i="52"/>
  <c r="C7326" i="52"/>
  <c r="I7326" i="52"/>
  <c r="P7326" i="52"/>
  <c r="C7334" i="52"/>
  <c r="I7334" i="52"/>
  <c r="P7334" i="52"/>
  <c r="C7339" i="52"/>
  <c r="I7339" i="52"/>
  <c r="P7339" i="52"/>
  <c r="C7333" i="52"/>
  <c r="I7333" i="52"/>
  <c r="P7333" i="52"/>
  <c r="C7328" i="52"/>
  <c r="I7328" i="52"/>
  <c r="P7328" i="52"/>
  <c r="C7322" i="52"/>
  <c r="I7322" i="52"/>
  <c r="P7322" i="52"/>
  <c r="C7320" i="52"/>
  <c r="I7320" i="52"/>
  <c r="P7320" i="52"/>
  <c r="C7319" i="52"/>
  <c r="I7319" i="52"/>
  <c r="P7319" i="52"/>
  <c r="C7316" i="52"/>
  <c r="I7316" i="52"/>
  <c r="P7316" i="52"/>
  <c r="C7323" i="52"/>
  <c r="I7323" i="52"/>
  <c r="P7323" i="52"/>
  <c r="C7335" i="52"/>
  <c r="I7335" i="52"/>
  <c r="P7335" i="52"/>
  <c r="C7317" i="52"/>
  <c r="I7317" i="52"/>
  <c r="P7317" i="52"/>
  <c r="C7331" i="52"/>
  <c r="I7331" i="52"/>
  <c r="P7331" i="52"/>
  <c r="C7325" i="52"/>
  <c r="I7325" i="52"/>
  <c r="P7325" i="52"/>
  <c r="C7321" i="52"/>
  <c r="I7321" i="52"/>
  <c r="P7321" i="52"/>
  <c r="C7324" i="52"/>
  <c r="I7324" i="52"/>
  <c r="P7324" i="52"/>
  <c r="C7338" i="52"/>
  <c r="I7338" i="52"/>
  <c r="P7338" i="52"/>
  <c r="C7337" i="52"/>
  <c r="I7337" i="52"/>
  <c r="P7337" i="52"/>
  <c r="C7330" i="52"/>
  <c r="I7330" i="52"/>
  <c r="P7330" i="52"/>
  <c r="C7332" i="52"/>
  <c r="I7332" i="52"/>
  <c r="P7332" i="52"/>
  <c r="C7329" i="52"/>
  <c r="I7329" i="52"/>
  <c r="P7329" i="52"/>
  <c r="C7318" i="52"/>
  <c r="I7318" i="52"/>
  <c r="P7318" i="52"/>
  <c r="C7336" i="52"/>
  <c r="I7336" i="52"/>
  <c r="P7336" i="52"/>
  <c r="C7230" i="52"/>
  <c r="I7230" i="52"/>
  <c r="P7230" i="52"/>
  <c r="C7222" i="52"/>
  <c r="I7222" i="52"/>
  <c r="P7222" i="52"/>
  <c r="C7236" i="52"/>
  <c r="I7236" i="52"/>
  <c r="P7236" i="52"/>
  <c r="C7235" i="52"/>
  <c r="I7235" i="52"/>
  <c r="P7235" i="52"/>
  <c r="C7231" i="52"/>
  <c r="I7231" i="52"/>
  <c r="P7231" i="52"/>
  <c r="C7220" i="52"/>
  <c r="I7220" i="52"/>
  <c r="P7220" i="52"/>
  <c r="C7224" i="52"/>
  <c r="I7224" i="52"/>
  <c r="P7224" i="52"/>
  <c r="C7217" i="52"/>
  <c r="I7217" i="52"/>
  <c r="P7217" i="52"/>
  <c r="C7237" i="52"/>
  <c r="I7237" i="52"/>
  <c r="P7237" i="52"/>
  <c r="C7229" i="52"/>
  <c r="I7229" i="52"/>
  <c r="P7229" i="52"/>
  <c r="C7223" i="52"/>
  <c r="I7223" i="52"/>
  <c r="P7223" i="52"/>
  <c r="C7226" i="52"/>
  <c r="I7226" i="52"/>
  <c r="P7226" i="52"/>
  <c r="C7225" i="52"/>
  <c r="I7225" i="52"/>
  <c r="P7225" i="52"/>
  <c r="C7232" i="52"/>
  <c r="I7232" i="52"/>
  <c r="P7232" i="52"/>
  <c r="C7238" i="52"/>
  <c r="I7238" i="52"/>
  <c r="P7238" i="52"/>
  <c r="C7219" i="52"/>
  <c r="I7219" i="52"/>
  <c r="P7219" i="52"/>
  <c r="C7234" i="52"/>
  <c r="I7234" i="52"/>
  <c r="P7234" i="52"/>
  <c r="C7227" i="52"/>
  <c r="I7227" i="52"/>
  <c r="P7227" i="52"/>
  <c r="C7228" i="52"/>
  <c r="I7228" i="52"/>
  <c r="P7228" i="52"/>
  <c r="C7216" i="52"/>
  <c r="I7216" i="52"/>
  <c r="P7216" i="52"/>
  <c r="C7233" i="52"/>
  <c r="I7233" i="52"/>
  <c r="P7233" i="52"/>
  <c r="C7221" i="52"/>
  <c r="I7221" i="52"/>
  <c r="P7221" i="52"/>
  <c r="C7218" i="52"/>
  <c r="I7218" i="52"/>
  <c r="P7218" i="52"/>
  <c r="C7404" i="52"/>
  <c r="I7404" i="52"/>
  <c r="P7404" i="52"/>
  <c r="C7410" i="52"/>
  <c r="I7410" i="52"/>
  <c r="P7410" i="52"/>
  <c r="C7400" i="52"/>
  <c r="I7400" i="52"/>
  <c r="P7400" i="52"/>
  <c r="C7401" i="52"/>
  <c r="I7401" i="52"/>
  <c r="P7401" i="52"/>
  <c r="C7394" i="52"/>
  <c r="I7394" i="52"/>
  <c r="P7394" i="52"/>
  <c r="C7407" i="52"/>
  <c r="I7407" i="52"/>
  <c r="P7407" i="52"/>
  <c r="C7393" i="52"/>
  <c r="I7393" i="52"/>
  <c r="P7393" i="52"/>
  <c r="C7391" i="52"/>
  <c r="I7391" i="52"/>
  <c r="P7391" i="52"/>
  <c r="C7389" i="52"/>
  <c r="I7389" i="52"/>
  <c r="P7389" i="52"/>
  <c r="C7398" i="52"/>
  <c r="I7398" i="52"/>
  <c r="P7398" i="52"/>
  <c r="C7408" i="52"/>
  <c r="I7408" i="52"/>
  <c r="P7408" i="52"/>
  <c r="C7395" i="52"/>
  <c r="I7395" i="52"/>
  <c r="P7395" i="52"/>
  <c r="C7402" i="52"/>
  <c r="I7402" i="52"/>
  <c r="P7402" i="52"/>
  <c r="C7397" i="52"/>
  <c r="I7397" i="52"/>
  <c r="P7397" i="52"/>
  <c r="C7392" i="52"/>
  <c r="I7392" i="52"/>
  <c r="P7392" i="52"/>
  <c r="C7396" i="52"/>
  <c r="I7396" i="52"/>
  <c r="P7396" i="52"/>
  <c r="C7409" i="52"/>
  <c r="I7409" i="52"/>
  <c r="P7409" i="52"/>
  <c r="C7403" i="52"/>
  <c r="I7403" i="52"/>
  <c r="P7403" i="52"/>
  <c r="C7411" i="52"/>
  <c r="I7411" i="52"/>
  <c r="P7411" i="52"/>
  <c r="C7406" i="52"/>
  <c r="I7406" i="52"/>
  <c r="P7406" i="52"/>
  <c r="C7405" i="52"/>
  <c r="I7405" i="52"/>
  <c r="P7405" i="52"/>
  <c r="C7390" i="52"/>
  <c r="I7390" i="52"/>
  <c r="P7390" i="52"/>
  <c r="C7399" i="52"/>
  <c r="I7399" i="52"/>
  <c r="P7399" i="52"/>
  <c r="C7251" i="52"/>
  <c r="I7251" i="52"/>
  <c r="P7251" i="52"/>
  <c r="C7252" i="52"/>
  <c r="I7252" i="52"/>
  <c r="P7252" i="52"/>
  <c r="C7250" i="52"/>
  <c r="I7250" i="52"/>
  <c r="P7250" i="52"/>
  <c r="C7249" i="52"/>
  <c r="I7249" i="52"/>
  <c r="P7249" i="52"/>
  <c r="C7253" i="52"/>
  <c r="I7253" i="52"/>
  <c r="P7253" i="52"/>
  <c r="C7359" i="52"/>
  <c r="I7359" i="52"/>
  <c r="P7359" i="52"/>
  <c r="C7364" i="52"/>
  <c r="I7364" i="52"/>
  <c r="P7364" i="52"/>
  <c r="C7363" i="52"/>
  <c r="I7363" i="52"/>
  <c r="P7363" i="52"/>
  <c r="C7360" i="52"/>
  <c r="I7360" i="52"/>
  <c r="P7360" i="52"/>
  <c r="C7368" i="52"/>
  <c r="I7368" i="52"/>
  <c r="P7368" i="52"/>
  <c r="C7367" i="52"/>
  <c r="I7367" i="52"/>
  <c r="P7367" i="52"/>
  <c r="C7365" i="52"/>
  <c r="I7365" i="52"/>
  <c r="P7365" i="52"/>
  <c r="C7356" i="52"/>
  <c r="I7356" i="52"/>
  <c r="P7356" i="52"/>
  <c r="C7353" i="52"/>
  <c r="I7353" i="52"/>
  <c r="P7353" i="52"/>
  <c r="C7355" i="52"/>
  <c r="I7355" i="52"/>
  <c r="P7355" i="52"/>
  <c r="C7369" i="52"/>
  <c r="I7369" i="52"/>
  <c r="P7369" i="52"/>
  <c r="C7357" i="52"/>
  <c r="I7357" i="52"/>
  <c r="P7357" i="52"/>
  <c r="C7361" i="52"/>
  <c r="I7361" i="52"/>
  <c r="P7361" i="52"/>
  <c r="C7358" i="52"/>
  <c r="I7358" i="52"/>
  <c r="P7358" i="52"/>
  <c r="C7366" i="52"/>
  <c r="I7366" i="52"/>
  <c r="P7366" i="52"/>
  <c r="C7352" i="52"/>
  <c r="I7352" i="52"/>
  <c r="P7352" i="52"/>
  <c r="C7354" i="52"/>
  <c r="I7354" i="52"/>
  <c r="P7354" i="52"/>
  <c r="C7362" i="52"/>
  <c r="I7362" i="52"/>
  <c r="P7362" i="52"/>
  <c r="C7293" i="52"/>
  <c r="I7293" i="52"/>
  <c r="P7293" i="52"/>
  <c r="C7294" i="52"/>
  <c r="I7294" i="52"/>
  <c r="P7294" i="52"/>
  <c r="C7291" i="52"/>
  <c r="I7291" i="52"/>
  <c r="P7291" i="52"/>
  <c r="C7300" i="52"/>
  <c r="I7300" i="52"/>
  <c r="P7300" i="52"/>
  <c r="C7298" i="52"/>
  <c r="I7298" i="52"/>
  <c r="P7298" i="52"/>
  <c r="C7295" i="52"/>
  <c r="I7295" i="52"/>
  <c r="P7295" i="52"/>
  <c r="C7299" i="52"/>
  <c r="I7299" i="52"/>
  <c r="P7299" i="52"/>
  <c r="C7290" i="52"/>
  <c r="I7290" i="52"/>
  <c r="P7290" i="52"/>
  <c r="C7288" i="52"/>
  <c r="I7288" i="52"/>
  <c r="P7288" i="52"/>
  <c r="C7297" i="52"/>
  <c r="I7297" i="52"/>
  <c r="P7297" i="52"/>
  <c r="C7292" i="52"/>
  <c r="I7292" i="52"/>
  <c r="P7292" i="52"/>
  <c r="C7289" i="52"/>
  <c r="I7289" i="52"/>
  <c r="P7289" i="52"/>
  <c r="C7296" i="52"/>
  <c r="I7296" i="52"/>
  <c r="P7296" i="52"/>
  <c r="C7240" i="52"/>
  <c r="I7240" i="52"/>
  <c r="P7240" i="52"/>
  <c r="C7239" i="52"/>
  <c r="I7239" i="52"/>
  <c r="P7239" i="52"/>
  <c r="C7241" i="52"/>
  <c r="I7241" i="52"/>
  <c r="P7241" i="52"/>
  <c r="C7242" i="52"/>
  <c r="I7242" i="52"/>
  <c r="P7242" i="52"/>
  <c r="C7243" i="52"/>
  <c r="I7243" i="52"/>
  <c r="P7243" i="52"/>
  <c r="C7258" i="52"/>
  <c r="I7258" i="52"/>
  <c r="P7258" i="52"/>
  <c r="C7256" i="52"/>
  <c r="I7256" i="52"/>
  <c r="P7256" i="52"/>
  <c r="C7255" i="52"/>
  <c r="I7255" i="52"/>
  <c r="P7255" i="52"/>
  <c r="C7257" i="52"/>
  <c r="I7257" i="52"/>
  <c r="P7257" i="52"/>
  <c r="C7254" i="52"/>
  <c r="I7254" i="52"/>
  <c r="P7254" i="52"/>
  <c r="C7388" i="52"/>
  <c r="I7388" i="52"/>
  <c r="P7388" i="52"/>
  <c r="C7386" i="52"/>
  <c r="I7386" i="52"/>
  <c r="P7386" i="52"/>
  <c r="C7387" i="52"/>
  <c r="I7387" i="52"/>
  <c r="P7387" i="52"/>
  <c r="C7385" i="52"/>
  <c r="I7385" i="52"/>
  <c r="P7385" i="52"/>
  <c r="C7199" i="52"/>
  <c r="I7199" i="52"/>
  <c r="P7199" i="52"/>
  <c r="C7195" i="52"/>
  <c r="I7195" i="52"/>
  <c r="P7195" i="52"/>
  <c r="C7198" i="52"/>
  <c r="I7198" i="52"/>
  <c r="P7198" i="52"/>
  <c r="C7200" i="52"/>
  <c r="I7200" i="52"/>
  <c r="P7200" i="52"/>
  <c r="C7202" i="52"/>
  <c r="I7202" i="52"/>
  <c r="P7202" i="52"/>
  <c r="C7196" i="52"/>
  <c r="I7196" i="52"/>
  <c r="P7196" i="52"/>
  <c r="C7194" i="52"/>
  <c r="I7194" i="52"/>
  <c r="P7194" i="52"/>
  <c r="C7197" i="52"/>
  <c r="I7197" i="52"/>
  <c r="P7197" i="52"/>
  <c r="C7201" i="52"/>
  <c r="I7201" i="52"/>
  <c r="P7201" i="52"/>
  <c r="C7414" i="52"/>
  <c r="I7414" i="52"/>
  <c r="P7414" i="52"/>
  <c r="C7415" i="52"/>
  <c r="I7415" i="52"/>
  <c r="P7415" i="52"/>
  <c r="C7412" i="52"/>
  <c r="I7412" i="52"/>
  <c r="P7412" i="52"/>
  <c r="C7416" i="52"/>
  <c r="I7416" i="52"/>
  <c r="P7416" i="52"/>
  <c r="C7417" i="52"/>
  <c r="I7417" i="52"/>
  <c r="P7417" i="52"/>
  <c r="C7418" i="52"/>
  <c r="I7418" i="52"/>
  <c r="P7418" i="52"/>
  <c r="C7413" i="52"/>
  <c r="I7413" i="52"/>
  <c r="P7413" i="52"/>
  <c r="C7378" i="52"/>
  <c r="I7378" i="52"/>
  <c r="P7378" i="52"/>
  <c r="C7375" i="52"/>
  <c r="I7375" i="52"/>
  <c r="P7375" i="52"/>
  <c r="C7376" i="52"/>
  <c r="I7376" i="52"/>
  <c r="P7376" i="52"/>
  <c r="C7380" i="52"/>
  <c r="I7380" i="52"/>
  <c r="P7380" i="52"/>
  <c r="C7373" i="52"/>
  <c r="I7373" i="52"/>
  <c r="P7373" i="52"/>
  <c r="C7372" i="52"/>
  <c r="I7372" i="52"/>
  <c r="P7372" i="52"/>
  <c r="C7377" i="52"/>
  <c r="I7377" i="52"/>
  <c r="P7377" i="52"/>
  <c r="C7374" i="52"/>
  <c r="I7374" i="52"/>
  <c r="P7374" i="52"/>
  <c r="C7381" i="52"/>
  <c r="I7381" i="52"/>
  <c r="P7381" i="52"/>
  <c r="C7379" i="52"/>
  <c r="I7379" i="52"/>
  <c r="P7379" i="52"/>
  <c r="C7428" i="52"/>
  <c r="I7428" i="52"/>
  <c r="P7428" i="52"/>
  <c r="C7426" i="52"/>
  <c r="I7426" i="52"/>
  <c r="P7426" i="52"/>
  <c r="C7427" i="52"/>
  <c r="I7427" i="52"/>
  <c r="P7427" i="52"/>
  <c r="C7205" i="52"/>
  <c r="I7205" i="52"/>
  <c r="P7205" i="52"/>
  <c r="C7204" i="52"/>
  <c r="I7204" i="52"/>
  <c r="P7204" i="52"/>
  <c r="C7203" i="52"/>
  <c r="I7203" i="52"/>
  <c r="P7203" i="52"/>
  <c r="C7382" i="52"/>
  <c r="I7382" i="52"/>
  <c r="P7382" i="52"/>
  <c r="C7383" i="52"/>
  <c r="I7383" i="52"/>
  <c r="P7383" i="52"/>
  <c r="C7384" i="52"/>
  <c r="I7384" i="52"/>
  <c r="P7384" i="52"/>
  <c r="P7351" i="52"/>
  <c r="I7351" i="52"/>
  <c r="C7351" i="52"/>
  <c r="P7350" i="52"/>
  <c r="I7350" i="52"/>
  <c r="C7350" i="52"/>
  <c r="P7349" i="52"/>
  <c r="I7349" i="52"/>
  <c r="C7349" i="52"/>
  <c r="P7348" i="52"/>
  <c r="I7348" i="52"/>
  <c r="C7348" i="52"/>
  <c r="P7347" i="52"/>
  <c r="I7347" i="52"/>
  <c r="C7347" i="52"/>
  <c r="P7346" i="52"/>
  <c r="I7346" i="52"/>
  <c r="C7346" i="52"/>
  <c r="P7345" i="52"/>
  <c r="I7345" i="52"/>
  <c r="C7345" i="52"/>
  <c r="P7344" i="52"/>
  <c r="I7344" i="52"/>
  <c r="C7344" i="52"/>
  <c r="P7343" i="52"/>
  <c r="I7343" i="52"/>
  <c r="C7343" i="52"/>
  <c r="P7342" i="52"/>
  <c r="I7342" i="52"/>
  <c r="C7342" i="52"/>
  <c r="P7341" i="52"/>
  <c r="I7341" i="52"/>
  <c r="C7341" i="52"/>
  <c r="P7340" i="52"/>
  <c r="I7340" i="52"/>
  <c r="C7340" i="52"/>
  <c r="P7214" i="52"/>
  <c r="I7214" i="52"/>
  <c r="C7214" i="52"/>
  <c r="P7215" i="52"/>
  <c r="I7215" i="52"/>
  <c r="C7215" i="52"/>
  <c r="P7213" i="52"/>
  <c r="I7213" i="52"/>
  <c r="C7213" i="52"/>
  <c r="P7212" i="52"/>
  <c r="I7212" i="52"/>
  <c r="C7212" i="52"/>
  <c r="P7211" i="52"/>
  <c r="I7211" i="52"/>
  <c r="C7211" i="52"/>
  <c r="P7210" i="52"/>
  <c r="I7210" i="52"/>
  <c r="C7210" i="52"/>
  <c r="P7209" i="52"/>
  <c r="I7209" i="52"/>
  <c r="C7209" i="52"/>
  <c r="P7208" i="52"/>
  <c r="I7208" i="52"/>
  <c r="C7208" i="52"/>
  <c r="P7207" i="52"/>
  <c r="I7207" i="52"/>
  <c r="C7207" i="52"/>
  <c r="P7206" i="52"/>
  <c r="I7206" i="52"/>
  <c r="C7206" i="52"/>
  <c r="P7279" i="52"/>
  <c r="I7279" i="52"/>
  <c r="C7279" i="52"/>
  <c r="P7287" i="52"/>
  <c r="I7287" i="52"/>
  <c r="C7287" i="52"/>
  <c r="P7285" i="52"/>
  <c r="I7285" i="52"/>
  <c r="C7285" i="52"/>
  <c r="P7286" i="52"/>
  <c r="I7286" i="52"/>
  <c r="C7286" i="52"/>
  <c r="P7284" i="52"/>
  <c r="I7284" i="52"/>
  <c r="C7284" i="52"/>
  <c r="P7283" i="52"/>
  <c r="I7283" i="52"/>
  <c r="C7283" i="52"/>
  <c r="P7280" i="52"/>
  <c r="I7280" i="52"/>
  <c r="C7280" i="52"/>
  <c r="P7282" i="52"/>
  <c r="I7282" i="52"/>
  <c r="C7282" i="52"/>
  <c r="P7281" i="52"/>
  <c r="I7281" i="52"/>
  <c r="C7281" i="52"/>
  <c r="P7278" i="52"/>
  <c r="I7278" i="52"/>
  <c r="C7278" i="52"/>
  <c r="P7277" i="52"/>
  <c r="I7277" i="52"/>
  <c r="C7277" i="52"/>
  <c r="P7276" i="52"/>
  <c r="I7276" i="52"/>
  <c r="C7276" i="52"/>
  <c r="P7275" i="52"/>
  <c r="I7275" i="52"/>
  <c r="C7275" i="52"/>
  <c r="P7274" i="52"/>
  <c r="I7274" i="52"/>
  <c r="C7274" i="52"/>
  <c r="P7273" i="52"/>
  <c r="I7273" i="52"/>
  <c r="C7273" i="52"/>
  <c r="P7272" i="52"/>
  <c r="I7272" i="52"/>
  <c r="C7272" i="52"/>
  <c r="P7271" i="52"/>
  <c r="I7271" i="52"/>
  <c r="C7271" i="52"/>
  <c r="P7270" i="52"/>
  <c r="I7270" i="52"/>
  <c r="C7270" i="52"/>
  <c r="P7269" i="52"/>
  <c r="I7269" i="52"/>
  <c r="C7269" i="52"/>
  <c r="P7268" i="52"/>
  <c r="I7268" i="52"/>
  <c r="C7268" i="52"/>
  <c r="P7267" i="52"/>
  <c r="I7267" i="52"/>
  <c r="C7267" i="52"/>
  <c r="P7266" i="52"/>
  <c r="I7266" i="52"/>
  <c r="C7266" i="52"/>
  <c r="P7265" i="52"/>
  <c r="I7265" i="52"/>
  <c r="C7265" i="52"/>
  <c r="P7264" i="52"/>
  <c r="I7264" i="52"/>
  <c r="C7264" i="52"/>
  <c r="P7263" i="52"/>
  <c r="I7263" i="52"/>
  <c r="C7263" i="52"/>
  <c r="P7262" i="52"/>
  <c r="I7262" i="52"/>
  <c r="C7262" i="52"/>
  <c r="P7261" i="52"/>
  <c r="I7261" i="52"/>
  <c r="C7261" i="52"/>
  <c r="P7260" i="52"/>
  <c r="I7260" i="52"/>
  <c r="C7260" i="52"/>
  <c r="P7259" i="52"/>
  <c r="I7259" i="52"/>
  <c r="C7259" i="52"/>
  <c r="P7314" i="52"/>
  <c r="I7314" i="52"/>
  <c r="C7314" i="52"/>
  <c r="P7313" i="52"/>
  <c r="I7313" i="52"/>
  <c r="C7313" i="52"/>
  <c r="P7312" i="52"/>
  <c r="I7312" i="52"/>
  <c r="C7312" i="52"/>
  <c r="P7311" i="52"/>
  <c r="I7311" i="52"/>
  <c r="C7311" i="52"/>
  <c r="P7310" i="52"/>
  <c r="I7310" i="52"/>
  <c r="C7310" i="52"/>
  <c r="P7308" i="52"/>
  <c r="I7308" i="52"/>
  <c r="C7308" i="52"/>
  <c r="P7309" i="52"/>
  <c r="I7309" i="52"/>
  <c r="C7309" i="52"/>
  <c r="P7307" i="52"/>
  <c r="I7307" i="52"/>
  <c r="C7307" i="52"/>
  <c r="P7306" i="52"/>
  <c r="I7306" i="52"/>
  <c r="C7306" i="52"/>
  <c r="P7305" i="52"/>
  <c r="I7305" i="52"/>
  <c r="C7305" i="52"/>
  <c r="P7304" i="52"/>
  <c r="I7304" i="52"/>
  <c r="C7304" i="52"/>
  <c r="P7303" i="52"/>
  <c r="I7303" i="52"/>
  <c r="C7303" i="52"/>
  <c r="P7302" i="52"/>
  <c r="I7302" i="52"/>
  <c r="C7302" i="52"/>
  <c r="P7301" i="52"/>
  <c r="I7301" i="52"/>
  <c r="C7301" i="52"/>
  <c r="P7371" i="52"/>
  <c r="I7371" i="52"/>
  <c r="C7371" i="52"/>
  <c r="P7370" i="52"/>
  <c r="I7370" i="52"/>
  <c r="C7370" i="52"/>
  <c r="P7248" i="52"/>
  <c r="I7248" i="52"/>
  <c r="C7248" i="52"/>
  <c r="P7247" i="52"/>
  <c r="I7247" i="52"/>
  <c r="C7247" i="52"/>
  <c r="P7246" i="52"/>
  <c r="I7246" i="52"/>
  <c r="C7246" i="52"/>
  <c r="P7245" i="52"/>
  <c r="I7245" i="52"/>
  <c r="C7245" i="52"/>
  <c r="P7244" i="52"/>
  <c r="I7244" i="52"/>
  <c r="C7244" i="52"/>
  <c r="AB7351" i="52"/>
  <c r="AC7351" i="52" s="1"/>
  <c r="AD7351" i="52" s="1"/>
  <c r="AE7351" i="52" s="1"/>
  <c r="AB7350" i="52"/>
  <c r="AC7350" i="52" s="1"/>
  <c r="AD7350" i="52" s="1"/>
  <c r="AE7350" i="52" s="1"/>
  <c r="AB7349" i="52"/>
  <c r="AC7349" i="52" s="1"/>
  <c r="AD7349" i="52" s="1"/>
  <c r="AE7349" i="52" s="1"/>
  <c r="AB7348" i="52"/>
  <c r="AC7348" i="52" s="1"/>
  <c r="AD7348" i="52" s="1"/>
  <c r="AE7348" i="52" s="1"/>
  <c r="AB7347" i="52"/>
  <c r="AC7347" i="52" s="1"/>
  <c r="AD7347" i="52" s="1"/>
  <c r="AE7347" i="52" s="1"/>
  <c r="AB7346" i="52"/>
  <c r="AC7346" i="52" s="1"/>
  <c r="AD7346" i="52" s="1"/>
  <c r="AE7346" i="52" s="1"/>
  <c r="AB7345" i="52"/>
  <c r="AC7345" i="52" s="1"/>
  <c r="AD7345" i="52" s="1"/>
  <c r="AE7345" i="52" s="1"/>
  <c r="AB7344" i="52"/>
  <c r="AC7344" i="52" s="1"/>
  <c r="AD7344" i="52" s="1"/>
  <c r="AE7344" i="52" s="1"/>
  <c r="AB7343" i="52"/>
  <c r="AC7343" i="52" s="1"/>
  <c r="AD7343" i="52" s="1"/>
  <c r="AE7343" i="52" s="1"/>
  <c r="AB7342" i="52"/>
  <c r="AC7342" i="52" s="1"/>
  <c r="AD7342" i="52" s="1"/>
  <c r="AE7342" i="52" s="1"/>
  <c r="AB7341" i="52"/>
  <c r="AC7341" i="52" s="1"/>
  <c r="AD7341" i="52" s="1"/>
  <c r="AE7341" i="52" s="1"/>
  <c r="AB7340" i="52"/>
  <c r="AC7340" i="52" s="1"/>
  <c r="AD7340" i="52" s="1"/>
  <c r="AE7340" i="52" s="1"/>
  <c r="AB7214" i="52"/>
  <c r="AC7214" i="52" s="1"/>
  <c r="AD7214" i="52" s="1"/>
  <c r="AE7214" i="52" s="1"/>
  <c r="AB7215" i="52"/>
  <c r="AC7215" i="52" s="1"/>
  <c r="AD7215" i="52" s="1"/>
  <c r="AE7215" i="52" s="1"/>
  <c r="AB7213" i="52"/>
  <c r="AC7213" i="52" s="1"/>
  <c r="AD7213" i="52" s="1"/>
  <c r="AE7213" i="52" s="1"/>
  <c r="AB7212" i="52"/>
  <c r="AC7212" i="52" s="1"/>
  <c r="AD7212" i="52" s="1"/>
  <c r="AE7212" i="52" s="1"/>
  <c r="AB7211" i="52"/>
  <c r="AC7211" i="52" s="1"/>
  <c r="AD7211" i="52" s="1"/>
  <c r="AE7211" i="52" s="1"/>
  <c r="AB7210" i="52"/>
  <c r="AC7210" i="52" s="1"/>
  <c r="AD7210" i="52" s="1"/>
  <c r="AE7210" i="52" s="1"/>
  <c r="AB7209" i="52"/>
  <c r="AC7209" i="52" s="1"/>
  <c r="AD7209" i="52" s="1"/>
  <c r="AE7209" i="52" s="1"/>
  <c r="AB7208" i="52"/>
  <c r="AC7208" i="52" s="1"/>
  <c r="AD7208" i="52" s="1"/>
  <c r="AE7208" i="52" s="1"/>
  <c r="AB7207" i="52"/>
  <c r="AC7207" i="52" s="1"/>
  <c r="AD7207" i="52" s="1"/>
  <c r="AE7207" i="52" s="1"/>
  <c r="AB7206" i="52"/>
  <c r="AC7206" i="52" s="1"/>
  <c r="AD7206" i="52" s="1"/>
  <c r="AE7206" i="52" s="1"/>
  <c r="AB7279" i="52"/>
  <c r="AC7279" i="52" s="1"/>
  <c r="AD7279" i="52" s="1"/>
  <c r="AE7279" i="52" s="1"/>
  <c r="AB7287" i="52"/>
  <c r="AC7287" i="52" s="1"/>
  <c r="AD7287" i="52" s="1"/>
  <c r="AE7287" i="52" s="1"/>
  <c r="AB7285" i="52"/>
  <c r="AC7285" i="52" s="1"/>
  <c r="AD7285" i="52" s="1"/>
  <c r="AE7285" i="52" s="1"/>
  <c r="AB7286" i="52"/>
  <c r="AC7286" i="52" s="1"/>
  <c r="AD7286" i="52" s="1"/>
  <c r="AE7286" i="52" s="1"/>
  <c r="AB7284" i="52"/>
  <c r="AC7284" i="52" s="1"/>
  <c r="AD7284" i="52" s="1"/>
  <c r="AE7284" i="52" s="1"/>
  <c r="AB7283" i="52"/>
  <c r="AC7283" i="52" s="1"/>
  <c r="AD7283" i="52" s="1"/>
  <c r="AE7283" i="52" s="1"/>
  <c r="AB7280" i="52"/>
  <c r="AC7280" i="52" s="1"/>
  <c r="AD7280" i="52" s="1"/>
  <c r="AE7280" i="52" s="1"/>
  <c r="AB7282" i="52"/>
  <c r="AC7282" i="52" s="1"/>
  <c r="AD7282" i="52" s="1"/>
  <c r="AE7282" i="52" s="1"/>
  <c r="AB7281" i="52"/>
  <c r="AC7281" i="52" s="1"/>
  <c r="AD7281" i="52" s="1"/>
  <c r="AE7281" i="52" s="1"/>
  <c r="AB7278" i="52"/>
  <c r="AC7278" i="52" s="1"/>
  <c r="AD7278" i="52" s="1"/>
  <c r="AE7278" i="52" s="1"/>
  <c r="AB7277" i="52"/>
  <c r="AC7277" i="52" s="1"/>
  <c r="AD7277" i="52" s="1"/>
  <c r="AE7277" i="52" s="1"/>
  <c r="AB7276" i="52"/>
  <c r="AC7276" i="52" s="1"/>
  <c r="AD7276" i="52" s="1"/>
  <c r="AE7276" i="52" s="1"/>
  <c r="AB7275" i="52"/>
  <c r="AC7275" i="52" s="1"/>
  <c r="AD7275" i="52" s="1"/>
  <c r="AE7275" i="52" s="1"/>
  <c r="AB7274" i="52"/>
  <c r="AC7274" i="52" s="1"/>
  <c r="AD7274" i="52" s="1"/>
  <c r="AE7274" i="52" s="1"/>
  <c r="AB7273" i="52"/>
  <c r="AC7273" i="52" s="1"/>
  <c r="AD7273" i="52" s="1"/>
  <c r="AE7273" i="52" s="1"/>
  <c r="AB7272" i="52"/>
  <c r="AC7272" i="52" s="1"/>
  <c r="AD7272" i="52" s="1"/>
  <c r="AE7272" i="52" s="1"/>
  <c r="AB7271" i="52"/>
  <c r="AC7271" i="52" s="1"/>
  <c r="AD7271" i="52" s="1"/>
  <c r="AE7271" i="52" s="1"/>
  <c r="AB7270" i="52"/>
  <c r="AC7270" i="52" s="1"/>
  <c r="AD7270" i="52" s="1"/>
  <c r="AE7270" i="52" s="1"/>
  <c r="AB7269" i="52"/>
  <c r="AC7269" i="52" s="1"/>
  <c r="AD7269" i="52" s="1"/>
  <c r="AE7269" i="52" s="1"/>
  <c r="AB7268" i="52"/>
  <c r="AC7268" i="52" s="1"/>
  <c r="AD7268" i="52" s="1"/>
  <c r="AE7268" i="52" s="1"/>
  <c r="AB7267" i="52"/>
  <c r="AC7267" i="52" s="1"/>
  <c r="AD7267" i="52" s="1"/>
  <c r="AE7267" i="52" s="1"/>
  <c r="AB7266" i="52"/>
  <c r="AC7266" i="52" s="1"/>
  <c r="AD7266" i="52" s="1"/>
  <c r="AE7266" i="52" s="1"/>
  <c r="AB7265" i="52"/>
  <c r="AC7265" i="52" s="1"/>
  <c r="AD7265" i="52" s="1"/>
  <c r="AE7265" i="52" s="1"/>
  <c r="AB7264" i="52"/>
  <c r="AC7264" i="52" s="1"/>
  <c r="AD7264" i="52" s="1"/>
  <c r="AE7264" i="52" s="1"/>
  <c r="AB7263" i="52"/>
  <c r="AC7263" i="52" s="1"/>
  <c r="AD7263" i="52" s="1"/>
  <c r="AE7263" i="52" s="1"/>
  <c r="AB7262" i="52"/>
  <c r="AC7262" i="52" s="1"/>
  <c r="AD7262" i="52" s="1"/>
  <c r="AE7262" i="52" s="1"/>
  <c r="AB7261" i="52"/>
  <c r="AC7261" i="52" s="1"/>
  <c r="AD7261" i="52" s="1"/>
  <c r="AE7261" i="52" s="1"/>
  <c r="AB7260" i="52"/>
  <c r="AC7260" i="52" s="1"/>
  <c r="AD7260" i="52" s="1"/>
  <c r="AE7260" i="52" s="1"/>
  <c r="AB7259" i="52"/>
  <c r="AC7259" i="52" s="1"/>
  <c r="AD7259" i="52" s="1"/>
  <c r="AE7259" i="52" s="1"/>
  <c r="AB7314" i="52"/>
  <c r="AC7314" i="52" s="1"/>
  <c r="AD7314" i="52" s="1"/>
  <c r="AE7314" i="52" s="1"/>
  <c r="AB7313" i="52"/>
  <c r="AC7313" i="52" s="1"/>
  <c r="AD7313" i="52" s="1"/>
  <c r="AE7313" i="52" s="1"/>
  <c r="AB7312" i="52"/>
  <c r="AC7312" i="52" s="1"/>
  <c r="AD7312" i="52" s="1"/>
  <c r="AE7312" i="52" s="1"/>
  <c r="AB7311" i="52"/>
  <c r="AC7311" i="52" s="1"/>
  <c r="AD7311" i="52" s="1"/>
  <c r="AE7311" i="52" s="1"/>
  <c r="AB7310" i="52"/>
  <c r="AC7310" i="52" s="1"/>
  <c r="AD7310" i="52" s="1"/>
  <c r="AE7310" i="52" s="1"/>
  <c r="AB7308" i="52"/>
  <c r="AC7308" i="52" s="1"/>
  <c r="AD7308" i="52" s="1"/>
  <c r="AE7308" i="52" s="1"/>
  <c r="AB7309" i="52"/>
  <c r="AC7309" i="52" s="1"/>
  <c r="AD7309" i="52" s="1"/>
  <c r="AE7309" i="52" s="1"/>
  <c r="AB7307" i="52"/>
  <c r="AC7307" i="52" s="1"/>
  <c r="AD7307" i="52" s="1"/>
  <c r="AE7307" i="52" s="1"/>
  <c r="AB7306" i="52"/>
  <c r="AC7306" i="52" s="1"/>
  <c r="AD7306" i="52" s="1"/>
  <c r="AE7306" i="52" s="1"/>
  <c r="AB7305" i="52"/>
  <c r="AC7305" i="52" s="1"/>
  <c r="AD7305" i="52" s="1"/>
  <c r="AE7305" i="52" s="1"/>
  <c r="AB7304" i="52"/>
  <c r="AC7304" i="52" s="1"/>
  <c r="AD7304" i="52" s="1"/>
  <c r="AE7304" i="52" s="1"/>
  <c r="AB7303" i="52"/>
  <c r="AC7303" i="52" s="1"/>
  <c r="AD7303" i="52" s="1"/>
  <c r="AE7303" i="52" s="1"/>
  <c r="AB7302" i="52"/>
  <c r="AC7302" i="52" s="1"/>
  <c r="AD7302" i="52" s="1"/>
  <c r="AE7302" i="52" s="1"/>
  <c r="AB7301" i="52"/>
  <c r="AC7301" i="52" s="1"/>
  <c r="AD7301" i="52" s="1"/>
  <c r="AE7301" i="52" s="1"/>
  <c r="AB7371" i="52"/>
  <c r="AC7371" i="52" s="1"/>
  <c r="AD7371" i="52" s="1"/>
  <c r="AE7371" i="52" s="1"/>
  <c r="AB7370" i="52"/>
  <c r="AC7370" i="52" s="1"/>
  <c r="AD7370" i="52" s="1"/>
  <c r="AE7370" i="52" s="1"/>
  <c r="AB7248" i="52"/>
  <c r="AC7248" i="52" s="1"/>
  <c r="AD7248" i="52" s="1"/>
  <c r="AE7248" i="52" s="1"/>
  <c r="AB7247" i="52"/>
  <c r="AC7247" i="52" s="1"/>
  <c r="AD7247" i="52" s="1"/>
  <c r="AE7247" i="52" s="1"/>
  <c r="AB7246" i="52"/>
  <c r="AC7246" i="52" s="1"/>
  <c r="AD7246" i="52" s="1"/>
  <c r="AE7246" i="52" s="1"/>
  <c r="AB7245" i="52"/>
  <c r="AC7245" i="52" s="1"/>
  <c r="AD7245" i="52" s="1"/>
  <c r="AE7245" i="52" s="1"/>
  <c r="AB7244" i="52"/>
  <c r="AC7244" i="52" s="1"/>
  <c r="AD7244" i="52" s="1"/>
  <c r="AE7244" i="52" s="1"/>
  <c r="G152" i="11" l="1"/>
  <c r="I152" i="11"/>
  <c r="Y152" i="11" s="1"/>
  <c r="AU152" i="11"/>
  <c r="Z152" i="11"/>
  <c r="J152" i="11"/>
  <c r="AC7328" i="52"/>
  <c r="AD7328" i="52" s="1"/>
  <c r="AE7328" i="52" s="1"/>
  <c r="AC7319" i="52"/>
  <c r="AD7319" i="52" s="1"/>
  <c r="AE7319" i="52" s="1"/>
  <c r="B5" i="58"/>
  <c r="B5" i="57"/>
  <c r="K1" i="56" l="1"/>
  <c r="B1" i="52"/>
  <c r="C1" i="52" s="1"/>
  <c r="D1" i="52" s="1"/>
  <c r="E1" i="52" s="1"/>
  <c r="F1" i="52" s="1"/>
  <c r="G1" i="52" s="1"/>
  <c r="H1" i="52" s="1"/>
  <c r="I1" i="52" s="1"/>
  <c r="G237" i="53"/>
  <c r="G238" i="53"/>
  <c r="G239" i="53"/>
  <c r="G240" i="53"/>
  <c r="G241" i="53"/>
  <c r="G242" i="53"/>
  <c r="G243" i="53"/>
  <c r="G244" i="53"/>
  <c r="G245" i="53"/>
  <c r="G246" i="53"/>
  <c r="G247" i="53"/>
  <c r="G248" i="53"/>
  <c r="G249" i="53"/>
  <c r="G250" i="53"/>
  <c r="D78" i="53"/>
  <c r="D79" i="53"/>
  <c r="D80" i="53"/>
  <c r="D82" i="53"/>
  <c r="D83" i="53"/>
  <c r="D84" i="53"/>
  <c r="D85" i="53"/>
  <c r="D86" i="53"/>
  <c r="D87" i="53"/>
  <c r="D88" i="53"/>
  <c r="D89" i="53"/>
  <c r="D90" i="53"/>
  <c r="D92" i="53"/>
  <c r="D93" i="53"/>
  <c r="D94" i="53"/>
  <c r="D95" i="53"/>
  <c r="D96" i="53"/>
  <c r="D97" i="53"/>
  <c r="D98" i="53"/>
  <c r="D99" i="53"/>
  <c r="D100" i="53"/>
  <c r="D101" i="53"/>
  <c r="D102" i="53"/>
  <c r="D104" i="53"/>
  <c r="D105" i="53"/>
  <c r="D106" i="53"/>
  <c r="D107" i="53"/>
  <c r="D108" i="53"/>
  <c r="D109" i="53"/>
  <c r="D110" i="53"/>
  <c r="D111" i="53"/>
  <c r="D112" i="53"/>
  <c r="D113" i="53"/>
  <c r="D114" i="53"/>
  <c r="D115" i="53"/>
  <c r="D117" i="53"/>
  <c r="D118" i="53"/>
  <c r="D119" i="53"/>
  <c r="D120" i="53"/>
  <c r="D121" i="53"/>
  <c r="D122" i="53"/>
  <c r="D123" i="53"/>
  <c r="D124" i="53"/>
  <c r="D125" i="53"/>
  <c r="D126" i="53"/>
  <c r="D127" i="53"/>
  <c r="D129" i="53"/>
  <c r="D130" i="53"/>
  <c r="D131" i="53"/>
  <c r="D132" i="53"/>
  <c r="D133" i="53"/>
  <c r="D134" i="53"/>
  <c r="D135" i="53"/>
  <c r="D136" i="53"/>
  <c r="D137" i="53"/>
  <c r="D138" i="53"/>
  <c r="D139" i="53"/>
  <c r="D140" i="53"/>
  <c r="D142" i="53"/>
  <c r="D143" i="53"/>
  <c r="D144" i="53"/>
  <c r="D145" i="53"/>
  <c r="D146" i="53"/>
  <c r="D147" i="53"/>
  <c r="D148" i="53"/>
  <c r="D149" i="53"/>
  <c r="D150" i="53"/>
  <c r="D151" i="53"/>
  <c r="D153" i="53"/>
  <c r="D155" i="53"/>
  <c r="D156" i="53"/>
  <c r="D157" i="53"/>
  <c r="D158" i="53"/>
  <c r="D159" i="53"/>
  <c r="D160" i="53"/>
  <c r="D161" i="53"/>
  <c r="D162" i="53"/>
  <c r="D163" i="53"/>
  <c r="D164" i="53"/>
  <c r="D165" i="53"/>
  <c r="D166" i="53"/>
  <c r="D167" i="53"/>
  <c r="D168" i="53"/>
  <c r="D169" i="53"/>
  <c r="D170" i="53"/>
  <c r="D171" i="53"/>
  <c r="D172" i="53"/>
  <c r="D173" i="53"/>
  <c r="D174" i="53"/>
  <c r="D176" i="53"/>
  <c r="D177" i="53"/>
  <c r="D178" i="53"/>
  <c r="D179" i="53"/>
  <c r="D181" i="53"/>
  <c r="D182" i="53"/>
  <c r="D183" i="53"/>
  <c r="D184" i="53"/>
  <c r="D185" i="53"/>
  <c r="D186" i="53"/>
  <c r="D187" i="53"/>
  <c r="D189" i="53"/>
  <c r="D190" i="53"/>
  <c r="D191" i="53"/>
  <c r="D192" i="53"/>
  <c r="D194" i="53"/>
  <c r="D195" i="53"/>
  <c r="D196" i="53"/>
  <c r="D197" i="53"/>
  <c r="D198" i="53"/>
  <c r="D199" i="53"/>
  <c r="D200" i="53"/>
  <c r="D202" i="53"/>
  <c r="D203" i="53"/>
  <c r="D204" i="53"/>
  <c r="D205" i="53"/>
  <c r="D206" i="53"/>
  <c r="D207" i="53"/>
  <c r="D208" i="53"/>
  <c r="D209" i="53"/>
  <c r="D211" i="53"/>
  <c r="D213" i="53"/>
  <c r="D214" i="53"/>
  <c r="D215" i="53"/>
  <c r="D216" i="53"/>
  <c r="D217" i="53"/>
  <c r="D218" i="53"/>
  <c r="D219" i="53"/>
  <c r="D220" i="53"/>
  <c r="D221" i="53"/>
  <c r="D222" i="53"/>
  <c r="D223" i="53"/>
  <c r="D224" i="53"/>
  <c r="D225" i="53"/>
  <c r="D226" i="53"/>
  <c r="D227" i="53"/>
  <c r="D228" i="53"/>
  <c r="D229" i="53"/>
  <c r="D230" i="53"/>
  <c r="D231" i="53"/>
  <c r="D232" i="53"/>
  <c r="D233" i="53"/>
  <c r="D234" i="53"/>
  <c r="D235" i="53"/>
  <c r="D65" i="53"/>
  <c r="D66" i="53"/>
  <c r="D67" i="53"/>
  <c r="D68" i="53"/>
  <c r="D69" i="53"/>
  <c r="D70" i="53"/>
  <c r="D71" i="53"/>
  <c r="D72" i="53"/>
  <c r="D73" i="53"/>
  <c r="D74" i="53"/>
  <c r="D75" i="53"/>
  <c r="D76" i="53"/>
  <c r="D77" i="53"/>
  <c r="D55" i="53"/>
  <c r="D56" i="53"/>
  <c r="D57" i="53"/>
  <c r="D58" i="53"/>
  <c r="D59" i="53"/>
  <c r="D60" i="53"/>
  <c r="D61" i="53"/>
  <c r="D62" i="53"/>
  <c r="D63" i="53"/>
  <c r="D64" i="53"/>
  <c r="D8" i="53"/>
  <c r="D18" i="53"/>
  <c r="D11" i="53"/>
  <c r="D52" i="53"/>
  <c r="D10" i="53"/>
  <c r="D54" i="53"/>
  <c r="D9" i="53"/>
  <c r="D27" i="53"/>
  <c r="D44" i="53"/>
  <c r="D25" i="53"/>
  <c r="D51" i="53"/>
  <c r="D5" i="53"/>
  <c r="D53" i="53"/>
  <c r="D24" i="53"/>
  <c r="D43" i="53"/>
  <c r="D12" i="53"/>
  <c r="D29" i="53"/>
  <c r="D3" i="53"/>
  <c r="D37" i="53"/>
  <c r="D40" i="53"/>
  <c r="D20" i="53"/>
  <c r="D42" i="53"/>
  <c r="D2" i="53"/>
  <c r="D6" i="53"/>
  <c r="D13" i="53"/>
  <c r="D4" i="53"/>
  <c r="D19" i="53"/>
  <c r="D22" i="53"/>
  <c r="D16" i="53"/>
  <c r="D48" i="53"/>
  <c r="D21" i="53"/>
  <c r="D17" i="53"/>
  <c r="D45" i="53"/>
  <c r="D26" i="53"/>
  <c r="D49" i="53"/>
  <c r="D28" i="53"/>
  <c r="D31" i="53"/>
  <c r="D7" i="53"/>
  <c r="D38" i="53"/>
  <c r="D41" i="53"/>
  <c r="D23" i="53"/>
  <c r="D47" i="53"/>
  <c r="D32" i="53"/>
  <c r="D15" i="53"/>
  <c r="D35" i="53"/>
  <c r="D14" i="53"/>
  <c r="D34" i="53"/>
  <c r="D33" i="53"/>
  <c r="D30" i="53"/>
  <c r="D50" i="53"/>
  <c r="D39" i="53"/>
  <c r="D46" i="53"/>
  <c r="D36" i="53"/>
  <c r="X239" i="11"/>
  <c r="L239" i="11"/>
  <c r="F239" i="11"/>
  <c r="E239" i="11"/>
  <c r="B239" i="11"/>
  <c r="A239" i="11" s="1"/>
  <c r="R952" i="30"/>
  <c r="Q952" i="30"/>
  <c r="X71" i="11"/>
  <c r="L71" i="11"/>
  <c r="F71" i="11"/>
  <c r="E71" i="11"/>
  <c r="B71" i="11"/>
  <c r="A71" i="11" s="1"/>
  <c r="J1" i="52" l="1"/>
  <c r="K1" i="52" s="1"/>
  <c r="L1" i="52" s="1"/>
  <c r="M1" i="52" s="1"/>
  <c r="N1" i="52" s="1"/>
  <c r="O1" i="52" s="1"/>
  <c r="P1" i="52" s="1"/>
  <c r="Q1" i="52" s="1"/>
  <c r="R1" i="52" s="1"/>
  <c r="S1" i="52" s="1"/>
  <c r="T1" i="52" s="1"/>
  <c r="U1" i="52" s="1"/>
  <c r="V1" i="52" s="1"/>
  <c r="G71" i="11"/>
  <c r="S952" i="30"/>
  <c r="H71" i="11"/>
  <c r="F86" i="53"/>
  <c r="F82" i="53"/>
  <c r="F81" i="53"/>
  <c r="F85" i="53"/>
  <c r="F87" i="53"/>
  <c r="F83" i="53"/>
  <c r="F84" i="53"/>
  <c r="F88" i="53"/>
  <c r="F80" i="53"/>
  <c r="F233" i="53"/>
  <c r="F229" i="53"/>
  <c r="F225" i="53"/>
  <c r="F221" i="53"/>
  <c r="F217" i="53"/>
  <c r="F213" i="53"/>
  <c r="F207" i="53"/>
  <c r="F203" i="53"/>
  <c r="F198" i="53"/>
  <c r="F194" i="53"/>
  <c r="F189" i="53"/>
  <c r="F184" i="53"/>
  <c r="F179" i="53"/>
  <c r="F174" i="53"/>
  <c r="F170" i="53"/>
  <c r="F166" i="53"/>
  <c r="F162" i="53"/>
  <c r="F158" i="53"/>
  <c r="F153" i="53"/>
  <c r="F148" i="53"/>
  <c r="F144" i="53"/>
  <c r="F139" i="53"/>
  <c r="F135" i="53"/>
  <c r="F131" i="53"/>
  <c r="F126" i="53"/>
  <c r="F122" i="53"/>
  <c r="F118" i="53"/>
  <c r="F113" i="53"/>
  <c r="F109" i="53"/>
  <c r="F105" i="53"/>
  <c r="F100" i="53"/>
  <c r="F96" i="53"/>
  <c r="F92" i="53"/>
  <c r="F78" i="53"/>
  <c r="F234" i="53"/>
  <c r="F230" i="53"/>
  <c r="F226" i="53"/>
  <c r="F222" i="53"/>
  <c r="F218" i="53"/>
  <c r="F214" i="53"/>
  <c r="F208" i="53"/>
  <c r="F204" i="53"/>
  <c r="F199" i="53"/>
  <c r="F195" i="53"/>
  <c r="F190" i="53"/>
  <c r="F185" i="53"/>
  <c r="F181" i="53"/>
  <c r="F176" i="53"/>
  <c r="F171" i="53"/>
  <c r="F167" i="53"/>
  <c r="F163" i="53"/>
  <c r="F159" i="53"/>
  <c r="F155" i="53"/>
  <c r="F149" i="53"/>
  <c r="F145" i="53"/>
  <c r="F140" i="53"/>
  <c r="F136" i="53"/>
  <c r="F132" i="53"/>
  <c r="F127" i="53"/>
  <c r="F123" i="53"/>
  <c r="F119" i="53"/>
  <c r="F114" i="53"/>
  <c r="F110" i="53"/>
  <c r="F106" i="53"/>
  <c r="F101" i="53"/>
  <c r="F97" i="53"/>
  <c r="F93" i="53"/>
  <c r="F79" i="53"/>
  <c r="F228" i="53"/>
  <c r="F220" i="53"/>
  <c r="F206" i="53"/>
  <c r="F197" i="53"/>
  <c r="F187" i="53"/>
  <c r="F178" i="53"/>
  <c r="F169" i="53"/>
  <c r="F161" i="53"/>
  <c r="F151" i="53"/>
  <c r="F143" i="53"/>
  <c r="F130" i="53"/>
  <c r="F121" i="53"/>
  <c r="F112" i="53"/>
  <c r="F104" i="53"/>
  <c r="F95" i="53"/>
  <c r="F231" i="53"/>
  <c r="F223" i="53"/>
  <c r="F215" i="53"/>
  <c r="F205" i="53"/>
  <c r="F196" i="53"/>
  <c r="F186" i="53"/>
  <c r="F177" i="53"/>
  <c r="F168" i="53"/>
  <c r="F160" i="53"/>
  <c r="F150" i="53"/>
  <c r="F142" i="53"/>
  <c r="F133" i="53"/>
  <c r="F124" i="53"/>
  <c r="F115" i="53"/>
  <c r="F107" i="53"/>
  <c r="F98" i="53"/>
  <c r="F94" i="53"/>
  <c r="F76" i="53"/>
  <c r="F232" i="53"/>
  <c r="F224" i="53"/>
  <c r="F216" i="53"/>
  <c r="F211" i="53"/>
  <c r="F202" i="53"/>
  <c r="F192" i="53"/>
  <c r="F183" i="53"/>
  <c r="F173" i="53"/>
  <c r="F165" i="53"/>
  <c r="F157" i="53"/>
  <c r="F147" i="53"/>
  <c r="F138" i="53"/>
  <c r="F134" i="53"/>
  <c r="F125" i="53"/>
  <c r="F117" i="53"/>
  <c r="F108" i="53"/>
  <c r="F99" i="53"/>
  <c r="F90" i="53"/>
  <c r="F235" i="53"/>
  <c r="F227" i="53"/>
  <c r="F219" i="53"/>
  <c r="F209" i="53"/>
  <c r="F200" i="53"/>
  <c r="F191" i="53"/>
  <c r="F182" i="53"/>
  <c r="F172" i="53"/>
  <c r="F164" i="53"/>
  <c r="F156" i="53"/>
  <c r="F146" i="53"/>
  <c r="F137" i="53"/>
  <c r="F129" i="53"/>
  <c r="F120" i="53"/>
  <c r="F111" i="53"/>
  <c r="F102" i="53"/>
  <c r="F89" i="53"/>
  <c r="F71" i="53"/>
  <c r="F67" i="53"/>
  <c r="F75" i="53"/>
  <c r="F77" i="53"/>
  <c r="F69" i="53"/>
  <c r="F74" i="53"/>
  <c r="F72" i="53"/>
  <c r="F68" i="53"/>
  <c r="F73" i="53"/>
  <c r="F65" i="53"/>
  <c r="F70" i="53"/>
  <c r="F66" i="53"/>
  <c r="F57" i="53"/>
  <c r="F61" i="53"/>
  <c r="F62" i="53"/>
  <c r="F58" i="53"/>
  <c r="F59" i="53"/>
  <c r="F55" i="53"/>
  <c r="F64" i="53"/>
  <c r="F60" i="53"/>
  <c r="F56" i="53"/>
  <c r="F63" i="53"/>
  <c r="F39" i="53"/>
  <c r="F47" i="53"/>
  <c r="F28" i="53"/>
  <c r="F20" i="53"/>
  <c r="F8" i="53"/>
  <c r="F38" i="53"/>
  <c r="F10" i="53"/>
  <c r="F30" i="53"/>
  <c r="F37" i="53"/>
  <c r="F21" i="53"/>
  <c r="F41" i="53"/>
  <c r="F31" i="53"/>
  <c r="F48" i="53"/>
  <c r="F22" i="53"/>
  <c r="F2" i="53"/>
  <c r="F29" i="53"/>
  <c r="F24" i="53"/>
  <c r="F36" i="53"/>
  <c r="F45" i="53"/>
  <c r="F4" i="53"/>
  <c r="F13" i="53"/>
  <c r="F3" i="53"/>
  <c r="F5" i="53"/>
  <c r="F51" i="53"/>
  <c r="F44" i="53"/>
  <c r="F54" i="53"/>
  <c r="F50" i="53"/>
  <c r="F34" i="53"/>
  <c r="F35" i="53"/>
  <c r="F32" i="53"/>
  <c r="F26" i="53"/>
  <c r="F16" i="53"/>
  <c r="F19" i="53"/>
  <c r="F40" i="53"/>
  <c r="F12" i="53"/>
  <c r="F53" i="53"/>
  <c r="F25" i="53"/>
  <c r="F9" i="53"/>
  <c r="F11" i="53"/>
  <c r="F46" i="53"/>
  <c r="F33" i="53"/>
  <c r="F14" i="53"/>
  <c r="F15" i="53"/>
  <c r="F23" i="53"/>
  <c r="F7" i="53"/>
  <c r="F49" i="53"/>
  <c r="F17" i="53"/>
  <c r="F6" i="53"/>
  <c r="F42" i="53"/>
  <c r="F43" i="53"/>
  <c r="F27" i="53"/>
  <c r="F52" i="53"/>
  <c r="F18" i="53"/>
  <c r="G239" i="11"/>
  <c r="H239" i="11"/>
  <c r="BN239" i="11"/>
  <c r="I239" i="11"/>
  <c r="AP239" i="11"/>
  <c r="AU239" i="11"/>
  <c r="J239" i="11"/>
  <c r="AQ239" i="11"/>
  <c r="BN71" i="11"/>
  <c r="I71" i="11"/>
  <c r="AU71" i="11"/>
  <c r="J71" i="11"/>
  <c r="R905" i="30"/>
  <c r="Q905" i="30"/>
  <c r="X237" i="11"/>
  <c r="L237" i="11"/>
  <c r="F237" i="11"/>
  <c r="E237" i="11"/>
  <c r="B237" i="11"/>
  <c r="A237" i="11" s="1"/>
  <c r="X236" i="11"/>
  <c r="L236" i="11"/>
  <c r="F236" i="11"/>
  <c r="E236" i="11"/>
  <c r="B236" i="11"/>
  <c r="A236" i="11" s="1"/>
  <c r="R914" i="30"/>
  <c r="Q914" i="30"/>
  <c r="R909" i="30"/>
  <c r="Q909" i="30"/>
  <c r="R129" i="30"/>
  <c r="Q129" i="30"/>
  <c r="R915" i="30"/>
  <c r="Q915" i="30"/>
  <c r="R901" i="30"/>
  <c r="Q901" i="30"/>
  <c r="R954" i="30"/>
  <c r="Q954" i="30"/>
  <c r="R955" i="30"/>
  <c r="Q955" i="30"/>
  <c r="R956" i="30"/>
  <c r="Q956" i="30"/>
  <c r="K1" i="55"/>
  <c r="P3464" i="52"/>
  <c r="I3464" i="52"/>
  <c r="C3464" i="52"/>
  <c r="P3463" i="52"/>
  <c r="I3463" i="52"/>
  <c r="C3463" i="52"/>
  <c r="P3462" i="52"/>
  <c r="I3462" i="52"/>
  <c r="C3462" i="52"/>
  <c r="P3461" i="52"/>
  <c r="I3461" i="52"/>
  <c r="C3461" i="52"/>
  <c r="P3460" i="52"/>
  <c r="I3460" i="52"/>
  <c r="C3460" i="52"/>
  <c r="P3459" i="52"/>
  <c r="I3459" i="52"/>
  <c r="C3459" i="52"/>
  <c r="P3458" i="52"/>
  <c r="I3458" i="52"/>
  <c r="C3458" i="52"/>
  <c r="P3457" i="52"/>
  <c r="I3457" i="52"/>
  <c r="C3457" i="52"/>
  <c r="P3456" i="52"/>
  <c r="I3456" i="52"/>
  <c r="C3456" i="52"/>
  <c r="P3455" i="52"/>
  <c r="I3455" i="52"/>
  <c r="C3455" i="52"/>
  <c r="P3454" i="52"/>
  <c r="I3454" i="52"/>
  <c r="C3454" i="52"/>
  <c r="P3453" i="52"/>
  <c r="I3453" i="52"/>
  <c r="C3453" i="52"/>
  <c r="P3452" i="52"/>
  <c r="I3452" i="52"/>
  <c r="C3452" i="52"/>
  <c r="P6999" i="52"/>
  <c r="I6999" i="52"/>
  <c r="C6999" i="52"/>
  <c r="P6998" i="52"/>
  <c r="I6998" i="52"/>
  <c r="C6998" i="52"/>
  <c r="P6997" i="52"/>
  <c r="I6997" i="52"/>
  <c r="C6997" i="52"/>
  <c r="P6996" i="52"/>
  <c r="I6996" i="52"/>
  <c r="C6996" i="52"/>
  <c r="P6995" i="52"/>
  <c r="I6995" i="52"/>
  <c r="C6995" i="52"/>
  <c r="P6994" i="52"/>
  <c r="I6994" i="52"/>
  <c r="C6994" i="52"/>
  <c r="P6993" i="52"/>
  <c r="I6993" i="52"/>
  <c r="C6993" i="52"/>
  <c r="P6992" i="52"/>
  <c r="I6992" i="52"/>
  <c r="C6992" i="52"/>
  <c r="P6991" i="52"/>
  <c r="I6991" i="52"/>
  <c r="C6991" i="52"/>
  <c r="P6990" i="52"/>
  <c r="I6990" i="52"/>
  <c r="C6990" i="52"/>
  <c r="P6989" i="52"/>
  <c r="I6989" i="52"/>
  <c r="C6989" i="52"/>
  <c r="P6988" i="52"/>
  <c r="I6988" i="52"/>
  <c r="C6988" i="52"/>
  <c r="P6987" i="52"/>
  <c r="I6987" i="52"/>
  <c r="C6987" i="52"/>
  <c r="P6986" i="52"/>
  <c r="I6986" i="52"/>
  <c r="C6986" i="52"/>
  <c r="P6985" i="52"/>
  <c r="I6985" i="52"/>
  <c r="C6985" i="52"/>
  <c r="P6984" i="52"/>
  <c r="I6984" i="52"/>
  <c r="C6984" i="52"/>
  <c r="P1200" i="52"/>
  <c r="I1200" i="52"/>
  <c r="C1200" i="52"/>
  <c r="P1199" i="52"/>
  <c r="I1199" i="52"/>
  <c r="C1199" i="52"/>
  <c r="P1198" i="52"/>
  <c r="I1198" i="52"/>
  <c r="C1198" i="52"/>
  <c r="P1197" i="52"/>
  <c r="I1197" i="52"/>
  <c r="C1197" i="52"/>
  <c r="P1196" i="52"/>
  <c r="I1196" i="52"/>
  <c r="C1196" i="52"/>
  <c r="P1195" i="52"/>
  <c r="I1195" i="52"/>
  <c r="C1195" i="52"/>
  <c r="P1194" i="52"/>
  <c r="I1194" i="52"/>
  <c r="C1194" i="52"/>
  <c r="P1193" i="52"/>
  <c r="I1193" i="52"/>
  <c r="C1193" i="52"/>
  <c r="P1192" i="52"/>
  <c r="I1192" i="52"/>
  <c r="C1192" i="52"/>
  <c r="P1191" i="52"/>
  <c r="I1191" i="52"/>
  <c r="C1191" i="52"/>
  <c r="P1190" i="52"/>
  <c r="I1190" i="52"/>
  <c r="C1190" i="52"/>
  <c r="P1189" i="52"/>
  <c r="I1189" i="52"/>
  <c r="C1189" i="52"/>
  <c r="P1188" i="52"/>
  <c r="I1188" i="52"/>
  <c r="C1188" i="52"/>
  <c r="P1187" i="52"/>
  <c r="I1187" i="52"/>
  <c r="C1187" i="52"/>
  <c r="P1186" i="52"/>
  <c r="I1186" i="52"/>
  <c r="C1186" i="52"/>
  <c r="P1185" i="52"/>
  <c r="I1185" i="52"/>
  <c r="C1185" i="52"/>
  <c r="P1184" i="52"/>
  <c r="I1184" i="52"/>
  <c r="C1184" i="52"/>
  <c r="P1183" i="52"/>
  <c r="I1183" i="52"/>
  <c r="C1183" i="52"/>
  <c r="P1182" i="52"/>
  <c r="I1182" i="52"/>
  <c r="C1182" i="52"/>
  <c r="P1181" i="52"/>
  <c r="I1181" i="52"/>
  <c r="C1181" i="52"/>
  <c r="P1180" i="52"/>
  <c r="I1180" i="52"/>
  <c r="C1180" i="52"/>
  <c r="P1179" i="52"/>
  <c r="I1179" i="52"/>
  <c r="C1179" i="52"/>
  <c r="P1178" i="52"/>
  <c r="I1178" i="52"/>
  <c r="C1178" i="52"/>
  <c r="P1177" i="52"/>
  <c r="I1177" i="52"/>
  <c r="C1177" i="52"/>
  <c r="P1176" i="52"/>
  <c r="I1176" i="52"/>
  <c r="C1176" i="52"/>
  <c r="P1175" i="52"/>
  <c r="I1175" i="52"/>
  <c r="C1175" i="52"/>
  <c r="P1174" i="52"/>
  <c r="I1174" i="52"/>
  <c r="C1174" i="52"/>
  <c r="P1173" i="52"/>
  <c r="I1173" i="52"/>
  <c r="C1173" i="52"/>
  <c r="P1172" i="52"/>
  <c r="I1172" i="52"/>
  <c r="C1172" i="52"/>
  <c r="P1171" i="52"/>
  <c r="I1171" i="52"/>
  <c r="C1171" i="52"/>
  <c r="P1170" i="52"/>
  <c r="I1170" i="52"/>
  <c r="C1170" i="52"/>
  <c r="P1169" i="52"/>
  <c r="I1169" i="52"/>
  <c r="C1169" i="52"/>
  <c r="P1168" i="52"/>
  <c r="I1168" i="52"/>
  <c r="C1168" i="52"/>
  <c r="P1167" i="52"/>
  <c r="I1167" i="52"/>
  <c r="C1167" i="52"/>
  <c r="P1166" i="52"/>
  <c r="I1166" i="52"/>
  <c r="C1166" i="52"/>
  <c r="P1165" i="52"/>
  <c r="I1165" i="52"/>
  <c r="C1165" i="52"/>
  <c r="P1164" i="52"/>
  <c r="I1164" i="52"/>
  <c r="C1164" i="52"/>
  <c r="P1163" i="52"/>
  <c r="I1163" i="52"/>
  <c r="C1163" i="52"/>
  <c r="P1162" i="52"/>
  <c r="I1162" i="52"/>
  <c r="C1162" i="52"/>
  <c r="P1161" i="52"/>
  <c r="I1161" i="52"/>
  <c r="C1161" i="52"/>
  <c r="P1160" i="52"/>
  <c r="I1160" i="52"/>
  <c r="C1160" i="52"/>
  <c r="P1159" i="52"/>
  <c r="I1159" i="52"/>
  <c r="C1159" i="52"/>
  <c r="P1158" i="52"/>
  <c r="I1158" i="52"/>
  <c r="C1158" i="52"/>
  <c r="P1089" i="52"/>
  <c r="I1089" i="52"/>
  <c r="C1089" i="52"/>
  <c r="P1088" i="52"/>
  <c r="I1088" i="52"/>
  <c r="C1088" i="52"/>
  <c r="P1157" i="52"/>
  <c r="I1157" i="52"/>
  <c r="C1157" i="52"/>
  <c r="P1156" i="52"/>
  <c r="I1156" i="52"/>
  <c r="C1156" i="52"/>
  <c r="P1087" i="52"/>
  <c r="I1087" i="52"/>
  <c r="C1087" i="52"/>
  <c r="P1155" i="52"/>
  <c r="I1155" i="52"/>
  <c r="C1155" i="52"/>
  <c r="P1154" i="52"/>
  <c r="I1154" i="52"/>
  <c r="C1154" i="52"/>
  <c r="P1153" i="52"/>
  <c r="I1153" i="52"/>
  <c r="C1153" i="52"/>
  <c r="P1152" i="52"/>
  <c r="I1152" i="52"/>
  <c r="C1152" i="52"/>
  <c r="P1086" i="52"/>
  <c r="I1086" i="52"/>
  <c r="C1086" i="52"/>
  <c r="P1085" i="52"/>
  <c r="I1085" i="52"/>
  <c r="C1085" i="52"/>
  <c r="P1151" i="52"/>
  <c r="I1151" i="52"/>
  <c r="C1151" i="52"/>
  <c r="P1150" i="52"/>
  <c r="I1150" i="52"/>
  <c r="C1150" i="52"/>
  <c r="P1149" i="52"/>
  <c r="I1149" i="52"/>
  <c r="C1149" i="52"/>
  <c r="P1148" i="52"/>
  <c r="I1148" i="52"/>
  <c r="C1148" i="52"/>
  <c r="P1147" i="52"/>
  <c r="I1147" i="52"/>
  <c r="C1147" i="52"/>
  <c r="P1146" i="52"/>
  <c r="I1146" i="52"/>
  <c r="C1146" i="52"/>
  <c r="P1145" i="52"/>
  <c r="I1145" i="52"/>
  <c r="C1145" i="52"/>
  <c r="P1144" i="52"/>
  <c r="I1144" i="52"/>
  <c r="C1144" i="52"/>
  <c r="P1143" i="52"/>
  <c r="I1143" i="52"/>
  <c r="C1143" i="52"/>
  <c r="P1142" i="52"/>
  <c r="I1142" i="52"/>
  <c r="C1142" i="52"/>
  <c r="P1141" i="52"/>
  <c r="I1141" i="52"/>
  <c r="C1141" i="52"/>
  <c r="P1140" i="52"/>
  <c r="I1140" i="52"/>
  <c r="C1140" i="52"/>
  <c r="P1139" i="52"/>
  <c r="I1139" i="52"/>
  <c r="C1139" i="52"/>
  <c r="P1138" i="52"/>
  <c r="I1138" i="52"/>
  <c r="C1138" i="52"/>
  <c r="P1137" i="52"/>
  <c r="I1137" i="52"/>
  <c r="C1137" i="52"/>
  <c r="P1136" i="52"/>
  <c r="I1136" i="52"/>
  <c r="C1136" i="52"/>
  <c r="P1135" i="52"/>
  <c r="I1135" i="52"/>
  <c r="C1135" i="52"/>
  <c r="P1084" i="52"/>
  <c r="I1084" i="52"/>
  <c r="C1084" i="52"/>
  <c r="P1134" i="52"/>
  <c r="I1134" i="52"/>
  <c r="C1134" i="52"/>
  <c r="P1133" i="52"/>
  <c r="I1133" i="52"/>
  <c r="C1133" i="52"/>
  <c r="P1083" i="52"/>
  <c r="I1083" i="52"/>
  <c r="C1083" i="52"/>
  <c r="P1082" i="52"/>
  <c r="I1082" i="52"/>
  <c r="C1082" i="52"/>
  <c r="P1081" i="52"/>
  <c r="I1081" i="52"/>
  <c r="C1081" i="52"/>
  <c r="P1132" i="52"/>
  <c r="I1132" i="52"/>
  <c r="C1132" i="52"/>
  <c r="P1131" i="52"/>
  <c r="I1131" i="52"/>
  <c r="C1131" i="52"/>
  <c r="P1130" i="52"/>
  <c r="I1130" i="52"/>
  <c r="C1130" i="52"/>
  <c r="P1129" i="52"/>
  <c r="I1129" i="52"/>
  <c r="C1129" i="52"/>
  <c r="P1080" i="52"/>
  <c r="I1080" i="52"/>
  <c r="C1080" i="52"/>
  <c r="P1079" i="52"/>
  <c r="I1079" i="52"/>
  <c r="C1079" i="52"/>
  <c r="P1128" i="52"/>
  <c r="I1128" i="52"/>
  <c r="C1128" i="52"/>
  <c r="P1127" i="52"/>
  <c r="I1127" i="52"/>
  <c r="C1127" i="52"/>
  <c r="P1078" i="52"/>
  <c r="I1078" i="52"/>
  <c r="C1078" i="52"/>
  <c r="P1126" i="52"/>
  <c r="I1126" i="52"/>
  <c r="C1126" i="52"/>
  <c r="P1077" i="52"/>
  <c r="I1077" i="52"/>
  <c r="C1077" i="52"/>
  <c r="P1125" i="52"/>
  <c r="I1125" i="52"/>
  <c r="C1125" i="52"/>
  <c r="P1124" i="52"/>
  <c r="I1124" i="52"/>
  <c r="C1124" i="52"/>
  <c r="P1123" i="52"/>
  <c r="I1123" i="52"/>
  <c r="C1123" i="52"/>
  <c r="P1122" i="52"/>
  <c r="I1122" i="52"/>
  <c r="C1122" i="52"/>
  <c r="P1121" i="52"/>
  <c r="I1121" i="52"/>
  <c r="C1121" i="52"/>
  <c r="P1076" i="52"/>
  <c r="I1076" i="52"/>
  <c r="C1076" i="52"/>
  <c r="P1120" i="52"/>
  <c r="I1120" i="52"/>
  <c r="C1120" i="52"/>
  <c r="P1119" i="52"/>
  <c r="I1119" i="52"/>
  <c r="C1119" i="52"/>
  <c r="P1118" i="52"/>
  <c r="I1118" i="52"/>
  <c r="C1118" i="52"/>
  <c r="P1117" i="52"/>
  <c r="I1117" i="52"/>
  <c r="C1117" i="52"/>
  <c r="P1075" i="52"/>
  <c r="I1075" i="52"/>
  <c r="C1075" i="52"/>
  <c r="P1116" i="52"/>
  <c r="I1116" i="52"/>
  <c r="C1116" i="52"/>
  <c r="P1115" i="52"/>
  <c r="I1115" i="52"/>
  <c r="C1115" i="52"/>
  <c r="P1114" i="52"/>
  <c r="I1114" i="52"/>
  <c r="C1114" i="52"/>
  <c r="P1074" i="52"/>
  <c r="I1074" i="52"/>
  <c r="C1074" i="52"/>
  <c r="P1113" i="52"/>
  <c r="I1113" i="52"/>
  <c r="C1113" i="52"/>
  <c r="P1112" i="52"/>
  <c r="I1112" i="52"/>
  <c r="C1112" i="52"/>
  <c r="P1073" i="52"/>
  <c r="I1073" i="52"/>
  <c r="C1073" i="52"/>
  <c r="P1111" i="52"/>
  <c r="I1111" i="52"/>
  <c r="C1111" i="52"/>
  <c r="P1110" i="52"/>
  <c r="I1110" i="52"/>
  <c r="C1110" i="52"/>
  <c r="P1109" i="52"/>
  <c r="I1109" i="52"/>
  <c r="C1109" i="52"/>
  <c r="P1108" i="52"/>
  <c r="I1108" i="52"/>
  <c r="C1108" i="52"/>
  <c r="P1107" i="52"/>
  <c r="I1107" i="52"/>
  <c r="C1107" i="52"/>
  <c r="P1106" i="52"/>
  <c r="I1106" i="52"/>
  <c r="C1106" i="52"/>
  <c r="P1105" i="52"/>
  <c r="I1105" i="52"/>
  <c r="C1105" i="52"/>
  <c r="P1104" i="52"/>
  <c r="I1104" i="52"/>
  <c r="C1104" i="52"/>
  <c r="P1103" i="52"/>
  <c r="I1103" i="52"/>
  <c r="C1103" i="52"/>
  <c r="P1102" i="52"/>
  <c r="I1102" i="52"/>
  <c r="C1102" i="52"/>
  <c r="P1101" i="52"/>
  <c r="I1101" i="52"/>
  <c r="C1101" i="52"/>
  <c r="P1100" i="52"/>
  <c r="I1100" i="52"/>
  <c r="C1100" i="52"/>
  <c r="P1099" i="52"/>
  <c r="I1099" i="52"/>
  <c r="C1099" i="52"/>
  <c r="P1098" i="52"/>
  <c r="I1098" i="52"/>
  <c r="C1098" i="52"/>
  <c r="P1072" i="52"/>
  <c r="I1072" i="52"/>
  <c r="C1072" i="52"/>
  <c r="P1071" i="52"/>
  <c r="I1071" i="52"/>
  <c r="C1071" i="52"/>
  <c r="P1097" i="52"/>
  <c r="I1097" i="52"/>
  <c r="C1097" i="52"/>
  <c r="P1070" i="52"/>
  <c r="I1070" i="52"/>
  <c r="C1070" i="52"/>
  <c r="P1069" i="52"/>
  <c r="I1069" i="52"/>
  <c r="C1069" i="52"/>
  <c r="P1096" i="52"/>
  <c r="I1096" i="52"/>
  <c r="C1096" i="52"/>
  <c r="P1095" i="52"/>
  <c r="I1095" i="52"/>
  <c r="C1095" i="52"/>
  <c r="P1094" i="52"/>
  <c r="I1094" i="52"/>
  <c r="C1094" i="52"/>
  <c r="P1093" i="52"/>
  <c r="I1093" i="52"/>
  <c r="C1093" i="52"/>
  <c r="P1092" i="52"/>
  <c r="I1092" i="52"/>
  <c r="C1092" i="52"/>
  <c r="P1068" i="52"/>
  <c r="I1068" i="52"/>
  <c r="C1068" i="52"/>
  <c r="P1067" i="52"/>
  <c r="I1067" i="52"/>
  <c r="C1067" i="52"/>
  <c r="P1066" i="52"/>
  <c r="I1066" i="52"/>
  <c r="C1066" i="52"/>
  <c r="P1091" i="52"/>
  <c r="I1091" i="52"/>
  <c r="C1091" i="52"/>
  <c r="P1090" i="52"/>
  <c r="I1090" i="52"/>
  <c r="C1090" i="52"/>
  <c r="P1065" i="52"/>
  <c r="I1065" i="52"/>
  <c r="C1065" i="52"/>
  <c r="P1064" i="52"/>
  <c r="I1064" i="52"/>
  <c r="C1064" i="52"/>
  <c r="P40" i="52"/>
  <c r="I40" i="52"/>
  <c r="C40" i="52"/>
  <c r="P39" i="52"/>
  <c r="I39" i="52"/>
  <c r="C39" i="52"/>
  <c r="P38" i="52"/>
  <c r="I38" i="52"/>
  <c r="C38" i="52"/>
  <c r="P37" i="52"/>
  <c r="I37" i="52"/>
  <c r="C37" i="52"/>
  <c r="P36" i="52"/>
  <c r="I36" i="52"/>
  <c r="C36" i="52"/>
  <c r="P35" i="52"/>
  <c r="I35" i="52"/>
  <c r="C35" i="52"/>
  <c r="P34" i="52"/>
  <c r="I34" i="52"/>
  <c r="C34" i="52"/>
  <c r="P33" i="52"/>
  <c r="I33" i="52"/>
  <c r="C33" i="52"/>
  <c r="P32" i="52"/>
  <c r="I32" i="52"/>
  <c r="C32" i="52"/>
  <c r="P31" i="52"/>
  <c r="I31" i="52"/>
  <c r="C31" i="52"/>
  <c r="P30" i="52"/>
  <c r="I30" i="52"/>
  <c r="C30" i="52"/>
  <c r="P29" i="52"/>
  <c r="I29" i="52"/>
  <c r="C29" i="52"/>
  <c r="P5587" i="52"/>
  <c r="I5587" i="52"/>
  <c r="C5587" i="52"/>
  <c r="P5586" i="52"/>
  <c r="I5586" i="52"/>
  <c r="C5586" i="52"/>
  <c r="P5585" i="52"/>
  <c r="I5585" i="52"/>
  <c r="C5585" i="52"/>
  <c r="P5584" i="52"/>
  <c r="I5584" i="52"/>
  <c r="C5584" i="52"/>
  <c r="P5583" i="52"/>
  <c r="I5583" i="52"/>
  <c r="C5583" i="52"/>
  <c r="P5582" i="52"/>
  <c r="I5582" i="52"/>
  <c r="C5582" i="52"/>
  <c r="P5581" i="52"/>
  <c r="I5581" i="52"/>
  <c r="C5581" i="52"/>
  <c r="P5580" i="52"/>
  <c r="I5580" i="52"/>
  <c r="C5580" i="52"/>
  <c r="P4313" i="52"/>
  <c r="I4313" i="52"/>
  <c r="C4313" i="52"/>
  <c r="P4312" i="52"/>
  <c r="I4312" i="52"/>
  <c r="C4312" i="52"/>
  <c r="P4311" i="52"/>
  <c r="I4311" i="52"/>
  <c r="C4311" i="52"/>
  <c r="P4310" i="52"/>
  <c r="I4310" i="52"/>
  <c r="C4310" i="52"/>
  <c r="P4309" i="52"/>
  <c r="I4309" i="52"/>
  <c r="C4309" i="52"/>
  <c r="P4308" i="52"/>
  <c r="I4308" i="52"/>
  <c r="C4308" i="52"/>
  <c r="P4307" i="52"/>
  <c r="I4307" i="52"/>
  <c r="C4307" i="52"/>
  <c r="P4306" i="52"/>
  <c r="I4306" i="52"/>
  <c r="C4306" i="52"/>
  <c r="P4305" i="52"/>
  <c r="I4305" i="52"/>
  <c r="C4305" i="52"/>
  <c r="P4304" i="52"/>
  <c r="I4304" i="52"/>
  <c r="C4304" i="52"/>
  <c r="P4303" i="52"/>
  <c r="I4303" i="52"/>
  <c r="C4303" i="52"/>
  <c r="P4302" i="52"/>
  <c r="I4302" i="52"/>
  <c r="C4302" i="52"/>
  <c r="P4301" i="52"/>
  <c r="I4301" i="52"/>
  <c r="C4301" i="52"/>
  <c r="P4300" i="52"/>
  <c r="I4300" i="52"/>
  <c r="C4300" i="52"/>
  <c r="P4299" i="52"/>
  <c r="I4299" i="52"/>
  <c r="C4299" i="52"/>
  <c r="P4298" i="52"/>
  <c r="I4298" i="52"/>
  <c r="C4298" i="52"/>
  <c r="P4297" i="52"/>
  <c r="I4297" i="52"/>
  <c r="C4297" i="52"/>
  <c r="P4296" i="52"/>
  <c r="I4296" i="52"/>
  <c r="C4296" i="52"/>
  <c r="P4295" i="52"/>
  <c r="I4295" i="52"/>
  <c r="C4295" i="52"/>
  <c r="P4294" i="52"/>
  <c r="I4294" i="52"/>
  <c r="C4294" i="52"/>
  <c r="P4293" i="52"/>
  <c r="I4293" i="52"/>
  <c r="C4293" i="52"/>
  <c r="P4292" i="52"/>
  <c r="I4292" i="52"/>
  <c r="C4292" i="52"/>
  <c r="P4291" i="52"/>
  <c r="I4291" i="52"/>
  <c r="C4291" i="52"/>
  <c r="P4290" i="52"/>
  <c r="I4290" i="52"/>
  <c r="C4290" i="52"/>
  <c r="P4289" i="52"/>
  <c r="I4289" i="52"/>
  <c r="C4289" i="52"/>
  <c r="P4288" i="52"/>
  <c r="I4288" i="52"/>
  <c r="C4288" i="52"/>
  <c r="P4287" i="52"/>
  <c r="I4287" i="52"/>
  <c r="C4287" i="52"/>
  <c r="P4286" i="52"/>
  <c r="I4286" i="52"/>
  <c r="C4286" i="52"/>
  <c r="P4285" i="52"/>
  <c r="I4285" i="52"/>
  <c r="C4285" i="52"/>
  <c r="P4284" i="52"/>
  <c r="I4284" i="52"/>
  <c r="C4284" i="52"/>
  <c r="P4283" i="52"/>
  <c r="I4283" i="52"/>
  <c r="C4283" i="52"/>
  <c r="P3920" i="52"/>
  <c r="I3920" i="52"/>
  <c r="C3920" i="52"/>
  <c r="P3919" i="52"/>
  <c r="I3919" i="52"/>
  <c r="C3919" i="52"/>
  <c r="P3918" i="52"/>
  <c r="I3918" i="52"/>
  <c r="C3918" i="52"/>
  <c r="P3917" i="52"/>
  <c r="I3917" i="52"/>
  <c r="C3917" i="52"/>
  <c r="P3916" i="52"/>
  <c r="I3916" i="52"/>
  <c r="C3916" i="52"/>
  <c r="P3915" i="52"/>
  <c r="I3915" i="52"/>
  <c r="C3915" i="52"/>
  <c r="P3914" i="52"/>
  <c r="I3914" i="52"/>
  <c r="C3914" i="52"/>
  <c r="P355" i="52"/>
  <c r="I355" i="52"/>
  <c r="C355" i="52"/>
  <c r="P354" i="52"/>
  <c r="I354" i="52"/>
  <c r="C354" i="52"/>
  <c r="P353" i="52"/>
  <c r="I353" i="52"/>
  <c r="C353" i="52"/>
  <c r="P352" i="52"/>
  <c r="I352" i="52"/>
  <c r="C352" i="52"/>
  <c r="P351" i="52"/>
  <c r="I351" i="52"/>
  <c r="C351" i="52"/>
  <c r="P350" i="52"/>
  <c r="I350" i="52"/>
  <c r="C350" i="52"/>
  <c r="P349" i="52"/>
  <c r="I349" i="52"/>
  <c r="C349" i="52"/>
  <c r="P348" i="52"/>
  <c r="I348" i="52"/>
  <c r="C348" i="52"/>
  <c r="P347" i="52"/>
  <c r="I347" i="52"/>
  <c r="C347" i="52"/>
  <c r="P346" i="52"/>
  <c r="I346" i="52"/>
  <c r="C346" i="52"/>
  <c r="P345" i="52"/>
  <c r="I345" i="52"/>
  <c r="C345" i="52"/>
  <c r="P344" i="52"/>
  <c r="I344" i="52"/>
  <c r="C344" i="52"/>
  <c r="P343" i="52"/>
  <c r="I343" i="52"/>
  <c r="C343" i="52"/>
  <c r="P342" i="52"/>
  <c r="I342" i="52"/>
  <c r="C342" i="52"/>
  <c r="P341" i="52"/>
  <c r="I341" i="52"/>
  <c r="C341" i="52"/>
  <c r="P340" i="52"/>
  <c r="I340" i="52"/>
  <c r="C340" i="52"/>
  <c r="P339" i="52"/>
  <c r="I339" i="52"/>
  <c r="C339" i="52"/>
  <c r="P338" i="52"/>
  <c r="I338" i="52"/>
  <c r="C338" i="52"/>
  <c r="P337" i="52"/>
  <c r="I337" i="52"/>
  <c r="C337" i="52"/>
  <c r="P336" i="52"/>
  <c r="I336" i="52"/>
  <c r="C336" i="52"/>
  <c r="P335" i="52"/>
  <c r="I335" i="52"/>
  <c r="C335" i="52"/>
  <c r="P334" i="52"/>
  <c r="I334" i="52"/>
  <c r="C334" i="52"/>
  <c r="P3379" i="52"/>
  <c r="I3379" i="52"/>
  <c r="C3379" i="52"/>
  <c r="P3378" i="52"/>
  <c r="I3378" i="52"/>
  <c r="C3378" i="52"/>
  <c r="P3377" i="52"/>
  <c r="I3377" i="52"/>
  <c r="C3377" i="52"/>
  <c r="P3376" i="52"/>
  <c r="I3376" i="52"/>
  <c r="C3376" i="52"/>
  <c r="P3375" i="52"/>
  <c r="I3375" i="52"/>
  <c r="C3375" i="52"/>
  <c r="P3374" i="52"/>
  <c r="I3374" i="52"/>
  <c r="C3374" i="52"/>
  <c r="P3373" i="52"/>
  <c r="I3373" i="52"/>
  <c r="C3373" i="52"/>
  <c r="P3372" i="52"/>
  <c r="I3372" i="52"/>
  <c r="C3372" i="52"/>
  <c r="P3371" i="52"/>
  <c r="I3371" i="52"/>
  <c r="C3371" i="52"/>
  <c r="P3366" i="52"/>
  <c r="I3366" i="52"/>
  <c r="C3366" i="52"/>
  <c r="P3365" i="52"/>
  <c r="I3365" i="52"/>
  <c r="C3365" i="52"/>
  <c r="P3364" i="52"/>
  <c r="I3364" i="52"/>
  <c r="C3364" i="52"/>
  <c r="P3363" i="52"/>
  <c r="I3363" i="52"/>
  <c r="C3363" i="52"/>
  <c r="P3362" i="52"/>
  <c r="I3362" i="52"/>
  <c r="C3362" i="52"/>
  <c r="P3361" i="52"/>
  <c r="I3361" i="52"/>
  <c r="C3361" i="52"/>
  <c r="P3360" i="52"/>
  <c r="I3360" i="52"/>
  <c r="C3360" i="52"/>
  <c r="P3359" i="52"/>
  <c r="I3359" i="52"/>
  <c r="C3359" i="52"/>
  <c r="P3358" i="52"/>
  <c r="I3358" i="52"/>
  <c r="C3358" i="52"/>
  <c r="P3357" i="52"/>
  <c r="I3357" i="52"/>
  <c r="C3357" i="52"/>
  <c r="P3356" i="52"/>
  <c r="I3356" i="52"/>
  <c r="C3356" i="52"/>
  <c r="P3355" i="52"/>
  <c r="I3355" i="52"/>
  <c r="C3355" i="52"/>
  <c r="P3354" i="52"/>
  <c r="I3354" i="52"/>
  <c r="C3354" i="52"/>
  <c r="P3353" i="52"/>
  <c r="I3353" i="52"/>
  <c r="C3353" i="52"/>
  <c r="P3352" i="52"/>
  <c r="I3352" i="52"/>
  <c r="C3352" i="52"/>
  <c r="P3351" i="52"/>
  <c r="I3351" i="52"/>
  <c r="C3351" i="52"/>
  <c r="P3370" i="52"/>
  <c r="I3370" i="52"/>
  <c r="C3370" i="52"/>
  <c r="P3350" i="52"/>
  <c r="I3350" i="52"/>
  <c r="C3350" i="52"/>
  <c r="P3349" i="52"/>
  <c r="I3349" i="52"/>
  <c r="C3349" i="52"/>
  <c r="P3348" i="52"/>
  <c r="I3348" i="52"/>
  <c r="C3348" i="52"/>
  <c r="P3347" i="52"/>
  <c r="I3347" i="52"/>
  <c r="C3347" i="52"/>
  <c r="P3346" i="52"/>
  <c r="I3346" i="52"/>
  <c r="C3346" i="52"/>
  <c r="P3345" i="52"/>
  <c r="I3345" i="52"/>
  <c r="C3345" i="52"/>
  <c r="P3344" i="52"/>
  <c r="I3344" i="52"/>
  <c r="C3344" i="52"/>
  <c r="P3343" i="52"/>
  <c r="I3343" i="52"/>
  <c r="C3343" i="52"/>
  <c r="P3342" i="52"/>
  <c r="I3342" i="52"/>
  <c r="C3342" i="52"/>
  <c r="P3341" i="52"/>
  <c r="I3341" i="52"/>
  <c r="C3341" i="52"/>
  <c r="P3340" i="52"/>
  <c r="I3340" i="52"/>
  <c r="C3340" i="52"/>
  <c r="P3339" i="52"/>
  <c r="I3339" i="52"/>
  <c r="C3339" i="52"/>
  <c r="P3338" i="52"/>
  <c r="I3338" i="52"/>
  <c r="C3338" i="52"/>
  <c r="P3337" i="52"/>
  <c r="I3337" i="52"/>
  <c r="C3337" i="52"/>
  <c r="P3336" i="52"/>
  <c r="I3336" i="52"/>
  <c r="C3336" i="52"/>
  <c r="P3335" i="52"/>
  <c r="I3335" i="52"/>
  <c r="C3335" i="52"/>
  <c r="P3334" i="52"/>
  <c r="I3334" i="52"/>
  <c r="C3334" i="52"/>
  <c r="P3333" i="52"/>
  <c r="I3333" i="52"/>
  <c r="C3333" i="52"/>
  <c r="P3332" i="52"/>
  <c r="I3332" i="52"/>
  <c r="C3332" i="52"/>
  <c r="P3369" i="52"/>
  <c r="I3369" i="52"/>
  <c r="C3369" i="52"/>
  <c r="P3368" i="52"/>
  <c r="I3368" i="52"/>
  <c r="C3368" i="52"/>
  <c r="P3331" i="52"/>
  <c r="I3331" i="52"/>
  <c r="C3331" i="52"/>
  <c r="P3330" i="52"/>
  <c r="I3330" i="52"/>
  <c r="C3330" i="52"/>
  <c r="P3367" i="52"/>
  <c r="I3367" i="52"/>
  <c r="C3367" i="52"/>
  <c r="P3329" i="52"/>
  <c r="I3329" i="52"/>
  <c r="C3329" i="52"/>
  <c r="P3328" i="52"/>
  <c r="I3328" i="52"/>
  <c r="C3328" i="52"/>
  <c r="P3327" i="52"/>
  <c r="I3327" i="52"/>
  <c r="C3327" i="52"/>
  <c r="P3326" i="52"/>
  <c r="I3326" i="52"/>
  <c r="C3326" i="52"/>
  <c r="P3325" i="52"/>
  <c r="I3325" i="52"/>
  <c r="C3325" i="52"/>
  <c r="P3324" i="52"/>
  <c r="I3324" i="52"/>
  <c r="C3324" i="52"/>
  <c r="P3323" i="52"/>
  <c r="I3323" i="52"/>
  <c r="C3323" i="52"/>
  <c r="P3322" i="52"/>
  <c r="I3322" i="52"/>
  <c r="C3322" i="52"/>
  <c r="P3321" i="52"/>
  <c r="I3321" i="52"/>
  <c r="C3321" i="52"/>
  <c r="P3320" i="52"/>
  <c r="I3320" i="52"/>
  <c r="C3320" i="52"/>
  <c r="P3319" i="52"/>
  <c r="I3319" i="52"/>
  <c r="C3319" i="52"/>
  <c r="P3318" i="52"/>
  <c r="I3318" i="52"/>
  <c r="C3318" i="52"/>
  <c r="P3317" i="52"/>
  <c r="I3317" i="52"/>
  <c r="C3317" i="52"/>
  <c r="P3316" i="52"/>
  <c r="I3316" i="52"/>
  <c r="C3316" i="52"/>
  <c r="P3315" i="52"/>
  <c r="I3315" i="52"/>
  <c r="C3315" i="52"/>
  <c r="P4085" i="52"/>
  <c r="I4085" i="52"/>
  <c r="C4085" i="52"/>
  <c r="P4084" i="52"/>
  <c r="I4084" i="52"/>
  <c r="C4084" i="52"/>
  <c r="P4083" i="52"/>
  <c r="I4083" i="52"/>
  <c r="C4083" i="52"/>
  <c r="P4082" i="52"/>
  <c r="I4082" i="52"/>
  <c r="C4082" i="52"/>
  <c r="P4081" i="52"/>
  <c r="I4081" i="52"/>
  <c r="C4081" i="52"/>
  <c r="P4080" i="52"/>
  <c r="I4080" i="52"/>
  <c r="C4080" i="52"/>
  <c r="P4079" i="52"/>
  <c r="I4079" i="52"/>
  <c r="C4079" i="52"/>
  <c r="P4078" i="52"/>
  <c r="I4078" i="52"/>
  <c r="C4078" i="52"/>
  <c r="P4077" i="52"/>
  <c r="I4077" i="52"/>
  <c r="C4077" i="52"/>
  <c r="P4076" i="52"/>
  <c r="I4076" i="52"/>
  <c r="C4076" i="52"/>
  <c r="P4075" i="52"/>
  <c r="I4075" i="52"/>
  <c r="C4075" i="52"/>
  <c r="P4074" i="52"/>
  <c r="I4074" i="52"/>
  <c r="C4074" i="52"/>
  <c r="P4073" i="52"/>
  <c r="I4073" i="52"/>
  <c r="C4073" i="52"/>
  <c r="P4072" i="52"/>
  <c r="I4072" i="52"/>
  <c r="C4072" i="52"/>
  <c r="P4071" i="52"/>
  <c r="I4071" i="52"/>
  <c r="C4071" i="52"/>
  <c r="P4070" i="52"/>
  <c r="I4070" i="52"/>
  <c r="C4070" i="52"/>
  <c r="P4069" i="52"/>
  <c r="I4069" i="52"/>
  <c r="C4069" i="52"/>
  <c r="P3692" i="52"/>
  <c r="I3692" i="52"/>
  <c r="C3692" i="52"/>
  <c r="P3691" i="52"/>
  <c r="I3691" i="52"/>
  <c r="C3691" i="52"/>
  <c r="P3690" i="52"/>
  <c r="I3690" i="52"/>
  <c r="C3690" i="52"/>
  <c r="P3689" i="52"/>
  <c r="I3689" i="52"/>
  <c r="C3689" i="52"/>
  <c r="P3688" i="52"/>
  <c r="I3688" i="52"/>
  <c r="C3688" i="52"/>
  <c r="P3687" i="52"/>
  <c r="I3687" i="52"/>
  <c r="C3687" i="52"/>
  <c r="P3686" i="52"/>
  <c r="I3686" i="52"/>
  <c r="C3686" i="52"/>
  <c r="P3685" i="52"/>
  <c r="I3685" i="52"/>
  <c r="C3685" i="52"/>
  <c r="P3684" i="52"/>
  <c r="I3684" i="52"/>
  <c r="C3684" i="52"/>
  <c r="P3683" i="52"/>
  <c r="I3683" i="52"/>
  <c r="C3683" i="52"/>
  <c r="P3682" i="52"/>
  <c r="I3682" i="52"/>
  <c r="C3682" i="52"/>
  <c r="P3681" i="52"/>
  <c r="I3681" i="52"/>
  <c r="C3681" i="52"/>
  <c r="P3680" i="52"/>
  <c r="I3680" i="52"/>
  <c r="C3680" i="52"/>
  <c r="P3679" i="52"/>
  <c r="I3679" i="52"/>
  <c r="C3679" i="52"/>
  <c r="P3678" i="52"/>
  <c r="I3678" i="52"/>
  <c r="C3678" i="52"/>
  <c r="P3677" i="52"/>
  <c r="I3677" i="52"/>
  <c r="C3677" i="52"/>
  <c r="P3676" i="52"/>
  <c r="I3676" i="52"/>
  <c r="C3676" i="52"/>
  <c r="P3675" i="52"/>
  <c r="I3675" i="52"/>
  <c r="C3675" i="52"/>
  <c r="P3674" i="52"/>
  <c r="I3674" i="52"/>
  <c r="C3674" i="52"/>
  <c r="P3673" i="52"/>
  <c r="I3673" i="52"/>
  <c r="C3673" i="52"/>
  <c r="P3672" i="52"/>
  <c r="I3672" i="52"/>
  <c r="C3672" i="52"/>
  <c r="P3671" i="52"/>
  <c r="I3671" i="52"/>
  <c r="C3671" i="52"/>
  <c r="P3670" i="52"/>
  <c r="I3670" i="52"/>
  <c r="C3670" i="52"/>
  <c r="P3669" i="52"/>
  <c r="I3669" i="52"/>
  <c r="C3669" i="52"/>
  <c r="P3668" i="52"/>
  <c r="I3668" i="52"/>
  <c r="C3668" i="52"/>
  <c r="P3667" i="52"/>
  <c r="I3667" i="52"/>
  <c r="C3667" i="52"/>
  <c r="P3666" i="52"/>
  <c r="I3666" i="52"/>
  <c r="C3666" i="52"/>
  <c r="P3665" i="52"/>
  <c r="I3665" i="52"/>
  <c r="C3665" i="52"/>
  <c r="P3664" i="52"/>
  <c r="I3664" i="52"/>
  <c r="C3664" i="52"/>
  <c r="P3663" i="52"/>
  <c r="I3663" i="52"/>
  <c r="C3663" i="52"/>
  <c r="P3662" i="52"/>
  <c r="I3662" i="52"/>
  <c r="C3662" i="52"/>
  <c r="P3661" i="52"/>
  <c r="I3661" i="52"/>
  <c r="C3661" i="52"/>
  <c r="P3660" i="52"/>
  <c r="I3660" i="52"/>
  <c r="C3660" i="52"/>
  <c r="P3659" i="52"/>
  <c r="I3659" i="52"/>
  <c r="C3659" i="52"/>
  <c r="P3658" i="52"/>
  <c r="I3658" i="52"/>
  <c r="C3658" i="52"/>
  <c r="P3657" i="52"/>
  <c r="I3657" i="52"/>
  <c r="C3657" i="52"/>
  <c r="P3656" i="52"/>
  <c r="I3656" i="52"/>
  <c r="C3656" i="52"/>
  <c r="P3655" i="52"/>
  <c r="I3655" i="52"/>
  <c r="C3655" i="52"/>
  <c r="P3654" i="52"/>
  <c r="I3654" i="52"/>
  <c r="C3654" i="52"/>
  <c r="P3653" i="52"/>
  <c r="I3653" i="52"/>
  <c r="C3653" i="52"/>
  <c r="P3652" i="52"/>
  <c r="I3652" i="52"/>
  <c r="C3652" i="52"/>
  <c r="P3651" i="52"/>
  <c r="I3651" i="52"/>
  <c r="C3651" i="52"/>
  <c r="P3650" i="52"/>
  <c r="I3650" i="52"/>
  <c r="C3650" i="52"/>
  <c r="P3649" i="52"/>
  <c r="I3649" i="52"/>
  <c r="C3649" i="52"/>
  <c r="P3648" i="52"/>
  <c r="I3648" i="52"/>
  <c r="C3648" i="52"/>
  <c r="P3647" i="52"/>
  <c r="I3647" i="52"/>
  <c r="C3647" i="52"/>
  <c r="P3646" i="52"/>
  <c r="I3646" i="52"/>
  <c r="C3646" i="52"/>
  <c r="P3645" i="52"/>
  <c r="I3645" i="52"/>
  <c r="C3645" i="52"/>
  <c r="P3644" i="52"/>
  <c r="I3644" i="52"/>
  <c r="C3644" i="52"/>
  <c r="P3643" i="52"/>
  <c r="I3643" i="52"/>
  <c r="C3643" i="52"/>
  <c r="P3642" i="52"/>
  <c r="I3642" i="52"/>
  <c r="C3642" i="52"/>
  <c r="P3641" i="52"/>
  <c r="I3641" i="52"/>
  <c r="C3641" i="52"/>
  <c r="P3640" i="52"/>
  <c r="I3640" i="52"/>
  <c r="C3640" i="52"/>
  <c r="P3639" i="52"/>
  <c r="I3639" i="52"/>
  <c r="C3639" i="52"/>
  <c r="P3638" i="52"/>
  <c r="I3638" i="52"/>
  <c r="C3638" i="52"/>
  <c r="P3637" i="52"/>
  <c r="I3637" i="52"/>
  <c r="C3637" i="52"/>
  <c r="P3636" i="52"/>
  <c r="I3636" i="52"/>
  <c r="C3636" i="52"/>
  <c r="P3635" i="52"/>
  <c r="I3635" i="52"/>
  <c r="C3635" i="52"/>
  <c r="P3634" i="52"/>
  <c r="I3634" i="52"/>
  <c r="C3634" i="52"/>
  <c r="P3633" i="52"/>
  <c r="I3633" i="52"/>
  <c r="C3633" i="52"/>
  <c r="P3632" i="52"/>
  <c r="I3632" i="52"/>
  <c r="C3632" i="52"/>
  <c r="P3631" i="52"/>
  <c r="I3631" i="52"/>
  <c r="C3631" i="52"/>
  <c r="P3630" i="52"/>
  <c r="I3630" i="52"/>
  <c r="C3630" i="52"/>
  <c r="P3629" i="52"/>
  <c r="I3629" i="52"/>
  <c r="C3629" i="52"/>
  <c r="P3628" i="52"/>
  <c r="I3628" i="52"/>
  <c r="C3628" i="52"/>
  <c r="P3627" i="52"/>
  <c r="I3627" i="52"/>
  <c r="C3627" i="52"/>
  <c r="P3626" i="52"/>
  <c r="I3626" i="52"/>
  <c r="C3626" i="52"/>
  <c r="P3625" i="52"/>
  <c r="I3625" i="52"/>
  <c r="C3625" i="52"/>
  <c r="P3624" i="52"/>
  <c r="I3624" i="52"/>
  <c r="C3624" i="52"/>
  <c r="P3623" i="52"/>
  <c r="I3623" i="52"/>
  <c r="C3623" i="52"/>
  <c r="P3622" i="52"/>
  <c r="I3622" i="52"/>
  <c r="C3622" i="52"/>
  <c r="P3621" i="52"/>
  <c r="I3621" i="52"/>
  <c r="C3621" i="52"/>
  <c r="P3620" i="52"/>
  <c r="I3620" i="52"/>
  <c r="C3620" i="52"/>
  <c r="P3619" i="52"/>
  <c r="I3619" i="52"/>
  <c r="C3619" i="52"/>
  <c r="P3618" i="52"/>
  <c r="I3618" i="52"/>
  <c r="C3618" i="52"/>
  <c r="P3617" i="52"/>
  <c r="I3617" i="52"/>
  <c r="C3617" i="52"/>
  <c r="P3616" i="52"/>
  <c r="I3616" i="52"/>
  <c r="C3616" i="52"/>
  <c r="P3615" i="52"/>
  <c r="I3615" i="52"/>
  <c r="C3615" i="52"/>
  <c r="P3614" i="52"/>
  <c r="I3614" i="52"/>
  <c r="C3614" i="52"/>
  <c r="P3613" i="52"/>
  <c r="I3613" i="52"/>
  <c r="C3613" i="52"/>
  <c r="P3612" i="52"/>
  <c r="I3612" i="52"/>
  <c r="C3612" i="52"/>
  <c r="P3611" i="52"/>
  <c r="I3611" i="52"/>
  <c r="C3611" i="52"/>
  <c r="P3610" i="52"/>
  <c r="I3610" i="52"/>
  <c r="C3610" i="52"/>
  <c r="P3609" i="52"/>
  <c r="I3609" i="52"/>
  <c r="C3609" i="52"/>
  <c r="P3608" i="52"/>
  <c r="I3608" i="52"/>
  <c r="C3608" i="52"/>
  <c r="P3607" i="52"/>
  <c r="I3607" i="52"/>
  <c r="C3607" i="52"/>
  <c r="P3606" i="52"/>
  <c r="I3606" i="52"/>
  <c r="C3606" i="52"/>
  <c r="P262" i="52"/>
  <c r="I262" i="52"/>
  <c r="C262" i="52"/>
  <c r="P261" i="52"/>
  <c r="I261" i="52"/>
  <c r="C261" i="52"/>
  <c r="P260" i="52"/>
  <c r="I260" i="52"/>
  <c r="C260" i="52"/>
  <c r="P259" i="52"/>
  <c r="I259" i="52"/>
  <c r="C259" i="52"/>
  <c r="P258" i="52"/>
  <c r="I258" i="52"/>
  <c r="C258" i="52"/>
  <c r="P257" i="52"/>
  <c r="I257" i="52"/>
  <c r="C257" i="52"/>
  <c r="P256" i="52"/>
  <c r="I256" i="52"/>
  <c r="C256" i="52"/>
  <c r="P255" i="52"/>
  <c r="I255" i="52"/>
  <c r="C255" i="52"/>
  <c r="P254" i="52"/>
  <c r="I254" i="52"/>
  <c r="C254" i="52"/>
  <c r="P253" i="52"/>
  <c r="I253" i="52"/>
  <c r="C253" i="52"/>
  <c r="P252" i="52"/>
  <c r="I252" i="52"/>
  <c r="C252" i="52"/>
  <c r="P251" i="52"/>
  <c r="I251" i="52"/>
  <c r="C251" i="52"/>
  <c r="P250" i="52"/>
  <c r="I250" i="52"/>
  <c r="C250" i="52"/>
  <c r="P249" i="52"/>
  <c r="I249" i="52"/>
  <c r="C249" i="52"/>
  <c r="P248" i="52"/>
  <c r="I248" i="52"/>
  <c r="C248" i="52"/>
  <c r="P247" i="52"/>
  <c r="I247" i="52"/>
  <c r="C247" i="52"/>
  <c r="P566" i="52"/>
  <c r="I566" i="52"/>
  <c r="C566" i="52"/>
  <c r="P565" i="52"/>
  <c r="I565" i="52"/>
  <c r="C565" i="52"/>
  <c r="P564" i="52"/>
  <c r="I564" i="52"/>
  <c r="C564" i="52"/>
  <c r="P563" i="52"/>
  <c r="I563" i="52"/>
  <c r="C563" i="52"/>
  <c r="P562" i="52"/>
  <c r="I562" i="52"/>
  <c r="C562" i="52"/>
  <c r="P5576" i="52"/>
  <c r="I5576" i="52"/>
  <c r="C5576" i="52"/>
  <c r="P5575" i="52"/>
  <c r="I5575" i="52"/>
  <c r="C5575" i="52"/>
  <c r="P5574" i="52"/>
  <c r="I5574" i="52"/>
  <c r="C5574" i="52"/>
  <c r="P5579" i="52"/>
  <c r="I5579" i="52"/>
  <c r="C5579" i="52"/>
  <c r="P5578" i="52"/>
  <c r="I5578" i="52"/>
  <c r="C5578" i="52"/>
  <c r="P5573" i="52"/>
  <c r="I5573" i="52"/>
  <c r="C5573" i="52"/>
  <c r="P5577" i="52"/>
  <c r="I5577" i="52"/>
  <c r="C5577" i="52"/>
  <c r="P5572" i="52"/>
  <c r="I5572" i="52"/>
  <c r="C5572" i="52"/>
  <c r="P5571" i="52"/>
  <c r="I5571" i="52"/>
  <c r="C5571" i="52"/>
  <c r="P5570" i="52"/>
  <c r="I5570" i="52"/>
  <c r="C5570" i="52"/>
  <c r="P5569" i="52"/>
  <c r="I5569" i="52"/>
  <c r="C5569" i="52"/>
  <c r="P5568" i="52"/>
  <c r="I5568" i="52"/>
  <c r="C5568" i="52"/>
  <c r="P5567" i="52"/>
  <c r="I5567" i="52"/>
  <c r="C5567" i="52"/>
  <c r="P5566" i="52"/>
  <c r="I5566" i="52"/>
  <c r="C5566" i="52"/>
  <c r="P5565" i="52"/>
  <c r="I5565" i="52"/>
  <c r="C5565" i="52"/>
  <c r="P5564" i="52"/>
  <c r="I5564" i="52"/>
  <c r="C5564" i="52"/>
  <c r="P5563" i="52"/>
  <c r="I5563" i="52"/>
  <c r="C5563" i="52"/>
  <c r="P5562" i="52"/>
  <c r="I5562" i="52"/>
  <c r="C5562" i="52"/>
  <c r="P5561" i="52"/>
  <c r="I5561" i="52"/>
  <c r="C5561" i="52"/>
  <c r="P5560" i="52"/>
  <c r="I5560" i="52"/>
  <c r="C5560" i="52"/>
  <c r="P5559" i="52"/>
  <c r="I5559" i="52"/>
  <c r="C5559" i="52"/>
  <c r="P5558" i="52"/>
  <c r="I5558" i="52"/>
  <c r="C5558" i="52"/>
  <c r="P5557" i="52"/>
  <c r="I5557" i="52"/>
  <c r="C5557" i="52"/>
  <c r="P5556" i="52"/>
  <c r="I5556" i="52"/>
  <c r="C5556" i="52"/>
  <c r="P5555" i="52"/>
  <c r="I5555" i="52"/>
  <c r="C5555" i="52"/>
  <c r="P5554" i="52"/>
  <c r="I5554" i="52"/>
  <c r="C5554" i="52"/>
  <c r="P5553" i="52"/>
  <c r="I5553" i="52"/>
  <c r="C5553" i="52"/>
  <c r="P5552" i="52"/>
  <c r="I5552" i="52"/>
  <c r="C5552" i="52"/>
  <c r="P5551" i="52"/>
  <c r="I5551" i="52"/>
  <c r="C5551" i="52"/>
  <c r="P5550" i="52"/>
  <c r="I5550" i="52"/>
  <c r="C5550" i="52"/>
  <c r="P5549" i="52"/>
  <c r="I5549" i="52"/>
  <c r="C5549" i="52"/>
  <c r="P5548" i="52"/>
  <c r="I5548" i="52"/>
  <c r="C5548" i="52"/>
  <c r="P5547" i="52"/>
  <c r="I5547" i="52"/>
  <c r="C5547" i="52"/>
  <c r="P5546" i="52"/>
  <c r="I5546" i="52"/>
  <c r="C5546" i="52"/>
  <c r="P5545" i="52"/>
  <c r="I5545" i="52"/>
  <c r="C5545" i="52"/>
  <c r="P5544" i="52"/>
  <c r="I5544" i="52"/>
  <c r="C5544" i="52"/>
  <c r="P5543" i="52"/>
  <c r="I5543" i="52"/>
  <c r="C5543" i="52"/>
  <c r="P5542" i="52"/>
  <c r="I5542" i="52"/>
  <c r="C5542" i="52"/>
  <c r="P5541" i="52"/>
  <c r="I5541" i="52"/>
  <c r="C5541" i="52"/>
  <c r="P5540" i="52"/>
  <c r="I5540" i="52"/>
  <c r="C5540" i="52"/>
  <c r="P5539" i="52"/>
  <c r="I5539" i="52"/>
  <c r="C5539" i="52"/>
  <c r="P5538" i="52"/>
  <c r="I5538" i="52"/>
  <c r="C5538" i="52"/>
  <c r="P5537" i="52"/>
  <c r="I5537" i="52"/>
  <c r="C5537" i="52"/>
  <c r="P5536" i="52"/>
  <c r="I5536" i="52"/>
  <c r="C5536" i="52"/>
  <c r="P5535" i="52"/>
  <c r="I5535" i="52"/>
  <c r="C5535" i="52"/>
  <c r="P5534" i="52"/>
  <c r="I5534" i="52"/>
  <c r="C5534" i="52"/>
  <c r="P5533" i="52"/>
  <c r="I5533" i="52"/>
  <c r="C5533" i="52"/>
  <c r="P5532" i="52"/>
  <c r="I5532" i="52"/>
  <c r="C5532" i="52"/>
  <c r="P5531" i="52"/>
  <c r="I5531" i="52"/>
  <c r="C5531" i="52"/>
  <c r="P5530" i="52"/>
  <c r="I5530" i="52"/>
  <c r="C5530" i="52"/>
  <c r="P5529" i="52"/>
  <c r="I5529" i="52"/>
  <c r="C5529" i="52"/>
  <c r="P5528" i="52"/>
  <c r="I5528" i="52"/>
  <c r="C5528" i="52"/>
  <c r="P5527" i="52"/>
  <c r="I5527" i="52"/>
  <c r="C5527" i="52"/>
  <c r="P5526" i="52"/>
  <c r="I5526" i="52"/>
  <c r="C5526" i="52"/>
  <c r="P5525" i="52"/>
  <c r="I5525" i="52"/>
  <c r="C5525" i="52"/>
  <c r="P5524" i="52"/>
  <c r="I5524" i="52"/>
  <c r="C5524" i="52"/>
  <c r="P5523" i="52"/>
  <c r="I5523" i="52"/>
  <c r="C5523" i="52"/>
  <c r="P5522" i="52"/>
  <c r="I5522" i="52"/>
  <c r="C5522" i="52"/>
  <c r="P6983" i="52"/>
  <c r="I6983" i="52"/>
  <c r="C6983" i="52"/>
  <c r="P6982" i="52"/>
  <c r="I6982" i="52"/>
  <c r="C6982" i="52"/>
  <c r="P6981" i="52"/>
  <c r="I6981" i="52"/>
  <c r="C6981" i="52"/>
  <c r="P6980" i="52"/>
  <c r="I6980" i="52"/>
  <c r="C6980" i="52"/>
  <c r="P6979" i="52"/>
  <c r="I6979" i="52"/>
  <c r="C6979" i="52"/>
  <c r="P6978" i="52"/>
  <c r="I6978" i="52"/>
  <c r="C6978" i="52"/>
  <c r="P6977" i="52"/>
  <c r="I6977" i="52"/>
  <c r="C6977" i="52"/>
  <c r="P6976" i="52"/>
  <c r="I6976" i="52"/>
  <c r="C6976" i="52"/>
  <c r="P6975" i="52"/>
  <c r="I6975" i="52"/>
  <c r="C6975" i="52"/>
  <c r="P6974" i="52"/>
  <c r="I6974" i="52"/>
  <c r="C6974" i="52"/>
  <c r="P6973" i="52"/>
  <c r="I6973" i="52"/>
  <c r="C6973" i="52"/>
  <c r="P6972" i="52"/>
  <c r="I6972" i="52"/>
  <c r="C6972" i="52"/>
  <c r="P6971" i="52"/>
  <c r="I6971" i="52"/>
  <c r="C6971" i="52"/>
  <c r="P6970" i="52"/>
  <c r="I6970" i="52"/>
  <c r="C6970" i="52"/>
  <c r="P3878" i="52"/>
  <c r="I3878" i="52"/>
  <c r="C3878" i="52"/>
  <c r="P3877" i="52"/>
  <c r="I3877" i="52"/>
  <c r="C3877" i="52"/>
  <c r="P3876" i="52"/>
  <c r="I3876" i="52"/>
  <c r="C3876" i="52"/>
  <c r="P3875" i="52"/>
  <c r="I3875" i="52"/>
  <c r="C3875" i="52"/>
  <c r="P3874" i="52"/>
  <c r="I3874" i="52"/>
  <c r="C3874" i="52"/>
  <c r="P3873" i="52"/>
  <c r="I3873" i="52"/>
  <c r="C3873" i="52"/>
  <c r="P3872" i="52"/>
  <c r="I3872" i="52"/>
  <c r="C3872" i="52"/>
  <c r="P3871" i="52"/>
  <c r="I3871" i="52"/>
  <c r="C3871" i="52"/>
  <c r="P4748" i="52"/>
  <c r="I4748" i="52"/>
  <c r="C4748" i="52"/>
  <c r="P4747" i="52"/>
  <c r="I4747" i="52"/>
  <c r="C4747" i="52"/>
  <c r="P4746" i="52"/>
  <c r="I4746" i="52"/>
  <c r="C4746" i="52"/>
  <c r="P4745" i="52"/>
  <c r="I4745" i="52"/>
  <c r="C4745" i="52"/>
  <c r="P4744" i="52"/>
  <c r="I4744" i="52"/>
  <c r="C4744" i="52"/>
  <c r="P4743" i="52"/>
  <c r="I4743" i="52"/>
  <c r="C4743" i="52"/>
  <c r="P4742" i="52"/>
  <c r="I4742" i="52"/>
  <c r="C4742" i="52"/>
  <c r="P4741" i="52"/>
  <c r="I4741" i="52"/>
  <c r="C4741" i="52"/>
  <c r="P4740" i="52"/>
  <c r="I4740" i="52"/>
  <c r="C4740" i="52"/>
  <c r="P4739" i="52"/>
  <c r="I4739" i="52"/>
  <c r="C4739" i="52"/>
  <c r="P4738" i="52"/>
  <c r="I4738" i="52"/>
  <c r="C4738" i="52"/>
  <c r="P4737" i="52"/>
  <c r="I4737" i="52"/>
  <c r="C4737" i="52"/>
  <c r="P4736" i="52"/>
  <c r="I4736" i="52"/>
  <c r="C4736" i="52"/>
  <c r="P4735" i="52"/>
  <c r="I4735" i="52"/>
  <c r="C4735" i="52"/>
  <c r="P4734" i="52"/>
  <c r="I4734" i="52"/>
  <c r="C4734" i="52"/>
  <c r="P4733" i="52"/>
  <c r="I4733" i="52"/>
  <c r="C4733" i="52"/>
  <c r="P4732" i="52"/>
  <c r="I4732" i="52"/>
  <c r="C4732" i="52"/>
  <c r="P4731" i="52"/>
  <c r="I4731" i="52"/>
  <c r="C4731" i="52"/>
  <c r="P4730" i="52"/>
  <c r="I4730" i="52"/>
  <c r="C4730" i="52"/>
  <c r="P4729" i="52"/>
  <c r="I4729" i="52"/>
  <c r="C4729" i="52"/>
  <c r="P4728" i="52"/>
  <c r="I4728" i="52"/>
  <c r="C4728" i="52"/>
  <c r="P4727" i="52"/>
  <c r="I4727" i="52"/>
  <c r="C4727" i="52"/>
  <c r="P4726" i="52"/>
  <c r="I4726" i="52"/>
  <c r="C4726" i="52"/>
  <c r="P4725" i="52"/>
  <c r="I4725" i="52"/>
  <c r="C4725" i="52"/>
  <c r="P4724" i="52"/>
  <c r="I4724" i="52"/>
  <c r="C4724" i="52"/>
  <c r="P4723" i="52"/>
  <c r="I4723" i="52"/>
  <c r="C4723" i="52"/>
  <c r="P4722" i="52"/>
  <c r="I4722" i="52"/>
  <c r="C4722" i="52"/>
  <c r="P4721" i="52"/>
  <c r="I4721" i="52"/>
  <c r="C4721" i="52"/>
  <c r="P4720" i="52"/>
  <c r="I4720" i="52"/>
  <c r="C4720" i="52"/>
  <c r="P4719" i="52"/>
  <c r="I4719" i="52"/>
  <c r="C4719" i="52"/>
  <c r="P4718" i="52"/>
  <c r="I4718" i="52"/>
  <c r="C4718" i="52"/>
  <c r="P4717" i="52"/>
  <c r="I4717" i="52"/>
  <c r="C4717" i="52"/>
  <c r="P4716" i="52"/>
  <c r="I4716" i="52"/>
  <c r="C4716" i="52"/>
  <c r="P4715" i="52"/>
  <c r="I4715" i="52"/>
  <c r="C4715" i="52"/>
  <c r="P4714" i="52"/>
  <c r="I4714" i="52"/>
  <c r="C4714" i="52"/>
  <c r="P4713" i="52"/>
  <c r="I4713" i="52"/>
  <c r="C4713" i="52"/>
  <c r="P4712" i="52"/>
  <c r="I4712" i="52"/>
  <c r="C4712" i="52"/>
  <c r="P4711" i="52"/>
  <c r="I4711" i="52"/>
  <c r="C4711" i="52"/>
  <c r="P4710" i="52"/>
  <c r="I4710" i="52"/>
  <c r="C4710" i="52"/>
  <c r="P4709" i="52"/>
  <c r="I4709" i="52"/>
  <c r="C4709" i="52"/>
  <c r="P4708" i="52"/>
  <c r="I4708" i="52"/>
  <c r="C4708" i="52"/>
  <c r="P4707" i="52"/>
  <c r="I4707" i="52"/>
  <c r="C4707" i="52"/>
  <c r="P4706" i="52"/>
  <c r="I4706" i="52"/>
  <c r="C4706" i="52"/>
  <c r="P4705" i="52"/>
  <c r="I4705" i="52"/>
  <c r="C4705" i="52"/>
  <c r="P4704" i="52"/>
  <c r="I4704" i="52"/>
  <c r="C4704" i="52"/>
  <c r="P4703" i="52"/>
  <c r="I4703" i="52"/>
  <c r="C4703" i="52"/>
  <c r="P4702" i="52"/>
  <c r="I4702" i="52"/>
  <c r="C4702" i="52"/>
  <c r="P4701" i="52"/>
  <c r="I4701" i="52"/>
  <c r="C4701" i="52"/>
  <c r="P4700" i="52"/>
  <c r="I4700" i="52"/>
  <c r="C4700" i="52"/>
  <c r="P4699" i="52"/>
  <c r="I4699" i="52"/>
  <c r="C4699" i="52"/>
  <c r="P4698" i="52"/>
  <c r="I4698" i="52"/>
  <c r="C4698" i="52"/>
  <c r="P4697" i="52"/>
  <c r="I4697" i="52"/>
  <c r="C4697" i="52"/>
  <c r="P4696" i="52"/>
  <c r="I4696" i="52"/>
  <c r="C4696" i="52"/>
  <c r="P4695" i="52"/>
  <c r="I4695" i="52"/>
  <c r="C4695" i="52"/>
  <c r="P4694" i="52"/>
  <c r="I4694" i="52"/>
  <c r="C4694" i="52"/>
  <c r="P4693" i="52"/>
  <c r="I4693" i="52"/>
  <c r="C4693" i="52"/>
  <c r="P4692" i="52"/>
  <c r="I4692" i="52"/>
  <c r="C4692" i="52"/>
  <c r="P4691" i="52"/>
  <c r="I4691" i="52"/>
  <c r="C4691" i="52"/>
  <c r="P4690" i="52"/>
  <c r="I4690" i="52"/>
  <c r="C4690" i="52"/>
  <c r="P4689" i="52"/>
  <c r="I4689" i="52"/>
  <c r="C4689" i="52"/>
  <c r="P4688" i="52"/>
  <c r="I4688" i="52"/>
  <c r="C4688" i="52"/>
  <c r="P4687" i="52"/>
  <c r="I4687" i="52"/>
  <c r="C4687" i="52"/>
  <c r="P4686" i="52"/>
  <c r="I4686" i="52"/>
  <c r="C4686" i="52"/>
  <c r="P4685" i="52"/>
  <c r="I4685" i="52"/>
  <c r="C4685" i="52"/>
  <c r="P4684" i="52"/>
  <c r="I4684" i="52"/>
  <c r="C4684" i="52"/>
  <c r="P4683" i="52"/>
  <c r="I4683" i="52"/>
  <c r="C4683" i="52"/>
  <c r="P4682" i="52"/>
  <c r="I4682" i="52"/>
  <c r="C4682" i="52"/>
  <c r="P4681" i="52"/>
  <c r="I4681" i="52"/>
  <c r="C4681" i="52"/>
  <c r="P4680" i="52"/>
  <c r="I4680" i="52"/>
  <c r="C4680" i="52"/>
  <c r="P4679" i="52"/>
  <c r="I4679" i="52"/>
  <c r="C4679" i="52"/>
  <c r="P4678" i="52"/>
  <c r="I4678" i="52"/>
  <c r="C4678" i="52"/>
  <c r="P4677" i="52"/>
  <c r="I4677" i="52"/>
  <c r="C4677" i="52"/>
  <c r="P4676" i="52"/>
  <c r="I4676" i="52"/>
  <c r="C4676" i="52"/>
  <c r="P4675" i="52"/>
  <c r="I4675" i="52"/>
  <c r="C4675" i="52"/>
  <c r="P4674" i="52"/>
  <c r="I4674" i="52"/>
  <c r="C4674" i="52"/>
  <c r="P4673" i="52"/>
  <c r="I4673" i="52"/>
  <c r="C4673" i="52"/>
  <c r="P6661" i="52"/>
  <c r="I6661" i="52"/>
  <c r="C6661" i="52"/>
  <c r="P6660" i="52"/>
  <c r="I6660" i="52"/>
  <c r="C6660" i="52"/>
  <c r="P6659" i="52"/>
  <c r="I6659" i="52"/>
  <c r="C6659" i="52"/>
  <c r="P6658" i="52"/>
  <c r="I6658" i="52"/>
  <c r="C6658" i="52"/>
  <c r="P6657" i="52"/>
  <c r="I6657" i="52"/>
  <c r="C6657" i="52"/>
  <c r="P6656" i="52"/>
  <c r="I6656" i="52"/>
  <c r="C6656" i="52"/>
  <c r="P6655" i="52"/>
  <c r="I6655" i="52"/>
  <c r="C6655" i="52"/>
  <c r="P6654" i="52"/>
  <c r="I6654" i="52"/>
  <c r="C6654" i="52"/>
  <c r="P6653" i="52"/>
  <c r="I6653" i="52"/>
  <c r="C6653" i="52"/>
  <c r="P6652" i="52"/>
  <c r="I6652" i="52"/>
  <c r="C6652" i="52"/>
  <c r="P6651" i="52"/>
  <c r="I6651" i="52"/>
  <c r="C6651" i="52"/>
  <c r="P6650" i="52"/>
  <c r="I6650" i="52"/>
  <c r="C6650" i="52"/>
  <c r="P6649" i="52"/>
  <c r="I6649" i="52"/>
  <c r="C6649" i="52"/>
  <c r="P6648" i="52"/>
  <c r="I6648" i="52"/>
  <c r="C6648" i="52"/>
  <c r="P6647" i="52"/>
  <c r="I6647" i="52"/>
  <c r="C6647" i="52"/>
  <c r="P6646" i="52"/>
  <c r="I6646" i="52"/>
  <c r="C6646" i="52"/>
  <c r="P6645" i="52"/>
  <c r="I6645" i="52"/>
  <c r="C6645" i="52"/>
  <c r="P6644" i="52"/>
  <c r="I6644" i="52"/>
  <c r="C6644" i="52"/>
  <c r="P6643" i="52"/>
  <c r="I6643" i="52"/>
  <c r="C6643" i="52"/>
  <c r="P6642" i="52"/>
  <c r="I6642" i="52"/>
  <c r="C6642" i="52"/>
  <c r="P6641" i="52"/>
  <c r="I6641" i="52"/>
  <c r="C6641" i="52"/>
  <c r="P6640" i="52"/>
  <c r="I6640" i="52"/>
  <c r="C6640" i="52"/>
  <c r="P6639" i="52"/>
  <c r="I6639" i="52"/>
  <c r="C6639" i="52"/>
  <c r="P6638" i="52"/>
  <c r="I6638" i="52"/>
  <c r="C6638" i="52"/>
  <c r="P6637" i="52"/>
  <c r="I6637" i="52"/>
  <c r="C6637" i="52"/>
  <c r="P6636" i="52"/>
  <c r="I6636" i="52"/>
  <c r="C6636" i="52"/>
  <c r="P6635" i="52"/>
  <c r="I6635" i="52"/>
  <c r="C6635" i="52"/>
  <c r="P6634" i="52"/>
  <c r="I6634" i="52"/>
  <c r="C6634" i="52"/>
  <c r="P6633" i="52"/>
  <c r="I6633" i="52"/>
  <c r="C6633" i="52"/>
  <c r="P6632" i="52"/>
  <c r="I6632" i="52"/>
  <c r="C6632" i="52"/>
  <c r="P6631" i="52"/>
  <c r="I6631" i="52"/>
  <c r="C6631" i="52"/>
  <c r="P6630" i="52"/>
  <c r="I6630" i="52"/>
  <c r="C6630" i="52"/>
  <c r="P6629" i="52"/>
  <c r="I6629" i="52"/>
  <c r="C6629" i="52"/>
  <c r="P6628" i="52"/>
  <c r="I6628" i="52"/>
  <c r="C6628" i="52"/>
  <c r="P6627" i="52"/>
  <c r="I6627" i="52"/>
  <c r="C6627" i="52"/>
  <c r="P6626" i="52"/>
  <c r="I6626" i="52"/>
  <c r="C6626" i="52"/>
  <c r="P6625" i="52"/>
  <c r="I6625" i="52"/>
  <c r="C6625" i="52"/>
  <c r="P6624" i="52"/>
  <c r="I6624" i="52"/>
  <c r="C6624" i="52"/>
  <c r="P6623" i="52"/>
  <c r="I6623" i="52"/>
  <c r="C6623" i="52"/>
  <c r="P6622" i="52"/>
  <c r="I6622" i="52"/>
  <c r="C6622" i="52"/>
  <c r="P6621" i="52"/>
  <c r="I6621" i="52"/>
  <c r="C6621" i="52"/>
  <c r="P6620" i="52"/>
  <c r="I6620" i="52"/>
  <c r="C6620" i="52"/>
  <c r="P6619" i="52"/>
  <c r="I6619" i="52"/>
  <c r="C6619" i="52"/>
  <c r="P6618" i="52"/>
  <c r="I6618" i="52"/>
  <c r="C6618" i="52"/>
  <c r="P6617" i="52"/>
  <c r="I6617" i="52"/>
  <c r="C6617" i="52"/>
  <c r="P6616" i="52"/>
  <c r="I6616" i="52"/>
  <c r="C6616" i="52"/>
  <c r="P6615" i="52"/>
  <c r="I6615" i="52"/>
  <c r="C6615" i="52"/>
  <c r="P6614" i="52"/>
  <c r="I6614" i="52"/>
  <c r="C6614" i="52"/>
  <c r="P6613" i="52"/>
  <c r="I6613" i="52"/>
  <c r="C6613" i="52"/>
  <c r="P6612" i="52"/>
  <c r="I6612" i="52"/>
  <c r="C6612" i="52"/>
  <c r="P6611" i="52"/>
  <c r="I6611" i="52"/>
  <c r="C6611" i="52"/>
  <c r="P6610" i="52"/>
  <c r="I6610" i="52"/>
  <c r="C6610" i="52"/>
  <c r="P6609" i="52"/>
  <c r="I6609" i="52"/>
  <c r="C6609" i="52"/>
  <c r="P6608" i="52"/>
  <c r="I6608" i="52"/>
  <c r="C6608" i="52"/>
  <c r="P6607" i="52"/>
  <c r="I6607" i="52"/>
  <c r="C6607" i="52"/>
  <c r="P6606" i="52"/>
  <c r="I6606" i="52"/>
  <c r="C6606" i="52"/>
  <c r="P6605" i="52"/>
  <c r="I6605" i="52"/>
  <c r="C6605" i="52"/>
  <c r="P6604" i="52"/>
  <c r="I6604" i="52"/>
  <c r="C6604" i="52"/>
  <c r="P6603" i="52"/>
  <c r="I6603" i="52"/>
  <c r="C6603" i="52"/>
  <c r="P6602" i="52"/>
  <c r="I6602" i="52"/>
  <c r="C6602" i="52"/>
  <c r="P6601" i="52"/>
  <c r="I6601" i="52"/>
  <c r="C6601" i="52"/>
  <c r="P6600" i="52"/>
  <c r="I6600" i="52"/>
  <c r="C6600" i="52"/>
  <c r="P6599" i="52"/>
  <c r="I6599" i="52"/>
  <c r="C6599" i="52"/>
  <c r="P6598" i="52"/>
  <c r="I6598" i="52"/>
  <c r="C6598" i="52"/>
  <c r="P6597" i="52"/>
  <c r="I6597" i="52"/>
  <c r="C6597" i="52"/>
  <c r="P6596" i="52"/>
  <c r="I6596" i="52"/>
  <c r="C6596" i="52"/>
  <c r="P6595" i="52"/>
  <c r="I6595" i="52"/>
  <c r="C6595" i="52"/>
  <c r="P6594" i="52"/>
  <c r="I6594" i="52"/>
  <c r="C6594" i="52"/>
  <c r="P6593" i="52"/>
  <c r="I6593" i="52"/>
  <c r="C6593" i="52"/>
  <c r="P6592" i="52"/>
  <c r="I6592" i="52"/>
  <c r="C6592" i="52"/>
  <c r="P6591" i="52"/>
  <c r="I6591" i="52"/>
  <c r="C6591" i="52"/>
  <c r="P6590" i="52"/>
  <c r="I6590" i="52"/>
  <c r="C6590" i="52"/>
  <c r="P6059" i="52"/>
  <c r="I6059" i="52"/>
  <c r="C6059" i="52"/>
  <c r="P6058" i="52"/>
  <c r="I6058" i="52"/>
  <c r="C6058" i="52"/>
  <c r="P6057" i="52"/>
  <c r="I6057" i="52"/>
  <c r="C6057" i="52"/>
  <c r="P6056" i="52"/>
  <c r="I6056" i="52"/>
  <c r="C6056" i="52"/>
  <c r="P6055" i="52"/>
  <c r="I6055" i="52"/>
  <c r="C6055" i="52"/>
  <c r="P6054" i="52"/>
  <c r="I6054" i="52"/>
  <c r="C6054" i="52"/>
  <c r="P6053" i="52"/>
  <c r="I6053" i="52"/>
  <c r="C6053" i="52"/>
  <c r="P6052" i="52"/>
  <c r="I6052" i="52"/>
  <c r="C6052" i="52"/>
  <c r="P6051" i="52"/>
  <c r="I6051" i="52"/>
  <c r="C6051" i="52"/>
  <c r="P6050" i="52"/>
  <c r="I6050" i="52"/>
  <c r="C6050" i="52"/>
  <c r="P6049" i="52"/>
  <c r="I6049" i="52"/>
  <c r="C6049" i="52"/>
  <c r="P6048" i="52"/>
  <c r="I6048" i="52"/>
  <c r="C6048" i="52"/>
  <c r="P6047" i="52"/>
  <c r="I6047" i="52"/>
  <c r="C6047" i="52"/>
  <c r="P6046" i="52"/>
  <c r="I6046" i="52"/>
  <c r="C6046" i="52"/>
  <c r="P6045" i="52"/>
  <c r="I6045" i="52"/>
  <c r="C6045" i="52"/>
  <c r="P6044" i="52"/>
  <c r="I6044" i="52"/>
  <c r="C6044" i="52"/>
  <c r="P6043" i="52"/>
  <c r="I6043" i="52"/>
  <c r="C6043" i="52"/>
  <c r="P6042" i="52"/>
  <c r="I6042" i="52"/>
  <c r="C6042" i="52"/>
  <c r="P6041" i="52"/>
  <c r="I6041" i="52"/>
  <c r="C6041" i="52"/>
  <c r="P6040" i="52"/>
  <c r="I6040" i="52"/>
  <c r="C6040" i="52"/>
  <c r="P6039" i="52"/>
  <c r="I6039" i="52"/>
  <c r="C6039" i="52"/>
  <c r="P6038" i="52"/>
  <c r="I6038" i="52"/>
  <c r="C6038" i="52"/>
  <c r="P6037" i="52"/>
  <c r="I6037" i="52"/>
  <c r="C6037" i="52"/>
  <c r="P6036" i="52"/>
  <c r="I6036" i="52"/>
  <c r="C6036" i="52"/>
  <c r="P6035" i="52"/>
  <c r="I6035" i="52"/>
  <c r="C6035" i="52"/>
  <c r="P6034" i="52"/>
  <c r="I6034" i="52"/>
  <c r="C6034" i="52"/>
  <c r="P6033" i="52"/>
  <c r="I6033" i="52"/>
  <c r="C6033" i="52"/>
  <c r="P6032" i="52"/>
  <c r="I6032" i="52"/>
  <c r="C6032" i="52"/>
  <c r="P6031" i="52"/>
  <c r="I6031" i="52"/>
  <c r="C6031" i="52"/>
  <c r="P6030" i="52"/>
  <c r="I6030" i="52"/>
  <c r="C6030" i="52"/>
  <c r="P6029" i="52"/>
  <c r="I6029" i="52"/>
  <c r="C6029" i="52"/>
  <c r="P6028" i="52"/>
  <c r="I6028" i="52"/>
  <c r="C6028" i="52"/>
  <c r="P6027" i="52"/>
  <c r="I6027" i="52"/>
  <c r="C6027" i="52"/>
  <c r="P6026" i="52"/>
  <c r="I6026" i="52"/>
  <c r="C6026" i="52"/>
  <c r="P6025" i="52"/>
  <c r="I6025" i="52"/>
  <c r="C6025" i="52"/>
  <c r="P6024" i="52"/>
  <c r="I6024" i="52"/>
  <c r="C6024" i="52"/>
  <c r="P6023" i="52"/>
  <c r="I6023" i="52"/>
  <c r="C6023" i="52"/>
  <c r="P6022" i="52"/>
  <c r="I6022" i="52"/>
  <c r="C6022" i="52"/>
  <c r="P6021" i="52"/>
  <c r="I6021" i="52"/>
  <c r="C6021" i="52"/>
  <c r="P6020" i="52"/>
  <c r="I6020" i="52"/>
  <c r="C6020" i="52"/>
  <c r="P6019" i="52"/>
  <c r="I6019" i="52"/>
  <c r="C6019" i="52"/>
  <c r="P6018" i="52"/>
  <c r="I6018" i="52"/>
  <c r="C6018" i="52"/>
  <c r="P6017" i="52"/>
  <c r="I6017" i="52"/>
  <c r="C6017" i="52"/>
  <c r="P6016" i="52"/>
  <c r="I6016" i="52"/>
  <c r="C6016" i="52"/>
  <c r="P6015" i="52"/>
  <c r="I6015" i="52"/>
  <c r="C6015" i="52"/>
  <c r="P6014" i="52"/>
  <c r="I6014" i="52"/>
  <c r="C6014" i="52"/>
  <c r="P6013" i="52"/>
  <c r="I6013" i="52"/>
  <c r="C6013" i="52"/>
  <c r="P6012" i="52"/>
  <c r="I6012" i="52"/>
  <c r="C6012" i="52"/>
  <c r="P6011" i="52"/>
  <c r="I6011" i="52"/>
  <c r="C6011" i="52"/>
  <c r="P6010" i="52"/>
  <c r="I6010" i="52"/>
  <c r="C6010" i="52"/>
  <c r="P6009" i="52"/>
  <c r="I6009" i="52"/>
  <c r="C6009" i="52"/>
  <c r="P6008" i="52"/>
  <c r="I6008" i="52"/>
  <c r="C6008" i="52"/>
  <c r="P6518" i="52"/>
  <c r="I6518" i="52"/>
  <c r="C6518" i="52"/>
  <c r="P6517" i="52"/>
  <c r="I6517" i="52"/>
  <c r="C6517" i="52"/>
  <c r="P6516" i="52"/>
  <c r="I6516" i="52"/>
  <c r="C6516" i="52"/>
  <c r="P6515" i="52"/>
  <c r="I6515" i="52"/>
  <c r="C6515" i="52"/>
  <c r="P6514" i="52"/>
  <c r="I6514" i="52"/>
  <c r="C6514" i="52"/>
  <c r="P6513" i="52"/>
  <c r="I6513" i="52"/>
  <c r="C6513" i="52"/>
  <c r="P6512" i="52"/>
  <c r="I6512" i="52"/>
  <c r="C6512" i="52"/>
  <c r="P6511" i="52"/>
  <c r="I6511" i="52"/>
  <c r="C6511" i="52"/>
  <c r="P6510" i="52"/>
  <c r="I6510" i="52"/>
  <c r="C6510" i="52"/>
  <c r="P6509" i="52"/>
  <c r="I6509" i="52"/>
  <c r="C6509" i="52"/>
  <c r="P6508" i="52"/>
  <c r="I6508" i="52"/>
  <c r="C6508" i="52"/>
  <c r="P6507" i="52"/>
  <c r="I6507" i="52"/>
  <c r="C6507" i="52"/>
  <c r="P6506" i="52"/>
  <c r="I6506" i="52"/>
  <c r="C6506" i="52"/>
  <c r="P6505" i="52"/>
  <c r="I6505" i="52"/>
  <c r="C6505" i="52"/>
  <c r="P6504" i="52"/>
  <c r="I6504" i="52"/>
  <c r="C6504" i="52"/>
  <c r="P6503" i="52"/>
  <c r="I6503" i="52"/>
  <c r="C6503" i="52"/>
  <c r="P6502" i="52"/>
  <c r="I6502" i="52"/>
  <c r="C6502" i="52"/>
  <c r="P6501" i="52"/>
  <c r="I6501" i="52"/>
  <c r="C6501" i="52"/>
  <c r="P6500" i="52"/>
  <c r="I6500" i="52"/>
  <c r="C6500" i="52"/>
  <c r="P6499" i="52"/>
  <c r="I6499" i="52"/>
  <c r="C6499" i="52"/>
  <c r="P6498" i="52"/>
  <c r="I6498" i="52"/>
  <c r="C6498" i="52"/>
  <c r="P6497" i="52"/>
  <c r="I6497" i="52"/>
  <c r="C6497" i="52"/>
  <c r="P6496" i="52"/>
  <c r="I6496" i="52"/>
  <c r="C6496" i="52"/>
  <c r="P6495" i="52"/>
  <c r="I6495" i="52"/>
  <c r="C6495" i="52"/>
  <c r="P6494" i="52"/>
  <c r="I6494" i="52"/>
  <c r="C6494" i="52"/>
  <c r="P6493" i="52"/>
  <c r="I6493" i="52"/>
  <c r="C6493" i="52"/>
  <c r="P6492" i="52"/>
  <c r="I6492" i="52"/>
  <c r="C6492" i="52"/>
  <c r="P6491" i="52"/>
  <c r="I6491" i="52"/>
  <c r="C6491" i="52"/>
  <c r="P6490" i="52"/>
  <c r="I6490" i="52"/>
  <c r="C6490" i="52"/>
  <c r="P6489" i="52"/>
  <c r="I6489" i="52"/>
  <c r="C6489" i="52"/>
  <c r="P6488" i="52"/>
  <c r="I6488" i="52"/>
  <c r="C6488" i="52"/>
  <c r="P6487" i="52"/>
  <c r="I6487" i="52"/>
  <c r="C6487" i="52"/>
  <c r="P6486" i="52"/>
  <c r="I6486" i="52"/>
  <c r="C6486" i="52"/>
  <c r="P6485" i="52"/>
  <c r="I6485" i="52"/>
  <c r="C6485" i="52"/>
  <c r="P6484" i="52"/>
  <c r="I6484" i="52"/>
  <c r="C6484" i="52"/>
  <c r="P6483" i="52"/>
  <c r="I6483" i="52"/>
  <c r="C6483" i="52"/>
  <c r="P6482" i="52"/>
  <c r="I6482" i="52"/>
  <c r="C6482" i="52"/>
  <c r="P6481" i="52"/>
  <c r="I6481" i="52"/>
  <c r="C6481" i="52"/>
  <c r="P6480" i="52"/>
  <c r="I6480" i="52"/>
  <c r="C6480" i="52"/>
  <c r="P6479" i="52"/>
  <c r="I6479" i="52"/>
  <c r="C6479" i="52"/>
  <c r="P6478" i="52"/>
  <c r="I6478" i="52"/>
  <c r="C6478" i="52"/>
  <c r="P6477" i="52"/>
  <c r="I6477" i="52"/>
  <c r="C6477" i="52"/>
  <c r="P6476" i="52"/>
  <c r="I6476" i="52"/>
  <c r="C6476" i="52"/>
  <c r="P6475" i="52"/>
  <c r="I6475" i="52"/>
  <c r="C6475" i="52"/>
  <c r="P6474" i="52"/>
  <c r="I6474" i="52"/>
  <c r="C6474" i="52"/>
  <c r="P6473" i="52"/>
  <c r="I6473" i="52"/>
  <c r="C6473" i="52"/>
  <c r="P6472" i="52"/>
  <c r="I6472" i="52"/>
  <c r="C6472" i="52"/>
  <c r="P6471" i="52"/>
  <c r="I6471" i="52"/>
  <c r="C6471" i="52"/>
  <c r="P5953" i="52"/>
  <c r="I5953" i="52"/>
  <c r="C5953" i="52"/>
  <c r="P5952" i="52"/>
  <c r="I5952" i="52"/>
  <c r="C5952" i="52"/>
  <c r="P5951" i="52"/>
  <c r="I5951" i="52"/>
  <c r="C5951" i="52"/>
  <c r="P5950" i="52"/>
  <c r="I5950" i="52"/>
  <c r="C5950" i="52"/>
  <c r="P5949" i="52"/>
  <c r="I5949" i="52"/>
  <c r="C5949" i="52"/>
  <c r="P5948" i="52"/>
  <c r="I5948" i="52"/>
  <c r="C5948" i="52"/>
  <c r="P5595" i="52"/>
  <c r="I5595" i="52"/>
  <c r="C5595" i="52"/>
  <c r="P5594" i="52"/>
  <c r="I5594" i="52"/>
  <c r="C5594" i="52"/>
  <c r="P5593" i="52"/>
  <c r="I5593" i="52"/>
  <c r="C5593" i="52"/>
  <c r="P5592" i="52"/>
  <c r="I5592" i="52"/>
  <c r="C5592" i="52"/>
  <c r="P5591" i="52"/>
  <c r="I5591" i="52"/>
  <c r="C5591" i="52"/>
  <c r="P5590" i="52"/>
  <c r="I5590" i="52"/>
  <c r="C5590" i="52"/>
  <c r="P5589" i="52"/>
  <c r="I5589" i="52"/>
  <c r="C5589" i="52"/>
  <c r="P5588" i="52"/>
  <c r="I5588" i="52"/>
  <c r="C5588" i="52"/>
  <c r="P516" i="52"/>
  <c r="I516" i="52"/>
  <c r="C516" i="52"/>
  <c r="P515" i="52"/>
  <c r="I515" i="52"/>
  <c r="C515" i="52"/>
  <c r="P514" i="52"/>
  <c r="I514" i="52"/>
  <c r="C514" i="52"/>
  <c r="P513" i="52"/>
  <c r="I513" i="52"/>
  <c r="C513" i="52"/>
  <c r="P512" i="52"/>
  <c r="I512" i="52"/>
  <c r="C512" i="52"/>
  <c r="P511" i="52"/>
  <c r="I511" i="52"/>
  <c r="C511" i="52"/>
  <c r="P510" i="52"/>
  <c r="I510" i="52"/>
  <c r="C510" i="52"/>
  <c r="P509" i="52"/>
  <c r="I509" i="52"/>
  <c r="C509" i="52"/>
  <c r="P508" i="52"/>
  <c r="I508" i="52"/>
  <c r="C508" i="52"/>
  <c r="P507" i="52"/>
  <c r="I507" i="52"/>
  <c r="C507" i="52"/>
  <c r="P5696" i="52"/>
  <c r="I5696" i="52"/>
  <c r="C5696" i="52"/>
  <c r="P5695" i="52"/>
  <c r="I5695" i="52"/>
  <c r="C5695" i="52"/>
  <c r="P5694" i="52"/>
  <c r="I5694" i="52"/>
  <c r="C5694" i="52"/>
  <c r="P5693" i="52"/>
  <c r="I5693" i="52"/>
  <c r="C5693" i="52"/>
  <c r="P5692" i="52"/>
  <c r="I5692" i="52"/>
  <c r="C5692" i="52"/>
  <c r="P7119" i="52"/>
  <c r="I7119" i="52"/>
  <c r="C7119" i="52"/>
  <c r="P7118" i="52"/>
  <c r="I7118" i="52"/>
  <c r="C7118" i="52"/>
  <c r="P7117" i="52"/>
  <c r="I7117" i="52"/>
  <c r="C7117" i="52"/>
  <c r="P7116" i="52"/>
  <c r="I7116" i="52"/>
  <c r="C7116" i="52"/>
  <c r="P7115" i="52"/>
  <c r="I7115" i="52"/>
  <c r="C7115" i="52"/>
  <c r="P7114" i="52"/>
  <c r="I7114" i="52"/>
  <c r="C7114" i="52"/>
  <c r="P7113" i="52"/>
  <c r="I7113" i="52"/>
  <c r="C7113" i="52"/>
  <c r="P7112" i="52"/>
  <c r="I7112" i="52"/>
  <c r="C7112" i="52"/>
  <c r="P7111" i="52"/>
  <c r="I7111" i="52"/>
  <c r="C7111" i="52"/>
  <c r="P5610" i="52"/>
  <c r="I5610" i="52"/>
  <c r="C5610" i="52"/>
  <c r="P5609" i="52"/>
  <c r="I5609" i="52"/>
  <c r="C5609" i="52"/>
  <c r="P5608" i="52"/>
  <c r="I5608" i="52"/>
  <c r="C5608" i="52"/>
  <c r="P5607" i="52"/>
  <c r="I5607" i="52"/>
  <c r="C5607" i="52"/>
  <c r="P5606" i="52"/>
  <c r="I5606" i="52"/>
  <c r="C5606" i="52"/>
  <c r="P5605" i="52"/>
  <c r="I5605" i="52"/>
  <c r="C5605" i="52"/>
  <c r="P5604" i="52"/>
  <c r="I5604" i="52"/>
  <c r="C5604" i="52"/>
  <c r="P5603" i="52"/>
  <c r="I5603" i="52"/>
  <c r="C5603" i="52"/>
  <c r="P5602" i="52"/>
  <c r="I5602" i="52"/>
  <c r="C5602" i="52"/>
  <c r="P5601" i="52"/>
  <c r="I5601" i="52"/>
  <c r="C5601" i="52"/>
  <c r="P5600" i="52"/>
  <c r="I5600" i="52"/>
  <c r="C5600" i="52"/>
  <c r="P5599" i="52"/>
  <c r="I5599" i="52"/>
  <c r="C5599" i="52"/>
  <c r="P5598" i="52"/>
  <c r="I5598" i="52"/>
  <c r="C5598" i="52"/>
  <c r="P5597" i="52"/>
  <c r="I5597" i="52"/>
  <c r="C5597" i="52"/>
  <c r="P5596" i="52"/>
  <c r="I5596" i="52"/>
  <c r="C5596" i="52"/>
  <c r="P434" i="52"/>
  <c r="I434" i="52"/>
  <c r="C434" i="52"/>
  <c r="P433" i="52"/>
  <c r="I433" i="52"/>
  <c r="C433" i="52"/>
  <c r="P432" i="52"/>
  <c r="I432" i="52"/>
  <c r="C432" i="52"/>
  <c r="P431" i="52"/>
  <c r="I431" i="52"/>
  <c r="C431" i="52"/>
  <c r="P430" i="52"/>
  <c r="I430" i="52"/>
  <c r="C430" i="52"/>
  <c r="P429" i="52"/>
  <c r="I429" i="52"/>
  <c r="C429" i="52"/>
  <c r="P428" i="52"/>
  <c r="I428" i="52"/>
  <c r="C428" i="52"/>
  <c r="P427" i="52"/>
  <c r="I427" i="52"/>
  <c r="C427" i="52"/>
  <c r="P426" i="52"/>
  <c r="I426" i="52"/>
  <c r="C426" i="52"/>
  <c r="P425" i="52"/>
  <c r="I425" i="52"/>
  <c r="C425" i="52"/>
  <c r="P424" i="52"/>
  <c r="I424" i="52"/>
  <c r="C424" i="52"/>
  <c r="P423" i="52"/>
  <c r="I423" i="52"/>
  <c r="C423" i="52"/>
  <c r="P422" i="52"/>
  <c r="I422" i="52"/>
  <c r="C422" i="52"/>
  <c r="P536" i="52"/>
  <c r="I536" i="52"/>
  <c r="C536" i="52"/>
  <c r="P535" i="52"/>
  <c r="I535" i="52"/>
  <c r="C535" i="52"/>
  <c r="P534" i="52"/>
  <c r="I534" i="52"/>
  <c r="C534" i="52"/>
  <c r="P533" i="52"/>
  <c r="I533" i="52"/>
  <c r="C533" i="52"/>
  <c r="P532" i="52"/>
  <c r="I532" i="52"/>
  <c r="C532" i="52"/>
  <c r="P2914" i="52"/>
  <c r="I2914" i="52"/>
  <c r="C2914" i="52"/>
  <c r="P2913" i="52"/>
  <c r="I2913" i="52"/>
  <c r="C2913" i="52"/>
  <c r="P2912" i="52"/>
  <c r="I2912" i="52"/>
  <c r="C2912" i="52"/>
  <c r="P2911" i="52"/>
  <c r="I2911" i="52"/>
  <c r="C2911" i="52"/>
  <c r="P2910" i="52"/>
  <c r="I2910" i="52"/>
  <c r="C2910" i="52"/>
  <c r="P2909" i="52"/>
  <c r="I2909" i="52"/>
  <c r="C2909" i="52"/>
  <c r="P2908" i="52"/>
  <c r="I2908" i="52"/>
  <c r="C2908" i="52"/>
  <c r="P2907" i="52"/>
  <c r="I2907" i="52"/>
  <c r="C2907" i="52"/>
  <c r="P2906" i="52"/>
  <c r="I2906" i="52"/>
  <c r="C2906" i="52"/>
  <c r="P2905" i="52"/>
  <c r="I2905" i="52"/>
  <c r="C2905" i="52"/>
  <c r="P2904" i="52"/>
  <c r="I2904" i="52"/>
  <c r="C2904" i="52"/>
  <c r="P2903" i="52"/>
  <c r="I2903" i="52"/>
  <c r="C2903" i="52"/>
  <c r="P2902" i="52"/>
  <c r="I2902" i="52"/>
  <c r="C2902" i="52"/>
  <c r="P2901" i="52"/>
  <c r="I2901" i="52"/>
  <c r="C2901" i="52"/>
  <c r="P2900" i="52"/>
  <c r="I2900" i="52"/>
  <c r="C2900" i="52"/>
  <c r="P2899" i="52"/>
  <c r="I2899" i="52"/>
  <c r="C2899" i="52"/>
  <c r="P2898" i="52"/>
  <c r="I2898" i="52"/>
  <c r="C2898" i="52"/>
  <c r="P2897" i="52"/>
  <c r="I2897" i="52"/>
  <c r="C2897" i="52"/>
  <c r="P2896" i="52"/>
  <c r="I2896" i="52"/>
  <c r="C2896" i="52"/>
  <c r="P2895" i="52"/>
  <c r="I2895" i="52"/>
  <c r="C2895" i="52"/>
  <c r="P2894" i="52"/>
  <c r="I2894" i="52"/>
  <c r="C2894" i="52"/>
  <c r="P2893" i="52"/>
  <c r="I2893" i="52"/>
  <c r="C2893" i="52"/>
  <c r="P2892" i="52"/>
  <c r="I2892" i="52"/>
  <c r="C2892" i="52"/>
  <c r="P2891" i="52"/>
  <c r="I2891" i="52"/>
  <c r="C2891" i="52"/>
  <c r="P2890" i="52"/>
  <c r="I2890" i="52"/>
  <c r="C2890" i="52"/>
  <c r="P2889" i="52"/>
  <c r="I2889" i="52"/>
  <c r="C2889" i="52"/>
  <c r="P2888" i="52"/>
  <c r="I2888" i="52"/>
  <c r="C2888" i="52"/>
  <c r="P2887" i="52"/>
  <c r="I2887" i="52"/>
  <c r="C2887" i="52"/>
  <c r="P2886" i="52"/>
  <c r="I2886" i="52"/>
  <c r="C2886" i="52"/>
  <c r="P2885" i="52"/>
  <c r="I2885" i="52"/>
  <c r="C2885" i="52"/>
  <c r="P2884" i="52"/>
  <c r="I2884" i="52"/>
  <c r="C2884" i="52"/>
  <c r="P2883" i="52"/>
  <c r="I2883" i="52"/>
  <c r="C2883" i="52"/>
  <c r="P2882" i="52"/>
  <c r="I2882" i="52"/>
  <c r="C2882" i="52"/>
  <c r="P2881" i="52"/>
  <c r="I2881" i="52"/>
  <c r="C2881" i="52"/>
  <c r="P2880" i="52"/>
  <c r="I2880" i="52"/>
  <c r="C2880" i="52"/>
  <c r="P2879" i="52"/>
  <c r="I2879" i="52"/>
  <c r="C2879" i="52"/>
  <c r="P2878" i="52"/>
  <c r="I2878" i="52"/>
  <c r="C2878" i="52"/>
  <c r="P2877" i="52"/>
  <c r="I2877" i="52"/>
  <c r="C2877" i="52"/>
  <c r="P2876" i="52"/>
  <c r="I2876" i="52"/>
  <c r="C2876" i="52"/>
  <c r="P2875" i="52"/>
  <c r="I2875" i="52"/>
  <c r="C2875" i="52"/>
  <c r="P2874" i="52"/>
  <c r="I2874" i="52"/>
  <c r="C2874" i="52"/>
  <c r="P2873" i="52"/>
  <c r="I2873" i="52"/>
  <c r="C2873" i="52"/>
  <c r="P2872" i="52"/>
  <c r="I2872" i="52"/>
  <c r="C2872" i="52"/>
  <c r="P2871" i="52"/>
  <c r="I2871" i="52"/>
  <c r="C2871" i="52"/>
  <c r="P2870" i="52"/>
  <c r="I2870" i="52"/>
  <c r="C2870" i="52"/>
  <c r="P2869" i="52"/>
  <c r="I2869" i="52"/>
  <c r="C2869" i="52"/>
  <c r="P2868" i="52"/>
  <c r="I2868" i="52"/>
  <c r="C2868" i="52"/>
  <c r="P2867" i="52"/>
  <c r="I2867" i="52"/>
  <c r="C2867" i="52"/>
  <c r="P2866" i="52"/>
  <c r="I2866" i="52"/>
  <c r="C2866" i="52"/>
  <c r="P2865" i="52"/>
  <c r="I2865" i="52"/>
  <c r="C2865" i="52"/>
  <c r="P2864" i="52"/>
  <c r="I2864" i="52"/>
  <c r="C2864" i="52"/>
  <c r="P2863" i="52"/>
  <c r="I2863" i="52"/>
  <c r="C2863" i="52"/>
  <c r="P2862" i="52"/>
  <c r="I2862" i="52"/>
  <c r="C2862" i="52"/>
  <c r="P2861" i="52"/>
  <c r="I2861" i="52"/>
  <c r="C2861" i="52"/>
  <c r="P2860" i="52"/>
  <c r="I2860" i="52"/>
  <c r="C2860" i="52"/>
  <c r="P2859" i="52"/>
  <c r="I2859" i="52"/>
  <c r="C2859" i="52"/>
  <c r="P2858" i="52"/>
  <c r="I2858" i="52"/>
  <c r="C2858" i="52"/>
  <c r="P2857" i="52"/>
  <c r="I2857" i="52"/>
  <c r="C2857" i="52"/>
  <c r="P2856" i="52"/>
  <c r="I2856" i="52"/>
  <c r="C2856" i="52"/>
  <c r="P2855" i="52"/>
  <c r="I2855" i="52"/>
  <c r="C2855" i="52"/>
  <c r="P2854" i="52"/>
  <c r="I2854" i="52"/>
  <c r="C2854" i="52"/>
  <c r="P2853" i="52"/>
  <c r="I2853" i="52"/>
  <c r="C2853" i="52"/>
  <c r="P2852" i="52"/>
  <c r="I2852" i="52"/>
  <c r="C2852" i="52"/>
  <c r="P2851" i="52"/>
  <c r="I2851" i="52"/>
  <c r="C2851" i="52"/>
  <c r="P2850" i="52"/>
  <c r="I2850" i="52"/>
  <c r="C2850" i="52"/>
  <c r="P2849" i="52"/>
  <c r="I2849" i="52"/>
  <c r="C2849" i="52"/>
  <c r="P2848" i="52"/>
  <c r="I2848" i="52"/>
  <c r="C2848" i="52"/>
  <c r="P2847" i="52"/>
  <c r="I2847" i="52"/>
  <c r="C2847" i="52"/>
  <c r="P2846" i="52"/>
  <c r="I2846" i="52"/>
  <c r="C2846" i="52"/>
  <c r="P2845" i="52"/>
  <c r="I2845" i="52"/>
  <c r="C2845" i="52"/>
  <c r="P2844" i="52"/>
  <c r="I2844" i="52"/>
  <c r="C2844" i="52"/>
  <c r="P2843" i="52"/>
  <c r="I2843" i="52"/>
  <c r="C2843" i="52"/>
  <c r="P2842" i="52"/>
  <c r="I2842" i="52"/>
  <c r="C2842" i="52"/>
  <c r="P2841" i="52"/>
  <c r="I2841" i="52"/>
  <c r="C2841" i="52"/>
  <c r="P2840" i="52"/>
  <c r="I2840" i="52"/>
  <c r="C2840" i="52"/>
  <c r="P2839" i="52"/>
  <c r="I2839" i="52"/>
  <c r="C2839" i="52"/>
  <c r="P2838" i="52"/>
  <c r="I2838" i="52"/>
  <c r="C2838" i="52"/>
  <c r="P2837" i="52"/>
  <c r="I2837" i="52"/>
  <c r="C2837" i="52"/>
  <c r="P2836" i="52"/>
  <c r="I2836" i="52"/>
  <c r="C2836" i="52"/>
  <c r="P2835" i="52"/>
  <c r="I2835" i="52"/>
  <c r="C2835" i="52"/>
  <c r="P2834" i="52"/>
  <c r="I2834" i="52"/>
  <c r="C2834" i="52"/>
  <c r="P2833" i="52"/>
  <c r="I2833" i="52"/>
  <c r="C2833" i="52"/>
  <c r="P2832" i="52"/>
  <c r="I2832" i="52"/>
  <c r="C2832" i="52"/>
  <c r="P2831" i="52"/>
  <c r="I2831" i="52"/>
  <c r="C2831" i="52"/>
  <c r="P2830" i="52"/>
  <c r="I2830" i="52"/>
  <c r="C2830" i="52"/>
  <c r="P2829" i="52"/>
  <c r="I2829" i="52"/>
  <c r="C2829" i="52"/>
  <c r="P2828" i="52"/>
  <c r="I2828" i="52"/>
  <c r="C2828" i="52"/>
  <c r="P2827" i="52"/>
  <c r="I2827" i="52"/>
  <c r="C2827" i="52"/>
  <c r="P2826" i="52"/>
  <c r="I2826" i="52"/>
  <c r="C2826" i="52"/>
  <c r="P165" i="52"/>
  <c r="I165" i="52"/>
  <c r="C165" i="52"/>
  <c r="P164" i="52"/>
  <c r="I164" i="52"/>
  <c r="C164" i="52"/>
  <c r="P163" i="52"/>
  <c r="I163" i="52"/>
  <c r="C163" i="52"/>
  <c r="P162" i="52"/>
  <c r="I162" i="52"/>
  <c r="C162" i="52"/>
  <c r="P161" i="52"/>
  <c r="I161" i="52"/>
  <c r="C161" i="52"/>
  <c r="P160" i="52"/>
  <c r="I160" i="52"/>
  <c r="C160" i="52"/>
  <c r="P159" i="52"/>
  <c r="I159" i="52"/>
  <c r="C159" i="52"/>
  <c r="P158" i="52"/>
  <c r="I158" i="52"/>
  <c r="C158" i="52"/>
  <c r="P157" i="52"/>
  <c r="I157" i="52"/>
  <c r="C157" i="52"/>
  <c r="P156" i="52"/>
  <c r="I156" i="52"/>
  <c r="C156" i="52"/>
  <c r="P155" i="52"/>
  <c r="I155" i="52"/>
  <c r="C155" i="52"/>
  <c r="P5796" i="52"/>
  <c r="I5796" i="52"/>
  <c r="C5796" i="52"/>
  <c r="P5795" i="52"/>
  <c r="I5795" i="52"/>
  <c r="C5795" i="52"/>
  <c r="P5794" i="52"/>
  <c r="I5794" i="52"/>
  <c r="C5794" i="52"/>
  <c r="P5793" i="52"/>
  <c r="I5793" i="52"/>
  <c r="C5793" i="52"/>
  <c r="P5792" i="52"/>
  <c r="I5792" i="52"/>
  <c r="C5792" i="52"/>
  <c r="P5791" i="52"/>
  <c r="I5791" i="52"/>
  <c r="C5791" i="52"/>
  <c r="P5790" i="52"/>
  <c r="I5790" i="52"/>
  <c r="C5790" i="52"/>
  <c r="P5789" i="52"/>
  <c r="I5789" i="52"/>
  <c r="C5789" i="52"/>
  <c r="P5788" i="52"/>
  <c r="I5788" i="52"/>
  <c r="C5788" i="52"/>
  <c r="P5787" i="52"/>
  <c r="I5787" i="52"/>
  <c r="C5787" i="52"/>
  <c r="P5786" i="52"/>
  <c r="I5786" i="52"/>
  <c r="C5786" i="52"/>
  <c r="P5785" i="52"/>
  <c r="I5785" i="52"/>
  <c r="C5785" i="52"/>
  <c r="P5784" i="52"/>
  <c r="I5784" i="52"/>
  <c r="C5784" i="52"/>
  <c r="P5783" i="52"/>
  <c r="I5783" i="52"/>
  <c r="C5783" i="52"/>
  <c r="P5782" i="52"/>
  <c r="I5782" i="52"/>
  <c r="C5782" i="52"/>
  <c r="P5781" i="52"/>
  <c r="I5781" i="52"/>
  <c r="C5781" i="52"/>
  <c r="P5780" i="52"/>
  <c r="I5780" i="52"/>
  <c r="C5780" i="52"/>
  <c r="P476" i="52"/>
  <c r="I476" i="52"/>
  <c r="C476" i="52"/>
  <c r="P475" i="52"/>
  <c r="I475" i="52"/>
  <c r="C475" i="52"/>
  <c r="P474" i="52"/>
  <c r="I474" i="52"/>
  <c r="C474" i="52"/>
  <c r="P473" i="52"/>
  <c r="I473" i="52"/>
  <c r="C473" i="52"/>
  <c r="P472" i="52"/>
  <c r="I472" i="52"/>
  <c r="C472" i="52"/>
  <c r="P471" i="52"/>
  <c r="I471" i="52"/>
  <c r="C471" i="52"/>
  <c r="P470" i="52"/>
  <c r="I470" i="52"/>
  <c r="C470" i="52"/>
  <c r="P469" i="52"/>
  <c r="I469" i="52"/>
  <c r="C469" i="52"/>
  <c r="P468" i="52"/>
  <c r="I468" i="52"/>
  <c r="C468" i="52"/>
  <c r="P467" i="52"/>
  <c r="I467" i="52"/>
  <c r="C467" i="52"/>
  <c r="P466" i="52"/>
  <c r="I466" i="52"/>
  <c r="C466" i="52"/>
  <c r="P465" i="52"/>
  <c r="I465" i="52"/>
  <c r="C465" i="52"/>
  <c r="P6159" i="52"/>
  <c r="I6159" i="52"/>
  <c r="C6159" i="52"/>
  <c r="P6158" i="52"/>
  <c r="I6158" i="52"/>
  <c r="C6158" i="52"/>
  <c r="P6157" i="52"/>
  <c r="I6157" i="52"/>
  <c r="C6157" i="52"/>
  <c r="P6156" i="52"/>
  <c r="I6156" i="52"/>
  <c r="C6156" i="52"/>
  <c r="P6155" i="52"/>
  <c r="I6155" i="52"/>
  <c r="C6155" i="52"/>
  <c r="P6154" i="52"/>
  <c r="I6154" i="52"/>
  <c r="C6154" i="52"/>
  <c r="P6140" i="52"/>
  <c r="I6140" i="52"/>
  <c r="C6140" i="52"/>
  <c r="P6153" i="52"/>
  <c r="I6153" i="52"/>
  <c r="C6153" i="52"/>
  <c r="P6152" i="52"/>
  <c r="I6152" i="52"/>
  <c r="C6152" i="52"/>
  <c r="P6139" i="52"/>
  <c r="I6139" i="52"/>
  <c r="C6139" i="52"/>
  <c r="P6138" i="52"/>
  <c r="I6138" i="52"/>
  <c r="C6138" i="52"/>
  <c r="P6137" i="52"/>
  <c r="I6137" i="52"/>
  <c r="C6137" i="52"/>
  <c r="P6136" i="52"/>
  <c r="I6136" i="52"/>
  <c r="C6136" i="52"/>
  <c r="P6135" i="52"/>
  <c r="I6135" i="52"/>
  <c r="C6135" i="52"/>
  <c r="P6151" i="52"/>
  <c r="I6151" i="52"/>
  <c r="C6151" i="52"/>
  <c r="P6134" i="52"/>
  <c r="I6134" i="52"/>
  <c r="C6134" i="52"/>
  <c r="P6133" i="52"/>
  <c r="I6133" i="52"/>
  <c r="C6133" i="52"/>
  <c r="P6132" i="52"/>
  <c r="I6132" i="52"/>
  <c r="C6132" i="52"/>
  <c r="P6131" i="52"/>
  <c r="I6131" i="52"/>
  <c r="C6131" i="52"/>
  <c r="P6150" i="52"/>
  <c r="I6150" i="52"/>
  <c r="C6150" i="52"/>
  <c r="P6130" i="52"/>
  <c r="I6130" i="52"/>
  <c r="C6130" i="52"/>
  <c r="P6129" i="52"/>
  <c r="I6129" i="52"/>
  <c r="C6129" i="52"/>
  <c r="P6128" i="52"/>
  <c r="I6128" i="52"/>
  <c r="C6128" i="52"/>
  <c r="P6149" i="52"/>
  <c r="I6149" i="52"/>
  <c r="C6149" i="52"/>
  <c r="P6127" i="52"/>
  <c r="I6127" i="52"/>
  <c r="C6127" i="52"/>
  <c r="P6126" i="52"/>
  <c r="I6126" i="52"/>
  <c r="C6126" i="52"/>
  <c r="P6125" i="52"/>
  <c r="I6125" i="52"/>
  <c r="C6125" i="52"/>
  <c r="P6124" i="52"/>
  <c r="I6124" i="52"/>
  <c r="C6124" i="52"/>
  <c r="P6123" i="52"/>
  <c r="I6123" i="52"/>
  <c r="C6123" i="52"/>
  <c r="P6148" i="52"/>
  <c r="I6148" i="52"/>
  <c r="C6148" i="52"/>
  <c r="P6122" i="52"/>
  <c r="I6122" i="52"/>
  <c r="C6122" i="52"/>
  <c r="P6121" i="52"/>
  <c r="I6121" i="52"/>
  <c r="C6121" i="52"/>
  <c r="P6147" i="52"/>
  <c r="I6147" i="52"/>
  <c r="C6147" i="52"/>
  <c r="P6120" i="52"/>
  <c r="I6120" i="52"/>
  <c r="C6120" i="52"/>
  <c r="P6146" i="52"/>
  <c r="I6146" i="52"/>
  <c r="C6146" i="52"/>
  <c r="P6119" i="52"/>
  <c r="I6119" i="52"/>
  <c r="C6119" i="52"/>
  <c r="P6118" i="52"/>
  <c r="I6118" i="52"/>
  <c r="C6118" i="52"/>
  <c r="P6117" i="52"/>
  <c r="I6117" i="52"/>
  <c r="C6117" i="52"/>
  <c r="P6116" i="52"/>
  <c r="I6116" i="52"/>
  <c r="C6116" i="52"/>
  <c r="P6115" i="52"/>
  <c r="I6115" i="52"/>
  <c r="C6115" i="52"/>
  <c r="P6114" i="52"/>
  <c r="I6114" i="52"/>
  <c r="C6114" i="52"/>
  <c r="P6145" i="52"/>
  <c r="I6145" i="52"/>
  <c r="C6145" i="52"/>
  <c r="P6113" i="52"/>
  <c r="I6113" i="52"/>
  <c r="C6113" i="52"/>
  <c r="P6144" i="52"/>
  <c r="I6144" i="52"/>
  <c r="C6144" i="52"/>
  <c r="P6143" i="52"/>
  <c r="I6143" i="52"/>
  <c r="C6143" i="52"/>
  <c r="P6112" i="52"/>
  <c r="I6112" i="52"/>
  <c r="C6112" i="52"/>
  <c r="P6111" i="52"/>
  <c r="I6111" i="52"/>
  <c r="C6111" i="52"/>
  <c r="P6110" i="52"/>
  <c r="I6110" i="52"/>
  <c r="C6110" i="52"/>
  <c r="P6109" i="52"/>
  <c r="I6109" i="52"/>
  <c r="C6109" i="52"/>
  <c r="P6108" i="52"/>
  <c r="I6108" i="52"/>
  <c r="C6108" i="52"/>
  <c r="P6142" i="52"/>
  <c r="I6142" i="52"/>
  <c r="C6142" i="52"/>
  <c r="P6141" i="52"/>
  <c r="I6141" i="52"/>
  <c r="C6141" i="52"/>
  <c r="P6107" i="52"/>
  <c r="I6107" i="52"/>
  <c r="C6107" i="52"/>
  <c r="P908" i="52"/>
  <c r="I908" i="52"/>
  <c r="C908" i="52"/>
  <c r="P907" i="52"/>
  <c r="I907" i="52"/>
  <c r="C907" i="52"/>
  <c r="P906" i="52"/>
  <c r="I906" i="52"/>
  <c r="C906" i="52"/>
  <c r="P905" i="52"/>
  <c r="I905" i="52"/>
  <c r="C905" i="52"/>
  <c r="P904" i="52"/>
  <c r="I904" i="52"/>
  <c r="C904" i="52"/>
  <c r="P903" i="52"/>
  <c r="I903" i="52"/>
  <c r="C903" i="52"/>
  <c r="P902" i="52"/>
  <c r="I902" i="52"/>
  <c r="C902" i="52"/>
  <c r="P901" i="52"/>
  <c r="I901" i="52"/>
  <c r="C901" i="52"/>
  <c r="P900" i="52"/>
  <c r="I900" i="52"/>
  <c r="C900" i="52"/>
  <c r="P899" i="52"/>
  <c r="I899" i="52"/>
  <c r="C899" i="52"/>
  <c r="P898" i="52"/>
  <c r="I898" i="52"/>
  <c r="C898" i="52"/>
  <c r="P897" i="52"/>
  <c r="I897" i="52"/>
  <c r="C897" i="52"/>
  <c r="P896" i="52"/>
  <c r="I896" i="52"/>
  <c r="C896" i="52"/>
  <c r="P895" i="52"/>
  <c r="I895" i="52"/>
  <c r="C895" i="52"/>
  <c r="P894" i="52"/>
  <c r="I894" i="52"/>
  <c r="C894" i="52"/>
  <c r="P893" i="52"/>
  <c r="I893" i="52"/>
  <c r="C893" i="52"/>
  <c r="P892" i="52"/>
  <c r="I892" i="52"/>
  <c r="C892" i="52"/>
  <c r="P891" i="52"/>
  <c r="I891" i="52"/>
  <c r="C891" i="52"/>
  <c r="P890" i="52"/>
  <c r="I890" i="52"/>
  <c r="C890" i="52"/>
  <c r="P889" i="52"/>
  <c r="I889" i="52"/>
  <c r="C889" i="52"/>
  <c r="P888" i="52"/>
  <c r="I888" i="52"/>
  <c r="C888" i="52"/>
  <c r="P887" i="52"/>
  <c r="I887" i="52"/>
  <c r="C887" i="52"/>
  <c r="P886" i="52"/>
  <c r="I886" i="52"/>
  <c r="C886" i="52"/>
  <c r="P885" i="52"/>
  <c r="I885" i="52"/>
  <c r="C885" i="52"/>
  <c r="P884" i="52"/>
  <c r="I884" i="52"/>
  <c r="C884" i="52"/>
  <c r="P883" i="52"/>
  <c r="I883" i="52"/>
  <c r="C883" i="52"/>
  <c r="P882" i="52"/>
  <c r="I882" i="52"/>
  <c r="C882" i="52"/>
  <c r="P881" i="52"/>
  <c r="I881" i="52"/>
  <c r="C881" i="52"/>
  <c r="P880" i="52"/>
  <c r="I880" i="52"/>
  <c r="C880" i="52"/>
  <c r="P879" i="52"/>
  <c r="I879" i="52"/>
  <c r="C879" i="52"/>
  <c r="P878" i="52"/>
  <c r="I878" i="52"/>
  <c r="C878" i="52"/>
  <c r="P877" i="52"/>
  <c r="I877" i="52"/>
  <c r="C877" i="52"/>
  <c r="P876" i="52"/>
  <c r="I876" i="52"/>
  <c r="C876" i="52"/>
  <c r="P875" i="52"/>
  <c r="I875" i="52"/>
  <c r="C875" i="52"/>
  <c r="P874" i="52"/>
  <c r="I874" i="52"/>
  <c r="C874" i="52"/>
  <c r="P873" i="52"/>
  <c r="I873" i="52"/>
  <c r="C873" i="52"/>
  <c r="P872" i="52"/>
  <c r="I872" i="52"/>
  <c r="C872" i="52"/>
  <c r="P871" i="52"/>
  <c r="I871" i="52"/>
  <c r="C871" i="52"/>
  <c r="P870" i="52"/>
  <c r="I870" i="52"/>
  <c r="C870" i="52"/>
  <c r="P869" i="52"/>
  <c r="I869" i="52"/>
  <c r="C869" i="52"/>
  <c r="P868" i="52"/>
  <c r="I868" i="52"/>
  <c r="C868" i="52"/>
  <c r="P867" i="52"/>
  <c r="I867" i="52"/>
  <c r="C867" i="52"/>
  <c r="P866" i="52"/>
  <c r="I866" i="52"/>
  <c r="C866" i="52"/>
  <c r="P865" i="52"/>
  <c r="I865" i="52"/>
  <c r="C865" i="52"/>
  <c r="P864" i="52"/>
  <c r="I864" i="52"/>
  <c r="C864" i="52"/>
  <c r="P863" i="52"/>
  <c r="I863" i="52"/>
  <c r="C863" i="52"/>
  <c r="P862" i="52"/>
  <c r="I862" i="52"/>
  <c r="C862" i="52"/>
  <c r="P861" i="52"/>
  <c r="I861" i="52"/>
  <c r="C861" i="52"/>
  <c r="P860" i="52"/>
  <c r="I860" i="52"/>
  <c r="C860" i="52"/>
  <c r="P859" i="52"/>
  <c r="I859" i="52"/>
  <c r="C859" i="52"/>
  <c r="P858" i="52"/>
  <c r="I858" i="52"/>
  <c r="C858" i="52"/>
  <c r="P857" i="52"/>
  <c r="I857" i="52"/>
  <c r="C857" i="52"/>
  <c r="P856" i="52"/>
  <c r="I856" i="52"/>
  <c r="C856" i="52"/>
  <c r="P855" i="52"/>
  <c r="I855" i="52"/>
  <c r="C855" i="52"/>
  <c r="P854" i="52"/>
  <c r="I854" i="52"/>
  <c r="C854" i="52"/>
  <c r="P853" i="52"/>
  <c r="I853" i="52"/>
  <c r="C853" i="52"/>
  <c r="P852" i="52"/>
  <c r="I852" i="52"/>
  <c r="C852" i="52"/>
  <c r="P851" i="52"/>
  <c r="I851" i="52"/>
  <c r="C851" i="52"/>
  <c r="P850" i="52"/>
  <c r="I850" i="52"/>
  <c r="C850" i="52"/>
  <c r="P849" i="52"/>
  <c r="I849" i="52"/>
  <c r="C849" i="52"/>
  <c r="P848" i="52"/>
  <c r="I848" i="52"/>
  <c r="C848" i="52"/>
  <c r="P847" i="52"/>
  <c r="I847" i="52"/>
  <c r="C847" i="52"/>
  <c r="P846" i="52"/>
  <c r="I846" i="52"/>
  <c r="C846" i="52"/>
  <c r="P845" i="52"/>
  <c r="I845" i="52"/>
  <c r="C845" i="52"/>
  <c r="P844" i="52"/>
  <c r="I844" i="52"/>
  <c r="C844" i="52"/>
  <c r="P843" i="52"/>
  <c r="I843" i="52"/>
  <c r="C843" i="52"/>
  <c r="P842" i="52"/>
  <c r="I842" i="52"/>
  <c r="C842" i="52"/>
  <c r="P841" i="52"/>
  <c r="I841" i="52"/>
  <c r="C841" i="52"/>
  <c r="P840" i="52"/>
  <c r="I840" i="52"/>
  <c r="C840" i="52"/>
  <c r="P839" i="52"/>
  <c r="I839" i="52"/>
  <c r="C839" i="52"/>
  <c r="P838" i="52"/>
  <c r="I838" i="52"/>
  <c r="C838" i="52"/>
  <c r="P837" i="52"/>
  <c r="I837" i="52"/>
  <c r="C837" i="52"/>
  <c r="P836" i="52"/>
  <c r="I836" i="52"/>
  <c r="C836" i="52"/>
  <c r="P835" i="52"/>
  <c r="I835" i="52"/>
  <c r="C835" i="52"/>
  <c r="P834" i="52"/>
  <c r="I834" i="52"/>
  <c r="C834" i="52"/>
  <c r="P833" i="52"/>
  <c r="I833" i="52"/>
  <c r="C833" i="52"/>
  <c r="P971" i="52"/>
  <c r="I971" i="52"/>
  <c r="C971" i="52"/>
  <c r="P970" i="52"/>
  <c r="I970" i="52"/>
  <c r="C970" i="52"/>
  <c r="P974" i="52"/>
  <c r="I974" i="52"/>
  <c r="C974" i="52"/>
  <c r="P969" i="52"/>
  <c r="I969" i="52"/>
  <c r="C969" i="52"/>
  <c r="P973" i="52"/>
  <c r="I973" i="52"/>
  <c r="C973" i="52"/>
  <c r="P968" i="52"/>
  <c r="I968" i="52"/>
  <c r="C968" i="52"/>
  <c r="P967" i="52"/>
  <c r="I967" i="52"/>
  <c r="C967" i="52"/>
  <c r="P966" i="52"/>
  <c r="I966" i="52"/>
  <c r="C966" i="52"/>
  <c r="P965" i="52"/>
  <c r="I965" i="52"/>
  <c r="C965" i="52"/>
  <c r="P964" i="52"/>
  <c r="I964" i="52"/>
  <c r="C964" i="52"/>
  <c r="P963" i="52"/>
  <c r="I963" i="52"/>
  <c r="C963" i="52"/>
  <c r="P962" i="52"/>
  <c r="I962" i="52"/>
  <c r="C962" i="52"/>
  <c r="P961" i="52"/>
  <c r="I961" i="52"/>
  <c r="C961" i="52"/>
  <c r="P960" i="52"/>
  <c r="I960" i="52"/>
  <c r="C960" i="52"/>
  <c r="P959" i="52"/>
  <c r="I959" i="52"/>
  <c r="C959" i="52"/>
  <c r="P958" i="52"/>
  <c r="I958" i="52"/>
  <c r="C958" i="52"/>
  <c r="P957" i="52"/>
  <c r="I957" i="52"/>
  <c r="C957" i="52"/>
  <c r="P956" i="52"/>
  <c r="I956" i="52"/>
  <c r="C956" i="52"/>
  <c r="P955" i="52"/>
  <c r="I955" i="52"/>
  <c r="C955" i="52"/>
  <c r="P954" i="52"/>
  <c r="I954" i="52"/>
  <c r="C954" i="52"/>
  <c r="P972" i="52"/>
  <c r="I972" i="52"/>
  <c r="C972" i="52"/>
  <c r="P953" i="52"/>
  <c r="I953" i="52"/>
  <c r="C953" i="52"/>
  <c r="P952" i="52"/>
  <c r="I952" i="52"/>
  <c r="C952" i="52"/>
  <c r="P794" i="52"/>
  <c r="I794" i="52"/>
  <c r="C794" i="52"/>
  <c r="P817" i="52"/>
  <c r="I817" i="52"/>
  <c r="C817" i="52"/>
  <c r="P793" i="52"/>
  <c r="I793" i="52"/>
  <c r="C793" i="52"/>
  <c r="P792" i="52"/>
  <c r="I792" i="52"/>
  <c r="C792" i="52"/>
  <c r="P816" i="52"/>
  <c r="I816" i="52"/>
  <c r="C816" i="52"/>
  <c r="P815" i="52"/>
  <c r="I815" i="52"/>
  <c r="C815" i="52"/>
  <c r="P791" i="52"/>
  <c r="I791" i="52"/>
  <c r="C791" i="52"/>
  <c r="P790" i="52"/>
  <c r="I790" i="52"/>
  <c r="C790" i="52"/>
  <c r="P789" i="52"/>
  <c r="I789" i="52"/>
  <c r="C789" i="52"/>
  <c r="P788" i="52"/>
  <c r="I788" i="52"/>
  <c r="C788" i="52"/>
  <c r="P787" i="52"/>
  <c r="I787" i="52"/>
  <c r="C787" i="52"/>
  <c r="P786" i="52"/>
  <c r="I786" i="52"/>
  <c r="C786" i="52"/>
  <c r="P785" i="52"/>
  <c r="I785" i="52"/>
  <c r="C785" i="52"/>
  <c r="P784" i="52"/>
  <c r="I784" i="52"/>
  <c r="C784" i="52"/>
  <c r="P783" i="52"/>
  <c r="I783" i="52"/>
  <c r="C783" i="52"/>
  <c r="P782" i="52"/>
  <c r="I782" i="52"/>
  <c r="C782" i="52"/>
  <c r="P814" i="52"/>
  <c r="I814" i="52"/>
  <c r="C814" i="52"/>
  <c r="P781" i="52"/>
  <c r="I781" i="52"/>
  <c r="C781" i="52"/>
  <c r="P780" i="52"/>
  <c r="I780" i="52"/>
  <c r="C780" i="52"/>
  <c r="P779" i="52"/>
  <c r="I779" i="52"/>
  <c r="C779" i="52"/>
  <c r="P813" i="52"/>
  <c r="I813" i="52"/>
  <c r="C813" i="52"/>
  <c r="P778" i="52"/>
  <c r="I778" i="52"/>
  <c r="C778" i="52"/>
  <c r="P777" i="52"/>
  <c r="I777" i="52"/>
  <c r="C777" i="52"/>
  <c r="P776" i="52"/>
  <c r="I776" i="52"/>
  <c r="C776" i="52"/>
  <c r="P775" i="52"/>
  <c r="I775" i="52"/>
  <c r="C775" i="52"/>
  <c r="P774" i="52"/>
  <c r="I774" i="52"/>
  <c r="C774" i="52"/>
  <c r="P773" i="52"/>
  <c r="I773" i="52"/>
  <c r="C773" i="52"/>
  <c r="P772" i="52"/>
  <c r="I772" i="52"/>
  <c r="C772" i="52"/>
  <c r="P812" i="52"/>
  <c r="I812" i="52"/>
  <c r="C812" i="52"/>
  <c r="P771" i="52"/>
  <c r="I771" i="52"/>
  <c r="C771" i="52"/>
  <c r="P770" i="52"/>
  <c r="I770" i="52"/>
  <c r="C770" i="52"/>
  <c r="P769" i="52"/>
  <c r="I769" i="52"/>
  <c r="C769" i="52"/>
  <c r="P768" i="52"/>
  <c r="I768" i="52"/>
  <c r="C768" i="52"/>
  <c r="P767" i="52"/>
  <c r="I767" i="52"/>
  <c r="C767" i="52"/>
  <c r="P766" i="52"/>
  <c r="I766" i="52"/>
  <c r="C766" i="52"/>
  <c r="P765" i="52"/>
  <c r="I765" i="52"/>
  <c r="C765" i="52"/>
  <c r="P764" i="52"/>
  <c r="I764" i="52"/>
  <c r="C764" i="52"/>
  <c r="P811" i="52"/>
  <c r="I811" i="52"/>
  <c r="C811" i="52"/>
  <c r="P763" i="52"/>
  <c r="I763" i="52"/>
  <c r="C763" i="52"/>
  <c r="P762" i="52"/>
  <c r="I762" i="52"/>
  <c r="C762" i="52"/>
  <c r="P761" i="52"/>
  <c r="I761" i="52"/>
  <c r="C761" i="52"/>
  <c r="P760" i="52"/>
  <c r="I760" i="52"/>
  <c r="C760" i="52"/>
  <c r="P810" i="52"/>
  <c r="I810" i="52"/>
  <c r="C810" i="52"/>
  <c r="P809" i="52"/>
  <c r="I809" i="52"/>
  <c r="C809" i="52"/>
  <c r="P808" i="52"/>
  <c r="I808" i="52"/>
  <c r="C808" i="52"/>
  <c r="P807" i="52"/>
  <c r="I807" i="52"/>
  <c r="C807" i="52"/>
  <c r="P759" i="52"/>
  <c r="I759" i="52"/>
  <c r="C759" i="52"/>
  <c r="P758" i="52"/>
  <c r="I758" i="52"/>
  <c r="C758" i="52"/>
  <c r="P757" i="52"/>
  <c r="I757" i="52"/>
  <c r="C757" i="52"/>
  <c r="P756" i="52"/>
  <c r="I756" i="52"/>
  <c r="C756" i="52"/>
  <c r="P755" i="52"/>
  <c r="I755" i="52"/>
  <c r="C755" i="52"/>
  <c r="P806" i="52"/>
  <c r="I806" i="52"/>
  <c r="C806" i="52"/>
  <c r="P754" i="52"/>
  <c r="I754" i="52"/>
  <c r="C754" i="52"/>
  <c r="P805" i="52"/>
  <c r="I805" i="52"/>
  <c r="C805" i="52"/>
  <c r="P753" i="52"/>
  <c r="I753" i="52"/>
  <c r="C753" i="52"/>
  <c r="P752" i="52"/>
  <c r="I752" i="52"/>
  <c r="C752" i="52"/>
  <c r="P751" i="52"/>
  <c r="I751" i="52"/>
  <c r="C751" i="52"/>
  <c r="P750" i="52"/>
  <c r="I750" i="52"/>
  <c r="C750" i="52"/>
  <c r="P749" i="52"/>
  <c r="I749" i="52"/>
  <c r="C749" i="52"/>
  <c r="P748" i="52"/>
  <c r="I748" i="52"/>
  <c r="C748" i="52"/>
  <c r="P747" i="52"/>
  <c r="I747" i="52"/>
  <c r="C747" i="52"/>
  <c r="P746" i="52"/>
  <c r="I746" i="52"/>
  <c r="C746" i="52"/>
  <c r="P745" i="52"/>
  <c r="I745" i="52"/>
  <c r="C745" i="52"/>
  <c r="P744" i="52"/>
  <c r="I744" i="52"/>
  <c r="C744" i="52"/>
  <c r="P743" i="52"/>
  <c r="I743" i="52"/>
  <c r="C743" i="52"/>
  <c r="P804" i="52"/>
  <c r="I804" i="52"/>
  <c r="C804" i="52"/>
  <c r="P803" i="52"/>
  <c r="I803" i="52"/>
  <c r="C803" i="52"/>
  <c r="P802" i="52"/>
  <c r="I802" i="52"/>
  <c r="C802" i="52"/>
  <c r="P742" i="52"/>
  <c r="I742" i="52"/>
  <c r="C742" i="52"/>
  <c r="P741" i="52"/>
  <c r="I741" i="52"/>
  <c r="C741" i="52"/>
  <c r="P740" i="52"/>
  <c r="I740" i="52"/>
  <c r="C740" i="52"/>
  <c r="P801" i="52"/>
  <c r="I801" i="52"/>
  <c r="C801" i="52"/>
  <c r="P800" i="52"/>
  <c r="I800" i="52"/>
  <c r="C800" i="52"/>
  <c r="P739" i="52"/>
  <c r="I739" i="52"/>
  <c r="C739" i="52"/>
  <c r="P738" i="52"/>
  <c r="I738" i="52"/>
  <c r="C738" i="52"/>
  <c r="P799" i="52"/>
  <c r="I799" i="52"/>
  <c r="C799" i="52"/>
  <c r="P798" i="52"/>
  <c r="I798" i="52"/>
  <c r="C798" i="52"/>
  <c r="P737" i="52"/>
  <c r="I737" i="52"/>
  <c r="C737" i="52"/>
  <c r="P736" i="52"/>
  <c r="I736" i="52"/>
  <c r="C736" i="52"/>
  <c r="P735" i="52"/>
  <c r="I735" i="52"/>
  <c r="C735" i="52"/>
  <c r="P734" i="52"/>
  <c r="I734" i="52"/>
  <c r="C734" i="52"/>
  <c r="P733" i="52"/>
  <c r="I733" i="52"/>
  <c r="C733" i="52"/>
  <c r="P797" i="52"/>
  <c r="I797" i="52"/>
  <c r="C797" i="52"/>
  <c r="P732" i="52"/>
  <c r="I732" i="52"/>
  <c r="C732" i="52"/>
  <c r="P796" i="52"/>
  <c r="I796" i="52"/>
  <c r="C796" i="52"/>
  <c r="P795" i="52"/>
  <c r="I795" i="52"/>
  <c r="C795" i="52"/>
  <c r="P731" i="52"/>
  <c r="I731" i="52"/>
  <c r="C731" i="52"/>
  <c r="P730" i="52"/>
  <c r="I730" i="52"/>
  <c r="C730" i="52"/>
  <c r="P729" i="52"/>
  <c r="I729" i="52"/>
  <c r="C729" i="52"/>
  <c r="P951" i="52"/>
  <c r="I951" i="52"/>
  <c r="C951" i="52"/>
  <c r="P950" i="52"/>
  <c r="I950" i="52"/>
  <c r="C950" i="52"/>
  <c r="P949" i="52"/>
  <c r="I949" i="52"/>
  <c r="C949" i="52"/>
  <c r="P948" i="52"/>
  <c r="I948" i="52"/>
  <c r="C948" i="52"/>
  <c r="P947" i="52"/>
  <c r="I947" i="52"/>
  <c r="C947" i="52"/>
  <c r="P946" i="52"/>
  <c r="I946" i="52"/>
  <c r="C946" i="52"/>
  <c r="P945" i="52"/>
  <c r="I945" i="52"/>
  <c r="C945" i="52"/>
  <c r="P944" i="52"/>
  <c r="I944" i="52"/>
  <c r="C944" i="52"/>
  <c r="P943" i="52"/>
  <c r="I943" i="52"/>
  <c r="C943" i="52"/>
  <c r="P942" i="52"/>
  <c r="I942" i="52"/>
  <c r="C942" i="52"/>
  <c r="P941" i="52"/>
  <c r="I941" i="52"/>
  <c r="C941" i="52"/>
  <c r="P940" i="52"/>
  <c r="I940" i="52"/>
  <c r="C940" i="52"/>
  <c r="P939" i="52"/>
  <c r="I939" i="52"/>
  <c r="C939" i="52"/>
  <c r="P938" i="52"/>
  <c r="I938" i="52"/>
  <c r="C938" i="52"/>
  <c r="P937" i="52"/>
  <c r="I937" i="52"/>
  <c r="C937" i="52"/>
  <c r="P936" i="52"/>
  <c r="I936" i="52"/>
  <c r="C936" i="52"/>
  <c r="P935" i="52"/>
  <c r="I935" i="52"/>
  <c r="C935" i="52"/>
  <c r="P934" i="52"/>
  <c r="I934" i="52"/>
  <c r="C934" i="52"/>
  <c r="P933" i="52"/>
  <c r="I933" i="52"/>
  <c r="C933" i="52"/>
  <c r="P932" i="52"/>
  <c r="I932" i="52"/>
  <c r="C932" i="52"/>
  <c r="P931" i="52"/>
  <c r="I931" i="52"/>
  <c r="C931" i="52"/>
  <c r="P930" i="52"/>
  <c r="I930" i="52"/>
  <c r="C930" i="52"/>
  <c r="P929" i="52"/>
  <c r="I929" i="52"/>
  <c r="C929" i="52"/>
  <c r="P928" i="52"/>
  <c r="I928" i="52"/>
  <c r="C928" i="52"/>
  <c r="P927" i="52"/>
  <c r="I927" i="52"/>
  <c r="C927" i="52"/>
  <c r="P926" i="52"/>
  <c r="I926" i="52"/>
  <c r="C926" i="52"/>
  <c r="P925" i="52"/>
  <c r="I925" i="52"/>
  <c r="C925" i="52"/>
  <c r="P924" i="52"/>
  <c r="I924" i="52"/>
  <c r="C924" i="52"/>
  <c r="P923" i="52"/>
  <c r="I923" i="52"/>
  <c r="C923" i="52"/>
  <c r="P922" i="52"/>
  <c r="I922" i="52"/>
  <c r="C922" i="52"/>
  <c r="P921" i="52"/>
  <c r="I921" i="52"/>
  <c r="C921" i="52"/>
  <c r="P920" i="52"/>
  <c r="I920" i="52"/>
  <c r="C920" i="52"/>
  <c r="P919" i="52"/>
  <c r="I919" i="52"/>
  <c r="C919" i="52"/>
  <c r="P918" i="52"/>
  <c r="I918" i="52"/>
  <c r="C918" i="52"/>
  <c r="P917" i="52"/>
  <c r="I917" i="52"/>
  <c r="C917" i="52"/>
  <c r="P916" i="52"/>
  <c r="I916" i="52"/>
  <c r="C916" i="52"/>
  <c r="P915" i="52"/>
  <c r="I915" i="52"/>
  <c r="C915" i="52"/>
  <c r="P914" i="52"/>
  <c r="I914" i="52"/>
  <c r="C914" i="52"/>
  <c r="P913" i="52"/>
  <c r="I913" i="52"/>
  <c r="C913" i="52"/>
  <c r="P912" i="52"/>
  <c r="I912" i="52"/>
  <c r="C912" i="52"/>
  <c r="P911" i="52"/>
  <c r="I911" i="52"/>
  <c r="C911" i="52"/>
  <c r="P910" i="52"/>
  <c r="I910" i="52"/>
  <c r="C910" i="52"/>
  <c r="P909" i="52"/>
  <c r="I909" i="52"/>
  <c r="C909" i="52"/>
  <c r="P709" i="52"/>
  <c r="I709" i="52"/>
  <c r="C709" i="52"/>
  <c r="P708" i="52"/>
  <c r="I708" i="52"/>
  <c r="C708" i="52"/>
  <c r="P707" i="52"/>
  <c r="I707" i="52"/>
  <c r="C707" i="52"/>
  <c r="P706" i="52"/>
  <c r="I706" i="52"/>
  <c r="C706" i="52"/>
  <c r="P705" i="52"/>
  <c r="I705" i="52"/>
  <c r="C705" i="52"/>
  <c r="P704" i="52"/>
  <c r="I704" i="52"/>
  <c r="C704" i="52"/>
  <c r="P703" i="52"/>
  <c r="I703" i="52"/>
  <c r="C703" i="52"/>
  <c r="P702" i="52"/>
  <c r="I702" i="52"/>
  <c r="C702" i="52"/>
  <c r="P701" i="52"/>
  <c r="I701" i="52"/>
  <c r="C701" i="52"/>
  <c r="P700" i="52"/>
  <c r="I700" i="52"/>
  <c r="C700" i="52"/>
  <c r="P699" i="52"/>
  <c r="I699" i="52"/>
  <c r="C699" i="52"/>
  <c r="P698" i="52"/>
  <c r="I698" i="52"/>
  <c r="C698" i="52"/>
  <c r="P697" i="52"/>
  <c r="I697" i="52"/>
  <c r="C697" i="52"/>
  <c r="P696" i="52"/>
  <c r="I696" i="52"/>
  <c r="C696" i="52"/>
  <c r="P695" i="52"/>
  <c r="I695" i="52"/>
  <c r="C695" i="52"/>
  <c r="P694" i="52"/>
  <c r="I694" i="52"/>
  <c r="C694" i="52"/>
  <c r="P693" i="52"/>
  <c r="I693" i="52"/>
  <c r="C693" i="52"/>
  <c r="P692" i="52"/>
  <c r="I692" i="52"/>
  <c r="C692" i="52"/>
  <c r="P691" i="52"/>
  <c r="I691" i="52"/>
  <c r="C691" i="52"/>
  <c r="P690" i="52"/>
  <c r="I690" i="52"/>
  <c r="C690" i="52"/>
  <c r="P689" i="52"/>
  <c r="I689" i="52"/>
  <c r="C689" i="52"/>
  <c r="P688" i="52"/>
  <c r="I688" i="52"/>
  <c r="C688" i="52"/>
  <c r="P687" i="52"/>
  <c r="I687" i="52"/>
  <c r="C687" i="52"/>
  <c r="P686" i="52"/>
  <c r="I686" i="52"/>
  <c r="C686" i="52"/>
  <c r="P685" i="52"/>
  <c r="I685" i="52"/>
  <c r="C685" i="52"/>
  <c r="P684" i="52"/>
  <c r="I684" i="52"/>
  <c r="C684" i="52"/>
  <c r="P683" i="52"/>
  <c r="I683" i="52"/>
  <c r="C683" i="52"/>
  <c r="P682" i="52"/>
  <c r="I682" i="52"/>
  <c r="C682" i="52"/>
  <c r="P681" i="52"/>
  <c r="I681" i="52"/>
  <c r="C681" i="52"/>
  <c r="P680" i="52"/>
  <c r="I680" i="52"/>
  <c r="C680" i="52"/>
  <c r="P679" i="52"/>
  <c r="I679" i="52"/>
  <c r="C679" i="52"/>
  <c r="P678" i="52"/>
  <c r="I678" i="52"/>
  <c r="C678" i="52"/>
  <c r="P677" i="52"/>
  <c r="I677" i="52"/>
  <c r="C677" i="52"/>
  <c r="P676" i="52"/>
  <c r="I676" i="52"/>
  <c r="C676" i="52"/>
  <c r="P675" i="52"/>
  <c r="I675" i="52"/>
  <c r="C675" i="52"/>
  <c r="P674" i="52"/>
  <c r="I674" i="52"/>
  <c r="C674" i="52"/>
  <c r="P673" i="52"/>
  <c r="I673" i="52"/>
  <c r="C673" i="52"/>
  <c r="P672" i="52"/>
  <c r="I672" i="52"/>
  <c r="C672" i="52"/>
  <c r="P671" i="52"/>
  <c r="I671" i="52"/>
  <c r="C671" i="52"/>
  <c r="P670" i="52"/>
  <c r="I670" i="52"/>
  <c r="C670" i="52"/>
  <c r="P669" i="52"/>
  <c r="I669" i="52"/>
  <c r="C669" i="52"/>
  <c r="P668" i="52"/>
  <c r="I668" i="52"/>
  <c r="C668" i="52"/>
  <c r="P667" i="52"/>
  <c r="I667" i="52"/>
  <c r="C667" i="52"/>
  <c r="P666" i="52"/>
  <c r="I666" i="52"/>
  <c r="C666" i="52"/>
  <c r="P665" i="52"/>
  <c r="I665" i="52"/>
  <c r="C665" i="52"/>
  <c r="P664" i="52"/>
  <c r="I664" i="52"/>
  <c r="C664" i="52"/>
  <c r="P663" i="52"/>
  <c r="I663" i="52"/>
  <c r="C663" i="52"/>
  <c r="P662" i="52"/>
  <c r="I662" i="52"/>
  <c r="C662" i="52"/>
  <c r="P661" i="52"/>
  <c r="I661" i="52"/>
  <c r="C661" i="52"/>
  <c r="P660" i="52"/>
  <c r="I660" i="52"/>
  <c r="C660" i="52"/>
  <c r="P659" i="52"/>
  <c r="I659" i="52"/>
  <c r="C659" i="52"/>
  <c r="P658" i="52"/>
  <c r="I658" i="52"/>
  <c r="C658" i="52"/>
  <c r="P657" i="52"/>
  <c r="I657" i="52"/>
  <c r="C657" i="52"/>
  <c r="P656" i="52"/>
  <c r="I656" i="52"/>
  <c r="C656" i="52"/>
  <c r="P655" i="52"/>
  <c r="I655" i="52"/>
  <c r="C655" i="52"/>
  <c r="P654" i="52"/>
  <c r="I654" i="52"/>
  <c r="C654" i="52"/>
  <c r="P653" i="52"/>
  <c r="I653" i="52"/>
  <c r="C653" i="52"/>
  <c r="P652" i="52"/>
  <c r="I652" i="52"/>
  <c r="C652" i="52"/>
  <c r="P651" i="52"/>
  <c r="I651" i="52"/>
  <c r="C651" i="52"/>
  <c r="P650" i="52"/>
  <c r="I650" i="52"/>
  <c r="C650" i="52"/>
  <c r="P649" i="52"/>
  <c r="I649" i="52"/>
  <c r="C649" i="52"/>
  <c r="P648" i="52"/>
  <c r="I648" i="52"/>
  <c r="C648" i="52"/>
  <c r="P647" i="52"/>
  <c r="I647" i="52"/>
  <c r="C647" i="52"/>
  <c r="P646" i="52"/>
  <c r="I646" i="52"/>
  <c r="C646" i="52"/>
  <c r="P645" i="52"/>
  <c r="I645" i="52"/>
  <c r="C645" i="52"/>
  <c r="P644" i="52"/>
  <c r="I644" i="52"/>
  <c r="C644" i="52"/>
  <c r="P643" i="52"/>
  <c r="I643" i="52"/>
  <c r="C643" i="52"/>
  <c r="P642" i="52"/>
  <c r="I642" i="52"/>
  <c r="C642" i="52"/>
  <c r="P641" i="52"/>
  <c r="I641" i="52"/>
  <c r="C641" i="52"/>
  <c r="P640" i="52"/>
  <c r="I640" i="52"/>
  <c r="C640" i="52"/>
  <c r="P639" i="52"/>
  <c r="I639" i="52"/>
  <c r="C639" i="52"/>
  <c r="P638" i="52"/>
  <c r="I638" i="52"/>
  <c r="C638" i="52"/>
  <c r="P637" i="52"/>
  <c r="I637" i="52"/>
  <c r="C637" i="52"/>
  <c r="P636" i="52"/>
  <c r="I636" i="52"/>
  <c r="C636" i="52"/>
  <c r="P635" i="52"/>
  <c r="I635" i="52"/>
  <c r="C635" i="52"/>
  <c r="P634" i="52"/>
  <c r="I634" i="52"/>
  <c r="C634" i="52"/>
  <c r="P633" i="52"/>
  <c r="I633" i="52"/>
  <c r="C633" i="52"/>
  <c r="P632" i="52"/>
  <c r="I632" i="52"/>
  <c r="C632" i="52"/>
  <c r="P631" i="52"/>
  <c r="I631" i="52"/>
  <c r="C631" i="52"/>
  <c r="P630" i="52"/>
  <c r="I630" i="52"/>
  <c r="C630" i="52"/>
  <c r="P629" i="52"/>
  <c r="I629" i="52"/>
  <c r="C629" i="52"/>
  <c r="P628" i="52"/>
  <c r="I628" i="52"/>
  <c r="C628" i="52"/>
  <c r="P627" i="52"/>
  <c r="I627" i="52"/>
  <c r="C627" i="52"/>
  <c r="P626" i="52"/>
  <c r="I626" i="52"/>
  <c r="C626" i="52"/>
  <c r="P625" i="52"/>
  <c r="I625" i="52"/>
  <c r="C625" i="52"/>
  <c r="P624" i="52"/>
  <c r="I624" i="52"/>
  <c r="C624" i="52"/>
  <c r="P28" i="52"/>
  <c r="I28" i="52"/>
  <c r="C28" i="52"/>
  <c r="P27" i="52"/>
  <c r="I27" i="52"/>
  <c r="C27" i="52"/>
  <c r="P26" i="52"/>
  <c r="I26" i="52"/>
  <c r="C26" i="52"/>
  <c r="P25" i="52"/>
  <c r="I25" i="52"/>
  <c r="C25" i="52"/>
  <c r="P24" i="52"/>
  <c r="I24" i="52"/>
  <c r="C24" i="52"/>
  <c r="P23" i="52"/>
  <c r="I23" i="52"/>
  <c r="C23" i="52"/>
  <c r="P22" i="52"/>
  <c r="I22" i="52"/>
  <c r="C22" i="52"/>
  <c r="P21" i="52"/>
  <c r="I21" i="52"/>
  <c r="C21" i="52"/>
  <c r="P20" i="52"/>
  <c r="I20" i="52"/>
  <c r="C20" i="52"/>
  <c r="P19" i="52"/>
  <c r="I19" i="52"/>
  <c r="C19" i="52"/>
  <c r="P18" i="52"/>
  <c r="I18" i="52"/>
  <c r="C18" i="52"/>
  <c r="P17" i="52"/>
  <c r="I17" i="52"/>
  <c r="C17" i="52"/>
  <c r="P16" i="52"/>
  <c r="I16" i="52"/>
  <c r="C16" i="52"/>
  <c r="P15" i="52"/>
  <c r="I15" i="52"/>
  <c r="C15" i="52"/>
  <c r="P14" i="52"/>
  <c r="I14" i="52"/>
  <c r="C14" i="52"/>
  <c r="P13" i="52"/>
  <c r="I13" i="52"/>
  <c r="C13" i="52"/>
  <c r="P12" i="52"/>
  <c r="I12" i="52"/>
  <c r="C12" i="52"/>
  <c r="P11" i="52"/>
  <c r="I11" i="52"/>
  <c r="C11" i="52"/>
  <c r="P10" i="52"/>
  <c r="I10" i="52"/>
  <c r="C10" i="52"/>
  <c r="P9" i="52"/>
  <c r="I9" i="52"/>
  <c r="C9" i="52"/>
  <c r="P8" i="52"/>
  <c r="I8" i="52"/>
  <c r="C8" i="52"/>
  <c r="P7" i="52"/>
  <c r="I7" i="52"/>
  <c r="C7" i="52"/>
  <c r="P6" i="52"/>
  <c r="I6" i="52"/>
  <c r="C6" i="52"/>
  <c r="P5" i="52"/>
  <c r="I5" i="52"/>
  <c r="C5" i="52"/>
  <c r="P7110" i="52"/>
  <c r="I7110" i="52"/>
  <c r="C7110" i="52"/>
  <c r="P7109" i="52"/>
  <c r="I7109" i="52"/>
  <c r="C7109" i="52"/>
  <c r="P7108" i="52"/>
  <c r="I7108" i="52"/>
  <c r="C7108" i="52"/>
  <c r="P7107" i="52"/>
  <c r="I7107" i="52"/>
  <c r="C7107" i="52"/>
  <c r="P7106" i="52"/>
  <c r="I7106" i="52"/>
  <c r="C7106" i="52"/>
  <c r="P7105" i="52"/>
  <c r="I7105" i="52"/>
  <c r="C7105" i="52"/>
  <c r="P406" i="52"/>
  <c r="I406" i="52"/>
  <c r="C406" i="52"/>
  <c r="P405" i="52"/>
  <c r="I405" i="52"/>
  <c r="C405" i="52"/>
  <c r="P404" i="52"/>
  <c r="I404" i="52"/>
  <c r="C404" i="52"/>
  <c r="P403" i="52"/>
  <c r="I403" i="52"/>
  <c r="C403" i="52"/>
  <c r="P402" i="52"/>
  <c r="I402" i="52"/>
  <c r="C402" i="52"/>
  <c r="P401" i="52"/>
  <c r="I401" i="52"/>
  <c r="C401" i="52"/>
  <c r="P400" i="52"/>
  <c r="I400" i="52"/>
  <c r="C400" i="52"/>
  <c r="P399" i="52"/>
  <c r="I399" i="52"/>
  <c r="C399" i="52"/>
  <c r="P398" i="52"/>
  <c r="I398" i="52"/>
  <c r="C398" i="52"/>
  <c r="P397" i="52"/>
  <c r="I397" i="52"/>
  <c r="C397" i="52"/>
  <c r="P396" i="52"/>
  <c r="I396" i="52"/>
  <c r="C396" i="52"/>
  <c r="P3307" i="52"/>
  <c r="I3307" i="52"/>
  <c r="C3307" i="52"/>
  <c r="P3306" i="52"/>
  <c r="I3306" i="52"/>
  <c r="C3306" i="52"/>
  <c r="P3305" i="52"/>
  <c r="I3305" i="52"/>
  <c r="C3305" i="52"/>
  <c r="P3304" i="52"/>
  <c r="I3304" i="52"/>
  <c r="C3304" i="52"/>
  <c r="P3303" i="52"/>
  <c r="I3303" i="52"/>
  <c r="C3303" i="52"/>
  <c r="P3302" i="52"/>
  <c r="I3302" i="52"/>
  <c r="C3302" i="52"/>
  <c r="P3301" i="52"/>
  <c r="I3301" i="52"/>
  <c r="C3301" i="52"/>
  <c r="P3300" i="52"/>
  <c r="I3300" i="52"/>
  <c r="C3300" i="52"/>
  <c r="P3299" i="52"/>
  <c r="I3299" i="52"/>
  <c r="C3299" i="52"/>
  <c r="P3298" i="52"/>
  <c r="I3298" i="52"/>
  <c r="C3298" i="52"/>
  <c r="P3297" i="52"/>
  <c r="I3297" i="52"/>
  <c r="C3297" i="52"/>
  <c r="P3296" i="52"/>
  <c r="I3296" i="52"/>
  <c r="C3296" i="52"/>
  <c r="P3295" i="52"/>
  <c r="I3295" i="52"/>
  <c r="C3295" i="52"/>
  <c r="P3294" i="52"/>
  <c r="I3294" i="52"/>
  <c r="C3294" i="52"/>
  <c r="P3293" i="52"/>
  <c r="I3293" i="52"/>
  <c r="C3293" i="52"/>
  <c r="P3292" i="52"/>
  <c r="I3292" i="52"/>
  <c r="C3292" i="52"/>
  <c r="P3291" i="52"/>
  <c r="I3291" i="52"/>
  <c r="C3291" i="52"/>
  <c r="P3290" i="52"/>
  <c r="I3290" i="52"/>
  <c r="C3290" i="52"/>
  <c r="P3289" i="52"/>
  <c r="I3289" i="52"/>
  <c r="C3289" i="52"/>
  <c r="P3288" i="52"/>
  <c r="I3288" i="52"/>
  <c r="C3288" i="52"/>
  <c r="P3287" i="52"/>
  <c r="I3287" i="52"/>
  <c r="C3287" i="52"/>
  <c r="P3286" i="52"/>
  <c r="I3286" i="52"/>
  <c r="C3286" i="52"/>
  <c r="P3285" i="52"/>
  <c r="I3285" i="52"/>
  <c r="C3285" i="52"/>
  <c r="P3284" i="52"/>
  <c r="I3284" i="52"/>
  <c r="C3284" i="52"/>
  <c r="P3283" i="52"/>
  <c r="I3283" i="52"/>
  <c r="C3283" i="52"/>
  <c r="P3282" i="52"/>
  <c r="I3282" i="52"/>
  <c r="C3282" i="52"/>
  <c r="P3281" i="52"/>
  <c r="I3281" i="52"/>
  <c r="C3281" i="52"/>
  <c r="P3280" i="52"/>
  <c r="I3280" i="52"/>
  <c r="C3280" i="52"/>
  <c r="P3279" i="52"/>
  <c r="I3279" i="52"/>
  <c r="C3279" i="52"/>
  <c r="P3278" i="52"/>
  <c r="I3278" i="52"/>
  <c r="C3278" i="52"/>
  <c r="P3277" i="52"/>
  <c r="I3277" i="52"/>
  <c r="C3277" i="52"/>
  <c r="P3276" i="52"/>
  <c r="I3276" i="52"/>
  <c r="C3276" i="52"/>
  <c r="P3275" i="52"/>
  <c r="I3275" i="52"/>
  <c r="C3275" i="52"/>
  <c r="P3274" i="52"/>
  <c r="I3274" i="52"/>
  <c r="C3274" i="52"/>
  <c r="P3273" i="52"/>
  <c r="I3273" i="52"/>
  <c r="C3273" i="52"/>
  <c r="P3272" i="52"/>
  <c r="I3272" i="52"/>
  <c r="C3272" i="52"/>
  <c r="P3271" i="52"/>
  <c r="I3271" i="52"/>
  <c r="C3271" i="52"/>
  <c r="P3270" i="52"/>
  <c r="I3270" i="52"/>
  <c r="C3270" i="52"/>
  <c r="P3269" i="52"/>
  <c r="I3269" i="52"/>
  <c r="C3269" i="52"/>
  <c r="P3268" i="52"/>
  <c r="I3268" i="52"/>
  <c r="C3268" i="52"/>
  <c r="P3267" i="52"/>
  <c r="I3267" i="52"/>
  <c r="C3267" i="52"/>
  <c r="P3266" i="52"/>
  <c r="I3266" i="52"/>
  <c r="C3266" i="52"/>
  <c r="P3265" i="52"/>
  <c r="I3265" i="52"/>
  <c r="C3265" i="52"/>
  <c r="P3264" i="52"/>
  <c r="I3264" i="52"/>
  <c r="C3264" i="52"/>
  <c r="P3263" i="52"/>
  <c r="I3263" i="52"/>
  <c r="C3263" i="52"/>
  <c r="P3262" i="52"/>
  <c r="I3262" i="52"/>
  <c r="C3262" i="52"/>
  <c r="P3261" i="52"/>
  <c r="I3261" i="52"/>
  <c r="C3261" i="52"/>
  <c r="P3260" i="52"/>
  <c r="I3260" i="52"/>
  <c r="C3260" i="52"/>
  <c r="P3259" i="52"/>
  <c r="I3259" i="52"/>
  <c r="C3259" i="52"/>
  <c r="P3258" i="52"/>
  <c r="I3258" i="52"/>
  <c r="C3258" i="52"/>
  <c r="P3257" i="52"/>
  <c r="I3257" i="52"/>
  <c r="C3257" i="52"/>
  <c r="P3256" i="52"/>
  <c r="I3256" i="52"/>
  <c r="C3256" i="52"/>
  <c r="P3255" i="52"/>
  <c r="I3255" i="52"/>
  <c r="C3255" i="52"/>
  <c r="P3254" i="52"/>
  <c r="I3254" i="52"/>
  <c r="C3254" i="52"/>
  <c r="P3253" i="52"/>
  <c r="I3253" i="52"/>
  <c r="C3253" i="52"/>
  <c r="P3252" i="52"/>
  <c r="I3252" i="52"/>
  <c r="C3252" i="52"/>
  <c r="P3251" i="52"/>
  <c r="I3251" i="52"/>
  <c r="C3251" i="52"/>
  <c r="P3250" i="52"/>
  <c r="I3250" i="52"/>
  <c r="C3250" i="52"/>
  <c r="P3249" i="52"/>
  <c r="I3249" i="52"/>
  <c r="C3249" i="52"/>
  <c r="P3248" i="52"/>
  <c r="I3248" i="52"/>
  <c r="C3248" i="52"/>
  <c r="P3247" i="52"/>
  <c r="I3247" i="52"/>
  <c r="C3247" i="52"/>
  <c r="P3246" i="52"/>
  <c r="I3246" i="52"/>
  <c r="C3246" i="52"/>
  <c r="P3245" i="52"/>
  <c r="I3245" i="52"/>
  <c r="C3245" i="52"/>
  <c r="P3244" i="52"/>
  <c r="I3244" i="52"/>
  <c r="C3244" i="52"/>
  <c r="P3243" i="52"/>
  <c r="I3243" i="52"/>
  <c r="C3243" i="52"/>
  <c r="P3242" i="52"/>
  <c r="I3242" i="52"/>
  <c r="C3242" i="52"/>
  <c r="P3241" i="52"/>
  <c r="I3241" i="52"/>
  <c r="C3241" i="52"/>
  <c r="P3240" i="52"/>
  <c r="I3240" i="52"/>
  <c r="C3240" i="52"/>
  <c r="P3239" i="52"/>
  <c r="I3239" i="52"/>
  <c r="C3239" i="52"/>
  <c r="P3238" i="52"/>
  <c r="I3238" i="52"/>
  <c r="C3238" i="52"/>
  <c r="P3237" i="52"/>
  <c r="I3237" i="52"/>
  <c r="C3237" i="52"/>
  <c r="P3236" i="52"/>
  <c r="I3236" i="52"/>
  <c r="C3236" i="52"/>
  <c r="P3235" i="52"/>
  <c r="I3235" i="52"/>
  <c r="C3235" i="52"/>
  <c r="P3234" i="52"/>
  <c r="I3234" i="52"/>
  <c r="C3234" i="52"/>
  <c r="P3233" i="52"/>
  <c r="I3233" i="52"/>
  <c r="C3233" i="52"/>
  <c r="P3232" i="52"/>
  <c r="I3232" i="52"/>
  <c r="C3232" i="52"/>
  <c r="P3231" i="52"/>
  <c r="I3231" i="52"/>
  <c r="C3231" i="52"/>
  <c r="P3230" i="52"/>
  <c r="I3230" i="52"/>
  <c r="C3230" i="52"/>
  <c r="P3229" i="52"/>
  <c r="I3229" i="52"/>
  <c r="C3229" i="52"/>
  <c r="P3228" i="52"/>
  <c r="I3228" i="52"/>
  <c r="C3228" i="52"/>
  <c r="P3227" i="52"/>
  <c r="I3227" i="52"/>
  <c r="C3227" i="52"/>
  <c r="P3226" i="52"/>
  <c r="I3226" i="52"/>
  <c r="C3226" i="52"/>
  <c r="P3225" i="52"/>
  <c r="I3225" i="52"/>
  <c r="C3225" i="52"/>
  <c r="P3224" i="52"/>
  <c r="I3224" i="52"/>
  <c r="C3224" i="52"/>
  <c r="P3223" i="52"/>
  <c r="I3223" i="52"/>
  <c r="C3223" i="52"/>
  <c r="P3222" i="52"/>
  <c r="I3222" i="52"/>
  <c r="C3222" i="52"/>
  <c r="P3221" i="52"/>
  <c r="I3221" i="52"/>
  <c r="C3221" i="52"/>
  <c r="P3220" i="52"/>
  <c r="I3220" i="52"/>
  <c r="C3220" i="52"/>
  <c r="P3219" i="52"/>
  <c r="I3219" i="52"/>
  <c r="C3219" i="52"/>
  <c r="P3218" i="52"/>
  <c r="I3218" i="52"/>
  <c r="C3218" i="52"/>
  <c r="P204" i="52"/>
  <c r="I204" i="52"/>
  <c r="C204" i="52"/>
  <c r="P203" i="52"/>
  <c r="I203" i="52"/>
  <c r="C203" i="52"/>
  <c r="P202" i="52"/>
  <c r="I202" i="52"/>
  <c r="C202" i="52"/>
  <c r="P201" i="52"/>
  <c r="I201" i="52"/>
  <c r="C201" i="52"/>
  <c r="P200" i="52"/>
  <c r="I200" i="52"/>
  <c r="C200" i="52"/>
  <c r="P199" i="52"/>
  <c r="I199" i="52"/>
  <c r="C199" i="52"/>
  <c r="P198" i="52"/>
  <c r="I198" i="52"/>
  <c r="C198" i="52"/>
  <c r="P197" i="52"/>
  <c r="I197" i="52"/>
  <c r="C197" i="52"/>
  <c r="P196" i="52"/>
  <c r="I196" i="52"/>
  <c r="C196" i="52"/>
  <c r="P195" i="52"/>
  <c r="I195" i="52"/>
  <c r="C195" i="52"/>
  <c r="P194" i="52"/>
  <c r="I194" i="52"/>
  <c r="C194" i="52"/>
  <c r="P193" i="52"/>
  <c r="I193" i="52"/>
  <c r="C193" i="52"/>
  <c r="P192" i="52"/>
  <c r="I192" i="52"/>
  <c r="C192" i="52"/>
  <c r="P191" i="52"/>
  <c r="I191" i="52"/>
  <c r="C191" i="52"/>
  <c r="P4174" i="52"/>
  <c r="I4174" i="52"/>
  <c r="C4174" i="52"/>
  <c r="P4173" i="52"/>
  <c r="I4173" i="52"/>
  <c r="C4173" i="52"/>
  <c r="P4172" i="52"/>
  <c r="I4172" i="52"/>
  <c r="C4172" i="52"/>
  <c r="P4171" i="52"/>
  <c r="I4171" i="52"/>
  <c r="C4171" i="52"/>
  <c r="P4170" i="52"/>
  <c r="I4170" i="52"/>
  <c r="C4170" i="52"/>
  <c r="P4169" i="52"/>
  <c r="I4169" i="52"/>
  <c r="C4169" i="52"/>
  <c r="P4168" i="52"/>
  <c r="I4168" i="52"/>
  <c r="C4168" i="52"/>
  <c r="P4167" i="52"/>
  <c r="I4167" i="52"/>
  <c r="C4167" i="52"/>
  <c r="P4166" i="52"/>
  <c r="I4166" i="52"/>
  <c r="C4166" i="52"/>
  <c r="P4165" i="52"/>
  <c r="I4165" i="52"/>
  <c r="C4165" i="52"/>
  <c r="P4164" i="52"/>
  <c r="I4164" i="52"/>
  <c r="C4164" i="52"/>
  <c r="P4163" i="52"/>
  <c r="I4163" i="52"/>
  <c r="C4163" i="52"/>
  <c r="P5779" i="52"/>
  <c r="I5779" i="52"/>
  <c r="C5779" i="52"/>
  <c r="P5778" i="52"/>
  <c r="I5778" i="52"/>
  <c r="C5778" i="52"/>
  <c r="P5777" i="52"/>
  <c r="I5777" i="52"/>
  <c r="C5777" i="52"/>
  <c r="P5776" i="52"/>
  <c r="I5776" i="52"/>
  <c r="C5776" i="52"/>
  <c r="P5775" i="52"/>
  <c r="I5775" i="52"/>
  <c r="C5775" i="52"/>
  <c r="P5774" i="52"/>
  <c r="I5774" i="52"/>
  <c r="C5774" i="52"/>
  <c r="P5773" i="52"/>
  <c r="I5773" i="52"/>
  <c r="C5773" i="52"/>
  <c r="P5772" i="52"/>
  <c r="I5772" i="52"/>
  <c r="C5772" i="52"/>
  <c r="P5771" i="52"/>
  <c r="I5771" i="52"/>
  <c r="C5771" i="52"/>
  <c r="P5770" i="52"/>
  <c r="I5770" i="52"/>
  <c r="C5770" i="52"/>
  <c r="P5769" i="52"/>
  <c r="I5769" i="52"/>
  <c r="C5769" i="52"/>
  <c r="P5768" i="52"/>
  <c r="I5768" i="52"/>
  <c r="C5768" i="52"/>
  <c r="P5767" i="52"/>
  <c r="I5767" i="52"/>
  <c r="C5767" i="52"/>
  <c r="P5766" i="52"/>
  <c r="I5766" i="52"/>
  <c r="C5766" i="52"/>
  <c r="P5765" i="52"/>
  <c r="I5765" i="52"/>
  <c r="C5765" i="52"/>
  <c r="P5764" i="52"/>
  <c r="I5764" i="52"/>
  <c r="C5764" i="52"/>
  <c r="P5763" i="52"/>
  <c r="I5763" i="52"/>
  <c r="C5763" i="52"/>
  <c r="P5762" i="52"/>
  <c r="I5762" i="52"/>
  <c r="C5762" i="52"/>
  <c r="P5761" i="52"/>
  <c r="I5761" i="52"/>
  <c r="C5761" i="52"/>
  <c r="P5760" i="52"/>
  <c r="I5760" i="52"/>
  <c r="C5760" i="52"/>
  <c r="P5759" i="52"/>
  <c r="I5759" i="52"/>
  <c r="C5759" i="52"/>
  <c r="P5758" i="52"/>
  <c r="I5758" i="52"/>
  <c r="C5758" i="52"/>
  <c r="P5757" i="52"/>
  <c r="I5757" i="52"/>
  <c r="C5757" i="52"/>
  <c r="P5756" i="52"/>
  <c r="I5756" i="52"/>
  <c r="C5756" i="52"/>
  <c r="P6404" i="52"/>
  <c r="I6404" i="52"/>
  <c r="C6404" i="52"/>
  <c r="P6403" i="52"/>
  <c r="I6403" i="52"/>
  <c r="C6403" i="52"/>
  <c r="P6402" i="52"/>
  <c r="I6402" i="52"/>
  <c r="C6402" i="52"/>
  <c r="P6401" i="52"/>
  <c r="I6401" i="52"/>
  <c r="C6401" i="52"/>
  <c r="P6400" i="52"/>
  <c r="I6400" i="52"/>
  <c r="C6400" i="52"/>
  <c r="P6399" i="52"/>
  <c r="I6399" i="52"/>
  <c r="C6399" i="52"/>
  <c r="P6398" i="52"/>
  <c r="I6398" i="52"/>
  <c r="C6398" i="52"/>
  <c r="P6397" i="52"/>
  <c r="I6397" i="52"/>
  <c r="C6397" i="52"/>
  <c r="P6396" i="52"/>
  <c r="I6396" i="52"/>
  <c r="C6396" i="52"/>
  <c r="P6395" i="52"/>
  <c r="I6395" i="52"/>
  <c r="C6395" i="52"/>
  <c r="P6394" i="52"/>
  <c r="I6394" i="52"/>
  <c r="C6394" i="52"/>
  <c r="P6393" i="52"/>
  <c r="I6393" i="52"/>
  <c r="C6393" i="52"/>
  <c r="P6392" i="52"/>
  <c r="I6392" i="52"/>
  <c r="C6392" i="52"/>
  <c r="P6391" i="52"/>
  <c r="I6391" i="52"/>
  <c r="C6391" i="52"/>
  <c r="P6390" i="52"/>
  <c r="I6390" i="52"/>
  <c r="C6390" i="52"/>
  <c r="P6389" i="52"/>
  <c r="I6389" i="52"/>
  <c r="C6389" i="52"/>
  <c r="P6388" i="52"/>
  <c r="I6388" i="52"/>
  <c r="C6388" i="52"/>
  <c r="P2264" i="52"/>
  <c r="I2264" i="52"/>
  <c r="C2264" i="52"/>
  <c r="P2263" i="52"/>
  <c r="I2263" i="52"/>
  <c r="C2263" i="52"/>
  <c r="P2262" i="52"/>
  <c r="I2262" i="52"/>
  <c r="C2262" i="52"/>
  <c r="P2261" i="52"/>
  <c r="I2261" i="52"/>
  <c r="C2261" i="52"/>
  <c r="P2260" i="52"/>
  <c r="I2260" i="52"/>
  <c r="C2260" i="52"/>
  <c r="P2259" i="52"/>
  <c r="I2259" i="52"/>
  <c r="C2259" i="52"/>
  <c r="P2258" i="52"/>
  <c r="I2258" i="52"/>
  <c r="C2258" i="52"/>
  <c r="P2257" i="52"/>
  <c r="I2257" i="52"/>
  <c r="C2257" i="52"/>
  <c r="P2256" i="52"/>
  <c r="I2256" i="52"/>
  <c r="C2256" i="52"/>
  <c r="P2255" i="52"/>
  <c r="I2255" i="52"/>
  <c r="C2255" i="52"/>
  <c r="P2254" i="52"/>
  <c r="I2254" i="52"/>
  <c r="C2254" i="52"/>
  <c r="P2253" i="52"/>
  <c r="I2253" i="52"/>
  <c r="C2253" i="52"/>
  <c r="P2252" i="52"/>
  <c r="I2252" i="52"/>
  <c r="C2252" i="52"/>
  <c r="P2251" i="52"/>
  <c r="I2251" i="52"/>
  <c r="C2251" i="52"/>
  <c r="P2250" i="52"/>
  <c r="I2250" i="52"/>
  <c r="C2250" i="52"/>
  <c r="P2249" i="52"/>
  <c r="I2249" i="52"/>
  <c r="C2249" i="52"/>
  <c r="P2248" i="52"/>
  <c r="I2248" i="52"/>
  <c r="C2248" i="52"/>
  <c r="P2247" i="52"/>
  <c r="I2247" i="52"/>
  <c r="C2247" i="52"/>
  <c r="P2246" i="52"/>
  <c r="I2246" i="52"/>
  <c r="C2246" i="52"/>
  <c r="P2245" i="52"/>
  <c r="I2245" i="52"/>
  <c r="C2245" i="52"/>
  <c r="P2244" i="52"/>
  <c r="I2244" i="52"/>
  <c r="C2244" i="52"/>
  <c r="P2243" i="52"/>
  <c r="I2243" i="52"/>
  <c r="C2243" i="52"/>
  <c r="P2242" i="52"/>
  <c r="I2242" i="52"/>
  <c r="C2242" i="52"/>
  <c r="P2241" i="52"/>
  <c r="I2241" i="52"/>
  <c r="C2241" i="52"/>
  <c r="P2240" i="52"/>
  <c r="I2240" i="52"/>
  <c r="C2240" i="52"/>
  <c r="P2239" i="52"/>
  <c r="I2239" i="52"/>
  <c r="C2239" i="52"/>
  <c r="P2238" i="52"/>
  <c r="I2238" i="52"/>
  <c r="C2238" i="52"/>
  <c r="P2237" i="52"/>
  <c r="I2237" i="52"/>
  <c r="C2237" i="52"/>
  <c r="P2236" i="52"/>
  <c r="I2236" i="52"/>
  <c r="C2236" i="52"/>
  <c r="P2235" i="52"/>
  <c r="I2235" i="52"/>
  <c r="C2235" i="52"/>
  <c r="P2234" i="52"/>
  <c r="I2234" i="52"/>
  <c r="C2234" i="52"/>
  <c r="P2233" i="52"/>
  <c r="I2233" i="52"/>
  <c r="C2233" i="52"/>
  <c r="P572" i="52"/>
  <c r="I572" i="52"/>
  <c r="C572" i="52"/>
  <c r="P571" i="52"/>
  <c r="I571" i="52"/>
  <c r="C571" i="52"/>
  <c r="P570" i="52"/>
  <c r="I570" i="52"/>
  <c r="C570" i="52"/>
  <c r="P569" i="52"/>
  <c r="I569" i="52"/>
  <c r="C569" i="52"/>
  <c r="P568" i="52"/>
  <c r="I568" i="52"/>
  <c r="C568" i="52"/>
  <c r="P567" i="52"/>
  <c r="I567" i="52"/>
  <c r="C567" i="52"/>
  <c r="P464" i="52"/>
  <c r="I464" i="52"/>
  <c r="C464" i="52"/>
  <c r="P463" i="52"/>
  <c r="I463" i="52"/>
  <c r="C463" i="52"/>
  <c r="P462" i="52"/>
  <c r="I462" i="52"/>
  <c r="C462" i="52"/>
  <c r="P461" i="52"/>
  <c r="I461" i="52"/>
  <c r="C461" i="52"/>
  <c r="P460" i="52"/>
  <c r="I460" i="52"/>
  <c r="C460" i="52"/>
  <c r="P459" i="52"/>
  <c r="I459" i="52"/>
  <c r="C459" i="52"/>
  <c r="P458" i="52"/>
  <c r="I458" i="52"/>
  <c r="C458" i="52"/>
  <c r="P457" i="52"/>
  <c r="I457" i="52"/>
  <c r="C457" i="52"/>
  <c r="P456" i="52"/>
  <c r="I456" i="52"/>
  <c r="C456" i="52"/>
  <c r="P455" i="52"/>
  <c r="I455" i="52"/>
  <c r="C455" i="52"/>
  <c r="P454" i="52"/>
  <c r="I454" i="52"/>
  <c r="C454" i="52"/>
  <c r="P453" i="52"/>
  <c r="I453" i="52"/>
  <c r="C453" i="52"/>
  <c r="P452" i="52"/>
  <c r="I452" i="52"/>
  <c r="C452" i="52"/>
  <c r="P451" i="52"/>
  <c r="I451" i="52"/>
  <c r="C451" i="52"/>
  <c r="P2180" i="52"/>
  <c r="I2180" i="52"/>
  <c r="C2180" i="52"/>
  <c r="P2179" i="52"/>
  <c r="I2179" i="52"/>
  <c r="C2179" i="52"/>
  <c r="P2178" i="52"/>
  <c r="I2178" i="52"/>
  <c r="C2178" i="52"/>
  <c r="P2177" i="52"/>
  <c r="I2177" i="52"/>
  <c r="C2177" i="52"/>
  <c r="P2232" i="52"/>
  <c r="I2232" i="52"/>
  <c r="C2232" i="52"/>
  <c r="P2008" i="52"/>
  <c r="I2008" i="52"/>
  <c r="C2008" i="52"/>
  <c r="P2176" i="52"/>
  <c r="I2176" i="52"/>
  <c r="C2176" i="52"/>
  <c r="P2175" i="52"/>
  <c r="I2175" i="52"/>
  <c r="C2175" i="52"/>
  <c r="P2174" i="52"/>
  <c r="I2174" i="52"/>
  <c r="C2174" i="52"/>
  <c r="P2173" i="52"/>
  <c r="I2173" i="52"/>
  <c r="C2173" i="52"/>
  <c r="P2172" i="52"/>
  <c r="I2172" i="52"/>
  <c r="C2172" i="52"/>
  <c r="P2171" i="52"/>
  <c r="I2171" i="52"/>
  <c r="C2171" i="52"/>
  <c r="P2231" i="52"/>
  <c r="I2231" i="52"/>
  <c r="C2231" i="52"/>
  <c r="P2170" i="52"/>
  <c r="I2170" i="52"/>
  <c r="C2170" i="52"/>
  <c r="P2169" i="52"/>
  <c r="I2169" i="52"/>
  <c r="C2169" i="52"/>
  <c r="P2007" i="52"/>
  <c r="I2007" i="52"/>
  <c r="C2007" i="52"/>
  <c r="P2006" i="52"/>
  <c r="I2006" i="52"/>
  <c r="C2006" i="52"/>
  <c r="P2005" i="52"/>
  <c r="I2005" i="52"/>
  <c r="C2005" i="52"/>
  <c r="P2004" i="52"/>
  <c r="I2004" i="52"/>
  <c r="C2004" i="52"/>
  <c r="P2168" i="52"/>
  <c r="I2168" i="52"/>
  <c r="C2168" i="52"/>
  <c r="P2003" i="52"/>
  <c r="I2003" i="52"/>
  <c r="C2003" i="52"/>
  <c r="P2002" i="52"/>
  <c r="I2002" i="52"/>
  <c r="C2002" i="52"/>
  <c r="P2167" i="52"/>
  <c r="I2167" i="52"/>
  <c r="C2167" i="52"/>
  <c r="P2230" i="52"/>
  <c r="I2230" i="52"/>
  <c r="C2230" i="52"/>
  <c r="P2166" i="52"/>
  <c r="I2166" i="52"/>
  <c r="C2166" i="52"/>
  <c r="P2165" i="52"/>
  <c r="I2165" i="52"/>
  <c r="C2165" i="52"/>
  <c r="P2164" i="52"/>
  <c r="I2164" i="52"/>
  <c r="C2164" i="52"/>
  <c r="P2001" i="52"/>
  <c r="I2001" i="52"/>
  <c r="C2001" i="52"/>
  <c r="P2000" i="52"/>
  <c r="I2000" i="52"/>
  <c r="C2000" i="52"/>
  <c r="P2229" i="52"/>
  <c r="I2229" i="52"/>
  <c r="C2229" i="52"/>
  <c r="P2228" i="52"/>
  <c r="I2228" i="52"/>
  <c r="C2228" i="52"/>
  <c r="P2163" i="52"/>
  <c r="I2163" i="52"/>
  <c r="C2163" i="52"/>
  <c r="P2162" i="52"/>
  <c r="I2162" i="52"/>
  <c r="C2162" i="52"/>
  <c r="P2161" i="52"/>
  <c r="I2161" i="52"/>
  <c r="C2161" i="52"/>
  <c r="P2160" i="52"/>
  <c r="I2160" i="52"/>
  <c r="C2160" i="52"/>
  <c r="P2159" i="52"/>
  <c r="I2159" i="52"/>
  <c r="C2159" i="52"/>
  <c r="P2158" i="52"/>
  <c r="I2158" i="52"/>
  <c r="C2158" i="52"/>
  <c r="P1999" i="52"/>
  <c r="I1999" i="52"/>
  <c r="C1999" i="52"/>
  <c r="P2157" i="52"/>
  <c r="I2157" i="52"/>
  <c r="C2157" i="52"/>
  <c r="P2227" i="52"/>
  <c r="I2227" i="52"/>
  <c r="C2227" i="52"/>
  <c r="P1998" i="52"/>
  <c r="I1998" i="52"/>
  <c r="C1998" i="52"/>
  <c r="P1997" i="52"/>
  <c r="I1997" i="52"/>
  <c r="C1997" i="52"/>
  <c r="P2226" i="52"/>
  <c r="I2226" i="52"/>
  <c r="C2226" i="52"/>
  <c r="P2156" i="52"/>
  <c r="I2156" i="52"/>
  <c r="C2156" i="52"/>
  <c r="P1996" i="52"/>
  <c r="I1996" i="52"/>
  <c r="C1996" i="52"/>
  <c r="P1995" i="52"/>
  <c r="I1995" i="52"/>
  <c r="C1995" i="52"/>
  <c r="P1994" i="52"/>
  <c r="I1994" i="52"/>
  <c r="C1994" i="52"/>
  <c r="P2225" i="52"/>
  <c r="I2225" i="52"/>
  <c r="C2225" i="52"/>
  <c r="P2155" i="52"/>
  <c r="I2155" i="52"/>
  <c r="C2155" i="52"/>
  <c r="P2224" i="52"/>
  <c r="I2224" i="52"/>
  <c r="C2224" i="52"/>
  <c r="P2154" i="52"/>
  <c r="I2154" i="52"/>
  <c r="C2154" i="52"/>
  <c r="P2153" i="52"/>
  <c r="I2153" i="52"/>
  <c r="C2153" i="52"/>
  <c r="P1993" i="52"/>
  <c r="I1993" i="52"/>
  <c r="C1993" i="52"/>
  <c r="P2223" i="52"/>
  <c r="I2223" i="52"/>
  <c r="C2223" i="52"/>
  <c r="P2152" i="52"/>
  <c r="I2152" i="52"/>
  <c r="C2152" i="52"/>
  <c r="P2151" i="52"/>
  <c r="I2151" i="52"/>
  <c r="C2151" i="52"/>
  <c r="P1992" i="52"/>
  <c r="I1992" i="52"/>
  <c r="C1992" i="52"/>
  <c r="P1991" i="52"/>
  <c r="I1991" i="52"/>
  <c r="C1991" i="52"/>
  <c r="P1990" i="52"/>
  <c r="I1990" i="52"/>
  <c r="C1990" i="52"/>
  <c r="P2222" i="52"/>
  <c r="I2222" i="52"/>
  <c r="C2222" i="52"/>
  <c r="P2150" i="52"/>
  <c r="I2150" i="52"/>
  <c r="C2150" i="52"/>
  <c r="P2149" i="52"/>
  <c r="I2149" i="52"/>
  <c r="C2149" i="52"/>
  <c r="P1989" i="52"/>
  <c r="I1989" i="52"/>
  <c r="C1989" i="52"/>
  <c r="P1988" i="52"/>
  <c r="I1988" i="52"/>
  <c r="C1988" i="52"/>
  <c r="P1987" i="52"/>
  <c r="I1987" i="52"/>
  <c r="C1987" i="52"/>
  <c r="P1986" i="52"/>
  <c r="I1986" i="52"/>
  <c r="C1986" i="52"/>
  <c r="P1985" i="52"/>
  <c r="I1985" i="52"/>
  <c r="C1985" i="52"/>
  <c r="P1984" i="52"/>
  <c r="I1984" i="52"/>
  <c r="C1984" i="52"/>
  <c r="P2148" i="52"/>
  <c r="I2148" i="52"/>
  <c r="C2148" i="52"/>
  <c r="P2147" i="52"/>
  <c r="I2147" i="52"/>
  <c r="C2147" i="52"/>
  <c r="P2146" i="52"/>
  <c r="I2146" i="52"/>
  <c r="C2146" i="52"/>
  <c r="P2145" i="52"/>
  <c r="I2145" i="52"/>
  <c r="C2145" i="52"/>
  <c r="P1983" i="52"/>
  <c r="I1983" i="52"/>
  <c r="C1983" i="52"/>
  <c r="P1982" i="52"/>
  <c r="I1982" i="52"/>
  <c r="C1982" i="52"/>
  <c r="P2221" i="52"/>
  <c r="I2221" i="52"/>
  <c r="C2221" i="52"/>
  <c r="P2144" i="52"/>
  <c r="I2144" i="52"/>
  <c r="C2144" i="52"/>
  <c r="P2143" i="52"/>
  <c r="I2143" i="52"/>
  <c r="C2143" i="52"/>
  <c r="P2142" i="52"/>
  <c r="I2142" i="52"/>
  <c r="C2142" i="52"/>
  <c r="P2141" i="52"/>
  <c r="I2141" i="52"/>
  <c r="C2141" i="52"/>
  <c r="P2140" i="52"/>
  <c r="I2140" i="52"/>
  <c r="C2140" i="52"/>
  <c r="P2139" i="52"/>
  <c r="I2139" i="52"/>
  <c r="C2139" i="52"/>
  <c r="P2138" i="52"/>
  <c r="I2138" i="52"/>
  <c r="C2138" i="52"/>
  <c r="P2137" i="52"/>
  <c r="I2137" i="52"/>
  <c r="C2137" i="52"/>
  <c r="P2136" i="52"/>
  <c r="I2136" i="52"/>
  <c r="C2136" i="52"/>
  <c r="P2135" i="52"/>
  <c r="I2135" i="52"/>
  <c r="C2135" i="52"/>
  <c r="P2134" i="52"/>
  <c r="I2134" i="52"/>
  <c r="C2134" i="52"/>
  <c r="P1981" i="52"/>
  <c r="I1981" i="52"/>
  <c r="C1981" i="52"/>
  <c r="P1980" i="52"/>
  <c r="I1980" i="52"/>
  <c r="C1980" i="52"/>
  <c r="P2133" i="52"/>
  <c r="I2133" i="52"/>
  <c r="C2133" i="52"/>
  <c r="P1979" i="52"/>
  <c r="I1979" i="52"/>
  <c r="C1979" i="52"/>
  <c r="P2132" i="52"/>
  <c r="I2132" i="52"/>
  <c r="C2132" i="52"/>
  <c r="P2220" i="52"/>
  <c r="I2220" i="52"/>
  <c r="C2220" i="52"/>
  <c r="P1978" i="52"/>
  <c r="I1978" i="52"/>
  <c r="C1978" i="52"/>
  <c r="P2219" i="52"/>
  <c r="I2219" i="52"/>
  <c r="C2219" i="52"/>
  <c r="P1977" i="52"/>
  <c r="I1977" i="52"/>
  <c r="C1977" i="52"/>
  <c r="P2131" i="52"/>
  <c r="I2131" i="52"/>
  <c r="C2131" i="52"/>
  <c r="P2130" i="52"/>
  <c r="I2130" i="52"/>
  <c r="C2130" i="52"/>
  <c r="P2129" i="52"/>
  <c r="I2129" i="52"/>
  <c r="C2129" i="52"/>
  <c r="P1976" i="52"/>
  <c r="I1976" i="52"/>
  <c r="C1976" i="52"/>
  <c r="P1975" i="52"/>
  <c r="I1975" i="52"/>
  <c r="C1975" i="52"/>
  <c r="P1974" i="52"/>
  <c r="I1974" i="52"/>
  <c r="C1974" i="52"/>
  <c r="P2128" i="52"/>
  <c r="I2128" i="52"/>
  <c r="C2128" i="52"/>
  <c r="P2127" i="52"/>
  <c r="I2127" i="52"/>
  <c r="C2127" i="52"/>
  <c r="P2126" i="52"/>
  <c r="I2126" i="52"/>
  <c r="C2126" i="52"/>
  <c r="P2125" i="52"/>
  <c r="I2125" i="52"/>
  <c r="C2125" i="52"/>
  <c r="P2124" i="52"/>
  <c r="I2124" i="52"/>
  <c r="C2124" i="52"/>
  <c r="P2123" i="52"/>
  <c r="I2123" i="52"/>
  <c r="C2123" i="52"/>
  <c r="P1973" i="52"/>
  <c r="I1973" i="52"/>
  <c r="C1973" i="52"/>
  <c r="P2122" i="52"/>
  <c r="I2122" i="52"/>
  <c r="C2122" i="52"/>
  <c r="P2121" i="52"/>
  <c r="I2121" i="52"/>
  <c r="C2121" i="52"/>
  <c r="P2218" i="52"/>
  <c r="I2218" i="52"/>
  <c r="C2218" i="52"/>
  <c r="P1972" i="52"/>
  <c r="I1972" i="52"/>
  <c r="C1972" i="52"/>
  <c r="P2217" i="52"/>
  <c r="I2217" i="52"/>
  <c r="C2217" i="52"/>
  <c r="P2216" i="52"/>
  <c r="I2216" i="52"/>
  <c r="C2216" i="52"/>
  <c r="P2120" i="52"/>
  <c r="I2120" i="52"/>
  <c r="C2120" i="52"/>
  <c r="P2119" i="52"/>
  <c r="I2119" i="52"/>
  <c r="C2119" i="52"/>
  <c r="P2118" i="52"/>
  <c r="I2118" i="52"/>
  <c r="C2118" i="52"/>
  <c r="P2117" i="52"/>
  <c r="I2117" i="52"/>
  <c r="C2117" i="52"/>
  <c r="P1971" i="52"/>
  <c r="I1971" i="52"/>
  <c r="C1971" i="52"/>
  <c r="P1970" i="52"/>
  <c r="I1970" i="52"/>
  <c r="C1970" i="52"/>
  <c r="P1969" i="52"/>
  <c r="I1969" i="52"/>
  <c r="C1969" i="52"/>
  <c r="P1968" i="52"/>
  <c r="I1968" i="52"/>
  <c r="C1968" i="52"/>
  <c r="P2215" i="52"/>
  <c r="I2215" i="52"/>
  <c r="C2215" i="52"/>
  <c r="P2116" i="52"/>
  <c r="I2116" i="52"/>
  <c r="C2116" i="52"/>
  <c r="P2115" i="52"/>
  <c r="I2115" i="52"/>
  <c r="C2115" i="52"/>
  <c r="P2114" i="52"/>
  <c r="I2114" i="52"/>
  <c r="C2114" i="52"/>
  <c r="P2113" i="52"/>
  <c r="I2113" i="52"/>
  <c r="C2113" i="52"/>
  <c r="P1967" i="52"/>
  <c r="I1967" i="52"/>
  <c r="C1967" i="52"/>
  <c r="P2112" i="52"/>
  <c r="I2112" i="52"/>
  <c r="C2112" i="52"/>
  <c r="P2111" i="52"/>
  <c r="I2111" i="52"/>
  <c r="C2111" i="52"/>
  <c r="P2110" i="52"/>
  <c r="I2110" i="52"/>
  <c r="C2110" i="52"/>
  <c r="P2109" i="52"/>
  <c r="I2109" i="52"/>
  <c r="C2109" i="52"/>
  <c r="P2108" i="52"/>
  <c r="I2108" i="52"/>
  <c r="C2108" i="52"/>
  <c r="P2107" i="52"/>
  <c r="I2107" i="52"/>
  <c r="C2107" i="52"/>
  <c r="P1966" i="52"/>
  <c r="I1966" i="52"/>
  <c r="C1966" i="52"/>
  <c r="P2106" i="52"/>
  <c r="I2106" i="52"/>
  <c r="C2106" i="52"/>
  <c r="P2105" i="52"/>
  <c r="I2105" i="52"/>
  <c r="C2105" i="52"/>
  <c r="P2104" i="52"/>
  <c r="I2104" i="52"/>
  <c r="C2104" i="52"/>
  <c r="P1965" i="52"/>
  <c r="I1965" i="52"/>
  <c r="C1965" i="52"/>
  <c r="P2103" i="52"/>
  <c r="I2103" i="52"/>
  <c r="C2103" i="52"/>
  <c r="P1964" i="52"/>
  <c r="I1964" i="52"/>
  <c r="C1964" i="52"/>
  <c r="P1963" i="52"/>
  <c r="I1963" i="52"/>
  <c r="C1963" i="52"/>
  <c r="P2214" i="52"/>
  <c r="I2214" i="52"/>
  <c r="C2214" i="52"/>
  <c r="P2102" i="52"/>
  <c r="I2102" i="52"/>
  <c r="C2102" i="52"/>
  <c r="P2101" i="52"/>
  <c r="I2101" i="52"/>
  <c r="C2101" i="52"/>
  <c r="P2100" i="52"/>
  <c r="I2100" i="52"/>
  <c r="C2100" i="52"/>
  <c r="P1962" i="52"/>
  <c r="I1962" i="52"/>
  <c r="C1962" i="52"/>
  <c r="P2099" i="52"/>
  <c r="I2099" i="52"/>
  <c r="C2099" i="52"/>
  <c r="P2098" i="52"/>
  <c r="I2098" i="52"/>
  <c r="C2098" i="52"/>
  <c r="P2213" i="52"/>
  <c r="I2213" i="52"/>
  <c r="C2213" i="52"/>
  <c r="P1961" i="52"/>
  <c r="I1961" i="52"/>
  <c r="C1961" i="52"/>
  <c r="P2097" i="52"/>
  <c r="I2097" i="52"/>
  <c r="C2097" i="52"/>
  <c r="P1960" i="52"/>
  <c r="I1960" i="52"/>
  <c r="C1960" i="52"/>
  <c r="P1959" i="52"/>
  <c r="I1959" i="52"/>
  <c r="C1959" i="52"/>
  <c r="P2096" i="52"/>
  <c r="I2096" i="52"/>
  <c r="C2096" i="52"/>
  <c r="P2095" i="52"/>
  <c r="I2095" i="52"/>
  <c r="C2095" i="52"/>
  <c r="P2212" i="52"/>
  <c r="I2212" i="52"/>
  <c r="C2212" i="52"/>
  <c r="P1958" i="52"/>
  <c r="I1958" i="52"/>
  <c r="C1958" i="52"/>
  <c r="P1957" i="52"/>
  <c r="I1957" i="52"/>
  <c r="C1957" i="52"/>
  <c r="P1956" i="52"/>
  <c r="I1956" i="52"/>
  <c r="C1956" i="52"/>
  <c r="P2211" i="52"/>
  <c r="I2211" i="52"/>
  <c r="C2211" i="52"/>
  <c r="P2094" i="52"/>
  <c r="I2094" i="52"/>
  <c r="C2094" i="52"/>
  <c r="P1955" i="52"/>
  <c r="I1955" i="52"/>
  <c r="C1955" i="52"/>
  <c r="P1954" i="52"/>
  <c r="I1954" i="52"/>
  <c r="C1954" i="52"/>
  <c r="P2093" i="52"/>
  <c r="I2093" i="52"/>
  <c r="C2093" i="52"/>
  <c r="P2210" i="52"/>
  <c r="I2210" i="52"/>
  <c r="C2210" i="52"/>
  <c r="P1953" i="52"/>
  <c r="I1953" i="52"/>
  <c r="C1953" i="52"/>
  <c r="P2092" i="52"/>
  <c r="I2092" i="52"/>
  <c r="C2092" i="52"/>
  <c r="P1952" i="52"/>
  <c r="I1952" i="52"/>
  <c r="C1952" i="52"/>
  <c r="P2091" i="52"/>
  <c r="I2091" i="52"/>
  <c r="C2091" i="52"/>
  <c r="P1951" i="52"/>
  <c r="I1951" i="52"/>
  <c r="C1951" i="52"/>
  <c r="P1950" i="52"/>
  <c r="I1950" i="52"/>
  <c r="C1950" i="52"/>
  <c r="P2209" i="52"/>
  <c r="I2209" i="52"/>
  <c r="C2209" i="52"/>
  <c r="P2090" i="52"/>
  <c r="I2090" i="52"/>
  <c r="C2090" i="52"/>
  <c r="P2089" i="52"/>
  <c r="I2089" i="52"/>
  <c r="C2089" i="52"/>
  <c r="P2208" i="52"/>
  <c r="I2208" i="52"/>
  <c r="C2208" i="52"/>
  <c r="P2088" i="52"/>
  <c r="I2088" i="52"/>
  <c r="C2088" i="52"/>
  <c r="P2087" i="52"/>
  <c r="I2087" i="52"/>
  <c r="C2087" i="52"/>
  <c r="P1949" i="52"/>
  <c r="I1949" i="52"/>
  <c r="C1949" i="52"/>
  <c r="P1948" i="52"/>
  <c r="I1948" i="52"/>
  <c r="C1948" i="52"/>
  <c r="P2086" i="52"/>
  <c r="I2086" i="52"/>
  <c r="C2086" i="52"/>
  <c r="P1947" i="52"/>
  <c r="I1947" i="52"/>
  <c r="C1947" i="52"/>
  <c r="P2085" i="52"/>
  <c r="I2085" i="52"/>
  <c r="C2085" i="52"/>
  <c r="P2084" i="52"/>
  <c r="I2084" i="52"/>
  <c r="C2084" i="52"/>
  <c r="P2083" i="52"/>
  <c r="I2083" i="52"/>
  <c r="C2083" i="52"/>
  <c r="P1946" i="52"/>
  <c r="I1946" i="52"/>
  <c r="C1946" i="52"/>
  <c r="P1945" i="52"/>
  <c r="I1945" i="52"/>
  <c r="C1945" i="52"/>
  <c r="P2082" i="52"/>
  <c r="I2082" i="52"/>
  <c r="C2082" i="52"/>
  <c r="P2081" i="52"/>
  <c r="I2081" i="52"/>
  <c r="C2081" i="52"/>
  <c r="P1944" i="52"/>
  <c r="I1944" i="52"/>
  <c r="C1944" i="52"/>
  <c r="P2080" i="52"/>
  <c r="I2080" i="52"/>
  <c r="C2080" i="52"/>
  <c r="P2079" i="52"/>
  <c r="I2079" i="52"/>
  <c r="C2079" i="52"/>
  <c r="P1943" i="52"/>
  <c r="I1943" i="52"/>
  <c r="C1943" i="52"/>
  <c r="P2207" i="52"/>
  <c r="I2207" i="52"/>
  <c r="C2207" i="52"/>
  <c r="P2078" i="52"/>
  <c r="I2078" i="52"/>
  <c r="C2078" i="52"/>
  <c r="P2077" i="52"/>
  <c r="I2077" i="52"/>
  <c r="C2077" i="52"/>
  <c r="P2076" i="52"/>
  <c r="I2076" i="52"/>
  <c r="C2076" i="52"/>
  <c r="P2075" i="52"/>
  <c r="I2075" i="52"/>
  <c r="C2075" i="52"/>
  <c r="P2206" i="52"/>
  <c r="I2206" i="52"/>
  <c r="C2206" i="52"/>
  <c r="P2074" i="52"/>
  <c r="I2074" i="52"/>
  <c r="C2074" i="52"/>
  <c r="P2073" i="52"/>
  <c r="I2073" i="52"/>
  <c r="C2073" i="52"/>
  <c r="P1942" i="52"/>
  <c r="I1942" i="52"/>
  <c r="C1942" i="52"/>
  <c r="P1941" i="52"/>
  <c r="I1941" i="52"/>
  <c r="C1941" i="52"/>
  <c r="P1940" i="52"/>
  <c r="I1940" i="52"/>
  <c r="C1940" i="52"/>
  <c r="P2072" i="52"/>
  <c r="I2072" i="52"/>
  <c r="C2072" i="52"/>
  <c r="P2071" i="52"/>
  <c r="I2071" i="52"/>
  <c r="C2071" i="52"/>
  <c r="P1939" i="52"/>
  <c r="I1939" i="52"/>
  <c r="C1939" i="52"/>
  <c r="P1938" i="52"/>
  <c r="I1938" i="52"/>
  <c r="C1938" i="52"/>
  <c r="P1937" i="52"/>
  <c r="I1937" i="52"/>
  <c r="C1937" i="52"/>
  <c r="P2070" i="52"/>
  <c r="I2070" i="52"/>
  <c r="C2070" i="52"/>
  <c r="P2205" i="52"/>
  <c r="I2205" i="52"/>
  <c r="C2205" i="52"/>
  <c r="P2069" i="52"/>
  <c r="I2069" i="52"/>
  <c r="C2069" i="52"/>
  <c r="P2068" i="52"/>
  <c r="I2068" i="52"/>
  <c r="C2068" i="52"/>
  <c r="P2067" i="52"/>
  <c r="I2067" i="52"/>
  <c r="C2067" i="52"/>
  <c r="P2066" i="52"/>
  <c r="I2066" i="52"/>
  <c r="C2066" i="52"/>
  <c r="P2065" i="52"/>
  <c r="I2065" i="52"/>
  <c r="C2065" i="52"/>
  <c r="P2064" i="52"/>
  <c r="I2064" i="52"/>
  <c r="C2064" i="52"/>
  <c r="P2204" i="52"/>
  <c r="I2204" i="52"/>
  <c r="C2204" i="52"/>
  <c r="P2063" i="52"/>
  <c r="I2063" i="52"/>
  <c r="C2063" i="52"/>
  <c r="P2062" i="52"/>
  <c r="I2062" i="52"/>
  <c r="C2062" i="52"/>
  <c r="P2061" i="52"/>
  <c r="I2061" i="52"/>
  <c r="C2061" i="52"/>
  <c r="P2203" i="52"/>
  <c r="I2203" i="52"/>
  <c r="C2203" i="52"/>
  <c r="P2060" i="52"/>
  <c r="I2060" i="52"/>
  <c r="C2060" i="52"/>
  <c r="P2059" i="52"/>
  <c r="I2059" i="52"/>
  <c r="C2059" i="52"/>
  <c r="P2058" i="52"/>
  <c r="I2058" i="52"/>
  <c r="C2058" i="52"/>
  <c r="P2057" i="52"/>
  <c r="I2057" i="52"/>
  <c r="C2057" i="52"/>
  <c r="P2202" i="52"/>
  <c r="I2202" i="52"/>
  <c r="C2202" i="52"/>
  <c r="P2201" i="52"/>
  <c r="I2201" i="52"/>
  <c r="C2201" i="52"/>
  <c r="P2200" i="52"/>
  <c r="I2200" i="52"/>
  <c r="C2200" i="52"/>
  <c r="P1936" i="52"/>
  <c r="I1936" i="52"/>
  <c r="C1936" i="52"/>
  <c r="P2056" i="52"/>
  <c r="I2056" i="52"/>
  <c r="C2056" i="52"/>
  <c r="P2055" i="52"/>
  <c r="I2055" i="52"/>
  <c r="C2055" i="52"/>
  <c r="P2054" i="52"/>
  <c r="I2054" i="52"/>
  <c r="C2054" i="52"/>
  <c r="P2053" i="52"/>
  <c r="I2053" i="52"/>
  <c r="C2053" i="52"/>
  <c r="P2199" i="52"/>
  <c r="I2199" i="52"/>
  <c r="C2199" i="52"/>
  <c r="P2198" i="52"/>
  <c r="I2198" i="52"/>
  <c r="C2198" i="52"/>
  <c r="P2197" i="52"/>
  <c r="I2197" i="52"/>
  <c r="C2197" i="52"/>
  <c r="P2052" i="52"/>
  <c r="I2052" i="52"/>
  <c r="C2052" i="52"/>
  <c r="P2196" i="52"/>
  <c r="I2196" i="52"/>
  <c r="C2196" i="52"/>
  <c r="P1935" i="52"/>
  <c r="I1935" i="52"/>
  <c r="C1935" i="52"/>
  <c r="P2195" i="52"/>
  <c r="I2195" i="52"/>
  <c r="C2195" i="52"/>
  <c r="P2194" i="52"/>
  <c r="I2194" i="52"/>
  <c r="C2194" i="52"/>
  <c r="P2051" i="52"/>
  <c r="I2051" i="52"/>
  <c r="C2051" i="52"/>
  <c r="P2050" i="52"/>
  <c r="I2050" i="52"/>
  <c r="C2050" i="52"/>
  <c r="P2049" i="52"/>
  <c r="I2049" i="52"/>
  <c r="C2049" i="52"/>
  <c r="P2048" i="52"/>
  <c r="I2048" i="52"/>
  <c r="C2048" i="52"/>
  <c r="P2193" i="52"/>
  <c r="I2193" i="52"/>
  <c r="C2193" i="52"/>
  <c r="P2047" i="52"/>
  <c r="I2047" i="52"/>
  <c r="C2047" i="52"/>
  <c r="P2046" i="52"/>
  <c r="I2046" i="52"/>
  <c r="C2046" i="52"/>
  <c r="P2045" i="52"/>
  <c r="I2045" i="52"/>
  <c r="C2045" i="52"/>
  <c r="P2044" i="52"/>
  <c r="I2044" i="52"/>
  <c r="C2044" i="52"/>
  <c r="P2192" i="52"/>
  <c r="I2192" i="52"/>
  <c r="C2192" i="52"/>
  <c r="P2043" i="52"/>
  <c r="I2043" i="52"/>
  <c r="C2043" i="52"/>
  <c r="P2042" i="52"/>
  <c r="I2042" i="52"/>
  <c r="C2042" i="52"/>
  <c r="P2041" i="52"/>
  <c r="I2041" i="52"/>
  <c r="C2041" i="52"/>
  <c r="P2191" i="52"/>
  <c r="I2191" i="52"/>
  <c r="C2191" i="52"/>
  <c r="P2190" i="52"/>
  <c r="I2190" i="52"/>
  <c r="C2190" i="52"/>
  <c r="P2189" i="52"/>
  <c r="I2189" i="52"/>
  <c r="C2189" i="52"/>
  <c r="P2188" i="52"/>
  <c r="I2188" i="52"/>
  <c r="C2188" i="52"/>
  <c r="P2040" i="52"/>
  <c r="I2040" i="52"/>
  <c r="C2040" i="52"/>
  <c r="P2039" i="52"/>
  <c r="I2039" i="52"/>
  <c r="C2039" i="52"/>
  <c r="P2038" i="52"/>
  <c r="I2038" i="52"/>
  <c r="C2038" i="52"/>
  <c r="P2187" i="52"/>
  <c r="I2187" i="52"/>
  <c r="C2187" i="52"/>
  <c r="P2037" i="52"/>
  <c r="I2037" i="52"/>
  <c r="C2037" i="52"/>
  <c r="P2036" i="52"/>
  <c r="I2036" i="52"/>
  <c r="C2036" i="52"/>
  <c r="P2035" i="52"/>
  <c r="I2035" i="52"/>
  <c r="C2035" i="52"/>
  <c r="P1934" i="52"/>
  <c r="I1934" i="52"/>
  <c r="C1934" i="52"/>
  <c r="P1933" i="52"/>
  <c r="I1933" i="52"/>
  <c r="C1933" i="52"/>
  <c r="P2186" i="52"/>
  <c r="I2186" i="52"/>
  <c r="C2186" i="52"/>
  <c r="P1932" i="52"/>
  <c r="I1932" i="52"/>
  <c r="C1932" i="52"/>
  <c r="P2185" i="52"/>
  <c r="I2185" i="52"/>
  <c r="C2185" i="52"/>
  <c r="P1931" i="52"/>
  <c r="I1931" i="52"/>
  <c r="C1931" i="52"/>
  <c r="P2034" i="52"/>
  <c r="I2034" i="52"/>
  <c r="C2034" i="52"/>
  <c r="P2033" i="52"/>
  <c r="I2033" i="52"/>
  <c r="C2033" i="52"/>
  <c r="P2032" i="52"/>
  <c r="I2032" i="52"/>
  <c r="C2032" i="52"/>
  <c r="P1930" i="52"/>
  <c r="I1930" i="52"/>
  <c r="C1930" i="52"/>
  <c r="P2031" i="52"/>
  <c r="I2031" i="52"/>
  <c r="C2031" i="52"/>
  <c r="P1929" i="52"/>
  <c r="I1929" i="52"/>
  <c r="C1929" i="52"/>
  <c r="P2030" i="52"/>
  <c r="I2030" i="52"/>
  <c r="C2030" i="52"/>
  <c r="P2029" i="52"/>
  <c r="I2029" i="52"/>
  <c r="C2029" i="52"/>
  <c r="P2028" i="52"/>
  <c r="I2028" i="52"/>
  <c r="C2028" i="52"/>
  <c r="P1928" i="52"/>
  <c r="I1928" i="52"/>
  <c r="C1928" i="52"/>
  <c r="P1927" i="52"/>
  <c r="I1927" i="52"/>
  <c r="C1927" i="52"/>
  <c r="P2027" i="52"/>
  <c r="I2027" i="52"/>
  <c r="C2027" i="52"/>
  <c r="P1926" i="52"/>
  <c r="I1926" i="52"/>
  <c r="C1926" i="52"/>
  <c r="P2026" i="52"/>
  <c r="I2026" i="52"/>
  <c r="C2026" i="52"/>
  <c r="P2184" i="52"/>
  <c r="I2184" i="52"/>
  <c r="C2184" i="52"/>
  <c r="P2025" i="52"/>
  <c r="I2025" i="52"/>
  <c r="C2025" i="52"/>
  <c r="P2024" i="52"/>
  <c r="I2024" i="52"/>
  <c r="C2024" i="52"/>
  <c r="P2023" i="52"/>
  <c r="I2023" i="52"/>
  <c r="C2023" i="52"/>
  <c r="P2022" i="52"/>
  <c r="I2022" i="52"/>
  <c r="C2022" i="52"/>
  <c r="P2021" i="52"/>
  <c r="I2021" i="52"/>
  <c r="C2021" i="52"/>
  <c r="P2020" i="52"/>
  <c r="I2020" i="52"/>
  <c r="C2020" i="52"/>
  <c r="P1925" i="52"/>
  <c r="I1925" i="52"/>
  <c r="C1925" i="52"/>
  <c r="P2183" i="52"/>
  <c r="I2183" i="52"/>
  <c r="C2183" i="52"/>
  <c r="P1924" i="52"/>
  <c r="I1924" i="52"/>
  <c r="C1924" i="52"/>
  <c r="P2019" i="52"/>
  <c r="I2019" i="52"/>
  <c r="C2019" i="52"/>
  <c r="P2182" i="52"/>
  <c r="I2182" i="52"/>
  <c r="C2182" i="52"/>
  <c r="P2018" i="52"/>
  <c r="I2018" i="52"/>
  <c r="C2018" i="52"/>
  <c r="P1923" i="52"/>
  <c r="I1923" i="52"/>
  <c r="C1923" i="52"/>
  <c r="P2017" i="52"/>
  <c r="I2017" i="52"/>
  <c r="C2017" i="52"/>
  <c r="P2016" i="52"/>
  <c r="I2016" i="52"/>
  <c r="C2016" i="52"/>
  <c r="P2015" i="52"/>
  <c r="I2015" i="52"/>
  <c r="C2015" i="52"/>
  <c r="P1922" i="52"/>
  <c r="I1922" i="52"/>
  <c r="C1922" i="52"/>
  <c r="P1921" i="52"/>
  <c r="I1921" i="52"/>
  <c r="C1921" i="52"/>
  <c r="P2014" i="52"/>
  <c r="I2014" i="52"/>
  <c r="C2014" i="52"/>
  <c r="P2013" i="52"/>
  <c r="I2013" i="52"/>
  <c r="C2013" i="52"/>
  <c r="P2012" i="52"/>
  <c r="I2012" i="52"/>
  <c r="C2012" i="52"/>
  <c r="P2011" i="52"/>
  <c r="I2011" i="52"/>
  <c r="C2011" i="52"/>
  <c r="P2010" i="52"/>
  <c r="I2010" i="52"/>
  <c r="C2010" i="52"/>
  <c r="P2009" i="52"/>
  <c r="I2009" i="52"/>
  <c r="C2009" i="52"/>
  <c r="P2181" i="52"/>
  <c r="I2181" i="52"/>
  <c r="C2181" i="52"/>
  <c r="P1920" i="52"/>
  <c r="I1920" i="52"/>
  <c r="C1920" i="52"/>
  <c r="P1919" i="52"/>
  <c r="I1919" i="52"/>
  <c r="C1919" i="52"/>
  <c r="P1918" i="52"/>
  <c r="I1918" i="52"/>
  <c r="C1918" i="52"/>
  <c r="P1916" i="52"/>
  <c r="I1916" i="52"/>
  <c r="C1916" i="52"/>
  <c r="P1914" i="52"/>
  <c r="I1914" i="52"/>
  <c r="C1914" i="52"/>
  <c r="P1917" i="52"/>
  <c r="I1917" i="52"/>
  <c r="C1917" i="52"/>
  <c r="P1915" i="52"/>
  <c r="I1915" i="52"/>
  <c r="C1915" i="52"/>
  <c r="P1913" i="52"/>
  <c r="I1913" i="52"/>
  <c r="C1913" i="52"/>
  <c r="P1321" i="52"/>
  <c r="I1321" i="52"/>
  <c r="C1321" i="52"/>
  <c r="P1912" i="52"/>
  <c r="I1912" i="52"/>
  <c r="C1912" i="52"/>
  <c r="P1911" i="52"/>
  <c r="I1911" i="52"/>
  <c r="C1911" i="52"/>
  <c r="P1910" i="52"/>
  <c r="I1910" i="52"/>
  <c r="C1910" i="52"/>
  <c r="P1909" i="52"/>
  <c r="I1909" i="52"/>
  <c r="C1909" i="52"/>
  <c r="P1908" i="52"/>
  <c r="I1908" i="52"/>
  <c r="C1908" i="52"/>
  <c r="P1907" i="52"/>
  <c r="I1907" i="52"/>
  <c r="C1907" i="52"/>
  <c r="P1906" i="52"/>
  <c r="I1906" i="52"/>
  <c r="C1906" i="52"/>
  <c r="P1905" i="52"/>
  <c r="I1905" i="52"/>
  <c r="C1905" i="52"/>
  <c r="P1904" i="52"/>
  <c r="I1904" i="52"/>
  <c r="C1904" i="52"/>
  <c r="P1903" i="52"/>
  <c r="I1903" i="52"/>
  <c r="C1903" i="52"/>
  <c r="P1902" i="52"/>
  <c r="I1902" i="52"/>
  <c r="C1902" i="52"/>
  <c r="P1901" i="52"/>
  <c r="I1901" i="52"/>
  <c r="C1901" i="52"/>
  <c r="P1900" i="52"/>
  <c r="I1900" i="52"/>
  <c r="C1900" i="52"/>
  <c r="P1899" i="52"/>
  <c r="I1899" i="52"/>
  <c r="C1899" i="52"/>
  <c r="P1898" i="52"/>
  <c r="I1898" i="52"/>
  <c r="C1898" i="52"/>
  <c r="P1897" i="52"/>
  <c r="I1897" i="52"/>
  <c r="C1897" i="52"/>
  <c r="P1896" i="52"/>
  <c r="I1896" i="52"/>
  <c r="C1896" i="52"/>
  <c r="P1895" i="52"/>
  <c r="I1895" i="52"/>
  <c r="C1895" i="52"/>
  <c r="P1320" i="52"/>
  <c r="I1320" i="52"/>
  <c r="C1320" i="52"/>
  <c r="P1319" i="52"/>
  <c r="I1319" i="52"/>
  <c r="C1319" i="52"/>
  <c r="P1894" i="52"/>
  <c r="I1894" i="52"/>
  <c r="C1894" i="52"/>
  <c r="P1893" i="52"/>
  <c r="I1893" i="52"/>
  <c r="C1893" i="52"/>
  <c r="P1318" i="52"/>
  <c r="I1318" i="52"/>
  <c r="C1318" i="52"/>
  <c r="P1317" i="52"/>
  <c r="I1317" i="52"/>
  <c r="C1317" i="52"/>
  <c r="P1892" i="52"/>
  <c r="I1892" i="52"/>
  <c r="C1892" i="52"/>
  <c r="P1891" i="52"/>
  <c r="I1891" i="52"/>
  <c r="C1891" i="52"/>
  <c r="P1316" i="52"/>
  <c r="I1316" i="52"/>
  <c r="C1316" i="52"/>
  <c r="P1890" i="52"/>
  <c r="I1890" i="52"/>
  <c r="C1890" i="52"/>
  <c r="P1889" i="52"/>
  <c r="I1889" i="52"/>
  <c r="C1889" i="52"/>
  <c r="P1888" i="52"/>
  <c r="I1888" i="52"/>
  <c r="C1888" i="52"/>
  <c r="P1887" i="52"/>
  <c r="I1887" i="52"/>
  <c r="C1887" i="52"/>
  <c r="P1886" i="52"/>
  <c r="I1886" i="52"/>
  <c r="C1886" i="52"/>
  <c r="P1885" i="52"/>
  <c r="I1885" i="52"/>
  <c r="C1885" i="52"/>
  <c r="P1884" i="52"/>
  <c r="I1884" i="52"/>
  <c r="C1884" i="52"/>
  <c r="P1883" i="52"/>
  <c r="I1883" i="52"/>
  <c r="C1883" i="52"/>
  <c r="P1882" i="52"/>
  <c r="I1882" i="52"/>
  <c r="C1882" i="52"/>
  <c r="P1881" i="52"/>
  <c r="I1881" i="52"/>
  <c r="C1881" i="52"/>
  <c r="P1880" i="52"/>
  <c r="I1880" i="52"/>
  <c r="C1880" i="52"/>
  <c r="P1879" i="52"/>
  <c r="I1879" i="52"/>
  <c r="C1879" i="52"/>
  <c r="P1878" i="52"/>
  <c r="I1878" i="52"/>
  <c r="C1878" i="52"/>
  <c r="P1877" i="52"/>
  <c r="I1877" i="52"/>
  <c r="C1877" i="52"/>
  <c r="P1876" i="52"/>
  <c r="I1876" i="52"/>
  <c r="C1876" i="52"/>
  <c r="P1875" i="52"/>
  <c r="I1875" i="52"/>
  <c r="C1875" i="52"/>
  <c r="P1315" i="52"/>
  <c r="I1315" i="52"/>
  <c r="C1315" i="52"/>
  <c r="P1314" i="52"/>
  <c r="I1314" i="52"/>
  <c r="C1314" i="52"/>
  <c r="P1874" i="52"/>
  <c r="I1874" i="52"/>
  <c r="C1874" i="52"/>
  <c r="P1873" i="52"/>
  <c r="I1873" i="52"/>
  <c r="C1873" i="52"/>
  <c r="P1313" i="52"/>
  <c r="I1313" i="52"/>
  <c r="C1313" i="52"/>
  <c r="P1872" i="52"/>
  <c r="I1872" i="52"/>
  <c r="C1872" i="52"/>
  <c r="P1871" i="52"/>
  <c r="I1871" i="52"/>
  <c r="C1871" i="52"/>
  <c r="P1870" i="52"/>
  <c r="I1870" i="52"/>
  <c r="C1870" i="52"/>
  <c r="P1869" i="52"/>
  <c r="I1869" i="52"/>
  <c r="C1869" i="52"/>
  <c r="P1868" i="52"/>
  <c r="I1868" i="52"/>
  <c r="C1868" i="52"/>
  <c r="P1867" i="52"/>
  <c r="I1867" i="52"/>
  <c r="C1867" i="52"/>
  <c r="P1312" i="52"/>
  <c r="I1312" i="52"/>
  <c r="C1312" i="52"/>
  <c r="P1866" i="52"/>
  <c r="I1866" i="52"/>
  <c r="C1866" i="52"/>
  <c r="P1865" i="52"/>
  <c r="I1865" i="52"/>
  <c r="C1865" i="52"/>
  <c r="P1864" i="52"/>
  <c r="I1864" i="52"/>
  <c r="C1864" i="52"/>
  <c r="P1863" i="52"/>
  <c r="I1863" i="52"/>
  <c r="C1863" i="52"/>
  <c r="P1862" i="52"/>
  <c r="I1862" i="52"/>
  <c r="C1862" i="52"/>
  <c r="P1861" i="52"/>
  <c r="I1861" i="52"/>
  <c r="C1861" i="52"/>
  <c r="P1860" i="52"/>
  <c r="I1860" i="52"/>
  <c r="C1860" i="52"/>
  <c r="P1859" i="52"/>
  <c r="I1859" i="52"/>
  <c r="C1859" i="52"/>
  <c r="P1858" i="52"/>
  <c r="I1858" i="52"/>
  <c r="C1858" i="52"/>
  <c r="P1857" i="52"/>
  <c r="I1857" i="52"/>
  <c r="C1857" i="52"/>
  <c r="P1856" i="52"/>
  <c r="I1856" i="52"/>
  <c r="C1856" i="52"/>
  <c r="P1855" i="52"/>
  <c r="I1855" i="52"/>
  <c r="C1855" i="52"/>
  <c r="P1854" i="52"/>
  <c r="I1854" i="52"/>
  <c r="C1854" i="52"/>
  <c r="P1853" i="52"/>
  <c r="I1853" i="52"/>
  <c r="C1853" i="52"/>
  <c r="P1852" i="52"/>
  <c r="I1852" i="52"/>
  <c r="C1852" i="52"/>
  <c r="P1851" i="52"/>
  <c r="I1851" i="52"/>
  <c r="C1851" i="52"/>
  <c r="P1850" i="52"/>
  <c r="I1850" i="52"/>
  <c r="C1850" i="52"/>
  <c r="P1849" i="52"/>
  <c r="I1849" i="52"/>
  <c r="C1849" i="52"/>
  <c r="P1848" i="52"/>
  <c r="I1848" i="52"/>
  <c r="C1848" i="52"/>
  <c r="P1847" i="52"/>
  <c r="I1847" i="52"/>
  <c r="C1847" i="52"/>
  <c r="P1846" i="52"/>
  <c r="I1846" i="52"/>
  <c r="C1846" i="52"/>
  <c r="P1845" i="52"/>
  <c r="I1845" i="52"/>
  <c r="C1845" i="52"/>
  <c r="P1844" i="52"/>
  <c r="I1844" i="52"/>
  <c r="C1844" i="52"/>
  <c r="P1843" i="52"/>
  <c r="I1843" i="52"/>
  <c r="C1843" i="52"/>
  <c r="P1842" i="52"/>
  <c r="I1842" i="52"/>
  <c r="C1842" i="52"/>
  <c r="P1841" i="52"/>
  <c r="I1841" i="52"/>
  <c r="C1841" i="52"/>
  <c r="P1840" i="52"/>
  <c r="I1840" i="52"/>
  <c r="C1840" i="52"/>
  <c r="P1839" i="52"/>
  <c r="I1839" i="52"/>
  <c r="C1839" i="52"/>
  <c r="P1311" i="52"/>
  <c r="I1311" i="52"/>
  <c r="C1311" i="52"/>
  <c r="P1838" i="52"/>
  <c r="I1838" i="52"/>
  <c r="C1838" i="52"/>
  <c r="P1837" i="52"/>
  <c r="I1837" i="52"/>
  <c r="C1837" i="52"/>
  <c r="P1836" i="52"/>
  <c r="I1836" i="52"/>
  <c r="C1836" i="52"/>
  <c r="P1835" i="52"/>
  <c r="I1835" i="52"/>
  <c r="C1835" i="52"/>
  <c r="P1834" i="52"/>
  <c r="I1834" i="52"/>
  <c r="C1834" i="52"/>
  <c r="P1833" i="52"/>
  <c r="I1833" i="52"/>
  <c r="C1833" i="52"/>
  <c r="P1832" i="52"/>
  <c r="I1832" i="52"/>
  <c r="C1832" i="52"/>
  <c r="P1831" i="52"/>
  <c r="I1831" i="52"/>
  <c r="C1831" i="52"/>
  <c r="P1830" i="52"/>
  <c r="I1830" i="52"/>
  <c r="C1830" i="52"/>
  <c r="P1829" i="52"/>
  <c r="I1829" i="52"/>
  <c r="C1829" i="52"/>
  <c r="P1828" i="52"/>
  <c r="I1828" i="52"/>
  <c r="C1828" i="52"/>
  <c r="P1827" i="52"/>
  <c r="I1827" i="52"/>
  <c r="C1827" i="52"/>
  <c r="P1826" i="52"/>
  <c r="I1826" i="52"/>
  <c r="C1826" i="52"/>
  <c r="P1825" i="52"/>
  <c r="I1825" i="52"/>
  <c r="C1825" i="52"/>
  <c r="P1824" i="52"/>
  <c r="I1824" i="52"/>
  <c r="C1824" i="52"/>
  <c r="P1823" i="52"/>
  <c r="I1823" i="52"/>
  <c r="C1823" i="52"/>
  <c r="P1822" i="52"/>
  <c r="I1822" i="52"/>
  <c r="C1822" i="52"/>
  <c r="P1821" i="52"/>
  <c r="I1821" i="52"/>
  <c r="C1821" i="52"/>
  <c r="P1820" i="52"/>
  <c r="I1820" i="52"/>
  <c r="C1820" i="52"/>
  <c r="P1819" i="52"/>
  <c r="I1819" i="52"/>
  <c r="C1819" i="52"/>
  <c r="P1818" i="52"/>
  <c r="I1818" i="52"/>
  <c r="C1818" i="52"/>
  <c r="P1817" i="52"/>
  <c r="I1817" i="52"/>
  <c r="C1817" i="52"/>
  <c r="P1816" i="52"/>
  <c r="I1816" i="52"/>
  <c r="C1816" i="52"/>
  <c r="P1815" i="52"/>
  <c r="I1815" i="52"/>
  <c r="C1815" i="52"/>
  <c r="P1814" i="52"/>
  <c r="I1814" i="52"/>
  <c r="C1814" i="52"/>
  <c r="P1813" i="52"/>
  <c r="I1813" i="52"/>
  <c r="C1813" i="52"/>
  <c r="P1812" i="52"/>
  <c r="I1812" i="52"/>
  <c r="C1812" i="52"/>
  <c r="P1811" i="52"/>
  <c r="I1811" i="52"/>
  <c r="C1811" i="52"/>
  <c r="P1310" i="52"/>
  <c r="I1310" i="52"/>
  <c r="C1310" i="52"/>
  <c r="P1810" i="52"/>
  <c r="I1810" i="52"/>
  <c r="C1810" i="52"/>
  <c r="P1809" i="52"/>
  <c r="I1809" i="52"/>
  <c r="C1809" i="52"/>
  <c r="P1808" i="52"/>
  <c r="I1808" i="52"/>
  <c r="C1808" i="52"/>
  <c r="P1807" i="52"/>
  <c r="I1807" i="52"/>
  <c r="C1807" i="52"/>
  <c r="P1806" i="52"/>
  <c r="I1806" i="52"/>
  <c r="C1806" i="52"/>
  <c r="P1805" i="52"/>
  <c r="I1805" i="52"/>
  <c r="C1805" i="52"/>
  <c r="P1804" i="52"/>
  <c r="I1804" i="52"/>
  <c r="C1804" i="52"/>
  <c r="P1803" i="52"/>
  <c r="I1803" i="52"/>
  <c r="C1803" i="52"/>
  <c r="P1802" i="52"/>
  <c r="I1802" i="52"/>
  <c r="C1802" i="52"/>
  <c r="P1801" i="52"/>
  <c r="I1801" i="52"/>
  <c r="C1801" i="52"/>
  <c r="P1800" i="52"/>
  <c r="I1800" i="52"/>
  <c r="C1800" i="52"/>
  <c r="P1799" i="52"/>
  <c r="I1799" i="52"/>
  <c r="C1799" i="52"/>
  <c r="P1798" i="52"/>
  <c r="I1798" i="52"/>
  <c r="C1798" i="52"/>
  <c r="P1797" i="52"/>
  <c r="I1797" i="52"/>
  <c r="C1797" i="52"/>
  <c r="P1796" i="52"/>
  <c r="I1796" i="52"/>
  <c r="C1796" i="52"/>
  <c r="P1795" i="52"/>
  <c r="I1795" i="52"/>
  <c r="C1795" i="52"/>
  <c r="P1794" i="52"/>
  <c r="I1794" i="52"/>
  <c r="C1794" i="52"/>
  <c r="P1793" i="52"/>
  <c r="I1793" i="52"/>
  <c r="C1793" i="52"/>
  <c r="P1792" i="52"/>
  <c r="I1792" i="52"/>
  <c r="C1792" i="52"/>
  <c r="P1791" i="52"/>
  <c r="I1791" i="52"/>
  <c r="C1791" i="52"/>
  <c r="P1790" i="52"/>
  <c r="I1790" i="52"/>
  <c r="C1790" i="52"/>
  <c r="P1309" i="52"/>
  <c r="I1309" i="52"/>
  <c r="C1309" i="52"/>
  <c r="P1789" i="52"/>
  <c r="I1789" i="52"/>
  <c r="C1789" i="52"/>
  <c r="P1788" i="52"/>
  <c r="I1788" i="52"/>
  <c r="C1788" i="52"/>
  <c r="P1308" i="52"/>
  <c r="I1308" i="52"/>
  <c r="C1308" i="52"/>
  <c r="P1787" i="52"/>
  <c r="I1787" i="52"/>
  <c r="C1787" i="52"/>
  <c r="P1786" i="52"/>
  <c r="I1786" i="52"/>
  <c r="C1786" i="52"/>
  <c r="P1785" i="52"/>
  <c r="I1785" i="52"/>
  <c r="C1785" i="52"/>
  <c r="P1784" i="52"/>
  <c r="I1784" i="52"/>
  <c r="C1784" i="52"/>
  <c r="P1783" i="52"/>
  <c r="I1783" i="52"/>
  <c r="C1783" i="52"/>
  <c r="P1307" i="52"/>
  <c r="I1307" i="52"/>
  <c r="C1307" i="52"/>
  <c r="P1306" i="52"/>
  <c r="I1306" i="52"/>
  <c r="C1306" i="52"/>
  <c r="P1782" i="52"/>
  <c r="I1782" i="52"/>
  <c r="C1782" i="52"/>
  <c r="P1781" i="52"/>
  <c r="I1781" i="52"/>
  <c r="C1781" i="52"/>
  <c r="P1780" i="52"/>
  <c r="I1780" i="52"/>
  <c r="C1780" i="52"/>
  <c r="P1779" i="52"/>
  <c r="I1779" i="52"/>
  <c r="C1779" i="52"/>
  <c r="P1778" i="52"/>
  <c r="I1778" i="52"/>
  <c r="C1778" i="52"/>
  <c r="P1777" i="52"/>
  <c r="I1777" i="52"/>
  <c r="C1777" i="52"/>
  <c r="P1776" i="52"/>
  <c r="I1776" i="52"/>
  <c r="C1776" i="52"/>
  <c r="P1775" i="52"/>
  <c r="I1775" i="52"/>
  <c r="C1775" i="52"/>
  <c r="P1774" i="52"/>
  <c r="I1774" i="52"/>
  <c r="C1774" i="52"/>
  <c r="P1773" i="52"/>
  <c r="I1773" i="52"/>
  <c r="C1773" i="52"/>
  <c r="P1772" i="52"/>
  <c r="I1772" i="52"/>
  <c r="C1772" i="52"/>
  <c r="P1771" i="52"/>
  <c r="I1771" i="52"/>
  <c r="C1771" i="52"/>
  <c r="P1770" i="52"/>
  <c r="I1770" i="52"/>
  <c r="C1770" i="52"/>
  <c r="P1769" i="52"/>
  <c r="I1769" i="52"/>
  <c r="C1769" i="52"/>
  <c r="P1768" i="52"/>
  <c r="I1768" i="52"/>
  <c r="C1768" i="52"/>
  <c r="P1767" i="52"/>
  <c r="I1767" i="52"/>
  <c r="C1767" i="52"/>
  <c r="P1766" i="52"/>
  <c r="I1766" i="52"/>
  <c r="C1766" i="52"/>
  <c r="P1765" i="52"/>
  <c r="I1765" i="52"/>
  <c r="C1765" i="52"/>
  <c r="P1764" i="52"/>
  <c r="I1764" i="52"/>
  <c r="C1764" i="52"/>
  <c r="P1763" i="52"/>
  <c r="I1763" i="52"/>
  <c r="C1763" i="52"/>
  <c r="P1305" i="52"/>
  <c r="I1305" i="52"/>
  <c r="C1305" i="52"/>
  <c r="P1762" i="52"/>
  <c r="I1762" i="52"/>
  <c r="C1762" i="52"/>
  <c r="P1761" i="52"/>
  <c r="I1761" i="52"/>
  <c r="C1761" i="52"/>
  <c r="P1760" i="52"/>
  <c r="I1760" i="52"/>
  <c r="C1760" i="52"/>
  <c r="P1759" i="52"/>
  <c r="I1759" i="52"/>
  <c r="C1759" i="52"/>
  <c r="P1304" i="52"/>
  <c r="I1304" i="52"/>
  <c r="C1304" i="52"/>
  <c r="P1758" i="52"/>
  <c r="I1758" i="52"/>
  <c r="C1758" i="52"/>
  <c r="P1757" i="52"/>
  <c r="I1757" i="52"/>
  <c r="C1757" i="52"/>
  <c r="P1303" i="52"/>
  <c r="I1303" i="52"/>
  <c r="C1303" i="52"/>
  <c r="P1756" i="52"/>
  <c r="I1756" i="52"/>
  <c r="C1756" i="52"/>
  <c r="P1755" i="52"/>
  <c r="I1755" i="52"/>
  <c r="C1755" i="52"/>
  <c r="P1302" i="52"/>
  <c r="I1302" i="52"/>
  <c r="C1302" i="52"/>
  <c r="P1754" i="52"/>
  <c r="I1754" i="52"/>
  <c r="C1754" i="52"/>
  <c r="P1753" i="52"/>
  <c r="I1753" i="52"/>
  <c r="C1753" i="52"/>
  <c r="P1752" i="52"/>
  <c r="I1752" i="52"/>
  <c r="C1752" i="52"/>
  <c r="P1751" i="52"/>
  <c r="I1751" i="52"/>
  <c r="C1751" i="52"/>
  <c r="P1750" i="52"/>
  <c r="I1750" i="52"/>
  <c r="C1750" i="52"/>
  <c r="P1749" i="52"/>
  <c r="I1749" i="52"/>
  <c r="C1749" i="52"/>
  <c r="P1301" i="52"/>
  <c r="I1301" i="52"/>
  <c r="C1301" i="52"/>
  <c r="P1748" i="52"/>
  <c r="I1748" i="52"/>
  <c r="C1748" i="52"/>
  <c r="P1747" i="52"/>
  <c r="I1747" i="52"/>
  <c r="C1747" i="52"/>
  <c r="P1746" i="52"/>
  <c r="I1746" i="52"/>
  <c r="C1746" i="52"/>
  <c r="P1745" i="52"/>
  <c r="I1745" i="52"/>
  <c r="C1745" i="52"/>
  <c r="P1744" i="52"/>
  <c r="I1744" i="52"/>
  <c r="C1744" i="52"/>
  <c r="P1743" i="52"/>
  <c r="I1743" i="52"/>
  <c r="C1743" i="52"/>
  <c r="P1742" i="52"/>
  <c r="I1742" i="52"/>
  <c r="C1742" i="52"/>
  <c r="P1741" i="52"/>
  <c r="I1741" i="52"/>
  <c r="C1741" i="52"/>
  <c r="P1740" i="52"/>
  <c r="I1740" i="52"/>
  <c r="C1740" i="52"/>
  <c r="P1739" i="52"/>
  <c r="I1739" i="52"/>
  <c r="C1739" i="52"/>
  <c r="P1738" i="52"/>
  <c r="I1738" i="52"/>
  <c r="C1738" i="52"/>
  <c r="P1737" i="52"/>
  <c r="I1737" i="52"/>
  <c r="C1737" i="52"/>
  <c r="P1736" i="52"/>
  <c r="I1736" i="52"/>
  <c r="C1736" i="52"/>
  <c r="P1735" i="52"/>
  <c r="I1735" i="52"/>
  <c r="C1735" i="52"/>
  <c r="P1734" i="52"/>
  <c r="I1734" i="52"/>
  <c r="C1734" i="52"/>
  <c r="P1733" i="52"/>
  <c r="I1733" i="52"/>
  <c r="C1733" i="52"/>
  <c r="P1732" i="52"/>
  <c r="I1732" i="52"/>
  <c r="C1732" i="52"/>
  <c r="P1731" i="52"/>
  <c r="I1731" i="52"/>
  <c r="C1731" i="52"/>
  <c r="P1730" i="52"/>
  <c r="I1730" i="52"/>
  <c r="C1730" i="52"/>
  <c r="P1729" i="52"/>
  <c r="I1729" i="52"/>
  <c r="C1729" i="52"/>
  <c r="P1300" i="52"/>
  <c r="I1300" i="52"/>
  <c r="C1300" i="52"/>
  <c r="P1728" i="52"/>
  <c r="I1728" i="52"/>
  <c r="C1728" i="52"/>
  <c r="P1727" i="52"/>
  <c r="I1727" i="52"/>
  <c r="C1727" i="52"/>
  <c r="P1299" i="52"/>
  <c r="I1299" i="52"/>
  <c r="C1299" i="52"/>
  <c r="P1726" i="52"/>
  <c r="I1726" i="52"/>
  <c r="C1726" i="52"/>
  <c r="P1725" i="52"/>
  <c r="I1725" i="52"/>
  <c r="C1725" i="52"/>
  <c r="P1724" i="52"/>
  <c r="I1724" i="52"/>
  <c r="C1724" i="52"/>
  <c r="P1723" i="52"/>
  <c r="I1723" i="52"/>
  <c r="C1723" i="52"/>
  <c r="P1722" i="52"/>
  <c r="I1722" i="52"/>
  <c r="C1722" i="52"/>
  <c r="P1721" i="52"/>
  <c r="I1721" i="52"/>
  <c r="C1721" i="52"/>
  <c r="P1720" i="52"/>
  <c r="I1720" i="52"/>
  <c r="C1720" i="52"/>
  <c r="P1719" i="52"/>
  <c r="I1719" i="52"/>
  <c r="C1719" i="52"/>
  <c r="P1718" i="52"/>
  <c r="I1718" i="52"/>
  <c r="C1718" i="52"/>
  <c r="P1717" i="52"/>
  <c r="I1717" i="52"/>
  <c r="C1717" i="52"/>
  <c r="P1298" i="52"/>
  <c r="I1298" i="52"/>
  <c r="C1298" i="52"/>
  <c r="P1716" i="52"/>
  <c r="I1716" i="52"/>
  <c r="C1716" i="52"/>
  <c r="P1715" i="52"/>
  <c r="I1715" i="52"/>
  <c r="C1715" i="52"/>
  <c r="P1714" i="52"/>
  <c r="I1714" i="52"/>
  <c r="C1714" i="52"/>
  <c r="P1713" i="52"/>
  <c r="I1713" i="52"/>
  <c r="C1713" i="52"/>
  <c r="P1712" i="52"/>
  <c r="I1712" i="52"/>
  <c r="C1712" i="52"/>
  <c r="P1711" i="52"/>
  <c r="I1711" i="52"/>
  <c r="C1711" i="52"/>
  <c r="P1710" i="52"/>
  <c r="I1710" i="52"/>
  <c r="C1710" i="52"/>
  <c r="P1709" i="52"/>
  <c r="I1709" i="52"/>
  <c r="C1709" i="52"/>
  <c r="P1708" i="52"/>
  <c r="I1708" i="52"/>
  <c r="C1708" i="52"/>
  <c r="P1707" i="52"/>
  <c r="I1707" i="52"/>
  <c r="C1707" i="52"/>
  <c r="P1706" i="52"/>
  <c r="I1706" i="52"/>
  <c r="C1706" i="52"/>
  <c r="P1705" i="52"/>
  <c r="I1705" i="52"/>
  <c r="C1705" i="52"/>
  <c r="P1704" i="52"/>
  <c r="I1704" i="52"/>
  <c r="C1704" i="52"/>
  <c r="P1703" i="52"/>
  <c r="I1703" i="52"/>
  <c r="C1703" i="52"/>
  <c r="P1702" i="52"/>
  <c r="I1702" i="52"/>
  <c r="C1702" i="52"/>
  <c r="P1701" i="52"/>
  <c r="I1701" i="52"/>
  <c r="C1701" i="52"/>
  <c r="P1698" i="52"/>
  <c r="I1698" i="52"/>
  <c r="C1698" i="52"/>
  <c r="P1700" i="52"/>
  <c r="I1700" i="52"/>
  <c r="C1700" i="52"/>
  <c r="P1699" i="52"/>
  <c r="I1699" i="52"/>
  <c r="C1699" i="52"/>
  <c r="P1697" i="52"/>
  <c r="I1697" i="52"/>
  <c r="C1697" i="52"/>
  <c r="P1297" i="52"/>
  <c r="I1297" i="52"/>
  <c r="C1297" i="52"/>
  <c r="P1296" i="52"/>
  <c r="I1296" i="52"/>
  <c r="C1296" i="52"/>
  <c r="P1696" i="52"/>
  <c r="I1696" i="52"/>
  <c r="C1696" i="52"/>
  <c r="P1695" i="52"/>
  <c r="I1695" i="52"/>
  <c r="C1695" i="52"/>
  <c r="P1694" i="52"/>
  <c r="I1694" i="52"/>
  <c r="C1694" i="52"/>
  <c r="P1693" i="52"/>
  <c r="I1693" i="52"/>
  <c r="C1693" i="52"/>
  <c r="P1692" i="52"/>
  <c r="I1692" i="52"/>
  <c r="C1692" i="52"/>
  <c r="P1691" i="52"/>
  <c r="I1691" i="52"/>
  <c r="C1691" i="52"/>
  <c r="P1690" i="52"/>
  <c r="I1690" i="52"/>
  <c r="C1690" i="52"/>
  <c r="P1689" i="52"/>
  <c r="I1689" i="52"/>
  <c r="C1689" i="52"/>
  <c r="P1688" i="52"/>
  <c r="I1688" i="52"/>
  <c r="C1688" i="52"/>
  <c r="P1687" i="52"/>
  <c r="I1687" i="52"/>
  <c r="C1687" i="52"/>
  <c r="P1686" i="52"/>
  <c r="I1686" i="52"/>
  <c r="C1686" i="52"/>
  <c r="P1685" i="52"/>
  <c r="I1685" i="52"/>
  <c r="C1685" i="52"/>
  <c r="P1684" i="52"/>
  <c r="I1684" i="52"/>
  <c r="C1684" i="52"/>
  <c r="P1683" i="52"/>
  <c r="I1683" i="52"/>
  <c r="C1683" i="52"/>
  <c r="P1682" i="52"/>
  <c r="I1682" i="52"/>
  <c r="C1682" i="52"/>
  <c r="P1681" i="52"/>
  <c r="I1681" i="52"/>
  <c r="C1681" i="52"/>
  <c r="P1295" i="52"/>
  <c r="I1295" i="52"/>
  <c r="C1295" i="52"/>
  <c r="P1680" i="52"/>
  <c r="I1680" i="52"/>
  <c r="C1680" i="52"/>
  <c r="P1679" i="52"/>
  <c r="I1679" i="52"/>
  <c r="C1679" i="52"/>
  <c r="P1294" i="52"/>
  <c r="I1294" i="52"/>
  <c r="C1294" i="52"/>
  <c r="P1678" i="52"/>
  <c r="I1678" i="52"/>
  <c r="C1678" i="52"/>
  <c r="P1677" i="52"/>
  <c r="I1677" i="52"/>
  <c r="C1677" i="52"/>
  <c r="P1676" i="52"/>
  <c r="I1676" i="52"/>
  <c r="C1676" i="52"/>
  <c r="P1675" i="52"/>
  <c r="I1675" i="52"/>
  <c r="C1675" i="52"/>
  <c r="P1674" i="52"/>
  <c r="I1674" i="52"/>
  <c r="C1674" i="52"/>
  <c r="P1673" i="52"/>
  <c r="I1673" i="52"/>
  <c r="C1673" i="52"/>
  <c r="P1672" i="52"/>
  <c r="I1672" i="52"/>
  <c r="C1672" i="52"/>
  <c r="P1671" i="52"/>
  <c r="I1671" i="52"/>
  <c r="C1671" i="52"/>
  <c r="P1670" i="52"/>
  <c r="I1670" i="52"/>
  <c r="C1670" i="52"/>
  <c r="P1669" i="52"/>
  <c r="I1669" i="52"/>
  <c r="C1669" i="52"/>
  <c r="P1668" i="52"/>
  <c r="I1668" i="52"/>
  <c r="C1668" i="52"/>
  <c r="P1667" i="52"/>
  <c r="I1667" i="52"/>
  <c r="C1667" i="52"/>
  <c r="P1666" i="52"/>
  <c r="I1666" i="52"/>
  <c r="C1666" i="52"/>
  <c r="P1665" i="52"/>
  <c r="I1665" i="52"/>
  <c r="C1665" i="52"/>
  <c r="P1664" i="52"/>
  <c r="I1664" i="52"/>
  <c r="C1664" i="52"/>
  <c r="P1663" i="52"/>
  <c r="I1663" i="52"/>
  <c r="C1663" i="52"/>
  <c r="P1662" i="52"/>
  <c r="I1662" i="52"/>
  <c r="C1662" i="52"/>
  <c r="P1661" i="52"/>
  <c r="I1661" i="52"/>
  <c r="C1661" i="52"/>
  <c r="P1660" i="52"/>
  <c r="I1660" i="52"/>
  <c r="C1660" i="52"/>
  <c r="P1659" i="52"/>
  <c r="I1659" i="52"/>
  <c r="C1659" i="52"/>
  <c r="P1658" i="52"/>
  <c r="I1658" i="52"/>
  <c r="C1658" i="52"/>
  <c r="P1657" i="52"/>
  <c r="I1657" i="52"/>
  <c r="C1657" i="52"/>
  <c r="P1293" i="52"/>
  <c r="I1293" i="52"/>
  <c r="C1293" i="52"/>
  <c r="P1656" i="52"/>
  <c r="I1656" i="52"/>
  <c r="C1656" i="52"/>
  <c r="P1655" i="52"/>
  <c r="I1655" i="52"/>
  <c r="C1655" i="52"/>
  <c r="P1654" i="52"/>
  <c r="I1654" i="52"/>
  <c r="C1654" i="52"/>
  <c r="P1653" i="52"/>
  <c r="I1653" i="52"/>
  <c r="C1653" i="52"/>
  <c r="P1652" i="52"/>
  <c r="I1652" i="52"/>
  <c r="C1652" i="52"/>
  <c r="P1651" i="52"/>
  <c r="I1651" i="52"/>
  <c r="C1651" i="52"/>
  <c r="P1650" i="52"/>
  <c r="I1650" i="52"/>
  <c r="C1650" i="52"/>
  <c r="P1649" i="52"/>
  <c r="I1649" i="52"/>
  <c r="C1649" i="52"/>
  <c r="P1648" i="52"/>
  <c r="I1648" i="52"/>
  <c r="C1648" i="52"/>
  <c r="P1647" i="52"/>
  <c r="I1647" i="52"/>
  <c r="C1647" i="52"/>
  <c r="P1646" i="52"/>
  <c r="I1646" i="52"/>
  <c r="C1646" i="52"/>
  <c r="P1645" i="52"/>
  <c r="I1645" i="52"/>
  <c r="C1645" i="52"/>
  <c r="P1644" i="52"/>
  <c r="I1644" i="52"/>
  <c r="C1644" i="52"/>
  <c r="P1643" i="52"/>
  <c r="I1643" i="52"/>
  <c r="C1643" i="52"/>
  <c r="P1642" i="52"/>
  <c r="I1642" i="52"/>
  <c r="C1642" i="52"/>
  <c r="P1641" i="52"/>
  <c r="I1641" i="52"/>
  <c r="C1641" i="52"/>
  <c r="P1640" i="52"/>
  <c r="I1640" i="52"/>
  <c r="C1640" i="52"/>
  <c r="P1639" i="52"/>
  <c r="I1639" i="52"/>
  <c r="C1639" i="52"/>
  <c r="P1638" i="52"/>
  <c r="I1638" i="52"/>
  <c r="C1638" i="52"/>
  <c r="P1637" i="52"/>
  <c r="I1637" i="52"/>
  <c r="C1637" i="52"/>
  <c r="P1636" i="52"/>
  <c r="I1636" i="52"/>
  <c r="C1636" i="52"/>
  <c r="P1635" i="52"/>
  <c r="I1635" i="52"/>
  <c r="C1635" i="52"/>
  <c r="P1634" i="52"/>
  <c r="I1634" i="52"/>
  <c r="C1634" i="52"/>
  <c r="P1633" i="52"/>
  <c r="I1633" i="52"/>
  <c r="C1633" i="52"/>
  <c r="P1632" i="52"/>
  <c r="I1632" i="52"/>
  <c r="C1632" i="52"/>
  <c r="P1631" i="52"/>
  <c r="I1631" i="52"/>
  <c r="C1631" i="52"/>
  <c r="P1292" i="52"/>
  <c r="I1292" i="52"/>
  <c r="C1292" i="52"/>
  <c r="P1291" i="52"/>
  <c r="I1291" i="52"/>
  <c r="C1291" i="52"/>
  <c r="P1630" i="52"/>
  <c r="I1630" i="52"/>
  <c r="C1630" i="52"/>
  <c r="P1629" i="52"/>
  <c r="I1629" i="52"/>
  <c r="C1629" i="52"/>
  <c r="P1290" i="52"/>
  <c r="I1290" i="52"/>
  <c r="C1290" i="52"/>
  <c r="P1628" i="52"/>
  <c r="I1628" i="52"/>
  <c r="C1628" i="52"/>
  <c r="P1627" i="52"/>
  <c r="I1627" i="52"/>
  <c r="C1627" i="52"/>
  <c r="P1626" i="52"/>
  <c r="I1626" i="52"/>
  <c r="C1626" i="52"/>
  <c r="P1289" i="52"/>
  <c r="I1289" i="52"/>
  <c r="C1289" i="52"/>
  <c r="P1625" i="52"/>
  <c r="I1625" i="52"/>
  <c r="C1625" i="52"/>
  <c r="P1624" i="52"/>
  <c r="I1624" i="52"/>
  <c r="C1624" i="52"/>
  <c r="P1288" i="52"/>
  <c r="I1288" i="52"/>
  <c r="C1288" i="52"/>
  <c r="P1623" i="52"/>
  <c r="I1623" i="52"/>
  <c r="C1623" i="52"/>
  <c r="P1622" i="52"/>
  <c r="I1622" i="52"/>
  <c r="C1622" i="52"/>
  <c r="P1621" i="52"/>
  <c r="I1621" i="52"/>
  <c r="C1621" i="52"/>
  <c r="P1620" i="52"/>
  <c r="I1620" i="52"/>
  <c r="C1620" i="52"/>
  <c r="P1619" i="52"/>
  <c r="I1619" i="52"/>
  <c r="C1619" i="52"/>
  <c r="P1618" i="52"/>
  <c r="I1618" i="52"/>
  <c r="C1618" i="52"/>
  <c r="P1287" i="52"/>
  <c r="I1287" i="52"/>
  <c r="C1287" i="52"/>
  <c r="P1617" i="52"/>
  <c r="I1617" i="52"/>
  <c r="C1617" i="52"/>
  <c r="P1616" i="52"/>
  <c r="I1616" i="52"/>
  <c r="C1616" i="52"/>
  <c r="P1286" i="52"/>
  <c r="I1286" i="52"/>
  <c r="C1286" i="52"/>
  <c r="P1615" i="52"/>
  <c r="I1615" i="52"/>
  <c r="C1615" i="52"/>
  <c r="P1614" i="52"/>
  <c r="I1614" i="52"/>
  <c r="C1614" i="52"/>
  <c r="P1613" i="52"/>
  <c r="I1613" i="52"/>
  <c r="C1613" i="52"/>
  <c r="P1612" i="52"/>
  <c r="I1612" i="52"/>
  <c r="C1612" i="52"/>
  <c r="P1611" i="52"/>
  <c r="I1611" i="52"/>
  <c r="C1611" i="52"/>
  <c r="P1610" i="52"/>
  <c r="I1610" i="52"/>
  <c r="C1610" i="52"/>
  <c r="P1285" i="52"/>
  <c r="I1285" i="52"/>
  <c r="C1285" i="52"/>
  <c r="P1284" i="52"/>
  <c r="I1284" i="52"/>
  <c r="C1284" i="52"/>
  <c r="P1609" i="52"/>
  <c r="I1609" i="52"/>
  <c r="C1609" i="52"/>
  <c r="P1608" i="52"/>
  <c r="I1608" i="52"/>
  <c r="C1608" i="52"/>
  <c r="P1607" i="52"/>
  <c r="I1607" i="52"/>
  <c r="C1607" i="52"/>
  <c r="P1606" i="52"/>
  <c r="I1606" i="52"/>
  <c r="C1606" i="52"/>
  <c r="P1605" i="52"/>
  <c r="I1605" i="52"/>
  <c r="C1605" i="52"/>
  <c r="P1604" i="52"/>
  <c r="I1604" i="52"/>
  <c r="C1604" i="52"/>
  <c r="P1603" i="52"/>
  <c r="I1603" i="52"/>
  <c r="C1603" i="52"/>
  <c r="P1601" i="52"/>
  <c r="I1601" i="52"/>
  <c r="C1601" i="52"/>
  <c r="P1602" i="52"/>
  <c r="I1602" i="52"/>
  <c r="C1602" i="52"/>
  <c r="P1600" i="52"/>
  <c r="I1600" i="52"/>
  <c r="C1600" i="52"/>
  <c r="P1283" i="52"/>
  <c r="I1283" i="52"/>
  <c r="C1283" i="52"/>
  <c r="P1599" i="52"/>
  <c r="I1599" i="52"/>
  <c r="C1599" i="52"/>
  <c r="P1598" i="52"/>
  <c r="I1598" i="52"/>
  <c r="C1598" i="52"/>
  <c r="P1597" i="52"/>
  <c r="I1597" i="52"/>
  <c r="C1597" i="52"/>
  <c r="P1595" i="52"/>
  <c r="I1595" i="52"/>
  <c r="C1595" i="52"/>
  <c r="P1596" i="52"/>
  <c r="I1596" i="52"/>
  <c r="C1596" i="52"/>
  <c r="P1594" i="52"/>
  <c r="I1594" i="52"/>
  <c r="C1594" i="52"/>
  <c r="P1593" i="52"/>
  <c r="I1593" i="52"/>
  <c r="C1593" i="52"/>
  <c r="P1592" i="52"/>
  <c r="I1592" i="52"/>
  <c r="C1592" i="52"/>
  <c r="P1591" i="52"/>
  <c r="I1591" i="52"/>
  <c r="C1591" i="52"/>
  <c r="P1590" i="52"/>
  <c r="I1590" i="52"/>
  <c r="C1590" i="52"/>
  <c r="P1589" i="52"/>
  <c r="I1589" i="52"/>
  <c r="C1589" i="52"/>
  <c r="P1588" i="52"/>
  <c r="I1588" i="52"/>
  <c r="C1588" i="52"/>
  <c r="P1587" i="52"/>
  <c r="I1587" i="52"/>
  <c r="C1587" i="52"/>
  <c r="P1586" i="52"/>
  <c r="I1586" i="52"/>
  <c r="C1586" i="52"/>
  <c r="P1585" i="52"/>
  <c r="I1585" i="52"/>
  <c r="C1585" i="52"/>
  <c r="P1584" i="52"/>
  <c r="I1584" i="52"/>
  <c r="C1584" i="52"/>
  <c r="P1282" i="52"/>
  <c r="I1282" i="52"/>
  <c r="C1282" i="52"/>
  <c r="P1583" i="52"/>
  <c r="I1583" i="52"/>
  <c r="C1583" i="52"/>
  <c r="P1582" i="52"/>
  <c r="I1582" i="52"/>
  <c r="C1582" i="52"/>
  <c r="P1581" i="52"/>
  <c r="I1581" i="52"/>
  <c r="C1581" i="52"/>
  <c r="P1580" i="52"/>
  <c r="I1580" i="52"/>
  <c r="C1580" i="52"/>
  <c r="P1579" i="52"/>
  <c r="I1579" i="52"/>
  <c r="C1579" i="52"/>
  <c r="P1578" i="52"/>
  <c r="I1578" i="52"/>
  <c r="C1578" i="52"/>
  <c r="P1281" i="52"/>
  <c r="I1281" i="52"/>
  <c r="C1281" i="52"/>
  <c r="P1577" i="52"/>
  <c r="I1577" i="52"/>
  <c r="C1577" i="52"/>
  <c r="P1576" i="52"/>
  <c r="I1576" i="52"/>
  <c r="C1576" i="52"/>
  <c r="P1280" i="52"/>
  <c r="I1280" i="52"/>
  <c r="C1280" i="52"/>
  <c r="P1575" i="52"/>
  <c r="I1575" i="52"/>
  <c r="C1575" i="52"/>
  <c r="P1574" i="52"/>
  <c r="I1574" i="52"/>
  <c r="C1574" i="52"/>
  <c r="P1573" i="52"/>
  <c r="I1573" i="52"/>
  <c r="C1573" i="52"/>
  <c r="P1572" i="52"/>
  <c r="I1572" i="52"/>
  <c r="C1572" i="52"/>
  <c r="P1571" i="52"/>
  <c r="I1571" i="52"/>
  <c r="C1571" i="52"/>
  <c r="P1570" i="52"/>
  <c r="I1570" i="52"/>
  <c r="C1570" i="52"/>
  <c r="P1569" i="52"/>
  <c r="I1569" i="52"/>
  <c r="C1569" i="52"/>
  <c r="P1568" i="52"/>
  <c r="I1568" i="52"/>
  <c r="C1568" i="52"/>
  <c r="P1279" i="52"/>
  <c r="I1279" i="52"/>
  <c r="C1279" i="52"/>
  <c r="P1567" i="52"/>
  <c r="I1567" i="52"/>
  <c r="C1567" i="52"/>
  <c r="P1566" i="52"/>
  <c r="I1566" i="52"/>
  <c r="C1566" i="52"/>
  <c r="P1565" i="52"/>
  <c r="I1565" i="52"/>
  <c r="C1565" i="52"/>
  <c r="P1564" i="52"/>
  <c r="I1564" i="52"/>
  <c r="C1564" i="52"/>
  <c r="P1563" i="52"/>
  <c r="I1563" i="52"/>
  <c r="C1563" i="52"/>
  <c r="P1562" i="52"/>
  <c r="I1562" i="52"/>
  <c r="C1562" i="52"/>
  <c r="P1561" i="52"/>
  <c r="I1561" i="52"/>
  <c r="C1561" i="52"/>
  <c r="P1560" i="52"/>
  <c r="I1560" i="52"/>
  <c r="C1560" i="52"/>
  <c r="P1559" i="52"/>
  <c r="I1559" i="52"/>
  <c r="C1559" i="52"/>
  <c r="P1558" i="52"/>
  <c r="I1558" i="52"/>
  <c r="C1558" i="52"/>
  <c r="P1557" i="52"/>
  <c r="I1557" i="52"/>
  <c r="C1557" i="52"/>
  <c r="P1278" i="52"/>
  <c r="I1278" i="52"/>
  <c r="C1278" i="52"/>
  <c r="P1556" i="52"/>
  <c r="I1556" i="52"/>
  <c r="C1556" i="52"/>
  <c r="P1555" i="52"/>
  <c r="I1555" i="52"/>
  <c r="C1555" i="52"/>
  <c r="P1554" i="52"/>
  <c r="I1554" i="52"/>
  <c r="C1554" i="52"/>
  <c r="P1553" i="52"/>
  <c r="I1553" i="52"/>
  <c r="C1553" i="52"/>
  <c r="P1552" i="52"/>
  <c r="I1552" i="52"/>
  <c r="C1552" i="52"/>
  <c r="P1551" i="52"/>
  <c r="I1551" i="52"/>
  <c r="C1551" i="52"/>
  <c r="P1550" i="52"/>
  <c r="I1550" i="52"/>
  <c r="C1550" i="52"/>
  <c r="P1549" i="52"/>
  <c r="I1549" i="52"/>
  <c r="C1549" i="52"/>
  <c r="P1548" i="52"/>
  <c r="I1548" i="52"/>
  <c r="C1548" i="52"/>
  <c r="P1547" i="52"/>
  <c r="I1547" i="52"/>
  <c r="C1547" i="52"/>
  <c r="P1277" i="52"/>
  <c r="I1277" i="52"/>
  <c r="C1277" i="52"/>
  <c r="P1546" i="52"/>
  <c r="I1546" i="52"/>
  <c r="C1546" i="52"/>
  <c r="P1545" i="52"/>
  <c r="I1545" i="52"/>
  <c r="C1545" i="52"/>
  <c r="P1544" i="52"/>
  <c r="I1544" i="52"/>
  <c r="C1544" i="52"/>
  <c r="P1543" i="52"/>
  <c r="I1543" i="52"/>
  <c r="C1543" i="52"/>
  <c r="P1542" i="52"/>
  <c r="I1542" i="52"/>
  <c r="C1542" i="52"/>
  <c r="P1541" i="52"/>
  <c r="I1541" i="52"/>
  <c r="C1541" i="52"/>
  <c r="P1540" i="52"/>
  <c r="I1540" i="52"/>
  <c r="C1540" i="52"/>
  <c r="P1539" i="52"/>
  <c r="I1539" i="52"/>
  <c r="C1539" i="52"/>
  <c r="P1538" i="52"/>
  <c r="I1538" i="52"/>
  <c r="C1538" i="52"/>
  <c r="P1537" i="52"/>
  <c r="I1537" i="52"/>
  <c r="C1537" i="52"/>
  <c r="P1536" i="52"/>
  <c r="I1536" i="52"/>
  <c r="C1536" i="52"/>
  <c r="P1535" i="52"/>
  <c r="I1535" i="52"/>
  <c r="C1535" i="52"/>
  <c r="P1534" i="52"/>
  <c r="I1534" i="52"/>
  <c r="C1534" i="52"/>
  <c r="P1533" i="52"/>
  <c r="I1533" i="52"/>
  <c r="C1533" i="52"/>
  <c r="P1532" i="52"/>
  <c r="I1532" i="52"/>
  <c r="C1532" i="52"/>
  <c r="P1531" i="52"/>
  <c r="I1531" i="52"/>
  <c r="C1531" i="52"/>
  <c r="P1530" i="52"/>
  <c r="I1530" i="52"/>
  <c r="C1530" i="52"/>
  <c r="P1529" i="52"/>
  <c r="I1529" i="52"/>
  <c r="C1529" i="52"/>
  <c r="P1528" i="52"/>
  <c r="I1528" i="52"/>
  <c r="C1528" i="52"/>
  <c r="P1527" i="52"/>
  <c r="I1527" i="52"/>
  <c r="C1527" i="52"/>
  <c r="P1276" i="52"/>
  <c r="I1276" i="52"/>
  <c r="C1276" i="52"/>
  <c r="P1526" i="52"/>
  <c r="I1526" i="52"/>
  <c r="C1526" i="52"/>
  <c r="P1524" i="52"/>
  <c r="I1524" i="52"/>
  <c r="C1524" i="52"/>
  <c r="P1525" i="52"/>
  <c r="I1525" i="52"/>
  <c r="C1525" i="52"/>
  <c r="P1523" i="52"/>
  <c r="I1523" i="52"/>
  <c r="C1523" i="52"/>
  <c r="P1522" i="52"/>
  <c r="I1522" i="52"/>
  <c r="C1522" i="52"/>
  <c r="P1275" i="52"/>
  <c r="I1275" i="52"/>
  <c r="C1275" i="52"/>
  <c r="P1521" i="52"/>
  <c r="I1521" i="52"/>
  <c r="C1521" i="52"/>
  <c r="P1520" i="52"/>
  <c r="I1520" i="52"/>
  <c r="C1520" i="52"/>
  <c r="P1519" i="52"/>
  <c r="I1519" i="52"/>
  <c r="C1519" i="52"/>
  <c r="P1518" i="52"/>
  <c r="I1518" i="52"/>
  <c r="C1518" i="52"/>
  <c r="P1517" i="52"/>
  <c r="I1517" i="52"/>
  <c r="C1517" i="52"/>
  <c r="P1516" i="52"/>
  <c r="I1516" i="52"/>
  <c r="C1516" i="52"/>
  <c r="P1515" i="52"/>
  <c r="I1515" i="52"/>
  <c r="C1515" i="52"/>
  <c r="P1514" i="52"/>
  <c r="I1514" i="52"/>
  <c r="C1514" i="52"/>
  <c r="P1513" i="52"/>
  <c r="I1513" i="52"/>
  <c r="C1513" i="52"/>
  <c r="P1512" i="52"/>
  <c r="I1512" i="52"/>
  <c r="C1512" i="52"/>
  <c r="P1511" i="52"/>
  <c r="I1511" i="52"/>
  <c r="C1511" i="52"/>
  <c r="P1510" i="52"/>
  <c r="I1510" i="52"/>
  <c r="C1510" i="52"/>
  <c r="P1509" i="52"/>
  <c r="I1509" i="52"/>
  <c r="C1509" i="52"/>
  <c r="P1507" i="52"/>
  <c r="I1507" i="52"/>
  <c r="C1507" i="52"/>
  <c r="P1508" i="52"/>
  <c r="I1508" i="52"/>
  <c r="C1508" i="52"/>
  <c r="P1506" i="52"/>
  <c r="I1506" i="52"/>
  <c r="C1506" i="52"/>
  <c r="P1505" i="52"/>
  <c r="I1505" i="52"/>
  <c r="C1505" i="52"/>
  <c r="P1504" i="52"/>
  <c r="I1504" i="52"/>
  <c r="C1504" i="52"/>
  <c r="P1503" i="52"/>
  <c r="I1503" i="52"/>
  <c r="C1503" i="52"/>
  <c r="P1502" i="52"/>
  <c r="I1502" i="52"/>
  <c r="C1502" i="52"/>
  <c r="P1501" i="52"/>
  <c r="I1501" i="52"/>
  <c r="C1501" i="52"/>
  <c r="P1500" i="52"/>
  <c r="I1500" i="52"/>
  <c r="C1500" i="52"/>
  <c r="P1499" i="52"/>
  <c r="I1499" i="52"/>
  <c r="C1499" i="52"/>
  <c r="P1498" i="52"/>
  <c r="I1498" i="52"/>
  <c r="C1498" i="52"/>
  <c r="P1497" i="52"/>
  <c r="I1497" i="52"/>
  <c r="C1497" i="52"/>
  <c r="P1496" i="52"/>
  <c r="I1496" i="52"/>
  <c r="C1496" i="52"/>
  <c r="P1495" i="52"/>
  <c r="I1495" i="52"/>
  <c r="C1495" i="52"/>
  <c r="P1494" i="52"/>
  <c r="I1494" i="52"/>
  <c r="C1494" i="52"/>
  <c r="P1493" i="52"/>
  <c r="I1493" i="52"/>
  <c r="C1493" i="52"/>
  <c r="P1492" i="52"/>
  <c r="I1492" i="52"/>
  <c r="C1492" i="52"/>
  <c r="P1491" i="52"/>
  <c r="I1491" i="52"/>
  <c r="C1491" i="52"/>
  <c r="P1490" i="52"/>
  <c r="I1490" i="52"/>
  <c r="C1490" i="52"/>
  <c r="P1489" i="52"/>
  <c r="I1489" i="52"/>
  <c r="C1489" i="52"/>
  <c r="P1488" i="52"/>
  <c r="I1488" i="52"/>
  <c r="C1488" i="52"/>
  <c r="P1487" i="52"/>
  <c r="I1487" i="52"/>
  <c r="C1487" i="52"/>
  <c r="P1486" i="52"/>
  <c r="I1486" i="52"/>
  <c r="C1486" i="52"/>
  <c r="P1485" i="52"/>
  <c r="I1485" i="52"/>
  <c r="C1485" i="52"/>
  <c r="P1484" i="52"/>
  <c r="I1484" i="52"/>
  <c r="C1484" i="52"/>
  <c r="P1483" i="52"/>
  <c r="I1483" i="52"/>
  <c r="C1483" i="52"/>
  <c r="P1482" i="52"/>
  <c r="I1482" i="52"/>
  <c r="C1482" i="52"/>
  <c r="P1481" i="52"/>
  <c r="I1481" i="52"/>
  <c r="C1481" i="52"/>
  <c r="P1480" i="52"/>
  <c r="I1480" i="52"/>
  <c r="C1480" i="52"/>
  <c r="P1479" i="52"/>
  <c r="I1479" i="52"/>
  <c r="C1479" i="52"/>
  <c r="P1478" i="52"/>
  <c r="I1478" i="52"/>
  <c r="C1478" i="52"/>
  <c r="P1477" i="52"/>
  <c r="I1477" i="52"/>
  <c r="C1477" i="52"/>
  <c r="P1476" i="52"/>
  <c r="I1476" i="52"/>
  <c r="C1476" i="52"/>
  <c r="P1474" i="52"/>
  <c r="I1474" i="52"/>
  <c r="C1474" i="52"/>
  <c r="P1475" i="52"/>
  <c r="I1475" i="52"/>
  <c r="C1475" i="52"/>
  <c r="P1473" i="52"/>
  <c r="I1473" i="52"/>
  <c r="C1473" i="52"/>
  <c r="P1472" i="52"/>
  <c r="I1472" i="52"/>
  <c r="C1472" i="52"/>
  <c r="P1471" i="52"/>
  <c r="I1471" i="52"/>
  <c r="C1471" i="52"/>
  <c r="P1470" i="52"/>
  <c r="I1470" i="52"/>
  <c r="C1470" i="52"/>
  <c r="P1469" i="52"/>
  <c r="I1469" i="52"/>
  <c r="C1469" i="52"/>
  <c r="P1468" i="52"/>
  <c r="I1468" i="52"/>
  <c r="C1468" i="52"/>
  <c r="P1467" i="52"/>
  <c r="I1467" i="52"/>
  <c r="C1467" i="52"/>
  <c r="P1466" i="52"/>
  <c r="I1466" i="52"/>
  <c r="C1466" i="52"/>
  <c r="P1465" i="52"/>
  <c r="I1465" i="52"/>
  <c r="C1465" i="52"/>
  <c r="P1464" i="52"/>
  <c r="I1464" i="52"/>
  <c r="C1464" i="52"/>
  <c r="P1463" i="52"/>
  <c r="I1463" i="52"/>
  <c r="C1463" i="52"/>
  <c r="P1462" i="52"/>
  <c r="I1462" i="52"/>
  <c r="C1462" i="52"/>
  <c r="P1461" i="52"/>
  <c r="I1461" i="52"/>
  <c r="C1461" i="52"/>
  <c r="P1460" i="52"/>
  <c r="I1460" i="52"/>
  <c r="C1460" i="52"/>
  <c r="P1459" i="52"/>
  <c r="I1459" i="52"/>
  <c r="C1459" i="52"/>
  <c r="P1458" i="52"/>
  <c r="I1458" i="52"/>
  <c r="C1458" i="52"/>
  <c r="P1457" i="52"/>
  <c r="I1457" i="52"/>
  <c r="C1457" i="52"/>
  <c r="P1456" i="52"/>
  <c r="I1456" i="52"/>
  <c r="C1456" i="52"/>
  <c r="P1455" i="52"/>
  <c r="I1455" i="52"/>
  <c r="C1455" i="52"/>
  <c r="P1454" i="52"/>
  <c r="I1454" i="52"/>
  <c r="C1454" i="52"/>
  <c r="P1453" i="52"/>
  <c r="I1453" i="52"/>
  <c r="C1453" i="52"/>
  <c r="P1452" i="52"/>
  <c r="I1452" i="52"/>
  <c r="C1452" i="52"/>
  <c r="P1451" i="52"/>
  <c r="I1451" i="52"/>
  <c r="C1451" i="52"/>
  <c r="P1450" i="52"/>
  <c r="I1450" i="52"/>
  <c r="C1450" i="52"/>
  <c r="P1449" i="52"/>
  <c r="I1449" i="52"/>
  <c r="C1449" i="52"/>
  <c r="P1448" i="52"/>
  <c r="I1448" i="52"/>
  <c r="C1448" i="52"/>
  <c r="P1447" i="52"/>
  <c r="I1447" i="52"/>
  <c r="C1447" i="52"/>
  <c r="P1446" i="52"/>
  <c r="I1446" i="52"/>
  <c r="C1446" i="52"/>
  <c r="P1445" i="52"/>
  <c r="I1445" i="52"/>
  <c r="C1445" i="52"/>
  <c r="P1444" i="52"/>
  <c r="I1444" i="52"/>
  <c r="C1444" i="52"/>
  <c r="P1274" i="52"/>
  <c r="I1274" i="52"/>
  <c r="C1274" i="52"/>
  <c r="P1273" i="52"/>
  <c r="I1273" i="52"/>
  <c r="C1273" i="52"/>
  <c r="P1443" i="52"/>
  <c r="I1443" i="52"/>
  <c r="C1443" i="52"/>
  <c r="P1442" i="52"/>
  <c r="I1442" i="52"/>
  <c r="C1442" i="52"/>
  <c r="P1441" i="52"/>
  <c r="I1441" i="52"/>
  <c r="C1441" i="52"/>
  <c r="P1440" i="52"/>
  <c r="I1440" i="52"/>
  <c r="C1440" i="52"/>
  <c r="P1439" i="52"/>
  <c r="I1439" i="52"/>
  <c r="C1439" i="52"/>
  <c r="P1438" i="52"/>
  <c r="I1438" i="52"/>
  <c r="C1438" i="52"/>
  <c r="P1437" i="52"/>
  <c r="I1437" i="52"/>
  <c r="C1437" i="52"/>
  <c r="P1436" i="52"/>
  <c r="I1436" i="52"/>
  <c r="C1436" i="52"/>
  <c r="P1435" i="52"/>
  <c r="I1435" i="52"/>
  <c r="C1435" i="52"/>
  <c r="P1434" i="52"/>
  <c r="I1434" i="52"/>
  <c r="C1434" i="52"/>
  <c r="P1433" i="52"/>
  <c r="I1433" i="52"/>
  <c r="C1433" i="52"/>
  <c r="P1432" i="52"/>
  <c r="I1432" i="52"/>
  <c r="C1432" i="52"/>
  <c r="P1431" i="52"/>
  <c r="I1431" i="52"/>
  <c r="C1431" i="52"/>
  <c r="P1430" i="52"/>
  <c r="I1430" i="52"/>
  <c r="C1430" i="52"/>
  <c r="P1429" i="52"/>
  <c r="I1429" i="52"/>
  <c r="C1429" i="52"/>
  <c r="P1428" i="52"/>
  <c r="I1428" i="52"/>
  <c r="C1428" i="52"/>
  <c r="P1427" i="52"/>
  <c r="I1427" i="52"/>
  <c r="C1427" i="52"/>
  <c r="P1426" i="52"/>
  <c r="I1426" i="52"/>
  <c r="C1426" i="52"/>
  <c r="P1425" i="52"/>
  <c r="I1425" i="52"/>
  <c r="C1425" i="52"/>
  <c r="P1424" i="52"/>
  <c r="I1424" i="52"/>
  <c r="C1424" i="52"/>
  <c r="P1423" i="52"/>
  <c r="I1423" i="52"/>
  <c r="C1423" i="52"/>
  <c r="P1422" i="52"/>
  <c r="I1422" i="52"/>
  <c r="C1422" i="52"/>
  <c r="P1272" i="52"/>
  <c r="I1272" i="52"/>
  <c r="C1272" i="52"/>
  <c r="P1421" i="52"/>
  <c r="I1421" i="52"/>
  <c r="C1421" i="52"/>
  <c r="P1420" i="52"/>
  <c r="I1420" i="52"/>
  <c r="C1420" i="52"/>
  <c r="P1419" i="52"/>
  <c r="I1419" i="52"/>
  <c r="C1419" i="52"/>
  <c r="P1418" i="52"/>
  <c r="I1418" i="52"/>
  <c r="C1418" i="52"/>
  <c r="P1417" i="52"/>
  <c r="I1417" i="52"/>
  <c r="C1417" i="52"/>
  <c r="P1416" i="52"/>
  <c r="I1416" i="52"/>
  <c r="C1416" i="52"/>
  <c r="P1415" i="52"/>
  <c r="I1415" i="52"/>
  <c r="C1415" i="52"/>
  <c r="P1414" i="52"/>
  <c r="I1414" i="52"/>
  <c r="C1414" i="52"/>
  <c r="P1413" i="52"/>
  <c r="I1413" i="52"/>
  <c r="C1413" i="52"/>
  <c r="P1412" i="52"/>
  <c r="I1412" i="52"/>
  <c r="C1412" i="52"/>
  <c r="P1271" i="52"/>
  <c r="I1271" i="52"/>
  <c r="C1271" i="52"/>
  <c r="P1270" i="52"/>
  <c r="I1270" i="52"/>
  <c r="C1270" i="52"/>
  <c r="P1411" i="52"/>
  <c r="I1411" i="52"/>
  <c r="C1411" i="52"/>
  <c r="P1410" i="52"/>
  <c r="I1410" i="52"/>
  <c r="C1410" i="52"/>
  <c r="P1409" i="52"/>
  <c r="I1409" i="52"/>
  <c r="C1409" i="52"/>
  <c r="P1408" i="52"/>
  <c r="I1408" i="52"/>
  <c r="C1408" i="52"/>
  <c r="P1269" i="52"/>
  <c r="I1269" i="52"/>
  <c r="C1269" i="52"/>
  <c r="P1407" i="52"/>
  <c r="I1407" i="52"/>
  <c r="C1407" i="52"/>
  <c r="P1406" i="52"/>
  <c r="I1406" i="52"/>
  <c r="C1406" i="52"/>
  <c r="P1405" i="52"/>
  <c r="I1405" i="52"/>
  <c r="C1405" i="52"/>
  <c r="P1404" i="52"/>
  <c r="I1404" i="52"/>
  <c r="C1404" i="52"/>
  <c r="P1403" i="52"/>
  <c r="I1403" i="52"/>
  <c r="C1403" i="52"/>
  <c r="P1402" i="52"/>
  <c r="I1402" i="52"/>
  <c r="C1402" i="52"/>
  <c r="P1401" i="52"/>
  <c r="I1401" i="52"/>
  <c r="C1401" i="52"/>
  <c r="P1268" i="52"/>
  <c r="I1268" i="52"/>
  <c r="C1268" i="52"/>
  <c r="P1267" i="52"/>
  <c r="I1267" i="52"/>
  <c r="C1267" i="52"/>
  <c r="P1400" i="52"/>
  <c r="I1400" i="52"/>
  <c r="C1400" i="52"/>
  <c r="P1399" i="52"/>
  <c r="I1399" i="52"/>
  <c r="C1399" i="52"/>
  <c r="P1398" i="52"/>
  <c r="I1398" i="52"/>
  <c r="C1398" i="52"/>
  <c r="P1397" i="52"/>
  <c r="I1397" i="52"/>
  <c r="C1397" i="52"/>
  <c r="P1266" i="52"/>
  <c r="I1266" i="52"/>
  <c r="C1266" i="52"/>
  <c r="P1396" i="52"/>
  <c r="I1396" i="52"/>
  <c r="C1396" i="52"/>
  <c r="P1395" i="52"/>
  <c r="I1395" i="52"/>
  <c r="C1395" i="52"/>
  <c r="P1394" i="52"/>
  <c r="I1394" i="52"/>
  <c r="C1394" i="52"/>
  <c r="P1393" i="52"/>
  <c r="I1393" i="52"/>
  <c r="C1393" i="52"/>
  <c r="P1392" i="52"/>
  <c r="I1392" i="52"/>
  <c r="C1392" i="52"/>
  <c r="P1391" i="52"/>
  <c r="I1391" i="52"/>
  <c r="C1391" i="52"/>
  <c r="P1390" i="52"/>
  <c r="I1390" i="52"/>
  <c r="C1390" i="52"/>
  <c r="P1389" i="52"/>
  <c r="I1389" i="52"/>
  <c r="C1389" i="52"/>
  <c r="P1388" i="52"/>
  <c r="I1388" i="52"/>
  <c r="C1388" i="52"/>
  <c r="P1387" i="52"/>
  <c r="I1387" i="52"/>
  <c r="C1387" i="52"/>
  <c r="P1265" i="52"/>
  <c r="I1265" i="52"/>
  <c r="C1265" i="52"/>
  <c r="P1386" i="52"/>
  <c r="I1386" i="52"/>
  <c r="C1386" i="52"/>
  <c r="P1385" i="52"/>
  <c r="I1385" i="52"/>
  <c r="C1385" i="52"/>
  <c r="P1384" i="52"/>
  <c r="I1384" i="52"/>
  <c r="C1384" i="52"/>
  <c r="P1383" i="52"/>
  <c r="I1383" i="52"/>
  <c r="C1383" i="52"/>
  <c r="P1382" i="52"/>
  <c r="I1382" i="52"/>
  <c r="C1382" i="52"/>
  <c r="P1381" i="52"/>
  <c r="I1381" i="52"/>
  <c r="C1381" i="52"/>
  <c r="P1380" i="52"/>
  <c r="I1380" i="52"/>
  <c r="C1380" i="52"/>
  <c r="P1379" i="52"/>
  <c r="I1379" i="52"/>
  <c r="C1379" i="52"/>
  <c r="P1378" i="52"/>
  <c r="I1378" i="52"/>
  <c r="C1378" i="52"/>
  <c r="P1377" i="52"/>
  <c r="I1377" i="52"/>
  <c r="C1377" i="52"/>
  <c r="P1376" i="52"/>
  <c r="I1376" i="52"/>
  <c r="C1376" i="52"/>
  <c r="P1375" i="52"/>
  <c r="I1375" i="52"/>
  <c r="C1375" i="52"/>
  <c r="P1264" i="52"/>
  <c r="I1264" i="52"/>
  <c r="C1264" i="52"/>
  <c r="P1374" i="52"/>
  <c r="I1374" i="52"/>
  <c r="C1374" i="52"/>
  <c r="P1373" i="52"/>
  <c r="I1373" i="52"/>
  <c r="C1373" i="52"/>
  <c r="P1372" i="52"/>
  <c r="I1372" i="52"/>
  <c r="C1372" i="52"/>
  <c r="P1371" i="52"/>
  <c r="I1371" i="52"/>
  <c r="C1371" i="52"/>
  <c r="P1370" i="52"/>
  <c r="I1370" i="52"/>
  <c r="C1370" i="52"/>
  <c r="P1369" i="52"/>
  <c r="I1369" i="52"/>
  <c r="C1369" i="52"/>
  <c r="P1368" i="52"/>
  <c r="I1368" i="52"/>
  <c r="C1368" i="52"/>
  <c r="P1367" i="52"/>
  <c r="I1367" i="52"/>
  <c r="C1367" i="52"/>
  <c r="P1366" i="52"/>
  <c r="I1366" i="52"/>
  <c r="C1366" i="52"/>
  <c r="P1263" i="52"/>
  <c r="I1263" i="52"/>
  <c r="C1263" i="52"/>
  <c r="P1365" i="52"/>
  <c r="I1365" i="52"/>
  <c r="C1365" i="52"/>
  <c r="P1364" i="52"/>
  <c r="I1364" i="52"/>
  <c r="C1364" i="52"/>
  <c r="P1262" i="52"/>
  <c r="I1262" i="52"/>
  <c r="C1262" i="52"/>
  <c r="P1261" i="52"/>
  <c r="I1261" i="52"/>
  <c r="C1261" i="52"/>
  <c r="P1363" i="52"/>
  <c r="I1363" i="52"/>
  <c r="C1363" i="52"/>
  <c r="P1362" i="52"/>
  <c r="I1362" i="52"/>
  <c r="C1362" i="52"/>
  <c r="P1361" i="52"/>
  <c r="I1361" i="52"/>
  <c r="C1361" i="52"/>
  <c r="P1360" i="52"/>
  <c r="I1360" i="52"/>
  <c r="C1360" i="52"/>
  <c r="P1359" i="52"/>
  <c r="I1359" i="52"/>
  <c r="C1359" i="52"/>
  <c r="P1358" i="52"/>
  <c r="I1358" i="52"/>
  <c r="C1358" i="52"/>
  <c r="P1357" i="52"/>
  <c r="I1357" i="52"/>
  <c r="C1357" i="52"/>
  <c r="P1356" i="52"/>
  <c r="I1356" i="52"/>
  <c r="C1356" i="52"/>
  <c r="P1260" i="52"/>
  <c r="I1260" i="52"/>
  <c r="C1260" i="52"/>
  <c r="P1355" i="52"/>
  <c r="I1355" i="52"/>
  <c r="C1355" i="52"/>
  <c r="P1354" i="52"/>
  <c r="I1354" i="52"/>
  <c r="C1354" i="52"/>
  <c r="P1259" i="52"/>
  <c r="I1259" i="52"/>
  <c r="C1259" i="52"/>
  <c r="P1353" i="52"/>
  <c r="I1353" i="52"/>
  <c r="C1353" i="52"/>
  <c r="P1352" i="52"/>
  <c r="I1352" i="52"/>
  <c r="C1352" i="52"/>
  <c r="P1351" i="52"/>
  <c r="I1351" i="52"/>
  <c r="C1351" i="52"/>
  <c r="P1350" i="52"/>
  <c r="I1350" i="52"/>
  <c r="C1350" i="52"/>
  <c r="P1258" i="52"/>
  <c r="I1258" i="52"/>
  <c r="C1258" i="52"/>
  <c r="P1349" i="52"/>
  <c r="I1349" i="52"/>
  <c r="C1349" i="52"/>
  <c r="P1348" i="52"/>
  <c r="I1348" i="52"/>
  <c r="C1348" i="52"/>
  <c r="P1347" i="52"/>
  <c r="I1347" i="52"/>
  <c r="C1347" i="52"/>
  <c r="P1346" i="52"/>
  <c r="I1346" i="52"/>
  <c r="C1346" i="52"/>
  <c r="P1345" i="52"/>
  <c r="I1345" i="52"/>
  <c r="C1345" i="52"/>
  <c r="P1344" i="52"/>
  <c r="I1344" i="52"/>
  <c r="C1344" i="52"/>
  <c r="P1343" i="52"/>
  <c r="I1343" i="52"/>
  <c r="C1343" i="52"/>
  <c r="P1342" i="52"/>
  <c r="I1342" i="52"/>
  <c r="C1342" i="52"/>
  <c r="P1341" i="52"/>
  <c r="I1341" i="52"/>
  <c r="C1341" i="52"/>
  <c r="P1340" i="52"/>
  <c r="I1340" i="52"/>
  <c r="C1340" i="52"/>
  <c r="P1339" i="52"/>
  <c r="I1339" i="52"/>
  <c r="C1339" i="52"/>
  <c r="P1338" i="52"/>
  <c r="I1338" i="52"/>
  <c r="C1338" i="52"/>
  <c r="P1337" i="52"/>
  <c r="I1337" i="52"/>
  <c r="C1337" i="52"/>
  <c r="P1336" i="52"/>
  <c r="I1336" i="52"/>
  <c r="C1336" i="52"/>
  <c r="P1335" i="52"/>
  <c r="I1335" i="52"/>
  <c r="C1335" i="52"/>
  <c r="P1334" i="52"/>
  <c r="I1334" i="52"/>
  <c r="C1334" i="52"/>
  <c r="P1333" i="52"/>
  <c r="I1333" i="52"/>
  <c r="C1333" i="52"/>
  <c r="P1332" i="52"/>
  <c r="I1332" i="52"/>
  <c r="C1332" i="52"/>
  <c r="P1257" i="52"/>
  <c r="I1257" i="52"/>
  <c r="C1257" i="52"/>
  <c r="P1256" i="52"/>
  <c r="I1256" i="52"/>
  <c r="C1256" i="52"/>
  <c r="P1331" i="52"/>
  <c r="I1331" i="52"/>
  <c r="C1331" i="52"/>
  <c r="P1330" i="52"/>
  <c r="I1330" i="52"/>
  <c r="C1330" i="52"/>
  <c r="P1329" i="52"/>
  <c r="I1329" i="52"/>
  <c r="C1329" i="52"/>
  <c r="P1328" i="52"/>
  <c r="I1328" i="52"/>
  <c r="C1328" i="52"/>
  <c r="P1327" i="52"/>
  <c r="I1327" i="52"/>
  <c r="C1327" i="52"/>
  <c r="P1326" i="52"/>
  <c r="I1326" i="52"/>
  <c r="C1326" i="52"/>
  <c r="P1325" i="52"/>
  <c r="I1325" i="52"/>
  <c r="C1325" i="52"/>
  <c r="P1324" i="52"/>
  <c r="I1324" i="52"/>
  <c r="C1324" i="52"/>
  <c r="P1323" i="52"/>
  <c r="I1323" i="52"/>
  <c r="C1323" i="52"/>
  <c r="P1322" i="52"/>
  <c r="I1322" i="52"/>
  <c r="C1322" i="52"/>
  <c r="P73" i="52"/>
  <c r="I73" i="52"/>
  <c r="C73" i="52"/>
  <c r="P72" i="52"/>
  <c r="I72" i="52"/>
  <c r="C72" i="52"/>
  <c r="P71" i="52"/>
  <c r="I71" i="52"/>
  <c r="C71" i="52"/>
  <c r="P70" i="52"/>
  <c r="I70" i="52"/>
  <c r="C70" i="52"/>
  <c r="P69" i="52"/>
  <c r="I69" i="52"/>
  <c r="C69" i="52"/>
  <c r="P68" i="52"/>
  <c r="I68" i="52"/>
  <c r="C68" i="52"/>
  <c r="P67" i="52"/>
  <c r="I67" i="52"/>
  <c r="C67" i="52"/>
  <c r="P66" i="52"/>
  <c r="I66" i="52"/>
  <c r="C66" i="52"/>
  <c r="P65" i="52"/>
  <c r="I65" i="52"/>
  <c r="C65" i="52"/>
  <c r="P64" i="52"/>
  <c r="I64" i="52"/>
  <c r="C64" i="52"/>
  <c r="P63" i="52"/>
  <c r="I63" i="52"/>
  <c r="C63" i="52"/>
  <c r="P62" i="52"/>
  <c r="I62" i="52"/>
  <c r="C62" i="52"/>
  <c r="P61" i="52"/>
  <c r="I61" i="52"/>
  <c r="C61" i="52"/>
  <c r="P60" i="52"/>
  <c r="I60" i="52"/>
  <c r="C60" i="52"/>
  <c r="P59" i="52"/>
  <c r="I59" i="52"/>
  <c r="C59" i="52"/>
  <c r="P58" i="52"/>
  <c r="I58" i="52"/>
  <c r="C58" i="52"/>
  <c r="P57" i="52"/>
  <c r="I57" i="52"/>
  <c r="C57" i="52"/>
  <c r="P56" i="52"/>
  <c r="I56" i="52"/>
  <c r="C56" i="52"/>
  <c r="P55" i="52"/>
  <c r="I55" i="52"/>
  <c r="C55" i="52"/>
  <c r="P54" i="52"/>
  <c r="I54" i="52"/>
  <c r="C54" i="52"/>
  <c r="P53" i="52"/>
  <c r="I53" i="52"/>
  <c r="C53" i="52"/>
  <c r="P52" i="52"/>
  <c r="I52" i="52"/>
  <c r="C52" i="52"/>
  <c r="P51" i="52"/>
  <c r="I51" i="52"/>
  <c r="C51" i="52"/>
  <c r="P50" i="52"/>
  <c r="I50" i="52"/>
  <c r="C50" i="52"/>
  <c r="P49" i="52"/>
  <c r="I49" i="52"/>
  <c r="C49" i="52"/>
  <c r="P48" i="52"/>
  <c r="I48" i="52"/>
  <c r="C48" i="52"/>
  <c r="P47" i="52"/>
  <c r="I47" i="52"/>
  <c r="C47" i="52"/>
  <c r="P6745" i="52"/>
  <c r="I6745" i="52"/>
  <c r="C6745" i="52"/>
  <c r="P6744" i="52"/>
  <c r="I6744" i="52"/>
  <c r="C6744" i="52"/>
  <c r="P6743" i="52"/>
  <c r="I6743" i="52"/>
  <c r="C6743" i="52"/>
  <c r="P6742" i="52"/>
  <c r="I6742" i="52"/>
  <c r="C6742" i="52"/>
  <c r="P6741" i="52"/>
  <c r="I6741" i="52"/>
  <c r="C6741" i="52"/>
  <c r="P6740" i="52"/>
  <c r="I6740" i="52"/>
  <c r="C6740" i="52"/>
  <c r="P6739" i="52"/>
  <c r="I6739" i="52"/>
  <c r="C6739" i="52"/>
  <c r="P6738" i="52"/>
  <c r="I6738" i="52"/>
  <c r="C6738" i="52"/>
  <c r="P6767" i="52"/>
  <c r="I6767" i="52"/>
  <c r="C6767" i="52"/>
  <c r="P6766" i="52"/>
  <c r="I6766" i="52"/>
  <c r="C6766" i="52"/>
  <c r="P6765" i="52"/>
  <c r="I6765" i="52"/>
  <c r="C6765" i="52"/>
  <c r="P6764" i="52"/>
  <c r="I6764" i="52"/>
  <c r="C6764" i="52"/>
  <c r="P6763" i="52"/>
  <c r="I6763" i="52"/>
  <c r="C6763" i="52"/>
  <c r="P6762" i="52"/>
  <c r="I6762" i="52"/>
  <c r="C6762" i="52"/>
  <c r="P6761" i="52"/>
  <c r="I6761" i="52"/>
  <c r="C6761" i="52"/>
  <c r="P6760" i="52"/>
  <c r="I6760" i="52"/>
  <c r="C6760" i="52"/>
  <c r="P6759" i="52"/>
  <c r="I6759" i="52"/>
  <c r="C6759" i="52"/>
  <c r="P6758" i="52"/>
  <c r="I6758" i="52"/>
  <c r="C6758" i="52"/>
  <c r="P6757" i="52"/>
  <c r="I6757" i="52"/>
  <c r="C6757" i="52"/>
  <c r="P6756" i="52"/>
  <c r="I6756" i="52"/>
  <c r="C6756" i="52"/>
  <c r="P6755" i="52"/>
  <c r="I6755" i="52"/>
  <c r="C6755" i="52"/>
  <c r="P6754" i="52"/>
  <c r="I6754" i="52"/>
  <c r="C6754" i="52"/>
  <c r="P6753" i="52"/>
  <c r="I6753" i="52"/>
  <c r="C6753" i="52"/>
  <c r="P6752" i="52"/>
  <c r="I6752" i="52"/>
  <c r="C6752" i="52"/>
  <c r="P6751" i="52"/>
  <c r="I6751" i="52"/>
  <c r="C6751" i="52"/>
  <c r="P6750" i="52"/>
  <c r="I6750" i="52"/>
  <c r="C6750" i="52"/>
  <c r="P6749" i="52"/>
  <c r="I6749" i="52"/>
  <c r="C6749" i="52"/>
  <c r="P6748" i="52"/>
  <c r="I6748" i="52"/>
  <c r="C6748" i="52"/>
  <c r="P6747" i="52"/>
  <c r="I6747" i="52"/>
  <c r="C6747" i="52"/>
  <c r="P6746" i="52"/>
  <c r="I6746" i="52"/>
  <c r="C6746" i="52"/>
  <c r="P2330" i="52"/>
  <c r="I2330" i="52"/>
  <c r="C2330" i="52"/>
  <c r="P2329" i="52"/>
  <c r="I2329" i="52"/>
  <c r="C2329" i="52"/>
  <c r="P2328" i="52"/>
  <c r="I2328" i="52"/>
  <c r="C2328" i="52"/>
  <c r="P2327" i="52"/>
  <c r="I2327" i="52"/>
  <c r="C2327" i="52"/>
  <c r="P2326" i="52"/>
  <c r="I2326" i="52"/>
  <c r="C2326" i="52"/>
  <c r="P2325" i="52"/>
  <c r="I2325" i="52"/>
  <c r="C2325" i="52"/>
  <c r="P2324" i="52"/>
  <c r="I2324" i="52"/>
  <c r="C2324" i="52"/>
  <c r="P2323" i="52"/>
  <c r="I2323" i="52"/>
  <c r="C2323" i="52"/>
  <c r="P2322" i="52"/>
  <c r="I2322" i="52"/>
  <c r="C2322" i="52"/>
  <c r="P2321" i="52"/>
  <c r="I2321" i="52"/>
  <c r="C2321" i="52"/>
  <c r="P2320" i="52"/>
  <c r="I2320" i="52"/>
  <c r="C2320" i="52"/>
  <c r="P2319" i="52"/>
  <c r="I2319" i="52"/>
  <c r="C2319" i="52"/>
  <c r="P2318" i="52"/>
  <c r="I2318" i="52"/>
  <c r="C2318" i="52"/>
  <c r="P2317" i="52"/>
  <c r="I2317" i="52"/>
  <c r="C2317" i="52"/>
  <c r="P2316" i="52"/>
  <c r="I2316" i="52"/>
  <c r="C2316" i="52"/>
  <c r="P2315" i="52"/>
  <c r="I2315" i="52"/>
  <c r="C2315" i="52"/>
  <c r="P5040" i="52"/>
  <c r="I5040" i="52"/>
  <c r="C5040" i="52"/>
  <c r="P5039" i="52"/>
  <c r="I5039" i="52"/>
  <c r="C5039" i="52"/>
  <c r="P5038" i="52"/>
  <c r="I5038" i="52"/>
  <c r="C5038" i="52"/>
  <c r="P5037" i="52"/>
  <c r="I5037" i="52"/>
  <c r="C5037" i="52"/>
  <c r="P5036" i="52"/>
  <c r="I5036" i="52"/>
  <c r="C5036" i="52"/>
  <c r="P5035" i="52"/>
  <c r="I5035" i="52"/>
  <c r="C5035" i="52"/>
  <c r="P5034" i="52"/>
  <c r="I5034" i="52"/>
  <c r="C5034" i="52"/>
  <c r="P5033" i="52"/>
  <c r="I5033" i="52"/>
  <c r="C5033" i="52"/>
  <c r="P5032" i="52"/>
  <c r="I5032" i="52"/>
  <c r="C5032" i="52"/>
  <c r="P5031" i="52"/>
  <c r="I5031" i="52"/>
  <c r="C5031" i="52"/>
  <c r="P5030" i="52"/>
  <c r="I5030" i="52"/>
  <c r="C5030" i="52"/>
  <c r="P5029" i="52"/>
  <c r="I5029" i="52"/>
  <c r="C5029" i="52"/>
  <c r="P5028" i="52"/>
  <c r="I5028" i="52"/>
  <c r="C5028" i="52"/>
  <c r="P5027" i="52"/>
  <c r="I5027" i="52"/>
  <c r="C5027" i="52"/>
  <c r="P5026" i="52"/>
  <c r="I5026" i="52"/>
  <c r="C5026" i="52"/>
  <c r="P5025" i="52"/>
  <c r="I5025" i="52"/>
  <c r="C5025" i="52"/>
  <c r="P5024" i="52"/>
  <c r="I5024" i="52"/>
  <c r="C5024" i="52"/>
  <c r="P5023" i="52"/>
  <c r="I5023" i="52"/>
  <c r="C5023" i="52"/>
  <c r="P5022" i="52"/>
  <c r="I5022" i="52"/>
  <c r="C5022" i="52"/>
  <c r="P5021" i="52"/>
  <c r="I5021" i="52"/>
  <c r="C5021" i="52"/>
  <c r="P5020" i="52"/>
  <c r="I5020" i="52"/>
  <c r="C5020" i="52"/>
  <c r="P5019" i="52"/>
  <c r="I5019" i="52"/>
  <c r="C5019" i="52"/>
  <c r="P5018" i="52"/>
  <c r="I5018" i="52"/>
  <c r="C5018" i="52"/>
  <c r="P5017" i="52"/>
  <c r="I5017" i="52"/>
  <c r="C5017" i="52"/>
  <c r="P5016" i="52"/>
  <c r="I5016" i="52"/>
  <c r="C5016" i="52"/>
  <c r="P5015" i="52"/>
  <c r="I5015" i="52"/>
  <c r="C5015" i="52"/>
  <c r="P5014" i="52"/>
  <c r="I5014" i="52"/>
  <c r="C5014" i="52"/>
  <c r="P5013" i="52"/>
  <c r="I5013" i="52"/>
  <c r="C5013" i="52"/>
  <c r="P5012" i="52"/>
  <c r="I5012" i="52"/>
  <c r="C5012" i="52"/>
  <c r="P5011" i="52"/>
  <c r="I5011" i="52"/>
  <c r="C5011" i="52"/>
  <c r="P5010" i="52"/>
  <c r="I5010" i="52"/>
  <c r="C5010" i="52"/>
  <c r="P5009" i="52"/>
  <c r="I5009" i="52"/>
  <c r="C5009" i="52"/>
  <c r="P5008" i="52"/>
  <c r="I5008" i="52"/>
  <c r="C5008" i="52"/>
  <c r="P5007" i="52"/>
  <c r="I5007" i="52"/>
  <c r="C5007" i="52"/>
  <c r="P5006" i="52"/>
  <c r="I5006" i="52"/>
  <c r="C5006" i="52"/>
  <c r="P5005" i="52"/>
  <c r="I5005" i="52"/>
  <c r="C5005" i="52"/>
  <c r="P5004" i="52"/>
  <c r="I5004" i="52"/>
  <c r="C5004" i="52"/>
  <c r="P5003" i="52"/>
  <c r="I5003" i="52"/>
  <c r="C5003" i="52"/>
  <c r="P5002" i="52"/>
  <c r="I5002" i="52"/>
  <c r="C5002" i="52"/>
  <c r="P5001" i="52"/>
  <c r="I5001" i="52"/>
  <c r="C5001" i="52"/>
  <c r="P5000" i="52"/>
  <c r="I5000" i="52"/>
  <c r="C5000" i="52"/>
  <c r="P4999" i="52"/>
  <c r="I4999" i="52"/>
  <c r="C4999" i="52"/>
  <c r="P4998" i="52"/>
  <c r="I4998" i="52"/>
  <c r="C4998" i="52"/>
  <c r="P4997" i="52"/>
  <c r="I4997" i="52"/>
  <c r="C4997" i="52"/>
  <c r="P4996" i="52"/>
  <c r="I4996" i="52"/>
  <c r="C4996" i="52"/>
  <c r="P4995" i="52"/>
  <c r="I4995" i="52"/>
  <c r="C4995" i="52"/>
  <c r="P4994" i="52"/>
  <c r="I4994" i="52"/>
  <c r="C4994" i="52"/>
  <c r="P4993" i="52"/>
  <c r="I4993" i="52"/>
  <c r="C4993" i="52"/>
  <c r="P4992" i="52"/>
  <c r="I4992" i="52"/>
  <c r="C4992" i="52"/>
  <c r="P4991" i="52"/>
  <c r="I4991" i="52"/>
  <c r="C4991" i="52"/>
  <c r="P4990" i="52"/>
  <c r="I4990" i="52"/>
  <c r="C4990" i="52"/>
  <c r="P4989" i="52"/>
  <c r="I4989" i="52"/>
  <c r="C4989" i="52"/>
  <c r="P4988" i="52"/>
  <c r="I4988" i="52"/>
  <c r="C4988" i="52"/>
  <c r="P4987" i="52"/>
  <c r="I4987" i="52"/>
  <c r="C4987" i="52"/>
  <c r="P4986" i="52"/>
  <c r="I4986" i="52"/>
  <c r="C4986" i="52"/>
  <c r="P4985" i="52"/>
  <c r="I4985" i="52"/>
  <c r="C4985" i="52"/>
  <c r="P4984" i="52"/>
  <c r="I4984" i="52"/>
  <c r="C4984" i="52"/>
  <c r="P4983" i="52"/>
  <c r="I4983" i="52"/>
  <c r="C4983" i="52"/>
  <c r="P4982" i="52"/>
  <c r="I4982" i="52"/>
  <c r="C4982" i="52"/>
  <c r="P4981" i="52"/>
  <c r="I4981" i="52"/>
  <c r="C4981" i="52"/>
  <c r="P4980" i="52"/>
  <c r="I4980" i="52"/>
  <c r="C4980" i="52"/>
  <c r="P4979" i="52"/>
  <c r="I4979" i="52"/>
  <c r="C4979" i="52"/>
  <c r="P7035" i="52"/>
  <c r="I7035" i="52"/>
  <c r="C7035" i="52"/>
  <c r="P7034" i="52"/>
  <c r="I7034" i="52"/>
  <c r="C7034" i="52"/>
  <c r="P7033" i="52"/>
  <c r="I7033" i="52"/>
  <c r="C7033" i="52"/>
  <c r="P7032" i="52"/>
  <c r="I7032" i="52"/>
  <c r="C7032" i="52"/>
  <c r="P7031" i="52"/>
  <c r="I7031" i="52"/>
  <c r="C7031" i="52"/>
  <c r="P7030" i="52"/>
  <c r="I7030" i="52"/>
  <c r="C7030" i="52"/>
  <c r="P7029" i="52"/>
  <c r="I7029" i="52"/>
  <c r="C7029" i="52"/>
  <c r="P7028" i="52"/>
  <c r="I7028" i="52"/>
  <c r="C7028" i="52"/>
  <c r="P7027" i="52"/>
  <c r="I7027" i="52"/>
  <c r="C7027" i="52"/>
  <c r="P7026" i="52"/>
  <c r="I7026" i="52"/>
  <c r="C7026" i="52"/>
  <c r="P7025" i="52"/>
  <c r="I7025" i="52"/>
  <c r="C7025" i="52"/>
  <c r="P7024" i="52"/>
  <c r="I7024" i="52"/>
  <c r="C7024" i="52"/>
  <c r="P7023" i="52"/>
  <c r="I7023" i="52"/>
  <c r="C7023" i="52"/>
  <c r="P7022" i="52"/>
  <c r="I7022" i="52"/>
  <c r="C7022" i="52"/>
  <c r="P3584" i="52"/>
  <c r="I3584" i="52"/>
  <c r="C3584" i="52"/>
  <c r="P3583" i="52"/>
  <c r="I3583" i="52"/>
  <c r="C3583" i="52"/>
  <c r="P3582" i="52"/>
  <c r="I3582" i="52"/>
  <c r="C3582" i="52"/>
  <c r="P3581" i="52"/>
  <c r="I3581" i="52"/>
  <c r="C3581" i="52"/>
  <c r="P3580" i="52"/>
  <c r="I3580" i="52"/>
  <c r="C3580" i="52"/>
  <c r="P3579" i="52"/>
  <c r="I3579" i="52"/>
  <c r="C3579" i="52"/>
  <c r="P3578" i="52"/>
  <c r="I3578" i="52"/>
  <c r="C3578" i="52"/>
  <c r="P3577" i="52"/>
  <c r="I3577" i="52"/>
  <c r="C3577" i="52"/>
  <c r="P3576" i="52"/>
  <c r="I3576" i="52"/>
  <c r="C3576" i="52"/>
  <c r="P3575" i="52"/>
  <c r="I3575" i="52"/>
  <c r="C3575" i="52"/>
  <c r="P3574" i="52"/>
  <c r="I3574" i="52"/>
  <c r="C3574" i="52"/>
  <c r="P3573" i="52"/>
  <c r="I3573" i="52"/>
  <c r="C3573" i="52"/>
  <c r="P3572" i="52"/>
  <c r="I3572" i="52"/>
  <c r="C3572" i="52"/>
  <c r="P3571" i="52"/>
  <c r="I3571" i="52"/>
  <c r="C3571" i="52"/>
  <c r="P3570" i="52"/>
  <c r="I3570" i="52"/>
  <c r="C3570" i="52"/>
  <c r="P3569" i="52"/>
  <c r="I3569" i="52"/>
  <c r="C3569" i="52"/>
  <c r="P3568" i="52"/>
  <c r="I3568" i="52"/>
  <c r="C3568" i="52"/>
  <c r="P3567" i="52"/>
  <c r="I3567" i="52"/>
  <c r="C3567" i="52"/>
  <c r="P3566" i="52"/>
  <c r="I3566" i="52"/>
  <c r="C3566" i="52"/>
  <c r="P3565" i="52"/>
  <c r="I3565" i="52"/>
  <c r="C3565" i="52"/>
  <c r="P3564" i="52"/>
  <c r="I3564" i="52"/>
  <c r="C3564" i="52"/>
  <c r="P3563" i="52"/>
  <c r="I3563" i="52"/>
  <c r="C3563" i="52"/>
  <c r="P3562" i="52"/>
  <c r="I3562" i="52"/>
  <c r="C3562" i="52"/>
  <c r="P3561" i="52"/>
  <c r="I3561" i="52"/>
  <c r="C3561" i="52"/>
  <c r="P3560" i="52"/>
  <c r="I3560" i="52"/>
  <c r="C3560" i="52"/>
  <c r="P3559" i="52"/>
  <c r="I3559" i="52"/>
  <c r="C3559" i="52"/>
  <c r="P3558" i="52"/>
  <c r="I3558" i="52"/>
  <c r="C3558" i="52"/>
  <c r="P3557" i="52"/>
  <c r="I3557" i="52"/>
  <c r="C3557" i="52"/>
  <c r="P3556" i="52"/>
  <c r="I3556" i="52"/>
  <c r="C3556" i="52"/>
  <c r="P3555" i="52"/>
  <c r="I3555" i="52"/>
  <c r="C3555" i="52"/>
  <c r="P3554" i="52"/>
  <c r="I3554" i="52"/>
  <c r="C3554" i="52"/>
  <c r="P3553" i="52"/>
  <c r="I3553" i="52"/>
  <c r="C3553" i="52"/>
  <c r="P3552" i="52"/>
  <c r="I3552" i="52"/>
  <c r="C3552" i="52"/>
  <c r="P3551" i="52"/>
  <c r="I3551" i="52"/>
  <c r="C3551" i="52"/>
  <c r="P3550" i="52"/>
  <c r="I3550" i="52"/>
  <c r="C3550" i="52"/>
  <c r="P3549" i="52"/>
  <c r="I3549" i="52"/>
  <c r="C3549" i="52"/>
  <c r="P3548" i="52"/>
  <c r="I3548" i="52"/>
  <c r="C3548" i="52"/>
  <c r="P3547" i="52"/>
  <c r="I3547" i="52"/>
  <c r="C3547" i="52"/>
  <c r="P3546" i="52"/>
  <c r="I3546" i="52"/>
  <c r="C3546" i="52"/>
  <c r="P3545" i="52"/>
  <c r="I3545" i="52"/>
  <c r="C3545" i="52"/>
  <c r="P3544" i="52"/>
  <c r="I3544" i="52"/>
  <c r="C3544" i="52"/>
  <c r="P3543" i="52"/>
  <c r="I3543" i="52"/>
  <c r="C3543" i="52"/>
  <c r="P3542" i="52"/>
  <c r="I3542" i="52"/>
  <c r="C3542" i="52"/>
  <c r="P3541" i="52"/>
  <c r="I3541" i="52"/>
  <c r="C3541" i="52"/>
  <c r="P3540" i="52"/>
  <c r="I3540" i="52"/>
  <c r="C3540" i="52"/>
  <c r="P3539" i="52"/>
  <c r="I3539" i="52"/>
  <c r="C3539" i="52"/>
  <c r="P3538" i="52"/>
  <c r="I3538" i="52"/>
  <c r="C3538" i="52"/>
  <c r="P3537" i="52"/>
  <c r="I3537" i="52"/>
  <c r="C3537" i="52"/>
  <c r="P3536" i="52"/>
  <c r="I3536" i="52"/>
  <c r="C3536" i="52"/>
  <c r="P3535" i="52"/>
  <c r="I3535" i="52"/>
  <c r="C3535" i="52"/>
  <c r="P3534" i="52"/>
  <c r="I3534" i="52"/>
  <c r="C3534" i="52"/>
  <c r="P3533" i="52"/>
  <c r="I3533" i="52"/>
  <c r="C3533" i="52"/>
  <c r="P3532" i="52"/>
  <c r="I3532" i="52"/>
  <c r="C3532" i="52"/>
  <c r="P3531" i="52"/>
  <c r="I3531" i="52"/>
  <c r="C3531" i="52"/>
  <c r="P3530" i="52"/>
  <c r="I3530" i="52"/>
  <c r="C3530" i="52"/>
  <c r="P3529" i="52"/>
  <c r="I3529" i="52"/>
  <c r="C3529" i="52"/>
  <c r="P3528" i="52"/>
  <c r="I3528" i="52"/>
  <c r="C3528" i="52"/>
  <c r="P3527" i="52"/>
  <c r="I3527" i="52"/>
  <c r="C3527" i="52"/>
  <c r="P3526" i="52"/>
  <c r="I3526" i="52"/>
  <c r="C3526" i="52"/>
  <c r="P3525" i="52"/>
  <c r="I3525" i="52"/>
  <c r="C3525" i="52"/>
  <c r="P3524" i="52"/>
  <c r="I3524" i="52"/>
  <c r="C3524" i="52"/>
  <c r="P3523" i="52"/>
  <c r="I3523" i="52"/>
  <c r="C3523" i="52"/>
  <c r="P3522" i="52"/>
  <c r="I3522" i="52"/>
  <c r="C3522" i="52"/>
  <c r="P3521" i="52"/>
  <c r="I3521" i="52"/>
  <c r="C3521" i="52"/>
  <c r="P3520" i="52"/>
  <c r="I3520" i="52"/>
  <c r="C3520" i="52"/>
  <c r="P3519" i="52"/>
  <c r="I3519" i="52"/>
  <c r="C3519" i="52"/>
  <c r="P3518" i="52"/>
  <c r="I3518" i="52"/>
  <c r="C3518" i="52"/>
  <c r="P3517" i="52"/>
  <c r="I3517" i="52"/>
  <c r="C3517" i="52"/>
  <c r="P3516" i="52"/>
  <c r="I3516" i="52"/>
  <c r="C3516" i="52"/>
  <c r="P3515" i="52"/>
  <c r="I3515" i="52"/>
  <c r="C3515" i="52"/>
  <c r="P3514" i="52"/>
  <c r="I3514" i="52"/>
  <c r="C3514" i="52"/>
  <c r="P3513" i="52"/>
  <c r="I3513" i="52"/>
  <c r="C3513" i="52"/>
  <c r="P3512" i="52"/>
  <c r="I3512" i="52"/>
  <c r="C3512" i="52"/>
  <c r="P3511" i="52"/>
  <c r="I3511" i="52"/>
  <c r="C3511" i="52"/>
  <c r="P3510" i="52"/>
  <c r="I3510" i="52"/>
  <c r="C3510" i="52"/>
  <c r="P3509" i="52"/>
  <c r="I3509" i="52"/>
  <c r="C3509" i="52"/>
  <c r="P3508" i="52"/>
  <c r="I3508" i="52"/>
  <c r="C3508" i="52"/>
  <c r="P3507" i="52"/>
  <c r="I3507" i="52"/>
  <c r="C3507" i="52"/>
  <c r="P3506" i="52"/>
  <c r="I3506" i="52"/>
  <c r="C3506" i="52"/>
  <c r="P3505" i="52"/>
  <c r="I3505" i="52"/>
  <c r="C3505" i="52"/>
  <c r="P3504" i="52"/>
  <c r="I3504" i="52"/>
  <c r="C3504" i="52"/>
  <c r="P6737" i="52"/>
  <c r="I6737" i="52"/>
  <c r="C6737" i="52"/>
  <c r="P6736" i="52"/>
  <c r="I6736" i="52"/>
  <c r="C6736" i="52"/>
  <c r="P6735" i="52"/>
  <c r="I6735" i="52"/>
  <c r="C6735" i="52"/>
  <c r="P6734" i="52"/>
  <c r="I6734" i="52"/>
  <c r="C6734" i="52"/>
  <c r="P6733" i="52"/>
  <c r="I6733" i="52"/>
  <c r="C6733" i="52"/>
  <c r="P2314" i="52"/>
  <c r="I2314" i="52"/>
  <c r="C2314" i="52"/>
  <c r="P2313" i="52"/>
  <c r="I2313" i="52"/>
  <c r="C2313" i="52"/>
  <c r="P2312" i="52"/>
  <c r="I2312" i="52"/>
  <c r="C2312" i="52"/>
  <c r="P2311" i="52"/>
  <c r="I2311" i="52"/>
  <c r="C2311" i="52"/>
  <c r="P2310" i="52"/>
  <c r="I2310" i="52"/>
  <c r="C2310" i="52"/>
  <c r="P2309" i="52"/>
  <c r="I2309" i="52"/>
  <c r="C2309" i="52"/>
  <c r="P2308" i="52"/>
  <c r="I2308" i="52"/>
  <c r="C2308" i="52"/>
  <c r="P2307" i="52"/>
  <c r="I2307" i="52"/>
  <c r="C2307" i="52"/>
  <c r="P2306" i="52"/>
  <c r="I2306" i="52"/>
  <c r="C2306" i="52"/>
  <c r="P2305" i="52"/>
  <c r="I2305" i="52"/>
  <c r="C2305" i="52"/>
  <c r="P2304" i="52"/>
  <c r="I2304" i="52"/>
  <c r="C2304" i="52"/>
  <c r="P2303" i="52"/>
  <c r="I2303" i="52"/>
  <c r="C2303" i="52"/>
  <c r="P2302" i="52"/>
  <c r="I2302" i="52"/>
  <c r="C2302" i="52"/>
  <c r="P2301" i="52"/>
  <c r="I2301" i="52"/>
  <c r="C2301" i="52"/>
  <c r="P2300" i="52"/>
  <c r="I2300" i="52"/>
  <c r="C2300" i="52"/>
  <c r="P2299" i="52"/>
  <c r="I2299" i="52"/>
  <c r="C2299" i="52"/>
  <c r="P2298" i="52"/>
  <c r="I2298" i="52"/>
  <c r="C2298" i="52"/>
  <c r="P2297" i="52"/>
  <c r="I2297" i="52"/>
  <c r="C2297" i="52"/>
  <c r="P2296" i="52"/>
  <c r="I2296" i="52"/>
  <c r="C2296" i="52"/>
  <c r="P2295" i="52"/>
  <c r="I2295" i="52"/>
  <c r="C2295" i="52"/>
  <c r="P2294" i="52"/>
  <c r="I2294" i="52"/>
  <c r="C2294" i="52"/>
  <c r="P2293" i="52"/>
  <c r="I2293" i="52"/>
  <c r="C2293" i="52"/>
  <c r="P2292" i="52"/>
  <c r="I2292" i="52"/>
  <c r="C2292" i="52"/>
  <c r="P2291" i="52"/>
  <c r="I2291" i="52"/>
  <c r="C2291" i="52"/>
  <c r="P2290" i="52"/>
  <c r="I2290" i="52"/>
  <c r="C2290" i="52"/>
  <c r="P2289" i="52"/>
  <c r="I2289" i="52"/>
  <c r="C2289" i="52"/>
  <c r="P2288" i="52"/>
  <c r="I2288" i="52"/>
  <c r="C2288" i="52"/>
  <c r="P2287" i="52"/>
  <c r="I2287" i="52"/>
  <c r="C2287" i="52"/>
  <c r="P2286" i="52"/>
  <c r="I2286" i="52"/>
  <c r="C2286" i="52"/>
  <c r="P2285" i="52"/>
  <c r="I2285" i="52"/>
  <c r="C2285" i="52"/>
  <c r="P2284" i="52"/>
  <c r="I2284" i="52"/>
  <c r="C2284" i="52"/>
  <c r="P2283" i="52"/>
  <c r="I2283" i="52"/>
  <c r="C2283" i="52"/>
  <c r="P2282" i="52"/>
  <c r="I2282" i="52"/>
  <c r="C2282" i="52"/>
  <c r="P2281" i="52"/>
  <c r="I2281" i="52"/>
  <c r="C2281" i="52"/>
  <c r="P2280" i="52"/>
  <c r="I2280" i="52"/>
  <c r="C2280" i="52"/>
  <c r="P2279" i="52"/>
  <c r="I2279" i="52"/>
  <c r="C2279" i="52"/>
  <c r="P2278" i="52"/>
  <c r="I2278" i="52"/>
  <c r="C2278" i="52"/>
  <c r="P2277" i="52"/>
  <c r="I2277" i="52"/>
  <c r="C2277" i="52"/>
  <c r="P2276" i="52"/>
  <c r="I2276" i="52"/>
  <c r="C2276" i="52"/>
  <c r="P2275" i="52"/>
  <c r="I2275" i="52"/>
  <c r="C2275" i="52"/>
  <c r="P2274" i="52"/>
  <c r="I2274" i="52"/>
  <c r="C2274" i="52"/>
  <c r="P2273" i="52"/>
  <c r="I2273" i="52"/>
  <c r="C2273" i="52"/>
  <c r="P2272" i="52"/>
  <c r="I2272" i="52"/>
  <c r="C2272" i="52"/>
  <c r="P2271" i="52"/>
  <c r="I2271" i="52"/>
  <c r="C2271" i="52"/>
  <c r="P2270" i="52"/>
  <c r="I2270" i="52"/>
  <c r="C2270" i="52"/>
  <c r="P2269" i="52"/>
  <c r="I2269" i="52"/>
  <c r="C2269" i="52"/>
  <c r="P2268" i="52"/>
  <c r="I2268" i="52"/>
  <c r="C2268" i="52"/>
  <c r="P2267" i="52"/>
  <c r="I2267" i="52"/>
  <c r="C2267" i="52"/>
  <c r="P2266" i="52"/>
  <c r="I2266" i="52"/>
  <c r="C2266" i="52"/>
  <c r="P2265" i="52"/>
  <c r="I2265" i="52"/>
  <c r="C2265" i="52"/>
  <c r="P5970" i="52"/>
  <c r="I5970" i="52"/>
  <c r="C5970" i="52"/>
  <c r="P5969" i="52"/>
  <c r="I5969" i="52"/>
  <c r="C5969" i="52"/>
  <c r="P5966" i="52"/>
  <c r="I5966" i="52"/>
  <c r="C5966" i="52"/>
  <c r="P5968" i="52"/>
  <c r="I5968" i="52"/>
  <c r="C5968" i="52"/>
  <c r="P5965" i="52"/>
  <c r="I5965" i="52"/>
  <c r="C5965" i="52"/>
  <c r="P5964" i="52"/>
  <c r="I5964" i="52"/>
  <c r="C5964" i="52"/>
  <c r="P5967" i="52"/>
  <c r="I5967" i="52"/>
  <c r="C5967" i="52"/>
  <c r="P5963" i="52"/>
  <c r="I5963" i="52"/>
  <c r="C5963" i="52"/>
  <c r="P6938" i="52"/>
  <c r="I6938" i="52"/>
  <c r="C6938" i="52"/>
  <c r="P6937" i="52"/>
  <c r="I6937" i="52"/>
  <c r="C6937" i="52"/>
  <c r="P6936" i="52"/>
  <c r="I6936" i="52"/>
  <c r="C6936" i="52"/>
  <c r="P6935" i="52"/>
  <c r="I6935" i="52"/>
  <c r="C6935" i="52"/>
  <c r="P6934" i="52"/>
  <c r="I6934" i="52"/>
  <c r="C6934" i="52"/>
  <c r="P6933" i="52"/>
  <c r="I6933" i="52"/>
  <c r="C6933" i="52"/>
  <c r="P6932" i="52"/>
  <c r="I6932" i="52"/>
  <c r="C6932" i="52"/>
  <c r="P6931" i="52"/>
  <c r="I6931" i="52"/>
  <c r="C6931" i="52"/>
  <c r="P6930" i="52"/>
  <c r="I6930" i="52"/>
  <c r="C6930" i="52"/>
  <c r="P6929" i="52"/>
  <c r="I6929" i="52"/>
  <c r="C6929" i="52"/>
  <c r="P6928" i="52"/>
  <c r="I6928" i="52"/>
  <c r="C6928" i="52"/>
  <c r="P6927" i="52"/>
  <c r="I6927" i="52"/>
  <c r="C6927" i="52"/>
  <c r="P6926" i="52"/>
  <c r="I6926" i="52"/>
  <c r="C6926" i="52"/>
  <c r="P6925" i="52"/>
  <c r="I6925" i="52"/>
  <c r="C6925" i="52"/>
  <c r="P6924" i="52"/>
  <c r="I6924" i="52"/>
  <c r="C6924" i="52"/>
  <c r="P6923" i="52"/>
  <c r="I6923" i="52"/>
  <c r="C6923" i="52"/>
  <c r="P6922" i="52"/>
  <c r="I6922" i="52"/>
  <c r="C6922" i="52"/>
  <c r="P6921" i="52"/>
  <c r="I6921" i="52"/>
  <c r="C6921" i="52"/>
  <c r="P6920" i="52"/>
  <c r="I6920" i="52"/>
  <c r="C6920" i="52"/>
  <c r="P6919" i="52"/>
  <c r="I6919" i="52"/>
  <c r="C6919" i="52"/>
  <c r="P6918" i="52"/>
  <c r="I6918" i="52"/>
  <c r="C6918" i="52"/>
  <c r="P6917" i="52"/>
  <c r="I6917" i="52"/>
  <c r="C6917" i="52"/>
  <c r="P6916" i="52"/>
  <c r="I6916" i="52"/>
  <c r="C6916" i="52"/>
  <c r="P6915" i="52"/>
  <c r="I6915" i="52"/>
  <c r="C6915" i="52"/>
  <c r="P6914" i="52"/>
  <c r="I6914" i="52"/>
  <c r="C6914" i="52"/>
  <c r="P6913" i="52"/>
  <c r="I6913" i="52"/>
  <c r="C6913" i="52"/>
  <c r="P6912" i="52"/>
  <c r="I6912" i="52"/>
  <c r="C6912" i="52"/>
  <c r="P6911" i="52"/>
  <c r="I6911" i="52"/>
  <c r="C6911" i="52"/>
  <c r="P6910" i="52"/>
  <c r="I6910" i="52"/>
  <c r="C6910" i="52"/>
  <c r="P6909" i="52"/>
  <c r="I6909" i="52"/>
  <c r="C6909" i="52"/>
  <c r="P6908" i="52"/>
  <c r="I6908" i="52"/>
  <c r="C6908" i="52"/>
  <c r="P6907" i="52"/>
  <c r="I6907" i="52"/>
  <c r="C6907" i="52"/>
  <c r="P6906" i="52"/>
  <c r="I6906" i="52"/>
  <c r="C6906" i="52"/>
  <c r="P6905" i="52"/>
  <c r="I6905" i="52"/>
  <c r="C6905" i="52"/>
  <c r="P6904" i="52"/>
  <c r="I6904" i="52"/>
  <c r="C6904" i="52"/>
  <c r="P6903" i="52"/>
  <c r="I6903" i="52"/>
  <c r="C6903" i="52"/>
  <c r="P6902" i="52"/>
  <c r="I6902" i="52"/>
  <c r="C6902" i="52"/>
  <c r="P6901" i="52"/>
  <c r="I6901" i="52"/>
  <c r="C6901" i="52"/>
  <c r="P6900" i="52"/>
  <c r="I6900" i="52"/>
  <c r="C6900" i="52"/>
  <c r="P6899" i="52"/>
  <c r="I6899" i="52"/>
  <c r="C6899" i="52"/>
  <c r="P6898" i="52"/>
  <c r="I6898" i="52"/>
  <c r="C6898" i="52"/>
  <c r="P6897" i="52"/>
  <c r="I6897" i="52"/>
  <c r="C6897" i="52"/>
  <c r="P6896" i="52"/>
  <c r="I6896" i="52"/>
  <c r="C6896" i="52"/>
  <c r="P6895" i="52"/>
  <c r="I6895" i="52"/>
  <c r="C6895" i="52"/>
  <c r="P6894" i="52"/>
  <c r="I6894" i="52"/>
  <c r="C6894" i="52"/>
  <c r="P6893" i="52"/>
  <c r="I6893" i="52"/>
  <c r="C6893" i="52"/>
  <c r="P6892" i="52"/>
  <c r="I6892" i="52"/>
  <c r="C6892" i="52"/>
  <c r="P6891" i="52"/>
  <c r="I6891" i="52"/>
  <c r="C6891" i="52"/>
  <c r="P6890" i="52"/>
  <c r="I6890" i="52"/>
  <c r="C6890" i="52"/>
  <c r="P6889" i="52"/>
  <c r="I6889" i="52"/>
  <c r="C6889" i="52"/>
  <c r="P6888" i="52"/>
  <c r="I6888" i="52"/>
  <c r="C6888" i="52"/>
  <c r="P6887" i="52"/>
  <c r="I6887" i="52"/>
  <c r="C6887" i="52"/>
  <c r="P6886" i="52"/>
  <c r="I6886" i="52"/>
  <c r="C6886" i="52"/>
  <c r="P6885" i="52"/>
  <c r="I6885" i="52"/>
  <c r="C6885" i="52"/>
  <c r="P6884" i="52"/>
  <c r="I6884" i="52"/>
  <c r="C6884" i="52"/>
  <c r="P6883" i="52"/>
  <c r="I6883" i="52"/>
  <c r="C6883" i="52"/>
  <c r="P6882" i="52"/>
  <c r="I6882" i="52"/>
  <c r="C6882" i="52"/>
  <c r="P6881" i="52"/>
  <c r="I6881" i="52"/>
  <c r="C6881" i="52"/>
  <c r="P6880" i="52"/>
  <c r="I6880" i="52"/>
  <c r="C6880" i="52"/>
  <c r="P6879" i="52"/>
  <c r="I6879" i="52"/>
  <c r="C6879" i="52"/>
  <c r="P6878" i="52"/>
  <c r="I6878" i="52"/>
  <c r="C6878" i="52"/>
  <c r="P6877" i="52"/>
  <c r="I6877" i="52"/>
  <c r="C6877" i="52"/>
  <c r="P6876" i="52"/>
  <c r="I6876" i="52"/>
  <c r="C6876" i="52"/>
  <c r="P6875" i="52"/>
  <c r="I6875" i="52"/>
  <c r="C6875" i="52"/>
  <c r="P6874" i="52"/>
  <c r="I6874" i="52"/>
  <c r="C6874" i="52"/>
  <c r="P6873" i="52"/>
  <c r="I6873" i="52"/>
  <c r="C6873" i="52"/>
  <c r="P6872" i="52"/>
  <c r="I6872" i="52"/>
  <c r="C6872" i="52"/>
  <c r="P6871" i="52"/>
  <c r="I6871" i="52"/>
  <c r="C6871" i="52"/>
  <c r="P6870" i="52"/>
  <c r="I6870" i="52"/>
  <c r="C6870" i="52"/>
  <c r="P6869" i="52"/>
  <c r="I6869" i="52"/>
  <c r="C6869" i="52"/>
  <c r="P6868" i="52"/>
  <c r="I6868" i="52"/>
  <c r="C6868" i="52"/>
  <c r="P6867" i="52"/>
  <c r="I6867" i="52"/>
  <c r="C6867" i="52"/>
  <c r="P6866" i="52"/>
  <c r="I6866" i="52"/>
  <c r="C6866" i="52"/>
  <c r="P6865" i="52"/>
  <c r="I6865" i="52"/>
  <c r="C6865" i="52"/>
  <c r="P6864" i="52"/>
  <c r="I6864" i="52"/>
  <c r="C6864" i="52"/>
  <c r="P6863" i="52"/>
  <c r="I6863" i="52"/>
  <c r="C6863" i="52"/>
  <c r="P6862" i="52"/>
  <c r="I6862" i="52"/>
  <c r="C6862" i="52"/>
  <c r="P6861" i="52"/>
  <c r="I6861" i="52"/>
  <c r="C6861" i="52"/>
  <c r="P6860" i="52"/>
  <c r="I6860" i="52"/>
  <c r="C6860" i="52"/>
  <c r="P6859" i="52"/>
  <c r="I6859" i="52"/>
  <c r="C6859" i="52"/>
  <c r="P6858" i="52"/>
  <c r="I6858" i="52"/>
  <c r="C6858" i="52"/>
  <c r="P6857" i="52"/>
  <c r="I6857" i="52"/>
  <c r="C6857" i="52"/>
  <c r="P6856" i="52"/>
  <c r="I6856" i="52"/>
  <c r="C6856" i="52"/>
  <c r="P6855" i="52"/>
  <c r="I6855" i="52"/>
  <c r="C6855" i="52"/>
  <c r="P6854" i="52"/>
  <c r="I6854" i="52"/>
  <c r="C6854" i="52"/>
  <c r="P6853" i="52"/>
  <c r="I6853" i="52"/>
  <c r="C6853" i="52"/>
  <c r="P6852" i="52"/>
  <c r="I6852" i="52"/>
  <c r="C6852" i="52"/>
  <c r="P6851" i="52"/>
  <c r="I6851" i="52"/>
  <c r="C6851" i="52"/>
  <c r="P6850" i="52"/>
  <c r="I6850" i="52"/>
  <c r="C6850" i="52"/>
  <c r="P6849" i="52"/>
  <c r="I6849" i="52"/>
  <c r="C6849" i="52"/>
  <c r="P6848" i="52"/>
  <c r="I6848" i="52"/>
  <c r="C6848" i="52"/>
  <c r="P6847" i="52"/>
  <c r="I6847" i="52"/>
  <c r="C6847" i="52"/>
  <c r="P6846" i="52"/>
  <c r="I6846" i="52"/>
  <c r="C6846" i="52"/>
  <c r="P6845" i="52"/>
  <c r="I6845" i="52"/>
  <c r="C6845" i="52"/>
  <c r="P6844" i="52"/>
  <c r="I6844" i="52"/>
  <c r="C6844" i="52"/>
  <c r="P6843" i="52"/>
  <c r="I6843" i="52"/>
  <c r="C6843" i="52"/>
  <c r="P6947" i="52"/>
  <c r="I6947" i="52"/>
  <c r="C6947" i="52"/>
  <c r="P6946" i="52"/>
  <c r="I6946" i="52"/>
  <c r="C6946" i="52"/>
  <c r="P6945" i="52"/>
  <c r="I6945" i="52"/>
  <c r="C6945" i="52"/>
  <c r="P6944" i="52"/>
  <c r="I6944" i="52"/>
  <c r="C6944" i="52"/>
  <c r="P6943" i="52"/>
  <c r="I6943" i="52"/>
  <c r="C6943" i="52"/>
  <c r="P6942" i="52"/>
  <c r="I6942" i="52"/>
  <c r="C6942" i="52"/>
  <c r="P6941" i="52"/>
  <c r="I6941" i="52"/>
  <c r="C6941" i="52"/>
  <c r="P6940" i="52"/>
  <c r="I6940" i="52"/>
  <c r="C6940" i="52"/>
  <c r="P6939" i="52"/>
  <c r="I6939" i="52"/>
  <c r="C6939" i="52"/>
  <c r="P5277" i="52"/>
  <c r="I5277" i="52"/>
  <c r="C5277" i="52"/>
  <c r="P5276" i="52"/>
  <c r="I5276" i="52"/>
  <c r="C5276" i="52"/>
  <c r="P5275" i="52"/>
  <c r="I5275" i="52"/>
  <c r="C5275" i="52"/>
  <c r="P5274" i="52"/>
  <c r="I5274" i="52"/>
  <c r="C5274" i="52"/>
  <c r="P5273" i="52"/>
  <c r="I5273" i="52"/>
  <c r="C5273" i="52"/>
  <c r="P5272" i="52"/>
  <c r="I5272" i="52"/>
  <c r="C5272" i="52"/>
  <c r="P5271" i="52"/>
  <c r="I5271" i="52"/>
  <c r="C5271" i="52"/>
  <c r="P5270" i="52"/>
  <c r="I5270" i="52"/>
  <c r="C5270" i="52"/>
  <c r="P5269" i="52"/>
  <c r="I5269" i="52"/>
  <c r="C5269" i="52"/>
  <c r="P5268" i="52"/>
  <c r="I5268" i="52"/>
  <c r="C5268" i="52"/>
  <c r="P5267" i="52"/>
  <c r="I5267" i="52"/>
  <c r="C5267" i="52"/>
  <c r="P5266" i="52"/>
  <c r="I5266" i="52"/>
  <c r="C5266" i="52"/>
  <c r="P5265" i="52"/>
  <c r="I5265" i="52"/>
  <c r="C5265" i="52"/>
  <c r="P5264" i="52"/>
  <c r="I5264" i="52"/>
  <c r="C5264" i="52"/>
  <c r="P5263" i="52"/>
  <c r="I5263" i="52"/>
  <c r="C5263" i="52"/>
  <c r="P5262" i="52"/>
  <c r="I5262" i="52"/>
  <c r="C5262" i="52"/>
  <c r="P5261" i="52"/>
  <c r="I5261" i="52"/>
  <c r="C5261" i="52"/>
  <c r="P5260" i="52"/>
  <c r="I5260" i="52"/>
  <c r="C5260" i="52"/>
  <c r="P5259" i="52"/>
  <c r="I5259" i="52"/>
  <c r="C5259" i="52"/>
  <c r="P5258" i="52"/>
  <c r="I5258" i="52"/>
  <c r="C5258" i="52"/>
  <c r="P5257" i="52"/>
  <c r="I5257" i="52"/>
  <c r="C5257" i="52"/>
  <c r="P5256" i="52"/>
  <c r="I5256" i="52"/>
  <c r="C5256" i="52"/>
  <c r="P5255" i="52"/>
  <c r="I5255" i="52"/>
  <c r="C5255" i="52"/>
  <c r="P5254" i="52"/>
  <c r="I5254" i="52"/>
  <c r="C5254" i="52"/>
  <c r="P5253" i="52"/>
  <c r="I5253" i="52"/>
  <c r="C5253" i="52"/>
  <c r="P5252" i="52"/>
  <c r="I5252" i="52"/>
  <c r="C5252" i="52"/>
  <c r="P5251" i="52"/>
  <c r="I5251" i="52"/>
  <c r="C5251" i="52"/>
  <c r="P5250" i="52"/>
  <c r="I5250" i="52"/>
  <c r="C5250" i="52"/>
  <c r="P5249" i="52"/>
  <c r="I5249" i="52"/>
  <c r="C5249" i="52"/>
  <c r="P5248" i="52"/>
  <c r="I5248" i="52"/>
  <c r="C5248" i="52"/>
  <c r="P5247" i="52"/>
  <c r="I5247" i="52"/>
  <c r="C5247" i="52"/>
  <c r="P5246" i="52"/>
  <c r="I5246" i="52"/>
  <c r="C5246" i="52"/>
  <c r="P5245" i="52"/>
  <c r="I5245" i="52"/>
  <c r="C5245" i="52"/>
  <c r="P5244" i="52"/>
  <c r="I5244" i="52"/>
  <c r="C5244" i="52"/>
  <c r="P5243" i="52"/>
  <c r="I5243" i="52"/>
  <c r="C5243" i="52"/>
  <c r="P5242" i="52"/>
  <c r="I5242" i="52"/>
  <c r="C5242" i="52"/>
  <c r="P5241" i="52"/>
  <c r="I5241" i="52"/>
  <c r="C5241" i="52"/>
  <c r="P5240" i="52"/>
  <c r="I5240" i="52"/>
  <c r="C5240" i="52"/>
  <c r="P5239" i="52"/>
  <c r="I5239" i="52"/>
  <c r="C5239" i="52"/>
  <c r="P5238" i="52"/>
  <c r="I5238" i="52"/>
  <c r="C5238" i="52"/>
  <c r="P5237" i="52"/>
  <c r="I5237" i="52"/>
  <c r="C5237" i="52"/>
  <c r="P5236" i="52"/>
  <c r="I5236" i="52"/>
  <c r="C5236" i="52"/>
  <c r="P5235" i="52"/>
  <c r="I5235" i="52"/>
  <c r="C5235" i="52"/>
  <c r="P5234" i="52"/>
  <c r="I5234" i="52"/>
  <c r="C5234" i="52"/>
  <c r="P5233" i="52"/>
  <c r="I5233" i="52"/>
  <c r="C5233" i="52"/>
  <c r="P5232" i="52"/>
  <c r="I5232" i="52"/>
  <c r="C5232" i="52"/>
  <c r="P5231" i="52"/>
  <c r="I5231" i="52"/>
  <c r="C5231" i="52"/>
  <c r="P5230" i="52"/>
  <c r="I5230" i="52"/>
  <c r="C5230" i="52"/>
  <c r="P5229" i="52"/>
  <c r="I5229" i="52"/>
  <c r="C5229" i="52"/>
  <c r="P5228" i="52"/>
  <c r="I5228" i="52"/>
  <c r="C5228" i="52"/>
  <c r="P5227" i="52"/>
  <c r="I5227" i="52"/>
  <c r="C5227" i="52"/>
  <c r="P5226" i="52"/>
  <c r="I5226" i="52"/>
  <c r="C5226" i="52"/>
  <c r="P5225" i="52"/>
  <c r="I5225" i="52"/>
  <c r="C5225" i="52"/>
  <c r="P5224" i="52"/>
  <c r="I5224" i="52"/>
  <c r="C5224" i="52"/>
  <c r="P5223" i="52"/>
  <c r="I5223" i="52"/>
  <c r="C5223" i="52"/>
  <c r="P5222" i="52"/>
  <c r="I5222" i="52"/>
  <c r="C5222" i="52"/>
  <c r="P5221" i="52"/>
  <c r="I5221" i="52"/>
  <c r="C5221" i="52"/>
  <c r="P5220" i="52"/>
  <c r="I5220" i="52"/>
  <c r="C5220" i="52"/>
  <c r="P5219" i="52"/>
  <c r="I5219" i="52"/>
  <c r="C5219" i="52"/>
  <c r="P5218" i="52"/>
  <c r="I5218" i="52"/>
  <c r="C5218" i="52"/>
  <c r="P5217" i="52"/>
  <c r="I5217" i="52"/>
  <c r="C5217" i="52"/>
  <c r="P5216" i="52"/>
  <c r="I5216" i="52"/>
  <c r="C5216" i="52"/>
  <c r="P5215" i="52"/>
  <c r="I5215" i="52"/>
  <c r="C5215" i="52"/>
  <c r="P5214" i="52"/>
  <c r="I5214" i="52"/>
  <c r="C5214" i="52"/>
  <c r="P5213" i="52"/>
  <c r="I5213" i="52"/>
  <c r="C5213" i="52"/>
  <c r="P5212" i="52"/>
  <c r="I5212" i="52"/>
  <c r="C5212" i="52"/>
  <c r="P5211" i="52"/>
  <c r="I5211" i="52"/>
  <c r="C5211" i="52"/>
  <c r="P5210" i="52"/>
  <c r="I5210" i="52"/>
  <c r="C5210" i="52"/>
  <c r="P5209" i="52"/>
  <c r="I5209" i="52"/>
  <c r="C5209" i="52"/>
  <c r="P5208" i="52"/>
  <c r="I5208" i="52"/>
  <c r="C5208" i="52"/>
  <c r="P5207" i="52"/>
  <c r="I5207" i="52"/>
  <c r="C5207" i="52"/>
  <c r="P6835" i="52"/>
  <c r="I6835" i="52"/>
  <c r="C6835" i="52"/>
  <c r="P6834" i="52"/>
  <c r="I6834" i="52"/>
  <c r="C6834" i="52"/>
  <c r="P6833" i="52"/>
  <c r="I6833" i="52"/>
  <c r="C6833" i="52"/>
  <c r="P6832" i="52"/>
  <c r="I6832" i="52"/>
  <c r="C6832" i="52"/>
  <c r="P6842" i="52"/>
  <c r="I6842" i="52"/>
  <c r="C6842" i="52"/>
  <c r="P6831" i="52"/>
  <c r="I6831" i="52"/>
  <c r="C6831" i="52"/>
  <c r="P6830" i="52"/>
  <c r="I6830" i="52"/>
  <c r="C6830" i="52"/>
  <c r="P6841" i="52"/>
  <c r="I6841" i="52"/>
  <c r="C6841" i="52"/>
  <c r="P6840" i="52"/>
  <c r="I6840" i="52"/>
  <c r="C6840" i="52"/>
  <c r="P6829" i="52"/>
  <c r="I6829" i="52"/>
  <c r="C6829" i="52"/>
  <c r="P6839" i="52"/>
  <c r="I6839" i="52"/>
  <c r="C6839" i="52"/>
  <c r="P6838" i="52"/>
  <c r="I6838" i="52"/>
  <c r="C6838" i="52"/>
  <c r="P6828" i="52"/>
  <c r="I6828" i="52"/>
  <c r="C6828" i="52"/>
  <c r="P6827" i="52"/>
  <c r="I6827" i="52"/>
  <c r="C6827" i="52"/>
  <c r="P6826" i="52"/>
  <c r="I6826" i="52"/>
  <c r="C6826" i="52"/>
  <c r="P6825" i="52"/>
  <c r="I6825" i="52"/>
  <c r="C6825" i="52"/>
  <c r="P6824" i="52"/>
  <c r="I6824" i="52"/>
  <c r="C6824" i="52"/>
  <c r="P6823" i="52"/>
  <c r="I6823" i="52"/>
  <c r="C6823" i="52"/>
  <c r="P6822" i="52"/>
  <c r="I6822" i="52"/>
  <c r="C6822" i="52"/>
  <c r="P6821" i="52"/>
  <c r="I6821" i="52"/>
  <c r="C6821" i="52"/>
  <c r="P6820" i="52"/>
  <c r="I6820" i="52"/>
  <c r="C6820" i="52"/>
  <c r="P6819" i="52"/>
  <c r="I6819" i="52"/>
  <c r="C6819" i="52"/>
  <c r="P6837" i="52"/>
  <c r="I6837" i="52"/>
  <c r="C6837" i="52"/>
  <c r="P6818" i="52"/>
  <c r="I6818" i="52"/>
  <c r="C6818" i="52"/>
  <c r="P6817" i="52"/>
  <c r="I6817" i="52"/>
  <c r="C6817" i="52"/>
  <c r="P6836" i="52"/>
  <c r="I6836" i="52"/>
  <c r="C6836" i="52"/>
  <c r="P6816" i="52"/>
  <c r="I6816" i="52"/>
  <c r="C6816" i="52"/>
  <c r="P6815" i="52"/>
  <c r="I6815" i="52"/>
  <c r="C6815" i="52"/>
  <c r="P6814" i="52"/>
  <c r="I6814" i="52"/>
  <c r="C6814" i="52"/>
  <c r="P6813" i="52"/>
  <c r="I6813" i="52"/>
  <c r="C6813" i="52"/>
  <c r="P6812" i="52"/>
  <c r="I6812" i="52"/>
  <c r="C6812" i="52"/>
  <c r="P6811" i="52"/>
  <c r="I6811" i="52"/>
  <c r="C6811" i="52"/>
  <c r="P7160" i="52"/>
  <c r="I7160" i="52"/>
  <c r="C7160" i="52"/>
  <c r="P7159" i="52"/>
  <c r="I7159" i="52"/>
  <c r="C7159" i="52"/>
  <c r="P7158" i="52"/>
  <c r="I7158" i="52"/>
  <c r="C7158" i="52"/>
  <c r="P7157" i="52"/>
  <c r="I7157" i="52"/>
  <c r="C7157" i="52"/>
  <c r="P7156" i="52"/>
  <c r="I7156" i="52"/>
  <c r="C7156" i="52"/>
  <c r="P7155" i="52"/>
  <c r="I7155" i="52"/>
  <c r="C7155" i="52"/>
  <c r="P7154" i="52"/>
  <c r="I7154" i="52"/>
  <c r="C7154" i="52"/>
  <c r="P7153" i="52"/>
  <c r="I7153" i="52"/>
  <c r="C7153" i="52"/>
  <c r="P7152" i="52"/>
  <c r="I7152" i="52"/>
  <c r="C7152" i="52"/>
  <c r="P7151" i="52"/>
  <c r="I7151" i="52"/>
  <c r="C7151" i="52"/>
  <c r="P7150" i="52"/>
  <c r="I7150" i="52"/>
  <c r="C7150" i="52"/>
  <c r="P7149" i="52"/>
  <c r="I7149" i="52"/>
  <c r="C7149" i="52"/>
  <c r="P7148" i="52"/>
  <c r="I7148" i="52"/>
  <c r="C7148" i="52"/>
  <c r="P7147" i="52"/>
  <c r="I7147" i="52"/>
  <c r="C7147" i="52"/>
  <c r="P7146" i="52"/>
  <c r="I7146" i="52"/>
  <c r="C7146" i="52"/>
  <c r="P7145" i="52"/>
  <c r="I7145" i="52"/>
  <c r="C7145" i="52"/>
  <c r="P7144" i="52"/>
  <c r="I7144" i="52"/>
  <c r="C7144" i="52"/>
  <c r="P7143" i="52"/>
  <c r="I7143" i="52"/>
  <c r="C7143" i="52"/>
  <c r="P7142" i="52"/>
  <c r="I7142" i="52"/>
  <c r="C7142" i="52"/>
  <c r="P7141" i="52"/>
  <c r="I7141" i="52"/>
  <c r="C7141" i="52"/>
  <c r="P7140" i="52"/>
  <c r="I7140" i="52"/>
  <c r="C7140" i="52"/>
  <c r="P7139" i="52"/>
  <c r="I7139" i="52"/>
  <c r="C7139" i="52"/>
  <c r="P5962" i="52"/>
  <c r="I5962" i="52"/>
  <c r="C5962" i="52"/>
  <c r="P5961" i="52"/>
  <c r="I5961" i="52"/>
  <c r="C5961" i="52"/>
  <c r="P5960" i="52"/>
  <c r="I5960" i="52"/>
  <c r="C5960" i="52"/>
  <c r="P5959" i="52"/>
  <c r="I5959" i="52"/>
  <c r="C5959" i="52"/>
  <c r="P5958" i="52"/>
  <c r="I5958" i="52"/>
  <c r="C5958" i="52"/>
  <c r="P5957" i="52"/>
  <c r="I5957" i="52"/>
  <c r="C5957" i="52"/>
  <c r="P5956" i="52"/>
  <c r="I5956" i="52"/>
  <c r="C5956" i="52"/>
  <c r="P5955" i="52"/>
  <c r="I5955" i="52"/>
  <c r="C5955" i="52"/>
  <c r="P5954" i="52"/>
  <c r="I5954" i="52"/>
  <c r="C5954" i="52"/>
  <c r="P5755" i="52"/>
  <c r="I5755" i="52"/>
  <c r="C5755" i="52"/>
  <c r="P5754" i="52"/>
  <c r="I5754" i="52"/>
  <c r="C5754" i="52"/>
  <c r="P5753" i="52"/>
  <c r="I5753" i="52"/>
  <c r="C5753" i="52"/>
  <c r="P5752" i="52"/>
  <c r="I5752" i="52"/>
  <c r="C5752" i="52"/>
  <c r="P5751" i="52"/>
  <c r="I5751" i="52"/>
  <c r="C5751" i="52"/>
  <c r="P5750" i="52"/>
  <c r="I5750" i="52"/>
  <c r="C5750" i="52"/>
  <c r="P5749" i="52"/>
  <c r="I5749" i="52"/>
  <c r="C5749" i="52"/>
  <c r="P5748" i="52"/>
  <c r="I5748" i="52"/>
  <c r="C5748" i="52"/>
  <c r="P5747" i="52"/>
  <c r="I5747" i="52"/>
  <c r="C5747" i="52"/>
  <c r="P5746" i="52"/>
  <c r="I5746" i="52"/>
  <c r="C5746" i="52"/>
  <c r="P5825" i="52"/>
  <c r="I5825" i="52"/>
  <c r="C5825" i="52"/>
  <c r="P5885" i="52"/>
  <c r="I5885" i="52"/>
  <c r="C5885" i="52"/>
  <c r="P5884" i="52"/>
  <c r="I5884" i="52"/>
  <c r="C5884" i="52"/>
  <c r="P5824" i="52"/>
  <c r="I5824" i="52"/>
  <c r="C5824" i="52"/>
  <c r="P5883" i="52"/>
  <c r="I5883" i="52"/>
  <c r="C5883" i="52"/>
  <c r="P5882" i="52"/>
  <c r="I5882" i="52"/>
  <c r="C5882" i="52"/>
  <c r="P5881" i="52"/>
  <c r="I5881" i="52"/>
  <c r="C5881" i="52"/>
  <c r="P5877" i="52"/>
  <c r="I5877" i="52"/>
  <c r="C5877" i="52"/>
  <c r="P5823" i="52"/>
  <c r="I5823" i="52"/>
  <c r="C5823" i="52"/>
  <c r="P5876" i="52"/>
  <c r="I5876" i="52"/>
  <c r="C5876" i="52"/>
  <c r="P5875" i="52"/>
  <c r="I5875" i="52"/>
  <c r="C5875" i="52"/>
  <c r="P5874" i="52"/>
  <c r="I5874" i="52"/>
  <c r="C5874" i="52"/>
  <c r="P5822" i="52"/>
  <c r="I5822" i="52"/>
  <c r="C5822" i="52"/>
  <c r="P5821" i="52"/>
  <c r="I5821" i="52"/>
  <c r="C5821" i="52"/>
  <c r="P5820" i="52"/>
  <c r="I5820" i="52"/>
  <c r="C5820" i="52"/>
  <c r="P5819" i="52"/>
  <c r="I5819" i="52"/>
  <c r="C5819" i="52"/>
  <c r="P5870" i="52"/>
  <c r="I5870" i="52"/>
  <c r="C5870" i="52"/>
  <c r="P5869" i="52"/>
  <c r="I5869" i="52"/>
  <c r="C5869" i="52"/>
  <c r="P5868" i="52"/>
  <c r="I5868" i="52"/>
  <c r="C5868" i="52"/>
  <c r="P5867" i="52"/>
  <c r="I5867" i="52"/>
  <c r="C5867" i="52"/>
  <c r="P5866" i="52"/>
  <c r="I5866" i="52"/>
  <c r="C5866" i="52"/>
  <c r="P5865" i="52"/>
  <c r="I5865" i="52"/>
  <c r="C5865" i="52"/>
  <c r="P5864" i="52"/>
  <c r="I5864" i="52"/>
  <c r="C5864" i="52"/>
  <c r="P5862" i="52"/>
  <c r="I5862" i="52"/>
  <c r="C5862" i="52"/>
  <c r="P5861" i="52"/>
  <c r="I5861" i="52"/>
  <c r="C5861" i="52"/>
  <c r="P5860" i="52"/>
  <c r="I5860" i="52"/>
  <c r="C5860" i="52"/>
  <c r="P5818" i="52"/>
  <c r="I5818" i="52"/>
  <c r="C5818" i="52"/>
  <c r="P5817" i="52"/>
  <c r="I5817" i="52"/>
  <c r="C5817" i="52"/>
  <c r="P5859" i="52"/>
  <c r="I5859" i="52"/>
  <c r="C5859" i="52"/>
  <c r="P5858" i="52"/>
  <c r="I5858" i="52"/>
  <c r="C5858" i="52"/>
  <c r="P5816" i="52"/>
  <c r="I5816" i="52"/>
  <c r="C5816" i="52"/>
  <c r="P5857" i="52"/>
  <c r="I5857" i="52"/>
  <c r="C5857" i="52"/>
  <c r="P5815" i="52"/>
  <c r="I5815" i="52"/>
  <c r="C5815" i="52"/>
  <c r="P5856" i="52"/>
  <c r="I5856" i="52"/>
  <c r="C5856" i="52"/>
  <c r="P5855" i="52"/>
  <c r="I5855" i="52"/>
  <c r="C5855" i="52"/>
  <c r="P5814" i="52"/>
  <c r="I5814" i="52"/>
  <c r="C5814" i="52"/>
  <c r="P5854" i="52"/>
  <c r="I5854" i="52"/>
  <c r="C5854" i="52"/>
  <c r="P5813" i="52"/>
  <c r="I5813" i="52"/>
  <c r="C5813" i="52"/>
  <c r="P5812" i="52"/>
  <c r="I5812" i="52"/>
  <c r="C5812" i="52"/>
  <c r="P5853" i="52"/>
  <c r="I5853" i="52"/>
  <c r="C5853" i="52"/>
  <c r="P5852" i="52"/>
  <c r="I5852" i="52"/>
  <c r="C5852" i="52"/>
  <c r="P5851" i="52"/>
  <c r="I5851" i="52"/>
  <c r="C5851" i="52"/>
  <c r="P5811" i="52"/>
  <c r="I5811" i="52"/>
  <c r="C5811" i="52"/>
  <c r="P5850" i="52"/>
  <c r="I5850" i="52"/>
  <c r="C5850" i="52"/>
  <c r="P5849" i="52"/>
  <c r="I5849" i="52"/>
  <c r="C5849" i="52"/>
  <c r="P5810" i="52"/>
  <c r="I5810" i="52"/>
  <c r="C5810" i="52"/>
  <c r="P5809" i="52"/>
  <c r="I5809" i="52"/>
  <c r="C5809" i="52"/>
  <c r="P5808" i="52"/>
  <c r="I5808" i="52"/>
  <c r="C5808" i="52"/>
  <c r="P5807" i="52"/>
  <c r="I5807" i="52"/>
  <c r="C5807" i="52"/>
  <c r="P5846" i="52"/>
  <c r="I5846" i="52"/>
  <c r="C5846" i="52"/>
  <c r="P5845" i="52"/>
  <c r="I5845" i="52"/>
  <c r="C5845" i="52"/>
  <c r="P5844" i="52"/>
  <c r="I5844" i="52"/>
  <c r="C5844" i="52"/>
  <c r="P5843" i="52"/>
  <c r="I5843" i="52"/>
  <c r="C5843" i="52"/>
  <c r="P5806" i="52"/>
  <c r="I5806" i="52"/>
  <c r="C5806" i="52"/>
  <c r="P5805" i="52"/>
  <c r="I5805" i="52"/>
  <c r="C5805" i="52"/>
  <c r="P5842" i="52"/>
  <c r="I5842" i="52"/>
  <c r="C5842" i="52"/>
  <c r="P5841" i="52"/>
  <c r="I5841" i="52"/>
  <c r="C5841" i="52"/>
  <c r="P5840" i="52"/>
  <c r="I5840" i="52"/>
  <c r="C5840" i="52"/>
  <c r="P5804" i="52"/>
  <c r="I5804" i="52"/>
  <c r="C5804" i="52"/>
  <c r="P5839" i="52"/>
  <c r="I5839" i="52"/>
  <c r="C5839" i="52"/>
  <c r="P5838" i="52"/>
  <c r="I5838" i="52"/>
  <c r="C5838" i="52"/>
  <c r="P5837" i="52"/>
  <c r="I5837" i="52"/>
  <c r="C5837" i="52"/>
  <c r="P5836" i="52"/>
  <c r="I5836" i="52"/>
  <c r="C5836" i="52"/>
  <c r="P5803" i="52"/>
  <c r="I5803" i="52"/>
  <c r="C5803" i="52"/>
  <c r="P5802" i="52"/>
  <c r="I5802" i="52"/>
  <c r="C5802" i="52"/>
  <c r="P5801" i="52"/>
  <c r="I5801" i="52"/>
  <c r="C5801" i="52"/>
  <c r="P5835" i="52"/>
  <c r="I5835" i="52"/>
  <c r="C5835" i="52"/>
  <c r="P5833" i="52"/>
  <c r="I5833" i="52"/>
  <c r="C5833" i="52"/>
  <c r="P5832" i="52"/>
  <c r="I5832" i="52"/>
  <c r="C5832" i="52"/>
  <c r="P5831" i="52"/>
  <c r="I5831" i="52"/>
  <c r="C5831" i="52"/>
  <c r="P5800" i="52"/>
  <c r="I5800" i="52"/>
  <c r="C5800" i="52"/>
  <c r="P5829" i="52"/>
  <c r="I5829" i="52"/>
  <c r="C5829" i="52"/>
  <c r="P5828" i="52"/>
  <c r="I5828" i="52"/>
  <c r="C5828" i="52"/>
  <c r="P5799" i="52"/>
  <c r="I5799" i="52"/>
  <c r="C5799" i="52"/>
  <c r="P5798" i="52"/>
  <c r="I5798" i="52"/>
  <c r="C5798" i="52"/>
  <c r="P5797" i="52"/>
  <c r="I5797" i="52"/>
  <c r="C5797" i="52"/>
  <c r="P5880" i="52"/>
  <c r="I5880" i="52"/>
  <c r="C5880" i="52"/>
  <c r="P5879" i="52"/>
  <c r="I5879" i="52"/>
  <c r="C5879" i="52"/>
  <c r="P5878" i="52"/>
  <c r="I5878" i="52"/>
  <c r="C5878" i="52"/>
  <c r="P5873" i="52"/>
  <c r="I5873" i="52"/>
  <c r="C5873" i="52"/>
  <c r="P5872" i="52"/>
  <c r="I5872" i="52"/>
  <c r="C5872" i="52"/>
  <c r="P5871" i="52"/>
  <c r="I5871" i="52"/>
  <c r="C5871" i="52"/>
  <c r="P5863" i="52"/>
  <c r="I5863" i="52"/>
  <c r="C5863" i="52"/>
  <c r="P5848" i="52"/>
  <c r="I5848" i="52"/>
  <c r="C5848" i="52"/>
  <c r="P5847" i="52"/>
  <c r="I5847" i="52"/>
  <c r="C5847" i="52"/>
  <c r="P5834" i="52"/>
  <c r="I5834" i="52"/>
  <c r="C5834" i="52"/>
  <c r="P5830" i="52"/>
  <c r="I5830" i="52"/>
  <c r="C5830" i="52"/>
  <c r="P5827" i="52"/>
  <c r="I5827" i="52"/>
  <c r="C5827" i="52"/>
  <c r="P5826" i="52"/>
  <c r="I5826" i="52"/>
  <c r="C5826" i="52"/>
  <c r="P2460" i="52"/>
  <c r="I2460" i="52"/>
  <c r="C2460" i="52"/>
  <c r="P2459" i="52"/>
  <c r="I2459" i="52"/>
  <c r="C2459" i="52"/>
  <c r="P2462" i="52"/>
  <c r="I2462" i="52"/>
  <c r="C2462" i="52"/>
  <c r="P2458" i="52"/>
  <c r="I2458" i="52"/>
  <c r="C2458" i="52"/>
  <c r="P2457" i="52"/>
  <c r="I2457" i="52"/>
  <c r="C2457" i="52"/>
  <c r="P2456" i="52"/>
  <c r="I2456" i="52"/>
  <c r="C2456" i="52"/>
  <c r="P2455" i="52"/>
  <c r="I2455" i="52"/>
  <c r="C2455" i="52"/>
  <c r="P2454" i="52"/>
  <c r="I2454" i="52"/>
  <c r="C2454" i="52"/>
  <c r="P2453" i="52"/>
  <c r="I2453" i="52"/>
  <c r="C2453" i="52"/>
  <c r="P2452" i="52"/>
  <c r="I2452" i="52"/>
  <c r="C2452" i="52"/>
  <c r="P2451" i="52"/>
  <c r="I2451" i="52"/>
  <c r="C2451" i="52"/>
  <c r="P2450" i="52"/>
  <c r="I2450" i="52"/>
  <c r="C2450" i="52"/>
  <c r="P2449" i="52"/>
  <c r="I2449" i="52"/>
  <c r="C2449" i="52"/>
  <c r="P2448" i="52"/>
  <c r="I2448" i="52"/>
  <c r="C2448" i="52"/>
  <c r="P2447" i="52"/>
  <c r="I2447" i="52"/>
  <c r="C2447" i="52"/>
  <c r="P2446" i="52"/>
  <c r="I2446" i="52"/>
  <c r="C2446" i="52"/>
  <c r="P2445" i="52"/>
  <c r="I2445" i="52"/>
  <c r="C2445" i="52"/>
  <c r="P2444" i="52"/>
  <c r="I2444" i="52"/>
  <c r="C2444" i="52"/>
  <c r="P2443" i="52"/>
  <c r="I2443" i="52"/>
  <c r="C2443" i="52"/>
  <c r="P2442" i="52"/>
  <c r="I2442" i="52"/>
  <c r="C2442" i="52"/>
  <c r="P2441" i="52"/>
  <c r="I2441" i="52"/>
  <c r="C2441" i="52"/>
  <c r="P2440" i="52"/>
  <c r="I2440" i="52"/>
  <c r="C2440" i="52"/>
  <c r="P2439" i="52"/>
  <c r="I2439" i="52"/>
  <c r="C2439" i="52"/>
  <c r="P2438" i="52"/>
  <c r="I2438" i="52"/>
  <c r="C2438" i="52"/>
  <c r="P2437" i="52"/>
  <c r="I2437" i="52"/>
  <c r="C2437" i="52"/>
  <c r="P2436" i="52"/>
  <c r="I2436" i="52"/>
  <c r="C2436" i="52"/>
  <c r="P2435" i="52"/>
  <c r="I2435" i="52"/>
  <c r="C2435" i="52"/>
  <c r="P2461" i="52"/>
  <c r="I2461" i="52"/>
  <c r="C2461" i="52"/>
  <c r="P2434" i="52"/>
  <c r="I2434" i="52"/>
  <c r="C2434" i="52"/>
  <c r="P2433" i="52"/>
  <c r="I2433" i="52"/>
  <c r="C2433" i="52"/>
  <c r="P2432" i="52"/>
  <c r="I2432" i="52"/>
  <c r="C2432" i="52"/>
  <c r="P2431" i="52"/>
  <c r="I2431" i="52"/>
  <c r="C2431" i="52"/>
  <c r="P2430" i="52"/>
  <c r="I2430" i="52"/>
  <c r="C2430" i="52"/>
  <c r="P2429" i="52"/>
  <c r="I2429" i="52"/>
  <c r="C2429" i="52"/>
  <c r="P2428" i="52"/>
  <c r="I2428" i="52"/>
  <c r="C2428" i="52"/>
  <c r="P2427" i="52"/>
  <c r="I2427" i="52"/>
  <c r="C2427" i="52"/>
  <c r="P2426" i="52"/>
  <c r="I2426" i="52"/>
  <c r="C2426" i="52"/>
  <c r="P2425" i="52"/>
  <c r="I2425" i="52"/>
  <c r="C2425" i="52"/>
  <c r="P2424" i="52"/>
  <c r="I2424" i="52"/>
  <c r="C2424" i="52"/>
  <c r="P2423" i="52"/>
  <c r="I2423" i="52"/>
  <c r="C2423" i="52"/>
  <c r="P2422" i="52"/>
  <c r="I2422" i="52"/>
  <c r="C2422" i="52"/>
  <c r="P2421" i="52"/>
  <c r="I2421" i="52"/>
  <c r="C2421" i="52"/>
  <c r="P2420" i="52"/>
  <c r="I2420" i="52"/>
  <c r="C2420" i="52"/>
  <c r="P2419" i="52"/>
  <c r="I2419" i="52"/>
  <c r="C2419" i="52"/>
  <c r="P2418" i="52"/>
  <c r="I2418" i="52"/>
  <c r="C2418" i="52"/>
  <c r="P2417" i="52"/>
  <c r="I2417" i="52"/>
  <c r="C2417" i="52"/>
  <c r="P2416" i="52"/>
  <c r="I2416" i="52"/>
  <c r="C2416" i="52"/>
  <c r="P2415" i="52"/>
  <c r="I2415" i="52"/>
  <c r="C2415" i="52"/>
  <c r="P2414" i="52"/>
  <c r="I2414" i="52"/>
  <c r="C2414" i="52"/>
  <c r="P2413" i="52"/>
  <c r="I2413" i="52"/>
  <c r="C2413" i="52"/>
  <c r="P2412" i="52"/>
  <c r="I2412" i="52"/>
  <c r="C2412" i="52"/>
  <c r="P2411" i="52"/>
  <c r="I2411" i="52"/>
  <c r="C2411" i="52"/>
  <c r="P2410" i="52"/>
  <c r="I2410" i="52"/>
  <c r="C2410" i="52"/>
  <c r="P2409" i="52"/>
  <c r="I2409" i="52"/>
  <c r="C2409" i="52"/>
  <c r="P2408" i="52"/>
  <c r="I2408" i="52"/>
  <c r="C2408" i="52"/>
  <c r="P2407" i="52"/>
  <c r="I2407" i="52"/>
  <c r="C2407" i="52"/>
  <c r="P2406" i="52"/>
  <c r="I2406" i="52"/>
  <c r="C2406" i="52"/>
  <c r="P2405" i="52"/>
  <c r="I2405" i="52"/>
  <c r="C2405" i="52"/>
  <c r="P2404" i="52"/>
  <c r="I2404" i="52"/>
  <c r="C2404" i="52"/>
  <c r="P2403" i="52"/>
  <c r="I2403" i="52"/>
  <c r="C2403" i="52"/>
  <c r="P2402" i="52"/>
  <c r="I2402" i="52"/>
  <c r="C2402" i="52"/>
  <c r="P2401" i="52"/>
  <c r="I2401" i="52"/>
  <c r="C2401" i="52"/>
  <c r="P2400" i="52"/>
  <c r="I2400" i="52"/>
  <c r="C2400" i="52"/>
  <c r="P2399" i="52"/>
  <c r="I2399" i="52"/>
  <c r="C2399" i="52"/>
  <c r="P2398" i="52"/>
  <c r="I2398" i="52"/>
  <c r="C2398" i="52"/>
  <c r="P2397" i="52"/>
  <c r="I2397" i="52"/>
  <c r="C2397" i="52"/>
  <c r="P2396" i="52"/>
  <c r="I2396" i="52"/>
  <c r="C2396" i="52"/>
  <c r="P2395" i="52"/>
  <c r="I2395" i="52"/>
  <c r="C2395" i="52"/>
  <c r="P2394" i="52"/>
  <c r="I2394" i="52"/>
  <c r="C2394" i="52"/>
  <c r="P2393" i="52"/>
  <c r="I2393" i="52"/>
  <c r="C2393" i="52"/>
  <c r="P2392" i="52"/>
  <c r="I2392" i="52"/>
  <c r="C2392" i="52"/>
  <c r="P2391" i="52"/>
  <c r="I2391" i="52"/>
  <c r="C2391" i="52"/>
  <c r="P2390" i="52"/>
  <c r="I2390" i="52"/>
  <c r="C2390" i="52"/>
  <c r="P2389" i="52"/>
  <c r="I2389" i="52"/>
  <c r="C2389" i="52"/>
  <c r="P2388" i="52"/>
  <c r="I2388" i="52"/>
  <c r="C2388" i="52"/>
  <c r="P2387" i="52"/>
  <c r="I2387" i="52"/>
  <c r="C2387" i="52"/>
  <c r="P2386" i="52"/>
  <c r="I2386" i="52"/>
  <c r="C2386" i="52"/>
  <c r="P2385" i="52"/>
  <c r="I2385" i="52"/>
  <c r="C2385" i="52"/>
  <c r="P2384" i="52"/>
  <c r="I2384" i="52"/>
  <c r="C2384" i="52"/>
  <c r="P2383" i="52"/>
  <c r="I2383" i="52"/>
  <c r="C2383" i="52"/>
  <c r="P2382" i="52"/>
  <c r="I2382" i="52"/>
  <c r="C2382" i="52"/>
  <c r="P2381" i="52"/>
  <c r="I2381" i="52"/>
  <c r="C2381" i="52"/>
  <c r="P2380" i="52"/>
  <c r="I2380" i="52"/>
  <c r="C2380" i="52"/>
  <c r="P2379" i="52"/>
  <c r="I2379" i="52"/>
  <c r="C2379" i="52"/>
  <c r="P2378" i="52"/>
  <c r="I2378" i="52"/>
  <c r="C2378" i="52"/>
  <c r="P2377" i="52"/>
  <c r="I2377" i="52"/>
  <c r="C2377" i="52"/>
  <c r="P2376" i="52"/>
  <c r="I2376" i="52"/>
  <c r="C2376" i="52"/>
  <c r="P2375" i="52"/>
  <c r="I2375" i="52"/>
  <c r="C2375" i="52"/>
  <c r="P2374" i="52"/>
  <c r="I2374" i="52"/>
  <c r="C2374" i="52"/>
  <c r="P2373" i="52"/>
  <c r="I2373" i="52"/>
  <c r="C2373" i="52"/>
  <c r="P2372" i="52"/>
  <c r="I2372" i="52"/>
  <c r="C2372" i="52"/>
  <c r="P2371" i="52"/>
  <c r="I2371" i="52"/>
  <c r="C2371" i="52"/>
  <c r="P2370" i="52"/>
  <c r="I2370" i="52"/>
  <c r="C2370" i="52"/>
  <c r="P2369" i="52"/>
  <c r="I2369" i="52"/>
  <c r="C2369" i="52"/>
  <c r="P2368" i="52"/>
  <c r="I2368" i="52"/>
  <c r="C2368" i="52"/>
  <c r="P2367" i="52"/>
  <c r="I2367" i="52"/>
  <c r="C2367" i="52"/>
  <c r="P2366" i="52"/>
  <c r="I2366" i="52"/>
  <c r="C2366" i="52"/>
  <c r="P2365" i="52"/>
  <c r="I2365" i="52"/>
  <c r="C2365" i="52"/>
  <c r="P2364" i="52"/>
  <c r="I2364" i="52"/>
  <c r="C2364" i="52"/>
  <c r="P2363" i="52"/>
  <c r="I2363" i="52"/>
  <c r="C2363" i="52"/>
  <c r="P2362" i="52"/>
  <c r="I2362" i="52"/>
  <c r="C2362" i="52"/>
  <c r="P2361" i="52"/>
  <c r="I2361" i="52"/>
  <c r="C2361" i="52"/>
  <c r="P2360" i="52"/>
  <c r="I2360" i="52"/>
  <c r="C2360" i="52"/>
  <c r="P2359" i="52"/>
  <c r="I2359" i="52"/>
  <c r="C2359" i="52"/>
  <c r="P2358" i="52"/>
  <c r="I2358" i="52"/>
  <c r="C2358" i="52"/>
  <c r="P2357" i="52"/>
  <c r="I2357" i="52"/>
  <c r="C2357" i="52"/>
  <c r="P2356" i="52"/>
  <c r="I2356" i="52"/>
  <c r="C2356" i="52"/>
  <c r="P2355" i="52"/>
  <c r="I2355" i="52"/>
  <c r="C2355" i="52"/>
  <c r="P4782" i="52"/>
  <c r="I4782" i="52"/>
  <c r="C4782" i="52"/>
  <c r="P4781" i="52"/>
  <c r="I4781" i="52"/>
  <c r="C4781" i="52"/>
  <c r="P4780" i="52"/>
  <c r="I4780" i="52"/>
  <c r="C4780" i="52"/>
  <c r="P4779" i="52"/>
  <c r="I4779" i="52"/>
  <c r="C4779" i="52"/>
  <c r="P4778" i="52"/>
  <c r="I4778" i="52"/>
  <c r="C4778" i="52"/>
  <c r="P4777" i="52"/>
  <c r="I4777" i="52"/>
  <c r="C4777" i="52"/>
  <c r="P6568" i="52"/>
  <c r="I6568" i="52"/>
  <c r="C6568" i="52"/>
  <c r="P6567" i="52"/>
  <c r="I6567" i="52"/>
  <c r="C6567" i="52"/>
  <c r="P6566" i="52"/>
  <c r="I6566" i="52"/>
  <c r="C6566" i="52"/>
  <c r="P6565" i="52"/>
  <c r="I6565" i="52"/>
  <c r="C6565" i="52"/>
  <c r="P6564" i="52"/>
  <c r="I6564" i="52"/>
  <c r="C6564" i="52"/>
  <c r="P6563" i="52"/>
  <c r="I6563" i="52"/>
  <c r="C6563" i="52"/>
  <c r="P6562" i="52"/>
  <c r="I6562" i="52"/>
  <c r="C6562" i="52"/>
  <c r="P6561" i="52"/>
  <c r="I6561" i="52"/>
  <c r="C6561" i="52"/>
  <c r="P6560" i="52"/>
  <c r="I6560" i="52"/>
  <c r="C6560" i="52"/>
  <c r="P6559" i="52"/>
  <c r="I6559" i="52"/>
  <c r="C6559" i="52"/>
  <c r="P6558" i="52"/>
  <c r="I6558" i="52"/>
  <c r="C6558" i="52"/>
  <c r="P6557" i="52"/>
  <c r="I6557" i="52"/>
  <c r="C6557" i="52"/>
  <c r="P6556" i="52"/>
  <c r="I6556" i="52"/>
  <c r="C6556" i="52"/>
  <c r="P6555" i="52"/>
  <c r="I6555" i="52"/>
  <c r="C6555" i="52"/>
  <c r="P6554" i="52"/>
  <c r="I6554" i="52"/>
  <c r="C6554" i="52"/>
  <c r="P6553" i="52"/>
  <c r="I6553" i="52"/>
  <c r="C6553" i="52"/>
  <c r="P6552" i="52"/>
  <c r="I6552" i="52"/>
  <c r="C6552" i="52"/>
  <c r="P6551" i="52"/>
  <c r="I6551" i="52"/>
  <c r="C6551" i="52"/>
  <c r="P6550" i="52"/>
  <c r="I6550" i="52"/>
  <c r="C6550" i="52"/>
  <c r="P6549" i="52"/>
  <c r="I6549" i="52"/>
  <c r="C6549" i="52"/>
  <c r="P6548" i="52"/>
  <c r="I6548" i="52"/>
  <c r="C6548" i="52"/>
  <c r="P6547" i="52"/>
  <c r="I6547" i="52"/>
  <c r="C6547" i="52"/>
  <c r="P6546" i="52"/>
  <c r="I6546" i="52"/>
  <c r="C6546" i="52"/>
  <c r="P6545" i="52"/>
  <c r="I6545" i="52"/>
  <c r="C6545" i="52"/>
  <c r="P6544" i="52"/>
  <c r="I6544" i="52"/>
  <c r="C6544" i="52"/>
  <c r="P6543" i="52"/>
  <c r="I6543" i="52"/>
  <c r="C6543" i="52"/>
  <c r="P6542" i="52"/>
  <c r="I6542" i="52"/>
  <c r="C6542" i="52"/>
  <c r="P6541" i="52"/>
  <c r="I6541" i="52"/>
  <c r="C6541" i="52"/>
  <c r="P6540" i="52"/>
  <c r="I6540" i="52"/>
  <c r="C6540" i="52"/>
  <c r="P6539" i="52"/>
  <c r="I6539" i="52"/>
  <c r="C6539" i="52"/>
  <c r="P6538" i="52"/>
  <c r="I6538" i="52"/>
  <c r="C6538" i="52"/>
  <c r="P6537" i="52"/>
  <c r="I6537" i="52"/>
  <c r="C6537" i="52"/>
  <c r="P6536" i="52"/>
  <c r="I6536" i="52"/>
  <c r="C6536" i="52"/>
  <c r="P6535" i="52"/>
  <c r="I6535" i="52"/>
  <c r="C6535" i="52"/>
  <c r="P6534" i="52"/>
  <c r="I6534" i="52"/>
  <c r="C6534" i="52"/>
  <c r="P6533" i="52"/>
  <c r="I6533" i="52"/>
  <c r="C6533" i="52"/>
  <c r="P6532" i="52"/>
  <c r="I6532" i="52"/>
  <c r="C6532" i="52"/>
  <c r="P6531" i="52"/>
  <c r="I6531" i="52"/>
  <c r="C6531" i="52"/>
  <c r="P6530" i="52"/>
  <c r="I6530" i="52"/>
  <c r="C6530" i="52"/>
  <c r="P6529" i="52"/>
  <c r="I6529" i="52"/>
  <c r="C6529" i="52"/>
  <c r="P6528" i="52"/>
  <c r="I6528" i="52"/>
  <c r="C6528" i="52"/>
  <c r="P6527" i="52"/>
  <c r="I6527" i="52"/>
  <c r="C6527" i="52"/>
  <c r="P6526" i="52"/>
  <c r="I6526" i="52"/>
  <c r="C6526" i="52"/>
  <c r="P6525" i="52"/>
  <c r="I6525" i="52"/>
  <c r="C6525" i="52"/>
  <c r="P6524" i="52"/>
  <c r="I6524" i="52"/>
  <c r="C6524" i="52"/>
  <c r="P6523" i="52"/>
  <c r="I6523" i="52"/>
  <c r="C6523" i="52"/>
  <c r="P6522" i="52"/>
  <c r="I6522" i="52"/>
  <c r="C6522" i="52"/>
  <c r="P6521" i="52"/>
  <c r="I6521" i="52"/>
  <c r="C6521" i="52"/>
  <c r="P6520" i="52"/>
  <c r="I6520" i="52"/>
  <c r="C6520" i="52"/>
  <c r="P6519" i="52"/>
  <c r="I6519" i="52"/>
  <c r="C6519" i="52"/>
  <c r="P561" i="52"/>
  <c r="I561" i="52"/>
  <c r="C561" i="52"/>
  <c r="P560" i="52"/>
  <c r="I560" i="52"/>
  <c r="C560" i="52"/>
  <c r="P559" i="52"/>
  <c r="I559" i="52"/>
  <c r="C559" i="52"/>
  <c r="P558" i="52"/>
  <c r="I558" i="52"/>
  <c r="C558" i="52"/>
  <c r="P557" i="52"/>
  <c r="I557" i="52"/>
  <c r="C557" i="52"/>
  <c r="P556" i="52"/>
  <c r="I556" i="52"/>
  <c r="C556" i="52"/>
  <c r="P555" i="52"/>
  <c r="I555" i="52"/>
  <c r="C555" i="52"/>
  <c r="P554" i="52"/>
  <c r="I554" i="52"/>
  <c r="C554" i="52"/>
  <c r="P553" i="52"/>
  <c r="I553" i="52"/>
  <c r="C553" i="52"/>
  <c r="P552" i="52"/>
  <c r="I552" i="52"/>
  <c r="C552" i="52"/>
  <c r="P551" i="52"/>
  <c r="I551" i="52"/>
  <c r="C551" i="52"/>
  <c r="P550" i="52"/>
  <c r="I550" i="52"/>
  <c r="C550" i="52"/>
  <c r="P3217" i="52"/>
  <c r="I3217" i="52"/>
  <c r="C3217" i="52"/>
  <c r="P3216" i="52"/>
  <c r="I3216" i="52"/>
  <c r="C3216" i="52"/>
  <c r="P3215" i="52"/>
  <c r="I3215" i="52"/>
  <c r="C3215" i="52"/>
  <c r="P3214" i="52"/>
  <c r="I3214" i="52"/>
  <c r="C3214" i="52"/>
  <c r="P3213" i="52"/>
  <c r="I3213" i="52"/>
  <c r="C3213" i="52"/>
  <c r="P3212" i="52"/>
  <c r="I3212" i="52"/>
  <c r="C3212" i="52"/>
  <c r="P3211" i="52"/>
  <c r="I3211" i="52"/>
  <c r="C3211" i="52"/>
  <c r="P3210" i="52"/>
  <c r="I3210" i="52"/>
  <c r="C3210" i="52"/>
  <c r="P3209" i="52"/>
  <c r="I3209" i="52"/>
  <c r="C3209" i="52"/>
  <c r="P3208" i="52"/>
  <c r="I3208" i="52"/>
  <c r="C3208" i="52"/>
  <c r="P3207" i="52"/>
  <c r="I3207" i="52"/>
  <c r="C3207" i="52"/>
  <c r="P3206" i="52"/>
  <c r="I3206" i="52"/>
  <c r="C3206" i="52"/>
  <c r="P3205" i="52"/>
  <c r="I3205" i="52"/>
  <c r="C3205" i="52"/>
  <c r="P3204" i="52"/>
  <c r="I3204" i="52"/>
  <c r="C3204" i="52"/>
  <c r="P3203" i="52"/>
  <c r="I3203" i="52"/>
  <c r="C3203" i="52"/>
  <c r="P3202" i="52"/>
  <c r="I3202" i="52"/>
  <c r="C3202" i="52"/>
  <c r="P3201" i="52"/>
  <c r="I3201" i="52"/>
  <c r="C3201" i="52"/>
  <c r="P3200" i="52"/>
  <c r="I3200" i="52"/>
  <c r="C3200" i="52"/>
  <c r="P3199" i="52"/>
  <c r="I3199" i="52"/>
  <c r="C3199" i="52"/>
  <c r="P3198" i="52"/>
  <c r="I3198" i="52"/>
  <c r="C3198" i="52"/>
  <c r="P3197" i="52"/>
  <c r="I3197" i="52"/>
  <c r="C3197" i="52"/>
  <c r="P3196" i="52"/>
  <c r="I3196" i="52"/>
  <c r="C3196" i="52"/>
  <c r="P3195" i="52"/>
  <c r="I3195" i="52"/>
  <c r="C3195" i="52"/>
  <c r="P3194" i="52"/>
  <c r="I3194" i="52"/>
  <c r="C3194" i="52"/>
  <c r="P3193" i="52"/>
  <c r="I3193" i="52"/>
  <c r="C3193" i="52"/>
  <c r="P3192" i="52"/>
  <c r="I3192" i="52"/>
  <c r="C3192" i="52"/>
  <c r="P3191" i="52"/>
  <c r="I3191" i="52"/>
  <c r="C3191" i="52"/>
  <c r="P3190" i="52"/>
  <c r="I3190" i="52"/>
  <c r="C3190" i="52"/>
  <c r="P3189" i="52"/>
  <c r="I3189" i="52"/>
  <c r="C3189" i="52"/>
  <c r="P3188" i="52"/>
  <c r="I3188" i="52"/>
  <c r="C3188" i="52"/>
  <c r="P3187" i="52"/>
  <c r="I3187" i="52"/>
  <c r="C3187" i="52"/>
  <c r="P3186" i="52"/>
  <c r="I3186" i="52"/>
  <c r="C3186" i="52"/>
  <c r="P3185" i="52"/>
  <c r="I3185" i="52"/>
  <c r="C3185" i="52"/>
  <c r="P3184" i="52"/>
  <c r="I3184" i="52"/>
  <c r="C3184" i="52"/>
  <c r="P3183" i="52"/>
  <c r="I3183" i="52"/>
  <c r="C3183" i="52"/>
  <c r="P3182" i="52"/>
  <c r="I3182" i="52"/>
  <c r="C3182" i="52"/>
  <c r="P3181" i="52"/>
  <c r="I3181" i="52"/>
  <c r="C3181" i="52"/>
  <c r="P3180" i="52"/>
  <c r="I3180" i="52"/>
  <c r="C3180" i="52"/>
  <c r="P3179" i="52"/>
  <c r="I3179" i="52"/>
  <c r="C3179" i="52"/>
  <c r="P3178" i="52"/>
  <c r="I3178" i="52"/>
  <c r="C3178" i="52"/>
  <c r="P3177" i="52"/>
  <c r="I3177" i="52"/>
  <c r="C3177" i="52"/>
  <c r="P3176" i="52"/>
  <c r="I3176" i="52"/>
  <c r="C3176" i="52"/>
  <c r="P3175" i="52"/>
  <c r="I3175" i="52"/>
  <c r="C3175" i="52"/>
  <c r="P3174" i="52"/>
  <c r="I3174" i="52"/>
  <c r="C3174" i="52"/>
  <c r="P3173" i="52"/>
  <c r="I3173" i="52"/>
  <c r="C3173" i="52"/>
  <c r="P3172" i="52"/>
  <c r="I3172" i="52"/>
  <c r="C3172" i="52"/>
  <c r="P3171" i="52"/>
  <c r="I3171" i="52"/>
  <c r="C3171" i="52"/>
  <c r="P3170" i="52"/>
  <c r="I3170" i="52"/>
  <c r="C3170" i="52"/>
  <c r="P3169" i="52"/>
  <c r="I3169" i="52"/>
  <c r="C3169" i="52"/>
  <c r="P3168" i="52"/>
  <c r="I3168" i="52"/>
  <c r="C3168" i="52"/>
  <c r="P3167" i="52"/>
  <c r="I3167" i="52"/>
  <c r="C3167" i="52"/>
  <c r="P3166" i="52"/>
  <c r="I3166" i="52"/>
  <c r="C3166" i="52"/>
  <c r="P3165" i="52"/>
  <c r="I3165" i="52"/>
  <c r="C3165" i="52"/>
  <c r="P3164" i="52"/>
  <c r="I3164" i="52"/>
  <c r="C3164" i="52"/>
  <c r="P3163" i="52"/>
  <c r="I3163" i="52"/>
  <c r="C3163" i="52"/>
  <c r="P3162" i="52"/>
  <c r="I3162" i="52"/>
  <c r="C3162" i="52"/>
  <c r="P3161" i="52"/>
  <c r="I3161" i="52"/>
  <c r="C3161" i="52"/>
  <c r="P3160" i="52"/>
  <c r="I3160" i="52"/>
  <c r="C3160" i="52"/>
  <c r="P3159" i="52"/>
  <c r="I3159" i="52"/>
  <c r="C3159" i="52"/>
  <c r="P3158" i="52"/>
  <c r="I3158" i="52"/>
  <c r="C3158" i="52"/>
  <c r="P3157" i="52"/>
  <c r="I3157" i="52"/>
  <c r="C3157" i="52"/>
  <c r="P3156" i="52"/>
  <c r="I3156" i="52"/>
  <c r="C3156" i="52"/>
  <c r="P3155" i="52"/>
  <c r="I3155" i="52"/>
  <c r="C3155" i="52"/>
  <c r="P3154" i="52"/>
  <c r="I3154" i="52"/>
  <c r="C3154" i="52"/>
  <c r="P3153" i="52"/>
  <c r="I3153" i="52"/>
  <c r="C3153" i="52"/>
  <c r="P3152" i="52"/>
  <c r="I3152" i="52"/>
  <c r="C3152" i="52"/>
  <c r="P3151" i="52"/>
  <c r="I3151" i="52"/>
  <c r="C3151" i="52"/>
  <c r="P3150" i="52"/>
  <c r="I3150" i="52"/>
  <c r="C3150" i="52"/>
  <c r="P3149" i="52"/>
  <c r="I3149" i="52"/>
  <c r="C3149" i="52"/>
  <c r="P3148" i="52"/>
  <c r="I3148" i="52"/>
  <c r="C3148" i="52"/>
  <c r="P3147" i="52"/>
  <c r="I3147" i="52"/>
  <c r="C3147" i="52"/>
  <c r="P3146" i="52"/>
  <c r="I3146" i="52"/>
  <c r="C3146" i="52"/>
  <c r="P3145" i="52"/>
  <c r="I3145" i="52"/>
  <c r="C3145" i="52"/>
  <c r="P3144" i="52"/>
  <c r="I3144" i="52"/>
  <c r="C3144" i="52"/>
  <c r="P3143" i="52"/>
  <c r="I3143" i="52"/>
  <c r="C3143" i="52"/>
  <c r="P3142" i="52"/>
  <c r="I3142" i="52"/>
  <c r="C3142" i="52"/>
  <c r="P3141" i="52"/>
  <c r="I3141" i="52"/>
  <c r="C3141" i="52"/>
  <c r="P3140" i="52"/>
  <c r="I3140" i="52"/>
  <c r="C3140" i="52"/>
  <c r="P3139" i="52"/>
  <c r="I3139" i="52"/>
  <c r="C3139" i="52"/>
  <c r="P3138" i="52"/>
  <c r="I3138" i="52"/>
  <c r="C3138" i="52"/>
  <c r="P3137" i="52"/>
  <c r="I3137" i="52"/>
  <c r="C3137" i="52"/>
  <c r="P3136" i="52"/>
  <c r="I3136" i="52"/>
  <c r="C3136" i="52"/>
  <c r="P3135" i="52"/>
  <c r="I3135" i="52"/>
  <c r="C3135" i="52"/>
  <c r="P3134" i="52"/>
  <c r="I3134" i="52"/>
  <c r="C3134" i="52"/>
  <c r="P3133" i="52"/>
  <c r="I3133" i="52"/>
  <c r="C3133" i="52"/>
  <c r="P3132" i="52"/>
  <c r="I3132" i="52"/>
  <c r="C3132" i="52"/>
  <c r="P3131" i="52"/>
  <c r="I3131" i="52"/>
  <c r="C3131" i="52"/>
  <c r="P3130" i="52"/>
  <c r="I3130" i="52"/>
  <c r="C3130" i="52"/>
  <c r="P3129" i="52"/>
  <c r="I3129" i="52"/>
  <c r="C3129" i="52"/>
  <c r="P3128" i="52"/>
  <c r="I3128" i="52"/>
  <c r="C3128" i="52"/>
  <c r="P3127" i="52"/>
  <c r="I3127" i="52"/>
  <c r="C3127" i="52"/>
  <c r="P3126" i="52"/>
  <c r="I3126" i="52"/>
  <c r="C3126" i="52"/>
  <c r="P3125" i="52"/>
  <c r="I3125" i="52"/>
  <c r="C3125" i="52"/>
  <c r="P3124" i="52"/>
  <c r="I3124" i="52"/>
  <c r="C3124" i="52"/>
  <c r="P3123" i="52"/>
  <c r="I3123" i="52"/>
  <c r="C3123" i="52"/>
  <c r="P3122" i="52"/>
  <c r="I3122" i="52"/>
  <c r="C3122" i="52"/>
  <c r="P3121" i="52"/>
  <c r="I3121" i="52"/>
  <c r="C3121" i="52"/>
  <c r="P3120" i="52"/>
  <c r="I3120" i="52"/>
  <c r="C3120" i="52"/>
  <c r="P3119" i="52"/>
  <c r="I3119" i="52"/>
  <c r="C3119" i="52"/>
  <c r="P3118" i="52"/>
  <c r="I3118" i="52"/>
  <c r="C3118" i="52"/>
  <c r="P3117" i="52"/>
  <c r="I3117" i="52"/>
  <c r="C3117" i="52"/>
  <c r="P3116" i="52"/>
  <c r="I3116" i="52"/>
  <c r="C3116" i="52"/>
  <c r="P3115" i="52"/>
  <c r="I3115" i="52"/>
  <c r="C3115" i="52"/>
  <c r="P3114" i="52"/>
  <c r="I3114" i="52"/>
  <c r="C3114" i="52"/>
  <c r="P3113" i="52"/>
  <c r="I3113" i="52"/>
  <c r="C3113" i="52"/>
  <c r="P3112" i="52"/>
  <c r="I3112" i="52"/>
  <c r="C3112" i="52"/>
  <c r="P3111" i="52"/>
  <c r="I3111" i="52"/>
  <c r="C3111" i="52"/>
  <c r="P3110" i="52"/>
  <c r="I3110" i="52"/>
  <c r="C3110" i="52"/>
  <c r="P3109" i="52"/>
  <c r="I3109" i="52"/>
  <c r="C3109" i="52"/>
  <c r="P3108" i="52"/>
  <c r="I3108" i="52"/>
  <c r="C3108" i="52"/>
  <c r="P3107" i="52"/>
  <c r="I3107" i="52"/>
  <c r="C3107" i="52"/>
  <c r="P3106" i="52"/>
  <c r="I3106" i="52"/>
  <c r="C3106" i="52"/>
  <c r="P3105" i="52"/>
  <c r="I3105" i="52"/>
  <c r="C3105" i="52"/>
  <c r="P3104" i="52"/>
  <c r="I3104" i="52"/>
  <c r="C3104" i="52"/>
  <c r="P3103" i="52"/>
  <c r="I3103" i="52"/>
  <c r="C3103" i="52"/>
  <c r="P3102" i="52"/>
  <c r="I3102" i="52"/>
  <c r="C3102" i="52"/>
  <c r="P3101" i="52"/>
  <c r="I3101" i="52"/>
  <c r="C3101" i="52"/>
  <c r="P3100" i="52"/>
  <c r="I3100" i="52"/>
  <c r="C3100" i="52"/>
  <c r="P3099" i="52"/>
  <c r="I3099" i="52"/>
  <c r="C3099" i="52"/>
  <c r="P3098" i="52"/>
  <c r="I3098" i="52"/>
  <c r="C3098" i="52"/>
  <c r="P3097" i="52"/>
  <c r="I3097" i="52"/>
  <c r="C3097" i="52"/>
  <c r="P3096" i="52"/>
  <c r="I3096" i="52"/>
  <c r="C3096" i="52"/>
  <c r="P3095" i="52"/>
  <c r="I3095" i="52"/>
  <c r="C3095" i="52"/>
  <c r="P3094" i="52"/>
  <c r="I3094" i="52"/>
  <c r="C3094" i="52"/>
  <c r="P3093" i="52"/>
  <c r="I3093" i="52"/>
  <c r="C3093" i="52"/>
  <c r="P3092" i="52"/>
  <c r="I3092" i="52"/>
  <c r="C3092" i="52"/>
  <c r="P3091" i="52"/>
  <c r="I3091" i="52"/>
  <c r="C3091" i="52"/>
  <c r="P3090" i="52"/>
  <c r="I3090" i="52"/>
  <c r="C3090" i="52"/>
  <c r="P3089" i="52"/>
  <c r="I3089" i="52"/>
  <c r="C3089" i="52"/>
  <c r="P3088" i="52"/>
  <c r="I3088" i="52"/>
  <c r="C3088" i="52"/>
  <c r="P3087" i="52"/>
  <c r="I3087" i="52"/>
  <c r="C3087" i="52"/>
  <c r="P3086" i="52"/>
  <c r="I3086" i="52"/>
  <c r="C3086" i="52"/>
  <c r="P3085" i="52"/>
  <c r="I3085" i="52"/>
  <c r="C3085" i="52"/>
  <c r="P3084" i="52"/>
  <c r="I3084" i="52"/>
  <c r="C3084" i="52"/>
  <c r="P3083" i="52"/>
  <c r="I3083" i="52"/>
  <c r="C3083" i="52"/>
  <c r="P3082" i="52"/>
  <c r="I3082" i="52"/>
  <c r="C3082" i="52"/>
  <c r="P3081" i="52"/>
  <c r="I3081" i="52"/>
  <c r="C3081" i="52"/>
  <c r="P3080" i="52"/>
  <c r="I3080" i="52"/>
  <c r="C3080" i="52"/>
  <c r="P3079" i="52"/>
  <c r="I3079" i="52"/>
  <c r="C3079" i="52"/>
  <c r="P3078" i="52"/>
  <c r="I3078" i="52"/>
  <c r="C3078" i="52"/>
  <c r="P3077" i="52"/>
  <c r="I3077" i="52"/>
  <c r="C3077" i="52"/>
  <c r="P3076" i="52"/>
  <c r="I3076" i="52"/>
  <c r="C3076" i="52"/>
  <c r="P3075" i="52"/>
  <c r="I3075" i="52"/>
  <c r="C3075" i="52"/>
  <c r="P3074" i="52"/>
  <c r="I3074" i="52"/>
  <c r="C3074" i="52"/>
  <c r="P3073" i="52"/>
  <c r="I3073" i="52"/>
  <c r="C3073" i="52"/>
  <c r="P3072" i="52"/>
  <c r="I3072" i="52"/>
  <c r="C3072" i="52"/>
  <c r="P3071" i="52"/>
  <c r="I3071" i="52"/>
  <c r="C3071" i="52"/>
  <c r="P3070" i="52"/>
  <c r="I3070" i="52"/>
  <c r="C3070" i="52"/>
  <c r="P3069" i="52"/>
  <c r="I3069" i="52"/>
  <c r="C3069" i="52"/>
  <c r="P3068" i="52"/>
  <c r="I3068" i="52"/>
  <c r="C3068" i="52"/>
  <c r="P3067" i="52"/>
  <c r="I3067" i="52"/>
  <c r="C3067" i="52"/>
  <c r="P3066" i="52"/>
  <c r="I3066" i="52"/>
  <c r="C3066" i="52"/>
  <c r="P3065" i="52"/>
  <c r="I3065" i="52"/>
  <c r="C3065" i="52"/>
  <c r="P3064" i="52"/>
  <c r="I3064" i="52"/>
  <c r="C3064" i="52"/>
  <c r="P3063" i="52"/>
  <c r="I3063" i="52"/>
  <c r="C3063" i="52"/>
  <c r="P3062" i="52"/>
  <c r="I3062" i="52"/>
  <c r="C3062" i="52"/>
  <c r="P3061" i="52"/>
  <c r="I3061" i="52"/>
  <c r="C3061" i="52"/>
  <c r="P3060" i="52"/>
  <c r="I3060" i="52"/>
  <c r="C3060" i="52"/>
  <c r="P3059" i="52"/>
  <c r="I3059" i="52"/>
  <c r="C3059" i="52"/>
  <c r="P3058" i="52"/>
  <c r="I3058" i="52"/>
  <c r="C3058" i="52"/>
  <c r="P190" i="52"/>
  <c r="I190" i="52"/>
  <c r="C190" i="52"/>
  <c r="P189" i="52"/>
  <c r="I189" i="52"/>
  <c r="C189" i="52"/>
  <c r="P188" i="52"/>
  <c r="I188" i="52"/>
  <c r="C188" i="52"/>
  <c r="P187" i="52"/>
  <c r="I187" i="52"/>
  <c r="C187" i="52"/>
  <c r="P186" i="52"/>
  <c r="I186" i="52"/>
  <c r="C186" i="52"/>
  <c r="P185" i="52"/>
  <c r="I185" i="52"/>
  <c r="C185" i="52"/>
  <c r="P184" i="52"/>
  <c r="I184" i="52"/>
  <c r="C184" i="52"/>
  <c r="P183" i="52"/>
  <c r="I183" i="52"/>
  <c r="C183" i="52"/>
  <c r="P182" i="52"/>
  <c r="I182" i="52"/>
  <c r="C182" i="52"/>
  <c r="P181" i="52"/>
  <c r="I181" i="52"/>
  <c r="C181" i="52"/>
  <c r="P180" i="52"/>
  <c r="I180" i="52"/>
  <c r="C180" i="52"/>
  <c r="P179" i="52"/>
  <c r="I179" i="52"/>
  <c r="C179" i="52"/>
  <c r="P178" i="52"/>
  <c r="I178" i="52"/>
  <c r="C178" i="52"/>
  <c r="P177" i="52"/>
  <c r="I177" i="52"/>
  <c r="C177" i="52"/>
  <c r="P176" i="52"/>
  <c r="I176" i="52"/>
  <c r="C176" i="52"/>
  <c r="P175" i="52"/>
  <c r="I175" i="52"/>
  <c r="C175" i="52"/>
  <c r="P174" i="52"/>
  <c r="I174" i="52"/>
  <c r="C174" i="52"/>
  <c r="P5434" i="52"/>
  <c r="I5434" i="52"/>
  <c r="C5434" i="52"/>
  <c r="P5433" i="52"/>
  <c r="I5433" i="52"/>
  <c r="C5433" i="52"/>
  <c r="P5432" i="52"/>
  <c r="I5432" i="52"/>
  <c r="C5432" i="52"/>
  <c r="P5431" i="52"/>
  <c r="I5431" i="52"/>
  <c r="C5431" i="52"/>
  <c r="P5430" i="52"/>
  <c r="I5430" i="52"/>
  <c r="C5430" i="52"/>
  <c r="P5429" i="52"/>
  <c r="I5429" i="52"/>
  <c r="C5429" i="52"/>
  <c r="P5428" i="52"/>
  <c r="I5428" i="52"/>
  <c r="C5428" i="52"/>
  <c r="P5427" i="52"/>
  <c r="I5427" i="52"/>
  <c r="C5427" i="52"/>
  <c r="P5426" i="52"/>
  <c r="I5426" i="52"/>
  <c r="C5426" i="52"/>
  <c r="P5425" i="52"/>
  <c r="I5425" i="52"/>
  <c r="C5425" i="52"/>
  <c r="P5424" i="52"/>
  <c r="I5424" i="52"/>
  <c r="C5424" i="52"/>
  <c r="P5423" i="52"/>
  <c r="I5423" i="52"/>
  <c r="C5423" i="52"/>
  <c r="P5422" i="52"/>
  <c r="I5422" i="52"/>
  <c r="C5422" i="52"/>
  <c r="P5421" i="52"/>
  <c r="I5421" i="52"/>
  <c r="C5421" i="52"/>
  <c r="P5420" i="52"/>
  <c r="I5420" i="52"/>
  <c r="C5420" i="52"/>
  <c r="P5419" i="52"/>
  <c r="I5419" i="52"/>
  <c r="C5419" i="52"/>
  <c r="P5418" i="52"/>
  <c r="I5418" i="52"/>
  <c r="C5418" i="52"/>
  <c r="P5417" i="52"/>
  <c r="I5417" i="52"/>
  <c r="C5417" i="52"/>
  <c r="P5416" i="52"/>
  <c r="I5416" i="52"/>
  <c r="C5416" i="52"/>
  <c r="P5415" i="52"/>
  <c r="I5415" i="52"/>
  <c r="C5415" i="52"/>
  <c r="P5414" i="52"/>
  <c r="I5414" i="52"/>
  <c r="C5414" i="52"/>
  <c r="P5413" i="52"/>
  <c r="I5413" i="52"/>
  <c r="C5413" i="52"/>
  <c r="P5412" i="52"/>
  <c r="I5412" i="52"/>
  <c r="C5412" i="52"/>
  <c r="P5411" i="52"/>
  <c r="I5411" i="52"/>
  <c r="C5411" i="52"/>
  <c r="P5410" i="52"/>
  <c r="I5410" i="52"/>
  <c r="C5410" i="52"/>
  <c r="P5409" i="52"/>
  <c r="I5409" i="52"/>
  <c r="C5409" i="52"/>
  <c r="P5408" i="52"/>
  <c r="I5408" i="52"/>
  <c r="C5408" i="52"/>
  <c r="P5407" i="52"/>
  <c r="I5407" i="52"/>
  <c r="C5407" i="52"/>
  <c r="P5406" i="52"/>
  <c r="I5406" i="52"/>
  <c r="C5406" i="52"/>
  <c r="P5405" i="52"/>
  <c r="I5405" i="52"/>
  <c r="C5405" i="52"/>
  <c r="P5404" i="52"/>
  <c r="I5404" i="52"/>
  <c r="C5404" i="52"/>
  <c r="P5403" i="52"/>
  <c r="I5403" i="52"/>
  <c r="C5403" i="52"/>
  <c r="P5402" i="52"/>
  <c r="I5402" i="52"/>
  <c r="C5402" i="52"/>
  <c r="P5401" i="52"/>
  <c r="I5401" i="52"/>
  <c r="C5401" i="52"/>
  <c r="P5400" i="52"/>
  <c r="I5400" i="52"/>
  <c r="C5400" i="52"/>
  <c r="P5399" i="52"/>
  <c r="I5399" i="52"/>
  <c r="C5399" i="52"/>
  <c r="P5398" i="52"/>
  <c r="I5398" i="52"/>
  <c r="C5398" i="52"/>
  <c r="P5397" i="52"/>
  <c r="I5397" i="52"/>
  <c r="C5397" i="52"/>
  <c r="P5396" i="52"/>
  <c r="I5396" i="52"/>
  <c r="C5396" i="52"/>
  <c r="P5395" i="52"/>
  <c r="I5395" i="52"/>
  <c r="C5395" i="52"/>
  <c r="P5394" i="52"/>
  <c r="I5394" i="52"/>
  <c r="C5394" i="52"/>
  <c r="P5393" i="52"/>
  <c r="I5393" i="52"/>
  <c r="C5393" i="52"/>
  <c r="P5392" i="52"/>
  <c r="I5392" i="52"/>
  <c r="C5392" i="52"/>
  <c r="P5391" i="52"/>
  <c r="I5391" i="52"/>
  <c r="C5391" i="52"/>
  <c r="P5390" i="52"/>
  <c r="I5390" i="52"/>
  <c r="C5390" i="52"/>
  <c r="P5389" i="52"/>
  <c r="I5389" i="52"/>
  <c r="C5389" i="52"/>
  <c r="P5388" i="52"/>
  <c r="I5388" i="52"/>
  <c r="C5388" i="52"/>
  <c r="P5387" i="52"/>
  <c r="I5387" i="52"/>
  <c r="C5387" i="52"/>
  <c r="P5386" i="52"/>
  <c r="I5386" i="52"/>
  <c r="C5386" i="52"/>
  <c r="P5385" i="52"/>
  <c r="I5385" i="52"/>
  <c r="C5385" i="52"/>
  <c r="P5384" i="52"/>
  <c r="I5384" i="52"/>
  <c r="C5384" i="52"/>
  <c r="P5383" i="52"/>
  <c r="I5383" i="52"/>
  <c r="C5383" i="52"/>
  <c r="P5382" i="52"/>
  <c r="I5382" i="52"/>
  <c r="C5382" i="52"/>
  <c r="P5381" i="52"/>
  <c r="I5381" i="52"/>
  <c r="C5381" i="52"/>
  <c r="P5380" i="52"/>
  <c r="I5380" i="52"/>
  <c r="C5380" i="52"/>
  <c r="P5379" i="52"/>
  <c r="I5379" i="52"/>
  <c r="C5379" i="52"/>
  <c r="P5378" i="52"/>
  <c r="I5378" i="52"/>
  <c r="C5378" i="52"/>
  <c r="P5377" i="52"/>
  <c r="I5377" i="52"/>
  <c r="C5377" i="52"/>
  <c r="P5376" i="52"/>
  <c r="I5376" i="52"/>
  <c r="C5376" i="52"/>
  <c r="P5375" i="52"/>
  <c r="I5375" i="52"/>
  <c r="C5375" i="52"/>
  <c r="P5374" i="52"/>
  <c r="I5374" i="52"/>
  <c r="C5374" i="52"/>
  <c r="P5373" i="52"/>
  <c r="I5373" i="52"/>
  <c r="C5373" i="52"/>
  <c r="P5372" i="52"/>
  <c r="I5372" i="52"/>
  <c r="C5372" i="52"/>
  <c r="P5371" i="52"/>
  <c r="I5371" i="52"/>
  <c r="C5371" i="52"/>
  <c r="P5370" i="52"/>
  <c r="I5370" i="52"/>
  <c r="C5370" i="52"/>
  <c r="P5369" i="52"/>
  <c r="I5369" i="52"/>
  <c r="C5369" i="52"/>
  <c r="P5368" i="52"/>
  <c r="I5368" i="52"/>
  <c r="C5368" i="52"/>
  <c r="P5367" i="52"/>
  <c r="I5367" i="52"/>
  <c r="C5367" i="52"/>
  <c r="P5366" i="52"/>
  <c r="I5366" i="52"/>
  <c r="C5366" i="52"/>
  <c r="P5365" i="52"/>
  <c r="I5365" i="52"/>
  <c r="C5365" i="52"/>
  <c r="P5364" i="52"/>
  <c r="I5364" i="52"/>
  <c r="C5364" i="52"/>
  <c r="P5363" i="52"/>
  <c r="I5363" i="52"/>
  <c r="C5363" i="52"/>
  <c r="P5362" i="52"/>
  <c r="I5362" i="52"/>
  <c r="C5362" i="52"/>
  <c r="P5361" i="52"/>
  <c r="I5361" i="52"/>
  <c r="C5361" i="52"/>
  <c r="P5360" i="52"/>
  <c r="I5360" i="52"/>
  <c r="C5360" i="52"/>
  <c r="P5359" i="52"/>
  <c r="I5359" i="52"/>
  <c r="C5359" i="52"/>
  <c r="P5358" i="52"/>
  <c r="I5358" i="52"/>
  <c r="C5358" i="52"/>
  <c r="P5357" i="52"/>
  <c r="I5357" i="52"/>
  <c r="C5357" i="52"/>
  <c r="P5356" i="52"/>
  <c r="I5356" i="52"/>
  <c r="C5356" i="52"/>
  <c r="P5355" i="52"/>
  <c r="I5355" i="52"/>
  <c r="C5355" i="52"/>
  <c r="P5354" i="52"/>
  <c r="I5354" i="52"/>
  <c r="C5354" i="52"/>
  <c r="P5353" i="52"/>
  <c r="I5353" i="52"/>
  <c r="C5353" i="52"/>
  <c r="P5352" i="52"/>
  <c r="I5352" i="52"/>
  <c r="C5352" i="52"/>
  <c r="P5351" i="52"/>
  <c r="I5351" i="52"/>
  <c r="C5351" i="52"/>
  <c r="P5350" i="52"/>
  <c r="I5350" i="52"/>
  <c r="C5350" i="52"/>
  <c r="P5349" i="52"/>
  <c r="I5349" i="52"/>
  <c r="C5349" i="52"/>
  <c r="P5348" i="52"/>
  <c r="I5348" i="52"/>
  <c r="C5348" i="52"/>
  <c r="P5347" i="52"/>
  <c r="I5347" i="52"/>
  <c r="C5347" i="52"/>
  <c r="P5346" i="52"/>
  <c r="I5346" i="52"/>
  <c r="C5346" i="52"/>
  <c r="P5345" i="52"/>
  <c r="I5345" i="52"/>
  <c r="C5345" i="52"/>
  <c r="P5344" i="52"/>
  <c r="I5344" i="52"/>
  <c r="C5344" i="52"/>
  <c r="P5343" i="52"/>
  <c r="I5343" i="52"/>
  <c r="C5343" i="52"/>
  <c r="P5342" i="52"/>
  <c r="I5342" i="52"/>
  <c r="C5342" i="52"/>
  <c r="P5341" i="52"/>
  <c r="I5341" i="52"/>
  <c r="C5341" i="52"/>
  <c r="P5340" i="52"/>
  <c r="I5340" i="52"/>
  <c r="C5340" i="52"/>
  <c r="P5339" i="52"/>
  <c r="I5339" i="52"/>
  <c r="C5339" i="52"/>
  <c r="P5338" i="52"/>
  <c r="I5338" i="52"/>
  <c r="C5338" i="52"/>
  <c r="P5337" i="52"/>
  <c r="I5337" i="52"/>
  <c r="C5337" i="52"/>
  <c r="P5336" i="52"/>
  <c r="I5336" i="52"/>
  <c r="C5336" i="52"/>
  <c r="P5335" i="52"/>
  <c r="I5335" i="52"/>
  <c r="C5335" i="52"/>
  <c r="P5334" i="52"/>
  <c r="I5334" i="52"/>
  <c r="C5334" i="52"/>
  <c r="P5333" i="52"/>
  <c r="I5333" i="52"/>
  <c r="C5333" i="52"/>
  <c r="P2825" i="52"/>
  <c r="I2825" i="52"/>
  <c r="C2825" i="52"/>
  <c r="P2824" i="52"/>
  <c r="I2824" i="52"/>
  <c r="C2824" i="52"/>
  <c r="P2823" i="52"/>
  <c r="I2823" i="52"/>
  <c r="C2823" i="52"/>
  <c r="P2822" i="52"/>
  <c r="I2822" i="52"/>
  <c r="C2822" i="52"/>
  <c r="P2821" i="52"/>
  <c r="I2821" i="52"/>
  <c r="C2821" i="52"/>
  <c r="P2820" i="52"/>
  <c r="I2820" i="52"/>
  <c r="C2820" i="52"/>
  <c r="P2819" i="52"/>
  <c r="I2819" i="52"/>
  <c r="C2819" i="52"/>
  <c r="P2818" i="52"/>
  <c r="I2818" i="52"/>
  <c r="C2818" i="52"/>
  <c r="P2817" i="52"/>
  <c r="I2817" i="52"/>
  <c r="C2817" i="52"/>
  <c r="P2816" i="52"/>
  <c r="I2816" i="52"/>
  <c r="C2816" i="52"/>
  <c r="P2815" i="52"/>
  <c r="I2815" i="52"/>
  <c r="C2815" i="52"/>
  <c r="P2814" i="52"/>
  <c r="I2814" i="52"/>
  <c r="C2814" i="52"/>
  <c r="P2813" i="52"/>
  <c r="I2813" i="52"/>
  <c r="C2813" i="52"/>
  <c r="P2812" i="52"/>
  <c r="I2812" i="52"/>
  <c r="C2812" i="52"/>
  <c r="P2811" i="52"/>
  <c r="I2811" i="52"/>
  <c r="C2811" i="52"/>
  <c r="P2810" i="52"/>
  <c r="I2810" i="52"/>
  <c r="C2810" i="52"/>
  <c r="P2809" i="52"/>
  <c r="I2809" i="52"/>
  <c r="C2809" i="52"/>
  <c r="P2808" i="52"/>
  <c r="I2808" i="52"/>
  <c r="C2808" i="52"/>
  <c r="P2807" i="52"/>
  <c r="I2807" i="52"/>
  <c r="C2807" i="52"/>
  <c r="P2806" i="52"/>
  <c r="I2806" i="52"/>
  <c r="C2806" i="52"/>
  <c r="P2805" i="52"/>
  <c r="I2805" i="52"/>
  <c r="C2805" i="52"/>
  <c r="P2804" i="52"/>
  <c r="I2804" i="52"/>
  <c r="C2804" i="52"/>
  <c r="P2803" i="52"/>
  <c r="I2803" i="52"/>
  <c r="C2803" i="52"/>
  <c r="P2802" i="52"/>
  <c r="I2802" i="52"/>
  <c r="C2802" i="52"/>
  <c r="P2801" i="52"/>
  <c r="I2801" i="52"/>
  <c r="C2801" i="52"/>
  <c r="P2800" i="52"/>
  <c r="I2800" i="52"/>
  <c r="C2800" i="52"/>
  <c r="P2799" i="52"/>
  <c r="I2799" i="52"/>
  <c r="C2799" i="52"/>
  <c r="P2798" i="52"/>
  <c r="I2798" i="52"/>
  <c r="C2798" i="52"/>
  <c r="P2797" i="52"/>
  <c r="I2797" i="52"/>
  <c r="C2797" i="52"/>
  <c r="P2796" i="52"/>
  <c r="I2796" i="52"/>
  <c r="C2796" i="52"/>
  <c r="P2795" i="52"/>
  <c r="I2795" i="52"/>
  <c r="C2795" i="52"/>
  <c r="P2794" i="52"/>
  <c r="I2794" i="52"/>
  <c r="C2794" i="52"/>
  <c r="P2793" i="52"/>
  <c r="I2793" i="52"/>
  <c r="C2793" i="52"/>
  <c r="P2792" i="52"/>
  <c r="I2792" i="52"/>
  <c r="C2792" i="52"/>
  <c r="P2791" i="52"/>
  <c r="I2791" i="52"/>
  <c r="C2791" i="52"/>
  <c r="P2790" i="52"/>
  <c r="I2790" i="52"/>
  <c r="C2790" i="52"/>
  <c r="P2789" i="52"/>
  <c r="I2789" i="52"/>
  <c r="C2789" i="52"/>
  <c r="P2788" i="52"/>
  <c r="I2788" i="52"/>
  <c r="C2788" i="52"/>
  <c r="P2787" i="52"/>
  <c r="I2787" i="52"/>
  <c r="C2787" i="52"/>
  <c r="P2786" i="52"/>
  <c r="I2786" i="52"/>
  <c r="C2786" i="52"/>
  <c r="P2785" i="52"/>
  <c r="I2785" i="52"/>
  <c r="C2785" i="52"/>
  <c r="P2784" i="52"/>
  <c r="I2784" i="52"/>
  <c r="C2784" i="52"/>
  <c r="P2783" i="52"/>
  <c r="I2783" i="52"/>
  <c r="C2783" i="52"/>
  <c r="P2782" i="52"/>
  <c r="I2782" i="52"/>
  <c r="C2782" i="52"/>
  <c r="P2781" i="52"/>
  <c r="I2781" i="52"/>
  <c r="C2781" i="52"/>
  <c r="P2780" i="52"/>
  <c r="I2780" i="52"/>
  <c r="C2780" i="52"/>
  <c r="P2779" i="52"/>
  <c r="I2779" i="52"/>
  <c r="C2779" i="52"/>
  <c r="P2778" i="52"/>
  <c r="I2778" i="52"/>
  <c r="C2778" i="52"/>
  <c r="P2777" i="52"/>
  <c r="I2777" i="52"/>
  <c r="C2777" i="52"/>
  <c r="P2776" i="52"/>
  <c r="I2776" i="52"/>
  <c r="C2776" i="52"/>
  <c r="P2775" i="52"/>
  <c r="I2775" i="52"/>
  <c r="C2775" i="52"/>
  <c r="P2774" i="52"/>
  <c r="I2774" i="52"/>
  <c r="C2774" i="52"/>
  <c r="P2773" i="52"/>
  <c r="I2773" i="52"/>
  <c r="C2773" i="52"/>
  <c r="P2772" i="52"/>
  <c r="I2772" i="52"/>
  <c r="C2772" i="52"/>
  <c r="P2771" i="52"/>
  <c r="I2771" i="52"/>
  <c r="C2771" i="52"/>
  <c r="P2770" i="52"/>
  <c r="I2770" i="52"/>
  <c r="C2770" i="52"/>
  <c r="P2769" i="52"/>
  <c r="I2769" i="52"/>
  <c r="C2769" i="52"/>
  <c r="P2768" i="52"/>
  <c r="I2768" i="52"/>
  <c r="C2768" i="52"/>
  <c r="P2767" i="52"/>
  <c r="I2767" i="52"/>
  <c r="C2767" i="52"/>
  <c r="P2766" i="52"/>
  <c r="I2766" i="52"/>
  <c r="C2766" i="52"/>
  <c r="P2765" i="52"/>
  <c r="I2765" i="52"/>
  <c r="C2765" i="52"/>
  <c r="P2764" i="52"/>
  <c r="I2764" i="52"/>
  <c r="C2764" i="52"/>
  <c r="P2763" i="52"/>
  <c r="I2763" i="52"/>
  <c r="C2763" i="52"/>
  <c r="P2762" i="52"/>
  <c r="I2762" i="52"/>
  <c r="C2762" i="52"/>
  <c r="P2761" i="52"/>
  <c r="I2761" i="52"/>
  <c r="C2761" i="52"/>
  <c r="P2760" i="52"/>
  <c r="I2760" i="52"/>
  <c r="C2760" i="52"/>
  <c r="P2759" i="52"/>
  <c r="I2759" i="52"/>
  <c r="C2759" i="52"/>
  <c r="P2758" i="52"/>
  <c r="I2758" i="52"/>
  <c r="C2758" i="52"/>
  <c r="P2757" i="52"/>
  <c r="I2757" i="52"/>
  <c r="C2757" i="52"/>
  <c r="P2756" i="52"/>
  <c r="I2756" i="52"/>
  <c r="C2756" i="52"/>
  <c r="P2755" i="52"/>
  <c r="I2755" i="52"/>
  <c r="C2755" i="52"/>
  <c r="P2754" i="52"/>
  <c r="I2754" i="52"/>
  <c r="C2754" i="52"/>
  <c r="P2753" i="52"/>
  <c r="I2753" i="52"/>
  <c r="C2753" i="52"/>
  <c r="P2752" i="52"/>
  <c r="I2752" i="52"/>
  <c r="C2752" i="52"/>
  <c r="P2751" i="52"/>
  <c r="I2751" i="52"/>
  <c r="C2751" i="52"/>
  <c r="P2750" i="52"/>
  <c r="I2750" i="52"/>
  <c r="C2750" i="52"/>
  <c r="P2749" i="52"/>
  <c r="I2749" i="52"/>
  <c r="C2749" i="52"/>
  <c r="P2748" i="52"/>
  <c r="I2748" i="52"/>
  <c r="C2748" i="52"/>
  <c r="P2747" i="52"/>
  <c r="I2747" i="52"/>
  <c r="C2747" i="52"/>
  <c r="P2745" i="52"/>
  <c r="I2745" i="52"/>
  <c r="C2745" i="52"/>
  <c r="P2746" i="52"/>
  <c r="I2746" i="52"/>
  <c r="C2746" i="52"/>
  <c r="P2744" i="52"/>
  <c r="I2744" i="52"/>
  <c r="C2744" i="52"/>
  <c r="P2743" i="52"/>
  <c r="I2743" i="52"/>
  <c r="C2743" i="52"/>
  <c r="P2742" i="52"/>
  <c r="I2742" i="52"/>
  <c r="C2742" i="52"/>
  <c r="P2741" i="52"/>
  <c r="I2741" i="52"/>
  <c r="C2741" i="52"/>
  <c r="P2740" i="52"/>
  <c r="I2740" i="52"/>
  <c r="C2740" i="52"/>
  <c r="P2739" i="52"/>
  <c r="I2739" i="52"/>
  <c r="C2739" i="52"/>
  <c r="P2738" i="52"/>
  <c r="I2738" i="52"/>
  <c r="C2738" i="52"/>
  <c r="P2737" i="52"/>
  <c r="I2737" i="52"/>
  <c r="C2737" i="52"/>
  <c r="P2736" i="52"/>
  <c r="I2736" i="52"/>
  <c r="C2736" i="52"/>
  <c r="P2735" i="52"/>
  <c r="I2735" i="52"/>
  <c r="C2735" i="52"/>
  <c r="P2734" i="52"/>
  <c r="I2734" i="52"/>
  <c r="C2734" i="52"/>
  <c r="P2733" i="52"/>
  <c r="I2733" i="52"/>
  <c r="C2733" i="52"/>
  <c r="P2732" i="52"/>
  <c r="I2732" i="52"/>
  <c r="C2732" i="52"/>
  <c r="P2731" i="52"/>
  <c r="I2731" i="52"/>
  <c r="C2731" i="52"/>
  <c r="P2730" i="52"/>
  <c r="I2730" i="52"/>
  <c r="C2730" i="52"/>
  <c r="P2729" i="52"/>
  <c r="I2729" i="52"/>
  <c r="C2729" i="52"/>
  <c r="P2728" i="52"/>
  <c r="I2728" i="52"/>
  <c r="C2728" i="52"/>
  <c r="P2727" i="52"/>
  <c r="I2727" i="52"/>
  <c r="C2727" i="52"/>
  <c r="P2726" i="52"/>
  <c r="I2726" i="52"/>
  <c r="C2726" i="52"/>
  <c r="P2725" i="52"/>
  <c r="I2725" i="52"/>
  <c r="C2725" i="52"/>
  <c r="P2724" i="52"/>
  <c r="I2724" i="52"/>
  <c r="C2724" i="52"/>
  <c r="P2723" i="52"/>
  <c r="I2723" i="52"/>
  <c r="C2723" i="52"/>
  <c r="P2722" i="52"/>
  <c r="I2722" i="52"/>
  <c r="C2722" i="52"/>
  <c r="P2721" i="52"/>
  <c r="I2721" i="52"/>
  <c r="C2721" i="52"/>
  <c r="P2720" i="52"/>
  <c r="I2720" i="52"/>
  <c r="C2720" i="52"/>
  <c r="P2719" i="52"/>
  <c r="I2719" i="52"/>
  <c r="C2719" i="52"/>
  <c r="P2718" i="52"/>
  <c r="I2718" i="52"/>
  <c r="C2718" i="52"/>
  <c r="P2717" i="52"/>
  <c r="I2717" i="52"/>
  <c r="C2717" i="52"/>
  <c r="P2716" i="52"/>
  <c r="I2716" i="52"/>
  <c r="C2716" i="52"/>
  <c r="P2715" i="52"/>
  <c r="I2715" i="52"/>
  <c r="C2715" i="52"/>
  <c r="P2714" i="52"/>
  <c r="I2714" i="52"/>
  <c r="C2714" i="52"/>
  <c r="P2713" i="52"/>
  <c r="I2713" i="52"/>
  <c r="C2713" i="52"/>
  <c r="P2712" i="52"/>
  <c r="I2712" i="52"/>
  <c r="C2712" i="52"/>
  <c r="P2711" i="52"/>
  <c r="I2711" i="52"/>
  <c r="C2711" i="52"/>
  <c r="P2710" i="52"/>
  <c r="I2710" i="52"/>
  <c r="C2710" i="52"/>
  <c r="P2709" i="52"/>
  <c r="I2709" i="52"/>
  <c r="C2709" i="52"/>
  <c r="P2708" i="52"/>
  <c r="I2708" i="52"/>
  <c r="C2708" i="52"/>
  <c r="P2707" i="52"/>
  <c r="I2707" i="52"/>
  <c r="C2707" i="52"/>
  <c r="P2706" i="52"/>
  <c r="I2706" i="52"/>
  <c r="C2706" i="52"/>
  <c r="P2705" i="52"/>
  <c r="I2705" i="52"/>
  <c r="C2705" i="52"/>
  <c r="P2704" i="52"/>
  <c r="I2704" i="52"/>
  <c r="C2704" i="52"/>
  <c r="P2703" i="52"/>
  <c r="I2703" i="52"/>
  <c r="C2703" i="52"/>
  <c r="P2702" i="52"/>
  <c r="I2702" i="52"/>
  <c r="C2702" i="52"/>
  <c r="P2701" i="52"/>
  <c r="I2701" i="52"/>
  <c r="C2701" i="52"/>
  <c r="P2700" i="52"/>
  <c r="I2700" i="52"/>
  <c r="C2700" i="52"/>
  <c r="P2699" i="52"/>
  <c r="I2699" i="52"/>
  <c r="C2699" i="52"/>
  <c r="P2698" i="52"/>
  <c r="I2698" i="52"/>
  <c r="C2698" i="52"/>
  <c r="P2697" i="52"/>
  <c r="I2697" i="52"/>
  <c r="C2697" i="52"/>
  <c r="P2696" i="52"/>
  <c r="I2696" i="52"/>
  <c r="C2696" i="52"/>
  <c r="P2695" i="52"/>
  <c r="I2695" i="52"/>
  <c r="C2695" i="52"/>
  <c r="P2694" i="52"/>
  <c r="I2694" i="52"/>
  <c r="C2694" i="52"/>
  <c r="P2693" i="52"/>
  <c r="I2693" i="52"/>
  <c r="C2693" i="52"/>
  <c r="P2692" i="52"/>
  <c r="I2692" i="52"/>
  <c r="C2692" i="52"/>
  <c r="P2691" i="52"/>
  <c r="I2691" i="52"/>
  <c r="C2691" i="52"/>
  <c r="P2690" i="52"/>
  <c r="I2690" i="52"/>
  <c r="C2690" i="52"/>
  <c r="P2689" i="52"/>
  <c r="I2689" i="52"/>
  <c r="C2689" i="52"/>
  <c r="P2688" i="52"/>
  <c r="I2688" i="52"/>
  <c r="C2688" i="52"/>
  <c r="P2687" i="52"/>
  <c r="I2687" i="52"/>
  <c r="C2687" i="52"/>
  <c r="P2686" i="52"/>
  <c r="I2686" i="52"/>
  <c r="C2686" i="52"/>
  <c r="P2685" i="52"/>
  <c r="I2685" i="52"/>
  <c r="C2685" i="52"/>
  <c r="P2684" i="52"/>
  <c r="I2684" i="52"/>
  <c r="C2684" i="52"/>
  <c r="P2683" i="52"/>
  <c r="I2683" i="52"/>
  <c r="C2683" i="52"/>
  <c r="P2682" i="52"/>
  <c r="I2682" i="52"/>
  <c r="C2682" i="52"/>
  <c r="P2681" i="52"/>
  <c r="I2681" i="52"/>
  <c r="C2681" i="52"/>
  <c r="P2680" i="52"/>
  <c r="I2680" i="52"/>
  <c r="C2680" i="52"/>
  <c r="P2679" i="52"/>
  <c r="I2679" i="52"/>
  <c r="C2679" i="52"/>
  <c r="P2678" i="52"/>
  <c r="I2678" i="52"/>
  <c r="C2678" i="52"/>
  <c r="P2677" i="52"/>
  <c r="I2677" i="52"/>
  <c r="C2677" i="52"/>
  <c r="P2676" i="52"/>
  <c r="I2676" i="52"/>
  <c r="C2676" i="52"/>
  <c r="P2675" i="52"/>
  <c r="I2675" i="52"/>
  <c r="C2675" i="52"/>
  <c r="P2674" i="52"/>
  <c r="I2674" i="52"/>
  <c r="C2674" i="52"/>
  <c r="P2673" i="52"/>
  <c r="I2673" i="52"/>
  <c r="C2673" i="52"/>
  <c r="P2672" i="52"/>
  <c r="I2672" i="52"/>
  <c r="C2672" i="52"/>
  <c r="P2671" i="52"/>
  <c r="I2671" i="52"/>
  <c r="C2671" i="52"/>
  <c r="P2670" i="52"/>
  <c r="I2670" i="52"/>
  <c r="C2670" i="52"/>
  <c r="P2669" i="52"/>
  <c r="I2669" i="52"/>
  <c r="C2669" i="52"/>
  <c r="P2668" i="52"/>
  <c r="I2668" i="52"/>
  <c r="C2668" i="52"/>
  <c r="P2667" i="52"/>
  <c r="I2667" i="52"/>
  <c r="C2667" i="52"/>
  <c r="P2666" i="52"/>
  <c r="I2666" i="52"/>
  <c r="C2666" i="52"/>
  <c r="P2665" i="52"/>
  <c r="I2665" i="52"/>
  <c r="C2665" i="52"/>
  <c r="P2664" i="52"/>
  <c r="I2664" i="52"/>
  <c r="C2664" i="52"/>
  <c r="P2663" i="52"/>
  <c r="I2663" i="52"/>
  <c r="C2663" i="52"/>
  <c r="P2662" i="52"/>
  <c r="I2662" i="52"/>
  <c r="C2662" i="52"/>
  <c r="P2661" i="52"/>
  <c r="I2661" i="52"/>
  <c r="C2661" i="52"/>
  <c r="P154" i="52"/>
  <c r="I154" i="52"/>
  <c r="C154" i="52"/>
  <c r="P153" i="52"/>
  <c r="I153" i="52"/>
  <c r="C153" i="52"/>
  <c r="P152" i="52"/>
  <c r="I152" i="52"/>
  <c r="C152" i="52"/>
  <c r="P151" i="52"/>
  <c r="I151" i="52"/>
  <c r="C151" i="52"/>
  <c r="P150" i="52"/>
  <c r="I150" i="52"/>
  <c r="C150" i="52"/>
  <c r="P149" i="52"/>
  <c r="I149" i="52"/>
  <c r="C149" i="52"/>
  <c r="P148" i="52"/>
  <c r="I148" i="52"/>
  <c r="C148" i="52"/>
  <c r="P147" i="52"/>
  <c r="I147" i="52"/>
  <c r="C147" i="52"/>
  <c r="P146" i="52"/>
  <c r="I146" i="52"/>
  <c r="C146" i="52"/>
  <c r="P145" i="52"/>
  <c r="I145" i="52"/>
  <c r="C145" i="52"/>
  <c r="P144" i="52"/>
  <c r="I144" i="52"/>
  <c r="C144" i="52"/>
  <c r="P143" i="52"/>
  <c r="I143" i="52"/>
  <c r="C143" i="52"/>
  <c r="P142" i="52"/>
  <c r="I142" i="52"/>
  <c r="C142" i="52"/>
  <c r="P141" i="52"/>
  <c r="I141" i="52"/>
  <c r="C141" i="52"/>
  <c r="P140" i="52"/>
  <c r="I140" i="52"/>
  <c r="C140" i="52"/>
  <c r="P139" i="52"/>
  <c r="I139" i="52"/>
  <c r="C139" i="52"/>
  <c r="P138" i="52"/>
  <c r="I138" i="52"/>
  <c r="C138" i="52"/>
  <c r="P137" i="52"/>
  <c r="I137" i="52"/>
  <c r="C137" i="52"/>
  <c r="P136" i="52"/>
  <c r="I136" i="52"/>
  <c r="C136" i="52"/>
  <c r="P135" i="52"/>
  <c r="I135" i="52"/>
  <c r="C135" i="52"/>
  <c r="P134" i="52"/>
  <c r="I134" i="52"/>
  <c r="C134" i="52"/>
  <c r="P133" i="52"/>
  <c r="I133" i="52"/>
  <c r="C133" i="52"/>
  <c r="P132" i="52"/>
  <c r="I132" i="52"/>
  <c r="C132" i="52"/>
  <c r="P131" i="52"/>
  <c r="I131" i="52"/>
  <c r="C131" i="52"/>
  <c r="P130" i="52"/>
  <c r="I130" i="52"/>
  <c r="C130" i="52"/>
  <c r="P2660" i="52"/>
  <c r="I2660" i="52"/>
  <c r="C2660" i="52"/>
  <c r="P2659" i="52"/>
  <c r="I2659" i="52"/>
  <c r="C2659" i="52"/>
  <c r="P2658" i="52"/>
  <c r="I2658" i="52"/>
  <c r="C2658" i="52"/>
  <c r="P2657" i="52"/>
  <c r="I2657" i="52"/>
  <c r="C2657" i="52"/>
  <c r="P2656" i="52"/>
  <c r="I2656" i="52"/>
  <c r="C2656" i="52"/>
  <c r="P2655" i="52"/>
  <c r="I2655" i="52"/>
  <c r="C2655" i="52"/>
  <c r="P2654" i="52"/>
  <c r="I2654" i="52"/>
  <c r="C2654" i="52"/>
  <c r="P2653" i="52"/>
  <c r="I2653" i="52"/>
  <c r="C2653" i="52"/>
  <c r="P2652" i="52"/>
  <c r="I2652" i="52"/>
  <c r="C2652" i="52"/>
  <c r="P2651" i="52"/>
  <c r="I2651" i="52"/>
  <c r="C2651" i="52"/>
  <c r="P2650" i="52"/>
  <c r="I2650" i="52"/>
  <c r="C2650" i="52"/>
  <c r="P2649" i="52"/>
  <c r="I2649" i="52"/>
  <c r="C2649" i="52"/>
  <c r="P2648" i="52"/>
  <c r="I2648" i="52"/>
  <c r="C2648" i="52"/>
  <c r="P2647" i="52"/>
  <c r="I2647" i="52"/>
  <c r="C2647" i="52"/>
  <c r="P2646" i="52"/>
  <c r="I2646" i="52"/>
  <c r="C2646" i="52"/>
  <c r="P2645" i="52"/>
  <c r="I2645" i="52"/>
  <c r="C2645" i="52"/>
  <c r="P2644" i="52"/>
  <c r="I2644" i="52"/>
  <c r="C2644" i="52"/>
  <c r="P2643" i="52"/>
  <c r="I2643" i="52"/>
  <c r="C2643" i="52"/>
  <c r="P2642" i="52"/>
  <c r="I2642" i="52"/>
  <c r="C2642" i="52"/>
  <c r="P2641" i="52"/>
  <c r="I2641" i="52"/>
  <c r="C2641" i="52"/>
  <c r="P2640" i="52"/>
  <c r="I2640" i="52"/>
  <c r="C2640" i="52"/>
  <c r="P2639" i="52"/>
  <c r="I2639" i="52"/>
  <c r="C2639" i="52"/>
  <c r="P2638" i="52"/>
  <c r="I2638" i="52"/>
  <c r="C2638" i="52"/>
  <c r="P2637" i="52"/>
  <c r="I2637" i="52"/>
  <c r="C2637" i="52"/>
  <c r="P2636" i="52"/>
  <c r="I2636" i="52"/>
  <c r="C2636" i="52"/>
  <c r="P2635" i="52"/>
  <c r="I2635" i="52"/>
  <c r="C2635" i="52"/>
  <c r="P2634" i="52"/>
  <c r="I2634" i="52"/>
  <c r="C2634" i="52"/>
  <c r="P2633" i="52"/>
  <c r="I2633" i="52"/>
  <c r="C2633" i="52"/>
  <c r="P2632" i="52"/>
  <c r="I2632" i="52"/>
  <c r="C2632" i="52"/>
  <c r="P2631" i="52"/>
  <c r="I2631" i="52"/>
  <c r="C2631" i="52"/>
  <c r="P2630" i="52"/>
  <c r="I2630" i="52"/>
  <c r="C2630" i="52"/>
  <c r="P2629" i="52"/>
  <c r="I2629" i="52"/>
  <c r="C2629" i="52"/>
  <c r="P2628" i="52"/>
  <c r="I2628" i="52"/>
  <c r="C2628" i="52"/>
  <c r="P2627" i="52"/>
  <c r="I2627" i="52"/>
  <c r="C2627" i="52"/>
  <c r="P2626" i="52"/>
  <c r="I2626" i="52"/>
  <c r="C2626" i="52"/>
  <c r="P2625" i="52"/>
  <c r="I2625" i="52"/>
  <c r="C2625" i="52"/>
  <c r="P2624" i="52"/>
  <c r="I2624" i="52"/>
  <c r="C2624" i="52"/>
  <c r="P2623" i="52"/>
  <c r="I2623" i="52"/>
  <c r="C2623" i="52"/>
  <c r="P2622" i="52"/>
  <c r="I2622" i="52"/>
  <c r="C2622" i="52"/>
  <c r="P2621" i="52"/>
  <c r="I2621" i="52"/>
  <c r="C2621" i="52"/>
  <c r="P2620" i="52"/>
  <c r="I2620" i="52"/>
  <c r="C2620" i="52"/>
  <c r="P2619" i="52"/>
  <c r="I2619" i="52"/>
  <c r="C2619" i="52"/>
  <c r="P2618" i="52"/>
  <c r="I2618" i="52"/>
  <c r="C2618" i="52"/>
  <c r="P2617" i="52"/>
  <c r="I2617" i="52"/>
  <c r="C2617" i="52"/>
  <c r="P2616" i="52"/>
  <c r="I2616" i="52"/>
  <c r="C2616" i="52"/>
  <c r="P2615" i="52"/>
  <c r="I2615" i="52"/>
  <c r="C2615" i="52"/>
  <c r="P2614" i="52"/>
  <c r="I2614" i="52"/>
  <c r="C2614" i="52"/>
  <c r="P2613" i="52"/>
  <c r="I2613" i="52"/>
  <c r="C2613" i="52"/>
  <c r="P2612" i="52"/>
  <c r="I2612" i="52"/>
  <c r="C2612" i="52"/>
  <c r="P2611" i="52"/>
  <c r="I2611" i="52"/>
  <c r="C2611" i="52"/>
  <c r="P2610" i="52"/>
  <c r="I2610" i="52"/>
  <c r="C2610" i="52"/>
  <c r="P2609" i="52"/>
  <c r="I2609" i="52"/>
  <c r="C2609" i="52"/>
  <c r="P2608" i="52"/>
  <c r="I2608" i="52"/>
  <c r="C2608" i="52"/>
  <c r="P2607" i="52"/>
  <c r="I2607" i="52"/>
  <c r="C2607" i="52"/>
  <c r="P2606" i="52"/>
  <c r="I2606" i="52"/>
  <c r="C2606" i="52"/>
  <c r="P2605" i="52"/>
  <c r="I2605" i="52"/>
  <c r="C2605" i="52"/>
  <c r="P2604" i="52"/>
  <c r="I2604" i="52"/>
  <c r="C2604" i="52"/>
  <c r="P2603" i="52"/>
  <c r="I2603" i="52"/>
  <c r="C2603" i="52"/>
  <c r="P2602" i="52"/>
  <c r="I2602" i="52"/>
  <c r="C2602" i="52"/>
  <c r="P2601" i="52"/>
  <c r="I2601" i="52"/>
  <c r="C2601" i="52"/>
  <c r="P2600" i="52"/>
  <c r="I2600" i="52"/>
  <c r="C2600" i="52"/>
  <c r="P2599" i="52"/>
  <c r="I2599" i="52"/>
  <c r="C2599" i="52"/>
  <c r="P2598" i="52"/>
  <c r="I2598" i="52"/>
  <c r="C2598" i="52"/>
  <c r="P2597" i="52"/>
  <c r="I2597" i="52"/>
  <c r="C2597" i="52"/>
  <c r="P2596" i="52"/>
  <c r="I2596" i="52"/>
  <c r="C2596" i="52"/>
  <c r="P2595" i="52"/>
  <c r="I2595" i="52"/>
  <c r="C2595" i="52"/>
  <c r="P2594" i="52"/>
  <c r="I2594" i="52"/>
  <c r="C2594" i="52"/>
  <c r="P2593" i="52"/>
  <c r="I2593" i="52"/>
  <c r="C2593" i="52"/>
  <c r="P2592" i="52"/>
  <c r="I2592" i="52"/>
  <c r="C2592" i="52"/>
  <c r="P2591" i="52"/>
  <c r="I2591" i="52"/>
  <c r="C2591" i="52"/>
  <c r="P2590" i="52"/>
  <c r="I2590" i="52"/>
  <c r="C2590" i="52"/>
  <c r="P2589" i="52"/>
  <c r="I2589" i="52"/>
  <c r="C2589" i="52"/>
  <c r="P2588" i="52"/>
  <c r="I2588" i="52"/>
  <c r="C2588" i="52"/>
  <c r="P2587" i="52"/>
  <c r="I2587" i="52"/>
  <c r="C2587" i="52"/>
  <c r="P2586" i="52"/>
  <c r="I2586" i="52"/>
  <c r="C2586" i="52"/>
  <c r="P2585" i="52"/>
  <c r="I2585" i="52"/>
  <c r="C2585" i="52"/>
  <c r="P2584" i="52"/>
  <c r="I2584" i="52"/>
  <c r="C2584" i="52"/>
  <c r="P2583" i="52"/>
  <c r="I2583" i="52"/>
  <c r="C2583" i="52"/>
  <c r="P2582" i="52"/>
  <c r="I2582" i="52"/>
  <c r="C2582" i="52"/>
  <c r="P2581" i="52"/>
  <c r="I2581" i="52"/>
  <c r="C2581" i="52"/>
  <c r="P2580" i="52"/>
  <c r="I2580" i="52"/>
  <c r="C2580" i="52"/>
  <c r="P2579" i="52"/>
  <c r="I2579" i="52"/>
  <c r="C2579" i="52"/>
  <c r="P2578" i="52"/>
  <c r="I2578" i="52"/>
  <c r="C2578" i="52"/>
  <c r="P2577" i="52"/>
  <c r="I2577" i="52"/>
  <c r="C2577" i="52"/>
  <c r="P2576" i="52"/>
  <c r="I2576" i="52"/>
  <c r="C2576" i="52"/>
  <c r="P2575" i="52"/>
  <c r="I2575" i="52"/>
  <c r="C2575" i="52"/>
  <c r="P2574" i="52"/>
  <c r="I2574" i="52"/>
  <c r="C2574" i="52"/>
  <c r="P2573" i="52"/>
  <c r="I2573" i="52"/>
  <c r="C2573" i="52"/>
  <c r="P2572" i="52"/>
  <c r="I2572" i="52"/>
  <c r="C2572" i="52"/>
  <c r="P2571" i="52"/>
  <c r="I2571" i="52"/>
  <c r="C2571" i="52"/>
  <c r="P2570" i="52"/>
  <c r="I2570" i="52"/>
  <c r="C2570" i="52"/>
  <c r="P2569" i="52"/>
  <c r="I2569" i="52"/>
  <c r="C2569" i="52"/>
  <c r="P2568" i="52"/>
  <c r="I2568" i="52"/>
  <c r="C2568" i="52"/>
  <c r="P2567" i="52"/>
  <c r="I2567" i="52"/>
  <c r="C2567" i="52"/>
  <c r="P2566" i="52"/>
  <c r="I2566" i="52"/>
  <c r="C2566" i="52"/>
  <c r="P2565" i="52"/>
  <c r="I2565" i="52"/>
  <c r="C2565" i="52"/>
  <c r="P2564" i="52"/>
  <c r="I2564" i="52"/>
  <c r="C2564" i="52"/>
  <c r="P2563" i="52"/>
  <c r="I2563" i="52"/>
  <c r="C2563" i="52"/>
  <c r="P2562" i="52"/>
  <c r="I2562" i="52"/>
  <c r="C2562" i="52"/>
  <c r="P2561" i="52"/>
  <c r="I2561" i="52"/>
  <c r="C2561" i="52"/>
  <c r="P2560" i="52"/>
  <c r="I2560" i="52"/>
  <c r="C2560" i="52"/>
  <c r="P2559" i="52"/>
  <c r="I2559" i="52"/>
  <c r="C2559" i="52"/>
  <c r="P2558" i="52"/>
  <c r="I2558" i="52"/>
  <c r="C2558" i="52"/>
  <c r="P2557" i="52"/>
  <c r="I2557" i="52"/>
  <c r="C2557" i="52"/>
  <c r="P2556" i="52"/>
  <c r="I2556" i="52"/>
  <c r="C2556" i="52"/>
  <c r="P2555" i="52"/>
  <c r="I2555" i="52"/>
  <c r="C2555" i="52"/>
  <c r="P2554" i="52"/>
  <c r="I2554" i="52"/>
  <c r="C2554" i="52"/>
  <c r="P2553" i="52"/>
  <c r="I2553" i="52"/>
  <c r="C2553" i="52"/>
  <c r="P2552" i="52"/>
  <c r="I2552" i="52"/>
  <c r="C2552" i="52"/>
  <c r="P2551" i="52"/>
  <c r="I2551" i="52"/>
  <c r="C2551" i="52"/>
  <c r="P2550" i="52"/>
  <c r="I2550" i="52"/>
  <c r="C2550" i="52"/>
  <c r="P2549" i="52"/>
  <c r="I2549" i="52"/>
  <c r="C2549" i="52"/>
  <c r="P2548" i="52"/>
  <c r="I2548" i="52"/>
  <c r="C2548" i="52"/>
  <c r="P2547" i="52"/>
  <c r="I2547" i="52"/>
  <c r="C2547" i="52"/>
  <c r="P2546" i="52"/>
  <c r="I2546" i="52"/>
  <c r="C2546" i="52"/>
  <c r="P2545" i="52"/>
  <c r="I2545" i="52"/>
  <c r="C2545" i="52"/>
  <c r="P2544" i="52"/>
  <c r="I2544" i="52"/>
  <c r="C2544" i="52"/>
  <c r="P2543" i="52"/>
  <c r="I2543" i="52"/>
  <c r="C2543" i="52"/>
  <c r="P2542" i="52"/>
  <c r="I2542" i="52"/>
  <c r="C2542" i="52"/>
  <c r="P2541" i="52"/>
  <c r="I2541" i="52"/>
  <c r="C2541" i="52"/>
  <c r="P2540" i="52"/>
  <c r="I2540" i="52"/>
  <c r="C2540" i="52"/>
  <c r="P2539" i="52"/>
  <c r="I2539" i="52"/>
  <c r="C2539" i="52"/>
  <c r="P2538" i="52"/>
  <c r="I2538" i="52"/>
  <c r="C2538" i="52"/>
  <c r="P2537" i="52"/>
  <c r="I2537" i="52"/>
  <c r="C2537" i="52"/>
  <c r="P2536" i="52"/>
  <c r="I2536" i="52"/>
  <c r="C2536" i="52"/>
  <c r="P2535" i="52"/>
  <c r="I2535" i="52"/>
  <c r="C2535" i="52"/>
  <c r="P2534" i="52"/>
  <c r="I2534" i="52"/>
  <c r="C2534" i="52"/>
  <c r="P2533" i="52"/>
  <c r="I2533" i="52"/>
  <c r="C2533" i="52"/>
  <c r="P2532" i="52"/>
  <c r="I2532" i="52"/>
  <c r="C2532" i="52"/>
  <c r="P2531" i="52"/>
  <c r="I2531" i="52"/>
  <c r="C2531" i="52"/>
  <c r="P2530" i="52"/>
  <c r="I2530" i="52"/>
  <c r="C2530" i="52"/>
  <c r="P2529" i="52"/>
  <c r="I2529" i="52"/>
  <c r="C2529" i="52"/>
  <c r="P2528" i="52"/>
  <c r="I2528" i="52"/>
  <c r="C2528" i="52"/>
  <c r="P2527" i="52"/>
  <c r="I2527" i="52"/>
  <c r="C2527" i="52"/>
  <c r="P2526" i="52"/>
  <c r="I2526" i="52"/>
  <c r="C2526" i="52"/>
  <c r="P2525" i="52"/>
  <c r="I2525" i="52"/>
  <c r="C2525" i="52"/>
  <c r="P2524" i="52"/>
  <c r="I2524" i="52"/>
  <c r="C2524" i="52"/>
  <c r="P2523" i="52"/>
  <c r="I2523" i="52"/>
  <c r="C2523" i="52"/>
  <c r="P2522" i="52"/>
  <c r="I2522" i="52"/>
  <c r="C2522" i="52"/>
  <c r="P2521" i="52"/>
  <c r="I2521" i="52"/>
  <c r="C2521" i="52"/>
  <c r="P2520" i="52"/>
  <c r="I2520" i="52"/>
  <c r="C2520" i="52"/>
  <c r="P2519" i="52"/>
  <c r="I2519" i="52"/>
  <c r="C2519" i="52"/>
  <c r="P2518" i="52"/>
  <c r="I2518" i="52"/>
  <c r="C2518" i="52"/>
  <c r="P2517" i="52"/>
  <c r="I2517" i="52"/>
  <c r="C2517" i="52"/>
  <c r="P2516" i="52"/>
  <c r="I2516" i="52"/>
  <c r="C2516" i="52"/>
  <c r="P2515" i="52"/>
  <c r="I2515" i="52"/>
  <c r="C2515" i="52"/>
  <c r="P2514" i="52"/>
  <c r="I2514" i="52"/>
  <c r="C2514" i="52"/>
  <c r="P2513" i="52"/>
  <c r="I2513" i="52"/>
  <c r="C2513" i="52"/>
  <c r="P2512" i="52"/>
  <c r="I2512" i="52"/>
  <c r="C2512" i="52"/>
  <c r="P2511" i="52"/>
  <c r="I2511" i="52"/>
  <c r="C2511" i="52"/>
  <c r="P2510" i="52"/>
  <c r="I2510" i="52"/>
  <c r="C2510" i="52"/>
  <c r="P2509" i="52"/>
  <c r="I2509" i="52"/>
  <c r="C2509" i="52"/>
  <c r="P2508" i="52"/>
  <c r="I2508" i="52"/>
  <c r="C2508" i="52"/>
  <c r="P2507" i="52"/>
  <c r="I2507" i="52"/>
  <c r="C2507" i="52"/>
  <c r="P2506" i="52"/>
  <c r="I2506" i="52"/>
  <c r="C2506" i="52"/>
  <c r="P2505" i="52"/>
  <c r="I2505" i="52"/>
  <c r="C2505" i="52"/>
  <c r="P2504" i="52"/>
  <c r="I2504" i="52"/>
  <c r="C2504" i="52"/>
  <c r="P2503" i="52"/>
  <c r="I2503" i="52"/>
  <c r="C2503" i="52"/>
  <c r="P2502" i="52"/>
  <c r="I2502" i="52"/>
  <c r="C2502" i="52"/>
  <c r="P2501" i="52"/>
  <c r="I2501" i="52"/>
  <c r="C2501" i="52"/>
  <c r="P2500" i="52"/>
  <c r="I2500" i="52"/>
  <c r="C2500" i="52"/>
  <c r="P2499" i="52"/>
  <c r="I2499" i="52"/>
  <c r="C2499" i="52"/>
  <c r="P2498" i="52"/>
  <c r="I2498" i="52"/>
  <c r="C2498" i="52"/>
  <c r="P2497" i="52"/>
  <c r="I2497" i="52"/>
  <c r="C2497" i="52"/>
  <c r="P2496" i="52"/>
  <c r="I2496" i="52"/>
  <c r="C2496" i="52"/>
  <c r="P2495" i="52"/>
  <c r="I2495" i="52"/>
  <c r="C2495" i="52"/>
  <c r="P2494" i="52"/>
  <c r="I2494" i="52"/>
  <c r="C2494" i="52"/>
  <c r="P2493" i="52"/>
  <c r="I2493" i="52"/>
  <c r="C2493" i="52"/>
  <c r="P2492" i="52"/>
  <c r="I2492" i="52"/>
  <c r="C2492" i="52"/>
  <c r="P2491" i="52"/>
  <c r="I2491" i="52"/>
  <c r="C2491" i="52"/>
  <c r="P2490" i="52"/>
  <c r="I2490" i="52"/>
  <c r="C2490" i="52"/>
  <c r="P2489" i="52"/>
  <c r="I2489" i="52"/>
  <c r="C2489" i="52"/>
  <c r="P2488" i="52"/>
  <c r="I2488" i="52"/>
  <c r="C2488" i="52"/>
  <c r="P2487" i="52"/>
  <c r="I2487" i="52"/>
  <c r="C2487" i="52"/>
  <c r="P2486" i="52"/>
  <c r="I2486" i="52"/>
  <c r="C2486" i="52"/>
  <c r="P2485" i="52"/>
  <c r="I2485" i="52"/>
  <c r="C2485" i="52"/>
  <c r="P2484" i="52"/>
  <c r="I2484" i="52"/>
  <c r="C2484" i="52"/>
  <c r="P2483" i="52"/>
  <c r="I2483" i="52"/>
  <c r="C2483" i="52"/>
  <c r="P2482" i="52"/>
  <c r="I2482" i="52"/>
  <c r="C2482" i="52"/>
  <c r="P2481" i="52"/>
  <c r="I2481" i="52"/>
  <c r="C2481" i="52"/>
  <c r="P2480" i="52"/>
  <c r="I2480" i="52"/>
  <c r="C2480" i="52"/>
  <c r="P2479" i="52"/>
  <c r="I2479" i="52"/>
  <c r="C2479" i="52"/>
  <c r="P2478" i="52"/>
  <c r="I2478" i="52"/>
  <c r="C2478" i="52"/>
  <c r="P2477" i="52"/>
  <c r="I2477" i="52"/>
  <c r="C2477" i="52"/>
  <c r="P2476" i="52"/>
  <c r="I2476" i="52"/>
  <c r="C2476" i="52"/>
  <c r="P2475" i="52"/>
  <c r="I2475" i="52"/>
  <c r="C2475" i="52"/>
  <c r="P2474" i="52"/>
  <c r="I2474" i="52"/>
  <c r="C2474" i="52"/>
  <c r="P2473" i="52"/>
  <c r="I2473" i="52"/>
  <c r="C2473" i="52"/>
  <c r="P2472" i="52"/>
  <c r="I2472" i="52"/>
  <c r="C2472" i="52"/>
  <c r="P2471" i="52"/>
  <c r="I2471" i="52"/>
  <c r="C2471" i="52"/>
  <c r="P2470" i="52"/>
  <c r="I2470" i="52"/>
  <c r="C2470" i="52"/>
  <c r="P2469" i="52"/>
  <c r="I2469" i="52"/>
  <c r="C2469" i="52"/>
  <c r="P2468" i="52"/>
  <c r="I2468" i="52"/>
  <c r="C2468" i="52"/>
  <c r="P2467" i="52"/>
  <c r="I2467" i="52"/>
  <c r="C2467" i="52"/>
  <c r="P2466" i="52"/>
  <c r="I2466" i="52"/>
  <c r="C2466" i="52"/>
  <c r="P2465" i="52"/>
  <c r="I2465" i="52"/>
  <c r="C2465" i="52"/>
  <c r="P2464" i="52"/>
  <c r="I2464" i="52"/>
  <c r="C2464" i="52"/>
  <c r="P2463" i="52"/>
  <c r="I2463" i="52"/>
  <c r="C2463" i="52"/>
  <c r="P129" i="52"/>
  <c r="I129" i="52"/>
  <c r="C129" i="52"/>
  <c r="P128" i="52"/>
  <c r="I128" i="52"/>
  <c r="C128" i="52"/>
  <c r="P127" i="52"/>
  <c r="I127" i="52"/>
  <c r="C127" i="52"/>
  <c r="P126" i="52"/>
  <c r="I126" i="52"/>
  <c r="C126" i="52"/>
  <c r="P125" i="52"/>
  <c r="I125" i="52"/>
  <c r="C125" i="52"/>
  <c r="P124" i="52"/>
  <c r="I124" i="52"/>
  <c r="C124" i="52"/>
  <c r="P123" i="52"/>
  <c r="I123" i="52"/>
  <c r="C123" i="52"/>
  <c r="P122" i="52"/>
  <c r="I122" i="52"/>
  <c r="C122" i="52"/>
  <c r="P121" i="52"/>
  <c r="I121" i="52"/>
  <c r="C121" i="52"/>
  <c r="P120" i="52"/>
  <c r="I120" i="52"/>
  <c r="C120" i="52"/>
  <c r="P119" i="52"/>
  <c r="I119" i="52"/>
  <c r="C119" i="52"/>
  <c r="P118" i="52"/>
  <c r="I118" i="52"/>
  <c r="C118" i="52"/>
  <c r="P117" i="52"/>
  <c r="I117" i="52"/>
  <c r="C117" i="52"/>
  <c r="P116" i="52"/>
  <c r="I116" i="52"/>
  <c r="C116" i="52"/>
  <c r="P115" i="52"/>
  <c r="I115" i="52"/>
  <c r="C115" i="52"/>
  <c r="P114" i="52"/>
  <c r="I114" i="52"/>
  <c r="C114" i="52"/>
  <c r="P113" i="52"/>
  <c r="I113" i="52"/>
  <c r="C113" i="52"/>
  <c r="P112" i="52"/>
  <c r="I112" i="52"/>
  <c r="C112" i="52"/>
  <c r="P111" i="52"/>
  <c r="I111" i="52"/>
  <c r="C111" i="52"/>
  <c r="P110" i="52"/>
  <c r="I110" i="52"/>
  <c r="C110" i="52"/>
  <c r="P109" i="52"/>
  <c r="I109" i="52"/>
  <c r="C109" i="52"/>
  <c r="P108" i="52"/>
  <c r="I108" i="52"/>
  <c r="C108" i="52"/>
  <c r="P107" i="52"/>
  <c r="I107" i="52"/>
  <c r="C107" i="52"/>
  <c r="P106" i="52"/>
  <c r="I106" i="52"/>
  <c r="C106" i="52"/>
  <c r="P105" i="52"/>
  <c r="I105" i="52"/>
  <c r="C105" i="52"/>
  <c r="P104" i="52"/>
  <c r="I104" i="52"/>
  <c r="C104" i="52"/>
  <c r="P3420" i="52"/>
  <c r="I3420" i="52"/>
  <c r="C3420" i="52"/>
  <c r="P3419" i="52"/>
  <c r="I3419" i="52"/>
  <c r="C3419" i="52"/>
  <c r="P3418" i="52"/>
  <c r="I3418" i="52"/>
  <c r="C3418" i="52"/>
  <c r="P3417" i="52"/>
  <c r="I3417" i="52"/>
  <c r="C3417" i="52"/>
  <c r="P3416" i="52"/>
  <c r="I3416" i="52"/>
  <c r="C3416" i="52"/>
  <c r="P3415" i="52"/>
  <c r="I3415" i="52"/>
  <c r="C3415" i="52"/>
  <c r="P3414" i="52"/>
  <c r="I3414" i="52"/>
  <c r="C3414" i="52"/>
  <c r="P3413" i="52"/>
  <c r="I3413" i="52"/>
  <c r="C3413" i="52"/>
  <c r="P3412" i="52"/>
  <c r="I3412" i="52"/>
  <c r="C3412" i="52"/>
  <c r="P3411" i="52"/>
  <c r="I3411" i="52"/>
  <c r="C3411" i="52"/>
  <c r="P3410" i="52"/>
  <c r="I3410" i="52"/>
  <c r="C3410" i="52"/>
  <c r="P3409" i="52"/>
  <c r="I3409" i="52"/>
  <c r="C3409" i="52"/>
  <c r="P3408" i="52"/>
  <c r="I3408" i="52"/>
  <c r="C3408" i="52"/>
  <c r="P3407" i="52"/>
  <c r="I3407" i="52"/>
  <c r="C3407" i="52"/>
  <c r="P3406" i="52"/>
  <c r="I3406" i="52"/>
  <c r="C3406" i="52"/>
  <c r="P3405" i="52"/>
  <c r="I3405" i="52"/>
  <c r="C3405" i="52"/>
  <c r="P3404" i="52"/>
  <c r="I3404" i="52"/>
  <c r="C3404" i="52"/>
  <c r="P3403" i="52"/>
  <c r="I3403" i="52"/>
  <c r="C3403" i="52"/>
  <c r="P4766" i="52"/>
  <c r="I4766" i="52"/>
  <c r="C4766" i="52"/>
  <c r="P4765" i="52"/>
  <c r="I4765" i="52"/>
  <c r="C4765" i="52"/>
  <c r="P4764" i="52"/>
  <c r="I4764" i="52"/>
  <c r="C4764" i="52"/>
  <c r="P4763" i="52"/>
  <c r="I4763" i="52"/>
  <c r="C4763" i="52"/>
  <c r="P4762" i="52"/>
  <c r="I4762" i="52"/>
  <c r="C4762" i="52"/>
  <c r="P4761" i="52"/>
  <c r="I4761" i="52"/>
  <c r="C4761" i="52"/>
  <c r="P4760" i="52"/>
  <c r="I4760" i="52"/>
  <c r="C4760" i="52"/>
  <c r="P4759" i="52"/>
  <c r="I4759" i="52"/>
  <c r="C4759" i="52"/>
  <c r="P4758" i="52"/>
  <c r="I4758" i="52"/>
  <c r="C4758" i="52"/>
  <c r="P4757" i="52"/>
  <c r="I4757" i="52"/>
  <c r="C4757" i="52"/>
  <c r="P4756" i="52"/>
  <c r="I4756" i="52"/>
  <c r="C4756" i="52"/>
  <c r="P4755" i="52"/>
  <c r="I4755" i="52"/>
  <c r="C4755" i="52"/>
  <c r="P4754" i="52"/>
  <c r="I4754" i="52"/>
  <c r="C4754" i="52"/>
  <c r="P4753" i="52"/>
  <c r="I4753" i="52"/>
  <c r="C4753" i="52"/>
  <c r="P4752" i="52"/>
  <c r="I4752" i="52"/>
  <c r="C4752" i="52"/>
  <c r="P4751" i="52"/>
  <c r="I4751" i="52"/>
  <c r="C4751" i="52"/>
  <c r="P4750" i="52"/>
  <c r="I4750" i="52"/>
  <c r="C4750" i="52"/>
  <c r="P4749" i="52"/>
  <c r="I4749" i="52"/>
  <c r="C4749" i="52"/>
  <c r="P5685" i="52"/>
  <c r="I5685" i="52"/>
  <c r="C5685" i="52"/>
  <c r="P5684" i="52"/>
  <c r="I5684" i="52"/>
  <c r="C5684" i="52"/>
  <c r="P5683" i="52"/>
  <c r="I5683" i="52"/>
  <c r="C5683" i="52"/>
  <c r="P5682" i="52"/>
  <c r="I5682" i="52"/>
  <c r="C5682" i="52"/>
  <c r="P5681" i="52"/>
  <c r="I5681" i="52"/>
  <c r="C5681" i="52"/>
  <c r="P5680" i="52"/>
  <c r="I5680" i="52"/>
  <c r="C5680" i="52"/>
  <c r="P5679" i="52"/>
  <c r="I5679" i="52"/>
  <c r="C5679" i="52"/>
  <c r="P5678" i="52"/>
  <c r="I5678" i="52"/>
  <c r="C5678" i="52"/>
  <c r="P5677" i="52"/>
  <c r="I5677" i="52"/>
  <c r="C5677" i="52"/>
  <c r="P5676" i="52"/>
  <c r="I5676" i="52"/>
  <c r="C5676" i="52"/>
  <c r="P5675" i="52"/>
  <c r="I5675" i="52"/>
  <c r="C5675" i="52"/>
  <c r="P5674" i="52"/>
  <c r="I5674" i="52"/>
  <c r="C5674" i="52"/>
  <c r="P5673" i="52"/>
  <c r="I5673" i="52"/>
  <c r="C5673" i="52"/>
  <c r="P5672" i="52"/>
  <c r="I5672" i="52"/>
  <c r="C5672" i="52"/>
  <c r="P5671" i="52"/>
  <c r="I5671" i="52"/>
  <c r="C5671" i="52"/>
  <c r="P5631" i="52"/>
  <c r="I5631" i="52"/>
  <c r="C5631" i="52"/>
  <c r="P5630" i="52"/>
  <c r="I5630" i="52"/>
  <c r="C5630" i="52"/>
  <c r="P5629" i="52"/>
  <c r="I5629" i="52"/>
  <c r="C5629" i="52"/>
  <c r="P5628" i="52"/>
  <c r="I5628" i="52"/>
  <c r="C5628" i="52"/>
  <c r="P5627" i="52"/>
  <c r="I5627" i="52"/>
  <c r="C5627" i="52"/>
  <c r="P5206" i="52"/>
  <c r="I5206" i="52"/>
  <c r="C5206" i="52"/>
  <c r="P5205" i="52"/>
  <c r="I5205" i="52"/>
  <c r="C5205" i="52"/>
  <c r="P5204" i="52"/>
  <c r="I5204" i="52"/>
  <c r="C5204" i="52"/>
  <c r="P5203" i="52"/>
  <c r="I5203" i="52"/>
  <c r="C5203" i="52"/>
  <c r="P5202" i="52"/>
  <c r="I5202" i="52"/>
  <c r="C5202" i="52"/>
  <c r="P5201" i="52"/>
  <c r="I5201" i="52"/>
  <c r="C5201" i="52"/>
  <c r="P5200" i="52"/>
  <c r="I5200" i="52"/>
  <c r="C5200" i="52"/>
  <c r="P5199" i="52"/>
  <c r="I5199" i="52"/>
  <c r="C5199" i="52"/>
  <c r="P5198" i="52"/>
  <c r="I5198" i="52"/>
  <c r="C5198" i="52"/>
  <c r="P5197" i="52"/>
  <c r="I5197" i="52"/>
  <c r="C5197" i="52"/>
  <c r="P5196" i="52"/>
  <c r="I5196" i="52"/>
  <c r="C5196" i="52"/>
  <c r="P5195" i="52"/>
  <c r="I5195" i="52"/>
  <c r="C5195" i="52"/>
  <c r="P5194" i="52"/>
  <c r="I5194" i="52"/>
  <c r="C5194" i="52"/>
  <c r="P5193" i="52"/>
  <c r="I5193" i="52"/>
  <c r="C5193" i="52"/>
  <c r="P5192" i="52"/>
  <c r="I5192" i="52"/>
  <c r="C5192" i="52"/>
  <c r="P5191" i="52"/>
  <c r="I5191" i="52"/>
  <c r="C5191" i="52"/>
  <c r="P5190" i="52"/>
  <c r="I5190" i="52"/>
  <c r="C5190" i="52"/>
  <c r="P5189" i="52"/>
  <c r="I5189" i="52"/>
  <c r="C5189" i="52"/>
  <c r="P5188" i="52"/>
  <c r="I5188" i="52"/>
  <c r="C5188" i="52"/>
  <c r="P5187" i="52"/>
  <c r="I5187" i="52"/>
  <c r="C5187" i="52"/>
  <c r="P5186" i="52"/>
  <c r="I5186" i="52"/>
  <c r="C5186" i="52"/>
  <c r="P5185" i="52"/>
  <c r="I5185" i="52"/>
  <c r="C5185" i="52"/>
  <c r="P5184" i="52"/>
  <c r="I5184" i="52"/>
  <c r="C5184" i="52"/>
  <c r="P5183" i="52"/>
  <c r="I5183" i="52"/>
  <c r="C5183" i="52"/>
  <c r="P5182" i="52"/>
  <c r="I5182" i="52"/>
  <c r="C5182" i="52"/>
  <c r="P5181" i="52"/>
  <c r="I5181" i="52"/>
  <c r="C5181" i="52"/>
  <c r="P5180" i="52"/>
  <c r="I5180" i="52"/>
  <c r="C5180" i="52"/>
  <c r="P5179" i="52"/>
  <c r="I5179" i="52"/>
  <c r="C5179" i="52"/>
  <c r="P5178" i="52"/>
  <c r="I5178" i="52"/>
  <c r="C5178" i="52"/>
  <c r="P5177" i="52"/>
  <c r="I5177" i="52"/>
  <c r="C5177" i="52"/>
  <c r="P5176" i="52"/>
  <c r="I5176" i="52"/>
  <c r="C5176" i="52"/>
  <c r="P5175" i="52"/>
  <c r="I5175" i="52"/>
  <c r="C5175" i="52"/>
  <c r="P5174" i="52"/>
  <c r="I5174" i="52"/>
  <c r="C5174" i="52"/>
  <c r="P5173" i="52"/>
  <c r="I5173" i="52"/>
  <c r="C5173" i="52"/>
  <c r="P5172" i="52"/>
  <c r="I5172" i="52"/>
  <c r="C5172" i="52"/>
  <c r="P5171" i="52"/>
  <c r="I5171" i="52"/>
  <c r="C5171" i="52"/>
  <c r="P5170" i="52"/>
  <c r="I5170" i="52"/>
  <c r="C5170" i="52"/>
  <c r="P5169" i="52"/>
  <c r="I5169" i="52"/>
  <c r="C5169" i="52"/>
  <c r="P5168" i="52"/>
  <c r="I5168" i="52"/>
  <c r="C5168" i="52"/>
  <c r="P5167" i="52"/>
  <c r="I5167" i="52"/>
  <c r="C5167" i="52"/>
  <c r="P5166" i="52"/>
  <c r="I5166" i="52"/>
  <c r="C5166" i="52"/>
  <c r="P5165" i="52"/>
  <c r="I5165" i="52"/>
  <c r="C5165" i="52"/>
  <c r="P5164" i="52"/>
  <c r="I5164" i="52"/>
  <c r="C5164" i="52"/>
  <c r="P5163" i="52"/>
  <c r="I5163" i="52"/>
  <c r="C5163" i="52"/>
  <c r="P5162" i="52"/>
  <c r="I5162" i="52"/>
  <c r="C5162" i="52"/>
  <c r="P5161" i="52"/>
  <c r="I5161" i="52"/>
  <c r="C5161" i="52"/>
  <c r="P5160" i="52"/>
  <c r="I5160" i="52"/>
  <c r="C5160" i="52"/>
  <c r="P5159" i="52"/>
  <c r="I5159" i="52"/>
  <c r="C5159" i="52"/>
  <c r="P5158" i="52"/>
  <c r="I5158" i="52"/>
  <c r="C5158" i="52"/>
  <c r="P5157" i="52"/>
  <c r="I5157" i="52"/>
  <c r="C5157" i="52"/>
  <c r="P5156" i="52"/>
  <c r="I5156" i="52"/>
  <c r="C5156" i="52"/>
  <c r="P5155" i="52"/>
  <c r="I5155" i="52"/>
  <c r="C5155" i="52"/>
  <c r="P5154" i="52"/>
  <c r="I5154" i="52"/>
  <c r="C5154" i="52"/>
  <c r="P5153" i="52"/>
  <c r="I5153" i="52"/>
  <c r="C5153" i="52"/>
  <c r="P5152" i="52"/>
  <c r="I5152" i="52"/>
  <c r="C5152" i="52"/>
  <c r="P5151" i="52"/>
  <c r="I5151" i="52"/>
  <c r="C5151" i="52"/>
  <c r="P5150" i="52"/>
  <c r="I5150" i="52"/>
  <c r="C5150" i="52"/>
  <c r="P5149" i="52"/>
  <c r="I5149" i="52"/>
  <c r="C5149" i="52"/>
  <c r="P5148" i="52"/>
  <c r="I5148" i="52"/>
  <c r="C5148" i="52"/>
  <c r="P4035" i="52"/>
  <c r="I4035" i="52"/>
  <c r="C4035" i="52"/>
  <c r="P4034" i="52"/>
  <c r="I4034" i="52"/>
  <c r="C4034" i="52"/>
  <c r="P4033" i="52"/>
  <c r="I4033" i="52"/>
  <c r="C4033" i="52"/>
  <c r="P4032" i="52"/>
  <c r="I4032" i="52"/>
  <c r="C4032" i="52"/>
  <c r="P4031" i="52"/>
  <c r="I4031" i="52"/>
  <c r="C4031" i="52"/>
  <c r="P4030" i="52"/>
  <c r="I4030" i="52"/>
  <c r="C4030" i="52"/>
  <c r="P4029" i="52"/>
  <c r="I4029" i="52"/>
  <c r="C4029" i="52"/>
  <c r="P4028" i="52"/>
  <c r="I4028" i="52"/>
  <c r="C4028" i="52"/>
  <c r="P4027" i="52"/>
  <c r="I4027" i="52"/>
  <c r="C4027" i="52"/>
  <c r="P4026" i="52"/>
  <c r="I4026" i="52"/>
  <c r="C4026" i="52"/>
  <c r="P4025" i="52"/>
  <c r="I4025" i="52"/>
  <c r="C4025" i="52"/>
  <c r="P4024" i="52"/>
  <c r="I4024" i="52"/>
  <c r="C4024" i="52"/>
  <c r="P4023" i="52"/>
  <c r="I4023" i="52"/>
  <c r="C4023" i="52"/>
  <c r="P4022" i="52"/>
  <c r="I4022" i="52"/>
  <c r="C4022" i="52"/>
  <c r="P4021" i="52"/>
  <c r="I4021" i="52"/>
  <c r="C4021" i="52"/>
  <c r="P4037" i="52"/>
  <c r="I4037" i="52"/>
  <c r="C4037" i="52"/>
  <c r="P4020" i="52"/>
  <c r="I4020" i="52"/>
  <c r="C4020" i="52"/>
  <c r="P4019" i="52"/>
  <c r="I4019" i="52"/>
  <c r="C4019" i="52"/>
  <c r="P4018" i="52"/>
  <c r="I4018" i="52"/>
  <c r="C4018" i="52"/>
  <c r="P4036" i="52"/>
  <c r="I4036" i="52"/>
  <c r="C4036" i="52"/>
  <c r="P4017" i="52"/>
  <c r="I4017" i="52"/>
  <c r="C4017" i="52"/>
  <c r="P4016" i="52"/>
  <c r="I4016" i="52"/>
  <c r="C4016" i="52"/>
  <c r="P4015" i="52"/>
  <c r="I4015" i="52"/>
  <c r="C4015" i="52"/>
  <c r="P4014" i="52"/>
  <c r="I4014" i="52"/>
  <c r="C4014" i="52"/>
  <c r="P4013" i="52"/>
  <c r="I4013" i="52"/>
  <c r="C4013" i="52"/>
  <c r="P4012" i="52"/>
  <c r="I4012" i="52"/>
  <c r="C4012" i="52"/>
  <c r="P4011" i="52"/>
  <c r="I4011" i="52"/>
  <c r="C4011" i="52"/>
  <c r="P4010" i="52"/>
  <c r="I4010" i="52"/>
  <c r="C4010" i="52"/>
  <c r="P5147" i="52"/>
  <c r="I5147" i="52"/>
  <c r="C5147" i="52"/>
  <c r="P5146" i="52"/>
  <c r="I5146" i="52"/>
  <c r="C5146" i="52"/>
  <c r="P5145" i="52"/>
  <c r="I5145" i="52"/>
  <c r="C5145" i="52"/>
  <c r="P5144" i="52"/>
  <c r="I5144" i="52"/>
  <c r="C5144" i="52"/>
  <c r="P5143" i="52"/>
  <c r="I5143" i="52"/>
  <c r="C5143" i="52"/>
  <c r="P5142" i="52"/>
  <c r="I5142" i="52"/>
  <c r="C5142" i="52"/>
  <c r="P5141" i="52"/>
  <c r="I5141" i="52"/>
  <c r="C5141" i="52"/>
  <c r="P5140" i="52"/>
  <c r="I5140" i="52"/>
  <c r="C5140" i="52"/>
  <c r="P5139" i="52"/>
  <c r="I5139" i="52"/>
  <c r="C5139" i="52"/>
  <c r="P5138" i="52"/>
  <c r="I5138" i="52"/>
  <c r="C5138" i="52"/>
  <c r="P5137" i="52"/>
  <c r="I5137" i="52"/>
  <c r="C5137" i="52"/>
  <c r="P5136" i="52"/>
  <c r="I5136" i="52"/>
  <c r="C5136" i="52"/>
  <c r="P5135" i="52"/>
  <c r="I5135" i="52"/>
  <c r="C5135" i="52"/>
  <c r="P5134" i="52"/>
  <c r="I5134" i="52"/>
  <c r="C5134" i="52"/>
  <c r="P5133" i="52"/>
  <c r="I5133" i="52"/>
  <c r="C5133" i="52"/>
  <c r="P5132" i="52"/>
  <c r="I5132" i="52"/>
  <c r="C5132" i="52"/>
  <c r="P5131" i="52"/>
  <c r="I5131" i="52"/>
  <c r="C5131" i="52"/>
  <c r="P5130" i="52"/>
  <c r="I5130" i="52"/>
  <c r="C5130" i="52"/>
  <c r="P5129" i="52"/>
  <c r="I5129" i="52"/>
  <c r="C5129" i="52"/>
  <c r="P5128" i="52"/>
  <c r="I5128" i="52"/>
  <c r="C5128" i="52"/>
  <c r="P5127" i="52"/>
  <c r="I5127" i="52"/>
  <c r="C5127" i="52"/>
  <c r="P5126" i="52"/>
  <c r="I5126" i="52"/>
  <c r="C5126" i="52"/>
  <c r="P5125" i="52"/>
  <c r="I5125" i="52"/>
  <c r="C5125" i="52"/>
  <c r="P5124" i="52"/>
  <c r="I5124" i="52"/>
  <c r="C5124" i="52"/>
  <c r="P5123" i="52"/>
  <c r="I5123" i="52"/>
  <c r="C5123" i="52"/>
  <c r="P5122" i="52"/>
  <c r="I5122" i="52"/>
  <c r="C5122" i="52"/>
  <c r="P5121" i="52"/>
  <c r="I5121" i="52"/>
  <c r="C5121" i="52"/>
  <c r="P5120" i="52"/>
  <c r="I5120" i="52"/>
  <c r="C5120" i="52"/>
  <c r="P5119" i="52"/>
  <c r="I5119" i="52"/>
  <c r="C5119" i="52"/>
  <c r="P5118" i="52"/>
  <c r="I5118" i="52"/>
  <c r="C5118" i="52"/>
  <c r="P5117" i="52"/>
  <c r="I5117" i="52"/>
  <c r="C5117" i="52"/>
  <c r="P5116" i="52"/>
  <c r="I5116" i="52"/>
  <c r="C5116" i="52"/>
  <c r="P5115" i="52"/>
  <c r="I5115" i="52"/>
  <c r="C5115" i="52"/>
  <c r="P5114" i="52"/>
  <c r="I5114" i="52"/>
  <c r="C5114" i="52"/>
  <c r="P5113" i="52"/>
  <c r="I5113" i="52"/>
  <c r="C5113" i="52"/>
  <c r="P5112" i="52"/>
  <c r="I5112" i="52"/>
  <c r="C5112" i="52"/>
  <c r="P5111" i="52"/>
  <c r="I5111" i="52"/>
  <c r="C5111" i="52"/>
  <c r="P5110" i="52"/>
  <c r="I5110" i="52"/>
  <c r="C5110" i="52"/>
  <c r="P5109" i="52"/>
  <c r="I5109" i="52"/>
  <c r="C5109" i="52"/>
  <c r="P5108" i="52"/>
  <c r="I5108" i="52"/>
  <c r="C5108" i="52"/>
  <c r="P5107" i="52"/>
  <c r="I5107" i="52"/>
  <c r="C5107" i="52"/>
  <c r="P5106" i="52"/>
  <c r="I5106" i="52"/>
  <c r="C5106" i="52"/>
  <c r="P5105" i="52"/>
  <c r="I5105" i="52"/>
  <c r="C5105" i="52"/>
  <c r="P5104" i="52"/>
  <c r="I5104" i="52"/>
  <c r="C5104" i="52"/>
  <c r="P5103" i="52"/>
  <c r="I5103" i="52"/>
  <c r="C5103" i="52"/>
  <c r="P5102" i="52"/>
  <c r="I5102" i="52"/>
  <c r="C5102" i="52"/>
  <c r="P5101" i="52"/>
  <c r="I5101" i="52"/>
  <c r="C5101" i="52"/>
  <c r="P5100" i="52"/>
  <c r="I5100" i="52"/>
  <c r="C5100" i="52"/>
  <c r="P5099" i="52"/>
  <c r="I5099" i="52"/>
  <c r="C5099" i="52"/>
  <c r="P5098" i="52"/>
  <c r="I5098" i="52"/>
  <c r="C5098" i="52"/>
  <c r="P5097" i="52"/>
  <c r="I5097" i="52"/>
  <c r="C5097" i="52"/>
  <c r="P5096" i="52"/>
  <c r="I5096" i="52"/>
  <c r="C5096" i="52"/>
  <c r="P5095" i="52"/>
  <c r="I5095" i="52"/>
  <c r="C5095" i="52"/>
  <c r="P5094" i="52"/>
  <c r="I5094" i="52"/>
  <c r="C5094" i="52"/>
  <c r="P5093" i="52"/>
  <c r="I5093" i="52"/>
  <c r="C5093" i="52"/>
  <c r="P5092" i="52"/>
  <c r="I5092" i="52"/>
  <c r="C5092" i="52"/>
  <c r="P5091" i="52"/>
  <c r="I5091" i="52"/>
  <c r="C5091" i="52"/>
  <c r="P5090" i="52"/>
  <c r="I5090" i="52"/>
  <c r="C5090" i="52"/>
  <c r="P5089" i="52"/>
  <c r="I5089" i="52"/>
  <c r="C5089" i="52"/>
  <c r="P5088" i="52"/>
  <c r="I5088" i="52"/>
  <c r="C5088" i="52"/>
  <c r="P5087" i="52"/>
  <c r="I5087" i="52"/>
  <c r="C5087" i="52"/>
  <c r="P5086" i="52"/>
  <c r="I5086" i="52"/>
  <c r="C5086" i="52"/>
  <c r="P5085" i="52"/>
  <c r="I5085" i="52"/>
  <c r="C5085" i="52"/>
  <c r="P5084" i="52"/>
  <c r="I5084" i="52"/>
  <c r="C5084" i="52"/>
  <c r="P5083" i="52"/>
  <c r="I5083" i="52"/>
  <c r="C5083" i="52"/>
  <c r="P5082" i="52"/>
  <c r="I5082" i="52"/>
  <c r="C5082" i="52"/>
  <c r="P5081" i="52"/>
  <c r="I5081" i="52"/>
  <c r="C5081" i="52"/>
  <c r="P5080" i="52"/>
  <c r="I5080" i="52"/>
  <c r="C5080" i="52"/>
  <c r="P5079" i="52"/>
  <c r="I5079" i="52"/>
  <c r="C5079" i="52"/>
  <c r="P5078" i="52"/>
  <c r="I5078" i="52"/>
  <c r="C5078" i="52"/>
  <c r="P5077" i="52"/>
  <c r="I5077" i="52"/>
  <c r="C5077" i="52"/>
  <c r="P5076" i="52"/>
  <c r="I5076" i="52"/>
  <c r="C5076" i="52"/>
  <c r="P5075" i="52"/>
  <c r="I5075" i="52"/>
  <c r="C5075" i="52"/>
  <c r="P5074" i="52"/>
  <c r="I5074" i="52"/>
  <c r="C5074" i="52"/>
  <c r="P5073" i="52"/>
  <c r="I5073" i="52"/>
  <c r="C5073" i="52"/>
  <c r="P5072" i="52"/>
  <c r="I5072" i="52"/>
  <c r="C5072" i="52"/>
  <c r="P5071" i="52"/>
  <c r="I5071" i="52"/>
  <c r="C5071" i="52"/>
  <c r="P5070" i="52"/>
  <c r="I5070" i="52"/>
  <c r="C5070" i="52"/>
  <c r="P5069" i="52"/>
  <c r="I5069" i="52"/>
  <c r="C5069" i="52"/>
  <c r="P5068" i="52"/>
  <c r="I5068" i="52"/>
  <c r="C5068" i="52"/>
  <c r="P5067" i="52"/>
  <c r="I5067" i="52"/>
  <c r="C5067" i="52"/>
  <c r="P5066" i="52"/>
  <c r="I5066" i="52"/>
  <c r="C5066" i="52"/>
  <c r="P5065" i="52"/>
  <c r="I5065" i="52"/>
  <c r="C5065" i="52"/>
  <c r="P5064" i="52"/>
  <c r="I5064" i="52"/>
  <c r="C5064" i="52"/>
  <c r="P5063" i="52"/>
  <c r="I5063" i="52"/>
  <c r="C5063" i="52"/>
  <c r="P5062" i="52"/>
  <c r="I5062" i="52"/>
  <c r="C5062" i="52"/>
  <c r="P5061" i="52"/>
  <c r="I5061" i="52"/>
  <c r="C5061" i="52"/>
  <c r="P5060" i="52"/>
  <c r="I5060" i="52"/>
  <c r="C5060" i="52"/>
  <c r="P5059" i="52"/>
  <c r="I5059" i="52"/>
  <c r="C5059" i="52"/>
  <c r="P5058" i="52"/>
  <c r="I5058" i="52"/>
  <c r="C5058" i="52"/>
  <c r="P5057" i="52"/>
  <c r="I5057" i="52"/>
  <c r="C5057" i="52"/>
  <c r="P5056" i="52"/>
  <c r="I5056" i="52"/>
  <c r="C5056" i="52"/>
  <c r="P5055" i="52"/>
  <c r="I5055" i="52"/>
  <c r="C5055" i="52"/>
  <c r="P5054" i="52"/>
  <c r="I5054" i="52"/>
  <c r="C5054" i="52"/>
  <c r="P5053" i="52"/>
  <c r="I5053" i="52"/>
  <c r="C5053" i="52"/>
  <c r="P5052" i="52"/>
  <c r="I5052" i="52"/>
  <c r="C5052" i="52"/>
  <c r="P5051" i="52"/>
  <c r="I5051" i="52"/>
  <c r="C5051" i="52"/>
  <c r="P5050" i="52"/>
  <c r="I5050" i="52"/>
  <c r="C5050" i="52"/>
  <c r="P5049" i="52"/>
  <c r="I5049" i="52"/>
  <c r="C5049" i="52"/>
  <c r="P5048" i="52"/>
  <c r="I5048" i="52"/>
  <c r="C5048" i="52"/>
  <c r="P5047" i="52"/>
  <c r="I5047" i="52"/>
  <c r="C5047" i="52"/>
  <c r="P5046" i="52"/>
  <c r="I5046" i="52"/>
  <c r="C5046" i="52"/>
  <c r="P5045" i="52"/>
  <c r="I5045" i="52"/>
  <c r="C5045" i="52"/>
  <c r="P5044" i="52"/>
  <c r="I5044" i="52"/>
  <c r="C5044" i="52"/>
  <c r="P5043" i="52"/>
  <c r="I5043" i="52"/>
  <c r="C5043" i="52"/>
  <c r="P5042" i="52"/>
  <c r="I5042" i="52"/>
  <c r="C5042" i="52"/>
  <c r="P5041" i="52"/>
  <c r="I5041" i="52"/>
  <c r="C5041" i="52"/>
  <c r="P224" i="52"/>
  <c r="I224" i="52"/>
  <c r="C224" i="52"/>
  <c r="P223" i="52"/>
  <c r="I223" i="52"/>
  <c r="C223" i="52"/>
  <c r="P222" i="52"/>
  <c r="I222" i="52"/>
  <c r="C222" i="52"/>
  <c r="P221" i="52"/>
  <c r="I221" i="52"/>
  <c r="C221" i="52"/>
  <c r="P220" i="52"/>
  <c r="I220" i="52"/>
  <c r="C220" i="52"/>
  <c r="P219" i="52"/>
  <c r="I219" i="52"/>
  <c r="C219" i="52"/>
  <c r="P6089" i="52"/>
  <c r="I6089" i="52"/>
  <c r="C6089" i="52"/>
  <c r="P6088" i="52"/>
  <c r="I6088" i="52"/>
  <c r="C6088" i="52"/>
  <c r="P6087" i="52"/>
  <c r="I6087" i="52"/>
  <c r="C6087" i="52"/>
  <c r="P6086" i="52"/>
  <c r="I6086" i="52"/>
  <c r="C6086" i="52"/>
  <c r="P6085" i="52"/>
  <c r="I6085" i="52"/>
  <c r="C6085" i="52"/>
  <c r="P6084" i="52"/>
  <c r="I6084" i="52"/>
  <c r="C6084" i="52"/>
  <c r="P6083" i="52"/>
  <c r="I6083" i="52"/>
  <c r="C6083" i="52"/>
  <c r="P5645" i="52"/>
  <c r="I5645" i="52"/>
  <c r="C5645" i="52"/>
  <c r="P5644" i="52"/>
  <c r="I5644" i="52"/>
  <c r="C5644" i="52"/>
  <c r="P5643" i="52"/>
  <c r="I5643" i="52"/>
  <c r="C5643" i="52"/>
  <c r="P5642" i="52"/>
  <c r="I5642" i="52"/>
  <c r="C5642" i="52"/>
  <c r="P5641" i="52"/>
  <c r="I5641" i="52"/>
  <c r="C5641" i="52"/>
  <c r="P5640" i="52"/>
  <c r="I5640" i="52"/>
  <c r="C5640" i="52"/>
  <c r="P5639" i="52"/>
  <c r="I5639" i="52"/>
  <c r="C5639" i="52"/>
  <c r="P5638" i="52"/>
  <c r="I5638" i="52"/>
  <c r="C5638" i="52"/>
  <c r="P5637" i="52"/>
  <c r="I5637" i="52"/>
  <c r="C5637" i="52"/>
  <c r="P5636" i="52"/>
  <c r="I5636" i="52"/>
  <c r="C5636" i="52"/>
  <c r="P5635" i="52"/>
  <c r="I5635" i="52"/>
  <c r="C5635" i="52"/>
  <c r="P5634" i="52"/>
  <c r="I5634" i="52"/>
  <c r="C5634" i="52"/>
  <c r="P5633" i="52"/>
  <c r="I5633" i="52"/>
  <c r="C5633" i="52"/>
  <c r="P5632" i="52"/>
  <c r="I5632" i="52"/>
  <c r="C5632" i="52"/>
  <c r="P7098" i="52"/>
  <c r="I7098" i="52"/>
  <c r="C7098" i="52"/>
  <c r="P7097" i="52"/>
  <c r="I7097" i="52"/>
  <c r="C7097" i="52"/>
  <c r="P7096" i="52"/>
  <c r="I7096" i="52"/>
  <c r="C7096" i="52"/>
  <c r="P7095" i="52"/>
  <c r="I7095" i="52"/>
  <c r="C7095" i="52"/>
  <c r="P7094" i="52"/>
  <c r="I7094" i="52"/>
  <c r="C7094" i="52"/>
  <c r="P7093" i="52"/>
  <c r="I7093" i="52"/>
  <c r="C7093" i="52"/>
  <c r="P7092" i="52"/>
  <c r="I7092" i="52"/>
  <c r="C7092" i="52"/>
  <c r="P7091" i="52"/>
  <c r="I7091" i="52"/>
  <c r="C7091" i="52"/>
  <c r="P7090" i="52"/>
  <c r="I7090" i="52"/>
  <c r="C7090" i="52"/>
  <c r="P7089" i="52"/>
  <c r="I7089" i="52"/>
  <c r="C7089" i="52"/>
  <c r="P7088" i="52"/>
  <c r="I7088" i="52"/>
  <c r="C7088" i="52"/>
  <c r="P7087" i="52"/>
  <c r="I7087" i="52"/>
  <c r="C7087" i="52"/>
  <c r="P7086" i="52"/>
  <c r="I7086" i="52"/>
  <c r="C7086" i="52"/>
  <c r="P7085" i="52"/>
  <c r="I7085" i="52"/>
  <c r="C7085" i="52"/>
  <c r="P7084" i="52"/>
  <c r="I7084" i="52"/>
  <c r="C7084" i="52"/>
  <c r="P7083" i="52"/>
  <c r="I7083" i="52"/>
  <c r="C7083" i="52"/>
  <c r="P7082" i="52"/>
  <c r="I7082" i="52"/>
  <c r="C7082" i="52"/>
  <c r="P7081" i="52"/>
  <c r="I7081" i="52"/>
  <c r="C7081" i="52"/>
  <c r="P7080" i="52"/>
  <c r="I7080" i="52"/>
  <c r="C7080" i="52"/>
  <c r="P7079" i="52"/>
  <c r="I7079" i="52"/>
  <c r="C7079" i="52"/>
  <c r="P7078" i="52"/>
  <c r="I7078" i="52"/>
  <c r="C7078" i="52"/>
  <c r="P7077" i="52"/>
  <c r="I7077" i="52"/>
  <c r="C7077" i="52"/>
  <c r="P7076" i="52"/>
  <c r="I7076" i="52"/>
  <c r="C7076" i="52"/>
  <c r="P7075" i="52"/>
  <c r="I7075" i="52"/>
  <c r="C7075" i="52"/>
  <c r="P7074" i="52"/>
  <c r="I7074" i="52"/>
  <c r="C7074" i="52"/>
  <c r="P7073" i="52"/>
  <c r="I7073" i="52"/>
  <c r="C7073" i="52"/>
  <c r="P7072" i="52"/>
  <c r="I7072" i="52"/>
  <c r="C7072" i="52"/>
  <c r="P7071" i="52"/>
  <c r="I7071" i="52"/>
  <c r="C7071" i="52"/>
  <c r="P7070" i="52"/>
  <c r="I7070" i="52"/>
  <c r="C7070" i="52"/>
  <c r="P7069" i="52"/>
  <c r="I7069" i="52"/>
  <c r="C7069" i="52"/>
  <c r="P7068" i="52"/>
  <c r="I7068" i="52"/>
  <c r="C7068" i="52"/>
  <c r="P7067" i="52"/>
  <c r="I7067" i="52"/>
  <c r="C7067" i="52"/>
  <c r="P7066" i="52"/>
  <c r="I7066" i="52"/>
  <c r="C7066" i="52"/>
  <c r="P7065" i="52"/>
  <c r="I7065" i="52"/>
  <c r="C7065" i="52"/>
  <c r="P7064" i="52"/>
  <c r="I7064" i="52"/>
  <c r="C7064" i="52"/>
  <c r="P7063" i="52"/>
  <c r="I7063" i="52"/>
  <c r="C7063" i="52"/>
  <c r="P7062" i="52"/>
  <c r="I7062" i="52"/>
  <c r="C7062" i="52"/>
  <c r="P7061" i="52"/>
  <c r="I7061" i="52"/>
  <c r="C7061" i="52"/>
  <c r="P7060" i="52"/>
  <c r="I7060" i="52"/>
  <c r="C7060" i="52"/>
  <c r="P7059" i="52"/>
  <c r="I7059" i="52"/>
  <c r="C7059" i="52"/>
  <c r="P7058" i="52"/>
  <c r="I7058" i="52"/>
  <c r="C7058" i="52"/>
  <c r="P7057" i="52"/>
  <c r="I7057" i="52"/>
  <c r="C7057" i="52"/>
  <c r="P7056" i="52"/>
  <c r="I7056" i="52"/>
  <c r="C7056" i="52"/>
  <c r="P7055" i="52"/>
  <c r="I7055" i="52"/>
  <c r="C7055" i="52"/>
  <c r="P7054" i="52"/>
  <c r="I7054" i="52"/>
  <c r="C7054" i="52"/>
  <c r="P7053" i="52"/>
  <c r="I7053" i="52"/>
  <c r="C7053" i="52"/>
  <c r="P7052" i="52"/>
  <c r="I7052" i="52"/>
  <c r="C7052" i="52"/>
  <c r="P7051" i="52"/>
  <c r="I7051" i="52"/>
  <c r="C7051" i="52"/>
  <c r="P7050" i="52"/>
  <c r="I7050" i="52"/>
  <c r="C7050" i="52"/>
  <c r="P7049" i="52"/>
  <c r="I7049" i="52"/>
  <c r="C7049" i="52"/>
  <c r="P7048" i="52"/>
  <c r="I7048" i="52"/>
  <c r="C7048" i="52"/>
  <c r="P7047" i="52"/>
  <c r="I7047" i="52"/>
  <c r="C7047" i="52"/>
  <c r="P7046" i="52"/>
  <c r="I7046" i="52"/>
  <c r="C7046" i="52"/>
  <c r="P7045" i="52"/>
  <c r="I7045" i="52"/>
  <c r="C7045" i="52"/>
  <c r="P7044" i="52"/>
  <c r="I7044" i="52"/>
  <c r="C7044" i="52"/>
  <c r="P7043" i="52"/>
  <c r="I7043" i="52"/>
  <c r="C7043" i="52"/>
  <c r="P4274" i="52"/>
  <c r="I4274" i="52"/>
  <c r="C4274" i="52"/>
  <c r="P4273" i="52"/>
  <c r="I4273" i="52"/>
  <c r="C4273" i="52"/>
  <c r="P4272" i="52"/>
  <c r="I4272" i="52"/>
  <c r="C4272" i="52"/>
  <c r="P4271" i="52"/>
  <c r="I4271" i="52"/>
  <c r="C4271" i="52"/>
  <c r="P4270" i="52"/>
  <c r="I4270" i="52"/>
  <c r="C4270" i="52"/>
  <c r="P4269" i="52"/>
  <c r="I4269" i="52"/>
  <c r="C4269" i="52"/>
  <c r="P4268" i="52"/>
  <c r="I4268" i="52"/>
  <c r="C4268" i="52"/>
  <c r="P4267" i="52"/>
  <c r="I4267" i="52"/>
  <c r="C4267" i="52"/>
  <c r="P4266" i="52"/>
  <c r="I4266" i="52"/>
  <c r="C4266" i="52"/>
  <c r="P4265" i="52"/>
  <c r="I4265" i="52"/>
  <c r="C4265" i="52"/>
  <c r="P4264" i="52"/>
  <c r="I4264" i="52"/>
  <c r="C4264" i="52"/>
  <c r="P4263" i="52"/>
  <c r="I4263" i="52"/>
  <c r="C4263" i="52"/>
  <c r="P4262" i="52"/>
  <c r="I4262" i="52"/>
  <c r="C4262" i="52"/>
  <c r="P4261" i="52"/>
  <c r="I4261" i="52"/>
  <c r="C4261" i="52"/>
  <c r="P4260" i="52"/>
  <c r="I4260" i="52"/>
  <c r="C4260" i="52"/>
  <c r="P4259" i="52"/>
  <c r="I4259" i="52"/>
  <c r="C4259" i="52"/>
  <c r="P4258" i="52"/>
  <c r="I4258" i="52"/>
  <c r="C4258" i="52"/>
  <c r="P4257" i="52"/>
  <c r="I4257" i="52"/>
  <c r="C4257" i="52"/>
  <c r="P4256" i="52"/>
  <c r="I4256" i="52"/>
  <c r="C4256" i="52"/>
  <c r="P4255" i="52"/>
  <c r="I4255" i="52"/>
  <c r="C4255" i="52"/>
  <c r="P4254" i="52"/>
  <c r="I4254" i="52"/>
  <c r="C4254" i="52"/>
  <c r="P4253" i="52"/>
  <c r="I4253" i="52"/>
  <c r="C4253" i="52"/>
  <c r="P4252" i="52"/>
  <c r="I4252" i="52"/>
  <c r="C4252" i="52"/>
  <c r="P4251" i="52"/>
  <c r="I4251" i="52"/>
  <c r="C4251" i="52"/>
  <c r="P4250" i="52"/>
  <c r="I4250" i="52"/>
  <c r="C4250" i="52"/>
  <c r="P4249" i="52"/>
  <c r="I4249" i="52"/>
  <c r="C4249" i="52"/>
  <c r="P4248" i="52"/>
  <c r="I4248" i="52"/>
  <c r="C4248" i="52"/>
  <c r="P4247" i="52"/>
  <c r="I4247" i="52"/>
  <c r="C4247" i="52"/>
  <c r="P4246" i="52"/>
  <c r="I4246" i="52"/>
  <c r="C4246" i="52"/>
  <c r="P4245" i="52"/>
  <c r="I4245" i="52"/>
  <c r="C4245" i="52"/>
  <c r="P4244" i="52"/>
  <c r="I4244" i="52"/>
  <c r="C4244" i="52"/>
  <c r="P4243" i="52"/>
  <c r="I4243" i="52"/>
  <c r="C4243" i="52"/>
  <c r="P4242" i="52"/>
  <c r="I4242" i="52"/>
  <c r="C4242" i="52"/>
  <c r="P4241" i="52"/>
  <c r="I4241" i="52"/>
  <c r="C4241" i="52"/>
  <c r="P4240" i="52"/>
  <c r="I4240" i="52"/>
  <c r="C4240" i="52"/>
  <c r="P4239" i="52"/>
  <c r="I4239" i="52"/>
  <c r="C4239" i="52"/>
  <c r="P4238" i="52"/>
  <c r="I4238" i="52"/>
  <c r="C4238" i="52"/>
  <c r="P4237" i="52"/>
  <c r="I4237" i="52"/>
  <c r="C4237" i="52"/>
  <c r="P4236" i="52"/>
  <c r="I4236" i="52"/>
  <c r="C4236" i="52"/>
  <c r="P4235" i="52"/>
  <c r="I4235" i="52"/>
  <c r="C4235" i="52"/>
  <c r="P4234" i="52"/>
  <c r="I4234" i="52"/>
  <c r="C4234" i="52"/>
  <c r="P4233" i="52"/>
  <c r="I4233" i="52"/>
  <c r="C4233" i="52"/>
  <c r="P4232" i="52"/>
  <c r="I4232" i="52"/>
  <c r="C4232" i="52"/>
  <c r="P4231" i="52"/>
  <c r="I4231" i="52"/>
  <c r="C4231" i="52"/>
  <c r="P4230" i="52"/>
  <c r="I4230" i="52"/>
  <c r="C4230" i="52"/>
  <c r="P4229" i="52"/>
  <c r="I4229" i="52"/>
  <c r="C4229" i="52"/>
  <c r="P4228" i="52"/>
  <c r="I4228" i="52"/>
  <c r="C4228" i="52"/>
  <c r="P4227" i="52"/>
  <c r="I4227" i="52"/>
  <c r="C4227" i="52"/>
  <c r="P4226" i="52"/>
  <c r="I4226" i="52"/>
  <c r="C4226" i="52"/>
  <c r="P4225" i="52"/>
  <c r="I4225" i="52"/>
  <c r="C4225" i="52"/>
  <c r="P4224" i="52"/>
  <c r="I4224" i="52"/>
  <c r="C4224" i="52"/>
  <c r="P4223" i="52"/>
  <c r="I4223" i="52"/>
  <c r="C4223" i="52"/>
  <c r="P4222" i="52"/>
  <c r="I4222" i="52"/>
  <c r="C4222" i="52"/>
  <c r="P4221" i="52"/>
  <c r="I4221" i="52"/>
  <c r="C4221" i="52"/>
  <c r="P4220" i="52"/>
  <c r="I4220" i="52"/>
  <c r="C4220" i="52"/>
  <c r="P4219" i="52"/>
  <c r="I4219" i="52"/>
  <c r="C4219" i="52"/>
  <c r="P4218" i="52"/>
  <c r="I4218" i="52"/>
  <c r="C4218" i="52"/>
  <c r="P4217" i="52"/>
  <c r="I4217" i="52"/>
  <c r="C4217" i="52"/>
  <c r="P4216" i="52"/>
  <c r="I4216" i="52"/>
  <c r="C4216" i="52"/>
  <c r="P4215" i="52"/>
  <c r="I4215" i="52"/>
  <c r="C4215" i="52"/>
  <c r="P4214" i="52"/>
  <c r="I4214" i="52"/>
  <c r="C4214" i="52"/>
  <c r="P4213" i="52"/>
  <c r="I4213" i="52"/>
  <c r="C4213" i="52"/>
  <c r="P4212" i="52"/>
  <c r="I4212" i="52"/>
  <c r="C4212" i="52"/>
  <c r="P4211" i="52"/>
  <c r="I4211" i="52"/>
  <c r="C4211" i="52"/>
  <c r="P4210" i="52"/>
  <c r="I4210" i="52"/>
  <c r="C4210" i="52"/>
  <c r="P4209" i="52"/>
  <c r="I4209" i="52"/>
  <c r="C4209" i="52"/>
  <c r="P4208" i="52"/>
  <c r="I4208" i="52"/>
  <c r="C4208" i="52"/>
  <c r="P4207" i="52"/>
  <c r="I4207" i="52"/>
  <c r="C4207" i="52"/>
  <c r="P4206" i="52"/>
  <c r="I4206" i="52"/>
  <c r="C4206" i="52"/>
  <c r="P4205" i="52"/>
  <c r="I4205" i="52"/>
  <c r="C4205" i="52"/>
  <c r="P4204" i="52"/>
  <c r="I4204" i="52"/>
  <c r="C4204" i="52"/>
  <c r="P4203" i="52"/>
  <c r="I4203" i="52"/>
  <c r="C4203" i="52"/>
  <c r="P4202" i="52"/>
  <c r="I4202" i="52"/>
  <c r="C4202" i="52"/>
  <c r="P4201" i="52"/>
  <c r="I4201" i="52"/>
  <c r="C4201" i="52"/>
  <c r="P4200" i="52"/>
  <c r="I4200" i="52"/>
  <c r="C4200" i="52"/>
  <c r="P4199" i="52"/>
  <c r="I4199" i="52"/>
  <c r="C4199" i="52"/>
  <c r="P4198" i="52"/>
  <c r="I4198" i="52"/>
  <c r="C4198" i="52"/>
  <c r="P4197" i="52"/>
  <c r="I4197" i="52"/>
  <c r="C4197" i="52"/>
  <c r="P4196" i="52"/>
  <c r="I4196" i="52"/>
  <c r="C4196" i="52"/>
  <c r="P4195" i="52"/>
  <c r="I4195" i="52"/>
  <c r="C4195" i="52"/>
  <c r="P4194" i="52"/>
  <c r="I4194" i="52"/>
  <c r="C4194" i="52"/>
  <c r="P4193" i="52"/>
  <c r="I4193" i="52"/>
  <c r="C4193" i="52"/>
  <c r="P4192" i="52"/>
  <c r="I4192" i="52"/>
  <c r="C4192" i="52"/>
  <c r="P4191" i="52"/>
  <c r="I4191" i="52"/>
  <c r="C4191" i="52"/>
  <c r="P4190" i="52"/>
  <c r="I4190" i="52"/>
  <c r="C4190" i="52"/>
  <c r="P4189" i="52"/>
  <c r="I4189" i="52"/>
  <c r="C4189" i="52"/>
  <c r="P4188" i="52"/>
  <c r="I4188" i="52"/>
  <c r="C4188" i="52"/>
  <c r="P333" i="52"/>
  <c r="I333" i="52"/>
  <c r="C333" i="52"/>
  <c r="P332" i="52"/>
  <c r="I332" i="52"/>
  <c r="C332" i="52"/>
  <c r="P331" i="52"/>
  <c r="I331" i="52"/>
  <c r="C331" i="52"/>
  <c r="P330" i="52"/>
  <c r="I330" i="52"/>
  <c r="C330" i="52"/>
  <c r="P329" i="52"/>
  <c r="I329" i="52"/>
  <c r="C329" i="52"/>
  <c r="P328" i="52"/>
  <c r="I328" i="52"/>
  <c r="C328" i="52"/>
  <c r="P327" i="52"/>
  <c r="I327" i="52"/>
  <c r="C327" i="52"/>
  <c r="P2348" i="52"/>
  <c r="I2348" i="52"/>
  <c r="C2348" i="52"/>
  <c r="P2347" i="52"/>
  <c r="I2347" i="52"/>
  <c r="C2347" i="52"/>
  <c r="P2346" i="52"/>
  <c r="I2346" i="52"/>
  <c r="C2346" i="52"/>
  <c r="P2345" i="52"/>
  <c r="I2345" i="52"/>
  <c r="C2345" i="52"/>
  <c r="P2344" i="52"/>
  <c r="I2344" i="52"/>
  <c r="C2344" i="52"/>
  <c r="P2343" i="52"/>
  <c r="I2343" i="52"/>
  <c r="C2343" i="52"/>
  <c r="P2342" i="52"/>
  <c r="I2342" i="52"/>
  <c r="C2342" i="52"/>
  <c r="P2341" i="52"/>
  <c r="I2341" i="52"/>
  <c r="C2341" i="52"/>
  <c r="P2340" i="52"/>
  <c r="I2340" i="52"/>
  <c r="C2340" i="52"/>
  <c r="P2339" i="52"/>
  <c r="I2339" i="52"/>
  <c r="C2339" i="52"/>
  <c r="P2338" i="52"/>
  <c r="I2338" i="52"/>
  <c r="C2338" i="52"/>
  <c r="P2337" i="52"/>
  <c r="I2337" i="52"/>
  <c r="C2337" i="52"/>
  <c r="P2336" i="52"/>
  <c r="I2336" i="52"/>
  <c r="C2336" i="52"/>
  <c r="P2335" i="52"/>
  <c r="I2335" i="52"/>
  <c r="C2335" i="52"/>
  <c r="P2334" i="52"/>
  <c r="I2334" i="52"/>
  <c r="C2334" i="52"/>
  <c r="P2333" i="52"/>
  <c r="I2333" i="52"/>
  <c r="C2333" i="52"/>
  <c r="P2332" i="52"/>
  <c r="I2332" i="52"/>
  <c r="C2332" i="52"/>
  <c r="P2331" i="52"/>
  <c r="I2331" i="52"/>
  <c r="C2331" i="52"/>
  <c r="P98" i="52"/>
  <c r="I98" i="52"/>
  <c r="C98" i="52"/>
  <c r="P97" i="52"/>
  <c r="I97" i="52"/>
  <c r="C97" i="52"/>
  <c r="P96" i="52"/>
  <c r="I96" i="52"/>
  <c r="C96" i="52"/>
  <c r="P95" i="52"/>
  <c r="I95" i="52"/>
  <c r="C95" i="52"/>
  <c r="P94" i="52"/>
  <c r="I94" i="52"/>
  <c r="C94" i="52"/>
  <c r="P93" i="52"/>
  <c r="I93" i="52"/>
  <c r="C93" i="52"/>
  <c r="P92" i="52"/>
  <c r="I92" i="52"/>
  <c r="C92" i="52"/>
  <c r="P91" i="52"/>
  <c r="I91" i="52"/>
  <c r="C91" i="52"/>
  <c r="P90" i="52"/>
  <c r="I90" i="52"/>
  <c r="C90" i="52"/>
  <c r="P89" i="52"/>
  <c r="I89" i="52"/>
  <c r="C89" i="52"/>
  <c r="P88" i="52"/>
  <c r="I88" i="52"/>
  <c r="C88" i="52"/>
  <c r="P87" i="52"/>
  <c r="I87" i="52"/>
  <c r="C87" i="52"/>
  <c r="P86" i="52"/>
  <c r="I86" i="52"/>
  <c r="C86" i="52"/>
  <c r="P85" i="52"/>
  <c r="I85" i="52"/>
  <c r="C85" i="52"/>
  <c r="P84" i="52"/>
  <c r="I84" i="52"/>
  <c r="C84" i="52"/>
  <c r="P83" i="52"/>
  <c r="I83" i="52"/>
  <c r="C83" i="52"/>
  <c r="P82" i="52"/>
  <c r="I82" i="52"/>
  <c r="C82" i="52"/>
  <c r="P81" i="52"/>
  <c r="I81" i="52"/>
  <c r="C81" i="52"/>
  <c r="P80" i="52"/>
  <c r="I80" i="52"/>
  <c r="C80" i="52"/>
  <c r="P79" i="52"/>
  <c r="I79" i="52"/>
  <c r="C79" i="52"/>
  <c r="P78" i="52"/>
  <c r="I78" i="52"/>
  <c r="C78" i="52"/>
  <c r="P77" i="52"/>
  <c r="I77" i="52"/>
  <c r="C77" i="52"/>
  <c r="P76" i="52"/>
  <c r="I76" i="52"/>
  <c r="C76" i="52"/>
  <c r="P75" i="52"/>
  <c r="I75" i="52"/>
  <c r="C75" i="52"/>
  <c r="P74" i="52"/>
  <c r="I74" i="52"/>
  <c r="C74" i="52"/>
  <c r="P4445" i="52"/>
  <c r="I4445" i="52"/>
  <c r="C4445" i="52"/>
  <c r="P4444" i="52"/>
  <c r="I4444" i="52"/>
  <c r="C4444" i="52"/>
  <c r="P4443" i="52"/>
  <c r="I4443" i="52"/>
  <c r="C4443" i="52"/>
  <c r="P4442" i="52"/>
  <c r="I4442" i="52"/>
  <c r="C4442" i="52"/>
  <c r="P4441" i="52"/>
  <c r="I4441" i="52"/>
  <c r="C4441" i="52"/>
  <c r="P4440" i="52"/>
  <c r="I4440" i="52"/>
  <c r="C4440" i="52"/>
  <c r="P4439" i="52"/>
  <c r="I4439" i="52"/>
  <c r="C4439" i="52"/>
  <c r="P4438" i="52"/>
  <c r="I4438" i="52"/>
  <c r="C4438" i="52"/>
  <c r="P4437" i="52"/>
  <c r="I4437" i="52"/>
  <c r="C4437" i="52"/>
  <c r="P4436" i="52"/>
  <c r="I4436" i="52"/>
  <c r="C4436" i="52"/>
  <c r="P4435" i="52"/>
  <c r="I4435" i="52"/>
  <c r="C4435" i="52"/>
  <c r="P4434" i="52"/>
  <c r="I4434" i="52"/>
  <c r="C4434" i="52"/>
  <c r="P4433" i="52"/>
  <c r="I4433" i="52"/>
  <c r="C4433" i="52"/>
  <c r="P4432" i="52"/>
  <c r="I4432" i="52"/>
  <c r="C4432" i="52"/>
  <c r="P4431" i="52"/>
  <c r="I4431" i="52"/>
  <c r="C4431" i="52"/>
  <c r="P4430" i="52"/>
  <c r="I4430" i="52"/>
  <c r="C4430" i="52"/>
  <c r="P4429" i="52"/>
  <c r="I4429" i="52"/>
  <c r="C4429" i="52"/>
  <c r="P4428" i="52"/>
  <c r="I4428" i="52"/>
  <c r="C4428" i="52"/>
  <c r="P4427" i="52"/>
  <c r="I4427" i="52"/>
  <c r="C4427" i="52"/>
  <c r="P4426" i="52"/>
  <c r="I4426" i="52"/>
  <c r="C4426" i="52"/>
  <c r="P4425" i="52"/>
  <c r="I4425" i="52"/>
  <c r="C4425" i="52"/>
  <c r="P4424" i="52"/>
  <c r="I4424" i="52"/>
  <c r="C4424" i="52"/>
  <c r="P4423" i="52"/>
  <c r="I4423" i="52"/>
  <c r="C4423" i="52"/>
  <c r="P4422" i="52"/>
  <c r="I4422" i="52"/>
  <c r="C4422" i="52"/>
  <c r="P4421" i="52"/>
  <c r="I4421" i="52"/>
  <c r="C4421" i="52"/>
  <c r="P4420" i="52"/>
  <c r="I4420" i="52"/>
  <c r="C4420" i="52"/>
  <c r="P4419" i="52"/>
  <c r="I4419" i="52"/>
  <c r="C4419" i="52"/>
  <c r="P4418" i="52"/>
  <c r="I4418" i="52"/>
  <c r="C4418" i="52"/>
  <c r="P4417" i="52"/>
  <c r="I4417" i="52"/>
  <c r="C4417" i="52"/>
  <c r="P4416" i="52"/>
  <c r="I4416" i="52"/>
  <c r="C4416" i="52"/>
  <c r="P4415" i="52"/>
  <c r="I4415" i="52"/>
  <c r="C4415" i="52"/>
  <c r="P4414" i="52"/>
  <c r="I4414" i="52"/>
  <c r="C4414" i="52"/>
  <c r="P4413" i="52"/>
  <c r="I4413" i="52"/>
  <c r="C4413" i="52"/>
  <c r="P4412" i="52"/>
  <c r="I4412" i="52"/>
  <c r="C4412" i="52"/>
  <c r="P4411" i="52"/>
  <c r="I4411" i="52"/>
  <c r="C4411" i="52"/>
  <c r="P4410" i="52"/>
  <c r="I4410" i="52"/>
  <c r="C4410" i="52"/>
  <c r="P4409" i="52"/>
  <c r="I4409" i="52"/>
  <c r="C4409" i="52"/>
  <c r="P4408" i="52"/>
  <c r="I4408" i="52"/>
  <c r="C4408" i="52"/>
  <c r="P4407" i="52"/>
  <c r="I4407" i="52"/>
  <c r="C4407" i="52"/>
  <c r="P4406" i="52"/>
  <c r="I4406" i="52"/>
  <c r="C4406" i="52"/>
  <c r="P4405" i="52"/>
  <c r="I4405" i="52"/>
  <c r="C4405" i="52"/>
  <c r="P4404" i="52"/>
  <c r="I4404" i="52"/>
  <c r="C4404" i="52"/>
  <c r="P4403" i="52"/>
  <c r="I4403" i="52"/>
  <c r="C4403" i="52"/>
  <c r="P4402" i="52"/>
  <c r="I4402" i="52"/>
  <c r="C4402" i="52"/>
  <c r="P4401" i="52"/>
  <c r="I4401" i="52"/>
  <c r="C4401" i="52"/>
  <c r="P4400" i="52"/>
  <c r="I4400" i="52"/>
  <c r="C4400" i="52"/>
  <c r="P4399" i="52"/>
  <c r="I4399" i="52"/>
  <c r="C4399" i="52"/>
  <c r="P4398" i="52"/>
  <c r="I4398" i="52"/>
  <c r="C4398" i="52"/>
  <c r="P4397" i="52"/>
  <c r="I4397" i="52"/>
  <c r="C4397" i="52"/>
  <c r="P4396" i="52"/>
  <c r="I4396" i="52"/>
  <c r="C4396" i="52"/>
  <c r="P4395" i="52"/>
  <c r="I4395" i="52"/>
  <c r="C4395" i="52"/>
  <c r="P4394" i="52"/>
  <c r="I4394" i="52"/>
  <c r="C4394" i="52"/>
  <c r="P4393" i="52"/>
  <c r="I4393" i="52"/>
  <c r="C4393" i="52"/>
  <c r="P4392" i="52"/>
  <c r="I4392" i="52"/>
  <c r="C4392" i="52"/>
  <c r="P4391" i="52"/>
  <c r="I4391" i="52"/>
  <c r="C4391" i="52"/>
  <c r="P4390" i="52"/>
  <c r="I4390" i="52"/>
  <c r="C4390" i="52"/>
  <c r="P4389" i="52"/>
  <c r="I4389" i="52"/>
  <c r="C4389" i="52"/>
  <c r="P4388" i="52"/>
  <c r="I4388" i="52"/>
  <c r="C4388" i="52"/>
  <c r="P4387" i="52"/>
  <c r="I4387" i="52"/>
  <c r="C4387" i="52"/>
  <c r="P4386" i="52"/>
  <c r="I4386" i="52"/>
  <c r="C4386" i="52"/>
  <c r="P4385" i="52"/>
  <c r="I4385" i="52"/>
  <c r="C4385" i="52"/>
  <c r="P4384" i="52"/>
  <c r="I4384" i="52"/>
  <c r="C4384" i="52"/>
  <c r="P4383" i="52"/>
  <c r="I4383" i="52"/>
  <c r="C4383" i="52"/>
  <c r="P4382" i="52"/>
  <c r="I4382" i="52"/>
  <c r="C4382" i="52"/>
  <c r="P4381" i="52"/>
  <c r="I4381" i="52"/>
  <c r="C4381" i="52"/>
  <c r="P4380" i="52"/>
  <c r="I4380" i="52"/>
  <c r="C4380" i="52"/>
  <c r="P4379" i="52"/>
  <c r="I4379" i="52"/>
  <c r="C4379" i="52"/>
  <c r="P4378" i="52"/>
  <c r="I4378" i="52"/>
  <c r="C4378" i="52"/>
  <c r="P4377" i="52"/>
  <c r="I4377" i="52"/>
  <c r="C4377" i="52"/>
  <c r="P4376" i="52"/>
  <c r="I4376" i="52"/>
  <c r="C4376" i="52"/>
  <c r="P4375" i="52"/>
  <c r="I4375" i="52"/>
  <c r="C4375" i="52"/>
  <c r="P4374" i="52"/>
  <c r="I4374" i="52"/>
  <c r="C4374" i="52"/>
  <c r="P4373" i="52"/>
  <c r="I4373" i="52"/>
  <c r="C4373" i="52"/>
  <c r="P4372" i="52"/>
  <c r="I4372" i="52"/>
  <c r="C4372" i="52"/>
  <c r="P4371" i="52"/>
  <c r="I4371" i="52"/>
  <c r="C4371" i="52"/>
  <c r="P4370" i="52"/>
  <c r="I4370" i="52"/>
  <c r="C4370" i="52"/>
  <c r="P4369" i="52"/>
  <c r="I4369" i="52"/>
  <c r="C4369" i="52"/>
  <c r="P4368" i="52"/>
  <c r="I4368" i="52"/>
  <c r="C4368" i="52"/>
  <c r="P4367" i="52"/>
  <c r="I4367" i="52"/>
  <c r="C4367" i="52"/>
  <c r="P4366" i="52"/>
  <c r="I4366" i="52"/>
  <c r="C4366" i="52"/>
  <c r="P4365" i="52"/>
  <c r="I4365" i="52"/>
  <c r="C4365" i="52"/>
  <c r="P4364" i="52"/>
  <c r="I4364" i="52"/>
  <c r="C4364" i="52"/>
  <c r="P4363" i="52"/>
  <c r="I4363" i="52"/>
  <c r="C4363" i="52"/>
  <c r="P4362" i="52"/>
  <c r="I4362" i="52"/>
  <c r="C4362" i="52"/>
  <c r="P4361" i="52"/>
  <c r="I4361" i="52"/>
  <c r="C4361" i="52"/>
  <c r="P4360" i="52"/>
  <c r="I4360" i="52"/>
  <c r="C4360" i="52"/>
  <c r="P4359" i="52"/>
  <c r="I4359" i="52"/>
  <c r="C4359" i="52"/>
  <c r="P4358" i="52"/>
  <c r="I4358" i="52"/>
  <c r="C4358" i="52"/>
  <c r="P4357" i="52"/>
  <c r="I4357" i="52"/>
  <c r="C4357" i="52"/>
  <c r="P4356" i="52"/>
  <c r="I4356" i="52"/>
  <c r="C4356" i="52"/>
  <c r="P4355" i="52"/>
  <c r="I4355" i="52"/>
  <c r="C4355" i="52"/>
  <c r="P4354" i="52"/>
  <c r="I4354" i="52"/>
  <c r="C4354" i="52"/>
  <c r="P4353" i="52"/>
  <c r="I4353" i="52"/>
  <c r="C4353" i="52"/>
  <c r="P4352" i="52"/>
  <c r="I4352" i="52"/>
  <c r="C4352" i="52"/>
  <c r="P4351" i="52"/>
  <c r="I4351" i="52"/>
  <c r="C4351" i="52"/>
  <c r="P4350" i="52"/>
  <c r="I4350" i="52"/>
  <c r="C4350" i="52"/>
  <c r="P4349" i="52"/>
  <c r="I4349" i="52"/>
  <c r="C4349" i="52"/>
  <c r="P4348" i="52"/>
  <c r="I4348" i="52"/>
  <c r="C4348" i="52"/>
  <c r="P4347" i="52"/>
  <c r="I4347" i="52"/>
  <c r="C4347" i="52"/>
  <c r="P4346" i="52"/>
  <c r="I4346" i="52"/>
  <c r="C4346" i="52"/>
  <c r="P4345" i="52"/>
  <c r="I4345" i="52"/>
  <c r="C4345" i="52"/>
  <c r="P4344" i="52"/>
  <c r="I4344" i="52"/>
  <c r="C4344" i="52"/>
  <c r="P4343" i="52"/>
  <c r="I4343" i="52"/>
  <c r="C4343" i="52"/>
  <c r="P4342" i="52"/>
  <c r="I4342" i="52"/>
  <c r="C4342" i="52"/>
  <c r="P4341" i="52"/>
  <c r="I4341" i="52"/>
  <c r="C4341" i="52"/>
  <c r="P4340" i="52"/>
  <c r="I4340" i="52"/>
  <c r="C4340" i="52"/>
  <c r="P4339" i="52"/>
  <c r="I4339" i="52"/>
  <c r="C4339" i="52"/>
  <c r="P4338" i="52"/>
  <c r="I4338" i="52"/>
  <c r="C4338" i="52"/>
  <c r="P4337" i="52"/>
  <c r="I4337" i="52"/>
  <c r="C4337" i="52"/>
  <c r="P4336" i="52"/>
  <c r="I4336" i="52"/>
  <c r="C4336" i="52"/>
  <c r="P4335" i="52"/>
  <c r="I4335" i="52"/>
  <c r="C4335" i="52"/>
  <c r="P4334" i="52"/>
  <c r="I4334" i="52"/>
  <c r="C4334" i="52"/>
  <c r="P4333" i="52"/>
  <c r="I4333" i="52"/>
  <c r="C4333" i="52"/>
  <c r="P4332" i="52"/>
  <c r="I4332" i="52"/>
  <c r="C4332" i="52"/>
  <c r="P4331" i="52"/>
  <c r="I4331" i="52"/>
  <c r="C4331" i="52"/>
  <c r="P4330" i="52"/>
  <c r="I4330" i="52"/>
  <c r="C4330" i="52"/>
  <c r="P4329" i="52"/>
  <c r="I4329" i="52"/>
  <c r="C4329" i="52"/>
  <c r="P4328" i="52"/>
  <c r="I4328" i="52"/>
  <c r="C4328" i="52"/>
  <c r="P4327" i="52"/>
  <c r="I4327" i="52"/>
  <c r="C4327" i="52"/>
  <c r="P4326" i="52"/>
  <c r="I4326" i="52"/>
  <c r="C4326" i="52"/>
  <c r="P4325" i="52"/>
  <c r="I4325" i="52"/>
  <c r="C4325" i="52"/>
  <c r="P4324" i="52"/>
  <c r="I4324" i="52"/>
  <c r="C4324" i="52"/>
  <c r="P4323" i="52"/>
  <c r="I4323" i="52"/>
  <c r="C4323" i="52"/>
  <c r="P4322" i="52"/>
  <c r="I4322" i="52"/>
  <c r="C4322" i="52"/>
  <c r="P4321" i="52"/>
  <c r="I4321" i="52"/>
  <c r="C4321" i="52"/>
  <c r="P4320" i="52"/>
  <c r="I4320" i="52"/>
  <c r="C4320" i="52"/>
  <c r="P4319" i="52"/>
  <c r="I4319" i="52"/>
  <c r="C4319" i="52"/>
  <c r="P4318" i="52"/>
  <c r="I4318" i="52"/>
  <c r="C4318" i="52"/>
  <c r="P4317" i="52"/>
  <c r="I4317" i="52"/>
  <c r="C4317" i="52"/>
  <c r="P4316" i="52"/>
  <c r="I4316" i="52"/>
  <c r="C4316" i="52"/>
  <c r="P4315" i="52"/>
  <c r="I4315" i="52"/>
  <c r="C4315" i="52"/>
  <c r="P4314" i="52"/>
  <c r="I4314" i="52"/>
  <c r="C4314" i="52"/>
  <c r="P3953" i="52"/>
  <c r="I3953" i="52"/>
  <c r="C3953" i="52"/>
  <c r="P3952" i="52"/>
  <c r="I3952" i="52"/>
  <c r="C3952" i="52"/>
  <c r="P3951" i="52"/>
  <c r="I3951" i="52"/>
  <c r="C3951" i="52"/>
  <c r="P3950" i="52"/>
  <c r="I3950" i="52"/>
  <c r="C3950" i="52"/>
  <c r="P3949" i="52"/>
  <c r="I3949" i="52"/>
  <c r="C3949" i="52"/>
  <c r="P3948" i="52"/>
  <c r="I3948" i="52"/>
  <c r="C3948" i="52"/>
  <c r="P3947" i="52"/>
  <c r="I3947" i="52"/>
  <c r="C3947" i="52"/>
  <c r="P3946" i="52"/>
  <c r="I3946" i="52"/>
  <c r="C3946" i="52"/>
  <c r="P3945" i="52"/>
  <c r="I3945" i="52"/>
  <c r="C3945" i="52"/>
  <c r="P3944" i="52"/>
  <c r="I3944" i="52"/>
  <c r="C3944" i="52"/>
  <c r="P3943" i="52"/>
  <c r="I3943" i="52"/>
  <c r="C3943" i="52"/>
  <c r="P3942" i="52"/>
  <c r="I3942" i="52"/>
  <c r="C3942" i="52"/>
  <c r="P3941" i="52"/>
  <c r="I3941" i="52"/>
  <c r="C3941" i="52"/>
  <c r="P3940" i="52"/>
  <c r="I3940" i="52"/>
  <c r="C3940" i="52"/>
  <c r="P3939" i="52"/>
  <c r="I3939" i="52"/>
  <c r="C3939" i="52"/>
  <c r="P3938" i="52"/>
  <c r="I3938" i="52"/>
  <c r="C3938" i="52"/>
  <c r="P3937" i="52"/>
  <c r="I3937" i="52"/>
  <c r="C3937" i="52"/>
  <c r="P3936" i="52"/>
  <c r="I3936" i="52"/>
  <c r="C3936" i="52"/>
  <c r="P3935" i="52"/>
  <c r="I3935" i="52"/>
  <c r="C3935" i="52"/>
  <c r="P3934" i="52"/>
  <c r="I3934" i="52"/>
  <c r="C3934" i="52"/>
  <c r="P3933" i="52"/>
  <c r="I3933" i="52"/>
  <c r="C3933" i="52"/>
  <c r="P3932" i="52"/>
  <c r="I3932" i="52"/>
  <c r="C3932" i="52"/>
  <c r="P3931" i="52"/>
  <c r="I3931" i="52"/>
  <c r="C3931" i="52"/>
  <c r="P3930" i="52"/>
  <c r="I3930" i="52"/>
  <c r="C3930" i="52"/>
  <c r="P3929" i="52"/>
  <c r="I3929" i="52"/>
  <c r="C3929" i="52"/>
  <c r="P3928" i="52"/>
  <c r="I3928" i="52"/>
  <c r="C3928" i="52"/>
  <c r="P3927" i="52"/>
  <c r="I3927" i="52"/>
  <c r="C3927" i="52"/>
  <c r="P3926" i="52"/>
  <c r="I3926" i="52"/>
  <c r="C3926" i="52"/>
  <c r="P3925" i="52"/>
  <c r="I3925" i="52"/>
  <c r="C3925" i="52"/>
  <c r="P3924" i="52"/>
  <c r="I3924" i="52"/>
  <c r="C3924" i="52"/>
  <c r="P3923" i="52"/>
  <c r="I3923" i="52"/>
  <c r="C3923" i="52"/>
  <c r="P3922" i="52"/>
  <c r="I3922" i="52"/>
  <c r="C3922" i="52"/>
  <c r="P3921" i="52"/>
  <c r="I3921" i="52"/>
  <c r="C3921" i="52"/>
  <c r="P368" i="52"/>
  <c r="I368" i="52"/>
  <c r="C368" i="52"/>
  <c r="P367" i="52"/>
  <c r="I367" i="52"/>
  <c r="C367" i="52"/>
  <c r="P366" i="52"/>
  <c r="I366" i="52"/>
  <c r="C366" i="52"/>
  <c r="P365" i="52"/>
  <c r="I365" i="52"/>
  <c r="C365" i="52"/>
  <c r="P364" i="52"/>
  <c r="I364" i="52"/>
  <c r="C364" i="52"/>
  <c r="P363" i="52"/>
  <c r="I363" i="52"/>
  <c r="C363" i="52"/>
  <c r="P362" i="52"/>
  <c r="I362" i="52"/>
  <c r="C362" i="52"/>
  <c r="P361" i="52"/>
  <c r="I361" i="52"/>
  <c r="C361" i="52"/>
  <c r="P360" i="52"/>
  <c r="I360" i="52"/>
  <c r="C360" i="52"/>
  <c r="P359" i="52"/>
  <c r="I359" i="52"/>
  <c r="C359" i="52"/>
  <c r="P358" i="52"/>
  <c r="I358" i="52"/>
  <c r="C358" i="52"/>
  <c r="P357" i="52"/>
  <c r="I357" i="52"/>
  <c r="C357" i="52"/>
  <c r="P356" i="52"/>
  <c r="I356" i="52"/>
  <c r="C356" i="52"/>
  <c r="P5332" i="52"/>
  <c r="I5332" i="52"/>
  <c r="C5332" i="52"/>
  <c r="P5331" i="52"/>
  <c r="I5331" i="52"/>
  <c r="C5331" i="52"/>
  <c r="P5330" i="52"/>
  <c r="I5330" i="52"/>
  <c r="C5330" i="52"/>
  <c r="P5329" i="52"/>
  <c r="I5329" i="52"/>
  <c r="C5329" i="52"/>
  <c r="P5328" i="52"/>
  <c r="I5328" i="52"/>
  <c r="C5328" i="52"/>
  <c r="P5327" i="52"/>
  <c r="I5327" i="52"/>
  <c r="C5327" i="52"/>
  <c r="P5326" i="52"/>
  <c r="I5326" i="52"/>
  <c r="C5326" i="52"/>
  <c r="P5325" i="52"/>
  <c r="I5325" i="52"/>
  <c r="C5325" i="52"/>
  <c r="P5324" i="52"/>
  <c r="I5324" i="52"/>
  <c r="C5324" i="52"/>
  <c r="P5323" i="52"/>
  <c r="I5323" i="52"/>
  <c r="C5323" i="52"/>
  <c r="P5322" i="52"/>
  <c r="I5322" i="52"/>
  <c r="C5322" i="52"/>
  <c r="P5321" i="52"/>
  <c r="I5321" i="52"/>
  <c r="C5321" i="52"/>
  <c r="P5320" i="52"/>
  <c r="I5320" i="52"/>
  <c r="C5320" i="52"/>
  <c r="P5319" i="52"/>
  <c r="I5319" i="52"/>
  <c r="C5319" i="52"/>
  <c r="P5318" i="52"/>
  <c r="I5318" i="52"/>
  <c r="C5318" i="52"/>
  <c r="P5317" i="52"/>
  <c r="I5317" i="52"/>
  <c r="C5317" i="52"/>
  <c r="P5316" i="52"/>
  <c r="I5316" i="52"/>
  <c r="C5316" i="52"/>
  <c r="P5315" i="52"/>
  <c r="I5315" i="52"/>
  <c r="C5315" i="52"/>
  <c r="P5314" i="52"/>
  <c r="I5314" i="52"/>
  <c r="C5314" i="52"/>
  <c r="P5313" i="52"/>
  <c r="I5313" i="52"/>
  <c r="C5313" i="52"/>
  <c r="P5312" i="52"/>
  <c r="I5312" i="52"/>
  <c r="C5312" i="52"/>
  <c r="P5311" i="52"/>
  <c r="I5311" i="52"/>
  <c r="C5311" i="52"/>
  <c r="P5310" i="52"/>
  <c r="I5310" i="52"/>
  <c r="C5310" i="52"/>
  <c r="P5309" i="52"/>
  <c r="I5309" i="52"/>
  <c r="C5309" i="52"/>
  <c r="P5308" i="52"/>
  <c r="I5308" i="52"/>
  <c r="C5308" i="52"/>
  <c r="P5307" i="52"/>
  <c r="I5307" i="52"/>
  <c r="C5307" i="52"/>
  <c r="P5306" i="52"/>
  <c r="I5306" i="52"/>
  <c r="C5306" i="52"/>
  <c r="P5305" i="52"/>
  <c r="I5305" i="52"/>
  <c r="C5305" i="52"/>
  <c r="P5304" i="52"/>
  <c r="I5304" i="52"/>
  <c r="C5304" i="52"/>
  <c r="P5303" i="52"/>
  <c r="I5303" i="52"/>
  <c r="C5303" i="52"/>
  <c r="P5302" i="52"/>
  <c r="I5302" i="52"/>
  <c r="C5302" i="52"/>
  <c r="P5301" i="52"/>
  <c r="I5301" i="52"/>
  <c r="C5301" i="52"/>
  <c r="P5300" i="52"/>
  <c r="I5300" i="52"/>
  <c r="C5300" i="52"/>
  <c r="P5299" i="52"/>
  <c r="I5299" i="52"/>
  <c r="C5299" i="52"/>
  <c r="P5298" i="52"/>
  <c r="I5298" i="52"/>
  <c r="C5298" i="52"/>
  <c r="P5297" i="52"/>
  <c r="I5297" i="52"/>
  <c r="C5297" i="52"/>
  <c r="P5296" i="52"/>
  <c r="I5296" i="52"/>
  <c r="C5296" i="52"/>
  <c r="P5295" i="52"/>
  <c r="I5295" i="52"/>
  <c r="C5295" i="52"/>
  <c r="P5294" i="52"/>
  <c r="I5294" i="52"/>
  <c r="C5294" i="52"/>
  <c r="P5293" i="52"/>
  <c r="I5293" i="52"/>
  <c r="C5293" i="52"/>
  <c r="P5292" i="52"/>
  <c r="I5292" i="52"/>
  <c r="C5292" i="52"/>
  <c r="P5291" i="52"/>
  <c r="I5291" i="52"/>
  <c r="C5291" i="52"/>
  <c r="P5290" i="52"/>
  <c r="I5290" i="52"/>
  <c r="C5290" i="52"/>
  <c r="P5289" i="52"/>
  <c r="I5289" i="52"/>
  <c r="C5289" i="52"/>
  <c r="P5288" i="52"/>
  <c r="I5288" i="52"/>
  <c r="C5288" i="52"/>
  <c r="P5287" i="52"/>
  <c r="I5287" i="52"/>
  <c r="C5287" i="52"/>
  <c r="P5286" i="52"/>
  <c r="I5286" i="52"/>
  <c r="C5286" i="52"/>
  <c r="P5285" i="52"/>
  <c r="I5285" i="52"/>
  <c r="C5285" i="52"/>
  <c r="P5284" i="52"/>
  <c r="I5284" i="52"/>
  <c r="C5284" i="52"/>
  <c r="P5283" i="52"/>
  <c r="I5283" i="52"/>
  <c r="C5283" i="52"/>
  <c r="P5282" i="52"/>
  <c r="I5282" i="52"/>
  <c r="C5282" i="52"/>
  <c r="P5281" i="52"/>
  <c r="I5281" i="52"/>
  <c r="C5281" i="52"/>
  <c r="P5280" i="52"/>
  <c r="I5280" i="52"/>
  <c r="C5280" i="52"/>
  <c r="P5279" i="52"/>
  <c r="I5279" i="52"/>
  <c r="C5279" i="52"/>
  <c r="P5278" i="52"/>
  <c r="I5278" i="52"/>
  <c r="C5278" i="52"/>
  <c r="P997" i="52"/>
  <c r="I997" i="52"/>
  <c r="C997" i="52"/>
  <c r="P996" i="52"/>
  <c r="I996" i="52"/>
  <c r="C996" i="52"/>
  <c r="P995" i="52"/>
  <c r="I995" i="52"/>
  <c r="C995" i="52"/>
  <c r="P994" i="52"/>
  <c r="I994" i="52"/>
  <c r="C994" i="52"/>
  <c r="P993" i="52"/>
  <c r="I993" i="52"/>
  <c r="C993" i="52"/>
  <c r="P992" i="52"/>
  <c r="I992" i="52"/>
  <c r="C992" i="52"/>
  <c r="P991" i="52"/>
  <c r="I991" i="52"/>
  <c r="C991" i="52"/>
  <c r="P990" i="52"/>
  <c r="I990" i="52"/>
  <c r="C990" i="52"/>
  <c r="P989" i="52"/>
  <c r="I989" i="52"/>
  <c r="C989" i="52"/>
  <c r="P988" i="52"/>
  <c r="I988" i="52"/>
  <c r="C988" i="52"/>
  <c r="P987" i="52"/>
  <c r="I987" i="52"/>
  <c r="C987" i="52"/>
  <c r="P986" i="52"/>
  <c r="I986" i="52"/>
  <c r="C986" i="52"/>
  <c r="P985" i="52"/>
  <c r="I985" i="52"/>
  <c r="C985" i="52"/>
  <c r="P984" i="52"/>
  <c r="I984" i="52"/>
  <c r="C984" i="52"/>
  <c r="P983" i="52"/>
  <c r="I983" i="52"/>
  <c r="C983" i="52"/>
  <c r="P982" i="52"/>
  <c r="I982" i="52"/>
  <c r="C982" i="52"/>
  <c r="P981" i="52"/>
  <c r="I981" i="52"/>
  <c r="C981" i="52"/>
  <c r="P980" i="52"/>
  <c r="I980" i="52"/>
  <c r="C980" i="52"/>
  <c r="P979" i="52"/>
  <c r="I979" i="52"/>
  <c r="C979" i="52"/>
  <c r="P978" i="52"/>
  <c r="I978" i="52"/>
  <c r="C978" i="52"/>
  <c r="P977" i="52"/>
  <c r="I977" i="52"/>
  <c r="C977" i="52"/>
  <c r="P976" i="52"/>
  <c r="I976" i="52"/>
  <c r="C976" i="52"/>
  <c r="P975" i="52"/>
  <c r="I975" i="52"/>
  <c r="C975" i="52"/>
  <c r="P1048" i="52"/>
  <c r="I1048" i="52"/>
  <c r="C1048" i="52"/>
  <c r="P1047" i="52"/>
  <c r="I1047" i="52"/>
  <c r="C1047" i="52"/>
  <c r="P1046" i="52"/>
  <c r="I1046" i="52"/>
  <c r="C1046" i="52"/>
  <c r="P1045" i="52"/>
  <c r="I1045" i="52"/>
  <c r="C1045" i="52"/>
  <c r="P1044" i="52"/>
  <c r="I1044" i="52"/>
  <c r="C1044" i="52"/>
  <c r="P1043" i="52"/>
  <c r="I1043" i="52"/>
  <c r="C1043" i="52"/>
  <c r="P1042" i="52"/>
  <c r="I1042" i="52"/>
  <c r="C1042" i="52"/>
  <c r="P1063" i="52"/>
  <c r="I1063" i="52"/>
  <c r="C1063" i="52"/>
  <c r="P1041" i="52"/>
  <c r="I1041" i="52"/>
  <c r="C1041" i="52"/>
  <c r="P1062" i="52"/>
  <c r="I1062" i="52"/>
  <c r="C1062" i="52"/>
  <c r="P1040" i="52"/>
  <c r="I1040" i="52"/>
  <c r="C1040" i="52"/>
  <c r="P1039" i="52"/>
  <c r="I1039" i="52"/>
  <c r="C1039" i="52"/>
  <c r="P1061" i="52"/>
  <c r="I1061" i="52"/>
  <c r="C1061" i="52"/>
  <c r="P1038" i="52"/>
  <c r="I1038" i="52"/>
  <c r="C1038" i="52"/>
  <c r="P1037" i="52"/>
  <c r="I1037" i="52"/>
  <c r="C1037" i="52"/>
  <c r="P1036" i="52"/>
  <c r="I1036" i="52"/>
  <c r="C1036" i="52"/>
  <c r="P1060" i="52"/>
  <c r="I1060" i="52"/>
  <c r="C1060" i="52"/>
  <c r="P1035" i="52"/>
  <c r="I1035" i="52"/>
  <c r="C1035" i="52"/>
  <c r="P1034" i="52"/>
  <c r="I1034" i="52"/>
  <c r="C1034" i="52"/>
  <c r="P1033" i="52"/>
  <c r="I1033" i="52"/>
  <c r="C1033" i="52"/>
  <c r="P1032" i="52"/>
  <c r="I1032" i="52"/>
  <c r="C1032" i="52"/>
  <c r="P1031" i="52"/>
  <c r="I1031" i="52"/>
  <c r="C1031" i="52"/>
  <c r="P1030" i="52"/>
  <c r="I1030" i="52"/>
  <c r="C1030" i="52"/>
  <c r="P1029" i="52"/>
  <c r="I1029" i="52"/>
  <c r="C1029" i="52"/>
  <c r="P1028" i="52"/>
  <c r="I1028" i="52"/>
  <c r="C1028" i="52"/>
  <c r="P1027" i="52"/>
  <c r="I1027" i="52"/>
  <c r="C1027" i="52"/>
  <c r="P1026" i="52"/>
  <c r="I1026" i="52"/>
  <c r="C1026" i="52"/>
  <c r="P1059" i="52"/>
  <c r="I1059" i="52"/>
  <c r="C1059" i="52"/>
  <c r="P1058" i="52"/>
  <c r="I1058" i="52"/>
  <c r="C1058" i="52"/>
  <c r="P1025" i="52"/>
  <c r="I1025" i="52"/>
  <c r="C1025" i="52"/>
  <c r="P1057" i="52"/>
  <c r="I1057" i="52"/>
  <c r="C1057" i="52"/>
  <c r="P1024" i="52"/>
  <c r="I1024" i="52"/>
  <c r="C1024" i="52"/>
  <c r="P1023" i="52"/>
  <c r="I1023" i="52"/>
  <c r="C1023" i="52"/>
  <c r="P1022" i="52"/>
  <c r="I1022" i="52"/>
  <c r="C1022" i="52"/>
  <c r="P1021" i="52"/>
  <c r="I1021" i="52"/>
  <c r="C1021" i="52"/>
  <c r="P1020" i="52"/>
  <c r="I1020" i="52"/>
  <c r="C1020" i="52"/>
  <c r="P1019" i="52"/>
  <c r="I1019" i="52"/>
  <c r="C1019" i="52"/>
  <c r="P1018" i="52"/>
  <c r="I1018" i="52"/>
  <c r="C1018" i="52"/>
  <c r="P1017" i="52"/>
  <c r="I1017" i="52"/>
  <c r="C1017" i="52"/>
  <c r="P1016" i="52"/>
  <c r="I1016" i="52"/>
  <c r="C1016" i="52"/>
  <c r="P1056" i="52"/>
  <c r="I1056" i="52"/>
  <c r="C1056" i="52"/>
  <c r="P1055" i="52"/>
  <c r="I1055" i="52"/>
  <c r="C1055" i="52"/>
  <c r="P1054" i="52"/>
  <c r="I1054" i="52"/>
  <c r="C1054" i="52"/>
  <c r="P1015" i="52"/>
  <c r="I1015" i="52"/>
  <c r="C1015" i="52"/>
  <c r="P1014" i="52"/>
  <c r="I1014" i="52"/>
  <c r="C1014" i="52"/>
  <c r="P1013" i="52"/>
  <c r="I1013" i="52"/>
  <c r="C1013" i="52"/>
  <c r="P1012" i="52"/>
  <c r="I1012" i="52"/>
  <c r="C1012" i="52"/>
  <c r="P1053" i="52"/>
  <c r="I1053" i="52"/>
  <c r="C1053" i="52"/>
  <c r="P1052" i="52"/>
  <c r="I1052" i="52"/>
  <c r="C1052" i="52"/>
  <c r="P1011" i="52"/>
  <c r="I1011" i="52"/>
  <c r="C1011" i="52"/>
  <c r="P1051" i="52"/>
  <c r="I1051" i="52"/>
  <c r="C1051" i="52"/>
  <c r="P1010" i="52"/>
  <c r="I1010" i="52"/>
  <c r="C1010" i="52"/>
  <c r="P1009" i="52"/>
  <c r="I1009" i="52"/>
  <c r="C1009" i="52"/>
  <c r="P1008" i="52"/>
  <c r="I1008" i="52"/>
  <c r="C1008" i="52"/>
  <c r="P1007" i="52"/>
  <c r="I1007" i="52"/>
  <c r="C1007" i="52"/>
  <c r="P1006" i="52"/>
  <c r="I1006" i="52"/>
  <c r="C1006" i="52"/>
  <c r="P1005" i="52"/>
  <c r="I1005" i="52"/>
  <c r="C1005" i="52"/>
  <c r="P1050" i="52"/>
  <c r="I1050" i="52"/>
  <c r="C1050" i="52"/>
  <c r="P1004" i="52"/>
  <c r="I1004" i="52"/>
  <c r="C1004" i="52"/>
  <c r="P1003" i="52"/>
  <c r="I1003" i="52"/>
  <c r="C1003" i="52"/>
  <c r="P1002" i="52"/>
  <c r="I1002" i="52"/>
  <c r="C1002" i="52"/>
  <c r="P1001" i="52"/>
  <c r="I1001" i="52"/>
  <c r="C1001" i="52"/>
  <c r="P1049" i="52"/>
  <c r="I1049" i="52"/>
  <c r="C1049" i="52"/>
  <c r="P1000" i="52"/>
  <c r="I1000" i="52"/>
  <c r="C1000" i="52"/>
  <c r="P999" i="52"/>
  <c r="I999" i="52"/>
  <c r="C999" i="52"/>
  <c r="P998" i="52"/>
  <c r="I998" i="52"/>
  <c r="C998" i="52"/>
  <c r="P5620" i="52"/>
  <c r="I5620" i="52"/>
  <c r="C5620" i="52"/>
  <c r="P5619" i="52"/>
  <c r="I5619" i="52"/>
  <c r="C5619" i="52"/>
  <c r="P5618" i="52"/>
  <c r="I5618" i="52"/>
  <c r="C5618" i="52"/>
  <c r="P5617" i="52"/>
  <c r="I5617" i="52"/>
  <c r="C5617" i="52"/>
  <c r="P5616" i="52"/>
  <c r="I5616" i="52"/>
  <c r="C5616" i="52"/>
  <c r="P5615" i="52"/>
  <c r="I5615" i="52"/>
  <c r="C5615" i="52"/>
  <c r="P5614" i="52"/>
  <c r="I5614" i="52"/>
  <c r="C5614" i="52"/>
  <c r="P5613" i="52"/>
  <c r="I5613" i="52"/>
  <c r="C5613" i="52"/>
  <c r="P5612" i="52"/>
  <c r="I5612" i="52"/>
  <c r="C5612" i="52"/>
  <c r="P5611" i="52"/>
  <c r="I5611" i="52"/>
  <c r="C5611" i="52"/>
  <c r="P4046" i="52"/>
  <c r="I4046" i="52"/>
  <c r="C4046" i="52"/>
  <c r="P4045" i="52"/>
  <c r="I4045" i="52"/>
  <c r="C4045" i="52"/>
  <c r="P4044" i="52"/>
  <c r="I4044" i="52"/>
  <c r="C4044" i="52"/>
  <c r="P4043" i="52"/>
  <c r="I4043" i="52"/>
  <c r="C4043" i="52"/>
  <c r="P4042" i="52"/>
  <c r="I4042" i="52"/>
  <c r="C4042" i="52"/>
  <c r="P4041" i="52"/>
  <c r="I4041" i="52"/>
  <c r="C4041" i="52"/>
  <c r="P4040" i="52"/>
  <c r="I4040" i="52"/>
  <c r="C4040" i="52"/>
  <c r="P4039" i="52"/>
  <c r="I4039" i="52"/>
  <c r="C4039" i="52"/>
  <c r="P4038" i="52"/>
  <c r="I4038" i="52"/>
  <c r="C4038" i="52"/>
  <c r="P5664" i="52"/>
  <c r="I5664" i="52"/>
  <c r="C5664" i="52"/>
  <c r="P5663" i="52"/>
  <c r="I5663" i="52"/>
  <c r="C5663" i="52"/>
  <c r="P5662" i="52"/>
  <c r="I5662" i="52"/>
  <c r="C5662" i="52"/>
  <c r="P5661" i="52"/>
  <c r="I5661" i="52"/>
  <c r="C5661" i="52"/>
  <c r="P5660" i="52"/>
  <c r="I5660" i="52"/>
  <c r="C5660" i="52"/>
  <c r="P5659" i="52"/>
  <c r="I5659" i="52"/>
  <c r="C5659" i="52"/>
  <c r="P5658" i="52"/>
  <c r="I5658" i="52"/>
  <c r="C5658" i="52"/>
  <c r="P5657" i="52"/>
  <c r="I5657" i="52"/>
  <c r="C5657" i="52"/>
  <c r="P5656" i="52"/>
  <c r="I5656" i="52"/>
  <c r="C5656" i="52"/>
  <c r="P5655" i="52"/>
  <c r="I5655" i="52"/>
  <c r="C5655" i="52"/>
  <c r="P5654" i="52"/>
  <c r="I5654" i="52"/>
  <c r="C5654" i="52"/>
  <c r="P5653" i="52"/>
  <c r="I5653" i="52"/>
  <c r="C5653" i="52"/>
  <c r="P5652" i="52"/>
  <c r="I5652" i="52"/>
  <c r="C5652" i="52"/>
  <c r="P5651" i="52"/>
  <c r="I5651" i="52"/>
  <c r="C5651" i="52"/>
  <c r="P5650" i="52"/>
  <c r="I5650" i="52"/>
  <c r="C5650" i="52"/>
  <c r="P5649" i="52"/>
  <c r="I5649" i="52"/>
  <c r="C5649" i="52"/>
  <c r="P5648" i="52"/>
  <c r="I5648" i="52"/>
  <c r="C5648" i="52"/>
  <c r="P5647" i="52"/>
  <c r="I5647" i="52"/>
  <c r="C5647" i="52"/>
  <c r="P5646" i="52"/>
  <c r="I5646" i="52"/>
  <c r="C5646" i="52"/>
  <c r="P7168" i="52"/>
  <c r="I7168" i="52"/>
  <c r="C7168" i="52"/>
  <c r="P7167" i="52"/>
  <c r="I7167" i="52"/>
  <c r="C7167" i="52"/>
  <c r="P7166" i="52"/>
  <c r="I7166" i="52"/>
  <c r="C7166" i="52"/>
  <c r="P7165" i="52"/>
  <c r="I7165" i="52"/>
  <c r="C7165" i="52"/>
  <c r="P7164" i="52"/>
  <c r="I7164" i="52"/>
  <c r="C7164" i="52"/>
  <c r="P7163" i="52"/>
  <c r="I7163" i="52"/>
  <c r="C7163" i="52"/>
  <c r="P7162" i="52"/>
  <c r="I7162" i="52"/>
  <c r="C7162" i="52"/>
  <c r="P7161" i="52"/>
  <c r="I7161" i="52"/>
  <c r="C7161" i="52"/>
  <c r="P7138" i="52"/>
  <c r="I7138" i="52"/>
  <c r="C7138" i="52"/>
  <c r="P7137" i="52"/>
  <c r="I7137" i="52"/>
  <c r="C7137" i="52"/>
  <c r="P7136" i="52"/>
  <c r="I7136" i="52"/>
  <c r="C7136" i="52"/>
  <c r="P7133" i="52"/>
  <c r="I7133" i="52"/>
  <c r="C7133" i="52"/>
  <c r="P7132" i="52"/>
  <c r="I7132" i="52"/>
  <c r="C7132" i="52"/>
  <c r="P7131" i="52"/>
  <c r="I7131" i="52"/>
  <c r="C7131" i="52"/>
  <c r="P7130" i="52"/>
  <c r="I7130" i="52"/>
  <c r="C7130" i="52"/>
  <c r="P7129" i="52"/>
  <c r="I7129" i="52"/>
  <c r="C7129" i="52"/>
  <c r="P7128" i="52"/>
  <c r="I7128" i="52"/>
  <c r="C7128" i="52"/>
  <c r="P7127" i="52"/>
  <c r="I7127" i="52"/>
  <c r="C7127" i="52"/>
  <c r="P7124" i="52"/>
  <c r="I7124" i="52"/>
  <c r="C7124" i="52"/>
  <c r="P7123" i="52"/>
  <c r="I7123" i="52"/>
  <c r="C7123" i="52"/>
  <c r="P7121" i="52"/>
  <c r="I7121" i="52"/>
  <c r="C7121" i="52"/>
  <c r="P523" i="52"/>
  <c r="I523" i="52"/>
  <c r="C523" i="52"/>
  <c r="P522" i="52"/>
  <c r="I522" i="52"/>
  <c r="C522" i="52"/>
  <c r="P521" i="52"/>
  <c r="I521" i="52"/>
  <c r="C521" i="52"/>
  <c r="P520" i="52"/>
  <c r="I520" i="52"/>
  <c r="C520" i="52"/>
  <c r="P519" i="52"/>
  <c r="I519" i="52"/>
  <c r="C519" i="52"/>
  <c r="P518" i="52"/>
  <c r="I518" i="52"/>
  <c r="C518" i="52"/>
  <c r="P517" i="52"/>
  <c r="I517" i="52"/>
  <c r="C517" i="52"/>
  <c r="P5745" i="52"/>
  <c r="I5745" i="52"/>
  <c r="C5745" i="52"/>
  <c r="P5744" i="52"/>
  <c r="I5744" i="52"/>
  <c r="C5744" i="52"/>
  <c r="P5743" i="52"/>
  <c r="I5743" i="52"/>
  <c r="C5743" i="52"/>
  <c r="P5742" i="52"/>
  <c r="I5742" i="52"/>
  <c r="C5742" i="52"/>
  <c r="P5741" i="52"/>
  <c r="I5741" i="52"/>
  <c r="C5741" i="52"/>
  <c r="P5740" i="52"/>
  <c r="I5740" i="52"/>
  <c r="C5740" i="52"/>
  <c r="P5739" i="52"/>
  <c r="I5739" i="52"/>
  <c r="C5739" i="52"/>
  <c r="P5738" i="52"/>
  <c r="I5738" i="52"/>
  <c r="C5738" i="52"/>
  <c r="P5737" i="52"/>
  <c r="I5737" i="52"/>
  <c r="C5737" i="52"/>
  <c r="P5736" i="52"/>
  <c r="I5736" i="52"/>
  <c r="C5736" i="52"/>
  <c r="P5735" i="52"/>
  <c r="I5735" i="52"/>
  <c r="C5735" i="52"/>
  <c r="P5734" i="52"/>
  <c r="I5734" i="52"/>
  <c r="C5734" i="52"/>
  <c r="P5733" i="52"/>
  <c r="I5733" i="52"/>
  <c r="C5733" i="52"/>
  <c r="P5732" i="52"/>
  <c r="I5732" i="52"/>
  <c r="C5732" i="52"/>
  <c r="P5731" i="52"/>
  <c r="I5731" i="52"/>
  <c r="C5731" i="52"/>
  <c r="P5730" i="52"/>
  <c r="I5730" i="52"/>
  <c r="C5730" i="52"/>
  <c r="P5729" i="52"/>
  <c r="I5729" i="52"/>
  <c r="C5729" i="52"/>
  <c r="P5728" i="52"/>
  <c r="I5728" i="52"/>
  <c r="C5728" i="52"/>
  <c r="P5727" i="52"/>
  <c r="I5727" i="52"/>
  <c r="C5727" i="52"/>
  <c r="P5726" i="52"/>
  <c r="I5726" i="52"/>
  <c r="C5726" i="52"/>
  <c r="P5725" i="52"/>
  <c r="I5725" i="52"/>
  <c r="C5725" i="52"/>
  <c r="P5724" i="52"/>
  <c r="I5724" i="52"/>
  <c r="C5724" i="52"/>
  <c r="P5723" i="52"/>
  <c r="I5723" i="52"/>
  <c r="C5723" i="52"/>
  <c r="P5722" i="52"/>
  <c r="I5722" i="52"/>
  <c r="C5722" i="52"/>
  <c r="P5721" i="52"/>
  <c r="I5721" i="52"/>
  <c r="C5721" i="52"/>
  <c r="P450" i="52"/>
  <c r="I450" i="52"/>
  <c r="C450" i="52"/>
  <c r="P449" i="52"/>
  <c r="I449" i="52"/>
  <c r="C449" i="52"/>
  <c r="P448" i="52"/>
  <c r="I448" i="52"/>
  <c r="C448" i="52"/>
  <c r="P447" i="52"/>
  <c r="I447" i="52"/>
  <c r="C447" i="52"/>
  <c r="P446" i="52"/>
  <c r="I446" i="52"/>
  <c r="C446" i="52"/>
  <c r="P445" i="52"/>
  <c r="I445" i="52"/>
  <c r="C445" i="52"/>
  <c r="P444" i="52"/>
  <c r="I444" i="52"/>
  <c r="C444" i="52"/>
  <c r="P443" i="52"/>
  <c r="I443" i="52"/>
  <c r="C443" i="52"/>
  <c r="P5720" i="52"/>
  <c r="I5720" i="52"/>
  <c r="C5720" i="52"/>
  <c r="P5719" i="52"/>
  <c r="I5719" i="52"/>
  <c r="C5719" i="52"/>
  <c r="P5718" i="52"/>
  <c r="I5718" i="52"/>
  <c r="C5718" i="52"/>
  <c r="P5717" i="52"/>
  <c r="I5717" i="52"/>
  <c r="C5717" i="52"/>
  <c r="P5716" i="52"/>
  <c r="I5716" i="52"/>
  <c r="C5716" i="52"/>
  <c r="P5715" i="52"/>
  <c r="I5715" i="52"/>
  <c r="C5715" i="52"/>
  <c r="P5714" i="52"/>
  <c r="I5714" i="52"/>
  <c r="C5714" i="52"/>
  <c r="P5713" i="52"/>
  <c r="I5713" i="52"/>
  <c r="C5713" i="52"/>
  <c r="P5712" i="52"/>
  <c r="I5712" i="52"/>
  <c r="C5712" i="52"/>
  <c r="P5711" i="52"/>
  <c r="I5711" i="52"/>
  <c r="C5711" i="52"/>
  <c r="P5710" i="52"/>
  <c r="I5710" i="52"/>
  <c r="C5710" i="52"/>
  <c r="P5709" i="52"/>
  <c r="I5709" i="52"/>
  <c r="C5709" i="52"/>
  <c r="P5708" i="52"/>
  <c r="I5708" i="52"/>
  <c r="C5708" i="52"/>
  <c r="P5707" i="52"/>
  <c r="I5707" i="52"/>
  <c r="C5707" i="52"/>
  <c r="P5706" i="52"/>
  <c r="I5706" i="52"/>
  <c r="C5706" i="52"/>
  <c r="P5705" i="52"/>
  <c r="I5705" i="52"/>
  <c r="C5705" i="52"/>
  <c r="P5704" i="52"/>
  <c r="I5704" i="52"/>
  <c r="C5704" i="52"/>
  <c r="P5703" i="52"/>
  <c r="I5703" i="52"/>
  <c r="C5703" i="52"/>
  <c r="P5702" i="52"/>
  <c r="I5702" i="52"/>
  <c r="C5702" i="52"/>
  <c r="P5701" i="52"/>
  <c r="I5701" i="52"/>
  <c r="C5701" i="52"/>
  <c r="P5700" i="52"/>
  <c r="I5700" i="52"/>
  <c r="C5700" i="52"/>
  <c r="P5699" i="52"/>
  <c r="I5699" i="52"/>
  <c r="C5699" i="52"/>
  <c r="P5698" i="52"/>
  <c r="I5698" i="52"/>
  <c r="C5698" i="52"/>
  <c r="P5697" i="52"/>
  <c r="I5697" i="52"/>
  <c r="C5697" i="52"/>
  <c r="P442" i="52"/>
  <c r="I442" i="52"/>
  <c r="C442" i="52"/>
  <c r="P441" i="52"/>
  <c r="I441" i="52"/>
  <c r="C441" i="52"/>
  <c r="P440" i="52"/>
  <c r="I440" i="52"/>
  <c r="C440" i="52"/>
  <c r="P439" i="52"/>
  <c r="I439" i="52"/>
  <c r="C439" i="52"/>
  <c r="P438" i="52"/>
  <c r="I438" i="52"/>
  <c r="C438" i="52"/>
  <c r="P437" i="52"/>
  <c r="I437" i="52"/>
  <c r="C437" i="52"/>
  <c r="P436" i="52"/>
  <c r="I436" i="52"/>
  <c r="C436" i="52"/>
  <c r="P435" i="52"/>
  <c r="I435" i="52"/>
  <c r="C435" i="52"/>
  <c r="P5977" i="52"/>
  <c r="I5977" i="52"/>
  <c r="C5977" i="52"/>
  <c r="P5976" i="52"/>
  <c r="I5976" i="52"/>
  <c r="C5976" i="52"/>
  <c r="P5975" i="52"/>
  <c r="I5975" i="52"/>
  <c r="C5975" i="52"/>
  <c r="P5974" i="52"/>
  <c r="I5974" i="52"/>
  <c r="C5974" i="52"/>
  <c r="P5973" i="52"/>
  <c r="I5973" i="52"/>
  <c r="C5973" i="52"/>
  <c r="P5972" i="52"/>
  <c r="I5972" i="52"/>
  <c r="C5972" i="52"/>
  <c r="P5971" i="52"/>
  <c r="I5971" i="52"/>
  <c r="C5971" i="52"/>
  <c r="P531" i="52"/>
  <c r="I531" i="52"/>
  <c r="C531" i="52"/>
  <c r="P530" i="52"/>
  <c r="I530" i="52"/>
  <c r="C530" i="52"/>
  <c r="P529" i="52"/>
  <c r="I529" i="52"/>
  <c r="C529" i="52"/>
  <c r="P528" i="52"/>
  <c r="I528" i="52"/>
  <c r="C528" i="52"/>
  <c r="P527" i="52"/>
  <c r="I527" i="52"/>
  <c r="C527" i="52"/>
  <c r="P526" i="52"/>
  <c r="I526" i="52"/>
  <c r="C526" i="52"/>
  <c r="P525" i="52"/>
  <c r="I525" i="52"/>
  <c r="C525" i="52"/>
  <c r="P524" i="52"/>
  <c r="I524" i="52"/>
  <c r="C524" i="52"/>
  <c r="P7135" i="52"/>
  <c r="I7135" i="52"/>
  <c r="C7135" i="52"/>
  <c r="P7134" i="52"/>
  <c r="I7134" i="52"/>
  <c r="C7134" i="52"/>
  <c r="P7126" i="52"/>
  <c r="I7126" i="52"/>
  <c r="C7126" i="52"/>
  <c r="P7125" i="52"/>
  <c r="I7125" i="52"/>
  <c r="C7125" i="52"/>
  <c r="P7122" i="52"/>
  <c r="I7122" i="52"/>
  <c r="C7122" i="52"/>
  <c r="P7120" i="52"/>
  <c r="I7120" i="52"/>
  <c r="C7120" i="52"/>
  <c r="P3402" i="52"/>
  <c r="I3402" i="52"/>
  <c r="C3402" i="52"/>
  <c r="P3401" i="52"/>
  <c r="I3401" i="52"/>
  <c r="C3401" i="52"/>
  <c r="P3400" i="52"/>
  <c r="I3400" i="52"/>
  <c r="C3400" i="52"/>
  <c r="P3399" i="52"/>
  <c r="I3399" i="52"/>
  <c r="C3399" i="52"/>
  <c r="P3398" i="52"/>
  <c r="I3398" i="52"/>
  <c r="C3398" i="52"/>
  <c r="P3397" i="52"/>
  <c r="I3397" i="52"/>
  <c r="C3397" i="52"/>
  <c r="P3396" i="52"/>
  <c r="I3396" i="52"/>
  <c r="C3396" i="52"/>
  <c r="P6710" i="52"/>
  <c r="I6710" i="52"/>
  <c r="C6710" i="52"/>
  <c r="P6709" i="52"/>
  <c r="I6709" i="52"/>
  <c r="C6709" i="52"/>
  <c r="P6708" i="52"/>
  <c r="I6708" i="52"/>
  <c r="C6708" i="52"/>
  <c r="P6707" i="52"/>
  <c r="I6707" i="52"/>
  <c r="C6707" i="52"/>
  <c r="P6706" i="52"/>
  <c r="I6706" i="52"/>
  <c r="C6706" i="52"/>
  <c r="P6705" i="52"/>
  <c r="I6705" i="52"/>
  <c r="C6705" i="52"/>
  <c r="P6704" i="52"/>
  <c r="I6704" i="52"/>
  <c r="C6704" i="52"/>
  <c r="P6703" i="52"/>
  <c r="I6703" i="52"/>
  <c r="C6703" i="52"/>
  <c r="P6702" i="52"/>
  <c r="I6702" i="52"/>
  <c r="C6702" i="52"/>
  <c r="P6701" i="52"/>
  <c r="I6701" i="52"/>
  <c r="C6701" i="52"/>
  <c r="P6700" i="52"/>
  <c r="I6700" i="52"/>
  <c r="C6700" i="52"/>
  <c r="P6699" i="52"/>
  <c r="I6699" i="52"/>
  <c r="C6699" i="52"/>
  <c r="P6698" i="52"/>
  <c r="I6698" i="52"/>
  <c r="C6698" i="52"/>
  <c r="P6697" i="52"/>
  <c r="I6697" i="52"/>
  <c r="C6697" i="52"/>
  <c r="P6696" i="52"/>
  <c r="I6696" i="52"/>
  <c r="C6696" i="52"/>
  <c r="P6695" i="52"/>
  <c r="I6695" i="52"/>
  <c r="C6695" i="52"/>
  <c r="P6694" i="52"/>
  <c r="I6694" i="52"/>
  <c r="C6694" i="52"/>
  <c r="P6693" i="52"/>
  <c r="I6693" i="52"/>
  <c r="C6693" i="52"/>
  <c r="P6692" i="52"/>
  <c r="I6692" i="52"/>
  <c r="C6692" i="52"/>
  <c r="P6691" i="52"/>
  <c r="I6691" i="52"/>
  <c r="C6691" i="52"/>
  <c r="P6690" i="52"/>
  <c r="I6690" i="52"/>
  <c r="C6690" i="52"/>
  <c r="P6689" i="52"/>
  <c r="I6689" i="52"/>
  <c r="C6689" i="52"/>
  <c r="P6688" i="52"/>
  <c r="I6688" i="52"/>
  <c r="C6688" i="52"/>
  <c r="P6687" i="52"/>
  <c r="I6687" i="52"/>
  <c r="C6687" i="52"/>
  <c r="P6686" i="52"/>
  <c r="I6686" i="52"/>
  <c r="C6686" i="52"/>
  <c r="P6685" i="52"/>
  <c r="I6685" i="52"/>
  <c r="C6685" i="52"/>
  <c r="P6684" i="52"/>
  <c r="I6684" i="52"/>
  <c r="C6684" i="52"/>
  <c r="P6683" i="52"/>
  <c r="I6683" i="52"/>
  <c r="C6683" i="52"/>
  <c r="P6682" i="52"/>
  <c r="I6682" i="52"/>
  <c r="C6682" i="52"/>
  <c r="P6681" i="52"/>
  <c r="I6681" i="52"/>
  <c r="C6681" i="52"/>
  <c r="P6680" i="52"/>
  <c r="I6680" i="52"/>
  <c r="C6680" i="52"/>
  <c r="P6679" i="52"/>
  <c r="I6679" i="52"/>
  <c r="C6679" i="52"/>
  <c r="P6678" i="52"/>
  <c r="I6678" i="52"/>
  <c r="C6678" i="52"/>
  <c r="P6677" i="52"/>
  <c r="I6677" i="52"/>
  <c r="C6677" i="52"/>
  <c r="P6676" i="52"/>
  <c r="I6676" i="52"/>
  <c r="C6676" i="52"/>
  <c r="P6675" i="52"/>
  <c r="I6675" i="52"/>
  <c r="C6675" i="52"/>
  <c r="P6674" i="52"/>
  <c r="I6674" i="52"/>
  <c r="C6674" i="52"/>
  <c r="P6673" i="52"/>
  <c r="I6673" i="52"/>
  <c r="C6673" i="52"/>
  <c r="P6672" i="52"/>
  <c r="I6672" i="52"/>
  <c r="C6672" i="52"/>
  <c r="P6671" i="52"/>
  <c r="I6671" i="52"/>
  <c r="C6671" i="52"/>
  <c r="P6670" i="52"/>
  <c r="I6670" i="52"/>
  <c r="C6670" i="52"/>
  <c r="P6669" i="52"/>
  <c r="I6669" i="52"/>
  <c r="C6669" i="52"/>
  <c r="P6668" i="52"/>
  <c r="I6668" i="52"/>
  <c r="C6668" i="52"/>
  <c r="P6667" i="52"/>
  <c r="I6667" i="52"/>
  <c r="C6667" i="52"/>
  <c r="P6666" i="52"/>
  <c r="I6666" i="52"/>
  <c r="C6666" i="52"/>
  <c r="P6665" i="52"/>
  <c r="I6665" i="52"/>
  <c r="C6665" i="52"/>
  <c r="P6664" i="52"/>
  <c r="I6664" i="52"/>
  <c r="C6664" i="52"/>
  <c r="P6663" i="52"/>
  <c r="I6663" i="52"/>
  <c r="C6663" i="52"/>
  <c r="P6662" i="52"/>
  <c r="I6662" i="52"/>
  <c r="C6662" i="52"/>
  <c r="P5932" i="52"/>
  <c r="I5932" i="52"/>
  <c r="C5932" i="52"/>
  <c r="P5931" i="52"/>
  <c r="I5931" i="52"/>
  <c r="C5931" i="52"/>
  <c r="P5930" i="52"/>
  <c r="I5930" i="52"/>
  <c r="C5930" i="52"/>
  <c r="P5929" i="52"/>
  <c r="I5929" i="52"/>
  <c r="C5929" i="52"/>
  <c r="P5928" i="52"/>
  <c r="I5928" i="52"/>
  <c r="C5928" i="52"/>
  <c r="P5927" i="52"/>
  <c r="I5927" i="52"/>
  <c r="C5927" i="52"/>
  <c r="P5926" i="52"/>
  <c r="I5926" i="52"/>
  <c r="C5926" i="52"/>
  <c r="P5925" i="52"/>
  <c r="I5925" i="52"/>
  <c r="C5925" i="52"/>
  <c r="P5924" i="52"/>
  <c r="I5924" i="52"/>
  <c r="C5924" i="52"/>
  <c r="P5923" i="52"/>
  <c r="I5923" i="52"/>
  <c r="C5923" i="52"/>
  <c r="P5922" i="52"/>
  <c r="I5922" i="52"/>
  <c r="C5922" i="52"/>
  <c r="P5921" i="52"/>
  <c r="I5921" i="52"/>
  <c r="C5921" i="52"/>
  <c r="P5920" i="52"/>
  <c r="I5920" i="52"/>
  <c r="C5920" i="52"/>
  <c r="P5919" i="52"/>
  <c r="I5919" i="52"/>
  <c r="C5919" i="52"/>
  <c r="P5918" i="52"/>
  <c r="I5918" i="52"/>
  <c r="C5918" i="52"/>
  <c r="P5917" i="52"/>
  <c r="I5917" i="52"/>
  <c r="C5917" i="52"/>
  <c r="P5916" i="52"/>
  <c r="I5916" i="52"/>
  <c r="C5916" i="52"/>
  <c r="P5915" i="52"/>
  <c r="I5915" i="52"/>
  <c r="C5915" i="52"/>
  <c r="P5914" i="52"/>
  <c r="I5914" i="52"/>
  <c r="C5914" i="52"/>
  <c r="P5913" i="52"/>
  <c r="I5913" i="52"/>
  <c r="C5913" i="52"/>
  <c r="P5912" i="52"/>
  <c r="I5912" i="52"/>
  <c r="C5912" i="52"/>
  <c r="P5911" i="52"/>
  <c r="I5911" i="52"/>
  <c r="C5911" i="52"/>
  <c r="P5910" i="52"/>
  <c r="I5910" i="52"/>
  <c r="C5910" i="52"/>
  <c r="P5909" i="52"/>
  <c r="I5909" i="52"/>
  <c r="C5909" i="52"/>
  <c r="P5908" i="52"/>
  <c r="I5908" i="52"/>
  <c r="C5908" i="52"/>
  <c r="P5907" i="52"/>
  <c r="I5907" i="52"/>
  <c r="C5907" i="52"/>
  <c r="P5906" i="52"/>
  <c r="I5906" i="52"/>
  <c r="C5906" i="52"/>
  <c r="P5905" i="52"/>
  <c r="I5905" i="52"/>
  <c r="C5905" i="52"/>
  <c r="P5904" i="52"/>
  <c r="I5904" i="52"/>
  <c r="C5904" i="52"/>
  <c r="P5903" i="52"/>
  <c r="I5903" i="52"/>
  <c r="C5903" i="52"/>
  <c r="P5902" i="52"/>
  <c r="I5902" i="52"/>
  <c r="C5902" i="52"/>
  <c r="P5901" i="52"/>
  <c r="I5901" i="52"/>
  <c r="C5901" i="52"/>
  <c r="P5900" i="52"/>
  <c r="I5900" i="52"/>
  <c r="C5900" i="52"/>
  <c r="P5899" i="52"/>
  <c r="I5899" i="52"/>
  <c r="C5899" i="52"/>
  <c r="P5898" i="52"/>
  <c r="I5898" i="52"/>
  <c r="C5898" i="52"/>
  <c r="P5897" i="52"/>
  <c r="I5897" i="52"/>
  <c r="C5897" i="52"/>
  <c r="P5896" i="52"/>
  <c r="I5896" i="52"/>
  <c r="C5896" i="52"/>
  <c r="P5895" i="52"/>
  <c r="I5895" i="52"/>
  <c r="C5895" i="52"/>
  <c r="P5894" i="52"/>
  <c r="I5894" i="52"/>
  <c r="C5894" i="52"/>
  <c r="P5893" i="52"/>
  <c r="I5893" i="52"/>
  <c r="C5893" i="52"/>
  <c r="P5892" i="52"/>
  <c r="I5892" i="52"/>
  <c r="C5892" i="52"/>
  <c r="P5891" i="52"/>
  <c r="I5891" i="52"/>
  <c r="C5891" i="52"/>
  <c r="P5890" i="52"/>
  <c r="I5890" i="52"/>
  <c r="C5890" i="52"/>
  <c r="P5889" i="52"/>
  <c r="I5889" i="52"/>
  <c r="C5889" i="52"/>
  <c r="P5888" i="52"/>
  <c r="I5888" i="52"/>
  <c r="C5888" i="52"/>
  <c r="P5887" i="52"/>
  <c r="I5887" i="52"/>
  <c r="C5887" i="52"/>
  <c r="P5886" i="52"/>
  <c r="I5886" i="52"/>
  <c r="C5886" i="52"/>
  <c r="P4978" i="52"/>
  <c r="I4978" i="52"/>
  <c r="C4978" i="52"/>
  <c r="P4977" i="52"/>
  <c r="I4977" i="52"/>
  <c r="C4977" i="52"/>
  <c r="P4976" i="52"/>
  <c r="I4976" i="52"/>
  <c r="C4976" i="52"/>
  <c r="P4975" i="52"/>
  <c r="I4975" i="52"/>
  <c r="C4975" i="52"/>
  <c r="P4974" i="52"/>
  <c r="I4974" i="52"/>
  <c r="C4974" i="52"/>
  <c r="P4973" i="52"/>
  <c r="I4973" i="52"/>
  <c r="C4973" i="52"/>
  <c r="P4972" i="52"/>
  <c r="I4972" i="52"/>
  <c r="C4972" i="52"/>
  <c r="P4971" i="52"/>
  <c r="I4971" i="52"/>
  <c r="C4971" i="52"/>
  <c r="P4970" i="52"/>
  <c r="I4970" i="52"/>
  <c r="C4970" i="52"/>
  <c r="P4969" i="52"/>
  <c r="I4969" i="52"/>
  <c r="C4969" i="52"/>
  <c r="P4968" i="52"/>
  <c r="I4968" i="52"/>
  <c r="C4968" i="52"/>
  <c r="P4967" i="52"/>
  <c r="I4967" i="52"/>
  <c r="C4967" i="52"/>
  <c r="P4966" i="52"/>
  <c r="I4966" i="52"/>
  <c r="C4966" i="52"/>
  <c r="P4965" i="52"/>
  <c r="I4965" i="52"/>
  <c r="C4965" i="52"/>
  <c r="P4964" i="52"/>
  <c r="I4964" i="52"/>
  <c r="C4964" i="52"/>
  <c r="P4963" i="52"/>
  <c r="I4963" i="52"/>
  <c r="C4963" i="52"/>
  <c r="P4962" i="52"/>
  <c r="I4962" i="52"/>
  <c r="C4962" i="52"/>
  <c r="P4961" i="52"/>
  <c r="I4961" i="52"/>
  <c r="C4961" i="52"/>
  <c r="P4960" i="52"/>
  <c r="I4960" i="52"/>
  <c r="C4960" i="52"/>
  <c r="P4959" i="52"/>
  <c r="I4959" i="52"/>
  <c r="C4959" i="52"/>
  <c r="P4958" i="52"/>
  <c r="I4958" i="52"/>
  <c r="C4958" i="52"/>
  <c r="P4957" i="52"/>
  <c r="I4957" i="52"/>
  <c r="C4957" i="52"/>
  <c r="P4956" i="52"/>
  <c r="I4956" i="52"/>
  <c r="C4956" i="52"/>
  <c r="P4955" i="52"/>
  <c r="I4955" i="52"/>
  <c r="C4955" i="52"/>
  <c r="P4954" i="52"/>
  <c r="I4954" i="52"/>
  <c r="C4954" i="52"/>
  <c r="P4953" i="52"/>
  <c r="I4953" i="52"/>
  <c r="C4953" i="52"/>
  <c r="P4952" i="52"/>
  <c r="I4952" i="52"/>
  <c r="C4952" i="52"/>
  <c r="P4951" i="52"/>
  <c r="I4951" i="52"/>
  <c r="C4951" i="52"/>
  <c r="P4950" i="52"/>
  <c r="I4950" i="52"/>
  <c r="C4950" i="52"/>
  <c r="P4949" i="52"/>
  <c r="I4949" i="52"/>
  <c r="C4949" i="52"/>
  <c r="P4948" i="52"/>
  <c r="I4948" i="52"/>
  <c r="C4948" i="52"/>
  <c r="P4947" i="52"/>
  <c r="I4947" i="52"/>
  <c r="C4947" i="52"/>
  <c r="P4946" i="52"/>
  <c r="I4946" i="52"/>
  <c r="C4946" i="52"/>
  <c r="P4945" i="52"/>
  <c r="I4945" i="52"/>
  <c r="C4945" i="52"/>
  <c r="P4944" i="52"/>
  <c r="I4944" i="52"/>
  <c r="C4944" i="52"/>
  <c r="P4943" i="52"/>
  <c r="I4943" i="52"/>
  <c r="C4943" i="52"/>
  <c r="P4942" i="52"/>
  <c r="I4942" i="52"/>
  <c r="C4942" i="52"/>
  <c r="P4941" i="52"/>
  <c r="I4941" i="52"/>
  <c r="C4941" i="52"/>
  <c r="P4940" i="52"/>
  <c r="I4940" i="52"/>
  <c r="C4940" i="52"/>
  <c r="P4939" i="52"/>
  <c r="I4939" i="52"/>
  <c r="C4939" i="52"/>
  <c r="P4938" i="52"/>
  <c r="I4938" i="52"/>
  <c r="C4938" i="52"/>
  <c r="P4937" i="52"/>
  <c r="I4937" i="52"/>
  <c r="C4937" i="52"/>
  <c r="P4936" i="52"/>
  <c r="I4936" i="52"/>
  <c r="C4936" i="52"/>
  <c r="P4935" i="52"/>
  <c r="I4935" i="52"/>
  <c r="C4935" i="52"/>
  <c r="P4934" i="52"/>
  <c r="I4934" i="52"/>
  <c r="C4934" i="52"/>
  <c r="P4933" i="52"/>
  <c r="I4933" i="52"/>
  <c r="C4933" i="52"/>
  <c r="P4932" i="52"/>
  <c r="I4932" i="52"/>
  <c r="C4932" i="52"/>
  <c r="P4931" i="52"/>
  <c r="I4931" i="52"/>
  <c r="C4931" i="52"/>
  <c r="P4930" i="52"/>
  <c r="I4930" i="52"/>
  <c r="C4930" i="52"/>
  <c r="P4929" i="52"/>
  <c r="I4929" i="52"/>
  <c r="C4929" i="52"/>
  <c r="P4928" i="52"/>
  <c r="I4928" i="52"/>
  <c r="C4928" i="52"/>
  <c r="P4927" i="52"/>
  <c r="I4927" i="52"/>
  <c r="C4927" i="52"/>
  <c r="P4926" i="52"/>
  <c r="I4926" i="52"/>
  <c r="C4926" i="52"/>
  <c r="P4925" i="52"/>
  <c r="I4925" i="52"/>
  <c r="C4925" i="52"/>
  <c r="P4924" i="52"/>
  <c r="I4924" i="52"/>
  <c r="C4924" i="52"/>
  <c r="P4923" i="52"/>
  <c r="I4923" i="52"/>
  <c r="C4923" i="52"/>
  <c r="P4922" i="52"/>
  <c r="I4922" i="52"/>
  <c r="C4922" i="52"/>
  <c r="P4921" i="52"/>
  <c r="I4921" i="52"/>
  <c r="C4921" i="52"/>
  <c r="P4920" i="52"/>
  <c r="I4920" i="52"/>
  <c r="C4920" i="52"/>
  <c r="P4885" i="52"/>
  <c r="I4885" i="52"/>
  <c r="C4885" i="52"/>
  <c r="P4884" i="52"/>
  <c r="I4884" i="52"/>
  <c r="C4884" i="52"/>
  <c r="P4883" i="52"/>
  <c r="I4883" i="52"/>
  <c r="C4883" i="52"/>
  <c r="P4882" i="52"/>
  <c r="I4882" i="52"/>
  <c r="C4882" i="52"/>
  <c r="P4881" i="52"/>
  <c r="I4881" i="52"/>
  <c r="C4881" i="52"/>
  <c r="P4880" i="52"/>
  <c r="I4880" i="52"/>
  <c r="C4880" i="52"/>
  <c r="P4879" i="52"/>
  <c r="I4879" i="52"/>
  <c r="C4879" i="52"/>
  <c r="P4878" i="52"/>
  <c r="I4878" i="52"/>
  <c r="C4878" i="52"/>
  <c r="P4877" i="52"/>
  <c r="I4877" i="52"/>
  <c r="C4877" i="52"/>
  <c r="P4876" i="52"/>
  <c r="I4876" i="52"/>
  <c r="C4876" i="52"/>
  <c r="P4875" i="52"/>
  <c r="I4875" i="52"/>
  <c r="C4875" i="52"/>
  <c r="P4874" i="52"/>
  <c r="I4874" i="52"/>
  <c r="C4874" i="52"/>
  <c r="P4873" i="52"/>
  <c r="I4873" i="52"/>
  <c r="C4873" i="52"/>
  <c r="P4872" i="52"/>
  <c r="I4872" i="52"/>
  <c r="C4872" i="52"/>
  <c r="P4871" i="52"/>
  <c r="I4871" i="52"/>
  <c r="C4871" i="52"/>
  <c r="P4870" i="52"/>
  <c r="I4870" i="52"/>
  <c r="C4870" i="52"/>
  <c r="P4869" i="52"/>
  <c r="I4869" i="52"/>
  <c r="C4869" i="52"/>
  <c r="P4868" i="52"/>
  <c r="I4868" i="52"/>
  <c r="C4868" i="52"/>
  <c r="P4867" i="52"/>
  <c r="I4867" i="52"/>
  <c r="C4867" i="52"/>
  <c r="P4866" i="52"/>
  <c r="I4866" i="52"/>
  <c r="C4866" i="52"/>
  <c r="P4865" i="52"/>
  <c r="I4865" i="52"/>
  <c r="C4865" i="52"/>
  <c r="P4864" i="52"/>
  <c r="I4864" i="52"/>
  <c r="C4864" i="52"/>
  <c r="P4863" i="52"/>
  <c r="I4863" i="52"/>
  <c r="C4863" i="52"/>
  <c r="P4862" i="52"/>
  <c r="I4862" i="52"/>
  <c r="C4862" i="52"/>
  <c r="P4861" i="52"/>
  <c r="I4861" i="52"/>
  <c r="C4861" i="52"/>
  <c r="P4860" i="52"/>
  <c r="I4860" i="52"/>
  <c r="C4860" i="52"/>
  <c r="P4859" i="52"/>
  <c r="I4859" i="52"/>
  <c r="C4859" i="52"/>
  <c r="P4858" i="52"/>
  <c r="I4858" i="52"/>
  <c r="C4858" i="52"/>
  <c r="P4857" i="52"/>
  <c r="I4857" i="52"/>
  <c r="C4857" i="52"/>
  <c r="P4856" i="52"/>
  <c r="I4856" i="52"/>
  <c r="C4856" i="52"/>
  <c r="P4855" i="52"/>
  <c r="I4855" i="52"/>
  <c r="C4855" i="52"/>
  <c r="P4854" i="52"/>
  <c r="I4854" i="52"/>
  <c r="C4854" i="52"/>
  <c r="P4853" i="52"/>
  <c r="I4853" i="52"/>
  <c r="C4853" i="52"/>
  <c r="P4852" i="52"/>
  <c r="I4852" i="52"/>
  <c r="C4852" i="52"/>
  <c r="P4851" i="52"/>
  <c r="I4851" i="52"/>
  <c r="C4851" i="52"/>
  <c r="P4850" i="52"/>
  <c r="I4850" i="52"/>
  <c r="C4850" i="52"/>
  <c r="P4849" i="52"/>
  <c r="I4849" i="52"/>
  <c r="C4849" i="52"/>
  <c r="P4848" i="52"/>
  <c r="I4848" i="52"/>
  <c r="C4848" i="52"/>
  <c r="P4847" i="52"/>
  <c r="I4847" i="52"/>
  <c r="C4847" i="52"/>
  <c r="P4846" i="52"/>
  <c r="I4846" i="52"/>
  <c r="C4846" i="52"/>
  <c r="P4845" i="52"/>
  <c r="I4845" i="52"/>
  <c r="C4845" i="52"/>
  <c r="P4844" i="52"/>
  <c r="I4844" i="52"/>
  <c r="C4844" i="52"/>
  <c r="P4843" i="52"/>
  <c r="I4843" i="52"/>
  <c r="C4843" i="52"/>
  <c r="P4842" i="52"/>
  <c r="I4842" i="52"/>
  <c r="C4842" i="52"/>
  <c r="P4841" i="52"/>
  <c r="I4841" i="52"/>
  <c r="C4841" i="52"/>
  <c r="P4840" i="52"/>
  <c r="I4840" i="52"/>
  <c r="C4840" i="52"/>
  <c r="P4839" i="52"/>
  <c r="I4839" i="52"/>
  <c r="C4839" i="52"/>
  <c r="P4838" i="52"/>
  <c r="I4838" i="52"/>
  <c r="C4838" i="52"/>
  <c r="P4837" i="52"/>
  <c r="I4837" i="52"/>
  <c r="C4837" i="52"/>
  <c r="P4836" i="52"/>
  <c r="I4836" i="52"/>
  <c r="C4836" i="52"/>
  <c r="P4835" i="52"/>
  <c r="I4835" i="52"/>
  <c r="C4835" i="52"/>
  <c r="P4834" i="52"/>
  <c r="I4834" i="52"/>
  <c r="C4834" i="52"/>
  <c r="P4833" i="52"/>
  <c r="I4833" i="52"/>
  <c r="C4833" i="52"/>
  <c r="P4832" i="52"/>
  <c r="I4832" i="52"/>
  <c r="C4832" i="52"/>
  <c r="P4831" i="52"/>
  <c r="I4831" i="52"/>
  <c r="C4831" i="52"/>
  <c r="P4830" i="52"/>
  <c r="I4830" i="52"/>
  <c r="C4830" i="52"/>
  <c r="P4829" i="52"/>
  <c r="I4829" i="52"/>
  <c r="C4829" i="52"/>
  <c r="P4828" i="52"/>
  <c r="I4828" i="52"/>
  <c r="C4828" i="52"/>
  <c r="P4827" i="52"/>
  <c r="I4827" i="52"/>
  <c r="C4827" i="52"/>
  <c r="P4826" i="52"/>
  <c r="I4826" i="52"/>
  <c r="C4826" i="52"/>
  <c r="P4825" i="52"/>
  <c r="I4825" i="52"/>
  <c r="C4825" i="52"/>
  <c r="P4824" i="52"/>
  <c r="I4824" i="52"/>
  <c r="C4824" i="52"/>
  <c r="P4823" i="52"/>
  <c r="I4823" i="52"/>
  <c r="C4823" i="52"/>
  <c r="P4822" i="52"/>
  <c r="I4822" i="52"/>
  <c r="C4822" i="52"/>
  <c r="P4821" i="52"/>
  <c r="I4821" i="52"/>
  <c r="C4821" i="52"/>
  <c r="P4820" i="52"/>
  <c r="I4820" i="52"/>
  <c r="C4820" i="52"/>
  <c r="P4819" i="52"/>
  <c r="I4819" i="52"/>
  <c r="C4819" i="52"/>
  <c r="P4818" i="52"/>
  <c r="I4818" i="52"/>
  <c r="C4818" i="52"/>
  <c r="P4817" i="52"/>
  <c r="I4817" i="52"/>
  <c r="C4817" i="52"/>
  <c r="P4816" i="52"/>
  <c r="I4816" i="52"/>
  <c r="C4816" i="52"/>
  <c r="P4815" i="52"/>
  <c r="I4815" i="52"/>
  <c r="C4815" i="52"/>
  <c r="P4814" i="52"/>
  <c r="I4814" i="52"/>
  <c r="C4814" i="52"/>
  <c r="P4813" i="52"/>
  <c r="I4813" i="52"/>
  <c r="C4813" i="52"/>
  <c r="P4812" i="52"/>
  <c r="I4812" i="52"/>
  <c r="C4812" i="52"/>
  <c r="P4811" i="52"/>
  <c r="I4811" i="52"/>
  <c r="C4811" i="52"/>
  <c r="P4810" i="52"/>
  <c r="I4810" i="52"/>
  <c r="C4810" i="52"/>
  <c r="P4809" i="52"/>
  <c r="I4809" i="52"/>
  <c r="C4809" i="52"/>
  <c r="P4808" i="52"/>
  <c r="I4808" i="52"/>
  <c r="C4808" i="52"/>
  <c r="P4807" i="52"/>
  <c r="I4807" i="52"/>
  <c r="C4807" i="52"/>
  <c r="P4806" i="52"/>
  <c r="I4806" i="52"/>
  <c r="C4806" i="52"/>
  <c r="P4805" i="52"/>
  <c r="I4805" i="52"/>
  <c r="C4805" i="52"/>
  <c r="P4804" i="52"/>
  <c r="I4804" i="52"/>
  <c r="C4804" i="52"/>
  <c r="P4803" i="52"/>
  <c r="I4803" i="52"/>
  <c r="C4803" i="52"/>
  <c r="P4802" i="52"/>
  <c r="I4802" i="52"/>
  <c r="C4802" i="52"/>
  <c r="P4801" i="52"/>
  <c r="I4801" i="52"/>
  <c r="C4801" i="52"/>
  <c r="P4800" i="52"/>
  <c r="I4800" i="52"/>
  <c r="C4800" i="52"/>
  <c r="P4799" i="52"/>
  <c r="I4799" i="52"/>
  <c r="C4799" i="52"/>
  <c r="P4798" i="52"/>
  <c r="I4798" i="52"/>
  <c r="C4798" i="52"/>
  <c r="P4797" i="52"/>
  <c r="I4797" i="52"/>
  <c r="C4797" i="52"/>
  <c r="P4796" i="52"/>
  <c r="I4796" i="52"/>
  <c r="C4796" i="52"/>
  <c r="P4795" i="52"/>
  <c r="I4795" i="52"/>
  <c r="C4795" i="52"/>
  <c r="P4794" i="52"/>
  <c r="I4794" i="52"/>
  <c r="C4794" i="52"/>
  <c r="P4793" i="52"/>
  <c r="I4793" i="52"/>
  <c r="C4793" i="52"/>
  <c r="P4792" i="52"/>
  <c r="I4792" i="52"/>
  <c r="C4792" i="52"/>
  <c r="P4791" i="52"/>
  <c r="I4791" i="52"/>
  <c r="C4791" i="52"/>
  <c r="P4790" i="52"/>
  <c r="I4790" i="52"/>
  <c r="C4790" i="52"/>
  <c r="P4789" i="52"/>
  <c r="I4789" i="52"/>
  <c r="C4789" i="52"/>
  <c r="P5505" i="52"/>
  <c r="I5505" i="52"/>
  <c r="C5505" i="52"/>
  <c r="P5504" i="52"/>
  <c r="I5504" i="52"/>
  <c r="C5504" i="52"/>
  <c r="P5503" i="52"/>
  <c r="I5503" i="52"/>
  <c r="C5503" i="52"/>
  <c r="P5502" i="52"/>
  <c r="I5502" i="52"/>
  <c r="C5502" i="52"/>
  <c r="P5521" i="52"/>
  <c r="I5521" i="52"/>
  <c r="C5521" i="52"/>
  <c r="P5501" i="52"/>
  <c r="I5501" i="52"/>
  <c r="C5501" i="52"/>
  <c r="P5500" i="52"/>
  <c r="I5500" i="52"/>
  <c r="C5500" i="52"/>
  <c r="P5520" i="52"/>
  <c r="I5520" i="52"/>
  <c r="C5520" i="52"/>
  <c r="P5499" i="52"/>
  <c r="I5499" i="52"/>
  <c r="C5499" i="52"/>
  <c r="P5498" i="52"/>
  <c r="I5498" i="52"/>
  <c r="C5498" i="52"/>
  <c r="P5497" i="52"/>
  <c r="I5497" i="52"/>
  <c r="C5497" i="52"/>
  <c r="P5496" i="52"/>
  <c r="I5496" i="52"/>
  <c r="C5496" i="52"/>
  <c r="P5495" i="52"/>
  <c r="I5495" i="52"/>
  <c r="C5495" i="52"/>
  <c r="P5494" i="52"/>
  <c r="I5494" i="52"/>
  <c r="C5494" i="52"/>
  <c r="P5493" i="52"/>
  <c r="I5493" i="52"/>
  <c r="C5493" i="52"/>
  <c r="P5519" i="52"/>
  <c r="I5519" i="52"/>
  <c r="C5519" i="52"/>
  <c r="P5492" i="52"/>
  <c r="I5492" i="52"/>
  <c r="C5492" i="52"/>
  <c r="P5491" i="52"/>
  <c r="I5491" i="52"/>
  <c r="C5491" i="52"/>
  <c r="P5490" i="52"/>
  <c r="I5490" i="52"/>
  <c r="C5490" i="52"/>
  <c r="P5489" i="52"/>
  <c r="I5489" i="52"/>
  <c r="C5489" i="52"/>
  <c r="P5518" i="52"/>
  <c r="I5518" i="52"/>
  <c r="C5518" i="52"/>
  <c r="P5488" i="52"/>
  <c r="I5488" i="52"/>
  <c r="C5488" i="52"/>
  <c r="P5487" i="52"/>
  <c r="I5487" i="52"/>
  <c r="C5487" i="52"/>
  <c r="P5486" i="52"/>
  <c r="I5486" i="52"/>
  <c r="C5486" i="52"/>
  <c r="P5485" i="52"/>
  <c r="I5485" i="52"/>
  <c r="C5485" i="52"/>
  <c r="P5484" i="52"/>
  <c r="I5484" i="52"/>
  <c r="C5484" i="52"/>
  <c r="P5483" i="52"/>
  <c r="I5483" i="52"/>
  <c r="C5483" i="52"/>
  <c r="P5517" i="52"/>
  <c r="I5517" i="52"/>
  <c r="C5517" i="52"/>
  <c r="P5482" i="52"/>
  <c r="I5482" i="52"/>
  <c r="C5482" i="52"/>
  <c r="P5481" i="52"/>
  <c r="I5481" i="52"/>
  <c r="C5481" i="52"/>
  <c r="P5480" i="52"/>
  <c r="I5480" i="52"/>
  <c r="C5480" i="52"/>
  <c r="P5479" i="52"/>
  <c r="I5479" i="52"/>
  <c r="C5479" i="52"/>
  <c r="P5516" i="52"/>
  <c r="I5516" i="52"/>
  <c r="C5516" i="52"/>
  <c r="P5478" i="52"/>
  <c r="I5478" i="52"/>
  <c r="C5478" i="52"/>
  <c r="P5477" i="52"/>
  <c r="I5477" i="52"/>
  <c r="C5477" i="52"/>
  <c r="P5476" i="52"/>
  <c r="I5476" i="52"/>
  <c r="C5476" i="52"/>
  <c r="P5475" i="52"/>
  <c r="I5475" i="52"/>
  <c r="C5475" i="52"/>
  <c r="P5474" i="52"/>
  <c r="I5474" i="52"/>
  <c r="C5474" i="52"/>
  <c r="P5473" i="52"/>
  <c r="I5473" i="52"/>
  <c r="C5473" i="52"/>
  <c r="P5515" i="52"/>
  <c r="I5515" i="52"/>
  <c r="C5515" i="52"/>
  <c r="P5472" i="52"/>
  <c r="I5472" i="52"/>
  <c r="C5472" i="52"/>
  <c r="P5471" i="52"/>
  <c r="I5471" i="52"/>
  <c r="C5471" i="52"/>
  <c r="P5470" i="52"/>
  <c r="I5470" i="52"/>
  <c r="C5470" i="52"/>
  <c r="P5469" i="52"/>
  <c r="I5469" i="52"/>
  <c r="C5469" i="52"/>
  <c r="P5468" i="52"/>
  <c r="I5468" i="52"/>
  <c r="C5468" i="52"/>
  <c r="P5514" i="52"/>
  <c r="I5514" i="52"/>
  <c r="C5514" i="52"/>
  <c r="P5467" i="52"/>
  <c r="I5467" i="52"/>
  <c r="C5467" i="52"/>
  <c r="P5466" i="52"/>
  <c r="I5466" i="52"/>
  <c r="C5466" i="52"/>
  <c r="P5465" i="52"/>
  <c r="I5465" i="52"/>
  <c r="C5465" i="52"/>
  <c r="P5513" i="52"/>
  <c r="I5513" i="52"/>
  <c r="C5513" i="52"/>
  <c r="P5464" i="52"/>
  <c r="I5464" i="52"/>
  <c r="C5464" i="52"/>
  <c r="P5463" i="52"/>
  <c r="I5463" i="52"/>
  <c r="C5463" i="52"/>
  <c r="P5462" i="52"/>
  <c r="I5462" i="52"/>
  <c r="C5462" i="52"/>
  <c r="P5461" i="52"/>
  <c r="I5461" i="52"/>
  <c r="C5461" i="52"/>
  <c r="P5460" i="52"/>
  <c r="I5460" i="52"/>
  <c r="C5460" i="52"/>
  <c r="P5459" i="52"/>
  <c r="I5459" i="52"/>
  <c r="C5459" i="52"/>
  <c r="P5458" i="52"/>
  <c r="I5458" i="52"/>
  <c r="C5458" i="52"/>
  <c r="P5457" i="52"/>
  <c r="I5457" i="52"/>
  <c r="C5457" i="52"/>
  <c r="P5456" i="52"/>
  <c r="I5456" i="52"/>
  <c r="C5456" i="52"/>
  <c r="P5512" i="52"/>
  <c r="I5512" i="52"/>
  <c r="C5512" i="52"/>
  <c r="P5455" i="52"/>
  <c r="I5455" i="52"/>
  <c r="C5455" i="52"/>
  <c r="P5511" i="52"/>
  <c r="I5511" i="52"/>
  <c r="C5511" i="52"/>
  <c r="P5454" i="52"/>
  <c r="I5454" i="52"/>
  <c r="C5454" i="52"/>
  <c r="P5453" i="52"/>
  <c r="I5453" i="52"/>
  <c r="C5453" i="52"/>
  <c r="P5452" i="52"/>
  <c r="I5452" i="52"/>
  <c r="C5452" i="52"/>
  <c r="P5510" i="52"/>
  <c r="I5510" i="52"/>
  <c r="C5510" i="52"/>
  <c r="P5509" i="52"/>
  <c r="I5509" i="52"/>
  <c r="C5509" i="52"/>
  <c r="P5508" i="52"/>
  <c r="I5508" i="52"/>
  <c r="C5508" i="52"/>
  <c r="P5507" i="52"/>
  <c r="I5507" i="52"/>
  <c r="C5507" i="52"/>
  <c r="P5451" i="52"/>
  <c r="I5451" i="52"/>
  <c r="C5451" i="52"/>
  <c r="P5506" i="52"/>
  <c r="I5506" i="52"/>
  <c r="C5506" i="52"/>
  <c r="P5450" i="52"/>
  <c r="I5450" i="52"/>
  <c r="C5450" i="52"/>
  <c r="P5449" i="52"/>
  <c r="I5449" i="52"/>
  <c r="C5449" i="52"/>
  <c r="P5448" i="52"/>
  <c r="I5448" i="52"/>
  <c r="C5448" i="52"/>
  <c r="P4919" i="52"/>
  <c r="I4919" i="52"/>
  <c r="C4919" i="52"/>
  <c r="P4912" i="52"/>
  <c r="I4912" i="52"/>
  <c r="C4912" i="52"/>
  <c r="P4911" i="52"/>
  <c r="I4911" i="52"/>
  <c r="C4911" i="52"/>
  <c r="P4918" i="52"/>
  <c r="I4918" i="52"/>
  <c r="C4918" i="52"/>
  <c r="P4910" i="52"/>
  <c r="I4910" i="52"/>
  <c r="C4910" i="52"/>
  <c r="P4909" i="52"/>
  <c r="I4909" i="52"/>
  <c r="C4909" i="52"/>
  <c r="P4908" i="52"/>
  <c r="I4908" i="52"/>
  <c r="C4908" i="52"/>
  <c r="P4907" i="52"/>
  <c r="I4907" i="52"/>
  <c r="C4907" i="52"/>
  <c r="P4917" i="52"/>
  <c r="I4917" i="52"/>
  <c r="C4917" i="52"/>
  <c r="P4906" i="52"/>
  <c r="I4906" i="52"/>
  <c r="C4906" i="52"/>
  <c r="P4905" i="52"/>
  <c r="I4905" i="52"/>
  <c r="C4905" i="52"/>
  <c r="P4904" i="52"/>
  <c r="I4904" i="52"/>
  <c r="C4904" i="52"/>
  <c r="P4903" i="52"/>
  <c r="I4903" i="52"/>
  <c r="C4903" i="52"/>
  <c r="P4902" i="52"/>
  <c r="I4902" i="52"/>
  <c r="C4902" i="52"/>
  <c r="P4901" i="52"/>
  <c r="I4901" i="52"/>
  <c r="C4901" i="52"/>
  <c r="P4900" i="52"/>
  <c r="I4900" i="52"/>
  <c r="C4900" i="52"/>
  <c r="P4899" i="52"/>
  <c r="I4899" i="52"/>
  <c r="C4899" i="52"/>
  <c r="P4898" i="52"/>
  <c r="I4898" i="52"/>
  <c r="C4898" i="52"/>
  <c r="P4897" i="52"/>
  <c r="I4897" i="52"/>
  <c r="C4897" i="52"/>
  <c r="P4896" i="52"/>
  <c r="I4896" i="52"/>
  <c r="C4896" i="52"/>
  <c r="P4895" i="52"/>
  <c r="I4895" i="52"/>
  <c r="C4895" i="52"/>
  <c r="P4894" i="52"/>
  <c r="I4894" i="52"/>
  <c r="C4894" i="52"/>
  <c r="P4893" i="52"/>
  <c r="I4893" i="52"/>
  <c r="C4893" i="52"/>
  <c r="P4892" i="52"/>
  <c r="I4892" i="52"/>
  <c r="C4892" i="52"/>
  <c r="P4891" i="52"/>
  <c r="I4891" i="52"/>
  <c r="C4891" i="52"/>
  <c r="P4890" i="52"/>
  <c r="I4890" i="52"/>
  <c r="C4890" i="52"/>
  <c r="P4916" i="52"/>
  <c r="I4916" i="52"/>
  <c r="C4916" i="52"/>
  <c r="P4915" i="52"/>
  <c r="I4915" i="52"/>
  <c r="C4915" i="52"/>
  <c r="P4889" i="52"/>
  <c r="I4889" i="52"/>
  <c r="C4889" i="52"/>
  <c r="P4914" i="52"/>
  <c r="I4914" i="52"/>
  <c r="C4914" i="52"/>
  <c r="P4913" i="52"/>
  <c r="I4913" i="52"/>
  <c r="C4913" i="52"/>
  <c r="P4888" i="52"/>
  <c r="I4888" i="52"/>
  <c r="C4888" i="52"/>
  <c r="P4887" i="52"/>
  <c r="I4887" i="52"/>
  <c r="C4887" i="52"/>
  <c r="P4886" i="52"/>
  <c r="I4886" i="52"/>
  <c r="C4886" i="52"/>
  <c r="P4187" i="52"/>
  <c r="I4187" i="52"/>
  <c r="C4187" i="52"/>
  <c r="P4186" i="52"/>
  <c r="I4186" i="52"/>
  <c r="C4186" i="52"/>
  <c r="P4185" i="52"/>
  <c r="I4185" i="52"/>
  <c r="C4185" i="52"/>
  <c r="P4184" i="52"/>
  <c r="I4184" i="52"/>
  <c r="C4184" i="52"/>
  <c r="P4183" i="52"/>
  <c r="I4183" i="52"/>
  <c r="C4183" i="52"/>
  <c r="P4182" i="52"/>
  <c r="I4182" i="52"/>
  <c r="C4182" i="52"/>
  <c r="P4181" i="52"/>
  <c r="I4181" i="52"/>
  <c r="C4181" i="52"/>
  <c r="P4180" i="52"/>
  <c r="I4180" i="52"/>
  <c r="C4180" i="52"/>
  <c r="P4179" i="52"/>
  <c r="I4179" i="52"/>
  <c r="C4179" i="52"/>
  <c r="P4178" i="52"/>
  <c r="I4178" i="52"/>
  <c r="C4178" i="52"/>
  <c r="P4177" i="52"/>
  <c r="I4177" i="52"/>
  <c r="C4177" i="52"/>
  <c r="P4176" i="52"/>
  <c r="I4176" i="52"/>
  <c r="C4176" i="52"/>
  <c r="P4175" i="52"/>
  <c r="I4175" i="52"/>
  <c r="C4175" i="52"/>
  <c r="P7173" i="52"/>
  <c r="I7173" i="52"/>
  <c r="C7173" i="52"/>
  <c r="P7172" i="52"/>
  <c r="I7172" i="52"/>
  <c r="C7172" i="52"/>
  <c r="P7171" i="52"/>
  <c r="I7171" i="52"/>
  <c r="C7171" i="52"/>
  <c r="P7170" i="52"/>
  <c r="I7170" i="52"/>
  <c r="C7170" i="52"/>
  <c r="P7169" i="52"/>
  <c r="I7169" i="52"/>
  <c r="C7169" i="52"/>
  <c r="P421" i="52"/>
  <c r="I421" i="52"/>
  <c r="C421" i="52"/>
  <c r="P420" i="52"/>
  <c r="I420" i="52"/>
  <c r="C420" i="52"/>
  <c r="P419" i="52"/>
  <c r="I419" i="52"/>
  <c r="C419" i="52"/>
  <c r="P418" i="52"/>
  <c r="I418" i="52"/>
  <c r="C418" i="52"/>
  <c r="P417" i="52"/>
  <c r="I417" i="52"/>
  <c r="C417" i="52"/>
  <c r="P416" i="52"/>
  <c r="I416" i="52"/>
  <c r="C416" i="52"/>
  <c r="P415" i="52"/>
  <c r="I415" i="52"/>
  <c r="C415" i="52"/>
  <c r="P414" i="52"/>
  <c r="I414" i="52"/>
  <c r="C414" i="52"/>
  <c r="P413" i="52"/>
  <c r="I413" i="52"/>
  <c r="C413" i="52"/>
  <c r="P412" i="52"/>
  <c r="I412" i="52"/>
  <c r="C412" i="52"/>
  <c r="P411" i="52"/>
  <c r="I411" i="52"/>
  <c r="C411" i="52"/>
  <c r="P410" i="52"/>
  <c r="I410" i="52"/>
  <c r="C410" i="52"/>
  <c r="P409" i="52"/>
  <c r="I409" i="52"/>
  <c r="C409" i="52"/>
  <c r="P408" i="52"/>
  <c r="I408" i="52"/>
  <c r="C408" i="52"/>
  <c r="P407" i="52"/>
  <c r="I407" i="52"/>
  <c r="C407" i="52"/>
  <c r="P6589" i="52"/>
  <c r="I6589" i="52"/>
  <c r="C6589" i="52"/>
  <c r="P6588" i="52"/>
  <c r="I6588" i="52"/>
  <c r="C6588" i="52"/>
  <c r="P6587" i="52"/>
  <c r="I6587" i="52"/>
  <c r="C6587" i="52"/>
  <c r="P6582" i="52"/>
  <c r="I6582" i="52"/>
  <c r="C6582" i="52"/>
  <c r="P6581" i="52"/>
  <c r="I6581" i="52"/>
  <c r="C6581" i="52"/>
  <c r="P6586" i="52"/>
  <c r="I6586" i="52"/>
  <c r="C6586" i="52"/>
  <c r="P6580" i="52"/>
  <c r="I6580" i="52"/>
  <c r="C6580" i="52"/>
  <c r="P6579" i="52"/>
  <c r="I6579" i="52"/>
  <c r="C6579" i="52"/>
  <c r="P6578" i="52"/>
  <c r="I6578" i="52"/>
  <c r="C6578" i="52"/>
  <c r="P6585" i="52"/>
  <c r="I6585" i="52"/>
  <c r="C6585" i="52"/>
  <c r="P6577" i="52"/>
  <c r="I6577" i="52"/>
  <c r="C6577" i="52"/>
  <c r="P6576" i="52"/>
  <c r="I6576" i="52"/>
  <c r="C6576" i="52"/>
  <c r="P6584" i="52"/>
  <c r="I6584" i="52"/>
  <c r="C6584" i="52"/>
  <c r="P6583" i="52"/>
  <c r="I6583" i="52"/>
  <c r="C6583" i="52"/>
  <c r="P6575" i="52"/>
  <c r="I6575" i="52"/>
  <c r="C6575" i="52"/>
  <c r="P6574" i="52"/>
  <c r="I6574" i="52"/>
  <c r="C6574" i="52"/>
  <c r="P6573" i="52"/>
  <c r="I6573" i="52"/>
  <c r="C6573" i="52"/>
  <c r="P6572" i="52"/>
  <c r="I6572" i="52"/>
  <c r="C6572" i="52"/>
  <c r="P6571" i="52"/>
  <c r="I6571" i="52"/>
  <c r="C6571" i="52"/>
  <c r="P6570" i="52"/>
  <c r="I6570" i="52"/>
  <c r="C6570" i="52"/>
  <c r="P6569" i="52"/>
  <c r="I6569" i="52"/>
  <c r="C6569" i="52"/>
  <c r="P6732" i="52"/>
  <c r="I6732" i="52"/>
  <c r="C6732" i="52"/>
  <c r="P6731" i="52"/>
  <c r="I6731" i="52"/>
  <c r="C6731" i="52"/>
  <c r="P6730" i="52"/>
  <c r="I6730" i="52"/>
  <c r="C6730" i="52"/>
  <c r="P6729" i="52"/>
  <c r="I6729" i="52"/>
  <c r="C6729" i="52"/>
  <c r="P6728" i="52"/>
  <c r="I6728" i="52"/>
  <c r="C6728" i="52"/>
  <c r="P6727" i="52"/>
  <c r="I6727" i="52"/>
  <c r="C6727" i="52"/>
  <c r="P6726" i="52"/>
  <c r="I6726" i="52"/>
  <c r="C6726" i="52"/>
  <c r="P6725" i="52"/>
  <c r="I6725" i="52"/>
  <c r="C6725" i="52"/>
  <c r="P6724" i="52"/>
  <c r="I6724" i="52"/>
  <c r="C6724" i="52"/>
  <c r="P6723" i="52"/>
  <c r="I6723" i="52"/>
  <c r="C6723" i="52"/>
  <c r="P6722" i="52"/>
  <c r="I6722" i="52"/>
  <c r="C6722" i="52"/>
  <c r="P6721" i="52"/>
  <c r="I6721" i="52"/>
  <c r="C6721" i="52"/>
  <c r="P6720" i="52"/>
  <c r="I6720" i="52"/>
  <c r="C6720" i="52"/>
  <c r="P4550" i="52"/>
  <c r="I4550" i="52"/>
  <c r="C4550" i="52"/>
  <c r="P4549" i="52"/>
  <c r="I4549" i="52"/>
  <c r="C4549" i="52"/>
  <c r="P4548" i="52"/>
  <c r="I4548" i="52"/>
  <c r="C4548" i="52"/>
  <c r="P4547" i="52"/>
  <c r="I4547" i="52"/>
  <c r="C4547" i="52"/>
  <c r="P4546" i="52"/>
  <c r="I4546" i="52"/>
  <c r="C4546" i="52"/>
  <c r="P4545" i="52"/>
  <c r="I4545" i="52"/>
  <c r="C4545" i="52"/>
  <c r="P4544" i="52"/>
  <c r="I4544" i="52"/>
  <c r="C4544" i="52"/>
  <c r="P4543" i="52"/>
  <c r="I4543" i="52"/>
  <c r="C4543" i="52"/>
  <c r="P4542" i="52"/>
  <c r="I4542" i="52"/>
  <c r="C4542" i="52"/>
  <c r="P4541" i="52"/>
  <c r="I4541" i="52"/>
  <c r="C4541" i="52"/>
  <c r="P4540" i="52"/>
  <c r="I4540" i="52"/>
  <c r="C4540" i="52"/>
  <c r="P4539" i="52"/>
  <c r="I4539" i="52"/>
  <c r="C4539" i="52"/>
  <c r="P4538" i="52"/>
  <c r="I4538" i="52"/>
  <c r="C4538" i="52"/>
  <c r="P4537" i="52"/>
  <c r="I4537" i="52"/>
  <c r="C4537" i="52"/>
  <c r="P4536" i="52"/>
  <c r="I4536" i="52"/>
  <c r="C4536" i="52"/>
  <c r="P4535" i="52"/>
  <c r="I4535" i="52"/>
  <c r="C4535" i="52"/>
  <c r="P4534" i="52"/>
  <c r="I4534" i="52"/>
  <c r="C4534" i="52"/>
  <c r="P4533" i="52"/>
  <c r="I4533" i="52"/>
  <c r="C4533" i="52"/>
  <c r="P4532" i="52"/>
  <c r="I4532" i="52"/>
  <c r="C4532" i="52"/>
  <c r="P4531" i="52"/>
  <c r="I4531" i="52"/>
  <c r="C4531" i="52"/>
  <c r="P4530" i="52"/>
  <c r="I4530" i="52"/>
  <c r="C4530" i="52"/>
  <c r="P4529" i="52"/>
  <c r="I4529" i="52"/>
  <c r="C4529" i="52"/>
  <c r="P4528" i="52"/>
  <c r="I4528" i="52"/>
  <c r="C4528" i="52"/>
  <c r="P4527" i="52"/>
  <c r="I4527" i="52"/>
  <c r="C4527" i="52"/>
  <c r="P4526" i="52"/>
  <c r="I4526" i="52"/>
  <c r="C4526" i="52"/>
  <c r="P4525" i="52"/>
  <c r="I4525" i="52"/>
  <c r="C4525" i="52"/>
  <c r="P4524" i="52"/>
  <c r="I4524" i="52"/>
  <c r="C4524" i="52"/>
  <c r="P4523" i="52"/>
  <c r="I4523" i="52"/>
  <c r="C4523" i="52"/>
  <c r="P4522" i="52"/>
  <c r="I4522" i="52"/>
  <c r="C4522" i="52"/>
  <c r="P4521" i="52"/>
  <c r="I4521" i="52"/>
  <c r="C4521" i="52"/>
  <c r="P4520" i="52"/>
  <c r="I4520" i="52"/>
  <c r="C4520" i="52"/>
  <c r="P4519" i="52"/>
  <c r="I4519" i="52"/>
  <c r="C4519" i="52"/>
  <c r="P4518" i="52"/>
  <c r="I4518" i="52"/>
  <c r="C4518" i="52"/>
  <c r="P4517" i="52"/>
  <c r="I4517" i="52"/>
  <c r="C4517" i="52"/>
  <c r="P4516" i="52"/>
  <c r="I4516" i="52"/>
  <c r="C4516" i="52"/>
  <c r="P4515" i="52"/>
  <c r="I4515" i="52"/>
  <c r="C4515" i="52"/>
  <c r="P4514" i="52"/>
  <c r="I4514" i="52"/>
  <c r="C4514" i="52"/>
  <c r="P4513" i="52"/>
  <c r="I4513" i="52"/>
  <c r="C4513" i="52"/>
  <c r="P4512" i="52"/>
  <c r="I4512" i="52"/>
  <c r="C4512" i="52"/>
  <c r="P4511" i="52"/>
  <c r="I4511" i="52"/>
  <c r="C4511" i="52"/>
  <c r="P4510" i="52"/>
  <c r="I4510" i="52"/>
  <c r="C4510" i="52"/>
  <c r="P4509" i="52"/>
  <c r="I4509" i="52"/>
  <c r="C4509" i="52"/>
  <c r="P4508" i="52"/>
  <c r="I4508" i="52"/>
  <c r="C4508" i="52"/>
  <c r="P4507" i="52"/>
  <c r="I4507" i="52"/>
  <c r="C4507" i="52"/>
  <c r="P4506" i="52"/>
  <c r="I4506" i="52"/>
  <c r="C4506" i="52"/>
  <c r="P4505" i="52"/>
  <c r="I4505" i="52"/>
  <c r="C4505" i="52"/>
  <c r="P4504" i="52"/>
  <c r="I4504" i="52"/>
  <c r="C4504" i="52"/>
  <c r="P4503" i="52"/>
  <c r="I4503" i="52"/>
  <c r="C4503" i="52"/>
  <c r="P4502" i="52"/>
  <c r="I4502" i="52"/>
  <c r="C4502" i="52"/>
  <c r="P4501" i="52"/>
  <c r="I4501" i="52"/>
  <c r="C4501" i="52"/>
  <c r="P4500" i="52"/>
  <c r="I4500" i="52"/>
  <c r="C4500" i="52"/>
  <c r="P4499" i="52"/>
  <c r="I4499" i="52"/>
  <c r="C4499" i="52"/>
  <c r="P4498" i="52"/>
  <c r="I4498" i="52"/>
  <c r="C4498" i="52"/>
  <c r="P4497" i="52"/>
  <c r="I4497" i="52"/>
  <c r="C4497" i="52"/>
  <c r="P4496" i="52"/>
  <c r="I4496" i="52"/>
  <c r="C4496" i="52"/>
  <c r="P4495" i="52"/>
  <c r="I4495" i="52"/>
  <c r="C4495" i="52"/>
  <c r="P4494" i="52"/>
  <c r="I4494" i="52"/>
  <c r="C4494" i="52"/>
  <c r="P4493" i="52"/>
  <c r="I4493" i="52"/>
  <c r="C4493" i="52"/>
  <c r="P4492" i="52"/>
  <c r="I4492" i="52"/>
  <c r="C4492" i="52"/>
  <c r="P4491" i="52"/>
  <c r="I4491" i="52"/>
  <c r="C4491" i="52"/>
  <c r="P4490" i="52"/>
  <c r="I4490" i="52"/>
  <c r="C4490" i="52"/>
  <c r="P4489" i="52"/>
  <c r="I4489" i="52"/>
  <c r="C4489" i="52"/>
  <c r="P4488" i="52"/>
  <c r="I4488" i="52"/>
  <c r="C4488" i="52"/>
  <c r="P4487" i="52"/>
  <c r="I4487" i="52"/>
  <c r="C4487" i="52"/>
  <c r="P4486" i="52"/>
  <c r="I4486" i="52"/>
  <c r="C4486" i="52"/>
  <c r="P4485" i="52"/>
  <c r="I4485" i="52"/>
  <c r="C4485" i="52"/>
  <c r="P4484" i="52"/>
  <c r="I4484" i="52"/>
  <c r="C4484" i="52"/>
  <c r="P4483" i="52"/>
  <c r="I4483" i="52"/>
  <c r="C4483" i="52"/>
  <c r="P4482" i="52"/>
  <c r="I4482" i="52"/>
  <c r="C4482" i="52"/>
  <c r="P4481" i="52"/>
  <c r="I4481" i="52"/>
  <c r="C4481" i="52"/>
  <c r="P4480" i="52"/>
  <c r="I4480" i="52"/>
  <c r="C4480" i="52"/>
  <c r="P4479" i="52"/>
  <c r="I4479" i="52"/>
  <c r="C4479" i="52"/>
  <c r="P4478" i="52"/>
  <c r="I4478" i="52"/>
  <c r="C4478" i="52"/>
  <c r="P4477" i="52"/>
  <c r="I4477" i="52"/>
  <c r="C4477" i="52"/>
  <c r="P4476" i="52"/>
  <c r="I4476" i="52"/>
  <c r="C4476" i="52"/>
  <c r="P4475" i="52"/>
  <c r="I4475" i="52"/>
  <c r="C4475" i="52"/>
  <c r="P4474" i="52"/>
  <c r="I4474" i="52"/>
  <c r="C4474" i="52"/>
  <c r="P4473" i="52"/>
  <c r="I4473" i="52"/>
  <c r="C4473" i="52"/>
  <c r="P4472" i="52"/>
  <c r="I4472" i="52"/>
  <c r="C4472" i="52"/>
  <c r="P4471" i="52"/>
  <c r="I4471" i="52"/>
  <c r="C4471" i="52"/>
  <c r="P4470" i="52"/>
  <c r="I4470" i="52"/>
  <c r="C4470" i="52"/>
  <c r="P4469" i="52"/>
  <c r="I4469" i="52"/>
  <c r="C4469" i="52"/>
  <c r="P4468" i="52"/>
  <c r="I4468" i="52"/>
  <c r="C4468" i="52"/>
  <c r="P4467" i="52"/>
  <c r="I4467" i="52"/>
  <c r="C4467" i="52"/>
  <c r="P4466" i="52"/>
  <c r="I4466" i="52"/>
  <c r="C4466" i="52"/>
  <c r="P4465" i="52"/>
  <c r="I4465" i="52"/>
  <c r="C4465" i="52"/>
  <c r="P4464" i="52"/>
  <c r="I4464" i="52"/>
  <c r="C4464" i="52"/>
  <c r="P4463" i="52"/>
  <c r="I4463" i="52"/>
  <c r="C4463" i="52"/>
  <c r="P4462" i="52"/>
  <c r="I4462" i="52"/>
  <c r="C4462" i="52"/>
  <c r="P4461" i="52"/>
  <c r="I4461" i="52"/>
  <c r="C4461" i="52"/>
  <c r="P4460" i="52"/>
  <c r="I4460" i="52"/>
  <c r="C4460" i="52"/>
  <c r="P4459" i="52"/>
  <c r="I4459" i="52"/>
  <c r="C4459" i="52"/>
  <c r="P4458" i="52"/>
  <c r="I4458" i="52"/>
  <c r="C4458" i="52"/>
  <c r="P4457" i="52"/>
  <c r="I4457" i="52"/>
  <c r="C4457" i="52"/>
  <c r="P4456" i="52"/>
  <c r="I4456" i="52"/>
  <c r="C4456" i="52"/>
  <c r="P4455" i="52"/>
  <c r="I4455" i="52"/>
  <c r="C4455" i="52"/>
  <c r="P4454" i="52"/>
  <c r="I4454" i="52"/>
  <c r="C4454" i="52"/>
  <c r="P4453" i="52"/>
  <c r="I4453" i="52"/>
  <c r="C4453" i="52"/>
  <c r="P4452" i="52"/>
  <c r="I4452" i="52"/>
  <c r="C4452" i="52"/>
  <c r="P4451" i="52"/>
  <c r="I4451" i="52"/>
  <c r="C4451" i="52"/>
  <c r="P4450" i="52"/>
  <c r="I4450" i="52"/>
  <c r="C4450" i="52"/>
  <c r="P4449" i="52"/>
  <c r="I4449" i="52"/>
  <c r="C4449" i="52"/>
  <c r="P4448" i="52"/>
  <c r="I4448" i="52"/>
  <c r="C4448" i="52"/>
  <c r="P4447" i="52"/>
  <c r="I4447" i="52"/>
  <c r="C4447" i="52"/>
  <c r="P4446" i="52"/>
  <c r="I4446" i="52"/>
  <c r="C4446" i="52"/>
  <c r="P3979" i="52"/>
  <c r="I3979" i="52"/>
  <c r="C3979" i="52"/>
  <c r="P3978" i="52"/>
  <c r="I3978" i="52"/>
  <c r="C3978" i="52"/>
  <c r="P3977" i="52"/>
  <c r="I3977" i="52"/>
  <c r="C3977" i="52"/>
  <c r="P3976" i="52"/>
  <c r="I3976" i="52"/>
  <c r="C3976" i="52"/>
  <c r="P3975" i="52"/>
  <c r="I3975" i="52"/>
  <c r="C3975" i="52"/>
  <c r="P3974" i="52"/>
  <c r="I3974" i="52"/>
  <c r="C3974" i="52"/>
  <c r="P3973" i="52"/>
  <c r="I3973" i="52"/>
  <c r="C3973" i="52"/>
  <c r="P3972" i="52"/>
  <c r="I3972" i="52"/>
  <c r="C3972" i="52"/>
  <c r="P3971" i="52"/>
  <c r="I3971" i="52"/>
  <c r="C3971" i="52"/>
  <c r="P3970" i="52"/>
  <c r="I3970" i="52"/>
  <c r="C3970" i="52"/>
  <c r="P3969" i="52"/>
  <c r="I3969" i="52"/>
  <c r="C3969" i="52"/>
  <c r="P3968" i="52"/>
  <c r="I3968" i="52"/>
  <c r="C3968" i="52"/>
  <c r="P3967" i="52"/>
  <c r="I3967" i="52"/>
  <c r="C3967" i="52"/>
  <c r="P3966" i="52"/>
  <c r="I3966" i="52"/>
  <c r="C3966" i="52"/>
  <c r="P3965" i="52"/>
  <c r="I3965" i="52"/>
  <c r="C3965" i="52"/>
  <c r="P3964" i="52"/>
  <c r="I3964" i="52"/>
  <c r="C3964" i="52"/>
  <c r="P3963" i="52"/>
  <c r="I3963" i="52"/>
  <c r="C3963" i="52"/>
  <c r="P3962" i="52"/>
  <c r="I3962" i="52"/>
  <c r="C3962" i="52"/>
  <c r="P3961" i="52"/>
  <c r="I3961" i="52"/>
  <c r="C3961" i="52"/>
  <c r="P3960" i="52"/>
  <c r="I3960" i="52"/>
  <c r="C3960" i="52"/>
  <c r="P3959" i="52"/>
  <c r="I3959" i="52"/>
  <c r="C3959" i="52"/>
  <c r="P3958" i="52"/>
  <c r="I3958" i="52"/>
  <c r="C3958" i="52"/>
  <c r="P3957" i="52"/>
  <c r="I3957" i="52"/>
  <c r="C3957" i="52"/>
  <c r="P3956" i="52"/>
  <c r="I3956" i="52"/>
  <c r="C3956" i="52"/>
  <c r="P3955" i="52"/>
  <c r="I3955" i="52"/>
  <c r="C3955" i="52"/>
  <c r="P3954" i="52"/>
  <c r="I3954" i="52"/>
  <c r="C3954" i="52"/>
  <c r="P386" i="52"/>
  <c r="I386" i="52"/>
  <c r="C386" i="52"/>
  <c r="P385" i="52"/>
  <c r="I385" i="52"/>
  <c r="C385" i="52"/>
  <c r="P384" i="52"/>
  <c r="I384" i="52"/>
  <c r="C384" i="52"/>
  <c r="P383" i="52"/>
  <c r="I383" i="52"/>
  <c r="C383" i="52"/>
  <c r="P382" i="52"/>
  <c r="I382" i="52"/>
  <c r="C382" i="52"/>
  <c r="P381" i="52"/>
  <c r="I381" i="52"/>
  <c r="C381" i="52"/>
  <c r="P380" i="52"/>
  <c r="I380" i="52"/>
  <c r="C380" i="52"/>
  <c r="P379" i="52"/>
  <c r="I379" i="52"/>
  <c r="C379" i="52"/>
  <c r="P378" i="52"/>
  <c r="I378" i="52"/>
  <c r="C378" i="52"/>
  <c r="P377" i="52"/>
  <c r="I377" i="52"/>
  <c r="C377" i="52"/>
  <c r="P376" i="52"/>
  <c r="I376" i="52"/>
  <c r="C376" i="52"/>
  <c r="P375" i="52"/>
  <c r="I375" i="52"/>
  <c r="C375" i="52"/>
  <c r="P374" i="52"/>
  <c r="I374" i="52"/>
  <c r="C374" i="52"/>
  <c r="P373" i="52"/>
  <c r="I373" i="52"/>
  <c r="C373" i="52"/>
  <c r="P372" i="52"/>
  <c r="I372" i="52"/>
  <c r="C372" i="52"/>
  <c r="P371" i="52"/>
  <c r="I371" i="52"/>
  <c r="C371" i="52"/>
  <c r="P370" i="52"/>
  <c r="I370" i="52"/>
  <c r="C370" i="52"/>
  <c r="P369" i="52"/>
  <c r="I369" i="52"/>
  <c r="C369" i="52"/>
  <c r="P7183" i="52"/>
  <c r="I7183" i="52"/>
  <c r="C7183" i="52"/>
  <c r="P7182" i="52"/>
  <c r="I7182" i="52"/>
  <c r="C7182" i="52"/>
  <c r="P7181" i="52"/>
  <c r="I7181" i="52"/>
  <c r="C7181" i="52"/>
  <c r="P7180" i="52"/>
  <c r="I7180" i="52"/>
  <c r="C7180" i="52"/>
  <c r="P7179" i="52"/>
  <c r="I7179" i="52"/>
  <c r="C7179" i="52"/>
  <c r="P7178" i="52"/>
  <c r="I7178" i="52"/>
  <c r="C7178" i="52"/>
  <c r="P7177" i="52"/>
  <c r="I7177" i="52"/>
  <c r="C7177" i="52"/>
  <c r="P7176" i="52"/>
  <c r="I7176" i="52"/>
  <c r="C7176" i="52"/>
  <c r="P7175" i="52"/>
  <c r="I7175" i="52"/>
  <c r="C7175" i="52"/>
  <c r="P7174" i="52"/>
  <c r="I7174" i="52"/>
  <c r="C7174" i="52"/>
  <c r="P7104" i="52"/>
  <c r="I7104" i="52"/>
  <c r="C7104" i="52"/>
  <c r="P7103" i="52"/>
  <c r="I7103" i="52"/>
  <c r="C7103" i="52"/>
  <c r="P7102" i="52"/>
  <c r="I7102" i="52"/>
  <c r="C7102" i="52"/>
  <c r="P7101" i="52"/>
  <c r="I7101" i="52"/>
  <c r="C7101" i="52"/>
  <c r="P7100" i="52"/>
  <c r="I7100" i="52"/>
  <c r="C7100" i="52"/>
  <c r="P7099" i="52"/>
  <c r="I7099" i="52"/>
  <c r="C7099" i="52"/>
  <c r="P4672" i="52"/>
  <c r="I4672" i="52"/>
  <c r="C4672" i="52"/>
  <c r="P4671" i="52"/>
  <c r="I4671" i="52"/>
  <c r="C4671" i="52"/>
  <c r="P4670" i="52"/>
  <c r="I4670" i="52"/>
  <c r="C4670" i="52"/>
  <c r="P4669" i="52"/>
  <c r="I4669" i="52"/>
  <c r="C4669" i="52"/>
  <c r="P4668" i="52"/>
  <c r="I4668" i="52"/>
  <c r="C4668" i="52"/>
  <c r="P4667" i="52"/>
  <c r="I4667" i="52"/>
  <c r="C4667" i="52"/>
  <c r="P4666" i="52"/>
  <c r="I4666" i="52"/>
  <c r="C4666" i="52"/>
  <c r="P4665" i="52"/>
  <c r="I4665" i="52"/>
  <c r="C4665" i="52"/>
  <c r="P4664" i="52"/>
  <c r="I4664" i="52"/>
  <c r="C4664" i="52"/>
  <c r="P4663" i="52"/>
  <c r="I4663" i="52"/>
  <c r="C4663" i="52"/>
  <c r="P4662" i="52"/>
  <c r="I4662" i="52"/>
  <c r="C4662" i="52"/>
  <c r="P4661" i="52"/>
  <c r="I4661" i="52"/>
  <c r="C4661" i="52"/>
  <c r="P4660" i="52"/>
  <c r="I4660" i="52"/>
  <c r="C4660" i="52"/>
  <c r="P4659" i="52"/>
  <c r="I4659" i="52"/>
  <c r="C4659" i="52"/>
  <c r="P4658" i="52"/>
  <c r="I4658" i="52"/>
  <c r="C4658" i="52"/>
  <c r="P4657" i="52"/>
  <c r="I4657" i="52"/>
  <c r="C4657" i="52"/>
  <c r="P4656" i="52"/>
  <c r="I4656" i="52"/>
  <c r="C4656" i="52"/>
  <c r="P4655" i="52"/>
  <c r="I4655" i="52"/>
  <c r="C4655" i="52"/>
  <c r="P4654" i="52"/>
  <c r="I4654" i="52"/>
  <c r="C4654" i="52"/>
  <c r="P4653" i="52"/>
  <c r="I4653" i="52"/>
  <c r="C4653" i="52"/>
  <c r="P4652" i="52"/>
  <c r="I4652" i="52"/>
  <c r="C4652" i="52"/>
  <c r="P4651" i="52"/>
  <c r="I4651" i="52"/>
  <c r="C4651" i="52"/>
  <c r="P4650" i="52"/>
  <c r="I4650" i="52"/>
  <c r="C4650" i="52"/>
  <c r="P4649" i="52"/>
  <c r="I4649" i="52"/>
  <c r="C4649" i="52"/>
  <c r="P4648" i="52"/>
  <c r="I4648" i="52"/>
  <c r="C4648" i="52"/>
  <c r="P4647" i="52"/>
  <c r="I4647" i="52"/>
  <c r="C4647" i="52"/>
  <c r="P4646" i="52"/>
  <c r="I4646" i="52"/>
  <c r="C4646" i="52"/>
  <c r="P4645" i="52"/>
  <c r="I4645" i="52"/>
  <c r="C4645" i="52"/>
  <c r="P4644" i="52"/>
  <c r="I4644" i="52"/>
  <c r="C4644" i="52"/>
  <c r="P4643" i="52"/>
  <c r="I4643" i="52"/>
  <c r="C4643" i="52"/>
  <c r="P4642" i="52"/>
  <c r="I4642" i="52"/>
  <c r="C4642" i="52"/>
  <c r="P4641" i="52"/>
  <c r="I4641" i="52"/>
  <c r="C4641" i="52"/>
  <c r="P4640" i="52"/>
  <c r="I4640" i="52"/>
  <c r="C4640" i="52"/>
  <c r="P4639" i="52"/>
  <c r="I4639" i="52"/>
  <c r="C4639" i="52"/>
  <c r="P4638" i="52"/>
  <c r="I4638" i="52"/>
  <c r="C4638" i="52"/>
  <c r="P4637" i="52"/>
  <c r="I4637" i="52"/>
  <c r="C4637" i="52"/>
  <c r="P4636" i="52"/>
  <c r="I4636" i="52"/>
  <c r="C4636" i="52"/>
  <c r="P4635" i="52"/>
  <c r="I4635" i="52"/>
  <c r="C4635" i="52"/>
  <c r="P4634" i="52"/>
  <c r="I4634" i="52"/>
  <c r="C4634" i="52"/>
  <c r="P4633" i="52"/>
  <c r="I4633" i="52"/>
  <c r="C4633" i="52"/>
  <c r="P4632" i="52"/>
  <c r="I4632" i="52"/>
  <c r="C4632" i="52"/>
  <c r="P4631" i="52"/>
  <c r="I4631" i="52"/>
  <c r="C4631" i="52"/>
  <c r="P4630" i="52"/>
  <c r="I4630" i="52"/>
  <c r="C4630" i="52"/>
  <c r="P4629" i="52"/>
  <c r="I4629" i="52"/>
  <c r="C4629" i="52"/>
  <c r="P4628" i="52"/>
  <c r="I4628" i="52"/>
  <c r="C4628" i="52"/>
  <c r="P4627" i="52"/>
  <c r="I4627" i="52"/>
  <c r="C4627" i="52"/>
  <c r="P4626" i="52"/>
  <c r="I4626" i="52"/>
  <c r="C4626" i="52"/>
  <c r="P4625" i="52"/>
  <c r="I4625" i="52"/>
  <c r="C4625" i="52"/>
  <c r="P4624" i="52"/>
  <c r="I4624" i="52"/>
  <c r="C4624" i="52"/>
  <c r="P4623" i="52"/>
  <c r="I4623" i="52"/>
  <c r="C4623" i="52"/>
  <c r="P4622" i="52"/>
  <c r="I4622" i="52"/>
  <c r="C4622" i="52"/>
  <c r="P4621" i="52"/>
  <c r="I4621" i="52"/>
  <c r="C4621" i="52"/>
  <c r="P4620" i="52"/>
  <c r="I4620" i="52"/>
  <c r="C4620" i="52"/>
  <c r="P4619" i="52"/>
  <c r="I4619" i="52"/>
  <c r="C4619" i="52"/>
  <c r="P4618" i="52"/>
  <c r="I4618" i="52"/>
  <c r="C4618" i="52"/>
  <c r="P4617" i="52"/>
  <c r="I4617" i="52"/>
  <c r="C4617" i="52"/>
  <c r="P4616" i="52"/>
  <c r="I4616" i="52"/>
  <c r="C4616" i="52"/>
  <c r="P4615" i="52"/>
  <c r="I4615" i="52"/>
  <c r="C4615" i="52"/>
  <c r="P4614" i="52"/>
  <c r="I4614" i="52"/>
  <c r="C4614" i="52"/>
  <c r="P4613" i="52"/>
  <c r="I4613" i="52"/>
  <c r="C4613" i="52"/>
  <c r="P4612" i="52"/>
  <c r="I4612" i="52"/>
  <c r="C4612" i="52"/>
  <c r="P4611" i="52"/>
  <c r="I4611" i="52"/>
  <c r="C4611" i="52"/>
  <c r="P4610" i="52"/>
  <c r="I4610" i="52"/>
  <c r="C4610" i="52"/>
  <c r="P4609" i="52"/>
  <c r="I4609" i="52"/>
  <c r="C4609" i="52"/>
  <c r="P4608" i="52"/>
  <c r="I4608" i="52"/>
  <c r="C4608" i="52"/>
  <c r="P4607" i="52"/>
  <c r="I4607" i="52"/>
  <c r="C4607" i="52"/>
  <c r="P4606" i="52"/>
  <c r="I4606" i="52"/>
  <c r="C4606" i="52"/>
  <c r="P4605" i="52"/>
  <c r="I4605" i="52"/>
  <c r="C4605" i="52"/>
  <c r="P4604" i="52"/>
  <c r="I4604" i="52"/>
  <c r="C4604" i="52"/>
  <c r="P4603" i="52"/>
  <c r="I4603" i="52"/>
  <c r="C4603" i="52"/>
  <c r="P4602" i="52"/>
  <c r="I4602" i="52"/>
  <c r="C4602" i="52"/>
  <c r="P4601" i="52"/>
  <c r="I4601" i="52"/>
  <c r="C4601" i="52"/>
  <c r="P4600" i="52"/>
  <c r="I4600" i="52"/>
  <c r="C4600" i="52"/>
  <c r="P4599" i="52"/>
  <c r="I4599" i="52"/>
  <c r="C4599" i="52"/>
  <c r="P4598" i="52"/>
  <c r="I4598" i="52"/>
  <c r="C4598" i="52"/>
  <c r="P4597" i="52"/>
  <c r="I4597" i="52"/>
  <c r="C4597" i="52"/>
  <c r="P4596" i="52"/>
  <c r="I4596" i="52"/>
  <c r="C4596" i="52"/>
  <c r="P4595" i="52"/>
  <c r="I4595" i="52"/>
  <c r="C4595" i="52"/>
  <c r="P4594" i="52"/>
  <c r="I4594" i="52"/>
  <c r="C4594" i="52"/>
  <c r="P4593" i="52"/>
  <c r="I4593" i="52"/>
  <c r="C4593" i="52"/>
  <c r="P4592" i="52"/>
  <c r="I4592" i="52"/>
  <c r="C4592" i="52"/>
  <c r="P4591" i="52"/>
  <c r="I4591" i="52"/>
  <c r="C4591" i="52"/>
  <c r="P4590" i="52"/>
  <c r="I4590" i="52"/>
  <c r="C4590" i="52"/>
  <c r="P4589" i="52"/>
  <c r="I4589" i="52"/>
  <c r="C4589" i="52"/>
  <c r="P4588" i="52"/>
  <c r="I4588" i="52"/>
  <c r="C4588" i="52"/>
  <c r="P4587" i="52"/>
  <c r="I4587" i="52"/>
  <c r="C4587" i="52"/>
  <c r="P4586" i="52"/>
  <c r="I4586" i="52"/>
  <c r="C4586" i="52"/>
  <c r="P4585" i="52"/>
  <c r="I4585" i="52"/>
  <c r="C4585" i="52"/>
  <c r="P4584" i="52"/>
  <c r="I4584" i="52"/>
  <c r="C4584" i="52"/>
  <c r="P4583" i="52"/>
  <c r="I4583" i="52"/>
  <c r="C4583" i="52"/>
  <c r="P4582" i="52"/>
  <c r="I4582" i="52"/>
  <c r="C4582" i="52"/>
  <c r="P4581" i="52"/>
  <c r="I4581" i="52"/>
  <c r="C4581" i="52"/>
  <c r="P4580" i="52"/>
  <c r="I4580" i="52"/>
  <c r="C4580" i="52"/>
  <c r="P4579" i="52"/>
  <c r="I4579" i="52"/>
  <c r="C4579" i="52"/>
  <c r="P4578" i="52"/>
  <c r="I4578" i="52"/>
  <c r="C4578" i="52"/>
  <c r="P4577" i="52"/>
  <c r="I4577" i="52"/>
  <c r="C4577" i="52"/>
  <c r="P4576" i="52"/>
  <c r="I4576" i="52"/>
  <c r="C4576" i="52"/>
  <c r="P4575" i="52"/>
  <c r="I4575" i="52"/>
  <c r="C4575" i="52"/>
  <c r="P4574" i="52"/>
  <c r="I4574" i="52"/>
  <c r="C4574" i="52"/>
  <c r="P4573" i="52"/>
  <c r="I4573" i="52"/>
  <c r="C4573" i="52"/>
  <c r="P4572" i="52"/>
  <c r="I4572" i="52"/>
  <c r="C4572" i="52"/>
  <c r="P4571" i="52"/>
  <c r="I4571" i="52"/>
  <c r="C4571" i="52"/>
  <c r="P4570" i="52"/>
  <c r="I4570" i="52"/>
  <c r="C4570" i="52"/>
  <c r="P4569" i="52"/>
  <c r="I4569" i="52"/>
  <c r="C4569" i="52"/>
  <c r="P4568" i="52"/>
  <c r="I4568" i="52"/>
  <c r="C4568" i="52"/>
  <c r="P4567" i="52"/>
  <c r="I4567" i="52"/>
  <c r="C4567" i="52"/>
  <c r="P4566" i="52"/>
  <c r="I4566" i="52"/>
  <c r="C4566" i="52"/>
  <c r="P4565" i="52"/>
  <c r="I4565" i="52"/>
  <c r="C4565" i="52"/>
  <c r="P4564" i="52"/>
  <c r="I4564" i="52"/>
  <c r="C4564" i="52"/>
  <c r="P4563" i="52"/>
  <c r="I4563" i="52"/>
  <c r="C4563" i="52"/>
  <c r="P4562" i="52"/>
  <c r="I4562" i="52"/>
  <c r="C4562" i="52"/>
  <c r="P4561" i="52"/>
  <c r="I4561" i="52"/>
  <c r="C4561" i="52"/>
  <c r="P4560" i="52"/>
  <c r="I4560" i="52"/>
  <c r="C4560" i="52"/>
  <c r="P4559" i="52"/>
  <c r="I4559" i="52"/>
  <c r="C4559" i="52"/>
  <c r="P4558" i="52"/>
  <c r="I4558" i="52"/>
  <c r="C4558" i="52"/>
  <c r="P4557" i="52"/>
  <c r="I4557" i="52"/>
  <c r="C4557" i="52"/>
  <c r="P4556" i="52"/>
  <c r="I4556" i="52"/>
  <c r="C4556" i="52"/>
  <c r="P4555" i="52"/>
  <c r="I4555" i="52"/>
  <c r="C4555" i="52"/>
  <c r="P4554" i="52"/>
  <c r="I4554" i="52"/>
  <c r="C4554" i="52"/>
  <c r="P4553" i="52"/>
  <c r="I4553" i="52"/>
  <c r="C4553" i="52"/>
  <c r="P4552" i="52"/>
  <c r="I4552" i="52"/>
  <c r="C4552" i="52"/>
  <c r="P4551" i="52"/>
  <c r="I4551" i="52"/>
  <c r="C4551" i="52"/>
  <c r="P4009" i="52"/>
  <c r="I4009" i="52"/>
  <c r="C4009" i="52"/>
  <c r="P4008" i="52"/>
  <c r="I4008" i="52"/>
  <c r="C4008" i="52"/>
  <c r="P4007" i="52"/>
  <c r="I4007" i="52"/>
  <c r="C4007" i="52"/>
  <c r="P4006" i="52"/>
  <c r="I4006" i="52"/>
  <c r="C4006" i="52"/>
  <c r="P4005" i="52"/>
  <c r="I4005" i="52"/>
  <c r="C4005" i="52"/>
  <c r="P4004" i="52"/>
  <c r="I4004" i="52"/>
  <c r="C4004" i="52"/>
  <c r="P4003" i="52"/>
  <c r="I4003" i="52"/>
  <c r="C4003" i="52"/>
  <c r="P4002" i="52"/>
  <c r="I4002" i="52"/>
  <c r="C4002" i="52"/>
  <c r="P4001" i="52"/>
  <c r="I4001" i="52"/>
  <c r="C4001" i="52"/>
  <c r="P4000" i="52"/>
  <c r="I4000" i="52"/>
  <c r="C4000" i="52"/>
  <c r="P3999" i="52"/>
  <c r="I3999" i="52"/>
  <c r="C3999" i="52"/>
  <c r="P3998" i="52"/>
  <c r="I3998" i="52"/>
  <c r="C3998" i="52"/>
  <c r="P3997" i="52"/>
  <c r="I3997" i="52"/>
  <c r="C3997" i="52"/>
  <c r="P3996" i="52"/>
  <c r="I3996" i="52"/>
  <c r="C3996" i="52"/>
  <c r="P3995" i="52"/>
  <c r="I3995" i="52"/>
  <c r="C3995" i="52"/>
  <c r="P3994" i="52"/>
  <c r="I3994" i="52"/>
  <c r="C3994" i="52"/>
  <c r="P3993" i="52"/>
  <c r="I3993" i="52"/>
  <c r="C3993" i="52"/>
  <c r="P3992" i="52"/>
  <c r="I3992" i="52"/>
  <c r="C3992" i="52"/>
  <c r="P3991" i="52"/>
  <c r="I3991" i="52"/>
  <c r="C3991" i="52"/>
  <c r="P3990" i="52"/>
  <c r="I3990" i="52"/>
  <c r="C3990" i="52"/>
  <c r="P3989" i="52"/>
  <c r="I3989" i="52"/>
  <c r="C3989" i="52"/>
  <c r="P3988" i="52"/>
  <c r="I3988" i="52"/>
  <c r="C3988" i="52"/>
  <c r="P3987" i="52"/>
  <c r="I3987" i="52"/>
  <c r="C3987" i="52"/>
  <c r="P3986" i="52"/>
  <c r="I3986" i="52"/>
  <c r="C3986" i="52"/>
  <c r="P3985" i="52"/>
  <c r="I3985" i="52"/>
  <c r="C3985" i="52"/>
  <c r="P3984" i="52"/>
  <c r="I3984" i="52"/>
  <c r="C3984" i="52"/>
  <c r="P3983" i="52"/>
  <c r="I3983" i="52"/>
  <c r="C3983" i="52"/>
  <c r="P3982" i="52"/>
  <c r="I3982" i="52"/>
  <c r="C3982" i="52"/>
  <c r="P3981" i="52"/>
  <c r="I3981" i="52"/>
  <c r="C3981" i="52"/>
  <c r="P3980" i="52"/>
  <c r="I3980" i="52"/>
  <c r="C3980" i="52"/>
  <c r="P395" i="52"/>
  <c r="I395" i="52"/>
  <c r="C395" i="52"/>
  <c r="P394" i="52"/>
  <c r="I394" i="52"/>
  <c r="C394" i="52"/>
  <c r="P393" i="52"/>
  <c r="I393" i="52"/>
  <c r="C393" i="52"/>
  <c r="P392" i="52"/>
  <c r="I392" i="52"/>
  <c r="C392" i="52"/>
  <c r="P391" i="52"/>
  <c r="I391" i="52"/>
  <c r="C391" i="52"/>
  <c r="P390" i="52"/>
  <c r="I390" i="52"/>
  <c r="C390" i="52"/>
  <c r="P389" i="52"/>
  <c r="I389" i="52"/>
  <c r="C389" i="52"/>
  <c r="P388" i="52"/>
  <c r="I388" i="52"/>
  <c r="C388" i="52"/>
  <c r="P387" i="52"/>
  <c r="I387" i="52"/>
  <c r="C387" i="52"/>
  <c r="P589" i="52"/>
  <c r="I589" i="52"/>
  <c r="C589" i="52"/>
  <c r="P588" i="52"/>
  <c r="I588" i="52"/>
  <c r="C588" i="52"/>
  <c r="P587" i="52"/>
  <c r="I587" i="52"/>
  <c r="C587" i="52"/>
  <c r="P586" i="52"/>
  <c r="I586" i="52"/>
  <c r="C586" i="52"/>
  <c r="P585" i="52"/>
  <c r="I585" i="52"/>
  <c r="C585" i="52"/>
  <c r="P584" i="52"/>
  <c r="I584" i="52"/>
  <c r="C584" i="52"/>
  <c r="P583" i="52"/>
  <c r="I583" i="52"/>
  <c r="C583" i="52"/>
  <c r="P6387" i="52"/>
  <c r="I6387" i="52"/>
  <c r="C6387" i="52"/>
  <c r="P6386" i="52"/>
  <c r="I6386" i="52"/>
  <c r="C6386" i="52"/>
  <c r="P6385" i="52"/>
  <c r="I6385" i="52"/>
  <c r="C6385" i="52"/>
  <c r="P6384" i="52"/>
  <c r="I6384" i="52"/>
  <c r="C6384" i="52"/>
  <c r="P6383" i="52"/>
  <c r="I6383" i="52"/>
  <c r="C6383" i="52"/>
  <c r="P6382" i="52"/>
  <c r="I6382" i="52"/>
  <c r="C6382" i="52"/>
  <c r="P549" i="52"/>
  <c r="I549" i="52"/>
  <c r="C549" i="52"/>
  <c r="P548" i="52"/>
  <c r="I548" i="52"/>
  <c r="C548" i="52"/>
  <c r="P547" i="52"/>
  <c r="I547" i="52"/>
  <c r="C547" i="52"/>
  <c r="P546" i="52"/>
  <c r="I546" i="52"/>
  <c r="C546" i="52"/>
  <c r="P545" i="52"/>
  <c r="I545" i="52"/>
  <c r="C545" i="52"/>
  <c r="P544" i="52"/>
  <c r="I544" i="52"/>
  <c r="C544" i="52"/>
  <c r="P543" i="52"/>
  <c r="I543" i="52"/>
  <c r="C543" i="52"/>
  <c r="P542" i="52"/>
  <c r="I542" i="52"/>
  <c r="C542" i="52"/>
  <c r="P541" i="52"/>
  <c r="I541" i="52"/>
  <c r="C541" i="52"/>
  <c r="P540" i="52"/>
  <c r="I540" i="52"/>
  <c r="C540" i="52"/>
  <c r="P539" i="52"/>
  <c r="I539" i="52"/>
  <c r="C539" i="52"/>
  <c r="P538" i="52"/>
  <c r="I538" i="52"/>
  <c r="C538" i="52"/>
  <c r="P537" i="52"/>
  <c r="I537" i="52"/>
  <c r="C537" i="52"/>
  <c r="P6294" i="52"/>
  <c r="I6294" i="52"/>
  <c r="C6294" i="52"/>
  <c r="P6293" i="52"/>
  <c r="I6293" i="52"/>
  <c r="C6293" i="52"/>
  <c r="P6292" i="52"/>
  <c r="I6292" i="52"/>
  <c r="C6292" i="52"/>
  <c r="P6291" i="52"/>
  <c r="I6291" i="52"/>
  <c r="C6291" i="52"/>
  <c r="P6290" i="52"/>
  <c r="I6290" i="52"/>
  <c r="C6290" i="52"/>
  <c r="P6279" i="52"/>
  <c r="I6279" i="52"/>
  <c r="C6279" i="52"/>
  <c r="P6289" i="52"/>
  <c r="I6289" i="52"/>
  <c r="C6289" i="52"/>
  <c r="P6288" i="52"/>
  <c r="I6288" i="52"/>
  <c r="C6288" i="52"/>
  <c r="P6287" i="52"/>
  <c r="I6287" i="52"/>
  <c r="C6287" i="52"/>
  <c r="P6286" i="52"/>
  <c r="I6286" i="52"/>
  <c r="C6286" i="52"/>
  <c r="P6285" i="52"/>
  <c r="I6285" i="52"/>
  <c r="C6285" i="52"/>
  <c r="P6284" i="52"/>
  <c r="I6284" i="52"/>
  <c r="C6284" i="52"/>
  <c r="P6283" i="52"/>
  <c r="I6283" i="52"/>
  <c r="C6283" i="52"/>
  <c r="P6282" i="52"/>
  <c r="I6282" i="52"/>
  <c r="C6282" i="52"/>
  <c r="P6281" i="52"/>
  <c r="I6281" i="52"/>
  <c r="C6281" i="52"/>
  <c r="P6280" i="52"/>
  <c r="I6280" i="52"/>
  <c r="C6280" i="52"/>
  <c r="P6278" i="52"/>
  <c r="I6278" i="52"/>
  <c r="C6278" i="52"/>
  <c r="P6277" i="52"/>
  <c r="I6277" i="52"/>
  <c r="C6277" i="52"/>
  <c r="P6276" i="52"/>
  <c r="I6276" i="52"/>
  <c r="C6276" i="52"/>
  <c r="P6275" i="52"/>
  <c r="I6275" i="52"/>
  <c r="C6275" i="52"/>
  <c r="P6274" i="52"/>
  <c r="I6274" i="52"/>
  <c r="C6274" i="52"/>
  <c r="P6273" i="52"/>
  <c r="I6273" i="52"/>
  <c r="C6273" i="52"/>
  <c r="P6272" i="52"/>
  <c r="I6272" i="52"/>
  <c r="C6272" i="52"/>
  <c r="P6271" i="52"/>
  <c r="I6271" i="52"/>
  <c r="C6271" i="52"/>
  <c r="P6270" i="52"/>
  <c r="I6270" i="52"/>
  <c r="C6270" i="52"/>
  <c r="P6269" i="52"/>
  <c r="I6269" i="52"/>
  <c r="C6269" i="52"/>
  <c r="P6268" i="52"/>
  <c r="I6268" i="52"/>
  <c r="C6268" i="52"/>
  <c r="P6267" i="52"/>
  <c r="I6267" i="52"/>
  <c r="C6267" i="52"/>
  <c r="P6266" i="52"/>
  <c r="I6266" i="52"/>
  <c r="C6266" i="52"/>
  <c r="P6265" i="52"/>
  <c r="I6265" i="52"/>
  <c r="C6265" i="52"/>
  <c r="P6264" i="52"/>
  <c r="I6264" i="52"/>
  <c r="C6264" i="52"/>
  <c r="P6263" i="52"/>
  <c r="I6263" i="52"/>
  <c r="C6263" i="52"/>
  <c r="P6262" i="52"/>
  <c r="I6262" i="52"/>
  <c r="C6262" i="52"/>
  <c r="P6261" i="52"/>
  <c r="I6261" i="52"/>
  <c r="C6261" i="52"/>
  <c r="P6260" i="52"/>
  <c r="I6260" i="52"/>
  <c r="C6260" i="52"/>
  <c r="P6259" i="52"/>
  <c r="I6259" i="52"/>
  <c r="C6259" i="52"/>
  <c r="P6258" i="52"/>
  <c r="I6258" i="52"/>
  <c r="C6258" i="52"/>
  <c r="P6257" i="52"/>
  <c r="I6257" i="52"/>
  <c r="C6257" i="52"/>
  <c r="P6256" i="52"/>
  <c r="I6256" i="52"/>
  <c r="C6256" i="52"/>
  <c r="P6255" i="52"/>
  <c r="I6255" i="52"/>
  <c r="C6255" i="52"/>
  <c r="P6254" i="52"/>
  <c r="I6254" i="52"/>
  <c r="C6254" i="52"/>
  <c r="P6253" i="52"/>
  <c r="I6253" i="52"/>
  <c r="C6253" i="52"/>
  <c r="P6252" i="52"/>
  <c r="I6252" i="52"/>
  <c r="C6252" i="52"/>
  <c r="P6251" i="52"/>
  <c r="I6251" i="52"/>
  <c r="C6251" i="52"/>
  <c r="P6250" i="52"/>
  <c r="I6250" i="52"/>
  <c r="C6250" i="52"/>
  <c r="P6249" i="52"/>
  <c r="I6249" i="52"/>
  <c r="C6249" i="52"/>
  <c r="P6248" i="52"/>
  <c r="I6248" i="52"/>
  <c r="C6248" i="52"/>
  <c r="P6247" i="52"/>
  <c r="I6247" i="52"/>
  <c r="C6247" i="52"/>
  <c r="P6246" i="52"/>
  <c r="I6246" i="52"/>
  <c r="C6246" i="52"/>
  <c r="P6245" i="52"/>
  <c r="I6245" i="52"/>
  <c r="C6245" i="52"/>
  <c r="P6244" i="52"/>
  <c r="I6244" i="52"/>
  <c r="C6244" i="52"/>
  <c r="P6243" i="52"/>
  <c r="I6243" i="52"/>
  <c r="C6243" i="52"/>
  <c r="P6242" i="52"/>
  <c r="I6242" i="52"/>
  <c r="C6242" i="52"/>
  <c r="P6241" i="52"/>
  <c r="I6241" i="52"/>
  <c r="C6241" i="52"/>
  <c r="P6240" i="52"/>
  <c r="I6240" i="52"/>
  <c r="C6240" i="52"/>
  <c r="P6239" i="52"/>
  <c r="I6239" i="52"/>
  <c r="C6239" i="52"/>
  <c r="P6238" i="52"/>
  <c r="I6238" i="52"/>
  <c r="C6238" i="52"/>
  <c r="P6237" i="52"/>
  <c r="I6237" i="52"/>
  <c r="C6237" i="52"/>
  <c r="P6236" i="52"/>
  <c r="I6236" i="52"/>
  <c r="C6236" i="52"/>
  <c r="P6235" i="52"/>
  <c r="I6235" i="52"/>
  <c r="C6235" i="52"/>
  <c r="P6234" i="52"/>
  <c r="I6234" i="52"/>
  <c r="C6234" i="52"/>
  <c r="P6233" i="52"/>
  <c r="I6233" i="52"/>
  <c r="C6233" i="52"/>
  <c r="P6232" i="52"/>
  <c r="I6232" i="52"/>
  <c r="C6232" i="52"/>
  <c r="P6231" i="52"/>
  <c r="I6231" i="52"/>
  <c r="C6231" i="52"/>
  <c r="P6230" i="52"/>
  <c r="I6230" i="52"/>
  <c r="C6230" i="52"/>
  <c r="P6229" i="52"/>
  <c r="I6229" i="52"/>
  <c r="C6229" i="52"/>
  <c r="P6228" i="52"/>
  <c r="I6228" i="52"/>
  <c r="C6228" i="52"/>
  <c r="P6227" i="52"/>
  <c r="I6227" i="52"/>
  <c r="C6227" i="52"/>
  <c r="P6226" i="52"/>
  <c r="I6226" i="52"/>
  <c r="C6226" i="52"/>
  <c r="P6225" i="52"/>
  <c r="I6225" i="52"/>
  <c r="C6225" i="52"/>
  <c r="P6224" i="52"/>
  <c r="I6224" i="52"/>
  <c r="C6224" i="52"/>
  <c r="P6223" i="52"/>
  <c r="I6223" i="52"/>
  <c r="C6223" i="52"/>
  <c r="P6222" i="52"/>
  <c r="I6222" i="52"/>
  <c r="C6222" i="52"/>
  <c r="P6221" i="52"/>
  <c r="I6221" i="52"/>
  <c r="C6221" i="52"/>
  <c r="P6220" i="52"/>
  <c r="I6220" i="52"/>
  <c r="C6220" i="52"/>
  <c r="P6219" i="52"/>
  <c r="I6219" i="52"/>
  <c r="C6219" i="52"/>
  <c r="P6218" i="52"/>
  <c r="I6218" i="52"/>
  <c r="C6218" i="52"/>
  <c r="P6217" i="52"/>
  <c r="I6217" i="52"/>
  <c r="C6217" i="52"/>
  <c r="P6216" i="52"/>
  <c r="I6216" i="52"/>
  <c r="C6216" i="52"/>
  <c r="P6215" i="52"/>
  <c r="I6215" i="52"/>
  <c r="C6215" i="52"/>
  <c r="P6214" i="52"/>
  <c r="I6214" i="52"/>
  <c r="C6214" i="52"/>
  <c r="P6213" i="52"/>
  <c r="I6213" i="52"/>
  <c r="C6213" i="52"/>
  <c r="P6212" i="52"/>
  <c r="I6212" i="52"/>
  <c r="C6212" i="52"/>
  <c r="P6211" i="52"/>
  <c r="I6211" i="52"/>
  <c r="C6211" i="52"/>
  <c r="P6210" i="52"/>
  <c r="I6210" i="52"/>
  <c r="C6210" i="52"/>
  <c r="P6209" i="52"/>
  <c r="I6209" i="52"/>
  <c r="C6209" i="52"/>
  <c r="P6208" i="52"/>
  <c r="I6208" i="52"/>
  <c r="C6208" i="52"/>
  <c r="P6207" i="52"/>
  <c r="I6207" i="52"/>
  <c r="C6207" i="52"/>
  <c r="P6206" i="52"/>
  <c r="I6206" i="52"/>
  <c r="C6206" i="52"/>
  <c r="P6205" i="52"/>
  <c r="I6205" i="52"/>
  <c r="C6205" i="52"/>
  <c r="P6204" i="52"/>
  <c r="I6204" i="52"/>
  <c r="C6204" i="52"/>
  <c r="P6203" i="52"/>
  <c r="I6203" i="52"/>
  <c r="C6203" i="52"/>
  <c r="P6202" i="52"/>
  <c r="I6202" i="52"/>
  <c r="C6202" i="52"/>
  <c r="P6201" i="52"/>
  <c r="I6201" i="52"/>
  <c r="C6201" i="52"/>
  <c r="P6200" i="52"/>
  <c r="I6200" i="52"/>
  <c r="C6200" i="52"/>
  <c r="P6199" i="52"/>
  <c r="I6199" i="52"/>
  <c r="C6199" i="52"/>
  <c r="P6198" i="52"/>
  <c r="I6198" i="52"/>
  <c r="C6198" i="52"/>
  <c r="P6197" i="52"/>
  <c r="I6197" i="52"/>
  <c r="C6197" i="52"/>
  <c r="P6196" i="52"/>
  <c r="I6196" i="52"/>
  <c r="C6196" i="52"/>
  <c r="P6195" i="52"/>
  <c r="I6195" i="52"/>
  <c r="C6195" i="52"/>
  <c r="P6194" i="52"/>
  <c r="I6194" i="52"/>
  <c r="C6194" i="52"/>
  <c r="P6193" i="52"/>
  <c r="I6193" i="52"/>
  <c r="C6193" i="52"/>
  <c r="P6192" i="52"/>
  <c r="I6192" i="52"/>
  <c r="C6192" i="52"/>
  <c r="P6191" i="52"/>
  <c r="I6191" i="52"/>
  <c r="C6191" i="52"/>
  <c r="P6190" i="52"/>
  <c r="I6190" i="52"/>
  <c r="C6190" i="52"/>
  <c r="P6189" i="52"/>
  <c r="I6189" i="52"/>
  <c r="C6189" i="52"/>
  <c r="P6188" i="52"/>
  <c r="I6188" i="52"/>
  <c r="C6188" i="52"/>
  <c r="P6187" i="52"/>
  <c r="I6187" i="52"/>
  <c r="C6187" i="52"/>
  <c r="P6186" i="52"/>
  <c r="I6186" i="52"/>
  <c r="C6186" i="52"/>
  <c r="P6185" i="52"/>
  <c r="I6185" i="52"/>
  <c r="C6185" i="52"/>
  <c r="P6184" i="52"/>
  <c r="I6184" i="52"/>
  <c r="C6184" i="52"/>
  <c r="P6183" i="52"/>
  <c r="I6183" i="52"/>
  <c r="C6183" i="52"/>
  <c r="P6182" i="52"/>
  <c r="I6182" i="52"/>
  <c r="C6182" i="52"/>
  <c r="P6181" i="52"/>
  <c r="I6181" i="52"/>
  <c r="C6181" i="52"/>
  <c r="P6180" i="52"/>
  <c r="I6180" i="52"/>
  <c r="C6180" i="52"/>
  <c r="P6179" i="52"/>
  <c r="I6179" i="52"/>
  <c r="C6179" i="52"/>
  <c r="P6178" i="52"/>
  <c r="I6178" i="52"/>
  <c r="C6178" i="52"/>
  <c r="P6177" i="52"/>
  <c r="I6177" i="52"/>
  <c r="C6177" i="52"/>
  <c r="P6176" i="52"/>
  <c r="I6176" i="52"/>
  <c r="C6176" i="52"/>
  <c r="P6175" i="52"/>
  <c r="I6175" i="52"/>
  <c r="C6175" i="52"/>
  <c r="P6174" i="52"/>
  <c r="I6174" i="52"/>
  <c r="C6174" i="52"/>
  <c r="P6173" i="52"/>
  <c r="I6173" i="52"/>
  <c r="C6173" i="52"/>
  <c r="P6172" i="52"/>
  <c r="I6172" i="52"/>
  <c r="C6172" i="52"/>
  <c r="P6171" i="52"/>
  <c r="I6171" i="52"/>
  <c r="C6171" i="52"/>
  <c r="P6170" i="52"/>
  <c r="I6170" i="52"/>
  <c r="C6170" i="52"/>
  <c r="P6169" i="52"/>
  <c r="I6169" i="52"/>
  <c r="C6169" i="52"/>
  <c r="P6168" i="52"/>
  <c r="I6168" i="52"/>
  <c r="C6168" i="52"/>
  <c r="P6167" i="52"/>
  <c r="I6167" i="52"/>
  <c r="C6167" i="52"/>
  <c r="P6166" i="52"/>
  <c r="I6166" i="52"/>
  <c r="C6166" i="52"/>
  <c r="P6165" i="52"/>
  <c r="I6165" i="52"/>
  <c r="C6165" i="52"/>
  <c r="P6164" i="52"/>
  <c r="I6164" i="52"/>
  <c r="C6164" i="52"/>
  <c r="P6163" i="52"/>
  <c r="I6163" i="52"/>
  <c r="C6163" i="52"/>
  <c r="P6162" i="52"/>
  <c r="I6162" i="52"/>
  <c r="C6162" i="52"/>
  <c r="P6161" i="52"/>
  <c r="I6161" i="52"/>
  <c r="C6161" i="52"/>
  <c r="P6160" i="52"/>
  <c r="I6160" i="52"/>
  <c r="C6160" i="52"/>
  <c r="P7192" i="52"/>
  <c r="I7192" i="52"/>
  <c r="C7192" i="52"/>
  <c r="P7191" i="52"/>
  <c r="I7191" i="52"/>
  <c r="C7191" i="52"/>
  <c r="P7190" i="52"/>
  <c r="I7190" i="52"/>
  <c r="C7190" i="52"/>
  <c r="P7189" i="52"/>
  <c r="I7189" i="52"/>
  <c r="C7189" i="52"/>
  <c r="P7188" i="52"/>
  <c r="I7188" i="52"/>
  <c r="C7188" i="52"/>
  <c r="P7187" i="52"/>
  <c r="I7187" i="52"/>
  <c r="C7187" i="52"/>
  <c r="P7186" i="52"/>
  <c r="I7186" i="52"/>
  <c r="C7186" i="52"/>
  <c r="P7185" i="52"/>
  <c r="I7185" i="52"/>
  <c r="C7185" i="52"/>
  <c r="P7184" i="52"/>
  <c r="I7184" i="52"/>
  <c r="C7184" i="52"/>
  <c r="P6381" i="52"/>
  <c r="I6381" i="52"/>
  <c r="C6381" i="52"/>
  <c r="P6380" i="52"/>
  <c r="I6380" i="52"/>
  <c r="C6380" i="52"/>
  <c r="P6379" i="52"/>
  <c r="I6379" i="52"/>
  <c r="C6379" i="52"/>
  <c r="P6378" i="52"/>
  <c r="I6378" i="52"/>
  <c r="C6378" i="52"/>
  <c r="P6377" i="52"/>
  <c r="I6377" i="52"/>
  <c r="C6377" i="52"/>
  <c r="P6376" i="52"/>
  <c r="I6376" i="52"/>
  <c r="C6376" i="52"/>
  <c r="P6375" i="52"/>
  <c r="I6375" i="52"/>
  <c r="C6375" i="52"/>
  <c r="P6374" i="52"/>
  <c r="I6374" i="52"/>
  <c r="C6374" i="52"/>
  <c r="P6373" i="52"/>
  <c r="I6373" i="52"/>
  <c r="C6373" i="52"/>
  <c r="P6372" i="52"/>
  <c r="I6372" i="52"/>
  <c r="C6372" i="52"/>
  <c r="P6371" i="52"/>
  <c r="I6371" i="52"/>
  <c r="C6371" i="52"/>
  <c r="P6370" i="52"/>
  <c r="I6370" i="52"/>
  <c r="C6370" i="52"/>
  <c r="P6369" i="52"/>
  <c r="I6369" i="52"/>
  <c r="C6369" i="52"/>
  <c r="P6368" i="52"/>
  <c r="I6368" i="52"/>
  <c r="C6368" i="52"/>
  <c r="P6367" i="52"/>
  <c r="I6367" i="52"/>
  <c r="C6367" i="52"/>
  <c r="P6366" i="52"/>
  <c r="I6366" i="52"/>
  <c r="C6366" i="52"/>
  <c r="P6365" i="52"/>
  <c r="I6365" i="52"/>
  <c r="C6365" i="52"/>
  <c r="P6364" i="52"/>
  <c r="I6364" i="52"/>
  <c r="C6364" i="52"/>
  <c r="P6363" i="52"/>
  <c r="I6363" i="52"/>
  <c r="C6363" i="52"/>
  <c r="P6362" i="52"/>
  <c r="I6362" i="52"/>
  <c r="C6362" i="52"/>
  <c r="P6361" i="52"/>
  <c r="I6361" i="52"/>
  <c r="C6361" i="52"/>
  <c r="P6360" i="52"/>
  <c r="I6360" i="52"/>
  <c r="C6360" i="52"/>
  <c r="P6359" i="52"/>
  <c r="I6359" i="52"/>
  <c r="C6359" i="52"/>
  <c r="P6358" i="52"/>
  <c r="I6358" i="52"/>
  <c r="C6358" i="52"/>
  <c r="P6357" i="52"/>
  <c r="I6357" i="52"/>
  <c r="C6357" i="52"/>
  <c r="P6356" i="52"/>
  <c r="I6356" i="52"/>
  <c r="C6356" i="52"/>
  <c r="P6355" i="52"/>
  <c r="I6355" i="52"/>
  <c r="C6355" i="52"/>
  <c r="P6354" i="52"/>
  <c r="I6354" i="52"/>
  <c r="C6354" i="52"/>
  <c r="P6353" i="52"/>
  <c r="I6353" i="52"/>
  <c r="C6353" i="52"/>
  <c r="P6352" i="52"/>
  <c r="I6352" i="52"/>
  <c r="C6352" i="52"/>
  <c r="P6351" i="52"/>
  <c r="I6351" i="52"/>
  <c r="C6351" i="52"/>
  <c r="P6350" i="52"/>
  <c r="I6350" i="52"/>
  <c r="C6350" i="52"/>
  <c r="P6349" i="52"/>
  <c r="I6349" i="52"/>
  <c r="C6349" i="52"/>
  <c r="P6348" i="52"/>
  <c r="I6348" i="52"/>
  <c r="C6348" i="52"/>
  <c r="P6347" i="52"/>
  <c r="I6347" i="52"/>
  <c r="C6347" i="52"/>
  <c r="P6346" i="52"/>
  <c r="I6346" i="52"/>
  <c r="C6346" i="52"/>
  <c r="P6345" i="52"/>
  <c r="I6345" i="52"/>
  <c r="C6345" i="52"/>
  <c r="P6344" i="52"/>
  <c r="I6344" i="52"/>
  <c r="C6344" i="52"/>
  <c r="P6343" i="52"/>
  <c r="I6343" i="52"/>
  <c r="C6343" i="52"/>
  <c r="P6342" i="52"/>
  <c r="I6342" i="52"/>
  <c r="C6342" i="52"/>
  <c r="P6341" i="52"/>
  <c r="I6341" i="52"/>
  <c r="C6341" i="52"/>
  <c r="P6340" i="52"/>
  <c r="I6340" i="52"/>
  <c r="C6340" i="52"/>
  <c r="P6339" i="52"/>
  <c r="I6339" i="52"/>
  <c r="C6339" i="52"/>
  <c r="P6338" i="52"/>
  <c r="I6338" i="52"/>
  <c r="C6338" i="52"/>
  <c r="P6337" i="52"/>
  <c r="I6337" i="52"/>
  <c r="C6337" i="52"/>
  <c r="P6336" i="52"/>
  <c r="I6336" i="52"/>
  <c r="C6336" i="52"/>
  <c r="P6335" i="52"/>
  <c r="I6335" i="52"/>
  <c r="C6335" i="52"/>
  <c r="P6334" i="52"/>
  <c r="I6334" i="52"/>
  <c r="C6334" i="52"/>
  <c r="P6333" i="52"/>
  <c r="I6333" i="52"/>
  <c r="C6333" i="52"/>
  <c r="P6332" i="52"/>
  <c r="I6332" i="52"/>
  <c r="C6332" i="52"/>
  <c r="P6331" i="52"/>
  <c r="I6331" i="52"/>
  <c r="C6331" i="52"/>
  <c r="P6330" i="52"/>
  <c r="I6330" i="52"/>
  <c r="C6330" i="52"/>
  <c r="P6329" i="52"/>
  <c r="I6329" i="52"/>
  <c r="C6329" i="52"/>
  <c r="P6328" i="52"/>
  <c r="I6328" i="52"/>
  <c r="C6328" i="52"/>
  <c r="P6327" i="52"/>
  <c r="I6327" i="52"/>
  <c r="C6327" i="52"/>
  <c r="P6326" i="52"/>
  <c r="I6326" i="52"/>
  <c r="C6326" i="52"/>
  <c r="P6325" i="52"/>
  <c r="I6325" i="52"/>
  <c r="C6325" i="52"/>
  <c r="P6324" i="52"/>
  <c r="I6324" i="52"/>
  <c r="C6324" i="52"/>
  <c r="P6323" i="52"/>
  <c r="I6323" i="52"/>
  <c r="C6323" i="52"/>
  <c r="P6322" i="52"/>
  <c r="I6322" i="52"/>
  <c r="C6322" i="52"/>
  <c r="P6321" i="52"/>
  <c r="I6321" i="52"/>
  <c r="C6321" i="52"/>
  <c r="P6320" i="52"/>
  <c r="I6320" i="52"/>
  <c r="C6320" i="52"/>
  <c r="P6319" i="52"/>
  <c r="I6319" i="52"/>
  <c r="C6319" i="52"/>
  <c r="P6318" i="52"/>
  <c r="I6318" i="52"/>
  <c r="C6318" i="52"/>
  <c r="P6317" i="52"/>
  <c r="I6317" i="52"/>
  <c r="C6317" i="52"/>
  <c r="P6316" i="52"/>
  <c r="I6316" i="52"/>
  <c r="C6316" i="52"/>
  <c r="P6315" i="52"/>
  <c r="I6315" i="52"/>
  <c r="C6315" i="52"/>
  <c r="P6314" i="52"/>
  <c r="I6314" i="52"/>
  <c r="C6314" i="52"/>
  <c r="P6313" i="52"/>
  <c r="I6313" i="52"/>
  <c r="C6313" i="52"/>
  <c r="P6312" i="52"/>
  <c r="I6312" i="52"/>
  <c r="C6312" i="52"/>
  <c r="P6311" i="52"/>
  <c r="I6311" i="52"/>
  <c r="C6311" i="52"/>
  <c r="P6310" i="52"/>
  <c r="I6310" i="52"/>
  <c r="C6310" i="52"/>
  <c r="P6309" i="52"/>
  <c r="I6309" i="52"/>
  <c r="C6309" i="52"/>
  <c r="P6308" i="52"/>
  <c r="I6308" i="52"/>
  <c r="C6308" i="52"/>
  <c r="P6307" i="52"/>
  <c r="I6307" i="52"/>
  <c r="C6307" i="52"/>
  <c r="P6306" i="52"/>
  <c r="I6306" i="52"/>
  <c r="C6306" i="52"/>
  <c r="P6305" i="52"/>
  <c r="I6305" i="52"/>
  <c r="C6305" i="52"/>
  <c r="P6304" i="52"/>
  <c r="I6304" i="52"/>
  <c r="C6304" i="52"/>
  <c r="P6303" i="52"/>
  <c r="I6303" i="52"/>
  <c r="C6303" i="52"/>
  <c r="P6302" i="52"/>
  <c r="I6302" i="52"/>
  <c r="C6302" i="52"/>
  <c r="P6301" i="52"/>
  <c r="I6301" i="52"/>
  <c r="C6301" i="52"/>
  <c r="P6300" i="52"/>
  <c r="I6300" i="52"/>
  <c r="C6300" i="52"/>
  <c r="P6299" i="52"/>
  <c r="I6299" i="52"/>
  <c r="C6299" i="52"/>
  <c r="P6298" i="52"/>
  <c r="I6298" i="52"/>
  <c r="C6298" i="52"/>
  <c r="P6297" i="52"/>
  <c r="I6297" i="52"/>
  <c r="C6297" i="52"/>
  <c r="P6296" i="52"/>
  <c r="I6296" i="52"/>
  <c r="C6296" i="52"/>
  <c r="P6295" i="52"/>
  <c r="I6295" i="52"/>
  <c r="C6295" i="52"/>
  <c r="P6470" i="52"/>
  <c r="I6470" i="52"/>
  <c r="C6470" i="52"/>
  <c r="P6469" i="52"/>
  <c r="I6469" i="52"/>
  <c r="C6469" i="52"/>
  <c r="P6468" i="52"/>
  <c r="I6468" i="52"/>
  <c r="C6468" i="52"/>
  <c r="P6467" i="52"/>
  <c r="I6467" i="52"/>
  <c r="C6467" i="52"/>
  <c r="P6466" i="52"/>
  <c r="I6466" i="52"/>
  <c r="C6466" i="52"/>
  <c r="P6465" i="52"/>
  <c r="I6465" i="52"/>
  <c r="C6465" i="52"/>
  <c r="P6464" i="52"/>
  <c r="I6464" i="52"/>
  <c r="C6464" i="52"/>
  <c r="P6463" i="52"/>
  <c r="I6463" i="52"/>
  <c r="C6463" i="52"/>
  <c r="P6462" i="52"/>
  <c r="I6462" i="52"/>
  <c r="C6462" i="52"/>
  <c r="P6461" i="52"/>
  <c r="I6461" i="52"/>
  <c r="C6461" i="52"/>
  <c r="P6460" i="52"/>
  <c r="I6460" i="52"/>
  <c r="C6460" i="52"/>
  <c r="P6459" i="52"/>
  <c r="I6459" i="52"/>
  <c r="C6459" i="52"/>
  <c r="P6458" i="52"/>
  <c r="I6458" i="52"/>
  <c r="C6458" i="52"/>
  <c r="P6457" i="52"/>
  <c r="I6457" i="52"/>
  <c r="C6457" i="52"/>
  <c r="P6456" i="52"/>
  <c r="I6456" i="52"/>
  <c r="C6456" i="52"/>
  <c r="P6455" i="52"/>
  <c r="I6455" i="52"/>
  <c r="C6455" i="52"/>
  <c r="P6454" i="52"/>
  <c r="I6454" i="52"/>
  <c r="C6454" i="52"/>
  <c r="P6453" i="52"/>
  <c r="I6453" i="52"/>
  <c r="C6453" i="52"/>
  <c r="P6452" i="52"/>
  <c r="I6452" i="52"/>
  <c r="C6452" i="52"/>
  <c r="P6451" i="52"/>
  <c r="I6451" i="52"/>
  <c r="C6451" i="52"/>
  <c r="P6450" i="52"/>
  <c r="I6450" i="52"/>
  <c r="C6450" i="52"/>
  <c r="P6449" i="52"/>
  <c r="I6449" i="52"/>
  <c r="C6449" i="52"/>
  <c r="P6448" i="52"/>
  <c r="I6448" i="52"/>
  <c r="C6448" i="52"/>
  <c r="P6447" i="52"/>
  <c r="I6447" i="52"/>
  <c r="C6447" i="52"/>
  <c r="P6446" i="52"/>
  <c r="I6446" i="52"/>
  <c r="C6446" i="52"/>
  <c r="P6445" i="52"/>
  <c r="I6445" i="52"/>
  <c r="C6445" i="52"/>
  <c r="P6444" i="52"/>
  <c r="I6444" i="52"/>
  <c r="C6444" i="52"/>
  <c r="P6443" i="52"/>
  <c r="I6443" i="52"/>
  <c r="C6443" i="52"/>
  <c r="P6442" i="52"/>
  <c r="I6442" i="52"/>
  <c r="C6442" i="52"/>
  <c r="P6441" i="52"/>
  <c r="I6441" i="52"/>
  <c r="C6441" i="52"/>
  <c r="P6440" i="52"/>
  <c r="I6440" i="52"/>
  <c r="C6440" i="52"/>
  <c r="P6439" i="52"/>
  <c r="I6439" i="52"/>
  <c r="C6439" i="52"/>
  <c r="P6438" i="52"/>
  <c r="I6438" i="52"/>
  <c r="C6438" i="52"/>
  <c r="P6437" i="52"/>
  <c r="I6437" i="52"/>
  <c r="C6437" i="52"/>
  <c r="P6436" i="52"/>
  <c r="I6436" i="52"/>
  <c r="C6436" i="52"/>
  <c r="P6435" i="52"/>
  <c r="I6435" i="52"/>
  <c r="C6435" i="52"/>
  <c r="P6434" i="52"/>
  <c r="I6434" i="52"/>
  <c r="C6434" i="52"/>
  <c r="P6433" i="52"/>
  <c r="I6433" i="52"/>
  <c r="C6433" i="52"/>
  <c r="P6432" i="52"/>
  <c r="I6432" i="52"/>
  <c r="C6432" i="52"/>
  <c r="P6431" i="52"/>
  <c r="I6431" i="52"/>
  <c r="C6431" i="52"/>
  <c r="P6430" i="52"/>
  <c r="I6430" i="52"/>
  <c r="C6430" i="52"/>
  <c r="P6429" i="52"/>
  <c r="I6429" i="52"/>
  <c r="C6429" i="52"/>
  <c r="P6428" i="52"/>
  <c r="I6428" i="52"/>
  <c r="C6428" i="52"/>
  <c r="P6427" i="52"/>
  <c r="I6427" i="52"/>
  <c r="C6427" i="52"/>
  <c r="P6426" i="52"/>
  <c r="I6426" i="52"/>
  <c r="C6426" i="52"/>
  <c r="P6425" i="52"/>
  <c r="I6425" i="52"/>
  <c r="C6425" i="52"/>
  <c r="P6424" i="52"/>
  <c r="I6424" i="52"/>
  <c r="C6424" i="52"/>
  <c r="P6423" i="52"/>
  <c r="I6423" i="52"/>
  <c r="C6423" i="52"/>
  <c r="P6422" i="52"/>
  <c r="I6422" i="52"/>
  <c r="C6422" i="52"/>
  <c r="P6421" i="52"/>
  <c r="I6421" i="52"/>
  <c r="C6421" i="52"/>
  <c r="P6420" i="52"/>
  <c r="I6420" i="52"/>
  <c r="C6420" i="52"/>
  <c r="P6419" i="52"/>
  <c r="I6419" i="52"/>
  <c r="C6419" i="52"/>
  <c r="P6418" i="52"/>
  <c r="I6418" i="52"/>
  <c r="C6418" i="52"/>
  <c r="P6417" i="52"/>
  <c r="I6417" i="52"/>
  <c r="C6417" i="52"/>
  <c r="P6416" i="52"/>
  <c r="I6416" i="52"/>
  <c r="C6416" i="52"/>
  <c r="P6415" i="52"/>
  <c r="I6415" i="52"/>
  <c r="C6415" i="52"/>
  <c r="P6414" i="52"/>
  <c r="I6414" i="52"/>
  <c r="C6414" i="52"/>
  <c r="P6413" i="52"/>
  <c r="I6413" i="52"/>
  <c r="C6413" i="52"/>
  <c r="P6412" i="52"/>
  <c r="I6412" i="52"/>
  <c r="C6412" i="52"/>
  <c r="P6411" i="52"/>
  <c r="I6411" i="52"/>
  <c r="C6411" i="52"/>
  <c r="P6410" i="52"/>
  <c r="I6410" i="52"/>
  <c r="C6410" i="52"/>
  <c r="P6409" i="52"/>
  <c r="I6409" i="52"/>
  <c r="C6409" i="52"/>
  <c r="P6408" i="52"/>
  <c r="I6408" i="52"/>
  <c r="C6408" i="52"/>
  <c r="P6407" i="52"/>
  <c r="I6407" i="52"/>
  <c r="C6407" i="52"/>
  <c r="P6406" i="52"/>
  <c r="I6406" i="52"/>
  <c r="C6406" i="52"/>
  <c r="P6405" i="52"/>
  <c r="I6405" i="52"/>
  <c r="C6405" i="52"/>
  <c r="P5447" i="52"/>
  <c r="I5447" i="52"/>
  <c r="C5447" i="52"/>
  <c r="P5446" i="52"/>
  <c r="I5446" i="52"/>
  <c r="C5446" i="52"/>
  <c r="P5445" i="52"/>
  <c r="I5445" i="52"/>
  <c r="C5445" i="52"/>
  <c r="P5444" i="52"/>
  <c r="I5444" i="52"/>
  <c r="C5444" i="52"/>
  <c r="P5443" i="52"/>
  <c r="I5443" i="52"/>
  <c r="C5443" i="52"/>
  <c r="P5442" i="52"/>
  <c r="I5442" i="52"/>
  <c r="C5442" i="52"/>
  <c r="P5441" i="52"/>
  <c r="I5441" i="52"/>
  <c r="C5441" i="52"/>
  <c r="P5440" i="52"/>
  <c r="I5440" i="52"/>
  <c r="C5440" i="52"/>
  <c r="P5439" i="52"/>
  <c r="I5439" i="52"/>
  <c r="C5439" i="52"/>
  <c r="P5438" i="52"/>
  <c r="I5438" i="52"/>
  <c r="C5438" i="52"/>
  <c r="P5437" i="52"/>
  <c r="I5437" i="52"/>
  <c r="C5437" i="52"/>
  <c r="P5436" i="52"/>
  <c r="I5436" i="52"/>
  <c r="C5436" i="52"/>
  <c r="P5435" i="52"/>
  <c r="I5435" i="52"/>
  <c r="C5435" i="52"/>
  <c r="P1255" i="52"/>
  <c r="I1255" i="52"/>
  <c r="C1255" i="52"/>
  <c r="P1254" i="52"/>
  <c r="I1254" i="52"/>
  <c r="C1254" i="52"/>
  <c r="P1253" i="52"/>
  <c r="I1253" i="52"/>
  <c r="C1253" i="52"/>
  <c r="P1252" i="52"/>
  <c r="I1252" i="52"/>
  <c r="C1252" i="52"/>
  <c r="P1251" i="52"/>
  <c r="I1251" i="52"/>
  <c r="C1251" i="52"/>
  <c r="P1250" i="52"/>
  <c r="I1250" i="52"/>
  <c r="C1250" i="52"/>
  <c r="P1249" i="52"/>
  <c r="I1249" i="52"/>
  <c r="C1249" i="52"/>
  <c r="P1248" i="52"/>
  <c r="I1248" i="52"/>
  <c r="C1248" i="52"/>
  <c r="P1247" i="52"/>
  <c r="I1247" i="52"/>
  <c r="C1247" i="52"/>
  <c r="P1246" i="52"/>
  <c r="I1246" i="52"/>
  <c r="C1246" i="52"/>
  <c r="P1245" i="52"/>
  <c r="I1245" i="52"/>
  <c r="C1245" i="52"/>
  <c r="P1244" i="52"/>
  <c r="I1244" i="52"/>
  <c r="C1244" i="52"/>
  <c r="P1243" i="52"/>
  <c r="I1243" i="52"/>
  <c r="C1243" i="52"/>
  <c r="P1242" i="52"/>
  <c r="I1242" i="52"/>
  <c r="C1242" i="52"/>
  <c r="P1241" i="52"/>
  <c r="I1241" i="52"/>
  <c r="C1241" i="52"/>
  <c r="P1240" i="52"/>
  <c r="I1240" i="52"/>
  <c r="C1240" i="52"/>
  <c r="P1239" i="52"/>
  <c r="I1239" i="52"/>
  <c r="C1239" i="52"/>
  <c r="P1238" i="52"/>
  <c r="I1238" i="52"/>
  <c r="C1238" i="52"/>
  <c r="P1237" i="52"/>
  <c r="I1237" i="52"/>
  <c r="C1237" i="52"/>
  <c r="P1236" i="52"/>
  <c r="I1236" i="52"/>
  <c r="C1236" i="52"/>
  <c r="P1235" i="52"/>
  <c r="I1235" i="52"/>
  <c r="C1235" i="52"/>
  <c r="P1234" i="52"/>
  <c r="I1234" i="52"/>
  <c r="C1234" i="52"/>
  <c r="P1233" i="52"/>
  <c r="I1233" i="52"/>
  <c r="C1233" i="52"/>
  <c r="P1232" i="52"/>
  <c r="I1232" i="52"/>
  <c r="C1232" i="52"/>
  <c r="P1231" i="52"/>
  <c r="I1231" i="52"/>
  <c r="C1231" i="52"/>
  <c r="P1230" i="52"/>
  <c r="I1230" i="52"/>
  <c r="C1230" i="52"/>
  <c r="P1229" i="52"/>
  <c r="I1229" i="52"/>
  <c r="C1229" i="52"/>
  <c r="P1228" i="52"/>
  <c r="I1228" i="52"/>
  <c r="C1228" i="52"/>
  <c r="P1227" i="52"/>
  <c r="I1227" i="52"/>
  <c r="C1227" i="52"/>
  <c r="P1226" i="52"/>
  <c r="I1226" i="52"/>
  <c r="C1226" i="52"/>
  <c r="P1225" i="52"/>
  <c r="I1225" i="52"/>
  <c r="C1225" i="52"/>
  <c r="P1224" i="52"/>
  <c r="I1224" i="52"/>
  <c r="C1224" i="52"/>
  <c r="P1223" i="52"/>
  <c r="I1223" i="52"/>
  <c r="C1223" i="52"/>
  <c r="P1222" i="52"/>
  <c r="I1222" i="52"/>
  <c r="C1222" i="52"/>
  <c r="P1221" i="52"/>
  <c r="I1221" i="52"/>
  <c r="C1221" i="52"/>
  <c r="P1220" i="52"/>
  <c r="I1220" i="52"/>
  <c r="C1220" i="52"/>
  <c r="P1219" i="52"/>
  <c r="I1219" i="52"/>
  <c r="C1219" i="52"/>
  <c r="P1218" i="52"/>
  <c r="I1218" i="52"/>
  <c r="C1218" i="52"/>
  <c r="P1217" i="52"/>
  <c r="I1217" i="52"/>
  <c r="C1217" i="52"/>
  <c r="P1216" i="52"/>
  <c r="I1216" i="52"/>
  <c r="C1216" i="52"/>
  <c r="P1215" i="52"/>
  <c r="I1215" i="52"/>
  <c r="C1215" i="52"/>
  <c r="P1214" i="52"/>
  <c r="I1214" i="52"/>
  <c r="C1214" i="52"/>
  <c r="P1213" i="52"/>
  <c r="I1213" i="52"/>
  <c r="C1213" i="52"/>
  <c r="P1212" i="52"/>
  <c r="I1212" i="52"/>
  <c r="C1212" i="52"/>
  <c r="P1211" i="52"/>
  <c r="I1211" i="52"/>
  <c r="C1211" i="52"/>
  <c r="P1210" i="52"/>
  <c r="I1210" i="52"/>
  <c r="C1210" i="52"/>
  <c r="P1209" i="52"/>
  <c r="I1209" i="52"/>
  <c r="C1209" i="52"/>
  <c r="P1208" i="52"/>
  <c r="I1208" i="52"/>
  <c r="C1208" i="52"/>
  <c r="P1207" i="52"/>
  <c r="I1207" i="52"/>
  <c r="C1207" i="52"/>
  <c r="P1206" i="52"/>
  <c r="I1206" i="52"/>
  <c r="C1206" i="52"/>
  <c r="P1205" i="52"/>
  <c r="I1205" i="52"/>
  <c r="C1205" i="52"/>
  <c r="P1204" i="52"/>
  <c r="I1204" i="52"/>
  <c r="C1204" i="52"/>
  <c r="P1203" i="52"/>
  <c r="I1203" i="52"/>
  <c r="C1203" i="52"/>
  <c r="P1202" i="52"/>
  <c r="I1202" i="52"/>
  <c r="C1202" i="52"/>
  <c r="P1201" i="52"/>
  <c r="I1201" i="52"/>
  <c r="C1201" i="52"/>
  <c r="P46" i="52"/>
  <c r="I46" i="52"/>
  <c r="C46" i="52"/>
  <c r="P45" i="52"/>
  <c r="I45" i="52"/>
  <c r="C45" i="52"/>
  <c r="P44" i="52"/>
  <c r="I44" i="52"/>
  <c r="C44" i="52"/>
  <c r="P43" i="52"/>
  <c r="I43" i="52"/>
  <c r="C43" i="52"/>
  <c r="P42" i="52"/>
  <c r="I42" i="52"/>
  <c r="C42" i="52"/>
  <c r="P41" i="52"/>
  <c r="I41" i="52"/>
  <c r="C41" i="52"/>
  <c r="P3913" i="52"/>
  <c r="I3913" i="52"/>
  <c r="C3913" i="52"/>
  <c r="P3912" i="52"/>
  <c r="I3912" i="52"/>
  <c r="C3912" i="52"/>
  <c r="P3911" i="52"/>
  <c r="I3911" i="52"/>
  <c r="C3911" i="52"/>
  <c r="P3910" i="52"/>
  <c r="I3910" i="52"/>
  <c r="C3910" i="52"/>
  <c r="P3909" i="52"/>
  <c r="I3909" i="52"/>
  <c r="C3909" i="52"/>
  <c r="P3908" i="52"/>
  <c r="I3908" i="52"/>
  <c r="C3908" i="52"/>
  <c r="P3451" i="52"/>
  <c r="I3451" i="52"/>
  <c r="C3451" i="52"/>
  <c r="P3450" i="52"/>
  <c r="I3450" i="52"/>
  <c r="C3450" i="52"/>
  <c r="P3449" i="52"/>
  <c r="I3449" i="52"/>
  <c r="C3449" i="52"/>
  <c r="P3448" i="52"/>
  <c r="I3448" i="52"/>
  <c r="C3448" i="52"/>
  <c r="P3447" i="52"/>
  <c r="I3447" i="52"/>
  <c r="C3447" i="52"/>
  <c r="P3446" i="52"/>
  <c r="I3446" i="52"/>
  <c r="C3446" i="52"/>
  <c r="P3445" i="52"/>
  <c r="I3445" i="52"/>
  <c r="C3445" i="52"/>
  <c r="P3444" i="52"/>
  <c r="I3444" i="52"/>
  <c r="C3444" i="52"/>
  <c r="P3443" i="52"/>
  <c r="I3443" i="52"/>
  <c r="C3443" i="52"/>
  <c r="P3442" i="52"/>
  <c r="I3442" i="52"/>
  <c r="C3442" i="52"/>
  <c r="P3441" i="52"/>
  <c r="I3441" i="52"/>
  <c r="C3441" i="52"/>
  <c r="P3440" i="52"/>
  <c r="I3440" i="52"/>
  <c r="C3440" i="52"/>
  <c r="P3439" i="52"/>
  <c r="I3439" i="52"/>
  <c r="C3439" i="52"/>
  <c r="P3438" i="52"/>
  <c r="I3438" i="52"/>
  <c r="C3438" i="52"/>
  <c r="P3437" i="52"/>
  <c r="I3437" i="52"/>
  <c r="C3437" i="52"/>
  <c r="P3436" i="52"/>
  <c r="I3436" i="52"/>
  <c r="C3436" i="52"/>
  <c r="P3435" i="52"/>
  <c r="I3435" i="52"/>
  <c r="C3435" i="52"/>
  <c r="P3434" i="52"/>
  <c r="I3434" i="52"/>
  <c r="C3434" i="52"/>
  <c r="P3433" i="52"/>
  <c r="I3433" i="52"/>
  <c r="C3433" i="52"/>
  <c r="P3432" i="52"/>
  <c r="I3432" i="52"/>
  <c r="C3432" i="52"/>
  <c r="P239" i="52"/>
  <c r="I239" i="52"/>
  <c r="C239" i="52"/>
  <c r="P238" i="52"/>
  <c r="I238" i="52"/>
  <c r="C238" i="52"/>
  <c r="P237" i="52"/>
  <c r="I237" i="52"/>
  <c r="C237" i="52"/>
  <c r="P236" i="52"/>
  <c r="I236" i="52"/>
  <c r="C236" i="52"/>
  <c r="P235" i="52"/>
  <c r="I235" i="52"/>
  <c r="C235" i="52"/>
  <c r="P234" i="52"/>
  <c r="I234" i="52"/>
  <c r="C234" i="52"/>
  <c r="P233" i="52"/>
  <c r="I233" i="52"/>
  <c r="C233" i="52"/>
  <c r="P232" i="52"/>
  <c r="I232" i="52"/>
  <c r="C232" i="52"/>
  <c r="P231" i="52"/>
  <c r="I231" i="52"/>
  <c r="C231" i="52"/>
  <c r="P230" i="52"/>
  <c r="I230" i="52"/>
  <c r="C230" i="52"/>
  <c r="P229" i="52"/>
  <c r="I229" i="52"/>
  <c r="C229" i="52"/>
  <c r="P228" i="52"/>
  <c r="I228" i="52"/>
  <c r="C228" i="52"/>
  <c r="P227" i="52"/>
  <c r="I227" i="52"/>
  <c r="C227" i="52"/>
  <c r="P226" i="52"/>
  <c r="I226" i="52"/>
  <c r="C226" i="52"/>
  <c r="P225" i="52"/>
  <c r="I225" i="52"/>
  <c r="C225" i="52"/>
  <c r="P6955" i="52"/>
  <c r="I6955" i="52"/>
  <c r="C6955" i="52"/>
  <c r="P6954" i="52"/>
  <c r="I6954" i="52"/>
  <c r="C6954" i="52"/>
  <c r="P6953" i="52"/>
  <c r="I6953" i="52"/>
  <c r="C6953" i="52"/>
  <c r="P6952" i="52"/>
  <c r="I6952" i="52"/>
  <c r="C6952" i="52"/>
  <c r="P6951" i="52"/>
  <c r="I6951" i="52"/>
  <c r="C6951" i="52"/>
  <c r="P6950" i="52"/>
  <c r="I6950" i="52"/>
  <c r="C6950" i="52"/>
  <c r="P6949" i="52"/>
  <c r="I6949" i="52"/>
  <c r="C6949" i="52"/>
  <c r="P6948" i="52"/>
  <c r="I6948" i="52"/>
  <c r="C6948" i="52"/>
  <c r="P582" i="52"/>
  <c r="I582" i="52"/>
  <c r="C582" i="52"/>
  <c r="P581" i="52"/>
  <c r="I581" i="52"/>
  <c r="C581" i="52"/>
  <c r="P580" i="52"/>
  <c r="I580" i="52"/>
  <c r="C580" i="52"/>
  <c r="P579" i="52"/>
  <c r="I579" i="52"/>
  <c r="C579" i="52"/>
  <c r="P578" i="52"/>
  <c r="I578" i="52"/>
  <c r="C578" i="52"/>
  <c r="P577" i="52"/>
  <c r="I577" i="52"/>
  <c r="C577" i="52"/>
  <c r="P576" i="52"/>
  <c r="I576" i="52"/>
  <c r="C576" i="52"/>
  <c r="P575" i="52"/>
  <c r="I575" i="52"/>
  <c r="C575" i="52"/>
  <c r="P574" i="52"/>
  <c r="I574" i="52"/>
  <c r="C574" i="52"/>
  <c r="P573" i="52"/>
  <c r="I573" i="52"/>
  <c r="C573" i="52"/>
  <c r="P6807" i="52"/>
  <c r="I6807" i="52"/>
  <c r="C6807" i="52"/>
  <c r="P6806" i="52"/>
  <c r="I6806" i="52"/>
  <c r="C6806" i="52"/>
  <c r="P6805" i="52"/>
  <c r="I6805" i="52"/>
  <c r="C6805" i="52"/>
  <c r="P6804" i="52"/>
  <c r="I6804" i="52"/>
  <c r="C6804" i="52"/>
  <c r="P6803" i="52"/>
  <c r="I6803" i="52"/>
  <c r="C6803" i="52"/>
  <c r="P6802" i="52"/>
  <c r="I6802" i="52"/>
  <c r="C6802" i="52"/>
  <c r="P6801" i="52"/>
  <c r="I6801" i="52"/>
  <c r="C6801" i="52"/>
  <c r="P6800" i="52"/>
  <c r="I6800" i="52"/>
  <c r="C6800" i="52"/>
  <c r="P6799" i="52"/>
  <c r="I6799" i="52"/>
  <c r="C6799" i="52"/>
  <c r="P6798" i="52"/>
  <c r="I6798" i="52"/>
  <c r="C6798" i="52"/>
  <c r="P6797" i="52"/>
  <c r="I6797" i="52"/>
  <c r="C6797" i="52"/>
  <c r="P6810" i="52"/>
  <c r="I6810" i="52"/>
  <c r="C6810" i="52"/>
  <c r="P6796" i="52"/>
  <c r="I6796" i="52"/>
  <c r="C6796" i="52"/>
  <c r="P6795" i="52"/>
  <c r="I6795" i="52"/>
  <c r="C6795" i="52"/>
  <c r="P6794" i="52"/>
  <c r="I6794" i="52"/>
  <c r="C6794" i="52"/>
  <c r="P6793" i="52"/>
  <c r="I6793" i="52"/>
  <c r="C6793" i="52"/>
  <c r="P6792" i="52"/>
  <c r="I6792" i="52"/>
  <c r="C6792" i="52"/>
  <c r="P6809" i="52"/>
  <c r="I6809" i="52"/>
  <c r="C6809" i="52"/>
  <c r="P6791" i="52"/>
  <c r="I6791" i="52"/>
  <c r="C6791" i="52"/>
  <c r="P6790" i="52"/>
  <c r="I6790" i="52"/>
  <c r="C6790" i="52"/>
  <c r="P6789" i="52"/>
  <c r="I6789" i="52"/>
  <c r="C6789" i="52"/>
  <c r="P6788" i="52"/>
  <c r="I6788" i="52"/>
  <c r="C6788" i="52"/>
  <c r="P6787" i="52"/>
  <c r="I6787" i="52"/>
  <c r="C6787" i="52"/>
  <c r="P6786" i="52"/>
  <c r="I6786" i="52"/>
  <c r="C6786" i="52"/>
  <c r="P6785" i="52"/>
  <c r="I6785" i="52"/>
  <c r="C6785" i="52"/>
  <c r="P6784" i="52"/>
  <c r="I6784" i="52"/>
  <c r="C6784" i="52"/>
  <c r="P6783" i="52"/>
  <c r="I6783" i="52"/>
  <c r="C6783" i="52"/>
  <c r="P6782" i="52"/>
  <c r="I6782" i="52"/>
  <c r="C6782" i="52"/>
  <c r="P6781" i="52"/>
  <c r="I6781" i="52"/>
  <c r="C6781" i="52"/>
  <c r="P6780" i="52"/>
  <c r="I6780" i="52"/>
  <c r="C6780" i="52"/>
  <c r="P6779" i="52"/>
  <c r="I6779" i="52"/>
  <c r="C6779" i="52"/>
  <c r="P6778" i="52"/>
  <c r="I6778" i="52"/>
  <c r="C6778" i="52"/>
  <c r="P6777" i="52"/>
  <c r="I6777" i="52"/>
  <c r="C6777" i="52"/>
  <c r="P6808" i="52"/>
  <c r="I6808" i="52"/>
  <c r="C6808" i="52"/>
  <c r="P6776" i="52"/>
  <c r="I6776" i="52"/>
  <c r="C6776" i="52"/>
  <c r="P6775" i="52"/>
  <c r="I6775" i="52"/>
  <c r="C6775" i="52"/>
  <c r="P6774" i="52"/>
  <c r="I6774" i="52"/>
  <c r="C6774" i="52"/>
  <c r="P6773" i="52"/>
  <c r="I6773" i="52"/>
  <c r="C6773" i="52"/>
  <c r="P6772" i="52"/>
  <c r="I6772" i="52"/>
  <c r="C6772" i="52"/>
  <c r="P6771" i="52"/>
  <c r="I6771" i="52"/>
  <c r="C6771" i="52"/>
  <c r="P6770" i="52"/>
  <c r="I6770" i="52"/>
  <c r="C6770" i="52"/>
  <c r="P6769" i="52"/>
  <c r="I6769" i="52"/>
  <c r="C6769" i="52"/>
  <c r="P6768" i="52"/>
  <c r="I6768" i="52"/>
  <c r="C6768" i="52"/>
  <c r="P832" i="52"/>
  <c r="I832" i="52"/>
  <c r="C832" i="52"/>
  <c r="P831" i="52"/>
  <c r="I831" i="52"/>
  <c r="C831" i="52"/>
  <c r="P830" i="52"/>
  <c r="I830" i="52"/>
  <c r="C830" i="52"/>
  <c r="P829" i="52"/>
  <c r="I829" i="52"/>
  <c r="C829" i="52"/>
  <c r="P828" i="52"/>
  <c r="I828" i="52"/>
  <c r="C828" i="52"/>
  <c r="P827" i="52"/>
  <c r="I827" i="52"/>
  <c r="C827" i="52"/>
  <c r="P826" i="52"/>
  <c r="I826" i="52"/>
  <c r="C826" i="52"/>
  <c r="P825" i="52"/>
  <c r="I825" i="52"/>
  <c r="C825" i="52"/>
  <c r="P824" i="52"/>
  <c r="I824" i="52"/>
  <c r="C824" i="52"/>
  <c r="P823" i="52"/>
  <c r="I823" i="52"/>
  <c r="C823" i="52"/>
  <c r="P822" i="52"/>
  <c r="I822" i="52"/>
  <c r="C822" i="52"/>
  <c r="P821" i="52"/>
  <c r="I821" i="52"/>
  <c r="C821" i="52"/>
  <c r="P820" i="52"/>
  <c r="I820" i="52"/>
  <c r="C820" i="52"/>
  <c r="P819" i="52"/>
  <c r="I819" i="52"/>
  <c r="C819" i="52"/>
  <c r="P818" i="52"/>
  <c r="I818" i="52"/>
  <c r="C818" i="52"/>
  <c r="P728" i="52"/>
  <c r="I728" i="52"/>
  <c r="C728" i="52"/>
  <c r="P727" i="52"/>
  <c r="I727" i="52"/>
  <c r="C727" i="52"/>
  <c r="P726" i="52"/>
  <c r="I726" i="52"/>
  <c r="C726" i="52"/>
  <c r="P725" i="52"/>
  <c r="I725" i="52"/>
  <c r="C725" i="52"/>
  <c r="P724" i="52"/>
  <c r="I724" i="52"/>
  <c r="C724" i="52"/>
  <c r="P723" i="52"/>
  <c r="I723" i="52"/>
  <c r="C723" i="52"/>
  <c r="P722" i="52"/>
  <c r="I722" i="52"/>
  <c r="C722" i="52"/>
  <c r="P721" i="52"/>
  <c r="I721" i="52"/>
  <c r="C721" i="52"/>
  <c r="P720" i="52"/>
  <c r="I720" i="52"/>
  <c r="C720" i="52"/>
  <c r="P719" i="52"/>
  <c r="I719" i="52"/>
  <c r="C719" i="52"/>
  <c r="P718" i="52"/>
  <c r="I718" i="52"/>
  <c r="C718" i="52"/>
  <c r="P717" i="52"/>
  <c r="I717" i="52"/>
  <c r="C717" i="52"/>
  <c r="P716" i="52"/>
  <c r="I716" i="52"/>
  <c r="C716" i="52"/>
  <c r="P715" i="52"/>
  <c r="I715" i="52"/>
  <c r="C715" i="52"/>
  <c r="P714" i="52"/>
  <c r="I714" i="52"/>
  <c r="C714" i="52"/>
  <c r="P713" i="52"/>
  <c r="I713" i="52"/>
  <c r="C713" i="52"/>
  <c r="P712" i="52"/>
  <c r="I712" i="52"/>
  <c r="C712" i="52"/>
  <c r="P711" i="52"/>
  <c r="I711" i="52"/>
  <c r="C711" i="52"/>
  <c r="P710" i="52"/>
  <c r="I710" i="52"/>
  <c r="C710" i="52"/>
  <c r="P3605" i="52"/>
  <c r="I3605" i="52"/>
  <c r="C3605" i="52"/>
  <c r="P3604" i="52"/>
  <c r="I3604" i="52"/>
  <c r="C3604" i="52"/>
  <c r="P3603" i="52"/>
  <c r="I3603" i="52"/>
  <c r="C3603" i="52"/>
  <c r="P3602" i="52"/>
  <c r="I3602" i="52"/>
  <c r="C3602" i="52"/>
  <c r="P3601" i="52"/>
  <c r="I3601" i="52"/>
  <c r="C3601" i="52"/>
  <c r="P3600" i="52"/>
  <c r="I3600" i="52"/>
  <c r="C3600" i="52"/>
  <c r="P3599" i="52"/>
  <c r="I3599" i="52"/>
  <c r="C3599" i="52"/>
  <c r="P3598" i="52"/>
  <c r="I3598" i="52"/>
  <c r="C3598" i="52"/>
  <c r="P3597" i="52"/>
  <c r="I3597" i="52"/>
  <c r="C3597" i="52"/>
  <c r="P3596" i="52"/>
  <c r="I3596" i="52"/>
  <c r="C3596" i="52"/>
  <c r="P3595" i="52"/>
  <c r="I3595" i="52"/>
  <c r="C3595" i="52"/>
  <c r="P3594" i="52"/>
  <c r="I3594" i="52"/>
  <c r="C3594" i="52"/>
  <c r="P3593" i="52"/>
  <c r="I3593" i="52"/>
  <c r="C3593" i="52"/>
  <c r="P3592" i="52"/>
  <c r="I3592" i="52"/>
  <c r="C3592" i="52"/>
  <c r="P3586" i="52"/>
  <c r="I3586" i="52"/>
  <c r="C3586" i="52"/>
  <c r="P3591" i="52"/>
  <c r="I3591" i="52"/>
  <c r="C3591" i="52"/>
  <c r="P3590" i="52"/>
  <c r="I3590" i="52"/>
  <c r="C3590" i="52"/>
  <c r="P3589" i="52"/>
  <c r="I3589" i="52"/>
  <c r="C3589" i="52"/>
  <c r="P3585" i="52"/>
  <c r="I3585" i="52"/>
  <c r="C3585" i="52"/>
  <c r="P3588" i="52"/>
  <c r="I3588" i="52"/>
  <c r="C3588" i="52"/>
  <c r="P3587" i="52"/>
  <c r="I3587" i="52"/>
  <c r="C3587" i="52"/>
  <c r="P497" i="52"/>
  <c r="I497" i="52"/>
  <c r="C497" i="52"/>
  <c r="P496" i="52"/>
  <c r="I496" i="52"/>
  <c r="C496" i="52"/>
  <c r="P495" i="52"/>
  <c r="I495" i="52"/>
  <c r="C495" i="52"/>
  <c r="P494" i="52"/>
  <c r="I494" i="52"/>
  <c r="C494" i="52"/>
  <c r="P493" i="52"/>
  <c r="I493" i="52"/>
  <c r="C493" i="52"/>
  <c r="P492" i="52"/>
  <c r="I492" i="52"/>
  <c r="C492" i="52"/>
  <c r="P491" i="52"/>
  <c r="I491" i="52"/>
  <c r="C491" i="52"/>
  <c r="P490" i="52"/>
  <c r="I490" i="52"/>
  <c r="C490" i="52"/>
  <c r="P4282" i="52"/>
  <c r="I4282" i="52"/>
  <c r="C4282" i="52"/>
  <c r="P4281" i="52"/>
  <c r="I4281" i="52"/>
  <c r="C4281" i="52"/>
  <c r="P4280" i="52"/>
  <c r="I4280" i="52"/>
  <c r="C4280" i="52"/>
  <c r="P4279" i="52"/>
  <c r="I4279" i="52"/>
  <c r="C4279" i="52"/>
  <c r="P4278" i="52"/>
  <c r="I4278" i="52"/>
  <c r="C4278" i="52"/>
  <c r="P4275" i="52"/>
  <c r="I4275" i="52"/>
  <c r="C4275" i="52"/>
  <c r="P4277" i="52"/>
  <c r="I4277" i="52"/>
  <c r="C4277" i="52"/>
  <c r="P4276" i="52"/>
  <c r="I4276" i="52"/>
  <c r="C4276" i="52"/>
  <c r="P5626" i="52"/>
  <c r="I5626" i="52"/>
  <c r="C5626" i="52"/>
  <c r="P5625" i="52"/>
  <c r="I5625" i="52"/>
  <c r="C5625" i="52"/>
  <c r="P5624" i="52"/>
  <c r="I5624" i="52"/>
  <c r="C5624" i="52"/>
  <c r="P5623" i="52"/>
  <c r="I5623" i="52"/>
  <c r="C5623" i="52"/>
  <c r="P5622" i="52"/>
  <c r="I5622" i="52"/>
  <c r="C5622" i="52"/>
  <c r="P5621" i="52"/>
  <c r="I5621" i="52"/>
  <c r="C5621" i="52"/>
  <c r="P3057" i="52"/>
  <c r="I3057" i="52"/>
  <c r="C3057" i="52"/>
  <c r="P3056" i="52"/>
  <c r="I3056" i="52"/>
  <c r="C3056" i="52"/>
  <c r="P3055" i="52"/>
  <c r="I3055" i="52"/>
  <c r="C3055" i="52"/>
  <c r="P3054" i="52"/>
  <c r="I3054" i="52"/>
  <c r="C3054" i="52"/>
  <c r="P3053" i="52"/>
  <c r="I3053" i="52"/>
  <c r="C3053" i="52"/>
  <c r="P3052" i="52"/>
  <c r="I3052" i="52"/>
  <c r="C3052" i="52"/>
  <c r="P3051" i="52"/>
  <c r="I3051" i="52"/>
  <c r="C3051" i="52"/>
  <c r="P3050" i="52"/>
  <c r="I3050" i="52"/>
  <c r="C3050" i="52"/>
  <c r="P3049" i="52"/>
  <c r="I3049" i="52"/>
  <c r="C3049" i="52"/>
  <c r="P3048" i="52"/>
  <c r="I3048" i="52"/>
  <c r="C3048" i="52"/>
  <c r="P3047" i="52"/>
  <c r="I3047" i="52"/>
  <c r="C3047" i="52"/>
  <c r="P3046" i="52"/>
  <c r="I3046" i="52"/>
  <c r="C3046" i="52"/>
  <c r="P3045" i="52"/>
  <c r="I3045" i="52"/>
  <c r="C3045" i="52"/>
  <c r="P3044" i="52"/>
  <c r="I3044" i="52"/>
  <c r="C3044" i="52"/>
  <c r="P3043" i="52"/>
  <c r="I3043" i="52"/>
  <c r="C3043" i="52"/>
  <c r="P3042" i="52"/>
  <c r="I3042" i="52"/>
  <c r="C3042" i="52"/>
  <c r="P3041" i="52"/>
  <c r="I3041" i="52"/>
  <c r="C3041" i="52"/>
  <c r="P3040" i="52"/>
  <c r="I3040" i="52"/>
  <c r="C3040" i="52"/>
  <c r="P3039" i="52"/>
  <c r="I3039" i="52"/>
  <c r="C3039" i="52"/>
  <c r="P3038" i="52"/>
  <c r="I3038" i="52"/>
  <c r="C3038" i="52"/>
  <c r="P3037" i="52"/>
  <c r="I3037" i="52"/>
  <c r="C3037" i="52"/>
  <c r="P3036" i="52"/>
  <c r="I3036" i="52"/>
  <c r="C3036" i="52"/>
  <c r="P3035" i="52"/>
  <c r="I3035" i="52"/>
  <c r="C3035" i="52"/>
  <c r="P3034" i="52"/>
  <c r="I3034" i="52"/>
  <c r="C3034" i="52"/>
  <c r="P3033" i="52"/>
  <c r="I3033" i="52"/>
  <c r="C3033" i="52"/>
  <c r="P3032" i="52"/>
  <c r="I3032" i="52"/>
  <c r="C3032" i="52"/>
  <c r="P3031" i="52"/>
  <c r="I3031" i="52"/>
  <c r="C3031" i="52"/>
  <c r="P3030" i="52"/>
  <c r="I3030" i="52"/>
  <c r="C3030" i="52"/>
  <c r="P3029" i="52"/>
  <c r="I3029" i="52"/>
  <c r="C3029" i="52"/>
  <c r="P3028" i="52"/>
  <c r="I3028" i="52"/>
  <c r="C3028" i="52"/>
  <c r="P3027" i="52"/>
  <c r="I3027" i="52"/>
  <c r="C3027" i="52"/>
  <c r="P3026" i="52"/>
  <c r="I3026" i="52"/>
  <c r="C3026" i="52"/>
  <c r="P3025" i="52"/>
  <c r="I3025" i="52"/>
  <c r="C3025" i="52"/>
  <c r="P3024" i="52"/>
  <c r="I3024" i="52"/>
  <c r="C3024" i="52"/>
  <c r="P3023" i="52"/>
  <c r="I3023" i="52"/>
  <c r="C3023" i="52"/>
  <c r="P3022" i="52"/>
  <c r="I3022" i="52"/>
  <c r="C3022" i="52"/>
  <c r="P3021" i="52"/>
  <c r="I3021" i="52"/>
  <c r="C3021" i="52"/>
  <c r="P3020" i="52"/>
  <c r="I3020" i="52"/>
  <c r="C3020" i="52"/>
  <c r="P3019" i="52"/>
  <c r="I3019" i="52"/>
  <c r="C3019" i="52"/>
  <c r="P3018" i="52"/>
  <c r="I3018" i="52"/>
  <c r="C3018" i="52"/>
  <c r="P3017" i="52"/>
  <c r="I3017" i="52"/>
  <c r="C3017" i="52"/>
  <c r="P3016" i="52"/>
  <c r="I3016" i="52"/>
  <c r="C3016" i="52"/>
  <c r="P3015" i="52"/>
  <c r="I3015" i="52"/>
  <c r="C3015" i="52"/>
  <c r="P3014" i="52"/>
  <c r="I3014" i="52"/>
  <c r="C3014" i="52"/>
  <c r="P3013" i="52"/>
  <c r="I3013" i="52"/>
  <c r="C3013" i="52"/>
  <c r="P3012" i="52"/>
  <c r="I3012" i="52"/>
  <c r="C3012" i="52"/>
  <c r="P3011" i="52"/>
  <c r="I3011" i="52"/>
  <c r="C3011" i="52"/>
  <c r="P3010" i="52"/>
  <c r="I3010" i="52"/>
  <c r="C3010" i="52"/>
  <c r="P3009" i="52"/>
  <c r="I3009" i="52"/>
  <c r="C3009" i="52"/>
  <c r="P3008" i="52"/>
  <c r="I3008" i="52"/>
  <c r="C3008" i="52"/>
  <c r="P3007" i="52"/>
  <c r="I3007" i="52"/>
  <c r="C3007" i="52"/>
  <c r="P3006" i="52"/>
  <c r="I3006" i="52"/>
  <c r="C3006" i="52"/>
  <c r="P3005" i="52"/>
  <c r="I3005" i="52"/>
  <c r="C3005" i="52"/>
  <c r="P3004" i="52"/>
  <c r="I3004" i="52"/>
  <c r="C3004" i="52"/>
  <c r="P3003" i="52"/>
  <c r="I3003" i="52"/>
  <c r="C3003" i="52"/>
  <c r="P3002" i="52"/>
  <c r="I3002" i="52"/>
  <c r="C3002" i="52"/>
  <c r="P3001" i="52"/>
  <c r="I3001" i="52"/>
  <c r="C3001" i="52"/>
  <c r="P3000" i="52"/>
  <c r="I3000" i="52"/>
  <c r="C3000" i="52"/>
  <c r="P2999" i="52"/>
  <c r="I2999" i="52"/>
  <c r="C2999" i="52"/>
  <c r="P2998" i="52"/>
  <c r="I2998" i="52"/>
  <c r="C2998" i="52"/>
  <c r="P2997" i="52"/>
  <c r="I2997" i="52"/>
  <c r="C2997" i="52"/>
  <c r="P2996" i="52"/>
  <c r="I2996" i="52"/>
  <c r="C2996" i="52"/>
  <c r="P2995" i="52"/>
  <c r="I2995" i="52"/>
  <c r="C2995" i="52"/>
  <c r="P2994" i="52"/>
  <c r="I2994" i="52"/>
  <c r="C2994" i="52"/>
  <c r="P2993" i="52"/>
  <c r="I2993" i="52"/>
  <c r="C2993" i="52"/>
  <c r="P2992" i="52"/>
  <c r="I2992" i="52"/>
  <c r="C2992" i="52"/>
  <c r="P2991" i="52"/>
  <c r="I2991" i="52"/>
  <c r="C2991" i="52"/>
  <c r="P2989" i="52"/>
  <c r="I2989" i="52"/>
  <c r="C2989" i="52"/>
  <c r="P2990" i="52"/>
  <c r="I2990" i="52"/>
  <c r="C2990" i="52"/>
  <c r="P2988" i="52"/>
  <c r="I2988" i="52"/>
  <c r="C2988" i="52"/>
  <c r="P2987" i="52"/>
  <c r="I2987" i="52"/>
  <c r="C2987" i="52"/>
  <c r="P2986" i="52"/>
  <c r="I2986" i="52"/>
  <c r="C2986" i="52"/>
  <c r="P2985" i="52"/>
  <c r="I2985" i="52"/>
  <c r="C2985" i="52"/>
  <c r="P2984" i="52"/>
  <c r="I2984" i="52"/>
  <c r="C2984" i="52"/>
  <c r="P2983" i="52"/>
  <c r="I2983" i="52"/>
  <c r="C2983" i="52"/>
  <c r="P2982" i="52"/>
  <c r="I2982" i="52"/>
  <c r="C2982" i="52"/>
  <c r="P2981" i="52"/>
  <c r="I2981" i="52"/>
  <c r="C2981" i="52"/>
  <c r="P2980" i="52"/>
  <c r="I2980" i="52"/>
  <c r="C2980" i="52"/>
  <c r="P2979" i="52"/>
  <c r="I2979" i="52"/>
  <c r="C2979" i="52"/>
  <c r="P2978" i="52"/>
  <c r="I2978" i="52"/>
  <c r="C2978" i="52"/>
  <c r="P2977" i="52"/>
  <c r="I2977" i="52"/>
  <c r="C2977" i="52"/>
  <c r="P2976" i="52"/>
  <c r="I2976" i="52"/>
  <c r="C2976" i="52"/>
  <c r="P2975" i="52"/>
  <c r="I2975" i="52"/>
  <c r="C2975" i="52"/>
  <c r="P2974" i="52"/>
  <c r="I2974" i="52"/>
  <c r="C2974" i="52"/>
  <c r="P2973" i="52"/>
  <c r="I2973" i="52"/>
  <c r="C2973" i="52"/>
  <c r="P2972" i="52"/>
  <c r="I2972" i="52"/>
  <c r="C2972" i="52"/>
  <c r="P2971" i="52"/>
  <c r="I2971" i="52"/>
  <c r="C2971" i="52"/>
  <c r="P2970" i="52"/>
  <c r="I2970" i="52"/>
  <c r="C2970" i="52"/>
  <c r="P2969" i="52"/>
  <c r="I2969" i="52"/>
  <c r="C2969" i="52"/>
  <c r="P2968" i="52"/>
  <c r="I2968" i="52"/>
  <c r="C2968" i="52"/>
  <c r="P2967" i="52"/>
  <c r="I2967" i="52"/>
  <c r="C2967" i="52"/>
  <c r="P2966" i="52"/>
  <c r="I2966" i="52"/>
  <c r="C2966" i="52"/>
  <c r="P2965" i="52"/>
  <c r="I2965" i="52"/>
  <c r="C2965" i="52"/>
  <c r="P2964" i="52"/>
  <c r="I2964" i="52"/>
  <c r="C2964" i="52"/>
  <c r="P2963" i="52"/>
  <c r="I2963" i="52"/>
  <c r="C2963" i="52"/>
  <c r="P2962" i="52"/>
  <c r="I2962" i="52"/>
  <c r="C2962" i="52"/>
  <c r="P2961" i="52"/>
  <c r="I2961" i="52"/>
  <c r="C2961" i="52"/>
  <c r="P2960" i="52"/>
  <c r="I2960" i="52"/>
  <c r="C2960" i="52"/>
  <c r="P2959" i="52"/>
  <c r="I2959" i="52"/>
  <c r="C2959" i="52"/>
  <c r="P2958" i="52"/>
  <c r="I2958" i="52"/>
  <c r="C2958" i="52"/>
  <c r="P2957" i="52"/>
  <c r="I2957" i="52"/>
  <c r="C2957" i="52"/>
  <c r="P2956" i="52"/>
  <c r="I2956" i="52"/>
  <c r="C2956" i="52"/>
  <c r="P2955" i="52"/>
  <c r="I2955" i="52"/>
  <c r="C2955" i="52"/>
  <c r="P2954" i="52"/>
  <c r="I2954" i="52"/>
  <c r="C2954" i="52"/>
  <c r="P2953" i="52"/>
  <c r="I2953" i="52"/>
  <c r="C2953" i="52"/>
  <c r="P2952" i="52"/>
  <c r="I2952" i="52"/>
  <c r="C2952" i="52"/>
  <c r="P2951" i="52"/>
  <c r="I2951" i="52"/>
  <c r="C2951" i="52"/>
  <c r="P2950" i="52"/>
  <c r="I2950" i="52"/>
  <c r="C2950" i="52"/>
  <c r="P2949" i="52"/>
  <c r="I2949" i="52"/>
  <c r="C2949" i="52"/>
  <c r="P2948" i="52"/>
  <c r="I2948" i="52"/>
  <c r="C2948" i="52"/>
  <c r="P2947" i="52"/>
  <c r="I2947" i="52"/>
  <c r="C2947" i="52"/>
  <c r="P2946" i="52"/>
  <c r="I2946" i="52"/>
  <c r="C2946" i="52"/>
  <c r="P2945" i="52"/>
  <c r="I2945" i="52"/>
  <c r="C2945" i="52"/>
  <c r="P2944" i="52"/>
  <c r="I2944" i="52"/>
  <c r="C2944" i="52"/>
  <c r="P2943" i="52"/>
  <c r="I2943" i="52"/>
  <c r="C2943" i="52"/>
  <c r="P2942" i="52"/>
  <c r="I2942" i="52"/>
  <c r="C2942" i="52"/>
  <c r="P2941" i="52"/>
  <c r="I2941" i="52"/>
  <c r="C2941" i="52"/>
  <c r="P2940" i="52"/>
  <c r="I2940" i="52"/>
  <c r="C2940" i="52"/>
  <c r="P2939" i="52"/>
  <c r="I2939" i="52"/>
  <c r="C2939" i="52"/>
  <c r="P2938" i="52"/>
  <c r="I2938" i="52"/>
  <c r="C2938" i="52"/>
  <c r="P2937" i="52"/>
  <c r="I2937" i="52"/>
  <c r="C2937" i="52"/>
  <c r="P2936" i="52"/>
  <c r="I2936" i="52"/>
  <c r="C2936" i="52"/>
  <c r="P2935" i="52"/>
  <c r="I2935" i="52"/>
  <c r="C2935" i="52"/>
  <c r="P2934" i="52"/>
  <c r="I2934" i="52"/>
  <c r="C2934" i="52"/>
  <c r="P2933" i="52"/>
  <c r="I2933" i="52"/>
  <c r="C2933" i="52"/>
  <c r="P2932" i="52"/>
  <c r="I2932" i="52"/>
  <c r="C2932" i="52"/>
  <c r="P2931" i="52"/>
  <c r="I2931" i="52"/>
  <c r="C2931" i="52"/>
  <c r="P2930" i="52"/>
  <c r="I2930" i="52"/>
  <c r="C2930" i="52"/>
  <c r="P2929" i="52"/>
  <c r="I2929" i="52"/>
  <c r="C2929" i="52"/>
  <c r="P2928" i="52"/>
  <c r="I2928" i="52"/>
  <c r="C2928" i="52"/>
  <c r="P2927" i="52"/>
  <c r="I2927" i="52"/>
  <c r="C2927" i="52"/>
  <c r="P2926" i="52"/>
  <c r="I2926" i="52"/>
  <c r="C2926" i="52"/>
  <c r="P2925" i="52"/>
  <c r="I2925" i="52"/>
  <c r="C2925" i="52"/>
  <c r="P2924" i="52"/>
  <c r="I2924" i="52"/>
  <c r="C2924" i="52"/>
  <c r="P2923" i="52"/>
  <c r="I2923" i="52"/>
  <c r="C2923" i="52"/>
  <c r="P2922" i="52"/>
  <c r="I2922" i="52"/>
  <c r="C2922" i="52"/>
  <c r="P2921" i="52"/>
  <c r="I2921" i="52"/>
  <c r="C2921" i="52"/>
  <c r="P2920" i="52"/>
  <c r="I2920" i="52"/>
  <c r="C2920" i="52"/>
  <c r="P2919" i="52"/>
  <c r="I2919" i="52"/>
  <c r="C2919" i="52"/>
  <c r="P2918" i="52"/>
  <c r="I2918" i="52"/>
  <c r="C2918" i="52"/>
  <c r="P2917" i="52"/>
  <c r="I2917" i="52"/>
  <c r="C2917" i="52"/>
  <c r="P2916" i="52"/>
  <c r="I2916" i="52"/>
  <c r="C2916" i="52"/>
  <c r="P2915" i="52"/>
  <c r="I2915" i="52"/>
  <c r="C2915" i="52"/>
  <c r="P173" i="52"/>
  <c r="I173" i="52"/>
  <c r="C173" i="52"/>
  <c r="P172" i="52"/>
  <c r="I172" i="52"/>
  <c r="C172" i="52"/>
  <c r="P171" i="52"/>
  <c r="I171" i="52"/>
  <c r="C171" i="52"/>
  <c r="P170" i="52"/>
  <c r="I170" i="52"/>
  <c r="C170" i="52"/>
  <c r="P169" i="52"/>
  <c r="I169" i="52"/>
  <c r="C169" i="52"/>
  <c r="P168" i="52"/>
  <c r="I168" i="52"/>
  <c r="C168" i="52"/>
  <c r="P167" i="52"/>
  <c r="I167" i="52"/>
  <c r="C167" i="52"/>
  <c r="P166" i="52"/>
  <c r="I166" i="52"/>
  <c r="C166" i="52"/>
  <c r="P5691" i="52"/>
  <c r="I5691" i="52"/>
  <c r="C5691" i="52"/>
  <c r="P5690" i="52"/>
  <c r="I5690" i="52"/>
  <c r="C5690" i="52"/>
  <c r="P5689" i="52"/>
  <c r="I5689" i="52"/>
  <c r="C5689" i="52"/>
  <c r="P5688" i="52"/>
  <c r="I5688" i="52"/>
  <c r="C5688" i="52"/>
  <c r="P5687" i="52"/>
  <c r="I5687" i="52"/>
  <c r="C5687" i="52"/>
  <c r="P5686" i="52"/>
  <c r="I5686" i="52"/>
  <c r="C5686" i="52"/>
  <c r="P4788" i="52"/>
  <c r="I4788" i="52"/>
  <c r="C4788" i="52"/>
  <c r="P4787" i="52"/>
  <c r="I4787" i="52"/>
  <c r="C4787" i="52"/>
  <c r="P4786" i="52"/>
  <c r="I4786" i="52"/>
  <c r="C4786" i="52"/>
  <c r="P4785" i="52"/>
  <c r="I4785" i="52"/>
  <c r="C4785" i="52"/>
  <c r="P4784" i="52"/>
  <c r="I4784" i="52"/>
  <c r="C4784" i="52"/>
  <c r="P4783" i="52"/>
  <c r="I4783" i="52"/>
  <c r="C4783" i="52"/>
  <c r="P4129" i="52"/>
  <c r="I4129" i="52"/>
  <c r="C4129" i="52"/>
  <c r="P4128" i="52"/>
  <c r="I4128" i="52"/>
  <c r="C4128" i="52"/>
  <c r="P4127" i="52"/>
  <c r="I4127" i="52"/>
  <c r="C4127" i="52"/>
  <c r="P4126" i="52"/>
  <c r="I4126" i="52"/>
  <c r="C4126" i="52"/>
  <c r="P4125" i="52"/>
  <c r="I4125" i="52"/>
  <c r="C4125" i="52"/>
  <c r="P4124" i="52"/>
  <c r="I4124" i="52"/>
  <c r="C4124" i="52"/>
  <c r="P4123" i="52"/>
  <c r="I4123" i="52"/>
  <c r="C4123" i="52"/>
  <c r="P4122" i="52"/>
  <c r="I4122" i="52"/>
  <c r="C4122" i="52"/>
  <c r="P4121" i="52"/>
  <c r="I4121" i="52"/>
  <c r="C4121" i="52"/>
  <c r="P4120" i="52"/>
  <c r="I4120" i="52"/>
  <c r="C4120" i="52"/>
  <c r="P4119" i="52"/>
  <c r="I4119" i="52"/>
  <c r="C4119" i="52"/>
  <c r="P4118" i="52"/>
  <c r="I4118" i="52"/>
  <c r="C4118" i="52"/>
  <c r="P4117" i="52"/>
  <c r="I4117" i="52"/>
  <c r="C4117" i="52"/>
  <c r="P4116" i="52"/>
  <c r="I4116" i="52"/>
  <c r="C4116" i="52"/>
  <c r="P4115" i="52"/>
  <c r="I4115" i="52"/>
  <c r="C4115" i="52"/>
  <c r="P4114" i="52"/>
  <c r="I4114" i="52"/>
  <c r="C4114" i="52"/>
  <c r="P4113" i="52"/>
  <c r="I4113" i="52"/>
  <c r="C4113" i="52"/>
  <c r="P4112" i="52"/>
  <c r="I4112" i="52"/>
  <c r="C4112" i="52"/>
  <c r="P4111" i="52"/>
  <c r="I4111" i="52"/>
  <c r="C4111" i="52"/>
  <c r="P4110" i="52"/>
  <c r="I4110" i="52"/>
  <c r="C4110" i="52"/>
  <c r="P4109" i="52"/>
  <c r="I4109" i="52"/>
  <c r="C4109" i="52"/>
  <c r="P4108" i="52"/>
  <c r="I4108" i="52"/>
  <c r="C4108" i="52"/>
  <c r="P4107" i="52"/>
  <c r="I4107" i="52"/>
  <c r="C4107" i="52"/>
  <c r="P4106" i="52"/>
  <c r="I4106" i="52"/>
  <c r="C4106" i="52"/>
  <c r="P4105" i="52"/>
  <c r="I4105" i="52"/>
  <c r="C4105" i="52"/>
  <c r="P4104" i="52"/>
  <c r="I4104" i="52"/>
  <c r="C4104" i="52"/>
  <c r="P4103" i="52"/>
  <c r="I4103" i="52"/>
  <c r="C4103" i="52"/>
  <c r="P4102" i="52"/>
  <c r="I4102" i="52"/>
  <c r="C4102" i="52"/>
  <c r="P4101" i="52"/>
  <c r="I4101" i="52"/>
  <c r="C4101" i="52"/>
  <c r="P4100" i="52"/>
  <c r="I4100" i="52"/>
  <c r="C4100" i="52"/>
  <c r="P4099" i="52"/>
  <c r="I4099" i="52"/>
  <c r="C4099" i="52"/>
  <c r="P4098" i="52"/>
  <c r="I4098" i="52"/>
  <c r="C4098" i="52"/>
  <c r="P4097" i="52"/>
  <c r="I4097" i="52"/>
  <c r="C4097" i="52"/>
  <c r="P4096" i="52"/>
  <c r="I4096" i="52"/>
  <c r="C4096" i="52"/>
  <c r="P4095" i="52"/>
  <c r="I4095" i="52"/>
  <c r="C4095" i="52"/>
  <c r="P4094" i="52"/>
  <c r="I4094" i="52"/>
  <c r="C4094" i="52"/>
  <c r="P4093" i="52"/>
  <c r="I4093" i="52"/>
  <c r="C4093" i="52"/>
  <c r="P4092" i="52"/>
  <c r="I4092" i="52"/>
  <c r="C4092" i="52"/>
  <c r="P4091" i="52"/>
  <c r="I4091" i="52"/>
  <c r="C4091" i="52"/>
  <c r="P4090" i="52"/>
  <c r="I4090" i="52"/>
  <c r="C4090" i="52"/>
  <c r="P4089" i="52"/>
  <c r="I4089" i="52"/>
  <c r="C4089" i="52"/>
  <c r="P4088" i="52"/>
  <c r="I4088" i="52"/>
  <c r="C4088" i="52"/>
  <c r="P4087" i="52"/>
  <c r="I4087" i="52"/>
  <c r="C4087" i="52"/>
  <c r="P4086" i="52"/>
  <c r="I4086" i="52"/>
  <c r="C4086" i="52"/>
  <c r="P6719" i="52"/>
  <c r="I6719" i="52"/>
  <c r="C6719" i="52"/>
  <c r="P6718" i="52"/>
  <c r="I6718" i="52"/>
  <c r="C6718" i="52"/>
  <c r="P6717" i="52"/>
  <c r="I6717" i="52"/>
  <c r="C6717" i="52"/>
  <c r="P6716" i="52"/>
  <c r="I6716" i="52"/>
  <c r="C6716" i="52"/>
  <c r="P6715" i="52"/>
  <c r="I6715" i="52"/>
  <c r="C6715" i="52"/>
  <c r="P6714" i="52"/>
  <c r="I6714" i="52"/>
  <c r="C6714" i="52"/>
  <c r="P6713" i="52"/>
  <c r="I6713" i="52"/>
  <c r="C6713" i="52"/>
  <c r="P6712" i="52"/>
  <c r="I6712" i="52"/>
  <c r="C6712" i="52"/>
  <c r="P6711" i="52"/>
  <c r="I6711" i="52"/>
  <c r="C6711" i="52"/>
  <c r="P3789" i="52"/>
  <c r="I3789" i="52"/>
  <c r="C3789" i="52"/>
  <c r="P3788" i="52"/>
  <c r="I3788" i="52"/>
  <c r="C3788" i="52"/>
  <c r="P3787" i="52"/>
  <c r="I3787" i="52"/>
  <c r="C3787" i="52"/>
  <c r="P3786" i="52"/>
  <c r="I3786" i="52"/>
  <c r="C3786" i="52"/>
  <c r="P3785" i="52"/>
  <c r="I3785" i="52"/>
  <c r="C3785" i="52"/>
  <c r="P3784" i="52"/>
  <c r="I3784" i="52"/>
  <c r="C3784" i="52"/>
  <c r="P3783" i="52"/>
  <c r="I3783" i="52"/>
  <c r="C3783" i="52"/>
  <c r="P3782" i="52"/>
  <c r="I3782" i="52"/>
  <c r="C3782" i="52"/>
  <c r="P3781" i="52"/>
  <c r="I3781" i="52"/>
  <c r="C3781" i="52"/>
  <c r="P3780" i="52"/>
  <c r="I3780" i="52"/>
  <c r="C3780" i="52"/>
  <c r="P3779" i="52"/>
  <c r="I3779" i="52"/>
  <c r="C3779" i="52"/>
  <c r="P3778" i="52"/>
  <c r="I3778" i="52"/>
  <c r="C3778" i="52"/>
  <c r="P3777" i="52"/>
  <c r="I3777" i="52"/>
  <c r="C3777" i="52"/>
  <c r="P3776" i="52"/>
  <c r="I3776" i="52"/>
  <c r="C3776" i="52"/>
  <c r="P3775" i="52"/>
  <c r="I3775" i="52"/>
  <c r="C3775" i="52"/>
  <c r="P3774" i="52"/>
  <c r="I3774" i="52"/>
  <c r="C3774" i="52"/>
  <c r="P3773" i="52"/>
  <c r="I3773" i="52"/>
  <c r="C3773" i="52"/>
  <c r="P3772" i="52"/>
  <c r="I3772" i="52"/>
  <c r="C3772" i="52"/>
  <c r="P3771" i="52"/>
  <c r="I3771" i="52"/>
  <c r="C3771" i="52"/>
  <c r="P3770" i="52"/>
  <c r="I3770" i="52"/>
  <c r="C3770" i="52"/>
  <c r="P3769" i="52"/>
  <c r="I3769" i="52"/>
  <c r="C3769" i="52"/>
  <c r="P3768" i="52"/>
  <c r="I3768" i="52"/>
  <c r="C3768" i="52"/>
  <c r="P3767" i="52"/>
  <c r="I3767" i="52"/>
  <c r="C3767" i="52"/>
  <c r="P3766" i="52"/>
  <c r="I3766" i="52"/>
  <c r="C3766" i="52"/>
  <c r="P3765" i="52"/>
  <c r="I3765" i="52"/>
  <c r="C3765" i="52"/>
  <c r="P3764" i="52"/>
  <c r="I3764" i="52"/>
  <c r="C3764" i="52"/>
  <c r="P3763" i="52"/>
  <c r="I3763" i="52"/>
  <c r="C3763" i="52"/>
  <c r="P3762" i="52"/>
  <c r="I3762" i="52"/>
  <c r="C3762" i="52"/>
  <c r="P3761" i="52"/>
  <c r="I3761" i="52"/>
  <c r="C3761" i="52"/>
  <c r="P3760" i="52"/>
  <c r="I3760" i="52"/>
  <c r="C3760" i="52"/>
  <c r="P3759" i="52"/>
  <c r="I3759" i="52"/>
  <c r="C3759" i="52"/>
  <c r="P3758" i="52"/>
  <c r="I3758" i="52"/>
  <c r="C3758" i="52"/>
  <c r="P3757" i="52"/>
  <c r="I3757" i="52"/>
  <c r="C3757" i="52"/>
  <c r="P3756" i="52"/>
  <c r="I3756" i="52"/>
  <c r="C3756" i="52"/>
  <c r="P3755" i="52"/>
  <c r="I3755" i="52"/>
  <c r="C3755" i="52"/>
  <c r="P3754" i="52"/>
  <c r="I3754" i="52"/>
  <c r="C3754" i="52"/>
  <c r="P3753" i="52"/>
  <c r="I3753" i="52"/>
  <c r="C3753" i="52"/>
  <c r="P3752" i="52"/>
  <c r="I3752" i="52"/>
  <c r="C3752" i="52"/>
  <c r="P3751" i="52"/>
  <c r="I3751" i="52"/>
  <c r="C3751" i="52"/>
  <c r="P3750" i="52"/>
  <c r="I3750" i="52"/>
  <c r="C3750" i="52"/>
  <c r="P3749" i="52"/>
  <c r="I3749" i="52"/>
  <c r="C3749" i="52"/>
  <c r="P3748" i="52"/>
  <c r="I3748" i="52"/>
  <c r="C3748" i="52"/>
  <c r="P3747" i="52"/>
  <c r="I3747" i="52"/>
  <c r="C3747" i="52"/>
  <c r="P3746" i="52"/>
  <c r="I3746" i="52"/>
  <c r="C3746" i="52"/>
  <c r="P3745" i="52"/>
  <c r="I3745" i="52"/>
  <c r="C3745" i="52"/>
  <c r="P3744" i="52"/>
  <c r="I3744" i="52"/>
  <c r="C3744" i="52"/>
  <c r="P3743" i="52"/>
  <c r="I3743" i="52"/>
  <c r="C3743" i="52"/>
  <c r="P3742" i="52"/>
  <c r="I3742" i="52"/>
  <c r="C3742" i="52"/>
  <c r="P3741" i="52"/>
  <c r="I3741" i="52"/>
  <c r="C3741" i="52"/>
  <c r="P3740" i="52"/>
  <c r="I3740" i="52"/>
  <c r="C3740" i="52"/>
  <c r="P3739" i="52"/>
  <c r="I3739" i="52"/>
  <c r="C3739" i="52"/>
  <c r="P3738" i="52"/>
  <c r="I3738" i="52"/>
  <c r="C3738" i="52"/>
  <c r="P3737" i="52"/>
  <c r="I3737" i="52"/>
  <c r="C3737" i="52"/>
  <c r="P3736" i="52"/>
  <c r="I3736" i="52"/>
  <c r="C3736" i="52"/>
  <c r="P3735" i="52"/>
  <c r="I3735" i="52"/>
  <c r="C3735" i="52"/>
  <c r="P3734" i="52"/>
  <c r="I3734" i="52"/>
  <c r="C3734" i="52"/>
  <c r="P3733" i="52"/>
  <c r="I3733" i="52"/>
  <c r="C3733" i="52"/>
  <c r="P3732" i="52"/>
  <c r="I3732" i="52"/>
  <c r="C3732" i="52"/>
  <c r="P3731" i="52"/>
  <c r="I3731" i="52"/>
  <c r="C3731" i="52"/>
  <c r="P3730" i="52"/>
  <c r="I3730" i="52"/>
  <c r="C3730" i="52"/>
  <c r="P3729" i="52"/>
  <c r="I3729" i="52"/>
  <c r="C3729" i="52"/>
  <c r="P3728" i="52"/>
  <c r="I3728" i="52"/>
  <c r="C3728" i="52"/>
  <c r="P3727" i="52"/>
  <c r="I3727" i="52"/>
  <c r="C3727" i="52"/>
  <c r="P3726" i="52"/>
  <c r="I3726" i="52"/>
  <c r="C3726" i="52"/>
  <c r="P3725" i="52"/>
  <c r="I3725" i="52"/>
  <c r="C3725" i="52"/>
  <c r="P3724" i="52"/>
  <c r="I3724" i="52"/>
  <c r="C3724" i="52"/>
  <c r="P3723" i="52"/>
  <c r="I3723" i="52"/>
  <c r="C3723" i="52"/>
  <c r="P3722" i="52"/>
  <c r="I3722" i="52"/>
  <c r="C3722" i="52"/>
  <c r="P3721" i="52"/>
  <c r="I3721" i="52"/>
  <c r="C3721" i="52"/>
  <c r="P3720" i="52"/>
  <c r="I3720" i="52"/>
  <c r="C3720" i="52"/>
  <c r="P3719" i="52"/>
  <c r="I3719" i="52"/>
  <c r="C3719" i="52"/>
  <c r="P3718" i="52"/>
  <c r="I3718" i="52"/>
  <c r="C3718" i="52"/>
  <c r="P3717" i="52"/>
  <c r="I3717" i="52"/>
  <c r="C3717" i="52"/>
  <c r="P3716" i="52"/>
  <c r="I3716" i="52"/>
  <c r="C3716" i="52"/>
  <c r="P3715" i="52"/>
  <c r="I3715" i="52"/>
  <c r="C3715" i="52"/>
  <c r="P293" i="52"/>
  <c r="I293" i="52"/>
  <c r="C293" i="52"/>
  <c r="P292" i="52"/>
  <c r="I292" i="52"/>
  <c r="C292" i="52"/>
  <c r="P291" i="52"/>
  <c r="I291" i="52"/>
  <c r="C291" i="52"/>
  <c r="P290" i="52"/>
  <c r="I290" i="52"/>
  <c r="C290" i="52"/>
  <c r="P289" i="52"/>
  <c r="I289" i="52"/>
  <c r="C289" i="52"/>
  <c r="P288" i="52"/>
  <c r="I288" i="52"/>
  <c r="C288" i="52"/>
  <c r="P287" i="52"/>
  <c r="I287" i="52"/>
  <c r="C287" i="52"/>
  <c r="P286" i="52"/>
  <c r="I286" i="52"/>
  <c r="C286" i="52"/>
  <c r="P285" i="52"/>
  <c r="I285" i="52"/>
  <c r="C285" i="52"/>
  <c r="P284" i="52"/>
  <c r="I284" i="52"/>
  <c r="C284" i="52"/>
  <c r="P283" i="52"/>
  <c r="I283" i="52"/>
  <c r="C283" i="52"/>
  <c r="P282" i="52"/>
  <c r="I282" i="52"/>
  <c r="C282" i="52"/>
  <c r="P623" i="52"/>
  <c r="I623" i="52"/>
  <c r="C623" i="52"/>
  <c r="P622" i="52"/>
  <c r="I622" i="52"/>
  <c r="C622" i="52"/>
  <c r="P621" i="52"/>
  <c r="I621" i="52"/>
  <c r="C621" i="52"/>
  <c r="P620" i="52"/>
  <c r="I620" i="52"/>
  <c r="C620" i="52"/>
  <c r="P619" i="52"/>
  <c r="I619" i="52"/>
  <c r="C619" i="52"/>
  <c r="P618" i="52"/>
  <c r="I618" i="52"/>
  <c r="C618" i="52"/>
  <c r="P617" i="52"/>
  <c r="I617" i="52"/>
  <c r="C617" i="52"/>
  <c r="P616" i="52"/>
  <c r="I616" i="52"/>
  <c r="C616" i="52"/>
  <c r="P615" i="52"/>
  <c r="I615" i="52"/>
  <c r="C615" i="52"/>
  <c r="P614" i="52"/>
  <c r="I614" i="52"/>
  <c r="C614" i="52"/>
  <c r="P613" i="52"/>
  <c r="I613" i="52"/>
  <c r="C613" i="52"/>
  <c r="P612" i="52"/>
  <c r="I612" i="52"/>
  <c r="C612" i="52"/>
  <c r="P611" i="52"/>
  <c r="I611" i="52"/>
  <c r="C611" i="52"/>
  <c r="P610" i="52"/>
  <c r="I610" i="52"/>
  <c r="C610" i="52"/>
  <c r="P609" i="52"/>
  <c r="I609" i="52"/>
  <c r="C609" i="52"/>
  <c r="P608" i="52"/>
  <c r="I608" i="52"/>
  <c r="C608" i="52"/>
  <c r="P607" i="52"/>
  <c r="I607" i="52"/>
  <c r="C607" i="52"/>
  <c r="P606" i="52"/>
  <c r="I606" i="52"/>
  <c r="C606" i="52"/>
  <c r="P605" i="52"/>
  <c r="I605" i="52"/>
  <c r="C605" i="52"/>
  <c r="P604" i="52"/>
  <c r="I604" i="52"/>
  <c r="C604" i="52"/>
  <c r="P603" i="52"/>
  <c r="I603" i="52"/>
  <c r="C603" i="52"/>
  <c r="P602" i="52"/>
  <c r="I602" i="52"/>
  <c r="C602" i="52"/>
  <c r="P5947" i="52"/>
  <c r="I5947" i="52"/>
  <c r="C5947" i="52"/>
  <c r="P5946" i="52"/>
  <c r="I5946" i="52"/>
  <c r="C5946" i="52"/>
  <c r="P5945" i="52"/>
  <c r="I5945" i="52"/>
  <c r="C5945" i="52"/>
  <c r="P5936" i="52"/>
  <c r="I5936" i="52"/>
  <c r="C5936" i="52"/>
  <c r="P5944" i="52"/>
  <c r="I5944" i="52"/>
  <c r="C5944" i="52"/>
  <c r="P5935" i="52"/>
  <c r="I5935" i="52"/>
  <c r="C5935" i="52"/>
  <c r="P5943" i="52"/>
  <c r="I5943" i="52"/>
  <c r="C5943" i="52"/>
  <c r="P5942" i="52"/>
  <c r="I5942" i="52"/>
  <c r="C5942" i="52"/>
  <c r="P5941" i="52"/>
  <c r="I5941" i="52"/>
  <c r="C5941" i="52"/>
  <c r="P5940" i="52"/>
  <c r="I5940" i="52"/>
  <c r="C5940" i="52"/>
  <c r="P5934" i="52"/>
  <c r="I5934" i="52"/>
  <c r="C5934" i="52"/>
  <c r="P5939" i="52"/>
  <c r="I5939" i="52"/>
  <c r="C5939" i="52"/>
  <c r="P5933" i="52"/>
  <c r="I5933" i="52"/>
  <c r="C5933" i="52"/>
  <c r="P5938" i="52"/>
  <c r="I5938" i="52"/>
  <c r="C5938" i="52"/>
  <c r="P5937" i="52"/>
  <c r="I5937" i="52"/>
  <c r="C5937" i="52"/>
  <c r="P506" i="52"/>
  <c r="I506" i="52"/>
  <c r="C506" i="52"/>
  <c r="P505" i="52"/>
  <c r="I505" i="52"/>
  <c r="C505" i="52"/>
  <c r="P504" i="52"/>
  <c r="I504" i="52"/>
  <c r="C504" i="52"/>
  <c r="P503" i="52"/>
  <c r="I503" i="52"/>
  <c r="C503" i="52"/>
  <c r="P502" i="52"/>
  <c r="I502" i="52"/>
  <c r="C502" i="52"/>
  <c r="P501" i="52"/>
  <c r="I501" i="52"/>
  <c r="C501" i="52"/>
  <c r="P500" i="52"/>
  <c r="I500" i="52"/>
  <c r="C500" i="52"/>
  <c r="P499" i="52"/>
  <c r="I499" i="52"/>
  <c r="C499" i="52"/>
  <c r="P498" i="52"/>
  <c r="I498" i="52"/>
  <c r="C498" i="52"/>
  <c r="P3431" i="52"/>
  <c r="I3431" i="52"/>
  <c r="C3431" i="52"/>
  <c r="P3430" i="52"/>
  <c r="I3430" i="52"/>
  <c r="C3430" i="52"/>
  <c r="P3429" i="52"/>
  <c r="I3429" i="52"/>
  <c r="C3429" i="52"/>
  <c r="P3428" i="52"/>
  <c r="I3428" i="52"/>
  <c r="C3428" i="52"/>
  <c r="P3427" i="52"/>
  <c r="I3427" i="52"/>
  <c r="C3427" i="52"/>
  <c r="P3426" i="52"/>
  <c r="I3426" i="52"/>
  <c r="C3426" i="52"/>
  <c r="P3425" i="52"/>
  <c r="I3425" i="52"/>
  <c r="C3425" i="52"/>
  <c r="P3424" i="52"/>
  <c r="I3424" i="52"/>
  <c r="C3424" i="52"/>
  <c r="P3423" i="52"/>
  <c r="I3423" i="52"/>
  <c r="C3423" i="52"/>
  <c r="P3422" i="52"/>
  <c r="I3422" i="52"/>
  <c r="C3422" i="52"/>
  <c r="P3421" i="52"/>
  <c r="I3421" i="52"/>
  <c r="C3421" i="52"/>
  <c r="P595" i="52"/>
  <c r="I595" i="52"/>
  <c r="C595" i="52"/>
  <c r="P594" i="52"/>
  <c r="I594" i="52"/>
  <c r="C594" i="52"/>
  <c r="P593" i="52"/>
  <c r="I593" i="52"/>
  <c r="C593" i="52"/>
  <c r="P592" i="52"/>
  <c r="I592" i="52"/>
  <c r="C592" i="52"/>
  <c r="P591" i="52"/>
  <c r="I591" i="52"/>
  <c r="C591" i="52"/>
  <c r="P590" i="52"/>
  <c r="I590" i="52"/>
  <c r="C590" i="52"/>
  <c r="P6007" i="52"/>
  <c r="I6007" i="52"/>
  <c r="C6007" i="52"/>
  <c r="P6006" i="52"/>
  <c r="I6006" i="52"/>
  <c r="C6006" i="52"/>
  <c r="P6005" i="52"/>
  <c r="I6005" i="52"/>
  <c r="C6005" i="52"/>
  <c r="P6004" i="52"/>
  <c r="I6004" i="52"/>
  <c r="C6004" i="52"/>
  <c r="P6003" i="52"/>
  <c r="I6003" i="52"/>
  <c r="C6003" i="52"/>
  <c r="P6002" i="52"/>
  <c r="I6002" i="52"/>
  <c r="C6002" i="52"/>
  <c r="P6001" i="52"/>
  <c r="I6001" i="52"/>
  <c r="C6001" i="52"/>
  <c r="P6000" i="52"/>
  <c r="I6000" i="52"/>
  <c r="C6000" i="52"/>
  <c r="P5999" i="52"/>
  <c r="I5999" i="52"/>
  <c r="C5999" i="52"/>
  <c r="P5998" i="52"/>
  <c r="I5998" i="52"/>
  <c r="C5998" i="52"/>
  <c r="P5997" i="52"/>
  <c r="I5997" i="52"/>
  <c r="C5997" i="52"/>
  <c r="P5996" i="52"/>
  <c r="I5996" i="52"/>
  <c r="C5996" i="52"/>
  <c r="P5995" i="52"/>
  <c r="I5995" i="52"/>
  <c r="C5995" i="52"/>
  <c r="P5994" i="52"/>
  <c r="I5994" i="52"/>
  <c r="C5994" i="52"/>
  <c r="P5993" i="52"/>
  <c r="I5993" i="52"/>
  <c r="C5993" i="52"/>
  <c r="P5992" i="52"/>
  <c r="I5992" i="52"/>
  <c r="C5992" i="52"/>
  <c r="P5991" i="52"/>
  <c r="I5991" i="52"/>
  <c r="C5991" i="52"/>
  <c r="P5990" i="52"/>
  <c r="I5990" i="52"/>
  <c r="C5990" i="52"/>
  <c r="P5989" i="52"/>
  <c r="I5989" i="52"/>
  <c r="C5989" i="52"/>
  <c r="P5988" i="52"/>
  <c r="I5988" i="52"/>
  <c r="C5988" i="52"/>
  <c r="P5987" i="52"/>
  <c r="I5987" i="52"/>
  <c r="C5987" i="52"/>
  <c r="P5986" i="52"/>
  <c r="I5986" i="52"/>
  <c r="C5986" i="52"/>
  <c r="P5985" i="52"/>
  <c r="I5985" i="52"/>
  <c r="C5985" i="52"/>
  <c r="P5984" i="52"/>
  <c r="I5984" i="52"/>
  <c r="C5984" i="52"/>
  <c r="P5983" i="52"/>
  <c r="I5983" i="52"/>
  <c r="C5983" i="52"/>
  <c r="P5982" i="52"/>
  <c r="I5982" i="52"/>
  <c r="C5982" i="52"/>
  <c r="P5981" i="52"/>
  <c r="I5981" i="52"/>
  <c r="C5981" i="52"/>
  <c r="P5980" i="52"/>
  <c r="I5980" i="52"/>
  <c r="C5980" i="52"/>
  <c r="P5979" i="52"/>
  <c r="I5979" i="52"/>
  <c r="C5979" i="52"/>
  <c r="P5978" i="52"/>
  <c r="I5978" i="52"/>
  <c r="C5978" i="52"/>
  <c r="P4058" i="52"/>
  <c r="I4058" i="52"/>
  <c r="C4058" i="52"/>
  <c r="P4057" i="52"/>
  <c r="I4057" i="52"/>
  <c r="C4057" i="52"/>
  <c r="P4056" i="52"/>
  <c r="I4056" i="52"/>
  <c r="C4056" i="52"/>
  <c r="P4055" i="52"/>
  <c r="I4055" i="52"/>
  <c r="C4055" i="52"/>
  <c r="P4054" i="52"/>
  <c r="I4054" i="52"/>
  <c r="C4054" i="52"/>
  <c r="P4053" i="52"/>
  <c r="I4053" i="52"/>
  <c r="C4053" i="52"/>
  <c r="P4052" i="52"/>
  <c r="I4052" i="52"/>
  <c r="C4052" i="52"/>
  <c r="P4051" i="52"/>
  <c r="I4051" i="52"/>
  <c r="C4051" i="52"/>
  <c r="P4050" i="52"/>
  <c r="I4050" i="52"/>
  <c r="C4050" i="52"/>
  <c r="P4049" i="52"/>
  <c r="I4049" i="52"/>
  <c r="C4049" i="52"/>
  <c r="P4048" i="52"/>
  <c r="I4048" i="52"/>
  <c r="C4048" i="52"/>
  <c r="P4047" i="52"/>
  <c r="I4047" i="52"/>
  <c r="C4047" i="52"/>
  <c r="P4068" i="52"/>
  <c r="I4068" i="52"/>
  <c r="C4068" i="52"/>
  <c r="P4067" i="52"/>
  <c r="I4067" i="52"/>
  <c r="C4067" i="52"/>
  <c r="P4066" i="52"/>
  <c r="I4066" i="52"/>
  <c r="C4066" i="52"/>
  <c r="P4065" i="52"/>
  <c r="I4065" i="52"/>
  <c r="C4065" i="52"/>
  <c r="P4064" i="52"/>
  <c r="I4064" i="52"/>
  <c r="C4064" i="52"/>
  <c r="P4063" i="52"/>
  <c r="I4063" i="52"/>
  <c r="C4063" i="52"/>
  <c r="P4062" i="52"/>
  <c r="I4062" i="52"/>
  <c r="C4062" i="52"/>
  <c r="P4061" i="52"/>
  <c r="I4061" i="52"/>
  <c r="C4061" i="52"/>
  <c r="P4060" i="52"/>
  <c r="I4060" i="52"/>
  <c r="C4060" i="52"/>
  <c r="P4059" i="52"/>
  <c r="I4059" i="52"/>
  <c r="C4059" i="52"/>
  <c r="P7042" i="52"/>
  <c r="I7042" i="52"/>
  <c r="C7042" i="52"/>
  <c r="P7041" i="52"/>
  <c r="I7041" i="52"/>
  <c r="C7041" i="52"/>
  <c r="P7040" i="52"/>
  <c r="I7040" i="52"/>
  <c r="C7040" i="52"/>
  <c r="P7039" i="52"/>
  <c r="I7039" i="52"/>
  <c r="C7039" i="52"/>
  <c r="P7038" i="52"/>
  <c r="I7038" i="52"/>
  <c r="C7038" i="52"/>
  <c r="P7037" i="52"/>
  <c r="I7037" i="52"/>
  <c r="C7037" i="52"/>
  <c r="P7036" i="52"/>
  <c r="I7036" i="52"/>
  <c r="C7036" i="52"/>
  <c r="P3714" i="52"/>
  <c r="I3714" i="52"/>
  <c r="C3714" i="52"/>
  <c r="P3713" i="52"/>
  <c r="I3713" i="52"/>
  <c r="C3713" i="52"/>
  <c r="P3712" i="52"/>
  <c r="I3712" i="52"/>
  <c r="C3712" i="52"/>
  <c r="P3711" i="52"/>
  <c r="I3711" i="52"/>
  <c r="C3711" i="52"/>
  <c r="P3710" i="52"/>
  <c r="I3710" i="52"/>
  <c r="C3710" i="52"/>
  <c r="P3709" i="52"/>
  <c r="I3709" i="52"/>
  <c r="C3709" i="52"/>
  <c r="P3708" i="52"/>
  <c r="I3708" i="52"/>
  <c r="C3708" i="52"/>
  <c r="P3707" i="52"/>
  <c r="I3707" i="52"/>
  <c r="C3707" i="52"/>
  <c r="P3706" i="52"/>
  <c r="I3706" i="52"/>
  <c r="C3706" i="52"/>
  <c r="P3705" i="52"/>
  <c r="I3705" i="52"/>
  <c r="C3705" i="52"/>
  <c r="P3704" i="52"/>
  <c r="I3704" i="52"/>
  <c r="C3704" i="52"/>
  <c r="P3703" i="52"/>
  <c r="I3703" i="52"/>
  <c r="C3703" i="52"/>
  <c r="P3702" i="52"/>
  <c r="I3702" i="52"/>
  <c r="C3702" i="52"/>
  <c r="P3701" i="52"/>
  <c r="I3701" i="52"/>
  <c r="C3701" i="52"/>
  <c r="P3700" i="52"/>
  <c r="I3700" i="52"/>
  <c r="C3700" i="52"/>
  <c r="P3699" i="52"/>
  <c r="I3699" i="52"/>
  <c r="C3699" i="52"/>
  <c r="P3698" i="52"/>
  <c r="I3698" i="52"/>
  <c r="C3698" i="52"/>
  <c r="P3697" i="52"/>
  <c r="I3697" i="52"/>
  <c r="C3697" i="52"/>
  <c r="P3696" i="52"/>
  <c r="I3696" i="52"/>
  <c r="C3696" i="52"/>
  <c r="P3695" i="52"/>
  <c r="I3695" i="52"/>
  <c r="C3695" i="52"/>
  <c r="P3694" i="52"/>
  <c r="I3694" i="52"/>
  <c r="C3694" i="52"/>
  <c r="P3693" i="52"/>
  <c r="I3693" i="52"/>
  <c r="C3693" i="52"/>
  <c r="P281" i="52"/>
  <c r="I281" i="52"/>
  <c r="C281" i="52"/>
  <c r="P280" i="52"/>
  <c r="I280" i="52"/>
  <c r="C280" i="52"/>
  <c r="P279" i="52"/>
  <c r="I279" i="52"/>
  <c r="C279" i="52"/>
  <c r="P278" i="52"/>
  <c r="I278" i="52"/>
  <c r="C278" i="52"/>
  <c r="P277" i="52"/>
  <c r="I277" i="52"/>
  <c r="C277" i="52"/>
  <c r="P276" i="52"/>
  <c r="I276" i="52"/>
  <c r="C276" i="52"/>
  <c r="P275" i="52"/>
  <c r="I275" i="52"/>
  <c r="C275" i="52"/>
  <c r="P274" i="52"/>
  <c r="I274" i="52"/>
  <c r="C274" i="52"/>
  <c r="P273" i="52"/>
  <c r="I273" i="52"/>
  <c r="C273" i="52"/>
  <c r="P272" i="52"/>
  <c r="I272" i="52"/>
  <c r="C272" i="52"/>
  <c r="P271" i="52"/>
  <c r="I271" i="52"/>
  <c r="C271" i="52"/>
  <c r="P270" i="52"/>
  <c r="I270" i="52"/>
  <c r="C270" i="52"/>
  <c r="P269" i="52"/>
  <c r="I269" i="52"/>
  <c r="C269" i="52"/>
  <c r="P268" i="52"/>
  <c r="I268" i="52"/>
  <c r="C268" i="52"/>
  <c r="P267" i="52"/>
  <c r="I267" i="52"/>
  <c r="C267" i="52"/>
  <c r="P266" i="52"/>
  <c r="I266" i="52"/>
  <c r="C266" i="52"/>
  <c r="P265" i="52"/>
  <c r="I265" i="52"/>
  <c r="C265" i="52"/>
  <c r="P264" i="52"/>
  <c r="I264" i="52"/>
  <c r="C264" i="52"/>
  <c r="P263" i="52"/>
  <c r="I263" i="52"/>
  <c r="C263" i="52"/>
  <c r="P3870" i="52"/>
  <c r="I3870" i="52"/>
  <c r="C3870" i="52"/>
  <c r="P3869" i="52"/>
  <c r="I3869" i="52"/>
  <c r="C3869" i="52"/>
  <c r="P3868" i="52"/>
  <c r="I3868" i="52"/>
  <c r="C3868" i="52"/>
  <c r="P3867" i="52"/>
  <c r="I3867" i="52"/>
  <c r="C3867" i="52"/>
  <c r="P3866" i="52"/>
  <c r="I3866" i="52"/>
  <c r="C3866" i="52"/>
  <c r="P3865" i="52"/>
  <c r="I3865" i="52"/>
  <c r="C3865" i="52"/>
  <c r="P3864" i="52"/>
  <c r="I3864" i="52"/>
  <c r="C3864" i="52"/>
  <c r="P3863" i="52"/>
  <c r="I3863" i="52"/>
  <c r="C3863" i="52"/>
  <c r="P3862" i="52"/>
  <c r="I3862" i="52"/>
  <c r="C3862" i="52"/>
  <c r="P3861" i="52"/>
  <c r="I3861" i="52"/>
  <c r="C3861" i="52"/>
  <c r="P3860" i="52"/>
  <c r="I3860" i="52"/>
  <c r="C3860" i="52"/>
  <c r="P3859" i="52"/>
  <c r="I3859" i="52"/>
  <c r="C3859" i="52"/>
  <c r="P3858" i="52"/>
  <c r="I3858" i="52"/>
  <c r="C3858" i="52"/>
  <c r="P3857" i="52"/>
  <c r="I3857" i="52"/>
  <c r="C3857" i="52"/>
  <c r="P3856" i="52"/>
  <c r="I3856" i="52"/>
  <c r="C3856" i="52"/>
  <c r="P3855" i="52"/>
  <c r="I3855" i="52"/>
  <c r="C3855" i="52"/>
  <c r="P3854" i="52"/>
  <c r="I3854" i="52"/>
  <c r="C3854" i="52"/>
  <c r="P3853" i="52"/>
  <c r="I3853" i="52"/>
  <c r="C3853" i="52"/>
  <c r="P3852" i="52"/>
  <c r="I3852" i="52"/>
  <c r="C3852" i="52"/>
  <c r="P3851" i="52"/>
  <c r="I3851" i="52"/>
  <c r="C3851" i="52"/>
  <c r="P3850" i="52"/>
  <c r="I3850" i="52"/>
  <c r="C3850" i="52"/>
  <c r="P3849" i="52"/>
  <c r="I3849" i="52"/>
  <c r="C3849" i="52"/>
  <c r="P3848" i="52"/>
  <c r="I3848" i="52"/>
  <c r="C3848" i="52"/>
  <c r="P3847" i="52"/>
  <c r="I3847" i="52"/>
  <c r="C3847" i="52"/>
  <c r="P3846" i="52"/>
  <c r="I3846" i="52"/>
  <c r="C3846" i="52"/>
  <c r="P3845" i="52"/>
  <c r="I3845" i="52"/>
  <c r="C3845" i="52"/>
  <c r="P3844" i="52"/>
  <c r="I3844" i="52"/>
  <c r="C3844" i="52"/>
  <c r="P3843" i="52"/>
  <c r="I3843" i="52"/>
  <c r="C3843" i="52"/>
  <c r="P3842" i="52"/>
  <c r="I3842" i="52"/>
  <c r="C3842" i="52"/>
  <c r="P3841" i="52"/>
  <c r="I3841" i="52"/>
  <c r="C3841" i="52"/>
  <c r="P3840" i="52"/>
  <c r="I3840" i="52"/>
  <c r="C3840" i="52"/>
  <c r="P3839" i="52"/>
  <c r="I3839" i="52"/>
  <c r="C3839" i="52"/>
  <c r="P3838" i="52"/>
  <c r="I3838" i="52"/>
  <c r="C3838" i="52"/>
  <c r="P3837" i="52"/>
  <c r="I3837" i="52"/>
  <c r="C3837" i="52"/>
  <c r="P3836" i="52"/>
  <c r="I3836" i="52"/>
  <c r="C3836" i="52"/>
  <c r="P3835" i="52"/>
  <c r="I3835" i="52"/>
  <c r="C3835" i="52"/>
  <c r="P3834" i="52"/>
  <c r="I3834" i="52"/>
  <c r="C3834" i="52"/>
  <c r="P3833" i="52"/>
  <c r="I3833" i="52"/>
  <c r="C3833" i="52"/>
  <c r="P3832" i="52"/>
  <c r="I3832" i="52"/>
  <c r="C3832" i="52"/>
  <c r="P3831" i="52"/>
  <c r="I3831" i="52"/>
  <c r="C3831" i="52"/>
  <c r="P3830" i="52"/>
  <c r="I3830" i="52"/>
  <c r="C3830" i="52"/>
  <c r="P3829" i="52"/>
  <c r="I3829" i="52"/>
  <c r="C3829" i="52"/>
  <c r="P3828" i="52"/>
  <c r="I3828" i="52"/>
  <c r="C3828" i="52"/>
  <c r="P3827" i="52"/>
  <c r="I3827" i="52"/>
  <c r="C3827" i="52"/>
  <c r="P3826" i="52"/>
  <c r="I3826" i="52"/>
  <c r="C3826" i="52"/>
  <c r="P3825" i="52"/>
  <c r="I3825" i="52"/>
  <c r="C3825" i="52"/>
  <c r="P3824" i="52"/>
  <c r="I3824" i="52"/>
  <c r="C3824" i="52"/>
  <c r="P3823" i="52"/>
  <c r="I3823" i="52"/>
  <c r="C3823" i="52"/>
  <c r="P3822" i="52"/>
  <c r="I3822" i="52"/>
  <c r="C3822" i="52"/>
  <c r="P3821" i="52"/>
  <c r="I3821" i="52"/>
  <c r="C3821" i="52"/>
  <c r="P3820" i="52"/>
  <c r="I3820" i="52"/>
  <c r="C3820" i="52"/>
  <c r="P3819" i="52"/>
  <c r="I3819" i="52"/>
  <c r="C3819" i="52"/>
  <c r="P3818" i="52"/>
  <c r="I3818" i="52"/>
  <c r="C3818" i="52"/>
  <c r="P3817" i="52"/>
  <c r="I3817" i="52"/>
  <c r="C3817" i="52"/>
  <c r="P3816" i="52"/>
  <c r="I3816" i="52"/>
  <c r="C3816" i="52"/>
  <c r="P3815" i="52"/>
  <c r="I3815" i="52"/>
  <c r="C3815" i="52"/>
  <c r="P3814" i="52"/>
  <c r="I3814" i="52"/>
  <c r="C3814" i="52"/>
  <c r="P3813" i="52"/>
  <c r="I3813" i="52"/>
  <c r="C3813" i="52"/>
  <c r="P3812" i="52"/>
  <c r="I3812" i="52"/>
  <c r="C3812" i="52"/>
  <c r="P3811" i="52"/>
  <c r="I3811" i="52"/>
  <c r="C3811" i="52"/>
  <c r="P3810" i="52"/>
  <c r="I3810" i="52"/>
  <c r="C3810" i="52"/>
  <c r="P3809" i="52"/>
  <c r="I3809" i="52"/>
  <c r="C3809" i="52"/>
  <c r="P3808" i="52"/>
  <c r="I3808" i="52"/>
  <c r="C3808" i="52"/>
  <c r="P3807" i="52"/>
  <c r="I3807" i="52"/>
  <c r="C3807" i="52"/>
  <c r="P3806" i="52"/>
  <c r="I3806" i="52"/>
  <c r="C3806" i="52"/>
  <c r="P3805" i="52"/>
  <c r="I3805" i="52"/>
  <c r="C3805" i="52"/>
  <c r="P3804" i="52"/>
  <c r="I3804" i="52"/>
  <c r="C3804" i="52"/>
  <c r="P3803" i="52"/>
  <c r="I3803" i="52"/>
  <c r="C3803" i="52"/>
  <c r="P3802" i="52"/>
  <c r="I3802" i="52"/>
  <c r="C3802" i="52"/>
  <c r="P3801" i="52"/>
  <c r="I3801" i="52"/>
  <c r="C3801" i="52"/>
  <c r="P3800" i="52"/>
  <c r="I3800" i="52"/>
  <c r="C3800" i="52"/>
  <c r="P3799" i="52"/>
  <c r="I3799" i="52"/>
  <c r="C3799" i="52"/>
  <c r="P3798" i="52"/>
  <c r="I3798" i="52"/>
  <c r="C3798" i="52"/>
  <c r="P3797" i="52"/>
  <c r="I3797" i="52"/>
  <c r="C3797" i="52"/>
  <c r="P3796" i="52"/>
  <c r="I3796" i="52"/>
  <c r="C3796" i="52"/>
  <c r="P3795" i="52"/>
  <c r="I3795" i="52"/>
  <c r="C3795" i="52"/>
  <c r="P3794" i="52"/>
  <c r="I3794" i="52"/>
  <c r="C3794" i="52"/>
  <c r="P3793" i="52"/>
  <c r="I3793" i="52"/>
  <c r="C3793" i="52"/>
  <c r="P3792" i="52"/>
  <c r="I3792" i="52"/>
  <c r="C3792" i="52"/>
  <c r="P3791" i="52"/>
  <c r="I3791" i="52"/>
  <c r="C3791" i="52"/>
  <c r="P3790" i="52"/>
  <c r="I3790" i="52"/>
  <c r="C3790" i="52"/>
  <c r="P316" i="52"/>
  <c r="I316" i="52"/>
  <c r="C316" i="52"/>
  <c r="P315" i="52"/>
  <c r="I315" i="52"/>
  <c r="C315" i="52"/>
  <c r="P314" i="52"/>
  <c r="I314" i="52"/>
  <c r="C314" i="52"/>
  <c r="P313" i="52"/>
  <c r="I313" i="52"/>
  <c r="C313" i="52"/>
  <c r="P312" i="52"/>
  <c r="I312" i="52"/>
  <c r="C312" i="52"/>
  <c r="P311" i="52"/>
  <c r="I311" i="52"/>
  <c r="C311" i="52"/>
  <c r="P310" i="52"/>
  <c r="I310" i="52"/>
  <c r="C310" i="52"/>
  <c r="P309" i="52"/>
  <c r="I309" i="52"/>
  <c r="C309" i="52"/>
  <c r="P308" i="52"/>
  <c r="I308" i="52"/>
  <c r="C308" i="52"/>
  <c r="P307" i="52"/>
  <c r="I307" i="52"/>
  <c r="C307" i="52"/>
  <c r="P306" i="52"/>
  <c r="I306" i="52"/>
  <c r="C306" i="52"/>
  <c r="P305" i="52"/>
  <c r="I305" i="52"/>
  <c r="C305" i="52"/>
  <c r="P304" i="52"/>
  <c r="I304" i="52"/>
  <c r="C304" i="52"/>
  <c r="P303" i="52"/>
  <c r="I303" i="52"/>
  <c r="C303" i="52"/>
  <c r="P302" i="52"/>
  <c r="I302" i="52"/>
  <c r="C302" i="52"/>
  <c r="P301" i="52"/>
  <c r="I301" i="52"/>
  <c r="C301" i="52"/>
  <c r="P300" i="52"/>
  <c r="I300" i="52"/>
  <c r="C300" i="52"/>
  <c r="P299" i="52"/>
  <c r="I299" i="52"/>
  <c r="C299" i="52"/>
  <c r="P298" i="52"/>
  <c r="I298" i="52"/>
  <c r="C298" i="52"/>
  <c r="P297" i="52"/>
  <c r="I297" i="52"/>
  <c r="C297" i="52"/>
  <c r="P296" i="52"/>
  <c r="I296" i="52"/>
  <c r="C296" i="52"/>
  <c r="P295" i="52"/>
  <c r="I295" i="52"/>
  <c r="C295" i="52"/>
  <c r="P294" i="52"/>
  <c r="I294" i="52"/>
  <c r="C294" i="52"/>
  <c r="P7021" i="52"/>
  <c r="I7021" i="52"/>
  <c r="C7021" i="52"/>
  <c r="P7020" i="52"/>
  <c r="I7020" i="52"/>
  <c r="C7020" i="52"/>
  <c r="P7019" i="52"/>
  <c r="I7019" i="52"/>
  <c r="C7019" i="52"/>
  <c r="P7018" i="52"/>
  <c r="I7018" i="52"/>
  <c r="C7018" i="52"/>
  <c r="P7017" i="52"/>
  <c r="I7017" i="52"/>
  <c r="C7017" i="52"/>
  <c r="P7016" i="52"/>
  <c r="I7016" i="52"/>
  <c r="C7016" i="52"/>
  <c r="P7015" i="52"/>
  <c r="I7015" i="52"/>
  <c r="C7015" i="52"/>
  <c r="P7014" i="52"/>
  <c r="I7014" i="52"/>
  <c r="C7014" i="52"/>
  <c r="P7013" i="52"/>
  <c r="I7013" i="52"/>
  <c r="C7013" i="52"/>
  <c r="P7012" i="52"/>
  <c r="I7012" i="52"/>
  <c r="C7012" i="52"/>
  <c r="P7011" i="52"/>
  <c r="I7011" i="52"/>
  <c r="C7011" i="52"/>
  <c r="P7010" i="52"/>
  <c r="I7010" i="52"/>
  <c r="C7010" i="52"/>
  <c r="P7009" i="52"/>
  <c r="I7009" i="52"/>
  <c r="C7009" i="52"/>
  <c r="P7008" i="52"/>
  <c r="I7008" i="52"/>
  <c r="C7008" i="52"/>
  <c r="P7007" i="52"/>
  <c r="I7007" i="52"/>
  <c r="C7007" i="52"/>
  <c r="P7006" i="52"/>
  <c r="I7006" i="52"/>
  <c r="C7006" i="52"/>
  <c r="P7005" i="52"/>
  <c r="I7005" i="52"/>
  <c r="C7005" i="52"/>
  <c r="P7004" i="52"/>
  <c r="I7004" i="52"/>
  <c r="C7004" i="52"/>
  <c r="P7003" i="52"/>
  <c r="I7003" i="52"/>
  <c r="C7003" i="52"/>
  <c r="P7002" i="52"/>
  <c r="I7002" i="52"/>
  <c r="C7002" i="52"/>
  <c r="P7001" i="52"/>
  <c r="I7001" i="52"/>
  <c r="C7001" i="52"/>
  <c r="P7000" i="52"/>
  <c r="I7000" i="52"/>
  <c r="C7000" i="52"/>
  <c r="P3503" i="52"/>
  <c r="I3503" i="52"/>
  <c r="C3503" i="52"/>
  <c r="P3502" i="52"/>
  <c r="I3502" i="52"/>
  <c r="C3502" i="52"/>
  <c r="P3501" i="52"/>
  <c r="I3501" i="52"/>
  <c r="C3501" i="52"/>
  <c r="P3500" i="52"/>
  <c r="I3500" i="52"/>
  <c r="C3500" i="52"/>
  <c r="P3499" i="52"/>
  <c r="I3499" i="52"/>
  <c r="C3499" i="52"/>
  <c r="P3498" i="52"/>
  <c r="I3498" i="52"/>
  <c r="C3498" i="52"/>
  <c r="P3497" i="52"/>
  <c r="I3497" i="52"/>
  <c r="C3497" i="52"/>
  <c r="P3496" i="52"/>
  <c r="I3496" i="52"/>
  <c r="C3496" i="52"/>
  <c r="P3495" i="52"/>
  <c r="I3495" i="52"/>
  <c r="C3495" i="52"/>
  <c r="P3494" i="52"/>
  <c r="I3494" i="52"/>
  <c r="C3494" i="52"/>
  <c r="P3493" i="52"/>
  <c r="I3493" i="52"/>
  <c r="C3493" i="52"/>
  <c r="P3492" i="52"/>
  <c r="I3492" i="52"/>
  <c r="C3492" i="52"/>
  <c r="P3491" i="52"/>
  <c r="I3491" i="52"/>
  <c r="C3491" i="52"/>
  <c r="P3490" i="52"/>
  <c r="I3490" i="52"/>
  <c r="C3490" i="52"/>
  <c r="P3489" i="52"/>
  <c r="I3489" i="52"/>
  <c r="C3489" i="52"/>
  <c r="P3488" i="52"/>
  <c r="I3488" i="52"/>
  <c r="C3488" i="52"/>
  <c r="P3487" i="52"/>
  <c r="I3487" i="52"/>
  <c r="C3487" i="52"/>
  <c r="P3486" i="52"/>
  <c r="I3486" i="52"/>
  <c r="C3486" i="52"/>
  <c r="P3485" i="52"/>
  <c r="I3485" i="52"/>
  <c r="C3485" i="52"/>
  <c r="P3484" i="52"/>
  <c r="I3484" i="52"/>
  <c r="C3484" i="52"/>
  <c r="P3483" i="52"/>
  <c r="I3483" i="52"/>
  <c r="C3483" i="52"/>
  <c r="P3482" i="52"/>
  <c r="I3482" i="52"/>
  <c r="C3482" i="52"/>
  <c r="P3481" i="52"/>
  <c r="I3481" i="52"/>
  <c r="C3481" i="52"/>
  <c r="P3480" i="52"/>
  <c r="I3480" i="52"/>
  <c r="C3480" i="52"/>
  <c r="P3479" i="52"/>
  <c r="I3479" i="52"/>
  <c r="C3479" i="52"/>
  <c r="P3478" i="52"/>
  <c r="I3478" i="52"/>
  <c r="C3478" i="52"/>
  <c r="P3477" i="52"/>
  <c r="I3477" i="52"/>
  <c r="C3477" i="52"/>
  <c r="P3476" i="52"/>
  <c r="I3476" i="52"/>
  <c r="C3476" i="52"/>
  <c r="P3475" i="52"/>
  <c r="I3475" i="52"/>
  <c r="C3475" i="52"/>
  <c r="P3474" i="52"/>
  <c r="I3474" i="52"/>
  <c r="C3474" i="52"/>
  <c r="P3473" i="52"/>
  <c r="I3473" i="52"/>
  <c r="C3473" i="52"/>
  <c r="P3472" i="52"/>
  <c r="I3472" i="52"/>
  <c r="C3472" i="52"/>
  <c r="P3471" i="52"/>
  <c r="I3471" i="52"/>
  <c r="C3471" i="52"/>
  <c r="P3470" i="52"/>
  <c r="I3470" i="52"/>
  <c r="C3470" i="52"/>
  <c r="P3469" i="52"/>
  <c r="I3469" i="52"/>
  <c r="C3469" i="52"/>
  <c r="P3468" i="52"/>
  <c r="I3468" i="52"/>
  <c r="C3468" i="52"/>
  <c r="P3467" i="52"/>
  <c r="I3467" i="52"/>
  <c r="C3467" i="52"/>
  <c r="P3466" i="52"/>
  <c r="I3466" i="52"/>
  <c r="C3466" i="52"/>
  <c r="P3465" i="52"/>
  <c r="I3465" i="52"/>
  <c r="C3465" i="52"/>
  <c r="P246" i="52"/>
  <c r="I246" i="52"/>
  <c r="C246" i="52"/>
  <c r="P245" i="52"/>
  <c r="I245" i="52"/>
  <c r="C245" i="52"/>
  <c r="P244" i="52"/>
  <c r="I244" i="52"/>
  <c r="C244" i="52"/>
  <c r="P243" i="52"/>
  <c r="I243" i="52"/>
  <c r="C243" i="52"/>
  <c r="P242" i="52"/>
  <c r="I242" i="52"/>
  <c r="C242" i="52"/>
  <c r="P241" i="52"/>
  <c r="I241" i="52"/>
  <c r="C241" i="52"/>
  <c r="P240" i="52"/>
  <c r="I240" i="52"/>
  <c r="C240" i="52"/>
  <c r="P6082" i="52"/>
  <c r="I6082" i="52"/>
  <c r="C6082" i="52"/>
  <c r="P6081" i="52"/>
  <c r="I6081" i="52"/>
  <c r="C6081" i="52"/>
  <c r="P6080" i="52"/>
  <c r="I6080" i="52"/>
  <c r="C6080" i="52"/>
  <c r="P6079" i="52"/>
  <c r="I6079" i="52"/>
  <c r="C6079" i="52"/>
  <c r="P6078" i="52"/>
  <c r="I6078" i="52"/>
  <c r="C6078" i="52"/>
  <c r="P6077" i="52"/>
  <c r="I6077" i="52"/>
  <c r="C6077" i="52"/>
  <c r="P6076" i="52"/>
  <c r="I6076" i="52"/>
  <c r="C6076" i="52"/>
  <c r="P6075" i="52"/>
  <c r="I6075" i="52"/>
  <c r="C6075" i="52"/>
  <c r="P6074" i="52"/>
  <c r="I6074" i="52"/>
  <c r="C6074" i="52"/>
  <c r="P6073" i="52"/>
  <c r="I6073" i="52"/>
  <c r="C6073" i="52"/>
  <c r="P6072" i="52"/>
  <c r="I6072" i="52"/>
  <c r="C6072" i="52"/>
  <c r="P6071" i="52"/>
  <c r="I6071" i="52"/>
  <c r="C6071" i="52"/>
  <c r="P6070" i="52"/>
  <c r="I6070" i="52"/>
  <c r="C6070" i="52"/>
  <c r="P6069" i="52"/>
  <c r="I6069" i="52"/>
  <c r="C6069" i="52"/>
  <c r="P6068" i="52"/>
  <c r="I6068" i="52"/>
  <c r="C6068" i="52"/>
  <c r="P6067" i="52"/>
  <c r="I6067" i="52"/>
  <c r="C6067" i="52"/>
  <c r="P6066" i="52"/>
  <c r="I6066" i="52"/>
  <c r="C6066" i="52"/>
  <c r="P6065" i="52"/>
  <c r="I6065" i="52"/>
  <c r="C6065" i="52"/>
  <c r="P6064" i="52"/>
  <c r="I6064" i="52"/>
  <c r="C6064" i="52"/>
  <c r="P6063" i="52"/>
  <c r="I6063" i="52"/>
  <c r="C6063" i="52"/>
  <c r="P6062" i="52"/>
  <c r="I6062" i="52"/>
  <c r="C6062" i="52"/>
  <c r="P6061" i="52"/>
  <c r="I6061" i="52"/>
  <c r="C6061" i="52"/>
  <c r="P6060" i="52"/>
  <c r="I6060" i="52"/>
  <c r="C6060" i="52"/>
  <c r="P6969" i="52"/>
  <c r="I6969" i="52"/>
  <c r="C6969" i="52"/>
  <c r="P6968" i="52"/>
  <c r="I6968" i="52"/>
  <c r="C6968" i="52"/>
  <c r="P6967" i="52"/>
  <c r="I6967" i="52"/>
  <c r="C6967" i="52"/>
  <c r="P6966" i="52"/>
  <c r="I6966" i="52"/>
  <c r="C6966" i="52"/>
  <c r="P6965" i="52"/>
  <c r="I6965" i="52"/>
  <c r="C6965" i="52"/>
  <c r="P6964" i="52"/>
  <c r="I6964" i="52"/>
  <c r="C6964" i="52"/>
  <c r="P6963" i="52"/>
  <c r="I6963" i="52"/>
  <c r="C6963" i="52"/>
  <c r="P6962" i="52"/>
  <c r="I6962" i="52"/>
  <c r="C6962" i="52"/>
  <c r="P6961" i="52"/>
  <c r="I6961" i="52"/>
  <c r="C6961" i="52"/>
  <c r="P6960" i="52"/>
  <c r="I6960" i="52"/>
  <c r="C6960" i="52"/>
  <c r="P6959" i="52"/>
  <c r="I6959" i="52"/>
  <c r="C6959" i="52"/>
  <c r="P6958" i="52"/>
  <c r="I6958" i="52"/>
  <c r="C6958" i="52"/>
  <c r="P6957" i="52"/>
  <c r="I6957" i="52"/>
  <c r="C6957" i="52"/>
  <c r="P6956" i="52"/>
  <c r="I6956" i="52"/>
  <c r="C6956" i="52"/>
  <c r="P601" i="52"/>
  <c r="I601" i="52"/>
  <c r="C601" i="52"/>
  <c r="P600" i="52"/>
  <c r="I600" i="52"/>
  <c r="C600" i="52"/>
  <c r="P599" i="52"/>
  <c r="I599" i="52"/>
  <c r="C599" i="52"/>
  <c r="P598" i="52"/>
  <c r="I598" i="52"/>
  <c r="C598" i="52"/>
  <c r="P597" i="52"/>
  <c r="I597" i="52"/>
  <c r="C597" i="52"/>
  <c r="P596" i="52"/>
  <c r="I596" i="52"/>
  <c r="C596" i="52"/>
  <c r="P3395" i="52"/>
  <c r="I3395" i="52"/>
  <c r="C3395" i="52"/>
  <c r="P3394" i="52"/>
  <c r="I3394" i="52"/>
  <c r="C3394" i="52"/>
  <c r="P3393" i="52"/>
  <c r="I3393" i="52"/>
  <c r="C3393" i="52"/>
  <c r="P3392" i="52"/>
  <c r="I3392" i="52"/>
  <c r="C3392" i="52"/>
  <c r="P3391" i="52"/>
  <c r="I3391" i="52"/>
  <c r="C3391" i="52"/>
  <c r="P3390" i="52"/>
  <c r="I3390" i="52"/>
  <c r="C3390" i="52"/>
  <c r="P3389" i="52"/>
  <c r="I3389" i="52"/>
  <c r="C3389" i="52"/>
  <c r="P3388" i="52"/>
  <c r="I3388" i="52"/>
  <c r="C3388" i="52"/>
  <c r="P3387" i="52"/>
  <c r="I3387" i="52"/>
  <c r="C3387" i="52"/>
  <c r="P3386" i="52"/>
  <c r="I3386" i="52"/>
  <c r="C3386" i="52"/>
  <c r="P3385" i="52"/>
  <c r="I3385" i="52"/>
  <c r="C3385" i="52"/>
  <c r="P3384" i="52"/>
  <c r="I3384" i="52"/>
  <c r="C3384" i="52"/>
  <c r="P3383" i="52"/>
  <c r="I3383" i="52"/>
  <c r="C3383" i="52"/>
  <c r="P3382" i="52"/>
  <c r="I3382" i="52"/>
  <c r="C3382" i="52"/>
  <c r="P3381" i="52"/>
  <c r="I3381" i="52"/>
  <c r="C3381" i="52"/>
  <c r="P3380" i="52"/>
  <c r="I3380" i="52"/>
  <c r="C3380" i="52"/>
  <c r="P218" i="52"/>
  <c r="I218" i="52"/>
  <c r="C218" i="52"/>
  <c r="P217" i="52"/>
  <c r="I217" i="52"/>
  <c r="C217" i="52"/>
  <c r="P216" i="52"/>
  <c r="I216" i="52"/>
  <c r="C216" i="52"/>
  <c r="P215" i="52"/>
  <c r="I215" i="52"/>
  <c r="C215" i="52"/>
  <c r="P214" i="52"/>
  <c r="I214" i="52"/>
  <c r="C214" i="52"/>
  <c r="P213" i="52"/>
  <c r="I213" i="52"/>
  <c r="C213" i="52"/>
  <c r="P212" i="52"/>
  <c r="I212" i="52"/>
  <c r="C212" i="52"/>
  <c r="P211" i="52"/>
  <c r="I211" i="52"/>
  <c r="C211" i="52"/>
  <c r="P210" i="52"/>
  <c r="I210" i="52"/>
  <c r="C210" i="52"/>
  <c r="P209" i="52"/>
  <c r="I209" i="52"/>
  <c r="C209" i="52"/>
  <c r="P208" i="52"/>
  <c r="I208" i="52"/>
  <c r="C208" i="52"/>
  <c r="P207" i="52"/>
  <c r="I207" i="52"/>
  <c r="C207" i="52"/>
  <c r="P206" i="52"/>
  <c r="I206" i="52"/>
  <c r="C206" i="52"/>
  <c r="P205" i="52"/>
  <c r="I205" i="52"/>
  <c r="C205" i="52"/>
  <c r="P4776" i="52"/>
  <c r="I4776" i="52"/>
  <c r="C4776" i="52"/>
  <c r="P4775" i="52"/>
  <c r="I4775" i="52"/>
  <c r="C4775" i="52"/>
  <c r="P4774" i="52"/>
  <c r="I4774" i="52"/>
  <c r="C4774" i="52"/>
  <c r="P4773" i="52"/>
  <c r="I4773" i="52"/>
  <c r="C4773" i="52"/>
  <c r="P4772" i="52"/>
  <c r="I4772" i="52"/>
  <c r="C4772" i="52"/>
  <c r="P4771" i="52"/>
  <c r="I4771" i="52"/>
  <c r="C4771" i="52"/>
  <c r="P4770" i="52"/>
  <c r="I4770" i="52"/>
  <c r="C4770" i="52"/>
  <c r="P4769" i="52"/>
  <c r="I4769" i="52"/>
  <c r="C4769" i="52"/>
  <c r="P4768" i="52"/>
  <c r="I4768" i="52"/>
  <c r="C4768" i="52"/>
  <c r="P4767" i="52"/>
  <c r="I4767" i="52"/>
  <c r="C4767" i="52"/>
  <c r="P489" i="52"/>
  <c r="I489" i="52"/>
  <c r="C489" i="52"/>
  <c r="P488" i="52"/>
  <c r="I488" i="52"/>
  <c r="C488" i="52"/>
  <c r="P487" i="52"/>
  <c r="I487" i="52"/>
  <c r="C487" i="52"/>
  <c r="P486" i="52"/>
  <c r="I486" i="52"/>
  <c r="C486" i="52"/>
  <c r="P485" i="52"/>
  <c r="I485" i="52"/>
  <c r="C485" i="52"/>
  <c r="P484" i="52"/>
  <c r="I484" i="52"/>
  <c r="C484" i="52"/>
  <c r="P483" i="52"/>
  <c r="I483" i="52"/>
  <c r="C483" i="52"/>
  <c r="P482" i="52"/>
  <c r="I482" i="52"/>
  <c r="C482" i="52"/>
  <c r="P481" i="52"/>
  <c r="I481" i="52"/>
  <c r="C481" i="52"/>
  <c r="P480" i="52"/>
  <c r="I480" i="52"/>
  <c r="C480" i="52"/>
  <c r="P479" i="52"/>
  <c r="I479" i="52"/>
  <c r="C479" i="52"/>
  <c r="P478" i="52"/>
  <c r="I478" i="52"/>
  <c r="C478" i="52"/>
  <c r="P477" i="52"/>
  <c r="I477" i="52"/>
  <c r="C477" i="52"/>
  <c r="P3314" i="52"/>
  <c r="I3314" i="52"/>
  <c r="C3314" i="52"/>
  <c r="P3313" i="52"/>
  <c r="I3313" i="52"/>
  <c r="C3313" i="52"/>
  <c r="P3312" i="52"/>
  <c r="I3312" i="52"/>
  <c r="C3312" i="52"/>
  <c r="P3311" i="52"/>
  <c r="I3311" i="52"/>
  <c r="C3311" i="52"/>
  <c r="P3310" i="52"/>
  <c r="I3310" i="52"/>
  <c r="C3310" i="52"/>
  <c r="P3309" i="52"/>
  <c r="I3309" i="52"/>
  <c r="C3309" i="52"/>
  <c r="P3308" i="52"/>
  <c r="I3308" i="52"/>
  <c r="C3308" i="52"/>
  <c r="P5670" i="52"/>
  <c r="I5670" i="52"/>
  <c r="C5670" i="52"/>
  <c r="P5669" i="52"/>
  <c r="I5669" i="52"/>
  <c r="C5669" i="52"/>
  <c r="P5668" i="52"/>
  <c r="I5668" i="52"/>
  <c r="C5668" i="52"/>
  <c r="P5667" i="52"/>
  <c r="I5667" i="52"/>
  <c r="C5667" i="52"/>
  <c r="P5666" i="52"/>
  <c r="I5666" i="52"/>
  <c r="C5666" i="52"/>
  <c r="P5665" i="52"/>
  <c r="I5665" i="52"/>
  <c r="C5665" i="52"/>
  <c r="P2354" i="52"/>
  <c r="I2354" i="52"/>
  <c r="C2354" i="52"/>
  <c r="P2353" i="52"/>
  <c r="I2353" i="52"/>
  <c r="C2353" i="52"/>
  <c r="P2352" i="52"/>
  <c r="I2352" i="52"/>
  <c r="C2352" i="52"/>
  <c r="P2351" i="52"/>
  <c r="I2351" i="52"/>
  <c r="C2351" i="52"/>
  <c r="P2350" i="52"/>
  <c r="I2350" i="52"/>
  <c r="C2350" i="52"/>
  <c r="P2349" i="52"/>
  <c r="I2349" i="52"/>
  <c r="C2349" i="52"/>
  <c r="P103" i="52"/>
  <c r="I103" i="52"/>
  <c r="C103" i="52"/>
  <c r="P102" i="52"/>
  <c r="I102" i="52"/>
  <c r="C102" i="52"/>
  <c r="P101" i="52"/>
  <c r="I101" i="52"/>
  <c r="C101" i="52"/>
  <c r="P100" i="52"/>
  <c r="I100" i="52"/>
  <c r="C100" i="52"/>
  <c r="P99" i="52"/>
  <c r="I99" i="52"/>
  <c r="C99" i="52"/>
  <c r="P4162" i="52"/>
  <c r="I4162" i="52"/>
  <c r="C4162" i="52"/>
  <c r="P4161" i="52"/>
  <c r="I4161" i="52"/>
  <c r="C4161" i="52"/>
  <c r="P4160" i="52"/>
  <c r="I4160" i="52"/>
  <c r="C4160" i="52"/>
  <c r="P4159" i="52"/>
  <c r="I4159" i="52"/>
  <c r="C4159" i="52"/>
  <c r="P4158" i="52"/>
  <c r="I4158" i="52"/>
  <c r="C4158" i="52"/>
  <c r="P4157" i="52"/>
  <c r="I4157" i="52"/>
  <c r="C4157" i="52"/>
  <c r="P4156" i="52"/>
  <c r="I4156" i="52"/>
  <c r="C4156" i="52"/>
  <c r="P4155" i="52"/>
  <c r="I4155" i="52"/>
  <c r="C4155" i="52"/>
  <c r="P4154" i="52"/>
  <c r="I4154" i="52"/>
  <c r="C4154" i="52"/>
  <c r="P4153" i="52"/>
  <c r="I4153" i="52"/>
  <c r="C4153" i="52"/>
  <c r="P4152" i="52"/>
  <c r="I4152" i="52"/>
  <c r="C4152" i="52"/>
  <c r="P4151" i="52"/>
  <c r="I4151" i="52"/>
  <c r="C4151" i="52"/>
  <c r="P4150" i="52"/>
  <c r="I4150" i="52"/>
  <c r="C4150" i="52"/>
  <c r="P4149" i="52"/>
  <c r="I4149" i="52"/>
  <c r="C4149" i="52"/>
  <c r="P4148" i="52"/>
  <c r="I4148" i="52"/>
  <c r="C4148" i="52"/>
  <c r="P4147" i="52"/>
  <c r="I4147" i="52"/>
  <c r="C4147" i="52"/>
  <c r="P4146" i="52"/>
  <c r="I4146" i="52"/>
  <c r="C4146" i="52"/>
  <c r="P4145" i="52"/>
  <c r="I4145" i="52"/>
  <c r="C4145" i="52"/>
  <c r="P4144" i="52"/>
  <c r="I4144" i="52"/>
  <c r="C4144" i="52"/>
  <c r="P4143" i="52"/>
  <c r="I4143" i="52"/>
  <c r="C4143" i="52"/>
  <c r="P4142" i="52"/>
  <c r="I4142" i="52"/>
  <c r="C4142" i="52"/>
  <c r="P4141" i="52"/>
  <c r="I4141" i="52"/>
  <c r="C4141" i="52"/>
  <c r="P4140" i="52"/>
  <c r="I4140" i="52"/>
  <c r="C4140" i="52"/>
  <c r="P4139" i="52"/>
  <c r="I4139" i="52"/>
  <c r="C4139" i="52"/>
  <c r="P4138" i="52"/>
  <c r="I4138" i="52"/>
  <c r="C4138" i="52"/>
  <c r="P4137" i="52"/>
  <c r="I4137" i="52"/>
  <c r="C4137" i="52"/>
  <c r="P4136" i="52"/>
  <c r="I4136" i="52"/>
  <c r="C4136" i="52"/>
  <c r="P4135" i="52"/>
  <c r="I4135" i="52"/>
  <c r="C4135" i="52"/>
  <c r="P4134" i="52"/>
  <c r="I4134" i="52"/>
  <c r="C4134" i="52"/>
  <c r="P4133" i="52"/>
  <c r="I4133" i="52"/>
  <c r="C4133" i="52"/>
  <c r="P4132" i="52"/>
  <c r="I4132" i="52"/>
  <c r="C4132" i="52"/>
  <c r="P4131" i="52"/>
  <c r="I4131" i="52"/>
  <c r="C4131" i="52"/>
  <c r="P4130" i="52"/>
  <c r="I4130" i="52"/>
  <c r="C4130" i="52"/>
  <c r="P6106" i="52"/>
  <c r="I6106" i="52"/>
  <c r="C6106" i="52"/>
  <c r="P6105" i="52"/>
  <c r="I6105" i="52"/>
  <c r="C6105" i="52"/>
  <c r="P6104" i="52"/>
  <c r="I6104" i="52"/>
  <c r="C6104" i="52"/>
  <c r="P6103" i="52"/>
  <c r="I6103" i="52"/>
  <c r="C6103" i="52"/>
  <c r="P6102" i="52"/>
  <c r="I6102" i="52"/>
  <c r="C6102" i="52"/>
  <c r="P6101" i="52"/>
  <c r="I6101" i="52"/>
  <c r="C6101" i="52"/>
  <c r="P6100" i="52"/>
  <c r="I6100" i="52"/>
  <c r="C6100" i="52"/>
  <c r="P6099" i="52"/>
  <c r="I6099" i="52"/>
  <c r="C6099" i="52"/>
  <c r="P6098" i="52"/>
  <c r="I6098" i="52"/>
  <c r="C6098" i="52"/>
  <c r="P6097" i="52"/>
  <c r="I6097" i="52"/>
  <c r="C6097" i="52"/>
  <c r="P6096" i="52"/>
  <c r="I6096" i="52"/>
  <c r="C6096" i="52"/>
  <c r="P6095" i="52"/>
  <c r="I6095" i="52"/>
  <c r="C6095" i="52"/>
  <c r="P6094" i="52"/>
  <c r="I6094" i="52"/>
  <c r="C6094" i="52"/>
  <c r="P6093" i="52"/>
  <c r="I6093" i="52"/>
  <c r="C6093" i="52"/>
  <c r="P6092" i="52"/>
  <c r="I6092" i="52"/>
  <c r="C6092" i="52"/>
  <c r="P6091" i="52"/>
  <c r="I6091" i="52"/>
  <c r="C6091" i="52"/>
  <c r="P6090" i="52"/>
  <c r="I6090" i="52"/>
  <c r="C6090" i="52"/>
  <c r="P3907" i="52"/>
  <c r="I3907" i="52"/>
  <c r="C3907" i="52"/>
  <c r="P3906" i="52"/>
  <c r="I3906" i="52"/>
  <c r="C3906" i="52"/>
  <c r="P3905" i="52"/>
  <c r="I3905" i="52"/>
  <c r="C3905" i="52"/>
  <c r="P3904" i="52"/>
  <c r="I3904" i="52"/>
  <c r="C3904" i="52"/>
  <c r="P3903" i="52"/>
  <c r="I3903" i="52"/>
  <c r="C3903" i="52"/>
  <c r="P3902" i="52"/>
  <c r="I3902" i="52"/>
  <c r="C3902" i="52"/>
  <c r="P3901" i="52"/>
  <c r="I3901" i="52"/>
  <c r="C3901" i="52"/>
  <c r="P3900" i="52"/>
  <c r="I3900" i="52"/>
  <c r="C3900" i="52"/>
  <c r="P3899" i="52"/>
  <c r="I3899" i="52"/>
  <c r="C3899" i="52"/>
  <c r="P3898" i="52"/>
  <c r="I3898" i="52"/>
  <c r="C3898" i="52"/>
  <c r="P3897" i="52"/>
  <c r="I3897" i="52"/>
  <c r="C3897" i="52"/>
  <c r="P3896" i="52"/>
  <c r="I3896" i="52"/>
  <c r="C3896" i="52"/>
  <c r="P3895" i="52"/>
  <c r="I3895" i="52"/>
  <c r="C3895" i="52"/>
  <c r="P3894" i="52"/>
  <c r="I3894" i="52"/>
  <c r="C3894" i="52"/>
  <c r="P3893" i="52"/>
  <c r="I3893" i="52"/>
  <c r="C3893" i="52"/>
  <c r="P3892" i="52"/>
  <c r="I3892" i="52"/>
  <c r="C3892" i="52"/>
  <c r="P3891" i="52"/>
  <c r="I3891" i="52"/>
  <c r="C3891" i="52"/>
  <c r="P3890" i="52"/>
  <c r="I3890" i="52"/>
  <c r="C3890" i="52"/>
  <c r="P3889" i="52"/>
  <c r="I3889" i="52"/>
  <c r="C3889" i="52"/>
  <c r="P3888" i="52"/>
  <c r="I3888" i="52"/>
  <c r="C3888" i="52"/>
  <c r="P3887" i="52"/>
  <c r="I3887" i="52"/>
  <c r="C3887" i="52"/>
  <c r="P3886" i="52"/>
  <c r="I3886" i="52"/>
  <c r="C3886" i="52"/>
  <c r="P3885" i="52"/>
  <c r="I3885" i="52"/>
  <c r="C3885" i="52"/>
  <c r="P3884" i="52"/>
  <c r="I3884" i="52"/>
  <c r="C3884" i="52"/>
  <c r="P3883" i="52"/>
  <c r="I3883" i="52"/>
  <c r="C3883" i="52"/>
  <c r="P3882" i="52"/>
  <c r="I3882" i="52"/>
  <c r="C3882" i="52"/>
  <c r="P3881" i="52"/>
  <c r="I3881" i="52"/>
  <c r="C3881" i="52"/>
  <c r="P3880" i="52"/>
  <c r="I3880" i="52"/>
  <c r="C3880" i="52"/>
  <c r="P3879" i="52"/>
  <c r="I3879" i="52"/>
  <c r="C3879" i="52"/>
  <c r="P326" i="52"/>
  <c r="I326" i="52"/>
  <c r="C326" i="52"/>
  <c r="P325" i="52"/>
  <c r="I325" i="52"/>
  <c r="C325" i="52"/>
  <c r="P324" i="52"/>
  <c r="I324" i="52"/>
  <c r="C324" i="52"/>
  <c r="P323" i="52"/>
  <c r="I323" i="52"/>
  <c r="C323" i="52"/>
  <c r="P322" i="52"/>
  <c r="I322" i="52"/>
  <c r="C322" i="52"/>
  <c r="P321" i="52"/>
  <c r="I321" i="52"/>
  <c r="C321" i="52"/>
  <c r="P320" i="52"/>
  <c r="I320" i="52"/>
  <c r="C320" i="52"/>
  <c r="P319" i="52"/>
  <c r="I319" i="52"/>
  <c r="C319" i="52"/>
  <c r="P318" i="52"/>
  <c r="I318" i="52"/>
  <c r="C318" i="52"/>
  <c r="C317" i="52"/>
  <c r="W1" i="52" l="1"/>
  <c r="X1" i="52" s="1"/>
  <c r="Y1" i="52" s="1"/>
  <c r="Z239" i="11"/>
  <c r="Y239" i="11"/>
  <c r="S905" i="30"/>
  <c r="Z71" i="11"/>
  <c r="Y71" i="11"/>
  <c r="S914" i="30"/>
  <c r="S909" i="30"/>
  <c r="H237" i="11"/>
  <c r="I237" i="11"/>
  <c r="AP237" i="11"/>
  <c r="AU237" i="11"/>
  <c r="J237" i="11"/>
  <c r="AQ237" i="11"/>
  <c r="H236" i="11"/>
  <c r="G237" i="11"/>
  <c r="BN236" i="11"/>
  <c r="G236" i="11"/>
  <c r="I236" i="11"/>
  <c r="AP236" i="11"/>
  <c r="AU236" i="11"/>
  <c r="J236" i="11"/>
  <c r="AQ236" i="11"/>
  <c r="S129" i="30"/>
  <c r="S901" i="30"/>
  <c r="S915" i="30"/>
  <c r="S954" i="30"/>
  <c r="S955" i="30"/>
  <c r="S956" i="30"/>
  <c r="Z1" i="52" l="1"/>
  <c r="AA1" i="52" s="1"/>
  <c r="Z237" i="11"/>
  <c r="Y237" i="11"/>
  <c r="Z236" i="11"/>
  <c r="Y236" i="11"/>
  <c r="AB1" i="52" l="1"/>
  <c r="AC1" i="52" s="1"/>
  <c r="P317" i="52"/>
  <c r="I317" i="52" l="1"/>
  <c r="L20" i="11" l="1"/>
  <c r="L79" i="11"/>
  <c r="L26" i="11"/>
  <c r="L51" i="11"/>
  <c r="L213" i="11"/>
  <c r="L10" i="11"/>
  <c r="L229" i="11"/>
  <c r="L150" i="11"/>
  <c r="L123" i="11"/>
  <c r="L124" i="11"/>
  <c r="L226" i="11"/>
  <c r="L68" i="11"/>
  <c r="L11" i="11"/>
  <c r="L137" i="11"/>
  <c r="L12" i="11"/>
  <c r="L78" i="11"/>
  <c r="L99" i="11"/>
  <c r="L113" i="11"/>
  <c r="L138" i="11"/>
  <c r="L16" i="11"/>
  <c r="L47" i="11"/>
  <c r="L125" i="11"/>
  <c r="L114" i="11"/>
  <c r="L161" i="11"/>
  <c r="L162" i="11"/>
  <c r="L115" i="11"/>
  <c r="L48" i="11"/>
  <c r="L69" i="11"/>
  <c r="L116" i="11"/>
  <c r="L70" i="11"/>
  <c r="L163" i="11"/>
  <c r="L117" i="11"/>
  <c r="L238" i="11"/>
  <c r="L35" i="11"/>
  <c r="L100" i="11"/>
  <c r="L36" i="11"/>
  <c r="L29" i="11"/>
  <c r="L160" i="11"/>
  <c r="L151" i="11"/>
  <c r="L233" i="11"/>
  <c r="L214" i="11"/>
  <c r="L215" i="11"/>
  <c r="L62" i="11"/>
  <c r="L63" i="11"/>
  <c r="L80" i="11"/>
  <c r="L81" i="11"/>
  <c r="L37" i="11"/>
  <c r="L13" i="11"/>
  <c r="L82" i="11"/>
  <c r="L189" i="11"/>
  <c r="L190" i="11"/>
  <c r="L64" i="11"/>
  <c r="L206" i="11"/>
  <c r="L83" i="11"/>
  <c r="L84" i="11"/>
  <c r="L17" i="11"/>
  <c r="L175" i="11"/>
  <c r="L30" i="11"/>
  <c r="L52" i="11"/>
  <c r="L207" i="11"/>
  <c r="L65" i="11"/>
  <c r="L126" i="11"/>
  <c r="L164" i="11"/>
  <c r="L176" i="11"/>
  <c r="L191" i="11"/>
  <c r="L53" i="11"/>
  <c r="L165" i="11"/>
  <c r="L166" i="11"/>
  <c r="L167" i="11"/>
  <c r="L197" i="11"/>
  <c r="L85" i="11"/>
  <c r="L139" i="11"/>
  <c r="L140" i="11"/>
  <c r="L177" i="11"/>
  <c r="L178" i="11"/>
  <c r="L127" i="11"/>
  <c r="L128" i="11"/>
  <c r="L198" i="11"/>
  <c r="L38" i="11"/>
  <c r="L208" i="11"/>
  <c r="L192" i="11"/>
  <c r="L21" i="11"/>
  <c r="L86" i="11"/>
  <c r="L129" i="11"/>
  <c r="L168" i="11"/>
  <c r="L66" i="11"/>
  <c r="L130" i="11"/>
  <c r="L141" i="11"/>
  <c r="L234" i="11"/>
  <c r="L235" i="11"/>
  <c r="L87" i="11"/>
  <c r="L209" i="11"/>
  <c r="L54" i="11"/>
  <c r="L39" i="11"/>
  <c r="L55" i="11"/>
  <c r="L101" i="11"/>
  <c r="L102" i="11"/>
  <c r="L22" i="11"/>
  <c r="L18" i="11"/>
  <c r="L142" i="11"/>
  <c r="L131" i="11"/>
  <c r="L103" i="11"/>
  <c r="L67" i="11"/>
  <c r="L169" i="11"/>
  <c r="L143" i="11"/>
  <c r="L144" i="11"/>
  <c r="L216" i="11"/>
  <c r="L88" i="11"/>
  <c r="L40" i="11"/>
  <c r="L132" i="11"/>
  <c r="L118" i="11"/>
  <c r="L222" i="11"/>
  <c r="L72" i="11"/>
  <c r="L73" i="11"/>
  <c r="L199" i="11"/>
  <c r="L89" i="11"/>
  <c r="L90" i="11"/>
  <c r="L200" i="11"/>
  <c r="L231" i="11"/>
  <c r="L104" i="11"/>
  <c r="L105" i="11"/>
  <c r="L201" i="11"/>
  <c r="L217" i="11"/>
  <c r="L106" i="11"/>
  <c r="L153" i="11"/>
  <c r="L145" i="11"/>
  <c r="L146" i="11"/>
  <c r="L179" i="11"/>
  <c r="L107" i="11"/>
  <c r="L232" i="11"/>
  <c r="L108" i="11"/>
  <c r="L19" i="11"/>
  <c r="L23" i="11"/>
  <c r="L119" i="11"/>
  <c r="L91" i="11"/>
  <c r="L31" i="11"/>
  <c r="L27" i="11"/>
  <c r="L154" i="11"/>
  <c r="L133" i="11"/>
  <c r="L109" i="11"/>
  <c r="L120" i="11"/>
  <c r="L180" i="11"/>
  <c r="L181" i="11"/>
  <c r="L32" i="11"/>
  <c r="L41" i="11"/>
  <c r="L42" i="11"/>
  <c r="L182" i="11"/>
  <c r="L183" i="11"/>
  <c r="L202" i="11"/>
  <c r="L223" i="11"/>
  <c r="L170" i="11"/>
  <c r="L171" i="11"/>
  <c r="L24" i="11"/>
  <c r="L25" i="11"/>
  <c r="L193" i="11"/>
  <c r="L61" i="11"/>
  <c r="L92" i="11"/>
  <c r="L49" i="11"/>
  <c r="L28" i="11"/>
  <c r="L194" i="11"/>
  <c r="L224" i="11"/>
  <c r="L218" i="11"/>
  <c r="L219" i="11"/>
  <c r="L210" i="11"/>
  <c r="L203" i="11"/>
  <c r="L134" i="11"/>
  <c r="L204" i="11"/>
  <c r="L93" i="11"/>
  <c r="L135" i="11"/>
  <c r="L220" i="11"/>
  <c r="L184" i="11"/>
  <c r="L94" i="11"/>
  <c r="L227" i="11"/>
  <c r="L155" i="11"/>
  <c r="L156" i="11"/>
  <c r="L56" i="11"/>
  <c r="L74" i="11"/>
  <c r="L14" i="11"/>
  <c r="L157" i="11"/>
  <c r="L147" i="11"/>
  <c r="L221" i="11"/>
  <c r="L95" i="11"/>
  <c r="L43" i="11"/>
  <c r="L240" i="11"/>
  <c r="L230" i="11"/>
  <c r="L185" i="11"/>
  <c r="L110" i="11"/>
  <c r="L57" i="11"/>
  <c r="L111" i="11"/>
  <c r="L195" i="11"/>
  <c r="L58" i="11"/>
  <c r="L205" i="11"/>
  <c r="L158" i="11"/>
  <c r="L15" i="11"/>
  <c r="L44" i="11"/>
  <c r="L225" i="11"/>
  <c r="L96" i="11"/>
  <c r="L211" i="11"/>
  <c r="L212" i="11"/>
  <c r="L121" i="11"/>
  <c r="L59" i="11"/>
  <c r="L122" i="11"/>
  <c r="L172" i="11"/>
  <c r="L148" i="11"/>
  <c r="L75" i="11"/>
  <c r="L136" i="11"/>
  <c r="L97" i="11"/>
  <c r="L149" i="11"/>
  <c r="L60" i="11"/>
  <c r="L228" i="11"/>
  <c r="L45" i="11"/>
  <c r="L173" i="11"/>
  <c r="L186" i="11"/>
  <c r="L187" i="11"/>
  <c r="L76" i="11"/>
  <c r="L33" i="11"/>
  <c r="L77" i="11"/>
  <c r="L46" i="11"/>
  <c r="L188" i="11"/>
  <c r="L174" i="11"/>
  <c r="L196" i="11"/>
  <c r="L112" i="11"/>
  <c r="L50" i="11"/>
  <c r="L159" i="11"/>
  <c r="L98" i="11"/>
  <c r="L241" i="11"/>
  <c r="L242" i="11"/>
  <c r="L243" i="11"/>
  <c r="AB2917" i="52"/>
  <c r="AB3018" i="52"/>
  <c r="AB3042" i="52"/>
  <c r="AB3045" i="52"/>
  <c r="AB3047" i="52"/>
  <c r="AB3048" i="52"/>
  <c r="AB3040" i="52"/>
  <c r="AB3057" i="52"/>
  <c r="AB2918" i="52"/>
  <c r="AB2922" i="52"/>
  <c r="AB2947" i="52"/>
  <c r="AB2948" i="52"/>
  <c r="AB2963" i="52"/>
  <c r="AB2966" i="52"/>
  <c r="AB2978" i="52"/>
  <c r="AB2993" i="52"/>
  <c r="AB2997" i="52"/>
  <c r="AB3004" i="52"/>
  <c r="AB3013" i="52"/>
  <c r="AB3017" i="52"/>
  <c r="AB3027" i="52"/>
  <c r="AB3029" i="52"/>
  <c r="AB3043" i="52"/>
  <c r="AB3049" i="52"/>
  <c r="AB3037" i="52"/>
  <c r="AB2921" i="52"/>
  <c r="AB3051" i="52"/>
  <c r="AB2936" i="52"/>
  <c r="AB3008" i="52"/>
  <c r="AB3022" i="52"/>
  <c r="AB3038" i="52"/>
  <c r="AB2927" i="52"/>
  <c r="AB2928" i="52"/>
  <c r="AB2938" i="52"/>
  <c r="AB2934" i="52"/>
  <c r="AB2935" i="52"/>
  <c r="AB2944" i="52"/>
  <c r="AB2952" i="52"/>
  <c r="AB2955" i="52"/>
  <c r="AB2965" i="52"/>
  <c r="AB2981" i="52"/>
  <c r="AB2985" i="52"/>
  <c r="AB3000" i="52"/>
  <c r="AB3009" i="52"/>
  <c r="AB3010" i="52"/>
  <c r="AB3015" i="52"/>
  <c r="AB3028" i="52"/>
  <c r="AB3036" i="52"/>
  <c r="AB3039" i="52"/>
  <c r="AB2916" i="52"/>
  <c r="AB2962" i="52"/>
  <c r="AB2969" i="52"/>
  <c r="AB2971" i="52"/>
  <c r="AB2976" i="52"/>
  <c r="AB2977" i="52"/>
  <c r="AB3003" i="52"/>
  <c r="AB3019" i="52"/>
  <c r="AB3035" i="52"/>
  <c r="AB3053" i="52"/>
  <c r="AB2941" i="52"/>
  <c r="AB2956" i="52"/>
  <c r="AB2967" i="52"/>
  <c r="AB2975" i="52"/>
  <c r="AB2983" i="52"/>
  <c r="AB3011" i="52"/>
  <c r="AB3031" i="52"/>
  <c r="AB2932" i="52"/>
  <c r="AB2942" i="52"/>
  <c r="AB2945" i="52"/>
  <c r="AB2954" i="52"/>
  <c r="AB2984" i="52"/>
  <c r="AB2923" i="52"/>
  <c r="AB2926" i="52"/>
  <c r="AB2937" i="52"/>
  <c r="AB2943" i="52"/>
  <c r="AB2951" i="52"/>
  <c r="AB2991" i="52"/>
  <c r="AB3020" i="52"/>
  <c r="AB3023" i="52"/>
  <c r="AB3041" i="52"/>
  <c r="AB2915" i="52"/>
  <c r="AB2930" i="52"/>
  <c r="AB2949" i="52"/>
  <c r="AB2959" i="52"/>
  <c r="AB2973" i="52"/>
  <c r="AB2986" i="52"/>
  <c r="AB2987" i="52"/>
  <c r="AB2998" i="52"/>
  <c r="AB2999" i="52"/>
  <c r="AB3001" i="52"/>
  <c r="AB3005" i="52"/>
  <c r="AB3030" i="52"/>
  <c r="AB2924" i="52"/>
  <c r="AB2933" i="52"/>
  <c r="AB2950" i="52"/>
  <c r="AB2953" i="52"/>
  <c r="AB2957" i="52"/>
  <c r="AB2968" i="52"/>
  <c r="AB2970" i="52"/>
  <c r="AB2988" i="52"/>
  <c r="AB2990" i="52"/>
  <c r="AB2994" i="52"/>
  <c r="AB2995" i="52"/>
  <c r="AB2996" i="52"/>
  <c r="AB3006" i="52"/>
  <c r="AB3016" i="52"/>
  <c r="AB3024" i="52"/>
  <c r="AB3026" i="52"/>
  <c r="AB3033" i="52"/>
  <c r="AB3034" i="52"/>
  <c r="AB3054" i="52"/>
  <c r="AB3002" i="52"/>
  <c r="AB3025" i="52"/>
  <c r="AB3044" i="52"/>
  <c r="AB3056" i="52"/>
  <c r="AB2974" i="52"/>
  <c r="AB2982" i="52"/>
  <c r="AB2925" i="52"/>
  <c r="AB2940" i="52"/>
  <c r="AB2964" i="52"/>
  <c r="AB2972" i="52"/>
  <c r="AB2992" i="52"/>
  <c r="AB3012" i="52"/>
  <c r="AB3032" i="52"/>
  <c r="AB2920" i="52"/>
  <c r="AB2946" i="52"/>
  <c r="AB2958" i="52"/>
  <c r="AB2979" i="52"/>
  <c r="AB2980" i="52"/>
  <c r="AB2989" i="52"/>
  <c r="AB3007" i="52"/>
  <c r="AB3014" i="52"/>
  <c r="AB3046" i="52"/>
  <c r="AB3050" i="52"/>
  <c r="AB3052" i="52"/>
  <c r="AB2931" i="52"/>
  <c r="AB2939" i="52"/>
  <c r="AB2961" i="52"/>
  <c r="AB2919" i="52"/>
  <c r="AB2960" i="52"/>
  <c r="AB3021" i="52"/>
  <c r="AB3055" i="52"/>
  <c r="AB2480" i="52"/>
  <c r="AB2482" i="52"/>
  <c r="AB2484" i="52"/>
  <c r="AB2496" i="52"/>
  <c r="AB2498" i="52"/>
  <c r="AB2500" i="52"/>
  <c r="AB2505" i="52"/>
  <c r="AB2535" i="52"/>
  <c r="AB2553" i="52"/>
  <c r="AB2579" i="52"/>
  <c r="AB2580" i="52"/>
  <c r="AB2582" i="52"/>
  <c r="AB2587" i="52"/>
  <c r="AB2588" i="52"/>
  <c r="AB2589" i="52"/>
  <c r="AB2596" i="52"/>
  <c r="AB2603" i="52"/>
  <c r="AB2646" i="52"/>
  <c r="AB2617" i="52"/>
  <c r="AB2656" i="52"/>
  <c r="AB2660" i="52"/>
  <c r="AB2473" i="52"/>
  <c r="AB2504" i="52"/>
  <c r="AB2550" i="52"/>
  <c r="AB2606" i="52"/>
  <c r="AB2556" i="52"/>
  <c r="AB2558" i="52"/>
  <c r="AB2578" i="52"/>
  <c r="AB2583" i="52"/>
  <c r="AB2599" i="52"/>
  <c r="AB2600" i="52"/>
  <c r="AB2655" i="52"/>
  <c r="AB2623" i="52"/>
  <c r="AB2503" i="52"/>
  <c r="AB2512" i="52"/>
  <c r="AB2517" i="52"/>
  <c r="AB2625" i="52"/>
  <c r="AB2502" i="52"/>
  <c r="AB2619" i="52"/>
  <c r="AB2495" i="52"/>
  <c r="AB2537" i="52"/>
  <c r="AB2573" i="52"/>
  <c r="AB2586" i="52"/>
  <c r="AB2626" i="52"/>
  <c r="AB2541" i="52"/>
  <c r="AB2594" i="52"/>
  <c r="AB2611" i="52"/>
  <c r="AB2615" i="52"/>
  <c r="AB2653" i="52"/>
  <c r="AB2657" i="52"/>
  <c r="AB2544" i="52"/>
  <c r="AB2644" i="52"/>
  <c r="AB2467" i="52"/>
  <c r="AB2562" i="52"/>
  <c r="AB2566" i="52"/>
  <c r="AB2591" i="52"/>
  <c r="AB2604" i="52"/>
  <c r="AB2609" i="52"/>
  <c r="AB2650" i="52"/>
  <c r="AB2651" i="52"/>
  <c r="AB2539" i="52"/>
  <c r="AB2486" i="52"/>
  <c r="AB2483" i="52"/>
  <c r="AB2608" i="52"/>
  <c r="AB2642" i="52"/>
  <c r="AB2507" i="52"/>
  <c r="AB2548" i="52"/>
  <c r="AB2601" i="52"/>
  <c r="AB2492" i="52"/>
  <c r="AB2524" i="52"/>
  <c r="AB2542" i="52"/>
  <c r="AB2628" i="52"/>
  <c r="AB2630" i="52"/>
  <c r="AB2464" i="52"/>
  <c r="AB2516" i="52"/>
  <c r="AB2527" i="52"/>
  <c r="AB2577" i="52"/>
  <c r="AB2584" i="52"/>
  <c r="AB2593" i="52"/>
  <c r="AB2597" i="52"/>
  <c r="AB2610" i="52"/>
  <c r="AB2629" i="52"/>
  <c r="AB2475" i="52"/>
  <c r="AB2540" i="52"/>
  <c r="AB2563" i="52"/>
  <c r="AB2568" i="52"/>
  <c r="AB2632" i="52"/>
  <c r="AB2564" i="52"/>
  <c r="AB2602" i="52"/>
  <c r="AB2485" i="52"/>
  <c r="AB2494" i="52"/>
  <c r="AB2552" i="52"/>
  <c r="AB2575" i="52"/>
  <c r="AB2605" i="52"/>
  <c r="AB2478" i="52"/>
  <c r="AB2479" i="52"/>
  <c r="AB2534" i="52"/>
  <c r="AB2545" i="52"/>
  <c r="AB2567" i="52"/>
  <c r="AB2585" i="52"/>
  <c r="AB2631" i="52"/>
  <c r="AB2470" i="52"/>
  <c r="AB2487" i="52"/>
  <c r="AB2499" i="52"/>
  <c r="AB2557" i="52"/>
  <c r="AB2637" i="52"/>
  <c r="AB2638" i="52"/>
  <c r="AB2559" i="52"/>
  <c r="AB2560" i="52"/>
  <c r="AB2570" i="52"/>
  <c r="AB2530" i="52"/>
  <c r="AB2546" i="52"/>
  <c r="AB2571" i="52"/>
  <c r="AB2574" i="52"/>
  <c r="AB2590" i="52"/>
  <c r="AB2520" i="52"/>
  <c r="AB2549" i="52"/>
  <c r="AB2561" i="52"/>
  <c r="AB2581" i="52"/>
  <c r="AB2639" i="52"/>
  <c r="AB2640" i="52"/>
  <c r="AB2641" i="52"/>
  <c r="AB2531" i="52"/>
  <c r="AB2543" i="52"/>
  <c r="AB2618" i="52"/>
  <c r="AB2620" i="52"/>
  <c r="AB2607" i="52"/>
  <c r="AB2648" i="52"/>
  <c r="AB2621" i="52"/>
  <c r="AB2466" i="52"/>
  <c r="AB2509" i="52"/>
  <c r="AB2555" i="52"/>
  <c r="AB2652" i="52"/>
  <c r="AB2472" i="52"/>
  <c r="AB2508" i="52"/>
  <c r="AB2523" i="52"/>
  <c r="AB2532" i="52"/>
  <c r="AB2592" i="52"/>
  <c r="AB2598" i="52"/>
  <c r="AB2658" i="52"/>
  <c r="AB2624" i="52"/>
  <c r="AB2627" i="52"/>
  <c r="AB2468" i="52"/>
  <c r="AB2474" i="52"/>
  <c r="AB2491" i="52"/>
  <c r="AB2489" i="52"/>
  <c r="AB2643" i="52"/>
  <c r="AB2493" i="52"/>
  <c r="AB2525" i="52"/>
  <c r="AB2526" i="52"/>
  <c r="AB2636" i="52"/>
  <c r="AB2477" i="52"/>
  <c r="AB2490" i="52"/>
  <c r="AB2576" i="52"/>
  <c r="AB2659" i="52"/>
  <c r="AB2463" i="52"/>
  <c r="AB2515" i="52"/>
  <c r="AB2554" i="52"/>
  <c r="AB2565" i="52"/>
  <c r="AB2595" i="52"/>
  <c r="AB2647" i="52"/>
  <c r="AB2465" i="52"/>
  <c r="AB2514" i="52"/>
  <c r="AB2635" i="52"/>
  <c r="AB2469" i="52"/>
  <c r="AB2471" i="52"/>
  <c r="AB2476" i="52"/>
  <c r="AB2481" i="52"/>
  <c r="AB2497" i="52"/>
  <c r="AB2506" i="52"/>
  <c r="AB2513" i="52"/>
  <c r="AB2529" i="52"/>
  <c r="AB2533" i="52"/>
  <c r="AB2536" i="52"/>
  <c r="AB2547" i="52"/>
  <c r="AB2551" i="52"/>
  <c r="AB2633" i="52"/>
  <c r="AB2634" i="52"/>
  <c r="AB2511" i="52"/>
  <c r="AB2519" i="52"/>
  <c r="AB2522" i="52"/>
  <c r="AB2528" i="52"/>
  <c r="AB2569" i="52"/>
  <c r="AB2572" i="52"/>
  <c r="AB2612" i="52"/>
  <c r="AB2645" i="52"/>
  <c r="AB2510" i="52"/>
  <c r="AB2521" i="52"/>
  <c r="AB2613" i="52"/>
  <c r="AB2614" i="52"/>
  <c r="AB2649" i="52"/>
  <c r="AB2488" i="52"/>
  <c r="AB2501" i="52"/>
  <c r="AB2518" i="52"/>
  <c r="AB2616" i="52"/>
  <c r="AB2538" i="52"/>
  <c r="AB2654" i="52"/>
  <c r="AB2622" i="52"/>
  <c r="AB5700" i="52"/>
  <c r="AB5701" i="52"/>
  <c r="AB5707" i="52"/>
  <c r="AB5710" i="52"/>
  <c r="AB5717" i="52"/>
  <c r="AB5719" i="52"/>
  <c r="AB5706" i="52"/>
  <c r="AB5718" i="52"/>
  <c r="AB5703" i="52"/>
  <c r="AB5704" i="52"/>
  <c r="AB5709" i="52"/>
  <c r="AB5708" i="52"/>
  <c r="AB5713" i="52"/>
  <c r="AB5697" i="52"/>
  <c r="AB5698" i="52"/>
  <c r="AB5699" i="52"/>
  <c r="AB5702" i="52"/>
  <c r="AB5705" i="52"/>
  <c r="AB5712" i="52"/>
  <c r="AB5714" i="52"/>
  <c r="AB5715" i="52"/>
  <c r="AB5716" i="52"/>
  <c r="AB5720" i="52"/>
  <c r="AB5711" i="52"/>
  <c r="AB2674" i="52"/>
  <c r="AB2677" i="52"/>
  <c r="AB2689" i="52"/>
  <c r="AB2692" i="52"/>
  <c r="AB2695" i="52"/>
  <c r="AB2705" i="52"/>
  <c r="AB2755" i="52"/>
  <c r="AB2765" i="52"/>
  <c r="AB2766" i="52"/>
  <c r="AB2778" i="52"/>
  <c r="AB2782" i="52"/>
  <c r="AB2785" i="52"/>
  <c r="AB2817" i="52"/>
  <c r="AB2796" i="52"/>
  <c r="AB2799" i="52"/>
  <c r="AB2825" i="52"/>
  <c r="AB2684" i="52"/>
  <c r="AB2791" i="52"/>
  <c r="AB2822" i="52"/>
  <c r="AB2738" i="52"/>
  <c r="AB2803" i="52"/>
  <c r="AB2768" i="52"/>
  <c r="AB2806" i="52"/>
  <c r="AB2708" i="52"/>
  <c r="AB2719" i="52"/>
  <c r="AB2723" i="52"/>
  <c r="AB2753" i="52"/>
  <c r="AB2754" i="52"/>
  <c r="AB2744" i="52"/>
  <c r="AB2748" i="52"/>
  <c r="AB2786" i="52"/>
  <c r="AB2819" i="52"/>
  <c r="AB2720" i="52"/>
  <c r="AB2764" i="52"/>
  <c r="AB2685" i="52"/>
  <c r="AB2694" i="52"/>
  <c r="AB2752" i="52"/>
  <c r="AB2761" i="52"/>
  <c r="AB2762" i="52"/>
  <c r="AB2769" i="52"/>
  <c r="AB2779" i="52"/>
  <c r="AB2790" i="52"/>
  <c r="AB2816" i="52"/>
  <c r="AB2809" i="52"/>
  <c r="AB2683" i="52"/>
  <c r="AB2686" i="52"/>
  <c r="AB2751" i="52"/>
  <c r="AB2811" i="52"/>
  <c r="AB2807" i="52"/>
  <c r="AB2701" i="52"/>
  <c r="AB2724" i="52"/>
  <c r="AB2772" i="52"/>
  <c r="AB2774" i="52"/>
  <c r="AB2788" i="52"/>
  <c r="AB2815" i="52"/>
  <c r="AB2805" i="52"/>
  <c r="AB2704" i="52"/>
  <c r="AB2706" i="52"/>
  <c r="AB2789" i="52"/>
  <c r="AB2665" i="52"/>
  <c r="AB2671" i="52"/>
  <c r="AB2688" i="52"/>
  <c r="AB2700" i="52"/>
  <c r="AB2707" i="52"/>
  <c r="AB2722" i="52"/>
  <c r="AB2735" i="52"/>
  <c r="AB2780" i="52"/>
  <c r="AB2793" i="52"/>
  <c r="AB2798" i="52"/>
  <c r="AB2669" i="52"/>
  <c r="AB2717" i="52"/>
  <c r="AB2773" i="52"/>
  <c r="AB2693" i="52"/>
  <c r="AB2743" i="52"/>
  <c r="AB2812" i="52"/>
  <c r="AB2676" i="52"/>
  <c r="AB2698" i="52"/>
  <c r="AB2750" i="52"/>
  <c r="AB2757" i="52"/>
  <c r="AB2758" i="52"/>
  <c r="AB2781" i="52"/>
  <c r="AB2787" i="52"/>
  <c r="AB2792" i="52"/>
  <c r="AB2802" i="52"/>
  <c r="AB2823" i="52"/>
  <c r="AB2663" i="52"/>
  <c r="AB2687" i="52"/>
  <c r="AB2712" i="52"/>
  <c r="AB2714" i="52"/>
  <c r="AB2729" i="52"/>
  <c r="AB2760" i="52"/>
  <c r="AB2776" i="52"/>
  <c r="AB2810" i="52"/>
  <c r="AB2673" i="52"/>
  <c r="AB2675" i="52"/>
  <c r="AB2682" i="52"/>
  <c r="AB2690" i="52"/>
  <c r="AB2691" i="52"/>
  <c r="AB2795" i="52"/>
  <c r="AB2818" i="52"/>
  <c r="AB2736" i="52"/>
  <c r="AB2667" i="52"/>
  <c r="AB2668" i="52"/>
  <c r="AB2730" i="52"/>
  <c r="AB2741" i="52"/>
  <c r="AB2749" i="52"/>
  <c r="AB2759" i="52"/>
  <c r="AB2681" i="52"/>
  <c r="AB2664" i="52"/>
  <c r="AB2709" i="52"/>
  <c r="AB2746" i="52"/>
  <c r="AB2747" i="52"/>
  <c r="AB2718" i="52"/>
  <c r="AB2733" i="52"/>
  <c r="AB2742" i="52"/>
  <c r="AB2763" i="52"/>
  <c r="AB2784" i="52"/>
  <c r="AB2715" i="52"/>
  <c r="AB2777" i="52"/>
  <c r="AB2797" i="52"/>
  <c r="AB2716" i="52"/>
  <c r="AB2824" i="52"/>
  <c r="AB2672" i="52"/>
  <c r="AB2699" i="52"/>
  <c r="AB2725" i="52"/>
  <c r="AB2726" i="52"/>
  <c r="AB2734" i="52"/>
  <c r="AB2767" i="52"/>
  <c r="AB2771" i="52"/>
  <c r="AB2801" i="52"/>
  <c r="AB2678" i="52"/>
  <c r="AB2740" i="52"/>
  <c r="AB2775" i="52"/>
  <c r="AB2821" i="52"/>
  <c r="AB2808" i="52"/>
  <c r="AB2662" i="52"/>
  <c r="AB2710" i="52"/>
  <c r="AB2728" i="52"/>
  <c r="AB2737" i="52"/>
  <c r="AB2770" i="52"/>
  <c r="AB2783" i="52"/>
  <c r="AB2739" i="52"/>
  <c r="AB2814" i="52"/>
  <c r="AB2680" i="52"/>
  <c r="AB2703" i="52"/>
  <c r="AB2721" i="52"/>
  <c r="AB2727" i="52"/>
  <c r="AB2661" i="52"/>
  <c r="AB2666" i="52"/>
  <c r="AB2670" i="52"/>
  <c r="AB2697" i="52"/>
  <c r="AB2702" i="52"/>
  <c r="AB2711" i="52"/>
  <c r="AB2731" i="52"/>
  <c r="AB2732" i="52"/>
  <c r="AB2813" i="52"/>
  <c r="AB2679" i="52"/>
  <c r="AB2713" i="52"/>
  <c r="AB2745" i="52"/>
  <c r="AB2756" i="52"/>
  <c r="AB2794" i="52"/>
  <c r="AB2800" i="52"/>
  <c r="AB2696" i="52"/>
  <c r="AB2820" i="52"/>
  <c r="AB2804" i="52"/>
  <c r="AB2853" i="52"/>
  <c r="AB2911" i="52"/>
  <c r="AB2830" i="52"/>
  <c r="AB2842" i="52"/>
  <c r="AB2864" i="52"/>
  <c r="AB2866" i="52"/>
  <c r="AB2882" i="52"/>
  <c r="AB2889" i="52"/>
  <c r="AB2854" i="52"/>
  <c r="AB2860" i="52"/>
  <c r="AB2862" i="52"/>
  <c r="AB2865" i="52"/>
  <c r="AB2873" i="52"/>
  <c r="AB2839" i="52"/>
  <c r="AB2870" i="52"/>
  <c r="AB2898" i="52"/>
  <c r="AB2879" i="52"/>
  <c r="AB2829" i="52"/>
  <c r="AB2836" i="52"/>
  <c r="AB2852" i="52"/>
  <c r="AB2855" i="52"/>
  <c r="AB2868" i="52"/>
  <c r="AB2871" i="52"/>
  <c r="AB2900" i="52"/>
  <c r="AB2896" i="52"/>
  <c r="AB2833" i="52"/>
  <c r="AB2840" i="52"/>
  <c r="AB2848" i="52"/>
  <c r="AB2851" i="52"/>
  <c r="AB2857" i="52"/>
  <c r="AB2867" i="52"/>
  <c r="AB2872" i="52"/>
  <c r="AB2875" i="52"/>
  <c r="AB2880" i="52"/>
  <c r="AB2884" i="52"/>
  <c r="AB2906" i="52"/>
  <c r="AB2909" i="52"/>
  <c r="AB2913" i="52"/>
  <c r="AB2892" i="52"/>
  <c r="AB2897" i="52"/>
  <c r="AB2914" i="52"/>
  <c r="AB2834" i="52"/>
  <c r="AB2887" i="52"/>
  <c r="AB2843" i="52"/>
  <c r="AB2845" i="52"/>
  <c r="AB2902" i="52"/>
  <c r="AB2907" i="52"/>
  <c r="AB2883" i="52"/>
  <c r="AB2850" i="52"/>
  <c r="AB2858" i="52"/>
  <c r="AB2869" i="52"/>
  <c r="AB2912" i="52"/>
  <c r="AB2895" i="52"/>
  <c r="AB2828" i="52"/>
  <c r="AB2835" i="52"/>
  <c r="AB2838" i="52"/>
  <c r="AB2841" i="52"/>
  <c r="AB2847" i="52"/>
  <c r="AB2874" i="52"/>
  <c r="AB2878" i="52"/>
  <c r="AB2886" i="52"/>
  <c r="AB2890" i="52"/>
  <c r="AB2893" i="52"/>
  <c r="AB2831" i="52"/>
  <c r="AB2904" i="52"/>
  <c r="AB2832" i="52"/>
  <c r="AB2837" i="52"/>
  <c r="AB2849" i="52"/>
  <c r="AB2903" i="52"/>
  <c r="AB2885" i="52"/>
  <c r="AB2888" i="52"/>
  <c r="AB2826" i="52"/>
  <c r="AB2827" i="52"/>
  <c r="AB2844" i="52"/>
  <c r="AB2863" i="52"/>
  <c r="AB2905" i="52"/>
  <c r="AB2894" i="52"/>
  <c r="AB2846" i="52"/>
  <c r="AB2901" i="52"/>
  <c r="AB2908" i="52"/>
  <c r="AB2856" i="52"/>
  <c r="AB2859" i="52"/>
  <c r="AB2876" i="52"/>
  <c r="AB2877" i="52"/>
  <c r="AB2861" i="52"/>
  <c r="AB2910" i="52"/>
  <c r="AB2891" i="52"/>
  <c r="AB2881" i="52"/>
  <c r="AB2899" i="52"/>
  <c r="AB3693" i="52"/>
  <c r="AB3695" i="52"/>
  <c r="AB3696" i="52"/>
  <c r="AB3703" i="52"/>
  <c r="AB3704" i="52"/>
  <c r="AB3707" i="52"/>
  <c r="AB3706" i="52"/>
  <c r="AB3712" i="52"/>
  <c r="AB3694" i="52"/>
  <c r="AB3697" i="52"/>
  <c r="AB3700" i="52"/>
  <c r="AB3701" i="52"/>
  <c r="AB3702" i="52"/>
  <c r="AB3709" i="52"/>
  <c r="AB3713" i="52"/>
  <c r="AB3714" i="52"/>
  <c r="AB3708" i="52"/>
  <c r="AB3699" i="52"/>
  <c r="AB3705" i="52"/>
  <c r="AB3698" i="52"/>
  <c r="AB3710" i="52"/>
  <c r="AB3711" i="52"/>
  <c r="AB1931" i="52"/>
  <c r="AB1946" i="52"/>
  <c r="AB1962" i="52"/>
  <c r="AB1963" i="52"/>
  <c r="AB1965" i="52"/>
  <c r="AB1928" i="52"/>
  <c r="AB1934" i="52"/>
  <c r="AB1940" i="52"/>
  <c r="AB1974" i="52"/>
  <c r="AB1933" i="52"/>
  <c r="AB1935" i="52"/>
  <c r="AB1937" i="52"/>
  <c r="AB1948" i="52"/>
  <c r="AB1949" i="52"/>
  <c r="AB1955" i="52"/>
  <c r="AB1958" i="52"/>
  <c r="AB1959" i="52"/>
  <c r="AB1960" i="52"/>
  <c r="AB1968" i="52"/>
  <c r="AB1969" i="52"/>
  <c r="AB1970" i="52"/>
  <c r="AB1999" i="52"/>
  <c r="AB2004" i="52"/>
  <c r="AB1984" i="52"/>
  <c r="AB1991" i="52"/>
  <c r="AB1923" i="52"/>
  <c r="AB1925" i="52"/>
  <c r="AB1930" i="52"/>
  <c r="AB2001" i="52"/>
  <c r="AB1983" i="52"/>
  <c r="AB1932" i="52"/>
  <c r="AB1941" i="52"/>
  <c r="AB1972" i="52"/>
  <c r="AB1978" i="52"/>
  <c r="AB1982" i="52"/>
  <c r="AB1987" i="52"/>
  <c r="AB1990" i="52"/>
  <c r="AB1992" i="52"/>
  <c r="AB1926" i="52"/>
  <c r="AB1927" i="52"/>
  <c r="AB1938" i="52"/>
  <c r="AB1943" i="52"/>
  <c r="AB1945" i="52"/>
  <c r="AB1951" i="52"/>
  <c r="AB1953" i="52"/>
  <c r="AB1964" i="52"/>
  <c r="AB1966" i="52"/>
  <c r="AB1977" i="52"/>
  <c r="AB2003" i="52"/>
  <c r="AB1989" i="52"/>
  <c r="AB1997" i="52"/>
  <c r="AB2006" i="52"/>
  <c r="AB1936" i="52"/>
  <c r="AB1939" i="52"/>
  <c r="AB1947" i="52"/>
  <c r="AB1976" i="52"/>
  <c r="AB1979" i="52"/>
  <c r="AB1998" i="52"/>
  <c r="AB1981" i="52"/>
  <c r="AB2005" i="52"/>
  <c r="AB1988" i="52"/>
  <c r="AB2008" i="52"/>
  <c r="AB1919" i="52"/>
  <c r="AB1944" i="52"/>
  <c r="AB1952" i="52"/>
  <c r="AB1971" i="52"/>
  <c r="AB1995" i="52"/>
  <c r="AB1996" i="52"/>
  <c r="AB1980" i="52"/>
  <c r="AB1985" i="52"/>
  <c r="AB1986" i="52"/>
  <c r="AB1957" i="52"/>
  <c r="AB1993" i="52"/>
  <c r="AB1924" i="52"/>
  <c r="AB1929" i="52"/>
  <c r="AB1942" i="52"/>
  <c r="AB1950" i="52"/>
  <c r="AB1967" i="52"/>
  <c r="AB1975" i="52"/>
  <c r="AB1994" i="52"/>
  <c r="AB2002" i="52"/>
  <c r="AB1921" i="52"/>
  <c r="AB1920" i="52"/>
  <c r="AB1922" i="52"/>
  <c r="AB1954" i="52"/>
  <c r="AB1956" i="52"/>
  <c r="AB1961" i="52"/>
  <c r="AB1973" i="52"/>
  <c r="AB2000" i="52"/>
  <c r="AB2007" i="52"/>
  <c r="AB6525" i="52"/>
  <c r="AB6526" i="52"/>
  <c r="AB6535" i="52"/>
  <c r="AB6545" i="52"/>
  <c r="AB6554" i="52"/>
  <c r="AB6556" i="52"/>
  <c r="AB6557" i="52"/>
  <c r="AB6559" i="52"/>
  <c r="AB6553" i="52"/>
  <c r="AB6524" i="52"/>
  <c r="AB6530" i="52"/>
  <c r="AB6538" i="52"/>
  <c r="AB6549" i="52"/>
  <c r="AB6523" i="52"/>
  <c r="AB6528" i="52"/>
  <c r="AB6532" i="52"/>
  <c r="AB6533" i="52"/>
  <c r="AB6537" i="52"/>
  <c r="AB6543" i="52"/>
  <c r="AB6551" i="52"/>
  <c r="AB6555" i="52"/>
  <c r="AB6558" i="52"/>
  <c r="AB6521" i="52"/>
  <c r="AB6542" i="52"/>
  <c r="AB6560" i="52"/>
  <c r="AB6565" i="52"/>
  <c r="AB6527" i="52"/>
  <c r="AB6519" i="52"/>
  <c r="AB6520" i="52"/>
  <c r="AB6522" i="52"/>
  <c r="AB6529" i="52"/>
  <c r="AB6531" i="52"/>
  <c r="AB6534" i="52"/>
  <c r="AB6536" i="52"/>
  <c r="AB6539" i="52"/>
  <c r="AB6540" i="52"/>
  <c r="AB6544" i="52"/>
  <c r="AB6550" i="52"/>
  <c r="AB6561" i="52"/>
  <c r="AB6562" i="52"/>
  <c r="AB6563" i="52"/>
  <c r="AB6564" i="52"/>
  <c r="AB6566" i="52"/>
  <c r="AB6568" i="52"/>
  <c r="AB6546" i="52"/>
  <c r="AB6541" i="52"/>
  <c r="AB6547" i="52"/>
  <c r="AB6548" i="52"/>
  <c r="AB6552" i="52"/>
  <c r="AB6567" i="52"/>
  <c r="AB4790" i="52"/>
  <c r="AB4847" i="52"/>
  <c r="AB4822" i="52"/>
  <c r="AB4851" i="52"/>
  <c r="AB4842" i="52"/>
  <c r="AB4845" i="52"/>
  <c r="AB4819" i="52"/>
  <c r="AB4816" i="52"/>
  <c r="AB4789" i="52"/>
  <c r="AB4795" i="52"/>
  <c r="AB4812" i="52"/>
  <c r="AB4818" i="52"/>
  <c r="AB4797" i="52"/>
  <c r="AB4828" i="52"/>
  <c r="AB4835" i="52"/>
  <c r="AB4848" i="52"/>
  <c r="AB4852" i="52"/>
  <c r="AB4854" i="52"/>
  <c r="AB4826" i="52"/>
  <c r="AB4834" i="52"/>
  <c r="AB4853" i="52"/>
  <c r="AB4802" i="52"/>
  <c r="AB4809" i="52"/>
  <c r="AB4813" i="52"/>
  <c r="AB4814" i="52"/>
  <c r="AB4815" i="52"/>
  <c r="AB4827" i="52"/>
  <c r="AB4836" i="52"/>
  <c r="AB4838" i="52"/>
  <c r="AB4844" i="52"/>
  <c r="AB4857" i="52"/>
  <c r="AB4796" i="52"/>
  <c r="AB4808" i="52"/>
  <c r="AB4833" i="52"/>
  <c r="AB4794" i="52"/>
  <c r="AB4799" i="52"/>
  <c r="AB4805" i="52"/>
  <c r="AB4810" i="52"/>
  <c r="AB4817" i="52"/>
  <c r="AB4829" i="52"/>
  <c r="AB4831" i="52"/>
  <c r="AB4839" i="52"/>
  <c r="AB4840" i="52"/>
  <c r="AB4849" i="52"/>
  <c r="AB4846" i="52"/>
  <c r="AB4856" i="52"/>
  <c r="AB4791" i="52"/>
  <c r="AB4793" i="52"/>
  <c r="AB4798" i="52"/>
  <c r="AB4800" i="52"/>
  <c r="AB4801" i="52"/>
  <c r="AB4804" i="52"/>
  <c r="AB4806" i="52"/>
  <c r="AB4807" i="52"/>
  <c r="AB4811" i="52"/>
  <c r="AB4820" i="52"/>
  <c r="AB4823" i="52"/>
  <c r="AB4824" i="52"/>
  <c r="AB4825" i="52"/>
  <c r="AB4830" i="52"/>
  <c r="AB4832" i="52"/>
  <c r="AB4841" i="52"/>
  <c r="AB4850" i="52"/>
  <c r="AB4792" i="52"/>
  <c r="AB4821" i="52"/>
  <c r="AB4837" i="52"/>
  <c r="AB4855" i="52"/>
  <c r="AB4803" i="52"/>
  <c r="AB4843" i="52"/>
  <c r="AB6815" i="52"/>
  <c r="AB6817" i="52"/>
  <c r="AB6823" i="52"/>
  <c r="AB6824" i="52"/>
  <c r="AB6828" i="52"/>
  <c r="AB6819" i="52"/>
  <c r="AB6829" i="52"/>
  <c r="AB6835" i="52"/>
  <c r="AB6811" i="52"/>
  <c r="AB6822" i="52"/>
  <c r="AB6812" i="52"/>
  <c r="AB6814" i="52"/>
  <c r="AB6816" i="52"/>
  <c r="AB6818" i="52"/>
  <c r="AB6821" i="52"/>
  <c r="AB6827" i="52"/>
  <c r="AB6831" i="52"/>
  <c r="AB6832" i="52"/>
  <c r="AB6834" i="52"/>
  <c r="AB6836" i="52"/>
  <c r="AB6837" i="52"/>
  <c r="AB6838" i="52"/>
  <c r="AB6839" i="52"/>
  <c r="AB6840" i="52"/>
  <c r="AB6841" i="52"/>
  <c r="AB6842" i="52"/>
  <c r="AB6813" i="52"/>
  <c r="AB6820" i="52"/>
  <c r="AB6830" i="52"/>
  <c r="AB6825" i="52"/>
  <c r="AB6826" i="52"/>
  <c r="AB6833" i="52"/>
  <c r="AB6239" i="52"/>
  <c r="AB6252" i="52"/>
  <c r="AB6254" i="52"/>
  <c r="AB6257" i="52"/>
  <c r="AB6260" i="52"/>
  <c r="AB6271" i="52"/>
  <c r="AB6272" i="52"/>
  <c r="AB6264" i="52"/>
  <c r="AB6266" i="52"/>
  <c r="AB6228" i="52"/>
  <c r="AB6229" i="52"/>
  <c r="AB6235" i="52"/>
  <c r="AB6236" i="52"/>
  <c r="AB6250" i="52"/>
  <c r="AB6268" i="52"/>
  <c r="AB6234" i="52"/>
  <c r="AB6238" i="52"/>
  <c r="AB6240" i="52"/>
  <c r="AB6242" i="52"/>
  <c r="AB6244" i="52"/>
  <c r="AB6249" i="52"/>
  <c r="AB6251" i="52"/>
  <c r="AB6258" i="52"/>
  <c r="AB6275" i="52"/>
  <c r="AB6265" i="52"/>
  <c r="AB6237" i="52"/>
  <c r="AB6247" i="52"/>
  <c r="AB6226" i="52"/>
  <c r="AB6227" i="52"/>
  <c r="AB6231" i="52"/>
  <c r="AB6232" i="52"/>
  <c r="AB6241" i="52"/>
  <c r="AB6243" i="52"/>
  <c r="AB6245" i="52"/>
  <c r="AB6246" i="52"/>
  <c r="AB6248" i="52"/>
  <c r="AB6253" i="52"/>
  <c r="AB6255" i="52"/>
  <c r="AB6256" i="52"/>
  <c r="AB6259" i="52"/>
  <c r="AB6261" i="52"/>
  <c r="AB6262" i="52"/>
  <c r="AB6263" i="52"/>
  <c r="AB6269" i="52"/>
  <c r="AB6270" i="52"/>
  <c r="AB6273" i="52"/>
  <c r="AB6274" i="52"/>
  <c r="AB6276" i="52"/>
  <c r="AB6267" i="52"/>
  <c r="AB6277" i="52"/>
  <c r="AB6230" i="52"/>
  <c r="AB6233" i="52"/>
  <c r="AB6733" i="52"/>
  <c r="AB6734" i="52"/>
  <c r="AB6735" i="52"/>
  <c r="AB6737" i="52"/>
  <c r="AB6736" i="52"/>
  <c r="AB106" i="52"/>
  <c r="AB123" i="52"/>
  <c r="AB125" i="52"/>
  <c r="AB128" i="52"/>
  <c r="AB107" i="52"/>
  <c r="AB112" i="52"/>
  <c r="AB113" i="52"/>
  <c r="AB117" i="52"/>
  <c r="AB118" i="52"/>
  <c r="AB120" i="52"/>
  <c r="AB127" i="52"/>
  <c r="AB110" i="52"/>
  <c r="AB114" i="52"/>
  <c r="AB122" i="52"/>
  <c r="AB126" i="52"/>
  <c r="AB124" i="52"/>
  <c r="AB104" i="52"/>
  <c r="AB105" i="52"/>
  <c r="AB108" i="52"/>
  <c r="AB109" i="52"/>
  <c r="AB111" i="52"/>
  <c r="AB115" i="52"/>
  <c r="AB119" i="52"/>
  <c r="AB121" i="52"/>
  <c r="AB116" i="52"/>
  <c r="AB129" i="52"/>
  <c r="AB247" i="52"/>
  <c r="AB250" i="52"/>
  <c r="AB249" i="52"/>
  <c r="AB251" i="52"/>
  <c r="AB252" i="52"/>
  <c r="AB256" i="52"/>
  <c r="AB258" i="52"/>
  <c r="AB259" i="52"/>
  <c r="AB261" i="52"/>
  <c r="AB262" i="52"/>
  <c r="AB254" i="52"/>
  <c r="AB255" i="52"/>
  <c r="AB248" i="52"/>
  <c r="AB253" i="52"/>
  <c r="AB257" i="52"/>
  <c r="AB260" i="52"/>
  <c r="AB2009" i="52"/>
  <c r="AB2017" i="52"/>
  <c r="AB2022" i="52"/>
  <c r="AB2028" i="52"/>
  <c r="AB2030" i="52"/>
  <c r="AB2105" i="52"/>
  <c r="AB2126" i="52"/>
  <c r="AB2128" i="52"/>
  <c r="AB2173" i="52"/>
  <c r="AB2066" i="52"/>
  <c r="AB2141" i="52"/>
  <c r="AB2014" i="52"/>
  <c r="AB2063" i="52"/>
  <c r="AB2092" i="52"/>
  <c r="AB2119" i="52"/>
  <c r="AB2155" i="52"/>
  <c r="AB2041" i="52"/>
  <c r="AB2045" i="52"/>
  <c r="AB2048" i="52"/>
  <c r="AB2055" i="52"/>
  <c r="AB2117" i="52"/>
  <c r="AB2099" i="52"/>
  <c r="AB2124" i="52"/>
  <c r="AB2013" i="52"/>
  <c r="AB2064" i="52"/>
  <c r="AB2080" i="52"/>
  <c r="AB2085" i="52"/>
  <c r="AB2091" i="52"/>
  <c r="AB2112" i="52"/>
  <c r="AB2118" i="52"/>
  <c r="AB2125" i="52"/>
  <c r="AB2129" i="52"/>
  <c r="AB2138" i="52"/>
  <c r="AB2144" i="52"/>
  <c r="AB2166" i="52"/>
  <c r="AB2178" i="52"/>
  <c r="AB2029" i="52"/>
  <c r="AB2039" i="52"/>
  <c r="AB2083" i="52"/>
  <c r="AB2094" i="52"/>
  <c r="AB2113" i="52"/>
  <c r="AB2158" i="52"/>
  <c r="AB2139" i="52"/>
  <c r="AB2150" i="52"/>
  <c r="AB2019" i="52"/>
  <c r="AB2037" i="52"/>
  <c r="AB2086" i="52"/>
  <c r="AB2093" i="52"/>
  <c r="AB2097" i="52"/>
  <c r="AB2102" i="52"/>
  <c r="AB2143" i="52"/>
  <c r="AB2171" i="52"/>
  <c r="AB2056" i="52"/>
  <c r="AB2061" i="52"/>
  <c r="AB2098" i="52"/>
  <c r="AB2103" i="52"/>
  <c r="AB2115" i="52"/>
  <c r="AB2152" i="52"/>
  <c r="AB2012" i="52"/>
  <c r="AB2074" i="52"/>
  <c r="AB2076" i="52"/>
  <c r="AB2108" i="52"/>
  <c r="AB2133" i="52"/>
  <c r="AB2148" i="52"/>
  <c r="AB2032" i="52"/>
  <c r="AB2059" i="52"/>
  <c r="AB2070" i="52"/>
  <c r="AB2073" i="52"/>
  <c r="AB2084" i="52"/>
  <c r="AB2088" i="52"/>
  <c r="AB2106" i="52"/>
  <c r="AB2101" i="52"/>
  <c r="AB2161" i="52"/>
  <c r="AB2167" i="52"/>
  <c r="AB2179" i="52"/>
  <c r="AB2057" i="52"/>
  <c r="AB2060" i="52"/>
  <c r="AB2068" i="52"/>
  <c r="AB2110" i="52"/>
  <c r="AB2010" i="52"/>
  <c r="AB2040" i="52"/>
  <c r="AB2078" i="52"/>
  <c r="AB2087" i="52"/>
  <c r="AB2107" i="52"/>
  <c r="AB2109" i="52"/>
  <c r="AB2159" i="52"/>
  <c r="AB2149" i="52"/>
  <c r="AB2024" i="52"/>
  <c r="AB2062" i="52"/>
  <c r="AB2122" i="52"/>
  <c r="AB2156" i="52"/>
  <c r="AB2137" i="52"/>
  <c r="AB2164" i="52"/>
  <c r="AB2172" i="52"/>
  <c r="AB2011" i="52"/>
  <c r="AB2025" i="52"/>
  <c r="AB2034" i="52"/>
  <c r="AB2042" i="52"/>
  <c r="AB2047" i="52"/>
  <c r="AB2053" i="52"/>
  <c r="AB2069" i="52"/>
  <c r="AB2077" i="52"/>
  <c r="AB2162" i="52"/>
  <c r="AB2165" i="52"/>
  <c r="AB2177" i="52"/>
  <c r="AB2026" i="52"/>
  <c r="AB2072" i="52"/>
  <c r="AB2100" i="52"/>
  <c r="AB2134" i="52"/>
  <c r="AB2031" i="52"/>
  <c r="AB2071" i="52"/>
  <c r="AB2082" i="52"/>
  <c r="AB2095" i="52"/>
  <c r="AB2116" i="52"/>
  <c r="AB2135" i="52"/>
  <c r="AB2169" i="52"/>
  <c r="AB2067" i="52"/>
  <c r="AB2131" i="52"/>
  <c r="AB2154" i="52"/>
  <c r="AB2175" i="52"/>
  <c r="AB2015" i="52"/>
  <c r="AB2020" i="52"/>
  <c r="AB2018" i="52"/>
  <c r="AB2038" i="52"/>
  <c r="AB2043" i="52"/>
  <c r="AB2075" i="52"/>
  <c r="AB2081" i="52"/>
  <c r="AB2104" i="52"/>
  <c r="AB2140" i="52"/>
  <c r="AB2035" i="52"/>
  <c r="AB2046" i="52"/>
  <c r="AB2114" i="52"/>
  <c r="AB2123" i="52"/>
  <c r="AB2127" i="52"/>
  <c r="AB2130" i="52"/>
  <c r="AB2132" i="52"/>
  <c r="AB2160" i="52"/>
  <c r="AB2163" i="52"/>
  <c r="AB2170" i="52"/>
  <c r="AB2146" i="52"/>
  <c r="AB2180" i="52"/>
  <c r="AB2051" i="52"/>
  <c r="AB2016" i="52"/>
  <c r="AB2049" i="52"/>
  <c r="AB2096" i="52"/>
  <c r="AB2036" i="52"/>
  <c r="AB2153" i="52"/>
  <c r="AB2054" i="52"/>
  <c r="AB2136" i="52"/>
  <c r="AB2142" i="52"/>
  <c r="AB2145" i="52"/>
  <c r="AB2027" i="52"/>
  <c r="AB2174" i="52"/>
  <c r="AB2176" i="52"/>
  <c r="AB2147" i="52"/>
  <c r="AB2023" i="52"/>
  <c r="AB2033" i="52"/>
  <c r="AB2050" i="52"/>
  <c r="AB2052" i="52"/>
  <c r="AB2058" i="52"/>
  <c r="AB2089" i="52"/>
  <c r="AB2090" i="52"/>
  <c r="AB2111" i="52"/>
  <c r="AB2044" i="52"/>
  <c r="AB2120" i="52"/>
  <c r="AB2151" i="52"/>
  <c r="AB2157" i="52"/>
  <c r="AB2121" i="52"/>
  <c r="AB2186" i="52"/>
  <c r="AB2191" i="52"/>
  <c r="AB2200" i="52"/>
  <c r="AB2217" i="52"/>
  <c r="AB2224" i="52"/>
  <c r="AB2183" i="52"/>
  <c r="AB2182" i="52"/>
  <c r="AB2187" i="52"/>
  <c r="AB2188" i="52"/>
  <c r="AB2189" i="52"/>
  <c r="AB2190" i="52"/>
  <c r="AB2193" i="52"/>
  <c r="AB2198" i="52"/>
  <c r="AB2199" i="52"/>
  <c r="AB2204" i="52"/>
  <c r="AB2210" i="52"/>
  <c r="AB2211" i="52"/>
  <c r="AB2212" i="52"/>
  <c r="AB2213" i="52"/>
  <c r="AB2215" i="52"/>
  <c r="AB2219" i="52"/>
  <c r="AB2225" i="52"/>
  <c r="AB2226" i="52"/>
  <c r="AB2227" i="52"/>
  <c r="AB2228" i="52"/>
  <c r="AB2222" i="52"/>
  <c r="AB2223" i="52"/>
  <c r="AB2231" i="52"/>
  <c r="AB2232" i="52"/>
  <c r="AB2185" i="52"/>
  <c r="AB2192" i="52"/>
  <c r="AB2196" i="52"/>
  <c r="AB2197" i="52"/>
  <c r="AB2209" i="52"/>
  <c r="AB2216" i="52"/>
  <c r="AB2181" i="52"/>
  <c r="AB2221" i="52"/>
  <c r="AB2184" i="52"/>
  <c r="AB2194" i="52"/>
  <c r="AB2195" i="52"/>
  <c r="AB2201" i="52"/>
  <c r="AB2202" i="52"/>
  <c r="AB2203" i="52"/>
  <c r="AB2205" i="52"/>
  <c r="AB2206" i="52"/>
  <c r="AB2207" i="52"/>
  <c r="AB2208" i="52"/>
  <c r="AB2214" i="52"/>
  <c r="AB2218" i="52"/>
  <c r="AB2220" i="52"/>
  <c r="AB2229" i="52"/>
  <c r="AB2230" i="52"/>
  <c r="AB2021" i="52"/>
  <c r="AB2065" i="52"/>
  <c r="AB2079" i="52"/>
  <c r="AB2168" i="52"/>
  <c r="AB166" i="52"/>
  <c r="AB168" i="52"/>
  <c r="AB169" i="52"/>
  <c r="AB170" i="52"/>
  <c r="AB171" i="52"/>
  <c r="AB172" i="52"/>
  <c r="AB173" i="52"/>
  <c r="AB167" i="52"/>
  <c r="AB3907" i="52"/>
  <c r="AB3901" i="52"/>
  <c r="AB3879" i="52"/>
  <c r="AB3887" i="52"/>
  <c r="AB3894" i="52"/>
  <c r="AB3883" i="52"/>
  <c r="AB3885" i="52"/>
  <c r="AB3897" i="52"/>
  <c r="AB3898" i="52"/>
  <c r="AB3900" i="52"/>
  <c r="AB3902" i="52"/>
  <c r="AB3904" i="52"/>
  <c r="AB3880" i="52"/>
  <c r="AB3884" i="52"/>
  <c r="AB3886" i="52"/>
  <c r="AB3892" i="52"/>
  <c r="AB3893" i="52"/>
  <c r="AB3899" i="52"/>
  <c r="AB3906" i="52"/>
  <c r="AB3888" i="52"/>
  <c r="AB3882" i="52"/>
  <c r="AB3889" i="52"/>
  <c r="AB3905" i="52"/>
  <c r="AB3903" i="52"/>
  <c r="AB3895" i="52"/>
  <c r="AB3881" i="52"/>
  <c r="AB3890" i="52"/>
  <c r="AB3891" i="52"/>
  <c r="AB3896" i="52"/>
  <c r="AB4245" i="52"/>
  <c r="AB4271" i="52"/>
  <c r="AB4208" i="52"/>
  <c r="AB4235" i="52"/>
  <c r="AB4244" i="52"/>
  <c r="AB4260" i="52"/>
  <c r="AB4242" i="52"/>
  <c r="AB4188" i="52"/>
  <c r="AB4197" i="52"/>
  <c r="AB4198" i="52"/>
  <c r="AB4194" i="52"/>
  <c r="AB4196" i="52"/>
  <c r="AB4204" i="52"/>
  <c r="AB4206" i="52"/>
  <c r="AB4211" i="52"/>
  <c r="AB4212" i="52"/>
  <c r="AB4226" i="52"/>
  <c r="AB4229" i="52"/>
  <c r="AB4230" i="52"/>
  <c r="AB4236" i="52"/>
  <c r="AB4237" i="52"/>
  <c r="AB4243" i="52"/>
  <c r="AB4246" i="52"/>
  <c r="AB4250" i="52"/>
  <c r="AB4249" i="52"/>
  <c r="AB4251" i="52"/>
  <c r="AB4254" i="52"/>
  <c r="AB4259" i="52"/>
  <c r="AB4263" i="52"/>
  <c r="AB4268" i="52"/>
  <c r="AB4274" i="52"/>
  <c r="AB4192" i="52"/>
  <c r="AB4195" i="52"/>
  <c r="AB4201" i="52"/>
  <c r="AB4213" i="52"/>
  <c r="AB4215" i="52"/>
  <c r="AB4228" i="52"/>
  <c r="AB4232" i="52"/>
  <c r="AB4240" i="52"/>
  <c r="AB4247" i="52"/>
  <c r="AB4256" i="52"/>
  <c r="AB4262" i="52"/>
  <c r="AB4270" i="52"/>
  <c r="AB4191" i="52"/>
  <c r="AB4202" i="52"/>
  <c r="AB4203" i="52"/>
  <c r="AB4205" i="52"/>
  <c r="AB4214" i="52"/>
  <c r="AB4220" i="52"/>
  <c r="AB4221" i="52"/>
  <c r="AB4222" i="52"/>
  <c r="AB4225" i="52"/>
  <c r="AB4227" i="52"/>
  <c r="AB4233" i="52"/>
  <c r="AB4241" i="52"/>
  <c r="AB4257" i="52"/>
  <c r="AB4272" i="52"/>
  <c r="AB4190" i="52"/>
  <c r="AB4209" i="52"/>
  <c r="AB4210" i="52"/>
  <c r="AB4217" i="52"/>
  <c r="AB4218" i="52"/>
  <c r="AB4219" i="52"/>
  <c r="AB4224" i="52"/>
  <c r="AB4238" i="52"/>
  <c r="AB4248" i="52"/>
  <c r="AB4252" i="52"/>
  <c r="AB4258" i="52"/>
  <c r="AB4261" i="52"/>
  <c r="AB4269" i="52"/>
  <c r="AB4265" i="52"/>
  <c r="AB4267" i="52"/>
  <c r="AB4266" i="52"/>
  <c r="AB4189" i="52"/>
  <c r="AB4199" i="52"/>
  <c r="AB4193" i="52"/>
  <c r="AB4200" i="52"/>
  <c r="AB4207" i="52"/>
  <c r="AB4216" i="52"/>
  <c r="AB4223" i="52"/>
  <c r="AB4231" i="52"/>
  <c r="AB4234" i="52"/>
  <c r="AB4239" i="52"/>
  <c r="AB4253" i="52"/>
  <c r="AB4255" i="52"/>
  <c r="AB4264" i="52"/>
  <c r="AB4273" i="52"/>
  <c r="AB4683" i="52"/>
  <c r="AB4731" i="52"/>
  <c r="AB4712" i="52"/>
  <c r="AB4724" i="52"/>
  <c r="AB4675" i="52"/>
  <c r="AB4676" i="52"/>
  <c r="AB4682" i="52"/>
  <c r="AB4687" i="52"/>
  <c r="AB4716" i="52"/>
  <c r="AB4720" i="52"/>
  <c r="AB4714" i="52"/>
  <c r="AB4737" i="52"/>
  <c r="AB4718" i="52"/>
  <c r="AB4745" i="52"/>
  <c r="AB4741" i="52"/>
  <c r="AB4689" i="52"/>
  <c r="AB4699" i="52"/>
  <c r="AB4729" i="52"/>
  <c r="AB4723" i="52"/>
  <c r="AB4734" i="52"/>
  <c r="AB4738" i="52"/>
  <c r="AB4747" i="52"/>
  <c r="AB4673" i="52"/>
  <c r="AB4674" i="52"/>
  <c r="AB4693" i="52"/>
  <c r="AB4696" i="52"/>
  <c r="AB4701" i="52"/>
  <c r="AB4706" i="52"/>
  <c r="AB4710" i="52"/>
  <c r="AB4711" i="52"/>
  <c r="AB4743" i="52"/>
  <c r="AB4748" i="52"/>
  <c r="AB4679" i="52"/>
  <c r="AB4684" i="52"/>
  <c r="AB4685" i="52"/>
  <c r="AB4697" i="52"/>
  <c r="AB4703" i="52"/>
  <c r="AB4715" i="52"/>
  <c r="AB4730" i="52"/>
  <c r="AB4733" i="52"/>
  <c r="AB4742" i="52"/>
  <c r="AB4678" i="52"/>
  <c r="AB4681" i="52"/>
  <c r="AB4690" i="52"/>
  <c r="AB4691" i="52"/>
  <c r="AB4692" i="52"/>
  <c r="AB4698" i="52"/>
  <c r="AB4702" i="52"/>
  <c r="AB4704" i="52"/>
  <c r="AB4705" i="52"/>
  <c r="AB4709" i="52"/>
  <c r="AB4728" i="52"/>
  <c r="AB4739" i="52"/>
  <c r="AB4744" i="52"/>
  <c r="AB4677" i="52"/>
  <c r="AB4680" i="52"/>
  <c r="AB4686" i="52"/>
  <c r="AB4688" i="52"/>
  <c r="AB4694" i="52"/>
  <c r="AB4695" i="52"/>
  <c r="AB4707" i="52"/>
  <c r="AB4719" i="52"/>
  <c r="AB4725" i="52"/>
  <c r="AB4736" i="52"/>
  <c r="AB4717" i="52"/>
  <c r="AB4726" i="52"/>
  <c r="AB4727" i="52"/>
  <c r="AB4740" i="52"/>
  <c r="AB4735" i="52"/>
  <c r="AB4746" i="52"/>
  <c r="AB4721" i="52"/>
  <c r="AB4722" i="52"/>
  <c r="AB4732" i="52"/>
  <c r="AB4700" i="52"/>
  <c r="AB4708" i="52"/>
  <c r="AB4713" i="52"/>
  <c r="AB1271" i="52"/>
  <c r="AB1262" i="52"/>
  <c r="AB1270" i="52"/>
  <c r="AB1281" i="52"/>
  <c r="AB1287" i="52"/>
  <c r="AB1290" i="52"/>
  <c r="AB1291" i="52"/>
  <c r="AB1292" i="52"/>
  <c r="AB1298" i="52"/>
  <c r="AB1312" i="52"/>
  <c r="AB1319" i="52"/>
  <c r="AB1307" i="52"/>
  <c r="AB1274" i="52"/>
  <c r="AB1315" i="52"/>
  <c r="AB1269" i="52"/>
  <c r="AB1299" i="52"/>
  <c r="AB1302" i="52"/>
  <c r="AB1306" i="52"/>
  <c r="AB1308" i="52"/>
  <c r="AB1309" i="52"/>
  <c r="AB1321" i="52"/>
  <c r="AB1256" i="52"/>
  <c r="AB1257" i="52"/>
  <c r="AB1259" i="52"/>
  <c r="AB1265" i="52"/>
  <c r="AB1268" i="52"/>
  <c r="AB1275" i="52"/>
  <c r="AB1278" i="52"/>
  <c r="AB1279" i="52"/>
  <c r="AB1285" i="52"/>
  <c r="AB1286" i="52"/>
  <c r="AB1289" i="52"/>
  <c r="AB1294" i="52"/>
  <c r="AB1318" i="52"/>
  <c r="AB1320" i="52"/>
  <c r="AB1263" i="52"/>
  <c r="AB1273" i="52"/>
  <c r="AB1280" i="52"/>
  <c r="AB1297" i="52"/>
  <c r="AB1301" i="52"/>
  <c r="AB1305" i="52"/>
  <c r="AB1311" i="52"/>
  <c r="AB1267" i="52"/>
  <c r="AB1310" i="52"/>
  <c r="AB1313" i="52"/>
  <c r="AB1283" i="52"/>
  <c r="AB1284" i="52"/>
  <c r="AB1296" i="52"/>
  <c r="AB1317" i="52"/>
  <c r="AB1258" i="52"/>
  <c r="AB1276" i="52"/>
  <c r="AB1293" i="52"/>
  <c r="AB1260" i="52"/>
  <c r="AB1261" i="52"/>
  <c r="AB1264" i="52"/>
  <c r="AB1266" i="52"/>
  <c r="AB1272" i="52"/>
  <c r="AB1277" i="52"/>
  <c r="AB1282" i="52"/>
  <c r="AB1288" i="52"/>
  <c r="AB1295" i="52"/>
  <c r="AB1300" i="52"/>
  <c r="AB1303" i="52"/>
  <c r="AB1304" i="52"/>
  <c r="AB1314" i="52"/>
  <c r="AB1316" i="52"/>
  <c r="AB4331" i="52"/>
  <c r="AB4334" i="52"/>
  <c r="AB4387" i="52"/>
  <c r="AB4389" i="52"/>
  <c r="AB4399" i="52"/>
  <c r="AB4401" i="52"/>
  <c r="AB4428" i="52"/>
  <c r="AB4432" i="52"/>
  <c r="AB4324" i="52"/>
  <c r="AB4335" i="52"/>
  <c r="AB4339" i="52"/>
  <c r="AB4342" i="52"/>
  <c r="AB4393" i="52"/>
  <c r="AB4400" i="52"/>
  <c r="AB4402" i="52"/>
  <c r="AB4403" i="52"/>
  <c r="AB4344" i="52"/>
  <c r="AB4421" i="52"/>
  <c r="AB4318" i="52"/>
  <c r="AB4343" i="52"/>
  <c r="AB4388" i="52"/>
  <c r="AB4391" i="52"/>
  <c r="AB4396" i="52"/>
  <c r="AB4408" i="52"/>
  <c r="AB4434" i="52"/>
  <c r="AB4410" i="52"/>
  <c r="AB4425" i="52"/>
  <c r="AB4441" i="52"/>
  <c r="AB4431" i="52"/>
  <c r="AB4317" i="52"/>
  <c r="AB4328" i="52"/>
  <c r="AB4325" i="52"/>
  <c r="AB4349" i="52"/>
  <c r="AB4354" i="52"/>
  <c r="AB4366" i="52"/>
  <c r="AB4363" i="52"/>
  <c r="AB4381" i="52"/>
  <c r="AB4405" i="52"/>
  <c r="AB4415" i="52"/>
  <c r="AB4426" i="52"/>
  <c r="AB4430" i="52"/>
  <c r="AB4316" i="52"/>
  <c r="AB4327" i="52"/>
  <c r="AB4359" i="52"/>
  <c r="AB4365" i="52"/>
  <c r="AB4395" i="52"/>
  <c r="AB4423" i="52"/>
  <c r="AB4437" i="52"/>
  <c r="AB4319" i="52"/>
  <c r="AB4326" i="52"/>
  <c r="AB4355" i="52"/>
  <c r="AB4357" i="52"/>
  <c r="AB4364" i="52"/>
  <c r="AB4368" i="52"/>
  <c r="AB4378" i="52"/>
  <c r="AB4379" i="52"/>
  <c r="AB4386" i="52"/>
  <c r="AB4394" i="52"/>
  <c r="AB4404" i="52"/>
  <c r="AB4409" i="52"/>
  <c r="AB4419" i="52"/>
  <c r="AB4429" i="52"/>
  <c r="AB4433" i="52"/>
  <c r="AB4321" i="52"/>
  <c r="AB4330" i="52"/>
  <c r="AB4333" i="52"/>
  <c r="AB4336" i="52"/>
  <c r="AB4338" i="52"/>
  <c r="AB4347" i="52"/>
  <c r="AB4348" i="52"/>
  <c r="AB4350" i="52"/>
  <c r="AB4352" i="52"/>
  <c r="AB4358" i="52"/>
  <c r="AB4369" i="52"/>
  <c r="AB4371" i="52"/>
  <c r="AB4372" i="52"/>
  <c r="AB4373" i="52"/>
  <c r="AB4383" i="52"/>
  <c r="AB4390" i="52"/>
  <c r="AB4398" i="52"/>
  <c r="AB4416" i="52"/>
  <c r="AB4420" i="52"/>
  <c r="AB4422" i="52"/>
  <c r="AB4315" i="52"/>
  <c r="AB4322" i="52"/>
  <c r="AB4341" i="52"/>
  <c r="AB4345" i="52"/>
  <c r="AB4356" i="52"/>
  <c r="AB4360" i="52"/>
  <c r="AB4370" i="52"/>
  <c r="AB4374" i="52"/>
  <c r="AB4377" i="52"/>
  <c r="AB4380" i="52"/>
  <c r="AB4385" i="52"/>
  <c r="AB4406" i="52"/>
  <c r="AB4407" i="52"/>
  <c r="AB4414" i="52"/>
  <c r="AB4435" i="52"/>
  <c r="AB4439" i="52"/>
  <c r="AB4440" i="52"/>
  <c r="AB4443" i="52"/>
  <c r="AB4444" i="52"/>
  <c r="AB4329" i="52"/>
  <c r="AB4353" i="52"/>
  <c r="AB4361" i="52"/>
  <c r="AB4376" i="52"/>
  <c r="AB4392" i="52"/>
  <c r="AB4411" i="52"/>
  <c r="AB4412" i="52"/>
  <c r="AB4314" i="52"/>
  <c r="AB4320" i="52"/>
  <c r="AB4337" i="52"/>
  <c r="AB4340" i="52"/>
  <c r="AB4346" i="52"/>
  <c r="AB4351" i="52"/>
  <c r="AB4362" i="52"/>
  <c r="AB4367" i="52"/>
  <c r="AB4375" i="52"/>
  <c r="AB4384" i="52"/>
  <c r="AB4413" i="52"/>
  <c r="AB4418" i="52"/>
  <c r="AB4424" i="52"/>
  <c r="AB4436" i="52"/>
  <c r="AB4438" i="52"/>
  <c r="AB4442" i="52"/>
  <c r="AB4445" i="52"/>
  <c r="AB4323" i="52"/>
  <c r="AB4332" i="52"/>
  <c r="AB4382" i="52"/>
  <c r="AB4397" i="52"/>
  <c r="AB4417" i="52"/>
  <c r="AB4427" i="52"/>
  <c r="AB3795" i="52"/>
  <c r="AB3801" i="52"/>
  <c r="AB3834" i="52"/>
  <c r="AB3851" i="52"/>
  <c r="AB3855" i="52"/>
  <c r="AB3856" i="52"/>
  <c r="AB3857" i="52"/>
  <c r="AB3790" i="52"/>
  <c r="AB3793" i="52"/>
  <c r="AB3823" i="52"/>
  <c r="AB3842" i="52"/>
  <c r="AB3845" i="52"/>
  <c r="AB3848" i="52"/>
  <c r="AB3864" i="52"/>
  <c r="AB3868" i="52"/>
  <c r="AB3797" i="52"/>
  <c r="AB3832" i="52"/>
  <c r="AB3866" i="52"/>
  <c r="AB3854" i="52"/>
  <c r="AB3791" i="52"/>
  <c r="AB3798" i="52"/>
  <c r="AB3794" i="52"/>
  <c r="AB3804" i="52"/>
  <c r="AB3805" i="52"/>
  <c r="AB3811" i="52"/>
  <c r="AB3819" i="52"/>
  <c r="AB3825" i="52"/>
  <c r="AB3838" i="52"/>
  <c r="AB3841" i="52"/>
  <c r="AB3844" i="52"/>
  <c r="AB3846" i="52"/>
  <c r="AB3861" i="52"/>
  <c r="AB3863" i="52"/>
  <c r="AB3850" i="52"/>
  <c r="AB3853" i="52"/>
  <c r="AB3869" i="52"/>
  <c r="AB3800" i="52"/>
  <c r="AB3802" i="52"/>
  <c r="AB3814" i="52"/>
  <c r="AB3816" i="52"/>
  <c r="AB3817" i="52"/>
  <c r="AB3818" i="52"/>
  <c r="AB3824" i="52"/>
  <c r="AB3829" i="52"/>
  <c r="AB3865" i="52"/>
  <c r="AB3852" i="52"/>
  <c r="AB3836" i="52"/>
  <c r="AB3807" i="52"/>
  <c r="AB3792" i="52"/>
  <c r="AB3809" i="52"/>
  <c r="AB3810" i="52"/>
  <c r="AB3820" i="52"/>
  <c r="AB3821" i="52"/>
  <c r="AB3828" i="52"/>
  <c r="AB3830" i="52"/>
  <c r="AB3831" i="52"/>
  <c r="AB3833" i="52"/>
  <c r="AB3835" i="52"/>
  <c r="AB3837" i="52"/>
  <c r="AB3847" i="52"/>
  <c r="AB3849" i="52"/>
  <c r="AB3867" i="52"/>
  <c r="AB3870" i="52"/>
  <c r="AB3796" i="52"/>
  <c r="AB3813" i="52"/>
  <c r="AB3815" i="52"/>
  <c r="AB3822" i="52"/>
  <c r="AB3827" i="52"/>
  <c r="AB3839" i="52"/>
  <c r="AB3843" i="52"/>
  <c r="AB3862" i="52"/>
  <c r="AB3803" i="52"/>
  <c r="AB3812" i="52"/>
  <c r="AB3826" i="52"/>
  <c r="AB3858" i="52"/>
  <c r="AB3799" i="52"/>
  <c r="AB3806" i="52"/>
  <c r="AB3808" i="52"/>
  <c r="AB3840" i="52"/>
  <c r="AB3859" i="52"/>
  <c r="AB3860" i="52"/>
  <c r="AB3657" i="52"/>
  <c r="AB3607" i="52"/>
  <c r="AB3641" i="52"/>
  <c r="AB3616" i="52"/>
  <c r="AB3627" i="52"/>
  <c r="AB3658" i="52"/>
  <c r="AB3671" i="52"/>
  <c r="AB3672" i="52"/>
  <c r="AB3606" i="52"/>
  <c r="AB3613" i="52"/>
  <c r="AB3620" i="52"/>
  <c r="AB3625" i="52"/>
  <c r="AB3628" i="52"/>
  <c r="AB3685" i="52"/>
  <c r="AB3619" i="52"/>
  <c r="AB3623" i="52"/>
  <c r="AB3632" i="52"/>
  <c r="AB3633" i="52"/>
  <c r="AB3638" i="52"/>
  <c r="AB3639" i="52"/>
  <c r="AB3642" i="52"/>
  <c r="AB3643" i="52"/>
  <c r="AB3647" i="52"/>
  <c r="AB3653" i="52"/>
  <c r="AB3655" i="52"/>
  <c r="AB3656" i="52"/>
  <c r="AB3680" i="52"/>
  <c r="AB3684" i="52"/>
  <c r="AB3661" i="52"/>
  <c r="AB3663" i="52"/>
  <c r="AB3664" i="52"/>
  <c r="AB3666" i="52"/>
  <c r="AB3670" i="52"/>
  <c r="AB3673" i="52"/>
  <c r="AB3610" i="52"/>
  <c r="AB3622" i="52"/>
  <c r="AB3624" i="52"/>
  <c r="AB3629" i="52"/>
  <c r="AB3637" i="52"/>
  <c r="AB3640" i="52"/>
  <c r="AB3644" i="52"/>
  <c r="AB3645" i="52"/>
  <c r="AB3646" i="52"/>
  <c r="AB3651" i="52"/>
  <c r="AB3659" i="52"/>
  <c r="AB3676" i="52"/>
  <c r="AB3681" i="52"/>
  <c r="AB3686" i="52"/>
  <c r="AB3668" i="52"/>
  <c r="AB3690" i="52"/>
  <c r="AB3692" i="52"/>
  <c r="AB3612" i="52"/>
  <c r="AB3615" i="52"/>
  <c r="AB3626" i="52"/>
  <c r="AB3630" i="52"/>
  <c r="AB3634" i="52"/>
  <c r="AB3648" i="52"/>
  <c r="AB3649" i="52"/>
  <c r="AB3667" i="52"/>
  <c r="AB3689" i="52"/>
  <c r="AB3609" i="52"/>
  <c r="AB3611" i="52"/>
  <c r="AB3617" i="52"/>
  <c r="AB3614" i="52"/>
  <c r="AB3635" i="52"/>
  <c r="AB3636" i="52"/>
  <c r="AB3652" i="52"/>
  <c r="AB3654" i="52"/>
  <c r="AB3678" i="52"/>
  <c r="AB3674" i="52"/>
  <c r="AB3691" i="52"/>
  <c r="AB3608" i="52"/>
  <c r="AB3618" i="52"/>
  <c r="AB3621" i="52"/>
  <c r="AB3660" i="52"/>
  <c r="AB3677" i="52"/>
  <c r="AB3662" i="52"/>
  <c r="AB3665" i="52"/>
  <c r="AB3669" i="52"/>
  <c r="AB3688" i="52"/>
  <c r="AB3631" i="52"/>
  <c r="AB3650" i="52"/>
  <c r="AB3679" i="52"/>
  <c r="AB3682" i="52"/>
  <c r="AB3683" i="52"/>
  <c r="AB3687" i="52"/>
  <c r="AB3675" i="52"/>
  <c r="AB4011" i="52"/>
  <c r="AB4016" i="52"/>
  <c r="AB4022" i="52"/>
  <c r="AB4028" i="52"/>
  <c r="AB4031" i="52"/>
  <c r="AB4032" i="52"/>
  <c r="AB4033" i="52"/>
  <c r="AB4029" i="52"/>
  <c r="AB4010" i="52"/>
  <c r="AB4012" i="52"/>
  <c r="AB4013" i="52"/>
  <c r="AB4014" i="52"/>
  <c r="AB4015" i="52"/>
  <c r="AB4017" i="52"/>
  <c r="AB4018" i="52"/>
  <c r="AB4019" i="52"/>
  <c r="AB4020" i="52"/>
  <c r="AB4021" i="52"/>
  <c r="AB4023" i="52"/>
  <c r="AB4024" i="52"/>
  <c r="AB4025" i="52"/>
  <c r="AB4026" i="52"/>
  <c r="AB4027" i="52"/>
  <c r="AB4030" i="52"/>
  <c r="AB4034" i="52"/>
  <c r="AB4035" i="52"/>
  <c r="AB4036" i="52"/>
  <c r="AB4037" i="52"/>
  <c r="AB4133" i="52"/>
  <c r="AB4134" i="52"/>
  <c r="AB4135" i="52"/>
  <c r="AB4138" i="52"/>
  <c r="AB4139" i="52"/>
  <c r="AB4142" i="52"/>
  <c r="AB4153" i="52"/>
  <c r="AB4154" i="52"/>
  <c r="AB4157" i="52"/>
  <c r="AB4158" i="52"/>
  <c r="AB4159" i="52"/>
  <c r="AB4130" i="52"/>
  <c r="AB4136" i="52"/>
  <c r="AB4140" i="52"/>
  <c r="AB4141" i="52"/>
  <c r="AB4143" i="52"/>
  <c r="AB4146" i="52"/>
  <c r="AB4148" i="52"/>
  <c r="AB4149" i="52"/>
  <c r="AB4152" i="52"/>
  <c r="AB4155" i="52"/>
  <c r="AB4160" i="52"/>
  <c r="AB4161" i="52"/>
  <c r="AB4131" i="52"/>
  <c r="AB4132" i="52"/>
  <c r="AB4137" i="52"/>
  <c r="AB4144" i="52"/>
  <c r="AB4145" i="52"/>
  <c r="AB4147" i="52"/>
  <c r="AB4150" i="52"/>
  <c r="AB4151" i="52"/>
  <c r="AB4156" i="52"/>
  <c r="AB4162" i="52"/>
  <c r="AB5336" i="52"/>
  <c r="AB5351" i="52"/>
  <c r="AB5353" i="52"/>
  <c r="AB5384" i="52"/>
  <c r="AB5391" i="52"/>
  <c r="AB5413" i="52"/>
  <c r="AB5418" i="52"/>
  <c r="AB5406" i="52"/>
  <c r="AB5395" i="52"/>
  <c r="AB5417" i="52"/>
  <c r="AB5349" i="52"/>
  <c r="AB5373" i="52"/>
  <c r="AB5393" i="52"/>
  <c r="AB5414" i="52"/>
  <c r="AB5358" i="52"/>
  <c r="AB5365" i="52"/>
  <c r="AB5422" i="52"/>
  <c r="AB5340" i="52"/>
  <c r="AB5359" i="52"/>
  <c r="AB5368" i="52"/>
  <c r="AB5381" i="52"/>
  <c r="AB5399" i="52"/>
  <c r="AB5416" i="52"/>
  <c r="AB5408" i="52"/>
  <c r="AB5366" i="52"/>
  <c r="AB5374" i="52"/>
  <c r="AB5389" i="52"/>
  <c r="AB5423" i="52"/>
  <c r="AB5350" i="52"/>
  <c r="AB5397" i="52"/>
  <c r="AB5337" i="52"/>
  <c r="AB5341" i="52"/>
  <c r="AB5360" i="52"/>
  <c r="AB5380" i="52"/>
  <c r="AB5383" i="52"/>
  <c r="AB5387" i="52"/>
  <c r="AB5390" i="52"/>
  <c r="AB5377" i="52"/>
  <c r="AB5394" i="52"/>
  <c r="AB5425" i="52"/>
  <c r="AB5409" i="52"/>
  <c r="AB5343" i="52"/>
  <c r="AB5362" i="52"/>
  <c r="AB5367" i="52"/>
  <c r="AB5348" i="52"/>
  <c r="AB5379" i="52"/>
  <c r="AB5424" i="52"/>
  <c r="AB5430" i="52"/>
  <c r="AB5411" i="52"/>
  <c r="AB5339" i="52"/>
  <c r="AB5361" i="52"/>
  <c r="AB5372" i="52"/>
  <c r="AB5378" i="52"/>
  <c r="AB5398" i="52"/>
  <c r="AB5420" i="52"/>
  <c r="AB5426" i="52"/>
  <c r="AB5429" i="52"/>
  <c r="AB5407" i="52"/>
  <c r="AB5335" i="52"/>
  <c r="AB5344" i="52"/>
  <c r="AB5354" i="52"/>
  <c r="AB5369" i="52"/>
  <c r="AB5386" i="52"/>
  <c r="AB5401" i="52"/>
  <c r="AB5402" i="52"/>
  <c r="AB5412" i="52"/>
  <c r="AB5419" i="52"/>
  <c r="AB5421" i="52"/>
  <c r="AB5427" i="52"/>
  <c r="AB5410" i="52"/>
  <c r="AB5333" i="52"/>
  <c r="AB5345" i="52"/>
  <c r="AB5346" i="52"/>
  <c r="AB5352" i="52"/>
  <c r="AB5357" i="52"/>
  <c r="AB5370" i="52"/>
  <c r="AB5376" i="52"/>
  <c r="AB5382" i="52"/>
  <c r="AB5385" i="52"/>
  <c r="AB5388" i="52"/>
  <c r="AB5392" i="52"/>
  <c r="AB5400" i="52"/>
  <c r="AB5403" i="52"/>
  <c r="AB5404" i="52"/>
  <c r="AB5415" i="52"/>
  <c r="AB5432" i="52"/>
  <c r="AB5434" i="52"/>
  <c r="AB5334" i="52"/>
  <c r="AB5356" i="52"/>
  <c r="AB5364" i="52"/>
  <c r="AB5371" i="52"/>
  <c r="AB5375" i="52"/>
  <c r="AB5431" i="52"/>
  <c r="AB5433" i="52"/>
  <c r="AB5338" i="52"/>
  <c r="AB5342" i="52"/>
  <c r="AB5347" i="52"/>
  <c r="AB5355" i="52"/>
  <c r="AB5363" i="52"/>
  <c r="AB5396" i="52"/>
  <c r="AB5405" i="52"/>
  <c r="AB5428" i="52"/>
  <c r="AB6312" i="52"/>
  <c r="AB6313" i="52"/>
  <c r="AB6339" i="52"/>
  <c r="AB6341" i="52"/>
  <c r="AB6344" i="52"/>
  <c r="AB6346" i="52"/>
  <c r="AB6347" i="52"/>
  <c r="AB6364" i="52"/>
  <c r="AB6366" i="52"/>
  <c r="AB6369" i="52"/>
  <c r="AB6371" i="52"/>
  <c r="AB6360" i="52"/>
  <c r="AB6298" i="52"/>
  <c r="AB6338" i="52"/>
  <c r="AB6297" i="52"/>
  <c r="AB6335" i="52"/>
  <c r="AB6365" i="52"/>
  <c r="AB6305" i="52"/>
  <c r="AB6311" i="52"/>
  <c r="AB6318" i="52"/>
  <c r="AB6319" i="52"/>
  <c r="AB6320" i="52"/>
  <c r="AB6321" i="52"/>
  <c r="AB6322" i="52"/>
  <c r="AB6329" i="52"/>
  <c r="AB6331" i="52"/>
  <c r="AB6340" i="52"/>
  <c r="AB6353" i="52"/>
  <c r="AB6370" i="52"/>
  <c r="AB6362" i="52"/>
  <c r="AB6381" i="52"/>
  <c r="AB6302" i="52"/>
  <c r="AB6323" i="52"/>
  <c r="AB6324" i="52"/>
  <c r="AB6328" i="52"/>
  <c r="AB6330" i="52"/>
  <c r="AB6333" i="52"/>
  <c r="AB6349" i="52"/>
  <c r="AB6350" i="52"/>
  <c r="AB6351" i="52"/>
  <c r="AB6352" i="52"/>
  <c r="AB6377" i="52"/>
  <c r="AB6299" i="52"/>
  <c r="AB6301" i="52"/>
  <c r="AB6308" i="52"/>
  <c r="AB6309" i="52"/>
  <c r="AB6317" i="52"/>
  <c r="AB6332" i="52"/>
  <c r="AB6334" i="52"/>
  <c r="AB6336" i="52"/>
  <c r="AB6337" i="52"/>
  <c r="AB6343" i="52"/>
  <c r="AB6348" i="52"/>
  <c r="AB6356" i="52"/>
  <c r="AB6358" i="52"/>
  <c r="AB6372" i="52"/>
  <c r="AB6373" i="52"/>
  <c r="AB6295" i="52"/>
  <c r="AB6303" i="52"/>
  <c r="AB6306" i="52"/>
  <c r="AB6310" i="52"/>
  <c r="AB6316" i="52"/>
  <c r="AB6325" i="52"/>
  <c r="AB6326" i="52"/>
  <c r="AB6327" i="52"/>
  <c r="AB6359" i="52"/>
  <c r="AB6375" i="52"/>
  <c r="AB6378" i="52"/>
  <c r="AB6296" i="52"/>
  <c r="AB6304" i="52"/>
  <c r="AB6307" i="52"/>
  <c r="AB6314" i="52"/>
  <c r="AB6315" i="52"/>
  <c r="AB6342" i="52"/>
  <c r="AB6345" i="52"/>
  <c r="AB6354" i="52"/>
  <c r="AB6355" i="52"/>
  <c r="AB6357" i="52"/>
  <c r="AB6367" i="52"/>
  <c r="AB6368" i="52"/>
  <c r="AB6376" i="52"/>
  <c r="AB6363" i="52"/>
  <c r="AB6379" i="52"/>
  <c r="AB6300" i="52"/>
  <c r="AB6374" i="52"/>
  <c r="AB6380" i="52"/>
  <c r="AB6361" i="52"/>
  <c r="AB6920" i="52"/>
  <c r="AB6877" i="52"/>
  <c r="AB6865" i="52"/>
  <c r="AB6870" i="52"/>
  <c r="AB6896" i="52"/>
  <c r="AB6869" i="52"/>
  <c r="AB6894" i="52"/>
  <c r="AB6878" i="52"/>
  <c r="AB6880" i="52"/>
  <c r="AB6900" i="52"/>
  <c r="AB6901" i="52"/>
  <c r="AB6907" i="52"/>
  <c r="AB6925" i="52"/>
  <c r="AB6926" i="52"/>
  <c r="AB6927" i="52"/>
  <c r="AB6918" i="52"/>
  <c r="AB6919" i="52"/>
  <c r="AB6937" i="52"/>
  <c r="AB6876" i="52"/>
  <c r="AB6882" i="52"/>
  <c r="AB6886" i="52"/>
  <c r="AB6888" i="52"/>
  <c r="AB6911" i="52"/>
  <c r="AB6913" i="52"/>
  <c r="AB6874" i="52"/>
  <c r="AB6879" i="52"/>
  <c r="AB6881" i="52"/>
  <c r="AB6889" i="52"/>
  <c r="AB6895" i="52"/>
  <c r="AB6908" i="52"/>
  <c r="AB6909" i="52"/>
  <c r="AB6903" i="52"/>
  <c r="AB6910" i="52"/>
  <c r="AB6922" i="52"/>
  <c r="AB6924" i="52"/>
  <c r="AB6864" i="52"/>
  <c r="AB6868" i="52"/>
  <c r="AB6875" i="52"/>
  <c r="AB6883" i="52"/>
  <c r="AB6884" i="52"/>
  <c r="AB6885" i="52"/>
  <c r="AB6893" i="52"/>
  <c r="AB6897" i="52"/>
  <c r="AB6914" i="52"/>
  <c r="AB6921" i="52"/>
  <c r="AB6930" i="52"/>
  <c r="AB6935" i="52"/>
  <c r="AB6866" i="52"/>
  <c r="AB6867" i="52"/>
  <c r="AB6887" i="52"/>
  <c r="AB6891" i="52"/>
  <c r="AB6890" i="52"/>
  <c r="AB6902" i="52"/>
  <c r="AB6904" i="52"/>
  <c r="AB6906" i="52"/>
  <c r="AB6915" i="52"/>
  <c r="AB6923" i="52"/>
  <c r="AB6932" i="52"/>
  <c r="AB6934" i="52"/>
  <c r="AB6938" i="52"/>
  <c r="AB6871" i="52"/>
  <c r="AB6873" i="52"/>
  <c r="AB6899" i="52"/>
  <c r="AB6905" i="52"/>
  <c r="AB6928" i="52"/>
  <c r="AB6929" i="52"/>
  <c r="AB6916" i="52"/>
  <c r="AB6933" i="52"/>
  <c r="AB6917" i="52"/>
  <c r="AB6936" i="52"/>
  <c r="AB6872" i="52"/>
  <c r="AB6892" i="52"/>
  <c r="AB6898" i="52"/>
  <c r="AB6931" i="52"/>
  <c r="AB6912" i="52"/>
  <c r="AB6711" i="52"/>
  <c r="AB6712" i="52"/>
  <c r="AB6713" i="52"/>
  <c r="AB6714" i="52"/>
  <c r="AB6715" i="52"/>
  <c r="AB6716" i="52"/>
  <c r="AB6718" i="52"/>
  <c r="AB6719" i="52"/>
  <c r="AB6717" i="52"/>
  <c r="AB3425" i="52"/>
  <c r="AB3426" i="52"/>
  <c r="AB3428" i="52"/>
  <c r="AB3429" i="52"/>
  <c r="AB3421" i="52"/>
  <c r="AB3427" i="52"/>
  <c r="AB3431" i="52"/>
  <c r="AB3424" i="52"/>
  <c r="AB3430" i="52"/>
  <c r="AB3422" i="52"/>
  <c r="AB3423" i="52"/>
  <c r="AB3408" i="52"/>
  <c r="AB3411" i="52"/>
  <c r="AB3416" i="52"/>
  <c r="AB3403" i="52"/>
  <c r="AB3405" i="52"/>
  <c r="AB3418" i="52"/>
  <c r="AB3414" i="52"/>
  <c r="AB3415" i="52"/>
  <c r="AB3420" i="52"/>
  <c r="AB3404" i="52"/>
  <c r="AB3406" i="52"/>
  <c r="AB3407" i="52"/>
  <c r="AB3409" i="52"/>
  <c r="AB3410" i="52"/>
  <c r="AB3417" i="52"/>
  <c r="AB3412" i="52"/>
  <c r="AB3419" i="52"/>
  <c r="AB3413" i="52"/>
  <c r="AB1066" i="52"/>
  <c r="AB1071" i="52"/>
  <c r="AB1072" i="52"/>
  <c r="AB1078" i="52"/>
  <c r="AB1083" i="52"/>
  <c r="AB1082" i="52"/>
  <c r="AB1089" i="52"/>
  <c r="AB1067" i="52"/>
  <c r="AB1076" i="52"/>
  <c r="AB1079" i="52"/>
  <c r="AB1080" i="52"/>
  <c r="AB1084" i="52"/>
  <c r="AB1065" i="52"/>
  <c r="AB1081" i="52"/>
  <c r="AB1085" i="52"/>
  <c r="AB1064" i="52"/>
  <c r="AB1070" i="52"/>
  <c r="AB1075" i="52"/>
  <c r="AB1087" i="52"/>
  <c r="AB1086" i="52"/>
  <c r="AB1069" i="52"/>
  <c r="AB1077" i="52"/>
  <c r="AB1074" i="52"/>
  <c r="AB1073" i="52"/>
  <c r="AB1088" i="52"/>
  <c r="AB1068" i="52"/>
  <c r="AB5671" i="52"/>
  <c r="AB5673" i="52"/>
  <c r="AB5674" i="52"/>
  <c r="AB5675" i="52"/>
  <c r="AB5676" i="52"/>
  <c r="AB5678" i="52"/>
  <c r="AB5679" i="52"/>
  <c r="AB5683" i="52"/>
  <c r="AB5684" i="52"/>
  <c r="AB5680" i="52"/>
  <c r="AB5681" i="52"/>
  <c r="AB5682" i="52"/>
  <c r="AB5685" i="52"/>
  <c r="AB5672" i="52"/>
  <c r="AB5677" i="52"/>
  <c r="AB605" i="52"/>
  <c r="AB611" i="52"/>
  <c r="AB614" i="52"/>
  <c r="AB613" i="52"/>
  <c r="AB602" i="52"/>
  <c r="AB603" i="52"/>
  <c r="AB608" i="52"/>
  <c r="AB612" i="52"/>
  <c r="AB615" i="52"/>
  <c r="AB623" i="52"/>
  <c r="AB606" i="52"/>
  <c r="AB607" i="52"/>
  <c r="AB616" i="52"/>
  <c r="AB617" i="52"/>
  <c r="AB622" i="52"/>
  <c r="AB618" i="52"/>
  <c r="AB621" i="52"/>
  <c r="AB609" i="52"/>
  <c r="AB610" i="52"/>
  <c r="AB604" i="52"/>
  <c r="AB619" i="52"/>
  <c r="AB620" i="52"/>
  <c r="AB162" i="52"/>
  <c r="AB165" i="52"/>
  <c r="AB164" i="52"/>
  <c r="AB155" i="52"/>
  <c r="AB156" i="52"/>
  <c r="AB157" i="52"/>
  <c r="AB158" i="52"/>
  <c r="AB160" i="52"/>
  <c r="AB161" i="52"/>
  <c r="AB163" i="52"/>
  <c r="AB159" i="52"/>
  <c r="AB3069" i="52"/>
  <c r="AB3083" i="52"/>
  <c r="AB3180" i="52"/>
  <c r="AB3182" i="52"/>
  <c r="AB3060" i="52"/>
  <c r="AB3110" i="52"/>
  <c r="AB3114" i="52"/>
  <c r="AB3156" i="52"/>
  <c r="AB3161" i="52"/>
  <c r="AB3206" i="52"/>
  <c r="AB3213" i="52"/>
  <c r="AB3173" i="52"/>
  <c r="AB3141" i="52"/>
  <c r="AB3188" i="52"/>
  <c r="AB3073" i="52"/>
  <c r="AB3138" i="52"/>
  <c r="AB3070" i="52"/>
  <c r="AB3163" i="52"/>
  <c r="AB3203" i="52"/>
  <c r="AB3204" i="52"/>
  <c r="AB3105" i="52"/>
  <c r="AB3066" i="52"/>
  <c r="AB3071" i="52"/>
  <c r="AB3116" i="52"/>
  <c r="AB3130" i="52"/>
  <c r="AB3143" i="52"/>
  <c r="AB3150" i="52"/>
  <c r="AB3176" i="52"/>
  <c r="AB3192" i="52"/>
  <c r="AB3217" i="52"/>
  <c r="AB3086" i="52"/>
  <c r="AB3111" i="52"/>
  <c r="AB3120" i="52"/>
  <c r="AB3148" i="52"/>
  <c r="AB3164" i="52"/>
  <c r="AB3178" i="52"/>
  <c r="AB3194" i="52"/>
  <c r="AB3186" i="52"/>
  <c r="AB3113" i="52"/>
  <c r="AB3191" i="52"/>
  <c r="AB3132" i="52"/>
  <c r="AB3147" i="52"/>
  <c r="AB3154" i="52"/>
  <c r="AB3155" i="52"/>
  <c r="AB3171" i="52"/>
  <c r="AB3077" i="52"/>
  <c r="AB3093" i="52"/>
  <c r="AB3106" i="52"/>
  <c r="AB3112" i="52"/>
  <c r="AB3126" i="52"/>
  <c r="AB3140" i="52"/>
  <c r="AB3199" i="52"/>
  <c r="AB3195" i="52"/>
  <c r="AB3118" i="52"/>
  <c r="AB3136" i="52"/>
  <c r="AB3207" i="52"/>
  <c r="AB3072" i="52"/>
  <c r="AB3117" i="52"/>
  <c r="AB3157" i="52"/>
  <c r="AB3200" i="52"/>
  <c r="AB3068" i="52"/>
  <c r="AB3108" i="52"/>
  <c r="AB3177" i="52"/>
  <c r="AB3061" i="52"/>
  <c r="AB3082" i="52"/>
  <c r="AB3099" i="52"/>
  <c r="AB3165" i="52"/>
  <c r="AB3168" i="52"/>
  <c r="AB3198" i="52"/>
  <c r="AB3185" i="52"/>
  <c r="AB3142" i="52"/>
  <c r="AB3146" i="52"/>
  <c r="AB3081" i="52"/>
  <c r="AB3100" i="52"/>
  <c r="AB3174" i="52"/>
  <c r="AB3201" i="52"/>
  <c r="AB3209" i="52"/>
  <c r="AB3193" i="52"/>
  <c r="AB3187" i="52"/>
  <c r="AB3215" i="52"/>
  <c r="AB3131" i="52"/>
  <c r="AB3094" i="52"/>
  <c r="AB3097" i="52"/>
  <c r="AB3109" i="52"/>
  <c r="AB3122" i="52"/>
  <c r="AB3133" i="52"/>
  <c r="AB3129" i="52"/>
  <c r="AB3104" i="52"/>
  <c r="AB3119" i="52"/>
  <c r="AB3214" i="52"/>
  <c r="AB3080" i="52"/>
  <c r="AB3216" i="52"/>
  <c r="AB3059" i="52"/>
  <c r="AB3095" i="52"/>
  <c r="AB3211" i="52"/>
  <c r="AB3152" i="52"/>
  <c r="AB3128" i="52"/>
  <c r="AB3088" i="52"/>
  <c r="AB3090" i="52"/>
  <c r="AB3166" i="52"/>
  <c r="AB3167" i="52"/>
  <c r="AB3076" i="52"/>
  <c r="AB3134" i="52"/>
  <c r="AB3170" i="52"/>
  <c r="AB3087" i="52"/>
  <c r="AB3062" i="52"/>
  <c r="AB3063" i="52"/>
  <c r="AB3064" i="52"/>
  <c r="AB3079" i="52"/>
  <c r="AB3092" i="52"/>
  <c r="AB3124" i="52"/>
  <c r="AB3151" i="52"/>
  <c r="AB3208" i="52"/>
  <c r="AB3058" i="52"/>
  <c r="AB3067" i="52"/>
  <c r="AB3078" i="52"/>
  <c r="AB3101" i="52"/>
  <c r="AB3102" i="52"/>
  <c r="AB3127" i="52"/>
  <c r="AB3175" i="52"/>
  <c r="AB3075" i="52"/>
  <c r="AB3091" i="52"/>
  <c r="AB3096" i="52"/>
  <c r="AB3139" i="52"/>
  <c r="AB3196" i="52"/>
  <c r="AB3190" i="52"/>
  <c r="AB3172" i="52"/>
  <c r="AB3205" i="52"/>
  <c r="AB3160" i="52"/>
  <c r="AB3065" i="52"/>
  <c r="AB3098" i="52"/>
  <c r="AB3103" i="52"/>
  <c r="AB3107" i="52"/>
  <c r="AB3145" i="52"/>
  <c r="AB3153" i="52"/>
  <c r="AB3158" i="52"/>
  <c r="AB3159" i="52"/>
  <c r="AB3197" i="52"/>
  <c r="AB3212" i="52"/>
  <c r="AB3085" i="52"/>
  <c r="AB3089" i="52"/>
  <c r="AB3115" i="52"/>
  <c r="AB3123" i="52"/>
  <c r="AB3135" i="52"/>
  <c r="AB3137" i="52"/>
  <c r="AB3149" i="52"/>
  <c r="AB3179" i="52"/>
  <c r="AB3184" i="52"/>
  <c r="AB3121" i="52"/>
  <c r="AB3169" i="52"/>
  <c r="AB3210" i="52"/>
  <c r="AB3074" i="52"/>
  <c r="AB3084" i="52"/>
  <c r="AB3125" i="52"/>
  <c r="AB3144" i="52"/>
  <c r="AB3162" i="52"/>
  <c r="AB3183" i="52"/>
  <c r="AB3181" i="52"/>
  <c r="AB3202" i="52"/>
  <c r="AB3189" i="52"/>
  <c r="AB5634" i="52"/>
  <c r="AB5637" i="52"/>
  <c r="AB5638" i="52"/>
  <c r="AB5641" i="52"/>
  <c r="AB5642" i="52"/>
  <c r="AB5643" i="52"/>
  <c r="AB5635" i="52"/>
  <c r="AB5632" i="52"/>
  <c r="AB5633" i="52"/>
  <c r="AB5644" i="52"/>
  <c r="AB5645" i="52"/>
  <c r="AB5636" i="52"/>
  <c r="AB5639" i="52"/>
  <c r="AB5640" i="52"/>
  <c r="AB819" i="52"/>
  <c r="AB820" i="52"/>
  <c r="AB830" i="52"/>
  <c r="AB832" i="52"/>
  <c r="AB818" i="52"/>
  <c r="AB823" i="52"/>
  <c r="AB824" i="52"/>
  <c r="AB826" i="52"/>
  <c r="AB827" i="52"/>
  <c r="AB831" i="52"/>
  <c r="AB828" i="52"/>
  <c r="AB829" i="52"/>
  <c r="AB825" i="52"/>
  <c r="AB821" i="52"/>
  <c r="AB822" i="52"/>
  <c r="AB6214" i="52"/>
  <c r="AB6206" i="52"/>
  <c r="AB6222" i="52"/>
  <c r="AB6193" i="52"/>
  <c r="AB6199" i="52"/>
  <c r="AB6201" i="52"/>
  <c r="AB6203" i="52"/>
  <c r="AB6209" i="52"/>
  <c r="AB6220" i="52"/>
  <c r="AB6224" i="52"/>
  <c r="AB6196" i="52"/>
  <c r="AB6200" i="52"/>
  <c r="AB6208" i="52"/>
  <c r="AB6202" i="52"/>
  <c r="AB6204" i="52"/>
  <c r="AB6187" i="52"/>
  <c r="AB6218" i="52"/>
  <c r="AB6216" i="52"/>
  <c r="AB6219" i="52"/>
  <c r="AB6190" i="52"/>
  <c r="AB6191" i="52"/>
  <c r="AB6197" i="52"/>
  <c r="AB6211" i="52"/>
  <c r="AB6217" i="52"/>
  <c r="AB6192" i="52"/>
  <c r="AB6198" i="52"/>
  <c r="AB6205" i="52"/>
  <c r="AB6207" i="52"/>
  <c r="AB6210" i="52"/>
  <c r="AB6215" i="52"/>
  <c r="AB6189" i="52"/>
  <c r="AB6194" i="52"/>
  <c r="AB6212" i="52"/>
  <c r="AB6213" i="52"/>
  <c r="AB6223" i="52"/>
  <c r="AB6188" i="52"/>
  <c r="AB6195" i="52"/>
  <c r="AB6221" i="52"/>
  <c r="AB6225" i="52"/>
  <c r="AB3343" i="52"/>
  <c r="AB3361" i="52"/>
  <c r="AB3356" i="52"/>
  <c r="AB3345" i="52"/>
  <c r="AB3349" i="52"/>
  <c r="AB3323" i="52"/>
  <c r="AB3338" i="52"/>
  <c r="AB3355" i="52"/>
  <c r="AB3322" i="52"/>
  <c r="AB3335" i="52"/>
  <c r="AB3359" i="52"/>
  <c r="AB3316" i="52"/>
  <c r="AB3331" i="52"/>
  <c r="AB3330" i="52"/>
  <c r="AB3346" i="52"/>
  <c r="AB3351" i="52"/>
  <c r="AB3362" i="52"/>
  <c r="AB3366" i="52"/>
  <c r="AB3347" i="52"/>
  <c r="AB3318" i="52"/>
  <c r="AB3336" i="52"/>
  <c r="AB3317" i="52"/>
  <c r="AB3332" i="52"/>
  <c r="AB3341" i="52"/>
  <c r="AB3342" i="52"/>
  <c r="AB3339" i="52"/>
  <c r="AB3319" i="52"/>
  <c r="AB3325" i="52"/>
  <c r="AB3326" i="52"/>
  <c r="AB3327" i="52"/>
  <c r="AB3328" i="52"/>
  <c r="AB3329" i="52"/>
  <c r="AB3333" i="52"/>
  <c r="AB3334" i="52"/>
  <c r="AB3340" i="52"/>
  <c r="AB3344" i="52"/>
  <c r="AB3348" i="52"/>
  <c r="AB3358" i="52"/>
  <c r="AB3360" i="52"/>
  <c r="AB3353" i="52"/>
  <c r="AB3357" i="52"/>
  <c r="AB3367" i="52"/>
  <c r="AB3368" i="52"/>
  <c r="AB3369" i="52"/>
  <c r="AB3370" i="52"/>
  <c r="AB3315" i="52"/>
  <c r="AB3320" i="52"/>
  <c r="AB3321" i="52"/>
  <c r="AB3324" i="52"/>
  <c r="AB3337" i="52"/>
  <c r="AB3350" i="52"/>
  <c r="AB3363" i="52"/>
  <c r="AB3364" i="52"/>
  <c r="AB3354" i="52"/>
  <c r="AB3352" i="52"/>
  <c r="AB3365" i="52"/>
  <c r="AB2426" i="52"/>
  <c r="AB2423" i="52"/>
  <c r="AB2459" i="52"/>
  <c r="AB2460" i="52"/>
  <c r="AB2381" i="52"/>
  <c r="AB2389" i="52"/>
  <c r="AB2411" i="52"/>
  <c r="AB2412" i="52"/>
  <c r="AB2424" i="52"/>
  <c r="AB2379" i="52"/>
  <c r="AB2397" i="52"/>
  <c r="AB2408" i="52"/>
  <c r="AB2414" i="52"/>
  <c r="AB2429" i="52"/>
  <c r="AB2415" i="52"/>
  <c r="AB2439" i="52"/>
  <c r="AB2367" i="52"/>
  <c r="AB2372" i="52"/>
  <c r="AB2374" i="52"/>
  <c r="AB2378" i="52"/>
  <c r="AB2388" i="52"/>
  <c r="AB2396" i="52"/>
  <c r="AB2403" i="52"/>
  <c r="AB2380" i="52"/>
  <c r="AB2390" i="52"/>
  <c r="AB2430" i="52"/>
  <c r="AB2432" i="52"/>
  <c r="AB2448" i="52"/>
  <c r="AB2363" i="52"/>
  <c r="AB2400" i="52"/>
  <c r="AB2455" i="52"/>
  <c r="AB2409" i="52"/>
  <c r="AB2425" i="52"/>
  <c r="AB2355" i="52"/>
  <c r="AB2376" i="52"/>
  <c r="AB2402" i="52"/>
  <c r="AB2422" i="52"/>
  <c r="AB2427" i="52"/>
  <c r="AB2438" i="52"/>
  <c r="AB2444" i="52"/>
  <c r="AB2368" i="52"/>
  <c r="AB2370" i="52"/>
  <c r="AB2399" i="52"/>
  <c r="AB2413" i="52"/>
  <c r="AB2458" i="52"/>
  <c r="AB2369" i="52"/>
  <c r="AB2401" i="52"/>
  <c r="AB2407" i="52"/>
  <c r="AB2445" i="52"/>
  <c r="AB2446" i="52"/>
  <c r="AB2450" i="52"/>
  <c r="AB2451" i="52"/>
  <c r="AB2361" i="52"/>
  <c r="AB2366" i="52"/>
  <c r="AB2377" i="52"/>
  <c r="AB2382" i="52"/>
  <c r="AB2383" i="52"/>
  <c r="AB2387" i="52"/>
  <c r="AB2391" i="52"/>
  <c r="AB2392" i="52"/>
  <c r="AB2398" i="52"/>
  <c r="AB2404" i="52"/>
  <c r="AB2406" i="52"/>
  <c r="AB2417" i="52"/>
  <c r="AB2419" i="52"/>
  <c r="AB2421" i="52"/>
  <c r="AB2431" i="52"/>
  <c r="AB2442" i="52"/>
  <c r="AB2443" i="52"/>
  <c r="AB2452" i="52"/>
  <c r="AB2456" i="52"/>
  <c r="AB2416" i="52"/>
  <c r="AB2435" i="52"/>
  <c r="AB2356" i="52"/>
  <c r="AB2357" i="52"/>
  <c r="AB2358" i="52"/>
  <c r="AB2359" i="52"/>
  <c r="AB2362" i="52"/>
  <c r="AB2365" i="52"/>
  <c r="AB2371" i="52"/>
  <c r="AB2375" i="52"/>
  <c r="AB2385" i="52"/>
  <c r="AB2393" i="52"/>
  <c r="AB2395" i="52"/>
  <c r="AB2405" i="52"/>
  <c r="AB2410" i="52"/>
  <c r="AB2420" i="52"/>
  <c r="AB2433" i="52"/>
  <c r="AB2436" i="52"/>
  <c r="AB2441" i="52"/>
  <c r="AB2447" i="52"/>
  <c r="AB2440" i="52"/>
  <c r="AB2457" i="52"/>
  <c r="AB2360" i="52"/>
  <c r="AB2418" i="52"/>
  <c r="AB2428" i="52"/>
  <c r="AB2384" i="52"/>
  <c r="AB2386" i="52"/>
  <c r="AB2394" i="52"/>
  <c r="AB2434" i="52"/>
  <c r="AB2449" i="52"/>
  <c r="AB2454" i="52"/>
  <c r="AB2461" i="52"/>
  <c r="AB2462" i="52"/>
  <c r="AB2364" i="52"/>
  <c r="AB2373" i="52"/>
  <c r="AB2453" i="52"/>
  <c r="AB2437" i="52"/>
  <c r="AB3459" i="52"/>
  <c r="AB3452" i="52"/>
  <c r="AB3457" i="52"/>
  <c r="AB3453" i="52"/>
  <c r="AB3454" i="52"/>
  <c r="AB3455" i="52"/>
  <c r="AB3456" i="52"/>
  <c r="AB3458" i="52"/>
  <c r="AB3461" i="52"/>
  <c r="AB3462" i="52"/>
  <c r="AB3463" i="52"/>
  <c r="AB3464" i="52"/>
  <c r="AB3460" i="52"/>
  <c r="AB905" i="52"/>
  <c r="AB890" i="52"/>
  <c r="AB891" i="52"/>
  <c r="AB894" i="52"/>
  <c r="AB898" i="52"/>
  <c r="AB901" i="52"/>
  <c r="AB902" i="52"/>
  <c r="AB908" i="52"/>
  <c r="AB889" i="52"/>
  <c r="AB892" i="52"/>
  <c r="AB893" i="52"/>
  <c r="AB895" i="52"/>
  <c r="AB896" i="52"/>
  <c r="AB897" i="52"/>
  <c r="AB899" i="52"/>
  <c r="AB900" i="52"/>
  <c r="AB903" i="52"/>
  <c r="AB904" i="52"/>
  <c r="AB906" i="52"/>
  <c r="AB907" i="52"/>
  <c r="AB6956" i="52"/>
  <c r="AB6957" i="52"/>
  <c r="AB6958" i="52"/>
  <c r="AB6959" i="52"/>
  <c r="AB6960" i="52"/>
  <c r="AB6961" i="52"/>
  <c r="AB6962" i="52"/>
  <c r="AB6963" i="52"/>
  <c r="AB6964" i="52"/>
  <c r="AB6965" i="52"/>
  <c r="AB6966" i="52"/>
  <c r="AB6967" i="52"/>
  <c r="AB6968" i="52"/>
  <c r="AB6969" i="52"/>
  <c r="AB7003" i="52"/>
  <c r="AB7005" i="52"/>
  <c r="AB7006" i="52"/>
  <c r="AB7007" i="52"/>
  <c r="AB7008" i="52"/>
  <c r="AB7009" i="52"/>
  <c r="AB7011" i="52"/>
  <c r="AB7012" i="52"/>
  <c r="AB7013" i="52"/>
  <c r="AB7014" i="52"/>
  <c r="AB7015" i="52"/>
  <c r="AB7019" i="52"/>
  <c r="AB7016" i="52"/>
  <c r="AB7018" i="52"/>
  <c r="AB7021" i="52"/>
  <c r="AB7000" i="52"/>
  <c r="AB7001" i="52"/>
  <c r="AB7002" i="52"/>
  <c r="AB7004" i="52"/>
  <c r="AB7010" i="52"/>
  <c r="AB7020" i="52"/>
  <c r="AB7017" i="52"/>
  <c r="AB1356" i="52"/>
  <c r="AB1373" i="52"/>
  <c r="AB1393" i="52"/>
  <c r="AB1713" i="52"/>
  <c r="AB1667" i="52"/>
  <c r="AB1867" i="52"/>
  <c r="AB1765" i="52"/>
  <c r="AB1412" i="52"/>
  <c r="AB1470" i="52"/>
  <c r="AB1497" i="52"/>
  <c r="AB1823" i="52"/>
  <c r="AB1847" i="52"/>
  <c r="AB1344" i="52"/>
  <c r="AB1416" i="52"/>
  <c r="AB1493" i="52"/>
  <c r="AB1539" i="52"/>
  <c r="AB1564" i="52"/>
  <c r="AB1559" i="52"/>
  <c r="AB1691" i="52"/>
  <c r="AB1875" i="52"/>
  <c r="AB1422" i="52"/>
  <c r="AB1446" i="52"/>
  <c r="AB1535" i="52"/>
  <c r="AB1324" i="52"/>
  <c r="AB1366" i="52"/>
  <c r="AB1402" i="52"/>
  <c r="AB1420" i="52"/>
  <c r="AB1442" i="52"/>
  <c r="AB1504" i="52"/>
  <c r="AB1562" i="52"/>
  <c r="AB1572" i="52"/>
  <c r="AB1610" i="52"/>
  <c r="AB1622" i="52"/>
  <c r="AB1631" i="52"/>
  <c r="AB1665" i="52"/>
  <c r="AB1693" i="52"/>
  <c r="AB1709" i="52"/>
  <c r="AB1733" i="52"/>
  <c r="AB1737" i="52"/>
  <c r="AB1745" i="52"/>
  <c r="AB1777" i="52"/>
  <c r="AB1781" i="52"/>
  <c r="AB1788" i="52"/>
  <c r="AB1342" i="52"/>
  <c r="AB1395" i="52"/>
  <c r="AB1406" i="52"/>
  <c r="AB1570" i="52"/>
  <c r="AB1590" i="52"/>
  <c r="AB1675" i="52"/>
  <c r="AB1793" i="52"/>
  <c r="AB1510" i="52"/>
  <c r="AB1741" i="52"/>
  <c r="AB1851" i="52"/>
  <c r="AB1769" i="52"/>
  <c r="AB1771" i="52"/>
  <c r="AB1364" i="52"/>
  <c r="AB1375" i="52"/>
  <c r="AB1450" i="52"/>
  <c r="AB1506" i="52"/>
  <c r="AB1616" i="52"/>
  <c r="AB1633" i="52"/>
  <c r="AB1635" i="52"/>
  <c r="AB1715" i="52"/>
  <c r="AB1731" i="52"/>
  <c r="AB1332" i="52"/>
  <c r="AB1358" i="52"/>
  <c r="AB1436" i="52"/>
  <c r="AB1468" i="52"/>
  <c r="AB1489" i="52"/>
  <c r="AB1518" i="52"/>
  <c r="AB1588" i="52"/>
  <c r="AB1594" i="52"/>
  <c r="AB1600" i="52"/>
  <c r="AB1612" i="52"/>
  <c r="AB1624" i="52"/>
  <c r="AB1637" i="52"/>
  <c r="AB1639" i="52"/>
  <c r="AB1661" i="52"/>
  <c r="AB1831" i="52"/>
  <c r="AB1843" i="52"/>
  <c r="AB1797" i="52"/>
  <c r="AB1340" i="52"/>
  <c r="AB1360" i="52"/>
  <c r="AB1385" i="52"/>
  <c r="AB1703" i="52"/>
  <c r="AB1873" i="52"/>
  <c r="AB1408" i="52"/>
  <c r="AB1479" i="52"/>
  <c r="AB1487" i="52"/>
  <c r="AB1578" i="52"/>
  <c r="AB1580" i="52"/>
  <c r="AB1584" i="52"/>
  <c r="AB1618" i="52"/>
  <c r="AB1647" i="52"/>
  <c r="AB1839" i="52"/>
  <c r="AB1863" i="52"/>
  <c r="AB1799" i="52"/>
  <c r="AB1913" i="52"/>
  <c r="AB1529" i="52"/>
  <c r="AB1549" i="52"/>
  <c r="AB1687" i="52"/>
  <c r="AB1697" i="52"/>
  <c r="AB1901" i="52"/>
  <c r="AB1334" i="52"/>
  <c r="AB1346" i="52"/>
  <c r="AB1574" i="52"/>
  <c r="AB1653" i="52"/>
  <c r="AB1669" i="52"/>
  <c r="AB1685" i="52"/>
  <c r="AB1707" i="52"/>
  <c r="AB1833" i="52"/>
  <c r="AB1338" i="52"/>
  <c r="AB1424" i="52"/>
  <c r="AB1477" i="52"/>
  <c r="AB1531" i="52"/>
  <c r="AB1576" i="52"/>
  <c r="AB1602" i="52"/>
  <c r="AB1606" i="52"/>
  <c r="AB1649" i="52"/>
  <c r="AB1659" i="52"/>
  <c r="AB1757" i="52"/>
  <c r="AB1811" i="52"/>
  <c r="AB1775" i="52"/>
  <c r="AB1885" i="52"/>
  <c r="AB1909" i="52"/>
  <c r="AB1399" i="52"/>
  <c r="AB1440" i="52"/>
  <c r="AB1557" i="52"/>
  <c r="AB1626" i="52"/>
  <c r="AB1651" i="52"/>
  <c r="AB1663" i="52"/>
  <c r="AB1645" i="52"/>
  <c r="AB1699" i="52"/>
  <c r="AB1700" i="52"/>
  <c r="AB1705" i="52"/>
  <c r="AB1723" i="52"/>
  <c r="AB1807" i="52"/>
  <c r="AB1827" i="52"/>
  <c r="AB1835" i="52"/>
  <c r="AB1889" i="52"/>
  <c r="AB1891" i="52"/>
  <c r="AB1801" i="52"/>
  <c r="AB1336" i="52"/>
  <c r="AB1414" i="52"/>
  <c r="AB1719" i="52"/>
  <c r="AB1865" i="52"/>
  <c r="AB1721" i="52"/>
  <c r="AB1893" i="52"/>
  <c r="AB1895" i="52"/>
  <c r="AB1348" i="52"/>
  <c r="AB1749" i="52"/>
  <c r="AB1753" i="52"/>
  <c r="AB1849" i="52"/>
  <c r="AB1362" i="52"/>
  <c r="AB1426" i="52"/>
  <c r="AB1495" i="52"/>
  <c r="AB1747" i="52"/>
  <c r="AB1755" i="52"/>
  <c r="AB1773" i="52"/>
  <c r="AB1779" i="52"/>
  <c r="AB1377" i="52"/>
  <c r="AB1533" i="52"/>
  <c r="AB1555" i="52"/>
  <c r="AB1729" i="52"/>
  <c r="AB1739" i="52"/>
  <c r="AB1751" i="52"/>
  <c r="AB1761" i="52"/>
  <c r="AB1869" i="52"/>
  <c r="AB1899" i="52"/>
  <c r="AB1915" i="52"/>
  <c r="AB1432" i="52"/>
  <c r="AB1817" i="52"/>
  <c r="AB1330" i="52"/>
  <c r="AB1629" i="52"/>
  <c r="AB1784" i="52"/>
  <c r="AB1352" i="52"/>
  <c r="AB1418" i="52"/>
  <c r="AB1464" i="52"/>
  <c r="AB1681" i="52"/>
  <c r="AB1711" i="52"/>
  <c r="AB1897" i="52"/>
  <c r="AB1368" i="52"/>
  <c r="AB1387" i="52"/>
  <c r="AB1717" i="52"/>
  <c r="AB1841" i="52"/>
  <c r="AB1767" i="52"/>
  <c r="AB1786" i="52"/>
  <c r="AB1350" i="52"/>
  <c r="AB1404" i="52"/>
  <c r="AB1444" i="52"/>
  <c r="AB1454" i="52"/>
  <c r="AB1725" i="52"/>
  <c r="AB1845" i="52"/>
  <c r="AB1857" i="52"/>
  <c r="AB1859" i="52"/>
  <c r="AB1791" i="52"/>
  <c r="AB1803" i="52"/>
  <c r="AB1911" i="52"/>
  <c r="AB1472" i="52"/>
  <c r="AB1475" i="52"/>
  <c r="AB1821" i="52"/>
  <c r="AB1389" i="52"/>
  <c r="AB1466" i="52"/>
  <c r="AB1520" i="52"/>
  <c r="AB1683" i="52"/>
  <c r="AB1735" i="52"/>
  <c r="AB1871" i="52"/>
  <c r="AB1795" i="52"/>
  <c r="AB1805" i="52"/>
  <c r="AB1370" i="52"/>
  <c r="AB1383" i="52"/>
  <c r="AB1391" i="52"/>
  <c r="AB1458" i="52"/>
  <c r="AB1614" i="52"/>
  <c r="AB1695" i="52"/>
  <c r="AB1825" i="52"/>
  <c r="AB1568" i="52"/>
  <c r="AB1410" i="52"/>
  <c r="AB1430" i="52"/>
  <c r="AB1502" i="52"/>
  <c r="AB1508" i="52"/>
  <c r="AB1608" i="52"/>
  <c r="AB1815" i="52"/>
  <c r="AB1434" i="52"/>
  <c r="AB1460" i="52"/>
  <c r="AB1499" i="52"/>
  <c r="AB1514" i="52"/>
  <c r="AB1547" i="52"/>
  <c r="AB1551" i="52"/>
  <c r="AB1553" i="52"/>
  <c r="AB1598" i="52"/>
  <c r="AB1759" i="52"/>
  <c r="AB1381" i="52"/>
  <c r="AB1397" i="52"/>
  <c r="AB1448" i="52"/>
  <c r="AB1516" i="52"/>
  <c r="AB1879" i="52"/>
  <c r="AB1903" i="52"/>
  <c r="AB1905" i="52"/>
  <c r="AB1907" i="52"/>
  <c r="AB1917" i="52"/>
  <c r="AB1354" i="52"/>
  <c r="AB1462" i="52"/>
  <c r="AB1491" i="52"/>
  <c r="AB1522" i="52"/>
  <c r="AB1545" i="52"/>
  <c r="AB1566" i="52"/>
  <c r="AB1582" i="52"/>
  <c r="AB1620" i="52"/>
  <c r="AB1641" i="52"/>
  <c r="AB1855" i="52"/>
  <c r="AB1861" i="52"/>
  <c r="AB1877" i="52"/>
  <c r="AB1881" i="52"/>
  <c r="AB1883" i="52"/>
  <c r="AB1326" i="52"/>
  <c r="AB1379" i="52"/>
  <c r="AB1438" i="52"/>
  <c r="AB1452" i="52"/>
  <c r="AB1456" i="52"/>
  <c r="AB1483" i="52"/>
  <c r="AB1485" i="52"/>
  <c r="AB1527" i="52"/>
  <c r="AB1541" i="52"/>
  <c r="AB1592" i="52"/>
  <c r="AB1677" i="52"/>
  <c r="AB1829" i="52"/>
  <c r="AB1853" i="52"/>
  <c r="AB1887" i="52"/>
  <c r="AB1322" i="52"/>
  <c r="AB1586" i="52"/>
  <c r="AB1689" i="52"/>
  <c r="AB1428" i="52"/>
  <c r="AB1512" i="52"/>
  <c r="AB1537" i="52"/>
  <c r="AB1673" i="52"/>
  <c r="AB1813" i="52"/>
  <c r="AB1596" i="52"/>
  <c r="AB1657" i="52"/>
  <c r="AB1643" i="52"/>
  <c r="AB1837" i="52"/>
  <c r="AB1481" i="52"/>
  <c r="AB1604" i="52"/>
  <c r="AB1655" i="52"/>
  <c r="AB1819" i="52"/>
  <c r="AB1328" i="52"/>
  <c r="AB1525" i="52"/>
  <c r="AB1543" i="52"/>
  <c r="AB1671" i="52"/>
  <c r="AB1679" i="52"/>
  <c r="AB1727" i="52"/>
  <c r="AB1743" i="52"/>
  <c r="AB1763" i="52"/>
  <c r="AB1809" i="52"/>
  <c r="AB1372" i="52"/>
  <c r="AB1401" i="52"/>
  <c r="AB1474" i="52"/>
  <c r="AB1501" i="52"/>
  <c r="AB1524" i="52"/>
  <c r="AB1561" i="52"/>
  <c r="AB1790" i="52"/>
  <c r="AB1783" i="52"/>
  <c r="AB1628" i="52"/>
  <c r="AB712" i="52"/>
  <c r="AB715" i="52"/>
  <c r="AB716" i="52"/>
  <c r="AB717" i="52"/>
  <c r="AB722" i="52"/>
  <c r="AB723" i="52"/>
  <c r="AB721" i="52"/>
  <c r="AB714" i="52"/>
  <c r="AB719" i="52"/>
  <c r="AB710" i="52"/>
  <c r="AB711" i="52"/>
  <c r="AB720" i="52"/>
  <c r="AB728" i="52"/>
  <c r="AB713" i="52"/>
  <c r="AB718" i="52"/>
  <c r="AB724" i="52"/>
  <c r="AB726" i="52"/>
  <c r="AB725" i="52"/>
  <c r="AB727" i="52"/>
  <c r="AB6117" i="52"/>
  <c r="AB6138" i="52"/>
  <c r="AB6121" i="52"/>
  <c r="AB6122" i="52"/>
  <c r="AB6130" i="52"/>
  <c r="AB6134" i="52"/>
  <c r="AB6108" i="52"/>
  <c r="AB6120" i="52"/>
  <c r="AB6129" i="52"/>
  <c r="AB6127" i="52"/>
  <c r="AB6126" i="52"/>
  <c r="AB6115" i="52"/>
  <c r="AB6119" i="52"/>
  <c r="AB6125" i="52"/>
  <c r="AB6135" i="52"/>
  <c r="AB6132" i="52"/>
  <c r="AB6136" i="52"/>
  <c r="AB6107" i="52"/>
  <c r="AB6111" i="52"/>
  <c r="AB6131" i="52"/>
  <c r="AB6139" i="52"/>
  <c r="AB6109" i="52"/>
  <c r="AB6112" i="52"/>
  <c r="AB6113" i="52"/>
  <c r="AB6114" i="52"/>
  <c r="AB6118" i="52"/>
  <c r="AB6123" i="52"/>
  <c r="AB6124" i="52"/>
  <c r="AB6133" i="52"/>
  <c r="AB6137" i="52"/>
  <c r="AB6141" i="52"/>
  <c r="AB6142" i="52"/>
  <c r="AB6143" i="52"/>
  <c r="AB6144" i="52"/>
  <c r="AB6145" i="52"/>
  <c r="AB6146" i="52"/>
  <c r="AB6147" i="52"/>
  <c r="AB6148" i="52"/>
  <c r="AB6149" i="52"/>
  <c r="AB6150" i="52"/>
  <c r="AB6151" i="52"/>
  <c r="AB6152" i="52"/>
  <c r="AB6153" i="52"/>
  <c r="AB6154" i="52"/>
  <c r="AB6155" i="52"/>
  <c r="AB6156" i="52"/>
  <c r="AB6157" i="52"/>
  <c r="AB6158" i="52"/>
  <c r="AB6159" i="52"/>
  <c r="AB6110" i="52"/>
  <c r="AB6116" i="52"/>
  <c r="AB6128" i="52"/>
  <c r="AB6140" i="52"/>
  <c r="AB5726" i="52"/>
  <c r="AB5727" i="52"/>
  <c r="AB5733" i="52"/>
  <c r="AB5742" i="52"/>
  <c r="AB5728" i="52"/>
  <c r="AB5729" i="52"/>
  <c r="AB5730" i="52"/>
  <c r="AB5737" i="52"/>
  <c r="AB5723" i="52"/>
  <c r="AB5725" i="52"/>
  <c r="AB5732" i="52"/>
  <c r="AB5734" i="52"/>
  <c r="AB5739" i="52"/>
  <c r="AB5744" i="52"/>
  <c r="AB5745" i="52"/>
  <c r="AB5721" i="52"/>
  <c r="AB5722" i="52"/>
  <c r="AB5724" i="52"/>
  <c r="AB5731" i="52"/>
  <c r="AB5735" i="52"/>
  <c r="AB5736" i="52"/>
  <c r="AB5738" i="52"/>
  <c r="AB5740" i="52"/>
  <c r="AB5741" i="52"/>
  <c r="AB5743" i="52"/>
  <c r="AB5264" i="52"/>
  <c r="AB5237" i="52"/>
  <c r="AB5227" i="52"/>
  <c r="AB5246" i="52"/>
  <c r="AB5275" i="52"/>
  <c r="AB5232" i="52"/>
  <c r="AB5233" i="52"/>
  <c r="AB5236" i="52"/>
  <c r="AB5240" i="52"/>
  <c r="AB5243" i="52"/>
  <c r="AB5245" i="52"/>
  <c r="AB5247" i="52"/>
  <c r="AB5250" i="52"/>
  <c r="AB5254" i="52"/>
  <c r="AB5255" i="52"/>
  <c r="AB5256" i="52"/>
  <c r="AB5263" i="52"/>
  <c r="AB5272" i="52"/>
  <c r="AB5269" i="52"/>
  <c r="AB5241" i="52"/>
  <c r="AB5261" i="52"/>
  <c r="AB5224" i="52"/>
  <c r="AB5226" i="52"/>
  <c r="AB5228" i="52"/>
  <c r="AB5234" i="52"/>
  <c r="AB5248" i="52"/>
  <c r="AB5257" i="52"/>
  <c r="AB5260" i="52"/>
  <c r="AB5271" i="52"/>
  <c r="AB5274" i="52"/>
  <c r="AB5267" i="52"/>
  <c r="AB5268" i="52"/>
  <c r="AB5277" i="52"/>
  <c r="AB5262" i="52"/>
  <c r="AB5229" i="52"/>
  <c r="AB5230" i="52"/>
  <c r="AB5239" i="52"/>
  <c r="AB5244" i="52"/>
  <c r="AB5252" i="52"/>
  <c r="AB5253" i="52"/>
  <c r="AB5259" i="52"/>
  <c r="AB5270" i="52"/>
  <c r="AB5273" i="52"/>
  <c r="AB5276" i="52"/>
  <c r="AB5221" i="52"/>
  <c r="AB5242" i="52"/>
  <c r="AB5249" i="52"/>
  <c r="AB5258" i="52"/>
  <c r="AB5266" i="52"/>
  <c r="AB5220" i="52"/>
  <c r="AB5222" i="52"/>
  <c r="AB5223" i="52"/>
  <c r="AB5225" i="52"/>
  <c r="AB5231" i="52"/>
  <c r="AB5235" i="52"/>
  <c r="AB5251" i="52"/>
  <c r="AB5238" i="52"/>
  <c r="AB5265" i="52"/>
  <c r="AB6279" i="52"/>
  <c r="AB6280" i="52"/>
  <c r="AB6281" i="52"/>
  <c r="AB6282" i="52"/>
  <c r="AB6283" i="52"/>
  <c r="AB6284" i="52"/>
  <c r="AB6285" i="52"/>
  <c r="AB6286" i="52"/>
  <c r="AB6288" i="52"/>
  <c r="AB6289" i="52"/>
  <c r="AB6287" i="52"/>
  <c r="AB6290" i="52"/>
  <c r="AB6291" i="52"/>
  <c r="AB6292" i="52"/>
  <c r="AB6293" i="52"/>
  <c r="AB6294" i="52"/>
  <c r="AB6278" i="52"/>
  <c r="AB1357" i="52"/>
  <c r="AB1374" i="52"/>
  <c r="AB1394" i="52"/>
  <c r="AB1714" i="52"/>
  <c r="AB1668" i="52"/>
  <c r="AB1868" i="52"/>
  <c r="AB1766" i="52"/>
  <c r="AB1413" i="52"/>
  <c r="AB1471" i="52"/>
  <c r="AB1498" i="52"/>
  <c r="AB1824" i="52"/>
  <c r="AB1848" i="52"/>
  <c r="AB1345" i="52"/>
  <c r="AB1417" i="52"/>
  <c r="AB1494" i="52"/>
  <c r="AB1540" i="52"/>
  <c r="AB1565" i="52"/>
  <c r="AB1560" i="52"/>
  <c r="AB1692" i="52"/>
  <c r="AB1876" i="52"/>
  <c r="AB1423" i="52"/>
  <c r="AB1447" i="52"/>
  <c r="AB1536" i="52"/>
  <c r="AB1325" i="52"/>
  <c r="AB1367" i="52"/>
  <c r="AB1403" i="52"/>
  <c r="AB1421" i="52"/>
  <c r="AB1443" i="52"/>
  <c r="AB1505" i="52"/>
  <c r="AB1563" i="52"/>
  <c r="AB1573" i="52"/>
  <c r="AB1611" i="52"/>
  <c r="AB1623" i="52"/>
  <c r="AB1632" i="52"/>
  <c r="AB1666" i="52"/>
  <c r="AB1694" i="52"/>
  <c r="AB1710" i="52"/>
  <c r="AB1734" i="52"/>
  <c r="AB1738" i="52"/>
  <c r="AB1746" i="52"/>
  <c r="AB1778" i="52"/>
  <c r="AB1782" i="52"/>
  <c r="AB1789" i="52"/>
  <c r="AB1343" i="52"/>
  <c r="AB1396" i="52"/>
  <c r="AB1407" i="52"/>
  <c r="AB1571" i="52"/>
  <c r="AB1591" i="52"/>
  <c r="AB1676" i="52"/>
  <c r="AB1794" i="52"/>
  <c r="AB1511" i="52"/>
  <c r="AB1742" i="52"/>
  <c r="AB1852" i="52"/>
  <c r="AB1770" i="52"/>
  <c r="AB1772" i="52"/>
  <c r="AB1365" i="52"/>
  <c r="AB1376" i="52"/>
  <c r="AB1451" i="52"/>
  <c r="AB1507" i="52"/>
  <c r="AB1617" i="52"/>
  <c r="AB1634" i="52"/>
  <c r="AB1636" i="52"/>
  <c r="AB1716" i="52"/>
  <c r="AB1732" i="52"/>
  <c r="AB1333" i="52"/>
  <c r="AB1359" i="52"/>
  <c r="AB1437" i="52"/>
  <c r="AB1469" i="52"/>
  <c r="AB1490" i="52"/>
  <c r="AB1519" i="52"/>
  <c r="AB1589" i="52"/>
  <c r="AB1595" i="52"/>
  <c r="AB1601" i="52"/>
  <c r="AB1613" i="52"/>
  <c r="AB1625" i="52"/>
  <c r="AB1638" i="52"/>
  <c r="AB1640" i="52"/>
  <c r="AB1662" i="52"/>
  <c r="AB1832" i="52"/>
  <c r="AB1844" i="52"/>
  <c r="AB1798" i="52"/>
  <c r="AB1341" i="52"/>
  <c r="AB1361" i="52"/>
  <c r="AB1386" i="52"/>
  <c r="AB1704" i="52"/>
  <c r="AB1874" i="52"/>
  <c r="AB1409" i="52"/>
  <c r="AB1480" i="52"/>
  <c r="AB1488" i="52"/>
  <c r="AB1579" i="52"/>
  <c r="AB1581" i="52"/>
  <c r="AB1585" i="52"/>
  <c r="AB1619" i="52"/>
  <c r="AB1648" i="52"/>
  <c r="AB1840" i="52"/>
  <c r="AB1864" i="52"/>
  <c r="AB1800" i="52"/>
  <c r="AB1914" i="52"/>
  <c r="AB1530" i="52"/>
  <c r="AB1550" i="52"/>
  <c r="AB1688" i="52"/>
  <c r="AB1698" i="52"/>
  <c r="AB1902" i="52"/>
  <c r="AB1335" i="52"/>
  <c r="AB1347" i="52"/>
  <c r="AB1575" i="52"/>
  <c r="AB1654" i="52"/>
  <c r="AB1670" i="52"/>
  <c r="AB1686" i="52"/>
  <c r="AB1708" i="52"/>
  <c r="AB1834" i="52"/>
  <c r="AB1339" i="52"/>
  <c r="AB1425" i="52"/>
  <c r="AB1478" i="52"/>
  <c r="AB1532" i="52"/>
  <c r="AB1577" i="52"/>
  <c r="AB1603" i="52"/>
  <c r="AB1607" i="52"/>
  <c r="AB1650" i="52"/>
  <c r="AB1660" i="52"/>
  <c r="AB1758" i="52"/>
  <c r="AB1812" i="52"/>
  <c r="AB1776" i="52"/>
  <c r="AB1886" i="52"/>
  <c r="AB1910" i="52"/>
  <c r="AB1400" i="52"/>
  <c r="AB1441" i="52"/>
  <c r="AB1558" i="52"/>
  <c r="AB1627" i="52"/>
  <c r="AB1652" i="52"/>
  <c r="AB1664" i="52"/>
  <c r="AB1646" i="52"/>
  <c r="AB1701" i="52"/>
  <c r="AB1702" i="52"/>
  <c r="AB1706" i="52"/>
  <c r="AB1724" i="52"/>
  <c r="AB1808" i="52"/>
  <c r="AB1828" i="52"/>
  <c r="AB1836" i="52"/>
  <c r="AB1890" i="52"/>
  <c r="AB1892" i="52"/>
  <c r="AB1802" i="52"/>
  <c r="AB1337" i="52"/>
  <c r="AB1415" i="52"/>
  <c r="AB1720" i="52"/>
  <c r="AB1866" i="52"/>
  <c r="AB1722" i="52"/>
  <c r="AB1894" i="52"/>
  <c r="AB1896" i="52"/>
  <c r="AB1349" i="52"/>
  <c r="AB1750" i="52"/>
  <c r="AB1754" i="52"/>
  <c r="AB1850" i="52"/>
  <c r="AB1363" i="52"/>
  <c r="AB1427" i="52"/>
  <c r="AB1496" i="52"/>
  <c r="AB1748" i="52"/>
  <c r="AB1756" i="52"/>
  <c r="AB1774" i="52"/>
  <c r="AB1780" i="52"/>
  <c r="AB1378" i="52"/>
  <c r="AB1534" i="52"/>
  <c r="AB1556" i="52"/>
  <c r="AB1730" i="52"/>
  <c r="AB1740" i="52"/>
  <c r="AB1752" i="52"/>
  <c r="AB1762" i="52"/>
  <c r="AB1870" i="52"/>
  <c r="AB1900" i="52"/>
  <c r="AB1916" i="52"/>
  <c r="AB1433" i="52"/>
  <c r="AB1818" i="52"/>
  <c r="AB1331" i="52"/>
  <c r="AB1630" i="52"/>
  <c r="AB1785" i="52"/>
  <c r="AB1353" i="52"/>
  <c r="AB1419" i="52"/>
  <c r="AB1465" i="52"/>
  <c r="AB1682" i="52"/>
  <c r="AB1712" i="52"/>
  <c r="AB1898" i="52"/>
  <c r="AB1369" i="52"/>
  <c r="AB1388" i="52"/>
  <c r="AB1718" i="52"/>
  <c r="AB1842" i="52"/>
  <c r="AB1768" i="52"/>
  <c r="AB1787" i="52"/>
  <c r="AB1351" i="52"/>
  <c r="AB1405" i="52"/>
  <c r="AB1445" i="52"/>
  <c r="AB1455" i="52"/>
  <c r="AB1726" i="52"/>
  <c r="AB1846" i="52"/>
  <c r="AB1858" i="52"/>
  <c r="AB1860" i="52"/>
  <c r="AB1792" i="52"/>
  <c r="AB1804" i="52"/>
  <c r="AB1912" i="52"/>
  <c r="AB1473" i="52"/>
  <c r="AB1476" i="52"/>
  <c r="AB1822" i="52"/>
  <c r="AB1390" i="52"/>
  <c r="AB1467" i="52"/>
  <c r="AB1521" i="52"/>
  <c r="AB1684" i="52"/>
  <c r="AB1736" i="52"/>
  <c r="AB1872" i="52"/>
  <c r="AB1796" i="52"/>
  <c r="AB1806" i="52"/>
  <c r="AB1371" i="52"/>
  <c r="AB1384" i="52"/>
  <c r="AB1392" i="52"/>
  <c r="AB1459" i="52"/>
  <c r="AB1615" i="52"/>
  <c r="AB1696" i="52"/>
  <c r="AB1826" i="52"/>
  <c r="AB1569" i="52"/>
  <c r="AB1411" i="52"/>
  <c r="AB1431" i="52"/>
  <c r="AB1503" i="52"/>
  <c r="AB1509" i="52"/>
  <c r="AB1609" i="52"/>
  <c r="AB1816" i="52"/>
  <c r="AB1435" i="52"/>
  <c r="AB1461" i="52"/>
  <c r="AB1500" i="52"/>
  <c r="AB1515" i="52"/>
  <c r="AB1548" i="52"/>
  <c r="AB1552" i="52"/>
  <c r="AB1554" i="52"/>
  <c r="AB1599" i="52"/>
  <c r="AB1760" i="52"/>
  <c r="AB1382" i="52"/>
  <c r="AB1398" i="52"/>
  <c r="AB1449" i="52"/>
  <c r="AB1517" i="52"/>
  <c r="AB1880" i="52"/>
  <c r="AB1904" i="52"/>
  <c r="AB1906" i="52"/>
  <c r="AB1908" i="52"/>
  <c r="AB1918" i="52"/>
  <c r="AB1355" i="52"/>
  <c r="AB1463" i="52"/>
  <c r="AB1492" i="52"/>
  <c r="AB1523" i="52"/>
  <c r="AB1546" i="52"/>
  <c r="AB1567" i="52"/>
  <c r="AB1583" i="52"/>
  <c r="AB1621" i="52"/>
  <c r="AB1642" i="52"/>
  <c r="AB1856" i="52"/>
  <c r="AB1862" i="52"/>
  <c r="AB1878" i="52"/>
  <c r="AB1882" i="52"/>
  <c r="AB1884" i="52"/>
  <c r="AB1327" i="52"/>
  <c r="AB1380" i="52"/>
  <c r="AB1439" i="52"/>
  <c r="AB1453" i="52"/>
  <c r="AB1457" i="52"/>
  <c r="AB1484" i="52"/>
  <c r="AB1486" i="52"/>
  <c r="AB1528" i="52"/>
  <c r="AB1542" i="52"/>
  <c r="AB1593" i="52"/>
  <c r="AB1678" i="52"/>
  <c r="AB1830" i="52"/>
  <c r="AB1854" i="52"/>
  <c r="AB1888" i="52"/>
  <c r="AB1323" i="52"/>
  <c r="AB1587" i="52"/>
  <c r="AB1690" i="52"/>
  <c r="AB1429" i="52"/>
  <c r="AB1513" i="52"/>
  <c r="AB1538" i="52"/>
  <c r="AB1674" i="52"/>
  <c r="AB1814" i="52"/>
  <c r="AB1597" i="52"/>
  <c r="AB1658" i="52"/>
  <c r="AB1644" i="52"/>
  <c r="AB1838" i="52"/>
  <c r="AB1482" i="52"/>
  <c r="AB1605" i="52"/>
  <c r="AB1656" i="52"/>
  <c r="AB1820" i="52"/>
  <c r="AB1329" i="52"/>
  <c r="AB1526" i="52"/>
  <c r="AB1544" i="52"/>
  <c r="AB1672" i="52"/>
  <c r="AB1680" i="52"/>
  <c r="AB1728" i="52"/>
  <c r="AB1744" i="52"/>
  <c r="AB1764" i="52"/>
  <c r="AB1810" i="52"/>
  <c r="AB130" i="52"/>
  <c r="AB132" i="52"/>
  <c r="AB133" i="52"/>
  <c r="AB134" i="52"/>
  <c r="AB141" i="52"/>
  <c r="AB143" i="52"/>
  <c r="AB150" i="52"/>
  <c r="AB153" i="52"/>
  <c r="AB135" i="52"/>
  <c r="AB137" i="52"/>
  <c r="AB142" i="52"/>
  <c r="AB144" i="52"/>
  <c r="AB145" i="52"/>
  <c r="AB146" i="52"/>
  <c r="AB147" i="52"/>
  <c r="AB148" i="52"/>
  <c r="AB149" i="52"/>
  <c r="AB151" i="52"/>
  <c r="AB131" i="52"/>
  <c r="AB136" i="52"/>
  <c r="AB138" i="52"/>
  <c r="AB139" i="52"/>
  <c r="AB140" i="52"/>
  <c r="AB152" i="52"/>
  <c r="AB154" i="52"/>
  <c r="AB1099" i="52"/>
  <c r="AB1131" i="52"/>
  <c r="AB1134" i="52"/>
  <c r="AB1141" i="52"/>
  <c r="AB1143" i="52"/>
  <c r="AB1152" i="52"/>
  <c r="AB1115" i="52"/>
  <c r="AB1116" i="52"/>
  <c r="AB1139" i="52"/>
  <c r="AB1121" i="52"/>
  <c r="AB1102" i="52"/>
  <c r="AB1112" i="52"/>
  <c r="AB1117" i="52"/>
  <c r="AB1119" i="52"/>
  <c r="AB1125" i="52"/>
  <c r="AB1128" i="52"/>
  <c r="AB1133" i="52"/>
  <c r="AB1140" i="52"/>
  <c r="AB1142" i="52"/>
  <c r="AB1146" i="52"/>
  <c r="AB1101" i="52"/>
  <c r="AB1113" i="52"/>
  <c r="AB1120" i="52"/>
  <c r="AB1123" i="52"/>
  <c r="AB1144" i="52"/>
  <c r="AB1153" i="52"/>
  <c r="AB1107" i="52"/>
  <c r="AB1124" i="52"/>
  <c r="AB1129" i="52"/>
  <c r="AB1136" i="52"/>
  <c r="AB1138" i="52"/>
  <c r="AB1149" i="52"/>
  <c r="AB1105" i="52"/>
  <c r="AB1110" i="52"/>
  <c r="AB1111" i="52"/>
  <c r="AB1114" i="52"/>
  <c r="AB1122" i="52"/>
  <c r="AB1130" i="52"/>
  <c r="AB1137" i="52"/>
  <c r="AB1154" i="52"/>
  <c r="AB1095" i="52"/>
  <c r="AB1127" i="52"/>
  <c r="AB1145" i="52"/>
  <c r="AB1162" i="52"/>
  <c r="AB1104" i="52"/>
  <c r="AB1126" i="52"/>
  <c r="AB1161" i="52"/>
  <c r="AB1147" i="52"/>
  <c r="AB1132" i="52"/>
  <c r="AB1091" i="52"/>
  <c r="AB1098" i="52"/>
  <c r="AB1100" i="52"/>
  <c r="AB1106" i="52"/>
  <c r="AB1135" i="52"/>
  <c r="AB1150" i="52"/>
  <c r="AB1093" i="52"/>
  <c r="AB1159" i="52"/>
  <c r="AB1155" i="52"/>
  <c r="AB1109" i="52"/>
  <c r="AB1090" i="52"/>
  <c r="AB1092" i="52"/>
  <c r="AB1094" i="52"/>
  <c r="AB1157" i="52"/>
  <c r="AB1158" i="52"/>
  <c r="AB1151" i="52"/>
  <c r="AB1103" i="52"/>
  <c r="AB1118" i="52"/>
  <c r="AB1148" i="52"/>
  <c r="AB1163" i="52"/>
  <c r="AB1156" i="52"/>
  <c r="AB1160" i="52"/>
  <c r="AB1097" i="52"/>
  <c r="AB1096" i="52"/>
  <c r="AB1108" i="52"/>
  <c r="AB387" i="52"/>
  <c r="AB389" i="52"/>
  <c r="AB392" i="52"/>
  <c r="AB393" i="52"/>
  <c r="AB394" i="52"/>
  <c r="AB390" i="52"/>
  <c r="AB391" i="52"/>
  <c r="AB395" i="52"/>
  <c r="AB388" i="52"/>
  <c r="AB550" i="52"/>
  <c r="AB551" i="52"/>
  <c r="AB552" i="52"/>
  <c r="AB553" i="52"/>
  <c r="AB554" i="52"/>
  <c r="AB555" i="52"/>
  <c r="AB556" i="52"/>
  <c r="AB557" i="52"/>
  <c r="AB558" i="52"/>
  <c r="AB559" i="52"/>
  <c r="AB560" i="52"/>
  <c r="AB561" i="52"/>
  <c r="AB4552" i="52"/>
  <c r="AB4555" i="52"/>
  <c r="AB4567" i="52"/>
  <c r="AB4577" i="52"/>
  <c r="AB4610" i="52"/>
  <c r="AB4632" i="52"/>
  <c r="AB4631" i="52"/>
  <c r="AB4587" i="52"/>
  <c r="AB4623" i="52"/>
  <c r="AB4551" i="52"/>
  <c r="AB4583" i="52"/>
  <c r="AB4596" i="52"/>
  <c r="AB4619" i="52"/>
  <c r="AB4664" i="52"/>
  <c r="AB4558" i="52"/>
  <c r="AB4572" i="52"/>
  <c r="AB4565" i="52"/>
  <c r="AB4566" i="52"/>
  <c r="AB4573" i="52"/>
  <c r="AB4575" i="52"/>
  <c r="AB4578" i="52"/>
  <c r="AB4585" i="52"/>
  <c r="AB4586" i="52"/>
  <c r="AB4591" i="52"/>
  <c r="AB4607" i="52"/>
  <c r="AB4626" i="52"/>
  <c r="AB4635" i="52"/>
  <c r="AB4642" i="52"/>
  <c r="AB4643" i="52"/>
  <c r="AB4646" i="52"/>
  <c r="AB4657" i="52"/>
  <c r="AB4661" i="52"/>
  <c r="AB4662" i="52"/>
  <c r="AB4649" i="52"/>
  <c r="AB4655" i="52"/>
  <c r="AB4669" i="52"/>
  <c r="AB4554" i="52"/>
  <c r="AB4570" i="52"/>
  <c r="AB4571" i="52"/>
  <c r="AB4564" i="52"/>
  <c r="AB4574" i="52"/>
  <c r="AB4579" i="52"/>
  <c r="AB4580" i="52"/>
  <c r="AB4584" i="52"/>
  <c r="AB4597" i="52"/>
  <c r="AB4599" i="52"/>
  <c r="AB4608" i="52"/>
  <c r="AB4617" i="52"/>
  <c r="AB4621" i="52"/>
  <c r="AB4627" i="52"/>
  <c r="AB4628" i="52"/>
  <c r="AB4634" i="52"/>
  <c r="AB4637" i="52"/>
  <c r="AB4644" i="52"/>
  <c r="AB4658" i="52"/>
  <c r="AB4647" i="52"/>
  <c r="AB4668" i="52"/>
  <c r="AB4670" i="52"/>
  <c r="AB4592" i="52"/>
  <c r="AB4606" i="52"/>
  <c r="AB4659" i="52"/>
  <c r="AB4561" i="52"/>
  <c r="AB4590" i="52"/>
  <c r="AB4595" i="52"/>
  <c r="AB4605" i="52"/>
  <c r="AB4616" i="52"/>
  <c r="AB4666" i="52"/>
  <c r="AB4556" i="52"/>
  <c r="AB4557" i="52"/>
  <c r="AB4563" i="52"/>
  <c r="AB4581" i="52"/>
  <c r="AB4582" i="52"/>
  <c r="AB4594" i="52"/>
  <c r="AB4598" i="52"/>
  <c r="AB4601" i="52"/>
  <c r="AB4602" i="52"/>
  <c r="AB4604" i="52"/>
  <c r="AB4615" i="52"/>
  <c r="AB4656" i="52"/>
  <c r="AB4660" i="52"/>
  <c r="AB4648" i="52"/>
  <c r="AB4665" i="52"/>
  <c r="AB4650" i="52"/>
  <c r="AB4651" i="52"/>
  <c r="AB4653" i="52"/>
  <c r="AB4652" i="52"/>
  <c r="AB4671" i="52"/>
  <c r="AB4672" i="52"/>
  <c r="AB4553" i="52"/>
  <c r="AB4640" i="52"/>
  <c r="AB4569" i="52"/>
  <c r="AB4593" i="52"/>
  <c r="AB4600" i="52"/>
  <c r="AB4603" i="52"/>
  <c r="AB4609" i="52"/>
  <c r="AB4611" i="52"/>
  <c r="AB4612" i="52"/>
  <c r="AB4614" i="52"/>
  <c r="AB4618" i="52"/>
  <c r="AB4624" i="52"/>
  <c r="AB4633" i="52"/>
  <c r="AB4638" i="52"/>
  <c r="AB4641" i="52"/>
  <c r="AB4645" i="52"/>
  <c r="AB4667" i="52"/>
  <c r="AB4654" i="52"/>
  <c r="AB4559" i="52"/>
  <c r="AB4562" i="52"/>
  <c r="AB4568" i="52"/>
  <c r="AB4576" i="52"/>
  <c r="AB4588" i="52"/>
  <c r="AB4613" i="52"/>
  <c r="AB4622" i="52"/>
  <c r="AB4625" i="52"/>
  <c r="AB4630" i="52"/>
  <c r="AB4636" i="52"/>
  <c r="AB4639" i="52"/>
  <c r="AB4560" i="52"/>
  <c r="AB4589" i="52"/>
  <c r="AB4629" i="52"/>
  <c r="AB4663" i="52"/>
  <c r="AB4620" i="52"/>
  <c r="AB1240" i="52"/>
  <c r="AB1241" i="52"/>
  <c r="AB1242" i="52"/>
  <c r="AB1243" i="52"/>
  <c r="AB1244" i="52"/>
  <c r="AB1246" i="52"/>
  <c r="AB1247" i="52"/>
  <c r="AB1248" i="52"/>
  <c r="AB1249" i="52"/>
  <c r="AB1250" i="52"/>
  <c r="AB1251" i="52"/>
  <c r="AB1253" i="52"/>
  <c r="AB1254" i="52"/>
  <c r="AB1255" i="52"/>
  <c r="AB1245" i="52"/>
  <c r="AB1252" i="52"/>
  <c r="AB6063" i="52"/>
  <c r="AB6067" i="52"/>
  <c r="AB6073" i="52"/>
  <c r="AB6076" i="52"/>
  <c r="AB6077" i="52"/>
  <c r="AB6064" i="52"/>
  <c r="AB6065" i="52"/>
  <c r="AB6066" i="52"/>
  <c r="AB6068" i="52"/>
  <c r="AB6069" i="52"/>
  <c r="AB6070" i="52"/>
  <c r="AB6072" i="52"/>
  <c r="AB6075" i="52"/>
  <c r="AB6078" i="52"/>
  <c r="AB6060" i="52"/>
  <c r="AB6061" i="52"/>
  <c r="AB6062" i="52"/>
  <c r="AB6071" i="52"/>
  <c r="AB6074" i="52"/>
  <c r="AB6079" i="52"/>
  <c r="AB6080" i="52"/>
  <c r="AB6081" i="52"/>
  <c r="AB6082" i="52"/>
  <c r="AB5120" i="52"/>
  <c r="AB5064" i="52"/>
  <c r="AB5073" i="52"/>
  <c r="AB5107" i="52"/>
  <c r="AB5061" i="52"/>
  <c r="AB5088" i="52"/>
  <c r="AB5102" i="52"/>
  <c r="AB5127" i="52"/>
  <c r="AB5147" i="52"/>
  <c r="AB5052" i="52"/>
  <c r="AB5067" i="52"/>
  <c r="AB5074" i="52"/>
  <c r="AB5075" i="52"/>
  <c r="AB5076" i="52"/>
  <c r="AB5092" i="52"/>
  <c r="AB5104" i="52"/>
  <c r="AB5105" i="52"/>
  <c r="AB5109" i="52"/>
  <c r="AB5046" i="52"/>
  <c r="AB5084" i="52"/>
  <c r="AB5103" i="52"/>
  <c r="AB5136" i="52"/>
  <c r="AB5056" i="52"/>
  <c r="AB5058" i="52"/>
  <c r="AB5065" i="52"/>
  <c r="AB5066" i="52"/>
  <c r="AB5078" i="52"/>
  <c r="AB5121" i="52"/>
  <c r="AB5143" i="52"/>
  <c r="AB5071" i="52"/>
  <c r="AB5110" i="52"/>
  <c r="AB5111" i="52"/>
  <c r="AB5133" i="52"/>
  <c r="AB5134" i="52"/>
  <c r="AB5126" i="52"/>
  <c r="AB5128" i="52"/>
  <c r="AB5045" i="52"/>
  <c r="AB5054" i="52"/>
  <c r="AB5119" i="52"/>
  <c r="AB5132" i="52"/>
  <c r="AB5043" i="52"/>
  <c r="AB5063" i="52"/>
  <c r="AB5070" i="52"/>
  <c r="AB5083" i="52"/>
  <c r="AB5086" i="52"/>
  <c r="AB5097" i="52"/>
  <c r="AB5101" i="52"/>
  <c r="AB5114" i="52"/>
  <c r="AB5118" i="52"/>
  <c r="AB5122" i="52"/>
  <c r="AB5142" i="52"/>
  <c r="AB5093" i="52"/>
  <c r="AB5125" i="52"/>
  <c r="AB5044" i="52"/>
  <c r="AB5055" i="52"/>
  <c r="AB5060" i="52"/>
  <c r="AB5068" i="52"/>
  <c r="AB5080" i="52"/>
  <c r="AB5089" i="52"/>
  <c r="AB5091" i="52"/>
  <c r="AB5098" i="52"/>
  <c r="AB5131" i="52"/>
  <c r="AB5141" i="52"/>
  <c r="AB5072" i="52"/>
  <c r="AB5077" i="52"/>
  <c r="AB5079" i="52"/>
  <c r="AB5081" i="52"/>
  <c r="AB5087" i="52"/>
  <c r="AB5095" i="52"/>
  <c r="AB5041" i="52"/>
  <c r="AB5042" i="52"/>
  <c r="AB5047" i="52"/>
  <c r="AB5049" i="52"/>
  <c r="AB5053" i="52"/>
  <c r="AB5050" i="52"/>
  <c r="AB5057" i="52"/>
  <c r="AB5059" i="52"/>
  <c r="AB5094" i="52"/>
  <c r="AB5096" i="52"/>
  <c r="AB5108" i="52"/>
  <c r="AB5112" i="52"/>
  <c r="AB5113" i="52"/>
  <c r="AB5115" i="52"/>
  <c r="AB5116" i="52"/>
  <c r="AB5138" i="52"/>
  <c r="AB5062" i="52"/>
  <c r="AB5048" i="52"/>
  <c r="AB5069" i="52"/>
  <c r="AB5100" i="52"/>
  <c r="AB5129" i="52"/>
  <c r="AB5135" i="52"/>
  <c r="AB5123" i="52"/>
  <c r="AB5146" i="52"/>
  <c r="AB5051" i="52"/>
  <c r="AB5085" i="52"/>
  <c r="AB5090" i="52"/>
  <c r="AB5099" i="52"/>
  <c r="AB5106" i="52"/>
  <c r="AB5130" i="52"/>
  <c r="AB5137" i="52"/>
  <c r="AB5140" i="52"/>
  <c r="AB5144" i="52"/>
  <c r="AB5145" i="52"/>
  <c r="AB5082" i="52"/>
  <c r="AB5124" i="52"/>
  <c r="AB5117" i="52"/>
  <c r="AB5139" i="52"/>
  <c r="AB6407" i="52"/>
  <c r="AB6405" i="52"/>
  <c r="AB6411" i="52"/>
  <c r="AB6421" i="52"/>
  <c r="AB6422" i="52"/>
  <c r="AB6425" i="52"/>
  <c r="AB6431" i="52"/>
  <c r="AB6433" i="52"/>
  <c r="AB6437" i="52"/>
  <c r="AB6438" i="52"/>
  <c r="AB6446" i="52"/>
  <c r="AB6450" i="52"/>
  <c r="AB6459" i="52"/>
  <c r="AB6460" i="52"/>
  <c r="AB6462" i="52"/>
  <c r="AB6465" i="52"/>
  <c r="AB6451" i="52"/>
  <c r="AB6453" i="52"/>
  <c r="AB6454" i="52"/>
  <c r="AB6455" i="52"/>
  <c r="AB6413" i="52"/>
  <c r="AB6415" i="52"/>
  <c r="AB6418" i="52"/>
  <c r="AB6424" i="52"/>
  <c r="AB6426" i="52"/>
  <c r="AB6428" i="52"/>
  <c r="AB6429" i="52"/>
  <c r="AB6432" i="52"/>
  <c r="AB6435" i="52"/>
  <c r="AB6439" i="52"/>
  <c r="AB6443" i="52"/>
  <c r="AB6444" i="52"/>
  <c r="AB6464" i="52"/>
  <c r="AB6466" i="52"/>
  <c r="AB6470" i="52"/>
  <c r="AB6409" i="52"/>
  <c r="AB6412" i="52"/>
  <c r="AB6416" i="52"/>
  <c r="AB6419" i="52"/>
  <c r="AB6430" i="52"/>
  <c r="AB6442" i="52"/>
  <c r="AB6447" i="52"/>
  <c r="AB6458" i="52"/>
  <c r="AB6461" i="52"/>
  <c r="AB6452" i="52"/>
  <c r="AB6406" i="52"/>
  <c r="AB6414" i="52"/>
  <c r="AB6417" i="52"/>
  <c r="AB6427" i="52"/>
  <c r="AB6434" i="52"/>
  <c r="AB6440" i="52"/>
  <c r="AB6449" i="52"/>
  <c r="AB6456" i="52"/>
  <c r="AB6463" i="52"/>
  <c r="AB6410" i="52"/>
  <c r="AB6420" i="52"/>
  <c r="AB6423" i="52"/>
  <c r="AB6436" i="52"/>
  <c r="AB6441" i="52"/>
  <c r="AB6445" i="52"/>
  <c r="AB6448" i="52"/>
  <c r="AB6457" i="52"/>
  <c r="AB6468" i="52"/>
  <c r="AB6408" i="52"/>
  <c r="AB6467" i="52"/>
  <c r="AB6469" i="52"/>
  <c r="AB983" i="52"/>
  <c r="AB977" i="52"/>
  <c r="AB986" i="52"/>
  <c r="AB987" i="52"/>
  <c r="AB991" i="52"/>
  <c r="AB976" i="52"/>
  <c r="AB981" i="52"/>
  <c r="AB995" i="52"/>
  <c r="AB993" i="52"/>
  <c r="AB988" i="52"/>
  <c r="AB990" i="52"/>
  <c r="AB997" i="52"/>
  <c r="AB980" i="52"/>
  <c r="AB984" i="52"/>
  <c r="AB985" i="52"/>
  <c r="AB975" i="52"/>
  <c r="AB978" i="52"/>
  <c r="AB979" i="52"/>
  <c r="AB982" i="52"/>
  <c r="AB996" i="52"/>
  <c r="AB989" i="52"/>
  <c r="AB992" i="52"/>
  <c r="AB994" i="52"/>
  <c r="AB6726" i="52"/>
  <c r="AB6728" i="52"/>
  <c r="AB6725" i="52"/>
  <c r="AB6731" i="52"/>
  <c r="AB6732" i="52"/>
  <c r="AB6720" i="52"/>
  <c r="AB6721" i="52"/>
  <c r="AB6722" i="52"/>
  <c r="AB6723" i="52"/>
  <c r="AB6724" i="52"/>
  <c r="AB6727" i="52"/>
  <c r="AB6729" i="52"/>
  <c r="AB6730" i="52"/>
  <c r="AB4777" i="52"/>
  <c r="AB4778" i="52"/>
  <c r="AB4779" i="52"/>
  <c r="AB4780" i="52"/>
  <c r="AB4781" i="52"/>
  <c r="AB4782" i="52"/>
  <c r="AB356" i="52"/>
  <c r="AB359" i="52"/>
  <c r="AB364" i="52"/>
  <c r="AB357" i="52"/>
  <c r="AB358" i="52"/>
  <c r="AB360" i="52"/>
  <c r="AB361" i="52"/>
  <c r="AB362" i="52"/>
  <c r="AB363" i="52"/>
  <c r="AB368" i="52"/>
  <c r="AB365" i="52"/>
  <c r="AB366" i="52"/>
  <c r="AB367" i="52"/>
  <c r="AB3437" i="52"/>
  <c r="AB3438" i="52"/>
  <c r="AB3446" i="52"/>
  <c r="AB3444" i="52"/>
  <c r="AB3445" i="52"/>
  <c r="AB3436" i="52"/>
  <c r="AB3434" i="52"/>
  <c r="AB3432" i="52"/>
  <c r="AB3435" i="52"/>
  <c r="AB3439" i="52"/>
  <c r="AB3440" i="52"/>
  <c r="AB3441" i="52"/>
  <c r="AB3442" i="52"/>
  <c r="AB3443" i="52"/>
  <c r="AB3433" i="52"/>
  <c r="AB3447" i="52"/>
  <c r="AB3448" i="52"/>
  <c r="AB3449" i="52"/>
  <c r="AB3451" i="52"/>
  <c r="AB3450" i="52"/>
  <c r="AB3729" i="52"/>
  <c r="AB3740" i="52"/>
  <c r="AB3749" i="52"/>
  <c r="AB3761" i="52"/>
  <c r="AB3768" i="52"/>
  <c r="AB3778" i="52"/>
  <c r="AB3719" i="52"/>
  <c r="AB3744" i="52"/>
  <c r="AB3788" i="52"/>
  <c r="AB3752" i="52"/>
  <c r="AB3787" i="52"/>
  <c r="AB3735" i="52"/>
  <c r="AB3746" i="52"/>
  <c r="AB3754" i="52"/>
  <c r="AB3743" i="52"/>
  <c r="AB3747" i="52"/>
  <c r="AB3753" i="52"/>
  <c r="AB3758" i="52"/>
  <c r="AB3760" i="52"/>
  <c r="AB3769" i="52"/>
  <c r="AB3780" i="52"/>
  <c r="AB3781" i="52"/>
  <c r="AB3789" i="52"/>
  <c r="AB3726" i="52"/>
  <c r="AB3785" i="52"/>
  <c r="AB3759" i="52"/>
  <c r="AB3771" i="52"/>
  <c r="AB3756" i="52"/>
  <c r="AB3742" i="52"/>
  <c r="AB3772" i="52"/>
  <c r="AB3724" i="52"/>
  <c r="AB3755" i="52"/>
  <c r="AB3757" i="52"/>
  <c r="AB3716" i="52"/>
  <c r="AB3730" i="52"/>
  <c r="AB3734" i="52"/>
  <c r="AB3736" i="52"/>
  <c r="AB3738" i="52"/>
  <c r="AB3739" i="52"/>
  <c r="AB3751" i="52"/>
  <c r="AB3762" i="52"/>
  <c r="AB3763" i="52"/>
  <c r="AB3767" i="52"/>
  <c r="AB3773" i="52"/>
  <c r="AB3776" i="52"/>
  <c r="AB3777" i="52"/>
  <c r="AB3720" i="52"/>
  <c r="AB3732" i="52"/>
  <c r="AB3741" i="52"/>
  <c r="AB3750" i="52"/>
  <c r="AB3764" i="52"/>
  <c r="AB3766" i="52"/>
  <c r="AB3784" i="52"/>
  <c r="AB3715" i="52"/>
  <c r="AB3723" i="52"/>
  <c r="AB3728" i="52"/>
  <c r="AB3745" i="52"/>
  <c r="AB3783" i="52"/>
  <c r="AB3770" i="52"/>
  <c r="AB3774" i="52"/>
  <c r="AB3775" i="52"/>
  <c r="AB3779" i="52"/>
  <c r="AB3725" i="52"/>
  <c r="AB3786" i="52"/>
  <c r="AB3782" i="52"/>
  <c r="AB3731" i="52"/>
  <c r="AB3717" i="52"/>
  <c r="AB3722" i="52"/>
  <c r="AB3733" i="52"/>
  <c r="AB3718" i="52"/>
  <c r="AB3721" i="52"/>
  <c r="AB3727" i="52"/>
  <c r="AB3737" i="52"/>
  <c r="AB3748" i="52"/>
  <c r="AB3765" i="52"/>
  <c r="AB3582" i="52"/>
  <c r="AB3578" i="52"/>
  <c r="AB3576" i="52"/>
  <c r="AB3577" i="52"/>
  <c r="AB3579" i="52"/>
  <c r="AB3580" i="52"/>
  <c r="AB3581" i="52"/>
  <c r="AB3583" i="52"/>
  <c r="AB3584" i="52"/>
  <c r="AB4768" i="52"/>
  <c r="AB4770" i="52"/>
  <c r="AB4772" i="52"/>
  <c r="AB4773" i="52"/>
  <c r="AB4775" i="52"/>
  <c r="AB4774" i="52"/>
  <c r="AB4776" i="52"/>
  <c r="AB4767" i="52"/>
  <c r="AB4769" i="52"/>
  <c r="AB4771" i="52"/>
  <c r="AB4893" i="52"/>
  <c r="AB4890" i="52"/>
  <c r="AB4888" i="52"/>
  <c r="AB4895" i="52"/>
  <c r="AB4894" i="52"/>
  <c r="AB4909" i="52"/>
  <c r="AB4887" i="52"/>
  <c r="AB4899" i="52"/>
  <c r="AB4900" i="52"/>
  <c r="AB4901" i="52"/>
  <c r="AB4902" i="52"/>
  <c r="AB4903" i="52"/>
  <c r="AB4892" i="52"/>
  <c r="AB4897" i="52"/>
  <c r="AB4912" i="52"/>
  <c r="AB4886" i="52"/>
  <c r="AB4891" i="52"/>
  <c r="AB4910" i="52"/>
  <c r="AB4911" i="52"/>
  <c r="AB4906" i="52"/>
  <c r="AB4889" i="52"/>
  <c r="AB4896" i="52"/>
  <c r="AB4898" i="52"/>
  <c r="AB4907" i="52"/>
  <c r="AB4908" i="52"/>
  <c r="AB4905" i="52"/>
  <c r="AB4913" i="52"/>
  <c r="AB4914" i="52"/>
  <c r="AB4915" i="52"/>
  <c r="AB4916" i="52"/>
  <c r="AB4918" i="52"/>
  <c r="AB4917" i="52"/>
  <c r="AB4919" i="52"/>
  <c r="AB4904" i="52"/>
  <c r="AB1025" i="52"/>
  <c r="AB1026" i="52"/>
  <c r="AB1003" i="52"/>
  <c r="AB1004" i="52"/>
  <c r="AB1006" i="52"/>
  <c r="AB998" i="52"/>
  <c r="AB1023" i="52"/>
  <c r="AB1027" i="52"/>
  <c r="AB1031" i="52"/>
  <c r="AB1037" i="52"/>
  <c r="AB1005" i="52"/>
  <c r="AB1009" i="52"/>
  <c r="AB1010" i="52"/>
  <c r="AB1015" i="52"/>
  <c r="AB1016" i="52"/>
  <c r="AB1019" i="52"/>
  <c r="AB1020" i="52"/>
  <c r="AB1028" i="52"/>
  <c r="AB1029" i="52"/>
  <c r="AB1030" i="52"/>
  <c r="AB1032" i="52"/>
  <c r="AB1036" i="52"/>
  <c r="AB1038" i="52"/>
  <c r="AB1041" i="52"/>
  <c r="AB1042" i="52"/>
  <c r="AB1043" i="52"/>
  <c r="AB1001" i="52"/>
  <c r="AB999" i="52"/>
  <c r="AB1008" i="52"/>
  <c r="AB1035" i="52"/>
  <c r="AB1024" i="52"/>
  <c r="AB1022" i="52"/>
  <c r="AB1039" i="52"/>
  <c r="AB1040" i="52"/>
  <c r="AB1017" i="52"/>
  <c r="AB1021" i="52"/>
  <c r="AB1033" i="52"/>
  <c r="AB1044" i="52"/>
  <c r="AB1048" i="52"/>
  <c r="AB1034" i="52"/>
  <c r="AB1000" i="52"/>
  <c r="AB1002" i="52"/>
  <c r="AB1007" i="52"/>
  <c r="AB1013" i="52"/>
  <c r="AB1014" i="52"/>
  <c r="AB1018" i="52"/>
  <c r="AB1045" i="52"/>
  <c r="AB1046" i="52"/>
  <c r="AB1047" i="52"/>
  <c r="AB1011" i="52"/>
  <c r="AB1012" i="52"/>
  <c r="AB1051" i="52"/>
  <c r="AB1056" i="52"/>
  <c r="AB1062" i="52"/>
  <c r="AB1050" i="52"/>
  <c r="AB1052" i="52"/>
  <c r="AB1053" i="52"/>
  <c r="AB1055" i="52"/>
  <c r="AB1063" i="52"/>
  <c r="AB1059" i="52"/>
  <c r="AB1049" i="52"/>
  <c r="AB1054" i="52"/>
  <c r="AB1057" i="52"/>
  <c r="AB1058" i="52"/>
  <c r="AB1060" i="52"/>
  <c r="AB1061" i="52"/>
  <c r="AB705" i="52"/>
  <c r="AB697" i="52"/>
  <c r="AB653" i="52"/>
  <c r="AB644" i="52"/>
  <c r="AB683" i="52"/>
  <c r="AB661" i="52"/>
  <c r="AB666" i="52"/>
  <c r="AB668" i="52"/>
  <c r="AB679" i="52"/>
  <c r="AB684" i="52"/>
  <c r="AB687" i="52"/>
  <c r="AB686" i="52"/>
  <c r="AB629" i="52"/>
  <c r="AB663" i="52"/>
  <c r="AB708" i="52"/>
  <c r="AB632" i="52"/>
  <c r="AB646" i="52"/>
  <c r="AB659" i="52"/>
  <c r="AB667" i="52"/>
  <c r="AB669" i="52"/>
  <c r="AB682" i="52"/>
  <c r="AB628" i="52"/>
  <c r="AB634" i="52"/>
  <c r="AB675" i="52"/>
  <c r="AB681" i="52"/>
  <c r="AB704" i="52"/>
  <c r="AB630" i="52"/>
  <c r="AB638" i="52"/>
  <c r="AB662" i="52"/>
  <c r="AB674" i="52"/>
  <c r="AB676" i="52"/>
  <c r="AB695" i="52"/>
  <c r="AB700" i="52"/>
  <c r="AB691" i="52"/>
  <c r="AB633" i="52"/>
  <c r="AB709" i="52"/>
  <c r="AB654" i="52"/>
  <c r="AB690" i="52"/>
  <c r="AB656" i="52"/>
  <c r="AB665" i="52"/>
  <c r="AB671" i="52"/>
  <c r="AB688" i="52"/>
  <c r="AB692" i="52"/>
  <c r="AB624" i="52"/>
  <c r="AB651" i="52"/>
  <c r="AB657" i="52"/>
  <c r="AB625" i="52"/>
  <c r="AB642" i="52"/>
  <c r="AB677" i="52"/>
  <c r="AB694" i="52"/>
  <c r="AB636" i="52"/>
  <c r="AB678" i="52"/>
  <c r="AB685" i="52"/>
  <c r="AB698" i="52"/>
  <c r="AB631" i="52"/>
  <c r="AB645" i="52"/>
  <c r="AB707" i="52"/>
  <c r="AB699" i="52"/>
  <c r="AB640" i="52"/>
  <c r="AB649" i="52"/>
  <c r="AB650" i="52"/>
  <c r="AB689" i="52"/>
  <c r="AB626" i="52"/>
  <c r="AB648" i="52"/>
  <c r="AB627" i="52"/>
  <c r="AB635" i="52"/>
  <c r="AB637" i="52"/>
  <c r="AB647" i="52"/>
  <c r="AB670" i="52"/>
  <c r="AB680" i="52"/>
  <c r="AB706" i="52"/>
  <c r="AB643" i="52"/>
  <c r="AB660" i="52"/>
  <c r="AB693" i="52"/>
  <c r="AB652" i="52"/>
  <c r="AB655" i="52"/>
  <c r="AB664" i="52"/>
  <c r="AB673" i="52"/>
  <c r="AB701" i="52"/>
  <c r="AB702" i="52"/>
  <c r="AB658" i="52"/>
  <c r="AB672" i="52"/>
  <c r="AB639" i="52"/>
  <c r="AB641" i="52"/>
  <c r="AB703" i="52"/>
  <c r="AB696" i="52"/>
  <c r="AB5963" i="52"/>
  <c r="AB5964" i="52"/>
  <c r="AB5965" i="52"/>
  <c r="AB5966" i="52"/>
  <c r="AB5967" i="52"/>
  <c r="AB5968" i="52"/>
  <c r="AB5970" i="52"/>
  <c r="AB5969" i="52"/>
  <c r="AB3504" i="52"/>
  <c r="AB3534" i="52"/>
  <c r="AB3575" i="52"/>
  <c r="AB3539" i="52"/>
  <c r="AB3533" i="52"/>
  <c r="AB3553" i="52"/>
  <c r="AB3573" i="52"/>
  <c r="AB3506" i="52"/>
  <c r="AB3565" i="52"/>
  <c r="AB3509" i="52"/>
  <c r="AB3535" i="52"/>
  <c r="AB3538" i="52"/>
  <c r="AB3544" i="52"/>
  <c r="AB3556" i="52"/>
  <c r="AB3505" i="52"/>
  <c r="AB3519" i="52"/>
  <c r="AB3525" i="52"/>
  <c r="AB3554" i="52"/>
  <c r="AB3507" i="52"/>
  <c r="AB3510" i="52"/>
  <c r="AB3520" i="52"/>
  <c r="AB3522" i="52"/>
  <c r="AB3543" i="52"/>
  <c r="AB3518" i="52"/>
  <c r="AB3550" i="52"/>
  <c r="AB3557" i="52"/>
  <c r="AB3558" i="52"/>
  <c r="AB3559" i="52"/>
  <c r="AB3560" i="52"/>
  <c r="AB3574" i="52"/>
  <c r="AB3508" i="52"/>
  <c r="AB3513" i="52"/>
  <c r="AB3523" i="52"/>
  <c r="AB3529" i="52"/>
  <c r="AB3540" i="52"/>
  <c r="AB3545" i="52"/>
  <c r="AB3546" i="52"/>
  <c r="AB3548" i="52"/>
  <c r="AB3549" i="52"/>
  <c r="AB3551" i="52"/>
  <c r="AB3570" i="52"/>
  <c r="AB3572" i="52"/>
  <c r="AB3562" i="52"/>
  <c r="AB3566" i="52"/>
  <c r="AB3512" i="52"/>
  <c r="AB3517" i="52"/>
  <c r="AB3524" i="52"/>
  <c r="AB3526" i="52"/>
  <c r="AB3527" i="52"/>
  <c r="AB3528" i="52"/>
  <c r="AB3530" i="52"/>
  <c r="AB3532" i="52"/>
  <c r="AB3536" i="52"/>
  <c r="AB3542" i="52"/>
  <c r="AB3563" i="52"/>
  <c r="AB3515" i="52"/>
  <c r="AB3521" i="52"/>
  <c r="AB3531" i="52"/>
  <c r="AB3537" i="52"/>
  <c r="AB3541" i="52"/>
  <c r="AB3552" i="52"/>
  <c r="AB3555" i="52"/>
  <c r="AB3568" i="52"/>
  <c r="AB3569" i="52"/>
  <c r="AB3511" i="52"/>
  <c r="AB3514" i="52"/>
  <c r="AB3516" i="52"/>
  <c r="AB3547" i="52"/>
  <c r="AB3567" i="52"/>
  <c r="AB3571" i="52"/>
  <c r="AB3561" i="52"/>
  <c r="AB3564" i="52"/>
  <c r="AB7184" i="52"/>
  <c r="AB7185" i="52"/>
  <c r="AB7186" i="52"/>
  <c r="AB7187" i="52"/>
  <c r="AB7188" i="52"/>
  <c r="AB7189" i="52"/>
  <c r="AB7190" i="52"/>
  <c r="AB7191" i="52"/>
  <c r="AB7192" i="52"/>
  <c r="AB3466" i="52"/>
  <c r="AB3469" i="52"/>
  <c r="AB3470" i="52"/>
  <c r="AB3471" i="52"/>
  <c r="AB3483" i="52"/>
  <c r="AB3484" i="52"/>
  <c r="AB3486" i="52"/>
  <c r="AB3499" i="52"/>
  <c r="AB3503" i="52"/>
  <c r="AB3498" i="52"/>
  <c r="AB3476" i="52"/>
  <c r="AB3481" i="52"/>
  <c r="AB3496" i="52"/>
  <c r="AB3497" i="52"/>
  <c r="AB3489" i="52"/>
  <c r="AB3492" i="52"/>
  <c r="AB3465" i="52"/>
  <c r="AB3490" i="52"/>
  <c r="AB3478" i="52"/>
  <c r="AB3485" i="52"/>
  <c r="AB3501" i="52"/>
  <c r="AB3477" i="52"/>
  <c r="AB3479" i="52"/>
  <c r="AB3482" i="52"/>
  <c r="AB3491" i="52"/>
  <c r="AB3494" i="52"/>
  <c r="AB3468" i="52"/>
  <c r="AB3473" i="52"/>
  <c r="AB3472" i="52"/>
  <c r="AB3474" i="52"/>
  <c r="AB3475" i="52"/>
  <c r="AB3480" i="52"/>
  <c r="AB3467" i="52"/>
  <c r="AB3493" i="52"/>
  <c r="AB3487" i="52"/>
  <c r="AB3488" i="52"/>
  <c r="AB3495" i="52"/>
  <c r="AB3500" i="52"/>
  <c r="AB3502" i="52"/>
  <c r="AB4983" i="52"/>
  <c r="AB4988" i="52"/>
  <c r="AB4991" i="52"/>
  <c r="AB5002" i="52"/>
  <c r="AB5006" i="52"/>
  <c r="AB5014" i="52"/>
  <c r="AB5015" i="52"/>
  <c r="AB5018" i="52"/>
  <c r="AB5025" i="52"/>
  <c r="AB5027" i="52"/>
  <c r="AB4984" i="52"/>
  <c r="AB4992" i="52"/>
  <c r="AB4985" i="52"/>
  <c r="AB5009" i="52"/>
  <c r="AB5021" i="52"/>
  <c r="AB5026" i="52"/>
  <c r="AB5039" i="52"/>
  <c r="AB4993" i="52"/>
  <c r="AB4995" i="52"/>
  <c r="AB4999" i="52"/>
  <c r="AB5005" i="52"/>
  <c r="AB5007" i="52"/>
  <c r="AB5011" i="52"/>
  <c r="AB5012" i="52"/>
  <c r="AB5020" i="52"/>
  <c r="AB5033" i="52"/>
  <c r="AB5036" i="52"/>
  <c r="AB5038" i="52"/>
  <c r="AB5029" i="52"/>
  <c r="AB5030" i="52"/>
  <c r="AB5040" i="52"/>
  <c r="AB4980" i="52"/>
  <c r="AB5000" i="52"/>
  <c r="AB5010" i="52"/>
  <c r="AB5013" i="52"/>
  <c r="AB5017" i="52"/>
  <c r="AB5031" i="52"/>
  <c r="AB5032" i="52"/>
  <c r="AB5034" i="52"/>
  <c r="AB5028" i="52"/>
  <c r="AB5019" i="52"/>
  <c r="AB5035" i="52"/>
  <c r="AB4986" i="52"/>
  <c r="AB4987" i="52"/>
  <c r="AB4997" i="52"/>
  <c r="AB5022" i="52"/>
  <c r="AB5024" i="52"/>
  <c r="AB4981" i="52"/>
  <c r="AB4982" i="52"/>
  <c r="AB4996" i="52"/>
  <c r="AB4998" i="52"/>
  <c r="AB5004" i="52"/>
  <c r="AB4990" i="52"/>
  <c r="AB5001" i="52"/>
  <c r="AB5003" i="52"/>
  <c r="AB5008" i="52"/>
  <c r="AB5037" i="52"/>
  <c r="AB4979" i="52"/>
  <c r="AB4989" i="52"/>
  <c r="AB4994" i="52"/>
  <c r="AB5016" i="52"/>
  <c r="AB5023" i="52"/>
  <c r="AB883" i="52"/>
  <c r="AB877" i="52"/>
  <c r="AB837" i="52"/>
  <c r="AB855" i="52"/>
  <c r="AB861" i="52"/>
  <c r="AB874" i="52"/>
  <c r="AB848" i="52"/>
  <c r="AB860" i="52"/>
  <c r="AB870" i="52"/>
  <c r="AB853" i="52"/>
  <c r="AB845" i="52"/>
  <c r="AB839" i="52"/>
  <c r="AB863" i="52"/>
  <c r="AB834" i="52"/>
  <c r="AB835" i="52"/>
  <c r="AB838" i="52"/>
  <c r="AB846" i="52"/>
  <c r="AB849" i="52"/>
  <c r="AB850" i="52"/>
  <c r="AB852" i="52"/>
  <c r="AB862" i="52"/>
  <c r="AB866" i="52"/>
  <c r="AB882" i="52"/>
  <c r="AB878" i="52"/>
  <c r="AB886" i="52"/>
  <c r="AB854" i="52"/>
  <c r="AB857" i="52"/>
  <c r="AB873" i="52"/>
  <c r="AB836" i="52"/>
  <c r="AB841" i="52"/>
  <c r="AB880" i="52"/>
  <c r="AB875" i="52"/>
  <c r="AB833" i="52"/>
  <c r="AB858" i="52"/>
  <c r="AB868" i="52"/>
  <c r="AB879" i="52"/>
  <c r="AB881" i="52"/>
  <c r="AB876" i="52"/>
  <c r="AB887" i="52"/>
  <c r="AB851" i="52"/>
  <c r="AB884" i="52"/>
  <c r="AB840" i="52"/>
  <c r="AB842" i="52"/>
  <c r="AB843" i="52"/>
  <c r="AB844" i="52"/>
  <c r="AB847" i="52"/>
  <c r="AB856" i="52"/>
  <c r="AB859" i="52"/>
  <c r="AB864" i="52"/>
  <c r="AB865" i="52"/>
  <c r="AB867" i="52"/>
  <c r="AB885" i="52"/>
  <c r="AB871" i="52"/>
  <c r="AB872" i="52"/>
  <c r="AB888" i="52"/>
  <c r="AB869" i="52"/>
  <c r="AB950" i="52"/>
  <c r="AB921" i="52"/>
  <c r="AB926" i="52"/>
  <c r="AB937" i="52"/>
  <c r="AB910" i="52"/>
  <c r="AB915" i="52"/>
  <c r="AB919" i="52"/>
  <c r="AB925" i="52"/>
  <c r="AB927" i="52"/>
  <c r="AB932" i="52"/>
  <c r="AB916" i="52"/>
  <c r="AB940" i="52"/>
  <c r="AB909" i="52"/>
  <c r="AB923" i="52"/>
  <c r="AB942" i="52"/>
  <c r="AB951" i="52"/>
  <c r="AB912" i="52"/>
  <c r="AB938" i="52"/>
  <c r="AB920" i="52"/>
  <c r="AB935" i="52"/>
  <c r="AB941" i="52"/>
  <c r="AB911" i="52"/>
  <c r="AB914" i="52"/>
  <c r="AB922" i="52"/>
  <c r="AB924" i="52"/>
  <c r="AB930" i="52"/>
  <c r="AB931" i="52"/>
  <c r="AB933" i="52"/>
  <c r="AB936" i="52"/>
  <c r="AB945" i="52"/>
  <c r="AB946" i="52"/>
  <c r="AB949" i="52"/>
  <c r="AB943" i="52"/>
  <c r="AB913" i="52"/>
  <c r="AB917" i="52"/>
  <c r="AB918" i="52"/>
  <c r="AB928" i="52"/>
  <c r="AB929" i="52"/>
  <c r="AB934" i="52"/>
  <c r="AB939" i="52"/>
  <c r="AB944" i="52"/>
  <c r="AB947" i="52"/>
  <c r="AB948" i="52"/>
  <c r="AB55" i="52"/>
  <c r="AB60" i="52"/>
  <c r="AB62" i="52"/>
  <c r="AB71" i="52"/>
  <c r="AB48" i="52"/>
  <c r="AB59" i="52"/>
  <c r="AB63" i="52"/>
  <c r="AB64" i="52"/>
  <c r="AB65" i="52"/>
  <c r="AB67" i="52"/>
  <c r="AB70" i="52"/>
  <c r="AB51" i="52"/>
  <c r="AB58" i="52"/>
  <c r="AB66" i="52"/>
  <c r="AB73" i="52"/>
  <c r="AB69" i="52"/>
  <c r="AB47" i="52"/>
  <c r="AB49" i="52"/>
  <c r="AB50" i="52"/>
  <c r="AB52" i="52"/>
  <c r="AB53" i="52"/>
  <c r="AB54" i="52"/>
  <c r="AB56" i="52"/>
  <c r="AB57" i="52"/>
  <c r="AB61" i="52"/>
  <c r="AB72" i="52"/>
  <c r="AB68" i="52"/>
  <c r="AB733" i="52"/>
  <c r="AB748" i="52"/>
  <c r="AB760" i="52"/>
  <c r="AB767" i="52"/>
  <c r="AB790" i="52"/>
  <c r="AB739" i="52"/>
  <c r="AB789" i="52"/>
  <c r="AB764" i="52"/>
  <c r="AB746" i="52"/>
  <c r="AB773" i="52"/>
  <c r="AB776" i="52"/>
  <c r="AB785" i="52"/>
  <c r="AB759" i="52"/>
  <c r="AB772" i="52"/>
  <c r="AB736" i="52"/>
  <c r="AB747" i="52"/>
  <c r="AB763" i="52"/>
  <c r="AB766" i="52"/>
  <c r="AB780" i="52"/>
  <c r="AB781" i="52"/>
  <c r="AB783" i="52"/>
  <c r="AB794" i="52"/>
  <c r="AB749" i="52"/>
  <c r="AB751" i="52"/>
  <c r="AB754" i="52"/>
  <c r="AB758" i="52"/>
  <c r="AB762" i="52"/>
  <c r="AB775" i="52"/>
  <c r="AB793" i="52"/>
  <c r="AB729" i="52"/>
  <c r="AB740" i="52"/>
  <c r="AB744" i="52"/>
  <c r="AB745" i="52"/>
  <c r="AB769" i="52"/>
  <c r="AB777" i="52"/>
  <c r="AB730" i="52"/>
  <c r="AB757" i="52"/>
  <c r="AB734" i="52"/>
  <c r="AB779" i="52"/>
  <c r="AB784" i="52"/>
  <c r="AB753" i="52"/>
  <c r="AB770" i="52"/>
  <c r="AB750" i="52"/>
  <c r="AB752" i="52"/>
  <c r="AB761" i="52"/>
  <c r="AB737" i="52"/>
  <c r="AB765" i="52"/>
  <c r="AB732" i="52"/>
  <c r="AB742" i="52"/>
  <c r="AB771" i="52"/>
  <c r="AB791" i="52"/>
  <c r="AB778" i="52"/>
  <c r="AB792" i="52"/>
  <c r="AB755" i="52"/>
  <c r="AB774" i="52"/>
  <c r="AB787" i="52"/>
  <c r="AB731" i="52"/>
  <c r="AB735" i="52"/>
  <c r="AB743" i="52"/>
  <c r="AB782" i="52"/>
  <c r="AB768" i="52"/>
  <c r="AB786" i="52"/>
  <c r="AB788" i="52"/>
  <c r="AB741" i="52"/>
  <c r="AB756" i="52"/>
  <c r="AB798" i="52"/>
  <c r="AB801" i="52"/>
  <c r="AB806" i="52"/>
  <c r="AB816" i="52"/>
  <c r="AB796" i="52"/>
  <c r="AB797" i="52"/>
  <c r="AB800" i="52"/>
  <c r="AB803" i="52"/>
  <c r="AB807" i="52"/>
  <c r="AB810" i="52"/>
  <c r="AB811" i="52"/>
  <c r="AB815" i="52"/>
  <c r="AB813" i="52"/>
  <c r="AB814" i="52"/>
  <c r="AB817" i="52"/>
  <c r="AB795" i="52"/>
  <c r="AB799" i="52"/>
  <c r="AB804" i="52"/>
  <c r="AB808" i="52"/>
  <c r="AB812" i="52"/>
  <c r="AB802" i="52"/>
  <c r="AB805" i="52"/>
  <c r="AB809" i="52"/>
  <c r="AB738" i="52"/>
  <c r="AB335" i="52"/>
  <c r="AB337" i="52"/>
  <c r="AB338" i="52"/>
  <c r="AB339" i="52"/>
  <c r="AB340" i="52"/>
  <c r="AB341" i="52"/>
  <c r="AB342" i="52"/>
  <c r="AB343" i="52"/>
  <c r="AB344" i="52"/>
  <c r="AB345" i="52"/>
  <c r="AB346" i="52"/>
  <c r="AB347" i="52"/>
  <c r="AB354" i="52"/>
  <c r="AB355" i="52"/>
  <c r="AB349" i="52"/>
  <c r="AB350" i="52"/>
  <c r="AB352" i="52"/>
  <c r="AB334" i="52"/>
  <c r="AB336" i="52"/>
  <c r="AB348" i="52"/>
  <c r="AB351" i="52"/>
  <c r="AB353" i="52"/>
  <c r="AB544" i="52"/>
  <c r="AB545" i="52"/>
  <c r="AB546" i="52"/>
  <c r="AB547" i="52"/>
  <c r="AB548" i="52"/>
  <c r="AB549" i="52"/>
  <c r="AB4452" i="52"/>
  <c r="AB4467" i="52"/>
  <c r="AB4490" i="52"/>
  <c r="AB4516" i="52"/>
  <c r="AB4517" i="52"/>
  <c r="AB4538" i="52"/>
  <c r="AB4534" i="52"/>
  <c r="AB4549" i="52"/>
  <c r="AB4460" i="52"/>
  <c r="AB4453" i="52"/>
  <c r="AB4454" i="52"/>
  <c r="AB4462" i="52"/>
  <c r="AB4470" i="52"/>
  <c r="AB4475" i="52"/>
  <c r="AB4494" i="52"/>
  <c r="AB4508" i="52"/>
  <c r="AB4512" i="52"/>
  <c r="AB4518" i="52"/>
  <c r="AB4519" i="52"/>
  <c r="AB4527" i="52"/>
  <c r="AB4528" i="52"/>
  <c r="AB4542" i="52"/>
  <c r="AB4531" i="52"/>
  <c r="AB4535" i="52"/>
  <c r="AB4457" i="52"/>
  <c r="AB4463" i="52"/>
  <c r="AB4464" i="52"/>
  <c r="AB4468" i="52"/>
  <c r="AB4469" i="52"/>
  <c r="AB4491" i="52"/>
  <c r="AB4492" i="52"/>
  <c r="AB4500" i="52"/>
  <c r="AB4510" i="52"/>
  <c r="AB4514" i="52"/>
  <c r="AB4520" i="52"/>
  <c r="AB4543" i="52"/>
  <c r="AB4530" i="52"/>
  <c r="AB4532" i="52"/>
  <c r="AB4547" i="52"/>
  <c r="AB4548" i="52"/>
  <c r="AB4449" i="52"/>
  <c r="AB4461" i="52"/>
  <c r="AB4479" i="52"/>
  <c r="AB4485" i="52"/>
  <c r="AB4489" i="52"/>
  <c r="AB4497" i="52"/>
  <c r="AB4537" i="52"/>
  <c r="AB4539" i="52"/>
  <c r="AB4540" i="52"/>
  <c r="AB4451" i="52"/>
  <c r="AB4473" i="52"/>
  <c r="AB4474" i="52"/>
  <c r="AB4476" i="52"/>
  <c r="AB4487" i="52"/>
  <c r="AB4493" i="52"/>
  <c r="AB4499" i="52"/>
  <c r="AB4536" i="52"/>
  <c r="AB4459" i="52"/>
  <c r="AB4450" i="52"/>
  <c r="AB4482" i="52"/>
  <c r="AB4483" i="52"/>
  <c r="AB4486" i="52"/>
  <c r="AB4504" i="52"/>
  <c r="AB4515" i="52"/>
  <c r="AB4513" i="52"/>
  <c r="AB4521" i="52"/>
  <c r="AB4522" i="52"/>
  <c r="AB4523" i="52"/>
  <c r="AB4526" i="52"/>
  <c r="AB4529" i="52"/>
  <c r="AB4533" i="52"/>
  <c r="AB4545" i="52"/>
  <c r="AB4550" i="52"/>
  <c r="AB4458" i="52"/>
  <c r="AB4477" i="52"/>
  <c r="AB4509" i="52"/>
  <c r="AB4446" i="52"/>
  <c r="AB4456" i="52"/>
  <c r="AB4466" i="52"/>
  <c r="AB4472" i="52"/>
  <c r="AB4480" i="52"/>
  <c r="AB4495" i="52"/>
  <c r="AB4498" i="52"/>
  <c r="AB4501" i="52"/>
  <c r="AB4502" i="52"/>
  <c r="AB4503" i="52"/>
  <c r="AB4505" i="52"/>
  <c r="AB4506" i="52"/>
  <c r="AB4525" i="52"/>
  <c r="AB4546" i="52"/>
  <c r="AB4448" i="52"/>
  <c r="AB4455" i="52"/>
  <c r="AB4471" i="52"/>
  <c r="AB4478" i="52"/>
  <c r="AB4481" i="52"/>
  <c r="AB4484" i="52"/>
  <c r="AB4488" i="52"/>
  <c r="AB4507" i="52"/>
  <c r="AB4511" i="52"/>
  <c r="AB4524" i="52"/>
  <c r="AB4541" i="52"/>
  <c r="AB4447" i="52"/>
  <c r="AB4465" i="52"/>
  <c r="AB4496" i="52"/>
  <c r="AB4544" i="52"/>
  <c r="AB3990" i="52"/>
  <c r="AB3993" i="52"/>
  <c r="AB4001" i="52"/>
  <c r="AB3980" i="52"/>
  <c r="AB3981" i="52"/>
  <c r="AB3983" i="52"/>
  <c r="AB3985" i="52"/>
  <c r="AB3987" i="52"/>
  <c r="AB3994" i="52"/>
  <c r="AB3995" i="52"/>
  <c r="AB3996" i="52"/>
  <c r="AB3998" i="52"/>
  <c r="AB3999" i="52"/>
  <c r="AB4000" i="52"/>
  <c r="AB4009" i="52"/>
  <c r="AB4002" i="52"/>
  <c r="AB4004" i="52"/>
  <c r="AB3982" i="52"/>
  <c r="AB3984" i="52"/>
  <c r="AB3986" i="52"/>
  <c r="AB3988" i="52"/>
  <c r="AB3989" i="52"/>
  <c r="AB3991" i="52"/>
  <c r="AB3992" i="52"/>
  <c r="AB3997" i="52"/>
  <c r="AB4008" i="52"/>
  <c r="AB4003" i="52"/>
  <c r="AB4005" i="52"/>
  <c r="AB4006" i="52"/>
  <c r="AB4007" i="52"/>
  <c r="AB5982" i="52"/>
  <c r="AB5981" i="52"/>
  <c r="AB5983" i="52"/>
  <c r="AB5984" i="52"/>
  <c r="AB5987" i="52"/>
  <c r="AB5989" i="52"/>
  <c r="AB5996" i="52"/>
  <c r="AB5998" i="52"/>
  <c r="AB6002" i="52"/>
  <c r="AB6003" i="52"/>
  <c r="AB5978" i="52"/>
  <c r="AB5986" i="52"/>
  <c r="AB5988" i="52"/>
  <c r="AB5992" i="52"/>
  <c r="AB5997" i="52"/>
  <c r="AB6000" i="52"/>
  <c r="AB6001" i="52"/>
  <c r="AB6005" i="52"/>
  <c r="AB6006" i="52"/>
  <c r="AB5979" i="52"/>
  <c r="AB5980" i="52"/>
  <c r="AB5985" i="52"/>
  <c r="AB5990" i="52"/>
  <c r="AB5991" i="52"/>
  <c r="AB5993" i="52"/>
  <c r="AB5994" i="52"/>
  <c r="AB5995" i="52"/>
  <c r="AB5999" i="52"/>
  <c r="AB6007" i="52"/>
  <c r="AB6004" i="52"/>
  <c r="AB5564" i="52"/>
  <c r="AB5526" i="52"/>
  <c r="AB5529" i="52"/>
  <c r="AB5575" i="52"/>
  <c r="AB5525" i="52"/>
  <c r="AB5533" i="52"/>
  <c r="AB5536" i="52"/>
  <c r="AB5544" i="52"/>
  <c r="AB5545" i="52"/>
  <c r="AB5546" i="52"/>
  <c r="AB5558" i="52"/>
  <c r="AB5562" i="52"/>
  <c r="AB5567" i="52"/>
  <c r="AB5528" i="52"/>
  <c r="AB5531" i="52"/>
  <c r="AB5537" i="52"/>
  <c r="AB5539" i="52"/>
  <c r="AB5540" i="52"/>
  <c r="AB5543" i="52"/>
  <c r="AB5555" i="52"/>
  <c r="AB5556" i="52"/>
  <c r="AB5559" i="52"/>
  <c r="AB5565" i="52"/>
  <c r="AB5524" i="52"/>
  <c r="AB5527" i="52"/>
  <c r="AB5532" i="52"/>
  <c r="AB5534" i="52"/>
  <c r="AB5552" i="52"/>
  <c r="AB5553" i="52"/>
  <c r="AB5522" i="52"/>
  <c r="AB5530" i="52"/>
  <c r="AB5535" i="52"/>
  <c r="AB5538" i="52"/>
  <c r="AB5547" i="52"/>
  <c r="AB5548" i="52"/>
  <c r="AB5549" i="52"/>
  <c r="AB5550" i="52"/>
  <c r="AB5561" i="52"/>
  <c r="AB5563" i="52"/>
  <c r="AB5571" i="52"/>
  <c r="AB5523" i="52"/>
  <c r="AB5541" i="52"/>
  <c r="AB5542" i="52"/>
  <c r="AB5551" i="52"/>
  <c r="AB5554" i="52"/>
  <c r="AB5557" i="52"/>
  <c r="AB5560" i="52"/>
  <c r="AB5566" i="52"/>
  <c r="AB5568" i="52"/>
  <c r="AB5570" i="52"/>
  <c r="AB5573" i="52"/>
  <c r="AB5577" i="52"/>
  <c r="AB5578" i="52"/>
  <c r="AB5579" i="52"/>
  <c r="AB5574" i="52"/>
  <c r="AB5576" i="52"/>
  <c r="AB5572" i="52"/>
  <c r="AB5569" i="52"/>
  <c r="AB3380" i="52"/>
  <c r="AB3382" i="52"/>
  <c r="AB3384" i="52"/>
  <c r="AB3391" i="52"/>
  <c r="AB3393" i="52"/>
  <c r="AB3390" i="52"/>
  <c r="AB3395" i="52"/>
  <c r="AB3383" i="52"/>
  <c r="AB3385" i="52"/>
  <c r="AB3387" i="52"/>
  <c r="AB3394" i="52"/>
  <c r="AB3388" i="52"/>
  <c r="AB3392" i="52"/>
  <c r="AB3381" i="52"/>
  <c r="AB3386" i="52"/>
  <c r="AB3389" i="52"/>
  <c r="AB1211" i="52"/>
  <c r="AB1216" i="52"/>
  <c r="AB1237" i="52"/>
  <c r="AB1205" i="52"/>
  <c r="AB1201" i="52"/>
  <c r="AB1203" i="52"/>
  <c r="AB1213" i="52"/>
  <c r="AB1214" i="52"/>
  <c r="AB1215" i="52"/>
  <c r="AB1239" i="52"/>
  <c r="AB1236" i="52"/>
  <c r="AB1209" i="52"/>
  <c r="AB1232" i="52"/>
  <c r="AB1231" i="52"/>
  <c r="AB1224" i="52"/>
  <c r="AB1227" i="52"/>
  <c r="AB1208" i="52"/>
  <c r="AB1233" i="52"/>
  <c r="AB1221" i="52"/>
  <c r="AB1202" i="52"/>
  <c r="AB1235" i="52"/>
  <c r="AB1226" i="52"/>
  <c r="AB1207" i="52"/>
  <c r="AB1229" i="52"/>
  <c r="AB1206" i="52"/>
  <c r="AB1210" i="52"/>
  <c r="AB1212" i="52"/>
  <c r="AB1219" i="52"/>
  <c r="AB1217" i="52"/>
  <c r="AB1204" i="52"/>
  <c r="AB1222" i="52"/>
  <c r="AB1223" i="52"/>
  <c r="AB1225" i="52"/>
  <c r="AB1218" i="52"/>
  <c r="AB1228" i="52"/>
  <c r="AB1234" i="52"/>
  <c r="AB1220" i="52"/>
  <c r="AB1238" i="52"/>
  <c r="AB1230" i="52"/>
  <c r="AB5666" i="52"/>
  <c r="AB5667" i="52"/>
  <c r="AB5669" i="52"/>
  <c r="AB5670" i="52"/>
  <c r="AB5665" i="52"/>
  <c r="AB5668" i="52"/>
  <c r="AB5600" i="52"/>
  <c r="AB5604" i="52"/>
  <c r="AB5605" i="52"/>
  <c r="AB5607" i="52"/>
  <c r="AB5609" i="52"/>
  <c r="AB5599" i="52"/>
  <c r="AB5606" i="52"/>
  <c r="AB5608" i="52"/>
  <c r="AB5596" i="52"/>
  <c r="AB5597" i="52"/>
  <c r="AB5598" i="52"/>
  <c r="AB5601" i="52"/>
  <c r="AB5602" i="52"/>
  <c r="AB5603" i="52"/>
  <c r="AB5610" i="52"/>
  <c r="AB3310" i="52"/>
  <c r="AB3308" i="52"/>
  <c r="AB3313" i="52"/>
  <c r="AB3309" i="52"/>
  <c r="AB3311" i="52"/>
  <c r="AB3312" i="52"/>
  <c r="AB3314" i="52"/>
  <c r="AB3585" i="52"/>
  <c r="AB3586" i="52"/>
  <c r="AB3587" i="52"/>
  <c r="AB3592" i="52"/>
  <c r="AB3593" i="52"/>
  <c r="AB3597" i="52"/>
  <c r="AB3598" i="52"/>
  <c r="AB3602" i="52"/>
  <c r="AB3603" i="52"/>
  <c r="AB3604" i="52"/>
  <c r="AB3588" i="52"/>
  <c r="AB3589" i="52"/>
  <c r="AB3590" i="52"/>
  <c r="AB3591" i="52"/>
  <c r="AB3594" i="52"/>
  <c r="AB3595" i="52"/>
  <c r="AB3596" i="52"/>
  <c r="AB3599" i="52"/>
  <c r="AB3600" i="52"/>
  <c r="AB3601" i="52"/>
  <c r="AB3605" i="52"/>
  <c r="AB6986" i="52"/>
  <c r="AB6989" i="52"/>
  <c r="AB6991" i="52"/>
  <c r="AB6997" i="52"/>
  <c r="AB6984" i="52"/>
  <c r="AB6985" i="52"/>
  <c r="AB6987" i="52"/>
  <c r="AB6992" i="52"/>
  <c r="AB6998" i="52"/>
  <c r="AB6993" i="52"/>
  <c r="AB6996" i="52"/>
  <c r="AB6999" i="52"/>
  <c r="AB6988" i="52"/>
  <c r="AB6990" i="52"/>
  <c r="AB6994" i="52"/>
  <c r="AB6995" i="52"/>
  <c r="AB7037" i="52"/>
  <c r="AB7039" i="52"/>
  <c r="AB7040" i="52"/>
  <c r="AB7041" i="52"/>
  <c r="AB7036" i="52"/>
  <c r="AB7038" i="52"/>
  <c r="AB7042" i="52"/>
  <c r="AB6635" i="52"/>
  <c r="AB6593" i="52"/>
  <c r="AB6605" i="52"/>
  <c r="AB6621" i="52"/>
  <c r="AB6591" i="52"/>
  <c r="AB6628" i="52"/>
  <c r="AB6648" i="52"/>
  <c r="AB6650" i="52"/>
  <c r="AB6651" i="52"/>
  <c r="AB6643" i="52"/>
  <c r="AB6660" i="52"/>
  <c r="AB6595" i="52"/>
  <c r="AB6596" i="52"/>
  <c r="AB6601" i="52"/>
  <c r="AB6602" i="52"/>
  <c r="AB6610" i="52"/>
  <c r="AB6611" i="52"/>
  <c r="AB6612" i="52"/>
  <c r="AB6616" i="52"/>
  <c r="AB6626" i="52"/>
  <c r="AB6627" i="52"/>
  <c r="AB6630" i="52"/>
  <c r="AB6632" i="52"/>
  <c r="AB6633" i="52"/>
  <c r="AB6634" i="52"/>
  <c r="AB6653" i="52"/>
  <c r="AB6659" i="52"/>
  <c r="AB6592" i="52"/>
  <c r="AB6598" i="52"/>
  <c r="AB6606" i="52"/>
  <c r="AB6614" i="52"/>
  <c r="AB6618" i="52"/>
  <c r="AB6619" i="52"/>
  <c r="AB6622" i="52"/>
  <c r="AB6639" i="52"/>
  <c r="AB6644" i="52"/>
  <c r="AB6661" i="52"/>
  <c r="AB6600" i="52"/>
  <c r="AB6607" i="52"/>
  <c r="AB6608" i="52"/>
  <c r="AB6609" i="52"/>
  <c r="AB6615" i="52"/>
  <c r="AB6620" i="52"/>
  <c r="AB6625" i="52"/>
  <c r="AB6631" i="52"/>
  <c r="AB6636" i="52"/>
  <c r="AB6642" i="52"/>
  <c r="AB6649" i="52"/>
  <c r="AB6652" i="52"/>
  <c r="AB6656" i="52"/>
  <c r="AB6657" i="52"/>
  <c r="AB6599" i="52"/>
  <c r="AB6603" i="52"/>
  <c r="AB6604" i="52"/>
  <c r="AB6613" i="52"/>
  <c r="AB6617" i="52"/>
  <c r="AB6623" i="52"/>
  <c r="AB6624" i="52"/>
  <c r="AB6629" i="52"/>
  <c r="AB6637" i="52"/>
  <c r="AB6638" i="52"/>
  <c r="AB6640" i="52"/>
  <c r="AB6641" i="52"/>
  <c r="AB6646" i="52"/>
  <c r="AB6647" i="52"/>
  <c r="AB6654" i="52"/>
  <c r="AB6655" i="52"/>
  <c r="AB6658" i="52"/>
  <c r="AB6645" i="52"/>
  <c r="AB6590" i="52"/>
  <c r="AB6594" i="52"/>
  <c r="AB6597" i="52"/>
  <c r="AB176" i="52"/>
  <c r="AB174" i="52"/>
  <c r="AB177" i="52"/>
  <c r="AB180" i="52"/>
  <c r="AB184" i="52"/>
  <c r="AB179" i="52"/>
  <c r="AB185" i="52"/>
  <c r="AB178" i="52"/>
  <c r="AB175" i="52"/>
  <c r="AB181" i="52"/>
  <c r="AB187" i="52"/>
  <c r="AB182" i="52"/>
  <c r="AB183" i="52"/>
  <c r="AB186" i="52"/>
  <c r="AB189" i="52"/>
  <c r="AB190" i="52"/>
  <c r="AB188" i="52"/>
  <c r="AB407" i="52"/>
  <c r="AB408" i="52"/>
  <c r="AB409" i="52"/>
  <c r="AB410" i="52"/>
  <c r="AB411" i="52"/>
  <c r="AB412" i="52"/>
  <c r="AB413" i="52"/>
  <c r="AB414" i="52"/>
  <c r="AB416" i="52"/>
  <c r="AB417" i="52"/>
  <c r="AB418" i="52"/>
  <c r="AB419" i="52"/>
  <c r="AB420" i="52"/>
  <c r="AB415" i="52"/>
  <c r="AB421" i="52"/>
  <c r="AB3975" i="52"/>
  <c r="AB3955" i="52"/>
  <c r="AB3957" i="52"/>
  <c r="AB3959" i="52"/>
  <c r="AB3961" i="52"/>
  <c r="AB3962" i="52"/>
  <c r="AB3964" i="52"/>
  <c r="AB3967" i="52"/>
  <c r="AB3974" i="52"/>
  <c r="AB3977" i="52"/>
  <c r="AB3970" i="52"/>
  <c r="AB3972" i="52"/>
  <c r="AB3954" i="52"/>
  <c r="AB3956" i="52"/>
  <c r="AB3958" i="52"/>
  <c r="AB3960" i="52"/>
  <c r="AB3963" i="52"/>
  <c r="AB3965" i="52"/>
  <c r="AB3966" i="52"/>
  <c r="AB3968" i="52"/>
  <c r="AB3969" i="52"/>
  <c r="AB3973" i="52"/>
  <c r="AB3976" i="52"/>
  <c r="AB3971" i="52"/>
  <c r="AB3978" i="52"/>
  <c r="AB3979" i="52"/>
  <c r="AB4090" i="52"/>
  <c r="AB4091" i="52"/>
  <c r="AB4095" i="52"/>
  <c r="AB4096" i="52"/>
  <c r="AB4099" i="52"/>
  <c r="AB4105" i="52"/>
  <c r="AB4106" i="52"/>
  <c r="AB4107" i="52"/>
  <c r="AB4109" i="52"/>
  <c r="AB4088" i="52"/>
  <c r="AB4092" i="52"/>
  <c r="AB4094" i="52"/>
  <c r="AB4097" i="52"/>
  <c r="AB4100" i="52"/>
  <c r="AB4102" i="52"/>
  <c r="AB4113" i="52"/>
  <c r="AB4110" i="52"/>
  <c r="AB4111" i="52"/>
  <c r="AB4086" i="52"/>
  <c r="AB4087" i="52"/>
  <c r="AB4089" i="52"/>
  <c r="AB4093" i="52"/>
  <c r="AB4098" i="52"/>
  <c r="AB4101" i="52"/>
  <c r="AB4103" i="52"/>
  <c r="AB4104" i="52"/>
  <c r="AB4108" i="52"/>
  <c r="AB4112" i="52"/>
  <c r="AB4114" i="52"/>
  <c r="AB952" i="52"/>
  <c r="AB953" i="52"/>
  <c r="AB963" i="52"/>
  <c r="AB960" i="52"/>
  <c r="AB962" i="52"/>
  <c r="AB966" i="52"/>
  <c r="AB967" i="52"/>
  <c r="AB961" i="52"/>
  <c r="AB964" i="52"/>
  <c r="AB965" i="52"/>
  <c r="AB969" i="52"/>
  <c r="AB955" i="52"/>
  <c r="AB958" i="52"/>
  <c r="AB970" i="52"/>
  <c r="AB954" i="52"/>
  <c r="AB956" i="52"/>
  <c r="AB957" i="52"/>
  <c r="AB959" i="52"/>
  <c r="AB971" i="52"/>
  <c r="AB972" i="52"/>
  <c r="AB974" i="52"/>
  <c r="AB973" i="52"/>
  <c r="AB968" i="52"/>
  <c r="AB5176" i="52"/>
  <c r="AB5177" i="52"/>
  <c r="AB5157" i="52"/>
  <c r="AB5166" i="52"/>
  <c r="AB5172" i="52"/>
  <c r="AB5173" i="52"/>
  <c r="AB5154" i="52"/>
  <c r="AB5180" i="52"/>
  <c r="AB5182" i="52"/>
  <c r="AB5190" i="52"/>
  <c r="AB5149" i="52"/>
  <c r="AB5164" i="52"/>
  <c r="AB5199" i="52"/>
  <c r="AB5193" i="52"/>
  <c r="AB5201" i="52"/>
  <c r="AB5203" i="52"/>
  <c r="AB5150" i="52"/>
  <c r="AB5151" i="52"/>
  <c r="AB5174" i="52"/>
  <c r="AB5178" i="52"/>
  <c r="AB5181" i="52"/>
  <c r="AB5187" i="52"/>
  <c r="AB5196" i="52"/>
  <c r="AB5197" i="52"/>
  <c r="AB5200" i="52"/>
  <c r="AB5202" i="52"/>
  <c r="AB5158" i="52"/>
  <c r="AB5179" i="52"/>
  <c r="AB5186" i="52"/>
  <c r="AB5162" i="52"/>
  <c r="AB5192" i="52"/>
  <c r="AB5195" i="52"/>
  <c r="AB5206" i="52"/>
  <c r="AB5156" i="52"/>
  <c r="AB5185" i="52"/>
  <c r="AB5194" i="52"/>
  <c r="AB5171" i="52"/>
  <c r="AB5183" i="52"/>
  <c r="AB5188" i="52"/>
  <c r="AB5205" i="52"/>
  <c r="AB5148" i="52"/>
  <c r="AB5153" i="52"/>
  <c r="AB5155" i="52"/>
  <c r="AB5159" i="52"/>
  <c r="AB5160" i="52"/>
  <c r="AB5161" i="52"/>
  <c r="AB5163" i="52"/>
  <c r="AB5165" i="52"/>
  <c r="AB5167" i="52"/>
  <c r="AB5168" i="52"/>
  <c r="AB5170" i="52"/>
  <c r="AB5175" i="52"/>
  <c r="AB5184" i="52"/>
  <c r="AB5189" i="52"/>
  <c r="AB5191" i="52"/>
  <c r="AB5198" i="52"/>
  <c r="AB5204" i="52"/>
  <c r="AB5152" i="52"/>
  <c r="AB5169" i="52"/>
  <c r="AB6092" i="52"/>
  <c r="AB6094" i="52"/>
  <c r="AB6095" i="52"/>
  <c r="AB6097" i="52"/>
  <c r="AB6098" i="52"/>
  <c r="AB6099" i="52"/>
  <c r="AB6105" i="52"/>
  <c r="AB6106" i="52"/>
  <c r="AB6100" i="52"/>
  <c r="AB6101" i="52"/>
  <c r="AB6102" i="52"/>
  <c r="AB6103" i="52"/>
  <c r="AB6104" i="52"/>
  <c r="AB6090" i="52"/>
  <c r="AB6091" i="52"/>
  <c r="AB6093" i="52"/>
  <c r="AB6096" i="52"/>
  <c r="AB31" i="52"/>
  <c r="AB34" i="52"/>
  <c r="AB30" i="52"/>
  <c r="AB35" i="52"/>
  <c r="AB36" i="52"/>
  <c r="AB37" i="52"/>
  <c r="AB39" i="52"/>
  <c r="AB29" i="52"/>
  <c r="AB32" i="52"/>
  <c r="AB33" i="52"/>
  <c r="AB40" i="52"/>
  <c r="AB38" i="52"/>
  <c r="AB5627" i="52"/>
  <c r="AB5628" i="52"/>
  <c r="AB5629" i="52"/>
  <c r="AB5631" i="52"/>
  <c r="AB5630" i="52"/>
  <c r="AB6666" i="52"/>
  <c r="AB6672" i="52"/>
  <c r="AB6674" i="52"/>
  <c r="AB6675" i="52"/>
  <c r="AB6679" i="52"/>
  <c r="AB6681" i="52"/>
  <c r="AB6687" i="52"/>
  <c r="AB6690" i="52"/>
  <c r="AB6691" i="52"/>
  <c r="AB6692" i="52"/>
  <c r="AB6695" i="52"/>
  <c r="AB6696" i="52"/>
  <c r="AB6705" i="52"/>
  <c r="AB6707" i="52"/>
  <c r="AB6667" i="52"/>
  <c r="AB6673" i="52"/>
  <c r="AB6676" i="52"/>
  <c r="AB6682" i="52"/>
  <c r="AB6685" i="52"/>
  <c r="AB6693" i="52"/>
  <c r="AB6694" i="52"/>
  <c r="AB6697" i="52"/>
  <c r="AB6698" i="52"/>
  <c r="AB6699" i="52"/>
  <c r="AB6706" i="52"/>
  <c r="AB6710" i="52"/>
  <c r="AB6662" i="52"/>
  <c r="AB6663" i="52"/>
  <c r="AB6664" i="52"/>
  <c r="AB6665" i="52"/>
  <c r="AB6668" i="52"/>
  <c r="AB6669" i="52"/>
  <c r="AB6670" i="52"/>
  <c r="AB6671" i="52"/>
  <c r="AB6677" i="52"/>
  <c r="AB6678" i="52"/>
  <c r="AB6680" i="52"/>
  <c r="AB6683" i="52"/>
  <c r="AB6684" i="52"/>
  <c r="AB6686" i="52"/>
  <c r="AB6688" i="52"/>
  <c r="AB6689" i="52"/>
  <c r="AB6700" i="52"/>
  <c r="AB6701" i="52"/>
  <c r="AB6702" i="52"/>
  <c r="AB6703" i="52"/>
  <c r="AB6704" i="52"/>
  <c r="AB6708" i="52"/>
  <c r="AB6709" i="52"/>
  <c r="AB5281" i="52"/>
  <c r="AB5313" i="52"/>
  <c r="AB5322" i="52"/>
  <c r="AB5298" i="52"/>
  <c r="AB5326" i="52"/>
  <c r="AB5286" i="52"/>
  <c r="AB5290" i="52"/>
  <c r="AB5306" i="52"/>
  <c r="AB5312" i="52"/>
  <c r="AB5321" i="52"/>
  <c r="AB5323" i="52"/>
  <c r="AB5305" i="52"/>
  <c r="AB5332" i="52"/>
  <c r="AB5280" i="52"/>
  <c r="AB5318" i="52"/>
  <c r="AB5282" i="52"/>
  <c r="AB5300" i="52"/>
  <c r="AB5304" i="52"/>
  <c r="AB5307" i="52"/>
  <c r="AB5320" i="52"/>
  <c r="AB5287" i="52"/>
  <c r="AB5299" i="52"/>
  <c r="AB5301" i="52"/>
  <c r="AB5310" i="52"/>
  <c r="AB5309" i="52"/>
  <c r="AB5317" i="52"/>
  <c r="AB5319" i="52"/>
  <c r="AB5325" i="52"/>
  <c r="AB5327" i="52"/>
  <c r="AB5328" i="52"/>
  <c r="AB5329" i="52"/>
  <c r="AB5330" i="52"/>
  <c r="AB5283" i="52"/>
  <c r="AB5284" i="52"/>
  <c r="AB5288" i="52"/>
  <c r="AB5291" i="52"/>
  <c r="AB5296" i="52"/>
  <c r="AB5314" i="52"/>
  <c r="AB5324" i="52"/>
  <c r="AB5294" i="52"/>
  <c r="AB5295" i="52"/>
  <c r="AB5311" i="52"/>
  <c r="AB5315" i="52"/>
  <c r="AB5278" i="52"/>
  <c r="AB5279" i="52"/>
  <c r="AB5285" i="52"/>
  <c r="AB5289" i="52"/>
  <c r="AB5297" i="52"/>
  <c r="AB5303" i="52"/>
  <c r="AB5331" i="52"/>
  <c r="AB5292" i="52"/>
  <c r="AB5293" i="52"/>
  <c r="AB5302" i="52"/>
  <c r="AB5308" i="52"/>
  <c r="AB5316" i="52"/>
  <c r="AB5686" i="52"/>
  <c r="AB5688" i="52"/>
  <c r="AB5689" i="52"/>
  <c r="AB5690" i="52"/>
  <c r="AB5687" i="52"/>
  <c r="AB5691" i="52"/>
  <c r="AB4783" i="52"/>
  <c r="AB4784" i="52"/>
  <c r="AB4785" i="52"/>
  <c r="AB4786" i="52"/>
  <c r="AB4788" i="52"/>
  <c r="AB4787" i="52"/>
  <c r="AB3224" i="52"/>
  <c r="AB3218" i="52"/>
  <c r="AB3235" i="52"/>
  <c r="AB3227" i="52"/>
  <c r="AB3226" i="52"/>
  <c r="AB3220" i="52"/>
  <c r="AB3228" i="52"/>
  <c r="AB3231" i="52"/>
  <c r="AB3232" i="52"/>
  <c r="AB3239" i="52"/>
  <c r="AB3240" i="52"/>
  <c r="AB3251" i="52"/>
  <c r="AB3243" i="52"/>
  <c r="AB3223" i="52"/>
  <c r="AB3233" i="52"/>
  <c r="AB3234" i="52"/>
  <c r="AB3238" i="52"/>
  <c r="AB3241" i="52"/>
  <c r="AB3252" i="52"/>
  <c r="AB3222" i="52"/>
  <c r="AB3245" i="52"/>
  <c r="AB3219" i="52"/>
  <c r="AB3230" i="52"/>
  <c r="AB3236" i="52"/>
  <c r="AB3250" i="52"/>
  <c r="AB3248" i="52"/>
  <c r="AB3244" i="52"/>
  <c r="AB3237" i="52"/>
  <c r="AB3242" i="52"/>
  <c r="AB3249" i="52"/>
  <c r="AB3221" i="52"/>
  <c r="AB3225" i="52"/>
  <c r="AB3229" i="52"/>
  <c r="AB3246" i="52"/>
  <c r="AB3247" i="52"/>
  <c r="AB5798" i="52"/>
  <c r="AB5799" i="52"/>
  <c r="AB5801" i="52"/>
  <c r="AB5803" i="52"/>
  <c r="AB5804" i="52"/>
  <c r="AB5806" i="52"/>
  <c r="AB5807" i="52"/>
  <c r="AB5808" i="52"/>
  <c r="AB5810" i="52"/>
  <c r="AB5814" i="52"/>
  <c r="AB5816" i="52"/>
  <c r="AB5818" i="52"/>
  <c r="AB5817" i="52"/>
  <c r="AB5824" i="52"/>
  <c r="AB5819" i="52"/>
  <c r="AB5820" i="52"/>
  <c r="AB5822" i="52"/>
  <c r="AB5823" i="52"/>
  <c r="AB5825" i="52"/>
  <c r="AB5797" i="52"/>
  <c r="AB5800" i="52"/>
  <c r="AB5805" i="52"/>
  <c r="AB5812" i="52"/>
  <c r="AB5813" i="52"/>
  <c r="AB5802" i="52"/>
  <c r="AB5809" i="52"/>
  <c r="AB5811" i="52"/>
  <c r="AB5815" i="52"/>
  <c r="AB5821" i="52"/>
  <c r="AB5838" i="52"/>
  <c r="AB5839" i="52"/>
  <c r="AB5840" i="52"/>
  <c r="AB5842" i="52"/>
  <c r="AB5851" i="52"/>
  <c r="AB5852" i="52"/>
  <c r="AB5854" i="52"/>
  <c r="AB5858" i="52"/>
  <c r="AB5860" i="52"/>
  <c r="AB5868" i="52"/>
  <c r="AB5869" i="52"/>
  <c r="AB5881" i="52"/>
  <c r="AB5882" i="52"/>
  <c r="AB5884" i="52"/>
  <c r="AB5875" i="52"/>
  <c r="AB5831" i="52"/>
  <c r="AB5837" i="52"/>
  <c r="AB5835" i="52"/>
  <c r="AB5836" i="52"/>
  <c r="AB5843" i="52"/>
  <c r="AB5844" i="52"/>
  <c r="AB5845" i="52"/>
  <c r="AB5846" i="52"/>
  <c r="AB5849" i="52"/>
  <c r="AB5850" i="52"/>
  <c r="AB5855" i="52"/>
  <c r="AB5857" i="52"/>
  <c r="AB5859" i="52"/>
  <c r="AB5864" i="52"/>
  <c r="AB5866" i="52"/>
  <c r="AB5867" i="52"/>
  <c r="AB5883" i="52"/>
  <c r="AB5877" i="52"/>
  <c r="AB5885" i="52"/>
  <c r="AB5828" i="52"/>
  <c r="AB5829" i="52"/>
  <c r="AB5832" i="52"/>
  <c r="AB5833" i="52"/>
  <c r="AB5841" i="52"/>
  <c r="AB5853" i="52"/>
  <c r="AB5856" i="52"/>
  <c r="AB5861" i="52"/>
  <c r="AB5862" i="52"/>
  <c r="AB5865" i="52"/>
  <c r="AB5870" i="52"/>
  <c r="AB5874" i="52"/>
  <c r="AB5876" i="52"/>
  <c r="AB3300" i="52"/>
  <c r="AB3278" i="52"/>
  <c r="AB3257" i="52"/>
  <c r="AB3258" i="52"/>
  <c r="AB3264" i="52"/>
  <c r="AB3281" i="52"/>
  <c r="AB3291" i="52"/>
  <c r="AB3299" i="52"/>
  <c r="AB3304" i="52"/>
  <c r="AB3307" i="52"/>
  <c r="AB3273" i="52"/>
  <c r="AB3302" i="52"/>
  <c r="AB3294" i="52"/>
  <c r="AB3303" i="52"/>
  <c r="AB3305" i="52"/>
  <c r="AB3256" i="52"/>
  <c r="AB3268" i="52"/>
  <c r="AB3276" i="52"/>
  <c r="AB3253" i="52"/>
  <c r="AB3263" i="52"/>
  <c r="AB3279" i="52"/>
  <c r="AB3283" i="52"/>
  <c r="AB3285" i="52"/>
  <c r="AB3287" i="52"/>
  <c r="AB3292" i="52"/>
  <c r="AB3296" i="52"/>
  <c r="AB3298" i="52"/>
  <c r="AB3259" i="52"/>
  <c r="AB3260" i="52"/>
  <c r="AB3265" i="52"/>
  <c r="AB3301" i="52"/>
  <c r="AB3266" i="52"/>
  <c r="AB3286" i="52"/>
  <c r="AB3282" i="52"/>
  <c r="AB3297" i="52"/>
  <c r="AB3295" i="52"/>
  <c r="AB3274" i="52"/>
  <c r="AB3290" i="52"/>
  <c r="AB3306" i="52"/>
  <c r="AB3261" i="52"/>
  <c r="AB3267" i="52"/>
  <c r="AB3269" i="52"/>
  <c r="AB3271" i="52"/>
  <c r="AB3289" i="52"/>
  <c r="AB3293" i="52"/>
  <c r="AB3254" i="52"/>
  <c r="AB3275" i="52"/>
  <c r="AB3277" i="52"/>
  <c r="AB3270" i="52"/>
  <c r="AB3284" i="52"/>
  <c r="AB3288" i="52"/>
  <c r="AB3255" i="52"/>
  <c r="AB3272" i="52"/>
  <c r="AB3280" i="52"/>
  <c r="AB3262" i="52"/>
  <c r="AB2267" i="52"/>
  <c r="AB2288" i="52"/>
  <c r="AB2303" i="52"/>
  <c r="AB2272" i="52"/>
  <c r="AB2306" i="52"/>
  <c r="AB2301" i="52"/>
  <c r="AB2273" i="52"/>
  <c r="AB2274" i="52"/>
  <c r="AB2282" i="52"/>
  <c r="AB2283" i="52"/>
  <c r="AB2284" i="52"/>
  <c r="AB2291" i="52"/>
  <c r="AB2296" i="52"/>
  <c r="AB2277" i="52"/>
  <c r="AB2305" i="52"/>
  <c r="AB2265" i="52"/>
  <c r="AB2279" i="52"/>
  <c r="AB2304" i="52"/>
  <c r="AB2268" i="52"/>
  <c r="AB2276" i="52"/>
  <c r="AB2278" i="52"/>
  <c r="AB2285" i="52"/>
  <c r="AB2289" i="52"/>
  <c r="AB2290" i="52"/>
  <c r="AB2295" i="52"/>
  <c r="AB2308" i="52"/>
  <c r="AB2313" i="52"/>
  <c r="AB2275" i="52"/>
  <c r="AB2310" i="52"/>
  <c r="AB2280" i="52"/>
  <c r="AB2286" i="52"/>
  <c r="AB2287" i="52"/>
  <c r="AB2292" i="52"/>
  <c r="AB2293" i="52"/>
  <c r="AB2294" i="52"/>
  <c r="AB2302" i="52"/>
  <c r="AB2266" i="52"/>
  <c r="AB2269" i="52"/>
  <c r="AB2270" i="52"/>
  <c r="AB2271" i="52"/>
  <c r="AB2281" i="52"/>
  <c r="AB2297" i="52"/>
  <c r="AB2298" i="52"/>
  <c r="AB2299" i="52"/>
  <c r="AB2307" i="52"/>
  <c r="AB2309" i="52"/>
  <c r="AB2311" i="52"/>
  <c r="AB2312" i="52"/>
  <c r="AB2314" i="52"/>
  <c r="AB2300" i="52"/>
  <c r="AB5480" i="52"/>
  <c r="AB5474" i="52"/>
  <c r="AB5486" i="52"/>
  <c r="AB5491" i="52"/>
  <c r="AB5494" i="52"/>
  <c r="AB5495" i="52"/>
  <c r="AB5482" i="52"/>
  <c r="AB5505" i="52"/>
  <c r="AB5449" i="52"/>
  <c r="AB5462" i="52"/>
  <c r="AB5470" i="52"/>
  <c r="AB5473" i="52"/>
  <c r="AB5477" i="52"/>
  <c r="AB5484" i="52"/>
  <c r="AB5488" i="52"/>
  <c r="AB5497" i="52"/>
  <c r="AB5500" i="52"/>
  <c r="AB5456" i="52"/>
  <c r="AB5493" i="52"/>
  <c r="AB5499" i="52"/>
  <c r="AB5467" i="52"/>
  <c r="AB5502" i="52"/>
  <c r="AB5504" i="52"/>
  <c r="AB5452" i="52"/>
  <c r="AB5455" i="52"/>
  <c r="AB5457" i="52"/>
  <c r="AB5460" i="52"/>
  <c r="AB5461" i="52"/>
  <c r="AB5468" i="52"/>
  <c r="AB5472" i="52"/>
  <c r="AB5487" i="52"/>
  <c r="AB5481" i="52"/>
  <c r="AB5458" i="52"/>
  <c r="AB5466" i="52"/>
  <c r="AB5469" i="52"/>
  <c r="AB5485" i="52"/>
  <c r="AB5489" i="52"/>
  <c r="AB5459" i="52"/>
  <c r="AB5475" i="52"/>
  <c r="AB5476" i="52"/>
  <c r="AB5490" i="52"/>
  <c r="AB5492" i="52"/>
  <c r="AB5501" i="52"/>
  <c r="AB5451" i="52"/>
  <c r="AB5454" i="52"/>
  <c r="AB5463" i="52"/>
  <c r="AB5465" i="52"/>
  <c r="AB5506" i="52"/>
  <c r="AB5507" i="52"/>
  <c r="AB5508" i="52"/>
  <c r="AB5509" i="52"/>
  <c r="AB5510" i="52"/>
  <c r="AB5511" i="52"/>
  <c r="AB5512" i="52"/>
  <c r="AB5514" i="52"/>
  <c r="AB5513" i="52"/>
  <c r="AB5515" i="52"/>
  <c r="AB5516" i="52"/>
  <c r="AB5518" i="52"/>
  <c r="AB5519" i="52"/>
  <c r="AB5520" i="52"/>
  <c r="AB5517" i="52"/>
  <c r="AB5521" i="52"/>
  <c r="AB5448" i="52"/>
  <c r="AB5464" i="52"/>
  <c r="AB5498" i="52"/>
  <c r="AB5503" i="52"/>
  <c r="AB5450" i="52"/>
  <c r="AB5453" i="52"/>
  <c r="AB5471" i="52"/>
  <c r="AB5478" i="52"/>
  <c r="AB5483" i="52"/>
  <c r="AB5479" i="52"/>
  <c r="AB5496" i="52"/>
  <c r="AB4933" i="52"/>
  <c r="AB4961" i="52"/>
  <c r="AB4943" i="52"/>
  <c r="AB4926" i="52"/>
  <c r="AB4921" i="52"/>
  <c r="AB4929" i="52"/>
  <c r="AB4932" i="52"/>
  <c r="AB4935" i="52"/>
  <c r="AB4937" i="52"/>
  <c r="AB4941" i="52"/>
  <c r="AB4944" i="52"/>
  <c r="AB4947" i="52"/>
  <c r="AB4953" i="52"/>
  <c r="AB4954" i="52"/>
  <c r="AB4973" i="52"/>
  <c r="AB4968" i="52"/>
  <c r="AB4969" i="52"/>
  <c r="AB4978" i="52"/>
  <c r="AB4925" i="52"/>
  <c r="AB4936" i="52"/>
  <c r="AB4940" i="52"/>
  <c r="AB4946" i="52"/>
  <c r="AB4950" i="52"/>
  <c r="AB4955" i="52"/>
  <c r="AB4956" i="52"/>
  <c r="AB4958" i="52"/>
  <c r="AB4959" i="52"/>
  <c r="AB4972" i="52"/>
  <c r="AB4952" i="52"/>
  <c r="AB4924" i="52"/>
  <c r="AB4927" i="52"/>
  <c r="AB4930" i="52"/>
  <c r="AB4931" i="52"/>
  <c r="AB4934" i="52"/>
  <c r="AB4938" i="52"/>
  <c r="AB4939" i="52"/>
  <c r="AB4942" i="52"/>
  <c r="AB4949" i="52"/>
  <c r="AB4951" i="52"/>
  <c r="AB4960" i="52"/>
  <c r="AB4962" i="52"/>
  <c r="AB4963" i="52"/>
  <c r="AB4964" i="52"/>
  <c r="AB4965" i="52"/>
  <c r="AB4966" i="52"/>
  <c r="AB4971" i="52"/>
  <c r="AB4974" i="52"/>
  <c r="AB4967" i="52"/>
  <c r="AB4920" i="52"/>
  <c r="AB4922" i="52"/>
  <c r="AB4923" i="52"/>
  <c r="AB4928" i="52"/>
  <c r="AB4948" i="52"/>
  <c r="AB4957" i="52"/>
  <c r="AB4975" i="52"/>
  <c r="AB4976" i="52"/>
  <c r="AB4977" i="52"/>
  <c r="AB4945" i="52"/>
  <c r="AB4970" i="52"/>
  <c r="AB498" i="52"/>
  <c r="AB506" i="52"/>
  <c r="AB499" i="52"/>
  <c r="AB500" i="52"/>
  <c r="AB501" i="52"/>
  <c r="AB502" i="52"/>
  <c r="AB503" i="52"/>
  <c r="AB505" i="52"/>
  <c r="AB504" i="52"/>
  <c r="AB524" i="52"/>
  <c r="AB525" i="52"/>
  <c r="AB526" i="52"/>
  <c r="AB527" i="52"/>
  <c r="AB528" i="52"/>
  <c r="AB529" i="52"/>
  <c r="AB530" i="52"/>
  <c r="AB531" i="52"/>
  <c r="AB282" i="52"/>
  <c r="AB283" i="52"/>
  <c r="AB284" i="52"/>
  <c r="AB287" i="52"/>
  <c r="AB288" i="52"/>
  <c r="AB293" i="52"/>
  <c r="AB286" i="52"/>
  <c r="AB289" i="52"/>
  <c r="AB291" i="52"/>
  <c r="AB290" i="52"/>
  <c r="AB285" i="52"/>
  <c r="AB292" i="52"/>
  <c r="AB537" i="52"/>
  <c r="AB538" i="52"/>
  <c r="AB539" i="52"/>
  <c r="AB540" i="52"/>
  <c r="AB541" i="52"/>
  <c r="AB542" i="52"/>
  <c r="AB543" i="52"/>
  <c r="AB3951" i="52"/>
  <c r="AB3922" i="52"/>
  <c r="AB3923" i="52"/>
  <c r="AB3926" i="52"/>
  <c r="AB3931" i="52"/>
  <c r="AB3935" i="52"/>
  <c r="AB3936" i="52"/>
  <c r="AB3939" i="52"/>
  <c r="AB3948" i="52"/>
  <c r="AB3949" i="52"/>
  <c r="AB3950" i="52"/>
  <c r="AB3921" i="52"/>
  <c r="AB3924" i="52"/>
  <c r="AB3925" i="52"/>
  <c r="AB3927" i="52"/>
  <c r="AB3928" i="52"/>
  <c r="AB3929" i="52"/>
  <c r="AB3930" i="52"/>
  <c r="AB3932" i="52"/>
  <c r="AB3933" i="52"/>
  <c r="AB3934" i="52"/>
  <c r="AB3937" i="52"/>
  <c r="AB3938" i="52"/>
  <c r="AB3940" i="52"/>
  <c r="AB3941" i="52"/>
  <c r="AB3942" i="52"/>
  <c r="AB3943" i="52"/>
  <c r="AB3944" i="52"/>
  <c r="AB3945" i="52"/>
  <c r="AB3946" i="52"/>
  <c r="AB3947" i="52"/>
  <c r="AB3952" i="52"/>
  <c r="AB3953" i="52"/>
  <c r="AB5649" i="52"/>
  <c r="AB5653" i="52"/>
  <c r="AB5654" i="52"/>
  <c r="AB5657" i="52"/>
  <c r="AB5660" i="52"/>
  <c r="AB5648" i="52"/>
  <c r="AB5650" i="52"/>
  <c r="AB5651" i="52"/>
  <c r="AB5655" i="52"/>
  <c r="AB5647" i="52"/>
  <c r="AB5652" i="52"/>
  <c r="AB5656" i="52"/>
  <c r="AB5658" i="52"/>
  <c r="AB5664" i="52"/>
  <c r="AB5662" i="52"/>
  <c r="AB5659" i="52"/>
  <c r="AB5661" i="52"/>
  <c r="AB5663" i="52"/>
  <c r="AB5646" i="52"/>
  <c r="AB4749" i="52"/>
  <c r="AB4750" i="52"/>
  <c r="AB4761" i="52"/>
  <c r="AB4751" i="52"/>
  <c r="AB4753" i="52"/>
  <c r="AB4755" i="52"/>
  <c r="AB4756" i="52"/>
  <c r="AB4757" i="52"/>
  <c r="AB4762" i="52"/>
  <c r="AB4764" i="52"/>
  <c r="AB4765" i="52"/>
  <c r="AB4752" i="52"/>
  <c r="AB4754" i="52"/>
  <c r="AB4758" i="52"/>
  <c r="AB4759" i="52"/>
  <c r="AB4760" i="52"/>
  <c r="AB4763" i="52"/>
  <c r="AB4766" i="52"/>
  <c r="AB6511" i="52"/>
  <c r="AB6488" i="52"/>
  <c r="AB6504" i="52"/>
  <c r="AB6498" i="52"/>
  <c r="AB6517" i="52"/>
  <c r="AB6495" i="52"/>
  <c r="AB6509" i="52"/>
  <c r="AB6490" i="52"/>
  <c r="AB6503" i="52"/>
  <c r="AB6510" i="52"/>
  <c r="AB6514" i="52"/>
  <c r="AB6508" i="52"/>
  <c r="AB6489" i="52"/>
  <c r="AB6496" i="52"/>
  <c r="AB6497" i="52"/>
  <c r="AB6500" i="52"/>
  <c r="AB6502" i="52"/>
  <c r="AB6516" i="52"/>
  <c r="AB6471" i="52"/>
  <c r="AB6473" i="52"/>
  <c r="AB6476" i="52"/>
  <c r="AB6479" i="52"/>
  <c r="AB6480" i="52"/>
  <c r="AB6484" i="52"/>
  <c r="AB6486" i="52"/>
  <c r="AB6491" i="52"/>
  <c r="AB6492" i="52"/>
  <c r="AB6499" i="52"/>
  <c r="AB6505" i="52"/>
  <c r="AB6513" i="52"/>
  <c r="AB6507" i="52"/>
  <c r="AB6474" i="52"/>
  <c r="AB6475" i="52"/>
  <c r="AB6482" i="52"/>
  <c r="AB6485" i="52"/>
  <c r="AB6494" i="52"/>
  <c r="AB6501" i="52"/>
  <c r="AB6518" i="52"/>
  <c r="AB6478" i="52"/>
  <c r="AB6483" i="52"/>
  <c r="AB6487" i="52"/>
  <c r="AB6512" i="52"/>
  <c r="AB6477" i="52"/>
  <c r="AB6493" i="52"/>
  <c r="AB6506" i="52"/>
  <c r="AB6515" i="52"/>
  <c r="AB6472" i="52"/>
  <c r="AB6481" i="52"/>
  <c r="AB5594" i="52"/>
  <c r="AB5595" i="52"/>
  <c r="AB5588" i="52"/>
  <c r="AB5589" i="52"/>
  <c r="AB5590" i="52"/>
  <c r="AB5591" i="52"/>
  <c r="AB5592" i="52"/>
  <c r="AB5593" i="52"/>
  <c r="AB7139" i="52"/>
  <c r="AB7142" i="52"/>
  <c r="AB7144" i="52"/>
  <c r="AB7145" i="52"/>
  <c r="AB7146" i="52"/>
  <c r="AB7148" i="52"/>
  <c r="AB7153" i="52"/>
  <c r="AB7156" i="52"/>
  <c r="AB7140" i="52"/>
  <c r="AB7143" i="52"/>
  <c r="AB7141" i="52"/>
  <c r="AB7147" i="52"/>
  <c r="AB7149" i="52"/>
  <c r="AB7150" i="52"/>
  <c r="AB7151" i="52"/>
  <c r="AB7152" i="52"/>
  <c r="AB7154" i="52"/>
  <c r="AB7155" i="52"/>
  <c r="AB7157" i="52"/>
  <c r="AB7158" i="52"/>
  <c r="AB7159" i="52"/>
  <c r="AB7160" i="52"/>
  <c r="AB7106" i="52"/>
  <c r="AB7105" i="52"/>
  <c r="AB7107" i="52"/>
  <c r="AB7108" i="52"/>
  <c r="AB7109" i="52"/>
  <c r="AB7110" i="52"/>
  <c r="AB5826" i="52"/>
  <c r="AB5827" i="52"/>
  <c r="AB5830" i="52"/>
  <c r="AB5834" i="52"/>
  <c r="AB5847" i="52"/>
  <c r="AB5848" i="52"/>
  <c r="AB5863" i="52"/>
  <c r="AB5880" i="52"/>
  <c r="AB5871" i="52"/>
  <c r="AB5872" i="52"/>
  <c r="AB5873" i="52"/>
  <c r="AB5878" i="52"/>
  <c r="AB5879" i="52"/>
  <c r="AB2333" i="52"/>
  <c r="AB2340" i="52"/>
  <c r="AB2342" i="52"/>
  <c r="AB2346" i="52"/>
  <c r="AB2344" i="52"/>
  <c r="AB2331" i="52"/>
  <c r="AB2338" i="52"/>
  <c r="AB2343" i="52"/>
  <c r="AB2339" i="52"/>
  <c r="AB2345" i="52"/>
  <c r="AB2336" i="52"/>
  <c r="AB2335" i="52"/>
  <c r="AB2348" i="52"/>
  <c r="AB2341" i="52"/>
  <c r="AB2332" i="52"/>
  <c r="AB2334" i="52"/>
  <c r="AB2337" i="52"/>
  <c r="AB2347" i="52"/>
  <c r="AB6386" i="52"/>
  <c r="AB6385" i="52"/>
  <c r="AB6384" i="52"/>
  <c r="AB6382" i="52"/>
  <c r="AB6383" i="52"/>
  <c r="AB6387" i="52"/>
  <c r="AB5" i="52"/>
  <c r="AB12" i="52"/>
  <c r="AB15" i="52"/>
  <c r="AB19" i="52"/>
  <c r="AB27" i="52"/>
  <c r="AB28" i="52"/>
  <c r="AB6" i="52"/>
  <c r="AB8" i="52"/>
  <c r="AB7" i="52"/>
  <c r="AB9" i="52"/>
  <c r="AB10" i="52"/>
  <c r="AB11" i="52"/>
  <c r="AB14" i="52"/>
  <c r="AB16" i="52"/>
  <c r="AB17" i="52"/>
  <c r="AB18" i="52"/>
  <c r="AB20" i="52"/>
  <c r="AB21" i="52"/>
  <c r="AB22" i="52"/>
  <c r="AB24" i="52"/>
  <c r="AB25" i="52"/>
  <c r="AB23" i="52"/>
  <c r="AB26" i="52"/>
  <c r="AB13" i="52"/>
  <c r="AB74" i="52"/>
  <c r="AB75" i="52"/>
  <c r="AB77" i="52"/>
  <c r="AB82" i="52"/>
  <c r="AB83" i="52"/>
  <c r="AB90" i="52"/>
  <c r="AB98" i="52"/>
  <c r="AB78" i="52"/>
  <c r="AB79" i="52"/>
  <c r="AB81" i="52"/>
  <c r="AB85" i="52"/>
  <c r="AB86" i="52"/>
  <c r="AB87" i="52"/>
  <c r="AB88" i="52"/>
  <c r="AB91" i="52"/>
  <c r="AB92" i="52"/>
  <c r="AB94" i="52"/>
  <c r="AB95" i="52"/>
  <c r="AB97" i="52"/>
  <c r="AB84" i="52"/>
  <c r="AB76" i="52"/>
  <c r="AB80" i="52"/>
  <c r="AB89" i="52"/>
  <c r="AB96" i="52"/>
  <c r="AB93" i="52"/>
  <c r="AB4178" i="52"/>
  <c r="AB4183" i="52"/>
  <c r="AB4184" i="52"/>
  <c r="AB4175" i="52"/>
  <c r="AB4176" i="52"/>
  <c r="AB4180" i="52"/>
  <c r="AB4187" i="52"/>
  <c r="AB4185" i="52"/>
  <c r="AB4186" i="52"/>
  <c r="AB4177" i="52"/>
  <c r="AB4179" i="52"/>
  <c r="AB4181" i="52"/>
  <c r="AB4182" i="52"/>
  <c r="AB4075" i="52"/>
  <c r="AB4078" i="52"/>
  <c r="AB4069" i="52"/>
  <c r="AB4070" i="52"/>
  <c r="AB4071" i="52"/>
  <c r="AB4073" i="52"/>
  <c r="AB4074" i="52"/>
  <c r="AB4077" i="52"/>
  <c r="AB4079" i="52"/>
  <c r="AB4083" i="52"/>
  <c r="AB4084" i="52"/>
  <c r="AB4080" i="52"/>
  <c r="AB4081" i="52"/>
  <c r="AB4072" i="52"/>
  <c r="AB4076" i="52"/>
  <c r="AB4082" i="52"/>
  <c r="AB4085" i="52"/>
  <c r="AB3371" i="52"/>
  <c r="AB3378" i="52"/>
  <c r="AB3377" i="52"/>
  <c r="AB3373" i="52"/>
  <c r="AB3374" i="52"/>
  <c r="AB3375" i="52"/>
  <c r="AB3379" i="52"/>
  <c r="AB3372" i="52"/>
  <c r="AB3376" i="52"/>
  <c r="AB6085" i="52"/>
  <c r="AB6086" i="52"/>
  <c r="AB6087" i="52"/>
  <c r="AB6088" i="52"/>
  <c r="AB6089" i="52"/>
  <c r="AB6083" i="52"/>
  <c r="AB6084" i="52"/>
  <c r="AB192" i="52"/>
  <c r="AB194" i="52"/>
  <c r="AB195" i="52"/>
  <c r="AB196" i="52"/>
  <c r="AB197" i="52"/>
  <c r="AB198" i="52"/>
  <c r="AB203" i="52"/>
  <c r="AB199" i="52"/>
  <c r="AB200" i="52"/>
  <c r="AB202" i="52"/>
  <c r="AB191" i="52"/>
  <c r="AB193" i="52"/>
  <c r="AB204" i="52"/>
  <c r="AB201" i="52"/>
  <c r="AB6974" i="52"/>
  <c r="AB6975" i="52"/>
  <c r="AB6976" i="52"/>
  <c r="AB6979" i="52"/>
  <c r="AB6971" i="52"/>
  <c r="AB6972" i="52"/>
  <c r="AB6980" i="52"/>
  <c r="AB6981" i="52"/>
  <c r="AB6970" i="52"/>
  <c r="AB6973" i="52"/>
  <c r="AB6977" i="52"/>
  <c r="AB6978" i="52"/>
  <c r="AB6982" i="52"/>
  <c r="AB6983" i="52"/>
  <c r="AB7121" i="52"/>
  <c r="AB7127" i="52"/>
  <c r="AB7128" i="52"/>
  <c r="AB7131" i="52"/>
  <c r="AB7132" i="52"/>
  <c r="AB7136" i="52"/>
  <c r="AB7138" i="52"/>
  <c r="AB7124" i="52"/>
  <c r="AB7123" i="52"/>
  <c r="AB7129" i="52"/>
  <c r="AB7130" i="52"/>
  <c r="AB7133" i="52"/>
  <c r="AB7137" i="52"/>
  <c r="AB5933" i="52"/>
  <c r="AB5934" i="52"/>
  <c r="AB5935" i="52"/>
  <c r="AB5936" i="52"/>
  <c r="AB5937" i="52"/>
  <c r="AB5938" i="52"/>
  <c r="AB5939" i="52"/>
  <c r="AB5940" i="52"/>
  <c r="AB5941" i="52"/>
  <c r="AB5942" i="52"/>
  <c r="AB5943" i="52"/>
  <c r="AB5944" i="52"/>
  <c r="AB5945" i="52"/>
  <c r="AB5946" i="52"/>
  <c r="AB5947" i="52"/>
  <c r="AB6574" i="52"/>
  <c r="AB6576" i="52"/>
  <c r="AB6577" i="52"/>
  <c r="AB6572" i="52"/>
  <c r="AB6575" i="52"/>
  <c r="AB6578" i="52"/>
  <c r="AB6581" i="52"/>
  <c r="AB6582" i="52"/>
  <c r="AB6569" i="52"/>
  <c r="AB6571" i="52"/>
  <c r="AB6583" i="52"/>
  <c r="AB6584" i="52"/>
  <c r="AB6585" i="52"/>
  <c r="AB6586" i="52"/>
  <c r="AB6587" i="52"/>
  <c r="AB6588" i="52"/>
  <c r="AB6589" i="52"/>
  <c r="AB6570" i="52"/>
  <c r="AB6573" i="52"/>
  <c r="AB6579" i="52"/>
  <c r="AB6580" i="52"/>
  <c r="AB5763" i="52"/>
  <c r="AB5764" i="52"/>
  <c r="AB5773" i="52"/>
  <c r="AB5774" i="52"/>
  <c r="AB5779" i="52"/>
  <c r="AB5776" i="52"/>
  <c r="AB5762" i="52"/>
  <c r="AB5768" i="52"/>
  <c r="AB5758" i="52"/>
  <c r="AB5756" i="52"/>
  <c r="AB5757" i="52"/>
  <c r="AB5760" i="52"/>
  <c r="AB5777" i="52"/>
  <c r="AB5759" i="52"/>
  <c r="AB5761" i="52"/>
  <c r="AB5765" i="52"/>
  <c r="AB5766" i="52"/>
  <c r="AB5767" i="52"/>
  <c r="AB5769" i="52"/>
  <c r="AB5770" i="52"/>
  <c r="AB5771" i="52"/>
  <c r="AB5772" i="52"/>
  <c r="AB5775" i="52"/>
  <c r="AB5778" i="52"/>
  <c r="AB6178" i="52"/>
  <c r="AB6176" i="52"/>
  <c r="AB6160" i="52"/>
  <c r="AB6164" i="52"/>
  <c r="AB6162" i="52"/>
  <c r="AB6168" i="52"/>
  <c r="AB6184" i="52"/>
  <c r="AB6186" i="52"/>
  <c r="AB6166" i="52"/>
  <c r="AB6169" i="52"/>
  <c r="AB6170" i="52"/>
  <c r="AB6172" i="52"/>
  <c r="AB6174" i="52"/>
  <c r="AB6161" i="52"/>
  <c r="AB6165" i="52"/>
  <c r="AB6177" i="52"/>
  <c r="AB6181" i="52"/>
  <c r="AB6167" i="52"/>
  <c r="AB6175" i="52"/>
  <c r="AB6173" i="52"/>
  <c r="AB6182" i="52"/>
  <c r="AB6183" i="52"/>
  <c r="AB6179" i="52"/>
  <c r="AB6180" i="52"/>
  <c r="AB6171" i="52"/>
  <c r="AB6163" i="52"/>
  <c r="AB6185" i="52"/>
  <c r="AB6774" i="52"/>
  <c r="AB6787" i="52"/>
  <c r="AB6788" i="52"/>
  <c r="AB6795" i="52"/>
  <c r="AB6800" i="52"/>
  <c r="AB6771" i="52"/>
  <c r="AB6784" i="52"/>
  <c r="AB6773" i="52"/>
  <c r="AB6777" i="52"/>
  <c r="AB6779" i="52"/>
  <c r="AB6783" i="52"/>
  <c r="AB6786" i="52"/>
  <c r="AB6792" i="52"/>
  <c r="AB6793" i="52"/>
  <c r="AB6794" i="52"/>
  <c r="AB6797" i="52"/>
  <c r="AB6803" i="52"/>
  <c r="AB6805" i="52"/>
  <c r="AB6776" i="52"/>
  <c r="AB6782" i="52"/>
  <c r="AB6791" i="52"/>
  <c r="AB6804" i="52"/>
  <c r="AB6807" i="52"/>
  <c r="AB6808" i="52"/>
  <c r="AB6809" i="52"/>
  <c r="AB6810" i="52"/>
  <c r="AB6768" i="52"/>
  <c r="AB6769" i="52"/>
  <c r="AB6770" i="52"/>
  <c r="AB6775" i="52"/>
  <c r="AB6778" i="52"/>
  <c r="AB6780" i="52"/>
  <c r="AB6781" i="52"/>
  <c r="AB6785" i="52"/>
  <c r="AB6789" i="52"/>
  <c r="AB6790" i="52"/>
  <c r="AB6796" i="52"/>
  <c r="AB6799" i="52"/>
  <c r="AB6801" i="52"/>
  <c r="AB6806" i="52"/>
  <c r="AB6772" i="52"/>
  <c r="AB6798" i="52"/>
  <c r="AB6802" i="52"/>
  <c r="AB4275" i="52"/>
  <c r="AB4276" i="52"/>
  <c r="AB4277" i="52"/>
  <c r="AB4278" i="52"/>
  <c r="AB4280" i="52"/>
  <c r="AB4279" i="52"/>
  <c r="AB4281" i="52"/>
  <c r="AB4282" i="52"/>
  <c r="AB1180" i="52"/>
  <c r="AB1194" i="52"/>
  <c r="AB1167" i="52"/>
  <c r="AB1176" i="52"/>
  <c r="AB1182" i="52"/>
  <c r="AB1191" i="52"/>
  <c r="AB1170" i="52"/>
  <c r="AB1188" i="52"/>
  <c r="AB1179" i="52"/>
  <c r="AB1181" i="52"/>
  <c r="AB1183" i="52"/>
  <c r="AB1184" i="52"/>
  <c r="AB1189" i="52"/>
  <c r="AB1190" i="52"/>
  <c r="AB1187" i="52"/>
  <c r="AB1199" i="52"/>
  <c r="AB1195" i="52"/>
  <c r="AB1200" i="52"/>
  <c r="AB1165" i="52"/>
  <c r="AB1175" i="52"/>
  <c r="AB1185" i="52"/>
  <c r="AB1192" i="52"/>
  <c r="AB1198" i="52"/>
  <c r="AB1197" i="52"/>
  <c r="AB1172" i="52"/>
  <c r="AB1164" i="52"/>
  <c r="AB1171" i="52"/>
  <c r="AB1177" i="52"/>
  <c r="AB1193" i="52"/>
  <c r="AB1166" i="52"/>
  <c r="AB1173" i="52"/>
  <c r="AB1168" i="52"/>
  <c r="AB1169" i="52"/>
  <c r="AB1174" i="52"/>
  <c r="AB1186" i="52"/>
  <c r="AB1178" i="52"/>
  <c r="AB1196" i="52"/>
  <c r="AB2353" i="52"/>
  <c r="AB2354" i="52"/>
  <c r="AB2349" i="52"/>
  <c r="AB2350" i="52"/>
  <c r="AB2351" i="52"/>
  <c r="AB2352" i="52"/>
  <c r="AB5207" i="52"/>
  <c r="AB5208" i="52"/>
  <c r="AB5209" i="52"/>
  <c r="AB5210" i="52"/>
  <c r="AB5211" i="52"/>
  <c r="AB5212" i="52"/>
  <c r="AB5215" i="52"/>
  <c r="AB5216" i="52"/>
  <c r="AB5217" i="52"/>
  <c r="AB5218" i="52"/>
  <c r="AB5213" i="52"/>
  <c r="AB5214" i="52"/>
  <c r="AB5219" i="52"/>
  <c r="AB7162" i="52"/>
  <c r="AB7165" i="52"/>
  <c r="AB7167" i="52"/>
  <c r="AB7161" i="52"/>
  <c r="AB7163" i="52"/>
  <c r="AB7164" i="52"/>
  <c r="AB7166" i="52"/>
  <c r="AB7168" i="52"/>
  <c r="AB7024" i="52"/>
  <c r="AB7027" i="52"/>
  <c r="AB7029" i="52"/>
  <c r="AB7031" i="52"/>
  <c r="AB7034" i="52"/>
  <c r="AB7033" i="52"/>
  <c r="AB7035" i="52"/>
  <c r="AB7022" i="52"/>
  <c r="AB7023" i="52"/>
  <c r="AB7025" i="52"/>
  <c r="AB7026" i="52"/>
  <c r="AB7028" i="52"/>
  <c r="AB7030" i="52"/>
  <c r="AB7032" i="52"/>
  <c r="AB5889" i="52"/>
  <c r="AB5893" i="52"/>
  <c r="AB5897" i="52"/>
  <c r="AB5901" i="52"/>
  <c r="AB5906" i="52"/>
  <c r="AB5908" i="52"/>
  <c r="AB5909" i="52"/>
  <c r="AB5929" i="52"/>
  <c r="AB5931" i="52"/>
  <c r="AB5921" i="52"/>
  <c r="AB5887" i="52"/>
  <c r="AB5890" i="52"/>
  <c r="AB5891" i="52"/>
  <c r="AB5895" i="52"/>
  <c r="AB5898" i="52"/>
  <c r="AB5899" i="52"/>
  <c r="AB5930" i="52"/>
  <c r="AB5888" i="52"/>
  <c r="AB5892" i="52"/>
  <c r="AB5894" i="52"/>
  <c r="AB5896" i="52"/>
  <c r="AB5902" i="52"/>
  <c r="AB5905" i="52"/>
  <c r="AB5907" i="52"/>
  <c r="AB5912" i="52"/>
  <c r="AB5913" i="52"/>
  <c r="AB5914" i="52"/>
  <c r="AB5917" i="52"/>
  <c r="AB5924" i="52"/>
  <c r="AB5926" i="52"/>
  <c r="AB5927" i="52"/>
  <c r="AB5918" i="52"/>
  <c r="AB5919" i="52"/>
  <c r="AB5928" i="52"/>
  <c r="AB5932" i="52"/>
  <c r="AB5920" i="52"/>
  <c r="AB5922" i="52"/>
  <c r="AB5923" i="52"/>
  <c r="AB5886" i="52"/>
  <c r="AB5900" i="52"/>
  <c r="AB5903" i="52"/>
  <c r="AB5904" i="52"/>
  <c r="AB5910" i="52"/>
  <c r="AB5911" i="52"/>
  <c r="AB5915" i="52"/>
  <c r="AB5916" i="52"/>
  <c r="AB5925" i="52"/>
  <c r="AB6749" i="52"/>
  <c r="AB6756" i="52"/>
  <c r="AB6766" i="52"/>
  <c r="AB6767" i="52"/>
  <c r="AB6746" i="52"/>
  <c r="AB6748" i="52"/>
  <c r="AB6750" i="52"/>
  <c r="AB6752" i="52"/>
  <c r="AB6754" i="52"/>
  <c r="AB6755" i="52"/>
  <c r="AB6763" i="52"/>
  <c r="AB6765" i="52"/>
  <c r="AB6760" i="52"/>
  <c r="AB6757" i="52"/>
  <c r="AB6758" i="52"/>
  <c r="AB6747" i="52"/>
  <c r="AB6751" i="52"/>
  <c r="AB6753" i="52"/>
  <c r="AB6761" i="52"/>
  <c r="AB6762" i="52"/>
  <c r="AB6759" i="52"/>
  <c r="AB6764" i="52"/>
  <c r="AB41" i="52"/>
  <c r="AB42" i="52"/>
  <c r="AB43" i="52"/>
  <c r="AB45" i="52"/>
  <c r="AB46" i="52"/>
  <c r="AB44" i="52"/>
  <c r="AB263" i="52"/>
  <c r="AB265" i="52"/>
  <c r="AB266" i="52"/>
  <c r="AB269" i="52"/>
  <c r="AB272" i="52"/>
  <c r="AB274" i="52"/>
  <c r="AB280" i="52"/>
  <c r="AB281" i="52"/>
  <c r="AB267" i="52"/>
  <c r="AB268" i="52"/>
  <c r="AB270" i="52"/>
  <c r="AB271" i="52"/>
  <c r="AB273" i="52"/>
  <c r="AB275" i="52"/>
  <c r="AB277" i="52"/>
  <c r="AB278" i="52"/>
  <c r="AB264" i="52"/>
  <c r="AB279" i="52"/>
  <c r="AB276" i="52"/>
  <c r="AB317" i="52"/>
  <c r="AB326" i="52"/>
  <c r="AB318" i="52"/>
  <c r="AB320" i="52"/>
  <c r="AB322" i="52"/>
  <c r="AB319" i="52"/>
  <c r="AB323" i="52"/>
  <c r="AB324" i="52"/>
  <c r="AB325" i="52"/>
  <c r="AB321" i="52"/>
  <c r="AB2235" i="52"/>
  <c r="AB2237" i="52"/>
  <c r="AB2243" i="52"/>
  <c r="AB2246" i="52"/>
  <c r="AB2247" i="52"/>
  <c r="AB2249" i="52"/>
  <c r="AB2251" i="52"/>
  <c r="AB2255" i="52"/>
  <c r="AB2258" i="52"/>
  <c r="AB2263" i="52"/>
  <c r="AB2242" i="52"/>
  <c r="AB2245" i="52"/>
  <c r="AB2252" i="52"/>
  <c r="AB2264" i="52"/>
  <c r="AB2234" i="52"/>
  <c r="AB2260" i="52"/>
  <c r="AB2233" i="52"/>
  <c r="AB2238" i="52"/>
  <c r="AB2244" i="52"/>
  <c r="AB2253" i="52"/>
  <c r="AB2239" i="52"/>
  <c r="AB2241" i="52"/>
  <c r="AB2248" i="52"/>
  <c r="AB2250" i="52"/>
  <c r="AB2256" i="52"/>
  <c r="AB2261" i="52"/>
  <c r="AB2236" i="52"/>
  <c r="AB2240" i="52"/>
  <c r="AB2254" i="52"/>
  <c r="AB2257" i="52"/>
  <c r="AB2259" i="52"/>
  <c r="AB2262" i="52"/>
  <c r="AB6010" i="52"/>
  <c r="AB6011" i="52"/>
  <c r="AB6012" i="52"/>
  <c r="AB6014" i="52"/>
  <c r="AB6016" i="52"/>
  <c r="AB6017" i="52"/>
  <c r="AB6018" i="52"/>
  <c r="AB6022" i="52"/>
  <c r="AB6023" i="52"/>
  <c r="AB6031" i="52"/>
  <c r="AB6033" i="52"/>
  <c r="AB6034" i="52"/>
  <c r="AB6035" i="52"/>
  <c r="AB6040" i="52"/>
  <c r="AB6041" i="52"/>
  <c r="AB6042" i="52"/>
  <c r="AB6045" i="52"/>
  <c r="AB6047" i="52"/>
  <c r="AB6050" i="52"/>
  <c r="AB6059" i="52"/>
  <c r="AB6008" i="52"/>
  <c r="AB6013" i="52"/>
  <c r="AB6015" i="52"/>
  <c r="AB6019" i="52"/>
  <c r="AB6020" i="52"/>
  <c r="AB6021" i="52"/>
  <c r="AB6024" i="52"/>
  <c r="AB6025" i="52"/>
  <c r="AB6026" i="52"/>
  <c r="AB6027" i="52"/>
  <c r="AB6028" i="52"/>
  <c r="AB6032" i="52"/>
  <c r="AB6036" i="52"/>
  <c r="AB6044" i="52"/>
  <c r="AB6054" i="52"/>
  <c r="AB6055" i="52"/>
  <c r="AB6056" i="52"/>
  <c r="AB6046" i="52"/>
  <c r="AB6048" i="52"/>
  <c r="AB6049" i="52"/>
  <c r="AB6051" i="52"/>
  <c r="AB6009" i="52"/>
  <c r="AB6029" i="52"/>
  <c r="AB6030" i="52"/>
  <c r="AB6037" i="52"/>
  <c r="AB6038" i="52"/>
  <c r="AB6039" i="52"/>
  <c r="AB6043" i="52"/>
  <c r="AB6052" i="52"/>
  <c r="AB6053" i="52"/>
  <c r="AB6057" i="52"/>
  <c r="AB6058" i="52"/>
  <c r="AB4048" i="52"/>
  <c r="AB4058" i="52"/>
  <c r="AB4047" i="52"/>
  <c r="AB4049" i="52"/>
  <c r="AB4050" i="52"/>
  <c r="AB4051" i="52"/>
  <c r="AB4052" i="52"/>
  <c r="AB4053" i="52"/>
  <c r="AB4054" i="52"/>
  <c r="AB4055" i="52"/>
  <c r="AB4056" i="52"/>
  <c r="AB4057" i="52"/>
  <c r="AB6392" i="52"/>
  <c r="AB6389" i="52"/>
  <c r="AB6397" i="52"/>
  <c r="AB6388" i="52"/>
  <c r="AB6390" i="52"/>
  <c r="AB6391" i="52"/>
  <c r="AB6394" i="52"/>
  <c r="AB6395" i="52"/>
  <c r="AB6396" i="52"/>
  <c r="AB6400" i="52"/>
  <c r="AB6402" i="52"/>
  <c r="AB6403" i="52"/>
  <c r="AB6401" i="52"/>
  <c r="AB6404" i="52"/>
  <c r="AB6393" i="52"/>
  <c r="AB6398" i="52"/>
  <c r="AB6399" i="52"/>
  <c r="AB2325" i="52"/>
  <c r="AB2317" i="52"/>
  <c r="AB2318" i="52"/>
  <c r="AB2320" i="52"/>
  <c r="AB2324" i="52"/>
  <c r="AB2330" i="52"/>
  <c r="AB2315" i="52"/>
  <c r="AB2316" i="52"/>
  <c r="AB2319" i="52"/>
  <c r="AB2321" i="52"/>
  <c r="AB2322" i="52"/>
  <c r="AB2323" i="52"/>
  <c r="AB2326" i="52"/>
  <c r="AB2327" i="52"/>
  <c r="AB2328" i="52"/>
  <c r="AB2329" i="52"/>
  <c r="AB7054" i="52"/>
  <c r="AB7062" i="52"/>
  <c r="AB7065" i="52"/>
  <c r="AB7066" i="52"/>
  <c r="AB7067" i="52"/>
  <c r="AB7068" i="52"/>
  <c r="AB7069" i="52"/>
  <c r="AB7071" i="52"/>
  <c r="AB7072" i="52"/>
  <c r="AB7074" i="52"/>
  <c r="AB7075" i="52"/>
  <c r="AB7076" i="52"/>
  <c r="AB7078" i="52"/>
  <c r="AB7083" i="52"/>
  <c r="AB7085" i="52"/>
  <c r="AB7089" i="52"/>
  <c r="AB7091" i="52"/>
  <c r="AB7079" i="52"/>
  <c r="AB7080" i="52"/>
  <c r="AB7082" i="52"/>
  <c r="AB7094" i="52"/>
  <c r="AB7056" i="52"/>
  <c r="AB7053" i="52"/>
  <c r="AB7055" i="52"/>
  <c r="AB7057" i="52"/>
  <c r="AB7058" i="52"/>
  <c r="AB7059" i="52"/>
  <c r="AB7060" i="52"/>
  <c r="AB7061" i="52"/>
  <c r="AB7063" i="52"/>
  <c r="AB7064" i="52"/>
  <c r="AB7070" i="52"/>
  <c r="AB7073" i="52"/>
  <c r="AB7077" i="52"/>
  <c r="AB7084" i="52"/>
  <c r="AB7086" i="52"/>
  <c r="AB7087" i="52"/>
  <c r="AB7088" i="52"/>
  <c r="AB7090" i="52"/>
  <c r="AB7081" i="52"/>
  <c r="AB7092" i="52"/>
  <c r="AB7093" i="52"/>
  <c r="AB7095" i="52"/>
  <c r="AB7096" i="52"/>
  <c r="AB7097" i="52"/>
  <c r="AB7098" i="52"/>
  <c r="AB4293" i="52"/>
  <c r="AB4311" i="52"/>
  <c r="AB4305" i="52"/>
  <c r="AB4306" i="52"/>
  <c r="AB4312" i="52"/>
  <c r="AB4284" i="52"/>
  <c r="AB4285" i="52"/>
  <c r="AB4286" i="52"/>
  <c r="AB4313" i="52"/>
  <c r="AB4299" i="52"/>
  <c r="AB4302" i="52"/>
  <c r="AB4303" i="52"/>
  <c r="AB4289" i="52"/>
  <c r="AB4298" i="52"/>
  <c r="AB4309" i="52"/>
  <c r="AB4307" i="52"/>
  <c r="AB4287" i="52"/>
  <c r="AB4283" i="52"/>
  <c r="AB4310" i="52"/>
  <c r="AB4290" i="52"/>
  <c r="AB4291" i="52"/>
  <c r="AB4292" i="52"/>
  <c r="AB4294" i="52"/>
  <c r="AB4295" i="52"/>
  <c r="AB4296" i="52"/>
  <c r="AB4297" i="52"/>
  <c r="AB4300" i="52"/>
  <c r="AB4301" i="52"/>
  <c r="AB4304" i="52"/>
  <c r="AB4308" i="52"/>
  <c r="AB4288" i="52"/>
  <c r="AB6939" i="52"/>
  <c r="AB6943" i="52"/>
  <c r="AB6944" i="52"/>
  <c r="AB6945" i="52"/>
  <c r="AB6941" i="52"/>
  <c r="AB6942" i="52"/>
  <c r="AB6946" i="52"/>
  <c r="AB6947" i="52"/>
  <c r="AB6940" i="52"/>
  <c r="AB4873" i="52"/>
  <c r="AB4874" i="52"/>
  <c r="AB4880" i="52"/>
  <c r="AB4884" i="52"/>
  <c r="AB4861" i="52"/>
  <c r="AB4859" i="52"/>
  <c r="AB4868" i="52"/>
  <c r="AB4869" i="52"/>
  <c r="AB4882" i="52"/>
  <c r="AB4862" i="52"/>
  <c r="AB4866" i="52"/>
  <c r="AB4871" i="52"/>
  <c r="AB4878" i="52"/>
  <c r="AB4864" i="52"/>
  <c r="AB4865" i="52"/>
  <c r="AB4867" i="52"/>
  <c r="AB4883" i="52"/>
  <c r="AB4872" i="52"/>
  <c r="AB4863" i="52"/>
  <c r="AB4870" i="52"/>
  <c r="AB4879" i="52"/>
  <c r="AB4885" i="52"/>
  <c r="AB4858" i="52"/>
  <c r="AB4860" i="52"/>
  <c r="AB4875" i="52"/>
  <c r="AB4876" i="52"/>
  <c r="AB4877" i="52"/>
  <c r="AB4881" i="52"/>
  <c r="AB6738" i="52"/>
  <c r="AB6739" i="52"/>
  <c r="AB6740" i="52"/>
  <c r="AB6741" i="52"/>
  <c r="AB6742" i="52"/>
  <c r="AB6743" i="52"/>
  <c r="AB6744" i="52"/>
  <c r="AB6745" i="52"/>
  <c r="AB5948" i="52"/>
  <c r="AB5949" i="52"/>
  <c r="AB5950" i="52"/>
  <c r="AB5951" i="52"/>
  <c r="AB5953" i="52"/>
  <c r="AB5952" i="52"/>
  <c r="AB3396" i="52"/>
  <c r="AB3397" i="52"/>
  <c r="AB3398" i="52"/>
  <c r="AB3399" i="52"/>
  <c r="AB3400" i="52"/>
  <c r="AB3401" i="52"/>
  <c r="AB3402" i="52"/>
  <c r="AB5694" i="52"/>
  <c r="AB5696" i="52"/>
  <c r="AB5695" i="52"/>
  <c r="AB5692" i="52"/>
  <c r="AB5693" i="52"/>
  <c r="AB7043" i="52"/>
  <c r="AB7044" i="52"/>
  <c r="AB7045" i="52"/>
  <c r="AB7046" i="52"/>
  <c r="AB7047" i="52"/>
  <c r="AB7048" i="52"/>
  <c r="AB7049" i="52"/>
  <c r="AB7050" i="52"/>
  <c r="AB7051" i="52"/>
  <c r="AB7052" i="52"/>
  <c r="AB226" i="52"/>
  <c r="AB227" i="52"/>
  <c r="AB229" i="52"/>
  <c r="AB234" i="52"/>
  <c r="AB238" i="52"/>
  <c r="AB225" i="52"/>
  <c r="AB228" i="52"/>
  <c r="AB230" i="52"/>
  <c r="AB231" i="52"/>
  <c r="AB232" i="52"/>
  <c r="AB233" i="52"/>
  <c r="AB239" i="52"/>
  <c r="AB235" i="52"/>
  <c r="AB236" i="52"/>
  <c r="AB237" i="52"/>
  <c r="AB583" i="52"/>
  <c r="AB584" i="52"/>
  <c r="AB585" i="52"/>
  <c r="AB586" i="52"/>
  <c r="AB587" i="52"/>
  <c r="AB588" i="52"/>
  <c r="AB589" i="52"/>
  <c r="AB4064" i="52"/>
  <c r="AB4059" i="52"/>
  <c r="AB4060" i="52"/>
  <c r="AB4061" i="52"/>
  <c r="AB4062" i="52"/>
  <c r="AB4063" i="52"/>
  <c r="AB4065" i="52"/>
  <c r="AB4066" i="52"/>
  <c r="AB4067" i="52"/>
  <c r="AB4068" i="52"/>
  <c r="AB295" i="52"/>
  <c r="AB298" i="52"/>
  <c r="AB300" i="52"/>
  <c r="AB305" i="52"/>
  <c r="AB310" i="52"/>
  <c r="AB313" i="52"/>
  <c r="AB315" i="52"/>
  <c r="AB296" i="52"/>
  <c r="AB297" i="52"/>
  <c r="AB301" i="52"/>
  <c r="AB302" i="52"/>
  <c r="AB303" i="52"/>
  <c r="AB304" i="52"/>
  <c r="AB306" i="52"/>
  <c r="AB307" i="52"/>
  <c r="AB308" i="52"/>
  <c r="AB309" i="52"/>
  <c r="AB311" i="52"/>
  <c r="AB312" i="52"/>
  <c r="AB314" i="52"/>
  <c r="AB316" i="52"/>
  <c r="AB294" i="52"/>
  <c r="AB299" i="52"/>
  <c r="AB7113" i="52"/>
  <c r="AB7114" i="52"/>
  <c r="AB7116" i="52"/>
  <c r="AB7117" i="52"/>
  <c r="AB7118" i="52"/>
  <c r="AB7111" i="52"/>
  <c r="AB7112" i="52"/>
  <c r="AB7115" i="52"/>
  <c r="AB7119" i="52"/>
  <c r="AB7174" i="52"/>
  <c r="AB7175" i="52"/>
  <c r="AB7176" i="52"/>
  <c r="AB7177" i="52"/>
  <c r="AB7178" i="52"/>
  <c r="AB7179" i="52"/>
  <c r="AB7180" i="52"/>
  <c r="AB7181" i="52"/>
  <c r="AB7182" i="52"/>
  <c r="AB7183" i="52"/>
  <c r="AB240" i="52"/>
  <c r="AB243" i="52"/>
  <c r="AB244" i="52"/>
  <c r="AB245" i="52"/>
  <c r="AB241" i="52"/>
  <c r="AB242" i="52"/>
  <c r="AB246" i="52"/>
  <c r="AB562" i="52"/>
  <c r="AB563" i="52"/>
  <c r="AB564" i="52"/>
  <c r="AB565" i="52"/>
  <c r="AB566" i="52"/>
  <c r="AB370" i="52"/>
  <c r="AB373" i="52"/>
  <c r="AB374" i="52"/>
  <c r="AB376" i="52"/>
  <c r="AB378" i="52"/>
  <c r="AB379" i="52"/>
  <c r="AB381" i="52"/>
  <c r="AB371" i="52"/>
  <c r="AB372" i="52"/>
  <c r="AB375" i="52"/>
  <c r="AB377" i="52"/>
  <c r="AB380" i="52"/>
  <c r="AB386" i="52"/>
  <c r="AB382" i="52"/>
  <c r="AB383" i="52"/>
  <c r="AB384" i="52"/>
  <c r="AB385" i="52"/>
  <c r="AB369" i="52"/>
  <c r="AB3908" i="52"/>
  <c r="AB3910" i="52"/>
  <c r="AB3909" i="52"/>
  <c r="AB3911" i="52"/>
  <c r="AB3912" i="52"/>
  <c r="AB3913" i="52"/>
  <c r="AB590" i="52"/>
  <c r="AB591" i="52"/>
  <c r="AB592" i="52"/>
  <c r="AB593" i="52"/>
  <c r="AB594" i="52"/>
  <c r="AB595" i="52"/>
  <c r="AB5612" i="52"/>
  <c r="AB5613" i="52"/>
  <c r="AB5614" i="52"/>
  <c r="AB5615" i="52"/>
  <c r="AB5616" i="52"/>
  <c r="AB5618" i="52"/>
  <c r="AB5619" i="52"/>
  <c r="AB5620" i="52"/>
  <c r="AB5611" i="52"/>
  <c r="AB5617" i="52"/>
  <c r="AB5971" i="52"/>
  <c r="AB5972" i="52"/>
  <c r="AB5973" i="52"/>
  <c r="AB5974" i="52"/>
  <c r="AB5975" i="52"/>
  <c r="AB5976" i="52"/>
  <c r="AB5977" i="52"/>
  <c r="AB398" i="52"/>
  <c r="AB399" i="52"/>
  <c r="AB401" i="52"/>
  <c r="AB405" i="52"/>
  <c r="AB400" i="52"/>
  <c r="AB402" i="52"/>
  <c r="AB403" i="52"/>
  <c r="AB406" i="52"/>
  <c r="AB396" i="52"/>
  <c r="AB397" i="52"/>
  <c r="AB404" i="52"/>
  <c r="AB5621" i="52"/>
  <c r="AB5622" i="52"/>
  <c r="AB5623" i="52"/>
  <c r="AB5624" i="52"/>
  <c r="AB5626" i="52"/>
  <c r="AB5625" i="52"/>
  <c r="AB5956" i="52"/>
  <c r="AB5957" i="52"/>
  <c r="AB5961" i="52"/>
  <c r="AB5962" i="52"/>
  <c r="AB5960" i="52"/>
  <c r="AB5954" i="52"/>
  <c r="AB5955" i="52"/>
  <c r="AB5958" i="52"/>
  <c r="AB5959" i="52"/>
  <c r="AB7169" i="52"/>
  <c r="AB7170" i="52"/>
  <c r="AB7171" i="52"/>
  <c r="AB7172" i="52"/>
  <c r="AB7173" i="52"/>
  <c r="AB435" i="52"/>
  <c r="AB438" i="52"/>
  <c r="AB436" i="52"/>
  <c r="AB437" i="52"/>
  <c r="AB440" i="52"/>
  <c r="AB442" i="52"/>
  <c r="AB439" i="52"/>
  <c r="AB441" i="52"/>
  <c r="AB99" i="52"/>
  <c r="AB100" i="52"/>
  <c r="AB101" i="52"/>
  <c r="AB102" i="52"/>
  <c r="AB103" i="52"/>
  <c r="AB4163" i="52"/>
  <c r="AB4164" i="52"/>
  <c r="AB4165" i="52"/>
  <c r="AB4166" i="52"/>
  <c r="AB4168" i="52"/>
  <c r="AB4169" i="52"/>
  <c r="AB4174" i="52"/>
  <c r="AB4171" i="52"/>
  <c r="AB4172" i="52"/>
  <c r="AB4173" i="52"/>
  <c r="AB4167" i="52"/>
  <c r="AB4170" i="52"/>
  <c r="AB4039" i="52"/>
  <c r="AB4044" i="52"/>
  <c r="AB4045" i="52"/>
  <c r="AB4046" i="52"/>
  <c r="AB4040" i="52"/>
  <c r="AB4043" i="52"/>
  <c r="AB4038" i="52"/>
  <c r="AB4041" i="52"/>
  <c r="AB4042" i="52"/>
  <c r="AB507" i="52"/>
  <c r="AB508" i="52"/>
  <c r="AB509" i="52"/>
  <c r="AB510" i="52"/>
  <c r="AB511" i="52"/>
  <c r="AB513" i="52"/>
  <c r="AB515" i="52"/>
  <c r="AB512" i="52"/>
  <c r="AB514" i="52"/>
  <c r="AB516" i="52"/>
  <c r="AB7100" i="52"/>
  <c r="AB7101" i="52"/>
  <c r="AB7102" i="52"/>
  <c r="AB7099" i="52"/>
  <c r="AB7103" i="52"/>
  <c r="AB7104" i="52"/>
  <c r="AB7120" i="52"/>
  <c r="AB7122" i="52"/>
  <c r="AB7125" i="52"/>
  <c r="AB7126" i="52"/>
  <c r="AB7134" i="52"/>
  <c r="AB7135" i="52"/>
  <c r="AB6854" i="52"/>
  <c r="AB6856" i="52"/>
  <c r="AB6843" i="52"/>
  <c r="AB6844" i="52"/>
  <c r="AB6849" i="52"/>
  <c r="AB6851" i="52"/>
  <c r="AB6845" i="52"/>
  <c r="AB6846" i="52"/>
  <c r="AB6847" i="52"/>
  <c r="AB6848" i="52"/>
  <c r="AB6850" i="52"/>
  <c r="AB6852" i="52"/>
  <c r="AB6853" i="52"/>
  <c r="AB6855" i="52"/>
  <c r="AB532" i="52"/>
  <c r="AB533" i="52"/>
  <c r="AB534" i="52"/>
  <c r="AB536" i="52"/>
  <c r="AB535" i="52"/>
  <c r="AB327" i="52"/>
  <c r="AB329" i="52"/>
  <c r="AB331" i="52"/>
  <c r="AB332" i="52"/>
  <c r="AB328" i="52"/>
  <c r="AB330" i="52"/>
  <c r="AB333" i="52"/>
  <c r="AB5580" i="52"/>
  <c r="AB5581" i="52"/>
  <c r="AB5583" i="52"/>
  <c r="AB5584" i="52"/>
  <c r="AB5585" i="52"/>
  <c r="AB5586" i="52"/>
  <c r="AB5587" i="52"/>
  <c r="AB5582" i="52"/>
  <c r="AB3916" i="52"/>
  <c r="AB3915" i="52"/>
  <c r="AB3914" i="52"/>
  <c r="AB3919" i="52"/>
  <c r="AB3917" i="52"/>
  <c r="AB3918" i="52"/>
  <c r="AB3920" i="52"/>
  <c r="AB573" i="52"/>
  <c r="AB574" i="52"/>
  <c r="AB575" i="52"/>
  <c r="AB576" i="52"/>
  <c r="AB577" i="52"/>
  <c r="AB578" i="52"/>
  <c r="AB579" i="52"/>
  <c r="AB580" i="52"/>
  <c r="AB581" i="52"/>
  <c r="AB582" i="52"/>
  <c r="AB5435" i="52"/>
  <c r="AB5436" i="52"/>
  <c r="AB5437" i="52"/>
  <c r="AB5438" i="52"/>
  <c r="AB5439" i="52"/>
  <c r="AB5440" i="52"/>
  <c r="AB5441" i="52"/>
  <c r="AB5443" i="52"/>
  <c r="AB5444" i="52"/>
  <c r="AB5445" i="52"/>
  <c r="AB5446" i="52"/>
  <c r="AB5442" i="52"/>
  <c r="AB5447" i="52"/>
  <c r="AB3871" i="52"/>
  <c r="AB3872" i="52"/>
  <c r="AB3873" i="52"/>
  <c r="AB3874" i="52"/>
  <c r="AB3877" i="52"/>
  <c r="AB3875" i="52"/>
  <c r="AB3876" i="52"/>
  <c r="AB3878" i="52"/>
  <c r="AB443" i="52"/>
  <c r="AB444" i="52"/>
  <c r="AB446" i="52"/>
  <c r="AB447" i="52"/>
  <c r="AB448" i="52"/>
  <c r="AB450" i="52"/>
  <c r="AB449" i="52"/>
  <c r="AB445" i="52"/>
  <c r="AB4115" i="52"/>
  <c r="AB4116" i="52"/>
  <c r="AB4120" i="52"/>
  <c r="AB4121" i="52"/>
  <c r="AB4122" i="52"/>
  <c r="AB4125" i="52"/>
  <c r="AB4126" i="52"/>
  <c r="AB4127" i="52"/>
  <c r="AB4119" i="52"/>
  <c r="AB4128" i="52"/>
  <c r="AB4117" i="52"/>
  <c r="AB4118" i="52"/>
  <c r="AB4123" i="52"/>
  <c r="AB4124" i="52"/>
  <c r="AB4129" i="52"/>
  <c r="AB219" i="52"/>
  <c r="AB220" i="52"/>
  <c r="AB221" i="52"/>
  <c r="AB222" i="52"/>
  <c r="AB223" i="52"/>
  <c r="AB224" i="52"/>
  <c r="AB5781" i="52"/>
  <c r="AB5782" i="52"/>
  <c r="AB5783" i="52"/>
  <c r="AB5784" i="52"/>
  <c r="AB5787" i="52"/>
  <c r="AB5788" i="52"/>
  <c r="AB5789" i="52"/>
  <c r="AB5790" i="52"/>
  <c r="AB5792" i="52"/>
  <c r="AB5793" i="52"/>
  <c r="AB5795" i="52"/>
  <c r="AB5796" i="52"/>
  <c r="AB5780" i="52"/>
  <c r="AB5785" i="52"/>
  <c r="AB5786" i="52"/>
  <c r="AB5791" i="52"/>
  <c r="AB5794" i="52"/>
  <c r="AB481" i="52"/>
  <c r="AB483" i="52"/>
  <c r="AB477" i="52"/>
  <c r="AB478" i="52"/>
  <c r="AB479" i="52"/>
  <c r="AB480" i="52"/>
  <c r="AB482" i="52"/>
  <c r="AB484" i="52"/>
  <c r="AB485" i="52"/>
  <c r="AB489" i="52"/>
  <c r="AB486" i="52"/>
  <c r="AB487" i="52"/>
  <c r="AB488" i="52"/>
  <c r="AB6857" i="52"/>
  <c r="AB6860" i="52"/>
  <c r="AB6861" i="52"/>
  <c r="AB6862" i="52"/>
  <c r="AB6863" i="52"/>
  <c r="AB6858" i="52"/>
  <c r="AB6859" i="52"/>
  <c r="AB205" i="52"/>
  <c r="AB206" i="52"/>
  <c r="AB207" i="52"/>
  <c r="AB208" i="52"/>
  <c r="AB209" i="52"/>
  <c r="AB210" i="52"/>
  <c r="AB211" i="52"/>
  <c r="AB212" i="52"/>
  <c r="AB213" i="52"/>
  <c r="AB214" i="52"/>
  <c r="AB215" i="52"/>
  <c r="AB218" i="52"/>
  <c r="AB216" i="52"/>
  <c r="AB217" i="52"/>
  <c r="AB6948" i="52"/>
  <c r="AB6949" i="52"/>
  <c r="AB6950" i="52"/>
  <c r="AB6951" i="52"/>
  <c r="AB6952" i="52"/>
  <c r="AB6955" i="52"/>
  <c r="AB6953" i="52"/>
  <c r="AB6954" i="52"/>
  <c r="AB465" i="52"/>
  <c r="AB467" i="52"/>
  <c r="AB469" i="52"/>
  <c r="AB472" i="52"/>
  <c r="AB466" i="52"/>
  <c r="AB468" i="52"/>
  <c r="AB470" i="52"/>
  <c r="AB471" i="52"/>
  <c r="AB473" i="52"/>
  <c r="AB474" i="52"/>
  <c r="AB476" i="52"/>
  <c r="AB475" i="52"/>
  <c r="AB5746" i="52"/>
  <c r="AB5747" i="52"/>
  <c r="AB5750" i="52"/>
  <c r="AB5751" i="52"/>
  <c r="AB5753" i="52"/>
  <c r="AB5754" i="52"/>
  <c r="AB5748" i="52"/>
  <c r="AB5749" i="52"/>
  <c r="AB5752" i="52"/>
  <c r="AB5755" i="52"/>
  <c r="AB451" i="52"/>
  <c r="AB454" i="52"/>
  <c r="AB458" i="52"/>
  <c r="AB464" i="52"/>
  <c r="AB462" i="52"/>
  <c r="AB453" i="52"/>
  <c r="AB452" i="52"/>
  <c r="AB455" i="52"/>
  <c r="AB456" i="52"/>
  <c r="AB457" i="52"/>
  <c r="AB459" i="52"/>
  <c r="AB460" i="52"/>
  <c r="AB461" i="52"/>
  <c r="AB463" i="52"/>
  <c r="AB423" i="52"/>
  <c r="AB431" i="52"/>
  <c r="AB422" i="52"/>
  <c r="AB424" i="52"/>
  <c r="AB425" i="52"/>
  <c r="AB426" i="52"/>
  <c r="AB427" i="52"/>
  <c r="AB428" i="52"/>
  <c r="AB429" i="52"/>
  <c r="AB430" i="52"/>
  <c r="AB434" i="52"/>
  <c r="AB432" i="52"/>
  <c r="AB433" i="52"/>
  <c r="AB596" i="52"/>
  <c r="AB597" i="52"/>
  <c r="AB598" i="52"/>
  <c r="AB599" i="52"/>
  <c r="AB600" i="52"/>
  <c r="AB601" i="52"/>
  <c r="AB517" i="52"/>
  <c r="AB518" i="52"/>
  <c r="AB519" i="52"/>
  <c r="AB520" i="52"/>
  <c r="AB523" i="52"/>
  <c r="AB521" i="52"/>
  <c r="AB522" i="52"/>
  <c r="AB567" i="52"/>
  <c r="AB568" i="52"/>
  <c r="AB569" i="52"/>
  <c r="AB570" i="52"/>
  <c r="AB571" i="52"/>
  <c r="AB572" i="52"/>
  <c r="AB490" i="52"/>
  <c r="AB491" i="52"/>
  <c r="AB492" i="52"/>
  <c r="AB493" i="52"/>
  <c r="AB494" i="52"/>
  <c r="AB495" i="52"/>
  <c r="AB496" i="52"/>
  <c r="AB497" i="52"/>
  <c r="AB2929" i="52"/>
  <c r="R979" i="30"/>
  <c r="Q979" i="30"/>
  <c r="R978" i="30"/>
  <c r="Q978" i="30"/>
  <c r="R5" i="30"/>
  <c r="R6" i="30"/>
  <c r="R7" i="30"/>
  <c r="R8" i="30"/>
  <c r="R9" i="30"/>
  <c r="R10" i="30"/>
  <c r="R11" i="30"/>
  <c r="R12" i="30"/>
  <c r="R13" i="30"/>
  <c r="R14" i="30"/>
  <c r="R15" i="30"/>
  <c r="R16" i="30"/>
  <c r="R17" i="30"/>
  <c r="R18" i="30"/>
  <c r="R19" i="30"/>
  <c r="R20" i="30"/>
  <c r="R21" i="30"/>
  <c r="R22" i="30"/>
  <c r="R23" i="30"/>
  <c r="R24" i="30"/>
  <c r="R25" i="30"/>
  <c r="R26" i="30"/>
  <c r="R27" i="30"/>
  <c r="R28" i="30"/>
  <c r="R29" i="30"/>
  <c r="R30" i="30"/>
  <c r="R31" i="30"/>
  <c r="R32" i="30"/>
  <c r="R33" i="30"/>
  <c r="R34" i="30"/>
  <c r="R35" i="30"/>
  <c r="R36" i="30"/>
  <c r="R37" i="30"/>
  <c r="R38" i="30"/>
  <c r="R39" i="30"/>
  <c r="R40" i="30"/>
  <c r="R41" i="30"/>
  <c r="R42" i="30"/>
  <c r="R43" i="30"/>
  <c r="R44" i="30"/>
  <c r="R45" i="30"/>
  <c r="R46" i="30"/>
  <c r="R47" i="30"/>
  <c r="R48" i="30"/>
  <c r="R49" i="30"/>
  <c r="R50" i="30"/>
  <c r="R51" i="30"/>
  <c r="R52" i="30"/>
  <c r="R53" i="30"/>
  <c r="R54" i="30"/>
  <c r="R55" i="30"/>
  <c r="R56" i="30"/>
  <c r="R57" i="30"/>
  <c r="R58" i="30"/>
  <c r="R59" i="30"/>
  <c r="R60" i="30"/>
  <c r="R61" i="30"/>
  <c r="R62" i="30"/>
  <c r="R63" i="30"/>
  <c r="R64" i="30"/>
  <c r="R65" i="30"/>
  <c r="R66" i="30"/>
  <c r="R67" i="30"/>
  <c r="R68" i="30"/>
  <c r="R69" i="30"/>
  <c r="R70" i="30"/>
  <c r="R71" i="30"/>
  <c r="R72" i="30"/>
  <c r="R73" i="30"/>
  <c r="R74" i="30"/>
  <c r="R75" i="30"/>
  <c r="R76" i="30"/>
  <c r="R77" i="30"/>
  <c r="R78" i="30"/>
  <c r="R79" i="30"/>
  <c r="R80" i="30"/>
  <c r="R81" i="30"/>
  <c r="R82" i="30"/>
  <c r="R83" i="30"/>
  <c r="R84" i="30"/>
  <c r="R85" i="30"/>
  <c r="R86" i="30"/>
  <c r="R87" i="30"/>
  <c r="R88" i="30"/>
  <c r="R89" i="30"/>
  <c r="R90" i="30"/>
  <c r="R91" i="30"/>
  <c r="R92" i="30"/>
  <c r="R93" i="30"/>
  <c r="R94" i="30"/>
  <c r="R95" i="30"/>
  <c r="R96" i="30"/>
  <c r="R97" i="30"/>
  <c r="R98" i="30"/>
  <c r="R99" i="30"/>
  <c r="R100" i="30"/>
  <c r="R101" i="30"/>
  <c r="R102" i="30"/>
  <c r="R103" i="30"/>
  <c r="R104" i="30"/>
  <c r="R105" i="30"/>
  <c r="R106" i="30"/>
  <c r="R107" i="30"/>
  <c r="R108" i="30"/>
  <c r="R109" i="30"/>
  <c r="R110" i="30"/>
  <c r="R111" i="30"/>
  <c r="R112" i="30"/>
  <c r="R113" i="30"/>
  <c r="R114" i="30"/>
  <c r="R115" i="30"/>
  <c r="R116" i="30"/>
  <c r="R117" i="30"/>
  <c r="R118" i="30"/>
  <c r="R119" i="30"/>
  <c r="R120" i="30"/>
  <c r="R121" i="30"/>
  <c r="R122" i="30"/>
  <c r="R123" i="30"/>
  <c r="R124" i="30"/>
  <c r="R125" i="30"/>
  <c r="R126" i="30"/>
  <c r="R127" i="30"/>
  <c r="R128" i="30"/>
  <c r="R130" i="30"/>
  <c r="R131" i="30"/>
  <c r="R132" i="30"/>
  <c r="R133" i="30"/>
  <c r="R134" i="30"/>
  <c r="R135" i="30"/>
  <c r="R136" i="30"/>
  <c r="R137" i="30"/>
  <c r="R138" i="30"/>
  <c r="R139" i="30"/>
  <c r="R140" i="30"/>
  <c r="R141" i="30"/>
  <c r="R142" i="30"/>
  <c r="R143" i="30"/>
  <c r="R144" i="30"/>
  <c r="R145" i="30"/>
  <c r="R146" i="30"/>
  <c r="R147" i="30"/>
  <c r="R148" i="30"/>
  <c r="R149" i="30"/>
  <c r="R150" i="30"/>
  <c r="R151" i="30"/>
  <c r="R152" i="30"/>
  <c r="R153" i="30"/>
  <c r="R154" i="30"/>
  <c r="R155" i="30"/>
  <c r="R156" i="30"/>
  <c r="R157" i="30"/>
  <c r="R158" i="30"/>
  <c r="R159" i="30"/>
  <c r="R160" i="30"/>
  <c r="R161" i="30"/>
  <c r="R162" i="30"/>
  <c r="R163" i="30"/>
  <c r="R164" i="30"/>
  <c r="R165" i="30"/>
  <c r="R166" i="30"/>
  <c r="R167" i="30"/>
  <c r="R168" i="30"/>
  <c r="R169" i="30"/>
  <c r="R170" i="30"/>
  <c r="R171" i="30"/>
  <c r="R172" i="30"/>
  <c r="R173" i="30"/>
  <c r="R174" i="30"/>
  <c r="R175" i="30"/>
  <c r="R176" i="30"/>
  <c r="R177" i="30"/>
  <c r="R178" i="30"/>
  <c r="R179" i="30"/>
  <c r="R180" i="30"/>
  <c r="R181" i="30"/>
  <c r="R182" i="30"/>
  <c r="R183" i="30"/>
  <c r="R184" i="30"/>
  <c r="R185" i="30"/>
  <c r="R186" i="30"/>
  <c r="R187" i="30"/>
  <c r="R188" i="30"/>
  <c r="R189" i="30"/>
  <c r="R190" i="30"/>
  <c r="R191" i="30"/>
  <c r="R192" i="30"/>
  <c r="R193" i="30"/>
  <c r="R194" i="30"/>
  <c r="R195" i="30"/>
  <c r="R196" i="30"/>
  <c r="R197" i="30"/>
  <c r="R198" i="30"/>
  <c r="R199" i="30"/>
  <c r="R200" i="30"/>
  <c r="R201" i="30"/>
  <c r="R202" i="30"/>
  <c r="R203" i="30"/>
  <c r="R204" i="30"/>
  <c r="R205" i="30"/>
  <c r="R206" i="30"/>
  <c r="R207" i="30"/>
  <c r="R208" i="30"/>
  <c r="R209" i="30"/>
  <c r="R210" i="30"/>
  <c r="R211" i="30"/>
  <c r="R212" i="30"/>
  <c r="R213" i="30"/>
  <c r="R214" i="30"/>
  <c r="R215" i="30"/>
  <c r="R216" i="30"/>
  <c r="R217" i="30"/>
  <c r="R218" i="30"/>
  <c r="R219" i="30"/>
  <c r="R220" i="30"/>
  <c r="R221" i="30"/>
  <c r="R222" i="30"/>
  <c r="R223" i="30"/>
  <c r="R224" i="30"/>
  <c r="R225" i="30"/>
  <c r="R226" i="30"/>
  <c r="R227" i="30"/>
  <c r="R228" i="30"/>
  <c r="R229" i="30"/>
  <c r="R230" i="30"/>
  <c r="R231" i="30"/>
  <c r="R232" i="30"/>
  <c r="R233" i="30"/>
  <c r="R234" i="30"/>
  <c r="R235" i="30"/>
  <c r="R236" i="30"/>
  <c r="R237" i="30"/>
  <c r="R238" i="30"/>
  <c r="R239" i="30"/>
  <c r="R240" i="30"/>
  <c r="R241" i="30"/>
  <c r="R242" i="30"/>
  <c r="R243" i="30"/>
  <c r="R244" i="30"/>
  <c r="R245" i="30"/>
  <c r="R246" i="30"/>
  <c r="R247" i="30"/>
  <c r="R248" i="30"/>
  <c r="R249" i="30"/>
  <c r="R250" i="30"/>
  <c r="R251" i="30"/>
  <c r="R252" i="30"/>
  <c r="R253" i="30"/>
  <c r="R254" i="30"/>
  <c r="R255" i="30"/>
  <c r="R256" i="30"/>
  <c r="R257" i="30"/>
  <c r="R258" i="30"/>
  <c r="R259" i="30"/>
  <c r="R260" i="30"/>
  <c r="R261" i="30"/>
  <c r="R262" i="30"/>
  <c r="R263" i="30"/>
  <c r="R264" i="30"/>
  <c r="R265" i="30"/>
  <c r="R266" i="30"/>
  <c r="R267" i="30"/>
  <c r="R268" i="30"/>
  <c r="R269" i="30"/>
  <c r="R270" i="30"/>
  <c r="R271" i="30"/>
  <c r="R272" i="30"/>
  <c r="R273" i="30"/>
  <c r="R274" i="30"/>
  <c r="R275" i="30"/>
  <c r="R276" i="30"/>
  <c r="R277" i="30"/>
  <c r="R278" i="30"/>
  <c r="R279" i="30"/>
  <c r="R280" i="30"/>
  <c r="R281" i="30"/>
  <c r="R282" i="30"/>
  <c r="R283" i="30"/>
  <c r="R284" i="30"/>
  <c r="R285" i="30"/>
  <c r="R286" i="30"/>
  <c r="R287" i="30"/>
  <c r="R288" i="30"/>
  <c r="R289" i="30"/>
  <c r="R290" i="30"/>
  <c r="R291" i="30"/>
  <c r="R292" i="30"/>
  <c r="R293" i="30"/>
  <c r="R294" i="30"/>
  <c r="R295" i="30"/>
  <c r="R296" i="30"/>
  <c r="R297" i="30"/>
  <c r="R298" i="30"/>
  <c r="R299" i="30"/>
  <c r="R300" i="30"/>
  <c r="R301" i="30"/>
  <c r="R302" i="30"/>
  <c r="R303" i="30"/>
  <c r="R304" i="30"/>
  <c r="R305" i="30"/>
  <c r="R306" i="30"/>
  <c r="R307" i="30"/>
  <c r="R308" i="30"/>
  <c r="R309" i="30"/>
  <c r="R310" i="30"/>
  <c r="R311" i="30"/>
  <c r="R312" i="30"/>
  <c r="R313" i="30"/>
  <c r="R314" i="30"/>
  <c r="R315" i="30"/>
  <c r="R316" i="30"/>
  <c r="R317" i="30"/>
  <c r="R318" i="30"/>
  <c r="R319" i="30"/>
  <c r="R320" i="30"/>
  <c r="R321" i="30"/>
  <c r="R322" i="30"/>
  <c r="R323" i="30"/>
  <c r="R324" i="30"/>
  <c r="R325" i="30"/>
  <c r="R326" i="30"/>
  <c r="R327" i="30"/>
  <c r="R328" i="30"/>
  <c r="R329" i="30"/>
  <c r="R330" i="30"/>
  <c r="R331" i="30"/>
  <c r="R332" i="30"/>
  <c r="R333" i="30"/>
  <c r="R334" i="30"/>
  <c r="R335" i="30"/>
  <c r="R336" i="30"/>
  <c r="R337" i="30"/>
  <c r="R338" i="30"/>
  <c r="R339" i="30"/>
  <c r="R340" i="30"/>
  <c r="R341" i="30"/>
  <c r="R342" i="30"/>
  <c r="R343" i="30"/>
  <c r="R344" i="30"/>
  <c r="R345" i="30"/>
  <c r="R346" i="30"/>
  <c r="R347" i="30"/>
  <c r="R348" i="30"/>
  <c r="R349" i="30"/>
  <c r="R350" i="30"/>
  <c r="R351" i="30"/>
  <c r="R352" i="30"/>
  <c r="R353" i="30"/>
  <c r="R354" i="30"/>
  <c r="R355" i="30"/>
  <c r="R356" i="30"/>
  <c r="R357" i="30"/>
  <c r="R358" i="30"/>
  <c r="R359" i="30"/>
  <c r="R360" i="30"/>
  <c r="R361" i="30"/>
  <c r="R362" i="30"/>
  <c r="R363" i="30"/>
  <c r="R364" i="30"/>
  <c r="R365" i="30"/>
  <c r="R366" i="30"/>
  <c r="R367" i="30"/>
  <c r="R368" i="30"/>
  <c r="R369" i="30"/>
  <c r="R370" i="30"/>
  <c r="R371" i="30"/>
  <c r="R372" i="30"/>
  <c r="R373" i="30"/>
  <c r="R374" i="30"/>
  <c r="R375" i="30"/>
  <c r="R376" i="30"/>
  <c r="R377" i="30"/>
  <c r="R378" i="30"/>
  <c r="R379" i="30"/>
  <c r="R380" i="30"/>
  <c r="R381" i="30"/>
  <c r="R382" i="30"/>
  <c r="R383" i="30"/>
  <c r="R384" i="30"/>
  <c r="R385" i="30"/>
  <c r="R386" i="30"/>
  <c r="R387" i="30"/>
  <c r="R388" i="30"/>
  <c r="R389" i="30"/>
  <c r="R390" i="30"/>
  <c r="R391" i="30"/>
  <c r="R392" i="30"/>
  <c r="R393" i="30"/>
  <c r="R394" i="30"/>
  <c r="R395" i="30"/>
  <c r="R396" i="30"/>
  <c r="R397" i="30"/>
  <c r="R398" i="30"/>
  <c r="R399" i="30"/>
  <c r="R400" i="30"/>
  <c r="R401" i="30"/>
  <c r="R402" i="30"/>
  <c r="R403" i="30"/>
  <c r="R404" i="30"/>
  <c r="R405" i="30"/>
  <c r="R406" i="30"/>
  <c r="R407" i="30"/>
  <c r="R408" i="30"/>
  <c r="R409" i="30"/>
  <c r="R410" i="30"/>
  <c r="R411" i="30"/>
  <c r="R412" i="30"/>
  <c r="R413" i="30"/>
  <c r="R414" i="30"/>
  <c r="R415" i="30"/>
  <c r="R416" i="30"/>
  <c r="R417" i="30"/>
  <c r="R418" i="30"/>
  <c r="R419" i="30"/>
  <c r="R420" i="30"/>
  <c r="R421" i="30"/>
  <c r="R422" i="30"/>
  <c r="R423" i="30"/>
  <c r="R424" i="30"/>
  <c r="R425" i="30"/>
  <c r="R426" i="30"/>
  <c r="R427" i="30"/>
  <c r="R428" i="30"/>
  <c r="R429" i="30"/>
  <c r="R430" i="30"/>
  <c r="R431" i="30"/>
  <c r="R432" i="30"/>
  <c r="R433" i="30"/>
  <c r="R434" i="30"/>
  <c r="R435" i="30"/>
  <c r="R436" i="30"/>
  <c r="R437" i="30"/>
  <c r="R438" i="30"/>
  <c r="R439" i="30"/>
  <c r="R440" i="30"/>
  <c r="R441" i="30"/>
  <c r="R442" i="30"/>
  <c r="R443" i="30"/>
  <c r="R444" i="30"/>
  <c r="R445" i="30"/>
  <c r="R446" i="30"/>
  <c r="R447" i="30"/>
  <c r="R448" i="30"/>
  <c r="R449" i="30"/>
  <c r="R450" i="30"/>
  <c r="R451" i="30"/>
  <c r="R452" i="30"/>
  <c r="R453" i="30"/>
  <c r="R454" i="30"/>
  <c r="R455" i="30"/>
  <c r="R456" i="30"/>
  <c r="R457" i="30"/>
  <c r="R458" i="30"/>
  <c r="R459" i="30"/>
  <c r="R460" i="30"/>
  <c r="R461" i="30"/>
  <c r="R462" i="30"/>
  <c r="R463" i="30"/>
  <c r="R464" i="30"/>
  <c r="R465" i="30"/>
  <c r="R466" i="30"/>
  <c r="R467" i="30"/>
  <c r="R468" i="30"/>
  <c r="R469" i="30"/>
  <c r="R470" i="30"/>
  <c r="R471" i="30"/>
  <c r="R472" i="30"/>
  <c r="R473" i="30"/>
  <c r="R474" i="30"/>
  <c r="R475" i="30"/>
  <c r="R476" i="30"/>
  <c r="R477" i="30"/>
  <c r="R478" i="30"/>
  <c r="R479" i="30"/>
  <c r="R480" i="30"/>
  <c r="R481" i="30"/>
  <c r="R482" i="30"/>
  <c r="R483" i="30"/>
  <c r="R484" i="30"/>
  <c r="R485" i="30"/>
  <c r="R486" i="30"/>
  <c r="R487" i="30"/>
  <c r="R488" i="30"/>
  <c r="R489" i="30"/>
  <c r="R490" i="30"/>
  <c r="R491" i="30"/>
  <c r="R492" i="30"/>
  <c r="R493" i="30"/>
  <c r="R494" i="30"/>
  <c r="R495" i="30"/>
  <c r="R496" i="30"/>
  <c r="R497" i="30"/>
  <c r="R498" i="30"/>
  <c r="R499" i="30"/>
  <c r="R500" i="30"/>
  <c r="R501" i="30"/>
  <c r="R502" i="30"/>
  <c r="R503" i="30"/>
  <c r="R504" i="30"/>
  <c r="R505" i="30"/>
  <c r="R506" i="30"/>
  <c r="R507" i="30"/>
  <c r="R508" i="30"/>
  <c r="R509" i="30"/>
  <c r="R510" i="30"/>
  <c r="R511" i="30"/>
  <c r="R512" i="30"/>
  <c r="R513" i="30"/>
  <c r="R514" i="30"/>
  <c r="R515" i="30"/>
  <c r="R516" i="30"/>
  <c r="R517" i="30"/>
  <c r="R518" i="30"/>
  <c r="R519" i="30"/>
  <c r="R520" i="30"/>
  <c r="R521" i="30"/>
  <c r="R522" i="30"/>
  <c r="R523" i="30"/>
  <c r="R524" i="30"/>
  <c r="R525" i="30"/>
  <c r="R526" i="30"/>
  <c r="R527" i="30"/>
  <c r="R528" i="30"/>
  <c r="R529" i="30"/>
  <c r="R530" i="30"/>
  <c r="R531" i="30"/>
  <c r="R532" i="30"/>
  <c r="R533" i="30"/>
  <c r="R534" i="30"/>
  <c r="R535" i="30"/>
  <c r="R536" i="30"/>
  <c r="R537" i="30"/>
  <c r="R538" i="30"/>
  <c r="R539" i="30"/>
  <c r="R540" i="30"/>
  <c r="R541" i="30"/>
  <c r="R542" i="30"/>
  <c r="R543" i="30"/>
  <c r="R544" i="30"/>
  <c r="R545" i="30"/>
  <c r="R546" i="30"/>
  <c r="R547" i="30"/>
  <c r="R548" i="30"/>
  <c r="R549" i="30"/>
  <c r="R550" i="30"/>
  <c r="R551" i="30"/>
  <c r="R552" i="30"/>
  <c r="R553" i="30"/>
  <c r="R554" i="30"/>
  <c r="R555" i="30"/>
  <c r="R556" i="30"/>
  <c r="R557" i="30"/>
  <c r="R558" i="30"/>
  <c r="R559" i="30"/>
  <c r="R560" i="30"/>
  <c r="R561" i="30"/>
  <c r="R562" i="30"/>
  <c r="R563" i="30"/>
  <c r="R564" i="30"/>
  <c r="R565" i="30"/>
  <c r="R566" i="30"/>
  <c r="R567" i="30"/>
  <c r="R568" i="30"/>
  <c r="R569" i="30"/>
  <c r="R570" i="30"/>
  <c r="R571" i="30"/>
  <c r="R572" i="30"/>
  <c r="R573" i="30"/>
  <c r="R574" i="30"/>
  <c r="R575" i="30"/>
  <c r="R576" i="30"/>
  <c r="R577" i="30"/>
  <c r="R578" i="30"/>
  <c r="R579" i="30"/>
  <c r="R580" i="30"/>
  <c r="R581" i="30"/>
  <c r="R582" i="30"/>
  <c r="R583" i="30"/>
  <c r="R584" i="30"/>
  <c r="R585" i="30"/>
  <c r="R586" i="30"/>
  <c r="R587" i="30"/>
  <c r="R588" i="30"/>
  <c r="R589" i="30"/>
  <c r="R590" i="30"/>
  <c r="R591" i="30"/>
  <c r="R592" i="30"/>
  <c r="R593" i="30"/>
  <c r="R594" i="30"/>
  <c r="R595" i="30"/>
  <c r="R596" i="30"/>
  <c r="R597" i="30"/>
  <c r="R598" i="30"/>
  <c r="R599" i="30"/>
  <c r="R600" i="30"/>
  <c r="R601" i="30"/>
  <c r="R602" i="30"/>
  <c r="R603" i="30"/>
  <c r="R604" i="30"/>
  <c r="R605" i="30"/>
  <c r="R606" i="30"/>
  <c r="R607" i="30"/>
  <c r="R608" i="30"/>
  <c r="R609" i="30"/>
  <c r="R610" i="30"/>
  <c r="R611" i="30"/>
  <c r="R612" i="30"/>
  <c r="R613" i="30"/>
  <c r="R614" i="30"/>
  <c r="R615" i="30"/>
  <c r="R616" i="30"/>
  <c r="R617" i="30"/>
  <c r="R618" i="30"/>
  <c r="R619" i="30"/>
  <c r="R620" i="30"/>
  <c r="R621" i="30"/>
  <c r="R622" i="30"/>
  <c r="R623" i="30"/>
  <c r="R624" i="30"/>
  <c r="R625" i="30"/>
  <c r="R626" i="30"/>
  <c r="R627" i="30"/>
  <c r="R628" i="30"/>
  <c r="R629" i="30"/>
  <c r="R630" i="30"/>
  <c r="R631" i="30"/>
  <c r="R632" i="30"/>
  <c r="R633" i="30"/>
  <c r="R634" i="30"/>
  <c r="R635" i="30"/>
  <c r="R636" i="30"/>
  <c r="R637" i="30"/>
  <c r="R638" i="30"/>
  <c r="R639" i="30"/>
  <c r="R640" i="30"/>
  <c r="R641" i="30"/>
  <c r="R642" i="30"/>
  <c r="R643" i="30"/>
  <c r="R644" i="30"/>
  <c r="R645" i="30"/>
  <c r="R646" i="30"/>
  <c r="R647" i="30"/>
  <c r="R648" i="30"/>
  <c r="R649" i="30"/>
  <c r="R650" i="30"/>
  <c r="R651" i="30"/>
  <c r="R652" i="30"/>
  <c r="R653" i="30"/>
  <c r="R654" i="30"/>
  <c r="R655" i="30"/>
  <c r="R656" i="30"/>
  <c r="R657" i="30"/>
  <c r="R658" i="30"/>
  <c r="R659" i="30"/>
  <c r="R660" i="30"/>
  <c r="R661" i="30"/>
  <c r="R662" i="30"/>
  <c r="R663" i="30"/>
  <c r="R664" i="30"/>
  <c r="R665" i="30"/>
  <c r="R666" i="30"/>
  <c r="R667" i="30"/>
  <c r="R668" i="30"/>
  <c r="R669" i="30"/>
  <c r="R670" i="30"/>
  <c r="R671" i="30"/>
  <c r="R672" i="30"/>
  <c r="R673" i="30"/>
  <c r="R674" i="30"/>
  <c r="R675" i="30"/>
  <c r="R676" i="30"/>
  <c r="R677" i="30"/>
  <c r="R678" i="30"/>
  <c r="R679" i="30"/>
  <c r="R680" i="30"/>
  <c r="R681" i="30"/>
  <c r="R682" i="30"/>
  <c r="R683" i="30"/>
  <c r="R684" i="30"/>
  <c r="R685" i="30"/>
  <c r="R686" i="30"/>
  <c r="R687" i="30"/>
  <c r="R688" i="30"/>
  <c r="R689" i="30"/>
  <c r="R690" i="30"/>
  <c r="R691" i="30"/>
  <c r="R692" i="30"/>
  <c r="R693" i="30"/>
  <c r="R694" i="30"/>
  <c r="R695" i="30"/>
  <c r="R696" i="30"/>
  <c r="R697" i="30"/>
  <c r="R698" i="30"/>
  <c r="R699" i="30"/>
  <c r="R700" i="30"/>
  <c r="R701" i="30"/>
  <c r="R702" i="30"/>
  <c r="R703" i="30"/>
  <c r="R704" i="30"/>
  <c r="R705" i="30"/>
  <c r="R706" i="30"/>
  <c r="R707" i="30"/>
  <c r="R708" i="30"/>
  <c r="R709" i="30"/>
  <c r="R710" i="30"/>
  <c r="R711" i="30"/>
  <c r="R712" i="30"/>
  <c r="R713" i="30"/>
  <c r="R714" i="30"/>
  <c r="R715" i="30"/>
  <c r="R716" i="30"/>
  <c r="R717" i="30"/>
  <c r="R718" i="30"/>
  <c r="R719" i="30"/>
  <c r="R720" i="30"/>
  <c r="R721" i="30"/>
  <c r="R722" i="30"/>
  <c r="R723" i="30"/>
  <c r="R724" i="30"/>
  <c r="R725" i="30"/>
  <c r="R726" i="30"/>
  <c r="R727" i="30"/>
  <c r="R728" i="30"/>
  <c r="R729" i="30"/>
  <c r="R730" i="30"/>
  <c r="R731" i="30"/>
  <c r="R732" i="30"/>
  <c r="R733" i="30"/>
  <c r="R734" i="30"/>
  <c r="R735" i="30"/>
  <c r="R736" i="30"/>
  <c r="R737" i="30"/>
  <c r="R738" i="30"/>
  <c r="R739" i="30"/>
  <c r="R740" i="30"/>
  <c r="R741" i="30"/>
  <c r="R742" i="30"/>
  <c r="R743" i="30"/>
  <c r="R744" i="30"/>
  <c r="R745" i="30"/>
  <c r="R746" i="30"/>
  <c r="R747" i="30"/>
  <c r="R748" i="30"/>
  <c r="R749" i="30"/>
  <c r="R750" i="30"/>
  <c r="R751" i="30"/>
  <c r="R752" i="30"/>
  <c r="R753" i="30"/>
  <c r="R754" i="30"/>
  <c r="R755" i="30"/>
  <c r="R756" i="30"/>
  <c r="R757" i="30"/>
  <c r="R758" i="30"/>
  <c r="R759" i="30"/>
  <c r="R760" i="30"/>
  <c r="R761" i="30"/>
  <c r="R762" i="30"/>
  <c r="R763" i="30"/>
  <c r="R764" i="30"/>
  <c r="R765" i="30"/>
  <c r="R766" i="30"/>
  <c r="R767" i="30"/>
  <c r="R768" i="30"/>
  <c r="R769" i="30"/>
  <c r="R770" i="30"/>
  <c r="R771" i="30"/>
  <c r="R772" i="30"/>
  <c r="R773" i="30"/>
  <c r="R774" i="30"/>
  <c r="R775" i="30"/>
  <c r="R776" i="30"/>
  <c r="R777" i="30"/>
  <c r="R778" i="30"/>
  <c r="R779" i="30"/>
  <c r="R780" i="30"/>
  <c r="R781" i="30"/>
  <c r="R782" i="30"/>
  <c r="R783" i="30"/>
  <c r="R784" i="30"/>
  <c r="R785" i="30"/>
  <c r="R786" i="30"/>
  <c r="R787" i="30"/>
  <c r="R788" i="30"/>
  <c r="R789" i="30"/>
  <c r="R790" i="30"/>
  <c r="R791" i="30"/>
  <c r="R792" i="30"/>
  <c r="R793" i="30"/>
  <c r="R794" i="30"/>
  <c r="R795" i="30"/>
  <c r="R796" i="30"/>
  <c r="R797" i="30"/>
  <c r="R798" i="30"/>
  <c r="R799" i="30"/>
  <c r="R800" i="30"/>
  <c r="R801" i="30"/>
  <c r="R802" i="30"/>
  <c r="R803" i="30"/>
  <c r="R804" i="30"/>
  <c r="R805" i="30"/>
  <c r="R806" i="30"/>
  <c r="R807" i="30"/>
  <c r="R808" i="30"/>
  <c r="R809" i="30"/>
  <c r="R810" i="30"/>
  <c r="R811" i="30"/>
  <c r="R812" i="30"/>
  <c r="R813" i="30"/>
  <c r="R814" i="30"/>
  <c r="R815" i="30"/>
  <c r="R816" i="30"/>
  <c r="R817" i="30"/>
  <c r="R818" i="30"/>
  <c r="R819" i="30"/>
  <c r="R820" i="30"/>
  <c r="R821" i="30"/>
  <c r="R822" i="30"/>
  <c r="R823" i="30"/>
  <c r="R824" i="30"/>
  <c r="R825" i="30"/>
  <c r="R826" i="30"/>
  <c r="R827" i="30"/>
  <c r="R828" i="30"/>
  <c r="R829" i="30"/>
  <c r="R830" i="30"/>
  <c r="R831" i="30"/>
  <c r="R832" i="30"/>
  <c r="R833" i="30"/>
  <c r="R834" i="30"/>
  <c r="R835" i="30"/>
  <c r="R836" i="30"/>
  <c r="R837" i="30"/>
  <c r="R838" i="30"/>
  <c r="R839" i="30"/>
  <c r="R840" i="30"/>
  <c r="R841" i="30"/>
  <c r="R842" i="30"/>
  <c r="R843" i="30"/>
  <c r="R844" i="30"/>
  <c r="R845" i="30"/>
  <c r="R846" i="30"/>
  <c r="R847" i="30"/>
  <c r="R848" i="30"/>
  <c r="R849" i="30"/>
  <c r="R850" i="30"/>
  <c r="R851" i="30"/>
  <c r="R852" i="30"/>
  <c r="R853" i="30"/>
  <c r="R854" i="30"/>
  <c r="R855" i="30"/>
  <c r="R856" i="30"/>
  <c r="R857" i="30"/>
  <c r="R858" i="30"/>
  <c r="R859" i="30"/>
  <c r="R860" i="30"/>
  <c r="R861" i="30"/>
  <c r="R862" i="30"/>
  <c r="R863" i="30"/>
  <c r="R864" i="30"/>
  <c r="R865" i="30"/>
  <c r="R866" i="30"/>
  <c r="R867" i="30"/>
  <c r="R868" i="30"/>
  <c r="R869" i="30"/>
  <c r="R870" i="30"/>
  <c r="R871" i="30"/>
  <c r="R872" i="30"/>
  <c r="R873" i="30"/>
  <c r="R874" i="30"/>
  <c r="R875" i="30"/>
  <c r="R876" i="30"/>
  <c r="R877" i="30"/>
  <c r="R878" i="30"/>
  <c r="R879" i="30"/>
  <c r="R880" i="30"/>
  <c r="R881" i="30"/>
  <c r="R882" i="30"/>
  <c r="R883" i="30"/>
  <c r="R884" i="30"/>
  <c r="R885" i="30"/>
  <c r="R886" i="30"/>
  <c r="R887" i="30"/>
  <c r="R888" i="30"/>
  <c r="R889" i="30"/>
  <c r="R890" i="30"/>
  <c r="R891" i="30"/>
  <c r="R892" i="30"/>
  <c r="R893" i="30"/>
  <c r="R894" i="30"/>
  <c r="R895" i="30"/>
  <c r="R896" i="30"/>
  <c r="R897" i="30"/>
  <c r="R898" i="30"/>
  <c r="R899" i="30"/>
  <c r="R900" i="30"/>
  <c r="R902" i="30"/>
  <c r="R903" i="30"/>
  <c r="AQ71" i="11" s="1"/>
  <c r="R904" i="30"/>
  <c r="R906" i="30"/>
  <c r="R907" i="30"/>
  <c r="R908" i="30"/>
  <c r="R910" i="30"/>
  <c r="R911" i="30"/>
  <c r="R912" i="30"/>
  <c r="R913" i="30"/>
  <c r="R916" i="30"/>
  <c r="R917" i="30"/>
  <c r="R918" i="30"/>
  <c r="R919" i="30"/>
  <c r="R920" i="30"/>
  <c r="R921" i="30"/>
  <c r="R922" i="30"/>
  <c r="R923" i="30"/>
  <c r="R924" i="30"/>
  <c r="R925" i="30"/>
  <c r="R926" i="30"/>
  <c r="R927" i="30"/>
  <c r="R928" i="30"/>
  <c r="R929" i="30"/>
  <c r="R930" i="30"/>
  <c r="R931" i="30"/>
  <c r="R932" i="30"/>
  <c r="R933" i="30"/>
  <c r="R934" i="30"/>
  <c r="R935" i="30"/>
  <c r="R936" i="30"/>
  <c r="R937" i="30"/>
  <c r="R938" i="30"/>
  <c r="R939" i="30"/>
  <c r="R940" i="30"/>
  <c r="R941" i="30"/>
  <c r="R942" i="30"/>
  <c r="R943" i="30"/>
  <c r="R944" i="30"/>
  <c r="R945" i="30"/>
  <c r="R946" i="30"/>
  <c r="R947" i="30"/>
  <c r="R948" i="30"/>
  <c r="R949" i="30"/>
  <c r="R950" i="30"/>
  <c r="R951" i="30"/>
  <c r="R953" i="30"/>
  <c r="R957" i="30"/>
  <c r="R958" i="30"/>
  <c r="AQ152" i="11" s="1"/>
  <c r="R959" i="30"/>
  <c r="R960" i="30"/>
  <c r="R961" i="30"/>
  <c r="R962" i="30"/>
  <c r="R963" i="30"/>
  <c r="R964" i="30"/>
  <c r="R965" i="30"/>
  <c r="R966" i="30"/>
  <c r="R967" i="30"/>
  <c r="R968" i="30"/>
  <c r="R969" i="30"/>
  <c r="R970" i="30"/>
  <c r="R971" i="30"/>
  <c r="R972" i="30"/>
  <c r="R973" i="30"/>
  <c r="R974" i="30"/>
  <c r="R975" i="30"/>
  <c r="R976" i="30"/>
  <c r="R4" i="30"/>
  <c r="Q5" i="30"/>
  <c r="Q6" i="30"/>
  <c r="Q7" i="30"/>
  <c r="Q8" i="30"/>
  <c r="Q9" i="30"/>
  <c r="Q10" i="30"/>
  <c r="Q11" i="30"/>
  <c r="Q12" i="30"/>
  <c r="Q13" i="30"/>
  <c r="Q14" i="30"/>
  <c r="Q15" i="30"/>
  <c r="Q16" i="30"/>
  <c r="Q17" i="30"/>
  <c r="Q18" i="30"/>
  <c r="Q19" i="30"/>
  <c r="Q20" i="30"/>
  <c r="Q21" i="30"/>
  <c r="Q22" i="30"/>
  <c r="Q23" i="30"/>
  <c r="Q24" i="30"/>
  <c r="Q25" i="30"/>
  <c r="Q26" i="30"/>
  <c r="Q27" i="30"/>
  <c r="Q28" i="30"/>
  <c r="Q29" i="30"/>
  <c r="Q30" i="30"/>
  <c r="Q31" i="30"/>
  <c r="Q32" i="30"/>
  <c r="Q33" i="30"/>
  <c r="Q34" i="30"/>
  <c r="Q35" i="30"/>
  <c r="Q36" i="30"/>
  <c r="Q37" i="30"/>
  <c r="Q38" i="30"/>
  <c r="Q39" i="30"/>
  <c r="Q40" i="30"/>
  <c r="Q41" i="30"/>
  <c r="Q42" i="30"/>
  <c r="Q43" i="30"/>
  <c r="Q44" i="30"/>
  <c r="Q45" i="30"/>
  <c r="Q46" i="30"/>
  <c r="Q47" i="30"/>
  <c r="Q48" i="30"/>
  <c r="Q49" i="30"/>
  <c r="Q50" i="30"/>
  <c r="Q51" i="30"/>
  <c r="Q52" i="30"/>
  <c r="Q53" i="30"/>
  <c r="Q54" i="30"/>
  <c r="Q55" i="30"/>
  <c r="Q56" i="30"/>
  <c r="Q57" i="30"/>
  <c r="Q58" i="30"/>
  <c r="Q59" i="30"/>
  <c r="Q60" i="30"/>
  <c r="Q61" i="30"/>
  <c r="Q62" i="30"/>
  <c r="Q63" i="30"/>
  <c r="Q64" i="30"/>
  <c r="Q65" i="30"/>
  <c r="Q66" i="30"/>
  <c r="Q67" i="30"/>
  <c r="Q68" i="30"/>
  <c r="Q69" i="30"/>
  <c r="Q70" i="30"/>
  <c r="Q71" i="30"/>
  <c r="Q72" i="30"/>
  <c r="Q73" i="30"/>
  <c r="Q74" i="30"/>
  <c r="Q75" i="30"/>
  <c r="Q76" i="30"/>
  <c r="Q77" i="30"/>
  <c r="Q78" i="30"/>
  <c r="Q79" i="30"/>
  <c r="Q80" i="30"/>
  <c r="Q81" i="30"/>
  <c r="Q82" i="30"/>
  <c r="Q83" i="30"/>
  <c r="Q84" i="30"/>
  <c r="Q85" i="30"/>
  <c r="Q86" i="30"/>
  <c r="Q87" i="30"/>
  <c r="Q88" i="30"/>
  <c r="Q89" i="30"/>
  <c r="Q90" i="30"/>
  <c r="Q91" i="30"/>
  <c r="Q92" i="30"/>
  <c r="Q93" i="30"/>
  <c r="Q94" i="30"/>
  <c r="Q95" i="30"/>
  <c r="Q96" i="30"/>
  <c r="Q97" i="30"/>
  <c r="Q98" i="30"/>
  <c r="Q99" i="30"/>
  <c r="Q100" i="30"/>
  <c r="Q101" i="30"/>
  <c r="Q102" i="30"/>
  <c r="Q103" i="30"/>
  <c r="Q104" i="30"/>
  <c r="Q105" i="30"/>
  <c r="Q106" i="30"/>
  <c r="Q107" i="30"/>
  <c r="Q108" i="30"/>
  <c r="Q109" i="30"/>
  <c r="Q110" i="30"/>
  <c r="Q111" i="30"/>
  <c r="Q112" i="30"/>
  <c r="Q113" i="30"/>
  <c r="Q114" i="30"/>
  <c r="Q115" i="30"/>
  <c r="Q116" i="30"/>
  <c r="Q117" i="30"/>
  <c r="Q118" i="30"/>
  <c r="Q119" i="30"/>
  <c r="Q120" i="30"/>
  <c r="Q121" i="30"/>
  <c r="Q122" i="30"/>
  <c r="Q123" i="30"/>
  <c r="Q124" i="30"/>
  <c r="Q125" i="30"/>
  <c r="Q126" i="30"/>
  <c r="Q127" i="30"/>
  <c r="Q128" i="30"/>
  <c r="Q130" i="30"/>
  <c r="Q131" i="30"/>
  <c r="Q132" i="30"/>
  <c r="Q133" i="30"/>
  <c r="Q134" i="30"/>
  <c r="Q135" i="30"/>
  <c r="Q136" i="30"/>
  <c r="Q137" i="30"/>
  <c r="Q138" i="30"/>
  <c r="Q139" i="30"/>
  <c r="Q140" i="30"/>
  <c r="Q141" i="30"/>
  <c r="Q142" i="30"/>
  <c r="Q143" i="30"/>
  <c r="Q144" i="30"/>
  <c r="Q145" i="30"/>
  <c r="Q146" i="30"/>
  <c r="Q147" i="30"/>
  <c r="Q148" i="30"/>
  <c r="Q149" i="30"/>
  <c r="Q150" i="30"/>
  <c r="Q151" i="30"/>
  <c r="Q152" i="30"/>
  <c r="Q153" i="30"/>
  <c r="Q154" i="30"/>
  <c r="Q155" i="30"/>
  <c r="Q156" i="30"/>
  <c r="Q157" i="30"/>
  <c r="Q158" i="30"/>
  <c r="Q159" i="30"/>
  <c r="Q160" i="30"/>
  <c r="Q161" i="30"/>
  <c r="Q162" i="30"/>
  <c r="Q163" i="30"/>
  <c r="Q164" i="30"/>
  <c r="Q165" i="30"/>
  <c r="Q166" i="30"/>
  <c r="Q167" i="30"/>
  <c r="Q168" i="30"/>
  <c r="Q169" i="30"/>
  <c r="Q170" i="30"/>
  <c r="Q171" i="30"/>
  <c r="Q172" i="30"/>
  <c r="Q173" i="30"/>
  <c r="Q174" i="30"/>
  <c r="Q175" i="30"/>
  <c r="Q176" i="30"/>
  <c r="Q177" i="30"/>
  <c r="Q178" i="30"/>
  <c r="Q179" i="30"/>
  <c r="Q180" i="30"/>
  <c r="Q181" i="30"/>
  <c r="Q182" i="30"/>
  <c r="Q183" i="30"/>
  <c r="Q184" i="30"/>
  <c r="Q185" i="30"/>
  <c r="Q186" i="30"/>
  <c r="Q187" i="30"/>
  <c r="Q188" i="30"/>
  <c r="Q189" i="30"/>
  <c r="Q190" i="30"/>
  <c r="Q191" i="30"/>
  <c r="Q192" i="30"/>
  <c r="Q193" i="30"/>
  <c r="Q194" i="30"/>
  <c r="Q195" i="30"/>
  <c r="Q196" i="30"/>
  <c r="Q197" i="30"/>
  <c r="Q198" i="30"/>
  <c r="Q199" i="30"/>
  <c r="Q200" i="30"/>
  <c r="Q201" i="30"/>
  <c r="Q202" i="30"/>
  <c r="Q203" i="30"/>
  <c r="Q204" i="30"/>
  <c r="Q205" i="30"/>
  <c r="Q206" i="30"/>
  <c r="Q207" i="30"/>
  <c r="Q208" i="30"/>
  <c r="Q209" i="30"/>
  <c r="Q210" i="30"/>
  <c r="Q211" i="30"/>
  <c r="Q212" i="30"/>
  <c r="Q213" i="30"/>
  <c r="Q214" i="30"/>
  <c r="Q215" i="30"/>
  <c r="Q216" i="30"/>
  <c r="Q217" i="30"/>
  <c r="Q218" i="30"/>
  <c r="Q219" i="30"/>
  <c r="Q220" i="30"/>
  <c r="Q221" i="30"/>
  <c r="Q222" i="30"/>
  <c r="Q223" i="30"/>
  <c r="Q224" i="30"/>
  <c r="Q225" i="30"/>
  <c r="Q226" i="30"/>
  <c r="Q227" i="30"/>
  <c r="Q228" i="30"/>
  <c r="Q229" i="30"/>
  <c r="Q230" i="30"/>
  <c r="Q231" i="30"/>
  <c r="Q232" i="30"/>
  <c r="Q233" i="30"/>
  <c r="Q234" i="30"/>
  <c r="Q235" i="30"/>
  <c r="Q236" i="30"/>
  <c r="Q237" i="30"/>
  <c r="Q238" i="30"/>
  <c r="Q239" i="30"/>
  <c r="Q240" i="30"/>
  <c r="Q241" i="30"/>
  <c r="Q242" i="30"/>
  <c r="Q243" i="30"/>
  <c r="Q244" i="30"/>
  <c r="Q245" i="30"/>
  <c r="Q246" i="30"/>
  <c r="Q247" i="30"/>
  <c r="Q248" i="30"/>
  <c r="Q249" i="30"/>
  <c r="Q250" i="30"/>
  <c r="Q251" i="30"/>
  <c r="Q252" i="30"/>
  <c r="Q253" i="30"/>
  <c r="Q254" i="30"/>
  <c r="Q255" i="30"/>
  <c r="Q256" i="30"/>
  <c r="Q257" i="30"/>
  <c r="Q258" i="30"/>
  <c r="Q259" i="30"/>
  <c r="Q260" i="30"/>
  <c r="Q261" i="30"/>
  <c r="Q262" i="30"/>
  <c r="Q263" i="30"/>
  <c r="Q264" i="30"/>
  <c r="Q265" i="30"/>
  <c r="Q266" i="30"/>
  <c r="Q267" i="30"/>
  <c r="Q268" i="30"/>
  <c r="Q269" i="30"/>
  <c r="Q270" i="30"/>
  <c r="Q271" i="30"/>
  <c r="Q272" i="30"/>
  <c r="Q273" i="30"/>
  <c r="Q274" i="30"/>
  <c r="Q275" i="30"/>
  <c r="Q276" i="30"/>
  <c r="Q277" i="30"/>
  <c r="Q278" i="30"/>
  <c r="Q279" i="30"/>
  <c r="Q280" i="30"/>
  <c r="Q281" i="30"/>
  <c r="Q282" i="30"/>
  <c r="Q283" i="30"/>
  <c r="Q284" i="30"/>
  <c r="Q285" i="30"/>
  <c r="Q286" i="30"/>
  <c r="Q287" i="30"/>
  <c r="Q288" i="30"/>
  <c r="Q289" i="30"/>
  <c r="Q290" i="30"/>
  <c r="Q291" i="30"/>
  <c r="Q292" i="30"/>
  <c r="Q293" i="30"/>
  <c r="Q294" i="30"/>
  <c r="Q295" i="30"/>
  <c r="Q296" i="30"/>
  <c r="Q297" i="30"/>
  <c r="Q298" i="30"/>
  <c r="Q299" i="30"/>
  <c r="Q300" i="30"/>
  <c r="Q301" i="30"/>
  <c r="Q302" i="30"/>
  <c r="Q303" i="30"/>
  <c r="Q304" i="30"/>
  <c r="Q305" i="30"/>
  <c r="Q306" i="30"/>
  <c r="Q307" i="30"/>
  <c r="Q308" i="30"/>
  <c r="Q309" i="30"/>
  <c r="Q310" i="30"/>
  <c r="Q311" i="30"/>
  <c r="Q312" i="30"/>
  <c r="Q313" i="30"/>
  <c r="Q314" i="30"/>
  <c r="Q315" i="30"/>
  <c r="Q316" i="30"/>
  <c r="Q317" i="30"/>
  <c r="Q318" i="30"/>
  <c r="Q319" i="30"/>
  <c r="Q320" i="30"/>
  <c r="Q321" i="30"/>
  <c r="Q322" i="30"/>
  <c r="Q323" i="30"/>
  <c r="Q324" i="30"/>
  <c r="Q325" i="30"/>
  <c r="Q326" i="30"/>
  <c r="Q327" i="30"/>
  <c r="Q328" i="30"/>
  <c r="Q329" i="30"/>
  <c r="Q330" i="30"/>
  <c r="Q331" i="30"/>
  <c r="Q332" i="30"/>
  <c r="Q333" i="30"/>
  <c r="Q334" i="30"/>
  <c r="Q335" i="30"/>
  <c r="Q336" i="30"/>
  <c r="Q337" i="30"/>
  <c r="Q338" i="30"/>
  <c r="Q339" i="30"/>
  <c r="Q340" i="30"/>
  <c r="Q341" i="30"/>
  <c r="Q342" i="30"/>
  <c r="Q343" i="30"/>
  <c r="Q344" i="30"/>
  <c r="Q345" i="30"/>
  <c r="Q346" i="30"/>
  <c r="Q347" i="30"/>
  <c r="Q348" i="30"/>
  <c r="Q349" i="30"/>
  <c r="Q350" i="30"/>
  <c r="Q351" i="30"/>
  <c r="Q352" i="30"/>
  <c r="Q353" i="30"/>
  <c r="Q354" i="30"/>
  <c r="Q355" i="30"/>
  <c r="Q356" i="30"/>
  <c r="Q357" i="30"/>
  <c r="Q358" i="30"/>
  <c r="Q359" i="30"/>
  <c r="Q360" i="30"/>
  <c r="Q361" i="30"/>
  <c r="Q362" i="30"/>
  <c r="Q363" i="30"/>
  <c r="Q364" i="30"/>
  <c r="Q365" i="30"/>
  <c r="Q366" i="30"/>
  <c r="Q367" i="30"/>
  <c r="Q368" i="30"/>
  <c r="Q369" i="30"/>
  <c r="Q370" i="30"/>
  <c r="Q371" i="30"/>
  <c r="Q372" i="30"/>
  <c r="Q373" i="30"/>
  <c r="Q374" i="30"/>
  <c r="Q375" i="30"/>
  <c r="Q376" i="30"/>
  <c r="Q377" i="30"/>
  <c r="Q378" i="30"/>
  <c r="Q379" i="30"/>
  <c r="Q380" i="30"/>
  <c r="Q381" i="30"/>
  <c r="Q382" i="30"/>
  <c r="Q383" i="30"/>
  <c r="Q384" i="30"/>
  <c r="Q385" i="30"/>
  <c r="Q386" i="30"/>
  <c r="Q387" i="30"/>
  <c r="Q388" i="30"/>
  <c r="Q389" i="30"/>
  <c r="Q390" i="30"/>
  <c r="Q391" i="30"/>
  <c r="Q392" i="30"/>
  <c r="Q393" i="30"/>
  <c r="Q394" i="30"/>
  <c r="Q395" i="30"/>
  <c r="Q396" i="30"/>
  <c r="Q397" i="30"/>
  <c r="Q398" i="30"/>
  <c r="Q399" i="30"/>
  <c r="Q400" i="30"/>
  <c r="Q401" i="30"/>
  <c r="Q402" i="30"/>
  <c r="Q403" i="30"/>
  <c r="Q404" i="30"/>
  <c r="Q405" i="30"/>
  <c r="Q406" i="30"/>
  <c r="Q407" i="30"/>
  <c r="Q408" i="30"/>
  <c r="Q409" i="30"/>
  <c r="Q410" i="30"/>
  <c r="Q411" i="30"/>
  <c r="Q412" i="30"/>
  <c r="Q413" i="30"/>
  <c r="Q414" i="30"/>
  <c r="Q415" i="30"/>
  <c r="Q416" i="30"/>
  <c r="Q417" i="30"/>
  <c r="Q418" i="30"/>
  <c r="Q419" i="30"/>
  <c r="Q420" i="30"/>
  <c r="Q421" i="30"/>
  <c r="Q422" i="30"/>
  <c r="Q423" i="30"/>
  <c r="Q424" i="30"/>
  <c r="Q425" i="30"/>
  <c r="Q426" i="30"/>
  <c r="Q427" i="30"/>
  <c r="Q428" i="30"/>
  <c r="Q429" i="30"/>
  <c r="Q430" i="30"/>
  <c r="Q431" i="30"/>
  <c r="Q432" i="30"/>
  <c r="Q433" i="30"/>
  <c r="Q434" i="30"/>
  <c r="Q435" i="30"/>
  <c r="Q436" i="30"/>
  <c r="Q437" i="30"/>
  <c r="Q438" i="30"/>
  <c r="Q439" i="30"/>
  <c r="Q440" i="30"/>
  <c r="Q441" i="30"/>
  <c r="Q442" i="30"/>
  <c r="Q443" i="30"/>
  <c r="Q444" i="30"/>
  <c r="Q445" i="30"/>
  <c r="Q446" i="30"/>
  <c r="Q447" i="30"/>
  <c r="Q448" i="30"/>
  <c r="Q449" i="30"/>
  <c r="Q450" i="30"/>
  <c r="Q451" i="30"/>
  <c r="Q452" i="30"/>
  <c r="Q453" i="30"/>
  <c r="Q454" i="30"/>
  <c r="Q455" i="30"/>
  <c r="Q456" i="30"/>
  <c r="Q457" i="30"/>
  <c r="Q458" i="30"/>
  <c r="Q459" i="30"/>
  <c r="Q460" i="30"/>
  <c r="Q461" i="30"/>
  <c r="Q462" i="30"/>
  <c r="Q463" i="30"/>
  <c r="Q464" i="30"/>
  <c r="Q465" i="30"/>
  <c r="Q466" i="30"/>
  <c r="Q467" i="30"/>
  <c r="Q468" i="30"/>
  <c r="Q469" i="30"/>
  <c r="Q470" i="30"/>
  <c r="Q471" i="30"/>
  <c r="Q472" i="30"/>
  <c r="Q473" i="30"/>
  <c r="Q474" i="30"/>
  <c r="Q475" i="30"/>
  <c r="Q476" i="30"/>
  <c r="Q477" i="30"/>
  <c r="Q478" i="30"/>
  <c r="Q479" i="30"/>
  <c r="Q480" i="30"/>
  <c r="Q481" i="30"/>
  <c r="Q482" i="30"/>
  <c r="Q483" i="30"/>
  <c r="Q484" i="30"/>
  <c r="Q485" i="30"/>
  <c r="Q486" i="30"/>
  <c r="Q487" i="30"/>
  <c r="Q488" i="30"/>
  <c r="Q489" i="30"/>
  <c r="Q490" i="30"/>
  <c r="Q491" i="30"/>
  <c r="Q492" i="30"/>
  <c r="Q493" i="30"/>
  <c r="Q494" i="30"/>
  <c r="Q495" i="30"/>
  <c r="Q496" i="30"/>
  <c r="Q497" i="30"/>
  <c r="Q498" i="30"/>
  <c r="Q499" i="30"/>
  <c r="Q500" i="30"/>
  <c r="Q501" i="30"/>
  <c r="Q502" i="30"/>
  <c r="Q503" i="30"/>
  <c r="Q504" i="30"/>
  <c r="Q505" i="30"/>
  <c r="Q506" i="30"/>
  <c r="Q507" i="30"/>
  <c r="Q508" i="30"/>
  <c r="Q509" i="30"/>
  <c r="Q510" i="30"/>
  <c r="Q511" i="30"/>
  <c r="Q512" i="30"/>
  <c r="Q513" i="30"/>
  <c r="Q514" i="30"/>
  <c r="Q515" i="30"/>
  <c r="Q516" i="30"/>
  <c r="Q517" i="30"/>
  <c r="Q518" i="30"/>
  <c r="Q519" i="30"/>
  <c r="Q520" i="30"/>
  <c r="Q521" i="30"/>
  <c r="Q522" i="30"/>
  <c r="Q523" i="30"/>
  <c r="Q524" i="30"/>
  <c r="Q525" i="30"/>
  <c r="Q526" i="30"/>
  <c r="Q527" i="30"/>
  <c r="Q528" i="30"/>
  <c r="Q529" i="30"/>
  <c r="Q530" i="30"/>
  <c r="Q531" i="30"/>
  <c r="Q532" i="30"/>
  <c r="Q533" i="30"/>
  <c r="Q534" i="30"/>
  <c r="Q535" i="30"/>
  <c r="Q536" i="30"/>
  <c r="Q537" i="30"/>
  <c r="Q538" i="30"/>
  <c r="Q539" i="30"/>
  <c r="Q540" i="30"/>
  <c r="Q541" i="30"/>
  <c r="Q542" i="30"/>
  <c r="Q543" i="30"/>
  <c r="Q544" i="30"/>
  <c r="Q545" i="30"/>
  <c r="Q546" i="30"/>
  <c r="Q547" i="30"/>
  <c r="Q548" i="30"/>
  <c r="Q549" i="30"/>
  <c r="Q550" i="30"/>
  <c r="Q551" i="30"/>
  <c r="Q552" i="30"/>
  <c r="Q553" i="30"/>
  <c r="Q554" i="30"/>
  <c r="Q555" i="30"/>
  <c r="Q556" i="30"/>
  <c r="Q557" i="30"/>
  <c r="Q558" i="30"/>
  <c r="Q559" i="30"/>
  <c r="Q560" i="30"/>
  <c r="Q561" i="30"/>
  <c r="Q562" i="30"/>
  <c r="Q563" i="30"/>
  <c r="Q564" i="30"/>
  <c r="Q565" i="30"/>
  <c r="Q566" i="30"/>
  <c r="Q567" i="30"/>
  <c r="Q568" i="30"/>
  <c r="Q569" i="30"/>
  <c r="Q570" i="30"/>
  <c r="Q571" i="30"/>
  <c r="Q572" i="30"/>
  <c r="Q573" i="30"/>
  <c r="Q574" i="30"/>
  <c r="Q575" i="30"/>
  <c r="Q576" i="30"/>
  <c r="Q577" i="30"/>
  <c r="Q578" i="30"/>
  <c r="Q579" i="30"/>
  <c r="Q580" i="30"/>
  <c r="Q581" i="30"/>
  <c r="Q582" i="30"/>
  <c r="Q583" i="30"/>
  <c r="Q584" i="30"/>
  <c r="Q585" i="30"/>
  <c r="Q586" i="30"/>
  <c r="Q587" i="30"/>
  <c r="Q588" i="30"/>
  <c r="Q589" i="30"/>
  <c r="Q590" i="30"/>
  <c r="Q591" i="30"/>
  <c r="Q592" i="30"/>
  <c r="Q593" i="30"/>
  <c r="Q594" i="30"/>
  <c r="Q595" i="30"/>
  <c r="Q596" i="30"/>
  <c r="Q597" i="30"/>
  <c r="Q598" i="30"/>
  <c r="Q599" i="30"/>
  <c r="Q600" i="30"/>
  <c r="Q601" i="30"/>
  <c r="Q602" i="30"/>
  <c r="Q603" i="30"/>
  <c r="Q604" i="30"/>
  <c r="Q605" i="30"/>
  <c r="Q606" i="30"/>
  <c r="Q607" i="30"/>
  <c r="Q608" i="30"/>
  <c r="Q609" i="30"/>
  <c r="Q610" i="30"/>
  <c r="Q611" i="30"/>
  <c r="Q612" i="30"/>
  <c r="Q613" i="30"/>
  <c r="Q614" i="30"/>
  <c r="Q615" i="30"/>
  <c r="Q616" i="30"/>
  <c r="Q617" i="30"/>
  <c r="Q618" i="30"/>
  <c r="Q619" i="30"/>
  <c r="Q620" i="30"/>
  <c r="Q621" i="30"/>
  <c r="Q622" i="30"/>
  <c r="Q623" i="30"/>
  <c r="Q624" i="30"/>
  <c r="Q625" i="30"/>
  <c r="Q626" i="30"/>
  <c r="Q627" i="30"/>
  <c r="Q628" i="30"/>
  <c r="Q629" i="30"/>
  <c r="Q630" i="30"/>
  <c r="Q631" i="30"/>
  <c r="Q632" i="30"/>
  <c r="Q633" i="30"/>
  <c r="Q634" i="30"/>
  <c r="Q635" i="30"/>
  <c r="Q636" i="30"/>
  <c r="Q637" i="30"/>
  <c r="Q638" i="30"/>
  <c r="Q639" i="30"/>
  <c r="Q640" i="30"/>
  <c r="Q641" i="30"/>
  <c r="Q642" i="30"/>
  <c r="Q643" i="30"/>
  <c r="Q644" i="30"/>
  <c r="Q645" i="30"/>
  <c r="Q646" i="30"/>
  <c r="Q647" i="30"/>
  <c r="Q648" i="30"/>
  <c r="Q649" i="30"/>
  <c r="Q650" i="30"/>
  <c r="Q651" i="30"/>
  <c r="Q652" i="30"/>
  <c r="Q653" i="30"/>
  <c r="Q654" i="30"/>
  <c r="Q655" i="30"/>
  <c r="Q656" i="30"/>
  <c r="Q657" i="30"/>
  <c r="Q658" i="30"/>
  <c r="Q659" i="30"/>
  <c r="Q660" i="30"/>
  <c r="Q661" i="30"/>
  <c r="Q662" i="30"/>
  <c r="Q663" i="30"/>
  <c r="Q664" i="30"/>
  <c r="Q665" i="30"/>
  <c r="Q666" i="30"/>
  <c r="Q667" i="30"/>
  <c r="Q668" i="30"/>
  <c r="Q669" i="30"/>
  <c r="Q670" i="30"/>
  <c r="Q671" i="30"/>
  <c r="Q672" i="30"/>
  <c r="Q673" i="30"/>
  <c r="Q674" i="30"/>
  <c r="Q675" i="30"/>
  <c r="Q676" i="30"/>
  <c r="Q677" i="30"/>
  <c r="Q678" i="30"/>
  <c r="Q679" i="30"/>
  <c r="Q680" i="30"/>
  <c r="Q681" i="30"/>
  <c r="Q682" i="30"/>
  <c r="Q683" i="30"/>
  <c r="Q684" i="30"/>
  <c r="Q685" i="30"/>
  <c r="Q686" i="30"/>
  <c r="Q687" i="30"/>
  <c r="Q688" i="30"/>
  <c r="Q689" i="30"/>
  <c r="Q690" i="30"/>
  <c r="Q691" i="30"/>
  <c r="Q692" i="30"/>
  <c r="Q693" i="30"/>
  <c r="Q694" i="30"/>
  <c r="Q695" i="30"/>
  <c r="Q696" i="30"/>
  <c r="Q697" i="30"/>
  <c r="Q698" i="30"/>
  <c r="Q699" i="30"/>
  <c r="Q700" i="30"/>
  <c r="Q701" i="30"/>
  <c r="Q702" i="30"/>
  <c r="Q703" i="30"/>
  <c r="Q704" i="30"/>
  <c r="Q705" i="30"/>
  <c r="Q706" i="30"/>
  <c r="Q707" i="30"/>
  <c r="Q708" i="30"/>
  <c r="Q709" i="30"/>
  <c r="Q710" i="30"/>
  <c r="Q711" i="30"/>
  <c r="Q712" i="30"/>
  <c r="Q713" i="30"/>
  <c r="Q714" i="30"/>
  <c r="Q715" i="30"/>
  <c r="Q716" i="30"/>
  <c r="Q717" i="30"/>
  <c r="Q718" i="30"/>
  <c r="Q719" i="30"/>
  <c r="Q720" i="30"/>
  <c r="Q721" i="30"/>
  <c r="Q722" i="30"/>
  <c r="Q723" i="30"/>
  <c r="Q724" i="30"/>
  <c r="Q725" i="30"/>
  <c r="Q726" i="30"/>
  <c r="Q727" i="30"/>
  <c r="Q728" i="30"/>
  <c r="Q729" i="30"/>
  <c r="Q730" i="30"/>
  <c r="Q731" i="30"/>
  <c r="Q732" i="30"/>
  <c r="Q733" i="30"/>
  <c r="Q734" i="30"/>
  <c r="Q735" i="30"/>
  <c r="Q736" i="30"/>
  <c r="Q737" i="30"/>
  <c r="Q738" i="30"/>
  <c r="Q739" i="30"/>
  <c r="Q740" i="30"/>
  <c r="Q741" i="30"/>
  <c r="Q742" i="30"/>
  <c r="Q743" i="30"/>
  <c r="Q744" i="30"/>
  <c r="Q745" i="30"/>
  <c r="Q746" i="30"/>
  <c r="Q747" i="30"/>
  <c r="Q748" i="30"/>
  <c r="Q749" i="30"/>
  <c r="Q750" i="30"/>
  <c r="Q751" i="30"/>
  <c r="Q752" i="30"/>
  <c r="Q753" i="30"/>
  <c r="Q754" i="30"/>
  <c r="Q755" i="30"/>
  <c r="Q756" i="30"/>
  <c r="Q757" i="30"/>
  <c r="Q758" i="30"/>
  <c r="Q759" i="30"/>
  <c r="Q760" i="30"/>
  <c r="Q761" i="30"/>
  <c r="Q762" i="30"/>
  <c r="Q763" i="30"/>
  <c r="Q764" i="30"/>
  <c r="Q765" i="30"/>
  <c r="Q766" i="30"/>
  <c r="Q767" i="30"/>
  <c r="Q768" i="30"/>
  <c r="Q769" i="30"/>
  <c r="Q770" i="30"/>
  <c r="Q771" i="30"/>
  <c r="Q772" i="30"/>
  <c r="Q773" i="30"/>
  <c r="Q774" i="30"/>
  <c r="Q775" i="30"/>
  <c r="Q776" i="30"/>
  <c r="Q777" i="30"/>
  <c r="Q778" i="30"/>
  <c r="Q779" i="30"/>
  <c r="Q780" i="30"/>
  <c r="Q781" i="30"/>
  <c r="Q782" i="30"/>
  <c r="Q783" i="30"/>
  <c r="Q784" i="30"/>
  <c r="Q785" i="30"/>
  <c r="Q786" i="30"/>
  <c r="Q787" i="30"/>
  <c r="Q788" i="30"/>
  <c r="Q789" i="30"/>
  <c r="Q790" i="30"/>
  <c r="Q791" i="30"/>
  <c r="Q792" i="30"/>
  <c r="Q793" i="30"/>
  <c r="Q794" i="30"/>
  <c r="Q795" i="30"/>
  <c r="Q796" i="30"/>
  <c r="Q797" i="30"/>
  <c r="Q798" i="30"/>
  <c r="Q799" i="30"/>
  <c r="Q800" i="30"/>
  <c r="Q801" i="30"/>
  <c r="Q802" i="30"/>
  <c r="Q803" i="30"/>
  <c r="Q804" i="30"/>
  <c r="Q805" i="30"/>
  <c r="Q806" i="30"/>
  <c r="Q807" i="30"/>
  <c r="Q808" i="30"/>
  <c r="Q809" i="30"/>
  <c r="Q810" i="30"/>
  <c r="Q811" i="30"/>
  <c r="Q812" i="30"/>
  <c r="Q813" i="30"/>
  <c r="Q814" i="30"/>
  <c r="Q815" i="30"/>
  <c r="Q816" i="30"/>
  <c r="Q817" i="30"/>
  <c r="Q818" i="30"/>
  <c r="Q819" i="30"/>
  <c r="Q820" i="30"/>
  <c r="Q821" i="30"/>
  <c r="Q822" i="30"/>
  <c r="Q823" i="30"/>
  <c r="Q824" i="30"/>
  <c r="Q825" i="30"/>
  <c r="Q826" i="30"/>
  <c r="Q827" i="30"/>
  <c r="Q828" i="30"/>
  <c r="Q829" i="30"/>
  <c r="Q830" i="30"/>
  <c r="Q831" i="30"/>
  <c r="Q832" i="30"/>
  <c r="Q833" i="30"/>
  <c r="Q834" i="30"/>
  <c r="Q835" i="30"/>
  <c r="Q836" i="30"/>
  <c r="Q837" i="30"/>
  <c r="Q838" i="30"/>
  <c r="Q839" i="30"/>
  <c r="Q840" i="30"/>
  <c r="Q841" i="30"/>
  <c r="Q842" i="30"/>
  <c r="Q843" i="30"/>
  <c r="Q844" i="30"/>
  <c r="Q845" i="30"/>
  <c r="Q846" i="30"/>
  <c r="Q847" i="30"/>
  <c r="Q848" i="30"/>
  <c r="Q849" i="30"/>
  <c r="Q850" i="30"/>
  <c r="Q851" i="30"/>
  <c r="Q852" i="30"/>
  <c r="Q853" i="30"/>
  <c r="Q854" i="30"/>
  <c r="Q855" i="30"/>
  <c r="Q856" i="30"/>
  <c r="Q857" i="30"/>
  <c r="Q858" i="30"/>
  <c r="Q859" i="30"/>
  <c r="Q860" i="30"/>
  <c r="Q861" i="30"/>
  <c r="Q862" i="30"/>
  <c r="Q863" i="30"/>
  <c r="Q864" i="30"/>
  <c r="Q865" i="30"/>
  <c r="Q866" i="30"/>
  <c r="Q867" i="30"/>
  <c r="Q868" i="30"/>
  <c r="Q869" i="30"/>
  <c r="Q870" i="30"/>
  <c r="Q871" i="30"/>
  <c r="Q872" i="30"/>
  <c r="Q873" i="30"/>
  <c r="Q874" i="30"/>
  <c r="Q875" i="30"/>
  <c r="Q876" i="30"/>
  <c r="Q877" i="30"/>
  <c r="Q878" i="30"/>
  <c r="Q879" i="30"/>
  <c r="Q880" i="30"/>
  <c r="Q881" i="30"/>
  <c r="Q882" i="30"/>
  <c r="Q883" i="30"/>
  <c r="Q884" i="30"/>
  <c r="Q885" i="30"/>
  <c r="Q886" i="30"/>
  <c r="Q887" i="30"/>
  <c r="Q888" i="30"/>
  <c r="Q889" i="30"/>
  <c r="Q890" i="30"/>
  <c r="Q891" i="30"/>
  <c r="Q892" i="30"/>
  <c r="Q893" i="30"/>
  <c r="Q894" i="30"/>
  <c r="Q895" i="30"/>
  <c r="Q896" i="30"/>
  <c r="Q897" i="30"/>
  <c r="Q898" i="30"/>
  <c r="Q899" i="30"/>
  <c r="Q900" i="30"/>
  <c r="Q902" i="30"/>
  <c r="Q903" i="30"/>
  <c r="AP71" i="11" s="1"/>
  <c r="Q904" i="30"/>
  <c r="Q906" i="30"/>
  <c r="Q907" i="30"/>
  <c r="Q908" i="30"/>
  <c r="Q910" i="30"/>
  <c r="Q911" i="30"/>
  <c r="Q912" i="30"/>
  <c r="Q913" i="30"/>
  <c r="Q916" i="30"/>
  <c r="Q917" i="30"/>
  <c r="Q918" i="30"/>
  <c r="Q919" i="30"/>
  <c r="Q920" i="30"/>
  <c r="Q921" i="30"/>
  <c r="Q922" i="30"/>
  <c r="Q923" i="30"/>
  <c r="Q924" i="30"/>
  <c r="Q925" i="30"/>
  <c r="Q926" i="30"/>
  <c r="Q927" i="30"/>
  <c r="Q928" i="30"/>
  <c r="Q929" i="30"/>
  <c r="Q930" i="30"/>
  <c r="Q931" i="30"/>
  <c r="Q932" i="30"/>
  <c r="Q933" i="30"/>
  <c r="Q934" i="30"/>
  <c r="Q935" i="30"/>
  <c r="Q936" i="30"/>
  <c r="Q937" i="30"/>
  <c r="Q938" i="30"/>
  <c r="Q939" i="30"/>
  <c r="Q940" i="30"/>
  <c r="Q941" i="30"/>
  <c r="Q942" i="30"/>
  <c r="Q943" i="30"/>
  <c r="Q944" i="30"/>
  <c r="Q945" i="30"/>
  <c r="Q946" i="30"/>
  <c r="Q947" i="30"/>
  <c r="Q948" i="30"/>
  <c r="Q949" i="30"/>
  <c r="Q950" i="30"/>
  <c r="Q951" i="30"/>
  <c r="Q953" i="30"/>
  <c r="Q957" i="30"/>
  <c r="Q958" i="30"/>
  <c r="AP152" i="11" s="1"/>
  <c r="Q959" i="30"/>
  <c r="Q960" i="30"/>
  <c r="Q961" i="30"/>
  <c r="Q962" i="30"/>
  <c r="Q963" i="30"/>
  <c r="Q964" i="30"/>
  <c r="Q965" i="30"/>
  <c r="Q966" i="30"/>
  <c r="Q967" i="30"/>
  <c r="Q968" i="30"/>
  <c r="Q969" i="30"/>
  <c r="Q970" i="30"/>
  <c r="Q971" i="30"/>
  <c r="Q972" i="30"/>
  <c r="Q973" i="30"/>
  <c r="Q974" i="30"/>
  <c r="Q975" i="30"/>
  <c r="Q976" i="30"/>
  <c r="Q4" i="30"/>
  <c r="B20" i="11"/>
  <c r="A20" i="11" s="1"/>
  <c r="B79" i="11"/>
  <c r="A79" i="11" s="1"/>
  <c r="B26" i="11"/>
  <c r="A26" i="11" s="1"/>
  <c r="B51" i="11"/>
  <c r="A51" i="11" s="1"/>
  <c r="B213" i="11"/>
  <c r="A213" i="11" s="1"/>
  <c r="B10" i="11"/>
  <c r="A10" i="11" s="1"/>
  <c r="B229" i="11"/>
  <c r="A229" i="11" s="1"/>
  <c r="B150" i="11"/>
  <c r="A150" i="11" s="1"/>
  <c r="B123" i="11"/>
  <c r="A123" i="11" s="1"/>
  <c r="B124" i="11"/>
  <c r="A124" i="11" s="1"/>
  <c r="B226" i="11"/>
  <c r="A226" i="11" s="1"/>
  <c r="B68" i="11"/>
  <c r="A68" i="11" s="1"/>
  <c r="B11" i="11"/>
  <c r="A11" i="11" s="1"/>
  <c r="B137" i="11"/>
  <c r="A137" i="11" s="1"/>
  <c r="B12" i="11"/>
  <c r="A12" i="11" s="1"/>
  <c r="B78" i="11"/>
  <c r="A78" i="11" s="1"/>
  <c r="B99" i="11"/>
  <c r="A99" i="11" s="1"/>
  <c r="B113" i="11"/>
  <c r="A113" i="11" s="1"/>
  <c r="B138" i="11"/>
  <c r="A138" i="11" s="1"/>
  <c r="B16" i="11"/>
  <c r="A16" i="11" s="1"/>
  <c r="B47" i="11"/>
  <c r="A47" i="11" s="1"/>
  <c r="B125" i="11"/>
  <c r="A125" i="11" s="1"/>
  <c r="B114" i="11"/>
  <c r="A114" i="11" s="1"/>
  <c r="B161" i="11"/>
  <c r="A161" i="11" s="1"/>
  <c r="B162" i="11"/>
  <c r="A162" i="11" s="1"/>
  <c r="B115" i="11"/>
  <c r="A115" i="11" s="1"/>
  <c r="B48" i="11"/>
  <c r="A48" i="11" s="1"/>
  <c r="B69" i="11"/>
  <c r="A69" i="11" s="1"/>
  <c r="B116" i="11"/>
  <c r="A116" i="11" s="1"/>
  <c r="B70" i="11"/>
  <c r="A70" i="11" s="1"/>
  <c r="B163" i="11"/>
  <c r="A163" i="11" s="1"/>
  <c r="B117" i="11"/>
  <c r="A117" i="11" s="1"/>
  <c r="B238" i="11"/>
  <c r="A238" i="11" s="1"/>
  <c r="B35" i="11"/>
  <c r="A35" i="11" s="1"/>
  <c r="B100" i="11"/>
  <c r="A100" i="11" s="1"/>
  <c r="B36" i="11"/>
  <c r="A36" i="11" s="1"/>
  <c r="B29" i="11"/>
  <c r="A29" i="11" s="1"/>
  <c r="B160" i="11"/>
  <c r="A160" i="11" s="1"/>
  <c r="B151" i="11"/>
  <c r="A151" i="11" s="1"/>
  <c r="B233" i="11"/>
  <c r="A233" i="11" s="1"/>
  <c r="B214" i="11"/>
  <c r="A214" i="11" s="1"/>
  <c r="B215" i="11"/>
  <c r="A215" i="11" s="1"/>
  <c r="B62" i="11"/>
  <c r="A62" i="11" s="1"/>
  <c r="B63" i="11"/>
  <c r="A63" i="11" s="1"/>
  <c r="B80" i="11"/>
  <c r="A80" i="11" s="1"/>
  <c r="B81" i="11"/>
  <c r="A81" i="11" s="1"/>
  <c r="B37" i="11"/>
  <c r="A37" i="11" s="1"/>
  <c r="B13" i="11"/>
  <c r="A13" i="11" s="1"/>
  <c r="B82" i="11"/>
  <c r="A82" i="11" s="1"/>
  <c r="B189" i="11"/>
  <c r="A189" i="11" s="1"/>
  <c r="B190" i="11"/>
  <c r="A190" i="11" s="1"/>
  <c r="B64" i="11"/>
  <c r="A64" i="11" s="1"/>
  <c r="B206" i="11"/>
  <c r="A206" i="11" s="1"/>
  <c r="B83" i="11"/>
  <c r="A83" i="11" s="1"/>
  <c r="B84" i="11"/>
  <c r="A84" i="11" s="1"/>
  <c r="B17" i="11"/>
  <c r="A17" i="11" s="1"/>
  <c r="B175" i="11"/>
  <c r="A175" i="11" s="1"/>
  <c r="B30" i="11"/>
  <c r="A30" i="11" s="1"/>
  <c r="B52" i="11"/>
  <c r="A52" i="11" s="1"/>
  <c r="B207" i="11"/>
  <c r="A207" i="11" s="1"/>
  <c r="B65" i="11"/>
  <c r="A65" i="11" s="1"/>
  <c r="B126" i="11"/>
  <c r="A126" i="11" s="1"/>
  <c r="B164" i="11"/>
  <c r="A164" i="11" s="1"/>
  <c r="B176" i="11"/>
  <c r="A176" i="11" s="1"/>
  <c r="B191" i="11"/>
  <c r="A191" i="11" s="1"/>
  <c r="B53" i="11"/>
  <c r="A53" i="11" s="1"/>
  <c r="B165" i="11"/>
  <c r="A165" i="11" s="1"/>
  <c r="B166" i="11"/>
  <c r="A166" i="11" s="1"/>
  <c r="B167" i="11"/>
  <c r="A167" i="11" s="1"/>
  <c r="B197" i="11"/>
  <c r="A197" i="11" s="1"/>
  <c r="B85" i="11"/>
  <c r="A85" i="11" s="1"/>
  <c r="B139" i="11"/>
  <c r="A139" i="11" s="1"/>
  <c r="B140" i="11"/>
  <c r="A140" i="11" s="1"/>
  <c r="B177" i="11"/>
  <c r="A177" i="11" s="1"/>
  <c r="B178" i="11"/>
  <c r="A178" i="11" s="1"/>
  <c r="B127" i="11"/>
  <c r="A127" i="11" s="1"/>
  <c r="B128" i="11"/>
  <c r="A128" i="11" s="1"/>
  <c r="B198" i="11"/>
  <c r="A198" i="11" s="1"/>
  <c r="B38" i="11"/>
  <c r="A38" i="11" s="1"/>
  <c r="B208" i="11"/>
  <c r="A208" i="11" s="1"/>
  <c r="B192" i="11"/>
  <c r="A192" i="11" s="1"/>
  <c r="B21" i="11"/>
  <c r="A21" i="11" s="1"/>
  <c r="B86" i="11"/>
  <c r="A86" i="11" s="1"/>
  <c r="B129" i="11"/>
  <c r="A129" i="11" s="1"/>
  <c r="B168" i="11"/>
  <c r="A168" i="11" s="1"/>
  <c r="B66" i="11"/>
  <c r="A66" i="11" s="1"/>
  <c r="B130" i="11"/>
  <c r="A130" i="11" s="1"/>
  <c r="B141" i="11"/>
  <c r="A141" i="11" s="1"/>
  <c r="B234" i="11"/>
  <c r="A234" i="11" s="1"/>
  <c r="B235" i="11"/>
  <c r="A235" i="11" s="1"/>
  <c r="B87" i="11"/>
  <c r="A87" i="11" s="1"/>
  <c r="B209" i="11"/>
  <c r="A209" i="11" s="1"/>
  <c r="B54" i="11"/>
  <c r="A54" i="11" s="1"/>
  <c r="B39" i="11"/>
  <c r="A39" i="11" s="1"/>
  <c r="B55" i="11"/>
  <c r="A55" i="11" s="1"/>
  <c r="B101" i="11"/>
  <c r="A101" i="11" s="1"/>
  <c r="B102" i="11"/>
  <c r="A102" i="11" s="1"/>
  <c r="B22" i="11"/>
  <c r="A22" i="11" s="1"/>
  <c r="B18" i="11"/>
  <c r="A18" i="11" s="1"/>
  <c r="B142" i="11"/>
  <c r="A142" i="11" s="1"/>
  <c r="B131" i="11"/>
  <c r="A131" i="11" s="1"/>
  <c r="B103" i="11"/>
  <c r="A103" i="11" s="1"/>
  <c r="B67" i="11"/>
  <c r="A67" i="11" s="1"/>
  <c r="B169" i="11"/>
  <c r="A169" i="11" s="1"/>
  <c r="B143" i="11"/>
  <c r="A143" i="11" s="1"/>
  <c r="B144" i="11"/>
  <c r="A144" i="11" s="1"/>
  <c r="B216" i="11"/>
  <c r="A216" i="11" s="1"/>
  <c r="B88" i="11"/>
  <c r="A88" i="11" s="1"/>
  <c r="B40" i="11"/>
  <c r="A40" i="11" s="1"/>
  <c r="B132" i="11"/>
  <c r="A132" i="11" s="1"/>
  <c r="B118" i="11"/>
  <c r="A118" i="11" s="1"/>
  <c r="B222" i="11"/>
  <c r="A222" i="11" s="1"/>
  <c r="B72" i="11"/>
  <c r="A72" i="11" s="1"/>
  <c r="B73" i="11"/>
  <c r="A73" i="11" s="1"/>
  <c r="B199" i="11"/>
  <c r="A199" i="11" s="1"/>
  <c r="B89" i="11"/>
  <c r="A89" i="11" s="1"/>
  <c r="B90" i="11"/>
  <c r="A90" i="11" s="1"/>
  <c r="B200" i="11"/>
  <c r="A200" i="11" s="1"/>
  <c r="B231" i="11"/>
  <c r="A231" i="11" s="1"/>
  <c r="B104" i="11"/>
  <c r="A104" i="11" s="1"/>
  <c r="B105" i="11"/>
  <c r="A105" i="11" s="1"/>
  <c r="B201" i="11"/>
  <c r="A201" i="11" s="1"/>
  <c r="B217" i="11"/>
  <c r="A217" i="11" s="1"/>
  <c r="B106" i="11"/>
  <c r="A106" i="11" s="1"/>
  <c r="B153" i="11"/>
  <c r="A153" i="11" s="1"/>
  <c r="B145" i="11"/>
  <c r="A145" i="11" s="1"/>
  <c r="B146" i="11"/>
  <c r="A146" i="11" s="1"/>
  <c r="B179" i="11"/>
  <c r="A179" i="11" s="1"/>
  <c r="B107" i="11"/>
  <c r="A107" i="11" s="1"/>
  <c r="B232" i="11"/>
  <c r="A232" i="11" s="1"/>
  <c r="B108" i="11"/>
  <c r="A108" i="11" s="1"/>
  <c r="B19" i="11"/>
  <c r="A19" i="11" s="1"/>
  <c r="B23" i="11"/>
  <c r="A23" i="11" s="1"/>
  <c r="B119" i="11"/>
  <c r="A119" i="11" s="1"/>
  <c r="B91" i="11"/>
  <c r="A91" i="11" s="1"/>
  <c r="B31" i="11"/>
  <c r="A31" i="11" s="1"/>
  <c r="B27" i="11"/>
  <c r="A27" i="11" s="1"/>
  <c r="B154" i="11"/>
  <c r="A154" i="11" s="1"/>
  <c r="B133" i="11"/>
  <c r="A133" i="11" s="1"/>
  <c r="B109" i="11"/>
  <c r="A109" i="11" s="1"/>
  <c r="B120" i="11"/>
  <c r="A120" i="11" s="1"/>
  <c r="B180" i="11"/>
  <c r="A180" i="11" s="1"/>
  <c r="B181" i="11"/>
  <c r="A181" i="11" s="1"/>
  <c r="B32" i="11"/>
  <c r="A32" i="11" s="1"/>
  <c r="B41" i="11"/>
  <c r="A41" i="11" s="1"/>
  <c r="B42" i="11"/>
  <c r="A42" i="11" s="1"/>
  <c r="B182" i="11"/>
  <c r="A182" i="11" s="1"/>
  <c r="B183" i="11"/>
  <c r="A183" i="11" s="1"/>
  <c r="B202" i="11"/>
  <c r="A202" i="11" s="1"/>
  <c r="B223" i="11"/>
  <c r="A223" i="11" s="1"/>
  <c r="B170" i="11"/>
  <c r="A170" i="11" s="1"/>
  <c r="B171" i="11"/>
  <c r="A171" i="11" s="1"/>
  <c r="B24" i="11"/>
  <c r="A24" i="11" s="1"/>
  <c r="B25" i="11"/>
  <c r="A25" i="11" s="1"/>
  <c r="B193" i="11"/>
  <c r="A193" i="11" s="1"/>
  <c r="B61" i="11"/>
  <c r="A61" i="11" s="1"/>
  <c r="B92" i="11"/>
  <c r="A92" i="11" s="1"/>
  <c r="B49" i="11"/>
  <c r="A49" i="11" s="1"/>
  <c r="B28" i="11"/>
  <c r="A28" i="11" s="1"/>
  <c r="B194" i="11"/>
  <c r="A194" i="11" s="1"/>
  <c r="B224" i="11"/>
  <c r="A224" i="11" s="1"/>
  <c r="B218" i="11"/>
  <c r="A218" i="11" s="1"/>
  <c r="B219" i="11"/>
  <c r="A219" i="11" s="1"/>
  <c r="B210" i="11"/>
  <c r="A210" i="11" s="1"/>
  <c r="B203" i="11"/>
  <c r="A203" i="11" s="1"/>
  <c r="B134" i="11"/>
  <c r="A134" i="11" s="1"/>
  <c r="B204" i="11"/>
  <c r="A204" i="11" s="1"/>
  <c r="B93" i="11"/>
  <c r="A93" i="11" s="1"/>
  <c r="B135" i="11"/>
  <c r="A135" i="11" s="1"/>
  <c r="B220" i="11"/>
  <c r="A220" i="11" s="1"/>
  <c r="B184" i="11"/>
  <c r="A184" i="11" s="1"/>
  <c r="B94" i="11"/>
  <c r="A94" i="11" s="1"/>
  <c r="B227" i="11"/>
  <c r="A227" i="11" s="1"/>
  <c r="B155" i="11"/>
  <c r="A155" i="11" s="1"/>
  <c r="B156" i="11"/>
  <c r="A156" i="11" s="1"/>
  <c r="B56" i="11"/>
  <c r="A56" i="11" s="1"/>
  <c r="B74" i="11"/>
  <c r="A74" i="11" s="1"/>
  <c r="B14" i="11"/>
  <c r="A14" i="11" s="1"/>
  <c r="B157" i="11"/>
  <c r="A157" i="11" s="1"/>
  <c r="B147" i="11"/>
  <c r="A147" i="11" s="1"/>
  <c r="B221" i="11"/>
  <c r="A221" i="11" s="1"/>
  <c r="B95" i="11"/>
  <c r="A95" i="11" s="1"/>
  <c r="B43" i="11"/>
  <c r="A43" i="11" s="1"/>
  <c r="B240" i="11"/>
  <c r="A240" i="11" s="1"/>
  <c r="B230" i="11"/>
  <c r="A230" i="11" s="1"/>
  <c r="B185" i="11"/>
  <c r="A185" i="11" s="1"/>
  <c r="B110" i="11"/>
  <c r="A110" i="11" s="1"/>
  <c r="B57" i="11"/>
  <c r="A57" i="11" s="1"/>
  <c r="B111" i="11"/>
  <c r="A111" i="11" s="1"/>
  <c r="B195" i="11"/>
  <c r="A195" i="11" s="1"/>
  <c r="B58" i="11"/>
  <c r="A58" i="11" s="1"/>
  <c r="B205" i="11"/>
  <c r="A205" i="11" s="1"/>
  <c r="B158" i="11"/>
  <c r="A158" i="11" s="1"/>
  <c r="B15" i="11"/>
  <c r="A15" i="11" s="1"/>
  <c r="B44" i="11"/>
  <c r="A44" i="11" s="1"/>
  <c r="B225" i="11"/>
  <c r="A225" i="11" s="1"/>
  <c r="B96" i="11"/>
  <c r="A96" i="11" s="1"/>
  <c r="B211" i="11"/>
  <c r="A211" i="11" s="1"/>
  <c r="B212" i="11"/>
  <c r="A212" i="11" s="1"/>
  <c r="B121" i="11"/>
  <c r="A121" i="11" s="1"/>
  <c r="B59" i="11"/>
  <c r="A59" i="11" s="1"/>
  <c r="B122" i="11"/>
  <c r="A122" i="11" s="1"/>
  <c r="B172" i="11"/>
  <c r="A172" i="11" s="1"/>
  <c r="B148" i="11"/>
  <c r="A148" i="11" s="1"/>
  <c r="B75" i="11"/>
  <c r="A75" i="11" s="1"/>
  <c r="B136" i="11"/>
  <c r="A136" i="11" s="1"/>
  <c r="B97" i="11"/>
  <c r="A97" i="11" s="1"/>
  <c r="B149" i="11"/>
  <c r="A149" i="11" s="1"/>
  <c r="B60" i="11"/>
  <c r="A60" i="11" s="1"/>
  <c r="B228" i="11"/>
  <c r="A228" i="11" s="1"/>
  <c r="B45" i="11"/>
  <c r="A45" i="11" s="1"/>
  <c r="B173" i="11"/>
  <c r="A173" i="11" s="1"/>
  <c r="B186" i="11"/>
  <c r="A186" i="11" s="1"/>
  <c r="B187" i="11"/>
  <c r="A187" i="11" s="1"/>
  <c r="B76" i="11"/>
  <c r="A76" i="11" s="1"/>
  <c r="B33" i="11"/>
  <c r="A33" i="11" s="1"/>
  <c r="B77" i="11"/>
  <c r="A77" i="11" s="1"/>
  <c r="B46" i="11"/>
  <c r="A46" i="11" s="1"/>
  <c r="B188" i="11"/>
  <c r="A188" i="11" s="1"/>
  <c r="B174" i="11"/>
  <c r="A174" i="11" s="1"/>
  <c r="B196" i="11"/>
  <c r="A196" i="11" s="1"/>
  <c r="B112" i="11"/>
  <c r="A112" i="11" s="1"/>
  <c r="B50" i="11"/>
  <c r="A50" i="11" s="1"/>
  <c r="B159" i="11"/>
  <c r="A159" i="11" s="1"/>
  <c r="B98" i="11"/>
  <c r="A98" i="11" s="1"/>
  <c r="B241" i="11"/>
  <c r="A241" i="11" s="1"/>
  <c r="B242" i="11"/>
  <c r="A242" i="11" s="1"/>
  <c r="B243" i="11"/>
  <c r="A243" i="11" s="1"/>
  <c r="B34" i="11"/>
  <c r="A34" i="11" s="1"/>
  <c r="A7423" i="52" l="1"/>
  <c r="A7419" i="52"/>
  <c r="A7424" i="52"/>
  <c r="A7421" i="52"/>
  <c r="A7422" i="52"/>
  <c r="A7420" i="52"/>
  <c r="A7425" i="52"/>
  <c r="A7316" i="52"/>
  <c r="A7323" i="52"/>
  <c r="A7338" i="52"/>
  <c r="A7337" i="52"/>
  <c r="A7222" i="52"/>
  <c r="A7227" i="52"/>
  <c r="A7401" i="52"/>
  <c r="A7387" i="52"/>
  <c r="A7385" i="52"/>
  <c r="A7199" i="52"/>
  <c r="A7195" i="52"/>
  <c r="A7194" i="52"/>
  <c r="A7197" i="52"/>
  <c r="A7201" i="52"/>
  <c r="A7414" i="52"/>
  <c r="A7415" i="52"/>
  <c r="A7378" i="52"/>
  <c r="A7426" i="52"/>
  <c r="A7427" i="52"/>
  <c r="A7229" i="52"/>
  <c r="A7226" i="52"/>
  <c r="A7404" i="52"/>
  <c r="A7400" i="52"/>
  <c r="A7407" i="52"/>
  <c r="A7408" i="52"/>
  <c r="A7403" i="52"/>
  <c r="A7399" i="52"/>
  <c r="A7252" i="52"/>
  <c r="A7250" i="52"/>
  <c r="A7249" i="52"/>
  <c r="A7253" i="52"/>
  <c r="A7359" i="52"/>
  <c r="A7363" i="52"/>
  <c r="A7368" i="52"/>
  <c r="A7365" i="52"/>
  <c r="A7353" i="52"/>
  <c r="A7369" i="52"/>
  <c r="A7361" i="52"/>
  <c r="A7366" i="52"/>
  <c r="A7354" i="52"/>
  <c r="A7293" i="52"/>
  <c r="A7291" i="52"/>
  <c r="A7298" i="52"/>
  <c r="A7299" i="52"/>
  <c r="A7288" i="52"/>
  <c r="A7292" i="52"/>
  <c r="A7296" i="52"/>
  <c r="A7320" i="52"/>
  <c r="A7321" i="52"/>
  <c r="A7336" i="52"/>
  <c r="A7220" i="52"/>
  <c r="A7232" i="52"/>
  <c r="A7238" i="52"/>
  <c r="A7219" i="52"/>
  <c r="A7391" i="52"/>
  <c r="A7396" i="52"/>
  <c r="A7409" i="52"/>
  <c r="A7411" i="52"/>
  <c r="A7251" i="52"/>
  <c r="A7198" i="52"/>
  <c r="A7200" i="52"/>
  <c r="A7412" i="52"/>
  <c r="A7375" i="52"/>
  <c r="A7376" i="52"/>
  <c r="A7380" i="52"/>
  <c r="A7373" i="52"/>
  <c r="A7372" i="52"/>
  <c r="A7377" i="52"/>
  <c r="A7205" i="52"/>
  <c r="A7204" i="52"/>
  <c r="A7315" i="52"/>
  <c r="A7223" i="52"/>
  <c r="A7218" i="52"/>
  <c r="A7393" i="52"/>
  <c r="A7389" i="52"/>
  <c r="A7397" i="52"/>
  <c r="A7390" i="52"/>
  <c r="A7364" i="52"/>
  <c r="A7360" i="52"/>
  <c r="A7367" i="52"/>
  <c r="A7356" i="52"/>
  <c r="A7355" i="52"/>
  <c r="A7357" i="52"/>
  <c r="A7358" i="52"/>
  <c r="A7352" i="52"/>
  <c r="A7362" i="52"/>
  <c r="A7294" i="52"/>
  <c r="A7300" i="52"/>
  <c r="A7295" i="52"/>
  <c r="A7290" i="52"/>
  <c r="A7297" i="52"/>
  <c r="A7289" i="52"/>
  <c r="A7240" i="52"/>
  <c r="A7332" i="52"/>
  <c r="A7398" i="52"/>
  <c r="A7395" i="52"/>
  <c r="A7392" i="52"/>
  <c r="A7386" i="52"/>
  <c r="A7196" i="52"/>
  <c r="A7413" i="52"/>
  <c r="A7203" i="52"/>
  <c r="A7382" i="52"/>
  <c r="A7339" i="52"/>
  <c r="A7233" i="52"/>
  <c r="A7402" i="52"/>
  <c r="A7374" i="52"/>
  <c r="A7381" i="52"/>
  <c r="A7405" i="52"/>
  <c r="A7241" i="52"/>
  <c r="A7243" i="52"/>
  <c r="A7255" i="52"/>
  <c r="A7254" i="52"/>
  <c r="A7416" i="52"/>
  <c r="A7418" i="52"/>
  <c r="A7379" i="52"/>
  <c r="A7406" i="52"/>
  <c r="A7383" i="52"/>
  <c r="A7384" i="52"/>
  <c r="A7327" i="52"/>
  <c r="A7326" i="52"/>
  <c r="A7334" i="52"/>
  <c r="A7333" i="52"/>
  <c r="A7216" i="52"/>
  <c r="A7410" i="52"/>
  <c r="A7317" i="52"/>
  <c r="A7394" i="52"/>
  <c r="A7239" i="52"/>
  <c r="A7242" i="52"/>
  <c r="A7258" i="52"/>
  <c r="A7256" i="52"/>
  <c r="A7257" i="52"/>
  <c r="A7388" i="52"/>
  <c r="A7202" i="52"/>
  <c r="A7417" i="52"/>
  <c r="A7428" i="52"/>
  <c r="A7330" i="52"/>
  <c r="A7235" i="52"/>
  <c r="A7335" i="52"/>
  <c r="A7224" i="52"/>
  <c r="A7234" i="52"/>
  <c r="A7328" i="52"/>
  <c r="A7329" i="52"/>
  <c r="A7231" i="52"/>
  <c r="A7331" i="52"/>
  <c r="A7217" i="52"/>
  <c r="A7322" i="52"/>
  <c r="A7318" i="52"/>
  <c r="A7228" i="52"/>
  <c r="A7325" i="52"/>
  <c r="A7237" i="52"/>
  <c r="A7319" i="52"/>
  <c r="A7324" i="52"/>
  <c r="A7236" i="52"/>
  <c r="A7221" i="52"/>
  <c r="A7230" i="52"/>
  <c r="A7225" i="52"/>
  <c r="A7346" i="52"/>
  <c r="A7345" i="52"/>
  <c r="A7343" i="52"/>
  <c r="A7342" i="52"/>
  <c r="A7341" i="52"/>
  <c r="A7214" i="52"/>
  <c r="A7212" i="52"/>
  <c r="A7279" i="52"/>
  <c r="A7284" i="52"/>
  <c r="A7281" i="52"/>
  <c r="A7268" i="52"/>
  <c r="A7266" i="52"/>
  <c r="A7261" i="52"/>
  <c r="A7314" i="52"/>
  <c r="A7313" i="52"/>
  <c r="A7309" i="52"/>
  <c r="A7370" i="52"/>
  <c r="A7247" i="52"/>
  <c r="A7215" i="52"/>
  <c r="A7287" i="52"/>
  <c r="A7285" i="52"/>
  <c r="A7286" i="52"/>
  <c r="A7273" i="52"/>
  <c r="A7348" i="52"/>
  <c r="A7210" i="52"/>
  <c r="A7209" i="52"/>
  <c r="A7208" i="52"/>
  <c r="A7207" i="52"/>
  <c r="A7283" i="52"/>
  <c r="A7278" i="52"/>
  <c r="A7277" i="52"/>
  <c r="A7275" i="52"/>
  <c r="A7272" i="52"/>
  <c r="A7270" i="52"/>
  <c r="A7263" i="52"/>
  <c r="A7260" i="52"/>
  <c r="A7312" i="52"/>
  <c r="A7311" i="52"/>
  <c r="A7306" i="52"/>
  <c r="A7305" i="52"/>
  <c r="A7303" i="52"/>
  <c r="A7301" i="52"/>
  <c r="A7371" i="52"/>
  <c r="A7248" i="52"/>
  <c r="A7246" i="52"/>
  <c r="A7350" i="52"/>
  <c r="A7349" i="52"/>
  <c r="A7347" i="52"/>
  <c r="A7344" i="52"/>
  <c r="A7213" i="52"/>
  <c r="A7211" i="52"/>
  <c r="A7282" i="52"/>
  <c r="A7269" i="52"/>
  <c r="A7267" i="52"/>
  <c r="A7265" i="52"/>
  <c r="A7310" i="52"/>
  <c r="A7304" i="52"/>
  <c r="A7302" i="52"/>
  <c r="A7244" i="52"/>
  <c r="A7276" i="52"/>
  <c r="A7271" i="52"/>
  <c r="A7262" i="52"/>
  <c r="A7264" i="52"/>
  <c r="A7308" i="52"/>
  <c r="A7307" i="52"/>
  <c r="A7245" i="52"/>
  <c r="A7340" i="52"/>
  <c r="A7280" i="52"/>
  <c r="A7259" i="52"/>
  <c r="A7351" i="52"/>
  <c r="A7206" i="52"/>
  <c r="A7274" i="52"/>
  <c r="E81" i="53"/>
  <c r="E85" i="53"/>
  <c r="E83" i="53"/>
  <c r="E82" i="53"/>
  <c r="E87" i="53"/>
  <c r="E88" i="53"/>
  <c r="E80" i="53"/>
  <c r="E84" i="53"/>
  <c r="E86" i="53"/>
  <c r="E90" i="53"/>
  <c r="E95" i="53"/>
  <c r="E99" i="53"/>
  <c r="E104" i="53"/>
  <c r="E108" i="53"/>
  <c r="E112" i="53"/>
  <c r="E117" i="53"/>
  <c r="E121" i="53"/>
  <c r="E125" i="53"/>
  <c r="E130" i="53"/>
  <c r="E134" i="53"/>
  <c r="E138" i="53"/>
  <c r="E143" i="53"/>
  <c r="E147" i="53"/>
  <c r="E151" i="53"/>
  <c r="E157" i="53"/>
  <c r="E161" i="53"/>
  <c r="E165" i="53"/>
  <c r="E169" i="53"/>
  <c r="E173" i="53"/>
  <c r="E178" i="53"/>
  <c r="E183" i="53"/>
  <c r="E187" i="53"/>
  <c r="E192" i="53"/>
  <c r="E197" i="53"/>
  <c r="E202" i="53"/>
  <c r="E206" i="53"/>
  <c r="E211" i="53"/>
  <c r="E216" i="53"/>
  <c r="E220" i="53"/>
  <c r="E224" i="53"/>
  <c r="E228" i="53"/>
  <c r="E232" i="53"/>
  <c r="E65" i="53"/>
  <c r="E72" i="53"/>
  <c r="E3" i="53"/>
  <c r="E7" i="53"/>
  <c r="E11" i="53"/>
  <c r="E15" i="53"/>
  <c r="E19" i="53"/>
  <c r="E23" i="53"/>
  <c r="E27" i="53"/>
  <c r="E31" i="53"/>
  <c r="E35" i="53"/>
  <c r="E39" i="53"/>
  <c r="E43" i="53"/>
  <c r="E47" i="53"/>
  <c r="E51" i="53"/>
  <c r="E2" i="53"/>
  <c r="E78" i="53"/>
  <c r="E92" i="53"/>
  <c r="E96" i="53"/>
  <c r="E100" i="53"/>
  <c r="E105" i="53"/>
  <c r="E109" i="53"/>
  <c r="E113" i="53"/>
  <c r="E118" i="53"/>
  <c r="E122" i="53"/>
  <c r="E126" i="53"/>
  <c r="E131" i="53"/>
  <c r="E135" i="53"/>
  <c r="E139" i="53"/>
  <c r="E144" i="53"/>
  <c r="E148" i="53"/>
  <c r="E153" i="53"/>
  <c r="E158" i="53"/>
  <c r="E162" i="53"/>
  <c r="E166" i="53"/>
  <c r="E170" i="53"/>
  <c r="E174" i="53"/>
  <c r="E179" i="53"/>
  <c r="E184" i="53"/>
  <c r="E189" i="53"/>
  <c r="E194" i="53"/>
  <c r="E198" i="53"/>
  <c r="E203" i="53"/>
  <c r="E207" i="53"/>
  <c r="E213" i="53"/>
  <c r="E217" i="53"/>
  <c r="E221" i="53"/>
  <c r="E225" i="53"/>
  <c r="E229" i="53"/>
  <c r="E233" i="53"/>
  <c r="E68" i="53"/>
  <c r="E75" i="53"/>
  <c r="E77" i="53"/>
  <c r="E57" i="53"/>
  <c r="E62" i="53"/>
  <c r="E4" i="53"/>
  <c r="E8" i="53"/>
  <c r="E12" i="53"/>
  <c r="E16" i="53"/>
  <c r="E20" i="53"/>
  <c r="E24" i="53"/>
  <c r="E28" i="53"/>
  <c r="E32" i="53"/>
  <c r="E36" i="53"/>
  <c r="E40" i="53"/>
  <c r="E44" i="53"/>
  <c r="E48" i="53"/>
  <c r="E52" i="53"/>
  <c r="E89" i="53"/>
  <c r="E98" i="53"/>
  <c r="E107" i="53"/>
  <c r="E115" i="53"/>
  <c r="E124" i="53"/>
  <c r="E133" i="53"/>
  <c r="E142" i="53"/>
  <c r="E150" i="53"/>
  <c r="E160" i="53"/>
  <c r="E168" i="53"/>
  <c r="E177" i="53"/>
  <c r="E186" i="53"/>
  <c r="E196" i="53"/>
  <c r="E205" i="53"/>
  <c r="E215" i="53"/>
  <c r="E223" i="53"/>
  <c r="E231" i="53"/>
  <c r="E69" i="53"/>
  <c r="E58" i="53"/>
  <c r="E61" i="53"/>
  <c r="E5" i="53"/>
  <c r="E13" i="53"/>
  <c r="E21" i="53"/>
  <c r="E29" i="53"/>
  <c r="E37" i="53"/>
  <c r="E45" i="53"/>
  <c r="E53" i="53"/>
  <c r="E146" i="53"/>
  <c r="E164" i="53"/>
  <c r="E182" i="53"/>
  <c r="E200" i="53"/>
  <c r="E219" i="53"/>
  <c r="E235" i="53"/>
  <c r="E76" i="53"/>
  <c r="E9" i="53"/>
  <c r="E25" i="53"/>
  <c r="E41" i="53"/>
  <c r="E93" i="53"/>
  <c r="E101" i="53"/>
  <c r="E110" i="53"/>
  <c r="E119" i="53"/>
  <c r="E127" i="53"/>
  <c r="E136" i="53"/>
  <c r="E145" i="53"/>
  <c r="E155" i="53"/>
  <c r="E163" i="53"/>
  <c r="E171" i="53"/>
  <c r="E181" i="53"/>
  <c r="E190" i="53"/>
  <c r="E199" i="53"/>
  <c r="E208" i="53"/>
  <c r="E218" i="53"/>
  <c r="E226" i="53"/>
  <c r="E234" i="53"/>
  <c r="E67" i="53"/>
  <c r="E6" i="53"/>
  <c r="E14" i="53"/>
  <c r="E22" i="53"/>
  <c r="E30" i="53"/>
  <c r="E38" i="53"/>
  <c r="E46" i="53"/>
  <c r="E54" i="53"/>
  <c r="E94" i="53"/>
  <c r="E102" i="53"/>
  <c r="E111" i="53"/>
  <c r="E120" i="53"/>
  <c r="E129" i="53"/>
  <c r="E137" i="53"/>
  <c r="E156" i="53"/>
  <c r="E172" i="53"/>
  <c r="E191" i="53"/>
  <c r="E209" i="53"/>
  <c r="E227" i="53"/>
  <c r="E73" i="53"/>
  <c r="E17" i="53"/>
  <c r="E33" i="53"/>
  <c r="E49" i="53"/>
  <c r="E123" i="53"/>
  <c r="E159" i="53"/>
  <c r="E195" i="53"/>
  <c r="E230" i="53"/>
  <c r="G230" i="53" s="1"/>
  <c r="E10" i="53"/>
  <c r="E42" i="53"/>
  <c r="E140" i="53"/>
  <c r="E79" i="53"/>
  <c r="E149" i="53"/>
  <c r="E185" i="53"/>
  <c r="E71" i="53"/>
  <c r="E97" i="53"/>
  <c r="E132" i="53"/>
  <c r="E167" i="53"/>
  <c r="E204" i="53"/>
  <c r="E18" i="53"/>
  <c r="E50" i="53"/>
  <c r="E106" i="53"/>
  <c r="E176" i="53"/>
  <c r="E214" i="53"/>
  <c r="E26" i="53"/>
  <c r="E114" i="53"/>
  <c r="E222" i="53"/>
  <c r="E34" i="53"/>
  <c r="E64" i="53"/>
  <c r="E55" i="53"/>
  <c r="E70" i="53"/>
  <c r="E74" i="53"/>
  <c r="E60" i="53"/>
  <c r="E63" i="53"/>
  <c r="E66" i="53"/>
  <c r="E56" i="53"/>
  <c r="E59" i="53"/>
  <c r="A3499" i="52"/>
  <c r="A3471" i="52"/>
  <c r="A3470" i="52"/>
  <c r="A3469" i="52"/>
  <c r="A3466" i="52"/>
  <c r="AC868" i="52"/>
  <c r="AD868" i="52" s="1"/>
  <c r="AE868" i="52" s="1"/>
  <c r="A868" i="52"/>
  <c r="AC2143" i="52"/>
  <c r="AD2143" i="52" s="1"/>
  <c r="AE2143" i="52" s="1"/>
  <c r="A2143" i="52"/>
  <c r="AC2086" i="52"/>
  <c r="AD2086" i="52" s="1"/>
  <c r="AE2086" i="52" s="1"/>
  <c r="A2086" i="52"/>
  <c r="AC493" i="52"/>
  <c r="AD493" i="52" s="1"/>
  <c r="AE493" i="52" s="1"/>
  <c r="A493" i="52"/>
  <c r="AC568" i="52"/>
  <c r="AD568" i="52" s="1"/>
  <c r="AE568" i="52" s="1"/>
  <c r="A568" i="52"/>
  <c r="AC523" i="52"/>
  <c r="AD523" i="52" s="1"/>
  <c r="AE523" i="52" s="1"/>
  <c r="A523" i="52"/>
  <c r="A598" i="52"/>
  <c r="AC432" i="52"/>
  <c r="AD432" i="52" s="1"/>
  <c r="AE432" i="52" s="1"/>
  <c r="A432" i="52"/>
  <c r="AC428" i="52"/>
  <c r="AD428" i="52" s="1"/>
  <c r="AE428" i="52" s="1"/>
  <c r="A428" i="52"/>
  <c r="AC424" i="52"/>
  <c r="AD424" i="52" s="1"/>
  <c r="AE424" i="52" s="1"/>
  <c r="A424" i="52"/>
  <c r="AC463" i="52"/>
  <c r="AD463" i="52" s="1"/>
  <c r="AE463" i="52" s="1"/>
  <c r="A463" i="52"/>
  <c r="AC457" i="52"/>
  <c r="AD457" i="52" s="1"/>
  <c r="AE457" i="52" s="1"/>
  <c r="A457" i="52"/>
  <c r="AC453" i="52"/>
  <c r="AD453" i="52" s="1"/>
  <c r="AE453" i="52" s="1"/>
  <c r="A453" i="52"/>
  <c r="AC454" i="52"/>
  <c r="AD454" i="52" s="1"/>
  <c r="AE454" i="52" s="1"/>
  <c r="A454" i="52"/>
  <c r="AC5749" i="52"/>
  <c r="AD5749" i="52" s="1"/>
  <c r="AE5749" i="52" s="1"/>
  <c r="A5749" i="52"/>
  <c r="AC5751" i="52"/>
  <c r="AD5751" i="52" s="1"/>
  <c r="AE5751" i="52" s="1"/>
  <c r="A5751" i="52"/>
  <c r="AC475" i="52"/>
  <c r="AD475" i="52" s="1"/>
  <c r="AE475" i="52" s="1"/>
  <c r="A475" i="52"/>
  <c r="AC471" i="52"/>
  <c r="AD471" i="52" s="1"/>
  <c r="AE471" i="52" s="1"/>
  <c r="A471" i="52"/>
  <c r="AC472" i="52"/>
  <c r="AD472" i="52" s="1"/>
  <c r="AE472" i="52" s="1"/>
  <c r="A472" i="52"/>
  <c r="AC6954" i="52"/>
  <c r="AD6954" i="52" s="1"/>
  <c r="AE6954" i="52" s="1"/>
  <c r="A6954" i="52"/>
  <c r="AC6951" i="52"/>
  <c r="AD6951" i="52" s="1"/>
  <c r="AE6951" i="52" s="1"/>
  <c r="A6951" i="52"/>
  <c r="A214" i="52"/>
  <c r="A206" i="52"/>
  <c r="AC6863" i="52"/>
  <c r="AD6863" i="52" s="1"/>
  <c r="AE6863" i="52" s="1"/>
  <c r="A6863" i="52"/>
  <c r="AC6857" i="52"/>
  <c r="AD6857" i="52" s="1"/>
  <c r="AE6857" i="52" s="1"/>
  <c r="A6857" i="52"/>
  <c r="A480" i="52"/>
  <c r="AC5786" i="52"/>
  <c r="AD5786" i="52" s="1"/>
  <c r="AE5786" i="52" s="1"/>
  <c r="A5786" i="52"/>
  <c r="AC5789" i="52"/>
  <c r="AD5789" i="52" s="1"/>
  <c r="AE5789" i="52" s="1"/>
  <c r="A5789" i="52"/>
  <c r="AC223" i="52"/>
  <c r="AD223" i="52" s="1"/>
  <c r="AE223" i="52" s="1"/>
  <c r="A223" i="52"/>
  <c r="AC4118" i="52"/>
  <c r="AD4118" i="52" s="1"/>
  <c r="AE4118" i="52" s="1"/>
  <c r="A4118" i="52"/>
  <c r="AC4121" i="52"/>
  <c r="AD4121" i="52" s="1"/>
  <c r="AE4121" i="52" s="1"/>
  <c r="A4121" i="52"/>
  <c r="AC447" i="52"/>
  <c r="AD447" i="52" s="1"/>
  <c r="AE447" i="52" s="1"/>
  <c r="A447" i="52"/>
  <c r="AC3874" i="52"/>
  <c r="AD3874" i="52" s="1"/>
  <c r="AE3874" i="52" s="1"/>
  <c r="A3874" i="52"/>
  <c r="AC5444" i="52"/>
  <c r="AD5444" i="52" s="1"/>
  <c r="AE5444" i="52" s="1"/>
  <c r="A5444" i="52"/>
  <c r="AC579" i="52"/>
  <c r="AD579" i="52" s="1"/>
  <c r="AE579" i="52" s="1"/>
  <c r="A579" i="52"/>
  <c r="AC3918" i="52"/>
  <c r="AD3918" i="52" s="1"/>
  <c r="AE3918" i="52" s="1"/>
  <c r="A3918" i="52"/>
  <c r="A102" i="52"/>
  <c r="AC437" i="52"/>
  <c r="AD437" i="52" s="1"/>
  <c r="AE437" i="52" s="1"/>
  <c r="A437" i="52"/>
  <c r="AC7169" i="52"/>
  <c r="AD7169" i="52" s="1"/>
  <c r="AE7169" i="52" s="1"/>
  <c r="A7169" i="52"/>
  <c r="AC5957" i="52"/>
  <c r="AD5957" i="52" s="1"/>
  <c r="AE5957" i="52" s="1"/>
  <c r="A5957" i="52"/>
  <c r="AC403" i="52"/>
  <c r="AD403" i="52" s="1"/>
  <c r="AE403" i="52" s="1"/>
  <c r="A403" i="52"/>
  <c r="A242" i="52"/>
  <c r="A314" i="52"/>
  <c r="A303" i="52"/>
  <c r="A305" i="52"/>
  <c r="AC4063" i="52"/>
  <c r="AD4063" i="52" s="1"/>
  <c r="AE4063" i="52" s="1"/>
  <c r="A4063" i="52"/>
  <c r="AC587" i="52"/>
  <c r="AD587" i="52" s="1"/>
  <c r="AE587" i="52" s="1"/>
  <c r="A587" i="52"/>
  <c r="AC239" i="52"/>
  <c r="AD239" i="52" s="1"/>
  <c r="AE239" i="52" s="1"/>
  <c r="A239" i="52"/>
  <c r="AC234" i="52"/>
  <c r="AD234" i="52" s="1"/>
  <c r="AE234" i="52" s="1"/>
  <c r="A234" i="52"/>
  <c r="AC7048" i="52"/>
  <c r="AD7048" i="52" s="1"/>
  <c r="AE7048" i="52" s="1"/>
  <c r="A7048" i="52"/>
  <c r="AC5695" i="52"/>
  <c r="AD5695" i="52" s="1"/>
  <c r="AE5695" i="52" s="1"/>
  <c r="A5695" i="52"/>
  <c r="AC3397" i="52"/>
  <c r="AD3397" i="52" s="1"/>
  <c r="AE3397" i="52" s="1"/>
  <c r="A3397" i="52"/>
  <c r="AC6745" i="52"/>
  <c r="AD6745" i="52" s="1"/>
  <c r="AE6745" i="52" s="1"/>
  <c r="A6745" i="52"/>
  <c r="AC4881" i="52"/>
  <c r="AD4881" i="52" s="1"/>
  <c r="AE4881" i="52" s="1"/>
  <c r="A4881" i="52"/>
  <c r="AC4870" i="52"/>
  <c r="AD4870" i="52" s="1"/>
  <c r="AE4870" i="52" s="1"/>
  <c r="A4870" i="52"/>
  <c r="AC4871" i="52"/>
  <c r="AD4871" i="52" s="1"/>
  <c r="AE4871" i="52" s="1"/>
  <c r="A4871" i="52"/>
  <c r="AC4884" i="52"/>
  <c r="AD4884" i="52" s="1"/>
  <c r="AE4884" i="52" s="1"/>
  <c r="A4884" i="52"/>
  <c r="AC6941" i="52"/>
  <c r="AD6941" i="52" s="1"/>
  <c r="AE6941" i="52" s="1"/>
  <c r="A6941" i="52"/>
  <c r="AC4301" i="52"/>
  <c r="AD4301" i="52" s="1"/>
  <c r="AE4301" i="52" s="1"/>
  <c r="A4301" i="52"/>
  <c r="AC4290" i="52"/>
  <c r="AD4290" i="52" s="1"/>
  <c r="AE4290" i="52" s="1"/>
  <c r="A4290" i="52"/>
  <c r="AC4303" i="52"/>
  <c r="AD4303" i="52" s="1"/>
  <c r="AE4303" i="52" s="1"/>
  <c r="A4303" i="52"/>
  <c r="AC4306" i="52"/>
  <c r="AD4306" i="52" s="1"/>
  <c r="AE4306" i="52" s="1"/>
  <c r="A4306" i="52"/>
  <c r="AC7093" i="52"/>
  <c r="AD7093" i="52" s="1"/>
  <c r="AE7093" i="52" s="1"/>
  <c r="A7093" i="52"/>
  <c r="AC7077" i="52"/>
  <c r="AD7077" i="52" s="1"/>
  <c r="AE7077" i="52" s="1"/>
  <c r="A7077" i="52"/>
  <c r="AC7058" i="52"/>
  <c r="AD7058" i="52" s="1"/>
  <c r="AE7058" i="52" s="1"/>
  <c r="A7058" i="52"/>
  <c r="AC7079" i="52"/>
  <c r="AD7079" i="52" s="1"/>
  <c r="AE7079" i="52" s="1"/>
  <c r="A7079" i="52"/>
  <c r="AC7074" i="52"/>
  <c r="AD7074" i="52" s="1"/>
  <c r="AE7074" i="52" s="1"/>
  <c r="A7074" i="52"/>
  <c r="AC7062" i="52"/>
  <c r="AD7062" i="52" s="1"/>
  <c r="AE7062" i="52" s="1"/>
  <c r="A7062" i="52"/>
  <c r="AC2321" i="52"/>
  <c r="AD2321" i="52" s="1"/>
  <c r="AE2321" i="52" s="1"/>
  <c r="A2321" i="52"/>
  <c r="AC2317" i="52"/>
  <c r="AD2317" i="52" s="1"/>
  <c r="AE2317" i="52" s="1"/>
  <c r="A2317" i="52"/>
  <c r="AC6402" i="52"/>
  <c r="AD6402" i="52" s="1"/>
  <c r="AE6402" i="52" s="1"/>
  <c r="A6402" i="52"/>
  <c r="AC6397" i="52"/>
  <c r="AD6397" i="52" s="1"/>
  <c r="AE6397" i="52" s="1"/>
  <c r="A6397" i="52"/>
  <c r="AC4052" i="52"/>
  <c r="AD4052" i="52" s="1"/>
  <c r="AE4052" i="52" s="1"/>
  <c r="A4052" i="52"/>
  <c r="AC6057" i="52"/>
  <c r="AD6057" i="52" s="1"/>
  <c r="AE6057" i="52" s="1"/>
  <c r="A6057" i="52"/>
  <c r="AC6029" i="52"/>
  <c r="AD6029" i="52" s="1"/>
  <c r="AE6029" i="52" s="1"/>
  <c r="A6029" i="52"/>
  <c r="AC6054" i="52"/>
  <c r="AD6054" i="52" s="1"/>
  <c r="AE6054" i="52" s="1"/>
  <c r="A6054" i="52"/>
  <c r="AC6024" i="52"/>
  <c r="AD6024" i="52" s="1"/>
  <c r="AE6024" i="52" s="1"/>
  <c r="A6024" i="52"/>
  <c r="AC6050" i="52"/>
  <c r="AD6050" i="52" s="1"/>
  <c r="AE6050" i="52" s="1"/>
  <c r="A6050" i="52"/>
  <c r="AC6033" i="52"/>
  <c r="AD6033" i="52" s="1"/>
  <c r="AE6033" i="52" s="1"/>
  <c r="A6033" i="52"/>
  <c r="AC6012" i="52"/>
  <c r="AD6012" i="52" s="1"/>
  <c r="AE6012" i="52" s="1"/>
  <c r="A6012" i="52"/>
  <c r="AC2236" i="52"/>
  <c r="AD2236" i="52" s="1"/>
  <c r="AE2236" i="52" s="1"/>
  <c r="A2236" i="52"/>
  <c r="AC2244" i="52"/>
  <c r="AD2244" i="52" s="1"/>
  <c r="AE2244" i="52" s="1"/>
  <c r="A2244" i="52"/>
  <c r="AC2242" i="52"/>
  <c r="AD2242" i="52" s="1"/>
  <c r="AE2242" i="52" s="1"/>
  <c r="A2242" i="52"/>
  <c r="AC2251" i="52"/>
  <c r="AD2251" i="52" s="1"/>
  <c r="AE2251" i="52" s="1"/>
  <c r="A2251" i="52"/>
  <c r="AC2243" i="52"/>
  <c r="AD2243" i="52" s="1"/>
  <c r="AE2243" i="52" s="1"/>
  <c r="A2243" i="52"/>
  <c r="A322" i="52"/>
  <c r="AC278" i="52"/>
  <c r="AD278" i="52" s="1"/>
  <c r="AE278" i="52" s="1"/>
  <c r="A278" i="52"/>
  <c r="AC281" i="52"/>
  <c r="AD281" i="52" s="1"/>
  <c r="AE281" i="52" s="1"/>
  <c r="A281" i="52"/>
  <c r="AC42" i="52"/>
  <c r="AD42" i="52" s="1"/>
  <c r="AE42" i="52" s="1"/>
  <c r="A42" i="52"/>
  <c r="A2350" i="52"/>
  <c r="AC1169" i="52"/>
  <c r="AD1169" i="52" s="1"/>
  <c r="AE1169" i="52" s="1"/>
  <c r="A1169" i="52"/>
  <c r="AC1172" i="52"/>
  <c r="AD1172" i="52" s="1"/>
  <c r="AE1172" i="52" s="1"/>
  <c r="A1172" i="52"/>
  <c r="AC1195" i="52"/>
  <c r="AD1195" i="52" s="1"/>
  <c r="AE1195" i="52" s="1"/>
  <c r="A1195" i="52"/>
  <c r="AC1179" i="52"/>
  <c r="AD1179" i="52" s="1"/>
  <c r="AE1179" i="52" s="1"/>
  <c r="A1179" i="52"/>
  <c r="AC1180" i="52"/>
  <c r="AD1180" i="52" s="1"/>
  <c r="AE1180" i="52" s="1"/>
  <c r="A1180" i="52"/>
  <c r="AC4275" i="52"/>
  <c r="AD4275" i="52" s="1"/>
  <c r="AE4275" i="52" s="1"/>
  <c r="A4275" i="52"/>
  <c r="AC6790" i="52"/>
  <c r="AD6790" i="52" s="1"/>
  <c r="AE6790" i="52" s="1"/>
  <c r="A6790" i="52"/>
  <c r="AC6769" i="52"/>
  <c r="AD6769" i="52" s="1"/>
  <c r="AE6769" i="52" s="1"/>
  <c r="A6769" i="52"/>
  <c r="AC6782" i="52"/>
  <c r="AD6782" i="52" s="1"/>
  <c r="AE6782" i="52" s="1"/>
  <c r="A6782" i="52"/>
  <c r="AC6786" i="52"/>
  <c r="AD6786" i="52" s="1"/>
  <c r="AE6786" i="52" s="1"/>
  <c r="A6786" i="52"/>
  <c r="AC6795" i="52"/>
  <c r="AD6795" i="52" s="1"/>
  <c r="AE6795" i="52" s="1"/>
  <c r="A6795" i="52"/>
  <c r="AC6179" i="52"/>
  <c r="AD6179" i="52" s="1"/>
  <c r="AE6179" i="52" s="1"/>
  <c r="A6179" i="52"/>
  <c r="AC6165" i="52"/>
  <c r="AD6165" i="52" s="1"/>
  <c r="AE6165" i="52" s="1"/>
  <c r="A6165" i="52"/>
  <c r="AC6184" i="52"/>
  <c r="AD6184" i="52" s="1"/>
  <c r="AE6184" i="52" s="1"/>
  <c r="A6184" i="52"/>
  <c r="AC5775" i="52"/>
  <c r="AD5775" i="52" s="1"/>
  <c r="AE5775" i="52" s="1"/>
  <c r="A5775" i="52"/>
  <c r="AC5761" i="52"/>
  <c r="AD5761" i="52" s="1"/>
  <c r="AE5761" i="52" s="1"/>
  <c r="A5761" i="52"/>
  <c r="AC5762" i="52"/>
  <c r="AD5762" i="52" s="1"/>
  <c r="AE5762" i="52" s="1"/>
  <c r="A5762" i="52"/>
  <c r="AC6579" i="52"/>
  <c r="AD6579" i="52" s="1"/>
  <c r="AE6579" i="52" s="1"/>
  <c r="A6579" i="52"/>
  <c r="AC6584" i="52"/>
  <c r="AD6584" i="52" s="1"/>
  <c r="AE6584" i="52" s="1"/>
  <c r="A6584" i="52"/>
  <c r="AC6572" i="52"/>
  <c r="AD6572" i="52" s="1"/>
  <c r="AE6572" i="52" s="1"/>
  <c r="A6572" i="52"/>
  <c r="AC5943" i="52"/>
  <c r="AD5943" i="52" s="1"/>
  <c r="AE5943" i="52" s="1"/>
  <c r="A5943" i="52"/>
  <c r="AC5935" i="52"/>
  <c r="AD5935" i="52" s="1"/>
  <c r="AE5935" i="52" s="1"/>
  <c r="A5935" i="52"/>
  <c r="AC7124" i="52"/>
  <c r="AD7124" i="52" s="1"/>
  <c r="AE7124" i="52" s="1"/>
  <c r="A7124" i="52"/>
  <c r="AC6983" i="52"/>
  <c r="AD6983" i="52" s="1"/>
  <c r="AE6983" i="52" s="1"/>
  <c r="A6983" i="52"/>
  <c r="AC6972" i="52"/>
  <c r="AD6972" i="52" s="1"/>
  <c r="AE6972" i="52" s="1"/>
  <c r="A6972" i="52"/>
  <c r="AC193" i="52"/>
  <c r="AD193" i="52" s="1"/>
  <c r="AE193" i="52" s="1"/>
  <c r="A193" i="52"/>
  <c r="AC196" i="52"/>
  <c r="AD196" i="52" s="1"/>
  <c r="AE196" i="52" s="1"/>
  <c r="A196" i="52"/>
  <c r="AC6087" i="52"/>
  <c r="AD6087" i="52" s="1"/>
  <c r="AE6087" i="52" s="1"/>
  <c r="A6087" i="52"/>
  <c r="AC3373" i="52"/>
  <c r="AD3373" i="52" s="1"/>
  <c r="AE3373" i="52" s="1"/>
  <c r="A3373" i="52"/>
  <c r="AC4081" i="52"/>
  <c r="AD4081" i="52" s="1"/>
  <c r="AE4081" i="52" s="1"/>
  <c r="A4081" i="52"/>
  <c r="AC4071" i="52"/>
  <c r="AD4071" i="52" s="1"/>
  <c r="AE4071" i="52" s="1"/>
  <c r="A4071" i="52"/>
  <c r="AC4177" i="52"/>
  <c r="AD4177" i="52" s="1"/>
  <c r="AE4177" i="52" s="1"/>
  <c r="A4177" i="52"/>
  <c r="AC4183" i="52"/>
  <c r="AD4183" i="52" s="1"/>
  <c r="AE4183" i="52" s="1"/>
  <c r="A4183" i="52"/>
  <c r="AC97" i="52"/>
  <c r="AD97" i="52" s="1"/>
  <c r="AE97" i="52" s="1"/>
  <c r="A97" i="52"/>
  <c r="AC85" i="52"/>
  <c r="AD85" i="52" s="1"/>
  <c r="AE85" i="52" s="1"/>
  <c r="A85" i="52"/>
  <c r="AC77" i="52"/>
  <c r="AD77" i="52" s="1"/>
  <c r="AE77" i="52" s="1"/>
  <c r="A77" i="52"/>
  <c r="AC22" i="52"/>
  <c r="AD22" i="52" s="1"/>
  <c r="AE22" i="52" s="1"/>
  <c r="A22" i="52"/>
  <c r="AC10" i="52"/>
  <c r="AD10" i="52" s="1"/>
  <c r="AE10" i="52" s="1"/>
  <c r="A10" i="52"/>
  <c r="AC6383" i="52"/>
  <c r="AD6383" i="52" s="1"/>
  <c r="AE6383" i="52" s="1"/>
  <c r="A6383" i="52"/>
  <c r="AC2332" i="52"/>
  <c r="AD2332" i="52" s="1"/>
  <c r="AE2332" i="52" s="1"/>
  <c r="A2332" i="52"/>
  <c r="AC2338" i="52"/>
  <c r="AD2338" i="52" s="1"/>
  <c r="AE2338" i="52" s="1"/>
  <c r="A2338" i="52"/>
  <c r="AC5878" i="52"/>
  <c r="AD5878" i="52" s="1"/>
  <c r="AE5878" i="52" s="1"/>
  <c r="A5878" i="52"/>
  <c r="AC5834" i="52"/>
  <c r="AD5834" i="52" s="1"/>
  <c r="AE5834" i="52" s="1"/>
  <c r="A5834" i="52"/>
  <c r="AC7158" i="52"/>
  <c r="AD7158" i="52" s="1"/>
  <c r="AE7158" i="52" s="1"/>
  <c r="A7158" i="52"/>
  <c r="AC7147" i="52"/>
  <c r="AD7147" i="52" s="1"/>
  <c r="AE7147" i="52" s="1"/>
  <c r="A7147" i="52"/>
  <c r="AC7145" i="52"/>
  <c r="AD7145" i="52" s="1"/>
  <c r="AE7145" i="52" s="1"/>
  <c r="A7145" i="52"/>
  <c r="AC5589" i="52"/>
  <c r="AD5589" i="52" s="1"/>
  <c r="AE5589" i="52" s="1"/>
  <c r="A5589" i="52"/>
  <c r="AC6493" i="52"/>
  <c r="AD6493" i="52" s="1"/>
  <c r="AE6493" i="52" s="1"/>
  <c r="A6493" i="52"/>
  <c r="AC6494" i="52"/>
  <c r="AD6494" i="52" s="1"/>
  <c r="AE6494" i="52" s="1"/>
  <c r="A6494" i="52"/>
  <c r="AC6499" i="52"/>
  <c r="AD6499" i="52" s="1"/>
  <c r="AE6499" i="52" s="1"/>
  <c r="A6499" i="52"/>
  <c r="AC6473" i="52"/>
  <c r="AD6473" i="52" s="1"/>
  <c r="AE6473" i="52" s="1"/>
  <c r="A6473" i="52"/>
  <c r="AC6508" i="52"/>
  <c r="AD6508" i="52" s="1"/>
  <c r="AE6508" i="52" s="1"/>
  <c r="A6508" i="52"/>
  <c r="AC6498" i="52"/>
  <c r="AD6498" i="52" s="1"/>
  <c r="AE6498" i="52" s="1"/>
  <c r="A6498" i="52"/>
  <c r="AC4758" i="52"/>
  <c r="AD4758" i="52" s="1"/>
  <c r="AE4758" i="52" s="1"/>
  <c r="A4758" i="52"/>
  <c r="AC4755" i="52"/>
  <c r="AD4755" i="52" s="1"/>
  <c r="AE4755" i="52" s="1"/>
  <c r="A4755" i="52"/>
  <c r="AC5661" i="52"/>
  <c r="AD5661" i="52" s="1"/>
  <c r="AE5661" i="52" s="1"/>
  <c r="A5661" i="52"/>
  <c r="AC5655" i="52"/>
  <c r="AD5655" i="52" s="1"/>
  <c r="AE5655" i="52" s="1"/>
  <c r="A5655" i="52"/>
  <c r="AC5649" i="52"/>
  <c r="AD5649" i="52" s="1"/>
  <c r="AE5649" i="52" s="1"/>
  <c r="A5649" i="52"/>
  <c r="AC3942" i="52"/>
  <c r="AD3942" i="52" s="1"/>
  <c r="AE3942" i="52" s="1"/>
  <c r="A3942" i="52"/>
  <c r="AC3930" i="52"/>
  <c r="AD3930" i="52" s="1"/>
  <c r="AE3930" i="52" s="1"/>
  <c r="A3930" i="52"/>
  <c r="AC3949" i="52"/>
  <c r="AD3949" i="52" s="1"/>
  <c r="AE3949" i="52" s="1"/>
  <c r="A3949" i="52"/>
  <c r="AC3922" i="52"/>
  <c r="AD3922" i="52" s="1"/>
  <c r="AE3922" i="52" s="1"/>
  <c r="A3922" i="52"/>
  <c r="AC537" i="52"/>
  <c r="AD537" i="52" s="1"/>
  <c r="AE537" i="52" s="1"/>
  <c r="A537" i="52"/>
  <c r="AC288" i="52"/>
  <c r="AD288" i="52" s="1"/>
  <c r="AE288" i="52" s="1"/>
  <c r="A288" i="52"/>
  <c r="AC528" i="52"/>
  <c r="AD528" i="52" s="1"/>
  <c r="AE528" i="52" s="1"/>
  <c r="A528" i="52"/>
  <c r="AC502" i="52"/>
  <c r="AD502" i="52" s="1"/>
  <c r="AE502" i="52" s="1"/>
  <c r="A502" i="52"/>
  <c r="AC4977" i="52"/>
  <c r="AD4977" i="52" s="1"/>
  <c r="AE4977" i="52" s="1"/>
  <c r="A4977" i="52"/>
  <c r="AC4920" i="52"/>
  <c r="AD4920" i="52" s="1"/>
  <c r="AE4920" i="52" s="1"/>
  <c r="A4920" i="52"/>
  <c r="AC4962" i="52"/>
  <c r="AD4962" i="52" s="1"/>
  <c r="AE4962" i="52" s="1"/>
  <c r="A4962" i="52"/>
  <c r="AC4931" i="52"/>
  <c r="AD4931" i="52" s="1"/>
  <c r="AE4931" i="52" s="1"/>
  <c r="A4931" i="52"/>
  <c r="AC4956" i="52"/>
  <c r="AD4956" i="52" s="1"/>
  <c r="AE4956" i="52" s="1"/>
  <c r="A4956" i="52"/>
  <c r="AC4969" i="52"/>
  <c r="AD4969" i="52" s="1"/>
  <c r="AE4969" i="52" s="1"/>
  <c r="A4969" i="52"/>
  <c r="AC4937" i="52"/>
  <c r="AD4937" i="52" s="1"/>
  <c r="AE4937" i="52" s="1"/>
  <c r="A4937" i="52"/>
  <c r="AC4933" i="52"/>
  <c r="AD4933" i="52" s="1"/>
  <c r="AE4933" i="52" s="1"/>
  <c r="A4933" i="52"/>
  <c r="AC5503" i="52"/>
  <c r="AD5503" i="52" s="1"/>
  <c r="AE5503" i="52" s="1"/>
  <c r="A5503" i="52"/>
  <c r="AC5518" i="52"/>
  <c r="AD5518" i="52" s="1"/>
  <c r="AE5518" i="52" s="1"/>
  <c r="A5518" i="52"/>
  <c r="AC5509" i="52"/>
  <c r="AD5509" i="52" s="1"/>
  <c r="AE5509" i="52" s="1"/>
  <c r="A5509" i="52"/>
  <c r="AC5501" i="52"/>
  <c r="AD5501" i="52" s="1"/>
  <c r="AE5501" i="52" s="1"/>
  <c r="A5501" i="52"/>
  <c r="AC5469" i="52"/>
  <c r="AD5469" i="52" s="1"/>
  <c r="AE5469" i="52" s="1"/>
  <c r="A5469" i="52"/>
  <c r="AC5460" i="52"/>
  <c r="AD5460" i="52" s="1"/>
  <c r="AE5460" i="52" s="1"/>
  <c r="A5460" i="52"/>
  <c r="AC5493" i="52"/>
  <c r="AD5493" i="52" s="1"/>
  <c r="AE5493" i="52" s="1"/>
  <c r="A5493" i="52"/>
  <c r="AC5470" i="52"/>
  <c r="AD5470" i="52" s="1"/>
  <c r="AE5470" i="52" s="1"/>
  <c r="A5470" i="52"/>
  <c r="AC5486" i="52"/>
  <c r="AD5486" i="52" s="1"/>
  <c r="AE5486" i="52" s="1"/>
  <c r="A5486" i="52"/>
  <c r="AC2307" i="52"/>
  <c r="AD2307" i="52" s="1"/>
  <c r="AE2307" i="52" s="1"/>
  <c r="A2307" i="52"/>
  <c r="AC2266" i="52"/>
  <c r="AD2266" i="52" s="1"/>
  <c r="AE2266" i="52" s="1"/>
  <c r="A2266" i="52"/>
  <c r="AC2310" i="52"/>
  <c r="AD2310" i="52" s="1"/>
  <c r="AE2310" i="52" s="1"/>
  <c r="A2310" i="52"/>
  <c r="AC2278" i="52"/>
  <c r="AD2278" i="52" s="1"/>
  <c r="AE2278" i="52" s="1"/>
  <c r="A2278" i="52"/>
  <c r="AC2296" i="52"/>
  <c r="AD2296" i="52" s="1"/>
  <c r="AE2296" i="52" s="1"/>
  <c r="A2296" i="52"/>
  <c r="AC2306" i="52"/>
  <c r="AD2306" i="52" s="1"/>
  <c r="AE2306" i="52" s="1"/>
  <c r="A2306" i="52"/>
  <c r="AC3255" i="52"/>
  <c r="AD3255" i="52" s="1"/>
  <c r="AE3255" i="52" s="1"/>
  <c r="A3255" i="52"/>
  <c r="AC3289" i="52"/>
  <c r="AD3289" i="52" s="1"/>
  <c r="AE3289" i="52" s="1"/>
  <c r="A3289" i="52"/>
  <c r="AC3302" i="52"/>
  <c r="AD3302" i="52" s="1"/>
  <c r="AE3302" i="52" s="1"/>
  <c r="A3302" i="52"/>
  <c r="AC887" i="52"/>
  <c r="AD887" i="52" s="1"/>
  <c r="AE887" i="52" s="1"/>
  <c r="A887" i="52"/>
  <c r="AC2325" i="52"/>
  <c r="AD2325" i="52" s="1"/>
  <c r="AE2325" i="52" s="1"/>
  <c r="A2325" i="52"/>
  <c r="AC554" i="52"/>
  <c r="AD554" i="52" s="1"/>
  <c r="AE554" i="52" s="1"/>
  <c r="A554" i="52"/>
  <c r="AC497" i="52"/>
  <c r="AD497" i="52" s="1"/>
  <c r="AE497" i="52" s="1"/>
  <c r="A497" i="52"/>
  <c r="AC572" i="52"/>
  <c r="AD572" i="52" s="1"/>
  <c r="AE572" i="52" s="1"/>
  <c r="A572" i="52"/>
  <c r="AC517" i="52"/>
  <c r="AD517" i="52" s="1"/>
  <c r="AE517" i="52" s="1"/>
  <c r="A517" i="52"/>
  <c r="A217" i="52"/>
  <c r="A210" i="52"/>
  <c r="A489" i="52"/>
  <c r="A483" i="52"/>
  <c r="AC5795" i="52"/>
  <c r="AD5795" i="52" s="1"/>
  <c r="AE5795" i="52" s="1"/>
  <c r="A5795" i="52"/>
  <c r="AC5783" i="52"/>
  <c r="AD5783" i="52" s="1"/>
  <c r="AE5783" i="52" s="1"/>
  <c r="A5783" i="52"/>
  <c r="AC219" i="52"/>
  <c r="AD219" i="52" s="1"/>
  <c r="AE219" i="52" s="1"/>
  <c r="A219" i="52"/>
  <c r="AC4127" i="52"/>
  <c r="AD4127" i="52" s="1"/>
  <c r="AE4127" i="52" s="1"/>
  <c r="A4127" i="52"/>
  <c r="AC445" i="52"/>
  <c r="AD445" i="52" s="1"/>
  <c r="AE445" i="52" s="1"/>
  <c r="A445" i="52"/>
  <c r="AC3878" i="52"/>
  <c r="AD3878" i="52" s="1"/>
  <c r="AE3878" i="52" s="1"/>
  <c r="A3878" i="52"/>
  <c r="AC5447" i="52"/>
  <c r="AD5447" i="52" s="1"/>
  <c r="AE5447" i="52" s="1"/>
  <c r="A5447" i="52"/>
  <c r="AC5439" i="52"/>
  <c r="AD5439" i="52" s="1"/>
  <c r="AE5439" i="52" s="1"/>
  <c r="A5439" i="52"/>
  <c r="AC5435" i="52"/>
  <c r="AD5435" i="52" s="1"/>
  <c r="AE5435" i="52" s="1"/>
  <c r="A5435" i="52"/>
  <c r="AC575" i="52"/>
  <c r="AD575" i="52" s="1"/>
  <c r="AE575" i="52" s="1"/>
  <c r="A575" i="52"/>
  <c r="AC3915" i="52"/>
  <c r="AD3915" i="52" s="1"/>
  <c r="AE3915" i="52" s="1"/>
  <c r="A3915" i="52"/>
  <c r="AC5586" i="52"/>
  <c r="AD5586" i="52" s="1"/>
  <c r="AE5586" i="52" s="1"/>
  <c r="A5586" i="52"/>
  <c r="AC5581" i="52"/>
  <c r="AD5581" i="52" s="1"/>
  <c r="AE5581" i="52" s="1"/>
  <c r="A5581" i="52"/>
  <c r="AC328" i="52"/>
  <c r="AD328" i="52" s="1"/>
  <c r="AE328" i="52" s="1"/>
  <c r="A328" i="52"/>
  <c r="AC327" i="52"/>
  <c r="AD327" i="52" s="1"/>
  <c r="AE327" i="52" s="1"/>
  <c r="A327" i="52"/>
  <c r="AC533" i="52"/>
  <c r="AD533" i="52" s="1"/>
  <c r="AE533" i="52" s="1"/>
  <c r="A533" i="52"/>
  <c r="AC6852" i="52"/>
  <c r="AD6852" i="52" s="1"/>
  <c r="AE6852" i="52" s="1"/>
  <c r="A6852" i="52"/>
  <c r="AC6846" i="52"/>
  <c r="AD6846" i="52" s="1"/>
  <c r="AE6846" i="52" s="1"/>
  <c r="A6846" i="52"/>
  <c r="AC6844" i="52"/>
  <c r="AD6844" i="52" s="1"/>
  <c r="AE6844" i="52" s="1"/>
  <c r="A6844" i="52"/>
  <c r="AC7135" i="52"/>
  <c r="AD7135" i="52" s="1"/>
  <c r="AE7135" i="52" s="1"/>
  <c r="A7135" i="52"/>
  <c r="AC7122" i="52"/>
  <c r="AD7122" i="52" s="1"/>
  <c r="AE7122" i="52" s="1"/>
  <c r="A7122" i="52"/>
  <c r="AC7099" i="52"/>
  <c r="AD7099" i="52" s="1"/>
  <c r="AE7099" i="52" s="1"/>
  <c r="A7099" i="52"/>
  <c r="AC516" i="52"/>
  <c r="AD516" i="52" s="1"/>
  <c r="AE516" i="52" s="1"/>
  <c r="A516" i="52"/>
  <c r="AC513" i="52"/>
  <c r="AD513" i="52" s="1"/>
  <c r="AE513" i="52" s="1"/>
  <c r="A513" i="52"/>
  <c r="AC508" i="52"/>
  <c r="AD508" i="52" s="1"/>
  <c r="AE508" i="52" s="1"/>
  <c r="A508" i="52"/>
  <c r="AC4038" i="52"/>
  <c r="AD4038" i="52" s="1"/>
  <c r="AE4038" i="52" s="1"/>
  <c r="A4038" i="52"/>
  <c r="AC4045" i="52"/>
  <c r="AD4045" i="52" s="1"/>
  <c r="AE4045" i="52" s="1"/>
  <c r="A4045" i="52"/>
  <c r="AC4167" i="52"/>
  <c r="AD4167" i="52" s="1"/>
  <c r="AE4167" i="52" s="1"/>
  <c r="A4167" i="52"/>
  <c r="AC4174" i="52"/>
  <c r="AD4174" i="52" s="1"/>
  <c r="AE4174" i="52" s="1"/>
  <c r="A4174" i="52"/>
  <c r="AC4165" i="52"/>
  <c r="AD4165" i="52" s="1"/>
  <c r="AE4165" i="52" s="1"/>
  <c r="A4165" i="52"/>
  <c r="AC441" i="52"/>
  <c r="AD441" i="52" s="1"/>
  <c r="AE441" i="52" s="1"/>
  <c r="A441" i="52"/>
  <c r="AC7173" i="52"/>
  <c r="AD7173" i="52" s="1"/>
  <c r="AE7173" i="52" s="1"/>
  <c r="A7173" i="52"/>
  <c r="AC5954" i="52"/>
  <c r="AD5954" i="52" s="1"/>
  <c r="AE5954" i="52" s="1"/>
  <c r="A5954" i="52"/>
  <c r="AC5624" i="52"/>
  <c r="AD5624" i="52" s="1"/>
  <c r="AE5624" i="52" s="1"/>
  <c r="A5624" i="52"/>
  <c r="AC404" i="52"/>
  <c r="AD404" i="52" s="1"/>
  <c r="AE404" i="52" s="1"/>
  <c r="A404" i="52"/>
  <c r="AC401" i="52"/>
  <c r="AD401" i="52" s="1"/>
  <c r="AE401" i="52" s="1"/>
  <c r="A401" i="52"/>
  <c r="AC5976" i="52"/>
  <c r="AD5976" i="52" s="1"/>
  <c r="AE5976" i="52" s="1"/>
  <c r="A5976" i="52"/>
  <c r="AC5972" i="52"/>
  <c r="AD5972" i="52" s="1"/>
  <c r="AE5972" i="52" s="1"/>
  <c r="A5972" i="52"/>
  <c r="AC5620" i="52"/>
  <c r="AD5620" i="52" s="1"/>
  <c r="AE5620" i="52" s="1"/>
  <c r="A5620" i="52"/>
  <c r="AC5615" i="52"/>
  <c r="AD5615" i="52" s="1"/>
  <c r="AE5615" i="52" s="1"/>
  <c r="A5615" i="52"/>
  <c r="AC595" i="52"/>
  <c r="AD595" i="52" s="1"/>
  <c r="AE595" i="52" s="1"/>
  <c r="A595" i="52"/>
  <c r="AC591" i="52"/>
  <c r="AD591" i="52" s="1"/>
  <c r="AE591" i="52" s="1"/>
  <c r="A591" i="52"/>
  <c r="AC3911" i="52"/>
  <c r="AD3911" i="52" s="1"/>
  <c r="AE3911" i="52" s="1"/>
  <c r="A3911" i="52"/>
  <c r="AC369" i="52"/>
  <c r="AD369" i="52" s="1"/>
  <c r="AE369" i="52" s="1"/>
  <c r="A369" i="52"/>
  <c r="AC382" i="52"/>
  <c r="AD382" i="52" s="1"/>
  <c r="AE382" i="52" s="1"/>
  <c r="A382" i="52"/>
  <c r="AC375" i="52"/>
  <c r="AD375" i="52" s="1"/>
  <c r="AE375" i="52" s="1"/>
  <c r="A375" i="52"/>
  <c r="AC379" i="52"/>
  <c r="AD379" i="52" s="1"/>
  <c r="AE379" i="52" s="1"/>
  <c r="A379" i="52"/>
  <c r="AC373" i="52"/>
  <c r="AD373" i="52" s="1"/>
  <c r="AE373" i="52" s="1"/>
  <c r="A373" i="52"/>
  <c r="AC564" i="52"/>
  <c r="AD564" i="52" s="1"/>
  <c r="AE564" i="52" s="1"/>
  <c r="A564" i="52"/>
  <c r="A243" i="52"/>
  <c r="AC7181" i="52"/>
  <c r="AD7181" i="52" s="1"/>
  <c r="AE7181" i="52" s="1"/>
  <c r="A7181" i="52"/>
  <c r="AC7177" i="52"/>
  <c r="AD7177" i="52" s="1"/>
  <c r="AE7177" i="52" s="1"/>
  <c r="A7177" i="52"/>
  <c r="AC7119" i="52"/>
  <c r="AD7119" i="52" s="1"/>
  <c r="AE7119" i="52" s="1"/>
  <c r="A7119" i="52"/>
  <c r="AC7118" i="52"/>
  <c r="AD7118" i="52" s="1"/>
  <c r="AE7118" i="52" s="1"/>
  <c r="A7118" i="52"/>
  <c r="AC7113" i="52"/>
  <c r="AD7113" i="52" s="1"/>
  <c r="AE7113" i="52" s="1"/>
  <c r="A7113" i="52"/>
  <c r="A308" i="52"/>
  <c r="A296" i="52"/>
  <c r="AC4068" i="52"/>
  <c r="AD4068" i="52" s="1"/>
  <c r="AE4068" i="52" s="1"/>
  <c r="A4068" i="52"/>
  <c r="AC4059" i="52"/>
  <c r="AD4059" i="52" s="1"/>
  <c r="AE4059" i="52" s="1"/>
  <c r="A4059" i="52"/>
  <c r="AC583" i="52"/>
  <c r="AD583" i="52" s="1"/>
  <c r="AE583" i="52" s="1"/>
  <c r="A583" i="52"/>
  <c r="AC230" i="52"/>
  <c r="AD230" i="52" s="1"/>
  <c r="AE230" i="52" s="1"/>
  <c r="A230" i="52"/>
  <c r="AC7052" i="52"/>
  <c r="AD7052" i="52" s="1"/>
  <c r="AE7052" i="52" s="1"/>
  <c r="A7052" i="52"/>
  <c r="AC7044" i="52"/>
  <c r="AD7044" i="52" s="1"/>
  <c r="AE7044" i="52" s="1"/>
  <c r="A7044" i="52"/>
  <c r="AC3401" i="52"/>
  <c r="AD3401" i="52" s="1"/>
  <c r="AE3401" i="52" s="1"/>
  <c r="A3401" i="52"/>
  <c r="AC5951" i="52"/>
  <c r="AD5951" i="52" s="1"/>
  <c r="AE5951" i="52" s="1"/>
  <c r="A5951" i="52"/>
  <c r="AC6741" i="52"/>
  <c r="AD6741" i="52" s="1"/>
  <c r="AE6741" i="52" s="1"/>
  <c r="A6741" i="52"/>
  <c r="AC4860" i="52"/>
  <c r="AD4860" i="52" s="1"/>
  <c r="AE4860" i="52" s="1"/>
  <c r="A4860" i="52"/>
  <c r="AC4867" i="52"/>
  <c r="AD4867" i="52" s="1"/>
  <c r="AE4867" i="52" s="1"/>
  <c r="A4867" i="52"/>
  <c r="AC4869" i="52"/>
  <c r="AD4869" i="52" s="1"/>
  <c r="AE4869" i="52" s="1"/>
  <c r="A4869" i="52"/>
  <c r="AC6940" i="52"/>
  <c r="AD6940" i="52" s="1"/>
  <c r="AE6940" i="52" s="1"/>
  <c r="A6940" i="52"/>
  <c r="AC6939" i="52"/>
  <c r="AD6939" i="52" s="1"/>
  <c r="AE6939" i="52" s="1"/>
  <c r="A6939" i="52"/>
  <c r="AC4295" i="52"/>
  <c r="AD4295" i="52" s="1"/>
  <c r="AE4295" i="52" s="1"/>
  <c r="A4295" i="52"/>
  <c r="AC4307" i="52"/>
  <c r="AD4307" i="52" s="1"/>
  <c r="AE4307" i="52" s="1"/>
  <c r="A4307" i="52"/>
  <c r="AC4286" i="52"/>
  <c r="AD4286" i="52" s="1"/>
  <c r="AE4286" i="52" s="1"/>
  <c r="A4286" i="52"/>
  <c r="AC7098" i="52"/>
  <c r="AD7098" i="52" s="1"/>
  <c r="AE7098" i="52" s="1"/>
  <c r="A7098" i="52"/>
  <c r="AC7088" i="52"/>
  <c r="AD7088" i="52" s="1"/>
  <c r="AE7088" i="52" s="1"/>
  <c r="A7088" i="52"/>
  <c r="AC7063" i="52"/>
  <c r="AD7063" i="52" s="1"/>
  <c r="AE7063" i="52" s="1"/>
  <c r="A7063" i="52"/>
  <c r="AC7056" i="52"/>
  <c r="AD7056" i="52" s="1"/>
  <c r="AE7056" i="52" s="1"/>
  <c r="A7056" i="52"/>
  <c r="AC7083" i="52"/>
  <c r="AD7083" i="52" s="1"/>
  <c r="AE7083" i="52" s="1"/>
  <c r="A7083" i="52"/>
  <c r="AC7068" i="52"/>
  <c r="AD7068" i="52" s="1"/>
  <c r="AE7068" i="52" s="1"/>
  <c r="A7068" i="52"/>
  <c r="AC2327" i="52"/>
  <c r="AD2327" i="52" s="1"/>
  <c r="AE2327" i="52" s="1"/>
  <c r="A2327" i="52"/>
  <c r="AC2330" i="52"/>
  <c r="AD2330" i="52" s="1"/>
  <c r="AE2330" i="52" s="1"/>
  <c r="A2330" i="52"/>
  <c r="AC6393" i="52"/>
  <c r="AD6393" i="52" s="1"/>
  <c r="AE6393" i="52" s="1"/>
  <c r="A6393" i="52"/>
  <c r="AC6394" i="52"/>
  <c r="AD6394" i="52" s="1"/>
  <c r="AE6394" i="52" s="1"/>
  <c r="A6394" i="52"/>
  <c r="AC4056" i="52"/>
  <c r="AD4056" i="52" s="1"/>
  <c r="AE4056" i="52" s="1"/>
  <c r="A4056" i="52"/>
  <c r="AC4047" i="52"/>
  <c r="AD4047" i="52" s="1"/>
  <c r="AE4047" i="52" s="1"/>
  <c r="A4047" i="52"/>
  <c r="AC6039" i="52"/>
  <c r="AD6039" i="52" s="1"/>
  <c r="AE6039" i="52" s="1"/>
  <c r="A6039" i="52"/>
  <c r="AC6048" i="52"/>
  <c r="AD6048" i="52" s="1"/>
  <c r="AE6048" i="52" s="1"/>
  <c r="A6048" i="52"/>
  <c r="AC6028" i="52"/>
  <c r="AD6028" i="52" s="1"/>
  <c r="AE6028" i="52" s="1"/>
  <c r="A6028" i="52"/>
  <c r="AC6015" i="52"/>
  <c r="AD6015" i="52" s="1"/>
  <c r="AE6015" i="52" s="1"/>
  <c r="A6015" i="52"/>
  <c r="AC6041" i="52"/>
  <c r="AD6041" i="52" s="1"/>
  <c r="AE6041" i="52" s="1"/>
  <c r="A6041" i="52"/>
  <c r="AC6018" i="52"/>
  <c r="AD6018" i="52" s="1"/>
  <c r="AE6018" i="52" s="1"/>
  <c r="A6018" i="52"/>
  <c r="AC2259" i="52"/>
  <c r="AD2259" i="52" s="1"/>
  <c r="AE2259" i="52" s="1"/>
  <c r="A2259" i="52"/>
  <c r="AC2248" i="52"/>
  <c r="AD2248" i="52" s="1"/>
  <c r="AE2248" i="52" s="1"/>
  <c r="A2248" i="52"/>
  <c r="AC2234" i="52"/>
  <c r="AD2234" i="52" s="1"/>
  <c r="AE2234" i="52" s="1"/>
  <c r="A2234" i="52"/>
  <c r="A325" i="52"/>
  <c r="AC271" i="52"/>
  <c r="AD271" i="52" s="1"/>
  <c r="AE271" i="52" s="1"/>
  <c r="A271" i="52"/>
  <c r="AC269" i="52"/>
  <c r="AD269" i="52" s="1"/>
  <c r="AE269" i="52" s="1"/>
  <c r="A269" i="52"/>
  <c r="AC44" i="52"/>
  <c r="AD44" i="52" s="1"/>
  <c r="AE44" i="52" s="1"/>
  <c r="A44" i="52"/>
  <c r="AC6762" i="52"/>
  <c r="AD6762" i="52" s="1"/>
  <c r="AE6762" i="52" s="1"/>
  <c r="A6762" i="52"/>
  <c r="AC6747" i="52"/>
  <c r="AD6747" i="52" s="1"/>
  <c r="AE6747" i="52" s="1"/>
  <c r="A6747" i="52"/>
  <c r="AC6765" i="52"/>
  <c r="AD6765" i="52" s="1"/>
  <c r="AE6765" i="52" s="1"/>
  <c r="A6765" i="52"/>
  <c r="AC6752" i="52"/>
  <c r="AD6752" i="52" s="1"/>
  <c r="AE6752" i="52" s="1"/>
  <c r="A6752" i="52"/>
  <c r="AC6767" i="52"/>
  <c r="AD6767" i="52" s="1"/>
  <c r="AE6767" i="52" s="1"/>
  <c r="A6767" i="52"/>
  <c r="AC5925" i="52"/>
  <c r="AD5925" i="52" s="1"/>
  <c r="AE5925" i="52" s="1"/>
  <c r="A5925" i="52"/>
  <c r="AC5910" i="52"/>
  <c r="AD5910" i="52" s="1"/>
  <c r="AE5910" i="52" s="1"/>
  <c r="A5910" i="52"/>
  <c r="AC5886" i="52"/>
  <c r="AD5886" i="52" s="1"/>
  <c r="AE5886" i="52" s="1"/>
  <c r="A5886" i="52"/>
  <c r="AC5932" i="52"/>
  <c r="AD5932" i="52" s="1"/>
  <c r="AE5932" i="52" s="1"/>
  <c r="A5932" i="52"/>
  <c r="AC5927" i="52"/>
  <c r="AD5927" i="52" s="1"/>
  <c r="AE5927" i="52" s="1"/>
  <c r="A5927" i="52"/>
  <c r="AC5914" i="52"/>
  <c r="AD5914" i="52" s="1"/>
  <c r="AE5914" i="52" s="1"/>
  <c r="A5914" i="52"/>
  <c r="AC5905" i="52"/>
  <c r="AD5905" i="52" s="1"/>
  <c r="AE5905" i="52" s="1"/>
  <c r="A5905" i="52"/>
  <c r="AC5892" i="52"/>
  <c r="AD5892" i="52" s="1"/>
  <c r="AE5892" i="52" s="1"/>
  <c r="A5892" i="52"/>
  <c r="AC5898" i="52"/>
  <c r="AD5898" i="52" s="1"/>
  <c r="AE5898" i="52" s="1"/>
  <c r="A5898" i="52"/>
  <c r="AC5887" i="52"/>
  <c r="AD5887" i="52" s="1"/>
  <c r="AE5887" i="52" s="1"/>
  <c r="A5887" i="52"/>
  <c r="AC5909" i="52"/>
  <c r="AD5909" i="52" s="1"/>
  <c r="AE5909" i="52" s="1"/>
  <c r="A5909" i="52"/>
  <c r="AC5897" i="52"/>
  <c r="AD5897" i="52" s="1"/>
  <c r="AE5897" i="52" s="1"/>
  <c r="A5897" i="52"/>
  <c r="AC7030" i="52"/>
  <c r="AD7030" i="52" s="1"/>
  <c r="AE7030" i="52" s="1"/>
  <c r="A7030" i="52"/>
  <c r="AC7023" i="52"/>
  <c r="AD7023" i="52" s="1"/>
  <c r="AE7023" i="52" s="1"/>
  <c r="A7023" i="52"/>
  <c r="AC7034" i="52"/>
  <c r="AD7034" i="52" s="1"/>
  <c r="AE7034" i="52" s="1"/>
  <c r="A7034" i="52"/>
  <c r="AC7024" i="52"/>
  <c r="AD7024" i="52" s="1"/>
  <c r="AE7024" i="52" s="1"/>
  <c r="A7024" i="52"/>
  <c r="AC7163" i="52"/>
  <c r="AD7163" i="52" s="1"/>
  <c r="AE7163" i="52" s="1"/>
  <c r="A7163" i="52"/>
  <c r="AC7162" i="52"/>
  <c r="AD7162" i="52" s="1"/>
  <c r="AE7162" i="52" s="1"/>
  <c r="A7162" i="52"/>
  <c r="AC5218" i="52"/>
  <c r="AD5218" i="52" s="1"/>
  <c r="AE5218" i="52" s="1"/>
  <c r="A5218" i="52"/>
  <c r="AC5212" i="52"/>
  <c r="AD5212" i="52" s="1"/>
  <c r="AE5212" i="52" s="1"/>
  <c r="A5212" i="52"/>
  <c r="AC5208" i="52"/>
  <c r="AD5208" i="52" s="1"/>
  <c r="AE5208" i="52" s="1"/>
  <c r="A5208" i="52"/>
  <c r="AC1196" i="52"/>
  <c r="AD1196" i="52" s="1"/>
  <c r="AE1196" i="52" s="1"/>
  <c r="A1196" i="52"/>
  <c r="AC1193" i="52"/>
  <c r="AD1193" i="52" s="1"/>
  <c r="AE1193" i="52" s="1"/>
  <c r="A1193" i="52"/>
  <c r="AC1185" i="52"/>
  <c r="AD1185" i="52" s="1"/>
  <c r="AE1185" i="52" s="1"/>
  <c r="A1185" i="52"/>
  <c r="AC1189" i="52"/>
  <c r="AD1189" i="52" s="1"/>
  <c r="AE1189" i="52" s="1"/>
  <c r="A1189" i="52"/>
  <c r="AC1182" i="52"/>
  <c r="AD1182" i="52" s="1"/>
  <c r="AE1182" i="52" s="1"/>
  <c r="A1182" i="52"/>
  <c r="AC4280" i="52"/>
  <c r="AD4280" i="52" s="1"/>
  <c r="AE4280" i="52" s="1"/>
  <c r="A4280" i="52"/>
  <c r="AC6806" i="52"/>
  <c r="AD6806" i="52" s="1"/>
  <c r="AE6806" i="52" s="1"/>
  <c r="A6806" i="52"/>
  <c r="AC6780" i="52"/>
  <c r="AD6780" i="52" s="1"/>
  <c r="AE6780" i="52" s="1"/>
  <c r="A6780" i="52"/>
  <c r="AC6808" i="52"/>
  <c r="AD6808" i="52" s="1"/>
  <c r="AE6808" i="52" s="1"/>
  <c r="A6808" i="52"/>
  <c r="AC6797" i="52"/>
  <c r="AD6797" i="52" s="1"/>
  <c r="AE6797" i="52" s="1"/>
  <c r="A6797" i="52"/>
  <c r="AC6773" i="52"/>
  <c r="AD6773" i="52" s="1"/>
  <c r="AE6773" i="52" s="1"/>
  <c r="A6773" i="52"/>
  <c r="AC6185" i="52"/>
  <c r="AD6185" i="52" s="1"/>
  <c r="AE6185" i="52" s="1"/>
  <c r="A6185" i="52"/>
  <c r="AC6175" i="52"/>
  <c r="AD6175" i="52" s="1"/>
  <c r="AE6175" i="52" s="1"/>
  <c r="A6175" i="52"/>
  <c r="AC6170" i="52"/>
  <c r="AD6170" i="52" s="1"/>
  <c r="AE6170" i="52" s="1"/>
  <c r="A6170" i="52"/>
  <c r="AC6160" i="52"/>
  <c r="AD6160" i="52" s="1"/>
  <c r="AE6160" i="52" s="1"/>
  <c r="A6160" i="52"/>
  <c r="AC5769" i="52"/>
  <c r="AD5769" i="52" s="1"/>
  <c r="AE5769" i="52" s="1"/>
  <c r="A5769" i="52"/>
  <c r="AC5757" i="52"/>
  <c r="AD5757" i="52" s="1"/>
  <c r="AE5757" i="52" s="1"/>
  <c r="A5757" i="52"/>
  <c r="AC5773" i="52"/>
  <c r="AD5773" i="52" s="1"/>
  <c r="AE5773" i="52" s="1"/>
  <c r="A5773" i="52"/>
  <c r="AC6588" i="52"/>
  <c r="AD6588" i="52" s="1"/>
  <c r="AE6588" i="52" s="1"/>
  <c r="A6588" i="52"/>
  <c r="AC6582" i="52"/>
  <c r="AD6582" i="52" s="1"/>
  <c r="AE6582" i="52" s="1"/>
  <c r="A6582" i="52"/>
  <c r="AC5947" i="52"/>
  <c r="AD5947" i="52" s="1"/>
  <c r="AE5947" i="52" s="1"/>
  <c r="A5947" i="52"/>
  <c r="AC5939" i="52"/>
  <c r="AD5939" i="52" s="1"/>
  <c r="AE5939" i="52" s="1"/>
  <c r="A5939" i="52"/>
  <c r="AC7133" i="52"/>
  <c r="AD7133" i="52" s="1"/>
  <c r="AE7133" i="52" s="1"/>
  <c r="A7133" i="52"/>
  <c r="AC7131" i="52"/>
  <c r="AD7131" i="52" s="1"/>
  <c r="AE7131" i="52" s="1"/>
  <c r="A7131" i="52"/>
  <c r="AC6973" i="52"/>
  <c r="AD6973" i="52" s="1"/>
  <c r="AE6973" i="52" s="1"/>
  <c r="A6973" i="52"/>
  <c r="AC6975" i="52"/>
  <c r="AD6975" i="52" s="1"/>
  <c r="AE6975" i="52" s="1"/>
  <c r="A6975" i="52"/>
  <c r="AC199" i="52"/>
  <c r="AD199" i="52" s="1"/>
  <c r="AE199" i="52" s="1"/>
  <c r="A199" i="52"/>
  <c r="AC6084" i="52"/>
  <c r="AD6084" i="52" s="1"/>
  <c r="AE6084" i="52" s="1"/>
  <c r="A6084" i="52"/>
  <c r="AC3372" i="52"/>
  <c r="AD3372" i="52" s="1"/>
  <c r="AE3372" i="52" s="1"/>
  <c r="A3372" i="52"/>
  <c r="AC4085" i="52"/>
  <c r="AD4085" i="52" s="1"/>
  <c r="AE4085" i="52" s="1"/>
  <c r="A4085" i="52"/>
  <c r="AC4079" i="52"/>
  <c r="AD4079" i="52" s="1"/>
  <c r="AE4079" i="52" s="1"/>
  <c r="A4079" i="52"/>
  <c r="AC4075" i="52"/>
  <c r="AD4075" i="52" s="1"/>
  <c r="AE4075" i="52" s="1"/>
  <c r="A4075" i="52"/>
  <c r="AC4180" i="52"/>
  <c r="AD4180" i="52" s="1"/>
  <c r="AE4180" i="52" s="1"/>
  <c r="A4180" i="52"/>
  <c r="AC89" i="52"/>
  <c r="AD89" i="52" s="1"/>
  <c r="AE89" i="52" s="1"/>
  <c r="A89" i="52"/>
  <c r="AC91" i="52"/>
  <c r="AD91" i="52" s="1"/>
  <c r="AE91" i="52" s="1"/>
  <c r="A91" i="52"/>
  <c r="AC98" i="52"/>
  <c r="AD98" i="52" s="1"/>
  <c r="AE98" i="52" s="1"/>
  <c r="A98" i="52"/>
  <c r="AC26" i="52"/>
  <c r="AD26" i="52" s="1"/>
  <c r="AE26" i="52" s="1"/>
  <c r="A26" i="52"/>
  <c r="AC17" i="52"/>
  <c r="AD17" i="52" s="1"/>
  <c r="AE17" i="52" s="1"/>
  <c r="A17" i="52"/>
  <c r="AC6" i="52"/>
  <c r="AD6" i="52" s="1"/>
  <c r="AE6" i="52" s="1"/>
  <c r="A6" i="52"/>
  <c r="AC15" i="52"/>
  <c r="AD15" i="52" s="1"/>
  <c r="AE15" i="52" s="1"/>
  <c r="A15" i="52"/>
  <c r="AC6386" i="52"/>
  <c r="AD6386" i="52" s="1"/>
  <c r="AE6386" i="52" s="1"/>
  <c r="A6386" i="52"/>
  <c r="AC2336" i="52"/>
  <c r="AD2336" i="52" s="1"/>
  <c r="AE2336" i="52" s="1"/>
  <c r="A2336" i="52"/>
  <c r="AC2342" i="52"/>
  <c r="AD2342" i="52" s="1"/>
  <c r="AE2342" i="52" s="1"/>
  <c r="A2342" i="52"/>
  <c r="AC5880" i="52"/>
  <c r="AD5880" i="52" s="1"/>
  <c r="AE5880" i="52" s="1"/>
  <c r="A5880" i="52"/>
  <c r="AC7110" i="52"/>
  <c r="AD7110" i="52" s="1"/>
  <c r="AE7110" i="52" s="1"/>
  <c r="A7110" i="52"/>
  <c r="AC7105" i="52"/>
  <c r="AD7105" i="52" s="1"/>
  <c r="AE7105" i="52" s="1"/>
  <c r="A7105" i="52"/>
  <c r="AC7152" i="52"/>
  <c r="AD7152" i="52" s="1"/>
  <c r="AE7152" i="52" s="1"/>
  <c r="A7152" i="52"/>
  <c r="AC7156" i="52"/>
  <c r="AD7156" i="52" s="1"/>
  <c r="AE7156" i="52" s="1"/>
  <c r="A7156" i="52"/>
  <c r="AC5593" i="52"/>
  <c r="AD5593" i="52" s="1"/>
  <c r="AE5593" i="52" s="1"/>
  <c r="A5593" i="52"/>
  <c r="AC6481" i="52"/>
  <c r="AD6481" i="52" s="1"/>
  <c r="AE6481" i="52" s="1"/>
  <c r="A6481" i="52"/>
  <c r="AC6483" i="52"/>
  <c r="AD6483" i="52" s="1"/>
  <c r="AE6483" i="52" s="1"/>
  <c r="A6483" i="52"/>
  <c r="AC6474" i="52"/>
  <c r="AD6474" i="52" s="1"/>
  <c r="AE6474" i="52" s="1"/>
  <c r="A6474" i="52"/>
  <c r="AC6484" i="52"/>
  <c r="AD6484" i="52" s="1"/>
  <c r="AE6484" i="52" s="1"/>
  <c r="A6484" i="52"/>
  <c r="AC6500" i="52"/>
  <c r="AD6500" i="52" s="1"/>
  <c r="AE6500" i="52" s="1"/>
  <c r="A6500" i="52"/>
  <c r="AC6490" i="52"/>
  <c r="AD6490" i="52" s="1"/>
  <c r="AE6490" i="52" s="1"/>
  <c r="A6490" i="52"/>
  <c r="AC4766" i="52"/>
  <c r="AD4766" i="52" s="1"/>
  <c r="AE4766" i="52" s="1"/>
  <c r="A4766" i="52"/>
  <c r="AC4764" i="52"/>
  <c r="AD4764" i="52" s="1"/>
  <c r="AE4764" i="52" s="1"/>
  <c r="A4764" i="52"/>
  <c r="AC4750" i="52"/>
  <c r="AD4750" i="52" s="1"/>
  <c r="AE4750" i="52" s="1"/>
  <c r="A4750" i="52"/>
  <c r="AC5658" i="52"/>
  <c r="AD5658" i="52" s="1"/>
  <c r="AE5658" i="52" s="1"/>
  <c r="A5658" i="52"/>
  <c r="AC5660" i="52"/>
  <c r="AD5660" i="52" s="1"/>
  <c r="AE5660" i="52" s="1"/>
  <c r="A5660" i="52"/>
  <c r="AC3946" i="52"/>
  <c r="AD3946" i="52" s="1"/>
  <c r="AE3946" i="52" s="1"/>
  <c r="A3946" i="52"/>
  <c r="AC3937" i="52"/>
  <c r="AD3937" i="52" s="1"/>
  <c r="AE3937" i="52" s="1"/>
  <c r="A3937" i="52"/>
  <c r="AC3925" i="52"/>
  <c r="AD3925" i="52" s="1"/>
  <c r="AE3925" i="52" s="1"/>
  <c r="A3925" i="52"/>
  <c r="AC3935" i="52"/>
  <c r="AD3935" i="52" s="1"/>
  <c r="AE3935" i="52" s="1"/>
  <c r="A3935" i="52"/>
  <c r="AC541" i="52"/>
  <c r="AD541" i="52" s="1"/>
  <c r="AE541" i="52" s="1"/>
  <c r="A541" i="52"/>
  <c r="AC291" i="52"/>
  <c r="AD291" i="52" s="1"/>
  <c r="AE291" i="52" s="1"/>
  <c r="A291" i="52"/>
  <c r="AC282" i="52"/>
  <c r="AD282" i="52" s="1"/>
  <c r="AE282" i="52" s="1"/>
  <c r="A282" i="52"/>
  <c r="AC524" i="52"/>
  <c r="AD524" i="52" s="1"/>
  <c r="AE524" i="52" s="1"/>
  <c r="A524" i="52"/>
  <c r="AC506" i="52"/>
  <c r="AD506" i="52" s="1"/>
  <c r="AE506" i="52" s="1"/>
  <c r="A506" i="52"/>
  <c r="AC4948" i="52"/>
  <c r="AD4948" i="52" s="1"/>
  <c r="AE4948" i="52" s="1"/>
  <c r="A4948" i="52"/>
  <c r="AC4966" i="52"/>
  <c r="AD4966" i="52" s="1"/>
  <c r="AE4966" i="52" s="1"/>
  <c r="A4966" i="52"/>
  <c r="AC4942" i="52"/>
  <c r="AD4942" i="52" s="1"/>
  <c r="AE4942" i="52" s="1"/>
  <c r="A4942" i="52"/>
  <c r="AC4952" i="52"/>
  <c r="AD4952" i="52" s="1"/>
  <c r="AE4952" i="52" s="1"/>
  <c r="A4952" i="52"/>
  <c r="AC4940" i="52"/>
  <c r="AD4940" i="52" s="1"/>
  <c r="AE4940" i="52" s="1"/>
  <c r="A4940" i="52"/>
  <c r="AC4953" i="52"/>
  <c r="AD4953" i="52" s="1"/>
  <c r="AE4953" i="52" s="1"/>
  <c r="A4953" i="52"/>
  <c r="AC4921" i="52"/>
  <c r="AD4921" i="52" s="1"/>
  <c r="AE4921" i="52" s="1"/>
  <c r="A4921" i="52"/>
  <c r="AC5478" i="52"/>
  <c r="AD5478" i="52" s="1"/>
  <c r="AE5478" i="52" s="1"/>
  <c r="A5478" i="52"/>
  <c r="AC5521" i="52"/>
  <c r="AD5521" i="52" s="1"/>
  <c r="AE5521" i="52" s="1"/>
  <c r="A5521" i="52"/>
  <c r="AC5514" i="52"/>
  <c r="AD5514" i="52" s="1"/>
  <c r="AE5514" i="52" s="1"/>
  <c r="A5514" i="52"/>
  <c r="AC5465" i="52"/>
  <c r="AD5465" i="52" s="1"/>
  <c r="AE5465" i="52" s="1"/>
  <c r="A5465" i="52"/>
  <c r="AC5475" i="52"/>
  <c r="AD5475" i="52" s="1"/>
  <c r="AE5475" i="52" s="1"/>
  <c r="A5475" i="52"/>
  <c r="AC5487" i="52"/>
  <c r="AD5487" i="52" s="1"/>
  <c r="AE5487" i="52" s="1"/>
  <c r="A5487" i="52"/>
  <c r="AC5504" i="52"/>
  <c r="AD5504" i="52" s="1"/>
  <c r="AE5504" i="52" s="1"/>
  <c r="A5504" i="52"/>
  <c r="AC5488" i="52"/>
  <c r="AD5488" i="52" s="1"/>
  <c r="AE5488" i="52" s="1"/>
  <c r="A5488" i="52"/>
  <c r="AC5482" i="52"/>
  <c r="AD5482" i="52" s="1"/>
  <c r="AE5482" i="52" s="1"/>
  <c r="A5482" i="52"/>
  <c r="AC2314" i="52"/>
  <c r="AD2314" i="52" s="1"/>
  <c r="AE2314" i="52" s="1"/>
  <c r="A2314" i="52"/>
  <c r="AC2281" i="52"/>
  <c r="AD2281" i="52" s="1"/>
  <c r="AE2281" i="52" s="1"/>
  <c r="A2281" i="52"/>
  <c r="AC2292" i="52"/>
  <c r="AD2292" i="52" s="1"/>
  <c r="AE2292" i="52" s="1"/>
  <c r="A2292" i="52"/>
  <c r="AC2295" i="52"/>
  <c r="AD2295" i="52" s="1"/>
  <c r="AE2295" i="52" s="1"/>
  <c r="A2295" i="52"/>
  <c r="AC2279" i="52"/>
  <c r="AD2279" i="52" s="1"/>
  <c r="AE2279" i="52" s="1"/>
  <c r="A2279" i="52"/>
  <c r="AC2282" i="52"/>
  <c r="AD2282" i="52" s="1"/>
  <c r="AE2282" i="52" s="1"/>
  <c r="A2282" i="52"/>
  <c r="AC2267" i="52"/>
  <c r="AD2267" i="52" s="1"/>
  <c r="AE2267" i="52" s="1"/>
  <c r="A2267" i="52"/>
  <c r="AC3277" i="52"/>
  <c r="AD3277" i="52" s="1"/>
  <c r="AE3277" i="52" s="1"/>
  <c r="A3277" i="52"/>
  <c r="AC3261" i="52"/>
  <c r="AD3261" i="52" s="1"/>
  <c r="AE3261" i="52" s="1"/>
  <c r="A3261" i="52"/>
  <c r="AC3295" i="52"/>
  <c r="AD3295" i="52" s="1"/>
  <c r="AE3295" i="52" s="1"/>
  <c r="A3295" i="52"/>
  <c r="AC3266" i="52"/>
  <c r="AD3266" i="52" s="1"/>
  <c r="AE3266" i="52" s="1"/>
  <c r="A3266" i="52"/>
  <c r="AC3259" i="52"/>
  <c r="AD3259" i="52" s="1"/>
  <c r="AE3259" i="52" s="1"/>
  <c r="A3259" i="52"/>
  <c r="AC3287" i="52"/>
  <c r="AD3287" i="52" s="1"/>
  <c r="AE3287" i="52" s="1"/>
  <c r="A3287" i="52"/>
  <c r="AC3263" i="52"/>
  <c r="AD3263" i="52" s="1"/>
  <c r="AE3263" i="52" s="1"/>
  <c r="A3263" i="52"/>
  <c r="AC3256" i="52"/>
  <c r="AD3256" i="52" s="1"/>
  <c r="AE3256" i="52" s="1"/>
  <c r="A3256" i="52"/>
  <c r="AC3299" i="52"/>
  <c r="AD3299" i="52" s="1"/>
  <c r="AE3299" i="52" s="1"/>
  <c r="A3299" i="52"/>
  <c r="AC5876" i="52"/>
  <c r="AD5876" i="52" s="1"/>
  <c r="AE5876" i="52" s="1"/>
  <c r="A5876" i="52"/>
  <c r="AC5841" i="52"/>
  <c r="AD5841" i="52" s="1"/>
  <c r="AE5841" i="52" s="1"/>
  <c r="A5841" i="52"/>
  <c r="AC5867" i="52"/>
  <c r="AD5867" i="52" s="1"/>
  <c r="AE5867" i="52" s="1"/>
  <c r="A5867" i="52"/>
  <c r="AC5846" i="52"/>
  <c r="AD5846" i="52" s="1"/>
  <c r="AE5846" i="52" s="1"/>
  <c r="A5846" i="52"/>
  <c r="AC5875" i="52"/>
  <c r="AD5875" i="52" s="1"/>
  <c r="AE5875" i="52" s="1"/>
  <c r="A5875" i="52"/>
  <c r="AC5854" i="52"/>
  <c r="AD5854" i="52" s="1"/>
  <c r="AE5854" i="52" s="1"/>
  <c r="A5854" i="52"/>
  <c r="AC5815" i="52"/>
  <c r="AD5815" i="52" s="1"/>
  <c r="AE5815" i="52" s="1"/>
  <c r="A5815" i="52"/>
  <c r="AC5797" i="52"/>
  <c r="AD5797" i="52" s="1"/>
  <c r="AE5797" i="52" s="1"/>
  <c r="A5797" i="52"/>
  <c r="AC5818" i="52"/>
  <c r="AD5818" i="52" s="1"/>
  <c r="AE5818" i="52" s="1"/>
  <c r="A5818" i="52"/>
  <c r="AC5803" i="52"/>
  <c r="AD5803" i="52" s="1"/>
  <c r="AE5803" i="52" s="1"/>
  <c r="A5803" i="52"/>
  <c r="AC3221" i="52"/>
  <c r="AD3221" i="52" s="1"/>
  <c r="AE3221" i="52" s="1"/>
  <c r="A3221" i="52"/>
  <c r="AC3230" i="52"/>
  <c r="AD3230" i="52" s="1"/>
  <c r="AE3230" i="52" s="1"/>
  <c r="A3230" i="52"/>
  <c r="AC3233" i="52"/>
  <c r="AD3233" i="52" s="1"/>
  <c r="AE3233" i="52" s="1"/>
  <c r="A3233" i="52"/>
  <c r="AC3228" i="52"/>
  <c r="AD3228" i="52" s="1"/>
  <c r="AE3228" i="52" s="1"/>
  <c r="A3228" i="52"/>
  <c r="AC4788" i="52"/>
  <c r="AD4788" i="52" s="1"/>
  <c r="AE4788" i="52" s="1"/>
  <c r="A4788" i="52"/>
  <c r="AC4783" i="52"/>
  <c r="AD4783" i="52" s="1"/>
  <c r="AE4783" i="52" s="1"/>
  <c r="A4783" i="52"/>
  <c r="AC5689" i="52"/>
  <c r="AD5689" i="52" s="1"/>
  <c r="AE5689" i="52" s="1"/>
  <c r="A5689" i="52"/>
  <c r="AC5308" i="52"/>
  <c r="AD5308" i="52" s="1"/>
  <c r="AE5308" i="52" s="1"/>
  <c r="A5308" i="52"/>
  <c r="AC5285" i="52"/>
  <c r="AD5285" i="52" s="1"/>
  <c r="AE5285" i="52" s="1"/>
  <c r="A5285" i="52"/>
  <c r="AC5314" i="52"/>
  <c r="AD5314" i="52" s="1"/>
  <c r="AE5314" i="52" s="1"/>
  <c r="A5314" i="52"/>
  <c r="AC5328" i="52"/>
  <c r="AD5328" i="52" s="1"/>
  <c r="AE5328" i="52" s="1"/>
  <c r="A5328" i="52"/>
  <c r="AC5299" i="52"/>
  <c r="AD5299" i="52" s="1"/>
  <c r="AE5299" i="52" s="1"/>
  <c r="A5299" i="52"/>
  <c r="AC5280" i="52"/>
  <c r="AD5280" i="52" s="1"/>
  <c r="AE5280" i="52" s="1"/>
  <c r="A5280" i="52"/>
  <c r="AC5286" i="52"/>
  <c r="AD5286" i="52" s="1"/>
  <c r="AE5286" i="52" s="1"/>
  <c r="A5286" i="52"/>
  <c r="AC5313" i="52"/>
  <c r="AD5313" i="52" s="1"/>
  <c r="AE5313" i="52" s="1"/>
  <c r="A5313" i="52"/>
  <c r="AC6700" i="52"/>
  <c r="AD6700" i="52" s="1"/>
  <c r="AE6700" i="52" s="1"/>
  <c r="A6700" i="52"/>
  <c r="AC6684" i="52"/>
  <c r="AD6684" i="52" s="1"/>
  <c r="AE6684" i="52" s="1"/>
  <c r="A6684" i="52"/>
  <c r="AC6677" i="52"/>
  <c r="AD6677" i="52" s="1"/>
  <c r="AE6677" i="52" s="1"/>
  <c r="A6677" i="52"/>
  <c r="AC6668" i="52"/>
  <c r="AD6668" i="52" s="1"/>
  <c r="AE6668" i="52" s="1"/>
  <c r="A6668" i="52"/>
  <c r="AC6662" i="52"/>
  <c r="AD6662" i="52" s="1"/>
  <c r="AE6662" i="52" s="1"/>
  <c r="A6662" i="52"/>
  <c r="AC6698" i="52"/>
  <c r="AD6698" i="52" s="1"/>
  <c r="AE6698" i="52" s="1"/>
  <c r="A6698" i="52"/>
  <c r="AC6685" i="52"/>
  <c r="AD6685" i="52" s="1"/>
  <c r="AE6685" i="52" s="1"/>
  <c r="A6685" i="52"/>
  <c r="AC6667" i="52"/>
  <c r="AD6667" i="52" s="1"/>
  <c r="AE6667" i="52" s="1"/>
  <c r="A6667" i="52"/>
  <c r="AC6695" i="52"/>
  <c r="AD6695" i="52" s="1"/>
  <c r="AE6695" i="52" s="1"/>
  <c r="A6695" i="52"/>
  <c r="AC6687" i="52"/>
  <c r="AD6687" i="52" s="1"/>
  <c r="AE6687" i="52" s="1"/>
  <c r="A6687" i="52"/>
  <c r="AC6674" i="52"/>
  <c r="AD6674" i="52" s="1"/>
  <c r="AE6674" i="52" s="1"/>
  <c r="A6674" i="52"/>
  <c r="AC5631" i="52"/>
  <c r="AD5631" i="52" s="1"/>
  <c r="AE5631" i="52" s="1"/>
  <c r="A5631" i="52"/>
  <c r="AC38" i="52"/>
  <c r="AD38" i="52" s="1"/>
  <c r="AE38" i="52" s="1"/>
  <c r="A38" i="52"/>
  <c r="AC29" i="52"/>
  <c r="AD29" i="52" s="1"/>
  <c r="AE29" i="52" s="1"/>
  <c r="A29" i="52"/>
  <c r="AC35" i="52"/>
  <c r="AD35" i="52" s="1"/>
  <c r="AE35" i="52" s="1"/>
  <c r="A35" i="52"/>
  <c r="A6104" i="52"/>
  <c r="A6092" i="52"/>
  <c r="AC5175" i="52"/>
  <c r="AD5175" i="52" s="1"/>
  <c r="AE5175" i="52" s="1"/>
  <c r="A5175" i="52"/>
  <c r="AC5159" i="52"/>
  <c r="AD5159" i="52" s="1"/>
  <c r="AE5159" i="52" s="1"/>
  <c r="A5159" i="52"/>
  <c r="AC5194" i="52"/>
  <c r="AD5194" i="52" s="1"/>
  <c r="AE5194" i="52" s="1"/>
  <c r="A5194" i="52"/>
  <c r="AC5179" i="52"/>
  <c r="AD5179" i="52" s="1"/>
  <c r="AE5179" i="52" s="1"/>
  <c r="A5179" i="52"/>
  <c r="AC5178" i="52"/>
  <c r="AD5178" i="52" s="1"/>
  <c r="AE5178" i="52" s="1"/>
  <c r="A5178" i="52"/>
  <c r="AC5164" i="52"/>
  <c r="AD5164" i="52" s="1"/>
  <c r="AE5164" i="52" s="1"/>
  <c r="A5164" i="52"/>
  <c r="AC5166" i="52"/>
  <c r="AD5166" i="52" s="1"/>
  <c r="AE5166" i="52" s="1"/>
  <c r="A5166" i="52"/>
  <c r="AC971" i="52"/>
  <c r="AD971" i="52" s="1"/>
  <c r="AE971" i="52" s="1"/>
  <c r="A971" i="52"/>
  <c r="AC969" i="52"/>
  <c r="AD969" i="52" s="1"/>
  <c r="AE969" i="52" s="1"/>
  <c r="A969" i="52"/>
  <c r="AC963" i="52"/>
  <c r="AD963" i="52" s="1"/>
  <c r="AE963" i="52" s="1"/>
  <c r="A963" i="52"/>
  <c r="AC4101" i="52"/>
  <c r="AD4101" i="52" s="1"/>
  <c r="AE4101" i="52" s="1"/>
  <c r="A4101" i="52"/>
  <c r="AC4113" i="52"/>
  <c r="AD4113" i="52" s="1"/>
  <c r="AE4113" i="52" s="1"/>
  <c r="A4113" i="52"/>
  <c r="AC4107" i="52"/>
  <c r="AD4107" i="52" s="1"/>
  <c r="AE4107" i="52" s="1"/>
  <c r="A4107" i="52"/>
  <c r="AC3979" i="52"/>
  <c r="AD3979" i="52" s="1"/>
  <c r="AE3979" i="52" s="1"/>
  <c r="A3979" i="52"/>
  <c r="AC3965" i="52"/>
  <c r="AD3965" i="52" s="1"/>
  <c r="AE3965" i="52" s="1"/>
  <c r="A3965" i="52"/>
  <c r="AC3977" i="52"/>
  <c r="AD3977" i="52" s="1"/>
  <c r="AE3977" i="52" s="1"/>
  <c r="A3977" i="52"/>
  <c r="AC3955" i="52"/>
  <c r="AD3955" i="52" s="1"/>
  <c r="AE3955" i="52" s="1"/>
  <c r="A3955" i="52"/>
  <c r="AC416" i="52"/>
  <c r="AD416" i="52" s="1"/>
  <c r="AE416" i="52" s="1"/>
  <c r="A416" i="52"/>
  <c r="AC407" i="52"/>
  <c r="AD407" i="52" s="1"/>
  <c r="AE407" i="52" s="1"/>
  <c r="A407" i="52"/>
  <c r="AC181" i="52"/>
  <c r="AD181" i="52" s="1"/>
  <c r="AE181" i="52" s="1"/>
  <c r="A181" i="52"/>
  <c r="AC174" i="52"/>
  <c r="AD174" i="52" s="1"/>
  <c r="AE174" i="52" s="1"/>
  <c r="A174" i="52"/>
  <c r="AC6654" i="52"/>
  <c r="AD6654" i="52" s="1"/>
  <c r="AE6654" i="52" s="1"/>
  <c r="A6654" i="52"/>
  <c r="AC6624" i="52"/>
  <c r="AD6624" i="52" s="1"/>
  <c r="AE6624" i="52" s="1"/>
  <c r="A6624" i="52"/>
  <c r="AC6656" i="52"/>
  <c r="AD6656" i="52" s="1"/>
  <c r="AE6656" i="52" s="1"/>
  <c r="A6656" i="52"/>
  <c r="AC6615" i="52"/>
  <c r="AD6615" i="52" s="1"/>
  <c r="AE6615" i="52" s="1"/>
  <c r="A6615" i="52"/>
  <c r="AC6622" i="52"/>
  <c r="AD6622" i="52" s="1"/>
  <c r="AE6622" i="52" s="1"/>
  <c r="A6622" i="52"/>
  <c r="AC6653" i="52"/>
  <c r="AD6653" i="52" s="1"/>
  <c r="AE6653" i="52" s="1"/>
  <c r="A6653" i="52"/>
  <c r="AC6612" i="52"/>
  <c r="AD6612" i="52" s="1"/>
  <c r="AE6612" i="52" s="1"/>
  <c r="A6612" i="52"/>
  <c r="AC6643" i="52"/>
  <c r="AD6643" i="52" s="1"/>
  <c r="AE6643" i="52" s="1"/>
  <c r="A6643" i="52"/>
  <c r="AC7036" i="52"/>
  <c r="AD7036" i="52" s="1"/>
  <c r="AE7036" i="52" s="1"/>
  <c r="A7036" i="52"/>
  <c r="AC6988" i="52"/>
  <c r="AD6988" i="52" s="1"/>
  <c r="AE6988" i="52" s="1"/>
  <c r="A6988" i="52"/>
  <c r="AC6984" i="52"/>
  <c r="AD6984" i="52" s="1"/>
  <c r="AE6984" i="52" s="1"/>
  <c r="A6984" i="52"/>
  <c r="AC3599" i="52"/>
  <c r="AD3599" i="52" s="1"/>
  <c r="AE3599" i="52" s="1"/>
  <c r="A3599" i="52"/>
  <c r="AC3604" i="52"/>
  <c r="AD3604" i="52" s="1"/>
  <c r="AE3604" i="52" s="1"/>
  <c r="A3604" i="52"/>
  <c r="AC3586" i="52"/>
  <c r="AD3586" i="52" s="1"/>
  <c r="AE3586" i="52" s="1"/>
  <c r="A3586" i="52"/>
  <c r="A3310" i="52"/>
  <c r="AC5608" i="52"/>
  <c r="AD5608" i="52" s="1"/>
  <c r="AE5608" i="52" s="1"/>
  <c r="A5608" i="52"/>
  <c r="A5668" i="52"/>
  <c r="AC1220" i="52"/>
  <c r="AD1220" i="52" s="1"/>
  <c r="AE1220" i="52" s="1"/>
  <c r="A1220" i="52"/>
  <c r="AC1217" i="52"/>
  <c r="AD1217" i="52" s="1"/>
  <c r="AE1217" i="52" s="1"/>
  <c r="A1217" i="52"/>
  <c r="AC1235" i="52"/>
  <c r="AD1235" i="52" s="1"/>
  <c r="AE1235" i="52" s="1"/>
  <c r="A1235" i="52"/>
  <c r="AC1232" i="52"/>
  <c r="AD1232" i="52" s="1"/>
  <c r="AE1232" i="52" s="1"/>
  <c r="A1232" i="52"/>
  <c r="AC1201" i="52"/>
  <c r="AD1201" i="52" s="1"/>
  <c r="AE1201" i="52" s="1"/>
  <c r="A1201" i="52"/>
  <c r="A3392" i="52"/>
  <c r="A3393" i="52"/>
  <c r="AC5574" i="52"/>
  <c r="AD5574" i="52" s="1"/>
  <c r="AE5574" i="52" s="1"/>
  <c r="A5574" i="52"/>
  <c r="AC5560" i="52"/>
  <c r="AD5560" i="52" s="1"/>
  <c r="AE5560" i="52" s="1"/>
  <c r="A5560" i="52"/>
  <c r="AC5563" i="52"/>
  <c r="AD5563" i="52" s="1"/>
  <c r="AE5563" i="52" s="1"/>
  <c r="A5563" i="52"/>
  <c r="AC5530" i="52"/>
  <c r="AD5530" i="52" s="1"/>
  <c r="AE5530" i="52" s="1"/>
  <c r="A5530" i="52"/>
  <c r="AC5565" i="52"/>
  <c r="AD5565" i="52" s="1"/>
  <c r="AE5565" i="52" s="1"/>
  <c r="A5565" i="52"/>
  <c r="AC5531" i="52"/>
  <c r="AD5531" i="52" s="1"/>
  <c r="AE5531" i="52" s="1"/>
  <c r="A5531" i="52"/>
  <c r="AC5536" i="52"/>
  <c r="AD5536" i="52" s="1"/>
  <c r="AE5536" i="52" s="1"/>
  <c r="A5536" i="52"/>
  <c r="AC6007" i="52"/>
  <c r="AD6007" i="52" s="1"/>
  <c r="AE6007" i="52" s="1"/>
  <c r="A6007" i="52"/>
  <c r="AC5980" i="52"/>
  <c r="AD5980" i="52" s="1"/>
  <c r="AE5980" i="52" s="1"/>
  <c r="A5980" i="52"/>
  <c r="AC5988" i="52"/>
  <c r="AD5988" i="52" s="1"/>
  <c r="AE5988" i="52" s="1"/>
  <c r="A5988" i="52"/>
  <c r="AC5987" i="52"/>
  <c r="AD5987" i="52" s="1"/>
  <c r="AE5987" i="52" s="1"/>
  <c r="A5987" i="52"/>
  <c r="AC4003" i="52"/>
  <c r="AD4003" i="52" s="1"/>
  <c r="AE4003" i="52" s="1"/>
  <c r="A4003" i="52"/>
  <c r="AC3984" i="52"/>
  <c r="AD3984" i="52" s="1"/>
  <c r="AE3984" i="52" s="1"/>
  <c r="A3984" i="52"/>
  <c r="AC3996" i="52"/>
  <c r="AD3996" i="52" s="1"/>
  <c r="AE3996" i="52" s="1"/>
  <c r="A3996" i="52"/>
  <c r="AC4001" i="52"/>
  <c r="AD4001" i="52" s="1"/>
  <c r="AE4001" i="52" s="1"/>
  <c r="A4001" i="52"/>
  <c r="AC4524" i="52"/>
  <c r="AD4524" i="52" s="1"/>
  <c r="AE4524" i="52" s="1"/>
  <c r="A4524" i="52"/>
  <c r="AC4455" i="52"/>
  <c r="AD4455" i="52" s="1"/>
  <c r="AE4455" i="52" s="1"/>
  <c r="A4455" i="52"/>
  <c r="AC4501" i="52"/>
  <c r="AD4501" i="52" s="1"/>
  <c r="AE4501" i="52" s="1"/>
  <c r="A4501" i="52"/>
  <c r="AC4509" i="52"/>
  <c r="AD4509" i="52" s="1"/>
  <c r="AE4509" i="52" s="1"/>
  <c r="A4509" i="52"/>
  <c r="AC4523" i="52"/>
  <c r="AD4523" i="52" s="1"/>
  <c r="AE4523" i="52" s="1"/>
  <c r="A4523" i="52"/>
  <c r="AC4482" i="52"/>
  <c r="AD4482" i="52" s="1"/>
  <c r="AE4482" i="52" s="1"/>
  <c r="A4482" i="52"/>
  <c r="AC4474" i="52"/>
  <c r="AD4474" i="52" s="1"/>
  <c r="AE4474" i="52" s="1"/>
  <c r="A4474" i="52"/>
  <c r="AC4485" i="52"/>
  <c r="AD4485" i="52" s="1"/>
  <c r="AE4485" i="52" s="1"/>
  <c r="A4485" i="52"/>
  <c r="AC4543" i="52"/>
  <c r="AD4543" i="52" s="1"/>
  <c r="AE4543" i="52" s="1"/>
  <c r="A4543" i="52"/>
  <c r="AC4468" i="52"/>
  <c r="AD4468" i="52" s="1"/>
  <c r="AE4468" i="52" s="1"/>
  <c r="A4468" i="52"/>
  <c r="AC4527" i="52"/>
  <c r="AD4527" i="52" s="1"/>
  <c r="AE4527" i="52" s="1"/>
  <c r="A4527" i="52"/>
  <c r="AC4462" i="52"/>
  <c r="AD4462" i="52" s="1"/>
  <c r="AE4462" i="52" s="1"/>
  <c r="A4462" i="52"/>
  <c r="AC4516" i="52"/>
  <c r="AD4516" i="52" s="1"/>
  <c r="AE4516" i="52" s="1"/>
  <c r="A4516" i="52"/>
  <c r="AC545" i="52"/>
  <c r="AD545" i="52" s="1"/>
  <c r="AE545" i="52" s="1"/>
  <c r="A545" i="52"/>
  <c r="AC350" i="52"/>
  <c r="AD350" i="52" s="1"/>
  <c r="AE350" i="52" s="1"/>
  <c r="A350" i="52"/>
  <c r="AC339" i="52"/>
  <c r="AD339" i="52" s="1"/>
  <c r="AE339" i="52" s="1"/>
  <c r="A339" i="52"/>
  <c r="AC812" i="52"/>
  <c r="AD812" i="52" s="1"/>
  <c r="AE812" i="52" s="1"/>
  <c r="A812" i="52"/>
  <c r="AC815" i="52"/>
  <c r="AD815" i="52" s="1"/>
  <c r="AE815" i="52" s="1"/>
  <c r="A815" i="52"/>
  <c r="AC816" i="52"/>
  <c r="AD816" i="52" s="1"/>
  <c r="AE816" i="52" s="1"/>
  <c r="A816" i="52"/>
  <c r="AC768" i="52"/>
  <c r="AD768" i="52" s="1"/>
  <c r="AE768" i="52" s="1"/>
  <c r="A768" i="52"/>
  <c r="AC792" i="52"/>
  <c r="AD792" i="52" s="1"/>
  <c r="AE792" i="52" s="1"/>
  <c r="A792" i="52"/>
  <c r="AC761" i="52"/>
  <c r="AD761" i="52" s="1"/>
  <c r="AE761" i="52" s="1"/>
  <c r="A761" i="52"/>
  <c r="AC757" i="52"/>
  <c r="AD757" i="52" s="1"/>
  <c r="AE757" i="52" s="1"/>
  <c r="A757" i="52"/>
  <c r="AC793" i="52"/>
  <c r="AD793" i="52" s="1"/>
  <c r="AE793" i="52" s="1"/>
  <c r="A793" i="52"/>
  <c r="AC783" i="52"/>
  <c r="AD783" i="52" s="1"/>
  <c r="AE783" i="52" s="1"/>
  <c r="A783" i="52"/>
  <c r="AC759" i="52"/>
  <c r="AD759" i="52" s="1"/>
  <c r="AE759" i="52" s="1"/>
  <c r="A759" i="52"/>
  <c r="AC790" i="52"/>
  <c r="AD790" i="52" s="1"/>
  <c r="AE790" i="52" s="1"/>
  <c r="A790" i="52"/>
  <c r="AC57" i="52"/>
  <c r="AD57" i="52" s="1"/>
  <c r="AE57" i="52" s="1"/>
  <c r="A57" i="52"/>
  <c r="AC69" i="52"/>
  <c r="AD69" i="52" s="1"/>
  <c r="AE69" i="52" s="1"/>
  <c r="A69" i="52"/>
  <c r="AC64" i="52"/>
  <c r="AD64" i="52" s="1"/>
  <c r="AE64" i="52" s="1"/>
  <c r="A64" i="52"/>
  <c r="AC948" i="52"/>
  <c r="AD948" i="52" s="1"/>
  <c r="AE948" i="52" s="1"/>
  <c r="A948" i="52"/>
  <c r="AC917" i="52"/>
  <c r="AD917" i="52" s="1"/>
  <c r="AE917" i="52" s="1"/>
  <c r="A917" i="52"/>
  <c r="AC931" i="52"/>
  <c r="AD931" i="52" s="1"/>
  <c r="AE931" i="52" s="1"/>
  <c r="A931" i="52"/>
  <c r="AC920" i="52"/>
  <c r="AD920" i="52" s="1"/>
  <c r="AE920" i="52" s="1"/>
  <c r="A920" i="52"/>
  <c r="AC916" i="52"/>
  <c r="AD916" i="52" s="1"/>
  <c r="AE916" i="52" s="1"/>
  <c r="A916" i="52"/>
  <c r="AC926" i="52"/>
  <c r="AD926" i="52" s="1"/>
  <c r="AE926" i="52" s="1"/>
  <c r="A926" i="52"/>
  <c r="AC867" i="52"/>
  <c r="AD867" i="52" s="1"/>
  <c r="AE867" i="52" s="1"/>
  <c r="A867" i="52"/>
  <c r="AC842" i="52"/>
  <c r="AD842" i="52" s="1"/>
  <c r="AE842" i="52" s="1"/>
  <c r="A842" i="52"/>
  <c r="AC882" i="52"/>
  <c r="AD882" i="52" s="1"/>
  <c r="AE882" i="52" s="1"/>
  <c r="A882" i="52"/>
  <c r="AC835" i="52"/>
  <c r="AD835" i="52" s="1"/>
  <c r="AE835" i="52" s="1"/>
  <c r="A835" i="52"/>
  <c r="AC848" i="52"/>
  <c r="AD848" i="52" s="1"/>
  <c r="AE848" i="52" s="1"/>
  <c r="A848" i="52"/>
  <c r="AC837" i="52"/>
  <c r="AD837" i="52" s="1"/>
  <c r="AE837" i="52" s="1"/>
  <c r="A837" i="52"/>
  <c r="AC5037" i="52"/>
  <c r="AD5037" i="52" s="1"/>
  <c r="AE5037" i="52" s="1"/>
  <c r="A5037" i="52"/>
  <c r="AC4990" i="52"/>
  <c r="AD4990" i="52" s="1"/>
  <c r="AE4990" i="52" s="1"/>
  <c r="A4990" i="52"/>
  <c r="AC4982" i="52"/>
  <c r="AD4982" i="52" s="1"/>
  <c r="AE4982" i="52" s="1"/>
  <c r="A4982" i="52"/>
  <c r="AC4997" i="52"/>
  <c r="AD4997" i="52" s="1"/>
  <c r="AE4997" i="52" s="1"/>
  <c r="A4997" i="52"/>
  <c r="AC5019" i="52"/>
  <c r="AD5019" i="52" s="1"/>
  <c r="AE5019" i="52" s="1"/>
  <c r="A5019" i="52"/>
  <c r="AC5031" i="52"/>
  <c r="AD5031" i="52" s="1"/>
  <c r="AE5031" i="52" s="1"/>
  <c r="A5031" i="52"/>
  <c r="AC5000" i="52"/>
  <c r="AD5000" i="52" s="1"/>
  <c r="AE5000" i="52" s="1"/>
  <c r="A5000" i="52"/>
  <c r="AC5029" i="52"/>
  <c r="AD5029" i="52" s="1"/>
  <c r="AE5029" i="52" s="1"/>
  <c r="A5029" i="52"/>
  <c r="AC5020" i="52"/>
  <c r="AD5020" i="52" s="1"/>
  <c r="AE5020" i="52" s="1"/>
  <c r="A5020" i="52"/>
  <c r="AC5005" i="52"/>
  <c r="AD5005" i="52" s="1"/>
  <c r="AE5005" i="52" s="1"/>
  <c r="A5005" i="52"/>
  <c r="AC5039" i="52"/>
  <c r="AD5039" i="52" s="1"/>
  <c r="AE5039" i="52" s="1"/>
  <c r="A5039" i="52"/>
  <c r="AC4985" i="52"/>
  <c r="AD4985" i="52" s="1"/>
  <c r="AE4985" i="52" s="1"/>
  <c r="A4985" i="52"/>
  <c r="AC5025" i="52"/>
  <c r="AD5025" i="52" s="1"/>
  <c r="AE5025" i="52" s="1"/>
  <c r="A5025" i="52"/>
  <c r="AC5006" i="52"/>
  <c r="AD5006" i="52" s="1"/>
  <c r="AE5006" i="52" s="1"/>
  <c r="A5006" i="52"/>
  <c r="AC4983" i="52"/>
  <c r="AD4983" i="52" s="1"/>
  <c r="AE4983" i="52" s="1"/>
  <c r="A4983" i="52"/>
  <c r="A3480" i="52"/>
  <c r="A3482" i="52"/>
  <c r="A3481" i="52"/>
  <c r="AC7188" i="52"/>
  <c r="AD7188" i="52" s="1"/>
  <c r="AE7188" i="52" s="1"/>
  <c r="A7188" i="52"/>
  <c r="AC3567" i="52"/>
  <c r="AD3567" i="52" s="1"/>
  <c r="AE3567" i="52" s="1"/>
  <c r="A3567" i="52"/>
  <c r="AC3552" i="52"/>
  <c r="AD3552" i="52" s="1"/>
  <c r="AE3552" i="52" s="1"/>
  <c r="A3552" i="52"/>
  <c r="AC3536" i="52"/>
  <c r="AD3536" i="52" s="1"/>
  <c r="AE3536" i="52" s="1"/>
  <c r="A3536" i="52"/>
  <c r="AC3512" i="52"/>
  <c r="AD3512" i="52" s="1"/>
  <c r="AE3512" i="52" s="1"/>
  <c r="A3512" i="52"/>
  <c r="AC3546" i="52"/>
  <c r="AD3546" i="52" s="1"/>
  <c r="AE3546" i="52" s="1"/>
  <c r="A3546" i="52"/>
  <c r="AC3560" i="52"/>
  <c r="AD3560" i="52" s="1"/>
  <c r="AE3560" i="52" s="1"/>
  <c r="A3560" i="52"/>
  <c r="AC3520" i="52"/>
  <c r="AD3520" i="52" s="1"/>
  <c r="AE3520" i="52" s="1"/>
  <c r="A3520" i="52"/>
  <c r="AC3544" i="52"/>
  <c r="AD3544" i="52" s="1"/>
  <c r="AE3544" i="52" s="1"/>
  <c r="A3544" i="52"/>
  <c r="AC3533" i="52"/>
  <c r="AD3533" i="52" s="1"/>
  <c r="AE3533" i="52" s="1"/>
  <c r="A3533" i="52"/>
  <c r="AC5967" i="52"/>
  <c r="AD5967" i="52" s="1"/>
  <c r="AE5967" i="52" s="1"/>
  <c r="A5967" i="52"/>
  <c r="AC639" i="52"/>
  <c r="AD639" i="52" s="1"/>
  <c r="AE639" i="52" s="1"/>
  <c r="A639" i="52"/>
  <c r="AC652" i="52"/>
  <c r="AD652" i="52" s="1"/>
  <c r="AE652" i="52" s="1"/>
  <c r="A652" i="52"/>
  <c r="AC637" i="52"/>
  <c r="AD637" i="52" s="1"/>
  <c r="AE637" i="52" s="1"/>
  <c r="A637" i="52"/>
  <c r="AC640" i="52"/>
  <c r="AD640" i="52" s="1"/>
  <c r="AE640" i="52" s="1"/>
  <c r="A640" i="52"/>
  <c r="AC636" i="52"/>
  <c r="AD636" i="52" s="1"/>
  <c r="AE636" i="52" s="1"/>
  <c r="A636" i="52"/>
  <c r="AC692" i="52"/>
  <c r="AD692" i="52" s="1"/>
  <c r="AE692" i="52" s="1"/>
  <c r="A692" i="52"/>
  <c r="AC633" i="52"/>
  <c r="AD633" i="52" s="1"/>
  <c r="AE633" i="52" s="1"/>
  <c r="A633" i="52"/>
  <c r="AC630" i="52"/>
  <c r="AD630" i="52" s="1"/>
  <c r="AE630" i="52" s="1"/>
  <c r="A630" i="52"/>
  <c r="AC667" i="52"/>
  <c r="AD667" i="52" s="1"/>
  <c r="AE667" i="52" s="1"/>
  <c r="A667" i="52"/>
  <c r="AC687" i="52"/>
  <c r="AD687" i="52" s="1"/>
  <c r="AE687" i="52" s="1"/>
  <c r="A687" i="52"/>
  <c r="AC653" i="52"/>
  <c r="AD653" i="52" s="1"/>
  <c r="AE653" i="52" s="1"/>
  <c r="A653" i="52"/>
  <c r="AC1049" i="52"/>
  <c r="AD1049" i="52" s="1"/>
  <c r="AE1049" i="52" s="1"/>
  <c r="A1049" i="52"/>
  <c r="AC1056" i="52"/>
  <c r="AD1056" i="52" s="1"/>
  <c r="AE1056" i="52" s="1"/>
  <c r="A1056" i="52"/>
  <c r="AC1014" i="52"/>
  <c r="AD1014" i="52" s="1"/>
  <c r="AE1014" i="52" s="1"/>
  <c r="A1014" i="52"/>
  <c r="AC1033" i="52"/>
  <c r="AD1033" i="52" s="1"/>
  <c r="AE1033" i="52" s="1"/>
  <c r="A1033" i="52"/>
  <c r="AC1008" i="52"/>
  <c r="AD1008" i="52" s="1"/>
  <c r="AE1008" i="52" s="1"/>
  <c r="A1008" i="52"/>
  <c r="AC1032" i="52"/>
  <c r="AD1032" i="52" s="1"/>
  <c r="AE1032" i="52" s="1"/>
  <c r="A1032" i="52"/>
  <c r="AC1010" i="52"/>
  <c r="AD1010" i="52" s="1"/>
  <c r="AE1010" i="52" s="1"/>
  <c r="A1010" i="52"/>
  <c r="AC1006" i="52"/>
  <c r="AD1006" i="52" s="1"/>
  <c r="AE1006" i="52" s="1"/>
  <c r="A1006" i="52"/>
  <c r="AC4918" i="52"/>
  <c r="AD4918" i="52" s="1"/>
  <c r="AE4918" i="52" s="1"/>
  <c r="A4918" i="52"/>
  <c r="A4769" i="52"/>
  <c r="A4768" i="52"/>
  <c r="AC3578" i="52"/>
  <c r="AD3578" i="52" s="1"/>
  <c r="AE3578" i="52" s="1"/>
  <c r="A3578" i="52"/>
  <c r="AC3733" i="52"/>
  <c r="AD3733" i="52" s="1"/>
  <c r="AE3733" i="52" s="1"/>
  <c r="A3733" i="52"/>
  <c r="AC3775" i="52"/>
  <c r="AD3775" i="52" s="1"/>
  <c r="AE3775" i="52" s="1"/>
  <c r="A3775" i="52"/>
  <c r="AC3784" i="52"/>
  <c r="AD3784" i="52" s="1"/>
  <c r="AE3784" i="52" s="1"/>
  <c r="A3784" i="52"/>
  <c r="AC3776" i="52"/>
  <c r="AD3776" i="52" s="1"/>
  <c r="AE3776" i="52" s="1"/>
  <c r="A3776" i="52"/>
  <c r="AC3736" i="52"/>
  <c r="AD3736" i="52" s="1"/>
  <c r="AE3736" i="52" s="1"/>
  <c r="A3736" i="52"/>
  <c r="AC3757" i="52"/>
  <c r="AD3757" i="52" s="1"/>
  <c r="AE3757" i="52" s="1"/>
  <c r="A3757" i="52"/>
  <c r="AC3785" i="52"/>
  <c r="AD3785" i="52" s="1"/>
  <c r="AE3785" i="52" s="1"/>
  <c r="A3785" i="52"/>
  <c r="AC3753" i="52"/>
  <c r="AD3753" i="52" s="1"/>
  <c r="AE3753" i="52" s="1"/>
  <c r="A3753" i="52"/>
  <c r="AC3788" i="52"/>
  <c r="AD3788" i="52" s="1"/>
  <c r="AE3788" i="52" s="1"/>
  <c r="A3788" i="52"/>
  <c r="AC3729" i="52"/>
  <c r="AD3729" i="52" s="1"/>
  <c r="AE3729" i="52" s="1"/>
  <c r="A3729" i="52"/>
  <c r="AC3442" i="52"/>
  <c r="AD3442" i="52" s="1"/>
  <c r="AE3442" i="52" s="1"/>
  <c r="A3442" i="52"/>
  <c r="AC3445" i="52"/>
  <c r="AD3445" i="52" s="1"/>
  <c r="AE3445" i="52" s="1"/>
  <c r="A3445" i="52"/>
  <c r="AC368" i="52"/>
  <c r="AD368" i="52" s="1"/>
  <c r="AE368" i="52" s="1"/>
  <c r="A368" i="52"/>
  <c r="AC4780" i="52"/>
  <c r="AD4780" i="52" s="1"/>
  <c r="AE4780" i="52" s="1"/>
  <c r="A4780" i="52"/>
  <c r="AC6723" i="52"/>
  <c r="AD6723" i="52" s="1"/>
  <c r="AE6723" i="52" s="1"/>
  <c r="A6723" i="52"/>
  <c r="AC6726" i="52"/>
  <c r="AD6726" i="52" s="1"/>
  <c r="AE6726" i="52" s="1"/>
  <c r="A6726" i="52"/>
  <c r="AC975" i="52"/>
  <c r="AD975" i="52" s="1"/>
  <c r="AE975" i="52" s="1"/>
  <c r="A975" i="52"/>
  <c r="AC995" i="52"/>
  <c r="AD995" i="52" s="1"/>
  <c r="AE995" i="52" s="1"/>
  <c r="A995" i="52"/>
  <c r="AC6469" i="52"/>
  <c r="AD6469" i="52" s="1"/>
  <c r="AE6469" i="52" s="1"/>
  <c r="A6469" i="52"/>
  <c r="AC6436" i="52"/>
  <c r="AD6436" i="52" s="1"/>
  <c r="AE6436" i="52" s="1"/>
  <c r="A6436" i="52"/>
  <c r="AC6434" i="52"/>
  <c r="AD6434" i="52" s="1"/>
  <c r="AE6434" i="52" s="1"/>
  <c r="A6434" i="52"/>
  <c r="AC6447" i="52"/>
  <c r="AD6447" i="52" s="1"/>
  <c r="AE6447" i="52" s="1"/>
  <c r="A6447" i="52"/>
  <c r="AC6466" i="52"/>
  <c r="AD6466" i="52" s="1"/>
  <c r="AE6466" i="52" s="1"/>
  <c r="A6466" i="52"/>
  <c r="AC6428" i="52"/>
  <c r="AD6428" i="52" s="1"/>
  <c r="AE6428" i="52" s="1"/>
  <c r="A6428" i="52"/>
  <c r="AC6453" i="52"/>
  <c r="AD6453" i="52" s="1"/>
  <c r="AE6453" i="52" s="1"/>
  <c r="A6453" i="52"/>
  <c r="AC6438" i="52"/>
  <c r="AD6438" i="52" s="1"/>
  <c r="AE6438" i="52" s="1"/>
  <c r="A6438" i="52"/>
  <c r="AC6405" i="52"/>
  <c r="AD6405" i="52" s="1"/>
  <c r="AE6405" i="52" s="1"/>
  <c r="A6405" i="52"/>
  <c r="AC5140" i="52"/>
  <c r="AD5140" i="52" s="1"/>
  <c r="AE5140" i="52" s="1"/>
  <c r="A5140" i="52"/>
  <c r="AC5146" i="52"/>
  <c r="AD5146" i="52" s="1"/>
  <c r="AE5146" i="52" s="1"/>
  <c r="A5146" i="52"/>
  <c r="AC5138" i="52"/>
  <c r="AD5138" i="52" s="1"/>
  <c r="AE5138" i="52" s="1"/>
  <c r="A5138" i="52"/>
  <c r="AC5059" i="52"/>
  <c r="AD5059" i="52" s="1"/>
  <c r="AE5059" i="52" s="1"/>
  <c r="A5059" i="52"/>
  <c r="AC5095" i="52"/>
  <c r="AD5095" i="52" s="1"/>
  <c r="AE5095" i="52" s="1"/>
  <c r="A5095" i="52"/>
  <c r="AC5098" i="52"/>
  <c r="AD5098" i="52" s="1"/>
  <c r="AE5098" i="52" s="1"/>
  <c r="A5098" i="52"/>
  <c r="AC5125" i="52"/>
  <c r="AD5125" i="52" s="1"/>
  <c r="AE5125" i="52" s="1"/>
  <c r="A5125" i="52"/>
  <c r="AC5086" i="52"/>
  <c r="AD5086" i="52" s="1"/>
  <c r="AE5086" i="52" s="1"/>
  <c r="A5086" i="52"/>
  <c r="AC5045" i="52"/>
  <c r="AD5045" i="52" s="1"/>
  <c r="AE5045" i="52" s="1"/>
  <c r="A5045" i="52"/>
  <c r="AC5143" i="52"/>
  <c r="AD5143" i="52" s="1"/>
  <c r="AE5143" i="52" s="1"/>
  <c r="A5143" i="52"/>
  <c r="A6079" i="52"/>
  <c r="A6072" i="52"/>
  <c r="A6076" i="52"/>
  <c r="AC1253" i="52"/>
  <c r="AD1253" i="52" s="1"/>
  <c r="AE1253" i="52" s="1"/>
  <c r="A1253" i="52"/>
  <c r="AC1243" i="52"/>
  <c r="AD1243" i="52" s="1"/>
  <c r="AE1243" i="52" s="1"/>
  <c r="A1243" i="52"/>
  <c r="AC4560" i="52"/>
  <c r="AD4560" i="52" s="1"/>
  <c r="AE4560" i="52" s="1"/>
  <c r="A4560" i="52"/>
  <c r="AC4576" i="52"/>
  <c r="AD4576" i="52" s="1"/>
  <c r="AE4576" i="52" s="1"/>
  <c r="A4576" i="52"/>
  <c r="AC4638" i="52"/>
  <c r="AD4638" i="52" s="1"/>
  <c r="AE4638" i="52" s="1"/>
  <c r="A4638" i="52"/>
  <c r="AC4603" i="52"/>
  <c r="AD4603" i="52" s="1"/>
  <c r="AE4603" i="52" s="1"/>
  <c r="A4603" i="52"/>
  <c r="AC4652" i="52"/>
  <c r="AD4652" i="52" s="1"/>
  <c r="AE4652" i="52" s="1"/>
  <c r="A4652" i="52"/>
  <c r="AC4615" i="52"/>
  <c r="AD4615" i="52" s="1"/>
  <c r="AE4615" i="52" s="1"/>
  <c r="A4615" i="52"/>
  <c r="AC4563" i="52"/>
  <c r="AD4563" i="52" s="1"/>
  <c r="AE4563" i="52" s="1"/>
  <c r="A4563" i="52"/>
  <c r="AC4561" i="52"/>
  <c r="AD4561" i="52" s="1"/>
  <c r="AE4561" i="52" s="1"/>
  <c r="A4561" i="52"/>
  <c r="AC4644" i="52"/>
  <c r="AD4644" i="52" s="1"/>
  <c r="AE4644" i="52" s="1"/>
  <c r="A4644" i="52"/>
  <c r="AC4599" i="52"/>
  <c r="AD4599" i="52" s="1"/>
  <c r="AE4599" i="52" s="1"/>
  <c r="A4599" i="52"/>
  <c r="AC4570" i="52"/>
  <c r="AD4570" i="52" s="1"/>
  <c r="AE4570" i="52" s="1"/>
  <c r="A4570" i="52"/>
  <c r="AC4646" i="52"/>
  <c r="AD4646" i="52" s="1"/>
  <c r="AE4646" i="52" s="1"/>
  <c r="A4646" i="52"/>
  <c r="AC4585" i="52"/>
  <c r="AD4585" i="52" s="1"/>
  <c r="AE4585" i="52" s="1"/>
  <c r="A4585" i="52"/>
  <c r="AC4664" i="52"/>
  <c r="AD4664" i="52" s="1"/>
  <c r="AE4664" i="52" s="1"/>
  <c r="A4664" i="52"/>
  <c r="AC4632" i="52"/>
  <c r="AD4632" i="52" s="1"/>
  <c r="AE4632" i="52" s="1"/>
  <c r="A4632" i="52"/>
  <c r="AC4555" i="52"/>
  <c r="AD4555" i="52" s="1"/>
  <c r="AE4555" i="52" s="1"/>
  <c r="A4555" i="52"/>
  <c r="AC555" i="52"/>
  <c r="AD555" i="52" s="1"/>
  <c r="AE555" i="52" s="1"/>
  <c r="A555" i="52"/>
  <c r="AC392" i="52"/>
  <c r="AD392" i="52" s="1"/>
  <c r="AE392" i="52" s="1"/>
  <c r="A392" i="52"/>
  <c r="AC1163" i="52"/>
  <c r="AD1163" i="52" s="1"/>
  <c r="AE1163" i="52" s="1"/>
  <c r="A1163" i="52"/>
  <c r="AC1092" i="52"/>
  <c r="AD1092" i="52" s="1"/>
  <c r="AE1092" i="52" s="1"/>
  <c r="A1092" i="52"/>
  <c r="AC1106" i="52"/>
  <c r="AD1106" i="52" s="1"/>
  <c r="AE1106" i="52" s="1"/>
  <c r="A1106" i="52"/>
  <c r="AC1104" i="52"/>
  <c r="AD1104" i="52" s="1"/>
  <c r="AE1104" i="52" s="1"/>
  <c r="A1104" i="52"/>
  <c r="AC1122" i="52"/>
  <c r="AD1122" i="52" s="1"/>
  <c r="AE1122" i="52" s="1"/>
  <c r="A1122" i="52"/>
  <c r="AC1129" i="52"/>
  <c r="AD1129" i="52" s="1"/>
  <c r="AE1129" i="52" s="1"/>
  <c r="A1129" i="52"/>
  <c r="AC1101" i="52"/>
  <c r="AD1101" i="52" s="1"/>
  <c r="AE1101" i="52" s="1"/>
  <c r="A1101" i="52"/>
  <c r="AC1117" i="52"/>
  <c r="AD1117" i="52" s="1"/>
  <c r="AE1117" i="52" s="1"/>
  <c r="A1117" i="52"/>
  <c r="AC1143" i="52"/>
  <c r="AD1143" i="52" s="1"/>
  <c r="AE1143" i="52" s="1"/>
  <c r="A1143" i="52"/>
  <c r="AC139" i="52"/>
  <c r="AD139" i="52" s="1"/>
  <c r="AE139" i="52" s="1"/>
  <c r="A139" i="52"/>
  <c r="AC146" i="52"/>
  <c r="AD146" i="52" s="1"/>
  <c r="AE146" i="52" s="1"/>
  <c r="A146" i="52"/>
  <c r="AC143" i="52"/>
  <c r="AD143" i="52" s="1"/>
  <c r="AE143" i="52" s="1"/>
  <c r="A143" i="52"/>
  <c r="AC1744" i="52"/>
  <c r="AD1744" i="52" s="1"/>
  <c r="AE1744" i="52" s="1"/>
  <c r="A1744" i="52"/>
  <c r="AC1656" i="52"/>
  <c r="AD1656" i="52" s="1"/>
  <c r="AE1656" i="52" s="1"/>
  <c r="A1656" i="52"/>
  <c r="AC1674" i="52"/>
  <c r="AD1674" i="52" s="1"/>
  <c r="AE1674" i="52" s="1"/>
  <c r="A1674" i="52"/>
  <c r="AC1854" i="52"/>
  <c r="AD1854" i="52" s="1"/>
  <c r="AE1854" i="52" s="1"/>
  <c r="A1854" i="52"/>
  <c r="AC1457" i="52"/>
  <c r="AD1457" i="52" s="1"/>
  <c r="AE1457" i="52" s="1"/>
  <c r="A1457" i="52"/>
  <c r="AC1862" i="52"/>
  <c r="AD1862" i="52" s="1"/>
  <c r="AE1862" i="52" s="1"/>
  <c r="A1862" i="52"/>
  <c r="AC1492" i="52"/>
  <c r="AD1492" i="52" s="1"/>
  <c r="AE1492" i="52" s="1"/>
  <c r="A1492" i="52"/>
  <c r="AC1517" i="52"/>
  <c r="AD1517" i="52" s="1"/>
  <c r="AE1517" i="52" s="1"/>
  <c r="A1517" i="52"/>
  <c r="AC1548" i="52"/>
  <c r="AD1548" i="52" s="1"/>
  <c r="AE1548" i="52" s="1"/>
  <c r="A1548" i="52"/>
  <c r="AC1503" i="52"/>
  <c r="AD1503" i="52" s="1"/>
  <c r="AE1503" i="52" s="1"/>
  <c r="A1503" i="52"/>
  <c r="AC1392" i="52"/>
  <c r="AD1392" i="52" s="1"/>
  <c r="AE1392" i="52" s="1"/>
  <c r="A1392" i="52"/>
  <c r="AC1521" i="52"/>
  <c r="AD1521" i="52" s="1"/>
  <c r="AE1521" i="52" s="1"/>
  <c r="A1521" i="52"/>
  <c r="AC1792" i="52"/>
  <c r="AD1792" i="52" s="1"/>
  <c r="AE1792" i="52" s="1"/>
  <c r="A1792" i="52"/>
  <c r="AC1351" i="52"/>
  <c r="AD1351" i="52" s="1"/>
  <c r="AE1351" i="52" s="1"/>
  <c r="A1351" i="52"/>
  <c r="AC1712" i="52"/>
  <c r="AD1712" i="52" s="1"/>
  <c r="AE1712" i="52" s="1"/>
  <c r="A1712" i="52"/>
  <c r="AC1818" i="52"/>
  <c r="AD1818" i="52" s="1"/>
  <c r="AE1818" i="52" s="1"/>
  <c r="A1818" i="52"/>
  <c r="AC1730" i="52"/>
  <c r="AD1730" i="52" s="1"/>
  <c r="AE1730" i="52" s="1"/>
  <c r="A1730" i="52"/>
  <c r="AC1496" i="52"/>
  <c r="AD1496" i="52" s="1"/>
  <c r="AE1496" i="52" s="1"/>
  <c r="A1496" i="52"/>
  <c r="AC1894" i="52"/>
  <c r="AD1894" i="52" s="1"/>
  <c r="AE1894" i="52" s="1"/>
  <c r="A1894" i="52"/>
  <c r="AC1890" i="52"/>
  <c r="AD1890" i="52" s="1"/>
  <c r="AE1890" i="52" s="1"/>
  <c r="A1890" i="52"/>
  <c r="AC1646" i="52"/>
  <c r="AD1646" i="52" s="1"/>
  <c r="AE1646" i="52" s="1"/>
  <c r="A1646" i="52"/>
  <c r="AC1886" i="52"/>
  <c r="AD1886" i="52" s="1"/>
  <c r="AE1886" i="52" s="1"/>
  <c r="A1886" i="52"/>
  <c r="AC1577" i="52"/>
  <c r="AD1577" i="52" s="1"/>
  <c r="AE1577" i="52" s="1"/>
  <c r="A1577" i="52"/>
  <c r="AC1670" i="52"/>
  <c r="AD1670" i="52" s="1"/>
  <c r="AE1670" i="52" s="1"/>
  <c r="A1670" i="52"/>
  <c r="AC1550" i="52"/>
  <c r="AD1550" i="52" s="1"/>
  <c r="AE1550" i="52" s="1"/>
  <c r="A1550" i="52"/>
  <c r="AC1585" i="52"/>
  <c r="AD1585" i="52" s="1"/>
  <c r="AE1585" i="52" s="1"/>
  <c r="A1585" i="52"/>
  <c r="AC1386" i="52"/>
  <c r="AD1386" i="52" s="1"/>
  <c r="AE1386" i="52" s="1"/>
  <c r="A1386" i="52"/>
  <c r="AC1638" i="52"/>
  <c r="AD1638" i="52" s="1"/>
  <c r="AE1638" i="52" s="1"/>
  <c r="A1638" i="52"/>
  <c r="AC1469" i="52"/>
  <c r="AD1469" i="52" s="1"/>
  <c r="AE1469" i="52" s="1"/>
  <c r="A1469" i="52"/>
  <c r="AC1617" i="52"/>
  <c r="AD1617" i="52" s="1"/>
  <c r="AE1617" i="52" s="1"/>
  <c r="A1617" i="52"/>
  <c r="AC1742" i="52"/>
  <c r="AD1742" i="52" s="1"/>
  <c r="AE1742" i="52" s="1"/>
  <c r="A1742" i="52"/>
  <c r="AC1343" i="52"/>
  <c r="AD1343" i="52" s="1"/>
  <c r="AE1343" i="52" s="1"/>
  <c r="A1343" i="52"/>
  <c r="AC1694" i="52"/>
  <c r="AD1694" i="52" s="1"/>
  <c r="AE1694" i="52" s="1"/>
  <c r="A1694" i="52"/>
  <c r="AC1443" i="52"/>
  <c r="AD1443" i="52" s="1"/>
  <c r="AE1443" i="52" s="1"/>
  <c r="A1443" i="52"/>
  <c r="AC1876" i="52"/>
  <c r="AD1876" i="52" s="1"/>
  <c r="AE1876" i="52" s="1"/>
  <c r="A1876" i="52"/>
  <c r="AC1848" i="52"/>
  <c r="AD1848" i="52" s="1"/>
  <c r="AE1848" i="52" s="1"/>
  <c r="A1848" i="52"/>
  <c r="AC1714" i="52"/>
  <c r="AD1714" i="52" s="1"/>
  <c r="AE1714" i="52" s="1"/>
  <c r="A1714" i="52"/>
  <c r="AC6291" i="52"/>
  <c r="AD6291" i="52" s="1"/>
  <c r="AE6291" i="52" s="1"/>
  <c r="A6291" i="52"/>
  <c r="AC6283" i="52"/>
  <c r="AD6283" i="52" s="1"/>
  <c r="AE6283" i="52" s="1"/>
  <c r="A6283" i="52"/>
  <c r="AC5235" i="52"/>
  <c r="AD5235" i="52" s="1"/>
  <c r="AE5235" i="52" s="1"/>
  <c r="A5235" i="52"/>
  <c r="AC5249" i="52"/>
  <c r="AD5249" i="52" s="1"/>
  <c r="AE5249" i="52" s="1"/>
  <c r="A5249" i="52"/>
  <c r="AC5252" i="52"/>
  <c r="AD5252" i="52" s="1"/>
  <c r="AE5252" i="52" s="1"/>
  <c r="A5252" i="52"/>
  <c r="AC5267" i="52"/>
  <c r="AD5267" i="52" s="1"/>
  <c r="AE5267" i="52" s="1"/>
  <c r="A5267" i="52"/>
  <c r="AC5226" i="52"/>
  <c r="AD5226" i="52" s="1"/>
  <c r="AE5226" i="52" s="1"/>
  <c r="A5226" i="52"/>
  <c r="AC5255" i="52"/>
  <c r="AD5255" i="52" s="1"/>
  <c r="AE5255" i="52" s="1"/>
  <c r="A5255" i="52"/>
  <c r="AC5233" i="52"/>
  <c r="AD5233" i="52" s="1"/>
  <c r="AE5233" i="52" s="1"/>
  <c r="A5233" i="52"/>
  <c r="AC5741" i="52"/>
  <c r="AD5741" i="52" s="1"/>
  <c r="AE5741" i="52" s="1"/>
  <c r="A5741" i="52"/>
  <c r="AC5721" i="52"/>
  <c r="AD5721" i="52" s="1"/>
  <c r="AE5721" i="52" s="1"/>
  <c r="A5721" i="52"/>
  <c r="AC5737" i="52"/>
  <c r="AD5737" i="52" s="1"/>
  <c r="AE5737" i="52" s="1"/>
  <c r="A5737" i="52"/>
  <c r="AC5742" i="52"/>
  <c r="AD5742" i="52" s="1"/>
  <c r="AE5742" i="52" s="1"/>
  <c r="A5742" i="52"/>
  <c r="AC6159" i="52"/>
  <c r="AD6159" i="52" s="1"/>
  <c r="AE6159" i="52" s="1"/>
  <c r="A6159" i="52"/>
  <c r="AC6151" i="52"/>
  <c r="AD6151" i="52" s="1"/>
  <c r="AE6151" i="52" s="1"/>
  <c r="A6151" i="52"/>
  <c r="AC6143" i="52"/>
  <c r="AD6143" i="52" s="1"/>
  <c r="AE6143" i="52" s="1"/>
  <c r="A6143" i="52"/>
  <c r="AC6114" i="52"/>
  <c r="AD6114" i="52" s="1"/>
  <c r="AE6114" i="52" s="1"/>
  <c r="A6114" i="52"/>
  <c r="AC6136" i="52"/>
  <c r="AD6136" i="52" s="1"/>
  <c r="AE6136" i="52" s="1"/>
  <c r="A6136" i="52"/>
  <c r="AC6129" i="52"/>
  <c r="AD6129" i="52" s="1"/>
  <c r="AE6129" i="52" s="1"/>
  <c r="A6129" i="52"/>
  <c r="AC6117" i="52"/>
  <c r="AD6117" i="52" s="1"/>
  <c r="AE6117" i="52" s="1"/>
  <c r="A6117" i="52"/>
  <c r="AC720" i="52"/>
  <c r="AD720" i="52" s="1"/>
  <c r="AE720" i="52" s="1"/>
  <c r="A720" i="52"/>
  <c r="AC717" i="52"/>
  <c r="AD717" i="52" s="1"/>
  <c r="AE717" i="52" s="1"/>
  <c r="A717" i="52"/>
  <c r="AC1524" i="52"/>
  <c r="AD1524" i="52" s="1"/>
  <c r="AE1524" i="52" s="1"/>
  <c r="A1524" i="52"/>
  <c r="AC1727" i="52"/>
  <c r="AD1727" i="52" s="1"/>
  <c r="AE1727" i="52" s="1"/>
  <c r="A1727" i="52"/>
  <c r="AC1604" i="52"/>
  <c r="AD1604" i="52" s="1"/>
  <c r="AE1604" i="52" s="1"/>
  <c r="A1604" i="52"/>
  <c r="AC1537" i="52"/>
  <c r="AD1537" i="52" s="1"/>
  <c r="AE1537" i="52" s="1"/>
  <c r="A1537" i="52"/>
  <c r="AC1829" i="52"/>
  <c r="AD1829" i="52" s="1"/>
  <c r="AE1829" i="52" s="1"/>
  <c r="A1829" i="52"/>
  <c r="AC1883" i="52"/>
  <c r="AD1883" i="52" s="1"/>
  <c r="AE1883" i="52" s="1"/>
  <c r="A1883" i="52"/>
  <c r="AC1566" i="52"/>
  <c r="AD1566" i="52" s="1"/>
  <c r="AE1566" i="52" s="1"/>
  <c r="A1566" i="52"/>
  <c r="AC1905" i="52"/>
  <c r="AD1905" i="52" s="1"/>
  <c r="AE1905" i="52" s="1"/>
  <c r="A1905" i="52"/>
  <c r="AC1448" i="52"/>
  <c r="AD1448" i="52" s="1"/>
  <c r="AE1448" i="52" s="1"/>
  <c r="A1448" i="52"/>
  <c r="AC1514" i="52"/>
  <c r="AD1514" i="52" s="1"/>
  <c r="AE1514" i="52" s="1"/>
  <c r="A1514" i="52"/>
  <c r="AC1430" i="52"/>
  <c r="AD1430" i="52" s="1"/>
  <c r="AE1430" i="52" s="1"/>
  <c r="A1430" i="52"/>
  <c r="AC1383" i="52"/>
  <c r="AD1383" i="52" s="1"/>
  <c r="AE1383" i="52" s="1"/>
  <c r="A1383" i="52"/>
  <c r="AC1466" i="52"/>
  <c r="AD1466" i="52" s="1"/>
  <c r="AE1466" i="52" s="1"/>
  <c r="A1466" i="52"/>
  <c r="AC1859" i="52"/>
  <c r="AD1859" i="52" s="1"/>
  <c r="AE1859" i="52" s="1"/>
  <c r="A1859" i="52"/>
  <c r="AC1786" i="52"/>
  <c r="AD1786" i="52" s="1"/>
  <c r="AE1786" i="52" s="1"/>
  <c r="A1786" i="52"/>
  <c r="AC1681" i="52"/>
  <c r="AD1681" i="52" s="1"/>
  <c r="AE1681" i="52" s="1"/>
  <c r="A1681" i="52"/>
  <c r="AC1432" i="52"/>
  <c r="AD1432" i="52" s="1"/>
  <c r="AE1432" i="52" s="1"/>
  <c r="A1432" i="52"/>
  <c r="AC1555" i="52"/>
  <c r="AD1555" i="52" s="1"/>
  <c r="AE1555" i="52" s="1"/>
  <c r="A1555" i="52"/>
  <c r="AC1749" i="52"/>
  <c r="AD1749" i="52" s="1"/>
  <c r="AE1749" i="52" s="1"/>
  <c r="A1749" i="52"/>
  <c r="AC1336" i="52"/>
  <c r="AD1336" i="52" s="1"/>
  <c r="AE1336" i="52" s="1"/>
  <c r="A1336" i="52"/>
  <c r="AC1705" i="52"/>
  <c r="AD1705" i="52" s="1"/>
  <c r="AE1705" i="52" s="1"/>
  <c r="A1705" i="52"/>
  <c r="AC1440" i="52"/>
  <c r="AD1440" i="52" s="1"/>
  <c r="AE1440" i="52" s="1"/>
  <c r="A1440" i="52"/>
  <c r="AC1649" i="52"/>
  <c r="AD1649" i="52" s="1"/>
  <c r="AE1649" i="52" s="1"/>
  <c r="A1649" i="52"/>
  <c r="AC1833" i="52"/>
  <c r="AD1833" i="52" s="1"/>
  <c r="AE1833" i="52" s="1"/>
  <c r="A1833" i="52"/>
  <c r="AC1901" i="52"/>
  <c r="AD1901" i="52" s="1"/>
  <c r="AE1901" i="52" s="1"/>
  <c r="A1901" i="52"/>
  <c r="AC1839" i="52"/>
  <c r="AD1839" i="52" s="1"/>
  <c r="AE1839" i="52" s="1"/>
  <c r="A1839" i="52"/>
  <c r="AC1408" i="52"/>
  <c r="AD1408" i="52" s="1"/>
  <c r="AE1408" i="52" s="1"/>
  <c r="A1408" i="52"/>
  <c r="AC1831" i="52"/>
  <c r="AD1831" i="52" s="1"/>
  <c r="AE1831" i="52" s="1"/>
  <c r="A1831" i="52"/>
  <c r="AC1588" i="52"/>
  <c r="AD1588" i="52" s="1"/>
  <c r="AE1588" i="52" s="1"/>
  <c r="A1588" i="52"/>
  <c r="AC1715" i="52"/>
  <c r="AD1715" i="52" s="1"/>
  <c r="AE1715" i="52" s="1"/>
  <c r="A1715" i="52"/>
  <c r="AC1771" i="52"/>
  <c r="AD1771" i="52" s="1"/>
  <c r="AE1771" i="52" s="1"/>
  <c r="A1771" i="52"/>
  <c r="AC1570" i="52"/>
  <c r="AD1570" i="52" s="1"/>
  <c r="AE1570" i="52" s="1"/>
  <c r="A1570" i="52"/>
  <c r="AC1737" i="52"/>
  <c r="AD1737" i="52" s="1"/>
  <c r="AE1737" i="52" s="1"/>
  <c r="A1737" i="52"/>
  <c r="AC1665" i="52"/>
  <c r="AD1665" i="52" s="1"/>
  <c r="AE1665" i="52" s="1"/>
  <c r="A1665" i="52"/>
  <c r="AC1420" i="52"/>
  <c r="AD1420" i="52" s="1"/>
  <c r="AE1420" i="52" s="1"/>
  <c r="A1420" i="52"/>
  <c r="AC1535" i="52"/>
  <c r="AD1535" i="52" s="1"/>
  <c r="AE1535" i="52" s="1"/>
  <c r="A1535" i="52"/>
  <c r="AC1691" i="52"/>
  <c r="AD1691" i="52" s="1"/>
  <c r="AE1691" i="52" s="1"/>
  <c r="A1691" i="52"/>
  <c r="AC1493" i="52"/>
  <c r="AD1493" i="52" s="1"/>
  <c r="AE1493" i="52" s="1"/>
  <c r="A1493" i="52"/>
  <c r="AC1823" i="52"/>
  <c r="AD1823" i="52" s="1"/>
  <c r="AE1823" i="52" s="1"/>
  <c r="A1823" i="52"/>
  <c r="AC1765" i="52"/>
  <c r="AD1765" i="52" s="1"/>
  <c r="AE1765" i="52" s="1"/>
  <c r="A1765" i="52"/>
  <c r="AC1393" i="52"/>
  <c r="AD1393" i="52" s="1"/>
  <c r="AE1393" i="52" s="1"/>
  <c r="A1393" i="52"/>
  <c r="A7001" i="52"/>
  <c r="A7013" i="52"/>
  <c r="A7003" i="52"/>
  <c r="A6962" i="52"/>
  <c r="AC906" i="52"/>
  <c r="AD906" i="52" s="1"/>
  <c r="AE906" i="52" s="1"/>
  <c r="A906" i="52"/>
  <c r="AC893" i="52"/>
  <c r="AD893" i="52" s="1"/>
  <c r="AE893" i="52" s="1"/>
  <c r="A893" i="52"/>
  <c r="AC891" i="52"/>
  <c r="AD891" i="52" s="1"/>
  <c r="AE891" i="52" s="1"/>
  <c r="A891" i="52"/>
  <c r="AC3458" i="52"/>
  <c r="AD3458" i="52" s="1"/>
  <c r="AE3458" i="52" s="1"/>
  <c r="A3458" i="52"/>
  <c r="AC2437" i="52"/>
  <c r="AD2437" i="52" s="1"/>
  <c r="AE2437" i="52" s="1"/>
  <c r="A2437" i="52"/>
  <c r="AC2434" i="52"/>
  <c r="AD2434" i="52" s="1"/>
  <c r="AE2434" i="52" s="1"/>
  <c r="A2434" i="52"/>
  <c r="AC2440" i="52"/>
  <c r="AD2440" i="52" s="1"/>
  <c r="AE2440" i="52" s="1"/>
  <c r="A2440" i="52"/>
  <c r="AC2395" i="52"/>
  <c r="AD2395" i="52" s="1"/>
  <c r="AE2395" i="52" s="1"/>
  <c r="A2395" i="52"/>
  <c r="AC2358" i="52"/>
  <c r="AD2358" i="52" s="1"/>
  <c r="AE2358" i="52" s="1"/>
  <c r="A2358" i="52"/>
  <c r="AC2442" i="52"/>
  <c r="AD2442" i="52" s="1"/>
  <c r="AE2442" i="52" s="1"/>
  <c r="A2442" i="52"/>
  <c r="AC2392" i="52"/>
  <c r="AD2392" i="52" s="1"/>
  <c r="AE2392" i="52" s="1"/>
  <c r="A2392" i="52"/>
  <c r="AC2451" i="52"/>
  <c r="AD2451" i="52" s="1"/>
  <c r="AE2451" i="52" s="1"/>
  <c r="A2451" i="52"/>
  <c r="AC2413" i="52"/>
  <c r="AD2413" i="52" s="1"/>
  <c r="AE2413" i="52" s="1"/>
  <c r="A2413" i="52"/>
  <c r="AC2402" i="52"/>
  <c r="AD2402" i="52" s="1"/>
  <c r="AE2402" i="52" s="1"/>
  <c r="A2402" i="52"/>
  <c r="AC2448" i="52"/>
  <c r="AD2448" i="52" s="1"/>
  <c r="AE2448" i="52" s="1"/>
  <c r="A2448" i="52"/>
  <c r="AC2378" i="52"/>
  <c r="AD2378" i="52" s="1"/>
  <c r="AE2378" i="52" s="1"/>
  <c r="A2378" i="52"/>
  <c r="AC2408" i="52"/>
  <c r="AD2408" i="52" s="1"/>
  <c r="AE2408" i="52" s="1"/>
  <c r="A2408" i="52"/>
  <c r="AC2460" i="52"/>
  <c r="AD2460" i="52" s="1"/>
  <c r="AE2460" i="52" s="1"/>
  <c r="A2460" i="52"/>
  <c r="AC3363" i="52"/>
  <c r="AD3363" i="52" s="1"/>
  <c r="AE3363" i="52" s="1"/>
  <c r="A3363" i="52"/>
  <c r="AC3369" i="52"/>
  <c r="AD3369" i="52" s="1"/>
  <c r="AE3369" i="52" s="1"/>
  <c r="A3369" i="52"/>
  <c r="AC3344" i="52"/>
  <c r="AD3344" i="52" s="1"/>
  <c r="AE3344" i="52" s="1"/>
  <c r="A3344" i="52"/>
  <c r="AC3325" i="52"/>
  <c r="AD3325" i="52" s="1"/>
  <c r="AE3325" i="52" s="1"/>
  <c r="A3325" i="52"/>
  <c r="AC3318" i="52"/>
  <c r="AD3318" i="52" s="1"/>
  <c r="AE3318" i="52" s="1"/>
  <c r="A3318" i="52"/>
  <c r="AC3316" i="52"/>
  <c r="AD3316" i="52" s="1"/>
  <c r="AE3316" i="52" s="1"/>
  <c r="A3316" i="52"/>
  <c r="AC3345" i="52"/>
  <c r="AD3345" i="52" s="1"/>
  <c r="AE3345" i="52" s="1"/>
  <c r="A3345" i="52"/>
  <c r="AC6223" i="52"/>
  <c r="AD6223" i="52" s="1"/>
  <c r="AE6223" i="52" s="1"/>
  <c r="A6223" i="52"/>
  <c r="AC6205" i="52"/>
  <c r="AD6205" i="52" s="1"/>
  <c r="AE6205" i="52" s="1"/>
  <c r="A6205" i="52"/>
  <c r="AC6219" i="52"/>
  <c r="AD6219" i="52" s="1"/>
  <c r="AE6219" i="52" s="1"/>
  <c r="A6219" i="52"/>
  <c r="AC6196" i="52"/>
  <c r="AD6196" i="52" s="1"/>
  <c r="AE6196" i="52" s="1"/>
  <c r="A6196" i="52"/>
  <c r="AC6222" i="52"/>
  <c r="AD6222" i="52" s="1"/>
  <c r="AE6222" i="52" s="1"/>
  <c r="A6222" i="52"/>
  <c r="AC831" i="52"/>
  <c r="AD831" i="52" s="1"/>
  <c r="AE831" i="52" s="1"/>
  <c r="A831" i="52"/>
  <c r="AC823" i="52"/>
  <c r="AD823" i="52" s="1"/>
  <c r="AE823" i="52" s="1"/>
  <c r="A823" i="52"/>
  <c r="AC5636" i="52"/>
  <c r="AD5636" i="52" s="1"/>
  <c r="AE5636" i="52" s="1"/>
  <c r="A5636" i="52"/>
  <c r="AC5641" i="52"/>
  <c r="AD5641" i="52" s="1"/>
  <c r="AE5641" i="52" s="1"/>
  <c r="A5641" i="52"/>
  <c r="AC3162" i="52"/>
  <c r="AD3162" i="52" s="1"/>
  <c r="AE3162" i="52" s="1"/>
  <c r="A3162" i="52"/>
  <c r="AC3184" i="52"/>
  <c r="AD3184" i="52" s="1"/>
  <c r="AE3184" i="52" s="1"/>
  <c r="A3184" i="52"/>
  <c r="AC3085" i="52"/>
  <c r="AD3085" i="52" s="1"/>
  <c r="AE3085" i="52" s="1"/>
  <c r="A3085" i="52"/>
  <c r="AC3205" i="52"/>
  <c r="AD3205" i="52" s="1"/>
  <c r="AE3205" i="52" s="1"/>
  <c r="A3205" i="52"/>
  <c r="AC3175" i="52"/>
  <c r="AD3175" i="52" s="1"/>
  <c r="AE3175" i="52" s="1"/>
  <c r="A3175" i="52"/>
  <c r="AC3078" i="52"/>
  <c r="AD3078" i="52" s="1"/>
  <c r="AE3078" i="52" s="1"/>
  <c r="A3078" i="52"/>
  <c r="AC3064" i="52"/>
  <c r="AD3064" i="52" s="1"/>
  <c r="AE3064" i="52" s="1"/>
  <c r="A3064" i="52"/>
  <c r="AC3166" i="52"/>
  <c r="AD3166" i="52" s="1"/>
  <c r="AE3166" i="52" s="1"/>
  <c r="A3166" i="52"/>
  <c r="AC3216" i="52"/>
  <c r="AD3216" i="52" s="1"/>
  <c r="AE3216" i="52" s="1"/>
  <c r="A3216" i="52"/>
  <c r="AC3109" i="52"/>
  <c r="AD3109" i="52" s="1"/>
  <c r="AE3109" i="52" s="1"/>
  <c r="A3109" i="52"/>
  <c r="AC3201" i="52"/>
  <c r="AD3201" i="52" s="1"/>
  <c r="AE3201" i="52" s="1"/>
  <c r="A3201" i="52"/>
  <c r="AC3168" i="52"/>
  <c r="AD3168" i="52" s="1"/>
  <c r="AE3168" i="52" s="1"/>
  <c r="A3168" i="52"/>
  <c r="AC3200" i="52"/>
  <c r="AD3200" i="52" s="1"/>
  <c r="AE3200" i="52" s="1"/>
  <c r="A3200" i="52"/>
  <c r="AC3199" i="52"/>
  <c r="AD3199" i="52" s="1"/>
  <c r="AE3199" i="52" s="1"/>
  <c r="A3199" i="52"/>
  <c r="AC3155" i="52"/>
  <c r="AD3155" i="52" s="1"/>
  <c r="AE3155" i="52" s="1"/>
  <c r="A3155" i="52"/>
  <c r="AC3178" i="52"/>
  <c r="AD3178" i="52" s="1"/>
  <c r="AE3178" i="52" s="1"/>
  <c r="A3178" i="52"/>
  <c r="AC3176" i="52"/>
  <c r="AD3176" i="52" s="1"/>
  <c r="AE3176" i="52" s="1"/>
  <c r="A3176" i="52"/>
  <c r="AC3204" i="52"/>
  <c r="AD3204" i="52" s="1"/>
  <c r="AE3204" i="52" s="1"/>
  <c r="A3204" i="52"/>
  <c r="AC3173" i="52"/>
  <c r="AD3173" i="52" s="1"/>
  <c r="AE3173" i="52" s="1"/>
  <c r="A3173" i="52"/>
  <c r="AC3182" i="52"/>
  <c r="AD3182" i="52" s="1"/>
  <c r="AE3182" i="52" s="1"/>
  <c r="A3182" i="52"/>
  <c r="AC158" i="52"/>
  <c r="AD158" i="52" s="1"/>
  <c r="AE158" i="52" s="1"/>
  <c r="A158" i="52"/>
  <c r="AC619" i="52"/>
  <c r="AD619" i="52" s="1"/>
  <c r="AE619" i="52" s="1"/>
  <c r="A619" i="52"/>
  <c r="AC616" i="52"/>
  <c r="AD616" i="52" s="1"/>
  <c r="AE616" i="52" s="1"/>
  <c r="A616" i="52"/>
  <c r="AC602" i="52"/>
  <c r="AD602" i="52" s="1"/>
  <c r="AE602" i="52" s="1"/>
  <c r="A602" i="52"/>
  <c r="AC5682" i="52"/>
  <c r="AD5682" i="52" s="1"/>
  <c r="AE5682" i="52" s="1"/>
  <c r="A5682" i="52"/>
  <c r="AC5675" i="52"/>
  <c r="AD5675" i="52" s="1"/>
  <c r="AE5675" i="52" s="1"/>
  <c r="A5675" i="52"/>
  <c r="AC1077" i="52"/>
  <c r="AD1077" i="52" s="1"/>
  <c r="AE1077" i="52" s="1"/>
  <c r="A1077" i="52"/>
  <c r="AC1081" i="52"/>
  <c r="AD1081" i="52" s="1"/>
  <c r="AE1081" i="52" s="1"/>
  <c r="A1081" i="52"/>
  <c r="AC1082" i="52"/>
  <c r="AD1082" i="52" s="1"/>
  <c r="AE1082" i="52" s="1"/>
  <c r="A1082" i="52"/>
  <c r="AC3412" i="52"/>
  <c r="AD3412" i="52" s="1"/>
  <c r="AE3412" i="52" s="1"/>
  <c r="A3412" i="52"/>
  <c r="AC3415" i="52"/>
  <c r="AD3415" i="52" s="1"/>
  <c r="AE3415" i="52" s="1"/>
  <c r="A3415" i="52"/>
  <c r="AC3423" i="52"/>
  <c r="AD3423" i="52" s="1"/>
  <c r="AE3423" i="52" s="1"/>
  <c r="A3423" i="52"/>
  <c r="AC3428" i="52"/>
  <c r="AD3428" i="52" s="1"/>
  <c r="AE3428" i="52" s="1"/>
  <c r="A3428" i="52"/>
  <c r="AC6714" i="52"/>
  <c r="AD6714" i="52" s="1"/>
  <c r="AE6714" i="52" s="1"/>
  <c r="A6714" i="52"/>
  <c r="AC6872" i="52"/>
  <c r="AD6872" i="52" s="1"/>
  <c r="AE6872" i="52" s="1"/>
  <c r="A6872" i="52"/>
  <c r="AC6899" i="52"/>
  <c r="AD6899" i="52" s="1"/>
  <c r="AE6899" i="52" s="1"/>
  <c r="A6899" i="52"/>
  <c r="AC6906" i="52"/>
  <c r="AD6906" i="52" s="1"/>
  <c r="AE6906" i="52" s="1"/>
  <c r="A6906" i="52"/>
  <c r="AC6935" i="52"/>
  <c r="AD6935" i="52" s="1"/>
  <c r="AE6935" i="52" s="1"/>
  <c r="A6935" i="52"/>
  <c r="AC6883" i="52"/>
  <c r="AD6883" i="52" s="1"/>
  <c r="AE6883" i="52" s="1"/>
  <c r="A6883" i="52"/>
  <c r="AC6909" i="52"/>
  <c r="AD6909" i="52" s="1"/>
  <c r="AE6909" i="52" s="1"/>
  <c r="A6909" i="52"/>
  <c r="AC6911" i="52"/>
  <c r="AD6911" i="52" s="1"/>
  <c r="AE6911" i="52" s="1"/>
  <c r="A6911" i="52"/>
  <c r="AC6927" i="52"/>
  <c r="AD6927" i="52" s="1"/>
  <c r="AE6927" i="52" s="1"/>
  <c r="A6927" i="52"/>
  <c r="AC6894" i="52"/>
  <c r="AD6894" i="52" s="1"/>
  <c r="AE6894" i="52" s="1"/>
  <c r="A6894" i="52"/>
  <c r="AC6380" i="52"/>
  <c r="AD6380" i="52" s="1"/>
  <c r="AE6380" i="52" s="1"/>
  <c r="A6380" i="52"/>
  <c r="AC6357" i="52"/>
  <c r="AD6357" i="52" s="1"/>
  <c r="AE6357" i="52" s="1"/>
  <c r="A6357" i="52"/>
  <c r="AC6304" i="52"/>
  <c r="AD6304" i="52" s="1"/>
  <c r="AE6304" i="52" s="1"/>
  <c r="A6304" i="52"/>
  <c r="AC6316" i="52"/>
  <c r="AD6316" i="52" s="1"/>
  <c r="AE6316" i="52" s="1"/>
  <c r="A6316" i="52"/>
  <c r="AC6295" i="52"/>
  <c r="AD6295" i="52" s="1"/>
  <c r="AE6295" i="52" s="1"/>
  <c r="A6295" i="52"/>
  <c r="AC6336" i="52"/>
  <c r="AD6336" i="52" s="1"/>
  <c r="AE6336" i="52" s="1"/>
  <c r="A6336" i="52"/>
  <c r="AC6377" i="52"/>
  <c r="AD6377" i="52" s="1"/>
  <c r="AE6377" i="52" s="1"/>
  <c r="A6377" i="52"/>
  <c r="AC6324" i="52"/>
  <c r="AD6324" i="52" s="1"/>
  <c r="AE6324" i="52" s="1"/>
  <c r="A6324" i="52"/>
  <c r="AC6331" i="52"/>
  <c r="AD6331" i="52" s="1"/>
  <c r="AE6331" i="52" s="1"/>
  <c r="A6331" i="52"/>
  <c r="AC6305" i="52"/>
  <c r="AD6305" i="52" s="1"/>
  <c r="AE6305" i="52" s="1"/>
  <c r="A6305" i="52"/>
  <c r="AC6369" i="52"/>
  <c r="AD6369" i="52" s="1"/>
  <c r="AE6369" i="52" s="1"/>
  <c r="A6369" i="52"/>
  <c r="AC6313" i="52"/>
  <c r="AD6313" i="52" s="1"/>
  <c r="AE6313" i="52" s="1"/>
  <c r="A6313" i="52"/>
  <c r="AC5342" i="52"/>
  <c r="AD5342" i="52" s="1"/>
  <c r="AE5342" i="52" s="1"/>
  <c r="A5342" i="52"/>
  <c r="AC5334" i="52"/>
  <c r="AD5334" i="52" s="1"/>
  <c r="AE5334" i="52" s="1"/>
  <c r="A5334" i="52"/>
  <c r="AC5388" i="52"/>
  <c r="AD5388" i="52" s="1"/>
  <c r="AE5388" i="52" s="1"/>
  <c r="A5388" i="52"/>
  <c r="AC5345" i="52"/>
  <c r="AD5345" i="52" s="1"/>
  <c r="AE5345" i="52" s="1"/>
  <c r="A5345" i="52"/>
  <c r="AC5401" i="52"/>
  <c r="AD5401" i="52" s="1"/>
  <c r="AE5401" i="52" s="1"/>
  <c r="A5401" i="52"/>
  <c r="AC5426" i="52"/>
  <c r="AD5426" i="52" s="1"/>
  <c r="AE5426" i="52" s="1"/>
  <c r="A5426" i="52"/>
  <c r="AC5430" i="52"/>
  <c r="AD5430" i="52" s="1"/>
  <c r="AE5430" i="52" s="1"/>
  <c r="A5430" i="52"/>
  <c r="AC5425" i="52"/>
  <c r="AD5425" i="52" s="1"/>
  <c r="AE5425" i="52" s="1"/>
  <c r="A5425" i="52"/>
  <c r="AC5341" i="52"/>
  <c r="AD5341" i="52" s="1"/>
  <c r="AE5341" i="52" s="1"/>
  <c r="A5341" i="52"/>
  <c r="A4162" i="52"/>
  <c r="A4132" i="52"/>
  <c r="A4146" i="52"/>
  <c r="A4157" i="52"/>
  <c r="A4133" i="52"/>
  <c r="AC4025" i="52"/>
  <c r="AD4025" i="52" s="1"/>
  <c r="AE4025" i="52" s="1"/>
  <c r="A4025" i="52"/>
  <c r="AC4015" i="52"/>
  <c r="AD4015" i="52" s="1"/>
  <c r="AE4015" i="52" s="1"/>
  <c r="A4015" i="52"/>
  <c r="AC4031" i="52"/>
  <c r="AD4031" i="52" s="1"/>
  <c r="AE4031" i="52" s="1"/>
  <c r="A4031" i="52"/>
  <c r="AC3682" i="52"/>
  <c r="AD3682" i="52" s="1"/>
  <c r="AE3682" i="52" s="1"/>
  <c r="A3682" i="52"/>
  <c r="AC3677" i="52"/>
  <c r="AD3677" i="52" s="1"/>
  <c r="AE3677" i="52" s="1"/>
  <c r="A3677" i="52"/>
  <c r="AC3654" i="52"/>
  <c r="AD3654" i="52" s="1"/>
  <c r="AE3654" i="52" s="1"/>
  <c r="A3654" i="52"/>
  <c r="AC3689" i="52"/>
  <c r="AD3689" i="52" s="1"/>
  <c r="AE3689" i="52" s="1"/>
  <c r="A3689" i="52"/>
  <c r="AC3634" i="52"/>
  <c r="AD3634" i="52" s="1"/>
  <c r="AE3634" i="52" s="1"/>
  <c r="A3634" i="52"/>
  <c r="AC3686" i="52"/>
  <c r="AD3686" i="52" s="1"/>
  <c r="AE3686" i="52" s="1"/>
  <c r="A3686" i="52"/>
  <c r="AC3640" i="52"/>
  <c r="AD3640" i="52" s="1"/>
  <c r="AE3640" i="52" s="1"/>
  <c r="A3640" i="52"/>
  <c r="AC3666" i="52"/>
  <c r="AD3666" i="52" s="1"/>
  <c r="AE3666" i="52" s="1"/>
  <c r="A3666" i="52"/>
  <c r="AC3653" i="52"/>
  <c r="AD3653" i="52" s="1"/>
  <c r="AE3653" i="52" s="1"/>
  <c r="A3653" i="52"/>
  <c r="AC3639" i="52"/>
  <c r="AD3639" i="52" s="1"/>
  <c r="AE3639" i="52" s="1"/>
  <c r="A3639" i="52"/>
  <c r="AC3623" i="52"/>
  <c r="AD3623" i="52" s="1"/>
  <c r="AE3623" i="52" s="1"/>
  <c r="A3623" i="52"/>
  <c r="AC3625" i="52"/>
  <c r="AD3625" i="52" s="1"/>
  <c r="AE3625" i="52" s="1"/>
  <c r="A3625" i="52"/>
  <c r="AC3672" i="52"/>
  <c r="AD3672" i="52" s="1"/>
  <c r="AE3672" i="52" s="1"/>
  <c r="A3672" i="52"/>
  <c r="AC3616" i="52"/>
  <c r="AD3616" i="52" s="1"/>
  <c r="AE3616" i="52" s="1"/>
  <c r="A3616" i="52"/>
  <c r="AC3860" i="52"/>
  <c r="AD3860" i="52" s="1"/>
  <c r="AE3860" i="52" s="1"/>
  <c r="A3860" i="52"/>
  <c r="A3812" i="52"/>
  <c r="A3813" i="52"/>
  <c r="AC3849" i="52"/>
  <c r="AD3849" i="52" s="1"/>
  <c r="AE3849" i="52" s="1"/>
  <c r="A3849" i="52"/>
  <c r="A3821" i="52"/>
  <c r="A3817" i="52"/>
  <c r="AC3863" i="52"/>
  <c r="AD3863" i="52" s="1"/>
  <c r="AE3863" i="52" s="1"/>
  <c r="A3863" i="52"/>
  <c r="A3841" i="52"/>
  <c r="A3798" i="52"/>
  <c r="AC3848" i="52"/>
  <c r="AD3848" i="52" s="1"/>
  <c r="AE3848" i="52" s="1"/>
  <c r="A3848" i="52"/>
  <c r="A3795" i="52"/>
  <c r="AC4442" i="52"/>
  <c r="AD4442" i="52" s="1"/>
  <c r="AE4442" i="52" s="1"/>
  <c r="A4442" i="52"/>
  <c r="AC4367" i="52"/>
  <c r="AD4367" i="52" s="1"/>
  <c r="AE4367" i="52" s="1"/>
  <c r="A4367" i="52"/>
  <c r="AC4412" i="52"/>
  <c r="AD4412" i="52" s="1"/>
  <c r="AE4412" i="52" s="1"/>
  <c r="A4412" i="52"/>
  <c r="AC4443" i="52"/>
  <c r="AD4443" i="52" s="1"/>
  <c r="AE4443" i="52" s="1"/>
  <c r="A4443" i="52"/>
  <c r="AC4414" i="52"/>
  <c r="AD4414" i="52" s="1"/>
  <c r="AE4414" i="52" s="1"/>
  <c r="A4414" i="52"/>
  <c r="AC4360" i="52"/>
  <c r="AD4360" i="52" s="1"/>
  <c r="AE4360" i="52" s="1"/>
  <c r="A4360" i="52"/>
  <c r="AC4416" i="52"/>
  <c r="AD4416" i="52" s="1"/>
  <c r="AE4416" i="52" s="1"/>
  <c r="A4416" i="52"/>
  <c r="AC4358" i="52"/>
  <c r="AD4358" i="52" s="1"/>
  <c r="AE4358" i="52" s="1"/>
  <c r="A4358" i="52"/>
  <c r="AC4330" i="52"/>
  <c r="AD4330" i="52" s="1"/>
  <c r="AE4330" i="52" s="1"/>
  <c r="A4330" i="52"/>
  <c r="AC4386" i="52"/>
  <c r="AD4386" i="52" s="1"/>
  <c r="AE4386" i="52" s="1"/>
  <c r="A4386" i="52"/>
  <c r="AC4319" i="52"/>
  <c r="AD4319" i="52" s="1"/>
  <c r="AE4319" i="52" s="1"/>
  <c r="A4319" i="52"/>
  <c r="AC4430" i="52"/>
  <c r="AD4430" i="52" s="1"/>
  <c r="AE4430" i="52" s="1"/>
  <c r="A4430" i="52"/>
  <c r="AC4349" i="52"/>
  <c r="AD4349" i="52" s="1"/>
  <c r="AE4349" i="52" s="1"/>
  <c r="A4349" i="52"/>
  <c r="AC4434" i="52"/>
  <c r="AD4434" i="52" s="1"/>
  <c r="AE4434" i="52" s="1"/>
  <c r="A4434" i="52"/>
  <c r="AC4393" i="52"/>
  <c r="AD4393" i="52" s="1"/>
  <c r="AE4393" i="52" s="1"/>
  <c r="A4393" i="52"/>
  <c r="AC4324" i="52"/>
  <c r="AD4324" i="52" s="1"/>
  <c r="AE4324" i="52" s="1"/>
  <c r="A4324" i="52"/>
  <c r="AC4331" i="52"/>
  <c r="AD4331" i="52" s="1"/>
  <c r="AE4331" i="52" s="1"/>
  <c r="A4331" i="52"/>
  <c r="AC1282" i="52"/>
  <c r="AD1282" i="52" s="1"/>
  <c r="AE1282" i="52" s="1"/>
  <c r="A1282" i="52"/>
  <c r="AC1276" i="52"/>
  <c r="AD1276" i="52" s="1"/>
  <c r="AE1276" i="52" s="1"/>
  <c r="A1276" i="52"/>
  <c r="AC1267" i="52"/>
  <c r="AD1267" i="52" s="1"/>
  <c r="AE1267" i="52" s="1"/>
  <c r="A1267" i="52"/>
  <c r="AC1320" i="52"/>
  <c r="AD1320" i="52" s="1"/>
  <c r="AE1320" i="52" s="1"/>
  <c r="A1320" i="52"/>
  <c r="AC1275" i="52"/>
  <c r="AD1275" i="52" s="1"/>
  <c r="AE1275" i="52" s="1"/>
  <c r="A1275" i="52"/>
  <c r="AC1308" i="52"/>
  <c r="AD1308" i="52" s="1"/>
  <c r="AE1308" i="52" s="1"/>
  <c r="A1308" i="52"/>
  <c r="AC1319" i="52"/>
  <c r="AD1319" i="52" s="1"/>
  <c r="AE1319" i="52" s="1"/>
  <c r="A1319" i="52"/>
  <c r="AC4708" i="52"/>
  <c r="AD4708" i="52" s="1"/>
  <c r="AE4708" i="52" s="1"/>
  <c r="A4708" i="52"/>
  <c r="AC4727" i="52"/>
  <c r="AD4727" i="52" s="1"/>
  <c r="AE4727" i="52" s="1"/>
  <c r="A4727" i="52"/>
  <c r="AC4694" i="52"/>
  <c r="AD4694" i="52" s="1"/>
  <c r="AE4694" i="52" s="1"/>
  <c r="A4694" i="52"/>
  <c r="AC4709" i="52"/>
  <c r="AD4709" i="52" s="1"/>
  <c r="AE4709" i="52" s="1"/>
  <c r="A4709" i="52"/>
  <c r="AC4681" i="52"/>
  <c r="AD4681" i="52" s="1"/>
  <c r="AE4681" i="52" s="1"/>
  <c r="A4681" i="52"/>
  <c r="AC4685" i="52"/>
  <c r="AD4685" i="52" s="1"/>
  <c r="AE4685" i="52" s="1"/>
  <c r="A4685" i="52"/>
  <c r="AC4701" i="52"/>
  <c r="AD4701" i="52" s="1"/>
  <c r="AE4701" i="52" s="1"/>
  <c r="A4701" i="52"/>
  <c r="AC4723" i="52"/>
  <c r="AD4723" i="52" s="1"/>
  <c r="AE4723" i="52" s="1"/>
  <c r="A4723" i="52"/>
  <c r="AC4714" i="52"/>
  <c r="AD4714" i="52" s="1"/>
  <c r="AE4714" i="52" s="1"/>
  <c r="A4714" i="52"/>
  <c r="AC4712" i="52"/>
  <c r="AD4712" i="52" s="1"/>
  <c r="AE4712" i="52" s="1"/>
  <c r="A4712" i="52"/>
  <c r="AC4234" i="52"/>
  <c r="AD4234" i="52" s="1"/>
  <c r="AE4234" i="52" s="1"/>
  <c r="A4234" i="52"/>
  <c r="AC4189" i="52"/>
  <c r="AD4189" i="52" s="1"/>
  <c r="AE4189" i="52" s="1"/>
  <c r="A4189" i="52"/>
  <c r="AC4248" i="52"/>
  <c r="AD4248" i="52" s="1"/>
  <c r="AE4248" i="52" s="1"/>
  <c r="A4248" i="52"/>
  <c r="AC4190" i="52"/>
  <c r="AD4190" i="52" s="1"/>
  <c r="AE4190" i="52" s="1"/>
  <c r="A4190" i="52"/>
  <c r="AC4221" i="52"/>
  <c r="AD4221" i="52" s="1"/>
  <c r="AE4221" i="52" s="1"/>
  <c r="A4221" i="52"/>
  <c r="AC4262" i="52"/>
  <c r="AD4262" i="52" s="1"/>
  <c r="AE4262" i="52" s="1"/>
  <c r="A4262" i="52"/>
  <c r="AC4201" i="52"/>
  <c r="AD4201" i="52" s="1"/>
  <c r="AE4201" i="52" s="1"/>
  <c r="A4201" i="52"/>
  <c r="AC169" i="52"/>
  <c r="AD169" i="52" s="1"/>
  <c r="AE169" i="52" s="1"/>
  <c r="A169" i="52"/>
  <c r="AC2229" i="52"/>
  <c r="AD2229" i="52" s="1"/>
  <c r="AE2229" i="52" s="1"/>
  <c r="A2229" i="52"/>
  <c r="AC2203" i="52"/>
  <c r="AD2203" i="52" s="1"/>
  <c r="AE2203" i="52" s="1"/>
  <c r="A2203" i="52"/>
  <c r="AC2216" i="52"/>
  <c r="AD2216" i="52" s="1"/>
  <c r="AE2216" i="52" s="1"/>
  <c r="A2216" i="52"/>
  <c r="AC2223" i="52"/>
  <c r="AD2223" i="52" s="1"/>
  <c r="AE2223" i="52" s="1"/>
  <c r="A2223" i="52"/>
  <c r="AC2213" i="52"/>
  <c r="AD2213" i="52" s="1"/>
  <c r="AE2213" i="52" s="1"/>
  <c r="A2213" i="52"/>
  <c r="AC2190" i="52"/>
  <c r="AD2190" i="52" s="1"/>
  <c r="AE2190" i="52" s="1"/>
  <c r="A2190" i="52"/>
  <c r="AC2200" i="52"/>
  <c r="AD2200" i="52" s="1"/>
  <c r="AE2200" i="52" s="1"/>
  <c r="A2200" i="52"/>
  <c r="AC2111" i="52"/>
  <c r="AD2111" i="52" s="1"/>
  <c r="AE2111" i="52" s="1"/>
  <c r="A2111" i="52"/>
  <c r="AC2147" i="52"/>
  <c r="AD2147" i="52" s="1"/>
  <c r="AE2147" i="52" s="1"/>
  <c r="A2147" i="52"/>
  <c r="AC2153" i="52"/>
  <c r="AD2153" i="52" s="1"/>
  <c r="AE2153" i="52" s="1"/>
  <c r="A2153" i="52"/>
  <c r="AC2170" i="52"/>
  <c r="AD2170" i="52" s="1"/>
  <c r="AE2170" i="52" s="1"/>
  <c r="A2170" i="52"/>
  <c r="AC2046" i="52"/>
  <c r="AD2046" i="52" s="1"/>
  <c r="AE2046" i="52" s="1"/>
  <c r="A2046" i="52"/>
  <c r="AC2018" i="52"/>
  <c r="AD2018" i="52" s="1"/>
  <c r="AE2018" i="52" s="1"/>
  <c r="A2018" i="52"/>
  <c r="AC2135" i="52"/>
  <c r="AD2135" i="52" s="1"/>
  <c r="AE2135" i="52" s="1"/>
  <c r="A2135" i="52"/>
  <c r="AC2072" i="52"/>
  <c r="AD2072" i="52" s="1"/>
  <c r="AE2072" i="52" s="1"/>
  <c r="A2072" i="52"/>
  <c r="AC2047" i="52"/>
  <c r="AD2047" i="52" s="1"/>
  <c r="AE2047" i="52" s="1"/>
  <c r="A2047" i="52"/>
  <c r="AC2156" i="52"/>
  <c r="AD2156" i="52" s="1"/>
  <c r="AE2156" i="52" s="1"/>
  <c r="A2156" i="52"/>
  <c r="AC2087" i="52"/>
  <c r="AD2087" i="52" s="1"/>
  <c r="AE2087" i="52" s="1"/>
  <c r="A2087" i="52"/>
  <c r="AC2179" i="52"/>
  <c r="AD2179" i="52" s="1"/>
  <c r="AE2179" i="52" s="1"/>
  <c r="A2179" i="52"/>
  <c r="AC2070" i="52"/>
  <c r="AD2070" i="52" s="1"/>
  <c r="AE2070" i="52" s="1"/>
  <c r="A2070" i="52"/>
  <c r="AC2098" i="52"/>
  <c r="AD2098" i="52" s="1"/>
  <c r="AE2098" i="52" s="1"/>
  <c r="A2098" i="52"/>
  <c r="AC496" i="52"/>
  <c r="AD496" i="52" s="1"/>
  <c r="AE496" i="52" s="1"/>
  <c r="A496" i="52"/>
  <c r="AC571" i="52"/>
  <c r="AD571" i="52" s="1"/>
  <c r="AE571" i="52" s="1"/>
  <c r="A571" i="52"/>
  <c r="AC520" i="52"/>
  <c r="AD520" i="52" s="1"/>
  <c r="AE520" i="52" s="1"/>
  <c r="A520" i="52"/>
  <c r="A597" i="52"/>
  <c r="AC427" i="52"/>
  <c r="AD427" i="52" s="1"/>
  <c r="AE427" i="52" s="1"/>
  <c r="A427" i="52"/>
  <c r="AC461" i="52"/>
  <c r="AD461" i="52" s="1"/>
  <c r="AE461" i="52" s="1"/>
  <c r="A461" i="52"/>
  <c r="AC462" i="52"/>
  <c r="AD462" i="52" s="1"/>
  <c r="AE462" i="52" s="1"/>
  <c r="A462" i="52"/>
  <c r="AC5748" i="52"/>
  <c r="AD5748" i="52" s="1"/>
  <c r="AE5748" i="52" s="1"/>
  <c r="A5748" i="52"/>
  <c r="AC470" i="52"/>
  <c r="AD470" i="52" s="1"/>
  <c r="AE470" i="52" s="1"/>
  <c r="A470" i="52"/>
  <c r="AC6953" i="52"/>
  <c r="AD6953" i="52" s="1"/>
  <c r="AE6953" i="52" s="1"/>
  <c r="A6953" i="52"/>
  <c r="A216" i="52"/>
  <c r="A209" i="52"/>
  <c r="AC6862" i="52"/>
  <c r="AD6862" i="52" s="1"/>
  <c r="AE6862" i="52" s="1"/>
  <c r="A6862" i="52"/>
  <c r="A485" i="52"/>
  <c r="A481" i="52"/>
  <c r="AC5793" i="52"/>
  <c r="AD5793" i="52" s="1"/>
  <c r="AE5793" i="52" s="1"/>
  <c r="A5793" i="52"/>
  <c r="AC5782" i="52"/>
  <c r="AD5782" i="52" s="1"/>
  <c r="AE5782" i="52" s="1"/>
  <c r="A5782" i="52"/>
  <c r="AC4129" i="52"/>
  <c r="AD4129" i="52" s="1"/>
  <c r="AE4129" i="52" s="1"/>
  <c r="A4129" i="52"/>
  <c r="AC4126" i="52"/>
  <c r="AD4126" i="52" s="1"/>
  <c r="AE4126" i="52" s="1"/>
  <c r="A4126" i="52"/>
  <c r="AC449" i="52"/>
  <c r="AD449" i="52" s="1"/>
  <c r="AE449" i="52" s="1"/>
  <c r="A449" i="52"/>
  <c r="AC3876" i="52"/>
  <c r="AD3876" i="52" s="1"/>
  <c r="AE3876" i="52" s="1"/>
  <c r="A3876" i="52"/>
  <c r="AC5442" i="52"/>
  <c r="AD5442" i="52" s="1"/>
  <c r="AE5442" i="52" s="1"/>
  <c r="A5442" i="52"/>
  <c r="AC582" i="52"/>
  <c r="AD582" i="52" s="1"/>
  <c r="AE582" i="52" s="1"/>
  <c r="A582" i="52"/>
  <c r="AC574" i="52"/>
  <c r="AD574" i="52" s="1"/>
  <c r="AE574" i="52" s="1"/>
  <c r="A574" i="52"/>
  <c r="AC3916" i="52"/>
  <c r="AD3916" i="52" s="1"/>
  <c r="AE3916" i="52" s="1"/>
  <c r="A3916" i="52"/>
  <c r="AC5580" i="52"/>
  <c r="AD5580" i="52" s="1"/>
  <c r="AE5580" i="52" s="1"/>
  <c r="A5580" i="52"/>
  <c r="AC535" i="52"/>
  <c r="AD535" i="52" s="1"/>
  <c r="AE535" i="52" s="1"/>
  <c r="A535" i="52"/>
  <c r="AC532" i="52"/>
  <c r="AD532" i="52" s="1"/>
  <c r="AE532" i="52" s="1"/>
  <c r="A532" i="52"/>
  <c r="AC6845" i="52"/>
  <c r="AD6845" i="52" s="1"/>
  <c r="AE6845" i="52" s="1"/>
  <c r="A6845" i="52"/>
  <c r="AC7134" i="52"/>
  <c r="AD7134" i="52" s="1"/>
  <c r="AE7134" i="52" s="1"/>
  <c r="A7134" i="52"/>
  <c r="AC7102" i="52"/>
  <c r="AD7102" i="52" s="1"/>
  <c r="AE7102" i="52" s="1"/>
  <c r="A7102" i="52"/>
  <c r="AC511" i="52"/>
  <c r="AD511" i="52" s="1"/>
  <c r="AE511" i="52" s="1"/>
  <c r="A511" i="52"/>
  <c r="AC507" i="52"/>
  <c r="AD507" i="52" s="1"/>
  <c r="AE507" i="52" s="1"/>
  <c r="A507" i="52"/>
  <c r="AC4043" i="52"/>
  <c r="AD4043" i="52" s="1"/>
  <c r="AE4043" i="52" s="1"/>
  <c r="A4043" i="52"/>
  <c r="AC4044" i="52"/>
  <c r="AD4044" i="52" s="1"/>
  <c r="AE4044" i="52" s="1"/>
  <c r="A4044" i="52"/>
  <c r="AC4173" i="52"/>
  <c r="AD4173" i="52" s="1"/>
  <c r="AE4173" i="52" s="1"/>
  <c r="A4173" i="52"/>
  <c r="AC4169" i="52"/>
  <c r="AD4169" i="52" s="1"/>
  <c r="AE4169" i="52" s="1"/>
  <c r="A4169" i="52"/>
  <c r="AC4164" i="52"/>
  <c r="AD4164" i="52" s="1"/>
  <c r="AE4164" i="52" s="1"/>
  <c r="A4164" i="52"/>
  <c r="AC439" i="52"/>
  <c r="AD439" i="52" s="1"/>
  <c r="AE439" i="52" s="1"/>
  <c r="A439" i="52"/>
  <c r="AC7172" i="52"/>
  <c r="AD7172" i="52" s="1"/>
  <c r="AE7172" i="52" s="1"/>
  <c r="A7172" i="52"/>
  <c r="AC5960" i="52"/>
  <c r="AD5960" i="52" s="1"/>
  <c r="AE5960" i="52" s="1"/>
  <c r="A5960" i="52"/>
  <c r="AC5623" i="52"/>
  <c r="AD5623" i="52" s="1"/>
  <c r="AE5623" i="52" s="1"/>
  <c r="A5623" i="52"/>
  <c r="AC402" i="52"/>
  <c r="AD402" i="52" s="1"/>
  <c r="AE402" i="52" s="1"/>
  <c r="A402" i="52"/>
  <c r="AC5975" i="52"/>
  <c r="AD5975" i="52" s="1"/>
  <c r="AE5975" i="52" s="1"/>
  <c r="A5975" i="52"/>
  <c r="AC5619" i="52"/>
  <c r="AD5619" i="52" s="1"/>
  <c r="AE5619" i="52" s="1"/>
  <c r="A5619" i="52"/>
  <c r="AC594" i="52"/>
  <c r="AD594" i="52" s="1"/>
  <c r="AE594" i="52" s="1"/>
  <c r="A594" i="52"/>
  <c r="AC3909" i="52"/>
  <c r="AD3909" i="52" s="1"/>
  <c r="AE3909" i="52" s="1"/>
  <c r="A3909" i="52"/>
  <c r="AC386" i="52"/>
  <c r="AD386" i="52" s="1"/>
  <c r="AE386" i="52" s="1"/>
  <c r="A386" i="52"/>
  <c r="AC563" i="52"/>
  <c r="AD563" i="52" s="1"/>
  <c r="AE563" i="52" s="1"/>
  <c r="A563" i="52"/>
  <c r="A241" i="52"/>
  <c r="AC7176" i="52"/>
  <c r="AD7176" i="52" s="1"/>
  <c r="AE7176" i="52" s="1"/>
  <c r="A7176" i="52"/>
  <c r="A299" i="52"/>
  <c r="A307" i="52"/>
  <c r="A315" i="52"/>
  <c r="AC4067" i="52"/>
  <c r="AD4067" i="52" s="1"/>
  <c r="AE4067" i="52" s="1"/>
  <c r="A4067" i="52"/>
  <c r="AC4064" i="52"/>
  <c r="AD4064" i="52" s="1"/>
  <c r="AE4064" i="52" s="1"/>
  <c r="A4064" i="52"/>
  <c r="AC237" i="52"/>
  <c r="AD237" i="52" s="1"/>
  <c r="AE237" i="52" s="1"/>
  <c r="A237" i="52"/>
  <c r="AC228" i="52"/>
  <c r="AD228" i="52" s="1"/>
  <c r="AE228" i="52" s="1"/>
  <c r="A228" i="52"/>
  <c r="AC7051" i="52"/>
  <c r="AD7051" i="52" s="1"/>
  <c r="AE7051" i="52" s="1"/>
  <c r="A7051" i="52"/>
  <c r="AC7043" i="52"/>
  <c r="AD7043" i="52" s="1"/>
  <c r="AE7043" i="52" s="1"/>
  <c r="A7043" i="52"/>
  <c r="AC3400" i="52"/>
  <c r="AD3400" i="52" s="1"/>
  <c r="AE3400" i="52" s="1"/>
  <c r="A3400" i="52"/>
  <c r="AC5950" i="52"/>
  <c r="AD5950" i="52" s="1"/>
  <c r="AE5950" i="52" s="1"/>
  <c r="A5950" i="52"/>
  <c r="AC6740" i="52"/>
  <c r="AD6740" i="52" s="1"/>
  <c r="AE6740" i="52" s="1"/>
  <c r="A6740" i="52"/>
  <c r="AC4858" i="52"/>
  <c r="AD4858" i="52" s="1"/>
  <c r="AE4858" i="52" s="1"/>
  <c r="A4858" i="52"/>
  <c r="AC4865" i="52"/>
  <c r="AD4865" i="52" s="1"/>
  <c r="AE4865" i="52" s="1"/>
  <c r="A4865" i="52"/>
  <c r="AC4868" i="52"/>
  <c r="AD4868" i="52" s="1"/>
  <c r="AE4868" i="52" s="1"/>
  <c r="A4868" i="52"/>
  <c r="AC6947" i="52"/>
  <c r="AD6947" i="52" s="1"/>
  <c r="AE6947" i="52" s="1"/>
  <c r="A6947" i="52"/>
  <c r="AC4288" i="52"/>
  <c r="AD4288" i="52" s="1"/>
  <c r="AE4288" i="52" s="1"/>
  <c r="A4288" i="52"/>
  <c r="AC4294" i="52"/>
  <c r="AD4294" i="52" s="1"/>
  <c r="AE4294" i="52" s="1"/>
  <c r="A4294" i="52"/>
  <c r="AC4309" i="52"/>
  <c r="AD4309" i="52" s="1"/>
  <c r="AE4309" i="52" s="1"/>
  <c r="A4309" i="52"/>
  <c r="AC4285" i="52"/>
  <c r="AD4285" i="52" s="1"/>
  <c r="AE4285" i="52" s="1"/>
  <c r="A4285" i="52"/>
  <c r="AC7097" i="52"/>
  <c r="AD7097" i="52" s="1"/>
  <c r="AE7097" i="52" s="1"/>
  <c r="A7097" i="52"/>
  <c r="AC7087" i="52"/>
  <c r="AD7087" i="52" s="1"/>
  <c r="AE7087" i="52" s="1"/>
  <c r="A7087" i="52"/>
  <c r="AC7061" i="52"/>
  <c r="AD7061" i="52" s="1"/>
  <c r="AE7061" i="52" s="1"/>
  <c r="A7061" i="52"/>
  <c r="AC7094" i="52"/>
  <c r="AD7094" i="52" s="1"/>
  <c r="AE7094" i="52" s="1"/>
  <c r="A7094" i="52"/>
  <c r="AC7078" i="52"/>
  <c r="AD7078" i="52" s="1"/>
  <c r="AE7078" i="52" s="1"/>
  <c r="A7078" i="52"/>
  <c r="AC7067" i="52"/>
  <c r="AD7067" i="52" s="1"/>
  <c r="AE7067" i="52" s="1"/>
  <c r="A7067" i="52"/>
  <c r="AC2326" i="52"/>
  <c r="AD2326" i="52" s="1"/>
  <c r="AE2326" i="52" s="1"/>
  <c r="A2326" i="52"/>
  <c r="AC2324" i="52"/>
  <c r="AD2324" i="52" s="1"/>
  <c r="AE2324" i="52" s="1"/>
  <c r="A2324" i="52"/>
  <c r="AC6391" i="52"/>
  <c r="AD6391" i="52" s="1"/>
  <c r="AE6391" i="52" s="1"/>
  <c r="A6391" i="52"/>
  <c r="AC6389" i="52"/>
  <c r="AD6389" i="52" s="1"/>
  <c r="AE6389" i="52" s="1"/>
  <c r="A6389" i="52"/>
  <c r="AC4051" i="52"/>
  <c r="AD4051" i="52" s="1"/>
  <c r="AE4051" i="52" s="1"/>
  <c r="A4051" i="52"/>
  <c r="AC6053" i="52"/>
  <c r="AD6053" i="52" s="1"/>
  <c r="AE6053" i="52" s="1"/>
  <c r="A6053" i="52"/>
  <c r="AC6009" i="52"/>
  <c r="AD6009" i="52" s="1"/>
  <c r="AE6009" i="52" s="1"/>
  <c r="A6009" i="52"/>
  <c r="AC6044" i="52"/>
  <c r="AD6044" i="52" s="1"/>
  <c r="AE6044" i="52" s="1"/>
  <c r="A6044" i="52"/>
  <c r="AC6021" i="52"/>
  <c r="AD6021" i="52" s="1"/>
  <c r="AE6021" i="52" s="1"/>
  <c r="A6021" i="52"/>
  <c r="AC6047" i="52"/>
  <c r="AD6047" i="52" s="1"/>
  <c r="AE6047" i="52" s="1"/>
  <c r="A6047" i="52"/>
  <c r="AC6031" i="52"/>
  <c r="AD6031" i="52" s="1"/>
  <c r="AE6031" i="52" s="1"/>
  <c r="A6031" i="52"/>
  <c r="AC6011" i="52"/>
  <c r="AD6011" i="52" s="1"/>
  <c r="AE6011" i="52" s="1"/>
  <c r="A6011" i="52"/>
  <c r="AC2261" i="52"/>
  <c r="AD2261" i="52" s="1"/>
  <c r="AE2261" i="52" s="1"/>
  <c r="A2261" i="52"/>
  <c r="AC2264" i="52"/>
  <c r="AD2264" i="52" s="1"/>
  <c r="AE2264" i="52" s="1"/>
  <c r="A2264" i="52"/>
  <c r="A324" i="52"/>
  <c r="AC276" i="52"/>
  <c r="AD276" i="52" s="1"/>
  <c r="AE276" i="52" s="1"/>
  <c r="A276" i="52"/>
  <c r="AC270" i="52"/>
  <c r="AD270" i="52" s="1"/>
  <c r="AE270" i="52" s="1"/>
  <c r="A270" i="52"/>
  <c r="AC46" i="52"/>
  <c r="AD46" i="52" s="1"/>
  <c r="AE46" i="52" s="1"/>
  <c r="A46" i="52"/>
  <c r="AC6761" i="52"/>
  <c r="AD6761" i="52" s="1"/>
  <c r="AE6761" i="52" s="1"/>
  <c r="A6761" i="52"/>
  <c r="AC6763" i="52"/>
  <c r="AD6763" i="52" s="1"/>
  <c r="AE6763" i="52" s="1"/>
  <c r="A6763" i="52"/>
  <c r="AC6766" i="52"/>
  <c r="AD6766" i="52" s="1"/>
  <c r="AE6766" i="52" s="1"/>
  <c r="A6766" i="52"/>
  <c r="AC5904" i="52"/>
  <c r="AD5904" i="52" s="1"/>
  <c r="AE5904" i="52" s="1"/>
  <c r="A5904" i="52"/>
  <c r="AC5928" i="52"/>
  <c r="AD5928" i="52" s="1"/>
  <c r="AE5928" i="52" s="1"/>
  <c r="A5928" i="52"/>
  <c r="AC5913" i="52"/>
  <c r="AD5913" i="52" s="1"/>
  <c r="AE5913" i="52" s="1"/>
  <c r="A5913" i="52"/>
  <c r="AC5888" i="52"/>
  <c r="AD5888" i="52" s="1"/>
  <c r="AE5888" i="52" s="1"/>
  <c r="A5888" i="52"/>
  <c r="AC5921" i="52"/>
  <c r="AD5921" i="52" s="1"/>
  <c r="AE5921" i="52" s="1"/>
  <c r="A5921" i="52"/>
  <c r="AC5893" i="52"/>
  <c r="AD5893" i="52" s="1"/>
  <c r="AE5893" i="52" s="1"/>
  <c r="A5893" i="52"/>
  <c r="AC7028" i="52"/>
  <c r="AD7028" i="52" s="1"/>
  <c r="AE7028" i="52" s="1"/>
  <c r="A7028" i="52"/>
  <c r="AC7031" i="52"/>
  <c r="AD7031" i="52" s="1"/>
  <c r="AE7031" i="52" s="1"/>
  <c r="A7031" i="52"/>
  <c r="AC7168" i="52"/>
  <c r="AD7168" i="52" s="1"/>
  <c r="AE7168" i="52" s="1"/>
  <c r="A7168" i="52"/>
  <c r="AC7161" i="52"/>
  <c r="AD7161" i="52" s="1"/>
  <c r="AE7161" i="52" s="1"/>
  <c r="A7161" i="52"/>
  <c r="AC5219" i="52"/>
  <c r="AD5219" i="52" s="1"/>
  <c r="AE5219" i="52" s="1"/>
  <c r="A5219" i="52"/>
  <c r="AC5217" i="52"/>
  <c r="AD5217" i="52" s="1"/>
  <c r="AE5217" i="52" s="1"/>
  <c r="A5217" i="52"/>
  <c r="AC5211" i="52"/>
  <c r="AD5211" i="52" s="1"/>
  <c r="AE5211" i="52" s="1"/>
  <c r="A5211" i="52"/>
  <c r="AC5207" i="52"/>
  <c r="AD5207" i="52" s="1"/>
  <c r="AE5207" i="52" s="1"/>
  <c r="A5207" i="52"/>
  <c r="AC1178" i="52"/>
  <c r="AD1178" i="52" s="1"/>
  <c r="AE1178" i="52" s="1"/>
  <c r="A1178" i="52"/>
  <c r="AC1177" i="52"/>
  <c r="AD1177" i="52" s="1"/>
  <c r="AE1177" i="52" s="1"/>
  <c r="A1177" i="52"/>
  <c r="AC1175" i="52"/>
  <c r="AD1175" i="52" s="1"/>
  <c r="AE1175" i="52" s="1"/>
  <c r="A1175" i="52"/>
  <c r="AC1184" i="52"/>
  <c r="AD1184" i="52" s="1"/>
  <c r="AE1184" i="52" s="1"/>
  <c r="A1184" i="52"/>
  <c r="AC1176" i="52"/>
  <c r="AD1176" i="52" s="1"/>
  <c r="AE1176" i="52" s="1"/>
  <c r="A1176" i="52"/>
  <c r="AC4278" i="52"/>
  <c r="AD4278" i="52" s="1"/>
  <c r="AE4278" i="52" s="1"/>
  <c r="A4278" i="52"/>
  <c r="AC6801" i="52"/>
  <c r="AD6801" i="52" s="1"/>
  <c r="AE6801" i="52" s="1"/>
  <c r="A6801" i="52"/>
  <c r="AC6778" i="52"/>
  <c r="AD6778" i="52" s="1"/>
  <c r="AE6778" i="52" s="1"/>
  <c r="A6778" i="52"/>
  <c r="AC6807" i="52"/>
  <c r="AD6807" i="52" s="1"/>
  <c r="AE6807" i="52" s="1"/>
  <c r="A6807" i="52"/>
  <c r="AC6794" i="52"/>
  <c r="AD6794" i="52" s="1"/>
  <c r="AE6794" i="52" s="1"/>
  <c r="A6794" i="52"/>
  <c r="AC6784" i="52"/>
  <c r="AD6784" i="52" s="1"/>
  <c r="AE6784" i="52" s="1"/>
  <c r="A6784" i="52"/>
  <c r="AC6163" i="52"/>
  <c r="AD6163" i="52" s="1"/>
  <c r="AE6163" i="52" s="1"/>
  <c r="A6163" i="52"/>
  <c r="AC6167" i="52"/>
  <c r="AD6167" i="52" s="1"/>
  <c r="AE6167" i="52" s="1"/>
  <c r="A6167" i="52"/>
  <c r="AC6169" i="52"/>
  <c r="AD6169" i="52" s="1"/>
  <c r="AE6169" i="52" s="1"/>
  <c r="A6169" i="52"/>
  <c r="AC6176" i="52"/>
  <c r="AD6176" i="52" s="1"/>
  <c r="AE6176" i="52" s="1"/>
  <c r="A6176" i="52"/>
  <c r="AC5767" i="52"/>
  <c r="AD5767" i="52" s="1"/>
  <c r="AE5767" i="52" s="1"/>
  <c r="A5767" i="52"/>
  <c r="AC5756" i="52"/>
  <c r="AD5756" i="52" s="1"/>
  <c r="AE5756" i="52" s="1"/>
  <c r="A5756" i="52"/>
  <c r="AC5764" i="52"/>
  <c r="AD5764" i="52" s="1"/>
  <c r="AE5764" i="52" s="1"/>
  <c r="A5764" i="52"/>
  <c r="AC6587" i="52"/>
  <c r="AD6587" i="52" s="1"/>
  <c r="AE6587" i="52" s="1"/>
  <c r="A6587" i="52"/>
  <c r="AC6581" i="52"/>
  <c r="AD6581" i="52" s="1"/>
  <c r="AE6581" i="52" s="1"/>
  <c r="A6581" i="52"/>
  <c r="AC5946" i="52"/>
  <c r="AD5946" i="52" s="1"/>
  <c r="AE5946" i="52" s="1"/>
  <c r="A5946" i="52"/>
  <c r="AC5938" i="52"/>
  <c r="AD5938" i="52" s="1"/>
  <c r="AE5938" i="52" s="1"/>
  <c r="A5938" i="52"/>
  <c r="AC7130" i="52"/>
  <c r="AD7130" i="52" s="1"/>
  <c r="AE7130" i="52" s="1"/>
  <c r="A7130" i="52"/>
  <c r="AC7128" i="52"/>
  <c r="AD7128" i="52" s="1"/>
  <c r="AE7128" i="52" s="1"/>
  <c r="A7128" i="52"/>
  <c r="AC6970" i="52"/>
  <c r="AD6970" i="52" s="1"/>
  <c r="AE6970" i="52" s="1"/>
  <c r="A6970" i="52"/>
  <c r="AC6974" i="52"/>
  <c r="AD6974" i="52" s="1"/>
  <c r="AE6974" i="52" s="1"/>
  <c r="A6974" i="52"/>
  <c r="AC203" i="52"/>
  <c r="AD203" i="52" s="1"/>
  <c r="AE203" i="52" s="1"/>
  <c r="A203" i="52"/>
  <c r="AC6083" i="52"/>
  <c r="AD6083" i="52" s="1"/>
  <c r="AE6083" i="52" s="1"/>
  <c r="A6083" i="52"/>
  <c r="AC3379" i="52"/>
  <c r="AD3379" i="52" s="1"/>
  <c r="AE3379" i="52" s="1"/>
  <c r="A3379" i="52"/>
  <c r="AC4082" i="52"/>
  <c r="AD4082" i="52" s="1"/>
  <c r="AE4082" i="52" s="1"/>
  <c r="A4082" i="52"/>
  <c r="AC4077" i="52"/>
  <c r="AD4077" i="52" s="1"/>
  <c r="AE4077" i="52" s="1"/>
  <c r="A4077" i="52"/>
  <c r="AC4182" i="52"/>
  <c r="AD4182" i="52" s="1"/>
  <c r="AE4182" i="52" s="1"/>
  <c r="A4182" i="52"/>
  <c r="AC4176" i="52"/>
  <c r="AD4176" i="52" s="1"/>
  <c r="AE4176" i="52" s="1"/>
  <c r="A4176" i="52"/>
  <c r="AC80" i="52"/>
  <c r="AD80" i="52" s="1"/>
  <c r="AE80" i="52" s="1"/>
  <c r="A80" i="52"/>
  <c r="AC88" i="52"/>
  <c r="AD88" i="52" s="1"/>
  <c r="AE88" i="52" s="1"/>
  <c r="A88" i="52"/>
  <c r="AC90" i="52"/>
  <c r="AD90" i="52" s="1"/>
  <c r="AE90" i="52" s="1"/>
  <c r="A90" i="52"/>
  <c r="AC23" i="52"/>
  <c r="AD23" i="52" s="1"/>
  <c r="AE23" i="52" s="1"/>
  <c r="A23" i="52"/>
  <c r="AC16" i="52"/>
  <c r="AD16" i="52" s="1"/>
  <c r="AE16" i="52" s="1"/>
  <c r="A16" i="52"/>
  <c r="AC28" i="52"/>
  <c r="AD28" i="52" s="1"/>
  <c r="AE28" i="52" s="1"/>
  <c r="A28" i="52"/>
  <c r="AC12" i="52"/>
  <c r="AD12" i="52" s="1"/>
  <c r="AE12" i="52" s="1"/>
  <c r="A12" i="52"/>
  <c r="AC2347" i="52"/>
  <c r="AD2347" i="52" s="1"/>
  <c r="AE2347" i="52" s="1"/>
  <c r="A2347" i="52"/>
  <c r="AC2345" i="52"/>
  <c r="AD2345" i="52" s="1"/>
  <c r="AE2345" i="52" s="1"/>
  <c r="A2345" i="52"/>
  <c r="AC2340" i="52"/>
  <c r="AD2340" i="52" s="1"/>
  <c r="AE2340" i="52" s="1"/>
  <c r="A2340" i="52"/>
  <c r="AC5830" i="52"/>
  <c r="AD5830" i="52" s="1"/>
  <c r="AE5830" i="52" s="1"/>
  <c r="A5830" i="52"/>
  <c r="AC7106" i="52"/>
  <c r="AD7106" i="52" s="1"/>
  <c r="AE7106" i="52" s="1"/>
  <c r="A7106" i="52"/>
  <c r="AC7151" i="52"/>
  <c r="AD7151" i="52" s="1"/>
  <c r="AE7151" i="52" s="1"/>
  <c r="A7151" i="52"/>
  <c r="AC7153" i="52"/>
  <c r="AD7153" i="52" s="1"/>
  <c r="AE7153" i="52" s="1"/>
  <c r="A7153" i="52"/>
  <c r="AC5592" i="52"/>
  <c r="AD5592" i="52" s="1"/>
  <c r="AE5592" i="52" s="1"/>
  <c r="A5592" i="52"/>
  <c r="AC6472" i="52"/>
  <c r="AD6472" i="52" s="1"/>
  <c r="AE6472" i="52" s="1"/>
  <c r="A6472" i="52"/>
  <c r="AC6478" i="52"/>
  <c r="AD6478" i="52" s="1"/>
  <c r="AE6478" i="52" s="1"/>
  <c r="A6478" i="52"/>
  <c r="AC6492" i="52"/>
  <c r="AD6492" i="52" s="1"/>
  <c r="AE6492" i="52" s="1"/>
  <c r="A6492" i="52"/>
  <c r="AC6471" i="52"/>
  <c r="AD6471" i="52" s="1"/>
  <c r="AE6471" i="52" s="1"/>
  <c r="A6471" i="52"/>
  <c r="AC6514" i="52"/>
  <c r="AD6514" i="52" s="1"/>
  <c r="AE6514" i="52" s="1"/>
  <c r="A6514" i="52"/>
  <c r="AC6504" i="52"/>
  <c r="AD6504" i="52" s="1"/>
  <c r="AE6504" i="52" s="1"/>
  <c r="A6504" i="52"/>
  <c r="AC4754" i="52"/>
  <c r="AD4754" i="52" s="1"/>
  <c r="AE4754" i="52" s="1"/>
  <c r="A4754" i="52"/>
  <c r="AC4753" i="52"/>
  <c r="AD4753" i="52" s="1"/>
  <c r="AE4753" i="52" s="1"/>
  <c r="A4753" i="52"/>
  <c r="AC5659" i="52"/>
  <c r="AD5659" i="52" s="1"/>
  <c r="AE5659" i="52" s="1"/>
  <c r="A5659" i="52"/>
  <c r="AC5651" i="52"/>
  <c r="AD5651" i="52" s="1"/>
  <c r="AE5651" i="52" s="1"/>
  <c r="A5651" i="52"/>
  <c r="AC3953" i="52"/>
  <c r="AD3953" i="52" s="1"/>
  <c r="AE3953" i="52" s="1"/>
  <c r="A3953" i="52"/>
  <c r="AC3941" i="52"/>
  <c r="AD3941" i="52" s="1"/>
  <c r="AE3941" i="52" s="1"/>
  <c r="A3941" i="52"/>
  <c r="AC3929" i="52"/>
  <c r="AD3929" i="52" s="1"/>
  <c r="AE3929" i="52" s="1"/>
  <c r="A3929" i="52"/>
  <c r="AC3948" i="52"/>
  <c r="AD3948" i="52" s="1"/>
  <c r="AE3948" i="52" s="1"/>
  <c r="A3948" i="52"/>
  <c r="AC540" i="52"/>
  <c r="AD540" i="52" s="1"/>
  <c r="AE540" i="52" s="1"/>
  <c r="A540" i="52"/>
  <c r="AC289" i="52"/>
  <c r="AD289" i="52" s="1"/>
  <c r="AE289" i="52" s="1"/>
  <c r="A289" i="52"/>
  <c r="AC531" i="52"/>
  <c r="AD531" i="52" s="1"/>
  <c r="AE531" i="52" s="1"/>
  <c r="A531" i="52"/>
  <c r="AC504" i="52"/>
  <c r="AD504" i="52" s="1"/>
  <c r="AE504" i="52" s="1"/>
  <c r="A504" i="52"/>
  <c r="AC498" i="52"/>
  <c r="AD498" i="52" s="1"/>
  <c r="AE498" i="52" s="1"/>
  <c r="A498" i="52"/>
  <c r="AC4928" i="52"/>
  <c r="AD4928" i="52" s="1"/>
  <c r="AE4928" i="52" s="1"/>
  <c r="A4928" i="52"/>
  <c r="AC4965" i="52"/>
  <c r="AD4965" i="52" s="1"/>
  <c r="AE4965" i="52" s="1"/>
  <c r="A4965" i="52"/>
  <c r="AC4939" i="52"/>
  <c r="AD4939" i="52" s="1"/>
  <c r="AE4939" i="52" s="1"/>
  <c r="A4939" i="52"/>
  <c r="AC4972" i="52"/>
  <c r="AD4972" i="52" s="1"/>
  <c r="AE4972" i="52" s="1"/>
  <c r="A4972" i="52"/>
  <c r="AC4936" i="52"/>
  <c r="AD4936" i="52" s="1"/>
  <c r="AE4936" i="52" s="1"/>
  <c r="A4936" i="52"/>
  <c r="AC4947" i="52"/>
  <c r="AD4947" i="52" s="1"/>
  <c r="AE4947" i="52" s="1"/>
  <c r="A4947" i="52"/>
  <c r="AC4926" i="52"/>
  <c r="AD4926" i="52" s="1"/>
  <c r="AE4926" i="52" s="1"/>
  <c r="A4926" i="52"/>
  <c r="AC5471" i="52"/>
  <c r="AD5471" i="52" s="1"/>
  <c r="AE5471" i="52" s="1"/>
  <c r="A5471" i="52"/>
  <c r="AC5517" i="52"/>
  <c r="AD5517" i="52" s="1"/>
  <c r="AE5517" i="52" s="1"/>
  <c r="A5517" i="52"/>
  <c r="AC5512" i="52"/>
  <c r="AD5512" i="52" s="1"/>
  <c r="AE5512" i="52" s="1"/>
  <c r="A5512" i="52"/>
  <c r="AC5492" i="52"/>
  <c r="AD5492" i="52" s="1"/>
  <c r="AE5492" i="52" s="1"/>
  <c r="A5492" i="52"/>
  <c r="AC5466" i="52"/>
  <c r="AD5466" i="52" s="1"/>
  <c r="AE5466" i="52" s="1"/>
  <c r="A5466" i="52"/>
  <c r="AC5457" i="52"/>
  <c r="AD5457" i="52" s="1"/>
  <c r="AE5457" i="52" s="1"/>
  <c r="A5457" i="52"/>
  <c r="AC5456" i="52"/>
  <c r="AD5456" i="52" s="1"/>
  <c r="AE5456" i="52" s="1"/>
  <c r="A5456" i="52"/>
  <c r="AC5462" i="52"/>
  <c r="AD5462" i="52" s="1"/>
  <c r="AE5462" i="52" s="1"/>
  <c r="A5462" i="52"/>
  <c r="AC5474" i="52"/>
  <c r="AD5474" i="52" s="1"/>
  <c r="AE5474" i="52" s="1"/>
  <c r="A5474" i="52"/>
  <c r="AC2299" i="52"/>
  <c r="AD2299" i="52" s="1"/>
  <c r="AE2299" i="52" s="1"/>
  <c r="A2299" i="52"/>
  <c r="AC2302" i="52"/>
  <c r="AD2302" i="52" s="1"/>
  <c r="AE2302" i="52" s="1"/>
  <c r="A2302" i="52"/>
  <c r="AC2275" i="52"/>
  <c r="AD2275" i="52" s="1"/>
  <c r="AE2275" i="52" s="1"/>
  <c r="A2275" i="52"/>
  <c r="AC2276" i="52"/>
  <c r="AD2276" i="52" s="1"/>
  <c r="AE2276" i="52" s="1"/>
  <c r="A2276" i="52"/>
  <c r="AC2291" i="52"/>
  <c r="AD2291" i="52" s="1"/>
  <c r="AE2291" i="52" s="1"/>
  <c r="A2291" i="52"/>
  <c r="AC2272" i="52"/>
  <c r="AD2272" i="52" s="1"/>
  <c r="AE2272" i="52" s="1"/>
  <c r="A2272" i="52"/>
  <c r="AC3288" i="52"/>
  <c r="AD3288" i="52" s="1"/>
  <c r="AE3288" i="52" s="1"/>
  <c r="A3288" i="52"/>
  <c r="AC3271" i="52"/>
  <c r="AD3271" i="52" s="1"/>
  <c r="AE3271" i="52" s="1"/>
  <c r="A3271" i="52"/>
  <c r="AC3297" i="52"/>
  <c r="AD3297" i="52" s="1"/>
  <c r="AE3297" i="52" s="1"/>
  <c r="A3297" i="52"/>
  <c r="AC3298" i="52"/>
  <c r="AD3298" i="52" s="1"/>
  <c r="AE3298" i="52" s="1"/>
  <c r="A3298" i="52"/>
  <c r="AC3253" i="52"/>
  <c r="AD3253" i="52" s="1"/>
  <c r="AE3253" i="52" s="1"/>
  <c r="A3253" i="52"/>
  <c r="AC3273" i="52"/>
  <c r="AD3273" i="52" s="1"/>
  <c r="AE3273" i="52" s="1"/>
  <c r="A3273" i="52"/>
  <c r="AC3257" i="52"/>
  <c r="AD3257" i="52" s="1"/>
  <c r="AE3257" i="52" s="1"/>
  <c r="A3257" i="52"/>
  <c r="AC5833" i="52"/>
  <c r="AD5833" i="52" s="1"/>
  <c r="AE5833" i="52" s="1"/>
  <c r="A5833" i="52"/>
  <c r="AC5839" i="52"/>
  <c r="AD5839" i="52" s="1"/>
  <c r="AE5839" i="52" s="1"/>
  <c r="A5839" i="52"/>
  <c r="AC5812" i="52"/>
  <c r="AD5812" i="52" s="1"/>
  <c r="AE5812" i="52" s="1"/>
  <c r="A5812" i="52"/>
  <c r="AC5816" i="52"/>
  <c r="AD5816" i="52" s="1"/>
  <c r="AE5816" i="52" s="1"/>
  <c r="A5816" i="52"/>
  <c r="AC5801" i="52"/>
  <c r="AD5801" i="52" s="1"/>
  <c r="AE5801" i="52" s="1"/>
  <c r="A5801" i="52"/>
  <c r="AC3249" i="52"/>
  <c r="AD3249" i="52" s="1"/>
  <c r="AE3249" i="52" s="1"/>
  <c r="A3249" i="52"/>
  <c r="AC3241" i="52"/>
  <c r="AD3241" i="52" s="1"/>
  <c r="AE3241" i="52" s="1"/>
  <c r="A3241" i="52"/>
  <c r="AC3239" i="52"/>
  <c r="AD3239" i="52" s="1"/>
  <c r="AE3239" i="52" s="1"/>
  <c r="A3239" i="52"/>
  <c r="AC3218" i="52"/>
  <c r="AD3218" i="52" s="1"/>
  <c r="AE3218" i="52" s="1"/>
  <c r="A3218" i="52"/>
  <c r="AC5691" i="52"/>
  <c r="AD5691" i="52" s="1"/>
  <c r="AE5691" i="52" s="1"/>
  <c r="A5691" i="52"/>
  <c r="AC5302" i="52"/>
  <c r="AD5302" i="52" s="1"/>
  <c r="AE5302" i="52" s="1"/>
  <c r="A5302" i="52"/>
  <c r="AC5279" i="52"/>
  <c r="AD5279" i="52" s="1"/>
  <c r="AE5279" i="52" s="1"/>
  <c r="A5279" i="52"/>
  <c r="AC5296" i="52"/>
  <c r="AD5296" i="52" s="1"/>
  <c r="AE5296" i="52" s="1"/>
  <c r="A5296" i="52"/>
  <c r="AC5327" i="52"/>
  <c r="AD5327" i="52" s="1"/>
  <c r="AE5327" i="52" s="1"/>
  <c r="A5327" i="52"/>
  <c r="AC5287" i="52"/>
  <c r="AD5287" i="52" s="1"/>
  <c r="AE5287" i="52" s="1"/>
  <c r="A5287" i="52"/>
  <c r="AC5332" i="52"/>
  <c r="AD5332" i="52" s="1"/>
  <c r="AE5332" i="52" s="1"/>
  <c r="A5332" i="52"/>
  <c r="AC5326" i="52"/>
  <c r="AD5326" i="52" s="1"/>
  <c r="AE5326" i="52" s="1"/>
  <c r="A5326" i="52"/>
  <c r="AC6703" i="52"/>
  <c r="AD6703" i="52" s="1"/>
  <c r="AE6703" i="52" s="1"/>
  <c r="A6703" i="52"/>
  <c r="AC6683" i="52"/>
  <c r="AD6683" i="52" s="1"/>
  <c r="AE6683" i="52" s="1"/>
  <c r="A6683" i="52"/>
  <c r="AC6665" i="52"/>
  <c r="AD6665" i="52" s="1"/>
  <c r="AE6665" i="52" s="1"/>
  <c r="A6665" i="52"/>
  <c r="AC6697" i="52"/>
  <c r="AD6697" i="52" s="1"/>
  <c r="AE6697" i="52" s="1"/>
  <c r="A6697" i="52"/>
  <c r="AC6707" i="52"/>
  <c r="AD6707" i="52" s="1"/>
  <c r="AE6707" i="52" s="1"/>
  <c r="A6707" i="52"/>
  <c r="AC6681" i="52"/>
  <c r="AD6681" i="52" s="1"/>
  <c r="AE6681" i="52" s="1"/>
  <c r="A6681" i="52"/>
  <c r="AC5629" i="52"/>
  <c r="AD5629" i="52" s="1"/>
  <c r="AE5629" i="52" s="1"/>
  <c r="A5629" i="52"/>
  <c r="AC39" i="52"/>
  <c r="AD39" i="52" s="1"/>
  <c r="AE39" i="52" s="1"/>
  <c r="A39" i="52"/>
  <c r="A6093" i="52"/>
  <c r="A6106" i="52"/>
  <c r="AC5169" i="52"/>
  <c r="AD5169" i="52" s="1"/>
  <c r="AE5169" i="52" s="1"/>
  <c r="A5169" i="52"/>
  <c r="AC5170" i="52"/>
  <c r="AD5170" i="52" s="1"/>
  <c r="AE5170" i="52" s="1"/>
  <c r="A5170" i="52"/>
  <c r="AC5155" i="52"/>
  <c r="AD5155" i="52" s="1"/>
  <c r="AE5155" i="52" s="1"/>
  <c r="A5155" i="52"/>
  <c r="AC5185" i="52"/>
  <c r="AD5185" i="52" s="1"/>
  <c r="AE5185" i="52" s="1"/>
  <c r="A5185" i="52"/>
  <c r="AC5158" i="52"/>
  <c r="AD5158" i="52" s="1"/>
  <c r="AE5158" i="52" s="1"/>
  <c r="A5158" i="52"/>
  <c r="AC5174" i="52"/>
  <c r="AD5174" i="52" s="1"/>
  <c r="AE5174" i="52" s="1"/>
  <c r="A5174" i="52"/>
  <c r="AC5149" i="52"/>
  <c r="AD5149" i="52" s="1"/>
  <c r="AE5149" i="52" s="1"/>
  <c r="A5149" i="52"/>
  <c r="AC5157" i="52"/>
  <c r="AD5157" i="52" s="1"/>
  <c r="AE5157" i="52" s="1"/>
  <c r="A5157" i="52"/>
  <c r="AC959" i="52"/>
  <c r="AD959" i="52" s="1"/>
  <c r="AE959" i="52" s="1"/>
  <c r="A959" i="52"/>
  <c r="AC966" i="52"/>
  <c r="AD966" i="52" s="1"/>
  <c r="AE966" i="52" s="1"/>
  <c r="A966" i="52"/>
  <c r="AC4108" i="52"/>
  <c r="AD4108" i="52" s="1"/>
  <c r="AE4108" i="52" s="1"/>
  <c r="A4108" i="52"/>
  <c r="AC4086" i="52"/>
  <c r="AD4086" i="52" s="1"/>
  <c r="AE4086" i="52" s="1"/>
  <c r="A4086" i="52"/>
  <c r="AC4092" i="52"/>
  <c r="AD4092" i="52" s="1"/>
  <c r="AE4092" i="52" s="1"/>
  <c r="A4092" i="52"/>
  <c r="AC4095" i="52"/>
  <c r="AD4095" i="52" s="1"/>
  <c r="AE4095" i="52" s="1"/>
  <c r="A4095" i="52"/>
  <c r="AC3969" i="52"/>
  <c r="AD3969" i="52" s="1"/>
  <c r="AE3969" i="52" s="1"/>
  <c r="A3969" i="52"/>
  <c r="AC3954" i="52"/>
  <c r="AD3954" i="52" s="1"/>
  <c r="AE3954" i="52" s="1"/>
  <c r="A3954" i="52"/>
  <c r="AC3961" i="52"/>
  <c r="AD3961" i="52" s="1"/>
  <c r="AE3961" i="52" s="1"/>
  <c r="A3961" i="52"/>
  <c r="AC419" i="52"/>
  <c r="AD419" i="52" s="1"/>
  <c r="AE419" i="52" s="1"/>
  <c r="A419" i="52"/>
  <c r="AC410" i="52"/>
  <c r="AD410" i="52" s="1"/>
  <c r="AE410" i="52" s="1"/>
  <c r="A410" i="52"/>
  <c r="AC183" i="52"/>
  <c r="AD183" i="52" s="1"/>
  <c r="AE183" i="52" s="1"/>
  <c r="A183" i="52"/>
  <c r="AC184" i="52"/>
  <c r="AD184" i="52" s="1"/>
  <c r="AE184" i="52" s="1"/>
  <c r="A184" i="52"/>
  <c r="AC6645" i="52"/>
  <c r="AD6645" i="52" s="1"/>
  <c r="AE6645" i="52" s="1"/>
  <c r="A6645" i="52"/>
  <c r="AC6638" i="52"/>
  <c r="AD6638" i="52" s="1"/>
  <c r="AE6638" i="52" s="1"/>
  <c r="A6638" i="52"/>
  <c r="AC6603" i="52"/>
  <c r="AD6603" i="52" s="1"/>
  <c r="AE6603" i="52" s="1"/>
  <c r="A6603" i="52"/>
  <c r="AC6631" i="52"/>
  <c r="AD6631" i="52" s="1"/>
  <c r="AE6631" i="52" s="1"/>
  <c r="A6631" i="52"/>
  <c r="AC6661" i="52"/>
  <c r="AD6661" i="52" s="1"/>
  <c r="AE6661" i="52" s="1"/>
  <c r="A6661" i="52"/>
  <c r="AC6598" i="52"/>
  <c r="AD6598" i="52" s="1"/>
  <c r="AE6598" i="52" s="1"/>
  <c r="A6598" i="52"/>
  <c r="AC6634" i="52"/>
  <c r="AD6634" i="52" s="1"/>
  <c r="AE6634" i="52" s="1"/>
  <c r="A6634" i="52"/>
  <c r="AC6611" i="52"/>
  <c r="AD6611" i="52" s="1"/>
  <c r="AE6611" i="52" s="1"/>
  <c r="A6611" i="52"/>
  <c r="AC6651" i="52"/>
  <c r="AD6651" i="52" s="1"/>
  <c r="AE6651" i="52" s="1"/>
  <c r="A6651" i="52"/>
  <c r="AC6635" i="52"/>
  <c r="AD6635" i="52" s="1"/>
  <c r="AE6635" i="52" s="1"/>
  <c r="A6635" i="52"/>
  <c r="AC6995" i="52"/>
  <c r="AD6995" i="52" s="1"/>
  <c r="AE6995" i="52" s="1"/>
  <c r="A6995" i="52"/>
  <c r="AC6992" i="52"/>
  <c r="AD6992" i="52" s="1"/>
  <c r="AE6992" i="52" s="1"/>
  <c r="A6992" i="52"/>
  <c r="AC3605" i="52"/>
  <c r="AD3605" i="52" s="1"/>
  <c r="AE3605" i="52" s="1"/>
  <c r="A3605" i="52"/>
  <c r="AC3596" i="52"/>
  <c r="AD3596" i="52" s="1"/>
  <c r="AE3596" i="52" s="1"/>
  <c r="A3596" i="52"/>
  <c r="AC3590" i="52"/>
  <c r="AD3590" i="52" s="1"/>
  <c r="AE3590" i="52" s="1"/>
  <c r="A3590" i="52"/>
  <c r="AC3603" i="52"/>
  <c r="AD3603" i="52" s="1"/>
  <c r="AE3603" i="52" s="1"/>
  <c r="A3603" i="52"/>
  <c r="AC3593" i="52"/>
  <c r="AD3593" i="52" s="1"/>
  <c r="AE3593" i="52" s="1"/>
  <c r="A3593" i="52"/>
  <c r="AC3585" i="52"/>
  <c r="AD3585" i="52" s="1"/>
  <c r="AE3585" i="52" s="1"/>
  <c r="A3585" i="52"/>
  <c r="AC5610" i="52"/>
  <c r="AD5610" i="52" s="1"/>
  <c r="AE5610" i="52" s="1"/>
  <c r="A5610" i="52"/>
  <c r="AC5606" i="52"/>
  <c r="AD5606" i="52" s="1"/>
  <c r="AE5606" i="52" s="1"/>
  <c r="A5606" i="52"/>
  <c r="A5665" i="52"/>
  <c r="AC1234" i="52"/>
  <c r="AD1234" i="52" s="1"/>
  <c r="AE1234" i="52" s="1"/>
  <c r="A1234" i="52"/>
  <c r="AC1219" i="52"/>
  <c r="AD1219" i="52" s="1"/>
  <c r="AE1219" i="52" s="1"/>
  <c r="A1219" i="52"/>
  <c r="AC1202" i="52"/>
  <c r="AD1202" i="52" s="1"/>
  <c r="AE1202" i="52" s="1"/>
  <c r="A1202" i="52"/>
  <c r="AC1209" i="52"/>
  <c r="AD1209" i="52" s="1"/>
  <c r="AE1209" i="52" s="1"/>
  <c r="A1209" i="52"/>
  <c r="AC1205" i="52"/>
  <c r="AD1205" i="52" s="1"/>
  <c r="AE1205" i="52" s="1"/>
  <c r="A1205" i="52"/>
  <c r="A3388" i="52"/>
  <c r="A3391" i="52"/>
  <c r="AC5569" i="52"/>
  <c r="AD5569" i="52" s="1"/>
  <c r="AE5569" i="52" s="1"/>
  <c r="A5569" i="52"/>
  <c r="AC5570" i="52"/>
  <c r="AD5570" i="52" s="1"/>
  <c r="AE5570" i="52" s="1"/>
  <c r="A5570" i="52"/>
  <c r="AC5541" i="52"/>
  <c r="AD5541" i="52" s="1"/>
  <c r="AE5541" i="52" s="1"/>
  <c r="A5541" i="52"/>
  <c r="AC5547" i="52"/>
  <c r="AD5547" i="52" s="1"/>
  <c r="AE5547" i="52" s="1"/>
  <c r="A5547" i="52"/>
  <c r="AC5532" i="52"/>
  <c r="AD5532" i="52" s="1"/>
  <c r="AE5532" i="52" s="1"/>
  <c r="A5532" i="52"/>
  <c r="AC5540" i="52"/>
  <c r="AD5540" i="52" s="1"/>
  <c r="AE5540" i="52" s="1"/>
  <c r="A5540" i="52"/>
  <c r="AC5546" i="52"/>
  <c r="AD5546" i="52" s="1"/>
  <c r="AE5546" i="52" s="1"/>
  <c r="A5546" i="52"/>
  <c r="AC5526" i="52"/>
  <c r="AD5526" i="52" s="1"/>
  <c r="AE5526" i="52" s="1"/>
  <c r="A5526" i="52"/>
  <c r="AC5991" i="52"/>
  <c r="AD5991" i="52" s="1"/>
  <c r="AE5991" i="52" s="1"/>
  <c r="A5991" i="52"/>
  <c r="AC6000" i="52"/>
  <c r="AD6000" i="52" s="1"/>
  <c r="AE6000" i="52" s="1"/>
  <c r="A6000" i="52"/>
  <c r="AC5998" i="52"/>
  <c r="AD5998" i="52" s="1"/>
  <c r="AE5998" i="52" s="1"/>
  <c r="A5998" i="52"/>
  <c r="AC4007" i="52"/>
  <c r="AD4007" i="52" s="1"/>
  <c r="AE4007" i="52" s="1"/>
  <c r="A4007" i="52"/>
  <c r="AC3982" i="52"/>
  <c r="AD3982" i="52" s="1"/>
  <c r="AE3982" i="52" s="1"/>
  <c r="A3982" i="52"/>
  <c r="AC3995" i="52"/>
  <c r="AD3995" i="52" s="1"/>
  <c r="AE3995" i="52" s="1"/>
  <c r="A3995" i="52"/>
  <c r="AC3993" i="52"/>
  <c r="AD3993" i="52" s="1"/>
  <c r="AE3993" i="52" s="1"/>
  <c r="A3993" i="52"/>
  <c r="AC4511" i="52"/>
  <c r="AD4511" i="52" s="1"/>
  <c r="AE4511" i="52" s="1"/>
  <c r="A4511" i="52"/>
  <c r="AC4481" i="52"/>
  <c r="AD4481" i="52" s="1"/>
  <c r="AE4481" i="52" s="1"/>
  <c r="A4481" i="52"/>
  <c r="AC4505" i="52"/>
  <c r="AD4505" i="52" s="1"/>
  <c r="AE4505" i="52" s="1"/>
  <c r="A4505" i="52"/>
  <c r="AC4466" i="52"/>
  <c r="AD4466" i="52" s="1"/>
  <c r="AE4466" i="52" s="1"/>
  <c r="A4466" i="52"/>
  <c r="AC4533" i="52"/>
  <c r="AD4533" i="52" s="1"/>
  <c r="AE4533" i="52" s="1"/>
  <c r="A4533" i="52"/>
  <c r="AC4504" i="52"/>
  <c r="AD4504" i="52" s="1"/>
  <c r="AE4504" i="52" s="1"/>
  <c r="A4504" i="52"/>
  <c r="AC4493" i="52"/>
  <c r="AD4493" i="52" s="1"/>
  <c r="AE4493" i="52" s="1"/>
  <c r="A4493" i="52"/>
  <c r="AC4537" i="52"/>
  <c r="AD4537" i="52" s="1"/>
  <c r="AE4537" i="52" s="1"/>
  <c r="A4537" i="52"/>
  <c r="AC4547" i="52"/>
  <c r="AD4547" i="52" s="1"/>
  <c r="AE4547" i="52" s="1"/>
  <c r="A4547" i="52"/>
  <c r="AC4492" i="52"/>
  <c r="AD4492" i="52" s="1"/>
  <c r="AE4492" i="52" s="1"/>
  <c r="A4492" i="52"/>
  <c r="AC4531" i="52"/>
  <c r="AD4531" i="52" s="1"/>
  <c r="AE4531" i="52" s="1"/>
  <c r="A4531" i="52"/>
  <c r="AC4494" i="52"/>
  <c r="AD4494" i="52" s="1"/>
  <c r="AE4494" i="52" s="1"/>
  <c r="A4494" i="52"/>
  <c r="AC4534" i="52"/>
  <c r="AD4534" i="52" s="1"/>
  <c r="AE4534" i="52" s="1"/>
  <c r="A4534" i="52"/>
  <c r="AC548" i="52"/>
  <c r="AD548" i="52" s="1"/>
  <c r="AE548" i="52" s="1"/>
  <c r="A548" i="52"/>
  <c r="AC336" i="52"/>
  <c r="AD336" i="52" s="1"/>
  <c r="AE336" i="52" s="1"/>
  <c r="A336" i="52"/>
  <c r="AC346" i="52"/>
  <c r="AD346" i="52" s="1"/>
  <c r="AE346" i="52" s="1"/>
  <c r="A346" i="52"/>
  <c r="AC338" i="52"/>
  <c r="AD338" i="52" s="1"/>
  <c r="AE338" i="52" s="1"/>
  <c r="A338" i="52"/>
  <c r="AC808" i="52"/>
  <c r="AD808" i="52" s="1"/>
  <c r="AE808" i="52" s="1"/>
  <c r="A808" i="52"/>
  <c r="AC811" i="52"/>
  <c r="AD811" i="52" s="1"/>
  <c r="AE811" i="52" s="1"/>
  <c r="A811" i="52"/>
  <c r="AC806" i="52"/>
  <c r="AD806" i="52" s="1"/>
  <c r="AE806" i="52" s="1"/>
  <c r="A806" i="52"/>
  <c r="AC782" i="52"/>
  <c r="AD782" i="52" s="1"/>
  <c r="AE782" i="52" s="1"/>
  <c r="A782" i="52"/>
  <c r="AC778" i="52"/>
  <c r="AD778" i="52" s="1"/>
  <c r="AE778" i="52" s="1"/>
  <c r="A778" i="52"/>
  <c r="AC752" i="52"/>
  <c r="AD752" i="52" s="1"/>
  <c r="AE752" i="52" s="1"/>
  <c r="A752" i="52"/>
  <c r="AC730" i="52"/>
  <c r="AD730" i="52" s="1"/>
  <c r="AE730" i="52" s="1"/>
  <c r="A730" i="52"/>
  <c r="AC775" i="52"/>
  <c r="AD775" i="52" s="1"/>
  <c r="AE775" i="52" s="1"/>
  <c r="A775" i="52"/>
  <c r="AC781" i="52"/>
  <c r="AD781" i="52" s="1"/>
  <c r="AE781" i="52" s="1"/>
  <c r="A781" i="52"/>
  <c r="AC785" i="52"/>
  <c r="AD785" i="52" s="1"/>
  <c r="AE785" i="52" s="1"/>
  <c r="A785" i="52"/>
  <c r="AC767" i="52"/>
  <c r="AD767" i="52" s="1"/>
  <c r="AE767" i="52" s="1"/>
  <c r="A767" i="52"/>
  <c r="AC56" i="52"/>
  <c r="AD56" i="52" s="1"/>
  <c r="AE56" i="52" s="1"/>
  <c r="A56" i="52"/>
  <c r="AC73" i="52"/>
  <c r="AD73" i="52" s="1"/>
  <c r="AE73" i="52" s="1"/>
  <c r="A73" i="52"/>
  <c r="AC63" i="52"/>
  <c r="AD63" i="52" s="1"/>
  <c r="AE63" i="52" s="1"/>
  <c r="A63" i="52"/>
  <c r="AC947" i="52"/>
  <c r="AD947" i="52" s="1"/>
  <c r="AE947" i="52" s="1"/>
  <c r="A947" i="52"/>
  <c r="AC913" i="52"/>
  <c r="AD913" i="52" s="1"/>
  <c r="AE913" i="52" s="1"/>
  <c r="A913" i="52"/>
  <c r="AC930" i="52"/>
  <c r="AD930" i="52" s="1"/>
  <c r="AE930" i="52" s="1"/>
  <c r="A930" i="52"/>
  <c r="AC938" i="52"/>
  <c r="AD938" i="52" s="1"/>
  <c r="AE938" i="52" s="1"/>
  <c r="A938" i="52"/>
  <c r="AC932" i="52"/>
  <c r="AD932" i="52" s="1"/>
  <c r="AE932" i="52" s="1"/>
  <c r="A932" i="52"/>
  <c r="AC921" i="52"/>
  <c r="AD921" i="52" s="1"/>
  <c r="AE921" i="52" s="1"/>
  <c r="A921" i="52"/>
  <c r="AC865" i="52"/>
  <c r="AD865" i="52" s="1"/>
  <c r="AE865" i="52" s="1"/>
  <c r="A865" i="52"/>
  <c r="AC840" i="52"/>
  <c r="AD840" i="52" s="1"/>
  <c r="AE840" i="52" s="1"/>
  <c r="A840" i="52"/>
  <c r="AC858" i="52"/>
  <c r="AD858" i="52" s="1"/>
  <c r="AE858" i="52" s="1"/>
  <c r="A858" i="52"/>
  <c r="AC854" i="52"/>
  <c r="AD854" i="52" s="1"/>
  <c r="AE854" i="52" s="1"/>
  <c r="A854" i="52"/>
  <c r="AC849" i="52"/>
  <c r="AD849" i="52" s="1"/>
  <c r="AE849" i="52" s="1"/>
  <c r="A849" i="52"/>
  <c r="AC853" i="52"/>
  <c r="AD853" i="52" s="1"/>
  <c r="AE853" i="52" s="1"/>
  <c r="A853" i="52"/>
  <c r="AC877" i="52"/>
  <c r="AD877" i="52" s="1"/>
  <c r="AE877" i="52" s="1"/>
  <c r="A877" i="52"/>
  <c r="AC5008" i="52"/>
  <c r="AD5008" i="52" s="1"/>
  <c r="AE5008" i="52" s="1"/>
  <c r="A5008" i="52"/>
  <c r="AC4981" i="52"/>
  <c r="AD4981" i="52" s="1"/>
  <c r="AE4981" i="52" s="1"/>
  <c r="A4981" i="52"/>
  <c r="AC5028" i="52"/>
  <c r="AD5028" i="52" s="1"/>
  <c r="AE5028" i="52" s="1"/>
  <c r="A5028" i="52"/>
  <c r="AC4980" i="52"/>
  <c r="AD4980" i="52" s="1"/>
  <c r="AE4980" i="52" s="1"/>
  <c r="A4980" i="52"/>
  <c r="AC5012" i="52"/>
  <c r="AD5012" i="52" s="1"/>
  <c r="AE5012" i="52" s="1"/>
  <c r="A5012" i="52"/>
  <c r="AC4999" i="52"/>
  <c r="AD4999" i="52" s="1"/>
  <c r="AE4999" i="52" s="1"/>
  <c r="A4999" i="52"/>
  <c r="AC4992" i="52"/>
  <c r="AD4992" i="52" s="1"/>
  <c r="AE4992" i="52" s="1"/>
  <c r="A4992" i="52"/>
  <c r="AC5002" i="52"/>
  <c r="AD5002" i="52" s="1"/>
  <c r="AE5002" i="52" s="1"/>
  <c r="A5002" i="52"/>
  <c r="A3487" i="52"/>
  <c r="A3468" i="52"/>
  <c r="A3478" i="52"/>
  <c r="A3476" i="52"/>
  <c r="A3486" i="52"/>
  <c r="AC7191" i="52"/>
  <c r="AD7191" i="52" s="1"/>
  <c r="AE7191" i="52" s="1"/>
  <c r="A7191" i="52"/>
  <c r="AC3564" i="52"/>
  <c r="AD3564" i="52" s="1"/>
  <c r="AE3564" i="52" s="1"/>
  <c r="A3564" i="52"/>
  <c r="AC3569" i="52"/>
  <c r="AD3569" i="52" s="1"/>
  <c r="AE3569" i="52" s="1"/>
  <c r="A3569" i="52"/>
  <c r="AC3515" i="52"/>
  <c r="AD3515" i="52" s="1"/>
  <c r="AE3515" i="52" s="1"/>
  <c r="A3515" i="52"/>
  <c r="AC3526" i="52"/>
  <c r="AD3526" i="52" s="1"/>
  <c r="AE3526" i="52" s="1"/>
  <c r="A3526" i="52"/>
  <c r="AC3551" i="52"/>
  <c r="AD3551" i="52" s="1"/>
  <c r="AE3551" i="52" s="1"/>
  <c r="A3551" i="52"/>
  <c r="AC3513" i="52"/>
  <c r="AD3513" i="52" s="1"/>
  <c r="AE3513" i="52" s="1"/>
  <c r="A3513" i="52"/>
  <c r="AC3518" i="52"/>
  <c r="AD3518" i="52" s="1"/>
  <c r="AE3518" i="52" s="1"/>
  <c r="A3518" i="52"/>
  <c r="AC3519" i="52"/>
  <c r="AD3519" i="52" s="1"/>
  <c r="AE3519" i="52" s="1"/>
  <c r="A3519" i="52"/>
  <c r="AC3506" i="52"/>
  <c r="AD3506" i="52" s="1"/>
  <c r="AE3506" i="52" s="1"/>
  <c r="A3506" i="52"/>
  <c r="AC5969" i="52"/>
  <c r="AD5969" i="52" s="1"/>
  <c r="AE5969" i="52" s="1"/>
  <c r="A5969" i="52"/>
  <c r="AC696" i="52"/>
  <c r="AD696" i="52" s="1"/>
  <c r="AE696" i="52" s="1"/>
  <c r="A696" i="52"/>
  <c r="AC693" i="52"/>
  <c r="AD693" i="52" s="1"/>
  <c r="AE693" i="52" s="1"/>
  <c r="A693" i="52"/>
  <c r="AC635" i="52"/>
  <c r="AD635" i="52" s="1"/>
  <c r="AE635" i="52" s="1"/>
  <c r="A635" i="52"/>
  <c r="AC699" i="52"/>
  <c r="AD699" i="52" s="1"/>
  <c r="AE699" i="52" s="1"/>
  <c r="A699" i="52"/>
  <c r="AC694" i="52"/>
  <c r="AD694" i="52" s="1"/>
  <c r="AE694" i="52" s="1"/>
  <c r="A694" i="52"/>
  <c r="AC688" i="52"/>
  <c r="AD688" i="52" s="1"/>
  <c r="AE688" i="52" s="1"/>
  <c r="A688" i="52"/>
  <c r="AC691" i="52"/>
  <c r="AD691" i="52" s="1"/>
  <c r="AE691" i="52" s="1"/>
  <c r="A691" i="52"/>
  <c r="AC704" i="52"/>
  <c r="AD704" i="52" s="1"/>
  <c r="AE704" i="52" s="1"/>
  <c r="A704" i="52"/>
  <c r="AC659" i="52"/>
  <c r="AD659" i="52" s="1"/>
  <c r="AE659" i="52" s="1"/>
  <c r="A659" i="52"/>
  <c r="AC684" i="52"/>
  <c r="AD684" i="52" s="1"/>
  <c r="AE684" i="52" s="1"/>
  <c r="A684" i="52"/>
  <c r="AC1058" i="52"/>
  <c r="AD1058" i="52" s="1"/>
  <c r="AE1058" i="52" s="1"/>
  <c r="A1058" i="52"/>
  <c r="AC1052" i="52"/>
  <c r="AD1052" i="52" s="1"/>
  <c r="AE1052" i="52" s="1"/>
  <c r="A1052" i="52"/>
  <c r="AC1046" i="52"/>
  <c r="AD1046" i="52" s="1"/>
  <c r="AE1046" i="52" s="1"/>
  <c r="A1046" i="52"/>
  <c r="AC1034" i="52"/>
  <c r="AD1034" i="52" s="1"/>
  <c r="AE1034" i="52" s="1"/>
  <c r="A1034" i="52"/>
  <c r="AC1022" i="52"/>
  <c r="AD1022" i="52" s="1"/>
  <c r="AE1022" i="52" s="1"/>
  <c r="A1022" i="52"/>
  <c r="AC1041" i="52"/>
  <c r="AD1041" i="52" s="1"/>
  <c r="AE1041" i="52" s="1"/>
  <c r="A1041" i="52"/>
  <c r="AC1019" i="52"/>
  <c r="AD1019" i="52" s="1"/>
  <c r="AE1019" i="52" s="1"/>
  <c r="A1019" i="52"/>
  <c r="AC1027" i="52"/>
  <c r="AD1027" i="52" s="1"/>
  <c r="AE1027" i="52" s="1"/>
  <c r="A1027" i="52"/>
  <c r="AC4904" i="52"/>
  <c r="AD4904" i="52" s="1"/>
  <c r="AE4904" i="52" s="1"/>
  <c r="A4904" i="52"/>
  <c r="AC4905" i="52"/>
  <c r="AD4905" i="52" s="1"/>
  <c r="AE4905" i="52" s="1"/>
  <c r="A4905" i="52"/>
  <c r="AC4910" i="52"/>
  <c r="AD4910" i="52" s="1"/>
  <c r="AE4910" i="52" s="1"/>
  <c r="A4910" i="52"/>
  <c r="AC4901" i="52"/>
  <c r="AD4901" i="52" s="1"/>
  <c r="AE4901" i="52" s="1"/>
  <c r="A4901" i="52"/>
  <c r="AC4890" i="52"/>
  <c r="AD4890" i="52" s="1"/>
  <c r="AE4890" i="52" s="1"/>
  <c r="A4890" i="52"/>
  <c r="A4767" i="52"/>
  <c r="AC3584" i="52"/>
  <c r="AD3584" i="52" s="1"/>
  <c r="AE3584" i="52" s="1"/>
  <c r="A3584" i="52"/>
  <c r="AC3582" i="52"/>
  <c r="AD3582" i="52" s="1"/>
  <c r="AE3582" i="52" s="1"/>
  <c r="A3582" i="52"/>
  <c r="AC3786" i="52"/>
  <c r="AD3786" i="52" s="1"/>
  <c r="AE3786" i="52" s="1"/>
  <c r="A3786" i="52"/>
  <c r="AC3728" i="52"/>
  <c r="AD3728" i="52" s="1"/>
  <c r="AE3728" i="52" s="1"/>
  <c r="A3728" i="52"/>
  <c r="AC3732" i="52"/>
  <c r="AD3732" i="52" s="1"/>
  <c r="AE3732" i="52" s="1"/>
  <c r="A3732" i="52"/>
  <c r="AC3751" i="52"/>
  <c r="AD3751" i="52" s="1"/>
  <c r="AE3751" i="52" s="1"/>
  <c r="A3751" i="52"/>
  <c r="AC3755" i="52"/>
  <c r="AD3755" i="52" s="1"/>
  <c r="AE3755" i="52" s="1"/>
  <c r="A3755" i="52"/>
  <c r="AC3726" i="52"/>
  <c r="AD3726" i="52" s="1"/>
  <c r="AE3726" i="52" s="1"/>
  <c r="A3726" i="52"/>
  <c r="AC3747" i="52"/>
  <c r="AD3747" i="52" s="1"/>
  <c r="AE3747" i="52" s="1"/>
  <c r="A3747" i="52"/>
  <c r="AC3744" i="52"/>
  <c r="AD3744" i="52" s="1"/>
  <c r="AE3744" i="52" s="1"/>
  <c r="A3744" i="52"/>
  <c r="AC3450" i="52"/>
  <c r="AD3450" i="52" s="1"/>
  <c r="AE3450" i="52" s="1"/>
  <c r="A3450" i="52"/>
  <c r="AC3441" i="52"/>
  <c r="AD3441" i="52" s="1"/>
  <c r="AE3441" i="52" s="1"/>
  <c r="A3441" i="52"/>
  <c r="AC3444" i="52"/>
  <c r="AD3444" i="52" s="1"/>
  <c r="AE3444" i="52" s="1"/>
  <c r="A3444" i="52"/>
  <c r="AC363" i="52"/>
  <c r="AD363" i="52" s="1"/>
  <c r="AE363" i="52" s="1"/>
  <c r="A363" i="52"/>
  <c r="AC356" i="52"/>
  <c r="AD356" i="52" s="1"/>
  <c r="AE356" i="52" s="1"/>
  <c r="A356" i="52"/>
  <c r="AC6729" i="52"/>
  <c r="AD6729" i="52" s="1"/>
  <c r="AE6729" i="52" s="1"/>
  <c r="A6729" i="52"/>
  <c r="AC6731" i="52"/>
  <c r="AD6731" i="52" s="1"/>
  <c r="AE6731" i="52" s="1"/>
  <c r="A6731" i="52"/>
  <c r="AC982" i="52"/>
  <c r="AD982" i="52" s="1"/>
  <c r="AE982" i="52" s="1"/>
  <c r="A982" i="52"/>
  <c r="AC990" i="52"/>
  <c r="AD990" i="52" s="1"/>
  <c r="AE990" i="52" s="1"/>
  <c r="A990" i="52"/>
  <c r="AC986" i="52"/>
  <c r="AD986" i="52" s="1"/>
  <c r="AE986" i="52" s="1"/>
  <c r="A986" i="52"/>
  <c r="AC6448" i="52"/>
  <c r="AD6448" i="52" s="1"/>
  <c r="AE6448" i="52" s="1"/>
  <c r="A6448" i="52"/>
  <c r="AC6456" i="52"/>
  <c r="AD6456" i="52" s="1"/>
  <c r="AE6456" i="52" s="1"/>
  <c r="A6456" i="52"/>
  <c r="AC6452" i="52"/>
  <c r="AD6452" i="52" s="1"/>
  <c r="AE6452" i="52" s="1"/>
  <c r="A6452" i="52"/>
  <c r="AC6412" i="52"/>
  <c r="AD6412" i="52" s="1"/>
  <c r="AE6412" i="52" s="1"/>
  <c r="A6412" i="52"/>
  <c r="AC6435" i="52"/>
  <c r="AD6435" i="52" s="1"/>
  <c r="AE6435" i="52" s="1"/>
  <c r="A6435" i="52"/>
  <c r="AC6413" i="52"/>
  <c r="AD6413" i="52" s="1"/>
  <c r="AE6413" i="52" s="1"/>
  <c r="A6413" i="52"/>
  <c r="AC6459" i="52"/>
  <c r="AD6459" i="52" s="1"/>
  <c r="AE6459" i="52" s="1"/>
  <c r="A6459" i="52"/>
  <c r="AC6422" i="52"/>
  <c r="AD6422" i="52" s="1"/>
  <c r="AE6422" i="52" s="1"/>
  <c r="A6422" i="52"/>
  <c r="AC5082" i="52"/>
  <c r="AD5082" i="52" s="1"/>
  <c r="AE5082" i="52" s="1"/>
  <c r="A5082" i="52"/>
  <c r="AC5090" i="52"/>
  <c r="AD5090" i="52" s="1"/>
  <c r="AE5090" i="52" s="1"/>
  <c r="A5090" i="52"/>
  <c r="AC5069" i="52"/>
  <c r="AD5069" i="52" s="1"/>
  <c r="AE5069" i="52" s="1"/>
  <c r="A5069" i="52"/>
  <c r="AC5108" i="52"/>
  <c r="AD5108" i="52" s="1"/>
  <c r="AE5108" i="52" s="1"/>
  <c r="A5108" i="52"/>
  <c r="AC5047" i="52"/>
  <c r="AD5047" i="52" s="1"/>
  <c r="AE5047" i="52" s="1"/>
  <c r="A5047" i="52"/>
  <c r="AC5072" i="52"/>
  <c r="AD5072" i="52" s="1"/>
  <c r="AE5072" i="52" s="1"/>
  <c r="A5072" i="52"/>
  <c r="AC5060" i="52"/>
  <c r="AD5060" i="52" s="1"/>
  <c r="AE5060" i="52" s="1"/>
  <c r="A5060" i="52"/>
  <c r="AC5114" i="52"/>
  <c r="AD5114" i="52" s="1"/>
  <c r="AE5114" i="52" s="1"/>
  <c r="A5114" i="52"/>
  <c r="AC5132" i="52"/>
  <c r="AD5132" i="52" s="1"/>
  <c r="AE5132" i="52" s="1"/>
  <c r="A5132" i="52"/>
  <c r="AC5111" i="52"/>
  <c r="AD5111" i="52" s="1"/>
  <c r="AE5111" i="52" s="1"/>
  <c r="A5111" i="52"/>
  <c r="AC5058" i="52"/>
  <c r="AD5058" i="52" s="1"/>
  <c r="AE5058" i="52" s="1"/>
  <c r="A5058" i="52"/>
  <c r="AC5104" i="52"/>
  <c r="AD5104" i="52" s="1"/>
  <c r="AE5104" i="52" s="1"/>
  <c r="A5104" i="52"/>
  <c r="AC5127" i="52"/>
  <c r="AD5127" i="52" s="1"/>
  <c r="AE5127" i="52" s="1"/>
  <c r="A5127" i="52"/>
  <c r="A6082" i="52"/>
  <c r="A6060" i="52"/>
  <c r="A6073" i="52"/>
  <c r="AC1251" i="52"/>
  <c r="AD1251" i="52" s="1"/>
  <c r="AE1251" i="52" s="1"/>
  <c r="A1251" i="52"/>
  <c r="AC1242" i="52"/>
  <c r="AD1242" i="52" s="1"/>
  <c r="AE1242" i="52" s="1"/>
  <c r="A1242" i="52"/>
  <c r="AC4639" i="52"/>
  <c r="AD4639" i="52" s="1"/>
  <c r="AE4639" i="52" s="1"/>
  <c r="A4639" i="52"/>
  <c r="AC4568" i="52"/>
  <c r="AD4568" i="52" s="1"/>
  <c r="AE4568" i="52" s="1"/>
  <c r="A4568" i="52"/>
  <c r="AC4633" i="52"/>
  <c r="AD4633" i="52" s="1"/>
  <c r="AE4633" i="52" s="1"/>
  <c r="A4633" i="52"/>
  <c r="AC4600" i="52"/>
  <c r="AD4600" i="52" s="1"/>
  <c r="AE4600" i="52" s="1"/>
  <c r="A4600" i="52"/>
  <c r="AC4653" i="52"/>
  <c r="AD4653" i="52" s="1"/>
  <c r="AE4653" i="52" s="1"/>
  <c r="A4653" i="52"/>
  <c r="AC4604" i="52"/>
  <c r="AD4604" i="52" s="1"/>
  <c r="AE4604" i="52" s="1"/>
  <c r="A4604" i="52"/>
  <c r="AC4557" i="52"/>
  <c r="AD4557" i="52" s="1"/>
  <c r="AE4557" i="52" s="1"/>
  <c r="A4557" i="52"/>
  <c r="AC4659" i="52"/>
  <c r="AD4659" i="52" s="1"/>
  <c r="AE4659" i="52" s="1"/>
  <c r="A4659" i="52"/>
  <c r="AC4637" i="52"/>
  <c r="AD4637" i="52" s="1"/>
  <c r="AE4637" i="52" s="1"/>
  <c r="A4637" i="52"/>
  <c r="AC4597" i="52"/>
  <c r="AD4597" i="52" s="1"/>
  <c r="AE4597" i="52" s="1"/>
  <c r="A4597" i="52"/>
  <c r="AC4554" i="52"/>
  <c r="AD4554" i="52" s="1"/>
  <c r="AE4554" i="52" s="1"/>
  <c r="A4554" i="52"/>
  <c r="AC4643" i="52"/>
  <c r="AD4643" i="52" s="1"/>
  <c r="AE4643" i="52" s="1"/>
  <c r="A4643" i="52"/>
  <c r="AC4578" i="52"/>
  <c r="AD4578" i="52" s="1"/>
  <c r="AE4578" i="52" s="1"/>
  <c r="A4578" i="52"/>
  <c r="AC4619" i="52"/>
  <c r="AD4619" i="52" s="1"/>
  <c r="AE4619" i="52" s="1"/>
  <c r="A4619" i="52"/>
  <c r="AC4610" i="52"/>
  <c r="AD4610" i="52" s="1"/>
  <c r="AE4610" i="52" s="1"/>
  <c r="A4610" i="52"/>
  <c r="AC4552" i="52"/>
  <c r="AD4552" i="52" s="1"/>
  <c r="AE4552" i="52" s="1"/>
  <c r="A4552" i="52"/>
  <c r="AC491" i="52"/>
  <c r="AD491" i="52" s="1"/>
  <c r="AE491" i="52" s="1"/>
  <c r="A491" i="52"/>
  <c r="AC522" i="52"/>
  <c r="AD522" i="52" s="1"/>
  <c r="AE522" i="52" s="1"/>
  <c r="A522" i="52"/>
  <c r="A600" i="52"/>
  <c r="AC430" i="52"/>
  <c r="AD430" i="52" s="1"/>
  <c r="AE430" i="52" s="1"/>
  <c r="A430" i="52"/>
  <c r="AC431" i="52"/>
  <c r="AD431" i="52" s="1"/>
  <c r="AE431" i="52" s="1"/>
  <c r="A431" i="52"/>
  <c r="AC464" i="52"/>
  <c r="AD464" i="52" s="1"/>
  <c r="AE464" i="52" s="1"/>
  <c r="A464" i="52"/>
  <c r="AC5754" i="52"/>
  <c r="AD5754" i="52" s="1"/>
  <c r="AE5754" i="52" s="1"/>
  <c r="A5754" i="52"/>
  <c r="AC474" i="52"/>
  <c r="AD474" i="52" s="1"/>
  <c r="AE474" i="52" s="1"/>
  <c r="A474" i="52"/>
  <c r="AC467" i="52"/>
  <c r="AD467" i="52" s="1"/>
  <c r="AE467" i="52" s="1"/>
  <c r="A467" i="52"/>
  <c r="A218" i="52"/>
  <c r="A208" i="52"/>
  <c r="AC6859" i="52"/>
  <c r="AD6859" i="52" s="1"/>
  <c r="AE6859" i="52" s="1"/>
  <c r="A6859" i="52"/>
  <c r="AC6861" i="52"/>
  <c r="AD6861" i="52" s="1"/>
  <c r="AE6861" i="52" s="1"/>
  <c r="A6861" i="52"/>
  <c r="A484" i="52"/>
  <c r="AC5794" i="52"/>
  <c r="AD5794" i="52" s="1"/>
  <c r="AE5794" i="52" s="1"/>
  <c r="A5794" i="52"/>
  <c r="AC5792" i="52"/>
  <c r="AD5792" i="52" s="1"/>
  <c r="AE5792" i="52" s="1"/>
  <c r="A5792" i="52"/>
  <c r="AC5781" i="52"/>
  <c r="AD5781" i="52" s="1"/>
  <c r="AE5781" i="52" s="1"/>
  <c r="A5781" i="52"/>
  <c r="AC4124" i="52"/>
  <c r="AD4124" i="52" s="1"/>
  <c r="AE4124" i="52" s="1"/>
  <c r="A4124" i="52"/>
  <c r="AC4125" i="52"/>
  <c r="AD4125" i="52" s="1"/>
  <c r="AE4125" i="52" s="1"/>
  <c r="A4125" i="52"/>
  <c r="AC450" i="52"/>
  <c r="AD450" i="52" s="1"/>
  <c r="AE450" i="52" s="1"/>
  <c r="A450" i="52"/>
  <c r="AC3875" i="52"/>
  <c r="AD3875" i="52" s="1"/>
  <c r="AE3875" i="52" s="1"/>
  <c r="A3875" i="52"/>
  <c r="AC5446" i="52"/>
  <c r="AD5446" i="52" s="1"/>
  <c r="AE5446" i="52" s="1"/>
  <c r="A5446" i="52"/>
  <c r="AC581" i="52"/>
  <c r="AD581" i="52" s="1"/>
  <c r="AE581" i="52" s="1"/>
  <c r="A581" i="52"/>
  <c r="AC573" i="52"/>
  <c r="AD573" i="52" s="1"/>
  <c r="AE573" i="52" s="1"/>
  <c r="A573" i="52"/>
  <c r="AC5582" i="52"/>
  <c r="AD5582" i="52" s="1"/>
  <c r="AE5582" i="52" s="1"/>
  <c r="A5582" i="52"/>
  <c r="AC333" i="52"/>
  <c r="AD333" i="52" s="1"/>
  <c r="AE333" i="52" s="1"/>
  <c r="A333" i="52"/>
  <c r="AC536" i="52"/>
  <c r="AD536" i="52" s="1"/>
  <c r="AE536" i="52" s="1"/>
  <c r="A536" i="52"/>
  <c r="AC6848" i="52"/>
  <c r="AD6848" i="52" s="1"/>
  <c r="AE6848" i="52" s="1"/>
  <c r="A6848" i="52"/>
  <c r="AC6856" i="52"/>
  <c r="AD6856" i="52" s="1"/>
  <c r="AE6856" i="52" s="1"/>
  <c r="A6856" i="52"/>
  <c r="AC7104" i="52"/>
  <c r="AD7104" i="52" s="1"/>
  <c r="AE7104" i="52" s="1"/>
  <c r="A7104" i="52"/>
  <c r="AC512" i="52"/>
  <c r="AD512" i="52" s="1"/>
  <c r="AE512" i="52" s="1"/>
  <c r="A512" i="52"/>
  <c r="A100" i="52"/>
  <c r="AC438" i="52"/>
  <c r="AD438" i="52" s="1"/>
  <c r="AE438" i="52" s="1"/>
  <c r="A438" i="52"/>
  <c r="AC5958" i="52"/>
  <c r="AD5958" i="52" s="1"/>
  <c r="AE5958" i="52" s="1"/>
  <c r="A5958" i="52"/>
  <c r="AC5625" i="52"/>
  <c r="AD5625" i="52" s="1"/>
  <c r="AE5625" i="52" s="1"/>
  <c r="A5625" i="52"/>
  <c r="AC396" i="52"/>
  <c r="AD396" i="52" s="1"/>
  <c r="AE396" i="52" s="1"/>
  <c r="A396" i="52"/>
  <c r="AC398" i="52"/>
  <c r="AD398" i="52" s="1"/>
  <c r="AE398" i="52" s="1"/>
  <c r="A398" i="52"/>
  <c r="AC5617" i="52"/>
  <c r="AD5617" i="52" s="1"/>
  <c r="AE5617" i="52" s="1"/>
  <c r="A5617" i="52"/>
  <c r="AC5613" i="52"/>
  <c r="AD5613" i="52" s="1"/>
  <c r="AE5613" i="52" s="1"/>
  <c r="A5613" i="52"/>
  <c r="AC3913" i="52"/>
  <c r="AD3913" i="52" s="1"/>
  <c r="AE3913" i="52" s="1"/>
  <c r="A3913" i="52"/>
  <c r="AC384" i="52"/>
  <c r="AD384" i="52" s="1"/>
  <c r="AE384" i="52" s="1"/>
  <c r="A384" i="52"/>
  <c r="A245" i="52"/>
  <c r="AC7179" i="52"/>
  <c r="AD7179" i="52" s="1"/>
  <c r="AE7179" i="52" s="1"/>
  <c r="A7179" i="52"/>
  <c r="AC7112" i="52"/>
  <c r="AD7112" i="52" s="1"/>
  <c r="AE7112" i="52" s="1"/>
  <c r="A7112" i="52"/>
  <c r="A294" i="52"/>
  <c r="A306" i="52"/>
  <c r="A313" i="52"/>
  <c r="AC4066" i="52"/>
  <c r="AD4066" i="52" s="1"/>
  <c r="AE4066" i="52" s="1"/>
  <c r="A4066" i="52"/>
  <c r="AC589" i="52"/>
  <c r="AD589" i="52" s="1"/>
  <c r="AE589" i="52" s="1"/>
  <c r="A589" i="52"/>
  <c r="AC236" i="52"/>
  <c r="AD236" i="52" s="1"/>
  <c r="AE236" i="52" s="1"/>
  <c r="A236" i="52"/>
  <c r="AC225" i="52"/>
  <c r="AD225" i="52" s="1"/>
  <c r="AE225" i="52" s="1"/>
  <c r="A225" i="52"/>
  <c r="AC7050" i="52"/>
  <c r="AD7050" i="52" s="1"/>
  <c r="AE7050" i="52" s="1"/>
  <c r="A7050" i="52"/>
  <c r="AC5693" i="52"/>
  <c r="AD5693" i="52" s="1"/>
  <c r="AE5693" i="52" s="1"/>
  <c r="A5693" i="52"/>
  <c r="AC3399" i="52"/>
  <c r="AD3399" i="52" s="1"/>
  <c r="AE3399" i="52" s="1"/>
  <c r="A3399" i="52"/>
  <c r="AC5949" i="52"/>
  <c r="AD5949" i="52" s="1"/>
  <c r="AE5949" i="52" s="1"/>
  <c r="A5949" i="52"/>
  <c r="AC6739" i="52"/>
  <c r="AD6739" i="52" s="1"/>
  <c r="AE6739" i="52" s="1"/>
  <c r="A6739" i="52"/>
  <c r="AC4885" i="52"/>
  <c r="AD4885" i="52" s="1"/>
  <c r="AE4885" i="52" s="1"/>
  <c r="A4885" i="52"/>
  <c r="AC4864" i="52"/>
  <c r="AD4864" i="52" s="1"/>
  <c r="AE4864" i="52" s="1"/>
  <c r="A4864" i="52"/>
  <c r="AC4859" i="52"/>
  <c r="AD4859" i="52" s="1"/>
  <c r="AE4859" i="52" s="1"/>
  <c r="A4859" i="52"/>
  <c r="AC6946" i="52"/>
  <c r="AD6946" i="52" s="1"/>
  <c r="AE6946" i="52" s="1"/>
  <c r="A6946" i="52"/>
  <c r="AC4308" i="52"/>
  <c r="AD4308" i="52" s="1"/>
  <c r="AE4308" i="52" s="1"/>
  <c r="A4308" i="52"/>
  <c r="AC4292" i="52"/>
  <c r="AD4292" i="52" s="1"/>
  <c r="AE4292" i="52" s="1"/>
  <c r="A4292" i="52"/>
  <c r="AC4298" i="52"/>
  <c r="AD4298" i="52" s="1"/>
  <c r="AE4298" i="52" s="1"/>
  <c r="A4298" i="52"/>
  <c r="AC4284" i="52"/>
  <c r="AD4284" i="52" s="1"/>
  <c r="AE4284" i="52" s="1"/>
  <c r="A4284" i="52"/>
  <c r="AC7096" i="52"/>
  <c r="AD7096" i="52" s="1"/>
  <c r="AE7096" i="52" s="1"/>
  <c r="A7096" i="52"/>
  <c r="AC7086" i="52"/>
  <c r="AD7086" i="52" s="1"/>
  <c r="AE7086" i="52" s="1"/>
  <c r="A7086" i="52"/>
  <c r="AC7060" i="52"/>
  <c r="AD7060" i="52" s="1"/>
  <c r="AE7060" i="52" s="1"/>
  <c r="A7060" i="52"/>
  <c r="AC7055" i="52"/>
  <c r="AD7055" i="52" s="1"/>
  <c r="AE7055" i="52" s="1"/>
  <c r="A7055" i="52"/>
  <c r="AC7082" i="52"/>
  <c r="AD7082" i="52" s="1"/>
  <c r="AE7082" i="52" s="1"/>
  <c r="A7082" i="52"/>
  <c r="AC7089" i="52"/>
  <c r="AD7089" i="52" s="1"/>
  <c r="AE7089" i="52" s="1"/>
  <c r="A7089" i="52"/>
  <c r="AC7076" i="52"/>
  <c r="AD7076" i="52" s="1"/>
  <c r="AE7076" i="52" s="1"/>
  <c r="A7076" i="52"/>
  <c r="AC7071" i="52"/>
  <c r="AD7071" i="52" s="1"/>
  <c r="AE7071" i="52" s="1"/>
  <c r="A7071" i="52"/>
  <c r="AC7066" i="52"/>
  <c r="AD7066" i="52" s="1"/>
  <c r="AE7066" i="52" s="1"/>
  <c r="A7066" i="52"/>
  <c r="AC2329" i="52"/>
  <c r="AD2329" i="52" s="1"/>
  <c r="AE2329" i="52" s="1"/>
  <c r="A2329" i="52"/>
  <c r="AC2323" i="52"/>
  <c r="AD2323" i="52" s="1"/>
  <c r="AE2323" i="52" s="1"/>
  <c r="A2323" i="52"/>
  <c r="AC2316" i="52"/>
  <c r="AD2316" i="52" s="1"/>
  <c r="AE2316" i="52" s="1"/>
  <c r="A2316" i="52"/>
  <c r="AC2320" i="52"/>
  <c r="AD2320" i="52" s="1"/>
  <c r="AE2320" i="52" s="1"/>
  <c r="A2320" i="52"/>
  <c r="AC6399" i="52"/>
  <c r="AD6399" i="52" s="1"/>
  <c r="AE6399" i="52" s="1"/>
  <c r="A6399" i="52"/>
  <c r="AC6401" i="52"/>
  <c r="AD6401" i="52" s="1"/>
  <c r="AE6401" i="52" s="1"/>
  <c r="A6401" i="52"/>
  <c r="AC6396" i="52"/>
  <c r="AD6396" i="52" s="1"/>
  <c r="AE6396" i="52" s="1"/>
  <c r="A6396" i="52"/>
  <c r="AC6390" i="52"/>
  <c r="AD6390" i="52" s="1"/>
  <c r="AE6390" i="52" s="1"/>
  <c r="A6390" i="52"/>
  <c r="AC6392" i="52"/>
  <c r="AD6392" i="52" s="1"/>
  <c r="AE6392" i="52" s="1"/>
  <c r="A6392" i="52"/>
  <c r="AC4054" i="52"/>
  <c r="AD4054" i="52" s="1"/>
  <c r="AE4054" i="52" s="1"/>
  <c r="A4054" i="52"/>
  <c r="AC4050" i="52"/>
  <c r="AD4050" i="52" s="1"/>
  <c r="AE4050" i="52" s="1"/>
  <c r="A4050" i="52"/>
  <c r="AC4048" i="52"/>
  <c r="AD4048" i="52" s="1"/>
  <c r="AE4048" i="52" s="1"/>
  <c r="A4048" i="52"/>
  <c r="AC6037" i="52"/>
  <c r="AD6037" i="52" s="1"/>
  <c r="AE6037" i="52" s="1"/>
  <c r="A6037" i="52"/>
  <c r="AC6051" i="52"/>
  <c r="AD6051" i="52" s="1"/>
  <c r="AE6051" i="52" s="1"/>
  <c r="A6051" i="52"/>
  <c r="AC6056" i="52"/>
  <c r="AD6056" i="52" s="1"/>
  <c r="AE6056" i="52" s="1"/>
  <c r="A6056" i="52"/>
  <c r="AC6036" i="52"/>
  <c r="AD6036" i="52" s="1"/>
  <c r="AE6036" i="52" s="1"/>
  <c r="A6036" i="52"/>
  <c r="AC6026" i="52"/>
  <c r="AD6026" i="52" s="1"/>
  <c r="AE6026" i="52" s="1"/>
  <c r="A6026" i="52"/>
  <c r="AC6020" i="52"/>
  <c r="AD6020" i="52" s="1"/>
  <c r="AE6020" i="52" s="1"/>
  <c r="A6020" i="52"/>
  <c r="AC6008" i="52"/>
  <c r="AD6008" i="52" s="1"/>
  <c r="AE6008" i="52" s="1"/>
  <c r="A6008" i="52"/>
  <c r="AC6045" i="52"/>
  <c r="AD6045" i="52" s="1"/>
  <c r="AE6045" i="52" s="1"/>
  <c r="A6045" i="52"/>
  <c r="AC6035" i="52"/>
  <c r="AD6035" i="52" s="1"/>
  <c r="AE6035" i="52" s="1"/>
  <c r="A6035" i="52"/>
  <c r="AC6023" i="52"/>
  <c r="AD6023" i="52" s="1"/>
  <c r="AE6023" i="52" s="1"/>
  <c r="A6023" i="52"/>
  <c r="AC6016" i="52"/>
  <c r="AD6016" i="52" s="1"/>
  <c r="AE6016" i="52" s="1"/>
  <c r="A6016" i="52"/>
  <c r="AC6010" i="52"/>
  <c r="AD6010" i="52" s="1"/>
  <c r="AE6010" i="52" s="1"/>
  <c r="A6010" i="52"/>
  <c r="AC2254" i="52"/>
  <c r="AD2254" i="52" s="1"/>
  <c r="AE2254" i="52" s="1"/>
  <c r="A2254" i="52"/>
  <c r="AC2256" i="52"/>
  <c r="AD2256" i="52" s="1"/>
  <c r="AE2256" i="52" s="1"/>
  <c r="A2256" i="52"/>
  <c r="AC2239" i="52"/>
  <c r="AD2239" i="52" s="1"/>
  <c r="AE2239" i="52" s="1"/>
  <c r="A2239" i="52"/>
  <c r="AC2233" i="52"/>
  <c r="AD2233" i="52" s="1"/>
  <c r="AE2233" i="52" s="1"/>
  <c r="A2233" i="52"/>
  <c r="AC2252" i="52"/>
  <c r="AD2252" i="52" s="1"/>
  <c r="AE2252" i="52" s="1"/>
  <c r="A2252" i="52"/>
  <c r="AC2258" i="52"/>
  <c r="AD2258" i="52" s="1"/>
  <c r="AE2258" i="52" s="1"/>
  <c r="A2258" i="52"/>
  <c r="AC2247" i="52"/>
  <c r="AD2247" i="52" s="1"/>
  <c r="AE2247" i="52" s="1"/>
  <c r="A2247" i="52"/>
  <c r="AC2235" i="52"/>
  <c r="AD2235" i="52" s="1"/>
  <c r="AE2235" i="52" s="1"/>
  <c r="A2235" i="52"/>
  <c r="A323" i="52"/>
  <c r="A318" i="52"/>
  <c r="AC279" i="52"/>
  <c r="AD279" i="52" s="1"/>
  <c r="AE279" i="52" s="1"/>
  <c r="A279" i="52"/>
  <c r="AC275" i="52"/>
  <c r="AD275" i="52" s="1"/>
  <c r="AE275" i="52" s="1"/>
  <c r="A275" i="52"/>
  <c r="AC268" i="52"/>
  <c r="AD268" i="52" s="1"/>
  <c r="AE268" i="52" s="1"/>
  <c r="A268" i="52"/>
  <c r="AC274" i="52"/>
  <c r="AD274" i="52" s="1"/>
  <c r="AE274" i="52" s="1"/>
  <c r="A274" i="52"/>
  <c r="AC265" i="52"/>
  <c r="AD265" i="52" s="1"/>
  <c r="AE265" i="52" s="1"/>
  <c r="A265" i="52"/>
  <c r="AC45" i="52"/>
  <c r="AD45" i="52" s="1"/>
  <c r="AE45" i="52" s="1"/>
  <c r="A45" i="52"/>
  <c r="AC6764" i="52"/>
  <c r="AD6764" i="52" s="1"/>
  <c r="AE6764" i="52" s="1"/>
  <c r="A6764" i="52"/>
  <c r="AC6753" i="52"/>
  <c r="AD6753" i="52" s="1"/>
  <c r="AE6753" i="52" s="1"/>
  <c r="A6753" i="52"/>
  <c r="AC6757" i="52"/>
  <c r="AD6757" i="52" s="1"/>
  <c r="AE6757" i="52" s="1"/>
  <c r="A6757" i="52"/>
  <c r="AC6755" i="52"/>
  <c r="AD6755" i="52" s="1"/>
  <c r="AE6755" i="52" s="1"/>
  <c r="A6755" i="52"/>
  <c r="AC6748" i="52"/>
  <c r="AD6748" i="52" s="1"/>
  <c r="AE6748" i="52" s="1"/>
  <c r="A6748" i="52"/>
  <c r="AC6756" i="52"/>
  <c r="AD6756" i="52" s="1"/>
  <c r="AE6756" i="52" s="1"/>
  <c r="A6756" i="52"/>
  <c r="AC5915" i="52"/>
  <c r="AD5915" i="52" s="1"/>
  <c r="AE5915" i="52" s="1"/>
  <c r="A5915" i="52"/>
  <c r="AC5903" i="52"/>
  <c r="AD5903" i="52" s="1"/>
  <c r="AE5903" i="52" s="1"/>
  <c r="A5903" i="52"/>
  <c r="AC5922" i="52"/>
  <c r="AD5922" i="52" s="1"/>
  <c r="AE5922" i="52" s="1"/>
  <c r="A5922" i="52"/>
  <c r="AC5919" i="52"/>
  <c r="AD5919" i="52" s="1"/>
  <c r="AE5919" i="52" s="1"/>
  <c r="A5919" i="52"/>
  <c r="AC5924" i="52"/>
  <c r="AD5924" i="52" s="1"/>
  <c r="AE5924" i="52" s="1"/>
  <c r="A5924" i="52"/>
  <c r="AC5912" i="52"/>
  <c r="AD5912" i="52" s="1"/>
  <c r="AE5912" i="52" s="1"/>
  <c r="A5912" i="52"/>
  <c r="AC5896" i="52"/>
  <c r="AD5896" i="52" s="1"/>
  <c r="AE5896" i="52" s="1"/>
  <c r="A5896" i="52"/>
  <c r="AC5930" i="52"/>
  <c r="AD5930" i="52" s="1"/>
  <c r="AE5930" i="52" s="1"/>
  <c r="A5930" i="52"/>
  <c r="AC5891" i="52"/>
  <c r="AD5891" i="52" s="1"/>
  <c r="AE5891" i="52" s="1"/>
  <c r="A5891" i="52"/>
  <c r="AC5931" i="52"/>
  <c r="AD5931" i="52" s="1"/>
  <c r="AE5931" i="52" s="1"/>
  <c r="A5931" i="52"/>
  <c r="AC5906" i="52"/>
  <c r="AD5906" i="52" s="1"/>
  <c r="AE5906" i="52" s="1"/>
  <c r="A5906" i="52"/>
  <c r="AC5889" i="52"/>
  <c r="AD5889" i="52" s="1"/>
  <c r="AE5889" i="52" s="1"/>
  <c r="A5889" i="52"/>
  <c r="AC7026" i="52"/>
  <c r="AD7026" i="52" s="1"/>
  <c r="AE7026" i="52" s="1"/>
  <c r="A7026" i="52"/>
  <c r="AC7035" i="52"/>
  <c r="AD7035" i="52" s="1"/>
  <c r="AE7035" i="52" s="1"/>
  <c r="A7035" i="52"/>
  <c r="AC7029" i="52"/>
  <c r="AD7029" i="52" s="1"/>
  <c r="AE7029" i="52" s="1"/>
  <c r="A7029" i="52"/>
  <c r="AC7166" i="52"/>
  <c r="AD7166" i="52" s="1"/>
  <c r="AE7166" i="52" s="1"/>
  <c r="A7166" i="52"/>
  <c r="AC7167" i="52"/>
  <c r="AD7167" i="52" s="1"/>
  <c r="AE7167" i="52" s="1"/>
  <c r="A7167" i="52"/>
  <c r="AC5214" i="52"/>
  <c r="AD5214" i="52" s="1"/>
  <c r="AE5214" i="52" s="1"/>
  <c r="A5214" i="52"/>
  <c r="AC5216" i="52"/>
  <c r="AD5216" i="52" s="1"/>
  <c r="AE5216" i="52" s="1"/>
  <c r="A5216" i="52"/>
  <c r="AC3258" i="52"/>
  <c r="AD3258" i="52" s="1"/>
  <c r="AE3258" i="52" s="1"/>
  <c r="A3258" i="52"/>
  <c r="AC5862" i="52"/>
  <c r="AD5862" i="52" s="1"/>
  <c r="AE5862" i="52" s="1"/>
  <c r="A5862" i="52"/>
  <c r="AC5828" i="52"/>
  <c r="AD5828" i="52" s="1"/>
  <c r="AE5828" i="52" s="1"/>
  <c r="A5828" i="52"/>
  <c r="AC5857" i="52"/>
  <c r="AD5857" i="52" s="1"/>
  <c r="AE5857" i="52" s="1"/>
  <c r="A5857" i="52"/>
  <c r="AC5836" i="52"/>
  <c r="AD5836" i="52" s="1"/>
  <c r="AE5836" i="52" s="1"/>
  <c r="A5836" i="52"/>
  <c r="AC5869" i="52"/>
  <c r="AD5869" i="52" s="1"/>
  <c r="AE5869" i="52" s="1"/>
  <c r="A5869" i="52"/>
  <c r="AC5840" i="52"/>
  <c r="AD5840" i="52" s="1"/>
  <c r="AE5840" i="52" s="1"/>
  <c r="A5840" i="52"/>
  <c r="AC5813" i="52"/>
  <c r="AD5813" i="52" s="1"/>
  <c r="AE5813" i="52" s="1"/>
  <c r="A5813" i="52"/>
  <c r="AC5820" i="52"/>
  <c r="AD5820" i="52" s="1"/>
  <c r="AE5820" i="52" s="1"/>
  <c r="A5820" i="52"/>
  <c r="AC5808" i="52"/>
  <c r="AD5808" i="52" s="1"/>
  <c r="AE5808" i="52" s="1"/>
  <c r="A5808" i="52"/>
  <c r="AC3247" i="52"/>
  <c r="AD3247" i="52" s="1"/>
  <c r="AE3247" i="52" s="1"/>
  <c r="A3247" i="52"/>
  <c r="AC3244" i="52"/>
  <c r="AD3244" i="52" s="1"/>
  <c r="AE3244" i="52" s="1"/>
  <c r="A3244" i="52"/>
  <c r="AC3252" i="52"/>
  <c r="AD3252" i="52" s="1"/>
  <c r="AE3252" i="52" s="1"/>
  <c r="A3252" i="52"/>
  <c r="AC3240" i="52"/>
  <c r="AD3240" i="52" s="1"/>
  <c r="AE3240" i="52" s="1"/>
  <c r="A3240" i="52"/>
  <c r="AC3235" i="52"/>
  <c r="AD3235" i="52" s="1"/>
  <c r="AE3235" i="52" s="1"/>
  <c r="A3235" i="52"/>
  <c r="AC5331" i="52"/>
  <c r="AD5331" i="52" s="1"/>
  <c r="AE5331" i="52" s="1"/>
  <c r="A5331" i="52"/>
  <c r="AC5311" i="52"/>
  <c r="AD5311" i="52" s="1"/>
  <c r="AE5311" i="52" s="1"/>
  <c r="A5311" i="52"/>
  <c r="AC5284" i="52"/>
  <c r="AD5284" i="52" s="1"/>
  <c r="AE5284" i="52" s="1"/>
  <c r="A5284" i="52"/>
  <c r="AC5317" i="52"/>
  <c r="AD5317" i="52" s="1"/>
  <c r="AE5317" i="52" s="1"/>
  <c r="A5317" i="52"/>
  <c r="AC5304" i="52"/>
  <c r="AD5304" i="52" s="1"/>
  <c r="AE5304" i="52" s="1"/>
  <c r="A5304" i="52"/>
  <c r="AC5321" i="52"/>
  <c r="AD5321" i="52" s="1"/>
  <c r="AE5321" i="52" s="1"/>
  <c r="A5321" i="52"/>
  <c r="AC6704" i="52"/>
  <c r="AD6704" i="52" s="1"/>
  <c r="AE6704" i="52" s="1"/>
  <c r="A6704" i="52"/>
  <c r="A6096" i="52"/>
  <c r="A6100" i="52"/>
  <c r="A6098" i="52"/>
  <c r="AC5198" i="52"/>
  <c r="AD5198" i="52" s="1"/>
  <c r="AE5198" i="52" s="1"/>
  <c r="A5198" i="52"/>
  <c r="AC5165" i="52"/>
  <c r="AD5165" i="52" s="1"/>
  <c r="AE5165" i="52" s="1"/>
  <c r="A5165" i="52"/>
  <c r="AC5205" i="52"/>
  <c r="AD5205" i="52" s="1"/>
  <c r="AE5205" i="52" s="1"/>
  <c r="A5205" i="52"/>
  <c r="AC5195" i="52"/>
  <c r="AD5195" i="52" s="1"/>
  <c r="AE5195" i="52" s="1"/>
  <c r="A5195" i="52"/>
  <c r="AC5197" i="52"/>
  <c r="AD5197" i="52" s="1"/>
  <c r="AE5197" i="52" s="1"/>
  <c r="A5197" i="52"/>
  <c r="AC5203" i="52"/>
  <c r="AD5203" i="52" s="1"/>
  <c r="AE5203" i="52" s="1"/>
  <c r="A5203" i="52"/>
  <c r="AC5180" i="52"/>
  <c r="AD5180" i="52" s="1"/>
  <c r="AE5180" i="52" s="1"/>
  <c r="A5180" i="52"/>
  <c r="AC968" i="52"/>
  <c r="AD968" i="52" s="1"/>
  <c r="AE968" i="52" s="1"/>
  <c r="A968" i="52"/>
  <c r="AC954" i="52"/>
  <c r="AD954" i="52" s="1"/>
  <c r="AE954" i="52" s="1"/>
  <c r="A954" i="52"/>
  <c r="AC967" i="52"/>
  <c r="AD967" i="52" s="1"/>
  <c r="AE967" i="52" s="1"/>
  <c r="A967" i="52"/>
  <c r="AC4112" i="52"/>
  <c r="AD4112" i="52" s="1"/>
  <c r="AE4112" i="52" s="1"/>
  <c r="A4112" i="52"/>
  <c r="AC4087" i="52"/>
  <c r="AD4087" i="52" s="1"/>
  <c r="AE4087" i="52" s="1"/>
  <c r="A4087" i="52"/>
  <c r="AC4094" i="52"/>
  <c r="AD4094" i="52" s="1"/>
  <c r="AE4094" i="52" s="1"/>
  <c r="A4094" i="52"/>
  <c r="AC4096" i="52"/>
  <c r="AD4096" i="52" s="1"/>
  <c r="AE4096" i="52" s="1"/>
  <c r="A4096" i="52"/>
  <c r="AC3973" i="52"/>
  <c r="AD3973" i="52" s="1"/>
  <c r="AE3973" i="52" s="1"/>
  <c r="A3973" i="52"/>
  <c r="AC3956" i="52"/>
  <c r="AD3956" i="52" s="1"/>
  <c r="AE3956" i="52" s="1"/>
  <c r="A3956" i="52"/>
  <c r="AC3962" i="52"/>
  <c r="AD3962" i="52" s="1"/>
  <c r="AE3962" i="52" s="1"/>
  <c r="A3962" i="52"/>
  <c r="AC420" i="52"/>
  <c r="AD420" i="52" s="1"/>
  <c r="AE420" i="52" s="1"/>
  <c r="A420" i="52"/>
  <c r="AC411" i="52"/>
  <c r="AD411" i="52" s="1"/>
  <c r="AE411" i="52" s="1"/>
  <c r="A411" i="52"/>
  <c r="AC186" i="52"/>
  <c r="AD186" i="52" s="1"/>
  <c r="AE186" i="52" s="1"/>
  <c r="A186" i="52"/>
  <c r="AC179" i="52"/>
  <c r="AD179" i="52" s="1"/>
  <c r="AE179" i="52" s="1"/>
  <c r="A179" i="52"/>
  <c r="AC6590" i="52"/>
  <c r="AD6590" i="52" s="1"/>
  <c r="AE6590" i="52" s="1"/>
  <c r="A6590" i="52"/>
  <c r="AC6640" i="52"/>
  <c r="AD6640" i="52" s="1"/>
  <c r="AE6640" i="52" s="1"/>
  <c r="A6640" i="52"/>
  <c r="AC6604" i="52"/>
  <c r="AD6604" i="52" s="1"/>
  <c r="AE6604" i="52" s="1"/>
  <c r="A6604" i="52"/>
  <c r="AC6636" i="52"/>
  <c r="AD6636" i="52" s="1"/>
  <c r="AE6636" i="52" s="1"/>
  <c r="A6636" i="52"/>
  <c r="AC6600" i="52"/>
  <c r="AD6600" i="52" s="1"/>
  <c r="AE6600" i="52" s="1"/>
  <c r="A6600" i="52"/>
  <c r="AC6606" i="52"/>
  <c r="AD6606" i="52" s="1"/>
  <c r="AE6606" i="52" s="1"/>
  <c r="A6606" i="52"/>
  <c r="AC6630" i="52"/>
  <c r="AD6630" i="52" s="1"/>
  <c r="AE6630" i="52" s="1"/>
  <c r="A6630" i="52"/>
  <c r="AC6601" i="52"/>
  <c r="AD6601" i="52" s="1"/>
  <c r="AE6601" i="52" s="1"/>
  <c r="A6601" i="52"/>
  <c r="AC6628" i="52"/>
  <c r="AD6628" i="52" s="1"/>
  <c r="AE6628" i="52" s="1"/>
  <c r="A6628" i="52"/>
  <c r="AC6593" i="52"/>
  <c r="AD6593" i="52" s="1"/>
  <c r="AE6593" i="52" s="1"/>
  <c r="A6593" i="52"/>
  <c r="AC7037" i="52"/>
  <c r="AD7037" i="52" s="1"/>
  <c r="AE7037" i="52" s="1"/>
  <c r="A7037" i="52"/>
  <c r="AC6998" i="52"/>
  <c r="AD6998" i="52" s="1"/>
  <c r="AE6998" i="52" s="1"/>
  <c r="A6998" i="52"/>
  <c r="AC6986" i="52"/>
  <c r="AD6986" i="52" s="1"/>
  <c r="AE6986" i="52" s="1"/>
  <c r="A6986" i="52"/>
  <c r="AC3591" i="52"/>
  <c r="AD3591" i="52" s="1"/>
  <c r="AE3591" i="52" s="1"/>
  <c r="A3591" i="52"/>
  <c r="AC3597" i="52"/>
  <c r="AD3597" i="52" s="1"/>
  <c r="AE3597" i="52" s="1"/>
  <c r="A3597" i="52"/>
  <c r="A3311" i="52"/>
  <c r="AC5601" i="52"/>
  <c r="AD5601" i="52" s="1"/>
  <c r="AE5601" i="52" s="1"/>
  <c r="A5601" i="52"/>
  <c r="AC5607" i="52"/>
  <c r="AD5607" i="52" s="1"/>
  <c r="AE5607" i="52" s="1"/>
  <c r="A5607" i="52"/>
  <c r="A5667" i="52"/>
  <c r="AC1225" i="52"/>
  <c r="AD1225" i="52" s="1"/>
  <c r="AE1225" i="52" s="1"/>
  <c r="A1225" i="52"/>
  <c r="AC1206" i="52"/>
  <c r="AD1206" i="52" s="1"/>
  <c r="AE1206" i="52" s="1"/>
  <c r="A1206" i="52"/>
  <c r="AC1208" i="52"/>
  <c r="AD1208" i="52" s="1"/>
  <c r="AE1208" i="52" s="1"/>
  <c r="A1208" i="52"/>
  <c r="AC1215" i="52"/>
  <c r="AD1215" i="52" s="1"/>
  <c r="AE1215" i="52" s="1"/>
  <c r="A1215" i="52"/>
  <c r="AC1211" i="52"/>
  <c r="AD1211" i="52" s="1"/>
  <c r="AE1211" i="52" s="1"/>
  <c r="A1211" i="52"/>
  <c r="A3385" i="52"/>
  <c r="A3380" i="52"/>
  <c r="AC5573" i="52"/>
  <c r="AD5573" i="52" s="1"/>
  <c r="AE5573" i="52" s="1"/>
  <c r="A5573" i="52"/>
  <c r="AC5542" i="52"/>
  <c r="AD5542" i="52" s="1"/>
  <c r="AE5542" i="52" s="1"/>
  <c r="A5542" i="52"/>
  <c r="AC5548" i="52"/>
  <c r="AD5548" i="52" s="1"/>
  <c r="AE5548" i="52" s="1"/>
  <c r="A5548" i="52"/>
  <c r="AC5534" i="52"/>
  <c r="AD5534" i="52" s="1"/>
  <c r="AE5534" i="52" s="1"/>
  <c r="A5534" i="52"/>
  <c r="AC5543" i="52"/>
  <c r="AD5543" i="52" s="1"/>
  <c r="AE5543" i="52" s="1"/>
  <c r="A5543" i="52"/>
  <c r="AC5558" i="52"/>
  <c r="AD5558" i="52" s="1"/>
  <c r="AE5558" i="52" s="1"/>
  <c r="A5558" i="52"/>
  <c r="AC5529" i="52"/>
  <c r="AD5529" i="52" s="1"/>
  <c r="AE5529" i="52" s="1"/>
  <c r="A5529" i="52"/>
  <c r="AC5993" i="52"/>
  <c r="AD5993" i="52" s="1"/>
  <c r="AE5993" i="52" s="1"/>
  <c r="A5993" i="52"/>
  <c r="AC6001" i="52"/>
  <c r="AD6001" i="52" s="1"/>
  <c r="AE6001" i="52" s="1"/>
  <c r="A6001" i="52"/>
  <c r="AC6002" i="52"/>
  <c r="AD6002" i="52" s="1"/>
  <c r="AE6002" i="52" s="1"/>
  <c r="A6002" i="52"/>
  <c r="AC5982" i="52"/>
  <c r="AD5982" i="52" s="1"/>
  <c r="AE5982" i="52" s="1"/>
  <c r="A5982" i="52"/>
  <c r="AC3991" i="52"/>
  <c r="AD3991" i="52" s="1"/>
  <c r="AE3991" i="52" s="1"/>
  <c r="A3991" i="52"/>
  <c r="AC4009" i="52"/>
  <c r="AD4009" i="52" s="1"/>
  <c r="AE4009" i="52" s="1"/>
  <c r="A4009" i="52"/>
  <c r="AC3985" i="52"/>
  <c r="AD3985" i="52" s="1"/>
  <c r="AE3985" i="52" s="1"/>
  <c r="A3985" i="52"/>
  <c r="AC4496" i="52"/>
  <c r="AD4496" i="52" s="1"/>
  <c r="AE4496" i="52" s="1"/>
  <c r="A4496" i="52"/>
  <c r="AC4484" i="52"/>
  <c r="AD4484" i="52" s="1"/>
  <c r="AE4484" i="52" s="1"/>
  <c r="A4484" i="52"/>
  <c r="AC4506" i="52"/>
  <c r="AD4506" i="52" s="1"/>
  <c r="AE4506" i="52" s="1"/>
  <c r="A4506" i="52"/>
  <c r="AC4472" i="52"/>
  <c r="AD4472" i="52" s="1"/>
  <c r="AE4472" i="52" s="1"/>
  <c r="A4472" i="52"/>
  <c r="AC4545" i="52"/>
  <c r="AD4545" i="52" s="1"/>
  <c r="AE4545" i="52" s="1"/>
  <c r="A4545" i="52"/>
  <c r="AC4515" i="52"/>
  <c r="AD4515" i="52" s="1"/>
  <c r="AE4515" i="52" s="1"/>
  <c r="A4515" i="52"/>
  <c r="AC4499" i="52"/>
  <c r="AD4499" i="52" s="1"/>
  <c r="AE4499" i="52" s="1"/>
  <c r="A4499" i="52"/>
  <c r="AC4539" i="52"/>
  <c r="AD4539" i="52" s="1"/>
  <c r="AE4539" i="52" s="1"/>
  <c r="A4539" i="52"/>
  <c r="AC4548" i="52"/>
  <c r="AD4548" i="52" s="1"/>
  <c r="AE4548" i="52" s="1"/>
  <c r="A4548" i="52"/>
  <c r="AC4500" i="52"/>
  <c r="AD4500" i="52" s="1"/>
  <c r="AE4500" i="52" s="1"/>
  <c r="A4500" i="52"/>
  <c r="AC4535" i="52"/>
  <c r="AD4535" i="52" s="1"/>
  <c r="AE4535" i="52" s="1"/>
  <c r="A4535" i="52"/>
  <c r="AC4508" i="52"/>
  <c r="AD4508" i="52" s="1"/>
  <c r="AE4508" i="52" s="1"/>
  <c r="A4508" i="52"/>
  <c r="AC4549" i="52"/>
  <c r="AD4549" i="52" s="1"/>
  <c r="AE4549" i="52" s="1"/>
  <c r="A4549" i="52"/>
  <c r="AC549" i="52"/>
  <c r="AD549" i="52" s="1"/>
  <c r="AE549" i="52" s="1"/>
  <c r="A549" i="52"/>
  <c r="AC348" i="52"/>
  <c r="AD348" i="52" s="1"/>
  <c r="AE348" i="52" s="1"/>
  <c r="A348" i="52"/>
  <c r="AC347" i="52"/>
  <c r="AD347" i="52" s="1"/>
  <c r="AE347" i="52" s="1"/>
  <c r="A347" i="52"/>
  <c r="AC343" i="52"/>
  <c r="AD343" i="52" s="1"/>
  <c r="AE343" i="52" s="1"/>
  <c r="A343" i="52"/>
  <c r="AC738" i="52"/>
  <c r="AD738" i="52" s="1"/>
  <c r="AE738" i="52" s="1"/>
  <c r="A738" i="52"/>
  <c r="AC795" i="52"/>
  <c r="AD795" i="52" s="1"/>
  <c r="AE795" i="52" s="1"/>
  <c r="A795" i="52"/>
  <c r="AC803" i="52"/>
  <c r="AD803" i="52" s="1"/>
  <c r="AE803" i="52" s="1"/>
  <c r="A803" i="52"/>
  <c r="AC756" i="52"/>
  <c r="AD756" i="52" s="1"/>
  <c r="AE756" i="52" s="1"/>
  <c r="A756" i="52"/>
  <c r="AC731" i="52"/>
  <c r="AD731" i="52" s="1"/>
  <c r="AE731" i="52" s="1"/>
  <c r="A731" i="52"/>
  <c r="AC742" i="52"/>
  <c r="AD742" i="52" s="1"/>
  <c r="AE742" i="52" s="1"/>
  <c r="A742" i="52"/>
  <c r="AC753" i="52"/>
  <c r="AD753" i="52" s="1"/>
  <c r="AE753" i="52" s="1"/>
  <c r="A753" i="52"/>
  <c r="AC745" i="52"/>
  <c r="AD745" i="52" s="1"/>
  <c r="AE745" i="52" s="1"/>
  <c r="A745" i="52"/>
  <c r="AC754" i="52"/>
  <c r="AD754" i="52" s="1"/>
  <c r="AE754" i="52" s="1"/>
  <c r="A754" i="52"/>
  <c r="AC763" i="52"/>
  <c r="AD763" i="52" s="1"/>
  <c r="AE763" i="52" s="1"/>
  <c r="A763" i="52"/>
  <c r="AC746" i="52"/>
  <c r="AD746" i="52" s="1"/>
  <c r="AE746" i="52" s="1"/>
  <c r="A746" i="52"/>
  <c r="AC733" i="52"/>
  <c r="AD733" i="52" s="1"/>
  <c r="AE733" i="52" s="1"/>
  <c r="A733" i="52"/>
  <c r="AC52" i="52"/>
  <c r="AD52" i="52" s="1"/>
  <c r="AE52" i="52" s="1"/>
  <c r="A52" i="52"/>
  <c r="AC51" i="52"/>
  <c r="AD51" i="52" s="1"/>
  <c r="AE51" i="52" s="1"/>
  <c r="A51" i="52"/>
  <c r="AC71" i="52"/>
  <c r="AD71" i="52" s="1"/>
  <c r="AE71" i="52" s="1"/>
  <c r="A71" i="52"/>
  <c r="AC934" i="52"/>
  <c r="AD934" i="52" s="1"/>
  <c r="AE934" i="52" s="1"/>
  <c r="A934" i="52"/>
  <c r="AC946" i="52"/>
  <c r="AD946" i="52" s="1"/>
  <c r="AE946" i="52" s="1"/>
  <c r="A946" i="52"/>
  <c r="AC914" i="52"/>
  <c r="AD914" i="52" s="1"/>
  <c r="AE914" i="52" s="1"/>
  <c r="A914" i="52"/>
  <c r="AC942" i="52"/>
  <c r="AD942" i="52" s="1"/>
  <c r="AE942" i="52" s="1"/>
  <c r="A942" i="52"/>
  <c r="AC919" i="52"/>
  <c r="AD919" i="52" s="1"/>
  <c r="AE919" i="52" s="1"/>
  <c r="A919" i="52"/>
  <c r="AC888" i="52"/>
  <c r="AD888" i="52" s="1"/>
  <c r="AE888" i="52" s="1"/>
  <c r="A888" i="52"/>
  <c r="AC856" i="52"/>
  <c r="AD856" i="52" s="1"/>
  <c r="AE856" i="52" s="1"/>
  <c r="A856" i="52"/>
  <c r="AC880" i="52"/>
  <c r="AD880" i="52" s="1"/>
  <c r="AE880" i="52" s="1"/>
  <c r="A880" i="52"/>
  <c r="AC857" i="52"/>
  <c r="AD857" i="52" s="1"/>
  <c r="AE857" i="52" s="1"/>
  <c r="A857" i="52"/>
  <c r="AC850" i="52"/>
  <c r="AD850" i="52" s="1"/>
  <c r="AE850" i="52" s="1"/>
  <c r="A850" i="52"/>
  <c r="AC845" i="52"/>
  <c r="AD845" i="52" s="1"/>
  <c r="AE845" i="52" s="1"/>
  <c r="A845" i="52"/>
  <c r="AC5016" i="52"/>
  <c r="AD5016" i="52" s="1"/>
  <c r="AE5016" i="52" s="1"/>
  <c r="A5016" i="52"/>
  <c r="A3488" i="52"/>
  <c r="A3473" i="52"/>
  <c r="A3485" i="52"/>
  <c r="A3492" i="52"/>
  <c r="AC7192" i="52"/>
  <c r="AD7192" i="52" s="1"/>
  <c r="AE7192" i="52" s="1"/>
  <c r="A7192" i="52"/>
  <c r="AC7184" i="52"/>
  <c r="AD7184" i="52" s="1"/>
  <c r="AE7184" i="52" s="1"/>
  <c r="A7184" i="52"/>
  <c r="AC3511" i="52"/>
  <c r="AD3511" i="52" s="1"/>
  <c r="AE3511" i="52" s="1"/>
  <c r="A3511" i="52"/>
  <c r="AC3521" i="52"/>
  <c r="AD3521" i="52" s="1"/>
  <c r="AE3521" i="52" s="1"/>
  <c r="A3521" i="52"/>
  <c r="AC3527" i="52"/>
  <c r="AD3527" i="52" s="1"/>
  <c r="AE3527" i="52" s="1"/>
  <c r="A3527" i="52"/>
  <c r="AC3570" i="52"/>
  <c r="AD3570" i="52" s="1"/>
  <c r="AE3570" i="52" s="1"/>
  <c r="A3570" i="52"/>
  <c r="AC3523" i="52"/>
  <c r="AD3523" i="52" s="1"/>
  <c r="AE3523" i="52" s="1"/>
  <c r="A3523" i="52"/>
  <c r="AC3550" i="52"/>
  <c r="AD3550" i="52" s="1"/>
  <c r="AE3550" i="52" s="1"/>
  <c r="A3550" i="52"/>
  <c r="AC3525" i="52"/>
  <c r="AD3525" i="52" s="1"/>
  <c r="AE3525" i="52" s="1"/>
  <c r="A3525" i="52"/>
  <c r="AC3565" i="52"/>
  <c r="AD3565" i="52" s="1"/>
  <c r="AE3565" i="52" s="1"/>
  <c r="A3565" i="52"/>
  <c r="AC3504" i="52"/>
  <c r="AD3504" i="52" s="1"/>
  <c r="AE3504" i="52" s="1"/>
  <c r="A3504" i="52"/>
  <c r="AC5963" i="52"/>
  <c r="AD5963" i="52" s="1"/>
  <c r="AE5963" i="52" s="1"/>
  <c r="A5963" i="52"/>
  <c r="AC701" i="52"/>
  <c r="AD701" i="52" s="1"/>
  <c r="AE701" i="52" s="1"/>
  <c r="A701" i="52"/>
  <c r="AC706" i="52"/>
  <c r="AD706" i="52" s="1"/>
  <c r="AE706" i="52" s="1"/>
  <c r="A706" i="52"/>
  <c r="AC626" i="52"/>
  <c r="AD626" i="52" s="1"/>
  <c r="AE626" i="52" s="1"/>
  <c r="A626" i="52"/>
  <c r="AC631" i="52"/>
  <c r="AD631" i="52" s="1"/>
  <c r="AE631" i="52" s="1"/>
  <c r="A631" i="52"/>
  <c r="AC625" i="52"/>
  <c r="AD625" i="52" s="1"/>
  <c r="AE625" i="52" s="1"/>
  <c r="A625" i="52"/>
  <c r="AC656" i="52"/>
  <c r="AD656" i="52" s="1"/>
  <c r="AE656" i="52" s="1"/>
  <c r="A656" i="52"/>
  <c r="AC676" i="52"/>
  <c r="AD676" i="52" s="1"/>
  <c r="AE676" i="52" s="1"/>
  <c r="A676" i="52"/>
  <c r="AC634" i="52"/>
  <c r="AD634" i="52" s="1"/>
  <c r="AE634" i="52" s="1"/>
  <c r="A634" i="52"/>
  <c r="AC708" i="52"/>
  <c r="AD708" i="52" s="1"/>
  <c r="AE708" i="52" s="1"/>
  <c r="A708" i="52"/>
  <c r="AC666" i="52"/>
  <c r="AD666" i="52" s="1"/>
  <c r="AE666" i="52" s="1"/>
  <c r="A666" i="52"/>
  <c r="AC1060" i="52"/>
  <c r="AD1060" i="52" s="1"/>
  <c r="AE1060" i="52" s="1"/>
  <c r="A1060" i="52"/>
  <c r="AC1053" i="52"/>
  <c r="AD1053" i="52" s="1"/>
  <c r="AE1053" i="52" s="1"/>
  <c r="A1053" i="52"/>
  <c r="AC1047" i="52"/>
  <c r="AD1047" i="52" s="1"/>
  <c r="AE1047" i="52" s="1"/>
  <c r="A1047" i="52"/>
  <c r="AC1000" i="52"/>
  <c r="AD1000" i="52" s="1"/>
  <c r="AE1000" i="52" s="1"/>
  <c r="A1000" i="52"/>
  <c r="AC1039" i="52"/>
  <c r="AD1039" i="52" s="1"/>
  <c r="AE1039" i="52" s="1"/>
  <c r="A1039" i="52"/>
  <c r="AC1042" i="52"/>
  <c r="AD1042" i="52" s="1"/>
  <c r="AE1042" i="52" s="1"/>
  <c r="A1042" i="52"/>
  <c r="AC1020" i="52"/>
  <c r="AD1020" i="52" s="1"/>
  <c r="AE1020" i="52" s="1"/>
  <c r="A1020" i="52"/>
  <c r="AC1031" i="52"/>
  <c r="AD1031" i="52" s="1"/>
  <c r="AE1031" i="52" s="1"/>
  <c r="A1031" i="52"/>
  <c r="AC1025" i="52"/>
  <c r="AD1025" i="52" s="1"/>
  <c r="AE1025" i="52" s="1"/>
  <c r="A1025" i="52"/>
  <c r="AC4913" i="52"/>
  <c r="AD4913" i="52" s="1"/>
  <c r="AE4913" i="52" s="1"/>
  <c r="A4913" i="52"/>
  <c r="AC4898" i="52"/>
  <c r="AD4898" i="52" s="1"/>
  <c r="AE4898" i="52" s="1"/>
  <c r="A4898" i="52"/>
  <c r="AC4911" i="52"/>
  <c r="AD4911" i="52" s="1"/>
  <c r="AE4911" i="52" s="1"/>
  <c r="A4911" i="52"/>
  <c r="AC4912" i="52"/>
  <c r="AD4912" i="52" s="1"/>
  <c r="AE4912" i="52" s="1"/>
  <c r="A4912" i="52"/>
  <c r="AC4902" i="52"/>
  <c r="AD4902" i="52" s="1"/>
  <c r="AE4902" i="52" s="1"/>
  <c r="A4902" i="52"/>
  <c r="AC4887" i="52"/>
  <c r="AD4887" i="52" s="1"/>
  <c r="AE4887" i="52" s="1"/>
  <c r="A4887" i="52"/>
  <c r="AC4888" i="52"/>
  <c r="AD4888" i="52" s="1"/>
  <c r="AE4888" i="52" s="1"/>
  <c r="A4888" i="52"/>
  <c r="A4775" i="52"/>
  <c r="AC3580" i="52"/>
  <c r="AD3580" i="52" s="1"/>
  <c r="AE3580" i="52" s="1"/>
  <c r="A3580" i="52"/>
  <c r="AC3737" i="52"/>
  <c r="AD3737" i="52" s="1"/>
  <c r="AE3737" i="52" s="1"/>
  <c r="A3737" i="52"/>
  <c r="AC3782" i="52"/>
  <c r="AD3782" i="52" s="1"/>
  <c r="AE3782" i="52" s="1"/>
  <c r="A3782" i="52"/>
  <c r="AC3745" i="52"/>
  <c r="AD3745" i="52" s="1"/>
  <c r="AE3745" i="52" s="1"/>
  <c r="A3745" i="52"/>
  <c r="AC3741" i="52"/>
  <c r="AD3741" i="52" s="1"/>
  <c r="AE3741" i="52" s="1"/>
  <c r="A3741" i="52"/>
  <c r="AC3762" i="52"/>
  <c r="AD3762" i="52" s="1"/>
  <c r="AE3762" i="52" s="1"/>
  <c r="A3762" i="52"/>
  <c r="AC3742" i="52"/>
  <c r="AD3742" i="52" s="1"/>
  <c r="AE3742" i="52" s="1"/>
  <c r="A3742" i="52"/>
  <c r="AC3780" i="52"/>
  <c r="AD3780" i="52" s="1"/>
  <c r="AE3780" i="52" s="1"/>
  <c r="A3780" i="52"/>
  <c r="AC3746" i="52"/>
  <c r="AD3746" i="52" s="1"/>
  <c r="AE3746" i="52" s="1"/>
  <c r="A3746" i="52"/>
  <c r="AC3768" i="52"/>
  <c r="AD3768" i="52" s="1"/>
  <c r="AE3768" i="52" s="1"/>
  <c r="A3768" i="52"/>
  <c r="AC3448" i="52"/>
  <c r="AD3448" i="52" s="1"/>
  <c r="AE3448" i="52" s="1"/>
  <c r="A3448" i="52"/>
  <c r="AC3435" i="52"/>
  <c r="AD3435" i="52" s="1"/>
  <c r="AE3435" i="52" s="1"/>
  <c r="A3435" i="52"/>
  <c r="AC3437" i="52"/>
  <c r="AD3437" i="52" s="1"/>
  <c r="AE3437" i="52" s="1"/>
  <c r="A3437" i="52"/>
  <c r="AC360" i="52"/>
  <c r="AD360" i="52" s="1"/>
  <c r="AE360" i="52" s="1"/>
  <c r="A360" i="52"/>
  <c r="AC359" i="52"/>
  <c r="AD359" i="52" s="1"/>
  <c r="AE359" i="52" s="1"/>
  <c r="A359" i="52"/>
  <c r="AC6730" i="52"/>
  <c r="AD6730" i="52" s="1"/>
  <c r="AE6730" i="52" s="1"/>
  <c r="A6730" i="52"/>
  <c r="AC6732" i="52"/>
  <c r="AD6732" i="52" s="1"/>
  <c r="AE6732" i="52" s="1"/>
  <c r="A6732" i="52"/>
  <c r="AC996" i="52"/>
  <c r="AD996" i="52" s="1"/>
  <c r="AE996" i="52" s="1"/>
  <c r="A996" i="52"/>
  <c r="AC997" i="52"/>
  <c r="AD997" i="52" s="1"/>
  <c r="AE997" i="52" s="1"/>
  <c r="A997" i="52"/>
  <c r="AC987" i="52"/>
  <c r="AD987" i="52" s="1"/>
  <c r="AE987" i="52" s="1"/>
  <c r="A987" i="52"/>
  <c r="AC6457" i="52"/>
  <c r="AD6457" i="52" s="1"/>
  <c r="AE6457" i="52" s="1"/>
  <c r="A6457" i="52"/>
  <c r="AC6463" i="52"/>
  <c r="AD6463" i="52" s="1"/>
  <c r="AE6463" i="52" s="1"/>
  <c r="A6463" i="52"/>
  <c r="AC6406" i="52"/>
  <c r="AD6406" i="52" s="1"/>
  <c r="AE6406" i="52" s="1"/>
  <c r="A6406" i="52"/>
  <c r="AC6416" i="52"/>
  <c r="AD6416" i="52" s="1"/>
  <c r="AE6416" i="52" s="1"/>
  <c r="A6416" i="52"/>
  <c r="AC6439" i="52"/>
  <c r="AD6439" i="52" s="1"/>
  <c r="AE6439" i="52" s="1"/>
  <c r="A6439" i="52"/>
  <c r="AC6415" i="52"/>
  <c r="AD6415" i="52" s="1"/>
  <c r="AE6415" i="52" s="1"/>
  <c r="A6415" i="52"/>
  <c r="AC6460" i="52"/>
  <c r="AD6460" i="52" s="1"/>
  <c r="AE6460" i="52" s="1"/>
  <c r="A6460" i="52"/>
  <c r="AC6425" i="52"/>
  <c r="AD6425" i="52" s="1"/>
  <c r="AE6425" i="52" s="1"/>
  <c r="A6425" i="52"/>
  <c r="AC5124" i="52"/>
  <c r="AD5124" i="52" s="1"/>
  <c r="AE5124" i="52" s="1"/>
  <c r="A5124" i="52"/>
  <c r="AC5099" i="52"/>
  <c r="AD5099" i="52" s="1"/>
  <c r="AE5099" i="52" s="1"/>
  <c r="A5099" i="52"/>
  <c r="AC5100" i="52"/>
  <c r="AD5100" i="52" s="1"/>
  <c r="AE5100" i="52" s="1"/>
  <c r="A5100" i="52"/>
  <c r="AC5112" i="52"/>
  <c r="AD5112" i="52" s="1"/>
  <c r="AE5112" i="52" s="1"/>
  <c r="A5112" i="52"/>
  <c r="AC5049" i="52"/>
  <c r="AD5049" i="52" s="1"/>
  <c r="AE5049" i="52" s="1"/>
  <c r="A5049" i="52"/>
  <c r="AC5077" i="52"/>
  <c r="AD5077" i="52" s="1"/>
  <c r="AE5077" i="52" s="1"/>
  <c r="A5077" i="52"/>
  <c r="AC5068" i="52"/>
  <c r="AD5068" i="52" s="1"/>
  <c r="AE5068" i="52" s="1"/>
  <c r="A5068" i="52"/>
  <c r="AC5118" i="52"/>
  <c r="AD5118" i="52" s="1"/>
  <c r="AE5118" i="52" s="1"/>
  <c r="A5118" i="52"/>
  <c r="AC5043" i="52"/>
  <c r="AD5043" i="52" s="1"/>
  <c r="AE5043" i="52" s="1"/>
  <c r="A5043" i="52"/>
  <c r="AC5133" i="52"/>
  <c r="AD5133" i="52" s="1"/>
  <c r="AE5133" i="52" s="1"/>
  <c r="A5133" i="52"/>
  <c r="AC5065" i="52"/>
  <c r="AD5065" i="52" s="1"/>
  <c r="AE5065" i="52" s="1"/>
  <c r="A5065" i="52"/>
  <c r="AC5103" i="52"/>
  <c r="AD5103" i="52" s="1"/>
  <c r="AE5103" i="52" s="1"/>
  <c r="A5103" i="52"/>
  <c r="AC5105" i="52"/>
  <c r="AD5105" i="52" s="1"/>
  <c r="AE5105" i="52" s="1"/>
  <c r="A5105" i="52"/>
  <c r="AC5075" i="52"/>
  <c r="AD5075" i="52" s="1"/>
  <c r="AE5075" i="52" s="1"/>
  <c r="A5075" i="52"/>
  <c r="AC5147" i="52"/>
  <c r="AD5147" i="52" s="1"/>
  <c r="AE5147" i="52" s="1"/>
  <c r="A5147" i="52"/>
  <c r="AC5061" i="52"/>
  <c r="AD5061" i="52" s="1"/>
  <c r="AE5061" i="52" s="1"/>
  <c r="A5061" i="52"/>
  <c r="AC5120" i="52"/>
  <c r="AD5120" i="52" s="1"/>
  <c r="AE5120" i="52" s="1"/>
  <c r="A5120" i="52"/>
  <c r="A6061" i="52"/>
  <c r="A6066" i="52"/>
  <c r="AC1252" i="52"/>
  <c r="AD1252" i="52" s="1"/>
  <c r="AE1252" i="52" s="1"/>
  <c r="A1252" i="52"/>
  <c r="AC1248" i="52"/>
  <c r="AD1248" i="52" s="1"/>
  <c r="AE1248" i="52" s="1"/>
  <c r="A1248" i="52"/>
  <c r="AC4620" i="52"/>
  <c r="AD4620" i="52" s="1"/>
  <c r="AE4620" i="52" s="1"/>
  <c r="A4620" i="52"/>
  <c r="AC4625" i="52"/>
  <c r="AD4625" i="52" s="1"/>
  <c r="AE4625" i="52" s="1"/>
  <c r="A4625" i="52"/>
  <c r="AC4654" i="52"/>
  <c r="AD4654" i="52" s="1"/>
  <c r="AE4654" i="52" s="1"/>
  <c r="A4654" i="52"/>
  <c r="AC4614" i="52"/>
  <c r="AD4614" i="52" s="1"/>
  <c r="AE4614" i="52" s="1"/>
  <c r="A4614" i="52"/>
  <c r="AC4640" i="52"/>
  <c r="AD4640" i="52" s="1"/>
  <c r="AE4640" i="52" s="1"/>
  <c r="A4640" i="52"/>
  <c r="AC4665" i="52"/>
  <c r="AD4665" i="52" s="1"/>
  <c r="AE4665" i="52" s="1"/>
  <c r="A4665" i="52"/>
  <c r="AC4598" i="52"/>
  <c r="AD4598" i="52" s="1"/>
  <c r="AE4598" i="52" s="1"/>
  <c r="A4598" i="52"/>
  <c r="AC4616" i="52"/>
  <c r="AD4616" i="52" s="1"/>
  <c r="AE4616" i="52" s="1"/>
  <c r="A4616" i="52"/>
  <c r="AC4670" i="52"/>
  <c r="AD4670" i="52" s="1"/>
  <c r="AE4670" i="52" s="1"/>
  <c r="A4670" i="52"/>
  <c r="AC4627" i="52"/>
  <c r="AD4627" i="52" s="1"/>
  <c r="AE4627" i="52" s="1"/>
  <c r="A4627" i="52"/>
  <c r="AC4579" i="52"/>
  <c r="AD4579" i="52" s="1"/>
  <c r="AE4579" i="52" s="1"/>
  <c r="A4579" i="52"/>
  <c r="AC4649" i="52"/>
  <c r="AD4649" i="52" s="1"/>
  <c r="AE4649" i="52" s="1"/>
  <c r="A4649" i="52"/>
  <c r="AC4626" i="52"/>
  <c r="AD4626" i="52" s="1"/>
  <c r="AE4626" i="52" s="1"/>
  <c r="A4626" i="52"/>
  <c r="AC4566" i="52"/>
  <c r="AD4566" i="52" s="1"/>
  <c r="AE4566" i="52" s="1"/>
  <c r="A4566" i="52"/>
  <c r="AC4551" i="52"/>
  <c r="AD4551" i="52" s="1"/>
  <c r="AE4551" i="52" s="1"/>
  <c r="A4551" i="52"/>
  <c r="AC559" i="52"/>
  <c r="AD559" i="52" s="1"/>
  <c r="AE559" i="52" s="1"/>
  <c r="A559" i="52"/>
  <c r="AC551" i="52"/>
  <c r="AD551" i="52" s="1"/>
  <c r="AE551" i="52" s="1"/>
  <c r="A551" i="52"/>
  <c r="AC391" i="52"/>
  <c r="AD391" i="52" s="1"/>
  <c r="AE391" i="52" s="1"/>
  <c r="A391" i="52"/>
  <c r="AC1096" i="52"/>
  <c r="AD1096" i="52" s="1"/>
  <c r="AE1096" i="52" s="1"/>
  <c r="A1096" i="52"/>
  <c r="AC1151" i="52"/>
  <c r="AD1151" i="52" s="1"/>
  <c r="AE1151" i="52" s="1"/>
  <c r="A1151" i="52"/>
  <c r="AC1159" i="52"/>
  <c r="AD1159" i="52" s="1"/>
  <c r="AE1159" i="52" s="1"/>
  <c r="A1159" i="52"/>
  <c r="AC1132" i="52"/>
  <c r="AD1132" i="52" s="1"/>
  <c r="AE1132" i="52" s="1"/>
  <c r="A1132" i="52"/>
  <c r="AC1095" i="52"/>
  <c r="AD1095" i="52" s="1"/>
  <c r="AE1095" i="52" s="1"/>
  <c r="A1095" i="52"/>
  <c r="AC1105" i="52"/>
  <c r="AD1105" i="52" s="1"/>
  <c r="AE1105" i="52" s="1"/>
  <c r="A1105" i="52"/>
  <c r="AC1144" i="52"/>
  <c r="AD1144" i="52" s="1"/>
  <c r="AE1144" i="52" s="1"/>
  <c r="A1144" i="52"/>
  <c r="AC1133" i="52"/>
  <c r="AD1133" i="52" s="1"/>
  <c r="AE1133" i="52" s="1"/>
  <c r="A1133" i="52"/>
  <c r="AC1139" i="52"/>
  <c r="AD1139" i="52" s="1"/>
  <c r="AE1139" i="52" s="1"/>
  <c r="A1139" i="52"/>
  <c r="AC1099" i="52"/>
  <c r="AD1099" i="52" s="1"/>
  <c r="AE1099" i="52" s="1"/>
  <c r="A1099" i="52"/>
  <c r="AC151" i="52"/>
  <c r="AD151" i="52" s="1"/>
  <c r="AE151" i="52" s="1"/>
  <c r="A151" i="52"/>
  <c r="AC137" i="52"/>
  <c r="AD137" i="52" s="1"/>
  <c r="AE137" i="52" s="1"/>
  <c r="A137" i="52"/>
  <c r="AC132" i="52"/>
  <c r="AD132" i="52" s="1"/>
  <c r="AE132" i="52" s="1"/>
  <c r="A132" i="52"/>
  <c r="AC1544" i="52"/>
  <c r="AD1544" i="52" s="1"/>
  <c r="AE1544" i="52" s="1"/>
  <c r="A1544" i="52"/>
  <c r="AC1644" i="52"/>
  <c r="AD1644" i="52" s="1"/>
  <c r="AE1644" i="52" s="1"/>
  <c r="A1644" i="52"/>
  <c r="AC1690" i="52"/>
  <c r="AD1690" i="52" s="1"/>
  <c r="AE1690" i="52" s="1"/>
  <c r="A1690" i="52"/>
  <c r="AC1542" i="52"/>
  <c r="AD1542" i="52" s="1"/>
  <c r="AE1542" i="52" s="1"/>
  <c r="A1542" i="52"/>
  <c r="AC1327" i="52"/>
  <c r="AD1327" i="52" s="1"/>
  <c r="AE1327" i="52" s="1"/>
  <c r="A1327" i="52"/>
  <c r="AC1583" i="52"/>
  <c r="AD1583" i="52" s="1"/>
  <c r="AE1583" i="52" s="1"/>
  <c r="A1583" i="52"/>
  <c r="AC1908" i="52"/>
  <c r="AD1908" i="52" s="1"/>
  <c r="AE1908" i="52" s="1"/>
  <c r="A1908" i="52"/>
  <c r="AC1760" i="52"/>
  <c r="AD1760" i="52" s="1"/>
  <c r="AE1760" i="52" s="1"/>
  <c r="A1760" i="52"/>
  <c r="AC1435" i="52"/>
  <c r="AD1435" i="52" s="1"/>
  <c r="AE1435" i="52" s="1"/>
  <c r="A1435" i="52"/>
  <c r="AC1826" i="52"/>
  <c r="AD1826" i="52" s="1"/>
  <c r="AE1826" i="52" s="1"/>
  <c r="A1826" i="52"/>
  <c r="AC1796" i="52"/>
  <c r="AD1796" i="52" s="1"/>
  <c r="AE1796" i="52" s="1"/>
  <c r="A1796" i="52"/>
  <c r="AC1476" i="52"/>
  <c r="AD1476" i="52" s="1"/>
  <c r="AE1476" i="52" s="1"/>
  <c r="A1476" i="52"/>
  <c r="AC1726" i="52"/>
  <c r="AD1726" i="52" s="1"/>
  <c r="AE1726" i="52" s="1"/>
  <c r="A1726" i="52"/>
  <c r="AC1718" i="52"/>
  <c r="AD1718" i="52" s="1"/>
  <c r="AE1718" i="52" s="1"/>
  <c r="A1718" i="52"/>
  <c r="AC1353" i="52"/>
  <c r="AD1353" i="52" s="1"/>
  <c r="AE1353" i="52" s="1"/>
  <c r="A1353" i="52"/>
  <c r="AC1870" i="52"/>
  <c r="AD1870" i="52" s="1"/>
  <c r="AE1870" i="52" s="1"/>
  <c r="A1870" i="52"/>
  <c r="AC1780" i="52"/>
  <c r="AD1780" i="52" s="1"/>
  <c r="AE1780" i="52" s="1"/>
  <c r="A1780" i="52"/>
  <c r="AC1754" i="52"/>
  <c r="AD1754" i="52" s="1"/>
  <c r="AE1754" i="52" s="1"/>
  <c r="A1754" i="52"/>
  <c r="AC1415" i="52"/>
  <c r="AD1415" i="52" s="1"/>
  <c r="AE1415" i="52" s="1"/>
  <c r="A1415" i="52"/>
  <c r="AC1724" i="52"/>
  <c r="AD1724" i="52" s="1"/>
  <c r="AE1724" i="52" s="1"/>
  <c r="A1724" i="52"/>
  <c r="AC1558" i="52"/>
  <c r="AD1558" i="52" s="1"/>
  <c r="AE1558" i="52" s="1"/>
  <c r="A1558" i="52"/>
  <c r="AC1660" i="52"/>
  <c r="AD1660" i="52" s="1"/>
  <c r="AE1660" i="52" s="1"/>
  <c r="A1660" i="52"/>
  <c r="AC1339" i="52"/>
  <c r="AD1339" i="52" s="1"/>
  <c r="AE1339" i="52" s="1"/>
  <c r="A1339" i="52"/>
  <c r="AC1335" i="52"/>
  <c r="AD1335" i="52" s="1"/>
  <c r="AE1335" i="52" s="1"/>
  <c r="A1335" i="52"/>
  <c r="AC1864" i="52"/>
  <c r="AD1864" i="52" s="1"/>
  <c r="AE1864" i="52" s="1"/>
  <c r="A1864" i="52"/>
  <c r="AC1480" i="52"/>
  <c r="AD1480" i="52" s="1"/>
  <c r="AE1480" i="52" s="1"/>
  <c r="A1480" i="52"/>
  <c r="AC1844" i="52"/>
  <c r="AD1844" i="52" s="1"/>
  <c r="AE1844" i="52" s="1"/>
  <c r="A1844" i="52"/>
  <c r="AC1595" i="52"/>
  <c r="AD1595" i="52" s="1"/>
  <c r="AE1595" i="52" s="1"/>
  <c r="A1595" i="52"/>
  <c r="AC1732" i="52"/>
  <c r="AD1732" i="52" s="1"/>
  <c r="AE1732" i="52" s="1"/>
  <c r="A1732" i="52"/>
  <c r="AC1365" i="52"/>
  <c r="AD1365" i="52" s="1"/>
  <c r="AE1365" i="52" s="1"/>
  <c r="A1365" i="52"/>
  <c r="AC1591" i="52"/>
  <c r="AD1591" i="52" s="1"/>
  <c r="AE1591" i="52" s="1"/>
  <c r="A1591" i="52"/>
  <c r="AC1746" i="52"/>
  <c r="AD1746" i="52" s="1"/>
  <c r="AE1746" i="52" s="1"/>
  <c r="A1746" i="52"/>
  <c r="AC1611" i="52"/>
  <c r="AD1611" i="52" s="1"/>
  <c r="AE1611" i="52" s="1"/>
  <c r="A1611" i="52"/>
  <c r="AC1325" i="52"/>
  <c r="AD1325" i="52" s="1"/>
  <c r="AE1325" i="52" s="1"/>
  <c r="A1325" i="52"/>
  <c r="AC1540" i="52"/>
  <c r="AD1540" i="52" s="1"/>
  <c r="AE1540" i="52" s="1"/>
  <c r="A1540" i="52"/>
  <c r="AC1413" i="52"/>
  <c r="AD1413" i="52" s="1"/>
  <c r="AE1413" i="52" s="1"/>
  <c r="A1413" i="52"/>
  <c r="AC6278" i="52"/>
  <c r="AD6278" i="52" s="1"/>
  <c r="AE6278" i="52" s="1"/>
  <c r="A6278" i="52"/>
  <c r="AC6288" i="52"/>
  <c r="AD6288" i="52" s="1"/>
  <c r="AE6288" i="52" s="1"/>
  <c r="A6288" i="52"/>
  <c r="AC6279" i="52"/>
  <c r="AD6279" i="52" s="1"/>
  <c r="AE6279" i="52" s="1"/>
  <c r="A6279" i="52"/>
  <c r="AC5222" i="52"/>
  <c r="AD5222" i="52" s="1"/>
  <c r="AE5222" i="52" s="1"/>
  <c r="A5222" i="52"/>
  <c r="AC5273" i="52"/>
  <c r="AD5273" i="52" s="1"/>
  <c r="AE5273" i="52" s="1"/>
  <c r="A5273" i="52"/>
  <c r="AC5229" i="52"/>
  <c r="AD5229" i="52" s="1"/>
  <c r="AE5229" i="52" s="1"/>
  <c r="A5229" i="52"/>
  <c r="AC5257" i="52"/>
  <c r="AD5257" i="52" s="1"/>
  <c r="AE5257" i="52" s="1"/>
  <c r="A5257" i="52"/>
  <c r="AC5269" i="52"/>
  <c r="AD5269" i="52" s="1"/>
  <c r="AE5269" i="52" s="1"/>
  <c r="A5269" i="52"/>
  <c r="AC5245" i="52"/>
  <c r="AD5245" i="52" s="1"/>
  <c r="AE5245" i="52" s="1"/>
  <c r="A5245" i="52"/>
  <c r="AC5227" i="52"/>
  <c r="AD5227" i="52" s="1"/>
  <c r="AE5227" i="52" s="1"/>
  <c r="A5227" i="52"/>
  <c r="AC5735" i="52"/>
  <c r="AD5735" i="52" s="1"/>
  <c r="AE5735" i="52" s="1"/>
  <c r="A5735" i="52"/>
  <c r="AC5734" i="52"/>
  <c r="AD5734" i="52" s="1"/>
  <c r="AE5734" i="52" s="1"/>
  <c r="A5734" i="52"/>
  <c r="AC6140" i="52"/>
  <c r="AD6140" i="52" s="1"/>
  <c r="AE6140" i="52" s="1"/>
  <c r="A6140" i="52"/>
  <c r="AC6155" i="52"/>
  <c r="AD6155" i="52" s="1"/>
  <c r="AE6155" i="52" s="1"/>
  <c r="A6155" i="52"/>
  <c r="AC6147" i="52"/>
  <c r="AD6147" i="52" s="1"/>
  <c r="AE6147" i="52" s="1"/>
  <c r="A6147" i="52"/>
  <c r="AC6133" i="52"/>
  <c r="AD6133" i="52" s="1"/>
  <c r="AE6133" i="52" s="1"/>
  <c r="A6133" i="52"/>
  <c r="AC6139" i="52"/>
  <c r="AD6139" i="52" s="1"/>
  <c r="AE6139" i="52" s="1"/>
  <c r="A6139" i="52"/>
  <c r="AC6119" i="52"/>
  <c r="AD6119" i="52" s="1"/>
  <c r="AE6119" i="52" s="1"/>
  <c r="A6119" i="52"/>
  <c r="AC6130" i="52"/>
  <c r="AD6130" i="52" s="1"/>
  <c r="AE6130" i="52" s="1"/>
  <c r="A6130" i="52"/>
  <c r="AC724" i="52"/>
  <c r="AD724" i="52" s="1"/>
  <c r="AE724" i="52" s="1"/>
  <c r="A724" i="52"/>
  <c r="AC714" i="52"/>
  <c r="AD714" i="52" s="1"/>
  <c r="AE714" i="52" s="1"/>
  <c r="A714" i="52"/>
  <c r="AC1628" i="52"/>
  <c r="AD1628" i="52" s="1"/>
  <c r="AE1628" i="52" s="1"/>
  <c r="A1628" i="52"/>
  <c r="AC1372" i="52"/>
  <c r="AD1372" i="52" s="1"/>
  <c r="AE1372" i="52" s="1"/>
  <c r="A1372" i="52"/>
  <c r="AC1525" i="52"/>
  <c r="AD1525" i="52" s="1"/>
  <c r="AE1525" i="52" s="1"/>
  <c r="A1525" i="52"/>
  <c r="AC1657" i="52"/>
  <c r="AD1657" i="52" s="1"/>
  <c r="AE1657" i="52" s="1"/>
  <c r="A1657" i="52"/>
  <c r="AC1586" i="52"/>
  <c r="AD1586" i="52" s="1"/>
  <c r="AE1586" i="52" s="1"/>
  <c r="A1586" i="52"/>
  <c r="AC1527" i="52"/>
  <c r="AD1527" i="52" s="1"/>
  <c r="AE1527" i="52" s="1"/>
  <c r="A1527" i="52"/>
  <c r="AC1452" i="52"/>
  <c r="AD1452" i="52" s="1"/>
  <c r="AE1452" i="52" s="1"/>
  <c r="A1452" i="52"/>
  <c r="AC1855" i="52"/>
  <c r="AD1855" i="52" s="1"/>
  <c r="AE1855" i="52" s="1"/>
  <c r="A1855" i="52"/>
  <c r="AC1462" i="52"/>
  <c r="AD1462" i="52" s="1"/>
  <c r="AE1462" i="52" s="1"/>
  <c r="A1462" i="52"/>
  <c r="AC1598" i="52"/>
  <c r="AD1598" i="52" s="1"/>
  <c r="AE1598" i="52" s="1"/>
  <c r="A1598" i="52"/>
  <c r="AC1815" i="52"/>
  <c r="AD1815" i="52" s="1"/>
  <c r="AE1815" i="52" s="1"/>
  <c r="A1815" i="52"/>
  <c r="AC1695" i="52"/>
  <c r="AD1695" i="52" s="1"/>
  <c r="AE1695" i="52" s="1"/>
  <c r="A1695" i="52"/>
  <c r="AC1871" i="52"/>
  <c r="AD1871" i="52" s="1"/>
  <c r="AE1871" i="52" s="1"/>
  <c r="A1871" i="52"/>
  <c r="AC1472" i="52"/>
  <c r="AD1472" i="52" s="1"/>
  <c r="AE1472" i="52" s="1"/>
  <c r="A1472" i="52"/>
  <c r="AC1454" i="52"/>
  <c r="AD1454" i="52" s="1"/>
  <c r="AE1454" i="52" s="1"/>
  <c r="A1454" i="52"/>
  <c r="AC1387" i="52"/>
  <c r="AD1387" i="52" s="1"/>
  <c r="AE1387" i="52" s="1"/>
  <c r="A1387" i="52"/>
  <c r="AC1784" i="52"/>
  <c r="AD1784" i="52" s="1"/>
  <c r="AE1784" i="52" s="1"/>
  <c r="A1784" i="52"/>
  <c r="AC1761" i="52"/>
  <c r="AD1761" i="52" s="1"/>
  <c r="AE1761" i="52" s="1"/>
  <c r="A1761" i="52"/>
  <c r="AC1773" i="52"/>
  <c r="AD1773" i="52" s="1"/>
  <c r="AE1773" i="52" s="1"/>
  <c r="A1773" i="52"/>
  <c r="AC1426" i="52"/>
  <c r="AD1426" i="52" s="1"/>
  <c r="AE1426" i="52" s="1"/>
  <c r="A1426" i="52"/>
  <c r="AC1721" i="52"/>
  <c r="AD1721" i="52" s="1"/>
  <c r="AE1721" i="52" s="1"/>
  <c r="A1721" i="52"/>
  <c r="AC1835" i="52"/>
  <c r="AD1835" i="52" s="1"/>
  <c r="AE1835" i="52" s="1"/>
  <c r="A1835" i="52"/>
  <c r="AC1663" i="52"/>
  <c r="AD1663" i="52" s="1"/>
  <c r="AE1663" i="52" s="1"/>
  <c r="A1663" i="52"/>
  <c r="AC1775" i="52"/>
  <c r="AD1775" i="52" s="1"/>
  <c r="AE1775" i="52" s="1"/>
  <c r="A1775" i="52"/>
  <c r="AC1531" i="52"/>
  <c r="AD1531" i="52" s="1"/>
  <c r="AE1531" i="52" s="1"/>
  <c r="A1531" i="52"/>
  <c r="AC1653" i="52"/>
  <c r="AD1653" i="52" s="1"/>
  <c r="AE1653" i="52" s="1"/>
  <c r="A1653" i="52"/>
  <c r="AC1529" i="52"/>
  <c r="AD1529" i="52" s="1"/>
  <c r="AE1529" i="52" s="1"/>
  <c r="A1529" i="52"/>
  <c r="AC1580" i="52"/>
  <c r="AD1580" i="52" s="1"/>
  <c r="AE1580" i="52" s="1"/>
  <c r="A1580" i="52"/>
  <c r="AC1360" i="52"/>
  <c r="AD1360" i="52" s="1"/>
  <c r="AE1360" i="52" s="1"/>
  <c r="A1360" i="52"/>
  <c r="AC1624" i="52"/>
  <c r="AD1624" i="52" s="1"/>
  <c r="AE1624" i="52" s="1"/>
  <c r="A1624" i="52"/>
  <c r="AC1436" i="52"/>
  <c r="AD1436" i="52" s="1"/>
  <c r="AE1436" i="52" s="1"/>
  <c r="A1436" i="52"/>
  <c r="AC1506" i="52"/>
  <c r="AD1506" i="52" s="1"/>
  <c r="AE1506" i="52" s="1"/>
  <c r="A1506" i="52"/>
  <c r="AC1510" i="52"/>
  <c r="AD1510" i="52" s="1"/>
  <c r="AE1510" i="52" s="1"/>
  <c r="A1510" i="52"/>
  <c r="AC1788" i="52"/>
  <c r="AD1788" i="52" s="1"/>
  <c r="AE1788" i="52" s="1"/>
  <c r="A1788" i="52"/>
  <c r="AC1572" i="52"/>
  <c r="AD1572" i="52" s="1"/>
  <c r="AE1572" i="52" s="1"/>
  <c r="A1572" i="52"/>
  <c r="A7020" i="52"/>
  <c r="A7016" i="52"/>
  <c r="A7008" i="52"/>
  <c r="A6966" i="52"/>
  <c r="A6958" i="52"/>
  <c r="AC899" i="52"/>
  <c r="AD899" i="52" s="1"/>
  <c r="AE899" i="52" s="1"/>
  <c r="A899" i="52"/>
  <c r="AC902" i="52"/>
  <c r="AD902" i="52" s="1"/>
  <c r="AE902" i="52" s="1"/>
  <c r="A902" i="52"/>
  <c r="AC3464" i="52"/>
  <c r="AD3464" i="52" s="1"/>
  <c r="AE3464" i="52" s="1"/>
  <c r="A3464" i="52"/>
  <c r="AC3453" i="52"/>
  <c r="AD3453" i="52" s="1"/>
  <c r="AE3453" i="52" s="1"/>
  <c r="A3453" i="52"/>
  <c r="AC2462" i="52"/>
  <c r="AD2462" i="52" s="1"/>
  <c r="AE2462" i="52" s="1"/>
  <c r="A2462" i="52"/>
  <c r="AC2428" i="52"/>
  <c r="AD2428" i="52" s="1"/>
  <c r="AE2428" i="52" s="1"/>
  <c r="A2428" i="52"/>
  <c r="AC2433" i="52"/>
  <c r="AD2433" i="52" s="1"/>
  <c r="AE2433" i="52" s="1"/>
  <c r="A2433" i="52"/>
  <c r="AC2371" i="52"/>
  <c r="AD2371" i="52" s="1"/>
  <c r="AE2371" i="52" s="1"/>
  <c r="A2371" i="52"/>
  <c r="AC2416" i="52"/>
  <c r="AD2416" i="52" s="1"/>
  <c r="AE2416" i="52" s="1"/>
  <c r="A2416" i="52"/>
  <c r="AC2417" i="52"/>
  <c r="AD2417" i="52" s="1"/>
  <c r="AE2417" i="52" s="1"/>
  <c r="A2417" i="52"/>
  <c r="AC2382" i="52"/>
  <c r="AD2382" i="52" s="1"/>
  <c r="AE2382" i="52" s="1"/>
  <c r="A2382" i="52"/>
  <c r="AC2407" i="52"/>
  <c r="AD2407" i="52" s="1"/>
  <c r="AE2407" i="52" s="1"/>
  <c r="A2407" i="52"/>
  <c r="AC2444" i="52"/>
  <c r="AD2444" i="52" s="1"/>
  <c r="AE2444" i="52" s="1"/>
  <c r="A2444" i="52"/>
  <c r="AC2409" i="52"/>
  <c r="AD2409" i="52" s="1"/>
  <c r="AE2409" i="52" s="1"/>
  <c r="A2409" i="52"/>
  <c r="AC2380" i="52"/>
  <c r="AD2380" i="52" s="1"/>
  <c r="AE2380" i="52" s="1"/>
  <c r="A2380" i="52"/>
  <c r="AC2439" i="52"/>
  <c r="AD2439" i="52" s="1"/>
  <c r="AE2439" i="52" s="1"/>
  <c r="A2439" i="52"/>
  <c r="AC2412" i="52"/>
  <c r="AD2412" i="52" s="1"/>
  <c r="AE2412" i="52" s="1"/>
  <c r="A2412" i="52"/>
  <c r="AC3365" i="52"/>
  <c r="AD3365" i="52" s="1"/>
  <c r="AE3365" i="52" s="1"/>
  <c r="A3365" i="52"/>
  <c r="AC3321" i="52"/>
  <c r="AD3321" i="52" s="1"/>
  <c r="AE3321" i="52" s="1"/>
  <c r="A3321" i="52"/>
  <c r="AC3353" i="52"/>
  <c r="AD3353" i="52" s="1"/>
  <c r="AE3353" i="52" s="1"/>
  <c r="A3353" i="52"/>
  <c r="AC3329" i="52"/>
  <c r="AD3329" i="52" s="1"/>
  <c r="AE3329" i="52" s="1"/>
  <c r="A3329" i="52"/>
  <c r="AC3341" i="52"/>
  <c r="AD3341" i="52" s="1"/>
  <c r="AE3341" i="52" s="1"/>
  <c r="A3341" i="52"/>
  <c r="AC3351" i="52"/>
  <c r="AD3351" i="52" s="1"/>
  <c r="AE3351" i="52" s="1"/>
  <c r="A3351" i="52"/>
  <c r="AC3355" i="52"/>
  <c r="AD3355" i="52" s="1"/>
  <c r="AE3355" i="52" s="1"/>
  <c r="A3355" i="52"/>
  <c r="AC6225" i="52"/>
  <c r="AD6225" i="52" s="1"/>
  <c r="AE6225" i="52" s="1"/>
  <c r="A6225" i="52"/>
  <c r="AC6189" i="52"/>
  <c r="AD6189" i="52" s="1"/>
  <c r="AE6189" i="52" s="1"/>
  <c r="A6189" i="52"/>
  <c r="AC6211" i="52"/>
  <c r="AD6211" i="52" s="1"/>
  <c r="AE6211" i="52" s="1"/>
  <c r="A6211" i="52"/>
  <c r="AC6204" i="52"/>
  <c r="AD6204" i="52" s="1"/>
  <c r="AE6204" i="52" s="1"/>
  <c r="A6204" i="52"/>
  <c r="AC6203" i="52"/>
  <c r="AD6203" i="52" s="1"/>
  <c r="AE6203" i="52" s="1"/>
  <c r="A6203" i="52"/>
  <c r="AC821" i="52"/>
  <c r="AD821" i="52" s="1"/>
  <c r="AE821" i="52" s="1"/>
  <c r="A821" i="52"/>
  <c r="AC820" i="52"/>
  <c r="AD820" i="52" s="1"/>
  <c r="AE820" i="52" s="1"/>
  <c r="A820" i="52"/>
  <c r="AC5632" i="52"/>
  <c r="AD5632" i="52" s="1"/>
  <c r="AE5632" i="52" s="1"/>
  <c r="A5632" i="52"/>
  <c r="AC3189" i="52"/>
  <c r="AD3189" i="52" s="1"/>
  <c r="AE3189" i="52" s="1"/>
  <c r="A3189" i="52"/>
  <c r="AC3074" i="52"/>
  <c r="AD3074" i="52" s="1"/>
  <c r="AE3074" i="52" s="1"/>
  <c r="A3074" i="52"/>
  <c r="AC3135" i="52"/>
  <c r="AD3135" i="52" s="1"/>
  <c r="AE3135" i="52" s="1"/>
  <c r="A3135" i="52"/>
  <c r="AC3158" i="52"/>
  <c r="AD3158" i="52" s="1"/>
  <c r="AE3158" i="52" s="1"/>
  <c r="A3158" i="52"/>
  <c r="AC3103" i="52"/>
  <c r="AD3103" i="52" s="1"/>
  <c r="AE3103" i="52" s="1"/>
  <c r="A3103" i="52"/>
  <c r="AC3139" i="52"/>
  <c r="AD3139" i="52" s="1"/>
  <c r="AE3139" i="52" s="1"/>
  <c r="A3139" i="52"/>
  <c r="AC3151" i="52"/>
  <c r="AD3151" i="52" s="1"/>
  <c r="AE3151" i="52" s="1"/>
  <c r="A3151" i="52"/>
  <c r="AC3170" i="52"/>
  <c r="AD3170" i="52" s="1"/>
  <c r="AE3170" i="52" s="1"/>
  <c r="A3170" i="52"/>
  <c r="AC3152" i="52"/>
  <c r="AD3152" i="52" s="1"/>
  <c r="AE3152" i="52" s="1"/>
  <c r="A3152" i="52"/>
  <c r="AC3104" i="52"/>
  <c r="AD3104" i="52" s="1"/>
  <c r="AE3104" i="52" s="1"/>
  <c r="A3104" i="52"/>
  <c r="AC3215" i="52"/>
  <c r="AD3215" i="52" s="1"/>
  <c r="AE3215" i="52" s="1"/>
  <c r="A3215" i="52"/>
  <c r="AC3146" i="52"/>
  <c r="AD3146" i="52" s="1"/>
  <c r="AE3146" i="52" s="1"/>
  <c r="A3146" i="52"/>
  <c r="AC3061" i="52"/>
  <c r="AD3061" i="52" s="1"/>
  <c r="AE3061" i="52" s="1"/>
  <c r="A3061" i="52"/>
  <c r="AC3207" i="52"/>
  <c r="AD3207" i="52" s="1"/>
  <c r="AE3207" i="52" s="1"/>
  <c r="A3207" i="52"/>
  <c r="AC3106" i="52"/>
  <c r="AD3106" i="52" s="1"/>
  <c r="AE3106" i="52" s="1"/>
  <c r="A3106" i="52"/>
  <c r="AC3191" i="52"/>
  <c r="AD3191" i="52" s="1"/>
  <c r="AE3191" i="52" s="1"/>
  <c r="A3191" i="52"/>
  <c r="AC3111" i="52"/>
  <c r="AD3111" i="52" s="1"/>
  <c r="AE3111" i="52" s="1"/>
  <c r="A3111" i="52"/>
  <c r="AC3116" i="52"/>
  <c r="AD3116" i="52" s="1"/>
  <c r="AE3116" i="52" s="1"/>
  <c r="A3116" i="52"/>
  <c r="AC3138" i="52"/>
  <c r="AD3138" i="52" s="1"/>
  <c r="AE3138" i="52" s="1"/>
  <c r="A3138" i="52"/>
  <c r="AC3156" i="52"/>
  <c r="AD3156" i="52" s="1"/>
  <c r="AE3156" i="52" s="1"/>
  <c r="A3156" i="52"/>
  <c r="AC159" i="52"/>
  <c r="AD159" i="52" s="1"/>
  <c r="AE159" i="52" s="1"/>
  <c r="A159" i="52"/>
  <c r="AC164" i="52"/>
  <c r="AD164" i="52" s="1"/>
  <c r="AE164" i="52" s="1"/>
  <c r="A164" i="52"/>
  <c r="AC621" i="52"/>
  <c r="AD621" i="52" s="1"/>
  <c r="AE621" i="52" s="1"/>
  <c r="A621" i="52"/>
  <c r="AC615" i="52"/>
  <c r="AD615" i="52" s="1"/>
  <c r="AE615" i="52" s="1"/>
  <c r="A615" i="52"/>
  <c r="AC605" i="52"/>
  <c r="AD605" i="52" s="1"/>
  <c r="AE605" i="52" s="1"/>
  <c r="A605" i="52"/>
  <c r="AC5683" i="52"/>
  <c r="AD5683" i="52" s="1"/>
  <c r="AE5683" i="52" s="1"/>
  <c r="A5683" i="52"/>
  <c r="AC1068" i="52"/>
  <c r="AD1068" i="52" s="1"/>
  <c r="AE1068" i="52" s="1"/>
  <c r="A1068" i="52"/>
  <c r="AC1075" i="52"/>
  <c r="AD1075" i="52" s="1"/>
  <c r="AE1075" i="52" s="1"/>
  <c r="A1075" i="52"/>
  <c r="AC1079" i="52"/>
  <c r="AD1079" i="52" s="1"/>
  <c r="AE1079" i="52" s="1"/>
  <c r="A1079" i="52"/>
  <c r="AC1071" i="52"/>
  <c r="AD1071" i="52" s="1"/>
  <c r="AE1071" i="52" s="1"/>
  <c r="A1071" i="52"/>
  <c r="AC3407" i="52"/>
  <c r="AD3407" i="52" s="1"/>
  <c r="AE3407" i="52" s="1"/>
  <c r="A3407" i="52"/>
  <c r="AC3403" i="52"/>
  <c r="AD3403" i="52" s="1"/>
  <c r="AE3403" i="52" s="1"/>
  <c r="A3403" i="52"/>
  <c r="AC3431" i="52"/>
  <c r="AD3431" i="52" s="1"/>
  <c r="AE3431" i="52" s="1"/>
  <c r="A3431" i="52"/>
  <c r="AC6719" i="52"/>
  <c r="AD6719" i="52" s="1"/>
  <c r="AE6719" i="52" s="1"/>
  <c r="A6719" i="52"/>
  <c r="AC6912" i="52"/>
  <c r="AD6912" i="52" s="1"/>
  <c r="AE6912" i="52" s="1"/>
  <c r="A6912" i="52"/>
  <c r="AC6916" i="52"/>
  <c r="AD6916" i="52" s="1"/>
  <c r="AE6916" i="52" s="1"/>
  <c r="A6916" i="52"/>
  <c r="AC6934" i="52"/>
  <c r="AD6934" i="52" s="1"/>
  <c r="AE6934" i="52" s="1"/>
  <c r="A6934" i="52"/>
  <c r="AC6891" i="52"/>
  <c r="AD6891" i="52" s="1"/>
  <c r="AE6891" i="52" s="1"/>
  <c r="A6891" i="52"/>
  <c r="AC6897" i="52"/>
  <c r="AD6897" i="52" s="1"/>
  <c r="AE6897" i="52" s="1"/>
  <c r="A6897" i="52"/>
  <c r="AC6924" i="52"/>
  <c r="AD6924" i="52" s="1"/>
  <c r="AE6924" i="52" s="1"/>
  <c r="A6924" i="52"/>
  <c r="AC6881" i="52"/>
  <c r="AD6881" i="52" s="1"/>
  <c r="AE6881" i="52" s="1"/>
  <c r="A6881" i="52"/>
  <c r="AC6876" i="52"/>
  <c r="AD6876" i="52" s="1"/>
  <c r="AE6876" i="52" s="1"/>
  <c r="A6876" i="52"/>
  <c r="AC6901" i="52"/>
  <c r="AD6901" i="52" s="1"/>
  <c r="AE6901" i="52" s="1"/>
  <c r="A6901" i="52"/>
  <c r="AC6865" i="52"/>
  <c r="AD6865" i="52" s="1"/>
  <c r="AE6865" i="52" s="1"/>
  <c r="A6865" i="52"/>
  <c r="AC6363" i="52"/>
  <c r="AD6363" i="52" s="1"/>
  <c r="AE6363" i="52" s="1"/>
  <c r="A6363" i="52"/>
  <c r="AC6342" i="52"/>
  <c r="AD6342" i="52" s="1"/>
  <c r="AE6342" i="52" s="1"/>
  <c r="A6342" i="52"/>
  <c r="AC6359" i="52"/>
  <c r="AD6359" i="52" s="1"/>
  <c r="AE6359" i="52" s="1"/>
  <c r="A6359" i="52"/>
  <c r="AC6356" i="52"/>
  <c r="AD6356" i="52" s="1"/>
  <c r="AE6356" i="52" s="1"/>
  <c r="A6356" i="52"/>
  <c r="AC6309" i="52"/>
  <c r="AD6309" i="52" s="1"/>
  <c r="AE6309" i="52" s="1"/>
  <c r="A6309" i="52"/>
  <c r="AC6349" i="52"/>
  <c r="AD6349" i="52" s="1"/>
  <c r="AE6349" i="52" s="1"/>
  <c r="A6349" i="52"/>
  <c r="AC6362" i="52"/>
  <c r="AD6362" i="52" s="1"/>
  <c r="AE6362" i="52" s="1"/>
  <c r="A6362" i="52"/>
  <c r="AC6320" i="52"/>
  <c r="AD6320" i="52" s="1"/>
  <c r="AE6320" i="52" s="1"/>
  <c r="A6320" i="52"/>
  <c r="AC6338" i="52"/>
  <c r="AD6338" i="52" s="1"/>
  <c r="AE6338" i="52" s="1"/>
  <c r="A6338" i="52"/>
  <c r="AC6346" i="52"/>
  <c r="AD6346" i="52" s="1"/>
  <c r="AE6346" i="52" s="1"/>
  <c r="A6346" i="52"/>
  <c r="AC5396" i="52"/>
  <c r="AD5396" i="52" s="1"/>
  <c r="AE5396" i="52" s="1"/>
  <c r="A5396" i="52"/>
  <c r="AC5375" i="52"/>
  <c r="AD5375" i="52" s="1"/>
  <c r="AE5375" i="52" s="1"/>
  <c r="A5375" i="52"/>
  <c r="AC5404" i="52"/>
  <c r="AD5404" i="52" s="1"/>
  <c r="AE5404" i="52" s="1"/>
  <c r="A5404" i="52"/>
  <c r="AC5370" i="52"/>
  <c r="AD5370" i="52" s="1"/>
  <c r="AE5370" i="52" s="1"/>
  <c r="A5370" i="52"/>
  <c r="AC5421" i="52"/>
  <c r="AD5421" i="52" s="1"/>
  <c r="AE5421" i="52" s="1"/>
  <c r="A5421" i="52"/>
  <c r="AC5344" i="52"/>
  <c r="AD5344" i="52" s="1"/>
  <c r="AE5344" i="52" s="1"/>
  <c r="A5344" i="52"/>
  <c r="AC5372" i="52"/>
  <c r="AD5372" i="52" s="1"/>
  <c r="AE5372" i="52" s="1"/>
  <c r="A5372" i="52"/>
  <c r="AC5367" i="52"/>
  <c r="AD5367" i="52" s="1"/>
  <c r="AE5367" i="52" s="1"/>
  <c r="A5367" i="52"/>
  <c r="AC5387" i="52"/>
  <c r="AD5387" i="52" s="1"/>
  <c r="AE5387" i="52" s="1"/>
  <c r="A5387" i="52"/>
  <c r="AC5423" i="52"/>
  <c r="AD5423" i="52" s="1"/>
  <c r="AE5423" i="52" s="1"/>
  <c r="A5423" i="52"/>
  <c r="AC5408" i="52"/>
  <c r="AD5408" i="52" s="1"/>
  <c r="AE5408" i="52" s="1"/>
  <c r="A5408" i="52"/>
  <c r="AC5368" i="52"/>
  <c r="AD5368" i="52" s="1"/>
  <c r="AE5368" i="52" s="1"/>
  <c r="A5368" i="52"/>
  <c r="AC5365" i="52"/>
  <c r="AD5365" i="52" s="1"/>
  <c r="AE5365" i="52" s="1"/>
  <c r="A5365" i="52"/>
  <c r="AC5373" i="52"/>
  <c r="AD5373" i="52" s="1"/>
  <c r="AE5373" i="52" s="1"/>
  <c r="A5373" i="52"/>
  <c r="AC5406" i="52"/>
  <c r="AD5406" i="52" s="1"/>
  <c r="AE5406" i="52" s="1"/>
  <c r="A5406" i="52"/>
  <c r="AC5384" i="52"/>
  <c r="AD5384" i="52" s="1"/>
  <c r="AE5384" i="52" s="1"/>
  <c r="A5384" i="52"/>
  <c r="A4147" i="52"/>
  <c r="A4155" i="52"/>
  <c r="A4136" i="52"/>
  <c r="A4139" i="52"/>
  <c r="AC4034" i="52"/>
  <c r="AD4034" i="52" s="1"/>
  <c r="AE4034" i="52" s="1"/>
  <c r="A4034" i="52"/>
  <c r="AC4020" i="52"/>
  <c r="AD4020" i="52" s="1"/>
  <c r="AE4020" i="52" s="1"/>
  <c r="A4020" i="52"/>
  <c r="AC4010" i="52"/>
  <c r="AD4010" i="52" s="1"/>
  <c r="AE4010" i="52" s="1"/>
  <c r="A4010" i="52"/>
  <c r="AC4011" i="52"/>
  <c r="AD4011" i="52" s="1"/>
  <c r="AE4011" i="52" s="1"/>
  <c r="A4011" i="52"/>
  <c r="AC3688" i="52"/>
  <c r="AD3688" i="52" s="1"/>
  <c r="AE3688" i="52" s="1"/>
  <c r="A3688" i="52"/>
  <c r="AC3608" i="52"/>
  <c r="AD3608" i="52" s="1"/>
  <c r="AE3608" i="52" s="1"/>
  <c r="A3608" i="52"/>
  <c r="AC3614" i="52"/>
  <c r="AD3614" i="52" s="1"/>
  <c r="AE3614" i="52" s="1"/>
  <c r="A3614" i="52"/>
  <c r="AC3612" i="52"/>
  <c r="AD3612" i="52" s="1"/>
  <c r="AE3612" i="52" s="1"/>
  <c r="A3612" i="52"/>
  <c r="AC3651" i="52"/>
  <c r="AD3651" i="52" s="1"/>
  <c r="AE3651" i="52" s="1"/>
  <c r="A3651" i="52"/>
  <c r="AC3622" i="52"/>
  <c r="AD3622" i="52" s="1"/>
  <c r="AE3622" i="52" s="1"/>
  <c r="A3622" i="52"/>
  <c r="AC3684" i="52"/>
  <c r="AD3684" i="52" s="1"/>
  <c r="AE3684" i="52" s="1"/>
  <c r="A3684" i="52"/>
  <c r="A3806" i="52"/>
  <c r="A3839" i="52"/>
  <c r="A3833" i="52"/>
  <c r="A3792" i="52"/>
  <c r="AC3865" i="52"/>
  <c r="AD3865" i="52" s="1"/>
  <c r="AE3865" i="52" s="1"/>
  <c r="A3865" i="52"/>
  <c r="A3800" i="52"/>
  <c r="A3811" i="52"/>
  <c r="A3832" i="52"/>
  <c r="A3793" i="52"/>
  <c r="AC3855" i="52"/>
  <c r="AD3855" i="52" s="1"/>
  <c r="AE3855" i="52" s="1"/>
  <c r="A3855" i="52"/>
  <c r="AC4382" i="52"/>
  <c r="AD4382" i="52" s="1"/>
  <c r="AE4382" i="52" s="1"/>
  <c r="A4382" i="52"/>
  <c r="AC4418" i="52"/>
  <c r="AD4418" i="52" s="1"/>
  <c r="AE4418" i="52" s="1"/>
  <c r="A4418" i="52"/>
  <c r="AC4340" i="52"/>
  <c r="AD4340" i="52" s="1"/>
  <c r="AE4340" i="52" s="1"/>
  <c r="A4340" i="52"/>
  <c r="AC4361" i="52"/>
  <c r="AD4361" i="52" s="1"/>
  <c r="AE4361" i="52" s="1"/>
  <c r="A4361" i="52"/>
  <c r="AC4380" i="52"/>
  <c r="AD4380" i="52" s="1"/>
  <c r="AE4380" i="52" s="1"/>
  <c r="A4380" i="52"/>
  <c r="AC4322" i="52"/>
  <c r="AD4322" i="52" s="1"/>
  <c r="AE4322" i="52" s="1"/>
  <c r="A4322" i="52"/>
  <c r="AC4373" i="52"/>
  <c r="AD4373" i="52" s="1"/>
  <c r="AE4373" i="52" s="1"/>
  <c r="A4373" i="52"/>
  <c r="AC4347" i="52"/>
  <c r="AD4347" i="52" s="1"/>
  <c r="AE4347" i="52" s="1"/>
  <c r="A4347" i="52"/>
  <c r="AC4419" i="52"/>
  <c r="AD4419" i="52" s="1"/>
  <c r="AE4419" i="52" s="1"/>
  <c r="A4419" i="52"/>
  <c r="AC4364" i="52"/>
  <c r="AD4364" i="52" s="1"/>
  <c r="AE4364" i="52" s="1"/>
  <c r="A4364" i="52"/>
  <c r="AC4365" i="52"/>
  <c r="AD4365" i="52" s="1"/>
  <c r="AE4365" i="52" s="1"/>
  <c r="A4365" i="52"/>
  <c r="AC4381" i="52"/>
  <c r="AD4381" i="52" s="1"/>
  <c r="AE4381" i="52" s="1"/>
  <c r="A4381" i="52"/>
  <c r="AC4431" i="52"/>
  <c r="AD4431" i="52" s="1"/>
  <c r="AE4431" i="52" s="1"/>
  <c r="A4431" i="52"/>
  <c r="AC4388" i="52"/>
  <c r="AD4388" i="52" s="1"/>
  <c r="AE4388" i="52" s="1"/>
  <c r="A4388" i="52"/>
  <c r="AC4344" i="52"/>
  <c r="AD4344" i="52" s="1"/>
  <c r="AE4344" i="52" s="1"/>
  <c r="A4344" i="52"/>
  <c r="AC4399" i="52"/>
  <c r="AD4399" i="52" s="1"/>
  <c r="AE4399" i="52" s="1"/>
  <c r="A4399" i="52"/>
  <c r="AC1303" i="52"/>
  <c r="AD1303" i="52" s="1"/>
  <c r="AE1303" i="52" s="1"/>
  <c r="A1303" i="52"/>
  <c r="AC1264" i="52"/>
  <c r="AD1264" i="52" s="1"/>
  <c r="AE1264" i="52" s="1"/>
  <c r="A1264" i="52"/>
  <c r="AC1284" i="52"/>
  <c r="AD1284" i="52" s="1"/>
  <c r="AE1284" i="52" s="1"/>
  <c r="A1284" i="52"/>
  <c r="AC1297" i="52"/>
  <c r="AD1297" i="52" s="1"/>
  <c r="AE1297" i="52" s="1"/>
  <c r="A1297" i="52"/>
  <c r="AC1286" i="52"/>
  <c r="AD1286" i="52" s="1"/>
  <c r="AE1286" i="52" s="1"/>
  <c r="A1286" i="52"/>
  <c r="AC1257" i="52"/>
  <c r="AD1257" i="52" s="1"/>
  <c r="AE1257" i="52" s="1"/>
  <c r="A1257" i="52"/>
  <c r="AC1269" i="52"/>
  <c r="AD1269" i="52" s="1"/>
  <c r="AE1269" i="52" s="1"/>
  <c r="A1269" i="52"/>
  <c r="AC1291" i="52"/>
  <c r="AD1291" i="52" s="1"/>
  <c r="AE1291" i="52" s="1"/>
  <c r="A1291" i="52"/>
  <c r="AC1270" i="52"/>
  <c r="AD1270" i="52" s="1"/>
  <c r="AE1270" i="52" s="1"/>
  <c r="A1270" i="52"/>
  <c r="AC4721" i="52"/>
  <c r="AD4721" i="52" s="1"/>
  <c r="AE4721" i="52" s="1"/>
  <c r="A4721" i="52"/>
  <c r="AC4725" i="52"/>
  <c r="AD4725" i="52" s="1"/>
  <c r="AE4725" i="52" s="1"/>
  <c r="A4725" i="52"/>
  <c r="AC4677" i="52"/>
  <c r="AD4677" i="52" s="1"/>
  <c r="AE4677" i="52" s="1"/>
  <c r="A4677" i="52"/>
  <c r="AC4698" i="52"/>
  <c r="AD4698" i="52" s="1"/>
  <c r="AE4698" i="52" s="1"/>
  <c r="A4698" i="52"/>
  <c r="AC4730" i="52"/>
  <c r="AD4730" i="52" s="1"/>
  <c r="AE4730" i="52" s="1"/>
  <c r="A4730" i="52"/>
  <c r="AC4743" i="52"/>
  <c r="AD4743" i="52" s="1"/>
  <c r="AE4743" i="52" s="1"/>
  <c r="A4743" i="52"/>
  <c r="AC4673" i="52"/>
  <c r="AD4673" i="52" s="1"/>
  <c r="AE4673" i="52" s="1"/>
  <c r="A4673" i="52"/>
  <c r="AC4741" i="52"/>
  <c r="AD4741" i="52" s="1"/>
  <c r="AE4741" i="52" s="1"/>
  <c r="A4741" i="52"/>
  <c r="AC4682" i="52"/>
  <c r="AD4682" i="52" s="1"/>
  <c r="AE4682" i="52" s="1"/>
  <c r="A4682" i="52"/>
  <c r="AC4264" i="52"/>
  <c r="AD4264" i="52" s="1"/>
  <c r="AE4264" i="52" s="1"/>
  <c r="A4264" i="52"/>
  <c r="AC4207" i="52"/>
  <c r="AD4207" i="52" s="1"/>
  <c r="AE4207" i="52" s="1"/>
  <c r="A4207" i="52"/>
  <c r="AC4269" i="52"/>
  <c r="AD4269" i="52" s="1"/>
  <c r="AE4269" i="52" s="1"/>
  <c r="A4269" i="52"/>
  <c r="AC4218" i="52"/>
  <c r="AD4218" i="52" s="1"/>
  <c r="AE4218" i="52" s="1"/>
  <c r="A4218" i="52"/>
  <c r="AC4233" i="52"/>
  <c r="AD4233" i="52" s="1"/>
  <c r="AE4233" i="52" s="1"/>
  <c r="A4233" i="52"/>
  <c r="AC4203" i="52"/>
  <c r="AD4203" i="52" s="1"/>
  <c r="AE4203" i="52" s="1"/>
  <c r="A4203" i="52"/>
  <c r="AC4232" i="52"/>
  <c r="AD4232" i="52" s="1"/>
  <c r="AE4232" i="52" s="1"/>
  <c r="A4232" i="52"/>
  <c r="AC4268" i="52"/>
  <c r="AD4268" i="52" s="1"/>
  <c r="AE4268" i="52" s="1"/>
  <c r="A4268" i="52"/>
  <c r="AC4251" i="52"/>
  <c r="AD4251" i="52" s="1"/>
  <c r="AE4251" i="52" s="1"/>
  <c r="A4251" i="52"/>
  <c r="AC4243" i="52"/>
  <c r="AD4243" i="52" s="1"/>
  <c r="AE4243" i="52" s="1"/>
  <c r="A4243" i="52"/>
  <c r="AC4229" i="52"/>
  <c r="AD4229" i="52" s="1"/>
  <c r="AE4229" i="52" s="1"/>
  <c r="A4229" i="52"/>
  <c r="AC4206" i="52"/>
  <c r="AD4206" i="52" s="1"/>
  <c r="AE4206" i="52" s="1"/>
  <c r="A4206" i="52"/>
  <c r="AC4198" i="52"/>
  <c r="AD4198" i="52" s="1"/>
  <c r="AE4198" i="52" s="1"/>
  <c r="A4198" i="52"/>
  <c r="AC4260" i="52"/>
  <c r="AD4260" i="52" s="1"/>
  <c r="AE4260" i="52" s="1"/>
  <c r="A4260" i="52"/>
  <c r="AC4271" i="52"/>
  <c r="AD4271" i="52" s="1"/>
  <c r="AE4271" i="52" s="1"/>
  <c r="A4271" i="52"/>
  <c r="AC173" i="52"/>
  <c r="AD173" i="52" s="1"/>
  <c r="AE173" i="52" s="1"/>
  <c r="A173" i="52"/>
  <c r="AC2079" i="52"/>
  <c r="AD2079" i="52" s="1"/>
  <c r="AE2079" i="52" s="1"/>
  <c r="A2079" i="52"/>
  <c r="AC2208" i="52"/>
  <c r="AD2208" i="52" s="1"/>
  <c r="AE2208" i="52" s="1"/>
  <c r="A2208" i="52"/>
  <c r="AC2194" i="52"/>
  <c r="AD2194" i="52" s="1"/>
  <c r="AE2194" i="52" s="1"/>
  <c r="A2194" i="52"/>
  <c r="AC2192" i="52"/>
  <c r="AD2192" i="52" s="1"/>
  <c r="AE2192" i="52" s="1"/>
  <c r="A2192" i="52"/>
  <c r="AC2226" i="52"/>
  <c r="AD2226" i="52" s="1"/>
  <c r="AE2226" i="52" s="1"/>
  <c r="A2226" i="52"/>
  <c r="AC2204" i="52"/>
  <c r="AD2204" i="52" s="1"/>
  <c r="AE2204" i="52" s="1"/>
  <c r="A2204" i="52"/>
  <c r="AC2182" i="52"/>
  <c r="AD2182" i="52" s="1"/>
  <c r="AE2182" i="52" s="1"/>
  <c r="A2182" i="52"/>
  <c r="AC2157" i="52"/>
  <c r="AD2157" i="52" s="1"/>
  <c r="AE2157" i="52" s="1"/>
  <c r="A2157" i="52"/>
  <c r="AC2052" i="52"/>
  <c r="AD2052" i="52" s="1"/>
  <c r="AE2052" i="52" s="1"/>
  <c r="A2052" i="52"/>
  <c r="AC2145" i="52"/>
  <c r="AD2145" i="52" s="1"/>
  <c r="AE2145" i="52" s="1"/>
  <c r="A2145" i="52"/>
  <c r="AC2016" i="52"/>
  <c r="AD2016" i="52" s="1"/>
  <c r="AE2016" i="52" s="1"/>
  <c r="A2016" i="52"/>
  <c r="AC2130" i="52"/>
  <c r="AD2130" i="52" s="1"/>
  <c r="AE2130" i="52" s="1"/>
  <c r="A2130" i="52"/>
  <c r="AC2081" i="52"/>
  <c r="AD2081" i="52" s="1"/>
  <c r="AE2081" i="52" s="1"/>
  <c r="A2081" i="52"/>
  <c r="AC2154" i="52"/>
  <c r="AD2154" i="52" s="1"/>
  <c r="AE2154" i="52" s="1"/>
  <c r="A2154" i="52"/>
  <c r="AC2071" i="52"/>
  <c r="AD2071" i="52" s="1"/>
  <c r="AE2071" i="52" s="1"/>
  <c r="A2071" i="52"/>
  <c r="AC2162" i="52"/>
  <c r="AD2162" i="52" s="1"/>
  <c r="AE2162" i="52" s="1"/>
  <c r="A2162" i="52"/>
  <c r="AC2011" i="52"/>
  <c r="AD2011" i="52" s="1"/>
  <c r="AE2011" i="52" s="1"/>
  <c r="A2011" i="52"/>
  <c r="AC2149" i="52"/>
  <c r="AD2149" i="52" s="1"/>
  <c r="AE2149" i="52" s="1"/>
  <c r="A2149" i="52"/>
  <c r="AC2110" i="52"/>
  <c r="AD2110" i="52" s="1"/>
  <c r="AE2110" i="52" s="1"/>
  <c r="A2110" i="52"/>
  <c r="AC2106" i="52"/>
  <c r="AD2106" i="52" s="1"/>
  <c r="AE2106" i="52" s="1"/>
  <c r="A2106" i="52"/>
  <c r="AC2133" i="52"/>
  <c r="AD2133" i="52" s="1"/>
  <c r="AE2133" i="52" s="1"/>
  <c r="A2133" i="52"/>
  <c r="AC2012" i="52"/>
  <c r="AD2012" i="52" s="1"/>
  <c r="AE2012" i="52" s="1"/>
  <c r="A2012" i="52"/>
  <c r="AC492" i="52"/>
  <c r="AD492" i="52" s="1"/>
  <c r="AE492" i="52" s="1"/>
  <c r="A492" i="52"/>
  <c r="AC567" i="52"/>
  <c r="AD567" i="52" s="1"/>
  <c r="AE567" i="52" s="1"/>
  <c r="A567" i="52"/>
  <c r="A601" i="52"/>
  <c r="AC434" i="52"/>
  <c r="AD434" i="52" s="1"/>
  <c r="AE434" i="52" s="1"/>
  <c r="A434" i="52"/>
  <c r="AC422" i="52"/>
  <c r="AD422" i="52" s="1"/>
  <c r="AE422" i="52" s="1"/>
  <c r="A422" i="52"/>
  <c r="AC456" i="52"/>
  <c r="AD456" i="52" s="1"/>
  <c r="AE456" i="52" s="1"/>
  <c r="A456" i="52"/>
  <c r="AC451" i="52"/>
  <c r="AD451" i="52" s="1"/>
  <c r="AE451" i="52" s="1"/>
  <c r="A451" i="52"/>
  <c r="AC5750" i="52"/>
  <c r="AD5750" i="52" s="1"/>
  <c r="AE5750" i="52" s="1"/>
  <c r="A5750" i="52"/>
  <c r="AC476" i="52"/>
  <c r="AD476" i="52" s="1"/>
  <c r="AE476" i="52" s="1"/>
  <c r="A476" i="52"/>
  <c r="AC469" i="52"/>
  <c r="AD469" i="52" s="1"/>
  <c r="AE469" i="52" s="1"/>
  <c r="A469" i="52"/>
  <c r="AC6950" i="52"/>
  <c r="AD6950" i="52" s="1"/>
  <c r="AE6950" i="52" s="1"/>
  <c r="A6950" i="52"/>
  <c r="A213" i="52"/>
  <c r="A205" i="52"/>
  <c r="A488" i="52"/>
  <c r="A479" i="52"/>
  <c r="AC5785" i="52"/>
  <c r="AD5785" i="52" s="1"/>
  <c r="AE5785" i="52" s="1"/>
  <c r="A5785" i="52"/>
  <c r="AC5788" i="52"/>
  <c r="AD5788" i="52" s="1"/>
  <c r="AE5788" i="52" s="1"/>
  <c r="A5788" i="52"/>
  <c r="AC222" i="52"/>
  <c r="AD222" i="52" s="1"/>
  <c r="AE222" i="52" s="1"/>
  <c r="A222" i="52"/>
  <c r="AC4117" i="52"/>
  <c r="AD4117" i="52" s="1"/>
  <c r="AE4117" i="52" s="1"/>
  <c r="A4117" i="52"/>
  <c r="AC4120" i="52"/>
  <c r="AD4120" i="52" s="1"/>
  <c r="AE4120" i="52" s="1"/>
  <c r="A4120" i="52"/>
  <c r="AC446" i="52"/>
  <c r="AD446" i="52" s="1"/>
  <c r="AE446" i="52" s="1"/>
  <c r="A446" i="52"/>
  <c r="AC3873" i="52"/>
  <c r="AD3873" i="52" s="1"/>
  <c r="AE3873" i="52" s="1"/>
  <c r="A3873" i="52"/>
  <c r="AC5443" i="52"/>
  <c r="AD5443" i="52" s="1"/>
  <c r="AE5443" i="52" s="1"/>
  <c r="A5443" i="52"/>
  <c r="AC5438" i="52"/>
  <c r="AD5438" i="52" s="1"/>
  <c r="AE5438" i="52" s="1"/>
  <c r="A5438" i="52"/>
  <c r="AC578" i="52"/>
  <c r="AD578" i="52" s="1"/>
  <c r="AE578" i="52" s="1"/>
  <c r="A578" i="52"/>
  <c r="AC3917" i="52"/>
  <c r="AD3917" i="52" s="1"/>
  <c r="AE3917" i="52" s="1"/>
  <c r="A3917" i="52"/>
  <c r="AC5585" i="52"/>
  <c r="AD5585" i="52" s="1"/>
  <c r="AE5585" i="52" s="1"/>
  <c r="A5585" i="52"/>
  <c r="AC332" i="52"/>
  <c r="AD332" i="52" s="1"/>
  <c r="AE332" i="52" s="1"/>
  <c r="A332" i="52"/>
  <c r="AC6850" i="52"/>
  <c r="AD6850" i="52" s="1"/>
  <c r="AE6850" i="52" s="1"/>
  <c r="A6850" i="52"/>
  <c r="AC6843" i="52"/>
  <c r="AD6843" i="52" s="1"/>
  <c r="AE6843" i="52" s="1"/>
  <c r="A6843" i="52"/>
  <c r="AC7120" i="52"/>
  <c r="AD7120" i="52" s="1"/>
  <c r="AE7120" i="52" s="1"/>
  <c r="A7120" i="52"/>
  <c r="AC514" i="52"/>
  <c r="AD514" i="52" s="1"/>
  <c r="AE514" i="52" s="1"/>
  <c r="A514" i="52"/>
  <c r="A101" i="52"/>
  <c r="AC436" i="52"/>
  <c r="AD436" i="52" s="1"/>
  <c r="AE436" i="52" s="1"/>
  <c r="A436" i="52"/>
  <c r="AC5959" i="52"/>
  <c r="AD5959" i="52" s="1"/>
  <c r="AE5959" i="52" s="1"/>
  <c r="A5959" i="52"/>
  <c r="AC5956" i="52"/>
  <c r="AD5956" i="52" s="1"/>
  <c r="AE5956" i="52" s="1"/>
  <c r="A5956" i="52"/>
  <c r="AC397" i="52"/>
  <c r="AD397" i="52" s="1"/>
  <c r="AE397" i="52" s="1"/>
  <c r="A397" i="52"/>
  <c r="AC399" i="52"/>
  <c r="AD399" i="52" s="1"/>
  <c r="AE399" i="52" s="1"/>
  <c r="A399" i="52"/>
  <c r="AC5971" i="52"/>
  <c r="AD5971" i="52" s="1"/>
  <c r="AE5971" i="52" s="1"/>
  <c r="A5971" i="52"/>
  <c r="AC5614" i="52"/>
  <c r="AD5614" i="52" s="1"/>
  <c r="AE5614" i="52" s="1"/>
  <c r="A5614" i="52"/>
  <c r="AC590" i="52"/>
  <c r="AD590" i="52" s="1"/>
  <c r="AE590" i="52" s="1"/>
  <c r="A590" i="52"/>
  <c r="AC385" i="52"/>
  <c r="AD385" i="52" s="1"/>
  <c r="AE385" i="52" s="1"/>
  <c r="A385" i="52"/>
  <c r="AC372" i="52"/>
  <c r="AD372" i="52" s="1"/>
  <c r="AE372" i="52" s="1"/>
  <c r="A372" i="52"/>
  <c r="AC378" i="52"/>
  <c r="AD378" i="52" s="1"/>
  <c r="AE378" i="52" s="1"/>
  <c r="A378" i="52"/>
  <c r="AC370" i="52"/>
  <c r="AD370" i="52" s="1"/>
  <c r="AE370" i="52" s="1"/>
  <c r="A370" i="52"/>
  <c r="A240" i="52"/>
  <c r="AC7180" i="52"/>
  <c r="AD7180" i="52" s="1"/>
  <c r="AE7180" i="52" s="1"/>
  <c r="A7180" i="52"/>
  <c r="AC7115" i="52"/>
  <c r="AD7115" i="52" s="1"/>
  <c r="AE7115" i="52" s="1"/>
  <c r="A7115" i="52"/>
  <c r="AC7117" i="52"/>
  <c r="AD7117" i="52" s="1"/>
  <c r="AE7117" i="52" s="1"/>
  <c r="A7117" i="52"/>
  <c r="A312" i="52"/>
  <c r="A302" i="52"/>
  <c r="A300" i="52"/>
  <c r="AC4062" i="52"/>
  <c r="AD4062" i="52" s="1"/>
  <c r="AE4062" i="52" s="1"/>
  <c r="A4062" i="52"/>
  <c r="AC586" i="52"/>
  <c r="AD586" i="52" s="1"/>
  <c r="AE586" i="52" s="1"/>
  <c r="A586" i="52"/>
  <c r="AC233" i="52"/>
  <c r="AD233" i="52" s="1"/>
  <c r="AE233" i="52" s="1"/>
  <c r="A233" i="52"/>
  <c r="AC229" i="52"/>
  <c r="AD229" i="52" s="1"/>
  <c r="AE229" i="52" s="1"/>
  <c r="A229" i="52"/>
  <c r="AC7047" i="52"/>
  <c r="AD7047" i="52" s="1"/>
  <c r="AE7047" i="52" s="1"/>
  <c r="A7047" i="52"/>
  <c r="AC5696" i="52"/>
  <c r="AD5696" i="52" s="1"/>
  <c r="AE5696" i="52" s="1"/>
  <c r="A5696" i="52"/>
  <c r="AC3396" i="52"/>
  <c r="AD3396" i="52" s="1"/>
  <c r="AE3396" i="52" s="1"/>
  <c r="A3396" i="52"/>
  <c r="AC6744" i="52"/>
  <c r="AD6744" i="52" s="1"/>
  <c r="AE6744" i="52" s="1"/>
  <c r="A6744" i="52"/>
  <c r="AC4877" i="52"/>
  <c r="AD4877" i="52" s="1"/>
  <c r="AE4877" i="52" s="1"/>
  <c r="A4877" i="52"/>
  <c r="AC4863" i="52"/>
  <c r="AD4863" i="52" s="1"/>
  <c r="AE4863" i="52" s="1"/>
  <c r="A4863" i="52"/>
  <c r="AC4866" i="52"/>
  <c r="AD4866" i="52" s="1"/>
  <c r="AE4866" i="52" s="1"/>
  <c r="A4866" i="52"/>
  <c r="AC4880" i="52"/>
  <c r="AD4880" i="52" s="1"/>
  <c r="AE4880" i="52" s="1"/>
  <c r="A4880" i="52"/>
  <c r="AC6945" i="52"/>
  <c r="AD6945" i="52" s="1"/>
  <c r="AE6945" i="52" s="1"/>
  <c r="A6945" i="52"/>
  <c r="AC4300" i="52"/>
  <c r="AD4300" i="52" s="1"/>
  <c r="AE4300" i="52" s="1"/>
  <c r="A4300" i="52"/>
  <c r="AC4310" i="52"/>
  <c r="AD4310" i="52" s="1"/>
  <c r="AE4310" i="52" s="1"/>
  <c r="A4310" i="52"/>
  <c r="AC4302" i="52"/>
  <c r="AD4302" i="52" s="1"/>
  <c r="AE4302" i="52" s="1"/>
  <c r="A4302" i="52"/>
  <c r="AC4305" i="52"/>
  <c r="AD4305" i="52" s="1"/>
  <c r="AE4305" i="52" s="1"/>
  <c r="A4305" i="52"/>
  <c r="AC7092" i="52"/>
  <c r="AD7092" i="52" s="1"/>
  <c r="AE7092" i="52" s="1"/>
  <c r="A7092" i="52"/>
  <c r="AC7073" i="52"/>
  <c r="AD7073" i="52" s="1"/>
  <c r="AE7073" i="52" s="1"/>
  <c r="A7073" i="52"/>
  <c r="AC7057" i="52"/>
  <c r="AD7057" i="52" s="1"/>
  <c r="AE7057" i="52" s="1"/>
  <c r="A7057" i="52"/>
  <c r="AC7091" i="52"/>
  <c r="AD7091" i="52" s="1"/>
  <c r="AE7091" i="52" s="1"/>
  <c r="A7091" i="52"/>
  <c r="AC7072" i="52"/>
  <c r="AD7072" i="52" s="1"/>
  <c r="AE7072" i="52" s="1"/>
  <c r="A7072" i="52"/>
  <c r="AC7054" i="52"/>
  <c r="AD7054" i="52" s="1"/>
  <c r="AE7054" i="52" s="1"/>
  <c r="A7054" i="52"/>
  <c r="AC2319" i="52"/>
  <c r="AD2319" i="52" s="1"/>
  <c r="AE2319" i="52" s="1"/>
  <c r="A2319" i="52"/>
  <c r="AC6404" i="52"/>
  <c r="AD6404" i="52" s="1"/>
  <c r="AE6404" i="52" s="1"/>
  <c r="A6404" i="52"/>
  <c r="AC6400" i="52"/>
  <c r="AD6400" i="52" s="1"/>
  <c r="AE6400" i="52" s="1"/>
  <c r="A6400" i="52"/>
  <c r="AC4055" i="52"/>
  <c r="AD4055" i="52" s="1"/>
  <c r="AE4055" i="52" s="1"/>
  <c r="A4055" i="52"/>
  <c r="AC4058" i="52"/>
  <c r="AD4058" i="52" s="1"/>
  <c r="AE4058" i="52" s="1"/>
  <c r="A4058" i="52"/>
  <c r="AC6038" i="52"/>
  <c r="AD6038" i="52" s="1"/>
  <c r="AE6038" i="52" s="1"/>
  <c r="A6038" i="52"/>
  <c r="AC6046" i="52"/>
  <c r="AD6046" i="52" s="1"/>
  <c r="AE6046" i="52" s="1"/>
  <c r="A6046" i="52"/>
  <c r="AC6027" i="52"/>
  <c r="AD6027" i="52" s="1"/>
  <c r="AE6027" i="52" s="1"/>
  <c r="A6027" i="52"/>
  <c r="AC6013" i="52"/>
  <c r="AD6013" i="52" s="1"/>
  <c r="AE6013" i="52" s="1"/>
  <c r="A6013" i="52"/>
  <c r="AC6040" i="52"/>
  <c r="AD6040" i="52" s="1"/>
  <c r="AE6040" i="52" s="1"/>
  <c r="A6040" i="52"/>
  <c r="AC6017" i="52"/>
  <c r="AD6017" i="52" s="1"/>
  <c r="AE6017" i="52" s="1"/>
  <c r="A6017" i="52"/>
  <c r="AC2257" i="52"/>
  <c r="AD2257" i="52" s="1"/>
  <c r="AE2257" i="52" s="1"/>
  <c r="A2257" i="52"/>
  <c r="AC2241" i="52"/>
  <c r="AD2241" i="52" s="1"/>
  <c r="AE2241" i="52" s="1"/>
  <c r="A2241" i="52"/>
  <c r="AC2238" i="52"/>
  <c r="AD2238" i="52" s="1"/>
  <c r="AE2238" i="52" s="1"/>
  <c r="A2238" i="52"/>
  <c r="AC2263" i="52"/>
  <c r="AD2263" i="52" s="1"/>
  <c r="AE2263" i="52" s="1"/>
  <c r="A2263" i="52"/>
  <c r="AC2249" i="52"/>
  <c r="AD2249" i="52" s="1"/>
  <c r="AE2249" i="52" s="1"/>
  <c r="A2249" i="52"/>
  <c r="AC2237" i="52"/>
  <c r="AD2237" i="52" s="1"/>
  <c r="AE2237" i="52" s="1"/>
  <c r="A2237" i="52"/>
  <c r="A320" i="52"/>
  <c r="AC277" i="52"/>
  <c r="AD277" i="52" s="1"/>
  <c r="AE277" i="52" s="1"/>
  <c r="A277" i="52"/>
  <c r="AC280" i="52"/>
  <c r="AD280" i="52" s="1"/>
  <c r="AE280" i="52" s="1"/>
  <c r="A280" i="52"/>
  <c r="AC266" i="52"/>
  <c r="AD266" i="52" s="1"/>
  <c r="AE266" i="52" s="1"/>
  <c r="A266" i="52"/>
  <c r="AC41" i="52"/>
  <c r="AD41" i="52" s="1"/>
  <c r="AE41" i="52" s="1"/>
  <c r="A41" i="52"/>
  <c r="AC6758" i="52"/>
  <c r="AD6758" i="52" s="1"/>
  <c r="AE6758" i="52" s="1"/>
  <c r="A6758" i="52"/>
  <c r="AC6750" i="52"/>
  <c r="AD6750" i="52" s="1"/>
  <c r="AE6750" i="52" s="1"/>
  <c r="A6750" i="52"/>
  <c r="AC5916" i="52"/>
  <c r="AD5916" i="52" s="1"/>
  <c r="AE5916" i="52" s="1"/>
  <c r="A5916" i="52"/>
  <c r="AC5923" i="52"/>
  <c r="AD5923" i="52" s="1"/>
  <c r="AE5923" i="52" s="1"/>
  <c r="A5923" i="52"/>
  <c r="AC5926" i="52"/>
  <c r="AD5926" i="52" s="1"/>
  <c r="AE5926" i="52" s="1"/>
  <c r="A5926" i="52"/>
  <c r="AC5902" i="52"/>
  <c r="AD5902" i="52" s="1"/>
  <c r="AE5902" i="52" s="1"/>
  <c r="A5902" i="52"/>
  <c r="AC5895" i="52"/>
  <c r="AD5895" i="52" s="1"/>
  <c r="AE5895" i="52" s="1"/>
  <c r="A5895" i="52"/>
  <c r="AC5908" i="52"/>
  <c r="AD5908" i="52" s="1"/>
  <c r="AE5908" i="52" s="1"/>
  <c r="A5908" i="52"/>
  <c r="AC7022" i="52"/>
  <c r="AD7022" i="52" s="1"/>
  <c r="AE7022" i="52" s="1"/>
  <c r="A7022" i="52"/>
  <c r="A2349" i="52"/>
  <c r="AC1168" i="52"/>
  <c r="AD1168" i="52" s="1"/>
  <c r="AE1168" i="52" s="1"/>
  <c r="A1168" i="52"/>
  <c r="AC1197" i="52"/>
  <c r="AD1197" i="52" s="1"/>
  <c r="AE1197" i="52" s="1"/>
  <c r="A1197" i="52"/>
  <c r="AC1199" i="52"/>
  <c r="AD1199" i="52" s="1"/>
  <c r="AE1199" i="52" s="1"/>
  <c r="A1199" i="52"/>
  <c r="AC1188" i="52"/>
  <c r="AD1188" i="52" s="1"/>
  <c r="AE1188" i="52" s="1"/>
  <c r="A1188" i="52"/>
  <c r="AC4282" i="52"/>
  <c r="AD4282" i="52" s="1"/>
  <c r="AE4282" i="52" s="1"/>
  <c r="A4282" i="52"/>
  <c r="AC6802" i="52"/>
  <c r="AD6802" i="52" s="1"/>
  <c r="AE6802" i="52" s="1"/>
  <c r="A6802" i="52"/>
  <c r="AC6789" i="52"/>
  <c r="AD6789" i="52" s="1"/>
  <c r="AE6789" i="52" s="1"/>
  <c r="A6789" i="52"/>
  <c r="AC6768" i="52"/>
  <c r="AD6768" i="52" s="1"/>
  <c r="AE6768" i="52" s="1"/>
  <c r="A6768" i="52"/>
  <c r="AC6776" i="52"/>
  <c r="AD6776" i="52" s="1"/>
  <c r="AE6776" i="52" s="1"/>
  <c r="A6776" i="52"/>
  <c r="AC6783" i="52"/>
  <c r="AD6783" i="52" s="1"/>
  <c r="AE6783" i="52" s="1"/>
  <c r="A6783" i="52"/>
  <c r="AC6788" i="52"/>
  <c r="AD6788" i="52" s="1"/>
  <c r="AE6788" i="52" s="1"/>
  <c r="A6788" i="52"/>
  <c r="AC6183" i="52"/>
  <c r="AD6183" i="52" s="1"/>
  <c r="AE6183" i="52" s="1"/>
  <c r="A6183" i="52"/>
  <c r="AC6161" i="52"/>
  <c r="AD6161" i="52" s="1"/>
  <c r="AE6161" i="52" s="1"/>
  <c r="A6161" i="52"/>
  <c r="AC6168" i="52"/>
  <c r="AD6168" i="52" s="1"/>
  <c r="AE6168" i="52" s="1"/>
  <c r="A6168" i="52"/>
  <c r="AC5772" i="52"/>
  <c r="AD5772" i="52" s="1"/>
  <c r="AE5772" i="52" s="1"/>
  <c r="A5772" i="52"/>
  <c r="AC5759" i="52"/>
  <c r="AD5759" i="52" s="1"/>
  <c r="AE5759" i="52" s="1"/>
  <c r="A5759" i="52"/>
  <c r="AC5776" i="52"/>
  <c r="AD5776" i="52" s="1"/>
  <c r="AE5776" i="52" s="1"/>
  <c r="A5776" i="52"/>
  <c r="AC6573" i="52"/>
  <c r="AD6573" i="52" s="1"/>
  <c r="AE6573" i="52" s="1"/>
  <c r="A6573" i="52"/>
  <c r="AC6583" i="52"/>
  <c r="AD6583" i="52" s="1"/>
  <c r="AE6583" i="52" s="1"/>
  <c r="A6583" i="52"/>
  <c r="AC6577" i="52"/>
  <c r="AD6577" i="52" s="1"/>
  <c r="AE6577" i="52" s="1"/>
  <c r="A6577" i="52"/>
  <c r="AC5942" i="52"/>
  <c r="AD5942" i="52" s="1"/>
  <c r="AE5942" i="52" s="1"/>
  <c r="A5942" i="52"/>
  <c r="AC5934" i="52"/>
  <c r="AD5934" i="52" s="1"/>
  <c r="AE5934" i="52" s="1"/>
  <c r="A5934" i="52"/>
  <c r="AC7138" i="52"/>
  <c r="AD7138" i="52" s="1"/>
  <c r="AE7138" i="52" s="1"/>
  <c r="A7138" i="52"/>
  <c r="AC6982" i="52"/>
  <c r="AD6982" i="52" s="1"/>
  <c r="AE6982" i="52" s="1"/>
  <c r="A6982" i="52"/>
  <c r="AC6971" i="52"/>
  <c r="AD6971" i="52" s="1"/>
  <c r="AE6971" i="52" s="1"/>
  <c r="A6971" i="52"/>
  <c r="AC191" i="52"/>
  <c r="AD191" i="52" s="1"/>
  <c r="AE191" i="52" s="1"/>
  <c r="A191" i="52"/>
  <c r="AC195" i="52"/>
  <c r="AD195" i="52" s="1"/>
  <c r="AE195" i="52" s="1"/>
  <c r="A195" i="52"/>
  <c r="AC6086" i="52"/>
  <c r="AD6086" i="52" s="1"/>
  <c r="AE6086" i="52" s="1"/>
  <c r="A6086" i="52"/>
  <c r="AC3377" i="52"/>
  <c r="AD3377" i="52" s="1"/>
  <c r="AE3377" i="52" s="1"/>
  <c r="A3377" i="52"/>
  <c r="AC4080" i="52"/>
  <c r="AD4080" i="52" s="1"/>
  <c r="AE4080" i="52" s="1"/>
  <c r="A4080" i="52"/>
  <c r="AC4070" i="52"/>
  <c r="AD4070" i="52" s="1"/>
  <c r="AE4070" i="52" s="1"/>
  <c r="A4070" i="52"/>
  <c r="AC4186" i="52"/>
  <c r="AD4186" i="52" s="1"/>
  <c r="AE4186" i="52" s="1"/>
  <c r="A4186" i="52"/>
  <c r="AC4178" i="52"/>
  <c r="AD4178" i="52" s="1"/>
  <c r="AE4178" i="52" s="1"/>
  <c r="A4178" i="52"/>
  <c r="AC95" i="52"/>
  <c r="AD95" i="52" s="1"/>
  <c r="AE95" i="52" s="1"/>
  <c r="A95" i="52"/>
  <c r="AC81" i="52"/>
  <c r="AD81" i="52" s="1"/>
  <c r="AE81" i="52" s="1"/>
  <c r="A81" i="52"/>
  <c r="AC75" i="52"/>
  <c r="AD75" i="52" s="1"/>
  <c r="AE75" i="52" s="1"/>
  <c r="A75" i="52"/>
  <c r="AC21" i="52"/>
  <c r="AD21" i="52" s="1"/>
  <c r="AE21" i="52" s="1"/>
  <c r="A21" i="52"/>
  <c r="AC9" i="52"/>
  <c r="AD9" i="52" s="1"/>
  <c r="AE9" i="52" s="1"/>
  <c r="A9" i="52"/>
  <c r="AC6382" i="52"/>
  <c r="AD6382" i="52" s="1"/>
  <c r="AE6382" i="52" s="1"/>
  <c r="A6382" i="52"/>
  <c r="AC2341" i="52"/>
  <c r="AD2341" i="52" s="1"/>
  <c r="AE2341" i="52" s="1"/>
  <c r="A2341" i="52"/>
  <c r="AC2331" i="52"/>
  <c r="AD2331" i="52" s="1"/>
  <c r="AE2331" i="52" s="1"/>
  <c r="A2331" i="52"/>
  <c r="AC5873" i="52"/>
  <c r="AD5873" i="52" s="1"/>
  <c r="AE5873" i="52" s="1"/>
  <c r="A5873" i="52"/>
  <c r="AC5863" i="52"/>
  <c r="AD5863" i="52" s="1"/>
  <c r="AE5863" i="52" s="1"/>
  <c r="A5863" i="52"/>
  <c r="AC7109" i="52"/>
  <c r="AD7109" i="52" s="1"/>
  <c r="AE7109" i="52" s="1"/>
  <c r="A7109" i="52"/>
  <c r="AC7157" i="52"/>
  <c r="AD7157" i="52" s="1"/>
  <c r="AE7157" i="52" s="1"/>
  <c r="A7157" i="52"/>
  <c r="AC7141" i="52"/>
  <c r="AD7141" i="52" s="1"/>
  <c r="AE7141" i="52" s="1"/>
  <c r="A7141" i="52"/>
  <c r="AC7144" i="52"/>
  <c r="AD7144" i="52" s="1"/>
  <c r="AE7144" i="52" s="1"/>
  <c r="A7144" i="52"/>
  <c r="AC5588" i="52"/>
  <c r="AD5588" i="52" s="1"/>
  <c r="AE5588" i="52" s="1"/>
  <c r="A5588" i="52"/>
  <c r="AC6477" i="52"/>
  <c r="AD6477" i="52" s="1"/>
  <c r="AE6477" i="52" s="1"/>
  <c r="A6477" i="52"/>
  <c r="AC6485" i="52"/>
  <c r="AD6485" i="52" s="1"/>
  <c r="AE6485" i="52" s="1"/>
  <c r="A6485" i="52"/>
  <c r="AC6507" i="52"/>
  <c r="AD6507" i="52" s="1"/>
  <c r="AE6507" i="52" s="1"/>
  <c r="A6507" i="52"/>
  <c r="AC6480" i="52"/>
  <c r="AD6480" i="52" s="1"/>
  <c r="AE6480" i="52" s="1"/>
  <c r="A6480" i="52"/>
  <c r="AC6497" i="52"/>
  <c r="AD6497" i="52" s="1"/>
  <c r="AE6497" i="52" s="1"/>
  <c r="A6497" i="52"/>
  <c r="AC6509" i="52"/>
  <c r="AD6509" i="52" s="1"/>
  <c r="AE6509" i="52" s="1"/>
  <c r="A6509" i="52"/>
  <c r="AC4763" i="52"/>
  <c r="AD4763" i="52" s="1"/>
  <c r="AE4763" i="52" s="1"/>
  <c r="A4763" i="52"/>
  <c r="AC4762" i="52"/>
  <c r="AD4762" i="52" s="1"/>
  <c r="AE4762" i="52" s="1"/>
  <c r="A4762" i="52"/>
  <c r="AC4749" i="52"/>
  <c r="AD4749" i="52" s="1"/>
  <c r="AE4749" i="52" s="1"/>
  <c r="A4749" i="52"/>
  <c r="AC5656" i="52"/>
  <c r="AD5656" i="52" s="1"/>
  <c r="AE5656" i="52" s="1"/>
  <c r="A5656" i="52"/>
  <c r="AC5657" i="52"/>
  <c r="AD5657" i="52" s="1"/>
  <c r="AE5657" i="52" s="1"/>
  <c r="A5657" i="52"/>
  <c r="AC3945" i="52"/>
  <c r="AD3945" i="52" s="1"/>
  <c r="AE3945" i="52" s="1"/>
  <c r="A3945" i="52"/>
  <c r="AC3934" i="52"/>
  <c r="AD3934" i="52" s="1"/>
  <c r="AE3934" i="52" s="1"/>
  <c r="A3934" i="52"/>
  <c r="AC3924" i="52"/>
  <c r="AD3924" i="52" s="1"/>
  <c r="AE3924" i="52" s="1"/>
  <c r="A3924" i="52"/>
  <c r="AC3931" i="52"/>
  <c r="AD3931" i="52" s="1"/>
  <c r="AE3931" i="52" s="1"/>
  <c r="A3931" i="52"/>
  <c r="AC3951" i="52"/>
  <c r="AD3951" i="52" s="1"/>
  <c r="AE3951" i="52" s="1"/>
  <c r="A3951" i="52"/>
  <c r="AC292" i="52"/>
  <c r="AD292" i="52" s="1"/>
  <c r="AE292" i="52" s="1"/>
  <c r="A292" i="52"/>
  <c r="AC287" i="52"/>
  <c r="AD287" i="52" s="1"/>
  <c r="AE287" i="52" s="1"/>
  <c r="A287" i="52"/>
  <c r="AC527" i="52"/>
  <c r="AD527" i="52" s="1"/>
  <c r="AE527" i="52" s="1"/>
  <c r="A527" i="52"/>
  <c r="AC501" i="52"/>
  <c r="AD501" i="52" s="1"/>
  <c r="AE501" i="52" s="1"/>
  <c r="A501" i="52"/>
  <c r="AC4976" i="52"/>
  <c r="AD4976" i="52" s="1"/>
  <c r="AE4976" i="52" s="1"/>
  <c r="A4976" i="52"/>
  <c r="AC4967" i="52"/>
  <c r="AD4967" i="52" s="1"/>
  <c r="AE4967" i="52" s="1"/>
  <c r="A4967" i="52"/>
  <c r="AC4960" i="52"/>
  <c r="AD4960" i="52" s="1"/>
  <c r="AE4960" i="52" s="1"/>
  <c r="A4960" i="52"/>
  <c r="AC4930" i="52"/>
  <c r="AD4930" i="52" s="1"/>
  <c r="AE4930" i="52" s="1"/>
  <c r="A4930" i="52"/>
  <c r="AC4955" i="52"/>
  <c r="AD4955" i="52" s="1"/>
  <c r="AE4955" i="52" s="1"/>
  <c r="A4955" i="52"/>
  <c r="AC4968" i="52"/>
  <c r="AD4968" i="52" s="1"/>
  <c r="AE4968" i="52" s="1"/>
  <c r="A4968" i="52"/>
  <c r="AC4935" i="52"/>
  <c r="AD4935" i="52" s="1"/>
  <c r="AE4935" i="52" s="1"/>
  <c r="A4935" i="52"/>
  <c r="AC5496" i="52"/>
  <c r="AD5496" i="52" s="1"/>
  <c r="AE5496" i="52" s="1"/>
  <c r="A5496" i="52"/>
  <c r="AC5498" i="52"/>
  <c r="AD5498" i="52" s="1"/>
  <c r="AE5498" i="52" s="1"/>
  <c r="A5498" i="52"/>
  <c r="AC5516" i="52"/>
  <c r="AD5516" i="52" s="1"/>
  <c r="AE5516" i="52" s="1"/>
  <c r="A5516" i="52"/>
  <c r="AC5508" i="52"/>
  <c r="AD5508" i="52" s="1"/>
  <c r="AE5508" i="52" s="1"/>
  <c r="A5508" i="52"/>
  <c r="AC5463" i="52"/>
  <c r="AD5463" i="52" s="1"/>
  <c r="AE5463" i="52" s="1"/>
  <c r="A5463" i="52"/>
  <c r="AC5459" i="52"/>
  <c r="AD5459" i="52" s="1"/>
  <c r="AE5459" i="52" s="1"/>
  <c r="A5459" i="52"/>
  <c r="AC5472" i="52"/>
  <c r="AD5472" i="52" s="1"/>
  <c r="AE5472" i="52" s="1"/>
  <c r="A5472" i="52"/>
  <c r="AC5502" i="52"/>
  <c r="AD5502" i="52" s="1"/>
  <c r="AE5502" i="52" s="1"/>
  <c r="A5502" i="52"/>
  <c r="AC5484" i="52"/>
  <c r="AD5484" i="52" s="1"/>
  <c r="AE5484" i="52" s="1"/>
  <c r="A5484" i="52"/>
  <c r="AC5495" i="52"/>
  <c r="AD5495" i="52" s="1"/>
  <c r="AE5495" i="52" s="1"/>
  <c r="A5495" i="52"/>
  <c r="AC2312" i="52"/>
  <c r="AD2312" i="52" s="1"/>
  <c r="AE2312" i="52" s="1"/>
  <c r="A2312" i="52"/>
  <c r="AC2271" i="52"/>
  <c r="AD2271" i="52" s="1"/>
  <c r="AE2271" i="52" s="1"/>
  <c r="A2271" i="52"/>
  <c r="AC2287" i="52"/>
  <c r="AD2287" i="52" s="1"/>
  <c r="AE2287" i="52" s="1"/>
  <c r="A2287" i="52"/>
  <c r="AC2290" i="52"/>
  <c r="AD2290" i="52" s="1"/>
  <c r="AE2290" i="52" s="1"/>
  <c r="A2290" i="52"/>
  <c r="AC2265" i="52"/>
  <c r="AD2265" i="52" s="1"/>
  <c r="AE2265" i="52" s="1"/>
  <c r="A2265" i="52"/>
  <c r="AC2274" i="52"/>
  <c r="AD2274" i="52" s="1"/>
  <c r="AE2274" i="52" s="1"/>
  <c r="A2274" i="52"/>
  <c r="AC3262" i="52"/>
  <c r="AD3262" i="52" s="1"/>
  <c r="AE3262" i="52" s="1"/>
  <c r="A3262" i="52"/>
  <c r="AC3275" i="52"/>
  <c r="AD3275" i="52" s="1"/>
  <c r="AE3275" i="52" s="1"/>
  <c r="A3275" i="52"/>
  <c r="AC3306" i="52"/>
  <c r="AD3306" i="52" s="1"/>
  <c r="AE3306" i="52" s="1"/>
  <c r="A3306" i="52"/>
  <c r="AC3301" i="52"/>
  <c r="AD3301" i="52" s="1"/>
  <c r="AE3301" i="52" s="1"/>
  <c r="A3301" i="52"/>
  <c r="AC3285" i="52"/>
  <c r="AD3285" i="52" s="1"/>
  <c r="AE3285" i="52" s="1"/>
  <c r="A3285" i="52"/>
  <c r="AC3305" i="52"/>
  <c r="AD3305" i="52" s="1"/>
  <c r="AE3305" i="52" s="1"/>
  <c r="A3305" i="52"/>
  <c r="AC3291" i="52"/>
  <c r="AD3291" i="52" s="1"/>
  <c r="AE3291" i="52" s="1"/>
  <c r="A3291" i="52"/>
  <c r="AC5874" i="52"/>
  <c r="AD5874" i="52" s="1"/>
  <c r="AE5874" i="52" s="1"/>
  <c r="A5874" i="52"/>
  <c r="AC5861" i="52"/>
  <c r="AD5861" i="52" s="1"/>
  <c r="AE5861" i="52" s="1"/>
  <c r="A5861" i="52"/>
  <c r="AC5885" i="52"/>
  <c r="AD5885" i="52" s="1"/>
  <c r="AE5885" i="52" s="1"/>
  <c r="A5885" i="52"/>
  <c r="AC5866" i="52"/>
  <c r="AD5866" i="52" s="1"/>
  <c r="AE5866" i="52" s="1"/>
  <c r="A5866" i="52"/>
  <c r="AC5855" i="52"/>
  <c r="AD5855" i="52" s="1"/>
  <c r="AE5855" i="52" s="1"/>
  <c r="A5855" i="52"/>
  <c r="AC5845" i="52"/>
  <c r="AD5845" i="52" s="1"/>
  <c r="AE5845" i="52" s="1"/>
  <c r="A5845" i="52"/>
  <c r="AC5835" i="52"/>
  <c r="AD5835" i="52" s="1"/>
  <c r="AE5835" i="52" s="1"/>
  <c r="A5835" i="52"/>
  <c r="AC5884" i="52"/>
  <c r="AD5884" i="52" s="1"/>
  <c r="AE5884" i="52" s="1"/>
  <c r="A5884" i="52"/>
  <c r="AC5868" i="52"/>
  <c r="AD5868" i="52" s="1"/>
  <c r="AE5868" i="52" s="1"/>
  <c r="A5868" i="52"/>
  <c r="AC5852" i="52"/>
  <c r="AD5852" i="52" s="1"/>
  <c r="AE5852" i="52" s="1"/>
  <c r="A5852" i="52"/>
  <c r="AC5811" i="52"/>
  <c r="AD5811" i="52" s="1"/>
  <c r="AE5811" i="52" s="1"/>
  <c r="A5811" i="52"/>
  <c r="AC5825" i="52"/>
  <c r="AD5825" i="52" s="1"/>
  <c r="AE5825" i="52" s="1"/>
  <c r="A5825" i="52"/>
  <c r="AC5819" i="52"/>
  <c r="AD5819" i="52" s="1"/>
  <c r="AE5819" i="52" s="1"/>
  <c r="A5819" i="52"/>
  <c r="AC5807" i="52"/>
  <c r="AD5807" i="52" s="1"/>
  <c r="AE5807" i="52" s="1"/>
  <c r="A5807" i="52"/>
  <c r="AC3246" i="52"/>
  <c r="AD3246" i="52" s="1"/>
  <c r="AE3246" i="52" s="1"/>
  <c r="A3246" i="52"/>
  <c r="AC3248" i="52"/>
  <c r="AD3248" i="52" s="1"/>
  <c r="AE3248" i="52" s="1"/>
  <c r="A3248" i="52"/>
  <c r="AC3219" i="52"/>
  <c r="AD3219" i="52" s="1"/>
  <c r="AE3219" i="52" s="1"/>
  <c r="A3219" i="52"/>
  <c r="AC3223" i="52"/>
  <c r="AD3223" i="52" s="1"/>
  <c r="AE3223" i="52" s="1"/>
  <c r="A3223" i="52"/>
  <c r="AC3220" i="52"/>
  <c r="AD3220" i="52" s="1"/>
  <c r="AE3220" i="52" s="1"/>
  <c r="A3220" i="52"/>
  <c r="AC4786" i="52"/>
  <c r="AD4786" i="52" s="1"/>
  <c r="AE4786" i="52" s="1"/>
  <c r="A4786" i="52"/>
  <c r="AC5688" i="52"/>
  <c r="AD5688" i="52" s="1"/>
  <c r="AE5688" i="52" s="1"/>
  <c r="A5688" i="52"/>
  <c r="AC5303" i="52"/>
  <c r="AD5303" i="52" s="1"/>
  <c r="AE5303" i="52" s="1"/>
  <c r="A5303" i="52"/>
  <c r="AC5295" i="52"/>
  <c r="AD5295" i="52" s="1"/>
  <c r="AE5295" i="52" s="1"/>
  <c r="A5295" i="52"/>
  <c r="AC5283" i="52"/>
  <c r="AD5283" i="52" s="1"/>
  <c r="AE5283" i="52" s="1"/>
  <c r="A5283" i="52"/>
  <c r="AC5309" i="52"/>
  <c r="AD5309" i="52" s="1"/>
  <c r="AE5309" i="52" s="1"/>
  <c r="A5309" i="52"/>
  <c r="AC5300" i="52"/>
  <c r="AD5300" i="52" s="1"/>
  <c r="AE5300" i="52" s="1"/>
  <c r="A5300" i="52"/>
  <c r="AC5312" i="52"/>
  <c r="AD5312" i="52" s="1"/>
  <c r="AE5312" i="52" s="1"/>
  <c r="A5312" i="52"/>
  <c r="AC5281" i="52"/>
  <c r="AD5281" i="52" s="1"/>
  <c r="AE5281" i="52" s="1"/>
  <c r="A5281" i="52"/>
  <c r="AC6689" i="52"/>
  <c r="AD6689" i="52" s="1"/>
  <c r="AE6689" i="52" s="1"/>
  <c r="A6689" i="52"/>
  <c r="AC6671" i="52"/>
  <c r="AD6671" i="52" s="1"/>
  <c r="AE6671" i="52" s="1"/>
  <c r="A6671" i="52"/>
  <c r="AC6710" i="52"/>
  <c r="AD6710" i="52" s="1"/>
  <c r="AE6710" i="52" s="1"/>
  <c r="A6710" i="52"/>
  <c r="AC6682" i="52"/>
  <c r="AD6682" i="52" s="1"/>
  <c r="AE6682" i="52" s="1"/>
  <c r="A6682" i="52"/>
  <c r="AC6692" i="52"/>
  <c r="AD6692" i="52" s="1"/>
  <c r="AE6692" i="52" s="1"/>
  <c r="A6692" i="52"/>
  <c r="AC6672" i="52"/>
  <c r="AD6672" i="52" s="1"/>
  <c r="AE6672" i="52" s="1"/>
  <c r="A6672" i="52"/>
  <c r="AC40" i="52"/>
  <c r="AD40" i="52" s="1"/>
  <c r="AE40" i="52" s="1"/>
  <c r="A40" i="52"/>
  <c r="AC30" i="52"/>
  <c r="AD30" i="52" s="1"/>
  <c r="AE30" i="52" s="1"/>
  <c r="A30" i="52"/>
  <c r="A6103" i="52"/>
  <c r="A6097" i="52"/>
  <c r="AC5191" i="52"/>
  <c r="AD5191" i="52" s="1"/>
  <c r="AE5191" i="52" s="1"/>
  <c r="A5191" i="52"/>
  <c r="AC5163" i="52"/>
  <c r="AD5163" i="52" s="1"/>
  <c r="AE5163" i="52" s="1"/>
  <c r="A5163" i="52"/>
  <c r="AC5188" i="52"/>
  <c r="AD5188" i="52" s="1"/>
  <c r="AE5188" i="52" s="1"/>
  <c r="A5188" i="52"/>
  <c r="AC5192" i="52"/>
  <c r="AD5192" i="52" s="1"/>
  <c r="AE5192" i="52" s="1"/>
  <c r="A5192" i="52"/>
  <c r="AC5196" i="52"/>
  <c r="AD5196" i="52" s="1"/>
  <c r="AE5196" i="52" s="1"/>
  <c r="A5196" i="52"/>
  <c r="AC5201" i="52"/>
  <c r="AD5201" i="52" s="1"/>
  <c r="AE5201" i="52" s="1"/>
  <c r="A5201" i="52"/>
  <c r="AC5154" i="52"/>
  <c r="AD5154" i="52" s="1"/>
  <c r="AE5154" i="52" s="1"/>
  <c r="A5154" i="52"/>
  <c r="AC973" i="52"/>
  <c r="AD973" i="52" s="1"/>
  <c r="AE973" i="52" s="1"/>
  <c r="A973" i="52"/>
  <c r="AC970" i="52"/>
  <c r="AD970" i="52" s="1"/>
  <c r="AE970" i="52" s="1"/>
  <c r="A970" i="52"/>
  <c r="AC965" i="52"/>
  <c r="AD965" i="52" s="1"/>
  <c r="AE965" i="52" s="1"/>
  <c r="A965" i="52"/>
  <c r="AC953" i="52"/>
  <c r="AD953" i="52" s="1"/>
  <c r="AE953" i="52" s="1"/>
  <c r="A953" i="52"/>
  <c r="AC4098" i="52"/>
  <c r="AD4098" i="52" s="1"/>
  <c r="AE4098" i="52" s="1"/>
  <c r="A4098" i="52"/>
  <c r="AC4102" i="52"/>
  <c r="AD4102" i="52" s="1"/>
  <c r="AE4102" i="52" s="1"/>
  <c r="A4102" i="52"/>
  <c r="AC4106" i="52"/>
  <c r="AD4106" i="52" s="1"/>
  <c r="AE4106" i="52" s="1"/>
  <c r="A4106" i="52"/>
  <c r="AC3978" i="52"/>
  <c r="AD3978" i="52" s="1"/>
  <c r="AE3978" i="52" s="1"/>
  <c r="A3978" i="52"/>
  <c r="AC3963" i="52"/>
  <c r="AD3963" i="52" s="1"/>
  <c r="AE3963" i="52" s="1"/>
  <c r="A3963" i="52"/>
  <c r="AC3974" i="52"/>
  <c r="AD3974" i="52" s="1"/>
  <c r="AE3974" i="52" s="1"/>
  <c r="A3974" i="52"/>
  <c r="AC3975" i="52"/>
  <c r="AD3975" i="52" s="1"/>
  <c r="AE3975" i="52" s="1"/>
  <c r="A3975" i="52"/>
  <c r="AC414" i="52"/>
  <c r="AD414" i="52" s="1"/>
  <c r="AE414" i="52" s="1"/>
  <c r="A414" i="52"/>
  <c r="AC188" i="52"/>
  <c r="AD188" i="52" s="1"/>
  <c r="AE188" i="52" s="1"/>
  <c r="A188" i="52"/>
  <c r="AC175" i="52"/>
  <c r="AD175" i="52" s="1"/>
  <c r="AE175" i="52" s="1"/>
  <c r="A175" i="52"/>
  <c r="AC176" i="52"/>
  <c r="AD176" i="52" s="1"/>
  <c r="AE176" i="52" s="1"/>
  <c r="A176" i="52"/>
  <c r="AC6647" i="52"/>
  <c r="AD6647" i="52" s="1"/>
  <c r="AE6647" i="52" s="1"/>
  <c r="A6647" i="52"/>
  <c r="AC6623" i="52"/>
  <c r="AD6623" i="52" s="1"/>
  <c r="AE6623" i="52" s="1"/>
  <c r="A6623" i="52"/>
  <c r="AC6652" i="52"/>
  <c r="AD6652" i="52" s="1"/>
  <c r="AE6652" i="52" s="1"/>
  <c r="A6652" i="52"/>
  <c r="AC6609" i="52"/>
  <c r="AD6609" i="52" s="1"/>
  <c r="AE6609" i="52" s="1"/>
  <c r="A6609" i="52"/>
  <c r="AC6619" i="52"/>
  <c r="AD6619" i="52" s="1"/>
  <c r="AE6619" i="52" s="1"/>
  <c r="A6619" i="52"/>
  <c r="AC6627" i="52"/>
  <c r="AD6627" i="52" s="1"/>
  <c r="AE6627" i="52" s="1"/>
  <c r="A6627" i="52"/>
  <c r="AC6596" i="52"/>
  <c r="AD6596" i="52" s="1"/>
  <c r="AE6596" i="52" s="1"/>
  <c r="A6596" i="52"/>
  <c r="AC6591" i="52"/>
  <c r="AD6591" i="52" s="1"/>
  <c r="AE6591" i="52" s="1"/>
  <c r="A6591" i="52"/>
  <c r="AC7041" i="52"/>
  <c r="AD7041" i="52" s="1"/>
  <c r="AE7041" i="52" s="1"/>
  <c r="A7041" i="52"/>
  <c r="AC6999" i="52"/>
  <c r="AD6999" i="52" s="1"/>
  <c r="AE6999" i="52" s="1"/>
  <c r="A6999" i="52"/>
  <c r="AC6997" i="52"/>
  <c r="AD6997" i="52" s="1"/>
  <c r="AE6997" i="52" s="1"/>
  <c r="A6997" i="52"/>
  <c r="A3309" i="52"/>
  <c r="AC5598" i="52"/>
  <c r="AD5598" i="52" s="1"/>
  <c r="AE5598" i="52" s="1"/>
  <c r="A5598" i="52"/>
  <c r="AC5605" i="52"/>
  <c r="AD5605" i="52" s="1"/>
  <c r="AE5605" i="52" s="1"/>
  <c r="A5605" i="52"/>
  <c r="A5666" i="52"/>
  <c r="AC1223" i="52"/>
  <c r="AD1223" i="52" s="1"/>
  <c r="AE1223" i="52" s="1"/>
  <c r="A1223" i="52"/>
  <c r="AC1229" i="52"/>
  <c r="AD1229" i="52" s="1"/>
  <c r="AE1229" i="52" s="1"/>
  <c r="A1229" i="52"/>
  <c r="AC1227" i="52"/>
  <c r="AD1227" i="52" s="1"/>
  <c r="AE1227" i="52" s="1"/>
  <c r="A1227" i="52"/>
  <c r="AC1214" i="52"/>
  <c r="AD1214" i="52" s="1"/>
  <c r="AE1214" i="52" s="1"/>
  <c r="A1214" i="52"/>
  <c r="A3389" i="52"/>
  <c r="A3383" i="52"/>
  <c r="AC5579" i="52"/>
  <c r="AD5579" i="52" s="1"/>
  <c r="AE5579" i="52" s="1"/>
  <c r="A5579" i="52"/>
  <c r="AC5557" i="52"/>
  <c r="AD5557" i="52" s="1"/>
  <c r="AE5557" i="52" s="1"/>
  <c r="A5557" i="52"/>
  <c r="AC5561" i="52"/>
  <c r="AD5561" i="52" s="1"/>
  <c r="AE5561" i="52" s="1"/>
  <c r="A5561" i="52"/>
  <c r="AC5522" i="52"/>
  <c r="AD5522" i="52" s="1"/>
  <c r="AE5522" i="52" s="1"/>
  <c r="A5522" i="52"/>
  <c r="AC5559" i="52"/>
  <c r="AD5559" i="52" s="1"/>
  <c r="AE5559" i="52" s="1"/>
  <c r="A5559" i="52"/>
  <c r="AC5528" i="52"/>
  <c r="AD5528" i="52" s="1"/>
  <c r="AE5528" i="52" s="1"/>
  <c r="A5528" i="52"/>
  <c r="AC5533" i="52"/>
  <c r="AD5533" i="52" s="1"/>
  <c r="AE5533" i="52" s="1"/>
  <c r="A5533" i="52"/>
  <c r="AC5999" i="52"/>
  <c r="AD5999" i="52" s="1"/>
  <c r="AE5999" i="52" s="1"/>
  <c r="A5999" i="52"/>
  <c r="AC5979" i="52"/>
  <c r="AD5979" i="52" s="1"/>
  <c r="AE5979" i="52" s="1"/>
  <c r="A5979" i="52"/>
  <c r="AC5986" i="52"/>
  <c r="AD5986" i="52" s="1"/>
  <c r="AE5986" i="52" s="1"/>
  <c r="A5986" i="52"/>
  <c r="AC5984" i="52"/>
  <c r="AD5984" i="52" s="1"/>
  <c r="AE5984" i="52" s="1"/>
  <c r="A5984" i="52"/>
  <c r="AC4008" i="52"/>
  <c r="AD4008" i="52" s="1"/>
  <c r="AE4008" i="52" s="1"/>
  <c r="A4008" i="52"/>
  <c r="AC3989" i="52"/>
  <c r="AD3989" i="52" s="1"/>
  <c r="AE3989" i="52" s="1"/>
  <c r="A3989" i="52"/>
  <c r="AC4000" i="52"/>
  <c r="AD4000" i="52" s="1"/>
  <c r="AE4000" i="52" s="1"/>
  <c r="A4000" i="52"/>
  <c r="AC3983" i="52"/>
  <c r="AD3983" i="52" s="1"/>
  <c r="AE3983" i="52" s="1"/>
  <c r="A3983" i="52"/>
  <c r="AC4465" i="52"/>
  <c r="AD4465" i="52" s="1"/>
  <c r="AE4465" i="52" s="1"/>
  <c r="A4465" i="52"/>
  <c r="AC4448" i="52"/>
  <c r="AD4448" i="52" s="1"/>
  <c r="AE4448" i="52" s="1"/>
  <c r="A4448" i="52"/>
  <c r="AC4498" i="52"/>
  <c r="AD4498" i="52" s="1"/>
  <c r="AE4498" i="52" s="1"/>
  <c r="A4498" i="52"/>
  <c r="AC4477" i="52"/>
  <c r="AD4477" i="52" s="1"/>
  <c r="AE4477" i="52" s="1"/>
  <c r="A4477" i="52"/>
  <c r="AC4522" i="52"/>
  <c r="AD4522" i="52" s="1"/>
  <c r="AE4522" i="52" s="1"/>
  <c r="A4522" i="52"/>
  <c r="AC4450" i="52"/>
  <c r="AD4450" i="52" s="1"/>
  <c r="AE4450" i="52" s="1"/>
  <c r="A4450" i="52"/>
  <c r="AC4473" i="52"/>
  <c r="AD4473" i="52" s="1"/>
  <c r="AE4473" i="52" s="1"/>
  <c r="A4473" i="52"/>
  <c r="AC4479" i="52"/>
  <c r="AD4479" i="52" s="1"/>
  <c r="AE4479" i="52" s="1"/>
  <c r="A4479" i="52"/>
  <c r="AC4520" i="52"/>
  <c r="AD4520" i="52" s="1"/>
  <c r="AE4520" i="52" s="1"/>
  <c r="A4520" i="52"/>
  <c r="AC4464" i="52"/>
  <c r="AD4464" i="52" s="1"/>
  <c r="AE4464" i="52" s="1"/>
  <c r="A4464" i="52"/>
  <c r="AC4519" i="52"/>
  <c r="AD4519" i="52" s="1"/>
  <c r="AE4519" i="52" s="1"/>
  <c r="A4519" i="52"/>
  <c r="AC4454" i="52"/>
  <c r="AD4454" i="52" s="1"/>
  <c r="AE4454" i="52" s="1"/>
  <c r="A4454" i="52"/>
  <c r="AC4490" i="52"/>
  <c r="AD4490" i="52" s="1"/>
  <c r="AE4490" i="52" s="1"/>
  <c r="A4490" i="52"/>
  <c r="AC544" i="52"/>
  <c r="AD544" i="52" s="1"/>
  <c r="AE544" i="52" s="1"/>
  <c r="A544" i="52"/>
  <c r="AC349" i="52"/>
  <c r="AD349" i="52" s="1"/>
  <c r="AE349" i="52" s="1"/>
  <c r="A349" i="52"/>
  <c r="AC342" i="52"/>
  <c r="AD342" i="52" s="1"/>
  <c r="AE342" i="52" s="1"/>
  <c r="A342" i="52"/>
  <c r="AC809" i="52"/>
  <c r="AD809" i="52" s="1"/>
  <c r="AE809" i="52" s="1"/>
  <c r="A809" i="52"/>
  <c r="AC817" i="52"/>
  <c r="AD817" i="52" s="1"/>
  <c r="AE817" i="52" s="1"/>
  <c r="A817" i="52"/>
  <c r="AC800" i="52"/>
  <c r="AD800" i="52" s="1"/>
  <c r="AE800" i="52" s="1"/>
  <c r="A800" i="52"/>
  <c r="AC741" i="52"/>
  <c r="AD741" i="52" s="1"/>
  <c r="AE741" i="52" s="1"/>
  <c r="A741" i="52"/>
  <c r="AC787" i="52"/>
  <c r="AD787" i="52" s="1"/>
  <c r="AE787" i="52" s="1"/>
  <c r="A787" i="52"/>
  <c r="AC732" i="52"/>
  <c r="AD732" i="52" s="1"/>
  <c r="AE732" i="52" s="1"/>
  <c r="A732" i="52"/>
  <c r="AC784" i="52"/>
  <c r="AD784" i="52" s="1"/>
  <c r="AE784" i="52" s="1"/>
  <c r="A784" i="52"/>
  <c r="AC744" i="52"/>
  <c r="AD744" i="52" s="1"/>
  <c r="AE744" i="52" s="1"/>
  <c r="A744" i="52"/>
  <c r="AC751" i="52"/>
  <c r="AD751" i="52" s="1"/>
  <c r="AE751" i="52" s="1"/>
  <c r="A751" i="52"/>
  <c r="AC747" i="52"/>
  <c r="AD747" i="52" s="1"/>
  <c r="AE747" i="52" s="1"/>
  <c r="A747" i="52"/>
  <c r="AC764" i="52"/>
  <c r="AD764" i="52" s="1"/>
  <c r="AE764" i="52" s="1"/>
  <c r="A764" i="52"/>
  <c r="AC68" i="52"/>
  <c r="AD68" i="52" s="1"/>
  <c r="AE68" i="52" s="1"/>
  <c r="A68" i="52"/>
  <c r="AC50" i="52"/>
  <c r="AD50" i="52" s="1"/>
  <c r="AE50" i="52" s="1"/>
  <c r="A50" i="52"/>
  <c r="AC70" i="52"/>
  <c r="AD70" i="52" s="1"/>
  <c r="AE70" i="52" s="1"/>
  <c r="A70" i="52"/>
  <c r="AC62" i="52"/>
  <c r="AD62" i="52" s="1"/>
  <c r="AE62" i="52" s="1"/>
  <c r="A62" i="52"/>
  <c r="AC929" i="52"/>
  <c r="AD929" i="52" s="1"/>
  <c r="AE929" i="52" s="1"/>
  <c r="A929" i="52"/>
  <c r="AC945" i="52"/>
  <c r="AD945" i="52" s="1"/>
  <c r="AE945" i="52" s="1"/>
  <c r="A945" i="52"/>
  <c r="AC911" i="52"/>
  <c r="AD911" i="52" s="1"/>
  <c r="AE911" i="52" s="1"/>
  <c r="A911" i="52"/>
  <c r="AC923" i="52"/>
  <c r="AD923" i="52" s="1"/>
  <c r="AE923" i="52" s="1"/>
  <c r="A923" i="52"/>
  <c r="AC915" i="52"/>
  <c r="AD915" i="52" s="1"/>
  <c r="AE915" i="52" s="1"/>
  <c r="A915" i="52"/>
  <c r="AC872" i="52"/>
  <c r="AD872" i="52" s="1"/>
  <c r="AE872" i="52" s="1"/>
  <c r="A872" i="52"/>
  <c r="AC847" i="52"/>
  <c r="AD847" i="52" s="1"/>
  <c r="AE847" i="52" s="1"/>
  <c r="A847" i="52"/>
  <c r="AC876" i="52"/>
  <c r="AD876" i="52" s="1"/>
  <c r="AE876" i="52" s="1"/>
  <c r="A876" i="52"/>
  <c r="AC841" i="52"/>
  <c r="AD841" i="52" s="1"/>
  <c r="AE841" i="52" s="1"/>
  <c r="A841" i="52"/>
  <c r="AC866" i="52"/>
  <c r="AD866" i="52" s="1"/>
  <c r="AE866" i="52" s="1"/>
  <c r="A866" i="52"/>
  <c r="AC834" i="52"/>
  <c r="AD834" i="52" s="1"/>
  <c r="AE834" i="52" s="1"/>
  <c r="A834" i="52"/>
  <c r="AC874" i="52"/>
  <c r="AD874" i="52" s="1"/>
  <c r="AE874" i="52" s="1"/>
  <c r="A874" i="52"/>
  <c r="AC4994" i="52"/>
  <c r="AD4994" i="52" s="1"/>
  <c r="AE4994" i="52" s="1"/>
  <c r="A4994" i="52"/>
  <c r="AC5004" i="52"/>
  <c r="AD5004" i="52" s="1"/>
  <c r="AE5004" i="52" s="1"/>
  <c r="A5004" i="52"/>
  <c r="AC4987" i="52"/>
  <c r="AD4987" i="52" s="1"/>
  <c r="AE4987" i="52" s="1"/>
  <c r="A4987" i="52"/>
  <c r="AC5017" i="52"/>
  <c r="AD5017" i="52" s="1"/>
  <c r="AE5017" i="52" s="1"/>
  <c r="A5017" i="52"/>
  <c r="AC5038" i="52"/>
  <c r="AD5038" i="52" s="1"/>
  <c r="AE5038" i="52" s="1"/>
  <c r="A5038" i="52"/>
  <c r="AC5026" i="52"/>
  <c r="AD5026" i="52" s="1"/>
  <c r="AE5026" i="52" s="1"/>
  <c r="A5026" i="52"/>
  <c r="AC5018" i="52"/>
  <c r="AD5018" i="52" s="1"/>
  <c r="AE5018" i="52" s="1"/>
  <c r="A5018" i="52"/>
  <c r="A3502" i="52"/>
  <c r="A3475" i="52"/>
  <c r="A3479" i="52"/>
  <c r="A3489" i="52"/>
  <c r="AC7187" i="52"/>
  <c r="AD7187" i="52" s="1"/>
  <c r="AE7187" i="52" s="1"/>
  <c r="A7187" i="52"/>
  <c r="AC3547" i="52"/>
  <c r="AD3547" i="52" s="1"/>
  <c r="AE3547" i="52" s="1"/>
  <c r="A3547" i="52"/>
  <c r="AC3541" i="52"/>
  <c r="AD3541" i="52" s="1"/>
  <c r="AE3541" i="52" s="1"/>
  <c r="A3541" i="52"/>
  <c r="AC3532" i="52"/>
  <c r="AD3532" i="52" s="1"/>
  <c r="AE3532" i="52" s="1"/>
  <c r="A3532" i="52"/>
  <c r="AC3566" i="52"/>
  <c r="AD3566" i="52" s="1"/>
  <c r="AE3566" i="52" s="1"/>
  <c r="A3566" i="52"/>
  <c r="AC3545" i="52"/>
  <c r="AD3545" i="52" s="1"/>
  <c r="AE3545" i="52" s="1"/>
  <c r="A3545" i="52"/>
  <c r="AC3559" i="52"/>
  <c r="AD3559" i="52" s="1"/>
  <c r="AE3559" i="52" s="1"/>
  <c r="A3559" i="52"/>
  <c r="AC3510" i="52"/>
  <c r="AD3510" i="52" s="1"/>
  <c r="AE3510" i="52" s="1"/>
  <c r="A3510" i="52"/>
  <c r="AC3538" i="52"/>
  <c r="AD3538" i="52" s="1"/>
  <c r="AE3538" i="52" s="1"/>
  <c r="A3538" i="52"/>
  <c r="AC3539" i="52"/>
  <c r="AD3539" i="52" s="1"/>
  <c r="AE3539" i="52" s="1"/>
  <c r="A3539" i="52"/>
  <c r="AC5966" i="52"/>
  <c r="AD5966" i="52" s="1"/>
  <c r="AE5966" i="52" s="1"/>
  <c r="A5966" i="52"/>
  <c r="AC672" i="52"/>
  <c r="AD672" i="52" s="1"/>
  <c r="AE672" i="52" s="1"/>
  <c r="A672" i="52"/>
  <c r="AC673" i="52"/>
  <c r="AD673" i="52" s="1"/>
  <c r="AE673" i="52" s="1"/>
  <c r="A673" i="52"/>
  <c r="AC680" i="52"/>
  <c r="AD680" i="52" s="1"/>
  <c r="AE680" i="52" s="1"/>
  <c r="A680" i="52"/>
  <c r="AC689" i="52"/>
  <c r="AD689" i="52" s="1"/>
  <c r="AE689" i="52" s="1"/>
  <c r="A689" i="52"/>
  <c r="AC698" i="52"/>
  <c r="AD698" i="52" s="1"/>
  <c r="AE698" i="52" s="1"/>
  <c r="A698" i="52"/>
  <c r="AC657" i="52"/>
  <c r="AD657" i="52" s="1"/>
  <c r="AE657" i="52" s="1"/>
  <c r="A657" i="52"/>
  <c r="AC690" i="52"/>
  <c r="AD690" i="52" s="1"/>
  <c r="AE690" i="52" s="1"/>
  <c r="A690" i="52"/>
  <c r="AC674" i="52"/>
  <c r="AD674" i="52" s="1"/>
  <c r="AE674" i="52" s="1"/>
  <c r="A674" i="52"/>
  <c r="AC628" i="52"/>
  <c r="AD628" i="52" s="1"/>
  <c r="AE628" i="52" s="1"/>
  <c r="A628" i="52"/>
  <c r="AC663" i="52"/>
  <c r="AD663" i="52" s="1"/>
  <c r="AE663" i="52" s="1"/>
  <c r="A663" i="52"/>
  <c r="AC661" i="52"/>
  <c r="AD661" i="52" s="1"/>
  <c r="AE661" i="52" s="1"/>
  <c r="A661" i="52"/>
  <c r="AC697" i="52"/>
  <c r="AD697" i="52" s="1"/>
  <c r="AE697" i="52" s="1"/>
  <c r="A697" i="52"/>
  <c r="AC1059" i="52"/>
  <c r="AD1059" i="52" s="1"/>
  <c r="AE1059" i="52" s="1"/>
  <c r="A1059" i="52"/>
  <c r="AC1051" i="52"/>
  <c r="AD1051" i="52" s="1"/>
  <c r="AE1051" i="52" s="1"/>
  <c r="A1051" i="52"/>
  <c r="AC1013" i="52"/>
  <c r="AD1013" i="52" s="1"/>
  <c r="AE1013" i="52" s="1"/>
  <c r="A1013" i="52"/>
  <c r="AC1021" i="52"/>
  <c r="AD1021" i="52" s="1"/>
  <c r="AE1021" i="52" s="1"/>
  <c r="A1021" i="52"/>
  <c r="AC999" i="52"/>
  <c r="AD999" i="52" s="1"/>
  <c r="AE999" i="52" s="1"/>
  <c r="A999" i="52"/>
  <c r="AC1030" i="52"/>
  <c r="AD1030" i="52" s="1"/>
  <c r="AE1030" i="52" s="1"/>
  <c r="A1030" i="52"/>
  <c r="AC1009" i="52"/>
  <c r="AD1009" i="52" s="1"/>
  <c r="AE1009" i="52" s="1"/>
  <c r="A1009" i="52"/>
  <c r="AC1004" i="52"/>
  <c r="AD1004" i="52" s="1"/>
  <c r="AE1004" i="52" s="1"/>
  <c r="A1004" i="52"/>
  <c r="AC4916" i="52"/>
  <c r="AD4916" i="52" s="1"/>
  <c r="AE4916" i="52" s="1"/>
  <c r="A4916" i="52"/>
  <c r="AC4896" i="52"/>
  <c r="AD4896" i="52" s="1"/>
  <c r="AE4896" i="52" s="1"/>
  <c r="A4896" i="52"/>
  <c r="AC4897" i="52"/>
  <c r="AD4897" i="52" s="1"/>
  <c r="AE4897" i="52" s="1"/>
  <c r="A4897" i="52"/>
  <c r="AC4909" i="52"/>
  <c r="AD4909" i="52" s="1"/>
  <c r="AE4909" i="52" s="1"/>
  <c r="A4909" i="52"/>
  <c r="A4773" i="52"/>
  <c r="AC3579" i="52"/>
  <c r="AD3579" i="52" s="1"/>
  <c r="AE3579" i="52" s="1"/>
  <c r="A3579" i="52"/>
  <c r="AC3727" i="52"/>
  <c r="AD3727" i="52" s="1"/>
  <c r="AE3727" i="52" s="1"/>
  <c r="A3727" i="52"/>
  <c r="AC3722" i="52"/>
  <c r="AD3722" i="52" s="1"/>
  <c r="AE3722" i="52" s="1"/>
  <c r="A3722" i="52"/>
  <c r="AC3774" i="52"/>
  <c r="AD3774" i="52" s="1"/>
  <c r="AE3774" i="52" s="1"/>
  <c r="A3774" i="52"/>
  <c r="AC3766" i="52"/>
  <c r="AD3766" i="52" s="1"/>
  <c r="AE3766" i="52" s="1"/>
  <c r="A3766" i="52"/>
  <c r="AC3773" i="52"/>
  <c r="AD3773" i="52" s="1"/>
  <c r="AE3773" i="52" s="1"/>
  <c r="A3773" i="52"/>
  <c r="AC3734" i="52"/>
  <c r="AD3734" i="52" s="1"/>
  <c r="AE3734" i="52" s="1"/>
  <c r="A3734" i="52"/>
  <c r="AC3756" i="52"/>
  <c r="AD3756" i="52" s="1"/>
  <c r="AE3756" i="52" s="1"/>
  <c r="A3756" i="52"/>
  <c r="AC3769" i="52"/>
  <c r="AD3769" i="52" s="1"/>
  <c r="AE3769" i="52" s="1"/>
  <c r="A3769" i="52"/>
  <c r="AC3735" i="52"/>
  <c r="AD3735" i="52" s="1"/>
  <c r="AE3735" i="52" s="1"/>
  <c r="A3735" i="52"/>
  <c r="AC3761" i="52"/>
  <c r="AD3761" i="52" s="1"/>
  <c r="AE3761" i="52" s="1"/>
  <c r="A3761" i="52"/>
  <c r="AC3447" i="52"/>
  <c r="AD3447" i="52" s="1"/>
  <c r="AE3447" i="52" s="1"/>
  <c r="A3447" i="52"/>
  <c r="AC3432" i="52"/>
  <c r="AD3432" i="52" s="1"/>
  <c r="AE3432" i="52" s="1"/>
  <c r="A3432" i="52"/>
  <c r="AC367" i="52"/>
  <c r="AD367" i="52" s="1"/>
  <c r="AE367" i="52" s="1"/>
  <c r="A367" i="52"/>
  <c r="AC358" i="52"/>
  <c r="AD358" i="52" s="1"/>
  <c r="AE358" i="52" s="1"/>
  <c r="A358" i="52"/>
  <c r="AC4779" i="52"/>
  <c r="AD4779" i="52" s="1"/>
  <c r="AE4779" i="52" s="1"/>
  <c r="A4779" i="52"/>
  <c r="AC6722" i="52"/>
  <c r="AD6722" i="52" s="1"/>
  <c r="AE6722" i="52" s="1"/>
  <c r="A6722" i="52"/>
  <c r="AC994" i="52"/>
  <c r="AD994" i="52" s="1"/>
  <c r="AE994" i="52" s="1"/>
  <c r="A994" i="52"/>
  <c r="AC985" i="52"/>
  <c r="AD985" i="52" s="1"/>
  <c r="AE985" i="52" s="1"/>
  <c r="A985" i="52"/>
  <c r="AC981" i="52"/>
  <c r="AD981" i="52" s="1"/>
  <c r="AE981" i="52" s="1"/>
  <c r="A981" i="52"/>
  <c r="AC6467" i="52"/>
  <c r="AD6467" i="52" s="1"/>
  <c r="AE6467" i="52" s="1"/>
  <c r="A6467" i="52"/>
  <c r="AC6423" i="52"/>
  <c r="AD6423" i="52" s="1"/>
  <c r="AE6423" i="52" s="1"/>
  <c r="A6423" i="52"/>
  <c r="AC6427" i="52"/>
  <c r="AD6427" i="52" s="1"/>
  <c r="AE6427" i="52" s="1"/>
  <c r="A6427" i="52"/>
  <c r="AC6442" i="52"/>
  <c r="AD6442" i="52" s="1"/>
  <c r="AE6442" i="52" s="1"/>
  <c r="A6442" i="52"/>
  <c r="AC6464" i="52"/>
  <c r="AD6464" i="52" s="1"/>
  <c r="AE6464" i="52" s="1"/>
  <c r="A6464" i="52"/>
  <c r="AC6426" i="52"/>
  <c r="AD6426" i="52" s="1"/>
  <c r="AE6426" i="52" s="1"/>
  <c r="A6426" i="52"/>
  <c r="AC6451" i="52"/>
  <c r="AD6451" i="52" s="1"/>
  <c r="AE6451" i="52" s="1"/>
  <c r="A6451" i="52"/>
  <c r="AC6437" i="52"/>
  <c r="AD6437" i="52" s="1"/>
  <c r="AE6437" i="52" s="1"/>
  <c r="A6437" i="52"/>
  <c r="AC6407" i="52"/>
  <c r="AD6407" i="52" s="1"/>
  <c r="AE6407" i="52" s="1"/>
  <c r="A6407" i="52"/>
  <c r="AC5137" i="52"/>
  <c r="AD5137" i="52" s="1"/>
  <c r="AE5137" i="52" s="1"/>
  <c r="A5137" i="52"/>
  <c r="AC5123" i="52"/>
  <c r="AD5123" i="52" s="1"/>
  <c r="AE5123" i="52" s="1"/>
  <c r="A5123" i="52"/>
  <c r="AC5116" i="52"/>
  <c r="AD5116" i="52" s="1"/>
  <c r="AE5116" i="52" s="1"/>
  <c r="A5116" i="52"/>
  <c r="AC5057" i="52"/>
  <c r="AD5057" i="52" s="1"/>
  <c r="AE5057" i="52" s="1"/>
  <c r="A5057" i="52"/>
  <c r="AC5087" i="52"/>
  <c r="AD5087" i="52" s="1"/>
  <c r="AE5087" i="52" s="1"/>
  <c r="A5087" i="52"/>
  <c r="AC5091" i="52"/>
  <c r="AD5091" i="52" s="1"/>
  <c r="AE5091" i="52" s="1"/>
  <c r="A5091" i="52"/>
  <c r="AC5093" i="52"/>
  <c r="AD5093" i="52" s="1"/>
  <c r="AE5093" i="52" s="1"/>
  <c r="A5093" i="52"/>
  <c r="AC5083" i="52"/>
  <c r="AD5083" i="52" s="1"/>
  <c r="AE5083" i="52" s="1"/>
  <c r="A5083" i="52"/>
  <c r="AC5128" i="52"/>
  <c r="AD5128" i="52" s="1"/>
  <c r="AE5128" i="52" s="1"/>
  <c r="A5128" i="52"/>
  <c r="AC5121" i="52"/>
  <c r="AD5121" i="52" s="1"/>
  <c r="AE5121" i="52" s="1"/>
  <c r="A5121" i="52"/>
  <c r="AC5084" i="52"/>
  <c r="AD5084" i="52" s="1"/>
  <c r="AE5084" i="52" s="1"/>
  <c r="A5084" i="52"/>
  <c r="AC5074" i="52"/>
  <c r="AD5074" i="52" s="1"/>
  <c r="AE5074" i="52" s="1"/>
  <c r="A5074" i="52"/>
  <c r="AC5107" i="52"/>
  <c r="AD5107" i="52" s="1"/>
  <c r="AE5107" i="52" s="1"/>
  <c r="A5107" i="52"/>
  <c r="A6074" i="52"/>
  <c r="A6070" i="52"/>
  <c r="A6065" i="52"/>
  <c r="AC1245" i="52"/>
  <c r="AD1245" i="52" s="1"/>
  <c r="AE1245" i="52" s="1"/>
  <c r="A1245" i="52"/>
  <c r="AC1247" i="52"/>
  <c r="AD1247" i="52" s="1"/>
  <c r="AE1247" i="52" s="1"/>
  <c r="A1247" i="52"/>
  <c r="AC4663" i="52"/>
  <c r="AD4663" i="52" s="1"/>
  <c r="AE4663" i="52" s="1"/>
  <c r="A4663" i="52"/>
  <c r="AC4622" i="52"/>
  <c r="AD4622" i="52" s="1"/>
  <c r="AE4622" i="52" s="1"/>
  <c r="A4622" i="52"/>
  <c r="AC4667" i="52"/>
  <c r="AD4667" i="52" s="1"/>
  <c r="AE4667" i="52" s="1"/>
  <c r="A4667" i="52"/>
  <c r="AC4612" i="52"/>
  <c r="AD4612" i="52" s="1"/>
  <c r="AE4612" i="52" s="1"/>
  <c r="A4612" i="52"/>
  <c r="AC4553" i="52"/>
  <c r="AD4553" i="52" s="1"/>
  <c r="AE4553" i="52" s="1"/>
  <c r="A4553" i="52"/>
  <c r="AC4648" i="52"/>
  <c r="AD4648" i="52" s="1"/>
  <c r="AE4648" i="52" s="1"/>
  <c r="A4648" i="52"/>
  <c r="AC4594" i="52"/>
  <c r="AD4594" i="52" s="1"/>
  <c r="AE4594" i="52" s="1"/>
  <c r="A4594" i="52"/>
  <c r="AC4605" i="52"/>
  <c r="AD4605" i="52" s="1"/>
  <c r="AE4605" i="52" s="1"/>
  <c r="A4605" i="52"/>
  <c r="AC4668" i="52"/>
  <c r="AD4668" i="52" s="1"/>
  <c r="AE4668" i="52" s="1"/>
  <c r="A4668" i="52"/>
  <c r="AC4621" i="52"/>
  <c r="AD4621" i="52" s="1"/>
  <c r="AE4621" i="52" s="1"/>
  <c r="A4621" i="52"/>
  <c r="AC4574" i="52"/>
  <c r="AD4574" i="52" s="1"/>
  <c r="AE4574" i="52" s="1"/>
  <c r="A4574" i="52"/>
  <c r="AC4662" i="52"/>
  <c r="AD4662" i="52" s="1"/>
  <c r="AE4662" i="52" s="1"/>
  <c r="A4662" i="52"/>
  <c r="AC4607" i="52"/>
  <c r="AD4607" i="52" s="1"/>
  <c r="AE4607" i="52" s="1"/>
  <c r="A4607" i="52"/>
  <c r="AC4565" i="52"/>
  <c r="AD4565" i="52" s="1"/>
  <c r="AE4565" i="52" s="1"/>
  <c r="A4565" i="52"/>
  <c r="AC4623" i="52"/>
  <c r="AD4623" i="52" s="1"/>
  <c r="AE4623" i="52" s="1"/>
  <c r="A4623" i="52"/>
  <c r="AC558" i="52"/>
  <c r="AD558" i="52" s="1"/>
  <c r="AE558" i="52" s="1"/>
  <c r="A558" i="52"/>
  <c r="AC495" i="52"/>
  <c r="AD495" i="52" s="1"/>
  <c r="AE495" i="52" s="1"/>
  <c r="A495" i="52"/>
  <c r="AC570" i="52"/>
  <c r="AD570" i="52" s="1"/>
  <c r="AE570" i="52" s="1"/>
  <c r="A570" i="52"/>
  <c r="AC519" i="52"/>
  <c r="AD519" i="52" s="1"/>
  <c r="AE519" i="52" s="1"/>
  <c r="A519" i="52"/>
  <c r="A596" i="52"/>
  <c r="AC426" i="52"/>
  <c r="AD426" i="52" s="1"/>
  <c r="AE426" i="52" s="1"/>
  <c r="A426" i="52"/>
  <c r="AC460" i="52"/>
  <c r="AD460" i="52" s="1"/>
  <c r="AE460" i="52" s="1"/>
  <c r="A460" i="52"/>
  <c r="AC455" i="52"/>
  <c r="AD455" i="52" s="1"/>
  <c r="AE455" i="52" s="1"/>
  <c r="A455" i="52"/>
  <c r="AC5755" i="52"/>
  <c r="AD5755" i="52" s="1"/>
  <c r="AE5755" i="52" s="1"/>
  <c r="A5755" i="52"/>
  <c r="AC5747" i="52"/>
  <c r="AD5747" i="52" s="1"/>
  <c r="AE5747" i="52" s="1"/>
  <c r="A5747" i="52"/>
  <c r="AC468" i="52"/>
  <c r="AD468" i="52" s="1"/>
  <c r="AE468" i="52" s="1"/>
  <c r="A468" i="52"/>
  <c r="AC6955" i="52"/>
  <c r="AD6955" i="52" s="1"/>
  <c r="AE6955" i="52" s="1"/>
  <c r="A6955" i="52"/>
  <c r="AC6949" i="52"/>
  <c r="AD6949" i="52" s="1"/>
  <c r="AE6949" i="52" s="1"/>
  <c r="A6949" i="52"/>
  <c r="A212" i="52"/>
  <c r="A487" i="52"/>
  <c r="A478" i="52"/>
  <c r="AC5780" i="52"/>
  <c r="AD5780" i="52" s="1"/>
  <c r="AE5780" i="52" s="1"/>
  <c r="A5780" i="52"/>
  <c r="AC5787" i="52"/>
  <c r="AD5787" i="52" s="1"/>
  <c r="AE5787" i="52" s="1"/>
  <c r="A5787" i="52"/>
  <c r="AC221" i="52"/>
  <c r="AD221" i="52" s="1"/>
  <c r="AE221" i="52" s="1"/>
  <c r="A221" i="52"/>
  <c r="AC4128" i="52"/>
  <c r="AD4128" i="52" s="1"/>
  <c r="AE4128" i="52" s="1"/>
  <c r="A4128" i="52"/>
  <c r="AC4116" i="52"/>
  <c r="AD4116" i="52" s="1"/>
  <c r="AE4116" i="52" s="1"/>
  <c r="A4116" i="52"/>
  <c r="AC444" i="52"/>
  <c r="AD444" i="52" s="1"/>
  <c r="AE444" i="52" s="1"/>
  <c r="A444" i="52"/>
  <c r="AC3872" i="52"/>
  <c r="AD3872" i="52" s="1"/>
  <c r="AE3872" i="52" s="1"/>
  <c r="A3872" i="52"/>
  <c r="AC5441" i="52"/>
  <c r="AD5441" i="52" s="1"/>
  <c r="AE5441" i="52" s="1"/>
  <c r="A5441" i="52"/>
  <c r="AC5437" i="52"/>
  <c r="AD5437" i="52" s="1"/>
  <c r="AE5437" i="52" s="1"/>
  <c r="A5437" i="52"/>
  <c r="AC577" i="52"/>
  <c r="AD577" i="52" s="1"/>
  <c r="AE577" i="52" s="1"/>
  <c r="A577" i="52"/>
  <c r="AC3919" i="52"/>
  <c r="AD3919" i="52" s="1"/>
  <c r="AE3919" i="52" s="1"/>
  <c r="A3919" i="52"/>
  <c r="AC5584" i="52"/>
  <c r="AD5584" i="52" s="1"/>
  <c r="AE5584" i="52" s="1"/>
  <c r="A5584" i="52"/>
  <c r="AC331" i="52"/>
  <c r="AD331" i="52" s="1"/>
  <c r="AE331" i="52" s="1"/>
  <c r="A331" i="52"/>
  <c r="AC6855" i="52"/>
  <c r="AD6855" i="52" s="1"/>
  <c r="AE6855" i="52" s="1"/>
  <c r="A6855" i="52"/>
  <c r="AC6851" i="52"/>
  <c r="AD6851" i="52" s="1"/>
  <c r="AE6851" i="52" s="1"/>
  <c r="A6851" i="52"/>
  <c r="AC7126" i="52"/>
  <c r="AD7126" i="52" s="1"/>
  <c r="AE7126" i="52" s="1"/>
  <c r="A7126" i="52"/>
  <c r="AC7101" i="52"/>
  <c r="AD7101" i="52" s="1"/>
  <c r="AE7101" i="52" s="1"/>
  <c r="A7101" i="52"/>
  <c r="AC510" i="52"/>
  <c r="AD510" i="52" s="1"/>
  <c r="AE510" i="52" s="1"/>
  <c r="A510" i="52"/>
  <c r="AC4042" i="52"/>
  <c r="AD4042" i="52" s="1"/>
  <c r="AE4042" i="52" s="1"/>
  <c r="A4042" i="52"/>
  <c r="AC4040" i="52"/>
  <c r="AD4040" i="52" s="1"/>
  <c r="AE4040" i="52" s="1"/>
  <c r="A4040" i="52"/>
  <c r="AC4039" i="52"/>
  <c r="AD4039" i="52" s="1"/>
  <c r="AE4039" i="52" s="1"/>
  <c r="A4039" i="52"/>
  <c r="AC4172" i="52"/>
  <c r="AD4172" i="52" s="1"/>
  <c r="AE4172" i="52" s="1"/>
  <c r="A4172" i="52"/>
  <c r="AC4168" i="52"/>
  <c r="AD4168" i="52" s="1"/>
  <c r="AE4168" i="52" s="1"/>
  <c r="A4168" i="52"/>
  <c r="AC4163" i="52"/>
  <c r="AD4163" i="52" s="1"/>
  <c r="AE4163" i="52" s="1"/>
  <c r="A4163" i="52"/>
  <c r="AC442" i="52"/>
  <c r="AD442" i="52" s="1"/>
  <c r="AE442" i="52" s="1"/>
  <c r="A442" i="52"/>
  <c r="AC7171" i="52"/>
  <c r="AD7171" i="52" s="1"/>
  <c r="AE7171" i="52" s="1"/>
  <c r="A7171" i="52"/>
  <c r="AC5962" i="52"/>
  <c r="AD5962" i="52" s="1"/>
  <c r="AE5962" i="52" s="1"/>
  <c r="A5962" i="52"/>
  <c r="AC5622" i="52"/>
  <c r="AD5622" i="52" s="1"/>
  <c r="AE5622" i="52" s="1"/>
  <c r="A5622" i="52"/>
  <c r="AC400" i="52"/>
  <c r="AD400" i="52" s="1"/>
  <c r="AE400" i="52" s="1"/>
  <c r="A400" i="52"/>
  <c r="AC5974" i="52"/>
  <c r="AD5974" i="52" s="1"/>
  <c r="AE5974" i="52" s="1"/>
  <c r="A5974" i="52"/>
  <c r="AC5618" i="52"/>
  <c r="AD5618" i="52" s="1"/>
  <c r="AE5618" i="52" s="1"/>
  <c r="A5618" i="52"/>
  <c r="AC593" i="52"/>
  <c r="AD593" i="52" s="1"/>
  <c r="AE593" i="52" s="1"/>
  <c r="A593" i="52"/>
  <c r="AC3910" i="52"/>
  <c r="AD3910" i="52" s="1"/>
  <c r="AE3910" i="52" s="1"/>
  <c r="A3910" i="52"/>
  <c r="AC380" i="52"/>
  <c r="AD380" i="52" s="1"/>
  <c r="AE380" i="52" s="1"/>
  <c r="A380" i="52"/>
  <c r="AC371" i="52"/>
  <c r="AD371" i="52" s="1"/>
  <c r="AE371" i="52" s="1"/>
  <c r="A371" i="52"/>
  <c r="AC376" i="52"/>
  <c r="AD376" i="52" s="1"/>
  <c r="AE376" i="52" s="1"/>
  <c r="A376" i="52"/>
  <c r="AC566" i="52"/>
  <c r="AD566" i="52" s="1"/>
  <c r="AE566" i="52" s="1"/>
  <c r="A566" i="52"/>
  <c r="AC562" i="52"/>
  <c r="AD562" i="52" s="1"/>
  <c r="AE562" i="52" s="1"/>
  <c r="A562" i="52"/>
  <c r="AC7183" i="52"/>
  <c r="AD7183" i="52" s="1"/>
  <c r="AE7183" i="52" s="1"/>
  <c r="A7183" i="52"/>
  <c r="AC7175" i="52"/>
  <c r="AD7175" i="52" s="1"/>
  <c r="AE7175" i="52" s="1"/>
  <c r="A7175" i="52"/>
  <c r="AC7116" i="52"/>
  <c r="AD7116" i="52" s="1"/>
  <c r="AE7116" i="52" s="1"/>
  <c r="A7116" i="52"/>
  <c r="A311" i="52"/>
  <c r="A301" i="52"/>
  <c r="A298" i="52"/>
  <c r="AC4061" i="52"/>
  <c r="AD4061" i="52" s="1"/>
  <c r="AE4061" i="52" s="1"/>
  <c r="A4061" i="52"/>
  <c r="AC585" i="52"/>
  <c r="AD585" i="52" s="1"/>
  <c r="AE585" i="52" s="1"/>
  <c r="A585" i="52"/>
  <c r="AC232" i="52"/>
  <c r="AD232" i="52" s="1"/>
  <c r="AE232" i="52" s="1"/>
  <c r="A232" i="52"/>
  <c r="AC227" i="52"/>
  <c r="AD227" i="52" s="1"/>
  <c r="AE227" i="52" s="1"/>
  <c r="A227" i="52"/>
  <c r="AC7046" i="52"/>
  <c r="AD7046" i="52" s="1"/>
  <c r="AE7046" i="52" s="1"/>
  <c r="A7046" i="52"/>
  <c r="AC5694" i="52"/>
  <c r="AD5694" i="52" s="1"/>
  <c r="AE5694" i="52" s="1"/>
  <c r="A5694" i="52"/>
  <c r="AC5952" i="52"/>
  <c r="AD5952" i="52" s="1"/>
  <c r="AE5952" i="52" s="1"/>
  <c r="A5952" i="52"/>
  <c r="AC6743" i="52"/>
  <c r="AD6743" i="52" s="1"/>
  <c r="AE6743" i="52" s="1"/>
  <c r="A6743" i="52"/>
  <c r="AC4876" i="52"/>
  <c r="AD4876" i="52" s="1"/>
  <c r="AE4876" i="52" s="1"/>
  <c r="A4876" i="52"/>
  <c r="AC4872" i="52"/>
  <c r="AD4872" i="52" s="1"/>
  <c r="AE4872" i="52" s="1"/>
  <c r="A4872" i="52"/>
  <c r="AC4862" i="52"/>
  <c r="AD4862" i="52" s="1"/>
  <c r="AE4862" i="52" s="1"/>
  <c r="A4862" i="52"/>
  <c r="AC4874" i="52"/>
  <c r="AD4874" i="52" s="1"/>
  <c r="AE4874" i="52" s="1"/>
  <c r="A4874" i="52"/>
  <c r="AC6944" i="52"/>
  <c r="AD6944" i="52" s="1"/>
  <c r="AE6944" i="52" s="1"/>
  <c r="A6944" i="52"/>
  <c r="AC4297" i="52"/>
  <c r="AD4297" i="52" s="1"/>
  <c r="AE4297" i="52" s="1"/>
  <c r="A4297" i="52"/>
  <c r="AC4283" i="52"/>
  <c r="AD4283" i="52" s="1"/>
  <c r="AE4283" i="52" s="1"/>
  <c r="A4283" i="52"/>
  <c r="AC4299" i="52"/>
  <c r="AD4299" i="52" s="1"/>
  <c r="AE4299" i="52" s="1"/>
  <c r="A4299" i="52"/>
  <c r="AC4311" i="52"/>
  <c r="AD4311" i="52" s="1"/>
  <c r="AE4311" i="52" s="1"/>
  <c r="A4311" i="52"/>
  <c r="AC7081" i="52"/>
  <c r="AD7081" i="52" s="1"/>
  <c r="AE7081" i="52" s="1"/>
  <c r="A7081" i="52"/>
  <c r="AC7070" i="52"/>
  <c r="AD7070" i="52" s="1"/>
  <c r="AE7070" i="52" s="1"/>
  <c r="A7070" i="52"/>
  <c r="AC6052" i="52"/>
  <c r="AD6052" i="52" s="1"/>
  <c r="AE6052" i="52" s="1"/>
  <c r="A6052" i="52"/>
  <c r="AC2929" i="52"/>
  <c r="AD2929" i="52" s="1"/>
  <c r="AE2929" i="52" s="1"/>
  <c r="A2929" i="52"/>
  <c r="AC494" i="52"/>
  <c r="AD494" i="52" s="1"/>
  <c r="AE494" i="52" s="1"/>
  <c r="A494" i="52"/>
  <c r="AC490" i="52"/>
  <c r="AD490" i="52" s="1"/>
  <c r="AE490" i="52" s="1"/>
  <c r="A490" i="52"/>
  <c r="AC569" i="52"/>
  <c r="AD569" i="52" s="1"/>
  <c r="AE569" i="52" s="1"/>
  <c r="A569" i="52"/>
  <c r="AC521" i="52"/>
  <c r="AD521" i="52" s="1"/>
  <c r="AE521" i="52" s="1"/>
  <c r="A521" i="52"/>
  <c r="AC518" i="52"/>
  <c r="AD518" i="52" s="1"/>
  <c r="AE518" i="52" s="1"/>
  <c r="A518" i="52"/>
  <c r="A599" i="52"/>
  <c r="AC433" i="52"/>
  <c r="AD433" i="52" s="1"/>
  <c r="AE433" i="52" s="1"/>
  <c r="A433" i="52"/>
  <c r="AC429" i="52"/>
  <c r="AD429" i="52" s="1"/>
  <c r="AE429" i="52" s="1"/>
  <c r="A429" i="52"/>
  <c r="AC425" i="52"/>
  <c r="AD425" i="52" s="1"/>
  <c r="AE425" i="52" s="1"/>
  <c r="A425" i="52"/>
  <c r="AC423" i="52"/>
  <c r="AD423" i="52" s="1"/>
  <c r="AE423" i="52" s="1"/>
  <c r="A423" i="52"/>
  <c r="AC459" i="52"/>
  <c r="AD459" i="52" s="1"/>
  <c r="AE459" i="52" s="1"/>
  <c r="A459" i="52"/>
  <c r="AC452" i="52"/>
  <c r="AD452" i="52" s="1"/>
  <c r="AE452" i="52" s="1"/>
  <c r="A452" i="52"/>
  <c r="AC458" i="52"/>
  <c r="AD458" i="52" s="1"/>
  <c r="AE458" i="52" s="1"/>
  <c r="A458" i="52"/>
  <c r="AC5752" i="52"/>
  <c r="AD5752" i="52" s="1"/>
  <c r="AE5752" i="52" s="1"/>
  <c r="A5752" i="52"/>
  <c r="AC5753" i="52"/>
  <c r="AD5753" i="52" s="1"/>
  <c r="AE5753" i="52" s="1"/>
  <c r="A5753" i="52"/>
  <c r="AC5746" i="52"/>
  <c r="AD5746" i="52" s="1"/>
  <c r="AE5746" i="52" s="1"/>
  <c r="A5746" i="52"/>
  <c r="AC473" i="52"/>
  <c r="AD473" i="52" s="1"/>
  <c r="AE473" i="52" s="1"/>
  <c r="A473" i="52"/>
  <c r="AC466" i="52"/>
  <c r="AD466" i="52" s="1"/>
  <c r="AE466" i="52" s="1"/>
  <c r="A466" i="52"/>
  <c r="AC465" i="52"/>
  <c r="AD465" i="52" s="1"/>
  <c r="AE465" i="52" s="1"/>
  <c r="A465" i="52"/>
  <c r="AC6952" i="52"/>
  <c r="AD6952" i="52" s="1"/>
  <c r="AE6952" i="52" s="1"/>
  <c r="A6952" i="52"/>
  <c r="AC6948" i="52"/>
  <c r="AD6948" i="52" s="1"/>
  <c r="AE6948" i="52" s="1"/>
  <c r="A6948" i="52"/>
  <c r="A215" i="52"/>
  <c r="AC2139" i="52"/>
  <c r="AD2139" i="52" s="1"/>
  <c r="AE2139" i="52" s="1"/>
  <c r="A2139" i="52"/>
  <c r="AC2083" i="52"/>
  <c r="AD2083" i="52" s="1"/>
  <c r="AE2083" i="52" s="1"/>
  <c r="A2083" i="52"/>
  <c r="AC550" i="52"/>
  <c r="AD550" i="52" s="1"/>
  <c r="AE550" i="52" s="1"/>
  <c r="A550" i="52"/>
  <c r="AC390" i="52"/>
  <c r="AD390" i="52" s="1"/>
  <c r="AE390" i="52" s="1"/>
  <c r="A390" i="52"/>
  <c r="AC389" i="52"/>
  <c r="AD389" i="52" s="1"/>
  <c r="AE389" i="52" s="1"/>
  <c r="A389" i="52"/>
  <c r="AC1097" i="52"/>
  <c r="AD1097" i="52" s="1"/>
  <c r="AE1097" i="52" s="1"/>
  <c r="A1097" i="52"/>
  <c r="AC1148" i="52"/>
  <c r="AD1148" i="52" s="1"/>
  <c r="AE1148" i="52" s="1"/>
  <c r="A1148" i="52"/>
  <c r="AC1158" i="52"/>
  <c r="AD1158" i="52" s="1"/>
  <c r="AE1158" i="52" s="1"/>
  <c r="A1158" i="52"/>
  <c r="AC1090" i="52"/>
  <c r="AD1090" i="52" s="1"/>
  <c r="AE1090" i="52" s="1"/>
  <c r="A1090" i="52"/>
  <c r="AC1093" i="52"/>
  <c r="AD1093" i="52" s="1"/>
  <c r="AE1093" i="52" s="1"/>
  <c r="A1093" i="52"/>
  <c r="AC1100" i="52"/>
  <c r="AD1100" i="52" s="1"/>
  <c r="AE1100" i="52" s="1"/>
  <c r="A1100" i="52"/>
  <c r="AC1147" i="52"/>
  <c r="AD1147" i="52" s="1"/>
  <c r="AE1147" i="52" s="1"/>
  <c r="A1147" i="52"/>
  <c r="AC1162" i="52"/>
  <c r="AD1162" i="52" s="1"/>
  <c r="AE1162" i="52" s="1"/>
  <c r="A1162" i="52"/>
  <c r="AC1154" i="52"/>
  <c r="AD1154" i="52" s="1"/>
  <c r="AE1154" i="52" s="1"/>
  <c r="A1154" i="52"/>
  <c r="AC1114" i="52"/>
  <c r="AD1114" i="52" s="1"/>
  <c r="AE1114" i="52" s="1"/>
  <c r="A1114" i="52"/>
  <c r="AC1149" i="52"/>
  <c r="AD1149" i="52" s="1"/>
  <c r="AE1149" i="52" s="1"/>
  <c r="A1149" i="52"/>
  <c r="AC1124" i="52"/>
  <c r="AD1124" i="52" s="1"/>
  <c r="AE1124" i="52" s="1"/>
  <c r="A1124" i="52"/>
  <c r="AC1123" i="52"/>
  <c r="AD1123" i="52" s="1"/>
  <c r="AE1123" i="52" s="1"/>
  <c r="A1123" i="52"/>
  <c r="AC1146" i="52"/>
  <c r="AD1146" i="52" s="1"/>
  <c r="AE1146" i="52" s="1"/>
  <c r="A1146" i="52"/>
  <c r="AC1128" i="52"/>
  <c r="AD1128" i="52" s="1"/>
  <c r="AE1128" i="52" s="1"/>
  <c r="A1128" i="52"/>
  <c r="AC1112" i="52"/>
  <c r="AD1112" i="52" s="1"/>
  <c r="AE1112" i="52" s="1"/>
  <c r="A1112" i="52"/>
  <c r="AC1116" i="52"/>
  <c r="AD1116" i="52" s="1"/>
  <c r="AE1116" i="52" s="1"/>
  <c r="A1116" i="52"/>
  <c r="AC1141" i="52"/>
  <c r="AD1141" i="52" s="1"/>
  <c r="AE1141" i="52" s="1"/>
  <c r="A1141" i="52"/>
  <c r="AC154" i="52"/>
  <c r="AD154" i="52" s="1"/>
  <c r="AE154" i="52" s="1"/>
  <c r="A154" i="52"/>
  <c r="AC138" i="52"/>
  <c r="AD138" i="52" s="1"/>
  <c r="AE138" i="52" s="1"/>
  <c r="A138" i="52"/>
  <c r="AC149" i="52"/>
  <c r="AD149" i="52" s="1"/>
  <c r="AE149" i="52" s="1"/>
  <c r="A149" i="52"/>
  <c r="AC145" i="52"/>
  <c r="AD145" i="52" s="1"/>
  <c r="AE145" i="52" s="1"/>
  <c r="A145" i="52"/>
  <c r="AC135" i="52"/>
  <c r="AD135" i="52" s="1"/>
  <c r="AE135" i="52" s="1"/>
  <c r="A135" i="52"/>
  <c r="AC141" i="52"/>
  <c r="AD141" i="52" s="1"/>
  <c r="AE141" i="52" s="1"/>
  <c r="A141" i="52"/>
  <c r="AC130" i="52"/>
  <c r="AD130" i="52" s="1"/>
  <c r="AE130" i="52" s="1"/>
  <c r="A130" i="52"/>
  <c r="AC1728" i="52"/>
  <c r="AD1728" i="52" s="1"/>
  <c r="AE1728" i="52" s="1"/>
  <c r="A1728" i="52"/>
  <c r="AC1526" i="52"/>
  <c r="AD1526" i="52" s="1"/>
  <c r="AE1526" i="52" s="1"/>
  <c r="A1526" i="52"/>
  <c r="AC1605" i="52"/>
  <c r="AD1605" i="52" s="1"/>
  <c r="AE1605" i="52" s="1"/>
  <c r="A1605" i="52"/>
  <c r="AC1658" i="52"/>
  <c r="AD1658" i="52" s="1"/>
  <c r="AE1658" i="52" s="1"/>
  <c r="A1658" i="52"/>
  <c r="AC1538" i="52"/>
  <c r="AD1538" i="52" s="1"/>
  <c r="AE1538" i="52" s="1"/>
  <c r="A1538" i="52"/>
  <c r="AC1587" i="52"/>
  <c r="AD1587" i="52" s="1"/>
  <c r="AE1587" i="52" s="1"/>
  <c r="A1587" i="52"/>
  <c r="AC1830" i="52"/>
  <c r="AD1830" i="52" s="1"/>
  <c r="AE1830" i="52" s="1"/>
  <c r="A1830" i="52"/>
  <c r="AC1528" i="52"/>
  <c r="AD1528" i="52" s="1"/>
  <c r="AE1528" i="52" s="1"/>
  <c r="A1528" i="52"/>
  <c r="AC1453" i="52"/>
  <c r="AD1453" i="52" s="1"/>
  <c r="AE1453" i="52" s="1"/>
  <c r="A1453" i="52"/>
  <c r="AC1884" i="52"/>
  <c r="AD1884" i="52" s="1"/>
  <c r="AE1884" i="52" s="1"/>
  <c r="A1884" i="52"/>
  <c r="AC1856" i="52"/>
  <c r="AD1856" i="52" s="1"/>
  <c r="AE1856" i="52" s="1"/>
  <c r="A1856" i="52"/>
  <c r="AC1567" i="52"/>
  <c r="AD1567" i="52" s="1"/>
  <c r="AE1567" i="52" s="1"/>
  <c r="A1567" i="52"/>
  <c r="AC1463" i="52"/>
  <c r="AD1463" i="52" s="1"/>
  <c r="AE1463" i="52" s="1"/>
  <c r="A1463" i="52"/>
  <c r="AC1906" i="52"/>
  <c r="AD1906" i="52" s="1"/>
  <c r="AE1906" i="52" s="1"/>
  <c r="A1906" i="52"/>
  <c r="AC1449" i="52"/>
  <c r="AD1449" i="52" s="1"/>
  <c r="AE1449" i="52" s="1"/>
  <c r="A1449" i="52"/>
  <c r="AC1599" i="52"/>
  <c r="AD1599" i="52" s="1"/>
  <c r="AE1599" i="52" s="1"/>
  <c r="A1599" i="52"/>
  <c r="AC1515" i="52"/>
  <c r="AD1515" i="52" s="1"/>
  <c r="AE1515" i="52" s="1"/>
  <c r="A1515" i="52"/>
  <c r="AC1816" i="52"/>
  <c r="AD1816" i="52" s="1"/>
  <c r="AE1816" i="52" s="1"/>
  <c r="A1816" i="52"/>
  <c r="AC1431" i="52"/>
  <c r="AD1431" i="52" s="1"/>
  <c r="AE1431" i="52" s="1"/>
  <c r="A1431" i="52"/>
  <c r="AC1696" i="52"/>
  <c r="AD1696" i="52" s="1"/>
  <c r="AE1696" i="52" s="1"/>
  <c r="A1696" i="52"/>
  <c r="AC1384" i="52"/>
  <c r="AD1384" i="52" s="1"/>
  <c r="AE1384" i="52" s="1"/>
  <c r="A1384" i="52"/>
  <c r="AC1872" i="52"/>
  <c r="AD1872" i="52" s="1"/>
  <c r="AE1872" i="52" s="1"/>
  <c r="A1872" i="52"/>
  <c r="AC1467" i="52"/>
  <c r="AD1467" i="52" s="1"/>
  <c r="AE1467" i="52" s="1"/>
  <c r="A1467" i="52"/>
  <c r="AC1473" i="52"/>
  <c r="AD1473" i="52" s="1"/>
  <c r="AE1473" i="52" s="1"/>
  <c r="A1473" i="52"/>
  <c r="AC1860" i="52"/>
  <c r="AD1860" i="52" s="1"/>
  <c r="AE1860" i="52" s="1"/>
  <c r="A1860" i="52"/>
  <c r="AC1455" i="52"/>
  <c r="AD1455" i="52" s="1"/>
  <c r="AE1455" i="52" s="1"/>
  <c r="A1455" i="52"/>
  <c r="AC1787" i="52"/>
  <c r="AD1787" i="52" s="1"/>
  <c r="AE1787" i="52" s="1"/>
  <c r="A1787" i="52"/>
  <c r="AC1388" i="52"/>
  <c r="AD1388" i="52" s="1"/>
  <c r="AE1388" i="52" s="1"/>
  <c r="A1388" i="52"/>
  <c r="AC1682" i="52"/>
  <c r="AD1682" i="52" s="1"/>
  <c r="AE1682" i="52" s="1"/>
  <c r="A1682" i="52"/>
  <c r="AC1785" i="52"/>
  <c r="AD1785" i="52" s="1"/>
  <c r="AE1785" i="52" s="1"/>
  <c r="A1785" i="52"/>
  <c r="AC1433" i="52"/>
  <c r="AD1433" i="52" s="1"/>
  <c r="AE1433" i="52" s="1"/>
  <c r="A1433" i="52"/>
  <c r="AC1762" i="52"/>
  <c r="AD1762" i="52" s="1"/>
  <c r="AE1762" i="52" s="1"/>
  <c r="A1762" i="52"/>
  <c r="AC1556" i="52"/>
  <c r="AD1556" i="52" s="1"/>
  <c r="AE1556" i="52" s="1"/>
  <c r="A1556" i="52"/>
  <c r="AC1774" i="52"/>
  <c r="AD1774" i="52" s="1"/>
  <c r="AE1774" i="52" s="1"/>
  <c r="A1774" i="52"/>
  <c r="AC1427" i="52"/>
  <c r="AD1427" i="52" s="1"/>
  <c r="AE1427" i="52" s="1"/>
  <c r="A1427" i="52"/>
  <c r="AC1750" i="52"/>
  <c r="AD1750" i="52" s="1"/>
  <c r="AE1750" i="52" s="1"/>
  <c r="A1750" i="52"/>
  <c r="AC1722" i="52"/>
  <c r="AD1722" i="52" s="1"/>
  <c r="AE1722" i="52" s="1"/>
  <c r="A1722" i="52"/>
  <c r="AC1337" i="52"/>
  <c r="AD1337" i="52" s="1"/>
  <c r="AE1337" i="52" s="1"/>
  <c r="A1337" i="52"/>
  <c r="AC1836" i="52"/>
  <c r="AD1836" i="52" s="1"/>
  <c r="AE1836" i="52" s="1"/>
  <c r="A1836" i="52"/>
  <c r="AC1706" i="52"/>
  <c r="AD1706" i="52" s="1"/>
  <c r="AE1706" i="52" s="1"/>
  <c r="A1706" i="52"/>
  <c r="AC1664" i="52"/>
  <c r="AD1664" i="52" s="1"/>
  <c r="AE1664" i="52" s="1"/>
  <c r="A1664" i="52"/>
  <c r="AC1441" i="52"/>
  <c r="AD1441" i="52" s="1"/>
  <c r="AE1441" i="52" s="1"/>
  <c r="A1441" i="52"/>
  <c r="AC1776" i="52"/>
  <c r="AD1776" i="52" s="1"/>
  <c r="AE1776" i="52" s="1"/>
  <c r="A1776" i="52"/>
  <c r="AC1650" i="52"/>
  <c r="AD1650" i="52" s="1"/>
  <c r="AE1650" i="52" s="1"/>
  <c r="A1650" i="52"/>
  <c r="AC1532" i="52"/>
  <c r="AD1532" i="52" s="1"/>
  <c r="AE1532" i="52" s="1"/>
  <c r="A1532" i="52"/>
  <c r="AC1834" i="52"/>
  <c r="AD1834" i="52" s="1"/>
  <c r="AE1834" i="52" s="1"/>
  <c r="A1834" i="52"/>
  <c r="AC1654" i="52"/>
  <c r="AD1654" i="52" s="1"/>
  <c r="AE1654" i="52" s="1"/>
  <c r="A1654" i="52"/>
  <c r="AC1902" i="52"/>
  <c r="AD1902" i="52" s="1"/>
  <c r="AE1902" i="52" s="1"/>
  <c r="A1902" i="52"/>
  <c r="AC1530" i="52"/>
  <c r="AD1530" i="52" s="1"/>
  <c r="AE1530" i="52" s="1"/>
  <c r="A1530" i="52"/>
  <c r="AC1840" i="52"/>
  <c r="AD1840" i="52" s="1"/>
  <c r="AE1840" i="52" s="1"/>
  <c r="A1840" i="52"/>
  <c r="AC1581" i="52"/>
  <c r="AD1581" i="52" s="1"/>
  <c r="AE1581" i="52" s="1"/>
  <c r="A1581" i="52"/>
  <c r="AC1409" i="52"/>
  <c r="AD1409" i="52" s="1"/>
  <c r="AE1409" i="52" s="1"/>
  <c r="A1409" i="52"/>
  <c r="AC1361" i="52"/>
  <c r="AD1361" i="52" s="1"/>
  <c r="AE1361" i="52" s="1"/>
  <c r="A1361" i="52"/>
  <c r="AC1832" i="52"/>
  <c r="AD1832" i="52" s="1"/>
  <c r="AE1832" i="52" s="1"/>
  <c r="A1832" i="52"/>
  <c r="AC1625" i="52"/>
  <c r="AD1625" i="52" s="1"/>
  <c r="AE1625" i="52" s="1"/>
  <c r="A1625" i="52"/>
  <c r="AC1589" i="52"/>
  <c r="AD1589" i="52" s="1"/>
  <c r="AE1589" i="52" s="1"/>
  <c r="A1589" i="52"/>
  <c r="AC1437" i="52"/>
  <c r="AD1437" i="52" s="1"/>
  <c r="AE1437" i="52" s="1"/>
  <c r="A1437" i="52"/>
  <c r="AC1716" i="52"/>
  <c r="AD1716" i="52" s="1"/>
  <c r="AE1716" i="52" s="1"/>
  <c r="A1716" i="52"/>
  <c r="AC1507" i="52"/>
  <c r="AD1507" i="52" s="1"/>
  <c r="AE1507" i="52" s="1"/>
  <c r="A1507" i="52"/>
  <c r="AC1772" i="52"/>
  <c r="AD1772" i="52" s="1"/>
  <c r="AE1772" i="52" s="1"/>
  <c r="A1772" i="52"/>
  <c r="AC1511" i="52"/>
  <c r="AD1511" i="52" s="1"/>
  <c r="AE1511" i="52" s="1"/>
  <c r="A1511" i="52"/>
  <c r="AC1571" i="52"/>
  <c r="AD1571" i="52" s="1"/>
  <c r="AE1571" i="52" s="1"/>
  <c r="A1571" i="52"/>
  <c r="AC1789" i="52"/>
  <c r="AD1789" i="52" s="1"/>
  <c r="AE1789" i="52" s="1"/>
  <c r="A1789" i="52"/>
  <c r="AC1738" i="52"/>
  <c r="AD1738" i="52" s="1"/>
  <c r="AE1738" i="52" s="1"/>
  <c r="A1738" i="52"/>
  <c r="AC1666" i="52"/>
  <c r="AD1666" i="52" s="1"/>
  <c r="AE1666" i="52" s="1"/>
  <c r="A1666" i="52"/>
  <c r="AC1573" i="52"/>
  <c r="AD1573" i="52" s="1"/>
  <c r="AE1573" i="52" s="1"/>
  <c r="A1573" i="52"/>
  <c r="AC1421" i="52"/>
  <c r="AD1421" i="52" s="1"/>
  <c r="AE1421" i="52" s="1"/>
  <c r="A1421" i="52"/>
  <c r="AC1536" i="52"/>
  <c r="AD1536" i="52" s="1"/>
  <c r="AE1536" i="52" s="1"/>
  <c r="A1536" i="52"/>
  <c r="AC1692" i="52"/>
  <c r="AD1692" i="52" s="1"/>
  <c r="AE1692" i="52" s="1"/>
  <c r="A1692" i="52"/>
  <c r="AC1494" i="52"/>
  <c r="AD1494" i="52" s="1"/>
  <c r="AE1494" i="52" s="1"/>
  <c r="A1494" i="52"/>
  <c r="AC1824" i="52"/>
  <c r="AD1824" i="52" s="1"/>
  <c r="AE1824" i="52" s="1"/>
  <c r="A1824" i="52"/>
  <c r="AC1766" i="52"/>
  <c r="AD1766" i="52" s="1"/>
  <c r="AE1766" i="52" s="1"/>
  <c r="A1766" i="52"/>
  <c r="AC1394" i="52"/>
  <c r="AD1394" i="52" s="1"/>
  <c r="AE1394" i="52" s="1"/>
  <c r="A1394" i="52"/>
  <c r="AC6294" i="52"/>
  <c r="AD6294" i="52" s="1"/>
  <c r="AE6294" i="52" s="1"/>
  <c r="A6294" i="52"/>
  <c r="AC6290" i="52"/>
  <c r="AD6290" i="52" s="1"/>
  <c r="AE6290" i="52" s="1"/>
  <c r="A6290" i="52"/>
  <c r="AC6286" i="52"/>
  <c r="AD6286" i="52" s="1"/>
  <c r="AE6286" i="52" s="1"/>
  <c r="A6286" i="52"/>
  <c r="AC6282" i="52"/>
  <c r="AD6282" i="52" s="1"/>
  <c r="AE6282" i="52" s="1"/>
  <c r="A6282" i="52"/>
  <c r="AC5265" i="52"/>
  <c r="AD5265" i="52" s="1"/>
  <c r="AE5265" i="52" s="1"/>
  <c r="A5265" i="52"/>
  <c r="AC5231" i="52"/>
  <c r="AD5231" i="52" s="1"/>
  <c r="AE5231" i="52" s="1"/>
  <c r="A5231" i="52"/>
  <c r="AC5220" i="52"/>
  <c r="AD5220" i="52" s="1"/>
  <c r="AE5220" i="52" s="1"/>
  <c r="A5220" i="52"/>
  <c r="AC5242" i="52"/>
  <c r="AD5242" i="52" s="1"/>
  <c r="AE5242" i="52" s="1"/>
  <c r="A5242" i="52"/>
  <c r="AC5270" i="52"/>
  <c r="AD5270" i="52" s="1"/>
  <c r="AE5270" i="52" s="1"/>
  <c r="A5270" i="52"/>
  <c r="AC5244" i="52"/>
  <c r="AD5244" i="52" s="1"/>
  <c r="AE5244" i="52" s="1"/>
  <c r="A5244" i="52"/>
  <c r="AC5262" i="52"/>
  <c r="AD5262" i="52" s="1"/>
  <c r="AE5262" i="52" s="1"/>
  <c r="A5262" i="52"/>
  <c r="AC5274" i="52"/>
  <c r="AD5274" i="52" s="1"/>
  <c r="AE5274" i="52" s="1"/>
  <c r="A5274" i="52"/>
  <c r="AC5248" i="52"/>
  <c r="AD5248" i="52" s="1"/>
  <c r="AE5248" i="52" s="1"/>
  <c r="A5248" i="52"/>
  <c r="AC5224" i="52"/>
  <c r="AD5224" i="52" s="1"/>
  <c r="AE5224" i="52" s="1"/>
  <c r="A5224" i="52"/>
  <c r="AC5272" i="52"/>
  <c r="AD5272" i="52" s="1"/>
  <c r="AE5272" i="52" s="1"/>
  <c r="A5272" i="52"/>
  <c r="AC5254" i="52"/>
  <c r="AD5254" i="52" s="1"/>
  <c r="AE5254" i="52" s="1"/>
  <c r="A5254" i="52"/>
  <c r="AC5243" i="52"/>
  <c r="AD5243" i="52" s="1"/>
  <c r="AE5243" i="52" s="1"/>
  <c r="A5243" i="52"/>
  <c r="AC5232" i="52"/>
  <c r="AD5232" i="52" s="1"/>
  <c r="AE5232" i="52" s="1"/>
  <c r="A5232" i="52"/>
  <c r="AC5237" i="52"/>
  <c r="AD5237" i="52" s="1"/>
  <c r="AE5237" i="52" s="1"/>
  <c r="A5237" i="52"/>
  <c r="AC5740" i="52"/>
  <c r="AD5740" i="52" s="1"/>
  <c r="AE5740" i="52" s="1"/>
  <c r="A5740" i="52"/>
  <c r="AC5731" i="52"/>
  <c r="AD5731" i="52" s="1"/>
  <c r="AE5731" i="52" s="1"/>
  <c r="A5731" i="52"/>
  <c r="AC5745" i="52"/>
  <c r="AD5745" i="52" s="1"/>
  <c r="AE5745" i="52" s="1"/>
  <c r="A5745" i="52"/>
  <c r="AC5732" i="52"/>
  <c r="AD5732" i="52" s="1"/>
  <c r="AE5732" i="52" s="1"/>
  <c r="A5732" i="52"/>
  <c r="AC5730" i="52"/>
  <c r="AD5730" i="52" s="1"/>
  <c r="AE5730" i="52" s="1"/>
  <c r="A5730" i="52"/>
  <c r="AC5733" i="52"/>
  <c r="AD5733" i="52" s="1"/>
  <c r="AE5733" i="52" s="1"/>
  <c r="A5733" i="52"/>
  <c r="AC6128" i="52"/>
  <c r="AD6128" i="52" s="1"/>
  <c r="AE6128" i="52" s="1"/>
  <c r="A6128" i="52"/>
  <c r="AC6158" i="52"/>
  <c r="AD6158" i="52" s="1"/>
  <c r="AE6158" i="52" s="1"/>
  <c r="A6158" i="52"/>
  <c r="AC6154" i="52"/>
  <c r="AD6154" i="52" s="1"/>
  <c r="AE6154" i="52" s="1"/>
  <c r="A6154" i="52"/>
  <c r="AC6150" i="52"/>
  <c r="AD6150" i="52" s="1"/>
  <c r="AE6150" i="52" s="1"/>
  <c r="A6150" i="52"/>
  <c r="AC6146" i="52"/>
  <c r="AD6146" i="52" s="1"/>
  <c r="AE6146" i="52" s="1"/>
  <c r="A6146" i="52"/>
  <c r="AC6142" i="52"/>
  <c r="AD6142" i="52" s="1"/>
  <c r="AE6142" i="52" s="1"/>
  <c r="A6142" i="52"/>
  <c r="AC6124" i="52"/>
  <c r="AD6124" i="52" s="1"/>
  <c r="AE6124" i="52" s="1"/>
  <c r="A6124" i="52"/>
  <c r="AC6113" i="52"/>
  <c r="AD6113" i="52" s="1"/>
  <c r="AE6113" i="52" s="1"/>
  <c r="A6113" i="52"/>
  <c r="AC6131" i="52"/>
  <c r="AD6131" i="52" s="1"/>
  <c r="AE6131" i="52" s="1"/>
  <c r="A6131" i="52"/>
  <c r="AC6132" i="52"/>
  <c r="AD6132" i="52" s="1"/>
  <c r="AE6132" i="52" s="1"/>
  <c r="A6132" i="52"/>
  <c r="AC6115" i="52"/>
  <c r="AD6115" i="52" s="1"/>
  <c r="AE6115" i="52" s="1"/>
  <c r="A6115" i="52"/>
  <c r="AC6120" i="52"/>
  <c r="AD6120" i="52" s="1"/>
  <c r="AE6120" i="52" s="1"/>
  <c r="A6120" i="52"/>
  <c r="AC6122" i="52"/>
  <c r="AD6122" i="52" s="1"/>
  <c r="AE6122" i="52" s="1"/>
  <c r="A6122" i="52"/>
  <c r="AC727" i="52"/>
  <c r="AD727" i="52" s="1"/>
  <c r="AE727" i="52" s="1"/>
  <c r="A727" i="52"/>
  <c r="AC718" i="52"/>
  <c r="AD718" i="52" s="1"/>
  <c r="AE718" i="52" s="1"/>
  <c r="A718" i="52"/>
  <c r="AC711" i="52"/>
  <c r="AD711" i="52" s="1"/>
  <c r="AE711" i="52" s="1"/>
  <c r="A711" i="52"/>
  <c r="AC721" i="52"/>
  <c r="AD721" i="52" s="1"/>
  <c r="AE721" i="52" s="1"/>
  <c r="A721" i="52"/>
  <c r="AC716" i="52"/>
  <c r="AD716" i="52" s="1"/>
  <c r="AE716" i="52" s="1"/>
  <c r="A716" i="52"/>
  <c r="AC1783" i="52"/>
  <c r="AD1783" i="52" s="1"/>
  <c r="AE1783" i="52" s="1"/>
  <c r="A1783" i="52"/>
  <c r="AC1501" i="52"/>
  <c r="AD1501" i="52" s="1"/>
  <c r="AE1501" i="52" s="1"/>
  <c r="A1501" i="52"/>
  <c r="AC1809" i="52"/>
  <c r="AD1809" i="52" s="1"/>
  <c r="AE1809" i="52" s="1"/>
  <c r="A1809" i="52"/>
  <c r="AC1679" i="52"/>
  <c r="AD1679" i="52" s="1"/>
  <c r="AE1679" i="52" s="1"/>
  <c r="A1679" i="52"/>
  <c r="AC1328" i="52"/>
  <c r="AD1328" i="52" s="1"/>
  <c r="AE1328" i="52" s="1"/>
  <c r="A1328" i="52"/>
  <c r="AC1481" i="52"/>
  <c r="AD1481" i="52" s="1"/>
  <c r="AE1481" i="52" s="1"/>
  <c r="A1481" i="52"/>
  <c r="AC1596" i="52"/>
  <c r="AD1596" i="52" s="1"/>
  <c r="AE1596" i="52" s="1"/>
  <c r="A1596" i="52"/>
  <c r="AC1512" i="52"/>
  <c r="AD1512" i="52" s="1"/>
  <c r="AE1512" i="52" s="1"/>
  <c r="A1512" i="52"/>
  <c r="AC1322" i="52"/>
  <c r="AD1322" i="52" s="1"/>
  <c r="AE1322" i="52" s="1"/>
  <c r="A1322" i="52"/>
  <c r="AC1677" i="52"/>
  <c r="AD1677" i="52" s="1"/>
  <c r="AE1677" i="52" s="1"/>
  <c r="A1677" i="52"/>
  <c r="AC1485" i="52"/>
  <c r="AD1485" i="52" s="1"/>
  <c r="AE1485" i="52" s="1"/>
  <c r="A1485" i="52"/>
  <c r="AC1438" i="52"/>
  <c r="AD1438" i="52" s="1"/>
  <c r="AE1438" i="52" s="1"/>
  <c r="A1438" i="52"/>
  <c r="AC1881" i="52"/>
  <c r="AD1881" i="52" s="1"/>
  <c r="AE1881" i="52" s="1"/>
  <c r="A1881" i="52"/>
  <c r="AC1641" i="52"/>
  <c r="AD1641" i="52" s="1"/>
  <c r="AE1641" i="52" s="1"/>
  <c r="A1641" i="52"/>
  <c r="AC1545" i="52"/>
  <c r="AD1545" i="52" s="1"/>
  <c r="AE1545" i="52" s="1"/>
  <c r="A1545" i="52"/>
  <c r="AC1354" i="52"/>
  <c r="AD1354" i="52" s="1"/>
  <c r="AE1354" i="52" s="1"/>
  <c r="A1354" i="52"/>
  <c r="AC1903" i="52"/>
  <c r="AD1903" i="52" s="1"/>
  <c r="AE1903" i="52" s="1"/>
  <c r="A1903" i="52"/>
  <c r="AC1397" i="52"/>
  <c r="AD1397" i="52" s="1"/>
  <c r="AE1397" i="52" s="1"/>
  <c r="A1397" i="52"/>
  <c r="AC1553" i="52"/>
  <c r="AD1553" i="52" s="1"/>
  <c r="AE1553" i="52" s="1"/>
  <c r="A1553" i="52"/>
  <c r="AC1499" i="52"/>
  <c r="AD1499" i="52" s="1"/>
  <c r="AE1499" i="52" s="1"/>
  <c r="A1499" i="52"/>
  <c r="AC1608" i="52"/>
  <c r="AD1608" i="52" s="1"/>
  <c r="AE1608" i="52" s="1"/>
  <c r="A1608" i="52"/>
  <c r="AC1410" i="52"/>
  <c r="AD1410" i="52" s="1"/>
  <c r="AE1410" i="52" s="1"/>
  <c r="A1410" i="52"/>
  <c r="AC1614" i="52"/>
  <c r="AD1614" i="52" s="1"/>
  <c r="AE1614" i="52" s="1"/>
  <c r="A1614" i="52"/>
  <c r="AC1370" i="52"/>
  <c r="AD1370" i="52" s="1"/>
  <c r="AE1370" i="52" s="1"/>
  <c r="A1370" i="52"/>
  <c r="AC1735" i="52"/>
  <c r="AD1735" i="52" s="1"/>
  <c r="AE1735" i="52" s="1"/>
  <c r="A1735" i="52"/>
  <c r="AC1389" i="52"/>
  <c r="AD1389" i="52" s="1"/>
  <c r="AE1389" i="52" s="1"/>
  <c r="A1389" i="52"/>
  <c r="AC1911" i="52"/>
  <c r="AD1911" i="52" s="1"/>
  <c r="AE1911" i="52" s="1"/>
  <c r="A1911" i="52"/>
  <c r="AC1857" i="52"/>
  <c r="AD1857" i="52" s="1"/>
  <c r="AE1857" i="52" s="1"/>
  <c r="A1857" i="52"/>
  <c r="AC1444" i="52"/>
  <c r="AD1444" i="52" s="1"/>
  <c r="AE1444" i="52" s="1"/>
  <c r="A1444" i="52"/>
  <c r="AC1767" i="52"/>
  <c r="AD1767" i="52" s="1"/>
  <c r="AE1767" i="52" s="1"/>
  <c r="A1767" i="52"/>
  <c r="AC1368" i="52"/>
  <c r="AD1368" i="52" s="1"/>
  <c r="AE1368" i="52" s="1"/>
  <c r="A1368" i="52"/>
  <c r="AC1464" i="52"/>
  <c r="AD1464" i="52" s="1"/>
  <c r="AE1464" i="52" s="1"/>
  <c r="A1464" i="52"/>
  <c r="AC1629" i="52"/>
  <c r="AD1629" i="52" s="1"/>
  <c r="AE1629" i="52" s="1"/>
  <c r="A1629" i="52"/>
  <c r="AC1915" i="52"/>
  <c r="AD1915" i="52" s="1"/>
  <c r="AE1915" i="52" s="1"/>
  <c r="A1915" i="52"/>
  <c r="AC1751" i="52"/>
  <c r="AD1751" i="52" s="1"/>
  <c r="AE1751" i="52" s="1"/>
  <c r="A1751" i="52"/>
  <c r="AC1533" i="52"/>
  <c r="AD1533" i="52" s="1"/>
  <c r="AE1533" i="52" s="1"/>
  <c r="A1533" i="52"/>
  <c r="AC1755" i="52"/>
  <c r="AD1755" i="52" s="1"/>
  <c r="AE1755" i="52" s="1"/>
  <c r="A1755" i="52"/>
  <c r="AC1362" i="52"/>
  <c r="AD1362" i="52" s="1"/>
  <c r="AE1362" i="52" s="1"/>
  <c r="A1362" i="52"/>
  <c r="AC1348" i="52"/>
  <c r="AD1348" i="52" s="1"/>
  <c r="AE1348" i="52" s="1"/>
  <c r="A1348" i="52"/>
  <c r="AC1865" i="52"/>
  <c r="AD1865" i="52" s="1"/>
  <c r="AE1865" i="52" s="1"/>
  <c r="A1865" i="52"/>
  <c r="AC1801" i="52"/>
  <c r="AD1801" i="52" s="1"/>
  <c r="AE1801" i="52" s="1"/>
  <c r="A1801" i="52"/>
  <c r="AC1827" i="52"/>
  <c r="AD1827" i="52" s="1"/>
  <c r="AE1827" i="52" s="1"/>
  <c r="A1827" i="52"/>
  <c r="AC1700" i="52"/>
  <c r="AD1700" i="52" s="1"/>
  <c r="AE1700" i="52" s="1"/>
  <c r="A1700" i="52"/>
  <c r="AC1651" i="52"/>
  <c r="AD1651" i="52" s="1"/>
  <c r="AE1651" i="52" s="1"/>
  <c r="A1651" i="52"/>
  <c r="AC1399" i="52"/>
  <c r="AD1399" i="52" s="1"/>
  <c r="AE1399" i="52" s="1"/>
  <c r="A1399" i="52"/>
  <c r="AC1811" i="52"/>
  <c r="AD1811" i="52" s="1"/>
  <c r="AE1811" i="52" s="1"/>
  <c r="A1811" i="52"/>
  <c r="AC1606" i="52"/>
  <c r="AD1606" i="52" s="1"/>
  <c r="AE1606" i="52" s="1"/>
  <c r="A1606" i="52"/>
  <c r="AC1477" i="52"/>
  <c r="AD1477" i="52" s="1"/>
  <c r="AE1477" i="52" s="1"/>
  <c r="A1477" i="52"/>
  <c r="AC1707" i="52"/>
  <c r="AD1707" i="52" s="1"/>
  <c r="AE1707" i="52" s="1"/>
  <c r="A1707" i="52"/>
  <c r="AC1574" i="52"/>
  <c r="AD1574" i="52" s="1"/>
  <c r="AE1574" i="52" s="1"/>
  <c r="A1574" i="52"/>
  <c r="AC1697" i="52"/>
  <c r="AD1697" i="52" s="1"/>
  <c r="AE1697" i="52" s="1"/>
  <c r="A1697" i="52"/>
  <c r="AC1913" i="52"/>
  <c r="AD1913" i="52" s="1"/>
  <c r="AE1913" i="52" s="1"/>
  <c r="A1913" i="52"/>
  <c r="AC1647" i="52"/>
  <c r="AD1647" i="52" s="1"/>
  <c r="AE1647" i="52" s="1"/>
  <c r="A1647" i="52"/>
  <c r="AC1578" i="52"/>
  <c r="AD1578" i="52" s="1"/>
  <c r="AE1578" i="52" s="1"/>
  <c r="A1578" i="52"/>
  <c r="AC1873" i="52"/>
  <c r="AD1873" i="52" s="1"/>
  <c r="AE1873" i="52" s="1"/>
  <c r="A1873" i="52"/>
  <c r="AC1340" i="52"/>
  <c r="AD1340" i="52" s="1"/>
  <c r="AE1340" i="52" s="1"/>
  <c r="A1340" i="52"/>
  <c r="AC1661" i="52"/>
  <c r="AD1661" i="52" s="1"/>
  <c r="AE1661" i="52" s="1"/>
  <c r="A1661" i="52"/>
  <c r="AC1612" i="52"/>
  <c r="AD1612" i="52" s="1"/>
  <c r="AE1612" i="52" s="1"/>
  <c r="A1612" i="52"/>
  <c r="AC1518" i="52"/>
  <c r="AD1518" i="52" s="1"/>
  <c r="AE1518" i="52" s="1"/>
  <c r="A1518" i="52"/>
  <c r="AC1358" i="52"/>
  <c r="AD1358" i="52" s="1"/>
  <c r="AE1358" i="52" s="1"/>
  <c r="A1358" i="52"/>
  <c r="AC1635" i="52"/>
  <c r="AD1635" i="52" s="1"/>
  <c r="AE1635" i="52" s="1"/>
  <c r="A1635" i="52"/>
  <c r="AC1450" i="52"/>
  <c r="AD1450" i="52" s="1"/>
  <c r="AE1450" i="52" s="1"/>
  <c r="A1450" i="52"/>
  <c r="AC1769" i="52"/>
  <c r="AD1769" i="52" s="1"/>
  <c r="AE1769" i="52" s="1"/>
  <c r="A1769" i="52"/>
  <c r="AC1793" i="52"/>
  <c r="AD1793" i="52" s="1"/>
  <c r="AE1793" i="52" s="1"/>
  <c r="A1793" i="52"/>
  <c r="AC1406" i="52"/>
  <c r="AD1406" i="52" s="1"/>
  <c r="AE1406" i="52" s="1"/>
  <c r="A1406" i="52"/>
  <c r="AC1781" i="52"/>
  <c r="AD1781" i="52" s="1"/>
  <c r="AE1781" i="52" s="1"/>
  <c r="A1781" i="52"/>
  <c r="AC1733" i="52"/>
  <c r="AD1733" i="52" s="1"/>
  <c r="AE1733" i="52" s="1"/>
  <c r="A1733" i="52"/>
  <c r="AC1631" i="52"/>
  <c r="AD1631" i="52" s="1"/>
  <c r="AE1631" i="52" s="1"/>
  <c r="A1631" i="52"/>
  <c r="AC1562" i="52"/>
  <c r="AD1562" i="52" s="1"/>
  <c r="AE1562" i="52" s="1"/>
  <c r="A1562" i="52"/>
  <c r="AC1402" i="52"/>
  <c r="AD1402" i="52" s="1"/>
  <c r="AE1402" i="52" s="1"/>
  <c r="A1402" i="52"/>
  <c r="AC1446" i="52"/>
  <c r="AD1446" i="52" s="1"/>
  <c r="AE1446" i="52" s="1"/>
  <c r="A1446" i="52"/>
  <c r="AC1559" i="52"/>
  <c r="AD1559" i="52" s="1"/>
  <c r="AE1559" i="52" s="1"/>
  <c r="A1559" i="52"/>
  <c r="AC1416" i="52"/>
  <c r="AD1416" i="52" s="1"/>
  <c r="AE1416" i="52" s="1"/>
  <c r="A1416" i="52"/>
  <c r="AC1497" i="52"/>
  <c r="AD1497" i="52" s="1"/>
  <c r="AE1497" i="52" s="1"/>
  <c r="A1497" i="52"/>
  <c r="AC1867" i="52"/>
  <c r="AD1867" i="52" s="1"/>
  <c r="AE1867" i="52" s="1"/>
  <c r="A1867" i="52"/>
  <c r="AC1373" i="52"/>
  <c r="AD1373" i="52" s="1"/>
  <c r="AE1373" i="52" s="1"/>
  <c r="A1373" i="52"/>
  <c r="A7010" i="52"/>
  <c r="A7000" i="52"/>
  <c r="A7019" i="52"/>
  <c r="A7012" i="52"/>
  <c r="A7007" i="52"/>
  <c r="A6969" i="52"/>
  <c r="A6965" i="52"/>
  <c r="A6961" i="52"/>
  <c r="A6957" i="52"/>
  <c r="AC904" i="52"/>
  <c r="AD904" i="52" s="1"/>
  <c r="AE904" i="52" s="1"/>
  <c r="A904" i="52"/>
  <c r="AC897" i="52"/>
  <c r="AD897" i="52" s="1"/>
  <c r="AE897" i="52" s="1"/>
  <c r="A897" i="52"/>
  <c r="AC892" i="52"/>
  <c r="AD892" i="52" s="1"/>
  <c r="AE892" i="52" s="1"/>
  <c r="A892" i="52"/>
  <c r="AC901" i="52"/>
  <c r="AD901" i="52" s="1"/>
  <c r="AE901" i="52" s="1"/>
  <c r="A901" i="52"/>
  <c r="AC890" i="52"/>
  <c r="AD890" i="52" s="1"/>
  <c r="AE890" i="52" s="1"/>
  <c r="A890" i="52"/>
  <c r="AC3463" i="52"/>
  <c r="AD3463" i="52" s="1"/>
  <c r="AE3463" i="52" s="1"/>
  <c r="A3463" i="52"/>
  <c r="AC3456" i="52"/>
  <c r="AD3456" i="52" s="1"/>
  <c r="AE3456" i="52" s="1"/>
  <c r="A3456" i="52"/>
  <c r="AC3457" i="52"/>
  <c r="AD3457" i="52" s="1"/>
  <c r="AE3457" i="52" s="1"/>
  <c r="A3457" i="52"/>
  <c r="AC2453" i="52"/>
  <c r="AD2453" i="52" s="1"/>
  <c r="AE2453" i="52" s="1"/>
  <c r="A2453" i="52"/>
  <c r="AC2461" i="52"/>
  <c r="AD2461" i="52" s="1"/>
  <c r="AE2461" i="52" s="1"/>
  <c r="A2461" i="52"/>
  <c r="AC2394" i="52"/>
  <c r="AD2394" i="52" s="1"/>
  <c r="AE2394" i="52" s="1"/>
  <c r="A2394" i="52"/>
  <c r="AC2418" i="52"/>
  <c r="AD2418" i="52" s="1"/>
  <c r="AE2418" i="52" s="1"/>
  <c r="A2418" i="52"/>
  <c r="AC2447" i="52"/>
  <c r="AD2447" i="52" s="1"/>
  <c r="AE2447" i="52" s="1"/>
  <c r="A2447" i="52"/>
  <c r="AC2420" i="52"/>
  <c r="AD2420" i="52" s="1"/>
  <c r="AE2420" i="52" s="1"/>
  <c r="A2420" i="52"/>
  <c r="AC2393" i="52"/>
  <c r="AD2393" i="52" s="1"/>
  <c r="AE2393" i="52" s="1"/>
  <c r="A2393" i="52"/>
  <c r="AC2365" i="52"/>
  <c r="AD2365" i="52" s="1"/>
  <c r="AE2365" i="52" s="1"/>
  <c r="A2365" i="52"/>
  <c r="AC2357" i="52"/>
  <c r="AD2357" i="52" s="1"/>
  <c r="AE2357" i="52" s="1"/>
  <c r="A2357" i="52"/>
  <c r="AC2456" i="52"/>
  <c r="AD2456" i="52" s="1"/>
  <c r="AE2456" i="52" s="1"/>
  <c r="A2456" i="52"/>
  <c r="AC2431" i="52"/>
  <c r="AD2431" i="52" s="1"/>
  <c r="AE2431" i="52" s="1"/>
  <c r="A2431" i="52"/>
  <c r="AC2406" i="52"/>
  <c r="AD2406" i="52" s="1"/>
  <c r="AE2406" i="52" s="1"/>
  <c r="A2406" i="52"/>
  <c r="AC2391" i="52"/>
  <c r="AD2391" i="52" s="1"/>
  <c r="AE2391" i="52" s="1"/>
  <c r="A2391" i="52"/>
  <c r="AC2377" i="52"/>
  <c r="AD2377" i="52" s="1"/>
  <c r="AE2377" i="52" s="1"/>
  <c r="A2377" i="52"/>
  <c r="AC2450" i="52"/>
  <c r="AD2450" i="52" s="1"/>
  <c r="AE2450" i="52" s="1"/>
  <c r="A2450" i="52"/>
  <c r="AC2401" i="52"/>
  <c r="AD2401" i="52" s="1"/>
  <c r="AE2401" i="52" s="1"/>
  <c r="A2401" i="52"/>
  <c r="AC2399" i="52"/>
  <c r="AD2399" i="52" s="1"/>
  <c r="AE2399" i="52" s="1"/>
  <c r="A2399" i="52"/>
  <c r="AC2438" i="52"/>
  <c r="AD2438" i="52" s="1"/>
  <c r="AE2438" i="52" s="1"/>
  <c r="A2438" i="52"/>
  <c r="AC2376" i="52"/>
  <c r="AD2376" i="52" s="1"/>
  <c r="AE2376" i="52" s="1"/>
  <c r="A2376" i="52"/>
  <c r="AC2455" i="52"/>
  <c r="AD2455" i="52" s="1"/>
  <c r="AE2455" i="52" s="1"/>
  <c r="A2455" i="52"/>
  <c r="AC2432" i="52"/>
  <c r="AD2432" i="52" s="1"/>
  <c r="AE2432" i="52" s="1"/>
  <c r="A2432" i="52"/>
  <c r="AC2403" i="52"/>
  <c r="AD2403" i="52" s="1"/>
  <c r="AE2403" i="52" s="1"/>
  <c r="A2403" i="52"/>
  <c r="AC2374" i="52"/>
  <c r="AD2374" i="52" s="1"/>
  <c r="AE2374" i="52" s="1"/>
  <c r="A2374" i="52"/>
  <c r="AC2415" i="52"/>
  <c r="AD2415" i="52" s="1"/>
  <c r="AE2415" i="52" s="1"/>
  <c r="A2415" i="52"/>
  <c r="AC2397" i="52"/>
  <c r="AD2397" i="52" s="1"/>
  <c r="AE2397" i="52" s="1"/>
  <c r="A2397" i="52"/>
  <c r="AC2411" i="52"/>
  <c r="AD2411" i="52" s="1"/>
  <c r="AE2411" i="52" s="1"/>
  <c r="A2411" i="52"/>
  <c r="AC2459" i="52"/>
  <c r="AD2459" i="52" s="1"/>
  <c r="AE2459" i="52" s="1"/>
  <c r="A2459" i="52"/>
  <c r="AC3352" i="52"/>
  <c r="AD3352" i="52" s="1"/>
  <c r="AE3352" i="52" s="1"/>
  <c r="A3352" i="52"/>
  <c r="AC3350" i="52"/>
  <c r="AD3350" i="52" s="1"/>
  <c r="AE3350" i="52" s="1"/>
  <c r="A3350" i="52"/>
  <c r="AC3320" i="52"/>
  <c r="AD3320" i="52" s="1"/>
  <c r="AE3320" i="52" s="1"/>
  <c r="A3320" i="52"/>
  <c r="AC3368" i="52"/>
  <c r="AD3368" i="52" s="1"/>
  <c r="AE3368" i="52" s="1"/>
  <c r="A3368" i="52"/>
  <c r="AC3360" i="52"/>
  <c r="AD3360" i="52" s="1"/>
  <c r="AE3360" i="52" s="1"/>
  <c r="A3360" i="52"/>
  <c r="AC3340" i="52"/>
  <c r="AD3340" i="52" s="1"/>
  <c r="AE3340" i="52" s="1"/>
  <c r="A3340" i="52"/>
  <c r="AC3328" i="52"/>
  <c r="AD3328" i="52" s="1"/>
  <c r="AE3328" i="52" s="1"/>
  <c r="A3328" i="52"/>
  <c r="AC3319" i="52"/>
  <c r="AD3319" i="52" s="1"/>
  <c r="AE3319" i="52" s="1"/>
  <c r="A3319" i="52"/>
  <c r="AC3332" i="52"/>
  <c r="AD3332" i="52" s="1"/>
  <c r="AE3332" i="52" s="1"/>
  <c r="A3332" i="52"/>
  <c r="AC3347" i="52"/>
  <c r="AD3347" i="52" s="1"/>
  <c r="AE3347" i="52" s="1"/>
  <c r="A3347" i="52"/>
  <c r="AC3346" i="52"/>
  <c r="AD3346" i="52" s="1"/>
  <c r="AE3346" i="52" s="1"/>
  <c r="A3346" i="52"/>
  <c r="AC3359" i="52"/>
  <c r="AD3359" i="52" s="1"/>
  <c r="AE3359" i="52" s="1"/>
  <c r="A3359" i="52"/>
  <c r="AC3338" i="52"/>
  <c r="AD3338" i="52" s="1"/>
  <c r="AE3338" i="52" s="1"/>
  <c r="A3338" i="52"/>
  <c r="AC3356" i="52"/>
  <c r="AD3356" i="52" s="1"/>
  <c r="AE3356" i="52" s="1"/>
  <c r="A3356" i="52"/>
  <c r="AC6221" i="52"/>
  <c r="AD6221" i="52" s="1"/>
  <c r="AE6221" i="52" s="1"/>
  <c r="A6221" i="52"/>
  <c r="AC6213" i="52"/>
  <c r="AD6213" i="52" s="1"/>
  <c r="AE6213" i="52" s="1"/>
  <c r="A6213" i="52"/>
  <c r="AC6215" i="52"/>
  <c r="AD6215" i="52" s="1"/>
  <c r="AE6215" i="52" s="1"/>
  <c r="A6215" i="52"/>
  <c r="AC6198" i="52"/>
  <c r="AD6198" i="52" s="1"/>
  <c r="AE6198" i="52" s="1"/>
  <c r="A6198" i="52"/>
  <c r="AC6197" i="52"/>
  <c r="AD6197" i="52" s="1"/>
  <c r="AE6197" i="52" s="1"/>
  <c r="A6197" i="52"/>
  <c r="AC6216" i="52"/>
  <c r="AD6216" i="52" s="1"/>
  <c r="AE6216" i="52" s="1"/>
  <c r="A6216" i="52"/>
  <c r="AC6202" i="52"/>
  <c r="AD6202" i="52" s="1"/>
  <c r="AE6202" i="52" s="1"/>
  <c r="A6202" i="52"/>
  <c r="AC6224" i="52"/>
  <c r="AD6224" i="52" s="1"/>
  <c r="AE6224" i="52" s="1"/>
  <c r="A6224" i="52"/>
  <c r="AC6201" i="52"/>
  <c r="AD6201" i="52" s="1"/>
  <c r="AE6201" i="52" s="1"/>
  <c r="A6201" i="52"/>
  <c r="AC6206" i="52"/>
  <c r="AD6206" i="52" s="1"/>
  <c r="AE6206" i="52" s="1"/>
  <c r="A6206" i="52"/>
  <c r="AC825" i="52"/>
  <c r="AD825" i="52" s="1"/>
  <c r="AE825" i="52" s="1"/>
  <c r="A825" i="52"/>
  <c r="AC827" i="52"/>
  <c r="AD827" i="52" s="1"/>
  <c r="AE827" i="52" s="1"/>
  <c r="A827" i="52"/>
  <c r="AC818" i="52"/>
  <c r="AD818" i="52" s="1"/>
  <c r="AE818" i="52" s="1"/>
  <c r="A818" i="52"/>
  <c r="AC819" i="52"/>
  <c r="AD819" i="52" s="1"/>
  <c r="AE819" i="52" s="1"/>
  <c r="A819" i="52"/>
  <c r="AC5645" i="52"/>
  <c r="AD5645" i="52" s="1"/>
  <c r="AE5645" i="52" s="1"/>
  <c r="A5645" i="52"/>
  <c r="AC5635" i="52"/>
  <c r="AD5635" i="52" s="1"/>
  <c r="AE5635" i="52" s="1"/>
  <c r="A5635" i="52"/>
  <c r="AC5638" i="52"/>
  <c r="AD5638" i="52" s="1"/>
  <c r="AE5638" i="52" s="1"/>
  <c r="A5638" i="52"/>
  <c r="AC3202" i="52"/>
  <c r="AD3202" i="52" s="1"/>
  <c r="AE3202" i="52" s="1"/>
  <c r="A3202" i="52"/>
  <c r="AC3144" i="52"/>
  <c r="AD3144" i="52" s="1"/>
  <c r="AE3144" i="52" s="1"/>
  <c r="A3144" i="52"/>
  <c r="AC3210" i="52"/>
  <c r="AD3210" i="52" s="1"/>
  <c r="AE3210" i="52" s="1"/>
  <c r="A3210" i="52"/>
  <c r="AC3179" i="52"/>
  <c r="AD3179" i="52" s="1"/>
  <c r="AE3179" i="52" s="1"/>
  <c r="A3179" i="52"/>
  <c r="AC3123" i="52"/>
  <c r="AD3123" i="52" s="1"/>
  <c r="AE3123" i="52" s="1"/>
  <c r="A3123" i="52"/>
  <c r="AC3212" i="52"/>
  <c r="AD3212" i="52" s="1"/>
  <c r="AE3212" i="52" s="1"/>
  <c r="A3212" i="52"/>
  <c r="AC3153" i="52"/>
  <c r="AD3153" i="52" s="1"/>
  <c r="AE3153" i="52" s="1"/>
  <c r="A3153" i="52"/>
  <c r="AC3098" i="52"/>
  <c r="AD3098" i="52" s="1"/>
  <c r="AE3098" i="52" s="1"/>
  <c r="A3098" i="52"/>
  <c r="AC3172" i="52"/>
  <c r="AD3172" i="52" s="1"/>
  <c r="AE3172" i="52" s="1"/>
  <c r="A3172" i="52"/>
  <c r="AC3096" i="52"/>
  <c r="AD3096" i="52" s="1"/>
  <c r="AE3096" i="52" s="1"/>
  <c r="A3096" i="52"/>
  <c r="AC3127" i="52"/>
  <c r="AD3127" i="52" s="1"/>
  <c r="AE3127" i="52" s="1"/>
  <c r="A3127" i="52"/>
  <c r="AC3067" i="52"/>
  <c r="AD3067" i="52" s="1"/>
  <c r="AE3067" i="52" s="1"/>
  <c r="A3067" i="52"/>
  <c r="AC3124" i="52"/>
  <c r="AD3124" i="52" s="1"/>
  <c r="AE3124" i="52" s="1"/>
  <c r="A3124" i="52"/>
  <c r="AC3063" i="52"/>
  <c r="AD3063" i="52" s="1"/>
  <c r="AE3063" i="52" s="1"/>
  <c r="A3063" i="52"/>
  <c r="AC3134" i="52"/>
  <c r="AD3134" i="52" s="1"/>
  <c r="AE3134" i="52" s="1"/>
  <c r="A3134" i="52"/>
  <c r="AC3090" i="52"/>
  <c r="AD3090" i="52" s="1"/>
  <c r="AE3090" i="52" s="1"/>
  <c r="A3090" i="52"/>
  <c r="AC3211" i="52"/>
  <c r="AD3211" i="52" s="1"/>
  <c r="AE3211" i="52" s="1"/>
  <c r="A3211" i="52"/>
  <c r="AC3080" i="52"/>
  <c r="AD3080" i="52" s="1"/>
  <c r="AE3080" i="52" s="1"/>
  <c r="A3080" i="52"/>
  <c r="AC3129" i="52"/>
  <c r="AD3129" i="52" s="1"/>
  <c r="AE3129" i="52" s="1"/>
  <c r="A3129" i="52"/>
  <c r="AC3097" i="52"/>
  <c r="AD3097" i="52" s="1"/>
  <c r="AE3097" i="52" s="1"/>
  <c r="A3097" i="52"/>
  <c r="AC3187" i="52"/>
  <c r="AD3187" i="52" s="1"/>
  <c r="AE3187" i="52" s="1"/>
  <c r="A3187" i="52"/>
  <c r="AC3174" i="52"/>
  <c r="AD3174" i="52" s="1"/>
  <c r="AE3174" i="52" s="1"/>
  <c r="A3174" i="52"/>
  <c r="AC3142" i="52"/>
  <c r="AD3142" i="52" s="1"/>
  <c r="AE3142" i="52" s="1"/>
  <c r="A3142" i="52"/>
  <c r="AC3165" i="52"/>
  <c r="AD3165" i="52" s="1"/>
  <c r="AE3165" i="52" s="1"/>
  <c r="A3165" i="52"/>
  <c r="AC3177" i="52"/>
  <c r="AD3177" i="52" s="1"/>
  <c r="AE3177" i="52" s="1"/>
  <c r="A3177" i="52"/>
  <c r="AC3157" i="52"/>
  <c r="AD3157" i="52" s="1"/>
  <c r="AE3157" i="52" s="1"/>
  <c r="A3157" i="52"/>
  <c r="AC3136" i="52"/>
  <c r="AD3136" i="52" s="1"/>
  <c r="AE3136" i="52" s="1"/>
  <c r="A3136" i="52"/>
  <c r="AC3140" i="52"/>
  <c r="AD3140" i="52" s="1"/>
  <c r="AE3140" i="52" s="1"/>
  <c r="A3140" i="52"/>
  <c r="AC3093" i="52"/>
  <c r="AD3093" i="52" s="1"/>
  <c r="AE3093" i="52" s="1"/>
  <c r="A3093" i="52"/>
  <c r="AC3154" i="52"/>
  <c r="AD3154" i="52" s="1"/>
  <c r="AE3154" i="52" s="1"/>
  <c r="A3154" i="52"/>
  <c r="AC3113" i="52"/>
  <c r="AD3113" i="52" s="1"/>
  <c r="AE3113" i="52" s="1"/>
  <c r="A3113" i="52"/>
  <c r="AC3164" i="52"/>
  <c r="AD3164" i="52" s="1"/>
  <c r="AE3164" i="52" s="1"/>
  <c r="A3164" i="52"/>
  <c r="AC3086" i="52"/>
  <c r="AD3086" i="52" s="1"/>
  <c r="AE3086" i="52" s="1"/>
  <c r="A3086" i="52"/>
  <c r="AC3150" i="52"/>
  <c r="AD3150" i="52" s="1"/>
  <c r="AE3150" i="52" s="1"/>
  <c r="A3150" i="52"/>
  <c r="AC3071" i="52"/>
  <c r="AD3071" i="52" s="1"/>
  <c r="AE3071" i="52" s="1"/>
  <c r="A3071" i="52"/>
  <c r="AC3203" i="52"/>
  <c r="AD3203" i="52" s="1"/>
  <c r="AE3203" i="52" s="1"/>
  <c r="A3203" i="52"/>
  <c r="AC3073" i="52"/>
  <c r="AD3073" i="52" s="1"/>
  <c r="AE3073" i="52" s="1"/>
  <c r="A3073" i="52"/>
  <c r="AC3213" i="52"/>
  <c r="AD3213" i="52" s="1"/>
  <c r="AE3213" i="52" s="1"/>
  <c r="A3213" i="52"/>
  <c r="AC3114" i="52"/>
  <c r="AD3114" i="52" s="1"/>
  <c r="AE3114" i="52" s="1"/>
  <c r="A3114" i="52"/>
  <c r="AC3180" i="52"/>
  <c r="AD3180" i="52" s="1"/>
  <c r="AE3180" i="52" s="1"/>
  <c r="A3180" i="52"/>
  <c r="AC163" i="52"/>
  <c r="AD163" i="52" s="1"/>
  <c r="AE163" i="52" s="1"/>
  <c r="A163" i="52"/>
  <c r="AC157" i="52"/>
  <c r="AD157" i="52" s="1"/>
  <c r="AE157" i="52" s="1"/>
  <c r="A157" i="52"/>
  <c r="AC165" i="52"/>
  <c r="AD165" i="52" s="1"/>
  <c r="AE165" i="52" s="1"/>
  <c r="A165" i="52"/>
  <c r="AC604" i="52"/>
  <c r="AD604" i="52" s="1"/>
  <c r="AE604" i="52" s="1"/>
  <c r="A604" i="52"/>
  <c r="AC618" i="52"/>
  <c r="AD618" i="52" s="1"/>
  <c r="AE618" i="52" s="1"/>
  <c r="A618" i="52"/>
  <c r="AC607" i="52"/>
  <c r="AD607" i="52" s="1"/>
  <c r="AE607" i="52" s="1"/>
  <c r="A607" i="52"/>
  <c r="AC612" i="52"/>
  <c r="AD612" i="52" s="1"/>
  <c r="AE612" i="52" s="1"/>
  <c r="A612" i="52"/>
  <c r="AC613" i="52"/>
  <c r="AD613" i="52" s="1"/>
  <c r="AE613" i="52" s="1"/>
  <c r="A613" i="52"/>
  <c r="AC5677" i="52"/>
  <c r="AD5677" i="52" s="1"/>
  <c r="AE5677" i="52" s="1"/>
  <c r="A5677" i="52"/>
  <c r="AC5681" i="52"/>
  <c r="AD5681" i="52" s="1"/>
  <c r="AE5681" i="52" s="1"/>
  <c r="A5681" i="52"/>
  <c r="AC5679" i="52"/>
  <c r="AD5679" i="52" s="1"/>
  <c r="AE5679" i="52" s="1"/>
  <c r="A5679" i="52"/>
  <c r="AC5674" i="52"/>
  <c r="AD5674" i="52" s="1"/>
  <c r="AE5674" i="52" s="1"/>
  <c r="A5674" i="52"/>
  <c r="AC1088" i="52"/>
  <c r="AD1088" i="52" s="1"/>
  <c r="AE1088" i="52" s="1"/>
  <c r="A1088" i="52"/>
  <c r="AC1069" i="52"/>
  <c r="AD1069" i="52" s="1"/>
  <c r="AE1069" i="52" s="1"/>
  <c r="A1069" i="52"/>
  <c r="AC1070" i="52"/>
  <c r="AD1070" i="52" s="1"/>
  <c r="AE1070" i="52" s="1"/>
  <c r="A1070" i="52"/>
  <c r="AC1065" i="52"/>
  <c r="AD1065" i="52" s="1"/>
  <c r="AE1065" i="52" s="1"/>
  <c r="A1065" i="52"/>
  <c r="AC1076" i="52"/>
  <c r="AD1076" i="52" s="1"/>
  <c r="AE1076" i="52" s="1"/>
  <c r="A1076" i="52"/>
  <c r="AC1083" i="52"/>
  <c r="AD1083" i="52" s="1"/>
  <c r="AE1083" i="52" s="1"/>
  <c r="A1083" i="52"/>
  <c r="AC1066" i="52"/>
  <c r="AD1066" i="52" s="1"/>
  <c r="AE1066" i="52" s="1"/>
  <c r="A1066" i="52"/>
  <c r="AC3417" i="52"/>
  <c r="AD3417" i="52" s="1"/>
  <c r="AE3417" i="52" s="1"/>
  <c r="A3417" i="52"/>
  <c r="AC3406" i="52"/>
  <c r="AD3406" i="52" s="1"/>
  <c r="AE3406" i="52" s="1"/>
  <c r="A3406" i="52"/>
  <c r="AC3414" i="52"/>
  <c r="AD3414" i="52" s="1"/>
  <c r="AE3414" i="52" s="1"/>
  <c r="A3414" i="52"/>
  <c r="AC3416" i="52"/>
  <c r="AD3416" i="52" s="1"/>
  <c r="AE3416" i="52" s="1"/>
  <c r="A3416" i="52"/>
  <c r="AC3422" i="52"/>
  <c r="AD3422" i="52" s="1"/>
  <c r="AE3422" i="52" s="1"/>
  <c r="A3422" i="52"/>
  <c r="AC3427" i="52"/>
  <c r="AD3427" i="52" s="1"/>
  <c r="AE3427" i="52" s="1"/>
  <c r="A3427" i="52"/>
  <c r="AC3426" i="52"/>
  <c r="AD3426" i="52" s="1"/>
  <c r="AE3426" i="52" s="1"/>
  <c r="A3426" i="52"/>
  <c r="AC6718" i="52"/>
  <c r="AD6718" i="52" s="1"/>
  <c r="AE6718" i="52" s="1"/>
  <c r="A6718" i="52"/>
  <c r="AC6713" i="52"/>
  <c r="AD6713" i="52" s="1"/>
  <c r="AE6713" i="52" s="1"/>
  <c r="A6713" i="52"/>
  <c r="AC6931" i="52"/>
  <c r="AD6931" i="52" s="1"/>
  <c r="AE6931" i="52" s="1"/>
  <c r="A6931" i="52"/>
  <c r="AC6936" i="52"/>
  <c r="AD6936" i="52" s="1"/>
  <c r="AE6936" i="52" s="1"/>
  <c r="A6936" i="52"/>
  <c r="AC6929" i="52"/>
  <c r="AD6929" i="52" s="1"/>
  <c r="AE6929" i="52" s="1"/>
  <c r="A6929" i="52"/>
  <c r="AC6873" i="52"/>
  <c r="AD6873" i="52" s="1"/>
  <c r="AE6873" i="52" s="1"/>
  <c r="A6873" i="52"/>
  <c r="AC6932" i="52"/>
  <c r="AD6932" i="52" s="1"/>
  <c r="AE6932" i="52" s="1"/>
  <c r="A6932" i="52"/>
  <c r="AC6904" i="52"/>
  <c r="AD6904" i="52" s="1"/>
  <c r="AE6904" i="52" s="1"/>
  <c r="A6904" i="52"/>
  <c r="AC6887" i="52"/>
  <c r="AD6887" i="52" s="1"/>
  <c r="AE6887" i="52" s="1"/>
  <c r="A6887" i="52"/>
  <c r="AC6930" i="52"/>
  <c r="AD6930" i="52" s="1"/>
  <c r="AE6930" i="52" s="1"/>
  <c r="A6930" i="52"/>
  <c r="AC6893" i="52"/>
  <c r="AD6893" i="52" s="1"/>
  <c r="AE6893" i="52" s="1"/>
  <c r="A6893" i="52"/>
  <c r="AC6875" i="52"/>
  <c r="AD6875" i="52" s="1"/>
  <c r="AE6875" i="52" s="1"/>
  <c r="A6875" i="52"/>
  <c r="AC6922" i="52"/>
  <c r="AD6922" i="52" s="1"/>
  <c r="AE6922" i="52" s="1"/>
  <c r="A6922" i="52"/>
  <c r="AC6908" i="52"/>
  <c r="AD6908" i="52" s="1"/>
  <c r="AE6908" i="52" s="1"/>
  <c r="A6908" i="52"/>
  <c r="AC6879" i="52"/>
  <c r="AD6879" i="52" s="1"/>
  <c r="AE6879" i="52" s="1"/>
  <c r="A6879" i="52"/>
  <c r="AC6888" i="52"/>
  <c r="AD6888" i="52" s="1"/>
  <c r="AE6888" i="52" s="1"/>
  <c r="A6888" i="52"/>
  <c r="AC6937" i="52"/>
  <c r="AD6937" i="52" s="1"/>
  <c r="AE6937" i="52" s="1"/>
  <c r="A6937" i="52"/>
  <c r="AC6926" i="52"/>
  <c r="AD6926" i="52" s="1"/>
  <c r="AE6926" i="52" s="1"/>
  <c r="A6926" i="52"/>
  <c r="AC6900" i="52"/>
  <c r="AD6900" i="52" s="1"/>
  <c r="AE6900" i="52" s="1"/>
  <c r="A6900" i="52"/>
  <c r="AC6869" i="52"/>
  <c r="AD6869" i="52" s="1"/>
  <c r="AE6869" i="52" s="1"/>
  <c r="A6869" i="52"/>
  <c r="AC6877" i="52"/>
  <c r="AD6877" i="52" s="1"/>
  <c r="AE6877" i="52" s="1"/>
  <c r="A6877" i="52"/>
  <c r="AC6374" i="52"/>
  <c r="AD6374" i="52" s="1"/>
  <c r="AE6374" i="52" s="1"/>
  <c r="A6374" i="52"/>
  <c r="AC6376" i="52"/>
  <c r="AD6376" i="52" s="1"/>
  <c r="AE6376" i="52" s="1"/>
  <c r="A6376" i="52"/>
  <c r="AC6355" i="52"/>
  <c r="AD6355" i="52" s="1"/>
  <c r="AE6355" i="52" s="1"/>
  <c r="A6355" i="52"/>
  <c r="AC6315" i="52"/>
  <c r="AD6315" i="52" s="1"/>
  <c r="AE6315" i="52" s="1"/>
  <c r="A6315" i="52"/>
  <c r="AC6296" i="52"/>
  <c r="AD6296" i="52" s="1"/>
  <c r="AE6296" i="52" s="1"/>
  <c r="A6296" i="52"/>
  <c r="AC6327" i="52"/>
  <c r="AD6327" i="52" s="1"/>
  <c r="AE6327" i="52" s="1"/>
  <c r="A6327" i="52"/>
  <c r="AC6310" i="52"/>
  <c r="AD6310" i="52" s="1"/>
  <c r="AE6310" i="52" s="1"/>
  <c r="A6310" i="52"/>
  <c r="AC6373" i="52"/>
  <c r="AD6373" i="52" s="1"/>
  <c r="AE6373" i="52" s="1"/>
  <c r="A6373" i="52"/>
  <c r="AC6348" i="52"/>
  <c r="AD6348" i="52" s="1"/>
  <c r="AE6348" i="52" s="1"/>
  <c r="A6348" i="52"/>
  <c r="AC6334" i="52"/>
  <c r="AD6334" i="52" s="1"/>
  <c r="AE6334" i="52" s="1"/>
  <c r="A6334" i="52"/>
  <c r="AC6308" i="52"/>
  <c r="AD6308" i="52" s="1"/>
  <c r="AE6308" i="52" s="1"/>
  <c r="A6308" i="52"/>
  <c r="AC6352" i="52"/>
  <c r="AD6352" i="52" s="1"/>
  <c r="AE6352" i="52" s="1"/>
  <c r="A6352" i="52"/>
  <c r="AC6333" i="52"/>
  <c r="AD6333" i="52" s="1"/>
  <c r="AE6333" i="52" s="1"/>
  <c r="A6333" i="52"/>
  <c r="AC6323" i="52"/>
  <c r="AD6323" i="52" s="1"/>
  <c r="AE6323" i="52" s="1"/>
  <c r="A6323" i="52"/>
  <c r="AC6370" i="52"/>
  <c r="AD6370" i="52" s="1"/>
  <c r="AE6370" i="52" s="1"/>
  <c r="A6370" i="52"/>
  <c r="AC6329" i="52"/>
  <c r="AD6329" i="52" s="1"/>
  <c r="AE6329" i="52" s="1"/>
  <c r="A6329" i="52"/>
  <c r="AC6319" i="52"/>
  <c r="AD6319" i="52" s="1"/>
  <c r="AE6319" i="52" s="1"/>
  <c r="A6319" i="52"/>
  <c r="AC6365" i="52"/>
  <c r="AD6365" i="52" s="1"/>
  <c r="AE6365" i="52" s="1"/>
  <c r="A6365" i="52"/>
  <c r="AC6298" i="52"/>
  <c r="AD6298" i="52" s="1"/>
  <c r="AE6298" i="52" s="1"/>
  <c r="A6298" i="52"/>
  <c r="AC6366" i="52"/>
  <c r="AD6366" i="52" s="1"/>
  <c r="AE6366" i="52" s="1"/>
  <c r="A6366" i="52"/>
  <c r="AC6344" i="52"/>
  <c r="AD6344" i="52" s="1"/>
  <c r="AE6344" i="52" s="1"/>
  <c r="A6344" i="52"/>
  <c r="AC6312" i="52"/>
  <c r="AD6312" i="52" s="1"/>
  <c r="AE6312" i="52" s="1"/>
  <c r="A6312" i="52"/>
  <c r="AC5363" i="52"/>
  <c r="AD5363" i="52" s="1"/>
  <c r="AE5363" i="52" s="1"/>
  <c r="A5363" i="52"/>
  <c r="AC5338" i="52"/>
  <c r="AD5338" i="52" s="1"/>
  <c r="AE5338" i="52" s="1"/>
  <c r="A5338" i="52"/>
  <c r="AC5371" i="52"/>
  <c r="AD5371" i="52" s="1"/>
  <c r="AE5371" i="52" s="1"/>
  <c r="A5371" i="52"/>
  <c r="AC5434" i="52"/>
  <c r="AD5434" i="52" s="1"/>
  <c r="AE5434" i="52" s="1"/>
  <c r="A5434" i="52"/>
  <c r="AC5403" i="52"/>
  <c r="AD5403" i="52" s="1"/>
  <c r="AE5403" i="52" s="1"/>
  <c r="A5403" i="52"/>
  <c r="AC5385" i="52"/>
  <c r="AD5385" i="52" s="1"/>
  <c r="AE5385" i="52" s="1"/>
  <c r="A5385" i="52"/>
  <c r="AC5357" i="52"/>
  <c r="AD5357" i="52" s="1"/>
  <c r="AE5357" i="52" s="1"/>
  <c r="A5357" i="52"/>
  <c r="AC5333" i="52"/>
  <c r="AD5333" i="52" s="1"/>
  <c r="AE5333" i="52" s="1"/>
  <c r="A5333" i="52"/>
  <c r="AC5419" i="52"/>
  <c r="AD5419" i="52" s="1"/>
  <c r="AE5419" i="52" s="1"/>
  <c r="A5419" i="52"/>
  <c r="AC5386" i="52"/>
  <c r="AD5386" i="52" s="1"/>
  <c r="AE5386" i="52" s="1"/>
  <c r="A5386" i="52"/>
  <c r="AC5335" i="52"/>
  <c r="AD5335" i="52" s="1"/>
  <c r="AE5335" i="52" s="1"/>
  <c r="A5335" i="52"/>
  <c r="AC5420" i="52"/>
  <c r="AD5420" i="52" s="1"/>
  <c r="AE5420" i="52" s="1"/>
  <c r="A5420" i="52"/>
  <c r="AC5361" i="52"/>
  <c r="AD5361" i="52" s="1"/>
  <c r="AE5361" i="52" s="1"/>
  <c r="A5361" i="52"/>
  <c r="AC5424" i="52"/>
  <c r="AD5424" i="52" s="1"/>
  <c r="AE5424" i="52" s="1"/>
  <c r="A5424" i="52"/>
  <c r="AC5362" i="52"/>
  <c r="AD5362" i="52" s="1"/>
  <c r="AE5362" i="52" s="1"/>
  <c r="A5362" i="52"/>
  <c r="AC5394" i="52"/>
  <c r="AD5394" i="52" s="1"/>
  <c r="AE5394" i="52" s="1"/>
  <c r="A5394" i="52"/>
  <c r="AC5383" i="52"/>
  <c r="AD5383" i="52" s="1"/>
  <c r="AE5383" i="52" s="1"/>
  <c r="A5383" i="52"/>
  <c r="AC5337" i="52"/>
  <c r="AD5337" i="52" s="1"/>
  <c r="AE5337" i="52" s="1"/>
  <c r="A5337" i="52"/>
  <c r="AC5389" i="52"/>
  <c r="AD5389" i="52" s="1"/>
  <c r="AE5389" i="52" s="1"/>
  <c r="A5389" i="52"/>
  <c r="AC5416" i="52"/>
  <c r="AD5416" i="52" s="1"/>
  <c r="AE5416" i="52" s="1"/>
  <c r="A5416" i="52"/>
  <c r="AC5359" i="52"/>
  <c r="AD5359" i="52" s="1"/>
  <c r="AE5359" i="52" s="1"/>
  <c r="A5359" i="52"/>
  <c r="AC5358" i="52"/>
  <c r="AD5358" i="52" s="1"/>
  <c r="AE5358" i="52" s="1"/>
  <c r="A5358" i="52"/>
  <c r="AC5349" i="52"/>
  <c r="AD5349" i="52" s="1"/>
  <c r="AE5349" i="52" s="1"/>
  <c r="A5349" i="52"/>
  <c r="AC5418" i="52"/>
  <c r="AD5418" i="52" s="1"/>
  <c r="AE5418" i="52" s="1"/>
  <c r="A5418" i="52"/>
  <c r="AC5353" i="52"/>
  <c r="AD5353" i="52" s="1"/>
  <c r="AE5353" i="52" s="1"/>
  <c r="A5353" i="52"/>
  <c r="A4156" i="52"/>
  <c r="A4145" i="52"/>
  <c r="A4131" i="52"/>
  <c r="A4152" i="52"/>
  <c r="A4143" i="52"/>
  <c r="A4130" i="52"/>
  <c r="A4154" i="52"/>
  <c r="A4138" i="52"/>
  <c r="AC4037" i="52"/>
  <c r="AD4037" i="52" s="1"/>
  <c r="AE4037" i="52" s="1"/>
  <c r="A4037" i="52"/>
  <c r="AC4030" i="52"/>
  <c r="AD4030" i="52" s="1"/>
  <c r="AE4030" i="52" s="1"/>
  <c r="A4030" i="52"/>
  <c r="AC4024" i="52"/>
  <c r="AD4024" i="52" s="1"/>
  <c r="AE4024" i="52" s="1"/>
  <c r="A4024" i="52"/>
  <c r="AC4019" i="52"/>
  <c r="AD4019" i="52" s="1"/>
  <c r="AE4019" i="52" s="1"/>
  <c r="A4019" i="52"/>
  <c r="AC4014" i="52"/>
  <c r="AD4014" i="52" s="1"/>
  <c r="AE4014" i="52" s="1"/>
  <c r="A4014" i="52"/>
  <c r="AC4029" i="52"/>
  <c r="AD4029" i="52" s="1"/>
  <c r="AE4029" i="52" s="1"/>
  <c r="A4029" i="52"/>
  <c r="AC4028" i="52"/>
  <c r="AD4028" i="52" s="1"/>
  <c r="AE4028" i="52" s="1"/>
  <c r="A4028" i="52"/>
  <c r="AC3675" i="52"/>
  <c r="AD3675" i="52" s="1"/>
  <c r="AE3675" i="52" s="1"/>
  <c r="A3675" i="52"/>
  <c r="AC3679" i="52"/>
  <c r="AD3679" i="52" s="1"/>
  <c r="AE3679" i="52" s="1"/>
  <c r="A3679" i="52"/>
  <c r="AC3669" i="52"/>
  <c r="AD3669" i="52" s="1"/>
  <c r="AE3669" i="52" s="1"/>
  <c r="A3669" i="52"/>
  <c r="AC3660" i="52"/>
  <c r="AD3660" i="52" s="1"/>
  <c r="AE3660" i="52" s="1"/>
  <c r="A3660" i="52"/>
  <c r="AC3691" i="52"/>
  <c r="AD3691" i="52" s="1"/>
  <c r="AE3691" i="52" s="1"/>
  <c r="A3691" i="52"/>
  <c r="AC3652" i="52"/>
  <c r="AD3652" i="52" s="1"/>
  <c r="AE3652" i="52" s="1"/>
  <c r="A3652" i="52"/>
  <c r="AC3617" i="52"/>
  <c r="AD3617" i="52" s="1"/>
  <c r="AE3617" i="52" s="1"/>
  <c r="A3617" i="52"/>
  <c r="AC3667" i="52"/>
  <c r="AD3667" i="52" s="1"/>
  <c r="AE3667" i="52" s="1"/>
  <c r="A3667" i="52"/>
  <c r="AC3630" i="52"/>
  <c r="AD3630" i="52" s="1"/>
  <c r="AE3630" i="52" s="1"/>
  <c r="A3630" i="52"/>
  <c r="AC3692" i="52"/>
  <c r="AD3692" i="52" s="1"/>
  <c r="AE3692" i="52" s="1"/>
  <c r="A3692" i="52"/>
  <c r="AC3681" i="52"/>
  <c r="AD3681" i="52" s="1"/>
  <c r="AE3681" i="52" s="1"/>
  <c r="A3681" i="52"/>
  <c r="AC3646" i="52"/>
  <c r="AD3646" i="52" s="1"/>
  <c r="AE3646" i="52" s="1"/>
  <c r="A3646" i="52"/>
  <c r="AC3637" i="52"/>
  <c r="AD3637" i="52" s="1"/>
  <c r="AE3637" i="52" s="1"/>
  <c r="A3637" i="52"/>
  <c r="AC3610" i="52"/>
  <c r="AD3610" i="52" s="1"/>
  <c r="AE3610" i="52" s="1"/>
  <c r="A3610" i="52"/>
  <c r="AC3664" i="52"/>
  <c r="AD3664" i="52" s="1"/>
  <c r="AE3664" i="52" s="1"/>
  <c r="A3664" i="52"/>
  <c r="AC3680" i="52"/>
  <c r="AD3680" i="52" s="1"/>
  <c r="AE3680" i="52" s="1"/>
  <c r="A3680" i="52"/>
  <c r="AC3647" i="52"/>
  <c r="AD3647" i="52" s="1"/>
  <c r="AE3647" i="52" s="1"/>
  <c r="A3647" i="52"/>
  <c r="AC3638" i="52"/>
  <c r="AD3638" i="52" s="1"/>
  <c r="AE3638" i="52" s="1"/>
  <c r="A3638" i="52"/>
  <c r="AC3619" i="52"/>
  <c r="AD3619" i="52" s="1"/>
  <c r="AE3619" i="52" s="1"/>
  <c r="A3619" i="52"/>
  <c r="AC3620" i="52"/>
  <c r="AD3620" i="52" s="1"/>
  <c r="AE3620" i="52" s="1"/>
  <c r="A3620" i="52"/>
  <c r="AC3671" i="52"/>
  <c r="AD3671" i="52" s="1"/>
  <c r="AE3671" i="52" s="1"/>
  <c r="A3671" i="52"/>
  <c r="AC3641" i="52"/>
  <c r="AD3641" i="52" s="1"/>
  <c r="AE3641" i="52" s="1"/>
  <c r="A3641" i="52"/>
  <c r="AC3859" i="52"/>
  <c r="AD3859" i="52" s="1"/>
  <c r="AE3859" i="52" s="1"/>
  <c r="A3859" i="52"/>
  <c r="A3799" i="52"/>
  <c r="A3803" i="52"/>
  <c r="A3827" i="52"/>
  <c r="AC5210" i="52"/>
  <c r="AD5210" i="52" s="1"/>
  <c r="AE5210" i="52" s="1"/>
  <c r="A5210" i="52"/>
  <c r="A2352" i="52"/>
  <c r="A2354" i="52"/>
  <c r="AC1186" i="52"/>
  <c r="AD1186" i="52" s="1"/>
  <c r="AE1186" i="52" s="1"/>
  <c r="A1186" i="52"/>
  <c r="AC1173" i="52"/>
  <c r="AD1173" i="52" s="1"/>
  <c r="AE1173" i="52" s="1"/>
  <c r="A1173" i="52"/>
  <c r="AC1171" i="52"/>
  <c r="AD1171" i="52" s="1"/>
  <c r="AE1171" i="52" s="1"/>
  <c r="A1171" i="52"/>
  <c r="AC1198" i="52"/>
  <c r="AD1198" i="52" s="1"/>
  <c r="AE1198" i="52" s="1"/>
  <c r="A1198" i="52"/>
  <c r="AC1165" i="52"/>
  <c r="AD1165" i="52" s="1"/>
  <c r="AE1165" i="52" s="1"/>
  <c r="A1165" i="52"/>
  <c r="AC1187" i="52"/>
  <c r="AD1187" i="52" s="1"/>
  <c r="AE1187" i="52" s="1"/>
  <c r="A1187" i="52"/>
  <c r="AC1183" i="52"/>
  <c r="AD1183" i="52" s="1"/>
  <c r="AE1183" i="52" s="1"/>
  <c r="A1183" i="52"/>
  <c r="AC1170" i="52"/>
  <c r="AD1170" i="52" s="1"/>
  <c r="AE1170" i="52" s="1"/>
  <c r="A1170" i="52"/>
  <c r="AC1167" i="52"/>
  <c r="AD1167" i="52" s="1"/>
  <c r="AE1167" i="52" s="1"/>
  <c r="A1167" i="52"/>
  <c r="AC4281" i="52"/>
  <c r="AD4281" i="52" s="1"/>
  <c r="AE4281" i="52" s="1"/>
  <c r="A4281" i="52"/>
  <c r="AC4277" i="52"/>
  <c r="AD4277" i="52" s="1"/>
  <c r="AE4277" i="52" s="1"/>
  <c r="A4277" i="52"/>
  <c r="AC6798" i="52"/>
  <c r="AD6798" i="52" s="1"/>
  <c r="AE6798" i="52" s="1"/>
  <c r="A6798" i="52"/>
  <c r="AC6799" i="52"/>
  <c r="AD6799" i="52" s="1"/>
  <c r="AE6799" i="52" s="1"/>
  <c r="A6799" i="52"/>
  <c r="AC6785" i="52"/>
  <c r="AD6785" i="52" s="1"/>
  <c r="AE6785" i="52" s="1"/>
  <c r="A6785" i="52"/>
  <c r="AC6775" i="52"/>
  <c r="AD6775" i="52" s="1"/>
  <c r="AE6775" i="52" s="1"/>
  <c r="A6775" i="52"/>
  <c r="AC6810" i="52"/>
  <c r="AD6810" i="52" s="1"/>
  <c r="AE6810" i="52" s="1"/>
  <c r="A6810" i="52"/>
  <c r="AC6804" i="52"/>
  <c r="AD6804" i="52" s="1"/>
  <c r="AE6804" i="52" s="1"/>
  <c r="A6804" i="52"/>
  <c r="AC6805" i="52"/>
  <c r="AD6805" i="52" s="1"/>
  <c r="AE6805" i="52" s="1"/>
  <c r="A6805" i="52"/>
  <c r="AC6793" i="52"/>
  <c r="AD6793" i="52" s="1"/>
  <c r="AE6793" i="52" s="1"/>
  <c r="A6793" i="52"/>
  <c r="AC6779" i="52"/>
  <c r="AD6779" i="52" s="1"/>
  <c r="AE6779" i="52" s="1"/>
  <c r="A6779" i="52"/>
  <c r="AC6771" i="52"/>
  <c r="AD6771" i="52" s="1"/>
  <c r="AE6771" i="52" s="1"/>
  <c r="A6771" i="52"/>
  <c r="AC6787" i="52"/>
  <c r="AD6787" i="52" s="1"/>
  <c r="AE6787" i="52" s="1"/>
  <c r="A6787" i="52"/>
  <c r="AC6171" i="52"/>
  <c r="AD6171" i="52" s="1"/>
  <c r="AE6171" i="52" s="1"/>
  <c r="A6171" i="52"/>
  <c r="AC6182" i="52"/>
  <c r="AD6182" i="52" s="1"/>
  <c r="AE6182" i="52" s="1"/>
  <c r="A6182" i="52"/>
  <c r="AC6181" i="52"/>
  <c r="AD6181" i="52" s="1"/>
  <c r="AE6181" i="52" s="1"/>
  <c r="A6181" i="52"/>
  <c r="AC6174" i="52"/>
  <c r="AD6174" i="52" s="1"/>
  <c r="AE6174" i="52" s="1"/>
  <c r="A6174" i="52"/>
  <c r="AC6166" i="52"/>
  <c r="AD6166" i="52" s="1"/>
  <c r="AE6166" i="52" s="1"/>
  <c r="A6166" i="52"/>
  <c r="AC6162" i="52"/>
  <c r="AD6162" i="52" s="1"/>
  <c r="AE6162" i="52" s="1"/>
  <c r="A6162" i="52"/>
  <c r="AC6178" i="52"/>
  <c r="AD6178" i="52" s="1"/>
  <c r="AE6178" i="52" s="1"/>
  <c r="A6178" i="52"/>
  <c r="AC5771" i="52"/>
  <c r="AD5771" i="52" s="1"/>
  <c r="AE5771" i="52" s="1"/>
  <c r="A5771" i="52"/>
  <c r="AC5766" i="52"/>
  <c r="AD5766" i="52" s="1"/>
  <c r="AE5766" i="52" s="1"/>
  <c r="A5766" i="52"/>
  <c r="AC5777" i="52"/>
  <c r="AD5777" i="52" s="1"/>
  <c r="AE5777" i="52" s="1"/>
  <c r="A5777" i="52"/>
  <c r="AC5758" i="52"/>
  <c r="AD5758" i="52" s="1"/>
  <c r="AE5758" i="52" s="1"/>
  <c r="A5758" i="52"/>
  <c r="AC5779" i="52"/>
  <c r="AD5779" i="52" s="1"/>
  <c r="AE5779" i="52" s="1"/>
  <c r="A5779" i="52"/>
  <c r="AC5763" i="52"/>
  <c r="AD5763" i="52" s="1"/>
  <c r="AE5763" i="52" s="1"/>
  <c r="A5763" i="52"/>
  <c r="AC6570" i="52"/>
  <c r="AD6570" i="52" s="1"/>
  <c r="AE6570" i="52" s="1"/>
  <c r="A6570" i="52"/>
  <c r="AC6586" i="52"/>
  <c r="AD6586" i="52" s="1"/>
  <c r="AE6586" i="52" s="1"/>
  <c r="A6586" i="52"/>
  <c r="AC6571" i="52"/>
  <c r="AD6571" i="52" s="1"/>
  <c r="AE6571" i="52" s="1"/>
  <c r="A6571" i="52"/>
  <c r="AC6578" i="52"/>
  <c r="AD6578" i="52" s="1"/>
  <c r="AE6578" i="52" s="1"/>
  <c r="A6578" i="52"/>
  <c r="AC6576" i="52"/>
  <c r="AD6576" i="52" s="1"/>
  <c r="AE6576" i="52" s="1"/>
  <c r="A6576" i="52"/>
  <c r="AC5945" i="52"/>
  <c r="AD5945" i="52" s="1"/>
  <c r="AE5945" i="52" s="1"/>
  <c r="A5945" i="52"/>
  <c r="AC5941" i="52"/>
  <c r="AD5941" i="52" s="1"/>
  <c r="AE5941" i="52" s="1"/>
  <c r="A5941" i="52"/>
  <c r="AC5937" i="52"/>
  <c r="AD5937" i="52" s="1"/>
  <c r="AE5937" i="52" s="1"/>
  <c r="A5937" i="52"/>
  <c r="AC5933" i="52"/>
  <c r="AD5933" i="52" s="1"/>
  <c r="AE5933" i="52" s="1"/>
  <c r="A5933" i="52"/>
  <c r="AC7129" i="52"/>
  <c r="AD7129" i="52" s="1"/>
  <c r="AE7129" i="52" s="1"/>
  <c r="A7129" i="52"/>
  <c r="AC7136" i="52"/>
  <c r="AD7136" i="52" s="1"/>
  <c r="AE7136" i="52" s="1"/>
  <c r="A7136" i="52"/>
  <c r="AC7127" i="52"/>
  <c r="AD7127" i="52" s="1"/>
  <c r="AE7127" i="52" s="1"/>
  <c r="A7127" i="52"/>
  <c r="AC6978" i="52"/>
  <c r="AD6978" i="52" s="1"/>
  <c r="AE6978" i="52" s="1"/>
  <c r="A6978" i="52"/>
  <c r="AC6981" i="52"/>
  <c r="AD6981" i="52" s="1"/>
  <c r="AE6981" i="52" s="1"/>
  <c r="A6981" i="52"/>
  <c r="AC6979" i="52"/>
  <c r="AD6979" i="52" s="1"/>
  <c r="AE6979" i="52" s="1"/>
  <c r="A6979" i="52"/>
  <c r="AC201" i="52"/>
  <c r="AD201" i="52" s="1"/>
  <c r="AE201" i="52" s="1"/>
  <c r="A201" i="52"/>
  <c r="AC202" i="52"/>
  <c r="AD202" i="52" s="1"/>
  <c r="AE202" i="52" s="1"/>
  <c r="A202" i="52"/>
  <c r="AC198" i="52"/>
  <c r="AD198" i="52" s="1"/>
  <c r="AE198" i="52" s="1"/>
  <c r="A198" i="52"/>
  <c r="AC194" i="52"/>
  <c r="AD194" i="52" s="1"/>
  <c r="AE194" i="52" s="1"/>
  <c r="A194" i="52"/>
  <c r="AC6089" i="52"/>
  <c r="AD6089" i="52" s="1"/>
  <c r="AE6089" i="52" s="1"/>
  <c r="A6089" i="52"/>
  <c r="AC6085" i="52"/>
  <c r="AD6085" i="52" s="1"/>
  <c r="AE6085" i="52" s="1"/>
  <c r="A6085" i="52"/>
  <c r="AC3375" i="52"/>
  <c r="AD3375" i="52" s="1"/>
  <c r="AE3375" i="52" s="1"/>
  <c r="A3375" i="52"/>
  <c r="AC3378" i="52"/>
  <c r="AD3378" i="52" s="1"/>
  <c r="AE3378" i="52" s="1"/>
  <c r="A3378" i="52"/>
  <c r="AC4076" i="52"/>
  <c r="AD4076" i="52" s="1"/>
  <c r="AE4076" i="52" s="1"/>
  <c r="A4076" i="52"/>
  <c r="AC4084" i="52"/>
  <c r="AD4084" i="52" s="1"/>
  <c r="AE4084" i="52" s="1"/>
  <c r="A4084" i="52"/>
  <c r="AC4074" i="52"/>
  <c r="AD4074" i="52" s="1"/>
  <c r="AE4074" i="52" s="1"/>
  <c r="A4074" i="52"/>
  <c r="AC4069" i="52"/>
  <c r="AD4069" i="52" s="1"/>
  <c r="AE4069" i="52" s="1"/>
  <c r="A4069" i="52"/>
  <c r="AC4181" i="52"/>
  <c r="AD4181" i="52" s="1"/>
  <c r="AE4181" i="52" s="1"/>
  <c r="A4181" i="52"/>
  <c r="AC4185" i="52"/>
  <c r="AD4185" i="52" s="1"/>
  <c r="AE4185" i="52" s="1"/>
  <c r="A4185" i="52"/>
  <c r="AC4175" i="52"/>
  <c r="AD4175" i="52" s="1"/>
  <c r="AE4175" i="52" s="1"/>
  <c r="A4175" i="52"/>
  <c r="AC93" i="52"/>
  <c r="AD93" i="52" s="1"/>
  <c r="AE93" i="52" s="1"/>
  <c r="A93" i="52"/>
  <c r="AC76" i="52"/>
  <c r="AD76" i="52" s="1"/>
  <c r="AE76" i="52" s="1"/>
  <c r="A76" i="52"/>
  <c r="AC94" i="52"/>
  <c r="AD94" i="52" s="1"/>
  <c r="AE94" i="52" s="1"/>
  <c r="A94" i="52"/>
  <c r="AC87" i="52"/>
  <c r="AD87" i="52" s="1"/>
  <c r="AE87" i="52" s="1"/>
  <c r="A87" i="52"/>
  <c r="AC79" i="52"/>
  <c r="AD79" i="52" s="1"/>
  <c r="AE79" i="52" s="1"/>
  <c r="A79" i="52"/>
  <c r="AC83" i="52"/>
  <c r="AD83" i="52" s="1"/>
  <c r="AE83" i="52" s="1"/>
  <c r="A83" i="52"/>
  <c r="AC74" i="52"/>
  <c r="AD74" i="52" s="1"/>
  <c r="AE74" i="52" s="1"/>
  <c r="A74" i="52"/>
  <c r="AC25" i="52"/>
  <c r="AD25" i="52" s="1"/>
  <c r="AE25" i="52" s="1"/>
  <c r="A25" i="52"/>
  <c r="AC20" i="52"/>
  <c r="AD20" i="52" s="1"/>
  <c r="AE20" i="52" s="1"/>
  <c r="A20" i="52"/>
  <c r="AC14" i="52"/>
  <c r="AD14" i="52" s="1"/>
  <c r="AE14" i="52" s="1"/>
  <c r="A14" i="52"/>
  <c r="AC7" i="52"/>
  <c r="AD7" i="52" s="1"/>
  <c r="AE7" i="52" s="1"/>
  <c r="A7" i="52"/>
  <c r="AC27" i="52"/>
  <c r="AD27" i="52" s="1"/>
  <c r="AE27" i="52" s="1"/>
  <c r="A27" i="52"/>
  <c r="AC5" i="52"/>
  <c r="A5" i="52"/>
  <c r="AC6384" i="52"/>
  <c r="AD6384" i="52" s="1"/>
  <c r="AE6384" i="52" s="1"/>
  <c r="A6384" i="52"/>
  <c r="AC2337" i="52"/>
  <c r="AD2337" i="52" s="1"/>
  <c r="AE2337" i="52" s="1"/>
  <c r="A2337" i="52"/>
  <c r="AC2348" i="52"/>
  <c r="AD2348" i="52" s="1"/>
  <c r="AE2348" i="52" s="1"/>
  <c r="A2348" i="52"/>
  <c r="AC2339" i="52"/>
  <c r="AD2339" i="52" s="1"/>
  <c r="AE2339" i="52" s="1"/>
  <c r="A2339" i="52"/>
  <c r="AC2344" i="52"/>
  <c r="AD2344" i="52" s="1"/>
  <c r="AE2344" i="52" s="1"/>
  <c r="A2344" i="52"/>
  <c r="AC2333" i="52"/>
  <c r="AD2333" i="52" s="1"/>
  <c r="AE2333" i="52" s="1"/>
  <c r="A2333" i="52"/>
  <c r="AC5872" i="52"/>
  <c r="AD5872" i="52" s="1"/>
  <c r="AE5872" i="52" s="1"/>
  <c r="A5872" i="52"/>
  <c r="AC5848" i="52"/>
  <c r="AD5848" i="52" s="1"/>
  <c r="AE5848" i="52" s="1"/>
  <c r="A5848" i="52"/>
  <c r="AC5827" i="52"/>
  <c r="AD5827" i="52" s="1"/>
  <c r="AE5827" i="52" s="1"/>
  <c r="A5827" i="52"/>
  <c r="AC7108" i="52"/>
  <c r="AD7108" i="52" s="1"/>
  <c r="AE7108" i="52" s="1"/>
  <c r="A7108" i="52"/>
  <c r="AC7160" i="52"/>
  <c r="AD7160" i="52" s="1"/>
  <c r="AE7160" i="52" s="1"/>
  <c r="A7160" i="52"/>
  <c r="AC7155" i="52"/>
  <c r="AD7155" i="52" s="1"/>
  <c r="AE7155" i="52" s="1"/>
  <c r="A7155" i="52"/>
  <c r="AC7150" i="52"/>
  <c r="AD7150" i="52" s="1"/>
  <c r="AE7150" i="52" s="1"/>
  <c r="A7150" i="52"/>
  <c r="AC7143" i="52"/>
  <c r="AD7143" i="52" s="1"/>
  <c r="AE7143" i="52" s="1"/>
  <c r="A7143" i="52"/>
  <c r="AC7148" i="52"/>
  <c r="AD7148" i="52" s="1"/>
  <c r="AE7148" i="52" s="1"/>
  <c r="A7148" i="52"/>
  <c r="AC7142" i="52"/>
  <c r="AD7142" i="52" s="1"/>
  <c r="AE7142" i="52" s="1"/>
  <c r="A7142" i="52"/>
  <c r="AC5591" i="52"/>
  <c r="AD5591" i="52" s="1"/>
  <c r="AE5591" i="52" s="1"/>
  <c r="A5591" i="52"/>
  <c r="AC5595" i="52"/>
  <c r="AD5595" i="52" s="1"/>
  <c r="AE5595" i="52" s="1"/>
  <c r="A5595" i="52"/>
  <c r="AC6515" i="52"/>
  <c r="AD6515" i="52" s="1"/>
  <c r="AE6515" i="52" s="1"/>
  <c r="A6515" i="52"/>
  <c r="AC6512" i="52"/>
  <c r="AD6512" i="52" s="1"/>
  <c r="AE6512" i="52" s="1"/>
  <c r="A6512" i="52"/>
  <c r="AC6518" i="52"/>
  <c r="AD6518" i="52" s="1"/>
  <c r="AE6518" i="52" s="1"/>
  <c r="A6518" i="52"/>
  <c r="AC6482" i="52"/>
  <c r="AD6482" i="52" s="1"/>
  <c r="AE6482" i="52" s="1"/>
  <c r="A6482" i="52"/>
  <c r="AC6513" i="52"/>
  <c r="AD6513" i="52" s="1"/>
  <c r="AE6513" i="52" s="1"/>
  <c r="A6513" i="52"/>
  <c r="AC6491" i="52"/>
  <c r="AD6491" i="52" s="1"/>
  <c r="AE6491" i="52" s="1"/>
  <c r="A6491" i="52"/>
  <c r="AC6479" i="52"/>
  <c r="AD6479" i="52" s="1"/>
  <c r="AE6479" i="52" s="1"/>
  <c r="A6479" i="52"/>
  <c r="AC6516" i="52"/>
  <c r="AD6516" i="52" s="1"/>
  <c r="AE6516" i="52" s="1"/>
  <c r="A6516" i="52"/>
  <c r="AC6496" i="52"/>
  <c r="AD6496" i="52" s="1"/>
  <c r="AE6496" i="52" s="1"/>
  <c r="A6496" i="52"/>
  <c r="AC6510" i="52"/>
  <c r="AD6510" i="52" s="1"/>
  <c r="AE6510" i="52" s="1"/>
  <c r="A6510" i="52"/>
  <c r="AC6495" i="52"/>
  <c r="AD6495" i="52" s="1"/>
  <c r="AE6495" i="52" s="1"/>
  <c r="A6495" i="52"/>
  <c r="AC6488" i="52"/>
  <c r="AD6488" i="52" s="1"/>
  <c r="AE6488" i="52" s="1"/>
  <c r="A6488" i="52"/>
  <c r="AC4760" i="52"/>
  <c r="AD4760" i="52" s="1"/>
  <c r="AE4760" i="52" s="1"/>
  <c r="A4760" i="52"/>
  <c r="AC4752" i="52"/>
  <c r="AD4752" i="52" s="1"/>
  <c r="AE4752" i="52" s="1"/>
  <c r="A4752" i="52"/>
  <c r="AC4757" i="52"/>
  <c r="AD4757" i="52" s="1"/>
  <c r="AE4757" i="52" s="1"/>
  <c r="A4757" i="52"/>
  <c r="AC4751" i="52"/>
  <c r="AD4751" i="52" s="1"/>
  <c r="AE4751" i="52" s="1"/>
  <c r="A4751" i="52"/>
  <c r="AC5646" i="52"/>
  <c r="AD5646" i="52" s="1"/>
  <c r="AE5646" i="52" s="1"/>
  <c r="A5646" i="52"/>
  <c r="AC5662" i="52"/>
  <c r="AD5662" i="52" s="1"/>
  <c r="AE5662" i="52" s="1"/>
  <c r="A5662" i="52"/>
  <c r="AC5652" i="52"/>
  <c r="AD5652" i="52" s="1"/>
  <c r="AE5652" i="52" s="1"/>
  <c r="A5652" i="52"/>
  <c r="AC5650" i="52"/>
  <c r="AD5650" i="52" s="1"/>
  <c r="AE5650" i="52" s="1"/>
  <c r="A5650" i="52"/>
  <c r="AC5654" i="52"/>
  <c r="AD5654" i="52" s="1"/>
  <c r="AE5654" i="52" s="1"/>
  <c r="A5654" i="52"/>
  <c r="AC3952" i="52"/>
  <c r="AD3952" i="52" s="1"/>
  <c r="AE3952" i="52" s="1"/>
  <c r="A3952" i="52"/>
  <c r="AC3944" i="52"/>
  <c r="AD3944" i="52" s="1"/>
  <c r="AE3944" i="52" s="1"/>
  <c r="A3944" i="52"/>
  <c r="AC3940" i="52"/>
  <c r="AD3940" i="52" s="1"/>
  <c r="AE3940" i="52" s="1"/>
  <c r="A3940" i="52"/>
  <c r="AC3933" i="52"/>
  <c r="AD3933" i="52" s="1"/>
  <c r="AE3933" i="52" s="1"/>
  <c r="A3933" i="52"/>
  <c r="AC3928" i="52"/>
  <c r="AD3928" i="52" s="1"/>
  <c r="AE3928" i="52" s="1"/>
  <c r="A3928" i="52"/>
  <c r="AC3921" i="52"/>
  <c r="AD3921" i="52" s="1"/>
  <c r="AE3921" i="52" s="1"/>
  <c r="A3921" i="52"/>
  <c r="AC3939" i="52"/>
  <c r="AD3939" i="52" s="1"/>
  <c r="AE3939" i="52" s="1"/>
  <c r="A3939" i="52"/>
  <c r="AC3926" i="52"/>
  <c r="AD3926" i="52" s="1"/>
  <c r="AE3926" i="52" s="1"/>
  <c r="A3926" i="52"/>
  <c r="AC543" i="52"/>
  <c r="AD543" i="52" s="1"/>
  <c r="AE543" i="52" s="1"/>
  <c r="A543" i="52"/>
  <c r="AC539" i="52"/>
  <c r="AD539" i="52" s="1"/>
  <c r="AE539" i="52" s="1"/>
  <c r="A539" i="52"/>
  <c r="AC285" i="52"/>
  <c r="AD285" i="52" s="1"/>
  <c r="AE285" i="52" s="1"/>
  <c r="A285" i="52"/>
  <c r="AC286" i="52"/>
  <c r="AD286" i="52" s="1"/>
  <c r="AE286" i="52" s="1"/>
  <c r="A286" i="52"/>
  <c r="AC284" i="52"/>
  <c r="AD284" i="52" s="1"/>
  <c r="AE284" i="52" s="1"/>
  <c r="A284" i="52"/>
  <c r="AC530" i="52"/>
  <c r="AD530" i="52" s="1"/>
  <c r="AE530" i="52" s="1"/>
  <c r="A530" i="52"/>
  <c r="AC526" i="52"/>
  <c r="AD526" i="52" s="1"/>
  <c r="AE526" i="52" s="1"/>
  <c r="A526" i="52"/>
  <c r="AC505" i="52"/>
  <c r="AD505" i="52" s="1"/>
  <c r="AE505" i="52" s="1"/>
  <c r="A505" i="52"/>
  <c r="AC500" i="52"/>
  <c r="AD500" i="52" s="1"/>
  <c r="AE500" i="52" s="1"/>
  <c r="A500" i="52"/>
  <c r="AC4970" i="52"/>
  <c r="AD4970" i="52" s="1"/>
  <c r="AE4970" i="52" s="1"/>
  <c r="A4970" i="52"/>
  <c r="AC4975" i="52"/>
  <c r="AD4975" i="52" s="1"/>
  <c r="AE4975" i="52" s="1"/>
  <c r="A4975" i="52"/>
  <c r="AC4923" i="52"/>
  <c r="AD4923" i="52" s="1"/>
  <c r="AE4923" i="52" s="1"/>
  <c r="A4923" i="52"/>
  <c r="AC4974" i="52"/>
  <c r="AD4974" i="52" s="1"/>
  <c r="AE4974" i="52" s="1"/>
  <c r="A4974" i="52"/>
  <c r="AC4964" i="52"/>
  <c r="AD4964" i="52" s="1"/>
  <c r="AE4964" i="52" s="1"/>
  <c r="A4964" i="52"/>
  <c r="AC4951" i="52"/>
  <c r="AD4951" i="52" s="1"/>
  <c r="AE4951" i="52" s="1"/>
  <c r="A4951" i="52"/>
  <c r="AC4938" i="52"/>
  <c r="AD4938" i="52" s="1"/>
  <c r="AE4938" i="52" s="1"/>
  <c r="A4938" i="52"/>
  <c r="AC4927" i="52"/>
  <c r="AD4927" i="52" s="1"/>
  <c r="AE4927" i="52" s="1"/>
  <c r="A4927" i="52"/>
  <c r="AC4959" i="52"/>
  <c r="AD4959" i="52" s="1"/>
  <c r="AE4959" i="52" s="1"/>
  <c r="A4959" i="52"/>
  <c r="AC4950" i="52"/>
  <c r="AD4950" i="52" s="1"/>
  <c r="AE4950" i="52" s="1"/>
  <c r="A4950" i="52"/>
  <c r="AC4925" i="52"/>
  <c r="AD4925" i="52" s="1"/>
  <c r="AE4925" i="52" s="1"/>
  <c r="A4925" i="52"/>
  <c r="AC4973" i="52"/>
  <c r="AD4973" i="52" s="1"/>
  <c r="AE4973" i="52" s="1"/>
  <c r="A4973" i="52"/>
  <c r="AC4944" i="52"/>
  <c r="AD4944" i="52" s="1"/>
  <c r="AE4944" i="52" s="1"/>
  <c r="A4944" i="52"/>
  <c r="AC4932" i="52"/>
  <c r="AD4932" i="52" s="1"/>
  <c r="AE4932" i="52" s="1"/>
  <c r="A4932" i="52"/>
  <c r="AC4943" i="52"/>
  <c r="AD4943" i="52" s="1"/>
  <c r="AE4943" i="52" s="1"/>
  <c r="A4943" i="52"/>
  <c r="AC5479" i="52"/>
  <c r="AD5479" i="52" s="1"/>
  <c r="AE5479" i="52" s="1"/>
  <c r="A5479" i="52"/>
  <c r="AC5453" i="52"/>
  <c r="AD5453" i="52" s="1"/>
  <c r="AE5453" i="52" s="1"/>
  <c r="A5453" i="52"/>
  <c r="AC5464" i="52"/>
  <c r="AD5464" i="52" s="1"/>
  <c r="AE5464" i="52" s="1"/>
  <c r="A5464" i="52"/>
  <c r="AC5520" i="52"/>
  <c r="AD5520" i="52" s="1"/>
  <c r="AE5520" i="52" s="1"/>
  <c r="A5520" i="52"/>
  <c r="AC5515" i="52"/>
  <c r="AD5515" i="52" s="1"/>
  <c r="AE5515" i="52" s="1"/>
  <c r="A5515" i="52"/>
  <c r="AC5511" i="52"/>
  <c r="AD5511" i="52" s="1"/>
  <c r="AE5511" i="52" s="1"/>
  <c r="A5511" i="52"/>
  <c r="AC5507" i="52"/>
  <c r="AD5507" i="52" s="1"/>
  <c r="AE5507" i="52" s="1"/>
  <c r="A5507" i="52"/>
  <c r="AC5454" i="52"/>
  <c r="AD5454" i="52" s="1"/>
  <c r="AE5454" i="52" s="1"/>
  <c r="A5454" i="52"/>
  <c r="AC5490" i="52"/>
  <c r="AD5490" i="52" s="1"/>
  <c r="AE5490" i="52" s="1"/>
  <c r="A5490" i="52"/>
  <c r="AC5489" i="52"/>
  <c r="AD5489" i="52" s="1"/>
  <c r="AE5489" i="52" s="1"/>
  <c r="A5489" i="52"/>
  <c r="AC5458" i="52"/>
  <c r="AD5458" i="52" s="1"/>
  <c r="AE5458" i="52" s="1"/>
  <c r="A5458" i="52"/>
  <c r="AC5468" i="52"/>
  <c r="AD5468" i="52" s="1"/>
  <c r="AE5468" i="52" s="1"/>
  <c r="A5468" i="52"/>
  <c r="AC5455" i="52"/>
  <c r="AD5455" i="52" s="1"/>
  <c r="AE5455" i="52" s="1"/>
  <c r="A5455" i="52"/>
  <c r="AC5467" i="52"/>
  <c r="AD5467" i="52" s="1"/>
  <c r="AE5467" i="52" s="1"/>
  <c r="A5467" i="52"/>
  <c r="AC5500" i="52"/>
  <c r="AD5500" i="52" s="1"/>
  <c r="AE5500" i="52" s="1"/>
  <c r="A5500" i="52"/>
  <c r="AC5477" i="52"/>
  <c r="AD5477" i="52" s="1"/>
  <c r="AE5477" i="52" s="1"/>
  <c r="A5477" i="52"/>
  <c r="AC5449" i="52"/>
  <c r="AD5449" i="52" s="1"/>
  <c r="AE5449" i="52" s="1"/>
  <c r="A5449" i="52"/>
  <c r="AC5494" i="52"/>
  <c r="AD5494" i="52" s="1"/>
  <c r="AE5494" i="52" s="1"/>
  <c r="A5494" i="52"/>
  <c r="AC5480" i="52"/>
  <c r="AD5480" i="52" s="1"/>
  <c r="AE5480" i="52" s="1"/>
  <c r="A5480" i="52"/>
  <c r="AC2311" i="52"/>
  <c r="AD2311" i="52" s="1"/>
  <c r="AE2311" i="52" s="1"/>
  <c r="A2311" i="52"/>
  <c r="AC2298" i="52"/>
  <c r="AD2298" i="52" s="1"/>
  <c r="AE2298" i="52" s="1"/>
  <c r="A2298" i="52"/>
  <c r="AC2270" i="52"/>
  <c r="AD2270" i="52" s="1"/>
  <c r="AE2270" i="52" s="1"/>
  <c r="A2270" i="52"/>
  <c r="AC2294" i="52"/>
  <c r="AD2294" i="52" s="1"/>
  <c r="AE2294" i="52" s="1"/>
  <c r="A2294" i="52"/>
  <c r="AC2286" i="52"/>
  <c r="AD2286" i="52" s="1"/>
  <c r="AE2286" i="52" s="1"/>
  <c r="A2286" i="52"/>
  <c r="AC2313" i="52"/>
  <c r="AD2313" i="52" s="1"/>
  <c r="AE2313" i="52" s="1"/>
  <c r="A2313" i="52"/>
  <c r="AC2289" i="52"/>
  <c r="AD2289" i="52" s="1"/>
  <c r="AE2289" i="52" s="1"/>
  <c r="A2289" i="52"/>
  <c r="AC2268" i="52"/>
  <c r="AD2268" i="52" s="1"/>
  <c r="AE2268" i="52" s="1"/>
  <c r="A2268" i="52"/>
  <c r="AC2305" i="52"/>
  <c r="AD2305" i="52" s="1"/>
  <c r="AE2305" i="52" s="1"/>
  <c r="A2305" i="52"/>
  <c r="AC2284" i="52"/>
  <c r="AD2284" i="52" s="1"/>
  <c r="AE2284" i="52" s="1"/>
  <c r="A2284" i="52"/>
  <c r="AC2273" i="52"/>
  <c r="AD2273" i="52" s="1"/>
  <c r="AE2273" i="52" s="1"/>
  <c r="A2273" i="52"/>
  <c r="AC2303" i="52"/>
  <c r="AD2303" i="52" s="1"/>
  <c r="AE2303" i="52" s="1"/>
  <c r="A2303" i="52"/>
  <c r="AC3280" i="52"/>
  <c r="AD3280" i="52" s="1"/>
  <c r="AE3280" i="52" s="1"/>
  <c r="A3280" i="52"/>
  <c r="AC3284" i="52"/>
  <c r="AD3284" i="52" s="1"/>
  <c r="AE3284" i="52" s="1"/>
  <c r="A3284" i="52"/>
  <c r="AC3254" i="52"/>
  <c r="AD3254" i="52" s="1"/>
  <c r="AE3254" i="52" s="1"/>
  <c r="A3254" i="52"/>
  <c r="AC3269" i="52"/>
  <c r="AD3269" i="52" s="1"/>
  <c r="AE3269" i="52" s="1"/>
  <c r="A3269" i="52"/>
  <c r="AC3290" i="52"/>
  <c r="AD3290" i="52" s="1"/>
  <c r="AE3290" i="52" s="1"/>
  <c r="A3290" i="52"/>
  <c r="AC3282" i="52"/>
  <c r="AD3282" i="52" s="1"/>
  <c r="AE3282" i="52" s="1"/>
  <c r="A3282" i="52"/>
  <c r="AC3265" i="52"/>
  <c r="AD3265" i="52" s="1"/>
  <c r="AE3265" i="52" s="1"/>
  <c r="A3265" i="52"/>
  <c r="AC3296" i="52"/>
  <c r="AD3296" i="52" s="1"/>
  <c r="AE3296" i="52" s="1"/>
  <c r="A3296" i="52"/>
  <c r="AC3283" i="52"/>
  <c r="AD3283" i="52" s="1"/>
  <c r="AE3283" i="52" s="1"/>
  <c r="A3283" i="52"/>
  <c r="AC3276" i="52"/>
  <c r="AD3276" i="52" s="1"/>
  <c r="AE3276" i="52" s="1"/>
  <c r="A3276" i="52"/>
  <c r="AC3303" i="52"/>
  <c r="AD3303" i="52" s="1"/>
  <c r="AE3303" i="52" s="1"/>
  <c r="A3303" i="52"/>
  <c r="AC3307" i="52"/>
  <c r="AD3307" i="52" s="1"/>
  <c r="AE3307" i="52" s="1"/>
  <c r="A3307" i="52"/>
  <c r="AC3281" i="52"/>
  <c r="AD3281" i="52" s="1"/>
  <c r="AE3281" i="52" s="1"/>
  <c r="A3281" i="52"/>
  <c r="AC3278" i="52"/>
  <c r="AD3278" i="52" s="1"/>
  <c r="AE3278" i="52" s="1"/>
  <c r="A3278" i="52"/>
  <c r="AC5870" i="52"/>
  <c r="AD5870" i="52" s="1"/>
  <c r="AE5870" i="52" s="1"/>
  <c r="A5870" i="52"/>
  <c r="AC5856" i="52"/>
  <c r="AD5856" i="52" s="1"/>
  <c r="AE5856" i="52" s="1"/>
  <c r="A5856" i="52"/>
  <c r="AC5832" i="52"/>
  <c r="AD5832" i="52" s="1"/>
  <c r="AE5832" i="52" s="1"/>
  <c r="A5832" i="52"/>
  <c r="AC5877" i="52"/>
  <c r="AD5877" i="52" s="1"/>
  <c r="AE5877" i="52" s="1"/>
  <c r="A5877" i="52"/>
  <c r="AC5864" i="52"/>
  <c r="AD5864" i="52" s="1"/>
  <c r="AE5864" i="52" s="1"/>
  <c r="A5864" i="52"/>
  <c r="AC5850" i="52"/>
  <c r="AD5850" i="52" s="1"/>
  <c r="AE5850" i="52" s="1"/>
  <c r="A5850" i="52"/>
  <c r="AC5844" i="52"/>
  <c r="AD5844" i="52" s="1"/>
  <c r="AE5844" i="52" s="1"/>
  <c r="A5844" i="52"/>
  <c r="AC5837" i="52"/>
  <c r="AD5837" i="52" s="1"/>
  <c r="AE5837" i="52" s="1"/>
  <c r="A5837" i="52"/>
  <c r="AC5882" i="52"/>
  <c r="AD5882" i="52" s="1"/>
  <c r="AE5882" i="52" s="1"/>
  <c r="A5882" i="52"/>
  <c r="AC5860" i="52"/>
  <c r="AD5860" i="52" s="1"/>
  <c r="AE5860" i="52" s="1"/>
  <c r="A5860" i="52"/>
  <c r="AC5851" i="52"/>
  <c r="AD5851" i="52" s="1"/>
  <c r="AE5851" i="52" s="1"/>
  <c r="A5851" i="52"/>
  <c r="AC5838" i="52"/>
  <c r="AD5838" i="52" s="1"/>
  <c r="AE5838" i="52" s="1"/>
  <c r="A5838" i="52"/>
  <c r="AC5809" i="52"/>
  <c r="AD5809" i="52" s="1"/>
  <c r="AE5809" i="52" s="1"/>
  <c r="A5809" i="52"/>
  <c r="AC5805" i="52"/>
  <c r="AD5805" i="52" s="1"/>
  <c r="AE5805" i="52" s="1"/>
  <c r="A5805" i="52"/>
  <c r="AC5823" i="52"/>
  <c r="AD5823" i="52" s="1"/>
  <c r="AE5823" i="52" s="1"/>
  <c r="A5823" i="52"/>
  <c r="AC5824" i="52"/>
  <c r="AD5824" i="52" s="1"/>
  <c r="AE5824" i="52" s="1"/>
  <c r="A5824" i="52"/>
  <c r="AC5814" i="52"/>
  <c r="AD5814" i="52" s="1"/>
  <c r="AE5814" i="52" s="1"/>
  <c r="A5814" i="52"/>
  <c r="AC5806" i="52"/>
  <c r="AD5806" i="52" s="1"/>
  <c r="AE5806" i="52" s="1"/>
  <c r="A5806" i="52"/>
  <c r="AC5799" i="52"/>
  <c r="AD5799" i="52" s="1"/>
  <c r="AE5799" i="52" s="1"/>
  <c r="A5799" i="52"/>
  <c r="AC3229" i="52"/>
  <c r="AD3229" i="52" s="1"/>
  <c r="AE3229" i="52" s="1"/>
  <c r="A3229" i="52"/>
  <c r="AC3242" i="52"/>
  <c r="AD3242" i="52" s="1"/>
  <c r="AE3242" i="52" s="1"/>
  <c r="A3242" i="52"/>
  <c r="AC3250" i="52"/>
  <c r="AD3250" i="52" s="1"/>
  <c r="AE3250" i="52" s="1"/>
  <c r="A3250" i="52"/>
  <c r="AC3245" i="52"/>
  <c r="AD3245" i="52" s="1"/>
  <c r="AE3245" i="52" s="1"/>
  <c r="A3245" i="52"/>
  <c r="AC3238" i="52"/>
  <c r="AD3238" i="52" s="1"/>
  <c r="AE3238" i="52" s="1"/>
  <c r="A3238" i="52"/>
  <c r="AC3243" i="52"/>
  <c r="AD3243" i="52" s="1"/>
  <c r="AE3243" i="52" s="1"/>
  <c r="A3243" i="52"/>
  <c r="AC3232" i="52"/>
  <c r="AD3232" i="52" s="1"/>
  <c r="AE3232" i="52" s="1"/>
  <c r="A3232" i="52"/>
  <c r="AC3226" i="52"/>
  <c r="AD3226" i="52" s="1"/>
  <c r="AE3226" i="52" s="1"/>
  <c r="A3226" i="52"/>
  <c r="AC3224" i="52"/>
  <c r="AD3224" i="52" s="1"/>
  <c r="AE3224" i="52" s="1"/>
  <c r="A3224" i="52"/>
  <c r="AC4785" i="52"/>
  <c r="AD4785" i="52" s="1"/>
  <c r="AE4785" i="52" s="1"/>
  <c r="A4785" i="52"/>
  <c r="AC5687" i="52"/>
  <c r="AD5687" i="52" s="1"/>
  <c r="AE5687" i="52" s="1"/>
  <c r="A5687" i="52"/>
  <c r="AC5686" i="52"/>
  <c r="AD5686" i="52" s="1"/>
  <c r="AE5686" i="52" s="1"/>
  <c r="A5686" i="52"/>
  <c r="AC5293" i="52"/>
  <c r="AD5293" i="52" s="1"/>
  <c r="AE5293" i="52" s="1"/>
  <c r="A5293" i="52"/>
  <c r="AC5297" i="52"/>
  <c r="AD5297" i="52" s="1"/>
  <c r="AE5297" i="52" s="1"/>
  <c r="A5297" i="52"/>
  <c r="AC5278" i="52"/>
  <c r="AD5278" i="52" s="1"/>
  <c r="AE5278" i="52" s="1"/>
  <c r="A5278" i="52"/>
  <c r="AC5294" i="52"/>
  <c r="AD5294" i="52" s="1"/>
  <c r="AE5294" i="52" s="1"/>
  <c r="A5294" i="52"/>
  <c r="AC5291" i="52"/>
  <c r="AD5291" i="52" s="1"/>
  <c r="AE5291" i="52" s="1"/>
  <c r="A5291" i="52"/>
  <c r="AC5330" i="52"/>
  <c r="AD5330" i="52" s="1"/>
  <c r="AE5330" i="52" s="1"/>
  <c r="A5330" i="52"/>
  <c r="AC5325" i="52"/>
  <c r="AD5325" i="52" s="1"/>
  <c r="AE5325" i="52" s="1"/>
  <c r="A5325" i="52"/>
  <c r="AC5310" i="52"/>
  <c r="AD5310" i="52" s="1"/>
  <c r="AE5310" i="52" s="1"/>
  <c r="A5310" i="52"/>
  <c r="AC5320" i="52"/>
  <c r="AD5320" i="52" s="1"/>
  <c r="AE5320" i="52" s="1"/>
  <c r="A5320" i="52"/>
  <c r="AC5282" i="52"/>
  <c r="AD5282" i="52" s="1"/>
  <c r="AE5282" i="52" s="1"/>
  <c r="A5282" i="52"/>
  <c r="AC5305" i="52"/>
  <c r="AD5305" i="52" s="1"/>
  <c r="AE5305" i="52" s="1"/>
  <c r="A5305" i="52"/>
  <c r="AC5306" i="52"/>
  <c r="AD5306" i="52" s="1"/>
  <c r="AE5306" i="52" s="1"/>
  <c r="A5306" i="52"/>
  <c r="AC5298" i="52"/>
  <c r="AD5298" i="52" s="1"/>
  <c r="AE5298" i="52" s="1"/>
  <c r="A5298" i="52"/>
  <c r="AC6709" i="52"/>
  <c r="AD6709" i="52" s="1"/>
  <c r="AE6709" i="52" s="1"/>
  <c r="A6709" i="52"/>
  <c r="AC6702" i="52"/>
  <c r="AD6702" i="52" s="1"/>
  <c r="AE6702" i="52" s="1"/>
  <c r="A6702" i="52"/>
  <c r="AC6688" i="52"/>
  <c r="AD6688" i="52" s="1"/>
  <c r="AE6688" i="52" s="1"/>
  <c r="A6688" i="52"/>
  <c r="AC6680" i="52"/>
  <c r="AD6680" i="52" s="1"/>
  <c r="AE6680" i="52" s="1"/>
  <c r="A6680" i="52"/>
  <c r="AC6670" i="52"/>
  <c r="AD6670" i="52" s="1"/>
  <c r="AE6670" i="52" s="1"/>
  <c r="A6670" i="52"/>
  <c r="AC6664" i="52"/>
  <c r="AD6664" i="52" s="1"/>
  <c r="AE6664" i="52" s="1"/>
  <c r="A6664" i="52"/>
  <c r="AC6706" i="52"/>
  <c r="AD6706" i="52" s="1"/>
  <c r="AE6706" i="52" s="1"/>
  <c r="A6706" i="52"/>
  <c r="AC6694" i="52"/>
  <c r="AD6694" i="52" s="1"/>
  <c r="AE6694" i="52" s="1"/>
  <c r="A6694" i="52"/>
  <c r="AC6676" i="52"/>
  <c r="AD6676" i="52" s="1"/>
  <c r="AE6676" i="52" s="1"/>
  <c r="A6676" i="52"/>
  <c r="AC6705" i="52"/>
  <c r="AD6705" i="52" s="1"/>
  <c r="AE6705" i="52" s="1"/>
  <c r="A6705" i="52"/>
  <c r="AC6691" i="52"/>
  <c r="AD6691" i="52" s="1"/>
  <c r="AE6691" i="52" s="1"/>
  <c r="A6691" i="52"/>
  <c r="AC6679" i="52"/>
  <c r="AD6679" i="52" s="1"/>
  <c r="AE6679" i="52" s="1"/>
  <c r="A6679" i="52"/>
  <c r="AC6666" i="52"/>
  <c r="AD6666" i="52" s="1"/>
  <c r="AE6666" i="52" s="1"/>
  <c r="A6666" i="52"/>
  <c r="AC5628" i="52"/>
  <c r="AD5628" i="52" s="1"/>
  <c r="AE5628" i="52" s="1"/>
  <c r="A5628" i="52"/>
  <c r="AC33" i="52"/>
  <c r="AD33" i="52" s="1"/>
  <c r="AE33" i="52" s="1"/>
  <c r="A33" i="52"/>
  <c r="AC37" i="52"/>
  <c r="AD37" i="52" s="1"/>
  <c r="AE37" i="52" s="1"/>
  <c r="A37" i="52"/>
  <c r="AC34" i="52"/>
  <c r="AD34" i="52" s="1"/>
  <c r="AE34" i="52" s="1"/>
  <c r="A34" i="52"/>
  <c r="A6091" i="52"/>
  <c r="A6102" i="52"/>
  <c r="A6105" i="52"/>
  <c r="A6095" i="52"/>
  <c r="AC5152" i="52"/>
  <c r="AD5152" i="52" s="1"/>
  <c r="AE5152" i="52" s="1"/>
  <c r="A5152" i="52"/>
  <c r="AC5189" i="52"/>
  <c r="AD5189" i="52" s="1"/>
  <c r="AE5189" i="52" s="1"/>
  <c r="A5189" i="52"/>
  <c r="AC5168" i="52"/>
  <c r="AD5168" i="52" s="1"/>
  <c r="AE5168" i="52" s="1"/>
  <c r="A5168" i="52"/>
  <c r="AC5161" i="52"/>
  <c r="AD5161" i="52" s="1"/>
  <c r="AE5161" i="52" s="1"/>
  <c r="A5161" i="52"/>
  <c r="AC5153" i="52"/>
  <c r="AD5153" i="52" s="1"/>
  <c r="AE5153" i="52" s="1"/>
  <c r="A5153" i="52"/>
  <c r="AC5183" i="52"/>
  <c r="AD5183" i="52" s="1"/>
  <c r="AE5183" i="52" s="1"/>
  <c r="A5183" i="52"/>
  <c r="AC5156" i="52"/>
  <c r="AD5156" i="52" s="1"/>
  <c r="AE5156" i="52" s="1"/>
  <c r="A5156" i="52"/>
  <c r="AC5162" i="52"/>
  <c r="AD5162" i="52" s="1"/>
  <c r="AE5162" i="52" s="1"/>
  <c r="A5162" i="52"/>
  <c r="AC5202" i="52"/>
  <c r="AD5202" i="52" s="1"/>
  <c r="AE5202" i="52" s="1"/>
  <c r="A5202" i="52"/>
  <c r="AC5187" i="52"/>
  <c r="AD5187" i="52" s="1"/>
  <c r="AE5187" i="52" s="1"/>
  <c r="A5187" i="52"/>
  <c r="AC5151" i="52"/>
  <c r="AD5151" i="52" s="1"/>
  <c r="AE5151" i="52" s="1"/>
  <c r="A5151" i="52"/>
  <c r="AC5193" i="52"/>
  <c r="AD5193" i="52" s="1"/>
  <c r="AE5193" i="52" s="1"/>
  <c r="A5193" i="52"/>
  <c r="AC5190" i="52"/>
  <c r="AD5190" i="52" s="1"/>
  <c r="AE5190" i="52" s="1"/>
  <c r="A5190" i="52"/>
  <c r="AC5173" i="52"/>
  <c r="AD5173" i="52" s="1"/>
  <c r="AE5173" i="52" s="1"/>
  <c r="A5173" i="52"/>
  <c r="AC5177" i="52"/>
  <c r="AD5177" i="52" s="1"/>
  <c r="AE5177" i="52" s="1"/>
  <c r="A5177" i="52"/>
  <c r="AC974" i="52"/>
  <c r="AD974" i="52" s="1"/>
  <c r="AE974" i="52" s="1"/>
  <c r="A974" i="52"/>
  <c r="AC957" i="52"/>
  <c r="AD957" i="52" s="1"/>
  <c r="AE957" i="52" s="1"/>
  <c r="A957" i="52"/>
  <c r="AC958" i="52"/>
  <c r="AD958" i="52" s="1"/>
  <c r="AE958" i="52" s="1"/>
  <c r="A958" i="52"/>
  <c r="AC964" i="52"/>
  <c r="AD964" i="52" s="1"/>
  <c r="AE964" i="52" s="1"/>
  <c r="A964" i="52"/>
  <c r="AC962" i="52"/>
  <c r="AD962" i="52" s="1"/>
  <c r="AE962" i="52" s="1"/>
  <c r="A962" i="52"/>
  <c r="AC952" i="52"/>
  <c r="AD952" i="52" s="1"/>
  <c r="AE952" i="52" s="1"/>
  <c r="A952" i="52"/>
  <c r="AC4104" i="52"/>
  <c r="AD4104" i="52" s="1"/>
  <c r="AE4104" i="52" s="1"/>
  <c r="A4104" i="52"/>
  <c r="AC4093" i="52"/>
  <c r="AD4093" i="52" s="1"/>
  <c r="AE4093" i="52" s="1"/>
  <c r="A4093" i="52"/>
  <c r="AC4111" i="52"/>
  <c r="AD4111" i="52" s="1"/>
  <c r="AE4111" i="52" s="1"/>
  <c r="A4111" i="52"/>
  <c r="AC4100" i="52"/>
  <c r="AD4100" i="52" s="1"/>
  <c r="AE4100" i="52" s="1"/>
  <c r="A4100" i="52"/>
  <c r="AC4088" i="52"/>
  <c r="AD4088" i="52" s="1"/>
  <c r="AE4088" i="52" s="1"/>
  <c r="A4088" i="52"/>
  <c r="AC4105" i="52"/>
  <c r="AD4105" i="52" s="1"/>
  <c r="AE4105" i="52" s="1"/>
  <c r="A4105" i="52"/>
  <c r="AC4091" i="52"/>
  <c r="AD4091" i="52" s="1"/>
  <c r="AE4091" i="52" s="1"/>
  <c r="A4091" i="52"/>
  <c r="AC3971" i="52"/>
  <c r="AD3971" i="52" s="1"/>
  <c r="AE3971" i="52" s="1"/>
  <c r="A3971" i="52"/>
  <c r="AC3968" i="52"/>
  <c r="AD3968" i="52" s="1"/>
  <c r="AE3968" i="52" s="1"/>
  <c r="A3968" i="52"/>
  <c r="AC3960" i="52"/>
  <c r="AD3960" i="52" s="1"/>
  <c r="AE3960" i="52" s="1"/>
  <c r="A3960" i="52"/>
  <c r="AC3972" i="52"/>
  <c r="AD3972" i="52" s="1"/>
  <c r="AE3972" i="52" s="1"/>
  <c r="A3972" i="52"/>
  <c r="AC3967" i="52"/>
  <c r="AD3967" i="52" s="1"/>
  <c r="AE3967" i="52" s="1"/>
  <c r="A3967" i="52"/>
  <c r="AC3959" i="52"/>
  <c r="AD3959" i="52" s="1"/>
  <c r="AE3959" i="52" s="1"/>
  <c r="A3959" i="52"/>
  <c r="AC421" i="52"/>
  <c r="AD421" i="52" s="1"/>
  <c r="AE421" i="52" s="1"/>
  <c r="A421" i="52"/>
  <c r="AC418" i="52"/>
  <c r="AD418" i="52" s="1"/>
  <c r="AE418" i="52" s="1"/>
  <c r="A418" i="52"/>
  <c r="AC413" i="52"/>
  <c r="AD413" i="52" s="1"/>
  <c r="AE413" i="52" s="1"/>
  <c r="A413" i="52"/>
  <c r="AC409" i="52"/>
  <c r="AD409" i="52" s="1"/>
  <c r="AE409" i="52" s="1"/>
  <c r="A409" i="52"/>
  <c r="AC190" i="52"/>
  <c r="AD190" i="52" s="1"/>
  <c r="AE190" i="52" s="1"/>
  <c r="A190" i="52"/>
  <c r="AC182" i="52"/>
  <c r="AD182" i="52" s="1"/>
  <c r="AE182" i="52" s="1"/>
  <c r="A182" i="52"/>
  <c r="AC178" i="52"/>
  <c r="AD178" i="52" s="1"/>
  <c r="AE178" i="52" s="1"/>
  <c r="A178" i="52"/>
  <c r="AC180" i="52"/>
  <c r="AD180" i="52" s="1"/>
  <c r="AE180" i="52" s="1"/>
  <c r="A180" i="52"/>
  <c r="AC6597" i="52"/>
  <c r="AD6597" i="52" s="1"/>
  <c r="AE6597" i="52" s="1"/>
  <c r="A6597" i="52"/>
  <c r="AC6658" i="52"/>
  <c r="AD6658" i="52" s="1"/>
  <c r="AE6658" i="52" s="1"/>
  <c r="A6658" i="52"/>
  <c r="AC6646" i="52"/>
  <c r="AD6646" i="52" s="1"/>
  <c r="AE6646" i="52" s="1"/>
  <c r="A6646" i="52"/>
  <c r="AC6637" i="52"/>
  <c r="AD6637" i="52" s="1"/>
  <c r="AE6637" i="52" s="1"/>
  <c r="A6637" i="52"/>
  <c r="AC6617" i="52"/>
  <c r="AD6617" i="52" s="1"/>
  <c r="AE6617" i="52" s="1"/>
  <c r="A6617" i="52"/>
  <c r="AC6599" i="52"/>
  <c r="AD6599" i="52" s="1"/>
  <c r="AE6599" i="52" s="1"/>
  <c r="A6599" i="52"/>
  <c r="AC6649" i="52"/>
  <c r="AD6649" i="52" s="1"/>
  <c r="AE6649" i="52" s="1"/>
  <c r="A6649" i="52"/>
  <c r="AC6625" i="52"/>
  <c r="AD6625" i="52" s="1"/>
  <c r="AE6625" i="52" s="1"/>
  <c r="A6625" i="52"/>
  <c r="AC6608" i="52"/>
  <c r="AD6608" i="52" s="1"/>
  <c r="AE6608" i="52" s="1"/>
  <c r="A6608" i="52"/>
  <c r="AC6644" i="52"/>
  <c r="AD6644" i="52" s="1"/>
  <c r="AE6644" i="52" s="1"/>
  <c r="A6644" i="52"/>
  <c r="AC6618" i="52"/>
  <c r="AD6618" i="52" s="1"/>
  <c r="AE6618" i="52" s="1"/>
  <c r="A6618" i="52"/>
  <c r="AC6592" i="52"/>
  <c r="AD6592" i="52" s="1"/>
  <c r="AE6592" i="52" s="1"/>
  <c r="A6592" i="52"/>
  <c r="AC6633" i="52"/>
  <c r="AD6633" i="52" s="1"/>
  <c r="AE6633" i="52" s="1"/>
  <c r="A6633" i="52"/>
  <c r="AC6626" i="52"/>
  <c r="AD6626" i="52" s="1"/>
  <c r="AE6626" i="52" s="1"/>
  <c r="A6626" i="52"/>
  <c r="AC6610" i="52"/>
  <c r="AD6610" i="52" s="1"/>
  <c r="AE6610" i="52" s="1"/>
  <c r="A6610" i="52"/>
  <c r="AC6595" i="52"/>
  <c r="AD6595" i="52" s="1"/>
  <c r="AE6595" i="52" s="1"/>
  <c r="A6595" i="52"/>
  <c r="AC6650" i="52"/>
  <c r="AD6650" i="52" s="1"/>
  <c r="AE6650" i="52" s="1"/>
  <c r="A6650" i="52"/>
  <c r="AC6621" i="52"/>
  <c r="AD6621" i="52" s="1"/>
  <c r="AE6621" i="52" s="1"/>
  <c r="A6621" i="52"/>
  <c r="AC7042" i="52"/>
  <c r="AD7042" i="52" s="1"/>
  <c r="AE7042" i="52" s="1"/>
  <c r="A7042" i="52"/>
  <c r="AC7040" i="52"/>
  <c r="AD7040" i="52" s="1"/>
  <c r="AE7040" i="52" s="1"/>
  <c r="A7040" i="52"/>
  <c r="AC6994" i="52"/>
  <c r="AD6994" i="52" s="1"/>
  <c r="AE6994" i="52" s="1"/>
  <c r="A6994" i="52"/>
  <c r="AC6996" i="52"/>
  <c r="AD6996" i="52" s="1"/>
  <c r="AE6996" i="52" s="1"/>
  <c r="A6996" i="52"/>
  <c r="AC6987" i="52"/>
  <c r="AD6987" i="52" s="1"/>
  <c r="AE6987" i="52" s="1"/>
  <c r="A6987" i="52"/>
  <c r="AC6991" i="52"/>
  <c r="AD6991" i="52" s="1"/>
  <c r="AE6991" i="52" s="1"/>
  <c r="A6991" i="52"/>
  <c r="AC3601" i="52"/>
  <c r="AD3601" i="52" s="1"/>
  <c r="AE3601" i="52" s="1"/>
  <c r="A3601" i="52"/>
  <c r="AC3595" i="52"/>
  <c r="AD3595" i="52" s="1"/>
  <c r="AE3595" i="52" s="1"/>
  <c r="A3595" i="52"/>
  <c r="AC3589" i="52"/>
  <c r="AD3589" i="52" s="1"/>
  <c r="AE3589" i="52" s="1"/>
  <c r="A3589" i="52"/>
  <c r="AC3602" i="52"/>
  <c r="AD3602" i="52" s="1"/>
  <c r="AE3602" i="52" s="1"/>
  <c r="A3602" i="52"/>
  <c r="AC3592" i="52"/>
  <c r="AD3592" i="52" s="1"/>
  <c r="AE3592" i="52" s="1"/>
  <c r="A3592" i="52"/>
  <c r="A3314" i="52"/>
  <c r="A3313" i="52"/>
  <c r="AC5603" i="52"/>
  <c r="AD5603" i="52" s="1"/>
  <c r="AE5603" i="52" s="1"/>
  <c r="A5603" i="52"/>
  <c r="AC5597" i="52"/>
  <c r="AD5597" i="52" s="1"/>
  <c r="AE5597" i="52" s="1"/>
  <c r="A5597" i="52"/>
  <c r="AC5599" i="52"/>
  <c r="AD5599" i="52" s="1"/>
  <c r="AE5599" i="52" s="1"/>
  <c r="A5599" i="52"/>
  <c r="AC5604" i="52"/>
  <c r="AD5604" i="52" s="1"/>
  <c r="AE5604" i="52" s="1"/>
  <c r="A5604" i="52"/>
  <c r="A5670" i="52"/>
  <c r="AC1230" i="52"/>
  <c r="AD1230" i="52" s="1"/>
  <c r="AE1230" i="52" s="1"/>
  <c r="A1230" i="52"/>
  <c r="AC1228" i="52"/>
  <c r="AD1228" i="52" s="1"/>
  <c r="AE1228" i="52" s="1"/>
  <c r="A1228" i="52"/>
  <c r="AC1222" i="52"/>
  <c r="AD1222" i="52" s="1"/>
  <c r="AE1222" i="52" s="1"/>
  <c r="A1222" i="52"/>
  <c r="AC1212" i="52"/>
  <c r="AD1212" i="52" s="1"/>
  <c r="AE1212" i="52" s="1"/>
  <c r="A1212" i="52"/>
  <c r="AC1207" i="52"/>
  <c r="AD1207" i="52" s="1"/>
  <c r="AE1207" i="52" s="1"/>
  <c r="A1207" i="52"/>
  <c r="AC1221" i="52"/>
  <c r="AD1221" i="52" s="1"/>
  <c r="AE1221" i="52" s="1"/>
  <c r="A1221" i="52"/>
  <c r="AC1224" i="52"/>
  <c r="AD1224" i="52" s="1"/>
  <c r="AE1224" i="52" s="1"/>
  <c r="A1224" i="52"/>
  <c r="AC1236" i="52"/>
  <c r="AD1236" i="52" s="1"/>
  <c r="AE1236" i="52" s="1"/>
  <c r="A1236" i="52"/>
  <c r="AC1213" i="52"/>
  <c r="AD1213" i="52" s="1"/>
  <c r="AE1213" i="52" s="1"/>
  <c r="A1213" i="52"/>
  <c r="AC1237" i="52"/>
  <c r="AD1237" i="52" s="1"/>
  <c r="AE1237" i="52" s="1"/>
  <c r="A1237" i="52"/>
  <c r="A3386" i="52"/>
  <c r="A3394" i="52"/>
  <c r="A3395" i="52"/>
  <c r="A3384" i="52"/>
  <c r="AC5572" i="52"/>
  <c r="AD5572" i="52" s="1"/>
  <c r="AE5572" i="52" s="1"/>
  <c r="A5572" i="52"/>
  <c r="AC5578" i="52"/>
  <c r="AD5578" i="52" s="1"/>
  <c r="AE5578" i="52" s="1"/>
  <c r="A5578" i="52"/>
  <c r="AC5568" i="52"/>
  <c r="AD5568" i="52" s="1"/>
  <c r="AE5568" i="52" s="1"/>
  <c r="A5568" i="52"/>
  <c r="AC5554" i="52"/>
  <c r="AD5554" i="52" s="1"/>
  <c r="AE5554" i="52" s="1"/>
  <c r="A5554" i="52"/>
  <c r="AC5523" i="52"/>
  <c r="AD5523" i="52" s="1"/>
  <c r="AE5523" i="52" s="1"/>
  <c r="A5523" i="52"/>
  <c r="AC5550" i="52"/>
  <c r="AD5550" i="52" s="1"/>
  <c r="AE5550" i="52" s="1"/>
  <c r="A5550" i="52"/>
  <c r="AC5538" i="52"/>
  <c r="AD5538" i="52" s="1"/>
  <c r="AE5538" i="52" s="1"/>
  <c r="A5538" i="52"/>
  <c r="AC5553" i="52"/>
  <c r="AD5553" i="52" s="1"/>
  <c r="AE5553" i="52" s="1"/>
  <c r="A5553" i="52"/>
  <c r="AC5527" i="52"/>
  <c r="AD5527" i="52" s="1"/>
  <c r="AE5527" i="52" s="1"/>
  <c r="A5527" i="52"/>
  <c r="AC5556" i="52"/>
  <c r="AD5556" i="52" s="1"/>
  <c r="AE5556" i="52" s="1"/>
  <c r="A5556" i="52"/>
  <c r="AC5539" i="52"/>
  <c r="AD5539" i="52" s="1"/>
  <c r="AE5539" i="52" s="1"/>
  <c r="A5539" i="52"/>
  <c r="AC5567" i="52"/>
  <c r="AD5567" i="52" s="1"/>
  <c r="AE5567" i="52" s="1"/>
  <c r="A5567" i="52"/>
  <c r="AC5545" i="52"/>
  <c r="AD5545" i="52" s="1"/>
  <c r="AE5545" i="52" s="1"/>
  <c r="A5545" i="52"/>
  <c r="AC5525" i="52"/>
  <c r="AD5525" i="52" s="1"/>
  <c r="AE5525" i="52" s="1"/>
  <c r="A5525" i="52"/>
  <c r="AC5564" i="52"/>
  <c r="AD5564" i="52" s="1"/>
  <c r="AE5564" i="52" s="1"/>
  <c r="A5564" i="52"/>
  <c r="AC5995" i="52"/>
  <c r="AD5995" i="52" s="1"/>
  <c r="AE5995" i="52" s="1"/>
  <c r="A5995" i="52"/>
  <c r="AC5990" i="52"/>
  <c r="AD5990" i="52" s="1"/>
  <c r="AE5990" i="52" s="1"/>
  <c r="A5990" i="52"/>
  <c r="AC6006" i="52"/>
  <c r="AD6006" i="52" s="1"/>
  <c r="AE6006" i="52" s="1"/>
  <c r="A6006" i="52"/>
  <c r="AC5997" i="52"/>
  <c r="AD5997" i="52" s="1"/>
  <c r="AE5997" i="52" s="1"/>
  <c r="A5997" i="52"/>
  <c r="AC5978" i="52"/>
  <c r="AD5978" i="52" s="1"/>
  <c r="AE5978" i="52" s="1"/>
  <c r="A5978" i="52"/>
  <c r="AC5996" i="52"/>
  <c r="AD5996" i="52" s="1"/>
  <c r="AE5996" i="52" s="1"/>
  <c r="A5996" i="52"/>
  <c r="AC5983" i="52"/>
  <c r="AD5983" i="52" s="1"/>
  <c r="AE5983" i="52" s="1"/>
  <c r="A5983" i="52"/>
  <c r="AC4006" i="52"/>
  <c r="AD4006" i="52" s="1"/>
  <c r="AE4006" i="52" s="1"/>
  <c r="A4006" i="52"/>
  <c r="AC3997" i="52"/>
  <c r="AD3997" i="52" s="1"/>
  <c r="AE3997" i="52" s="1"/>
  <c r="A3997" i="52"/>
  <c r="AC3988" i="52"/>
  <c r="AD3988" i="52" s="1"/>
  <c r="AE3988" i="52" s="1"/>
  <c r="A3988" i="52"/>
  <c r="AC4004" i="52"/>
  <c r="AD4004" i="52" s="1"/>
  <c r="AE4004" i="52" s="1"/>
  <c r="A4004" i="52"/>
  <c r="AC3999" i="52"/>
  <c r="AD3999" i="52" s="1"/>
  <c r="AE3999" i="52" s="1"/>
  <c r="A3999" i="52"/>
  <c r="AC3994" i="52"/>
  <c r="AD3994" i="52" s="1"/>
  <c r="AE3994" i="52" s="1"/>
  <c r="A3994" i="52"/>
  <c r="AC3981" i="52"/>
  <c r="AD3981" i="52" s="1"/>
  <c r="AE3981" i="52" s="1"/>
  <c r="A3981" i="52"/>
  <c r="AC3990" i="52"/>
  <c r="AD3990" i="52" s="1"/>
  <c r="AE3990" i="52" s="1"/>
  <c r="A3990" i="52"/>
  <c r="AC4447" i="52"/>
  <c r="AD4447" i="52" s="1"/>
  <c r="AE4447" i="52" s="1"/>
  <c r="A4447" i="52"/>
  <c r="AC4507" i="52"/>
  <c r="AD4507" i="52" s="1"/>
  <c r="AE4507" i="52" s="1"/>
  <c r="A4507" i="52"/>
  <c r="AC4478" i="52"/>
  <c r="AD4478" i="52" s="1"/>
  <c r="AE4478" i="52" s="1"/>
  <c r="A4478" i="52"/>
  <c r="AC4546" i="52"/>
  <c r="AD4546" i="52" s="1"/>
  <c r="AE4546" i="52" s="1"/>
  <c r="A4546" i="52"/>
  <c r="AC4503" i="52"/>
  <c r="AD4503" i="52" s="1"/>
  <c r="AE4503" i="52" s="1"/>
  <c r="A4503" i="52"/>
  <c r="AC4495" i="52"/>
  <c r="AD4495" i="52" s="1"/>
  <c r="AE4495" i="52" s="1"/>
  <c r="A4495" i="52"/>
  <c r="AC4456" i="52"/>
  <c r="AD4456" i="52" s="1"/>
  <c r="AE4456" i="52" s="1"/>
  <c r="A4456" i="52"/>
  <c r="AC4458" i="52"/>
  <c r="AD4458" i="52" s="1"/>
  <c r="AE4458" i="52" s="1"/>
  <c r="A4458" i="52"/>
  <c r="AC4529" i="52"/>
  <c r="AD4529" i="52" s="1"/>
  <c r="AE4529" i="52" s="1"/>
  <c r="A4529" i="52"/>
  <c r="AC4521" i="52"/>
  <c r="AD4521" i="52" s="1"/>
  <c r="AE4521" i="52" s="1"/>
  <c r="A4521" i="52"/>
  <c r="AC4486" i="52"/>
  <c r="AD4486" i="52" s="1"/>
  <c r="AE4486" i="52" s="1"/>
  <c r="A4486" i="52"/>
  <c r="AC4459" i="52"/>
  <c r="AD4459" i="52" s="1"/>
  <c r="AE4459" i="52" s="1"/>
  <c r="A4459" i="52"/>
  <c r="AC4487" i="52"/>
  <c r="AD4487" i="52" s="1"/>
  <c r="AE4487" i="52" s="1"/>
  <c r="A4487" i="52"/>
  <c r="AC4451" i="52"/>
  <c r="AD4451" i="52" s="1"/>
  <c r="AE4451" i="52" s="1"/>
  <c r="A4451" i="52"/>
  <c r="AC4497" i="52"/>
  <c r="AD4497" i="52" s="1"/>
  <c r="AE4497" i="52" s="1"/>
  <c r="A4497" i="52"/>
  <c r="AC4461" i="52"/>
  <c r="AD4461" i="52" s="1"/>
  <c r="AE4461" i="52" s="1"/>
  <c r="A4461" i="52"/>
  <c r="AC4532" i="52"/>
  <c r="AD4532" i="52" s="1"/>
  <c r="AE4532" i="52" s="1"/>
  <c r="A4532" i="52"/>
  <c r="AC4514" i="52"/>
  <c r="AD4514" i="52" s="1"/>
  <c r="AE4514" i="52" s="1"/>
  <c r="A4514" i="52"/>
  <c r="AC4491" i="52"/>
  <c r="AD4491" i="52" s="1"/>
  <c r="AE4491" i="52" s="1"/>
  <c r="A4491" i="52"/>
  <c r="AC4463" i="52"/>
  <c r="AD4463" i="52" s="1"/>
  <c r="AE4463" i="52" s="1"/>
  <c r="A4463" i="52"/>
  <c r="AC4542" i="52"/>
  <c r="AD4542" i="52" s="1"/>
  <c r="AE4542" i="52" s="1"/>
  <c r="A4542" i="52"/>
  <c r="AC4518" i="52"/>
  <c r="AD4518" i="52" s="1"/>
  <c r="AE4518" i="52" s="1"/>
  <c r="A4518" i="52"/>
  <c r="AC4475" i="52"/>
  <c r="AD4475" i="52" s="1"/>
  <c r="AE4475" i="52" s="1"/>
  <c r="A4475" i="52"/>
  <c r="AC4453" i="52"/>
  <c r="AD4453" i="52" s="1"/>
  <c r="AE4453" i="52" s="1"/>
  <c r="A4453" i="52"/>
  <c r="AC4538" i="52"/>
  <c r="AD4538" i="52" s="1"/>
  <c r="AE4538" i="52" s="1"/>
  <c r="A4538" i="52"/>
  <c r="AC4467" i="52"/>
  <c r="AD4467" i="52" s="1"/>
  <c r="AE4467" i="52" s="1"/>
  <c r="A4467" i="52"/>
  <c r="AC547" i="52"/>
  <c r="AD547" i="52" s="1"/>
  <c r="AE547" i="52" s="1"/>
  <c r="A547" i="52"/>
  <c r="AC353" i="52"/>
  <c r="AD353" i="52" s="1"/>
  <c r="AE353" i="52" s="1"/>
  <c r="A353" i="52"/>
  <c r="AC334" i="52"/>
  <c r="AD334" i="52" s="1"/>
  <c r="AE334" i="52" s="1"/>
  <c r="A334" i="52"/>
  <c r="AC355" i="52"/>
  <c r="AD355" i="52" s="1"/>
  <c r="AE355" i="52" s="1"/>
  <c r="A355" i="52"/>
  <c r="AC345" i="52"/>
  <c r="AD345" i="52" s="1"/>
  <c r="AE345" i="52" s="1"/>
  <c r="A345" i="52"/>
  <c r="AC341" i="52"/>
  <c r="AD341" i="52" s="1"/>
  <c r="AE341" i="52" s="1"/>
  <c r="A341" i="52"/>
  <c r="AC337" i="52"/>
  <c r="AD337" i="52" s="1"/>
  <c r="AE337" i="52" s="1"/>
  <c r="A337" i="52"/>
  <c r="AC805" i="52"/>
  <c r="AD805" i="52" s="1"/>
  <c r="AE805" i="52" s="1"/>
  <c r="A805" i="52"/>
  <c r="AC804" i="52"/>
  <c r="AD804" i="52" s="1"/>
  <c r="AE804" i="52" s="1"/>
  <c r="A804" i="52"/>
  <c r="AC814" i="52"/>
  <c r="AD814" i="52" s="1"/>
  <c r="AE814" i="52" s="1"/>
  <c r="A814" i="52"/>
  <c r="AC810" i="52"/>
  <c r="AD810" i="52" s="1"/>
  <c r="AE810" i="52" s="1"/>
  <c r="A810" i="52"/>
  <c r="AC797" i="52"/>
  <c r="AD797" i="52" s="1"/>
  <c r="AE797" i="52" s="1"/>
  <c r="A797" i="52"/>
  <c r="AC801" i="52"/>
  <c r="AD801" i="52" s="1"/>
  <c r="AE801" i="52" s="1"/>
  <c r="A801" i="52"/>
  <c r="AC788" i="52"/>
  <c r="AD788" i="52" s="1"/>
  <c r="AE788" i="52" s="1"/>
  <c r="A788" i="52"/>
  <c r="AC743" i="52"/>
  <c r="AD743" i="52" s="1"/>
  <c r="AE743" i="52" s="1"/>
  <c r="A743" i="52"/>
  <c r="AC774" i="52"/>
  <c r="AD774" i="52" s="1"/>
  <c r="AE774" i="52" s="1"/>
  <c r="A774" i="52"/>
  <c r="AC791" i="52"/>
  <c r="AD791" i="52" s="1"/>
  <c r="AE791" i="52" s="1"/>
  <c r="A791" i="52"/>
  <c r="AC765" i="52"/>
  <c r="AD765" i="52" s="1"/>
  <c r="AE765" i="52" s="1"/>
  <c r="A765" i="52"/>
  <c r="AC750" i="52"/>
  <c r="AD750" i="52" s="1"/>
  <c r="AE750" i="52" s="1"/>
  <c r="A750" i="52"/>
  <c r="AC779" i="52"/>
  <c r="AD779" i="52" s="1"/>
  <c r="AE779" i="52" s="1"/>
  <c r="A779" i="52"/>
  <c r="AC777" i="52"/>
  <c r="AD777" i="52" s="1"/>
  <c r="AE777" i="52" s="1"/>
  <c r="A777" i="52"/>
  <c r="AC740" i="52"/>
  <c r="AD740" i="52" s="1"/>
  <c r="AE740" i="52" s="1"/>
  <c r="A740" i="52"/>
  <c r="AC762" i="52"/>
  <c r="AD762" i="52" s="1"/>
  <c r="AE762" i="52" s="1"/>
  <c r="A762" i="52"/>
  <c r="AC749" i="52"/>
  <c r="AD749" i="52" s="1"/>
  <c r="AE749" i="52" s="1"/>
  <c r="A749" i="52"/>
  <c r="AC780" i="52"/>
  <c r="AD780" i="52" s="1"/>
  <c r="AE780" i="52" s="1"/>
  <c r="A780" i="52"/>
  <c r="AC736" i="52"/>
  <c r="AD736" i="52" s="1"/>
  <c r="AE736" i="52" s="1"/>
  <c r="A736" i="52"/>
  <c r="AC776" i="52"/>
  <c r="AD776" i="52" s="1"/>
  <c r="AE776" i="52" s="1"/>
  <c r="A776" i="52"/>
  <c r="AC789" i="52"/>
  <c r="AD789" i="52" s="1"/>
  <c r="AE789" i="52" s="1"/>
  <c r="A789" i="52"/>
  <c r="AC760" i="52"/>
  <c r="AD760" i="52" s="1"/>
  <c r="AE760" i="52" s="1"/>
  <c r="A760" i="52"/>
  <c r="AC72" i="52"/>
  <c r="AD72" i="52" s="1"/>
  <c r="AE72" i="52" s="1"/>
  <c r="A72" i="52"/>
  <c r="AC54" i="52"/>
  <c r="AD54" i="52" s="1"/>
  <c r="AE54" i="52" s="1"/>
  <c r="A54" i="52"/>
  <c r="AC49" i="52"/>
  <c r="AD49" i="52" s="1"/>
  <c r="AE49" i="52" s="1"/>
  <c r="A49" i="52"/>
  <c r="AC66" i="52"/>
  <c r="AD66" i="52" s="1"/>
  <c r="AE66" i="52" s="1"/>
  <c r="A66" i="52"/>
  <c r="AC67" i="52"/>
  <c r="AD67" i="52" s="1"/>
  <c r="AE67" i="52" s="1"/>
  <c r="A67" i="52"/>
  <c r="AC59" i="52"/>
  <c r="AD59" i="52" s="1"/>
  <c r="AE59" i="52" s="1"/>
  <c r="A59" i="52"/>
  <c r="AC60" i="52"/>
  <c r="AD60" i="52" s="1"/>
  <c r="AE60" i="52" s="1"/>
  <c r="A60" i="52"/>
  <c r="AC944" i="52"/>
  <c r="AD944" i="52" s="1"/>
  <c r="AE944" i="52" s="1"/>
  <c r="A944" i="52"/>
  <c r="AC928" i="52"/>
  <c r="AD928" i="52" s="1"/>
  <c r="AE928" i="52" s="1"/>
  <c r="A928" i="52"/>
  <c r="AC943" i="52"/>
  <c r="AD943" i="52" s="1"/>
  <c r="AE943" i="52" s="1"/>
  <c r="A943" i="52"/>
  <c r="AC936" i="52"/>
  <c r="AD936" i="52" s="1"/>
  <c r="AE936" i="52" s="1"/>
  <c r="A936" i="52"/>
  <c r="AC924" i="52"/>
  <c r="AD924" i="52" s="1"/>
  <c r="AE924" i="52" s="1"/>
  <c r="A924" i="52"/>
  <c r="AC941" i="52"/>
  <c r="AD941" i="52" s="1"/>
  <c r="AE941" i="52" s="1"/>
  <c r="A941" i="52"/>
  <c r="AC912" i="52"/>
  <c r="AD912" i="52" s="1"/>
  <c r="AE912" i="52" s="1"/>
  <c r="A912" i="52"/>
  <c r="AC909" i="52"/>
  <c r="AD909" i="52" s="1"/>
  <c r="AE909" i="52" s="1"/>
  <c r="A909" i="52"/>
  <c r="AC927" i="52"/>
  <c r="AD927" i="52" s="1"/>
  <c r="AE927" i="52" s="1"/>
  <c r="A927" i="52"/>
  <c r="AC910" i="52"/>
  <c r="AD910" i="52" s="1"/>
  <c r="AE910" i="52" s="1"/>
  <c r="A910" i="52"/>
  <c r="AC950" i="52"/>
  <c r="AD950" i="52" s="1"/>
  <c r="AE950" i="52" s="1"/>
  <c r="A950" i="52"/>
  <c r="AC871" i="52"/>
  <c r="AD871" i="52" s="1"/>
  <c r="AE871" i="52" s="1"/>
  <c r="A871" i="52"/>
  <c r="AC864" i="52"/>
  <c r="AD864" i="52" s="1"/>
  <c r="AE864" i="52" s="1"/>
  <c r="A864" i="52"/>
  <c r="AC844" i="52"/>
  <c r="AD844" i="52" s="1"/>
  <c r="AE844" i="52" s="1"/>
  <c r="A844" i="52"/>
  <c r="AC884" i="52"/>
  <c r="AD884" i="52" s="1"/>
  <c r="AE884" i="52" s="1"/>
  <c r="A884" i="52"/>
  <c r="AC881" i="52"/>
  <c r="AD881" i="52" s="1"/>
  <c r="AE881" i="52" s="1"/>
  <c r="A881" i="52"/>
  <c r="AC833" i="52"/>
  <c r="AD833" i="52" s="1"/>
  <c r="AE833" i="52" s="1"/>
  <c r="A833" i="52"/>
  <c r="AC836" i="52"/>
  <c r="AD836" i="52" s="1"/>
  <c r="AE836" i="52" s="1"/>
  <c r="A836" i="52"/>
  <c r="AC886" i="52"/>
  <c r="AD886" i="52" s="1"/>
  <c r="AE886" i="52" s="1"/>
  <c r="A886" i="52"/>
  <c r="AC862" i="52"/>
  <c r="AD862" i="52" s="1"/>
  <c r="AE862" i="52" s="1"/>
  <c r="A862" i="52"/>
  <c r="AC846" i="52"/>
  <c r="AD846" i="52" s="1"/>
  <c r="AE846" i="52" s="1"/>
  <c r="A846" i="52"/>
  <c r="AC863" i="52"/>
  <c r="AD863" i="52" s="1"/>
  <c r="AE863" i="52" s="1"/>
  <c r="A863" i="52"/>
  <c r="AC870" i="52"/>
  <c r="AD870" i="52" s="1"/>
  <c r="AE870" i="52" s="1"/>
  <c r="A870" i="52"/>
  <c r="AC861" i="52"/>
  <c r="AD861" i="52" s="1"/>
  <c r="AE861" i="52" s="1"/>
  <c r="A861" i="52"/>
  <c r="AC883" i="52"/>
  <c r="AD883" i="52" s="1"/>
  <c r="AE883" i="52" s="1"/>
  <c r="A883" i="52"/>
  <c r="AC4989" i="52"/>
  <c r="AD4989" i="52" s="1"/>
  <c r="AE4989" i="52" s="1"/>
  <c r="A4989" i="52"/>
  <c r="AC5003" i="52"/>
  <c r="AD5003" i="52" s="1"/>
  <c r="AE5003" i="52" s="1"/>
  <c r="A5003" i="52"/>
  <c r="AC4998" i="52"/>
  <c r="AD4998" i="52" s="1"/>
  <c r="AE4998" i="52" s="1"/>
  <c r="A4998" i="52"/>
  <c r="AC5024" i="52"/>
  <c r="AD5024" i="52" s="1"/>
  <c r="AE5024" i="52" s="1"/>
  <c r="A5024" i="52"/>
  <c r="AC4986" i="52"/>
  <c r="AD4986" i="52" s="1"/>
  <c r="AE4986" i="52" s="1"/>
  <c r="A4986" i="52"/>
  <c r="AC5034" i="52"/>
  <c r="AD5034" i="52" s="1"/>
  <c r="AE5034" i="52" s="1"/>
  <c r="A5034" i="52"/>
  <c r="AC5013" i="52"/>
  <c r="AD5013" i="52" s="1"/>
  <c r="AE5013" i="52" s="1"/>
  <c r="A5013" i="52"/>
  <c r="AC5040" i="52"/>
  <c r="AD5040" i="52" s="1"/>
  <c r="AE5040" i="52" s="1"/>
  <c r="A5040" i="52"/>
  <c r="AC5036" i="52"/>
  <c r="AD5036" i="52" s="1"/>
  <c r="AE5036" i="52" s="1"/>
  <c r="A5036" i="52"/>
  <c r="AC5011" i="52"/>
  <c r="AD5011" i="52" s="1"/>
  <c r="AE5011" i="52" s="1"/>
  <c r="A5011" i="52"/>
  <c r="AC4995" i="52"/>
  <c r="AD4995" i="52" s="1"/>
  <c r="AE4995" i="52" s="1"/>
  <c r="A4995" i="52"/>
  <c r="AC5021" i="52"/>
  <c r="AD5021" i="52" s="1"/>
  <c r="AE5021" i="52" s="1"/>
  <c r="A5021" i="52"/>
  <c r="AC4984" i="52"/>
  <c r="AD4984" i="52" s="1"/>
  <c r="AE4984" i="52" s="1"/>
  <c r="A4984" i="52"/>
  <c r="AC5015" i="52"/>
  <c r="AD5015" i="52" s="1"/>
  <c r="AE5015" i="52" s="1"/>
  <c r="A5015" i="52"/>
  <c r="AC4991" i="52"/>
  <c r="AD4991" i="52" s="1"/>
  <c r="AE4991" i="52" s="1"/>
  <c r="A4991" i="52"/>
  <c r="A3500" i="52"/>
  <c r="A3493" i="52"/>
  <c r="A3474" i="52"/>
  <c r="A3494" i="52"/>
  <c r="A3477" i="52"/>
  <c r="A3490" i="52"/>
  <c r="A3497" i="52"/>
  <c r="A3498" i="52"/>
  <c r="A3484" i="52"/>
  <c r="AC7190" i="52"/>
  <c r="AD7190" i="52" s="1"/>
  <c r="AE7190" i="52" s="1"/>
  <c r="A7190" i="52"/>
  <c r="AC7186" i="52"/>
  <c r="AD7186" i="52" s="1"/>
  <c r="AE7186" i="52" s="1"/>
  <c r="A7186" i="52"/>
  <c r="AC3561" i="52"/>
  <c r="AD3561" i="52" s="1"/>
  <c r="AE3561" i="52" s="1"/>
  <c r="A3561" i="52"/>
  <c r="AC3516" i="52"/>
  <c r="AD3516" i="52" s="1"/>
  <c r="AE3516" i="52" s="1"/>
  <c r="A3516" i="52"/>
  <c r="AC3568" i="52"/>
  <c r="AD3568" i="52" s="1"/>
  <c r="AE3568" i="52" s="1"/>
  <c r="A3568" i="52"/>
  <c r="AC3537" i="52"/>
  <c r="AD3537" i="52" s="1"/>
  <c r="AE3537" i="52" s="1"/>
  <c r="A3537" i="52"/>
  <c r="AC3563" i="52"/>
  <c r="AD3563" i="52" s="1"/>
  <c r="AE3563" i="52" s="1"/>
  <c r="A3563" i="52"/>
  <c r="AC3530" i="52"/>
  <c r="AD3530" i="52" s="1"/>
  <c r="AE3530" i="52" s="1"/>
  <c r="A3530" i="52"/>
  <c r="AC3524" i="52"/>
  <c r="AD3524" i="52" s="1"/>
  <c r="AE3524" i="52" s="1"/>
  <c r="A3524" i="52"/>
  <c r="AC3562" i="52"/>
  <c r="AD3562" i="52" s="1"/>
  <c r="AE3562" i="52" s="1"/>
  <c r="A3562" i="52"/>
  <c r="AC3549" i="52"/>
  <c r="AD3549" i="52" s="1"/>
  <c r="AE3549" i="52" s="1"/>
  <c r="A3549" i="52"/>
  <c r="AC3540" i="52"/>
  <c r="AD3540" i="52" s="1"/>
  <c r="AE3540" i="52" s="1"/>
  <c r="A3540" i="52"/>
  <c r="AC3508" i="52"/>
  <c r="AD3508" i="52" s="1"/>
  <c r="AE3508" i="52" s="1"/>
  <c r="A3508" i="52"/>
  <c r="AC3558" i="52"/>
  <c r="AD3558" i="52" s="1"/>
  <c r="AE3558" i="52" s="1"/>
  <c r="A3558" i="52"/>
  <c r="AC3543" i="52"/>
  <c r="AD3543" i="52" s="1"/>
  <c r="AE3543" i="52" s="1"/>
  <c r="A3543" i="52"/>
  <c r="AC3507" i="52"/>
  <c r="AD3507" i="52" s="1"/>
  <c r="AE3507" i="52" s="1"/>
  <c r="A3507" i="52"/>
  <c r="AC3505" i="52"/>
  <c r="AD3505" i="52" s="1"/>
  <c r="AE3505" i="52" s="1"/>
  <c r="A3505" i="52"/>
  <c r="AC3535" i="52"/>
  <c r="AD3535" i="52" s="1"/>
  <c r="AE3535" i="52" s="1"/>
  <c r="A3535" i="52"/>
  <c r="AC3573" i="52"/>
  <c r="AD3573" i="52" s="1"/>
  <c r="AE3573" i="52" s="1"/>
  <c r="A3573" i="52"/>
  <c r="AC3575" i="52"/>
  <c r="AD3575" i="52" s="1"/>
  <c r="AE3575" i="52" s="1"/>
  <c r="A3575" i="52"/>
  <c r="AC5970" i="52"/>
  <c r="AD5970" i="52" s="1"/>
  <c r="AE5970" i="52" s="1"/>
  <c r="A5970" i="52"/>
  <c r="AC5965" i="52"/>
  <c r="AD5965" i="52" s="1"/>
  <c r="AE5965" i="52" s="1"/>
  <c r="A5965" i="52"/>
  <c r="AC703" i="52"/>
  <c r="AD703" i="52" s="1"/>
  <c r="AE703" i="52" s="1"/>
  <c r="A703" i="52"/>
  <c r="AC658" i="52"/>
  <c r="AD658" i="52" s="1"/>
  <c r="AE658" i="52" s="1"/>
  <c r="A658" i="52"/>
  <c r="AC664" i="52"/>
  <c r="AD664" i="52" s="1"/>
  <c r="AE664" i="52" s="1"/>
  <c r="A664" i="52"/>
  <c r="AC660" i="52"/>
  <c r="AD660" i="52" s="1"/>
  <c r="AE660" i="52" s="1"/>
  <c r="A660" i="52"/>
  <c r="AC670" i="52"/>
  <c r="AD670" i="52" s="1"/>
  <c r="AE670" i="52" s="1"/>
  <c r="A670" i="52"/>
  <c r="AC627" i="52"/>
  <c r="AD627" i="52" s="1"/>
  <c r="AE627" i="52" s="1"/>
  <c r="A627" i="52"/>
  <c r="AC650" i="52"/>
  <c r="AD650" i="52" s="1"/>
  <c r="AE650" i="52" s="1"/>
  <c r="A650" i="52"/>
  <c r="AC707" i="52"/>
  <c r="AD707" i="52" s="1"/>
  <c r="AE707" i="52" s="1"/>
  <c r="A707" i="52"/>
  <c r="AC685" i="52"/>
  <c r="AD685" i="52" s="1"/>
  <c r="AE685" i="52" s="1"/>
  <c r="A685" i="52"/>
  <c r="AC677" i="52"/>
  <c r="AD677" i="52" s="1"/>
  <c r="AE677" i="52" s="1"/>
  <c r="A677" i="52"/>
  <c r="AC651" i="52"/>
  <c r="AD651" i="52" s="1"/>
  <c r="AE651" i="52" s="1"/>
  <c r="A651" i="52"/>
  <c r="AC671" i="52"/>
  <c r="AD671" i="52" s="1"/>
  <c r="AE671" i="52" s="1"/>
  <c r="A671" i="52"/>
  <c r="AC654" i="52"/>
  <c r="AD654" i="52" s="1"/>
  <c r="AE654" i="52" s="1"/>
  <c r="A654" i="52"/>
  <c r="AC700" i="52"/>
  <c r="AD700" i="52" s="1"/>
  <c r="AE700" i="52" s="1"/>
  <c r="A700" i="52"/>
  <c r="AC662" i="52"/>
  <c r="AD662" i="52" s="1"/>
  <c r="AE662" i="52" s="1"/>
  <c r="A662" i="52"/>
  <c r="AC681" i="52"/>
  <c r="AD681" i="52" s="1"/>
  <c r="AE681" i="52" s="1"/>
  <c r="A681" i="52"/>
  <c r="AC682" i="52"/>
  <c r="AD682" i="52" s="1"/>
  <c r="AE682" i="52" s="1"/>
  <c r="A682" i="52"/>
  <c r="AC646" i="52"/>
  <c r="AD646" i="52" s="1"/>
  <c r="AE646" i="52" s="1"/>
  <c r="A646" i="52"/>
  <c r="AC629" i="52"/>
  <c r="AD629" i="52" s="1"/>
  <c r="AE629" i="52" s="1"/>
  <c r="A629" i="52"/>
  <c r="AC679" i="52"/>
  <c r="AD679" i="52" s="1"/>
  <c r="AE679" i="52" s="1"/>
  <c r="A679" i="52"/>
  <c r="AC683" i="52"/>
  <c r="AD683" i="52" s="1"/>
  <c r="AE683" i="52" s="1"/>
  <c r="A683" i="52"/>
  <c r="AC705" i="52"/>
  <c r="AD705" i="52" s="1"/>
  <c r="AE705" i="52" s="1"/>
  <c r="A705" i="52"/>
  <c r="AC1057" i="52"/>
  <c r="AD1057" i="52" s="1"/>
  <c r="AE1057" i="52" s="1"/>
  <c r="A1057" i="52"/>
  <c r="AC1063" i="52"/>
  <c r="AD1063" i="52" s="1"/>
  <c r="AE1063" i="52" s="1"/>
  <c r="A1063" i="52"/>
  <c r="AC1050" i="52"/>
  <c r="AD1050" i="52" s="1"/>
  <c r="AE1050" i="52" s="1"/>
  <c r="A1050" i="52"/>
  <c r="AC1012" i="52"/>
  <c r="AD1012" i="52" s="1"/>
  <c r="AE1012" i="52" s="1"/>
  <c r="A1012" i="52"/>
  <c r="AC1045" i="52"/>
  <c r="AD1045" i="52" s="1"/>
  <c r="AE1045" i="52" s="1"/>
  <c r="A1045" i="52"/>
  <c r="AC1007" i="52"/>
  <c r="AD1007" i="52" s="1"/>
  <c r="AE1007" i="52" s="1"/>
  <c r="A1007" i="52"/>
  <c r="AC1048" i="52"/>
  <c r="AD1048" i="52" s="1"/>
  <c r="AE1048" i="52" s="1"/>
  <c r="A1048" i="52"/>
  <c r="AC1017" i="52"/>
  <c r="AD1017" i="52" s="1"/>
  <c r="AE1017" i="52" s="1"/>
  <c r="A1017" i="52"/>
  <c r="AC1024" i="52"/>
  <c r="AD1024" i="52" s="1"/>
  <c r="AE1024" i="52" s="1"/>
  <c r="A1024" i="52"/>
  <c r="AC1001" i="52"/>
  <c r="AD1001" i="52" s="1"/>
  <c r="AE1001" i="52" s="1"/>
  <c r="A1001" i="52"/>
  <c r="AC1038" i="52"/>
  <c r="AD1038" i="52" s="1"/>
  <c r="AE1038" i="52" s="1"/>
  <c r="A1038" i="52"/>
  <c r="AC1029" i="52"/>
  <c r="AD1029" i="52" s="1"/>
  <c r="AE1029" i="52" s="1"/>
  <c r="A1029" i="52"/>
  <c r="AC1016" i="52"/>
  <c r="AD1016" i="52" s="1"/>
  <c r="AE1016" i="52" s="1"/>
  <c r="A1016" i="52"/>
  <c r="AC1005" i="52"/>
  <c r="AD1005" i="52" s="1"/>
  <c r="AE1005" i="52" s="1"/>
  <c r="A1005" i="52"/>
  <c r="AC1023" i="52"/>
  <c r="AD1023" i="52" s="1"/>
  <c r="AE1023" i="52" s="1"/>
  <c r="A1023" i="52"/>
  <c r="AC1003" i="52"/>
  <c r="AD1003" i="52" s="1"/>
  <c r="AE1003" i="52" s="1"/>
  <c r="A1003" i="52"/>
  <c r="AC4919" i="52"/>
  <c r="AD4919" i="52" s="1"/>
  <c r="AE4919" i="52" s="1"/>
  <c r="A4919" i="52"/>
  <c r="AC4915" i="52"/>
  <c r="AD4915" i="52" s="1"/>
  <c r="AE4915" i="52" s="1"/>
  <c r="A4915" i="52"/>
  <c r="AC4908" i="52"/>
  <c r="AD4908" i="52" s="1"/>
  <c r="AE4908" i="52" s="1"/>
  <c r="A4908" i="52"/>
  <c r="AC4889" i="52"/>
  <c r="AD4889" i="52" s="1"/>
  <c r="AE4889" i="52" s="1"/>
  <c r="A4889" i="52"/>
  <c r="AC4891" i="52"/>
  <c r="AD4891" i="52" s="1"/>
  <c r="AE4891" i="52" s="1"/>
  <c r="A4891" i="52"/>
  <c r="AC4892" i="52"/>
  <c r="AD4892" i="52" s="1"/>
  <c r="AE4892" i="52" s="1"/>
  <c r="A4892" i="52"/>
  <c r="AC4900" i="52"/>
  <c r="AD4900" i="52" s="1"/>
  <c r="AE4900" i="52" s="1"/>
  <c r="A4900" i="52"/>
  <c r="AC4894" i="52"/>
  <c r="AD4894" i="52" s="1"/>
  <c r="AE4894" i="52" s="1"/>
  <c r="A4894" i="52"/>
  <c r="AC4893" i="52"/>
  <c r="AD4893" i="52" s="1"/>
  <c r="AE4893" i="52" s="1"/>
  <c r="A4893" i="52"/>
  <c r="A4776" i="52"/>
  <c r="A4772" i="52"/>
  <c r="AC3583" i="52"/>
  <c r="AD3583" i="52" s="1"/>
  <c r="AE3583" i="52" s="1"/>
  <c r="A3583" i="52"/>
  <c r="AC3577" i="52"/>
  <c r="AD3577" i="52" s="1"/>
  <c r="AE3577" i="52" s="1"/>
  <c r="A3577" i="52"/>
  <c r="AC3765" i="52"/>
  <c r="AD3765" i="52" s="1"/>
  <c r="AE3765" i="52" s="1"/>
  <c r="A3765" i="52"/>
  <c r="AC3721" i="52"/>
  <c r="AD3721" i="52" s="1"/>
  <c r="AE3721" i="52" s="1"/>
  <c r="A3721" i="52"/>
  <c r="AC3717" i="52"/>
  <c r="AD3717" i="52" s="1"/>
  <c r="AE3717" i="52" s="1"/>
  <c r="A3717" i="52"/>
  <c r="AC3725" i="52"/>
  <c r="AD3725" i="52" s="1"/>
  <c r="AE3725" i="52" s="1"/>
  <c r="A3725" i="52"/>
  <c r="AC3770" i="52"/>
  <c r="AD3770" i="52" s="1"/>
  <c r="AE3770" i="52" s="1"/>
  <c r="A3770" i="52"/>
  <c r="AC3723" i="52"/>
  <c r="AD3723" i="52" s="1"/>
  <c r="AE3723" i="52" s="1"/>
  <c r="A3723" i="52"/>
  <c r="AC3764" i="52"/>
  <c r="AD3764" i="52" s="1"/>
  <c r="AE3764" i="52" s="1"/>
  <c r="A3764" i="52"/>
  <c r="AC3720" i="52"/>
  <c r="AD3720" i="52" s="1"/>
  <c r="AE3720" i="52" s="1"/>
  <c r="A3720" i="52"/>
  <c r="AC3767" i="52"/>
  <c r="AD3767" i="52" s="1"/>
  <c r="AE3767" i="52" s="1"/>
  <c r="A3767" i="52"/>
  <c r="AC3739" i="52"/>
  <c r="AD3739" i="52" s="1"/>
  <c r="AE3739" i="52" s="1"/>
  <c r="A3739" i="52"/>
  <c r="AC3730" i="52"/>
  <c r="AD3730" i="52" s="1"/>
  <c r="AE3730" i="52" s="1"/>
  <c r="A3730" i="52"/>
  <c r="AC3724" i="52"/>
  <c r="AD3724" i="52" s="1"/>
  <c r="AE3724" i="52" s="1"/>
  <c r="A3724" i="52"/>
  <c r="AC3771" i="52"/>
  <c r="AD3771" i="52" s="1"/>
  <c r="AE3771" i="52" s="1"/>
  <c r="A3771" i="52"/>
  <c r="AC3789" i="52"/>
  <c r="AD3789" i="52" s="1"/>
  <c r="AE3789" i="52" s="1"/>
  <c r="A3789" i="52"/>
  <c r="AC3760" i="52"/>
  <c r="AD3760" i="52" s="1"/>
  <c r="AE3760" i="52" s="1"/>
  <c r="A3760" i="52"/>
  <c r="AC3743" i="52"/>
  <c r="AD3743" i="52" s="1"/>
  <c r="AE3743" i="52" s="1"/>
  <c r="A3743" i="52"/>
  <c r="AC3787" i="52"/>
  <c r="AD3787" i="52" s="1"/>
  <c r="AE3787" i="52" s="1"/>
  <c r="A3787" i="52"/>
  <c r="A211" i="52"/>
  <c r="A207" i="52"/>
  <c r="AC6858" i="52"/>
  <c r="AD6858" i="52" s="1"/>
  <c r="AE6858" i="52" s="1"/>
  <c r="A6858" i="52"/>
  <c r="AC6860" i="52"/>
  <c r="AD6860" i="52" s="1"/>
  <c r="AE6860" i="52" s="1"/>
  <c r="A6860" i="52"/>
  <c r="A486" i="52"/>
  <c r="A482" i="52"/>
  <c r="A477" i="52"/>
  <c r="AC5791" i="52"/>
  <c r="AD5791" i="52" s="1"/>
  <c r="AE5791" i="52" s="1"/>
  <c r="A5791" i="52"/>
  <c r="AC5796" i="52"/>
  <c r="AD5796" i="52" s="1"/>
  <c r="AE5796" i="52" s="1"/>
  <c r="A5796" i="52"/>
  <c r="AC5790" i="52"/>
  <c r="AD5790" i="52" s="1"/>
  <c r="AE5790" i="52" s="1"/>
  <c r="A5790" i="52"/>
  <c r="AC5784" i="52"/>
  <c r="AD5784" i="52" s="1"/>
  <c r="AE5784" i="52" s="1"/>
  <c r="A5784" i="52"/>
  <c r="AC224" i="52"/>
  <c r="AD224" i="52" s="1"/>
  <c r="AE224" i="52" s="1"/>
  <c r="A224" i="52"/>
  <c r="AC220" i="52"/>
  <c r="AD220" i="52" s="1"/>
  <c r="AE220" i="52" s="1"/>
  <c r="A220" i="52"/>
  <c r="AC4123" i="52"/>
  <c r="AD4123" i="52" s="1"/>
  <c r="AE4123" i="52" s="1"/>
  <c r="A4123" i="52"/>
  <c r="AC4119" i="52"/>
  <c r="AD4119" i="52" s="1"/>
  <c r="AE4119" i="52" s="1"/>
  <c r="A4119" i="52"/>
  <c r="AC4122" i="52"/>
  <c r="AD4122" i="52" s="1"/>
  <c r="AE4122" i="52" s="1"/>
  <c r="A4122" i="52"/>
  <c r="AC4115" i="52"/>
  <c r="AD4115" i="52" s="1"/>
  <c r="AE4115" i="52" s="1"/>
  <c r="A4115" i="52"/>
  <c r="AC448" i="52"/>
  <c r="AD448" i="52" s="1"/>
  <c r="AE448" i="52" s="1"/>
  <c r="A448" i="52"/>
  <c r="AC443" i="52"/>
  <c r="AD443" i="52" s="1"/>
  <c r="AE443" i="52" s="1"/>
  <c r="A443" i="52"/>
  <c r="AC3877" i="52"/>
  <c r="AD3877" i="52" s="1"/>
  <c r="AE3877" i="52" s="1"/>
  <c r="A3877" i="52"/>
  <c r="AC3871" i="52"/>
  <c r="AD3871" i="52" s="1"/>
  <c r="AE3871" i="52" s="1"/>
  <c r="A3871" i="52"/>
  <c r="AC5445" i="52"/>
  <c r="AD5445" i="52" s="1"/>
  <c r="AE5445" i="52" s="1"/>
  <c r="A5445" i="52"/>
  <c r="AC5440" i="52"/>
  <c r="AD5440" i="52" s="1"/>
  <c r="AE5440" i="52" s="1"/>
  <c r="A5440" i="52"/>
  <c r="AC5436" i="52"/>
  <c r="AD5436" i="52" s="1"/>
  <c r="AE5436" i="52" s="1"/>
  <c r="A5436" i="52"/>
  <c r="AC580" i="52"/>
  <c r="AD580" i="52" s="1"/>
  <c r="AE580" i="52" s="1"/>
  <c r="A580" i="52"/>
  <c r="AC576" i="52"/>
  <c r="AD576" i="52" s="1"/>
  <c r="AE576" i="52" s="1"/>
  <c r="A576" i="52"/>
  <c r="AC3920" i="52"/>
  <c r="AD3920" i="52" s="1"/>
  <c r="AE3920" i="52" s="1"/>
  <c r="A3920" i="52"/>
  <c r="AC3914" i="52"/>
  <c r="AD3914" i="52" s="1"/>
  <c r="AE3914" i="52" s="1"/>
  <c r="A3914" i="52"/>
  <c r="AC5587" i="52"/>
  <c r="AD5587" i="52" s="1"/>
  <c r="AE5587" i="52" s="1"/>
  <c r="A5587" i="52"/>
  <c r="AC5583" i="52"/>
  <c r="AD5583" i="52" s="1"/>
  <c r="AE5583" i="52" s="1"/>
  <c r="A5583" i="52"/>
  <c r="AC330" i="52"/>
  <c r="AD330" i="52" s="1"/>
  <c r="AE330" i="52" s="1"/>
  <c r="A330" i="52"/>
  <c r="AC329" i="52"/>
  <c r="AD329" i="52" s="1"/>
  <c r="AE329" i="52" s="1"/>
  <c r="A329" i="52"/>
  <c r="AC534" i="52"/>
  <c r="AD534" i="52" s="1"/>
  <c r="AE534" i="52" s="1"/>
  <c r="A534" i="52"/>
  <c r="AC6853" i="52"/>
  <c r="AD6853" i="52" s="1"/>
  <c r="AE6853" i="52" s="1"/>
  <c r="A6853" i="52"/>
  <c r="AC6847" i="52"/>
  <c r="AD6847" i="52" s="1"/>
  <c r="AE6847" i="52" s="1"/>
  <c r="A6847" i="52"/>
  <c r="AC6849" i="52"/>
  <c r="AD6849" i="52" s="1"/>
  <c r="AE6849" i="52" s="1"/>
  <c r="A6849" i="52"/>
  <c r="AC6854" i="52"/>
  <c r="AD6854" i="52" s="1"/>
  <c r="AE6854" i="52" s="1"/>
  <c r="A6854" i="52"/>
  <c r="AC7125" i="52"/>
  <c r="AD7125" i="52" s="1"/>
  <c r="AE7125" i="52" s="1"/>
  <c r="A7125" i="52"/>
  <c r="AC7103" i="52"/>
  <c r="AD7103" i="52" s="1"/>
  <c r="AE7103" i="52" s="1"/>
  <c r="A7103" i="52"/>
  <c r="AC7100" i="52"/>
  <c r="AD7100" i="52" s="1"/>
  <c r="AE7100" i="52" s="1"/>
  <c r="A7100" i="52"/>
  <c r="AC515" i="52"/>
  <c r="AD515" i="52" s="1"/>
  <c r="AE515" i="52" s="1"/>
  <c r="A515" i="52"/>
  <c r="AC509" i="52"/>
  <c r="AD509" i="52" s="1"/>
  <c r="AE509" i="52" s="1"/>
  <c r="A509" i="52"/>
  <c r="AC4041" i="52"/>
  <c r="AD4041" i="52" s="1"/>
  <c r="AE4041" i="52" s="1"/>
  <c r="A4041" i="52"/>
  <c r="AC4046" i="52"/>
  <c r="AD4046" i="52" s="1"/>
  <c r="AE4046" i="52" s="1"/>
  <c r="A4046" i="52"/>
  <c r="AC4170" i="52"/>
  <c r="AD4170" i="52" s="1"/>
  <c r="AE4170" i="52" s="1"/>
  <c r="A4170" i="52"/>
  <c r="AC4171" i="52"/>
  <c r="AD4171" i="52" s="1"/>
  <c r="AE4171" i="52" s="1"/>
  <c r="A4171" i="52"/>
  <c r="AC4166" i="52"/>
  <c r="AD4166" i="52" s="1"/>
  <c r="AE4166" i="52" s="1"/>
  <c r="A4166" i="52"/>
  <c r="A103" i="52"/>
  <c r="A99" i="52"/>
  <c r="AC440" i="52"/>
  <c r="AD440" i="52" s="1"/>
  <c r="AE440" i="52" s="1"/>
  <c r="A440" i="52"/>
  <c r="AC435" i="52"/>
  <c r="AD435" i="52" s="1"/>
  <c r="AE435" i="52" s="1"/>
  <c r="A435" i="52"/>
  <c r="AC7170" i="52"/>
  <c r="AD7170" i="52" s="1"/>
  <c r="AE7170" i="52" s="1"/>
  <c r="A7170" i="52"/>
  <c r="AC5955" i="52"/>
  <c r="AD5955" i="52" s="1"/>
  <c r="AE5955" i="52" s="1"/>
  <c r="A5955" i="52"/>
  <c r="AC5961" i="52"/>
  <c r="AD5961" i="52" s="1"/>
  <c r="AE5961" i="52" s="1"/>
  <c r="A5961" i="52"/>
  <c r="AC5626" i="52"/>
  <c r="AD5626" i="52" s="1"/>
  <c r="AE5626" i="52" s="1"/>
  <c r="A5626" i="52"/>
  <c r="AC5621" i="52"/>
  <c r="AD5621" i="52" s="1"/>
  <c r="AE5621" i="52" s="1"/>
  <c r="A5621" i="52"/>
  <c r="AC406" i="52"/>
  <c r="AD406" i="52" s="1"/>
  <c r="AE406" i="52" s="1"/>
  <c r="A406" i="52"/>
  <c r="AC405" i="52"/>
  <c r="AD405" i="52" s="1"/>
  <c r="AE405" i="52" s="1"/>
  <c r="A405" i="52"/>
  <c r="AC5977" i="52"/>
  <c r="AD5977" i="52" s="1"/>
  <c r="AE5977" i="52" s="1"/>
  <c r="A5977" i="52"/>
  <c r="AC5973" i="52"/>
  <c r="AD5973" i="52" s="1"/>
  <c r="AE5973" i="52" s="1"/>
  <c r="A5973" i="52"/>
  <c r="AC5611" i="52"/>
  <c r="AD5611" i="52" s="1"/>
  <c r="AE5611" i="52" s="1"/>
  <c r="A5611" i="52"/>
  <c r="AC5616" i="52"/>
  <c r="AD5616" i="52" s="1"/>
  <c r="AE5616" i="52" s="1"/>
  <c r="A5616" i="52"/>
  <c r="AC5612" i="52"/>
  <c r="AD5612" i="52" s="1"/>
  <c r="AE5612" i="52" s="1"/>
  <c r="A5612" i="52"/>
  <c r="AC592" i="52"/>
  <c r="AD592" i="52" s="1"/>
  <c r="AE592" i="52" s="1"/>
  <c r="A592" i="52"/>
  <c r="AC3912" i="52"/>
  <c r="AD3912" i="52" s="1"/>
  <c r="AE3912" i="52" s="1"/>
  <c r="A3912" i="52"/>
  <c r="AC3908" i="52"/>
  <c r="AD3908" i="52" s="1"/>
  <c r="AE3908" i="52" s="1"/>
  <c r="A3908" i="52"/>
  <c r="AC383" i="52"/>
  <c r="AD383" i="52" s="1"/>
  <c r="AE383" i="52" s="1"/>
  <c r="A383" i="52"/>
  <c r="AC377" i="52"/>
  <c r="AD377" i="52" s="1"/>
  <c r="AE377" i="52" s="1"/>
  <c r="A377" i="52"/>
  <c r="AC381" i="52"/>
  <c r="AD381" i="52" s="1"/>
  <c r="AE381" i="52" s="1"/>
  <c r="A381" i="52"/>
  <c r="AC374" i="52"/>
  <c r="AD374" i="52" s="1"/>
  <c r="AE374" i="52" s="1"/>
  <c r="A374" i="52"/>
  <c r="AC565" i="52"/>
  <c r="AD565" i="52" s="1"/>
  <c r="AE565" i="52" s="1"/>
  <c r="A565" i="52"/>
  <c r="A246" i="52"/>
  <c r="A244" i="52"/>
  <c r="AC7182" i="52"/>
  <c r="AD7182" i="52" s="1"/>
  <c r="AE7182" i="52" s="1"/>
  <c r="A7182" i="52"/>
  <c r="AC7178" i="52"/>
  <c r="AD7178" i="52" s="1"/>
  <c r="AE7178" i="52" s="1"/>
  <c r="A7178" i="52"/>
  <c r="AC7174" i="52"/>
  <c r="AD7174" i="52" s="1"/>
  <c r="AE7174" i="52" s="1"/>
  <c r="A7174" i="52"/>
  <c r="AC7111" i="52"/>
  <c r="AD7111" i="52" s="1"/>
  <c r="AE7111" i="52" s="1"/>
  <c r="A7111" i="52"/>
  <c r="AC7114" i="52"/>
  <c r="AD7114" i="52" s="1"/>
  <c r="AE7114" i="52" s="1"/>
  <c r="A7114" i="52"/>
  <c r="A316" i="52"/>
  <c r="A309" i="52"/>
  <c r="A304" i="52"/>
  <c r="A297" i="52"/>
  <c r="A310" i="52"/>
  <c r="A295" i="52"/>
  <c r="AC4065" i="52"/>
  <c r="AD4065" i="52" s="1"/>
  <c r="AE4065" i="52" s="1"/>
  <c r="A4065" i="52"/>
  <c r="AC4060" i="52"/>
  <c r="AD4060" i="52" s="1"/>
  <c r="AE4060" i="52" s="1"/>
  <c r="A4060" i="52"/>
  <c r="AC588" i="52"/>
  <c r="AD588" i="52" s="1"/>
  <c r="AE588" i="52" s="1"/>
  <c r="A588" i="52"/>
  <c r="AC584" i="52"/>
  <c r="AD584" i="52" s="1"/>
  <c r="AE584" i="52" s="1"/>
  <c r="A584" i="52"/>
  <c r="AC235" i="52"/>
  <c r="AD235" i="52" s="1"/>
  <c r="AE235" i="52" s="1"/>
  <c r="A235" i="52"/>
  <c r="AC231" i="52"/>
  <c r="AD231" i="52" s="1"/>
  <c r="AE231" i="52" s="1"/>
  <c r="A231" i="52"/>
  <c r="AC238" i="52"/>
  <c r="AD238" i="52" s="1"/>
  <c r="AE238" i="52" s="1"/>
  <c r="A238" i="52"/>
  <c r="AC226" i="52"/>
  <c r="AD226" i="52" s="1"/>
  <c r="AE226" i="52" s="1"/>
  <c r="A226" i="52"/>
  <c r="AC7049" i="52"/>
  <c r="AD7049" i="52" s="1"/>
  <c r="AE7049" i="52" s="1"/>
  <c r="A7049" i="52"/>
  <c r="AC7045" i="52"/>
  <c r="AD7045" i="52" s="1"/>
  <c r="AE7045" i="52" s="1"/>
  <c r="A7045" i="52"/>
  <c r="AC5692" i="52"/>
  <c r="AD5692" i="52" s="1"/>
  <c r="AE5692" i="52" s="1"/>
  <c r="A5692" i="52"/>
  <c r="AC3402" i="52"/>
  <c r="AD3402" i="52" s="1"/>
  <c r="AE3402" i="52" s="1"/>
  <c r="A3402" i="52"/>
  <c r="AC3398" i="52"/>
  <c r="AD3398" i="52" s="1"/>
  <c r="AE3398" i="52" s="1"/>
  <c r="A3398" i="52"/>
  <c r="AC5953" i="52"/>
  <c r="AD5953" i="52" s="1"/>
  <c r="AE5953" i="52" s="1"/>
  <c r="A5953" i="52"/>
  <c r="AC5948" i="52"/>
  <c r="AD5948" i="52" s="1"/>
  <c r="AE5948" i="52" s="1"/>
  <c r="A5948" i="52"/>
  <c r="AC6742" i="52"/>
  <c r="AD6742" i="52" s="1"/>
  <c r="AE6742" i="52" s="1"/>
  <c r="A6742" i="52"/>
  <c r="AC6738" i="52"/>
  <c r="AD6738" i="52" s="1"/>
  <c r="AE6738" i="52" s="1"/>
  <c r="A6738" i="52"/>
  <c r="AC4875" i="52"/>
  <c r="AD4875" i="52" s="1"/>
  <c r="AE4875" i="52" s="1"/>
  <c r="A4875" i="52"/>
  <c r="AC4879" i="52"/>
  <c r="AD4879" i="52" s="1"/>
  <c r="AE4879" i="52" s="1"/>
  <c r="A4879" i="52"/>
  <c r="AC4883" i="52"/>
  <c r="AD4883" i="52" s="1"/>
  <c r="AE4883" i="52" s="1"/>
  <c r="A4883" i="52"/>
  <c r="AC4878" i="52"/>
  <c r="AD4878" i="52" s="1"/>
  <c r="AE4878" i="52" s="1"/>
  <c r="A4878" i="52"/>
  <c r="AC4882" i="52"/>
  <c r="AD4882" i="52" s="1"/>
  <c r="AE4882" i="52" s="1"/>
  <c r="A4882" i="52"/>
  <c r="AC4861" i="52"/>
  <c r="AD4861" i="52" s="1"/>
  <c r="AE4861" i="52" s="1"/>
  <c r="A4861" i="52"/>
  <c r="AC4873" i="52"/>
  <c r="AD4873" i="52" s="1"/>
  <c r="AE4873" i="52" s="1"/>
  <c r="A4873" i="52"/>
  <c r="AC6942" i="52"/>
  <c r="AD6942" i="52" s="1"/>
  <c r="AE6942" i="52" s="1"/>
  <c r="A6942" i="52"/>
  <c r="AC6943" i="52"/>
  <c r="AD6943" i="52" s="1"/>
  <c r="AE6943" i="52" s="1"/>
  <c r="A6943" i="52"/>
  <c r="AC4304" i="52"/>
  <c r="AD4304" i="52" s="1"/>
  <c r="AE4304" i="52" s="1"/>
  <c r="A4304" i="52"/>
  <c r="AC4296" i="52"/>
  <c r="AD4296" i="52" s="1"/>
  <c r="AE4296" i="52" s="1"/>
  <c r="A4296" i="52"/>
  <c r="AC4291" i="52"/>
  <c r="AD4291" i="52" s="1"/>
  <c r="AE4291" i="52" s="1"/>
  <c r="A4291" i="52"/>
  <c r="AC4287" i="52"/>
  <c r="AD4287" i="52" s="1"/>
  <c r="AE4287" i="52" s="1"/>
  <c r="A4287" i="52"/>
  <c r="AC4289" i="52"/>
  <c r="AD4289" i="52" s="1"/>
  <c r="AE4289" i="52" s="1"/>
  <c r="A4289" i="52"/>
  <c r="AC4313" i="52"/>
  <c r="AD4313" i="52" s="1"/>
  <c r="AE4313" i="52" s="1"/>
  <c r="A4313" i="52"/>
  <c r="AC4312" i="52"/>
  <c r="AD4312" i="52" s="1"/>
  <c r="AE4312" i="52" s="1"/>
  <c r="A4312" i="52"/>
  <c r="AC4293" i="52"/>
  <c r="AD4293" i="52" s="1"/>
  <c r="AE4293" i="52" s="1"/>
  <c r="A4293" i="52"/>
  <c r="AC7095" i="52"/>
  <c r="AD7095" i="52" s="1"/>
  <c r="AE7095" i="52" s="1"/>
  <c r="A7095" i="52"/>
  <c r="AC7090" i="52"/>
  <c r="AD7090" i="52" s="1"/>
  <c r="AE7090" i="52" s="1"/>
  <c r="A7090" i="52"/>
  <c r="AC7084" i="52"/>
  <c r="AD7084" i="52" s="1"/>
  <c r="AE7084" i="52" s="1"/>
  <c r="A7084" i="52"/>
  <c r="AC7064" i="52"/>
  <c r="AD7064" i="52" s="1"/>
  <c r="AE7064" i="52" s="1"/>
  <c r="A7064" i="52"/>
  <c r="AC7059" i="52"/>
  <c r="AD7059" i="52" s="1"/>
  <c r="AE7059" i="52" s="1"/>
  <c r="A7059" i="52"/>
  <c r="AC7053" i="52"/>
  <c r="AD7053" i="52" s="1"/>
  <c r="AE7053" i="52" s="1"/>
  <c r="A7053" i="52"/>
  <c r="AC7080" i="52"/>
  <c r="AD7080" i="52" s="1"/>
  <c r="AE7080" i="52" s="1"/>
  <c r="A7080" i="52"/>
  <c r="AC7085" i="52"/>
  <c r="AD7085" i="52" s="1"/>
  <c r="AE7085" i="52" s="1"/>
  <c r="A7085" i="52"/>
  <c r="AC7075" i="52"/>
  <c r="AD7075" i="52" s="1"/>
  <c r="AE7075" i="52" s="1"/>
  <c r="A7075" i="52"/>
  <c r="AC7069" i="52"/>
  <c r="AD7069" i="52" s="1"/>
  <c r="AE7069" i="52" s="1"/>
  <c r="A7069" i="52"/>
  <c r="AC7065" i="52"/>
  <c r="AD7065" i="52" s="1"/>
  <c r="AE7065" i="52" s="1"/>
  <c r="A7065" i="52"/>
  <c r="AC2328" i="52"/>
  <c r="AD2328" i="52" s="1"/>
  <c r="AE2328" i="52" s="1"/>
  <c r="A2328" i="52"/>
  <c r="AC2322" i="52"/>
  <c r="AD2322" i="52" s="1"/>
  <c r="AE2322" i="52" s="1"/>
  <c r="A2322" i="52"/>
  <c r="AC2315" i="52"/>
  <c r="AD2315" i="52" s="1"/>
  <c r="AE2315" i="52" s="1"/>
  <c r="A2315" i="52"/>
  <c r="AC2318" i="52"/>
  <c r="AD2318" i="52" s="1"/>
  <c r="AE2318" i="52" s="1"/>
  <c r="A2318" i="52"/>
  <c r="AC6398" i="52"/>
  <c r="AD6398" i="52" s="1"/>
  <c r="AE6398" i="52" s="1"/>
  <c r="A6398" i="52"/>
  <c r="AC6403" i="52"/>
  <c r="AD6403" i="52" s="1"/>
  <c r="AE6403" i="52" s="1"/>
  <c r="A6403" i="52"/>
  <c r="AC6395" i="52"/>
  <c r="AD6395" i="52" s="1"/>
  <c r="AE6395" i="52" s="1"/>
  <c r="A6395" i="52"/>
  <c r="AC6388" i="52"/>
  <c r="AD6388" i="52" s="1"/>
  <c r="AE6388" i="52" s="1"/>
  <c r="A6388" i="52"/>
  <c r="AC4057" i="52"/>
  <c r="AD4057" i="52" s="1"/>
  <c r="AE4057" i="52" s="1"/>
  <c r="A4057" i="52"/>
  <c r="AC4053" i="52"/>
  <c r="AD4053" i="52" s="1"/>
  <c r="AE4053" i="52" s="1"/>
  <c r="A4053" i="52"/>
  <c r="AC4049" i="52"/>
  <c r="AD4049" i="52" s="1"/>
  <c r="AE4049" i="52" s="1"/>
  <c r="A4049" i="52"/>
  <c r="AC6058" i="52"/>
  <c r="AD6058" i="52" s="1"/>
  <c r="AE6058" i="52" s="1"/>
  <c r="A6058" i="52"/>
  <c r="AC6043" i="52"/>
  <c r="AD6043" i="52" s="1"/>
  <c r="AE6043" i="52" s="1"/>
  <c r="A6043" i="52"/>
  <c r="AC6030" i="52"/>
  <c r="AD6030" i="52" s="1"/>
  <c r="AE6030" i="52" s="1"/>
  <c r="A6030" i="52"/>
  <c r="AC6049" i="52"/>
  <c r="AD6049" i="52" s="1"/>
  <c r="AE6049" i="52" s="1"/>
  <c r="A6049" i="52"/>
  <c r="AC6055" i="52"/>
  <c r="AD6055" i="52" s="1"/>
  <c r="AE6055" i="52" s="1"/>
  <c r="A6055" i="52"/>
  <c r="AC6032" i="52"/>
  <c r="AD6032" i="52" s="1"/>
  <c r="AE6032" i="52" s="1"/>
  <c r="A6032" i="52"/>
  <c r="AC6025" i="52"/>
  <c r="AD6025" i="52" s="1"/>
  <c r="AE6025" i="52" s="1"/>
  <c r="A6025" i="52"/>
  <c r="AC6019" i="52"/>
  <c r="AD6019" i="52" s="1"/>
  <c r="AE6019" i="52" s="1"/>
  <c r="A6019" i="52"/>
  <c r="AC6059" i="52"/>
  <c r="AD6059" i="52" s="1"/>
  <c r="AE6059" i="52" s="1"/>
  <c r="A6059" i="52"/>
  <c r="AC6042" i="52"/>
  <c r="AD6042" i="52" s="1"/>
  <c r="AE6042" i="52" s="1"/>
  <c r="A6042" i="52"/>
  <c r="AC6034" i="52"/>
  <c r="AD6034" i="52" s="1"/>
  <c r="AE6034" i="52" s="1"/>
  <c r="A6034" i="52"/>
  <c r="AC6022" i="52"/>
  <c r="AD6022" i="52" s="1"/>
  <c r="AE6022" i="52" s="1"/>
  <c r="A6022" i="52"/>
  <c r="AC6014" i="52"/>
  <c r="AD6014" i="52" s="1"/>
  <c r="AE6014" i="52" s="1"/>
  <c r="A6014" i="52"/>
  <c r="AC2262" i="52"/>
  <c r="AD2262" i="52" s="1"/>
  <c r="AE2262" i="52" s="1"/>
  <c r="A2262" i="52"/>
  <c r="AC2240" i="52"/>
  <c r="AD2240" i="52" s="1"/>
  <c r="AE2240" i="52" s="1"/>
  <c r="A2240" i="52"/>
  <c r="AC2250" i="52"/>
  <c r="AD2250" i="52" s="1"/>
  <c r="AE2250" i="52" s="1"/>
  <c r="A2250" i="52"/>
  <c r="AC2253" i="52"/>
  <c r="AD2253" i="52" s="1"/>
  <c r="AE2253" i="52" s="1"/>
  <c r="A2253" i="52"/>
  <c r="AC2260" i="52"/>
  <c r="AD2260" i="52" s="1"/>
  <c r="AE2260" i="52" s="1"/>
  <c r="A2260" i="52"/>
  <c r="AC2245" i="52"/>
  <c r="AD2245" i="52" s="1"/>
  <c r="AE2245" i="52" s="1"/>
  <c r="A2245" i="52"/>
  <c r="AC2255" i="52"/>
  <c r="AD2255" i="52" s="1"/>
  <c r="AE2255" i="52" s="1"/>
  <c r="A2255" i="52"/>
  <c r="AC2246" i="52"/>
  <c r="AD2246" i="52" s="1"/>
  <c r="AE2246" i="52" s="1"/>
  <c r="A2246" i="52"/>
  <c r="A321" i="52"/>
  <c r="A319" i="52"/>
  <c r="A326" i="52"/>
  <c r="AC264" i="52"/>
  <c r="AD264" i="52" s="1"/>
  <c r="AE264" i="52" s="1"/>
  <c r="A264" i="52"/>
  <c r="AC273" i="52"/>
  <c r="AD273" i="52" s="1"/>
  <c r="AE273" i="52" s="1"/>
  <c r="A273" i="52"/>
  <c r="AC267" i="52"/>
  <c r="AD267" i="52" s="1"/>
  <c r="AE267" i="52" s="1"/>
  <c r="A267" i="52"/>
  <c r="AC272" i="52"/>
  <c r="AD272" i="52" s="1"/>
  <c r="AE272" i="52" s="1"/>
  <c r="A272" i="52"/>
  <c r="AC263" i="52"/>
  <c r="AD263" i="52" s="1"/>
  <c r="AE263" i="52" s="1"/>
  <c r="A263" i="52"/>
  <c r="AC43" i="52"/>
  <c r="AD43" i="52" s="1"/>
  <c r="AE43" i="52" s="1"/>
  <c r="A43" i="52"/>
  <c r="AC6759" i="52"/>
  <c r="AD6759" i="52" s="1"/>
  <c r="AE6759" i="52" s="1"/>
  <c r="A6759" i="52"/>
  <c r="AC6751" i="52"/>
  <c r="AD6751" i="52" s="1"/>
  <c r="AE6751" i="52" s="1"/>
  <c r="A6751" i="52"/>
  <c r="AC6760" i="52"/>
  <c r="AD6760" i="52" s="1"/>
  <c r="AE6760" i="52" s="1"/>
  <c r="A6760" i="52"/>
  <c r="AC6754" i="52"/>
  <c r="AD6754" i="52" s="1"/>
  <c r="AE6754" i="52" s="1"/>
  <c r="A6754" i="52"/>
  <c r="AC6746" i="52"/>
  <c r="AD6746" i="52" s="1"/>
  <c r="AE6746" i="52" s="1"/>
  <c r="A6746" i="52"/>
  <c r="AC6749" i="52"/>
  <c r="AD6749" i="52" s="1"/>
  <c r="AE6749" i="52" s="1"/>
  <c r="A6749" i="52"/>
  <c r="AC5911" i="52"/>
  <c r="AD5911" i="52" s="1"/>
  <c r="AE5911" i="52" s="1"/>
  <c r="A5911" i="52"/>
  <c r="AC5900" i="52"/>
  <c r="AD5900" i="52" s="1"/>
  <c r="AE5900" i="52" s="1"/>
  <c r="A5900" i="52"/>
  <c r="AC5920" i="52"/>
  <c r="AD5920" i="52" s="1"/>
  <c r="AE5920" i="52" s="1"/>
  <c r="A5920" i="52"/>
  <c r="AC5918" i="52"/>
  <c r="AD5918" i="52" s="1"/>
  <c r="AE5918" i="52" s="1"/>
  <c r="A5918" i="52"/>
  <c r="AC5917" i="52"/>
  <c r="AD5917" i="52" s="1"/>
  <c r="AE5917" i="52" s="1"/>
  <c r="A5917" i="52"/>
  <c r="AC5907" i="52"/>
  <c r="AD5907" i="52" s="1"/>
  <c r="AE5907" i="52" s="1"/>
  <c r="A5907" i="52"/>
  <c r="AC5894" i="52"/>
  <c r="AD5894" i="52" s="1"/>
  <c r="AE5894" i="52" s="1"/>
  <c r="A5894" i="52"/>
  <c r="AC5899" i="52"/>
  <c r="AD5899" i="52" s="1"/>
  <c r="AE5899" i="52" s="1"/>
  <c r="A5899" i="52"/>
  <c r="AC5890" i="52"/>
  <c r="AD5890" i="52" s="1"/>
  <c r="AE5890" i="52" s="1"/>
  <c r="A5890" i="52"/>
  <c r="AC5929" i="52"/>
  <c r="AD5929" i="52" s="1"/>
  <c r="AE5929" i="52" s="1"/>
  <c r="A5929" i="52"/>
  <c r="AC5901" i="52"/>
  <c r="AD5901" i="52" s="1"/>
  <c r="AE5901" i="52" s="1"/>
  <c r="A5901" i="52"/>
  <c r="AC7032" i="52"/>
  <c r="AD7032" i="52" s="1"/>
  <c r="AE7032" i="52" s="1"/>
  <c r="A7032" i="52"/>
  <c r="AC7025" i="52"/>
  <c r="AD7025" i="52" s="1"/>
  <c r="AE7025" i="52" s="1"/>
  <c r="A7025" i="52"/>
  <c r="AC7033" i="52"/>
  <c r="AD7033" i="52" s="1"/>
  <c r="AE7033" i="52" s="1"/>
  <c r="A7033" i="52"/>
  <c r="AC7027" i="52"/>
  <c r="AD7027" i="52" s="1"/>
  <c r="AE7027" i="52" s="1"/>
  <c r="A7027" i="52"/>
  <c r="AC7164" i="52"/>
  <c r="AD7164" i="52" s="1"/>
  <c r="AE7164" i="52" s="1"/>
  <c r="A7164" i="52"/>
  <c r="AC7165" i="52"/>
  <c r="AD7165" i="52" s="1"/>
  <c r="AE7165" i="52" s="1"/>
  <c r="A7165" i="52"/>
  <c r="AC5213" i="52"/>
  <c r="AD5213" i="52" s="1"/>
  <c r="AE5213" i="52" s="1"/>
  <c r="A5213" i="52"/>
  <c r="AC5215" i="52"/>
  <c r="AD5215" i="52" s="1"/>
  <c r="AE5215" i="52" s="1"/>
  <c r="A5215" i="52"/>
  <c r="AC5209" i="52"/>
  <c r="AD5209" i="52" s="1"/>
  <c r="AE5209" i="52" s="1"/>
  <c r="A5209" i="52"/>
  <c r="A2351" i="52"/>
  <c r="A2353" i="52"/>
  <c r="AC1174" i="52"/>
  <c r="AD1174" i="52" s="1"/>
  <c r="AE1174" i="52" s="1"/>
  <c r="A1174" i="52"/>
  <c r="AC1166" i="52"/>
  <c r="AD1166" i="52" s="1"/>
  <c r="AE1166" i="52" s="1"/>
  <c r="A1166" i="52"/>
  <c r="AC1164" i="52"/>
  <c r="AD1164" i="52" s="1"/>
  <c r="AE1164" i="52" s="1"/>
  <c r="A1164" i="52"/>
  <c r="AC1192" i="52"/>
  <c r="AD1192" i="52" s="1"/>
  <c r="AE1192" i="52" s="1"/>
  <c r="A1192" i="52"/>
  <c r="AC1200" i="52"/>
  <c r="AD1200" i="52" s="1"/>
  <c r="AE1200" i="52" s="1"/>
  <c r="A1200" i="52"/>
  <c r="AC1190" i="52"/>
  <c r="AD1190" i="52" s="1"/>
  <c r="AE1190" i="52" s="1"/>
  <c r="A1190" i="52"/>
  <c r="AC1181" i="52"/>
  <c r="AD1181" i="52" s="1"/>
  <c r="AE1181" i="52" s="1"/>
  <c r="A1181" i="52"/>
  <c r="AC1191" i="52"/>
  <c r="AD1191" i="52" s="1"/>
  <c r="AE1191" i="52" s="1"/>
  <c r="A1191" i="52"/>
  <c r="AC1194" i="52"/>
  <c r="AD1194" i="52" s="1"/>
  <c r="AE1194" i="52" s="1"/>
  <c r="A1194" i="52"/>
  <c r="AC4279" i="52"/>
  <c r="AD4279" i="52" s="1"/>
  <c r="AE4279" i="52" s="1"/>
  <c r="A4279" i="52"/>
  <c r="AC4276" i="52"/>
  <c r="AD4276" i="52" s="1"/>
  <c r="AE4276" i="52" s="1"/>
  <c r="A4276" i="52"/>
  <c r="AC6772" i="52"/>
  <c r="AD6772" i="52" s="1"/>
  <c r="AE6772" i="52" s="1"/>
  <c r="A6772" i="52"/>
  <c r="AC6796" i="52"/>
  <c r="AD6796" i="52" s="1"/>
  <c r="AE6796" i="52" s="1"/>
  <c r="A6796" i="52"/>
  <c r="AC6781" i="52"/>
  <c r="AD6781" i="52" s="1"/>
  <c r="AE6781" i="52" s="1"/>
  <c r="A6781" i="52"/>
  <c r="AC6770" i="52"/>
  <c r="AD6770" i="52" s="1"/>
  <c r="AE6770" i="52" s="1"/>
  <c r="A6770" i="52"/>
  <c r="AC6809" i="52"/>
  <c r="AD6809" i="52" s="1"/>
  <c r="AE6809" i="52" s="1"/>
  <c r="A6809" i="52"/>
  <c r="AC6791" i="52"/>
  <c r="AD6791" i="52" s="1"/>
  <c r="AE6791" i="52" s="1"/>
  <c r="A6791" i="52"/>
  <c r="AC6803" i="52"/>
  <c r="AD6803" i="52" s="1"/>
  <c r="AE6803" i="52" s="1"/>
  <c r="A6803" i="52"/>
  <c r="AC6792" i="52"/>
  <c r="AD6792" i="52" s="1"/>
  <c r="AE6792" i="52" s="1"/>
  <c r="A6792" i="52"/>
  <c r="AC6777" i="52"/>
  <c r="AD6777" i="52" s="1"/>
  <c r="AE6777" i="52" s="1"/>
  <c r="A6777" i="52"/>
  <c r="AC6800" i="52"/>
  <c r="AD6800" i="52" s="1"/>
  <c r="AE6800" i="52" s="1"/>
  <c r="A6800" i="52"/>
  <c r="AC6774" i="52"/>
  <c r="AD6774" i="52" s="1"/>
  <c r="AE6774" i="52" s="1"/>
  <c r="A6774" i="52"/>
  <c r="AC6180" i="52"/>
  <c r="AD6180" i="52" s="1"/>
  <c r="AE6180" i="52" s="1"/>
  <c r="A6180" i="52"/>
  <c r="AC6173" i="52"/>
  <c r="AD6173" i="52" s="1"/>
  <c r="AE6173" i="52" s="1"/>
  <c r="A6173" i="52"/>
  <c r="AC6177" i="52"/>
  <c r="AD6177" i="52" s="1"/>
  <c r="AE6177" i="52" s="1"/>
  <c r="A6177" i="52"/>
  <c r="AC6172" i="52"/>
  <c r="AD6172" i="52" s="1"/>
  <c r="AE6172" i="52" s="1"/>
  <c r="A6172" i="52"/>
  <c r="AC6186" i="52"/>
  <c r="AD6186" i="52" s="1"/>
  <c r="AE6186" i="52" s="1"/>
  <c r="A6186" i="52"/>
  <c r="AC6164" i="52"/>
  <c r="AD6164" i="52" s="1"/>
  <c r="AE6164" i="52" s="1"/>
  <c r="A6164" i="52"/>
  <c r="AC5778" i="52"/>
  <c r="AD5778" i="52" s="1"/>
  <c r="AE5778" i="52" s="1"/>
  <c r="A5778" i="52"/>
  <c r="AC5770" i="52"/>
  <c r="AD5770" i="52" s="1"/>
  <c r="AE5770" i="52" s="1"/>
  <c r="A5770" i="52"/>
  <c r="AC5765" i="52"/>
  <c r="AD5765" i="52" s="1"/>
  <c r="AE5765" i="52" s="1"/>
  <c r="A5765" i="52"/>
  <c r="AC5760" i="52"/>
  <c r="AD5760" i="52" s="1"/>
  <c r="AE5760" i="52" s="1"/>
  <c r="A5760" i="52"/>
  <c r="AC5768" i="52"/>
  <c r="AD5768" i="52" s="1"/>
  <c r="AE5768" i="52" s="1"/>
  <c r="A5768" i="52"/>
  <c r="AC5774" i="52"/>
  <c r="AD5774" i="52" s="1"/>
  <c r="AE5774" i="52" s="1"/>
  <c r="A5774" i="52"/>
  <c r="AC6580" i="52"/>
  <c r="AD6580" i="52" s="1"/>
  <c r="AE6580" i="52" s="1"/>
  <c r="A6580" i="52"/>
  <c r="AC6589" i="52"/>
  <c r="AD6589" i="52" s="1"/>
  <c r="AE6589" i="52" s="1"/>
  <c r="A6589" i="52"/>
  <c r="AC6585" i="52"/>
  <c r="AD6585" i="52" s="1"/>
  <c r="AE6585" i="52" s="1"/>
  <c r="A6585" i="52"/>
  <c r="AC6569" i="52"/>
  <c r="AD6569" i="52" s="1"/>
  <c r="AE6569" i="52" s="1"/>
  <c r="A6569" i="52"/>
  <c r="AC6575" i="52"/>
  <c r="AD6575" i="52" s="1"/>
  <c r="AE6575" i="52" s="1"/>
  <c r="A6575" i="52"/>
  <c r="AC6574" i="52"/>
  <c r="AD6574" i="52" s="1"/>
  <c r="AE6574" i="52" s="1"/>
  <c r="A6574" i="52"/>
  <c r="AC5944" i="52"/>
  <c r="AD5944" i="52" s="1"/>
  <c r="AE5944" i="52" s="1"/>
  <c r="A5944" i="52"/>
  <c r="AC5940" i="52"/>
  <c r="AD5940" i="52" s="1"/>
  <c r="AE5940" i="52" s="1"/>
  <c r="A5940" i="52"/>
  <c r="AC5936" i="52"/>
  <c r="AD5936" i="52" s="1"/>
  <c r="AE5936" i="52" s="1"/>
  <c r="A5936" i="52"/>
  <c r="AC7137" i="52"/>
  <c r="AD7137" i="52" s="1"/>
  <c r="AE7137" i="52" s="1"/>
  <c r="A7137" i="52"/>
  <c r="AC7123" i="52"/>
  <c r="AD7123" i="52" s="1"/>
  <c r="AE7123" i="52" s="1"/>
  <c r="A7123" i="52"/>
  <c r="AC7132" i="52"/>
  <c r="AD7132" i="52" s="1"/>
  <c r="AE7132" i="52" s="1"/>
  <c r="A7132" i="52"/>
  <c r="AC7121" i="52"/>
  <c r="AD7121" i="52" s="1"/>
  <c r="AE7121" i="52" s="1"/>
  <c r="A7121" i="52"/>
  <c r="AC6977" i="52"/>
  <c r="AD6977" i="52" s="1"/>
  <c r="AE6977" i="52" s="1"/>
  <c r="A6977" i="52"/>
  <c r="AC6980" i="52"/>
  <c r="AD6980" i="52" s="1"/>
  <c r="AE6980" i="52" s="1"/>
  <c r="A6980" i="52"/>
  <c r="AC6976" i="52"/>
  <c r="AD6976" i="52" s="1"/>
  <c r="AE6976" i="52" s="1"/>
  <c r="A6976" i="52"/>
  <c r="AC204" i="52"/>
  <c r="AD204" i="52" s="1"/>
  <c r="AE204" i="52" s="1"/>
  <c r="A204" i="52"/>
  <c r="AC200" i="52"/>
  <c r="AD200" i="52" s="1"/>
  <c r="AE200" i="52" s="1"/>
  <c r="A200" i="52"/>
  <c r="AC197" i="52"/>
  <c r="AD197" i="52" s="1"/>
  <c r="AE197" i="52" s="1"/>
  <c r="A197" i="52"/>
  <c r="AC192" i="52"/>
  <c r="AD192" i="52" s="1"/>
  <c r="AE192" i="52" s="1"/>
  <c r="A192" i="52"/>
  <c r="AC6088" i="52"/>
  <c r="AD6088" i="52" s="1"/>
  <c r="AE6088" i="52" s="1"/>
  <c r="A6088" i="52"/>
  <c r="AC3376" i="52"/>
  <c r="AD3376" i="52" s="1"/>
  <c r="AE3376" i="52" s="1"/>
  <c r="A3376" i="52"/>
  <c r="AC3374" i="52"/>
  <c r="AD3374" i="52" s="1"/>
  <c r="AE3374" i="52" s="1"/>
  <c r="A3374" i="52"/>
  <c r="AC3371" i="52"/>
  <c r="AD3371" i="52" s="1"/>
  <c r="AE3371" i="52" s="1"/>
  <c r="A3371" i="52"/>
  <c r="AC4072" i="52"/>
  <c r="AD4072" i="52" s="1"/>
  <c r="AE4072" i="52" s="1"/>
  <c r="A4072" i="52"/>
  <c r="AC4083" i="52"/>
  <c r="AD4083" i="52" s="1"/>
  <c r="AE4083" i="52" s="1"/>
  <c r="A4083" i="52"/>
  <c r="AC4073" i="52"/>
  <c r="AD4073" i="52" s="1"/>
  <c r="AE4073" i="52" s="1"/>
  <c r="A4073" i="52"/>
  <c r="AC4078" i="52"/>
  <c r="AD4078" i="52" s="1"/>
  <c r="AE4078" i="52" s="1"/>
  <c r="A4078" i="52"/>
  <c r="AC4179" i="52"/>
  <c r="AD4179" i="52" s="1"/>
  <c r="AE4179" i="52" s="1"/>
  <c r="A4179" i="52"/>
  <c r="AC4187" i="52"/>
  <c r="AD4187" i="52" s="1"/>
  <c r="AE4187" i="52" s="1"/>
  <c r="A4187" i="52"/>
  <c r="AC4184" i="52"/>
  <c r="AD4184" i="52" s="1"/>
  <c r="AE4184" i="52" s="1"/>
  <c r="A4184" i="52"/>
  <c r="AC96" i="52"/>
  <c r="AD96" i="52" s="1"/>
  <c r="AE96" i="52" s="1"/>
  <c r="A96" i="52"/>
  <c r="AC84" i="52"/>
  <c r="AD84" i="52" s="1"/>
  <c r="AE84" i="52" s="1"/>
  <c r="A84" i="52"/>
  <c r="AC92" i="52"/>
  <c r="AD92" i="52" s="1"/>
  <c r="AE92" i="52" s="1"/>
  <c r="A92" i="52"/>
  <c r="AC86" i="52"/>
  <c r="AD86" i="52" s="1"/>
  <c r="AE86" i="52" s="1"/>
  <c r="A86" i="52"/>
  <c r="AC78" i="52"/>
  <c r="AD78" i="52" s="1"/>
  <c r="AE78" i="52" s="1"/>
  <c r="A78" i="52"/>
  <c r="AC82" i="52"/>
  <c r="AD82" i="52" s="1"/>
  <c r="AE82" i="52" s="1"/>
  <c r="A82" i="52"/>
  <c r="AC13" i="52"/>
  <c r="AD13" i="52" s="1"/>
  <c r="AE13" i="52" s="1"/>
  <c r="A13" i="52"/>
  <c r="AC24" i="52"/>
  <c r="AD24" i="52" s="1"/>
  <c r="AE24" i="52" s="1"/>
  <c r="A24" i="52"/>
  <c r="AC18" i="52"/>
  <c r="AD18" i="52" s="1"/>
  <c r="AE18" i="52" s="1"/>
  <c r="A18" i="52"/>
  <c r="AC11" i="52"/>
  <c r="AD11" i="52" s="1"/>
  <c r="AE11" i="52" s="1"/>
  <c r="A11" i="52"/>
  <c r="AC8" i="52"/>
  <c r="AD8" i="52" s="1"/>
  <c r="AE8" i="52" s="1"/>
  <c r="A8" i="52"/>
  <c r="AC19" i="52"/>
  <c r="AD19" i="52" s="1"/>
  <c r="AE19" i="52" s="1"/>
  <c r="A19" i="52"/>
  <c r="AC6387" i="52"/>
  <c r="AD6387" i="52" s="1"/>
  <c r="AE6387" i="52" s="1"/>
  <c r="A6387" i="52"/>
  <c r="AC6385" i="52"/>
  <c r="AD6385" i="52" s="1"/>
  <c r="AE6385" i="52" s="1"/>
  <c r="A6385" i="52"/>
  <c r="AC2334" i="52"/>
  <c r="AD2334" i="52" s="1"/>
  <c r="AE2334" i="52" s="1"/>
  <c r="A2334" i="52"/>
  <c r="AC2335" i="52"/>
  <c r="AD2335" i="52" s="1"/>
  <c r="AE2335" i="52" s="1"/>
  <c r="A2335" i="52"/>
  <c r="AC2343" i="52"/>
  <c r="AD2343" i="52" s="1"/>
  <c r="AE2343" i="52" s="1"/>
  <c r="A2343" i="52"/>
  <c r="AC2346" i="52"/>
  <c r="AD2346" i="52" s="1"/>
  <c r="AE2346" i="52" s="1"/>
  <c r="A2346" i="52"/>
  <c r="AC5879" i="52"/>
  <c r="AD5879" i="52" s="1"/>
  <c r="AE5879" i="52" s="1"/>
  <c r="A5879" i="52"/>
  <c r="AC5871" i="52"/>
  <c r="AD5871" i="52" s="1"/>
  <c r="AE5871" i="52" s="1"/>
  <c r="A5871" i="52"/>
  <c r="AC5847" i="52"/>
  <c r="AD5847" i="52" s="1"/>
  <c r="AE5847" i="52" s="1"/>
  <c r="A5847" i="52"/>
  <c r="AC5826" i="52"/>
  <c r="AD5826" i="52" s="1"/>
  <c r="AE5826" i="52" s="1"/>
  <c r="A5826" i="52"/>
  <c r="AC7107" i="52"/>
  <c r="AD7107" i="52" s="1"/>
  <c r="AE7107" i="52" s="1"/>
  <c r="A7107" i="52"/>
  <c r="AC7159" i="52"/>
  <c r="AD7159" i="52" s="1"/>
  <c r="AE7159" i="52" s="1"/>
  <c r="A7159" i="52"/>
  <c r="AC7154" i="52"/>
  <c r="AD7154" i="52" s="1"/>
  <c r="AE7154" i="52" s="1"/>
  <c r="A7154" i="52"/>
  <c r="AC7149" i="52"/>
  <c r="AD7149" i="52" s="1"/>
  <c r="AE7149" i="52" s="1"/>
  <c r="A7149" i="52"/>
  <c r="AC7140" i="52"/>
  <c r="AD7140" i="52" s="1"/>
  <c r="AE7140" i="52" s="1"/>
  <c r="A7140" i="52"/>
  <c r="AC7146" i="52"/>
  <c r="AD7146" i="52" s="1"/>
  <c r="AE7146" i="52" s="1"/>
  <c r="A7146" i="52"/>
  <c r="AC7139" i="52"/>
  <c r="AD7139" i="52" s="1"/>
  <c r="AE7139" i="52" s="1"/>
  <c r="A7139" i="52"/>
  <c r="AC5590" i="52"/>
  <c r="AD5590" i="52" s="1"/>
  <c r="AE5590" i="52" s="1"/>
  <c r="A5590" i="52"/>
  <c r="AC5594" i="52"/>
  <c r="AD5594" i="52" s="1"/>
  <c r="AE5594" i="52" s="1"/>
  <c r="A5594" i="52"/>
  <c r="AC6506" i="52"/>
  <c r="AD6506" i="52" s="1"/>
  <c r="AE6506" i="52" s="1"/>
  <c r="A6506" i="52"/>
  <c r="AC6487" i="52"/>
  <c r="AD6487" i="52" s="1"/>
  <c r="AE6487" i="52" s="1"/>
  <c r="A6487" i="52"/>
  <c r="AC6501" i="52"/>
  <c r="AD6501" i="52" s="1"/>
  <c r="AE6501" i="52" s="1"/>
  <c r="A6501" i="52"/>
  <c r="AC6475" i="52"/>
  <c r="AD6475" i="52" s="1"/>
  <c r="AE6475" i="52" s="1"/>
  <c r="A6475" i="52"/>
  <c r="AC6505" i="52"/>
  <c r="AD6505" i="52" s="1"/>
  <c r="AE6505" i="52" s="1"/>
  <c r="A6505" i="52"/>
  <c r="AC6486" i="52"/>
  <c r="AD6486" i="52" s="1"/>
  <c r="AE6486" i="52" s="1"/>
  <c r="A6486" i="52"/>
  <c r="AC6476" i="52"/>
  <c r="AD6476" i="52" s="1"/>
  <c r="AE6476" i="52" s="1"/>
  <c r="A6476" i="52"/>
  <c r="AC6502" i="52"/>
  <c r="AD6502" i="52" s="1"/>
  <c r="AE6502" i="52" s="1"/>
  <c r="A6502" i="52"/>
  <c r="AC6489" i="52"/>
  <c r="AD6489" i="52" s="1"/>
  <c r="AE6489" i="52" s="1"/>
  <c r="A6489" i="52"/>
  <c r="AC6503" i="52"/>
  <c r="AD6503" i="52" s="1"/>
  <c r="AE6503" i="52" s="1"/>
  <c r="A6503" i="52"/>
  <c r="AC6517" i="52"/>
  <c r="AD6517" i="52" s="1"/>
  <c r="AE6517" i="52" s="1"/>
  <c r="A6517" i="52"/>
  <c r="AC6511" i="52"/>
  <c r="AD6511" i="52" s="1"/>
  <c r="AE6511" i="52" s="1"/>
  <c r="A6511" i="52"/>
  <c r="AC4759" i="52"/>
  <c r="AD4759" i="52" s="1"/>
  <c r="AE4759" i="52" s="1"/>
  <c r="A4759" i="52"/>
  <c r="AC4765" i="52"/>
  <c r="AD4765" i="52" s="1"/>
  <c r="AE4765" i="52" s="1"/>
  <c r="A4765" i="52"/>
  <c r="AC4756" i="52"/>
  <c r="AD4756" i="52" s="1"/>
  <c r="AE4756" i="52" s="1"/>
  <c r="A4756" i="52"/>
  <c r="AC4761" i="52"/>
  <c r="AD4761" i="52" s="1"/>
  <c r="AE4761" i="52" s="1"/>
  <c r="A4761" i="52"/>
  <c r="AC5663" i="52"/>
  <c r="AD5663" i="52" s="1"/>
  <c r="AE5663" i="52" s="1"/>
  <c r="A5663" i="52"/>
  <c r="AC5664" i="52"/>
  <c r="AD5664" i="52" s="1"/>
  <c r="AE5664" i="52" s="1"/>
  <c r="A5664" i="52"/>
  <c r="AC5647" i="52"/>
  <c r="AD5647" i="52" s="1"/>
  <c r="AE5647" i="52" s="1"/>
  <c r="A5647" i="52"/>
  <c r="AC5648" i="52"/>
  <c r="AD5648" i="52" s="1"/>
  <c r="AE5648" i="52" s="1"/>
  <c r="A5648" i="52"/>
  <c r="AC5653" i="52"/>
  <c r="AD5653" i="52" s="1"/>
  <c r="AE5653" i="52" s="1"/>
  <c r="A5653" i="52"/>
  <c r="AC3947" i="52"/>
  <c r="AD3947" i="52" s="1"/>
  <c r="AE3947" i="52" s="1"/>
  <c r="A3947" i="52"/>
  <c r="AC3943" i="52"/>
  <c r="AD3943" i="52" s="1"/>
  <c r="AE3943" i="52" s="1"/>
  <c r="A3943" i="52"/>
  <c r="AC3938" i="52"/>
  <c r="AD3938" i="52" s="1"/>
  <c r="AE3938" i="52" s="1"/>
  <c r="A3938" i="52"/>
  <c r="AC3932" i="52"/>
  <c r="AD3932" i="52" s="1"/>
  <c r="AE3932" i="52" s="1"/>
  <c r="A3932" i="52"/>
  <c r="AC3927" i="52"/>
  <c r="AD3927" i="52" s="1"/>
  <c r="AE3927" i="52" s="1"/>
  <c r="A3927" i="52"/>
  <c r="AC3950" i="52"/>
  <c r="AD3950" i="52" s="1"/>
  <c r="AE3950" i="52" s="1"/>
  <c r="A3950" i="52"/>
  <c r="AC3936" i="52"/>
  <c r="AD3936" i="52" s="1"/>
  <c r="AE3936" i="52" s="1"/>
  <c r="A3936" i="52"/>
  <c r="AC3923" i="52"/>
  <c r="AD3923" i="52" s="1"/>
  <c r="AE3923" i="52" s="1"/>
  <c r="A3923" i="52"/>
  <c r="AC542" i="52"/>
  <c r="AD542" i="52" s="1"/>
  <c r="AE542" i="52" s="1"/>
  <c r="A542" i="52"/>
  <c r="AC538" i="52"/>
  <c r="AD538" i="52" s="1"/>
  <c r="AE538" i="52" s="1"/>
  <c r="A538" i="52"/>
  <c r="AC290" i="52"/>
  <c r="AD290" i="52" s="1"/>
  <c r="AE290" i="52" s="1"/>
  <c r="A290" i="52"/>
  <c r="AC293" i="52"/>
  <c r="AD293" i="52" s="1"/>
  <c r="AE293" i="52" s="1"/>
  <c r="A293" i="52"/>
  <c r="AC283" i="52"/>
  <c r="AD283" i="52" s="1"/>
  <c r="AE283" i="52" s="1"/>
  <c r="A283" i="52"/>
  <c r="AC529" i="52"/>
  <c r="AD529" i="52" s="1"/>
  <c r="AE529" i="52" s="1"/>
  <c r="A529" i="52"/>
  <c r="AC525" i="52"/>
  <c r="AD525" i="52" s="1"/>
  <c r="AE525" i="52" s="1"/>
  <c r="A525" i="52"/>
  <c r="AC503" i="52"/>
  <c r="AD503" i="52" s="1"/>
  <c r="AE503" i="52" s="1"/>
  <c r="A503" i="52"/>
  <c r="AC499" i="52"/>
  <c r="AD499" i="52" s="1"/>
  <c r="AE499" i="52" s="1"/>
  <c r="A499" i="52"/>
  <c r="AC4945" i="52"/>
  <c r="AD4945" i="52" s="1"/>
  <c r="AE4945" i="52" s="1"/>
  <c r="A4945" i="52"/>
  <c r="AC4957" i="52"/>
  <c r="AD4957" i="52" s="1"/>
  <c r="AE4957" i="52" s="1"/>
  <c r="A4957" i="52"/>
  <c r="AC4922" i="52"/>
  <c r="AD4922" i="52" s="1"/>
  <c r="AE4922" i="52" s="1"/>
  <c r="A4922" i="52"/>
  <c r="AC4971" i="52"/>
  <c r="AD4971" i="52" s="1"/>
  <c r="AE4971" i="52" s="1"/>
  <c r="A4971" i="52"/>
  <c r="AC4963" i="52"/>
  <c r="AD4963" i="52" s="1"/>
  <c r="AE4963" i="52" s="1"/>
  <c r="A4963" i="52"/>
  <c r="AC4949" i="52"/>
  <c r="AD4949" i="52" s="1"/>
  <c r="AE4949" i="52" s="1"/>
  <c r="A4949" i="52"/>
  <c r="AC4934" i="52"/>
  <c r="AD4934" i="52" s="1"/>
  <c r="AE4934" i="52" s="1"/>
  <c r="A4934" i="52"/>
  <c r="AC4924" i="52"/>
  <c r="AD4924" i="52" s="1"/>
  <c r="AE4924" i="52" s="1"/>
  <c r="A4924" i="52"/>
  <c r="AC4958" i="52"/>
  <c r="AD4958" i="52" s="1"/>
  <c r="AE4958" i="52" s="1"/>
  <c r="A4958" i="52"/>
  <c r="AC4946" i="52"/>
  <c r="AD4946" i="52" s="1"/>
  <c r="AE4946" i="52" s="1"/>
  <c r="A4946" i="52"/>
  <c r="AC4978" i="52"/>
  <c r="AD4978" i="52" s="1"/>
  <c r="AE4978" i="52" s="1"/>
  <c r="A4978" i="52"/>
  <c r="AC4954" i="52"/>
  <c r="AD4954" i="52" s="1"/>
  <c r="AE4954" i="52" s="1"/>
  <c r="A4954" i="52"/>
  <c r="AC4941" i="52"/>
  <c r="AD4941" i="52" s="1"/>
  <c r="AE4941" i="52" s="1"/>
  <c r="A4941" i="52"/>
  <c r="AC4929" i="52"/>
  <c r="AD4929" i="52" s="1"/>
  <c r="AE4929" i="52" s="1"/>
  <c r="A4929" i="52"/>
  <c r="AC4961" i="52"/>
  <c r="AD4961" i="52" s="1"/>
  <c r="AE4961" i="52" s="1"/>
  <c r="A4961" i="52"/>
  <c r="AC5483" i="52"/>
  <c r="AD5483" i="52" s="1"/>
  <c r="AE5483" i="52" s="1"/>
  <c r="A5483" i="52"/>
  <c r="AC5450" i="52"/>
  <c r="AD5450" i="52" s="1"/>
  <c r="AE5450" i="52" s="1"/>
  <c r="A5450" i="52"/>
  <c r="AC5448" i="52"/>
  <c r="AD5448" i="52" s="1"/>
  <c r="AE5448" i="52" s="1"/>
  <c r="A5448" i="52"/>
  <c r="AC5519" i="52"/>
  <c r="AD5519" i="52" s="1"/>
  <c r="AE5519" i="52" s="1"/>
  <c r="A5519" i="52"/>
  <c r="AC5513" i="52"/>
  <c r="AD5513" i="52" s="1"/>
  <c r="AE5513" i="52" s="1"/>
  <c r="A5513" i="52"/>
  <c r="AC5510" i="52"/>
  <c r="AD5510" i="52" s="1"/>
  <c r="AE5510" i="52" s="1"/>
  <c r="A5510" i="52"/>
  <c r="AC5506" i="52"/>
  <c r="AD5506" i="52" s="1"/>
  <c r="AE5506" i="52" s="1"/>
  <c r="A5506" i="52"/>
  <c r="AC5451" i="52"/>
  <c r="AD5451" i="52" s="1"/>
  <c r="AE5451" i="52" s="1"/>
  <c r="A5451" i="52"/>
  <c r="AC5476" i="52"/>
  <c r="AD5476" i="52" s="1"/>
  <c r="AE5476" i="52" s="1"/>
  <c r="A5476" i="52"/>
  <c r="AC5485" i="52"/>
  <c r="AD5485" i="52" s="1"/>
  <c r="AE5485" i="52" s="1"/>
  <c r="A5485" i="52"/>
  <c r="AC5481" i="52"/>
  <c r="AD5481" i="52" s="1"/>
  <c r="AE5481" i="52" s="1"/>
  <c r="A5481" i="52"/>
  <c r="AC5461" i="52"/>
  <c r="AD5461" i="52" s="1"/>
  <c r="AE5461" i="52" s="1"/>
  <c r="A5461" i="52"/>
  <c r="AC5452" i="52"/>
  <c r="AD5452" i="52" s="1"/>
  <c r="AE5452" i="52" s="1"/>
  <c r="A5452" i="52"/>
  <c r="AC5499" i="52"/>
  <c r="AD5499" i="52" s="1"/>
  <c r="AE5499" i="52" s="1"/>
  <c r="A5499" i="52"/>
  <c r="AC5497" i="52"/>
  <c r="AD5497" i="52" s="1"/>
  <c r="AE5497" i="52" s="1"/>
  <c r="A5497" i="52"/>
  <c r="AC5473" i="52"/>
  <c r="AD5473" i="52" s="1"/>
  <c r="AE5473" i="52" s="1"/>
  <c r="A5473" i="52"/>
  <c r="AC5505" i="52"/>
  <c r="AD5505" i="52" s="1"/>
  <c r="AE5505" i="52" s="1"/>
  <c r="A5505" i="52"/>
  <c r="AC5491" i="52"/>
  <c r="AD5491" i="52" s="1"/>
  <c r="AE5491" i="52" s="1"/>
  <c r="A5491" i="52"/>
  <c r="AC2300" i="52"/>
  <c r="AD2300" i="52" s="1"/>
  <c r="AE2300" i="52" s="1"/>
  <c r="A2300" i="52"/>
  <c r="AC2309" i="52"/>
  <c r="AD2309" i="52" s="1"/>
  <c r="AE2309" i="52" s="1"/>
  <c r="A2309" i="52"/>
  <c r="AC2297" i="52"/>
  <c r="AD2297" i="52" s="1"/>
  <c r="AE2297" i="52" s="1"/>
  <c r="A2297" i="52"/>
  <c r="AC2269" i="52"/>
  <c r="AD2269" i="52" s="1"/>
  <c r="AE2269" i="52" s="1"/>
  <c r="A2269" i="52"/>
  <c r="AC2293" i="52"/>
  <c r="AD2293" i="52" s="1"/>
  <c r="AE2293" i="52" s="1"/>
  <c r="A2293" i="52"/>
  <c r="AC2280" i="52"/>
  <c r="AD2280" i="52" s="1"/>
  <c r="AE2280" i="52" s="1"/>
  <c r="A2280" i="52"/>
  <c r="AC2308" i="52"/>
  <c r="AD2308" i="52" s="1"/>
  <c r="AE2308" i="52" s="1"/>
  <c r="A2308" i="52"/>
  <c r="AC2285" i="52"/>
  <c r="AD2285" i="52" s="1"/>
  <c r="AE2285" i="52" s="1"/>
  <c r="A2285" i="52"/>
  <c r="AC2304" i="52"/>
  <c r="AD2304" i="52" s="1"/>
  <c r="AE2304" i="52" s="1"/>
  <c r="A2304" i="52"/>
  <c r="AC2277" i="52"/>
  <c r="AD2277" i="52" s="1"/>
  <c r="AE2277" i="52" s="1"/>
  <c r="A2277" i="52"/>
  <c r="AC2283" i="52"/>
  <c r="AD2283" i="52" s="1"/>
  <c r="AE2283" i="52" s="1"/>
  <c r="A2283" i="52"/>
  <c r="AC2301" i="52"/>
  <c r="AD2301" i="52" s="1"/>
  <c r="AE2301" i="52" s="1"/>
  <c r="A2301" i="52"/>
  <c r="AC2288" i="52"/>
  <c r="AD2288" i="52" s="1"/>
  <c r="AE2288" i="52" s="1"/>
  <c r="A2288" i="52"/>
  <c r="AC3272" i="52"/>
  <c r="AD3272" i="52" s="1"/>
  <c r="AE3272" i="52" s="1"/>
  <c r="A3272" i="52"/>
  <c r="AC3270" i="52"/>
  <c r="AD3270" i="52" s="1"/>
  <c r="AE3270" i="52" s="1"/>
  <c r="A3270" i="52"/>
  <c r="AC3293" i="52"/>
  <c r="AD3293" i="52" s="1"/>
  <c r="AE3293" i="52" s="1"/>
  <c r="A3293" i="52"/>
  <c r="AC3267" i="52"/>
  <c r="AD3267" i="52" s="1"/>
  <c r="AE3267" i="52" s="1"/>
  <c r="A3267" i="52"/>
  <c r="AC3274" i="52"/>
  <c r="AD3274" i="52" s="1"/>
  <c r="AE3274" i="52" s="1"/>
  <c r="A3274" i="52"/>
  <c r="AC3286" i="52"/>
  <c r="AD3286" i="52" s="1"/>
  <c r="AE3286" i="52" s="1"/>
  <c r="A3286" i="52"/>
  <c r="AC3260" i="52"/>
  <c r="AD3260" i="52" s="1"/>
  <c r="AE3260" i="52" s="1"/>
  <c r="A3260" i="52"/>
  <c r="AC3292" i="52"/>
  <c r="AD3292" i="52" s="1"/>
  <c r="AE3292" i="52" s="1"/>
  <c r="A3292" i="52"/>
  <c r="AC3279" i="52"/>
  <c r="AD3279" i="52" s="1"/>
  <c r="AE3279" i="52" s="1"/>
  <c r="A3279" i="52"/>
  <c r="AC3268" i="52"/>
  <c r="AD3268" i="52" s="1"/>
  <c r="AE3268" i="52" s="1"/>
  <c r="A3268" i="52"/>
  <c r="AC3294" i="52"/>
  <c r="AD3294" i="52" s="1"/>
  <c r="AE3294" i="52" s="1"/>
  <c r="A3294" i="52"/>
  <c r="AC3304" i="52"/>
  <c r="AD3304" i="52" s="1"/>
  <c r="AE3304" i="52" s="1"/>
  <c r="A3304" i="52"/>
  <c r="AC3264" i="52"/>
  <c r="AD3264" i="52" s="1"/>
  <c r="AE3264" i="52" s="1"/>
  <c r="A3264" i="52"/>
  <c r="AC3300" i="52"/>
  <c r="AD3300" i="52" s="1"/>
  <c r="AE3300" i="52" s="1"/>
  <c r="A3300" i="52"/>
  <c r="AC5865" i="52"/>
  <c r="AD5865" i="52" s="1"/>
  <c r="AE5865" i="52" s="1"/>
  <c r="A5865" i="52"/>
  <c r="AC5853" i="52"/>
  <c r="AD5853" i="52" s="1"/>
  <c r="AE5853" i="52" s="1"/>
  <c r="A5853" i="52"/>
  <c r="AC5829" i="52"/>
  <c r="AD5829" i="52" s="1"/>
  <c r="AE5829" i="52" s="1"/>
  <c r="A5829" i="52"/>
  <c r="AC5883" i="52"/>
  <c r="AD5883" i="52" s="1"/>
  <c r="AE5883" i="52" s="1"/>
  <c r="A5883" i="52"/>
  <c r="AC5859" i="52"/>
  <c r="AD5859" i="52" s="1"/>
  <c r="AE5859" i="52" s="1"/>
  <c r="A5859" i="52"/>
  <c r="AC5849" i="52"/>
  <c r="AD5849" i="52" s="1"/>
  <c r="AE5849" i="52" s="1"/>
  <c r="A5849" i="52"/>
  <c r="AC5843" i="52"/>
  <c r="AD5843" i="52" s="1"/>
  <c r="AE5843" i="52" s="1"/>
  <c r="A5843" i="52"/>
  <c r="AC5831" i="52"/>
  <c r="AD5831" i="52" s="1"/>
  <c r="AE5831" i="52" s="1"/>
  <c r="A5831" i="52"/>
  <c r="AC5881" i="52"/>
  <c r="AD5881" i="52" s="1"/>
  <c r="AE5881" i="52" s="1"/>
  <c r="A5881" i="52"/>
  <c r="AC5858" i="52"/>
  <c r="AD5858" i="52" s="1"/>
  <c r="AE5858" i="52" s="1"/>
  <c r="A5858" i="52"/>
  <c r="AC5842" i="52"/>
  <c r="AD5842" i="52" s="1"/>
  <c r="AE5842" i="52" s="1"/>
  <c r="A5842" i="52"/>
  <c r="AC5821" i="52"/>
  <c r="AD5821" i="52" s="1"/>
  <c r="AE5821" i="52" s="1"/>
  <c r="A5821" i="52"/>
  <c r="AC5802" i="52"/>
  <c r="AD5802" i="52" s="1"/>
  <c r="AE5802" i="52" s="1"/>
  <c r="A5802" i="52"/>
  <c r="AC5800" i="52"/>
  <c r="AD5800" i="52" s="1"/>
  <c r="AE5800" i="52" s="1"/>
  <c r="A5800" i="52"/>
  <c r="AC5822" i="52"/>
  <c r="AD5822" i="52" s="1"/>
  <c r="AE5822" i="52" s="1"/>
  <c r="A5822" i="52"/>
  <c r="AC5817" i="52"/>
  <c r="AD5817" i="52" s="1"/>
  <c r="AE5817" i="52" s="1"/>
  <c r="A5817" i="52"/>
  <c r="AC5810" i="52"/>
  <c r="AD5810" i="52" s="1"/>
  <c r="AE5810" i="52" s="1"/>
  <c r="A5810" i="52"/>
  <c r="AC5804" i="52"/>
  <c r="AD5804" i="52" s="1"/>
  <c r="AE5804" i="52" s="1"/>
  <c r="A5804" i="52"/>
  <c r="AC5798" i="52"/>
  <c r="AD5798" i="52" s="1"/>
  <c r="AE5798" i="52" s="1"/>
  <c r="A5798" i="52"/>
  <c r="AC3225" i="52"/>
  <c r="AD3225" i="52" s="1"/>
  <c r="AE3225" i="52" s="1"/>
  <c r="A3225" i="52"/>
  <c r="AC3237" i="52"/>
  <c r="AD3237" i="52" s="1"/>
  <c r="AE3237" i="52" s="1"/>
  <c r="A3237" i="52"/>
  <c r="AC3236" i="52"/>
  <c r="AD3236" i="52" s="1"/>
  <c r="AE3236" i="52" s="1"/>
  <c r="A3236" i="52"/>
  <c r="AC3222" i="52"/>
  <c r="AD3222" i="52" s="1"/>
  <c r="AE3222" i="52" s="1"/>
  <c r="A3222" i="52"/>
  <c r="AC3234" i="52"/>
  <c r="AD3234" i="52" s="1"/>
  <c r="AE3234" i="52" s="1"/>
  <c r="A3234" i="52"/>
  <c r="AC3251" i="52"/>
  <c r="AD3251" i="52" s="1"/>
  <c r="AE3251" i="52" s="1"/>
  <c r="A3251" i="52"/>
  <c r="AC3231" i="52"/>
  <c r="AD3231" i="52" s="1"/>
  <c r="AE3231" i="52" s="1"/>
  <c r="A3231" i="52"/>
  <c r="AC3227" i="52"/>
  <c r="AD3227" i="52" s="1"/>
  <c r="AE3227" i="52" s="1"/>
  <c r="A3227" i="52"/>
  <c r="AC4787" i="52"/>
  <c r="AD4787" i="52" s="1"/>
  <c r="AE4787" i="52" s="1"/>
  <c r="A4787" i="52"/>
  <c r="AC4784" i="52"/>
  <c r="AD4784" i="52" s="1"/>
  <c r="AE4784" i="52" s="1"/>
  <c r="A4784" i="52"/>
  <c r="AC5690" i="52"/>
  <c r="AD5690" i="52" s="1"/>
  <c r="AE5690" i="52" s="1"/>
  <c r="A5690" i="52"/>
  <c r="AC5316" i="52"/>
  <c r="AD5316" i="52" s="1"/>
  <c r="AE5316" i="52" s="1"/>
  <c r="A5316" i="52"/>
  <c r="AC5292" i="52"/>
  <c r="AD5292" i="52" s="1"/>
  <c r="AE5292" i="52" s="1"/>
  <c r="A5292" i="52"/>
  <c r="AC5289" i="52"/>
  <c r="AD5289" i="52" s="1"/>
  <c r="AE5289" i="52" s="1"/>
  <c r="A5289" i="52"/>
  <c r="AC5315" i="52"/>
  <c r="AD5315" i="52" s="1"/>
  <c r="AE5315" i="52" s="1"/>
  <c r="A5315" i="52"/>
  <c r="AC5324" i="52"/>
  <c r="AD5324" i="52" s="1"/>
  <c r="AE5324" i="52" s="1"/>
  <c r="A5324" i="52"/>
  <c r="AC5288" i="52"/>
  <c r="AD5288" i="52" s="1"/>
  <c r="AE5288" i="52" s="1"/>
  <c r="A5288" i="52"/>
  <c r="AC5329" i="52"/>
  <c r="AD5329" i="52" s="1"/>
  <c r="AE5329" i="52" s="1"/>
  <c r="A5329" i="52"/>
  <c r="AC5319" i="52"/>
  <c r="AD5319" i="52" s="1"/>
  <c r="AE5319" i="52" s="1"/>
  <c r="A5319" i="52"/>
  <c r="AC5301" i="52"/>
  <c r="AD5301" i="52" s="1"/>
  <c r="AE5301" i="52" s="1"/>
  <c r="A5301" i="52"/>
  <c r="AC5307" i="52"/>
  <c r="AD5307" i="52" s="1"/>
  <c r="AE5307" i="52" s="1"/>
  <c r="A5307" i="52"/>
  <c r="AC5318" i="52"/>
  <c r="AD5318" i="52" s="1"/>
  <c r="AE5318" i="52" s="1"/>
  <c r="A5318" i="52"/>
  <c r="AC5323" i="52"/>
  <c r="AD5323" i="52" s="1"/>
  <c r="AE5323" i="52" s="1"/>
  <c r="A5323" i="52"/>
  <c r="AC5290" i="52"/>
  <c r="AD5290" i="52" s="1"/>
  <c r="AE5290" i="52" s="1"/>
  <c r="A5290" i="52"/>
  <c r="AC5322" i="52"/>
  <c r="AD5322" i="52" s="1"/>
  <c r="AE5322" i="52" s="1"/>
  <c r="A5322" i="52"/>
  <c r="AC6708" i="52"/>
  <c r="AD6708" i="52" s="1"/>
  <c r="AE6708" i="52" s="1"/>
  <c r="A6708" i="52"/>
  <c r="AC6701" i="52"/>
  <c r="AD6701" i="52" s="1"/>
  <c r="AE6701" i="52" s="1"/>
  <c r="A6701" i="52"/>
  <c r="AC6686" i="52"/>
  <c r="AD6686" i="52" s="1"/>
  <c r="AE6686" i="52" s="1"/>
  <c r="A6686" i="52"/>
  <c r="AC6678" i="52"/>
  <c r="AD6678" i="52" s="1"/>
  <c r="AE6678" i="52" s="1"/>
  <c r="A6678" i="52"/>
  <c r="AC6669" i="52"/>
  <c r="AD6669" i="52" s="1"/>
  <c r="AE6669" i="52" s="1"/>
  <c r="A6669" i="52"/>
  <c r="AC6663" i="52"/>
  <c r="AD6663" i="52" s="1"/>
  <c r="AE6663" i="52" s="1"/>
  <c r="A6663" i="52"/>
  <c r="AC6699" i="52"/>
  <c r="AD6699" i="52" s="1"/>
  <c r="AE6699" i="52" s="1"/>
  <c r="A6699" i="52"/>
  <c r="AC6693" i="52"/>
  <c r="AD6693" i="52" s="1"/>
  <c r="AE6693" i="52" s="1"/>
  <c r="A6693" i="52"/>
  <c r="AC6673" i="52"/>
  <c r="AD6673" i="52" s="1"/>
  <c r="AE6673" i="52" s="1"/>
  <c r="A6673" i="52"/>
  <c r="AC6696" i="52"/>
  <c r="AD6696" i="52" s="1"/>
  <c r="AE6696" i="52" s="1"/>
  <c r="A6696" i="52"/>
  <c r="AC6690" i="52"/>
  <c r="AD6690" i="52" s="1"/>
  <c r="AE6690" i="52" s="1"/>
  <c r="A6690" i="52"/>
  <c r="AC6675" i="52"/>
  <c r="AD6675" i="52" s="1"/>
  <c r="AE6675" i="52" s="1"/>
  <c r="A6675" i="52"/>
  <c r="AC5630" i="52"/>
  <c r="AD5630" i="52" s="1"/>
  <c r="AE5630" i="52" s="1"/>
  <c r="A5630" i="52"/>
  <c r="AC5627" i="52"/>
  <c r="AD5627" i="52" s="1"/>
  <c r="AE5627" i="52" s="1"/>
  <c r="A5627" i="52"/>
  <c r="AC32" i="52"/>
  <c r="AD32" i="52" s="1"/>
  <c r="AE32" i="52" s="1"/>
  <c r="A32" i="52"/>
  <c r="AC36" i="52"/>
  <c r="AD36" i="52" s="1"/>
  <c r="AE36" i="52" s="1"/>
  <c r="A36" i="52"/>
  <c r="AC31" i="52"/>
  <c r="AD31" i="52" s="1"/>
  <c r="AE31" i="52" s="1"/>
  <c r="A31" i="52"/>
  <c r="A6090" i="52"/>
  <c r="A6101" i="52"/>
  <c r="A6099" i="52"/>
  <c r="A6094" i="52"/>
  <c r="AC5204" i="52"/>
  <c r="AD5204" i="52" s="1"/>
  <c r="AE5204" i="52" s="1"/>
  <c r="A5204" i="52"/>
  <c r="AC5184" i="52"/>
  <c r="AD5184" i="52" s="1"/>
  <c r="AE5184" i="52" s="1"/>
  <c r="A5184" i="52"/>
  <c r="AC5167" i="52"/>
  <c r="AD5167" i="52" s="1"/>
  <c r="AE5167" i="52" s="1"/>
  <c r="A5167" i="52"/>
  <c r="AC5160" i="52"/>
  <c r="AD5160" i="52" s="1"/>
  <c r="AE5160" i="52" s="1"/>
  <c r="A5160" i="52"/>
  <c r="AC5148" i="52"/>
  <c r="AD5148" i="52" s="1"/>
  <c r="AE5148" i="52" s="1"/>
  <c r="A5148" i="52"/>
  <c r="AC5171" i="52"/>
  <c r="AD5171" i="52" s="1"/>
  <c r="AE5171" i="52" s="1"/>
  <c r="A5171" i="52"/>
  <c r="AC5206" i="52"/>
  <c r="AD5206" i="52" s="1"/>
  <c r="AE5206" i="52" s="1"/>
  <c r="A5206" i="52"/>
  <c r="AC5186" i="52"/>
  <c r="AD5186" i="52" s="1"/>
  <c r="AE5186" i="52" s="1"/>
  <c r="A5186" i="52"/>
  <c r="AC5200" i="52"/>
  <c r="AD5200" i="52" s="1"/>
  <c r="AE5200" i="52" s="1"/>
  <c r="A5200" i="52"/>
  <c r="AC5181" i="52"/>
  <c r="AD5181" i="52" s="1"/>
  <c r="AE5181" i="52" s="1"/>
  <c r="A5181" i="52"/>
  <c r="AC5150" i="52"/>
  <c r="AD5150" i="52" s="1"/>
  <c r="AE5150" i="52" s="1"/>
  <c r="A5150" i="52"/>
  <c r="AC5199" i="52"/>
  <c r="AD5199" i="52" s="1"/>
  <c r="AE5199" i="52" s="1"/>
  <c r="A5199" i="52"/>
  <c r="AC5182" i="52"/>
  <c r="AD5182" i="52" s="1"/>
  <c r="AE5182" i="52" s="1"/>
  <c r="A5182" i="52"/>
  <c r="AC5172" i="52"/>
  <c r="AD5172" i="52" s="1"/>
  <c r="AE5172" i="52" s="1"/>
  <c r="A5172" i="52"/>
  <c r="AC5176" i="52"/>
  <c r="AD5176" i="52" s="1"/>
  <c r="AE5176" i="52" s="1"/>
  <c r="A5176" i="52"/>
  <c r="AC972" i="52"/>
  <c r="AD972" i="52" s="1"/>
  <c r="AE972" i="52" s="1"/>
  <c r="A972" i="52"/>
  <c r="AC956" i="52"/>
  <c r="AD956" i="52" s="1"/>
  <c r="AE956" i="52" s="1"/>
  <c r="A956" i="52"/>
  <c r="AC955" i="52"/>
  <c r="AD955" i="52" s="1"/>
  <c r="AE955" i="52" s="1"/>
  <c r="A955" i="52"/>
  <c r="AC961" i="52"/>
  <c r="AD961" i="52" s="1"/>
  <c r="AE961" i="52" s="1"/>
  <c r="A961" i="52"/>
  <c r="AC960" i="52"/>
  <c r="AD960" i="52" s="1"/>
  <c r="AE960" i="52" s="1"/>
  <c r="A960" i="52"/>
  <c r="AC4114" i="52"/>
  <c r="AD4114" i="52" s="1"/>
  <c r="AE4114" i="52" s="1"/>
  <c r="A4114" i="52"/>
  <c r="AC4103" i="52"/>
  <c r="AD4103" i="52" s="1"/>
  <c r="AE4103" i="52" s="1"/>
  <c r="A4103" i="52"/>
  <c r="AC4089" i="52"/>
  <c r="AD4089" i="52" s="1"/>
  <c r="AE4089" i="52" s="1"/>
  <c r="A4089" i="52"/>
  <c r="AC4110" i="52"/>
  <c r="AD4110" i="52" s="1"/>
  <c r="AE4110" i="52" s="1"/>
  <c r="A4110" i="52"/>
  <c r="AC4097" i="52"/>
  <c r="AD4097" i="52" s="1"/>
  <c r="AE4097" i="52" s="1"/>
  <c r="A4097" i="52"/>
  <c r="AC4109" i="52"/>
  <c r="AD4109" i="52" s="1"/>
  <c r="AE4109" i="52" s="1"/>
  <c r="A4109" i="52"/>
  <c r="AC4099" i="52"/>
  <c r="AD4099" i="52" s="1"/>
  <c r="AE4099" i="52" s="1"/>
  <c r="A4099" i="52"/>
  <c r="AC4090" i="52"/>
  <c r="AD4090" i="52" s="1"/>
  <c r="AE4090" i="52" s="1"/>
  <c r="A4090" i="52"/>
  <c r="AC3976" i="52"/>
  <c r="AD3976" i="52" s="1"/>
  <c r="AE3976" i="52" s="1"/>
  <c r="A3976" i="52"/>
  <c r="AC3966" i="52"/>
  <c r="AD3966" i="52" s="1"/>
  <c r="AE3966" i="52" s="1"/>
  <c r="A3966" i="52"/>
  <c r="AC3958" i="52"/>
  <c r="AD3958" i="52" s="1"/>
  <c r="AE3958" i="52" s="1"/>
  <c r="A3958" i="52"/>
  <c r="AC3970" i="52"/>
  <c r="AD3970" i="52" s="1"/>
  <c r="AE3970" i="52" s="1"/>
  <c r="A3970" i="52"/>
  <c r="AC3964" i="52"/>
  <c r="AD3964" i="52" s="1"/>
  <c r="AE3964" i="52" s="1"/>
  <c r="A3964" i="52"/>
  <c r="AC3957" i="52"/>
  <c r="AD3957" i="52" s="1"/>
  <c r="AE3957" i="52" s="1"/>
  <c r="A3957" i="52"/>
  <c r="AC415" i="52"/>
  <c r="AD415" i="52" s="1"/>
  <c r="AE415" i="52" s="1"/>
  <c r="A415" i="52"/>
  <c r="AC417" i="52"/>
  <c r="AD417" i="52" s="1"/>
  <c r="AE417" i="52" s="1"/>
  <c r="A417" i="52"/>
  <c r="AC412" i="52"/>
  <c r="AD412" i="52" s="1"/>
  <c r="AE412" i="52" s="1"/>
  <c r="A412" i="52"/>
  <c r="AC408" i="52"/>
  <c r="AD408" i="52" s="1"/>
  <c r="AE408" i="52" s="1"/>
  <c r="A408" i="52"/>
  <c r="AC189" i="52"/>
  <c r="AD189" i="52" s="1"/>
  <c r="AE189" i="52" s="1"/>
  <c r="A189" i="52"/>
  <c r="AC187" i="52"/>
  <c r="AD187" i="52" s="1"/>
  <c r="AE187" i="52" s="1"/>
  <c r="A187" i="52"/>
  <c r="AC185" i="52"/>
  <c r="AD185" i="52" s="1"/>
  <c r="AE185" i="52" s="1"/>
  <c r="A185" i="52"/>
  <c r="AC2166" i="52"/>
  <c r="AD2166" i="52" s="1"/>
  <c r="AE2166" i="52" s="1"/>
  <c r="A2166" i="52"/>
  <c r="AC2125" i="52"/>
  <c r="AD2125" i="52" s="1"/>
  <c r="AE2125" i="52" s="1"/>
  <c r="A2125" i="52"/>
  <c r="AC2085" i="52"/>
  <c r="AD2085" i="52" s="1"/>
  <c r="AE2085" i="52" s="1"/>
  <c r="A2085" i="52"/>
  <c r="AC2124" i="52"/>
  <c r="AD2124" i="52" s="1"/>
  <c r="AE2124" i="52" s="1"/>
  <c r="A2124" i="52"/>
  <c r="AC2048" i="52"/>
  <c r="AD2048" i="52" s="1"/>
  <c r="AE2048" i="52" s="1"/>
  <c r="A2048" i="52"/>
  <c r="AC2119" i="52"/>
  <c r="AD2119" i="52" s="1"/>
  <c r="AE2119" i="52" s="1"/>
  <c r="A2119" i="52"/>
  <c r="AC2141" i="52"/>
  <c r="AD2141" i="52" s="1"/>
  <c r="AE2141" i="52" s="1"/>
  <c r="A2141" i="52"/>
  <c r="AC2126" i="52"/>
  <c r="AD2126" i="52" s="1"/>
  <c r="AE2126" i="52" s="1"/>
  <c r="A2126" i="52"/>
  <c r="AC2022" i="52"/>
  <c r="AD2022" i="52" s="1"/>
  <c r="AE2022" i="52" s="1"/>
  <c r="A2022" i="52"/>
  <c r="AC257" i="52"/>
  <c r="AD257" i="52" s="1"/>
  <c r="AE257" i="52" s="1"/>
  <c r="A257" i="52"/>
  <c r="AC254" i="52"/>
  <c r="AD254" i="52" s="1"/>
  <c r="AE254" i="52" s="1"/>
  <c r="A254" i="52"/>
  <c r="AC258" i="52"/>
  <c r="AD258" i="52" s="1"/>
  <c r="AE258" i="52" s="1"/>
  <c r="A258" i="52"/>
  <c r="AC249" i="52"/>
  <c r="AD249" i="52" s="1"/>
  <c r="AE249" i="52" s="1"/>
  <c r="A249" i="52"/>
  <c r="AC116" i="52"/>
  <c r="AD116" i="52" s="1"/>
  <c r="AE116" i="52" s="1"/>
  <c r="A116" i="52"/>
  <c r="AC111" i="52"/>
  <c r="AD111" i="52" s="1"/>
  <c r="AE111" i="52" s="1"/>
  <c r="A111" i="52"/>
  <c r="AC104" i="52"/>
  <c r="AD104" i="52" s="1"/>
  <c r="AE104" i="52" s="1"/>
  <c r="A104" i="52"/>
  <c r="AC114" i="52"/>
  <c r="AD114" i="52" s="1"/>
  <c r="AE114" i="52" s="1"/>
  <c r="A114" i="52"/>
  <c r="AC118" i="52"/>
  <c r="AD118" i="52" s="1"/>
  <c r="AE118" i="52" s="1"/>
  <c r="A118" i="52"/>
  <c r="AC107" i="52"/>
  <c r="AD107" i="52" s="1"/>
  <c r="AE107" i="52" s="1"/>
  <c r="A107" i="52"/>
  <c r="AC106" i="52"/>
  <c r="AD106" i="52" s="1"/>
  <c r="AE106" i="52" s="1"/>
  <c r="A106" i="52"/>
  <c r="AC6734" i="52"/>
  <c r="AD6734" i="52" s="1"/>
  <c r="AE6734" i="52" s="1"/>
  <c r="A6734" i="52"/>
  <c r="AC6277" i="52"/>
  <c r="AD6277" i="52" s="1"/>
  <c r="AE6277" i="52" s="1"/>
  <c r="A6277" i="52"/>
  <c r="AC6273" i="52"/>
  <c r="AD6273" i="52" s="1"/>
  <c r="AE6273" i="52" s="1"/>
  <c r="A6273" i="52"/>
  <c r="AC6262" i="52"/>
  <c r="AD6262" i="52" s="1"/>
  <c r="AE6262" i="52" s="1"/>
  <c r="A6262" i="52"/>
  <c r="AC6255" i="52"/>
  <c r="AD6255" i="52" s="1"/>
  <c r="AE6255" i="52" s="1"/>
  <c r="A6255" i="52"/>
  <c r="AC6245" i="52"/>
  <c r="AD6245" i="52" s="1"/>
  <c r="AE6245" i="52" s="1"/>
  <c r="A6245" i="52"/>
  <c r="AC6231" i="52"/>
  <c r="AD6231" i="52" s="1"/>
  <c r="AE6231" i="52" s="1"/>
  <c r="A6231" i="52"/>
  <c r="AC6237" i="52"/>
  <c r="AD6237" i="52" s="1"/>
  <c r="AE6237" i="52" s="1"/>
  <c r="A6237" i="52"/>
  <c r="AC6251" i="52"/>
  <c r="AD6251" i="52" s="1"/>
  <c r="AE6251" i="52" s="1"/>
  <c r="A6251" i="52"/>
  <c r="AC6240" i="52"/>
  <c r="AD6240" i="52" s="1"/>
  <c r="AE6240" i="52" s="1"/>
  <c r="A6240" i="52"/>
  <c r="AC6250" i="52"/>
  <c r="AD6250" i="52" s="1"/>
  <c r="AE6250" i="52" s="1"/>
  <c r="A6250" i="52"/>
  <c r="AC6228" i="52"/>
  <c r="AD6228" i="52" s="1"/>
  <c r="AE6228" i="52" s="1"/>
  <c r="A6228" i="52"/>
  <c r="AC6271" i="52"/>
  <c r="AD6271" i="52" s="1"/>
  <c r="AE6271" i="52" s="1"/>
  <c r="A6271" i="52"/>
  <c r="AC6252" i="52"/>
  <c r="AD6252" i="52" s="1"/>
  <c r="AE6252" i="52" s="1"/>
  <c r="A6252" i="52"/>
  <c r="AC6825" i="52"/>
  <c r="AD6825" i="52" s="1"/>
  <c r="AE6825" i="52" s="1"/>
  <c r="A6825" i="52"/>
  <c r="AC6842" i="52"/>
  <c r="AD6842" i="52" s="1"/>
  <c r="AE6842" i="52" s="1"/>
  <c r="A6842" i="52"/>
  <c r="AC6838" i="52"/>
  <c r="AD6838" i="52" s="1"/>
  <c r="AE6838" i="52" s="1"/>
  <c r="A6838" i="52"/>
  <c r="AC6832" i="52"/>
  <c r="AD6832" i="52" s="1"/>
  <c r="AE6832" i="52" s="1"/>
  <c r="A6832" i="52"/>
  <c r="AC6818" i="52"/>
  <c r="AD6818" i="52" s="1"/>
  <c r="AE6818" i="52" s="1"/>
  <c r="A6818" i="52"/>
  <c r="AC6822" i="52"/>
  <c r="AD6822" i="52" s="1"/>
  <c r="AE6822" i="52" s="1"/>
  <c r="A6822" i="52"/>
  <c r="AC6819" i="52"/>
  <c r="AD6819" i="52" s="1"/>
  <c r="AE6819" i="52" s="1"/>
  <c r="A6819" i="52"/>
  <c r="AC6817" i="52"/>
  <c r="AD6817" i="52" s="1"/>
  <c r="AE6817" i="52" s="1"/>
  <c r="A6817" i="52"/>
  <c r="AC4855" i="52"/>
  <c r="AD4855" i="52" s="1"/>
  <c r="AE4855" i="52" s="1"/>
  <c r="A4855" i="52"/>
  <c r="AC4850" i="52"/>
  <c r="AD4850" i="52" s="1"/>
  <c r="AE4850" i="52" s="1"/>
  <c r="A4850" i="52"/>
  <c r="AC4825" i="52"/>
  <c r="AD4825" i="52" s="1"/>
  <c r="AE4825" i="52" s="1"/>
  <c r="A4825" i="52"/>
  <c r="AC4811" i="52"/>
  <c r="AD4811" i="52" s="1"/>
  <c r="AE4811" i="52" s="1"/>
  <c r="A4811" i="52"/>
  <c r="AC4801" i="52"/>
  <c r="AD4801" i="52" s="1"/>
  <c r="AE4801" i="52" s="1"/>
  <c r="A4801" i="52"/>
  <c r="AC4791" i="52"/>
  <c r="AD4791" i="52" s="1"/>
  <c r="AE4791" i="52" s="1"/>
  <c r="A4791" i="52"/>
  <c r="AC4840" i="52"/>
  <c r="AD4840" i="52" s="1"/>
  <c r="AE4840" i="52" s="1"/>
  <c r="A4840" i="52"/>
  <c r="AC4817" i="52"/>
  <c r="AD4817" i="52" s="1"/>
  <c r="AE4817" i="52" s="1"/>
  <c r="A4817" i="52"/>
  <c r="AC4794" i="52"/>
  <c r="AD4794" i="52" s="1"/>
  <c r="AE4794" i="52" s="1"/>
  <c r="A4794" i="52"/>
  <c r="AC4857" i="52"/>
  <c r="AD4857" i="52" s="1"/>
  <c r="AE4857" i="52" s="1"/>
  <c r="A4857" i="52"/>
  <c r="AC4827" i="52"/>
  <c r="AD4827" i="52" s="1"/>
  <c r="AE4827" i="52" s="1"/>
  <c r="A4827" i="52"/>
  <c r="AC4809" i="52"/>
  <c r="AD4809" i="52" s="1"/>
  <c r="AE4809" i="52" s="1"/>
  <c r="A4809" i="52"/>
  <c r="AC4826" i="52"/>
  <c r="AD4826" i="52" s="1"/>
  <c r="AE4826" i="52" s="1"/>
  <c r="A4826" i="52"/>
  <c r="AC4835" i="52"/>
  <c r="AD4835" i="52" s="1"/>
  <c r="AE4835" i="52" s="1"/>
  <c r="A4835" i="52"/>
  <c r="AC4812" i="52"/>
  <c r="AD4812" i="52" s="1"/>
  <c r="AE4812" i="52" s="1"/>
  <c r="A4812" i="52"/>
  <c r="AC4819" i="52"/>
  <c r="AD4819" i="52" s="1"/>
  <c r="AE4819" i="52" s="1"/>
  <c r="A4819" i="52"/>
  <c r="AC4822" i="52"/>
  <c r="AD4822" i="52" s="1"/>
  <c r="AE4822" i="52" s="1"/>
  <c r="A4822" i="52"/>
  <c r="AC6552" i="52"/>
  <c r="AD6552" i="52" s="1"/>
  <c r="AE6552" i="52" s="1"/>
  <c r="A6552" i="52"/>
  <c r="AC6546" i="52"/>
  <c r="AD6546" i="52" s="1"/>
  <c r="AE6546" i="52" s="1"/>
  <c r="A6546" i="52"/>
  <c r="AC6563" i="52"/>
  <c r="AD6563" i="52" s="1"/>
  <c r="AE6563" i="52" s="1"/>
  <c r="A6563" i="52"/>
  <c r="AC6544" i="52"/>
  <c r="AD6544" i="52" s="1"/>
  <c r="AE6544" i="52" s="1"/>
  <c r="A6544" i="52"/>
  <c r="AC6534" i="52"/>
  <c r="AD6534" i="52" s="1"/>
  <c r="AE6534" i="52" s="1"/>
  <c r="A6534" i="52"/>
  <c r="AC6520" i="52"/>
  <c r="AD6520" i="52" s="1"/>
  <c r="AE6520" i="52" s="1"/>
  <c r="A6520" i="52"/>
  <c r="AC6560" i="52"/>
  <c r="AD6560" i="52" s="1"/>
  <c r="AE6560" i="52" s="1"/>
  <c r="A6560" i="52"/>
  <c r="AC6555" i="52"/>
  <c r="AD6555" i="52" s="1"/>
  <c r="AE6555" i="52" s="1"/>
  <c r="A6555" i="52"/>
  <c r="AC6533" i="52"/>
  <c r="AD6533" i="52" s="1"/>
  <c r="AE6533" i="52" s="1"/>
  <c r="A6533" i="52"/>
  <c r="AC6549" i="52"/>
  <c r="AD6549" i="52" s="1"/>
  <c r="AE6549" i="52" s="1"/>
  <c r="A6549" i="52"/>
  <c r="AC6553" i="52"/>
  <c r="AD6553" i="52" s="1"/>
  <c r="AE6553" i="52" s="1"/>
  <c r="A6553" i="52"/>
  <c r="AC6554" i="52"/>
  <c r="AD6554" i="52" s="1"/>
  <c r="AE6554" i="52" s="1"/>
  <c r="A6554" i="52"/>
  <c r="AC6525" i="52"/>
  <c r="AD6525" i="52" s="1"/>
  <c r="AE6525" i="52" s="1"/>
  <c r="A6525" i="52"/>
  <c r="AC1961" i="52"/>
  <c r="AD1961" i="52" s="1"/>
  <c r="AE1961" i="52" s="1"/>
  <c r="A1961" i="52"/>
  <c r="AC1920" i="52"/>
  <c r="AD1920" i="52" s="1"/>
  <c r="AE1920" i="52" s="1"/>
  <c r="A1920" i="52"/>
  <c r="AC1975" i="52"/>
  <c r="AD1975" i="52" s="1"/>
  <c r="AE1975" i="52" s="1"/>
  <c r="A1975" i="52"/>
  <c r="AC1929" i="52"/>
  <c r="AD1929" i="52" s="1"/>
  <c r="AE1929" i="52" s="1"/>
  <c r="A1929" i="52"/>
  <c r="AC1986" i="52"/>
  <c r="AD1986" i="52" s="1"/>
  <c r="AE1986" i="52" s="1"/>
  <c r="A1986" i="52"/>
  <c r="AC1995" i="52"/>
  <c r="AD1995" i="52" s="1"/>
  <c r="AE1995" i="52" s="1"/>
  <c r="A1995" i="52"/>
  <c r="AC1919" i="52"/>
  <c r="AD1919" i="52" s="1"/>
  <c r="AE1919" i="52" s="1"/>
  <c r="A1919" i="52"/>
  <c r="AC1981" i="52"/>
  <c r="AD1981" i="52" s="1"/>
  <c r="AE1981" i="52" s="1"/>
  <c r="A1981" i="52"/>
  <c r="AC1947" i="52"/>
  <c r="AD1947" i="52" s="1"/>
  <c r="AE1947" i="52" s="1"/>
  <c r="A1947" i="52"/>
  <c r="AC1997" i="52"/>
  <c r="AD1997" i="52" s="1"/>
  <c r="AE1997" i="52" s="1"/>
  <c r="A1997" i="52"/>
  <c r="AC1966" i="52"/>
  <c r="AD1966" i="52" s="1"/>
  <c r="AE1966" i="52" s="1"/>
  <c r="A1966" i="52"/>
  <c r="AC1945" i="52"/>
  <c r="AD1945" i="52" s="1"/>
  <c r="AE1945" i="52" s="1"/>
  <c r="A1945" i="52"/>
  <c r="AC1926" i="52"/>
  <c r="AD1926" i="52" s="1"/>
  <c r="AE1926" i="52" s="1"/>
  <c r="A1926" i="52"/>
  <c r="AC1982" i="52"/>
  <c r="AD1982" i="52" s="1"/>
  <c r="AE1982" i="52" s="1"/>
  <c r="A1982" i="52"/>
  <c r="AC1932" i="52"/>
  <c r="AD1932" i="52" s="1"/>
  <c r="AE1932" i="52" s="1"/>
  <c r="A1932" i="52"/>
  <c r="AC1925" i="52"/>
  <c r="AD1925" i="52" s="1"/>
  <c r="AE1925" i="52" s="1"/>
  <c r="A1925" i="52"/>
  <c r="AC2004" i="52"/>
  <c r="AD2004" i="52" s="1"/>
  <c r="AE2004" i="52" s="1"/>
  <c r="A2004" i="52"/>
  <c r="AC1968" i="52"/>
  <c r="AD1968" i="52" s="1"/>
  <c r="AE1968" i="52" s="1"/>
  <c r="A1968" i="52"/>
  <c r="AC1955" i="52"/>
  <c r="AD1955" i="52" s="1"/>
  <c r="AE1955" i="52" s="1"/>
  <c r="A1955" i="52"/>
  <c r="AC1935" i="52"/>
  <c r="AD1935" i="52" s="1"/>
  <c r="AE1935" i="52" s="1"/>
  <c r="A1935" i="52"/>
  <c r="AC1934" i="52"/>
  <c r="AD1934" i="52" s="1"/>
  <c r="AE1934" i="52" s="1"/>
  <c r="A1934" i="52"/>
  <c r="AC1962" i="52"/>
  <c r="AD1962" i="52" s="1"/>
  <c r="AE1962" i="52" s="1"/>
  <c r="A1962" i="52"/>
  <c r="AC3710" i="52"/>
  <c r="AD3710" i="52" s="1"/>
  <c r="AE3710" i="52" s="1"/>
  <c r="A3710" i="52"/>
  <c r="AC3708" i="52"/>
  <c r="AD3708" i="52" s="1"/>
  <c r="AE3708" i="52" s="1"/>
  <c r="A3708" i="52"/>
  <c r="AC3702" i="52"/>
  <c r="AD3702" i="52" s="1"/>
  <c r="AE3702" i="52" s="1"/>
  <c r="A3702" i="52"/>
  <c r="AC3694" i="52"/>
  <c r="AD3694" i="52" s="1"/>
  <c r="AE3694" i="52" s="1"/>
  <c r="A3694" i="52"/>
  <c r="AC3704" i="52"/>
  <c r="AD3704" i="52" s="1"/>
  <c r="AE3704" i="52" s="1"/>
  <c r="A3704" i="52"/>
  <c r="AC3693" i="52"/>
  <c r="AD3693" i="52" s="1"/>
  <c r="AE3693" i="52" s="1"/>
  <c r="A3693" i="52"/>
  <c r="AC2910" i="52"/>
  <c r="AD2910" i="52" s="1"/>
  <c r="AE2910" i="52" s="1"/>
  <c r="A2910" i="52"/>
  <c r="AC2859" i="52"/>
  <c r="AD2859" i="52" s="1"/>
  <c r="AE2859" i="52" s="1"/>
  <c r="A2859" i="52"/>
  <c r="AC2846" i="52"/>
  <c r="AD2846" i="52" s="1"/>
  <c r="AE2846" i="52" s="1"/>
  <c r="A2846" i="52"/>
  <c r="AC2844" i="52"/>
  <c r="AD2844" i="52" s="1"/>
  <c r="AE2844" i="52" s="1"/>
  <c r="A2844" i="52"/>
  <c r="AC2885" i="52"/>
  <c r="AD2885" i="52" s="1"/>
  <c r="AE2885" i="52" s="1"/>
  <c r="A2885" i="52"/>
  <c r="AC2832" i="52"/>
  <c r="AD2832" i="52" s="1"/>
  <c r="AE2832" i="52" s="1"/>
  <c r="A2832" i="52"/>
  <c r="AC2890" i="52"/>
  <c r="AD2890" i="52" s="1"/>
  <c r="AE2890" i="52" s="1"/>
  <c r="A2890" i="52"/>
  <c r="AC2847" i="52"/>
  <c r="AD2847" i="52" s="1"/>
  <c r="AE2847" i="52" s="1"/>
  <c r="A2847" i="52"/>
  <c r="AC2828" i="52"/>
  <c r="AD2828" i="52" s="1"/>
  <c r="AE2828" i="52" s="1"/>
  <c r="A2828" i="52"/>
  <c r="AC2858" i="52"/>
  <c r="AD2858" i="52" s="1"/>
  <c r="AE2858" i="52" s="1"/>
  <c r="A2858" i="52"/>
  <c r="AC2902" i="52"/>
  <c r="AD2902" i="52" s="1"/>
  <c r="AE2902" i="52" s="1"/>
  <c r="A2902" i="52"/>
  <c r="AC2834" i="52"/>
  <c r="AD2834" i="52" s="1"/>
  <c r="AE2834" i="52" s="1"/>
  <c r="A2834" i="52"/>
  <c r="AC2913" i="52"/>
  <c r="AD2913" i="52" s="1"/>
  <c r="AE2913" i="52" s="1"/>
  <c r="A2913" i="52"/>
  <c r="AC2880" i="52"/>
  <c r="AD2880" i="52" s="1"/>
  <c r="AE2880" i="52" s="1"/>
  <c r="A2880" i="52"/>
  <c r="AC2857" i="52"/>
  <c r="AD2857" i="52" s="1"/>
  <c r="AE2857" i="52" s="1"/>
  <c r="A2857" i="52"/>
  <c r="AC2833" i="52"/>
  <c r="AD2833" i="52" s="1"/>
  <c r="AE2833" i="52" s="1"/>
  <c r="A2833" i="52"/>
  <c r="AC2868" i="52"/>
  <c r="AD2868" i="52" s="1"/>
  <c r="AE2868" i="52" s="1"/>
  <c r="A2868" i="52"/>
  <c r="AC2829" i="52"/>
  <c r="AD2829" i="52" s="1"/>
  <c r="AE2829" i="52" s="1"/>
  <c r="A2829" i="52"/>
  <c r="AC2839" i="52"/>
  <c r="AD2839" i="52" s="1"/>
  <c r="AE2839" i="52" s="1"/>
  <c r="A2839" i="52"/>
  <c r="AC2860" i="52"/>
  <c r="AD2860" i="52" s="1"/>
  <c r="AE2860" i="52" s="1"/>
  <c r="A2860" i="52"/>
  <c r="AC2866" i="52"/>
  <c r="AD2866" i="52" s="1"/>
  <c r="AE2866" i="52" s="1"/>
  <c r="A2866" i="52"/>
  <c r="AC2911" i="52"/>
  <c r="AD2911" i="52" s="1"/>
  <c r="AE2911" i="52" s="1"/>
  <c r="A2911" i="52"/>
  <c r="AC2696" i="52"/>
  <c r="AD2696" i="52" s="1"/>
  <c r="AE2696" i="52" s="1"/>
  <c r="A2696" i="52"/>
  <c r="AC2745" i="52"/>
  <c r="AD2745" i="52" s="1"/>
  <c r="AE2745" i="52" s="1"/>
  <c r="A2745" i="52"/>
  <c r="AC2732" i="52"/>
  <c r="AD2732" i="52" s="1"/>
  <c r="AE2732" i="52" s="1"/>
  <c r="A2732" i="52"/>
  <c r="AC2697" i="52"/>
  <c r="AD2697" i="52" s="1"/>
  <c r="AE2697" i="52" s="1"/>
  <c r="A2697" i="52"/>
  <c r="AC2727" i="52"/>
  <c r="AD2727" i="52" s="1"/>
  <c r="AE2727" i="52" s="1"/>
  <c r="A2727" i="52"/>
  <c r="AC2814" i="52"/>
  <c r="AD2814" i="52" s="1"/>
  <c r="AE2814" i="52" s="1"/>
  <c r="A2814" i="52"/>
  <c r="AC2737" i="52"/>
  <c r="AD2737" i="52" s="1"/>
  <c r="AE2737" i="52" s="1"/>
  <c r="A2737" i="52"/>
  <c r="AC2808" i="52"/>
  <c r="AD2808" i="52" s="1"/>
  <c r="AE2808" i="52" s="1"/>
  <c r="A2808" i="52"/>
  <c r="AC2678" i="52"/>
  <c r="AD2678" i="52" s="1"/>
  <c r="AE2678" i="52" s="1"/>
  <c r="A2678" i="52"/>
  <c r="AC2734" i="52"/>
  <c r="AD2734" i="52" s="1"/>
  <c r="AE2734" i="52" s="1"/>
  <c r="A2734" i="52"/>
  <c r="AC2672" i="52"/>
  <c r="AD2672" i="52" s="1"/>
  <c r="AE2672" i="52" s="1"/>
  <c r="A2672" i="52"/>
  <c r="AC2777" i="52"/>
  <c r="AD2777" i="52" s="1"/>
  <c r="AE2777" i="52" s="1"/>
  <c r="A2777" i="52"/>
  <c r="AC2742" i="52"/>
  <c r="AD2742" i="52" s="1"/>
  <c r="AE2742" i="52" s="1"/>
  <c r="A2742" i="52"/>
  <c r="AC2746" i="52"/>
  <c r="AD2746" i="52" s="1"/>
  <c r="AE2746" i="52" s="1"/>
  <c r="A2746" i="52"/>
  <c r="AC2759" i="52"/>
  <c r="AD2759" i="52" s="1"/>
  <c r="AE2759" i="52" s="1"/>
  <c r="A2759" i="52"/>
  <c r="AC2668" i="52"/>
  <c r="AD2668" i="52" s="1"/>
  <c r="AE2668" i="52" s="1"/>
  <c r="A2668" i="52"/>
  <c r="AC2795" i="52"/>
  <c r="AD2795" i="52" s="1"/>
  <c r="AE2795" i="52" s="1"/>
  <c r="A2795" i="52"/>
  <c r="AC2675" i="52"/>
  <c r="AD2675" i="52" s="1"/>
  <c r="AE2675" i="52" s="1"/>
  <c r="A2675" i="52"/>
  <c r="AC2760" i="52"/>
  <c r="AD2760" i="52" s="1"/>
  <c r="AE2760" i="52" s="1"/>
  <c r="A2760" i="52"/>
  <c r="AC2687" i="52"/>
  <c r="AD2687" i="52" s="1"/>
  <c r="AE2687" i="52" s="1"/>
  <c r="A2687" i="52"/>
  <c r="AC2792" i="52"/>
  <c r="AD2792" i="52" s="1"/>
  <c r="AE2792" i="52" s="1"/>
  <c r="A2792" i="52"/>
  <c r="AC2757" i="52"/>
  <c r="AD2757" i="52" s="1"/>
  <c r="AE2757" i="52" s="1"/>
  <c r="A2757" i="52"/>
  <c r="AC2812" i="52"/>
  <c r="AD2812" i="52" s="1"/>
  <c r="AE2812" i="52" s="1"/>
  <c r="A2812" i="52"/>
  <c r="AC2717" i="52"/>
  <c r="AD2717" i="52" s="1"/>
  <c r="AE2717" i="52" s="1"/>
  <c r="A2717" i="52"/>
  <c r="AC2780" i="52"/>
  <c r="AD2780" i="52" s="1"/>
  <c r="AE2780" i="52" s="1"/>
  <c r="A2780" i="52"/>
  <c r="AC2700" i="52"/>
  <c r="AD2700" i="52" s="1"/>
  <c r="AE2700" i="52" s="1"/>
  <c r="A2700" i="52"/>
  <c r="AC2789" i="52"/>
  <c r="AD2789" i="52" s="1"/>
  <c r="AE2789" i="52" s="1"/>
  <c r="A2789" i="52"/>
  <c r="AC2815" i="52"/>
  <c r="AD2815" i="52" s="1"/>
  <c r="AE2815" i="52" s="1"/>
  <c r="A2815" i="52"/>
  <c r="AC2724" i="52"/>
  <c r="AD2724" i="52" s="1"/>
  <c r="AE2724" i="52" s="1"/>
  <c r="A2724" i="52"/>
  <c r="AC2751" i="52"/>
  <c r="AD2751" i="52" s="1"/>
  <c r="AE2751" i="52" s="1"/>
  <c r="A2751" i="52"/>
  <c r="AC2816" i="52"/>
  <c r="AD2816" i="52" s="1"/>
  <c r="AE2816" i="52" s="1"/>
  <c r="A2816" i="52"/>
  <c r="AC2762" i="52"/>
  <c r="AD2762" i="52" s="1"/>
  <c r="AE2762" i="52" s="1"/>
  <c r="A2762" i="52"/>
  <c r="AC2685" i="52"/>
  <c r="AD2685" i="52" s="1"/>
  <c r="AE2685" i="52" s="1"/>
  <c r="A2685" i="52"/>
  <c r="AC2786" i="52"/>
  <c r="AD2786" i="52" s="1"/>
  <c r="AE2786" i="52" s="1"/>
  <c r="A2786" i="52"/>
  <c r="AC2753" i="52"/>
  <c r="AD2753" i="52" s="1"/>
  <c r="AE2753" i="52" s="1"/>
  <c r="A2753" i="52"/>
  <c r="AC2806" i="52"/>
  <c r="AD2806" i="52" s="1"/>
  <c r="AE2806" i="52" s="1"/>
  <c r="A2806" i="52"/>
  <c r="AC2822" i="52"/>
  <c r="AD2822" i="52" s="1"/>
  <c r="AE2822" i="52" s="1"/>
  <c r="A2822" i="52"/>
  <c r="AC2799" i="52"/>
  <c r="AD2799" i="52" s="1"/>
  <c r="AE2799" i="52" s="1"/>
  <c r="A2799" i="52"/>
  <c r="AC2782" i="52"/>
  <c r="AD2782" i="52" s="1"/>
  <c r="AE2782" i="52" s="1"/>
  <c r="A2782" i="52"/>
  <c r="AC2755" i="52"/>
  <c r="AD2755" i="52" s="1"/>
  <c r="AE2755" i="52" s="1"/>
  <c r="A2755" i="52"/>
  <c r="AC2689" i="52"/>
  <c r="AD2689" i="52" s="1"/>
  <c r="AE2689" i="52" s="1"/>
  <c r="A2689" i="52"/>
  <c r="AC5720" i="52"/>
  <c r="AD5720" i="52" s="1"/>
  <c r="AE5720" i="52" s="1"/>
  <c r="A5720" i="52"/>
  <c r="AC5712" i="52"/>
  <c r="AD5712" i="52" s="1"/>
  <c r="AE5712" i="52" s="1"/>
  <c r="A5712" i="52"/>
  <c r="AC5698" i="52"/>
  <c r="AD5698" i="52" s="1"/>
  <c r="AE5698" i="52" s="1"/>
  <c r="A5698" i="52"/>
  <c r="AC5709" i="52"/>
  <c r="AD5709" i="52" s="1"/>
  <c r="AE5709" i="52" s="1"/>
  <c r="A5709" i="52"/>
  <c r="AC5706" i="52"/>
  <c r="AD5706" i="52" s="1"/>
  <c r="AE5706" i="52" s="1"/>
  <c r="A5706" i="52"/>
  <c r="AC5707" i="52"/>
  <c r="AD5707" i="52" s="1"/>
  <c r="AE5707" i="52" s="1"/>
  <c r="A5707" i="52"/>
  <c r="AC2654" i="52"/>
  <c r="AD2654" i="52" s="1"/>
  <c r="AE2654" i="52" s="1"/>
  <c r="A2654" i="52"/>
  <c r="AC2501" i="52"/>
  <c r="AD2501" i="52" s="1"/>
  <c r="AE2501" i="52" s="1"/>
  <c r="A2501" i="52"/>
  <c r="AC2613" i="52"/>
  <c r="AD2613" i="52" s="1"/>
  <c r="AE2613" i="52" s="1"/>
  <c r="A2613" i="52"/>
  <c r="AC2612" i="52"/>
  <c r="AD2612" i="52" s="1"/>
  <c r="AE2612" i="52" s="1"/>
  <c r="A2612" i="52"/>
  <c r="AC2522" i="52"/>
  <c r="AD2522" i="52" s="1"/>
  <c r="AE2522" i="52" s="1"/>
  <c r="A2522" i="52"/>
  <c r="AC2633" i="52"/>
  <c r="AD2633" i="52" s="1"/>
  <c r="AE2633" i="52" s="1"/>
  <c r="A2633" i="52"/>
  <c r="AC2533" i="52"/>
  <c r="AD2533" i="52" s="1"/>
  <c r="AE2533" i="52" s="1"/>
  <c r="A2533" i="52"/>
  <c r="AC2497" i="52"/>
  <c r="AD2497" i="52" s="1"/>
  <c r="AE2497" i="52" s="1"/>
  <c r="A2497" i="52"/>
  <c r="AC2469" i="52"/>
  <c r="AD2469" i="52" s="1"/>
  <c r="AE2469" i="52" s="1"/>
  <c r="A2469" i="52"/>
  <c r="AC2647" i="52"/>
  <c r="AD2647" i="52" s="1"/>
  <c r="AE2647" i="52" s="1"/>
  <c r="A2647" i="52"/>
  <c r="AC2515" i="52"/>
  <c r="AD2515" i="52" s="1"/>
  <c r="AE2515" i="52" s="1"/>
  <c r="A2515" i="52"/>
  <c r="AC2490" i="52"/>
  <c r="AD2490" i="52" s="1"/>
  <c r="AE2490" i="52" s="1"/>
  <c r="A2490" i="52"/>
  <c r="AC2525" i="52"/>
  <c r="AD2525" i="52" s="1"/>
  <c r="AE2525" i="52" s="1"/>
  <c r="A2525" i="52"/>
  <c r="AC2491" i="52"/>
  <c r="AD2491" i="52" s="1"/>
  <c r="AE2491" i="52" s="1"/>
  <c r="A2491" i="52"/>
  <c r="AC2624" i="52"/>
  <c r="AD2624" i="52" s="1"/>
  <c r="AE2624" i="52" s="1"/>
  <c r="A2624" i="52"/>
  <c r="AC2532" i="52"/>
  <c r="AD2532" i="52" s="1"/>
  <c r="AE2532" i="52" s="1"/>
  <c r="A2532" i="52"/>
  <c r="AC2652" i="52"/>
  <c r="AD2652" i="52" s="1"/>
  <c r="AE2652" i="52" s="1"/>
  <c r="A2652" i="52"/>
  <c r="AC2621" i="52"/>
  <c r="AD2621" i="52" s="1"/>
  <c r="AE2621" i="52" s="1"/>
  <c r="A2621" i="52"/>
  <c r="AC2618" i="52"/>
  <c r="AD2618" i="52" s="1"/>
  <c r="AE2618" i="52" s="1"/>
  <c r="A2618" i="52"/>
  <c r="AC2640" i="52"/>
  <c r="AD2640" i="52" s="1"/>
  <c r="AE2640" i="52" s="1"/>
  <c r="A2640" i="52"/>
  <c r="AC2549" i="52"/>
  <c r="AD2549" i="52" s="1"/>
  <c r="AE2549" i="52" s="1"/>
  <c r="A2549" i="52"/>
  <c r="AC2571" i="52"/>
  <c r="AD2571" i="52" s="1"/>
  <c r="AE2571" i="52" s="1"/>
  <c r="A2571" i="52"/>
  <c r="AC2560" i="52"/>
  <c r="AD2560" i="52" s="1"/>
  <c r="AE2560" i="52" s="1"/>
  <c r="A2560" i="52"/>
  <c r="AC2557" i="52"/>
  <c r="AD2557" i="52" s="1"/>
  <c r="AE2557" i="52" s="1"/>
  <c r="A2557" i="52"/>
  <c r="AC2631" i="52"/>
  <c r="AD2631" i="52" s="1"/>
  <c r="AE2631" i="52" s="1"/>
  <c r="A2631" i="52"/>
  <c r="AC2534" i="52"/>
  <c r="AD2534" i="52" s="1"/>
  <c r="AE2534" i="52" s="1"/>
  <c r="A2534" i="52"/>
  <c r="AC2575" i="52"/>
  <c r="AD2575" i="52" s="1"/>
  <c r="AE2575" i="52" s="1"/>
  <c r="A2575" i="52"/>
  <c r="AC2602" i="52"/>
  <c r="AD2602" i="52" s="1"/>
  <c r="AE2602" i="52" s="1"/>
  <c r="A2602" i="52"/>
  <c r="AC2563" i="52"/>
  <c r="AD2563" i="52" s="1"/>
  <c r="AE2563" i="52" s="1"/>
  <c r="A2563" i="52"/>
  <c r="AC2610" i="52"/>
  <c r="AD2610" i="52" s="1"/>
  <c r="AE2610" i="52" s="1"/>
  <c r="A2610" i="52"/>
  <c r="AC2577" i="52"/>
  <c r="AD2577" i="52" s="1"/>
  <c r="AE2577" i="52" s="1"/>
  <c r="A2577" i="52"/>
  <c r="AC2630" i="52"/>
  <c r="AD2630" i="52" s="1"/>
  <c r="AE2630" i="52" s="1"/>
  <c r="A2630" i="52"/>
  <c r="AC2492" i="52"/>
  <c r="AD2492" i="52" s="1"/>
  <c r="AE2492" i="52" s="1"/>
  <c r="A2492" i="52"/>
  <c r="AC2642" i="52"/>
  <c r="AD2642" i="52" s="1"/>
  <c r="AE2642" i="52" s="1"/>
  <c r="A2642" i="52"/>
  <c r="AC2539" i="52"/>
  <c r="AD2539" i="52" s="1"/>
  <c r="AE2539" i="52" s="1"/>
  <c r="A2539" i="52"/>
  <c r="AC2604" i="52"/>
  <c r="AD2604" i="52" s="1"/>
  <c r="AE2604" i="52" s="1"/>
  <c r="A2604" i="52"/>
  <c r="AC2467" i="52"/>
  <c r="AD2467" i="52" s="1"/>
  <c r="AE2467" i="52" s="1"/>
  <c r="A2467" i="52"/>
  <c r="AC2653" i="52"/>
  <c r="AD2653" i="52" s="1"/>
  <c r="AE2653" i="52" s="1"/>
  <c r="A2653" i="52"/>
  <c r="AC2541" i="52"/>
  <c r="AD2541" i="52" s="1"/>
  <c r="AE2541" i="52" s="1"/>
  <c r="A2541" i="52"/>
  <c r="AC2537" i="52"/>
  <c r="AD2537" i="52" s="1"/>
  <c r="AE2537" i="52" s="1"/>
  <c r="A2537" i="52"/>
  <c r="AC2625" i="52"/>
  <c r="AD2625" i="52" s="1"/>
  <c r="AE2625" i="52" s="1"/>
  <c r="A2625" i="52"/>
  <c r="AC2623" i="52"/>
  <c r="AD2623" i="52" s="1"/>
  <c r="AE2623" i="52" s="1"/>
  <c r="A2623" i="52"/>
  <c r="AC2583" i="52"/>
  <c r="AD2583" i="52" s="1"/>
  <c r="AE2583" i="52" s="1"/>
  <c r="A2583" i="52"/>
  <c r="AC2606" i="52"/>
  <c r="AD2606" i="52" s="1"/>
  <c r="AE2606" i="52" s="1"/>
  <c r="A2606" i="52"/>
  <c r="AC2660" i="52"/>
  <c r="AD2660" i="52" s="1"/>
  <c r="AE2660" i="52" s="1"/>
  <c r="A2660" i="52"/>
  <c r="AC2603" i="52"/>
  <c r="AD2603" i="52" s="1"/>
  <c r="AE2603" i="52" s="1"/>
  <c r="A2603" i="52"/>
  <c r="AC2587" i="52"/>
  <c r="AD2587" i="52" s="1"/>
  <c r="AE2587" i="52" s="1"/>
  <c r="A2587" i="52"/>
  <c r="AC2553" i="52"/>
  <c r="AD2553" i="52" s="1"/>
  <c r="AE2553" i="52" s="1"/>
  <c r="A2553" i="52"/>
  <c r="AC2498" i="52"/>
  <c r="AD2498" i="52" s="1"/>
  <c r="AE2498" i="52" s="1"/>
  <c r="A2498" i="52"/>
  <c r="AC2480" i="52"/>
  <c r="AD2480" i="52" s="1"/>
  <c r="AE2480" i="52" s="1"/>
  <c r="A2480" i="52"/>
  <c r="AC2919" i="52"/>
  <c r="AD2919" i="52" s="1"/>
  <c r="AE2919" i="52" s="1"/>
  <c r="A2919" i="52"/>
  <c r="AC3052" i="52"/>
  <c r="AD3052" i="52" s="1"/>
  <c r="AE3052" i="52" s="1"/>
  <c r="A3052" i="52"/>
  <c r="AC3007" i="52"/>
  <c r="AD3007" i="52" s="1"/>
  <c r="AE3007" i="52" s="1"/>
  <c r="A3007" i="52"/>
  <c r="AC2958" i="52"/>
  <c r="AD2958" i="52" s="1"/>
  <c r="AE2958" i="52" s="1"/>
  <c r="A2958" i="52"/>
  <c r="AC3012" i="52"/>
  <c r="AD3012" i="52" s="1"/>
  <c r="AE3012" i="52" s="1"/>
  <c r="A3012" i="52"/>
  <c r="AC2940" i="52"/>
  <c r="AD2940" i="52" s="1"/>
  <c r="AE2940" i="52" s="1"/>
  <c r="A2940" i="52"/>
  <c r="AC3056" i="52"/>
  <c r="AD3056" i="52" s="1"/>
  <c r="AE3056" i="52" s="1"/>
  <c r="A3056" i="52"/>
  <c r="AC3054" i="52"/>
  <c r="AD3054" i="52" s="1"/>
  <c r="AE3054" i="52" s="1"/>
  <c r="A3054" i="52"/>
  <c r="AC3024" i="52"/>
  <c r="AD3024" i="52" s="1"/>
  <c r="AE3024" i="52" s="1"/>
  <c r="A3024" i="52"/>
  <c r="AC2995" i="52"/>
  <c r="AD2995" i="52" s="1"/>
  <c r="AE2995" i="52" s="1"/>
  <c r="A2995" i="52"/>
  <c r="AC2970" i="52"/>
  <c r="AD2970" i="52" s="1"/>
  <c r="AE2970" i="52" s="1"/>
  <c r="A2970" i="52"/>
  <c r="AC2950" i="52"/>
  <c r="AD2950" i="52" s="1"/>
  <c r="AE2950" i="52" s="1"/>
  <c r="A2950" i="52"/>
  <c r="AC3005" i="52"/>
  <c r="AD3005" i="52" s="1"/>
  <c r="AE3005" i="52" s="1"/>
  <c r="A3005" i="52"/>
  <c r="AC2987" i="52"/>
  <c r="AD2987" i="52" s="1"/>
  <c r="AE2987" i="52" s="1"/>
  <c r="A2987" i="52"/>
  <c r="AC2949" i="52"/>
  <c r="AD2949" i="52" s="1"/>
  <c r="AE2949" i="52" s="1"/>
  <c r="A2949" i="52"/>
  <c r="AC3023" i="52"/>
  <c r="AD3023" i="52" s="1"/>
  <c r="AE3023" i="52" s="1"/>
  <c r="A3023" i="52"/>
  <c r="AC2943" i="52"/>
  <c r="AD2943" i="52" s="1"/>
  <c r="AE2943" i="52" s="1"/>
  <c r="A2943" i="52"/>
  <c r="AC2984" i="52"/>
  <c r="AD2984" i="52" s="1"/>
  <c r="AE2984" i="52" s="1"/>
  <c r="A2984" i="52"/>
  <c r="AC2932" i="52"/>
  <c r="AD2932" i="52" s="1"/>
  <c r="AE2932" i="52" s="1"/>
  <c r="A2932" i="52"/>
  <c r="AC2975" i="52"/>
  <c r="AD2975" i="52" s="1"/>
  <c r="AE2975" i="52" s="1"/>
  <c r="A2975" i="52"/>
  <c r="AC3053" i="52"/>
  <c r="AD3053" i="52" s="1"/>
  <c r="AE3053" i="52" s="1"/>
  <c r="A3053" i="52"/>
  <c r="AC2977" i="52"/>
  <c r="AD2977" i="52" s="1"/>
  <c r="AE2977" i="52" s="1"/>
  <c r="A2977" i="52"/>
  <c r="AC2962" i="52"/>
  <c r="AD2962" i="52" s="1"/>
  <c r="AE2962" i="52" s="1"/>
  <c r="A2962" i="52"/>
  <c r="AC3028" i="52"/>
  <c r="AD3028" i="52" s="1"/>
  <c r="AE3028" i="52" s="1"/>
  <c r="A3028" i="52"/>
  <c r="AC3000" i="52"/>
  <c r="AD3000" i="52" s="1"/>
  <c r="AE3000" i="52" s="1"/>
  <c r="A3000" i="52"/>
  <c r="AC2955" i="52"/>
  <c r="AD2955" i="52" s="1"/>
  <c r="AE2955" i="52" s="1"/>
  <c r="A2955" i="52"/>
  <c r="AC2934" i="52"/>
  <c r="AD2934" i="52" s="1"/>
  <c r="AE2934" i="52" s="1"/>
  <c r="A2934" i="52"/>
  <c r="AC3038" i="52"/>
  <c r="AD3038" i="52" s="1"/>
  <c r="AE3038" i="52" s="1"/>
  <c r="A3038" i="52"/>
  <c r="AC3051" i="52"/>
  <c r="AD3051" i="52" s="1"/>
  <c r="AE3051" i="52" s="1"/>
  <c r="A3051" i="52"/>
  <c r="AC3043" i="52"/>
  <c r="AD3043" i="52" s="1"/>
  <c r="AE3043" i="52" s="1"/>
  <c r="A3043" i="52"/>
  <c r="AC3013" i="52"/>
  <c r="AD3013" i="52" s="1"/>
  <c r="AE3013" i="52" s="1"/>
  <c r="A3013" i="52"/>
  <c r="AC2978" i="52"/>
  <c r="AD2978" i="52" s="1"/>
  <c r="AE2978" i="52" s="1"/>
  <c r="A2978" i="52"/>
  <c r="AC2947" i="52"/>
  <c r="AD2947" i="52" s="1"/>
  <c r="AE2947" i="52" s="1"/>
  <c r="A2947" i="52"/>
  <c r="AC3040" i="52"/>
  <c r="AD3040" i="52" s="1"/>
  <c r="AE3040" i="52" s="1"/>
  <c r="A3040" i="52"/>
  <c r="AC3042" i="52"/>
  <c r="AD3042" i="52" s="1"/>
  <c r="AE3042" i="52" s="1"/>
  <c r="A3042" i="52"/>
  <c r="A3796" i="52"/>
  <c r="AC3847" i="52"/>
  <c r="AD3847" i="52" s="1"/>
  <c r="AE3847" i="52" s="1"/>
  <c r="A3847" i="52"/>
  <c r="A3831" i="52"/>
  <c r="A3820" i="52"/>
  <c r="A3807" i="52"/>
  <c r="A3829" i="52"/>
  <c r="A3816" i="52"/>
  <c r="AC3869" i="52"/>
  <c r="AD3869" i="52" s="1"/>
  <c r="AE3869" i="52" s="1"/>
  <c r="A3869" i="52"/>
  <c r="AC3861" i="52"/>
  <c r="AD3861" i="52" s="1"/>
  <c r="AE3861" i="52" s="1"/>
  <c r="A3861" i="52"/>
  <c r="A3838" i="52"/>
  <c r="A3805" i="52"/>
  <c r="A3791" i="52"/>
  <c r="A3797" i="52"/>
  <c r="AC3845" i="52"/>
  <c r="AD3845" i="52" s="1"/>
  <c r="AE3845" i="52" s="1"/>
  <c r="A3845" i="52"/>
  <c r="A3790" i="52"/>
  <c r="AC3851" i="52"/>
  <c r="AD3851" i="52" s="1"/>
  <c r="AE3851" i="52" s="1"/>
  <c r="A3851" i="52"/>
  <c r="AC4427" i="52"/>
  <c r="AD4427" i="52" s="1"/>
  <c r="AE4427" i="52" s="1"/>
  <c r="A4427" i="52"/>
  <c r="AC4332" i="52"/>
  <c r="AD4332" i="52" s="1"/>
  <c r="AE4332" i="52" s="1"/>
  <c r="A4332" i="52"/>
  <c r="AC4438" i="52"/>
  <c r="AD4438" i="52" s="1"/>
  <c r="AE4438" i="52" s="1"/>
  <c r="A4438" i="52"/>
  <c r="AC4413" i="52"/>
  <c r="AD4413" i="52" s="1"/>
  <c r="AE4413" i="52" s="1"/>
  <c r="A4413" i="52"/>
  <c r="AC4362" i="52"/>
  <c r="AD4362" i="52" s="1"/>
  <c r="AE4362" i="52" s="1"/>
  <c r="A4362" i="52"/>
  <c r="AC4337" i="52"/>
  <c r="AD4337" i="52" s="1"/>
  <c r="AE4337" i="52" s="1"/>
  <c r="A4337" i="52"/>
  <c r="AC4411" i="52"/>
  <c r="AD4411" i="52" s="1"/>
  <c r="AE4411" i="52" s="1"/>
  <c r="A4411" i="52"/>
  <c r="AC4353" i="52"/>
  <c r="AD4353" i="52" s="1"/>
  <c r="AE4353" i="52" s="1"/>
  <c r="A4353" i="52"/>
  <c r="AC4440" i="52"/>
  <c r="AD4440" i="52" s="1"/>
  <c r="AE4440" i="52" s="1"/>
  <c r="A4440" i="52"/>
  <c r="AC4407" i="52"/>
  <c r="AD4407" i="52" s="1"/>
  <c r="AE4407" i="52" s="1"/>
  <c r="A4407" i="52"/>
  <c r="AC4377" i="52"/>
  <c r="AD4377" i="52" s="1"/>
  <c r="AE4377" i="52" s="1"/>
  <c r="A4377" i="52"/>
  <c r="AC4356" i="52"/>
  <c r="AD4356" i="52" s="1"/>
  <c r="AE4356" i="52" s="1"/>
  <c r="A4356" i="52"/>
  <c r="AC4315" i="52"/>
  <c r="AD4315" i="52" s="1"/>
  <c r="AE4315" i="52" s="1"/>
  <c r="A4315" i="52"/>
  <c r="AC4398" i="52"/>
  <c r="AD4398" i="52" s="1"/>
  <c r="AE4398" i="52" s="1"/>
  <c r="A4398" i="52"/>
  <c r="AC4372" i="52"/>
  <c r="AD4372" i="52" s="1"/>
  <c r="AE4372" i="52" s="1"/>
  <c r="A4372" i="52"/>
  <c r="AC4352" i="52"/>
  <c r="AD4352" i="52" s="1"/>
  <c r="AE4352" i="52" s="1"/>
  <c r="A4352" i="52"/>
  <c r="AC4338" i="52"/>
  <c r="AD4338" i="52" s="1"/>
  <c r="AE4338" i="52" s="1"/>
  <c r="A4338" i="52"/>
  <c r="AC4321" i="52"/>
  <c r="AD4321" i="52" s="1"/>
  <c r="AE4321" i="52" s="1"/>
  <c r="A4321" i="52"/>
  <c r="AC4409" i="52"/>
  <c r="AD4409" i="52" s="1"/>
  <c r="AE4409" i="52" s="1"/>
  <c r="A4409" i="52"/>
  <c r="AC4379" i="52"/>
  <c r="AD4379" i="52" s="1"/>
  <c r="AE4379" i="52" s="1"/>
  <c r="A4379" i="52"/>
  <c r="AC4357" i="52"/>
  <c r="AD4357" i="52" s="1"/>
  <c r="AE4357" i="52" s="1"/>
  <c r="A4357" i="52"/>
  <c r="AC4437" i="52"/>
  <c r="AD4437" i="52" s="1"/>
  <c r="AE4437" i="52" s="1"/>
  <c r="A4437" i="52"/>
  <c r="AC4359" i="52"/>
  <c r="AD4359" i="52" s="1"/>
  <c r="AE4359" i="52" s="1"/>
  <c r="A4359" i="52"/>
  <c r="AC4426" i="52"/>
  <c r="AD4426" i="52" s="1"/>
  <c r="AE4426" i="52" s="1"/>
  <c r="A4426" i="52"/>
  <c r="AC4363" i="52"/>
  <c r="AD4363" i="52" s="1"/>
  <c r="AE4363" i="52" s="1"/>
  <c r="A4363" i="52"/>
  <c r="AC4325" i="52"/>
  <c r="AD4325" i="52" s="1"/>
  <c r="AE4325" i="52" s="1"/>
  <c r="A4325" i="52"/>
  <c r="AC4441" i="52"/>
  <c r="AD4441" i="52" s="1"/>
  <c r="AE4441" i="52" s="1"/>
  <c r="A4441" i="52"/>
  <c r="AC4408" i="52"/>
  <c r="AD4408" i="52" s="1"/>
  <c r="AE4408" i="52" s="1"/>
  <c r="A4408" i="52"/>
  <c r="AC4343" i="52"/>
  <c r="AD4343" i="52" s="1"/>
  <c r="AE4343" i="52" s="1"/>
  <c r="A4343" i="52"/>
  <c r="AC4403" i="52"/>
  <c r="AD4403" i="52" s="1"/>
  <c r="AE4403" i="52" s="1"/>
  <c r="A4403" i="52"/>
  <c r="AC4342" i="52"/>
  <c r="AD4342" i="52" s="1"/>
  <c r="AE4342" i="52" s="1"/>
  <c r="A4342" i="52"/>
  <c r="AC4432" i="52"/>
  <c r="AD4432" i="52" s="1"/>
  <c r="AE4432" i="52" s="1"/>
  <c r="A4432" i="52"/>
  <c r="AC4389" i="52"/>
  <c r="AD4389" i="52" s="1"/>
  <c r="AE4389" i="52" s="1"/>
  <c r="A4389" i="52"/>
  <c r="AC1316" i="52"/>
  <c r="AD1316" i="52" s="1"/>
  <c r="AE1316" i="52" s="1"/>
  <c r="A1316" i="52"/>
  <c r="AC1300" i="52"/>
  <c r="AD1300" i="52" s="1"/>
  <c r="AE1300" i="52" s="1"/>
  <c r="A1300" i="52"/>
  <c r="AC1277" i="52"/>
  <c r="AD1277" i="52" s="1"/>
  <c r="AE1277" i="52" s="1"/>
  <c r="A1277" i="52"/>
  <c r="AC1261" i="52"/>
  <c r="AD1261" i="52" s="1"/>
  <c r="AE1261" i="52" s="1"/>
  <c r="A1261" i="52"/>
  <c r="AC1258" i="52"/>
  <c r="AD1258" i="52" s="1"/>
  <c r="AE1258" i="52" s="1"/>
  <c r="A1258" i="52"/>
  <c r="AC1283" i="52"/>
  <c r="AD1283" i="52" s="1"/>
  <c r="AE1283" i="52" s="1"/>
  <c r="A1283" i="52"/>
  <c r="AC1311" i="52"/>
  <c r="AD1311" i="52" s="1"/>
  <c r="AE1311" i="52" s="1"/>
  <c r="A1311" i="52"/>
  <c r="AC1280" i="52"/>
  <c r="AD1280" i="52" s="1"/>
  <c r="AE1280" i="52" s="1"/>
  <c r="A1280" i="52"/>
  <c r="AC1318" i="52"/>
  <c r="AD1318" i="52" s="1"/>
  <c r="AE1318" i="52" s="1"/>
  <c r="A1318" i="52"/>
  <c r="AC1285" i="52"/>
  <c r="AD1285" i="52" s="1"/>
  <c r="AE1285" i="52" s="1"/>
  <c r="A1285" i="52"/>
  <c r="AC1268" i="52"/>
  <c r="AD1268" i="52" s="1"/>
  <c r="AE1268" i="52" s="1"/>
  <c r="A1268" i="52"/>
  <c r="AC1256" i="52"/>
  <c r="AD1256" i="52" s="1"/>
  <c r="AE1256" i="52" s="1"/>
  <c r="A1256" i="52"/>
  <c r="AC1306" i="52"/>
  <c r="AD1306" i="52" s="1"/>
  <c r="AE1306" i="52" s="1"/>
  <c r="A1306" i="52"/>
  <c r="AC1315" i="52"/>
  <c r="AD1315" i="52" s="1"/>
  <c r="AE1315" i="52" s="1"/>
  <c r="A1315" i="52"/>
  <c r="AC1312" i="52"/>
  <c r="AD1312" i="52" s="1"/>
  <c r="AE1312" i="52" s="1"/>
  <c r="A1312" i="52"/>
  <c r="AC1290" i="52"/>
  <c r="AD1290" i="52" s="1"/>
  <c r="AE1290" i="52" s="1"/>
  <c r="A1290" i="52"/>
  <c r="AC1262" i="52"/>
  <c r="AD1262" i="52" s="1"/>
  <c r="AE1262" i="52" s="1"/>
  <c r="A1262" i="52"/>
  <c r="AC4700" i="52"/>
  <c r="AD4700" i="52" s="1"/>
  <c r="AE4700" i="52" s="1"/>
  <c r="A4700" i="52"/>
  <c r="AC4746" i="52"/>
  <c r="AD4746" i="52" s="1"/>
  <c r="AE4746" i="52" s="1"/>
  <c r="A4746" i="52"/>
  <c r="AC4726" i="52"/>
  <c r="AD4726" i="52" s="1"/>
  <c r="AE4726" i="52" s="1"/>
  <c r="A4726" i="52"/>
  <c r="AC4719" i="52"/>
  <c r="AD4719" i="52" s="1"/>
  <c r="AE4719" i="52" s="1"/>
  <c r="A4719" i="52"/>
  <c r="AC4688" i="52"/>
  <c r="AD4688" i="52" s="1"/>
  <c r="AE4688" i="52" s="1"/>
  <c r="A4688" i="52"/>
  <c r="AC4744" i="52"/>
  <c r="AD4744" i="52" s="1"/>
  <c r="AE4744" i="52" s="1"/>
  <c r="A4744" i="52"/>
  <c r="AC4705" i="52"/>
  <c r="AD4705" i="52" s="1"/>
  <c r="AE4705" i="52" s="1"/>
  <c r="A4705" i="52"/>
  <c r="AC4692" i="52"/>
  <c r="AD4692" i="52" s="1"/>
  <c r="AE4692" i="52" s="1"/>
  <c r="A4692" i="52"/>
  <c r="AC4678" i="52"/>
  <c r="AD4678" i="52" s="1"/>
  <c r="AE4678" i="52" s="1"/>
  <c r="A4678" i="52"/>
  <c r="AC4715" i="52"/>
  <c r="AD4715" i="52" s="1"/>
  <c r="AE4715" i="52" s="1"/>
  <c r="A4715" i="52"/>
  <c r="AC4684" i="52"/>
  <c r="AD4684" i="52" s="1"/>
  <c r="AE4684" i="52" s="1"/>
  <c r="A4684" i="52"/>
  <c r="AC4711" i="52"/>
  <c r="AD4711" i="52" s="1"/>
  <c r="AE4711" i="52" s="1"/>
  <c r="A4711" i="52"/>
  <c r="AC4696" i="52"/>
  <c r="AD4696" i="52" s="1"/>
  <c r="AE4696" i="52" s="1"/>
  <c r="A4696" i="52"/>
  <c r="AC4747" i="52"/>
  <c r="AD4747" i="52" s="1"/>
  <c r="AE4747" i="52" s="1"/>
  <c r="A4747" i="52"/>
  <c r="AC4729" i="52"/>
  <c r="AD4729" i="52" s="1"/>
  <c r="AE4729" i="52" s="1"/>
  <c r="A4729" i="52"/>
  <c r="AC4745" i="52"/>
  <c r="AD4745" i="52" s="1"/>
  <c r="AE4745" i="52" s="1"/>
  <c r="A4745" i="52"/>
  <c r="AC4720" i="52"/>
  <c r="AD4720" i="52" s="1"/>
  <c r="AE4720" i="52" s="1"/>
  <c r="A4720" i="52"/>
  <c r="AC4676" i="52"/>
  <c r="AD4676" i="52" s="1"/>
  <c r="AE4676" i="52" s="1"/>
  <c r="A4676" i="52"/>
  <c r="AC4731" i="52"/>
  <c r="AD4731" i="52" s="1"/>
  <c r="AE4731" i="52" s="1"/>
  <c r="A4731" i="52"/>
  <c r="AC4255" i="52"/>
  <c r="AD4255" i="52" s="1"/>
  <c r="AE4255" i="52" s="1"/>
  <c r="A4255" i="52"/>
  <c r="AC4231" i="52"/>
  <c r="AD4231" i="52" s="1"/>
  <c r="AE4231" i="52" s="1"/>
  <c r="A4231" i="52"/>
  <c r="AC4200" i="52"/>
  <c r="AD4200" i="52" s="1"/>
  <c r="AE4200" i="52" s="1"/>
  <c r="A4200" i="52"/>
  <c r="AC4266" i="52"/>
  <c r="AD4266" i="52" s="1"/>
  <c r="AE4266" i="52" s="1"/>
  <c r="A4266" i="52"/>
  <c r="AC4261" i="52"/>
  <c r="AD4261" i="52" s="1"/>
  <c r="AE4261" i="52" s="1"/>
  <c r="A4261" i="52"/>
  <c r="AC4238" i="52"/>
  <c r="AD4238" i="52" s="1"/>
  <c r="AE4238" i="52" s="1"/>
  <c r="A4238" i="52"/>
  <c r="AC4217" i="52"/>
  <c r="AD4217" i="52" s="1"/>
  <c r="AE4217" i="52" s="1"/>
  <c r="A4217" i="52"/>
  <c r="AC4272" i="52"/>
  <c r="AD4272" i="52" s="1"/>
  <c r="AE4272" i="52" s="1"/>
  <c r="A4272" i="52"/>
  <c r="AC4227" i="52"/>
  <c r="AD4227" i="52" s="1"/>
  <c r="AE4227" i="52" s="1"/>
  <c r="A4227" i="52"/>
  <c r="AC4220" i="52"/>
  <c r="AD4220" i="52" s="1"/>
  <c r="AE4220" i="52" s="1"/>
  <c r="A4220" i="52"/>
  <c r="AC4202" i="52"/>
  <c r="AD4202" i="52" s="1"/>
  <c r="AE4202" i="52" s="1"/>
  <c r="A4202" i="52"/>
  <c r="AC4256" i="52"/>
  <c r="AD4256" i="52" s="1"/>
  <c r="AE4256" i="52" s="1"/>
  <c r="A4256" i="52"/>
  <c r="AC4228" i="52"/>
  <c r="AD4228" i="52" s="1"/>
  <c r="AE4228" i="52" s="1"/>
  <c r="A4228" i="52"/>
  <c r="AC4195" i="52"/>
  <c r="AD4195" i="52" s="1"/>
  <c r="AE4195" i="52" s="1"/>
  <c r="A4195" i="52"/>
  <c r="AC4263" i="52"/>
  <c r="AD4263" i="52" s="1"/>
  <c r="AE4263" i="52" s="1"/>
  <c r="A4263" i="52"/>
  <c r="AC4249" i="52"/>
  <c r="AD4249" i="52" s="1"/>
  <c r="AE4249" i="52" s="1"/>
  <c r="A4249" i="52"/>
  <c r="AC4237" i="52"/>
  <c r="AD4237" i="52" s="1"/>
  <c r="AE4237" i="52" s="1"/>
  <c r="A4237" i="52"/>
  <c r="AC4226" i="52"/>
  <c r="AD4226" i="52" s="1"/>
  <c r="AE4226" i="52" s="1"/>
  <c r="A4226" i="52"/>
  <c r="AC4204" i="52"/>
  <c r="AD4204" i="52" s="1"/>
  <c r="AE4204" i="52" s="1"/>
  <c r="A4204" i="52"/>
  <c r="AC4197" i="52"/>
  <c r="AD4197" i="52" s="1"/>
  <c r="AE4197" i="52" s="1"/>
  <c r="A4197" i="52"/>
  <c r="AC4244" i="52"/>
  <c r="AD4244" i="52" s="1"/>
  <c r="AE4244" i="52" s="1"/>
  <c r="A4244" i="52"/>
  <c r="AC4245" i="52"/>
  <c r="AD4245" i="52" s="1"/>
  <c r="AE4245" i="52" s="1"/>
  <c r="A4245" i="52"/>
  <c r="AC172" i="52"/>
  <c r="AD172" i="52" s="1"/>
  <c r="AE172" i="52" s="1"/>
  <c r="A172" i="52"/>
  <c r="AC168" i="52"/>
  <c r="AD168" i="52" s="1"/>
  <c r="AE168" i="52" s="1"/>
  <c r="A168" i="52"/>
  <c r="AC2065" i="52"/>
  <c r="AD2065" i="52" s="1"/>
  <c r="AE2065" i="52" s="1"/>
  <c r="A2065" i="52"/>
  <c r="AC2220" i="52"/>
  <c r="AD2220" i="52" s="1"/>
  <c r="AE2220" i="52" s="1"/>
  <c r="A2220" i="52"/>
  <c r="AC2207" i="52"/>
  <c r="AD2207" i="52" s="1"/>
  <c r="AE2207" i="52" s="1"/>
  <c r="A2207" i="52"/>
  <c r="AC2202" i="52"/>
  <c r="AD2202" i="52" s="1"/>
  <c r="AE2202" i="52" s="1"/>
  <c r="A2202" i="52"/>
  <c r="AC2184" i="52"/>
  <c r="AD2184" i="52" s="1"/>
  <c r="AE2184" i="52" s="1"/>
  <c r="A2184" i="52"/>
  <c r="AC2209" i="52"/>
  <c r="AD2209" i="52" s="1"/>
  <c r="AE2209" i="52" s="1"/>
  <c r="A2209" i="52"/>
  <c r="AC2185" i="52"/>
  <c r="AD2185" i="52" s="1"/>
  <c r="AE2185" i="52" s="1"/>
  <c r="A2185" i="52"/>
  <c r="AC2222" i="52"/>
  <c r="AD2222" i="52" s="1"/>
  <c r="AE2222" i="52" s="1"/>
  <c r="A2222" i="52"/>
  <c r="AC2225" i="52"/>
  <c r="AD2225" i="52" s="1"/>
  <c r="AE2225" i="52" s="1"/>
  <c r="A2225" i="52"/>
  <c r="AC2212" i="52"/>
  <c r="AD2212" i="52" s="1"/>
  <c r="AE2212" i="52" s="1"/>
  <c r="A2212" i="52"/>
  <c r="AC2199" i="52"/>
  <c r="AD2199" i="52" s="1"/>
  <c r="AE2199" i="52" s="1"/>
  <c r="A2199" i="52"/>
  <c r="AC2189" i="52"/>
  <c r="AD2189" i="52" s="1"/>
  <c r="AE2189" i="52" s="1"/>
  <c r="A2189" i="52"/>
  <c r="AC2183" i="52"/>
  <c r="AD2183" i="52" s="1"/>
  <c r="AE2183" i="52" s="1"/>
  <c r="A2183" i="52"/>
  <c r="AC2191" i="52"/>
  <c r="AD2191" i="52" s="1"/>
  <c r="AE2191" i="52" s="1"/>
  <c r="A2191" i="52"/>
  <c r="AC2151" i="52"/>
  <c r="AD2151" i="52" s="1"/>
  <c r="AE2151" i="52" s="1"/>
  <c r="A2151" i="52"/>
  <c r="AC2090" i="52"/>
  <c r="AD2090" i="52" s="1"/>
  <c r="AE2090" i="52" s="1"/>
  <c r="A2090" i="52"/>
  <c r="AC2050" i="52"/>
  <c r="AD2050" i="52" s="1"/>
  <c r="AE2050" i="52" s="1"/>
  <c r="A2050" i="52"/>
  <c r="AC2176" i="52"/>
  <c r="AD2176" i="52" s="1"/>
  <c r="AE2176" i="52" s="1"/>
  <c r="A2176" i="52"/>
  <c r="AC2142" i="52"/>
  <c r="AD2142" i="52" s="1"/>
  <c r="AE2142" i="52" s="1"/>
  <c r="A2142" i="52"/>
  <c r="AC2036" i="52"/>
  <c r="AD2036" i="52" s="1"/>
  <c r="AE2036" i="52" s="1"/>
  <c r="A2036" i="52"/>
  <c r="AC2051" i="52"/>
  <c r="AD2051" i="52" s="1"/>
  <c r="AE2051" i="52" s="1"/>
  <c r="A2051" i="52"/>
  <c r="AC2163" i="52"/>
  <c r="AD2163" i="52" s="1"/>
  <c r="AE2163" i="52" s="1"/>
  <c r="A2163" i="52"/>
  <c r="AC2127" i="52"/>
  <c r="AD2127" i="52" s="1"/>
  <c r="AE2127" i="52" s="1"/>
  <c r="A2127" i="52"/>
  <c r="AC2035" i="52"/>
  <c r="AD2035" i="52" s="1"/>
  <c r="AE2035" i="52" s="1"/>
  <c r="A2035" i="52"/>
  <c r="AC2075" i="52"/>
  <c r="AD2075" i="52" s="1"/>
  <c r="AE2075" i="52" s="1"/>
  <c r="A2075" i="52"/>
  <c r="AC2020" i="52"/>
  <c r="AD2020" i="52" s="1"/>
  <c r="AE2020" i="52" s="1"/>
  <c r="A2020" i="52"/>
  <c r="AC2131" i="52"/>
  <c r="AD2131" i="52" s="1"/>
  <c r="AE2131" i="52" s="1"/>
  <c r="A2131" i="52"/>
  <c r="AC2116" i="52"/>
  <c r="AD2116" i="52" s="1"/>
  <c r="AE2116" i="52" s="1"/>
  <c r="A2116" i="52"/>
  <c r="AC2031" i="52"/>
  <c r="AD2031" i="52" s="1"/>
  <c r="AE2031" i="52" s="1"/>
  <c r="A2031" i="52"/>
  <c r="AC2026" i="52"/>
  <c r="AD2026" i="52" s="1"/>
  <c r="AE2026" i="52" s="1"/>
  <c r="A2026" i="52"/>
  <c r="AC2077" i="52"/>
  <c r="AD2077" i="52" s="1"/>
  <c r="AE2077" i="52" s="1"/>
  <c r="A2077" i="52"/>
  <c r="AC2042" i="52"/>
  <c r="AD2042" i="52" s="1"/>
  <c r="AE2042" i="52" s="1"/>
  <c r="A2042" i="52"/>
  <c r="AC2172" i="52"/>
  <c r="AD2172" i="52" s="1"/>
  <c r="AE2172" i="52" s="1"/>
  <c r="A2172" i="52"/>
  <c r="AC2122" i="52"/>
  <c r="AD2122" i="52" s="1"/>
  <c r="AE2122" i="52" s="1"/>
  <c r="A2122" i="52"/>
  <c r="AC2159" i="52"/>
  <c r="AD2159" i="52" s="1"/>
  <c r="AE2159" i="52" s="1"/>
  <c r="A2159" i="52"/>
  <c r="AC2078" i="52"/>
  <c r="AD2078" i="52" s="1"/>
  <c r="AE2078" i="52" s="1"/>
  <c r="A2078" i="52"/>
  <c r="AC2068" i="52"/>
  <c r="AD2068" i="52" s="1"/>
  <c r="AE2068" i="52" s="1"/>
  <c r="A2068" i="52"/>
  <c r="AC2167" i="52"/>
  <c r="AD2167" i="52" s="1"/>
  <c r="AE2167" i="52" s="1"/>
  <c r="A2167" i="52"/>
  <c r="AC2088" i="52"/>
  <c r="AD2088" i="52" s="1"/>
  <c r="AE2088" i="52" s="1"/>
  <c r="A2088" i="52"/>
  <c r="AC2059" i="52"/>
  <c r="AD2059" i="52" s="1"/>
  <c r="AE2059" i="52" s="1"/>
  <c r="A2059" i="52"/>
  <c r="AC2108" i="52"/>
  <c r="AD2108" i="52" s="1"/>
  <c r="AE2108" i="52" s="1"/>
  <c r="A2108" i="52"/>
  <c r="AC2152" i="52"/>
  <c r="AD2152" i="52" s="1"/>
  <c r="AE2152" i="52" s="1"/>
  <c r="A2152" i="52"/>
  <c r="AC2061" i="52"/>
  <c r="AD2061" i="52" s="1"/>
  <c r="AE2061" i="52" s="1"/>
  <c r="A2061" i="52"/>
  <c r="AC2102" i="52"/>
  <c r="AD2102" i="52" s="1"/>
  <c r="AE2102" i="52" s="1"/>
  <c r="A2102" i="52"/>
  <c r="AC2037" i="52"/>
  <c r="AD2037" i="52" s="1"/>
  <c r="AE2037" i="52" s="1"/>
  <c r="A2037" i="52"/>
  <c r="AC2158" i="52"/>
  <c r="AD2158" i="52" s="1"/>
  <c r="AE2158" i="52" s="1"/>
  <c r="A2158" i="52"/>
  <c r="AC2039" i="52"/>
  <c r="AD2039" i="52" s="1"/>
  <c r="AE2039" i="52" s="1"/>
  <c r="A2039" i="52"/>
  <c r="AC2144" i="52"/>
  <c r="AD2144" i="52" s="1"/>
  <c r="AE2144" i="52" s="1"/>
  <c r="A2144" i="52"/>
  <c r="AC2118" i="52"/>
  <c r="AD2118" i="52" s="1"/>
  <c r="AE2118" i="52" s="1"/>
  <c r="A2118" i="52"/>
  <c r="AC2080" i="52"/>
  <c r="AD2080" i="52" s="1"/>
  <c r="AE2080" i="52" s="1"/>
  <c r="A2080" i="52"/>
  <c r="AC2099" i="52"/>
  <c r="AD2099" i="52" s="1"/>
  <c r="AE2099" i="52" s="1"/>
  <c r="A2099" i="52"/>
  <c r="AC2045" i="52"/>
  <c r="AD2045" i="52" s="1"/>
  <c r="AE2045" i="52" s="1"/>
  <c r="A2045" i="52"/>
  <c r="AC2092" i="52"/>
  <c r="AD2092" i="52" s="1"/>
  <c r="AE2092" i="52" s="1"/>
  <c r="A2092" i="52"/>
  <c r="AC2066" i="52"/>
  <c r="AD2066" i="52" s="1"/>
  <c r="AE2066" i="52" s="1"/>
  <c r="A2066" i="52"/>
  <c r="AC2105" i="52"/>
  <c r="AD2105" i="52" s="1"/>
  <c r="AE2105" i="52" s="1"/>
  <c r="A2105" i="52"/>
  <c r="AC2017" i="52"/>
  <c r="AD2017" i="52" s="1"/>
  <c r="AE2017" i="52" s="1"/>
  <c r="A2017" i="52"/>
  <c r="AC253" i="52"/>
  <c r="AD253" i="52" s="1"/>
  <c r="AE253" i="52" s="1"/>
  <c r="A253" i="52"/>
  <c r="AC262" i="52"/>
  <c r="AD262" i="52" s="1"/>
  <c r="AE262" i="52" s="1"/>
  <c r="A262" i="52"/>
  <c r="AC256" i="52"/>
  <c r="AD256" i="52" s="1"/>
  <c r="AE256" i="52" s="1"/>
  <c r="A256" i="52"/>
  <c r="AC250" i="52"/>
  <c r="AD250" i="52" s="1"/>
  <c r="AE250" i="52" s="1"/>
  <c r="A250" i="52"/>
  <c r="AC121" i="52"/>
  <c r="AD121" i="52" s="1"/>
  <c r="AE121" i="52" s="1"/>
  <c r="A121" i="52"/>
  <c r="AC109" i="52"/>
  <c r="AD109" i="52" s="1"/>
  <c r="AE109" i="52" s="1"/>
  <c r="A109" i="52"/>
  <c r="AC124" i="52"/>
  <c r="AD124" i="52" s="1"/>
  <c r="AE124" i="52" s="1"/>
  <c r="A124" i="52"/>
  <c r="AC110" i="52"/>
  <c r="AD110" i="52" s="1"/>
  <c r="AE110" i="52" s="1"/>
  <c r="A110" i="52"/>
  <c r="AC117" i="52"/>
  <c r="AD117" i="52" s="1"/>
  <c r="AE117" i="52" s="1"/>
  <c r="A117" i="52"/>
  <c r="AC128" i="52"/>
  <c r="AD128" i="52" s="1"/>
  <c r="AE128" i="52" s="1"/>
  <c r="A128" i="52"/>
  <c r="AC6736" i="52"/>
  <c r="AD6736" i="52" s="1"/>
  <c r="AE6736" i="52" s="1"/>
  <c r="A6736" i="52"/>
  <c r="AC6733" i="52"/>
  <c r="AD6733" i="52" s="1"/>
  <c r="AE6733" i="52" s="1"/>
  <c r="A6733" i="52"/>
  <c r="AC6267" i="52"/>
  <c r="AD6267" i="52" s="1"/>
  <c r="AE6267" i="52" s="1"/>
  <c r="A6267" i="52"/>
  <c r="AC6270" i="52"/>
  <c r="AD6270" i="52" s="1"/>
  <c r="AE6270" i="52" s="1"/>
  <c r="A6270" i="52"/>
  <c r="AC6261" i="52"/>
  <c r="AD6261" i="52" s="1"/>
  <c r="AE6261" i="52" s="1"/>
  <c r="A6261" i="52"/>
  <c r="AC6253" i="52"/>
  <c r="AD6253" i="52" s="1"/>
  <c r="AE6253" i="52" s="1"/>
  <c r="A6253" i="52"/>
  <c r="AC6243" i="52"/>
  <c r="AD6243" i="52" s="1"/>
  <c r="AE6243" i="52" s="1"/>
  <c r="A6243" i="52"/>
  <c r="AC6227" i="52"/>
  <c r="AD6227" i="52" s="1"/>
  <c r="AE6227" i="52" s="1"/>
  <c r="A6227" i="52"/>
  <c r="AC6265" i="52"/>
  <c r="AD6265" i="52" s="1"/>
  <c r="AE6265" i="52" s="1"/>
  <c r="A6265" i="52"/>
  <c r="AC6249" i="52"/>
  <c r="AD6249" i="52" s="1"/>
  <c r="AE6249" i="52" s="1"/>
  <c r="A6249" i="52"/>
  <c r="AC6238" i="52"/>
  <c r="AD6238" i="52" s="1"/>
  <c r="AE6238" i="52" s="1"/>
  <c r="A6238" i="52"/>
  <c r="AC6236" i="52"/>
  <c r="AD6236" i="52" s="1"/>
  <c r="AE6236" i="52" s="1"/>
  <c r="A6236" i="52"/>
  <c r="AC6266" i="52"/>
  <c r="AD6266" i="52" s="1"/>
  <c r="AE6266" i="52" s="1"/>
  <c r="A6266" i="52"/>
  <c r="AC6260" i="52"/>
  <c r="AD6260" i="52" s="1"/>
  <c r="AE6260" i="52" s="1"/>
  <c r="A6260" i="52"/>
  <c r="AC6239" i="52"/>
  <c r="AD6239" i="52" s="1"/>
  <c r="AE6239" i="52" s="1"/>
  <c r="A6239" i="52"/>
  <c r="AC6830" i="52"/>
  <c r="AD6830" i="52" s="1"/>
  <c r="AE6830" i="52" s="1"/>
  <c r="A6830" i="52"/>
  <c r="AC6841" i="52"/>
  <c r="AD6841" i="52" s="1"/>
  <c r="AE6841" i="52" s="1"/>
  <c r="A6841" i="52"/>
  <c r="AC6837" i="52"/>
  <c r="AD6837" i="52" s="1"/>
  <c r="AE6837" i="52" s="1"/>
  <c r="A6837" i="52"/>
  <c r="AC6831" i="52"/>
  <c r="AD6831" i="52" s="1"/>
  <c r="AE6831" i="52" s="1"/>
  <c r="A6831" i="52"/>
  <c r="AC6816" i="52"/>
  <c r="AD6816" i="52" s="1"/>
  <c r="AE6816" i="52" s="1"/>
  <c r="A6816" i="52"/>
  <c r="AC6811" i="52"/>
  <c r="AD6811" i="52" s="1"/>
  <c r="AE6811" i="52" s="1"/>
  <c r="A6811" i="52"/>
  <c r="AC6828" i="52"/>
  <c r="AD6828" i="52" s="1"/>
  <c r="AE6828" i="52" s="1"/>
  <c r="A6828" i="52"/>
  <c r="AC6815" i="52"/>
  <c r="AD6815" i="52" s="1"/>
  <c r="AE6815" i="52" s="1"/>
  <c r="A6815" i="52"/>
  <c r="AC4837" i="52"/>
  <c r="AD4837" i="52" s="1"/>
  <c r="AE4837" i="52" s="1"/>
  <c r="A4837" i="52"/>
  <c r="AC4841" i="52"/>
  <c r="AD4841" i="52" s="1"/>
  <c r="AE4841" i="52" s="1"/>
  <c r="A4841" i="52"/>
  <c r="AC4824" i="52"/>
  <c r="AD4824" i="52" s="1"/>
  <c r="AE4824" i="52" s="1"/>
  <c r="A4824" i="52"/>
  <c r="AC4807" i="52"/>
  <c r="AD4807" i="52" s="1"/>
  <c r="AE4807" i="52" s="1"/>
  <c r="A4807" i="52"/>
  <c r="AC4800" i="52"/>
  <c r="AD4800" i="52" s="1"/>
  <c r="AE4800" i="52" s="1"/>
  <c r="A4800" i="52"/>
  <c r="AC4856" i="52"/>
  <c r="AD4856" i="52" s="1"/>
  <c r="AE4856" i="52" s="1"/>
  <c r="A4856" i="52"/>
  <c r="AC4839" i="52"/>
  <c r="AD4839" i="52" s="1"/>
  <c r="AE4839" i="52" s="1"/>
  <c r="A4839" i="52"/>
  <c r="AC4810" i="52"/>
  <c r="AD4810" i="52" s="1"/>
  <c r="AE4810" i="52" s="1"/>
  <c r="A4810" i="52"/>
  <c r="AC4833" i="52"/>
  <c r="AD4833" i="52" s="1"/>
  <c r="AE4833" i="52" s="1"/>
  <c r="A4833" i="52"/>
  <c r="AC4844" i="52"/>
  <c r="AD4844" i="52" s="1"/>
  <c r="AE4844" i="52" s="1"/>
  <c r="A4844" i="52"/>
  <c r="AC4815" i="52"/>
  <c r="AD4815" i="52" s="1"/>
  <c r="AE4815" i="52" s="1"/>
  <c r="A4815" i="52"/>
  <c r="AC4802" i="52"/>
  <c r="AD4802" i="52" s="1"/>
  <c r="AE4802" i="52" s="1"/>
  <c r="A4802" i="52"/>
  <c r="AC4854" i="52"/>
  <c r="AD4854" i="52" s="1"/>
  <c r="AE4854" i="52" s="1"/>
  <c r="A4854" i="52"/>
  <c r="AC4828" i="52"/>
  <c r="AD4828" i="52" s="1"/>
  <c r="AE4828" i="52" s="1"/>
  <c r="A4828" i="52"/>
  <c r="AC4795" i="52"/>
  <c r="AD4795" i="52" s="1"/>
  <c r="AE4795" i="52" s="1"/>
  <c r="A4795" i="52"/>
  <c r="AC4845" i="52"/>
  <c r="AD4845" i="52" s="1"/>
  <c r="AE4845" i="52" s="1"/>
  <c r="A4845" i="52"/>
  <c r="AC4847" i="52"/>
  <c r="AD4847" i="52" s="1"/>
  <c r="AE4847" i="52" s="1"/>
  <c r="A4847" i="52"/>
  <c r="AC6548" i="52"/>
  <c r="AD6548" i="52" s="1"/>
  <c r="AE6548" i="52" s="1"/>
  <c r="A6548" i="52"/>
  <c r="AC6568" i="52"/>
  <c r="AD6568" i="52" s="1"/>
  <c r="AE6568" i="52" s="1"/>
  <c r="A6568" i="52"/>
  <c r="AC6562" i="52"/>
  <c r="AD6562" i="52" s="1"/>
  <c r="AE6562" i="52" s="1"/>
  <c r="A6562" i="52"/>
  <c r="AC6540" i="52"/>
  <c r="AD6540" i="52" s="1"/>
  <c r="AE6540" i="52" s="1"/>
  <c r="A6540" i="52"/>
  <c r="AC6531" i="52"/>
  <c r="AD6531" i="52" s="1"/>
  <c r="AE6531" i="52" s="1"/>
  <c r="A6531" i="52"/>
  <c r="AC6519" i="52"/>
  <c r="AD6519" i="52" s="1"/>
  <c r="AE6519" i="52" s="1"/>
  <c r="A6519" i="52"/>
  <c r="AC6542" i="52"/>
  <c r="AD6542" i="52" s="1"/>
  <c r="AE6542" i="52" s="1"/>
  <c r="A6542" i="52"/>
  <c r="AC6551" i="52"/>
  <c r="AD6551" i="52" s="1"/>
  <c r="AE6551" i="52" s="1"/>
  <c r="A6551" i="52"/>
  <c r="AC6532" i="52"/>
  <c r="AD6532" i="52" s="1"/>
  <c r="AE6532" i="52" s="1"/>
  <c r="A6532" i="52"/>
  <c r="AC6538" i="52"/>
  <c r="AD6538" i="52" s="1"/>
  <c r="AE6538" i="52" s="1"/>
  <c r="A6538" i="52"/>
  <c r="AC6559" i="52"/>
  <c r="AD6559" i="52" s="1"/>
  <c r="AE6559" i="52" s="1"/>
  <c r="A6559" i="52"/>
  <c r="AC6545" i="52"/>
  <c r="AD6545" i="52" s="1"/>
  <c r="AE6545" i="52" s="1"/>
  <c r="A6545" i="52"/>
  <c r="AC2007" i="52"/>
  <c r="AD2007" i="52" s="1"/>
  <c r="AE2007" i="52" s="1"/>
  <c r="A2007" i="52"/>
  <c r="AC1956" i="52"/>
  <c r="AD1956" i="52" s="1"/>
  <c r="AE1956" i="52" s="1"/>
  <c r="A1956" i="52"/>
  <c r="AC1921" i="52"/>
  <c r="AD1921" i="52" s="1"/>
  <c r="AE1921" i="52" s="1"/>
  <c r="A1921" i="52"/>
  <c r="AC1967" i="52"/>
  <c r="AD1967" i="52" s="1"/>
  <c r="AE1967" i="52" s="1"/>
  <c r="A1967" i="52"/>
  <c r="AC1924" i="52"/>
  <c r="AD1924" i="52" s="1"/>
  <c r="AE1924" i="52" s="1"/>
  <c r="A1924" i="52"/>
  <c r="AC1985" i="52"/>
  <c r="AD1985" i="52" s="1"/>
  <c r="AE1985" i="52" s="1"/>
  <c r="A1985" i="52"/>
  <c r="AC1971" i="52"/>
  <c r="AD1971" i="52" s="1"/>
  <c r="AE1971" i="52" s="1"/>
  <c r="A1971" i="52"/>
  <c r="AC2008" i="52"/>
  <c r="AD2008" i="52" s="1"/>
  <c r="AE2008" i="52" s="1"/>
  <c r="A2008" i="52"/>
  <c r="AC1998" i="52"/>
  <c r="AD1998" i="52" s="1"/>
  <c r="AE1998" i="52" s="1"/>
  <c r="A1998" i="52"/>
  <c r="AC1939" i="52"/>
  <c r="AD1939" i="52" s="1"/>
  <c r="AE1939" i="52" s="1"/>
  <c r="A1939" i="52"/>
  <c r="AC1989" i="52"/>
  <c r="AD1989" i="52" s="1"/>
  <c r="AE1989" i="52" s="1"/>
  <c r="A1989" i="52"/>
  <c r="AC1964" i="52"/>
  <c r="AD1964" i="52" s="1"/>
  <c r="AE1964" i="52" s="1"/>
  <c r="A1964" i="52"/>
  <c r="AC1943" i="52"/>
  <c r="AD1943" i="52" s="1"/>
  <c r="AE1943" i="52" s="1"/>
  <c r="A1943" i="52"/>
  <c r="AC1992" i="52"/>
  <c r="AD1992" i="52" s="1"/>
  <c r="AE1992" i="52" s="1"/>
  <c r="A1992" i="52"/>
  <c r="AC1978" i="52"/>
  <c r="AD1978" i="52" s="1"/>
  <c r="AE1978" i="52" s="1"/>
  <c r="A1978" i="52"/>
  <c r="AC1983" i="52"/>
  <c r="AD1983" i="52" s="1"/>
  <c r="AE1983" i="52" s="1"/>
  <c r="A1983" i="52"/>
  <c r="AC1923" i="52"/>
  <c r="AD1923" i="52" s="1"/>
  <c r="AE1923" i="52" s="1"/>
  <c r="A1923" i="52"/>
  <c r="AC1999" i="52"/>
  <c r="AD1999" i="52" s="1"/>
  <c r="AE1999" i="52" s="1"/>
  <c r="A1999" i="52"/>
  <c r="AC1960" i="52"/>
  <c r="AD1960" i="52" s="1"/>
  <c r="AE1960" i="52" s="1"/>
  <c r="A1960" i="52"/>
  <c r="AC1949" i="52"/>
  <c r="AD1949" i="52" s="1"/>
  <c r="AE1949" i="52" s="1"/>
  <c r="A1949" i="52"/>
  <c r="AC1933" i="52"/>
  <c r="AD1933" i="52" s="1"/>
  <c r="AE1933" i="52" s="1"/>
  <c r="A1933" i="52"/>
  <c r="AC1928" i="52"/>
  <c r="AD1928" i="52" s="1"/>
  <c r="AE1928" i="52" s="1"/>
  <c r="A1928" i="52"/>
  <c r="AC1946" i="52"/>
  <c r="AD1946" i="52" s="1"/>
  <c r="AE1946" i="52" s="1"/>
  <c r="A1946" i="52"/>
  <c r="AC3698" i="52"/>
  <c r="AD3698" i="52" s="1"/>
  <c r="AE3698" i="52" s="1"/>
  <c r="A3698" i="52"/>
  <c r="AC3714" i="52"/>
  <c r="AD3714" i="52" s="1"/>
  <c r="AE3714" i="52" s="1"/>
  <c r="A3714" i="52"/>
  <c r="AC3701" i="52"/>
  <c r="AD3701" i="52" s="1"/>
  <c r="AE3701" i="52" s="1"/>
  <c r="A3701" i="52"/>
  <c r="AC3712" i="52"/>
  <c r="AD3712" i="52" s="1"/>
  <c r="AE3712" i="52" s="1"/>
  <c r="A3712" i="52"/>
  <c r="AC3703" i="52"/>
  <c r="AD3703" i="52" s="1"/>
  <c r="AE3703" i="52" s="1"/>
  <c r="A3703" i="52"/>
  <c r="AC2899" i="52"/>
  <c r="AD2899" i="52" s="1"/>
  <c r="AE2899" i="52" s="1"/>
  <c r="A2899" i="52"/>
  <c r="AC2861" i="52"/>
  <c r="AD2861" i="52" s="1"/>
  <c r="AE2861" i="52" s="1"/>
  <c r="A2861" i="52"/>
  <c r="AC2856" i="52"/>
  <c r="AD2856" i="52" s="1"/>
  <c r="AE2856" i="52" s="1"/>
  <c r="A2856" i="52"/>
  <c r="AC2894" i="52"/>
  <c r="AD2894" i="52" s="1"/>
  <c r="AE2894" i="52" s="1"/>
  <c r="A2894" i="52"/>
  <c r="AC2827" i="52"/>
  <c r="AD2827" i="52" s="1"/>
  <c r="AE2827" i="52" s="1"/>
  <c r="A2827" i="52"/>
  <c r="AC2903" i="52"/>
  <c r="AD2903" i="52" s="1"/>
  <c r="AE2903" i="52" s="1"/>
  <c r="A2903" i="52"/>
  <c r="AC2904" i="52"/>
  <c r="AD2904" i="52" s="1"/>
  <c r="AE2904" i="52" s="1"/>
  <c r="A2904" i="52"/>
  <c r="AC2886" i="52"/>
  <c r="AD2886" i="52" s="1"/>
  <c r="AE2886" i="52" s="1"/>
  <c r="A2886" i="52"/>
  <c r="AC2841" i="52"/>
  <c r="AD2841" i="52" s="1"/>
  <c r="AE2841" i="52" s="1"/>
  <c r="A2841" i="52"/>
  <c r="AC2895" i="52"/>
  <c r="AD2895" i="52" s="1"/>
  <c r="AE2895" i="52" s="1"/>
  <c r="A2895" i="52"/>
  <c r="AC2850" i="52"/>
  <c r="AD2850" i="52" s="1"/>
  <c r="AE2850" i="52" s="1"/>
  <c r="A2850" i="52"/>
  <c r="AC2845" i="52"/>
  <c r="AD2845" i="52" s="1"/>
  <c r="AE2845" i="52" s="1"/>
  <c r="A2845" i="52"/>
  <c r="AC2914" i="52"/>
  <c r="AD2914" i="52" s="1"/>
  <c r="AE2914" i="52" s="1"/>
  <c r="A2914" i="52"/>
  <c r="AC2909" i="52"/>
  <c r="AD2909" i="52" s="1"/>
  <c r="AE2909" i="52" s="1"/>
  <c r="A2909" i="52"/>
  <c r="AC2875" i="52"/>
  <c r="AD2875" i="52" s="1"/>
  <c r="AE2875" i="52" s="1"/>
  <c r="A2875" i="52"/>
  <c r="AC2851" i="52"/>
  <c r="AD2851" i="52" s="1"/>
  <c r="AE2851" i="52" s="1"/>
  <c r="A2851" i="52"/>
  <c r="AC2896" i="52"/>
  <c r="AD2896" i="52" s="1"/>
  <c r="AE2896" i="52" s="1"/>
  <c r="A2896" i="52"/>
  <c r="AC2855" i="52"/>
  <c r="AD2855" i="52" s="1"/>
  <c r="AE2855" i="52" s="1"/>
  <c r="A2855" i="52"/>
  <c r="AC2879" i="52"/>
  <c r="AD2879" i="52" s="1"/>
  <c r="AE2879" i="52" s="1"/>
  <c r="A2879" i="52"/>
  <c r="AC2873" i="52"/>
  <c r="AD2873" i="52" s="1"/>
  <c r="AE2873" i="52" s="1"/>
  <c r="A2873" i="52"/>
  <c r="AC2854" i="52"/>
  <c r="AD2854" i="52" s="1"/>
  <c r="AE2854" i="52" s="1"/>
  <c r="A2854" i="52"/>
  <c r="AC2864" i="52"/>
  <c r="AD2864" i="52" s="1"/>
  <c r="AE2864" i="52" s="1"/>
  <c r="A2864" i="52"/>
  <c r="AC2853" i="52"/>
  <c r="AD2853" i="52" s="1"/>
  <c r="AE2853" i="52" s="1"/>
  <c r="A2853" i="52"/>
  <c r="AC2800" i="52"/>
  <c r="AD2800" i="52" s="1"/>
  <c r="AE2800" i="52" s="1"/>
  <c r="A2800" i="52"/>
  <c r="AC2713" i="52"/>
  <c r="AD2713" i="52" s="1"/>
  <c r="AE2713" i="52" s="1"/>
  <c r="A2713" i="52"/>
  <c r="AC2731" i="52"/>
  <c r="AD2731" i="52" s="1"/>
  <c r="AE2731" i="52" s="1"/>
  <c r="A2731" i="52"/>
  <c r="AC2670" i="52"/>
  <c r="AD2670" i="52" s="1"/>
  <c r="AE2670" i="52" s="1"/>
  <c r="A2670" i="52"/>
  <c r="AC2721" i="52"/>
  <c r="AD2721" i="52" s="1"/>
  <c r="AE2721" i="52" s="1"/>
  <c r="A2721" i="52"/>
  <c r="AC2739" i="52"/>
  <c r="AD2739" i="52" s="1"/>
  <c r="AE2739" i="52" s="1"/>
  <c r="A2739" i="52"/>
  <c r="AC2728" i="52"/>
  <c r="AD2728" i="52" s="1"/>
  <c r="AE2728" i="52" s="1"/>
  <c r="A2728" i="52"/>
  <c r="AC2821" i="52"/>
  <c r="AD2821" i="52" s="1"/>
  <c r="AE2821" i="52" s="1"/>
  <c r="A2821" i="52"/>
  <c r="AC2801" i="52"/>
  <c r="AD2801" i="52" s="1"/>
  <c r="AE2801" i="52" s="1"/>
  <c r="A2801" i="52"/>
  <c r="AC2726" i="52"/>
  <c r="AD2726" i="52" s="1"/>
  <c r="AE2726" i="52" s="1"/>
  <c r="A2726" i="52"/>
  <c r="AC2824" i="52"/>
  <c r="AD2824" i="52" s="1"/>
  <c r="AE2824" i="52" s="1"/>
  <c r="A2824" i="52"/>
  <c r="AC2715" i="52"/>
  <c r="AD2715" i="52" s="1"/>
  <c r="AE2715" i="52" s="1"/>
  <c r="A2715" i="52"/>
  <c r="AC2733" i="52"/>
  <c r="AD2733" i="52" s="1"/>
  <c r="AE2733" i="52" s="1"/>
  <c r="A2733" i="52"/>
  <c r="AC2709" i="52"/>
  <c r="AD2709" i="52" s="1"/>
  <c r="AE2709" i="52" s="1"/>
  <c r="A2709" i="52"/>
  <c r="AC2749" i="52"/>
  <c r="AD2749" i="52" s="1"/>
  <c r="AE2749" i="52" s="1"/>
  <c r="A2749" i="52"/>
  <c r="AC2667" i="52"/>
  <c r="AD2667" i="52" s="1"/>
  <c r="AE2667" i="52" s="1"/>
  <c r="A2667" i="52"/>
  <c r="AC2691" i="52"/>
  <c r="AD2691" i="52" s="1"/>
  <c r="AE2691" i="52" s="1"/>
  <c r="A2691" i="52"/>
  <c r="AC2673" i="52"/>
  <c r="AD2673" i="52" s="1"/>
  <c r="AE2673" i="52" s="1"/>
  <c r="A2673" i="52"/>
  <c r="AC2729" i="52"/>
  <c r="AD2729" i="52" s="1"/>
  <c r="AE2729" i="52" s="1"/>
  <c r="A2729" i="52"/>
  <c r="AC2663" i="52"/>
  <c r="AD2663" i="52" s="1"/>
  <c r="AE2663" i="52" s="1"/>
  <c r="A2663" i="52"/>
  <c r="AC2787" i="52"/>
  <c r="AD2787" i="52" s="1"/>
  <c r="AE2787" i="52" s="1"/>
  <c r="A2787" i="52"/>
  <c r="AC2750" i="52"/>
  <c r="AD2750" i="52" s="1"/>
  <c r="AE2750" i="52" s="1"/>
  <c r="A2750" i="52"/>
  <c r="AC2743" i="52"/>
  <c r="AD2743" i="52" s="1"/>
  <c r="AE2743" i="52" s="1"/>
  <c r="A2743" i="52"/>
  <c r="AC2669" i="52"/>
  <c r="AD2669" i="52" s="1"/>
  <c r="AE2669" i="52" s="1"/>
  <c r="A2669" i="52"/>
  <c r="AC2735" i="52"/>
  <c r="AD2735" i="52" s="1"/>
  <c r="AE2735" i="52" s="1"/>
  <c r="A2735" i="52"/>
  <c r="AC2688" i="52"/>
  <c r="AD2688" i="52" s="1"/>
  <c r="AE2688" i="52" s="1"/>
  <c r="A2688" i="52"/>
  <c r="AC2706" i="52"/>
  <c r="AD2706" i="52" s="1"/>
  <c r="AE2706" i="52" s="1"/>
  <c r="A2706" i="52"/>
  <c r="AC2788" i="52"/>
  <c r="AD2788" i="52" s="1"/>
  <c r="AE2788" i="52" s="1"/>
  <c r="A2788" i="52"/>
  <c r="AC2701" i="52"/>
  <c r="AD2701" i="52" s="1"/>
  <c r="AE2701" i="52" s="1"/>
  <c r="A2701" i="52"/>
  <c r="AC2686" i="52"/>
  <c r="AD2686" i="52" s="1"/>
  <c r="AE2686" i="52" s="1"/>
  <c r="A2686" i="52"/>
  <c r="AC2790" i="52"/>
  <c r="AD2790" i="52" s="1"/>
  <c r="AE2790" i="52" s="1"/>
  <c r="A2790" i="52"/>
  <c r="AC2761" i="52"/>
  <c r="AD2761" i="52" s="1"/>
  <c r="AE2761" i="52" s="1"/>
  <c r="A2761" i="52"/>
  <c r="AC2764" i="52"/>
  <c r="AD2764" i="52" s="1"/>
  <c r="AE2764" i="52" s="1"/>
  <c r="A2764" i="52"/>
  <c r="AC2748" i="52"/>
  <c r="AD2748" i="52" s="1"/>
  <c r="AE2748" i="52" s="1"/>
  <c r="A2748" i="52"/>
  <c r="AC2723" i="52"/>
  <c r="AD2723" i="52" s="1"/>
  <c r="AE2723" i="52" s="1"/>
  <c r="A2723" i="52"/>
  <c r="AC2768" i="52"/>
  <c r="AD2768" i="52" s="1"/>
  <c r="AE2768" i="52" s="1"/>
  <c r="A2768" i="52"/>
  <c r="AC2791" i="52"/>
  <c r="AD2791" i="52" s="1"/>
  <c r="AE2791" i="52" s="1"/>
  <c r="A2791" i="52"/>
  <c r="AC2796" i="52"/>
  <c r="AD2796" i="52" s="1"/>
  <c r="AE2796" i="52" s="1"/>
  <c r="A2796" i="52"/>
  <c r="AC2778" i="52"/>
  <c r="AD2778" i="52" s="1"/>
  <c r="AE2778" i="52" s="1"/>
  <c r="A2778" i="52"/>
  <c r="AC2705" i="52"/>
  <c r="AD2705" i="52" s="1"/>
  <c r="AE2705" i="52" s="1"/>
  <c r="A2705" i="52"/>
  <c r="AC2677" i="52"/>
  <c r="AD2677" i="52" s="1"/>
  <c r="AE2677" i="52" s="1"/>
  <c r="A2677" i="52"/>
  <c r="AC5716" i="52"/>
  <c r="AD5716" i="52" s="1"/>
  <c r="AE5716" i="52" s="1"/>
  <c r="A5716" i="52"/>
  <c r="AC5705" i="52"/>
  <c r="AD5705" i="52" s="1"/>
  <c r="AE5705" i="52" s="1"/>
  <c r="A5705" i="52"/>
  <c r="AC5697" i="52"/>
  <c r="AD5697" i="52" s="1"/>
  <c r="AE5697" i="52" s="1"/>
  <c r="A5697" i="52"/>
  <c r="AC5704" i="52"/>
  <c r="AD5704" i="52" s="1"/>
  <c r="AE5704" i="52" s="1"/>
  <c r="A5704" i="52"/>
  <c r="AC5719" i="52"/>
  <c r="AD5719" i="52" s="1"/>
  <c r="AE5719" i="52" s="1"/>
  <c r="A5719" i="52"/>
  <c r="AC5701" i="52"/>
  <c r="AD5701" i="52" s="1"/>
  <c r="AE5701" i="52" s="1"/>
  <c r="A5701" i="52"/>
  <c r="AC2538" i="52"/>
  <c r="AD2538" i="52" s="1"/>
  <c r="AE2538" i="52" s="1"/>
  <c r="A2538" i="52"/>
  <c r="AC2488" i="52"/>
  <c r="AD2488" i="52" s="1"/>
  <c r="AE2488" i="52" s="1"/>
  <c r="A2488" i="52"/>
  <c r="AC2521" i="52"/>
  <c r="AD2521" i="52" s="1"/>
  <c r="AE2521" i="52" s="1"/>
  <c r="A2521" i="52"/>
  <c r="AC2572" i="52"/>
  <c r="AD2572" i="52" s="1"/>
  <c r="AE2572" i="52" s="1"/>
  <c r="A2572" i="52"/>
  <c r="AC2519" i="52"/>
  <c r="AD2519" i="52" s="1"/>
  <c r="AE2519" i="52" s="1"/>
  <c r="A2519" i="52"/>
  <c r="AC2551" i="52"/>
  <c r="AD2551" i="52" s="1"/>
  <c r="AE2551" i="52" s="1"/>
  <c r="A2551" i="52"/>
  <c r="AC2529" i="52"/>
  <c r="AD2529" i="52" s="1"/>
  <c r="AE2529" i="52" s="1"/>
  <c r="A2529" i="52"/>
  <c r="AC2481" i="52"/>
  <c r="AD2481" i="52" s="1"/>
  <c r="AE2481" i="52" s="1"/>
  <c r="A2481" i="52"/>
  <c r="AC2635" i="52"/>
  <c r="AD2635" i="52" s="1"/>
  <c r="AE2635" i="52" s="1"/>
  <c r="A2635" i="52"/>
  <c r="AC2595" i="52"/>
  <c r="AD2595" i="52" s="1"/>
  <c r="AE2595" i="52" s="1"/>
  <c r="A2595" i="52"/>
  <c r="AC2463" i="52"/>
  <c r="AD2463" i="52" s="1"/>
  <c r="AE2463" i="52" s="1"/>
  <c r="A2463" i="52"/>
  <c r="AC2477" i="52"/>
  <c r="AD2477" i="52" s="1"/>
  <c r="AE2477" i="52" s="1"/>
  <c r="A2477" i="52"/>
  <c r="AC2493" i="52"/>
  <c r="AD2493" i="52" s="1"/>
  <c r="AE2493" i="52" s="1"/>
  <c r="A2493" i="52"/>
  <c r="AC2474" i="52"/>
  <c r="AD2474" i="52" s="1"/>
  <c r="AE2474" i="52" s="1"/>
  <c r="A2474" i="52"/>
  <c r="AC2658" i="52"/>
  <c r="AD2658" i="52" s="1"/>
  <c r="AE2658" i="52" s="1"/>
  <c r="A2658" i="52"/>
  <c r="AC2523" i="52"/>
  <c r="AD2523" i="52" s="1"/>
  <c r="AE2523" i="52" s="1"/>
  <c r="A2523" i="52"/>
  <c r="AC2555" i="52"/>
  <c r="AD2555" i="52" s="1"/>
  <c r="AE2555" i="52" s="1"/>
  <c r="A2555" i="52"/>
  <c r="AC2648" i="52"/>
  <c r="AD2648" i="52" s="1"/>
  <c r="AE2648" i="52" s="1"/>
  <c r="A2648" i="52"/>
  <c r="AC2543" i="52"/>
  <c r="AD2543" i="52" s="1"/>
  <c r="AE2543" i="52" s="1"/>
  <c r="A2543" i="52"/>
  <c r="AC2639" i="52"/>
  <c r="AD2639" i="52" s="1"/>
  <c r="AE2639" i="52" s="1"/>
  <c r="A2639" i="52"/>
  <c r="AC2520" i="52"/>
  <c r="AD2520" i="52" s="1"/>
  <c r="AE2520" i="52" s="1"/>
  <c r="A2520" i="52"/>
  <c r="AC2546" i="52"/>
  <c r="AD2546" i="52" s="1"/>
  <c r="AE2546" i="52" s="1"/>
  <c r="A2546" i="52"/>
  <c r="AC2559" i="52"/>
  <c r="AD2559" i="52" s="1"/>
  <c r="AE2559" i="52" s="1"/>
  <c r="A2559" i="52"/>
  <c r="AC2499" i="52"/>
  <c r="AD2499" i="52" s="1"/>
  <c r="AE2499" i="52" s="1"/>
  <c r="A2499" i="52"/>
  <c r="AC2585" i="52"/>
  <c r="AD2585" i="52" s="1"/>
  <c r="AE2585" i="52" s="1"/>
  <c r="A2585" i="52"/>
  <c r="AC2479" i="52"/>
  <c r="AD2479" i="52" s="1"/>
  <c r="AE2479" i="52" s="1"/>
  <c r="A2479" i="52"/>
  <c r="AC2552" i="52"/>
  <c r="AD2552" i="52" s="1"/>
  <c r="AE2552" i="52" s="1"/>
  <c r="A2552" i="52"/>
  <c r="AC2564" i="52"/>
  <c r="AD2564" i="52" s="1"/>
  <c r="AE2564" i="52" s="1"/>
  <c r="A2564" i="52"/>
  <c r="AC2540" i="52"/>
  <c r="AD2540" i="52" s="1"/>
  <c r="AE2540" i="52" s="1"/>
  <c r="A2540" i="52"/>
  <c r="AC2597" i="52"/>
  <c r="AD2597" i="52" s="1"/>
  <c r="AE2597" i="52" s="1"/>
  <c r="A2597" i="52"/>
  <c r="AC2527" i="52"/>
  <c r="AD2527" i="52" s="1"/>
  <c r="AE2527" i="52" s="1"/>
  <c r="A2527" i="52"/>
  <c r="AC2628" i="52"/>
  <c r="AD2628" i="52" s="1"/>
  <c r="AE2628" i="52" s="1"/>
  <c r="A2628" i="52"/>
  <c r="AC2601" i="52"/>
  <c r="AD2601" i="52" s="1"/>
  <c r="AE2601" i="52" s="1"/>
  <c r="A2601" i="52"/>
  <c r="AC2608" i="52"/>
  <c r="AD2608" i="52" s="1"/>
  <c r="AE2608" i="52" s="1"/>
  <c r="A2608" i="52"/>
  <c r="AC2651" i="52"/>
  <c r="AD2651" i="52" s="1"/>
  <c r="AE2651" i="52" s="1"/>
  <c r="A2651" i="52"/>
  <c r="AC2591" i="52"/>
  <c r="AD2591" i="52" s="1"/>
  <c r="AE2591" i="52" s="1"/>
  <c r="A2591" i="52"/>
  <c r="AC2644" i="52"/>
  <c r="AD2644" i="52" s="1"/>
  <c r="AE2644" i="52" s="1"/>
  <c r="A2644" i="52"/>
  <c r="AC2615" i="52"/>
  <c r="AD2615" i="52" s="1"/>
  <c r="AE2615" i="52" s="1"/>
  <c r="A2615" i="52"/>
  <c r="AC2626" i="52"/>
  <c r="AD2626" i="52" s="1"/>
  <c r="AE2626" i="52" s="1"/>
  <c r="A2626" i="52"/>
  <c r="AC2495" i="52"/>
  <c r="AD2495" i="52" s="1"/>
  <c r="AE2495" i="52" s="1"/>
  <c r="A2495" i="52"/>
  <c r="AC2517" i="52"/>
  <c r="AD2517" i="52" s="1"/>
  <c r="AE2517" i="52" s="1"/>
  <c r="A2517" i="52"/>
  <c r="AC2655" i="52"/>
  <c r="AD2655" i="52" s="1"/>
  <c r="AE2655" i="52" s="1"/>
  <c r="A2655" i="52"/>
  <c r="AC2578" i="52"/>
  <c r="AD2578" i="52" s="1"/>
  <c r="AE2578" i="52" s="1"/>
  <c r="A2578" i="52"/>
  <c r="AC2550" i="52"/>
  <c r="AD2550" i="52" s="1"/>
  <c r="AE2550" i="52" s="1"/>
  <c r="A2550" i="52"/>
  <c r="AC2656" i="52"/>
  <c r="AD2656" i="52" s="1"/>
  <c r="AE2656" i="52" s="1"/>
  <c r="A2656" i="52"/>
  <c r="AC2596" i="52"/>
  <c r="AD2596" i="52" s="1"/>
  <c r="AE2596" i="52" s="1"/>
  <c r="A2596" i="52"/>
  <c r="AC2582" i="52"/>
  <c r="AD2582" i="52" s="1"/>
  <c r="AE2582" i="52" s="1"/>
  <c r="A2582" i="52"/>
  <c r="AC2535" i="52"/>
  <c r="AD2535" i="52" s="1"/>
  <c r="AE2535" i="52" s="1"/>
  <c r="A2535" i="52"/>
  <c r="AC2496" i="52"/>
  <c r="AD2496" i="52" s="1"/>
  <c r="AE2496" i="52" s="1"/>
  <c r="A2496" i="52"/>
  <c r="AC3055" i="52"/>
  <c r="AD3055" i="52" s="1"/>
  <c r="AE3055" i="52" s="1"/>
  <c r="A3055" i="52"/>
  <c r="AC2961" i="52"/>
  <c r="AD2961" i="52" s="1"/>
  <c r="AE2961" i="52" s="1"/>
  <c r="A2961" i="52"/>
  <c r="AC3050" i="52"/>
  <c r="AD3050" i="52" s="1"/>
  <c r="AE3050" i="52" s="1"/>
  <c r="A3050" i="52"/>
  <c r="AC2989" i="52"/>
  <c r="AD2989" i="52" s="1"/>
  <c r="AE2989" i="52" s="1"/>
  <c r="A2989" i="52"/>
  <c r="AC2946" i="52"/>
  <c r="AD2946" i="52" s="1"/>
  <c r="AE2946" i="52" s="1"/>
  <c r="A2946" i="52"/>
  <c r="AC2992" i="52"/>
  <c r="AD2992" i="52" s="1"/>
  <c r="AE2992" i="52" s="1"/>
  <c r="A2992" i="52"/>
  <c r="AC2925" i="52"/>
  <c r="AD2925" i="52" s="1"/>
  <c r="AE2925" i="52" s="1"/>
  <c r="A2925" i="52"/>
  <c r="AC3044" i="52"/>
  <c r="AD3044" i="52" s="1"/>
  <c r="AE3044" i="52" s="1"/>
  <c r="A3044" i="52"/>
  <c r="AC3034" i="52"/>
  <c r="AD3034" i="52" s="1"/>
  <c r="AE3034" i="52" s="1"/>
  <c r="A3034" i="52"/>
  <c r="AC3016" i="52"/>
  <c r="AD3016" i="52" s="1"/>
  <c r="AE3016" i="52" s="1"/>
  <c r="A3016" i="52"/>
  <c r="AC2994" i="52"/>
  <c r="AD2994" i="52" s="1"/>
  <c r="AE2994" i="52" s="1"/>
  <c r="A2994" i="52"/>
  <c r="AC2968" i="52"/>
  <c r="AD2968" i="52" s="1"/>
  <c r="AE2968" i="52" s="1"/>
  <c r="A2968" i="52"/>
  <c r="AC2933" i="52"/>
  <c r="AD2933" i="52" s="1"/>
  <c r="AE2933" i="52" s="1"/>
  <c r="A2933" i="52"/>
  <c r="AC3001" i="52"/>
  <c r="AD3001" i="52" s="1"/>
  <c r="AE3001" i="52" s="1"/>
  <c r="A3001" i="52"/>
  <c r="AC2986" i="52"/>
  <c r="AD2986" i="52" s="1"/>
  <c r="AE2986" i="52" s="1"/>
  <c r="A2986" i="52"/>
  <c r="AC2930" i="52"/>
  <c r="AD2930" i="52" s="1"/>
  <c r="AE2930" i="52" s="1"/>
  <c r="A2930" i="52"/>
  <c r="AC3020" i="52"/>
  <c r="AD3020" i="52" s="1"/>
  <c r="AE3020" i="52" s="1"/>
  <c r="A3020" i="52"/>
  <c r="AC2937" i="52"/>
  <c r="AD2937" i="52" s="1"/>
  <c r="AE2937" i="52" s="1"/>
  <c r="A2937" i="52"/>
  <c r="AC2954" i="52"/>
  <c r="AD2954" i="52" s="1"/>
  <c r="AE2954" i="52" s="1"/>
  <c r="A2954" i="52"/>
  <c r="AC3031" i="52"/>
  <c r="AD3031" i="52" s="1"/>
  <c r="AE3031" i="52" s="1"/>
  <c r="A3031" i="52"/>
  <c r="AC2967" i="52"/>
  <c r="AD2967" i="52" s="1"/>
  <c r="AE2967" i="52" s="1"/>
  <c r="A2967" i="52"/>
  <c r="AC3035" i="52"/>
  <c r="AD3035" i="52" s="1"/>
  <c r="AE3035" i="52" s="1"/>
  <c r="A3035" i="52"/>
  <c r="AC2976" i="52"/>
  <c r="AD2976" i="52" s="1"/>
  <c r="AE2976" i="52" s="1"/>
  <c r="A2976" i="52"/>
  <c r="AC2916" i="52"/>
  <c r="AD2916" i="52" s="1"/>
  <c r="AE2916" i="52" s="1"/>
  <c r="A2916" i="52"/>
  <c r="AC3015" i="52"/>
  <c r="AD3015" i="52" s="1"/>
  <c r="AE3015" i="52" s="1"/>
  <c r="A3015" i="52"/>
  <c r="AC2985" i="52"/>
  <c r="AD2985" i="52" s="1"/>
  <c r="AE2985" i="52" s="1"/>
  <c r="A2985" i="52"/>
  <c r="AC2952" i="52"/>
  <c r="AD2952" i="52" s="1"/>
  <c r="AE2952" i="52" s="1"/>
  <c r="A2952" i="52"/>
  <c r="AC2938" i="52"/>
  <c r="AD2938" i="52" s="1"/>
  <c r="AE2938" i="52" s="1"/>
  <c r="A2938" i="52"/>
  <c r="AC3022" i="52"/>
  <c r="AD3022" i="52" s="1"/>
  <c r="AE3022" i="52" s="1"/>
  <c r="A3022" i="52"/>
  <c r="AC2921" i="52"/>
  <c r="AD2921" i="52" s="1"/>
  <c r="AE2921" i="52" s="1"/>
  <c r="A2921" i="52"/>
  <c r="AC3029" i="52"/>
  <c r="AD3029" i="52" s="1"/>
  <c r="AE3029" i="52" s="1"/>
  <c r="A3029" i="52"/>
  <c r="AC3004" i="52"/>
  <c r="AD3004" i="52" s="1"/>
  <c r="AE3004" i="52" s="1"/>
  <c r="A3004" i="52"/>
  <c r="AC2966" i="52"/>
  <c r="AD2966" i="52" s="1"/>
  <c r="AE2966" i="52" s="1"/>
  <c r="A2966" i="52"/>
  <c r="AC2922" i="52"/>
  <c r="AD2922" i="52" s="1"/>
  <c r="AE2922" i="52" s="1"/>
  <c r="A2922" i="52"/>
  <c r="AC3048" i="52"/>
  <c r="AD3048" i="52" s="1"/>
  <c r="AE3048" i="52" s="1"/>
  <c r="A3048" i="52"/>
  <c r="AC3018" i="52"/>
  <c r="AD3018" i="52" s="1"/>
  <c r="AE3018" i="52" s="1"/>
  <c r="A3018" i="52"/>
  <c r="AC3719" i="52"/>
  <c r="AD3719" i="52" s="1"/>
  <c r="AE3719" i="52" s="1"/>
  <c r="A3719" i="52"/>
  <c r="AC3749" i="52"/>
  <c r="AD3749" i="52" s="1"/>
  <c r="AE3749" i="52" s="1"/>
  <c r="A3749" i="52"/>
  <c r="AC3451" i="52"/>
  <c r="AD3451" i="52" s="1"/>
  <c r="AE3451" i="52" s="1"/>
  <c r="A3451" i="52"/>
  <c r="AC3433" i="52"/>
  <c r="AD3433" i="52" s="1"/>
  <c r="AE3433" i="52" s="1"/>
  <c r="A3433" i="52"/>
  <c r="AC3440" i="52"/>
  <c r="AD3440" i="52" s="1"/>
  <c r="AE3440" i="52" s="1"/>
  <c r="A3440" i="52"/>
  <c r="AC3434" i="52"/>
  <c r="AD3434" i="52" s="1"/>
  <c r="AE3434" i="52" s="1"/>
  <c r="A3434" i="52"/>
  <c r="AC3446" i="52"/>
  <c r="AD3446" i="52" s="1"/>
  <c r="AE3446" i="52" s="1"/>
  <c r="A3446" i="52"/>
  <c r="AC366" i="52"/>
  <c r="AD366" i="52" s="1"/>
  <c r="AE366" i="52" s="1"/>
  <c r="A366" i="52"/>
  <c r="AC362" i="52"/>
  <c r="AD362" i="52" s="1"/>
  <c r="AE362" i="52" s="1"/>
  <c r="A362" i="52"/>
  <c r="AC357" i="52"/>
  <c r="AD357" i="52" s="1"/>
  <c r="AE357" i="52" s="1"/>
  <c r="A357" i="52"/>
  <c r="AC4782" i="52"/>
  <c r="AD4782" i="52" s="1"/>
  <c r="AE4782" i="52" s="1"/>
  <c r="A4782" i="52"/>
  <c r="AC4778" i="52"/>
  <c r="AD4778" i="52" s="1"/>
  <c r="AE4778" i="52" s="1"/>
  <c r="A4778" i="52"/>
  <c r="AC6727" i="52"/>
  <c r="AD6727" i="52" s="1"/>
  <c r="AE6727" i="52" s="1"/>
  <c r="A6727" i="52"/>
  <c r="AC6721" i="52"/>
  <c r="AD6721" i="52" s="1"/>
  <c r="AE6721" i="52" s="1"/>
  <c r="A6721" i="52"/>
  <c r="AC6725" i="52"/>
  <c r="AD6725" i="52" s="1"/>
  <c r="AE6725" i="52" s="1"/>
  <c r="A6725" i="52"/>
  <c r="AC992" i="52"/>
  <c r="AD992" i="52" s="1"/>
  <c r="AE992" i="52" s="1"/>
  <c r="A992" i="52"/>
  <c r="AC979" i="52"/>
  <c r="AD979" i="52" s="1"/>
  <c r="AE979" i="52" s="1"/>
  <c r="A979" i="52"/>
  <c r="AC984" i="52"/>
  <c r="AD984" i="52" s="1"/>
  <c r="AE984" i="52" s="1"/>
  <c r="A984" i="52"/>
  <c r="AC988" i="52"/>
  <c r="AD988" i="52" s="1"/>
  <c r="AE988" i="52" s="1"/>
  <c r="A988" i="52"/>
  <c r="AC976" i="52"/>
  <c r="AD976" i="52" s="1"/>
  <c r="AE976" i="52" s="1"/>
  <c r="A976" i="52"/>
  <c r="AC977" i="52"/>
  <c r="AD977" i="52" s="1"/>
  <c r="AE977" i="52" s="1"/>
  <c r="A977" i="52"/>
  <c r="AC6408" i="52"/>
  <c r="AD6408" i="52" s="1"/>
  <c r="AE6408" i="52" s="1"/>
  <c r="A6408" i="52"/>
  <c r="AC6445" i="52"/>
  <c r="AD6445" i="52" s="1"/>
  <c r="AE6445" i="52" s="1"/>
  <c r="A6445" i="52"/>
  <c r="AC6420" i="52"/>
  <c r="AD6420" i="52" s="1"/>
  <c r="AE6420" i="52" s="1"/>
  <c r="A6420" i="52"/>
  <c r="AC6449" i="52"/>
  <c r="AD6449" i="52" s="1"/>
  <c r="AE6449" i="52" s="1"/>
  <c r="A6449" i="52"/>
  <c r="AC6417" i="52"/>
  <c r="AD6417" i="52" s="1"/>
  <c r="AE6417" i="52" s="1"/>
  <c r="A6417" i="52"/>
  <c r="AC6461" i="52"/>
  <c r="AD6461" i="52" s="1"/>
  <c r="AE6461" i="52" s="1"/>
  <c r="A6461" i="52"/>
  <c r="AC6430" i="52"/>
  <c r="AD6430" i="52" s="1"/>
  <c r="AE6430" i="52" s="1"/>
  <c r="A6430" i="52"/>
  <c r="AC6409" i="52"/>
  <c r="AD6409" i="52" s="1"/>
  <c r="AE6409" i="52" s="1"/>
  <c r="A6409" i="52"/>
  <c r="AC6444" i="52"/>
  <c r="AD6444" i="52" s="1"/>
  <c r="AE6444" i="52" s="1"/>
  <c r="A6444" i="52"/>
  <c r="AC6432" i="52"/>
  <c r="AD6432" i="52" s="1"/>
  <c r="AE6432" i="52" s="1"/>
  <c r="A6432" i="52"/>
  <c r="AC6424" i="52"/>
  <c r="AD6424" i="52" s="1"/>
  <c r="AE6424" i="52" s="1"/>
  <c r="A6424" i="52"/>
  <c r="AC6455" i="52"/>
  <c r="AD6455" i="52" s="1"/>
  <c r="AE6455" i="52" s="1"/>
  <c r="A6455" i="52"/>
  <c r="AC6465" i="52"/>
  <c r="AD6465" i="52" s="1"/>
  <c r="AE6465" i="52" s="1"/>
  <c r="A6465" i="52"/>
  <c r="AC6450" i="52"/>
  <c r="AD6450" i="52" s="1"/>
  <c r="AE6450" i="52" s="1"/>
  <c r="A6450" i="52"/>
  <c r="AC6433" i="52"/>
  <c r="AD6433" i="52" s="1"/>
  <c r="AE6433" i="52" s="1"/>
  <c r="A6433" i="52"/>
  <c r="AC6421" i="52"/>
  <c r="AD6421" i="52" s="1"/>
  <c r="AE6421" i="52" s="1"/>
  <c r="A6421" i="52"/>
  <c r="AC5139" i="52"/>
  <c r="AD5139" i="52" s="1"/>
  <c r="AE5139" i="52" s="1"/>
  <c r="A5139" i="52"/>
  <c r="AC5145" i="52"/>
  <c r="AD5145" i="52" s="1"/>
  <c r="AE5145" i="52" s="1"/>
  <c r="A5145" i="52"/>
  <c r="AC5130" i="52"/>
  <c r="AD5130" i="52" s="1"/>
  <c r="AE5130" i="52" s="1"/>
  <c r="A5130" i="52"/>
  <c r="AC5085" i="52"/>
  <c r="AD5085" i="52" s="1"/>
  <c r="AE5085" i="52" s="1"/>
  <c r="A5085" i="52"/>
  <c r="AC5135" i="52"/>
  <c r="AD5135" i="52" s="1"/>
  <c r="AE5135" i="52" s="1"/>
  <c r="A5135" i="52"/>
  <c r="AC5048" i="52"/>
  <c r="AD5048" i="52" s="1"/>
  <c r="AE5048" i="52" s="1"/>
  <c r="A5048" i="52"/>
  <c r="AC5115" i="52"/>
  <c r="AD5115" i="52" s="1"/>
  <c r="AE5115" i="52" s="1"/>
  <c r="A5115" i="52"/>
  <c r="AC5096" i="52"/>
  <c r="AD5096" i="52" s="1"/>
  <c r="AE5096" i="52" s="1"/>
  <c r="A5096" i="52"/>
  <c r="AC5050" i="52"/>
  <c r="AD5050" i="52" s="1"/>
  <c r="AE5050" i="52" s="1"/>
  <c r="A5050" i="52"/>
  <c r="AC5042" i="52"/>
  <c r="AD5042" i="52" s="1"/>
  <c r="AE5042" i="52" s="1"/>
  <c r="A5042" i="52"/>
  <c r="AC5081" i="52"/>
  <c r="AD5081" i="52" s="1"/>
  <c r="AE5081" i="52" s="1"/>
  <c r="A5081" i="52"/>
  <c r="AC5141" i="52"/>
  <c r="AD5141" i="52" s="1"/>
  <c r="AE5141" i="52" s="1"/>
  <c r="A5141" i="52"/>
  <c r="AC5089" i="52"/>
  <c r="AD5089" i="52" s="1"/>
  <c r="AE5089" i="52" s="1"/>
  <c r="A5089" i="52"/>
  <c r="AC5055" i="52"/>
  <c r="AD5055" i="52" s="1"/>
  <c r="AE5055" i="52" s="1"/>
  <c r="A5055" i="52"/>
  <c r="AC5142" i="52"/>
  <c r="AD5142" i="52" s="1"/>
  <c r="AE5142" i="52" s="1"/>
  <c r="A5142" i="52"/>
  <c r="AC5101" i="52"/>
  <c r="AD5101" i="52" s="1"/>
  <c r="AE5101" i="52" s="1"/>
  <c r="A5101" i="52"/>
  <c r="AC5070" i="52"/>
  <c r="AD5070" i="52" s="1"/>
  <c r="AE5070" i="52" s="1"/>
  <c r="A5070" i="52"/>
  <c r="AC5119" i="52"/>
  <c r="AD5119" i="52" s="1"/>
  <c r="AE5119" i="52" s="1"/>
  <c r="A5119" i="52"/>
  <c r="AC5126" i="52"/>
  <c r="AD5126" i="52" s="1"/>
  <c r="AE5126" i="52" s="1"/>
  <c r="A5126" i="52"/>
  <c r="AC5110" i="52"/>
  <c r="AD5110" i="52" s="1"/>
  <c r="AE5110" i="52" s="1"/>
  <c r="A5110" i="52"/>
  <c r="AC5078" i="52"/>
  <c r="AD5078" i="52" s="1"/>
  <c r="AE5078" i="52" s="1"/>
  <c r="A5078" i="52"/>
  <c r="AC5056" i="52"/>
  <c r="AD5056" i="52" s="1"/>
  <c r="AE5056" i="52" s="1"/>
  <c r="A5056" i="52"/>
  <c r="AC5046" i="52"/>
  <c r="AD5046" i="52" s="1"/>
  <c r="AE5046" i="52" s="1"/>
  <c r="A5046" i="52"/>
  <c r="AC5092" i="52"/>
  <c r="AD5092" i="52" s="1"/>
  <c r="AE5092" i="52" s="1"/>
  <c r="A5092" i="52"/>
  <c r="AC5067" i="52"/>
  <c r="AD5067" i="52" s="1"/>
  <c r="AE5067" i="52" s="1"/>
  <c r="A5067" i="52"/>
  <c r="AC5102" i="52"/>
  <c r="AD5102" i="52" s="1"/>
  <c r="AE5102" i="52" s="1"/>
  <c r="A5102" i="52"/>
  <c r="AC5073" i="52"/>
  <c r="AD5073" i="52" s="1"/>
  <c r="AE5073" i="52" s="1"/>
  <c r="A5073" i="52"/>
  <c r="A6081" i="52"/>
  <c r="A6071" i="52"/>
  <c r="A6078" i="52"/>
  <c r="A6069" i="52"/>
  <c r="A6064" i="52"/>
  <c r="A6067" i="52"/>
  <c r="AC1255" i="52"/>
  <c r="AD1255" i="52" s="1"/>
  <c r="AE1255" i="52" s="1"/>
  <c r="A1255" i="52"/>
  <c r="AC1250" i="52"/>
  <c r="AD1250" i="52" s="1"/>
  <c r="AE1250" i="52" s="1"/>
  <c r="A1250" i="52"/>
  <c r="AC1246" i="52"/>
  <c r="AD1246" i="52" s="1"/>
  <c r="AE1246" i="52" s="1"/>
  <c r="A1246" i="52"/>
  <c r="AC1241" i="52"/>
  <c r="AD1241" i="52" s="1"/>
  <c r="AE1241" i="52" s="1"/>
  <c r="A1241" i="52"/>
  <c r="AC4629" i="52"/>
  <c r="AD4629" i="52" s="1"/>
  <c r="AE4629" i="52" s="1"/>
  <c r="A4629" i="52"/>
  <c r="AC4636" i="52"/>
  <c r="AD4636" i="52" s="1"/>
  <c r="AE4636" i="52" s="1"/>
  <c r="A4636" i="52"/>
  <c r="AC4613" i="52"/>
  <c r="AD4613" i="52" s="1"/>
  <c r="AE4613" i="52" s="1"/>
  <c r="A4613" i="52"/>
  <c r="AC4562" i="52"/>
  <c r="AD4562" i="52" s="1"/>
  <c r="AE4562" i="52" s="1"/>
  <c r="A4562" i="52"/>
  <c r="AC4645" i="52"/>
  <c r="AD4645" i="52" s="1"/>
  <c r="AE4645" i="52" s="1"/>
  <c r="A4645" i="52"/>
  <c r="AC4624" i="52"/>
  <c r="AD4624" i="52" s="1"/>
  <c r="AE4624" i="52" s="1"/>
  <c r="A4624" i="52"/>
  <c r="AC4611" i="52"/>
  <c r="AD4611" i="52" s="1"/>
  <c r="AE4611" i="52" s="1"/>
  <c r="A4611" i="52"/>
  <c r="AC4593" i="52"/>
  <c r="AD4593" i="52" s="1"/>
  <c r="AE4593" i="52" s="1"/>
  <c r="A4593" i="52"/>
  <c r="AC4672" i="52"/>
  <c r="AD4672" i="52" s="1"/>
  <c r="AE4672" i="52" s="1"/>
  <c r="A4672" i="52"/>
  <c r="AC4651" i="52"/>
  <c r="AD4651" i="52" s="1"/>
  <c r="AE4651" i="52" s="1"/>
  <c r="A4651" i="52"/>
  <c r="AC4660" i="52"/>
  <c r="AD4660" i="52" s="1"/>
  <c r="AE4660" i="52" s="1"/>
  <c r="A4660" i="52"/>
  <c r="AC4602" i="52"/>
  <c r="AD4602" i="52" s="1"/>
  <c r="AE4602" i="52" s="1"/>
  <c r="A4602" i="52"/>
  <c r="AC4582" i="52"/>
  <c r="AD4582" i="52" s="1"/>
  <c r="AE4582" i="52" s="1"/>
  <c r="A4582" i="52"/>
  <c r="AC4556" i="52"/>
  <c r="AD4556" i="52" s="1"/>
  <c r="AE4556" i="52" s="1"/>
  <c r="A4556" i="52"/>
  <c r="AC4595" i="52"/>
  <c r="AD4595" i="52" s="1"/>
  <c r="AE4595" i="52" s="1"/>
  <c r="A4595" i="52"/>
  <c r="AC4606" i="52"/>
  <c r="AD4606" i="52" s="1"/>
  <c r="AE4606" i="52" s="1"/>
  <c r="A4606" i="52"/>
  <c r="AC4647" i="52"/>
  <c r="AD4647" i="52" s="1"/>
  <c r="AE4647" i="52" s="1"/>
  <c r="A4647" i="52"/>
  <c r="AC4634" i="52"/>
  <c r="AD4634" i="52" s="1"/>
  <c r="AE4634" i="52" s="1"/>
  <c r="A4634" i="52"/>
  <c r="AC4617" i="52"/>
  <c r="AD4617" i="52" s="1"/>
  <c r="AE4617" i="52" s="1"/>
  <c r="A4617" i="52"/>
  <c r="AC4584" i="52"/>
  <c r="AD4584" i="52" s="1"/>
  <c r="AE4584" i="52" s="1"/>
  <c r="A4584" i="52"/>
  <c r="AC4564" i="52"/>
  <c r="AD4564" i="52" s="1"/>
  <c r="AE4564" i="52" s="1"/>
  <c r="A4564" i="52"/>
  <c r="AC4669" i="52"/>
  <c r="AD4669" i="52" s="1"/>
  <c r="AE4669" i="52" s="1"/>
  <c r="A4669" i="52"/>
  <c r="AC4661" i="52"/>
  <c r="AD4661" i="52" s="1"/>
  <c r="AE4661" i="52" s="1"/>
  <c r="A4661" i="52"/>
  <c r="AC4642" i="52"/>
  <c r="AD4642" i="52" s="1"/>
  <c r="AE4642" i="52" s="1"/>
  <c r="A4642" i="52"/>
  <c r="AC4591" i="52"/>
  <c r="AD4591" i="52" s="1"/>
  <c r="AE4591" i="52" s="1"/>
  <c r="A4591" i="52"/>
  <c r="AC4575" i="52"/>
  <c r="AD4575" i="52" s="1"/>
  <c r="AE4575" i="52" s="1"/>
  <c r="A4575" i="52"/>
  <c r="AC4572" i="52"/>
  <c r="AD4572" i="52" s="1"/>
  <c r="AE4572" i="52" s="1"/>
  <c r="A4572" i="52"/>
  <c r="AC4596" i="52"/>
  <c r="AD4596" i="52" s="1"/>
  <c r="AE4596" i="52" s="1"/>
  <c r="A4596" i="52"/>
  <c r="AC4587" i="52"/>
  <c r="AD4587" i="52" s="1"/>
  <c r="AE4587" i="52" s="1"/>
  <c r="A4587" i="52"/>
  <c r="AC4577" i="52"/>
  <c r="AD4577" i="52" s="1"/>
  <c r="AE4577" i="52" s="1"/>
  <c r="A4577" i="52"/>
  <c r="AC561" i="52"/>
  <c r="AD561" i="52" s="1"/>
  <c r="AE561" i="52" s="1"/>
  <c r="A561" i="52"/>
  <c r="AC557" i="52"/>
  <c r="AD557" i="52" s="1"/>
  <c r="AE557" i="52" s="1"/>
  <c r="A557" i="52"/>
  <c r="AC553" i="52"/>
  <c r="AD553" i="52" s="1"/>
  <c r="AE553" i="52" s="1"/>
  <c r="A553" i="52"/>
  <c r="AC388" i="52"/>
  <c r="AD388" i="52" s="1"/>
  <c r="AE388" i="52" s="1"/>
  <c r="A388" i="52"/>
  <c r="AC394" i="52"/>
  <c r="AD394" i="52" s="1"/>
  <c r="AE394" i="52" s="1"/>
  <c r="A394" i="52"/>
  <c r="AC387" i="52"/>
  <c r="AD387" i="52" s="1"/>
  <c r="AE387" i="52" s="1"/>
  <c r="A387" i="52"/>
  <c r="AC1160" i="52"/>
  <c r="AD1160" i="52" s="1"/>
  <c r="AE1160" i="52" s="1"/>
  <c r="A1160" i="52"/>
  <c r="AC1118" i="52"/>
  <c r="AD1118" i="52" s="1"/>
  <c r="AE1118" i="52" s="1"/>
  <c r="A1118" i="52"/>
  <c r="AC1157" i="52"/>
  <c r="AD1157" i="52" s="1"/>
  <c r="AE1157" i="52" s="1"/>
  <c r="A1157" i="52"/>
  <c r="AC1109" i="52"/>
  <c r="AD1109" i="52" s="1"/>
  <c r="AE1109" i="52" s="1"/>
  <c r="A1109" i="52"/>
  <c r="AC1150" i="52"/>
  <c r="AD1150" i="52" s="1"/>
  <c r="AE1150" i="52" s="1"/>
  <c r="A1150" i="52"/>
  <c r="AC1098" i="52"/>
  <c r="AD1098" i="52" s="1"/>
  <c r="AE1098" i="52" s="1"/>
  <c r="A1098" i="52"/>
  <c r="AC1161" i="52"/>
  <c r="AD1161" i="52" s="1"/>
  <c r="AE1161" i="52" s="1"/>
  <c r="A1161" i="52"/>
  <c r="AC1145" i="52"/>
  <c r="AD1145" i="52" s="1"/>
  <c r="AE1145" i="52" s="1"/>
  <c r="A1145" i="52"/>
  <c r="AC1137" i="52"/>
  <c r="AD1137" i="52" s="1"/>
  <c r="AE1137" i="52" s="1"/>
  <c r="A1137" i="52"/>
  <c r="AC1111" i="52"/>
  <c r="AD1111" i="52" s="1"/>
  <c r="AE1111" i="52" s="1"/>
  <c r="A1111" i="52"/>
  <c r="AC1138" i="52"/>
  <c r="AD1138" i="52" s="1"/>
  <c r="AE1138" i="52" s="1"/>
  <c r="A1138" i="52"/>
  <c r="AC1107" i="52"/>
  <c r="AD1107" i="52" s="1"/>
  <c r="AE1107" i="52" s="1"/>
  <c r="A1107" i="52"/>
  <c r="AC1120" i="52"/>
  <c r="AD1120" i="52" s="1"/>
  <c r="AE1120" i="52" s="1"/>
  <c r="A1120" i="52"/>
  <c r="AC1142" i="52"/>
  <c r="AD1142" i="52" s="1"/>
  <c r="AE1142" i="52" s="1"/>
  <c r="A1142" i="52"/>
  <c r="AC1125" i="52"/>
  <c r="AD1125" i="52" s="1"/>
  <c r="AE1125" i="52" s="1"/>
  <c r="A1125" i="52"/>
  <c r="AC1102" i="52"/>
  <c r="AD1102" i="52" s="1"/>
  <c r="AE1102" i="52" s="1"/>
  <c r="A1102" i="52"/>
  <c r="AC1115" i="52"/>
  <c r="AD1115" i="52" s="1"/>
  <c r="AE1115" i="52" s="1"/>
  <c r="A1115" i="52"/>
  <c r="AC1134" i="52"/>
  <c r="AD1134" i="52" s="1"/>
  <c r="AE1134" i="52" s="1"/>
  <c r="A1134" i="52"/>
  <c r="AC152" i="52"/>
  <c r="AD152" i="52" s="1"/>
  <c r="AE152" i="52" s="1"/>
  <c r="A152" i="52"/>
  <c r="AC136" i="52"/>
  <c r="AD136" i="52" s="1"/>
  <c r="AE136" i="52" s="1"/>
  <c r="A136" i="52"/>
  <c r="AC148" i="52"/>
  <c r="AD148" i="52" s="1"/>
  <c r="AE148" i="52" s="1"/>
  <c r="A148" i="52"/>
  <c r="AC144" i="52"/>
  <c r="AD144" i="52" s="1"/>
  <c r="AE144" i="52" s="1"/>
  <c r="A144" i="52"/>
  <c r="AC153" i="52"/>
  <c r="AD153" i="52" s="1"/>
  <c r="AE153" i="52" s="1"/>
  <c r="A153" i="52"/>
  <c r="AC134" i="52"/>
  <c r="AD134" i="52" s="1"/>
  <c r="AE134" i="52" s="1"/>
  <c r="A134" i="52"/>
  <c r="AC1810" i="52"/>
  <c r="AD1810" i="52" s="1"/>
  <c r="AE1810" i="52" s="1"/>
  <c r="A1810" i="52"/>
  <c r="AC1680" i="52"/>
  <c r="AD1680" i="52" s="1"/>
  <c r="AE1680" i="52" s="1"/>
  <c r="A1680" i="52"/>
  <c r="AC1329" i="52"/>
  <c r="AD1329" i="52" s="1"/>
  <c r="AE1329" i="52" s="1"/>
  <c r="A1329" i="52"/>
  <c r="AC1482" i="52"/>
  <c r="AD1482" i="52" s="1"/>
  <c r="AE1482" i="52" s="1"/>
  <c r="A1482" i="52"/>
  <c r="AC1597" i="52"/>
  <c r="AD1597" i="52" s="1"/>
  <c r="AE1597" i="52" s="1"/>
  <c r="A1597" i="52"/>
  <c r="AC1513" i="52"/>
  <c r="AD1513" i="52" s="1"/>
  <c r="AE1513" i="52" s="1"/>
  <c r="A1513" i="52"/>
  <c r="AC1323" i="52"/>
  <c r="AD1323" i="52" s="1"/>
  <c r="AE1323" i="52" s="1"/>
  <c r="A1323" i="52"/>
  <c r="AC1678" i="52"/>
  <c r="AD1678" i="52" s="1"/>
  <c r="AE1678" i="52" s="1"/>
  <c r="A1678" i="52"/>
  <c r="AC1486" i="52"/>
  <c r="AD1486" i="52" s="1"/>
  <c r="AE1486" i="52" s="1"/>
  <c r="A1486" i="52"/>
  <c r="AC1439" i="52"/>
  <c r="AD1439" i="52" s="1"/>
  <c r="AE1439" i="52" s="1"/>
  <c r="A1439" i="52"/>
  <c r="AC1882" i="52"/>
  <c r="AD1882" i="52" s="1"/>
  <c r="AE1882" i="52" s="1"/>
  <c r="A1882" i="52"/>
  <c r="AC1642" i="52"/>
  <c r="AD1642" i="52" s="1"/>
  <c r="AE1642" i="52" s="1"/>
  <c r="A1642" i="52"/>
  <c r="AC1546" i="52"/>
  <c r="AD1546" i="52" s="1"/>
  <c r="AE1546" i="52" s="1"/>
  <c r="A1546" i="52"/>
  <c r="AC1355" i="52"/>
  <c r="AD1355" i="52" s="1"/>
  <c r="AE1355" i="52" s="1"/>
  <c r="A1355" i="52"/>
  <c r="AC1904" i="52"/>
  <c r="AD1904" i="52" s="1"/>
  <c r="AE1904" i="52" s="1"/>
  <c r="A1904" i="52"/>
  <c r="AC1398" i="52"/>
  <c r="AD1398" i="52" s="1"/>
  <c r="AE1398" i="52" s="1"/>
  <c r="A1398" i="52"/>
  <c r="AC1554" i="52"/>
  <c r="AD1554" i="52" s="1"/>
  <c r="AE1554" i="52" s="1"/>
  <c r="A1554" i="52"/>
  <c r="AC1500" i="52"/>
  <c r="AD1500" i="52" s="1"/>
  <c r="AE1500" i="52" s="1"/>
  <c r="A1500" i="52"/>
  <c r="AC1609" i="52"/>
  <c r="AD1609" i="52" s="1"/>
  <c r="AE1609" i="52" s="1"/>
  <c r="A1609" i="52"/>
  <c r="AC1411" i="52"/>
  <c r="AD1411" i="52" s="1"/>
  <c r="AE1411" i="52" s="1"/>
  <c r="A1411" i="52"/>
  <c r="AC1615" i="52"/>
  <c r="AD1615" i="52" s="1"/>
  <c r="AE1615" i="52" s="1"/>
  <c r="A1615" i="52"/>
  <c r="AC1371" i="52"/>
  <c r="AD1371" i="52" s="1"/>
  <c r="AE1371" i="52" s="1"/>
  <c r="A1371" i="52"/>
  <c r="AC1736" i="52"/>
  <c r="AD1736" i="52" s="1"/>
  <c r="AE1736" i="52" s="1"/>
  <c r="A1736" i="52"/>
  <c r="AC1390" i="52"/>
  <c r="AD1390" i="52" s="1"/>
  <c r="AE1390" i="52" s="1"/>
  <c r="A1390" i="52"/>
  <c r="AC1912" i="52"/>
  <c r="AD1912" i="52" s="1"/>
  <c r="AE1912" i="52" s="1"/>
  <c r="A1912" i="52"/>
  <c r="AC1858" i="52"/>
  <c r="AD1858" i="52" s="1"/>
  <c r="AE1858" i="52" s="1"/>
  <c r="A1858" i="52"/>
  <c r="AC1445" i="52"/>
  <c r="AD1445" i="52" s="1"/>
  <c r="AE1445" i="52" s="1"/>
  <c r="A1445" i="52"/>
  <c r="AC1768" i="52"/>
  <c r="AD1768" i="52" s="1"/>
  <c r="AE1768" i="52" s="1"/>
  <c r="A1768" i="52"/>
  <c r="AC1369" i="52"/>
  <c r="AD1369" i="52" s="1"/>
  <c r="AE1369" i="52" s="1"/>
  <c r="A1369" i="52"/>
  <c r="AC1465" i="52"/>
  <c r="AD1465" i="52" s="1"/>
  <c r="AE1465" i="52" s="1"/>
  <c r="A1465" i="52"/>
  <c r="AC1630" i="52"/>
  <c r="AD1630" i="52" s="1"/>
  <c r="AE1630" i="52" s="1"/>
  <c r="A1630" i="52"/>
  <c r="AC1916" i="52"/>
  <c r="AD1916" i="52" s="1"/>
  <c r="AE1916" i="52" s="1"/>
  <c r="A1916" i="52"/>
  <c r="AC1752" i="52"/>
  <c r="AD1752" i="52" s="1"/>
  <c r="AE1752" i="52" s="1"/>
  <c r="A1752" i="52"/>
  <c r="AC1534" i="52"/>
  <c r="AD1534" i="52" s="1"/>
  <c r="AE1534" i="52" s="1"/>
  <c r="A1534" i="52"/>
  <c r="AC1756" i="52"/>
  <c r="AD1756" i="52" s="1"/>
  <c r="AE1756" i="52" s="1"/>
  <c r="A1756" i="52"/>
  <c r="AC1363" i="52"/>
  <c r="AD1363" i="52" s="1"/>
  <c r="AE1363" i="52" s="1"/>
  <c r="A1363" i="52"/>
  <c r="AC1349" i="52"/>
  <c r="AD1349" i="52" s="1"/>
  <c r="AE1349" i="52" s="1"/>
  <c r="A1349" i="52"/>
  <c r="AC1866" i="52"/>
  <c r="AD1866" i="52" s="1"/>
  <c r="AE1866" i="52" s="1"/>
  <c r="A1866" i="52"/>
  <c r="AC1802" i="52"/>
  <c r="AD1802" i="52" s="1"/>
  <c r="AE1802" i="52" s="1"/>
  <c r="A1802" i="52"/>
  <c r="AC1828" i="52"/>
  <c r="AD1828" i="52" s="1"/>
  <c r="AE1828" i="52" s="1"/>
  <c r="A1828" i="52"/>
  <c r="AC1702" i="52"/>
  <c r="AD1702" i="52" s="1"/>
  <c r="AE1702" i="52" s="1"/>
  <c r="A1702" i="52"/>
  <c r="AC1652" i="52"/>
  <c r="AD1652" i="52" s="1"/>
  <c r="AE1652" i="52" s="1"/>
  <c r="A1652" i="52"/>
  <c r="AC1400" i="52"/>
  <c r="AD1400" i="52" s="1"/>
  <c r="AE1400" i="52" s="1"/>
  <c r="A1400" i="52"/>
  <c r="AC1812" i="52"/>
  <c r="AD1812" i="52" s="1"/>
  <c r="AE1812" i="52" s="1"/>
  <c r="A1812" i="52"/>
  <c r="AC1607" i="52"/>
  <c r="AD1607" i="52" s="1"/>
  <c r="AE1607" i="52" s="1"/>
  <c r="A1607" i="52"/>
  <c r="AC1478" i="52"/>
  <c r="AD1478" i="52" s="1"/>
  <c r="AE1478" i="52" s="1"/>
  <c r="A1478" i="52"/>
  <c r="AC1708" i="52"/>
  <c r="AD1708" i="52" s="1"/>
  <c r="AE1708" i="52" s="1"/>
  <c r="A1708" i="52"/>
  <c r="AC1575" i="52"/>
  <c r="AD1575" i="52" s="1"/>
  <c r="AE1575" i="52" s="1"/>
  <c r="A1575" i="52"/>
  <c r="AC1698" i="52"/>
  <c r="AD1698" i="52" s="1"/>
  <c r="AE1698" i="52" s="1"/>
  <c r="A1698" i="52"/>
  <c r="AC1914" i="52"/>
  <c r="AD1914" i="52" s="1"/>
  <c r="AE1914" i="52" s="1"/>
  <c r="A1914" i="52"/>
  <c r="AC1648" i="52"/>
  <c r="AD1648" i="52" s="1"/>
  <c r="AE1648" i="52" s="1"/>
  <c r="A1648" i="52"/>
  <c r="AC1579" i="52"/>
  <c r="AD1579" i="52" s="1"/>
  <c r="AE1579" i="52" s="1"/>
  <c r="A1579" i="52"/>
  <c r="AC1874" i="52"/>
  <c r="AD1874" i="52" s="1"/>
  <c r="AE1874" i="52" s="1"/>
  <c r="A1874" i="52"/>
  <c r="AC1341" i="52"/>
  <c r="AD1341" i="52" s="1"/>
  <c r="AE1341" i="52" s="1"/>
  <c r="A1341" i="52"/>
  <c r="AC1662" i="52"/>
  <c r="AD1662" i="52" s="1"/>
  <c r="AE1662" i="52" s="1"/>
  <c r="A1662" i="52"/>
  <c r="AC1613" i="52"/>
  <c r="AD1613" i="52" s="1"/>
  <c r="AE1613" i="52" s="1"/>
  <c r="A1613" i="52"/>
  <c r="AC1519" i="52"/>
  <c r="AD1519" i="52" s="1"/>
  <c r="AE1519" i="52" s="1"/>
  <c r="A1519" i="52"/>
  <c r="AC1359" i="52"/>
  <c r="AD1359" i="52" s="1"/>
  <c r="AE1359" i="52" s="1"/>
  <c r="A1359" i="52"/>
  <c r="AC1636" i="52"/>
  <c r="AD1636" i="52" s="1"/>
  <c r="AE1636" i="52" s="1"/>
  <c r="A1636" i="52"/>
  <c r="AC1451" i="52"/>
  <c r="AD1451" i="52" s="1"/>
  <c r="AE1451" i="52" s="1"/>
  <c r="A1451" i="52"/>
  <c r="AC1770" i="52"/>
  <c r="AD1770" i="52" s="1"/>
  <c r="AE1770" i="52" s="1"/>
  <c r="A1770" i="52"/>
  <c r="AC1794" i="52"/>
  <c r="AD1794" i="52" s="1"/>
  <c r="AE1794" i="52" s="1"/>
  <c r="A1794" i="52"/>
  <c r="AC1407" i="52"/>
  <c r="AD1407" i="52" s="1"/>
  <c r="AE1407" i="52" s="1"/>
  <c r="A1407" i="52"/>
  <c r="AC1782" i="52"/>
  <c r="AD1782" i="52" s="1"/>
  <c r="AE1782" i="52" s="1"/>
  <c r="A1782" i="52"/>
  <c r="AC1734" i="52"/>
  <c r="AD1734" i="52" s="1"/>
  <c r="AE1734" i="52" s="1"/>
  <c r="A1734" i="52"/>
  <c r="AC1632" i="52"/>
  <c r="AD1632" i="52" s="1"/>
  <c r="AE1632" i="52" s="1"/>
  <c r="A1632" i="52"/>
  <c r="AC1563" i="52"/>
  <c r="AD1563" i="52" s="1"/>
  <c r="AE1563" i="52" s="1"/>
  <c r="A1563" i="52"/>
  <c r="AC1403" i="52"/>
  <c r="AD1403" i="52" s="1"/>
  <c r="AE1403" i="52" s="1"/>
  <c r="A1403" i="52"/>
  <c r="AC1447" i="52"/>
  <c r="AD1447" i="52" s="1"/>
  <c r="AE1447" i="52" s="1"/>
  <c r="A1447" i="52"/>
  <c r="AC1560" i="52"/>
  <c r="AD1560" i="52" s="1"/>
  <c r="AE1560" i="52" s="1"/>
  <c r="A1560" i="52"/>
  <c r="AC1417" i="52"/>
  <c r="AD1417" i="52" s="1"/>
  <c r="AE1417" i="52" s="1"/>
  <c r="A1417" i="52"/>
  <c r="AC1498" i="52"/>
  <c r="AD1498" i="52" s="1"/>
  <c r="AE1498" i="52" s="1"/>
  <c r="A1498" i="52"/>
  <c r="AC1868" i="52"/>
  <c r="AD1868" i="52" s="1"/>
  <c r="AE1868" i="52" s="1"/>
  <c r="A1868" i="52"/>
  <c r="AC1374" i="52"/>
  <c r="AD1374" i="52" s="1"/>
  <c r="AE1374" i="52" s="1"/>
  <c r="A1374" i="52"/>
  <c r="AC6293" i="52"/>
  <c r="AD6293" i="52" s="1"/>
  <c r="AE6293" i="52" s="1"/>
  <c r="A6293" i="52"/>
  <c r="AC6287" i="52"/>
  <c r="AD6287" i="52" s="1"/>
  <c r="AE6287" i="52" s="1"/>
  <c r="A6287" i="52"/>
  <c r="AC6285" i="52"/>
  <c r="AD6285" i="52" s="1"/>
  <c r="AE6285" i="52" s="1"/>
  <c r="A6285" i="52"/>
  <c r="AC6281" i="52"/>
  <c r="AD6281" i="52" s="1"/>
  <c r="AE6281" i="52" s="1"/>
  <c r="A6281" i="52"/>
  <c r="AC5238" i="52"/>
  <c r="AD5238" i="52" s="1"/>
  <c r="AE5238" i="52" s="1"/>
  <c r="A5238" i="52"/>
  <c r="AC5225" i="52"/>
  <c r="AD5225" i="52" s="1"/>
  <c r="AE5225" i="52" s="1"/>
  <c r="A5225" i="52"/>
  <c r="AC5266" i="52"/>
  <c r="AD5266" i="52" s="1"/>
  <c r="AE5266" i="52" s="1"/>
  <c r="A5266" i="52"/>
  <c r="AC5221" i="52"/>
  <c r="AD5221" i="52" s="1"/>
  <c r="AE5221" i="52" s="1"/>
  <c r="A5221" i="52"/>
  <c r="AC5259" i="52"/>
  <c r="AD5259" i="52" s="1"/>
  <c r="AE5259" i="52" s="1"/>
  <c r="A5259" i="52"/>
  <c r="AC5239" i="52"/>
  <c r="AD5239" i="52" s="1"/>
  <c r="AE5239" i="52" s="1"/>
  <c r="A5239" i="52"/>
  <c r="AC5277" i="52"/>
  <c r="AD5277" i="52" s="1"/>
  <c r="AE5277" i="52" s="1"/>
  <c r="A5277" i="52"/>
  <c r="AC5271" i="52"/>
  <c r="AD5271" i="52" s="1"/>
  <c r="AE5271" i="52" s="1"/>
  <c r="A5271" i="52"/>
  <c r="AC5234" i="52"/>
  <c r="AD5234" i="52" s="1"/>
  <c r="AE5234" i="52" s="1"/>
  <c r="A5234" i="52"/>
  <c r="AC5261" i="52"/>
  <c r="AD5261" i="52" s="1"/>
  <c r="AE5261" i="52" s="1"/>
  <c r="A5261" i="52"/>
  <c r="AC5263" i="52"/>
  <c r="AD5263" i="52" s="1"/>
  <c r="AE5263" i="52" s="1"/>
  <c r="A5263" i="52"/>
  <c r="AC5250" i="52"/>
  <c r="AD5250" i="52" s="1"/>
  <c r="AE5250" i="52" s="1"/>
  <c r="A5250" i="52"/>
  <c r="AC5240" i="52"/>
  <c r="AD5240" i="52" s="1"/>
  <c r="AE5240" i="52" s="1"/>
  <c r="A5240" i="52"/>
  <c r="AC5275" i="52"/>
  <c r="AD5275" i="52" s="1"/>
  <c r="AE5275" i="52" s="1"/>
  <c r="A5275" i="52"/>
  <c r="AC5264" i="52"/>
  <c r="AD5264" i="52" s="1"/>
  <c r="AE5264" i="52" s="1"/>
  <c r="A5264" i="52"/>
  <c r="AC5738" i="52"/>
  <c r="AD5738" i="52" s="1"/>
  <c r="AE5738" i="52" s="1"/>
  <c r="A5738" i="52"/>
  <c r="AC5724" i="52"/>
  <c r="AD5724" i="52" s="1"/>
  <c r="AE5724" i="52" s="1"/>
  <c r="A5724" i="52"/>
  <c r="AC5744" i="52"/>
  <c r="AD5744" i="52" s="1"/>
  <c r="AE5744" i="52" s="1"/>
  <c r="A5744" i="52"/>
  <c r="AC5725" i="52"/>
  <c r="AD5725" i="52" s="1"/>
  <c r="AE5725" i="52" s="1"/>
  <c r="A5725" i="52"/>
  <c r="AC5729" i="52"/>
  <c r="AD5729" i="52" s="1"/>
  <c r="AE5729" i="52" s="1"/>
  <c r="A5729" i="52"/>
  <c r="AC5727" i="52"/>
  <c r="AD5727" i="52" s="1"/>
  <c r="AE5727" i="52" s="1"/>
  <c r="A5727" i="52"/>
  <c r="AC6116" i="52"/>
  <c r="AD6116" i="52" s="1"/>
  <c r="AE6116" i="52" s="1"/>
  <c r="A6116" i="52"/>
  <c r="AC6157" i="52"/>
  <c r="AD6157" i="52" s="1"/>
  <c r="AE6157" i="52" s="1"/>
  <c r="A6157" i="52"/>
  <c r="AC6153" i="52"/>
  <c r="AD6153" i="52" s="1"/>
  <c r="AE6153" i="52" s="1"/>
  <c r="A6153" i="52"/>
  <c r="AC6149" i="52"/>
  <c r="AD6149" i="52" s="1"/>
  <c r="AE6149" i="52" s="1"/>
  <c r="A6149" i="52"/>
  <c r="AC6145" i="52"/>
  <c r="AD6145" i="52" s="1"/>
  <c r="AE6145" i="52" s="1"/>
  <c r="A6145" i="52"/>
  <c r="AC6141" i="52"/>
  <c r="AD6141" i="52" s="1"/>
  <c r="AE6141" i="52" s="1"/>
  <c r="A6141" i="52"/>
  <c r="AC6123" i="52"/>
  <c r="AD6123" i="52" s="1"/>
  <c r="AE6123" i="52" s="1"/>
  <c r="A6123" i="52"/>
  <c r="AC6112" i="52"/>
  <c r="AD6112" i="52" s="1"/>
  <c r="AE6112" i="52" s="1"/>
  <c r="A6112" i="52"/>
  <c r="AC6111" i="52"/>
  <c r="AD6111" i="52" s="1"/>
  <c r="AE6111" i="52" s="1"/>
  <c r="A6111" i="52"/>
  <c r="AC6135" i="52"/>
  <c r="AD6135" i="52" s="1"/>
  <c r="AE6135" i="52" s="1"/>
  <c r="A6135" i="52"/>
  <c r="AC6126" i="52"/>
  <c r="AD6126" i="52" s="1"/>
  <c r="AE6126" i="52" s="1"/>
  <c r="A6126" i="52"/>
  <c r="AC6108" i="52"/>
  <c r="AD6108" i="52" s="1"/>
  <c r="AE6108" i="52" s="1"/>
  <c r="A6108" i="52"/>
  <c r="AC6121" i="52"/>
  <c r="AD6121" i="52" s="1"/>
  <c r="AE6121" i="52" s="1"/>
  <c r="A6121" i="52"/>
  <c r="AC725" i="52"/>
  <c r="AD725" i="52" s="1"/>
  <c r="AE725" i="52" s="1"/>
  <c r="A725" i="52"/>
  <c r="AC713" i="52"/>
  <c r="AD713" i="52" s="1"/>
  <c r="AE713" i="52" s="1"/>
  <c r="A713" i="52"/>
  <c r="AC710" i="52"/>
  <c r="AD710" i="52" s="1"/>
  <c r="AE710" i="52" s="1"/>
  <c r="A710" i="52"/>
  <c r="AC723" i="52"/>
  <c r="AD723" i="52" s="1"/>
  <c r="AE723" i="52" s="1"/>
  <c r="A723" i="52"/>
  <c r="AC715" i="52"/>
  <c r="AD715" i="52" s="1"/>
  <c r="AE715" i="52" s="1"/>
  <c r="A715" i="52"/>
  <c r="AC1790" i="52"/>
  <c r="AD1790" i="52" s="1"/>
  <c r="AE1790" i="52" s="1"/>
  <c r="A1790" i="52"/>
  <c r="AC1474" i="52"/>
  <c r="AD1474" i="52" s="1"/>
  <c r="AE1474" i="52" s="1"/>
  <c r="A1474" i="52"/>
  <c r="AC1763" i="52"/>
  <c r="AD1763" i="52" s="1"/>
  <c r="AE1763" i="52" s="1"/>
  <c r="A1763" i="52"/>
  <c r="AC1671" i="52"/>
  <c r="AD1671" i="52" s="1"/>
  <c r="AE1671" i="52" s="1"/>
  <c r="A1671" i="52"/>
  <c r="AC1819" i="52"/>
  <c r="AD1819" i="52" s="1"/>
  <c r="AE1819" i="52" s="1"/>
  <c r="A1819" i="52"/>
  <c r="AC1837" i="52"/>
  <c r="AD1837" i="52" s="1"/>
  <c r="AE1837" i="52" s="1"/>
  <c r="A1837" i="52"/>
  <c r="AC1813" i="52"/>
  <c r="AD1813" i="52" s="1"/>
  <c r="AE1813" i="52" s="1"/>
  <c r="A1813" i="52"/>
  <c r="AC1428" i="52"/>
  <c r="AD1428" i="52" s="1"/>
  <c r="AE1428" i="52" s="1"/>
  <c r="A1428" i="52"/>
  <c r="AC1887" i="52"/>
  <c r="AD1887" i="52" s="1"/>
  <c r="AE1887" i="52" s="1"/>
  <c r="A1887" i="52"/>
  <c r="AC1592" i="52"/>
  <c r="AD1592" i="52" s="1"/>
  <c r="AE1592" i="52" s="1"/>
  <c r="A1592" i="52"/>
  <c r="AC1483" i="52"/>
  <c r="AD1483" i="52" s="1"/>
  <c r="AE1483" i="52" s="1"/>
  <c r="A1483" i="52"/>
  <c r="AC1379" i="52"/>
  <c r="AD1379" i="52" s="1"/>
  <c r="AE1379" i="52" s="1"/>
  <c r="A1379" i="52"/>
  <c r="AC1877" i="52"/>
  <c r="AD1877" i="52" s="1"/>
  <c r="AE1877" i="52" s="1"/>
  <c r="A1877" i="52"/>
  <c r="AC1620" i="52"/>
  <c r="AD1620" i="52" s="1"/>
  <c r="AE1620" i="52" s="1"/>
  <c r="A1620" i="52"/>
  <c r="AC1522" i="52"/>
  <c r="AD1522" i="52" s="1"/>
  <c r="AE1522" i="52" s="1"/>
  <c r="A1522" i="52"/>
  <c r="AC1917" i="52"/>
  <c r="AD1917" i="52" s="1"/>
  <c r="AE1917" i="52" s="1"/>
  <c r="A1917" i="52"/>
  <c r="AC1879" i="52"/>
  <c r="AD1879" i="52" s="1"/>
  <c r="AE1879" i="52" s="1"/>
  <c r="A1879" i="52"/>
  <c r="AC1381" i="52"/>
  <c r="AD1381" i="52" s="1"/>
  <c r="AE1381" i="52" s="1"/>
  <c r="A1381" i="52"/>
  <c r="AC1551" i="52"/>
  <c r="AD1551" i="52" s="1"/>
  <c r="AE1551" i="52" s="1"/>
  <c r="A1551" i="52"/>
  <c r="AC1460" i="52"/>
  <c r="AD1460" i="52" s="1"/>
  <c r="AE1460" i="52" s="1"/>
  <c r="A1460" i="52"/>
  <c r="AC1508" i="52"/>
  <c r="AD1508" i="52" s="1"/>
  <c r="AE1508" i="52" s="1"/>
  <c r="A1508" i="52"/>
  <c r="AC1568" i="52"/>
  <c r="AD1568" i="52" s="1"/>
  <c r="AE1568" i="52" s="1"/>
  <c r="A1568" i="52"/>
  <c r="AC1458" i="52"/>
  <c r="AD1458" i="52" s="1"/>
  <c r="AE1458" i="52" s="1"/>
  <c r="A1458" i="52"/>
  <c r="AC1805" i="52"/>
  <c r="AD1805" i="52" s="1"/>
  <c r="AE1805" i="52" s="1"/>
  <c r="A1805" i="52"/>
  <c r="AC1683" i="52"/>
  <c r="AD1683" i="52" s="1"/>
  <c r="AE1683" i="52" s="1"/>
  <c r="A1683" i="52"/>
  <c r="AC1821" i="52"/>
  <c r="AD1821" i="52" s="1"/>
  <c r="AE1821" i="52" s="1"/>
  <c r="A1821" i="52"/>
  <c r="AC1803" i="52"/>
  <c r="AD1803" i="52" s="1"/>
  <c r="AE1803" i="52" s="1"/>
  <c r="A1803" i="52"/>
  <c r="AC1845" i="52"/>
  <c r="AD1845" i="52" s="1"/>
  <c r="AE1845" i="52" s="1"/>
  <c r="A1845" i="52"/>
  <c r="AC1404" i="52"/>
  <c r="AD1404" i="52" s="1"/>
  <c r="AE1404" i="52" s="1"/>
  <c r="A1404" i="52"/>
  <c r="AC1841" i="52"/>
  <c r="AD1841" i="52" s="1"/>
  <c r="AE1841" i="52" s="1"/>
  <c r="A1841" i="52"/>
  <c r="AC1897" i="52"/>
  <c r="AD1897" i="52" s="1"/>
  <c r="AE1897" i="52" s="1"/>
  <c r="A1897" i="52"/>
  <c r="AC1418" i="52"/>
  <c r="AD1418" i="52" s="1"/>
  <c r="AE1418" i="52" s="1"/>
  <c r="A1418" i="52"/>
  <c r="AC1330" i="52"/>
  <c r="AD1330" i="52" s="1"/>
  <c r="AE1330" i="52" s="1"/>
  <c r="A1330" i="52"/>
  <c r="AC1899" i="52"/>
  <c r="AD1899" i="52" s="1"/>
  <c r="AE1899" i="52" s="1"/>
  <c r="A1899" i="52"/>
  <c r="AC1739" i="52"/>
  <c r="AD1739" i="52" s="1"/>
  <c r="AE1739" i="52" s="1"/>
  <c r="A1739" i="52"/>
  <c r="AC1377" i="52"/>
  <c r="AD1377" i="52" s="1"/>
  <c r="AE1377" i="52" s="1"/>
  <c r="A1377" i="52"/>
  <c r="AC1747" i="52"/>
  <c r="AD1747" i="52" s="1"/>
  <c r="AE1747" i="52" s="1"/>
  <c r="A1747" i="52"/>
  <c r="AC1849" i="52"/>
  <c r="AD1849" i="52" s="1"/>
  <c r="AE1849" i="52" s="1"/>
  <c r="A1849" i="52"/>
  <c r="AC1895" i="52"/>
  <c r="AD1895" i="52" s="1"/>
  <c r="AE1895" i="52" s="1"/>
  <c r="A1895" i="52"/>
  <c r="AC1719" i="52"/>
  <c r="AD1719" i="52" s="1"/>
  <c r="AE1719" i="52" s="1"/>
  <c r="A1719" i="52"/>
  <c r="AC1891" i="52"/>
  <c r="AD1891" i="52" s="1"/>
  <c r="AE1891" i="52" s="1"/>
  <c r="A1891" i="52"/>
  <c r="AC1807" i="52"/>
  <c r="AD1807" i="52" s="1"/>
  <c r="AE1807" i="52" s="1"/>
  <c r="A1807" i="52"/>
  <c r="AC1699" i="52"/>
  <c r="AD1699" i="52" s="1"/>
  <c r="AE1699" i="52" s="1"/>
  <c r="A1699" i="52"/>
  <c r="AC1626" i="52"/>
  <c r="AD1626" i="52" s="1"/>
  <c r="AE1626" i="52" s="1"/>
  <c r="A1626" i="52"/>
  <c r="AC1909" i="52"/>
  <c r="AD1909" i="52" s="1"/>
  <c r="AE1909" i="52" s="1"/>
  <c r="A1909" i="52"/>
  <c r="AC1757" i="52"/>
  <c r="AD1757" i="52" s="1"/>
  <c r="AE1757" i="52" s="1"/>
  <c r="A1757" i="52"/>
  <c r="AC1602" i="52"/>
  <c r="AD1602" i="52" s="1"/>
  <c r="AE1602" i="52" s="1"/>
  <c r="A1602" i="52"/>
  <c r="AC1424" i="52"/>
  <c r="AD1424" i="52" s="1"/>
  <c r="AE1424" i="52" s="1"/>
  <c r="A1424" i="52"/>
  <c r="AC1685" i="52"/>
  <c r="AD1685" i="52" s="1"/>
  <c r="AE1685" i="52" s="1"/>
  <c r="A1685" i="52"/>
  <c r="AC1346" i="52"/>
  <c r="AD1346" i="52" s="1"/>
  <c r="AE1346" i="52" s="1"/>
  <c r="A1346" i="52"/>
  <c r="AC1687" i="52"/>
  <c r="AD1687" i="52" s="1"/>
  <c r="AE1687" i="52" s="1"/>
  <c r="A1687" i="52"/>
  <c r="AC1799" i="52"/>
  <c r="AD1799" i="52" s="1"/>
  <c r="AE1799" i="52" s="1"/>
  <c r="A1799" i="52"/>
  <c r="AC1618" i="52"/>
  <c r="AD1618" i="52" s="1"/>
  <c r="AE1618" i="52" s="1"/>
  <c r="A1618" i="52"/>
  <c r="AC1487" i="52"/>
  <c r="AD1487" i="52" s="1"/>
  <c r="AE1487" i="52" s="1"/>
  <c r="A1487" i="52"/>
  <c r="AC1703" i="52"/>
  <c r="AD1703" i="52" s="1"/>
  <c r="AE1703" i="52" s="1"/>
  <c r="A1703" i="52"/>
  <c r="AC1797" i="52"/>
  <c r="AD1797" i="52" s="1"/>
  <c r="AE1797" i="52" s="1"/>
  <c r="A1797" i="52"/>
  <c r="AC1639" i="52"/>
  <c r="AD1639" i="52" s="1"/>
  <c r="AE1639" i="52" s="1"/>
  <c r="A1639" i="52"/>
  <c r="AC1600" i="52"/>
  <c r="AD1600" i="52" s="1"/>
  <c r="AE1600" i="52" s="1"/>
  <c r="A1600" i="52"/>
  <c r="AC1489" i="52"/>
  <c r="AD1489" i="52" s="1"/>
  <c r="AE1489" i="52" s="1"/>
  <c r="A1489" i="52"/>
  <c r="AC1332" i="52"/>
  <c r="AD1332" i="52" s="1"/>
  <c r="AE1332" i="52" s="1"/>
  <c r="A1332" i="52"/>
  <c r="AC1633" i="52"/>
  <c r="AD1633" i="52" s="1"/>
  <c r="AE1633" i="52" s="1"/>
  <c r="A1633" i="52"/>
  <c r="AC1375" i="52"/>
  <c r="AD1375" i="52" s="1"/>
  <c r="AE1375" i="52" s="1"/>
  <c r="A1375" i="52"/>
  <c r="AC1851" i="52"/>
  <c r="AD1851" i="52" s="1"/>
  <c r="AE1851" i="52" s="1"/>
  <c r="A1851" i="52"/>
  <c r="AC1675" i="52"/>
  <c r="AD1675" i="52" s="1"/>
  <c r="AE1675" i="52" s="1"/>
  <c r="A1675" i="52"/>
  <c r="AC1395" i="52"/>
  <c r="AD1395" i="52" s="1"/>
  <c r="AE1395" i="52" s="1"/>
  <c r="A1395" i="52"/>
  <c r="AC1777" i="52"/>
  <c r="AD1777" i="52" s="1"/>
  <c r="AE1777" i="52" s="1"/>
  <c r="A1777" i="52"/>
  <c r="AC1709" i="52"/>
  <c r="AD1709" i="52" s="1"/>
  <c r="AE1709" i="52" s="1"/>
  <c r="A1709" i="52"/>
  <c r="AC1622" i="52"/>
  <c r="AD1622" i="52" s="1"/>
  <c r="AE1622" i="52" s="1"/>
  <c r="A1622" i="52"/>
  <c r="AC1504" i="52"/>
  <c r="AD1504" i="52" s="1"/>
  <c r="AE1504" i="52" s="1"/>
  <c r="A1504" i="52"/>
  <c r="AC1366" i="52"/>
  <c r="AD1366" i="52" s="1"/>
  <c r="AE1366" i="52" s="1"/>
  <c r="A1366" i="52"/>
  <c r="AC1422" i="52"/>
  <c r="AD1422" i="52" s="1"/>
  <c r="AE1422" i="52" s="1"/>
  <c r="A1422" i="52"/>
  <c r="AC1564" i="52"/>
  <c r="AD1564" i="52" s="1"/>
  <c r="AE1564" i="52" s="1"/>
  <c r="A1564" i="52"/>
  <c r="AC1344" i="52"/>
  <c r="AD1344" i="52" s="1"/>
  <c r="AE1344" i="52" s="1"/>
  <c r="A1344" i="52"/>
  <c r="AC1470" i="52"/>
  <c r="AD1470" i="52" s="1"/>
  <c r="AE1470" i="52" s="1"/>
  <c r="A1470" i="52"/>
  <c r="AC1667" i="52"/>
  <c r="AD1667" i="52" s="1"/>
  <c r="AE1667" i="52" s="1"/>
  <c r="A1667" i="52"/>
  <c r="AC1356" i="52"/>
  <c r="AD1356" i="52" s="1"/>
  <c r="AE1356" i="52" s="1"/>
  <c r="A1356" i="52"/>
  <c r="A7004" i="52"/>
  <c r="A7021" i="52"/>
  <c r="A7015" i="52"/>
  <c r="A7011" i="52"/>
  <c r="A7006" i="52"/>
  <c r="A6968" i="52"/>
  <c r="A6964" i="52"/>
  <c r="A6960" i="52"/>
  <c r="A6956" i="52"/>
  <c r="AC903" i="52"/>
  <c r="AD903" i="52" s="1"/>
  <c r="AE903" i="52" s="1"/>
  <c r="A903" i="52"/>
  <c r="AC896" i="52"/>
  <c r="AD896" i="52" s="1"/>
  <c r="AE896" i="52" s="1"/>
  <c r="A896" i="52"/>
  <c r="AC889" i="52"/>
  <c r="AD889" i="52" s="1"/>
  <c r="AE889" i="52" s="1"/>
  <c r="A889" i="52"/>
  <c r="AC898" i="52"/>
  <c r="AD898" i="52" s="1"/>
  <c r="AE898" i="52" s="1"/>
  <c r="A898" i="52"/>
  <c r="AC905" i="52"/>
  <c r="AD905" i="52" s="1"/>
  <c r="AE905" i="52" s="1"/>
  <c r="A905" i="52"/>
  <c r="AC3462" i="52"/>
  <c r="AD3462" i="52" s="1"/>
  <c r="AE3462" i="52" s="1"/>
  <c r="A3462" i="52"/>
  <c r="AC3455" i="52"/>
  <c r="AD3455" i="52" s="1"/>
  <c r="AE3455" i="52" s="1"/>
  <c r="A3455" i="52"/>
  <c r="AC3452" i="52"/>
  <c r="AD3452" i="52" s="1"/>
  <c r="AE3452" i="52" s="1"/>
  <c r="A3452" i="52"/>
  <c r="AC2373" i="52"/>
  <c r="AD2373" i="52" s="1"/>
  <c r="AE2373" i="52" s="1"/>
  <c r="A2373" i="52"/>
  <c r="AC2454" i="52"/>
  <c r="AD2454" i="52" s="1"/>
  <c r="AE2454" i="52" s="1"/>
  <c r="A2454" i="52"/>
  <c r="AC2386" i="52"/>
  <c r="AD2386" i="52" s="1"/>
  <c r="AE2386" i="52" s="1"/>
  <c r="A2386" i="52"/>
  <c r="AC2360" i="52"/>
  <c r="AD2360" i="52" s="1"/>
  <c r="AE2360" i="52" s="1"/>
  <c r="A2360" i="52"/>
  <c r="AC2441" i="52"/>
  <c r="AD2441" i="52" s="1"/>
  <c r="AE2441" i="52" s="1"/>
  <c r="A2441" i="52"/>
  <c r="AC2410" i="52"/>
  <c r="AD2410" i="52" s="1"/>
  <c r="AE2410" i="52" s="1"/>
  <c r="A2410" i="52"/>
  <c r="AC2385" i="52"/>
  <c r="AD2385" i="52" s="1"/>
  <c r="AE2385" i="52" s="1"/>
  <c r="A2385" i="52"/>
  <c r="AC2362" i="52"/>
  <c r="AD2362" i="52" s="1"/>
  <c r="AE2362" i="52" s="1"/>
  <c r="A2362" i="52"/>
  <c r="AC2356" i="52"/>
  <c r="AD2356" i="52" s="1"/>
  <c r="AE2356" i="52" s="1"/>
  <c r="A2356" i="52"/>
  <c r="AC2452" i="52"/>
  <c r="AD2452" i="52" s="1"/>
  <c r="AE2452" i="52" s="1"/>
  <c r="A2452" i="52"/>
  <c r="AC2421" i="52"/>
  <c r="AD2421" i="52" s="1"/>
  <c r="AE2421" i="52" s="1"/>
  <c r="A2421" i="52"/>
  <c r="AC2404" i="52"/>
  <c r="AD2404" i="52" s="1"/>
  <c r="AE2404" i="52" s="1"/>
  <c r="A2404" i="52"/>
  <c r="AC2387" i="52"/>
  <c r="AD2387" i="52" s="1"/>
  <c r="AE2387" i="52" s="1"/>
  <c r="A2387" i="52"/>
  <c r="AC2366" i="52"/>
  <c r="AD2366" i="52" s="1"/>
  <c r="AE2366" i="52" s="1"/>
  <c r="A2366" i="52"/>
  <c r="AC2446" i="52"/>
  <c r="AD2446" i="52" s="1"/>
  <c r="AE2446" i="52" s="1"/>
  <c r="A2446" i="52"/>
  <c r="AC2369" i="52"/>
  <c r="AD2369" i="52" s="1"/>
  <c r="AE2369" i="52" s="1"/>
  <c r="A2369" i="52"/>
  <c r="AC2370" i="52"/>
  <c r="AD2370" i="52" s="1"/>
  <c r="AE2370" i="52" s="1"/>
  <c r="A2370" i="52"/>
  <c r="AC2427" i="52"/>
  <c r="AD2427" i="52" s="1"/>
  <c r="AE2427" i="52" s="1"/>
  <c r="A2427" i="52"/>
  <c r="AC2355" i="52"/>
  <c r="AD2355" i="52" s="1"/>
  <c r="AE2355" i="52" s="1"/>
  <c r="A2355" i="52"/>
  <c r="AC2400" i="52"/>
  <c r="AD2400" i="52" s="1"/>
  <c r="AE2400" i="52" s="1"/>
  <c r="A2400" i="52"/>
  <c r="AC2430" i="52"/>
  <c r="AD2430" i="52" s="1"/>
  <c r="AE2430" i="52" s="1"/>
  <c r="A2430" i="52"/>
  <c r="AC2396" i="52"/>
  <c r="AD2396" i="52" s="1"/>
  <c r="AE2396" i="52" s="1"/>
  <c r="A2396" i="52"/>
  <c r="AC2372" i="52"/>
  <c r="AD2372" i="52" s="1"/>
  <c r="AE2372" i="52" s="1"/>
  <c r="A2372" i="52"/>
  <c r="AC2429" i="52"/>
  <c r="AD2429" i="52" s="1"/>
  <c r="AE2429" i="52" s="1"/>
  <c r="A2429" i="52"/>
  <c r="AC2379" i="52"/>
  <c r="AD2379" i="52" s="1"/>
  <c r="AE2379" i="52" s="1"/>
  <c r="A2379" i="52"/>
  <c r="AC2389" i="52"/>
  <c r="AD2389" i="52" s="1"/>
  <c r="AE2389" i="52" s="1"/>
  <c r="A2389" i="52"/>
  <c r="AC2423" i="52"/>
  <c r="AD2423" i="52" s="1"/>
  <c r="AE2423" i="52" s="1"/>
  <c r="A2423" i="52"/>
  <c r="AC3354" i="52"/>
  <c r="AD3354" i="52" s="1"/>
  <c r="AE3354" i="52" s="1"/>
  <c r="A3354" i="52"/>
  <c r="AC3337" i="52"/>
  <c r="AD3337" i="52" s="1"/>
  <c r="AE3337" i="52" s="1"/>
  <c r="A3337" i="52"/>
  <c r="AC3315" i="52"/>
  <c r="AD3315" i="52" s="1"/>
  <c r="AE3315" i="52" s="1"/>
  <c r="A3315" i="52"/>
  <c r="AC3367" i="52"/>
  <c r="AD3367" i="52" s="1"/>
  <c r="AE3367" i="52" s="1"/>
  <c r="A3367" i="52"/>
  <c r="AC3358" i="52"/>
  <c r="AD3358" i="52" s="1"/>
  <c r="AE3358" i="52" s="1"/>
  <c r="A3358" i="52"/>
  <c r="AC3334" i="52"/>
  <c r="AD3334" i="52" s="1"/>
  <c r="AE3334" i="52" s="1"/>
  <c r="A3334" i="52"/>
  <c r="AC3327" i="52"/>
  <c r="AD3327" i="52" s="1"/>
  <c r="AE3327" i="52" s="1"/>
  <c r="A3327" i="52"/>
  <c r="AC3339" i="52"/>
  <c r="AD3339" i="52" s="1"/>
  <c r="AE3339" i="52" s="1"/>
  <c r="A3339" i="52"/>
  <c r="AC3317" i="52"/>
  <c r="AD3317" i="52" s="1"/>
  <c r="AE3317" i="52" s="1"/>
  <c r="A3317" i="52"/>
  <c r="AC3366" i="52"/>
  <c r="AD3366" i="52" s="1"/>
  <c r="AE3366" i="52" s="1"/>
  <c r="A3366" i="52"/>
  <c r="AC3330" i="52"/>
  <c r="AD3330" i="52" s="1"/>
  <c r="AE3330" i="52" s="1"/>
  <c r="A3330" i="52"/>
  <c r="AC3335" i="52"/>
  <c r="AD3335" i="52" s="1"/>
  <c r="AE3335" i="52" s="1"/>
  <c r="A3335" i="52"/>
  <c r="AC3323" i="52"/>
  <c r="AD3323" i="52" s="1"/>
  <c r="AE3323" i="52" s="1"/>
  <c r="A3323" i="52"/>
  <c r="AC3361" i="52"/>
  <c r="AD3361" i="52" s="1"/>
  <c r="AE3361" i="52" s="1"/>
  <c r="A3361" i="52"/>
  <c r="AC6195" i="52"/>
  <c r="AD6195" i="52" s="1"/>
  <c r="AE6195" i="52" s="1"/>
  <c r="A6195" i="52"/>
  <c r="AC6212" i="52"/>
  <c r="AD6212" i="52" s="1"/>
  <c r="AE6212" i="52" s="1"/>
  <c r="A6212" i="52"/>
  <c r="AC6210" i="52"/>
  <c r="AD6210" i="52" s="1"/>
  <c r="AE6210" i="52" s="1"/>
  <c r="A6210" i="52"/>
  <c r="AC6192" i="52"/>
  <c r="AD6192" i="52" s="1"/>
  <c r="AE6192" i="52" s="1"/>
  <c r="A6192" i="52"/>
  <c r="AC6191" i="52"/>
  <c r="AD6191" i="52" s="1"/>
  <c r="AE6191" i="52" s="1"/>
  <c r="A6191" i="52"/>
  <c r="AC6218" i="52"/>
  <c r="AD6218" i="52" s="1"/>
  <c r="AE6218" i="52" s="1"/>
  <c r="A6218" i="52"/>
  <c r="AC6208" i="52"/>
  <c r="AD6208" i="52" s="1"/>
  <c r="AE6208" i="52" s="1"/>
  <c r="A6208" i="52"/>
  <c r="AC6220" i="52"/>
  <c r="AD6220" i="52" s="1"/>
  <c r="AE6220" i="52" s="1"/>
  <c r="A6220" i="52"/>
  <c r="AC6199" i="52"/>
  <c r="AD6199" i="52" s="1"/>
  <c r="AE6199" i="52" s="1"/>
  <c r="A6199" i="52"/>
  <c r="AC6214" i="52"/>
  <c r="AD6214" i="52" s="1"/>
  <c r="AE6214" i="52" s="1"/>
  <c r="A6214" i="52"/>
  <c r="AC829" i="52"/>
  <c r="AD829" i="52" s="1"/>
  <c r="AE829" i="52" s="1"/>
  <c r="A829" i="52"/>
  <c r="AC826" i="52"/>
  <c r="AD826" i="52" s="1"/>
  <c r="AE826" i="52" s="1"/>
  <c r="A826" i="52"/>
  <c r="AC832" i="52"/>
  <c r="AD832" i="52" s="1"/>
  <c r="AE832" i="52" s="1"/>
  <c r="A832" i="52"/>
  <c r="AC5640" i="52"/>
  <c r="AD5640" i="52" s="1"/>
  <c r="AE5640" i="52" s="1"/>
  <c r="A5640" i="52"/>
  <c r="AC5644" i="52"/>
  <c r="AD5644" i="52" s="1"/>
  <c r="AE5644" i="52" s="1"/>
  <c r="A5644" i="52"/>
  <c r="AC5643" i="52"/>
  <c r="AD5643" i="52" s="1"/>
  <c r="AE5643" i="52" s="1"/>
  <c r="A5643" i="52"/>
  <c r="AC5637" i="52"/>
  <c r="AD5637" i="52" s="1"/>
  <c r="AE5637" i="52" s="1"/>
  <c r="A5637" i="52"/>
  <c r="AC3181" i="52"/>
  <c r="AD3181" i="52" s="1"/>
  <c r="AE3181" i="52" s="1"/>
  <c r="A3181" i="52"/>
  <c r="AC3125" i="52"/>
  <c r="AD3125" i="52" s="1"/>
  <c r="AE3125" i="52" s="1"/>
  <c r="A3125" i="52"/>
  <c r="AC3169" i="52"/>
  <c r="AD3169" i="52" s="1"/>
  <c r="AE3169" i="52" s="1"/>
  <c r="A3169" i="52"/>
  <c r="AC3149" i="52"/>
  <c r="AD3149" i="52" s="1"/>
  <c r="AE3149" i="52" s="1"/>
  <c r="A3149" i="52"/>
  <c r="AC3115" i="52"/>
  <c r="AD3115" i="52" s="1"/>
  <c r="AE3115" i="52" s="1"/>
  <c r="A3115" i="52"/>
  <c r="AC3197" i="52"/>
  <c r="AD3197" i="52" s="1"/>
  <c r="AE3197" i="52" s="1"/>
  <c r="A3197" i="52"/>
  <c r="AC3145" i="52"/>
  <c r="AD3145" i="52" s="1"/>
  <c r="AE3145" i="52" s="1"/>
  <c r="A3145" i="52"/>
  <c r="AC3065" i="52"/>
  <c r="AD3065" i="52" s="1"/>
  <c r="AE3065" i="52" s="1"/>
  <c r="A3065" i="52"/>
  <c r="AC3190" i="52"/>
  <c r="AD3190" i="52" s="1"/>
  <c r="AE3190" i="52" s="1"/>
  <c r="A3190" i="52"/>
  <c r="AC3091" i="52"/>
  <c r="AD3091" i="52" s="1"/>
  <c r="AE3091" i="52" s="1"/>
  <c r="A3091" i="52"/>
  <c r="AC3102" i="52"/>
  <c r="AD3102" i="52" s="1"/>
  <c r="AE3102" i="52" s="1"/>
  <c r="A3102" i="52"/>
  <c r="AC3058" i="52"/>
  <c r="AD3058" i="52" s="1"/>
  <c r="AE3058" i="52" s="1"/>
  <c r="A3058" i="52"/>
  <c r="AC3092" i="52"/>
  <c r="AD3092" i="52" s="1"/>
  <c r="AE3092" i="52" s="1"/>
  <c r="A3092" i="52"/>
  <c r="AC3062" i="52"/>
  <c r="AD3062" i="52" s="1"/>
  <c r="AE3062" i="52" s="1"/>
  <c r="A3062" i="52"/>
  <c r="AC3076" i="52"/>
  <c r="AD3076" i="52" s="1"/>
  <c r="AE3076" i="52" s="1"/>
  <c r="A3076" i="52"/>
  <c r="AC3088" i="52"/>
  <c r="AD3088" i="52" s="1"/>
  <c r="AE3088" i="52" s="1"/>
  <c r="A3088" i="52"/>
  <c r="AC3095" i="52"/>
  <c r="AD3095" i="52" s="1"/>
  <c r="AE3095" i="52" s="1"/>
  <c r="A3095" i="52"/>
  <c r="AC3214" i="52"/>
  <c r="AD3214" i="52" s="1"/>
  <c r="AE3214" i="52" s="1"/>
  <c r="A3214" i="52"/>
  <c r="AC3133" i="52"/>
  <c r="AD3133" i="52" s="1"/>
  <c r="AE3133" i="52" s="1"/>
  <c r="A3133" i="52"/>
  <c r="AC3094" i="52"/>
  <c r="AD3094" i="52" s="1"/>
  <c r="AE3094" i="52" s="1"/>
  <c r="A3094" i="52"/>
  <c r="AC3193" i="52"/>
  <c r="AD3193" i="52" s="1"/>
  <c r="AE3193" i="52" s="1"/>
  <c r="A3193" i="52"/>
  <c r="AC3100" i="52"/>
  <c r="AD3100" i="52" s="1"/>
  <c r="AE3100" i="52" s="1"/>
  <c r="A3100" i="52"/>
  <c r="AC3185" i="52"/>
  <c r="AD3185" i="52" s="1"/>
  <c r="AE3185" i="52" s="1"/>
  <c r="A3185" i="52"/>
  <c r="AC3099" i="52"/>
  <c r="AD3099" i="52" s="1"/>
  <c r="AE3099" i="52" s="1"/>
  <c r="A3099" i="52"/>
  <c r="AC3108" i="52"/>
  <c r="AD3108" i="52" s="1"/>
  <c r="AE3108" i="52" s="1"/>
  <c r="A3108" i="52"/>
  <c r="AC3117" i="52"/>
  <c r="AD3117" i="52" s="1"/>
  <c r="AE3117" i="52" s="1"/>
  <c r="A3117" i="52"/>
  <c r="AC3118" i="52"/>
  <c r="AD3118" i="52" s="1"/>
  <c r="AE3118" i="52" s="1"/>
  <c r="A3118" i="52"/>
  <c r="AC3126" i="52"/>
  <c r="AD3126" i="52" s="1"/>
  <c r="AE3126" i="52" s="1"/>
  <c r="A3126" i="52"/>
  <c r="AC3077" i="52"/>
  <c r="AD3077" i="52" s="1"/>
  <c r="AE3077" i="52" s="1"/>
  <c r="A3077" i="52"/>
  <c r="AC3147" i="52"/>
  <c r="AD3147" i="52" s="1"/>
  <c r="AE3147" i="52" s="1"/>
  <c r="A3147" i="52"/>
  <c r="AC3186" i="52"/>
  <c r="AD3186" i="52" s="1"/>
  <c r="AE3186" i="52" s="1"/>
  <c r="A3186" i="52"/>
  <c r="AC3148" i="52"/>
  <c r="AD3148" i="52" s="1"/>
  <c r="AE3148" i="52" s="1"/>
  <c r="A3148" i="52"/>
  <c r="AC3217" i="52"/>
  <c r="AD3217" i="52" s="1"/>
  <c r="AE3217" i="52" s="1"/>
  <c r="A3217" i="52"/>
  <c r="AC3143" i="52"/>
  <c r="AD3143" i="52" s="1"/>
  <c r="AE3143" i="52" s="1"/>
  <c r="A3143" i="52"/>
  <c r="AC3066" i="52"/>
  <c r="AD3066" i="52" s="1"/>
  <c r="AE3066" i="52" s="1"/>
  <c r="A3066" i="52"/>
  <c r="AC3163" i="52"/>
  <c r="AD3163" i="52" s="1"/>
  <c r="AE3163" i="52" s="1"/>
  <c r="A3163" i="52"/>
  <c r="AC3188" i="52"/>
  <c r="AD3188" i="52" s="1"/>
  <c r="AE3188" i="52" s="1"/>
  <c r="A3188" i="52"/>
  <c r="AC3206" i="52"/>
  <c r="AD3206" i="52" s="1"/>
  <c r="AE3206" i="52" s="1"/>
  <c r="A3206" i="52"/>
  <c r="AC3110" i="52"/>
  <c r="AD3110" i="52" s="1"/>
  <c r="AE3110" i="52" s="1"/>
  <c r="A3110" i="52"/>
  <c r="AC3083" i="52"/>
  <c r="AD3083" i="52" s="1"/>
  <c r="AE3083" i="52" s="1"/>
  <c r="A3083" i="52"/>
  <c r="AC161" i="52"/>
  <c r="AD161" i="52" s="1"/>
  <c r="AE161" i="52" s="1"/>
  <c r="A161" i="52"/>
  <c r="AC156" i="52"/>
  <c r="AD156" i="52" s="1"/>
  <c r="AE156" i="52" s="1"/>
  <c r="A156" i="52"/>
  <c r="AC162" i="52"/>
  <c r="AD162" i="52" s="1"/>
  <c r="AE162" i="52" s="1"/>
  <c r="A162" i="52"/>
  <c r="AC610" i="52"/>
  <c r="AD610" i="52" s="1"/>
  <c r="AE610" i="52" s="1"/>
  <c r="A610" i="52"/>
  <c r="AC622" i="52"/>
  <c r="AD622" i="52" s="1"/>
  <c r="AE622" i="52" s="1"/>
  <c r="A622" i="52"/>
  <c r="AC606" i="52"/>
  <c r="AD606" i="52" s="1"/>
  <c r="AE606" i="52" s="1"/>
  <c r="A606" i="52"/>
  <c r="AC608" i="52"/>
  <c r="AD608" i="52" s="1"/>
  <c r="AE608" i="52" s="1"/>
  <c r="A608" i="52"/>
  <c r="AC614" i="52"/>
  <c r="AD614" i="52" s="1"/>
  <c r="AE614" i="52" s="1"/>
  <c r="A614" i="52"/>
  <c r="AC5672" i="52"/>
  <c r="AD5672" i="52" s="1"/>
  <c r="AE5672" i="52" s="1"/>
  <c r="A5672" i="52"/>
  <c r="AC5680" i="52"/>
  <c r="AD5680" i="52" s="1"/>
  <c r="AE5680" i="52" s="1"/>
  <c r="A5680" i="52"/>
  <c r="AC5678" i="52"/>
  <c r="AD5678" i="52" s="1"/>
  <c r="AE5678" i="52" s="1"/>
  <c r="A5678" i="52"/>
  <c r="AC5673" i="52"/>
  <c r="AD5673" i="52" s="1"/>
  <c r="AE5673" i="52" s="1"/>
  <c r="A5673" i="52"/>
  <c r="AC1073" i="52"/>
  <c r="AD1073" i="52" s="1"/>
  <c r="AE1073" i="52" s="1"/>
  <c r="A1073" i="52"/>
  <c r="AC1086" i="52"/>
  <c r="AD1086" i="52" s="1"/>
  <c r="AE1086" i="52" s="1"/>
  <c r="A1086" i="52"/>
  <c r="AC1064" i="52"/>
  <c r="AD1064" i="52" s="1"/>
  <c r="AE1064" i="52" s="1"/>
  <c r="A1064" i="52"/>
  <c r="AC1084" i="52"/>
  <c r="AD1084" i="52" s="1"/>
  <c r="AE1084" i="52" s="1"/>
  <c r="A1084" i="52"/>
  <c r="AC1067" i="52"/>
  <c r="AD1067" i="52" s="1"/>
  <c r="AE1067" i="52" s="1"/>
  <c r="A1067" i="52"/>
  <c r="AC1078" i="52"/>
  <c r="AD1078" i="52" s="1"/>
  <c r="AE1078" i="52" s="1"/>
  <c r="A1078" i="52"/>
  <c r="AC3413" i="52"/>
  <c r="AD3413" i="52" s="1"/>
  <c r="AE3413" i="52" s="1"/>
  <c r="A3413" i="52"/>
  <c r="AC3410" i="52"/>
  <c r="AD3410" i="52" s="1"/>
  <c r="AE3410" i="52" s="1"/>
  <c r="A3410" i="52"/>
  <c r="AC3404" i="52"/>
  <c r="AD3404" i="52" s="1"/>
  <c r="AE3404" i="52" s="1"/>
  <c r="A3404" i="52"/>
  <c r="AC3418" i="52"/>
  <c r="AD3418" i="52" s="1"/>
  <c r="AE3418" i="52" s="1"/>
  <c r="A3418" i="52"/>
  <c r="AC3411" i="52"/>
  <c r="AD3411" i="52" s="1"/>
  <c r="AE3411" i="52" s="1"/>
  <c r="A3411" i="52"/>
  <c r="AC3430" i="52"/>
  <c r="AD3430" i="52" s="1"/>
  <c r="AE3430" i="52" s="1"/>
  <c r="A3430" i="52"/>
  <c r="AC3421" i="52"/>
  <c r="AD3421" i="52" s="1"/>
  <c r="AE3421" i="52" s="1"/>
  <c r="A3421" i="52"/>
  <c r="AC3425" i="52"/>
  <c r="AD3425" i="52" s="1"/>
  <c r="AE3425" i="52" s="1"/>
  <c r="A3425" i="52"/>
  <c r="AC6716" i="52"/>
  <c r="AD6716" i="52" s="1"/>
  <c r="AE6716" i="52" s="1"/>
  <c r="A6716" i="52"/>
  <c r="AC6712" i="52"/>
  <c r="AD6712" i="52" s="1"/>
  <c r="AE6712" i="52" s="1"/>
  <c r="A6712" i="52"/>
  <c r="AC6898" i="52"/>
  <c r="AD6898" i="52" s="1"/>
  <c r="AE6898" i="52" s="1"/>
  <c r="A6898" i="52"/>
  <c r="AC6917" i="52"/>
  <c r="AD6917" i="52" s="1"/>
  <c r="AE6917" i="52" s="1"/>
  <c r="A6917" i="52"/>
  <c r="AC6928" i="52"/>
  <c r="AD6928" i="52" s="1"/>
  <c r="AE6928" i="52" s="1"/>
  <c r="A6928" i="52"/>
  <c r="AC6871" i="52"/>
  <c r="AD6871" i="52" s="1"/>
  <c r="AE6871" i="52" s="1"/>
  <c r="A6871" i="52"/>
  <c r="AC6923" i="52"/>
  <c r="AD6923" i="52" s="1"/>
  <c r="AE6923" i="52" s="1"/>
  <c r="A6923" i="52"/>
  <c r="AC6902" i="52"/>
  <c r="AD6902" i="52" s="1"/>
  <c r="AE6902" i="52" s="1"/>
  <c r="A6902" i="52"/>
  <c r="AC6867" i="52"/>
  <c r="AD6867" i="52" s="1"/>
  <c r="AE6867" i="52" s="1"/>
  <c r="A6867" i="52"/>
  <c r="AC6921" i="52"/>
  <c r="AD6921" i="52" s="1"/>
  <c r="AE6921" i="52" s="1"/>
  <c r="A6921" i="52"/>
  <c r="AC6885" i="52"/>
  <c r="AD6885" i="52" s="1"/>
  <c r="AE6885" i="52" s="1"/>
  <c r="A6885" i="52"/>
  <c r="AC6868" i="52"/>
  <c r="AD6868" i="52" s="1"/>
  <c r="AE6868" i="52" s="1"/>
  <c r="A6868" i="52"/>
  <c r="AC6910" i="52"/>
  <c r="AD6910" i="52" s="1"/>
  <c r="AE6910" i="52" s="1"/>
  <c r="A6910" i="52"/>
  <c r="AC6895" i="52"/>
  <c r="AD6895" i="52" s="1"/>
  <c r="AE6895" i="52" s="1"/>
  <c r="A6895" i="52"/>
  <c r="AC6874" i="52"/>
  <c r="AD6874" i="52" s="1"/>
  <c r="AE6874" i="52" s="1"/>
  <c r="A6874" i="52"/>
  <c r="AC6886" i="52"/>
  <c r="AD6886" i="52" s="1"/>
  <c r="AE6886" i="52" s="1"/>
  <c r="A6886" i="52"/>
  <c r="AC6919" i="52"/>
  <c r="AD6919" i="52" s="1"/>
  <c r="AE6919" i="52" s="1"/>
  <c r="A6919" i="52"/>
  <c r="AC6925" i="52"/>
  <c r="AD6925" i="52" s="1"/>
  <c r="AE6925" i="52" s="1"/>
  <c r="A6925" i="52"/>
  <c r="AC6880" i="52"/>
  <c r="AD6880" i="52" s="1"/>
  <c r="AE6880" i="52" s="1"/>
  <c r="A6880" i="52"/>
  <c r="AC6896" i="52"/>
  <c r="AD6896" i="52" s="1"/>
  <c r="AE6896" i="52" s="1"/>
  <c r="A6896" i="52"/>
  <c r="AC6920" i="52"/>
  <c r="AD6920" i="52" s="1"/>
  <c r="AE6920" i="52" s="1"/>
  <c r="A6920" i="52"/>
  <c r="AC6300" i="52"/>
  <c r="AD6300" i="52" s="1"/>
  <c r="AE6300" i="52" s="1"/>
  <c r="A6300" i="52"/>
  <c r="AC6368" i="52"/>
  <c r="AD6368" i="52" s="1"/>
  <c r="AE6368" i="52" s="1"/>
  <c r="A6368" i="52"/>
  <c r="AC6354" i="52"/>
  <c r="AD6354" i="52" s="1"/>
  <c r="AE6354" i="52" s="1"/>
  <c r="A6354" i="52"/>
  <c r="AC6314" i="52"/>
  <c r="AD6314" i="52" s="1"/>
  <c r="AE6314" i="52" s="1"/>
  <c r="A6314" i="52"/>
  <c r="AC6378" i="52"/>
  <c r="AD6378" i="52" s="1"/>
  <c r="AE6378" i="52" s="1"/>
  <c r="A6378" i="52"/>
  <c r="AC6326" i="52"/>
  <c r="AD6326" i="52" s="1"/>
  <c r="AE6326" i="52" s="1"/>
  <c r="A6326" i="52"/>
  <c r="AC6306" i="52"/>
  <c r="AD6306" i="52" s="1"/>
  <c r="AE6306" i="52" s="1"/>
  <c r="A6306" i="52"/>
  <c r="AC6372" i="52"/>
  <c r="AD6372" i="52" s="1"/>
  <c r="AE6372" i="52" s="1"/>
  <c r="A6372" i="52"/>
  <c r="AC6343" i="52"/>
  <c r="AD6343" i="52" s="1"/>
  <c r="AE6343" i="52" s="1"/>
  <c r="A6343" i="52"/>
  <c r="AC6332" i="52"/>
  <c r="AD6332" i="52" s="1"/>
  <c r="AE6332" i="52" s="1"/>
  <c r="A6332" i="52"/>
  <c r="AC6301" i="52"/>
  <c r="AD6301" i="52" s="1"/>
  <c r="AE6301" i="52" s="1"/>
  <c r="A6301" i="52"/>
  <c r="AC6351" i="52"/>
  <c r="AD6351" i="52" s="1"/>
  <c r="AE6351" i="52" s="1"/>
  <c r="A6351" i="52"/>
  <c r="AC6330" i="52"/>
  <c r="AD6330" i="52" s="1"/>
  <c r="AE6330" i="52" s="1"/>
  <c r="A6330" i="52"/>
  <c r="AC6302" i="52"/>
  <c r="AD6302" i="52" s="1"/>
  <c r="AE6302" i="52" s="1"/>
  <c r="A6302" i="52"/>
  <c r="AC6353" i="52"/>
  <c r="AD6353" i="52" s="1"/>
  <c r="AE6353" i="52" s="1"/>
  <c r="A6353" i="52"/>
  <c r="AC6322" i="52"/>
  <c r="AD6322" i="52" s="1"/>
  <c r="AE6322" i="52" s="1"/>
  <c r="A6322" i="52"/>
  <c r="AC6318" i="52"/>
  <c r="AD6318" i="52" s="1"/>
  <c r="AE6318" i="52" s="1"/>
  <c r="A6318" i="52"/>
  <c r="AC6335" i="52"/>
  <c r="AD6335" i="52" s="1"/>
  <c r="AE6335" i="52" s="1"/>
  <c r="A6335" i="52"/>
  <c r="AC6360" i="52"/>
  <c r="AD6360" i="52" s="1"/>
  <c r="AE6360" i="52" s="1"/>
  <c r="A6360" i="52"/>
  <c r="AC6364" i="52"/>
  <c r="AD6364" i="52" s="1"/>
  <c r="AE6364" i="52" s="1"/>
  <c r="A6364" i="52"/>
  <c r="AC6341" i="52"/>
  <c r="AD6341" i="52" s="1"/>
  <c r="AE6341" i="52" s="1"/>
  <c r="A6341" i="52"/>
  <c r="AC5428" i="52"/>
  <c r="AD5428" i="52" s="1"/>
  <c r="AE5428" i="52" s="1"/>
  <c r="A5428" i="52"/>
  <c r="AC5355" i="52"/>
  <c r="AD5355" i="52" s="1"/>
  <c r="AE5355" i="52" s="1"/>
  <c r="A5355" i="52"/>
  <c r="AC5433" i="52"/>
  <c r="AD5433" i="52" s="1"/>
  <c r="AE5433" i="52" s="1"/>
  <c r="A5433" i="52"/>
  <c r="AC5364" i="52"/>
  <c r="AD5364" i="52" s="1"/>
  <c r="AE5364" i="52" s="1"/>
  <c r="A5364" i="52"/>
  <c r="AC5432" i="52"/>
  <c r="AD5432" i="52" s="1"/>
  <c r="AE5432" i="52" s="1"/>
  <c r="A5432" i="52"/>
  <c r="AC5400" i="52"/>
  <c r="AD5400" i="52" s="1"/>
  <c r="AE5400" i="52" s="1"/>
  <c r="A5400" i="52"/>
  <c r="AC5382" i="52"/>
  <c r="AD5382" i="52" s="1"/>
  <c r="AE5382" i="52" s="1"/>
  <c r="A5382" i="52"/>
  <c r="AC5352" i="52"/>
  <c r="AD5352" i="52" s="1"/>
  <c r="AE5352" i="52" s="1"/>
  <c r="A5352" i="52"/>
  <c r="AC5410" i="52"/>
  <c r="AD5410" i="52" s="1"/>
  <c r="AE5410" i="52" s="1"/>
  <c r="A5410" i="52"/>
  <c r="AC5412" i="52"/>
  <c r="AD5412" i="52" s="1"/>
  <c r="AE5412" i="52" s="1"/>
  <c r="A5412" i="52"/>
  <c r="AC5369" i="52"/>
  <c r="AD5369" i="52" s="1"/>
  <c r="AE5369" i="52" s="1"/>
  <c r="A5369" i="52"/>
  <c r="AC5407" i="52"/>
  <c r="AD5407" i="52" s="1"/>
  <c r="AE5407" i="52" s="1"/>
  <c r="A5407" i="52"/>
  <c r="AC5398" i="52"/>
  <c r="AD5398" i="52" s="1"/>
  <c r="AE5398" i="52" s="1"/>
  <c r="A5398" i="52"/>
  <c r="AC5339" i="52"/>
  <c r="AD5339" i="52" s="1"/>
  <c r="AE5339" i="52" s="1"/>
  <c r="A5339" i="52"/>
  <c r="AC5379" i="52"/>
  <c r="AD5379" i="52" s="1"/>
  <c r="AE5379" i="52" s="1"/>
  <c r="A5379" i="52"/>
  <c r="AC5343" i="52"/>
  <c r="AD5343" i="52" s="1"/>
  <c r="AE5343" i="52" s="1"/>
  <c r="A5343" i="52"/>
  <c r="AC5377" i="52"/>
  <c r="AD5377" i="52" s="1"/>
  <c r="AE5377" i="52" s="1"/>
  <c r="A5377" i="52"/>
  <c r="AC5380" i="52"/>
  <c r="AD5380" i="52" s="1"/>
  <c r="AE5380" i="52" s="1"/>
  <c r="A5380" i="52"/>
  <c r="AC5397" i="52"/>
  <c r="AD5397" i="52" s="1"/>
  <c r="AE5397" i="52" s="1"/>
  <c r="A5397" i="52"/>
  <c r="AC5374" i="52"/>
  <c r="AD5374" i="52" s="1"/>
  <c r="AE5374" i="52" s="1"/>
  <c r="A5374" i="52"/>
  <c r="AC5399" i="52"/>
  <c r="AD5399" i="52" s="1"/>
  <c r="AE5399" i="52" s="1"/>
  <c r="A5399" i="52"/>
  <c r="AC5340" i="52"/>
  <c r="AD5340" i="52" s="1"/>
  <c r="AE5340" i="52" s="1"/>
  <c r="A5340" i="52"/>
  <c r="AC5414" i="52"/>
  <c r="AD5414" i="52" s="1"/>
  <c r="AE5414" i="52" s="1"/>
  <c r="A5414" i="52"/>
  <c r="AC5417" i="52"/>
  <c r="AD5417" i="52" s="1"/>
  <c r="AE5417" i="52" s="1"/>
  <c r="A5417" i="52"/>
  <c r="AC5413" i="52"/>
  <c r="AD5413" i="52" s="1"/>
  <c r="AE5413" i="52" s="1"/>
  <c r="A5413" i="52"/>
  <c r="AC5351" i="52"/>
  <c r="AD5351" i="52" s="1"/>
  <c r="AE5351" i="52" s="1"/>
  <c r="A5351" i="52"/>
  <c r="A4151" i="52"/>
  <c r="A4144" i="52"/>
  <c r="A4161" i="52"/>
  <c r="A4149" i="52"/>
  <c r="A4141" i="52"/>
  <c r="A4159" i="52"/>
  <c r="A4153" i="52"/>
  <c r="A4135" i="52"/>
  <c r="AC4036" i="52"/>
  <c r="AD4036" i="52" s="1"/>
  <c r="AE4036" i="52" s="1"/>
  <c r="A4036" i="52"/>
  <c r="AC4027" i="52"/>
  <c r="AD4027" i="52" s="1"/>
  <c r="AE4027" i="52" s="1"/>
  <c r="A4027" i="52"/>
  <c r="AC4023" i="52"/>
  <c r="AD4023" i="52" s="1"/>
  <c r="AE4023" i="52" s="1"/>
  <c r="A4023" i="52"/>
  <c r="AC4018" i="52"/>
  <c r="AD4018" i="52" s="1"/>
  <c r="AE4018" i="52" s="1"/>
  <c r="A4018" i="52"/>
  <c r="AC4013" i="52"/>
  <c r="AD4013" i="52" s="1"/>
  <c r="AE4013" i="52" s="1"/>
  <c r="A4013" i="52"/>
  <c r="AC4033" i="52"/>
  <c r="AD4033" i="52" s="1"/>
  <c r="AE4033" i="52" s="1"/>
  <c r="A4033" i="52"/>
  <c r="AC4022" i="52"/>
  <c r="AD4022" i="52" s="1"/>
  <c r="AE4022" i="52" s="1"/>
  <c r="A4022" i="52"/>
  <c r="AC3687" i="52"/>
  <c r="AD3687" i="52" s="1"/>
  <c r="AE3687" i="52" s="1"/>
  <c r="A3687" i="52"/>
  <c r="AC3650" i="52"/>
  <c r="AD3650" i="52" s="1"/>
  <c r="AE3650" i="52" s="1"/>
  <c r="A3650" i="52"/>
  <c r="AC3665" i="52"/>
  <c r="AD3665" i="52" s="1"/>
  <c r="AE3665" i="52" s="1"/>
  <c r="A3665" i="52"/>
  <c r="AC3621" i="52"/>
  <c r="AD3621" i="52" s="1"/>
  <c r="AE3621" i="52" s="1"/>
  <c r="A3621" i="52"/>
  <c r="AC3674" i="52"/>
  <c r="AD3674" i="52" s="1"/>
  <c r="AE3674" i="52" s="1"/>
  <c r="A3674" i="52"/>
  <c r="AC3636" i="52"/>
  <c r="AD3636" i="52" s="1"/>
  <c r="AE3636" i="52" s="1"/>
  <c r="A3636" i="52"/>
  <c r="AC3611" i="52"/>
  <c r="AD3611" i="52" s="1"/>
  <c r="AE3611" i="52" s="1"/>
  <c r="A3611" i="52"/>
  <c r="AC3649" i="52"/>
  <c r="AD3649" i="52" s="1"/>
  <c r="AE3649" i="52" s="1"/>
  <c r="A3649" i="52"/>
  <c r="AC3626" i="52"/>
  <c r="AD3626" i="52" s="1"/>
  <c r="AE3626" i="52" s="1"/>
  <c r="A3626" i="52"/>
  <c r="AC3690" i="52"/>
  <c r="AD3690" i="52" s="1"/>
  <c r="AE3690" i="52" s="1"/>
  <c r="A3690" i="52"/>
  <c r="AC3676" i="52"/>
  <c r="AD3676" i="52" s="1"/>
  <c r="AE3676" i="52" s="1"/>
  <c r="A3676" i="52"/>
  <c r="AC3645" i="52"/>
  <c r="AD3645" i="52" s="1"/>
  <c r="AE3645" i="52" s="1"/>
  <c r="A3645" i="52"/>
  <c r="AC3629" i="52"/>
  <c r="AD3629" i="52" s="1"/>
  <c r="AE3629" i="52" s="1"/>
  <c r="A3629" i="52"/>
  <c r="AC3673" i="52"/>
  <c r="AD3673" i="52" s="1"/>
  <c r="AE3673" i="52" s="1"/>
  <c r="A3673" i="52"/>
  <c r="AC3663" i="52"/>
  <c r="AD3663" i="52" s="1"/>
  <c r="AE3663" i="52" s="1"/>
  <c r="A3663" i="52"/>
  <c r="AC3656" i="52"/>
  <c r="AD3656" i="52" s="1"/>
  <c r="AE3656" i="52" s="1"/>
  <c r="A3656" i="52"/>
  <c r="AC3643" i="52"/>
  <c r="AD3643" i="52" s="1"/>
  <c r="AE3643" i="52" s="1"/>
  <c r="A3643" i="52"/>
  <c r="AC3633" i="52"/>
  <c r="AD3633" i="52" s="1"/>
  <c r="AE3633" i="52" s="1"/>
  <c r="A3633" i="52"/>
  <c r="AC3685" i="52"/>
  <c r="AD3685" i="52" s="1"/>
  <c r="AE3685" i="52" s="1"/>
  <c r="A3685" i="52"/>
  <c r="AC3613" i="52"/>
  <c r="AD3613" i="52" s="1"/>
  <c r="AE3613" i="52" s="1"/>
  <c r="A3613" i="52"/>
  <c r="AC3658" i="52"/>
  <c r="AD3658" i="52" s="1"/>
  <c r="AE3658" i="52" s="1"/>
  <c r="A3658" i="52"/>
  <c r="AC3607" i="52"/>
  <c r="AD3607" i="52" s="1"/>
  <c r="AE3607" i="52" s="1"/>
  <c r="A3607" i="52"/>
  <c r="A3840" i="52"/>
  <c r="AC3858" i="52"/>
  <c r="AD3858" i="52" s="1"/>
  <c r="AE3858" i="52" s="1"/>
  <c r="A3858" i="52"/>
  <c r="AC3862" i="52"/>
  <c r="AD3862" i="52" s="1"/>
  <c r="AE3862" i="52" s="1"/>
  <c r="A3862" i="52"/>
  <c r="A3822" i="52"/>
  <c r="AC3870" i="52"/>
  <c r="AD3870" i="52" s="1"/>
  <c r="AE3870" i="52" s="1"/>
  <c r="A3870" i="52"/>
  <c r="A3837" i="52"/>
  <c r="A3830" i="52"/>
  <c r="A3810" i="52"/>
  <c r="A3836" i="52"/>
  <c r="A3824" i="52"/>
  <c r="A3814" i="52"/>
  <c r="AC3853" i="52"/>
  <c r="AD3853" i="52" s="1"/>
  <c r="AE3853" i="52" s="1"/>
  <c r="A3853" i="52"/>
  <c r="AC3846" i="52"/>
  <c r="AD3846" i="52" s="1"/>
  <c r="AE3846" i="52" s="1"/>
  <c r="A3846" i="52"/>
  <c r="A3825" i="52"/>
  <c r="A3804" i="52"/>
  <c r="AC3854" i="52"/>
  <c r="AD3854" i="52" s="1"/>
  <c r="AE3854" i="52" s="1"/>
  <c r="A3854" i="52"/>
  <c r="AC3868" i="52"/>
  <c r="AD3868" i="52" s="1"/>
  <c r="AE3868" i="52" s="1"/>
  <c r="A3868" i="52"/>
  <c r="A3842" i="52"/>
  <c r="AC3857" i="52"/>
  <c r="AD3857" i="52" s="1"/>
  <c r="AE3857" i="52" s="1"/>
  <c r="A3857" i="52"/>
  <c r="A3834" i="52"/>
  <c r="AC4417" i="52"/>
  <c r="AD4417" i="52" s="1"/>
  <c r="AE4417" i="52" s="1"/>
  <c r="A4417" i="52"/>
  <c r="AC4323" i="52"/>
  <c r="AD4323" i="52" s="1"/>
  <c r="AE4323" i="52" s="1"/>
  <c r="A4323" i="52"/>
  <c r="AC4436" i="52"/>
  <c r="AD4436" i="52" s="1"/>
  <c r="AE4436" i="52" s="1"/>
  <c r="A4436" i="52"/>
  <c r="AC4384" i="52"/>
  <c r="AD4384" i="52" s="1"/>
  <c r="AE4384" i="52" s="1"/>
  <c r="A4384" i="52"/>
  <c r="AC4351" i="52"/>
  <c r="AD4351" i="52" s="1"/>
  <c r="AE4351" i="52" s="1"/>
  <c r="A4351" i="52"/>
  <c r="AC4320" i="52"/>
  <c r="AD4320" i="52" s="1"/>
  <c r="AE4320" i="52" s="1"/>
  <c r="A4320" i="52"/>
  <c r="AC4392" i="52"/>
  <c r="AD4392" i="52" s="1"/>
  <c r="AE4392" i="52" s="1"/>
  <c r="A4392" i="52"/>
  <c r="AC4329" i="52"/>
  <c r="AD4329" i="52" s="1"/>
  <c r="AE4329" i="52" s="1"/>
  <c r="A4329" i="52"/>
  <c r="AC4439" i="52"/>
  <c r="AD4439" i="52" s="1"/>
  <c r="AE4439" i="52" s="1"/>
  <c r="A4439" i="52"/>
  <c r="AC4406" i="52"/>
  <c r="AD4406" i="52" s="1"/>
  <c r="AE4406" i="52" s="1"/>
  <c r="A4406" i="52"/>
  <c r="AC4374" i="52"/>
  <c r="AD4374" i="52" s="1"/>
  <c r="AE4374" i="52" s="1"/>
  <c r="A4374" i="52"/>
  <c r="AC4345" i="52"/>
  <c r="AD4345" i="52" s="1"/>
  <c r="AE4345" i="52" s="1"/>
  <c r="A4345" i="52"/>
  <c r="AC4422" i="52"/>
  <c r="AD4422" i="52" s="1"/>
  <c r="AE4422" i="52" s="1"/>
  <c r="A4422" i="52"/>
  <c r="AC4390" i="52"/>
  <c r="AD4390" i="52" s="1"/>
  <c r="AE4390" i="52" s="1"/>
  <c r="A4390" i="52"/>
  <c r="AC4371" i="52"/>
  <c r="AD4371" i="52" s="1"/>
  <c r="AE4371" i="52" s="1"/>
  <c r="A4371" i="52"/>
  <c r="AC4350" i="52"/>
  <c r="AD4350" i="52" s="1"/>
  <c r="AE4350" i="52" s="1"/>
  <c r="A4350" i="52"/>
  <c r="AC4336" i="52"/>
  <c r="AD4336" i="52" s="1"/>
  <c r="AE4336" i="52" s="1"/>
  <c r="A4336" i="52"/>
  <c r="AC4433" i="52"/>
  <c r="AD4433" i="52" s="1"/>
  <c r="AE4433" i="52" s="1"/>
  <c r="A4433" i="52"/>
  <c r="AC4404" i="52"/>
  <c r="AD4404" i="52" s="1"/>
  <c r="AE4404" i="52" s="1"/>
  <c r="A4404" i="52"/>
  <c r="AC4378" i="52"/>
  <c r="AD4378" i="52" s="1"/>
  <c r="AE4378" i="52" s="1"/>
  <c r="A4378" i="52"/>
  <c r="AC4355" i="52"/>
  <c r="AD4355" i="52" s="1"/>
  <c r="AE4355" i="52" s="1"/>
  <c r="A4355" i="52"/>
  <c r="AC4423" i="52"/>
  <c r="AD4423" i="52" s="1"/>
  <c r="AE4423" i="52" s="1"/>
  <c r="A4423" i="52"/>
  <c r="AC4327" i="52"/>
  <c r="AD4327" i="52" s="1"/>
  <c r="AE4327" i="52" s="1"/>
  <c r="A4327" i="52"/>
  <c r="AC4415" i="52"/>
  <c r="AD4415" i="52" s="1"/>
  <c r="AE4415" i="52" s="1"/>
  <c r="A4415" i="52"/>
  <c r="AC4366" i="52"/>
  <c r="AD4366" i="52" s="1"/>
  <c r="AE4366" i="52" s="1"/>
  <c r="A4366" i="52"/>
  <c r="AC4328" i="52"/>
  <c r="AD4328" i="52" s="1"/>
  <c r="AE4328" i="52" s="1"/>
  <c r="A4328" i="52"/>
  <c r="AC4425" i="52"/>
  <c r="AD4425" i="52" s="1"/>
  <c r="AE4425" i="52" s="1"/>
  <c r="A4425" i="52"/>
  <c r="AC4396" i="52"/>
  <c r="AD4396" i="52" s="1"/>
  <c r="AE4396" i="52" s="1"/>
  <c r="A4396" i="52"/>
  <c r="AC4318" i="52"/>
  <c r="AD4318" i="52" s="1"/>
  <c r="AE4318" i="52" s="1"/>
  <c r="A4318" i="52"/>
  <c r="AC4402" i="52"/>
  <c r="AD4402" i="52" s="1"/>
  <c r="AE4402" i="52" s="1"/>
  <c r="A4402" i="52"/>
  <c r="AC4339" i="52"/>
  <c r="AD4339" i="52" s="1"/>
  <c r="AE4339" i="52" s="1"/>
  <c r="A4339" i="52"/>
  <c r="AC4428" i="52"/>
  <c r="AD4428" i="52" s="1"/>
  <c r="AE4428" i="52" s="1"/>
  <c r="A4428" i="52"/>
  <c r="AC4387" i="52"/>
  <c r="AD4387" i="52" s="1"/>
  <c r="AE4387" i="52" s="1"/>
  <c r="A4387" i="52"/>
  <c r="AC1314" i="52"/>
  <c r="AD1314" i="52" s="1"/>
  <c r="AE1314" i="52" s="1"/>
  <c r="A1314" i="52"/>
  <c r="AC1295" i="52"/>
  <c r="AD1295" i="52" s="1"/>
  <c r="AE1295" i="52" s="1"/>
  <c r="A1295" i="52"/>
  <c r="AC1272" i="52"/>
  <c r="AD1272" i="52" s="1"/>
  <c r="AE1272" i="52" s="1"/>
  <c r="A1272" i="52"/>
  <c r="AC1260" i="52"/>
  <c r="AD1260" i="52" s="1"/>
  <c r="AE1260" i="52" s="1"/>
  <c r="A1260" i="52"/>
  <c r="AC1317" i="52"/>
  <c r="AD1317" i="52" s="1"/>
  <c r="AE1317" i="52" s="1"/>
  <c r="A1317" i="52"/>
  <c r="AC1313" i="52"/>
  <c r="AD1313" i="52" s="1"/>
  <c r="AE1313" i="52" s="1"/>
  <c r="A1313" i="52"/>
  <c r="AC1305" i="52"/>
  <c r="AD1305" i="52" s="1"/>
  <c r="AE1305" i="52" s="1"/>
  <c r="A1305" i="52"/>
  <c r="AC1273" i="52"/>
  <c r="AD1273" i="52" s="1"/>
  <c r="AE1273" i="52" s="1"/>
  <c r="A1273" i="52"/>
  <c r="AC1294" i="52"/>
  <c r="AD1294" i="52" s="1"/>
  <c r="AE1294" i="52" s="1"/>
  <c r="A1294" i="52"/>
  <c r="AC1279" i="52"/>
  <c r="AD1279" i="52" s="1"/>
  <c r="AE1279" i="52" s="1"/>
  <c r="A1279" i="52"/>
  <c r="AC1265" i="52"/>
  <c r="AD1265" i="52" s="1"/>
  <c r="AE1265" i="52" s="1"/>
  <c r="A1265" i="52"/>
  <c r="AC1321" i="52"/>
  <c r="AD1321" i="52" s="1"/>
  <c r="AE1321" i="52" s="1"/>
  <c r="A1321" i="52"/>
  <c r="AC1302" i="52"/>
  <c r="AD1302" i="52" s="1"/>
  <c r="AE1302" i="52" s="1"/>
  <c r="A1302" i="52"/>
  <c r="AC1274" i="52"/>
  <c r="AD1274" i="52" s="1"/>
  <c r="AE1274" i="52" s="1"/>
  <c r="A1274" i="52"/>
  <c r="AC1298" i="52"/>
  <c r="AD1298" i="52" s="1"/>
  <c r="AE1298" i="52" s="1"/>
  <c r="A1298" i="52"/>
  <c r="AC1287" i="52"/>
  <c r="AD1287" i="52" s="1"/>
  <c r="AE1287" i="52" s="1"/>
  <c r="A1287" i="52"/>
  <c r="AC1271" i="52"/>
  <c r="AD1271" i="52" s="1"/>
  <c r="AE1271" i="52" s="1"/>
  <c r="A1271" i="52"/>
  <c r="AC4732" i="52"/>
  <c r="AD4732" i="52" s="1"/>
  <c r="AE4732" i="52" s="1"/>
  <c r="A4732" i="52"/>
  <c r="AC4735" i="52"/>
  <c r="AD4735" i="52" s="1"/>
  <c r="AE4735" i="52" s="1"/>
  <c r="A4735" i="52"/>
  <c r="AC4717" i="52"/>
  <c r="AD4717" i="52" s="1"/>
  <c r="AE4717" i="52" s="1"/>
  <c r="A4717" i="52"/>
  <c r="AC4707" i="52"/>
  <c r="AD4707" i="52" s="1"/>
  <c r="AE4707" i="52" s="1"/>
  <c r="A4707" i="52"/>
  <c r="AC4686" i="52"/>
  <c r="AD4686" i="52" s="1"/>
  <c r="AE4686" i="52" s="1"/>
  <c r="A4686" i="52"/>
  <c r="AC4739" i="52"/>
  <c r="AD4739" i="52" s="1"/>
  <c r="AE4739" i="52" s="1"/>
  <c r="A4739" i="52"/>
  <c r="AC4704" i="52"/>
  <c r="AD4704" i="52" s="1"/>
  <c r="AE4704" i="52" s="1"/>
  <c r="A4704" i="52"/>
  <c r="AC4691" i="52"/>
  <c r="AD4691" i="52" s="1"/>
  <c r="AE4691" i="52" s="1"/>
  <c r="A4691" i="52"/>
  <c r="AC4742" i="52"/>
  <c r="AD4742" i="52" s="1"/>
  <c r="AE4742" i="52" s="1"/>
  <c r="A4742" i="52"/>
  <c r="AC4703" i="52"/>
  <c r="AD4703" i="52" s="1"/>
  <c r="AE4703" i="52" s="1"/>
  <c r="A4703" i="52"/>
  <c r="AC4679" i="52"/>
  <c r="AD4679" i="52" s="1"/>
  <c r="AE4679" i="52" s="1"/>
  <c r="A4679" i="52"/>
  <c r="AC4710" i="52"/>
  <c r="AD4710" i="52" s="1"/>
  <c r="AE4710" i="52" s="1"/>
  <c r="A4710" i="52"/>
  <c r="AC4693" i="52"/>
  <c r="AD4693" i="52" s="1"/>
  <c r="AE4693" i="52" s="1"/>
  <c r="A4693" i="52"/>
  <c r="AC4738" i="52"/>
  <c r="AD4738" i="52" s="1"/>
  <c r="AE4738" i="52" s="1"/>
  <c r="A4738" i="52"/>
  <c r="AC4699" i="52"/>
  <c r="AD4699" i="52" s="1"/>
  <c r="AE4699" i="52" s="1"/>
  <c r="A4699" i="52"/>
  <c r="AC4718" i="52"/>
  <c r="AD4718" i="52" s="1"/>
  <c r="AE4718" i="52" s="1"/>
  <c r="A4718" i="52"/>
  <c r="AC4716" i="52"/>
  <c r="AD4716" i="52" s="1"/>
  <c r="AE4716" i="52" s="1"/>
  <c r="A4716" i="52"/>
  <c r="AC4675" i="52"/>
  <c r="AD4675" i="52" s="1"/>
  <c r="AE4675" i="52" s="1"/>
  <c r="A4675" i="52"/>
  <c r="AC4683" i="52"/>
  <c r="AD4683" i="52" s="1"/>
  <c r="AE4683" i="52" s="1"/>
  <c r="A4683" i="52"/>
  <c r="AC4253" i="52"/>
  <c r="AD4253" i="52" s="1"/>
  <c r="AE4253" i="52" s="1"/>
  <c r="A4253" i="52"/>
  <c r="AC4223" i="52"/>
  <c r="AD4223" i="52" s="1"/>
  <c r="AE4223" i="52" s="1"/>
  <c r="A4223" i="52"/>
  <c r="AC4193" i="52"/>
  <c r="AD4193" i="52" s="1"/>
  <c r="AE4193" i="52" s="1"/>
  <c r="A4193" i="52"/>
  <c r="AC4267" i="52"/>
  <c r="AD4267" i="52" s="1"/>
  <c r="AE4267" i="52" s="1"/>
  <c r="A4267" i="52"/>
  <c r="AC4258" i="52"/>
  <c r="AD4258" i="52" s="1"/>
  <c r="AE4258" i="52" s="1"/>
  <c r="A4258" i="52"/>
  <c r="AC4224" i="52"/>
  <c r="AD4224" i="52" s="1"/>
  <c r="AE4224" i="52" s="1"/>
  <c r="A4224" i="52"/>
  <c r="AC4210" i="52"/>
  <c r="AD4210" i="52" s="1"/>
  <c r="AE4210" i="52" s="1"/>
  <c r="A4210" i="52"/>
  <c r="AC4257" i="52"/>
  <c r="AD4257" i="52" s="1"/>
  <c r="AE4257" i="52" s="1"/>
  <c r="A4257" i="52"/>
  <c r="AC4225" i="52"/>
  <c r="AD4225" i="52" s="1"/>
  <c r="AE4225" i="52" s="1"/>
  <c r="A4225" i="52"/>
  <c r="AC4214" i="52"/>
  <c r="AD4214" i="52" s="1"/>
  <c r="AE4214" i="52" s="1"/>
  <c r="A4214" i="52"/>
  <c r="AC4191" i="52"/>
  <c r="AD4191" i="52" s="1"/>
  <c r="AE4191" i="52" s="1"/>
  <c r="A4191" i="52"/>
  <c r="AC4247" i="52"/>
  <c r="AD4247" i="52" s="1"/>
  <c r="AE4247" i="52" s="1"/>
  <c r="A4247" i="52"/>
  <c r="AC4215" i="52"/>
  <c r="AD4215" i="52" s="1"/>
  <c r="AE4215" i="52" s="1"/>
  <c r="A4215" i="52"/>
  <c r="AC4192" i="52"/>
  <c r="AD4192" i="52" s="1"/>
  <c r="AE4192" i="52" s="1"/>
  <c r="A4192" i="52"/>
  <c r="AC4259" i="52"/>
  <c r="AD4259" i="52" s="1"/>
  <c r="AE4259" i="52" s="1"/>
  <c r="A4259" i="52"/>
  <c r="AC4250" i="52"/>
  <c r="AD4250" i="52" s="1"/>
  <c r="AE4250" i="52" s="1"/>
  <c r="A4250" i="52"/>
  <c r="AC4236" i="52"/>
  <c r="AD4236" i="52" s="1"/>
  <c r="AE4236" i="52" s="1"/>
  <c r="A4236" i="52"/>
  <c r="AC4212" i="52"/>
  <c r="AD4212" i="52" s="1"/>
  <c r="AE4212" i="52" s="1"/>
  <c r="A4212" i="52"/>
  <c r="AC4196" i="52"/>
  <c r="AD4196" i="52" s="1"/>
  <c r="AE4196" i="52" s="1"/>
  <c r="A4196" i="52"/>
  <c r="AC4188" i="52"/>
  <c r="AD4188" i="52" s="1"/>
  <c r="AE4188" i="52" s="1"/>
  <c r="A4188" i="52"/>
  <c r="AC4235" i="52"/>
  <c r="AD4235" i="52" s="1"/>
  <c r="AE4235" i="52" s="1"/>
  <c r="A4235" i="52"/>
  <c r="AC171" i="52"/>
  <c r="AD171" i="52" s="1"/>
  <c r="AE171" i="52" s="1"/>
  <c r="A171" i="52"/>
  <c r="AC166" i="52"/>
  <c r="AD166" i="52" s="1"/>
  <c r="AE166" i="52" s="1"/>
  <c r="A166" i="52"/>
  <c r="AC2021" i="52"/>
  <c r="AD2021" i="52" s="1"/>
  <c r="AE2021" i="52" s="1"/>
  <c r="A2021" i="52"/>
  <c r="AC2218" i="52"/>
  <c r="AD2218" i="52" s="1"/>
  <c r="AE2218" i="52" s="1"/>
  <c r="A2218" i="52"/>
  <c r="AC2206" i="52"/>
  <c r="AD2206" i="52" s="1"/>
  <c r="AE2206" i="52" s="1"/>
  <c r="A2206" i="52"/>
  <c r="AC2201" i="52"/>
  <c r="AD2201" i="52" s="1"/>
  <c r="AE2201" i="52" s="1"/>
  <c r="A2201" i="52"/>
  <c r="AC2221" i="52"/>
  <c r="AD2221" i="52" s="1"/>
  <c r="AE2221" i="52" s="1"/>
  <c r="A2221" i="52"/>
  <c r="AC2197" i="52"/>
  <c r="AD2197" i="52" s="1"/>
  <c r="AE2197" i="52" s="1"/>
  <c r="A2197" i="52"/>
  <c r="AC2232" i="52"/>
  <c r="AD2232" i="52" s="1"/>
  <c r="AE2232" i="52" s="1"/>
  <c r="A2232" i="52"/>
  <c r="AC2228" i="52"/>
  <c r="AD2228" i="52" s="1"/>
  <c r="AE2228" i="52" s="1"/>
  <c r="A2228" i="52"/>
  <c r="AC2219" i="52"/>
  <c r="AD2219" i="52" s="1"/>
  <c r="AE2219" i="52" s="1"/>
  <c r="A2219" i="52"/>
  <c r="AC2211" i="52"/>
  <c r="AD2211" i="52" s="1"/>
  <c r="AE2211" i="52" s="1"/>
  <c r="A2211" i="52"/>
  <c r="AC2198" i="52"/>
  <c r="AD2198" i="52" s="1"/>
  <c r="AE2198" i="52" s="1"/>
  <c r="A2198" i="52"/>
  <c r="AC2188" i="52"/>
  <c r="AD2188" i="52" s="1"/>
  <c r="AE2188" i="52" s="1"/>
  <c r="A2188" i="52"/>
  <c r="AC2224" i="52"/>
  <c r="AD2224" i="52" s="1"/>
  <c r="AE2224" i="52" s="1"/>
  <c r="A2224" i="52"/>
  <c r="AC2186" i="52"/>
  <c r="AD2186" i="52" s="1"/>
  <c r="AE2186" i="52" s="1"/>
  <c r="A2186" i="52"/>
  <c r="AC2120" i="52"/>
  <c r="AD2120" i="52" s="1"/>
  <c r="AE2120" i="52" s="1"/>
  <c r="A2120" i="52"/>
  <c r="AC2089" i="52"/>
  <c r="AD2089" i="52" s="1"/>
  <c r="AE2089" i="52" s="1"/>
  <c r="A2089" i="52"/>
  <c r="AC2033" i="52"/>
  <c r="AD2033" i="52" s="1"/>
  <c r="AE2033" i="52" s="1"/>
  <c r="A2033" i="52"/>
  <c r="AC2174" i="52"/>
  <c r="AD2174" i="52" s="1"/>
  <c r="AE2174" i="52" s="1"/>
  <c r="A2174" i="52"/>
  <c r="AC2136" i="52"/>
  <c r="AD2136" i="52" s="1"/>
  <c r="AE2136" i="52" s="1"/>
  <c r="A2136" i="52"/>
  <c r="AC2096" i="52"/>
  <c r="AD2096" i="52" s="1"/>
  <c r="AE2096" i="52" s="1"/>
  <c r="A2096" i="52"/>
  <c r="AC2180" i="52"/>
  <c r="AD2180" i="52" s="1"/>
  <c r="AE2180" i="52" s="1"/>
  <c r="A2180" i="52"/>
  <c r="AC2160" i="52"/>
  <c r="AD2160" i="52" s="1"/>
  <c r="AE2160" i="52" s="1"/>
  <c r="A2160" i="52"/>
  <c r="AC2123" i="52"/>
  <c r="AD2123" i="52" s="1"/>
  <c r="AE2123" i="52" s="1"/>
  <c r="A2123" i="52"/>
  <c r="AC2140" i="52"/>
  <c r="AD2140" i="52" s="1"/>
  <c r="AE2140" i="52" s="1"/>
  <c r="A2140" i="52"/>
  <c r="AC2043" i="52"/>
  <c r="AD2043" i="52" s="1"/>
  <c r="AE2043" i="52" s="1"/>
  <c r="A2043" i="52"/>
  <c r="AC2015" i="52"/>
  <c r="AD2015" i="52" s="1"/>
  <c r="AE2015" i="52" s="1"/>
  <c r="A2015" i="52"/>
  <c r="AC2067" i="52"/>
  <c r="AD2067" i="52" s="1"/>
  <c r="AE2067" i="52" s="1"/>
  <c r="A2067" i="52"/>
  <c r="AC2095" i="52"/>
  <c r="AD2095" i="52" s="1"/>
  <c r="AE2095" i="52" s="1"/>
  <c r="A2095" i="52"/>
  <c r="AC2134" i="52"/>
  <c r="AD2134" i="52" s="1"/>
  <c r="AE2134" i="52" s="1"/>
  <c r="A2134" i="52"/>
  <c r="AC2177" i="52"/>
  <c r="AD2177" i="52" s="1"/>
  <c r="AE2177" i="52" s="1"/>
  <c r="A2177" i="52"/>
  <c r="AC2069" i="52"/>
  <c r="AD2069" i="52" s="1"/>
  <c r="AE2069" i="52" s="1"/>
  <c r="A2069" i="52"/>
  <c r="AC2034" i="52"/>
  <c r="AD2034" i="52" s="1"/>
  <c r="AE2034" i="52" s="1"/>
  <c r="A2034" i="52"/>
  <c r="AC2164" i="52"/>
  <c r="AD2164" i="52" s="1"/>
  <c r="AE2164" i="52" s="1"/>
  <c r="A2164" i="52"/>
  <c r="AC2062" i="52"/>
  <c r="AD2062" i="52" s="1"/>
  <c r="AE2062" i="52" s="1"/>
  <c r="A2062" i="52"/>
  <c r="AC2109" i="52"/>
  <c r="AD2109" i="52" s="1"/>
  <c r="AE2109" i="52" s="1"/>
  <c r="A2109" i="52"/>
  <c r="AC2040" i="52"/>
  <c r="AD2040" i="52" s="1"/>
  <c r="AE2040" i="52" s="1"/>
  <c r="A2040" i="52"/>
  <c r="AC2060" i="52"/>
  <c r="AD2060" i="52" s="1"/>
  <c r="AE2060" i="52" s="1"/>
  <c r="A2060" i="52"/>
  <c r="AC2161" i="52"/>
  <c r="AD2161" i="52" s="1"/>
  <c r="AE2161" i="52" s="1"/>
  <c r="A2161" i="52"/>
  <c r="AC2084" i="52"/>
  <c r="AD2084" i="52" s="1"/>
  <c r="AE2084" i="52" s="1"/>
  <c r="A2084" i="52"/>
  <c r="AC2032" i="52"/>
  <c r="AD2032" i="52" s="1"/>
  <c r="AE2032" i="52" s="1"/>
  <c r="A2032" i="52"/>
  <c r="AC2076" i="52"/>
  <c r="AD2076" i="52" s="1"/>
  <c r="AE2076" i="52" s="1"/>
  <c r="A2076" i="52"/>
  <c r="AC2115" i="52"/>
  <c r="AD2115" i="52" s="1"/>
  <c r="AE2115" i="52" s="1"/>
  <c r="A2115" i="52"/>
  <c r="AC2056" i="52"/>
  <c r="AD2056" i="52" s="1"/>
  <c r="AE2056" i="52" s="1"/>
  <c r="A2056" i="52"/>
  <c r="AC2097" i="52"/>
  <c r="AD2097" i="52" s="1"/>
  <c r="AE2097" i="52" s="1"/>
  <c r="A2097" i="52"/>
  <c r="AC2019" i="52"/>
  <c r="AD2019" i="52" s="1"/>
  <c r="AE2019" i="52" s="1"/>
  <c r="A2019" i="52"/>
  <c r="AC2113" i="52"/>
  <c r="AD2113" i="52" s="1"/>
  <c r="AE2113" i="52" s="1"/>
  <c r="A2113" i="52"/>
  <c r="AC2029" i="52"/>
  <c r="AD2029" i="52" s="1"/>
  <c r="AE2029" i="52" s="1"/>
  <c r="A2029" i="52"/>
  <c r="AC2138" i="52"/>
  <c r="AD2138" i="52" s="1"/>
  <c r="AE2138" i="52" s="1"/>
  <c r="A2138" i="52"/>
  <c r="AC2112" i="52"/>
  <c r="AD2112" i="52" s="1"/>
  <c r="AE2112" i="52" s="1"/>
  <c r="A2112" i="52"/>
  <c r="AC2064" i="52"/>
  <c r="AD2064" i="52" s="1"/>
  <c r="AE2064" i="52" s="1"/>
  <c r="A2064" i="52"/>
  <c r="AC2117" i="52"/>
  <c r="AD2117" i="52" s="1"/>
  <c r="AE2117" i="52" s="1"/>
  <c r="A2117" i="52"/>
  <c r="AC2041" i="52"/>
  <c r="AD2041" i="52" s="1"/>
  <c r="AE2041" i="52" s="1"/>
  <c r="A2041" i="52"/>
  <c r="AC2063" i="52"/>
  <c r="AD2063" i="52" s="1"/>
  <c r="AE2063" i="52" s="1"/>
  <c r="A2063" i="52"/>
  <c r="AC2173" i="52"/>
  <c r="AD2173" i="52" s="1"/>
  <c r="AE2173" i="52" s="1"/>
  <c r="A2173" i="52"/>
  <c r="AC2030" i="52"/>
  <c r="AD2030" i="52" s="1"/>
  <c r="AE2030" i="52" s="1"/>
  <c r="A2030" i="52"/>
  <c r="AC2009" i="52"/>
  <c r="AD2009" i="52" s="1"/>
  <c r="AE2009" i="52" s="1"/>
  <c r="A2009" i="52"/>
  <c r="AC248" i="52"/>
  <c r="AD248" i="52" s="1"/>
  <c r="AE248" i="52" s="1"/>
  <c r="A248" i="52"/>
  <c r="AC261" i="52"/>
  <c r="AD261" i="52" s="1"/>
  <c r="AE261" i="52" s="1"/>
  <c r="A261" i="52"/>
  <c r="AC252" i="52"/>
  <c r="AD252" i="52" s="1"/>
  <c r="AE252" i="52" s="1"/>
  <c r="A252" i="52"/>
  <c r="AC247" i="52"/>
  <c r="AD247" i="52" s="1"/>
  <c r="AE247" i="52" s="1"/>
  <c r="A247" i="52"/>
  <c r="AC119" i="52"/>
  <c r="AD119" i="52" s="1"/>
  <c r="AE119" i="52" s="1"/>
  <c r="A119" i="52"/>
  <c r="AC108" i="52"/>
  <c r="AD108" i="52" s="1"/>
  <c r="AE108" i="52" s="1"/>
  <c r="A108" i="52"/>
  <c r="AC126" i="52"/>
  <c r="AD126" i="52" s="1"/>
  <c r="AE126" i="52" s="1"/>
  <c r="A126" i="52"/>
  <c r="AC127" i="52"/>
  <c r="AD127" i="52" s="1"/>
  <c r="AE127" i="52" s="1"/>
  <c r="A127" i="52"/>
  <c r="AC113" i="52"/>
  <c r="AD113" i="52" s="1"/>
  <c r="AE113" i="52" s="1"/>
  <c r="A113" i="52"/>
  <c r="AC125" i="52"/>
  <c r="AD125" i="52" s="1"/>
  <c r="AE125" i="52" s="1"/>
  <c r="A125" i="52"/>
  <c r="AC6737" i="52"/>
  <c r="AD6737" i="52" s="1"/>
  <c r="AE6737" i="52" s="1"/>
  <c r="A6737" i="52"/>
  <c r="AC6233" i="52"/>
  <c r="AD6233" i="52" s="1"/>
  <c r="AE6233" i="52" s="1"/>
  <c r="A6233" i="52"/>
  <c r="AC6276" i="52"/>
  <c r="AD6276" i="52" s="1"/>
  <c r="AE6276" i="52" s="1"/>
  <c r="A6276" i="52"/>
  <c r="AC6269" i="52"/>
  <c r="AD6269" i="52" s="1"/>
  <c r="AE6269" i="52" s="1"/>
  <c r="A6269" i="52"/>
  <c r="AC6259" i="52"/>
  <c r="AD6259" i="52" s="1"/>
  <c r="AE6259" i="52" s="1"/>
  <c r="A6259" i="52"/>
  <c r="AC6248" i="52"/>
  <c r="AD6248" i="52" s="1"/>
  <c r="AE6248" i="52" s="1"/>
  <c r="A6248" i="52"/>
  <c r="AC6241" i="52"/>
  <c r="AD6241" i="52" s="1"/>
  <c r="AE6241" i="52" s="1"/>
  <c r="A6241" i="52"/>
  <c r="AC6226" i="52"/>
  <c r="AD6226" i="52" s="1"/>
  <c r="AE6226" i="52" s="1"/>
  <c r="A6226" i="52"/>
  <c r="AC6275" i="52"/>
  <c r="AD6275" i="52" s="1"/>
  <c r="AE6275" i="52" s="1"/>
  <c r="A6275" i="52"/>
  <c r="AC6244" i="52"/>
  <c r="AD6244" i="52" s="1"/>
  <c r="AE6244" i="52" s="1"/>
  <c r="A6244" i="52"/>
  <c r="AC6234" i="52"/>
  <c r="AD6234" i="52" s="1"/>
  <c r="AE6234" i="52" s="1"/>
  <c r="A6234" i="52"/>
  <c r="AC6235" i="52"/>
  <c r="AD6235" i="52" s="1"/>
  <c r="AE6235" i="52" s="1"/>
  <c r="A6235" i="52"/>
  <c r="AC6264" i="52"/>
  <c r="AD6264" i="52" s="1"/>
  <c r="AE6264" i="52" s="1"/>
  <c r="A6264" i="52"/>
  <c r="AC6257" i="52"/>
  <c r="AD6257" i="52" s="1"/>
  <c r="AE6257" i="52" s="1"/>
  <c r="A6257" i="52"/>
  <c r="AC6833" i="52"/>
  <c r="AD6833" i="52" s="1"/>
  <c r="AE6833" i="52" s="1"/>
  <c r="A6833" i="52"/>
  <c r="AC6820" i="52"/>
  <c r="AD6820" i="52" s="1"/>
  <c r="AE6820" i="52" s="1"/>
  <c r="A6820" i="52"/>
  <c r="AC6840" i="52"/>
  <c r="AD6840" i="52" s="1"/>
  <c r="AE6840" i="52" s="1"/>
  <c r="A6840" i="52"/>
  <c r="AC6836" i="52"/>
  <c r="AD6836" i="52" s="1"/>
  <c r="AE6836" i="52" s="1"/>
  <c r="A6836" i="52"/>
  <c r="AC6827" i="52"/>
  <c r="AD6827" i="52" s="1"/>
  <c r="AE6827" i="52" s="1"/>
  <c r="A6827" i="52"/>
  <c r="AC6814" i="52"/>
  <c r="AD6814" i="52" s="1"/>
  <c r="AE6814" i="52" s="1"/>
  <c r="A6814" i="52"/>
  <c r="AC6835" i="52"/>
  <c r="AD6835" i="52" s="1"/>
  <c r="AE6835" i="52" s="1"/>
  <c r="A6835" i="52"/>
  <c r="AC6824" i="52"/>
  <c r="AD6824" i="52" s="1"/>
  <c r="AE6824" i="52" s="1"/>
  <c r="A6824" i="52"/>
  <c r="AC4843" i="52"/>
  <c r="AD4843" i="52" s="1"/>
  <c r="AE4843" i="52" s="1"/>
  <c r="A4843" i="52"/>
  <c r="AC4821" i="52"/>
  <c r="AD4821" i="52" s="1"/>
  <c r="AE4821" i="52" s="1"/>
  <c r="A4821" i="52"/>
  <c r="AC4832" i="52"/>
  <c r="AD4832" i="52" s="1"/>
  <c r="AE4832" i="52" s="1"/>
  <c r="A4832" i="52"/>
  <c r="AC4823" i="52"/>
  <c r="AD4823" i="52" s="1"/>
  <c r="AE4823" i="52" s="1"/>
  <c r="A4823" i="52"/>
  <c r="AC4806" i="52"/>
  <c r="AD4806" i="52" s="1"/>
  <c r="AE4806" i="52" s="1"/>
  <c r="A4806" i="52"/>
  <c r="AC4798" i="52"/>
  <c r="AD4798" i="52" s="1"/>
  <c r="AE4798" i="52" s="1"/>
  <c r="A4798" i="52"/>
  <c r="AC4846" i="52"/>
  <c r="AD4846" i="52" s="1"/>
  <c r="AE4846" i="52" s="1"/>
  <c r="A4846" i="52"/>
  <c r="AC4831" i="52"/>
  <c r="AD4831" i="52" s="1"/>
  <c r="AE4831" i="52" s="1"/>
  <c r="A4831" i="52"/>
  <c r="AC4805" i="52"/>
  <c r="AD4805" i="52" s="1"/>
  <c r="AE4805" i="52" s="1"/>
  <c r="A4805" i="52"/>
  <c r="AC4808" i="52"/>
  <c r="AD4808" i="52" s="1"/>
  <c r="AE4808" i="52" s="1"/>
  <c r="A4808" i="52"/>
  <c r="AC4838" i="52"/>
  <c r="AD4838" i="52" s="1"/>
  <c r="AE4838" i="52" s="1"/>
  <c r="A4838" i="52"/>
  <c r="AC4814" i="52"/>
  <c r="AD4814" i="52" s="1"/>
  <c r="AE4814" i="52" s="1"/>
  <c r="A4814" i="52"/>
  <c r="AC4853" i="52"/>
  <c r="AD4853" i="52" s="1"/>
  <c r="AE4853" i="52" s="1"/>
  <c r="A4853" i="52"/>
  <c r="AC4852" i="52"/>
  <c r="AD4852" i="52" s="1"/>
  <c r="AE4852" i="52" s="1"/>
  <c r="A4852" i="52"/>
  <c r="AC4797" i="52"/>
  <c r="AD4797" i="52" s="1"/>
  <c r="AE4797" i="52" s="1"/>
  <c r="A4797" i="52"/>
  <c r="AC4789" i="52"/>
  <c r="AD4789" i="52" s="1"/>
  <c r="AE4789" i="52" s="1"/>
  <c r="A4789" i="52"/>
  <c r="AC4842" i="52"/>
  <c r="AD4842" i="52" s="1"/>
  <c r="AE4842" i="52" s="1"/>
  <c r="A4842" i="52"/>
  <c r="AC4790" i="52"/>
  <c r="AD4790" i="52" s="1"/>
  <c r="AE4790" i="52" s="1"/>
  <c r="A4790" i="52"/>
  <c r="AC6547" i="52"/>
  <c r="AD6547" i="52" s="1"/>
  <c r="AE6547" i="52" s="1"/>
  <c r="A6547" i="52"/>
  <c r="AC6566" i="52"/>
  <c r="AD6566" i="52" s="1"/>
  <c r="AE6566" i="52" s="1"/>
  <c r="A6566" i="52"/>
  <c r="AC6561" i="52"/>
  <c r="AD6561" i="52" s="1"/>
  <c r="AE6561" i="52" s="1"/>
  <c r="A6561" i="52"/>
  <c r="AC6539" i="52"/>
  <c r="AD6539" i="52" s="1"/>
  <c r="AE6539" i="52" s="1"/>
  <c r="A6539" i="52"/>
  <c r="AC6529" i="52"/>
  <c r="AD6529" i="52" s="1"/>
  <c r="AE6529" i="52" s="1"/>
  <c r="A6529" i="52"/>
  <c r="AC6527" i="52"/>
  <c r="AD6527" i="52" s="1"/>
  <c r="AE6527" i="52" s="1"/>
  <c r="A6527" i="52"/>
  <c r="AC6521" i="52"/>
  <c r="AD6521" i="52" s="1"/>
  <c r="AE6521" i="52" s="1"/>
  <c r="A6521" i="52"/>
  <c r="AC6543" i="52"/>
  <c r="AD6543" i="52" s="1"/>
  <c r="AE6543" i="52" s="1"/>
  <c r="A6543" i="52"/>
  <c r="AC6528" i="52"/>
  <c r="AD6528" i="52" s="1"/>
  <c r="AE6528" i="52" s="1"/>
  <c r="A6528" i="52"/>
  <c r="AC6530" i="52"/>
  <c r="AD6530" i="52" s="1"/>
  <c r="AE6530" i="52" s="1"/>
  <c r="A6530" i="52"/>
  <c r="AC6557" i="52"/>
  <c r="AD6557" i="52" s="1"/>
  <c r="AE6557" i="52" s="1"/>
  <c r="A6557" i="52"/>
  <c r="AC6535" i="52"/>
  <c r="AD6535" i="52" s="1"/>
  <c r="AE6535" i="52" s="1"/>
  <c r="A6535" i="52"/>
  <c r="AC2000" i="52"/>
  <c r="AD2000" i="52" s="1"/>
  <c r="AE2000" i="52" s="1"/>
  <c r="A2000" i="52"/>
  <c r="AC1954" i="52"/>
  <c r="AD1954" i="52" s="1"/>
  <c r="AE1954" i="52" s="1"/>
  <c r="A1954" i="52"/>
  <c r="AC2002" i="52"/>
  <c r="AD2002" i="52" s="1"/>
  <c r="AE2002" i="52" s="1"/>
  <c r="A2002" i="52"/>
  <c r="AC1950" i="52"/>
  <c r="AD1950" i="52" s="1"/>
  <c r="AE1950" i="52" s="1"/>
  <c r="A1950" i="52"/>
  <c r="AC1993" i="52"/>
  <c r="AD1993" i="52" s="1"/>
  <c r="AE1993" i="52" s="1"/>
  <c r="A1993" i="52"/>
  <c r="AC1980" i="52"/>
  <c r="AD1980" i="52" s="1"/>
  <c r="AE1980" i="52" s="1"/>
  <c r="A1980" i="52"/>
  <c r="AC1952" i="52"/>
  <c r="AD1952" i="52" s="1"/>
  <c r="AE1952" i="52" s="1"/>
  <c r="A1952" i="52"/>
  <c r="AC1988" i="52"/>
  <c r="AD1988" i="52" s="1"/>
  <c r="AE1988" i="52" s="1"/>
  <c r="A1988" i="52"/>
  <c r="AC1979" i="52"/>
  <c r="AD1979" i="52" s="1"/>
  <c r="AE1979" i="52" s="1"/>
  <c r="A1979" i="52"/>
  <c r="AC1936" i="52"/>
  <c r="AD1936" i="52" s="1"/>
  <c r="AE1936" i="52" s="1"/>
  <c r="A1936" i="52"/>
  <c r="AC2003" i="52"/>
  <c r="AD2003" i="52" s="1"/>
  <c r="AE2003" i="52" s="1"/>
  <c r="A2003" i="52"/>
  <c r="AC1953" i="52"/>
  <c r="AD1953" i="52" s="1"/>
  <c r="AE1953" i="52" s="1"/>
  <c r="A1953" i="52"/>
  <c r="AC1938" i="52"/>
  <c r="AD1938" i="52" s="1"/>
  <c r="AE1938" i="52" s="1"/>
  <c r="A1938" i="52"/>
  <c r="AC1990" i="52"/>
  <c r="AD1990" i="52" s="1"/>
  <c r="AE1990" i="52" s="1"/>
  <c r="A1990" i="52"/>
  <c r="AC1972" i="52"/>
  <c r="AD1972" i="52" s="1"/>
  <c r="AE1972" i="52" s="1"/>
  <c r="A1972" i="52"/>
  <c r="AC2001" i="52"/>
  <c r="AD2001" i="52" s="1"/>
  <c r="AE2001" i="52" s="1"/>
  <c r="A2001" i="52"/>
  <c r="AC1991" i="52"/>
  <c r="AD1991" i="52" s="1"/>
  <c r="AE1991" i="52" s="1"/>
  <c r="A1991" i="52"/>
  <c r="AC1970" i="52"/>
  <c r="AD1970" i="52" s="1"/>
  <c r="AE1970" i="52" s="1"/>
  <c r="A1970" i="52"/>
  <c r="AC1959" i="52"/>
  <c r="AD1959" i="52" s="1"/>
  <c r="AE1959" i="52" s="1"/>
  <c r="A1959" i="52"/>
  <c r="AC1948" i="52"/>
  <c r="AD1948" i="52" s="1"/>
  <c r="AE1948" i="52" s="1"/>
  <c r="A1948" i="52"/>
  <c r="AC1974" i="52"/>
  <c r="AD1974" i="52" s="1"/>
  <c r="AE1974" i="52" s="1"/>
  <c r="A1974" i="52"/>
  <c r="AC1965" i="52"/>
  <c r="AD1965" i="52" s="1"/>
  <c r="AE1965" i="52" s="1"/>
  <c r="A1965" i="52"/>
  <c r="AC1931" i="52"/>
  <c r="AD1931" i="52" s="1"/>
  <c r="AE1931" i="52" s="1"/>
  <c r="A1931" i="52"/>
  <c r="AC3705" i="52"/>
  <c r="AD3705" i="52" s="1"/>
  <c r="AE3705" i="52" s="1"/>
  <c r="A3705" i="52"/>
  <c r="AC3713" i="52"/>
  <c r="AD3713" i="52" s="1"/>
  <c r="AE3713" i="52" s="1"/>
  <c r="A3713" i="52"/>
  <c r="AC3700" i="52"/>
  <c r="AD3700" i="52" s="1"/>
  <c r="AE3700" i="52" s="1"/>
  <c r="A3700" i="52"/>
  <c r="AC3706" i="52"/>
  <c r="AD3706" i="52" s="1"/>
  <c r="AE3706" i="52" s="1"/>
  <c r="A3706" i="52"/>
  <c r="AC3696" i="52"/>
  <c r="AD3696" i="52" s="1"/>
  <c r="AE3696" i="52" s="1"/>
  <c r="A3696" i="52"/>
  <c r="AC2881" i="52"/>
  <c r="AD2881" i="52" s="1"/>
  <c r="AE2881" i="52" s="1"/>
  <c r="A2881" i="52"/>
  <c r="AC2877" i="52"/>
  <c r="AD2877" i="52" s="1"/>
  <c r="AE2877" i="52" s="1"/>
  <c r="A2877" i="52"/>
  <c r="AC2908" i="52"/>
  <c r="AD2908" i="52" s="1"/>
  <c r="AE2908" i="52" s="1"/>
  <c r="A2908" i="52"/>
  <c r="AC2905" i="52"/>
  <c r="AD2905" i="52" s="1"/>
  <c r="AE2905" i="52" s="1"/>
  <c r="A2905" i="52"/>
  <c r="AC2826" i="52"/>
  <c r="AD2826" i="52" s="1"/>
  <c r="AE2826" i="52" s="1"/>
  <c r="A2826" i="52"/>
  <c r="AC2849" i="52"/>
  <c r="AD2849" i="52" s="1"/>
  <c r="AE2849" i="52" s="1"/>
  <c r="A2849" i="52"/>
  <c r="AC2831" i="52"/>
  <c r="AD2831" i="52" s="1"/>
  <c r="AE2831" i="52" s="1"/>
  <c r="A2831" i="52"/>
  <c r="AC2878" i="52"/>
  <c r="AD2878" i="52" s="1"/>
  <c r="AE2878" i="52" s="1"/>
  <c r="A2878" i="52"/>
  <c r="AC2838" i="52"/>
  <c r="AD2838" i="52" s="1"/>
  <c r="AE2838" i="52" s="1"/>
  <c r="A2838" i="52"/>
  <c r="AC2912" i="52"/>
  <c r="AD2912" i="52" s="1"/>
  <c r="AE2912" i="52" s="1"/>
  <c r="A2912" i="52"/>
  <c r="AC2883" i="52"/>
  <c r="AD2883" i="52" s="1"/>
  <c r="AE2883" i="52" s="1"/>
  <c r="A2883" i="52"/>
  <c r="AC2843" i="52"/>
  <c r="AD2843" i="52" s="1"/>
  <c r="AE2843" i="52" s="1"/>
  <c r="A2843" i="52"/>
  <c r="AC2897" i="52"/>
  <c r="AD2897" i="52" s="1"/>
  <c r="AE2897" i="52" s="1"/>
  <c r="A2897" i="52"/>
  <c r="AC2906" i="52"/>
  <c r="AD2906" i="52" s="1"/>
  <c r="AE2906" i="52" s="1"/>
  <c r="A2906" i="52"/>
  <c r="AC2872" i="52"/>
  <c r="AD2872" i="52" s="1"/>
  <c r="AE2872" i="52" s="1"/>
  <c r="A2872" i="52"/>
  <c r="AC2848" i="52"/>
  <c r="AD2848" i="52" s="1"/>
  <c r="AE2848" i="52" s="1"/>
  <c r="A2848" i="52"/>
  <c r="AC2900" i="52"/>
  <c r="AD2900" i="52" s="1"/>
  <c r="AE2900" i="52" s="1"/>
  <c r="A2900" i="52"/>
  <c r="AC2852" i="52"/>
  <c r="AD2852" i="52" s="1"/>
  <c r="AE2852" i="52" s="1"/>
  <c r="A2852" i="52"/>
  <c r="AC2898" i="52"/>
  <c r="AD2898" i="52" s="1"/>
  <c r="AE2898" i="52" s="1"/>
  <c r="A2898" i="52"/>
  <c r="AC2865" i="52"/>
  <c r="AD2865" i="52" s="1"/>
  <c r="AE2865" i="52" s="1"/>
  <c r="A2865" i="52"/>
  <c r="AC2889" i="52"/>
  <c r="AD2889" i="52" s="1"/>
  <c r="AE2889" i="52" s="1"/>
  <c r="A2889" i="52"/>
  <c r="AC2842" i="52"/>
  <c r="AD2842" i="52" s="1"/>
  <c r="AE2842" i="52" s="1"/>
  <c r="A2842" i="52"/>
  <c r="AC2804" i="52"/>
  <c r="AD2804" i="52" s="1"/>
  <c r="AE2804" i="52" s="1"/>
  <c r="A2804" i="52"/>
  <c r="AC2794" i="52"/>
  <c r="AD2794" i="52" s="1"/>
  <c r="AE2794" i="52" s="1"/>
  <c r="A2794" i="52"/>
  <c r="AC2679" i="52"/>
  <c r="AD2679" i="52" s="1"/>
  <c r="AE2679" i="52" s="1"/>
  <c r="A2679" i="52"/>
  <c r="AC2711" i="52"/>
  <c r="AD2711" i="52" s="1"/>
  <c r="AE2711" i="52" s="1"/>
  <c r="A2711" i="52"/>
  <c r="AC2666" i="52"/>
  <c r="AD2666" i="52" s="1"/>
  <c r="AE2666" i="52" s="1"/>
  <c r="A2666" i="52"/>
  <c r="AC2703" i="52"/>
  <c r="AD2703" i="52" s="1"/>
  <c r="AE2703" i="52" s="1"/>
  <c r="A2703" i="52"/>
  <c r="AC2783" i="52"/>
  <c r="AD2783" i="52" s="1"/>
  <c r="AE2783" i="52" s="1"/>
  <c r="A2783" i="52"/>
  <c r="AC2710" i="52"/>
  <c r="AD2710" i="52" s="1"/>
  <c r="AE2710" i="52" s="1"/>
  <c r="A2710" i="52"/>
  <c r="AC2775" i="52"/>
  <c r="AD2775" i="52" s="1"/>
  <c r="AE2775" i="52" s="1"/>
  <c r="A2775" i="52"/>
  <c r="AC2771" i="52"/>
  <c r="AD2771" i="52" s="1"/>
  <c r="AE2771" i="52" s="1"/>
  <c r="A2771" i="52"/>
  <c r="AC2725" i="52"/>
  <c r="AD2725" i="52" s="1"/>
  <c r="AE2725" i="52" s="1"/>
  <c r="A2725" i="52"/>
  <c r="AC2716" i="52"/>
  <c r="AD2716" i="52" s="1"/>
  <c r="AE2716" i="52" s="1"/>
  <c r="A2716" i="52"/>
  <c r="AC2784" i="52"/>
  <c r="AD2784" i="52" s="1"/>
  <c r="AE2784" i="52" s="1"/>
  <c r="A2784" i="52"/>
  <c r="AC2718" i="52"/>
  <c r="AD2718" i="52" s="1"/>
  <c r="AE2718" i="52" s="1"/>
  <c r="A2718" i="52"/>
  <c r="AC2664" i="52"/>
  <c r="AD2664" i="52" s="1"/>
  <c r="AE2664" i="52" s="1"/>
  <c r="A2664" i="52"/>
  <c r="AC2741" i="52"/>
  <c r="AD2741" i="52" s="1"/>
  <c r="AE2741" i="52" s="1"/>
  <c r="A2741" i="52"/>
  <c r="AC2736" i="52"/>
  <c r="AD2736" i="52" s="1"/>
  <c r="AE2736" i="52" s="1"/>
  <c r="A2736" i="52"/>
  <c r="AC2690" i="52"/>
  <c r="AD2690" i="52" s="1"/>
  <c r="AE2690" i="52" s="1"/>
  <c r="A2690" i="52"/>
  <c r="AC2810" i="52"/>
  <c r="AD2810" i="52" s="1"/>
  <c r="AE2810" i="52" s="1"/>
  <c r="A2810" i="52"/>
  <c r="AC2714" i="52"/>
  <c r="AD2714" i="52" s="1"/>
  <c r="AE2714" i="52" s="1"/>
  <c r="A2714" i="52"/>
  <c r="AC2823" i="52"/>
  <c r="AD2823" i="52" s="1"/>
  <c r="AE2823" i="52" s="1"/>
  <c r="A2823" i="52"/>
  <c r="AC2781" i="52"/>
  <c r="AD2781" i="52" s="1"/>
  <c r="AE2781" i="52" s="1"/>
  <c r="A2781" i="52"/>
  <c r="AC2698" i="52"/>
  <c r="AD2698" i="52" s="1"/>
  <c r="AE2698" i="52" s="1"/>
  <c r="A2698" i="52"/>
  <c r="AC2693" i="52"/>
  <c r="AD2693" i="52" s="1"/>
  <c r="AE2693" i="52" s="1"/>
  <c r="A2693" i="52"/>
  <c r="AC2798" i="52"/>
  <c r="AD2798" i="52" s="1"/>
  <c r="AE2798" i="52" s="1"/>
  <c r="A2798" i="52"/>
  <c r="AC2722" i="52"/>
  <c r="AD2722" i="52" s="1"/>
  <c r="AE2722" i="52" s="1"/>
  <c r="A2722" i="52"/>
  <c r="AC2671" i="52"/>
  <c r="AD2671" i="52" s="1"/>
  <c r="AE2671" i="52" s="1"/>
  <c r="A2671" i="52"/>
  <c r="AC2704" i="52"/>
  <c r="AD2704" i="52" s="1"/>
  <c r="AE2704" i="52" s="1"/>
  <c r="A2704" i="52"/>
  <c r="AC2774" i="52"/>
  <c r="AD2774" i="52" s="1"/>
  <c r="AE2774" i="52" s="1"/>
  <c r="A2774" i="52"/>
  <c r="AC2807" i="52"/>
  <c r="AD2807" i="52" s="1"/>
  <c r="AE2807" i="52" s="1"/>
  <c r="A2807" i="52"/>
  <c r="AC2683" i="52"/>
  <c r="AD2683" i="52" s="1"/>
  <c r="AE2683" i="52" s="1"/>
  <c r="A2683" i="52"/>
  <c r="AC2779" i="52"/>
  <c r="AD2779" i="52" s="1"/>
  <c r="AE2779" i="52" s="1"/>
  <c r="A2779" i="52"/>
  <c r="AC2752" i="52"/>
  <c r="AD2752" i="52" s="1"/>
  <c r="AE2752" i="52" s="1"/>
  <c r="A2752" i="52"/>
  <c r="AC2720" i="52"/>
  <c r="AD2720" i="52" s="1"/>
  <c r="AE2720" i="52" s="1"/>
  <c r="A2720" i="52"/>
  <c r="AC2744" i="52"/>
  <c r="AD2744" i="52" s="1"/>
  <c r="AE2744" i="52" s="1"/>
  <c r="A2744" i="52"/>
  <c r="AC2719" i="52"/>
  <c r="AD2719" i="52" s="1"/>
  <c r="AE2719" i="52" s="1"/>
  <c r="A2719" i="52"/>
  <c r="AC2803" i="52"/>
  <c r="AD2803" i="52" s="1"/>
  <c r="AE2803" i="52" s="1"/>
  <c r="A2803" i="52"/>
  <c r="AC2684" i="52"/>
  <c r="AD2684" i="52" s="1"/>
  <c r="AE2684" i="52" s="1"/>
  <c r="A2684" i="52"/>
  <c r="AC2817" i="52"/>
  <c r="AD2817" i="52" s="1"/>
  <c r="AE2817" i="52" s="1"/>
  <c r="A2817" i="52"/>
  <c r="AC2766" i="52"/>
  <c r="AD2766" i="52" s="1"/>
  <c r="AE2766" i="52" s="1"/>
  <c r="A2766" i="52"/>
  <c r="AC2695" i="52"/>
  <c r="AD2695" i="52" s="1"/>
  <c r="AE2695" i="52" s="1"/>
  <c r="A2695" i="52"/>
  <c r="AC2674" i="52"/>
  <c r="AD2674" i="52" s="1"/>
  <c r="AE2674" i="52" s="1"/>
  <c r="A2674" i="52"/>
  <c r="AC5715" i="52"/>
  <c r="AD5715" i="52" s="1"/>
  <c r="AE5715" i="52" s="1"/>
  <c r="A5715" i="52"/>
  <c r="AC5702" i="52"/>
  <c r="AD5702" i="52" s="1"/>
  <c r="AE5702" i="52" s="1"/>
  <c r="A5702" i="52"/>
  <c r="AC5713" i="52"/>
  <c r="AD5713" i="52" s="1"/>
  <c r="AE5713" i="52" s="1"/>
  <c r="A5713" i="52"/>
  <c r="AC5703" i="52"/>
  <c r="AD5703" i="52" s="1"/>
  <c r="AE5703" i="52" s="1"/>
  <c r="A5703" i="52"/>
  <c r="AC5717" i="52"/>
  <c r="AD5717" i="52" s="1"/>
  <c r="AE5717" i="52" s="1"/>
  <c r="A5717" i="52"/>
  <c r="AC5700" i="52"/>
  <c r="AD5700" i="52" s="1"/>
  <c r="AE5700" i="52" s="1"/>
  <c r="A5700" i="52"/>
  <c r="AC2616" i="52"/>
  <c r="AD2616" i="52" s="1"/>
  <c r="AE2616" i="52" s="1"/>
  <c r="A2616" i="52"/>
  <c r="AC2649" i="52"/>
  <c r="AD2649" i="52" s="1"/>
  <c r="AE2649" i="52" s="1"/>
  <c r="A2649" i="52"/>
  <c r="AC2510" i="52"/>
  <c r="AD2510" i="52" s="1"/>
  <c r="AE2510" i="52" s="1"/>
  <c r="A2510" i="52"/>
  <c r="AC2569" i="52"/>
  <c r="AD2569" i="52" s="1"/>
  <c r="AE2569" i="52" s="1"/>
  <c r="A2569" i="52"/>
  <c r="AC2511" i="52"/>
  <c r="AD2511" i="52" s="1"/>
  <c r="AE2511" i="52" s="1"/>
  <c r="A2511" i="52"/>
  <c r="AC2547" i="52"/>
  <c r="AD2547" i="52" s="1"/>
  <c r="AE2547" i="52" s="1"/>
  <c r="A2547" i="52"/>
  <c r="AC2513" i="52"/>
  <c r="AD2513" i="52" s="1"/>
  <c r="AE2513" i="52" s="1"/>
  <c r="A2513" i="52"/>
  <c r="AC2476" i="52"/>
  <c r="AD2476" i="52" s="1"/>
  <c r="AE2476" i="52" s="1"/>
  <c r="A2476" i="52"/>
  <c r="AC2514" i="52"/>
  <c r="AD2514" i="52" s="1"/>
  <c r="AE2514" i="52" s="1"/>
  <c r="A2514" i="52"/>
  <c r="AC2565" i="52"/>
  <c r="AD2565" i="52" s="1"/>
  <c r="AE2565" i="52" s="1"/>
  <c r="A2565" i="52"/>
  <c r="AC2659" i="52"/>
  <c r="AD2659" i="52" s="1"/>
  <c r="AE2659" i="52" s="1"/>
  <c r="A2659" i="52"/>
  <c r="AC2636" i="52"/>
  <c r="AD2636" i="52" s="1"/>
  <c r="AE2636" i="52" s="1"/>
  <c r="A2636" i="52"/>
  <c r="AC2643" i="52"/>
  <c r="AD2643" i="52" s="1"/>
  <c r="AE2643" i="52" s="1"/>
  <c r="A2643" i="52"/>
  <c r="AC2468" i="52"/>
  <c r="AD2468" i="52" s="1"/>
  <c r="AE2468" i="52" s="1"/>
  <c r="A2468" i="52"/>
  <c r="AC2598" i="52"/>
  <c r="AD2598" i="52" s="1"/>
  <c r="AE2598" i="52" s="1"/>
  <c r="A2598" i="52"/>
  <c r="AC2508" i="52"/>
  <c r="AD2508" i="52" s="1"/>
  <c r="AE2508" i="52" s="1"/>
  <c r="A2508" i="52"/>
  <c r="AC2509" i="52"/>
  <c r="AD2509" i="52" s="1"/>
  <c r="AE2509" i="52" s="1"/>
  <c r="A2509" i="52"/>
  <c r="AC2607" i="52"/>
  <c r="AD2607" i="52" s="1"/>
  <c r="AE2607" i="52" s="1"/>
  <c r="A2607" i="52"/>
  <c r="AC2531" i="52"/>
  <c r="AD2531" i="52" s="1"/>
  <c r="AE2531" i="52" s="1"/>
  <c r="A2531" i="52"/>
  <c r="AC2581" i="52"/>
  <c r="AD2581" i="52" s="1"/>
  <c r="AE2581" i="52" s="1"/>
  <c r="A2581" i="52"/>
  <c r="AC2590" i="52"/>
  <c r="AD2590" i="52" s="1"/>
  <c r="AE2590" i="52" s="1"/>
  <c r="A2590" i="52"/>
  <c r="AC2530" i="52"/>
  <c r="AD2530" i="52" s="1"/>
  <c r="AE2530" i="52" s="1"/>
  <c r="A2530" i="52"/>
  <c r="AC2638" i="52"/>
  <c r="AD2638" i="52" s="1"/>
  <c r="AE2638" i="52" s="1"/>
  <c r="A2638" i="52"/>
  <c r="AC2487" i="52"/>
  <c r="AD2487" i="52" s="1"/>
  <c r="AE2487" i="52" s="1"/>
  <c r="A2487" i="52"/>
  <c r="AC2567" i="52"/>
  <c r="AD2567" i="52" s="1"/>
  <c r="AE2567" i="52" s="1"/>
  <c r="A2567" i="52"/>
  <c r="AC2478" i="52"/>
  <c r="AD2478" i="52" s="1"/>
  <c r="AE2478" i="52" s="1"/>
  <c r="A2478" i="52"/>
  <c r="AC2494" i="52"/>
  <c r="AD2494" i="52" s="1"/>
  <c r="AE2494" i="52" s="1"/>
  <c r="A2494" i="52"/>
  <c r="AC2632" i="52"/>
  <c r="AD2632" i="52" s="1"/>
  <c r="AE2632" i="52" s="1"/>
  <c r="A2632" i="52"/>
  <c r="AC2475" i="52"/>
  <c r="AD2475" i="52" s="1"/>
  <c r="AE2475" i="52" s="1"/>
  <c r="A2475" i="52"/>
  <c r="AC2593" i="52"/>
  <c r="AD2593" i="52" s="1"/>
  <c r="AE2593" i="52" s="1"/>
  <c r="A2593" i="52"/>
  <c r="AC2516" i="52"/>
  <c r="AD2516" i="52" s="1"/>
  <c r="AE2516" i="52" s="1"/>
  <c r="A2516" i="52"/>
  <c r="AC2542" i="52"/>
  <c r="AD2542" i="52" s="1"/>
  <c r="AE2542" i="52" s="1"/>
  <c r="A2542" i="52"/>
  <c r="AC2548" i="52"/>
  <c r="AD2548" i="52" s="1"/>
  <c r="AE2548" i="52" s="1"/>
  <c r="A2548" i="52"/>
  <c r="AC2483" i="52"/>
  <c r="AD2483" i="52" s="1"/>
  <c r="AE2483" i="52" s="1"/>
  <c r="A2483" i="52"/>
  <c r="AC2650" i="52"/>
  <c r="AD2650" i="52" s="1"/>
  <c r="AE2650" i="52" s="1"/>
  <c r="A2650" i="52"/>
  <c r="AC2566" i="52"/>
  <c r="AD2566" i="52" s="1"/>
  <c r="AE2566" i="52" s="1"/>
  <c r="A2566" i="52"/>
  <c r="AC2544" i="52"/>
  <c r="AD2544" i="52" s="1"/>
  <c r="AE2544" i="52" s="1"/>
  <c r="A2544" i="52"/>
  <c r="AC2611" i="52"/>
  <c r="AD2611" i="52" s="1"/>
  <c r="AE2611" i="52" s="1"/>
  <c r="A2611" i="52"/>
  <c r="AC2586" i="52"/>
  <c r="AD2586" i="52" s="1"/>
  <c r="AE2586" i="52" s="1"/>
  <c r="A2586" i="52"/>
  <c r="AC2619" i="52"/>
  <c r="AD2619" i="52" s="1"/>
  <c r="AE2619" i="52" s="1"/>
  <c r="A2619" i="52"/>
  <c r="AC2512" i="52"/>
  <c r="AD2512" i="52" s="1"/>
  <c r="AE2512" i="52" s="1"/>
  <c r="A2512" i="52"/>
  <c r="AC2600" i="52"/>
  <c r="AD2600" i="52" s="1"/>
  <c r="AE2600" i="52" s="1"/>
  <c r="A2600" i="52"/>
  <c r="AC2558" i="52"/>
  <c r="AD2558" i="52" s="1"/>
  <c r="AE2558" i="52" s="1"/>
  <c r="A2558" i="52"/>
  <c r="AC2504" i="52"/>
  <c r="AD2504" i="52" s="1"/>
  <c r="AE2504" i="52" s="1"/>
  <c r="A2504" i="52"/>
  <c r="AC2617" i="52"/>
  <c r="AD2617" i="52" s="1"/>
  <c r="AE2617" i="52" s="1"/>
  <c r="A2617" i="52"/>
  <c r="AC2589" i="52"/>
  <c r="AD2589" i="52" s="1"/>
  <c r="AE2589" i="52" s="1"/>
  <c r="A2589" i="52"/>
  <c r="AC2580" i="52"/>
  <c r="AD2580" i="52" s="1"/>
  <c r="AE2580" i="52" s="1"/>
  <c r="A2580" i="52"/>
  <c r="AC2505" i="52"/>
  <c r="AD2505" i="52" s="1"/>
  <c r="AE2505" i="52" s="1"/>
  <c r="A2505" i="52"/>
  <c r="AC2484" i="52"/>
  <c r="AD2484" i="52" s="1"/>
  <c r="AE2484" i="52" s="1"/>
  <c r="A2484" i="52"/>
  <c r="AC3021" i="52"/>
  <c r="AD3021" i="52" s="1"/>
  <c r="AE3021" i="52" s="1"/>
  <c r="A3021" i="52"/>
  <c r="AC2939" i="52"/>
  <c r="AD2939" i="52" s="1"/>
  <c r="AE2939" i="52" s="1"/>
  <c r="A2939" i="52"/>
  <c r="AC3046" i="52"/>
  <c r="AD3046" i="52" s="1"/>
  <c r="AE3046" i="52" s="1"/>
  <c r="A3046" i="52"/>
  <c r="AC2980" i="52"/>
  <c r="AD2980" i="52" s="1"/>
  <c r="AE2980" i="52" s="1"/>
  <c r="A2980" i="52"/>
  <c r="AC2920" i="52"/>
  <c r="AD2920" i="52" s="1"/>
  <c r="AE2920" i="52" s="1"/>
  <c r="A2920" i="52"/>
  <c r="AC2972" i="52"/>
  <c r="AD2972" i="52" s="1"/>
  <c r="AE2972" i="52" s="1"/>
  <c r="A2972" i="52"/>
  <c r="AC2982" i="52"/>
  <c r="AD2982" i="52" s="1"/>
  <c r="AE2982" i="52" s="1"/>
  <c r="A2982" i="52"/>
  <c r="AC3025" i="52"/>
  <c r="AD3025" i="52" s="1"/>
  <c r="AE3025" i="52" s="1"/>
  <c r="A3025" i="52"/>
  <c r="AC3033" i="52"/>
  <c r="AD3033" i="52" s="1"/>
  <c r="AE3033" i="52" s="1"/>
  <c r="A3033" i="52"/>
  <c r="AC3006" i="52"/>
  <c r="AD3006" i="52" s="1"/>
  <c r="AE3006" i="52" s="1"/>
  <c r="A3006" i="52"/>
  <c r="AC2990" i="52"/>
  <c r="AD2990" i="52" s="1"/>
  <c r="AE2990" i="52" s="1"/>
  <c r="A2990" i="52"/>
  <c r="AC2957" i="52"/>
  <c r="AD2957" i="52" s="1"/>
  <c r="AE2957" i="52" s="1"/>
  <c r="A2957" i="52"/>
  <c r="AC2924" i="52"/>
  <c r="AD2924" i="52" s="1"/>
  <c r="AE2924" i="52" s="1"/>
  <c r="A2924" i="52"/>
  <c r="AC2999" i="52"/>
  <c r="AD2999" i="52" s="1"/>
  <c r="AE2999" i="52" s="1"/>
  <c r="A2999" i="52"/>
  <c r="AC2973" i="52"/>
  <c r="AD2973" i="52" s="1"/>
  <c r="AE2973" i="52" s="1"/>
  <c r="A2973" i="52"/>
  <c r="AC2915" i="52"/>
  <c r="AD2915" i="52" s="1"/>
  <c r="AE2915" i="52" s="1"/>
  <c r="A2915" i="52"/>
  <c r="AC2991" i="52"/>
  <c r="AD2991" i="52" s="1"/>
  <c r="AE2991" i="52" s="1"/>
  <c r="A2991" i="52"/>
  <c r="AC2926" i="52"/>
  <c r="AD2926" i="52" s="1"/>
  <c r="AE2926" i="52" s="1"/>
  <c r="A2926" i="52"/>
  <c r="AC2945" i="52"/>
  <c r="AD2945" i="52" s="1"/>
  <c r="AE2945" i="52" s="1"/>
  <c r="A2945" i="52"/>
  <c r="AC3011" i="52"/>
  <c r="AD3011" i="52" s="1"/>
  <c r="AE3011" i="52" s="1"/>
  <c r="A3011" i="52"/>
  <c r="AC2956" i="52"/>
  <c r="AD2956" i="52" s="1"/>
  <c r="AE2956" i="52" s="1"/>
  <c r="A2956" i="52"/>
  <c r="AC3019" i="52"/>
  <c r="AD3019" i="52" s="1"/>
  <c r="AE3019" i="52" s="1"/>
  <c r="A3019" i="52"/>
  <c r="AC2971" i="52"/>
  <c r="AD2971" i="52" s="1"/>
  <c r="AE2971" i="52" s="1"/>
  <c r="A2971" i="52"/>
  <c r="AC3039" i="52"/>
  <c r="AD3039" i="52" s="1"/>
  <c r="AE3039" i="52" s="1"/>
  <c r="A3039" i="52"/>
  <c r="AC3010" i="52"/>
  <c r="AD3010" i="52" s="1"/>
  <c r="AE3010" i="52" s="1"/>
  <c r="A3010" i="52"/>
  <c r="AC2981" i="52"/>
  <c r="AD2981" i="52" s="1"/>
  <c r="AE2981" i="52" s="1"/>
  <c r="A2981" i="52"/>
  <c r="AC2944" i="52"/>
  <c r="AD2944" i="52" s="1"/>
  <c r="AE2944" i="52" s="1"/>
  <c r="A2944" i="52"/>
  <c r="AC2928" i="52"/>
  <c r="AD2928" i="52" s="1"/>
  <c r="AE2928" i="52" s="1"/>
  <c r="A2928" i="52"/>
  <c r="AC3008" i="52"/>
  <c r="AD3008" i="52" s="1"/>
  <c r="AE3008" i="52" s="1"/>
  <c r="A3008" i="52"/>
  <c r="AC3037" i="52"/>
  <c r="AD3037" i="52" s="1"/>
  <c r="AE3037" i="52" s="1"/>
  <c r="A3037" i="52"/>
  <c r="AC3027" i="52"/>
  <c r="AD3027" i="52" s="1"/>
  <c r="AE3027" i="52" s="1"/>
  <c r="A3027" i="52"/>
  <c r="AC2997" i="52"/>
  <c r="AD2997" i="52" s="1"/>
  <c r="AE2997" i="52" s="1"/>
  <c r="A2997" i="52"/>
  <c r="AC2963" i="52"/>
  <c r="AD2963" i="52" s="1"/>
  <c r="AE2963" i="52" s="1"/>
  <c r="A2963" i="52"/>
  <c r="AC2918" i="52"/>
  <c r="AD2918" i="52" s="1"/>
  <c r="AE2918" i="52" s="1"/>
  <c r="A2918" i="52"/>
  <c r="AC3047" i="52"/>
  <c r="AD3047" i="52" s="1"/>
  <c r="AE3047" i="52" s="1"/>
  <c r="A3047" i="52"/>
  <c r="AC2917" i="52"/>
  <c r="AD2917" i="52" s="1"/>
  <c r="AE2917" i="52" s="1"/>
  <c r="A2917" i="52"/>
  <c r="AC177" i="52"/>
  <c r="AD177" i="52" s="1"/>
  <c r="AE177" i="52" s="1"/>
  <c r="A177" i="52"/>
  <c r="AC6594" i="52"/>
  <c r="AD6594" i="52" s="1"/>
  <c r="AE6594" i="52" s="1"/>
  <c r="A6594" i="52"/>
  <c r="AC6655" i="52"/>
  <c r="AD6655" i="52" s="1"/>
  <c r="AE6655" i="52" s="1"/>
  <c r="A6655" i="52"/>
  <c r="AC6641" i="52"/>
  <c r="AD6641" i="52" s="1"/>
  <c r="AE6641" i="52" s="1"/>
  <c r="A6641" i="52"/>
  <c r="AC6629" i="52"/>
  <c r="AD6629" i="52" s="1"/>
  <c r="AE6629" i="52" s="1"/>
  <c r="A6629" i="52"/>
  <c r="AC6613" i="52"/>
  <c r="AD6613" i="52" s="1"/>
  <c r="AE6613" i="52" s="1"/>
  <c r="A6613" i="52"/>
  <c r="AC6657" i="52"/>
  <c r="AD6657" i="52" s="1"/>
  <c r="AE6657" i="52" s="1"/>
  <c r="A6657" i="52"/>
  <c r="AC6642" i="52"/>
  <c r="AD6642" i="52" s="1"/>
  <c r="AE6642" i="52" s="1"/>
  <c r="A6642" i="52"/>
  <c r="AC6620" i="52"/>
  <c r="AD6620" i="52" s="1"/>
  <c r="AE6620" i="52" s="1"/>
  <c r="A6620" i="52"/>
  <c r="AC6607" i="52"/>
  <c r="AD6607" i="52" s="1"/>
  <c r="AE6607" i="52" s="1"/>
  <c r="A6607" i="52"/>
  <c r="AC6639" i="52"/>
  <c r="AD6639" i="52" s="1"/>
  <c r="AE6639" i="52" s="1"/>
  <c r="A6639" i="52"/>
  <c r="AC6614" i="52"/>
  <c r="AD6614" i="52" s="1"/>
  <c r="AE6614" i="52" s="1"/>
  <c r="A6614" i="52"/>
  <c r="AC6659" i="52"/>
  <c r="AD6659" i="52" s="1"/>
  <c r="AE6659" i="52" s="1"/>
  <c r="A6659" i="52"/>
  <c r="AC6632" i="52"/>
  <c r="AD6632" i="52" s="1"/>
  <c r="AE6632" i="52" s="1"/>
  <c r="A6632" i="52"/>
  <c r="AC6616" i="52"/>
  <c r="AD6616" i="52" s="1"/>
  <c r="AE6616" i="52" s="1"/>
  <c r="A6616" i="52"/>
  <c r="AC6602" i="52"/>
  <c r="AD6602" i="52" s="1"/>
  <c r="AE6602" i="52" s="1"/>
  <c r="A6602" i="52"/>
  <c r="AC6660" i="52"/>
  <c r="AD6660" i="52" s="1"/>
  <c r="AE6660" i="52" s="1"/>
  <c r="A6660" i="52"/>
  <c r="AC6648" i="52"/>
  <c r="AD6648" i="52" s="1"/>
  <c r="AE6648" i="52" s="1"/>
  <c r="A6648" i="52"/>
  <c r="AC6605" i="52"/>
  <c r="AD6605" i="52" s="1"/>
  <c r="AE6605" i="52" s="1"/>
  <c r="A6605" i="52"/>
  <c r="AC7038" i="52"/>
  <c r="AD7038" i="52" s="1"/>
  <c r="AE7038" i="52" s="1"/>
  <c r="A7038" i="52"/>
  <c r="AC7039" i="52"/>
  <c r="AD7039" i="52" s="1"/>
  <c r="AE7039" i="52" s="1"/>
  <c r="A7039" i="52"/>
  <c r="AC6990" i="52"/>
  <c r="AD6990" i="52" s="1"/>
  <c r="AE6990" i="52" s="1"/>
  <c r="A6990" i="52"/>
  <c r="AC6993" i="52"/>
  <c r="AD6993" i="52" s="1"/>
  <c r="AE6993" i="52" s="1"/>
  <c r="A6993" i="52"/>
  <c r="AC6985" i="52"/>
  <c r="AD6985" i="52" s="1"/>
  <c r="AE6985" i="52" s="1"/>
  <c r="A6985" i="52"/>
  <c r="AC6989" i="52"/>
  <c r="AD6989" i="52" s="1"/>
  <c r="AE6989" i="52" s="1"/>
  <c r="A6989" i="52"/>
  <c r="AC3600" i="52"/>
  <c r="AD3600" i="52" s="1"/>
  <c r="AE3600" i="52" s="1"/>
  <c r="A3600" i="52"/>
  <c r="AC3594" i="52"/>
  <c r="AD3594" i="52" s="1"/>
  <c r="AE3594" i="52" s="1"/>
  <c r="A3594" i="52"/>
  <c r="AC3588" i="52"/>
  <c r="AD3588" i="52" s="1"/>
  <c r="AE3588" i="52" s="1"/>
  <c r="A3588" i="52"/>
  <c r="AC3598" i="52"/>
  <c r="AD3598" i="52" s="1"/>
  <c r="AE3598" i="52" s="1"/>
  <c r="A3598" i="52"/>
  <c r="AC3587" i="52"/>
  <c r="AD3587" i="52" s="1"/>
  <c r="AE3587" i="52" s="1"/>
  <c r="A3587" i="52"/>
  <c r="A3312" i="52"/>
  <c r="A3308" i="52"/>
  <c r="AC5602" i="52"/>
  <c r="AD5602" i="52" s="1"/>
  <c r="AE5602" i="52" s="1"/>
  <c r="A5602" i="52"/>
  <c r="AC5596" i="52"/>
  <c r="AD5596" i="52" s="1"/>
  <c r="AE5596" i="52" s="1"/>
  <c r="A5596" i="52"/>
  <c r="AC5609" i="52"/>
  <c r="AD5609" i="52" s="1"/>
  <c r="AE5609" i="52" s="1"/>
  <c r="A5609" i="52"/>
  <c r="AC5600" i="52"/>
  <c r="AD5600" i="52" s="1"/>
  <c r="AE5600" i="52" s="1"/>
  <c r="A5600" i="52"/>
  <c r="A5669" i="52"/>
  <c r="AC1238" i="52"/>
  <c r="AD1238" i="52" s="1"/>
  <c r="AE1238" i="52" s="1"/>
  <c r="A1238" i="52"/>
  <c r="AC1218" i="52"/>
  <c r="AD1218" i="52" s="1"/>
  <c r="AE1218" i="52" s="1"/>
  <c r="A1218" i="52"/>
  <c r="AC1204" i="52"/>
  <c r="AD1204" i="52" s="1"/>
  <c r="AE1204" i="52" s="1"/>
  <c r="A1204" i="52"/>
  <c r="AC1210" i="52"/>
  <c r="AD1210" i="52" s="1"/>
  <c r="AE1210" i="52" s="1"/>
  <c r="A1210" i="52"/>
  <c r="AC1226" i="52"/>
  <c r="AD1226" i="52" s="1"/>
  <c r="AE1226" i="52" s="1"/>
  <c r="A1226" i="52"/>
  <c r="AC1233" i="52"/>
  <c r="AD1233" i="52" s="1"/>
  <c r="AE1233" i="52" s="1"/>
  <c r="A1233" i="52"/>
  <c r="AC1231" i="52"/>
  <c r="AD1231" i="52" s="1"/>
  <c r="AE1231" i="52" s="1"/>
  <c r="A1231" i="52"/>
  <c r="AC1239" i="52"/>
  <c r="AD1239" i="52" s="1"/>
  <c r="AE1239" i="52" s="1"/>
  <c r="A1239" i="52"/>
  <c r="AC1203" i="52"/>
  <c r="AD1203" i="52" s="1"/>
  <c r="AE1203" i="52" s="1"/>
  <c r="A1203" i="52"/>
  <c r="AC1216" i="52"/>
  <c r="AD1216" i="52" s="1"/>
  <c r="AE1216" i="52" s="1"/>
  <c r="A1216" i="52"/>
  <c r="A3381" i="52"/>
  <c r="A3387" i="52"/>
  <c r="A3390" i="52"/>
  <c r="A3382" i="52"/>
  <c r="AC5576" i="52"/>
  <c r="AD5576" i="52" s="1"/>
  <c r="AE5576" i="52" s="1"/>
  <c r="A5576" i="52"/>
  <c r="AC5577" i="52"/>
  <c r="AD5577" i="52" s="1"/>
  <c r="AE5577" i="52" s="1"/>
  <c r="A5577" i="52"/>
  <c r="AC5566" i="52"/>
  <c r="AD5566" i="52" s="1"/>
  <c r="AE5566" i="52" s="1"/>
  <c r="A5566" i="52"/>
  <c r="AC5551" i="52"/>
  <c r="AD5551" i="52" s="1"/>
  <c r="AE5551" i="52" s="1"/>
  <c r="A5551" i="52"/>
  <c r="AC5571" i="52"/>
  <c r="AD5571" i="52" s="1"/>
  <c r="AE5571" i="52" s="1"/>
  <c r="A5571" i="52"/>
  <c r="AC5549" i="52"/>
  <c r="AD5549" i="52" s="1"/>
  <c r="AE5549" i="52" s="1"/>
  <c r="A5549" i="52"/>
  <c r="AC5535" i="52"/>
  <c r="AD5535" i="52" s="1"/>
  <c r="AE5535" i="52" s="1"/>
  <c r="A5535" i="52"/>
  <c r="AC5552" i="52"/>
  <c r="AD5552" i="52" s="1"/>
  <c r="AE5552" i="52" s="1"/>
  <c r="A5552" i="52"/>
  <c r="AC5524" i="52"/>
  <c r="AD5524" i="52" s="1"/>
  <c r="AE5524" i="52" s="1"/>
  <c r="A5524" i="52"/>
  <c r="AC5555" i="52"/>
  <c r="AD5555" i="52" s="1"/>
  <c r="AE5555" i="52" s="1"/>
  <c r="A5555" i="52"/>
  <c r="AC5537" i="52"/>
  <c r="AD5537" i="52" s="1"/>
  <c r="AE5537" i="52" s="1"/>
  <c r="A5537" i="52"/>
  <c r="AC5562" i="52"/>
  <c r="AD5562" i="52" s="1"/>
  <c r="AE5562" i="52" s="1"/>
  <c r="A5562" i="52"/>
  <c r="AC5544" i="52"/>
  <c r="AD5544" i="52" s="1"/>
  <c r="AE5544" i="52" s="1"/>
  <c r="A5544" i="52"/>
  <c r="AC5575" i="52"/>
  <c r="AD5575" i="52" s="1"/>
  <c r="AE5575" i="52" s="1"/>
  <c r="A5575" i="52"/>
  <c r="AC6004" i="52"/>
  <c r="AD6004" i="52" s="1"/>
  <c r="AE6004" i="52" s="1"/>
  <c r="A6004" i="52"/>
  <c r="AC5994" i="52"/>
  <c r="AD5994" i="52" s="1"/>
  <c r="AE5994" i="52" s="1"/>
  <c r="A5994" i="52"/>
  <c r="AC5985" i="52"/>
  <c r="AD5985" i="52" s="1"/>
  <c r="AE5985" i="52" s="1"/>
  <c r="A5985" i="52"/>
  <c r="AC6005" i="52"/>
  <c r="AD6005" i="52" s="1"/>
  <c r="AE6005" i="52" s="1"/>
  <c r="A6005" i="52"/>
  <c r="AC5992" i="52"/>
  <c r="AD5992" i="52" s="1"/>
  <c r="AE5992" i="52" s="1"/>
  <c r="A5992" i="52"/>
  <c r="AC6003" i="52"/>
  <c r="AD6003" i="52" s="1"/>
  <c r="AE6003" i="52" s="1"/>
  <c r="A6003" i="52"/>
  <c r="AC5989" i="52"/>
  <c r="AD5989" i="52" s="1"/>
  <c r="AE5989" i="52" s="1"/>
  <c r="A5989" i="52"/>
  <c r="AC5981" i="52"/>
  <c r="AD5981" i="52" s="1"/>
  <c r="AE5981" i="52" s="1"/>
  <c r="A5981" i="52"/>
  <c r="AC4005" i="52"/>
  <c r="AD4005" i="52" s="1"/>
  <c r="AE4005" i="52" s="1"/>
  <c r="A4005" i="52"/>
  <c r="AC3992" i="52"/>
  <c r="AD3992" i="52" s="1"/>
  <c r="AE3992" i="52" s="1"/>
  <c r="A3992" i="52"/>
  <c r="AC3986" i="52"/>
  <c r="AD3986" i="52" s="1"/>
  <c r="AE3986" i="52" s="1"/>
  <c r="A3986" i="52"/>
  <c r="AC4002" i="52"/>
  <c r="AD4002" i="52" s="1"/>
  <c r="AE4002" i="52" s="1"/>
  <c r="A4002" i="52"/>
  <c r="AC3998" i="52"/>
  <c r="AD3998" i="52" s="1"/>
  <c r="AE3998" i="52" s="1"/>
  <c r="A3998" i="52"/>
  <c r="AC3987" i="52"/>
  <c r="AD3987" i="52" s="1"/>
  <c r="AE3987" i="52" s="1"/>
  <c r="A3987" i="52"/>
  <c r="AC3980" i="52"/>
  <c r="AD3980" i="52" s="1"/>
  <c r="AE3980" i="52" s="1"/>
  <c r="A3980" i="52"/>
  <c r="AC4544" i="52"/>
  <c r="AD4544" i="52" s="1"/>
  <c r="AE4544" i="52" s="1"/>
  <c r="A4544" i="52"/>
  <c r="AC4541" i="52"/>
  <c r="AD4541" i="52" s="1"/>
  <c r="AE4541" i="52" s="1"/>
  <c r="A4541" i="52"/>
  <c r="AC4488" i="52"/>
  <c r="AD4488" i="52" s="1"/>
  <c r="AE4488" i="52" s="1"/>
  <c r="A4488" i="52"/>
  <c r="AC4471" i="52"/>
  <c r="AD4471" i="52" s="1"/>
  <c r="AE4471" i="52" s="1"/>
  <c r="A4471" i="52"/>
  <c r="AC4525" i="52"/>
  <c r="AD4525" i="52" s="1"/>
  <c r="AE4525" i="52" s="1"/>
  <c r="A4525" i="52"/>
  <c r="AC4502" i="52"/>
  <c r="AD4502" i="52" s="1"/>
  <c r="AE4502" i="52" s="1"/>
  <c r="A4502" i="52"/>
  <c r="AC4480" i="52"/>
  <c r="AD4480" i="52" s="1"/>
  <c r="AE4480" i="52" s="1"/>
  <c r="A4480" i="52"/>
  <c r="AC4446" i="52"/>
  <c r="AD4446" i="52" s="1"/>
  <c r="AE4446" i="52" s="1"/>
  <c r="A4446" i="52"/>
  <c r="AC4550" i="52"/>
  <c r="AD4550" i="52" s="1"/>
  <c r="AE4550" i="52" s="1"/>
  <c r="A4550" i="52"/>
  <c r="AC4526" i="52"/>
  <c r="AD4526" i="52" s="1"/>
  <c r="AE4526" i="52" s="1"/>
  <c r="A4526" i="52"/>
  <c r="AC4513" i="52"/>
  <c r="AD4513" i="52" s="1"/>
  <c r="AE4513" i="52" s="1"/>
  <c r="A4513" i="52"/>
  <c r="AC4483" i="52"/>
  <c r="AD4483" i="52" s="1"/>
  <c r="AE4483" i="52" s="1"/>
  <c r="A4483" i="52"/>
  <c r="AC4536" i="52"/>
  <c r="AD4536" i="52" s="1"/>
  <c r="AE4536" i="52" s="1"/>
  <c r="A4536" i="52"/>
  <c r="AC4476" i="52"/>
  <c r="AD4476" i="52" s="1"/>
  <c r="AE4476" i="52" s="1"/>
  <c r="A4476" i="52"/>
  <c r="AC4540" i="52"/>
  <c r="AD4540" i="52" s="1"/>
  <c r="AE4540" i="52" s="1"/>
  <c r="A4540" i="52"/>
  <c r="AC4489" i="52"/>
  <c r="AD4489" i="52" s="1"/>
  <c r="AE4489" i="52" s="1"/>
  <c r="A4489" i="52"/>
  <c r="AC4449" i="52"/>
  <c r="AD4449" i="52" s="1"/>
  <c r="AE4449" i="52" s="1"/>
  <c r="A4449" i="52"/>
  <c r="AC4530" i="52"/>
  <c r="AD4530" i="52" s="1"/>
  <c r="AE4530" i="52" s="1"/>
  <c r="A4530" i="52"/>
  <c r="AC4510" i="52"/>
  <c r="AD4510" i="52" s="1"/>
  <c r="AE4510" i="52" s="1"/>
  <c r="A4510" i="52"/>
  <c r="AC4469" i="52"/>
  <c r="AD4469" i="52" s="1"/>
  <c r="AE4469" i="52" s="1"/>
  <c r="A4469" i="52"/>
  <c r="AC4457" i="52"/>
  <c r="AD4457" i="52" s="1"/>
  <c r="AE4457" i="52" s="1"/>
  <c r="A4457" i="52"/>
  <c r="AC4528" i="52"/>
  <c r="AD4528" i="52" s="1"/>
  <c r="AE4528" i="52" s="1"/>
  <c r="A4528" i="52"/>
  <c r="AC4512" i="52"/>
  <c r="AD4512" i="52" s="1"/>
  <c r="AE4512" i="52" s="1"/>
  <c r="A4512" i="52"/>
  <c r="AC4470" i="52"/>
  <c r="AD4470" i="52" s="1"/>
  <c r="AE4470" i="52" s="1"/>
  <c r="A4470" i="52"/>
  <c r="AC4460" i="52"/>
  <c r="AD4460" i="52" s="1"/>
  <c r="AE4460" i="52" s="1"/>
  <c r="A4460" i="52"/>
  <c r="AC4517" i="52"/>
  <c r="AD4517" i="52" s="1"/>
  <c r="AE4517" i="52" s="1"/>
  <c r="A4517" i="52"/>
  <c r="AC4452" i="52"/>
  <c r="AD4452" i="52" s="1"/>
  <c r="AE4452" i="52" s="1"/>
  <c r="A4452" i="52"/>
  <c r="AC546" i="52"/>
  <c r="AD546" i="52" s="1"/>
  <c r="AE546" i="52" s="1"/>
  <c r="A546" i="52"/>
  <c r="AC351" i="52"/>
  <c r="AD351" i="52" s="1"/>
  <c r="AE351" i="52" s="1"/>
  <c r="A351" i="52"/>
  <c r="AC352" i="52"/>
  <c r="AD352" i="52" s="1"/>
  <c r="AE352" i="52" s="1"/>
  <c r="A352" i="52"/>
  <c r="AC354" i="52"/>
  <c r="AD354" i="52" s="1"/>
  <c r="AE354" i="52" s="1"/>
  <c r="A354" i="52"/>
  <c r="AC344" i="52"/>
  <c r="AD344" i="52" s="1"/>
  <c r="AE344" i="52" s="1"/>
  <c r="A344" i="52"/>
  <c r="AC340" i="52"/>
  <c r="AD340" i="52" s="1"/>
  <c r="AE340" i="52" s="1"/>
  <c r="A340" i="52"/>
  <c r="AC335" i="52"/>
  <c r="AD335" i="52" s="1"/>
  <c r="AE335" i="52" s="1"/>
  <c r="A335" i="52"/>
  <c r="AC802" i="52"/>
  <c r="AD802" i="52" s="1"/>
  <c r="AE802" i="52" s="1"/>
  <c r="A802" i="52"/>
  <c r="AC799" i="52"/>
  <c r="AD799" i="52" s="1"/>
  <c r="AE799" i="52" s="1"/>
  <c r="A799" i="52"/>
  <c r="AC813" i="52"/>
  <c r="AD813" i="52" s="1"/>
  <c r="AE813" i="52" s="1"/>
  <c r="A813" i="52"/>
  <c r="AC807" i="52"/>
  <c r="AD807" i="52" s="1"/>
  <c r="AE807" i="52" s="1"/>
  <c r="A807" i="52"/>
  <c r="AC796" i="52"/>
  <c r="AD796" i="52" s="1"/>
  <c r="AE796" i="52" s="1"/>
  <c r="A796" i="52"/>
  <c r="AC798" i="52"/>
  <c r="AD798" i="52" s="1"/>
  <c r="AE798" i="52" s="1"/>
  <c r="A798" i="52"/>
  <c r="AC786" i="52"/>
  <c r="AD786" i="52" s="1"/>
  <c r="AE786" i="52" s="1"/>
  <c r="A786" i="52"/>
  <c r="AC735" i="52"/>
  <c r="AD735" i="52" s="1"/>
  <c r="AE735" i="52" s="1"/>
  <c r="A735" i="52"/>
  <c r="AC755" i="52"/>
  <c r="AD755" i="52" s="1"/>
  <c r="AE755" i="52" s="1"/>
  <c r="A755" i="52"/>
  <c r="AC771" i="52"/>
  <c r="AD771" i="52" s="1"/>
  <c r="AE771" i="52" s="1"/>
  <c r="A771" i="52"/>
  <c r="AC737" i="52"/>
  <c r="AD737" i="52" s="1"/>
  <c r="AE737" i="52" s="1"/>
  <c r="A737" i="52"/>
  <c r="AC770" i="52"/>
  <c r="AD770" i="52" s="1"/>
  <c r="AE770" i="52" s="1"/>
  <c r="A770" i="52"/>
  <c r="AC734" i="52"/>
  <c r="AD734" i="52" s="1"/>
  <c r="AE734" i="52" s="1"/>
  <c r="A734" i="52"/>
  <c r="AC769" i="52"/>
  <c r="AD769" i="52" s="1"/>
  <c r="AE769" i="52" s="1"/>
  <c r="A769" i="52"/>
  <c r="AC729" i="52"/>
  <c r="AD729" i="52" s="1"/>
  <c r="AE729" i="52" s="1"/>
  <c r="A729" i="52"/>
  <c r="AC758" i="52"/>
  <c r="AD758" i="52" s="1"/>
  <c r="AE758" i="52" s="1"/>
  <c r="A758" i="52"/>
  <c r="AC794" i="52"/>
  <c r="AD794" i="52" s="1"/>
  <c r="AE794" i="52" s="1"/>
  <c r="A794" i="52"/>
  <c r="AC766" i="52"/>
  <c r="AD766" i="52" s="1"/>
  <c r="AE766" i="52" s="1"/>
  <c r="A766" i="52"/>
  <c r="AC772" i="52"/>
  <c r="AD772" i="52" s="1"/>
  <c r="AE772" i="52" s="1"/>
  <c r="A772" i="52"/>
  <c r="AC773" i="52"/>
  <c r="AD773" i="52" s="1"/>
  <c r="AE773" i="52" s="1"/>
  <c r="A773" i="52"/>
  <c r="AC739" i="52"/>
  <c r="AD739" i="52" s="1"/>
  <c r="AE739" i="52" s="1"/>
  <c r="A739" i="52"/>
  <c r="AC748" i="52"/>
  <c r="AD748" i="52" s="1"/>
  <c r="AE748" i="52" s="1"/>
  <c r="A748" i="52"/>
  <c r="AC61" i="52"/>
  <c r="AD61" i="52" s="1"/>
  <c r="AE61" i="52" s="1"/>
  <c r="A61" i="52"/>
  <c r="AC53" i="52"/>
  <c r="AD53" i="52" s="1"/>
  <c r="AE53" i="52" s="1"/>
  <c r="A53" i="52"/>
  <c r="AC47" i="52"/>
  <c r="AD47" i="52" s="1"/>
  <c r="AE47" i="52" s="1"/>
  <c r="A47" i="52"/>
  <c r="AC58" i="52"/>
  <c r="AD58" i="52" s="1"/>
  <c r="AE58" i="52" s="1"/>
  <c r="A58" i="52"/>
  <c r="AC65" i="52"/>
  <c r="AD65" i="52" s="1"/>
  <c r="AE65" i="52" s="1"/>
  <c r="A65" i="52"/>
  <c r="AC48" i="52"/>
  <c r="AD48" i="52" s="1"/>
  <c r="AE48" i="52" s="1"/>
  <c r="A48" i="52"/>
  <c r="AC55" i="52"/>
  <c r="AD55" i="52" s="1"/>
  <c r="AE55" i="52" s="1"/>
  <c r="A55" i="52"/>
  <c r="AC939" i="52"/>
  <c r="AD939" i="52" s="1"/>
  <c r="AE939" i="52" s="1"/>
  <c r="A939" i="52"/>
  <c r="AC918" i="52"/>
  <c r="AD918" i="52" s="1"/>
  <c r="AE918" i="52" s="1"/>
  <c r="A918" i="52"/>
  <c r="AC949" i="52"/>
  <c r="AD949" i="52" s="1"/>
  <c r="AE949" i="52" s="1"/>
  <c r="A949" i="52"/>
  <c r="AC933" i="52"/>
  <c r="AD933" i="52" s="1"/>
  <c r="AE933" i="52" s="1"/>
  <c r="A933" i="52"/>
  <c r="AC922" i="52"/>
  <c r="AD922" i="52" s="1"/>
  <c r="AE922" i="52" s="1"/>
  <c r="A922" i="52"/>
  <c r="AC935" i="52"/>
  <c r="AD935" i="52" s="1"/>
  <c r="AE935" i="52" s="1"/>
  <c r="A935" i="52"/>
  <c r="AC951" i="52"/>
  <c r="AD951" i="52" s="1"/>
  <c r="AE951" i="52" s="1"/>
  <c r="A951" i="52"/>
  <c r="AC940" i="52"/>
  <c r="AD940" i="52" s="1"/>
  <c r="AE940" i="52" s="1"/>
  <c r="A940" i="52"/>
  <c r="AC925" i="52"/>
  <c r="AD925" i="52" s="1"/>
  <c r="AE925" i="52" s="1"/>
  <c r="A925" i="52"/>
  <c r="AC937" i="52"/>
  <c r="AD937" i="52" s="1"/>
  <c r="AE937" i="52" s="1"/>
  <c r="A937" i="52"/>
  <c r="AC869" i="52"/>
  <c r="AD869" i="52" s="1"/>
  <c r="AE869" i="52" s="1"/>
  <c r="A869" i="52"/>
  <c r="AC885" i="52"/>
  <c r="AD885" i="52" s="1"/>
  <c r="AE885" i="52" s="1"/>
  <c r="A885" i="52"/>
  <c r="AC859" i="52"/>
  <c r="AD859" i="52" s="1"/>
  <c r="AE859" i="52" s="1"/>
  <c r="A859" i="52"/>
  <c r="AC843" i="52"/>
  <c r="AD843" i="52" s="1"/>
  <c r="AE843" i="52" s="1"/>
  <c r="A843" i="52"/>
  <c r="AC851" i="52"/>
  <c r="AD851" i="52" s="1"/>
  <c r="AE851" i="52" s="1"/>
  <c r="A851" i="52"/>
  <c r="AC879" i="52"/>
  <c r="AD879" i="52" s="1"/>
  <c r="AE879" i="52" s="1"/>
  <c r="A879" i="52"/>
  <c r="AC875" i="52"/>
  <c r="AD875" i="52" s="1"/>
  <c r="AE875" i="52" s="1"/>
  <c r="A875" i="52"/>
  <c r="AC873" i="52"/>
  <c r="AD873" i="52" s="1"/>
  <c r="AE873" i="52" s="1"/>
  <c r="A873" i="52"/>
  <c r="AC878" i="52"/>
  <c r="AD878" i="52" s="1"/>
  <c r="AE878" i="52" s="1"/>
  <c r="A878" i="52"/>
  <c r="AC852" i="52"/>
  <c r="AD852" i="52" s="1"/>
  <c r="AE852" i="52" s="1"/>
  <c r="A852" i="52"/>
  <c r="AC838" i="52"/>
  <c r="AD838" i="52" s="1"/>
  <c r="AE838" i="52" s="1"/>
  <c r="A838" i="52"/>
  <c r="AC839" i="52"/>
  <c r="AD839" i="52" s="1"/>
  <c r="AE839" i="52" s="1"/>
  <c r="A839" i="52"/>
  <c r="AC860" i="52"/>
  <c r="AD860" i="52" s="1"/>
  <c r="AE860" i="52" s="1"/>
  <c r="A860" i="52"/>
  <c r="AC855" i="52"/>
  <c r="AD855" i="52" s="1"/>
  <c r="AE855" i="52" s="1"/>
  <c r="A855" i="52"/>
  <c r="AC5023" i="52"/>
  <c r="AD5023" i="52" s="1"/>
  <c r="AE5023" i="52" s="1"/>
  <c r="A5023" i="52"/>
  <c r="AC4979" i="52"/>
  <c r="AD4979" i="52" s="1"/>
  <c r="AE4979" i="52" s="1"/>
  <c r="A4979" i="52"/>
  <c r="AC5001" i="52"/>
  <c r="AD5001" i="52" s="1"/>
  <c r="AE5001" i="52" s="1"/>
  <c r="A5001" i="52"/>
  <c r="AC4996" i="52"/>
  <c r="AD4996" i="52" s="1"/>
  <c r="AE4996" i="52" s="1"/>
  <c r="A4996" i="52"/>
  <c r="AC5022" i="52"/>
  <c r="AD5022" i="52" s="1"/>
  <c r="AE5022" i="52" s="1"/>
  <c r="A5022" i="52"/>
  <c r="AC5035" i="52"/>
  <c r="AD5035" i="52" s="1"/>
  <c r="AE5035" i="52" s="1"/>
  <c r="A5035" i="52"/>
  <c r="AC5032" i="52"/>
  <c r="AD5032" i="52" s="1"/>
  <c r="AE5032" i="52" s="1"/>
  <c r="A5032" i="52"/>
  <c r="AC5010" i="52"/>
  <c r="AD5010" i="52" s="1"/>
  <c r="AE5010" i="52" s="1"/>
  <c r="A5010" i="52"/>
  <c r="AC5030" i="52"/>
  <c r="AD5030" i="52" s="1"/>
  <c r="AE5030" i="52" s="1"/>
  <c r="A5030" i="52"/>
  <c r="AC5033" i="52"/>
  <c r="AD5033" i="52" s="1"/>
  <c r="AE5033" i="52" s="1"/>
  <c r="A5033" i="52"/>
  <c r="AC5007" i="52"/>
  <c r="AD5007" i="52" s="1"/>
  <c r="AE5007" i="52" s="1"/>
  <c r="A5007" i="52"/>
  <c r="AC4993" i="52"/>
  <c r="AD4993" i="52" s="1"/>
  <c r="AE4993" i="52" s="1"/>
  <c r="A4993" i="52"/>
  <c r="AC5009" i="52"/>
  <c r="AD5009" i="52" s="1"/>
  <c r="AE5009" i="52" s="1"/>
  <c r="A5009" i="52"/>
  <c r="AC5027" i="52"/>
  <c r="AD5027" i="52" s="1"/>
  <c r="AE5027" i="52" s="1"/>
  <c r="A5027" i="52"/>
  <c r="AC5014" i="52"/>
  <c r="AD5014" i="52" s="1"/>
  <c r="AE5014" i="52" s="1"/>
  <c r="A5014" i="52"/>
  <c r="AC4988" i="52"/>
  <c r="AD4988" i="52" s="1"/>
  <c r="AE4988" i="52" s="1"/>
  <c r="A4988" i="52"/>
  <c r="A3495" i="52"/>
  <c r="A3467" i="52"/>
  <c r="A3472" i="52"/>
  <c r="A3491" i="52"/>
  <c r="A3501" i="52"/>
  <c r="A3465" i="52"/>
  <c r="A3496" i="52"/>
  <c r="A3503" i="52"/>
  <c r="A3483" i="52"/>
  <c r="AC7189" i="52"/>
  <c r="AD7189" i="52" s="1"/>
  <c r="AE7189" i="52" s="1"/>
  <c r="A7189" i="52"/>
  <c r="AC7185" i="52"/>
  <c r="AD7185" i="52" s="1"/>
  <c r="AE7185" i="52" s="1"/>
  <c r="A7185" i="52"/>
  <c r="AC3571" i="52"/>
  <c r="AD3571" i="52" s="1"/>
  <c r="AE3571" i="52" s="1"/>
  <c r="A3571" i="52"/>
  <c r="AC3514" i="52"/>
  <c r="AD3514" i="52" s="1"/>
  <c r="AE3514" i="52" s="1"/>
  <c r="A3514" i="52"/>
  <c r="AC3555" i="52"/>
  <c r="AD3555" i="52" s="1"/>
  <c r="AE3555" i="52" s="1"/>
  <c r="A3555" i="52"/>
  <c r="AC3531" i="52"/>
  <c r="AD3531" i="52" s="1"/>
  <c r="AE3531" i="52" s="1"/>
  <c r="A3531" i="52"/>
  <c r="AC3542" i="52"/>
  <c r="AD3542" i="52" s="1"/>
  <c r="AE3542" i="52" s="1"/>
  <c r="A3542" i="52"/>
  <c r="AC3528" i="52"/>
  <c r="AD3528" i="52" s="1"/>
  <c r="AE3528" i="52" s="1"/>
  <c r="A3528" i="52"/>
  <c r="AC3517" i="52"/>
  <c r="AD3517" i="52" s="1"/>
  <c r="AE3517" i="52" s="1"/>
  <c r="A3517" i="52"/>
  <c r="AC3572" i="52"/>
  <c r="AD3572" i="52" s="1"/>
  <c r="AE3572" i="52" s="1"/>
  <c r="A3572" i="52"/>
  <c r="AC3548" i="52"/>
  <c r="AD3548" i="52" s="1"/>
  <c r="AE3548" i="52" s="1"/>
  <c r="A3548" i="52"/>
  <c r="AC3529" i="52"/>
  <c r="AD3529" i="52" s="1"/>
  <c r="AE3529" i="52" s="1"/>
  <c r="A3529" i="52"/>
  <c r="AC3574" i="52"/>
  <c r="AD3574" i="52" s="1"/>
  <c r="AE3574" i="52" s="1"/>
  <c r="A3574" i="52"/>
  <c r="AC3557" i="52"/>
  <c r="AD3557" i="52" s="1"/>
  <c r="AE3557" i="52" s="1"/>
  <c r="A3557" i="52"/>
  <c r="AC3522" i="52"/>
  <c r="AD3522" i="52" s="1"/>
  <c r="AE3522" i="52" s="1"/>
  <c r="A3522" i="52"/>
  <c r="AC3554" i="52"/>
  <c r="AD3554" i="52" s="1"/>
  <c r="AE3554" i="52" s="1"/>
  <c r="A3554" i="52"/>
  <c r="AC3556" i="52"/>
  <c r="AD3556" i="52" s="1"/>
  <c r="AE3556" i="52" s="1"/>
  <c r="A3556" i="52"/>
  <c r="AC3509" i="52"/>
  <c r="AD3509" i="52" s="1"/>
  <c r="AE3509" i="52" s="1"/>
  <c r="A3509" i="52"/>
  <c r="AC3553" i="52"/>
  <c r="AD3553" i="52" s="1"/>
  <c r="AE3553" i="52" s="1"/>
  <c r="A3553" i="52"/>
  <c r="AC3534" i="52"/>
  <c r="AD3534" i="52" s="1"/>
  <c r="AE3534" i="52" s="1"/>
  <c r="A3534" i="52"/>
  <c r="AC5968" i="52"/>
  <c r="AD5968" i="52" s="1"/>
  <c r="AE5968" i="52" s="1"/>
  <c r="A5968" i="52"/>
  <c r="AC5964" i="52"/>
  <c r="AD5964" i="52" s="1"/>
  <c r="AE5964" i="52" s="1"/>
  <c r="A5964" i="52"/>
  <c r="AC641" i="52"/>
  <c r="AD641" i="52" s="1"/>
  <c r="AE641" i="52" s="1"/>
  <c r="A641" i="52"/>
  <c r="AC702" i="52"/>
  <c r="AD702" i="52" s="1"/>
  <c r="AE702" i="52" s="1"/>
  <c r="A702" i="52"/>
  <c r="AC655" i="52"/>
  <c r="AD655" i="52" s="1"/>
  <c r="AE655" i="52" s="1"/>
  <c r="A655" i="52"/>
  <c r="AC643" i="52"/>
  <c r="AD643" i="52" s="1"/>
  <c r="AE643" i="52" s="1"/>
  <c r="A643" i="52"/>
  <c r="AC647" i="52"/>
  <c r="AD647" i="52" s="1"/>
  <c r="AE647" i="52" s="1"/>
  <c r="A647" i="52"/>
  <c r="AC648" i="52"/>
  <c r="AD648" i="52" s="1"/>
  <c r="AE648" i="52" s="1"/>
  <c r="A648" i="52"/>
  <c r="AC649" i="52"/>
  <c r="AD649" i="52" s="1"/>
  <c r="AE649" i="52" s="1"/>
  <c r="A649" i="52"/>
  <c r="AC645" i="52"/>
  <c r="AD645" i="52" s="1"/>
  <c r="AE645" i="52" s="1"/>
  <c r="A645" i="52"/>
  <c r="AC678" i="52"/>
  <c r="AD678" i="52" s="1"/>
  <c r="AE678" i="52" s="1"/>
  <c r="A678" i="52"/>
  <c r="AC642" i="52"/>
  <c r="AD642" i="52" s="1"/>
  <c r="AE642" i="52" s="1"/>
  <c r="A642" i="52"/>
  <c r="AC624" i="52"/>
  <c r="AD624" i="52" s="1"/>
  <c r="AE624" i="52" s="1"/>
  <c r="A624" i="52"/>
  <c r="AC665" i="52"/>
  <c r="AD665" i="52" s="1"/>
  <c r="AE665" i="52" s="1"/>
  <c r="A665" i="52"/>
  <c r="AC709" i="52"/>
  <c r="AD709" i="52" s="1"/>
  <c r="AE709" i="52" s="1"/>
  <c r="A709" i="52"/>
  <c r="AC695" i="52"/>
  <c r="AD695" i="52" s="1"/>
  <c r="AE695" i="52" s="1"/>
  <c r="A695" i="52"/>
  <c r="AC638" i="52"/>
  <c r="AD638" i="52" s="1"/>
  <c r="AE638" i="52" s="1"/>
  <c r="A638" i="52"/>
  <c r="AC675" i="52"/>
  <c r="AD675" i="52" s="1"/>
  <c r="AE675" i="52" s="1"/>
  <c r="A675" i="52"/>
  <c r="AC669" i="52"/>
  <c r="AD669" i="52" s="1"/>
  <c r="AE669" i="52" s="1"/>
  <c r="A669" i="52"/>
  <c r="AC632" i="52"/>
  <c r="AD632" i="52" s="1"/>
  <c r="AE632" i="52" s="1"/>
  <c r="A632" i="52"/>
  <c r="AC686" i="52"/>
  <c r="AD686" i="52" s="1"/>
  <c r="AE686" i="52" s="1"/>
  <c r="A686" i="52"/>
  <c r="AC668" i="52"/>
  <c r="AD668" i="52" s="1"/>
  <c r="AE668" i="52" s="1"/>
  <c r="A668" i="52"/>
  <c r="AC644" i="52"/>
  <c r="AD644" i="52" s="1"/>
  <c r="AE644" i="52" s="1"/>
  <c r="A644" i="52"/>
  <c r="AC1061" i="52"/>
  <c r="AD1061" i="52" s="1"/>
  <c r="AE1061" i="52" s="1"/>
  <c r="A1061" i="52"/>
  <c r="AC1054" i="52"/>
  <c r="AD1054" i="52" s="1"/>
  <c r="AE1054" i="52" s="1"/>
  <c r="A1054" i="52"/>
  <c r="AC1055" i="52"/>
  <c r="AD1055" i="52" s="1"/>
  <c r="AE1055" i="52" s="1"/>
  <c r="A1055" i="52"/>
  <c r="AC1062" i="52"/>
  <c r="AD1062" i="52" s="1"/>
  <c r="AE1062" i="52" s="1"/>
  <c r="A1062" i="52"/>
  <c r="AC1011" i="52"/>
  <c r="AD1011" i="52" s="1"/>
  <c r="AE1011" i="52" s="1"/>
  <c r="A1011" i="52"/>
  <c r="AC1018" i="52"/>
  <c r="AD1018" i="52" s="1"/>
  <c r="AE1018" i="52" s="1"/>
  <c r="A1018" i="52"/>
  <c r="AC1002" i="52"/>
  <c r="AD1002" i="52" s="1"/>
  <c r="AE1002" i="52" s="1"/>
  <c r="A1002" i="52"/>
  <c r="AC1044" i="52"/>
  <c r="AD1044" i="52" s="1"/>
  <c r="AE1044" i="52" s="1"/>
  <c r="A1044" i="52"/>
  <c r="AC1040" i="52"/>
  <c r="AD1040" i="52" s="1"/>
  <c r="AE1040" i="52" s="1"/>
  <c r="A1040" i="52"/>
  <c r="AC1035" i="52"/>
  <c r="AD1035" i="52" s="1"/>
  <c r="AE1035" i="52" s="1"/>
  <c r="A1035" i="52"/>
  <c r="AC1043" i="52"/>
  <c r="AD1043" i="52" s="1"/>
  <c r="AE1043" i="52" s="1"/>
  <c r="A1043" i="52"/>
  <c r="AC1036" i="52"/>
  <c r="AD1036" i="52" s="1"/>
  <c r="AE1036" i="52" s="1"/>
  <c r="A1036" i="52"/>
  <c r="AC1028" i="52"/>
  <c r="AD1028" i="52" s="1"/>
  <c r="AE1028" i="52" s="1"/>
  <c r="A1028" i="52"/>
  <c r="AC1015" i="52"/>
  <c r="AD1015" i="52" s="1"/>
  <c r="AE1015" i="52" s="1"/>
  <c r="A1015" i="52"/>
  <c r="AC1037" i="52"/>
  <c r="AD1037" i="52" s="1"/>
  <c r="AE1037" i="52" s="1"/>
  <c r="A1037" i="52"/>
  <c r="AC998" i="52"/>
  <c r="AD998" i="52" s="1"/>
  <c r="AE998" i="52" s="1"/>
  <c r="A998" i="52"/>
  <c r="AC1026" i="52"/>
  <c r="AD1026" i="52" s="1"/>
  <c r="AE1026" i="52" s="1"/>
  <c r="A1026" i="52"/>
  <c r="AC4917" i="52"/>
  <c r="AD4917" i="52" s="1"/>
  <c r="AE4917" i="52" s="1"/>
  <c r="A4917" i="52"/>
  <c r="AC4914" i="52"/>
  <c r="AD4914" i="52" s="1"/>
  <c r="AE4914" i="52" s="1"/>
  <c r="A4914" i="52"/>
  <c r="AC4907" i="52"/>
  <c r="AD4907" i="52" s="1"/>
  <c r="AE4907" i="52" s="1"/>
  <c r="A4907" i="52"/>
  <c r="AC4906" i="52"/>
  <c r="AD4906" i="52" s="1"/>
  <c r="AE4906" i="52" s="1"/>
  <c r="A4906" i="52"/>
  <c r="AC4886" i="52"/>
  <c r="AD4886" i="52" s="1"/>
  <c r="AE4886" i="52" s="1"/>
  <c r="A4886" i="52"/>
  <c r="AC4903" i="52"/>
  <c r="AD4903" i="52" s="1"/>
  <c r="AE4903" i="52" s="1"/>
  <c r="A4903" i="52"/>
  <c r="AC4899" i="52"/>
  <c r="AD4899" i="52" s="1"/>
  <c r="AE4899" i="52" s="1"/>
  <c r="A4899" i="52"/>
  <c r="AC4895" i="52"/>
  <c r="AD4895" i="52" s="1"/>
  <c r="AE4895" i="52" s="1"/>
  <c r="A4895" i="52"/>
  <c r="A4771" i="52"/>
  <c r="A4774" i="52"/>
  <c r="A4770" i="52"/>
  <c r="AC3581" i="52"/>
  <c r="AD3581" i="52" s="1"/>
  <c r="AE3581" i="52" s="1"/>
  <c r="A3581" i="52"/>
  <c r="AC3576" i="52"/>
  <c r="AD3576" i="52" s="1"/>
  <c r="AE3576" i="52" s="1"/>
  <c r="A3576" i="52"/>
  <c r="AC3748" i="52"/>
  <c r="AD3748" i="52" s="1"/>
  <c r="AE3748" i="52" s="1"/>
  <c r="A3748" i="52"/>
  <c r="AC3718" i="52"/>
  <c r="AD3718" i="52" s="1"/>
  <c r="AE3718" i="52" s="1"/>
  <c r="A3718" i="52"/>
  <c r="AC3731" i="52"/>
  <c r="AD3731" i="52" s="1"/>
  <c r="AE3731" i="52" s="1"/>
  <c r="A3731" i="52"/>
  <c r="AC3779" i="52"/>
  <c r="AD3779" i="52" s="1"/>
  <c r="AE3779" i="52" s="1"/>
  <c r="A3779" i="52"/>
  <c r="AC3783" i="52"/>
  <c r="AD3783" i="52" s="1"/>
  <c r="AE3783" i="52" s="1"/>
  <c r="A3783" i="52"/>
  <c r="AC3715" i="52"/>
  <c r="AD3715" i="52" s="1"/>
  <c r="AE3715" i="52" s="1"/>
  <c r="A3715" i="52"/>
  <c r="AC3750" i="52"/>
  <c r="AD3750" i="52" s="1"/>
  <c r="AE3750" i="52" s="1"/>
  <c r="A3750" i="52"/>
  <c r="AC3777" i="52"/>
  <c r="AD3777" i="52" s="1"/>
  <c r="AE3777" i="52" s="1"/>
  <c r="A3777" i="52"/>
  <c r="AC3763" i="52"/>
  <c r="AD3763" i="52" s="1"/>
  <c r="AE3763" i="52" s="1"/>
  <c r="A3763" i="52"/>
  <c r="AC3738" i="52"/>
  <c r="AD3738" i="52" s="1"/>
  <c r="AE3738" i="52" s="1"/>
  <c r="A3738" i="52"/>
  <c r="AC3716" i="52"/>
  <c r="AD3716" i="52" s="1"/>
  <c r="AE3716" i="52" s="1"/>
  <c r="A3716" i="52"/>
  <c r="AC3772" i="52"/>
  <c r="AD3772" i="52" s="1"/>
  <c r="AE3772" i="52" s="1"/>
  <c r="A3772" i="52"/>
  <c r="AC3759" i="52"/>
  <c r="AD3759" i="52" s="1"/>
  <c r="AE3759" i="52" s="1"/>
  <c r="A3759" i="52"/>
  <c r="AC3781" i="52"/>
  <c r="AD3781" i="52" s="1"/>
  <c r="AE3781" i="52" s="1"/>
  <c r="A3781" i="52"/>
  <c r="AC3758" i="52"/>
  <c r="AD3758" i="52" s="1"/>
  <c r="AE3758" i="52" s="1"/>
  <c r="A3758" i="52"/>
  <c r="AC3754" i="52"/>
  <c r="AD3754" i="52" s="1"/>
  <c r="AE3754" i="52" s="1"/>
  <c r="A3754" i="52"/>
  <c r="AC3752" i="52"/>
  <c r="AD3752" i="52" s="1"/>
  <c r="AE3752" i="52" s="1"/>
  <c r="A3752" i="52"/>
  <c r="AC3778" i="52"/>
  <c r="AD3778" i="52" s="1"/>
  <c r="AE3778" i="52" s="1"/>
  <c r="A3778" i="52"/>
  <c r="AC3740" i="52"/>
  <c r="AD3740" i="52" s="1"/>
  <c r="AE3740" i="52" s="1"/>
  <c r="A3740" i="52"/>
  <c r="AC3449" i="52"/>
  <c r="AD3449" i="52" s="1"/>
  <c r="AE3449" i="52" s="1"/>
  <c r="A3449" i="52"/>
  <c r="AC3443" i="52"/>
  <c r="AD3443" i="52" s="1"/>
  <c r="AE3443" i="52" s="1"/>
  <c r="A3443" i="52"/>
  <c r="AC3439" i="52"/>
  <c r="AD3439" i="52" s="1"/>
  <c r="AE3439" i="52" s="1"/>
  <c r="A3439" i="52"/>
  <c r="AC3436" i="52"/>
  <c r="AD3436" i="52" s="1"/>
  <c r="AE3436" i="52" s="1"/>
  <c r="A3436" i="52"/>
  <c r="AC3438" i="52"/>
  <c r="AD3438" i="52" s="1"/>
  <c r="AE3438" i="52" s="1"/>
  <c r="A3438" i="52"/>
  <c r="AC365" i="52"/>
  <c r="AD365" i="52" s="1"/>
  <c r="AE365" i="52" s="1"/>
  <c r="A365" i="52"/>
  <c r="AC361" i="52"/>
  <c r="AD361" i="52" s="1"/>
  <c r="AE361" i="52" s="1"/>
  <c r="A361" i="52"/>
  <c r="AC364" i="52"/>
  <c r="AD364" i="52" s="1"/>
  <c r="AE364" i="52" s="1"/>
  <c r="A364" i="52"/>
  <c r="AC4781" i="52"/>
  <c r="AD4781" i="52" s="1"/>
  <c r="AE4781" i="52" s="1"/>
  <c r="A4781" i="52"/>
  <c r="AC4777" i="52"/>
  <c r="AD4777" i="52" s="1"/>
  <c r="AE4777" i="52" s="1"/>
  <c r="A4777" i="52"/>
  <c r="AC6724" i="52"/>
  <c r="AD6724" i="52" s="1"/>
  <c r="AE6724" i="52" s="1"/>
  <c r="A6724" i="52"/>
  <c r="AC6720" i="52"/>
  <c r="AD6720" i="52" s="1"/>
  <c r="AE6720" i="52" s="1"/>
  <c r="A6720" i="52"/>
  <c r="AC6728" i="52"/>
  <c r="AD6728" i="52" s="1"/>
  <c r="AE6728" i="52" s="1"/>
  <c r="A6728" i="52"/>
  <c r="AC989" i="52"/>
  <c r="AD989" i="52" s="1"/>
  <c r="AE989" i="52" s="1"/>
  <c r="A989" i="52"/>
  <c r="AC978" i="52"/>
  <c r="AD978" i="52" s="1"/>
  <c r="AE978" i="52" s="1"/>
  <c r="A978" i="52"/>
  <c r="AC980" i="52"/>
  <c r="AD980" i="52" s="1"/>
  <c r="AE980" i="52" s="1"/>
  <c r="A980" i="52"/>
  <c r="AC993" i="52"/>
  <c r="AD993" i="52" s="1"/>
  <c r="AE993" i="52" s="1"/>
  <c r="A993" i="52"/>
  <c r="AC991" i="52"/>
  <c r="AD991" i="52" s="1"/>
  <c r="AE991" i="52" s="1"/>
  <c r="A991" i="52"/>
  <c r="AC983" i="52"/>
  <c r="AD983" i="52" s="1"/>
  <c r="AE983" i="52" s="1"/>
  <c r="A983" i="52"/>
  <c r="AC6468" i="52"/>
  <c r="AD6468" i="52" s="1"/>
  <c r="AE6468" i="52" s="1"/>
  <c r="A6468" i="52"/>
  <c r="AC6441" i="52"/>
  <c r="AD6441" i="52" s="1"/>
  <c r="AE6441" i="52" s="1"/>
  <c r="A6441" i="52"/>
  <c r="AC6410" i="52"/>
  <c r="AD6410" i="52" s="1"/>
  <c r="AE6410" i="52" s="1"/>
  <c r="A6410" i="52"/>
  <c r="AC6440" i="52"/>
  <c r="AD6440" i="52" s="1"/>
  <c r="AE6440" i="52" s="1"/>
  <c r="A6440" i="52"/>
  <c r="AC6414" i="52"/>
  <c r="AD6414" i="52" s="1"/>
  <c r="AE6414" i="52" s="1"/>
  <c r="A6414" i="52"/>
  <c r="AC6458" i="52"/>
  <c r="AD6458" i="52" s="1"/>
  <c r="AE6458" i="52" s="1"/>
  <c r="A6458" i="52"/>
  <c r="AC6419" i="52"/>
  <c r="AD6419" i="52" s="1"/>
  <c r="AE6419" i="52" s="1"/>
  <c r="A6419" i="52"/>
  <c r="AC6470" i="52"/>
  <c r="AD6470" i="52" s="1"/>
  <c r="AE6470" i="52" s="1"/>
  <c r="A6470" i="52"/>
  <c r="AC6443" i="52"/>
  <c r="AD6443" i="52" s="1"/>
  <c r="AE6443" i="52" s="1"/>
  <c r="A6443" i="52"/>
  <c r="AC6429" i="52"/>
  <c r="AD6429" i="52" s="1"/>
  <c r="AE6429" i="52" s="1"/>
  <c r="A6429" i="52"/>
  <c r="AC6418" i="52"/>
  <c r="AD6418" i="52" s="1"/>
  <c r="AE6418" i="52" s="1"/>
  <c r="A6418" i="52"/>
  <c r="AC6454" i="52"/>
  <c r="AD6454" i="52" s="1"/>
  <c r="AE6454" i="52" s="1"/>
  <c r="A6454" i="52"/>
  <c r="AC6462" i="52"/>
  <c r="AD6462" i="52" s="1"/>
  <c r="AE6462" i="52" s="1"/>
  <c r="A6462" i="52"/>
  <c r="AC6446" i="52"/>
  <c r="AD6446" i="52" s="1"/>
  <c r="AE6446" i="52" s="1"/>
  <c r="A6446" i="52"/>
  <c r="AC6431" i="52"/>
  <c r="AD6431" i="52" s="1"/>
  <c r="AE6431" i="52" s="1"/>
  <c r="A6431" i="52"/>
  <c r="AC6411" i="52"/>
  <c r="AD6411" i="52" s="1"/>
  <c r="AE6411" i="52" s="1"/>
  <c r="A6411" i="52"/>
  <c r="AC5117" i="52"/>
  <c r="AD5117" i="52" s="1"/>
  <c r="AE5117" i="52" s="1"/>
  <c r="A5117" i="52"/>
  <c r="AC5144" i="52"/>
  <c r="AD5144" i="52" s="1"/>
  <c r="AE5144" i="52" s="1"/>
  <c r="A5144" i="52"/>
  <c r="AC5106" i="52"/>
  <c r="AD5106" i="52" s="1"/>
  <c r="AE5106" i="52" s="1"/>
  <c r="A5106" i="52"/>
  <c r="AC5051" i="52"/>
  <c r="AD5051" i="52" s="1"/>
  <c r="AE5051" i="52" s="1"/>
  <c r="A5051" i="52"/>
  <c r="AC5129" i="52"/>
  <c r="AD5129" i="52" s="1"/>
  <c r="AE5129" i="52" s="1"/>
  <c r="A5129" i="52"/>
  <c r="AC5062" i="52"/>
  <c r="AD5062" i="52" s="1"/>
  <c r="AE5062" i="52" s="1"/>
  <c r="A5062" i="52"/>
  <c r="AC5113" i="52"/>
  <c r="AD5113" i="52" s="1"/>
  <c r="AE5113" i="52" s="1"/>
  <c r="A5113" i="52"/>
  <c r="AC5094" i="52"/>
  <c r="AD5094" i="52" s="1"/>
  <c r="AE5094" i="52" s="1"/>
  <c r="A5094" i="52"/>
  <c r="AC5053" i="52"/>
  <c r="AD5053" i="52" s="1"/>
  <c r="AE5053" i="52" s="1"/>
  <c r="A5053" i="52"/>
  <c r="AC5041" i="52"/>
  <c r="AD5041" i="52" s="1"/>
  <c r="AE5041" i="52" s="1"/>
  <c r="A5041" i="52"/>
  <c r="AC5079" i="52"/>
  <c r="AD5079" i="52" s="1"/>
  <c r="AE5079" i="52" s="1"/>
  <c r="A5079" i="52"/>
  <c r="AC5131" i="52"/>
  <c r="AD5131" i="52" s="1"/>
  <c r="AE5131" i="52" s="1"/>
  <c r="A5131" i="52"/>
  <c r="AC5080" i="52"/>
  <c r="AD5080" i="52" s="1"/>
  <c r="AE5080" i="52" s="1"/>
  <c r="A5080" i="52"/>
  <c r="AC5044" i="52"/>
  <c r="AD5044" i="52" s="1"/>
  <c r="AE5044" i="52" s="1"/>
  <c r="A5044" i="52"/>
  <c r="AC5122" i="52"/>
  <c r="AD5122" i="52" s="1"/>
  <c r="AE5122" i="52" s="1"/>
  <c r="A5122" i="52"/>
  <c r="AC5097" i="52"/>
  <c r="AD5097" i="52" s="1"/>
  <c r="AE5097" i="52" s="1"/>
  <c r="A5097" i="52"/>
  <c r="AC5063" i="52"/>
  <c r="AD5063" i="52" s="1"/>
  <c r="AE5063" i="52" s="1"/>
  <c r="A5063" i="52"/>
  <c r="AC5054" i="52"/>
  <c r="AD5054" i="52" s="1"/>
  <c r="AE5054" i="52" s="1"/>
  <c r="A5054" i="52"/>
  <c r="AC5134" i="52"/>
  <c r="AD5134" i="52" s="1"/>
  <c r="AE5134" i="52" s="1"/>
  <c r="A5134" i="52"/>
  <c r="AC5071" i="52"/>
  <c r="AD5071" i="52" s="1"/>
  <c r="AE5071" i="52" s="1"/>
  <c r="A5071" i="52"/>
  <c r="AC5066" i="52"/>
  <c r="AD5066" i="52" s="1"/>
  <c r="AE5066" i="52" s="1"/>
  <c r="A5066" i="52"/>
  <c r="AC5136" i="52"/>
  <c r="AD5136" i="52" s="1"/>
  <c r="AE5136" i="52" s="1"/>
  <c r="A5136" i="52"/>
  <c r="AC5109" i="52"/>
  <c r="AD5109" i="52" s="1"/>
  <c r="AE5109" i="52" s="1"/>
  <c r="A5109" i="52"/>
  <c r="AC5076" i="52"/>
  <c r="AD5076" i="52" s="1"/>
  <c r="AE5076" i="52" s="1"/>
  <c r="A5076" i="52"/>
  <c r="AC5052" i="52"/>
  <c r="AD5052" i="52" s="1"/>
  <c r="AE5052" i="52" s="1"/>
  <c r="A5052" i="52"/>
  <c r="AC5088" i="52"/>
  <c r="AD5088" i="52" s="1"/>
  <c r="AE5088" i="52" s="1"/>
  <c r="A5088" i="52"/>
  <c r="AC5064" i="52"/>
  <c r="AD5064" i="52" s="1"/>
  <c r="AE5064" i="52" s="1"/>
  <c r="A5064" i="52"/>
  <c r="A6080" i="52"/>
  <c r="A6062" i="52"/>
  <c r="A6075" i="52"/>
  <c r="A6068" i="52"/>
  <c r="A6077" i="52"/>
  <c r="A6063" i="52"/>
  <c r="AC1254" i="52"/>
  <c r="AD1254" i="52" s="1"/>
  <c r="AE1254" i="52" s="1"/>
  <c r="A1254" i="52"/>
  <c r="AC1249" i="52"/>
  <c r="AD1249" i="52" s="1"/>
  <c r="AE1249" i="52" s="1"/>
  <c r="A1249" i="52"/>
  <c r="AC1244" i="52"/>
  <c r="AD1244" i="52" s="1"/>
  <c r="AE1244" i="52" s="1"/>
  <c r="A1244" i="52"/>
  <c r="AC1240" i="52"/>
  <c r="AD1240" i="52" s="1"/>
  <c r="AE1240" i="52" s="1"/>
  <c r="A1240" i="52"/>
  <c r="AC4589" i="52"/>
  <c r="AD4589" i="52" s="1"/>
  <c r="AE4589" i="52" s="1"/>
  <c r="A4589" i="52"/>
  <c r="AC4630" i="52"/>
  <c r="AD4630" i="52" s="1"/>
  <c r="AE4630" i="52" s="1"/>
  <c r="A4630" i="52"/>
  <c r="AC4588" i="52"/>
  <c r="AD4588" i="52" s="1"/>
  <c r="AE4588" i="52" s="1"/>
  <c r="A4588" i="52"/>
  <c r="AC4559" i="52"/>
  <c r="AD4559" i="52" s="1"/>
  <c r="AE4559" i="52" s="1"/>
  <c r="A4559" i="52"/>
  <c r="AC4641" i="52"/>
  <c r="AD4641" i="52" s="1"/>
  <c r="AE4641" i="52" s="1"/>
  <c r="A4641" i="52"/>
  <c r="AC4618" i="52"/>
  <c r="AD4618" i="52" s="1"/>
  <c r="AE4618" i="52" s="1"/>
  <c r="A4618" i="52"/>
  <c r="AC4609" i="52"/>
  <c r="AD4609" i="52" s="1"/>
  <c r="AE4609" i="52" s="1"/>
  <c r="A4609" i="52"/>
  <c r="AC4569" i="52"/>
  <c r="AD4569" i="52" s="1"/>
  <c r="AE4569" i="52" s="1"/>
  <c r="A4569" i="52"/>
  <c r="AC4671" i="52"/>
  <c r="AD4671" i="52" s="1"/>
  <c r="AE4671" i="52" s="1"/>
  <c r="A4671" i="52"/>
  <c r="AC4650" i="52"/>
  <c r="AD4650" i="52" s="1"/>
  <c r="AE4650" i="52" s="1"/>
  <c r="A4650" i="52"/>
  <c r="AC4656" i="52"/>
  <c r="AD4656" i="52" s="1"/>
  <c r="AE4656" i="52" s="1"/>
  <c r="A4656" i="52"/>
  <c r="AC4601" i="52"/>
  <c r="AD4601" i="52" s="1"/>
  <c r="AE4601" i="52" s="1"/>
  <c r="A4601" i="52"/>
  <c r="AC4581" i="52"/>
  <c r="AD4581" i="52" s="1"/>
  <c r="AE4581" i="52" s="1"/>
  <c r="A4581" i="52"/>
  <c r="AC4666" i="52"/>
  <c r="AD4666" i="52" s="1"/>
  <c r="AE4666" i="52" s="1"/>
  <c r="A4666" i="52"/>
  <c r="AC4590" i="52"/>
  <c r="AD4590" i="52" s="1"/>
  <c r="AE4590" i="52" s="1"/>
  <c r="A4590" i="52"/>
  <c r="AC4592" i="52"/>
  <c r="AD4592" i="52" s="1"/>
  <c r="AE4592" i="52" s="1"/>
  <c r="A4592" i="52"/>
  <c r="AC4658" i="52"/>
  <c r="AD4658" i="52" s="1"/>
  <c r="AE4658" i="52" s="1"/>
  <c r="A4658" i="52"/>
  <c r="AC4628" i="52"/>
  <c r="AD4628" i="52" s="1"/>
  <c r="AE4628" i="52" s="1"/>
  <c r="A4628" i="52"/>
  <c r="AC4608" i="52"/>
  <c r="AD4608" i="52" s="1"/>
  <c r="AE4608" i="52" s="1"/>
  <c r="A4608" i="52"/>
  <c r="AC4580" i="52"/>
  <c r="AD4580" i="52" s="1"/>
  <c r="AE4580" i="52" s="1"/>
  <c r="A4580" i="52"/>
  <c r="AC4571" i="52"/>
  <c r="AD4571" i="52" s="1"/>
  <c r="AE4571" i="52" s="1"/>
  <c r="A4571" i="52"/>
  <c r="AC4655" i="52"/>
  <c r="AD4655" i="52" s="1"/>
  <c r="AE4655" i="52" s="1"/>
  <c r="A4655" i="52"/>
  <c r="AC4657" i="52"/>
  <c r="AD4657" i="52" s="1"/>
  <c r="AE4657" i="52" s="1"/>
  <c r="A4657" i="52"/>
  <c r="AC4635" i="52"/>
  <c r="AD4635" i="52" s="1"/>
  <c r="AE4635" i="52" s="1"/>
  <c r="A4635" i="52"/>
  <c r="AC4586" i="52"/>
  <c r="AD4586" i="52" s="1"/>
  <c r="AE4586" i="52" s="1"/>
  <c r="A4586" i="52"/>
  <c r="AC4573" i="52"/>
  <c r="AD4573" i="52" s="1"/>
  <c r="AE4573" i="52" s="1"/>
  <c r="A4573" i="52"/>
  <c r="AC4558" i="52"/>
  <c r="AD4558" i="52" s="1"/>
  <c r="AE4558" i="52" s="1"/>
  <c r="A4558" i="52"/>
  <c r="AC4583" i="52"/>
  <c r="AD4583" i="52" s="1"/>
  <c r="AE4583" i="52" s="1"/>
  <c r="A4583" i="52"/>
  <c r="AC4631" i="52"/>
  <c r="AD4631" i="52" s="1"/>
  <c r="AE4631" i="52" s="1"/>
  <c r="A4631" i="52"/>
  <c r="AC4567" i="52"/>
  <c r="AD4567" i="52" s="1"/>
  <c r="AE4567" i="52" s="1"/>
  <c r="A4567" i="52"/>
  <c r="AC560" i="52"/>
  <c r="AD560" i="52" s="1"/>
  <c r="AE560" i="52" s="1"/>
  <c r="A560" i="52"/>
  <c r="AC556" i="52"/>
  <c r="AD556" i="52" s="1"/>
  <c r="AE556" i="52" s="1"/>
  <c r="A556" i="52"/>
  <c r="AC552" i="52"/>
  <c r="AD552" i="52" s="1"/>
  <c r="AE552" i="52" s="1"/>
  <c r="A552" i="52"/>
  <c r="AC395" i="52"/>
  <c r="AD395" i="52" s="1"/>
  <c r="AE395" i="52" s="1"/>
  <c r="A395" i="52"/>
  <c r="AC393" i="52"/>
  <c r="AD393" i="52" s="1"/>
  <c r="AE393" i="52" s="1"/>
  <c r="A393" i="52"/>
  <c r="AC1108" i="52"/>
  <c r="AD1108" i="52" s="1"/>
  <c r="AE1108" i="52" s="1"/>
  <c r="A1108" i="52"/>
  <c r="AC1156" i="52"/>
  <c r="AD1156" i="52" s="1"/>
  <c r="AE1156" i="52" s="1"/>
  <c r="A1156" i="52"/>
  <c r="AC1103" i="52"/>
  <c r="AD1103" i="52" s="1"/>
  <c r="AE1103" i="52" s="1"/>
  <c r="A1103" i="52"/>
  <c r="AC1094" i="52"/>
  <c r="AD1094" i="52" s="1"/>
  <c r="AE1094" i="52" s="1"/>
  <c r="A1094" i="52"/>
  <c r="AC1155" i="52"/>
  <c r="AD1155" i="52" s="1"/>
  <c r="AE1155" i="52" s="1"/>
  <c r="A1155" i="52"/>
  <c r="AC1135" i="52"/>
  <c r="AD1135" i="52" s="1"/>
  <c r="AE1135" i="52" s="1"/>
  <c r="A1135" i="52"/>
  <c r="AC1091" i="52"/>
  <c r="AD1091" i="52" s="1"/>
  <c r="AE1091" i="52" s="1"/>
  <c r="A1091" i="52"/>
  <c r="AC1126" i="52"/>
  <c r="AD1126" i="52" s="1"/>
  <c r="AE1126" i="52" s="1"/>
  <c r="A1126" i="52"/>
  <c r="AC1127" i="52"/>
  <c r="AD1127" i="52" s="1"/>
  <c r="AE1127" i="52" s="1"/>
  <c r="A1127" i="52"/>
  <c r="AC1130" i="52"/>
  <c r="AD1130" i="52" s="1"/>
  <c r="AE1130" i="52" s="1"/>
  <c r="A1130" i="52"/>
  <c r="AC1110" i="52"/>
  <c r="AD1110" i="52" s="1"/>
  <c r="AE1110" i="52" s="1"/>
  <c r="A1110" i="52"/>
  <c r="AC1136" i="52"/>
  <c r="AD1136" i="52" s="1"/>
  <c r="AE1136" i="52" s="1"/>
  <c r="A1136" i="52"/>
  <c r="AC1153" i="52"/>
  <c r="AD1153" i="52" s="1"/>
  <c r="AE1153" i="52" s="1"/>
  <c r="A1153" i="52"/>
  <c r="AC1113" i="52"/>
  <c r="AD1113" i="52" s="1"/>
  <c r="AE1113" i="52" s="1"/>
  <c r="A1113" i="52"/>
  <c r="AC1140" i="52"/>
  <c r="AD1140" i="52" s="1"/>
  <c r="AE1140" i="52" s="1"/>
  <c r="A1140" i="52"/>
  <c r="AC1119" i="52"/>
  <c r="AD1119" i="52" s="1"/>
  <c r="AE1119" i="52" s="1"/>
  <c r="A1119" i="52"/>
  <c r="AC1121" i="52"/>
  <c r="AD1121" i="52" s="1"/>
  <c r="AE1121" i="52" s="1"/>
  <c r="A1121" i="52"/>
  <c r="AC1152" i="52"/>
  <c r="AD1152" i="52" s="1"/>
  <c r="AE1152" i="52" s="1"/>
  <c r="A1152" i="52"/>
  <c r="AC1131" i="52"/>
  <c r="AD1131" i="52" s="1"/>
  <c r="AE1131" i="52" s="1"/>
  <c r="A1131" i="52"/>
  <c r="AC140" i="52"/>
  <c r="AD140" i="52" s="1"/>
  <c r="AE140" i="52" s="1"/>
  <c r="A140" i="52"/>
  <c r="AC131" i="52"/>
  <c r="AD131" i="52" s="1"/>
  <c r="AE131" i="52" s="1"/>
  <c r="A131" i="52"/>
  <c r="AC147" i="52"/>
  <c r="AD147" i="52" s="1"/>
  <c r="AE147" i="52" s="1"/>
  <c r="A147" i="52"/>
  <c r="AC142" i="52"/>
  <c r="AD142" i="52" s="1"/>
  <c r="AE142" i="52" s="1"/>
  <c r="A142" i="52"/>
  <c r="AC150" i="52"/>
  <c r="AD150" i="52" s="1"/>
  <c r="AE150" i="52" s="1"/>
  <c r="A150" i="52"/>
  <c r="AC133" i="52"/>
  <c r="AD133" i="52" s="1"/>
  <c r="AE133" i="52" s="1"/>
  <c r="A133" i="52"/>
  <c r="AC1764" i="52"/>
  <c r="AD1764" i="52" s="1"/>
  <c r="AE1764" i="52" s="1"/>
  <c r="A1764" i="52"/>
  <c r="AC1672" i="52"/>
  <c r="AD1672" i="52" s="1"/>
  <c r="AE1672" i="52" s="1"/>
  <c r="A1672" i="52"/>
  <c r="AC1820" i="52"/>
  <c r="AD1820" i="52" s="1"/>
  <c r="AE1820" i="52" s="1"/>
  <c r="A1820" i="52"/>
  <c r="AC1838" i="52"/>
  <c r="AD1838" i="52" s="1"/>
  <c r="AE1838" i="52" s="1"/>
  <c r="A1838" i="52"/>
  <c r="AC1814" i="52"/>
  <c r="AD1814" i="52" s="1"/>
  <c r="AE1814" i="52" s="1"/>
  <c r="A1814" i="52"/>
  <c r="AC1429" i="52"/>
  <c r="AD1429" i="52" s="1"/>
  <c r="AE1429" i="52" s="1"/>
  <c r="A1429" i="52"/>
  <c r="AC1888" i="52"/>
  <c r="AD1888" i="52" s="1"/>
  <c r="AE1888" i="52" s="1"/>
  <c r="A1888" i="52"/>
  <c r="AC1593" i="52"/>
  <c r="AD1593" i="52" s="1"/>
  <c r="AE1593" i="52" s="1"/>
  <c r="A1593" i="52"/>
  <c r="AC1484" i="52"/>
  <c r="AD1484" i="52" s="1"/>
  <c r="AE1484" i="52" s="1"/>
  <c r="A1484" i="52"/>
  <c r="AC1380" i="52"/>
  <c r="AD1380" i="52" s="1"/>
  <c r="AE1380" i="52" s="1"/>
  <c r="A1380" i="52"/>
  <c r="AC1878" i="52"/>
  <c r="AD1878" i="52" s="1"/>
  <c r="AE1878" i="52" s="1"/>
  <c r="A1878" i="52"/>
  <c r="AC1621" i="52"/>
  <c r="AD1621" i="52" s="1"/>
  <c r="AE1621" i="52" s="1"/>
  <c r="A1621" i="52"/>
  <c r="AC1523" i="52"/>
  <c r="AD1523" i="52" s="1"/>
  <c r="AE1523" i="52" s="1"/>
  <c r="A1523" i="52"/>
  <c r="AC1918" i="52"/>
  <c r="AD1918" i="52" s="1"/>
  <c r="AE1918" i="52" s="1"/>
  <c r="A1918" i="52"/>
  <c r="AC1880" i="52"/>
  <c r="AD1880" i="52" s="1"/>
  <c r="AE1880" i="52" s="1"/>
  <c r="A1880" i="52"/>
  <c r="AC1382" i="52"/>
  <c r="AD1382" i="52" s="1"/>
  <c r="AE1382" i="52" s="1"/>
  <c r="A1382" i="52"/>
  <c r="AC1552" i="52"/>
  <c r="AD1552" i="52" s="1"/>
  <c r="AE1552" i="52" s="1"/>
  <c r="A1552" i="52"/>
  <c r="AC1461" i="52"/>
  <c r="AD1461" i="52" s="1"/>
  <c r="AE1461" i="52" s="1"/>
  <c r="A1461" i="52"/>
  <c r="AC1509" i="52"/>
  <c r="AD1509" i="52" s="1"/>
  <c r="AE1509" i="52" s="1"/>
  <c r="A1509" i="52"/>
  <c r="AC1569" i="52"/>
  <c r="AD1569" i="52" s="1"/>
  <c r="AE1569" i="52" s="1"/>
  <c r="A1569" i="52"/>
  <c r="AC1459" i="52"/>
  <c r="AD1459" i="52" s="1"/>
  <c r="AE1459" i="52" s="1"/>
  <c r="A1459" i="52"/>
  <c r="AC1806" i="52"/>
  <c r="AD1806" i="52" s="1"/>
  <c r="AE1806" i="52" s="1"/>
  <c r="A1806" i="52"/>
  <c r="AC1684" i="52"/>
  <c r="AD1684" i="52" s="1"/>
  <c r="AE1684" i="52" s="1"/>
  <c r="A1684" i="52"/>
  <c r="AC1822" i="52"/>
  <c r="AD1822" i="52" s="1"/>
  <c r="AE1822" i="52" s="1"/>
  <c r="A1822" i="52"/>
  <c r="AC1804" i="52"/>
  <c r="AD1804" i="52" s="1"/>
  <c r="AE1804" i="52" s="1"/>
  <c r="A1804" i="52"/>
  <c r="AC1846" i="52"/>
  <c r="AD1846" i="52" s="1"/>
  <c r="AE1846" i="52" s="1"/>
  <c r="A1846" i="52"/>
  <c r="AC1405" i="52"/>
  <c r="AD1405" i="52" s="1"/>
  <c r="AE1405" i="52" s="1"/>
  <c r="A1405" i="52"/>
  <c r="AC1842" i="52"/>
  <c r="AD1842" i="52" s="1"/>
  <c r="AE1842" i="52" s="1"/>
  <c r="A1842" i="52"/>
  <c r="AC1898" i="52"/>
  <c r="AD1898" i="52" s="1"/>
  <c r="AE1898" i="52" s="1"/>
  <c r="A1898" i="52"/>
  <c r="AC1419" i="52"/>
  <c r="AD1419" i="52" s="1"/>
  <c r="AE1419" i="52" s="1"/>
  <c r="A1419" i="52"/>
  <c r="AC1331" i="52"/>
  <c r="AD1331" i="52" s="1"/>
  <c r="AE1331" i="52" s="1"/>
  <c r="A1331" i="52"/>
  <c r="AC1900" i="52"/>
  <c r="AD1900" i="52" s="1"/>
  <c r="AE1900" i="52" s="1"/>
  <c r="A1900" i="52"/>
  <c r="AC1740" i="52"/>
  <c r="AD1740" i="52" s="1"/>
  <c r="AE1740" i="52" s="1"/>
  <c r="A1740" i="52"/>
  <c r="AC1378" i="52"/>
  <c r="AD1378" i="52" s="1"/>
  <c r="AE1378" i="52" s="1"/>
  <c r="A1378" i="52"/>
  <c r="AC1748" i="52"/>
  <c r="AD1748" i="52" s="1"/>
  <c r="AE1748" i="52" s="1"/>
  <c r="A1748" i="52"/>
  <c r="AC1850" i="52"/>
  <c r="AD1850" i="52" s="1"/>
  <c r="AE1850" i="52" s="1"/>
  <c r="A1850" i="52"/>
  <c r="AC1896" i="52"/>
  <c r="AD1896" i="52" s="1"/>
  <c r="AE1896" i="52" s="1"/>
  <c r="A1896" i="52"/>
  <c r="AC1720" i="52"/>
  <c r="AD1720" i="52" s="1"/>
  <c r="AE1720" i="52" s="1"/>
  <c r="A1720" i="52"/>
  <c r="AC1892" i="52"/>
  <c r="AD1892" i="52" s="1"/>
  <c r="AE1892" i="52" s="1"/>
  <c r="A1892" i="52"/>
  <c r="AC1808" i="52"/>
  <c r="AD1808" i="52" s="1"/>
  <c r="AE1808" i="52" s="1"/>
  <c r="A1808" i="52"/>
  <c r="AC1701" i="52"/>
  <c r="AD1701" i="52" s="1"/>
  <c r="AE1701" i="52" s="1"/>
  <c r="A1701" i="52"/>
  <c r="AC1627" i="52"/>
  <c r="AD1627" i="52" s="1"/>
  <c r="AE1627" i="52" s="1"/>
  <c r="A1627" i="52"/>
  <c r="AC1910" i="52"/>
  <c r="AD1910" i="52" s="1"/>
  <c r="AE1910" i="52" s="1"/>
  <c r="A1910" i="52"/>
  <c r="AC1758" i="52"/>
  <c r="AD1758" i="52" s="1"/>
  <c r="AE1758" i="52" s="1"/>
  <c r="A1758" i="52"/>
  <c r="AC1603" i="52"/>
  <c r="AD1603" i="52" s="1"/>
  <c r="AE1603" i="52" s="1"/>
  <c r="A1603" i="52"/>
  <c r="AC1425" i="52"/>
  <c r="AD1425" i="52" s="1"/>
  <c r="AE1425" i="52" s="1"/>
  <c r="A1425" i="52"/>
  <c r="AC1686" i="52"/>
  <c r="AD1686" i="52" s="1"/>
  <c r="AE1686" i="52" s="1"/>
  <c r="A1686" i="52"/>
  <c r="AC1347" i="52"/>
  <c r="AD1347" i="52" s="1"/>
  <c r="AE1347" i="52" s="1"/>
  <c r="A1347" i="52"/>
  <c r="AC1688" i="52"/>
  <c r="AD1688" i="52" s="1"/>
  <c r="AE1688" i="52" s="1"/>
  <c r="A1688" i="52"/>
  <c r="AC1800" i="52"/>
  <c r="AD1800" i="52" s="1"/>
  <c r="AE1800" i="52" s="1"/>
  <c r="A1800" i="52"/>
  <c r="AC1619" i="52"/>
  <c r="AD1619" i="52" s="1"/>
  <c r="AE1619" i="52" s="1"/>
  <c r="A1619" i="52"/>
  <c r="AC1488" i="52"/>
  <c r="AD1488" i="52" s="1"/>
  <c r="AE1488" i="52" s="1"/>
  <c r="A1488" i="52"/>
  <c r="AC1704" i="52"/>
  <c r="AD1704" i="52" s="1"/>
  <c r="AE1704" i="52" s="1"/>
  <c r="A1704" i="52"/>
  <c r="AC1798" i="52"/>
  <c r="AD1798" i="52" s="1"/>
  <c r="AE1798" i="52" s="1"/>
  <c r="A1798" i="52"/>
  <c r="AC1640" i="52"/>
  <c r="AD1640" i="52" s="1"/>
  <c r="AE1640" i="52" s="1"/>
  <c r="A1640" i="52"/>
  <c r="AC1601" i="52"/>
  <c r="AD1601" i="52" s="1"/>
  <c r="AE1601" i="52" s="1"/>
  <c r="A1601" i="52"/>
  <c r="AC1490" i="52"/>
  <c r="AD1490" i="52" s="1"/>
  <c r="AE1490" i="52" s="1"/>
  <c r="A1490" i="52"/>
  <c r="AC1333" i="52"/>
  <c r="AD1333" i="52" s="1"/>
  <c r="AE1333" i="52" s="1"/>
  <c r="A1333" i="52"/>
  <c r="AC1634" i="52"/>
  <c r="AD1634" i="52" s="1"/>
  <c r="AE1634" i="52" s="1"/>
  <c r="A1634" i="52"/>
  <c r="AC1376" i="52"/>
  <c r="AD1376" i="52" s="1"/>
  <c r="AE1376" i="52" s="1"/>
  <c r="A1376" i="52"/>
  <c r="AC1852" i="52"/>
  <c r="AD1852" i="52" s="1"/>
  <c r="AE1852" i="52" s="1"/>
  <c r="A1852" i="52"/>
  <c r="AC1676" i="52"/>
  <c r="AD1676" i="52" s="1"/>
  <c r="AE1676" i="52" s="1"/>
  <c r="A1676" i="52"/>
  <c r="AC1396" i="52"/>
  <c r="AD1396" i="52" s="1"/>
  <c r="AE1396" i="52" s="1"/>
  <c r="A1396" i="52"/>
  <c r="AC1778" i="52"/>
  <c r="AD1778" i="52" s="1"/>
  <c r="AE1778" i="52" s="1"/>
  <c r="A1778" i="52"/>
  <c r="AC1710" i="52"/>
  <c r="AD1710" i="52" s="1"/>
  <c r="AE1710" i="52" s="1"/>
  <c r="A1710" i="52"/>
  <c r="AC1623" i="52"/>
  <c r="AD1623" i="52" s="1"/>
  <c r="AE1623" i="52" s="1"/>
  <c r="A1623" i="52"/>
  <c r="AC1505" i="52"/>
  <c r="AD1505" i="52" s="1"/>
  <c r="AE1505" i="52" s="1"/>
  <c r="A1505" i="52"/>
  <c r="AC1367" i="52"/>
  <c r="AD1367" i="52" s="1"/>
  <c r="AE1367" i="52" s="1"/>
  <c r="A1367" i="52"/>
  <c r="AC1423" i="52"/>
  <c r="AD1423" i="52" s="1"/>
  <c r="AE1423" i="52" s="1"/>
  <c r="A1423" i="52"/>
  <c r="AC1565" i="52"/>
  <c r="AD1565" i="52" s="1"/>
  <c r="AE1565" i="52" s="1"/>
  <c r="A1565" i="52"/>
  <c r="AC1345" i="52"/>
  <c r="AD1345" i="52" s="1"/>
  <c r="AE1345" i="52" s="1"/>
  <c r="A1345" i="52"/>
  <c r="AC1471" i="52"/>
  <c r="AD1471" i="52" s="1"/>
  <c r="AE1471" i="52" s="1"/>
  <c r="A1471" i="52"/>
  <c r="AC1668" i="52"/>
  <c r="AD1668" i="52" s="1"/>
  <c r="AE1668" i="52" s="1"/>
  <c r="A1668" i="52"/>
  <c r="AC1357" i="52"/>
  <c r="AD1357" i="52" s="1"/>
  <c r="AE1357" i="52" s="1"/>
  <c r="A1357" i="52"/>
  <c r="AC6292" i="52"/>
  <c r="AD6292" i="52" s="1"/>
  <c r="AE6292" i="52" s="1"/>
  <c r="A6292" i="52"/>
  <c r="AC6289" i="52"/>
  <c r="AD6289" i="52" s="1"/>
  <c r="AE6289" i="52" s="1"/>
  <c r="A6289" i="52"/>
  <c r="AC6284" i="52"/>
  <c r="AD6284" i="52" s="1"/>
  <c r="AE6284" i="52" s="1"/>
  <c r="A6284" i="52"/>
  <c r="AC6280" i="52"/>
  <c r="AD6280" i="52" s="1"/>
  <c r="AE6280" i="52" s="1"/>
  <c r="A6280" i="52"/>
  <c r="AC5251" i="52"/>
  <c r="AD5251" i="52" s="1"/>
  <c r="AE5251" i="52" s="1"/>
  <c r="A5251" i="52"/>
  <c r="AC5223" i="52"/>
  <c r="AD5223" i="52" s="1"/>
  <c r="AE5223" i="52" s="1"/>
  <c r="A5223" i="52"/>
  <c r="AC5258" i="52"/>
  <c r="AD5258" i="52" s="1"/>
  <c r="AE5258" i="52" s="1"/>
  <c r="A5258" i="52"/>
  <c r="AC5276" i="52"/>
  <c r="AD5276" i="52" s="1"/>
  <c r="AE5276" i="52" s="1"/>
  <c r="A5276" i="52"/>
  <c r="AC5253" i="52"/>
  <c r="AD5253" i="52" s="1"/>
  <c r="AE5253" i="52" s="1"/>
  <c r="A5253" i="52"/>
  <c r="AC5230" i="52"/>
  <c r="AD5230" i="52" s="1"/>
  <c r="AE5230" i="52" s="1"/>
  <c r="A5230" i="52"/>
  <c r="AC5268" i="52"/>
  <c r="AD5268" i="52" s="1"/>
  <c r="AE5268" i="52" s="1"/>
  <c r="A5268" i="52"/>
  <c r="AC5260" i="52"/>
  <c r="AD5260" i="52" s="1"/>
  <c r="AE5260" i="52" s="1"/>
  <c r="A5260" i="52"/>
  <c r="AC5228" i="52"/>
  <c r="AD5228" i="52" s="1"/>
  <c r="AE5228" i="52" s="1"/>
  <c r="A5228" i="52"/>
  <c r="AC5241" i="52"/>
  <c r="AD5241" i="52" s="1"/>
  <c r="AE5241" i="52" s="1"/>
  <c r="A5241" i="52"/>
  <c r="AC5256" i="52"/>
  <c r="AD5256" i="52" s="1"/>
  <c r="AE5256" i="52" s="1"/>
  <c r="A5256" i="52"/>
  <c r="AC5247" i="52"/>
  <c r="AD5247" i="52" s="1"/>
  <c r="AE5247" i="52" s="1"/>
  <c r="A5247" i="52"/>
  <c r="AC5236" i="52"/>
  <c r="AD5236" i="52" s="1"/>
  <c r="AE5236" i="52" s="1"/>
  <c r="A5236" i="52"/>
  <c r="AC5246" i="52"/>
  <c r="AD5246" i="52" s="1"/>
  <c r="AE5246" i="52" s="1"/>
  <c r="A5246" i="52"/>
  <c r="AC5743" i="52"/>
  <c r="AD5743" i="52" s="1"/>
  <c r="AE5743" i="52" s="1"/>
  <c r="A5743" i="52"/>
  <c r="AC5736" i="52"/>
  <c r="AD5736" i="52" s="1"/>
  <c r="AE5736" i="52" s="1"/>
  <c r="A5736" i="52"/>
  <c r="AC5722" i="52"/>
  <c r="AD5722" i="52" s="1"/>
  <c r="AE5722" i="52" s="1"/>
  <c r="A5722" i="52"/>
  <c r="AC5739" i="52"/>
  <c r="AD5739" i="52" s="1"/>
  <c r="AE5739" i="52" s="1"/>
  <c r="A5739" i="52"/>
  <c r="AC5723" i="52"/>
  <c r="AD5723" i="52" s="1"/>
  <c r="AE5723" i="52" s="1"/>
  <c r="A5723" i="52"/>
  <c r="AC5728" i="52"/>
  <c r="AD5728" i="52" s="1"/>
  <c r="AE5728" i="52" s="1"/>
  <c r="A5728" i="52"/>
  <c r="AC5726" i="52"/>
  <c r="AD5726" i="52" s="1"/>
  <c r="AE5726" i="52" s="1"/>
  <c r="A5726" i="52"/>
  <c r="AC6110" i="52"/>
  <c r="AD6110" i="52" s="1"/>
  <c r="AE6110" i="52" s="1"/>
  <c r="A6110" i="52"/>
  <c r="AC6156" i="52"/>
  <c r="AD6156" i="52" s="1"/>
  <c r="AE6156" i="52" s="1"/>
  <c r="A6156" i="52"/>
  <c r="AC6152" i="52"/>
  <c r="AD6152" i="52" s="1"/>
  <c r="AE6152" i="52" s="1"/>
  <c r="A6152" i="52"/>
  <c r="AC6148" i="52"/>
  <c r="AD6148" i="52" s="1"/>
  <c r="AE6148" i="52" s="1"/>
  <c r="A6148" i="52"/>
  <c r="AC6144" i="52"/>
  <c r="AD6144" i="52" s="1"/>
  <c r="AE6144" i="52" s="1"/>
  <c r="A6144" i="52"/>
  <c r="AC6137" i="52"/>
  <c r="AD6137" i="52" s="1"/>
  <c r="AE6137" i="52" s="1"/>
  <c r="A6137" i="52"/>
  <c r="AC6118" i="52"/>
  <c r="AD6118" i="52" s="1"/>
  <c r="AE6118" i="52" s="1"/>
  <c r="A6118" i="52"/>
  <c r="AC6109" i="52"/>
  <c r="AD6109" i="52" s="1"/>
  <c r="AE6109" i="52" s="1"/>
  <c r="A6109" i="52"/>
  <c r="AC6107" i="52"/>
  <c r="AD6107" i="52" s="1"/>
  <c r="AE6107" i="52" s="1"/>
  <c r="A6107" i="52"/>
  <c r="AC6125" i="52"/>
  <c r="AD6125" i="52" s="1"/>
  <c r="AE6125" i="52" s="1"/>
  <c r="A6125" i="52"/>
  <c r="AC6127" i="52"/>
  <c r="AD6127" i="52" s="1"/>
  <c r="AE6127" i="52" s="1"/>
  <c r="A6127" i="52"/>
  <c r="AC6134" i="52"/>
  <c r="AD6134" i="52" s="1"/>
  <c r="AE6134" i="52" s="1"/>
  <c r="A6134" i="52"/>
  <c r="AC6138" i="52"/>
  <c r="AD6138" i="52" s="1"/>
  <c r="AE6138" i="52" s="1"/>
  <c r="A6138" i="52"/>
  <c r="AC726" i="52"/>
  <c r="AD726" i="52" s="1"/>
  <c r="AE726" i="52" s="1"/>
  <c r="A726" i="52"/>
  <c r="AC728" i="52"/>
  <c r="AD728" i="52" s="1"/>
  <c r="AE728" i="52" s="1"/>
  <c r="A728" i="52"/>
  <c r="AC719" i="52"/>
  <c r="AD719" i="52" s="1"/>
  <c r="AE719" i="52" s="1"/>
  <c r="A719" i="52"/>
  <c r="AC722" i="52"/>
  <c r="AD722" i="52" s="1"/>
  <c r="AE722" i="52" s="1"/>
  <c r="A722" i="52"/>
  <c r="AC712" i="52"/>
  <c r="AD712" i="52" s="1"/>
  <c r="AE712" i="52" s="1"/>
  <c r="A712" i="52"/>
  <c r="AC1561" i="52"/>
  <c r="AD1561" i="52" s="1"/>
  <c r="AE1561" i="52" s="1"/>
  <c r="A1561" i="52"/>
  <c r="AC1401" i="52"/>
  <c r="AD1401" i="52" s="1"/>
  <c r="AE1401" i="52" s="1"/>
  <c r="A1401" i="52"/>
  <c r="AC1743" i="52"/>
  <c r="AD1743" i="52" s="1"/>
  <c r="AE1743" i="52" s="1"/>
  <c r="A1743" i="52"/>
  <c r="AC1543" i="52"/>
  <c r="AD1543" i="52" s="1"/>
  <c r="AE1543" i="52" s="1"/>
  <c r="A1543" i="52"/>
  <c r="AC1655" i="52"/>
  <c r="AD1655" i="52" s="1"/>
  <c r="AE1655" i="52" s="1"/>
  <c r="A1655" i="52"/>
  <c r="AC1643" i="52"/>
  <c r="AD1643" i="52" s="1"/>
  <c r="AE1643" i="52" s="1"/>
  <c r="A1643" i="52"/>
  <c r="AC1673" i="52"/>
  <c r="AD1673" i="52" s="1"/>
  <c r="AE1673" i="52" s="1"/>
  <c r="A1673" i="52"/>
  <c r="AC1689" i="52"/>
  <c r="AD1689" i="52" s="1"/>
  <c r="AE1689" i="52" s="1"/>
  <c r="A1689" i="52"/>
  <c r="AC1853" i="52"/>
  <c r="AD1853" i="52" s="1"/>
  <c r="AE1853" i="52" s="1"/>
  <c r="A1853" i="52"/>
  <c r="AC1541" i="52"/>
  <c r="AD1541" i="52" s="1"/>
  <c r="AE1541" i="52" s="1"/>
  <c r="A1541" i="52"/>
  <c r="AC1456" i="52"/>
  <c r="AD1456" i="52" s="1"/>
  <c r="AE1456" i="52" s="1"/>
  <c r="A1456" i="52"/>
  <c r="AC1326" i="52"/>
  <c r="AD1326" i="52" s="1"/>
  <c r="AE1326" i="52" s="1"/>
  <c r="A1326" i="52"/>
  <c r="AC1861" i="52"/>
  <c r="AD1861" i="52" s="1"/>
  <c r="AE1861" i="52" s="1"/>
  <c r="A1861" i="52"/>
  <c r="AC1582" i="52"/>
  <c r="AD1582" i="52" s="1"/>
  <c r="AE1582" i="52" s="1"/>
  <c r="A1582" i="52"/>
  <c r="AC1491" i="52"/>
  <c r="AD1491" i="52" s="1"/>
  <c r="AE1491" i="52" s="1"/>
  <c r="A1491" i="52"/>
  <c r="AC1907" i="52"/>
  <c r="AD1907" i="52" s="1"/>
  <c r="AE1907" i="52" s="1"/>
  <c r="A1907" i="52"/>
  <c r="AC1516" i="52"/>
  <c r="AD1516" i="52" s="1"/>
  <c r="AE1516" i="52" s="1"/>
  <c r="A1516" i="52"/>
  <c r="AC1759" i="52"/>
  <c r="AD1759" i="52" s="1"/>
  <c r="AE1759" i="52" s="1"/>
  <c r="A1759" i="52"/>
  <c r="AC1547" i="52"/>
  <c r="AD1547" i="52" s="1"/>
  <c r="AE1547" i="52" s="1"/>
  <c r="A1547" i="52"/>
  <c r="AC1434" i="52"/>
  <c r="AD1434" i="52" s="1"/>
  <c r="AE1434" i="52" s="1"/>
  <c r="A1434" i="52"/>
  <c r="AC1502" i="52"/>
  <c r="AD1502" i="52" s="1"/>
  <c r="AE1502" i="52" s="1"/>
  <c r="A1502" i="52"/>
  <c r="AC1825" i="52"/>
  <c r="AD1825" i="52" s="1"/>
  <c r="AE1825" i="52" s="1"/>
  <c r="A1825" i="52"/>
  <c r="AC1391" i="52"/>
  <c r="AD1391" i="52" s="1"/>
  <c r="AE1391" i="52" s="1"/>
  <c r="A1391" i="52"/>
  <c r="AC1795" i="52"/>
  <c r="AD1795" i="52" s="1"/>
  <c r="AE1795" i="52" s="1"/>
  <c r="A1795" i="52"/>
  <c r="AC1520" i="52"/>
  <c r="AD1520" i="52" s="1"/>
  <c r="AE1520" i="52" s="1"/>
  <c r="A1520" i="52"/>
  <c r="AC1475" i="52"/>
  <c r="AD1475" i="52" s="1"/>
  <c r="AE1475" i="52" s="1"/>
  <c r="A1475" i="52"/>
  <c r="AC1791" i="52"/>
  <c r="AD1791" i="52" s="1"/>
  <c r="AE1791" i="52" s="1"/>
  <c r="A1791" i="52"/>
  <c r="AC1725" i="52"/>
  <c r="AD1725" i="52" s="1"/>
  <c r="AE1725" i="52" s="1"/>
  <c r="A1725" i="52"/>
  <c r="AC1350" i="52"/>
  <c r="AD1350" i="52" s="1"/>
  <c r="AE1350" i="52" s="1"/>
  <c r="A1350" i="52"/>
  <c r="AC1717" i="52"/>
  <c r="AD1717" i="52" s="1"/>
  <c r="AE1717" i="52" s="1"/>
  <c r="A1717" i="52"/>
  <c r="AC1711" i="52"/>
  <c r="AD1711" i="52" s="1"/>
  <c r="AE1711" i="52" s="1"/>
  <c r="A1711" i="52"/>
  <c r="AC1352" i="52"/>
  <c r="AD1352" i="52" s="1"/>
  <c r="AE1352" i="52" s="1"/>
  <c r="A1352" i="52"/>
  <c r="AC1817" i="52"/>
  <c r="AD1817" i="52" s="1"/>
  <c r="AE1817" i="52" s="1"/>
  <c r="A1817" i="52"/>
  <c r="AC1869" i="52"/>
  <c r="AD1869" i="52" s="1"/>
  <c r="AE1869" i="52" s="1"/>
  <c r="A1869" i="52"/>
  <c r="AC1729" i="52"/>
  <c r="AD1729" i="52" s="1"/>
  <c r="AE1729" i="52" s="1"/>
  <c r="A1729" i="52"/>
  <c r="AC1779" i="52"/>
  <c r="AD1779" i="52" s="1"/>
  <c r="AE1779" i="52" s="1"/>
  <c r="A1779" i="52"/>
  <c r="AC1495" i="52"/>
  <c r="AD1495" i="52" s="1"/>
  <c r="AE1495" i="52" s="1"/>
  <c r="A1495" i="52"/>
  <c r="AC1753" i="52"/>
  <c r="AD1753" i="52" s="1"/>
  <c r="AE1753" i="52" s="1"/>
  <c r="A1753" i="52"/>
  <c r="AC1893" i="52"/>
  <c r="AD1893" i="52" s="1"/>
  <c r="AE1893" i="52" s="1"/>
  <c r="A1893" i="52"/>
  <c r="AC1414" i="52"/>
  <c r="AD1414" i="52" s="1"/>
  <c r="AE1414" i="52" s="1"/>
  <c r="A1414" i="52"/>
  <c r="AC1889" i="52"/>
  <c r="AD1889" i="52" s="1"/>
  <c r="AE1889" i="52" s="1"/>
  <c r="A1889" i="52"/>
  <c r="AC1723" i="52"/>
  <c r="AD1723" i="52" s="1"/>
  <c r="AE1723" i="52" s="1"/>
  <c r="A1723" i="52"/>
  <c r="AC1645" i="52"/>
  <c r="AD1645" i="52" s="1"/>
  <c r="AE1645" i="52" s="1"/>
  <c r="A1645" i="52"/>
  <c r="AC1557" i="52"/>
  <c r="AD1557" i="52" s="1"/>
  <c r="AE1557" i="52" s="1"/>
  <c r="A1557" i="52"/>
  <c r="AC1885" i="52"/>
  <c r="AD1885" i="52" s="1"/>
  <c r="AE1885" i="52" s="1"/>
  <c r="A1885" i="52"/>
  <c r="AC1659" i="52"/>
  <c r="AD1659" i="52" s="1"/>
  <c r="AE1659" i="52" s="1"/>
  <c r="A1659" i="52"/>
  <c r="AC1576" i="52"/>
  <c r="AD1576" i="52" s="1"/>
  <c r="AE1576" i="52" s="1"/>
  <c r="A1576" i="52"/>
  <c r="AC1338" i="52"/>
  <c r="AD1338" i="52" s="1"/>
  <c r="AE1338" i="52" s="1"/>
  <c r="A1338" i="52"/>
  <c r="AC1669" i="52"/>
  <c r="AD1669" i="52" s="1"/>
  <c r="AE1669" i="52" s="1"/>
  <c r="A1669" i="52"/>
  <c r="AC1334" i="52"/>
  <c r="AD1334" i="52" s="1"/>
  <c r="AE1334" i="52" s="1"/>
  <c r="A1334" i="52"/>
  <c r="AC1549" i="52"/>
  <c r="AD1549" i="52" s="1"/>
  <c r="AE1549" i="52" s="1"/>
  <c r="A1549" i="52"/>
  <c r="AC1863" i="52"/>
  <c r="AD1863" i="52" s="1"/>
  <c r="AE1863" i="52" s="1"/>
  <c r="A1863" i="52"/>
  <c r="AC1584" i="52"/>
  <c r="AD1584" i="52" s="1"/>
  <c r="AE1584" i="52" s="1"/>
  <c r="A1584" i="52"/>
  <c r="AC1479" i="52"/>
  <c r="AD1479" i="52" s="1"/>
  <c r="AE1479" i="52" s="1"/>
  <c r="A1479" i="52"/>
  <c r="AC1385" i="52"/>
  <c r="AD1385" i="52" s="1"/>
  <c r="AE1385" i="52" s="1"/>
  <c r="A1385" i="52"/>
  <c r="AC1843" i="52"/>
  <c r="AD1843" i="52" s="1"/>
  <c r="AE1843" i="52" s="1"/>
  <c r="A1843" i="52"/>
  <c r="AC1637" i="52"/>
  <c r="AD1637" i="52" s="1"/>
  <c r="AE1637" i="52" s="1"/>
  <c r="A1637" i="52"/>
  <c r="AC1594" i="52"/>
  <c r="AD1594" i="52" s="1"/>
  <c r="AE1594" i="52" s="1"/>
  <c r="A1594" i="52"/>
  <c r="AC1468" i="52"/>
  <c r="AD1468" i="52" s="1"/>
  <c r="AE1468" i="52" s="1"/>
  <c r="A1468" i="52"/>
  <c r="AC1731" i="52"/>
  <c r="AD1731" i="52" s="1"/>
  <c r="AE1731" i="52" s="1"/>
  <c r="A1731" i="52"/>
  <c r="AC1616" i="52"/>
  <c r="AD1616" i="52" s="1"/>
  <c r="AE1616" i="52" s="1"/>
  <c r="A1616" i="52"/>
  <c r="AC1364" i="52"/>
  <c r="AD1364" i="52" s="1"/>
  <c r="AE1364" i="52" s="1"/>
  <c r="A1364" i="52"/>
  <c r="AC1741" i="52"/>
  <c r="AD1741" i="52" s="1"/>
  <c r="AE1741" i="52" s="1"/>
  <c r="A1741" i="52"/>
  <c r="AC1590" i="52"/>
  <c r="AD1590" i="52" s="1"/>
  <c r="AE1590" i="52" s="1"/>
  <c r="A1590" i="52"/>
  <c r="AC1342" i="52"/>
  <c r="AD1342" i="52" s="1"/>
  <c r="AE1342" i="52" s="1"/>
  <c r="A1342" i="52"/>
  <c r="AC1745" i="52"/>
  <c r="AD1745" i="52" s="1"/>
  <c r="AE1745" i="52" s="1"/>
  <c r="A1745" i="52"/>
  <c r="AC1693" i="52"/>
  <c r="AD1693" i="52" s="1"/>
  <c r="AE1693" i="52" s="1"/>
  <c r="A1693" i="52"/>
  <c r="AC1610" i="52"/>
  <c r="AD1610" i="52" s="1"/>
  <c r="AE1610" i="52" s="1"/>
  <c r="A1610" i="52"/>
  <c r="AC1442" i="52"/>
  <c r="AD1442" i="52" s="1"/>
  <c r="AE1442" i="52" s="1"/>
  <c r="A1442" i="52"/>
  <c r="AC1324" i="52"/>
  <c r="AD1324" i="52" s="1"/>
  <c r="AE1324" i="52" s="1"/>
  <c r="A1324" i="52"/>
  <c r="AC1875" i="52"/>
  <c r="AD1875" i="52" s="1"/>
  <c r="AE1875" i="52" s="1"/>
  <c r="A1875" i="52"/>
  <c r="AC1539" i="52"/>
  <c r="AD1539" i="52" s="1"/>
  <c r="AE1539" i="52" s="1"/>
  <c r="A1539" i="52"/>
  <c r="AC1847" i="52"/>
  <c r="AD1847" i="52" s="1"/>
  <c r="AE1847" i="52" s="1"/>
  <c r="A1847" i="52"/>
  <c r="AC1412" i="52"/>
  <c r="AD1412" i="52" s="1"/>
  <c r="AE1412" i="52" s="1"/>
  <c r="A1412" i="52"/>
  <c r="AC1713" i="52"/>
  <c r="AD1713" i="52" s="1"/>
  <c r="AE1713" i="52" s="1"/>
  <c r="A1713" i="52"/>
  <c r="A7017" i="52"/>
  <c r="A7002" i="52"/>
  <c r="A7018" i="52"/>
  <c r="A7014" i="52"/>
  <c r="A7009" i="52"/>
  <c r="A7005" i="52"/>
  <c r="A6967" i="52"/>
  <c r="A6963" i="52"/>
  <c r="A6959" i="52"/>
  <c r="AC907" i="52"/>
  <c r="AD907" i="52" s="1"/>
  <c r="AE907" i="52" s="1"/>
  <c r="A907" i="52"/>
  <c r="AC900" i="52"/>
  <c r="AD900" i="52" s="1"/>
  <c r="AE900" i="52" s="1"/>
  <c r="A900" i="52"/>
  <c r="AC895" i="52"/>
  <c r="AD895" i="52" s="1"/>
  <c r="AE895" i="52" s="1"/>
  <c r="A895" i="52"/>
  <c r="AC908" i="52"/>
  <c r="AD908" i="52" s="1"/>
  <c r="AE908" i="52" s="1"/>
  <c r="A908" i="52"/>
  <c r="AC894" i="52"/>
  <c r="AD894" i="52" s="1"/>
  <c r="AE894" i="52" s="1"/>
  <c r="A894" i="52"/>
  <c r="AC3460" i="52"/>
  <c r="AD3460" i="52" s="1"/>
  <c r="AE3460" i="52" s="1"/>
  <c r="A3460" i="52"/>
  <c r="AC3461" i="52"/>
  <c r="AD3461" i="52" s="1"/>
  <c r="AE3461" i="52" s="1"/>
  <c r="A3461" i="52"/>
  <c r="AC3454" i="52"/>
  <c r="AD3454" i="52" s="1"/>
  <c r="AE3454" i="52" s="1"/>
  <c r="A3454" i="52"/>
  <c r="AC3459" i="52"/>
  <c r="AD3459" i="52" s="1"/>
  <c r="AE3459" i="52" s="1"/>
  <c r="A3459" i="52"/>
  <c r="AC2364" i="52"/>
  <c r="AD2364" i="52" s="1"/>
  <c r="AE2364" i="52" s="1"/>
  <c r="A2364" i="52"/>
  <c r="AC2449" i="52"/>
  <c r="AD2449" i="52" s="1"/>
  <c r="AE2449" i="52" s="1"/>
  <c r="A2449" i="52"/>
  <c r="AC2384" i="52"/>
  <c r="AD2384" i="52" s="1"/>
  <c r="AE2384" i="52" s="1"/>
  <c r="A2384" i="52"/>
  <c r="AC2457" i="52"/>
  <c r="AD2457" i="52" s="1"/>
  <c r="AE2457" i="52" s="1"/>
  <c r="A2457" i="52"/>
  <c r="AC2436" i="52"/>
  <c r="AD2436" i="52" s="1"/>
  <c r="AE2436" i="52" s="1"/>
  <c r="A2436" i="52"/>
  <c r="AC2405" i="52"/>
  <c r="AD2405" i="52" s="1"/>
  <c r="AE2405" i="52" s="1"/>
  <c r="A2405" i="52"/>
  <c r="AC2375" i="52"/>
  <c r="AD2375" i="52" s="1"/>
  <c r="AE2375" i="52" s="1"/>
  <c r="A2375" i="52"/>
  <c r="AC2359" i="52"/>
  <c r="AD2359" i="52" s="1"/>
  <c r="AE2359" i="52" s="1"/>
  <c r="A2359" i="52"/>
  <c r="AC2435" i="52"/>
  <c r="AD2435" i="52" s="1"/>
  <c r="AE2435" i="52" s="1"/>
  <c r="A2435" i="52"/>
  <c r="AC2443" i="52"/>
  <c r="AD2443" i="52" s="1"/>
  <c r="AE2443" i="52" s="1"/>
  <c r="A2443" i="52"/>
  <c r="AC2419" i="52"/>
  <c r="AD2419" i="52" s="1"/>
  <c r="AE2419" i="52" s="1"/>
  <c r="A2419" i="52"/>
  <c r="AC2398" i="52"/>
  <c r="AD2398" i="52" s="1"/>
  <c r="AE2398" i="52" s="1"/>
  <c r="A2398" i="52"/>
  <c r="AC2383" i="52"/>
  <c r="AD2383" i="52" s="1"/>
  <c r="AE2383" i="52" s="1"/>
  <c r="A2383" i="52"/>
  <c r="AC2361" i="52"/>
  <c r="AD2361" i="52" s="1"/>
  <c r="AE2361" i="52" s="1"/>
  <c r="A2361" i="52"/>
  <c r="AC2445" i="52"/>
  <c r="AD2445" i="52" s="1"/>
  <c r="AE2445" i="52" s="1"/>
  <c r="A2445" i="52"/>
  <c r="AC2458" i="52"/>
  <c r="AD2458" i="52" s="1"/>
  <c r="AE2458" i="52" s="1"/>
  <c r="A2458" i="52"/>
  <c r="AC2368" i="52"/>
  <c r="AD2368" i="52" s="1"/>
  <c r="AE2368" i="52" s="1"/>
  <c r="A2368" i="52"/>
  <c r="AC2422" i="52"/>
  <c r="AD2422" i="52" s="1"/>
  <c r="AE2422" i="52" s="1"/>
  <c r="A2422" i="52"/>
  <c r="AC2425" i="52"/>
  <c r="AD2425" i="52" s="1"/>
  <c r="AE2425" i="52" s="1"/>
  <c r="A2425" i="52"/>
  <c r="AC2363" i="52"/>
  <c r="AD2363" i="52" s="1"/>
  <c r="AE2363" i="52" s="1"/>
  <c r="A2363" i="52"/>
  <c r="AC2390" i="52"/>
  <c r="AD2390" i="52" s="1"/>
  <c r="AE2390" i="52" s="1"/>
  <c r="A2390" i="52"/>
  <c r="AC2388" i="52"/>
  <c r="AD2388" i="52" s="1"/>
  <c r="AE2388" i="52" s="1"/>
  <c r="A2388" i="52"/>
  <c r="AC2367" i="52"/>
  <c r="AD2367" i="52" s="1"/>
  <c r="AE2367" i="52" s="1"/>
  <c r="A2367" i="52"/>
  <c r="AC2414" i="52"/>
  <c r="AD2414" i="52" s="1"/>
  <c r="AE2414" i="52" s="1"/>
  <c r="A2414" i="52"/>
  <c r="AC2424" i="52"/>
  <c r="AD2424" i="52" s="1"/>
  <c r="AE2424" i="52" s="1"/>
  <c r="A2424" i="52"/>
  <c r="AC2381" i="52"/>
  <c r="AD2381" i="52" s="1"/>
  <c r="AE2381" i="52" s="1"/>
  <c r="A2381" i="52"/>
  <c r="AC2426" i="52"/>
  <c r="AD2426" i="52" s="1"/>
  <c r="AE2426" i="52" s="1"/>
  <c r="A2426" i="52"/>
  <c r="AC3364" i="52"/>
  <c r="AD3364" i="52" s="1"/>
  <c r="AE3364" i="52" s="1"/>
  <c r="A3364" i="52"/>
  <c r="AC3324" i="52"/>
  <c r="AD3324" i="52" s="1"/>
  <c r="AE3324" i="52" s="1"/>
  <c r="A3324" i="52"/>
  <c r="AC3370" i="52"/>
  <c r="AD3370" i="52" s="1"/>
  <c r="AE3370" i="52" s="1"/>
  <c r="A3370" i="52"/>
  <c r="AC3357" i="52"/>
  <c r="AD3357" i="52" s="1"/>
  <c r="AE3357" i="52" s="1"/>
  <c r="A3357" i="52"/>
  <c r="AC3348" i="52"/>
  <c r="AD3348" i="52" s="1"/>
  <c r="AE3348" i="52" s="1"/>
  <c r="A3348" i="52"/>
  <c r="AC3333" i="52"/>
  <c r="AD3333" i="52" s="1"/>
  <c r="AE3333" i="52" s="1"/>
  <c r="A3333" i="52"/>
  <c r="AC3326" i="52"/>
  <c r="AD3326" i="52" s="1"/>
  <c r="AE3326" i="52" s="1"/>
  <c r="A3326" i="52"/>
  <c r="AC3342" i="52"/>
  <c r="AD3342" i="52" s="1"/>
  <c r="AE3342" i="52" s="1"/>
  <c r="A3342" i="52"/>
  <c r="AC3336" i="52"/>
  <c r="AD3336" i="52" s="1"/>
  <c r="AE3336" i="52" s="1"/>
  <c r="A3336" i="52"/>
  <c r="AC3362" i="52"/>
  <c r="AD3362" i="52" s="1"/>
  <c r="AE3362" i="52" s="1"/>
  <c r="A3362" i="52"/>
  <c r="AC3331" i="52"/>
  <c r="AD3331" i="52" s="1"/>
  <c r="AE3331" i="52" s="1"/>
  <c r="A3331" i="52"/>
  <c r="AC3322" i="52"/>
  <c r="AD3322" i="52" s="1"/>
  <c r="AE3322" i="52" s="1"/>
  <c r="A3322" i="52"/>
  <c r="AC3349" i="52"/>
  <c r="AD3349" i="52" s="1"/>
  <c r="AE3349" i="52" s="1"/>
  <c r="A3349" i="52"/>
  <c r="AC3343" i="52"/>
  <c r="AD3343" i="52" s="1"/>
  <c r="AE3343" i="52" s="1"/>
  <c r="A3343" i="52"/>
  <c r="AC6188" i="52"/>
  <c r="AD6188" i="52" s="1"/>
  <c r="AE6188" i="52" s="1"/>
  <c r="A6188" i="52"/>
  <c r="AC6194" i="52"/>
  <c r="AD6194" i="52" s="1"/>
  <c r="AE6194" i="52" s="1"/>
  <c r="A6194" i="52"/>
  <c r="AC6207" i="52"/>
  <c r="AD6207" i="52" s="1"/>
  <c r="AE6207" i="52" s="1"/>
  <c r="A6207" i="52"/>
  <c r="AC6217" i="52"/>
  <c r="AD6217" i="52" s="1"/>
  <c r="AE6217" i="52" s="1"/>
  <c r="A6217" i="52"/>
  <c r="AC6190" i="52"/>
  <c r="AD6190" i="52" s="1"/>
  <c r="AE6190" i="52" s="1"/>
  <c r="A6190" i="52"/>
  <c r="AC6187" i="52"/>
  <c r="AD6187" i="52" s="1"/>
  <c r="AE6187" i="52" s="1"/>
  <c r="A6187" i="52"/>
  <c r="AC6200" i="52"/>
  <c r="AD6200" i="52" s="1"/>
  <c r="AE6200" i="52" s="1"/>
  <c r="A6200" i="52"/>
  <c r="AC6209" i="52"/>
  <c r="AD6209" i="52" s="1"/>
  <c r="AE6209" i="52" s="1"/>
  <c r="A6209" i="52"/>
  <c r="AC6193" i="52"/>
  <c r="AD6193" i="52" s="1"/>
  <c r="AE6193" i="52" s="1"/>
  <c r="A6193" i="52"/>
  <c r="AC822" i="52"/>
  <c r="AD822" i="52" s="1"/>
  <c r="AE822" i="52" s="1"/>
  <c r="A822" i="52"/>
  <c r="AC828" i="52"/>
  <c r="AD828" i="52" s="1"/>
  <c r="AE828" i="52" s="1"/>
  <c r="A828" i="52"/>
  <c r="AC824" i="52"/>
  <c r="AD824" i="52" s="1"/>
  <c r="AE824" i="52" s="1"/>
  <c r="A824" i="52"/>
  <c r="AC830" i="52"/>
  <c r="AD830" i="52" s="1"/>
  <c r="AE830" i="52" s="1"/>
  <c r="A830" i="52"/>
  <c r="AC5639" i="52"/>
  <c r="AD5639" i="52" s="1"/>
  <c r="AE5639" i="52" s="1"/>
  <c r="A5639" i="52"/>
  <c r="AC5633" i="52"/>
  <c r="AD5633" i="52" s="1"/>
  <c r="AE5633" i="52" s="1"/>
  <c r="A5633" i="52"/>
  <c r="AC5642" i="52"/>
  <c r="AD5642" i="52" s="1"/>
  <c r="AE5642" i="52" s="1"/>
  <c r="A5642" i="52"/>
  <c r="AC5634" i="52"/>
  <c r="AD5634" i="52" s="1"/>
  <c r="AE5634" i="52" s="1"/>
  <c r="A5634" i="52"/>
  <c r="AC3183" i="52"/>
  <c r="AD3183" i="52" s="1"/>
  <c r="AE3183" i="52" s="1"/>
  <c r="A3183" i="52"/>
  <c r="AC3084" i="52"/>
  <c r="AD3084" i="52" s="1"/>
  <c r="AE3084" i="52" s="1"/>
  <c r="A3084" i="52"/>
  <c r="AC3121" i="52"/>
  <c r="AD3121" i="52" s="1"/>
  <c r="AE3121" i="52" s="1"/>
  <c r="A3121" i="52"/>
  <c r="AC3137" i="52"/>
  <c r="AD3137" i="52" s="1"/>
  <c r="AE3137" i="52" s="1"/>
  <c r="A3137" i="52"/>
  <c r="AC3089" i="52"/>
  <c r="AD3089" i="52" s="1"/>
  <c r="AE3089" i="52" s="1"/>
  <c r="A3089" i="52"/>
  <c r="AC3159" i="52"/>
  <c r="AD3159" i="52" s="1"/>
  <c r="AE3159" i="52" s="1"/>
  <c r="A3159" i="52"/>
  <c r="AC3107" i="52"/>
  <c r="AD3107" i="52" s="1"/>
  <c r="AE3107" i="52" s="1"/>
  <c r="A3107" i="52"/>
  <c r="AC3160" i="52"/>
  <c r="AD3160" i="52" s="1"/>
  <c r="AE3160" i="52" s="1"/>
  <c r="A3160" i="52"/>
  <c r="AC3196" i="52"/>
  <c r="AD3196" i="52" s="1"/>
  <c r="AE3196" i="52" s="1"/>
  <c r="A3196" i="52"/>
  <c r="AC3075" i="52"/>
  <c r="AD3075" i="52" s="1"/>
  <c r="AE3075" i="52" s="1"/>
  <c r="A3075" i="52"/>
  <c r="AC3101" i="52"/>
  <c r="AD3101" i="52" s="1"/>
  <c r="AE3101" i="52" s="1"/>
  <c r="A3101" i="52"/>
  <c r="AC3208" i="52"/>
  <c r="AD3208" i="52" s="1"/>
  <c r="AE3208" i="52" s="1"/>
  <c r="A3208" i="52"/>
  <c r="AC3079" i="52"/>
  <c r="AD3079" i="52" s="1"/>
  <c r="AE3079" i="52" s="1"/>
  <c r="A3079" i="52"/>
  <c r="AC3087" i="52"/>
  <c r="AD3087" i="52" s="1"/>
  <c r="AE3087" i="52" s="1"/>
  <c r="A3087" i="52"/>
  <c r="AC3167" i="52"/>
  <c r="AD3167" i="52" s="1"/>
  <c r="AE3167" i="52" s="1"/>
  <c r="A3167" i="52"/>
  <c r="AC3128" i="52"/>
  <c r="AD3128" i="52" s="1"/>
  <c r="AE3128" i="52" s="1"/>
  <c r="A3128" i="52"/>
  <c r="AC3059" i="52"/>
  <c r="AD3059" i="52" s="1"/>
  <c r="AE3059" i="52" s="1"/>
  <c r="A3059" i="52"/>
  <c r="AC3119" i="52"/>
  <c r="AD3119" i="52" s="1"/>
  <c r="AE3119" i="52" s="1"/>
  <c r="A3119" i="52"/>
  <c r="AC3122" i="52"/>
  <c r="AD3122" i="52" s="1"/>
  <c r="AE3122" i="52" s="1"/>
  <c r="A3122" i="52"/>
  <c r="AC3131" i="52"/>
  <c r="AD3131" i="52" s="1"/>
  <c r="AE3131" i="52" s="1"/>
  <c r="A3131" i="52"/>
  <c r="AC3209" i="52"/>
  <c r="AD3209" i="52" s="1"/>
  <c r="AE3209" i="52" s="1"/>
  <c r="A3209" i="52"/>
  <c r="AC3081" i="52"/>
  <c r="AD3081" i="52" s="1"/>
  <c r="AE3081" i="52" s="1"/>
  <c r="A3081" i="52"/>
  <c r="AC3198" i="52"/>
  <c r="AD3198" i="52" s="1"/>
  <c r="AE3198" i="52" s="1"/>
  <c r="A3198" i="52"/>
  <c r="AC3082" i="52"/>
  <c r="AD3082" i="52" s="1"/>
  <c r="AE3082" i="52" s="1"/>
  <c r="A3082" i="52"/>
  <c r="AC3068" i="52"/>
  <c r="AD3068" i="52" s="1"/>
  <c r="AE3068" i="52" s="1"/>
  <c r="A3068" i="52"/>
  <c r="AC3072" i="52"/>
  <c r="AD3072" i="52" s="1"/>
  <c r="AE3072" i="52" s="1"/>
  <c r="A3072" i="52"/>
  <c r="AC3195" i="52"/>
  <c r="AD3195" i="52" s="1"/>
  <c r="AE3195" i="52" s="1"/>
  <c r="A3195" i="52"/>
  <c r="AC3112" i="52"/>
  <c r="AD3112" i="52" s="1"/>
  <c r="AE3112" i="52" s="1"/>
  <c r="A3112" i="52"/>
  <c r="AC3171" i="52"/>
  <c r="AD3171" i="52" s="1"/>
  <c r="AE3171" i="52" s="1"/>
  <c r="A3171" i="52"/>
  <c r="AC3132" i="52"/>
  <c r="AD3132" i="52" s="1"/>
  <c r="AE3132" i="52" s="1"/>
  <c r="A3132" i="52"/>
  <c r="AC3194" i="52"/>
  <c r="AD3194" i="52" s="1"/>
  <c r="AE3194" i="52" s="1"/>
  <c r="A3194" i="52"/>
  <c r="AC3120" i="52"/>
  <c r="AD3120" i="52" s="1"/>
  <c r="AE3120" i="52" s="1"/>
  <c r="A3120" i="52"/>
  <c r="AC3192" i="52"/>
  <c r="AD3192" i="52" s="1"/>
  <c r="AE3192" i="52" s="1"/>
  <c r="A3192" i="52"/>
  <c r="AC3130" i="52"/>
  <c r="AD3130" i="52" s="1"/>
  <c r="AE3130" i="52" s="1"/>
  <c r="A3130" i="52"/>
  <c r="AC3105" i="52"/>
  <c r="AD3105" i="52" s="1"/>
  <c r="AE3105" i="52" s="1"/>
  <c r="A3105" i="52"/>
  <c r="AC3070" i="52"/>
  <c r="AD3070" i="52" s="1"/>
  <c r="AE3070" i="52" s="1"/>
  <c r="A3070" i="52"/>
  <c r="AC3141" i="52"/>
  <c r="AD3141" i="52" s="1"/>
  <c r="AE3141" i="52" s="1"/>
  <c r="A3141" i="52"/>
  <c r="AC3161" i="52"/>
  <c r="AD3161" i="52" s="1"/>
  <c r="AE3161" i="52" s="1"/>
  <c r="A3161" i="52"/>
  <c r="AC3060" i="52"/>
  <c r="AD3060" i="52" s="1"/>
  <c r="AE3060" i="52" s="1"/>
  <c r="A3060" i="52"/>
  <c r="AC3069" i="52"/>
  <c r="AD3069" i="52" s="1"/>
  <c r="AE3069" i="52" s="1"/>
  <c r="A3069" i="52"/>
  <c r="AC160" i="52"/>
  <c r="AD160" i="52" s="1"/>
  <c r="AE160" i="52" s="1"/>
  <c r="A160" i="52"/>
  <c r="AC155" i="52"/>
  <c r="AD155" i="52" s="1"/>
  <c r="AE155" i="52" s="1"/>
  <c r="A155" i="52"/>
  <c r="AC620" i="52"/>
  <c r="AD620" i="52" s="1"/>
  <c r="AE620" i="52" s="1"/>
  <c r="A620" i="52"/>
  <c r="AC609" i="52"/>
  <c r="AD609" i="52" s="1"/>
  <c r="AE609" i="52" s="1"/>
  <c r="A609" i="52"/>
  <c r="AC617" i="52"/>
  <c r="AD617" i="52" s="1"/>
  <c r="AE617" i="52" s="1"/>
  <c r="A617" i="52"/>
  <c r="AC623" i="52"/>
  <c r="AD623" i="52" s="1"/>
  <c r="AE623" i="52" s="1"/>
  <c r="A623" i="52"/>
  <c r="AC603" i="52"/>
  <c r="AD603" i="52" s="1"/>
  <c r="AE603" i="52" s="1"/>
  <c r="A603" i="52"/>
  <c r="AC611" i="52"/>
  <c r="AD611" i="52" s="1"/>
  <c r="AE611" i="52" s="1"/>
  <c r="A611" i="52"/>
  <c r="AC5685" i="52"/>
  <c r="AD5685" i="52" s="1"/>
  <c r="AE5685" i="52" s="1"/>
  <c r="A5685" i="52"/>
  <c r="AC5684" i="52"/>
  <c r="AD5684" i="52" s="1"/>
  <c r="AE5684" i="52" s="1"/>
  <c r="A5684" i="52"/>
  <c r="AC5676" i="52"/>
  <c r="AD5676" i="52" s="1"/>
  <c r="AE5676" i="52" s="1"/>
  <c r="A5676" i="52"/>
  <c r="AC5671" i="52"/>
  <c r="AD5671" i="52" s="1"/>
  <c r="AE5671" i="52" s="1"/>
  <c r="A5671" i="52"/>
  <c r="AC1074" i="52"/>
  <c r="AD1074" i="52" s="1"/>
  <c r="AE1074" i="52" s="1"/>
  <c r="A1074" i="52"/>
  <c r="AC1087" i="52"/>
  <c r="AD1087" i="52" s="1"/>
  <c r="AE1087" i="52" s="1"/>
  <c r="A1087" i="52"/>
  <c r="AC1085" i="52"/>
  <c r="AD1085" i="52" s="1"/>
  <c r="AE1085" i="52" s="1"/>
  <c r="A1085" i="52"/>
  <c r="AC1080" i="52"/>
  <c r="AD1080" i="52" s="1"/>
  <c r="AE1080" i="52" s="1"/>
  <c r="A1080" i="52"/>
  <c r="AC1089" i="52"/>
  <c r="AD1089" i="52" s="1"/>
  <c r="AE1089" i="52" s="1"/>
  <c r="A1089" i="52"/>
  <c r="AC1072" i="52"/>
  <c r="AD1072" i="52" s="1"/>
  <c r="AE1072" i="52" s="1"/>
  <c r="A1072" i="52"/>
  <c r="AC3419" i="52"/>
  <c r="AD3419" i="52" s="1"/>
  <c r="AE3419" i="52" s="1"/>
  <c r="A3419" i="52"/>
  <c r="AC3409" i="52"/>
  <c r="AD3409" i="52" s="1"/>
  <c r="AE3409" i="52" s="1"/>
  <c r="A3409" i="52"/>
  <c r="AC3420" i="52"/>
  <c r="AD3420" i="52" s="1"/>
  <c r="AE3420" i="52" s="1"/>
  <c r="A3420" i="52"/>
  <c r="AC3405" i="52"/>
  <c r="AD3405" i="52" s="1"/>
  <c r="AE3405" i="52" s="1"/>
  <c r="A3405" i="52"/>
  <c r="AC3408" i="52"/>
  <c r="AD3408" i="52" s="1"/>
  <c r="AE3408" i="52" s="1"/>
  <c r="A3408" i="52"/>
  <c r="AC3424" i="52"/>
  <c r="AD3424" i="52" s="1"/>
  <c r="AE3424" i="52" s="1"/>
  <c r="A3424" i="52"/>
  <c r="AC3429" i="52"/>
  <c r="AD3429" i="52" s="1"/>
  <c r="AE3429" i="52" s="1"/>
  <c r="A3429" i="52"/>
  <c r="AC6717" i="52"/>
  <c r="AD6717" i="52" s="1"/>
  <c r="AE6717" i="52" s="1"/>
  <c r="A6717" i="52"/>
  <c r="AC6715" i="52"/>
  <c r="AD6715" i="52" s="1"/>
  <c r="AE6715" i="52" s="1"/>
  <c r="A6715" i="52"/>
  <c r="AC6711" i="52"/>
  <c r="AD6711" i="52" s="1"/>
  <c r="AE6711" i="52" s="1"/>
  <c r="A6711" i="52"/>
  <c r="AC6892" i="52"/>
  <c r="AD6892" i="52" s="1"/>
  <c r="AE6892" i="52" s="1"/>
  <c r="A6892" i="52"/>
  <c r="AC6933" i="52"/>
  <c r="AD6933" i="52" s="1"/>
  <c r="AE6933" i="52" s="1"/>
  <c r="A6933" i="52"/>
  <c r="AC6905" i="52"/>
  <c r="AD6905" i="52" s="1"/>
  <c r="AE6905" i="52" s="1"/>
  <c r="A6905" i="52"/>
  <c r="AC6938" i="52"/>
  <c r="AD6938" i="52" s="1"/>
  <c r="AE6938" i="52" s="1"/>
  <c r="A6938" i="52"/>
  <c r="AC6915" i="52"/>
  <c r="AD6915" i="52" s="1"/>
  <c r="AE6915" i="52" s="1"/>
  <c r="A6915" i="52"/>
  <c r="AC6890" i="52"/>
  <c r="AD6890" i="52" s="1"/>
  <c r="AE6890" i="52" s="1"/>
  <c r="A6890" i="52"/>
  <c r="AC6866" i="52"/>
  <c r="AD6866" i="52" s="1"/>
  <c r="AE6866" i="52" s="1"/>
  <c r="A6866" i="52"/>
  <c r="AC6914" i="52"/>
  <c r="AD6914" i="52" s="1"/>
  <c r="AE6914" i="52" s="1"/>
  <c r="A6914" i="52"/>
  <c r="AC6884" i="52"/>
  <c r="AD6884" i="52" s="1"/>
  <c r="AE6884" i="52" s="1"/>
  <c r="A6884" i="52"/>
  <c r="AC6864" i="52"/>
  <c r="AD6864" i="52" s="1"/>
  <c r="AE6864" i="52" s="1"/>
  <c r="A6864" i="52"/>
  <c r="AC6903" i="52"/>
  <c r="AD6903" i="52" s="1"/>
  <c r="AE6903" i="52" s="1"/>
  <c r="A6903" i="52"/>
  <c r="AC6889" i="52"/>
  <c r="AD6889" i="52" s="1"/>
  <c r="AE6889" i="52" s="1"/>
  <c r="A6889" i="52"/>
  <c r="AC6913" i="52"/>
  <c r="AD6913" i="52" s="1"/>
  <c r="AE6913" i="52" s="1"/>
  <c r="A6913" i="52"/>
  <c r="AC6882" i="52"/>
  <c r="AD6882" i="52" s="1"/>
  <c r="AE6882" i="52" s="1"/>
  <c r="A6882" i="52"/>
  <c r="AC6918" i="52"/>
  <c r="AD6918" i="52" s="1"/>
  <c r="AE6918" i="52" s="1"/>
  <c r="A6918" i="52"/>
  <c r="AC6907" i="52"/>
  <c r="AD6907" i="52" s="1"/>
  <c r="AE6907" i="52" s="1"/>
  <c r="A6907" i="52"/>
  <c r="AC6878" i="52"/>
  <c r="AD6878" i="52" s="1"/>
  <c r="AE6878" i="52" s="1"/>
  <c r="A6878" i="52"/>
  <c r="AC6870" i="52"/>
  <c r="AD6870" i="52" s="1"/>
  <c r="AE6870" i="52" s="1"/>
  <c r="A6870" i="52"/>
  <c r="AC6361" i="52"/>
  <c r="AD6361" i="52" s="1"/>
  <c r="AE6361" i="52" s="1"/>
  <c r="A6361" i="52"/>
  <c r="AC6379" i="52"/>
  <c r="AD6379" i="52" s="1"/>
  <c r="AE6379" i="52" s="1"/>
  <c r="A6379" i="52"/>
  <c r="AC6367" i="52"/>
  <c r="AD6367" i="52" s="1"/>
  <c r="AE6367" i="52" s="1"/>
  <c r="A6367" i="52"/>
  <c r="AC6345" i="52"/>
  <c r="AD6345" i="52" s="1"/>
  <c r="AE6345" i="52" s="1"/>
  <c r="A6345" i="52"/>
  <c r="AC6307" i="52"/>
  <c r="AD6307" i="52" s="1"/>
  <c r="AE6307" i="52" s="1"/>
  <c r="A6307" i="52"/>
  <c r="AC6375" i="52"/>
  <c r="AD6375" i="52" s="1"/>
  <c r="AE6375" i="52" s="1"/>
  <c r="A6375" i="52"/>
  <c r="AC6325" i="52"/>
  <c r="AD6325" i="52" s="1"/>
  <c r="AE6325" i="52" s="1"/>
  <c r="A6325" i="52"/>
  <c r="AC6303" i="52"/>
  <c r="AD6303" i="52" s="1"/>
  <c r="AE6303" i="52" s="1"/>
  <c r="A6303" i="52"/>
  <c r="AC6358" i="52"/>
  <c r="AD6358" i="52" s="1"/>
  <c r="AE6358" i="52" s="1"/>
  <c r="A6358" i="52"/>
  <c r="AC6337" i="52"/>
  <c r="AD6337" i="52" s="1"/>
  <c r="AE6337" i="52" s="1"/>
  <c r="A6337" i="52"/>
  <c r="AC6317" i="52"/>
  <c r="AD6317" i="52" s="1"/>
  <c r="AE6317" i="52" s="1"/>
  <c r="A6317" i="52"/>
  <c r="AC6299" i="52"/>
  <c r="AD6299" i="52" s="1"/>
  <c r="AE6299" i="52" s="1"/>
  <c r="A6299" i="52"/>
  <c r="AC6350" i="52"/>
  <c r="AD6350" i="52" s="1"/>
  <c r="AE6350" i="52" s="1"/>
  <c r="A6350" i="52"/>
  <c r="AC6328" i="52"/>
  <c r="AD6328" i="52" s="1"/>
  <c r="AE6328" i="52" s="1"/>
  <c r="A6328" i="52"/>
  <c r="AC6381" i="52"/>
  <c r="AD6381" i="52" s="1"/>
  <c r="AE6381" i="52" s="1"/>
  <c r="A6381" i="52"/>
  <c r="AC6340" i="52"/>
  <c r="AD6340" i="52" s="1"/>
  <c r="AE6340" i="52" s="1"/>
  <c r="A6340" i="52"/>
  <c r="AC6321" i="52"/>
  <c r="AD6321" i="52" s="1"/>
  <c r="AE6321" i="52" s="1"/>
  <c r="A6321" i="52"/>
  <c r="AC6311" i="52"/>
  <c r="AD6311" i="52" s="1"/>
  <c r="AE6311" i="52" s="1"/>
  <c r="A6311" i="52"/>
  <c r="AC6297" i="52"/>
  <c r="AD6297" i="52" s="1"/>
  <c r="AE6297" i="52" s="1"/>
  <c r="A6297" i="52"/>
  <c r="AC6371" i="52"/>
  <c r="AD6371" i="52" s="1"/>
  <c r="AE6371" i="52" s="1"/>
  <c r="A6371" i="52"/>
  <c r="AC6347" i="52"/>
  <c r="AD6347" i="52" s="1"/>
  <c r="AE6347" i="52" s="1"/>
  <c r="A6347" i="52"/>
  <c r="AC6339" i="52"/>
  <c r="AD6339" i="52" s="1"/>
  <c r="AE6339" i="52" s="1"/>
  <c r="A6339" i="52"/>
  <c r="AC5405" i="52"/>
  <c r="AD5405" i="52" s="1"/>
  <c r="AE5405" i="52" s="1"/>
  <c r="A5405" i="52"/>
  <c r="AC5347" i="52"/>
  <c r="AD5347" i="52" s="1"/>
  <c r="AE5347" i="52" s="1"/>
  <c r="A5347" i="52"/>
  <c r="AC5431" i="52"/>
  <c r="AD5431" i="52" s="1"/>
  <c r="AE5431" i="52" s="1"/>
  <c r="A5431" i="52"/>
  <c r="AC5356" i="52"/>
  <c r="AD5356" i="52" s="1"/>
  <c r="AE5356" i="52" s="1"/>
  <c r="A5356" i="52"/>
  <c r="AC5415" i="52"/>
  <c r="AD5415" i="52" s="1"/>
  <c r="AE5415" i="52" s="1"/>
  <c r="A5415" i="52"/>
  <c r="AC5392" i="52"/>
  <c r="AD5392" i="52" s="1"/>
  <c r="AE5392" i="52" s="1"/>
  <c r="A5392" i="52"/>
  <c r="AC5376" i="52"/>
  <c r="AD5376" i="52" s="1"/>
  <c r="AE5376" i="52" s="1"/>
  <c r="A5376" i="52"/>
  <c r="AC5346" i="52"/>
  <c r="AD5346" i="52" s="1"/>
  <c r="AE5346" i="52" s="1"/>
  <c r="A5346" i="52"/>
  <c r="AC5427" i="52"/>
  <c r="AD5427" i="52" s="1"/>
  <c r="AE5427" i="52" s="1"/>
  <c r="A5427" i="52"/>
  <c r="AC5402" i="52"/>
  <c r="AD5402" i="52" s="1"/>
  <c r="AE5402" i="52" s="1"/>
  <c r="A5402" i="52"/>
  <c r="AC5354" i="52"/>
  <c r="AD5354" i="52" s="1"/>
  <c r="AE5354" i="52" s="1"/>
  <c r="A5354" i="52"/>
  <c r="AC5429" i="52"/>
  <c r="AD5429" i="52" s="1"/>
  <c r="AE5429" i="52" s="1"/>
  <c r="A5429" i="52"/>
  <c r="AC5378" i="52"/>
  <c r="AD5378" i="52" s="1"/>
  <c r="AE5378" i="52" s="1"/>
  <c r="A5378" i="52"/>
  <c r="AC5411" i="52"/>
  <c r="AD5411" i="52" s="1"/>
  <c r="AE5411" i="52" s="1"/>
  <c r="A5411" i="52"/>
  <c r="AC5348" i="52"/>
  <c r="AD5348" i="52" s="1"/>
  <c r="AE5348" i="52" s="1"/>
  <c r="A5348" i="52"/>
  <c r="AC5409" i="52"/>
  <c r="AD5409" i="52" s="1"/>
  <c r="AE5409" i="52" s="1"/>
  <c r="A5409" i="52"/>
  <c r="AC5390" i="52"/>
  <c r="AD5390" i="52" s="1"/>
  <c r="AE5390" i="52" s="1"/>
  <c r="A5390" i="52"/>
  <c r="AC5360" i="52"/>
  <c r="AD5360" i="52" s="1"/>
  <c r="AE5360" i="52" s="1"/>
  <c r="A5360" i="52"/>
  <c r="AC5350" i="52"/>
  <c r="AD5350" i="52" s="1"/>
  <c r="AE5350" i="52" s="1"/>
  <c r="A5350" i="52"/>
  <c r="AC5366" i="52"/>
  <c r="AD5366" i="52" s="1"/>
  <c r="AE5366" i="52" s="1"/>
  <c r="A5366" i="52"/>
  <c r="AC5381" i="52"/>
  <c r="AD5381" i="52" s="1"/>
  <c r="AE5381" i="52" s="1"/>
  <c r="A5381" i="52"/>
  <c r="AC5422" i="52"/>
  <c r="AD5422" i="52" s="1"/>
  <c r="AE5422" i="52" s="1"/>
  <c r="A5422" i="52"/>
  <c r="AC5393" i="52"/>
  <c r="AD5393" i="52" s="1"/>
  <c r="AE5393" i="52" s="1"/>
  <c r="A5393" i="52"/>
  <c r="AC5395" i="52"/>
  <c r="AD5395" i="52" s="1"/>
  <c r="AE5395" i="52" s="1"/>
  <c r="A5395" i="52"/>
  <c r="AC5391" i="52"/>
  <c r="AD5391" i="52" s="1"/>
  <c r="AE5391" i="52" s="1"/>
  <c r="A5391" i="52"/>
  <c r="AC5336" i="52"/>
  <c r="AD5336" i="52" s="1"/>
  <c r="AE5336" i="52" s="1"/>
  <c r="A5336" i="52"/>
  <c r="A4150" i="52"/>
  <c r="A4137" i="52"/>
  <c r="A4160" i="52"/>
  <c r="A4148" i="52"/>
  <c r="A4140" i="52"/>
  <c r="A4158" i="52"/>
  <c r="A4142" i="52"/>
  <c r="A4134" i="52"/>
  <c r="AC4035" i="52"/>
  <c r="AD4035" i="52" s="1"/>
  <c r="AE4035" i="52" s="1"/>
  <c r="A4035" i="52"/>
  <c r="AC4026" i="52"/>
  <c r="AD4026" i="52" s="1"/>
  <c r="AE4026" i="52" s="1"/>
  <c r="A4026" i="52"/>
  <c r="AC4021" i="52"/>
  <c r="AD4021" i="52" s="1"/>
  <c r="AE4021" i="52" s="1"/>
  <c r="A4021" i="52"/>
  <c r="AC4017" i="52"/>
  <c r="AD4017" i="52" s="1"/>
  <c r="AE4017" i="52" s="1"/>
  <c r="A4017" i="52"/>
  <c r="AC4012" i="52"/>
  <c r="AD4012" i="52" s="1"/>
  <c r="AE4012" i="52" s="1"/>
  <c r="A4012" i="52"/>
  <c r="AC4032" i="52"/>
  <c r="AD4032" i="52" s="1"/>
  <c r="AE4032" i="52" s="1"/>
  <c r="A4032" i="52"/>
  <c r="AC4016" i="52"/>
  <c r="AD4016" i="52" s="1"/>
  <c r="AE4016" i="52" s="1"/>
  <c r="A4016" i="52"/>
  <c r="AC3683" i="52"/>
  <c r="AD3683" i="52" s="1"/>
  <c r="AE3683" i="52" s="1"/>
  <c r="A3683" i="52"/>
  <c r="AC3631" i="52"/>
  <c r="AD3631" i="52" s="1"/>
  <c r="AE3631" i="52" s="1"/>
  <c r="A3631" i="52"/>
  <c r="AC3662" i="52"/>
  <c r="AD3662" i="52" s="1"/>
  <c r="AE3662" i="52" s="1"/>
  <c r="A3662" i="52"/>
  <c r="AC3618" i="52"/>
  <c r="AD3618" i="52" s="1"/>
  <c r="AE3618" i="52" s="1"/>
  <c r="A3618" i="52"/>
  <c r="AC3678" i="52"/>
  <c r="AD3678" i="52" s="1"/>
  <c r="AE3678" i="52" s="1"/>
  <c r="A3678" i="52"/>
  <c r="AC3635" i="52"/>
  <c r="AD3635" i="52" s="1"/>
  <c r="AE3635" i="52" s="1"/>
  <c r="A3635" i="52"/>
  <c r="AC3609" i="52"/>
  <c r="AD3609" i="52" s="1"/>
  <c r="AE3609" i="52" s="1"/>
  <c r="A3609" i="52"/>
  <c r="AC3648" i="52"/>
  <c r="AD3648" i="52" s="1"/>
  <c r="AE3648" i="52" s="1"/>
  <c r="A3648" i="52"/>
  <c r="AC3615" i="52"/>
  <c r="AD3615" i="52" s="1"/>
  <c r="AE3615" i="52" s="1"/>
  <c r="A3615" i="52"/>
  <c r="AC3668" i="52"/>
  <c r="AD3668" i="52" s="1"/>
  <c r="AE3668" i="52" s="1"/>
  <c r="A3668" i="52"/>
  <c r="AC3659" i="52"/>
  <c r="AD3659" i="52" s="1"/>
  <c r="AE3659" i="52" s="1"/>
  <c r="A3659" i="52"/>
  <c r="AC3644" i="52"/>
  <c r="AD3644" i="52" s="1"/>
  <c r="AE3644" i="52" s="1"/>
  <c r="A3644" i="52"/>
  <c r="AC3624" i="52"/>
  <c r="AD3624" i="52" s="1"/>
  <c r="AE3624" i="52" s="1"/>
  <c r="A3624" i="52"/>
  <c r="AC3670" i="52"/>
  <c r="AD3670" i="52" s="1"/>
  <c r="AE3670" i="52" s="1"/>
  <c r="A3670" i="52"/>
  <c r="AC3661" i="52"/>
  <c r="AD3661" i="52" s="1"/>
  <c r="AE3661" i="52" s="1"/>
  <c r="A3661" i="52"/>
  <c r="AC3655" i="52"/>
  <c r="AD3655" i="52" s="1"/>
  <c r="AE3655" i="52" s="1"/>
  <c r="A3655" i="52"/>
  <c r="AC3642" i="52"/>
  <c r="AD3642" i="52" s="1"/>
  <c r="AE3642" i="52" s="1"/>
  <c r="A3642" i="52"/>
  <c r="AC3632" i="52"/>
  <c r="AD3632" i="52" s="1"/>
  <c r="AE3632" i="52" s="1"/>
  <c r="A3632" i="52"/>
  <c r="AC3628" i="52"/>
  <c r="AD3628" i="52" s="1"/>
  <c r="AE3628" i="52" s="1"/>
  <c r="A3628" i="52"/>
  <c r="AC3606" i="52"/>
  <c r="AD3606" i="52" s="1"/>
  <c r="AE3606" i="52" s="1"/>
  <c r="A3606" i="52"/>
  <c r="AC3627" i="52"/>
  <c r="AD3627" i="52" s="1"/>
  <c r="AE3627" i="52" s="1"/>
  <c r="A3627" i="52"/>
  <c r="AC3657" i="52"/>
  <c r="AD3657" i="52" s="1"/>
  <c r="AE3657" i="52" s="1"/>
  <c r="A3657" i="52"/>
  <c r="A3808" i="52"/>
  <c r="A3826" i="52"/>
  <c r="A3843" i="52"/>
  <c r="A3815" i="52"/>
  <c r="AC3867" i="52"/>
  <c r="AD3867" i="52" s="1"/>
  <c r="AE3867" i="52" s="1"/>
  <c r="A3867" i="52"/>
  <c r="A3835" i="52"/>
  <c r="A3828" i="52"/>
  <c r="A3809" i="52"/>
  <c r="AC3852" i="52"/>
  <c r="AD3852" i="52" s="1"/>
  <c r="AE3852" i="52" s="1"/>
  <c r="A3852" i="52"/>
  <c r="A3818" i="52"/>
  <c r="A3802" i="52"/>
  <c r="AC3850" i="52"/>
  <c r="AD3850" i="52" s="1"/>
  <c r="AE3850" i="52" s="1"/>
  <c r="A3850" i="52"/>
  <c r="A3844" i="52"/>
  <c r="A3819" i="52"/>
  <c r="A3794" i="52"/>
  <c r="AC3866" i="52"/>
  <c r="AD3866" i="52" s="1"/>
  <c r="AE3866" i="52" s="1"/>
  <c r="A3866" i="52"/>
  <c r="AC3864" i="52"/>
  <c r="AD3864" i="52" s="1"/>
  <c r="AE3864" i="52" s="1"/>
  <c r="A3864" i="52"/>
  <c r="A3823" i="52"/>
  <c r="AC3856" i="52"/>
  <c r="AD3856" i="52" s="1"/>
  <c r="AE3856" i="52" s="1"/>
  <c r="A3856" i="52"/>
  <c r="A3801" i="52"/>
  <c r="AC4397" i="52"/>
  <c r="AD4397" i="52" s="1"/>
  <c r="AE4397" i="52" s="1"/>
  <c r="A4397" i="52"/>
  <c r="AC4445" i="52"/>
  <c r="AD4445" i="52" s="1"/>
  <c r="AE4445" i="52" s="1"/>
  <c r="A4445" i="52"/>
  <c r="AC4424" i="52"/>
  <c r="AD4424" i="52" s="1"/>
  <c r="AE4424" i="52" s="1"/>
  <c r="A4424" i="52"/>
  <c r="AC4375" i="52"/>
  <c r="AD4375" i="52" s="1"/>
  <c r="AE4375" i="52" s="1"/>
  <c r="A4375" i="52"/>
  <c r="AC4346" i="52"/>
  <c r="AD4346" i="52" s="1"/>
  <c r="AE4346" i="52" s="1"/>
  <c r="A4346" i="52"/>
  <c r="AC4314" i="52"/>
  <c r="AD4314" i="52" s="1"/>
  <c r="AE4314" i="52" s="1"/>
  <c r="A4314" i="52"/>
  <c r="AC4376" i="52"/>
  <c r="AD4376" i="52" s="1"/>
  <c r="AE4376" i="52" s="1"/>
  <c r="A4376" i="52"/>
  <c r="AC4444" i="52"/>
  <c r="AD4444" i="52" s="1"/>
  <c r="AE4444" i="52" s="1"/>
  <c r="A4444" i="52"/>
  <c r="AC4435" i="52"/>
  <c r="AD4435" i="52" s="1"/>
  <c r="AE4435" i="52" s="1"/>
  <c r="A4435" i="52"/>
  <c r="AC4385" i="52"/>
  <c r="AD4385" i="52" s="1"/>
  <c r="AE4385" i="52" s="1"/>
  <c r="A4385" i="52"/>
  <c r="AC4370" i="52"/>
  <c r="AD4370" i="52" s="1"/>
  <c r="AE4370" i="52" s="1"/>
  <c r="A4370" i="52"/>
  <c r="AC4341" i="52"/>
  <c r="AD4341" i="52" s="1"/>
  <c r="AE4341" i="52" s="1"/>
  <c r="A4341" i="52"/>
  <c r="AC4420" i="52"/>
  <c r="AD4420" i="52" s="1"/>
  <c r="AE4420" i="52" s="1"/>
  <c r="A4420" i="52"/>
  <c r="AC4383" i="52"/>
  <c r="AD4383" i="52" s="1"/>
  <c r="AE4383" i="52" s="1"/>
  <c r="A4383" i="52"/>
  <c r="AC4369" i="52"/>
  <c r="AD4369" i="52" s="1"/>
  <c r="AE4369" i="52" s="1"/>
  <c r="A4369" i="52"/>
  <c r="AC4348" i="52"/>
  <c r="AD4348" i="52" s="1"/>
  <c r="AE4348" i="52" s="1"/>
  <c r="A4348" i="52"/>
  <c r="AC4333" i="52"/>
  <c r="AD4333" i="52" s="1"/>
  <c r="AE4333" i="52" s="1"/>
  <c r="A4333" i="52"/>
  <c r="AC4429" i="52"/>
  <c r="AD4429" i="52" s="1"/>
  <c r="AE4429" i="52" s="1"/>
  <c r="A4429" i="52"/>
  <c r="AC4394" i="52"/>
  <c r="AD4394" i="52" s="1"/>
  <c r="AE4394" i="52" s="1"/>
  <c r="A4394" i="52"/>
  <c r="AC4368" i="52"/>
  <c r="AD4368" i="52" s="1"/>
  <c r="AE4368" i="52" s="1"/>
  <c r="A4368" i="52"/>
  <c r="AC4326" i="52"/>
  <c r="AD4326" i="52" s="1"/>
  <c r="AE4326" i="52" s="1"/>
  <c r="A4326" i="52"/>
  <c r="AC4395" i="52"/>
  <c r="AD4395" i="52" s="1"/>
  <c r="AE4395" i="52" s="1"/>
  <c r="A4395" i="52"/>
  <c r="AC4316" i="52"/>
  <c r="AD4316" i="52" s="1"/>
  <c r="AE4316" i="52" s="1"/>
  <c r="A4316" i="52"/>
  <c r="AC4405" i="52"/>
  <c r="AD4405" i="52" s="1"/>
  <c r="AE4405" i="52" s="1"/>
  <c r="A4405" i="52"/>
  <c r="AC4354" i="52"/>
  <c r="AD4354" i="52" s="1"/>
  <c r="AE4354" i="52" s="1"/>
  <c r="A4354" i="52"/>
  <c r="AC4317" i="52"/>
  <c r="AD4317" i="52" s="1"/>
  <c r="AE4317" i="52" s="1"/>
  <c r="A4317" i="52"/>
  <c r="AC4410" i="52"/>
  <c r="AD4410" i="52" s="1"/>
  <c r="AE4410" i="52" s="1"/>
  <c r="A4410" i="52"/>
  <c r="AC4391" i="52"/>
  <c r="AD4391" i="52" s="1"/>
  <c r="AE4391" i="52" s="1"/>
  <c r="A4391" i="52"/>
  <c r="AC4421" i="52"/>
  <c r="AD4421" i="52" s="1"/>
  <c r="AE4421" i="52" s="1"/>
  <c r="A4421" i="52"/>
  <c r="AC4400" i="52"/>
  <c r="AD4400" i="52" s="1"/>
  <c r="AE4400" i="52" s="1"/>
  <c r="A4400" i="52"/>
  <c r="AC4335" i="52"/>
  <c r="AD4335" i="52" s="1"/>
  <c r="AE4335" i="52" s="1"/>
  <c r="A4335" i="52"/>
  <c r="AC4401" i="52"/>
  <c r="AD4401" i="52" s="1"/>
  <c r="AE4401" i="52" s="1"/>
  <c r="A4401" i="52"/>
  <c r="AC4334" i="52"/>
  <c r="AD4334" i="52" s="1"/>
  <c r="AE4334" i="52" s="1"/>
  <c r="A4334" i="52"/>
  <c r="AC1304" i="52"/>
  <c r="AD1304" i="52" s="1"/>
  <c r="AE1304" i="52" s="1"/>
  <c r="A1304" i="52"/>
  <c r="AC1288" i="52"/>
  <c r="AD1288" i="52" s="1"/>
  <c r="AE1288" i="52" s="1"/>
  <c r="A1288" i="52"/>
  <c r="AC1266" i="52"/>
  <c r="AD1266" i="52" s="1"/>
  <c r="AE1266" i="52" s="1"/>
  <c r="A1266" i="52"/>
  <c r="AC1293" i="52"/>
  <c r="AD1293" i="52" s="1"/>
  <c r="AE1293" i="52" s="1"/>
  <c r="A1293" i="52"/>
  <c r="AC1296" i="52"/>
  <c r="AD1296" i="52" s="1"/>
  <c r="AE1296" i="52" s="1"/>
  <c r="A1296" i="52"/>
  <c r="AC1310" i="52"/>
  <c r="AD1310" i="52" s="1"/>
  <c r="AE1310" i="52" s="1"/>
  <c r="A1310" i="52"/>
  <c r="AC1301" i="52"/>
  <c r="AD1301" i="52" s="1"/>
  <c r="AE1301" i="52" s="1"/>
  <c r="A1301" i="52"/>
  <c r="AC1263" i="52"/>
  <c r="AD1263" i="52" s="1"/>
  <c r="AE1263" i="52" s="1"/>
  <c r="A1263" i="52"/>
  <c r="AC1289" i="52"/>
  <c r="AD1289" i="52" s="1"/>
  <c r="AE1289" i="52" s="1"/>
  <c r="A1289" i="52"/>
  <c r="AC1278" i="52"/>
  <c r="AD1278" i="52" s="1"/>
  <c r="AE1278" i="52" s="1"/>
  <c r="A1278" i="52"/>
  <c r="AC1259" i="52"/>
  <c r="AD1259" i="52" s="1"/>
  <c r="AE1259" i="52" s="1"/>
  <c r="A1259" i="52"/>
  <c r="AC1309" i="52"/>
  <c r="AD1309" i="52" s="1"/>
  <c r="AE1309" i="52" s="1"/>
  <c r="A1309" i="52"/>
  <c r="AC1299" i="52"/>
  <c r="AD1299" i="52" s="1"/>
  <c r="AE1299" i="52" s="1"/>
  <c r="A1299" i="52"/>
  <c r="AC1307" i="52"/>
  <c r="AD1307" i="52" s="1"/>
  <c r="AE1307" i="52" s="1"/>
  <c r="A1307" i="52"/>
  <c r="AC1292" i="52"/>
  <c r="AD1292" i="52" s="1"/>
  <c r="AE1292" i="52" s="1"/>
  <c r="A1292" i="52"/>
  <c r="AC1281" i="52"/>
  <c r="AD1281" i="52" s="1"/>
  <c r="AE1281" i="52" s="1"/>
  <c r="A1281" i="52"/>
  <c r="AC4713" i="52"/>
  <c r="AD4713" i="52" s="1"/>
  <c r="AE4713" i="52" s="1"/>
  <c r="A4713" i="52"/>
  <c r="AC4722" i="52"/>
  <c r="AD4722" i="52" s="1"/>
  <c r="AE4722" i="52" s="1"/>
  <c r="A4722" i="52"/>
  <c r="AC4740" i="52"/>
  <c r="AD4740" i="52" s="1"/>
  <c r="AE4740" i="52" s="1"/>
  <c r="A4740" i="52"/>
  <c r="AC4736" i="52"/>
  <c r="AD4736" i="52" s="1"/>
  <c r="AE4736" i="52" s="1"/>
  <c r="A4736" i="52"/>
  <c r="AC4695" i="52"/>
  <c r="AD4695" i="52" s="1"/>
  <c r="AE4695" i="52" s="1"/>
  <c r="A4695" i="52"/>
  <c r="AC4680" i="52"/>
  <c r="AD4680" i="52" s="1"/>
  <c r="AE4680" i="52" s="1"/>
  <c r="A4680" i="52"/>
  <c r="AC4728" i="52"/>
  <c r="AD4728" i="52" s="1"/>
  <c r="AE4728" i="52" s="1"/>
  <c r="A4728" i="52"/>
  <c r="AC4702" i="52"/>
  <c r="AD4702" i="52" s="1"/>
  <c r="AE4702" i="52" s="1"/>
  <c r="A4702" i="52"/>
  <c r="AC4690" i="52"/>
  <c r="AD4690" i="52" s="1"/>
  <c r="AE4690" i="52" s="1"/>
  <c r="A4690" i="52"/>
  <c r="AC4733" i="52"/>
  <c r="AD4733" i="52" s="1"/>
  <c r="AE4733" i="52" s="1"/>
  <c r="A4733" i="52"/>
  <c r="AC4697" i="52"/>
  <c r="AD4697" i="52" s="1"/>
  <c r="AE4697" i="52" s="1"/>
  <c r="A4697" i="52"/>
  <c r="AC4748" i="52"/>
  <c r="AD4748" i="52" s="1"/>
  <c r="AE4748" i="52" s="1"/>
  <c r="A4748" i="52"/>
  <c r="AC4706" i="52"/>
  <c r="AD4706" i="52" s="1"/>
  <c r="AE4706" i="52" s="1"/>
  <c r="A4706" i="52"/>
  <c r="AC4674" i="52"/>
  <c r="AD4674" i="52" s="1"/>
  <c r="AE4674" i="52" s="1"/>
  <c r="A4674" i="52"/>
  <c r="AC4734" i="52"/>
  <c r="AD4734" i="52" s="1"/>
  <c r="AE4734" i="52" s="1"/>
  <c r="A4734" i="52"/>
  <c r="AC4689" i="52"/>
  <c r="AD4689" i="52" s="1"/>
  <c r="AE4689" i="52" s="1"/>
  <c r="A4689" i="52"/>
  <c r="AC4737" i="52"/>
  <c r="AD4737" i="52" s="1"/>
  <c r="AE4737" i="52" s="1"/>
  <c r="A4737" i="52"/>
  <c r="AC4687" i="52"/>
  <c r="AD4687" i="52" s="1"/>
  <c r="AE4687" i="52" s="1"/>
  <c r="A4687" i="52"/>
  <c r="AC4724" i="52"/>
  <c r="AD4724" i="52" s="1"/>
  <c r="AE4724" i="52" s="1"/>
  <c r="A4724" i="52"/>
  <c r="AC4273" i="52"/>
  <c r="AD4273" i="52" s="1"/>
  <c r="AE4273" i="52" s="1"/>
  <c r="A4273" i="52"/>
  <c r="AC4239" i="52"/>
  <c r="AD4239" i="52" s="1"/>
  <c r="AE4239" i="52" s="1"/>
  <c r="A4239" i="52"/>
  <c r="AC4216" i="52"/>
  <c r="AD4216" i="52" s="1"/>
  <c r="AE4216" i="52" s="1"/>
  <c r="A4216" i="52"/>
  <c r="AC4199" i="52"/>
  <c r="AD4199" i="52" s="1"/>
  <c r="AE4199" i="52" s="1"/>
  <c r="A4199" i="52"/>
  <c r="AC4265" i="52"/>
  <c r="AD4265" i="52" s="1"/>
  <c r="AE4265" i="52" s="1"/>
  <c r="A4265" i="52"/>
  <c r="AC4252" i="52"/>
  <c r="AD4252" i="52" s="1"/>
  <c r="AE4252" i="52" s="1"/>
  <c r="A4252" i="52"/>
  <c r="AC4219" i="52"/>
  <c r="AD4219" i="52" s="1"/>
  <c r="AE4219" i="52" s="1"/>
  <c r="A4219" i="52"/>
  <c r="AC4209" i="52"/>
  <c r="AD4209" i="52" s="1"/>
  <c r="AE4209" i="52" s="1"/>
  <c r="A4209" i="52"/>
  <c r="AC4241" i="52"/>
  <c r="AD4241" i="52" s="1"/>
  <c r="AE4241" i="52" s="1"/>
  <c r="A4241" i="52"/>
  <c r="AC4222" i="52"/>
  <c r="AD4222" i="52" s="1"/>
  <c r="AE4222" i="52" s="1"/>
  <c r="A4222" i="52"/>
  <c r="AC4205" i="52"/>
  <c r="AD4205" i="52" s="1"/>
  <c r="AE4205" i="52" s="1"/>
  <c r="A4205" i="52"/>
  <c r="AC4270" i="52"/>
  <c r="AD4270" i="52" s="1"/>
  <c r="AE4270" i="52" s="1"/>
  <c r="A4270" i="52"/>
  <c r="AC4240" i="52"/>
  <c r="AD4240" i="52" s="1"/>
  <c r="AE4240" i="52" s="1"/>
  <c r="A4240" i="52"/>
  <c r="AC4213" i="52"/>
  <c r="AD4213" i="52" s="1"/>
  <c r="AE4213" i="52" s="1"/>
  <c r="A4213" i="52"/>
  <c r="AC4274" i="52"/>
  <c r="AD4274" i="52" s="1"/>
  <c r="AE4274" i="52" s="1"/>
  <c r="A4274" i="52"/>
  <c r="AC4254" i="52"/>
  <c r="AD4254" i="52" s="1"/>
  <c r="AE4254" i="52" s="1"/>
  <c r="A4254" i="52"/>
  <c r="AC4246" i="52"/>
  <c r="AD4246" i="52" s="1"/>
  <c r="AE4246" i="52" s="1"/>
  <c r="A4246" i="52"/>
  <c r="AC4230" i="52"/>
  <c r="AD4230" i="52" s="1"/>
  <c r="AE4230" i="52" s="1"/>
  <c r="A4230" i="52"/>
  <c r="AC4211" i="52"/>
  <c r="AD4211" i="52" s="1"/>
  <c r="AE4211" i="52" s="1"/>
  <c r="A4211" i="52"/>
  <c r="AC4194" i="52"/>
  <c r="AD4194" i="52" s="1"/>
  <c r="AE4194" i="52" s="1"/>
  <c r="A4194" i="52"/>
  <c r="AC4242" i="52"/>
  <c r="AD4242" i="52" s="1"/>
  <c r="AE4242" i="52" s="1"/>
  <c r="A4242" i="52"/>
  <c r="AC4208" i="52"/>
  <c r="AD4208" i="52" s="1"/>
  <c r="AE4208" i="52" s="1"/>
  <c r="A4208" i="52"/>
  <c r="AC167" i="52"/>
  <c r="AD167" i="52" s="1"/>
  <c r="AE167" i="52" s="1"/>
  <c r="A167" i="52"/>
  <c r="AC170" i="52"/>
  <c r="AD170" i="52" s="1"/>
  <c r="AE170" i="52" s="1"/>
  <c r="A170" i="52"/>
  <c r="AC2168" i="52"/>
  <c r="AD2168" i="52" s="1"/>
  <c r="AE2168" i="52" s="1"/>
  <c r="A2168" i="52"/>
  <c r="AC2230" i="52"/>
  <c r="AD2230" i="52" s="1"/>
  <c r="AE2230" i="52" s="1"/>
  <c r="A2230" i="52"/>
  <c r="AC2214" i="52"/>
  <c r="AD2214" i="52" s="1"/>
  <c r="AE2214" i="52" s="1"/>
  <c r="A2214" i="52"/>
  <c r="AC2205" i="52"/>
  <c r="AD2205" i="52" s="1"/>
  <c r="AE2205" i="52" s="1"/>
  <c r="A2205" i="52"/>
  <c r="AC2195" i="52"/>
  <c r="AD2195" i="52" s="1"/>
  <c r="AE2195" i="52" s="1"/>
  <c r="A2195" i="52"/>
  <c r="AC2181" i="52"/>
  <c r="AD2181" i="52" s="1"/>
  <c r="AE2181" i="52" s="1"/>
  <c r="A2181" i="52"/>
  <c r="AC2196" i="52"/>
  <c r="AD2196" i="52" s="1"/>
  <c r="AE2196" i="52" s="1"/>
  <c r="A2196" i="52"/>
  <c r="AC2231" i="52"/>
  <c r="AD2231" i="52" s="1"/>
  <c r="AE2231" i="52" s="1"/>
  <c r="A2231" i="52"/>
  <c r="AC2227" i="52"/>
  <c r="AD2227" i="52" s="1"/>
  <c r="AE2227" i="52" s="1"/>
  <c r="A2227" i="52"/>
  <c r="AC2215" i="52"/>
  <c r="AD2215" i="52" s="1"/>
  <c r="AE2215" i="52" s="1"/>
  <c r="A2215" i="52"/>
  <c r="AC2210" i="52"/>
  <c r="AD2210" i="52" s="1"/>
  <c r="AE2210" i="52" s="1"/>
  <c r="A2210" i="52"/>
  <c r="AC2193" i="52"/>
  <c r="AD2193" i="52" s="1"/>
  <c r="AE2193" i="52" s="1"/>
  <c r="A2193" i="52"/>
  <c r="AC2187" i="52"/>
  <c r="AD2187" i="52" s="1"/>
  <c r="AE2187" i="52" s="1"/>
  <c r="A2187" i="52"/>
  <c r="AC2217" i="52"/>
  <c r="AD2217" i="52" s="1"/>
  <c r="AE2217" i="52" s="1"/>
  <c r="A2217" i="52"/>
  <c r="AC2121" i="52"/>
  <c r="AD2121" i="52" s="1"/>
  <c r="AE2121" i="52" s="1"/>
  <c r="A2121" i="52"/>
  <c r="AC2044" i="52"/>
  <c r="AD2044" i="52" s="1"/>
  <c r="AE2044" i="52" s="1"/>
  <c r="A2044" i="52"/>
  <c r="AC2058" i="52"/>
  <c r="AD2058" i="52" s="1"/>
  <c r="AE2058" i="52" s="1"/>
  <c r="A2058" i="52"/>
  <c r="AC2023" i="52"/>
  <c r="AD2023" i="52" s="1"/>
  <c r="AE2023" i="52" s="1"/>
  <c r="A2023" i="52"/>
  <c r="AC2027" i="52"/>
  <c r="AD2027" i="52" s="1"/>
  <c r="AE2027" i="52" s="1"/>
  <c r="A2027" i="52"/>
  <c r="AC2054" i="52"/>
  <c r="AD2054" i="52" s="1"/>
  <c r="AE2054" i="52" s="1"/>
  <c r="A2054" i="52"/>
  <c r="AC2049" i="52"/>
  <c r="AD2049" i="52" s="1"/>
  <c r="AE2049" i="52" s="1"/>
  <c r="A2049" i="52"/>
  <c r="AC2146" i="52"/>
  <c r="AD2146" i="52" s="1"/>
  <c r="AE2146" i="52" s="1"/>
  <c r="A2146" i="52"/>
  <c r="AC2132" i="52"/>
  <c r="AD2132" i="52" s="1"/>
  <c r="AE2132" i="52" s="1"/>
  <c r="A2132" i="52"/>
  <c r="AC2114" i="52"/>
  <c r="AD2114" i="52" s="1"/>
  <c r="AE2114" i="52" s="1"/>
  <c r="A2114" i="52"/>
  <c r="AC2104" i="52"/>
  <c r="AD2104" i="52" s="1"/>
  <c r="AE2104" i="52" s="1"/>
  <c r="A2104" i="52"/>
  <c r="AC2038" i="52"/>
  <c r="AD2038" i="52" s="1"/>
  <c r="AE2038" i="52" s="1"/>
  <c r="A2038" i="52"/>
  <c r="AC2175" i="52"/>
  <c r="AD2175" i="52" s="1"/>
  <c r="AE2175" i="52" s="1"/>
  <c r="A2175" i="52"/>
  <c r="AC2169" i="52"/>
  <c r="AD2169" i="52" s="1"/>
  <c r="AE2169" i="52" s="1"/>
  <c r="A2169" i="52"/>
  <c r="AC2082" i="52"/>
  <c r="AD2082" i="52" s="1"/>
  <c r="AE2082" i="52" s="1"/>
  <c r="A2082" i="52"/>
  <c r="AC2100" i="52"/>
  <c r="AD2100" i="52" s="1"/>
  <c r="AE2100" i="52" s="1"/>
  <c r="A2100" i="52"/>
  <c r="AC2165" i="52"/>
  <c r="AD2165" i="52" s="1"/>
  <c r="AE2165" i="52" s="1"/>
  <c r="A2165" i="52"/>
  <c r="AC2053" i="52"/>
  <c r="AD2053" i="52" s="1"/>
  <c r="AE2053" i="52" s="1"/>
  <c r="A2053" i="52"/>
  <c r="AC2025" i="52"/>
  <c r="AD2025" i="52" s="1"/>
  <c r="AE2025" i="52" s="1"/>
  <c r="A2025" i="52"/>
  <c r="AC2137" i="52"/>
  <c r="AD2137" i="52" s="1"/>
  <c r="AE2137" i="52" s="1"/>
  <c r="A2137" i="52"/>
  <c r="AC2024" i="52"/>
  <c r="AD2024" i="52" s="1"/>
  <c r="AE2024" i="52" s="1"/>
  <c r="A2024" i="52"/>
  <c r="AC2107" i="52"/>
  <c r="AD2107" i="52" s="1"/>
  <c r="AE2107" i="52" s="1"/>
  <c r="A2107" i="52"/>
  <c r="AC2010" i="52"/>
  <c r="AD2010" i="52" s="1"/>
  <c r="AE2010" i="52" s="1"/>
  <c r="A2010" i="52"/>
  <c r="AC2057" i="52"/>
  <c r="AD2057" i="52" s="1"/>
  <c r="AE2057" i="52" s="1"/>
  <c r="A2057" i="52"/>
  <c r="AC2101" i="52"/>
  <c r="AD2101" i="52" s="1"/>
  <c r="AE2101" i="52" s="1"/>
  <c r="A2101" i="52"/>
  <c r="AC2073" i="52"/>
  <c r="AD2073" i="52" s="1"/>
  <c r="AE2073" i="52" s="1"/>
  <c r="A2073" i="52"/>
  <c r="AC2148" i="52"/>
  <c r="AD2148" i="52" s="1"/>
  <c r="AE2148" i="52" s="1"/>
  <c r="A2148" i="52"/>
  <c r="AC2074" i="52"/>
  <c r="AD2074" i="52" s="1"/>
  <c r="AE2074" i="52" s="1"/>
  <c r="A2074" i="52"/>
  <c r="AC2103" i="52"/>
  <c r="AD2103" i="52" s="1"/>
  <c r="AE2103" i="52" s="1"/>
  <c r="A2103" i="52"/>
  <c r="AC2171" i="52"/>
  <c r="AD2171" i="52" s="1"/>
  <c r="AE2171" i="52" s="1"/>
  <c r="A2171" i="52"/>
  <c r="AC2093" i="52"/>
  <c r="AD2093" i="52" s="1"/>
  <c r="AE2093" i="52" s="1"/>
  <c r="A2093" i="52"/>
  <c r="AC2150" i="52"/>
  <c r="AD2150" i="52" s="1"/>
  <c r="AE2150" i="52" s="1"/>
  <c r="A2150" i="52"/>
  <c r="AC2094" i="52"/>
  <c r="AD2094" i="52" s="1"/>
  <c r="AE2094" i="52" s="1"/>
  <c r="A2094" i="52"/>
  <c r="AC2178" i="52"/>
  <c r="AD2178" i="52" s="1"/>
  <c r="AE2178" i="52" s="1"/>
  <c r="A2178" i="52"/>
  <c r="AC2129" i="52"/>
  <c r="AD2129" i="52" s="1"/>
  <c r="AE2129" i="52" s="1"/>
  <c r="A2129" i="52"/>
  <c r="AC2091" i="52"/>
  <c r="AD2091" i="52" s="1"/>
  <c r="AE2091" i="52" s="1"/>
  <c r="A2091" i="52"/>
  <c r="AC2013" i="52"/>
  <c r="AD2013" i="52" s="1"/>
  <c r="AE2013" i="52" s="1"/>
  <c r="A2013" i="52"/>
  <c r="AC2055" i="52"/>
  <c r="AD2055" i="52" s="1"/>
  <c r="AE2055" i="52" s="1"/>
  <c r="A2055" i="52"/>
  <c r="AC2155" i="52"/>
  <c r="AD2155" i="52" s="1"/>
  <c r="AE2155" i="52" s="1"/>
  <c r="A2155" i="52"/>
  <c r="AC2014" i="52"/>
  <c r="AD2014" i="52" s="1"/>
  <c r="AE2014" i="52" s="1"/>
  <c r="A2014" i="52"/>
  <c r="AC2128" i="52"/>
  <c r="AD2128" i="52" s="1"/>
  <c r="AE2128" i="52" s="1"/>
  <c r="A2128" i="52"/>
  <c r="AC2028" i="52"/>
  <c r="AD2028" i="52" s="1"/>
  <c r="AE2028" i="52" s="1"/>
  <c r="A2028" i="52"/>
  <c r="AC260" i="52"/>
  <c r="AD260" i="52" s="1"/>
  <c r="AE260" i="52" s="1"/>
  <c r="A260" i="52"/>
  <c r="AC255" i="52"/>
  <c r="AD255" i="52" s="1"/>
  <c r="AE255" i="52" s="1"/>
  <c r="A255" i="52"/>
  <c r="AC259" i="52"/>
  <c r="AD259" i="52" s="1"/>
  <c r="AE259" i="52" s="1"/>
  <c r="A259" i="52"/>
  <c r="AC251" i="52"/>
  <c r="AD251" i="52" s="1"/>
  <c r="AE251" i="52" s="1"/>
  <c r="A251" i="52"/>
  <c r="AC129" i="52"/>
  <c r="AD129" i="52" s="1"/>
  <c r="AE129" i="52" s="1"/>
  <c r="A129" i="52"/>
  <c r="AC115" i="52"/>
  <c r="AD115" i="52" s="1"/>
  <c r="AE115" i="52" s="1"/>
  <c r="A115" i="52"/>
  <c r="AC105" i="52"/>
  <c r="AD105" i="52" s="1"/>
  <c r="AE105" i="52" s="1"/>
  <c r="A105" i="52"/>
  <c r="AC122" i="52"/>
  <c r="AD122" i="52" s="1"/>
  <c r="AE122" i="52" s="1"/>
  <c r="A122" i="52"/>
  <c r="AC120" i="52"/>
  <c r="AD120" i="52" s="1"/>
  <c r="AE120" i="52" s="1"/>
  <c r="A120" i="52"/>
  <c r="AC112" i="52"/>
  <c r="AD112" i="52" s="1"/>
  <c r="AE112" i="52" s="1"/>
  <c r="A112" i="52"/>
  <c r="AC123" i="52"/>
  <c r="AD123" i="52" s="1"/>
  <c r="AE123" i="52" s="1"/>
  <c r="A123" i="52"/>
  <c r="AC6735" i="52"/>
  <c r="AD6735" i="52" s="1"/>
  <c r="AE6735" i="52" s="1"/>
  <c r="A6735" i="52"/>
  <c r="AC6230" i="52"/>
  <c r="AD6230" i="52" s="1"/>
  <c r="AE6230" i="52" s="1"/>
  <c r="A6230" i="52"/>
  <c r="AC6274" i="52"/>
  <c r="AD6274" i="52" s="1"/>
  <c r="AE6274" i="52" s="1"/>
  <c r="A6274" i="52"/>
  <c r="AC6263" i="52"/>
  <c r="AD6263" i="52" s="1"/>
  <c r="AE6263" i="52" s="1"/>
  <c r="A6263" i="52"/>
  <c r="AC6256" i="52"/>
  <c r="AD6256" i="52" s="1"/>
  <c r="AE6256" i="52" s="1"/>
  <c r="A6256" i="52"/>
  <c r="AC6246" i="52"/>
  <c r="AD6246" i="52" s="1"/>
  <c r="AE6246" i="52" s="1"/>
  <c r="A6246" i="52"/>
  <c r="AC6232" i="52"/>
  <c r="AD6232" i="52" s="1"/>
  <c r="AE6232" i="52" s="1"/>
  <c r="A6232" i="52"/>
  <c r="AC6247" i="52"/>
  <c r="AD6247" i="52" s="1"/>
  <c r="AE6247" i="52" s="1"/>
  <c r="A6247" i="52"/>
  <c r="AC6258" i="52"/>
  <c r="AD6258" i="52" s="1"/>
  <c r="AE6258" i="52" s="1"/>
  <c r="A6258" i="52"/>
  <c r="AC6242" i="52"/>
  <c r="AD6242" i="52" s="1"/>
  <c r="AE6242" i="52" s="1"/>
  <c r="A6242" i="52"/>
  <c r="AC6268" i="52"/>
  <c r="AD6268" i="52" s="1"/>
  <c r="AE6268" i="52" s="1"/>
  <c r="A6268" i="52"/>
  <c r="AC6229" i="52"/>
  <c r="AD6229" i="52" s="1"/>
  <c r="AE6229" i="52" s="1"/>
  <c r="A6229" i="52"/>
  <c r="AC6272" i="52"/>
  <c r="AD6272" i="52" s="1"/>
  <c r="AE6272" i="52" s="1"/>
  <c r="A6272" i="52"/>
  <c r="AC6254" i="52"/>
  <c r="AD6254" i="52" s="1"/>
  <c r="AE6254" i="52" s="1"/>
  <c r="A6254" i="52"/>
  <c r="AC6826" i="52"/>
  <c r="AD6826" i="52" s="1"/>
  <c r="AE6826" i="52" s="1"/>
  <c r="A6826" i="52"/>
  <c r="AC6813" i="52"/>
  <c r="AD6813" i="52" s="1"/>
  <c r="AE6813" i="52" s="1"/>
  <c r="A6813" i="52"/>
  <c r="AC6839" i="52"/>
  <c r="AD6839" i="52" s="1"/>
  <c r="AE6839" i="52" s="1"/>
  <c r="A6839" i="52"/>
  <c r="AC6834" i="52"/>
  <c r="AD6834" i="52" s="1"/>
  <c r="AE6834" i="52" s="1"/>
  <c r="A6834" i="52"/>
  <c r="AC6821" i="52"/>
  <c r="AD6821" i="52" s="1"/>
  <c r="AE6821" i="52" s="1"/>
  <c r="A6821" i="52"/>
  <c r="AC6812" i="52"/>
  <c r="AD6812" i="52" s="1"/>
  <c r="AE6812" i="52" s="1"/>
  <c r="A6812" i="52"/>
  <c r="AC6829" i="52"/>
  <c r="AD6829" i="52" s="1"/>
  <c r="AE6829" i="52" s="1"/>
  <c r="A6829" i="52"/>
  <c r="AC6823" i="52"/>
  <c r="AD6823" i="52" s="1"/>
  <c r="AE6823" i="52" s="1"/>
  <c r="A6823" i="52"/>
  <c r="AC4803" i="52"/>
  <c r="AD4803" i="52" s="1"/>
  <c r="AE4803" i="52" s="1"/>
  <c r="A4803" i="52"/>
  <c r="AC4792" i="52"/>
  <c r="AD4792" i="52" s="1"/>
  <c r="AE4792" i="52" s="1"/>
  <c r="A4792" i="52"/>
  <c r="AC4830" i="52"/>
  <c r="AD4830" i="52" s="1"/>
  <c r="AE4830" i="52" s="1"/>
  <c r="A4830" i="52"/>
  <c r="AC4820" i="52"/>
  <c r="AD4820" i="52" s="1"/>
  <c r="AE4820" i="52" s="1"/>
  <c r="A4820" i="52"/>
  <c r="AC4804" i="52"/>
  <c r="AD4804" i="52" s="1"/>
  <c r="AE4804" i="52" s="1"/>
  <c r="A4804" i="52"/>
  <c r="AC4793" i="52"/>
  <c r="AD4793" i="52" s="1"/>
  <c r="AE4793" i="52" s="1"/>
  <c r="A4793" i="52"/>
  <c r="AC4849" i="52"/>
  <c r="AD4849" i="52" s="1"/>
  <c r="AE4849" i="52" s="1"/>
  <c r="A4849" i="52"/>
  <c r="AC4829" i="52"/>
  <c r="AD4829" i="52" s="1"/>
  <c r="AE4829" i="52" s="1"/>
  <c r="A4829" i="52"/>
  <c r="AC4799" i="52"/>
  <c r="AD4799" i="52" s="1"/>
  <c r="AE4799" i="52" s="1"/>
  <c r="A4799" i="52"/>
  <c r="AC4796" i="52"/>
  <c r="AD4796" i="52" s="1"/>
  <c r="AE4796" i="52" s="1"/>
  <c r="A4796" i="52"/>
  <c r="AC4836" i="52"/>
  <c r="AD4836" i="52" s="1"/>
  <c r="AE4836" i="52" s="1"/>
  <c r="A4836" i="52"/>
  <c r="AC4813" i="52"/>
  <c r="AD4813" i="52" s="1"/>
  <c r="AE4813" i="52" s="1"/>
  <c r="A4813" i="52"/>
  <c r="AC4834" i="52"/>
  <c r="AD4834" i="52" s="1"/>
  <c r="AE4834" i="52" s="1"/>
  <c r="A4834" i="52"/>
  <c r="AC4848" i="52"/>
  <c r="AD4848" i="52" s="1"/>
  <c r="AE4848" i="52" s="1"/>
  <c r="A4848" i="52"/>
  <c r="AC4818" i="52"/>
  <c r="AD4818" i="52" s="1"/>
  <c r="AE4818" i="52" s="1"/>
  <c r="A4818" i="52"/>
  <c r="AC4816" i="52"/>
  <c r="AD4816" i="52" s="1"/>
  <c r="AE4816" i="52" s="1"/>
  <c r="A4816" i="52"/>
  <c r="AC4851" i="52"/>
  <c r="AD4851" i="52" s="1"/>
  <c r="AE4851" i="52" s="1"/>
  <c r="A4851" i="52"/>
  <c r="AC6567" i="52"/>
  <c r="AD6567" i="52" s="1"/>
  <c r="AE6567" i="52" s="1"/>
  <c r="A6567" i="52"/>
  <c r="AC6541" i="52"/>
  <c r="AD6541" i="52" s="1"/>
  <c r="AE6541" i="52" s="1"/>
  <c r="A6541" i="52"/>
  <c r="AC6564" i="52"/>
  <c r="AD6564" i="52" s="1"/>
  <c r="AE6564" i="52" s="1"/>
  <c r="A6564" i="52"/>
  <c r="AC6550" i="52"/>
  <c r="AD6550" i="52" s="1"/>
  <c r="AE6550" i="52" s="1"/>
  <c r="A6550" i="52"/>
  <c r="AC6536" i="52"/>
  <c r="AD6536" i="52" s="1"/>
  <c r="AE6536" i="52" s="1"/>
  <c r="A6536" i="52"/>
  <c r="AC6522" i="52"/>
  <c r="AD6522" i="52" s="1"/>
  <c r="AE6522" i="52" s="1"/>
  <c r="A6522" i="52"/>
  <c r="AC6565" i="52"/>
  <c r="AD6565" i="52" s="1"/>
  <c r="AE6565" i="52" s="1"/>
  <c r="A6565" i="52"/>
  <c r="AC6558" i="52"/>
  <c r="AD6558" i="52" s="1"/>
  <c r="AE6558" i="52" s="1"/>
  <c r="A6558" i="52"/>
  <c r="AC6537" i="52"/>
  <c r="AD6537" i="52" s="1"/>
  <c r="AE6537" i="52" s="1"/>
  <c r="A6537" i="52"/>
  <c r="AC6523" i="52"/>
  <c r="AD6523" i="52" s="1"/>
  <c r="AE6523" i="52" s="1"/>
  <c r="A6523" i="52"/>
  <c r="AC6524" i="52"/>
  <c r="AD6524" i="52" s="1"/>
  <c r="AE6524" i="52" s="1"/>
  <c r="A6524" i="52"/>
  <c r="AC6556" i="52"/>
  <c r="AD6556" i="52" s="1"/>
  <c r="AE6556" i="52" s="1"/>
  <c r="A6556" i="52"/>
  <c r="AC6526" i="52"/>
  <c r="AD6526" i="52" s="1"/>
  <c r="AE6526" i="52" s="1"/>
  <c r="A6526" i="52"/>
  <c r="AC1973" i="52"/>
  <c r="AD1973" i="52" s="1"/>
  <c r="AE1973" i="52" s="1"/>
  <c r="A1973" i="52"/>
  <c r="AC1922" i="52"/>
  <c r="AD1922" i="52" s="1"/>
  <c r="AE1922" i="52" s="1"/>
  <c r="A1922" i="52"/>
  <c r="AC1994" i="52"/>
  <c r="AD1994" i="52" s="1"/>
  <c r="AE1994" i="52" s="1"/>
  <c r="A1994" i="52"/>
  <c r="AC1942" i="52"/>
  <c r="AD1942" i="52" s="1"/>
  <c r="AE1942" i="52" s="1"/>
  <c r="A1942" i="52"/>
  <c r="AC1957" i="52"/>
  <c r="AD1957" i="52" s="1"/>
  <c r="AE1957" i="52" s="1"/>
  <c r="A1957" i="52"/>
  <c r="AC1996" i="52"/>
  <c r="AD1996" i="52" s="1"/>
  <c r="AE1996" i="52" s="1"/>
  <c r="A1996" i="52"/>
  <c r="AC1944" i="52"/>
  <c r="AD1944" i="52" s="1"/>
  <c r="AE1944" i="52" s="1"/>
  <c r="A1944" i="52"/>
  <c r="AC2005" i="52"/>
  <c r="AD2005" i="52" s="1"/>
  <c r="AE2005" i="52" s="1"/>
  <c r="A2005" i="52"/>
  <c r="AC1976" i="52"/>
  <c r="AD1976" i="52" s="1"/>
  <c r="AE1976" i="52" s="1"/>
  <c r="A1976" i="52"/>
  <c r="AC2006" i="52"/>
  <c r="AD2006" i="52" s="1"/>
  <c r="AE2006" i="52" s="1"/>
  <c r="A2006" i="52"/>
  <c r="AC1977" i="52"/>
  <c r="AD1977" i="52" s="1"/>
  <c r="AE1977" i="52" s="1"/>
  <c r="A1977" i="52"/>
  <c r="AC1951" i="52"/>
  <c r="AD1951" i="52" s="1"/>
  <c r="AE1951" i="52" s="1"/>
  <c r="A1951" i="52"/>
  <c r="AC1927" i="52"/>
  <c r="AD1927" i="52" s="1"/>
  <c r="AE1927" i="52" s="1"/>
  <c r="A1927" i="52"/>
  <c r="AC1987" i="52"/>
  <c r="AD1987" i="52" s="1"/>
  <c r="AE1987" i="52" s="1"/>
  <c r="A1987" i="52"/>
  <c r="AC1941" i="52"/>
  <c r="AD1941" i="52" s="1"/>
  <c r="AE1941" i="52" s="1"/>
  <c r="A1941" i="52"/>
  <c r="AC1930" i="52"/>
  <c r="AD1930" i="52" s="1"/>
  <c r="AE1930" i="52" s="1"/>
  <c r="A1930" i="52"/>
  <c r="AC1984" i="52"/>
  <c r="AD1984" i="52" s="1"/>
  <c r="AE1984" i="52" s="1"/>
  <c r="A1984" i="52"/>
  <c r="AC1969" i="52"/>
  <c r="AD1969" i="52" s="1"/>
  <c r="AE1969" i="52" s="1"/>
  <c r="A1969" i="52"/>
  <c r="AC1958" i="52"/>
  <c r="AD1958" i="52" s="1"/>
  <c r="AE1958" i="52" s="1"/>
  <c r="A1958" i="52"/>
  <c r="AC1937" i="52"/>
  <c r="AD1937" i="52" s="1"/>
  <c r="AE1937" i="52" s="1"/>
  <c r="A1937" i="52"/>
  <c r="AC1940" i="52"/>
  <c r="AD1940" i="52" s="1"/>
  <c r="AE1940" i="52" s="1"/>
  <c r="A1940" i="52"/>
  <c r="AC1963" i="52"/>
  <c r="AD1963" i="52" s="1"/>
  <c r="AE1963" i="52" s="1"/>
  <c r="A1963" i="52"/>
  <c r="AC3711" i="52"/>
  <c r="AD3711" i="52" s="1"/>
  <c r="AE3711" i="52" s="1"/>
  <c r="A3711" i="52"/>
  <c r="AC3699" i="52"/>
  <c r="AD3699" i="52" s="1"/>
  <c r="AE3699" i="52" s="1"/>
  <c r="A3699" i="52"/>
  <c r="AC3709" i="52"/>
  <c r="AD3709" i="52" s="1"/>
  <c r="AE3709" i="52" s="1"/>
  <c r="A3709" i="52"/>
  <c r="AC3697" i="52"/>
  <c r="AD3697" i="52" s="1"/>
  <c r="AE3697" i="52" s="1"/>
  <c r="A3697" i="52"/>
  <c r="AC3707" i="52"/>
  <c r="AD3707" i="52" s="1"/>
  <c r="AE3707" i="52" s="1"/>
  <c r="A3707" i="52"/>
  <c r="AC3695" i="52"/>
  <c r="AD3695" i="52" s="1"/>
  <c r="AE3695" i="52" s="1"/>
  <c r="A3695" i="52"/>
  <c r="AC2891" i="52"/>
  <c r="AD2891" i="52" s="1"/>
  <c r="AE2891" i="52" s="1"/>
  <c r="A2891" i="52"/>
  <c r="AC2876" i="52"/>
  <c r="AD2876" i="52" s="1"/>
  <c r="AE2876" i="52" s="1"/>
  <c r="A2876" i="52"/>
  <c r="AC2901" i="52"/>
  <c r="AD2901" i="52" s="1"/>
  <c r="AE2901" i="52" s="1"/>
  <c r="A2901" i="52"/>
  <c r="AC2863" i="52"/>
  <c r="AD2863" i="52" s="1"/>
  <c r="AE2863" i="52" s="1"/>
  <c r="A2863" i="52"/>
  <c r="AC2888" i="52"/>
  <c r="AD2888" i="52" s="1"/>
  <c r="AE2888" i="52" s="1"/>
  <c r="A2888" i="52"/>
  <c r="AC2837" i="52"/>
  <c r="AD2837" i="52" s="1"/>
  <c r="AE2837" i="52" s="1"/>
  <c r="A2837" i="52"/>
  <c r="AC2893" i="52"/>
  <c r="AD2893" i="52" s="1"/>
  <c r="AE2893" i="52" s="1"/>
  <c r="A2893" i="52"/>
  <c r="AC2874" i="52"/>
  <c r="AD2874" i="52" s="1"/>
  <c r="AE2874" i="52" s="1"/>
  <c r="A2874" i="52"/>
  <c r="AC2835" i="52"/>
  <c r="AD2835" i="52" s="1"/>
  <c r="AE2835" i="52" s="1"/>
  <c r="A2835" i="52"/>
  <c r="AC2869" i="52"/>
  <c r="AD2869" i="52" s="1"/>
  <c r="AE2869" i="52" s="1"/>
  <c r="A2869" i="52"/>
  <c r="AC2907" i="52"/>
  <c r="AD2907" i="52" s="1"/>
  <c r="AE2907" i="52" s="1"/>
  <c r="A2907" i="52"/>
  <c r="AC2887" i="52"/>
  <c r="AD2887" i="52" s="1"/>
  <c r="AE2887" i="52" s="1"/>
  <c r="A2887" i="52"/>
  <c r="AC2892" i="52"/>
  <c r="AD2892" i="52" s="1"/>
  <c r="AE2892" i="52" s="1"/>
  <c r="A2892" i="52"/>
  <c r="AC2884" i="52"/>
  <c r="AD2884" i="52" s="1"/>
  <c r="AE2884" i="52" s="1"/>
  <c r="A2884" i="52"/>
  <c r="AC2867" i="52"/>
  <c r="AD2867" i="52" s="1"/>
  <c r="AE2867" i="52" s="1"/>
  <c r="A2867" i="52"/>
  <c r="AC2840" i="52"/>
  <c r="AD2840" i="52" s="1"/>
  <c r="AE2840" i="52" s="1"/>
  <c r="A2840" i="52"/>
  <c r="AC2871" i="52"/>
  <c r="AD2871" i="52" s="1"/>
  <c r="AE2871" i="52" s="1"/>
  <c r="A2871" i="52"/>
  <c r="AC2836" i="52"/>
  <c r="AD2836" i="52" s="1"/>
  <c r="AE2836" i="52" s="1"/>
  <c r="A2836" i="52"/>
  <c r="AC2870" i="52"/>
  <c r="AD2870" i="52" s="1"/>
  <c r="AE2870" i="52" s="1"/>
  <c r="A2870" i="52"/>
  <c r="AC2862" i="52"/>
  <c r="AD2862" i="52" s="1"/>
  <c r="AE2862" i="52" s="1"/>
  <c r="A2862" i="52"/>
  <c r="AC2882" i="52"/>
  <c r="AD2882" i="52" s="1"/>
  <c r="AE2882" i="52" s="1"/>
  <c r="A2882" i="52"/>
  <c r="AC2830" i="52"/>
  <c r="AD2830" i="52" s="1"/>
  <c r="AE2830" i="52" s="1"/>
  <c r="A2830" i="52"/>
  <c r="AC2820" i="52"/>
  <c r="AD2820" i="52" s="1"/>
  <c r="AE2820" i="52" s="1"/>
  <c r="A2820" i="52"/>
  <c r="AC2756" i="52"/>
  <c r="AD2756" i="52" s="1"/>
  <c r="AE2756" i="52" s="1"/>
  <c r="A2756" i="52"/>
  <c r="AC2813" i="52"/>
  <c r="AD2813" i="52" s="1"/>
  <c r="AE2813" i="52" s="1"/>
  <c r="A2813" i="52"/>
  <c r="AC2702" i="52"/>
  <c r="AD2702" i="52" s="1"/>
  <c r="AE2702" i="52" s="1"/>
  <c r="A2702" i="52"/>
  <c r="AC2661" i="52"/>
  <c r="AD2661" i="52" s="1"/>
  <c r="AE2661" i="52" s="1"/>
  <c r="A2661" i="52"/>
  <c r="AC2680" i="52"/>
  <c r="AD2680" i="52" s="1"/>
  <c r="AE2680" i="52" s="1"/>
  <c r="A2680" i="52"/>
  <c r="AC2770" i="52"/>
  <c r="AD2770" i="52" s="1"/>
  <c r="AE2770" i="52" s="1"/>
  <c r="A2770" i="52"/>
  <c r="AC2662" i="52"/>
  <c r="AD2662" i="52" s="1"/>
  <c r="AE2662" i="52" s="1"/>
  <c r="A2662" i="52"/>
  <c r="AC2740" i="52"/>
  <c r="AD2740" i="52" s="1"/>
  <c r="AE2740" i="52" s="1"/>
  <c r="A2740" i="52"/>
  <c r="AC2767" i="52"/>
  <c r="AD2767" i="52" s="1"/>
  <c r="AE2767" i="52" s="1"/>
  <c r="A2767" i="52"/>
  <c r="AC2699" i="52"/>
  <c r="AD2699" i="52" s="1"/>
  <c r="AE2699" i="52" s="1"/>
  <c r="A2699" i="52"/>
  <c r="AC2797" i="52"/>
  <c r="AD2797" i="52" s="1"/>
  <c r="AE2797" i="52" s="1"/>
  <c r="A2797" i="52"/>
  <c r="AC2763" i="52"/>
  <c r="AD2763" i="52" s="1"/>
  <c r="AE2763" i="52" s="1"/>
  <c r="A2763" i="52"/>
  <c r="AC2747" i="52"/>
  <c r="AD2747" i="52" s="1"/>
  <c r="AE2747" i="52" s="1"/>
  <c r="A2747" i="52"/>
  <c r="AC2681" i="52"/>
  <c r="AD2681" i="52" s="1"/>
  <c r="AE2681" i="52" s="1"/>
  <c r="A2681" i="52"/>
  <c r="AC2730" i="52"/>
  <c r="AD2730" i="52" s="1"/>
  <c r="AE2730" i="52" s="1"/>
  <c r="A2730" i="52"/>
  <c r="AC2818" i="52"/>
  <c r="AD2818" i="52" s="1"/>
  <c r="AE2818" i="52" s="1"/>
  <c r="A2818" i="52"/>
  <c r="AC2682" i="52"/>
  <c r="AD2682" i="52" s="1"/>
  <c r="AE2682" i="52" s="1"/>
  <c r="A2682" i="52"/>
  <c r="AC2776" i="52"/>
  <c r="AD2776" i="52" s="1"/>
  <c r="AE2776" i="52" s="1"/>
  <c r="A2776" i="52"/>
  <c r="AC2712" i="52"/>
  <c r="AD2712" i="52" s="1"/>
  <c r="AE2712" i="52" s="1"/>
  <c r="A2712" i="52"/>
  <c r="AC2802" i="52"/>
  <c r="AD2802" i="52" s="1"/>
  <c r="AE2802" i="52" s="1"/>
  <c r="A2802" i="52"/>
  <c r="AC2758" i="52"/>
  <c r="AD2758" i="52" s="1"/>
  <c r="AE2758" i="52" s="1"/>
  <c r="A2758" i="52"/>
  <c r="AC2676" i="52"/>
  <c r="AD2676" i="52" s="1"/>
  <c r="AE2676" i="52" s="1"/>
  <c r="A2676" i="52"/>
  <c r="AC2773" i="52"/>
  <c r="AD2773" i="52" s="1"/>
  <c r="AE2773" i="52" s="1"/>
  <c r="A2773" i="52"/>
  <c r="AC2793" i="52"/>
  <c r="AD2793" i="52" s="1"/>
  <c r="AE2793" i="52" s="1"/>
  <c r="A2793" i="52"/>
  <c r="AC2707" i="52"/>
  <c r="AD2707" i="52" s="1"/>
  <c r="AE2707" i="52" s="1"/>
  <c r="A2707" i="52"/>
  <c r="AC2665" i="52"/>
  <c r="AD2665" i="52" s="1"/>
  <c r="AE2665" i="52" s="1"/>
  <c r="A2665" i="52"/>
  <c r="AC2805" i="52"/>
  <c r="AD2805" i="52" s="1"/>
  <c r="AE2805" i="52" s="1"/>
  <c r="A2805" i="52"/>
  <c r="AC2772" i="52"/>
  <c r="AD2772" i="52" s="1"/>
  <c r="AE2772" i="52" s="1"/>
  <c r="A2772" i="52"/>
  <c r="AC2811" i="52"/>
  <c r="AD2811" i="52" s="1"/>
  <c r="AE2811" i="52" s="1"/>
  <c r="A2811" i="52"/>
  <c r="AC2809" i="52"/>
  <c r="AD2809" i="52" s="1"/>
  <c r="AE2809" i="52" s="1"/>
  <c r="A2809" i="52"/>
  <c r="AC2769" i="52"/>
  <c r="AD2769" i="52" s="1"/>
  <c r="AE2769" i="52" s="1"/>
  <c r="A2769" i="52"/>
  <c r="AC2694" i="52"/>
  <c r="AD2694" i="52" s="1"/>
  <c r="AE2694" i="52" s="1"/>
  <c r="A2694" i="52"/>
  <c r="AC2819" i="52"/>
  <c r="AD2819" i="52" s="1"/>
  <c r="AE2819" i="52" s="1"/>
  <c r="A2819" i="52"/>
  <c r="AC2754" i="52"/>
  <c r="AD2754" i="52" s="1"/>
  <c r="AE2754" i="52" s="1"/>
  <c r="A2754" i="52"/>
  <c r="AC2708" i="52"/>
  <c r="AD2708" i="52" s="1"/>
  <c r="AE2708" i="52" s="1"/>
  <c r="A2708" i="52"/>
  <c r="AC2738" i="52"/>
  <c r="AD2738" i="52" s="1"/>
  <c r="AE2738" i="52" s="1"/>
  <c r="A2738" i="52"/>
  <c r="AC2825" i="52"/>
  <c r="AD2825" i="52" s="1"/>
  <c r="AE2825" i="52" s="1"/>
  <c r="A2825" i="52"/>
  <c r="AC2785" i="52"/>
  <c r="AD2785" i="52" s="1"/>
  <c r="AE2785" i="52" s="1"/>
  <c r="A2785" i="52"/>
  <c r="AC2765" i="52"/>
  <c r="AD2765" i="52" s="1"/>
  <c r="AE2765" i="52" s="1"/>
  <c r="A2765" i="52"/>
  <c r="AC2692" i="52"/>
  <c r="AD2692" i="52" s="1"/>
  <c r="AE2692" i="52" s="1"/>
  <c r="A2692" i="52"/>
  <c r="AC5711" i="52"/>
  <c r="AD5711" i="52" s="1"/>
  <c r="AE5711" i="52" s="1"/>
  <c r="A5711" i="52"/>
  <c r="AC5714" i="52"/>
  <c r="AD5714" i="52" s="1"/>
  <c r="AE5714" i="52" s="1"/>
  <c r="A5714" i="52"/>
  <c r="AC5699" i="52"/>
  <c r="AD5699" i="52" s="1"/>
  <c r="AE5699" i="52" s="1"/>
  <c r="A5699" i="52"/>
  <c r="AC5708" i="52"/>
  <c r="AD5708" i="52" s="1"/>
  <c r="AE5708" i="52" s="1"/>
  <c r="A5708" i="52"/>
  <c r="AC5718" i="52"/>
  <c r="AD5718" i="52" s="1"/>
  <c r="AE5718" i="52" s="1"/>
  <c r="A5718" i="52"/>
  <c r="AC5710" i="52"/>
  <c r="AD5710" i="52" s="1"/>
  <c r="AE5710" i="52" s="1"/>
  <c r="A5710" i="52"/>
  <c r="AC2622" i="52"/>
  <c r="AD2622" i="52" s="1"/>
  <c r="AE2622" i="52" s="1"/>
  <c r="A2622" i="52"/>
  <c r="AC2518" i="52"/>
  <c r="AD2518" i="52" s="1"/>
  <c r="AE2518" i="52" s="1"/>
  <c r="A2518" i="52"/>
  <c r="AC2614" i="52"/>
  <c r="AD2614" i="52" s="1"/>
  <c r="AE2614" i="52" s="1"/>
  <c r="A2614" i="52"/>
  <c r="AC2645" i="52"/>
  <c r="AD2645" i="52" s="1"/>
  <c r="AE2645" i="52" s="1"/>
  <c r="A2645" i="52"/>
  <c r="AC2528" i="52"/>
  <c r="AD2528" i="52" s="1"/>
  <c r="AE2528" i="52" s="1"/>
  <c r="A2528" i="52"/>
  <c r="AC2634" i="52"/>
  <c r="AD2634" i="52" s="1"/>
  <c r="AE2634" i="52" s="1"/>
  <c r="A2634" i="52"/>
  <c r="AC2536" i="52"/>
  <c r="AD2536" i="52" s="1"/>
  <c r="AE2536" i="52" s="1"/>
  <c r="A2536" i="52"/>
  <c r="AC2506" i="52"/>
  <c r="AD2506" i="52" s="1"/>
  <c r="AE2506" i="52" s="1"/>
  <c r="A2506" i="52"/>
  <c r="AC2471" i="52"/>
  <c r="AD2471" i="52" s="1"/>
  <c r="AE2471" i="52" s="1"/>
  <c r="A2471" i="52"/>
  <c r="AC2465" i="52"/>
  <c r="AD2465" i="52" s="1"/>
  <c r="AE2465" i="52" s="1"/>
  <c r="A2465" i="52"/>
  <c r="AC2554" i="52"/>
  <c r="AD2554" i="52" s="1"/>
  <c r="AE2554" i="52" s="1"/>
  <c r="A2554" i="52"/>
  <c r="AC2576" i="52"/>
  <c r="AD2576" i="52" s="1"/>
  <c r="AE2576" i="52" s="1"/>
  <c r="A2576" i="52"/>
  <c r="AC2526" i="52"/>
  <c r="AD2526" i="52" s="1"/>
  <c r="AE2526" i="52" s="1"/>
  <c r="A2526" i="52"/>
  <c r="AC2489" i="52"/>
  <c r="AD2489" i="52" s="1"/>
  <c r="AE2489" i="52" s="1"/>
  <c r="A2489" i="52"/>
  <c r="AC2627" i="52"/>
  <c r="AD2627" i="52" s="1"/>
  <c r="AE2627" i="52" s="1"/>
  <c r="A2627" i="52"/>
  <c r="AC2592" i="52"/>
  <c r="AD2592" i="52" s="1"/>
  <c r="AE2592" i="52" s="1"/>
  <c r="A2592" i="52"/>
  <c r="AC2472" i="52"/>
  <c r="AD2472" i="52" s="1"/>
  <c r="AE2472" i="52" s="1"/>
  <c r="A2472" i="52"/>
  <c r="AC2466" i="52"/>
  <c r="AD2466" i="52" s="1"/>
  <c r="AE2466" i="52" s="1"/>
  <c r="A2466" i="52"/>
  <c r="AC2620" i="52"/>
  <c r="AD2620" i="52" s="1"/>
  <c r="AE2620" i="52" s="1"/>
  <c r="A2620" i="52"/>
  <c r="AC2641" i="52"/>
  <c r="AD2641" i="52" s="1"/>
  <c r="AE2641" i="52" s="1"/>
  <c r="A2641" i="52"/>
  <c r="AC2561" i="52"/>
  <c r="AD2561" i="52" s="1"/>
  <c r="AE2561" i="52" s="1"/>
  <c r="A2561" i="52"/>
  <c r="AC2574" i="52"/>
  <c r="AD2574" i="52" s="1"/>
  <c r="AE2574" i="52" s="1"/>
  <c r="A2574" i="52"/>
  <c r="AC2570" i="52"/>
  <c r="AD2570" i="52" s="1"/>
  <c r="AE2570" i="52" s="1"/>
  <c r="A2570" i="52"/>
  <c r="AC2637" i="52"/>
  <c r="AD2637" i="52" s="1"/>
  <c r="AE2637" i="52" s="1"/>
  <c r="A2637" i="52"/>
  <c r="AC2470" i="52"/>
  <c r="AD2470" i="52" s="1"/>
  <c r="AE2470" i="52" s="1"/>
  <c r="A2470" i="52"/>
  <c r="AC2545" i="52"/>
  <c r="AD2545" i="52" s="1"/>
  <c r="AE2545" i="52" s="1"/>
  <c r="A2545" i="52"/>
  <c r="AC2605" i="52"/>
  <c r="AD2605" i="52" s="1"/>
  <c r="AE2605" i="52" s="1"/>
  <c r="A2605" i="52"/>
  <c r="AC2485" i="52"/>
  <c r="AD2485" i="52" s="1"/>
  <c r="AE2485" i="52" s="1"/>
  <c r="A2485" i="52"/>
  <c r="AC2568" i="52"/>
  <c r="AD2568" i="52" s="1"/>
  <c r="AE2568" i="52" s="1"/>
  <c r="A2568" i="52"/>
  <c r="AC2629" i="52"/>
  <c r="AD2629" i="52" s="1"/>
  <c r="AE2629" i="52" s="1"/>
  <c r="A2629" i="52"/>
  <c r="AC2584" i="52"/>
  <c r="AD2584" i="52" s="1"/>
  <c r="AE2584" i="52" s="1"/>
  <c r="A2584" i="52"/>
  <c r="AC2464" i="52"/>
  <c r="AD2464" i="52" s="1"/>
  <c r="AE2464" i="52" s="1"/>
  <c r="A2464" i="52"/>
  <c r="AC2524" i="52"/>
  <c r="AD2524" i="52" s="1"/>
  <c r="AE2524" i="52" s="1"/>
  <c r="A2524" i="52"/>
  <c r="AC2507" i="52"/>
  <c r="AD2507" i="52" s="1"/>
  <c r="AE2507" i="52" s="1"/>
  <c r="A2507" i="52"/>
  <c r="AC2486" i="52"/>
  <c r="AD2486" i="52" s="1"/>
  <c r="AE2486" i="52" s="1"/>
  <c r="A2486" i="52"/>
  <c r="AC2609" i="52"/>
  <c r="AD2609" i="52" s="1"/>
  <c r="AE2609" i="52" s="1"/>
  <c r="A2609" i="52"/>
  <c r="AC2562" i="52"/>
  <c r="AD2562" i="52" s="1"/>
  <c r="AE2562" i="52" s="1"/>
  <c r="A2562" i="52"/>
  <c r="AC2657" i="52"/>
  <c r="AD2657" i="52" s="1"/>
  <c r="AE2657" i="52" s="1"/>
  <c r="A2657" i="52"/>
  <c r="AC2594" i="52"/>
  <c r="AD2594" i="52" s="1"/>
  <c r="AE2594" i="52" s="1"/>
  <c r="A2594" i="52"/>
  <c r="AC2573" i="52"/>
  <c r="AD2573" i="52" s="1"/>
  <c r="AE2573" i="52" s="1"/>
  <c r="A2573" i="52"/>
  <c r="AC2502" i="52"/>
  <c r="AD2502" i="52" s="1"/>
  <c r="AE2502" i="52" s="1"/>
  <c r="A2502" i="52"/>
  <c r="AC2503" i="52"/>
  <c r="AD2503" i="52" s="1"/>
  <c r="AE2503" i="52" s="1"/>
  <c r="A2503" i="52"/>
  <c r="AC2599" i="52"/>
  <c r="AD2599" i="52" s="1"/>
  <c r="AE2599" i="52" s="1"/>
  <c r="A2599" i="52"/>
  <c r="AC2556" i="52"/>
  <c r="AD2556" i="52" s="1"/>
  <c r="AE2556" i="52" s="1"/>
  <c r="A2556" i="52"/>
  <c r="AC2473" i="52"/>
  <c r="AD2473" i="52" s="1"/>
  <c r="AE2473" i="52" s="1"/>
  <c r="A2473" i="52"/>
  <c r="AC2646" i="52"/>
  <c r="AD2646" i="52" s="1"/>
  <c r="AE2646" i="52" s="1"/>
  <c r="A2646" i="52"/>
  <c r="AC2588" i="52"/>
  <c r="AD2588" i="52" s="1"/>
  <c r="AE2588" i="52" s="1"/>
  <c r="A2588" i="52"/>
  <c r="AC2579" i="52"/>
  <c r="AD2579" i="52" s="1"/>
  <c r="AE2579" i="52" s="1"/>
  <c r="A2579" i="52"/>
  <c r="AC2500" i="52"/>
  <c r="AD2500" i="52" s="1"/>
  <c r="AE2500" i="52" s="1"/>
  <c r="A2500" i="52"/>
  <c r="AC2482" i="52"/>
  <c r="AD2482" i="52" s="1"/>
  <c r="AE2482" i="52" s="1"/>
  <c r="A2482" i="52"/>
  <c r="AC2960" i="52"/>
  <c r="AD2960" i="52" s="1"/>
  <c r="AE2960" i="52" s="1"/>
  <c r="A2960" i="52"/>
  <c r="AC2931" i="52"/>
  <c r="AD2931" i="52" s="1"/>
  <c r="AE2931" i="52" s="1"/>
  <c r="A2931" i="52"/>
  <c r="AC3014" i="52"/>
  <c r="AD3014" i="52" s="1"/>
  <c r="AE3014" i="52" s="1"/>
  <c r="A3014" i="52"/>
  <c r="AC2979" i="52"/>
  <c r="AD2979" i="52" s="1"/>
  <c r="AE2979" i="52" s="1"/>
  <c r="A2979" i="52"/>
  <c r="AC3032" i="52"/>
  <c r="AD3032" i="52" s="1"/>
  <c r="AE3032" i="52" s="1"/>
  <c r="A3032" i="52"/>
  <c r="AC2964" i="52"/>
  <c r="AD2964" i="52" s="1"/>
  <c r="AE2964" i="52" s="1"/>
  <c r="A2964" i="52"/>
  <c r="AC2974" i="52"/>
  <c r="AD2974" i="52" s="1"/>
  <c r="AE2974" i="52" s="1"/>
  <c r="A2974" i="52"/>
  <c r="AC3002" i="52"/>
  <c r="AD3002" i="52" s="1"/>
  <c r="AE3002" i="52" s="1"/>
  <c r="A3002" i="52"/>
  <c r="AC3026" i="52"/>
  <c r="AD3026" i="52" s="1"/>
  <c r="AE3026" i="52" s="1"/>
  <c r="A3026" i="52"/>
  <c r="AC2996" i="52"/>
  <c r="AD2996" i="52" s="1"/>
  <c r="AE2996" i="52" s="1"/>
  <c r="A2996" i="52"/>
  <c r="AC2988" i="52"/>
  <c r="AD2988" i="52" s="1"/>
  <c r="AE2988" i="52" s="1"/>
  <c r="A2988" i="52"/>
  <c r="AC2953" i="52"/>
  <c r="AD2953" i="52" s="1"/>
  <c r="AE2953" i="52" s="1"/>
  <c r="A2953" i="52"/>
  <c r="AC3030" i="52"/>
  <c r="AD3030" i="52" s="1"/>
  <c r="AE3030" i="52" s="1"/>
  <c r="A3030" i="52"/>
  <c r="AC2998" i="52"/>
  <c r="AD2998" i="52" s="1"/>
  <c r="AE2998" i="52" s="1"/>
  <c r="A2998" i="52"/>
  <c r="AC2959" i="52"/>
  <c r="AD2959" i="52" s="1"/>
  <c r="AE2959" i="52" s="1"/>
  <c r="A2959" i="52"/>
  <c r="AC3041" i="52"/>
  <c r="AD3041" i="52" s="1"/>
  <c r="AE3041" i="52" s="1"/>
  <c r="A3041" i="52"/>
  <c r="AC2951" i="52"/>
  <c r="AD2951" i="52" s="1"/>
  <c r="AE2951" i="52" s="1"/>
  <c r="A2951" i="52"/>
  <c r="AC2923" i="52"/>
  <c r="AD2923" i="52" s="1"/>
  <c r="AE2923" i="52" s="1"/>
  <c r="A2923" i="52"/>
  <c r="AC2942" i="52"/>
  <c r="AD2942" i="52" s="1"/>
  <c r="AE2942" i="52" s="1"/>
  <c r="A2942" i="52"/>
  <c r="AC2983" i="52"/>
  <c r="AD2983" i="52" s="1"/>
  <c r="AE2983" i="52" s="1"/>
  <c r="A2983" i="52"/>
  <c r="AC2941" i="52"/>
  <c r="AD2941" i="52" s="1"/>
  <c r="AE2941" i="52" s="1"/>
  <c r="A2941" i="52"/>
  <c r="AC3003" i="52"/>
  <c r="AD3003" i="52" s="1"/>
  <c r="AE3003" i="52" s="1"/>
  <c r="A3003" i="52"/>
  <c r="AC2969" i="52"/>
  <c r="AD2969" i="52" s="1"/>
  <c r="AE2969" i="52" s="1"/>
  <c r="A2969" i="52"/>
  <c r="AC3036" i="52"/>
  <c r="AD3036" i="52" s="1"/>
  <c r="AE3036" i="52" s="1"/>
  <c r="A3036" i="52"/>
  <c r="AC3009" i="52"/>
  <c r="AD3009" i="52" s="1"/>
  <c r="AE3009" i="52" s="1"/>
  <c r="A3009" i="52"/>
  <c r="AC2965" i="52"/>
  <c r="AD2965" i="52" s="1"/>
  <c r="AE2965" i="52" s="1"/>
  <c r="A2965" i="52"/>
  <c r="AC2935" i="52"/>
  <c r="AD2935" i="52" s="1"/>
  <c r="AE2935" i="52" s="1"/>
  <c r="A2935" i="52"/>
  <c r="AC2927" i="52"/>
  <c r="AD2927" i="52" s="1"/>
  <c r="AE2927" i="52" s="1"/>
  <c r="A2927" i="52"/>
  <c r="AC2936" i="52"/>
  <c r="AD2936" i="52" s="1"/>
  <c r="AE2936" i="52" s="1"/>
  <c r="A2936" i="52"/>
  <c r="AC3049" i="52"/>
  <c r="AD3049" i="52" s="1"/>
  <c r="AE3049" i="52" s="1"/>
  <c r="A3049" i="52"/>
  <c r="AC3017" i="52"/>
  <c r="AD3017" i="52" s="1"/>
  <c r="AE3017" i="52" s="1"/>
  <c r="A3017" i="52"/>
  <c r="AC2993" i="52"/>
  <c r="AD2993" i="52" s="1"/>
  <c r="AE2993" i="52" s="1"/>
  <c r="A2993" i="52"/>
  <c r="AC2948" i="52"/>
  <c r="AD2948" i="52" s="1"/>
  <c r="AE2948" i="52" s="1"/>
  <c r="A2948" i="52"/>
  <c r="AC3057" i="52"/>
  <c r="AD3057" i="52" s="1"/>
  <c r="AE3057" i="52" s="1"/>
  <c r="A3057" i="52"/>
  <c r="AC3045" i="52"/>
  <c r="AD3045" i="52" s="1"/>
  <c r="AE3045" i="52" s="1"/>
  <c r="A3045" i="52"/>
  <c r="AC7000" i="52"/>
  <c r="AD7000" i="52" s="1"/>
  <c r="AE7000" i="52" s="1"/>
  <c r="AC7012" i="52"/>
  <c r="AD7012" i="52" s="1"/>
  <c r="AE7012" i="52" s="1"/>
  <c r="AC6969" i="52"/>
  <c r="AD6969" i="52" s="1"/>
  <c r="AE6969" i="52" s="1"/>
  <c r="AC6965" i="52"/>
  <c r="AD6965" i="52" s="1"/>
  <c r="AE6965" i="52" s="1"/>
  <c r="AC6957" i="52"/>
  <c r="AD6957" i="52" s="1"/>
  <c r="AE6957" i="52" s="1"/>
  <c r="AC4145" i="52"/>
  <c r="AD4145" i="52" s="1"/>
  <c r="AE4145" i="52" s="1"/>
  <c r="AC4152" i="52"/>
  <c r="AD4152" i="52" s="1"/>
  <c r="AE4152" i="52" s="1"/>
  <c r="AC4143" i="52"/>
  <c r="AD4143" i="52" s="1"/>
  <c r="AE4143" i="52" s="1"/>
  <c r="AC4154" i="52"/>
  <c r="AD4154" i="52" s="1"/>
  <c r="AE4154" i="52" s="1"/>
  <c r="AC3799" i="52"/>
  <c r="AD3799" i="52" s="1"/>
  <c r="AE3799" i="52" s="1"/>
  <c r="AC3803" i="52"/>
  <c r="AD3803" i="52" s="1"/>
  <c r="AE3803" i="52" s="1"/>
  <c r="AC3796" i="52"/>
  <c r="AD3796" i="52" s="1"/>
  <c r="AE3796" i="52" s="1"/>
  <c r="AC3831" i="52"/>
  <c r="AD3831" i="52" s="1"/>
  <c r="AE3831" i="52" s="1"/>
  <c r="AC3820" i="52"/>
  <c r="AD3820" i="52" s="1"/>
  <c r="AE3820" i="52" s="1"/>
  <c r="AC3829" i="52"/>
  <c r="AD3829" i="52" s="1"/>
  <c r="AE3829" i="52" s="1"/>
  <c r="AC3816" i="52"/>
  <c r="AD3816" i="52" s="1"/>
  <c r="AE3816" i="52" s="1"/>
  <c r="AC3805" i="52"/>
  <c r="AD3805" i="52" s="1"/>
  <c r="AE3805" i="52" s="1"/>
  <c r="AC3797" i="52"/>
  <c r="AD3797" i="52" s="1"/>
  <c r="AE3797" i="52" s="1"/>
  <c r="AC209" i="52"/>
  <c r="AD209" i="52" s="1"/>
  <c r="AE209" i="52" s="1"/>
  <c r="AC488" i="52"/>
  <c r="AD488" i="52" s="1"/>
  <c r="AE488" i="52" s="1"/>
  <c r="AC481" i="52"/>
  <c r="AD481" i="52" s="1"/>
  <c r="AE481" i="52" s="1"/>
  <c r="AC240" i="52"/>
  <c r="AD240" i="52" s="1"/>
  <c r="AE240" i="52" s="1"/>
  <c r="AC299" i="52"/>
  <c r="AD299" i="52" s="1"/>
  <c r="AE299" i="52" s="1"/>
  <c r="AC315" i="52"/>
  <c r="AD315" i="52" s="1"/>
  <c r="AE315" i="52" s="1"/>
  <c r="AC6093" i="52"/>
  <c r="AD6093" i="52" s="1"/>
  <c r="AE6093" i="52" s="1"/>
  <c r="AC6106" i="52"/>
  <c r="AD6106" i="52" s="1"/>
  <c r="AE6106" i="52" s="1"/>
  <c r="AC6097" i="52"/>
  <c r="AD6097" i="52" s="1"/>
  <c r="AE6097" i="52" s="1"/>
  <c r="AC5666" i="52"/>
  <c r="AD5666" i="52" s="1"/>
  <c r="AE5666" i="52" s="1"/>
  <c r="AC3389" i="52"/>
  <c r="AD3389" i="52" s="1"/>
  <c r="AE3389" i="52" s="1"/>
  <c r="AC3383" i="52"/>
  <c r="AD3383" i="52" s="1"/>
  <c r="AE3383" i="52" s="1"/>
  <c r="AC3502" i="52"/>
  <c r="AD3502" i="52" s="1"/>
  <c r="AE3502" i="52" s="1"/>
  <c r="AC3487" i="52"/>
  <c r="AD3487" i="52" s="1"/>
  <c r="AE3487" i="52" s="1"/>
  <c r="AC3468" i="52"/>
  <c r="AD3468" i="52" s="1"/>
  <c r="AE3468" i="52" s="1"/>
  <c r="AC3478" i="52"/>
  <c r="AD3478" i="52" s="1"/>
  <c r="AE3478" i="52" s="1"/>
  <c r="AC3489" i="52"/>
  <c r="AD3489" i="52" s="1"/>
  <c r="AE3489" i="52" s="1"/>
  <c r="AC3486" i="52"/>
  <c r="AD3486" i="52" s="1"/>
  <c r="AE3486" i="52" s="1"/>
  <c r="AC596" i="52"/>
  <c r="AD596" i="52" s="1"/>
  <c r="AE596" i="52" s="1"/>
  <c r="AC212" i="52"/>
  <c r="AD212" i="52" s="1"/>
  <c r="AE212" i="52" s="1"/>
  <c r="AC487" i="52"/>
  <c r="AD487" i="52" s="1"/>
  <c r="AE487" i="52" s="1"/>
  <c r="AC245" i="52"/>
  <c r="AD245" i="52" s="1"/>
  <c r="AE245" i="52" s="1"/>
  <c r="AC294" i="52"/>
  <c r="AD294" i="52" s="1"/>
  <c r="AE294" i="52" s="1"/>
  <c r="AC311" i="52"/>
  <c r="AD311" i="52" s="1"/>
  <c r="AE311" i="52" s="1"/>
  <c r="AC306" i="52"/>
  <c r="AD306" i="52" s="1"/>
  <c r="AE306" i="52" s="1"/>
  <c r="AC301" i="52"/>
  <c r="AD301" i="52" s="1"/>
  <c r="AE301" i="52" s="1"/>
  <c r="AC313" i="52"/>
  <c r="AD313" i="52" s="1"/>
  <c r="AE313" i="52" s="1"/>
  <c r="AC298" i="52"/>
  <c r="AD298" i="52" s="1"/>
  <c r="AE298" i="52" s="1"/>
  <c r="AC2352" i="52"/>
  <c r="AD2352" i="52" s="1"/>
  <c r="AE2352" i="52" s="1"/>
  <c r="AC2354" i="52"/>
  <c r="AD2354" i="52" s="1"/>
  <c r="AE2354" i="52" s="1"/>
  <c r="AC6091" i="52"/>
  <c r="AD6091" i="52" s="1"/>
  <c r="AE6091" i="52" s="1"/>
  <c r="AC6102" i="52"/>
  <c r="AD6102" i="52" s="1"/>
  <c r="AE6102" i="52" s="1"/>
  <c r="AC6105" i="52"/>
  <c r="AD6105" i="52" s="1"/>
  <c r="AE6105" i="52" s="1"/>
  <c r="AC6095" i="52"/>
  <c r="AD6095" i="52" s="1"/>
  <c r="AE6095" i="52" s="1"/>
  <c r="AC3314" i="52"/>
  <c r="AD3314" i="52" s="1"/>
  <c r="AE3314" i="52" s="1"/>
  <c r="AC3313" i="52"/>
  <c r="AD3313" i="52" s="1"/>
  <c r="AE3313" i="52" s="1"/>
  <c r="AC5670" i="52"/>
  <c r="AD5670" i="52" s="1"/>
  <c r="AE5670" i="52" s="1"/>
  <c r="AC3386" i="52"/>
  <c r="AD3386" i="52" s="1"/>
  <c r="AE3386" i="52" s="1"/>
  <c r="AC3394" i="52"/>
  <c r="AD3394" i="52" s="1"/>
  <c r="AE3394" i="52" s="1"/>
  <c r="AC3395" i="52"/>
  <c r="AD3395" i="52" s="1"/>
  <c r="AE3395" i="52" s="1"/>
  <c r="AC3384" i="52"/>
  <c r="AD3384" i="52" s="1"/>
  <c r="AE3384" i="52" s="1"/>
  <c r="AC3500" i="52"/>
  <c r="AD3500" i="52" s="1"/>
  <c r="AE3500" i="52" s="1"/>
  <c r="AC3493" i="52"/>
  <c r="AD3493" i="52" s="1"/>
  <c r="AE3493" i="52" s="1"/>
  <c r="AC3474" i="52"/>
  <c r="AD3474" i="52" s="1"/>
  <c r="AE3474" i="52" s="1"/>
  <c r="AC3494" i="52"/>
  <c r="AD3494" i="52" s="1"/>
  <c r="AE3494" i="52" s="1"/>
  <c r="AC3477" i="52"/>
  <c r="AD3477" i="52" s="1"/>
  <c r="AE3477" i="52" s="1"/>
  <c r="AC3490" i="52"/>
  <c r="AD3490" i="52" s="1"/>
  <c r="AE3490" i="52" s="1"/>
  <c r="AC3497" i="52"/>
  <c r="AD3497" i="52" s="1"/>
  <c r="AE3497" i="52" s="1"/>
  <c r="AC3498" i="52"/>
  <c r="AD3498" i="52" s="1"/>
  <c r="AE3498" i="52" s="1"/>
  <c r="AC3484" i="52"/>
  <c r="AD3484" i="52" s="1"/>
  <c r="AE3484" i="52" s="1"/>
  <c r="AC3469" i="52"/>
  <c r="AD3469" i="52" s="1"/>
  <c r="AE3469" i="52" s="1"/>
  <c r="AC4776" i="52"/>
  <c r="AD4776" i="52" s="1"/>
  <c r="AE4776" i="52" s="1"/>
  <c r="AC4772" i="52"/>
  <c r="AD4772" i="52" s="1"/>
  <c r="AE4772" i="52" s="1"/>
  <c r="AC6081" i="52"/>
  <c r="AD6081" i="52" s="1"/>
  <c r="AE6081" i="52" s="1"/>
  <c r="AC6071" i="52"/>
  <c r="AD6071" i="52" s="1"/>
  <c r="AE6071" i="52" s="1"/>
  <c r="AC6078" i="52"/>
  <c r="AD6078" i="52" s="1"/>
  <c r="AE6078" i="52" s="1"/>
  <c r="AC6069" i="52"/>
  <c r="AD6069" i="52" s="1"/>
  <c r="AE6069" i="52" s="1"/>
  <c r="AC6064" i="52"/>
  <c r="AD6064" i="52" s="1"/>
  <c r="AE6064" i="52" s="1"/>
  <c r="AC6067" i="52"/>
  <c r="AD6067" i="52" s="1"/>
  <c r="AE6067" i="52" s="1"/>
  <c r="AC7004" i="52"/>
  <c r="AD7004" i="52" s="1"/>
  <c r="AE7004" i="52" s="1"/>
  <c r="AC7021" i="52"/>
  <c r="AD7021" i="52" s="1"/>
  <c r="AE7021" i="52" s="1"/>
  <c r="AC7015" i="52"/>
  <c r="AD7015" i="52" s="1"/>
  <c r="AE7015" i="52" s="1"/>
  <c r="AC7011" i="52"/>
  <c r="AD7011" i="52" s="1"/>
  <c r="AE7011" i="52" s="1"/>
  <c r="AC7006" i="52"/>
  <c r="AD7006" i="52" s="1"/>
  <c r="AE7006" i="52" s="1"/>
  <c r="AC6968" i="52"/>
  <c r="AD6968" i="52" s="1"/>
  <c r="AE6968" i="52" s="1"/>
  <c r="AC6964" i="52"/>
  <c r="AD6964" i="52" s="1"/>
  <c r="AE6964" i="52" s="1"/>
  <c r="AC6960" i="52"/>
  <c r="AD6960" i="52" s="1"/>
  <c r="AE6960" i="52" s="1"/>
  <c r="AC6956" i="52"/>
  <c r="AD6956" i="52" s="1"/>
  <c r="AE6956" i="52" s="1"/>
  <c r="AC4151" i="52"/>
  <c r="AD4151" i="52" s="1"/>
  <c r="AE4151" i="52" s="1"/>
  <c r="AC4144" i="52"/>
  <c r="AD4144" i="52" s="1"/>
  <c r="AE4144" i="52" s="1"/>
  <c r="AC4161" i="52"/>
  <c r="AD4161" i="52" s="1"/>
  <c r="AE4161" i="52" s="1"/>
  <c r="AC4149" i="52"/>
  <c r="AD4149" i="52" s="1"/>
  <c r="AE4149" i="52" s="1"/>
  <c r="AC4141" i="52"/>
  <c r="AD4141" i="52" s="1"/>
  <c r="AE4141" i="52" s="1"/>
  <c r="AC4159" i="52"/>
  <c r="AD4159" i="52" s="1"/>
  <c r="AE4159" i="52" s="1"/>
  <c r="AC4153" i="52"/>
  <c r="AD4153" i="52" s="1"/>
  <c r="AE4153" i="52" s="1"/>
  <c r="AC4135" i="52"/>
  <c r="AD4135" i="52" s="1"/>
  <c r="AE4135" i="52" s="1"/>
  <c r="AC3840" i="52"/>
  <c r="AD3840" i="52" s="1"/>
  <c r="AE3840" i="52" s="1"/>
  <c r="AC3822" i="52"/>
  <c r="AD3822" i="52" s="1"/>
  <c r="AE3822" i="52" s="1"/>
  <c r="AC3837" i="52"/>
  <c r="AD3837" i="52" s="1"/>
  <c r="AE3837" i="52" s="1"/>
  <c r="AC3830" i="52"/>
  <c r="AD3830" i="52" s="1"/>
  <c r="AE3830" i="52" s="1"/>
  <c r="AC3810" i="52"/>
  <c r="AD3810" i="52" s="1"/>
  <c r="AE3810" i="52" s="1"/>
  <c r="AC3836" i="52"/>
  <c r="AD3836" i="52" s="1"/>
  <c r="AE3836" i="52" s="1"/>
  <c r="AC3824" i="52"/>
  <c r="AD3824" i="52" s="1"/>
  <c r="AE3824" i="52" s="1"/>
  <c r="AC3814" i="52"/>
  <c r="AD3814" i="52" s="1"/>
  <c r="AE3814" i="52" s="1"/>
  <c r="AC3825" i="52"/>
  <c r="AD3825" i="52" s="1"/>
  <c r="AE3825" i="52" s="1"/>
  <c r="AC3804" i="52"/>
  <c r="AD3804" i="52" s="1"/>
  <c r="AE3804" i="52" s="1"/>
  <c r="AC3842" i="52"/>
  <c r="AD3842" i="52" s="1"/>
  <c r="AE3842" i="52" s="1"/>
  <c r="AC3834" i="52"/>
  <c r="AD3834" i="52" s="1"/>
  <c r="AE3834" i="52" s="1"/>
  <c r="AC3896" i="52"/>
  <c r="AD3896" i="52" s="1"/>
  <c r="AE3896" i="52" s="1"/>
  <c r="AC3895" i="52"/>
  <c r="AD3895" i="52" s="1"/>
  <c r="AE3895" i="52" s="1"/>
  <c r="AC3893" i="52"/>
  <c r="AD3893" i="52" s="1"/>
  <c r="AE3893" i="52" s="1"/>
  <c r="AC3898" i="52"/>
  <c r="AD3898" i="52" s="1"/>
  <c r="AE3898" i="52" s="1"/>
  <c r="AC3894" i="52"/>
  <c r="AD3894" i="52" s="1"/>
  <c r="AE3894" i="52" s="1"/>
  <c r="AC3907" i="52"/>
  <c r="AD3907" i="52" s="1"/>
  <c r="AE3907" i="52" s="1"/>
  <c r="AC597" i="52"/>
  <c r="AD597" i="52" s="1"/>
  <c r="AE597" i="52" s="1"/>
  <c r="AC216" i="52"/>
  <c r="AD216" i="52" s="1"/>
  <c r="AE216" i="52" s="1"/>
  <c r="AC213" i="52"/>
  <c r="AD213" i="52" s="1"/>
  <c r="AE213" i="52" s="1"/>
  <c r="AC479" i="52"/>
  <c r="AD479" i="52" s="1"/>
  <c r="AE479" i="52" s="1"/>
  <c r="AC101" i="52"/>
  <c r="AD101" i="52" s="1"/>
  <c r="AE101" i="52" s="1"/>
  <c r="AC307" i="52"/>
  <c r="AD307" i="52" s="1"/>
  <c r="AE307" i="52" s="1"/>
  <c r="AC302" i="52"/>
  <c r="AD302" i="52" s="1"/>
  <c r="AE302" i="52" s="1"/>
  <c r="AC300" i="52"/>
  <c r="AD300" i="52" s="1"/>
  <c r="AE300" i="52" s="1"/>
  <c r="AC2349" i="52"/>
  <c r="AD2349" i="52" s="1"/>
  <c r="AE2349" i="52" s="1"/>
  <c r="AC4767" i="52"/>
  <c r="AD4767" i="52" s="1"/>
  <c r="AE4767" i="52" s="1"/>
  <c r="AC6082" i="52"/>
  <c r="AD6082" i="52" s="1"/>
  <c r="AE6082" i="52" s="1"/>
  <c r="AC6074" i="52"/>
  <c r="AD6074" i="52" s="1"/>
  <c r="AE6074" i="52" s="1"/>
  <c r="AC6060" i="52"/>
  <c r="AD6060" i="52" s="1"/>
  <c r="AE6060" i="52" s="1"/>
  <c r="AC6070" i="52"/>
  <c r="AD6070" i="52" s="1"/>
  <c r="AE6070" i="52" s="1"/>
  <c r="AC6065" i="52"/>
  <c r="AD6065" i="52" s="1"/>
  <c r="AE6065" i="52" s="1"/>
  <c r="AC6073" i="52"/>
  <c r="AD6073" i="52" s="1"/>
  <c r="AE6073" i="52" s="1"/>
  <c r="AC3899" i="52"/>
  <c r="AD3899" i="52" s="1"/>
  <c r="AE3899" i="52" s="1"/>
  <c r="AC3900" i="52"/>
  <c r="AD3900" i="52" s="1"/>
  <c r="AE3900" i="52" s="1"/>
  <c r="AC600" i="52"/>
  <c r="AD600" i="52" s="1"/>
  <c r="AE600" i="52" s="1"/>
  <c r="AC208" i="52"/>
  <c r="AD208" i="52" s="1"/>
  <c r="AE208" i="52" s="1"/>
  <c r="AC484" i="52"/>
  <c r="AD484" i="52" s="1"/>
  <c r="AE484" i="52" s="1"/>
  <c r="AC100" i="52"/>
  <c r="AD100" i="52" s="1"/>
  <c r="AE100" i="52" s="1"/>
  <c r="AC215" i="52"/>
  <c r="AD215" i="52" s="1"/>
  <c r="AE215" i="52" s="1"/>
  <c r="AC207" i="52"/>
  <c r="AD207" i="52" s="1"/>
  <c r="AE207" i="52" s="1"/>
  <c r="AC486" i="52"/>
  <c r="AD486" i="52" s="1"/>
  <c r="AE486" i="52" s="1"/>
  <c r="AC477" i="52"/>
  <c r="AD477" i="52" s="1"/>
  <c r="AE477" i="52" s="1"/>
  <c r="AC103" i="52"/>
  <c r="AD103" i="52" s="1"/>
  <c r="AE103" i="52" s="1"/>
  <c r="AC244" i="52"/>
  <c r="AD244" i="52" s="1"/>
  <c r="AE244" i="52" s="1"/>
  <c r="AC309" i="52"/>
  <c r="AD309" i="52" s="1"/>
  <c r="AE309" i="52" s="1"/>
  <c r="AC297" i="52"/>
  <c r="AD297" i="52" s="1"/>
  <c r="AE297" i="52" s="1"/>
  <c r="AC310" i="52"/>
  <c r="AD310" i="52" s="1"/>
  <c r="AE310" i="52" s="1"/>
  <c r="AC2351" i="52"/>
  <c r="AD2351" i="52" s="1"/>
  <c r="AE2351" i="52" s="1"/>
  <c r="AC6080" i="52"/>
  <c r="AD6080" i="52" s="1"/>
  <c r="AE6080" i="52" s="1"/>
  <c r="AC6062" i="52"/>
  <c r="AD6062" i="52" s="1"/>
  <c r="AE6062" i="52" s="1"/>
  <c r="AC6075" i="52"/>
  <c r="AD6075" i="52" s="1"/>
  <c r="AE6075" i="52" s="1"/>
  <c r="AC6068" i="52"/>
  <c r="AD6068" i="52" s="1"/>
  <c r="AE6068" i="52" s="1"/>
  <c r="AC6077" i="52"/>
  <c r="AD6077" i="52" s="1"/>
  <c r="AE6077" i="52" s="1"/>
  <c r="AC6063" i="52"/>
  <c r="AD6063" i="52" s="1"/>
  <c r="AE6063" i="52" s="1"/>
  <c r="AC7017" i="52"/>
  <c r="AD7017" i="52" s="1"/>
  <c r="AE7017" i="52" s="1"/>
  <c r="AC7002" i="52"/>
  <c r="AD7002" i="52" s="1"/>
  <c r="AE7002" i="52" s="1"/>
  <c r="AC7018" i="52"/>
  <c r="AD7018" i="52" s="1"/>
  <c r="AE7018" i="52" s="1"/>
  <c r="AC7014" i="52"/>
  <c r="AD7014" i="52" s="1"/>
  <c r="AE7014" i="52" s="1"/>
  <c r="AC7009" i="52"/>
  <c r="AD7009" i="52" s="1"/>
  <c r="AE7009" i="52" s="1"/>
  <c r="AC7005" i="52"/>
  <c r="AD7005" i="52" s="1"/>
  <c r="AE7005" i="52" s="1"/>
  <c r="AC6967" i="52"/>
  <c r="AD6967" i="52" s="1"/>
  <c r="AE6967" i="52" s="1"/>
  <c r="AC6963" i="52"/>
  <c r="AD6963" i="52" s="1"/>
  <c r="AE6963" i="52" s="1"/>
  <c r="AC6959" i="52"/>
  <c r="AD6959" i="52" s="1"/>
  <c r="AE6959" i="52" s="1"/>
  <c r="AC4150" i="52"/>
  <c r="AD4150" i="52" s="1"/>
  <c r="AE4150" i="52" s="1"/>
  <c r="AC4137" i="52"/>
  <c r="AD4137" i="52" s="1"/>
  <c r="AE4137" i="52" s="1"/>
  <c r="AC4160" i="52"/>
  <c r="AD4160" i="52" s="1"/>
  <c r="AE4160" i="52" s="1"/>
  <c r="AC4148" i="52"/>
  <c r="AD4148" i="52" s="1"/>
  <c r="AE4148" i="52" s="1"/>
  <c r="AC4140" i="52"/>
  <c r="AD4140" i="52" s="1"/>
  <c r="AE4140" i="52" s="1"/>
  <c r="AC4158" i="52"/>
  <c r="AD4158" i="52" s="1"/>
  <c r="AE4158" i="52" s="1"/>
  <c r="AC4142" i="52"/>
  <c r="AD4142" i="52" s="1"/>
  <c r="AE4142" i="52" s="1"/>
  <c r="AC4134" i="52"/>
  <c r="AD4134" i="52" s="1"/>
  <c r="AE4134" i="52" s="1"/>
  <c r="AC3808" i="52"/>
  <c r="AD3808" i="52" s="1"/>
  <c r="AE3808" i="52" s="1"/>
  <c r="AC3826" i="52"/>
  <c r="AD3826" i="52" s="1"/>
  <c r="AE3826" i="52" s="1"/>
  <c r="AC3843" i="52"/>
  <c r="AD3843" i="52" s="1"/>
  <c r="AE3843" i="52" s="1"/>
  <c r="AC3815" i="52"/>
  <c r="AD3815" i="52" s="1"/>
  <c r="AE3815" i="52" s="1"/>
  <c r="AC3835" i="52"/>
  <c r="AD3835" i="52" s="1"/>
  <c r="AE3835" i="52" s="1"/>
  <c r="AC3828" i="52"/>
  <c r="AD3828" i="52" s="1"/>
  <c r="AE3828" i="52" s="1"/>
  <c r="AC3809" i="52"/>
  <c r="AD3809" i="52" s="1"/>
  <c r="AE3809" i="52" s="1"/>
  <c r="AC3818" i="52"/>
  <c r="AD3818" i="52" s="1"/>
  <c r="AE3818" i="52" s="1"/>
  <c r="AC3802" i="52"/>
  <c r="AD3802" i="52" s="1"/>
  <c r="AE3802" i="52" s="1"/>
  <c r="AC3844" i="52"/>
  <c r="AD3844" i="52" s="1"/>
  <c r="AE3844" i="52" s="1"/>
  <c r="AC3819" i="52"/>
  <c r="AD3819" i="52" s="1"/>
  <c r="AE3819" i="52" s="1"/>
  <c r="AC3794" i="52"/>
  <c r="AD3794" i="52" s="1"/>
  <c r="AE3794" i="52" s="1"/>
  <c r="AC3823" i="52"/>
  <c r="AD3823" i="52" s="1"/>
  <c r="AE3823" i="52" s="1"/>
  <c r="AC3801" i="52"/>
  <c r="AD3801" i="52" s="1"/>
  <c r="AE3801" i="52" s="1"/>
  <c r="AC3891" i="52"/>
  <c r="AD3891" i="52" s="1"/>
  <c r="AE3891" i="52" s="1"/>
  <c r="AC3903" i="52"/>
  <c r="AD3903" i="52" s="1"/>
  <c r="AE3903" i="52" s="1"/>
  <c r="AC3888" i="52"/>
  <c r="AD3888" i="52" s="1"/>
  <c r="AE3888" i="52" s="1"/>
  <c r="AC3892" i="52"/>
  <c r="AD3892" i="52" s="1"/>
  <c r="AE3892" i="52" s="1"/>
  <c r="AC3904" i="52"/>
  <c r="AD3904" i="52" s="1"/>
  <c r="AE3904" i="52" s="1"/>
  <c r="AC3897" i="52"/>
  <c r="AD3897" i="52" s="1"/>
  <c r="AE3897" i="52" s="1"/>
  <c r="AC3887" i="52"/>
  <c r="AD3887" i="52" s="1"/>
  <c r="AE3887" i="52" s="1"/>
  <c r="AC601" i="52"/>
  <c r="AD601" i="52" s="1"/>
  <c r="AE601" i="52" s="1"/>
  <c r="AC205" i="52"/>
  <c r="AD205" i="52" s="1"/>
  <c r="AE205" i="52" s="1"/>
  <c r="AC485" i="52"/>
  <c r="AD485" i="52" s="1"/>
  <c r="AE485" i="52" s="1"/>
  <c r="AC241" i="52"/>
  <c r="AD241" i="52" s="1"/>
  <c r="AE241" i="52" s="1"/>
  <c r="AC312" i="52"/>
  <c r="AD312" i="52" s="1"/>
  <c r="AE312" i="52" s="1"/>
  <c r="AC6103" i="52"/>
  <c r="AD6103" i="52" s="1"/>
  <c r="AE6103" i="52" s="1"/>
  <c r="AC3309" i="52"/>
  <c r="AD3309" i="52" s="1"/>
  <c r="AE3309" i="52" s="1"/>
  <c r="AC5665" i="52"/>
  <c r="AD5665" i="52" s="1"/>
  <c r="AE5665" i="52" s="1"/>
  <c r="AC3388" i="52"/>
  <c r="AD3388" i="52" s="1"/>
  <c r="AE3388" i="52" s="1"/>
  <c r="AC3391" i="52"/>
  <c r="AD3391" i="52" s="1"/>
  <c r="AE3391" i="52" s="1"/>
  <c r="AC3475" i="52"/>
  <c r="AD3475" i="52" s="1"/>
  <c r="AE3475" i="52" s="1"/>
  <c r="AC3479" i="52"/>
  <c r="AD3479" i="52" s="1"/>
  <c r="AE3479" i="52" s="1"/>
  <c r="AC3476" i="52"/>
  <c r="AD3476" i="52" s="1"/>
  <c r="AE3476" i="52" s="1"/>
  <c r="AC3470" i="52"/>
  <c r="AD3470" i="52" s="1"/>
  <c r="AE3470" i="52" s="1"/>
  <c r="AC4773" i="52"/>
  <c r="AD4773" i="52" s="1"/>
  <c r="AE4773" i="52" s="1"/>
  <c r="AC7010" i="52"/>
  <c r="AD7010" i="52" s="1"/>
  <c r="AE7010" i="52" s="1"/>
  <c r="AC7019" i="52"/>
  <c r="AD7019" i="52" s="1"/>
  <c r="AE7019" i="52" s="1"/>
  <c r="AC7007" i="52"/>
  <c r="AD7007" i="52" s="1"/>
  <c r="AE7007" i="52" s="1"/>
  <c r="AC6961" i="52"/>
  <c r="AD6961" i="52" s="1"/>
  <c r="AE6961" i="52" s="1"/>
  <c r="AC4156" i="52"/>
  <c r="AD4156" i="52" s="1"/>
  <c r="AE4156" i="52" s="1"/>
  <c r="AC4131" i="52"/>
  <c r="AD4131" i="52" s="1"/>
  <c r="AE4131" i="52" s="1"/>
  <c r="AC4130" i="52"/>
  <c r="AD4130" i="52" s="1"/>
  <c r="AE4130" i="52" s="1"/>
  <c r="AC4138" i="52"/>
  <c r="AD4138" i="52" s="1"/>
  <c r="AE4138" i="52" s="1"/>
  <c r="AC3827" i="52"/>
  <c r="AD3827" i="52" s="1"/>
  <c r="AE3827" i="52" s="1"/>
  <c r="AC3807" i="52"/>
  <c r="AD3807" i="52" s="1"/>
  <c r="AE3807" i="52" s="1"/>
  <c r="AC3838" i="52"/>
  <c r="AD3838" i="52" s="1"/>
  <c r="AE3838" i="52" s="1"/>
  <c r="AC3791" i="52"/>
  <c r="AD3791" i="52" s="1"/>
  <c r="AE3791" i="52" s="1"/>
  <c r="AC3790" i="52"/>
  <c r="AD3790" i="52" s="1"/>
  <c r="AE3790" i="52" s="1"/>
  <c r="AC3889" i="52"/>
  <c r="AD3889" i="52" s="1"/>
  <c r="AE3889" i="52" s="1"/>
  <c r="AC3901" i="52"/>
  <c r="AD3901" i="52" s="1"/>
  <c r="AE3901" i="52" s="1"/>
  <c r="AC218" i="52"/>
  <c r="AD218" i="52" s="1"/>
  <c r="AE218" i="52" s="1"/>
  <c r="AC478" i="52"/>
  <c r="AD478" i="52" s="1"/>
  <c r="AE478" i="52" s="1"/>
  <c r="AC599" i="52"/>
  <c r="AD599" i="52" s="1"/>
  <c r="AE599" i="52" s="1"/>
  <c r="AC211" i="52"/>
  <c r="AD211" i="52" s="1"/>
  <c r="AE211" i="52" s="1"/>
  <c r="AC482" i="52"/>
  <c r="AD482" i="52" s="1"/>
  <c r="AE482" i="52" s="1"/>
  <c r="AC99" i="52"/>
  <c r="AD99" i="52" s="1"/>
  <c r="AE99" i="52" s="1"/>
  <c r="AC246" i="52"/>
  <c r="AD246" i="52" s="1"/>
  <c r="AE246" i="52" s="1"/>
  <c r="AC316" i="52"/>
  <c r="AD316" i="52" s="1"/>
  <c r="AE316" i="52" s="1"/>
  <c r="AC304" i="52"/>
  <c r="AD304" i="52" s="1"/>
  <c r="AE304" i="52" s="1"/>
  <c r="AC295" i="52"/>
  <c r="AD295" i="52" s="1"/>
  <c r="AE295" i="52" s="1"/>
  <c r="AC2353" i="52"/>
  <c r="AD2353" i="52" s="1"/>
  <c r="AE2353" i="52" s="1"/>
  <c r="AC6090" i="52"/>
  <c r="AD6090" i="52" s="1"/>
  <c r="AE6090" i="52" s="1"/>
  <c r="AC6101" i="52"/>
  <c r="AD6101" i="52" s="1"/>
  <c r="AE6101" i="52" s="1"/>
  <c r="AC6099" i="52"/>
  <c r="AD6099" i="52" s="1"/>
  <c r="AE6099" i="52" s="1"/>
  <c r="AC6094" i="52"/>
  <c r="AD6094" i="52" s="1"/>
  <c r="AE6094" i="52" s="1"/>
  <c r="AC3312" i="52"/>
  <c r="AD3312" i="52" s="1"/>
  <c r="AE3312" i="52" s="1"/>
  <c r="AC3308" i="52"/>
  <c r="AD3308" i="52" s="1"/>
  <c r="AE3308" i="52" s="1"/>
  <c r="AC5669" i="52"/>
  <c r="AD5669" i="52" s="1"/>
  <c r="AE5669" i="52" s="1"/>
  <c r="AC3381" i="52"/>
  <c r="AD3381" i="52" s="1"/>
  <c r="AE3381" i="52" s="1"/>
  <c r="AC3387" i="52"/>
  <c r="AD3387" i="52" s="1"/>
  <c r="AE3387" i="52" s="1"/>
  <c r="AC3390" i="52"/>
  <c r="AD3390" i="52" s="1"/>
  <c r="AE3390" i="52" s="1"/>
  <c r="AC3382" i="52"/>
  <c r="AD3382" i="52" s="1"/>
  <c r="AE3382" i="52" s="1"/>
  <c r="AC3495" i="52"/>
  <c r="AD3495" i="52" s="1"/>
  <c r="AE3495" i="52" s="1"/>
  <c r="AC3467" i="52"/>
  <c r="AD3467" i="52" s="1"/>
  <c r="AE3467" i="52" s="1"/>
  <c r="AC3472" i="52"/>
  <c r="AD3472" i="52" s="1"/>
  <c r="AE3472" i="52" s="1"/>
  <c r="AC3491" i="52"/>
  <c r="AD3491" i="52" s="1"/>
  <c r="AE3491" i="52" s="1"/>
  <c r="AC3501" i="52"/>
  <c r="AD3501" i="52" s="1"/>
  <c r="AE3501" i="52" s="1"/>
  <c r="AC3465" i="52"/>
  <c r="AD3465" i="52" s="1"/>
  <c r="AE3465" i="52" s="1"/>
  <c r="AC3496" i="52"/>
  <c r="AD3496" i="52" s="1"/>
  <c r="AE3496" i="52" s="1"/>
  <c r="AC3503" i="52"/>
  <c r="AD3503" i="52" s="1"/>
  <c r="AE3503" i="52" s="1"/>
  <c r="AC3483" i="52"/>
  <c r="AD3483" i="52" s="1"/>
  <c r="AE3483" i="52" s="1"/>
  <c r="AC3466" i="52"/>
  <c r="AD3466" i="52" s="1"/>
  <c r="AE3466" i="52" s="1"/>
  <c r="AC4771" i="52"/>
  <c r="AD4771" i="52" s="1"/>
  <c r="AE4771" i="52" s="1"/>
  <c r="AC4774" i="52"/>
  <c r="AD4774" i="52" s="1"/>
  <c r="AE4774" i="52" s="1"/>
  <c r="AC4770" i="52"/>
  <c r="AD4770" i="52" s="1"/>
  <c r="AE4770" i="52" s="1"/>
  <c r="AC598" i="52"/>
  <c r="AD598" i="52" s="1"/>
  <c r="AE598" i="52" s="1"/>
  <c r="AC217" i="52"/>
  <c r="AD217" i="52" s="1"/>
  <c r="AE217" i="52" s="1"/>
  <c r="AC214" i="52"/>
  <c r="AD214" i="52" s="1"/>
  <c r="AE214" i="52" s="1"/>
  <c r="AC210" i="52"/>
  <c r="AD210" i="52" s="1"/>
  <c r="AE210" i="52" s="1"/>
  <c r="AC206" i="52"/>
  <c r="AD206" i="52" s="1"/>
  <c r="AE206" i="52" s="1"/>
  <c r="AC489" i="52"/>
  <c r="AD489" i="52" s="1"/>
  <c r="AE489" i="52" s="1"/>
  <c r="AC480" i="52"/>
  <c r="AD480" i="52" s="1"/>
  <c r="AE480" i="52" s="1"/>
  <c r="AC483" i="52"/>
  <c r="AD483" i="52" s="1"/>
  <c r="AE483" i="52" s="1"/>
  <c r="AC102" i="52"/>
  <c r="AD102" i="52" s="1"/>
  <c r="AE102" i="52" s="1"/>
  <c r="AC242" i="52"/>
  <c r="AD242" i="52" s="1"/>
  <c r="AE242" i="52" s="1"/>
  <c r="AC243" i="52"/>
  <c r="AD243" i="52" s="1"/>
  <c r="AE243" i="52" s="1"/>
  <c r="AC314" i="52"/>
  <c r="AD314" i="52" s="1"/>
  <c r="AE314" i="52" s="1"/>
  <c r="AC308" i="52"/>
  <c r="AD308" i="52" s="1"/>
  <c r="AE308" i="52" s="1"/>
  <c r="AC303" i="52"/>
  <c r="AD303" i="52" s="1"/>
  <c r="AE303" i="52" s="1"/>
  <c r="AC296" i="52"/>
  <c r="AD296" i="52" s="1"/>
  <c r="AE296" i="52" s="1"/>
  <c r="AC305" i="52"/>
  <c r="AD305" i="52" s="1"/>
  <c r="AE305" i="52" s="1"/>
  <c r="AC2350" i="52"/>
  <c r="AD2350" i="52" s="1"/>
  <c r="AE2350" i="52" s="1"/>
  <c r="AC6096" i="52"/>
  <c r="AD6096" i="52" s="1"/>
  <c r="AE6096" i="52" s="1"/>
  <c r="AC6104" i="52"/>
  <c r="AD6104" i="52" s="1"/>
  <c r="AE6104" i="52" s="1"/>
  <c r="AC6100" i="52"/>
  <c r="AD6100" i="52" s="1"/>
  <c r="AE6100" i="52" s="1"/>
  <c r="AC6098" i="52"/>
  <c r="AD6098" i="52" s="1"/>
  <c r="AE6098" i="52" s="1"/>
  <c r="AC6092" i="52"/>
  <c r="AD6092" i="52" s="1"/>
  <c r="AE6092" i="52" s="1"/>
  <c r="AC3311" i="52"/>
  <c r="AD3311" i="52" s="1"/>
  <c r="AE3311" i="52" s="1"/>
  <c r="AC3310" i="52"/>
  <c r="AD3310" i="52" s="1"/>
  <c r="AE3310" i="52" s="1"/>
  <c r="AC5668" i="52"/>
  <c r="AD5668" i="52" s="1"/>
  <c r="AE5668" i="52" s="1"/>
  <c r="AC5667" i="52"/>
  <c r="AD5667" i="52" s="1"/>
  <c r="AE5667" i="52" s="1"/>
  <c r="AC3392" i="52"/>
  <c r="AD3392" i="52" s="1"/>
  <c r="AE3392" i="52" s="1"/>
  <c r="AC3385" i="52"/>
  <c r="AD3385" i="52" s="1"/>
  <c r="AE3385" i="52" s="1"/>
  <c r="AC3393" i="52"/>
  <c r="AD3393" i="52" s="1"/>
  <c r="AE3393" i="52" s="1"/>
  <c r="AC3380" i="52"/>
  <c r="AD3380" i="52" s="1"/>
  <c r="AE3380" i="52" s="1"/>
  <c r="AC3488" i="52"/>
  <c r="AD3488" i="52" s="1"/>
  <c r="AE3488" i="52" s="1"/>
  <c r="AC3480" i="52"/>
  <c r="AD3480" i="52" s="1"/>
  <c r="AE3480" i="52" s="1"/>
  <c r="AC3473" i="52"/>
  <c r="AD3473" i="52" s="1"/>
  <c r="AE3473" i="52" s="1"/>
  <c r="AC3482" i="52"/>
  <c r="AD3482" i="52" s="1"/>
  <c r="AE3482" i="52" s="1"/>
  <c r="AC3485" i="52"/>
  <c r="AD3485" i="52" s="1"/>
  <c r="AE3485" i="52" s="1"/>
  <c r="AC3492" i="52"/>
  <c r="AD3492" i="52" s="1"/>
  <c r="AE3492" i="52" s="1"/>
  <c r="AC3481" i="52"/>
  <c r="AD3481" i="52" s="1"/>
  <c r="AE3481" i="52" s="1"/>
  <c r="AC3499" i="52"/>
  <c r="AD3499" i="52" s="1"/>
  <c r="AE3499" i="52" s="1"/>
  <c r="AC3471" i="52"/>
  <c r="AD3471" i="52" s="1"/>
  <c r="AE3471" i="52" s="1"/>
  <c r="AC4769" i="52"/>
  <c r="AD4769" i="52" s="1"/>
  <c r="AE4769" i="52" s="1"/>
  <c r="AC4775" i="52"/>
  <c r="AD4775" i="52" s="1"/>
  <c r="AE4775" i="52" s="1"/>
  <c r="AC4768" i="52"/>
  <c r="AD4768" i="52" s="1"/>
  <c r="AE4768" i="52" s="1"/>
  <c r="AC6079" i="52"/>
  <c r="AD6079" i="52" s="1"/>
  <c r="AE6079" i="52" s="1"/>
  <c r="AC6061" i="52"/>
  <c r="AD6061" i="52" s="1"/>
  <c r="AE6061" i="52" s="1"/>
  <c r="AC6072" i="52"/>
  <c r="AD6072" i="52" s="1"/>
  <c r="AE6072" i="52" s="1"/>
  <c r="AC6066" i="52"/>
  <c r="AD6066" i="52" s="1"/>
  <c r="AE6066" i="52" s="1"/>
  <c r="AC6076" i="52"/>
  <c r="AD6076" i="52" s="1"/>
  <c r="AE6076" i="52" s="1"/>
  <c r="AC7020" i="52"/>
  <c r="AD7020" i="52" s="1"/>
  <c r="AE7020" i="52" s="1"/>
  <c r="AC7001" i="52"/>
  <c r="AD7001" i="52" s="1"/>
  <c r="AE7001" i="52" s="1"/>
  <c r="AC7016" i="52"/>
  <c r="AD7016" i="52" s="1"/>
  <c r="AE7016" i="52" s="1"/>
  <c r="AC7013" i="52"/>
  <c r="AD7013" i="52" s="1"/>
  <c r="AE7013" i="52" s="1"/>
  <c r="AC7008" i="52"/>
  <c r="AD7008" i="52" s="1"/>
  <c r="AE7008" i="52" s="1"/>
  <c r="AC7003" i="52"/>
  <c r="AD7003" i="52" s="1"/>
  <c r="AE7003" i="52" s="1"/>
  <c r="AC6966" i="52"/>
  <c r="AD6966" i="52" s="1"/>
  <c r="AE6966" i="52" s="1"/>
  <c r="AC6962" i="52"/>
  <c r="AD6962" i="52" s="1"/>
  <c r="AE6962" i="52" s="1"/>
  <c r="AC6958" i="52"/>
  <c r="AD6958" i="52" s="1"/>
  <c r="AE6958" i="52" s="1"/>
  <c r="AC4162" i="52"/>
  <c r="AD4162" i="52" s="1"/>
  <c r="AE4162" i="52" s="1"/>
  <c r="AC4147" i="52"/>
  <c r="AD4147" i="52" s="1"/>
  <c r="AE4147" i="52" s="1"/>
  <c r="AC4132" i="52"/>
  <c r="AD4132" i="52" s="1"/>
  <c r="AE4132" i="52" s="1"/>
  <c r="AC4155" i="52"/>
  <c r="AD4155" i="52" s="1"/>
  <c r="AE4155" i="52" s="1"/>
  <c r="AC4146" i="52"/>
  <c r="AD4146" i="52" s="1"/>
  <c r="AE4146" i="52" s="1"/>
  <c r="AC4136" i="52"/>
  <c r="AD4136" i="52" s="1"/>
  <c r="AE4136" i="52" s="1"/>
  <c r="AC4157" i="52"/>
  <c r="AD4157" i="52" s="1"/>
  <c r="AE4157" i="52" s="1"/>
  <c r="AC4139" i="52"/>
  <c r="AD4139" i="52" s="1"/>
  <c r="AE4139" i="52" s="1"/>
  <c r="AC4133" i="52"/>
  <c r="AD4133" i="52" s="1"/>
  <c r="AE4133" i="52" s="1"/>
  <c r="AC3806" i="52"/>
  <c r="AD3806" i="52" s="1"/>
  <c r="AE3806" i="52" s="1"/>
  <c r="AC3812" i="52"/>
  <c r="AD3812" i="52" s="1"/>
  <c r="AE3812" i="52" s="1"/>
  <c r="AC3839" i="52"/>
  <c r="AD3839" i="52" s="1"/>
  <c r="AE3839" i="52" s="1"/>
  <c r="AC3813" i="52"/>
  <c r="AD3813" i="52" s="1"/>
  <c r="AE3813" i="52" s="1"/>
  <c r="AC3833" i="52"/>
  <c r="AD3833" i="52" s="1"/>
  <c r="AE3833" i="52" s="1"/>
  <c r="AC3821" i="52"/>
  <c r="AD3821" i="52" s="1"/>
  <c r="AE3821" i="52" s="1"/>
  <c r="AC3792" i="52"/>
  <c r="AD3792" i="52" s="1"/>
  <c r="AE3792" i="52" s="1"/>
  <c r="AC3817" i="52"/>
  <c r="AD3817" i="52" s="1"/>
  <c r="AE3817" i="52" s="1"/>
  <c r="AC3800" i="52"/>
  <c r="AD3800" i="52" s="1"/>
  <c r="AE3800" i="52" s="1"/>
  <c r="AC3841" i="52"/>
  <c r="AD3841" i="52" s="1"/>
  <c r="AE3841" i="52" s="1"/>
  <c r="AC3811" i="52"/>
  <c r="AD3811" i="52" s="1"/>
  <c r="AE3811" i="52" s="1"/>
  <c r="AC3798" i="52"/>
  <c r="AD3798" i="52" s="1"/>
  <c r="AE3798" i="52" s="1"/>
  <c r="AC3832" i="52"/>
  <c r="AD3832" i="52" s="1"/>
  <c r="AE3832" i="52" s="1"/>
  <c r="AC3793" i="52"/>
  <c r="AD3793" i="52" s="1"/>
  <c r="AE3793" i="52" s="1"/>
  <c r="AC3795" i="52"/>
  <c r="AD3795" i="52" s="1"/>
  <c r="AE3795" i="52" s="1"/>
  <c r="AC3890" i="52"/>
  <c r="AD3890" i="52" s="1"/>
  <c r="AE3890" i="52" s="1"/>
  <c r="AC3905" i="52"/>
  <c r="AD3905" i="52" s="1"/>
  <c r="AE3905" i="52" s="1"/>
  <c r="AC3906" i="52"/>
  <c r="AD3906" i="52" s="1"/>
  <c r="AE3906" i="52" s="1"/>
  <c r="AC3886" i="52"/>
  <c r="AD3886" i="52" s="1"/>
  <c r="AE3886" i="52" s="1"/>
  <c r="AC3902" i="52"/>
  <c r="AD3902" i="52" s="1"/>
  <c r="AE3902" i="52" s="1"/>
  <c r="AC3885" i="52"/>
  <c r="AD3885" i="52" s="1"/>
  <c r="AE3885" i="52" s="1"/>
  <c r="AC323" i="52"/>
  <c r="AD323" i="52" s="1"/>
  <c r="AE323" i="52" s="1"/>
  <c r="AC318" i="52"/>
  <c r="AD318" i="52" s="1"/>
  <c r="AE318" i="52" s="1"/>
  <c r="AC321" i="52"/>
  <c r="AD321" i="52" s="1"/>
  <c r="AE321" i="52" s="1"/>
  <c r="AC319" i="52"/>
  <c r="AD319" i="52" s="1"/>
  <c r="AE319" i="52" s="1"/>
  <c r="AC326" i="52"/>
  <c r="AD326" i="52" s="1"/>
  <c r="AE326" i="52" s="1"/>
  <c r="AC317" i="52"/>
  <c r="AD317" i="52" s="1"/>
  <c r="AE317" i="52" s="1"/>
  <c r="A317" i="52"/>
  <c r="AC3879" i="52"/>
  <c r="AD3879" i="52" s="1"/>
  <c r="AE3879" i="52" s="1"/>
  <c r="AC325" i="52"/>
  <c r="AD325" i="52" s="1"/>
  <c r="AE325" i="52" s="1"/>
  <c r="AC322" i="52"/>
  <c r="AD322" i="52" s="1"/>
  <c r="AE322" i="52" s="1"/>
  <c r="AC324" i="52"/>
  <c r="AD324" i="52" s="1"/>
  <c r="AE324" i="52" s="1"/>
  <c r="AC320" i="52"/>
  <c r="AD320" i="52" s="1"/>
  <c r="AE320" i="52" s="1"/>
  <c r="AC3881" i="52"/>
  <c r="AD3881" i="52" s="1"/>
  <c r="AE3881" i="52" s="1"/>
  <c r="AC3884" i="52"/>
  <c r="AD3884" i="52" s="1"/>
  <c r="AE3884" i="52" s="1"/>
  <c r="AC3883" i="52"/>
  <c r="AD3883" i="52" s="1"/>
  <c r="AE3883" i="52" s="1"/>
  <c r="AC3882" i="52"/>
  <c r="AD3882" i="52" s="1"/>
  <c r="AE3882" i="52" s="1"/>
  <c r="AC3880" i="52"/>
  <c r="AD3880" i="52" s="1"/>
  <c r="AE3880" i="52" s="1"/>
  <c r="B20" i="49"/>
  <c r="AG297" i="44"/>
  <c r="O297" i="44"/>
  <c r="N297" i="44"/>
  <c r="M297" i="44"/>
  <c r="L297" i="44"/>
  <c r="F297" i="44"/>
  <c r="E297" i="44"/>
  <c r="D297" i="44"/>
  <c r="C297" i="44"/>
  <c r="AG296" i="44"/>
  <c r="O296" i="44"/>
  <c r="N296" i="44"/>
  <c r="M296" i="44"/>
  <c r="L296" i="44"/>
  <c r="F296" i="44"/>
  <c r="E296" i="44"/>
  <c r="D296" i="44"/>
  <c r="C296" i="44"/>
  <c r="AG295" i="44"/>
  <c r="O295" i="44"/>
  <c r="N295" i="44"/>
  <c r="M295" i="44"/>
  <c r="L295" i="44"/>
  <c r="F295" i="44"/>
  <c r="E295" i="44"/>
  <c r="D295" i="44"/>
  <c r="C295" i="44"/>
  <c r="AG294" i="44"/>
  <c r="O294" i="44"/>
  <c r="N294" i="44"/>
  <c r="M294" i="44"/>
  <c r="L294" i="44"/>
  <c r="F294" i="44"/>
  <c r="E294" i="44"/>
  <c r="D294" i="44"/>
  <c r="C294" i="44"/>
  <c r="AG293" i="44"/>
  <c r="O293" i="44"/>
  <c r="N293" i="44"/>
  <c r="M293" i="44"/>
  <c r="L293" i="44"/>
  <c r="F293" i="44"/>
  <c r="E293" i="44"/>
  <c r="D293" i="44"/>
  <c r="C293" i="44"/>
  <c r="AG292" i="44"/>
  <c r="O292" i="44"/>
  <c r="N292" i="44"/>
  <c r="M292" i="44"/>
  <c r="L292" i="44"/>
  <c r="F292" i="44"/>
  <c r="E292" i="44"/>
  <c r="D292" i="44"/>
  <c r="C292" i="44"/>
  <c r="AG291" i="44"/>
  <c r="O291" i="44"/>
  <c r="N291" i="44"/>
  <c r="M291" i="44"/>
  <c r="L291" i="44"/>
  <c r="F291" i="44"/>
  <c r="E291" i="44"/>
  <c r="D291" i="44"/>
  <c r="C291" i="44"/>
  <c r="AG290" i="44"/>
  <c r="O290" i="44"/>
  <c r="N290" i="44"/>
  <c r="M290" i="44"/>
  <c r="L290" i="44"/>
  <c r="F290" i="44"/>
  <c r="E290" i="44"/>
  <c r="D290" i="44"/>
  <c r="C290" i="44"/>
  <c r="AG289" i="44"/>
  <c r="O289" i="44"/>
  <c r="N289" i="44"/>
  <c r="M289" i="44"/>
  <c r="L289" i="44"/>
  <c r="F289" i="44"/>
  <c r="E289" i="44"/>
  <c r="D289" i="44"/>
  <c r="C289" i="44"/>
  <c r="AG288" i="44"/>
  <c r="O288" i="44"/>
  <c r="N288" i="44"/>
  <c r="M288" i="44"/>
  <c r="L288" i="44"/>
  <c r="F288" i="44"/>
  <c r="E288" i="44"/>
  <c r="D288" i="44"/>
  <c r="C288" i="44"/>
  <c r="AG287" i="44"/>
  <c r="O287" i="44"/>
  <c r="N287" i="44"/>
  <c r="M287" i="44"/>
  <c r="L287" i="44"/>
  <c r="F287" i="44"/>
  <c r="E287" i="44"/>
  <c r="D287" i="44"/>
  <c r="C287" i="44"/>
  <c r="AG286" i="44"/>
  <c r="O286" i="44"/>
  <c r="N286" i="44"/>
  <c r="M286" i="44"/>
  <c r="L286" i="44"/>
  <c r="F286" i="44"/>
  <c r="E286" i="44"/>
  <c r="D286" i="44"/>
  <c r="C286" i="44"/>
  <c r="AG285" i="44"/>
  <c r="O285" i="44"/>
  <c r="N285" i="44"/>
  <c r="M285" i="44"/>
  <c r="L285" i="44"/>
  <c r="F285" i="44"/>
  <c r="E285" i="44"/>
  <c r="D285" i="44"/>
  <c r="C285" i="44"/>
  <c r="AG284" i="44"/>
  <c r="O284" i="44"/>
  <c r="N284" i="44"/>
  <c r="M284" i="44"/>
  <c r="L284" i="44"/>
  <c r="F284" i="44"/>
  <c r="E284" i="44"/>
  <c r="D284" i="44"/>
  <c r="C284" i="44"/>
  <c r="AG283" i="44"/>
  <c r="O283" i="44"/>
  <c r="N283" i="44"/>
  <c r="M283" i="44"/>
  <c r="L283" i="44"/>
  <c r="F283" i="44"/>
  <c r="E283" i="44"/>
  <c r="D283" i="44"/>
  <c r="C283" i="44"/>
  <c r="AG282" i="44"/>
  <c r="O282" i="44"/>
  <c r="N282" i="44"/>
  <c r="M282" i="44"/>
  <c r="L282" i="44"/>
  <c r="F282" i="44"/>
  <c r="E282" i="44"/>
  <c r="D282" i="44"/>
  <c r="C282" i="44"/>
  <c r="AG281" i="44"/>
  <c r="O281" i="44"/>
  <c r="N281" i="44"/>
  <c r="M281" i="44"/>
  <c r="L281" i="44"/>
  <c r="F281" i="44"/>
  <c r="E281" i="44"/>
  <c r="D281" i="44"/>
  <c r="C281" i="44"/>
  <c r="AG280" i="44"/>
  <c r="O280" i="44"/>
  <c r="N280" i="44"/>
  <c r="M280" i="44"/>
  <c r="L280" i="44"/>
  <c r="F280" i="44"/>
  <c r="E280" i="44"/>
  <c r="D280" i="44"/>
  <c r="C280" i="44"/>
  <c r="AG279" i="44"/>
  <c r="O279" i="44"/>
  <c r="N279" i="44"/>
  <c r="M279" i="44"/>
  <c r="L279" i="44"/>
  <c r="F279" i="44"/>
  <c r="E279" i="44"/>
  <c r="D279" i="44"/>
  <c r="C279" i="44"/>
  <c r="AG278" i="44"/>
  <c r="O278" i="44"/>
  <c r="N278" i="44"/>
  <c r="M278" i="44"/>
  <c r="L278" i="44"/>
  <c r="F278" i="44"/>
  <c r="E278" i="44"/>
  <c r="D278" i="44"/>
  <c r="C278" i="44"/>
  <c r="AG277" i="44"/>
  <c r="O277" i="44"/>
  <c r="N277" i="44"/>
  <c r="M277" i="44"/>
  <c r="L277" i="44"/>
  <c r="F277" i="44"/>
  <c r="E277" i="44"/>
  <c r="D277" i="44"/>
  <c r="C277" i="44"/>
  <c r="AG276" i="44"/>
  <c r="O276" i="44"/>
  <c r="N276" i="44"/>
  <c r="M276" i="44"/>
  <c r="L276" i="44"/>
  <c r="F276" i="44"/>
  <c r="E276" i="44"/>
  <c r="D276" i="44"/>
  <c r="C276" i="44"/>
  <c r="AG275" i="44"/>
  <c r="O275" i="44"/>
  <c r="N275" i="44"/>
  <c r="M275" i="44"/>
  <c r="L275" i="44"/>
  <c r="F275" i="44"/>
  <c r="E275" i="44"/>
  <c r="D275" i="44"/>
  <c r="C275" i="44"/>
  <c r="AG274" i="44"/>
  <c r="O274" i="44"/>
  <c r="N274" i="44"/>
  <c r="M274" i="44"/>
  <c r="L274" i="44"/>
  <c r="F274" i="44"/>
  <c r="E274" i="44"/>
  <c r="D274" i="44"/>
  <c r="C274" i="44"/>
  <c r="AG273" i="44"/>
  <c r="O273" i="44"/>
  <c r="N273" i="44"/>
  <c r="M273" i="44"/>
  <c r="L273" i="44"/>
  <c r="F273" i="44"/>
  <c r="E273" i="44"/>
  <c r="D273" i="44"/>
  <c r="C273" i="44"/>
  <c r="AG272" i="44"/>
  <c r="O272" i="44"/>
  <c r="N272" i="44"/>
  <c r="M272" i="44"/>
  <c r="L272" i="44"/>
  <c r="F272" i="44"/>
  <c r="E272" i="44"/>
  <c r="D272" i="44"/>
  <c r="C272" i="44"/>
  <c r="AG271" i="44"/>
  <c r="O271" i="44"/>
  <c r="N271" i="44"/>
  <c r="M271" i="44"/>
  <c r="L271" i="44"/>
  <c r="F271" i="44"/>
  <c r="E271" i="44"/>
  <c r="D271" i="44"/>
  <c r="C271" i="44"/>
  <c r="AG270" i="44"/>
  <c r="O270" i="44"/>
  <c r="N270" i="44"/>
  <c r="M270" i="44"/>
  <c r="L270" i="44"/>
  <c r="F270" i="44"/>
  <c r="E270" i="44"/>
  <c r="D270" i="44"/>
  <c r="C270" i="44"/>
  <c r="AG269" i="44"/>
  <c r="O269" i="44"/>
  <c r="N269" i="44"/>
  <c r="M269" i="44"/>
  <c r="L269" i="44"/>
  <c r="F269" i="44"/>
  <c r="E269" i="44"/>
  <c r="D269" i="44"/>
  <c r="C269" i="44"/>
  <c r="AG268" i="44"/>
  <c r="O268" i="44"/>
  <c r="N268" i="44"/>
  <c r="M268" i="44"/>
  <c r="L268" i="44"/>
  <c r="F268" i="44"/>
  <c r="E268" i="44"/>
  <c r="D268" i="44"/>
  <c r="C268" i="44"/>
  <c r="AG267" i="44"/>
  <c r="O267" i="44"/>
  <c r="N267" i="44"/>
  <c r="M267" i="44"/>
  <c r="L267" i="44"/>
  <c r="F267" i="44"/>
  <c r="E267" i="44"/>
  <c r="D267" i="44"/>
  <c r="C267" i="44"/>
  <c r="AG266" i="44"/>
  <c r="O266" i="44"/>
  <c r="N266" i="44"/>
  <c r="M266" i="44"/>
  <c r="L266" i="44"/>
  <c r="F266" i="44"/>
  <c r="E266" i="44"/>
  <c r="D266" i="44"/>
  <c r="C266" i="44"/>
  <c r="AG265" i="44"/>
  <c r="O265" i="44"/>
  <c r="N265" i="44"/>
  <c r="M265" i="44"/>
  <c r="L265" i="44"/>
  <c r="F265" i="44"/>
  <c r="E265" i="44"/>
  <c r="D265" i="44"/>
  <c r="C265" i="44"/>
  <c r="AG264" i="44"/>
  <c r="O264" i="44"/>
  <c r="N264" i="44"/>
  <c r="M264" i="44"/>
  <c r="L264" i="44"/>
  <c r="F264" i="44"/>
  <c r="E264" i="44"/>
  <c r="D264" i="44"/>
  <c r="C264" i="44"/>
  <c r="AG263" i="44"/>
  <c r="O263" i="44"/>
  <c r="N263" i="44"/>
  <c r="M263" i="44"/>
  <c r="L263" i="44"/>
  <c r="F263" i="44"/>
  <c r="E263" i="44"/>
  <c r="D263" i="44"/>
  <c r="C263" i="44"/>
  <c r="AG262" i="44"/>
  <c r="O262" i="44"/>
  <c r="N262" i="44"/>
  <c r="M262" i="44"/>
  <c r="L262" i="44"/>
  <c r="F262" i="44"/>
  <c r="E262" i="44"/>
  <c r="D262" i="44"/>
  <c r="C262" i="44"/>
  <c r="AG261" i="44"/>
  <c r="O261" i="44"/>
  <c r="N261" i="44"/>
  <c r="M261" i="44"/>
  <c r="L261" i="44"/>
  <c r="F261" i="44"/>
  <c r="E261" i="44"/>
  <c r="D261" i="44"/>
  <c r="C261" i="44"/>
  <c r="AG260" i="44"/>
  <c r="O260" i="44"/>
  <c r="N260" i="44"/>
  <c r="M260" i="44"/>
  <c r="L260" i="44"/>
  <c r="F260" i="44"/>
  <c r="E260" i="44"/>
  <c r="D260" i="44"/>
  <c r="C260" i="44"/>
  <c r="AG259" i="44"/>
  <c r="O259" i="44"/>
  <c r="N259" i="44"/>
  <c r="M259" i="44"/>
  <c r="L259" i="44"/>
  <c r="F259" i="44"/>
  <c r="E259" i="44"/>
  <c r="D259" i="44"/>
  <c r="C259" i="44"/>
  <c r="AG258" i="44"/>
  <c r="O258" i="44"/>
  <c r="N258" i="44"/>
  <c r="M258" i="44"/>
  <c r="L258" i="44"/>
  <c r="F258" i="44"/>
  <c r="E258" i="44"/>
  <c r="D258" i="44"/>
  <c r="C258" i="44"/>
  <c r="AG257" i="44"/>
  <c r="O257" i="44"/>
  <c r="N257" i="44"/>
  <c r="M257" i="44"/>
  <c r="L257" i="44"/>
  <c r="F257" i="44"/>
  <c r="E257" i="44"/>
  <c r="D257" i="44"/>
  <c r="C257" i="44"/>
  <c r="AG256" i="44"/>
  <c r="O256" i="44"/>
  <c r="N256" i="44"/>
  <c r="M256" i="44"/>
  <c r="L256" i="44"/>
  <c r="F256" i="44"/>
  <c r="E256" i="44"/>
  <c r="D256" i="44"/>
  <c r="C256" i="44"/>
  <c r="AG255" i="44"/>
  <c r="O255" i="44"/>
  <c r="N255" i="44"/>
  <c r="M255" i="44"/>
  <c r="L255" i="44"/>
  <c r="F255" i="44"/>
  <c r="E255" i="44"/>
  <c r="D255" i="44"/>
  <c r="C255" i="44"/>
  <c r="AG254" i="44"/>
  <c r="O254" i="44"/>
  <c r="N254" i="44"/>
  <c r="M254" i="44"/>
  <c r="L254" i="44"/>
  <c r="F254" i="44"/>
  <c r="E254" i="44"/>
  <c r="D254" i="44"/>
  <c r="C254" i="44"/>
  <c r="AG253" i="44"/>
  <c r="O253" i="44"/>
  <c r="N253" i="44"/>
  <c r="M253" i="44"/>
  <c r="L253" i="44"/>
  <c r="F253" i="44"/>
  <c r="E253" i="44"/>
  <c r="D253" i="44"/>
  <c r="C253" i="44"/>
  <c r="AG252" i="44"/>
  <c r="O252" i="44"/>
  <c r="N252" i="44"/>
  <c r="M252" i="44"/>
  <c r="L252" i="44"/>
  <c r="F252" i="44"/>
  <c r="E252" i="44"/>
  <c r="D252" i="44"/>
  <c r="C252" i="44"/>
  <c r="AG251" i="44"/>
  <c r="O251" i="44"/>
  <c r="N251" i="44"/>
  <c r="M251" i="44"/>
  <c r="L251" i="44"/>
  <c r="F251" i="44"/>
  <c r="E251" i="44"/>
  <c r="D251" i="44"/>
  <c r="C251" i="44"/>
  <c r="AG250" i="44"/>
  <c r="O250" i="44"/>
  <c r="N250" i="44"/>
  <c r="M250" i="44"/>
  <c r="L250" i="44"/>
  <c r="F250" i="44"/>
  <c r="E250" i="44"/>
  <c r="D250" i="44"/>
  <c r="C250" i="44"/>
  <c r="AG249" i="44"/>
  <c r="O249" i="44"/>
  <c r="N249" i="44"/>
  <c r="M249" i="44"/>
  <c r="L249" i="44"/>
  <c r="F249" i="44"/>
  <c r="E249" i="44"/>
  <c r="D249" i="44"/>
  <c r="C249" i="44"/>
  <c r="AG248" i="44"/>
  <c r="O248" i="44"/>
  <c r="N248" i="44"/>
  <c r="M248" i="44"/>
  <c r="L248" i="44"/>
  <c r="F248" i="44"/>
  <c r="E248" i="44"/>
  <c r="D248" i="44"/>
  <c r="C248" i="44"/>
  <c r="AG247" i="44"/>
  <c r="O247" i="44"/>
  <c r="N247" i="44"/>
  <c r="M247" i="44"/>
  <c r="L247" i="44"/>
  <c r="F247" i="44"/>
  <c r="E247" i="44"/>
  <c r="D247" i="44"/>
  <c r="C247" i="44"/>
  <c r="AG246" i="44"/>
  <c r="O246" i="44"/>
  <c r="N246" i="44"/>
  <c r="M246" i="44"/>
  <c r="L246" i="44"/>
  <c r="F246" i="44"/>
  <c r="E246" i="44"/>
  <c r="D246" i="44"/>
  <c r="C246" i="44"/>
  <c r="AG245" i="44"/>
  <c r="O245" i="44"/>
  <c r="N245" i="44"/>
  <c r="M245" i="44"/>
  <c r="L245" i="44"/>
  <c r="F245" i="44"/>
  <c r="E245" i="44"/>
  <c r="D245" i="44"/>
  <c r="C245" i="44"/>
  <c r="AG244" i="44"/>
  <c r="O244" i="44"/>
  <c r="N244" i="44"/>
  <c r="M244" i="44"/>
  <c r="L244" i="44"/>
  <c r="F244" i="44"/>
  <c r="E244" i="44"/>
  <c r="D244" i="44"/>
  <c r="C244" i="44"/>
  <c r="AG243" i="44"/>
  <c r="O243" i="44"/>
  <c r="N243" i="44"/>
  <c r="M243" i="44"/>
  <c r="L243" i="44"/>
  <c r="F243" i="44"/>
  <c r="E243" i="44"/>
  <c r="D243" i="44"/>
  <c r="C243" i="44"/>
  <c r="AG242" i="44"/>
  <c r="O242" i="44"/>
  <c r="N242" i="44"/>
  <c r="M242" i="44"/>
  <c r="L242" i="44"/>
  <c r="F242" i="44"/>
  <c r="E242" i="44"/>
  <c r="D242" i="44"/>
  <c r="C242" i="44"/>
  <c r="AG241" i="44"/>
  <c r="O241" i="44"/>
  <c r="N241" i="44"/>
  <c r="M241" i="44"/>
  <c r="L241" i="44"/>
  <c r="F241" i="44"/>
  <c r="E241" i="44"/>
  <c r="D241" i="44"/>
  <c r="C241" i="44"/>
  <c r="AG240" i="44"/>
  <c r="O240" i="44"/>
  <c r="N240" i="44"/>
  <c r="M240" i="44"/>
  <c r="L240" i="44"/>
  <c r="F240" i="44"/>
  <c r="E240" i="44"/>
  <c r="D240" i="44"/>
  <c r="C240" i="44"/>
  <c r="AG239" i="44"/>
  <c r="O239" i="44"/>
  <c r="N239" i="44"/>
  <c r="M239" i="44"/>
  <c r="L239" i="44"/>
  <c r="F239" i="44"/>
  <c r="E239" i="44"/>
  <c r="D239" i="44"/>
  <c r="C239" i="44"/>
  <c r="AG238" i="44"/>
  <c r="O238" i="44"/>
  <c r="N238" i="44"/>
  <c r="M238" i="44"/>
  <c r="L238" i="44"/>
  <c r="F238" i="44"/>
  <c r="E238" i="44"/>
  <c r="D238" i="44"/>
  <c r="C238" i="44"/>
  <c r="AG237" i="44"/>
  <c r="O237" i="44"/>
  <c r="N237" i="44"/>
  <c r="M237" i="44"/>
  <c r="L237" i="44"/>
  <c r="F237" i="44"/>
  <c r="E237" i="44"/>
  <c r="D237" i="44"/>
  <c r="C237" i="44"/>
  <c r="AG236" i="44"/>
  <c r="O236" i="44"/>
  <c r="N236" i="44"/>
  <c r="M236" i="44"/>
  <c r="L236" i="44"/>
  <c r="F236" i="44"/>
  <c r="E236" i="44"/>
  <c r="D236" i="44"/>
  <c r="C236" i="44"/>
  <c r="AG235" i="44"/>
  <c r="O235" i="44"/>
  <c r="N235" i="44"/>
  <c r="M235" i="44"/>
  <c r="L235" i="44"/>
  <c r="F235" i="44"/>
  <c r="E235" i="44"/>
  <c r="D235" i="44"/>
  <c r="C235" i="44"/>
  <c r="AG234" i="44"/>
  <c r="O234" i="44"/>
  <c r="N234" i="44"/>
  <c r="M234" i="44"/>
  <c r="L234" i="44"/>
  <c r="F234" i="44"/>
  <c r="E234" i="44"/>
  <c r="D234" i="44"/>
  <c r="C234" i="44"/>
  <c r="AG233" i="44"/>
  <c r="AE233" i="44"/>
  <c r="O233" i="44"/>
  <c r="N233" i="44"/>
  <c r="M233" i="44"/>
  <c r="L233" i="44"/>
  <c r="F233" i="44"/>
  <c r="E233" i="44"/>
  <c r="D233" i="44"/>
  <c r="C233" i="44"/>
  <c r="AG232" i="44"/>
  <c r="AE232" i="44"/>
  <c r="O232" i="44"/>
  <c r="N232" i="44"/>
  <c r="M232" i="44"/>
  <c r="L232" i="44"/>
  <c r="F232" i="44"/>
  <c r="E232" i="44"/>
  <c r="D232" i="44"/>
  <c r="C232" i="44"/>
  <c r="AG231" i="44"/>
  <c r="AE231" i="44"/>
  <c r="O231" i="44"/>
  <c r="N231" i="44"/>
  <c r="M231" i="44"/>
  <c r="L231" i="44"/>
  <c r="F231" i="44"/>
  <c r="E231" i="44"/>
  <c r="D231" i="44"/>
  <c r="C231" i="44"/>
  <c r="AG230" i="44"/>
  <c r="AE230" i="44"/>
  <c r="O230" i="44"/>
  <c r="N230" i="44"/>
  <c r="M230" i="44"/>
  <c r="L230" i="44"/>
  <c r="F230" i="44"/>
  <c r="E230" i="44"/>
  <c r="D230" i="44"/>
  <c r="C230" i="44"/>
  <c r="AG229" i="44"/>
  <c r="AE229" i="44"/>
  <c r="O229" i="44"/>
  <c r="N229" i="44"/>
  <c r="M229" i="44"/>
  <c r="L229" i="44"/>
  <c r="F229" i="44"/>
  <c r="E229" i="44"/>
  <c r="D229" i="44"/>
  <c r="C229" i="44"/>
  <c r="AG228" i="44"/>
  <c r="AE228" i="44"/>
  <c r="O228" i="44"/>
  <c r="N228" i="44"/>
  <c r="M228" i="44"/>
  <c r="L228" i="44"/>
  <c r="F228" i="44"/>
  <c r="E228" i="44"/>
  <c r="D228" i="44"/>
  <c r="C228" i="44"/>
  <c r="AG227" i="44"/>
  <c r="AE227" i="44"/>
  <c r="O227" i="44"/>
  <c r="N227" i="44"/>
  <c r="M227" i="44"/>
  <c r="L227" i="44"/>
  <c r="F227" i="44"/>
  <c r="E227" i="44"/>
  <c r="D227" i="44"/>
  <c r="C227" i="44"/>
  <c r="AG226" i="44"/>
  <c r="AE226" i="44"/>
  <c r="O226" i="44"/>
  <c r="N226" i="44"/>
  <c r="M226" i="44"/>
  <c r="L226" i="44"/>
  <c r="F226" i="44"/>
  <c r="E226" i="44"/>
  <c r="D226" i="44"/>
  <c r="C226" i="44"/>
  <c r="AG225" i="44"/>
  <c r="AE225" i="44"/>
  <c r="O225" i="44"/>
  <c r="N225" i="44"/>
  <c r="M225" i="44"/>
  <c r="L225" i="44"/>
  <c r="F225" i="44"/>
  <c r="E225" i="44"/>
  <c r="D225" i="44"/>
  <c r="C225" i="44"/>
  <c r="AG224" i="44"/>
  <c r="AE224" i="44"/>
  <c r="O224" i="44"/>
  <c r="N224" i="44"/>
  <c r="M224" i="44"/>
  <c r="L224" i="44"/>
  <c r="F224" i="44"/>
  <c r="E224" i="44"/>
  <c r="D224" i="44"/>
  <c r="C224" i="44"/>
  <c r="AG223" i="44"/>
  <c r="AE223" i="44"/>
  <c r="O223" i="44"/>
  <c r="N223" i="44"/>
  <c r="M223" i="44"/>
  <c r="L223" i="44"/>
  <c r="F223" i="44"/>
  <c r="E223" i="44"/>
  <c r="D223" i="44"/>
  <c r="C223" i="44"/>
  <c r="AG222" i="44"/>
  <c r="AE222" i="44"/>
  <c r="O222" i="44"/>
  <c r="N222" i="44"/>
  <c r="M222" i="44"/>
  <c r="L222" i="44"/>
  <c r="F222" i="44"/>
  <c r="E222" i="44"/>
  <c r="D222" i="44"/>
  <c r="C222" i="44"/>
  <c r="AG221" i="44"/>
  <c r="AE221" i="44"/>
  <c r="O221" i="44"/>
  <c r="N221" i="44"/>
  <c r="M221" i="44"/>
  <c r="L221" i="44"/>
  <c r="F221" i="44"/>
  <c r="E221" i="44"/>
  <c r="D221" i="44"/>
  <c r="C221" i="44"/>
  <c r="AG220" i="44"/>
  <c r="AE220" i="44"/>
  <c r="O220" i="44"/>
  <c r="N220" i="44"/>
  <c r="M220" i="44"/>
  <c r="L220" i="44"/>
  <c r="F220" i="44"/>
  <c r="E220" i="44"/>
  <c r="D220" i="44"/>
  <c r="C220" i="44"/>
  <c r="AG219" i="44"/>
  <c r="AE219" i="44"/>
  <c r="O219" i="44"/>
  <c r="N219" i="44"/>
  <c r="M219" i="44"/>
  <c r="L219" i="44"/>
  <c r="F219" i="44"/>
  <c r="E219" i="44"/>
  <c r="D219" i="44"/>
  <c r="C219" i="44"/>
  <c r="AG218" i="44"/>
  <c r="AE218" i="44"/>
  <c r="O218" i="44"/>
  <c r="N218" i="44"/>
  <c r="M218" i="44"/>
  <c r="L218" i="44"/>
  <c r="F218" i="44"/>
  <c r="E218" i="44"/>
  <c r="D218" i="44"/>
  <c r="C218" i="44"/>
  <c r="AG217" i="44"/>
  <c r="AE217" i="44"/>
  <c r="O217" i="44"/>
  <c r="N217" i="44"/>
  <c r="M217" i="44"/>
  <c r="L217" i="44"/>
  <c r="F217" i="44"/>
  <c r="E217" i="44"/>
  <c r="D217" i="44"/>
  <c r="C217" i="44"/>
  <c r="AG216" i="44"/>
  <c r="AE216" i="44"/>
  <c r="O216" i="44"/>
  <c r="N216" i="44"/>
  <c r="M216" i="44"/>
  <c r="L216" i="44"/>
  <c r="F216" i="44"/>
  <c r="E216" i="44"/>
  <c r="D216" i="44"/>
  <c r="C216" i="44"/>
  <c r="AG215" i="44"/>
  <c r="AE215" i="44"/>
  <c r="O215" i="44"/>
  <c r="N215" i="44"/>
  <c r="M215" i="44"/>
  <c r="L215" i="44"/>
  <c r="F215" i="44"/>
  <c r="E215" i="44"/>
  <c r="D215" i="44"/>
  <c r="C215" i="44"/>
  <c r="AG214" i="44"/>
  <c r="AE214" i="44"/>
  <c r="O214" i="44"/>
  <c r="N214" i="44"/>
  <c r="M214" i="44"/>
  <c r="L214" i="44"/>
  <c r="F214" i="44"/>
  <c r="E214" i="44"/>
  <c r="D214" i="44"/>
  <c r="C214" i="44"/>
  <c r="AG213" i="44"/>
  <c r="AE213" i="44"/>
  <c r="O213" i="44"/>
  <c r="N213" i="44"/>
  <c r="M213" i="44"/>
  <c r="L213" i="44"/>
  <c r="F213" i="44"/>
  <c r="E213" i="44"/>
  <c r="D213" i="44"/>
  <c r="C213" i="44"/>
  <c r="AG212" i="44"/>
  <c r="AE212" i="44"/>
  <c r="O212" i="44"/>
  <c r="N212" i="44"/>
  <c r="M212" i="44"/>
  <c r="L212" i="44"/>
  <c r="F212" i="44"/>
  <c r="E212" i="44"/>
  <c r="D212" i="44"/>
  <c r="C212" i="44"/>
  <c r="AG211" i="44"/>
  <c r="AE211" i="44"/>
  <c r="O211" i="44"/>
  <c r="N211" i="44"/>
  <c r="M211" i="44"/>
  <c r="L211" i="44"/>
  <c r="F211" i="44"/>
  <c r="E211" i="44"/>
  <c r="D211" i="44"/>
  <c r="C211" i="44"/>
  <c r="AG210" i="44"/>
  <c r="AE210" i="44"/>
  <c r="O210" i="44"/>
  <c r="N210" i="44"/>
  <c r="M210" i="44"/>
  <c r="L210" i="44"/>
  <c r="F210" i="44"/>
  <c r="E210" i="44"/>
  <c r="D210" i="44"/>
  <c r="C210" i="44"/>
  <c r="AG209" i="44"/>
  <c r="AE209" i="44"/>
  <c r="O209" i="44"/>
  <c r="N209" i="44"/>
  <c r="M209" i="44"/>
  <c r="L209" i="44"/>
  <c r="F209" i="44"/>
  <c r="E209" i="44"/>
  <c r="D209" i="44"/>
  <c r="C209" i="44"/>
  <c r="AG208" i="44"/>
  <c r="AE208" i="44"/>
  <c r="O208" i="44"/>
  <c r="N208" i="44"/>
  <c r="M208" i="44"/>
  <c r="L208" i="44"/>
  <c r="F208" i="44"/>
  <c r="E208" i="44"/>
  <c r="D208" i="44"/>
  <c r="C208" i="44"/>
  <c r="AG207" i="44"/>
  <c r="AE207" i="44"/>
  <c r="O207" i="44"/>
  <c r="N207" i="44"/>
  <c r="M207" i="44"/>
  <c r="L207" i="44"/>
  <c r="F207" i="44"/>
  <c r="E207" i="44"/>
  <c r="D207" i="44"/>
  <c r="C207" i="44"/>
  <c r="AG206" i="44"/>
  <c r="AE206" i="44"/>
  <c r="O206" i="44"/>
  <c r="N206" i="44"/>
  <c r="M206" i="44"/>
  <c r="L206" i="44"/>
  <c r="F206" i="44"/>
  <c r="E206" i="44"/>
  <c r="D206" i="44"/>
  <c r="C206" i="44"/>
  <c r="AG205" i="44"/>
  <c r="AE205" i="44"/>
  <c r="O205" i="44"/>
  <c r="N205" i="44"/>
  <c r="M205" i="44"/>
  <c r="L205" i="44"/>
  <c r="F205" i="44"/>
  <c r="E205" i="44"/>
  <c r="D205" i="44"/>
  <c r="C205" i="44"/>
  <c r="AG204" i="44"/>
  <c r="AE204" i="44"/>
  <c r="O204" i="44"/>
  <c r="N204" i="44"/>
  <c r="M204" i="44"/>
  <c r="L204" i="44"/>
  <c r="F204" i="44"/>
  <c r="E204" i="44"/>
  <c r="D204" i="44"/>
  <c r="C204" i="44"/>
  <c r="AG203" i="44"/>
  <c r="AE203" i="44"/>
  <c r="O203" i="44"/>
  <c r="N203" i="44"/>
  <c r="M203" i="44"/>
  <c r="L203" i="44"/>
  <c r="F203" i="44"/>
  <c r="E203" i="44"/>
  <c r="D203" i="44"/>
  <c r="C203" i="44"/>
  <c r="AG202" i="44"/>
  <c r="AE202" i="44"/>
  <c r="O202" i="44"/>
  <c r="N202" i="44"/>
  <c r="M202" i="44"/>
  <c r="L202" i="44"/>
  <c r="F202" i="44"/>
  <c r="E202" i="44"/>
  <c r="D202" i="44"/>
  <c r="C202" i="44"/>
  <c r="AG201" i="44"/>
  <c r="AE201" i="44"/>
  <c r="O201" i="44"/>
  <c r="N201" i="44"/>
  <c r="M201" i="44"/>
  <c r="L201" i="44"/>
  <c r="F201" i="44"/>
  <c r="E201" i="44"/>
  <c r="D201" i="44"/>
  <c r="C201" i="44"/>
  <c r="AG200" i="44"/>
  <c r="AE200" i="44"/>
  <c r="O200" i="44"/>
  <c r="N200" i="44"/>
  <c r="M200" i="44"/>
  <c r="L200" i="44"/>
  <c r="F200" i="44"/>
  <c r="E200" i="44"/>
  <c r="D200" i="44"/>
  <c r="C200" i="44"/>
  <c r="AG199" i="44"/>
  <c r="AE199" i="44"/>
  <c r="O199" i="44"/>
  <c r="N199" i="44"/>
  <c r="M199" i="44"/>
  <c r="L199" i="44"/>
  <c r="F199" i="44"/>
  <c r="E199" i="44"/>
  <c r="D199" i="44"/>
  <c r="C199" i="44"/>
  <c r="AG198" i="44"/>
  <c r="AE198" i="44"/>
  <c r="O198" i="44"/>
  <c r="N198" i="44"/>
  <c r="M198" i="44"/>
  <c r="L198" i="44"/>
  <c r="F198" i="44"/>
  <c r="E198" i="44"/>
  <c r="D198" i="44"/>
  <c r="C198" i="44"/>
  <c r="AG197" i="44"/>
  <c r="AE197" i="44"/>
  <c r="O197" i="44"/>
  <c r="N197" i="44"/>
  <c r="M197" i="44"/>
  <c r="L197" i="44"/>
  <c r="F197" i="44"/>
  <c r="E197" i="44"/>
  <c r="D197" i="44"/>
  <c r="C197" i="44"/>
  <c r="AG196" i="44"/>
  <c r="AE196" i="44"/>
  <c r="O196" i="44"/>
  <c r="N196" i="44"/>
  <c r="M196" i="44"/>
  <c r="L196" i="44"/>
  <c r="F196" i="44"/>
  <c r="E196" i="44"/>
  <c r="D196" i="44"/>
  <c r="C196" i="44"/>
  <c r="AG195" i="44"/>
  <c r="AE195" i="44"/>
  <c r="O195" i="44"/>
  <c r="N195" i="44"/>
  <c r="M195" i="44"/>
  <c r="L195" i="44"/>
  <c r="F195" i="44"/>
  <c r="E195" i="44"/>
  <c r="D195" i="44"/>
  <c r="C195" i="44"/>
  <c r="AG194" i="44"/>
  <c r="AE194" i="44"/>
  <c r="O194" i="44"/>
  <c r="N194" i="44"/>
  <c r="M194" i="44"/>
  <c r="L194" i="44"/>
  <c r="F194" i="44"/>
  <c r="E194" i="44"/>
  <c r="D194" i="44"/>
  <c r="C194" i="44"/>
  <c r="AG193" i="44"/>
  <c r="AE193" i="44"/>
  <c r="O193" i="44"/>
  <c r="N193" i="44"/>
  <c r="M193" i="44"/>
  <c r="L193" i="44"/>
  <c r="F193" i="44"/>
  <c r="E193" i="44"/>
  <c r="D193" i="44"/>
  <c r="C193" i="44"/>
  <c r="AG192" i="44"/>
  <c r="AE192" i="44"/>
  <c r="O192" i="44"/>
  <c r="N192" i="44"/>
  <c r="M192" i="44"/>
  <c r="L192" i="44"/>
  <c r="F192" i="44"/>
  <c r="E192" i="44"/>
  <c r="D192" i="44"/>
  <c r="C192" i="44"/>
  <c r="AG191" i="44"/>
  <c r="AE191" i="44"/>
  <c r="O191" i="44"/>
  <c r="N191" i="44"/>
  <c r="M191" i="44"/>
  <c r="L191" i="44"/>
  <c r="F191" i="44"/>
  <c r="E191" i="44"/>
  <c r="D191" i="44"/>
  <c r="C191" i="44"/>
  <c r="AG190" i="44"/>
  <c r="AE190" i="44"/>
  <c r="O190" i="44"/>
  <c r="N190" i="44"/>
  <c r="M190" i="44"/>
  <c r="L190" i="44"/>
  <c r="F190" i="44"/>
  <c r="E190" i="44"/>
  <c r="D190" i="44"/>
  <c r="C190" i="44"/>
  <c r="AG189" i="44"/>
  <c r="AE189" i="44"/>
  <c r="O189" i="44"/>
  <c r="N189" i="44"/>
  <c r="M189" i="44"/>
  <c r="L189" i="44"/>
  <c r="F189" i="44"/>
  <c r="E189" i="44"/>
  <c r="D189" i="44"/>
  <c r="C189" i="44"/>
  <c r="AG188" i="44"/>
  <c r="AE188" i="44"/>
  <c r="O188" i="44"/>
  <c r="N188" i="44"/>
  <c r="M188" i="44"/>
  <c r="L188" i="44"/>
  <c r="F188" i="44"/>
  <c r="E188" i="44"/>
  <c r="D188" i="44"/>
  <c r="C188" i="44"/>
  <c r="AG187" i="44"/>
  <c r="AE187" i="44"/>
  <c r="O187" i="44"/>
  <c r="N187" i="44"/>
  <c r="M187" i="44"/>
  <c r="L187" i="44"/>
  <c r="F187" i="44"/>
  <c r="E187" i="44"/>
  <c r="D187" i="44"/>
  <c r="C187" i="44"/>
  <c r="AG186" i="44"/>
  <c r="AE186" i="44"/>
  <c r="O186" i="44"/>
  <c r="N186" i="44"/>
  <c r="M186" i="44"/>
  <c r="L186" i="44"/>
  <c r="F186" i="44"/>
  <c r="E186" i="44"/>
  <c r="D186" i="44"/>
  <c r="C186" i="44"/>
  <c r="AG185" i="44"/>
  <c r="AE185" i="44"/>
  <c r="O185" i="44"/>
  <c r="N185" i="44"/>
  <c r="M185" i="44"/>
  <c r="L185" i="44"/>
  <c r="F185" i="44"/>
  <c r="E185" i="44"/>
  <c r="D185" i="44"/>
  <c r="C185" i="44"/>
  <c r="AG184" i="44"/>
  <c r="AE184" i="44"/>
  <c r="O184" i="44"/>
  <c r="N184" i="44"/>
  <c r="M184" i="44"/>
  <c r="L184" i="44"/>
  <c r="F184" i="44"/>
  <c r="E184" i="44"/>
  <c r="D184" i="44"/>
  <c r="C184" i="44"/>
  <c r="AG183" i="44"/>
  <c r="AE183" i="44"/>
  <c r="O183" i="44"/>
  <c r="N183" i="44"/>
  <c r="M183" i="44"/>
  <c r="L183" i="44"/>
  <c r="F183" i="44"/>
  <c r="E183" i="44"/>
  <c r="D183" i="44"/>
  <c r="C183" i="44"/>
  <c r="AG182" i="44"/>
  <c r="AE182" i="44"/>
  <c r="O182" i="44"/>
  <c r="N182" i="44"/>
  <c r="M182" i="44"/>
  <c r="L182" i="44"/>
  <c r="F182" i="44"/>
  <c r="E182" i="44"/>
  <c r="D182" i="44"/>
  <c r="C182" i="44"/>
  <c r="AG181" i="44"/>
  <c r="AE181" i="44"/>
  <c r="O181" i="44"/>
  <c r="N181" i="44"/>
  <c r="M181" i="44"/>
  <c r="L181" i="44"/>
  <c r="F181" i="44"/>
  <c r="E181" i="44"/>
  <c r="D181" i="44"/>
  <c r="C181" i="44"/>
  <c r="AG180" i="44"/>
  <c r="AE180" i="44"/>
  <c r="O180" i="44"/>
  <c r="N180" i="44"/>
  <c r="M180" i="44"/>
  <c r="L180" i="44"/>
  <c r="F180" i="44"/>
  <c r="E180" i="44"/>
  <c r="D180" i="44"/>
  <c r="C180" i="44"/>
  <c r="AG179" i="44"/>
  <c r="AE179" i="44"/>
  <c r="O179" i="44"/>
  <c r="N179" i="44"/>
  <c r="M179" i="44"/>
  <c r="L179" i="44"/>
  <c r="F179" i="44"/>
  <c r="E179" i="44"/>
  <c r="D179" i="44"/>
  <c r="C179" i="44"/>
  <c r="AG178" i="44"/>
  <c r="AE178" i="44"/>
  <c r="O178" i="44"/>
  <c r="N178" i="44"/>
  <c r="M178" i="44"/>
  <c r="L178" i="44"/>
  <c r="F178" i="44"/>
  <c r="E178" i="44"/>
  <c r="D178" i="44"/>
  <c r="C178" i="44"/>
  <c r="AG177" i="44"/>
  <c r="AE177" i="44"/>
  <c r="O177" i="44"/>
  <c r="N177" i="44"/>
  <c r="M177" i="44"/>
  <c r="L177" i="44"/>
  <c r="F177" i="44"/>
  <c r="E177" i="44"/>
  <c r="D177" i="44"/>
  <c r="C177" i="44"/>
  <c r="AG176" i="44"/>
  <c r="AE176" i="44"/>
  <c r="O176" i="44"/>
  <c r="N176" i="44"/>
  <c r="M176" i="44"/>
  <c r="L176" i="44"/>
  <c r="F176" i="44"/>
  <c r="E176" i="44"/>
  <c r="D176" i="44"/>
  <c r="C176" i="44"/>
  <c r="AG175" i="44"/>
  <c r="AE175" i="44"/>
  <c r="O175" i="44"/>
  <c r="N175" i="44"/>
  <c r="M175" i="44"/>
  <c r="L175" i="44"/>
  <c r="F175" i="44"/>
  <c r="E175" i="44"/>
  <c r="D175" i="44"/>
  <c r="C175" i="44"/>
  <c r="AG174" i="44"/>
  <c r="AE174" i="44"/>
  <c r="O174" i="44"/>
  <c r="N174" i="44"/>
  <c r="M174" i="44"/>
  <c r="L174" i="44"/>
  <c r="F174" i="44"/>
  <c r="E174" i="44"/>
  <c r="D174" i="44"/>
  <c r="C174" i="44"/>
  <c r="AG173" i="44"/>
  <c r="AE173" i="44"/>
  <c r="O173" i="44"/>
  <c r="N173" i="44"/>
  <c r="M173" i="44"/>
  <c r="L173" i="44"/>
  <c r="F173" i="44"/>
  <c r="E173" i="44"/>
  <c r="D173" i="44"/>
  <c r="C173" i="44"/>
  <c r="AG172" i="44"/>
  <c r="AE172" i="44"/>
  <c r="O172" i="44"/>
  <c r="N172" i="44"/>
  <c r="M172" i="44"/>
  <c r="L172" i="44"/>
  <c r="F172" i="44"/>
  <c r="E172" i="44"/>
  <c r="D172" i="44"/>
  <c r="C172" i="44"/>
  <c r="AG171" i="44"/>
  <c r="AE171" i="44"/>
  <c r="O171" i="44"/>
  <c r="N171" i="44"/>
  <c r="M171" i="44"/>
  <c r="L171" i="44"/>
  <c r="F171" i="44"/>
  <c r="E171" i="44"/>
  <c r="D171" i="44"/>
  <c r="C171" i="44"/>
  <c r="AG170" i="44"/>
  <c r="AE170" i="44"/>
  <c r="O170" i="44"/>
  <c r="N170" i="44"/>
  <c r="M170" i="44"/>
  <c r="L170" i="44"/>
  <c r="F170" i="44"/>
  <c r="E170" i="44"/>
  <c r="D170" i="44"/>
  <c r="C170" i="44"/>
  <c r="AG169" i="44"/>
  <c r="AE169" i="44"/>
  <c r="O169" i="44"/>
  <c r="N169" i="44"/>
  <c r="M169" i="44"/>
  <c r="L169" i="44"/>
  <c r="F169" i="44"/>
  <c r="E169" i="44"/>
  <c r="D169" i="44"/>
  <c r="C169" i="44"/>
  <c r="AG168" i="44"/>
  <c r="AE168" i="44"/>
  <c r="O168" i="44"/>
  <c r="N168" i="44"/>
  <c r="M168" i="44"/>
  <c r="L168" i="44"/>
  <c r="F168" i="44"/>
  <c r="E168" i="44"/>
  <c r="D168" i="44"/>
  <c r="C168" i="44"/>
  <c r="AG167" i="44"/>
  <c r="AE167" i="44"/>
  <c r="O167" i="44"/>
  <c r="N167" i="44"/>
  <c r="M167" i="44"/>
  <c r="L167" i="44"/>
  <c r="F167" i="44"/>
  <c r="E167" i="44"/>
  <c r="D167" i="44"/>
  <c r="C167" i="44"/>
  <c r="AG166" i="44"/>
  <c r="AE166" i="44"/>
  <c r="O166" i="44"/>
  <c r="N166" i="44"/>
  <c r="M166" i="44"/>
  <c r="L166" i="44"/>
  <c r="F166" i="44"/>
  <c r="E166" i="44"/>
  <c r="D166" i="44"/>
  <c r="C166" i="44"/>
  <c r="AG165" i="44"/>
  <c r="AE165" i="44"/>
  <c r="O165" i="44"/>
  <c r="N165" i="44"/>
  <c r="M165" i="44"/>
  <c r="L165" i="44"/>
  <c r="F165" i="44"/>
  <c r="E165" i="44"/>
  <c r="D165" i="44"/>
  <c r="C165" i="44"/>
  <c r="AG164" i="44"/>
  <c r="AE164" i="44"/>
  <c r="O164" i="44"/>
  <c r="N164" i="44"/>
  <c r="M164" i="44"/>
  <c r="L164" i="44"/>
  <c r="F164" i="44"/>
  <c r="E164" i="44"/>
  <c r="D164" i="44"/>
  <c r="C164" i="44"/>
  <c r="AG163" i="44"/>
  <c r="AE163" i="44"/>
  <c r="O163" i="44"/>
  <c r="N163" i="44"/>
  <c r="M163" i="44"/>
  <c r="L163" i="44"/>
  <c r="F163" i="44"/>
  <c r="E163" i="44"/>
  <c r="D163" i="44"/>
  <c r="C163" i="44"/>
  <c r="AG162" i="44"/>
  <c r="AE162" i="44"/>
  <c r="O162" i="44"/>
  <c r="N162" i="44"/>
  <c r="M162" i="44"/>
  <c r="L162" i="44"/>
  <c r="F162" i="44"/>
  <c r="E162" i="44"/>
  <c r="D162" i="44"/>
  <c r="C162" i="44"/>
  <c r="AG161" i="44"/>
  <c r="AE161" i="44"/>
  <c r="O161" i="44"/>
  <c r="N161" i="44"/>
  <c r="M161" i="44"/>
  <c r="L161" i="44"/>
  <c r="F161" i="44"/>
  <c r="E161" i="44"/>
  <c r="D161" i="44"/>
  <c r="C161" i="44"/>
  <c r="AG160" i="44"/>
  <c r="AE160" i="44"/>
  <c r="O160" i="44"/>
  <c r="N160" i="44"/>
  <c r="M160" i="44"/>
  <c r="L160" i="44"/>
  <c r="F160" i="44"/>
  <c r="E160" i="44"/>
  <c r="D160" i="44"/>
  <c r="C160" i="44"/>
  <c r="AG159" i="44"/>
  <c r="AE159" i="44"/>
  <c r="O159" i="44"/>
  <c r="N159" i="44"/>
  <c r="M159" i="44"/>
  <c r="L159" i="44"/>
  <c r="F159" i="44"/>
  <c r="E159" i="44"/>
  <c r="D159" i="44"/>
  <c r="C159" i="44"/>
  <c r="AG158" i="44"/>
  <c r="AE158" i="44"/>
  <c r="O158" i="44"/>
  <c r="N158" i="44"/>
  <c r="M158" i="44"/>
  <c r="L158" i="44"/>
  <c r="F158" i="44"/>
  <c r="E158" i="44"/>
  <c r="D158" i="44"/>
  <c r="C158" i="44"/>
  <c r="AG157" i="44"/>
  <c r="AE157" i="44"/>
  <c r="O157" i="44"/>
  <c r="N157" i="44"/>
  <c r="M157" i="44"/>
  <c r="L157" i="44"/>
  <c r="F157" i="44"/>
  <c r="E157" i="44"/>
  <c r="D157" i="44"/>
  <c r="C157" i="44"/>
  <c r="AG156" i="44"/>
  <c r="AE156" i="44"/>
  <c r="O156" i="44"/>
  <c r="N156" i="44"/>
  <c r="M156" i="44"/>
  <c r="L156" i="44"/>
  <c r="F156" i="44"/>
  <c r="E156" i="44"/>
  <c r="D156" i="44"/>
  <c r="C156" i="44"/>
  <c r="AG155" i="44"/>
  <c r="AE155" i="44"/>
  <c r="O155" i="44"/>
  <c r="N155" i="44"/>
  <c r="M155" i="44"/>
  <c r="L155" i="44"/>
  <c r="F155" i="44"/>
  <c r="E155" i="44"/>
  <c r="D155" i="44"/>
  <c r="C155" i="44"/>
  <c r="AG154" i="44"/>
  <c r="AE154" i="44"/>
  <c r="O154" i="44"/>
  <c r="N154" i="44"/>
  <c r="M154" i="44"/>
  <c r="L154" i="44"/>
  <c r="F154" i="44"/>
  <c r="E154" i="44"/>
  <c r="D154" i="44"/>
  <c r="C154" i="44"/>
  <c r="AG153" i="44"/>
  <c r="AE153" i="44"/>
  <c r="O153" i="44"/>
  <c r="N153" i="44"/>
  <c r="M153" i="44"/>
  <c r="L153" i="44"/>
  <c r="F153" i="44"/>
  <c r="E153" i="44"/>
  <c r="D153" i="44"/>
  <c r="C153" i="44"/>
  <c r="AG152" i="44"/>
  <c r="AE152" i="44"/>
  <c r="O152" i="44"/>
  <c r="N152" i="44"/>
  <c r="M152" i="44"/>
  <c r="L152" i="44"/>
  <c r="F152" i="44"/>
  <c r="E152" i="44"/>
  <c r="D152" i="44"/>
  <c r="C152" i="44"/>
  <c r="AG151" i="44"/>
  <c r="AE151" i="44"/>
  <c r="O151" i="44"/>
  <c r="N151" i="44"/>
  <c r="M151" i="44"/>
  <c r="L151" i="44"/>
  <c r="F151" i="44"/>
  <c r="E151" i="44"/>
  <c r="D151" i="44"/>
  <c r="C151" i="44"/>
  <c r="AG150" i="44"/>
  <c r="AE150" i="44"/>
  <c r="O150" i="44"/>
  <c r="N150" i="44"/>
  <c r="M150" i="44"/>
  <c r="L150" i="44"/>
  <c r="F150" i="44"/>
  <c r="E150" i="44"/>
  <c r="D150" i="44"/>
  <c r="C150" i="44"/>
  <c r="AG149" i="44"/>
  <c r="AE149" i="44"/>
  <c r="O149" i="44"/>
  <c r="N149" i="44"/>
  <c r="M149" i="44"/>
  <c r="L149" i="44"/>
  <c r="F149" i="44"/>
  <c r="E149" i="44"/>
  <c r="D149" i="44"/>
  <c r="C149" i="44"/>
  <c r="AG148" i="44"/>
  <c r="AE148" i="44"/>
  <c r="O148" i="44"/>
  <c r="N148" i="44"/>
  <c r="M148" i="44"/>
  <c r="L148" i="44"/>
  <c r="F148" i="44"/>
  <c r="E148" i="44"/>
  <c r="D148" i="44"/>
  <c r="C148" i="44"/>
  <c r="AG147" i="44"/>
  <c r="AE147" i="44"/>
  <c r="O147" i="44"/>
  <c r="N147" i="44"/>
  <c r="M147" i="44"/>
  <c r="L147" i="44"/>
  <c r="F147" i="44"/>
  <c r="E147" i="44"/>
  <c r="D147" i="44"/>
  <c r="C147" i="44"/>
  <c r="AG146" i="44"/>
  <c r="AE146" i="44"/>
  <c r="O146" i="44"/>
  <c r="N146" i="44"/>
  <c r="M146" i="44"/>
  <c r="L146" i="44"/>
  <c r="F146" i="44"/>
  <c r="E146" i="44"/>
  <c r="D146" i="44"/>
  <c r="C146" i="44"/>
  <c r="AG145" i="44"/>
  <c r="AE145" i="44"/>
  <c r="O145" i="44"/>
  <c r="N145" i="44"/>
  <c r="M145" i="44"/>
  <c r="L145" i="44"/>
  <c r="F145" i="44"/>
  <c r="E145" i="44"/>
  <c r="D145" i="44"/>
  <c r="C145" i="44"/>
  <c r="AG144" i="44"/>
  <c r="AE144" i="44"/>
  <c r="O144" i="44"/>
  <c r="N144" i="44"/>
  <c r="M144" i="44"/>
  <c r="L144" i="44"/>
  <c r="F144" i="44"/>
  <c r="E144" i="44"/>
  <c r="D144" i="44"/>
  <c r="C144" i="44"/>
  <c r="AG143" i="44"/>
  <c r="AE143" i="44"/>
  <c r="O143" i="44"/>
  <c r="N143" i="44"/>
  <c r="M143" i="44"/>
  <c r="L143" i="44"/>
  <c r="F143" i="44"/>
  <c r="E143" i="44"/>
  <c r="D143" i="44"/>
  <c r="C143" i="44"/>
  <c r="AG142" i="44"/>
  <c r="AE142" i="44"/>
  <c r="O142" i="44"/>
  <c r="N142" i="44"/>
  <c r="M142" i="44"/>
  <c r="L142" i="44"/>
  <c r="F142" i="44"/>
  <c r="E142" i="44"/>
  <c r="D142" i="44"/>
  <c r="C142" i="44"/>
  <c r="AG141" i="44"/>
  <c r="AE141" i="44"/>
  <c r="O141" i="44"/>
  <c r="N141" i="44"/>
  <c r="M141" i="44"/>
  <c r="L141" i="44"/>
  <c r="F141" i="44"/>
  <c r="E141" i="44"/>
  <c r="D141" i="44"/>
  <c r="C141" i="44"/>
  <c r="AG140" i="44"/>
  <c r="AE140" i="44"/>
  <c r="O140" i="44"/>
  <c r="N140" i="44"/>
  <c r="M140" i="44"/>
  <c r="L140" i="44"/>
  <c r="F140" i="44"/>
  <c r="E140" i="44"/>
  <c r="D140" i="44"/>
  <c r="C140" i="44"/>
  <c r="AG139" i="44"/>
  <c r="AE139" i="44"/>
  <c r="O139" i="44"/>
  <c r="N139" i="44"/>
  <c r="M139" i="44"/>
  <c r="L139" i="44"/>
  <c r="F139" i="44"/>
  <c r="E139" i="44"/>
  <c r="D139" i="44"/>
  <c r="C139" i="44"/>
  <c r="AG138" i="44"/>
  <c r="AE138" i="44"/>
  <c r="O138" i="44"/>
  <c r="N138" i="44"/>
  <c r="M138" i="44"/>
  <c r="L138" i="44"/>
  <c r="F138" i="44"/>
  <c r="E138" i="44"/>
  <c r="D138" i="44"/>
  <c r="C138" i="44"/>
  <c r="AG137" i="44"/>
  <c r="AE137" i="44"/>
  <c r="O137" i="44"/>
  <c r="N137" i="44"/>
  <c r="M137" i="44"/>
  <c r="L137" i="44"/>
  <c r="F137" i="44"/>
  <c r="E137" i="44"/>
  <c r="D137" i="44"/>
  <c r="C137" i="44"/>
  <c r="AG136" i="44"/>
  <c r="AE136" i="44"/>
  <c r="O136" i="44"/>
  <c r="N136" i="44"/>
  <c r="M136" i="44"/>
  <c r="L136" i="44"/>
  <c r="F136" i="44"/>
  <c r="E136" i="44"/>
  <c r="D136" i="44"/>
  <c r="C136" i="44"/>
  <c r="AG135" i="44"/>
  <c r="AE135" i="44"/>
  <c r="O135" i="44"/>
  <c r="N135" i="44"/>
  <c r="M135" i="44"/>
  <c r="L135" i="44"/>
  <c r="F135" i="44"/>
  <c r="E135" i="44"/>
  <c r="D135" i="44"/>
  <c r="C135" i="44"/>
  <c r="AG134" i="44"/>
  <c r="AE134" i="44"/>
  <c r="O134" i="44"/>
  <c r="N134" i="44"/>
  <c r="M134" i="44"/>
  <c r="L134" i="44"/>
  <c r="F134" i="44"/>
  <c r="E134" i="44"/>
  <c r="D134" i="44"/>
  <c r="C134" i="44"/>
  <c r="AG133" i="44"/>
  <c r="AE133" i="44"/>
  <c r="O133" i="44"/>
  <c r="N133" i="44"/>
  <c r="M133" i="44"/>
  <c r="L133" i="44"/>
  <c r="F133" i="44"/>
  <c r="E133" i="44"/>
  <c r="D133" i="44"/>
  <c r="C133" i="44"/>
  <c r="AG132" i="44"/>
  <c r="AE132" i="44"/>
  <c r="O132" i="44"/>
  <c r="N132" i="44"/>
  <c r="M132" i="44"/>
  <c r="L132" i="44"/>
  <c r="F132" i="44"/>
  <c r="E132" i="44"/>
  <c r="D132" i="44"/>
  <c r="C132" i="44"/>
  <c r="AG131" i="44"/>
  <c r="AE131" i="44"/>
  <c r="O131" i="44"/>
  <c r="N131" i="44"/>
  <c r="M131" i="44"/>
  <c r="L131" i="44"/>
  <c r="F131" i="44"/>
  <c r="E131" i="44"/>
  <c r="D131" i="44"/>
  <c r="C131" i="44"/>
  <c r="AG130" i="44"/>
  <c r="AE130" i="44"/>
  <c r="O130" i="44"/>
  <c r="N130" i="44"/>
  <c r="M130" i="44"/>
  <c r="L130" i="44"/>
  <c r="F130" i="44"/>
  <c r="E130" i="44"/>
  <c r="D130" i="44"/>
  <c r="C130" i="44"/>
  <c r="AG129" i="44"/>
  <c r="AE129" i="44"/>
  <c r="O129" i="44"/>
  <c r="N129" i="44"/>
  <c r="M129" i="44"/>
  <c r="L129" i="44"/>
  <c r="F129" i="44"/>
  <c r="E129" i="44"/>
  <c r="D129" i="44"/>
  <c r="C129" i="44"/>
  <c r="AG128" i="44"/>
  <c r="AE128" i="44"/>
  <c r="O128" i="44"/>
  <c r="N128" i="44"/>
  <c r="M128" i="44"/>
  <c r="L128" i="44"/>
  <c r="F128" i="44"/>
  <c r="E128" i="44"/>
  <c r="D128" i="44"/>
  <c r="C128" i="44"/>
  <c r="AG127" i="44"/>
  <c r="AE127" i="44"/>
  <c r="O127" i="44"/>
  <c r="N127" i="44"/>
  <c r="M127" i="44"/>
  <c r="L127" i="44"/>
  <c r="F127" i="44"/>
  <c r="E127" i="44"/>
  <c r="D127" i="44"/>
  <c r="C127" i="44"/>
  <c r="AG126" i="44"/>
  <c r="AE126" i="44"/>
  <c r="O126" i="44"/>
  <c r="N126" i="44"/>
  <c r="M126" i="44"/>
  <c r="L126" i="44"/>
  <c r="F126" i="44"/>
  <c r="E126" i="44"/>
  <c r="D126" i="44"/>
  <c r="C126" i="44"/>
  <c r="AG125" i="44"/>
  <c r="AE125" i="44"/>
  <c r="O125" i="44"/>
  <c r="N125" i="44"/>
  <c r="M125" i="44"/>
  <c r="L125" i="44"/>
  <c r="F125" i="44"/>
  <c r="E125" i="44"/>
  <c r="D125" i="44"/>
  <c r="C125" i="44"/>
  <c r="AG124" i="44"/>
  <c r="AE124" i="44"/>
  <c r="O124" i="44"/>
  <c r="N124" i="44"/>
  <c r="M124" i="44"/>
  <c r="L124" i="44"/>
  <c r="F124" i="44"/>
  <c r="E124" i="44"/>
  <c r="D124" i="44"/>
  <c r="C124" i="44"/>
  <c r="AG123" i="44"/>
  <c r="AE123" i="44"/>
  <c r="O123" i="44"/>
  <c r="N123" i="44"/>
  <c r="M123" i="44"/>
  <c r="L123" i="44"/>
  <c r="F123" i="44"/>
  <c r="E123" i="44"/>
  <c r="D123" i="44"/>
  <c r="C123" i="44"/>
  <c r="AG122" i="44"/>
  <c r="AE122" i="44"/>
  <c r="O122" i="44"/>
  <c r="N122" i="44"/>
  <c r="M122" i="44"/>
  <c r="L122" i="44"/>
  <c r="F122" i="44"/>
  <c r="E122" i="44"/>
  <c r="D122" i="44"/>
  <c r="C122" i="44"/>
  <c r="AG121" i="44"/>
  <c r="AE121" i="44"/>
  <c r="O121" i="44"/>
  <c r="N121" i="44"/>
  <c r="M121" i="44"/>
  <c r="L121" i="44"/>
  <c r="F121" i="44"/>
  <c r="E121" i="44"/>
  <c r="D121" i="44"/>
  <c r="C121" i="44"/>
  <c r="AG120" i="44"/>
  <c r="AE120" i="44"/>
  <c r="O120" i="44"/>
  <c r="N120" i="44"/>
  <c r="M120" i="44"/>
  <c r="L120" i="44"/>
  <c r="F120" i="44"/>
  <c r="E120" i="44"/>
  <c r="D120" i="44"/>
  <c r="C120" i="44"/>
  <c r="AG119" i="44"/>
  <c r="AE119" i="44"/>
  <c r="O119" i="44"/>
  <c r="N119" i="44"/>
  <c r="M119" i="44"/>
  <c r="L119" i="44"/>
  <c r="F119" i="44"/>
  <c r="E119" i="44"/>
  <c r="D119" i="44"/>
  <c r="C119" i="44"/>
  <c r="AG118" i="44"/>
  <c r="AE118" i="44"/>
  <c r="O118" i="44"/>
  <c r="N118" i="44"/>
  <c r="M118" i="44"/>
  <c r="L118" i="44"/>
  <c r="F118" i="44"/>
  <c r="E118" i="44"/>
  <c r="D118" i="44"/>
  <c r="C118" i="44"/>
  <c r="AG117" i="44"/>
  <c r="AE117" i="44"/>
  <c r="O117" i="44"/>
  <c r="N117" i="44"/>
  <c r="M117" i="44"/>
  <c r="L117" i="44"/>
  <c r="F117" i="44"/>
  <c r="E117" i="44"/>
  <c r="D117" i="44"/>
  <c r="C117" i="44"/>
  <c r="AG116" i="44"/>
  <c r="AE116" i="44"/>
  <c r="O116" i="44"/>
  <c r="N116" i="44"/>
  <c r="M116" i="44"/>
  <c r="L116" i="44"/>
  <c r="F116" i="44"/>
  <c r="E116" i="44"/>
  <c r="D116" i="44"/>
  <c r="C116" i="44"/>
  <c r="AG115" i="44"/>
  <c r="AE115" i="44"/>
  <c r="O115" i="44"/>
  <c r="N115" i="44"/>
  <c r="M115" i="44"/>
  <c r="L115" i="44"/>
  <c r="F115" i="44"/>
  <c r="E115" i="44"/>
  <c r="D115" i="44"/>
  <c r="C115" i="44"/>
  <c r="AG114" i="44"/>
  <c r="AE114" i="44"/>
  <c r="O114" i="44"/>
  <c r="N114" i="44"/>
  <c r="M114" i="44"/>
  <c r="L114" i="44"/>
  <c r="F114" i="44"/>
  <c r="E114" i="44"/>
  <c r="D114" i="44"/>
  <c r="C114" i="44"/>
  <c r="AG113" i="44"/>
  <c r="AE113" i="44"/>
  <c r="O113" i="44"/>
  <c r="N113" i="44"/>
  <c r="M113" i="44"/>
  <c r="L113" i="44"/>
  <c r="F113" i="44"/>
  <c r="E113" i="44"/>
  <c r="D113" i="44"/>
  <c r="C113" i="44"/>
  <c r="AG112" i="44"/>
  <c r="AE112" i="44"/>
  <c r="O112" i="44"/>
  <c r="N112" i="44"/>
  <c r="M112" i="44"/>
  <c r="L112" i="44"/>
  <c r="F112" i="44"/>
  <c r="E112" i="44"/>
  <c r="D112" i="44"/>
  <c r="C112" i="44"/>
  <c r="AG111" i="44"/>
  <c r="AE111" i="44"/>
  <c r="O111" i="44"/>
  <c r="N111" i="44"/>
  <c r="M111" i="44"/>
  <c r="L111" i="44"/>
  <c r="F111" i="44"/>
  <c r="E111" i="44"/>
  <c r="D111" i="44"/>
  <c r="C111" i="44"/>
  <c r="AG110" i="44"/>
  <c r="AE110" i="44"/>
  <c r="O110" i="44"/>
  <c r="N110" i="44"/>
  <c r="M110" i="44"/>
  <c r="L110" i="44"/>
  <c r="F110" i="44"/>
  <c r="E110" i="44"/>
  <c r="D110" i="44"/>
  <c r="C110" i="44"/>
  <c r="AG109" i="44"/>
  <c r="AE109" i="44"/>
  <c r="O109" i="44"/>
  <c r="N109" i="44"/>
  <c r="M109" i="44"/>
  <c r="L109" i="44"/>
  <c r="F109" i="44"/>
  <c r="E109" i="44"/>
  <c r="D109" i="44"/>
  <c r="C109" i="44"/>
  <c r="AG108" i="44"/>
  <c r="AE108" i="44"/>
  <c r="O108" i="44"/>
  <c r="N108" i="44"/>
  <c r="M108" i="44"/>
  <c r="L108" i="44"/>
  <c r="F108" i="44"/>
  <c r="E108" i="44"/>
  <c r="D108" i="44"/>
  <c r="C108" i="44"/>
  <c r="AG107" i="44"/>
  <c r="AE107" i="44"/>
  <c r="O107" i="44"/>
  <c r="N107" i="44"/>
  <c r="M107" i="44"/>
  <c r="L107" i="44"/>
  <c r="F107" i="44"/>
  <c r="E107" i="44"/>
  <c r="D107" i="44"/>
  <c r="C107" i="44"/>
  <c r="AG106" i="44"/>
  <c r="AE106" i="44"/>
  <c r="O106" i="44"/>
  <c r="N106" i="44"/>
  <c r="M106" i="44"/>
  <c r="L106" i="44"/>
  <c r="F106" i="44"/>
  <c r="E106" i="44"/>
  <c r="D106" i="44"/>
  <c r="C106" i="44"/>
  <c r="AG105" i="44"/>
  <c r="AE105" i="44"/>
  <c r="O105" i="44"/>
  <c r="N105" i="44"/>
  <c r="M105" i="44"/>
  <c r="L105" i="44"/>
  <c r="F105" i="44"/>
  <c r="E105" i="44"/>
  <c r="D105" i="44"/>
  <c r="C105" i="44"/>
  <c r="AG104" i="44"/>
  <c r="AE104" i="44"/>
  <c r="O104" i="44"/>
  <c r="N104" i="44"/>
  <c r="M104" i="44"/>
  <c r="L104" i="44"/>
  <c r="F104" i="44"/>
  <c r="E104" i="44"/>
  <c r="D104" i="44"/>
  <c r="C104" i="44"/>
  <c r="AG103" i="44"/>
  <c r="AE103" i="44"/>
  <c r="O103" i="44"/>
  <c r="N103" i="44"/>
  <c r="M103" i="44"/>
  <c r="L103" i="44"/>
  <c r="F103" i="44"/>
  <c r="E103" i="44"/>
  <c r="D103" i="44"/>
  <c r="C103" i="44"/>
  <c r="AG102" i="44"/>
  <c r="AE102" i="44"/>
  <c r="O102" i="44"/>
  <c r="N102" i="44"/>
  <c r="M102" i="44"/>
  <c r="L102" i="44"/>
  <c r="F102" i="44"/>
  <c r="E102" i="44"/>
  <c r="D102" i="44"/>
  <c r="C102" i="44"/>
  <c r="AG101" i="44"/>
  <c r="AE101" i="44"/>
  <c r="O101" i="44"/>
  <c r="N101" i="44"/>
  <c r="M101" i="44"/>
  <c r="L101" i="44"/>
  <c r="F101" i="44"/>
  <c r="E101" i="44"/>
  <c r="D101" i="44"/>
  <c r="C101" i="44"/>
  <c r="AG100" i="44"/>
  <c r="AE100" i="44"/>
  <c r="O100" i="44"/>
  <c r="N100" i="44"/>
  <c r="M100" i="44"/>
  <c r="L100" i="44"/>
  <c r="F100" i="44"/>
  <c r="E100" i="44"/>
  <c r="D100" i="44"/>
  <c r="C100" i="44"/>
  <c r="AG99" i="44"/>
  <c r="AE99" i="44"/>
  <c r="O99" i="44"/>
  <c r="N99" i="44"/>
  <c r="M99" i="44"/>
  <c r="L99" i="44"/>
  <c r="F99" i="44"/>
  <c r="E99" i="44"/>
  <c r="D99" i="44"/>
  <c r="C99" i="44"/>
  <c r="AG98" i="44"/>
  <c r="AE98" i="44"/>
  <c r="O98" i="44"/>
  <c r="N98" i="44"/>
  <c r="M98" i="44"/>
  <c r="L98" i="44"/>
  <c r="F98" i="44"/>
  <c r="E98" i="44"/>
  <c r="D98" i="44"/>
  <c r="C98" i="44"/>
  <c r="AG97" i="44"/>
  <c r="AE97" i="44"/>
  <c r="O97" i="44"/>
  <c r="N97" i="44"/>
  <c r="M97" i="44"/>
  <c r="L97" i="44"/>
  <c r="F97" i="44"/>
  <c r="E97" i="44"/>
  <c r="D97" i="44"/>
  <c r="C97" i="44"/>
  <c r="AG96" i="44"/>
  <c r="AE96" i="44"/>
  <c r="O96" i="44"/>
  <c r="N96" i="44"/>
  <c r="M96" i="44"/>
  <c r="L96" i="44"/>
  <c r="F96" i="44"/>
  <c r="E96" i="44"/>
  <c r="D96" i="44"/>
  <c r="C96" i="44"/>
  <c r="AG95" i="44"/>
  <c r="AE95" i="44"/>
  <c r="O95" i="44"/>
  <c r="N95" i="44"/>
  <c r="M95" i="44"/>
  <c r="L95" i="44"/>
  <c r="F95" i="44"/>
  <c r="E95" i="44"/>
  <c r="D95" i="44"/>
  <c r="C95" i="44"/>
  <c r="AG94" i="44"/>
  <c r="AE94" i="44"/>
  <c r="O94" i="44"/>
  <c r="N94" i="44"/>
  <c r="M94" i="44"/>
  <c r="L94" i="44"/>
  <c r="F94" i="44"/>
  <c r="E94" i="44"/>
  <c r="D94" i="44"/>
  <c r="C94" i="44"/>
  <c r="AG93" i="44"/>
  <c r="AE93" i="44"/>
  <c r="O93" i="44"/>
  <c r="N93" i="44"/>
  <c r="M93" i="44"/>
  <c r="L93" i="44"/>
  <c r="F93" i="44"/>
  <c r="E93" i="44"/>
  <c r="D93" i="44"/>
  <c r="C93" i="44"/>
  <c r="AG92" i="44"/>
  <c r="AE92" i="44"/>
  <c r="O92" i="44"/>
  <c r="N92" i="44"/>
  <c r="M92" i="44"/>
  <c r="L92" i="44"/>
  <c r="F92" i="44"/>
  <c r="E92" i="44"/>
  <c r="D92" i="44"/>
  <c r="C92" i="44"/>
  <c r="AG91" i="44"/>
  <c r="AE91" i="44"/>
  <c r="O91" i="44"/>
  <c r="N91" i="44"/>
  <c r="M91" i="44"/>
  <c r="L91" i="44"/>
  <c r="F91" i="44"/>
  <c r="E91" i="44"/>
  <c r="D91" i="44"/>
  <c r="C91" i="44"/>
  <c r="AG90" i="44"/>
  <c r="AE90" i="44"/>
  <c r="O90" i="44"/>
  <c r="N90" i="44"/>
  <c r="M90" i="44"/>
  <c r="L90" i="44"/>
  <c r="F90" i="44"/>
  <c r="E90" i="44"/>
  <c r="D90" i="44"/>
  <c r="C90" i="44"/>
  <c r="AG89" i="44"/>
  <c r="AE89" i="44"/>
  <c r="O89" i="44"/>
  <c r="N89" i="44"/>
  <c r="M89" i="44"/>
  <c r="L89" i="44"/>
  <c r="F89" i="44"/>
  <c r="E89" i="44"/>
  <c r="D89" i="44"/>
  <c r="C89" i="44"/>
  <c r="AG88" i="44"/>
  <c r="AE88" i="44"/>
  <c r="O88" i="44"/>
  <c r="N88" i="44"/>
  <c r="M88" i="44"/>
  <c r="L88" i="44"/>
  <c r="F88" i="44"/>
  <c r="E88" i="44"/>
  <c r="D88" i="44"/>
  <c r="C88" i="44"/>
  <c r="AG87" i="44"/>
  <c r="AE87" i="44"/>
  <c r="O87" i="44"/>
  <c r="N87" i="44"/>
  <c r="M87" i="44"/>
  <c r="L87" i="44"/>
  <c r="F87" i="44"/>
  <c r="E87" i="44"/>
  <c r="D87" i="44"/>
  <c r="C87" i="44"/>
  <c r="AG86" i="44"/>
  <c r="AE86" i="44"/>
  <c r="O86" i="44"/>
  <c r="N86" i="44"/>
  <c r="M86" i="44"/>
  <c r="L86" i="44"/>
  <c r="F86" i="44"/>
  <c r="E86" i="44"/>
  <c r="D86" i="44"/>
  <c r="C86" i="44"/>
  <c r="AG85" i="44"/>
  <c r="AE85" i="44"/>
  <c r="O85" i="44"/>
  <c r="N85" i="44"/>
  <c r="M85" i="44"/>
  <c r="L85" i="44"/>
  <c r="F85" i="44"/>
  <c r="E85" i="44"/>
  <c r="D85" i="44"/>
  <c r="C85" i="44"/>
  <c r="AG84" i="44"/>
  <c r="AE84" i="44"/>
  <c r="O84" i="44"/>
  <c r="N84" i="44"/>
  <c r="M84" i="44"/>
  <c r="L84" i="44"/>
  <c r="F84" i="44"/>
  <c r="E84" i="44"/>
  <c r="D84" i="44"/>
  <c r="C84" i="44"/>
  <c r="AG83" i="44"/>
  <c r="AE83" i="44"/>
  <c r="O83" i="44"/>
  <c r="N83" i="44"/>
  <c r="M83" i="44"/>
  <c r="L83" i="44"/>
  <c r="F83" i="44"/>
  <c r="E83" i="44"/>
  <c r="D83" i="44"/>
  <c r="C83" i="44"/>
  <c r="AG82" i="44"/>
  <c r="AE82" i="44"/>
  <c r="O82" i="44"/>
  <c r="N82" i="44"/>
  <c r="M82" i="44"/>
  <c r="L82" i="44"/>
  <c r="F82" i="44"/>
  <c r="E82" i="44"/>
  <c r="D82" i="44"/>
  <c r="C82" i="44"/>
  <c r="AG81" i="44"/>
  <c r="AE81" i="44"/>
  <c r="O81" i="44"/>
  <c r="N81" i="44"/>
  <c r="M81" i="44"/>
  <c r="L81" i="44"/>
  <c r="F81" i="44"/>
  <c r="E81" i="44"/>
  <c r="D81" i="44"/>
  <c r="C81" i="44"/>
  <c r="AG80" i="44"/>
  <c r="AE80" i="44"/>
  <c r="O80" i="44"/>
  <c r="N80" i="44"/>
  <c r="M80" i="44"/>
  <c r="L80" i="44"/>
  <c r="F80" i="44"/>
  <c r="E80" i="44"/>
  <c r="D80" i="44"/>
  <c r="C80" i="44"/>
  <c r="AG79" i="44"/>
  <c r="AE79" i="44"/>
  <c r="O79" i="44"/>
  <c r="N79" i="44"/>
  <c r="M79" i="44"/>
  <c r="L79" i="44"/>
  <c r="F79" i="44"/>
  <c r="E79" i="44"/>
  <c r="D79" i="44"/>
  <c r="C79" i="44"/>
  <c r="AG78" i="44"/>
  <c r="AE78" i="44"/>
  <c r="O78" i="44"/>
  <c r="N78" i="44"/>
  <c r="M78" i="44"/>
  <c r="L78" i="44"/>
  <c r="F78" i="44"/>
  <c r="E78" i="44"/>
  <c r="D78" i="44"/>
  <c r="C78" i="44"/>
  <c r="AG77" i="44"/>
  <c r="AE77" i="44"/>
  <c r="O77" i="44"/>
  <c r="N77" i="44"/>
  <c r="M77" i="44"/>
  <c r="L77" i="44"/>
  <c r="F77" i="44"/>
  <c r="E77" i="44"/>
  <c r="D77" i="44"/>
  <c r="C77" i="44"/>
  <c r="AG76" i="44"/>
  <c r="AE76" i="44"/>
  <c r="O76" i="44"/>
  <c r="N76" i="44"/>
  <c r="M76" i="44"/>
  <c r="L76" i="44"/>
  <c r="F76" i="44"/>
  <c r="E76" i="44"/>
  <c r="D76" i="44"/>
  <c r="C76" i="44"/>
  <c r="AG75" i="44"/>
  <c r="AE75" i="44"/>
  <c r="O75" i="44"/>
  <c r="N75" i="44"/>
  <c r="M75" i="44"/>
  <c r="L75" i="44"/>
  <c r="F75" i="44"/>
  <c r="E75" i="44"/>
  <c r="D75" i="44"/>
  <c r="C75" i="44"/>
  <c r="AG74" i="44"/>
  <c r="AE74" i="44"/>
  <c r="O74" i="44"/>
  <c r="N74" i="44"/>
  <c r="M74" i="44"/>
  <c r="L74" i="44"/>
  <c r="F74" i="44"/>
  <c r="E74" i="44"/>
  <c r="D74" i="44"/>
  <c r="C74" i="44"/>
  <c r="AG73" i="44"/>
  <c r="AE73" i="44"/>
  <c r="O73" i="44"/>
  <c r="N73" i="44"/>
  <c r="M73" i="44"/>
  <c r="L73" i="44"/>
  <c r="F73" i="44"/>
  <c r="E73" i="44"/>
  <c r="D73" i="44"/>
  <c r="C73" i="44"/>
  <c r="AG72" i="44"/>
  <c r="AE72" i="44"/>
  <c r="O72" i="44"/>
  <c r="N72" i="44"/>
  <c r="M72" i="44"/>
  <c r="L72" i="44"/>
  <c r="F72" i="44"/>
  <c r="E72" i="44"/>
  <c r="D72" i="44"/>
  <c r="C72" i="44"/>
  <c r="AG71" i="44"/>
  <c r="AE71" i="44"/>
  <c r="O71" i="44"/>
  <c r="N71" i="44"/>
  <c r="M71" i="44"/>
  <c r="L71" i="44"/>
  <c r="F71" i="44"/>
  <c r="E71" i="44"/>
  <c r="D71" i="44"/>
  <c r="C71" i="44"/>
  <c r="AG70" i="44"/>
  <c r="AE70" i="44"/>
  <c r="O70" i="44"/>
  <c r="N70" i="44"/>
  <c r="M70" i="44"/>
  <c r="L70" i="44"/>
  <c r="F70" i="44"/>
  <c r="E70" i="44"/>
  <c r="D70" i="44"/>
  <c r="C70" i="44"/>
  <c r="AG69" i="44"/>
  <c r="AE69" i="44"/>
  <c r="O69" i="44"/>
  <c r="N69" i="44"/>
  <c r="M69" i="44"/>
  <c r="L69" i="44"/>
  <c r="F69" i="44"/>
  <c r="E69" i="44"/>
  <c r="D69" i="44"/>
  <c r="C69" i="44"/>
  <c r="AG68" i="44"/>
  <c r="AE68" i="44"/>
  <c r="O68" i="44"/>
  <c r="N68" i="44"/>
  <c r="M68" i="44"/>
  <c r="L68" i="44"/>
  <c r="F68" i="44"/>
  <c r="E68" i="44"/>
  <c r="D68" i="44"/>
  <c r="C68" i="44"/>
  <c r="AG67" i="44"/>
  <c r="AE67" i="44"/>
  <c r="O67" i="44"/>
  <c r="N67" i="44"/>
  <c r="M67" i="44"/>
  <c r="L67" i="44"/>
  <c r="F67" i="44"/>
  <c r="E67" i="44"/>
  <c r="D67" i="44"/>
  <c r="C67" i="44"/>
  <c r="AG66" i="44"/>
  <c r="AE66" i="44"/>
  <c r="O66" i="44"/>
  <c r="N66" i="44"/>
  <c r="M66" i="44"/>
  <c r="L66" i="44"/>
  <c r="F66" i="44"/>
  <c r="E66" i="44"/>
  <c r="D66" i="44"/>
  <c r="C66" i="44"/>
  <c r="AG65" i="44"/>
  <c r="AE65" i="44"/>
  <c r="O65" i="44"/>
  <c r="N65" i="44"/>
  <c r="M65" i="44"/>
  <c r="L65" i="44"/>
  <c r="F65" i="44"/>
  <c r="E65" i="44"/>
  <c r="D65" i="44"/>
  <c r="C65" i="44"/>
  <c r="AG64" i="44"/>
  <c r="AE64" i="44"/>
  <c r="O64" i="44"/>
  <c r="N64" i="44"/>
  <c r="M64" i="44"/>
  <c r="L64" i="44"/>
  <c r="F64" i="44"/>
  <c r="E64" i="44"/>
  <c r="D64" i="44"/>
  <c r="C64" i="44"/>
  <c r="AG63" i="44"/>
  <c r="AE63" i="44"/>
  <c r="O63" i="44"/>
  <c r="N63" i="44"/>
  <c r="M63" i="44"/>
  <c r="L63" i="44"/>
  <c r="F63" i="44"/>
  <c r="E63" i="44"/>
  <c r="D63" i="44"/>
  <c r="C63" i="44"/>
  <c r="AG62" i="44"/>
  <c r="AE62" i="44"/>
  <c r="O62" i="44"/>
  <c r="N62" i="44"/>
  <c r="M62" i="44"/>
  <c r="L62" i="44"/>
  <c r="F62" i="44"/>
  <c r="E62" i="44"/>
  <c r="D62" i="44"/>
  <c r="C62" i="44"/>
  <c r="AG61" i="44"/>
  <c r="AE61" i="44"/>
  <c r="O61" i="44"/>
  <c r="N61" i="44"/>
  <c r="M61" i="44"/>
  <c r="L61" i="44"/>
  <c r="F61" i="44"/>
  <c r="E61" i="44"/>
  <c r="D61" i="44"/>
  <c r="C61" i="44"/>
  <c r="AG60" i="44"/>
  <c r="AE60" i="44"/>
  <c r="O60" i="44"/>
  <c r="N60" i="44"/>
  <c r="M60" i="44"/>
  <c r="L60" i="44"/>
  <c r="F60" i="44"/>
  <c r="E60" i="44"/>
  <c r="D60" i="44"/>
  <c r="C60" i="44"/>
  <c r="AG59" i="44"/>
  <c r="AE59" i="44"/>
  <c r="O59" i="44"/>
  <c r="N59" i="44"/>
  <c r="M59" i="44"/>
  <c r="L59" i="44"/>
  <c r="F59" i="44"/>
  <c r="E59" i="44"/>
  <c r="D59" i="44"/>
  <c r="C59" i="44"/>
  <c r="AG58" i="44"/>
  <c r="AE58" i="44"/>
  <c r="O58" i="44"/>
  <c r="N58" i="44"/>
  <c r="M58" i="44"/>
  <c r="L58" i="44"/>
  <c r="F58" i="44"/>
  <c r="E58" i="44"/>
  <c r="D58" i="44"/>
  <c r="C58" i="44"/>
  <c r="AG57" i="44"/>
  <c r="AE57" i="44"/>
  <c r="O57" i="44"/>
  <c r="N57" i="44"/>
  <c r="M57" i="44"/>
  <c r="L57" i="44"/>
  <c r="F57" i="44"/>
  <c r="E57" i="44"/>
  <c r="D57" i="44"/>
  <c r="C57" i="44"/>
  <c r="AG56" i="44"/>
  <c r="AE56" i="44"/>
  <c r="O56" i="44"/>
  <c r="N56" i="44"/>
  <c r="M56" i="44"/>
  <c r="L56" i="44"/>
  <c r="F56" i="44"/>
  <c r="E56" i="44"/>
  <c r="D56" i="44"/>
  <c r="C56" i="44"/>
  <c r="AG55" i="44"/>
  <c r="AE55" i="44"/>
  <c r="O55" i="44"/>
  <c r="N55" i="44"/>
  <c r="M55" i="44"/>
  <c r="L55" i="44"/>
  <c r="F55" i="44"/>
  <c r="E55" i="44"/>
  <c r="D55" i="44"/>
  <c r="C55" i="44"/>
  <c r="AG54" i="44"/>
  <c r="AE54" i="44"/>
  <c r="O54" i="44"/>
  <c r="N54" i="44"/>
  <c r="M54" i="44"/>
  <c r="L54" i="44"/>
  <c r="F54" i="44"/>
  <c r="E54" i="44"/>
  <c r="D54" i="44"/>
  <c r="C54" i="44"/>
  <c r="AG53" i="44"/>
  <c r="AE53" i="44"/>
  <c r="O53" i="44"/>
  <c r="N53" i="44"/>
  <c r="M53" i="44"/>
  <c r="L53" i="44"/>
  <c r="F53" i="44"/>
  <c r="E53" i="44"/>
  <c r="D53" i="44"/>
  <c r="C53" i="44"/>
  <c r="AG52" i="44"/>
  <c r="AE52" i="44"/>
  <c r="O52" i="44"/>
  <c r="N52" i="44"/>
  <c r="M52" i="44"/>
  <c r="L52" i="44"/>
  <c r="G52" i="44"/>
  <c r="F52" i="44"/>
  <c r="E52" i="44"/>
  <c r="D52" i="44"/>
  <c r="C52" i="44"/>
  <c r="AG51" i="44"/>
  <c r="AE51" i="44"/>
  <c r="O51" i="44"/>
  <c r="N51" i="44"/>
  <c r="M51" i="44"/>
  <c r="L51" i="44"/>
  <c r="F51" i="44"/>
  <c r="E51" i="44"/>
  <c r="D51" i="44"/>
  <c r="C51" i="44"/>
  <c r="AG50" i="44"/>
  <c r="AE50" i="44"/>
  <c r="O50" i="44"/>
  <c r="N50" i="44"/>
  <c r="M50" i="44"/>
  <c r="L50" i="44"/>
  <c r="F50" i="44"/>
  <c r="E50" i="44"/>
  <c r="D50" i="44"/>
  <c r="C50" i="44"/>
  <c r="AG49" i="44"/>
  <c r="AE49" i="44"/>
  <c r="O49" i="44"/>
  <c r="N49" i="44"/>
  <c r="M49" i="44"/>
  <c r="L49" i="44"/>
  <c r="F49" i="44"/>
  <c r="E49" i="44"/>
  <c r="D49" i="44"/>
  <c r="C49" i="44"/>
  <c r="AG48" i="44"/>
  <c r="AE48" i="44"/>
  <c r="O48" i="44"/>
  <c r="N48" i="44"/>
  <c r="M48" i="44"/>
  <c r="L48" i="44"/>
  <c r="F48" i="44"/>
  <c r="E48" i="44"/>
  <c r="D48" i="44"/>
  <c r="C48" i="44"/>
  <c r="AG47" i="44"/>
  <c r="AE47" i="44"/>
  <c r="O47" i="44"/>
  <c r="N47" i="44"/>
  <c r="M47" i="44"/>
  <c r="L47" i="44"/>
  <c r="F47" i="44"/>
  <c r="E47" i="44"/>
  <c r="D47" i="44"/>
  <c r="C47" i="44"/>
  <c r="AG46" i="44"/>
  <c r="AE46" i="44"/>
  <c r="O46" i="44"/>
  <c r="N46" i="44"/>
  <c r="M46" i="44"/>
  <c r="L46" i="44"/>
  <c r="F46" i="44"/>
  <c r="E46" i="44"/>
  <c r="D46" i="44"/>
  <c r="C46" i="44"/>
  <c r="AG45" i="44"/>
  <c r="AE45" i="44"/>
  <c r="O45" i="44"/>
  <c r="N45" i="44"/>
  <c r="M45" i="44"/>
  <c r="L45" i="44"/>
  <c r="F45" i="44"/>
  <c r="E45" i="44"/>
  <c r="D45" i="44"/>
  <c r="C45" i="44"/>
  <c r="AG44" i="44"/>
  <c r="AE44" i="44"/>
  <c r="O44" i="44"/>
  <c r="N44" i="44"/>
  <c r="M44" i="44"/>
  <c r="L44" i="44"/>
  <c r="F44" i="44"/>
  <c r="E44" i="44"/>
  <c r="D44" i="44"/>
  <c r="C44" i="44"/>
  <c r="AG43" i="44"/>
  <c r="AE43" i="44"/>
  <c r="O43" i="44"/>
  <c r="N43" i="44"/>
  <c r="M43" i="44"/>
  <c r="L43" i="44"/>
  <c r="F43" i="44"/>
  <c r="E43" i="44"/>
  <c r="D43" i="44"/>
  <c r="C43" i="44"/>
  <c r="AG42" i="44"/>
  <c r="AE42" i="44"/>
  <c r="O42" i="44"/>
  <c r="N42" i="44"/>
  <c r="M42" i="44"/>
  <c r="L42" i="44"/>
  <c r="F42" i="44"/>
  <c r="E42" i="44"/>
  <c r="D42" i="44"/>
  <c r="C42" i="44"/>
  <c r="AG41" i="44"/>
  <c r="AE41" i="44"/>
  <c r="O41" i="44"/>
  <c r="N41" i="44"/>
  <c r="M41" i="44"/>
  <c r="L41" i="44"/>
  <c r="F41" i="44"/>
  <c r="E41" i="44"/>
  <c r="D41" i="44"/>
  <c r="C41" i="44"/>
  <c r="AG40" i="44"/>
  <c r="AE40" i="44"/>
  <c r="O40" i="44"/>
  <c r="N40" i="44"/>
  <c r="M40" i="44"/>
  <c r="L40" i="44"/>
  <c r="F40" i="44"/>
  <c r="E40" i="44"/>
  <c r="D40" i="44"/>
  <c r="C40" i="44"/>
  <c r="AG39" i="44"/>
  <c r="AE39" i="44"/>
  <c r="O39" i="44"/>
  <c r="N39" i="44"/>
  <c r="M39" i="44"/>
  <c r="L39" i="44"/>
  <c r="F39" i="44"/>
  <c r="E39" i="44"/>
  <c r="D39" i="44"/>
  <c r="C39" i="44"/>
  <c r="AG38" i="44"/>
  <c r="AE38" i="44"/>
  <c r="O38" i="44"/>
  <c r="N38" i="44"/>
  <c r="M38" i="44"/>
  <c r="L38" i="44"/>
  <c r="F38" i="44"/>
  <c r="E38" i="44"/>
  <c r="D38" i="44"/>
  <c r="C38" i="44"/>
  <c r="AG37" i="44"/>
  <c r="AE37" i="44"/>
  <c r="O37" i="44"/>
  <c r="N37" i="44"/>
  <c r="M37" i="44"/>
  <c r="L37" i="44"/>
  <c r="F37" i="44"/>
  <c r="E37" i="44"/>
  <c r="D37" i="44"/>
  <c r="C37" i="44"/>
  <c r="AG36" i="44"/>
  <c r="AE36" i="44"/>
  <c r="O36" i="44"/>
  <c r="N36" i="44"/>
  <c r="M36" i="44"/>
  <c r="L36" i="44"/>
  <c r="F36" i="44"/>
  <c r="E36" i="44"/>
  <c r="D36" i="44"/>
  <c r="C36" i="44"/>
  <c r="AG35" i="44"/>
  <c r="AE35" i="44"/>
  <c r="O35" i="44"/>
  <c r="N35" i="44"/>
  <c r="M35" i="44"/>
  <c r="L35" i="44"/>
  <c r="F35" i="44"/>
  <c r="E35" i="44"/>
  <c r="D35" i="44"/>
  <c r="C35" i="44"/>
  <c r="AG34" i="44"/>
  <c r="AE34" i="44"/>
  <c r="O34" i="44"/>
  <c r="N34" i="44"/>
  <c r="M34" i="44"/>
  <c r="L34" i="44"/>
  <c r="F34" i="44"/>
  <c r="E34" i="44"/>
  <c r="D34" i="44"/>
  <c r="C34" i="44"/>
  <c r="AG33" i="44"/>
  <c r="AE33" i="44"/>
  <c r="O33" i="44"/>
  <c r="N33" i="44"/>
  <c r="M33" i="44"/>
  <c r="L33" i="44"/>
  <c r="F33" i="44"/>
  <c r="E33" i="44"/>
  <c r="D33" i="44"/>
  <c r="C33" i="44"/>
  <c r="AG32" i="44"/>
  <c r="AE32" i="44"/>
  <c r="O32" i="44"/>
  <c r="N32" i="44"/>
  <c r="M32" i="44"/>
  <c r="L32" i="44"/>
  <c r="F32" i="44"/>
  <c r="E32" i="44"/>
  <c r="D32" i="44"/>
  <c r="C32" i="44"/>
  <c r="AG31" i="44"/>
  <c r="AE31" i="44"/>
  <c r="O31" i="44"/>
  <c r="N31" i="44"/>
  <c r="M31" i="44"/>
  <c r="L31" i="44"/>
  <c r="F31" i="44"/>
  <c r="E31" i="44"/>
  <c r="D31" i="44"/>
  <c r="C31" i="44"/>
  <c r="AG30" i="44"/>
  <c r="AE30" i="44"/>
  <c r="O30" i="44"/>
  <c r="N30" i="44"/>
  <c r="M30" i="44"/>
  <c r="L30" i="44"/>
  <c r="F30" i="44"/>
  <c r="E30" i="44"/>
  <c r="D30" i="44"/>
  <c r="C30" i="44"/>
  <c r="AG29" i="44"/>
  <c r="AE29" i="44"/>
  <c r="O29" i="44"/>
  <c r="N29" i="44"/>
  <c r="M29" i="44"/>
  <c r="L29" i="44"/>
  <c r="F29" i="44"/>
  <c r="E29" i="44"/>
  <c r="D29" i="44"/>
  <c r="C29" i="44"/>
  <c r="AG28" i="44"/>
  <c r="AE28" i="44"/>
  <c r="O28" i="44"/>
  <c r="N28" i="44"/>
  <c r="M28" i="44"/>
  <c r="L28" i="44"/>
  <c r="F28" i="44"/>
  <c r="E28" i="44"/>
  <c r="D28" i="44"/>
  <c r="C28" i="44"/>
  <c r="AG27" i="44"/>
  <c r="AE27" i="44"/>
  <c r="O27" i="44"/>
  <c r="N27" i="44"/>
  <c r="M27" i="44"/>
  <c r="L27" i="44"/>
  <c r="F27" i="44"/>
  <c r="E27" i="44"/>
  <c r="D27" i="44"/>
  <c r="C27" i="44"/>
  <c r="AG26" i="44"/>
  <c r="AE26" i="44"/>
  <c r="O26" i="44"/>
  <c r="N26" i="44"/>
  <c r="M26" i="44"/>
  <c r="L26" i="44"/>
  <c r="F26" i="44"/>
  <c r="E26" i="44"/>
  <c r="D26" i="44"/>
  <c r="C26" i="44"/>
  <c r="AG25" i="44"/>
  <c r="AE25" i="44"/>
  <c r="O25" i="44"/>
  <c r="N25" i="44"/>
  <c r="M25" i="44"/>
  <c r="L25" i="44"/>
  <c r="F25" i="44"/>
  <c r="E25" i="44"/>
  <c r="D25" i="44"/>
  <c r="C25" i="44"/>
  <c r="AG24" i="44"/>
  <c r="AE24" i="44"/>
  <c r="O24" i="44"/>
  <c r="N24" i="44"/>
  <c r="M24" i="44"/>
  <c r="L24" i="44"/>
  <c r="F24" i="44"/>
  <c r="E24" i="44"/>
  <c r="D24" i="44"/>
  <c r="C24" i="44"/>
  <c r="AG23" i="44"/>
  <c r="AE23" i="44"/>
  <c r="O23" i="44"/>
  <c r="N23" i="44"/>
  <c r="M23" i="44"/>
  <c r="L23" i="44"/>
  <c r="F23" i="44"/>
  <c r="E23" i="44"/>
  <c r="D23" i="44"/>
  <c r="C23" i="44"/>
  <c r="AG22" i="44"/>
  <c r="AE22" i="44"/>
  <c r="O22" i="44"/>
  <c r="N22" i="44"/>
  <c r="M22" i="44"/>
  <c r="L22" i="44"/>
  <c r="F22" i="44"/>
  <c r="E22" i="44"/>
  <c r="D22" i="44"/>
  <c r="C22" i="44"/>
  <c r="AG21" i="44"/>
  <c r="AE21" i="44"/>
  <c r="O21" i="44"/>
  <c r="N21" i="44"/>
  <c r="M21" i="44"/>
  <c r="L21" i="44"/>
  <c r="F21" i="44"/>
  <c r="E21" i="44"/>
  <c r="D21" i="44"/>
  <c r="C21" i="44"/>
  <c r="AG20" i="44"/>
  <c r="AE20" i="44"/>
  <c r="O20" i="44"/>
  <c r="N20" i="44"/>
  <c r="M20" i="44"/>
  <c r="L20" i="44"/>
  <c r="F20" i="44"/>
  <c r="E20" i="44"/>
  <c r="D20" i="44"/>
  <c r="C20" i="44"/>
  <c r="AG19" i="44"/>
  <c r="AE19" i="44"/>
  <c r="O19" i="44"/>
  <c r="N19" i="44"/>
  <c r="M19" i="44"/>
  <c r="L19" i="44"/>
  <c r="F19" i="44"/>
  <c r="E19" i="44"/>
  <c r="D19" i="44"/>
  <c r="C19" i="44"/>
  <c r="AG18" i="44"/>
  <c r="AE18" i="44"/>
  <c r="O18" i="44"/>
  <c r="N18" i="44"/>
  <c r="M18" i="44"/>
  <c r="L18" i="44"/>
  <c r="F18" i="44"/>
  <c r="E18" i="44"/>
  <c r="D18" i="44"/>
  <c r="C18" i="44"/>
  <c r="AG17" i="44"/>
  <c r="AE17" i="44"/>
  <c r="O17" i="44"/>
  <c r="N17" i="44"/>
  <c r="M17" i="44"/>
  <c r="L17" i="44"/>
  <c r="F17" i="44"/>
  <c r="E17" i="44"/>
  <c r="D17" i="44"/>
  <c r="C17" i="44"/>
  <c r="AG16" i="44"/>
  <c r="AE16" i="44"/>
  <c r="O16" i="44"/>
  <c r="N16" i="44"/>
  <c r="M16" i="44"/>
  <c r="L16" i="44"/>
  <c r="F16" i="44"/>
  <c r="E16" i="44"/>
  <c r="D16" i="44"/>
  <c r="C16" i="44"/>
  <c r="AG15" i="44"/>
  <c r="AE15" i="44"/>
  <c r="O15" i="44"/>
  <c r="N15" i="44"/>
  <c r="M15" i="44"/>
  <c r="L15" i="44"/>
  <c r="F15" i="44"/>
  <c r="E15" i="44"/>
  <c r="D15" i="44"/>
  <c r="C15" i="44"/>
  <c r="AG14" i="44"/>
  <c r="AE14" i="44"/>
  <c r="O14" i="44"/>
  <c r="N14" i="44"/>
  <c r="M14" i="44"/>
  <c r="L14" i="44"/>
  <c r="F14" i="44"/>
  <c r="E14" i="44"/>
  <c r="D14" i="44"/>
  <c r="C14" i="44"/>
  <c r="AG13" i="44"/>
  <c r="AE13" i="44"/>
  <c r="O13" i="44"/>
  <c r="N13" i="44"/>
  <c r="M13" i="44"/>
  <c r="L13" i="44"/>
  <c r="F13" i="44"/>
  <c r="E13" i="44"/>
  <c r="D13" i="44"/>
  <c r="C13" i="44"/>
  <c r="AG12" i="44"/>
  <c r="AE12" i="44"/>
  <c r="O12" i="44"/>
  <c r="N12" i="44"/>
  <c r="M12" i="44"/>
  <c r="L12" i="44"/>
  <c r="F12" i="44"/>
  <c r="E12" i="44"/>
  <c r="D12" i="44"/>
  <c r="C12" i="44"/>
  <c r="AG11" i="44"/>
  <c r="AE11" i="44"/>
  <c r="O11" i="44"/>
  <c r="N11" i="44"/>
  <c r="M11" i="44"/>
  <c r="L11" i="44"/>
  <c r="F11" i="44"/>
  <c r="E11" i="44"/>
  <c r="D11" i="44"/>
  <c r="C11" i="44"/>
  <c r="AG10" i="44"/>
  <c r="AE10" i="44"/>
  <c r="O10" i="44"/>
  <c r="N10" i="44"/>
  <c r="M10" i="44"/>
  <c r="L10" i="44"/>
  <c r="F10" i="44"/>
  <c r="E10" i="44"/>
  <c r="D10" i="44"/>
  <c r="C10" i="44"/>
  <c r="AG9" i="44"/>
  <c r="AE9" i="44"/>
  <c r="O9" i="44"/>
  <c r="N9" i="44"/>
  <c r="M9" i="44"/>
  <c r="L9" i="44"/>
  <c r="F9" i="44"/>
  <c r="E9" i="44"/>
  <c r="D9" i="44"/>
  <c r="C9" i="44"/>
  <c r="B9" i="44"/>
  <c r="B10" i="44" s="1"/>
  <c r="B11" i="44" s="1"/>
  <c r="B12" i="44" s="1"/>
  <c r="B13" i="44" s="1"/>
  <c r="B14" i="44" s="1"/>
  <c r="B15" i="44" s="1"/>
  <c r="B16" i="44" s="1"/>
  <c r="B17" i="44" s="1"/>
  <c r="B18" i="44" s="1"/>
  <c r="B19" i="44" s="1"/>
  <c r="B20" i="44" s="1"/>
  <c r="B21" i="44" s="1"/>
  <c r="B22" i="44" s="1"/>
  <c r="B23" i="44" s="1"/>
  <c r="B24" i="44" s="1"/>
  <c r="B25" i="44" s="1"/>
  <c r="B26" i="44" s="1"/>
  <c r="B27" i="44" s="1"/>
  <c r="B28" i="44" s="1"/>
  <c r="B29" i="44" s="1"/>
  <c r="B30" i="44" s="1"/>
  <c r="B31" i="44" s="1"/>
  <c r="B32" i="44" s="1"/>
  <c r="B33" i="44" s="1"/>
  <c r="B34" i="44" s="1"/>
  <c r="B35" i="44" s="1"/>
  <c r="B36" i="44" s="1"/>
  <c r="B37" i="44" s="1"/>
  <c r="B38" i="44" s="1"/>
  <c r="B39" i="44" s="1"/>
  <c r="B40" i="44" s="1"/>
  <c r="B41" i="44" s="1"/>
  <c r="B42" i="44" s="1"/>
  <c r="B43" i="44" s="1"/>
  <c r="B44" i="44" s="1"/>
  <c r="B45" i="44" s="1"/>
  <c r="B46" i="44" s="1"/>
  <c r="B47" i="44" s="1"/>
  <c r="B48" i="44" s="1"/>
  <c r="B49" i="44" s="1"/>
  <c r="B50" i="44" s="1"/>
  <c r="B51" i="44" s="1"/>
  <c r="B52" i="44" s="1"/>
  <c r="B53" i="44" s="1"/>
  <c r="B54" i="44" s="1"/>
  <c r="B55" i="44" s="1"/>
  <c r="B56" i="44" s="1"/>
  <c r="B57" i="44" s="1"/>
  <c r="B58" i="44" s="1"/>
  <c r="B59" i="44" s="1"/>
  <c r="B60" i="44" s="1"/>
  <c r="B61" i="44" s="1"/>
  <c r="B62" i="44" s="1"/>
  <c r="B63" i="44" s="1"/>
  <c r="B64" i="44" s="1"/>
  <c r="B65" i="44" s="1"/>
  <c r="B66" i="44" s="1"/>
  <c r="B67" i="44" s="1"/>
  <c r="B68" i="44" s="1"/>
  <c r="B69" i="44" s="1"/>
  <c r="B70" i="44" s="1"/>
  <c r="B71" i="44" s="1"/>
  <c r="B72" i="44" s="1"/>
  <c r="B73" i="44" s="1"/>
  <c r="B74" i="44" s="1"/>
  <c r="B75" i="44" s="1"/>
  <c r="B76" i="44" s="1"/>
  <c r="B77" i="44" s="1"/>
  <c r="B78" i="44" s="1"/>
  <c r="B79" i="44" s="1"/>
  <c r="B80" i="44" s="1"/>
  <c r="B81" i="44" s="1"/>
  <c r="B82" i="44" s="1"/>
  <c r="B83" i="44" s="1"/>
  <c r="B84" i="44" s="1"/>
  <c r="B85" i="44" s="1"/>
  <c r="B86" i="44" s="1"/>
  <c r="B87" i="44" s="1"/>
  <c r="B88" i="44" s="1"/>
  <c r="B89" i="44" s="1"/>
  <c r="B90" i="44" s="1"/>
  <c r="B91" i="44" s="1"/>
  <c r="B92" i="44" s="1"/>
  <c r="B93" i="44" s="1"/>
  <c r="B94" i="44" s="1"/>
  <c r="B95" i="44" s="1"/>
  <c r="B96" i="44" s="1"/>
  <c r="B97" i="44" s="1"/>
  <c r="B98" i="44" s="1"/>
  <c r="B99" i="44" s="1"/>
  <c r="B100" i="44" s="1"/>
  <c r="B101" i="44" s="1"/>
  <c r="B102" i="44" s="1"/>
  <c r="B103" i="44" s="1"/>
  <c r="B104" i="44" s="1"/>
  <c r="B105" i="44" s="1"/>
  <c r="B106" i="44" s="1"/>
  <c r="B107" i="44" s="1"/>
  <c r="B108" i="44" s="1"/>
  <c r="B109" i="44" s="1"/>
  <c r="B110" i="44" s="1"/>
  <c r="B111" i="44" s="1"/>
  <c r="B112" i="44" s="1"/>
  <c r="B113" i="44" s="1"/>
  <c r="B114" i="44" s="1"/>
  <c r="B115" i="44" s="1"/>
  <c r="B116" i="44" s="1"/>
  <c r="B117" i="44" s="1"/>
  <c r="B118" i="44" s="1"/>
  <c r="B119" i="44" s="1"/>
  <c r="B120" i="44" s="1"/>
  <c r="B121" i="44" s="1"/>
  <c r="B122" i="44" s="1"/>
  <c r="B123" i="44" s="1"/>
  <c r="B124" i="44" s="1"/>
  <c r="B125" i="44" s="1"/>
  <c r="B126" i="44" s="1"/>
  <c r="B127" i="44" s="1"/>
  <c r="B128" i="44" s="1"/>
  <c r="B129" i="44" s="1"/>
  <c r="B130" i="44" s="1"/>
  <c r="B131" i="44" s="1"/>
  <c r="B132" i="44" s="1"/>
  <c r="B133" i="44" s="1"/>
  <c r="B134" i="44" s="1"/>
  <c r="B135" i="44" s="1"/>
  <c r="B136" i="44" s="1"/>
  <c r="B137" i="44" s="1"/>
  <c r="B138" i="44" s="1"/>
  <c r="B139" i="44" s="1"/>
  <c r="B140" i="44" s="1"/>
  <c r="B141" i="44" s="1"/>
  <c r="B142" i="44" s="1"/>
  <c r="B143" i="44" s="1"/>
  <c r="B144" i="44" s="1"/>
  <c r="B145" i="44" s="1"/>
  <c r="B146" i="44" s="1"/>
  <c r="B147" i="44" s="1"/>
  <c r="B148" i="44" s="1"/>
  <c r="B149" i="44" s="1"/>
  <c r="B150" i="44" s="1"/>
  <c r="B151" i="44" s="1"/>
  <c r="B152" i="44" s="1"/>
  <c r="B153" i="44" s="1"/>
  <c r="B154" i="44" s="1"/>
  <c r="B155" i="44" s="1"/>
  <c r="B156" i="44" s="1"/>
  <c r="B157" i="44" s="1"/>
  <c r="B158" i="44" s="1"/>
  <c r="B159" i="44" s="1"/>
  <c r="B160" i="44" s="1"/>
  <c r="B161" i="44" s="1"/>
  <c r="B162" i="44" s="1"/>
  <c r="B163" i="44" s="1"/>
  <c r="B164" i="44" s="1"/>
  <c r="B165" i="44" s="1"/>
  <c r="B166" i="44" s="1"/>
  <c r="B167" i="44" s="1"/>
  <c r="B168" i="44" s="1"/>
  <c r="B169" i="44" s="1"/>
  <c r="B170" i="44" s="1"/>
  <c r="B171" i="44" s="1"/>
  <c r="B172" i="44" s="1"/>
  <c r="B173" i="44" s="1"/>
  <c r="B174" i="44" s="1"/>
  <c r="B175" i="44" s="1"/>
  <c r="B176" i="44" s="1"/>
  <c r="B177" i="44" s="1"/>
  <c r="B178" i="44" s="1"/>
  <c r="B179" i="44" s="1"/>
  <c r="B180" i="44" s="1"/>
  <c r="B181" i="44" s="1"/>
  <c r="B182" i="44" s="1"/>
  <c r="B183" i="44" s="1"/>
  <c r="B184" i="44" s="1"/>
  <c r="B185" i="44" s="1"/>
  <c r="B186" i="44" s="1"/>
  <c r="B187" i="44" s="1"/>
  <c r="B188" i="44" s="1"/>
  <c r="B189" i="44" s="1"/>
  <c r="B190" i="44" s="1"/>
  <c r="B191" i="44" s="1"/>
  <c r="B192" i="44" s="1"/>
  <c r="B193" i="44" s="1"/>
  <c r="B194" i="44" s="1"/>
  <c r="B195" i="44" s="1"/>
  <c r="B196" i="44" s="1"/>
  <c r="B197" i="44" s="1"/>
  <c r="B198" i="44" s="1"/>
  <c r="B199" i="44" s="1"/>
  <c r="B200" i="44" s="1"/>
  <c r="B201" i="44" s="1"/>
  <c r="B202" i="44" s="1"/>
  <c r="B203" i="44" s="1"/>
  <c r="B204" i="44" s="1"/>
  <c r="B205" i="44" s="1"/>
  <c r="B206" i="44" s="1"/>
  <c r="B207" i="44" s="1"/>
  <c r="B208" i="44" s="1"/>
  <c r="B209" i="44" s="1"/>
  <c r="B210" i="44" s="1"/>
  <c r="B211" i="44" s="1"/>
  <c r="B212" i="44" s="1"/>
  <c r="B213" i="44" s="1"/>
  <c r="B214" i="44" s="1"/>
  <c r="B215" i="44" s="1"/>
  <c r="B216" i="44" s="1"/>
  <c r="B217" i="44" s="1"/>
  <c r="B218" i="44" s="1"/>
  <c r="B219" i="44" s="1"/>
  <c r="B220" i="44" s="1"/>
  <c r="B221" i="44" s="1"/>
  <c r="B222" i="44" s="1"/>
  <c r="B223" i="44" s="1"/>
  <c r="B224" i="44" s="1"/>
  <c r="B225" i="44" s="1"/>
  <c r="B226" i="44" s="1"/>
  <c r="B227" i="44" s="1"/>
  <c r="B228" i="44" s="1"/>
  <c r="B229" i="44" s="1"/>
  <c r="B230" i="44" s="1"/>
  <c r="B231" i="44" s="1"/>
  <c r="B232" i="44" s="1"/>
  <c r="B233" i="44" s="1"/>
  <c r="B234" i="44" s="1"/>
  <c r="B235" i="44" s="1"/>
  <c r="B236" i="44" s="1"/>
  <c r="B237" i="44" s="1"/>
  <c r="B238" i="44" s="1"/>
  <c r="B239" i="44" s="1"/>
  <c r="B240" i="44" s="1"/>
  <c r="B241" i="44" s="1"/>
  <c r="B242" i="44" s="1"/>
  <c r="B243" i="44" s="1"/>
  <c r="B244" i="44" s="1"/>
  <c r="B245" i="44" s="1"/>
  <c r="B246" i="44" s="1"/>
  <c r="B247" i="44" s="1"/>
  <c r="B248" i="44" s="1"/>
  <c r="B249" i="44" s="1"/>
  <c r="B250" i="44" s="1"/>
  <c r="B251" i="44" s="1"/>
  <c r="B252" i="44" s="1"/>
  <c r="B253" i="44" s="1"/>
  <c r="B254" i="44" s="1"/>
  <c r="B255" i="44" s="1"/>
  <c r="B256" i="44" s="1"/>
  <c r="B257" i="44" s="1"/>
  <c r="B258" i="44" s="1"/>
  <c r="B259" i="44" s="1"/>
  <c r="B260" i="44" s="1"/>
  <c r="B261" i="44" s="1"/>
  <c r="B262" i="44" s="1"/>
  <c r="B263" i="44" s="1"/>
  <c r="B264" i="44" s="1"/>
  <c r="B265" i="44" s="1"/>
  <c r="B266" i="44" s="1"/>
  <c r="B267" i="44" s="1"/>
  <c r="B268" i="44" s="1"/>
  <c r="B269" i="44" s="1"/>
  <c r="B270" i="44" s="1"/>
  <c r="B271" i="44" s="1"/>
  <c r="B272" i="44" s="1"/>
  <c r="B273" i="44" s="1"/>
  <c r="B274" i="44" s="1"/>
  <c r="B275" i="44" s="1"/>
  <c r="B276" i="44" s="1"/>
  <c r="B277" i="44" s="1"/>
  <c r="B278" i="44" s="1"/>
  <c r="B279" i="44" s="1"/>
  <c r="B280" i="44" s="1"/>
  <c r="B281" i="44" s="1"/>
  <c r="B282" i="44" s="1"/>
  <c r="B283" i="44" s="1"/>
  <c r="B284" i="44" s="1"/>
  <c r="B285" i="44" s="1"/>
  <c r="B286" i="44" s="1"/>
  <c r="B287" i="44" s="1"/>
  <c r="B288" i="44" s="1"/>
  <c r="B289" i="44" s="1"/>
  <c r="B290" i="44" s="1"/>
  <c r="B291" i="44" s="1"/>
  <c r="B292" i="44" s="1"/>
  <c r="B293" i="44" s="1"/>
  <c r="B294" i="44" s="1"/>
  <c r="B295" i="44" s="1"/>
  <c r="B296" i="44" s="1"/>
  <c r="B297" i="44" s="1"/>
  <c r="AG8" i="44"/>
  <c r="AE8" i="44"/>
  <c r="O8" i="44"/>
  <c r="N8" i="44"/>
  <c r="M8" i="44"/>
  <c r="L8" i="44"/>
  <c r="F8" i="44"/>
  <c r="E8" i="44"/>
  <c r="D8" i="44"/>
  <c r="C8" i="44"/>
  <c r="AE5" i="44"/>
  <c r="O161" i="38"/>
  <c r="P156" i="38"/>
  <c r="O156" i="38"/>
  <c r="B155" i="38"/>
  <c r="A155" i="38"/>
  <c r="B154" i="38"/>
  <c r="B153" i="38"/>
  <c r="B152" i="38"/>
  <c r="B151" i="38"/>
  <c r="B150" i="38"/>
  <c r="A150" i="38"/>
  <c r="M150" i="38" s="1"/>
  <c r="B149" i="38"/>
  <c r="B148" i="38"/>
  <c r="B147" i="38"/>
  <c r="B146" i="38"/>
  <c r="B145" i="38"/>
  <c r="A145" i="38"/>
  <c r="M145" i="38" s="1"/>
  <c r="B144" i="38"/>
  <c r="B143" i="38"/>
  <c r="B142" i="38"/>
  <c r="B141" i="38"/>
  <c r="L140" i="38"/>
  <c r="B140" i="38"/>
  <c r="A140" i="38"/>
  <c r="B139" i="38"/>
  <c r="B138" i="38"/>
  <c r="B137" i="38"/>
  <c r="B136" i="38"/>
  <c r="N135" i="38"/>
  <c r="B135" i="38"/>
  <c r="A135" i="38"/>
  <c r="J135" i="38" s="1"/>
  <c r="B134" i="38"/>
  <c r="B133" i="38"/>
  <c r="B132" i="38"/>
  <c r="B131" i="38"/>
  <c r="B130" i="38"/>
  <c r="A130" i="38"/>
  <c r="M130" i="38" s="1"/>
  <c r="B129" i="38"/>
  <c r="B128" i="38"/>
  <c r="B127" i="38"/>
  <c r="B126" i="38"/>
  <c r="B125" i="38"/>
  <c r="A125" i="38"/>
  <c r="M125" i="38" s="1"/>
  <c r="B124" i="38"/>
  <c r="B123" i="38"/>
  <c r="B122" i="38"/>
  <c r="B121" i="38"/>
  <c r="B120" i="38"/>
  <c r="A120" i="38"/>
  <c r="M120" i="38" s="1"/>
  <c r="B119" i="38"/>
  <c r="B118" i="38"/>
  <c r="B117" i="38"/>
  <c r="B116" i="38"/>
  <c r="B115" i="38"/>
  <c r="A115" i="38"/>
  <c r="N115" i="38" s="1"/>
  <c r="B114" i="38"/>
  <c r="B113" i="38"/>
  <c r="B112" i="38"/>
  <c r="B111" i="38"/>
  <c r="B110" i="38"/>
  <c r="A110" i="38"/>
  <c r="L110" i="38" s="1"/>
  <c r="B109" i="38"/>
  <c r="B108" i="38"/>
  <c r="B107" i="38"/>
  <c r="B106" i="38"/>
  <c r="B105" i="38"/>
  <c r="A105" i="38"/>
  <c r="M105" i="38" s="1"/>
  <c r="B104" i="38"/>
  <c r="B103" i="38"/>
  <c r="B102" i="38"/>
  <c r="B101" i="38"/>
  <c r="B100" i="38"/>
  <c r="A100" i="38"/>
  <c r="G100" i="38" s="1"/>
  <c r="B99" i="38"/>
  <c r="B98" i="38"/>
  <c r="B97" i="38"/>
  <c r="B96" i="38"/>
  <c r="B95" i="38"/>
  <c r="A95" i="38"/>
  <c r="Q95" i="38" s="1"/>
  <c r="B94" i="38"/>
  <c r="B93" i="38"/>
  <c r="B92" i="38"/>
  <c r="B91" i="38"/>
  <c r="B90" i="38"/>
  <c r="A90" i="38"/>
  <c r="Q90" i="38" s="1"/>
  <c r="B89" i="38"/>
  <c r="B88" i="38"/>
  <c r="B87" i="38"/>
  <c r="B86" i="38"/>
  <c r="B85" i="38"/>
  <c r="A85" i="38"/>
  <c r="H85" i="38" s="1"/>
  <c r="B84" i="38"/>
  <c r="B83" i="38"/>
  <c r="B82" i="38"/>
  <c r="B81" i="38"/>
  <c r="B80" i="38"/>
  <c r="A80" i="38"/>
  <c r="I80" i="38" s="1"/>
  <c r="B79" i="38"/>
  <c r="B78" i="38"/>
  <c r="B77" i="38"/>
  <c r="B76" i="38"/>
  <c r="B75" i="38"/>
  <c r="A75" i="38"/>
  <c r="H75" i="38" s="1"/>
  <c r="B74" i="38"/>
  <c r="B73" i="38"/>
  <c r="B72" i="38"/>
  <c r="B71" i="38"/>
  <c r="B70" i="38"/>
  <c r="A70" i="38"/>
  <c r="G70" i="38" s="1"/>
  <c r="B69" i="38"/>
  <c r="B68" i="38"/>
  <c r="B67" i="38"/>
  <c r="B66" i="38"/>
  <c r="B65" i="38"/>
  <c r="A65" i="38"/>
  <c r="N65" i="38" s="1"/>
  <c r="B64" i="38"/>
  <c r="B63" i="38"/>
  <c r="B62" i="38"/>
  <c r="B61" i="38"/>
  <c r="B60" i="38"/>
  <c r="A60" i="38"/>
  <c r="L60" i="38" s="1"/>
  <c r="B59" i="38"/>
  <c r="B58" i="38"/>
  <c r="B57" i="38"/>
  <c r="B56" i="38"/>
  <c r="B55" i="38"/>
  <c r="A55" i="38"/>
  <c r="B54" i="38"/>
  <c r="B53" i="38"/>
  <c r="B52" i="38"/>
  <c r="B51" i="38"/>
  <c r="B50" i="38"/>
  <c r="A50" i="38"/>
  <c r="B49" i="38"/>
  <c r="B48" i="38"/>
  <c r="B47" i="38"/>
  <c r="B46" i="38"/>
  <c r="B45" i="38"/>
  <c r="A45" i="38"/>
  <c r="L45" i="38" s="1"/>
  <c r="B44" i="38"/>
  <c r="B43" i="38"/>
  <c r="B42" i="38"/>
  <c r="B41" i="38"/>
  <c r="B40" i="38"/>
  <c r="A40" i="38"/>
  <c r="B39" i="38"/>
  <c r="B38" i="38"/>
  <c r="B37" i="38"/>
  <c r="B36" i="38"/>
  <c r="B35" i="38"/>
  <c r="A35" i="38"/>
  <c r="G35" i="38" s="1"/>
  <c r="B34" i="38"/>
  <c r="B33" i="38"/>
  <c r="B32" i="38"/>
  <c r="B31" i="38"/>
  <c r="B30" i="38"/>
  <c r="A30" i="38"/>
  <c r="M30" i="38" s="1"/>
  <c r="B29" i="38"/>
  <c r="B28" i="38"/>
  <c r="B27" i="38"/>
  <c r="B26" i="38"/>
  <c r="B25" i="38"/>
  <c r="A25" i="38"/>
  <c r="H25" i="38" s="1"/>
  <c r="B24" i="38"/>
  <c r="B23" i="38"/>
  <c r="B22" i="38"/>
  <c r="B21" i="38"/>
  <c r="B20" i="38"/>
  <c r="A20" i="38"/>
  <c r="G20" i="38" s="1"/>
  <c r="B19" i="38"/>
  <c r="B18" i="38"/>
  <c r="B17" i="38"/>
  <c r="B16" i="38"/>
  <c r="B15" i="38"/>
  <c r="A15" i="38"/>
  <c r="J15" i="38" s="1"/>
  <c r="B14" i="38"/>
  <c r="B13" i="38"/>
  <c r="B12" i="38"/>
  <c r="B11" i="38"/>
  <c r="B10" i="38"/>
  <c r="A10" i="38"/>
  <c r="M10" i="38" s="1"/>
  <c r="B9" i="38"/>
  <c r="B8" i="38"/>
  <c r="C7" i="38"/>
  <c r="C8" i="38" s="1"/>
  <c r="C9" i="38" s="1"/>
  <c r="C10" i="38" s="1"/>
  <c r="C11" i="38" s="1"/>
  <c r="C12" i="38" s="1"/>
  <c r="C13" i="38" s="1"/>
  <c r="C14" i="38" s="1"/>
  <c r="C15" i="38" s="1"/>
  <c r="C16" i="38" s="1"/>
  <c r="C17" i="38" s="1"/>
  <c r="C18" i="38" s="1"/>
  <c r="C19" i="38" s="1"/>
  <c r="C20" i="38" s="1"/>
  <c r="C21" i="38" s="1"/>
  <c r="C22" i="38" s="1"/>
  <c r="C23" i="38" s="1"/>
  <c r="C24" i="38" s="1"/>
  <c r="C25" i="38" s="1"/>
  <c r="C26" i="38" s="1"/>
  <c r="C27" i="38" s="1"/>
  <c r="C28" i="38" s="1"/>
  <c r="C29" i="38" s="1"/>
  <c r="C30" i="38" s="1"/>
  <c r="C31" i="38" s="1"/>
  <c r="C32" i="38" s="1"/>
  <c r="C33" i="38" s="1"/>
  <c r="C34" i="38" s="1"/>
  <c r="C35" i="38" s="1"/>
  <c r="C36" i="38" s="1"/>
  <c r="C37" i="38" s="1"/>
  <c r="C38" i="38" s="1"/>
  <c r="C39" i="38" s="1"/>
  <c r="C40" i="38" s="1"/>
  <c r="C41" i="38" s="1"/>
  <c r="C42" i="38" s="1"/>
  <c r="C43" i="38" s="1"/>
  <c r="C44" i="38" s="1"/>
  <c r="C45" i="38" s="1"/>
  <c r="C46" i="38" s="1"/>
  <c r="C47" i="38" s="1"/>
  <c r="C48" i="38" s="1"/>
  <c r="C49" i="38" s="1"/>
  <c r="C50" i="38" s="1"/>
  <c r="C51" i="38" s="1"/>
  <c r="C52" i="38" s="1"/>
  <c r="C53" i="38" s="1"/>
  <c r="C54" i="38" s="1"/>
  <c r="C55" i="38" s="1"/>
  <c r="C56" i="38" s="1"/>
  <c r="C57" i="38" s="1"/>
  <c r="C58" i="38" s="1"/>
  <c r="C59" i="38" s="1"/>
  <c r="C60" i="38" s="1"/>
  <c r="C61" i="38" s="1"/>
  <c r="C62" i="38" s="1"/>
  <c r="C63" i="38" s="1"/>
  <c r="C64" i="38" s="1"/>
  <c r="C65" i="38" s="1"/>
  <c r="C66" i="38" s="1"/>
  <c r="C67" i="38" s="1"/>
  <c r="C68" i="38" s="1"/>
  <c r="C69" i="38" s="1"/>
  <c r="C70" i="38" s="1"/>
  <c r="C71" i="38" s="1"/>
  <c r="C72" i="38" s="1"/>
  <c r="C73" i="38" s="1"/>
  <c r="C74" i="38" s="1"/>
  <c r="C75" i="38" s="1"/>
  <c r="C76" i="38" s="1"/>
  <c r="C77" i="38" s="1"/>
  <c r="C78" i="38" s="1"/>
  <c r="C79" i="38" s="1"/>
  <c r="C80" i="38" s="1"/>
  <c r="C81" i="38" s="1"/>
  <c r="C82" i="38" s="1"/>
  <c r="C83" i="38" s="1"/>
  <c r="C84" i="38" s="1"/>
  <c r="C85" i="38" s="1"/>
  <c r="C86" i="38" s="1"/>
  <c r="C87" i="38" s="1"/>
  <c r="C88" i="38" s="1"/>
  <c r="C89" i="38" s="1"/>
  <c r="C90" i="38" s="1"/>
  <c r="C91" i="38" s="1"/>
  <c r="C92" i="38" s="1"/>
  <c r="C93" i="38" s="1"/>
  <c r="C94" i="38" s="1"/>
  <c r="C95" i="38" s="1"/>
  <c r="C96" i="38" s="1"/>
  <c r="C97" i="38" s="1"/>
  <c r="C98" i="38" s="1"/>
  <c r="C99" i="38" s="1"/>
  <c r="C100" i="38" s="1"/>
  <c r="C101" i="38" s="1"/>
  <c r="C102" i="38" s="1"/>
  <c r="C103" i="38" s="1"/>
  <c r="C104" i="38" s="1"/>
  <c r="C105" i="38" s="1"/>
  <c r="C106" i="38" s="1"/>
  <c r="C107" i="38" s="1"/>
  <c r="C108" i="38" s="1"/>
  <c r="C109" i="38" s="1"/>
  <c r="C110" i="38" s="1"/>
  <c r="C111" i="38" s="1"/>
  <c r="C112" i="38" s="1"/>
  <c r="C113" i="38" s="1"/>
  <c r="C114" i="38" s="1"/>
  <c r="C115" i="38" s="1"/>
  <c r="C116" i="38" s="1"/>
  <c r="C117" i="38" s="1"/>
  <c r="C118" i="38" s="1"/>
  <c r="C119" i="38" s="1"/>
  <c r="C120" i="38" s="1"/>
  <c r="C121" i="38" s="1"/>
  <c r="C122" i="38" s="1"/>
  <c r="C123" i="38" s="1"/>
  <c r="C124" i="38" s="1"/>
  <c r="C125" i="38" s="1"/>
  <c r="C126" i="38" s="1"/>
  <c r="C127" i="38" s="1"/>
  <c r="C128" i="38" s="1"/>
  <c r="C129" i="38" s="1"/>
  <c r="C130" i="38" s="1"/>
  <c r="C131" i="38" s="1"/>
  <c r="C132" i="38" s="1"/>
  <c r="C133" i="38" s="1"/>
  <c r="C134" i="38" s="1"/>
  <c r="C135" i="38" s="1"/>
  <c r="C136" i="38" s="1"/>
  <c r="C137" i="38" s="1"/>
  <c r="C138" i="38" s="1"/>
  <c r="C139" i="38" s="1"/>
  <c r="C140" i="38" s="1"/>
  <c r="C141" i="38" s="1"/>
  <c r="C142" i="38" s="1"/>
  <c r="C143" i="38" s="1"/>
  <c r="C144" i="38" s="1"/>
  <c r="C145" i="38" s="1"/>
  <c r="C146" i="38" s="1"/>
  <c r="C147" i="38" s="1"/>
  <c r="C148" i="38" s="1"/>
  <c r="C149" i="38" s="1"/>
  <c r="C150" i="38" s="1"/>
  <c r="C151" i="38" s="1"/>
  <c r="C152" i="38" s="1"/>
  <c r="C153" i="38" s="1"/>
  <c r="C154" i="38" s="1"/>
  <c r="C155" i="38" s="1"/>
  <c r="B7" i="38"/>
  <c r="D6" i="38"/>
  <c r="B6" i="38"/>
  <c r="AO257" i="11"/>
  <c r="AN257" i="11"/>
  <c r="AO256" i="11"/>
  <c r="AN256" i="11"/>
  <c r="AO255" i="11"/>
  <c r="AN255" i="11"/>
  <c r="AO254" i="11"/>
  <c r="AN254" i="11"/>
  <c r="AO253" i="11"/>
  <c r="AN253" i="11"/>
  <c r="AO252" i="11"/>
  <c r="AN252" i="11"/>
  <c r="AO251" i="11"/>
  <c r="AN251" i="11"/>
  <c r="AO250" i="11"/>
  <c r="AN250" i="11"/>
  <c r="AO249" i="11"/>
  <c r="AN249" i="11"/>
  <c r="AO248" i="11"/>
  <c r="AN248" i="11"/>
  <c r="AO247" i="11"/>
  <c r="AN247" i="11"/>
  <c r="AO246" i="11"/>
  <c r="AN246" i="11"/>
  <c r="AO245" i="11"/>
  <c r="AN245" i="11"/>
  <c r="AO244" i="11"/>
  <c r="AN244" i="11"/>
  <c r="AA297" i="44"/>
  <c r="G297" i="44"/>
  <c r="AA296" i="44"/>
  <c r="AA295" i="44"/>
  <c r="G295" i="44"/>
  <c r="AA294" i="44"/>
  <c r="AA293" i="44"/>
  <c r="G293" i="44"/>
  <c r="AA292" i="44"/>
  <c r="AA291" i="44"/>
  <c r="AA290" i="44"/>
  <c r="G290" i="44"/>
  <c r="AA288" i="44"/>
  <c r="AA287" i="44"/>
  <c r="AA286" i="44"/>
  <c r="G286" i="44"/>
  <c r="AA285" i="44"/>
  <c r="G285" i="44"/>
  <c r="AA284" i="44"/>
  <c r="G284" i="44"/>
  <c r="AA283" i="44"/>
  <c r="G283" i="44"/>
  <c r="AA282" i="44"/>
  <c r="AA281" i="44"/>
  <c r="AA280" i="44"/>
  <c r="G280" i="44"/>
  <c r="AA279" i="44"/>
  <c r="AA278" i="44"/>
  <c r="G278" i="44"/>
  <c r="G277" i="44"/>
  <c r="AA276" i="44"/>
  <c r="AA274" i="44"/>
  <c r="AA273" i="44"/>
  <c r="G273" i="44"/>
  <c r="AA272" i="44"/>
  <c r="G272" i="44"/>
  <c r="AA271" i="44"/>
  <c r="G271" i="44"/>
  <c r="AA270" i="44"/>
  <c r="G270" i="44"/>
  <c r="AA269" i="44"/>
  <c r="G269" i="44"/>
  <c r="G268" i="44"/>
  <c r="AA267" i="44"/>
  <c r="G267" i="44"/>
  <c r="G265" i="44"/>
  <c r="AA264" i="44"/>
  <c r="AA263" i="44"/>
  <c r="G263" i="44"/>
  <c r="AA262" i="44"/>
  <c r="AA261" i="44"/>
  <c r="G261" i="44"/>
  <c r="AA260" i="44"/>
  <c r="G260" i="44"/>
  <c r="AA259" i="44"/>
  <c r="AA258" i="44"/>
  <c r="G258" i="44"/>
  <c r="AA257" i="44"/>
  <c r="G257" i="44"/>
  <c r="AA256" i="44"/>
  <c r="AA255" i="44"/>
  <c r="G255" i="44"/>
  <c r="AA254" i="44"/>
  <c r="G254" i="44"/>
  <c r="AA252" i="44"/>
  <c r="AA251" i="44"/>
  <c r="AA250" i="44"/>
  <c r="G250" i="44"/>
  <c r="G249" i="44"/>
  <c r="AA248" i="44"/>
  <c r="G247" i="44"/>
  <c r="AA246" i="44"/>
  <c r="AA245" i="44"/>
  <c r="AA244" i="44"/>
  <c r="AA242" i="44"/>
  <c r="G242" i="44"/>
  <c r="AA241" i="44"/>
  <c r="AA240" i="44"/>
  <c r="G240" i="44"/>
  <c r="AA239" i="44"/>
  <c r="AA238" i="44"/>
  <c r="AA237" i="44"/>
  <c r="G237" i="44"/>
  <c r="X243" i="11"/>
  <c r="AA236" i="44"/>
  <c r="F243" i="11"/>
  <c r="E243" i="11"/>
  <c r="X242" i="11"/>
  <c r="AA235" i="44"/>
  <c r="F242" i="11"/>
  <c r="E242" i="11"/>
  <c r="X241" i="11"/>
  <c r="AA234" i="44"/>
  <c r="F241" i="11"/>
  <c r="E241" i="11"/>
  <c r="X98" i="11"/>
  <c r="AA233" i="44"/>
  <c r="G233" i="44"/>
  <c r="F98" i="11"/>
  <c r="E98" i="11"/>
  <c r="X159" i="11"/>
  <c r="AA232" i="44"/>
  <c r="G232" i="44"/>
  <c r="F159" i="11"/>
  <c r="E159" i="11"/>
  <c r="X50" i="11"/>
  <c r="AA231" i="44"/>
  <c r="F50" i="11"/>
  <c r="E50" i="11"/>
  <c r="X112" i="11"/>
  <c r="AA230" i="44"/>
  <c r="F112" i="11"/>
  <c r="E112" i="11"/>
  <c r="X196" i="11"/>
  <c r="G229" i="44"/>
  <c r="F196" i="11"/>
  <c r="E196" i="11"/>
  <c r="X174" i="11"/>
  <c r="F174" i="11"/>
  <c r="E174" i="11"/>
  <c r="X188" i="11"/>
  <c r="AA227" i="44"/>
  <c r="G227" i="44"/>
  <c r="F188" i="11"/>
  <c r="E188" i="11"/>
  <c r="X46" i="11"/>
  <c r="AA226" i="44"/>
  <c r="G226" i="44"/>
  <c r="F46" i="11"/>
  <c r="E46" i="11"/>
  <c r="X77" i="11"/>
  <c r="F77" i="11"/>
  <c r="E77" i="11"/>
  <c r="X33" i="11"/>
  <c r="AA224" i="44"/>
  <c r="F33" i="11"/>
  <c r="E33" i="11"/>
  <c r="X76" i="11"/>
  <c r="G223" i="44"/>
  <c r="F76" i="11"/>
  <c r="E76" i="11"/>
  <c r="X187" i="11"/>
  <c r="AA222" i="44"/>
  <c r="F187" i="11"/>
  <c r="E187" i="11"/>
  <c r="X186" i="11"/>
  <c r="AA221" i="44"/>
  <c r="F186" i="11"/>
  <c r="E186" i="11"/>
  <c r="X173" i="11"/>
  <c r="G220" i="44"/>
  <c r="F173" i="11"/>
  <c r="AP173" i="11" s="1"/>
  <c r="E173" i="11"/>
  <c r="X45" i="11"/>
  <c r="G219" i="44"/>
  <c r="F45" i="11"/>
  <c r="E45" i="11"/>
  <c r="X228" i="11"/>
  <c r="AA218" i="44"/>
  <c r="F228" i="11"/>
  <c r="E228" i="11"/>
  <c r="X60" i="11"/>
  <c r="AA217" i="44"/>
  <c r="G217" i="44"/>
  <c r="F60" i="11"/>
  <c r="E60" i="11"/>
  <c r="X149" i="11"/>
  <c r="AA216" i="44"/>
  <c r="F149" i="11"/>
  <c r="E149" i="11"/>
  <c r="X97" i="11"/>
  <c r="F97" i="11"/>
  <c r="E97" i="11"/>
  <c r="X136" i="11"/>
  <c r="AA214" i="44"/>
  <c r="G214" i="44"/>
  <c r="F136" i="11"/>
  <c r="E136" i="11"/>
  <c r="X75" i="11"/>
  <c r="AA213" i="44"/>
  <c r="G213" i="44"/>
  <c r="F75" i="11"/>
  <c r="E75" i="11"/>
  <c r="X148" i="11"/>
  <c r="AA212" i="44"/>
  <c r="G212" i="44"/>
  <c r="F148" i="11"/>
  <c r="I148" i="11" s="1"/>
  <c r="E148" i="11"/>
  <c r="X172" i="11"/>
  <c r="AA211" i="44"/>
  <c r="G211" i="44"/>
  <c r="F172" i="11"/>
  <c r="E172" i="11"/>
  <c r="X122" i="11"/>
  <c r="G210" i="44"/>
  <c r="F122" i="11"/>
  <c r="E122" i="11"/>
  <c r="X59" i="11"/>
  <c r="AA209" i="44"/>
  <c r="G209" i="44"/>
  <c r="F59" i="11"/>
  <c r="E59" i="11"/>
  <c r="X121" i="11"/>
  <c r="AA208" i="44"/>
  <c r="F121" i="11"/>
  <c r="E121" i="11"/>
  <c r="X212" i="11"/>
  <c r="G207" i="44"/>
  <c r="F212" i="11"/>
  <c r="E212" i="11"/>
  <c r="X211" i="11"/>
  <c r="AA206" i="44"/>
  <c r="F211" i="11"/>
  <c r="E211" i="11"/>
  <c r="X96" i="11"/>
  <c r="AA205" i="44"/>
  <c r="F96" i="11"/>
  <c r="E96" i="11"/>
  <c r="X225" i="11"/>
  <c r="AA204" i="44"/>
  <c r="G204" i="44"/>
  <c r="F225" i="11"/>
  <c r="E225" i="11"/>
  <c r="X44" i="11"/>
  <c r="AA203" i="44"/>
  <c r="F44" i="11"/>
  <c r="AU44" i="11" s="1"/>
  <c r="E44" i="11"/>
  <c r="X15" i="11"/>
  <c r="AA202" i="44"/>
  <c r="G202" i="44"/>
  <c r="F15" i="11"/>
  <c r="E15" i="11"/>
  <c r="X158" i="11"/>
  <c r="AA201" i="44"/>
  <c r="F158" i="11"/>
  <c r="E158" i="11"/>
  <c r="X205" i="11"/>
  <c r="AA200" i="44"/>
  <c r="F205" i="11"/>
  <c r="AU205" i="11" s="1"/>
  <c r="E205" i="11"/>
  <c r="X58" i="11"/>
  <c r="AA199" i="44"/>
  <c r="F58" i="11"/>
  <c r="AU58" i="11" s="1"/>
  <c r="E58" i="11"/>
  <c r="X195" i="11"/>
  <c r="AA198" i="44"/>
  <c r="G198" i="44"/>
  <c r="F195" i="11"/>
  <c r="E195" i="11"/>
  <c r="X111" i="11"/>
  <c r="AA197" i="44"/>
  <c r="F111" i="11"/>
  <c r="E111" i="11"/>
  <c r="X57" i="11"/>
  <c r="AA196" i="44"/>
  <c r="F57" i="11"/>
  <c r="E57" i="11"/>
  <c r="X110" i="11"/>
  <c r="AA195" i="44"/>
  <c r="F110" i="11"/>
  <c r="E110" i="11"/>
  <c r="X185" i="11"/>
  <c r="G194" i="44"/>
  <c r="F185" i="11"/>
  <c r="E185" i="11"/>
  <c r="X230" i="11"/>
  <c r="AA193" i="44"/>
  <c r="F230" i="11"/>
  <c r="E230" i="11"/>
  <c r="X240" i="11"/>
  <c r="F240" i="11"/>
  <c r="E240" i="11"/>
  <c r="X43" i="11"/>
  <c r="AA191" i="44"/>
  <c r="G191" i="44"/>
  <c r="F43" i="11"/>
  <c r="E43" i="11"/>
  <c r="X95" i="11"/>
  <c r="F95" i="11"/>
  <c r="E95" i="11"/>
  <c r="X221" i="11"/>
  <c r="AA189" i="44"/>
  <c r="F221" i="11"/>
  <c r="E221" i="11"/>
  <c r="X147" i="11"/>
  <c r="AA188" i="44"/>
  <c r="F147" i="11"/>
  <c r="E147" i="11"/>
  <c r="X157" i="11"/>
  <c r="AA187" i="44"/>
  <c r="F157" i="11"/>
  <c r="E157" i="11"/>
  <c r="X14" i="11"/>
  <c r="AA186" i="44"/>
  <c r="G186" i="44"/>
  <c r="F14" i="11"/>
  <c r="E14" i="11"/>
  <c r="X74" i="11"/>
  <c r="AA185" i="44"/>
  <c r="F74" i="11"/>
  <c r="E74" i="11"/>
  <c r="X56" i="11"/>
  <c r="AA184" i="44"/>
  <c r="F56" i="11"/>
  <c r="E56" i="11"/>
  <c r="X156" i="11"/>
  <c r="AA183" i="44"/>
  <c r="G183" i="44"/>
  <c r="F156" i="11"/>
  <c r="E156" i="11"/>
  <c r="X155" i="11"/>
  <c r="G182" i="44"/>
  <c r="F155" i="11"/>
  <c r="E155" i="11"/>
  <c r="X227" i="11"/>
  <c r="F227" i="11"/>
  <c r="E227" i="11"/>
  <c r="X94" i="11"/>
  <c r="AA180" i="44"/>
  <c r="G180" i="44"/>
  <c r="F94" i="11"/>
  <c r="E94" i="11"/>
  <c r="X184" i="11"/>
  <c r="F184" i="11"/>
  <c r="E184" i="11"/>
  <c r="X220" i="11"/>
  <c r="AA178" i="44"/>
  <c r="G178" i="44"/>
  <c r="F220" i="11"/>
  <c r="E220" i="11"/>
  <c r="X135" i="11"/>
  <c r="G177" i="44"/>
  <c r="F135" i="11"/>
  <c r="E135" i="11"/>
  <c r="X93" i="11"/>
  <c r="G176" i="44"/>
  <c r="F93" i="11"/>
  <c r="E93" i="11"/>
  <c r="X204" i="11"/>
  <c r="G175" i="44"/>
  <c r="F204" i="11"/>
  <c r="E204" i="11"/>
  <c r="X134" i="11"/>
  <c r="AA174" i="44"/>
  <c r="G174" i="44"/>
  <c r="F134" i="11"/>
  <c r="E134" i="11"/>
  <c r="X203" i="11"/>
  <c r="F203" i="11"/>
  <c r="E203" i="11"/>
  <c r="X210" i="11"/>
  <c r="AA172" i="44"/>
  <c r="G172" i="44"/>
  <c r="F210" i="11"/>
  <c r="E210" i="11"/>
  <c r="X219" i="11"/>
  <c r="AA171" i="44"/>
  <c r="F219" i="11"/>
  <c r="E219" i="11"/>
  <c r="X218" i="11"/>
  <c r="AA170" i="44"/>
  <c r="F218" i="11"/>
  <c r="E218" i="11"/>
  <c r="X224" i="11"/>
  <c r="F224" i="11"/>
  <c r="E224" i="11"/>
  <c r="X194" i="11"/>
  <c r="G168" i="44"/>
  <c r="F194" i="11"/>
  <c r="E194" i="11"/>
  <c r="X28" i="11"/>
  <c r="AA167" i="44"/>
  <c r="G167" i="44"/>
  <c r="F28" i="11"/>
  <c r="E28" i="11"/>
  <c r="X49" i="11"/>
  <c r="G166" i="44"/>
  <c r="F49" i="11"/>
  <c r="E49" i="11"/>
  <c r="X92" i="11"/>
  <c r="F92" i="11"/>
  <c r="E92" i="11"/>
  <c r="X61" i="11"/>
  <c r="AA164" i="44"/>
  <c r="F61" i="11"/>
  <c r="E61" i="11"/>
  <c r="X193" i="11"/>
  <c r="AA163" i="44"/>
  <c r="G163" i="44"/>
  <c r="F193" i="11"/>
  <c r="E193" i="11"/>
  <c r="X25" i="11"/>
  <c r="G162" i="44"/>
  <c r="F25" i="11"/>
  <c r="E25" i="11"/>
  <c r="X24" i="11"/>
  <c r="AA161" i="44"/>
  <c r="G161" i="44"/>
  <c r="F24" i="11"/>
  <c r="E24" i="11"/>
  <c r="X171" i="11"/>
  <c r="AA160" i="44"/>
  <c r="G160" i="44"/>
  <c r="F171" i="11"/>
  <c r="E171" i="11"/>
  <c r="X170" i="11"/>
  <c r="AA159" i="44"/>
  <c r="G159" i="44"/>
  <c r="F170" i="11"/>
  <c r="E170" i="11"/>
  <c r="X223" i="11"/>
  <c r="G158" i="44"/>
  <c r="F223" i="11"/>
  <c r="E223" i="11"/>
  <c r="X202" i="11"/>
  <c r="F202" i="11"/>
  <c r="E202" i="11"/>
  <c r="X183" i="11"/>
  <c r="G156" i="44"/>
  <c r="F183" i="11"/>
  <c r="E183" i="11"/>
  <c r="X182" i="11"/>
  <c r="AA155" i="44"/>
  <c r="G155" i="44"/>
  <c r="F182" i="11"/>
  <c r="E182" i="11"/>
  <c r="X42" i="11"/>
  <c r="G154" i="44"/>
  <c r="F42" i="11"/>
  <c r="E42" i="11"/>
  <c r="X41" i="11"/>
  <c r="AA153" i="44"/>
  <c r="G153" i="44"/>
  <c r="F41" i="11"/>
  <c r="E41" i="11"/>
  <c r="X32" i="11"/>
  <c r="G152" i="44"/>
  <c r="F32" i="11"/>
  <c r="E32" i="11"/>
  <c r="X181" i="11"/>
  <c r="F181" i="11"/>
  <c r="E181" i="11"/>
  <c r="X180" i="11"/>
  <c r="AA150" i="44"/>
  <c r="G150" i="44"/>
  <c r="F180" i="11"/>
  <c r="E180" i="11"/>
  <c r="X120" i="11"/>
  <c r="AA149" i="44"/>
  <c r="G149" i="44"/>
  <c r="F120" i="11"/>
  <c r="E120" i="11"/>
  <c r="X109" i="11"/>
  <c r="AA148" i="44"/>
  <c r="F109" i="11"/>
  <c r="E109" i="11"/>
  <c r="X133" i="11"/>
  <c r="AA147" i="44"/>
  <c r="G147" i="44"/>
  <c r="F133" i="11"/>
  <c r="E133" i="11"/>
  <c r="X154" i="11"/>
  <c r="G146" i="44"/>
  <c r="F154" i="11"/>
  <c r="E154" i="11"/>
  <c r="X27" i="11"/>
  <c r="AA145" i="44"/>
  <c r="G145" i="44"/>
  <c r="F27" i="11"/>
  <c r="E27" i="11"/>
  <c r="X31" i="11"/>
  <c r="AA144" i="44"/>
  <c r="G144" i="44"/>
  <c r="F31" i="11"/>
  <c r="E31" i="11"/>
  <c r="X91" i="11"/>
  <c r="G143" i="44"/>
  <c r="F91" i="11"/>
  <c r="E91" i="11"/>
  <c r="X119" i="11"/>
  <c r="AA142" i="44"/>
  <c r="G142" i="44"/>
  <c r="F119" i="11"/>
  <c r="E119" i="11"/>
  <c r="X23" i="11"/>
  <c r="AA141" i="44"/>
  <c r="F23" i="11"/>
  <c r="E23" i="11"/>
  <c r="X19" i="11"/>
  <c r="AA140" i="44"/>
  <c r="G140" i="44"/>
  <c r="F19" i="11"/>
  <c r="E19" i="11"/>
  <c r="X108" i="11"/>
  <c r="AA139" i="44"/>
  <c r="F108" i="11"/>
  <c r="E108" i="11"/>
  <c r="X232" i="11"/>
  <c r="G138" i="44"/>
  <c r="F232" i="11"/>
  <c r="E232" i="11"/>
  <c r="X107" i="11"/>
  <c r="AA137" i="44"/>
  <c r="F107" i="11"/>
  <c r="E107" i="11"/>
  <c r="X179" i="11"/>
  <c r="AA136" i="44"/>
  <c r="F179" i="11"/>
  <c r="E179" i="11"/>
  <c r="X146" i="11"/>
  <c r="AA135" i="44"/>
  <c r="G135" i="44"/>
  <c r="F146" i="11"/>
  <c r="E146" i="11"/>
  <c r="X145" i="11"/>
  <c r="AA134" i="44"/>
  <c r="G134" i="44"/>
  <c r="F145" i="11"/>
  <c r="E145" i="11"/>
  <c r="X153" i="11"/>
  <c r="AA133" i="44"/>
  <c r="G133" i="44"/>
  <c r="F153" i="11"/>
  <c r="E153" i="11"/>
  <c r="X106" i="11"/>
  <c r="AA132" i="44"/>
  <c r="F106" i="11"/>
  <c r="E106" i="11"/>
  <c r="X217" i="11"/>
  <c r="AA131" i="44"/>
  <c r="G131" i="44"/>
  <c r="F217" i="11"/>
  <c r="E217" i="11"/>
  <c r="X201" i="11"/>
  <c r="AA130" i="44"/>
  <c r="G130" i="44"/>
  <c r="F201" i="11"/>
  <c r="E201" i="11"/>
  <c r="X105" i="11"/>
  <c r="G129" i="44"/>
  <c r="F105" i="11"/>
  <c r="E105" i="11"/>
  <c r="X104" i="11"/>
  <c r="AA128" i="44"/>
  <c r="G128" i="44"/>
  <c r="F104" i="11"/>
  <c r="E104" i="11"/>
  <c r="X231" i="11"/>
  <c r="F231" i="11"/>
  <c r="E231" i="11"/>
  <c r="X200" i="11"/>
  <c r="AA126" i="44"/>
  <c r="G126" i="44"/>
  <c r="F200" i="11"/>
  <c r="E200" i="11"/>
  <c r="X90" i="11"/>
  <c r="F90" i="11"/>
  <c r="E90" i="11"/>
  <c r="X89" i="11"/>
  <c r="AA124" i="44"/>
  <c r="G124" i="44"/>
  <c r="F89" i="11"/>
  <c r="E89" i="11"/>
  <c r="X199" i="11"/>
  <c r="F199" i="11"/>
  <c r="E199" i="11"/>
  <c r="X73" i="11"/>
  <c r="AA122" i="44"/>
  <c r="F73" i="11"/>
  <c r="E73" i="11"/>
  <c r="X72" i="11"/>
  <c r="F72" i="11"/>
  <c r="E72" i="11"/>
  <c r="X222" i="11"/>
  <c r="F222" i="11"/>
  <c r="E222" i="11"/>
  <c r="X118" i="11"/>
  <c r="AA119" i="44"/>
  <c r="G119" i="44"/>
  <c r="F118" i="11"/>
  <c r="E118" i="11"/>
  <c r="X132" i="11"/>
  <c r="AA118" i="44"/>
  <c r="G118" i="44"/>
  <c r="F132" i="11"/>
  <c r="E132" i="11"/>
  <c r="X40" i="11"/>
  <c r="F40" i="11"/>
  <c r="H40" i="11" s="1"/>
  <c r="I117" i="44" s="1"/>
  <c r="E40" i="11"/>
  <c r="X88" i="11"/>
  <c r="AA116" i="44"/>
  <c r="G116" i="44"/>
  <c r="F88" i="11"/>
  <c r="E88" i="11"/>
  <c r="X216" i="11"/>
  <c r="AA115" i="44"/>
  <c r="G115" i="44"/>
  <c r="F216" i="11"/>
  <c r="E216" i="11"/>
  <c r="X144" i="11"/>
  <c r="AA114" i="44"/>
  <c r="F144" i="11"/>
  <c r="E144" i="11"/>
  <c r="X143" i="11"/>
  <c r="AA113" i="44"/>
  <c r="F143" i="11"/>
  <c r="E143" i="11"/>
  <c r="X169" i="11"/>
  <c r="AA112" i="44"/>
  <c r="F169" i="11"/>
  <c r="E169" i="11"/>
  <c r="X67" i="11"/>
  <c r="G111" i="44"/>
  <c r="F67" i="11"/>
  <c r="E67" i="11"/>
  <c r="X103" i="11"/>
  <c r="AA110" i="44"/>
  <c r="F103" i="11"/>
  <c r="E103" i="11"/>
  <c r="X131" i="11"/>
  <c r="AA109" i="44"/>
  <c r="G109" i="44"/>
  <c r="F131" i="11"/>
  <c r="E131" i="11"/>
  <c r="X142" i="11"/>
  <c r="AA108" i="44"/>
  <c r="G108" i="44"/>
  <c r="F142" i="11"/>
  <c r="E142" i="11"/>
  <c r="X18" i="11"/>
  <c r="AA107" i="44"/>
  <c r="F18" i="11"/>
  <c r="E18" i="11"/>
  <c r="X22" i="11"/>
  <c r="F22" i="11"/>
  <c r="E22" i="11"/>
  <c r="X102" i="11"/>
  <c r="AA105" i="44"/>
  <c r="G105" i="44"/>
  <c r="F102" i="11"/>
  <c r="E102" i="11"/>
  <c r="X101" i="11"/>
  <c r="G104" i="44"/>
  <c r="F101" i="11"/>
  <c r="E101" i="11"/>
  <c r="X55" i="11"/>
  <c r="AA103" i="44"/>
  <c r="F55" i="11"/>
  <c r="E55" i="11"/>
  <c r="X39" i="11"/>
  <c r="G102" i="44"/>
  <c r="F39" i="11"/>
  <c r="E39" i="11"/>
  <c r="X54" i="11"/>
  <c r="AA101" i="44"/>
  <c r="F54" i="11"/>
  <c r="E54" i="11"/>
  <c r="X209" i="11"/>
  <c r="AA100" i="44"/>
  <c r="G100" i="44"/>
  <c r="F209" i="11"/>
  <c r="E209" i="11"/>
  <c r="X87" i="11"/>
  <c r="AA99" i="44"/>
  <c r="F87" i="11"/>
  <c r="E87" i="11"/>
  <c r="X235" i="11"/>
  <c r="AA98" i="44"/>
  <c r="G98" i="44"/>
  <c r="F235" i="11"/>
  <c r="E235" i="11"/>
  <c r="X234" i="11"/>
  <c r="F234" i="11"/>
  <c r="E234" i="11"/>
  <c r="X141" i="11"/>
  <c r="F141" i="11"/>
  <c r="E141" i="11"/>
  <c r="X130" i="11"/>
  <c r="AA95" i="44"/>
  <c r="F130" i="11"/>
  <c r="E130" i="11"/>
  <c r="X66" i="11"/>
  <c r="G94" i="44"/>
  <c r="F66" i="11"/>
  <c r="E66" i="11"/>
  <c r="X168" i="11"/>
  <c r="AA93" i="44"/>
  <c r="F168" i="11"/>
  <c r="E168" i="11"/>
  <c r="X129" i="11"/>
  <c r="AA92" i="44"/>
  <c r="G92" i="44"/>
  <c r="F129" i="11"/>
  <c r="E129" i="11"/>
  <c r="X86" i="11"/>
  <c r="F86" i="11"/>
  <c r="E86" i="11"/>
  <c r="X21" i="11"/>
  <c r="AA90" i="44"/>
  <c r="F21" i="11"/>
  <c r="J21" i="11" s="1"/>
  <c r="K90" i="44" s="1"/>
  <c r="E21" i="11"/>
  <c r="X192" i="11"/>
  <c r="F192" i="11"/>
  <c r="E192" i="11"/>
  <c r="X208" i="11"/>
  <c r="AA88" i="44"/>
  <c r="F208" i="11"/>
  <c r="E208" i="11"/>
  <c r="X38" i="11"/>
  <c r="AA87" i="44"/>
  <c r="F38" i="11"/>
  <c r="E38" i="11"/>
  <c r="X198" i="11"/>
  <c r="G86" i="44"/>
  <c r="F198" i="11"/>
  <c r="E198" i="11"/>
  <c r="X128" i="11"/>
  <c r="F128" i="11"/>
  <c r="E128" i="11"/>
  <c r="X127" i="11"/>
  <c r="G84" i="44"/>
  <c r="F127" i="11"/>
  <c r="E127" i="11"/>
  <c r="X178" i="11"/>
  <c r="AA83" i="44"/>
  <c r="F178" i="11"/>
  <c r="E178" i="11"/>
  <c r="X177" i="11"/>
  <c r="G82" i="44"/>
  <c r="F177" i="11"/>
  <c r="E177" i="11"/>
  <c r="X140" i="11"/>
  <c r="AA81" i="44"/>
  <c r="G81" i="44"/>
  <c r="F140" i="11"/>
  <c r="E140" i="11"/>
  <c r="X139" i="11"/>
  <c r="G80" i="44"/>
  <c r="F139" i="11"/>
  <c r="E139" i="11"/>
  <c r="X85" i="11"/>
  <c r="AA79" i="44"/>
  <c r="G79" i="44"/>
  <c r="F85" i="11"/>
  <c r="E85" i="11"/>
  <c r="X197" i="11"/>
  <c r="G78" i="44"/>
  <c r="F197" i="11"/>
  <c r="E197" i="11"/>
  <c r="X167" i="11"/>
  <c r="G77" i="44"/>
  <c r="F167" i="11"/>
  <c r="E167" i="11"/>
  <c r="X166" i="11"/>
  <c r="AA76" i="44"/>
  <c r="F166" i="11"/>
  <c r="E166" i="11"/>
  <c r="X165" i="11"/>
  <c r="G75" i="44"/>
  <c r="F165" i="11"/>
  <c r="E165" i="11"/>
  <c r="X53" i="11"/>
  <c r="F53" i="11"/>
  <c r="E53" i="11"/>
  <c r="X191" i="11"/>
  <c r="AA73" i="44"/>
  <c r="G73" i="44"/>
  <c r="F191" i="11"/>
  <c r="E191" i="11"/>
  <c r="X176" i="11"/>
  <c r="AA72" i="44"/>
  <c r="F176" i="11"/>
  <c r="E176" i="11"/>
  <c r="X164" i="11"/>
  <c r="AA71" i="44"/>
  <c r="G71" i="44"/>
  <c r="F164" i="11"/>
  <c r="E164" i="11"/>
  <c r="X126" i="11"/>
  <c r="AA70" i="44"/>
  <c r="G70" i="44"/>
  <c r="F126" i="11"/>
  <c r="E126" i="11"/>
  <c r="X65" i="11"/>
  <c r="G69" i="44"/>
  <c r="F65" i="11"/>
  <c r="E65" i="11"/>
  <c r="X207" i="11"/>
  <c r="G68" i="44"/>
  <c r="F207" i="11"/>
  <c r="E207" i="11"/>
  <c r="X52" i="11"/>
  <c r="AA67" i="44"/>
  <c r="F52" i="11"/>
  <c r="E52" i="11"/>
  <c r="X30" i="11"/>
  <c r="G66" i="44"/>
  <c r="F30" i="11"/>
  <c r="E30" i="11"/>
  <c r="X175" i="11"/>
  <c r="AA65" i="44"/>
  <c r="G65" i="44"/>
  <c r="F175" i="11"/>
  <c r="E175" i="11"/>
  <c r="X17" i="11"/>
  <c r="AA64" i="44"/>
  <c r="F17" i="11"/>
  <c r="E17" i="11"/>
  <c r="X84" i="11"/>
  <c r="AA63" i="44"/>
  <c r="G63" i="44"/>
  <c r="F84" i="11"/>
  <c r="E84" i="11"/>
  <c r="X83" i="11"/>
  <c r="G62" i="44"/>
  <c r="F83" i="11"/>
  <c r="E83" i="11"/>
  <c r="X206" i="11"/>
  <c r="F206" i="11"/>
  <c r="E206" i="11"/>
  <c r="X64" i="11"/>
  <c r="F64" i="11"/>
  <c r="E64" i="11"/>
  <c r="X190" i="11"/>
  <c r="F190" i="11"/>
  <c r="E190" i="11"/>
  <c r="X189" i="11"/>
  <c r="G58" i="44"/>
  <c r="F189" i="11"/>
  <c r="E189" i="11"/>
  <c r="X82" i="11"/>
  <c r="AA57" i="44"/>
  <c r="G57" i="44"/>
  <c r="F82" i="11"/>
  <c r="E82" i="11"/>
  <c r="X13" i="11"/>
  <c r="AA56" i="44"/>
  <c r="G56" i="44"/>
  <c r="F13" i="11"/>
  <c r="E13" i="11"/>
  <c r="X37" i="11"/>
  <c r="AA55" i="44"/>
  <c r="G55" i="44"/>
  <c r="F37" i="11"/>
  <c r="E37" i="11"/>
  <c r="X81" i="11"/>
  <c r="AA54" i="44"/>
  <c r="F81" i="11"/>
  <c r="E81" i="11"/>
  <c r="X80" i="11"/>
  <c r="F80" i="11"/>
  <c r="E80" i="11"/>
  <c r="X63" i="11"/>
  <c r="F63" i="11"/>
  <c r="E63" i="11"/>
  <c r="X62" i="11"/>
  <c r="AA51" i="44"/>
  <c r="F62" i="11"/>
  <c r="E62" i="11"/>
  <c r="X215" i="11"/>
  <c r="AA50" i="44"/>
  <c r="F215" i="11"/>
  <c r="E215" i="11"/>
  <c r="X214" i="11"/>
  <c r="AA49" i="44"/>
  <c r="G49" i="44"/>
  <c r="F214" i="11"/>
  <c r="E214" i="11"/>
  <c r="X233" i="11"/>
  <c r="G48" i="44"/>
  <c r="F233" i="11"/>
  <c r="E233" i="11"/>
  <c r="X151" i="11"/>
  <c r="AA47" i="44"/>
  <c r="F151" i="11"/>
  <c r="E151" i="11"/>
  <c r="X160" i="11"/>
  <c r="AA46" i="44"/>
  <c r="F160" i="11"/>
  <c r="E160" i="11"/>
  <c r="X29" i="11"/>
  <c r="F29" i="11"/>
  <c r="E29" i="11"/>
  <c r="X36" i="11"/>
  <c r="G44" i="44"/>
  <c r="F36" i="11"/>
  <c r="E36" i="11"/>
  <c r="X100" i="11"/>
  <c r="F100" i="11"/>
  <c r="E100" i="11"/>
  <c r="X35" i="11"/>
  <c r="AA42" i="44"/>
  <c r="F35" i="11"/>
  <c r="E35" i="11"/>
  <c r="X238" i="11"/>
  <c r="AA41" i="44"/>
  <c r="G41" i="44"/>
  <c r="F238" i="11"/>
  <c r="E238" i="11"/>
  <c r="X117" i="11"/>
  <c r="AA40" i="44"/>
  <c r="G40" i="44"/>
  <c r="F117" i="11"/>
  <c r="E117" i="11"/>
  <c r="X163" i="11"/>
  <c r="AA39" i="44"/>
  <c r="G39" i="44"/>
  <c r="F163" i="11"/>
  <c r="E163" i="11"/>
  <c r="X70" i="11"/>
  <c r="F70" i="11"/>
  <c r="AP70" i="11" s="1"/>
  <c r="E70" i="11"/>
  <c r="X116" i="11"/>
  <c r="F116" i="11"/>
  <c r="E116" i="11"/>
  <c r="X69" i="11"/>
  <c r="AA36" i="44"/>
  <c r="G36" i="44"/>
  <c r="F69" i="11"/>
  <c r="E69" i="11"/>
  <c r="X48" i="11"/>
  <c r="AA35" i="44"/>
  <c r="F48" i="11"/>
  <c r="E48" i="11"/>
  <c r="X115" i="11"/>
  <c r="G34" i="44"/>
  <c r="F115" i="11"/>
  <c r="H115" i="11" s="1"/>
  <c r="I34" i="44" s="1"/>
  <c r="E115" i="11"/>
  <c r="X162" i="11"/>
  <c r="AA33" i="44"/>
  <c r="F162" i="11"/>
  <c r="E162" i="11"/>
  <c r="X161" i="11"/>
  <c r="G32" i="44"/>
  <c r="F161" i="11"/>
  <c r="E161" i="11"/>
  <c r="X114" i="11"/>
  <c r="F114" i="11"/>
  <c r="E114" i="11"/>
  <c r="X125" i="11"/>
  <c r="G30" i="44"/>
  <c r="F125" i="11"/>
  <c r="E125" i="11"/>
  <c r="X47" i="11"/>
  <c r="F47" i="11"/>
  <c r="E47" i="11"/>
  <c r="X16" i="11"/>
  <c r="AA28" i="44"/>
  <c r="G28" i="44"/>
  <c r="F16" i="11"/>
  <c r="E16" i="11"/>
  <c r="X138" i="11"/>
  <c r="AA27" i="44"/>
  <c r="G27" i="44"/>
  <c r="F138" i="11"/>
  <c r="E138" i="11"/>
  <c r="X113" i="11"/>
  <c r="AA26" i="44"/>
  <c r="F113" i="11"/>
  <c r="E113" i="11"/>
  <c r="X99" i="11"/>
  <c r="F99" i="11"/>
  <c r="E99" i="11"/>
  <c r="X78" i="11"/>
  <c r="AA24" i="44"/>
  <c r="G24" i="44"/>
  <c r="F78" i="11"/>
  <c r="E78" i="11"/>
  <c r="X12" i="11"/>
  <c r="AA23" i="44"/>
  <c r="F12" i="11"/>
  <c r="E12" i="11"/>
  <c r="X137" i="11"/>
  <c r="G22" i="44"/>
  <c r="F137" i="11"/>
  <c r="E137" i="11"/>
  <c r="X11" i="11"/>
  <c r="AA21" i="44"/>
  <c r="G21" i="44"/>
  <c r="F11" i="11"/>
  <c r="E11" i="11"/>
  <c r="X68" i="11"/>
  <c r="AA20" i="44"/>
  <c r="F68" i="11"/>
  <c r="E68" i="11"/>
  <c r="X226" i="11"/>
  <c r="AA19" i="44"/>
  <c r="F226" i="11"/>
  <c r="E226" i="11"/>
  <c r="X124" i="11"/>
  <c r="G18" i="44"/>
  <c r="F124" i="11"/>
  <c r="BN124" i="11" s="1"/>
  <c r="E124" i="11"/>
  <c r="X123" i="11"/>
  <c r="G17" i="44"/>
  <c r="F123" i="11"/>
  <c r="E123" i="11"/>
  <c r="X150" i="11"/>
  <c r="F150" i="11"/>
  <c r="E150" i="11"/>
  <c r="X229" i="11"/>
  <c r="AA15" i="44"/>
  <c r="F229" i="11"/>
  <c r="E229" i="11"/>
  <c r="X10" i="11"/>
  <c r="G14" i="44"/>
  <c r="F10" i="11"/>
  <c r="E10" i="11"/>
  <c r="X213" i="11"/>
  <c r="AA13" i="44"/>
  <c r="G13" i="44"/>
  <c r="F213" i="11"/>
  <c r="E213" i="11"/>
  <c r="X51" i="11"/>
  <c r="AA12" i="44"/>
  <c r="G12" i="44"/>
  <c r="F51" i="11"/>
  <c r="E51" i="11"/>
  <c r="X26" i="11"/>
  <c r="F26" i="11"/>
  <c r="E26" i="11"/>
  <c r="X79" i="11"/>
  <c r="F79" i="11"/>
  <c r="E79" i="11"/>
  <c r="X20" i="11"/>
  <c r="AA9" i="44"/>
  <c r="G9" i="44"/>
  <c r="F20" i="11"/>
  <c r="E20" i="11"/>
  <c r="X34" i="11"/>
  <c r="AA8" i="44"/>
  <c r="L34" i="11"/>
  <c r="F34" i="11"/>
  <c r="E34" i="11"/>
  <c r="AK4" i="11"/>
  <c r="AK3" i="11"/>
  <c r="AK2" i="11"/>
  <c r="W2" i="11"/>
  <c r="V2" i="11"/>
  <c r="U2" i="11"/>
  <c r="T2" i="11"/>
  <c r="S2" i="11"/>
  <c r="R2" i="11"/>
  <c r="Q2" i="11"/>
  <c r="BO1" i="11"/>
  <c r="AV1" i="11"/>
  <c r="AV152" i="11" s="1"/>
  <c r="AK1" i="11"/>
  <c r="S979" i="30"/>
  <c r="S978" i="30"/>
  <c r="S976" i="30"/>
  <c r="S975" i="30"/>
  <c r="S974" i="30"/>
  <c r="S973" i="30"/>
  <c r="S972" i="30"/>
  <c r="S971" i="30"/>
  <c r="S970" i="30"/>
  <c r="S969" i="30"/>
  <c r="S968" i="30"/>
  <c r="S967" i="30"/>
  <c r="S966" i="30"/>
  <c r="S965" i="30"/>
  <c r="S964" i="30"/>
  <c r="S963" i="30"/>
  <c r="S962" i="30"/>
  <c r="S961" i="30"/>
  <c r="S960" i="30"/>
  <c r="S959" i="30"/>
  <c r="S958" i="30"/>
  <c r="S957" i="30"/>
  <c r="S953" i="30"/>
  <c r="S951" i="30"/>
  <c r="S950" i="30"/>
  <c r="S949" i="30"/>
  <c r="S948" i="30"/>
  <c r="S947" i="30"/>
  <c r="S946" i="30"/>
  <c r="S945" i="30"/>
  <c r="S944" i="30"/>
  <c r="S943" i="30"/>
  <c r="S942" i="30"/>
  <c r="S941" i="30"/>
  <c r="S940" i="30"/>
  <c r="S939" i="30"/>
  <c r="S938" i="30"/>
  <c r="S937" i="30"/>
  <c r="S936" i="30"/>
  <c r="S935" i="30"/>
  <c r="S934" i="30"/>
  <c r="S933" i="30"/>
  <c r="S932" i="30"/>
  <c r="S931" i="30"/>
  <c r="S930" i="30"/>
  <c r="S929" i="30"/>
  <c r="S928" i="30"/>
  <c r="S927" i="30"/>
  <c r="S926" i="30"/>
  <c r="S925" i="30"/>
  <c r="S924" i="30"/>
  <c r="S923" i="30"/>
  <c r="S922" i="30"/>
  <c r="S921" i="30"/>
  <c r="S920" i="30"/>
  <c r="S919" i="30"/>
  <c r="S918" i="30"/>
  <c r="S917" i="30"/>
  <c r="S916" i="30"/>
  <c r="S913" i="30"/>
  <c r="S912" i="30"/>
  <c r="S911" i="30"/>
  <c r="S910" i="30"/>
  <c r="S908" i="30"/>
  <c r="S907" i="30"/>
  <c r="S906" i="30"/>
  <c r="S904" i="30"/>
  <c r="S903" i="30"/>
  <c r="S902" i="30"/>
  <c r="S900" i="30"/>
  <c r="S899" i="30"/>
  <c r="S898" i="30"/>
  <c r="S897" i="30"/>
  <c r="S896" i="30"/>
  <c r="S895" i="30"/>
  <c r="S894" i="30"/>
  <c r="S893" i="30"/>
  <c r="S892" i="30"/>
  <c r="S891" i="30"/>
  <c r="S890" i="30"/>
  <c r="S889" i="30"/>
  <c r="S888" i="30"/>
  <c r="S887" i="30"/>
  <c r="S886" i="30"/>
  <c r="S885" i="30"/>
  <c r="S884" i="30"/>
  <c r="S883" i="30"/>
  <c r="S882" i="30"/>
  <c r="S881" i="30"/>
  <c r="S880" i="30"/>
  <c r="S879" i="30"/>
  <c r="S878" i="30"/>
  <c r="S877" i="30"/>
  <c r="S876" i="30"/>
  <c r="S875" i="30"/>
  <c r="S874" i="30"/>
  <c r="N874" i="30"/>
  <c r="S873" i="30"/>
  <c r="N873" i="30"/>
  <c r="S872" i="30"/>
  <c r="S871" i="30"/>
  <c r="N871" i="30"/>
  <c r="S870" i="30"/>
  <c r="S869" i="30"/>
  <c r="S868" i="30"/>
  <c r="S867" i="30"/>
  <c r="S866" i="30"/>
  <c r="S865" i="30"/>
  <c r="S864" i="30"/>
  <c r="S863" i="30"/>
  <c r="S862" i="30"/>
  <c r="S861" i="30"/>
  <c r="S860" i="30"/>
  <c r="S859" i="30"/>
  <c r="S858" i="30"/>
  <c r="N858" i="30"/>
  <c r="S857" i="30"/>
  <c r="S856" i="30"/>
  <c r="N856" i="30"/>
  <c r="S855" i="30"/>
  <c r="N855" i="30"/>
  <c r="S854" i="30"/>
  <c r="N854" i="30"/>
  <c r="S853" i="30"/>
  <c r="S852" i="30"/>
  <c r="S851" i="30"/>
  <c r="N851" i="30"/>
  <c r="S850" i="30"/>
  <c r="S849" i="30"/>
  <c r="S848" i="30"/>
  <c r="N848" i="30"/>
  <c r="S847" i="30"/>
  <c r="S846" i="30"/>
  <c r="N846" i="30"/>
  <c r="S845" i="30"/>
  <c r="S844" i="30"/>
  <c r="N844" i="30"/>
  <c r="S843" i="30"/>
  <c r="S842" i="30"/>
  <c r="S841" i="30"/>
  <c r="S840" i="30"/>
  <c r="S839" i="30"/>
  <c r="S838" i="30"/>
  <c r="S837" i="30"/>
  <c r="N837" i="30"/>
  <c r="S836" i="30"/>
  <c r="N836" i="30"/>
  <c r="S835" i="30"/>
  <c r="N835" i="30"/>
  <c r="S834" i="30"/>
  <c r="N834" i="30"/>
  <c r="S833" i="30"/>
  <c r="S832" i="30"/>
  <c r="N832" i="30"/>
  <c r="S831" i="30"/>
  <c r="S830" i="30"/>
  <c r="N830" i="30"/>
  <c r="S829" i="30"/>
  <c r="N829" i="30"/>
  <c r="S828" i="30"/>
  <c r="N828" i="30"/>
  <c r="S827" i="30"/>
  <c r="S826" i="30"/>
  <c r="S825" i="30"/>
  <c r="S824" i="30"/>
  <c r="S823" i="30"/>
  <c r="N823" i="30"/>
  <c r="S822" i="30"/>
  <c r="N822" i="30"/>
  <c r="S821" i="30"/>
  <c r="N821" i="30"/>
  <c r="S820" i="30"/>
  <c r="S819" i="30"/>
  <c r="N819" i="30"/>
  <c r="S818" i="30"/>
  <c r="N818" i="30"/>
  <c r="S817" i="30"/>
  <c r="S816" i="30"/>
  <c r="N816" i="30"/>
  <c r="S815" i="30"/>
  <c r="N815" i="30"/>
  <c r="S814" i="30"/>
  <c r="S813" i="30"/>
  <c r="N813" i="30"/>
  <c r="S812" i="30"/>
  <c r="N812" i="30"/>
  <c r="S811" i="30"/>
  <c r="S810" i="30"/>
  <c r="N810" i="30"/>
  <c r="S809" i="30"/>
  <c r="N809" i="30"/>
  <c r="S808" i="30"/>
  <c r="S807" i="30"/>
  <c r="S806" i="30"/>
  <c r="S805" i="30"/>
  <c r="N805" i="30"/>
  <c r="S804" i="30"/>
  <c r="S803" i="30"/>
  <c r="S802" i="30"/>
  <c r="S801" i="30"/>
  <c r="N801" i="30"/>
  <c r="S800" i="30"/>
  <c r="S799" i="30"/>
  <c r="N799" i="30"/>
  <c r="S798" i="30"/>
  <c r="S797" i="30"/>
  <c r="S796" i="30"/>
  <c r="S795" i="30"/>
  <c r="S794" i="30"/>
  <c r="S793" i="30"/>
  <c r="S792" i="30"/>
  <c r="S791" i="30"/>
  <c r="S790" i="30"/>
  <c r="S789" i="30"/>
  <c r="S788" i="30"/>
  <c r="S787" i="30"/>
  <c r="S786" i="30"/>
  <c r="S785" i="30"/>
  <c r="S784" i="30"/>
  <c r="S783" i="30"/>
  <c r="S782" i="30"/>
  <c r="S781" i="30"/>
  <c r="S780" i="30"/>
  <c r="S779" i="30"/>
  <c r="S778" i="30"/>
  <c r="S777" i="30"/>
  <c r="S776" i="30"/>
  <c r="S775" i="30"/>
  <c r="S774" i="30"/>
  <c r="S773" i="30"/>
  <c r="S772" i="30"/>
  <c r="S771" i="30"/>
  <c r="S770" i="30"/>
  <c r="S769" i="30"/>
  <c r="S768" i="30"/>
  <c r="S767" i="30"/>
  <c r="S766" i="30"/>
  <c r="S765" i="30"/>
  <c r="S764" i="30"/>
  <c r="S763" i="30"/>
  <c r="S762" i="30"/>
  <c r="S761" i="30"/>
  <c r="S760" i="30"/>
  <c r="S759" i="30"/>
  <c r="S758" i="30"/>
  <c r="S757" i="30"/>
  <c r="S756" i="30"/>
  <c r="S755" i="30"/>
  <c r="S754" i="30"/>
  <c r="S753" i="30"/>
  <c r="S752" i="30"/>
  <c r="S751" i="30"/>
  <c r="S750" i="30"/>
  <c r="S749" i="30"/>
  <c r="S748" i="30"/>
  <c r="S747" i="30"/>
  <c r="S746" i="30"/>
  <c r="S745" i="30"/>
  <c r="S744" i="30"/>
  <c r="S743" i="30"/>
  <c r="S742" i="30"/>
  <c r="S741" i="30"/>
  <c r="S740" i="30"/>
  <c r="S739" i="30"/>
  <c r="S738" i="30"/>
  <c r="S737" i="30"/>
  <c r="S736" i="30"/>
  <c r="S735" i="30"/>
  <c r="S734" i="30"/>
  <c r="S733" i="30"/>
  <c r="S732" i="30"/>
  <c r="S731" i="30"/>
  <c r="S730" i="30"/>
  <c r="S729" i="30"/>
  <c r="S728" i="30"/>
  <c r="S727" i="30"/>
  <c r="S726" i="30"/>
  <c r="S725" i="30"/>
  <c r="S724" i="30"/>
  <c r="S723" i="30"/>
  <c r="S722" i="30"/>
  <c r="S721" i="30"/>
  <c r="S720" i="30"/>
  <c r="S719" i="30"/>
  <c r="S718" i="30"/>
  <c r="S717" i="30"/>
  <c r="S716" i="30"/>
  <c r="S715" i="30"/>
  <c r="S714" i="30"/>
  <c r="S713" i="30"/>
  <c r="S712" i="30"/>
  <c r="S711" i="30"/>
  <c r="S710" i="30"/>
  <c r="S709" i="30"/>
  <c r="S708" i="30"/>
  <c r="S707" i="30"/>
  <c r="S706" i="30"/>
  <c r="S705" i="30"/>
  <c r="S704" i="30"/>
  <c r="S703" i="30"/>
  <c r="S702" i="30"/>
  <c r="S701" i="30"/>
  <c r="S700" i="30"/>
  <c r="S699" i="30"/>
  <c r="S698" i="30"/>
  <c r="S697" i="30"/>
  <c r="S696" i="30"/>
  <c r="S695" i="30"/>
  <c r="S694" i="30"/>
  <c r="S693" i="30"/>
  <c r="S692" i="30"/>
  <c r="S691" i="30"/>
  <c r="S690" i="30"/>
  <c r="S689" i="30"/>
  <c r="S688" i="30"/>
  <c r="S687" i="30"/>
  <c r="S686" i="30"/>
  <c r="S685" i="30"/>
  <c r="S684" i="30"/>
  <c r="S683" i="30"/>
  <c r="S682" i="30"/>
  <c r="S681" i="30"/>
  <c r="S680" i="30"/>
  <c r="S679" i="30"/>
  <c r="S678" i="30"/>
  <c r="S677" i="30"/>
  <c r="S676" i="30"/>
  <c r="S675" i="30"/>
  <c r="S674" i="30"/>
  <c r="S673" i="30"/>
  <c r="S672" i="30"/>
  <c r="S671" i="30"/>
  <c r="S670" i="30"/>
  <c r="S669" i="30"/>
  <c r="S668" i="30"/>
  <c r="S667" i="30"/>
  <c r="S666" i="30"/>
  <c r="S665" i="30"/>
  <c r="S664" i="30"/>
  <c r="S663" i="30"/>
  <c r="S662" i="30"/>
  <c r="S661" i="30"/>
  <c r="S660" i="30"/>
  <c r="S659" i="30"/>
  <c r="S658" i="30"/>
  <c r="S657" i="30"/>
  <c r="S656" i="30"/>
  <c r="S655" i="30"/>
  <c r="S654" i="30"/>
  <c r="S653" i="30"/>
  <c r="S652" i="30"/>
  <c r="S651" i="30"/>
  <c r="S650" i="30"/>
  <c r="S649" i="30"/>
  <c r="S648" i="30"/>
  <c r="S647" i="30"/>
  <c r="S646" i="30"/>
  <c r="S645" i="30"/>
  <c r="S644" i="30"/>
  <c r="S643" i="30"/>
  <c r="S642" i="30"/>
  <c r="S641" i="30"/>
  <c r="S640" i="30"/>
  <c r="S639" i="30"/>
  <c r="S638" i="30"/>
  <c r="S637" i="30"/>
  <c r="S636" i="30"/>
  <c r="S635" i="30"/>
  <c r="S634" i="30"/>
  <c r="S633" i="30"/>
  <c r="S632" i="30"/>
  <c r="S631" i="30"/>
  <c r="S630" i="30"/>
  <c r="S629" i="30"/>
  <c r="S628" i="30"/>
  <c r="S627" i="30"/>
  <c r="S626" i="30"/>
  <c r="S625" i="30"/>
  <c r="S624" i="30"/>
  <c r="S623" i="30"/>
  <c r="S622" i="30"/>
  <c r="S621" i="30"/>
  <c r="S620" i="30"/>
  <c r="S619" i="30"/>
  <c r="S618" i="30"/>
  <c r="S617" i="30"/>
  <c r="S616" i="30"/>
  <c r="S615" i="30"/>
  <c r="S614" i="30"/>
  <c r="S613" i="30"/>
  <c r="S612" i="30"/>
  <c r="S611" i="30"/>
  <c r="S610" i="30"/>
  <c r="S609" i="30"/>
  <c r="S608" i="30"/>
  <c r="S607" i="30"/>
  <c r="S606" i="30"/>
  <c r="S605" i="30"/>
  <c r="S604" i="30"/>
  <c r="S603" i="30"/>
  <c r="S602" i="30"/>
  <c r="S601" i="30"/>
  <c r="S600" i="30"/>
  <c r="S599" i="30"/>
  <c r="S598" i="30"/>
  <c r="S597" i="30"/>
  <c r="S596" i="30"/>
  <c r="S595" i="30"/>
  <c r="S594" i="30"/>
  <c r="S593" i="30"/>
  <c r="S592" i="30"/>
  <c r="S591" i="30"/>
  <c r="S590" i="30"/>
  <c r="S589" i="30"/>
  <c r="S588" i="30"/>
  <c r="S587" i="30"/>
  <c r="S586" i="30"/>
  <c r="S585" i="30"/>
  <c r="S584" i="30"/>
  <c r="S583" i="30"/>
  <c r="S582" i="30"/>
  <c r="S581" i="30"/>
  <c r="S580" i="30"/>
  <c r="S579" i="30"/>
  <c r="S578" i="30"/>
  <c r="S577" i="30"/>
  <c r="S576" i="30"/>
  <c r="S575" i="30"/>
  <c r="S574" i="30"/>
  <c r="S573" i="30"/>
  <c r="S572" i="30"/>
  <c r="S571" i="30"/>
  <c r="S570" i="30"/>
  <c r="S569" i="30"/>
  <c r="S568" i="30"/>
  <c r="S567" i="30"/>
  <c r="S566" i="30"/>
  <c r="S565" i="30"/>
  <c r="S564" i="30"/>
  <c r="S563" i="30"/>
  <c r="S562" i="30"/>
  <c r="S561" i="30"/>
  <c r="S560" i="30"/>
  <c r="S559" i="30"/>
  <c r="S558" i="30"/>
  <c r="S557" i="30"/>
  <c r="S556" i="30"/>
  <c r="S555" i="30"/>
  <c r="S554" i="30"/>
  <c r="S553" i="30"/>
  <c r="S552" i="30"/>
  <c r="S551" i="30"/>
  <c r="S550" i="30"/>
  <c r="S549" i="30"/>
  <c r="S548" i="30"/>
  <c r="S547" i="30"/>
  <c r="S546" i="30"/>
  <c r="S545" i="30"/>
  <c r="S544" i="30"/>
  <c r="S543" i="30"/>
  <c r="S542" i="30"/>
  <c r="S541" i="30"/>
  <c r="S540" i="30"/>
  <c r="S539" i="30"/>
  <c r="S538" i="30"/>
  <c r="S537" i="30"/>
  <c r="S536" i="30"/>
  <c r="S535" i="30"/>
  <c r="S534" i="30"/>
  <c r="S533" i="30"/>
  <c r="S532" i="30"/>
  <c r="S531" i="30"/>
  <c r="S530" i="30"/>
  <c r="S529" i="30"/>
  <c r="S528" i="30"/>
  <c r="S527" i="30"/>
  <c r="S526" i="30"/>
  <c r="S525" i="30"/>
  <c r="S524" i="30"/>
  <c r="S523" i="30"/>
  <c r="S522" i="30"/>
  <c r="S521" i="30"/>
  <c r="S520" i="30"/>
  <c r="S519" i="30"/>
  <c r="S518" i="30"/>
  <c r="S517" i="30"/>
  <c r="S516" i="30"/>
  <c r="S515" i="30"/>
  <c r="S514" i="30"/>
  <c r="S513" i="30"/>
  <c r="S512" i="30"/>
  <c r="S511" i="30"/>
  <c r="S510" i="30"/>
  <c r="S509" i="30"/>
  <c r="S508" i="30"/>
  <c r="S507" i="30"/>
  <c r="S506" i="30"/>
  <c r="S505" i="30"/>
  <c r="S504" i="30"/>
  <c r="S503" i="30"/>
  <c r="S502" i="30"/>
  <c r="S501" i="30"/>
  <c r="S500" i="30"/>
  <c r="S499" i="30"/>
  <c r="S498" i="30"/>
  <c r="S497" i="30"/>
  <c r="S496" i="30"/>
  <c r="S495" i="30"/>
  <c r="S494" i="30"/>
  <c r="S493" i="30"/>
  <c r="S492" i="30"/>
  <c r="S491" i="30"/>
  <c r="S490" i="30"/>
  <c r="S489" i="30"/>
  <c r="S488" i="30"/>
  <c r="S487" i="30"/>
  <c r="S486" i="30"/>
  <c r="S485" i="30"/>
  <c r="S484" i="30"/>
  <c r="S483" i="30"/>
  <c r="S482" i="30"/>
  <c r="S481" i="30"/>
  <c r="S480" i="30"/>
  <c r="S479" i="30"/>
  <c r="S478" i="30"/>
  <c r="S477" i="30"/>
  <c r="S476" i="30"/>
  <c r="S475" i="30"/>
  <c r="S474" i="30"/>
  <c r="S473" i="30"/>
  <c r="S472" i="30"/>
  <c r="S471" i="30"/>
  <c r="S470" i="30"/>
  <c r="S469" i="30"/>
  <c r="S468" i="30"/>
  <c r="S467" i="30"/>
  <c r="S466" i="30"/>
  <c r="S465" i="30"/>
  <c r="S464" i="30"/>
  <c r="S463" i="30"/>
  <c r="S462" i="30"/>
  <c r="S461" i="30"/>
  <c r="S460" i="30"/>
  <c r="S459" i="30"/>
  <c r="S458" i="30"/>
  <c r="S457" i="30"/>
  <c r="S456" i="30"/>
  <c r="S455" i="30"/>
  <c r="S454" i="30"/>
  <c r="S453" i="30"/>
  <c r="S452" i="30"/>
  <c r="S451" i="30"/>
  <c r="S450" i="30"/>
  <c r="S449" i="30"/>
  <c r="S448" i="30"/>
  <c r="S447" i="30"/>
  <c r="S446" i="30"/>
  <c r="S445" i="30"/>
  <c r="S444" i="30"/>
  <c r="S443" i="30"/>
  <c r="S442" i="30"/>
  <c r="S441" i="30"/>
  <c r="S440" i="30"/>
  <c r="S439" i="30"/>
  <c r="S438" i="30"/>
  <c r="S437" i="30"/>
  <c r="S436" i="30"/>
  <c r="S435" i="30"/>
  <c r="S434" i="30"/>
  <c r="S433" i="30"/>
  <c r="S432" i="30"/>
  <c r="S431" i="30"/>
  <c r="S430" i="30"/>
  <c r="S429" i="30"/>
  <c r="S428" i="30"/>
  <c r="S427" i="30"/>
  <c r="S426" i="30"/>
  <c r="S425" i="30"/>
  <c r="S424" i="30"/>
  <c r="S423" i="30"/>
  <c r="S422" i="30"/>
  <c r="S421" i="30"/>
  <c r="S420" i="30"/>
  <c r="S419" i="30"/>
  <c r="S418" i="30"/>
  <c r="S417" i="30"/>
  <c r="S416" i="30"/>
  <c r="S415" i="30"/>
  <c r="S414" i="30"/>
  <c r="S413" i="30"/>
  <c r="S412" i="30"/>
  <c r="S411" i="30"/>
  <c r="S410" i="30"/>
  <c r="S409" i="30"/>
  <c r="S408" i="30"/>
  <c r="S407" i="30"/>
  <c r="S406" i="30"/>
  <c r="S405" i="30"/>
  <c r="S404" i="30"/>
  <c r="S403" i="30"/>
  <c r="S402" i="30"/>
  <c r="S401" i="30"/>
  <c r="S400" i="30"/>
  <c r="S399" i="30"/>
  <c r="S398" i="30"/>
  <c r="S397" i="30"/>
  <c r="S396" i="30"/>
  <c r="S395" i="30"/>
  <c r="S394" i="30"/>
  <c r="S393" i="30"/>
  <c r="S392" i="30"/>
  <c r="S391" i="30"/>
  <c r="S390" i="30"/>
  <c r="S389" i="30"/>
  <c r="S388" i="30"/>
  <c r="S387" i="30"/>
  <c r="S386" i="30"/>
  <c r="S385" i="30"/>
  <c r="S384" i="30"/>
  <c r="S383" i="30"/>
  <c r="S382" i="30"/>
  <c r="S381" i="30"/>
  <c r="S380" i="30"/>
  <c r="S379" i="30"/>
  <c r="S378" i="30"/>
  <c r="S377" i="30"/>
  <c r="S376" i="30"/>
  <c r="S375" i="30"/>
  <c r="S374" i="30"/>
  <c r="S373" i="30"/>
  <c r="S372" i="30"/>
  <c r="S371" i="30"/>
  <c r="S370" i="30"/>
  <c r="S369" i="30"/>
  <c r="S368" i="30"/>
  <c r="S367" i="30"/>
  <c r="S366" i="30"/>
  <c r="S365" i="30"/>
  <c r="S364" i="30"/>
  <c r="S363" i="30"/>
  <c r="S362" i="30"/>
  <c r="S361" i="30"/>
  <c r="S360" i="30"/>
  <c r="S359" i="30"/>
  <c r="S358" i="30"/>
  <c r="S357" i="30"/>
  <c r="S356" i="30"/>
  <c r="S355" i="30"/>
  <c r="S354" i="30"/>
  <c r="S353" i="30"/>
  <c r="S352" i="30"/>
  <c r="S351" i="30"/>
  <c r="S350" i="30"/>
  <c r="S349" i="30"/>
  <c r="S348" i="30"/>
  <c r="S347" i="30"/>
  <c r="S346" i="30"/>
  <c r="S345" i="30"/>
  <c r="S344" i="30"/>
  <c r="S343" i="30"/>
  <c r="S342" i="30"/>
  <c r="S341" i="30"/>
  <c r="S340" i="30"/>
  <c r="S339" i="30"/>
  <c r="S338" i="30"/>
  <c r="S337" i="30"/>
  <c r="S336" i="30"/>
  <c r="S335" i="30"/>
  <c r="S334" i="30"/>
  <c r="S333" i="30"/>
  <c r="S332" i="30"/>
  <c r="S331" i="30"/>
  <c r="S330" i="30"/>
  <c r="S329" i="30"/>
  <c r="S328" i="30"/>
  <c r="S327" i="30"/>
  <c r="S326" i="30"/>
  <c r="S325" i="30"/>
  <c r="S324" i="30"/>
  <c r="S323" i="30"/>
  <c r="S322" i="30"/>
  <c r="S321" i="30"/>
  <c r="S320" i="30"/>
  <c r="S319" i="30"/>
  <c r="S318" i="30"/>
  <c r="S317" i="30"/>
  <c r="S316" i="30"/>
  <c r="S315" i="30"/>
  <c r="S314" i="30"/>
  <c r="S313" i="30"/>
  <c r="S312" i="30"/>
  <c r="S311" i="30"/>
  <c r="S310" i="30"/>
  <c r="S309" i="30"/>
  <c r="S308" i="30"/>
  <c r="S307" i="30"/>
  <c r="S306" i="30"/>
  <c r="S305" i="30"/>
  <c r="S304" i="30"/>
  <c r="S303" i="30"/>
  <c r="S302" i="30"/>
  <c r="S301" i="30"/>
  <c r="S300" i="30"/>
  <c r="S299" i="30"/>
  <c r="S298" i="30"/>
  <c r="S297" i="30"/>
  <c r="S296" i="30"/>
  <c r="S295" i="30"/>
  <c r="S294" i="30"/>
  <c r="S293" i="30"/>
  <c r="S292" i="30"/>
  <c r="S291" i="30"/>
  <c r="S290" i="30"/>
  <c r="S289" i="30"/>
  <c r="S288" i="30"/>
  <c r="S287" i="30"/>
  <c r="S286" i="30"/>
  <c r="S285" i="30"/>
  <c r="S284" i="30"/>
  <c r="S283" i="30"/>
  <c r="S282" i="30"/>
  <c r="S281" i="30"/>
  <c r="S280" i="30"/>
  <c r="S279" i="30"/>
  <c r="S278" i="30"/>
  <c r="S277" i="30"/>
  <c r="S276" i="30"/>
  <c r="S275" i="30"/>
  <c r="S274" i="30"/>
  <c r="S273" i="30"/>
  <c r="S272" i="30"/>
  <c r="S271" i="30"/>
  <c r="S270" i="30"/>
  <c r="S269" i="30"/>
  <c r="S268" i="30"/>
  <c r="S267" i="30"/>
  <c r="S266" i="30"/>
  <c r="S265" i="30"/>
  <c r="S264" i="30"/>
  <c r="S263" i="30"/>
  <c r="S262" i="30"/>
  <c r="S261" i="30"/>
  <c r="S260" i="30"/>
  <c r="S259" i="30"/>
  <c r="S258" i="30"/>
  <c r="S257" i="30"/>
  <c r="S256" i="30"/>
  <c r="S255" i="30"/>
  <c r="S254" i="30"/>
  <c r="S253" i="30"/>
  <c r="S252" i="30"/>
  <c r="S251" i="30"/>
  <c r="S250" i="30"/>
  <c r="S249" i="30"/>
  <c r="S248" i="30"/>
  <c r="S247" i="30"/>
  <c r="S246" i="30"/>
  <c r="S245" i="30"/>
  <c r="S244" i="30"/>
  <c r="S243" i="30"/>
  <c r="S242" i="30"/>
  <c r="S241" i="30"/>
  <c r="S240" i="30"/>
  <c r="S239" i="30"/>
  <c r="S238" i="30"/>
  <c r="S237" i="30"/>
  <c r="S236" i="30"/>
  <c r="S235" i="30"/>
  <c r="S234" i="30"/>
  <c r="S233" i="30"/>
  <c r="S232" i="30"/>
  <c r="S231" i="30"/>
  <c r="S230" i="30"/>
  <c r="S229" i="30"/>
  <c r="S228" i="30"/>
  <c r="S227" i="30"/>
  <c r="S226" i="30"/>
  <c r="S225" i="30"/>
  <c r="S224" i="30"/>
  <c r="S223" i="30"/>
  <c r="S222" i="30"/>
  <c r="S221" i="30"/>
  <c r="S220" i="30"/>
  <c r="S219" i="30"/>
  <c r="S218" i="30"/>
  <c r="S217" i="30"/>
  <c r="S216" i="30"/>
  <c r="S215" i="30"/>
  <c r="S214" i="30"/>
  <c r="S213" i="30"/>
  <c r="S212" i="30"/>
  <c r="S211" i="30"/>
  <c r="S210" i="30"/>
  <c r="S209" i="30"/>
  <c r="S208" i="30"/>
  <c r="S207" i="30"/>
  <c r="S206" i="30"/>
  <c r="S205" i="30"/>
  <c r="S204" i="30"/>
  <c r="S203" i="30"/>
  <c r="S202" i="30"/>
  <c r="S201" i="30"/>
  <c r="S200" i="30"/>
  <c r="S199" i="30"/>
  <c r="S198" i="30"/>
  <c r="S197" i="30"/>
  <c r="S196" i="30"/>
  <c r="S195" i="30"/>
  <c r="S194" i="30"/>
  <c r="S193" i="30"/>
  <c r="S192" i="30"/>
  <c r="S191" i="30"/>
  <c r="S190" i="30"/>
  <c r="S189" i="30"/>
  <c r="S188" i="30"/>
  <c r="S187" i="30"/>
  <c r="S186" i="30"/>
  <c r="S185" i="30"/>
  <c r="S184" i="30"/>
  <c r="S183" i="30"/>
  <c r="S182" i="30"/>
  <c r="S181" i="30"/>
  <c r="S180" i="30"/>
  <c r="S179" i="30"/>
  <c r="S178" i="30"/>
  <c r="S177" i="30"/>
  <c r="S176" i="30"/>
  <c r="S175" i="30"/>
  <c r="S174" i="30"/>
  <c r="S173" i="30"/>
  <c r="S172" i="30"/>
  <c r="S171" i="30"/>
  <c r="S170" i="30"/>
  <c r="S169" i="30"/>
  <c r="S168" i="30"/>
  <c r="S167" i="30"/>
  <c r="S166" i="30"/>
  <c r="S165" i="30"/>
  <c r="S164" i="30"/>
  <c r="S163" i="30"/>
  <c r="S162" i="30"/>
  <c r="S161" i="30"/>
  <c r="S160" i="30"/>
  <c r="S159" i="30"/>
  <c r="S158" i="30"/>
  <c r="S157" i="30"/>
  <c r="S156" i="30"/>
  <c r="S155" i="30"/>
  <c r="S154" i="30"/>
  <c r="S153" i="30"/>
  <c r="S152" i="30"/>
  <c r="S151" i="30"/>
  <c r="S150" i="30"/>
  <c r="S149" i="30"/>
  <c r="S148" i="30"/>
  <c r="S147" i="30"/>
  <c r="S146" i="30"/>
  <c r="S145" i="30"/>
  <c r="S144" i="30"/>
  <c r="S143" i="30"/>
  <c r="S142" i="30"/>
  <c r="S141" i="30"/>
  <c r="S140" i="30"/>
  <c r="S139" i="30"/>
  <c r="S138" i="30"/>
  <c r="S137" i="30"/>
  <c r="S136" i="30"/>
  <c r="S135" i="30"/>
  <c r="S134" i="30"/>
  <c r="S133" i="30"/>
  <c r="S132" i="30"/>
  <c r="S131" i="30"/>
  <c r="S130" i="30"/>
  <c r="S128" i="30"/>
  <c r="S127" i="30"/>
  <c r="S126" i="30"/>
  <c r="S125" i="30"/>
  <c r="S124" i="30"/>
  <c r="S123" i="30"/>
  <c r="S122" i="30"/>
  <c r="S121" i="30"/>
  <c r="S120" i="30"/>
  <c r="S119" i="30"/>
  <c r="S118" i="30"/>
  <c r="S117" i="30"/>
  <c r="S116" i="30"/>
  <c r="S115" i="30"/>
  <c r="S114" i="30"/>
  <c r="S113" i="30"/>
  <c r="S112" i="30"/>
  <c r="S111" i="30"/>
  <c r="S110" i="30"/>
  <c r="S109" i="30"/>
  <c r="S108" i="30"/>
  <c r="S107" i="30"/>
  <c r="S106" i="30"/>
  <c r="S105" i="30"/>
  <c r="S104" i="30"/>
  <c r="S103" i="30"/>
  <c r="S102" i="30"/>
  <c r="S101" i="30"/>
  <c r="S100" i="30"/>
  <c r="S99" i="30"/>
  <c r="S98" i="30"/>
  <c r="S97" i="30"/>
  <c r="S96" i="30"/>
  <c r="S95" i="30"/>
  <c r="S94" i="30"/>
  <c r="S93" i="30"/>
  <c r="S92" i="30"/>
  <c r="S91" i="30"/>
  <c r="S90" i="30"/>
  <c r="S89" i="30"/>
  <c r="S88" i="30"/>
  <c r="S87" i="30"/>
  <c r="S86" i="30"/>
  <c r="S85" i="30"/>
  <c r="S84" i="30"/>
  <c r="S83" i="30"/>
  <c r="S82" i="30"/>
  <c r="S81" i="30"/>
  <c r="S80" i="30"/>
  <c r="S79" i="30"/>
  <c r="S78" i="30"/>
  <c r="S77" i="30"/>
  <c r="S76" i="30"/>
  <c r="S75" i="30"/>
  <c r="S74" i="30"/>
  <c r="S73" i="30"/>
  <c r="S72" i="30"/>
  <c r="S71" i="30"/>
  <c r="S70" i="30"/>
  <c r="S69" i="30"/>
  <c r="S68" i="30"/>
  <c r="S67" i="30"/>
  <c r="S66" i="30"/>
  <c r="S65" i="30"/>
  <c r="S64" i="30"/>
  <c r="S63" i="30"/>
  <c r="S62" i="30"/>
  <c r="S61" i="30"/>
  <c r="S60" i="30"/>
  <c r="S59" i="30"/>
  <c r="S58" i="30"/>
  <c r="S57" i="30"/>
  <c r="S56" i="30"/>
  <c r="S55" i="30"/>
  <c r="S54" i="30"/>
  <c r="S53" i="30"/>
  <c r="S52" i="30"/>
  <c r="S51" i="30"/>
  <c r="S50" i="30"/>
  <c r="S49" i="30"/>
  <c r="S48" i="30"/>
  <c r="S47" i="30"/>
  <c r="S46" i="30"/>
  <c r="S45" i="30"/>
  <c r="S44" i="30"/>
  <c r="S43" i="30"/>
  <c r="S42" i="30"/>
  <c r="S41" i="30"/>
  <c r="S40" i="30"/>
  <c r="S39" i="30"/>
  <c r="S38" i="30"/>
  <c r="S37" i="30"/>
  <c r="S36" i="30"/>
  <c r="S35" i="30"/>
  <c r="S34" i="30"/>
  <c r="S33" i="30"/>
  <c r="S32" i="30"/>
  <c r="S31" i="30"/>
  <c r="S30" i="30"/>
  <c r="S29" i="30"/>
  <c r="S28" i="30"/>
  <c r="S27" i="30"/>
  <c r="S26" i="30"/>
  <c r="S25" i="30"/>
  <c r="S24" i="30"/>
  <c r="S23" i="30"/>
  <c r="S22" i="30"/>
  <c r="S21" i="30"/>
  <c r="S20" i="30"/>
  <c r="S19" i="30"/>
  <c r="S18" i="30"/>
  <c r="S17" i="30"/>
  <c r="S16" i="30"/>
  <c r="S15" i="30"/>
  <c r="S14" i="30"/>
  <c r="S13" i="30"/>
  <c r="S12" i="30"/>
  <c r="S11" i="30"/>
  <c r="S10" i="30"/>
  <c r="S9" i="30"/>
  <c r="S8" i="30"/>
  <c r="S7" i="30"/>
  <c r="S6" i="30"/>
  <c r="S5" i="30"/>
  <c r="S4" i="30"/>
  <c r="AD5" i="52" l="1"/>
  <c r="AE5" i="52" s="1"/>
  <c r="N152" i="11"/>
  <c r="I90" i="38"/>
  <c r="AM152" i="11"/>
  <c r="M60" i="38"/>
  <c r="BO197" i="11"/>
  <c r="BO172" i="11"/>
  <c r="I95" i="38"/>
  <c r="AE2" i="52"/>
  <c r="AV71" i="11"/>
  <c r="AV239" i="11"/>
  <c r="AV236" i="11"/>
  <c r="AV237" i="11"/>
  <c r="AW1" i="11"/>
  <c r="AW211" i="11" s="1"/>
  <c r="AV141" i="11"/>
  <c r="BO239" i="11"/>
  <c r="BO71" i="11"/>
  <c r="BO236" i="11"/>
  <c r="BO177" i="11"/>
  <c r="AV101" i="11"/>
  <c r="BP1" i="11"/>
  <c r="AW164" i="11"/>
  <c r="AV130" i="11"/>
  <c r="L95" i="38"/>
  <c r="G120" i="38"/>
  <c r="J115" i="38"/>
  <c r="M110" i="38"/>
  <c r="A6" i="38"/>
  <c r="L6" i="38" s="1"/>
  <c r="L150" i="38"/>
  <c r="I145" i="38"/>
  <c r="E1" i="53"/>
  <c r="B6" i="53"/>
  <c r="G6" i="53" s="1"/>
  <c r="B10" i="53"/>
  <c r="G10" i="53" s="1"/>
  <c r="B14" i="53"/>
  <c r="G14" i="53" s="1"/>
  <c r="B18" i="53"/>
  <c r="G18" i="53" s="1"/>
  <c r="B22" i="53"/>
  <c r="G22" i="53" s="1"/>
  <c r="B26" i="53"/>
  <c r="G26" i="53" s="1"/>
  <c r="B30" i="53"/>
  <c r="G30" i="53" s="1"/>
  <c r="B34" i="53"/>
  <c r="G34" i="53" s="1"/>
  <c r="B38" i="53"/>
  <c r="G38" i="53" s="1"/>
  <c r="B42" i="53"/>
  <c r="G42" i="53" s="1"/>
  <c r="B46" i="53"/>
  <c r="G46" i="53" s="1"/>
  <c r="B50" i="53"/>
  <c r="G50" i="53" s="1"/>
  <c r="B54" i="53"/>
  <c r="G54" i="53" s="1"/>
  <c r="B58" i="53"/>
  <c r="G58" i="53" s="1"/>
  <c r="B62" i="53"/>
  <c r="G62" i="53" s="1"/>
  <c r="B66" i="53"/>
  <c r="G66" i="53" s="1"/>
  <c r="B70" i="53"/>
  <c r="G70" i="53" s="1"/>
  <c r="B74" i="53"/>
  <c r="G74" i="53" s="1"/>
  <c r="B78" i="53"/>
  <c r="G78" i="53" s="1"/>
  <c r="B82" i="53"/>
  <c r="G82" i="53" s="1"/>
  <c r="B86" i="53"/>
  <c r="G86" i="53" s="1"/>
  <c r="B90" i="53"/>
  <c r="G90" i="53" s="1"/>
  <c r="B94" i="53"/>
  <c r="G94" i="53" s="1"/>
  <c r="B98" i="53"/>
  <c r="G98" i="53" s="1"/>
  <c r="B102" i="53"/>
  <c r="G102" i="53" s="1"/>
  <c r="B106" i="53"/>
  <c r="G106" i="53" s="1"/>
  <c r="B110" i="53"/>
  <c r="G110" i="53" s="1"/>
  <c r="B114" i="53"/>
  <c r="G114" i="53" s="1"/>
  <c r="B118" i="53"/>
  <c r="G118" i="53" s="1"/>
  <c r="B3" i="53"/>
  <c r="G3" i="53" s="1"/>
  <c r="B7" i="53"/>
  <c r="G7" i="53" s="1"/>
  <c r="B11" i="53"/>
  <c r="G11" i="53" s="1"/>
  <c r="B15" i="53"/>
  <c r="G15" i="53" s="1"/>
  <c r="B19" i="53"/>
  <c r="G19" i="53" s="1"/>
  <c r="B23" i="53"/>
  <c r="G23" i="53" s="1"/>
  <c r="B27" i="53"/>
  <c r="G27" i="53" s="1"/>
  <c r="B31" i="53"/>
  <c r="G31" i="53" s="1"/>
  <c r="B35" i="53"/>
  <c r="G35" i="53" s="1"/>
  <c r="B39" i="53"/>
  <c r="G39" i="53" s="1"/>
  <c r="B43" i="53"/>
  <c r="G43" i="53" s="1"/>
  <c r="B47" i="53"/>
  <c r="G47" i="53" s="1"/>
  <c r="B51" i="53"/>
  <c r="G51" i="53" s="1"/>
  <c r="B55" i="53"/>
  <c r="G55" i="53" s="1"/>
  <c r="B59" i="53"/>
  <c r="G59" i="53" s="1"/>
  <c r="B63" i="53"/>
  <c r="G63" i="53" s="1"/>
  <c r="B67" i="53"/>
  <c r="G67" i="53" s="1"/>
  <c r="B71" i="53"/>
  <c r="G71" i="53" s="1"/>
  <c r="B75" i="53"/>
  <c r="G75" i="53" s="1"/>
  <c r="B79" i="53"/>
  <c r="G79" i="53" s="1"/>
  <c r="B83" i="53"/>
  <c r="G83" i="53" s="1"/>
  <c r="B87" i="53"/>
  <c r="G87" i="53" s="1"/>
  <c r="B91" i="53"/>
  <c r="G91" i="53" s="1"/>
  <c r="B95" i="53"/>
  <c r="G95" i="53" s="1"/>
  <c r="B99" i="53"/>
  <c r="G99" i="53" s="1"/>
  <c r="B103" i="53"/>
  <c r="G103" i="53" s="1"/>
  <c r="B107" i="53"/>
  <c r="G107" i="53" s="1"/>
  <c r="B111" i="53"/>
  <c r="G111" i="53" s="1"/>
  <c r="B8" i="53"/>
  <c r="G8" i="53" s="1"/>
  <c r="B16" i="53"/>
  <c r="G16" i="53" s="1"/>
  <c r="B24" i="53"/>
  <c r="G24" i="53" s="1"/>
  <c r="B32" i="53"/>
  <c r="G32" i="53" s="1"/>
  <c r="B40" i="53"/>
  <c r="G40" i="53" s="1"/>
  <c r="B48" i="53"/>
  <c r="G48" i="53" s="1"/>
  <c r="B56" i="53"/>
  <c r="G56" i="53" s="1"/>
  <c r="B64" i="53"/>
  <c r="G64" i="53" s="1"/>
  <c r="B72" i="53"/>
  <c r="G72" i="53" s="1"/>
  <c r="B80" i="53"/>
  <c r="G80" i="53" s="1"/>
  <c r="B88" i="53"/>
  <c r="G88" i="53" s="1"/>
  <c r="B96" i="53"/>
  <c r="G96" i="53" s="1"/>
  <c r="B104" i="53"/>
  <c r="G104" i="53" s="1"/>
  <c r="B112" i="53"/>
  <c r="G112" i="53" s="1"/>
  <c r="B117" i="53"/>
  <c r="G117" i="53" s="1"/>
  <c r="B122" i="53"/>
  <c r="G122" i="53" s="1"/>
  <c r="B126" i="53"/>
  <c r="G126" i="53" s="1"/>
  <c r="B130" i="53"/>
  <c r="G130" i="53" s="1"/>
  <c r="B134" i="53"/>
  <c r="G134" i="53" s="1"/>
  <c r="B138" i="53"/>
  <c r="G138" i="53" s="1"/>
  <c r="B142" i="53"/>
  <c r="G142" i="53" s="1"/>
  <c r="B146" i="53"/>
  <c r="G146" i="53" s="1"/>
  <c r="B150" i="53"/>
  <c r="G150" i="53" s="1"/>
  <c r="B154" i="53"/>
  <c r="G154" i="53" s="1"/>
  <c r="B158" i="53"/>
  <c r="G158" i="53" s="1"/>
  <c r="B162" i="53"/>
  <c r="G162" i="53" s="1"/>
  <c r="B166" i="53"/>
  <c r="G166" i="53" s="1"/>
  <c r="B170" i="53"/>
  <c r="G170" i="53" s="1"/>
  <c r="B174" i="53"/>
  <c r="G174" i="53" s="1"/>
  <c r="B178" i="53"/>
  <c r="G178" i="53" s="1"/>
  <c r="B182" i="53"/>
  <c r="G182" i="53" s="1"/>
  <c r="B186" i="53"/>
  <c r="G186" i="53" s="1"/>
  <c r="B190" i="53"/>
  <c r="G190" i="53" s="1"/>
  <c r="B194" i="53"/>
  <c r="G194" i="53" s="1"/>
  <c r="B198" i="53"/>
  <c r="G198" i="53" s="1"/>
  <c r="B202" i="53"/>
  <c r="G202" i="53" s="1"/>
  <c r="B206" i="53"/>
  <c r="G206" i="53" s="1"/>
  <c r="B210" i="53"/>
  <c r="G210" i="53" s="1"/>
  <c r="B214" i="53"/>
  <c r="G214" i="53" s="1"/>
  <c r="B218" i="53"/>
  <c r="G218" i="53" s="1"/>
  <c r="B222" i="53"/>
  <c r="G222" i="53" s="1"/>
  <c r="B226" i="53"/>
  <c r="G226" i="53" s="1"/>
  <c r="B231" i="53"/>
  <c r="G231" i="53" s="1"/>
  <c r="B235" i="53"/>
  <c r="G235" i="53" s="1"/>
  <c r="B4" i="53"/>
  <c r="G4" i="53" s="1"/>
  <c r="B20" i="53"/>
  <c r="G20" i="53" s="1"/>
  <c r="B9" i="53"/>
  <c r="G9" i="53" s="1"/>
  <c r="B17" i="53"/>
  <c r="G17" i="53" s="1"/>
  <c r="B25" i="53"/>
  <c r="G25" i="53" s="1"/>
  <c r="B33" i="53"/>
  <c r="G33" i="53" s="1"/>
  <c r="B41" i="53"/>
  <c r="G41" i="53" s="1"/>
  <c r="B49" i="53"/>
  <c r="G49" i="53" s="1"/>
  <c r="B57" i="53"/>
  <c r="G57" i="53" s="1"/>
  <c r="B65" i="53"/>
  <c r="G65" i="53" s="1"/>
  <c r="B73" i="53"/>
  <c r="G73" i="53" s="1"/>
  <c r="B81" i="53"/>
  <c r="G81" i="53" s="1"/>
  <c r="B89" i="53"/>
  <c r="G89" i="53" s="1"/>
  <c r="B97" i="53"/>
  <c r="G97" i="53" s="1"/>
  <c r="B105" i="53"/>
  <c r="G105" i="53" s="1"/>
  <c r="B113" i="53"/>
  <c r="G113" i="53" s="1"/>
  <c r="B119" i="53"/>
  <c r="G119" i="53" s="1"/>
  <c r="B123" i="53"/>
  <c r="G123" i="53" s="1"/>
  <c r="B127" i="53"/>
  <c r="G127" i="53" s="1"/>
  <c r="B131" i="53"/>
  <c r="G131" i="53" s="1"/>
  <c r="B135" i="53"/>
  <c r="G135" i="53" s="1"/>
  <c r="B139" i="53"/>
  <c r="G139" i="53" s="1"/>
  <c r="B143" i="53"/>
  <c r="G143" i="53" s="1"/>
  <c r="B147" i="53"/>
  <c r="G147" i="53" s="1"/>
  <c r="B151" i="53"/>
  <c r="G151" i="53" s="1"/>
  <c r="B155" i="53"/>
  <c r="G155" i="53" s="1"/>
  <c r="B159" i="53"/>
  <c r="G159" i="53" s="1"/>
  <c r="B163" i="53"/>
  <c r="G163" i="53" s="1"/>
  <c r="B167" i="53"/>
  <c r="G167" i="53" s="1"/>
  <c r="B171" i="53"/>
  <c r="G171" i="53" s="1"/>
  <c r="B175" i="53"/>
  <c r="G175" i="53" s="1"/>
  <c r="B179" i="53"/>
  <c r="G179" i="53" s="1"/>
  <c r="B183" i="53"/>
  <c r="G183" i="53" s="1"/>
  <c r="B187" i="53"/>
  <c r="G187" i="53" s="1"/>
  <c r="B191" i="53"/>
  <c r="G191" i="53" s="1"/>
  <c r="B195" i="53"/>
  <c r="G195" i="53" s="1"/>
  <c r="B199" i="53"/>
  <c r="G199" i="53" s="1"/>
  <c r="B203" i="53"/>
  <c r="G203" i="53" s="1"/>
  <c r="B207" i="53"/>
  <c r="G207" i="53" s="1"/>
  <c r="B211" i="53"/>
  <c r="G211" i="53" s="1"/>
  <c r="B215" i="53"/>
  <c r="G215" i="53" s="1"/>
  <c r="B219" i="53"/>
  <c r="G219" i="53" s="1"/>
  <c r="B223" i="53"/>
  <c r="G223" i="53" s="1"/>
  <c r="B227" i="53"/>
  <c r="G227" i="53" s="1"/>
  <c r="B232" i="53"/>
  <c r="G232" i="53" s="1"/>
  <c r="B236" i="53"/>
  <c r="G236" i="53" s="1"/>
  <c r="B12" i="53"/>
  <c r="G12" i="53" s="1"/>
  <c r="B28" i="53"/>
  <c r="G28" i="53" s="1"/>
  <c r="B21" i="53"/>
  <c r="G21" i="53" s="1"/>
  <c r="B44" i="53"/>
  <c r="G44" i="53" s="1"/>
  <c r="B60" i="53"/>
  <c r="G60" i="53" s="1"/>
  <c r="B76" i="53"/>
  <c r="G76" i="53" s="1"/>
  <c r="B92" i="53"/>
  <c r="G92" i="53" s="1"/>
  <c r="B108" i="53"/>
  <c r="G108" i="53" s="1"/>
  <c r="B120" i="53"/>
  <c r="G120" i="53" s="1"/>
  <c r="B128" i="53"/>
  <c r="G128" i="53" s="1"/>
  <c r="B136" i="53"/>
  <c r="G136" i="53" s="1"/>
  <c r="B144" i="53"/>
  <c r="G144" i="53" s="1"/>
  <c r="B152" i="53"/>
  <c r="G152" i="53" s="1"/>
  <c r="B160" i="53"/>
  <c r="G160" i="53" s="1"/>
  <c r="B168" i="53"/>
  <c r="G168" i="53" s="1"/>
  <c r="B176" i="53"/>
  <c r="G176" i="53" s="1"/>
  <c r="B184" i="53"/>
  <c r="G184" i="53" s="1"/>
  <c r="B192" i="53"/>
  <c r="G192" i="53" s="1"/>
  <c r="B200" i="53"/>
  <c r="G200" i="53" s="1"/>
  <c r="B208" i="53"/>
  <c r="G208" i="53" s="1"/>
  <c r="B216" i="53"/>
  <c r="G216" i="53" s="1"/>
  <c r="B224" i="53"/>
  <c r="G224" i="53" s="1"/>
  <c r="B233" i="53"/>
  <c r="G233" i="53" s="1"/>
  <c r="B5" i="53"/>
  <c r="G5" i="53" s="1"/>
  <c r="B52" i="53"/>
  <c r="G52" i="53" s="1"/>
  <c r="B68" i="53"/>
  <c r="G68" i="53" s="1"/>
  <c r="B100" i="53"/>
  <c r="G100" i="53" s="1"/>
  <c r="B124" i="53"/>
  <c r="G124" i="53" s="1"/>
  <c r="B140" i="53"/>
  <c r="G140" i="53" s="1"/>
  <c r="B164" i="53"/>
  <c r="G164" i="53" s="1"/>
  <c r="B180" i="53"/>
  <c r="G180" i="53" s="1"/>
  <c r="B196" i="53"/>
  <c r="G196" i="53" s="1"/>
  <c r="B212" i="53"/>
  <c r="G212" i="53" s="1"/>
  <c r="B228" i="53"/>
  <c r="G228" i="53" s="1"/>
  <c r="B13" i="53"/>
  <c r="G13" i="53" s="1"/>
  <c r="B53" i="53"/>
  <c r="G53" i="53" s="1"/>
  <c r="B69" i="53"/>
  <c r="G69" i="53" s="1"/>
  <c r="B101" i="53"/>
  <c r="G101" i="53" s="1"/>
  <c r="B125" i="53"/>
  <c r="G125" i="53" s="1"/>
  <c r="B141" i="53"/>
  <c r="G141" i="53" s="1"/>
  <c r="B157" i="53"/>
  <c r="G157" i="53" s="1"/>
  <c r="B173" i="53"/>
  <c r="G173" i="53" s="1"/>
  <c r="B189" i="53"/>
  <c r="G189" i="53" s="1"/>
  <c r="B205" i="53"/>
  <c r="G205" i="53" s="1"/>
  <c r="B221" i="53"/>
  <c r="G221" i="53" s="1"/>
  <c r="B29" i="53"/>
  <c r="G29" i="53" s="1"/>
  <c r="B45" i="53"/>
  <c r="G45" i="53" s="1"/>
  <c r="B61" i="53"/>
  <c r="G61" i="53" s="1"/>
  <c r="B77" i="53"/>
  <c r="G77" i="53" s="1"/>
  <c r="B93" i="53"/>
  <c r="G93" i="53" s="1"/>
  <c r="B109" i="53"/>
  <c r="G109" i="53" s="1"/>
  <c r="B121" i="53"/>
  <c r="G121" i="53" s="1"/>
  <c r="B129" i="53"/>
  <c r="G129" i="53" s="1"/>
  <c r="B137" i="53"/>
  <c r="G137" i="53" s="1"/>
  <c r="B145" i="53"/>
  <c r="G145" i="53" s="1"/>
  <c r="B153" i="53"/>
  <c r="G153" i="53" s="1"/>
  <c r="B161" i="53"/>
  <c r="G161" i="53" s="1"/>
  <c r="B169" i="53"/>
  <c r="G169" i="53" s="1"/>
  <c r="B177" i="53"/>
  <c r="G177" i="53" s="1"/>
  <c r="B185" i="53"/>
  <c r="G185" i="53" s="1"/>
  <c r="B193" i="53"/>
  <c r="G193" i="53" s="1"/>
  <c r="B201" i="53"/>
  <c r="G201" i="53" s="1"/>
  <c r="B209" i="53"/>
  <c r="G209" i="53" s="1"/>
  <c r="B217" i="53"/>
  <c r="G217" i="53" s="1"/>
  <c r="B225" i="53"/>
  <c r="G225" i="53" s="1"/>
  <c r="B234" i="53"/>
  <c r="G234" i="53" s="1"/>
  <c r="B36" i="53"/>
  <c r="G36" i="53" s="1"/>
  <c r="B84" i="53"/>
  <c r="G84" i="53" s="1"/>
  <c r="B115" i="53"/>
  <c r="G115" i="53" s="1"/>
  <c r="B132" i="53"/>
  <c r="G132" i="53" s="1"/>
  <c r="B148" i="53"/>
  <c r="G148" i="53" s="1"/>
  <c r="B156" i="53"/>
  <c r="G156" i="53" s="1"/>
  <c r="B172" i="53"/>
  <c r="G172" i="53" s="1"/>
  <c r="B188" i="53"/>
  <c r="G188" i="53" s="1"/>
  <c r="B204" i="53"/>
  <c r="G204" i="53" s="1"/>
  <c r="B220" i="53"/>
  <c r="G220" i="53" s="1"/>
  <c r="B2" i="53"/>
  <c r="B37" i="53"/>
  <c r="G37" i="53" s="1"/>
  <c r="B85" i="53"/>
  <c r="G85" i="53" s="1"/>
  <c r="B116" i="53"/>
  <c r="G116" i="53" s="1"/>
  <c r="B133" i="53"/>
  <c r="G133" i="53" s="1"/>
  <c r="B149" i="53"/>
  <c r="G149" i="53" s="1"/>
  <c r="B165" i="53"/>
  <c r="G165" i="53" s="1"/>
  <c r="B181" i="53"/>
  <c r="G181" i="53" s="1"/>
  <c r="B197" i="53"/>
  <c r="G197" i="53" s="1"/>
  <c r="B213" i="53"/>
  <c r="G213" i="53" s="1"/>
  <c r="B229" i="53"/>
  <c r="G229" i="53" s="1"/>
  <c r="AM239" i="11"/>
  <c r="N239" i="11"/>
  <c r="O239" i="11" s="1"/>
  <c r="AM71" i="11"/>
  <c r="N71" i="11"/>
  <c r="O71" i="11" s="1"/>
  <c r="AM237" i="11"/>
  <c r="N237" i="11"/>
  <c r="O237" i="11" s="1"/>
  <c r="AM236" i="11"/>
  <c r="N236" i="11"/>
  <c r="O236" i="11" s="1"/>
  <c r="I237" i="44"/>
  <c r="Q45" i="38"/>
  <c r="M45" i="38"/>
  <c r="I45" i="38"/>
  <c r="I50" i="38"/>
  <c r="L50" i="38"/>
  <c r="I70" i="38"/>
  <c r="M70" i="38"/>
  <c r="L80" i="38"/>
  <c r="G80" i="38"/>
  <c r="M80" i="38"/>
  <c r="Q125" i="38"/>
  <c r="I125" i="38"/>
  <c r="L125" i="38"/>
  <c r="N40" i="38"/>
  <c r="K40" i="38"/>
  <c r="Q40" i="38"/>
  <c r="H40" i="38"/>
  <c r="M40" i="38"/>
  <c r="L155" i="38"/>
  <c r="M155" i="38"/>
  <c r="G15" i="38"/>
  <c r="Q15" i="38"/>
  <c r="K15" i="38"/>
  <c r="I40" i="38"/>
  <c r="N90" i="38"/>
  <c r="M90" i="38"/>
  <c r="K90" i="38"/>
  <c r="H90" i="38"/>
  <c r="M95" i="38"/>
  <c r="AP167" i="11"/>
  <c r="A3888" i="52"/>
  <c r="A3894" i="52"/>
  <c r="A3897" i="52"/>
  <c r="A3903" i="52"/>
  <c r="A3898" i="52"/>
  <c r="A3895" i="52"/>
  <c r="A3883" i="52"/>
  <c r="A3889" i="52"/>
  <c r="A3905" i="52"/>
  <c r="A3890" i="52"/>
  <c r="A3904" i="52"/>
  <c r="A3900" i="52"/>
  <c r="A3879" i="52"/>
  <c r="A3891" i="52"/>
  <c r="A3880" i="52"/>
  <c r="A3896" i="52"/>
  <c r="A3881" i="52"/>
  <c r="A3892" i="52"/>
  <c r="A3907" i="52"/>
  <c r="A3893" i="52"/>
  <c r="A3884" i="52"/>
  <c r="A3885" i="52"/>
  <c r="A3902" i="52"/>
  <c r="A3887" i="52"/>
  <c r="A3882" i="52"/>
  <c r="A3901" i="52"/>
  <c r="A3899" i="52"/>
  <c r="A3886" i="52"/>
  <c r="A3906" i="52"/>
  <c r="I112" i="11"/>
  <c r="H49" i="11"/>
  <c r="I166" i="44" s="1"/>
  <c r="H240" i="11"/>
  <c r="I192" i="44" s="1"/>
  <c r="AQ46" i="11"/>
  <c r="AP83" i="11"/>
  <c r="J171" i="11"/>
  <c r="K160" i="44" s="1"/>
  <c r="I110" i="11"/>
  <c r="H46" i="11"/>
  <c r="I226" i="44" s="1"/>
  <c r="I248" i="44"/>
  <c r="I255" i="44"/>
  <c r="AU15" i="11"/>
  <c r="I82" i="11"/>
  <c r="J32" i="11"/>
  <c r="K152" i="44" s="1"/>
  <c r="BN110" i="11"/>
  <c r="H212" i="11"/>
  <c r="I207" i="44" s="1"/>
  <c r="AW234" i="11"/>
  <c r="AQ180" i="11"/>
  <c r="J168" i="11"/>
  <c r="K93" i="44" s="1"/>
  <c r="H110" i="11"/>
  <c r="I195" i="44" s="1"/>
  <c r="AU110" i="11"/>
  <c r="BO229" i="11"/>
  <c r="AW66" i="11"/>
  <c r="BO160" i="11"/>
  <c r="AU13" i="11"/>
  <c r="J206" i="11"/>
  <c r="K61" i="44" s="1"/>
  <c r="H53" i="11"/>
  <c r="I74" i="44" s="1"/>
  <c r="I66" i="11"/>
  <c r="I180" i="11"/>
  <c r="O180" i="11" s="1"/>
  <c r="AQ49" i="11"/>
  <c r="I135" i="11"/>
  <c r="AW240" i="11"/>
  <c r="H15" i="11"/>
  <c r="I202" i="44" s="1"/>
  <c r="H196" i="11"/>
  <c r="I229" i="44" s="1"/>
  <c r="I260" i="44"/>
  <c r="J123" i="11"/>
  <c r="K17" i="44" s="1"/>
  <c r="I13" i="11"/>
  <c r="I189" i="11"/>
  <c r="I164" i="11"/>
  <c r="I265" i="44"/>
  <c r="AW34" i="11"/>
  <c r="BP138" i="11"/>
  <c r="J161" i="11"/>
  <c r="K32" i="44" s="1"/>
  <c r="BO70" i="11"/>
  <c r="J165" i="11"/>
  <c r="K75" i="44" s="1"/>
  <c r="H66" i="11"/>
  <c r="I94" i="44" s="1"/>
  <c r="BN106" i="11"/>
  <c r="AW232" i="11"/>
  <c r="I27" i="11"/>
  <c r="J154" i="11"/>
  <c r="K146" i="44" s="1"/>
  <c r="H180" i="11"/>
  <c r="I150" i="44" s="1"/>
  <c r="AP180" i="11"/>
  <c r="I49" i="11"/>
  <c r="AU49" i="11"/>
  <c r="H121" i="11"/>
  <c r="I208" i="44" s="1"/>
  <c r="I172" i="11"/>
  <c r="BP196" i="11"/>
  <c r="AQ112" i="11"/>
  <c r="I258" i="44"/>
  <c r="K274" i="44"/>
  <c r="I279" i="44"/>
  <c r="K293" i="44"/>
  <c r="AV214" i="11"/>
  <c r="AU189" i="11"/>
  <c r="AW190" i="11"/>
  <c r="I139" i="11"/>
  <c r="BO232" i="11"/>
  <c r="BO171" i="11"/>
  <c r="BN49" i="11"/>
  <c r="AV135" i="11"/>
  <c r="AV196" i="11"/>
  <c r="J70" i="11"/>
  <c r="K38" i="44" s="1"/>
  <c r="I23" i="11"/>
  <c r="AU171" i="11"/>
  <c r="AP49" i="11"/>
  <c r="BO49" i="11"/>
  <c r="AP30" i="11"/>
  <c r="BP179" i="11"/>
  <c r="AP25" i="11"/>
  <c r="AV44" i="11"/>
  <c r="I44" i="11"/>
  <c r="H44" i="11"/>
  <c r="I203" i="44" s="1"/>
  <c r="H197" i="11"/>
  <c r="I78" i="44" s="1"/>
  <c r="AU197" i="11"/>
  <c r="I269" i="44"/>
  <c r="AQ177" i="11"/>
  <c r="I103" i="11"/>
  <c r="H185" i="11"/>
  <c r="I194" i="44" s="1"/>
  <c r="AW123" i="11"/>
  <c r="AW78" i="11"/>
  <c r="I138" i="11"/>
  <c r="AU138" i="11"/>
  <c r="I36" i="11"/>
  <c r="J214" i="11"/>
  <c r="K49" i="44" s="1"/>
  <c r="BP214" i="11"/>
  <c r="BO13" i="11"/>
  <c r="BO82" i="11"/>
  <c r="BP200" i="11"/>
  <c r="BN200" i="11"/>
  <c r="AU231" i="11"/>
  <c r="J33" i="11"/>
  <c r="K224" i="44" s="1"/>
  <c r="I241" i="11"/>
  <c r="AP241" i="11"/>
  <c r="H241" i="11"/>
  <c r="I234" i="44" s="1"/>
  <c r="K273" i="44"/>
  <c r="J40" i="11"/>
  <c r="K117" i="44" s="1"/>
  <c r="BP118" i="11"/>
  <c r="AQ118" i="11"/>
  <c r="AV118" i="11"/>
  <c r="I118" i="11"/>
  <c r="AU229" i="11"/>
  <c r="AW139" i="11"/>
  <c r="J34" i="11"/>
  <c r="K8" i="44" s="1"/>
  <c r="AV34" i="11"/>
  <c r="J229" i="11"/>
  <c r="K15" i="44" s="1"/>
  <c r="J138" i="11"/>
  <c r="K27" i="44" s="1"/>
  <c r="AV138" i="11"/>
  <c r="BP161" i="11"/>
  <c r="AQ13" i="11"/>
  <c r="AQ189" i="11"/>
  <c r="H189" i="11"/>
  <c r="I58" i="44" s="1"/>
  <c r="AP189" i="11"/>
  <c r="H206" i="11"/>
  <c r="I61" i="44" s="1"/>
  <c r="BN52" i="11"/>
  <c r="AQ164" i="11"/>
  <c r="BO53" i="11"/>
  <c r="BP165" i="11"/>
  <c r="I166" i="11"/>
  <c r="I197" i="11"/>
  <c r="O197" i="11" s="1"/>
  <c r="I132" i="11"/>
  <c r="O132" i="11" s="1"/>
  <c r="AV132" i="11"/>
  <c r="AQ90" i="11"/>
  <c r="H146" i="11"/>
  <c r="I135" i="44" s="1"/>
  <c r="AW146" i="11"/>
  <c r="BO23" i="11"/>
  <c r="AU66" i="11"/>
  <c r="J87" i="11"/>
  <c r="K99" i="44" s="1"/>
  <c r="H135" i="11"/>
  <c r="I177" i="44" s="1"/>
  <c r="AQ135" i="11"/>
  <c r="AP15" i="11"/>
  <c r="AW172" i="11"/>
  <c r="AU148" i="11"/>
  <c r="J45" i="11"/>
  <c r="K219" i="44" s="1"/>
  <c r="K275" i="44"/>
  <c r="AP135" i="11"/>
  <c r="I147" i="11"/>
  <c r="J95" i="11"/>
  <c r="K190" i="44" s="1"/>
  <c r="AW148" i="11"/>
  <c r="BP45" i="11"/>
  <c r="AW76" i="11"/>
  <c r="H76" i="11"/>
  <c r="I223" i="44" s="1"/>
  <c r="AW98" i="11"/>
  <c r="H98" i="11"/>
  <c r="I233" i="44" s="1"/>
  <c r="AP98" i="11"/>
  <c r="I250" i="44"/>
  <c r="I257" i="44"/>
  <c r="AW212" i="11"/>
  <c r="BP212" i="11"/>
  <c r="AQ196" i="11"/>
  <c r="J112" i="11"/>
  <c r="K230" i="44" s="1"/>
  <c r="I246" i="44"/>
  <c r="K291" i="44"/>
  <c r="J293" i="44"/>
  <c r="D11" i="38"/>
  <c r="D12" i="38" s="1"/>
  <c r="D13" i="38" s="1"/>
  <c r="I17" i="11"/>
  <c r="J176" i="11"/>
  <c r="K72" i="44" s="1"/>
  <c r="J125" i="11"/>
  <c r="K30" i="44" s="1"/>
  <c r="I64" i="11"/>
  <c r="J199" i="11"/>
  <c r="K123" i="44" s="1"/>
  <c r="H199" i="11"/>
  <c r="I123" i="44" s="1"/>
  <c r="AW89" i="11"/>
  <c r="H89" i="11"/>
  <c r="I124" i="44" s="1"/>
  <c r="AU89" i="11"/>
  <c r="H91" i="11"/>
  <c r="I143" i="44" s="1"/>
  <c r="J297" i="44"/>
  <c r="I47" i="11"/>
  <c r="BN125" i="11"/>
  <c r="AP163" i="11"/>
  <c r="H163" i="11"/>
  <c r="I39" i="44" s="1"/>
  <c r="AW117" i="11"/>
  <c r="I117" i="11"/>
  <c r="AV117" i="11"/>
  <c r="BO190" i="11"/>
  <c r="J190" i="11"/>
  <c r="K59" i="44" s="1"/>
  <c r="AV207" i="11"/>
  <c r="AP126" i="11"/>
  <c r="AQ102" i="11"/>
  <c r="I102" i="11"/>
  <c r="AP102" i="11"/>
  <c r="H102" i="11"/>
  <c r="I105" i="44" s="1"/>
  <c r="AU181" i="11"/>
  <c r="BN42" i="11"/>
  <c r="AQ193" i="11"/>
  <c r="I193" i="11"/>
  <c r="BP193" i="11"/>
  <c r="AP193" i="11"/>
  <c r="H193" i="11"/>
  <c r="I163" i="44" s="1"/>
  <c r="BN193" i="11"/>
  <c r="H61" i="11"/>
  <c r="I164" i="44" s="1"/>
  <c r="AU61" i="11"/>
  <c r="J61" i="11"/>
  <c r="K164" i="44" s="1"/>
  <c r="AQ61" i="11"/>
  <c r="I61" i="11"/>
  <c r="BO61" i="11"/>
  <c r="BP28" i="11"/>
  <c r="AV28" i="11"/>
  <c r="J28" i="11"/>
  <c r="K167" i="44" s="1"/>
  <c r="I28" i="11"/>
  <c r="AU28" i="11"/>
  <c r="AP122" i="11"/>
  <c r="AU170" i="11"/>
  <c r="BP170" i="11"/>
  <c r="J170" i="11"/>
  <c r="K159" i="44" s="1"/>
  <c r="AV170" i="11"/>
  <c r="BO97" i="11"/>
  <c r="J97" i="11"/>
  <c r="K215" i="44" s="1"/>
  <c r="H97" i="11"/>
  <c r="I215" i="44" s="1"/>
  <c r="AP10" i="11"/>
  <c r="BN10" i="11"/>
  <c r="AP11" i="11"/>
  <c r="AW137" i="11"/>
  <c r="H99" i="11"/>
  <c r="I25" i="44" s="1"/>
  <c r="AQ99" i="11"/>
  <c r="H10" i="11"/>
  <c r="AQ10" i="11"/>
  <c r="BP10" i="11"/>
  <c r="H229" i="11"/>
  <c r="I15" i="44" s="1"/>
  <c r="I150" i="11"/>
  <c r="AQ123" i="11"/>
  <c r="BN226" i="11"/>
  <c r="H11" i="11"/>
  <c r="I21" i="44" s="1"/>
  <c r="AQ11" i="11"/>
  <c r="AP78" i="11"/>
  <c r="I99" i="11"/>
  <c r="AU99" i="11"/>
  <c r="BO99" i="11"/>
  <c r="I115" i="11"/>
  <c r="AU115" i="11"/>
  <c r="AQ163" i="11"/>
  <c r="AQ36" i="11"/>
  <c r="H36" i="11"/>
  <c r="I44" i="44" s="1"/>
  <c r="AP36" i="11"/>
  <c r="H190" i="11"/>
  <c r="I59" i="44" s="1"/>
  <c r="AU30" i="11"/>
  <c r="I30" i="11"/>
  <c r="H30" i="11"/>
  <c r="I66" i="44" s="1"/>
  <c r="AQ30" i="11"/>
  <c r="AU178" i="11"/>
  <c r="AQ192" i="11"/>
  <c r="J86" i="11"/>
  <c r="K91" i="44" s="1"/>
  <c r="AW88" i="11"/>
  <c r="I10" i="11"/>
  <c r="AV10" i="11"/>
  <c r="I229" i="11"/>
  <c r="AQ229" i="11"/>
  <c r="J150" i="11"/>
  <c r="K16" i="44" s="1"/>
  <c r="H123" i="11"/>
  <c r="I17" i="44" s="1"/>
  <c r="AV123" i="11"/>
  <c r="AP124" i="11"/>
  <c r="I226" i="11"/>
  <c r="I137" i="11"/>
  <c r="H78" i="11"/>
  <c r="I24" i="44" s="1"/>
  <c r="AU78" i="11"/>
  <c r="J99" i="11"/>
  <c r="K25" i="44" s="1"/>
  <c r="AW99" i="11"/>
  <c r="AW115" i="11"/>
  <c r="I163" i="11"/>
  <c r="O163" i="11" s="1"/>
  <c r="AU36" i="11"/>
  <c r="I160" i="11"/>
  <c r="O160" i="11" s="1"/>
  <c r="AW13" i="11"/>
  <c r="AV83" i="11"/>
  <c r="I83" i="11"/>
  <c r="H83" i="11"/>
  <c r="I62" i="44" s="1"/>
  <c r="AQ83" i="11"/>
  <c r="AQ165" i="11"/>
  <c r="AW165" i="11"/>
  <c r="H165" i="11"/>
  <c r="I75" i="44" s="1"/>
  <c r="AV165" i="11"/>
  <c r="I178" i="11"/>
  <c r="BP67" i="11"/>
  <c r="J67" i="11"/>
  <c r="K111" i="44" s="1"/>
  <c r="AW67" i="11"/>
  <c r="BP133" i="11"/>
  <c r="AQ133" i="11"/>
  <c r="I133" i="11"/>
  <c r="BN133" i="11"/>
  <c r="AW133" i="11"/>
  <c r="H133" i="11"/>
  <c r="I147" i="44" s="1"/>
  <c r="AP133" i="11"/>
  <c r="AP223" i="11"/>
  <c r="I56" i="11"/>
  <c r="AV75" i="11"/>
  <c r="H75" i="11"/>
  <c r="I213" i="44" s="1"/>
  <c r="AP75" i="11"/>
  <c r="J141" i="11"/>
  <c r="K96" i="44" s="1"/>
  <c r="J234" i="11"/>
  <c r="K97" i="44" s="1"/>
  <c r="AW209" i="11"/>
  <c r="I209" i="11"/>
  <c r="O209" i="11" s="1"/>
  <c r="AU209" i="11"/>
  <c r="AV142" i="11"/>
  <c r="J142" i="11"/>
  <c r="K108" i="44" s="1"/>
  <c r="BN169" i="11"/>
  <c r="I169" i="11"/>
  <c r="AP216" i="11"/>
  <c r="AW104" i="11"/>
  <c r="BN179" i="11"/>
  <c r="AU179" i="11"/>
  <c r="I179" i="11"/>
  <c r="O179" i="11" s="1"/>
  <c r="BP119" i="11"/>
  <c r="AU119" i="11"/>
  <c r="I119" i="11"/>
  <c r="BP32" i="11"/>
  <c r="AV32" i="11"/>
  <c r="BO41" i="11"/>
  <c r="AU41" i="11"/>
  <c r="J41" i="11"/>
  <c r="K153" i="44" s="1"/>
  <c r="BP41" i="11"/>
  <c r="AW24" i="11"/>
  <c r="AU14" i="11"/>
  <c r="I14" i="11"/>
  <c r="AQ14" i="11"/>
  <c r="H14" i="11"/>
  <c r="I186" i="44" s="1"/>
  <c r="AV228" i="11"/>
  <c r="J228" i="11"/>
  <c r="K218" i="44" s="1"/>
  <c r="AU228" i="11"/>
  <c r="I228" i="11"/>
  <c r="H228" i="11"/>
  <c r="I218" i="44" s="1"/>
  <c r="AQ188" i="11"/>
  <c r="I188" i="11"/>
  <c r="AP188" i="11"/>
  <c r="H188" i="11"/>
  <c r="I227" i="44" s="1"/>
  <c r="AW188" i="11"/>
  <c r="J249" i="44"/>
  <c r="I267" i="44"/>
  <c r="BN197" i="11"/>
  <c r="AP197" i="11"/>
  <c r="AQ198" i="11"/>
  <c r="J208" i="11"/>
  <c r="K88" i="44" s="1"/>
  <c r="I141" i="11"/>
  <c r="H234" i="11"/>
  <c r="I97" i="44" s="1"/>
  <c r="BN235" i="11"/>
  <c r="AP235" i="11"/>
  <c r="AQ142" i="11"/>
  <c r="AU216" i="11"/>
  <c r="BN104" i="11"/>
  <c r="AU106" i="11"/>
  <c r="H179" i="11"/>
  <c r="I136" i="44" s="1"/>
  <c r="AV179" i="11"/>
  <c r="AQ119" i="11"/>
  <c r="BN119" i="11"/>
  <c r="AQ27" i="11"/>
  <c r="BO27" i="11"/>
  <c r="BP154" i="11"/>
  <c r="AV154" i="11"/>
  <c r="I154" i="11"/>
  <c r="AU154" i="11"/>
  <c r="AP41" i="11"/>
  <c r="AQ183" i="11"/>
  <c r="AU111" i="11"/>
  <c r="N172" i="11"/>
  <c r="O172" i="11" s="1"/>
  <c r="BN172" i="11"/>
  <c r="AP172" i="11"/>
  <c r="H172" i="11"/>
  <c r="I211" i="44" s="1"/>
  <c r="J186" i="11"/>
  <c r="K221" i="44" s="1"/>
  <c r="AV186" i="11"/>
  <c r="I186" i="11"/>
  <c r="AW161" i="11"/>
  <c r="AQ214" i="11"/>
  <c r="H214" i="11"/>
  <c r="I49" i="44" s="1"/>
  <c r="AQ84" i="11"/>
  <c r="AP164" i="11"/>
  <c r="H164" i="11"/>
  <c r="I71" i="44" s="1"/>
  <c r="I53" i="11"/>
  <c r="O53" i="11" s="1"/>
  <c r="AQ197" i="11"/>
  <c r="AU127" i="11"/>
  <c r="BO198" i="11"/>
  <c r="H142" i="11"/>
  <c r="I108" i="44" s="1"/>
  <c r="AW103" i="11"/>
  <c r="J103" i="11"/>
  <c r="K110" i="44" s="1"/>
  <c r="AV103" i="11"/>
  <c r="J143" i="11"/>
  <c r="K113" i="44" s="1"/>
  <c r="I216" i="11"/>
  <c r="AW216" i="11"/>
  <c r="J231" i="11"/>
  <c r="K127" i="44" s="1"/>
  <c r="H106" i="11"/>
  <c r="I132" i="44" s="1"/>
  <c r="AU146" i="11"/>
  <c r="J179" i="11"/>
  <c r="K136" i="44" s="1"/>
  <c r="H232" i="11"/>
  <c r="I138" i="44" s="1"/>
  <c r="H119" i="11"/>
  <c r="I142" i="44" s="1"/>
  <c r="BO119" i="11"/>
  <c r="AU27" i="11"/>
  <c r="AW154" i="11"/>
  <c r="I32" i="11"/>
  <c r="H41" i="11"/>
  <c r="I153" i="44" s="1"/>
  <c r="AP171" i="11"/>
  <c r="H171" i="11"/>
  <c r="I160" i="44" s="1"/>
  <c r="BP171" i="11"/>
  <c r="H203" i="11"/>
  <c r="I173" i="44" s="1"/>
  <c r="BO184" i="11"/>
  <c r="J43" i="11"/>
  <c r="K191" i="44" s="1"/>
  <c r="AW43" i="11"/>
  <c r="H111" i="11"/>
  <c r="I197" i="44" s="1"/>
  <c r="AQ172" i="11"/>
  <c r="AU136" i="11"/>
  <c r="H136" i="11"/>
  <c r="I214" i="44" s="1"/>
  <c r="AP136" i="11"/>
  <c r="AW136" i="11"/>
  <c r="BP159" i="11"/>
  <c r="AU159" i="11"/>
  <c r="I159" i="11"/>
  <c r="BO159" i="11"/>
  <c r="AQ159" i="11"/>
  <c r="H159" i="11"/>
  <c r="I232" i="44" s="1"/>
  <c r="BN159" i="11"/>
  <c r="I261" i="44"/>
  <c r="I272" i="44"/>
  <c r="I280" i="44"/>
  <c r="K288" i="44"/>
  <c r="J288" i="44"/>
  <c r="AW206" i="11"/>
  <c r="AU139" i="11"/>
  <c r="AW23" i="11"/>
  <c r="J110" i="11"/>
  <c r="K195" i="44" s="1"/>
  <c r="AV110" i="11"/>
  <c r="BP110" i="11"/>
  <c r="AQ212" i="11"/>
  <c r="AP60" i="11"/>
  <c r="J196" i="11"/>
  <c r="K229" i="44" s="1"/>
  <c r="AW196" i="11"/>
  <c r="J241" i="11"/>
  <c r="K234" i="44" s="1"/>
  <c r="AQ241" i="11"/>
  <c r="BN241" i="11"/>
  <c r="I239" i="44"/>
  <c r="I244" i="44"/>
  <c r="K251" i="44"/>
  <c r="K282" i="44"/>
  <c r="AV185" i="11"/>
  <c r="H60" i="11"/>
  <c r="I217" i="44" s="1"/>
  <c r="AW45" i="11"/>
  <c r="G33" i="11"/>
  <c r="N33" i="11"/>
  <c r="BP241" i="11"/>
  <c r="K241" i="44"/>
  <c r="I282" i="44"/>
  <c r="I283" i="44"/>
  <c r="G20" i="11"/>
  <c r="N20" i="11"/>
  <c r="AW20" i="11"/>
  <c r="BO20" i="11"/>
  <c r="AQ20" i="11"/>
  <c r="I20" i="11"/>
  <c r="BN20" i="11"/>
  <c r="AP20" i="11"/>
  <c r="H20" i="11"/>
  <c r="I9" i="44" s="1"/>
  <c r="AU20" i="11"/>
  <c r="G213" i="11"/>
  <c r="N213" i="11"/>
  <c r="AW213" i="11"/>
  <c r="J213" i="11"/>
  <c r="K13" i="44" s="1"/>
  <c r="G51" i="11"/>
  <c r="N51" i="11"/>
  <c r="BN51" i="11"/>
  <c r="AP51" i="11"/>
  <c r="H51" i="11"/>
  <c r="I12" i="44" s="1"/>
  <c r="AW51" i="11"/>
  <c r="AU51" i="11"/>
  <c r="I51" i="11"/>
  <c r="BO51" i="11"/>
  <c r="AQ51" i="11"/>
  <c r="G124" i="11"/>
  <c r="N124" i="11"/>
  <c r="BO124" i="11"/>
  <c r="AQ124" i="11"/>
  <c r="H124" i="11"/>
  <c r="I18" i="44" s="1"/>
  <c r="AW124" i="11"/>
  <c r="I124" i="11"/>
  <c r="AU124" i="11"/>
  <c r="G26" i="11"/>
  <c r="N26" i="11"/>
  <c r="AP16" i="11"/>
  <c r="AP238" i="11"/>
  <c r="BN238" i="11"/>
  <c r="G233" i="11"/>
  <c r="N233" i="11"/>
  <c r="BO233" i="11"/>
  <c r="AQ233" i="11"/>
  <c r="G63" i="11"/>
  <c r="N63" i="11"/>
  <c r="AQ63" i="11"/>
  <c r="H63" i="11"/>
  <c r="I52" i="44" s="1"/>
  <c r="AW63" i="11"/>
  <c r="G81" i="11"/>
  <c r="N81" i="11"/>
  <c r="H81" i="11"/>
  <c r="I54" i="44" s="1"/>
  <c r="G37" i="11"/>
  <c r="N37" i="11"/>
  <c r="AV37" i="11"/>
  <c r="J37" i="11"/>
  <c r="K55" i="44" s="1"/>
  <c r="G65" i="11"/>
  <c r="N65" i="11"/>
  <c r="AP65" i="11"/>
  <c r="G131" i="11"/>
  <c r="N131" i="11"/>
  <c r="AW131" i="11"/>
  <c r="AU131" i="11"/>
  <c r="G201" i="11"/>
  <c r="N201" i="11"/>
  <c r="BO201" i="11"/>
  <c r="AP201" i="11"/>
  <c r="H201" i="11"/>
  <c r="I130" i="44" s="1"/>
  <c r="BP201" i="11"/>
  <c r="G108" i="11"/>
  <c r="N108" i="11"/>
  <c r="G19" i="11"/>
  <c r="N19" i="11"/>
  <c r="AW19" i="11"/>
  <c r="BN19" i="11"/>
  <c r="AP19" i="11"/>
  <c r="H19" i="11"/>
  <c r="I140" i="44" s="1"/>
  <c r="G202" i="11"/>
  <c r="N202" i="11"/>
  <c r="I202" i="11"/>
  <c r="AV202" i="11"/>
  <c r="G134" i="11"/>
  <c r="N134" i="11"/>
  <c r="AV134" i="11"/>
  <c r="J134" i="11"/>
  <c r="K174" i="44" s="1"/>
  <c r="BO134" i="11"/>
  <c r="AQ134" i="11"/>
  <c r="G204" i="11"/>
  <c r="N204" i="11"/>
  <c r="AW204" i="11"/>
  <c r="J204" i="11"/>
  <c r="K175" i="44" s="1"/>
  <c r="N34" i="11"/>
  <c r="H34" i="11"/>
  <c r="I8" i="44" s="1"/>
  <c r="G125" i="11"/>
  <c r="N125" i="11"/>
  <c r="AP125" i="11"/>
  <c r="G115" i="11"/>
  <c r="N115" i="11"/>
  <c r="O115" i="11" s="1"/>
  <c r="AP115" i="11"/>
  <c r="I48" i="11"/>
  <c r="AV48" i="11"/>
  <c r="G52" i="11"/>
  <c r="N52" i="11"/>
  <c r="BO52" i="11"/>
  <c r="J52" i="11"/>
  <c r="K67" i="44" s="1"/>
  <c r="AQ52" i="11"/>
  <c r="H235" i="11"/>
  <c r="I98" i="44" s="1"/>
  <c r="AU235" i="11"/>
  <c r="G209" i="11"/>
  <c r="N209" i="11"/>
  <c r="BN209" i="11"/>
  <c r="AP209" i="11"/>
  <c r="H209" i="11"/>
  <c r="I100" i="44" s="1"/>
  <c r="G54" i="11"/>
  <c r="N54" i="11"/>
  <c r="AV54" i="11"/>
  <c r="I54" i="11"/>
  <c r="AW54" i="11"/>
  <c r="AQ39" i="11"/>
  <c r="BP39" i="11"/>
  <c r="I101" i="11"/>
  <c r="AW101" i="11"/>
  <c r="G102" i="11"/>
  <c r="N102" i="11"/>
  <c r="AW102" i="11"/>
  <c r="AU102" i="11"/>
  <c r="I22" i="11"/>
  <c r="G18" i="11"/>
  <c r="N18" i="11"/>
  <c r="AW18" i="11"/>
  <c r="J18" i="11"/>
  <c r="K107" i="44" s="1"/>
  <c r="AV18" i="11"/>
  <c r="J144" i="11"/>
  <c r="K114" i="44" s="1"/>
  <c r="AU201" i="11"/>
  <c r="G217" i="11"/>
  <c r="N217" i="11"/>
  <c r="AP217" i="11"/>
  <c r="H217" i="11"/>
  <c r="I131" i="44" s="1"/>
  <c r="AU217" i="11"/>
  <c r="I217" i="11"/>
  <c r="AQ217" i="11"/>
  <c r="G107" i="11"/>
  <c r="N107" i="11"/>
  <c r="G232" i="11"/>
  <c r="N232" i="11"/>
  <c r="AU232" i="11"/>
  <c r="I232" i="11"/>
  <c r="AP232" i="11"/>
  <c r="J108" i="11"/>
  <c r="K139" i="44" s="1"/>
  <c r="AQ19" i="11"/>
  <c r="G31" i="11"/>
  <c r="N31" i="11"/>
  <c r="AV31" i="11"/>
  <c r="G109" i="11"/>
  <c r="N109" i="11"/>
  <c r="G183" i="11"/>
  <c r="N183" i="11"/>
  <c r="BN183" i="11"/>
  <c r="AP183" i="11"/>
  <c r="AW183" i="11"/>
  <c r="I183" i="11"/>
  <c r="AU183" i="11"/>
  <c r="H183" i="11"/>
  <c r="I156" i="44" s="1"/>
  <c r="G223" i="11"/>
  <c r="N223" i="11"/>
  <c r="BO223" i="11"/>
  <c r="AQ223" i="11"/>
  <c r="H223" i="11"/>
  <c r="I158" i="44" s="1"/>
  <c r="AW223" i="11"/>
  <c r="I223" i="11"/>
  <c r="AU223" i="11"/>
  <c r="G92" i="11"/>
  <c r="N92" i="11"/>
  <c r="AP92" i="11"/>
  <c r="BO92" i="11"/>
  <c r="AW92" i="11"/>
  <c r="I92" i="11"/>
  <c r="G219" i="11"/>
  <c r="N219" i="11"/>
  <c r="J219" i="11"/>
  <c r="K171" i="44" s="1"/>
  <c r="G137" i="11"/>
  <c r="N137" i="11"/>
  <c r="O137" i="11" s="1"/>
  <c r="AP137" i="11"/>
  <c r="J162" i="11"/>
  <c r="K33" i="44" s="1"/>
  <c r="H48" i="11"/>
  <c r="I35" i="44" s="1"/>
  <c r="AU48" i="11"/>
  <c r="G69" i="11"/>
  <c r="N69" i="11"/>
  <c r="BP69" i="11"/>
  <c r="AQ69" i="11"/>
  <c r="H69" i="11"/>
  <c r="I36" i="44" s="1"/>
  <c r="G191" i="11"/>
  <c r="N191" i="11"/>
  <c r="AW191" i="11"/>
  <c r="G39" i="11"/>
  <c r="N39" i="11"/>
  <c r="BN39" i="11"/>
  <c r="AP39" i="11"/>
  <c r="BN55" i="11"/>
  <c r="G55" i="11"/>
  <c r="N55" i="11"/>
  <c r="G22" i="11"/>
  <c r="N22" i="11"/>
  <c r="J22" i="11"/>
  <c r="K106" i="44" s="1"/>
  <c r="G144" i="11"/>
  <c r="N144" i="11"/>
  <c r="AQ144" i="11"/>
  <c r="G120" i="11"/>
  <c r="N120" i="11"/>
  <c r="AU120" i="11"/>
  <c r="G155" i="11"/>
  <c r="N155" i="11"/>
  <c r="AW155" i="11"/>
  <c r="J155" i="11"/>
  <c r="K182" i="44" s="1"/>
  <c r="AV155" i="11"/>
  <c r="AQ137" i="11"/>
  <c r="H16" i="11"/>
  <c r="I28" i="44" s="1"/>
  <c r="AU16" i="11"/>
  <c r="AV69" i="11"/>
  <c r="G117" i="11"/>
  <c r="N117" i="11"/>
  <c r="AP117" i="11"/>
  <c r="H117" i="11"/>
  <c r="I40" i="44" s="1"/>
  <c r="H238" i="11"/>
  <c r="I41" i="44" s="1"/>
  <c r="AU238" i="11"/>
  <c r="G160" i="11"/>
  <c r="N160" i="11"/>
  <c r="AU160" i="11"/>
  <c r="J160" i="11"/>
  <c r="K46" i="44" s="1"/>
  <c r="AU233" i="11"/>
  <c r="I63" i="11"/>
  <c r="AU37" i="11"/>
  <c r="I84" i="11"/>
  <c r="AU84" i="11"/>
  <c r="G17" i="11"/>
  <c r="N17" i="11"/>
  <c r="AV17" i="11"/>
  <c r="J17" i="11"/>
  <c r="K64" i="44" s="1"/>
  <c r="I175" i="11"/>
  <c r="AU175" i="11"/>
  <c r="AU65" i="11"/>
  <c r="J126" i="11"/>
  <c r="K70" i="44" s="1"/>
  <c r="AW126" i="11"/>
  <c r="BO176" i="11"/>
  <c r="G140" i="11"/>
  <c r="N140" i="11"/>
  <c r="AW140" i="11"/>
  <c r="H177" i="11"/>
  <c r="I82" i="44" s="1"/>
  <c r="AW177" i="11"/>
  <c r="J178" i="11"/>
  <c r="K83" i="44" s="1"/>
  <c r="AV178" i="11"/>
  <c r="I127" i="11"/>
  <c r="AV127" i="11"/>
  <c r="H198" i="11"/>
  <c r="I86" i="44" s="1"/>
  <c r="AU198" i="11"/>
  <c r="G168" i="11"/>
  <c r="N168" i="11"/>
  <c r="G66" i="11"/>
  <c r="N66" i="11"/>
  <c r="BN66" i="11"/>
  <c r="AP66" i="11"/>
  <c r="G130" i="11"/>
  <c r="N130" i="11"/>
  <c r="J130" i="11"/>
  <c r="K95" i="44" s="1"/>
  <c r="X2" i="11"/>
  <c r="G34" i="11"/>
  <c r="G150" i="11"/>
  <c r="N150" i="11"/>
  <c r="AW150" i="11"/>
  <c r="G226" i="11"/>
  <c r="N226" i="11"/>
  <c r="O226" i="11" s="1"/>
  <c r="J226" i="11"/>
  <c r="K19" i="44" s="1"/>
  <c r="AV226" i="11"/>
  <c r="H137" i="11"/>
  <c r="I22" i="44" s="1"/>
  <c r="AU137" i="11"/>
  <c r="G12" i="11"/>
  <c r="N12" i="11"/>
  <c r="G78" i="11"/>
  <c r="N78" i="11"/>
  <c r="AQ78" i="11"/>
  <c r="I78" i="11"/>
  <c r="AW16" i="11"/>
  <c r="AW125" i="11"/>
  <c r="G161" i="11"/>
  <c r="N161" i="11"/>
  <c r="AV161" i="11"/>
  <c r="H161" i="11"/>
  <c r="I32" i="44" s="1"/>
  <c r="AQ161" i="11"/>
  <c r="AQ115" i="11"/>
  <c r="BP48" i="11"/>
  <c r="J69" i="11"/>
  <c r="K36" i="44" s="1"/>
  <c r="AW69" i="11"/>
  <c r="G116" i="11"/>
  <c r="N116" i="11"/>
  <c r="J116" i="11"/>
  <c r="K37" i="44" s="1"/>
  <c r="G163" i="11"/>
  <c r="N163" i="11"/>
  <c r="AW163" i="11"/>
  <c r="AV163" i="11"/>
  <c r="AQ117" i="11"/>
  <c r="AW238" i="11"/>
  <c r="G29" i="11"/>
  <c r="N29" i="11"/>
  <c r="H160" i="11"/>
  <c r="I46" i="44" s="1"/>
  <c r="AQ160" i="11"/>
  <c r="I233" i="11"/>
  <c r="AV233" i="11"/>
  <c r="BP233" i="11"/>
  <c r="I37" i="11"/>
  <c r="AW37" i="11"/>
  <c r="BP37" i="11"/>
  <c r="G13" i="11"/>
  <c r="N13" i="11"/>
  <c r="BN13" i="11"/>
  <c r="AP13" i="11"/>
  <c r="H13" i="11"/>
  <c r="I56" i="44" s="1"/>
  <c r="G82" i="11"/>
  <c r="N82" i="11"/>
  <c r="O82" i="11" s="1"/>
  <c r="AP82" i="11"/>
  <c r="G190" i="11"/>
  <c r="N190" i="11"/>
  <c r="AU190" i="11"/>
  <c r="I190" i="11"/>
  <c r="AQ190" i="11"/>
  <c r="AV64" i="11"/>
  <c r="AW84" i="11"/>
  <c r="H17" i="11"/>
  <c r="I64" i="44" s="1"/>
  <c r="AU17" i="11"/>
  <c r="J175" i="11"/>
  <c r="K65" i="44" s="1"/>
  <c r="AV175" i="11"/>
  <c r="BP175" i="11"/>
  <c r="I52" i="11"/>
  <c r="H65" i="11"/>
  <c r="I69" i="44" s="1"/>
  <c r="AV65" i="11"/>
  <c r="G167" i="11"/>
  <c r="N167" i="11"/>
  <c r="J167" i="11"/>
  <c r="K77" i="44" s="1"/>
  <c r="AW167" i="11"/>
  <c r="G139" i="11"/>
  <c r="N139" i="11"/>
  <c r="BO139" i="11"/>
  <c r="AQ139" i="11"/>
  <c r="H139" i="11"/>
  <c r="I80" i="44" s="1"/>
  <c r="AP139" i="11"/>
  <c r="BN139" i="11"/>
  <c r="J127" i="11"/>
  <c r="K84" i="44" s="1"/>
  <c r="G128" i="11"/>
  <c r="N128" i="11"/>
  <c r="I198" i="11"/>
  <c r="O198" i="11" s="1"/>
  <c r="AW198" i="11"/>
  <c r="G192" i="11"/>
  <c r="N192" i="11"/>
  <c r="J192" i="11"/>
  <c r="K89" i="44" s="1"/>
  <c r="AU86" i="11"/>
  <c r="H168" i="11"/>
  <c r="I93" i="44" s="1"/>
  <c r="AV168" i="11"/>
  <c r="AQ66" i="11"/>
  <c r="BO66" i="11"/>
  <c r="AW235" i="11"/>
  <c r="AQ209" i="11"/>
  <c r="BO209" i="11"/>
  <c r="J54" i="11"/>
  <c r="K101" i="44" s="1"/>
  <c r="H39" i="11"/>
  <c r="I102" i="44" s="1"/>
  <c r="AV39" i="11"/>
  <c r="J101" i="11"/>
  <c r="K104" i="44" s="1"/>
  <c r="I18" i="11"/>
  <c r="O18" i="11" s="1"/>
  <c r="H131" i="11"/>
  <c r="I109" i="44" s="1"/>
  <c r="AP131" i="11"/>
  <c r="BN131" i="11"/>
  <c r="G67" i="11"/>
  <c r="N67" i="11"/>
  <c r="AV67" i="11"/>
  <c r="H67" i="11"/>
  <c r="I111" i="44" s="1"/>
  <c r="AQ67" i="11"/>
  <c r="G143" i="11"/>
  <c r="N143" i="11"/>
  <c r="AW143" i="11"/>
  <c r="G132" i="11"/>
  <c r="N132" i="11"/>
  <c r="AQ132" i="11"/>
  <c r="G118" i="11"/>
  <c r="N118" i="11"/>
  <c r="BN118" i="11"/>
  <c r="G72" i="11"/>
  <c r="N72" i="11"/>
  <c r="G89" i="11"/>
  <c r="N89" i="11"/>
  <c r="AQ89" i="11"/>
  <c r="I89" i="11"/>
  <c r="AP89" i="11"/>
  <c r="G200" i="11"/>
  <c r="N200" i="11"/>
  <c r="AV200" i="11"/>
  <c r="I200" i="11"/>
  <c r="O200" i="11" s="1"/>
  <c r="AQ200" i="11"/>
  <c r="G104" i="11"/>
  <c r="N104" i="11"/>
  <c r="BO104" i="11"/>
  <c r="AQ104" i="11"/>
  <c r="I104" i="11"/>
  <c r="AU104" i="11"/>
  <c r="H104" i="11"/>
  <c r="I128" i="44" s="1"/>
  <c r="AP104" i="11"/>
  <c r="AQ105" i="11"/>
  <c r="J201" i="11"/>
  <c r="K130" i="44" s="1"/>
  <c r="AV201" i="11"/>
  <c r="AW217" i="11"/>
  <c r="G153" i="11"/>
  <c r="N153" i="11"/>
  <c r="AQ153" i="11"/>
  <c r="I153" i="11"/>
  <c r="AV153" i="11"/>
  <c r="J153" i="11"/>
  <c r="K133" i="44" s="1"/>
  <c r="AU153" i="11"/>
  <c r="G145" i="11"/>
  <c r="N145" i="11"/>
  <c r="AU145" i="11"/>
  <c r="BP145" i="11"/>
  <c r="G146" i="11"/>
  <c r="N146" i="11"/>
  <c r="AQ146" i="11"/>
  <c r="I146" i="11"/>
  <c r="AP146" i="11"/>
  <c r="AQ232" i="11"/>
  <c r="BN232" i="11"/>
  <c r="I19" i="11"/>
  <c r="AU19" i="11"/>
  <c r="BO19" i="11"/>
  <c r="G91" i="11"/>
  <c r="N91" i="11"/>
  <c r="AV91" i="11"/>
  <c r="J91" i="11"/>
  <c r="K143" i="44" s="1"/>
  <c r="AU91" i="11"/>
  <c r="AP91" i="11"/>
  <c r="G27" i="11"/>
  <c r="N27" i="11"/>
  <c r="AW27" i="11"/>
  <c r="BN27" i="11"/>
  <c r="AP27" i="11"/>
  <c r="H27" i="11"/>
  <c r="I145" i="44" s="1"/>
  <c r="J109" i="11"/>
  <c r="K148" i="44" s="1"/>
  <c r="BP120" i="11"/>
  <c r="G181" i="11"/>
  <c r="N181" i="11"/>
  <c r="AV181" i="11"/>
  <c r="I181" i="11"/>
  <c r="O181" i="11" s="1"/>
  <c r="J181" i="11"/>
  <c r="K151" i="44" s="1"/>
  <c r="H181" i="11"/>
  <c r="I151" i="44" s="1"/>
  <c r="AP42" i="11"/>
  <c r="G182" i="11"/>
  <c r="N182" i="11"/>
  <c r="AW182" i="11"/>
  <c r="J182" i="11"/>
  <c r="K155" i="44" s="1"/>
  <c r="BP182" i="11"/>
  <c r="AU182" i="11"/>
  <c r="BO183" i="11"/>
  <c r="BN223" i="11"/>
  <c r="G210" i="11"/>
  <c r="N210" i="11"/>
  <c r="AW210" i="11"/>
  <c r="AQ210" i="11"/>
  <c r="I210" i="11"/>
  <c r="AP210" i="11"/>
  <c r="H210" i="11"/>
  <c r="I172" i="44" s="1"/>
  <c r="AU210" i="11"/>
  <c r="G16" i="11"/>
  <c r="N16" i="11"/>
  <c r="AQ16" i="11"/>
  <c r="I16" i="11"/>
  <c r="G114" i="11"/>
  <c r="N114" i="11"/>
  <c r="G162" i="11"/>
  <c r="N162" i="11"/>
  <c r="BP162" i="11"/>
  <c r="AU162" i="11"/>
  <c r="G48" i="11"/>
  <c r="N48" i="11"/>
  <c r="G238" i="11"/>
  <c r="N238" i="11"/>
  <c r="BO238" i="11"/>
  <c r="AQ238" i="11"/>
  <c r="I238" i="11"/>
  <c r="Z238" i="11" s="1"/>
  <c r="G35" i="11"/>
  <c r="N35" i="11"/>
  <c r="G100" i="11"/>
  <c r="N100" i="11"/>
  <c r="G151" i="11"/>
  <c r="N151" i="11"/>
  <c r="J233" i="11"/>
  <c r="K48" i="44" s="1"/>
  <c r="G215" i="11"/>
  <c r="N215" i="11"/>
  <c r="G62" i="11"/>
  <c r="N62" i="11"/>
  <c r="AP62" i="11"/>
  <c r="AP63" i="11"/>
  <c r="G64" i="11"/>
  <c r="N64" i="11"/>
  <c r="O64" i="11" s="1"/>
  <c r="G84" i="11"/>
  <c r="N84" i="11"/>
  <c r="O84" i="11" s="1"/>
  <c r="AP84" i="11"/>
  <c r="H84" i="11"/>
  <c r="I63" i="44" s="1"/>
  <c r="G175" i="11"/>
  <c r="N175" i="11"/>
  <c r="O175" i="11" s="1"/>
  <c r="AW175" i="11"/>
  <c r="J65" i="11"/>
  <c r="K69" i="44" s="1"/>
  <c r="G126" i="11"/>
  <c r="N126" i="11"/>
  <c r="G176" i="11"/>
  <c r="N176" i="11"/>
  <c r="BN176" i="11"/>
  <c r="AQ176" i="11"/>
  <c r="I176" i="11"/>
  <c r="G177" i="11"/>
  <c r="N177" i="11"/>
  <c r="AU177" i="11"/>
  <c r="I177" i="11"/>
  <c r="AP177" i="11"/>
  <c r="BN177" i="11"/>
  <c r="G178" i="11"/>
  <c r="N178" i="11"/>
  <c r="G127" i="11"/>
  <c r="N127" i="11"/>
  <c r="AQ127" i="11"/>
  <c r="G198" i="11"/>
  <c r="N198" i="11"/>
  <c r="BN198" i="11"/>
  <c r="AP198" i="11"/>
  <c r="G38" i="11"/>
  <c r="N38" i="11"/>
  <c r="G208" i="11"/>
  <c r="N208" i="11"/>
  <c r="AV208" i="11"/>
  <c r="H208" i="11"/>
  <c r="I88" i="44" s="1"/>
  <c r="AW208" i="11"/>
  <c r="G86" i="11"/>
  <c r="N86" i="11"/>
  <c r="D7384" i="52" s="1"/>
  <c r="AV86" i="11"/>
  <c r="H86" i="11"/>
  <c r="I91" i="44" s="1"/>
  <c r="G235" i="11"/>
  <c r="N235" i="11"/>
  <c r="BO235" i="11"/>
  <c r="AQ235" i="11"/>
  <c r="I235" i="11"/>
  <c r="G87" i="11"/>
  <c r="N87" i="11"/>
  <c r="AW87" i="11"/>
  <c r="I39" i="11"/>
  <c r="AW39" i="11"/>
  <c r="G101" i="11"/>
  <c r="N101" i="11"/>
  <c r="O101" i="11" s="1"/>
  <c r="BP101" i="11"/>
  <c r="AU101" i="11"/>
  <c r="AV22" i="11"/>
  <c r="I131" i="11"/>
  <c r="AQ131" i="11"/>
  <c r="BO131" i="11"/>
  <c r="G169" i="11"/>
  <c r="N169" i="11"/>
  <c r="O169" i="11" s="1"/>
  <c r="J169" i="11"/>
  <c r="K112" i="44" s="1"/>
  <c r="AV169" i="11"/>
  <c r="G88" i="11"/>
  <c r="N88" i="11"/>
  <c r="AP88" i="11"/>
  <c r="H88" i="11"/>
  <c r="I116" i="44" s="1"/>
  <c r="AU88" i="11"/>
  <c r="I88" i="11"/>
  <c r="AQ88" i="11"/>
  <c r="G222" i="11"/>
  <c r="N222" i="11"/>
  <c r="G105" i="11"/>
  <c r="N105" i="11"/>
  <c r="I105" i="11"/>
  <c r="AV105" i="11"/>
  <c r="BO105" i="11"/>
  <c r="G42" i="11"/>
  <c r="N42" i="11"/>
  <c r="BO42" i="11"/>
  <c r="AQ42" i="11"/>
  <c r="H42" i="11"/>
  <c r="I154" i="44" s="1"/>
  <c r="AW42" i="11"/>
  <c r="I42" i="11"/>
  <c r="AU42" i="11"/>
  <c r="AQ204" i="11"/>
  <c r="G94" i="11"/>
  <c r="N94" i="11"/>
  <c r="BO94" i="11"/>
  <c r="AQ94" i="11"/>
  <c r="I94" i="11"/>
  <c r="AU94" i="11"/>
  <c r="H94" i="11"/>
  <c r="I180" i="44" s="1"/>
  <c r="BN94" i="11"/>
  <c r="AW94" i="11"/>
  <c r="AP94" i="11"/>
  <c r="G180" i="11"/>
  <c r="N180" i="11"/>
  <c r="AW180" i="11"/>
  <c r="AU180" i="11"/>
  <c r="G32" i="11"/>
  <c r="N32" i="11"/>
  <c r="BO32" i="11"/>
  <c r="AQ32" i="11"/>
  <c r="G24" i="11"/>
  <c r="N24" i="11"/>
  <c r="D4275" i="52" s="1"/>
  <c r="BN24" i="11"/>
  <c r="AP24" i="11"/>
  <c r="H24" i="11"/>
  <c r="I161" i="44" s="1"/>
  <c r="G25" i="11"/>
  <c r="N25" i="11"/>
  <c r="BO25" i="11"/>
  <c r="AW25" i="11"/>
  <c r="G194" i="11"/>
  <c r="N194" i="11"/>
  <c r="AU194" i="11"/>
  <c r="I194" i="11"/>
  <c r="AP194" i="11"/>
  <c r="G218" i="11"/>
  <c r="N218" i="11"/>
  <c r="G93" i="11"/>
  <c r="N93" i="11"/>
  <c r="AV93" i="11"/>
  <c r="H93" i="11"/>
  <c r="I176" i="44" s="1"/>
  <c r="AQ93" i="11"/>
  <c r="G220" i="11"/>
  <c r="N220" i="11"/>
  <c r="BN220" i="11"/>
  <c r="AP220" i="11"/>
  <c r="H220" i="11"/>
  <c r="I178" i="44" s="1"/>
  <c r="AU220" i="11"/>
  <c r="I220" i="11"/>
  <c r="AQ220" i="11"/>
  <c r="G227" i="11"/>
  <c r="N227" i="11"/>
  <c r="G156" i="11"/>
  <c r="N156" i="11"/>
  <c r="AV156" i="11"/>
  <c r="J156" i="11"/>
  <c r="K183" i="44" s="1"/>
  <c r="BP156" i="11"/>
  <c r="AW156" i="11"/>
  <c r="H156" i="11"/>
  <c r="I183" i="44" s="1"/>
  <c r="AQ156" i="11"/>
  <c r="G57" i="11"/>
  <c r="N57" i="11"/>
  <c r="AW57" i="11"/>
  <c r="G58" i="11"/>
  <c r="N58" i="11"/>
  <c r="J58" i="11"/>
  <c r="K199" i="44" s="1"/>
  <c r="G158" i="11"/>
  <c r="N158" i="11"/>
  <c r="AU96" i="11"/>
  <c r="G96" i="11"/>
  <c r="N96" i="11"/>
  <c r="G211" i="11"/>
  <c r="N211" i="11"/>
  <c r="G79" i="11"/>
  <c r="N79" i="11"/>
  <c r="G10" i="11"/>
  <c r="N10" i="11"/>
  <c r="O10" i="11" s="1"/>
  <c r="AW10" i="11"/>
  <c r="G229" i="11"/>
  <c r="N229" i="11"/>
  <c r="O229" i="11" s="1"/>
  <c r="AW229" i="11"/>
  <c r="G123" i="11"/>
  <c r="N123" i="11"/>
  <c r="G68" i="11"/>
  <c r="N68" i="11"/>
  <c r="G11" i="11"/>
  <c r="N11" i="11"/>
  <c r="N99" i="11"/>
  <c r="O99" i="11" s="1"/>
  <c r="G99" i="11"/>
  <c r="G113" i="11"/>
  <c r="N113" i="11"/>
  <c r="G138" i="11"/>
  <c r="N138" i="11"/>
  <c r="AW138" i="11"/>
  <c r="G47" i="11"/>
  <c r="N47" i="11"/>
  <c r="O47" i="11" s="1"/>
  <c r="P47" i="11" s="1"/>
  <c r="G70" i="11"/>
  <c r="N70" i="11"/>
  <c r="AW70" i="11"/>
  <c r="G36" i="11"/>
  <c r="N36" i="11"/>
  <c r="O36" i="11" s="1"/>
  <c r="AW36" i="11"/>
  <c r="G214" i="11"/>
  <c r="N214" i="11"/>
  <c r="AW214" i="11"/>
  <c r="G80" i="11"/>
  <c r="N80" i="11"/>
  <c r="G189" i="11"/>
  <c r="N189" i="11"/>
  <c r="O189" i="11" s="1"/>
  <c r="AW189" i="11"/>
  <c r="G206" i="11"/>
  <c r="N206" i="11"/>
  <c r="AV206" i="11"/>
  <c r="G83" i="11"/>
  <c r="N83" i="11"/>
  <c r="O83" i="11" s="1"/>
  <c r="AW83" i="11"/>
  <c r="G30" i="11"/>
  <c r="N30" i="11"/>
  <c r="O30" i="11" s="1"/>
  <c r="AW30" i="11"/>
  <c r="G207" i="11"/>
  <c r="N207" i="11"/>
  <c r="G164" i="11"/>
  <c r="N164" i="11"/>
  <c r="O164" i="11" s="1"/>
  <c r="P164" i="11" s="1"/>
  <c r="AU164" i="11"/>
  <c r="G53" i="11"/>
  <c r="N53" i="11"/>
  <c r="AQ53" i="11"/>
  <c r="G165" i="11"/>
  <c r="N165" i="11"/>
  <c r="G166" i="11"/>
  <c r="N166" i="11"/>
  <c r="O166" i="11" s="1"/>
  <c r="G197" i="11"/>
  <c r="N197" i="11"/>
  <c r="AW197" i="11"/>
  <c r="G85" i="11"/>
  <c r="N85" i="11"/>
  <c r="G21" i="11"/>
  <c r="N21" i="11"/>
  <c r="G129" i="11"/>
  <c r="N129" i="11"/>
  <c r="AP129" i="11"/>
  <c r="G141" i="11"/>
  <c r="N141" i="11"/>
  <c r="O141" i="11" s="1"/>
  <c r="AU141" i="11"/>
  <c r="BP141" i="11"/>
  <c r="G234" i="11"/>
  <c r="N234" i="11"/>
  <c r="AV234" i="11"/>
  <c r="G142" i="11"/>
  <c r="N142" i="11"/>
  <c r="AW142" i="11"/>
  <c r="G103" i="11"/>
  <c r="N103" i="11"/>
  <c r="G216" i="11"/>
  <c r="N216" i="11"/>
  <c r="O216" i="11" s="1"/>
  <c r="BO216" i="11"/>
  <c r="G40" i="11"/>
  <c r="N40" i="11"/>
  <c r="AQ40" i="11"/>
  <c r="G73" i="11"/>
  <c r="N73" i="11"/>
  <c r="G199" i="11"/>
  <c r="N199" i="11"/>
  <c r="AQ199" i="11"/>
  <c r="G106" i="11"/>
  <c r="N106" i="11"/>
  <c r="AP106" i="11"/>
  <c r="AU32" i="11"/>
  <c r="G170" i="11"/>
  <c r="N170" i="11"/>
  <c r="BO170" i="11"/>
  <c r="AQ170" i="11"/>
  <c r="I170" i="11"/>
  <c r="AQ24" i="11"/>
  <c r="BO24" i="11"/>
  <c r="G193" i="11"/>
  <c r="N193" i="11"/>
  <c r="O193" i="11" s="1"/>
  <c r="AW193" i="11"/>
  <c r="AV193" i="11"/>
  <c r="AQ194" i="11"/>
  <c r="G224" i="11"/>
  <c r="N224" i="11"/>
  <c r="J218" i="11"/>
  <c r="K170" i="44" s="1"/>
  <c r="AU203" i="11"/>
  <c r="AW93" i="11"/>
  <c r="AW220" i="11"/>
  <c r="BO220" i="11"/>
  <c r="G184" i="11"/>
  <c r="N184" i="11"/>
  <c r="I184" i="11"/>
  <c r="AP184" i="11"/>
  <c r="J227" i="11"/>
  <c r="K181" i="44" s="1"/>
  <c r="G240" i="11"/>
  <c r="N240" i="11"/>
  <c r="J240" i="11"/>
  <c r="K192" i="44" s="1"/>
  <c r="AP240" i="11"/>
  <c r="BN240" i="11"/>
  <c r="J57" i="11"/>
  <c r="K196" i="44" s="1"/>
  <c r="G122" i="11"/>
  <c r="N122" i="11"/>
  <c r="BO122" i="11"/>
  <c r="I122" i="11"/>
  <c r="AU122" i="11"/>
  <c r="I24" i="11"/>
  <c r="O24" i="11" s="1"/>
  <c r="P24" i="11" s="1"/>
  <c r="AU24" i="11"/>
  <c r="H194" i="11"/>
  <c r="I168" i="44" s="1"/>
  <c r="AW194" i="11"/>
  <c r="G203" i="11"/>
  <c r="N203" i="11"/>
  <c r="J203" i="11"/>
  <c r="K173" i="44" s="1"/>
  <c r="J93" i="11"/>
  <c r="K176" i="44" s="1"/>
  <c r="G43" i="11"/>
  <c r="N43" i="11"/>
  <c r="AP43" i="11"/>
  <c r="G230" i="11"/>
  <c r="H230" i="11"/>
  <c r="I193" i="44" s="1"/>
  <c r="N230" i="11"/>
  <c r="BO230" i="11"/>
  <c r="AQ230" i="11"/>
  <c r="G225" i="11"/>
  <c r="N225" i="11"/>
  <c r="AW225" i="11"/>
  <c r="I225" i="11"/>
  <c r="AV225" i="11"/>
  <c r="G149" i="11"/>
  <c r="N149" i="11"/>
  <c r="AP149" i="11"/>
  <c r="G173" i="11"/>
  <c r="N173" i="11"/>
  <c r="AQ173" i="11"/>
  <c r="H173" i="11"/>
  <c r="I220" i="44" s="1"/>
  <c r="AW173" i="11"/>
  <c r="I173" i="11"/>
  <c r="O173" i="11" s="1"/>
  <c r="P173" i="11" s="1"/>
  <c r="AU173" i="11"/>
  <c r="G187" i="11"/>
  <c r="N187" i="11"/>
  <c r="AW187" i="11"/>
  <c r="J187" i="11"/>
  <c r="K222" i="44" s="1"/>
  <c r="AV187" i="11"/>
  <c r="I187" i="11"/>
  <c r="Y187" i="11" s="1"/>
  <c r="G90" i="11"/>
  <c r="N90" i="11"/>
  <c r="G231" i="11"/>
  <c r="N231" i="11"/>
  <c r="G179" i="11"/>
  <c r="N179" i="11"/>
  <c r="G23" i="11"/>
  <c r="N23" i="11"/>
  <c r="O23" i="11" s="1"/>
  <c r="AP23" i="11"/>
  <c r="G119" i="11"/>
  <c r="N119" i="11"/>
  <c r="O119" i="11" s="1"/>
  <c r="AV119" i="11"/>
  <c r="G154" i="11"/>
  <c r="N154" i="11"/>
  <c r="O154" i="11" s="1"/>
  <c r="G133" i="11"/>
  <c r="N133" i="11"/>
  <c r="O133" i="11" s="1"/>
  <c r="AV133" i="11"/>
  <c r="G41" i="11"/>
  <c r="N41" i="11"/>
  <c r="AV41" i="11"/>
  <c r="G171" i="11"/>
  <c r="N171" i="11"/>
  <c r="AV171" i="11"/>
  <c r="G61" i="11"/>
  <c r="N61" i="11"/>
  <c r="O61" i="11" s="1"/>
  <c r="AW61" i="11"/>
  <c r="G49" i="11"/>
  <c r="N49" i="11"/>
  <c r="AW49" i="11"/>
  <c r="G28" i="11"/>
  <c r="N28" i="11"/>
  <c r="AW28" i="11"/>
  <c r="G135" i="11"/>
  <c r="N135" i="11"/>
  <c r="O135" i="11" s="1"/>
  <c r="AW135" i="11"/>
  <c r="G56" i="11"/>
  <c r="N56" i="11"/>
  <c r="O56" i="11" s="1"/>
  <c r="P56" i="11" s="1"/>
  <c r="J56" i="11"/>
  <c r="K184" i="44" s="1"/>
  <c r="AQ56" i="11"/>
  <c r="G157" i="11"/>
  <c r="N157" i="11"/>
  <c r="G147" i="11"/>
  <c r="N147" i="11"/>
  <c r="O147" i="11" s="1"/>
  <c r="AU147" i="11"/>
  <c r="J147" i="11"/>
  <c r="K188" i="44" s="1"/>
  <c r="AP147" i="11"/>
  <c r="G221" i="11"/>
  <c r="N221" i="11"/>
  <c r="G95" i="11"/>
  <c r="N95" i="11"/>
  <c r="AW15" i="11"/>
  <c r="I60" i="11"/>
  <c r="AQ60" i="11"/>
  <c r="BN60" i="11"/>
  <c r="G111" i="11"/>
  <c r="N111" i="11"/>
  <c r="AQ111" i="11"/>
  <c r="G15" i="11"/>
  <c r="N15" i="11"/>
  <c r="AQ15" i="11"/>
  <c r="I15" i="11"/>
  <c r="Y15" i="11" s="1"/>
  <c r="G212" i="11"/>
  <c r="N212" i="11"/>
  <c r="AV212" i="11"/>
  <c r="I212" i="11"/>
  <c r="Y212" i="11" s="1"/>
  <c r="AP212" i="11"/>
  <c r="BN212" i="11"/>
  <c r="G121" i="11"/>
  <c r="N121" i="11"/>
  <c r="AU121" i="11"/>
  <c r="G59" i="11"/>
  <c r="N59" i="11"/>
  <c r="AU59" i="11"/>
  <c r="G148" i="11"/>
  <c r="N148" i="11"/>
  <c r="O148" i="11" s="1"/>
  <c r="P148" i="11" s="1"/>
  <c r="AV148" i="11"/>
  <c r="J148" i="11"/>
  <c r="K212" i="44" s="1"/>
  <c r="G60" i="11"/>
  <c r="N60" i="11"/>
  <c r="AW60" i="11"/>
  <c r="AV60" i="11"/>
  <c r="BP60" i="11"/>
  <c r="G77" i="11"/>
  <c r="AV77" i="11"/>
  <c r="N77" i="11"/>
  <c r="G174" i="11"/>
  <c r="N174" i="11"/>
  <c r="J174" i="11"/>
  <c r="K228" i="44" s="1"/>
  <c r="G242" i="11"/>
  <c r="N242" i="11"/>
  <c r="G243" i="11"/>
  <c r="N243" i="11"/>
  <c r="AV243" i="11"/>
  <c r="I243" i="11"/>
  <c r="AU243" i="11"/>
  <c r="BP243" i="11"/>
  <c r="I254" i="44"/>
  <c r="I256" i="44"/>
  <c r="I259" i="44"/>
  <c r="I286" i="44"/>
  <c r="G76" i="11"/>
  <c r="N76" i="11"/>
  <c r="AU76" i="11"/>
  <c r="I76" i="11"/>
  <c r="Z76" i="11" s="1"/>
  <c r="AP76" i="11"/>
  <c r="G98" i="11"/>
  <c r="N98" i="11"/>
  <c r="AQ98" i="11"/>
  <c r="J98" i="11"/>
  <c r="K233" i="44" s="1"/>
  <c r="H243" i="11"/>
  <c r="I236" i="44" s="1"/>
  <c r="I240" i="44"/>
  <c r="I242" i="44"/>
  <c r="I249" i="44"/>
  <c r="K255" i="44"/>
  <c r="K256" i="44"/>
  <c r="J257" i="44"/>
  <c r="K271" i="44"/>
  <c r="K277" i="44"/>
  <c r="K284" i="44"/>
  <c r="G136" i="11"/>
  <c r="N136" i="11"/>
  <c r="AQ136" i="11"/>
  <c r="I136" i="11"/>
  <c r="G45" i="11"/>
  <c r="N45" i="11"/>
  <c r="AV45" i="11"/>
  <c r="I45" i="11"/>
  <c r="AU45" i="11"/>
  <c r="AQ76" i="11"/>
  <c r="G46" i="11"/>
  <c r="N46" i="11"/>
  <c r="AV46" i="11"/>
  <c r="J46" i="11"/>
  <c r="K226" i="44" s="1"/>
  <c r="AV174" i="11"/>
  <c r="G50" i="11"/>
  <c r="N50" i="11"/>
  <c r="J240" i="44"/>
  <c r="I251" i="44"/>
  <c r="K268" i="44"/>
  <c r="K290" i="44"/>
  <c r="K297" i="44"/>
  <c r="BO243" i="11"/>
  <c r="I247" i="44"/>
  <c r="I277" i="44"/>
  <c r="I284" i="44"/>
  <c r="G74" i="11"/>
  <c r="N74" i="11"/>
  <c r="G14" i="11"/>
  <c r="N14" i="11"/>
  <c r="O14" i="11" s="1"/>
  <c r="AV14" i="11"/>
  <c r="G185" i="11"/>
  <c r="N185" i="11"/>
  <c r="AQ185" i="11"/>
  <c r="BP185" i="11"/>
  <c r="G110" i="11"/>
  <c r="N110" i="11"/>
  <c r="O110" i="11" s="1"/>
  <c r="G195" i="11"/>
  <c r="N195" i="11"/>
  <c r="AP195" i="11"/>
  <c r="G205" i="11"/>
  <c r="N205" i="11"/>
  <c r="G44" i="11"/>
  <c r="N44" i="11"/>
  <c r="O44" i="11" s="1"/>
  <c r="G172" i="11"/>
  <c r="AU172" i="11"/>
  <c r="G75" i="11"/>
  <c r="N75" i="11"/>
  <c r="G97" i="11"/>
  <c r="N97" i="11"/>
  <c r="AQ97" i="11"/>
  <c r="BN97" i="11"/>
  <c r="G228" i="11"/>
  <c r="N228" i="11"/>
  <c r="O228" i="11" s="1"/>
  <c r="G186" i="11"/>
  <c r="N186" i="11"/>
  <c r="O186" i="11" s="1"/>
  <c r="AQ33" i="11"/>
  <c r="G188" i="11"/>
  <c r="AU188" i="11"/>
  <c r="G196" i="11"/>
  <c r="N196" i="11"/>
  <c r="G112" i="11"/>
  <c r="N112" i="11"/>
  <c r="G159" i="11"/>
  <c r="N159" i="11"/>
  <c r="O159" i="11" s="1"/>
  <c r="AV159" i="11"/>
  <c r="G241" i="11"/>
  <c r="N241" i="11"/>
  <c r="O241" i="11" s="1"/>
  <c r="AW241" i="11"/>
  <c r="K279" i="44"/>
  <c r="K280" i="44"/>
  <c r="N188" i="11"/>
  <c r="O188" i="11" s="1"/>
  <c r="I295" i="44"/>
  <c r="A12" i="38"/>
  <c r="I10" i="38"/>
  <c r="Q25" i="38"/>
  <c r="M25" i="38"/>
  <c r="I25" i="38"/>
  <c r="L25" i="38"/>
  <c r="N20" i="38"/>
  <c r="K20" i="38"/>
  <c r="H20" i="38"/>
  <c r="Q20" i="38"/>
  <c r="I20" i="38"/>
  <c r="M20" i="38"/>
  <c r="L20" i="38"/>
  <c r="O11" i="38"/>
  <c r="N100" i="38"/>
  <c r="Q100" i="38"/>
  <c r="I100" i="38"/>
  <c r="M100" i="38"/>
  <c r="H100" i="38"/>
  <c r="K100" i="38"/>
  <c r="L100" i="38"/>
  <c r="J6" i="38"/>
  <c r="Q50" i="38"/>
  <c r="Q55" i="38"/>
  <c r="I55" i="38"/>
  <c r="G6" i="38"/>
  <c r="O6" i="38"/>
  <c r="J30" i="38"/>
  <c r="K35" i="38"/>
  <c r="L55" i="38"/>
  <c r="Q75" i="38"/>
  <c r="M75" i="38"/>
  <c r="I75" i="38"/>
  <c r="Q85" i="38"/>
  <c r="M85" i="38"/>
  <c r="L85" i="38"/>
  <c r="I85" i="38"/>
  <c r="D7" i="38"/>
  <c r="I30" i="38"/>
  <c r="N50" i="38"/>
  <c r="M50" i="38"/>
  <c r="H50" i="38"/>
  <c r="G50" i="38"/>
  <c r="H55" i="38"/>
  <c r="N70" i="38"/>
  <c r="K70" i="38"/>
  <c r="H70" i="38"/>
  <c r="Q70" i="38"/>
  <c r="K50" i="38"/>
  <c r="M55" i="38"/>
  <c r="L70" i="38"/>
  <c r="L75" i="38"/>
  <c r="N120" i="38"/>
  <c r="K120" i="38"/>
  <c r="Q120" i="38"/>
  <c r="I120" i="38"/>
  <c r="L120" i="38"/>
  <c r="H120" i="38"/>
  <c r="G40" i="38"/>
  <c r="L40" i="38"/>
  <c r="H45" i="38"/>
  <c r="I60" i="38"/>
  <c r="N80" i="38"/>
  <c r="K80" i="38"/>
  <c r="H80" i="38"/>
  <c r="Q80" i="38"/>
  <c r="Q105" i="38"/>
  <c r="L105" i="38"/>
  <c r="I105" i="38"/>
  <c r="H105" i="38"/>
  <c r="L130" i="38"/>
  <c r="I130" i="38"/>
  <c r="N140" i="38"/>
  <c r="Q140" i="38"/>
  <c r="H140" i="38"/>
  <c r="K140" i="38"/>
  <c r="I140" i="38"/>
  <c r="G140" i="38"/>
  <c r="G90" i="38"/>
  <c r="L90" i="38"/>
  <c r="H95" i="38"/>
  <c r="I110" i="38"/>
  <c r="Q145" i="38"/>
  <c r="L145" i="38"/>
  <c r="H145" i="38"/>
  <c r="Q150" i="38"/>
  <c r="I150" i="38"/>
  <c r="H150" i="38"/>
  <c r="H125" i="38"/>
  <c r="I155" i="38"/>
  <c r="I245" i="44"/>
  <c r="G276" i="44"/>
  <c r="K276" i="44"/>
  <c r="I276" i="44"/>
  <c r="G245" i="44"/>
  <c r="K252" i="44"/>
  <c r="G264" i="44"/>
  <c r="J264" i="44"/>
  <c r="I264" i="44"/>
  <c r="I278" i="44"/>
  <c r="K278" i="44"/>
  <c r="BO242" i="11"/>
  <c r="AU242" i="11"/>
  <c r="G235" i="44"/>
  <c r="AV242" i="11"/>
  <c r="I238" i="44"/>
  <c r="G252" i="44"/>
  <c r="I252" i="44"/>
  <c r="AM34" i="11"/>
  <c r="H242" i="11"/>
  <c r="I235" i="44" s="1"/>
  <c r="AW242" i="11"/>
  <c r="G238" i="44"/>
  <c r="I243" i="44"/>
  <c r="AM21" i="11"/>
  <c r="I242" i="11"/>
  <c r="Y242" i="11" s="1"/>
  <c r="AP242" i="11"/>
  <c r="BN242" i="11"/>
  <c r="K238" i="44"/>
  <c r="G243" i="44"/>
  <c r="K245" i="44"/>
  <c r="I253" i="44"/>
  <c r="G253" i="44"/>
  <c r="I262" i="44"/>
  <c r="G262" i="44"/>
  <c r="K264" i="44"/>
  <c r="I266" i="44"/>
  <c r="K266" i="44"/>
  <c r="BO241" i="11"/>
  <c r="AU241" i="11"/>
  <c r="G234" i="44"/>
  <c r="AV241" i="11"/>
  <c r="J242" i="11"/>
  <c r="K235" i="44" s="1"/>
  <c r="AQ242" i="11"/>
  <c r="BP242" i="11"/>
  <c r="I241" i="44"/>
  <c r="G241" i="44"/>
  <c r="K243" i="44"/>
  <c r="K253" i="44"/>
  <c r="K262" i="44"/>
  <c r="G266" i="44"/>
  <c r="I270" i="44"/>
  <c r="K270" i="44"/>
  <c r="I281" i="44"/>
  <c r="J281" i="44"/>
  <c r="K281" i="44"/>
  <c r="G281" i="44"/>
  <c r="I285" i="44"/>
  <c r="K285" i="44"/>
  <c r="J243" i="11"/>
  <c r="K236" i="44" s="1"/>
  <c r="AP243" i="11"/>
  <c r="AW243" i="11"/>
  <c r="K239" i="44"/>
  <c r="K244" i="44"/>
  <c r="K246" i="44"/>
  <c r="K248" i="44"/>
  <c r="K258" i="44"/>
  <c r="K259" i="44"/>
  <c r="K263" i="44"/>
  <c r="G274" i="44"/>
  <c r="G275" i="44"/>
  <c r="I275" i="44"/>
  <c r="G236" i="44"/>
  <c r="AQ243" i="11"/>
  <c r="BN243" i="11"/>
  <c r="K237" i="44"/>
  <c r="G239" i="44"/>
  <c r="K240" i="44"/>
  <c r="K242" i="44"/>
  <c r="G244" i="44"/>
  <c r="G246" i="44"/>
  <c r="K247" i="44"/>
  <c r="G248" i="44"/>
  <c r="K249" i="44"/>
  <c r="G251" i="44"/>
  <c r="G256" i="44"/>
  <c r="G259" i="44"/>
  <c r="I263" i="44"/>
  <c r="I273" i="44"/>
  <c r="I274" i="44"/>
  <c r="I268" i="44"/>
  <c r="I271" i="44"/>
  <c r="I287" i="44"/>
  <c r="K287" i="44"/>
  <c r="K289" i="44"/>
  <c r="G289" i="44"/>
  <c r="I292" i="44"/>
  <c r="K292" i="44"/>
  <c r="J296" i="44"/>
  <c r="I296" i="44"/>
  <c r="K296" i="44"/>
  <c r="G296" i="44"/>
  <c r="G287" i="44"/>
  <c r="G288" i="44"/>
  <c r="I288" i="44"/>
  <c r="I289" i="44"/>
  <c r="G291" i="44"/>
  <c r="I291" i="44"/>
  <c r="G292" i="44"/>
  <c r="G294" i="44"/>
  <c r="K294" i="44"/>
  <c r="I294" i="44"/>
  <c r="K250" i="44"/>
  <c r="K254" i="44"/>
  <c r="K257" i="44"/>
  <c r="K260" i="44"/>
  <c r="K261" i="44"/>
  <c r="K265" i="44"/>
  <c r="K267" i="44"/>
  <c r="K269" i="44"/>
  <c r="K272" i="44"/>
  <c r="G279" i="44"/>
  <c r="J280" i="44"/>
  <c r="G282" i="44"/>
  <c r="K283" i="44"/>
  <c r="K286" i="44"/>
  <c r="I290" i="44"/>
  <c r="I293" i="44"/>
  <c r="I297" i="44"/>
  <c r="K295" i="44"/>
  <c r="AQ79" i="11"/>
  <c r="H79" i="11"/>
  <c r="I10" i="44" s="1"/>
  <c r="AV79" i="11"/>
  <c r="I79" i="11"/>
  <c r="Y79" i="11" s="1"/>
  <c r="AU79" i="11"/>
  <c r="AU26" i="11"/>
  <c r="I26" i="11"/>
  <c r="AQ26" i="11"/>
  <c r="G11" i="44"/>
  <c r="AV26" i="11"/>
  <c r="AQ68" i="11"/>
  <c r="I68" i="11"/>
  <c r="AP68" i="11"/>
  <c r="G20" i="44"/>
  <c r="AU68" i="11"/>
  <c r="BN12" i="11"/>
  <c r="AQ12" i="11"/>
  <c r="G23" i="44"/>
  <c r="AW12" i="11"/>
  <c r="AM12" i="11"/>
  <c r="I12" i="11"/>
  <c r="Y12" i="11" s="1"/>
  <c r="AW113" i="11"/>
  <c r="AP113" i="11"/>
  <c r="H113" i="11"/>
  <c r="I26" i="44" s="1"/>
  <c r="AQ113" i="11"/>
  <c r="G26" i="44"/>
  <c r="AU113" i="11"/>
  <c r="AW114" i="11"/>
  <c r="AP114" i="11"/>
  <c r="G31" i="44"/>
  <c r="BN114" i="11"/>
  <c r="AM114" i="11"/>
  <c r="J114" i="11"/>
  <c r="K31" i="44" s="1"/>
  <c r="AV114" i="11"/>
  <c r="AM116" i="11"/>
  <c r="AM117" i="11"/>
  <c r="AW35" i="11"/>
  <c r="AP35" i="11"/>
  <c r="H35" i="11"/>
  <c r="I42" i="44" s="1"/>
  <c r="BO35" i="11"/>
  <c r="AQ35" i="11"/>
  <c r="G42" i="44"/>
  <c r="BP35" i="11"/>
  <c r="AU35" i="11"/>
  <c r="I35" i="11"/>
  <c r="Y35" i="11" s="1"/>
  <c r="AM100" i="11"/>
  <c r="AV29" i="11"/>
  <c r="AM29" i="11"/>
  <c r="G45" i="44"/>
  <c r="AQ29" i="11"/>
  <c r="H29" i="11"/>
  <c r="I45" i="44" s="1"/>
  <c r="AU29" i="11"/>
  <c r="I29" i="11"/>
  <c r="Z29" i="11" s="1"/>
  <c r="AM151" i="11"/>
  <c r="AM214" i="11"/>
  <c r="AW215" i="11"/>
  <c r="AP215" i="11"/>
  <c r="G50" i="44"/>
  <c r="AU215" i="11"/>
  <c r="H215" i="11"/>
  <c r="I50" i="44" s="1"/>
  <c r="AV215" i="11"/>
  <c r="I215" i="11"/>
  <c r="Y215" i="11" s="1"/>
  <c r="AV80" i="11"/>
  <c r="AM80" i="11"/>
  <c r="G53" i="44"/>
  <c r="AQ80" i="11"/>
  <c r="H80" i="11"/>
  <c r="I53" i="44" s="1"/>
  <c r="AW80" i="11"/>
  <c r="J80" i="11"/>
  <c r="K53" i="44" s="1"/>
  <c r="AU80" i="11"/>
  <c r="I80" i="11"/>
  <c r="Z80" i="11" s="1"/>
  <c r="AM37" i="11"/>
  <c r="AQ38" i="11"/>
  <c r="H38" i="11"/>
  <c r="I87" i="44" s="1"/>
  <c r="AV38" i="11"/>
  <c r="I38" i="11"/>
  <c r="Y38" i="11" s="1"/>
  <c r="AU38" i="11"/>
  <c r="G87" i="44"/>
  <c r="AM38" i="11"/>
  <c r="J38" i="11"/>
  <c r="K87" i="44" s="1"/>
  <c r="AW38" i="11"/>
  <c r="AP38" i="11"/>
  <c r="AM213" i="11"/>
  <c r="AM150" i="11"/>
  <c r="AM255" i="11"/>
  <c r="AM251" i="11"/>
  <c r="AM247" i="11"/>
  <c r="AE291" i="44"/>
  <c r="AE288" i="44"/>
  <c r="AE285" i="44"/>
  <c r="AE283" i="44"/>
  <c r="AE281" i="44"/>
  <c r="AE274" i="44"/>
  <c r="AE272" i="44"/>
  <c r="AE266" i="44"/>
  <c r="AE255" i="44"/>
  <c r="AE252" i="44"/>
  <c r="AE245" i="44"/>
  <c r="AE242" i="44"/>
  <c r="AE239" i="44"/>
  <c r="AM252" i="11"/>
  <c r="AM249" i="11"/>
  <c r="AM246" i="11"/>
  <c r="AE297" i="44"/>
  <c r="AE295" i="44"/>
  <c r="AE293" i="44"/>
  <c r="AE286" i="44"/>
  <c r="AE284" i="44"/>
  <c r="AE270" i="44"/>
  <c r="AE268" i="44"/>
  <c r="AE265" i="44"/>
  <c r="AE263" i="44"/>
  <c r="AE261" i="44"/>
  <c r="AE259" i="44"/>
  <c r="AE257" i="44"/>
  <c r="AE249" i="44"/>
  <c r="AE246" i="44"/>
  <c r="AE243" i="44"/>
  <c r="AM159" i="11"/>
  <c r="AM250" i="11"/>
  <c r="AM245" i="11"/>
  <c r="AE292" i="44"/>
  <c r="AE290" i="44"/>
  <c r="AE269" i="44"/>
  <c r="AE258" i="44"/>
  <c r="AE244" i="44"/>
  <c r="AE240" i="44"/>
  <c r="AM241" i="11"/>
  <c r="AE234" i="44" s="1"/>
  <c r="AM196" i="11"/>
  <c r="AE294" i="44"/>
  <c r="AE289" i="44"/>
  <c r="AE287" i="44"/>
  <c r="AM248" i="11"/>
  <c r="AE296" i="44"/>
  <c r="AE267" i="44"/>
  <c r="AE260" i="44"/>
  <c r="AE253" i="44"/>
  <c r="AE250" i="44"/>
  <c r="AE248" i="44"/>
  <c r="AM112" i="11"/>
  <c r="AM60" i="11"/>
  <c r="AM256" i="11"/>
  <c r="AM253" i="11"/>
  <c r="AM244" i="11"/>
  <c r="AE279" i="44"/>
  <c r="AE277" i="44"/>
  <c r="AE273" i="44"/>
  <c r="AE271" i="44"/>
  <c r="AE262" i="44"/>
  <c r="AE256" i="44"/>
  <c r="AE254" i="44"/>
  <c r="AE251" i="44"/>
  <c r="AE238" i="44"/>
  <c r="AM243" i="11"/>
  <c r="AE236" i="44" s="1"/>
  <c r="AM45" i="11"/>
  <c r="AM228" i="11"/>
  <c r="AE282" i="44"/>
  <c r="AM46" i="11"/>
  <c r="AE275" i="44"/>
  <c r="AM242" i="11"/>
  <c r="AE235" i="44" s="1"/>
  <c r="AM174" i="11"/>
  <c r="AM33" i="11"/>
  <c r="AM254" i="11"/>
  <c r="AE276" i="44"/>
  <c r="AE264" i="44"/>
  <c r="AE241" i="44"/>
  <c r="AE237" i="44"/>
  <c r="AM186" i="11"/>
  <c r="AM187" i="11"/>
  <c r="AM149" i="11"/>
  <c r="AM97" i="11"/>
  <c r="AM148" i="11"/>
  <c r="AM212" i="11"/>
  <c r="AE280" i="44"/>
  <c r="AE278" i="44"/>
  <c r="AE247" i="44"/>
  <c r="AM14" i="11"/>
  <c r="AM257" i="11"/>
  <c r="AM110" i="11"/>
  <c r="AM240" i="11"/>
  <c r="AM43" i="11"/>
  <c r="AM56" i="11"/>
  <c r="AM225" i="11"/>
  <c r="AM147" i="11"/>
  <c r="AM135" i="11"/>
  <c r="AM156" i="11"/>
  <c r="AM193" i="11"/>
  <c r="AM155" i="11"/>
  <c r="AM204" i="11"/>
  <c r="AM119" i="11"/>
  <c r="AM57" i="11"/>
  <c r="AM93" i="11"/>
  <c r="AM203" i="11"/>
  <c r="AM95" i="11"/>
  <c r="AM219" i="11"/>
  <c r="AM28" i="11"/>
  <c r="AM108" i="11"/>
  <c r="AM179" i="11"/>
  <c r="AM105" i="11"/>
  <c r="AM182" i="11"/>
  <c r="AM154" i="11"/>
  <c r="AM181" i="11"/>
  <c r="AM133" i="11"/>
  <c r="AM31" i="11"/>
  <c r="AU34" i="11"/>
  <c r="I34" i="11"/>
  <c r="O34" i="11" s="1"/>
  <c r="AM132" i="11"/>
  <c r="AM144" i="11"/>
  <c r="AM143" i="11"/>
  <c r="AM118" i="11"/>
  <c r="AM67" i="11"/>
  <c r="AM142" i="11"/>
  <c r="AM101" i="11"/>
  <c r="AM200" i="11"/>
  <c r="AM199" i="11"/>
  <c r="AM40" i="11"/>
  <c r="AM169" i="11"/>
  <c r="AM103" i="11"/>
  <c r="AM18" i="11"/>
  <c r="AM22" i="11"/>
  <c r="AM54" i="11"/>
  <c r="AM234" i="11"/>
  <c r="AM39" i="11"/>
  <c r="AM208" i="11"/>
  <c r="AM175" i="11"/>
  <c r="AM17" i="11"/>
  <c r="AM10" i="11"/>
  <c r="AQ34" i="11"/>
  <c r="AM168" i="11"/>
  <c r="AM129" i="11"/>
  <c r="AM167" i="11"/>
  <c r="AM165" i="11"/>
  <c r="AM176" i="11"/>
  <c r="AM126" i="11"/>
  <c r="AM52" i="11"/>
  <c r="AM87" i="11"/>
  <c r="AM192" i="11"/>
  <c r="AP34" i="11"/>
  <c r="G10" i="44"/>
  <c r="AW79" i="11"/>
  <c r="H26" i="11"/>
  <c r="I11" i="44" s="1"/>
  <c r="AW26" i="11"/>
  <c r="AP213" i="11"/>
  <c r="BO213" i="11"/>
  <c r="AP150" i="11"/>
  <c r="AM123" i="11"/>
  <c r="AW226" i="11"/>
  <c r="AP226" i="11"/>
  <c r="H226" i="11"/>
  <c r="I19" i="44" s="1"/>
  <c r="BO226" i="11"/>
  <c r="AQ226" i="11"/>
  <c r="G19" i="44"/>
  <c r="AU226" i="11"/>
  <c r="BP226" i="11"/>
  <c r="H68" i="11"/>
  <c r="I20" i="44" s="1"/>
  <c r="AV68" i="11"/>
  <c r="AU11" i="11"/>
  <c r="I11" i="11"/>
  <c r="Z11" i="11" s="1"/>
  <c r="AW11" i="11"/>
  <c r="AM11" i="11"/>
  <c r="J11" i="11"/>
  <c r="K21" i="44" s="1"/>
  <c r="AV11" i="11"/>
  <c r="H12" i="11"/>
  <c r="I23" i="44" s="1"/>
  <c r="AP12" i="11"/>
  <c r="BO12" i="11"/>
  <c r="I113" i="11"/>
  <c r="Z113" i="11" s="1"/>
  <c r="AV113" i="11"/>
  <c r="J47" i="11"/>
  <c r="K29" i="44" s="1"/>
  <c r="AM47" i="11"/>
  <c r="BN47" i="11"/>
  <c r="BO125" i="11"/>
  <c r="AU125" i="11"/>
  <c r="I125" i="11"/>
  <c r="AV125" i="11"/>
  <c r="H125" i="11"/>
  <c r="I30" i="44" s="1"/>
  <c r="AQ125" i="11"/>
  <c r="BP125" i="11"/>
  <c r="H114" i="11"/>
  <c r="I31" i="44" s="1"/>
  <c r="AM161" i="11"/>
  <c r="BN162" i="11"/>
  <c r="AQ162" i="11"/>
  <c r="G33" i="44"/>
  <c r="AV162" i="11"/>
  <c r="H162" i="11"/>
  <c r="I33" i="44" s="1"/>
  <c r="AW162" i="11"/>
  <c r="AM162" i="11"/>
  <c r="I162" i="11"/>
  <c r="Z162" i="11" s="1"/>
  <c r="AP162" i="11"/>
  <c r="BO162" i="11"/>
  <c r="AQ116" i="11"/>
  <c r="BN70" i="11"/>
  <c r="AQ70" i="11"/>
  <c r="H70" i="11"/>
  <c r="I38" i="44" s="1"/>
  <c r="BP70" i="11"/>
  <c r="AU70" i="11"/>
  <c r="G38" i="44"/>
  <c r="AV70" i="11"/>
  <c r="I70" i="11"/>
  <c r="Y70" i="11" s="1"/>
  <c r="J35" i="11"/>
  <c r="K42" i="44" s="1"/>
  <c r="AV100" i="11"/>
  <c r="J29" i="11"/>
  <c r="K45" i="44" s="1"/>
  <c r="AV151" i="11"/>
  <c r="J215" i="11"/>
  <c r="K50" i="44" s="1"/>
  <c r="AM215" i="11"/>
  <c r="AW62" i="11"/>
  <c r="AP80" i="11"/>
  <c r="BN128" i="11"/>
  <c r="AQ128" i="11"/>
  <c r="H128" i="11"/>
  <c r="I85" i="44" s="1"/>
  <c r="AW128" i="11"/>
  <c r="AM128" i="11"/>
  <c r="J128" i="11"/>
  <c r="K85" i="44" s="1"/>
  <c r="AV128" i="11"/>
  <c r="I128" i="11"/>
  <c r="BO128" i="11"/>
  <c r="AP128" i="11"/>
  <c r="G85" i="44"/>
  <c r="BP128" i="11"/>
  <c r="AU128" i="11"/>
  <c r="AM226" i="11"/>
  <c r="J79" i="11"/>
  <c r="K10" i="44" s="1"/>
  <c r="AM79" i="11"/>
  <c r="J26" i="11"/>
  <c r="K11" i="44" s="1"/>
  <c r="AM26" i="11"/>
  <c r="BN213" i="11"/>
  <c r="AQ213" i="11"/>
  <c r="H213" i="11"/>
  <c r="I13" i="44" s="1"/>
  <c r="AV213" i="11"/>
  <c r="I213" i="11"/>
  <c r="AU213" i="11"/>
  <c r="BP213" i="11"/>
  <c r="AQ150" i="11"/>
  <c r="H150" i="11"/>
  <c r="I16" i="44" s="1"/>
  <c r="AU150" i="11"/>
  <c r="G16" i="44"/>
  <c r="AV150" i="11"/>
  <c r="J68" i="11"/>
  <c r="K20" i="44" s="1"/>
  <c r="AW68" i="11"/>
  <c r="J12" i="11"/>
  <c r="K23" i="44" s="1"/>
  <c r="AU12" i="11"/>
  <c r="BP12" i="11"/>
  <c r="J113" i="11"/>
  <c r="K26" i="44" s="1"/>
  <c r="AQ47" i="11"/>
  <c r="BO47" i="11"/>
  <c r="I114" i="11"/>
  <c r="Y114" i="11" s="1"/>
  <c r="AQ114" i="11"/>
  <c r="BO114" i="11"/>
  <c r="AM70" i="11"/>
  <c r="AM35" i="11"/>
  <c r="BN35" i="11"/>
  <c r="BN100" i="11"/>
  <c r="AQ100" i="11"/>
  <c r="I100" i="11"/>
  <c r="Z100" i="11" s="1"/>
  <c r="BO100" i="11"/>
  <c r="AP100" i="11"/>
  <c r="G43" i="44"/>
  <c r="BP100" i="11"/>
  <c r="AU100" i="11"/>
  <c r="H100" i="11"/>
  <c r="I43" i="44" s="1"/>
  <c r="AW100" i="11"/>
  <c r="AP29" i="11"/>
  <c r="AW151" i="11"/>
  <c r="AP151" i="11"/>
  <c r="H151" i="11"/>
  <c r="I47" i="44" s="1"/>
  <c r="AQ151" i="11"/>
  <c r="G47" i="44"/>
  <c r="AU151" i="11"/>
  <c r="I151" i="11"/>
  <c r="Z151" i="11" s="1"/>
  <c r="AQ215" i="11"/>
  <c r="AQ62" i="11"/>
  <c r="H62" i="11"/>
  <c r="I51" i="44" s="1"/>
  <c r="AU62" i="11"/>
  <c r="G51" i="44"/>
  <c r="AV62" i="11"/>
  <c r="I62" i="11"/>
  <c r="Y62" i="11" s="1"/>
  <c r="AM83" i="11"/>
  <c r="AP79" i="11"/>
  <c r="AP26" i="11"/>
  <c r="AM68" i="11"/>
  <c r="AV12" i="11"/>
  <c r="AM113" i="11"/>
  <c r="AM138" i="11"/>
  <c r="AW47" i="11"/>
  <c r="AP47" i="11"/>
  <c r="G29" i="44"/>
  <c r="BP47" i="11"/>
  <c r="AU47" i="11"/>
  <c r="H47" i="11"/>
  <c r="I29" i="44" s="1"/>
  <c r="AV47" i="11"/>
  <c r="AM125" i="11"/>
  <c r="AU114" i="11"/>
  <c r="BP114" i="11"/>
  <c r="AM69" i="11"/>
  <c r="AW116" i="11"/>
  <c r="AP116" i="11"/>
  <c r="G37" i="44"/>
  <c r="AU116" i="11"/>
  <c r="H116" i="11"/>
  <c r="I37" i="44" s="1"/>
  <c r="AV116" i="11"/>
  <c r="I116" i="11"/>
  <c r="AM163" i="11"/>
  <c r="AV35" i="11"/>
  <c r="J100" i="11"/>
  <c r="K43" i="44" s="1"/>
  <c r="AW29" i="11"/>
  <c r="J151" i="11"/>
  <c r="K47" i="44" s="1"/>
  <c r="J62" i="11"/>
  <c r="K51" i="44" s="1"/>
  <c r="AM62" i="11"/>
  <c r="AW48" i="11"/>
  <c r="AP48" i="11"/>
  <c r="G35" i="44"/>
  <c r="AQ48" i="11"/>
  <c r="BO48" i="11"/>
  <c r="AQ81" i="11"/>
  <c r="BO81" i="11"/>
  <c r="BN82" i="11"/>
  <c r="AQ82" i="11"/>
  <c r="H82" i="11"/>
  <c r="I57" i="44" s="1"/>
  <c r="AW82" i="11"/>
  <c r="AM82" i="11"/>
  <c r="J82" i="11"/>
  <c r="K57" i="44" s="1"/>
  <c r="AV82" i="11"/>
  <c r="AM64" i="11"/>
  <c r="BN64" i="11"/>
  <c r="BN206" i="11"/>
  <c r="AQ206" i="11"/>
  <c r="I206" i="11"/>
  <c r="BO206" i="11"/>
  <c r="AP206" i="11"/>
  <c r="G61" i="44"/>
  <c r="AU206" i="11"/>
  <c r="BP206" i="11"/>
  <c r="AM207" i="11"/>
  <c r="AP191" i="11"/>
  <c r="BN191" i="11"/>
  <c r="AW53" i="11"/>
  <c r="AP53" i="11"/>
  <c r="G74" i="44"/>
  <c r="BN53" i="11"/>
  <c r="AM53" i="11"/>
  <c r="J53" i="11"/>
  <c r="K74" i="44" s="1"/>
  <c r="AV53" i="11"/>
  <c r="AQ166" i="11"/>
  <c r="BO166" i="11"/>
  <c r="AU85" i="11"/>
  <c r="BP85" i="11"/>
  <c r="AP140" i="11"/>
  <c r="BO140" i="11"/>
  <c r="AW21" i="11"/>
  <c r="AQ129" i="11"/>
  <c r="I129" i="11"/>
  <c r="Y129" i="11" s="1"/>
  <c r="AV129" i="11"/>
  <c r="J129" i="11"/>
  <c r="K92" i="44" s="1"/>
  <c r="AU129" i="11"/>
  <c r="H129" i="11"/>
  <c r="I92" i="44" s="1"/>
  <c r="AP55" i="11"/>
  <c r="BP81" i="11"/>
  <c r="AV81" i="11"/>
  <c r="AM81" i="11"/>
  <c r="G54" i="44"/>
  <c r="AW81" i="11"/>
  <c r="J81" i="11"/>
  <c r="K54" i="44" s="1"/>
  <c r="AU81" i="11"/>
  <c r="AW64" i="11"/>
  <c r="AP64" i="11"/>
  <c r="H64" i="11"/>
  <c r="I60" i="44" s="1"/>
  <c r="BO64" i="11"/>
  <c r="AQ64" i="11"/>
  <c r="G60" i="44"/>
  <c r="AU64" i="11"/>
  <c r="BP64" i="11"/>
  <c r="AQ207" i="11"/>
  <c r="I207" i="11"/>
  <c r="AU207" i="11"/>
  <c r="H207" i="11"/>
  <c r="I68" i="44" s="1"/>
  <c r="AP207" i="11"/>
  <c r="BO191" i="11"/>
  <c r="AU191" i="11"/>
  <c r="I191" i="11"/>
  <c r="AV191" i="11"/>
  <c r="H191" i="11"/>
  <c r="I73" i="44" s="1"/>
  <c r="AQ191" i="11"/>
  <c r="BP191" i="11"/>
  <c r="AW166" i="11"/>
  <c r="AP166" i="11"/>
  <c r="G76" i="44"/>
  <c r="BP166" i="11"/>
  <c r="AU166" i="11"/>
  <c r="H166" i="11"/>
  <c r="I76" i="44" s="1"/>
  <c r="AV166" i="11"/>
  <c r="BN85" i="11"/>
  <c r="AQ85" i="11"/>
  <c r="H85" i="11"/>
  <c r="I79" i="44" s="1"/>
  <c r="AW85" i="11"/>
  <c r="AM85" i="11"/>
  <c r="J85" i="11"/>
  <c r="K79" i="44" s="1"/>
  <c r="AV85" i="11"/>
  <c r="BN140" i="11"/>
  <c r="AQ140" i="11"/>
  <c r="H140" i="11"/>
  <c r="I81" i="44" s="1"/>
  <c r="AV140" i="11"/>
  <c r="I140" i="11"/>
  <c r="Y140" i="11" s="1"/>
  <c r="AU140" i="11"/>
  <c r="BP140" i="11"/>
  <c r="AQ21" i="11"/>
  <c r="H21" i="11"/>
  <c r="I90" i="44" s="1"/>
  <c r="AV21" i="11"/>
  <c r="I21" i="11"/>
  <c r="Z21" i="11" s="1"/>
  <c r="AU21" i="11"/>
  <c r="G90" i="44"/>
  <c r="BP229" i="11"/>
  <c r="AV229" i="11"/>
  <c r="AM229" i="11"/>
  <c r="G15" i="44"/>
  <c r="AP229" i="11"/>
  <c r="BN229" i="11"/>
  <c r="AU123" i="11"/>
  <c r="I123" i="11"/>
  <c r="Y123" i="11" s="1"/>
  <c r="AP123" i="11"/>
  <c r="BP99" i="11"/>
  <c r="AV99" i="11"/>
  <c r="AM99" i="11"/>
  <c r="G25" i="44"/>
  <c r="AP99" i="11"/>
  <c r="BN99" i="11"/>
  <c r="BN138" i="11"/>
  <c r="AQ138" i="11"/>
  <c r="H138" i="11"/>
  <c r="I27" i="44" s="1"/>
  <c r="AP138" i="11"/>
  <c r="BO138" i="11"/>
  <c r="BO161" i="11"/>
  <c r="AU161" i="11"/>
  <c r="I161" i="11"/>
  <c r="Z161" i="11" s="1"/>
  <c r="AP161" i="11"/>
  <c r="BN161" i="11"/>
  <c r="J48" i="11"/>
  <c r="K35" i="44" s="1"/>
  <c r="AM48" i="11"/>
  <c r="BN48" i="11"/>
  <c r="BO69" i="11"/>
  <c r="AU69" i="11"/>
  <c r="I69" i="11"/>
  <c r="Y69" i="11" s="1"/>
  <c r="AP69" i="11"/>
  <c r="BN69" i="11"/>
  <c r="BP160" i="11"/>
  <c r="AV160" i="11"/>
  <c r="AM160" i="11"/>
  <c r="G46" i="44"/>
  <c r="AP160" i="11"/>
  <c r="BN160" i="11"/>
  <c r="AW233" i="11"/>
  <c r="AP233" i="11"/>
  <c r="H233" i="11"/>
  <c r="I48" i="44" s="1"/>
  <c r="AM233" i="11"/>
  <c r="BN233" i="11"/>
  <c r="BO214" i="11"/>
  <c r="AU214" i="11"/>
  <c r="I214" i="11"/>
  <c r="Y214" i="11" s="1"/>
  <c r="AP214" i="11"/>
  <c r="BN214" i="11"/>
  <c r="AV63" i="11"/>
  <c r="AM63" i="11"/>
  <c r="J63" i="11"/>
  <c r="K52" i="44" s="1"/>
  <c r="AU63" i="11"/>
  <c r="I81" i="11"/>
  <c r="Z81" i="11" s="1"/>
  <c r="AP81" i="11"/>
  <c r="BN81" i="11"/>
  <c r="AU82" i="11"/>
  <c r="BP82" i="11"/>
  <c r="J64" i="11"/>
  <c r="K60" i="44" s="1"/>
  <c r="AM206" i="11"/>
  <c r="AW52" i="11"/>
  <c r="AP52" i="11"/>
  <c r="G67" i="44"/>
  <c r="BP52" i="11"/>
  <c r="AU52" i="11"/>
  <c r="H52" i="11"/>
  <c r="I67" i="44" s="1"/>
  <c r="AV52" i="11"/>
  <c r="J207" i="11"/>
  <c r="K68" i="44" s="1"/>
  <c r="AW207" i="11"/>
  <c r="AU126" i="11"/>
  <c r="I126" i="11"/>
  <c r="Y126" i="11" s="1"/>
  <c r="AV126" i="11"/>
  <c r="H126" i="11"/>
  <c r="I70" i="44" s="1"/>
  <c r="AQ126" i="11"/>
  <c r="AW176" i="11"/>
  <c r="AP176" i="11"/>
  <c r="G72" i="44"/>
  <c r="BP176" i="11"/>
  <c r="AU176" i="11"/>
  <c r="H176" i="11"/>
  <c r="I72" i="44" s="1"/>
  <c r="AV176" i="11"/>
  <c r="J191" i="11"/>
  <c r="K73" i="44" s="1"/>
  <c r="AM191" i="11"/>
  <c r="AU53" i="11"/>
  <c r="BP53" i="11"/>
  <c r="J166" i="11"/>
  <c r="K76" i="44" s="1"/>
  <c r="AM166" i="11"/>
  <c r="BN166" i="11"/>
  <c r="AU167" i="11"/>
  <c r="I167" i="11"/>
  <c r="Z167" i="11" s="1"/>
  <c r="AV167" i="11"/>
  <c r="H167" i="11"/>
  <c r="I77" i="44" s="1"/>
  <c r="AQ167" i="11"/>
  <c r="I85" i="11"/>
  <c r="Z85" i="11" s="1"/>
  <c r="AP85" i="11"/>
  <c r="BO85" i="11"/>
  <c r="J140" i="11"/>
  <c r="K81" i="44" s="1"/>
  <c r="AM140" i="11"/>
  <c r="AW192" i="11"/>
  <c r="AP192" i="11"/>
  <c r="G89" i="44"/>
  <c r="AV192" i="11"/>
  <c r="I192" i="11"/>
  <c r="AU192" i="11"/>
  <c r="H192" i="11"/>
  <c r="I89" i="44" s="1"/>
  <c r="AP21" i="11"/>
  <c r="AW129" i="11"/>
  <c r="BP55" i="11"/>
  <c r="AV55" i="11"/>
  <c r="AM55" i="11"/>
  <c r="G103" i="44"/>
  <c r="AW55" i="11"/>
  <c r="J55" i="11"/>
  <c r="K103" i="44" s="1"/>
  <c r="AU55" i="11"/>
  <c r="I55" i="11"/>
  <c r="Y55" i="11" s="1"/>
  <c r="BO55" i="11"/>
  <c r="AQ55" i="11"/>
  <c r="H55" i="11"/>
  <c r="I103" i="44" s="1"/>
  <c r="AW130" i="11"/>
  <c r="AP130" i="11"/>
  <c r="H130" i="11"/>
  <c r="I95" i="44" s="1"/>
  <c r="AM130" i="11"/>
  <c r="BN87" i="11"/>
  <c r="AQ87" i="11"/>
  <c r="H87" i="11"/>
  <c r="I99" i="44" s="1"/>
  <c r="AP87" i="11"/>
  <c r="BO87" i="11"/>
  <c r="BO143" i="11"/>
  <c r="AU143" i="11"/>
  <c r="I143" i="11"/>
  <c r="Z143" i="11" s="1"/>
  <c r="AP143" i="11"/>
  <c r="BN143" i="11"/>
  <c r="H222" i="11"/>
  <c r="I120" i="44" s="1"/>
  <c r="BN222" i="11"/>
  <c r="H72" i="11"/>
  <c r="I121" i="44" s="1"/>
  <c r="BN72" i="11"/>
  <c r="H73" i="11"/>
  <c r="I122" i="44" s="1"/>
  <c r="AW73" i="11"/>
  <c r="AU90" i="11"/>
  <c r="I90" i="11"/>
  <c r="Z90" i="11" s="1"/>
  <c r="AW90" i="11"/>
  <c r="AP90" i="11"/>
  <c r="G125" i="44"/>
  <c r="AV90" i="11"/>
  <c r="AW178" i="11"/>
  <c r="AP178" i="11"/>
  <c r="H178" i="11"/>
  <c r="I83" i="44" s="1"/>
  <c r="AM178" i="11"/>
  <c r="BO208" i="11"/>
  <c r="AU208" i="11"/>
  <c r="I208" i="11"/>
  <c r="AP208" i="11"/>
  <c r="BN208" i="11"/>
  <c r="AQ86" i="11"/>
  <c r="I86" i="11"/>
  <c r="AM86" i="11"/>
  <c r="AW86" i="11"/>
  <c r="AU168" i="11"/>
  <c r="I168" i="11"/>
  <c r="AP168" i="11"/>
  <c r="G95" i="44"/>
  <c r="AQ130" i="11"/>
  <c r="AW141" i="11"/>
  <c r="AP141" i="11"/>
  <c r="H141" i="11"/>
  <c r="I96" i="44" s="1"/>
  <c r="AM141" i="11"/>
  <c r="BN141" i="11"/>
  <c r="AU234" i="11"/>
  <c r="I234" i="11"/>
  <c r="Z234" i="11" s="1"/>
  <c r="AP234" i="11"/>
  <c r="G99" i="44"/>
  <c r="AU87" i="11"/>
  <c r="BP87" i="11"/>
  <c r="BN54" i="11"/>
  <c r="AQ54" i="11"/>
  <c r="H54" i="11"/>
  <c r="I101" i="44" s="1"/>
  <c r="AP54" i="11"/>
  <c r="BO54" i="11"/>
  <c r="AW22" i="11"/>
  <c r="AP22" i="11"/>
  <c r="G106" i="44"/>
  <c r="AQ22" i="11"/>
  <c r="AQ18" i="11"/>
  <c r="H18" i="11"/>
  <c r="I107" i="44" s="1"/>
  <c r="AP18" i="11"/>
  <c r="AQ103" i="11"/>
  <c r="H103" i="11"/>
  <c r="I110" i="44" s="1"/>
  <c r="AP103" i="11"/>
  <c r="AW169" i="11"/>
  <c r="AP169" i="11"/>
  <c r="G112" i="44"/>
  <c r="AQ169" i="11"/>
  <c r="BO169" i="11"/>
  <c r="G113" i="44"/>
  <c r="AQ143" i="11"/>
  <c r="BP143" i="11"/>
  <c r="AU144" i="11"/>
  <c r="I144" i="11"/>
  <c r="Z144" i="11" s="1"/>
  <c r="AW144" i="11"/>
  <c r="AP144" i="11"/>
  <c r="G114" i="44"/>
  <c r="AV144" i="11"/>
  <c r="J222" i="11"/>
  <c r="K120" i="44" s="1"/>
  <c r="AM222" i="11"/>
  <c r="BP222" i="11"/>
  <c r="J72" i="11"/>
  <c r="K121" i="44" s="1"/>
  <c r="AM72" i="11"/>
  <c r="BP72" i="11"/>
  <c r="J73" i="11"/>
  <c r="K122" i="44" s="1"/>
  <c r="H90" i="11"/>
  <c r="I125" i="44" s="1"/>
  <c r="BO231" i="11"/>
  <c r="BN37" i="11"/>
  <c r="AQ37" i="11"/>
  <c r="H37" i="11"/>
  <c r="I55" i="44" s="1"/>
  <c r="AP37" i="11"/>
  <c r="BO37" i="11"/>
  <c r="BP190" i="11"/>
  <c r="AV190" i="11"/>
  <c r="AM190" i="11"/>
  <c r="G59" i="44"/>
  <c r="AP190" i="11"/>
  <c r="BN190" i="11"/>
  <c r="AW17" i="11"/>
  <c r="AP17" i="11"/>
  <c r="G64" i="44"/>
  <c r="AQ17" i="11"/>
  <c r="BN175" i="11"/>
  <c r="AQ175" i="11"/>
  <c r="H175" i="11"/>
  <c r="I65" i="44" s="1"/>
  <c r="AP175" i="11"/>
  <c r="BO175" i="11"/>
  <c r="AQ65" i="11"/>
  <c r="I65" i="11"/>
  <c r="Z65" i="11" s="1"/>
  <c r="AM65" i="11"/>
  <c r="AW65" i="11"/>
  <c r="BO165" i="11"/>
  <c r="AU165" i="11"/>
  <c r="I165" i="11"/>
  <c r="AP165" i="11"/>
  <c r="BN165" i="11"/>
  <c r="G83" i="44"/>
  <c r="AQ178" i="11"/>
  <c r="AW127" i="11"/>
  <c r="AP127" i="11"/>
  <c r="H127" i="11"/>
  <c r="I84" i="44" s="1"/>
  <c r="AM127" i="11"/>
  <c r="G88" i="44"/>
  <c r="AQ208" i="11"/>
  <c r="BP208" i="11"/>
  <c r="G91" i="44"/>
  <c r="AP86" i="11"/>
  <c r="G93" i="44"/>
  <c r="AQ168" i="11"/>
  <c r="I130" i="11"/>
  <c r="Y130" i="11" s="1"/>
  <c r="AU130" i="11"/>
  <c r="G96" i="44"/>
  <c r="AQ141" i="11"/>
  <c r="BO141" i="11"/>
  <c r="G97" i="44"/>
  <c r="AQ234" i="11"/>
  <c r="I87" i="11"/>
  <c r="Z87" i="11" s="1"/>
  <c r="AV87" i="11"/>
  <c r="G101" i="44"/>
  <c r="AU54" i="11"/>
  <c r="BP54" i="11"/>
  <c r="BN101" i="11"/>
  <c r="AQ101" i="11"/>
  <c r="H101" i="11"/>
  <c r="I104" i="44" s="1"/>
  <c r="AP101" i="11"/>
  <c r="BO101" i="11"/>
  <c r="H22" i="11"/>
  <c r="I106" i="44" s="1"/>
  <c r="AU22" i="11"/>
  <c r="G107" i="44"/>
  <c r="AU18" i="11"/>
  <c r="AU142" i="11"/>
  <c r="I142" i="11"/>
  <c r="Y142" i="11" s="1"/>
  <c r="AP142" i="11"/>
  <c r="G110" i="44"/>
  <c r="AU103" i="11"/>
  <c r="BO67" i="11"/>
  <c r="AU67" i="11"/>
  <c r="I67" i="11"/>
  <c r="AP67" i="11"/>
  <c r="BN67" i="11"/>
  <c r="H169" i="11"/>
  <c r="I112" i="44" s="1"/>
  <c r="AU169" i="11"/>
  <c r="BP169" i="11"/>
  <c r="H143" i="11"/>
  <c r="I113" i="44" s="1"/>
  <c r="AV143" i="11"/>
  <c r="H144" i="11"/>
  <c r="I114" i="44" s="1"/>
  <c r="AU40" i="11"/>
  <c r="I40" i="11"/>
  <c r="Z40" i="11" s="1"/>
  <c r="AW40" i="11"/>
  <c r="AP40" i="11"/>
  <c r="G117" i="44"/>
  <c r="AV40" i="11"/>
  <c r="AQ222" i="11"/>
  <c r="AQ72" i="11"/>
  <c r="AP73" i="11"/>
  <c r="AW199" i="11"/>
  <c r="AP199" i="11"/>
  <c r="G123" i="44"/>
  <c r="AU199" i="11"/>
  <c r="I199" i="11"/>
  <c r="AV199" i="11"/>
  <c r="J90" i="11"/>
  <c r="K125" i="44" s="1"/>
  <c r="AM90" i="11"/>
  <c r="AW231" i="11"/>
  <c r="AP231" i="11"/>
  <c r="H231" i="11"/>
  <c r="I127" i="44" s="1"/>
  <c r="BP231" i="11"/>
  <c r="AV231" i="11"/>
  <c r="AM231" i="11"/>
  <c r="G127" i="44"/>
  <c r="BN231" i="11"/>
  <c r="AQ231" i="11"/>
  <c r="I231" i="11"/>
  <c r="Y231" i="11" s="1"/>
  <c r="AW222" i="11"/>
  <c r="AP222" i="11"/>
  <c r="G120" i="44"/>
  <c r="BO222" i="11"/>
  <c r="AU222" i="11"/>
  <c r="I222" i="11"/>
  <c r="Y222" i="11" s="1"/>
  <c r="AV222" i="11"/>
  <c r="BO72" i="11"/>
  <c r="AU72" i="11"/>
  <c r="I72" i="11"/>
  <c r="Z72" i="11" s="1"/>
  <c r="AW72" i="11"/>
  <c r="AP72" i="11"/>
  <c r="G121" i="44"/>
  <c r="AV72" i="11"/>
  <c r="AV73" i="11"/>
  <c r="AM73" i="11"/>
  <c r="G122" i="44"/>
  <c r="AQ73" i="11"/>
  <c r="I73" i="11"/>
  <c r="Z73" i="11" s="1"/>
  <c r="AU73" i="11"/>
  <c r="J20" i="11"/>
  <c r="K9" i="44" s="1"/>
  <c r="AM20" i="11"/>
  <c r="AV20" i="11"/>
  <c r="BP20" i="11"/>
  <c r="J51" i="11"/>
  <c r="K12" i="44" s="1"/>
  <c r="AM51" i="11"/>
  <c r="AV51" i="11"/>
  <c r="BP51" i="11"/>
  <c r="J10" i="11"/>
  <c r="K14" i="44" s="1"/>
  <c r="AU10" i="11"/>
  <c r="BO10" i="11"/>
  <c r="J124" i="11"/>
  <c r="K18" i="44" s="1"/>
  <c r="AM124" i="11"/>
  <c r="AV124" i="11"/>
  <c r="BP124" i="11"/>
  <c r="J137" i="11"/>
  <c r="K22" i="44" s="1"/>
  <c r="AM137" i="11"/>
  <c r="AV137" i="11"/>
  <c r="J78" i="11"/>
  <c r="K24" i="44" s="1"/>
  <c r="AM78" i="11"/>
  <c r="AV78" i="11"/>
  <c r="J16" i="11"/>
  <c r="K28" i="44" s="1"/>
  <c r="AM16" i="11"/>
  <c r="AV16" i="11"/>
  <c r="J115" i="11"/>
  <c r="K34" i="44" s="1"/>
  <c r="AM115" i="11"/>
  <c r="AV115" i="11"/>
  <c r="J163" i="11"/>
  <c r="K39" i="44" s="1"/>
  <c r="AU163" i="11"/>
  <c r="J117" i="11"/>
  <c r="K40" i="44" s="1"/>
  <c r="AU117" i="11"/>
  <c r="J238" i="11"/>
  <c r="K41" i="44" s="1"/>
  <c r="AM238" i="11"/>
  <c r="AV238" i="11"/>
  <c r="BP238" i="11"/>
  <c r="J36" i="11"/>
  <c r="K44" i="44" s="1"/>
  <c r="AM36" i="11"/>
  <c r="AV36" i="11"/>
  <c r="J13" i="11"/>
  <c r="K56" i="44" s="1"/>
  <c r="AM13" i="11"/>
  <c r="AV13" i="11"/>
  <c r="BP13" i="11"/>
  <c r="J189" i="11"/>
  <c r="K58" i="44" s="1"/>
  <c r="AM189" i="11"/>
  <c r="AV189" i="11"/>
  <c r="J83" i="11"/>
  <c r="K62" i="44" s="1"/>
  <c r="AU83" i="11"/>
  <c r="J84" i="11"/>
  <c r="K63" i="44" s="1"/>
  <c r="AM84" i="11"/>
  <c r="AV84" i="11"/>
  <c r="J30" i="11"/>
  <c r="K66" i="44" s="1"/>
  <c r="AM30" i="11"/>
  <c r="AV30" i="11"/>
  <c r="J164" i="11"/>
  <c r="K71" i="44" s="1"/>
  <c r="AM164" i="11"/>
  <c r="AV164" i="11"/>
  <c r="J197" i="11"/>
  <c r="K78" i="44" s="1"/>
  <c r="AM197" i="11"/>
  <c r="AV197" i="11"/>
  <c r="BP197" i="11"/>
  <c r="J139" i="11"/>
  <c r="K80" i="44" s="1"/>
  <c r="AM139" i="11"/>
  <c r="AV139" i="11"/>
  <c r="BP139" i="11"/>
  <c r="J177" i="11"/>
  <c r="K82" i="44" s="1"/>
  <c r="AM177" i="11"/>
  <c r="AV177" i="11"/>
  <c r="BP177" i="11"/>
  <c r="J198" i="11"/>
  <c r="K86" i="44" s="1"/>
  <c r="AM198" i="11"/>
  <c r="AV198" i="11"/>
  <c r="BP198" i="11"/>
  <c r="J66" i="11"/>
  <c r="K94" i="44" s="1"/>
  <c r="AM66" i="11"/>
  <c r="AV66" i="11"/>
  <c r="BP66" i="11"/>
  <c r="J235" i="11"/>
  <c r="K98" i="44" s="1"/>
  <c r="AM235" i="11"/>
  <c r="AV235" i="11"/>
  <c r="BP235" i="11"/>
  <c r="J209" i="11"/>
  <c r="K100" i="44" s="1"/>
  <c r="AM209" i="11"/>
  <c r="AV209" i="11"/>
  <c r="BP209" i="11"/>
  <c r="J39" i="11"/>
  <c r="K102" i="44" s="1"/>
  <c r="AU39" i="11"/>
  <c r="BO39" i="11"/>
  <c r="J102" i="11"/>
  <c r="K105" i="44" s="1"/>
  <c r="AM102" i="11"/>
  <c r="AV102" i="11"/>
  <c r="J131" i="11"/>
  <c r="K109" i="44" s="1"/>
  <c r="AM131" i="11"/>
  <c r="AV131" i="11"/>
  <c r="BP131" i="11"/>
  <c r="H216" i="11"/>
  <c r="I115" i="44" s="1"/>
  <c r="AQ216" i="11"/>
  <c r="BN216" i="11"/>
  <c r="J88" i="11"/>
  <c r="K116" i="44" s="1"/>
  <c r="AM88" i="11"/>
  <c r="AV88" i="11"/>
  <c r="H132" i="11"/>
  <c r="I118" i="44" s="1"/>
  <c r="AP132" i="11"/>
  <c r="AW132" i="11"/>
  <c r="H118" i="11"/>
  <c r="I119" i="44" s="1"/>
  <c r="AP118" i="11"/>
  <c r="AW118" i="11"/>
  <c r="J89" i="11"/>
  <c r="K124" i="44" s="1"/>
  <c r="AM89" i="11"/>
  <c r="AV89" i="11"/>
  <c r="H200" i="11"/>
  <c r="I126" i="44" s="1"/>
  <c r="AP200" i="11"/>
  <c r="AW200" i="11"/>
  <c r="J104" i="11"/>
  <c r="K128" i="44" s="1"/>
  <c r="AM104" i="11"/>
  <c r="AV104" i="11"/>
  <c r="BP104" i="11"/>
  <c r="H105" i="11"/>
  <c r="I129" i="44" s="1"/>
  <c r="AP105" i="11"/>
  <c r="BN105" i="11"/>
  <c r="BN201" i="11"/>
  <c r="AQ201" i="11"/>
  <c r="I201" i="11"/>
  <c r="Z201" i="11" s="1"/>
  <c r="AM201" i="11"/>
  <c r="AW201" i="11"/>
  <c r="I106" i="11"/>
  <c r="I145" i="11"/>
  <c r="Z145" i="11" s="1"/>
  <c r="AP145" i="11"/>
  <c r="BO145" i="11"/>
  <c r="H107" i="11"/>
  <c r="I137" i="44" s="1"/>
  <c r="AW107" i="11"/>
  <c r="AP108" i="11"/>
  <c r="BO108" i="11"/>
  <c r="J23" i="11"/>
  <c r="K141" i="44" s="1"/>
  <c r="AM23" i="11"/>
  <c r="J31" i="11"/>
  <c r="K144" i="44" s="1"/>
  <c r="AW31" i="11"/>
  <c r="AP109" i="11"/>
  <c r="BN109" i="11"/>
  <c r="BN120" i="11"/>
  <c r="AQ120" i="11"/>
  <c r="H120" i="11"/>
  <c r="I149" i="44" s="1"/>
  <c r="AW120" i="11"/>
  <c r="AM120" i="11"/>
  <c r="J120" i="11"/>
  <c r="K149" i="44" s="1"/>
  <c r="AV120" i="11"/>
  <c r="J107" i="11"/>
  <c r="K137" i="44" s="1"/>
  <c r="AM107" i="11"/>
  <c r="BN108" i="11"/>
  <c r="AQ108" i="11"/>
  <c r="H108" i="11"/>
  <c r="I139" i="44" s="1"/>
  <c r="AV108" i="11"/>
  <c r="I108" i="11"/>
  <c r="Z108" i="11" s="1"/>
  <c r="AU108" i="11"/>
  <c r="BP108" i="11"/>
  <c r="BP109" i="11"/>
  <c r="AV109" i="11"/>
  <c r="AM109" i="11"/>
  <c r="G148" i="44"/>
  <c r="AU109" i="11"/>
  <c r="I109" i="11"/>
  <c r="AQ109" i="11"/>
  <c r="BO109" i="11"/>
  <c r="J216" i="11"/>
  <c r="K115" i="44" s="1"/>
  <c r="AM216" i="11"/>
  <c r="AV216" i="11"/>
  <c r="BP216" i="11"/>
  <c r="J132" i="11"/>
  <c r="K118" i="44" s="1"/>
  <c r="AU132" i="11"/>
  <c r="J118" i="11"/>
  <c r="K119" i="44" s="1"/>
  <c r="AU118" i="11"/>
  <c r="BO118" i="11"/>
  <c r="J200" i="11"/>
  <c r="K126" i="44" s="1"/>
  <c r="AU200" i="11"/>
  <c r="BO200" i="11"/>
  <c r="AW105" i="11"/>
  <c r="J105" i="11"/>
  <c r="K129" i="44" s="1"/>
  <c r="AU105" i="11"/>
  <c r="BP105" i="11"/>
  <c r="BP106" i="11"/>
  <c r="AV106" i="11"/>
  <c r="AM106" i="11"/>
  <c r="G132" i="44"/>
  <c r="AW106" i="11"/>
  <c r="J106" i="11"/>
  <c r="K132" i="44" s="1"/>
  <c r="AQ106" i="11"/>
  <c r="BO106" i="11"/>
  <c r="BN145" i="11"/>
  <c r="AQ145" i="11"/>
  <c r="H145" i="11"/>
  <c r="I134" i="44" s="1"/>
  <c r="AW145" i="11"/>
  <c r="AM145" i="11"/>
  <c r="J145" i="11"/>
  <c r="K134" i="44" s="1"/>
  <c r="AV145" i="11"/>
  <c r="AP107" i="11"/>
  <c r="G139" i="44"/>
  <c r="AW108" i="11"/>
  <c r="BN23" i="11"/>
  <c r="AQ23" i="11"/>
  <c r="H23" i="11"/>
  <c r="I141" i="44" s="1"/>
  <c r="BP23" i="11"/>
  <c r="AU23" i="11"/>
  <c r="G141" i="44"/>
  <c r="AV23" i="11"/>
  <c r="BN31" i="11"/>
  <c r="AQ31" i="11"/>
  <c r="I31" i="11"/>
  <c r="BP31" i="11"/>
  <c r="AU31" i="11"/>
  <c r="H31" i="11"/>
  <c r="I144" i="44" s="1"/>
  <c r="AP31" i="11"/>
  <c r="BO31" i="11"/>
  <c r="H109" i="11"/>
  <c r="I148" i="44" s="1"/>
  <c r="AW109" i="11"/>
  <c r="I120" i="11"/>
  <c r="AP120" i="11"/>
  <c r="BO120" i="11"/>
  <c r="AU107" i="11"/>
  <c r="I107" i="11"/>
  <c r="Y107" i="11" s="1"/>
  <c r="AQ107" i="11"/>
  <c r="G137" i="44"/>
  <c r="AV107" i="11"/>
  <c r="BP224" i="11"/>
  <c r="AV224" i="11"/>
  <c r="AM224" i="11"/>
  <c r="G169" i="44"/>
  <c r="BO224" i="11"/>
  <c r="AQ224" i="11"/>
  <c r="H224" i="11"/>
  <c r="I169" i="44" s="1"/>
  <c r="AU224" i="11"/>
  <c r="BO157" i="11"/>
  <c r="AU157" i="11"/>
  <c r="H157" i="11"/>
  <c r="I187" i="44" s="1"/>
  <c r="BN157" i="11"/>
  <c r="AP157" i="11"/>
  <c r="J157" i="11"/>
  <c r="K187" i="44" s="1"/>
  <c r="AV157" i="11"/>
  <c r="BP157" i="11"/>
  <c r="AQ157" i="11"/>
  <c r="I157" i="11"/>
  <c r="Z157" i="11" s="1"/>
  <c r="AM157" i="11"/>
  <c r="G187" i="44"/>
  <c r="BO221" i="11"/>
  <c r="AU221" i="11"/>
  <c r="I221" i="11"/>
  <c r="Z221" i="11" s="1"/>
  <c r="BP221" i="11"/>
  <c r="AQ221" i="11"/>
  <c r="G189" i="44"/>
  <c r="BN221" i="11"/>
  <c r="AP221" i="11"/>
  <c r="AM221" i="11"/>
  <c r="J221" i="11"/>
  <c r="K189" i="44" s="1"/>
  <c r="AW221" i="11"/>
  <c r="H221" i="11"/>
  <c r="I189" i="44" s="1"/>
  <c r="AV221" i="11"/>
  <c r="BN182" i="11"/>
  <c r="AQ182" i="11"/>
  <c r="H182" i="11"/>
  <c r="I155" i="44" s="1"/>
  <c r="AP182" i="11"/>
  <c r="BO182" i="11"/>
  <c r="J202" i="11"/>
  <c r="K157" i="44" s="1"/>
  <c r="AM202" i="11"/>
  <c r="AW202" i="11"/>
  <c r="BN25" i="11"/>
  <c r="AQ25" i="11"/>
  <c r="H25" i="11"/>
  <c r="I162" i="44" s="1"/>
  <c r="AV25" i="11"/>
  <c r="I25" i="11"/>
  <c r="AU25" i="11"/>
  <c r="BP25" i="11"/>
  <c r="BN92" i="11"/>
  <c r="AQ92" i="11"/>
  <c r="H92" i="11"/>
  <c r="I165" i="44" s="1"/>
  <c r="BP92" i="11"/>
  <c r="AU92" i="11"/>
  <c r="G165" i="44"/>
  <c r="AV92" i="11"/>
  <c r="I224" i="11"/>
  <c r="AW224" i="11"/>
  <c r="AM218" i="11"/>
  <c r="AP219" i="11"/>
  <c r="BN202" i="11"/>
  <c r="AQ202" i="11"/>
  <c r="H202" i="11"/>
  <c r="I157" i="44" s="1"/>
  <c r="AP202" i="11"/>
  <c r="BO202" i="11"/>
  <c r="J224" i="11"/>
  <c r="K169" i="44" s="1"/>
  <c r="AW218" i="11"/>
  <c r="AP218" i="11"/>
  <c r="H218" i="11"/>
  <c r="I170" i="44" s="1"/>
  <c r="AU218" i="11"/>
  <c r="I218" i="11"/>
  <c r="AQ218" i="11"/>
  <c r="BN219" i="11"/>
  <c r="AQ219" i="11"/>
  <c r="H219" i="11"/>
  <c r="I171" i="44" s="1"/>
  <c r="BP219" i="11"/>
  <c r="AU219" i="11"/>
  <c r="G171" i="44"/>
  <c r="AV219" i="11"/>
  <c r="AW153" i="11"/>
  <c r="AP153" i="11"/>
  <c r="H153" i="11"/>
  <c r="I133" i="44" s="1"/>
  <c r="AM153" i="11"/>
  <c r="AW179" i="11"/>
  <c r="AP179" i="11"/>
  <c r="G136" i="44"/>
  <c r="AQ179" i="11"/>
  <c r="BO179" i="11"/>
  <c r="AQ91" i="11"/>
  <c r="I91" i="11"/>
  <c r="Z91" i="11" s="1"/>
  <c r="AM91" i="11"/>
  <c r="AW91" i="11"/>
  <c r="BN154" i="11"/>
  <c r="AQ154" i="11"/>
  <c r="H154" i="11"/>
  <c r="I146" i="44" s="1"/>
  <c r="AP154" i="11"/>
  <c r="BO154" i="11"/>
  <c r="AW181" i="11"/>
  <c r="AP181" i="11"/>
  <c r="G151" i="44"/>
  <c r="AQ181" i="11"/>
  <c r="AW32" i="11"/>
  <c r="AP32" i="11"/>
  <c r="H32" i="11"/>
  <c r="I152" i="44" s="1"/>
  <c r="AM32" i="11"/>
  <c r="BN32" i="11"/>
  <c r="BN41" i="11"/>
  <c r="AQ41" i="11"/>
  <c r="I41" i="11"/>
  <c r="Y41" i="11" s="1"/>
  <c r="AM41" i="11"/>
  <c r="AW41" i="11"/>
  <c r="I182" i="11"/>
  <c r="AV182" i="11"/>
  <c r="G157" i="44"/>
  <c r="AU202" i="11"/>
  <c r="BP202" i="11"/>
  <c r="J25" i="11"/>
  <c r="K162" i="44" s="1"/>
  <c r="AM25" i="11"/>
  <c r="J92" i="11"/>
  <c r="K165" i="44" s="1"/>
  <c r="AM92" i="11"/>
  <c r="AP224" i="11"/>
  <c r="BN224" i="11"/>
  <c r="G170" i="44"/>
  <c r="AV218" i="11"/>
  <c r="I219" i="11"/>
  <c r="AW219" i="11"/>
  <c r="BO219" i="11"/>
  <c r="BN74" i="11"/>
  <c r="AQ74" i="11"/>
  <c r="H74" i="11"/>
  <c r="I185" i="44" s="1"/>
  <c r="BP74" i="11"/>
  <c r="AU74" i="11"/>
  <c r="G185" i="44"/>
  <c r="BO74" i="11"/>
  <c r="AP74" i="11"/>
  <c r="AM74" i="11"/>
  <c r="J74" i="11"/>
  <c r="K185" i="44" s="1"/>
  <c r="AW74" i="11"/>
  <c r="I74" i="11"/>
  <c r="AV74" i="11"/>
  <c r="AW157" i="11"/>
  <c r="BN158" i="11"/>
  <c r="AQ158" i="11"/>
  <c r="H158" i="11"/>
  <c r="I201" i="44" s="1"/>
  <c r="AW158" i="11"/>
  <c r="AM158" i="11"/>
  <c r="J158" i="11"/>
  <c r="K201" i="44" s="1"/>
  <c r="AV158" i="11"/>
  <c r="I158" i="11"/>
  <c r="BP158" i="11"/>
  <c r="AU158" i="11"/>
  <c r="BO158" i="11"/>
  <c r="AP158" i="11"/>
  <c r="G201" i="44"/>
  <c r="AW170" i="11"/>
  <c r="AP170" i="11"/>
  <c r="H170" i="11"/>
  <c r="I159" i="44" s="1"/>
  <c r="AM170" i="11"/>
  <c r="BN170" i="11"/>
  <c r="BN171" i="11"/>
  <c r="AQ171" i="11"/>
  <c r="I171" i="11"/>
  <c r="AM171" i="11"/>
  <c r="AW171" i="11"/>
  <c r="BP61" i="11"/>
  <c r="AV61" i="11"/>
  <c r="AM61" i="11"/>
  <c r="G164" i="44"/>
  <c r="AP61" i="11"/>
  <c r="BN61" i="11"/>
  <c r="BN28" i="11"/>
  <c r="AQ28" i="11"/>
  <c r="H28" i="11"/>
  <c r="I167" i="44" s="1"/>
  <c r="AP28" i="11"/>
  <c r="BO28" i="11"/>
  <c r="I203" i="11"/>
  <c r="AV203" i="11"/>
  <c r="I134" i="11"/>
  <c r="AU134" i="11"/>
  <c r="BP134" i="11"/>
  <c r="H204" i="11"/>
  <c r="I175" i="44" s="1"/>
  <c r="AV204" i="11"/>
  <c r="AU184" i="11"/>
  <c r="BP184" i="11"/>
  <c r="AM227" i="11"/>
  <c r="BN227" i="11"/>
  <c r="AQ155" i="11"/>
  <c r="I155" i="11"/>
  <c r="AU155" i="11"/>
  <c r="H155" i="11"/>
  <c r="I182" i="44" s="1"/>
  <c r="AP155" i="11"/>
  <c r="AW56" i="11"/>
  <c r="AP56" i="11"/>
  <c r="G184" i="44"/>
  <c r="AU56" i="11"/>
  <c r="H56" i="11"/>
  <c r="I184" i="44" s="1"/>
  <c r="AV56" i="11"/>
  <c r="AQ147" i="11"/>
  <c r="G188" i="44"/>
  <c r="AV147" i="11"/>
  <c r="H147" i="11"/>
  <c r="I188" i="44" s="1"/>
  <c r="AW147" i="11"/>
  <c r="AQ95" i="11"/>
  <c r="AQ43" i="11"/>
  <c r="H43" i="11"/>
  <c r="I191" i="44" s="1"/>
  <c r="AV43" i="11"/>
  <c r="I43" i="11"/>
  <c r="Y43" i="11" s="1"/>
  <c r="AU43" i="11"/>
  <c r="BO240" i="11"/>
  <c r="AU240" i="11"/>
  <c r="I240" i="11"/>
  <c r="J192" i="44" s="1"/>
  <c r="BP240" i="11"/>
  <c r="AQ240" i="11"/>
  <c r="G192" i="44"/>
  <c r="AV240" i="11"/>
  <c r="J230" i="11"/>
  <c r="K193" i="44" s="1"/>
  <c r="AM230" i="11"/>
  <c r="BN230" i="11"/>
  <c r="AP57" i="11"/>
  <c r="BN57" i="11"/>
  <c r="AW111" i="11"/>
  <c r="AP111" i="11"/>
  <c r="G197" i="44"/>
  <c r="AM111" i="11"/>
  <c r="J111" i="11"/>
  <c r="K197" i="44" s="1"/>
  <c r="AV111" i="11"/>
  <c r="I111" i="11"/>
  <c r="Y111" i="11" s="1"/>
  <c r="AU195" i="11"/>
  <c r="AV58" i="11"/>
  <c r="AM58" i="11"/>
  <c r="I58" i="11"/>
  <c r="Z58" i="11" s="1"/>
  <c r="AP58" i="11"/>
  <c r="H58" i="11"/>
  <c r="I199" i="44" s="1"/>
  <c r="AW58" i="11"/>
  <c r="G199" i="44"/>
  <c r="AQ58" i="11"/>
  <c r="BN184" i="11"/>
  <c r="AQ184" i="11"/>
  <c r="H184" i="11"/>
  <c r="I179" i="44" s="1"/>
  <c r="AW184" i="11"/>
  <c r="AM184" i="11"/>
  <c r="J184" i="11"/>
  <c r="K179" i="44" s="1"/>
  <c r="AV184" i="11"/>
  <c r="AW227" i="11"/>
  <c r="AP227" i="11"/>
  <c r="H227" i="11"/>
  <c r="I181" i="44" s="1"/>
  <c r="BP227" i="11"/>
  <c r="AU227" i="11"/>
  <c r="I227" i="11"/>
  <c r="AQ227" i="11"/>
  <c r="BO227" i="11"/>
  <c r="AW95" i="11"/>
  <c r="AP95" i="11"/>
  <c r="G190" i="44"/>
  <c r="AV95" i="11"/>
  <c r="I95" i="11"/>
  <c r="Y95" i="11" s="1"/>
  <c r="AU95" i="11"/>
  <c r="AW205" i="11"/>
  <c r="AP205" i="11"/>
  <c r="G200" i="44"/>
  <c r="AM205" i="11"/>
  <c r="J205" i="11"/>
  <c r="K200" i="44" s="1"/>
  <c r="AV205" i="11"/>
  <c r="I205" i="11"/>
  <c r="Z205" i="11" s="1"/>
  <c r="AQ96" i="11"/>
  <c r="G205" i="44"/>
  <c r="AP96" i="11"/>
  <c r="J96" i="11"/>
  <c r="K205" i="44" s="1"/>
  <c r="AW96" i="11"/>
  <c r="AM96" i="11"/>
  <c r="I96" i="11"/>
  <c r="Y96" i="11" s="1"/>
  <c r="AV96" i="11"/>
  <c r="H96" i="11"/>
  <c r="I205" i="44" s="1"/>
  <c r="BN211" i="11"/>
  <c r="AQ211" i="11"/>
  <c r="I211" i="11"/>
  <c r="Y211" i="11" s="1"/>
  <c r="AV211" i="11"/>
  <c r="J211" i="11"/>
  <c r="K206" i="44" s="1"/>
  <c r="BP211" i="11"/>
  <c r="AU211" i="11"/>
  <c r="H211" i="11"/>
  <c r="I206" i="44" s="1"/>
  <c r="BO211" i="11"/>
  <c r="AP211" i="11"/>
  <c r="G206" i="44"/>
  <c r="AW203" i="11"/>
  <c r="AP203" i="11"/>
  <c r="G173" i="44"/>
  <c r="AQ203" i="11"/>
  <c r="AW134" i="11"/>
  <c r="AP134" i="11"/>
  <c r="H134" i="11"/>
  <c r="I174" i="44" s="1"/>
  <c r="AM134" i="11"/>
  <c r="BN134" i="11"/>
  <c r="AU204" i="11"/>
  <c r="I204" i="11"/>
  <c r="Y204" i="11" s="1"/>
  <c r="AP204" i="11"/>
  <c r="G179" i="44"/>
  <c r="G181" i="44"/>
  <c r="AV227" i="11"/>
  <c r="H95" i="11"/>
  <c r="I190" i="44" s="1"/>
  <c r="AW230" i="11"/>
  <c r="AP230" i="11"/>
  <c r="G193" i="44"/>
  <c r="AV230" i="11"/>
  <c r="I230" i="11"/>
  <c r="AU230" i="11"/>
  <c r="BP230" i="11"/>
  <c r="BO57" i="11"/>
  <c r="AU57" i="11"/>
  <c r="I57" i="11"/>
  <c r="Y57" i="11" s="1"/>
  <c r="AV57" i="11"/>
  <c r="H57" i="11"/>
  <c r="I196" i="44" s="1"/>
  <c r="BP57" i="11"/>
  <c r="AQ57" i="11"/>
  <c r="G196" i="44"/>
  <c r="AQ195" i="11"/>
  <c r="H195" i="11"/>
  <c r="I198" i="44" s="1"/>
  <c r="AW195" i="11"/>
  <c r="AM195" i="11"/>
  <c r="J195" i="11"/>
  <c r="K198" i="44" s="1"/>
  <c r="AV195" i="11"/>
  <c r="I195" i="11"/>
  <c r="H205" i="11"/>
  <c r="I200" i="44" s="1"/>
  <c r="AQ205" i="11"/>
  <c r="AM211" i="11"/>
  <c r="J217" i="11"/>
  <c r="K131" i="44" s="1"/>
  <c r="AM217" i="11"/>
  <c r="AV217" i="11"/>
  <c r="J146" i="11"/>
  <c r="K135" i="44" s="1"/>
  <c r="AM146" i="11"/>
  <c r="AV146" i="11"/>
  <c r="J232" i="11"/>
  <c r="K138" i="44" s="1"/>
  <c r="AM232" i="11"/>
  <c r="AV232" i="11"/>
  <c r="BP232" i="11"/>
  <c r="J19" i="11"/>
  <c r="K140" i="44" s="1"/>
  <c r="AM19" i="11"/>
  <c r="AV19" i="11"/>
  <c r="BP19" i="11"/>
  <c r="J119" i="11"/>
  <c r="K142" i="44" s="1"/>
  <c r="AP119" i="11"/>
  <c r="AW119" i="11"/>
  <c r="J27" i="11"/>
  <c r="K145" i="44" s="1"/>
  <c r="AM27" i="11"/>
  <c r="AV27" i="11"/>
  <c r="BP27" i="11"/>
  <c r="J133" i="11"/>
  <c r="K147" i="44" s="1"/>
  <c r="AU133" i="11"/>
  <c r="BO133" i="11"/>
  <c r="J180" i="11"/>
  <c r="K150" i="44" s="1"/>
  <c r="AM180" i="11"/>
  <c r="AV180" i="11"/>
  <c r="J42" i="11"/>
  <c r="K154" i="44" s="1"/>
  <c r="AM42" i="11"/>
  <c r="AV42" i="11"/>
  <c r="BP42" i="11"/>
  <c r="J183" i="11"/>
  <c r="K156" i="44" s="1"/>
  <c r="AM183" i="11"/>
  <c r="AV183" i="11"/>
  <c r="BP183" i="11"/>
  <c r="J223" i="11"/>
  <c r="K158" i="44" s="1"/>
  <c r="AM223" i="11"/>
  <c r="AV223" i="11"/>
  <c r="BP223" i="11"/>
  <c r="J24" i="11"/>
  <c r="K161" i="44" s="1"/>
  <c r="AM24" i="11"/>
  <c r="AV24" i="11"/>
  <c r="BP24" i="11"/>
  <c r="J193" i="11"/>
  <c r="K163" i="44" s="1"/>
  <c r="AU193" i="11"/>
  <c r="BO193" i="11"/>
  <c r="J49" i="11"/>
  <c r="K166" i="44" s="1"/>
  <c r="AM49" i="11"/>
  <c r="AV49" i="11"/>
  <c r="BP49" i="11"/>
  <c r="J194" i="11"/>
  <c r="K168" i="44" s="1"/>
  <c r="AM194" i="11"/>
  <c r="AV194" i="11"/>
  <c r="J210" i="11"/>
  <c r="K172" i="44" s="1"/>
  <c r="AM210" i="11"/>
  <c r="AV210" i="11"/>
  <c r="AU93" i="11"/>
  <c r="I93" i="11"/>
  <c r="Y93" i="11" s="1"/>
  <c r="AP93" i="11"/>
  <c r="BO156" i="11"/>
  <c r="AU156" i="11"/>
  <c r="I156" i="11"/>
  <c r="O156" i="11" s="1"/>
  <c r="AP156" i="11"/>
  <c r="BN156" i="11"/>
  <c r="J185" i="11"/>
  <c r="K194" i="44" s="1"/>
  <c r="AM185" i="11"/>
  <c r="AW185" i="11"/>
  <c r="AW110" i="11"/>
  <c r="AP110" i="11"/>
  <c r="G195" i="44"/>
  <c r="AQ110" i="11"/>
  <c r="BO110" i="11"/>
  <c r="J44" i="11"/>
  <c r="K203" i="44" s="1"/>
  <c r="AM44" i="11"/>
  <c r="J225" i="11"/>
  <c r="K204" i="44" s="1"/>
  <c r="AP225" i="11"/>
  <c r="BN225" i="11"/>
  <c r="I121" i="11"/>
  <c r="O121" i="11" s="1"/>
  <c r="AV121" i="11"/>
  <c r="I59" i="11"/>
  <c r="J209" i="44" s="1"/>
  <c r="AV59" i="11"/>
  <c r="BN59" i="11"/>
  <c r="BN122" i="11"/>
  <c r="AQ122" i="11"/>
  <c r="H122" i="11"/>
  <c r="I210" i="44" s="1"/>
  <c r="BP122" i="11"/>
  <c r="AW122" i="11"/>
  <c r="AM122" i="11"/>
  <c r="J122" i="11"/>
  <c r="K210" i="44" s="1"/>
  <c r="AV122" i="11"/>
  <c r="AU75" i="11"/>
  <c r="I75" i="11"/>
  <c r="Y75" i="11" s="1"/>
  <c r="AW75" i="11"/>
  <c r="AM75" i="11"/>
  <c r="J75" i="11"/>
  <c r="K213" i="44" s="1"/>
  <c r="AQ75" i="11"/>
  <c r="BO185" i="11"/>
  <c r="AU185" i="11"/>
  <c r="I185" i="11"/>
  <c r="AP185" i="11"/>
  <c r="BN185" i="11"/>
  <c r="AW44" i="11"/>
  <c r="AP44" i="11"/>
  <c r="G203" i="44"/>
  <c r="AQ44" i="11"/>
  <c r="BO225" i="11"/>
  <c r="AU225" i="11"/>
  <c r="H225" i="11"/>
  <c r="I204" i="44" s="1"/>
  <c r="AQ225" i="11"/>
  <c r="BP225" i="11"/>
  <c r="J121" i="11"/>
  <c r="K208" i="44" s="1"/>
  <c r="AM121" i="11"/>
  <c r="J59" i="11"/>
  <c r="K209" i="44" s="1"/>
  <c r="AM59" i="11"/>
  <c r="AW59" i="11"/>
  <c r="BO59" i="11"/>
  <c r="BN149" i="11"/>
  <c r="AQ149" i="11"/>
  <c r="I149" i="11"/>
  <c r="Z149" i="11" s="1"/>
  <c r="AV149" i="11"/>
  <c r="J149" i="11"/>
  <c r="K216" i="44" s="1"/>
  <c r="AW149" i="11"/>
  <c r="H149" i="11"/>
  <c r="I216" i="44" s="1"/>
  <c r="BP149" i="11"/>
  <c r="AU149" i="11"/>
  <c r="G216" i="44"/>
  <c r="BO149" i="11"/>
  <c r="AW121" i="11"/>
  <c r="AP121" i="11"/>
  <c r="G208" i="44"/>
  <c r="AQ121" i="11"/>
  <c r="BP59" i="11"/>
  <c r="AQ59" i="11"/>
  <c r="H59" i="11"/>
  <c r="I209" i="44" s="1"/>
  <c r="AP59" i="11"/>
  <c r="J135" i="11"/>
  <c r="K177" i="44" s="1"/>
  <c r="AU135" i="11"/>
  <c r="J220" i="11"/>
  <c r="K178" i="44" s="1"/>
  <c r="AM220" i="11"/>
  <c r="AV220" i="11"/>
  <c r="BP220" i="11"/>
  <c r="J94" i="11"/>
  <c r="K180" i="44" s="1"/>
  <c r="AM94" i="11"/>
  <c r="AV94" i="11"/>
  <c r="BP94" i="11"/>
  <c r="J14" i="11"/>
  <c r="K186" i="44" s="1"/>
  <c r="AP14" i="11"/>
  <c r="AW14" i="11"/>
  <c r="J15" i="11"/>
  <c r="K202" i="44" s="1"/>
  <c r="AM15" i="11"/>
  <c r="AV15" i="11"/>
  <c r="J212" i="11"/>
  <c r="K207" i="44" s="1"/>
  <c r="AU212" i="11"/>
  <c r="BO212" i="11"/>
  <c r="AW97" i="11"/>
  <c r="AP97" i="11"/>
  <c r="G215" i="44"/>
  <c r="AV97" i="11"/>
  <c r="I97" i="11"/>
  <c r="Z97" i="11" s="1"/>
  <c r="AU97" i="11"/>
  <c r="BP97" i="11"/>
  <c r="AQ77" i="11"/>
  <c r="H77" i="11"/>
  <c r="I225" i="44" s="1"/>
  <c r="AU77" i="11"/>
  <c r="G225" i="44"/>
  <c r="AM77" i="11"/>
  <c r="J77" i="11"/>
  <c r="K225" i="44" s="1"/>
  <c r="AW77" i="11"/>
  <c r="I77" i="11"/>
  <c r="Z77" i="11" s="1"/>
  <c r="AP77" i="11"/>
  <c r="BN50" i="11"/>
  <c r="AQ50" i="11"/>
  <c r="H50" i="11"/>
  <c r="I231" i="44" s="1"/>
  <c r="BP50" i="11"/>
  <c r="AU50" i="11"/>
  <c r="G231" i="44"/>
  <c r="AW50" i="11"/>
  <c r="I50" i="11"/>
  <c r="AP50" i="11"/>
  <c r="AM50" i="11"/>
  <c r="J50" i="11"/>
  <c r="K231" i="44" s="1"/>
  <c r="AV50" i="11"/>
  <c r="BO50" i="11"/>
  <c r="AW186" i="11"/>
  <c r="AP186" i="11"/>
  <c r="G221" i="44"/>
  <c r="AQ186" i="11"/>
  <c r="BN187" i="11"/>
  <c r="AQ187" i="11"/>
  <c r="H187" i="11"/>
  <c r="I222" i="44" s="1"/>
  <c r="AP187" i="11"/>
  <c r="BO187" i="11"/>
  <c r="AW33" i="11"/>
  <c r="AP33" i="11"/>
  <c r="G224" i="44"/>
  <c r="AU33" i="11"/>
  <c r="H33" i="11"/>
  <c r="I224" i="44" s="1"/>
  <c r="AV33" i="11"/>
  <c r="AQ174" i="11"/>
  <c r="H174" i="11"/>
  <c r="I228" i="44" s="1"/>
  <c r="AU174" i="11"/>
  <c r="G228" i="44"/>
  <c r="AP174" i="11"/>
  <c r="AW174" i="11"/>
  <c r="AQ148" i="11"/>
  <c r="H148" i="11"/>
  <c r="I212" i="44" s="1"/>
  <c r="AP148" i="11"/>
  <c r="AW228" i="11"/>
  <c r="AP228" i="11"/>
  <c r="G218" i="44"/>
  <c r="AQ228" i="11"/>
  <c r="BN45" i="11"/>
  <c r="AQ45" i="11"/>
  <c r="H45" i="11"/>
  <c r="I219" i="44" s="1"/>
  <c r="AP45" i="11"/>
  <c r="BO45" i="11"/>
  <c r="H186" i="11"/>
  <c r="I221" i="44" s="1"/>
  <c r="AU186" i="11"/>
  <c r="G222" i="44"/>
  <c r="AU187" i="11"/>
  <c r="BP187" i="11"/>
  <c r="I33" i="11"/>
  <c r="I174" i="11"/>
  <c r="Y174" i="11" s="1"/>
  <c r="J172" i="11"/>
  <c r="K211" i="44" s="1"/>
  <c r="AM172" i="11"/>
  <c r="AV172" i="11"/>
  <c r="BP172" i="11"/>
  <c r="J136" i="11"/>
  <c r="K214" i="44" s="1"/>
  <c r="AM136" i="11"/>
  <c r="AV136" i="11"/>
  <c r="J60" i="11"/>
  <c r="K217" i="44" s="1"/>
  <c r="AU60" i="11"/>
  <c r="BO60" i="11"/>
  <c r="J173" i="11"/>
  <c r="K220" i="44" s="1"/>
  <c r="AM173" i="11"/>
  <c r="AV173" i="11"/>
  <c r="J76" i="11"/>
  <c r="K223" i="44" s="1"/>
  <c r="AM76" i="11"/>
  <c r="AV76" i="11"/>
  <c r="AU46" i="11"/>
  <c r="I46" i="11"/>
  <c r="AP46" i="11"/>
  <c r="AW112" i="11"/>
  <c r="AP112" i="11"/>
  <c r="G230" i="44"/>
  <c r="AU112" i="11"/>
  <c r="H112" i="11"/>
  <c r="I230" i="44" s="1"/>
  <c r="AV112" i="11"/>
  <c r="J188" i="11"/>
  <c r="K227" i="44" s="1"/>
  <c r="AM188" i="11"/>
  <c r="AV188" i="11"/>
  <c r="BO196" i="11"/>
  <c r="AU196" i="11"/>
  <c r="I196" i="11"/>
  <c r="AP196" i="11"/>
  <c r="BN196" i="11"/>
  <c r="AV98" i="11"/>
  <c r="AM98" i="11"/>
  <c r="I98" i="11"/>
  <c r="Y98" i="11" s="1"/>
  <c r="AU98" i="11"/>
  <c r="J159" i="11"/>
  <c r="K232" i="44" s="1"/>
  <c r="AP159" i="11"/>
  <c r="AW159" i="11"/>
  <c r="Z10" i="11"/>
  <c r="Y10" i="11"/>
  <c r="J14" i="44"/>
  <c r="Z78" i="11"/>
  <c r="Y78" i="11"/>
  <c r="J24" i="44"/>
  <c r="J30" i="44"/>
  <c r="G8" i="44"/>
  <c r="J13" i="44"/>
  <c r="Y124" i="11"/>
  <c r="Z124" i="11"/>
  <c r="J18" i="44"/>
  <c r="Y137" i="11"/>
  <c r="Z137" i="11"/>
  <c r="P137" i="11"/>
  <c r="J22" i="44"/>
  <c r="Y138" i="11"/>
  <c r="Z138" i="11"/>
  <c r="J27" i="44"/>
  <c r="J45" i="44"/>
  <c r="Z160" i="11"/>
  <c r="P160" i="11"/>
  <c r="Y160" i="11"/>
  <c r="J46" i="44"/>
  <c r="J50" i="44"/>
  <c r="Y80" i="11"/>
  <c r="J53" i="44"/>
  <c r="J54" i="44"/>
  <c r="Z82" i="11"/>
  <c r="P82" i="11"/>
  <c r="Y82" i="11"/>
  <c r="J57" i="44"/>
  <c r="J61" i="44"/>
  <c r="J68" i="44"/>
  <c r="J69" i="44"/>
  <c r="J70" i="44"/>
  <c r="Z197" i="11"/>
  <c r="P197" i="11"/>
  <c r="Y197" i="11"/>
  <c r="J78" i="44"/>
  <c r="Y139" i="11"/>
  <c r="Z139" i="11"/>
  <c r="J80" i="44"/>
  <c r="Z177" i="11"/>
  <c r="Y177" i="11"/>
  <c r="J82" i="44"/>
  <c r="Z198" i="11"/>
  <c r="Y198" i="11"/>
  <c r="P198" i="11"/>
  <c r="J86" i="44"/>
  <c r="Z66" i="11"/>
  <c r="Y66" i="11"/>
  <c r="J94" i="44"/>
  <c r="Y235" i="11"/>
  <c r="Z235" i="11"/>
  <c r="J98" i="44"/>
  <c r="J99" i="44"/>
  <c r="Z54" i="11"/>
  <c r="Y54" i="11"/>
  <c r="J101" i="44"/>
  <c r="Z101" i="11"/>
  <c r="Y101" i="11"/>
  <c r="P101" i="11"/>
  <c r="J104" i="44"/>
  <c r="Y18" i="11"/>
  <c r="Z18" i="11"/>
  <c r="P18" i="11"/>
  <c r="J107" i="44"/>
  <c r="Z103" i="11"/>
  <c r="Y103" i="11"/>
  <c r="J110" i="44"/>
  <c r="Z216" i="11"/>
  <c r="Y216" i="11"/>
  <c r="J115" i="44"/>
  <c r="Z132" i="11"/>
  <c r="Y132" i="11"/>
  <c r="P132" i="11"/>
  <c r="J118" i="44"/>
  <c r="Y118" i="11"/>
  <c r="Z118" i="11"/>
  <c r="J119" i="44"/>
  <c r="Y89" i="11"/>
  <c r="Z89" i="11"/>
  <c r="J124" i="44"/>
  <c r="J132" i="44"/>
  <c r="J137" i="44"/>
  <c r="J143" i="44"/>
  <c r="J144" i="44"/>
  <c r="Z27" i="11"/>
  <c r="Y27" i="11"/>
  <c r="J145" i="44"/>
  <c r="Z133" i="11"/>
  <c r="Y133" i="11"/>
  <c r="J147" i="44"/>
  <c r="J148" i="44"/>
  <c r="Y181" i="11"/>
  <c r="Z181" i="11"/>
  <c r="P181" i="11"/>
  <c r="J151" i="44"/>
  <c r="J162" i="44"/>
  <c r="Y210" i="11"/>
  <c r="Z210" i="11"/>
  <c r="J172" i="44"/>
  <c r="J174" i="44"/>
  <c r="J176" i="44"/>
  <c r="Y173" i="11"/>
  <c r="Z173" i="11"/>
  <c r="J220" i="44"/>
  <c r="Y76" i="11"/>
  <c r="J223" i="44"/>
  <c r="J228" i="44"/>
  <c r="J231" i="44"/>
  <c r="J233" i="44"/>
  <c r="J21" i="44"/>
  <c r="J26" i="44"/>
  <c r="Z47" i="11"/>
  <c r="Y47" i="11"/>
  <c r="J29" i="44"/>
  <c r="J31" i="44"/>
  <c r="J33" i="44"/>
  <c r="J36" i="44"/>
  <c r="Y163" i="11"/>
  <c r="Z163" i="11"/>
  <c r="P163" i="11"/>
  <c r="J39" i="44"/>
  <c r="Z117" i="11"/>
  <c r="Y117" i="11"/>
  <c r="J40" i="44"/>
  <c r="Y238" i="11"/>
  <c r="J41" i="44"/>
  <c r="Y36" i="11"/>
  <c r="Z36" i="11"/>
  <c r="P36" i="11"/>
  <c r="J44" i="44"/>
  <c r="Z63" i="11"/>
  <c r="Y63" i="11"/>
  <c r="J52" i="44"/>
  <c r="Z13" i="11"/>
  <c r="Y13" i="11"/>
  <c r="J56" i="44"/>
  <c r="Y64" i="11"/>
  <c r="Z64" i="11"/>
  <c r="P64" i="11"/>
  <c r="J60" i="44"/>
  <c r="Z175" i="11"/>
  <c r="P175" i="11"/>
  <c r="Y175" i="11"/>
  <c r="J65" i="44"/>
  <c r="J73" i="44"/>
  <c r="J75" i="44"/>
  <c r="J77" i="44"/>
  <c r="Y208" i="11"/>
  <c r="J88" i="44"/>
  <c r="J91" i="44"/>
  <c r="J92" i="44"/>
  <c r="J97" i="44"/>
  <c r="Z209" i="11"/>
  <c r="Y209" i="11"/>
  <c r="P209" i="11"/>
  <c r="J100" i="44"/>
  <c r="J103" i="44"/>
  <c r="Z22" i="11"/>
  <c r="Y22" i="11"/>
  <c r="J106" i="44"/>
  <c r="J111" i="44"/>
  <c r="J113" i="44"/>
  <c r="J114" i="44"/>
  <c r="J117" i="44"/>
  <c r="J121" i="44"/>
  <c r="Y104" i="11"/>
  <c r="Z104" i="11"/>
  <c r="J128" i="44"/>
  <c r="Z217" i="11"/>
  <c r="Y217" i="11"/>
  <c r="J131" i="44"/>
  <c r="Z232" i="11"/>
  <c r="Y232" i="11"/>
  <c r="J138" i="44"/>
  <c r="Y19" i="11"/>
  <c r="Z19" i="11"/>
  <c r="J140" i="44"/>
  <c r="Z23" i="11"/>
  <c r="Y23" i="11"/>
  <c r="J141" i="44"/>
  <c r="Z180" i="11"/>
  <c r="P180" i="11"/>
  <c r="Y180" i="11"/>
  <c r="J150" i="44"/>
  <c r="Z42" i="11"/>
  <c r="Y42" i="11"/>
  <c r="J154" i="44"/>
  <c r="Y183" i="11"/>
  <c r="Z183" i="11"/>
  <c r="J156" i="44"/>
  <c r="Z223" i="11"/>
  <c r="Y223" i="11"/>
  <c r="J158" i="44"/>
  <c r="Z92" i="11"/>
  <c r="Y92" i="11"/>
  <c r="J165" i="44"/>
  <c r="Z28" i="11"/>
  <c r="Y28" i="11"/>
  <c r="J167" i="44"/>
  <c r="J173" i="44"/>
  <c r="J175" i="44"/>
  <c r="Z184" i="11"/>
  <c r="Y184" i="11"/>
  <c r="J179" i="44"/>
  <c r="J181" i="44"/>
  <c r="J185" i="44"/>
  <c r="J196" i="44"/>
  <c r="J197" i="44"/>
  <c r="J198" i="44"/>
  <c r="J208" i="44"/>
  <c r="J213" i="44"/>
  <c r="Z136" i="11"/>
  <c r="Y136" i="11"/>
  <c r="J214" i="44"/>
  <c r="J216" i="44"/>
  <c r="J226" i="44"/>
  <c r="Y51" i="11"/>
  <c r="Z51" i="11"/>
  <c r="J12" i="44"/>
  <c r="J17" i="44"/>
  <c r="Z68" i="11"/>
  <c r="Y68" i="11"/>
  <c r="J20" i="44"/>
  <c r="Y34" i="11"/>
  <c r="J8" i="44"/>
  <c r="Z20" i="11"/>
  <c r="Y20" i="11"/>
  <c r="J9" i="44"/>
  <c r="J11" i="44"/>
  <c r="Y229" i="11"/>
  <c r="Z229" i="11"/>
  <c r="J15" i="44"/>
  <c r="Y226" i="11"/>
  <c r="Z226" i="11"/>
  <c r="P226" i="11"/>
  <c r="J19" i="44"/>
  <c r="Z99" i="11"/>
  <c r="Y99" i="11"/>
  <c r="J25" i="44"/>
  <c r="Y16" i="11"/>
  <c r="Z16" i="11"/>
  <c r="J28" i="44"/>
  <c r="Y115" i="11"/>
  <c r="Z115" i="11"/>
  <c r="P115" i="11"/>
  <c r="J34" i="44"/>
  <c r="Y48" i="11"/>
  <c r="Z48" i="11"/>
  <c r="J35" i="44"/>
  <c r="J38" i="44"/>
  <c r="J43" i="44"/>
  <c r="J49" i="44"/>
  <c r="Z189" i="11"/>
  <c r="Y189" i="11"/>
  <c r="J58" i="44"/>
  <c r="Y190" i="11"/>
  <c r="Z190" i="11"/>
  <c r="J59" i="44"/>
  <c r="Y17" i="11"/>
  <c r="Z17" i="11"/>
  <c r="J64" i="44"/>
  <c r="Z52" i="11"/>
  <c r="Y52" i="11"/>
  <c r="J67" i="44"/>
  <c r="J79" i="44"/>
  <c r="J81" i="44"/>
  <c r="Z178" i="11"/>
  <c r="Y178" i="11"/>
  <c r="J83" i="44"/>
  <c r="Z127" i="11"/>
  <c r="Y127" i="11"/>
  <c r="J84" i="44"/>
  <c r="J85" i="44"/>
  <c r="J87" i="44"/>
  <c r="J90" i="44"/>
  <c r="J95" i="44"/>
  <c r="Y141" i="11"/>
  <c r="Z141" i="11"/>
  <c r="J96" i="44"/>
  <c r="Z39" i="11"/>
  <c r="Y39" i="11"/>
  <c r="J102" i="44"/>
  <c r="Z102" i="11"/>
  <c r="Y102" i="11"/>
  <c r="J105" i="44"/>
  <c r="Z131" i="11"/>
  <c r="Y131" i="11"/>
  <c r="J109" i="44"/>
  <c r="Z88" i="11"/>
  <c r="Y88" i="11"/>
  <c r="J116" i="44"/>
  <c r="Z200" i="11"/>
  <c r="P200" i="11"/>
  <c r="Y200" i="11"/>
  <c r="J126" i="44"/>
  <c r="J127" i="44"/>
  <c r="J130" i="44"/>
  <c r="Z179" i="11"/>
  <c r="Y179" i="11"/>
  <c r="P179" i="11"/>
  <c r="J136" i="44"/>
  <c r="Z154" i="11"/>
  <c r="Y154" i="11"/>
  <c r="J146" i="44"/>
  <c r="J153" i="44"/>
  <c r="J160" i="44"/>
  <c r="Y24" i="11"/>
  <c r="J161" i="44"/>
  <c r="Z61" i="11"/>
  <c r="Y61" i="11"/>
  <c r="J164" i="44"/>
  <c r="J170" i="44"/>
  <c r="J171" i="44"/>
  <c r="Z56" i="11"/>
  <c r="Y56" i="11"/>
  <c r="J184" i="44"/>
  <c r="J189" i="44"/>
  <c r="J193" i="44"/>
  <c r="Z110" i="11"/>
  <c r="Y110" i="11"/>
  <c r="J195" i="44"/>
  <c r="Y225" i="11"/>
  <c r="Z225" i="11"/>
  <c r="J204" i="44"/>
  <c r="Z212" i="11"/>
  <c r="J207" i="44"/>
  <c r="Z122" i="11"/>
  <c r="Y122" i="11"/>
  <c r="J210" i="44"/>
  <c r="Z148" i="11"/>
  <c r="Y148" i="11"/>
  <c r="J212" i="44"/>
  <c r="J215" i="44"/>
  <c r="J241" i="44"/>
  <c r="Y150" i="11"/>
  <c r="Z150" i="11"/>
  <c r="J16" i="44"/>
  <c r="J10" i="44"/>
  <c r="Z12" i="11"/>
  <c r="J23" i="44"/>
  <c r="J32" i="44"/>
  <c r="J37" i="44"/>
  <c r="Z35" i="11"/>
  <c r="J42" i="44"/>
  <c r="J47" i="44"/>
  <c r="Y233" i="11"/>
  <c r="Z233" i="11"/>
  <c r="J48" i="44"/>
  <c r="J51" i="44"/>
  <c r="Y37" i="11"/>
  <c r="Z37" i="11"/>
  <c r="J55" i="44"/>
  <c r="Z83" i="11"/>
  <c r="Y83" i="11"/>
  <c r="J62" i="44"/>
  <c r="Y84" i="11"/>
  <c r="Z84" i="11"/>
  <c r="P84" i="11"/>
  <c r="J63" i="44"/>
  <c r="Y30" i="11"/>
  <c r="Z30" i="11"/>
  <c r="J66" i="44"/>
  <c r="Y164" i="11"/>
  <c r="Z164" i="11"/>
  <c r="J71" i="44"/>
  <c r="Z176" i="11"/>
  <c r="Y176" i="11"/>
  <c r="J72" i="44"/>
  <c r="Z53" i="11"/>
  <c r="Y53" i="11"/>
  <c r="P53" i="11"/>
  <c r="J74" i="44"/>
  <c r="Y166" i="11"/>
  <c r="Z166" i="11"/>
  <c r="J76" i="44"/>
  <c r="J89" i="44"/>
  <c r="J93" i="44"/>
  <c r="J108" i="44"/>
  <c r="Y169" i="11"/>
  <c r="P169" i="11"/>
  <c r="Z169" i="11"/>
  <c r="J112" i="44"/>
  <c r="J120" i="44"/>
  <c r="J122" i="44"/>
  <c r="J123" i="44"/>
  <c r="J125" i="44"/>
  <c r="Z105" i="11"/>
  <c r="Y105" i="11"/>
  <c r="J129" i="44"/>
  <c r="Z153" i="11"/>
  <c r="Y153" i="11"/>
  <c r="J133" i="44"/>
  <c r="J134" i="44"/>
  <c r="Y146" i="11"/>
  <c r="Z146" i="11"/>
  <c r="J135" i="44"/>
  <c r="J139" i="44"/>
  <c r="Z119" i="11"/>
  <c r="P119" i="11"/>
  <c r="Y119" i="11"/>
  <c r="J142" i="44"/>
  <c r="J149" i="44"/>
  <c r="Z32" i="11"/>
  <c r="Y32" i="11"/>
  <c r="J152" i="44"/>
  <c r="J155" i="44"/>
  <c r="Z202" i="11"/>
  <c r="Y202" i="11"/>
  <c r="J157" i="44"/>
  <c r="Z170" i="11"/>
  <c r="Y170" i="11"/>
  <c r="J159" i="44"/>
  <c r="Z193" i="11"/>
  <c r="Y193" i="11"/>
  <c r="J163" i="44"/>
  <c r="Y49" i="11"/>
  <c r="Z49" i="11"/>
  <c r="J166" i="44"/>
  <c r="Z194" i="11"/>
  <c r="Y194" i="11"/>
  <c r="J168" i="44"/>
  <c r="J169" i="44"/>
  <c r="Z135" i="11"/>
  <c r="Y135" i="11"/>
  <c r="J177" i="44"/>
  <c r="Z220" i="11"/>
  <c r="Y220" i="11"/>
  <c r="J178" i="44"/>
  <c r="Z94" i="11"/>
  <c r="Y94" i="11"/>
  <c r="J180" i="44"/>
  <c r="J187" i="44"/>
  <c r="J191" i="44"/>
  <c r="J199" i="44"/>
  <c r="J200" i="44"/>
  <c r="J206" i="44"/>
  <c r="J229" i="44"/>
  <c r="Z241" i="11"/>
  <c r="Y241" i="11"/>
  <c r="J234" i="44"/>
  <c r="Z60" i="11"/>
  <c r="Y60" i="11"/>
  <c r="Z228" i="11"/>
  <c r="Y228" i="11"/>
  <c r="J218" i="44"/>
  <c r="Z186" i="11"/>
  <c r="Y186" i="11"/>
  <c r="Z159" i="11"/>
  <c r="Y159" i="11"/>
  <c r="J238" i="44"/>
  <c r="J239" i="44"/>
  <c r="J242" i="44"/>
  <c r="J246" i="44"/>
  <c r="J251" i="44"/>
  <c r="J259" i="44"/>
  <c r="J263" i="44"/>
  <c r="J266" i="44"/>
  <c r="J274" i="44"/>
  <c r="J278" i="44"/>
  <c r="J290" i="44"/>
  <c r="J247" i="44"/>
  <c r="J255" i="44"/>
  <c r="J262" i="44"/>
  <c r="J275" i="44"/>
  <c r="J286" i="44"/>
  <c r="J217" i="44"/>
  <c r="J224" i="44"/>
  <c r="J232" i="44"/>
  <c r="J248" i="44"/>
  <c r="J256" i="44"/>
  <c r="J265" i="44"/>
  <c r="J272" i="44"/>
  <c r="J273" i="44"/>
  <c r="J289" i="44"/>
  <c r="J235" i="44"/>
  <c r="J243" i="44"/>
  <c r="J250" i="44"/>
  <c r="J182" i="44"/>
  <c r="J183" i="44"/>
  <c r="Z14" i="11"/>
  <c r="Y14" i="11"/>
  <c r="J186" i="44"/>
  <c r="Y147" i="11"/>
  <c r="Z147" i="11"/>
  <c r="J190" i="44"/>
  <c r="J194" i="44"/>
  <c r="Z15" i="11"/>
  <c r="J202" i="44"/>
  <c r="Z44" i="11"/>
  <c r="Y44" i="11"/>
  <c r="J203" i="44"/>
  <c r="Z172" i="11"/>
  <c r="Y172" i="11"/>
  <c r="P172" i="11"/>
  <c r="J211" i="44"/>
  <c r="Z45" i="11"/>
  <c r="Y45" i="11"/>
  <c r="J219" i="44"/>
  <c r="Z187" i="11"/>
  <c r="J222" i="44"/>
  <c r="Z188" i="11"/>
  <c r="Y188" i="11"/>
  <c r="J227" i="44"/>
  <c r="Z112" i="11"/>
  <c r="Y112" i="11"/>
  <c r="J230" i="44"/>
  <c r="Y243" i="11"/>
  <c r="Z243" i="11"/>
  <c r="J254" i="44"/>
  <c r="J258" i="44"/>
  <c r="J267" i="44"/>
  <c r="J270" i="44"/>
  <c r="J271" i="44"/>
  <c r="J279" i="44"/>
  <c r="J282" i="44"/>
  <c r="J283" i="44"/>
  <c r="J291" i="44"/>
  <c r="J295" i="44"/>
  <c r="J188" i="44"/>
  <c r="J205" i="44"/>
  <c r="J221" i="44"/>
  <c r="J236" i="44"/>
  <c r="J237" i="44"/>
  <c r="J244" i="44"/>
  <c r="J245" i="44"/>
  <c r="J252" i="44"/>
  <c r="J253" i="44"/>
  <c r="J260" i="44"/>
  <c r="J261" i="44"/>
  <c r="J268" i="44"/>
  <c r="J269" i="44"/>
  <c r="J276" i="44"/>
  <c r="J277" i="44"/>
  <c r="J284" i="44"/>
  <c r="J285" i="44"/>
  <c r="J292" i="44"/>
  <c r="J287" i="44"/>
  <c r="J294" i="44"/>
  <c r="L10" i="38"/>
  <c r="H10" i="38"/>
  <c r="Q10" i="38"/>
  <c r="K10" i="38"/>
  <c r="G10" i="38"/>
  <c r="F10" i="38"/>
  <c r="T10" i="38" s="1"/>
  <c r="N10" i="38"/>
  <c r="M35" i="38"/>
  <c r="I35" i="38"/>
  <c r="Q35" i="38"/>
  <c r="L35" i="38"/>
  <c r="H35" i="38"/>
  <c r="F35" i="38"/>
  <c r="T35" i="38" s="1"/>
  <c r="N35" i="38"/>
  <c r="M65" i="38"/>
  <c r="I65" i="38"/>
  <c r="K65" i="38"/>
  <c r="L65" i="38"/>
  <c r="H65" i="38"/>
  <c r="Q65" i="38"/>
  <c r="G65" i="38"/>
  <c r="F65" i="38"/>
  <c r="T65" i="38" s="1"/>
  <c r="J10" i="38"/>
  <c r="M15" i="38"/>
  <c r="I15" i="38"/>
  <c r="L15" i="38"/>
  <c r="H15" i="38"/>
  <c r="F15" i="38"/>
  <c r="T15" i="38" s="1"/>
  <c r="N15" i="38"/>
  <c r="L30" i="38"/>
  <c r="H30" i="38"/>
  <c r="Q30" i="38"/>
  <c r="K30" i="38"/>
  <c r="G30" i="38"/>
  <c r="F30" i="38"/>
  <c r="N30" i="38"/>
  <c r="J35" i="38"/>
  <c r="J65" i="38"/>
  <c r="M115" i="38"/>
  <c r="I115" i="38"/>
  <c r="L115" i="38"/>
  <c r="H115" i="38"/>
  <c r="Q115" i="38"/>
  <c r="K115" i="38"/>
  <c r="G115" i="38"/>
  <c r="F115" i="38"/>
  <c r="T115" i="38" s="1"/>
  <c r="M135" i="38"/>
  <c r="I135" i="38"/>
  <c r="L135" i="38"/>
  <c r="H135" i="38"/>
  <c r="Q135" i="38"/>
  <c r="K135" i="38"/>
  <c r="G135" i="38"/>
  <c r="F135" i="38"/>
  <c r="T135" i="38" s="1"/>
  <c r="F60" i="38"/>
  <c r="T60" i="38" s="1"/>
  <c r="N60" i="38"/>
  <c r="F110" i="38"/>
  <c r="T110" i="38" s="1"/>
  <c r="N110" i="38"/>
  <c r="F130" i="38"/>
  <c r="T130" i="38" s="1"/>
  <c r="J130" i="38"/>
  <c r="N130" i="38"/>
  <c r="J155" i="38"/>
  <c r="F25" i="38"/>
  <c r="T25" i="38" s="1"/>
  <c r="J25" i="38"/>
  <c r="N25" i="38"/>
  <c r="F45" i="38"/>
  <c r="T45" i="38" s="1"/>
  <c r="J45" i="38"/>
  <c r="N45" i="38"/>
  <c r="F55" i="38"/>
  <c r="T55" i="38" s="1"/>
  <c r="J55" i="38"/>
  <c r="N55" i="38"/>
  <c r="G60" i="38"/>
  <c r="K60" i="38"/>
  <c r="Q60" i="38"/>
  <c r="F75" i="38"/>
  <c r="T75" i="38" s="1"/>
  <c r="J75" i="38"/>
  <c r="N75" i="38"/>
  <c r="F85" i="38"/>
  <c r="T85" i="38" s="1"/>
  <c r="J85" i="38"/>
  <c r="N85" i="38"/>
  <c r="F95" i="38"/>
  <c r="T95" i="38" s="1"/>
  <c r="J95" i="38"/>
  <c r="N95" i="38"/>
  <c r="F105" i="38"/>
  <c r="T105" i="38" s="1"/>
  <c r="J105" i="38"/>
  <c r="N105" i="38"/>
  <c r="G110" i="38"/>
  <c r="K110" i="38"/>
  <c r="Q110" i="38"/>
  <c r="F125" i="38"/>
  <c r="T125" i="38" s="1"/>
  <c r="J125" i="38"/>
  <c r="N125" i="38"/>
  <c r="G130" i="38"/>
  <c r="K130" i="38"/>
  <c r="Q130" i="38"/>
  <c r="M140" i="38"/>
  <c r="F145" i="38"/>
  <c r="T145" i="38" s="1"/>
  <c r="J145" i="38"/>
  <c r="N145" i="38"/>
  <c r="F150" i="38"/>
  <c r="T150" i="38" s="1"/>
  <c r="J150" i="38"/>
  <c r="N150" i="38"/>
  <c r="G155" i="38"/>
  <c r="K155" i="38"/>
  <c r="Q155" i="38"/>
  <c r="J60" i="38"/>
  <c r="J110" i="38"/>
  <c r="F155" i="38"/>
  <c r="T155" i="38" s="1"/>
  <c r="N155" i="38"/>
  <c r="F20" i="38"/>
  <c r="T20" i="38" s="1"/>
  <c r="J20" i="38"/>
  <c r="G25" i="38"/>
  <c r="K25" i="38"/>
  <c r="F40" i="38"/>
  <c r="T40" i="38" s="1"/>
  <c r="J40" i="38"/>
  <c r="G45" i="38"/>
  <c r="K45" i="38"/>
  <c r="F50" i="38"/>
  <c r="J50" i="38"/>
  <c r="G55" i="38"/>
  <c r="K55" i="38"/>
  <c r="H60" i="38"/>
  <c r="F70" i="38"/>
  <c r="T70" i="38" s="1"/>
  <c r="J70" i="38"/>
  <c r="G75" i="38"/>
  <c r="K75" i="38"/>
  <c r="F80" i="38"/>
  <c r="T80" i="38" s="1"/>
  <c r="J80" i="38"/>
  <c r="G85" i="38"/>
  <c r="K85" i="38"/>
  <c r="F90" i="38"/>
  <c r="T90" i="38" s="1"/>
  <c r="J90" i="38"/>
  <c r="G95" i="38"/>
  <c r="K95" i="38"/>
  <c r="F100" i="38"/>
  <c r="T100" i="38" s="1"/>
  <c r="J100" i="38"/>
  <c r="G105" i="38"/>
  <c r="K105" i="38"/>
  <c r="H110" i="38"/>
  <c r="F120" i="38"/>
  <c r="T120" i="38" s="1"/>
  <c r="J120" i="38"/>
  <c r="G125" i="38"/>
  <c r="K125" i="38"/>
  <c r="H130" i="38"/>
  <c r="F140" i="38"/>
  <c r="T140" i="38" s="1"/>
  <c r="J140" i="38"/>
  <c r="G145" i="38"/>
  <c r="K145" i="38"/>
  <c r="G150" i="38"/>
  <c r="K150" i="38"/>
  <c r="H155" i="38"/>
  <c r="T3" i="44"/>
  <c r="AD106" i="44"/>
  <c r="AA247" i="44"/>
  <c r="AB277" i="44"/>
  <c r="AA289" i="44"/>
  <c r="AA165" i="44"/>
  <c r="AA181" i="44"/>
  <c r="AB87" i="44"/>
  <c r="AA97" i="44"/>
  <c r="AA146" i="44"/>
  <c r="AA156" i="44"/>
  <c r="AB173" i="44"/>
  <c r="AA192" i="44"/>
  <c r="AA220" i="44"/>
  <c r="AB220" i="44"/>
  <c r="AA44" i="44"/>
  <c r="AA61" i="44"/>
  <c r="AA85" i="44"/>
  <c r="AB85" i="44"/>
  <c r="AB90" i="44"/>
  <c r="AB115" i="44"/>
  <c r="AB124" i="44"/>
  <c r="AB170" i="44"/>
  <c r="AA228" i="44"/>
  <c r="AA253" i="44"/>
  <c r="AA17" i="44"/>
  <c r="AA52" i="44"/>
  <c r="AA77" i="44"/>
  <c r="AB118" i="44"/>
  <c r="AB151" i="44"/>
  <c r="AA190" i="44"/>
  <c r="AB212" i="44"/>
  <c r="AB283" i="44"/>
  <c r="AA31" i="44"/>
  <c r="AA58" i="44"/>
  <c r="AA69" i="44"/>
  <c r="AA157" i="44"/>
  <c r="AA176" i="44"/>
  <c r="AA210" i="44"/>
  <c r="AA266" i="44"/>
  <c r="AA120" i="44"/>
  <c r="AA129" i="44"/>
  <c r="AA207" i="44"/>
  <c r="AA249" i="44"/>
  <c r="AB263" i="44"/>
  <c r="AD187" i="44"/>
  <c r="AA106" i="44"/>
  <c r="AA123" i="44"/>
  <c r="AA243" i="44"/>
  <c r="AB286" i="44"/>
  <c r="AA59" i="44"/>
  <c r="AA80" i="44"/>
  <c r="AB116" i="44"/>
  <c r="AB128" i="44"/>
  <c r="AB150" i="44"/>
  <c r="AB184" i="44"/>
  <c r="AB218" i="44"/>
  <c r="AB273" i="44"/>
  <c r="AB280" i="44"/>
  <c r="AB291" i="44"/>
  <c r="AC35" i="44"/>
  <c r="AC12" i="44"/>
  <c r="AB17" i="44"/>
  <c r="AB28" i="44"/>
  <c r="AB30" i="44"/>
  <c r="AB32" i="44"/>
  <c r="AC38" i="44"/>
  <c r="AB39" i="44"/>
  <c r="AA43" i="44"/>
  <c r="AA45" i="44"/>
  <c r="AB46" i="44"/>
  <c r="AA53" i="44"/>
  <c r="AB54" i="44"/>
  <c r="AC56" i="44"/>
  <c r="AB57" i="44"/>
  <c r="AA62" i="44"/>
  <c r="AB63" i="44"/>
  <c r="AB67" i="44"/>
  <c r="AA68" i="44"/>
  <c r="AB73" i="44"/>
  <c r="AA74" i="44"/>
  <c r="AA75" i="44"/>
  <c r="AA78" i="44"/>
  <c r="AB81" i="44"/>
  <c r="AA86" i="44"/>
  <c r="AA102" i="44"/>
  <c r="AA104" i="44"/>
  <c r="AB106" i="44"/>
  <c r="AA117" i="44"/>
  <c r="AC124" i="44"/>
  <c r="AA125" i="44"/>
  <c r="AA127" i="44"/>
  <c r="AC128" i="44"/>
  <c r="AB129" i="44"/>
  <c r="AB133" i="44"/>
  <c r="AA138" i="44"/>
  <c r="AB141" i="44"/>
  <c r="AC162" i="44"/>
  <c r="AA194" i="44"/>
  <c r="AA18" i="44"/>
  <c r="AA22" i="44"/>
  <c r="AB24" i="44"/>
  <c r="AB33" i="44"/>
  <c r="AA84" i="44"/>
  <c r="AA96" i="44"/>
  <c r="AA121" i="44"/>
  <c r="AB135" i="44"/>
  <c r="AA158" i="44"/>
  <c r="AB188" i="44"/>
  <c r="AB193" i="44"/>
  <c r="AA14" i="44"/>
  <c r="AA29" i="44"/>
  <c r="AB49" i="44"/>
  <c r="AB101" i="44"/>
  <c r="AB8" i="44"/>
  <c r="AA11" i="44"/>
  <c r="AA25" i="44"/>
  <c r="AA34" i="44"/>
  <c r="AA37" i="44"/>
  <c r="AA48" i="44"/>
  <c r="AA60" i="44"/>
  <c r="AA89" i="44"/>
  <c r="AA91" i="44"/>
  <c r="AB92" i="44"/>
  <c r="AA111" i="44"/>
  <c r="AB114" i="44"/>
  <c r="AB120" i="44"/>
  <c r="AA143" i="44"/>
  <c r="AB144" i="44"/>
  <c r="AB149" i="44"/>
  <c r="AA152" i="44"/>
  <c r="AA154" i="44"/>
  <c r="AB157" i="44"/>
  <c r="AA166" i="44"/>
  <c r="AA169" i="44"/>
  <c r="AA173" i="44"/>
  <c r="AA179" i="44"/>
  <c r="AA182" i="44"/>
  <c r="AB183" i="44"/>
  <c r="AB187" i="44"/>
  <c r="AB223" i="44"/>
  <c r="AB13" i="44"/>
  <c r="AB21" i="44"/>
  <c r="AB35" i="44"/>
  <c r="AB12" i="44"/>
  <c r="AA16" i="44"/>
  <c r="AB31" i="44"/>
  <c r="AA32" i="44"/>
  <c r="AB38" i="44"/>
  <c r="AB44" i="44"/>
  <c r="AB52" i="44"/>
  <c r="AB56" i="44"/>
  <c r="AA66" i="44"/>
  <c r="AB71" i="44"/>
  <c r="AA82" i="44"/>
  <c r="AB88" i="44"/>
  <c r="AA94" i="44"/>
  <c r="AB108" i="44"/>
  <c r="AB131" i="44"/>
  <c r="AB142" i="44"/>
  <c r="AB147" i="44"/>
  <c r="AB160" i="44"/>
  <c r="AB165" i="44"/>
  <c r="AA175" i="44"/>
  <c r="AA177" i="44"/>
  <c r="AA215" i="44"/>
  <c r="AA275" i="44"/>
  <c r="AD155" i="44"/>
  <c r="AA225" i="44"/>
  <c r="AA229" i="44"/>
  <c r="AA265" i="44"/>
  <c r="AD9" i="44"/>
  <c r="AA10" i="44"/>
  <c r="AD13" i="44"/>
  <c r="AD17" i="44"/>
  <c r="AD21" i="44"/>
  <c r="AD25" i="44"/>
  <c r="AD29" i="44"/>
  <c r="AA30" i="44"/>
  <c r="AD33" i="44"/>
  <c r="AD37" i="44"/>
  <c r="AA38" i="44"/>
  <c r="AD41" i="44"/>
  <c r="AD45" i="44"/>
  <c r="AD49" i="44"/>
  <c r="AD53" i="44"/>
  <c r="AD57" i="44"/>
  <c r="AD61" i="44"/>
  <c r="AA223" i="44"/>
  <c r="AA151" i="44"/>
  <c r="AA162" i="44"/>
  <c r="AA168" i="44"/>
  <c r="AA219" i="44"/>
  <c r="AA268" i="44"/>
  <c r="AA277" i="44"/>
  <c r="AD110" i="44"/>
  <c r="AD10" i="44"/>
  <c r="AD14" i="44"/>
  <c r="AD18" i="44"/>
  <c r="AD22" i="44"/>
  <c r="AD26" i="44"/>
  <c r="AD30" i="44"/>
  <c r="AD34" i="44"/>
  <c r="AD38" i="44"/>
  <c r="AD42" i="44"/>
  <c r="AD46" i="44"/>
  <c r="AD50" i="44"/>
  <c r="AD54" i="44"/>
  <c r="AD58" i="44"/>
  <c r="AD60" i="44"/>
  <c r="AD64" i="44"/>
  <c r="AD65" i="44"/>
  <c r="AD66" i="44"/>
  <c r="AD67" i="44"/>
  <c r="AD68" i="44"/>
  <c r="AD69" i="44"/>
  <c r="AD70" i="44"/>
  <c r="AD71" i="44"/>
  <c r="AD72" i="44"/>
  <c r="AD73" i="44"/>
  <c r="AD74" i="44"/>
  <c r="AD75" i="44"/>
  <c r="AD76" i="44"/>
  <c r="AD77" i="44"/>
  <c r="AD78" i="44"/>
  <c r="AD79" i="44"/>
  <c r="AD80" i="44"/>
  <c r="AD81" i="44"/>
  <c r="AD82" i="44"/>
  <c r="AD83" i="44"/>
  <c r="AD84" i="44"/>
  <c r="AD85" i="44"/>
  <c r="AD86" i="44"/>
  <c r="AD87" i="44"/>
  <c r="AD88" i="44"/>
  <c r="AD89" i="44"/>
  <c r="AD90" i="44"/>
  <c r="AD91" i="44"/>
  <c r="AD92" i="44"/>
  <c r="AD93" i="44"/>
  <c r="AD94" i="44"/>
  <c r="AD95" i="44"/>
  <c r="AD96" i="44"/>
  <c r="AD97" i="44"/>
  <c r="AD98" i="44"/>
  <c r="AD99" i="44"/>
  <c r="AD100" i="44"/>
  <c r="AD101" i="44"/>
  <c r="AD102" i="44"/>
  <c r="AD103" i="44"/>
  <c r="AD104" i="44"/>
  <c r="AD105" i="44"/>
  <c r="AD107" i="44"/>
  <c r="AD109" i="44"/>
  <c r="AD111" i="44"/>
  <c r="AD113" i="44"/>
  <c r="AD115" i="44"/>
  <c r="AD117" i="44"/>
  <c r="AD119" i="44"/>
  <c r="AD121" i="44"/>
  <c r="AD123" i="44"/>
  <c r="AD147" i="44"/>
  <c r="AD179" i="44"/>
  <c r="AD211" i="44"/>
  <c r="AD212" i="44"/>
  <c r="AD228" i="44"/>
  <c r="AD233" i="44"/>
  <c r="AD237" i="44"/>
  <c r="AD241" i="44"/>
  <c r="AD245" i="44"/>
  <c r="AD249" i="44"/>
  <c r="AD253" i="44"/>
  <c r="AD257" i="44"/>
  <c r="AD261" i="44"/>
  <c r="AD265" i="44"/>
  <c r="AD269" i="44"/>
  <c r="AD273" i="44"/>
  <c r="AD277" i="44"/>
  <c r="AD281" i="44"/>
  <c r="AD12" i="44"/>
  <c r="AD16" i="44"/>
  <c r="AD20" i="44"/>
  <c r="AD24" i="44"/>
  <c r="AD28" i="44"/>
  <c r="AD32" i="44"/>
  <c r="AD36" i="44"/>
  <c r="AD40" i="44"/>
  <c r="AD44" i="44"/>
  <c r="AD48" i="44"/>
  <c r="AD52" i="44"/>
  <c r="AD56" i="44"/>
  <c r="AD62" i="44"/>
  <c r="AD163" i="44"/>
  <c r="AD195" i="44"/>
  <c r="AD220" i="44"/>
  <c r="AD11" i="44"/>
  <c r="AD15" i="44"/>
  <c r="AD19" i="44"/>
  <c r="AD23" i="44"/>
  <c r="AD27" i="44"/>
  <c r="AD31" i="44"/>
  <c r="AD35" i="44"/>
  <c r="AD39" i="44"/>
  <c r="AD43" i="44"/>
  <c r="AD47" i="44"/>
  <c r="AD51" i="44"/>
  <c r="AD55" i="44"/>
  <c r="AD59" i="44"/>
  <c r="AD63" i="44"/>
  <c r="AD171" i="44"/>
  <c r="AD203" i="44"/>
  <c r="AD227" i="44"/>
  <c r="AD223" i="44"/>
  <c r="AD219" i="44"/>
  <c r="AD215" i="44"/>
  <c r="AD210" i="44"/>
  <c r="AD208" i="44"/>
  <c r="AD206" i="44"/>
  <c r="AD202" i="44"/>
  <c r="AD200" i="44"/>
  <c r="AD198" i="44"/>
  <c r="AD196" i="44"/>
  <c r="AD194" i="44"/>
  <c r="AD192" i="44"/>
  <c r="AD190" i="44"/>
  <c r="AD188" i="44"/>
  <c r="AD186" i="44"/>
  <c r="AD184" i="44"/>
  <c r="AD182" i="44"/>
  <c r="AD180" i="44"/>
  <c r="AD178" i="44"/>
  <c r="AD176" i="44"/>
  <c r="AD174" i="44"/>
  <c r="AD172" i="44"/>
  <c r="AD170" i="44"/>
  <c r="AD168" i="44"/>
  <c r="AD166" i="44"/>
  <c r="AD164" i="44"/>
  <c r="AD162" i="44"/>
  <c r="AD160" i="44"/>
  <c r="AD158" i="44"/>
  <c r="AD156" i="44"/>
  <c r="AD154" i="44"/>
  <c r="AD152" i="44"/>
  <c r="AD150" i="44"/>
  <c r="AD148" i="44"/>
  <c r="AD146" i="44"/>
  <c r="AD8" i="44"/>
  <c r="AD124" i="44"/>
  <c r="AD125" i="44"/>
  <c r="AD126" i="44"/>
  <c r="AD127" i="44"/>
  <c r="AD128" i="44"/>
  <c r="AD129" i="44"/>
  <c r="AD130" i="44"/>
  <c r="AD131" i="44"/>
  <c r="AD132" i="44"/>
  <c r="AD133" i="44"/>
  <c r="AD134" i="44"/>
  <c r="AD135" i="44"/>
  <c r="AD136" i="44"/>
  <c r="AD137" i="44"/>
  <c r="AD138" i="44"/>
  <c r="AD139" i="44"/>
  <c r="AD140" i="44"/>
  <c r="AD141" i="44"/>
  <c r="AD142" i="44"/>
  <c r="AD143" i="44"/>
  <c r="AD144" i="44"/>
  <c r="AD145" i="44"/>
  <c r="AD153" i="44"/>
  <c r="AD161" i="44"/>
  <c r="AD169" i="44"/>
  <c r="AD177" i="44"/>
  <c r="AD185" i="44"/>
  <c r="AD193" i="44"/>
  <c r="AD201" i="44"/>
  <c r="AD209" i="44"/>
  <c r="AD217" i="44"/>
  <c r="AD218" i="44"/>
  <c r="AD225" i="44"/>
  <c r="AD226" i="44"/>
  <c r="AD232" i="44"/>
  <c r="AD236" i="44"/>
  <c r="AD240" i="44"/>
  <c r="AD244" i="44"/>
  <c r="AD248" i="44"/>
  <c r="AD252" i="44"/>
  <c r="AD256" i="44"/>
  <c r="AD260" i="44"/>
  <c r="AD264" i="44"/>
  <c r="AD268" i="44"/>
  <c r="AD272" i="44"/>
  <c r="AD276" i="44"/>
  <c r="AD280" i="44"/>
  <c r="AD108" i="44"/>
  <c r="AD112" i="44"/>
  <c r="AD114" i="44"/>
  <c r="AD116" i="44"/>
  <c r="AD118" i="44"/>
  <c r="AD120" i="44"/>
  <c r="AD122" i="44"/>
  <c r="AD151" i="44"/>
  <c r="AD159" i="44"/>
  <c r="AD167" i="44"/>
  <c r="AD175" i="44"/>
  <c r="AD183" i="44"/>
  <c r="AD191" i="44"/>
  <c r="AD199" i="44"/>
  <c r="AD207" i="44"/>
  <c r="AD216" i="44"/>
  <c r="AD224" i="44"/>
  <c r="AD231" i="44"/>
  <c r="AD235" i="44"/>
  <c r="AD239" i="44"/>
  <c r="AD243" i="44"/>
  <c r="AD247" i="44"/>
  <c r="AD251" i="44"/>
  <c r="AD255" i="44"/>
  <c r="AD259" i="44"/>
  <c r="AD263" i="44"/>
  <c r="AD267" i="44"/>
  <c r="AD271" i="44"/>
  <c r="AD275" i="44"/>
  <c r="AD279" i="44"/>
  <c r="AD149" i="44"/>
  <c r="AD157" i="44"/>
  <c r="AD165" i="44"/>
  <c r="AD173" i="44"/>
  <c r="AD181" i="44"/>
  <c r="AD189" i="44"/>
  <c r="AD197" i="44"/>
  <c r="AD204" i="44"/>
  <c r="AD205" i="44"/>
  <c r="AD213" i="44"/>
  <c r="AD214" i="44"/>
  <c r="AD221" i="44"/>
  <c r="AD222" i="44"/>
  <c r="AD229" i="44"/>
  <c r="AD230" i="44"/>
  <c r="AD234" i="44"/>
  <c r="AD238" i="44"/>
  <c r="AD242" i="44"/>
  <c r="AD246" i="44"/>
  <c r="AD250" i="44"/>
  <c r="AD254" i="44"/>
  <c r="AD258" i="44"/>
  <c r="AD262" i="44"/>
  <c r="AD266" i="44"/>
  <c r="AD270" i="44"/>
  <c r="AD274" i="44"/>
  <c r="AD278" i="44"/>
  <c r="AD285" i="44"/>
  <c r="AD289" i="44"/>
  <c r="AD293" i="44"/>
  <c r="AD297" i="44"/>
  <c r="AD284" i="44"/>
  <c r="AD288" i="44"/>
  <c r="AD292" i="44"/>
  <c r="AD296" i="44"/>
  <c r="AD283" i="44"/>
  <c r="AD287" i="44"/>
  <c r="AD291" i="44"/>
  <c r="AD295" i="44"/>
  <c r="AD282" i="44"/>
  <c r="AD286" i="44"/>
  <c r="AD290" i="44"/>
  <c r="AD294" i="44"/>
  <c r="AW46" i="11" l="1"/>
  <c r="AW168" i="11"/>
  <c r="AW152" i="11"/>
  <c r="D7409" i="52"/>
  <c r="D7393" i="52"/>
  <c r="D7408" i="52"/>
  <c r="D7391" i="52"/>
  <c r="D7405" i="52"/>
  <c r="D7400" i="52"/>
  <c r="D7406" i="52"/>
  <c r="D7399" i="52"/>
  <c r="D7392" i="52"/>
  <c r="D7390" i="52"/>
  <c r="D7404" i="52"/>
  <c r="D7395" i="52"/>
  <c r="D7397" i="52"/>
  <c r="D7411" i="52"/>
  <c r="D7396" i="52"/>
  <c r="D7398" i="52"/>
  <c r="D7389" i="52"/>
  <c r="D7401" i="52"/>
  <c r="D7402" i="52"/>
  <c r="D7410" i="52"/>
  <c r="D7403" i="52"/>
  <c r="D7394" i="52"/>
  <c r="D7407" i="52"/>
  <c r="O152" i="11"/>
  <c r="AS152" i="11" s="1"/>
  <c r="Y151" i="11"/>
  <c r="Z79" i="11"/>
  <c r="Z24" i="11"/>
  <c r="O127" i="11"/>
  <c r="O118" i="11"/>
  <c r="P118" i="11" s="1"/>
  <c r="D7420" i="52"/>
  <c r="D7425" i="52"/>
  <c r="D7421" i="52"/>
  <c r="D7422" i="52"/>
  <c r="D7423" i="52"/>
  <c r="D7419" i="52"/>
  <c r="D7424" i="52"/>
  <c r="G7204" i="52"/>
  <c r="G7205" i="52"/>
  <c r="G7203" i="52"/>
  <c r="D7239" i="52"/>
  <c r="D7242" i="52"/>
  <c r="D7240" i="52"/>
  <c r="D7243" i="52"/>
  <c r="D7241" i="52"/>
  <c r="O28" i="11"/>
  <c r="D7372" i="52"/>
  <c r="D7379" i="52"/>
  <c r="D7374" i="52"/>
  <c r="D7375" i="52"/>
  <c r="D7373" i="52"/>
  <c r="D7377" i="52"/>
  <c r="D7376" i="52"/>
  <c r="D7381" i="52"/>
  <c r="D7380" i="52"/>
  <c r="D7378" i="52"/>
  <c r="O49" i="11"/>
  <c r="D7253" i="52"/>
  <c r="D7327" i="52"/>
  <c r="D7319" i="52"/>
  <c r="D7325" i="52"/>
  <c r="D7322" i="52"/>
  <c r="D7324" i="52"/>
  <c r="D7318" i="52"/>
  <c r="D7334" i="52"/>
  <c r="D7317" i="52"/>
  <c r="D7333" i="52"/>
  <c r="D7337" i="52"/>
  <c r="D7323" i="52"/>
  <c r="D7332" i="52"/>
  <c r="D7329" i="52"/>
  <c r="D7330" i="52"/>
  <c r="D7331" i="52"/>
  <c r="D7316" i="52"/>
  <c r="D7315" i="52"/>
  <c r="D7335" i="52"/>
  <c r="D7339" i="52"/>
  <c r="D7338" i="52"/>
  <c r="D7320" i="52"/>
  <c r="D7328" i="52"/>
  <c r="D7321" i="52"/>
  <c r="D7326" i="52"/>
  <c r="D7336" i="52"/>
  <c r="D7416" i="52"/>
  <c r="D7413" i="52"/>
  <c r="D7415" i="52"/>
  <c r="D7412" i="52"/>
  <c r="D7417" i="52"/>
  <c r="D7414" i="52"/>
  <c r="D7418" i="52"/>
  <c r="D7293" i="52"/>
  <c r="D7291" i="52"/>
  <c r="D7298" i="52"/>
  <c r="D7299" i="52"/>
  <c r="D7288" i="52"/>
  <c r="D7292" i="52"/>
  <c r="D7296" i="52"/>
  <c r="D7294" i="52"/>
  <c r="D7300" i="52"/>
  <c r="D7295" i="52"/>
  <c r="D7297" i="52"/>
  <c r="D7289" i="52"/>
  <c r="D7290" i="52"/>
  <c r="D7252" i="52"/>
  <c r="D7249" i="52"/>
  <c r="D7250" i="52"/>
  <c r="D7251" i="52"/>
  <c r="D7387" i="52"/>
  <c r="D7388" i="52"/>
  <c r="D7385" i="52"/>
  <c r="D7386" i="52"/>
  <c r="O178" i="11"/>
  <c r="D7258" i="52"/>
  <c r="D7255" i="52"/>
  <c r="D7254" i="52"/>
  <c r="D7257" i="52"/>
  <c r="D7256" i="52"/>
  <c r="E7205" i="52"/>
  <c r="E7203" i="52"/>
  <c r="E7204" i="52"/>
  <c r="O13" i="11"/>
  <c r="P13" i="11" s="1"/>
  <c r="G7195" i="52" s="1"/>
  <c r="D7202" i="52"/>
  <c r="D7198" i="52"/>
  <c r="D7194" i="52"/>
  <c r="D7199" i="52"/>
  <c r="D7196" i="52"/>
  <c r="D7201" i="52"/>
  <c r="D7200" i="52"/>
  <c r="D7197" i="52"/>
  <c r="D7195" i="52"/>
  <c r="D7383" i="52"/>
  <c r="D7382" i="52"/>
  <c r="O22" i="11"/>
  <c r="D7426" i="52"/>
  <c r="D7428" i="52"/>
  <c r="D7427" i="52"/>
  <c r="D7205" i="52"/>
  <c r="D7203" i="52"/>
  <c r="D7204" i="52"/>
  <c r="D7230" i="52"/>
  <c r="D7224" i="52"/>
  <c r="D7237" i="52"/>
  <c r="D7225" i="52"/>
  <c r="D7234" i="52"/>
  <c r="D7236" i="52"/>
  <c r="D7231" i="52"/>
  <c r="D7228" i="52"/>
  <c r="D7221" i="52"/>
  <c r="D7218" i="52"/>
  <c r="D7223" i="52"/>
  <c r="D7216" i="52"/>
  <c r="D7233" i="52"/>
  <c r="D7238" i="52"/>
  <c r="D7220" i="52"/>
  <c r="D7226" i="52"/>
  <c r="D7235" i="52"/>
  <c r="D7227" i="52"/>
  <c r="D7229" i="52"/>
  <c r="D7219" i="52"/>
  <c r="D7222" i="52"/>
  <c r="D7232" i="52"/>
  <c r="D7217" i="52"/>
  <c r="D7359" i="52"/>
  <c r="D7363" i="52"/>
  <c r="D7368" i="52"/>
  <c r="D7365" i="52"/>
  <c r="D7353" i="52"/>
  <c r="D7369" i="52"/>
  <c r="D7361" i="52"/>
  <c r="D7366" i="52"/>
  <c r="D7354" i="52"/>
  <c r="D7367" i="52"/>
  <c r="D7356" i="52"/>
  <c r="D7355" i="52"/>
  <c r="D7357" i="52"/>
  <c r="D7358" i="52"/>
  <c r="D7352" i="52"/>
  <c r="D7362" i="52"/>
  <c r="D7360" i="52"/>
  <c r="D7364" i="52"/>
  <c r="D7308" i="52"/>
  <c r="D7307" i="52"/>
  <c r="D7303" i="52"/>
  <c r="D7311" i="52"/>
  <c r="D7313" i="52"/>
  <c r="D7305" i="52"/>
  <c r="D7301" i="52"/>
  <c r="D7312" i="52"/>
  <c r="D7302" i="52"/>
  <c r="D7306" i="52"/>
  <c r="D7310" i="52"/>
  <c r="D7314" i="52"/>
  <c r="D7309" i="52"/>
  <c r="D7304" i="52"/>
  <c r="D7287" i="52"/>
  <c r="D7285" i="52"/>
  <c r="D7282" i="52"/>
  <c r="D7273" i="52"/>
  <c r="D7265" i="52"/>
  <c r="D7284" i="52"/>
  <c r="D7280" i="52"/>
  <c r="D7276" i="52"/>
  <c r="D7274" i="52"/>
  <c r="D7267" i="52"/>
  <c r="D7259" i="52"/>
  <c r="D7279" i="52"/>
  <c r="D7281" i="52"/>
  <c r="D7261" i="52"/>
  <c r="D7268" i="52"/>
  <c r="D7263" i="52"/>
  <c r="D7272" i="52"/>
  <c r="D7270" i="52"/>
  <c r="D7260" i="52"/>
  <c r="D7262" i="52"/>
  <c r="D7283" i="52"/>
  <c r="D7277" i="52"/>
  <c r="D7275" i="52"/>
  <c r="D7286" i="52"/>
  <c r="D7271" i="52"/>
  <c r="D7269" i="52"/>
  <c r="D7278" i="52"/>
  <c r="D7266" i="52"/>
  <c r="D7264" i="52"/>
  <c r="O32" i="11"/>
  <c r="D7245" i="52"/>
  <c r="D7247" i="52"/>
  <c r="D7246" i="52"/>
  <c r="D7248" i="52"/>
  <c r="D7244" i="52"/>
  <c r="D7371" i="52"/>
  <c r="D7370" i="52"/>
  <c r="D7215" i="52"/>
  <c r="D7213" i="52"/>
  <c r="D7211" i="52"/>
  <c r="D7212" i="52"/>
  <c r="D7206" i="52"/>
  <c r="D7208" i="52"/>
  <c r="D7210" i="52"/>
  <c r="D7209" i="52"/>
  <c r="D7207" i="52"/>
  <c r="D7214" i="52"/>
  <c r="D7350" i="52"/>
  <c r="D7344" i="52"/>
  <c r="D7351" i="52"/>
  <c r="D7340" i="52"/>
  <c r="D7346" i="52"/>
  <c r="D7345" i="52"/>
  <c r="D7343" i="52"/>
  <c r="D7342" i="52"/>
  <c r="D7348" i="52"/>
  <c r="D7347" i="52"/>
  <c r="D7341" i="52"/>
  <c r="D7349" i="52"/>
  <c r="AW160" i="11"/>
  <c r="H6" i="38"/>
  <c r="N6" i="38"/>
  <c r="K6" i="38"/>
  <c r="D16" i="38"/>
  <c r="M6" i="38"/>
  <c r="I6" i="38"/>
  <c r="A11" i="38"/>
  <c r="Y162" i="11"/>
  <c r="O103" i="11"/>
  <c r="P103" i="11" s="1"/>
  <c r="O138" i="11"/>
  <c r="Z38" i="11"/>
  <c r="O17" i="11"/>
  <c r="E154" i="52" s="1"/>
  <c r="O66" i="11"/>
  <c r="E4476" i="52" s="1"/>
  <c r="O27" i="11"/>
  <c r="P27" i="11" s="1"/>
  <c r="O139" i="11"/>
  <c r="O150" i="11"/>
  <c r="O102" i="11"/>
  <c r="Q6" i="38"/>
  <c r="Q12" i="38"/>
  <c r="O170" i="11"/>
  <c r="Z242" i="11"/>
  <c r="Z34" i="11"/>
  <c r="Y11" i="11"/>
  <c r="Z215" i="11"/>
  <c r="Z114" i="11"/>
  <c r="O48" i="11"/>
  <c r="P48" i="11" s="1"/>
  <c r="O117" i="11"/>
  <c r="P117" i="11" s="1"/>
  <c r="O45" i="11"/>
  <c r="O136" i="11"/>
  <c r="P136" i="11" s="1"/>
  <c r="O94" i="11"/>
  <c r="P94" i="11" s="1"/>
  <c r="O176" i="11"/>
  <c r="O104" i="11"/>
  <c r="E5471" i="52" s="1"/>
  <c r="O225" i="11"/>
  <c r="E440" i="52" s="1"/>
  <c r="O235" i="11"/>
  <c r="O184" i="11"/>
  <c r="P184" i="11" s="1"/>
  <c r="O92" i="11"/>
  <c r="O183" i="11"/>
  <c r="E6589" i="52" s="1"/>
  <c r="O243" i="11"/>
  <c r="O122" i="11"/>
  <c r="P122" i="11" s="1"/>
  <c r="O220" i="11"/>
  <c r="O42" i="11"/>
  <c r="O60" i="11"/>
  <c r="P60" i="11" s="1"/>
  <c r="O105" i="11"/>
  <c r="P105" i="11" s="1"/>
  <c r="O238" i="11"/>
  <c r="O16" i="11"/>
  <c r="E1842" i="52" s="1"/>
  <c r="O54" i="11"/>
  <c r="P54" i="11" s="1"/>
  <c r="Y50" i="11"/>
  <c r="O50" i="11"/>
  <c r="P50" i="11" s="1"/>
  <c r="O185" i="11"/>
  <c r="AO185" i="11" s="1"/>
  <c r="O230" i="11"/>
  <c r="P230" i="11" s="1"/>
  <c r="Z155" i="11"/>
  <c r="O155" i="11"/>
  <c r="Y199" i="11"/>
  <c r="O199" i="11"/>
  <c r="O195" i="11"/>
  <c r="P195" i="11" s="1"/>
  <c r="J201" i="44"/>
  <c r="O158" i="11"/>
  <c r="Y219" i="11"/>
  <c r="O219" i="11"/>
  <c r="O120" i="11"/>
  <c r="Z218" i="11"/>
  <c r="O218" i="11"/>
  <c r="Y25" i="11"/>
  <c r="O25" i="11"/>
  <c r="Z207" i="11"/>
  <c r="O207" i="11"/>
  <c r="Z213" i="11"/>
  <c r="O213" i="11"/>
  <c r="Y191" i="11"/>
  <c r="O191" i="11"/>
  <c r="Z208" i="11"/>
  <c r="O208" i="11"/>
  <c r="O75" i="11"/>
  <c r="P75" i="11" s="1"/>
  <c r="O97" i="11"/>
  <c r="O205" i="11"/>
  <c r="O98" i="11"/>
  <c r="O174" i="11"/>
  <c r="P174" i="11" s="1"/>
  <c r="O212" i="11"/>
  <c r="O95" i="11"/>
  <c r="O221" i="11"/>
  <c r="AS221" i="11" s="1"/>
  <c r="O187" i="11"/>
  <c r="O73" i="11"/>
  <c r="O123" i="11"/>
  <c r="O57" i="11"/>
  <c r="P57" i="11" s="1"/>
  <c r="O196" i="11"/>
  <c r="P196" i="11" s="1"/>
  <c r="O74" i="11"/>
  <c r="O111" i="11"/>
  <c r="O157" i="11"/>
  <c r="O240" i="11"/>
  <c r="P240" i="11" s="1"/>
  <c r="O224" i="11"/>
  <c r="P224" i="11" s="1"/>
  <c r="O106" i="11"/>
  <c r="P106" i="11" s="1"/>
  <c r="O206" i="11"/>
  <c r="O214" i="11"/>
  <c r="P214" i="11" s="1"/>
  <c r="AR214" i="11" s="1"/>
  <c r="O70" i="11"/>
  <c r="O11" i="11"/>
  <c r="P11" i="11" s="1"/>
  <c r="O227" i="11"/>
  <c r="O93" i="11"/>
  <c r="P93" i="11" s="1"/>
  <c r="O86" i="11"/>
  <c r="E7384" i="52" s="1"/>
  <c r="O38" i="11"/>
  <c r="P38" i="11" s="1"/>
  <c r="O242" i="11"/>
  <c r="AS242" i="11" s="1"/>
  <c r="O59" i="11"/>
  <c r="O231" i="11"/>
  <c r="O90" i="11"/>
  <c r="O149" i="11"/>
  <c r="O43" i="11"/>
  <c r="O203" i="11"/>
  <c r="O40" i="11"/>
  <c r="O142" i="11"/>
  <c r="O234" i="11"/>
  <c r="P234" i="11" s="1"/>
  <c r="O21" i="11"/>
  <c r="O165" i="11"/>
  <c r="P165" i="11" s="1"/>
  <c r="O80" i="11"/>
  <c r="P80" i="11" s="1"/>
  <c r="O113" i="11"/>
  <c r="P113" i="11" s="1"/>
  <c r="O211" i="11"/>
  <c r="O96" i="11"/>
  <c r="O58" i="11"/>
  <c r="P58" i="11" s="1"/>
  <c r="O194" i="11"/>
  <c r="O87" i="11"/>
  <c r="O46" i="11"/>
  <c r="O76" i="11"/>
  <c r="O77" i="11"/>
  <c r="P77" i="11" s="1"/>
  <c r="O15" i="11"/>
  <c r="O171" i="11"/>
  <c r="P171" i="11" s="1"/>
  <c r="O41" i="11"/>
  <c r="O129" i="11"/>
  <c r="E354" i="52" s="1"/>
  <c r="O85" i="11"/>
  <c r="O68" i="11"/>
  <c r="O79" i="11"/>
  <c r="O126" i="11"/>
  <c r="E5053" i="52" s="1"/>
  <c r="O215" i="11"/>
  <c r="P215" i="11" s="1"/>
  <c r="O91" i="11"/>
  <c r="O145" i="11"/>
  <c r="P145" i="11" s="1"/>
  <c r="O153" i="11"/>
  <c r="O143" i="11"/>
  <c r="O190" i="11"/>
  <c r="P190" i="11" s="1"/>
  <c r="O29" i="11"/>
  <c r="O88" i="11"/>
  <c r="O62" i="11"/>
  <c r="P62" i="11" s="1"/>
  <c r="O114" i="11"/>
  <c r="P114" i="11" s="1"/>
  <c r="O182" i="11"/>
  <c r="O192" i="11"/>
  <c r="E5025" i="52" s="1"/>
  <c r="O161" i="11"/>
  <c r="O12" i="11"/>
  <c r="O222" i="11"/>
  <c r="E5322" i="52" s="1"/>
  <c r="O35" i="11"/>
  <c r="AS35" i="11" s="1"/>
  <c r="O72" i="11"/>
  <c r="O67" i="11"/>
  <c r="P67" i="11" s="1"/>
  <c r="O128" i="11"/>
  <c r="O167" i="11"/>
  <c r="P167" i="11" s="1"/>
  <c r="O130" i="11"/>
  <c r="O177" i="11"/>
  <c r="O151" i="11"/>
  <c r="O100" i="11"/>
  <c r="E672" i="52" s="1"/>
  <c r="O162" i="11"/>
  <c r="P162" i="11" s="1"/>
  <c r="O210" i="11"/>
  <c r="P210" i="11" s="1"/>
  <c r="O146" i="11"/>
  <c r="O89" i="11"/>
  <c r="P89" i="11" s="1"/>
  <c r="O144" i="11"/>
  <c r="O223" i="11"/>
  <c r="P223" i="11" s="1"/>
  <c r="O109" i="11"/>
  <c r="O134" i="11"/>
  <c r="P134" i="11" s="1"/>
  <c r="O108" i="11"/>
  <c r="O201" i="11"/>
  <c r="O37" i="11"/>
  <c r="O51" i="11"/>
  <c r="E2836" i="52" s="1"/>
  <c r="O33" i="11"/>
  <c r="P33" i="11" s="1"/>
  <c r="O140" i="11"/>
  <c r="O55" i="11"/>
  <c r="O39" i="11"/>
  <c r="E5596" i="52" s="1"/>
  <c r="O69" i="11"/>
  <c r="O217" i="11"/>
  <c r="P217" i="11" s="1"/>
  <c r="O125" i="11"/>
  <c r="O202" i="11"/>
  <c r="O81" i="11"/>
  <c r="O26" i="11"/>
  <c r="P26" i="11" s="1"/>
  <c r="O116" i="11"/>
  <c r="E6904" i="52" s="1"/>
  <c r="O78" i="11"/>
  <c r="E171" i="52" s="1"/>
  <c r="O168" i="11"/>
  <c r="P168" i="11" s="1"/>
  <c r="O107" i="11"/>
  <c r="O19" i="11"/>
  <c r="O63" i="11"/>
  <c r="AS63" i="11" s="1"/>
  <c r="O233" i="11"/>
  <c r="P233" i="11" s="1"/>
  <c r="O20" i="11"/>
  <c r="O31" i="11"/>
  <c r="O232" i="11"/>
  <c r="E6476" i="52" s="1"/>
  <c r="O52" i="11"/>
  <c r="P52" i="11" s="1"/>
  <c r="O204" i="11"/>
  <c r="O131" i="11"/>
  <c r="O65" i="11"/>
  <c r="P65" i="11" s="1"/>
  <c r="O124" i="11"/>
  <c r="P124" i="11" s="1"/>
  <c r="BP71" i="11"/>
  <c r="BP239" i="11"/>
  <c r="BP236" i="11"/>
  <c r="BQ1" i="11"/>
  <c r="AW71" i="11"/>
  <c r="AW239" i="11"/>
  <c r="AW236" i="11"/>
  <c r="AW237" i="11"/>
  <c r="AX1" i="11"/>
  <c r="AX152" i="11" s="1"/>
  <c r="O112" i="11"/>
  <c r="E3891" i="52"/>
  <c r="E3901" i="52"/>
  <c r="E3899" i="52"/>
  <c r="E3895" i="52"/>
  <c r="E3884" i="52"/>
  <c r="E3892" i="52"/>
  <c r="E3900" i="52"/>
  <c r="E3885" i="52"/>
  <c r="E3905" i="52"/>
  <c r="E3907" i="52"/>
  <c r="E3903" i="52"/>
  <c r="E3886" i="52"/>
  <c r="E3894" i="52"/>
  <c r="E3902" i="52"/>
  <c r="E3906" i="52"/>
  <c r="E3893" i="52"/>
  <c r="E3879" i="52"/>
  <c r="E3881" i="52"/>
  <c r="E3880" i="52"/>
  <c r="E3888" i="52"/>
  <c r="E3896" i="52"/>
  <c r="E3904" i="52"/>
  <c r="E3883" i="52"/>
  <c r="E3897" i="52"/>
  <c r="E3887" i="52"/>
  <c r="E3889" i="52"/>
  <c r="E3882" i="52"/>
  <c r="E3890" i="52"/>
  <c r="E3898" i="52"/>
  <c r="P188" i="11"/>
  <c r="D5747" i="52"/>
  <c r="D5751" i="52"/>
  <c r="D5755" i="52"/>
  <c r="D5749" i="52"/>
  <c r="D5753" i="52"/>
  <c r="D5748" i="52"/>
  <c r="D5752" i="52"/>
  <c r="D5754" i="52"/>
  <c r="D5746" i="52"/>
  <c r="D5750" i="52"/>
  <c r="D598" i="52"/>
  <c r="D597" i="52"/>
  <c r="D600" i="52"/>
  <c r="D599" i="52"/>
  <c r="D601" i="52"/>
  <c r="D596" i="52"/>
  <c r="D566" i="52"/>
  <c r="D565" i="52"/>
  <c r="D564" i="52"/>
  <c r="D563" i="52"/>
  <c r="D562" i="52"/>
  <c r="D471" i="52"/>
  <c r="D475" i="52"/>
  <c r="D467" i="52"/>
  <c r="D469" i="52"/>
  <c r="D468" i="52"/>
  <c r="D470" i="52"/>
  <c r="D473" i="52"/>
  <c r="D472" i="52"/>
  <c r="D474" i="52"/>
  <c r="D476" i="52"/>
  <c r="D466" i="52"/>
  <c r="D465" i="52"/>
  <c r="D4126" i="52"/>
  <c r="D4125" i="52"/>
  <c r="D4120" i="52"/>
  <c r="D4129" i="52"/>
  <c r="D4116" i="52"/>
  <c r="D4118" i="52"/>
  <c r="D4117" i="52"/>
  <c r="D4122" i="52"/>
  <c r="D4128" i="52"/>
  <c r="D4121" i="52"/>
  <c r="D4124" i="52"/>
  <c r="D4123" i="52"/>
  <c r="D4127" i="52"/>
  <c r="D4115" i="52"/>
  <c r="D4119" i="52"/>
  <c r="D329" i="52"/>
  <c r="D331" i="52"/>
  <c r="D333" i="52"/>
  <c r="D327" i="52"/>
  <c r="D332" i="52"/>
  <c r="D330" i="52"/>
  <c r="D328" i="52"/>
  <c r="D595" i="52"/>
  <c r="D591" i="52"/>
  <c r="D593" i="52"/>
  <c r="D592" i="52"/>
  <c r="D594" i="52"/>
  <c r="D590" i="52"/>
  <c r="D227" i="52"/>
  <c r="D226" i="52"/>
  <c r="D228" i="52"/>
  <c r="D230" i="52"/>
  <c r="D231" i="52"/>
  <c r="D232" i="52"/>
  <c r="D238" i="52"/>
  <c r="D235" i="52"/>
  <c r="D236" i="52"/>
  <c r="D234" i="52"/>
  <c r="D239" i="52"/>
  <c r="D237" i="52"/>
  <c r="D225" i="52"/>
  <c r="D229" i="52"/>
  <c r="D233" i="52"/>
  <c r="D2343" i="52"/>
  <c r="D2337" i="52"/>
  <c r="D2331" i="52"/>
  <c r="D2341" i="52"/>
  <c r="D2339" i="52"/>
  <c r="D2345" i="52"/>
  <c r="D2335" i="52"/>
  <c r="D2347" i="52"/>
  <c r="D2333" i="52"/>
  <c r="D2332" i="52"/>
  <c r="D2348" i="52"/>
  <c r="D2338" i="52"/>
  <c r="D2336" i="52"/>
  <c r="D2342" i="52"/>
  <c r="D2340" i="52"/>
  <c r="D2346" i="52"/>
  <c r="D2344" i="52"/>
  <c r="D2334" i="52"/>
  <c r="D439" i="52"/>
  <c r="D441" i="52"/>
  <c r="D437" i="52"/>
  <c r="D435" i="52"/>
  <c r="D438" i="52"/>
  <c r="D442" i="52"/>
  <c r="D436" i="52"/>
  <c r="D440" i="52"/>
  <c r="D6847" i="52"/>
  <c r="D6851" i="52"/>
  <c r="D6855" i="52"/>
  <c r="D6843" i="52"/>
  <c r="D6849" i="52"/>
  <c r="D6844" i="52"/>
  <c r="D6853" i="52"/>
  <c r="D6848" i="52"/>
  <c r="D6852" i="52"/>
  <c r="D6845" i="52"/>
  <c r="D6856" i="52"/>
  <c r="D6846" i="52"/>
  <c r="D6850" i="52"/>
  <c r="D6854" i="52"/>
  <c r="D7179" i="52"/>
  <c r="D7174" i="52"/>
  <c r="D7183" i="52"/>
  <c r="D7182" i="52"/>
  <c r="D7176" i="52"/>
  <c r="D7178" i="52"/>
  <c r="D7180" i="52"/>
  <c r="D7177" i="52"/>
  <c r="D7181" i="52"/>
  <c r="D7175" i="52"/>
  <c r="D4292" i="52"/>
  <c r="D4308" i="52"/>
  <c r="D4291" i="52"/>
  <c r="D4307" i="52"/>
  <c r="D4290" i="52"/>
  <c r="D4306" i="52"/>
  <c r="D4293" i="52"/>
  <c r="D4309" i="52"/>
  <c r="D4303" i="52"/>
  <c r="D4286" i="52"/>
  <c r="D4305" i="52"/>
  <c r="D4296" i="52"/>
  <c r="D4312" i="52"/>
  <c r="D4295" i="52"/>
  <c r="D4311" i="52"/>
  <c r="D4294" i="52"/>
  <c r="D4310" i="52"/>
  <c r="D4297" i="52"/>
  <c r="D4313" i="52"/>
  <c r="D4285" i="52"/>
  <c r="D4287" i="52"/>
  <c r="D4302" i="52"/>
  <c r="D4284" i="52"/>
  <c r="D4300" i="52"/>
  <c r="D4283" i="52"/>
  <c r="D4299" i="52"/>
  <c r="D4298" i="52"/>
  <c r="D4301" i="52"/>
  <c r="D4289" i="52"/>
  <c r="D4288" i="52"/>
  <c r="D4304" i="52"/>
  <c r="D6750" i="52"/>
  <c r="D6766" i="52"/>
  <c r="D6756" i="52"/>
  <c r="D6751" i="52"/>
  <c r="D6767" i="52"/>
  <c r="D6754" i="52"/>
  <c r="D6760" i="52"/>
  <c r="D6755" i="52"/>
  <c r="D6758" i="52"/>
  <c r="D6748" i="52"/>
  <c r="D6764" i="52"/>
  <c r="D6759" i="52"/>
  <c r="D6746" i="52"/>
  <c r="D6762" i="52"/>
  <c r="D6752" i="52"/>
  <c r="D6747" i="52"/>
  <c r="D6763" i="52"/>
  <c r="D6757" i="52"/>
  <c r="D6761" i="52"/>
  <c r="D6753" i="52"/>
  <c r="D6749" i="52"/>
  <c r="D6765" i="52"/>
  <c r="D6779" i="52"/>
  <c r="D6794" i="52"/>
  <c r="D6789" i="52"/>
  <c r="D6807" i="52"/>
  <c r="D6782" i="52"/>
  <c r="D6768" i="52"/>
  <c r="D6783" i="52"/>
  <c r="D6797" i="52"/>
  <c r="D6803" i="52"/>
  <c r="D6770" i="52"/>
  <c r="D6771" i="52"/>
  <c r="D6786" i="52"/>
  <c r="D6800" i="52"/>
  <c r="D6781" i="52"/>
  <c r="D6772" i="52"/>
  <c r="D6787" i="52"/>
  <c r="D6801" i="52"/>
  <c r="D6785" i="52"/>
  <c r="D6777" i="52"/>
  <c r="D6775" i="52"/>
  <c r="D6790" i="52"/>
  <c r="D6804" i="52"/>
  <c r="D6796" i="52"/>
  <c r="D6776" i="52"/>
  <c r="D6791" i="52"/>
  <c r="D6805" i="52"/>
  <c r="D6774" i="52"/>
  <c r="D6799" i="52"/>
  <c r="D6792" i="52"/>
  <c r="D6778" i="52"/>
  <c r="D6793" i="52"/>
  <c r="D6806" i="52"/>
  <c r="D6780" i="52"/>
  <c r="D6795" i="52"/>
  <c r="D6769" i="52"/>
  <c r="D6784" i="52"/>
  <c r="D6798" i="52"/>
  <c r="D6773" i="52"/>
  <c r="D6788" i="52"/>
  <c r="D6802" i="52"/>
  <c r="D529" i="52"/>
  <c r="D527" i="52"/>
  <c r="D525" i="52"/>
  <c r="D531" i="52"/>
  <c r="D526" i="52"/>
  <c r="D530" i="52"/>
  <c r="D524" i="52"/>
  <c r="D528" i="52"/>
  <c r="D410" i="52"/>
  <c r="D416" i="52"/>
  <c r="D420" i="52"/>
  <c r="D415" i="52"/>
  <c r="D408" i="52"/>
  <c r="D419" i="52"/>
  <c r="D414" i="52"/>
  <c r="D418" i="52"/>
  <c r="D412" i="52"/>
  <c r="D411" i="52"/>
  <c r="D421" i="52"/>
  <c r="D409" i="52"/>
  <c r="D413" i="52"/>
  <c r="D407" i="52"/>
  <c r="D417" i="52"/>
  <c r="D3579" i="52"/>
  <c r="D3577" i="52"/>
  <c r="D3583" i="52"/>
  <c r="D3578" i="52"/>
  <c r="D3581" i="52"/>
  <c r="D3582" i="52"/>
  <c r="D3584" i="52"/>
  <c r="D3576" i="52"/>
  <c r="D3580" i="52"/>
  <c r="D6439" i="52"/>
  <c r="D6417" i="52"/>
  <c r="D6433" i="52"/>
  <c r="D6449" i="52"/>
  <c r="D6465" i="52"/>
  <c r="D6463" i="52"/>
  <c r="D6419" i="52"/>
  <c r="D6467" i="52"/>
  <c r="D6420" i="52"/>
  <c r="D6436" i="52"/>
  <c r="D6452" i="52"/>
  <c r="D6468" i="52"/>
  <c r="D6455" i="52"/>
  <c r="D6405" i="52"/>
  <c r="D6421" i="52"/>
  <c r="D6437" i="52"/>
  <c r="D6453" i="52"/>
  <c r="D6469" i="52"/>
  <c r="D6411" i="52"/>
  <c r="D6435" i="52"/>
  <c r="D6415" i="52"/>
  <c r="D6408" i="52"/>
  <c r="D6424" i="52"/>
  <c r="D6440" i="52"/>
  <c r="D6456" i="52"/>
  <c r="D6407" i="52"/>
  <c r="D6409" i="52"/>
  <c r="D6425" i="52"/>
  <c r="D6441" i="52"/>
  <c r="D6457" i="52"/>
  <c r="D6431" i="52"/>
  <c r="D6447" i="52"/>
  <c r="D6427" i="52"/>
  <c r="D6412" i="52"/>
  <c r="D6428" i="52"/>
  <c r="D6444" i="52"/>
  <c r="D6460" i="52"/>
  <c r="D6423" i="52"/>
  <c r="D6413" i="52"/>
  <c r="D6429" i="52"/>
  <c r="D6445" i="52"/>
  <c r="D6461" i="52"/>
  <c r="D6451" i="52"/>
  <c r="D6459" i="52"/>
  <c r="D6443" i="52"/>
  <c r="D6416" i="52"/>
  <c r="D6432" i="52"/>
  <c r="D6448" i="52"/>
  <c r="D6464" i="52"/>
  <c r="D6414" i="52"/>
  <c r="D6430" i="52"/>
  <c r="D6446" i="52"/>
  <c r="D6462" i="52"/>
  <c r="D6418" i="52"/>
  <c r="D6434" i="52"/>
  <c r="D6450" i="52"/>
  <c r="D6466" i="52"/>
  <c r="D6406" i="52"/>
  <c r="D6422" i="52"/>
  <c r="D6438" i="52"/>
  <c r="D6454" i="52"/>
  <c r="D6470" i="52"/>
  <c r="D6410" i="52"/>
  <c r="D6426" i="52"/>
  <c r="D6442" i="52"/>
  <c r="D6458" i="52"/>
  <c r="D1251" i="52"/>
  <c r="D1249" i="52"/>
  <c r="D1252" i="52"/>
  <c r="D1255" i="52"/>
  <c r="D1253" i="52"/>
  <c r="D1240" i="52"/>
  <c r="D1241" i="52"/>
  <c r="D1243" i="52"/>
  <c r="D1244" i="52"/>
  <c r="D1247" i="52"/>
  <c r="D1245" i="52"/>
  <c r="D1248" i="52"/>
  <c r="D1246" i="52"/>
  <c r="D1250" i="52"/>
  <c r="D1254" i="52"/>
  <c r="D1242" i="52"/>
  <c r="D5227" i="52"/>
  <c r="D5243" i="52"/>
  <c r="D5259" i="52"/>
  <c r="D5275" i="52"/>
  <c r="D5231" i="52"/>
  <c r="D5247" i="52"/>
  <c r="D5263" i="52"/>
  <c r="D5235" i="52"/>
  <c r="D5251" i="52"/>
  <c r="D5267" i="52"/>
  <c r="D5223" i="52"/>
  <c r="D5239" i="52"/>
  <c r="D5255" i="52"/>
  <c r="D5271" i="52"/>
  <c r="D5229" i="52"/>
  <c r="D5245" i="52"/>
  <c r="D5261" i="52"/>
  <c r="D5277" i="52"/>
  <c r="D5224" i="52"/>
  <c r="D5240" i="52"/>
  <c r="D5256" i="52"/>
  <c r="D5272" i="52"/>
  <c r="D5233" i="52"/>
  <c r="D5249" i="52"/>
  <c r="D5265" i="52"/>
  <c r="D5228" i="52"/>
  <c r="D5244" i="52"/>
  <c r="D5260" i="52"/>
  <c r="D5276" i="52"/>
  <c r="D5221" i="52"/>
  <c r="D5237" i="52"/>
  <c r="D5253" i="52"/>
  <c r="D5269" i="52"/>
  <c r="D5232" i="52"/>
  <c r="D5248" i="52"/>
  <c r="D5264" i="52"/>
  <c r="D5225" i="52"/>
  <c r="D5241" i="52"/>
  <c r="D5257" i="52"/>
  <c r="D5273" i="52"/>
  <c r="D5220" i="52"/>
  <c r="D5236" i="52"/>
  <c r="D5252" i="52"/>
  <c r="D5268" i="52"/>
  <c r="D5222" i="52"/>
  <c r="D5238" i="52"/>
  <c r="D5254" i="52"/>
  <c r="D5270" i="52"/>
  <c r="D5226" i="52"/>
  <c r="D5242" i="52"/>
  <c r="D5258" i="52"/>
  <c r="D5274" i="52"/>
  <c r="D5230" i="52"/>
  <c r="D5246" i="52"/>
  <c r="D5262" i="52"/>
  <c r="D5234" i="52"/>
  <c r="D5250" i="52"/>
  <c r="D5266" i="52"/>
  <c r="D3322" i="52"/>
  <c r="D3335" i="52"/>
  <c r="D3366" i="52"/>
  <c r="D3321" i="52"/>
  <c r="D3334" i="52"/>
  <c r="D3350" i="52"/>
  <c r="D3365" i="52"/>
  <c r="D3320" i="52"/>
  <c r="D3333" i="52"/>
  <c r="D3349" i="52"/>
  <c r="D3364" i="52"/>
  <c r="D3323" i="52"/>
  <c r="D3336" i="52"/>
  <c r="D3351" i="52"/>
  <c r="D3317" i="52"/>
  <c r="D3346" i="52"/>
  <c r="D3348" i="52"/>
  <c r="D3326" i="52"/>
  <c r="D3339" i="52"/>
  <c r="D3354" i="52"/>
  <c r="D3325" i="52"/>
  <c r="D3338" i="52"/>
  <c r="D3353" i="52"/>
  <c r="D3324" i="52"/>
  <c r="D3337" i="52"/>
  <c r="D3352" i="52"/>
  <c r="D3327" i="52"/>
  <c r="D3340" i="52"/>
  <c r="D3355" i="52"/>
  <c r="D3331" i="52"/>
  <c r="D3360" i="52"/>
  <c r="D3319" i="52"/>
  <c r="D3332" i="52"/>
  <c r="D3363" i="52"/>
  <c r="D3343" i="52"/>
  <c r="D3358" i="52"/>
  <c r="D3329" i="52"/>
  <c r="D3342" i="52"/>
  <c r="D3357" i="52"/>
  <c r="D3328" i="52"/>
  <c r="D3341" i="52"/>
  <c r="D3356" i="52"/>
  <c r="D3315" i="52"/>
  <c r="D3330" i="52"/>
  <c r="D3344" i="52"/>
  <c r="D3359" i="52"/>
  <c r="D3361" i="52"/>
  <c r="D3316" i="52"/>
  <c r="D3345" i="52"/>
  <c r="D3318" i="52"/>
  <c r="D3347" i="52"/>
  <c r="D3362" i="52"/>
  <c r="D6712" i="52"/>
  <c r="D6711" i="52"/>
  <c r="D6716" i="52"/>
  <c r="D6715" i="52"/>
  <c r="D6719" i="52"/>
  <c r="D6718" i="52"/>
  <c r="D6714" i="52"/>
  <c r="D6713" i="52"/>
  <c r="D6717" i="52"/>
  <c r="D111" i="52"/>
  <c r="D107" i="52"/>
  <c r="D113" i="52"/>
  <c r="D129" i="52"/>
  <c r="D115" i="52"/>
  <c r="D119" i="52"/>
  <c r="D117" i="52"/>
  <c r="D127" i="52"/>
  <c r="D123" i="52"/>
  <c r="D105" i="52"/>
  <c r="D121" i="52"/>
  <c r="D109" i="52"/>
  <c r="D125" i="52"/>
  <c r="D112" i="52"/>
  <c r="D128" i="52"/>
  <c r="D114" i="52"/>
  <c r="D116" i="52"/>
  <c r="D118" i="52"/>
  <c r="D104" i="52"/>
  <c r="D120" i="52"/>
  <c r="D106" i="52"/>
  <c r="D122" i="52"/>
  <c r="D108" i="52"/>
  <c r="D124" i="52"/>
  <c r="D110" i="52"/>
  <c r="D126" i="52"/>
  <c r="D193" i="52"/>
  <c r="D200" i="52"/>
  <c r="D197" i="52"/>
  <c r="D204" i="52"/>
  <c r="D201" i="52"/>
  <c r="D192" i="52"/>
  <c r="D196" i="52"/>
  <c r="D198" i="52"/>
  <c r="D199" i="52"/>
  <c r="D195" i="52"/>
  <c r="D202" i="52"/>
  <c r="D203" i="52"/>
  <c r="D191" i="52"/>
  <c r="D194" i="52"/>
  <c r="D6105" i="52"/>
  <c r="D6090" i="52"/>
  <c r="D6106" i="52"/>
  <c r="D6101" i="52"/>
  <c r="D6092" i="52"/>
  <c r="D6097" i="52"/>
  <c r="D6091" i="52"/>
  <c r="D6094" i="52"/>
  <c r="D6096" i="52"/>
  <c r="D6095" i="52"/>
  <c r="D6099" i="52"/>
  <c r="D6098" i="52"/>
  <c r="D6093" i="52"/>
  <c r="D6100" i="52"/>
  <c r="D6103" i="52"/>
  <c r="D6102" i="52"/>
  <c r="D6104" i="52"/>
  <c r="D4100" i="52"/>
  <c r="D4088" i="52"/>
  <c r="D4094" i="52"/>
  <c r="D4110" i="52"/>
  <c r="D4093" i="52"/>
  <c r="D4109" i="52"/>
  <c r="D4096" i="52"/>
  <c r="D4104" i="52"/>
  <c r="D4098" i="52"/>
  <c r="D4114" i="52"/>
  <c r="D4097" i="52"/>
  <c r="D4113" i="52"/>
  <c r="D4092" i="52"/>
  <c r="D4112" i="52"/>
  <c r="D4086" i="52"/>
  <c r="D4102" i="52"/>
  <c r="D4101" i="52"/>
  <c r="D4108" i="52"/>
  <c r="D4090" i="52"/>
  <c r="D4106" i="52"/>
  <c r="D4089" i="52"/>
  <c r="D4105" i="52"/>
  <c r="D4091" i="52"/>
  <c r="D4107" i="52"/>
  <c r="D4095" i="52"/>
  <c r="D4111" i="52"/>
  <c r="D4099" i="52"/>
  <c r="D4087" i="52"/>
  <c r="D4103" i="52"/>
  <c r="D3471" i="52"/>
  <c r="D3469" i="52"/>
  <c r="D3501" i="52"/>
  <c r="D3473" i="52"/>
  <c r="D3480" i="52"/>
  <c r="D3496" i="52"/>
  <c r="D3495" i="52"/>
  <c r="D3483" i="52"/>
  <c r="D3466" i="52"/>
  <c r="D3482" i="52"/>
  <c r="D3498" i="52"/>
  <c r="D3487" i="52"/>
  <c r="D3477" i="52"/>
  <c r="D3475" i="52"/>
  <c r="D3481" i="52"/>
  <c r="D3468" i="52"/>
  <c r="D3484" i="52"/>
  <c r="D3500" i="52"/>
  <c r="D3499" i="52"/>
  <c r="D3470" i="52"/>
  <c r="D3486" i="52"/>
  <c r="D3502" i="52"/>
  <c r="D3503" i="52"/>
  <c r="D3485" i="52"/>
  <c r="D3491" i="52"/>
  <c r="D3489" i="52"/>
  <c r="D3472" i="52"/>
  <c r="D3488" i="52"/>
  <c r="D3474" i="52"/>
  <c r="D3490" i="52"/>
  <c r="D3493" i="52"/>
  <c r="D3465" i="52"/>
  <c r="D3497" i="52"/>
  <c r="D3476" i="52"/>
  <c r="D3492" i="52"/>
  <c r="D3479" i="52"/>
  <c r="D3467" i="52"/>
  <c r="D3478" i="52"/>
  <c r="D3494" i="52"/>
  <c r="D5735" i="52"/>
  <c r="D5723" i="52"/>
  <c r="D5733" i="52"/>
  <c r="D5731" i="52"/>
  <c r="D5721" i="52"/>
  <c r="D5737" i="52"/>
  <c r="D5739" i="52"/>
  <c r="D5725" i="52"/>
  <c r="D5741" i="52"/>
  <c r="D5727" i="52"/>
  <c r="D5743" i="52"/>
  <c r="D5729" i="52"/>
  <c r="D5745" i="52"/>
  <c r="D5728" i="52"/>
  <c r="D5744" i="52"/>
  <c r="D5722" i="52"/>
  <c r="D5738" i="52"/>
  <c r="D5732" i="52"/>
  <c r="D5726" i="52"/>
  <c r="D5742" i="52"/>
  <c r="D5736" i="52"/>
  <c r="D5730" i="52"/>
  <c r="D5724" i="52"/>
  <c r="D5740" i="52"/>
  <c r="D5734" i="52"/>
  <c r="D2452" i="52"/>
  <c r="D2365" i="52"/>
  <c r="D2381" i="52"/>
  <c r="D2397" i="52"/>
  <c r="D2413" i="52"/>
  <c r="D2429" i="52"/>
  <c r="D2444" i="52"/>
  <c r="D2355" i="52"/>
  <c r="D2371" i="52"/>
  <c r="D2387" i="52"/>
  <c r="D2403" i="52"/>
  <c r="D2419" i="52"/>
  <c r="D2450" i="52"/>
  <c r="D2456" i="52"/>
  <c r="D2369" i="52"/>
  <c r="D2385" i="52"/>
  <c r="D2401" i="52"/>
  <c r="D2417" i="52"/>
  <c r="D2433" i="52"/>
  <c r="D2448" i="52"/>
  <c r="D2359" i="52"/>
  <c r="D2375" i="52"/>
  <c r="D2391" i="52"/>
  <c r="D2407" i="52"/>
  <c r="D2423" i="52"/>
  <c r="D2438" i="52"/>
  <c r="D2454" i="52"/>
  <c r="D2459" i="52"/>
  <c r="D2357" i="52"/>
  <c r="D2373" i="52"/>
  <c r="D2389" i="52"/>
  <c r="D2405" i="52"/>
  <c r="D2421" i="52"/>
  <c r="D2436" i="52"/>
  <c r="D2363" i="52"/>
  <c r="D2379" i="52"/>
  <c r="D2395" i="52"/>
  <c r="D2411" i="52"/>
  <c r="D2427" i="52"/>
  <c r="D2442" i="52"/>
  <c r="D2458" i="52"/>
  <c r="D2361" i="52"/>
  <c r="D2377" i="52"/>
  <c r="D2393" i="52"/>
  <c r="D2409" i="52"/>
  <c r="D2425" i="52"/>
  <c r="D2440" i="52"/>
  <c r="D2367" i="52"/>
  <c r="D2383" i="52"/>
  <c r="D2399" i="52"/>
  <c r="D2415" i="52"/>
  <c r="D2431" i="52"/>
  <c r="D2446" i="52"/>
  <c r="D2370" i="52"/>
  <c r="D2386" i="52"/>
  <c r="D2402" i="52"/>
  <c r="D2418" i="52"/>
  <c r="D2434" i="52"/>
  <c r="D2449" i="52"/>
  <c r="D2358" i="52"/>
  <c r="D2374" i="52"/>
  <c r="D2390" i="52"/>
  <c r="D2406" i="52"/>
  <c r="D2422" i="52"/>
  <c r="D2437" i="52"/>
  <c r="D2453" i="52"/>
  <c r="D2360" i="52"/>
  <c r="D2376" i="52"/>
  <c r="D2392" i="52"/>
  <c r="D2362" i="52"/>
  <c r="D2378" i="52"/>
  <c r="D2394" i="52"/>
  <c r="D2410" i="52"/>
  <c r="D2426" i="52"/>
  <c r="D2441" i="52"/>
  <c r="D2457" i="52"/>
  <c r="D2366" i="52"/>
  <c r="D2382" i="52"/>
  <c r="D2398" i="52"/>
  <c r="D2414" i="52"/>
  <c r="D2430" i="52"/>
  <c r="D2445" i="52"/>
  <c r="D2460" i="52"/>
  <c r="D2356" i="52"/>
  <c r="D2380" i="52"/>
  <c r="D2400" i="52"/>
  <c r="D2416" i="52"/>
  <c r="D2432" i="52"/>
  <c r="D2447" i="52"/>
  <c r="D2364" i="52"/>
  <c r="D2384" i="52"/>
  <c r="D2404" i="52"/>
  <c r="D2420" i="52"/>
  <c r="D2435" i="52"/>
  <c r="D2451" i="52"/>
  <c r="D2368" i="52"/>
  <c r="D2388" i="52"/>
  <c r="D2408" i="52"/>
  <c r="D2424" i="52"/>
  <c r="D2439" i="52"/>
  <c r="D2455" i="52"/>
  <c r="D2372" i="52"/>
  <c r="D2396" i="52"/>
  <c r="D2412" i="52"/>
  <c r="D2428" i="52"/>
  <c r="D2443" i="52"/>
  <c r="D3621" i="52"/>
  <c r="D3637" i="52"/>
  <c r="D3653" i="52"/>
  <c r="D3669" i="52"/>
  <c r="D3685" i="52"/>
  <c r="D3620" i="52"/>
  <c r="D3636" i="52"/>
  <c r="D3652" i="52"/>
  <c r="D3668" i="52"/>
  <c r="D3684" i="52"/>
  <c r="D3619" i="52"/>
  <c r="D3635" i="52"/>
  <c r="D3651" i="52"/>
  <c r="D3667" i="52"/>
  <c r="D3683" i="52"/>
  <c r="D3606" i="52"/>
  <c r="D3622" i="52"/>
  <c r="D3638" i="52"/>
  <c r="D3654" i="52"/>
  <c r="D3670" i="52"/>
  <c r="D3686" i="52"/>
  <c r="D3664" i="52"/>
  <c r="D3609" i="52"/>
  <c r="D3625" i="52"/>
  <c r="D3641" i="52"/>
  <c r="D3657" i="52"/>
  <c r="D3673" i="52"/>
  <c r="D3689" i="52"/>
  <c r="D3608" i="52"/>
  <c r="D3624" i="52"/>
  <c r="D3640" i="52"/>
  <c r="D3656" i="52"/>
  <c r="D3672" i="52"/>
  <c r="D3688" i="52"/>
  <c r="D3607" i="52"/>
  <c r="D3623" i="52"/>
  <c r="D3639" i="52"/>
  <c r="D3655" i="52"/>
  <c r="D3671" i="52"/>
  <c r="D3687" i="52"/>
  <c r="D3610" i="52"/>
  <c r="D3626" i="52"/>
  <c r="D3642" i="52"/>
  <c r="D3658" i="52"/>
  <c r="D3674" i="52"/>
  <c r="D3690" i="52"/>
  <c r="D3616" i="52"/>
  <c r="D3632" i="52"/>
  <c r="D3648" i="52"/>
  <c r="D3647" i="52"/>
  <c r="D3679" i="52"/>
  <c r="D3618" i="52"/>
  <c r="D3650" i="52"/>
  <c r="D3682" i="52"/>
  <c r="D3613" i="52"/>
  <c r="D3629" i="52"/>
  <c r="D3645" i="52"/>
  <c r="D3661" i="52"/>
  <c r="D3677" i="52"/>
  <c r="D3612" i="52"/>
  <c r="D3628" i="52"/>
  <c r="D3644" i="52"/>
  <c r="D3660" i="52"/>
  <c r="D3676" i="52"/>
  <c r="D3692" i="52"/>
  <c r="D3611" i="52"/>
  <c r="D3627" i="52"/>
  <c r="D3643" i="52"/>
  <c r="D3659" i="52"/>
  <c r="D3675" i="52"/>
  <c r="D3691" i="52"/>
  <c r="D3614" i="52"/>
  <c r="D3630" i="52"/>
  <c r="D3646" i="52"/>
  <c r="D3662" i="52"/>
  <c r="D3678" i="52"/>
  <c r="D3680" i="52"/>
  <c r="D3615" i="52"/>
  <c r="D3631" i="52"/>
  <c r="D3663" i="52"/>
  <c r="D3634" i="52"/>
  <c r="D3666" i="52"/>
  <c r="D3617" i="52"/>
  <c r="D3633" i="52"/>
  <c r="D3649" i="52"/>
  <c r="D3665" i="52"/>
  <c r="D3681" i="52"/>
  <c r="D6581" i="52"/>
  <c r="D6580" i="52"/>
  <c r="D6576" i="52"/>
  <c r="D6573" i="52"/>
  <c r="D6571" i="52"/>
  <c r="D6579" i="52"/>
  <c r="D6578" i="52"/>
  <c r="D6575" i="52"/>
  <c r="D6570" i="52"/>
  <c r="D6582" i="52"/>
  <c r="D6569" i="52"/>
  <c r="D6577" i="52"/>
  <c r="D6572" i="52"/>
  <c r="D6574" i="52"/>
  <c r="D4981" i="52"/>
  <c r="D4997" i="52"/>
  <c r="D5013" i="52"/>
  <c r="D5029" i="52"/>
  <c r="D4987" i="52"/>
  <c r="D5003" i="52"/>
  <c r="D5019" i="52"/>
  <c r="D5035" i="52"/>
  <c r="D4982" i="52"/>
  <c r="D4998" i="52"/>
  <c r="D5014" i="52"/>
  <c r="D5030" i="52"/>
  <c r="D4985" i="52"/>
  <c r="D5001" i="52"/>
  <c r="D5017" i="52"/>
  <c r="D5033" i="52"/>
  <c r="D4991" i="52"/>
  <c r="D5007" i="52"/>
  <c r="D5023" i="52"/>
  <c r="D5039" i="52"/>
  <c r="D4986" i="52"/>
  <c r="D5002" i="52"/>
  <c r="D5018" i="52"/>
  <c r="D5034" i="52"/>
  <c r="D4989" i="52"/>
  <c r="D5005" i="52"/>
  <c r="D5021" i="52"/>
  <c r="D5037" i="52"/>
  <c r="D4979" i="52"/>
  <c r="D4995" i="52"/>
  <c r="D5011" i="52"/>
  <c r="D5027" i="52"/>
  <c r="D4990" i="52"/>
  <c r="D5006" i="52"/>
  <c r="D5022" i="52"/>
  <c r="D5038" i="52"/>
  <c r="D4993" i="52"/>
  <c r="D5009" i="52"/>
  <c r="D5025" i="52"/>
  <c r="D4983" i="52"/>
  <c r="D4999" i="52"/>
  <c r="D5015" i="52"/>
  <c r="D5031" i="52"/>
  <c r="D4994" i="52"/>
  <c r="D5010" i="52"/>
  <c r="D5026" i="52"/>
  <c r="D4980" i="52"/>
  <c r="D4996" i="52"/>
  <c r="D5012" i="52"/>
  <c r="D5028" i="52"/>
  <c r="D4984" i="52"/>
  <c r="D5000" i="52"/>
  <c r="D5016" i="52"/>
  <c r="D5032" i="52"/>
  <c r="D4988" i="52"/>
  <c r="D5004" i="52"/>
  <c r="D5020" i="52"/>
  <c r="D5036" i="52"/>
  <c r="D4992" i="52"/>
  <c r="D5008" i="52"/>
  <c r="D5024" i="52"/>
  <c r="D5040" i="52"/>
  <c r="D4795" i="52"/>
  <c r="D4839" i="52"/>
  <c r="D4827" i="52"/>
  <c r="D4799" i="52"/>
  <c r="D4847" i="52"/>
  <c r="D4801" i="52"/>
  <c r="D4817" i="52"/>
  <c r="D4833" i="52"/>
  <c r="D4849" i="52"/>
  <c r="D4807" i="52"/>
  <c r="D4851" i="52"/>
  <c r="D4791" i="52"/>
  <c r="D4843" i="52"/>
  <c r="D4811" i="52"/>
  <c r="D4789" i="52"/>
  <c r="D4805" i="52"/>
  <c r="D4821" i="52"/>
  <c r="D4837" i="52"/>
  <c r="D4853" i="52"/>
  <c r="D4800" i="52"/>
  <c r="D4816" i="52"/>
  <c r="D4832" i="52"/>
  <c r="D4848" i="52"/>
  <c r="D4819" i="52"/>
  <c r="D4803" i="52"/>
  <c r="D4855" i="52"/>
  <c r="D4823" i="52"/>
  <c r="D4793" i="52"/>
  <c r="D4809" i="52"/>
  <c r="D4825" i="52"/>
  <c r="D4841" i="52"/>
  <c r="D4857" i="52"/>
  <c r="D4831" i="52"/>
  <c r="D4815" i="52"/>
  <c r="D4835" i="52"/>
  <c r="D4797" i="52"/>
  <c r="D4813" i="52"/>
  <c r="D4829" i="52"/>
  <c r="D4845" i="52"/>
  <c r="D4796" i="52"/>
  <c r="D4820" i="52"/>
  <c r="D4840" i="52"/>
  <c r="D4790" i="52"/>
  <c r="D4806" i="52"/>
  <c r="D4822" i="52"/>
  <c r="D4838" i="52"/>
  <c r="D4854" i="52"/>
  <c r="D4804" i="52"/>
  <c r="D4824" i="52"/>
  <c r="D4844" i="52"/>
  <c r="D4794" i="52"/>
  <c r="D4810" i="52"/>
  <c r="D4826" i="52"/>
  <c r="D4842" i="52"/>
  <c r="D4808" i="52"/>
  <c r="D4828" i="52"/>
  <c r="D4852" i="52"/>
  <c r="D4798" i="52"/>
  <c r="D4814" i="52"/>
  <c r="D4830" i="52"/>
  <c r="D4846" i="52"/>
  <c r="D4792" i="52"/>
  <c r="D4812" i="52"/>
  <c r="D4836" i="52"/>
  <c r="D4856" i="52"/>
  <c r="D4802" i="52"/>
  <c r="D4818" i="52"/>
  <c r="D4834" i="52"/>
  <c r="D4850" i="52"/>
  <c r="D4488" i="52"/>
  <c r="D4508" i="52"/>
  <c r="D4480" i="52"/>
  <c r="D4544" i="52"/>
  <c r="D4468" i="52"/>
  <c r="D4532" i="52"/>
  <c r="D4450" i="52"/>
  <c r="D4466" i="52"/>
  <c r="D4482" i="52"/>
  <c r="D4498" i="52"/>
  <c r="D4514" i="52"/>
  <c r="D4530" i="52"/>
  <c r="D4546" i="52"/>
  <c r="D4461" i="52"/>
  <c r="D4477" i="52"/>
  <c r="D4493" i="52"/>
  <c r="D4509" i="52"/>
  <c r="D4525" i="52"/>
  <c r="D4541" i="52"/>
  <c r="D4448" i="52"/>
  <c r="D4504" i="52"/>
  <c r="D4460" i="52"/>
  <c r="D4520" i="52"/>
  <c r="D4496" i="52"/>
  <c r="D4484" i="52"/>
  <c r="D4548" i="52"/>
  <c r="D4454" i="52"/>
  <c r="D4470" i="52"/>
  <c r="D4486" i="52"/>
  <c r="D4502" i="52"/>
  <c r="D4518" i="52"/>
  <c r="D4534" i="52"/>
  <c r="D4550" i="52"/>
  <c r="D4449" i="52"/>
  <c r="D4465" i="52"/>
  <c r="D4481" i="52"/>
  <c r="D4497" i="52"/>
  <c r="D4513" i="52"/>
  <c r="D4529" i="52"/>
  <c r="D4545" i="52"/>
  <c r="D4464" i="52"/>
  <c r="D4524" i="52"/>
  <c r="D4472" i="52"/>
  <c r="D4536" i="52"/>
  <c r="D4512" i="52"/>
  <c r="D4500" i="52"/>
  <c r="D4458" i="52"/>
  <c r="D4474" i="52"/>
  <c r="D4490" i="52"/>
  <c r="D4506" i="52"/>
  <c r="D4522" i="52"/>
  <c r="D4538" i="52"/>
  <c r="D4453" i="52"/>
  <c r="D4469" i="52"/>
  <c r="D4485" i="52"/>
  <c r="D4501" i="52"/>
  <c r="D4517" i="52"/>
  <c r="D4533" i="52"/>
  <c r="D4549" i="52"/>
  <c r="D4476" i="52"/>
  <c r="D4540" i="52"/>
  <c r="D4492" i="52"/>
  <c r="D4456" i="52"/>
  <c r="D4528" i="52"/>
  <c r="D4452" i="52"/>
  <c r="D4516" i="52"/>
  <c r="D4446" i="52"/>
  <c r="D4462" i="52"/>
  <c r="D4478" i="52"/>
  <c r="D4494" i="52"/>
  <c r="D4510" i="52"/>
  <c r="D4526" i="52"/>
  <c r="D4542" i="52"/>
  <c r="D4473" i="52"/>
  <c r="D4537" i="52"/>
  <c r="D4455" i="52"/>
  <c r="D4471" i="52"/>
  <c r="D4487" i="52"/>
  <c r="D4503" i="52"/>
  <c r="D4519" i="52"/>
  <c r="D4535" i="52"/>
  <c r="D4489" i="52"/>
  <c r="D4459" i="52"/>
  <c r="D4475" i="52"/>
  <c r="D4491" i="52"/>
  <c r="D4507" i="52"/>
  <c r="D4523" i="52"/>
  <c r="D4539" i="52"/>
  <c r="D4505" i="52"/>
  <c r="D4447" i="52"/>
  <c r="D4463" i="52"/>
  <c r="D4479" i="52"/>
  <c r="D4495" i="52"/>
  <c r="D4511" i="52"/>
  <c r="D4527" i="52"/>
  <c r="D4543" i="52"/>
  <c r="D4457" i="52"/>
  <c r="D4521" i="52"/>
  <c r="D4451" i="52"/>
  <c r="D4467" i="52"/>
  <c r="D4483" i="52"/>
  <c r="D4499" i="52"/>
  <c r="D4515" i="52"/>
  <c r="D4531" i="52"/>
  <c r="D4547" i="52"/>
  <c r="D5636" i="52"/>
  <c r="D5640" i="52"/>
  <c r="D5634" i="52"/>
  <c r="D5644" i="52"/>
  <c r="D5632" i="52"/>
  <c r="D5638" i="52"/>
  <c r="D5642" i="52"/>
  <c r="D5641" i="52"/>
  <c r="D5645" i="52"/>
  <c r="D5635" i="52"/>
  <c r="D5633" i="52"/>
  <c r="D5639" i="52"/>
  <c r="D5637" i="52"/>
  <c r="D5643" i="52"/>
  <c r="D6164" i="52"/>
  <c r="D6170" i="52"/>
  <c r="D6186" i="52"/>
  <c r="D6172" i="52"/>
  <c r="D6173" i="52"/>
  <c r="D6180" i="52"/>
  <c r="D6174" i="52"/>
  <c r="D6161" i="52"/>
  <c r="D6177" i="52"/>
  <c r="D6162" i="52"/>
  <c r="D6178" i="52"/>
  <c r="D6168" i="52"/>
  <c r="D6160" i="52"/>
  <c r="D6165" i="52"/>
  <c r="D6181" i="52"/>
  <c r="D6166" i="52"/>
  <c r="D6182" i="52"/>
  <c r="D6184" i="52"/>
  <c r="D6176" i="52"/>
  <c r="D6169" i="52"/>
  <c r="D6185" i="52"/>
  <c r="D6167" i="52"/>
  <c r="D6183" i="52"/>
  <c r="D6171" i="52"/>
  <c r="D6175" i="52"/>
  <c r="D6163" i="52"/>
  <c r="D6179" i="52"/>
  <c r="D3371" i="52"/>
  <c r="D3374" i="52"/>
  <c r="D3373" i="52"/>
  <c r="D3372" i="52"/>
  <c r="D3375" i="52"/>
  <c r="D3378" i="52"/>
  <c r="D3377" i="52"/>
  <c r="D3376" i="52"/>
  <c r="D3379" i="52"/>
  <c r="D7037" i="52"/>
  <c r="D7039" i="52"/>
  <c r="D7041" i="52"/>
  <c r="D7038" i="52"/>
  <c r="D7040" i="52"/>
  <c r="D7042" i="52"/>
  <c r="D7036" i="52"/>
  <c r="D4156" i="52"/>
  <c r="D4134" i="52"/>
  <c r="D4162" i="52"/>
  <c r="D4138" i="52"/>
  <c r="D4145" i="52"/>
  <c r="D4161" i="52"/>
  <c r="D4131" i="52"/>
  <c r="D4147" i="52"/>
  <c r="D4160" i="52"/>
  <c r="D4142" i="52"/>
  <c r="D4140" i="52"/>
  <c r="D4146" i="52"/>
  <c r="D4133" i="52"/>
  <c r="D4149" i="52"/>
  <c r="D4136" i="52"/>
  <c r="D4135" i="52"/>
  <c r="D4151" i="52"/>
  <c r="D4132" i="52"/>
  <c r="D4150" i="52"/>
  <c r="D4152" i="52"/>
  <c r="D4154" i="52"/>
  <c r="D4137" i="52"/>
  <c r="D4153" i="52"/>
  <c r="D4148" i="52"/>
  <c r="D4139" i="52"/>
  <c r="D4155" i="52"/>
  <c r="D4144" i="52"/>
  <c r="D4158" i="52"/>
  <c r="D4130" i="52"/>
  <c r="D4141" i="52"/>
  <c r="D4157" i="52"/>
  <c r="D4143" i="52"/>
  <c r="D4159" i="52"/>
  <c r="D2923" i="52"/>
  <c r="D2939" i="52"/>
  <c r="D2955" i="52"/>
  <c r="D2971" i="52"/>
  <c r="D2987" i="52"/>
  <c r="D3003" i="52"/>
  <c r="D3019" i="52"/>
  <c r="D3035" i="52"/>
  <c r="D3051" i="52"/>
  <c r="D2953" i="52"/>
  <c r="D3009" i="52"/>
  <c r="D3045" i="52"/>
  <c r="D2922" i="52"/>
  <c r="D2938" i="52"/>
  <c r="D2954" i="52"/>
  <c r="D2970" i="52"/>
  <c r="D2986" i="52"/>
  <c r="D3002" i="52"/>
  <c r="D3018" i="52"/>
  <c r="D3034" i="52"/>
  <c r="D3050" i="52"/>
  <c r="D2957" i="52"/>
  <c r="D3005" i="52"/>
  <c r="D3049" i="52"/>
  <c r="D2921" i="52"/>
  <c r="D2969" i="52"/>
  <c r="D3013" i="52"/>
  <c r="D2927" i="52"/>
  <c r="D2943" i="52"/>
  <c r="D2959" i="52"/>
  <c r="D2975" i="52"/>
  <c r="D2991" i="52"/>
  <c r="D3007" i="52"/>
  <c r="D3023" i="52"/>
  <c r="D3039" i="52"/>
  <c r="D3055" i="52"/>
  <c r="D2917" i="52"/>
  <c r="D2965" i="52"/>
  <c r="D3017" i="52"/>
  <c r="D3053" i="52"/>
  <c r="D2926" i="52"/>
  <c r="D2942" i="52"/>
  <c r="D2958" i="52"/>
  <c r="D2974" i="52"/>
  <c r="D2989" i="52"/>
  <c r="D3006" i="52"/>
  <c r="D3022" i="52"/>
  <c r="D3038" i="52"/>
  <c r="D3054" i="52"/>
  <c r="D2925" i="52"/>
  <c r="D2973" i="52"/>
  <c r="D3021" i="52"/>
  <c r="D2933" i="52"/>
  <c r="D2977" i="52"/>
  <c r="D3025" i="52"/>
  <c r="D2915" i="52"/>
  <c r="D2931" i="52"/>
  <c r="D2947" i="52"/>
  <c r="D2963" i="52"/>
  <c r="D2979" i="52"/>
  <c r="D2995" i="52"/>
  <c r="D3011" i="52"/>
  <c r="D3027" i="52"/>
  <c r="D3043" i="52"/>
  <c r="D2929" i="52"/>
  <c r="D2981" i="52"/>
  <c r="D3033" i="52"/>
  <c r="D3057" i="52"/>
  <c r="D2930" i="52"/>
  <c r="D2946" i="52"/>
  <c r="D2962" i="52"/>
  <c r="D2978" i="52"/>
  <c r="D2994" i="52"/>
  <c r="D3010" i="52"/>
  <c r="D3026" i="52"/>
  <c r="D3042" i="52"/>
  <c r="D2937" i="52"/>
  <c r="D2985" i="52"/>
  <c r="D3029" i="52"/>
  <c r="D2941" i="52"/>
  <c r="D2990" i="52"/>
  <c r="D2919" i="52"/>
  <c r="D2935" i="52"/>
  <c r="D2951" i="52"/>
  <c r="D2967" i="52"/>
  <c r="D2983" i="52"/>
  <c r="D2999" i="52"/>
  <c r="D3015" i="52"/>
  <c r="D3031" i="52"/>
  <c r="D3047" i="52"/>
  <c r="D2945" i="52"/>
  <c r="D2993" i="52"/>
  <c r="D3037" i="52"/>
  <c r="D2918" i="52"/>
  <c r="D2934" i="52"/>
  <c r="D2950" i="52"/>
  <c r="D2966" i="52"/>
  <c r="D2982" i="52"/>
  <c r="D2998" i="52"/>
  <c r="D3014" i="52"/>
  <c r="D3030" i="52"/>
  <c r="D3046" i="52"/>
  <c r="D2949" i="52"/>
  <c r="D2997" i="52"/>
  <c r="D3041" i="52"/>
  <c r="D2961" i="52"/>
  <c r="D3001" i="52"/>
  <c r="D2920" i="52"/>
  <c r="D2936" i="52"/>
  <c r="D2952" i="52"/>
  <c r="D2968" i="52"/>
  <c r="D2984" i="52"/>
  <c r="D3000" i="52"/>
  <c r="D3016" i="52"/>
  <c r="D3032" i="52"/>
  <c r="D3048" i="52"/>
  <c r="D2924" i="52"/>
  <c r="D2940" i="52"/>
  <c r="D2956" i="52"/>
  <c r="D2972" i="52"/>
  <c r="D2988" i="52"/>
  <c r="D3004" i="52"/>
  <c r="D3020" i="52"/>
  <c r="D3036" i="52"/>
  <c r="D3052" i="52"/>
  <c r="D2928" i="52"/>
  <c r="D2944" i="52"/>
  <c r="D2960" i="52"/>
  <c r="D2976" i="52"/>
  <c r="D2992" i="52"/>
  <c r="D3008" i="52"/>
  <c r="D3024" i="52"/>
  <c r="D3040" i="52"/>
  <c r="D3056" i="52"/>
  <c r="D2916" i="52"/>
  <c r="D2932" i="52"/>
  <c r="D2948" i="52"/>
  <c r="D2964" i="52"/>
  <c r="D2980" i="52"/>
  <c r="D2996" i="52"/>
  <c r="D3012" i="52"/>
  <c r="D3028" i="52"/>
  <c r="D3044" i="52"/>
  <c r="D6020" i="52"/>
  <c r="D6036" i="52"/>
  <c r="D6052" i="52"/>
  <c r="D6019" i="52"/>
  <c r="D6035" i="52"/>
  <c r="D6051" i="52"/>
  <c r="D6018" i="52"/>
  <c r="D6034" i="52"/>
  <c r="D6050" i="52"/>
  <c r="D6021" i="52"/>
  <c r="D6037" i="52"/>
  <c r="D6053" i="52"/>
  <c r="D6030" i="52"/>
  <c r="D6049" i="52"/>
  <c r="D6008" i="52"/>
  <c r="D6024" i="52"/>
  <c r="D6040" i="52"/>
  <c r="D6056" i="52"/>
  <c r="D6023" i="52"/>
  <c r="D6039" i="52"/>
  <c r="D6055" i="52"/>
  <c r="D6022" i="52"/>
  <c r="D6038" i="52"/>
  <c r="D6054" i="52"/>
  <c r="D6009" i="52"/>
  <c r="D6025" i="52"/>
  <c r="D6041" i="52"/>
  <c r="D6057" i="52"/>
  <c r="D6031" i="52"/>
  <c r="D6014" i="52"/>
  <c r="D6017" i="52"/>
  <c r="D6012" i="52"/>
  <c r="D6028" i="52"/>
  <c r="D6044" i="52"/>
  <c r="D6011" i="52"/>
  <c r="D6027" i="52"/>
  <c r="D6043" i="52"/>
  <c r="D6059" i="52"/>
  <c r="D6010" i="52"/>
  <c r="D6026" i="52"/>
  <c r="D6042" i="52"/>
  <c r="D6058" i="52"/>
  <c r="D6013" i="52"/>
  <c r="D6029" i="52"/>
  <c r="D6045" i="52"/>
  <c r="D6015" i="52"/>
  <c r="D6047" i="52"/>
  <c r="D6046" i="52"/>
  <c r="D6033" i="52"/>
  <c r="D6016" i="52"/>
  <c r="D6032" i="52"/>
  <c r="D6048" i="52"/>
  <c r="D5588" i="52"/>
  <c r="D5592" i="52"/>
  <c r="D5590" i="52"/>
  <c r="D5589" i="52"/>
  <c r="D5591" i="52"/>
  <c r="D5593" i="52"/>
  <c r="D5595" i="52"/>
  <c r="D5594" i="52"/>
  <c r="D4929" i="52"/>
  <c r="D4961" i="52"/>
  <c r="D4925" i="52"/>
  <c r="D4957" i="52"/>
  <c r="D4931" i="52"/>
  <c r="D4947" i="52"/>
  <c r="D4963" i="52"/>
  <c r="D4937" i="52"/>
  <c r="D4969" i="52"/>
  <c r="D4933" i="52"/>
  <c r="D4965" i="52"/>
  <c r="D4935" i="52"/>
  <c r="D4951" i="52"/>
  <c r="D4967" i="52"/>
  <c r="D4930" i="52"/>
  <c r="D4946" i="52"/>
  <c r="D4945" i="52"/>
  <c r="D4977" i="52"/>
  <c r="D4941" i="52"/>
  <c r="D4973" i="52"/>
  <c r="D4923" i="52"/>
  <c r="D4939" i="52"/>
  <c r="D4955" i="52"/>
  <c r="D4971" i="52"/>
  <c r="D4921" i="52"/>
  <c r="D4953" i="52"/>
  <c r="D4949" i="52"/>
  <c r="D4927" i="52"/>
  <c r="D4943" i="52"/>
  <c r="D4959" i="52"/>
  <c r="D4975" i="52"/>
  <c r="D4938" i="52"/>
  <c r="D4958" i="52"/>
  <c r="D4974" i="52"/>
  <c r="D4920" i="52"/>
  <c r="D4936" i="52"/>
  <c r="D4952" i="52"/>
  <c r="D4968" i="52"/>
  <c r="D4922" i="52"/>
  <c r="D4942" i="52"/>
  <c r="D4962" i="52"/>
  <c r="D4978" i="52"/>
  <c r="D4924" i="52"/>
  <c r="D4940" i="52"/>
  <c r="D4956" i="52"/>
  <c r="D4972" i="52"/>
  <c r="D4926" i="52"/>
  <c r="D4950" i="52"/>
  <c r="D4966" i="52"/>
  <c r="D4928" i="52"/>
  <c r="D4944" i="52"/>
  <c r="D4960" i="52"/>
  <c r="D4976" i="52"/>
  <c r="D4934" i="52"/>
  <c r="D4954" i="52"/>
  <c r="D4970" i="52"/>
  <c r="D4932" i="52"/>
  <c r="D4948" i="52"/>
  <c r="D4964" i="52"/>
  <c r="D6958" i="52"/>
  <c r="D6964" i="52"/>
  <c r="D6967" i="52"/>
  <c r="D6962" i="52"/>
  <c r="D6969" i="52"/>
  <c r="D6966" i="52"/>
  <c r="D6960" i="52"/>
  <c r="D6957" i="52"/>
  <c r="D6968" i="52"/>
  <c r="D6959" i="52"/>
  <c r="D6961" i="52"/>
  <c r="D6956" i="52"/>
  <c r="D6963" i="52"/>
  <c r="D6965" i="52"/>
  <c r="D2840" i="52"/>
  <c r="D2856" i="52"/>
  <c r="D2872" i="52"/>
  <c r="D2888" i="52"/>
  <c r="D2904" i="52"/>
  <c r="D2828" i="52"/>
  <c r="D2844" i="52"/>
  <c r="D2860" i="52"/>
  <c r="D2876" i="52"/>
  <c r="D2892" i="52"/>
  <c r="D2908" i="52"/>
  <c r="D2832" i="52"/>
  <c r="D2848" i="52"/>
  <c r="D2864" i="52"/>
  <c r="D2880" i="52"/>
  <c r="D2896" i="52"/>
  <c r="D2912" i="52"/>
  <c r="D2836" i="52"/>
  <c r="D2852" i="52"/>
  <c r="D2868" i="52"/>
  <c r="D2884" i="52"/>
  <c r="D2900" i="52"/>
  <c r="D2838" i="52"/>
  <c r="D2854" i="52"/>
  <c r="D2870" i="52"/>
  <c r="D2886" i="52"/>
  <c r="D2902" i="52"/>
  <c r="D2837" i="52"/>
  <c r="D2853" i="52"/>
  <c r="D2869" i="52"/>
  <c r="D2885" i="52"/>
  <c r="D2901" i="52"/>
  <c r="D2839" i="52"/>
  <c r="D2855" i="52"/>
  <c r="D2871" i="52"/>
  <c r="D2887" i="52"/>
  <c r="D2903" i="52"/>
  <c r="D2835" i="52"/>
  <c r="D2851" i="52"/>
  <c r="D2867" i="52"/>
  <c r="D2883" i="52"/>
  <c r="D2899" i="52"/>
  <c r="D2826" i="52"/>
  <c r="D2842" i="52"/>
  <c r="D2858" i="52"/>
  <c r="D2874" i="52"/>
  <c r="D2890" i="52"/>
  <c r="D2906" i="52"/>
  <c r="D2841" i="52"/>
  <c r="D2857" i="52"/>
  <c r="D2873" i="52"/>
  <c r="D2889" i="52"/>
  <c r="D2905" i="52"/>
  <c r="D2827" i="52"/>
  <c r="D2843" i="52"/>
  <c r="D2859" i="52"/>
  <c r="D2875" i="52"/>
  <c r="D2891" i="52"/>
  <c r="D2907" i="52"/>
  <c r="D2830" i="52"/>
  <c r="D2846" i="52"/>
  <c r="D2862" i="52"/>
  <c r="D2878" i="52"/>
  <c r="D2894" i="52"/>
  <c r="D2910" i="52"/>
  <c r="D2829" i="52"/>
  <c r="D2845" i="52"/>
  <c r="D2861" i="52"/>
  <c r="D2877" i="52"/>
  <c r="D2893" i="52"/>
  <c r="D2909" i="52"/>
  <c r="D2831" i="52"/>
  <c r="D2847" i="52"/>
  <c r="D2863" i="52"/>
  <c r="D2879" i="52"/>
  <c r="D2895" i="52"/>
  <c r="D2911" i="52"/>
  <c r="D2833" i="52"/>
  <c r="D2849" i="52"/>
  <c r="D2865" i="52"/>
  <c r="D2881" i="52"/>
  <c r="D2897" i="52"/>
  <c r="D2913" i="52"/>
  <c r="D2834" i="52"/>
  <c r="D2850" i="52"/>
  <c r="D2866" i="52"/>
  <c r="D2882" i="52"/>
  <c r="D2898" i="52"/>
  <c r="D2914" i="52"/>
  <c r="P159" i="11"/>
  <c r="D569" i="52"/>
  <c r="D567" i="52"/>
  <c r="D568" i="52"/>
  <c r="D571" i="52"/>
  <c r="D572" i="52"/>
  <c r="D570" i="52"/>
  <c r="D422" i="52"/>
  <c r="D426" i="52"/>
  <c r="D430" i="52"/>
  <c r="D434" i="52"/>
  <c r="D424" i="52"/>
  <c r="D423" i="52"/>
  <c r="D425" i="52"/>
  <c r="D433" i="52"/>
  <c r="D428" i="52"/>
  <c r="D427" i="52"/>
  <c r="D429" i="52"/>
  <c r="D431" i="52"/>
  <c r="D432" i="52"/>
  <c r="P228" i="11"/>
  <c r="D447" i="52"/>
  <c r="D449" i="52"/>
  <c r="D445" i="52"/>
  <c r="D443" i="52"/>
  <c r="D446" i="52"/>
  <c r="D450" i="52"/>
  <c r="D444" i="52"/>
  <c r="D448" i="52"/>
  <c r="P14" i="11"/>
  <c r="D7051" i="52"/>
  <c r="D7049" i="52"/>
  <c r="D7047" i="52"/>
  <c r="D7043" i="52"/>
  <c r="D7045" i="52"/>
  <c r="D7044" i="52"/>
  <c r="D7050" i="52"/>
  <c r="D7048" i="52"/>
  <c r="D7052" i="52"/>
  <c r="D7046" i="52"/>
  <c r="D5695" i="52"/>
  <c r="D5696" i="52"/>
  <c r="D5693" i="52"/>
  <c r="D5692" i="52"/>
  <c r="D5694" i="52"/>
  <c r="D5583" i="52"/>
  <c r="D5585" i="52"/>
  <c r="D5587" i="52"/>
  <c r="D5582" i="52"/>
  <c r="D5581" i="52"/>
  <c r="D5580" i="52"/>
  <c r="D5584" i="52"/>
  <c r="D5586" i="52"/>
  <c r="D6863" i="52"/>
  <c r="D6859" i="52"/>
  <c r="D6860" i="52"/>
  <c r="D6857" i="52"/>
  <c r="D6861" i="52"/>
  <c r="D6858" i="52"/>
  <c r="D6862" i="52"/>
  <c r="D724" i="52"/>
  <c r="D723" i="52"/>
  <c r="D712" i="52"/>
  <c r="D728" i="52"/>
  <c r="D718" i="52"/>
  <c r="D711" i="52"/>
  <c r="D727" i="52"/>
  <c r="D722" i="52"/>
  <c r="D710" i="52"/>
  <c r="D716" i="52"/>
  <c r="D715" i="52"/>
  <c r="D726" i="52"/>
  <c r="D720" i="52"/>
  <c r="D719" i="52"/>
  <c r="D714" i="52"/>
  <c r="D721" i="52"/>
  <c r="D725" i="52"/>
  <c r="D713" i="52"/>
  <c r="D717" i="52"/>
  <c r="D7099" i="52"/>
  <c r="D7103" i="52"/>
  <c r="D7102" i="52"/>
  <c r="D7101" i="52"/>
  <c r="D7104" i="52"/>
  <c r="D7100" i="52"/>
  <c r="P135" i="11"/>
  <c r="D2319" i="52"/>
  <c r="D2325" i="52"/>
  <c r="D2320" i="52"/>
  <c r="D2323" i="52"/>
  <c r="D2329" i="52"/>
  <c r="D2324" i="52"/>
  <c r="D2327" i="52"/>
  <c r="D2317" i="52"/>
  <c r="D2328" i="52"/>
  <c r="D2315" i="52"/>
  <c r="D2321" i="52"/>
  <c r="D2316" i="52"/>
  <c r="D2318" i="52"/>
  <c r="D2322" i="52"/>
  <c r="D2330" i="52"/>
  <c r="D2326" i="52"/>
  <c r="D7022" i="52"/>
  <c r="D7028" i="52"/>
  <c r="D7023" i="52"/>
  <c r="D7026" i="52"/>
  <c r="D7032" i="52"/>
  <c r="D7027" i="52"/>
  <c r="D7030" i="52"/>
  <c r="D7031" i="52"/>
  <c r="D7034" i="52"/>
  <c r="D7024" i="52"/>
  <c r="D7035" i="52"/>
  <c r="D7025" i="52"/>
  <c r="D7029" i="52"/>
  <c r="D7033" i="52"/>
  <c r="D2273" i="52"/>
  <c r="D2289" i="52"/>
  <c r="D2305" i="52"/>
  <c r="D2279" i="52"/>
  <c r="D2295" i="52"/>
  <c r="D2311" i="52"/>
  <c r="D2274" i="52"/>
  <c r="D2290" i="52"/>
  <c r="D2306" i="52"/>
  <c r="D2277" i="52"/>
  <c r="D2293" i="52"/>
  <c r="D2309" i="52"/>
  <c r="D2267" i="52"/>
  <c r="D2283" i="52"/>
  <c r="D2299" i="52"/>
  <c r="D2278" i="52"/>
  <c r="D2294" i="52"/>
  <c r="D2310" i="52"/>
  <c r="D2265" i="52"/>
  <c r="D2281" i="52"/>
  <c r="D2297" i="52"/>
  <c r="D2313" i="52"/>
  <c r="D2271" i="52"/>
  <c r="D2287" i="52"/>
  <c r="D2303" i="52"/>
  <c r="D2266" i="52"/>
  <c r="D2282" i="52"/>
  <c r="D2298" i="52"/>
  <c r="D2314" i="52"/>
  <c r="D2269" i="52"/>
  <c r="D2285" i="52"/>
  <c r="D2301" i="52"/>
  <c r="D2275" i="52"/>
  <c r="D2291" i="52"/>
  <c r="D2307" i="52"/>
  <c r="D2270" i="52"/>
  <c r="D2286" i="52"/>
  <c r="D2302" i="52"/>
  <c r="D2272" i="52"/>
  <c r="D2288" i="52"/>
  <c r="D2304" i="52"/>
  <c r="D2276" i="52"/>
  <c r="D2292" i="52"/>
  <c r="D2308" i="52"/>
  <c r="D2280" i="52"/>
  <c r="D2296" i="52"/>
  <c r="D2312" i="52"/>
  <c r="D2268" i="52"/>
  <c r="D2284" i="52"/>
  <c r="D2300" i="52"/>
  <c r="D5863" i="52"/>
  <c r="D5835" i="52"/>
  <c r="D5845" i="52"/>
  <c r="D5855" i="52"/>
  <c r="D5868" i="52"/>
  <c r="D5884" i="52"/>
  <c r="D5847" i="52"/>
  <c r="D5832" i="52"/>
  <c r="D5843" i="52"/>
  <c r="D5854" i="52"/>
  <c r="D5878" i="52"/>
  <c r="D5836" i="52"/>
  <c r="D5872" i="52"/>
  <c r="D5875" i="52"/>
  <c r="D5880" i="52"/>
  <c r="D5838" i="52"/>
  <c r="D5849" i="52"/>
  <c r="D5859" i="52"/>
  <c r="D5830" i="52"/>
  <c r="D5864" i="52"/>
  <c r="D5881" i="52"/>
  <c r="D5826" i="52"/>
  <c r="D5828" i="52"/>
  <c r="D5841" i="52"/>
  <c r="D5852" i="52"/>
  <c r="D5861" i="52"/>
  <c r="D5870" i="52"/>
  <c r="D5834" i="52"/>
  <c r="D5831" i="52"/>
  <c r="D5865" i="52"/>
  <c r="D5882" i="52"/>
  <c r="D5871" i="52"/>
  <c r="D5846" i="52"/>
  <c r="D5856" i="52"/>
  <c r="D5869" i="52"/>
  <c r="D5885" i="52"/>
  <c r="D5879" i="52"/>
  <c r="D5837" i="52"/>
  <c r="D5858" i="52"/>
  <c r="D5866" i="52"/>
  <c r="D5883" i="52"/>
  <c r="D5840" i="52"/>
  <c r="D5851" i="52"/>
  <c r="D5860" i="52"/>
  <c r="D5876" i="52"/>
  <c r="D5827" i="52"/>
  <c r="D5829" i="52"/>
  <c r="D5842" i="52"/>
  <c r="D5853" i="52"/>
  <c r="D5862" i="52"/>
  <c r="D5877" i="52"/>
  <c r="D5848" i="52"/>
  <c r="D5833" i="52"/>
  <c r="D5844" i="52"/>
  <c r="D5867" i="52"/>
  <c r="D5873" i="52"/>
  <c r="D5857" i="52"/>
  <c r="D5839" i="52"/>
  <c r="D5850" i="52"/>
  <c r="D5874" i="52"/>
  <c r="D5444" i="52"/>
  <c r="D5438" i="52"/>
  <c r="D5442" i="52"/>
  <c r="D5447" i="52"/>
  <c r="D5435" i="52"/>
  <c r="D5436" i="52"/>
  <c r="D5439" i="52"/>
  <c r="D5440" i="52"/>
  <c r="D5446" i="52"/>
  <c r="D5443" i="52"/>
  <c r="D5441" i="52"/>
  <c r="D5445" i="52"/>
  <c r="D5437" i="52"/>
  <c r="D241" i="52"/>
  <c r="D246" i="52"/>
  <c r="D245" i="52"/>
  <c r="D240" i="52"/>
  <c r="D243" i="52"/>
  <c r="D242" i="52"/>
  <c r="D244" i="52"/>
  <c r="D7115" i="52"/>
  <c r="D7119" i="52"/>
  <c r="D7111" i="52"/>
  <c r="D7113" i="52"/>
  <c r="D7112" i="52"/>
  <c r="D7114" i="52"/>
  <c r="D7117" i="52"/>
  <c r="D7116" i="52"/>
  <c r="D7118" i="52"/>
  <c r="D2239" i="52"/>
  <c r="D2255" i="52"/>
  <c r="D2245" i="52"/>
  <c r="D2261" i="52"/>
  <c r="D2240" i="52"/>
  <c r="D2256" i="52"/>
  <c r="D2243" i="52"/>
  <c r="D2259" i="52"/>
  <c r="D2233" i="52"/>
  <c r="D2249" i="52"/>
  <c r="D2244" i="52"/>
  <c r="D2260" i="52"/>
  <c r="D2247" i="52"/>
  <c r="D2263" i="52"/>
  <c r="D2237" i="52"/>
  <c r="D2253" i="52"/>
  <c r="D2248" i="52"/>
  <c r="D2264" i="52"/>
  <c r="D2235" i="52"/>
  <c r="D2251" i="52"/>
  <c r="D2241" i="52"/>
  <c r="D2257" i="52"/>
  <c r="D2236" i="52"/>
  <c r="D2252" i="52"/>
  <c r="D2246" i="52"/>
  <c r="D2262" i="52"/>
  <c r="D2258" i="52"/>
  <c r="D2234" i="52"/>
  <c r="D2250" i="52"/>
  <c r="D2238" i="52"/>
  <c r="D2254" i="52"/>
  <c r="D2242" i="52"/>
  <c r="D3222" i="52"/>
  <c r="D3238" i="52"/>
  <c r="D3229" i="52"/>
  <c r="D3245" i="52"/>
  <c r="D3226" i="52"/>
  <c r="D3242" i="52"/>
  <c r="D3233" i="52"/>
  <c r="D3249" i="52"/>
  <c r="D3230" i="52"/>
  <c r="D3246" i="52"/>
  <c r="D3221" i="52"/>
  <c r="D3237" i="52"/>
  <c r="D3218" i="52"/>
  <c r="D3234" i="52"/>
  <c r="D3250" i="52"/>
  <c r="D3225" i="52"/>
  <c r="D3241" i="52"/>
  <c r="D3227" i="52"/>
  <c r="D3243" i="52"/>
  <c r="D3228" i="52"/>
  <c r="D3244" i="52"/>
  <c r="D3231" i="52"/>
  <c r="D3247" i="52"/>
  <c r="D3232" i="52"/>
  <c r="D3248" i="52"/>
  <c r="D3240" i="52"/>
  <c r="D3219" i="52"/>
  <c r="D3235" i="52"/>
  <c r="D3251" i="52"/>
  <c r="D3220" i="52"/>
  <c r="D3236" i="52"/>
  <c r="D3252" i="52"/>
  <c r="D3224" i="52"/>
  <c r="D3223" i="52"/>
  <c r="D3239" i="52"/>
  <c r="D31" i="52"/>
  <c r="D30" i="52"/>
  <c r="D29" i="52"/>
  <c r="D32" i="52"/>
  <c r="D35" i="52"/>
  <c r="D34" i="52"/>
  <c r="D33" i="52"/>
  <c r="D36" i="52"/>
  <c r="D39" i="52"/>
  <c r="D38" i="52"/>
  <c r="D37" i="52"/>
  <c r="D40" i="52"/>
  <c r="D6598" i="52"/>
  <c r="D6614" i="52"/>
  <c r="D6630" i="52"/>
  <c r="D6646" i="52"/>
  <c r="D6597" i="52"/>
  <c r="D6613" i="52"/>
  <c r="D6629" i="52"/>
  <c r="D6645" i="52"/>
  <c r="D6661" i="52"/>
  <c r="D6596" i="52"/>
  <c r="D6612" i="52"/>
  <c r="D6628" i="52"/>
  <c r="D6644" i="52"/>
  <c r="D6660" i="52"/>
  <c r="D6599" i="52"/>
  <c r="D6615" i="52"/>
  <c r="D6631" i="52"/>
  <c r="D6647" i="52"/>
  <c r="D6641" i="52"/>
  <c r="D6608" i="52"/>
  <c r="D6656" i="52"/>
  <c r="D6643" i="52"/>
  <c r="D6602" i="52"/>
  <c r="D6618" i="52"/>
  <c r="D6634" i="52"/>
  <c r="D6650" i="52"/>
  <c r="D6601" i="52"/>
  <c r="D6617" i="52"/>
  <c r="D6633" i="52"/>
  <c r="D6649" i="52"/>
  <c r="D6600" i="52"/>
  <c r="D6616" i="52"/>
  <c r="D6632" i="52"/>
  <c r="D6648" i="52"/>
  <c r="D6603" i="52"/>
  <c r="D6619" i="52"/>
  <c r="D6635" i="52"/>
  <c r="D6651" i="52"/>
  <c r="D6593" i="52"/>
  <c r="D6609" i="52"/>
  <c r="D6657" i="52"/>
  <c r="D6592" i="52"/>
  <c r="D6640" i="52"/>
  <c r="D6595" i="52"/>
  <c r="D6627" i="52"/>
  <c r="D6659" i="52"/>
  <c r="D6590" i="52"/>
  <c r="D6606" i="52"/>
  <c r="D6622" i="52"/>
  <c r="D6638" i="52"/>
  <c r="D6654" i="52"/>
  <c r="D6605" i="52"/>
  <c r="D6621" i="52"/>
  <c r="D6637" i="52"/>
  <c r="D6653" i="52"/>
  <c r="D6604" i="52"/>
  <c r="D6620" i="52"/>
  <c r="D6636" i="52"/>
  <c r="D6652" i="52"/>
  <c r="D6591" i="52"/>
  <c r="D6607" i="52"/>
  <c r="D6623" i="52"/>
  <c r="D6639" i="52"/>
  <c r="D6655" i="52"/>
  <c r="D6625" i="52"/>
  <c r="D6624" i="52"/>
  <c r="D6611" i="52"/>
  <c r="D6594" i="52"/>
  <c r="D6610" i="52"/>
  <c r="D6626" i="52"/>
  <c r="D6642" i="52"/>
  <c r="D6658" i="52"/>
  <c r="D5536" i="52"/>
  <c r="D5552" i="52"/>
  <c r="D5568" i="52"/>
  <c r="D5535" i="52"/>
  <c r="D5551" i="52"/>
  <c r="D5567" i="52"/>
  <c r="D5534" i="52"/>
  <c r="D5550" i="52"/>
  <c r="D5566" i="52"/>
  <c r="D5537" i="52"/>
  <c r="D5553" i="52"/>
  <c r="D5569" i="52"/>
  <c r="D5531" i="52"/>
  <c r="D5563" i="52"/>
  <c r="D5546" i="52"/>
  <c r="D5575" i="52"/>
  <c r="D5524" i="52"/>
  <c r="D5540" i="52"/>
  <c r="D5556" i="52"/>
  <c r="D5572" i="52"/>
  <c r="D5523" i="52"/>
  <c r="D5539" i="52"/>
  <c r="D5555" i="52"/>
  <c r="D5571" i="52"/>
  <c r="D5522" i="52"/>
  <c r="D5538" i="52"/>
  <c r="D5554" i="52"/>
  <c r="D5570" i="52"/>
  <c r="D5525" i="52"/>
  <c r="D5541" i="52"/>
  <c r="D5557" i="52"/>
  <c r="D5530" i="52"/>
  <c r="D5562" i="52"/>
  <c r="D5533" i="52"/>
  <c r="D5549" i="52"/>
  <c r="D5528" i="52"/>
  <c r="D5544" i="52"/>
  <c r="D5560" i="52"/>
  <c r="D5527" i="52"/>
  <c r="D5543" i="52"/>
  <c r="D5559" i="52"/>
  <c r="D5526" i="52"/>
  <c r="D5542" i="52"/>
  <c r="D5558" i="52"/>
  <c r="D5573" i="52"/>
  <c r="D5529" i="52"/>
  <c r="D5545" i="52"/>
  <c r="D5561" i="52"/>
  <c r="D5574" i="52"/>
  <c r="D5547" i="52"/>
  <c r="D5576" i="52"/>
  <c r="D5565" i="52"/>
  <c r="D5532" i="52"/>
  <c r="D5548" i="52"/>
  <c r="D5564" i="52"/>
  <c r="D53" i="52"/>
  <c r="D69" i="52"/>
  <c r="D59" i="52"/>
  <c r="D54" i="52"/>
  <c r="D70" i="52"/>
  <c r="D57" i="52"/>
  <c r="D73" i="52"/>
  <c r="D47" i="52"/>
  <c r="D63" i="52"/>
  <c r="D58" i="52"/>
  <c r="D61" i="52"/>
  <c r="D51" i="52"/>
  <c r="D67" i="52"/>
  <c r="D62" i="52"/>
  <c r="D49" i="52"/>
  <c r="D65" i="52"/>
  <c r="D55" i="52"/>
  <c r="D71" i="52"/>
  <c r="D50" i="52"/>
  <c r="D66" i="52"/>
  <c r="D60" i="52"/>
  <c r="D48" i="52"/>
  <c r="D64" i="52"/>
  <c r="D52" i="52"/>
  <c r="D68" i="52"/>
  <c r="D56" i="52"/>
  <c r="D72" i="52"/>
  <c r="P166" i="11"/>
  <c r="D3432" i="52"/>
  <c r="D3448" i="52"/>
  <c r="D3450" i="52"/>
  <c r="D3435" i="52"/>
  <c r="D3451" i="52"/>
  <c r="D3436" i="52"/>
  <c r="D3439" i="52"/>
  <c r="D3434" i="52"/>
  <c r="D3440" i="52"/>
  <c r="D3438" i="52"/>
  <c r="D3443" i="52"/>
  <c r="D3446" i="52"/>
  <c r="D3444" i="52"/>
  <c r="D3442" i="52"/>
  <c r="D3447" i="52"/>
  <c r="D3445" i="52"/>
  <c r="D3433" i="52"/>
  <c r="D3449" i="52"/>
  <c r="D3437" i="52"/>
  <c r="D3441" i="52"/>
  <c r="D363" i="52"/>
  <c r="D357" i="52"/>
  <c r="D367" i="52"/>
  <c r="D361" i="52"/>
  <c r="D359" i="52"/>
  <c r="D365" i="52"/>
  <c r="D368" i="52"/>
  <c r="D358" i="52"/>
  <c r="D356" i="52"/>
  <c r="D362" i="52"/>
  <c r="D360" i="52"/>
  <c r="D366" i="52"/>
  <c r="D364" i="52"/>
  <c r="D3464" i="52"/>
  <c r="D3463" i="52"/>
  <c r="D3460" i="52"/>
  <c r="D3462" i="52"/>
  <c r="D3453" i="52"/>
  <c r="D3452" i="52"/>
  <c r="D3454" i="52"/>
  <c r="D3457" i="52"/>
  <c r="D3456" i="52"/>
  <c r="D3455" i="52"/>
  <c r="D3458" i="52"/>
  <c r="D3459" i="52"/>
  <c r="D3461" i="52"/>
  <c r="D4211" i="52"/>
  <c r="D4239" i="52"/>
  <c r="D4271" i="52"/>
  <c r="D4219" i="52"/>
  <c r="D4251" i="52"/>
  <c r="D4201" i="52"/>
  <c r="D4217" i="52"/>
  <c r="D4233" i="52"/>
  <c r="D4249" i="52"/>
  <c r="D4265" i="52"/>
  <c r="D4215" i="52"/>
  <c r="D4247" i="52"/>
  <c r="D4191" i="52"/>
  <c r="D4227" i="52"/>
  <c r="D4259" i="52"/>
  <c r="D4189" i="52"/>
  <c r="D4205" i="52"/>
  <c r="D4221" i="52"/>
  <c r="D4237" i="52"/>
  <c r="D4253" i="52"/>
  <c r="D4269" i="52"/>
  <c r="D4195" i="52"/>
  <c r="D4223" i="52"/>
  <c r="D4255" i="52"/>
  <c r="D4203" i="52"/>
  <c r="D4235" i="52"/>
  <c r="D4267" i="52"/>
  <c r="D4193" i="52"/>
  <c r="D4209" i="52"/>
  <c r="D4225" i="52"/>
  <c r="D4241" i="52"/>
  <c r="D4257" i="52"/>
  <c r="D4273" i="52"/>
  <c r="D4199" i="52"/>
  <c r="D4231" i="52"/>
  <c r="D4263" i="52"/>
  <c r="D4207" i="52"/>
  <c r="D4243" i="52"/>
  <c r="D4197" i="52"/>
  <c r="D4213" i="52"/>
  <c r="D4229" i="52"/>
  <c r="D4245" i="52"/>
  <c r="D4261" i="52"/>
  <c r="D4196" i="52"/>
  <c r="D4212" i="52"/>
  <c r="D4228" i="52"/>
  <c r="D4244" i="52"/>
  <c r="D4260" i="52"/>
  <c r="D4202" i="52"/>
  <c r="D4218" i="52"/>
  <c r="D4234" i="52"/>
  <c r="D4250" i="52"/>
  <c r="D4266" i="52"/>
  <c r="D4200" i="52"/>
  <c r="D4216" i="52"/>
  <c r="D4232" i="52"/>
  <c r="D4248" i="52"/>
  <c r="D4264" i="52"/>
  <c r="D4190" i="52"/>
  <c r="D4206" i="52"/>
  <c r="D4222" i="52"/>
  <c r="D4238" i="52"/>
  <c r="D4254" i="52"/>
  <c r="D4270" i="52"/>
  <c r="D4188" i="52"/>
  <c r="D4204" i="52"/>
  <c r="D4220" i="52"/>
  <c r="D4236" i="52"/>
  <c r="D4252" i="52"/>
  <c r="D4268" i="52"/>
  <c r="D4194" i="52"/>
  <c r="D4210" i="52"/>
  <c r="D4226" i="52"/>
  <c r="D4242" i="52"/>
  <c r="D4258" i="52"/>
  <c r="D4274" i="52"/>
  <c r="D4192" i="52"/>
  <c r="D4208" i="52"/>
  <c r="D4224" i="52"/>
  <c r="D4240" i="52"/>
  <c r="D4256" i="52"/>
  <c r="D4272" i="52"/>
  <c r="D4198" i="52"/>
  <c r="D4214" i="52"/>
  <c r="D4230" i="52"/>
  <c r="D4246" i="52"/>
  <c r="D4262" i="52"/>
  <c r="P99" i="11"/>
  <c r="D3891" i="52"/>
  <c r="D3889" i="52"/>
  <c r="D3892" i="52"/>
  <c r="D3894" i="52"/>
  <c r="D3885" i="52"/>
  <c r="D3897" i="52"/>
  <c r="D3905" i="52"/>
  <c r="D3879" i="52"/>
  <c r="D3899" i="52"/>
  <c r="D3880" i="52"/>
  <c r="D3896" i="52"/>
  <c r="D3895" i="52"/>
  <c r="D3882" i="52"/>
  <c r="D3898" i="52"/>
  <c r="D3883" i="52"/>
  <c r="D3881" i="52"/>
  <c r="D3884" i="52"/>
  <c r="D3900" i="52"/>
  <c r="D3886" i="52"/>
  <c r="D3902" i="52"/>
  <c r="D3893" i="52"/>
  <c r="D3901" i="52"/>
  <c r="D3887" i="52"/>
  <c r="D3907" i="52"/>
  <c r="D3888" i="52"/>
  <c r="D3904" i="52"/>
  <c r="D3903" i="52"/>
  <c r="D3890" i="52"/>
  <c r="D3906" i="52"/>
  <c r="D4168" i="52"/>
  <c r="D4165" i="52"/>
  <c r="D4172" i="52"/>
  <c r="D4169" i="52"/>
  <c r="D4173" i="52"/>
  <c r="D4164" i="52"/>
  <c r="D4166" i="52"/>
  <c r="D4167" i="52"/>
  <c r="D4170" i="52"/>
  <c r="D4171" i="52"/>
  <c r="D4163" i="52"/>
  <c r="D4174" i="52"/>
  <c r="D99" i="52"/>
  <c r="D101" i="52"/>
  <c r="D103" i="52"/>
  <c r="D102" i="52"/>
  <c r="D100" i="52"/>
  <c r="D5976" i="52"/>
  <c r="D5972" i="52"/>
  <c r="D5974" i="52"/>
  <c r="D5977" i="52"/>
  <c r="D5971" i="52"/>
  <c r="D5975" i="52"/>
  <c r="D5973" i="52"/>
  <c r="D5952" i="52"/>
  <c r="D5948" i="52"/>
  <c r="D5950" i="52"/>
  <c r="D5949" i="52"/>
  <c r="D5951" i="52"/>
  <c r="D5953" i="52"/>
  <c r="D7071" i="52"/>
  <c r="D7083" i="52"/>
  <c r="D7065" i="52"/>
  <c r="D7081" i="52"/>
  <c r="D7097" i="52"/>
  <c r="D7079" i="52"/>
  <c r="D7059" i="52"/>
  <c r="D7091" i="52"/>
  <c r="D7053" i="52"/>
  <c r="D7069" i="52"/>
  <c r="D7085" i="52"/>
  <c r="D7055" i="52"/>
  <c r="D7087" i="52"/>
  <c r="D7067" i="52"/>
  <c r="D7057" i="52"/>
  <c r="D7073" i="52"/>
  <c r="D7089" i="52"/>
  <c r="D7063" i="52"/>
  <c r="D7095" i="52"/>
  <c r="D7075" i="52"/>
  <c r="D7061" i="52"/>
  <c r="D7077" i="52"/>
  <c r="D7093" i="52"/>
  <c r="D7060" i="52"/>
  <c r="D7076" i="52"/>
  <c r="D7092" i="52"/>
  <c r="D7066" i="52"/>
  <c r="D7082" i="52"/>
  <c r="D7098" i="52"/>
  <c r="D7064" i="52"/>
  <c r="D7080" i="52"/>
  <c r="D7096" i="52"/>
  <c r="D7054" i="52"/>
  <c r="D7070" i="52"/>
  <c r="D7086" i="52"/>
  <c r="D7068" i="52"/>
  <c r="D7084" i="52"/>
  <c r="D7058" i="52"/>
  <c r="D7074" i="52"/>
  <c r="D7090" i="52"/>
  <c r="D7056" i="52"/>
  <c r="D7072" i="52"/>
  <c r="D7088" i="52"/>
  <c r="D7062" i="52"/>
  <c r="D7078" i="52"/>
  <c r="D7094" i="52"/>
  <c r="D6940" i="52"/>
  <c r="D6944" i="52"/>
  <c r="D6942" i="52"/>
  <c r="D6946" i="52"/>
  <c r="D6941" i="52"/>
  <c r="D6945" i="52"/>
  <c r="D6947" i="52"/>
  <c r="D6939" i="52"/>
  <c r="D6943" i="52"/>
  <c r="D5308" i="52"/>
  <c r="D5288" i="52"/>
  <c r="D5320" i="52"/>
  <c r="D5286" i="52"/>
  <c r="D5302" i="52"/>
  <c r="D5318" i="52"/>
  <c r="D5284" i="52"/>
  <c r="D5316" i="52"/>
  <c r="D5296" i="52"/>
  <c r="D5328" i="52"/>
  <c r="D5290" i="52"/>
  <c r="D5306" i="52"/>
  <c r="D5322" i="52"/>
  <c r="D5292" i="52"/>
  <c r="D5324" i="52"/>
  <c r="D5304" i="52"/>
  <c r="D5278" i="52"/>
  <c r="D5294" i="52"/>
  <c r="D5310" i="52"/>
  <c r="D5326" i="52"/>
  <c r="D5300" i="52"/>
  <c r="D5332" i="52"/>
  <c r="D5280" i="52"/>
  <c r="D5312" i="52"/>
  <c r="D5282" i="52"/>
  <c r="D5298" i="52"/>
  <c r="D5314" i="52"/>
  <c r="D5330" i="52"/>
  <c r="D5281" i="52"/>
  <c r="D5297" i="52"/>
  <c r="D5313" i="52"/>
  <c r="D5329" i="52"/>
  <c r="D5287" i="52"/>
  <c r="D5303" i="52"/>
  <c r="D5319" i="52"/>
  <c r="D5285" i="52"/>
  <c r="D5301" i="52"/>
  <c r="D5317" i="52"/>
  <c r="D5291" i="52"/>
  <c r="D5307" i="52"/>
  <c r="D5323" i="52"/>
  <c r="D5289" i="52"/>
  <c r="D5305" i="52"/>
  <c r="D5321" i="52"/>
  <c r="D5279" i="52"/>
  <c r="D5295" i="52"/>
  <c r="D5311" i="52"/>
  <c r="D5327" i="52"/>
  <c r="D5293" i="52"/>
  <c r="D5309" i="52"/>
  <c r="D5325" i="52"/>
  <c r="D5283" i="52"/>
  <c r="D5299" i="52"/>
  <c r="D5315" i="52"/>
  <c r="D5331" i="52"/>
  <c r="D3585" i="52"/>
  <c r="D3586" i="52"/>
  <c r="D3505" i="52"/>
  <c r="D3521" i="52"/>
  <c r="D3537" i="52"/>
  <c r="D3553" i="52"/>
  <c r="D3569" i="52"/>
  <c r="D3511" i="52"/>
  <c r="D3527" i="52"/>
  <c r="D3543" i="52"/>
  <c r="D3559" i="52"/>
  <c r="D3575" i="52"/>
  <c r="D3506" i="52"/>
  <c r="D3522" i="52"/>
  <c r="D3538" i="52"/>
  <c r="D3554" i="52"/>
  <c r="D3570" i="52"/>
  <c r="D3509" i="52"/>
  <c r="D3525" i="52"/>
  <c r="D3541" i="52"/>
  <c r="D3557" i="52"/>
  <c r="D3573" i="52"/>
  <c r="D3515" i="52"/>
  <c r="D3531" i="52"/>
  <c r="D3547" i="52"/>
  <c r="D3563" i="52"/>
  <c r="D3510" i="52"/>
  <c r="D3526" i="52"/>
  <c r="D3542" i="52"/>
  <c r="D3558" i="52"/>
  <c r="D3574" i="52"/>
  <c r="D3513" i="52"/>
  <c r="D3529" i="52"/>
  <c r="D3545" i="52"/>
  <c r="D3561" i="52"/>
  <c r="D3519" i="52"/>
  <c r="D3535" i="52"/>
  <c r="D3551" i="52"/>
  <c r="D3567" i="52"/>
  <c r="D3514" i="52"/>
  <c r="D3530" i="52"/>
  <c r="D3546" i="52"/>
  <c r="D3562" i="52"/>
  <c r="D3517" i="52"/>
  <c r="D3533" i="52"/>
  <c r="D3549" i="52"/>
  <c r="D3565" i="52"/>
  <c r="D3507" i="52"/>
  <c r="D3523" i="52"/>
  <c r="D3539" i="52"/>
  <c r="D3555" i="52"/>
  <c r="D3571" i="52"/>
  <c r="D3518" i="52"/>
  <c r="D3534" i="52"/>
  <c r="D3550" i="52"/>
  <c r="D3566" i="52"/>
  <c r="D3504" i="52"/>
  <c r="D3520" i="52"/>
  <c r="D3536" i="52"/>
  <c r="D3552" i="52"/>
  <c r="D3568" i="52"/>
  <c r="D3508" i="52"/>
  <c r="D3524" i="52"/>
  <c r="D3540" i="52"/>
  <c r="D3556" i="52"/>
  <c r="D3572" i="52"/>
  <c r="D3512" i="52"/>
  <c r="D3528" i="52"/>
  <c r="D3544" i="52"/>
  <c r="D3560" i="52"/>
  <c r="D3516" i="52"/>
  <c r="D3532" i="52"/>
  <c r="D3548" i="52"/>
  <c r="D3564" i="52"/>
  <c r="D5963" i="52"/>
  <c r="D5966" i="52"/>
  <c r="D5964" i="52"/>
  <c r="D5965" i="52"/>
  <c r="D390" i="52"/>
  <c r="D388" i="52"/>
  <c r="D392" i="52"/>
  <c r="D387" i="52"/>
  <c r="D391" i="52"/>
  <c r="D394" i="52"/>
  <c r="D395" i="52"/>
  <c r="D393" i="52"/>
  <c r="D389" i="52"/>
  <c r="D5683" i="52"/>
  <c r="D5673" i="52"/>
  <c r="D5671" i="52"/>
  <c r="D5681" i="52"/>
  <c r="D5677" i="52"/>
  <c r="D5675" i="52"/>
  <c r="D5685" i="52"/>
  <c r="D5679" i="52"/>
  <c r="D5678" i="52"/>
  <c r="D5684" i="52"/>
  <c r="D5682" i="52"/>
  <c r="D5672" i="52"/>
  <c r="D5676" i="52"/>
  <c r="D5674" i="52"/>
  <c r="D5680" i="52"/>
  <c r="D1068" i="52"/>
  <c r="D1075" i="52"/>
  <c r="D1079" i="52"/>
  <c r="D1067" i="52"/>
  <c r="D1066" i="52"/>
  <c r="D1086" i="52"/>
  <c r="D1080" i="52"/>
  <c r="D1065" i="52"/>
  <c r="D1077" i="52"/>
  <c r="D1084" i="52"/>
  <c r="D1064" i="52"/>
  <c r="D1072" i="52"/>
  <c r="D1087" i="52"/>
  <c r="D1076" i="52"/>
  <c r="D1083" i="52"/>
  <c r="D1070" i="52"/>
  <c r="D1082" i="52"/>
  <c r="D1089" i="52"/>
  <c r="D1069" i="52"/>
  <c r="D1081" i="52"/>
  <c r="D1088" i="52"/>
  <c r="D1071" i="52"/>
  <c r="D1073" i="52"/>
  <c r="D1078" i="52"/>
  <c r="D1085" i="52"/>
  <c r="D1074" i="52"/>
  <c r="D5461" i="52"/>
  <c r="D5448" i="52"/>
  <c r="D5498" i="52"/>
  <c r="D5494" i="52"/>
  <c r="D5463" i="52"/>
  <c r="D5476" i="52"/>
  <c r="D5489" i="52"/>
  <c r="D5502" i="52"/>
  <c r="D5474" i="52"/>
  <c r="D5457" i="52"/>
  <c r="D5478" i="52"/>
  <c r="D5453" i="52"/>
  <c r="D5466" i="52"/>
  <c r="D5479" i="52"/>
  <c r="D5462" i="52"/>
  <c r="D5475" i="52"/>
  <c r="D5488" i="52"/>
  <c r="D5471" i="52"/>
  <c r="D5491" i="52"/>
  <c r="D5469" i="52"/>
  <c r="D5496" i="52"/>
  <c r="D5451" i="52"/>
  <c r="D5501" i="52"/>
  <c r="D5484" i="52"/>
  <c r="D5504" i="52"/>
  <c r="D5481" i="52"/>
  <c r="D5450" i="52"/>
  <c r="D5459" i="52"/>
  <c r="D5486" i="52"/>
  <c r="D5458" i="52"/>
  <c r="D5495" i="52"/>
  <c r="D5454" i="52"/>
  <c r="D5467" i="52"/>
  <c r="D5480" i="52"/>
  <c r="D5493" i="52"/>
  <c r="D5449" i="52"/>
  <c r="D5465" i="52"/>
  <c r="D5482" i="52"/>
  <c r="D5499" i="52"/>
  <c r="D5456" i="52"/>
  <c r="D5470" i="52"/>
  <c r="D5483" i="52"/>
  <c r="D5497" i="52"/>
  <c r="D5452" i="52"/>
  <c r="D5468" i="52"/>
  <c r="D5485" i="52"/>
  <c r="D5505" i="52"/>
  <c r="D5460" i="52"/>
  <c r="D5473" i="52"/>
  <c r="D5487" i="52"/>
  <c r="D5500" i="52"/>
  <c r="D5455" i="52"/>
  <c r="D5472" i="52"/>
  <c r="D5492" i="52"/>
  <c r="D5464" i="52"/>
  <c r="D5477" i="52"/>
  <c r="D5490" i="52"/>
  <c r="D5503" i="52"/>
  <c r="D3254" i="52"/>
  <c r="D3270" i="52"/>
  <c r="D3286" i="52"/>
  <c r="D3302" i="52"/>
  <c r="D3261" i="52"/>
  <c r="D3277" i="52"/>
  <c r="D3293" i="52"/>
  <c r="D3258" i="52"/>
  <c r="D3274" i="52"/>
  <c r="D3290" i="52"/>
  <c r="D3306" i="52"/>
  <c r="D3265" i="52"/>
  <c r="D3281" i="52"/>
  <c r="D3297" i="52"/>
  <c r="D3262" i="52"/>
  <c r="D3278" i="52"/>
  <c r="D3294" i="52"/>
  <c r="D3253" i="52"/>
  <c r="D3269" i="52"/>
  <c r="D3285" i="52"/>
  <c r="D3301" i="52"/>
  <c r="D3266" i="52"/>
  <c r="D3282" i="52"/>
  <c r="D3298" i="52"/>
  <c r="D3257" i="52"/>
  <c r="D3273" i="52"/>
  <c r="D3289" i="52"/>
  <c r="D3305" i="52"/>
  <c r="D3259" i="52"/>
  <c r="D3275" i="52"/>
  <c r="D3291" i="52"/>
  <c r="D3307" i="52"/>
  <c r="D3260" i="52"/>
  <c r="D3276" i="52"/>
  <c r="D3292" i="52"/>
  <c r="D3272" i="52"/>
  <c r="D3263" i="52"/>
  <c r="D3279" i="52"/>
  <c r="D3295" i="52"/>
  <c r="D3264" i="52"/>
  <c r="D3280" i="52"/>
  <c r="D3296" i="52"/>
  <c r="D3288" i="52"/>
  <c r="D3267" i="52"/>
  <c r="D3283" i="52"/>
  <c r="D3299" i="52"/>
  <c r="D3268" i="52"/>
  <c r="D3284" i="52"/>
  <c r="D3300" i="52"/>
  <c r="D3256" i="52"/>
  <c r="D3304" i="52"/>
  <c r="D3255" i="52"/>
  <c r="D3271" i="52"/>
  <c r="D3287" i="52"/>
  <c r="D3303" i="52"/>
  <c r="D5691" i="52"/>
  <c r="D5690" i="52"/>
  <c r="D5686" i="52"/>
  <c r="D5688" i="52"/>
  <c r="D5687" i="52"/>
  <c r="D5689" i="52"/>
  <c r="D3966" i="52"/>
  <c r="D3974" i="52"/>
  <c r="D3968" i="52"/>
  <c r="D3963" i="52"/>
  <c r="D3979" i="52"/>
  <c r="D3958" i="52"/>
  <c r="D3954" i="52"/>
  <c r="D3956" i="52"/>
  <c r="D3972" i="52"/>
  <c r="D3967" i="52"/>
  <c r="D3978" i="52"/>
  <c r="D3970" i="52"/>
  <c r="D3960" i="52"/>
  <c r="D3976" i="52"/>
  <c r="D3955" i="52"/>
  <c r="D3971" i="52"/>
  <c r="D3962" i="52"/>
  <c r="D3964" i="52"/>
  <c r="D3957" i="52"/>
  <c r="D3973" i="52"/>
  <c r="D3959" i="52"/>
  <c r="D3961" i="52"/>
  <c r="D3977" i="52"/>
  <c r="D3975" i="52"/>
  <c r="D3965" i="52"/>
  <c r="D3969" i="52"/>
  <c r="D5969" i="52"/>
  <c r="D5967" i="52"/>
  <c r="D5968" i="52"/>
  <c r="D5970" i="52"/>
  <c r="P139" i="11"/>
  <c r="D4890" i="52"/>
  <c r="D4906" i="52"/>
  <c r="D4892" i="52"/>
  <c r="D4894" i="52"/>
  <c r="D4909" i="52"/>
  <c r="D4905" i="52"/>
  <c r="D4904" i="52"/>
  <c r="D4907" i="52"/>
  <c r="D4888" i="52"/>
  <c r="D4886" i="52"/>
  <c r="D4898" i="52"/>
  <c r="D4912" i="52"/>
  <c r="D4893" i="52"/>
  <c r="D4900" i="52"/>
  <c r="D4896" i="52"/>
  <c r="D4902" i="52"/>
  <c r="D4911" i="52"/>
  <c r="D4895" i="52"/>
  <c r="D4910" i="52"/>
  <c r="D4897" i="52"/>
  <c r="D4887" i="52"/>
  <c r="D4899" i="52"/>
  <c r="D4901" i="52"/>
  <c r="D4889" i="52"/>
  <c r="D4903" i="52"/>
  <c r="D4908" i="52"/>
  <c r="D4891" i="52"/>
  <c r="D3757" i="52"/>
  <c r="D3729" i="52"/>
  <c r="D3727" i="52"/>
  <c r="D3743" i="52"/>
  <c r="D3759" i="52"/>
  <c r="D3775" i="52"/>
  <c r="D3726" i="52"/>
  <c r="D3742" i="52"/>
  <c r="D3758" i="52"/>
  <c r="D3774" i="52"/>
  <c r="D3717" i="52"/>
  <c r="D3781" i="52"/>
  <c r="D3753" i="52"/>
  <c r="D3773" i="52"/>
  <c r="D3745" i="52"/>
  <c r="D3715" i="52"/>
  <c r="D3731" i="52"/>
  <c r="D3747" i="52"/>
  <c r="D3763" i="52"/>
  <c r="D3779" i="52"/>
  <c r="D3730" i="52"/>
  <c r="D3746" i="52"/>
  <c r="D3762" i="52"/>
  <c r="D3778" i="52"/>
  <c r="D3733" i="52"/>
  <c r="D3769" i="52"/>
  <c r="D3725" i="52"/>
  <c r="D3789" i="52"/>
  <c r="D3761" i="52"/>
  <c r="D3719" i="52"/>
  <c r="D3735" i="52"/>
  <c r="D3751" i="52"/>
  <c r="D3767" i="52"/>
  <c r="D3783" i="52"/>
  <c r="D3718" i="52"/>
  <c r="D3734" i="52"/>
  <c r="D3750" i="52"/>
  <c r="D3766" i="52"/>
  <c r="D3782" i="52"/>
  <c r="D3749" i="52"/>
  <c r="D3721" i="52"/>
  <c r="D3785" i="52"/>
  <c r="D3741" i="52"/>
  <c r="D3777" i="52"/>
  <c r="D3723" i="52"/>
  <c r="D3739" i="52"/>
  <c r="D3755" i="52"/>
  <c r="D3771" i="52"/>
  <c r="D3787" i="52"/>
  <c r="D3722" i="52"/>
  <c r="D3738" i="52"/>
  <c r="D3754" i="52"/>
  <c r="D3770" i="52"/>
  <c r="D3786" i="52"/>
  <c r="D3765" i="52"/>
  <c r="D3737" i="52"/>
  <c r="D3724" i="52"/>
  <c r="D3740" i="52"/>
  <c r="D3756" i="52"/>
  <c r="D3772" i="52"/>
  <c r="D3788" i="52"/>
  <c r="D3728" i="52"/>
  <c r="D3744" i="52"/>
  <c r="D3760" i="52"/>
  <c r="D3776" i="52"/>
  <c r="D3716" i="52"/>
  <c r="D3732" i="52"/>
  <c r="D3748" i="52"/>
  <c r="D3764" i="52"/>
  <c r="D3780" i="52"/>
  <c r="D3720" i="52"/>
  <c r="D3736" i="52"/>
  <c r="D3752" i="52"/>
  <c r="D3768" i="52"/>
  <c r="D3784" i="52"/>
  <c r="D2210" i="52"/>
  <c r="D2213" i="52"/>
  <c r="D2223" i="52"/>
  <c r="D2191" i="52"/>
  <c r="D2208" i="52"/>
  <c r="D2225" i="52"/>
  <c r="D2200" i="52"/>
  <c r="D2232" i="52"/>
  <c r="D2189" i="52"/>
  <c r="D2194" i="52"/>
  <c r="D2207" i="52"/>
  <c r="D2216" i="52"/>
  <c r="D2224" i="52"/>
  <c r="D2192" i="52"/>
  <c r="D2198" i="52"/>
  <c r="D2220" i="52"/>
  <c r="D2222" i="52"/>
  <c r="D2190" i="52"/>
  <c r="D2195" i="52"/>
  <c r="D2211" i="52"/>
  <c r="D2217" i="52"/>
  <c r="D2203" i="52"/>
  <c r="D2219" i="52"/>
  <c r="D2229" i="52"/>
  <c r="D2181" i="52"/>
  <c r="D2227" i="52"/>
  <c r="D2230" i="52"/>
  <c r="D2186" i="52"/>
  <c r="D2197" i="52"/>
  <c r="D2209" i="52"/>
  <c r="D2212" i="52"/>
  <c r="D2231" i="52"/>
  <c r="D2182" i="52"/>
  <c r="D2204" i="52"/>
  <c r="D2201" i="52"/>
  <c r="D2184" i="52"/>
  <c r="D2185" i="52"/>
  <c r="D2196" i="52"/>
  <c r="D2214" i="52"/>
  <c r="D2218" i="52"/>
  <c r="D2228" i="52"/>
  <c r="D2205" i="52"/>
  <c r="D2199" i="52"/>
  <c r="D2215" i="52"/>
  <c r="D2221" i="52"/>
  <c r="D2226" i="52"/>
  <c r="D2188" i="52"/>
  <c r="D2183" i="52"/>
  <c r="D2187" i="52"/>
  <c r="D2193" i="52"/>
  <c r="D2206" i="52"/>
  <c r="D2202" i="52"/>
  <c r="D3990" i="52"/>
  <c r="D3988" i="52"/>
  <c r="D4004" i="52"/>
  <c r="D3983" i="52"/>
  <c r="D3999" i="52"/>
  <c r="D4006" i="52"/>
  <c r="D3986" i="52"/>
  <c r="D3982" i="52"/>
  <c r="D3992" i="52"/>
  <c r="D4008" i="52"/>
  <c r="D3987" i="52"/>
  <c r="D4003" i="52"/>
  <c r="D3998" i="52"/>
  <c r="D3994" i="52"/>
  <c r="D3980" i="52"/>
  <c r="D3996" i="52"/>
  <c r="D3991" i="52"/>
  <c r="D4007" i="52"/>
  <c r="D4002" i="52"/>
  <c r="D3984" i="52"/>
  <c r="D4000" i="52"/>
  <c r="D3995" i="52"/>
  <c r="D3993" i="52"/>
  <c r="D4009" i="52"/>
  <c r="D3981" i="52"/>
  <c r="D3997" i="52"/>
  <c r="D3985" i="52"/>
  <c r="D4001" i="52"/>
  <c r="D3989" i="52"/>
  <c r="D4005" i="52"/>
  <c r="D4918" i="52"/>
  <c r="D4915" i="52"/>
  <c r="D4916" i="52"/>
  <c r="D4914" i="52"/>
  <c r="D4913" i="52"/>
  <c r="D4919" i="52"/>
  <c r="D4917" i="52"/>
  <c r="D133" i="52"/>
  <c r="D137" i="52"/>
  <c r="D139" i="52"/>
  <c r="D141" i="52"/>
  <c r="D145" i="52"/>
  <c r="D143" i="52"/>
  <c r="D149" i="52"/>
  <c r="D153" i="52"/>
  <c r="D131" i="52"/>
  <c r="D147" i="52"/>
  <c r="D135" i="52"/>
  <c r="D151" i="52"/>
  <c r="D138" i="52"/>
  <c r="D154" i="52"/>
  <c r="D140" i="52"/>
  <c r="D142" i="52"/>
  <c r="D144" i="52"/>
  <c r="D130" i="52"/>
  <c r="D146" i="52"/>
  <c r="D132" i="52"/>
  <c r="D148" i="52"/>
  <c r="D134" i="52"/>
  <c r="D150" i="52"/>
  <c r="D136" i="52"/>
  <c r="D152" i="52"/>
  <c r="D6742" i="52"/>
  <c r="D6740" i="52"/>
  <c r="D6741" i="52"/>
  <c r="D6744" i="52"/>
  <c r="D6745" i="52"/>
  <c r="D6738" i="52"/>
  <c r="D6743" i="52"/>
  <c r="D6739" i="52"/>
  <c r="D6997" i="52"/>
  <c r="D6996" i="52"/>
  <c r="D6995" i="52"/>
  <c r="D6998" i="52"/>
  <c r="D6994" i="52"/>
  <c r="D6985" i="52"/>
  <c r="D6984" i="52"/>
  <c r="D6999" i="52"/>
  <c r="D6986" i="52"/>
  <c r="D6990" i="52"/>
  <c r="D6989" i="52"/>
  <c r="D6988" i="52"/>
  <c r="D6987" i="52"/>
  <c r="D6992" i="52"/>
  <c r="D6991" i="52"/>
  <c r="D6993" i="52"/>
  <c r="D3308" i="52"/>
  <c r="D3310" i="52"/>
  <c r="D3309" i="52"/>
  <c r="D3312" i="52"/>
  <c r="D3311" i="52"/>
  <c r="D3314" i="52"/>
  <c r="D3313" i="52"/>
  <c r="D5599" i="52"/>
  <c r="D5603" i="52"/>
  <c r="D5607" i="52"/>
  <c r="D5597" i="52"/>
  <c r="D5596" i="52"/>
  <c r="D5598" i="52"/>
  <c r="D5601" i="52"/>
  <c r="D5600" i="52"/>
  <c r="D5602" i="52"/>
  <c r="D5608" i="52"/>
  <c r="D5605" i="52"/>
  <c r="D5604" i="52"/>
  <c r="D5606" i="52"/>
  <c r="D5610" i="52"/>
  <c r="D5609" i="52"/>
  <c r="D6327" i="52"/>
  <c r="D6305" i="52"/>
  <c r="D6321" i="52"/>
  <c r="D6337" i="52"/>
  <c r="D6353" i="52"/>
  <c r="D6369" i="52"/>
  <c r="D6347" i="52"/>
  <c r="D6303" i="52"/>
  <c r="D6371" i="52"/>
  <c r="D6351" i="52"/>
  <c r="D6308" i="52"/>
  <c r="D6324" i="52"/>
  <c r="D6340" i="52"/>
  <c r="D6356" i="52"/>
  <c r="D6372" i="52"/>
  <c r="D6343" i="52"/>
  <c r="D6309" i="52"/>
  <c r="D6325" i="52"/>
  <c r="D6341" i="52"/>
  <c r="D6357" i="52"/>
  <c r="D6373" i="52"/>
  <c r="D6299" i="52"/>
  <c r="D6367" i="52"/>
  <c r="D6315" i="52"/>
  <c r="D6379" i="52"/>
  <c r="D6307" i="52"/>
  <c r="D6363" i="52"/>
  <c r="D6296" i="52"/>
  <c r="D6312" i="52"/>
  <c r="D6328" i="52"/>
  <c r="D6344" i="52"/>
  <c r="D6360" i="52"/>
  <c r="D6376" i="52"/>
  <c r="D6295" i="52"/>
  <c r="D6359" i="52"/>
  <c r="D6297" i="52"/>
  <c r="D6313" i="52"/>
  <c r="D6329" i="52"/>
  <c r="D6345" i="52"/>
  <c r="D6361" i="52"/>
  <c r="D6377" i="52"/>
  <c r="D6319" i="52"/>
  <c r="D6331" i="52"/>
  <c r="D6323" i="52"/>
  <c r="D6300" i="52"/>
  <c r="D6316" i="52"/>
  <c r="D6332" i="52"/>
  <c r="D6348" i="52"/>
  <c r="D6364" i="52"/>
  <c r="D6380" i="52"/>
  <c r="D6311" i="52"/>
  <c r="D6375" i="52"/>
  <c r="D6301" i="52"/>
  <c r="D6317" i="52"/>
  <c r="D6333" i="52"/>
  <c r="D6349" i="52"/>
  <c r="D6365" i="52"/>
  <c r="D6381" i="52"/>
  <c r="D6335" i="52"/>
  <c r="D6355" i="52"/>
  <c r="D6339" i="52"/>
  <c r="D6304" i="52"/>
  <c r="D6320" i="52"/>
  <c r="D6336" i="52"/>
  <c r="D6352" i="52"/>
  <c r="D6368" i="52"/>
  <c r="D6302" i="52"/>
  <c r="D6318" i="52"/>
  <c r="D6334" i="52"/>
  <c r="D6350" i="52"/>
  <c r="D6366" i="52"/>
  <c r="D6306" i="52"/>
  <c r="D6322" i="52"/>
  <c r="D6338" i="52"/>
  <c r="D6354" i="52"/>
  <c r="D6370" i="52"/>
  <c r="D6310" i="52"/>
  <c r="D6326" i="52"/>
  <c r="D6342" i="52"/>
  <c r="D6358" i="52"/>
  <c r="D6374" i="52"/>
  <c r="D6298" i="52"/>
  <c r="D6314" i="52"/>
  <c r="D6330" i="52"/>
  <c r="D6346" i="52"/>
  <c r="D6362" i="52"/>
  <c r="D6378" i="52"/>
  <c r="D262" i="52"/>
  <c r="D261" i="52"/>
  <c r="D260" i="52"/>
  <c r="D247" i="52"/>
  <c r="D250" i="52"/>
  <c r="D249" i="52"/>
  <c r="D248" i="52"/>
  <c r="D251" i="52"/>
  <c r="D257" i="52"/>
  <c r="D259" i="52"/>
  <c r="D254" i="52"/>
  <c r="D253" i="52"/>
  <c r="D252" i="52"/>
  <c r="D255" i="52"/>
  <c r="D256" i="52"/>
  <c r="D258" i="52"/>
  <c r="D500" i="52"/>
  <c r="D506" i="52"/>
  <c r="D503" i="52"/>
  <c r="D502" i="52"/>
  <c r="D504" i="52"/>
  <c r="D498" i="52"/>
  <c r="D499" i="52"/>
  <c r="D501" i="52"/>
  <c r="D505" i="52"/>
  <c r="D3832" i="52"/>
  <c r="D3798" i="52"/>
  <c r="D3830" i="52"/>
  <c r="D3862" i="52"/>
  <c r="D3840" i="52"/>
  <c r="D3818" i="52"/>
  <c r="D3850" i="52"/>
  <c r="D3801" i="52"/>
  <c r="D3817" i="52"/>
  <c r="D3833" i="52"/>
  <c r="D3849" i="52"/>
  <c r="D3865" i="52"/>
  <c r="D3816" i="52"/>
  <c r="D3828" i="52"/>
  <c r="D3803" i="52"/>
  <c r="D3819" i="52"/>
  <c r="D3835" i="52"/>
  <c r="D3851" i="52"/>
  <c r="D3867" i="52"/>
  <c r="D3844" i="52"/>
  <c r="D3806" i="52"/>
  <c r="D3838" i="52"/>
  <c r="D3870" i="52"/>
  <c r="D3796" i="52"/>
  <c r="D3848" i="52"/>
  <c r="D3794" i="52"/>
  <c r="D3826" i="52"/>
  <c r="D3858" i="52"/>
  <c r="D3805" i="52"/>
  <c r="D3821" i="52"/>
  <c r="D3837" i="52"/>
  <c r="D3853" i="52"/>
  <c r="D3869" i="52"/>
  <c r="D3836" i="52"/>
  <c r="D3791" i="52"/>
  <c r="D3807" i="52"/>
  <c r="D3823" i="52"/>
  <c r="D3839" i="52"/>
  <c r="D3855" i="52"/>
  <c r="D3792" i="52"/>
  <c r="D3856" i="52"/>
  <c r="D3814" i="52"/>
  <c r="D3846" i="52"/>
  <c r="D3812" i="52"/>
  <c r="D3860" i="52"/>
  <c r="D3802" i="52"/>
  <c r="D3834" i="52"/>
  <c r="D3866" i="52"/>
  <c r="D3793" i="52"/>
  <c r="D3809" i="52"/>
  <c r="D3825" i="52"/>
  <c r="D3841" i="52"/>
  <c r="D3857" i="52"/>
  <c r="D3804" i="52"/>
  <c r="D3852" i="52"/>
  <c r="D3795" i="52"/>
  <c r="D3811" i="52"/>
  <c r="D3827" i="52"/>
  <c r="D3843" i="52"/>
  <c r="D3859" i="52"/>
  <c r="D3808" i="52"/>
  <c r="D3868" i="52"/>
  <c r="D3790" i="52"/>
  <c r="D3822" i="52"/>
  <c r="D3854" i="52"/>
  <c r="D3824" i="52"/>
  <c r="D3810" i="52"/>
  <c r="D3842" i="52"/>
  <c r="D3797" i="52"/>
  <c r="D3813" i="52"/>
  <c r="D3829" i="52"/>
  <c r="D3845" i="52"/>
  <c r="D3861" i="52"/>
  <c r="D3800" i="52"/>
  <c r="D3820" i="52"/>
  <c r="D3864" i="52"/>
  <c r="D3799" i="52"/>
  <c r="D3815" i="52"/>
  <c r="D3831" i="52"/>
  <c r="D3847" i="52"/>
  <c r="D3863" i="52"/>
  <c r="D5762" i="52"/>
  <c r="D5778" i="52"/>
  <c r="D5769" i="52"/>
  <c r="D5766" i="52"/>
  <c r="D5757" i="52"/>
  <c r="D5773" i="52"/>
  <c r="D5770" i="52"/>
  <c r="D5761" i="52"/>
  <c r="D5777" i="52"/>
  <c r="D5758" i="52"/>
  <c r="D5774" i="52"/>
  <c r="D5765" i="52"/>
  <c r="D5767" i="52"/>
  <c r="D5768" i="52"/>
  <c r="D5764" i="52"/>
  <c r="D5771" i="52"/>
  <c r="D5756" i="52"/>
  <c r="D5772" i="52"/>
  <c r="D5759" i="52"/>
  <c r="D5775" i="52"/>
  <c r="D5760" i="52"/>
  <c r="D5776" i="52"/>
  <c r="D5763" i="52"/>
  <c r="D5779" i="52"/>
  <c r="D911" i="52"/>
  <c r="D927" i="52"/>
  <c r="D943" i="52"/>
  <c r="D915" i="52"/>
  <c r="D931" i="52"/>
  <c r="D947" i="52"/>
  <c r="D919" i="52"/>
  <c r="D935" i="52"/>
  <c r="D951" i="52"/>
  <c r="D923" i="52"/>
  <c r="D939" i="52"/>
  <c r="D909" i="52"/>
  <c r="D925" i="52"/>
  <c r="D941" i="52"/>
  <c r="D924" i="52"/>
  <c r="D940" i="52"/>
  <c r="D910" i="52"/>
  <c r="D926" i="52"/>
  <c r="D942" i="52"/>
  <c r="D922" i="52"/>
  <c r="D913" i="52"/>
  <c r="D929" i="52"/>
  <c r="D945" i="52"/>
  <c r="D912" i="52"/>
  <c r="D928" i="52"/>
  <c r="D944" i="52"/>
  <c r="D914" i="52"/>
  <c r="D930" i="52"/>
  <c r="D946" i="52"/>
  <c r="D936" i="52"/>
  <c r="D917" i="52"/>
  <c r="D933" i="52"/>
  <c r="D949" i="52"/>
  <c r="D916" i="52"/>
  <c r="D932" i="52"/>
  <c r="D948" i="52"/>
  <c r="D918" i="52"/>
  <c r="D934" i="52"/>
  <c r="D950" i="52"/>
  <c r="D920" i="52"/>
  <c r="D938" i="52"/>
  <c r="D921" i="52"/>
  <c r="D937" i="52"/>
  <c r="D2671" i="52"/>
  <c r="D2699" i="52"/>
  <c r="D2735" i="52"/>
  <c r="D2763" i="52"/>
  <c r="D2795" i="52"/>
  <c r="D2679" i="52"/>
  <c r="D2707" i="52"/>
  <c r="D2739" i="52"/>
  <c r="D2775" i="52"/>
  <c r="D2807" i="52"/>
  <c r="D2661" i="52"/>
  <c r="D2677" i="52"/>
  <c r="D2693" i="52"/>
  <c r="D2709" i="52"/>
  <c r="D2725" i="52"/>
  <c r="D2741" i="52"/>
  <c r="D2757" i="52"/>
  <c r="D2773" i="52"/>
  <c r="D2789" i="52"/>
  <c r="D2805" i="52"/>
  <c r="D2821" i="52"/>
  <c r="D2675" i="52"/>
  <c r="D2711" i="52"/>
  <c r="D2743" i="52"/>
  <c r="D2771" i="52"/>
  <c r="D2803" i="52"/>
  <c r="D2683" i="52"/>
  <c r="D2715" i="52"/>
  <c r="D2747" i="52"/>
  <c r="D2783" i="52"/>
  <c r="D2815" i="52"/>
  <c r="D2665" i="52"/>
  <c r="D2681" i="52"/>
  <c r="D2697" i="52"/>
  <c r="D2713" i="52"/>
  <c r="D2729" i="52"/>
  <c r="D2746" i="52"/>
  <c r="D2761" i="52"/>
  <c r="D2777" i="52"/>
  <c r="D2793" i="52"/>
  <c r="D2809" i="52"/>
  <c r="D2825" i="52"/>
  <c r="D2687" i="52"/>
  <c r="D2719" i="52"/>
  <c r="D2751" i="52"/>
  <c r="D2779" i="52"/>
  <c r="D2811" i="52"/>
  <c r="D2691" i="52"/>
  <c r="D2723" i="52"/>
  <c r="D2759" i="52"/>
  <c r="D2791" i="52"/>
  <c r="D2819" i="52"/>
  <c r="D2669" i="52"/>
  <c r="D2685" i="52"/>
  <c r="D2701" i="52"/>
  <c r="D2717" i="52"/>
  <c r="D2733" i="52"/>
  <c r="D2749" i="52"/>
  <c r="D2765" i="52"/>
  <c r="D2781" i="52"/>
  <c r="D2797" i="52"/>
  <c r="D2813" i="52"/>
  <c r="D2663" i="52"/>
  <c r="D2695" i="52"/>
  <c r="D2727" i="52"/>
  <c r="D2755" i="52"/>
  <c r="D2787" i="52"/>
  <c r="D2667" i="52"/>
  <c r="D2703" i="52"/>
  <c r="D2731" i="52"/>
  <c r="D2767" i="52"/>
  <c r="D2799" i="52"/>
  <c r="D2823" i="52"/>
  <c r="D2673" i="52"/>
  <c r="D2689" i="52"/>
  <c r="D2705" i="52"/>
  <c r="D2721" i="52"/>
  <c r="D2737" i="52"/>
  <c r="D2753" i="52"/>
  <c r="D2769" i="52"/>
  <c r="D2785" i="52"/>
  <c r="D2801" i="52"/>
  <c r="D2817" i="52"/>
  <c r="D2676" i="52"/>
  <c r="D2692" i="52"/>
  <c r="D2708" i="52"/>
  <c r="D2724" i="52"/>
  <c r="D2740" i="52"/>
  <c r="D2756" i="52"/>
  <c r="D2772" i="52"/>
  <c r="D2788" i="52"/>
  <c r="D2804" i="52"/>
  <c r="D2820" i="52"/>
  <c r="D2662" i="52"/>
  <c r="D2678" i="52"/>
  <c r="D2694" i="52"/>
  <c r="D2710" i="52"/>
  <c r="D2726" i="52"/>
  <c r="D2742" i="52"/>
  <c r="D2758" i="52"/>
  <c r="D2774" i="52"/>
  <c r="D2790" i="52"/>
  <c r="D2806" i="52"/>
  <c r="D2822" i="52"/>
  <c r="D2664" i="52"/>
  <c r="D2680" i="52"/>
  <c r="D2696" i="52"/>
  <c r="D2712" i="52"/>
  <c r="D2728" i="52"/>
  <c r="D2744" i="52"/>
  <c r="D2760" i="52"/>
  <c r="D2776" i="52"/>
  <c r="D2792" i="52"/>
  <c r="D2808" i="52"/>
  <c r="D2824" i="52"/>
  <c r="D2666" i="52"/>
  <c r="D2682" i="52"/>
  <c r="D2698" i="52"/>
  <c r="D2714" i="52"/>
  <c r="D2730" i="52"/>
  <c r="D2745" i="52"/>
  <c r="D2762" i="52"/>
  <c r="D2778" i="52"/>
  <c r="D2794" i="52"/>
  <c r="D2810" i="52"/>
  <c r="D2668" i="52"/>
  <c r="D2684" i="52"/>
  <c r="D2700" i="52"/>
  <c r="D2716" i="52"/>
  <c r="D2732" i="52"/>
  <c r="D2748" i="52"/>
  <c r="D2764" i="52"/>
  <c r="D2780" i="52"/>
  <c r="D2796" i="52"/>
  <c r="D2812" i="52"/>
  <c r="D2670" i="52"/>
  <c r="D2686" i="52"/>
  <c r="D2702" i="52"/>
  <c r="D2718" i="52"/>
  <c r="D2734" i="52"/>
  <c r="D2750" i="52"/>
  <c r="D2766" i="52"/>
  <c r="D2782" i="52"/>
  <c r="D2798" i="52"/>
  <c r="D2814" i="52"/>
  <c r="D2672" i="52"/>
  <c r="D2688" i="52"/>
  <c r="D2704" i="52"/>
  <c r="D2720" i="52"/>
  <c r="D2736" i="52"/>
  <c r="D2752" i="52"/>
  <c r="D2768" i="52"/>
  <c r="D2784" i="52"/>
  <c r="D2800" i="52"/>
  <c r="D2816" i="52"/>
  <c r="D2674" i="52"/>
  <c r="D2738" i="52"/>
  <c r="D2802" i="52"/>
  <c r="D2690" i="52"/>
  <c r="D2754" i="52"/>
  <c r="D2818" i="52"/>
  <c r="D2706" i="52"/>
  <c r="D2770" i="52"/>
  <c r="D2722" i="52"/>
  <c r="D2786" i="52"/>
  <c r="D1103" i="52"/>
  <c r="D1139" i="52"/>
  <c r="D1153" i="52"/>
  <c r="D1102" i="52"/>
  <c r="D1116" i="52"/>
  <c r="D1128" i="52"/>
  <c r="D1138" i="52"/>
  <c r="D1152" i="52"/>
  <c r="D1101" i="52"/>
  <c r="D1115" i="52"/>
  <c r="D1127" i="52"/>
  <c r="D1137" i="52"/>
  <c r="D1092" i="52"/>
  <c r="D1104" i="52"/>
  <c r="D1117" i="52"/>
  <c r="D1140" i="52"/>
  <c r="D1154" i="52"/>
  <c r="D1098" i="52"/>
  <c r="D1113" i="52"/>
  <c r="D1150" i="52"/>
  <c r="D1161" i="52"/>
  <c r="D1125" i="52"/>
  <c r="D1149" i="52"/>
  <c r="D1114" i="52"/>
  <c r="D1163" i="52"/>
  <c r="D1095" i="52"/>
  <c r="D1107" i="52"/>
  <c r="D1120" i="52"/>
  <c r="D1131" i="52"/>
  <c r="D1143" i="52"/>
  <c r="D1156" i="52"/>
  <c r="D1094" i="52"/>
  <c r="D1106" i="52"/>
  <c r="D1119" i="52"/>
  <c r="D1130" i="52"/>
  <c r="D1142" i="52"/>
  <c r="D1093" i="52"/>
  <c r="D1105" i="52"/>
  <c r="D1118" i="52"/>
  <c r="D1129" i="52"/>
  <c r="D1141" i="52"/>
  <c r="D1155" i="52"/>
  <c r="D1096" i="52"/>
  <c r="D1108" i="52"/>
  <c r="D1132" i="52"/>
  <c r="D1144" i="52"/>
  <c r="D1157" i="52"/>
  <c r="D1133" i="52"/>
  <c r="D1159" i="52"/>
  <c r="D1112" i="52"/>
  <c r="D1134" i="52"/>
  <c r="D1136" i="52"/>
  <c r="D1097" i="52"/>
  <c r="D1111" i="52"/>
  <c r="D1123" i="52"/>
  <c r="D1147" i="52"/>
  <c r="D1158" i="52"/>
  <c r="D1110" i="52"/>
  <c r="D1122" i="52"/>
  <c r="D1146" i="52"/>
  <c r="D1109" i="52"/>
  <c r="D1121" i="52"/>
  <c r="D1145" i="52"/>
  <c r="D1124" i="52"/>
  <c r="D1148" i="52"/>
  <c r="D1160" i="52"/>
  <c r="D1091" i="52"/>
  <c r="D1100" i="52"/>
  <c r="D1090" i="52"/>
  <c r="D1099" i="52"/>
  <c r="D1126" i="52"/>
  <c r="D1135" i="52"/>
  <c r="D1151" i="52"/>
  <c r="D1162" i="52"/>
  <c r="D610" i="52"/>
  <c r="D616" i="52"/>
  <c r="D615" i="52"/>
  <c r="D606" i="52"/>
  <c r="D602" i="52"/>
  <c r="D604" i="52"/>
  <c r="D620" i="52"/>
  <c r="D603" i="52"/>
  <c r="D619" i="52"/>
  <c r="D618" i="52"/>
  <c r="D608" i="52"/>
  <c r="D607" i="52"/>
  <c r="D623" i="52"/>
  <c r="D614" i="52"/>
  <c r="D612" i="52"/>
  <c r="D611" i="52"/>
  <c r="D622" i="52"/>
  <c r="D613" i="52"/>
  <c r="D617" i="52"/>
  <c r="D605" i="52"/>
  <c r="D621" i="52"/>
  <c r="D609" i="52"/>
  <c r="D5790" i="52"/>
  <c r="D5794" i="52"/>
  <c r="D5782" i="52"/>
  <c r="D5786" i="52"/>
  <c r="D5788" i="52"/>
  <c r="D5787" i="52"/>
  <c r="D5789" i="52"/>
  <c r="D5792" i="52"/>
  <c r="D5791" i="52"/>
  <c r="D5793" i="52"/>
  <c r="D5783" i="52"/>
  <c r="D5785" i="52"/>
  <c r="D5780" i="52"/>
  <c r="D5796" i="52"/>
  <c r="D5795" i="52"/>
  <c r="D5781" i="52"/>
  <c r="D5784" i="52"/>
  <c r="D576" i="52"/>
  <c r="D574" i="52"/>
  <c r="D580" i="52"/>
  <c r="D577" i="52"/>
  <c r="D578" i="52"/>
  <c r="D581" i="52"/>
  <c r="D582" i="52"/>
  <c r="D573" i="52"/>
  <c r="D575" i="52"/>
  <c r="D579" i="52"/>
  <c r="P44" i="11"/>
  <c r="D7169" i="52"/>
  <c r="D7173" i="52"/>
  <c r="D7171" i="52"/>
  <c r="D7170" i="52"/>
  <c r="D7172" i="52"/>
  <c r="D406" i="52"/>
  <c r="D397" i="52"/>
  <c r="D401" i="52"/>
  <c r="D398" i="52"/>
  <c r="D405" i="52"/>
  <c r="D402" i="52"/>
  <c r="D396" i="52"/>
  <c r="D399" i="52"/>
  <c r="D400" i="52"/>
  <c r="D403" i="52"/>
  <c r="D404" i="52"/>
  <c r="D5612" i="52"/>
  <c r="D5620" i="52"/>
  <c r="D5614" i="52"/>
  <c r="D5616" i="52"/>
  <c r="D5618" i="52"/>
  <c r="D5617" i="52"/>
  <c r="D5611" i="52"/>
  <c r="D5615" i="52"/>
  <c r="D5619" i="52"/>
  <c r="D5613" i="52"/>
  <c r="P110" i="11"/>
  <c r="AR110" i="11" s="1"/>
  <c r="D375" i="52"/>
  <c r="D371" i="52"/>
  <c r="D369" i="52"/>
  <c r="D385" i="52"/>
  <c r="D380" i="52"/>
  <c r="D373" i="52"/>
  <c r="D384" i="52"/>
  <c r="D379" i="52"/>
  <c r="D377" i="52"/>
  <c r="D372" i="52"/>
  <c r="D383" i="52"/>
  <c r="D381" i="52"/>
  <c r="D376" i="52"/>
  <c r="D374" i="52"/>
  <c r="D378" i="52"/>
  <c r="D382" i="52"/>
  <c r="D370" i="52"/>
  <c r="D386" i="52"/>
  <c r="D3914" i="52"/>
  <c r="D3915" i="52"/>
  <c r="D3918" i="52"/>
  <c r="D3917" i="52"/>
  <c r="D3916" i="52"/>
  <c r="D3919" i="52"/>
  <c r="D3920" i="52"/>
  <c r="D491" i="52"/>
  <c r="D493" i="52"/>
  <c r="D492" i="52"/>
  <c r="D497" i="52"/>
  <c r="D495" i="52"/>
  <c r="D496" i="52"/>
  <c r="D490" i="52"/>
  <c r="D494" i="52"/>
  <c r="D827" i="52"/>
  <c r="D829" i="52"/>
  <c r="D828" i="52"/>
  <c r="D819" i="52"/>
  <c r="D832" i="52"/>
  <c r="D831" i="52"/>
  <c r="D821" i="52"/>
  <c r="D823" i="52"/>
  <c r="D820" i="52"/>
  <c r="D825" i="52"/>
  <c r="D824" i="52"/>
  <c r="D826" i="52"/>
  <c r="D830" i="52"/>
  <c r="D818" i="52"/>
  <c r="D822" i="52"/>
  <c r="D6955" i="52"/>
  <c r="D6953" i="52"/>
  <c r="D6949" i="52"/>
  <c r="D6950" i="52"/>
  <c r="D6951" i="52"/>
  <c r="D6954" i="52"/>
  <c r="D6952" i="52"/>
  <c r="D6948" i="52"/>
  <c r="D3875" i="52"/>
  <c r="D3874" i="52"/>
  <c r="D3873" i="52"/>
  <c r="D3876" i="52"/>
  <c r="D3872" i="52"/>
  <c r="D3878" i="52"/>
  <c r="D3877" i="52"/>
  <c r="D3871" i="52"/>
  <c r="D513" i="52"/>
  <c r="D509" i="52"/>
  <c r="D511" i="52"/>
  <c r="D510" i="52"/>
  <c r="D512" i="52"/>
  <c r="D508" i="52"/>
  <c r="D515" i="52"/>
  <c r="D514" i="52"/>
  <c r="D516" i="52"/>
  <c r="D507" i="52"/>
  <c r="D5957" i="52"/>
  <c r="D5961" i="52"/>
  <c r="D5959" i="52"/>
  <c r="D5954" i="52"/>
  <c r="D5958" i="52"/>
  <c r="D5962" i="52"/>
  <c r="D5955" i="52"/>
  <c r="D5956" i="52"/>
  <c r="D5960" i="52"/>
  <c r="D589" i="52"/>
  <c r="D586" i="52"/>
  <c r="D585" i="52"/>
  <c r="D583" i="52"/>
  <c r="D587" i="52"/>
  <c r="D584" i="52"/>
  <c r="D588" i="52"/>
  <c r="D7166" i="52"/>
  <c r="D7164" i="52"/>
  <c r="D7162" i="52"/>
  <c r="D7168" i="52"/>
  <c r="D7165" i="52"/>
  <c r="D7163" i="52"/>
  <c r="D7167" i="52"/>
  <c r="D7161" i="52"/>
  <c r="P61" i="11"/>
  <c r="D2351" i="52"/>
  <c r="D2350" i="52"/>
  <c r="D2352" i="52"/>
  <c r="D2353" i="52"/>
  <c r="D2354" i="52"/>
  <c r="D2349" i="52"/>
  <c r="D6810" i="52"/>
  <c r="D6808" i="52"/>
  <c r="D6809" i="52"/>
  <c r="D5936" i="52"/>
  <c r="D5934" i="52"/>
  <c r="D5935" i="52"/>
  <c r="D5933" i="52"/>
  <c r="P23" i="11"/>
  <c r="D7107" i="52"/>
  <c r="D7109" i="52"/>
  <c r="D7108" i="52"/>
  <c r="D7110" i="52"/>
  <c r="D7106" i="52"/>
  <c r="D7105" i="52"/>
  <c r="D5655" i="52"/>
  <c r="D5653" i="52"/>
  <c r="D5651" i="52"/>
  <c r="D5663" i="52"/>
  <c r="D5657" i="52"/>
  <c r="D5659" i="52"/>
  <c r="D5661" i="52"/>
  <c r="D5647" i="52"/>
  <c r="D5649" i="52"/>
  <c r="D5648" i="52"/>
  <c r="D5664" i="52"/>
  <c r="D5658" i="52"/>
  <c r="D5652" i="52"/>
  <c r="D5646" i="52"/>
  <c r="D5662" i="52"/>
  <c r="D5656" i="52"/>
  <c r="D5650" i="52"/>
  <c r="D5660" i="52"/>
  <c r="D5654" i="52"/>
  <c r="D222" i="52"/>
  <c r="D220" i="52"/>
  <c r="D224" i="52"/>
  <c r="D223" i="52"/>
  <c r="D221" i="52"/>
  <c r="D219" i="52"/>
  <c r="D1166" i="52"/>
  <c r="D1182" i="52"/>
  <c r="D1198" i="52"/>
  <c r="D1165" i="52"/>
  <c r="D1181" i="52"/>
  <c r="D1197" i="52"/>
  <c r="D1164" i="52"/>
  <c r="D1180" i="52"/>
  <c r="D1196" i="52"/>
  <c r="D1167" i="52"/>
  <c r="D1183" i="52"/>
  <c r="D1199" i="52"/>
  <c r="D1177" i="52"/>
  <c r="D1192" i="52"/>
  <c r="D1170" i="52"/>
  <c r="D1186" i="52"/>
  <c r="D1169" i="52"/>
  <c r="D1185" i="52"/>
  <c r="D1168" i="52"/>
  <c r="D1184" i="52"/>
  <c r="D1200" i="52"/>
  <c r="D1171" i="52"/>
  <c r="D1187" i="52"/>
  <c r="D1191" i="52"/>
  <c r="D1193" i="52"/>
  <c r="D1176" i="52"/>
  <c r="D1195" i="52"/>
  <c r="D1174" i="52"/>
  <c r="D1190" i="52"/>
  <c r="D1173" i="52"/>
  <c r="D1189" i="52"/>
  <c r="D1172" i="52"/>
  <c r="D1188" i="52"/>
  <c r="D1175" i="52"/>
  <c r="D1179" i="52"/>
  <c r="D1178" i="52"/>
  <c r="D1194" i="52"/>
  <c r="D340" i="52"/>
  <c r="D339" i="52"/>
  <c r="D355" i="52"/>
  <c r="D338" i="52"/>
  <c r="D354" i="52"/>
  <c r="D341" i="52"/>
  <c r="D335" i="52"/>
  <c r="D337" i="52"/>
  <c r="D344" i="52"/>
  <c r="D343" i="52"/>
  <c r="D342" i="52"/>
  <c r="D345" i="52"/>
  <c r="D349" i="52"/>
  <c r="D334" i="52"/>
  <c r="D353" i="52"/>
  <c r="D348" i="52"/>
  <c r="D347" i="52"/>
  <c r="D346" i="52"/>
  <c r="D351" i="52"/>
  <c r="D350" i="52"/>
  <c r="D336" i="52"/>
  <c r="D352" i="52"/>
  <c r="D4771" i="52"/>
  <c r="D4769" i="52"/>
  <c r="D4776" i="52"/>
  <c r="D4775" i="52"/>
  <c r="D4773" i="52"/>
  <c r="D4768" i="52"/>
  <c r="D4767" i="52"/>
  <c r="D4770" i="52"/>
  <c r="D4772" i="52"/>
  <c r="D4774" i="52"/>
  <c r="D4777" i="52"/>
  <c r="D4781" i="52"/>
  <c r="D4779" i="52"/>
  <c r="D4782" i="52"/>
  <c r="D4778" i="52"/>
  <c r="D4780" i="52"/>
  <c r="D6278" i="52"/>
  <c r="D6279" i="52"/>
  <c r="P189" i="11"/>
  <c r="D6126" i="52"/>
  <c r="D6139" i="52"/>
  <c r="D6117" i="52"/>
  <c r="D6129" i="52"/>
  <c r="D6108" i="52"/>
  <c r="D6120" i="52"/>
  <c r="D6132" i="52"/>
  <c r="D6112" i="52"/>
  <c r="D6135" i="52"/>
  <c r="D6124" i="52"/>
  <c r="D6137" i="52"/>
  <c r="D6123" i="52"/>
  <c r="D6136" i="52"/>
  <c r="D6113" i="52"/>
  <c r="D6125" i="52"/>
  <c r="D6138" i="52"/>
  <c r="D6115" i="52"/>
  <c r="D6114" i="52"/>
  <c r="D6127" i="52"/>
  <c r="D6116" i="52"/>
  <c r="D6128" i="52"/>
  <c r="D6140" i="52"/>
  <c r="D6109" i="52"/>
  <c r="D6133" i="52"/>
  <c r="D6122" i="52"/>
  <c r="D6119" i="52"/>
  <c r="D6107" i="52"/>
  <c r="D6118" i="52"/>
  <c r="D6130" i="52"/>
  <c r="D6131" i="52"/>
  <c r="D6111" i="52"/>
  <c r="D6110" i="52"/>
  <c r="D6121" i="52"/>
  <c r="D6134" i="52"/>
  <c r="D164" i="52"/>
  <c r="D156" i="52"/>
  <c r="D160" i="52"/>
  <c r="D162" i="52"/>
  <c r="D161" i="52"/>
  <c r="D163" i="52"/>
  <c r="D159" i="52"/>
  <c r="D165" i="52"/>
  <c r="D155" i="52"/>
  <c r="D157" i="52"/>
  <c r="D158" i="52"/>
  <c r="D6733" i="52"/>
  <c r="D6737" i="52"/>
  <c r="D6735" i="52"/>
  <c r="D6736" i="52"/>
  <c r="D6734" i="52"/>
  <c r="P229" i="11"/>
  <c r="D6521" i="52"/>
  <c r="D6537" i="52"/>
  <c r="D6553" i="52"/>
  <c r="D6527" i="52"/>
  <c r="D6543" i="52"/>
  <c r="D6559" i="52"/>
  <c r="D6525" i="52"/>
  <c r="D6541" i="52"/>
  <c r="D6557" i="52"/>
  <c r="D6531" i="52"/>
  <c r="D6547" i="52"/>
  <c r="D6563" i="52"/>
  <c r="D6529" i="52"/>
  <c r="D6545" i="52"/>
  <c r="D6561" i="52"/>
  <c r="D6519" i="52"/>
  <c r="D6535" i="52"/>
  <c r="D6551" i="52"/>
  <c r="D6567" i="52"/>
  <c r="D6533" i="52"/>
  <c r="D6549" i="52"/>
  <c r="D6565" i="52"/>
  <c r="D6523" i="52"/>
  <c r="D6539" i="52"/>
  <c r="D6555" i="52"/>
  <c r="D6526" i="52"/>
  <c r="D6542" i="52"/>
  <c r="D6558" i="52"/>
  <c r="D6530" i="52"/>
  <c r="D6546" i="52"/>
  <c r="D6562" i="52"/>
  <c r="D6532" i="52"/>
  <c r="D6548" i="52"/>
  <c r="D6564" i="52"/>
  <c r="D6534" i="52"/>
  <c r="D6550" i="52"/>
  <c r="D6566" i="52"/>
  <c r="D6522" i="52"/>
  <c r="D6538" i="52"/>
  <c r="D6554" i="52"/>
  <c r="D6536" i="52"/>
  <c r="D6556" i="52"/>
  <c r="D6520" i="52"/>
  <c r="D6540" i="52"/>
  <c r="D6560" i="52"/>
  <c r="D6524" i="52"/>
  <c r="D6544" i="52"/>
  <c r="D6568" i="52"/>
  <c r="D6528" i="52"/>
  <c r="D6552" i="52"/>
  <c r="D5711" i="52"/>
  <c r="D5699" i="52"/>
  <c r="D5709" i="52"/>
  <c r="D5719" i="52"/>
  <c r="D5703" i="52"/>
  <c r="D5697" i="52"/>
  <c r="D5713" i="52"/>
  <c r="D5715" i="52"/>
  <c r="D5701" i="52"/>
  <c r="D5717" i="52"/>
  <c r="D5707" i="52"/>
  <c r="D5705" i="52"/>
  <c r="D5704" i="52"/>
  <c r="D5720" i="52"/>
  <c r="D5698" i="52"/>
  <c r="D5714" i="52"/>
  <c r="D5708" i="52"/>
  <c r="D5702" i="52"/>
  <c r="D5718" i="52"/>
  <c r="D5712" i="52"/>
  <c r="D5706" i="52"/>
  <c r="D5700" i="52"/>
  <c r="D5716" i="52"/>
  <c r="D5710" i="52"/>
  <c r="D5622" i="52"/>
  <c r="D5621" i="52"/>
  <c r="D5624" i="52"/>
  <c r="D5626" i="52"/>
  <c r="D5625" i="52"/>
  <c r="D5623" i="52"/>
  <c r="D4865" i="52"/>
  <c r="D4881" i="52"/>
  <c r="D4863" i="52"/>
  <c r="D4859" i="52"/>
  <c r="D4869" i="52"/>
  <c r="D4885" i="52"/>
  <c r="D4864" i="52"/>
  <c r="D4880" i="52"/>
  <c r="D4867" i="52"/>
  <c r="D4879" i="52"/>
  <c r="D4875" i="52"/>
  <c r="D4873" i="52"/>
  <c r="D4871" i="52"/>
  <c r="D4883" i="52"/>
  <c r="D4861" i="52"/>
  <c r="D4877" i="52"/>
  <c r="D4860" i="52"/>
  <c r="D4884" i="52"/>
  <c r="D4870" i="52"/>
  <c r="D4868" i="52"/>
  <c r="D4858" i="52"/>
  <c r="D4874" i="52"/>
  <c r="D4872" i="52"/>
  <c r="D4862" i="52"/>
  <c r="D4878" i="52"/>
  <c r="D4876" i="52"/>
  <c r="D4866" i="52"/>
  <c r="D4882" i="52"/>
  <c r="D5900" i="52"/>
  <c r="D5932" i="52"/>
  <c r="D5896" i="52"/>
  <c r="D5928" i="52"/>
  <c r="D5886" i="52"/>
  <c r="D5902" i="52"/>
  <c r="D5918" i="52"/>
  <c r="D5908" i="52"/>
  <c r="D5904" i="52"/>
  <c r="D5890" i="52"/>
  <c r="D5906" i="52"/>
  <c r="D5922" i="52"/>
  <c r="D5916" i="52"/>
  <c r="D5912" i="52"/>
  <c r="D5894" i="52"/>
  <c r="D5910" i="52"/>
  <c r="D5926" i="52"/>
  <c r="D5892" i="52"/>
  <c r="D5924" i="52"/>
  <c r="D5888" i="52"/>
  <c r="D5920" i="52"/>
  <c r="D5898" i="52"/>
  <c r="D5914" i="52"/>
  <c r="D5930" i="52"/>
  <c r="D5897" i="52"/>
  <c r="D5913" i="52"/>
  <c r="D5929" i="52"/>
  <c r="D5891" i="52"/>
  <c r="D5907" i="52"/>
  <c r="D5923" i="52"/>
  <c r="D5901" i="52"/>
  <c r="D5917" i="52"/>
  <c r="D5895" i="52"/>
  <c r="D5911" i="52"/>
  <c r="D5927" i="52"/>
  <c r="D5889" i="52"/>
  <c r="D5905" i="52"/>
  <c r="D5921" i="52"/>
  <c r="D5899" i="52"/>
  <c r="D5915" i="52"/>
  <c r="D5931" i="52"/>
  <c r="D5893" i="52"/>
  <c r="D5909" i="52"/>
  <c r="D5925" i="52"/>
  <c r="D5887" i="52"/>
  <c r="D5903" i="52"/>
  <c r="D5919" i="52"/>
  <c r="D4280" i="52"/>
  <c r="D4278" i="52"/>
  <c r="D4282" i="52"/>
  <c r="D4281" i="52"/>
  <c r="D4277" i="52"/>
  <c r="D4276" i="52"/>
  <c r="D4279" i="52"/>
  <c r="D5946" i="52"/>
  <c r="D5945" i="52"/>
  <c r="D5937" i="52"/>
  <c r="D5940" i="52"/>
  <c r="D5938" i="52"/>
  <c r="D5942" i="52"/>
  <c r="D5943" i="52"/>
  <c r="D5939" i="52"/>
  <c r="D5944" i="52"/>
  <c r="D5947" i="52"/>
  <c r="D5941" i="52"/>
  <c r="D5513" i="52"/>
  <c r="D5508" i="52"/>
  <c r="D5511" i="52"/>
  <c r="D5519" i="52"/>
  <c r="D5507" i="52"/>
  <c r="D5518" i="52"/>
  <c r="D5521" i="52"/>
  <c r="D5514" i="52"/>
  <c r="D5512" i="52"/>
  <c r="D5517" i="52"/>
  <c r="D5510" i="52"/>
  <c r="D5515" i="52"/>
  <c r="D5520" i="52"/>
  <c r="D5516" i="52"/>
  <c r="D5506" i="52"/>
  <c r="D5509" i="52"/>
  <c r="D3382" i="52"/>
  <c r="D3381" i="52"/>
  <c r="D3383" i="52"/>
  <c r="D3390" i="52"/>
  <c r="D3385" i="52"/>
  <c r="D3387" i="52"/>
  <c r="D3380" i="52"/>
  <c r="D3394" i="52"/>
  <c r="D3389" i="52"/>
  <c r="D3384" i="52"/>
  <c r="D3391" i="52"/>
  <c r="D3388" i="52"/>
  <c r="D3386" i="52"/>
  <c r="D3393" i="52"/>
  <c r="D3392" i="52"/>
  <c r="D3395" i="52"/>
  <c r="D5577" i="52"/>
  <c r="D5579" i="52"/>
  <c r="D5578" i="52"/>
  <c r="D804" i="52"/>
  <c r="D817" i="52"/>
  <c r="D807" i="52"/>
  <c r="D795" i="52"/>
  <c r="D805" i="52"/>
  <c r="D811" i="52"/>
  <c r="D815" i="52"/>
  <c r="D802" i="52"/>
  <c r="D806" i="52"/>
  <c r="D796" i="52"/>
  <c r="D813" i="52"/>
  <c r="D816" i="52"/>
  <c r="D797" i="52"/>
  <c r="D803" i="52"/>
  <c r="D814" i="52"/>
  <c r="D800" i="52"/>
  <c r="D799" i="52"/>
  <c r="D809" i="52"/>
  <c r="D798" i="52"/>
  <c r="D808" i="52"/>
  <c r="D812" i="52"/>
  <c r="D810" i="52"/>
  <c r="D801" i="52"/>
  <c r="D7187" i="52"/>
  <c r="D7190" i="52"/>
  <c r="D7191" i="52"/>
  <c r="D7185" i="52"/>
  <c r="D7189" i="52"/>
  <c r="D7186" i="52"/>
  <c r="D7184" i="52"/>
  <c r="D7188" i="52"/>
  <c r="D7192" i="52"/>
  <c r="D1054" i="52"/>
  <c r="D1049" i="52"/>
  <c r="D1057" i="52"/>
  <c r="D1052" i="52"/>
  <c r="D1060" i="52"/>
  <c r="D1058" i="52"/>
  <c r="D1061" i="52"/>
  <c r="D1056" i="52"/>
  <c r="D1051" i="52"/>
  <c r="D1059" i="52"/>
  <c r="D1063" i="52"/>
  <c r="D1050" i="52"/>
  <c r="D1055" i="52"/>
  <c r="D1062" i="52"/>
  <c r="D1053" i="52"/>
  <c r="D1042" i="52"/>
  <c r="D999" i="52"/>
  <c r="D1023" i="52"/>
  <c r="D1048" i="52"/>
  <c r="D1021" i="52"/>
  <c r="D1046" i="52"/>
  <c r="D1007" i="52"/>
  <c r="D1030" i="52"/>
  <c r="D1002" i="52"/>
  <c r="D1014" i="52"/>
  <c r="D1004" i="52"/>
  <c r="D1026" i="52"/>
  <c r="D1012" i="52"/>
  <c r="D1037" i="52"/>
  <c r="D1005" i="52"/>
  <c r="D1028" i="52"/>
  <c r="D1041" i="52"/>
  <c r="D1034" i="52"/>
  <c r="D1017" i="52"/>
  <c r="D1040" i="52"/>
  <c r="D1009" i="52"/>
  <c r="D1019" i="52"/>
  <c r="D1032" i="52"/>
  <c r="D1044" i="52"/>
  <c r="D1008" i="52"/>
  <c r="D1018" i="52"/>
  <c r="D1031" i="52"/>
  <c r="D1043" i="52"/>
  <c r="D1003" i="52"/>
  <c r="D1015" i="52"/>
  <c r="D1039" i="52"/>
  <c r="D998" i="52"/>
  <c r="D1011" i="52"/>
  <c r="D1022" i="52"/>
  <c r="D1035" i="52"/>
  <c r="D1047" i="52"/>
  <c r="D1006" i="52"/>
  <c r="D1016" i="52"/>
  <c r="D1029" i="52"/>
  <c r="D1001" i="52"/>
  <c r="D1013" i="52"/>
  <c r="D1025" i="52"/>
  <c r="D1038" i="52"/>
  <c r="D1010" i="52"/>
  <c r="D1020" i="52"/>
  <c r="D1033" i="52"/>
  <c r="D1045" i="52"/>
  <c r="D1027" i="52"/>
  <c r="D1000" i="52"/>
  <c r="D1024" i="52"/>
  <c r="D1036" i="52"/>
  <c r="D996" i="52"/>
  <c r="D976" i="52"/>
  <c r="D990" i="52"/>
  <c r="D984" i="52"/>
  <c r="D978" i="52"/>
  <c r="D994" i="52"/>
  <c r="D980" i="52"/>
  <c r="D992" i="52"/>
  <c r="D982" i="52"/>
  <c r="D988" i="52"/>
  <c r="D986" i="52"/>
  <c r="D985" i="52"/>
  <c r="D975" i="52"/>
  <c r="D991" i="52"/>
  <c r="D989" i="52"/>
  <c r="D979" i="52"/>
  <c r="D995" i="52"/>
  <c r="D977" i="52"/>
  <c r="D993" i="52"/>
  <c r="D983" i="52"/>
  <c r="D981" i="52"/>
  <c r="D997" i="52"/>
  <c r="D987" i="52"/>
  <c r="D840" i="52"/>
  <c r="D856" i="52"/>
  <c r="D872" i="52"/>
  <c r="D888" i="52"/>
  <c r="D844" i="52"/>
  <c r="D860" i="52"/>
  <c r="D876" i="52"/>
  <c r="D848" i="52"/>
  <c r="D864" i="52"/>
  <c r="D880" i="52"/>
  <c r="D836" i="52"/>
  <c r="D852" i="52"/>
  <c r="D868" i="52"/>
  <c r="D884" i="52"/>
  <c r="D838" i="52"/>
  <c r="D854" i="52"/>
  <c r="D870" i="52"/>
  <c r="D886" i="52"/>
  <c r="D837" i="52"/>
  <c r="D853" i="52"/>
  <c r="D869" i="52"/>
  <c r="D885" i="52"/>
  <c r="D839" i="52"/>
  <c r="D855" i="52"/>
  <c r="D871" i="52"/>
  <c r="D887" i="52"/>
  <c r="D835" i="52"/>
  <c r="D867" i="52"/>
  <c r="D842" i="52"/>
  <c r="D858" i="52"/>
  <c r="D874" i="52"/>
  <c r="D841" i="52"/>
  <c r="D857" i="52"/>
  <c r="D873" i="52"/>
  <c r="D843" i="52"/>
  <c r="D859" i="52"/>
  <c r="D875" i="52"/>
  <c r="D833" i="52"/>
  <c r="D849" i="52"/>
  <c r="D881" i="52"/>
  <c r="D883" i="52"/>
  <c r="D846" i="52"/>
  <c r="D862" i="52"/>
  <c r="D878" i="52"/>
  <c r="D845" i="52"/>
  <c r="D861" i="52"/>
  <c r="D877" i="52"/>
  <c r="D847" i="52"/>
  <c r="D863" i="52"/>
  <c r="D879" i="52"/>
  <c r="D865" i="52"/>
  <c r="D851" i="52"/>
  <c r="D834" i="52"/>
  <c r="D850" i="52"/>
  <c r="D866" i="52"/>
  <c r="D882" i="52"/>
  <c r="D632" i="52"/>
  <c r="D648" i="52"/>
  <c r="D664" i="52"/>
  <c r="D680" i="52"/>
  <c r="D696" i="52"/>
  <c r="D636" i="52"/>
  <c r="D652" i="52"/>
  <c r="D668" i="52"/>
  <c r="D684" i="52"/>
  <c r="D700" i="52"/>
  <c r="D624" i="52"/>
  <c r="D640" i="52"/>
  <c r="D656" i="52"/>
  <c r="D672" i="52"/>
  <c r="D688" i="52"/>
  <c r="D704" i="52"/>
  <c r="D628" i="52"/>
  <c r="D644" i="52"/>
  <c r="D660" i="52"/>
  <c r="D676" i="52"/>
  <c r="D692" i="52"/>
  <c r="D708" i="52"/>
  <c r="D630" i="52"/>
  <c r="D646" i="52"/>
  <c r="D662" i="52"/>
  <c r="D678" i="52"/>
  <c r="D694" i="52"/>
  <c r="D629" i="52"/>
  <c r="D645" i="52"/>
  <c r="D661" i="52"/>
  <c r="D677" i="52"/>
  <c r="D693" i="52"/>
  <c r="D709" i="52"/>
  <c r="D631" i="52"/>
  <c r="D647" i="52"/>
  <c r="D663" i="52"/>
  <c r="D679" i="52"/>
  <c r="D695" i="52"/>
  <c r="D627" i="52"/>
  <c r="D675" i="52"/>
  <c r="D634" i="52"/>
  <c r="D650" i="52"/>
  <c r="D666" i="52"/>
  <c r="D682" i="52"/>
  <c r="D698" i="52"/>
  <c r="D633" i="52"/>
  <c r="D649" i="52"/>
  <c r="D665" i="52"/>
  <c r="D681" i="52"/>
  <c r="D697" i="52"/>
  <c r="D635" i="52"/>
  <c r="D651" i="52"/>
  <c r="D667" i="52"/>
  <c r="D683" i="52"/>
  <c r="D699" i="52"/>
  <c r="D673" i="52"/>
  <c r="D705" i="52"/>
  <c r="D659" i="52"/>
  <c r="D707" i="52"/>
  <c r="D638" i="52"/>
  <c r="D654" i="52"/>
  <c r="D670" i="52"/>
  <c r="D686" i="52"/>
  <c r="D702" i="52"/>
  <c r="D637" i="52"/>
  <c r="D653" i="52"/>
  <c r="D669" i="52"/>
  <c r="D685" i="52"/>
  <c r="D701" i="52"/>
  <c r="D639" i="52"/>
  <c r="D655" i="52"/>
  <c r="D671" i="52"/>
  <c r="D687" i="52"/>
  <c r="D703" i="52"/>
  <c r="D689" i="52"/>
  <c r="D643" i="52"/>
  <c r="D691" i="52"/>
  <c r="D626" i="52"/>
  <c r="D642" i="52"/>
  <c r="D658" i="52"/>
  <c r="D674" i="52"/>
  <c r="D690" i="52"/>
  <c r="D706" i="52"/>
  <c r="D625" i="52"/>
  <c r="D641" i="52"/>
  <c r="D657" i="52"/>
  <c r="D5338" i="52"/>
  <c r="D5374" i="52"/>
  <c r="D5402" i="52"/>
  <c r="D5434" i="52"/>
  <c r="D5342" i="52"/>
  <c r="D5370" i="52"/>
  <c r="D5406" i="52"/>
  <c r="D5344" i="52"/>
  <c r="D5360" i="52"/>
  <c r="D5376" i="52"/>
  <c r="D5392" i="52"/>
  <c r="D5408" i="52"/>
  <c r="D5424" i="52"/>
  <c r="D5350" i="52"/>
  <c r="D5378" i="52"/>
  <c r="D5410" i="52"/>
  <c r="D5346" i="52"/>
  <c r="D5382" i="52"/>
  <c r="D5414" i="52"/>
  <c r="D5348" i="52"/>
  <c r="D5364" i="52"/>
  <c r="D5380" i="52"/>
  <c r="D5396" i="52"/>
  <c r="D5412" i="52"/>
  <c r="D5428" i="52"/>
  <c r="D5354" i="52"/>
  <c r="D5386" i="52"/>
  <c r="D5418" i="52"/>
  <c r="D5358" i="52"/>
  <c r="D5390" i="52"/>
  <c r="D5422" i="52"/>
  <c r="D5336" i="52"/>
  <c r="D5352" i="52"/>
  <c r="D5368" i="52"/>
  <c r="D5384" i="52"/>
  <c r="D5400" i="52"/>
  <c r="D5416" i="52"/>
  <c r="D5432" i="52"/>
  <c r="D5334" i="52"/>
  <c r="D5362" i="52"/>
  <c r="D5394" i="52"/>
  <c r="D5426" i="52"/>
  <c r="D5366" i="52"/>
  <c r="D5398" i="52"/>
  <c r="D5430" i="52"/>
  <c r="D5340" i="52"/>
  <c r="D5356" i="52"/>
  <c r="D5372" i="52"/>
  <c r="D5388" i="52"/>
  <c r="D5404" i="52"/>
  <c r="D5420" i="52"/>
  <c r="D5343" i="52"/>
  <c r="D5359" i="52"/>
  <c r="D5375" i="52"/>
  <c r="D5391" i="52"/>
  <c r="D5407" i="52"/>
  <c r="D5423" i="52"/>
  <c r="D5345" i="52"/>
  <c r="D5347" i="52"/>
  <c r="D5363" i="52"/>
  <c r="D5379" i="52"/>
  <c r="D5395" i="52"/>
  <c r="D5411" i="52"/>
  <c r="D5427" i="52"/>
  <c r="D5333" i="52"/>
  <c r="D5349" i="52"/>
  <c r="D5365" i="52"/>
  <c r="D5381" i="52"/>
  <c r="D5397" i="52"/>
  <c r="D5413" i="52"/>
  <c r="D5429" i="52"/>
  <c r="D5335" i="52"/>
  <c r="D5351" i="52"/>
  <c r="D5367" i="52"/>
  <c r="D5383" i="52"/>
  <c r="D5399" i="52"/>
  <c r="D5415" i="52"/>
  <c r="D5431" i="52"/>
  <c r="D5337" i="52"/>
  <c r="D5353" i="52"/>
  <c r="D5339" i="52"/>
  <c r="D5355" i="52"/>
  <c r="D5371" i="52"/>
  <c r="D5387" i="52"/>
  <c r="D5403" i="52"/>
  <c r="D5419" i="52"/>
  <c r="D5361" i="52"/>
  <c r="D5385" i="52"/>
  <c r="D5405" i="52"/>
  <c r="D5425" i="52"/>
  <c r="D5369" i="52"/>
  <c r="D5389" i="52"/>
  <c r="D5409" i="52"/>
  <c r="D5433" i="52"/>
  <c r="D5341" i="52"/>
  <c r="D5373" i="52"/>
  <c r="D5393" i="52"/>
  <c r="D5417" i="52"/>
  <c r="D5357" i="52"/>
  <c r="D5377" i="52"/>
  <c r="D5401" i="52"/>
  <c r="D5421" i="52"/>
  <c r="D4036" i="52"/>
  <c r="D4037" i="52"/>
  <c r="D1347" i="52"/>
  <c r="D1360" i="52"/>
  <c r="D1373" i="52"/>
  <c r="D1387" i="52"/>
  <c r="D1413" i="52"/>
  <c r="D1428" i="52"/>
  <c r="D1458" i="52"/>
  <c r="D1475" i="52"/>
  <c r="D1490" i="52"/>
  <c r="D1506" i="52"/>
  <c r="D1536" i="52"/>
  <c r="D1551" i="52"/>
  <c r="D1566" i="52"/>
  <c r="D1579" i="52"/>
  <c r="D1594" i="52"/>
  <c r="D1609" i="52"/>
  <c r="D1621" i="52"/>
  <c r="D1632" i="52"/>
  <c r="D1648" i="52"/>
  <c r="D1663" i="52"/>
  <c r="D1693" i="52"/>
  <c r="D1707" i="52"/>
  <c r="D1722" i="52"/>
  <c r="D1736" i="52"/>
  <c r="D1751" i="52"/>
  <c r="D1763" i="52"/>
  <c r="D1779" i="52"/>
  <c r="D1791" i="52"/>
  <c r="D1807" i="52"/>
  <c r="D1822" i="52"/>
  <c r="D1838" i="52"/>
  <c r="D1853" i="52"/>
  <c r="D1868" i="52"/>
  <c r="D1881" i="52"/>
  <c r="D1894" i="52"/>
  <c r="D1908" i="52"/>
  <c r="D1323" i="52"/>
  <c r="D1337" i="52"/>
  <c r="D1352" i="52"/>
  <c r="D1364" i="52"/>
  <c r="D1378" i="52"/>
  <c r="D1393" i="52"/>
  <c r="D1406" i="52"/>
  <c r="D1419" i="52"/>
  <c r="D1434" i="52"/>
  <c r="D1448" i="52"/>
  <c r="D1464" i="52"/>
  <c r="D1480" i="52"/>
  <c r="D1496" i="52"/>
  <c r="D1512" i="52"/>
  <c r="D1542" i="52"/>
  <c r="D1571" i="52"/>
  <c r="D1584" i="52"/>
  <c r="D1613" i="52"/>
  <c r="D1638" i="52"/>
  <c r="D1654" i="52"/>
  <c r="D1669" i="52"/>
  <c r="D1683" i="52"/>
  <c r="D1697" i="52"/>
  <c r="D1713" i="52"/>
  <c r="D1727" i="52"/>
  <c r="D1742" i="52"/>
  <c r="D1756" i="52"/>
  <c r="D1769" i="52"/>
  <c r="D1783" i="52"/>
  <c r="D1797" i="52"/>
  <c r="D1812" i="52"/>
  <c r="D1828" i="52"/>
  <c r="D1843" i="52"/>
  <c r="D1859" i="52"/>
  <c r="D1873" i="52"/>
  <c r="D1887" i="52"/>
  <c r="D1898" i="52"/>
  <c r="D1913" i="52"/>
  <c r="D1332" i="52"/>
  <c r="D1348" i="52"/>
  <c r="D1361" i="52"/>
  <c r="D1374" i="52"/>
  <c r="D1388" i="52"/>
  <c r="D1401" i="52"/>
  <c r="D1414" i="52"/>
  <c r="D1429" i="52"/>
  <c r="D1459" i="52"/>
  <c r="D1474" i="52"/>
  <c r="D1491" i="52"/>
  <c r="D1508" i="52"/>
  <c r="D1522" i="52"/>
  <c r="D1537" i="52"/>
  <c r="D1552" i="52"/>
  <c r="D1567" i="52"/>
  <c r="D1580" i="52"/>
  <c r="D1596" i="52"/>
  <c r="D1622" i="52"/>
  <c r="D1633" i="52"/>
  <c r="D1649" i="52"/>
  <c r="D1664" i="52"/>
  <c r="D1679" i="52"/>
  <c r="D1694" i="52"/>
  <c r="D1708" i="52"/>
  <c r="D1723" i="52"/>
  <c r="D1737" i="52"/>
  <c r="D1752" i="52"/>
  <c r="D1764" i="52"/>
  <c r="D1780" i="52"/>
  <c r="D1792" i="52"/>
  <c r="D1808" i="52"/>
  <c r="D1823" i="52"/>
  <c r="D1854" i="52"/>
  <c r="D1869" i="52"/>
  <c r="D1882" i="52"/>
  <c r="D1909" i="52"/>
  <c r="D1335" i="52"/>
  <c r="D1350" i="52"/>
  <c r="D1376" i="52"/>
  <c r="D1391" i="52"/>
  <c r="D1404" i="52"/>
  <c r="D1417" i="52"/>
  <c r="D1432" i="52"/>
  <c r="D1446" i="52"/>
  <c r="D1462" i="52"/>
  <c r="D1478" i="52"/>
  <c r="D1494" i="52"/>
  <c r="D1510" i="52"/>
  <c r="D1524" i="52"/>
  <c r="D1540" i="52"/>
  <c r="D1555" i="52"/>
  <c r="D1569" i="52"/>
  <c r="D1583" i="52"/>
  <c r="D1598" i="52"/>
  <c r="D1611" i="52"/>
  <c r="D1624" i="52"/>
  <c r="D1636" i="52"/>
  <c r="D1652" i="52"/>
  <c r="D1667" i="52"/>
  <c r="D1681" i="52"/>
  <c r="D1711" i="52"/>
  <c r="D1726" i="52"/>
  <c r="D1740" i="52"/>
  <c r="D1767" i="52"/>
  <c r="D1795" i="52"/>
  <c r="D1826" i="52"/>
  <c r="D1841" i="52"/>
  <c r="D1857" i="52"/>
  <c r="D1872" i="52"/>
  <c r="D1885" i="52"/>
  <c r="D1896" i="52"/>
  <c r="D1912" i="52"/>
  <c r="D1327" i="52"/>
  <c r="D1341" i="52"/>
  <c r="D1355" i="52"/>
  <c r="D1367" i="52"/>
  <c r="D1382" i="52"/>
  <c r="D1409" i="52"/>
  <c r="D1422" i="52"/>
  <c r="D1438" i="52"/>
  <c r="D1452" i="52"/>
  <c r="D1468" i="52"/>
  <c r="D1484" i="52"/>
  <c r="D1500" i="52"/>
  <c r="D1516" i="52"/>
  <c r="D1530" i="52"/>
  <c r="D1546" i="52"/>
  <c r="D1560" i="52"/>
  <c r="D1575" i="52"/>
  <c r="D1588" i="52"/>
  <c r="D1603" i="52"/>
  <c r="D1616" i="52"/>
  <c r="D1642" i="52"/>
  <c r="D1657" i="52"/>
  <c r="D1673" i="52"/>
  <c r="D1687" i="52"/>
  <c r="D1701" i="52"/>
  <c r="D1730" i="52"/>
  <c r="D1746" i="52"/>
  <c r="D1773" i="52"/>
  <c r="D1787" i="52"/>
  <c r="D1801" i="52"/>
  <c r="D1816" i="52"/>
  <c r="D1832" i="52"/>
  <c r="D1847" i="52"/>
  <c r="D1863" i="52"/>
  <c r="D1875" i="52"/>
  <c r="D1902" i="52"/>
  <c r="D1916" i="52"/>
  <c r="D1322" i="52"/>
  <c r="D1336" i="52"/>
  <c r="D1351" i="52"/>
  <c r="D1377" i="52"/>
  <c r="D1392" i="52"/>
  <c r="D1405" i="52"/>
  <c r="D1418" i="52"/>
  <c r="D1433" i="52"/>
  <c r="D1447" i="52"/>
  <c r="D1463" i="52"/>
  <c r="D1479" i="52"/>
  <c r="D1495" i="52"/>
  <c r="D1511" i="52"/>
  <c r="D1526" i="52"/>
  <c r="D1541" i="52"/>
  <c r="D1556" i="52"/>
  <c r="D1570" i="52"/>
  <c r="D1599" i="52"/>
  <c r="D1612" i="52"/>
  <c r="D1625" i="52"/>
  <c r="D1637" i="52"/>
  <c r="D1653" i="52"/>
  <c r="D1668" i="52"/>
  <c r="D1682" i="52"/>
  <c r="D1712" i="52"/>
  <c r="D1741" i="52"/>
  <c r="D1755" i="52"/>
  <c r="D1768" i="52"/>
  <c r="D1796" i="52"/>
  <c r="D1811" i="52"/>
  <c r="D1827" i="52"/>
  <c r="D1842" i="52"/>
  <c r="D1858" i="52"/>
  <c r="D1886" i="52"/>
  <c r="D1897" i="52"/>
  <c r="D1325" i="52"/>
  <c r="D1339" i="52"/>
  <c r="D1380" i="52"/>
  <c r="D1395" i="52"/>
  <c r="D1421" i="52"/>
  <c r="D1436" i="52"/>
  <c r="D1450" i="52"/>
  <c r="D1466" i="52"/>
  <c r="D1482" i="52"/>
  <c r="D1498" i="52"/>
  <c r="D1514" i="52"/>
  <c r="D1528" i="52"/>
  <c r="D1544" i="52"/>
  <c r="D1558" i="52"/>
  <c r="D1573" i="52"/>
  <c r="D1586" i="52"/>
  <c r="D1602" i="52"/>
  <c r="D1615" i="52"/>
  <c r="D1627" i="52"/>
  <c r="D1640" i="52"/>
  <c r="D1656" i="52"/>
  <c r="D1671" i="52"/>
  <c r="D1685" i="52"/>
  <c r="D1700" i="52"/>
  <c r="D1715" i="52"/>
  <c r="D1744" i="52"/>
  <c r="D1757" i="52"/>
  <c r="D1771" i="52"/>
  <c r="D1785" i="52"/>
  <c r="D1799" i="52"/>
  <c r="D1814" i="52"/>
  <c r="D1830" i="52"/>
  <c r="D1845" i="52"/>
  <c r="D1861" i="52"/>
  <c r="D1889" i="52"/>
  <c r="D1900" i="52"/>
  <c r="D1917" i="52"/>
  <c r="D1331" i="52"/>
  <c r="D1345" i="52"/>
  <c r="D1358" i="52"/>
  <c r="D1371" i="52"/>
  <c r="D1386" i="52"/>
  <c r="D1400" i="52"/>
  <c r="D1426" i="52"/>
  <c r="D1442" i="52"/>
  <c r="D1456" i="52"/>
  <c r="D1472" i="52"/>
  <c r="D1488" i="52"/>
  <c r="D1504" i="52"/>
  <c r="D1520" i="52"/>
  <c r="D1534" i="52"/>
  <c r="D1549" i="52"/>
  <c r="D1564" i="52"/>
  <c r="D1592" i="52"/>
  <c r="D1607" i="52"/>
  <c r="D1619" i="52"/>
  <c r="D1646" i="52"/>
  <c r="D1661" i="52"/>
  <c r="D1677" i="52"/>
  <c r="D1691" i="52"/>
  <c r="D1705" i="52"/>
  <c r="D1720" i="52"/>
  <c r="D1734" i="52"/>
  <c r="D1749" i="52"/>
  <c r="D1762" i="52"/>
  <c r="D1777" i="52"/>
  <c r="D1805" i="52"/>
  <c r="D1820" i="52"/>
  <c r="D1836" i="52"/>
  <c r="D1851" i="52"/>
  <c r="D1879" i="52"/>
  <c r="D1906" i="52"/>
  <c r="D1326" i="52"/>
  <c r="D1340" i="52"/>
  <c r="D1354" i="52"/>
  <c r="D1366" i="52"/>
  <c r="D1381" i="52"/>
  <c r="D1396" i="52"/>
  <c r="D1408" i="52"/>
  <c r="D1437" i="52"/>
  <c r="D1451" i="52"/>
  <c r="D1467" i="52"/>
  <c r="D1483" i="52"/>
  <c r="D1499" i="52"/>
  <c r="D1515" i="52"/>
  <c r="D1529" i="52"/>
  <c r="D1545" i="52"/>
  <c r="D1559" i="52"/>
  <c r="D1574" i="52"/>
  <c r="D1587" i="52"/>
  <c r="D1601" i="52"/>
  <c r="D1628" i="52"/>
  <c r="D1641" i="52"/>
  <c r="D1672" i="52"/>
  <c r="D1686" i="52"/>
  <c r="D1698" i="52"/>
  <c r="D1716" i="52"/>
  <c r="D1729" i="52"/>
  <c r="D1745" i="52"/>
  <c r="D1758" i="52"/>
  <c r="D1772" i="52"/>
  <c r="D1786" i="52"/>
  <c r="D1800" i="52"/>
  <c r="D1815" i="52"/>
  <c r="D1831" i="52"/>
  <c r="D1846" i="52"/>
  <c r="D1862" i="52"/>
  <c r="D1890" i="52"/>
  <c r="D1901" i="52"/>
  <c r="D1914" i="52"/>
  <c r="D1329" i="52"/>
  <c r="D1343" i="52"/>
  <c r="D1356" i="52"/>
  <c r="D1369" i="52"/>
  <c r="D1384" i="52"/>
  <c r="D1398" i="52"/>
  <c r="D1411" i="52"/>
  <c r="D1424" i="52"/>
  <c r="D1440" i="52"/>
  <c r="D1454" i="52"/>
  <c r="D1470" i="52"/>
  <c r="D1486" i="52"/>
  <c r="D1502" i="52"/>
  <c r="D1518" i="52"/>
  <c r="D1532" i="52"/>
  <c r="D1547" i="52"/>
  <c r="D1562" i="52"/>
  <c r="D1576" i="52"/>
  <c r="D1590" i="52"/>
  <c r="D1605" i="52"/>
  <c r="D1630" i="52"/>
  <c r="D1644" i="52"/>
  <c r="D1659" i="52"/>
  <c r="D1675" i="52"/>
  <c r="D1689" i="52"/>
  <c r="D1703" i="52"/>
  <c r="D1718" i="52"/>
  <c r="D1732" i="52"/>
  <c r="D1748" i="52"/>
  <c r="D1760" i="52"/>
  <c r="D1775" i="52"/>
  <c r="D1788" i="52"/>
  <c r="D1803" i="52"/>
  <c r="D1818" i="52"/>
  <c r="D1834" i="52"/>
  <c r="D1849" i="52"/>
  <c r="D1865" i="52"/>
  <c r="D1877" i="52"/>
  <c r="D1892" i="52"/>
  <c r="D1904" i="52"/>
  <c r="D1333" i="52"/>
  <c r="D1349" i="52"/>
  <c r="D1362" i="52"/>
  <c r="D1389" i="52"/>
  <c r="D1402" i="52"/>
  <c r="D1415" i="52"/>
  <c r="D1430" i="52"/>
  <c r="D1444" i="52"/>
  <c r="D1460" i="52"/>
  <c r="D1476" i="52"/>
  <c r="D1492" i="52"/>
  <c r="D1507" i="52"/>
  <c r="D1523" i="52"/>
  <c r="D1538" i="52"/>
  <c r="D1553" i="52"/>
  <c r="D1581" i="52"/>
  <c r="D1595" i="52"/>
  <c r="D1623" i="52"/>
  <c r="D1634" i="52"/>
  <c r="D1650" i="52"/>
  <c r="D1665" i="52"/>
  <c r="D1680" i="52"/>
  <c r="D1695" i="52"/>
  <c r="D1709" i="52"/>
  <c r="D1724" i="52"/>
  <c r="D1738" i="52"/>
  <c r="D1753" i="52"/>
  <c r="D1765" i="52"/>
  <c r="D1781" i="52"/>
  <c r="D1793" i="52"/>
  <c r="D1809" i="52"/>
  <c r="D1824" i="52"/>
  <c r="D1839" i="52"/>
  <c r="D1855" i="52"/>
  <c r="D1870" i="52"/>
  <c r="D1883" i="52"/>
  <c r="D1910" i="52"/>
  <c r="D1330" i="52"/>
  <c r="D1344" i="52"/>
  <c r="D1357" i="52"/>
  <c r="D1370" i="52"/>
  <c r="D1385" i="52"/>
  <c r="D1399" i="52"/>
  <c r="D1425" i="52"/>
  <c r="D1441" i="52"/>
  <c r="D1455" i="52"/>
  <c r="D1471" i="52"/>
  <c r="D1487" i="52"/>
  <c r="D1503" i="52"/>
  <c r="D1519" i="52"/>
  <c r="D1533" i="52"/>
  <c r="D1548" i="52"/>
  <c r="D1563" i="52"/>
  <c r="D1577" i="52"/>
  <c r="D1591" i="52"/>
  <c r="D1606" i="52"/>
  <c r="D1618" i="52"/>
  <c r="D1645" i="52"/>
  <c r="D1660" i="52"/>
  <c r="D1676" i="52"/>
  <c r="D1690" i="52"/>
  <c r="D1704" i="52"/>
  <c r="D1719" i="52"/>
  <c r="D1733" i="52"/>
  <c r="D1761" i="52"/>
  <c r="D1776" i="52"/>
  <c r="D1789" i="52"/>
  <c r="D1804" i="52"/>
  <c r="D1819" i="52"/>
  <c r="D1835" i="52"/>
  <c r="D1850" i="52"/>
  <c r="D1866" i="52"/>
  <c r="D1878" i="52"/>
  <c r="D1905" i="52"/>
  <c r="D1324" i="52"/>
  <c r="D1338" i="52"/>
  <c r="D1353" i="52"/>
  <c r="D1365" i="52"/>
  <c r="D1379" i="52"/>
  <c r="D1394" i="52"/>
  <c r="D1407" i="52"/>
  <c r="D1420" i="52"/>
  <c r="D1435" i="52"/>
  <c r="D1449" i="52"/>
  <c r="D1465" i="52"/>
  <c r="D1481" i="52"/>
  <c r="D1497" i="52"/>
  <c r="D1513" i="52"/>
  <c r="D1527" i="52"/>
  <c r="D1543" i="52"/>
  <c r="D1557" i="52"/>
  <c r="D1572" i="52"/>
  <c r="D1585" i="52"/>
  <c r="D1600" i="52"/>
  <c r="D1614" i="52"/>
  <c r="D1626" i="52"/>
  <c r="D1639" i="52"/>
  <c r="D1655" i="52"/>
  <c r="D1670" i="52"/>
  <c r="D1684" i="52"/>
  <c r="D1699" i="52"/>
  <c r="D1714" i="52"/>
  <c r="D1728" i="52"/>
  <c r="D1743" i="52"/>
  <c r="D1770" i="52"/>
  <c r="D1784" i="52"/>
  <c r="D1798" i="52"/>
  <c r="D1813" i="52"/>
  <c r="D1829" i="52"/>
  <c r="D1844" i="52"/>
  <c r="D1860" i="52"/>
  <c r="D1874" i="52"/>
  <c r="D1888" i="52"/>
  <c r="D1899" i="52"/>
  <c r="D1915" i="52"/>
  <c r="D1390" i="52"/>
  <c r="D1445" i="52"/>
  <c r="D1493" i="52"/>
  <c r="D1539" i="52"/>
  <c r="D1582" i="52"/>
  <c r="D1635" i="52"/>
  <c r="D1725" i="52"/>
  <c r="D1766" i="52"/>
  <c r="D1810" i="52"/>
  <c r="D1856" i="52"/>
  <c r="D1895" i="52"/>
  <c r="D1328" i="52"/>
  <c r="D1342" i="52"/>
  <c r="D1368" i="52"/>
  <c r="D1383" i="52"/>
  <c r="D1397" i="52"/>
  <c r="D1410" i="52"/>
  <c r="D1423" i="52"/>
  <c r="D1439" i="52"/>
  <c r="D1453" i="52"/>
  <c r="D1469" i="52"/>
  <c r="D1485" i="52"/>
  <c r="D1501" i="52"/>
  <c r="D1517" i="52"/>
  <c r="D1531" i="52"/>
  <c r="D1561" i="52"/>
  <c r="D1589" i="52"/>
  <c r="D1604" i="52"/>
  <c r="D1617" i="52"/>
  <c r="D1629" i="52"/>
  <c r="D1643" i="52"/>
  <c r="D1658" i="52"/>
  <c r="D1674" i="52"/>
  <c r="D1688" i="52"/>
  <c r="D1702" i="52"/>
  <c r="D1717" i="52"/>
  <c r="D1731" i="52"/>
  <c r="D1747" i="52"/>
  <c r="D1759" i="52"/>
  <c r="D1774" i="52"/>
  <c r="D1802" i="52"/>
  <c r="D1817" i="52"/>
  <c r="D1833" i="52"/>
  <c r="D1848" i="52"/>
  <c r="D1864" i="52"/>
  <c r="D1876" i="52"/>
  <c r="D1891" i="52"/>
  <c r="D1903" i="52"/>
  <c r="D1918" i="52"/>
  <c r="D1334" i="52"/>
  <c r="D1363" i="52"/>
  <c r="D1403" i="52"/>
  <c r="D1431" i="52"/>
  <c r="D1477" i="52"/>
  <c r="D1525" i="52"/>
  <c r="D1568" i="52"/>
  <c r="D1610" i="52"/>
  <c r="D1666" i="52"/>
  <c r="D1710" i="52"/>
  <c r="D1739" i="52"/>
  <c r="D1782" i="52"/>
  <c r="D1825" i="52"/>
  <c r="D1871" i="52"/>
  <c r="D1911" i="52"/>
  <c r="D1346" i="52"/>
  <c r="D1359" i="52"/>
  <c r="D1372" i="52"/>
  <c r="D1412" i="52"/>
  <c r="D1427" i="52"/>
  <c r="D1443" i="52"/>
  <c r="D1457" i="52"/>
  <c r="D1473" i="52"/>
  <c r="D1489" i="52"/>
  <c r="D1505" i="52"/>
  <c r="D1521" i="52"/>
  <c r="D1535" i="52"/>
  <c r="D1550" i="52"/>
  <c r="D1565" i="52"/>
  <c r="D1578" i="52"/>
  <c r="D1593" i="52"/>
  <c r="D1608" i="52"/>
  <c r="D1620" i="52"/>
  <c r="D1631" i="52"/>
  <c r="D1647" i="52"/>
  <c r="D1662" i="52"/>
  <c r="D1678" i="52"/>
  <c r="D1692" i="52"/>
  <c r="D1706" i="52"/>
  <c r="D1721" i="52"/>
  <c r="D1735" i="52"/>
  <c r="D1750" i="52"/>
  <c r="D1778" i="52"/>
  <c r="D1790" i="52"/>
  <c r="D1806" i="52"/>
  <c r="D1821" i="52"/>
  <c r="D1837" i="52"/>
  <c r="D1852" i="52"/>
  <c r="D1867" i="52"/>
  <c r="D1880" i="52"/>
  <c r="D1893" i="52"/>
  <c r="D1907" i="52"/>
  <c r="D1375" i="52"/>
  <c r="D1416" i="52"/>
  <c r="D1461" i="52"/>
  <c r="D1509" i="52"/>
  <c r="D1554" i="52"/>
  <c r="D1597" i="52"/>
  <c r="D1651" i="52"/>
  <c r="D1696" i="52"/>
  <c r="D1754" i="52"/>
  <c r="D1794" i="52"/>
  <c r="D1840" i="52"/>
  <c r="D1884" i="52"/>
  <c r="D317" i="52"/>
  <c r="D321" i="52"/>
  <c r="D324" i="52"/>
  <c r="D326" i="52"/>
  <c r="D323" i="52"/>
  <c r="D318" i="52"/>
  <c r="D325" i="52"/>
  <c r="D320" i="52"/>
  <c r="D319" i="52"/>
  <c r="D322" i="52"/>
  <c r="D83" i="52"/>
  <c r="D87" i="52"/>
  <c r="D89" i="52"/>
  <c r="D91" i="52"/>
  <c r="D77" i="52"/>
  <c r="D93" i="52"/>
  <c r="D95" i="52"/>
  <c r="D81" i="52"/>
  <c r="D97" i="52"/>
  <c r="D75" i="52"/>
  <c r="D79" i="52"/>
  <c r="D85" i="52"/>
  <c r="D84" i="52"/>
  <c r="D74" i="52"/>
  <c r="D90" i="52"/>
  <c r="D88" i="52"/>
  <c r="D78" i="52"/>
  <c r="D94" i="52"/>
  <c r="D76" i="52"/>
  <c r="D92" i="52"/>
  <c r="D82" i="52"/>
  <c r="D98" i="52"/>
  <c r="D80" i="52"/>
  <c r="D96" i="52"/>
  <c r="D86" i="52"/>
  <c r="D3951" i="52"/>
  <c r="D3927" i="52"/>
  <c r="D3925" i="52"/>
  <c r="D3941" i="52"/>
  <c r="D3931" i="52"/>
  <c r="D3929" i="52"/>
  <c r="D3945" i="52"/>
  <c r="D3935" i="52"/>
  <c r="D3939" i="52"/>
  <c r="D3933" i="52"/>
  <c r="D3949" i="52"/>
  <c r="D3943" i="52"/>
  <c r="D3923" i="52"/>
  <c r="D3947" i="52"/>
  <c r="D3921" i="52"/>
  <c r="D3937" i="52"/>
  <c r="D3953" i="52"/>
  <c r="D3936" i="52"/>
  <c r="D3952" i="52"/>
  <c r="D3926" i="52"/>
  <c r="D3942" i="52"/>
  <c r="D3924" i="52"/>
  <c r="D3940" i="52"/>
  <c r="D3930" i="52"/>
  <c r="D3946" i="52"/>
  <c r="D3928" i="52"/>
  <c r="D3944" i="52"/>
  <c r="D3934" i="52"/>
  <c r="D3950" i="52"/>
  <c r="D3932" i="52"/>
  <c r="D3948" i="52"/>
  <c r="D3922" i="52"/>
  <c r="D3938" i="52"/>
  <c r="D5809" i="52"/>
  <c r="D5816" i="52"/>
  <c r="D5820" i="52"/>
  <c r="D5802" i="52"/>
  <c r="D5807" i="52"/>
  <c r="D5815" i="52"/>
  <c r="D5798" i="52"/>
  <c r="D5804" i="52"/>
  <c r="D5811" i="52"/>
  <c r="D5818" i="52"/>
  <c r="D5800" i="52"/>
  <c r="D5805" i="52"/>
  <c r="D5812" i="52"/>
  <c r="D5825" i="52"/>
  <c r="D5806" i="52"/>
  <c r="D5813" i="52"/>
  <c r="D5822" i="52"/>
  <c r="D5801" i="52"/>
  <c r="D5823" i="52"/>
  <c r="D5810" i="52"/>
  <c r="D5821" i="52"/>
  <c r="D5799" i="52"/>
  <c r="D5814" i="52"/>
  <c r="D5824" i="52"/>
  <c r="D5803" i="52"/>
  <c r="D5808" i="52"/>
  <c r="D5819" i="52"/>
  <c r="D5797" i="52"/>
  <c r="D5817" i="52"/>
  <c r="D733" i="52"/>
  <c r="D756" i="52"/>
  <c r="D767" i="52"/>
  <c r="D781" i="52"/>
  <c r="D737" i="52"/>
  <c r="D746" i="52"/>
  <c r="D771" i="52"/>
  <c r="D784" i="52"/>
  <c r="D739" i="52"/>
  <c r="D750" i="52"/>
  <c r="D760" i="52"/>
  <c r="D774" i="52"/>
  <c r="D788" i="52"/>
  <c r="D741" i="52"/>
  <c r="D778" i="52"/>
  <c r="D732" i="52"/>
  <c r="D765" i="52"/>
  <c r="D779" i="52"/>
  <c r="D792" i="52"/>
  <c r="D742" i="52"/>
  <c r="D754" i="52"/>
  <c r="D764" i="52"/>
  <c r="D755" i="52"/>
  <c r="D766" i="52"/>
  <c r="D780" i="52"/>
  <c r="D793" i="52"/>
  <c r="D740" i="52"/>
  <c r="D777" i="52"/>
  <c r="D735" i="52"/>
  <c r="D744" i="52"/>
  <c r="D758" i="52"/>
  <c r="D769" i="52"/>
  <c r="D782" i="52"/>
  <c r="D734" i="52"/>
  <c r="D743" i="52"/>
  <c r="D757" i="52"/>
  <c r="D768" i="52"/>
  <c r="D794" i="52"/>
  <c r="D736" i="52"/>
  <c r="D745" i="52"/>
  <c r="D759" i="52"/>
  <c r="D770" i="52"/>
  <c r="D783" i="52"/>
  <c r="D761" i="52"/>
  <c r="D789" i="52"/>
  <c r="D731" i="52"/>
  <c r="D763" i="52"/>
  <c r="D748" i="52"/>
  <c r="D772" i="52"/>
  <c r="D786" i="52"/>
  <c r="D747" i="52"/>
  <c r="D785" i="52"/>
  <c r="D738" i="52"/>
  <c r="D749" i="52"/>
  <c r="D773" i="52"/>
  <c r="D787" i="52"/>
  <c r="D729" i="52"/>
  <c r="D751" i="52"/>
  <c r="D775" i="52"/>
  <c r="D753" i="52"/>
  <c r="D791" i="52"/>
  <c r="D730" i="52"/>
  <c r="D752" i="52"/>
  <c r="D762" i="52"/>
  <c r="D776" i="52"/>
  <c r="D790" i="52"/>
  <c r="D7019" i="52"/>
  <c r="D7021" i="52"/>
  <c r="D7001" i="52"/>
  <c r="D7008" i="52"/>
  <c r="D7015" i="52"/>
  <c r="D7010" i="52"/>
  <c r="D7005" i="52"/>
  <c r="D7009" i="52"/>
  <c r="D7012" i="52"/>
  <c r="D7014" i="52"/>
  <c r="D7013" i="52"/>
  <c r="D7000" i="52"/>
  <c r="D7016" i="52"/>
  <c r="D7003" i="52"/>
  <c r="D7002" i="52"/>
  <c r="D7018" i="52"/>
  <c r="D7007" i="52"/>
  <c r="D7017" i="52"/>
  <c r="D7004" i="52"/>
  <c r="D7020" i="52"/>
  <c r="D7011" i="52"/>
  <c r="D7006" i="52"/>
  <c r="D6879" i="52"/>
  <c r="D6895" i="52"/>
  <c r="D6911" i="52"/>
  <c r="D6927" i="52"/>
  <c r="D6867" i="52"/>
  <c r="D6883" i="52"/>
  <c r="D6899" i="52"/>
  <c r="D6915" i="52"/>
  <c r="D6931" i="52"/>
  <c r="D6871" i="52"/>
  <c r="D6887" i="52"/>
  <c r="D6903" i="52"/>
  <c r="D6919" i="52"/>
  <c r="D6935" i="52"/>
  <c r="D6875" i="52"/>
  <c r="D6891" i="52"/>
  <c r="D6907" i="52"/>
  <c r="D6923" i="52"/>
  <c r="D6865" i="52"/>
  <c r="D6881" i="52"/>
  <c r="D6897" i="52"/>
  <c r="D6913" i="52"/>
  <c r="D6929" i="52"/>
  <c r="D6876" i="52"/>
  <c r="D6892" i="52"/>
  <c r="D6908" i="52"/>
  <c r="D6924" i="52"/>
  <c r="D6869" i="52"/>
  <c r="D6885" i="52"/>
  <c r="D6901" i="52"/>
  <c r="D6917" i="52"/>
  <c r="D6933" i="52"/>
  <c r="D6864" i="52"/>
  <c r="D6880" i="52"/>
  <c r="D6896" i="52"/>
  <c r="D6912" i="52"/>
  <c r="D6928" i="52"/>
  <c r="D6873" i="52"/>
  <c r="D6889" i="52"/>
  <c r="D6905" i="52"/>
  <c r="D6921" i="52"/>
  <c r="D6937" i="52"/>
  <c r="D6868" i="52"/>
  <c r="D6884" i="52"/>
  <c r="D6900" i="52"/>
  <c r="D6916" i="52"/>
  <c r="D6932" i="52"/>
  <c r="D6877" i="52"/>
  <c r="D6893" i="52"/>
  <c r="D6909" i="52"/>
  <c r="D6925" i="52"/>
  <c r="D6872" i="52"/>
  <c r="D6888" i="52"/>
  <c r="D6904" i="52"/>
  <c r="D6920" i="52"/>
  <c r="D6936" i="52"/>
  <c r="D6874" i="52"/>
  <c r="D6890" i="52"/>
  <c r="D6906" i="52"/>
  <c r="D6922" i="52"/>
  <c r="D6938" i="52"/>
  <c r="D6878" i="52"/>
  <c r="D6894" i="52"/>
  <c r="D6910" i="52"/>
  <c r="D6926" i="52"/>
  <c r="D6866" i="52"/>
  <c r="D6882" i="52"/>
  <c r="D6898" i="52"/>
  <c r="D6914" i="52"/>
  <c r="D6930" i="52"/>
  <c r="D6870" i="52"/>
  <c r="D6886" i="52"/>
  <c r="D6902" i="52"/>
  <c r="D6918" i="52"/>
  <c r="D6934" i="52"/>
  <c r="D166" i="52"/>
  <c r="D168" i="52"/>
  <c r="D170" i="52"/>
  <c r="D169" i="52"/>
  <c r="D173" i="52"/>
  <c r="D172" i="52"/>
  <c r="D167" i="52"/>
  <c r="D171" i="52"/>
  <c r="D548" i="52"/>
  <c r="D547" i="52"/>
  <c r="D546" i="52"/>
  <c r="D544" i="52"/>
  <c r="D545" i="52"/>
  <c r="D549" i="52"/>
  <c r="D3414" i="52"/>
  <c r="D3404" i="52"/>
  <c r="D3418" i="52"/>
  <c r="D3412" i="52"/>
  <c r="D3408" i="52"/>
  <c r="D3406" i="52"/>
  <c r="D3416" i="52"/>
  <c r="D3420" i="52"/>
  <c r="D3410" i="52"/>
  <c r="D3413" i="52"/>
  <c r="D3415" i="52"/>
  <c r="D3417" i="52"/>
  <c r="D3403" i="52"/>
  <c r="D3419" i="52"/>
  <c r="D3405" i="52"/>
  <c r="D3407" i="52"/>
  <c r="D3409" i="52"/>
  <c r="D3411" i="52"/>
  <c r="D276" i="52"/>
  <c r="D278" i="52"/>
  <c r="D273" i="52"/>
  <c r="D272" i="52"/>
  <c r="D275" i="52"/>
  <c r="D277" i="52"/>
  <c r="D264" i="52"/>
  <c r="D263" i="52"/>
  <c r="D279" i="52"/>
  <c r="D266" i="52"/>
  <c r="D265" i="52"/>
  <c r="D281" i="52"/>
  <c r="D280" i="52"/>
  <c r="D267" i="52"/>
  <c r="D274" i="52"/>
  <c r="D268" i="52"/>
  <c r="D270" i="52"/>
  <c r="D269" i="52"/>
  <c r="D271" i="52"/>
  <c r="D4760" i="52"/>
  <c r="D4756" i="52"/>
  <c r="D4762" i="52"/>
  <c r="D4764" i="52"/>
  <c r="D4750" i="52"/>
  <c r="D4766" i="52"/>
  <c r="D4754" i="52"/>
  <c r="D4752" i="52"/>
  <c r="D4758" i="52"/>
  <c r="D4761" i="52"/>
  <c r="D4763" i="52"/>
  <c r="D4765" i="52"/>
  <c r="D4751" i="52"/>
  <c r="D4749" i="52"/>
  <c r="D4755" i="52"/>
  <c r="D4753" i="52"/>
  <c r="D4757" i="52"/>
  <c r="D4759" i="52"/>
  <c r="D3589" i="52"/>
  <c r="D3604" i="52"/>
  <c r="D3598" i="52"/>
  <c r="D3603" i="52"/>
  <c r="D3602" i="52"/>
  <c r="D3591" i="52"/>
  <c r="D3592" i="52"/>
  <c r="D3596" i="52"/>
  <c r="D3595" i="52"/>
  <c r="D3594" i="52"/>
  <c r="D3600" i="52"/>
  <c r="D3599" i="52"/>
  <c r="D3588" i="52"/>
  <c r="D3587" i="52"/>
  <c r="D3601" i="52"/>
  <c r="D3590" i="52"/>
  <c r="D3605" i="52"/>
  <c r="D3593" i="52"/>
  <c r="D3597" i="52"/>
  <c r="D7149" i="52"/>
  <c r="D7153" i="52"/>
  <c r="D7141" i="52"/>
  <c r="D7157" i="52"/>
  <c r="D7145" i="52"/>
  <c r="D7151" i="52"/>
  <c r="D7146" i="52"/>
  <c r="D7139" i="52"/>
  <c r="D7155" i="52"/>
  <c r="D7150" i="52"/>
  <c r="D7143" i="52"/>
  <c r="D7159" i="52"/>
  <c r="D7154" i="52"/>
  <c r="D7147" i="52"/>
  <c r="D7142" i="52"/>
  <c r="D7158" i="52"/>
  <c r="D7144" i="52"/>
  <c r="D7160" i="52"/>
  <c r="D7148" i="52"/>
  <c r="D7152" i="52"/>
  <c r="D7140" i="52"/>
  <c r="D7156" i="52"/>
  <c r="D2461" i="52"/>
  <c r="D2462" i="52"/>
  <c r="D6220" i="52"/>
  <c r="D6202" i="52"/>
  <c r="D6218" i="52"/>
  <c r="D6212" i="52"/>
  <c r="D6192" i="52"/>
  <c r="D6189" i="52"/>
  <c r="D6205" i="52"/>
  <c r="D6221" i="52"/>
  <c r="D6190" i="52"/>
  <c r="D6206" i="52"/>
  <c r="D6222" i="52"/>
  <c r="D6188" i="52"/>
  <c r="D6204" i="52"/>
  <c r="D6193" i="52"/>
  <c r="D6209" i="52"/>
  <c r="D6225" i="52"/>
  <c r="D6196" i="52"/>
  <c r="D6194" i="52"/>
  <c r="D6210" i="52"/>
  <c r="D6200" i="52"/>
  <c r="D6224" i="52"/>
  <c r="D6197" i="52"/>
  <c r="D6213" i="52"/>
  <c r="D6208" i="52"/>
  <c r="D6198" i="52"/>
  <c r="D6214" i="52"/>
  <c r="D6216" i="52"/>
  <c r="D6201" i="52"/>
  <c r="D6217" i="52"/>
  <c r="D6199" i="52"/>
  <c r="D6215" i="52"/>
  <c r="D6187" i="52"/>
  <c r="D6203" i="52"/>
  <c r="D6219" i="52"/>
  <c r="D6191" i="52"/>
  <c r="D6207" i="52"/>
  <c r="D6223" i="52"/>
  <c r="D6195" i="52"/>
  <c r="D6211" i="52"/>
  <c r="D2476" i="52"/>
  <c r="D2508" i="52"/>
  <c r="D2540" i="52"/>
  <c r="D2568" i="52"/>
  <c r="D2600" i="52"/>
  <c r="D2632" i="52"/>
  <c r="D2472" i="52"/>
  <c r="D2504" i="52"/>
  <c r="D2536" i="52"/>
  <c r="D2572" i="52"/>
  <c r="D2604" i="52"/>
  <c r="D2636" i="52"/>
  <c r="D2478" i="52"/>
  <c r="D2494" i="52"/>
  <c r="D2510" i="52"/>
  <c r="D2526" i="52"/>
  <c r="D2542" i="52"/>
  <c r="D2558" i="52"/>
  <c r="D2574" i="52"/>
  <c r="D2590" i="52"/>
  <c r="D2606" i="52"/>
  <c r="D2622" i="52"/>
  <c r="D2638" i="52"/>
  <c r="D2654" i="52"/>
  <c r="D2484" i="52"/>
  <c r="D2516" i="52"/>
  <c r="D2544" i="52"/>
  <c r="D2576" i="52"/>
  <c r="D2608" i="52"/>
  <c r="D2640" i="52"/>
  <c r="D2480" i="52"/>
  <c r="D2512" i="52"/>
  <c r="D2548" i="52"/>
  <c r="D2580" i="52"/>
  <c r="D2612" i="52"/>
  <c r="D2644" i="52"/>
  <c r="D2466" i="52"/>
  <c r="D2482" i="52"/>
  <c r="D2498" i="52"/>
  <c r="D2514" i="52"/>
  <c r="D2530" i="52"/>
  <c r="D2546" i="52"/>
  <c r="D2562" i="52"/>
  <c r="D2578" i="52"/>
  <c r="D2594" i="52"/>
  <c r="D2610" i="52"/>
  <c r="D2626" i="52"/>
  <c r="D2642" i="52"/>
  <c r="D2658" i="52"/>
  <c r="D2492" i="52"/>
  <c r="D2524" i="52"/>
  <c r="D2552" i="52"/>
  <c r="D2584" i="52"/>
  <c r="D2616" i="52"/>
  <c r="D2648" i="52"/>
  <c r="D2488" i="52"/>
  <c r="D2520" i="52"/>
  <c r="D2556" i="52"/>
  <c r="D2588" i="52"/>
  <c r="D2620" i="52"/>
  <c r="D2652" i="52"/>
  <c r="D2470" i="52"/>
  <c r="D2486" i="52"/>
  <c r="D2502" i="52"/>
  <c r="D2518" i="52"/>
  <c r="D2534" i="52"/>
  <c r="D2550" i="52"/>
  <c r="D2566" i="52"/>
  <c r="D2582" i="52"/>
  <c r="D2598" i="52"/>
  <c r="D2614" i="52"/>
  <c r="D2630" i="52"/>
  <c r="D2646" i="52"/>
  <c r="D2468" i="52"/>
  <c r="D2500" i="52"/>
  <c r="D2532" i="52"/>
  <c r="D2560" i="52"/>
  <c r="D2592" i="52"/>
  <c r="D2624" i="52"/>
  <c r="D2656" i="52"/>
  <c r="D2464" i="52"/>
  <c r="D2496" i="52"/>
  <c r="D2528" i="52"/>
  <c r="D2564" i="52"/>
  <c r="D2596" i="52"/>
  <c r="D2628" i="52"/>
  <c r="D2660" i="52"/>
  <c r="D2474" i="52"/>
  <c r="D2490" i="52"/>
  <c r="D2506" i="52"/>
  <c r="D2522" i="52"/>
  <c r="D2538" i="52"/>
  <c r="D2554" i="52"/>
  <c r="D2570" i="52"/>
  <c r="D2586" i="52"/>
  <c r="D2602" i="52"/>
  <c r="D2618" i="52"/>
  <c r="D2634" i="52"/>
  <c r="D2650" i="52"/>
  <c r="D2477" i="52"/>
  <c r="D2493" i="52"/>
  <c r="D2509" i="52"/>
  <c r="D2525" i="52"/>
  <c r="D2541" i="52"/>
  <c r="D2557" i="52"/>
  <c r="D2573" i="52"/>
  <c r="D2589" i="52"/>
  <c r="D2605" i="52"/>
  <c r="D2621" i="52"/>
  <c r="D2637" i="52"/>
  <c r="D2653" i="52"/>
  <c r="D2463" i="52"/>
  <c r="D2479" i="52"/>
  <c r="D2495" i="52"/>
  <c r="D2511" i="52"/>
  <c r="D2527" i="52"/>
  <c r="D2543" i="52"/>
  <c r="D2559" i="52"/>
  <c r="D2575" i="52"/>
  <c r="D2591" i="52"/>
  <c r="D2607" i="52"/>
  <c r="D2623" i="52"/>
  <c r="D2639" i="52"/>
  <c r="D2655" i="52"/>
  <c r="D2465" i="52"/>
  <c r="D2481" i="52"/>
  <c r="D2497" i="52"/>
  <c r="D2513" i="52"/>
  <c r="D2529" i="52"/>
  <c r="D2545" i="52"/>
  <c r="D2561" i="52"/>
  <c r="D2577" i="52"/>
  <c r="D2593" i="52"/>
  <c r="D2609" i="52"/>
  <c r="D2625" i="52"/>
  <c r="D2641" i="52"/>
  <c r="D2657" i="52"/>
  <c r="D2467" i="52"/>
  <c r="D2483" i="52"/>
  <c r="D2499" i="52"/>
  <c r="D2515" i="52"/>
  <c r="D2531" i="52"/>
  <c r="D2547" i="52"/>
  <c r="D2563" i="52"/>
  <c r="D2579" i="52"/>
  <c r="D2595" i="52"/>
  <c r="D2611" i="52"/>
  <c r="D2627" i="52"/>
  <c r="D2643" i="52"/>
  <c r="D2659" i="52"/>
  <c r="D2469" i="52"/>
  <c r="D2485" i="52"/>
  <c r="D2501" i="52"/>
  <c r="D2517" i="52"/>
  <c r="D2533" i="52"/>
  <c r="D2549" i="52"/>
  <c r="D2565" i="52"/>
  <c r="D2581" i="52"/>
  <c r="D2597" i="52"/>
  <c r="D2613" i="52"/>
  <c r="D2629" i="52"/>
  <c r="D2645" i="52"/>
  <c r="D2471" i="52"/>
  <c r="D2487" i="52"/>
  <c r="D2503" i="52"/>
  <c r="D2519" i="52"/>
  <c r="D2535" i="52"/>
  <c r="D2551" i="52"/>
  <c r="D2567" i="52"/>
  <c r="D2583" i="52"/>
  <c r="D2599" i="52"/>
  <c r="D2615" i="52"/>
  <c r="D2631" i="52"/>
  <c r="D2647" i="52"/>
  <c r="D2473" i="52"/>
  <c r="D2489" i="52"/>
  <c r="D2505" i="52"/>
  <c r="D2521" i="52"/>
  <c r="D2537" i="52"/>
  <c r="D2553" i="52"/>
  <c r="D2569" i="52"/>
  <c r="D2585" i="52"/>
  <c r="D2601" i="52"/>
  <c r="D2617" i="52"/>
  <c r="D2633" i="52"/>
  <c r="D2649" i="52"/>
  <c r="D2475" i="52"/>
  <c r="D2491" i="52"/>
  <c r="D2507" i="52"/>
  <c r="D2523" i="52"/>
  <c r="D2539" i="52"/>
  <c r="D2555" i="52"/>
  <c r="D2571" i="52"/>
  <c r="D2587" i="52"/>
  <c r="D2603" i="52"/>
  <c r="D2619" i="52"/>
  <c r="D2635" i="52"/>
  <c r="D2651" i="52"/>
  <c r="D1925" i="52"/>
  <c r="D1929" i="52"/>
  <c r="D1936" i="52"/>
  <c r="D1947" i="52"/>
  <c r="D1999" i="52"/>
  <c r="D2002" i="52"/>
  <c r="D2008" i="52"/>
  <c r="D1922" i="52"/>
  <c r="D1931" i="52"/>
  <c r="D1935" i="52"/>
  <c r="D1938" i="52"/>
  <c r="D1956" i="52"/>
  <c r="D1967" i="52"/>
  <c r="D1972" i="52"/>
  <c r="D1988" i="52"/>
  <c r="D2007" i="52"/>
  <c r="D1974" i="52"/>
  <c r="D1993" i="52"/>
  <c r="D2003" i="52"/>
  <c r="D1986" i="52"/>
  <c r="D2005" i="52"/>
  <c r="D1923" i="52"/>
  <c r="D1933" i="52"/>
  <c r="D1940" i="52"/>
  <c r="D1950" i="52"/>
  <c r="D1973" i="52"/>
  <c r="D2001" i="52"/>
  <c r="D1921" i="52"/>
  <c r="D1937" i="52"/>
  <c r="D1943" i="52"/>
  <c r="D1987" i="52"/>
  <c r="D2006" i="52"/>
  <c r="D1932" i="52"/>
  <c r="D1944" i="52"/>
  <c r="D1958" i="52"/>
  <c r="D1963" i="52"/>
  <c r="D1995" i="52"/>
  <c r="D1924" i="52"/>
  <c r="D1970" i="52"/>
  <c r="D1980" i="52"/>
  <c r="D1926" i="52"/>
  <c r="D1964" i="52"/>
  <c r="D1978" i="52"/>
  <c r="D1996" i="52"/>
  <c r="D2000" i="52"/>
  <c r="D1919" i="52"/>
  <c r="D1928" i="52"/>
  <c r="D1942" i="52"/>
  <c r="D1946" i="52"/>
  <c r="D1959" i="52"/>
  <c r="D1968" i="52"/>
  <c r="D1979" i="52"/>
  <c r="D1982" i="52"/>
  <c r="D1991" i="52"/>
  <c r="D1997" i="52"/>
  <c r="D1930" i="52"/>
  <c r="D1948" i="52"/>
  <c r="D1954" i="52"/>
  <c r="D1975" i="52"/>
  <c r="D1984" i="52"/>
  <c r="D1920" i="52"/>
  <c r="D1952" i="52"/>
  <c r="D1960" i="52"/>
  <c r="D1969" i="52"/>
  <c r="D1983" i="52"/>
  <c r="D1992" i="52"/>
  <c r="D1998" i="52"/>
  <c r="D1939" i="52"/>
  <c r="D1957" i="52"/>
  <c r="D1977" i="52"/>
  <c r="D1989" i="52"/>
  <c r="D1994" i="52"/>
  <c r="D1927" i="52"/>
  <c r="D1934" i="52"/>
  <c r="D1941" i="52"/>
  <c r="D1945" i="52"/>
  <c r="D1951" i="52"/>
  <c r="D1965" i="52"/>
  <c r="D1990" i="52"/>
  <c r="D1955" i="52"/>
  <c r="D2004" i="52"/>
  <c r="D1953" i="52"/>
  <c r="D1961" i="52"/>
  <c r="D1966" i="52"/>
  <c r="D1971" i="52"/>
  <c r="D1981" i="52"/>
  <c r="D1949" i="52"/>
  <c r="D1962" i="52"/>
  <c r="D1976" i="52"/>
  <c r="D1985" i="52"/>
  <c r="D522" i="52"/>
  <c r="D520" i="52"/>
  <c r="D518" i="52"/>
  <c r="D519" i="52"/>
  <c r="D523" i="52"/>
  <c r="D517" i="52"/>
  <c r="D521" i="52"/>
  <c r="D461" i="52"/>
  <c r="D451" i="52"/>
  <c r="D462" i="52"/>
  <c r="D455" i="52"/>
  <c r="D453" i="52"/>
  <c r="D459" i="52"/>
  <c r="D454" i="52"/>
  <c r="D457" i="52"/>
  <c r="D463" i="52"/>
  <c r="D458" i="52"/>
  <c r="D452" i="52"/>
  <c r="D456" i="52"/>
  <c r="D464" i="52"/>
  <c r="D460" i="52"/>
  <c r="D4042" i="52"/>
  <c r="D4046" i="52"/>
  <c r="D4044" i="52"/>
  <c r="D4040" i="52"/>
  <c r="D4038" i="52"/>
  <c r="D4041" i="52"/>
  <c r="D4045" i="52"/>
  <c r="D4039" i="52"/>
  <c r="D4043" i="52"/>
  <c r="D311" i="52"/>
  <c r="D313" i="52"/>
  <c r="D296" i="52"/>
  <c r="D312" i="52"/>
  <c r="D298" i="52"/>
  <c r="D314" i="52"/>
  <c r="D307" i="52"/>
  <c r="D301" i="52"/>
  <c r="D300" i="52"/>
  <c r="D316" i="52"/>
  <c r="D299" i="52"/>
  <c r="D303" i="52"/>
  <c r="D302" i="52"/>
  <c r="D309" i="52"/>
  <c r="D297" i="52"/>
  <c r="D304" i="52"/>
  <c r="D315" i="52"/>
  <c r="D306" i="52"/>
  <c r="D295" i="52"/>
  <c r="D305" i="52"/>
  <c r="D308" i="52"/>
  <c r="D294" i="52"/>
  <c r="D310" i="52"/>
  <c r="D4066" i="52"/>
  <c r="D4068" i="52"/>
  <c r="D4062" i="52"/>
  <c r="D4059" i="52"/>
  <c r="D4064" i="52"/>
  <c r="D4061" i="52"/>
  <c r="D4060" i="52"/>
  <c r="D4065" i="52"/>
  <c r="D4067" i="52"/>
  <c r="D4063" i="52"/>
  <c r="D3402" i="52"/>
  <c r="D3396" i="52"/>
  <c r="D3400" i="52"/>
  <c r="D3398" i="52"/>
  <c r="D3401" i="52"/>
  <c r="D3399" i="52"/>
  <c r="D3397" i="52"/>
  <c r="P133" i="11"/>
  <c r="D4077" i="52"/>
  <c r="D4076" i="52"/>
  <c r="D4075" i="52"/>
  <c r="D4078" i="52"/>
  <c r="D4071" i="52"/>
  <c r="D4081" i="52"/>
  <c r="D4080" i="52"/>
  <c r="D4079" i="52"/>
  <c r="D4082" i="52"/>
  <c r="D4072" i="52"/>
  <c r="D4069" i="52"/>
  <c r="D4085" i="52"/>
  <c r="D4084" i="52"/>
  <c r="D4083" i="52"/>
  <c r="D4070" i="52"/>
  <c r="D4074" i="52"/>
  <c r="D4073" i="52"/>
  <c r="D4178" i="52"/>
  <c r="D4182" i="52"/>
  <c r="D4180" i="52"/>
  <c r="D4184" i="52"/>
  <c r="D4179" i="52"/>
  <c r="D4186" i="52"/>
  <c r="D4183" i="52"/>
  <c r="D4176" i="52"/>
  <c r="D4185" i="52"/>
  <c r="D4175" i="52"/>
  <c r="D4177" i="52"/>
  <c r="D4187" i="52"/>
  <c r="D4181" i="52"/>
  <c r="D488" i="52"/>
  <c r="D482" i="52"/>
  <c r="D483" i="52"/>
  <c r="D478" i="52"/>
  <c r="D485" i="52"/>
  <c r="D487" i="52"/>
  <c r="D489" i="52"/>
  <c r="D477" i="52"/>
  <c r="D486" i="52"/>
  <c r="D480" i="52"/>
  <c r="D484" i="52"/>
  <c r="D479" i="52"/>
  <c r="D481" i="52"/>
  <c r="D4783" i="52"/>
  <c r="D4787" i="52"/>
  <c r="D4786" i="52"/>
  <c r="D4785" i="52"/>
  <c r="D4784" i="52"/>
  <c r="D4788" i="52"/>
  <c r="D5174" i="52"/>
  <c r="D5206" i="52"/>
  <c r="D5170" i="52"/>
  <c r="D5202" i="52"/>
  <c r="D5160" i="52"/>
  <c r="D5176" i="52"/>
  <c r="D5192" i="52"/>
  <c r="D5150" i="52"/>
  <c r="D5182" i="52"/>
  <c r="D5178" i="52"/>
  <c r="D5148" i="52"/>
  <c r="D5164" i="52"/>
  <c r="D5180" i="52"/>
  <c r="D5196" i="52"/>
  <c r="D5158" i="52"/>
  <c r="D5190" i="52"/>
  <c r="D5154" i="52"/>
  <c r="D5186" i="52"/>
  <c r="D5152" i="52"/>
  <c r="D5168" i="52"/>
  <c r="D5184" i="52"/>
  <c r="D5200" i="52"/>
  <c r="D5166" i="52"/>
  <c r="D5198" i="52"/>
  <c r="D5162" i="52"/>
  <c r="D5194" i="52"/>
  <c r="D5156" i="52"/>
  <c r="D5172" i="52"/>
  <c r="D5188" i="52"/>
  <c r="D5204" i="52"/>
  <c r="D5155" i="52"/>
  <c r="D5171" i="52"/>
  <c r="D5187" i="52"/>
  <c r="D5203" i="52"/>
  <c r="D5161" i="52"/>
  <c r="D5177" i="52"/>
  <c r="D5193" i="52"/>
  <c r="D5159" i="52"/>
  <c r="D5175" i="52"/>
  <c r="D5191" i="52"/>
  <c r="D5149" i="52"/>
  <c r="D5165" i="52"/>
  <c r="D5181" i="52"/>
  <c r="D5197" i="52"/>
  <c r="D5163" i="52"/>
  <c r="D5179" i="52"/>
  <c r="D5195" i="52"/>
  <c r="D5153" i="52"/>
  <c r="D5169" i="52"/>
  <c r="D5185" i="52"/>
  <c r="D5201" i="52"/>
  <c r="D5151" i="52"/>
  <c r="D5167" i="52"/>
  <c r="D5183" i="52"/>
  <c r="D5199" i="52"/>
  <c r="D5157" i="52"/>
  <c r="D5173" i="52"/>
  <c r="D5189" i="52"/>
  <c r="D5205" i="52"/>
  <c r="P141" i="11"/>
  <c r="D5993" i="52"/>
  <c r="D5983" i="52"/>
  <c r="D5995" i="52"/>
  <c r="D5982" i="52"/>
  <c r="D5998" i="52"/>
  <c r="D5989" i="52"/>
  <c r="D6001" i="52"/>
  <c r="D5991" i="52"/>
  <c r="D5985" i="52"/>
  <c r="D6003" i="52"/>
  <c r="D5986" i="52"/>
  <c r="D6002" i="52"/>
  <c r="D5981" i="52"/>
  <c r="D5999" i="52"/>
  <c r="D5979" i="52"/>
  <c r="D6007" i="52"/>
  <c r="D5990" i="52"/>
  <c r="D6006" i="52"/>
  <c r="D5997" i="52"/>
  <c r="D5987" i="52"/>
  <c r="D5978" i="52"/>
  <c r="D5994" i="52"/>
  <c r="D6005" i="52"/>
  <c r="D5980" i="52"/>
  <c r="D5996" i="52"/>
  <c r="D5984" i="52"/>
  <c r="D6000" i="52"/>
  <c r="D5988" i="52"/>
  <c r="D6004" i="52"/>
  <c r="D5992" i="52"/>
  <c r="P30" i="11"/>
  <c r="D554" i="52"/>
  <c r="D552" i="52"/>
  <c r="D558" i="52"/>
  <c r="D556" i="52"/>
  <c r="D560" i="52"/>
  <c r="D550" i="52"/>
  <c r="D553" i="52"/>
  <c r="D557" i="52"/>
  <c r="D559" i="52"/>
  <c r="D561" i="52"/>
  <c r="D555" i="52"/>
  <c r="D551" i="52"/>
  <c r="D4347" i="52"/>
  <c r="D4375" i="52"/>
  <c r="D4407" i="52"/>
  <c r="D4315" i="52"/>
  <c r="D4343" i="52"/>
  <c r="D4379" i="52"/>
  <c r="D4411" i="52"/>
  <c r="D4435" i="52"/>
  <c r="D4317" i="52"/>
  <c r="D4333" i="52"/>
  <c r="D4349" i="52"/>
  <c r="D4365" i="52"/>
  <c r="D4381" i="52"/>
  <c r="D4397" i="52"/>
  <c r="D4413" i="52"/>
  <c r="D4429" i="52"/>
  <c r="D4445" i="52"/>
  <c r="D4323" i="52"/>
  <c r="D4355" i="52"/>
  <c r="D4383" i="52"/>
  <c r="D4419" i="52"/>
  <c r="D4319" i="52"/>
  <c r="D4351" i="52"/>
  <c r="D4387" i="52"/>
  <c r="D4415" i="52"/>
  <c r="D4439" i="52"/>
  <c r="D4321" i="52"/>
  <c r="D4337" i="52"/>
  <c r="D4353" i="52"/>
  <c r="D4369" i="52"/>
  <c r="D4385" i="52"/>
  <c r="D4401" i="52"/>
  <c r="D4417" i="52"/>
  <c r="D4433" i="52"/>
  <c r="D4327" i="52"/>
  <c r="D4363" i="52"/>
  <c r="D4391" i="52"/>
  <c r="D4427" i="52"/>
  <c r="D4331" i="52"/>
  <c r="D4359" i="52"/>
  <c r="D4395" i="52"/>
  <c r="D4423" i="52"/>
  <c r="D4443" i="52"/>
  <c r="D4325" i="52"/>
  <c r="D4341" i="52"/>
  <c r="D4357" i="52"/>
  <c r="D4373" i="52"/>
  <c r="D4389" i="52"/>
  <c r="D4405" i="52"/>
  <c r="D4421" i="52"/>
  <c r="D4437" i="52"/>
  <c r="D4339" i="52"/>
  <c r="D4367" i="52"/>
  <c r="D4399" i="52"/>
  <c r="D4335" i="52"/>
  <c r="D4371" i="52"/>
  <c r="D4403" i="52"/>
  <c r="D4431" i="52"/>
  <c r="D4329" i="52"/>
  <c r="D4345" i="52"/>
  <c r="D4361" i="52"/>
  <c r="D4377" i="52"/>
  <c r="D4393" i="52"/>
  <c r="D4409" i="52"/>
  <c r="D4425" i="52"/>
  <c r="D4441" i="52"/>
  <c r="D4328" i="52"/>
  <c r="D4344" i="52"/>
  <c r="D4360" i="52"/>
  <c r="D4376" i="52"/>
  <c r="D4392" i="52"/>
  <c r="D4408" i="52"/>
  <c r="D4424" i="52"/>
  <c r="D4440" i="52"/>
  <c r="D4318" i="52"/>
  <c r="D4334" i="52"/>
  <c r="D4350" i="52"/>
  <c r="D4366" i="52"/>
  <c r="D4382" i="52"/>
  <c r="D4398" i="52"/>
  <c r="D4414" i="52"/>
  <c r="D4430" i="52"/>
  <c r="D4316" i="52"/>
  <c r="D4332" i="52"/>
  <c r="D4348" i="52"/>
  <c r="D4364" i="52"/>
  <c r="D4380" i="52"/>
  <c r="D4396" i="52"/>
  <c r="D4412" i="52"/>
  <c r="D4428" i="52"/>
  <c r="D4444" i="52"/>
  <c r="D4322" i="52"/>
  <c r="D4338" i="52"/>
  <c r="D4354" i="52"/>
  <c r="D4370" i="52"/>
  <c r="D4386" i="52"/>
  <c r="D4402" i="52"/>
  <c r="D4418" i="52"/>
  <c r="D4434" i="52"/>
  <c r="D4320" i="52"/>
  <c r="D4336" i="52"/>
  <c r="D4352" i="52"/>
  <c r="D4368" i="52"/>
  <c r="D4384" i="52"/>
  <c r="D4400" i="52"/>
  <c r="D4416" i="52"/>
  <c r="D4432" i="52"/>
  <c r="D4326" i="52"/>
  <c r="D4342" i="52"/>
  <c r="D4358" i="52"/>
  <c r="D4374" i="52"/>
  <c r="D4390" i="52"/>
  <c r="D4406" i="52"/>
  <c r="D4422" i="52"/>
  <c r="D4438" i="52"/>
  <c r="D4324" i="52"/>
  <c r="D4340" i="52"/>
  <c r="D4356" i="52"/>
  <c r="D4372" i="52"/>
  <c r="D4388" i="52"/>
  <c r="D4404" i="52"/>
  <c r="D4420" i="52"/>
  <c r="D4436" i="52"/>
  <c r="D4314" i="52"/>
  <c r="D4330" i="52"/>
  <c r="D4346" i="52"/>
  <c r="D4362" i="52"/>
  <c r="D4378" i="52"/>
  <c r="D4394" i="52"/>
  <c r="D4410" i="52"/>
  <c r="D4426" i="52"/>
  <c r="D4442" i="52"/>
  <c r="P138" i="11"/>
  <c r="D4673" i="52"/>
  <c r="D4689" i="52"/>
  <c r="D4705" i="52"/>
  <c r="D4721" i="52"/>
  <c r="D4737" i="52"/>
  <c r="D4688" i="52"/>
  <c r="D4704" i="52"/>
  <c r="D4720" i="52"/>
  <c r="D4736" i="52"/>
  <c r="D4687" i="52"/>
  <c r="D4703" i="52"/>
  <c r="D4719" i="52"/>
  <c r="D4735" i="52"/>
  <c r="D4674" i="52"/>
  <c r="D4690" i="52"/>
  <c r="D4706" i="52"/>
  <c r="D4722" i="52"/>
  <c r="D4738" i="52"/>
  <c r="D4718" i="52"/>
  <c r="D4677" i="52"/>
  <c r="D4693" i="52"/>
  <c r="D4709" i="52"/>
  <c r="D4725" i="52"/>
  <c r="D4741" i="52"/>
  <c r="D4676" i="52"/>
  <c r="D4692" i="52"/>
  <c r="D4708" i="52"/>
  <c r="D4724" i="52"/>
  <c r="D4740" i="52"/>
  <c r="D4675" i="52"/>
  <c r="D4691" i="52"/>
  <c r="D4707" i="52"/>
  <c r="D4723" i="52"/>
  <c r="D4739" i="52"/>
  <c r="D4678" i="52"/>
  <c r="D4694" i="52"/>
  <c r="D4710" i="52"/>
  <c r="D4726" i="52"/>
  <c r="D4742" i="52"/>
  <c r="D4732" i="52"/>
  <c r="D4715" i="52"/>
  <c r="D4747" i="52"/>
  <c r="D4681" i="52"/>
  <c r="D4697" i="52"/>
  <c r="D4713" i="52"/>
  <c r="D4729" i="52"/>
  <c r="D4745" i="52"/>
  <c r="D4680" i="52"/>
  <c r="D4696" i="52"/>
  <c r="D4712" i="52"/>
  <c r="D4728" i="52"/>
  <c r="D4744" i="52"/>
  <c r="D4679" i="52"/>
  <c r="D4695" i="52"/>
  <c r="D4711" i="52"/>
  <c r="D4727" i="52"/>
  <c r="D4743" i="52"/>
  <c r="D4682" i="52"/>
  <c r="D4698" i="52"/>
  <c r="D4714" i="52"/>
  <c r="D4730" i="52"/>
  <c r="D4746" i="52"/>
  <c r="D4684" i="52"/>
  <c r="D4700" i="52"/>
  <c r="D4716" i="52"/>
  <c r="D4748" i="52"/>
  <c r="D4683" i="52"/>
  <c r="D4699" i="52"/>
  <c r="D4731" i="52"/>
  <c r="D4686" i="52"/>
  <c r="D4702" i="52"/>
  <c r="D4734" i="52"/>
  <c r="D4685" i="52"/>
  <c r="D4701" i="52"/>
  <c r="D4717" i="52"/>
  <c r="D4733" i="52"/>
  <c r="D6815" i="52"/>
  <c r="D6818" i="52"/>
  <c r="D6821" i="52"/>
  <c r="D6832" i="52"/>
  <c r="D6811" i="52"/>
  <c r="D6825" i="52"/>
  <c r="D6829" i="52"/>
  <c r="D6812" i="52"/>
  <c r="D6826" i="52"/>
  <c r="D6819" i="52"/>
  <c r="D6831" i="52"/>
  <c r="D6816" i="52"/>
  <c r="D6823" i="52"/>
  <c r="D6834" i="52"/>
  <c r="D6830" i="52"/>
  <c r="D6813" i="52"/>
  <c r="D6827" i="52"/>
  <c r="D6822" i="52"/>
  <c r="D6833" i="52"/>
  <c r="D6824" i="52"/>
  <c r="D6835" i="52"/>
  <c r="D6814" i="52"/>
  <c r="D6828" i="52"/>
  <c r="D6817" i="52"/>
  <c r="D6820" i="52"/>
  <c r="D2010" i="52"/>
  <c r="D2038" i="52"/>
  <c r="D2048" i="52"/>
  <c r="D2067" i="52"/>
  <c r="D2075" i="52"/>
  <c r="D2107" i="52"/>
  <c r="D2117" i="52"/>
  <c r="D2128" i="52"/>
  <c r="D2134" i="52"/>
  <c r="D2147" i="52"/>
  <c r="D2025" i="52"/>
  <c r="D2059" i="52"/>
  <c r="D2079" i="52"/>
  <c r="D2102" i="52"/>
  <c r="D2131" i="52"/>
  <c r="D2140" i="52"/>
  <c r="D2163" i="52"/>
  <c r="D2011" i="52"/>
  <c r="D2020" i="52"/>
  <c r="D2031" i="52"/>
  <c r="D2039" i="52"/>
  <c r="D2049" i="52"/>
  <c r="D2068" i="52"/>
  <c r="D2076" i="52"/>
  <c r="D2086" i="52"/>
  <c r="D2093" i="52"/>
  <c r="D2098" i="52"/>
  <c r="D2108" i="52"/>
  <c r="D2118" i="52"/>
  <c r="D2135" i="52"/>
  <c r="D2148" i="52"/>
  <c r="D2158" i="52"/>
  <c r="D2014" i="52"/>
  <c r="D2023" i="52"/>
  <c r="D2033" i="52"/>
  <c r="D2057" i="52"/>
  <c r="D2070" i="52"/>
  <c r="D2087" i="52"/>
  <c r="D2094" i="52"/>
  <c r="D2100" i="52"/>
  <c r="D2111" i="52"/>
  <c r="D2129" i="52"/>
  <c r="D2138" i="52"/>
  <c r="D2161" i="52"/>
  <c r="D2179" i="52"/>
  <c r="D2027" i="52"/>
  <c r="D2062" i="52"/>
  <c r="D2082" i="52"/>
  <c r="D2095" i="52"/>
  <c r="D2103" i="52"/>
  <c r="D2116" i="52"/>
  <c r="D2144" i="52"/>
  <c r="D2156" i="52"/>
  <c r="D2171" i="52"/>
  <c r="D2024" i="52"/>
  <c r="D2034" i="52"/>
  <c r="D2058" i="52"/>
  <c r="D2088" i="52"/>
  <c r="D2101" i="52"/>
  <c r="D2112" i="52"/>
  <c r="D2130" i="52"/>
  <c r="D2139" i="52"/>
  <c r="D2155" i="52"/>
  <c r="D2162" i="52"/>
  <c r="D2180" i="52"/>
  <c r="D2016" i="52"/>
  <c r="D2026" i="52"/>
  <c r="D2042" i="52"/>
  <c r="D2052" i="52"/>
  <c r="D2071" i="52"/>
  <c r="D2090" i="52"/>
  <c r="D2114" i="52"/>
  <c r="D2121" i="52"/>
  <c r="D2142" i="52"/>
  <c r="D2149" i="52"/>
  <c r="D2170" i="52"/>
  <c r="D2029" i="52"/>
  <c r="D2037" i="52"/>
  <c r="D2047" i="52"/>
  <c r="D2055" i="52"/>
  <c r="D2065" i="52"/>
  <c r="D2074" i="52"/>
  <c r="D2084" i="52"/>
  <c r="D2092" i="52"/>
  <c r="D2097" i="52"/>
  <c r="D2106" i="52"/>
  <c r="D2126" i="52"/>
  <c r="D2145" i="52"/>
  <c r="D2151" i="52"/>
  <c r="D2175" i="52"/>
  <c r="D2017" i="52"/>
  <c r="D2043" i="52"/>
  <c r="D2061" i="52"/>
  <c r="D2072" i="52"/>
  <c r="D2081" i="52"/>
  <c r="D2115" i="52"/>
  <c r="D2122" i="52"/>
  <c r="D2143" i="52"/>
  <c r="D2150" i="52"/>
  <c r="D2035" i="52"/>
  <c r="D2045" i="52"/>
  <c r="D2053" i="52"/>
  <c r="D2091" i="52"/>
  <c r="D2104" i="52"/>
  <c r="D2124" i="52"/>
  <c r="D2165" i="52"/>
  <c r="D2173" i="52"/>
  <c r="D2012" i="52"/>
  <c r="D2021" i="52"/>
  <c r="D2040" i="52"/>
  <c r="D2050" i="52"/>
  <c r="D2069" i="52"/>
  <c r="D2077" i="52"/>
  <c r="D2099" i="52"/>
  <c r="D2109" i="52"/>
  <c r="D2119" i="52"/>
  <c r="D2136" i="52"/>
  <c r="D2153" i="52"/>
  <c r="D2159" i="52"/>
  <c r="D2168" i="52"/>
  <c r="D2177" i="52"/>
  <c r="D2019" i="52"/>
  <c r="D2028" i="52"/>
  <c r="D2036" i="52"/>
  <c r="D2046" i="52"/>
  <c r="D2054" i="52"/>
  <c r="D2064" i="52"/>
  <c r="D2073" i="52"/>
  <c r="D2083" i="52"/>
  <c r="D2105" i="52"/>
  <c r="D2125" i="52"/>
  <c r="D2133" i="52"/>
  <c r="D2166" i="52"/>
  <c r="D2174" i="52"/>
  <c r="D2015" i="52"/>
  <c r="D2041" i="52"/>
  <c r="D2060" i="52"/>
  <c r="D2080" i="52"/>
  <c r="D2089" i="52"/>
  <c r="D2113" i="52"/>
  <c r="D2141" i="52"/>
  <c r="D2169" i="52"/>
  <c r="D2022" i="52"/>
  <c r="D2051" i="52"/>
  <c r="D2120" i="52"/>
  <c r="D2154" i="52"/>
  <c r="D2178" i="52"/>
  <c r="D2018" i="52"/>
  <c r="D2044" i="52"/>
  <c r="D2063" i="52"/>
  <c r="D2096" i="52"/>
  <c r="D2123" i="52"/>
  <c r="D2132" i="52"/>
  <c r="D2164" i="52"/>
  <c r="D2172" i="52"/>
  <c r="D2078" i="52"/>
  <c r="D2110" i="52"/>
  <c r="D2137" i="52"/>
  <c r="D2009" i="52"/>
  <c r="D2030" i="52"/>
  <c r="D2056" i="52"/>
  <c r="D2066" i="52"/>
  <c r="D2085" i="52"/>
  <c r="D2127" i="52"/>
  <c r="D2146" i="52"/>
  <c r="D2152" i="52"/>
  <c r="D2157" i="52"/>
  <c r="D2167" i="52"/>
  <c r="D2176" i="52"/>
  <c r="D2013" i="52"/>
  <c r="D2032" i="52"/>
  <c r="D2160" i="52"/>
  <c r="D3910" i="52"/>
  <c r="D3908" i="52"/>
  <c r="D3911" i="52"/>
  <c r="D3912" i="52"/>
  <c r="D3909" i="52"/>
  <c r="D3913" i="52"/>
  <c r="D6395" i="52"/>
  <c r="D6402" i="52"/>
  <c r="D6388" i="52"/>
  <c r="D6399" i="52"/>
  <c r="D6390" i="52"/>
  <c r="D6392" i="52"/>
  <c r="D6403" i="52"/>
  <c r="D6394" i="52"/>
  <c r="D6391" i="52"/>
  <c r="D6398" i="52"/>
  <c r="D6400" i="52"/>
  <c r="D6401" i="52"/>
  <c r="D6404" i="52"/>
  <c r="D6389" i="52"/>
  <c r="D6393" i="52"/>
  <c r="D6397" i="52"/>
  <c r="D6396" i="52"/>
  <c r="D45" i="52"/>
  <c r="D42" i="52"/>
  <c r="D43" i="52"/>
  <c r="D41" i="52"/>
  <c r="D46" i="52"/>
  <c r="D44" i="52"/>
  <c r="D7138" i="52"/>
  <c r="D7130" i="52"/>
  <c r="D7121" i="52"/>
  <c r="D7124" i="52"/>
  <c r="D7122" i="52"/>
  <c r="D7128" i="52"/>
  <c r="D7126" i="52"/>
  <c r="D7136" i="52"/>
  <c r="D7135" i="52"/>
  <c r="D7132" i="52"/>
  <c r="D7134" i="52"/>
  <c r="D7131" i="52"/>
  <c r="D7123" i="52"/>
  <c r="D7137" i="52"/>
  <c r="D7125" i="52"/>
  <c r="D7129" i="52"/>
  <c r="D7133" i="52"/>
  <c r="D7120" i="52"/>
  <c r="D7127" i="52"/>
  <c r="D5042" i="52"/>
  <c r="D5074" i="52"/>
  <c r="D5106" i="52"/>
  <c r="D5134" i="52"/>
  <c r="D5070" i="52"/>
  <c r="D5102" i="52"/>
  <c r="D5138" i="52"/>
  <c r="D5044" i="52"/>
  <c r="D5060" i="52"/>
  <c r="D5076" i="52"/>
  <c r="D5092" i="52"/>
  <c r="D5108" i="52"/>
  <c r="D5124" i="52"/>
  <c r="D5140" i="52"/>
  <c r="D5050" i="52"/>
  <c r="D5078" i="52"/>
  <c r="D5110" i="52"/>
  <c r="D5146" i="52"/>
  <c r="D5046" i="52"/>
  <c r="D5082" i="52"/>
  <c r="D5114" i="52"/>
  <c r="D5142" i="52"/>
  <c r="D5048" i="52"/>
  <c r="D5064" i="52"/>
  <c r="D5080" i="52"/>
  <c r="D5096" i="52"/>
  <c r="D5112" i="52"/>
  <c r="D5128" i="52"/>
  <c r="D5144" i="52"/>
  <c r="D5058" i="52"/>
  <c r="D5086" i="52"/>
  <c r="D5118" i="52"/>
  <c r="D5054" i="52"/>
  <c r="D5090" i="52"/>
  <c r="D5122" i="52"/>
  <c r="D5052" i="52"/>
  <c r="D5068" i="52"/>
  <c r="D5084" i="52"/>
  <c r="D5100" i="52"/>
  <c r="D5116" i="52"/>
  <c r="D5132" i="52"/>
  <c r="D5062" i="52"/>
  <c r="D5098" i="52"/>
  <c r="D5126" i="52"/>
  <c r="D5066" i="52"/>
  <c r="D5094" i="52"/>
  <c r="D5130" i="52"/>
  <c r="D5056" i="52"/>
  <c r="D5072" i="52"/>
  <c r="D5088" i="52"/>
  <c r="D5104" i="52"/>
  <c r="D5120" i="52"/>
  <c r="D5136" i="52"/>
  <c r="D5055" i="52"/>
  <c r="D5071" i="52"/>
  <c r="D5087" i="52"/>
  <c r="D5103" i="52"/>
  <c r="D5119" i="52"/>
  <c r="D5135" i="52"/>
  <c r="D5045" i="52"/>
  <c r="D5061" i="52"/>
  <c r="D5077" i="52"/>
  <c r="D5093" i="52"/>
  <c r="D5109" i="52"/>
  <c r="D5125" i="52"/>
  <c r="D5141" i="52"/>
  <c r="D5043" i="52"/>
  <c r="D5059" i="52"/>
  <c r="D5075" i="52"/>
  <c r="D5091" i="52"/>
  <c r="D5107" i="52"/>
  <c r="D5123" i="52"/>
  <c r="D5139" i="52"/>
  <c r="D5049" i="52"/>
  <c r="D5065" i="52"/>
  <c r="D5081" i="52"/>
  <c r="D5097" i="52"/>
  <c r="D5113" i="52"/>
  <c r="D5129" i="52"/>
  <c r="D5145" i="52"/>
  <c r="D5047" i="52"/>
  <c r="D5063" i="52"/>
  <c r="D5079" i="52"/>
  <c r="D5095" i="52"/>
  <c r="D5111" i="52"/>
  <c r="D5127" i="52"/>
  <c r="D5143" i="52"/>
  <c r="D5053" i="52"/>
  <c r="D5069" i="52"/>
  <c r="D5085" i="52"/>
  <c r="D5101" i="52"/>
  <c r="D5117" i="52"/>
  <c r="D5133" i="52"/>
  <c r="D5051" i="52"/>
  <c r="D5067" i="52"/>
  <c r="D5083" i="52"/>
  <c r="D5099" i="52"/>
  <c r="D5115" i="52"/>
  <c r="D5131" i="52"/>
  <c r="D5147" i="52"/>
  <c r="D5041" i="52"/>
  <c r="D5057" i="52"/>
  <c r="D5073" i="52"/>
  <c r="D5089" i="52"/>
  <c r="D5105" i="52"/>
  <c r="D5121" i="52"/>
  <c r="D5137" i="52"/>
  <c r="D6285" i="52"/>
  <c r="D6290" i="52"/>
  <c r="D6286" i="52"/>
  <c r="D6292" i="52"/>
  <c r="D6281" i="52"/>
  <c r="D6294" i="52"/>
  <c r="D6289" i="52"/>
  <c r="D6283" i="52"/>
  <c r="D6293" i="52"/>
  <c r="D6287" i="52"/>
  <c r="D6282" i="52"/>
  <c r="D6280" i="52"/>
  <c r="D6284" i="52"/>
  <c r="D6288" i="52"/>
  <c r="D6291" i="52"/>
  <c r="D3370" i="52"/>
  <c r="D3367" i="52"/>
  <c r="D3368" i="52"/>
  <c r="D3369" i="52"/>
  <c r="D6982" i="52"/>
  <c r="D6981" i="52"/>
  <c r="D6980" i="52"/>
  <c r="D6983" i="52"/>
  <c r="D6970" i="52"/>
  <c r="D6971" i="52"/>
  <c r="D6977" i="52"/>
  <c r="D6974" i="52"/>
  <c r="D6973" i="52"/>
  <c r="D6972" i="52"/>
  <c r="D6975" i="52"/>
  <c r="D6976" i="52"/>
  <c r="D6979" i="52"/>
  <c r="D6978" i="52"/>
  <c r="D6384" i="52"/>
  <c r="D6383" i="52"/>
  <c r="D6386" i="52"/>
  <c r="D6382" i="52"/>
  <c r="D6387" i="52"/>
  <c r="D6385" i="52"/>
  <c r="D542" i="52"/>
  <c r="D543" i="52"/>
  <c r="D538" i="52"/>
  <c r="D540" i="52"/>
  <c r="D539" i="52"/>
  <c r="D537" i="52"/>
  <c r="D541" i="52"/>
  <c r="D290" i="52"/>
  <c r="D289" i="52"/>
  <c r="D288" i="52"/>
  <c r="D293" i="52"/>
  <c r="D284" i="52"/>
  <c r="D282" i="52"/>
  <c r="D292" i="52"/>
  <c r="D286" i="52"/>
  <c r="D285" i="52"/>
  <c r="D287" i="52"/>
  <c r="D291" i="52"/>
  <c r="D283" i="52"/>
  <c r="D6697" i="52"/>
  <c r="D6685" i="52"/>
  <c r="D6663" i="52"/>
  <c r="D6679" i="52"/>
  <c r="D6695" i="52"/>
  <c r="D6669" i="52"/>
  <c r="D6705" i="52"/>
  <c r="D6665" i="52"/>
  <c r="D6693" i="52"/>
  <c r="D6667" i="52"/>
  <c r="D6683" i="52"/>
  <c r="D6699" i="52"/>
  <c r="D6681" i="52"/>
  <c r="D6673" i="52"/>
  <c r="D6701" i="52"/>
  <c r="D6671" i="52"/>
  <c r="D6687" i="52"/>
  <c r="D6703" i="52"/>
  <c r="D6689" i="52"/>
  <c r="D6677" i="52"/>
  <c r="D6709" i="52"/>
  <c r="D6675" i="52"/>
  <c r="D6691" i="52"/>
  <c r="D6707" i="52"/>
  <c r="D6674" i="52"/>
  <c r="D6690" i="52"/>
  <c r="D6706" i="52"/>
  <c r="D6668" i="52"/>
  <c r="D6684" i="52"/>
  <c r="D6700" i="52"/>
  <c r="D6662" i="52"/>
  <c r="D6678" i="52"/>
  <c r="D6694" i="52"/>
  <c r="D6710" i="52"/>
  <c r="D6672" i="52"/>
  <c r="D6688" i="52"/>
  <c r="D6704" i="52"/>
  <c r="D6666" i="52"/>
  <c r="D6682" i="52"/>
  <c r="D6698" i="52"/>
  <c r="D6676" i="52"/>
  <c r="D6692" i="52"/>
  <c r="D6708" i="52"/>
  <c r="D6670" i="52"/>
  <c r="D6686" i="52"/>
  <c r="D6702" i="52"/>
  <c r="D6664" i="52"/>
  <c r="D6680" i="52"/>
  <c r="D6696" i="52"/>
  <c r="D5628" i="52"/>
  <c r="D5630" i="52"/>
  <c r="D5629" i="52"/>
  <c r="D5627" i="52"/>
  <c r="D5631" i="52"/>
  <c r="D965" i="52"/>
  <c r="D957" i="52"/>
  <c r="D971" i="52"/>
  <c r="D961" i="52"/>
  <c r="D963" i="52"/>
  <c r="D962" i="52"/>
  <c r="D964" i="52"/>
  <c r="D952" i="52"/>
  <c r="D967" i="52"/>
  <c r="D966" i="52"/>
  <c r="D953" i="52"/>
  <c r="D968" i="52"/>
  <c r="D960" i="52"/>
  <c r="D955" i="52"/>
  <c r="D954" i="52"/>
  <c r="D969" i="52"/>
  <c r="D956" i="52"/>
  <c r="D970" i="52"/>
  <c r="D958" i="52"/>
  <c r="D959" i="52"/>
  <c r="D6145" i="52"/>
  <c r="D6154" i="52"/>
  <c r="D6158" i="52"/>
  <c r="D6148" i="52"/>
  <c r="D6144" i="52"/>
  <c r="D6143" i="52"/>
  <c r="D6151" i="52"/>
  <c r="D6149" i="52"/>
  <c r="D6153" i="52"/>
  <c r="D6152" i="52"/>
  <c r="D6141" i="52"/>
  <c r="D6150" i="52"/>
  <c r="D6156" i="52"/>
  <c r="D6155" i="52"/>
  <c r="D6142" i="52"/>
  <c r="D6146" i="52"/>
  <c r="D6157" i="52"/>
  <c r="D6147" i="52"/>
  <c r="D6159" i="52"/>
  <c r="D3072" i="52"/>
  <c r="D3104" i="52"/>
  <c r="D3076" i="52"/>
  <c r="D3108" i="52"/>
  <c r="D3136" i="52"/>
  <c r="D3152" i="52"/>
  <c r="D3168" i="52"/>
  <c r="D3184" i="52"/>
  <c r="D3200" i="52"/>
  <c r="D3216" i="52"/>
  <c r="D3062" i="52"/>
  <c r="D3078" i="52"/>
  <c r="D3094" i="52"/>
  <c r="D3110" i="52"/>
  <c r="D3126" i="52"/>
  <c r="D3142" i="52"/>
  <c r="D3158" i="52"/>
  <c r="D3174" i="52"/>
  <c r="D3190" i="52"/>
  <c r="D3206" i="52"/>
  <c r="D3080" i="52"/>
  <c r="D3112" i="52"/>
  <c r="D3084" i="52"/>
  <c r="D3116" i="52"/>
  <c r="D3140" i="52"/>
  <c r="D3156" i="52"/>
  <c r="D3172" i="52"/>
  <c r="D3188" i="52"/>
  <c r="D3204" i="52"/>
  <c r="D3066" i="52"/>
  <c r="D3082" i="52"/>
  <c r="D3098" i="52"/>
  <c r="D3114" i="52"/>
  <c r="D3130" i="52"/>
  <c r="D3146" i="52"/>
  <c r="D3162" i="52"/>
  <c r="D3178" i="52"/>
  <c r="D3194" i="52"/>
  <c r="D3210" i="52"/>
  <c r="D3088" i="52"/>
  <c r="D3124" i="52"/>
  <c r="D3060" i="52"/>
  <c r="D3092" i="52"/>
  <c r="D3120" i="52"/>
  <c r="D3144" i="52"/>
  <c r="D3160" i="52"/>
  <c r="D3176" i="52"/>
  <c r="D3192" i="52"/>
  <c r="D3208" i="52"/>
  <c r="D3070" i="52"/>
  <c r="D3086" i="52"/>
  <c r="D3102" i="52"/>
  <c r="D3118" i="52"/>
  <c r="D3134" i="52"/>
  <c r="D3150" i="52"/>
  <c r="D3166" i="52"/>
  <c r="D3182" i="52"/>
  <c r="D3198" i="52"/>
  <c r="D3214" i="52"/>
  <c r="D3064" i="52"/>
  <c r="D3096" i="52"/>
  <c r="D3132" i="52"/>
  <c r="D3068" i="52"/>
  <c r="D3100" i="52"/>
  <c r="D3128" i="52"/>
  <c r="D3148" i="52"/>
  <c r="D3164" i="52"/>
  <c r="D3180" i="52"/>
  <c r="D3196" i="52"/>
  <c r="D3212" i="52"/>
  <c r="D3058" i="52"/>
  <c r="D3074" i="52"/>
  <c r="D3090" i="52"/>
  <c r="D3106" i="52"/>
  <c r="D3122" i="52"/>
  <c r="D3138" i="52"/>
  <c r="D3154" i="52"/>
  <c r="D3170" i="52"/>
  <c r="D3186" i="52"/>
  <c r="D3202" i="52"/>
  <c r="D3061" i="52"/>
  <c r="D3077" i="52"/>
  <c r="D3093" i="52"/>
  <c r="D3109" i="52"/>
  <c r="D3125" i="52"/>
  <c r="D3141" i="52"/>
  <c r="D3157" i="52"/>
  <c r="D3173" i="52"/>
  <c r="D3189" i="52"/>
  <c r="D3205" i="52"/>
  <c r="D3065" i="52"/>
  <c r="D3081" i="52"/>
  <c r="D3097" i="52"/>
  <c r="D3113" i="52"/>
  <c r="D3129" i="52"/>
  <c r="D3145" i="52"/>
  <c r="D3161" i="52"/>
  <c r="D3177" i="52"/>
  <c r="D3193" i="52"/>
  <c r="D3209" i="52"/>
  <c r="D3067" i="52"/>
  <c r="D3083" i="52"/>
  <c r="D3099" i="52"/>
  <c r="D3115" i="52"/>
  <c r="D3131" i="52"/>
  <c r="D3147" i="52"/>
  <c r="D3163" i="52"/>
  <c r="D3179" i="52"/>
  <c r="D3195" i="52"/>
  <c r="D3211" i="52"/>
  <c r="D3069" i="52"/>
  <c r="D3085" i="52"/>
  <c r="D3101" i="52"/>
  <c r="D3117" i="52"/>
  <c r="D3133" i="52"/>
  <c r="D3149" i="52"/>
  <c r="D3165" i="52"/>
  <c r="D3181" i="52"/>
  <c r="D3197" i="52"/>
  <c r="D3213" i="52"/>
  <c r="D3073" i="52"/>
  <c r="D3089" i="52"/>
  <c r="D3105" i="52"/>
  <c r="D3121" i="52"/>
  <c r="D3137" i="52"/>
  <c r="D3153" i="52"/>
  <c r="D3169" i="52"/>
  <c r="D3185" i="52"/>
  <c r="D3201" i="52"/>
  <c r="D3217" i="52"/>
  <c r="D3075" i="52"/>
  <c r="D3095" i="52"/>
  <c r="D3119" i="52"/>
  <c r="D3139" i="52"/>
  <c r="D3159" i="52"/>
  <c r="D3183" i="52"/>
  <c r="D3203" i="52"/>
  <c r="D3059" i="52"/>
  <c r="D3079" i="52"/>
  <c r="D3103" i="52"/>
  <c r="D3123" i="52"/>
  <c r="D3143" i="52"/>
  <c r="D3167" i="52"/>
  <c r="D3187" i="52"/>
  <c r="D3207" i="52"/>
  <c r="D3063" i="52"/>
  <c r="D3087" i="52"/>
  <c r="D3107" i="52"/>
  <c r="D3127" i="52"/>
  <c r="D3151" i="52"/>
  <c r="D3171" i="52"/>
  <c r="D3191" i="52"/>
  <c r="D3215" i="52"/>
  <c r="D3071" i="52"/>
  <c r="D3091" i="52"/>
  <c r="D3111" i="52"/>
  <c r="D3135" i="52"/>
  <c r="D3155" i="52"/>
  <c r="D3175" i="52"/>
  <c r="D3199" i="52"/>
  <c r="D3426" i="52"/>
  <c r="D3421" i="52"/>
  <c r="D3430" i="52"/>
  <c r="D3425" i="52"/>
  <c r="D3429" i="52"/>
  <c r="D3428" i="52"/>
  <c r="D3424" i="52"/>
  <c r="D3422" i="52"/>
  <c r="D3423" i="52"/>
  <c r="D3427" i="52"/>
  <c r="D3431" i="52"/>
  <c r="D4030" i="52"/>
  <c r="D4026" i="52"/>
  <c r="D4032" i="52"/>
  <c r="D4034" i="52"/>
  <c r="D4012" i="52"/>
  <c r="D4016" i="52"/>
  <c r="D4010" i="52"/>
  <c r="D4024" i="52"/>
  <c r="D4022" i="52"/>
  <c r="D4019" i="52"/>
  <c r="D4014" i="52"/>
  <c r="D4028" i="52"/>
  <c r="D4013" i="52"/>
  <c r="D4027" i="52"/>
  <c r="D4018" i="52"/>
  <c r="D4033" i="52"/>
  <c r="D4017" i="52"/>
  <c r="D4031" i="52"/>
  <c r="D4021" i="52"/>
  <c r="D4020" i="52"/>
  <c r="D4035" i="52"/>
  <c r="D4011" i="52"/>
  <c r="D4025" i="52"/>
  <c r="D4023" i="52"/>
  <c r="D4015" i="52"/>
  <c r="D4029" i="52"/>
  <c r="D6276" i="52"/>
  <c r="D6232" i="52"/>
  <c r="D6260" i="52"/>
  <c r="D6242" i="52"/>
  <c r="D6258" i="52"/>
  <c r="D6274" i="52"/>
  <c r="D6237" i="52"/>
  <c r="D6253" i="52"/>
  <c r="D6269" i="52"/>
  <c r="D6240" i="52"/>
  <c r="D6248" i="52"/>
  <c r="D6228" i="52"/>
  <c r="D6246" i="52"/>
  <c r="D6262" i="52"/>
  <c r="D6241" i="52"/>
  <c r="D6257" i="52"/>
  <c r="D6273" i="52"/>
  <c r="D6252" i="52"/>
  <c r="D6226" i="52"/>
  <c r="D6264" i="52"/>
  <c r="D6244" i="52"/>
  <c r="D6234" i="52"/>
  <c r="D6250" i="52"/>
  <c r="D6266" i="52"/>
  <c r="D6229" i="52"/>
  <c r="D6245" i="52"/>
  <c r="D6261" i="52"/>
  <c r="D6277" i="52"/>
  <c r="D6268" i="52"/>
  <c r="D6230" i="52"/>
  <c r="D6272" i="52"/>
  <c r="D6256" i="52"/>
  <c r="D6236" i="52"/>
  <c r="D6238" i="52"/>
  <c r="D6254" i="52"/>
  <c r="D6270" i="52"/>
  <c r="D6233" i="52"/>
  <c r="D6249" i="52"/>
  <c r="D6265" i="52"/>
  <c r="D6231" i="52"/>
  <c r="D6247" i="52"/>
  <c r="D6263" i="52"/>
  <c r="D6235" i="52"/>
  <c r="D6251" i="52"/>
  <c r="D6267" i="52"/>
  <c r="D6239" i="52"/>
  <c r="D6255" i="52"/>
  <c r="D6271" i="52"/>
  <c r="D6227" i="52"/>
  <c r="D6243" i="52"/>
  <c r="D6259" i="52"/>
  <c r="D6275" i="52"/>
  <c r="D6083" i="52"/>
  <c r="D6087" i="52"/>
  <c r="D6089" i="52"/>
  <c r="D6085" i="52"/>
  <c r="D6084" i="52"/>
  <c r="D6088" i="52"/>
  <c r="D6086" i="52"/>
  <c r="D972" i="52"/>
  <c r="D973" i="52"/>
  <c r="D974" i="52"/>
  <c r="D6721" i="52"/>
  <c r="D6731" i="52"/>
  <c r="D6726" i="52"/>
  <c r="D6729" i="52"/>
  <c r="D6730" i="52"/>
  <c r="D6725" i="52"/>
  <c r="D6723" i="52"/>
  <c r="D6727" i="52"/>
  <c r="D6720" i="52"/>
  <c r="D6722" i="52"/>
  <c r="D6724" i="52"/>
  <c r="D6728" i="52"/>
  <c r="D6732" i="52"/>
  <c r="D5211" i="52"/>
  <c r="D5215" i="52"/>
  <c r="D5219" i="52"/>
  <c r="D5207" i="52"/>
  <c r="D5213" i="52"/>
  <c r="D5208" i="52"/>
  <c r="D5217" i="52"/>
  <c r="D5212" i="52"/>
  <c r="D5216" i="52"/>
  <c r="D5209" i="52"/>
  <c r="D5210" i="52"/>
  <c r="D5214" i="52"/>
  <c r="D5218" i="52"/>
  <c r="D6587" i="52"/>
  <c r="D6589" i="52"/>
  <c r="D6584" i="52"/>
  <c r="D6588" i="52"/>
  <c r="D6583" i="52"/>
  <c r="D6585" i="52"/>
  <c r="D6586" i="52"/>
  <c r="D5" i="52"/>
  <c r="D21" i="52"/>
  <c r="D9" i="52"/>
  <c r="D25" i="52"/>
  <c r="D13" i="52"/>
  <c r="D17" i="52"/>
  <c r="D19" i="52"/>
  <c r="D18" i="52"/>
  <c r="D20" i="52"/>
  <c r="D7" i="52"/>
  <c r="D23" i="52"/>
  <c r="D6" i="52"/>
  <c r="D22" i="52"/>
  <c r="D8" i="52"/>
  <c r="D24" i="52"/>
  <c r="D16" i="52"/>
  <c r="D11" i="52"/>
  <c r="D27" i="52"/>
  <c r="D10" i="52"/>
  <c r="D26" i="52"/>
  <c r="D12" i="52"/>
  <c r="D28" i="52"/>
  <c r="D15" i="52"/>
  <c r="D14" i="52"/>
  <c r="D6485" i="52"/>
  <c r="D6501" i="52"/>
  <c r="D6473" i="52"/>
  <c r="D6489" i="52"/>
  <c r="D6505" i="52"/>
  <c r="D6477" i="52"/>
  <c r="D6493" i="52"/>
  <c r="D6509" i="52"/>
  <c r="D6481" i="52"/>
  <c r="D6497" i="52"/>
  <c r="D6513" i="52"/>
  <c r="D6483" i="52"/>
  <c r="D6499" i="52"/>
  <c r="D6515" i="52"/>
  <c r="D6482" i="52"/>
  <c r="D6498" i="52"/>
  <c r="D6514" i="52"/>
  <c r="D6484" i="52"/>
  <c r="D6500" i="52"/>
  <c r="D6516" i="52"/>
  <c r="D6512" i="52"/>
  <c r="D6471" i="52"/>
  <c r="D6487" i="52"/>
  <c r="D6503" i="52"/>
  <c r="D6486" i="52"/>
  <c r="D6502" i="52"/>
  <c r="D6518" i="52"/>
  <c r="D6517" i="52"/>
  <c r="D6472" i="52"/>
  <c r="D6488" i="52"/>
  <c r="D6504" i="52"/>
  <c r="D6478" i="52"/>
  <c r="D6510" i="52"/>
  <c r="D6480" i="52"/>
  <c r="D6475" i="52"/>
  <c r="D6491" i="52"/>
  <c r="D6507" i="52"/>
  <c r="D6474" i="52"/>
  <c r="D6490" i="52"/>
  <c r="D6506" i="52"/>
  <c r="D6476" i="52"/>
  <c r="D6492" i="52"/>
  <c r="D6508" i="52"/>
  <c r="D6494" i="52"/>
  <c r="D6496" i="52"/>
  <c r="D6479" i="52"/>
  <c r="D6495" i="52"/>
  <c r="D6511" i="52"/>
  <c r="D5665" i="52"/>
  <c r="D5668" i="52"/>
  <c r="D5670" i="52"/>
  <c r="D5667" i="52"/>
  <c r="D5669" i="52"/>
  <c r="D5666" i="52"/>
  <c r="D1201" i="52"/>
  <c r="D1217" i="52"/>
  <c r="D1233" i="52"/>
  <c r="D1211" i="52"/>
  <c r="D1204" i="52"/>
  <c r="D1220" i="52"/>
  <c r="D1236" i="52"/>
  <c r="D1215" i="52"/>
  <c r="D1205" i="52"/>
  <c r="D1221" i="52"/>
  <c r="D1237" i="52"/>
  <c r="D1207" i="52"/>
  <c r="D1227" i="52"/>
  <c r="D1203" i="52"/>
  <c r="D1208" i="52"/>
  <c r="D1224" i="52"/>
  <c r="D1231" i="52"/>
  <c r="D1209" i="52"/>
  <c r="D1225" i="52"/>
  <c r="D1219" i="52"/>
  <c r="D1223" i="52"/>
  <c r="D1212" i="52"/>
  <c r="D1228" i="52"/>
  <c r="D1213" i="52"/>
  <c r="D1229" i="52"/>
  <c r="D1235" i="52"/>
  <c r="D1239" i="52"/>
  <c r="D1216" i="52"/>
  <c r="D1232" i="52"/>
  <c r="D1214" i="52"/>
  <c r="D1230" i="52"/>
  <c r="D1202" i="52"/>
  <c r="D1218" i="52"/>
  <c r="D1234" i="52"/>
  <c r="D1206" i="52"/>
  <c r="D1222" i="52"/>
  <c r="D1238" i="52"/>
  <c r="D1210" i="52"/>
  <c r="D1226" i="52"/>
  <c r="D4595" i="52"/>
  <c r="D4659" i="52"/>
  <c r="D4599" i="52"/>
  <c r="D4663" i="52"/>
  <c r="D4575" i="52"/>
  <c r="D4639" i="52"/>
  <c r="D4555" i="52"/>
  <c r="D4615" i="52"/>
  <c r="D4561" i="52"/>
  <c r="D4577" i="52"/>
  <c r="D4593" i="52"/>
  <c r="D4609" i="52"/>
  <c r="D4625" i="52"/>
  <c r="D4641" i="52"/>
  <c r="D4657" i="52"/>
  <c r="D4556" i="52"/>
  <c r="D4572" i="52"/>
  <c r="D4588" i="52"/>
  <c r="D4604" i="52"/>
  <c r="D4620" i="52"/>
  <c r="D4636" i="52"/>
  <c r="D4652" i="52"/>
  <c r="D4668" i="52"/>
  <c r="D4611" i="52"/>
  <c r="D4671" i="52"/>
  <c r="D4551" i="52"/>
  <c r="D4619" i="52"/>
  <c r="D4591" i="52"/>
  <c r="D4655" i="52"/>
  <c r="D4567" i="52"/>
  <c r="D4631" i="52"/>
  <c r="D4565" i="52"/>
  <c r="D4581" i="52"/>
  <c r="D4597" i="52"/>
  <c r="D4613" i="52"/>
  <c r="D4629" i="52"/>
  <c r="D4645" i="52"/>
  <c r="D4661" i="52"/>
  <c r="D4560" i="52"/>
  <c r="D4576" i="52"/>
  <c r="D4592" i="52"/>
  <c r="D4608" i="52"/>
  <c r="D4624" i="52"/>
  <c r="D4640" i="52"/>
  <c r="D4656" i="52"/>
  <c r="D4672" i="52"/>
  <c r="D4563" i="52"/>
  <c r="D4627" i="52"/>
  <c r="D4571" i="52"/>
  <c r="D4635" i="52"/>
  <c r="D4607" i="52"/>
  <c r="D4667" i="52"/>
  <c r="D4583" i="52"/>
  <c r="D4647" i="52"/>
  <c r="D4553" i="52"/>
  <c r="D4569" i="52"/>
  <c r="D4585" i="52"/>
  <c r="D4601" i="52"/>
  <c r="D4617" i="52"/>
  <c r="D4633" i="52"/>
  <c r="D4649" i="52"/>
  <c r="D4665" i="52"/>
  <c r="D4564" i="52"/>
  <c r="D4580" i="52"/>
  <c r="D4596" i="52"/>
  <c r="D4612" i="52"/>
  <c r="D4628" i="52"/>
  <c r="D4644" i="52"/>
  <c r="D4660" i="52"/>
  <c r="D4579" i="52"/>
  <c r="D4643" i="52"/>
  <c r="D4587" i="52"/>
  <c r="D4651" i="52"/>
  <c r="D4559" i="52"/>
  <c r="D4623" i="52"/>
  <c r="D4603" i="52"/>
  <c r="D4557" i="52"/>
  <c r="D4573" i="52"/>
  <c r="D4589" i="52"/>
  <c r="D4605" i="52"/>
  <c r="D4621" i="52"/>
  <c r="D4637" i="52"/>
  <c r="D4653" i="52"/>
  <c r="D4669" i="52"/>
  <c r="D4568" i="52"/>
  <c r="D4632" i="52"/>
  <c r="D4566" i="52"/>
  <c r="D4582" i="52"/>
  <c r="D4598" i="52"/>
  <c r="D4614" i="52"/>
  <c r="D4630" i="52"/>
  <c r="D4646" i="52"/>
  <c r="D4662" i="52"/>
  <c r="D4584" i="52"/>
  <c r="D4648" i="52"/>
  <c r="D4554" i="52"/>
  <c r="D4570" i="52"/>
  <c r="D4586" i="52"/>
  <c r="D4602" i="52"/>
  <c r="D4618" i="52"/>
  <c r="D4634" i="52"/>
  <c r="D4650" i="52"/>
  <c r="D4666" i="52"/>
  <c r="D4600" i="52"/>
  <c r="D4664" i="52"/>
  <c r="D4558" i="52"/>
  <c r="D4574" i="52"/>
  <c r="D4590" i="52"/>
  <c r="D4606" i="52"/>
  <c r="D4622" i="52"/>
  <c r="D4638" i="52"/>
  <c r="D4654" i="52"/>
  <c r="D4670" i="52"/>
  <c r="D4552" i="52"/>
  <c r="D4616" i="52"/>
  <c r="D4562" i="52"/>
  <c r="D4578" i="52"/>
  <c r="D4594" i="52"/>
  <c r="D4610" i="52"/>
  <c r="D4626" i="52"/>
  <c r="D4642" i="52"/>
  <c r="D4658" i="52"/>
  <c r="D4050" i="52"/>
  <c r="D4047" i="52"/>
  <c r="D4052" i="52"/>
  <c r="D4051" i="52"/>
  <c r="D4048" i="52"/>
  <c r="D4055" i="52"/>
  <c r="D4058" i="52"/>
  <c r="D4056" i="52"/>
  <c r="D4054" i="52"/>
  <c r="D4049" i="52"/>
  <c r="D4053" i="52"/>
  <c r="D4057" i="52"/>
  <c r="D177" i="52"/>
  <c r="D179" i="52"/>
  <c r="D181" i="52"/>
  <c r="D185" i="52"/>
  <c r="D183" i="52"/>
  <c r="D189" i="52"/>
  <c r="D187" i="52"/>
  <c r="D175" i="52"/>
  <c r="D178" i="52"/>
  <c r="D182" i="52"/>
  <c r="D184" i="52"/>
  <c r="D186" i="52"/>
  <c r="D174" i="52"/>
  <c r="D190" i="52"/>
  <c r="D188" i="52"/>
  <c r="D176" i="52"/>
  <c r="D180" i="52"/>
  <c r="D6074" i="52"/>
  <c r="D6073" i="52"/>
  <c r="D6075" i="52"/>
  <c r="D6062" i="52"/>
  <c r="D6078" i="52"/>
  <c r="D6061" i="52"/>
  <c r="D6077" i="52"/>
  <c r="D6064" i="52"/>
  <c r="D6068" i="52"/>
  <c r="D6063" i="52"/>
  <c r="D6079" i="52"/>
  <c r="D6072" i="52"/>
  <c r="D6070" i="52"/>
  <c r="D6082" i="52"/>
  <c r="D6065" i="52"/>
  <c r="D6081" i="52"/>
  <c r="D6076" i="52"/>
  <c r="D6067" i="52"/>
  <c r="D6080" i="52"/>
  <c r="D6060" i="52"/>
  <c r="D6066" i="52"/>
  <c r="D6069" i="52"/>
  <c r="D6071" i="52"/>
  <c r="D6838" i="52"/>
  <c r="D6841" i="52"/>
  <c r="D6836" i="52"/>
  <c r="D6839" i="52"/>
  <c r="D6837" i="52"/>
  <c r="D6840" i="52"/>
  <c r="D6842" i="52"/>
  <c r="D3693" i="52"/>
  <c r="D3713" i="52"/>
  <c r="D3699" i="52"/>
  <c r="D3700" i="52"/>
  <c r="D3702" i="52"/>
  <c r="D3703" i="52"/>
  <c r="D3701" i="52"/>
  <c r="D3707" i="52"/>
  <c r="D3697" i="52"/>
  <c r="D3704" i="52"/>
  <c r="D3695" i="52"/>
  <c r="D3706" i="52"/>
  <c r="D3705" i="52"/>
  <c r="D3711" i="52"/>
  <c r="D3708" i="52"/>
  <c r="D3694" i="52"/>
  <c r="D3710" i="52"/>
  <c r="D3709" i="52"/>
  <c r="D3696" i="52"/>
  <c r="D3712" i="52"/>
  <c r="D3698" i="52"/>
  <c r="D3714" i="52"/>
  <c r="D206" i="52"/>
  <c r="D211" i="52"/>
  <c r="D205" i="52"/>
  <c r="D208" i="52"/>
  <c r="D207" i="52"/>
  <c r="D210" i="52"/>
  <c r="D209" i="52"/>
  <c r="D213" i="52"/>
  <c r="D212" i="52"/>
  <c r="D214" i="52"/>
  <c r="D217" i="52"/>
  <c r="D216" i="52"/>
  <c r="D215" i="52"/>
  <c r="D218" i="52"/>
  <c r="D533" i="52"/>
  <c r="D535" i="52"/>
  <c r="D534" i="52"/>
  <c r="D536" i="52"/>
  <c r="D532" i="52"/>
  <c r="D1257" i="52"/>
  <c r="D1268" i="52"/>
  <c r="D1273" i="52"/>
  <c r="D1275" i="52"/>
  <c r="D1294" i="52"/>
  <c r="D1276" i="52"/>
  <c r="D1278" i="52"/>
  <c r="D1283" i="52"/>
  <c r="D1289" i="52"/>
  <c r="D1274" i="52"/>
  <c r="D1284" i="52"/>
  <c r="D1311" i="52"/>
  <c r="D1319" i="52"/>
  <c r="D1261" i="52"/>
  <c r="D1296" i="52"/>
  <c r="D1302" i="52"/>
  <c r="D1306" i="52"/>
  <c r="D1310" i="52"/>
  <c r="D1266" i="52"/>
  <c r="D1290" i="52"/>
  <c r="D1298" i="52"/>
  <c r="D1304" i="52"/>
  <c r="D1316" i="52"/>
  <c r="D1262" i="52"/>
  <c r="D1282" i="52"/>
  <c r="D1297" i="52"/>
  <c r="D1299" i="52"/>
  <c r="D1307" i="52"/>
  <c r="D1313" i="52"/>
  <c r="D1321" i="52"/>
  <c r="D1259" i="52"/>
  <c r="D1263" i="52"/>
  <c r="D1269" i="52"/>
  <c r="D1300" i="52"/>
  <c r="D1314" i="52"/>
  <c r="D1271" i="52"/>
  <c r="D1281" i="52"/>
  <c r="D1292" i="52"/>
  <c r="D1309" i="52"/>
  <c r="D1312" i="52"/>
  <c r="D1318" i="52"/>
  <c r="D1272" i="52"/>
  <c r="D1286" i="52"/>
  <c r="D1293" i="52"/>
  <c r="D1315" i="52"/>
  <c r="D1287" i="52"/>
  <c r="D1264" i="52"/>
  <c r="D1279" i="52"/>
  <c r="D1285" i="52"/>
  <c r="D1320" i="52"/>
  <c r="D1270" i="52"/>
  <c r="D1291" i="52"/>
  <c r="D1301" i="52"/>
  <c r="D1317" i="52"/>
  <c r="D1303" i="52"/>
  <c r="D1288" i="52"/>
  <c r="D1295" i="52"/>
  <c r="D1260" i="52"/>
  <c r="D1277" i="52"/>
  <c r="D1280" i="52"/>
  <c r="D1308" i="52"/>
  <c r="D1258" i="52"/>
  <c r="D1256" i="52"/>
  <c r="D1265" i="52"/>
  <c r="D1267" i="52"/>
  <c r="D1305" i="52"/>
  <c r="D904" i="52"/>
  <c r="D892" i="52"/>
  <c r="D908" i="52"/>
  <c r="D896" i="52"/>
  <c r="D900" i="52"/>
  <c r="D902" i="52"/>
  <c r="D901" i="52"/>
  <c r="D903" i="52"/>
  <c r="D890" i="52"/>
  <c r="D906" i="52"/>
  <c r="D889" i="52"/>
  <c r="D905" i="52"/>
  <c r="D891" i="52"/>
  <c r="D907" i="52"/>
  <c r="D894" i="52"/>
  <c r="D893" i="52"/>
  <c r="D895" i="52"/>
  <c r="D897" i="52"/>
  <c r="D899" i="52"/>
  <c r="D898" i="52"/>
  <c r="B1" i="53"/>
  <c r="G2" i="53"/>
  <c r="P238" i="11"/>
  <c r="E1158" i="52"/>
  <c r="Z231" i="11"/>
  <c r="Z126" i="11"/>
  <c r="Z214" i="11"/>
  <c r="Z206" i="11"/>
  <c r="Y90" i="11"/>
  <c r="Z123" i="11"/>
  <c r="Z62" i="11"/>
  <c r="Y167" i="11"/>
  <c r="Y206" i="11"/>
  <c r="Y81" i="11"/>
  <c r="E1286" i="52"/>
  <c r="P193" i="11"/>
  <c r="Z67" i="11"/>
  <c r="P72" i="11"/>
  <c r="E6727" i="52"/>
  <c r="Z222" i="11"/>
  <c r="Z142" i="11"/>
  <c r="Y67" i="11"/>
  <c r="Z182" i="11"/>
  <c r="Z57" i="11"/>
  <c r="Z55" i="11"/>
  <c r="Y87" i="11"/>
  <c r="P186" i="11"/>
  <c r="P83" i="11"/>
  <c r="AO218" i="11"/>
  <c r="Z25" i="11"/>
  <c r="I14" i="44"/>
  <c r="Z174" i="11"/>
  <c r="Y106" i="11"/>
  <c r="E4184" i="52"/>
  <c r="P216" i="11"/>
  <c r="AR216" i="11" s="1"/>
  <c r="AF292" i="44"/>
  <c r="AF272" i="44"/>
  <c r="Z128" i="11"/>
  <c r="P144" i="11"/>
  <c r="AR144" i="11" s="1"/>
  <c r="P140" i="11"/>
  <c r="AN140" i="11" s="1"/>
  <c r="AF81" i="44" s="1"/>
  <c r="Y224" i="11"/>
  <c r="P69" i="11"/>
  <c r="AS207" i="11"/>
  <c r="AB287" i="44"/>
  <c r="AB275" i="44"/>
  <c r="AB292" i="44"/>
  <c r="AB295" i="44"/>
  <c r="AB260" i="44"/>
  <c r="AB234" i="44"/>
  <c r="P241" i="11"/>
  <c r="AO241" i="11" s="1"/>
  <c r="AB240" i="44"/>
  <c r="Y31" i="11"/>
  <c r="Z116" i="11"/>
  <c r="Z41" i="11"/>
  <c r="Y100" i="11"/>
  <c r="Y143" i="11"/>
  <c r="Y109" i="11"/>
  <c r="Y21" i="11"/>
  <c r="Y213" i="11"/>
  <c r="Z199" i="11"/>
  <c r="Y195" i="11"/>
  <c r="Y144" i="11"/>
  <c r="E960" i="52"/>
  <c r="Z129" i="11"/>
  <c r="P199" i="11"/>
  <c r="E4031" i="52"/>
  <c r="Z70" i="11"/>
  <c r="Z26" i="11"/>
  <c r="Y40" i="11"/>
  <c r="Y234" i="11"/>
  <c r="Y113" i="11"/>
  <c r="Y125" i="11"/>
  <c r="Y116" i="11"/>
  <c r="P201" i="11"/>
  <c r="E3997" i="52"/>
  <c r="Y85" i="11"/>
  <c r="Y26" i="11"/>
  <c r="Z227" i="11"/>
  <c r="Y86" i="11"/>
  <c r="Z191" i="11"/>
  <c r="Y29" i="11"/>
  <c r="Z125" i="11"/>
  <c r="E5970" i="52"/>
  <c r="AS62" i="11"/>
  <c r="E2459" i="52"/>
  <c r="E2456" i="52"/>
  <c r="E2451" i="52"/>
  <c r="E2443" i="52"/>
  <c r="E2435" i="52"/>
  <c r="E2428" i="52"/>
  <c r="E2420" i="52"/>
  <c r="E2412" i="52"/>
  <c r="E2404" i="52"/>
  <c r="E2396" i="52"/>
  <c r="E2388" i="52"/>
  <c r="E2380" i="52"/>
  <c r="E2372" i="52"/>
  <c r="E2364" i="52"/>
  <c r="E2356" i="52"/>
  <c r="E2460" i="52"/>
  <c r="E2457" i="52"/>
  <c r="E2445" i="52"/>
  <c r="E2440" i="52"/>
  <c r="E2436" i="52"/>
  <c r="E2430" i="52"/>
  <c r="E2425" i="52"/>
  <c r="E2421" i="52"/>
  <c r="E2414" i="52"/>
  <c r="E2409" i="52"/>
  <c r="E2405" i="52"/>
  <c r="E2398" i="52"/>
  <c r="E2393" i="52"/>
  <c r="E2389" i="52"/>
  <c r="E2382" i="52"/>
  <c r="E2377" i="52"/>
  <c r="E2452" i="52"/>
  <c r="E2448" i="52"/>
  <c r="E2444" i="52"/>
  <c r="E2439" i="52"/>
  <c r="E2433" i="52"/>
  <c r="E2429" i="52"/>
  <c r="E2424" i="52"/>
  <c r="E2417" i="52"/>
  <c r="E2413" i="52"/>
  <c r="E2408" i="52"/>
  <c r="E2401" i="52"/>
  <c r="E2397" i="52"/>
  <c r="E2392" i="52"/>
  <c r="E2385" i="52"/>
  <c r="E2381" i="52"/>
  <c r="E2376" i="52"/>
  <c r="E2369" i="52"/>
  <c r="E2365" i="52"/>
  <c r="E2360" i="52"/>
  <c r="E2453" i="52"/>
  <c r="E2434" i="52"/>
  <c r="E2416" i="52"/>
  <c r="E2373" i="52"/>
  <c r="E2366" i="52"/>
  <c r="E2449" i="52"/>
  <c r="E2432" i="52"/>
  <c r="E2386" i="52"/>
  <c r="E2370" i="52"/>
  <c r="E2361" i="52"/>
  <c r="E2418" i="52"/>
  <c r="E2400" i="52"/>
  <c r="E2368" i="52"/>
  <c r="E2357" i="52"/>
  <c r="E2402" i="52"/>
  <c r="E2384" i="52"/>
  <c r="E2447" i="52"/>
  <c r="E2391" i="52"/>
  <c r="E2407" i="52"/>
  <c r="E2438" i="52"/>
  <c r="E2378" i="52"/>
  <c r="E2387" i="52"/>
  <c r="E2399" i="52"/>
  <c r="E2406" i="52"/>
  <c r="E2450" i="52"/>
  <c r="E2363" i="52"/>
  <c r="E2427" i="52"/>
  <c r="E2375" i="52"/>
  <c r="E2423" i="52"/>
  <c r="E2362" i="52"/>
  <c r="E2371" i="52"/>
  <c r="E2426" i="52"/>
  <c r="E2441" i="52"/>
  <c r="E2383" i="52"/>
  <c r="E2390" i="52"/>
  <c r="E2446" i="52"/>
  <c r="E2411" i="52"/>
  <c r="E2359" i="52"/>
  <c r="E2355" i="52"/>
  <c r="E2410" i="52"/>
  <c r="E2419" i="52"/>
  <c r="E2454" i="52"/>
  <c r="E2367" i="52"/>
  <c r="E2374" i="52"/>
  <c r="E2431" i="52"/>
  <c r="E2437" i="52"/>
  <c r="E2395" i="52"/>
  <c r="E2458" i="52"/>
  <c r="E2455" i="52"/>
  <c r="E2415" i="52"/>
  <c r="E2442" i="52"/>
  <c r="E2403" i="52"/>
  <c r="E2358" i="52"/>
  <c r="E2422" i="52"/>
  <c r="E2394" i="52"/>
  <c r="E2379" i="52"/>
  <c r="E2820" i="52"/>
  <c r="E2811" i="52"/>
  <c r="E2804" i="52"/>
  <c r="E2795" i="52"/>
  <c r="E2788" i="52"/>
  <c r="E2779" i="52"/>
  <c r="E2772" i="52"/>
  <c r="E2763" i="52"/>
  <c r="E2756" i="52"/>
  <c r="E2747" i="52"/>
  <c r="E2740" i="52"/>
  <c r="E2736" i="52"/>
  <c r="E2732" i="52"/>
  <c r="E2728" i="52"/>
  <c r="E2724" i="52"/>
  <c r="E2720" i="52"/>
  <c r="E2715" i="52"/>
  <c r="E2706" i="52"/>
  <c r="E2699" i="52"/>
  <c r="E2690" i="52"/>
  <c r="E2683" i="52"/>
  <c r="E2674" i="52"/>
  <c r="E2667" i="52"/>
  <c r="E2824" i="52"/>
  <c r="E2815" i="52"/>
  <c r="E2808" i="52"/>
  <c r="E2799" i="52"/>
  <c r="E2792" i="52"/>
  <c r="E2783" i="52"/>
  <c r="E2776" i="52"/>
  <c r="E2767" i="52"/>
  <c r="E2760" i="52"/>
  <c r="E2751" i="52"/>
  <c r="E2744" i="52"/>
  <c r="E2710" i="52"/>
  <c r="E2703" i="52"/>
  <c r="E2694" i="52"/>
  <c r="E2687" i="52"/>
  <c r="E2678" i="52"/>
  <c r="E2671" i="52"/>
  <c r="E2662" i="52"/>
  <c r="E2823" i="52"/>
  <c r="E2816" i="52"/>
  <c r="E2807" i="52"/>
  <c r="E2800" i="52"/>
  <c r="E2791" i="52"/>
  <c r="E2784" i="52"/>
  <c r="E2775" i="52"/>
  <c r="E2768" i="52"/>
  <c r="E2759" i="52"/>
  <c r="E2752" i="52"/>
  <c r="E2743" i="52"/>
  <c r="E2738" i="52"/>
  <c r="E2734" i="52"/>
  <c r="E2730" i="52"/>
  <c r="E2726" i="52"/>
  <c r="E2722" i="52"/>
  <c r="E2718" i="52"/>
  <c r="E2711" i="52"/>
  <c r="E2702" i="52"/>
  <c r="E2695" i="52"/>
  <c r="E2686" i="52"/>
  <c r="E2679" i="52"/>
  <c r="E2670" i="52"/>
  <c r="E2663" i="52"/>
  <c r="E2803" i="52"/>
  <c r="E2780" i="52"/>
  <c r="E2739" i="52"/>
  <c r="E2723" i="52"/>
  <c r="E2682" i="52"/>
  <c r="E2819" i="52"/>
  <c r="E2796" i="52"/>
  <c r="E2755" i="52"/>
  <c r="E2735" i="52"/>
  <c r="E2719" i="52"/>
  <c r="E2698" i="52"/>
  <c r="E2675" i="52"/>
  <c r="E2812" i="52"/>
  <c r="E2771" i="52"/>
  <c r="E2748" i="52"/>
  <c r="E2731" i="52"/>
  <c r="E2714" i="52"/>
  <c r="E2691" i="52"/>
  <c r="E2666" i="52"/>
  <c r="E2727" i="52"/>
  <c r="E2787" i="52"/>
  <c r="E2707" i="52"/>
  <c r="E2764" i="52"/>
  <c r="E2708" i="52"/>
  <c r="E2696" i="52"/>
  <c r="E2704" i="52"/>
  <c r="E2684" i="52"/>
  <c r="E2676" i="52"/>
  <c r="E2712" i="52"/>
  <c r="E2700" i="52"/>
  <c r="E2692" i="52"/>
  <c r="E2664" i="52"/>
  <c r="E2672" i="52"/>
  <c r="E2716" i="52"/>
  <c r="E2680" i="52"/>
  <c r="E2688" i="52"/>
  <c r="E2668" i="52"/>
  <c r="E2669" i="52"/>
  <c r="E2685" i="52"/>
  <c r="E2701" i="52"/>
  <c r="E2717" i="52"/>
  <c r="E2721" i="52"/>
  <c r="E2665" i="52"/>
  <c r="E2681" i="52"/>
  <c r="E2697" i="52"/>
  <c r="E2713" i="52"/>
  <c r="E2725" i="52"/>
  <c r="E2729" i="52"/>
  <c r="E2661" i="52"/>
  <c r="E2677" i="52"/>
  <c r="E2693" i="52"/>
  <c r="E2709" i="52"/>
  <c r="E2733" i="52"/>
  <c r="E2737" i="52"/>
  <c r="E2742" i="52"/>
  <c r="E2745" i="52"/>
  <c r="E2750" i="52"/>
  <c r="E2754" i="52"/>
  <c r="E2758" i="52"/>
  <c r="E2762" i="52"/>
  <c r="E2766" i="52"/>
  <c r="E2770" i="52"/>
  <c r="E2774" i="52"/>
  <c r="E2778" i="52"/>
  <c r="E2782" i="52"/>
  <c r="E2786" i="52"/>
  <c r="E2790" i="52"/>
  <c r="E2794" i="52"/>
  <c r="E2798" i="52"/>
  <c r="E2802" i="52"/>
  <c r="E2806" i="52"/>
  <c r="E2810" i="52"/>
  <c r="E2814" i="52"/>
  <c r="E2818" i="52"/>
  <c r="E2822" i="52"/>
  <c r="E2746" i="52"/>
  <c r="E2753" i="52"/>
  <c r="E2761" i="52"/>
  <c r="E2769" i="52"/>
  <c r="E2777" i="52"/>
  <c r="E2785" i="52"/>
  <c r="E2793" i="52"/>
  <c r="E2801" i="52"/>
  <c r="E2809" i="52"/>
  <c r="E2817" i="52"/>
  <c r="E2825" i="52"/>
  <c r="E2689" i="52"/>
  <c r="E2741" i="52"/>
  <c r="E2749" i="52"/>
  <c r="E2757" i="52"/>
  <c r="E2765" i="52"/>
  <c r="E2773" i="52"/>
  <c r="E2781" i="52"/>
  <c r="E2789" i="52"/>
  <c r="E2797" i="52"/>
  <c r="E2805" i="52"/>
  <c r="E2813" i="52"/>
  <c r="E2821" i="52"/>
  <c r="E2705" i="52"/>
  <c r="E2673" i="52"/>
  <c r="E3796" i="52"/>
  <c r="E3849" i="52"/>
  <c r="E3999" i="52"/>
  <c r="E5512" i="52"/>
  <c r="E5517" i="52"/>
  <c r="E5508" i="52"/>
  <c r="E5514" i="52"/>
  <c r="E5510" i="52"/>
  <c r="E5520" i="52"/>
  <c r="E5513" i="52"/>
  <c r="E5511" i="52"/>
  <c r="E5519" i="52"/>
  <c r="E5515" i="52"/>
  <c r="E5506" i="52"/>
  <c r="E5509" i="52"/>
  <c r="E5507" i="52"/>
  <c r="E5516" i="52"/>
  <c r="E5518" i="52"/>
  <c r="E5521" i="52"/>
  <c r="E4018" i="52"/>
  <c r="E4134" i="52"/>
  <c r="E4150" i="52"/>
  <c r="E4162" i="52"/>
  <c r="E4130" i="52"/>
  <c r="E4156" i="52"/>
  <c r="E4132" i="52"/>
  <c r="E4138" i="52"/>
  <c r="E4144" i="52"/>
  <c r="E4160" i="52"/>
  <c r="E4142" i="52"/>
  <c r="E4158" i="52"/>
  <c r="E4140" i="52"/>
  <c r="E4146" i="52"/>
  <c r="E4148" i="52"/>
  <c r="E4154" i="52"/>
  <c r="E4136" i="52"/>
  <c r="E4152" i="52"/>
  <c r="E4133" i="52"/>
  <c r="E4137" i="52"/>
  <c r="E4141" i="52"/>
  <c r="E4145" i="52"/>
  <c r="E4149" i="52"/>
  <c r="E4153" i="52"/>
  <c r="E4157" i="52"/>
  <c r="E4161" i="52"/>
  <c r="E4131" i="52"/>
  <c r="E4135" i="52"/>
  <c r="E4139" i="52"/>
  <c r="E4143" i="52"/>
  <c r="E4147" i="52"/>
  <c r="E4151" i="52"/>
  <c r="E4155" i="52"/>
  <c r="E4159" i="52"/>
  <c r="AS188" i="11"/>
  <c r="E5751" i="52"/>
  <c r="E5748" i="52"/>
  <c r="E5747" i="52"/>
  <c r="E5755" i="52"/>
  <c r="E5752" i="52"/>
  <c r="E5753" i="52"/>
  <c r="E5749" i="52"/>
  <c r="E5746" i="52"/>
  <c r="E5750" i="52"/>
  <c r="E5754" i="52"/>
  <c r="Y58" i="11"/>
  <c r="E6944" i="52"/>
  <c r="E6945" i="52"/>
  <c r="E6940" i="52"/>
  <c r="E6941" i="52"/>
  <c r="E6942" i="52"/>
  <c r="E6946" i="52"/>
  <c r="E6939" i="52"/>
  <c r="E6943" i="52"/>
  <c r="E6947" i="52"/>
  <c r="E3948" i="52"/>
  <c r="E6187" i="52"/>
  <c r="E6195" i="52"/>
  <c r="E6203" i="52"/>
  <c r="E6211" i="52"/>
  <c r="E6219" i="52"/>
  <c r="E6188" i="52"/>
  <c r="E6196" i="52"/>
  <c r="E6204" i="52"/>
  <c r="E6212" i="52"/>
  <c r="E6220" i="52"/>
  <c r="E6189" i="52"/>
  <c r="E6197" i="52"/>
  <c r="E6205" i="52"/>
  <c r="E6213" i="52"/>
  <c r="E6221" i="52"/>
  <c r="E6190" i="52"/>
  <c r="E6198" i="52"/>
  <c r="E6206" i="52"/>
  <c r="E6214" i="52"/>
  <c r="E6222" i="52"/>
  <c r="E6191" i="52"/>
  <c r="E6199" i="52"/>
  <c r="E6207" i="52"/>
  <c r="E6215" i="52"/>
  <c r="E6223" i="52"/>
  <c r="E6192" i="52"/>
  <c r="E6200" i="52"/>
  <c r="E6208" i="52"/>
  <c r="E6216" i="52"/>
  <c r="E6224" i="52"/>
  <c r="E6193" i="52"/>
  <c r="E6201" i="52"/>
  <c r="E6209" i="52"/>
  <c r="E6217" i="52"/>
  <c r="E6225" i="52"/>
  <c r="E6194" i="52"/>
  <c r="E6202" i="52"/>
  <c r="E6210" i="52"/>
  <c r="E6218" i="52"/>
  <c r="Y161" i="11"/>
  <c r="AB204" i="44"/>
  <c r="Y171" i="11"/>
  <c r="AS38" i="11"/>
  <c r="E7188" i="52"/>
  <c r="E7189" i="52"/>
  <c r="E7190" i="52"/>
  <c r="E7191" i="52"/>
  <c r="E7184" i="52"/>
  <c r="E7192" i="52"/>
  <c r="E7185" i="52"/>
  <c r="E7186" i="52"/>
  <c r="E7187" i="52"/>
  <c r="Y128" i="11"/>
  <c r="Z140" i="11"/>
  <c r="AS52" i="11"/>
  <c r="E4551" i="52"/>
  <c r="E4555" i="52"/>
  <c r="E4559" i="52"/>
  <c r="E4563" i="52"/>
  <c r="E4567" i="52"/>
  <c r="E4571" i="52"/>
  <c r="E4575" i="52"/>
  <c r="E4579" i="52"/>
  <c r="E4583" i="52"/>
  <c r="E4587" i="52"/>
  <c r="E4591" i="52"/>
  <c r="E4595" i="52"/>
  <c r="E4599" i="52"/>
  <c r="E4603" i="52"/>
  <c r="E4607" i="52"/>
  <c r="E4611" i="52"/>
  <c r="E4615" i="52"/>
  <c r="E4619" i="52"/>
  <c r="E4623" i="52"/>
  <c r="E4627" i="52"/>
  <c r="E4631" i="52"/>
  <c r="E4635" i="52"/>
  <c r="E4639" i="52"/>
  <c r="E4643" i="52"/>
  <c r="E4647" i="52"/>
  <c r="E4651" i="52"/>
  <c r="E4655" i="52"/>
  <c r="E4659" i="52"/>
  <c r="E4663" i="52"/>
  <c r="E4667" i="52"/>
  <c r="E4671" i="52"/>
  <c r="E4552" i="52"/>
  <c r="E4556" i="52"/>
  <c r="E4560" i="52"/>
  <c r="E4564" i="52"/>
  <c r="E4568" i="52"/>
  <c r="E4572" i="52"/>
  <c r="E4576" i="52"/>
  <c r="E4580" i="52"/>
  <c r="E4584" i="52"/>
  <c r="E4588" i="52"/>
  <c r="E4592" i="52"/>
  <c r="E4596" i="52"/>
  <c r="E4600" i="52"/>
  <c r="E4604" i="52"/>
  <c r="E4608" i="52"/>
  <c r="E4612" i="52"/>
  <c r="E4616" i="52"/>
  <c r="E4620" i="52"/>
  <c r="E4624" i="52"/>
  <c r="E4628" i="52"/>
  <c r="E4632" i="52"/>
  <c r="E4636" i="52"/>
  <c r="E4640" i="52"/>
  <c r="E4644" i="52"/>
  <c r="E4648" i="52"/>
  <c r="E4652" i="52"/>
  <c r="E4656" i="52"/>
  <c r="E4660" i="52"/>
  <c r="E4664" i="52"/>
  <c r="E4668" i="52"/>
  <c r="E4672" i="52"/>
  <c r="E4553" i="52"/>
  <c r="E4557" i="52"/>
  <c r="E4561" i="52"/>
  <c r="E4565" i="52"/>
  <c r="E4569" i="52"/>
  <c r="E4573" i="52"/>
  <c r="E4577" i="52"/>
  <c r="E4581" i="52"/>
  <c r="E4585" i="52"/>
  <c r="E4589" i="52"/>
  <c r="E4593" i="52"/>
  <c r="E4597" i="52"/>
  <c r="E4601" i="52"/>
  <c r="E4605" i="52"/>
  <c r="E4609" i="52"/>
  <c r="E4613" i="52"/>
  <c r="E4617" i="52"/>
  <c r="E4621" i="52"/>
  <c r="E4625" i="52"/>
  <c r="E4629" i="52"/>
  <c r="E4633" i="52"/>
  <c r="E4637" i="52"/>
  <c r="E4641" i="52"/>
  <c r="E4645" i="52"/>
  <c r="E4649" i="52"/>
  <c r="E4653" i="52"/>
  <c r="E4657" i="52"/>
  <c r="E4661" i="52"/>
  <c r="E4665" i="52"/>
  <c r="E4669" i="52"/>
  <c r="E4566" i="52"/>
  <c r="E4582" i="52"/>
  <c r="E4598" i="52"/>
  <c r="E4614" i="52"/>
  <c r="E4630" i="52"/>
  <c r="E4646" i="52"/>
  <c r="E4662" i="52"/>
  <c r="E4554" i="52"/>
  <c r="E4570" i="52"/>
  <c r="E4586" i="52"/>
  <c r="E4602" i="52"/>
  <c r="E4618" i="52"/>
  <c r="E4634" i="52"/>
  <c r="E4650" i="52"/>
  <c r="E4666" i="52"/>
  <c r="E4558" i="52"/>
  <c r="E4574" i="52"/>
  <c r="E4590" i="52"/>
  <c r="E4606" i="52"/>
  <c r="E4622" i="52"/>
  <c r="E4638" i="52"/>
  <c r="E4654" i="52"/>
  <c r="E4670" i="52"/>
  <c r="E4562" i="52"/>
  <c r="E4626" i="52"/>
  <c r="E4578" i="52"/>
  <c r="E4642" i="52"/>
  <c r="E4594" i="52"/>
  <c r="E4658" i="52"/>
  <c r="E4610" i="52"/>
  <c r="E140" i="52"/>
  <c r="E134" i="52"/>
  <c r="E141" i="52"/>
  <c r="E146" i="52"/>
  <c r="E139" i="52"/>
  <c r="P70" i="11"/>
  <c r="Z75" i="11"/>
  <c r="AS184" i="11"/>
  <c r="E4303" i="52"/>
  <c r="E4302" i="52"/>
  <c r="E4306" i="52"/>
  <c r="E4304" i="52"/>
  <c r="E4295" i="52"/>
  <c r="E4294" i="52"/>
  <c r="E4293" i="52"/>
  <c r="E4311" i="52"/>
  <c r="E4305" i="52"/>
  <c r="E4298" i="52"/>
  <c r="E4291" i="52"/>
  <c r="E4312" i="52"/>
  <c r="E4308" i="52"/>
  <c r="E4292" i="52"/>
  <c r="E4288" i="52"/>
  <c r="E4313" i="52"/>
  <c r="E4310" i="52"/>
  <c r="E4309" i="52"/>
  <c r="E4300" i="52"/>
  <c r="E4296" i="52"/>
  <c r="E4286" i="52"/>
  <c r="E4307" i="52"/>
  <c r="E4284" i="52"/>
  <c r="E4299" i="52"/>
  <c r="E4301" i="52"/>
  <c r="E4297" i="52"/>
  <c r="E4290" i="52"/>
  <c r="E4287" i="52"/>
  <c r="E4283" i="52"/>
  <c r="E4289" i="52"/>
  <c r="E4285" i="52"/>
  <c r="P204" i="11"/>
  <c r="E501" i="52"/>
  <c r="E504" i="52"/>
  <c r="E503" i="52"/>
  <c r="E498" i="52"/>
  <c r="E506" i="52"/>
  <c r="E505" i="52"/>
  <c r="E500" i="52"/>
  <c r="E499" i="52"/>
  <c r="E502" i="52"/>
  <c r="E5456" i="52"/>
  <c r="E5505" i="52"/>
  <c r="Y72" i="11"/>
  <c r="AS175" i="11"/>
  <c r="E387" i="52"/>
  <c r="E390" i="52"/>
  <c r="E394" i="52"/>
  <c r="E391" i="52"/>
  <c r="E395" i="52"/>
  <c r="E388" i="52"/>
  <c r="E389" i="52"/>
  <c r="E392" i="52"/>
  <c r="E393" i="52"/>
  <c r="E1162" i="52"/>
  <c r="E1139" i="52"/>
  <c r="E1097" i="52"/>
  <c r="E1159" i="52"/>
  <c r="E1142" i="52"/>
  <c r="E1104" i="52"/>
  <c r="E1163" i="52"/>
  <c r="E1148" i="52"/>
  <c r="E1093" i="52"/>
  <c r="E1151" i="52"/>
  <c r="E1091" i="52"/>
  <c r="E1119" i="52"/>
  <c r="E1114" i="52"/>
  <c r="E1133" i="52"/>
  <c r="E1130" i="52"/>
  <c r="E1120" i="52"/>
  <c r="E1124" i="52"/>
  <c r="E1115" i="52"/>
  <c r="E1129" i="52"/>
  <c r="Z69" i="11"/>
  <c r="Z109" i="11"/>
  <c r="Z106" i="11"/>
  <c r="Y65" i="11"/>
  <c r="Y207" i="11"/>
  <c r="E792" i="52"/>
  <c r="E789" i="52"/>
  <c r="E785" i="52"/>
  <c r="E775" i="52"/>
  <c r="E768" i="52"/>
  <c r="E764" i="52"/>
  <c r="E760" i="52"/>
  <c r="E759" i="52"/>
  <c r="E758" i="52"/>
  <c r="E755" i="52"/>
  <c r="E742" i="52"/>
  <c r="E794" i="52"/>
  <c r="E791" i="52"/>
  <c r="E790" i="52"/>
  <c r="E787" i="52"/>
  <c r="E786" i="52"/>
  <c r="E783" i="52"/>
  <c r="E782" i="52"/>
  <c r="E780" i="52"/>
  <c r="E779" i="52"/>
  <c r="E777" i="52"/>
  <c r="E776" i="52"/>
  <c r="E773" i="52"/>
  <c r="E772" i="52"/>
  <c r="E770" i="52"/>
  <c r="E769" i="52"/>
  <c r="E766" i="52"/>
  <c r="E765" i="52"/>
  <c r="E761" i="52"/>
  <c r="E754" i="52"/>
  <c r="E750" i="52"/>
  <c r="E746" i="52"/>
  <c r="E740" i="52"/>
  <c r="E793" i="52"/>
  <c r="E763" i="52"/>
  <c r="E762" i="52"/>
  <c r="E756" i="52"/>
  <c r="E751" i="52"/>
  <c r="E747" i="52"/>
  <c r="E743" i="52"/>
  <c r="E738" i="52"/>
  <c r="E734" i="52"/>
  <c r="E752" i="52"/>
  <c r="E745" i="52"/>
  <c r="E736" i="52"/>
  <c r="E733" i="52"/>
  <c r="E732" i="52"/>
  <c r="E757" i="52"/>
  <c r="E748" i="52"/>
  <c r="E739" i="52"/>
  <c r="E729" i="52"/>
  <c r="E788" i="52"/>
  <c r="E784" i="52"/>
  <c r="E781" i="52"/>
  <c r="E778" i="52"/>
  <c r="E774" i="52"/>
  <c r="E771" i="52"/>
  <c r="E767" i="52"/>
  <c r="E749" i="52"/>
  <c r="E737" i="52"/>
  <c r="E735" i="52"/>
  <c r="E744" i="52"/>
  <c r="E731" i="52"/>
  <c r="E753" i="52"/>
  <c r="E741" i="52"/>
  <c r="E730" i="52"/>
  <c r="AS168" i="11"/>
  <c r="E549" i="52"/>
  <c r="E544" i="52"/>
  <c r="E545" i="52"/>
  <c r="E546" i="52"/>
  <c r="E547" i="52"/>
  <c r="E548" i="52"/>
  <c r="AF290" i="44"/>
  <c r="AS135" i="11"/>
  <c r="E2324" i="52"/>
  <c r="E2315" i="52"/>
  <c r="E2323" i="52"/>
  <c r="E2316" i="52"/>
  <c r="E2327" i="52"/>
  <c r="E2320" i="52"/>
  <c r="E2319" i="52"/>
  <c r="E2328" i="52"/>
  <c r="E2317" i="52"/>
  <c r="E2321" i="52"/>
  <c r="E2318" i="52"/>
  <c r="E2322" i="52"/>
  <c r="E2326" i="52"/>
  <c r="E2330" i="52"/>
  <c r="E2325" i="52"/>
  <c r="E2329" i="52"/>
  <c r="P28" i="11"/>
  <c r="AS166" i="11"/>
  <c r="E3440" i="52"/>
  <c r="E3436" i="52"/>
  <c r="E3438" i="52"/>
  <c r="E3433" i="52"/>
  <c r="E3441" i="52"/>
  <c r="E3449" i="52"/>
  <c r="E3448" i="52"/>
  <c r="E3444" i="52"/>
  <c r="E3442" i="52"/>
  <c r="E3435" i="52"/>
  <c r="E3443" i="52"/>
  <c r="E3451" i="52"/>
  <c r="E3446" i="52"/>
  <c r="E3437" i="52"/>
  <c r="E3445" i="52"/>
  <c r="E3432" i="52"/>
  <c r="E3434" i="52"/>
  <c r="E3450" i="52"/>
  <c r="E3439" i="52"/>
  <c r="E3447" i="52"/>
  <c r="P127" i="11"/>
  <c r="E4906" i="52"/>
  <c r="E4888" i="52"/>
  <c r="E4900" i="52"/>
  <c r="E4890" i="52"/>
  <c r="E4902" i="52"/>
  <c r="E4892" i="52"/>
  <c r="E4898" i="52"/>
  <c r="E4904" i="52"/>
  <c r="E4894" i="52"/>
  <c r="E4909" i="52"/>
  <c r="E4912" i="52"/>
  <c r="E4907" i="52"/>
  <c r="E4886" i="52"/>
  <c r="E4896" i="52"/>
  <c r="E4887" i="52"/>
  <c r="E4889" i="52"/>
  <c r="E4891" i="52"/>
  <c r="E4895" i="52"/>
  <c r="E4899" i="52"/>
  <c r="E4903" i="52"/>
  <c r="E4910" i="52"/>
  <c r="E4893" i="52"/>
  <c r="E4897" i="52"/>
  <c r="E4901" i="52"/>
  <c r="E4905" i="52"/>
  <c r="E4908" i="52"/>
  <c r="E4911" i="52"/>
  <c r="E4777" i="52"/>
  <c r="E4781" i="52"/>
  <c r="E4778" i="52"/>
  <c r="E4782" i="52"/>
  <c r="E4780" i="52"/>
  <c r="E4779" i="52"/>
  <c r="E7000" i="52"/>
  <c r="E7008" i="52"/>
  <c r="E7016" i="52"/>
  <c r="E7001" i="52"/>
  <c r="E7009" i="52"/>
  <c r="E7017" i="52"/>
  <c r="E7002" i="52"/>
  <c r="E7010" i="52"/>
  <c r="E7018" i="52"/>
  <c r="E7003" i="52"/>
  <c r="E7011" i="52"/>
  <c r="E7019" i="52"/>
  <c r="E7004" i="52"/>
  <c r="E7012" i="52"/>
  <c r="E7020" i="52"/>
  <c r="E7005" i="52"/>
  <c r="E7013" i="52"/>
  <c r="E7021" i="52"/>
  <c r="E7006" i="52"/>
  <c r="E7014" i="52"/>
  <c r="E7007" i="52"/>
  <c r="E7015" i="52"/>
  <c r="E165" i="52"/>
  <c r="E162" i="52"/>
  <c r="E158" i="52"/>
  <c r="E157" i="52"/>
  <c r="E161" i="52"/>
  <c r="E159" i="52"/>
  <c r="E156" i="52"/>
  <c r="E160" i="52"/>
  <c r="E164" i="52"/>
  <c r="E155" i="52"/>
  <c r="E163" i="52"/>
  <c r="E3420" i="52"/>
  <c r="E3404" i="52"/>
  <c r="E3408" i="52"/>
  <c r="E3416" i="52"/>
  <c r="E3412" i="52"/>
  <c r="E3406" i="52"/>
  <c r="E3414" i="52"/>
  <c r="E3407" i="52"/>
  <c r="E3409" i="52"/>
  <c r="E3417" i="52"/>
  <c r="E3403" i="52"/>
  <c r="E3419" i="52"/>
  <c r="E3410" i="52"/>
  <c r="E3418" i="52"/>
  <c r="E3415" i="52"/>
  <c r="E3411" i="52"/>
  <c r="E3413" i="52"/>
  <c r="E3405" i="52"/>
  <c r="E3422" i="52"/>
  <c r="E3421" i="52"/>
  <c r="E3429" i="52"/>
  <c r="E3430" i="52"/>
  <c r="E3423" i="52"/>
  <c r="E3424" i="52"/>
  <c r="E3427" i="52"/>
  <c r="E3431" i="52"/>
  <c r="E3426" i="52"/>
  <c r="E3425" i="52"/>
  <c r="E3428" i="52"/>
  <c r="E119" i="52"/>
  <c r="E123" i="52"/>
  <c r="E107" i="52"/>
  <c r="E115" i="52"/>
  <c r="E111" i="52"/>
  <c r="E127" i="52"/>
  <c r="E120" i="52"/>
  <c r="E128" i="52"/>
  <c r="E116" i="52"/>
  <c r="E124" i="52"/>
  <c r="E129" i="52"/>
  <c r="E125" i="52"/>
  <c r="E108" i="52"/>
  <c r="E106" i="52"/>
  <c r="E122" i="52"/>
  <c r="E109" i="52"/>
  <c r="E117" i="52"/>
  <c r="E118" i="52"/>
  <c r="E112" i="52"/>
  <c r="E121" i="52"/>
  <c r="E114" i="52"/>
  <c r="E126" i="52"/>
  <c r="E105" i="52"/>
  <c r="E110" i="52"/>
  <c r="E104" i="52"/>
  <c r="E113" i="52"/>
  <c r="E221" i="52"/>
  <c r="E223" i="52"/>
  <c r="E222" i="52"/>
  <c r="E220" i="52"/>
  <c r="E219" i="52"/>
  <c r="E224" i="52"/>
  <c r="E4536" i="52"/>
  <c r="E4471" i="52"/>
  <c r="E4465" i="52"/>
  <c r="AS171" i="11"/>
  <c r="E6810" i="52"/>
  <c r="E6809" i="52"/>
  <c r="E6808" i="52"/>
  <c r="AS224" i="11"/>
  <c r="E6764" i="52"/>
  <c r="E6758" i="52"/>
  <c r="E6754" i="52"/>
  <c r="E6746" i="52"/>
  <c r="E6762" i="52"/>
  <c r="E6756" i="52"/>
  <c r="E6747" i="52"/>
  <c r="E6766" i="52"/>
  <c r="E6760" i="52"/>
  <c r="E6751" i="52"/>
  <c r="E6752" i="52"/>
  <c r="E6750" i="52"/>
  <c r="E6748" i="52"/>
  <c r="E6767" i="52"/>
  <c r="E6753" i="52"/>
  <c r="E6761" i="52"/>
  <c r="E6757" i="52"/>
  <c r="E6749" i="52"/>
  <c r="E6763" i="52"/>
  <c r="E6759" i="52"/>
  <c r="E6755" i="52"/>
  <c r="E6765" i="52"/>
  <c r="Z185" i="11"/>
  <c r="E7126" i="52"/>
  <c r="E7124" i="52"/>
  <c r="E7136" i="52"/>
  <c r="E7135" i="52"/>
  <c r="E7128" i="52"/>
  <c r="E7138" i="52"/>
  <c r="E7130" i="52"/>
  <c r="E7122" i="52"/>
  <c r="E7121" i="52"/>
  <c r="E7132" i="52"/>
  <c r="E7125" i="52"/>
  <c r="E7123" i="52"/>
  <c r="E7129" i="52"/>
  <c r="E7133" i="52"/>
  <c r="E7137" i="52"/>
  <c r="E7134" i="52"/>
  <c r="E7131" i="52"/>
  <c r="E7120" i="52"/>
  <c r="E7127" i="52"/>
  <c r="Y192" i="11"/>
  <c r="E6284" i="52"/>
  <c r="E6291" i="52"/>
  <c r="E6285" i="52"/>
  <c r="E6292" i="52"/>
  <c r="E6286" i="52"/>
  <c r="E6293" i="52"/>
  <c r="E6287" i="52"/>
  <c r="E6294" i="52"/>
  <c r="E6280" i="52"/>
  <c r="E6288" i="52"/>
  <c r="E6281" i="52"/>
  <c r="E6289" i="52"/>
  <c r="E6282" i="52"/>
  <c r="E6283" i="52"/>
  <c r="E6290" i="52"/>
  <c r="E329" i="52"/>
  <c r="E331" i="52"/>
  <c r="E333" i="52"/>
  <c r="E327" i="52"/>
  <c r="E328" i="52"/>
  <c r="E332" i="52"/>
  <c r="E330" i="52"/>
  <c r="AB210" i="44"/>
  <c r="E6855" i="52"/>
  <c r="E6848" i="52"/>
  <c r="E6856" i="52"/>
  <c r="E6847" i="52"/>
  <c r="E6851" i="52"/>
  <c r="E6844" i="52"/>
  <c r="E6852" i="52"/>
  <c r="E6843" i="52"/>
  <c r="E6845" i="52"/>
  <c r="E6849" i="52"/>
  <c r="E6853" i="52"/>
  <c r="E6846" i="52"/>
  <c r="E6850" i="52"/>
  <c r="E6854" i="52"/>
  <c r="AS24" i="11"/>
  <c r="E4275" i="52"/>
  <c r="E3307" i="52"/>
  <c r="E3303" i="52"/>
  <c r="E3299" i="52"/>
  <c r="E3295" i="52"/>
  <c r="E3291" i="52"/>
  <c r="E3287" i="52"/>
  <c r="E3304" i="52"/>
  <c r="E3300" i="52"/>
  <c r="E3298" i="52"/>
  <c r="E3292" i="52"/>
  <c r="E3290" i="52"/>
  <c r="E3283" i="52"/>
  <c r="E3279" i="52"/>
  <c r="E3275" i="52"/>
  <c r="E3271" i="52"/>
  <c r="E3267" i="52"/>
  <c r="E3263" i="52"/>
  <c r="E3259" i="52"/>
  <c r="E3255" i="52"/>
  <c r="E3297" i="52"/>
  <c r="E3289" i="52"/>
  <c r="E3284" i="52"/>
  <c r="E3280" i="52"/>
  <c r="E3276" i="52"/>
  <c r="E3272" i="52"/>
  <c r="E3268" i="52"/>
  <c r="E3264" i="52"/>
  <c r="E3260" i="52"/>
  <c r="E3256" i="52"/>
  <c r="E3302" i="52"/>
  <c r="E3296" i="52"/>
  <c r="E3294" i="52"/>
  <c r="E3288" i="52"/>
  <c r="E3286" i="52"/>
  <c r="E3282" i="52"/>
  <c r="E3278" i="52"/>
  <c r="E3274" i="52"/>
  <c r="E3270" i="52"/>
  <c r="E3266" i="52"/>
  <c r="E3262" i="52"/>
  <c r="E3258" i="52"/>
  <c r="E3254" i="52"/>
  <c r="E3305" i="52"/>
  <c r="E3301" i="52"/>
  <c r="E3293" i="52"/>
  <c r="E3285" i="52"/>
  <c r="E3269" i="52"/>
  <c r="E3253" i="52"/>
  <c r="E3281" i="52"/>
  <c r="E3265" i="52"/>
  <c r="E3306" i="52"/>
  <c r="E3277" i="52"/>
  <c r="E3261" i="52"/>
  <c r="E3273" i="52"/>
  <c r="E3257" i="52"/>
  <c r="E174" i="52"/>
  <c r="E188" i="52"/>
  <c r="E3590" i="52"/>
  <c r="E6156" i="52"/>
  <c r="E6150" i="52"/>
  <c r="E6144" i="52"/>
  <c r="E6141" i="52"/>
  <c r="E6155" i="52"/>
  <c r="E6143" i="52"/>
  <c r="E6153" i="52"/>
  <c r="E6149" i="52"/>
  <c r="E6159" i="52"/>
  <c r="E6147" i="52"/>
  <c r="E6152" i="52"/>
  <c r="E6142" i="52"/>
  <c r="E6146" i="52"/>
  <c r="E6157" i="52"/>
  <c r="E6145" i="52"/>
  <c r="E6148" i="52"/>
  <c r="E6154" i="52"/>
  <c r="E6158" i="52"/>
  <c r="E6151" i="52"/>
  <c r="E2659" i="52"/>
  <c r="E2653" i="52"/>
  <c r="E2644" i="52"/>
  <c r="E2637" i="52"/>
  <c r="E2628" i="52"/>
  <c r="E2621" i="52"/>
  <c r="E2612" i="52"/>
  <c r="E2605" i="52"/>
  <c r="E2596" i="52"/>
  <c r="E2589" i="52"/>
  <c r="E2572" i="52"/>
  <c r="E2556" i="52"/>
  <c r="E2540" i="52"/>
  <c r="E2508" i="52"/>
  <c r="E2476" i="52"/>
  <c r="E2468" i="52"/>
  <c r="E2657" i="52"/>
  <c r="E2648" i="52"/>
  <c r="E2641" i="52"/>
  <c r="E2632" i="52"/>
  <c r="E2625" i="52"/>
  <c r="E2616" i="52"/>
  <c r="E2609" i="52"/>
  <c r="E2600" i="52"/>
  <c r="E2593" i="52"/>
  <c r="E2584" i="52"/>
  <c r="E2568" i="52"/>
  <c r="E2552" i="52"/>
  <c r="E2536" i="52"/>
  <c r="E2528" i="52"/>
  <c r="E2516" i="52"/>
  <c r="E2504" i="52"/>
  <c r="E2496" i="52"/>
  <c r="E2484" i="52"/>
  <c r="E2472" i="52"/>
  <c r="E2660" i="52"/>
  <c r="E2656" i="52"/>
  <c r="E2649" i="52"/>
  <c r="E2640" i="52"/>
  <c r="E2633" i="52"/>
  <c r="E2624" i="52"/>
  <c r="E2617" i="52"/>
  <c r="E2608" i="52"/>
  <c r="E2601" i="52"/>
  <c r="E2592" i="52"/>
  <c r="E2585" i="52"/>
  <c r="E2576" i="52"/>
  <c r="E2560" i="52"/>
  <c r="E2544" i="52"/>
  <c r="E2532" i="52"/>
  <c r="E2520" i="52"/>
  <c r="E2512" i="52"/>
  <c r="E2500" i="52"/>
  <c r="E2488" i="52"/>
  <c r="E2480" i="52"/>
  <c r="E2464" i="52"/>
  <c r="E2645" i="52"/>
  <c r="E2604" i="52"/>
  <c r="E2580" i="52"/>
  <c r="E2492" i="52"/>
  <c r="E2620" i="52"/>
  <c r="E2597" i="52"/>
  <c r="E2564" i="52"/>
  <c r="E2636" i="52"/>
  <c r="E2613" i="52"/>
  <c r="E2548" i="52"/>
  <c r="E2588" i="52"/>
  <c r="E2652" i="52"/>
  <c r="E2524" i="52"/>
  <c r="E2629" i="52"/>
  <c r="E2549" i="52"/>
  <c r="E2577" i="52"/>
  <c r="E2569" i="52"/>
  <c r="E2557" i="52"/>
  <c r="E2573" i="52"/>
  <c r="E2581" i="52"/>
  <c r="E2545" i="52"/>
  <c r="E2565" i="52"/>
  <c r="E2561" i="52"/>
  <c r="E2553" i="52"/>
  <c r="E2541" i="52"/>
  <c r="E2469" i="52"/>
  <c r="E2497" i="52"/>
  <c r="E2470" i="52"/>
  <c r="E2485" i="52"/>
  <c r="E2501" i="52"/>
  <c r="E2517" i="52"/>
  <c r="E2533" i="52"/>
  <c r="E2473" i="52"/>
  <c r="E2537" i="52"/>
  <c r="E2509" i="52"/>
  <c r="E2486" i="52"/>
  <c r="E2502" i="52"/>
  <c r="E2518" i="52"/>
  <c r="E2534" i="52"/>
  <c r="E2550" i="52"/>
  <c r="E2566" i="52"/>
  <c r="E2582" i="52"/>
  <c r="E2586" i="52"/>
  <c r="E2590" i="52"/>
  <c r="E2594" i="52"/>
  <c r="E2598" i="52"/>
  <c r="E2602" i="52"/>
  <c r="E2606" i="52"/>
  <c r="E2610" i="52"/>
  <c r="E2614" i="52"/>
  <c r="E2618" i="52"/>
  <c r="E2622" i="52"/>
  <c r="E2626" i="52"/>
  <c r="E2630" i="52"/>
  <c r="E2634" i="52"/>
  <c r="E2638" i="52"/>
  <c r="E2642" i="52"/>
  <c r="E2646" i="52"/>
  <c r="E2650" i="52"/>
  <c r="E2654" i="52"/>
  <c r="E2658" i="52"/>
  <c r="E2471" i="52"/>
  <c r="E2487" i="52"/>
  <c r="E2503" i="52"/>
  <c r="E2519" i="52"/>
  <c r="E2535" i="52"/>
  <c r="E2551" i="52"/>
  <c r="E2567" i="52"/>
  <c r="E2583" i="52"/>
  <c r="E2599" i="52"/>
  <c r="E2615" i="52"/>
  <c r="E2631" i="52"/>
  <c r="E2647" i="52"/>
  <c r="E2521" i="52"/>
  <c r="E2493" i="52"/>
  <c r="E2482" i="52"/>
  <c r="E2498" i="52"/>
  <c r="E2514" i="52"/>
  <c r="E2530" i="52"/>
  <c r="E2546" i="52"/>
  <c r="E2562" i="52"/>
  <c r="E2578" i="52"/>
  <c r="E2467" i="52"/>
  <c r="E2483" i="52"/>
  <c r="E2499" i="52"/>
  <c r="E2515" i="52"/>
  <c r="E2531" i="52"/>
  <c r="E2547" i="52"/>
  <c r="E2563" i="52"/>
  <c r="E2579" i="52"/>
  <c r="E2595" i="52"/>
  <c r="E2611" i="52"/>
  <c r="E2627" i="52"/>
  <c r="E2643" i="52"/>
  <c r="E2505" i="52"/>
  <c r="E2477" i="52"/>
  <c r="E2465" i="52"/>
  <c r="E2478" i="52"/>
  <c r="E2494" i="52"/>
  <c r="E2510" i="52"/>
  <c r="E2526" i="52"/>
  <c r="E2542" i="52"/>
  <c r="E2558" i="52"/>
  <c r="E2574" i="52"/>
  <c r="E2463" i="52"/>
  <c r="E2479" i="52"/>
  <c r="E2495" i="52"/>
  <c r="E2511" i="52"/>
  <c r="E2527" i="52"/>
  <c r="E2543" i="52"/>
  <c r="E2559" i="52"/>
  <c r="E2575" i="52"/>
  <c r="E2591" i="52"/>
  <c r="E2607" i="52"/>
  <c r="E2623" i="52"/>
  <c r="E2639" i="52"/>
  <c r="E2655" i="52"/>
  <c r="E2490" i="52"/>
  <c r="E2522" i="52"/>
  <c r="E2554" i="52"/>
  <c r="E2491" i="52"/>
  <c r="E2523" i="52"/>
  <c r="E2555" i="52"/>
  <c r="E2587" i="52"/>
  <c r="E2619" i="52"/>
  <c r="E2651" i="52"/>
  <c r="E2466" i="52"/>
  <c r="E2529" i="52"/>
  <c r="E2489" i="52"/>
  <c r="E2474" i="52"/>
  <c r="E2506" i="52"/>
  <c r="E2538" i="52"/>
  <c r="E2570" i="52"/>
  <c r="E2475" i="52"/>
  <c r="E2507" i="52"/>
  <c r="E2539" i="52"/>
  <c r="E2571" i="52"/>
  <c r="E2603" i="52"/>
  <c r="E2635" i="52"/>
  <c r="E2525" i="52"/>
  <c r="E2513" i="52"/>
  <c r="E2481" i="52"/>
  <c r="Y227" i="11"/>
  <c r="AS67" i="11"/>
  <c r="E3968" i="52"/>
  <c r="E3956" i="52"/>
  <c r="E3974" i="52"/>
  <c r="E3962" i="52"/>
  <c r="E3964" i="52"/>
  <c r="E3954" i="52"/>
  <c r="E3978" i="52"/>
  <c r="E3976" i="52"/>
  <c r="E3970" i="52"/>
  <c r="E3958" i="52"/>
  <c r="E3966" i="52"/>
  <c r="E3972" i="52"/>
  <c r="E3960" i="52"/>
  <c r="E3957" i="52"/>
  <c r="E3961" i="52"/>
  <c r="E3965" i="52"/>
  <c r="E3969" i="52"/>
  <c r="E3973" i="52"/>
  <c r="E3977" i="52"/>
  <c r="E3955" i="52"/>
  <c r="E3959" i="52"/>
  <c r="E3963" i="52"/>
  <c r="E3967" i="52"/>
  <c r="E3971" i="52"/>
  <c r="E3975" i="52"/>
  <c r="E3979" i="52"/>
  <c r="AS22" i="11"/>
  <c r="E6997" i="52"/>
  <c r="E6988" i="52"/>
  <c r="E6992" i="52"/>
  <c r="E6985" i="52"/>
  <c r="E6998" i="52"/>
  <c r="E6986" i="52"/>
  <c r="E6993" i="52"/>
  <c r="E6989" i="52"/>
  <c r="E6994" i="52"/>
  <c r="E6999" i="52"/>
  <c r="E6990" i="52"/>
  <c r="E6987" i="52"/>
  <c r="E6984" i="52"/>
  <c r="E6991" i="52"/>
  <c r="E6995" i="52"/>
  <c r="E6996" i="52"/>
  <c r="Z165" i="11"/>
  <c r="E321" i="52"/>
  <c r="E325" i="52"/>
  <c r="E323" i="52"/>
  <c r="E319" i="52"/>
  <c r="E320" i="52"/>
  <c r="E324" i="52"/>
  <c r="E318" i="52"/>
  <c r="E322" i="52"/>
  <c r="E326" i="52"/>
  <c r="Z107" i="11"/>
  <c r="AS18" i="11"/>
  <c r="E7036" i="52"/>
  <c r="E7041" i="52"/>
  <c r="E7037" i="52"/>
  <c r="E7040" i="52"/>
  <c r="E7039" i="52"/>
  <c r="E7038" i="52"/>
  <c r="E7042" i="52"/>
  <c r="AS101" i="11"/>
  <c r="E3585" i="52"/>
  <c r="E3586" i="52"/>
  <c r="AS197" i="11"/>
  <c r="E3582" i="52"/>
  <c r="E3578" i="52"/>
  <c r="E3581" i="52"/>
  <c r="E3577" i="52"/>
  <c r="E3579" i="52"/>
  <c r="E3583" i="52"/>
  <c r="E3576" i="52"/>
  <c r="E3580" i="52"/>
  <c r="E3584" i="52"/>
  <c r="E254" i="52"/>
  <c r="E255" i="52"/>
  <c r="E252" i="52"/>
  <c r="E247" i="52"/>
  <c r="E258" i="52"/>
  <c r="E253" i="52"/>
  <c r="E250" i="52"/>
  <c r="E251" i="52"/>
  <c r="E257" i="52"/>
  <c r="E248" i="52"/>
  <c r="E256" i="52"/>
  <c r="E249" i="52"/>
  <c r="E261" i="52"/>
  <c r="E259" i="52"/>
  <c r="E260" i="52"/>
  <c r="E262" i="52"/>
  <c r="E6838" i="52"/>
  <c r="E6841" i="52"/>
  <c r="E6839" i="52"/>
  <c r="E6837" i="52"/>
  <c r="E6836" i="52"/>
  <c r="E6840" i="52"/>
  <c r="E6842" i="52"/>
  <c r="E3713" i="52"/>
  <c r="E3702" i="52"/>
  <c r="E205" i="52"/>
  <c r="E213" i="52"/>
  <c r="E212" i="52"/>
  <c r="E207" i="52"/>
  <c r="E215" i="52"/>
  <c r="E206" i="52"/>
  <c r="E214" i="52"/>
  <c r="E209" i="52"/>
  <c r="E217" i="52"/>
  <c r="E208" i="52"/>
  <c r="E216" i="52"/>
  <c r="E211" i="52"/>
  <c r="E210" i="52"/>
  <c r="E218" i="52"/>
  <c r="E246" i="52"/>
  <c r="E241" i="52"/>
  <c r="E240" i="52"/>
  <c r="E242" i="52"/>
  <c r="E243" i="52"/>
  <c r="E245" i="52"/>
  <c r="E244" i="52"/>
  <c r="E3371" i="52"/>
  <c r="AS106" i="11"/>
  <c r="E529" i="52"/>
  <c r="E531" i="52"/>
  <c r="E525" i="52"/>
  <c r="E527" i="52"/>
  <c r="E524" i="52"/>
  <c r="E528" i="52"/>
  <c r="E526" i="52"/>
  <c r="E530" i="52"/>
  <c r="AS44" i="11"/>
  <c r="E7169" i="52"/>
  <c r="E7171" i="52"/>
  <c r="E7173" i="52"/>
  <c r="E7172" i="52"/>
  <c r="E7170" i="52"/>
  <c r="AB195" i="44"/>
  <c r="E379" i="52"/>
  <c r="E371" i="52"/>
  <c r="E373" i="52"/>
  <c r="E383" i="52"/>
  <c r="E375" i="52"/>
  <c r="E381" i="52"/>
  <c r="E385" i="52"/>
  <c r="E377" i="52"/>
  <c r="E369" i="52"/>
  <c r="E370" i="52"/>
  <c r="E374" i="52"/>
  <c r="E378" i="52"/>
  <c r="E382" i="52"/>
  <c r="E386" i="52"/>
  <c r="E372" i="52"/>
  <c r="E376" i="52"/>
  <c r="E380" i="52"/>
  <c r="E384" i="52"/>
  <c r="P147" i="11"/>
  <c r="E2353" i="52"/>
  <c r="E2351" i="52"/>
  <c r="E2349" i="52"/>
  <c r="E2350" i="52"/>
  <c r="E2354" i="52"/>
  <c r="E2352" i="52"/>
  <c r="E7110" i="52"/>
  <c r="E7109" i="52"/>
  <c r="E7107" i="52"/>
  <c r="E7106" i="52"/>
  <c r="E7108" i="52"/>
  <c r="E7105" i="52"/>
  <c r="AB163" i="44"/>
  <c r="AB58" i="44"/>
  <c r="E6137" i="52"/>
  <c r="E6119" i="52"/>
  <c r="E6130" i="52"/>
  <c r="E6118" i="52"/>
  <c r="E6134" i="52"/>
  <c r="E6115" i="52"/>
  <c r="E6114" i="52"/>
  <c r="E6133" i="52"/>
  <c r="E6111" i="52"/>
  <c r="E6131" i="52"/>
  <c r="E6122" i="52"/>
  <c r="E6108" i="52"/>
  <c r="E6117" i="52"/>
  <c r="E6126" i="52"/>
  <c r="E6132" i="52"/>
  <c r="E6139" i="52"/>
  <c r="E6125" i="52"/>
  <c r="AB15" i="44"/>
  <c r="E6564" i="52"/>
  <c r="E6557" i="52"/>
  <c r="E6553" i="52"/>
  <c r="E6548" i="52"/>
  <c r="E6541" i="52"/>
  <c r="E6537" i="52"/>
  <c r="E6532" i="52"/>
  <c r="E6525" i="52"/>
  <c r="E6521" i="52"/>
  <c r="E6565" i="52"/>
  <c r="E6561" i="52"/>
  <c r="E6554" i="52"/>
  <c r="E6549" i="52"/>
  <c r="E6545" i="52"/>
  <c r="E6538" i="52"/>
  <c r="E6533" i="52"/>
  <c r="E6529" i="52"/>
  <c r="E6522" i="52"/>
  <c r="E6568" i="52"/>
  <c r="E6558" i="52"/>
  <c r="E6524" i="52"/>
  <c r="E6540" i="52"/>
  <c r="E6528" i="52"/>
  <c r="E6520" i="52"/>
  <c r="E6560" i="52"/>
  <c r="E6552" i="52"/>
  <c r="E6542" i="52"/>
  <c r="E6544" i="52"/>
  <c r="E6536" i="52"/>
  <c r="E6556" i="52"/>
  <c r="E6526" i="52"/>
  <c r="E6531" i="52"/>
  <c r="E6527" i="52"/>
  <c r="E6534" i="52"/>
  <c r="E6523" i="52"/>
  <c r="E6530" i="52"/>
  <c r="E6546" i="52"/>
  <c r="E6555" i="52"/>
  <c r="E6562" i="52"/>
  <c r="E6567" i="52"/>
  <c r="E6543" i="52"/>
  <c r="E6550" i="52"/>
  <c r="E6535" i="52"/>
  <c r="E6551" i="52"/>
  <c r="E6547" i="52"/>
  <c r="E6559" i="52"/>
  <c r="E6566" i="52"/>
  <c r="E6519" i="52"/>
  <c r="E6563" i="52"/>
  <c r="E6539" i="52"/>
  <c r="E597" i="52"/>
  <c r="E600" i="52"/>
  <c r="E6788" i="52"/>
  <c r="E6771" i="52"/>
  <c r="E6781" i="52"/>
  <c r="E6794" i="52"/>
  <c r="E6804" i="52"/>
  <c r="E6768" i="52"/>
  <c r="E6792" i="52"/>
  <c r="E6807" i="52"/>
  <c r="E6769" i="52"/>
  <c r="E6784" i="52"/>
  <c r="AR119" i="11"/>
  <c r="E2335" i="52"/>
  <c r="E2343" i="52"/>
  <c r="E2337" i="52"/>
  <c r="E2345" i="52"/>
  <c r="E2331" i="52"/>
  <c r="E2339" i="52"/>
  <c r="E2347" i="52"/>
  <c r="E2333" i="52"/>
  <c r="E2341" i="52"/>
  <c r="E2334" i="52"/>
  <c r="E2338" i="52"/>
  <c r="E2342" i="52"/>
  <c r="E2346" i="52"/>
  <c r="E2336" i="52"/>
  <c r="E2332" i="52"/>
  <c r="E2348" i="52"/>
  <c r="E2344" i="52"/>
  <c r="E2340" i="52"/>
  <c r="AS179" i="11"/>
  <c r="E5663" i="52"/>
  <c r="E5651" i="52"/>
  <c r="E5653" i="52"/>
  <c r="E5647" i="52"/>
  <c r="E5649" i="52"/>
  <c r="E5659" i="52"/>
  <c r="E5661" i="52"/>
  <c r="E5655" i="52"/>
  <c r="E5657" i="52"/>
  <c r="E5646" i="52"/>
  <c r="E5650" i="52"/>
  <c r="E5654" i="52"/>
  <c r="E5658" i="52"/>
  <c r="E5662" i="52"/>
  <c r="E5652" i="52"/>
  <c r="E5648" i="52"/>
  <c r="E5664" i="52"/>
  <c r="E5660" i="52"/>
  <c r="E5656" i="52"/>
  <c r="AS178" i="11"/>
  <c r="E1052" i="52"/>
  <c r="E1056" i="52"/>
  <c r="E1060" i="52"/>
  <c r="E1049" i="52"/>
  <c r="E1057" i="52"/>
  <c r="E1058" i="52"/>
  <c r="E1061" i="52"/>
  <c r="E1051" i="52"/>
  <c r="E1054" i="52"/>
  <c r="E1053" i="52"/>
  <c r="E1059" i="52"/>
  <c r="E1063" i="52"/>
  <c r="E1050" i="52"/>
  <c r="E1055" i="52"/>
  <c r="E1062" i="52"/>
  <c r="E621" i="52"/>
  <c r="E616" i="52"/>
  <c r="E615" i="52"/>
  <c r="E618" i="52"/>
  <c r="E617" i="52"/>
  <c r="E612" i="52"/>
  <c r="E619" i="52"/>
  <c r="E614" i="52"/>
  <c r="E5430" i="52"/>
  <c r="E5423" i="52"/>
  <c r="E5414" i="52"/>
  <c r="E5407" i="52"/>
  <c r="E5398" i="52"/>
  <c r="E5391" i="52"/>
  <c r="E5382" i="52"/>
  <c r="E5375" i="52"/>
  <c r="E5366" i="52"/>
  <c r="E5359" i="52"/>
  <c r="E5350" i="52"/>
  <c r="E5343" i="52"/>
  <c r="E5334" i="52"/>
  <c r="E5434" i="52"/>
  <c r="E5427" i="52"/>
  <c r="E5418" i="52"/>
  <c r="E5411" i="52"/>
  <c r="E5402" i="52"/>
  <c r="E5395" i="52"/>
  <c r="E5386" i="52"/>
  <c r="E5379" i="52"/>
  <c r="E5370" i="52"/>
  <c r="E5363" i="52"/>
  <c r="E5354" i="52"/>
  <c r="E5347" i="52"/>
  <c r="E5338" i="52"/>
  <c r="E5426" i="52"/>
  <c r="E5419" i="52"/>
  <c r="E5410" i="52"/>
  <c r="E5403" i="52"/>
  <c r="E5394" i="52"/>
  <c r="E5387" i="52"/>
  <c r="E5378" i="52"/>
  <c r="E5371" i="52"/>
  <c r="E5362" i="52"/>
  <c r="E5355" i="52"/>
  <c r="E5346" i="52"/>
  <c r="E5339" i="52"/>
  <c r="E5415" i="52"/>
  <c r="E5374" i="52"/>
  <c r="E5351" i="52"/>
  <c r="E5431" i="52"/>
  <c r="E5390" i="52"/>
  <c r="E5367" i="52"/>
  <c r="E5406" i="52"/>
  <c r="E5383" i="52"/>
  <c r="E5342" i="52"/>
  <c r="E5422" i="52"/>
  <c r="E5335" i="52"/>
  <c r="E5399" i="52"/>
  <c r="E5358" i="52"/>
  <c r="E5333" i="52"/>
  <c r="E5337" i="52"/>
  <c r="E5341" i="52"/>
  <c r="E5345" i="52"/>
  <c r="E5349" i="52"/>
  <c r="E5353" i="52"/>
  <c r="E5357" i="52"/>
  <c r="E5361" i="52"/>
  <c r="E5365" i="52"/>
  <c r="E5369" i="52"/>
  <c r="E5373" i="52"/>
  <c r="E5377" i="52"/>
  <c r="E5381" i="52"/>
  <c r="E5385" i="52"/>
  <c r="E5389" i="52"/>
  <c r="E5393" i="52"/>
  <c r="E5397" i="52"/>
  <c r="E5401" i="52"/>
  <c r="E5405" i="52"/>
  <c r="E5409" i="52"/>
  <c r="E5413" i="52"/>
  <c r="E5417" i="52"/>
  <c r="E5421" i="52"/>
  <c r="E5425" i="52"/>
  <c r="E5429" i="52"/>
  <c r="E5433" i="52"/>
  <c r="E5340" i="52"/>
  <c r="E5348" i="52"/>
  <c r="E5356" i="52"/>
  <c r="E5364" i="52"/>
  <c r="E5372" i="52"/>
  <c r="E5380" i="52"/>
  <c r="E5388" i="52"/>
  <c r="E5396" i="52"/>
  <c r="E5404" i="52"/>
  <c r="E5412" i="52"/>
  <c r="E5420" i="52"/>
  <c r="E5428" i="52"/>
  <c r="E5336" i="52"/>
  <c r="E5344" i="52"/>
  <c r="E5352" i="52"/>
  <c r="E5360" i="52"/>
  <c r="E5368" i="52"/>
  <c r="E5376" i="52"/>
  <c r="E5384" i="52"/>
  <c r="E5392" i="52"/>
  <c r="E5400" i="52"/>
  <c r="E5408" i="52"/>
  <c r="E5416" i="52"/>
  <c r="E5424" i="52"/>
  <c r="E5432" i="52"/>
  <c r="E1461" i="52"/>
  <c r="E1894" i="52"/>
  <c r="E1406" i="52"/>
  <c r="E1396" i="52"/>
  <c r="E1423" i="52"/>
  <c r="E1742" i="52"/>
  <c r="E1328" i="52"/>
  <c r="AB100" i="44"/>
  <c r="E1223" i="52"/>
  <c r="E1224" i="52"/>
  <c r="E1219" i="52"/>
  <c r="E1204" i="52"/>
  <c r="E1236" i="52"/>
  <c r="E1202" i="52"/>
  <c r="E1210" i="52"/>
  <c r="E1218" i="52"/>
  <c r="E1226" i="52"/>
  <c r="E1234" i="52"/>
  <c r="E1231" i="52"/>
  <c r="E1232" i="52"/>
  <c r="E1227" i="52"/>
  <c r="E1212" i="52"/>
  <c r="E1205" i="52"/>
  <c r="E1213" i="52"/>
  <c r="E1221" i="52"/>
  <c r="E1229" i="52"/>
  <c r="E1237" i="52"/>
  <c r="E1207" i="52"/>
  <c r="E1239" i="52"/>
  <c r="E1208" i="52"/>
  <c r="E1203" i="52"/>
  <c r="E1235" i="52"/>
  <c r="E1220" i="52"/>
  <c r="E1206" i="52"/>
  <c r="E1214" i="52"/>
  <c r="E1222" i="52"/>
  <c r="E1230" i="52"/>
  <c r="E1238" i="52"/>
  <c r="E1215" i="52"/>
  <c r="E1216" i="52"/>
  <c r="E1211" i="52"/>
  <c r="E1228" i="52"/>
  <c r="E1201" i="52"/>
  <c r="E1209" i="52"/>
  <c r="E1217" i="52"/>
  <c r="E1225" i="52"/>
  <c r="E1233" i="52"/>
  <c r="AS64" i="11"/>
  <c r="E5727" i="52"/>
  <c r="E5735" i="52"/>
  <c r="E5743" i="52"/>
  <c r="E5721" i="52"/>
  <c r="E5729" i="52"/>
  <c r="E5737" i="52"/>
  <c r="E5745" i="52"/>
  <c r="E5723" i="52"/>
  <c r="E5731" i="52"/>
  <c r="E5739" i="52"/>
  <c r="E5725" i="52"/>
  <c r="E5733" i="52"/>
  <c r="E5741" i="52"/>
  <c r="E5722" i="52"/>
  <c r="E5726" i="52"/>
  <c r="E5730" i="52"/>
  <c r="E5734" i="52"/>
  <c r="E5738" i="52"/>
  <c r="E5742" i="52"/>
  <c r="E5732" i="52"/>
  <c r="E5728" i="52"/>
  <c r="E5744" i="52"/>
  <c r="E5724" i="52"/>
  <c r="E5740" i="52"/>
  <c r="E5736" i="52"/>
  <c r="AR181" i="11"/>
  <c r="E6981" i="52"/>
  <c r="E6974" i="52"/>
  <c r="E6983" i="52"/>
  <c r="E6982" i="52"/>
  <c r="E6976" i="52"/>
  <c r="E6975" i="52"/>
  <c r="E6977" i="52"/>
  <c r="E6973" i="52"/>
  <c r="E6980" i="52"/>
  <c r="E6979" i="52"/>
  <c r="E6978" i="52"/>
  <c r="E6972" i="52"/>
  <c r="E6971" i="52"/>
  <c r="E6970" i="52"/>
  <c r="AO160" i="11"/>
  <c r="E5639" i="52"/>
  <c r="E5634" i="52"/>
  <c r="E5645" i="52"/>
  <c r="E5644" i="52"/>
  <c r="E5636" i="52"/>
  <c r="E5642" i="52"/>
  <c r="E5633" i="52"/>
  <c r="E5635" i="52"/>
  <c r="E5641" i="52"/>
  <c r="E5643" i="52"/>
  <c r="E5638" i="52"/>
  <c r="E5632" i="52"/>
  <c r="E5640" i="52"/>
  <c r="E5637" i="52"/>
  <c r="AS165" i="11"/>
  <c r="E361" i="52"/>
  <c r="E363" i="52"/>
  <c r="E357" i="52"/>
  <c r="E365" i="52"/>
  <c r="E359" i="52"/>
  <c r="E367" i="52"/>
  <c r="E358" i="52"/>
  <c r="E362" i="52"/>
  <c r="E366" i="52"/>
  <c r="E356" i="52"/>
  <c r="E368" i="52"/>
  <c r="E364" i="52"/>
  <c r="E360" i="52"/>
  <c r="AS86" i="11"/>
  <c r="E814" i="52"/>
  <c r="E813" i="52"/>
  <c r="E812" i="52"/>
  <c r="E811" i="52"/>
  <c r="E803" i="52"/>
  <c r="E806" i="52"/>
  <c r="E805" i="52"/>
  <c r="E802" i="52"/>
  <c r="E800" i="52"/>
  <c r="E810" i="52"/>
  <c r="E808" i="52"/>
  <c r="E807" i="52"/>
  <c r="E804" i="52"/>
  <c r="E801" i="52"/>
  <c r="E798" i="52"/>
  <c r="E796" i="52"/>
  <c r="E795" i="52"/>
  <c r="E816" i="52"/>
  <c r="E797" i="52"/>
  <c r="E815" i="52"/>
  <c r="E799" i="52"/>
  <c r="E809" i="52"/>
  <c r="E817" i="52"/>
  <c r="E5003" i="52"/>
  <c r="AS172" i="11"/>
  <c r="E533" i="52"/>
  <c r="E534" i="52"/>
  <c r="E532" i="52"/>
  <c r="E536" i="52"/>
  <c r="E535" i="52"/>
  <c r="E3878" i="52"/>
  <c r="E3873" i="52"/>
  <c r="E3872" i="52"/>
  <c r="E3875" i="52"/>
  <c r="E3877" i="52"/>
  <c r="E3876" i="52"/>
  <c r="E3874" i="52"/>
  <c r="E3871" i="52"/>
  <c r="AS49" i="11"/>
  <c r="E7166" i="52"/>
  <c r="E7168" i="52"/>
  <c r="E7162" i="52"/>
  <c r="E7164" i="52"/>
  <c r="E7161" i="52"/>
  <c r="E7165" i="52"/>
  <c r="E7167" i="52"/>
  <c r="E7163" i="52"/>
  <c r="P108" i="11"/>
  <c r="E4091" i="52"/>
  <c r="E4099" i="52"/>
  <c r="E4107" i="52"/>
  <c r="E4086" i="52"/>
  <c r="E4094" i="52"/>
  <c r="E4102" i="52"/>
  <c r="E4110" i="52"/>
  <c r="E4093" i="52"/>
  <c r="E4101" i="52"/>
  <c r="E4109" i="52"/>
  <c r="E4088" i="52"/>
  <c r="E4096" i="52"/>
  <c r="E4104" i="52"/>
  <c r="E4112" i="52"/>
  <c r="E4087" i="52"/>
  <c r="E4095" i="52"/>
  <c r="E4103" i="52"/>
  <c r="E4111" i="52"/>
  <c r="E4090" i="52"/>
  <c r="E4098" i="52"/>
  <c r="E4106" i="52"/>
  <c r="E4114" i="52"/>
  <c r="E4089" i="52"/>
  <c r="E4097" i="52"/>
  <c r="E4105" i="52"/>
  <c r="E4113" i="52"/>
  <c r="E4092" i="52"/>
  <c r="E4100" i="52"/>
  <c r="E4108" i="52"/>
  <c r="Z192" i="11"/>
  <c r="AR164" i="11"/>
  <c r="E6410" i="52"/>
  <c r="E6418" i="52"/>
  <c r="E6426" i="52"/>
  <c r="E6434" i="52"/>
  <c r="E6442" i="52"/>
  <c r="E6450" i="52"/>
  <c r="E6458" i="52"/>
  <c r="E6466" i="52"/>
  <c r="E6411" i="52"/>
  <c r="E6419" i="52"/>
  <c r="E6427" i="52"/>
  <c r="E6435" i="52"/>
  <c r="E6443" i="52"/>
  <c r="E6451" i="52"/>
  <c r="E6459" i="52"/>
  <c r="E6467" i="52"/>
  <c r="E6412" i="52"/>
  <c r="E6420" i="52"/>
  <c r="E6428" i="52"/>
  <c r="E6436" i="52"/>
  <c r="E6444" i="52"/>
  <c r="E6452" i="52"/>
  <c r="E6460" i="52"/>
  <c r="E6468" i="52"/>
  <c r="E6405" i="52"/>
  <c r="E6413" i="52"/>
  <c r="E6421" i="52"/>
  <c r="E6429" i="52"/>
  <c r="E6437" i="52"/>
  <c r="E6445" i="52"/>
  <c r="E6453" i="52"/>
  <c r="E6461" i="52"/>
  <c r="E6469" i="52"/>
  <c r="E6406" i="52"/>
  <c r="E6414" i="52"/>
  <c r="E6422" i="52"/>
  <c r="E6430" i="52"/>
  <c r="E6438" i="52"/>
  <c r="E6446" i="52"/>
  <c r="E6454" i="52"/>
  <c r="E6462" i="52"/>
  <c r="E6470" i="52"/>
  <c r="E6407" i="52"/>
  <c r="E6415" i="52"/>
  <c r="E6423" i="52"/>
  <c r="E6431" i="52"/>
  <c r="E6439" i="52"/>
  <c r="E6447" i="52"/>
  <c r="E6455" i="52"/>
  <c r="E6463" i="52"/>
  <c r="E6408" i="52"/>
  <c r="E6416" i="52"/>
  <c r="E6424" i="52"/>
  <c r="E6432" i="52"/>
  <c r="E6440" i="52"/>
  <c r="E6448" i="52"/>
  <c r="E6456" i="52"/>
  <c r="E6464" i="52"/>
  <c r="E6409" i="52"/>
  <c r="E6417" i="52"/>
  <c r="E6425" i="52"/>
  <c r="E6433" i="52"/>
  <c r="E6441" i="52"/>
  <c r="E6449" i="52"/>
  <c r="E6457" i="52"/>
  <c r="E6465" i="52"/>
  <c r="AS12" i="11"/>
  <c r="E2224" i="52"/>
  <c r="E2222" i="52"/>
  <c r="E2212" i="52"/>
  <c r="E2208" i="52"/>
  <c r="E2230" i="52"/>
  <c r="E2229" i="52"/>
  <c r="E2211" i="52"/>
  <c r="E2210" i="52"/>
  <c r="E2204" i="52"/>
  <c r="E2203" i="52"/>
  <c r="E2199" i="52"/>
  <c r="E2198" i="52"/>
  <c r="E2194" i="52"/>
  <c r="E2189" i="52"/>
  <c r="E2182" i="52"/>
  <c r="E2231" i="52"/>
  <c r="E2228" i="52"/>
  <c r="E2226" i="52"/>
  <c r="E2216" i="52"/>
  <c r="E2215" i="52"/>
  <c r="E2195" i="52"/>
  <c r="E2193" i="52"/>
  <c r="E2192" i="52"/>
  <c r="E2190" i="52"/>
  <c r="E2187" i="52"/>
  <c r="E2232" i="52"/>
  <c r="E2227" i="52"/>
  <c r="E2225" i="52"/>
  <c r="E2223" i="52"/>
  <c r="E2221" i="52"/>
  <c r="E2218" i="52"/>
  <c r="E2217" i="52"/>
  <c r="E2214" i="52"/>
  <c r="E2213" i="52"/>
  <c r="E2209" i="52"/>
  <c r="E2207" i="52"/>
  <c r="E2200" i="52"/>
  <c r="E2191" i="52"/>
  <c r="E2206" i="52"/>
  <c r="E2201" i="52"/>
  <c r="E2188" i="52"/>
  <c r="E2181" i="52"/>
  <c r="E2205" i="52"/>
  <c r="E2202" i="52"/>
  <c r="E2184" i="52"/>
  <c r="E2220" i="52"/>
  <c r="E2197" i="52"/>
  <c r="E2196" i="52"/>
  <c r="E2186" i="52"/>
  <c r="E2185" i="52"/>
  <c r="E2183" i="52"/>
  <c r="E2219" i="52"/>
  <c r="E4797" i="52"/>
  <c r="E4829" i="52"/>
  <c r="E4819" i="52"/>
  <c r="E4851" i="52"/>
  <c r="E4807" i="52"/>
  <c r="E4839" i="52"/>
  <c r="E4853" i="52"/>
  <c r="E4795" i="52"/>
  <c r="E4825" i="52"/>
  <c r="E4857" i="52"/>
  <c r="E4799" i="52"/>
  <c r="E4831" i="52"/>
  <c r="E4801" i="52"/>
  <c r="E4833" i="52"/>
  <c r="E4855" i="52"/>
  <c r="E4805" i="52"/>
  <c r="E4843" i="52"/>
  <c r="E4809" i="52"/>
  <c r="E4796" i="52"/>
  <c r="E4800" i="52"/>
  <c r="E4812" i="52"/>
  <c r="E4816" i="52"/>
  <c r="E4828" i="52"/>
  <c r="E4832" i="52"/>
  <c r="E4844" i="52"/>
  <c r="E4848" i="52"/>
  <c r="E4794" i="52"/>
  <c r="E4810" i="52"/>
  <c r="E4790" i="52"/>
  <c r="E4806" i="52"/>
  <c r="E4854" i="52"/>
  <c r="E4802" i="52"/>
  <c r="E4850" i="52"/>
  <c r="E4798" i="52"/>
  <c r="E4846" i="52"/>
  <c r="AS56" i="11"/>
  <c r="E3398" i="52"/>
  <c r="E3400" i="52"/>
  <c r="E3402" i="52"/>
  <c r="E3396" i="52"/>
  <c r="E3397" i="52"/>
  <c r="E3401" i="52"/>
  <c r="E3399" i="52"/>
  <c r="AS226" i="11"/>
  <c r="E6227" i="52"/>
  <c r="E6235" i="52"/>
  <c r="E6243" i="52"/>
  <c r="E6251" i="52"/>
  <c r="E6259" i="52"/>
  <c r="E6267" i="52"/>
  <c r="E6275" i="52"/>
  <c r="E6228" i="52"/>
  <c r="E6236" i="52"/>
  <c r="E6244" i="52"/>
  <c r="E6252" i="52"/>
  <c r="E6260" i="52"/>
  <c r="E6268" i="52"/>
  <c r="E6276" i="52"/>
  <c r="E6229" i="52"/>
  <c r="E6237" i="52"/>
  <c r="E6245" i="52"/>
  <c r="E6253" i="52"/>
  <c r="E6261" i="52"/>
  <c r="E6269" i="52"/>
  <c r="E6277" i="52"/>
  <c r="E6230" i="52"/>
  <c r="E6238" i="52"/>
  <c r="E6246" i="52"/>
  <c r="E6254" i="52"/>
  <c r="E6262" i="52"/>
  <c r="E6270" i="52"/>
  <c r="E6231" i="52"/>
  <c r="E6239" i="52"/>
  <c r="E6247" i="52"/>
  <c r="E6255" i="52"/>
  <c r="E6263" i="52"/>
  <c r="E6271" i="52"/>
  <c r="E6232" i="52"/>
  <c r="E6240" i="52"/>
  <c r="E6248" i="52"/>
  <c r="E6256" i="52"/>
  <c r="E6264" i="52"/>
  <c r="E6272" i="52"/>
  <c r="E6233" i="52"/>
  <c r="E6241" i="52"/>
  <c r="E6249" i="52"/>
  <c r="E6257" i="52"/>
  <c r="E6265" i="52"/>
  <c r="E6273" i="52"/>
  <c r="E6226" i="52"/>
  <c r="E6234" i="52"/>
  <c r="E6242" i="52"/>
  <c r="E6250" i="52"/>
  <c r="E6258" i="52"/>
  <c r="E6266" i="52"/>
  <c r="E6274" i="52"/>
  <c r="E2920" i="52"/>
  <c r="E2928" i="52"/>
  <c r="E2936" i="52"/>
  <c r="E2944" i="52"/>
  <c r="E2952" i="52"/>
  <c r="E2960" i="52"/>
  <c r="E2968" i="52"/>
  <c r="E2976" i="52"/>
  <c r="E2984" i="52"/>
  <c r="E2992" i="52"/>
  <c r="E3000" i="52"/>
  <c r="E3008" i="52"/>
  <c r="E3016" i="52"/>
  <c r="E3024" i="52"/>
  <c r="E3032" i="52"/>
  <c r="E3040" i="52"/>
  <c r="E3048" i="52"/>
  <c r="E3056" i="52"/>
  <c r="E2915" i="52"/>
  <c r="E2923" i="52"/>
  <c r="E2931" i="52"/>
  <c r="E2939" i="52"/>
  <c r="E2947" i="52"/>
  <c r="E2955" i="52"/>
  <c r="E2963" i="52"/>
  <c r="E2971" i="52"/>
  <c r="E2979" i="52"/>
  <c r="E2987" i="52"/>
  <c r="E2995" i="52"/>
  <c r="E3003" i="52"/>
  <c r="E3011" i="52"/>
  <c r="E3019" i="52"/>
  <c r="E3027" i="52"/>
  <c r="E3035" i="52"/>
  <c r="E3043" i="52"/>
  <c r="E3051" i="52"/>
  <c r="E2922" i="52"/>
  <c r="E2930" i="52"/>
  <c r="E2938" i="52"/>
  <c r="E2946" i="52"/>
  <c r="E2954" i="52"/>
  <c r="E2962" i="52"/>
  <c r="E2970" i="52"/>
  <c r="E2978" i="52"/>
  <c r="E2986" i="52"/>
  <c r="E2994" i="52"/>
  <c r="E3002" i="52"/>
  <c r="E3010" i="52"/>
  <c r="E3018" i="52"/>
  <c r="E3026" i="52"/>
  <c r="E3034" i="52"/>
  <c r="E3042" i="52"/>
  <c r="E3050" i="52"/>
  <c r="E2917" i="52"/>
  <c r="E2925" i="52"/>
  <c r="E2933" i="52"/>
  <c r="E2941" i="52"/>
  <c r="E2949" i="52"/>
  <c r="E2957" i="52"/>
  <c r="E2965" i="52"/>
  <c r="E2973" i="52"/>
  <c r="E2981" i="52"/>
  <c r="E2990" i="52"/>
  <c r="E2997" i="52"/>
  <c r="E3005" i="52"/>
  <c r="E3013" i="52"/>
  <c r="E3021" i="52"/>
  <c r="E3029" i="52"/>
  <c r="E3037" i="52"/>
  <c r="E3045" i="52"/>
  <c r="E3053" i="52"/>
  <c r="E2916" i="52"/>
  <c r="E2924" i="52"/>
  <c r="E2932" i="52"/>
  <c r="E2940" i="52"/>
  <c r="E2948" i="52"/>
  <c r="E2956" i="52"/>
  <c r="E2964" i="52"/>
  <c r="E2972" i="52"/>
  <c r="E2980" i="52"/>
  <c r="E2988" i="52"/>
  <c r="E2996" i="52"/>
  <c r="E3004" i="52"/>
  <c r="E3012" i="52"/>
  <c r="E3020" i="52"/>
  <c r="E3028" i="52"/>
  <c r="E3036" i="52"/>
  <c r="E3044" i="52"/>
  <c r="E3052" i="52"/>
  <c r="E2919" i="52"/>
  <c r="E2927" i="52"/>
  <c r="E2935" i="52"/>
  <c r="E2943" i="52"/>
  <c r="E2951" i="52"/>
  <c r="E2959" i="52"/>
  <c r="E2967" i="52"/>
  <c r="E2975" i="52"/>
  <c r="E2983" i="52"/>
  <c r="E2991" i="52"/>
  <c r="E2999" i="52"/>
  <c r="E3007" i="52"/>
  <c r="E3015" i="52"/>
  <c r="E3023" i="52"/>
  <c r="E3031" i="52"/>
  <c r="E3039" i="52"/>
  <c r="E3047" i="52"/>
  <c r="E3055" i="52"/>
  <c r="E2918" i="52"/>
  <c r="E2926" i="52"/>
  <c r="E2934" i="52"/>
  <c r="E2942" i="52"/>
  <c r="E2950" i="52"/>
  <c r="E2958" i="52"/>
  <c r="E2966" i="52"/>
  <c r="E2974" i="52"/>
  <c r="E2982" i="52"/>
  <c r="E2989" i="52"/>
  <c r="E2998" i="52"/>
  <c r="E3006" i="52"/>
  <c r="E3014" i="52"/>
  <c r="E3022" i="52"/>
  <c r="E3030" i="52"/>
  <c r="E3038" i="52"/>
  <c r="E3046" i="52"/>
  <c r="E3054" i="52"/>
  <c r="E2921" i="52"/>
  <c r="E2929" i="52"/>
  <c r="E2937" i="52"/>
  <c r="E2945" i="52"/>
  <c r="E2953" i="52"/>
  <c r="E2961" i="52"/>
  <c r="E2969" i="52"/>
  <c r="E2977" i="52"/>
  <c r="E2985" i="52"/>
  <c r="E2993" i="52"/>
  <c r="E3001" i="52"/>
  <c r="E3009" i="52"/>
  <c r="E3017" i="52"/>
  <c r="E3025" i="52"/>
  <c r="E3033" i="52"/>
  <c r="E3041" i="52"/>
  <c r="E3049" i="52"/>
  <c r="E3057" i="52"/>
  <c r="AS223" i="11"/>
  <c r="E6163" i="52"/>
  <c r="E6171" i="52"/>
  <c r="E6179" i="52"/>
  <c r="E6164" i="52"/>
  <c r="E6172" i="52"/>
  <c r="E6180" i="52"/>
  <c r="E6165" i="52"/>
  <c r="E6173" i="52"/>
  <c r="E6181" i="52"/>
  <c r="E6166" i="52"/>
  <c r="E6174" i="52"/>
  <c r="E6182" i="52"/>
  <c r="E6167" i="52"/>
  <c r="E6175" i="52"/>
  <c r="E6183" i="52"/>
  <c r="E6160" i="52"/>
  <c r="E6168" i="52"/>
  <c r="E6176" i="52"/>
  <c r="E6184" i="52"/>
  <c r="E6161" i="52"/>
  <c r="E6169" i="52"/>
  <c r="E6177" i="52"/>
  <c r="E6185" i="52"/>
  <c r="E6162" i="52"/>
  <c r="E6170" i="52"/>
  <c r="E6178" i="52"/>
  <c r="E6186" i="52"/>
  <c r="AR180" i="11"/>
  <c r="E201" i="52"/>
  <c r="E197" i="52"/>
  <c r="E193" i="52"/>
  <c r="E192" i="52"/>
  <c r="E204" i="52"/>
  <c r="E200" i="52"/>
  <c r="E196" i="52"/>
  <c r="E202" i="52"/>
  <c r="E198" i="52"/>
  <c r="E194" i="52"/>
  <c r="E191" i="52"/>
  <c r="E203" i="52"/>
  <c r="E199" i="52"/>
  <c r="E195" i="52"/>
  <c r="Z86" i="11"/>
  <c r="Y165" i="11"/>
  <c r="AS162" i="11"/>
  <c r="E4036" i="52"/>
  <c r="E4037" i="52"/>
  <c r="E3630" i="52"/>
  <c r="E3662" i="52"/>
  <c r="E3636" i="52"/>
  <c r="E3608" i="52"/>
  <c r="E3640" i="52"/>
  <c r="E3618" i="52"/>
  <c r="E3650" i="52"/>
  <c r="E3682" i="52"/>
  <c r="E3664" i="52"/>
  <c r="E3680" i="52"/>
  <c r="E3606" i="52"/>
  <c r="E3638" i="52"/>
  <c r="E3670" i="52"/>
  <c r="E3612" i="52"/>
  <c r="E3644" i="52"/>
  <c r="E3616" i="52"/>
  <c r="E3648" i="52"/>
  <c r="E3626" i="52"/>
  <c r="E3658" i="52"/>
  <c r="E3690" i="52"/>
  <c r="E3668" i="52"/>
  <c r="E3684" i="52"/>
  <c r="E3614" i="52"/>
  <c r="E3646" i="52"/>
  <c r="E3678" i="52"/>
  <c r="E3620" i="52"/>
  <c r="E3652" i="52"/>
  <c r="E3624" i="52"/>
  <c r="E3634" i="52"/>
  <c r="E3666" i="52"/>
  <c r="E3656" i="52"/>
  <c r="E3622" i="52"/>
  <c r="E3654" i="52"/>
  <c r="E3686" i="52"/>
  <c r="E3628" i="52"/>
  <c r="E3632" i="52"/>
  <c r="E3610" i="52"/>
  <c r="E3642" i="52"/>
  <c r="E3674" i="52"/>
  <c r="E3660" i="52"/>
  <c r="E3676" i="52"/>
  <c r="E3692" i="52"/>
  <c r="E3672" i="52"/>
  <c r="E3688" i="52"/>
  <c r="E3611" i="52"/>
  <c r="E3619" i="52"/>
  <c r="E3627" i="52"/>
  <c r="E3635" i="52"/>
  <c r="E3643" i="52"/>
  <c r="E3651" i="52"/>
  <c r="E3659" i="52"/>
  <c r="E3667" i="52"/>
  <c r="E3675" i="52"/>
  <c r="E3683" i="52"/>
  <c r="E3691" i="52"/>
  <c r="E3613" i="52"/>
  <c r="E3621" i="52"/>
  <c r="E3629" i="52"/>
  <c r="E3653" i="52"/>
  <c r="E3677" i="52"/>
  <c r="E3609" i="52"/>
  <c r="E3617" i="52"/>
  <c r="E3625" i="52"/>
  <c r="E3633" i="52"/>
  <c r="E3641" i="52"/>
  <c r="E3649" i="52"/>
  <c r="E3657" i="52"/>
  <c r="E3665" i="52"/>
  <c r="E3673" i="52"/>
  <c r="E3681" i="52"/>
  <c r="E3689" i="52"/>
  <c r="E3645" i="52"/>
  <c r="E3669" i="52"/>
  <c r="E3607" i="52"/>
  <c r="E3615" i="52"/>
  <c r="E3623" i="52"/>
  <c r="E3631" i="52"/>
  <c r="E3639" i="52"/>
  <c r="E3647" i="52"/>
  <c r="E3655" i="52"/>
  <c r="E3663" i="52"/>
  <c r="E3671" i="52"/>
  <c r="E3679" i="52"/>
  <c r="E3687" i="52"/>
  <c r="E3637" i="52"/>
  <c r="E3661" i="52"/>
  <c r="E3685" i="52"/>
  <c r="E4321" i="52"/>
  <c r="E4441" i="52"/>
  <c r="E4337" i="52"/>
  <c r="E4361" i="52"/>
  <c r="E4335" i="52"/>
  <c r="E4367" i="52"/>
  <c r="E4399" i="52"/>
  <c r="E4431" i="52"/>
  <c r="E4341" i="52"/>
  <c r="E4373" i="52"/>
  <c r="E4405" i="52"/>
  <c r="E4437" i="52"/>
  <c r="E4323" i="52"/>
  <c r="E4355" i="52"/>
  <c r="E4387" i="52"/>
  <c r="E4419" i="52"/>
  <c r="E4353" i="52"/>
  <c r="E4345" i="52"/>
  <c r="E4369" i="52"/>
  <c r="E4393" i="52"/>
  <c r="E4343" i="52"/>
  <c r="E4375" i="52"/>
  <c r="E4407" i="52"/>
  <c r="E4439" i="52"/>
  <c r="E4317" i="52"/>
  <c r="E4349" i="52"/>
  <c r="E4381" i="52"/>
  <c r="E4413" i="52"/>
  <c r="E4445" i="52"/>
  <c r="E4331" i="52"/>
  <c r="E4363" i="52"/>
  <c r="E4395" i="52"/>
  <c r="E4427" i="52"/>
  <c r="E4385" i="52"/>
  <c r="E4377" i="52"/>
  <c r="E4401" i="52"/>
  <c r="E4425" i="52"/>
  <c r="E4319" i="52"/>
  <c r="E4351" i="52"/>
  <c r="E4383" i="52"/>
  <c r="E4415" i="52"/>
  <c r="E4325" i="52"/>
  <c r="E4357" i="52"/>
  <c r="E4389" i="52"/>
  <c r="E4421" i="52"/>
  <c r="E4339" i="52"/>
  <c r="E4371" i="52"/>
  <c r="E4403" i="52"/>
  <c r="E4435" i="52"/>
  <c r="E4417" i="52"/>
  <c r="E4409" i="52"/>
  <c r="E4433" i="52"/>
  <c r="E4329" i="52"/>
  <c r="E4327" i="52"/>
  <c r="E4359" i="52"/>
  <c r="E4391" i="52"/>
  <c r="E4423" i="52"/>
  <c r="E4333" i="52"/>
  <c r="E4365" i="52"/>
  <c r="E4397" i="52"/>
  <c r="E4429" i="52"/>
  <c r="E4315" i="52"/>
  <c r="E4347" i="52"/>
  <c r="E4379" i="52"/>
  <c r="E4411" i="52"/>
  <c r="E4443" i="52"/>
  <c r="E4314" i="52"/>
  <c r="E4318" i="52"/>
  <c r="E4322" i="52"/>
  <c r="E4326" i="52"/>
  <c r="E4330" i="52"/>
  <c r="E4334" i="52"/>
  <c r="E4338" i="52"/>
  <c r="E4342" i="52"/>
  <c r="E4346" i="52"/>
  <c r="E4350" i="52"/>
  <c r="E4354" i="52"/>
  <c r="E4358" i="52"/>
  <c r="E4362" i="52"/>
  <c r="E4366" i="52"/>
  <c r="E4370" i="52"/>
  <c r="E4374" i="52"/>
  <c r="E4378" i="52"/>
  <c r="E4382" i="52"/>
  <c r="E4386" i="52"/>
  <c r="E4390" i="52"/>
  <c r="E4394" i="52"/>
  <c r="E4398" i="52"/>
  <c r="E4402" i="52"/>
  <c r="E4406" i="52"/>
  <c r="E4410" i="52"/>
  <c r="E4414" i="52"/>
  <c r="E4418" i="52"/>
  <c r="E4422" i="52"/>
  <c r="E4426" i="52"/>
  <c r="E4430" i="52"/>
  <c r="E4434" i="52"/>
  <c r="E4438" i="52"/>
  <c r="E4442" i="52"/>
  <c r="E4316" i="52"/>
  <c r="E4332" i="52"/>
  <c r="E4348" i="52"/>
  <c r="E4364" i="52"/>
  <c r="E4380" i="52"/>
  <c r="E4396" i="52"/>
  <c r="E4412" i="52"/>
  <c r="E4428" i="52"/>
  <c r="E4444" i="52"/>
  <c r="E4328" i="52"/>
  <c r="E4344" i="52"/>
  <c r="E4360" i="52"/>
  <c r="E4376" i="52"/>
  <c r="E4392" i="52"/>
  <c r="E4408" i="52"/>
  <c r="E4424" i="52"/>
  <c r="E4440" i="52"/>
  <c r="E4324" i="52"/>
  <c r="E4340" i="52"/>
  <c r="E4356" i="52"/>
  <c r="E4372" i="52"/>
  <c r="E4388" i="52"/>
  <c r="E4404" i="52"/>
  <c r="E4420" i="52"/>
  <c r="E4436" i="52"/>
  <c r="E4368" i="52"/>
  <c r="E4432" i="52"/>
  <c r="E4320" i="52"/>
  <c r="E4384" i="52"/>
  <c r="E4336" i="52"/>
  <c r="E4400" i="52"/>
  <c r="E4352" i="52"/>
  <c r="E4416" i="52"/>
  <c r="E4274" i="52"/>
  <c r="Z98" i="11"/>
  <c r="E79" i="52"/>
  <c r="E87" i="52"/>
  <c r="E95" i="52"/>
  <c r="E81" i="52"/>
  <c r="E89" i="52"/>
  <c r="E97" i="52"/>
  <c r="E75" i="52"/>
  <c r="E83" i="52"/>
  <c r="E91" i="52"/>
  <c r="E77" i="52"/>
  <c r="E85" i="52"/>
  <c r="E93" i="52"/>
  <c r="E74" i="52"/>
  <c r="E78" i="52"/>
  <c r="E82" i="52"/>
  <c r="E86" i="52"/>
  <c r="E90" i="52"/>
  <c r="E94" i="52"/>
  <c r="E98" i="52"/>
  <c r="E88" i="52"/>
  <c r="E84" i="52"/>
  <c r="E80" i="52"/>
  <c r="E96" i="52"/>
  <c r="E76" i="52"/>
  <c r="E92" i="52"/>
  <c r="AN89" i="11"/>
  <c r="AF124" i="44" s="1"/>
  <c r="E5816" i="52"/>
  <c r="AS118" i="11"/>
  <c r="E6665" i="52"/>
  <c r="E6673" i="52"/>
  <c r="E6681" i="52"/>
  <c r="E6689" i="52"/>
  <c r="E6697" i="52"/>
  <c r="E6705" i="52"/>
  <c r="E6667" i="52"/>
  <c r="E6675" i="52"/>
  <c r="E6683" i="52"/>
  <c r="E6691" i="52"/>
  <c r="E6699" i="52"/>
  <c r="E6707" i="52"/>
  <c r="E6669" i="52"/>
  <c r="E6677" i="52"/>
  <c r="E6685" i="52"/>
  <c r="E6693" i="52"/>
  <c r="E6701" i="52"/>
  <c r="E6709" i="52"/>
  <c r="E6663" i="52"/>
  <c r="E6671" i="52"/>
  <c r="E6679" i="52"/>
  <c r="E6687" i="52"/>
  <c r="E6695" i="52"/>
  <c r="E6703" i="52"/>
  <c r="E6664" i="52"/>
  <c r="E6668" i="52"/>
  <c r="E6672" i="52"/>
  <c r="E6676" i="52"/>
  <c r="E6680" i="52"/>
  <c r="E6684" i="52"/>
  <c r="E6688" i="52"/>
  <c r="E6692" i="52"/>
  <c r="E6696" i="52"/>
  <c r="E6700" i="52"/>
  <c r="E6704" i="52"/>
  <c r="E6708" i="52"/>
  <c r="E6662" i="52"/>
  <c r="E6678" i="52"/>
  <c r="E6694" i="52"/>
  <c r="E6710" i="52"/>
  <c r="E6674" i="52"/>
  <c r="E6690" i="52"/>
  <c r="E6706" i="52"/>
  <c r="E6670" i="52"/>
  <c r="E6686" i="52"/>
  <c r="E6702" i="52"/>
  <c r="E6666" i="52"/>
  <c r="E6682" i="52"/>
  <c r="E6698" i="52"/>
  <c r="AO132" i="11"/>
  <c r="E5631" i="52"/>
  <c r="E5630" i="52"/>
  <c r="E5627" i="52"/>
  <c r="E5628" i="52"/>
  <c r="E5629" i="52"/>
  <c r="AS103" i="11"/>
  <c r="E418" i="52"/>
  <c r="E415" i="52"/>
  <c r="E5669" i="52"/>
  <c r="E5668" i="52"/>
  <c r="E5665" i="52"/>
  <c r="E5666" i="52"/>
  <c r="E5667" i="52"/>
  <c r="E5670" i="52"/>
  <c r="E3574" i="52"/>
  <c r="E3570" i="52"/>
  <c r="E3566" i="52"/>
  <c r="E3562" i="52"/>
  <c r="E3558" i="52"/>
  <c r="E3554" i="52"/>
  <c r="E3550" i="52"/>
  <c r="E3546" i="52"/>
  <c r="E3542" i="52"/>
  <c r="E3538" i="52"/>
  <c r="E3534" i="52"/>
  <c r="E3530" i="52"/>
  <c r="E3526" i="52"/>
  <c r="E3522" i="52"/>
  <c r="E3518" i="52"/>
  <c r="E3514" i="52"/>
  <c r="E3510" i="52"/>
  <c r="E3506" i="52"/>
  <c r="E3569" i="52"/>
  <c r="E3553" i="52"/>
  <c r="E3537" i="52"/>
  <c r="E3521" i="52"/>
  <c r="E3505" i="52"/>
  <c r="E3565" i="52"/>
  <c r="E3549" i="52"/>
  <c r="E3533" i="52"/>
  <c r="E3517" i="52"/>
  <c r="E3573" i="52"/>
  <c r="E3557" i="52"/>
  <c r="E3541" i="52"/>
  <c r="E3525" i="52"/>
  <c r="E3509" i="52"/>
  <c r="E3529" i="52"/>
  <c r="E3513" i="52"/>
  <c r="E3561" i="52"/>
  <c r="E3545" i="52"/>
  <c r="E3507" i="52"/>
  <c r="E3511" i="52"/>
  <c r="E3515" i="52"/>
  <c r="E3519" i="52"/>
  <c r="E3523" i="52"/>
  <c r="E3527" i="52"/>
  <c r="E3531" i="52"/>
  <c r="E3535" i="52"/>
  <c r="E3539" i="52"/>
  <c r="E3543" i="52"/>
  <c r="E3547" i="52"/>
  <c r="E3551" i="52"/>
  <c r="E3555" i="52"/>
  <c r="E3559" i="52"/>
  <c r="E3563" i="52"/>
  <c r="E3567" i="52"/>
  <c r="E3571" i="52"/>
  <c r="E3575" i="52"/>
  <c r="E3504" i="52"/>
  <c r="E3508" i="52"/>
  <c r="E3512" i="52"/>
  <c r="E3516" i="52"/>
  <c r="E3520" i="52"/>
  <c r="E3524" i="52"/>
  <c r="E3528" i="52"/>
  <c r="E3532" i="52"/>
  <c r="E3536" i="52"/>
  <c r="E3540" i="52"/>
  <c r="E3544" i="52"/>
  <c r="E3548" i="52"/>
  <c r="E3552" i="52"/>
  <c r="E3556" i="52"/>
  <c r="E3560" i="52"/>
  <c r="E3564" i="52"/>
  <c r="E3568" i="52"/>
  <c r="E3572" i="52"/>
  <c r="E3368" i="52"/>
  <c r="E3367" i="52"/>
  <c r="E3369" i="52"/>
  <c r="E3370" i="52"/>
  <c r="E5618" i="52"/>
  <c r="E5612" i="52"/>
  <c r="E5614" i="52"/>
  <c r="E5620" i="52"/>
  <c r="E5616" i="52"/>
  <c r="E5611" i="52"/>
  <c r="E5615" i="52"/>
  <c r="E5619" i="52"/>
  <c r="E5617" i="52"/>
  <c r="E5613" i="52"/>
  <c r="E4863" i="52"/>
  <c r="E4879" i="52"/>
  <c r="E4865" i="52"/>
  <c r="E4873" i="52"/>
  <c r="E4859" i="52"/>
  <c r="E4867" i="52"/>
  <c r="E4875" i="52"/>
  <c r="E4861" i="52"/>
  <c r="E4869" i="52"/>
  <c r="E4877" i="52"/>
  <c r="E4860" i="52"/>
  <c r="E4864" i="52"/>
  <c r="E4868" i="52"/>
  <c r="E4870" i="52"/>
  <c r="E4874" i="52"/>
  <c r="E4878" i="52"/>
  <c r="E4866" i="52"/>
  <c r="E4862" i="52"/>
  <c r="E4880" i="52"/>
  <c r="E4872" i="52"/>
  <c r="E4884" i="52"/>
  <c r="E25" i="52"/>
  <c r="E20" i="52"/>
  <c r="E19" i="52"/>
  <c r="E14" i="52"/>
  <c r="E11" i="52"/>
  <c r="E6" i="52"/>
  <c r="E28" i="52"/>
  <c r="E21" i="52"/>
  <c r="E13" i="52"/>
  <c r="E5" i="52"/>
  <c r="E17" i="52"/>
  <c r="E9" i="52"/>
  <c r="E16" i="52"/>
  <c r="E18" i="52"/>
  <c r="E8" i="52"/>
  <c r="E15" i="52"/>
  <c r="E24" i="52"/>
  <c r="E7" i="52"/>
  <c r="AB232" i="44"/>
  <c r="E572" i="52"/>
  <c r="E568" i="52"/>
  <c r="E570" i="52"/>
  <c r="E569" i="52"/>
  <c r="E571" i="52"/>
  <c r="E567" i="52"/>
  <c r="AS228" i="11"/>
  <c r="E449" i="52"/>
  <c r="E443" i="52"/>
  <c r="E445" i="52"/>
  <c r="E447" i="52"/>
  <c r="E444" i="52"/>
  <c r="E448" i="52"/>
  <c r="E446" i="52"/>
  <c r="E450" i="52"/>
  <c r="AB186" i="44"/>
  <c r="E7043" i="52"/>
  <c r="E7049" i="52"/>
  <c r="E7051" i="52"/>
  <c r="E7047" i="52"/>
  <c r="E7045" i="52"/>
  <c r="E7046" i="52"/>
  <c r="E7052" i="52"/>
  <c r="E7048" i="52"/>
  <c r="E7050" i="52"/>
  <c r="E7044" i="52"/>
  <c r="AS133" i="11"/>
  <c r="E4070" i="52"/>
  <c r="E4082" i="52"/>
  <c r="E4072" i="52"/>
  <c r="E4078" i="52"/>
  <c r="E4076" i="52"/>
  <c r="E4074" i="52"/>
  <c r="E4080" i="52"/>
  <c r="E4079" i="52"/>
  <c r="E4075" i="52"/>
  <c r="E4085" i="52"/>
  <c r="E4083" i="52"/>
  <c r="E4077" i="52"/>
  <c r="E4073" i="52"/>
  <c r="E4069" i="52"/>
  <c r="E4081" i="52"/>
  <c r="E4071" i="52"/>
  <c r="E4084" i="52"/>
  <c r="E5206" i="52"/>
  <c r="E5179" i="52"/>
  <c r="E5174" i="52"/>
  <c r="E5162" i="52"/>
  <c r="E5203" i="52"/>
  <c r="E5198" i="52"/>
  <c r="E5186" i="52"/>
  <c r="E5166" i="52"/>
  <c r="E5154" i="52"/>
  <c r="E5202" i="52"/>
  <c r="E5182" i="52"/>
  <c r="E5170" i="52"/>
  <c r="E5155" i="52"/>
  <c r="E5178" i="52"/>
  <c r="E5158" i="52"/>
  <c r="E5195" i="52"/>
  <c r="E5163" i="52"/>
  <c r="E5159" i="52"/>
  <c r="E5167" i="52"/>
  <c r="E5188" i="52"/>
  <c r="E5176" i="52"/>
  <c r="E5184" i="52"/>
  <c r="E5196" i="52"/>
  <c r="E5204" i="52"/>
  <c r="E5152" i="52"/>
  <c r="E5153" i="52"/>
  <c r="E5169" i="52"/>
  <c r="E5185" i="52"/>
  <c r="E5148" i="52"/>
  <c r="E5172" i="52"/>
  <c r="E5183" i="52"/>
  <c r="E5199" i="52"/>
  <c r="E5165" i="52"/>
  <c r="E5181" i="52"/>
  <c r="E5156" i="52"/>
  <c r="E5164" i="52"/>
  <c r="E5175" i="52"/>
  <c r="E5200" i="52"/>
  <c r="E5161" i="52"/>
  <c r="E5177" i="52"/>
  <c r="E5168" i="52"/>
  <c r="E5157" i="52"/>
  <c r="E5189" i="52"/>
  <c r="E5205" i="52"/>
  <c r="E5983" i="52"/>
  <c r="E5991" i="52"/>
  <c r="E5999" i="52"/>
  <c r="E6007" i="52"/>
  <c r="E5982" i="52"/>
  <c r="E5990" i="52"/>
  <c r="E5998" i="52"/>
  <c r="E6006" i="52"/>
  <c r="E5985" i="52"/>
  <c r="E5993" i="52"/>
  <c r="E6001" i="52"/>
  <c r="E5984" i="52"/>
  <c r="E5992" i="52"/>
  <c r="E6000" i="52"/>
  <c r="E5979" i="52"/>
  <c r="E5987" i="52"/>
  <c r="E5995" i="52"/>
  <c r="E6003" i="52"/>
  <c r="E5978" i="52"/>
  <c r="E5986" i="52"/>
  <c r="E5994" i="52"/>
  <c r="E6002" i="52"/>
  <c r="E5981" i="52"/>
  <c r="E5989" i="52"/>
  <c r="E5997" i="52"/>
  <c r="E6005" i="52"/>
  <c r="E5980" i="52"/>
  <c r="E5988" i="52"/>
  <c r="E5996" i="52"/>
  <c r="E6004" i="52"/>
  <c r="E559" i="52"/>
  <c r="E552" i="52"/>
  <c r="E560" i="52"/>
  <c r="E556" i="52"/>
  <c r="E555" i="52"/>
  <c r="E553" i="52"/>
  <c r="E551" i="52"/>
  <c r="E557" i="52"/>
  <c r="E558" i="52"/>
  <c r="E554" i="52"/>
  <c r="E550" i="52"/>
  <c r="E561" i="52"/>
  <c r="AS138" i="11"/>
  <c r="E4746" i="52"/>
  <c r="E4742" i="52"/>
  <c r="E4738" i="52"/>
  <c r="E4734" i="52"/>
  <c r="E4730" i="52"/>
  <c r="E4726" i="52"/>
  <c r="E4722" i="52"/>
  <c r="E4718" i="52"/>
  <c r="E4714" i="52"/>
  <c r="E4710" i="52"/>
  <c r="E4706" i="52"/>
  <c r="E4702" i="52"/>
  <c r="E4698" i="52"/>
  <c r="E4694" i="52"/>
  <c r="E4690" i="52"/>
  <c r="E4686" i="52"/>
  <c r="E4682" i="52"/>
  <c r="E4678" i="52"/>
  <c r="E4674" i="52"/>
  <c r="E4747" i="52"/>
  <c r="E4743" i="52"/>
  <c r="E4739" i="52"/>
  <c r="E4735" i="52"/>
  <c r="E4731" i="52"/>
  <c r="E4727" i="52"/>
  <c r="E4723" i="52"/>
  <c r="E4719" i="52"/>
  <c r="E4715" i="52"/>
  <c r="E4711" i="52"/>
  <c r="E4707" i="52"/>
  <c r="E4703" i="52"/>
  <c r="E4699" i="52"/>
  <c r="E4695" i="52"/>
  <c r="E4691" i="52"/>
  <c r="E4687" i="52"/>
  <c r="E4683" i="52"/>
  <c r="E4679" i="52"/>
  <c r="E4675" i="52"/>
  <c r="E4748" i="52"/>
  <c r="E4745" i="52"/>
  <c r="E4744" i="52"/>
  <c r="E4741" i="52"/>
  <c r="E4740" i="52"/>
  <c r="E4737" i="52"/>
  <c r="E4736" i="52"/>
  <c r="E4733" i="52"/>
  <c r="E4732" i="52"/>
  <c r="E4729" i="52"/>
  <c r="E4728" i="52"/>
  <c r="E4725" i="52"/>
  <c r="E4724" i="52"/>
  <c r="E4721" i="52"/>
  <c r="E4720" i="52"/>
  <c r="E4712" i="52"/>
  <c r="E4705" i="52"/>
  <c r="E4700" i="52"/>
  <c r="E4697" i="52"/>
  <c r="E4684" i="52"/>
  <c r="E4681" i="52"/>
  <c r="E4717" i="52"/>
  <c r="E4708" i="52"/>
  <c r="E4701" i="52"/>
  <c r="E4688" i="52"/>
  <c r="E4685" i="52"/>
  <c r="E4713" i="52"/>
  <c r="E4704" i="52"/>
  <c r="E4692" i="52"/>
  <c r="E4689" i="52"/>
  <c r="E4676" i="52"/>
  <c r="E4673" i="52"/>
  <c r="E4716" i="52"/>
  <c r="E4709" i="52"/>
  <c r="E4696" i="52"/>
  <c r="E4693" i="52"/>
  <c r="E4680" i="52"/>
  <c r="E4677" i="52"/>
  <c r="P74" i="11"/>
  <c r="P90" i="11"/>
  <c r="P21" i="11"/>
  <c r="Y59" i="11"/>
  <c r="Z95" i="11"/>
  <c r="Y201" i="11"/>
  <c r="Z195" i="11"/>
  <c r="P111" i="11"/>
  <c r="P55" i="11"/>
  <c r="Z93" i="11"/>
  <c r="Y73" i="11"/>
  <c r="Z168" i="11"/>
  <c r="Z59" i="11"/>
  <c r="Z111" i="11"/>
  <c r="Z74" i="11"/>
  <c r="Y97" i="11"/>
  <c r="Y218" i="11"/>
  <c r="Y158" i="11"/>
  <c r="Y185" i="11"/>
  <c r="E317" i="52"/>
  <c r="M317" i="52" s="1"/>
  <c r="P40" i="11"/>
  <c r="P142" i="11"/>
  <c r="Y120" i="11"/>
  <c r="Y108" i="11"/>
  <c r="Z158" i="11"/>
  <c r="Y221" i="11"/>
  <c r="Z219" i="11"/>
  <c r="Y149" i="11"/>
  <c r="P205" i="11"/>
  <c r="P41" i="11"/>
  <c r="P85" i="11"/>
  <c r="P68" i="11"/>
  <c r="P79" i="11"/>
  <c r="P42" i="11"/>
  <c r="P87" i="11"/>
  <c r="P235" i="11"/>
  <c r="P177" i="11"/>
  <c r="P151" i="11"/>
  <c r="Z224" i="11"/>
  <c r="Y205" i="11"/>
  <c r="Y182" i="11"/>
  <c r="Z120" i="11"/>
  <c r="Y168" i="11"/>
  <c r="Z130" i="11"/>
  <c r="Y74" i="11"/>
  <c r="Z33" i="11"/>
  <c r="Y157" i="11"/>
  <c r="Y145" i="11"/>
  <c r="Z171" i="11"/>
  <c r="AS20" i="11"/>
  <c r="P212" i="11"/>
  <c r="P95" i="11"/>
  <c r="P73" i="11"/>
  <c r="P123" i="11"/>
  <c r="AS37" i="11"/>
  <c r="AS13" i="11"/>
  <c r="P46" i="11"/>
  <c r="P91" i="11"/>
  <c r="AS195" i="11"/>
  <c r="P149" i="11"/>
  <c r="P96" i="11"/>
  <c r="AS53" i="11"/>
  <c r="P231" i="11"/>
  <c r="AS189" i="11"/>
  <c r="AS173" i="11"/>
  <c r="AS34" i="11"/>
  <c r="AC34" i="11"/>
  <c r="Y155" i="11"/>
  <c r="Y33" i="11"/>
  <c r="AS163" i="11"/>
  <c r="Z204" i="11"/>
  <c r="Z96" i="11"/>
  <c r="Z240" i="11"/>
  <c r="P155" i="11"/>
  <c r="AS110" i="11"/>
  <c r="Y240" i="11"/>
  <c r="Z31" i="11"/>
  <c r="Y91" i="11"/>
  <c r="AO114" i="11"/>
  <c r="AO163" i="11"/>
  <c r="AS84" i="11"/>
  <c r="AO209" i="11"/>
  <c r="AS36" i="11"/>
  <c r="AS217" i="11"/>
  <c r="AO36" i="11"/>
  <c r="AS209" i="11"/>
  <c r="AS146" i="11"/>
  <c r="AS114" i="11"/>
  <c r="AS241" i="11"/>
  <c r="AO173" i="11"/>
  <c r="AS125" i="11"/>
  <c r="P50" i="38"/>
  <c r="AB222" i="44"/>
  <c r="AS112" i="11"/>
  <c r="AS33" i="11"/>
  <c r="AS61" i="11"/>
  <c r="AB34" i="44"/>
  <c r="AS210" i="11"/>
  <c r="AS160" i="11"/>
  <c r="AO48" i="11"/>
  <c r="AS48" i="11"/>
  <c r="AR48" i="11"/>
  <c r="AS89" i="11"/>
  <c r="AS181" i="11"/>
  <c r="AS120" i="11"/>
  <c r="AS132" i="11"/>
  <c r="AS213" i="11"/>
  <c r="AS31" i="11"/>
  <c r="AO181" i="11"/>
  <c r="AS216" i="11"/>
  <c r="AS159" i="11"/>
  <c r="AC295" i="44"/>
  <c r="AS14" i="11"/>
  <c r="A7" i="38"/>
  <c r="D8" i="38"/>
  <c r="M11" i="38"/>
  <c r="I11" i="38"/>
  <c r="L11" i="38"/>
  <c r="H11" i="38"/>
  <c r="K11" i="38"/>
  <c r="G11" i="38"/>
  <c r="N11" i="38"/>
  <c r="J11" i="38"/>
  <c r="Q11" i="38"/>
  <c r="A16" i="38"/>
  <c r="D21" i="38"/>
  <c r="D17" i="38"/>
  <c r="O16" i="38"/>
  <c r="A13" i="38"/>
  <c r="D14" i="38"/>
  <c r="M12" i="38"/>
  <c r="I12" i="38"/>
  <c r="L12" i="38"/>
  <c r="H12" i="38"/>
  <c r="K12" i="38"/>
  <c r="G12" i="38"/>
  <c r="J12" i="38"/>
  <c r="N12" i="38"/>
  <c r="AR247" i="11"/>
  <c r="AU247" i="11" s="1"/>
  <c r="P100" i="38"/>
  <c r="AS230" i="11"/>
  <c r="AO230" i="11"/>
  <c r="Y196" i="11"/>
  <c r="Z196" i="11"/>
  <c r="Y156" i="11"/>
  <c r="P156" i="11"/>
  <c r="Z156" i="11"/>
  <c r="Z134" i="11"/>
  <c r="P203" i="11"/>
  <c r="Z203" i="11"/>
  <c r="AR252" i="11"/>
  <c r="AU252" i="11" s="1"/>
  <c r="AR248" i="11"/>
  <c r="AU248" i="11" s="1"/>
  <c r="Z50" i="11"/>
  <c r="J225" i="44"/>
  <c r="Y77" i="11"/>
  <c r="P121" i="11"/>
  <c r="Y121" i="11"/>
  <c r="AB217" i="44"/>
  <c r="AS60" i="11"/>
  <c r="AS140" i="11"/>
  <c r="AB213" i="44"/>
  <c r="AS180" i="11"/>
  <c r="AO180" i="11"/>
  <c r="AS23" i="11"/>
  <c r="AS11" i="11"/>
  <c r="Y134" i="11"/>
  <c r="AR251" i="11"/>
  <c r="AU251" i="11" s="1"/>
  <c r="AB205" i="44"/>
  <c r="AB197" i="44"/>
  <c r="AB185" i="44"/>
  <c r="Z46" i="11"/>
  <c r="Y46" i="11"/>
  <c r="Y230" i="11"/>
  <c r="Z230" i="11"/>
  <c r="P211" i="11"/>
  <c r="Z211" i="11"/>
  <c r="Z43" i="11"/>
  <c r="AB126" i="44"/>
  <c r="AS200" i="11"/>
  <c r="AO200" i="11"/>
  <c r="P34" i="11"/>
  <c r="Z121" i="11"/>
  <c r="AB233" i="44"/>
  <c r="AS54" i="11"/>
  <c r="AS139" i="11"/>
  <c r="AS82" i="11"/>
  <c r="AR250" i="11"/>
  <c r="AU250" i="11" s="1"/>
  <c r="AO119" i="11"/>
  <c r="AS119" i="11"/>
  <c r="AS105" i="11"/>
  <c r="Y203" i="11"/>
  <c r="AS78" i="11"/>
  <c r="AS148" i="11"/>
  <c r="AS122" i="11"/>
  <c r="AS164" i="11"/>
  <c r="AS229" i="11"/>
  <c r="AO84" i="11"/>
  <c r="P35" i="38"/>
  <c r="AR249" i="11"/>
  <c r="AU249" i="11" s="1"/>
  <c r="AR253" i="11"/>
  <c r="AU253" i="11" s="1"/>
  <c r="AB294" i="44"/>
  <c r="P40" i="38"/>
  <c r="P115" i="38"/>
  <c r="P135" i="38"/>
  <c r="P20" i="38"/>
  <c r="AF273" i="44"/>
  <c r="T50" i="38"/>
  <c r="P125" i="38"/>
  <c r="P85" i="38"/>
  <c r="P45" i="38"/>
  <c r="AB162" i="44"/>
  <c r="AC44" i="44"/>
  <c r="AR36" i="11"/>
  <c r="AN36" i="11"/>
  <c r="AF44" i="44" s="1"/>
  <c r="AC151" i="44"/>
  <c r="P140" i="38"/>
  <c r="AS193" i="11"/>
  <c r="P65" i="38"/>
  <c r="P145" i="38"/>
  <c r="P95" i="38"/>
  <c r="P55" i="38"/>
  <c r="P10" i="38"/>
  <c r="AC170" i="44"/>
  <c r="P110" i="38"/>
  <c r="AF277" i="44"/>
  <c r="AC277" i="44"/>
  <c r="AC263" i="44"/>
  <c r="AB178" i="44"/>
  <c r="AC259" i="44"/>
  <c r="AC168" i="44"/>
  <c r="AB262" i="44"/>
  <c r="AS220" i="11"/>
  <c r="AC90" i="44"/>
  <c r="AB258" i="44"/>
  <c r="AC280" i="44"/>
  <c r="AC186" i="44"/>
  <c r="AC52" i="44"/>
  <c r="AB282" i="44"/>
  <c r="AB257" i="44"/>
  <c r="AB236" i="44"/>
  <c r="AB284" i="44"/>
  <c r="AB246" i="44"/>
  <c r="AB134" i="44"/>
  <c r="AB226" i="44"/>
  <c r="AB214" i="44"/>
  <c r="AB113" i="44"/>
  <c r="AB26" i="44"/>
  <c r="AB174" i="44"/>
  <c r="AB172" i="44"/>
  <c r="AB99" i="44"/>
  <c r="AB98" i="44"/>
  <c r="AC31" i="44"/>
  <c r="P60" i="38"/>
  <c r="AB293" i="44"/>
  <c r="AB269" i="44"/>
  <c r="AC258" i="44"/>
  <c r="AB201" i="44"/>
  <c r="AB290" i="44"/>
  <c r="AB237" i="44"/>
  <c r="AB200" i="44"/>
  <c r="AB199" i="44"/>
  <c r="AB191" i="44"/>
  <c r="AB168" i="44"/>
  <c r="AO195" i="11"/>
  <c r="AB198" i="44"/>
  <c r="AB137" i="44"/>
  <c r="AB110" i="44"/>
  <c r="AB271" i="44"/>
  <c r="AB270" i="44"/>
  <c r="AB267" i="44"/>
  <c r="AB230" i="44"/>
  <c r="AB203" i="44"/>
  <c r="AB272" i="44"/>
  <c r="AB23" i="44"/>
  <c r="AS115" i="11"/>
  <c r="P130" i="38"/>
  <c r="AB297" i="44"/>
  <c r="AB261" i="44"/>
  <c r="AB123" i="44"/>
  <c r="AB93" i="44"/>
  <c r="AB9" i="44"/>
  <c r="P20" i="11"/>
  <c r="AB196" i="44"/>
  <c r="AB140" i="44"/>
  <c r="P120" i="38"/>
  <c r="P105" i="38"/>
  <c r="P15" i="38"/>
  <c r="P30" i="38"/>
  <c r="P80" i="38"/>
  <c r="P25" i="38"/>
  <c r="P155" i="38"/>
  <c r="T30" i="38"/>
  <c r="P75" i="38"/>
  <c r="P70" i="38"/>
  <c r="P90" i="38"/>
  <c r="P150" i="38"/>
  <c r="AC116" i="44"/>
  <c r="AC209" i="44"/>
  <c r="AC291" i="44"/>
  <c r="AB80" i="44"/>
  <c r="AB224" i="44"/>
  <c r="AB103" i="44"/>
  <c r="AB42" i="44"/>
  <c r="AB176" i="44"/>
  <c r="AB69" i="44"/>
  <c r="AB77" i="44"/>
  <c r="AB253" i="44"/>
  <c r="AB97" i="44"/>
  <c r="AB247" i="44"/>
  <c r="AC273" i="44"/>
  <c r="AB249" i="44"/>
  <c r="AB207" i="44"/>
  <c r="AC195" i="44"/>
  <c r="AB40" i="44"/>
  <c r="AS117" i="11"/>
  <c r="AB266" i="44"/>
  <c r="AC115" i="44"/>
  <c r="AB146" i="44"/>
  <c r="AB10" i="44"/>
  <c r="AB59" i="44"/>
  <c r="AC286" i="44"/>
  <c r="AF286" i="44"/>
  <c r="AB153" i="44"/>
  <c r="AC283" i="44"/>
  <c r="AF283" i="44"/>
  <c r="AB190" i="44"/>
  <c r="AB228" i="44"/>
  <c r="AC87" i="44"/>
  <c r="AS128" i="11"/>
  <c r="AS190" i="11"/>
  <c r="AC262" i="44"/>
  <c r="AB242" i="44"/>
  <c r="AC212" i="44"/>
  <c r="AB61" i="44"/>
  <c r="AB192" i="44"/>
  <c r="AB156" i="44"/>
  <c r="AB181" i="44"/>
  <c r="AB289" i="44"/>
  <c r="AC261" i="44"/>
  <c r="AB255" i="44"/>
  <c r="AB251" i="44"/>
  <c r="AC200" i="44"/>
  <c r="AB180" i="44"/>
  <c r="AB159" i="44"/>
  <c r="AC150" i="44"/>
  <c r="AB139" i="44"/>
  <c r="AB122" i="44"/>
  <c r="AB105" i="44"/>
  <c r="AB79" i="44"/>
  <c r="AB64" i="44"/>
  <c r="AB47" i="44"/>
  <c r="AC34" i="44"/>
  <c r="AC296" i="44"/>
  <c r="AC292" i="44"/>
  <c r="AB288" i="44"/>
  <c r="AB265" i="44"/>
  <c r="AC232" i="44"/>
  <c r="AC222" i="44"/>
  <c r="AC210" i="44"/>
  <c r="AB94" i="44"/>
  <c r="AC71" i="44"/>
  <c r="AC223" i="44"/>
  <c r="AC183" i="44"/>
  <c r="AB50" i="44"/>
  <c r="AB37" i="44"/>
  <c r="AS116" i="11"/>
  <c r="AC101" i="44"/>
  <c r="AB84" i="44"/>
  <c r="AC73" i="44"/>
  <c r="AC33" i="44"/>
  <c r="AC15" i="44"/>
  <c r="AB194" i="44"/>
  <c r="AC141" i="44"/>
  <c r="AC133" i="44"/>
  <c r="AB117" i="44"/>
  <c r="AB102" i="44"/>
  <c r="AB86" i="44"/>
  <c r="AO198" i="11"/>
  <c r="AB62" i="44"/>
  <c r="AC57" i="44"/>
  <c r="AB45" i="44"/>
  <c r="AC293" i="44"/>
  <c r="AC270" i="44"/>
  <c r="AB164" i="44"/>
  <c r="AB145" i="44"/>
  <c r="AB130" i="44"/>
  <c r="AB83" i="44"/>
  <c r="AB72" i="44"/>
  <c r="AC58" i="44"/>
  <c r="AB51" i="44"/>
  <c r="AC287" i="44"/>
  <c r="AC264" i="44"/>
  <c r="AC260" i="44"/>
  <c r="AC256" i="44"/>
  <c r="AC252" i="44"/>
  <c r="AC243" i="44"/>
  <c r="AB241" i="44"/>
  <c r="AC231" i="44"/>
  <c r="AB225" i="44"/>
  <c r="AC213" i="44"/>
  <c r="AB206" i="44"/>
  <c r="AC197" i="44"/>
  <c r="AC178" i="44"/>
  <c r="AC165" i="44"/>
  <c r="AC147" i="44"/>
  <c r="AC108" i="44"/>
  <c r="AB82" i="44"/>
  <c r="AB16" i="44"/>
  <c r="AB179" i="44"/>
  <c r="AB154" i="44"/>
  <c r="AC144" i="44"/>
  <c r="AC114" i="44"/>
  <c r="AB91" i="44"/>
  <c r="AB89" i="44"/>
  <c r="AB65" i="44"/>
  <c r="AC49" i="44"/>
  <c r="AC42" i="44"/>
  <c r="AC26" i="44"/>
  <c r="AB11" i="44"/>
  <c r="AS26" i="11"/>
  <c r="AC8" i="44"/>
  <c r="AB18" i="44"/>
  <c r="AS124" i="11"/>
  <c r="AC163" i="44"/>
  <c r="AB78" i="44"/>
  <c r="AO197" i="11"/>
  <c r="AC54" i="44"/>
  <c r="AC46" i="44"/>
  <c r="AC39" i="44"/>
  <c r="AR163" i="11"/>
  <c r="AN163" i="11"/>
  <c r="AF39" i="44" s="1"/>
  <c r="AC290" i="44"/>
  <c r="AC279" i="44"/>
  <c r="AC272" i="44"/>
  <c r="AC269" i="44"/>
  <c r="AF269" i="44"/>
  <c r="AB244" i="44"/>
  <c r="AC235" i="44"/>
  <c r="AB221" i="44"/>
  <c r="AB189" i="44"/>
  <c r="AB171" i="44"/>
  <c r="AB161" i="44"/>
  <c r="AO24" i="11"/>
  <c r="G4275" i="52"/>
  <c r="F4275" i="52" s="1"/>
  <c r="AB148" i="44"/>
  <c r="AC123" i="44"/>
  <c r="AB119" i="44"/>
  <c r="AB109" i="44"/>
  <c r="AB70" i="44"/>
  <c r="AB41" i="44"/>
  <c r="AC278" i="44"/>
  <c r="AC275" i="44"/>
  <c r="AB250" i="44"/>
  <c r="AB227" i="44"/>
  <c r="AC220" i="44"/>
  <c r="AR173" i="11"/>
  <c r="AN173" i="11"/>
  <c r="AF220" i="44" s="1"/>
  <c r="AB216" i="44"/>
  <c r="AS94" i="11"/>
  <c r="AS131" i="11"/>
  <c r="AC131" i="44"/>
  <c r="AR217" i="11"/>
  <c r="AN217" i="11"/>
  <c r="AF131" i="44" s="1"/>
  <c r="AC88" i="44"/>
  <c r="AB66" i="44"/>
  <c r="AB182" i="44"/>
  <c r="AB152" i="44"/>
  <c r="AC120" i="44"/>
  <c r="AC92" i="44"/>
  <c r="AC61" i="44"/>
  <c r="AB48" i="44"/>
  <c r="AB25" i="44"/>
  <c r="AC24" i="44"/>
  <c r="AC28" i="44"/>
  <c r="AC135" i="44"/>
  <c r="AB121" i="44"/>
  <c r="AB96" i="44"/>
  <c r="AC85" i="44"/>
  <c r="AB68" i="44"/>
  <c r="AB36" i="44"/>
  <c r="AC30" i="44"/>
  <c r="AB138" i="44"/>
  <c r="AC129" i="44"/>
  <c r="AB125" i="44"/>
  <c r="AB104" i="44"/>
  <c r="AR84" i="11"/>
  <c r="AN84" i="11"/>
  <c r="AF63" i="44" s="1"/>
  <c r="AC63" i="44"/>
  <c r="AB43" i="44"/>
  <c r="AS30" i="11"/>
  <c r="AC297" i="44"/>
  <c r="AF297" i="44"/>
  <c r="AC282" i="44"/>
  <c r="AB276" i="44"/>
  <c r="AC267" i="44"/>
  <c r="AC257" i="44"/>
  <c r="AB248" i="44"/>
  <c r="AB239" i="44"/>
  <c r="AC234" i="44"/>
  <c r="AC218" i="44"/>
  <c r="AC191" i="44"/>
  <c r="AC184" i="44"/>
  <c r="AC173" i="44"/>
  <c r="AB167" i="44"/>
  <c r="AS170" i="11"/>
  <c r="AB155" i="44"/>
  <c r="AB136" i="44"/>
  <c r="AO179" i="11"/>
  <c r="AB132" i="44"/>
  <c r="AB112" i="44"/>
  <c r="AB107" i="44"/>
  <c r="AO18" i="11"/>
  <c r="AC98" i="44"/>
  <c r="AB95" i="44"/>
  <c r="AB76" i="44"/>
  <c r="AB55" i="44"/>
  <c r="AB27" i="44"/>
  <c r="AB19" i="44"/>
  <c r="AS169" i="11"/>
  <c r="AC285" i="44"/>
  <c r="AC281" i="44"/>
  <c r="AB254" i="44"/>
  <c r="AC245" i="44"/>
  <c r="AC238" i="44"/>
  <c r="AC233" i="44"/>
  <c r="AB229" i="44"/>
  <c r="AC215" i="44"/>
  <c r="AB211" i="44"/>
  <c r="AB208" i="44"/>
  <c r="AC202" i="44"/>
  <c r="AS27" i="11"/>
  <c r="AS17" i="11"/>
  <c r="AC294" i="44"/>
  <c r="AB177" i="44"/>
  <c r="AB175" i="44"/>
  <c r="AC160" i="44"/>
  <c r="AC142" i="44"/>
  <c r="AS66" i="11"/>
  <c r="AC13" i="44"/>
  <c r="AC187" i="44"/>
  <c r="AB169" i="44"/>
  <c r="AB166" i="44"/>
  <c r="AC157" i="44"/>
  <c r="AS32" i="11"/>
  <c r="AC149" i="44"/>
  <c r="AB143" i="44"/>
  <c r="AB111" i="44"/>
  <c r="AB60" i="44"/>
  <c r="AS215" i="11"/>
  <c r="AS233" i="11"/>
  <c r="AS99" i="11"/>
  <c r="AB20" i="44"/>
  <c r="AC10" i="44"/>
  <c r="AB29" i="44"/>
  <c r="AS47" i="11"/>
  <c r="AB14" i="44"/>
  <c r="AC193" i="44"/>
  <c r="AC188" i="44"/>
  <c r="AB158" i="44"/>
  <c r="AS141" i="11"/>
  <c r="AB74" i="44"/>
  <c r="AO53" i="11"/>
  <c r="AC67" i="44"/>
  <c r="AB22" i="44"/>
  <c r="AS137" i="11"/>
  <c r="AC17" i="44"/>
  <c r="AB127" i="44"/>
  <c r="AC106" i="44"/>
  <c r="AS198" i="11"/>
  <c r="AC81" i="44"/>
  <c r="AB75" i="44"/>
  <c r="AB53" i="44"/>
  <c r="AC32" i="44"/>
  <c r="AS150" i="11"/>
  <c r="E7411" i="52" l="1"/>
  <c r="E7397" i="52"/>
  <c r="E7406" i="52"/>
  <c r="E7402" i="52"/>
  <c r="E7393" i="52"/>
  <c r="E7410" i="52"/>
  <c r="E7394" i="52"/>
  <c r="E7407" i="52"/>
  <c r="E7395" i="52"/>
  <c r="E7389" i="52"/>
  <c r="E7405" i="52"/>
  <c r="E7404" i="52"/>
  <c r="E7409" i="52"/>
  <c r="E7392" i="52"/>
  <c r="E7401" i="52"/>
  <c r="E7403" i="52"/>
  <c r="E7396" i="52"/>
  <c r="E7391" i="52"/>
  <c r="E7390" i="52"/>
  <c r="E7400" i="52"/>
  <c r="E7399" i="52"/>
  <c r="E7398" i="52"/>
  <c r="E7408" i="52"/>
  <c r="P152" i="11"/>
  <c r="AO152" i="11"/>
  <c r="P22" i="11"/>
  <c r="G7427" i="52" s="1"/>
  <c r="K7427" i="52" s="1"/>
  <c r="L7427" i="52" s="1"/>
  <c r="E7421" i="52"/>
  <c r="E7419" i="52"/>
  <c r="E7420" i="52"/>
  <c r="E7422" i="52"/>
  <c r="E7425" i="52"/>
  <c r="E7423" i="52"/>
  <c r="E7424" i="52"/>
  <c r="H7384" i="52"/>
  <c r="M7384" i="52"/>
  <c r="G7199" i="52"/>
  <c r="G7201" i="52"/>
  <c r="G7426" i="52"/>
  <c r="G7198" i="52"/>
  <c r="G7202" i="52"/>
  <c r="G7196" i="52"/>
  <c r="G7200" i="52"/>
  <c r="G7197" i="52"/>
  <c r="G7194" i="52"/>
  <c r="G7326" i="52"/>
  <c r="G7333" i="52"/>
  <c r="G7322" i="52"/>
  <c r="G7335" i="52"/>
  <c r="G7338" i="52"/>
  <c r="G7332" i="52"/>
  <c r="G7318" i="52"/>
  <c r="G7327" i="52"/>
  <c r="G7339" i="52"/>
  <c r="G7316" i="52"/>
  <c r="G7317" i="52"/>
  <c r="G7325" i="52"/>
  <c r="G7330" i="52"/>
  <c r="G7334" i="52"/>
  <c r="G7319" i="52"/>
  <c r="G7323" i="52"/>
  <c r="G7321" i="52"/>
  <c r="G7329" i="52"/>
  <c r="G7320" i="52"/>
  <c r="G7331" i="52"/>
  <c r="G7328" i="52"/>
  <c r="G7337" i="52"/>
  <c r="G7324" i="52"/>
  <c r="G7336" i="52"/>
  <c r="G7315" i="52"/>
  <c r="G7378" i="52"/>
  <c r="G7376" i="52"/>
  <c r="G7381" i="52"/>
  <c r="G7374" i="52"/>
  <c r="G7379" i="52"/>
  <c r="G7375" i="52"/>
  <c r="G7377" i="52"/>
  <c r="G7380" i="52"/>
  <c r="G7372" i="52"/>
  <c r="G7373" i="52"/>
  <c r="E7363" i="52"/>
  <c r="E7368" i="52"/>
  <c r="E7365" i="52"/>
  <c r="E7353" i="52"/>
  <c r="E7369" i="52"/>
  <c r="E7361" i="52"/>
  <c r="E7366" i="52"/>
  <c r="E7354" i="52"/>
  <c r="E7359" i="52"/>
  <c r="E7362" i="52"/>
  <c r="E7358" i="52"/>
  <c r="E7355" i="52"/>
  <c r="E7367" i="52"/>
  <c r="E7364" i="52"/>
  <c r="E7352" i="52"/>
  <c r="E7357" i="52"/>
  <c r="E7356" i="52"/>
  <c r="E7360" i="52"/>
  <c r="P12" i="11"/>
  <c r="E7383" i="52"/>
  <c r="E7382" i="52"/>
  <c r="P43" i="11"/>
  <c r="E7417" i="52"/>
  <c r="E7414" i="52"/>
  <c r="E7416" i="52"/>
  <c r="E7418" i="52"/>
  <c r="E7413" i="52"/>
  <c r="E7412" i="52"/>
  <c r="E7415" i="52"/>
  <c r="E7334" i="52"/>
  <c r="E7317" i="52"/>
  <c r="E7337" i="52"/>
  <c r="E7333" i="52"/>
  <c r="E7323" i="52"/>
  <c r="E7332" i="52"/>
  <c r="E7322" i="52"/>
  <c r="E7327" i="52"/>
  <c r="E7324" i="52"/>
  <c r="E7318" i="52"/>
  <c r="E7319" i="52"/>
  <c r="E7325" i="52"/>
  <c r="E7336" i="52"/>
  <c r="E7330" i="52"/>
  <c r="E7321" i="52"/>
  <c r="E7335" i="52"/>
  <c r="E7320" i="52"/>
  <c r="E7339" i="52"/>
  <c r="E7315" i="52"/>
  <c r="E7329" i="52"/>
  <c r="E7338" i="52"/>
  <c r="E7331" i="52"/>
  <c r="E7316" i="52"/>
  <c r="E7328" i="52"/>
  <c r="E7326" i="52"/>
  <c r="P59" i="11"/>
  <c r="E7239" i="52"/>
  <c r="E7242" i="52"/>
  <c r="E7243" i="52"/>
  <c r="E7240" i="52"/>
  <c r="E7241" i="52"/>
  <c r="P86" i="11"/>
  <c r="G7384" i="52" s="1"/>
  <c r="K7384" i="52" s="1"/>
  <c r="L7384" i="52" s="1"/>
  <c r="E7387" i="52"/>
  <c r="E7386" i="52"/>
  <c r="E7385" i="52"/>
  <c r="E7388" i="52"/>
  <c r="E7293" i="52"/>
  <c r="E7291" i="52"/>
  <c r="E7298" i="52"/>
  <c r="E7299" i="52"/>
  <c r="E7288" i="52"/>
  <c r="E7292" i="52"/>
  <c r="E7296" i="52"/>
  <c r="E7297" i="52"/>
  <c r="E7295" i="52"/>
  <c r="E7294" i="52"/>
  <c r="E7290" i="52"/>
  <c r="E7289" i="52"/>
  <c r="E7300" i="52"/>
  <c r="E3602" i="52"/>
  <c r="E7223" i="52"/>
  <c r="E7238" i="52"/>
  <c r="E7216" i="52"/>
  <c r="E7224" i="52"/>
  <c r="E7230" i="52"/>
  <c r="E7237" i="52"/>
  <c r="E7221" i="52"/>
  <c r="E7236" i="52"/>
  <c r="E7225" i="52"/>
  <c r="E7234" i="52"/>
  <c r="E7231" i="52"/>
  <c r="E7227" i="52"/>
  <c r="E7219" i="52"/>
  <c r="E7226" i="52"/>
  <c r="E7217" i="52"/>
  <c r="E7235" i="52"/>
  <c r="E7218" i="52"/>
  <c r="E7233" i="52"/>
  <c r="E7228" i="52"/>
  <c r="E7232" i="52"/>
  <c r="E7229" i="52"/>
  <c r="E7220" i="52"/>
  <c r="E7222" i="52"/>
  <c r="P32" i="11"/>
  <c r="E7249" i="52"/>
  <c r="E7252" i="52"/>
  <c r="E7250" i="52"/>
  <c r="E7251" i="52"/>
  <c r="E7426" i="52"/>
  <c r="E7428" i="52"/>
  <c r="E7427" i="52"/>
  <c r="E7202" i="52"/>
  <c r="E7194" i="52"/>
  <c r="E7198" i="52"/>
  <c r="E7196" i="52"/>
  <c r="E7195" i="52"/>
  <c r="E7197" i="52"/>
  <c r="E7201" i="52"/>
  <c r="E7200" i="52"/>
  <c r="E7199" i="52"/>
  <c r="H7204" i="52"/>
  <c r="M7204" i="52"/>
  <c r="H7203" i="52"/>
  <c r="K7203" i="52" s="1"/>
  <c r="L7203" i="52" s="1"/>
  <c r="M7203" i="52"/>
  <c r="H7205" i="52"/>
  <c r="M7205" i="52"/>
  <c r="P178" i="11"/>
  <c r="E7258" i="52"/>
  <c r="E7255" i="52"/>
  <c r="E7254" i="52"/>
  <c r="E7257" i="52"/>
  <c r="E7256" i="52"/>
  <c r="P49" i="11"/>
  <c r="G7253" i="52" s="1"/>
  <c r="E7253" i="52"/>
  <c r="E7377" i="52"/>
  <c r="E7374" i="52"/>
  <c r="E7379" i="52"/>
  <c r="E7378" i="52"/>
  <c r="E7375" i="52"/>
  <c r="E7376" i="52"/>
  <c r="E7380" i="52"/>
  <c r="E7373" i="52"/>
  <c r="E7381" i="52"/>
  <c r="E7372" i="52"/>
  <c r="F7203" i="52"/>
  <c r="F7205" i="52"/>
  <c r="K7205" i="52"/>
  <c r="L7205" i="52" s="1"/>
  <c r="F7204" i="52"/>
  <c r="K7204" i="52"/>
  <c r="L7204" i="52" s="1"/>
  <c r="K7198" i="52"/>
  <c r="L7198" i="52" s="1"/>
  <c r="K7199" i="52"/>
  <c r="L7199" i="52" s="1"/>
  <c r="K7200" i="52"/>
  <c r="L7200" i="52" s="1"/>
  <c r="K7194" i="52"/>
  <c r="L7194" i="52" s="1"/>
  <c r="K7202" i="52"/>
  <c r="L7202" i="52" s="1"/>
  <c r="K7201" i="52"/>
  <c r="L7201" i="52" s="1"/>
  <c r="K7197" i="52"/>
  <c r="L7197" i="52" s="1"/>
  <c r="K7195" i="52"/>
  <c r="L7195" i="52" s="1"/>
  <c r="K7196" i="52"/>
  <c r="L7196" i="52" s="1"/>
  <c r="K7426" i="52"/>
  <c r="L7426" i="52" s="1"/>
  <c r="E407" i="52"/>
  <c r="E5819" i="52"/>
  <c r="E4267" i="52"/>
  <c r="E4995" i="52"/>
  <c r="E1838" i="52"/>
  <c r="E1521" i="52"/>
  <c r="E3603" i="52"/>
  <c r="E4466" i="52"/>
  <c r="E4530" i="52"/>
  <c r="AS102" i="11"/>
  <c r="AS39" i="11"/>
  <c r="E413" i="52"/>
  <c r="E414" i="52"/>
  <c r="E5823" i="52"/>
  <c r="E5809" i="52"/>
  <c r="E4218" i="52"/>
  <c r="E5603" i="52"/>
  <c r="E4996" i="52"/>
  <c r="E4994" i="52"/>
  <c r="E1749" i="52"/>
  <c r="E1863" i="52"/>
  <c r="E1506" i="52"/>
  <c r="E1594" i="52"/>
  <c r="E1678" i="52"/>
  <c r="E1467" i="52"/>
  <c r="E1901" i="52"/>
  <c r="E4497" i="52"/>
  <c r="E4475" i="52"/>
  <c r="E4488" i="52"/>
  <c r="E4524" i="52"/>
  <c r="AS225" i="11"/>
  <c r="E5028" i="52"/>
  <c r="E1492" i="52"/>
  <c r="E1889" i="52"/>
  <c r="E1796" i="52"/>
  <c r="E5082" i="52"/>
  <c r="E412" i="52"/>
  <c r="E5806" i="52"/>
  <c r="AS183" i="11"/>
  <c r="E1718" i="52"/>
  <c r="E4539" i="52"/>
  <c r="AS185" i="11"/>
  <c r="AS192" i="11"/>
  <c r="E417" i="52"/>
  <c r="E416" i="52"/>
  <c r="E5803" i="52"/>
  <c r="E5821" i="52"/>
  <c r="E5600" i="52"/>
  <c r="E5004" i="52"/>
  <c r="E5022" i="52"/>
  <c r="E1820" i="52"/>
  <c r="E1753" i="52"/>
  <c r="E1818" i="52"/>
  <c r="E1359" i="52"/>
  <c r="E1655" i="52"/>
  <c r="E1840" i="52"/>
  <c r="E1660" i="52"/>
  <c r="E4529" i="52"/>
  <c r="E4503" i="52"/>
  <c r="E4514" i="52"/>
  <c r="E4458" i="52"/>
  <c r="E411" i="52"/>
  <c r="E409" i="52"/>
  <c r="E420" i="52"/>
  <c r="E5814" i="52"/>
  <c r="E5820" i="52"/>
  <c r="E5804" i="52"/>
  <c r="E4272" i="52"/>
  <c r="E4265" i="52"/>
  <c r="E5027" i="52"/>
  <c r="E5021" i="52"/>
  <c r="E167" i="52"/>
  <c r="E1598" i="52"/>
  <c r="E1773" i="52"/>
  <c r="E1671" i="52"/>
  <c r="E1410" i="52"/>
  <c r="E1377" i="52"/>
  <c r="E1759" i="52"/>
  <c r="E1362" i="52"/>
  <c r="E1904" i="52"/>
  <c r="E1764" i="52"/>
  <c r="E3599" i="52"/>
  <c r="E4501" i="52"/>
  <c r="E4535" i="52"/>
  <c r="E4502" i="52"/>
  <c r="E4460" i="52"/>
  <c r="E4542" i="52"/>
  <c r="E419" i="52"/>
  <c r="E421" i="52"/>
  <c r="E408" i="52"/>
  <c r="E410" i="52"/>
  <c r="E5815" i="52"/>
  <c r="E5807" i="52"/>
  <c r="E5805" i="52"/>
  <c r="E5818" i="52"/>
  <c r="E4201" i="52"/>
  <c r="E5036" i="52"/>
  <c r="E5035" i="52"/>
  <c r="E4990" i="52"/>
  <c r="E1832" i="52"/>
  <c r="E1695" i="52"/>
  <c r="E1324" i="52"/>
  <c r="E1615" i="52"/>
  <c r="E1590" i="52"/>
  <c r="E1505" i="52"/>
  <c r="E1449" i="52"/>
  <c r="E1782" i="52"/>
  <c r="E1511" i="52"/>
  <c r="E1917" i="52"/>
  <c r="E1559" i="52"/>
  <c r="E4533" i="52"/>
  <c r="E4469" i="52"/>
  <c r="E4507" i="52"/>
  <c r="E4534" i="52"/>
  <c r="E4538" i="52"/>
  <c r="E4484" i="52"/>
  <c r="E168" i="52"/>
  <c r="E172" i="52"/>
  <c r="P39" i="11"/>
  <c r="E5605" i="52"/>
  <c r="E5597" i="52"/>
  <c r="E5601" i="52"/>
  <c r="E5607" i="52"/>
  <c r="E5017" i="52"/>
  <c r="E4982" i="52"/>
  <c r="E4987" i="52"/>
  <c r="E5019" i="52"/>
  <c r="E4988" i="52"/>
  <c r="E5020" i="52"/>
  <c r="E4993" i="52"/>
  <c r="E4998" i="52"/>
  <c r="E4997" i="52"/>
  <c r="E5011" i="52"/>
  <c r="E4980" i="52"/>
  <c r="E5012" i="52"/>
  <c r="AS153" i="11"/>
  <c r="E283" i="52"/>
  <c r="E1912" i="52"/>
  <c r="E1575" i="52"/>
  <c r="E1831" i="52"/>
  <c r="E1893" i="52"/>
  <c r="E1360" i="52"/>
  <c r="E1424" i="52"/>
  <c r="E1761" i="52"/>
  <c r="E1409" i="52"/>
  <c r="E1337" i="52"/>
  <c r="E1371" i="52"/>
  <c r="E1631" i="52"/>
  <c r="E1662" i="52"/>
  <c r="E1717" i="52"/>
  <c r="E1494" i="52"/>
  <c r="E1330" i="52"/>
  <c r="E1537" i="52"/>
  <c r="E1634" i="52"/>
  <c r="E1455" i="52"/>
  <c r="E1356" i="52"/>
  <c r="E1520" i="52"/>
  <c r="E1469" i="52"/>
  <c r="E1907" i="52"/>
  <c r="E1666" i="52"/>
  <c r="E1626" i="52"/>
  <c r="E1342" i="52"/>
  <c r="E1366" i="52"/>
  <c r="E1437" i="52"/>
  <c r="E1779" i="52"/>
  <c r="E1532" i="52"/>
  <c r="E1365" i="52"/>
  <c r="E1544" i="52"/>
  <c r="E1771" i="52"/>
  <c r="E1868" i="52"/>
  <c r="E1859" i="52"/>
  <c r="E1636" i="52"/>
  <c r="E1855" i="52"/>
  <c r="E1795" i="52"/>
  <c r="E1705" i="52"/>
  <c r="E1510" i="52"/>
  <c r="E1657" i="52"/>
  <c r="E1698" i="52"/>
  <c r="E1584" i="52"/>
  <c r="E1591" i="52"/>
  <c r="E1607" i="52"/>
  <c r="E1825" i="52"/>
  <c r="E1526" i="52"/>
  <c r="E1684" i="52"/>
  <c r="E1647" i="52"/>
  <c r="E1731" i="52"/>
  <c r="E1348" i="52"/>
  <c r="E1418" i="52"/>
  <c r="E1648" i="52"/>
  <c r="E1543" i="52"/>
  <c r="E1788" i="52"/>
  <c r="E1535" i="52"/>
  <c r="E1703" i="52"/>
  <c r="E1857" i="52"/>
  <c r="E1797" i="52"/>
  <c r="E1524" i="52"/>
  <c r="E1809" i="52"/>
  <c r="E1652" i="52"/>
  <c r="E1476" i="52"/>
  <c r="E1390" i="52"/>
  <c r="P183" i="11"/>
  <c r="E6586" i="52"/>
  <c r="E6583" i="52"/>
  <c r="P225" i="11"/>
  <c r="E435" i="52"/>
  <c r="E3604" i="52"/>
  <c r="E3598" i="52"/>
  <c r="E3592" i="52"/>
  <c r="E3594" i="52"/>
  <c r="E3601" i="52"/>
  <c r="E3596" i="52"/>
  <c r="E3591" i="52"/>
  <c r="E3605" i="52"/>
  <c r="E3588" i="52"/>
  <c r="E3593" i="52"/>
  <c r="E3595" i="52"/>
  <c r="E3600" i="52"/>
  <c r="E3589" i="52"/>
  <c r="E3597" i="52"/>
  <c r="E3587" i="52"/>
  <c r="P66" i="11"/>
  <c r="E4482" i="52"/>
  <c r="E4474" i="52"/>
  <c r="E4510" i="52"/>
  <c r="E4468" i="52"/>
  <c r="E4480" i="52"/>
  <c r="E4454" i="52"/>
  <c r="E4532" i="52"/>
  <c r="E4546" i="52"/>
  <c r="E4452" i="52"/>
  <c r="E4494" i="52"/>
  <c r="E4464" i="52"/>
  <c r="E4544" i="52"/>
  <c r="E4470" i="52"/>
  <c r="E4451" i="52"/>
  <c r="E4467" i="52"/>
  <c r="E4483" i="52"/>
  <c r="E4499" i="52"/>
  <c r="E4515" i="52"/>
  <c r="E4531" i="52"/>
  <c r="E4547" i="52"/>
  <c r="E4461" i="52"/>
  <c r="E4477" i="52"/>
  <c r="E4493" i="52"/>
  <c r="E4509" i="52"/>
  <c r="E4525" i="52"/>
  <c r="E4541" i="52"/>
  <c r="E4522" i="52"/>
  <c r="E4512" i="52"/>
  <c r="E4478" i="52"/>
  <c r="E4490" i="52"/>
  <c r="E4528" i="52"/>
  <c r="E4520" i="52"/>
  <c r="E4550" i="52"/>
  <c r="E4496" i="52"/>
  <c r="E4540" i="52"/>
  <c r="E4462" i="52"/>
  <c r="E4504" i="52"/>
  <c r="E4508" i="52"/>
  <c r="E4548" i="52"/>
  <c r="E4447" i="52"/>
  <c r="E4463" i="52"/>
  <c r="E4479" i="52"/>
  <c r="E4495" i="52"/>
  <c r="E4511" i="52"/>
  <c r="E4527" i="52"/>
  <c r="E4543" i="52"/>
  <c r="E4457" i="52"/>
  <c r="E4473" i="52"/>
  <c r="E4489" i="52"/>
  <c r="E4505" i="52"/>
  <c r="E4521" i="52"/>
  <c r="E4537" i="52"/>
  <c r="E4472" i="52"/>
  <c r="E4446" i="52"/>
  <c r="E4492" i="52"/>
  <c r="E4518" i="52"/>
  <c r="E4498" i="52"/>
  <c r="E4500" i="52"/>
  <c r="E4506" i="52"/>
  <c r="E4459" i="52"/>
  <c r="E4491" i="52"/>
  <c r="E4523" i="52"/>
  <c r="E4453" i="52"/>
  <c r="E4485" i="52"/>
  <c r="E4517" i="52"/>
  <c r="E4549" i="52"/>
  <c r="E4516" i="52"/>
  <c r="E4450" i="52"/>
  <c r="E4486" i="52"/>
  <c r="E4448" i="52"/>
  <c r="E4526" i="52"/>
  <c r="E4456" i="52"/>
  <c r="E4455" i="52"/>
  <c r="E4487" i="52"/>
  <c r="E4519" i="52"/>
  <c r="E4449" i="52"/>
  <c r="E4481" i="52"/>
  <c r="E4513" i="52"/>
  <c r="E4545" i="52"/>
  <c r="P112" i="11"/>
  <c r="E598" i="52"/>
  <c r="E601" i="52"/>
  <c r="E599" i="52"/>
  <c r="E596" i="52"/>
  <c r="E189" i="52"/>
  <c r="E178" i="52"/>
  <c r="E187" i="52"/>
  <c r="E183" i="52"/>
  <c r="E181" i="52"/>
  <c r="E7151" i="52"/>
  <c r="E7158" i="52"/>
  <c r="E6871" i="52"/>
  <c r="E6903" i="52"/>
  <c r="E6901" i="52"/>
  <c r="E6884" i="52"/>
  <c r="E6914" i="52"/>
  <c r="E6870" i="52"/>
  <c r="E3810" i="52"/>
  <c r="E3840" i="52"/>
  <c r="E3858" i="52"/>
  <c r="E3818" i="52"/>
  <c r="E3806" i="52"/>
  <c r="E3859" i="52"/>
  <c r="E3808" i="52"/>
  <c r="E6964" i="52"/>
  <c r="E6969" i="52"/>
  <c r="E3372" i="52"/>
  <c r="E3374" i="52"/>
  <c r="AS109" i="11"/>
  <c r="E3373" i="52"/>
  <c r="E3933" i="52"/>
  <c r="E3947" i="52"/>
  <c r="E6578" i="52"/>
  <c r="E6575" i="52"/>
  <c r="E6571" i="52"/>
  <c r="E6582" i="52"/>
  <c r="E6579" i="52"/>
  <c r="E5260" i="52"/>
  <c r="E5231" i="52"/>
  <c r="E5268" i="52"/>
  <c r="E5250" i="52"/>
  <c r="E5265" i="52"/>
  <c r="E5225" i="52"/>
  <c r="AO213" i="11"/>
  <c r="E3694" i="52"/>
  <c r="E3712" i="52"/>
  <c r="E3699" i="52"/>
  <c r="E3703" i="52"/>
  <c r="E3698" i="52"/>
  <c r="E3709" i="52"/>
  <c r="E6085" i="52"/>
  <c r="E6084" i="52"/>
  <c r="E6083" i="52"/>
  <c r="E6089" i="52"/>
  <c r="E7085" i="52"/>
  <c r="E7053" i="52"/>
  <c r="E7093" i="52"/>
  <c r="E7082" i="52"/>
  <c r="E7068" i="52"/>
  <c r="E5216" i="52"/>
  <c r="E5207" i="52"/>
  <c r="E5498" i="52"/>
  <c r="E5463" i="52"/>
  <c r="E5489" i="52"/>
  <c r="E5483" i="52"/>
  <c r="E5482" i="52"/>
  <c r="E5450" i="52"/>
  <c r="E5476" i="52"/>
  <c r="E5473" i="52"/>
  <c r="E5468" i="52"/>
  <c r="E5459" i="52"/>
  <c r="E5452" i="52"/>
  <c r="E5502" i="52"/>
  <c r="E5500" i="52"/>
  <c r="P170" i="11"/>
  <c r="E6787" i="52"/>
  <c r="E6786" i="52"/>
  <c r="E6774" i="52"/>
  <c r="E6773" i="52"/>
  <c r="E6790" i="52"/>
  <c r="E6783" i="52"/>
  <c r="E6782" i="52"/>
  <c r="E6806" i="52"/>
  <c r="E6805" i="52"/>
  <c r="E6793" i="52"/>
  <c r="E6779" i="52"/>
  <c r="E6778" i="52"/>
  <c r="E6802" i="52"/>
  <c r="E6791" i="52"/>
  <c r="E6803" i="52"/>
  <c r="E6776" i="52"/>
  <c r="E6775" i="52"/>
  <c r="E6798" i="52"/>
  <c r="E6785" i="52"/>
  <c r="E6796" i="52"/>
  <c r="E6772" i="52"/>
  <c r="E6795" i="52"/>
  <c r="E6789" i="52"/>
  <c r="E6797" i="52"/>
  <c r="E6777" i="52"/>
  <c r="E6799" i="52"/>
  <c r="E6780" i="52"/>
  <c r="E6801" i="52"/>
  <c r="E6770" i="52"/>
  <c r="E6800" i="52"/>
  <c r="P150" i="11"/>
  <c r="E4847" i="52"/>
  <c r="E4849" i="52"/>
  <c r="E4821" i="52"/>
  <c r="E4793" i="52"/>
  <c r="E4845" i="52"/>
  <c r="E4835" i="52"/>
  <c r="E4823" i="52"/>
  <c r="E4811" i="52"/>
  <c r="E4792" i="52"/>
  <c r="E4808" i="52"/>
  <c r="E4824" i="52"/>
  <c r="E4840" i="52"/>
  <c r="E4856" i="52"/>
  <c r="E4842" i="52"/>
  <c r="E4838" i="52"/>
  <c r="E4834" i="52"/>
  <c r="E4830" i="52"/>
  <c r="E4815" i="52"/>
  <c r="E4817" i="52"/>
  <c r="E4789" i="52"/>
  <c r="E4827" i="52"/>
  <c r="E4813" i="52"/>
  <c r="E4803" i="52"/>
  <c r="E4791" i="52"/>
  <c r="E4837" i="52"/>
  <c r="E4841" i="52"/>
  <c r="E4804" i="52"/>
  <c r="E4820" i="52"/>
  <c r="E4836" i="52"/>
  <c r="E4852" i="52"/>
  <c r="E4826" i="52"/>
  <c r="E4822" i="52"/>
  <c r="E4818" i="52"/>
  <c r="E4814" i="52"/>
  <c r="P17" i="11"/>
  <c r="E145" i="52"/>
  <c r="E149" i="52"/>
  <c r="E148" i="52"/>
  <c r="E153" i="52"/>
  <c r="E150" i="52"/>
  <c r="E135" i="52"/>
  <c r="E152" i="52"/>
  <c r="E132" i="52"/>
  <c r="E130" i="52"/>
  <c r="E133" i="52"/>
  <c r="E142" i="52"/>
  <c r="E131" i="52"/>
  <c r="E151" i="52"/>
  <c r="E138" i="52"/>
  <c r="E144" i="52"/>
  <c r="E143" i="52"/>
  <c r="E136" i="52"/>
  <c r="E137" i="52"/>
  <c r="E147" i="52"/>
  <c r="E3930" i="52"/>
  <c r="E2911" i="52"/>
  <c r="E6883" i="52"/>
  <c r="G7245" i="52"/>
  <c r="G7248" i="52"/>
  <c r="K7248" i="52" s="1"/>
  <c r="L7248" i="52" s="1"/>
  <c r="G7246" i="52"/>
  <c r="K7246" i="52" s="1"/>
  <c r="L7246" i="52" s="1"/>
  <c r="G7247" i="52"/>
  <c r="G7310" i="52"/>
  <c r="G7302" i="52"/>
  <c r="G7306" i="52"/>
  <c r="G7314" i="52"/>
  <c r="G7307" i="52"/>
  <c r="G7304" i="52"/>
  <c r="G7312" i="52"/>
  <c r="G7303" i="52"/>
  <c r="G7311" i="52"/>
  <c r="G7301" i="52"/>
  <c r="G7308" i="52"/>
  <c r="G7309" i="52"/>
  <c r="G7313" i="52"/>
  <c r="G7305" i="52"/>
  <c r="E7157" i="52"/>
  <c r="E7340" i="52"/>
  <c r="E7346" i="52"/>
  <c r="E7342" i="52"/>
  <c r="E7348" i="52"/>
  <c r="E7350" i="52"/>
  <c r="E7344" i="52"/>
  <c r="E7347" i="52"/>
  <c r="E7343" i="52"/>
  <c r="E7341" i="52"/>
  <c r="E7349" i="52"/>
  <c r="E7351" i="52"/>
  <c r="E7345" i="52"/>
  <c r="E7370" i="52"/>
  <c r="E7371" i="52"/>
  <c r="E7308" i="52"/>
  <c r="E7307" i="52"/>
  <c r="E7313" i="52"/>
  <c r="E7303" i="52"/>
  <c r="E7311" i="52"/>
  <c r="E7305" i="52"/>
  <c r="E7301" i="52"/>
  <c r="E7309" i="52"/>
  <c r="E7304" i="52"/>
  <c r="E7312" i="52"/>
  <c r="E7310" i="52"/>
  <c r="E7314" i="52"/>
  <c r="E7302" i="52"/>
  <c r="E7306" i="52"/>
  <c r="E7073" i="52"/>
  <c r="E7280" i="52"/>
  <c r="E7276" i="52"/>
  <c r="E7274" i="52"/>
  <c r="E7259" i="52"/>
  <c r="E7272" i="52"/>
  <c r="E7279" i="52"/>
  <c r="E7284" i="52"/>
  <c r="E7281" i="52"/>
  <c r="E7268" i="52"/>
  <c r="E7261" i="52"/>
  <c r="E7285" i="52"/>
  <c r="E7263" i="52"/>
  <c r="E7270" i="52"/>
  <c r="E7265" i="52"/>
  <c r="E7267" i="52"/>
  <c r="E7269" i="52"/>
  <c r="E7286" i="52"/>
  <c r="E7283" i="52"/>
  <c r="E7277" i="52"/>
  <c r="E7275" i="52"/>
  <c r="E7282" i="52"/>
  <c r="E7264" i="52"/>
  <c r="E7266" i="52"/>
  <c r="E7278" i="52"/>
  <c r="E7287" i="52"/>
  <c r="E7260" i="52"/>
  <c r="E7262" i="52"/>
  <c r="E7273" i="52"/>
  <c r="E7271" i="52"/>
  <c r="P102" i="11"/>
  <c r="E7206" i="52"/>
  <c r="E7208" i="52"/>
  <c r="E7212" i="52"/>
  <c r="E7210" i="52"/>
  <c r="E7215" i="52"/>
  <c r="E7213" i="52"/>
  <c r="E7214" i="52"/>
  <c r="E7209" i="52"/>
  <c r="E7207" i="52"/>
  <c r="E7211" i="52"/>
  <c r="E7245" i="52"/>
  <c r="E7247" i="52"/>
  <c r="E7246" i="52"/>
  <c r="E7244" i="52"/>
  <c r="E7248" i="52"/>
  <c r="K7247" i="52"/>
  <c r="L7247" i="52" s="1"/>
  <c r="K7245" i="52"/>
  <c r="L7245" i="52" s="1"/>
  <c r="AN216" i="11"/>
  <c r="AF115" i="44" s="1"/>
  <c r="E6502" i="52"/>
  <c r="E6477" i="52"/>
  <c r="E6504" i="52"/>
  <c r="E6491" i="52"/>
  <c r="E6490" i="52"/>
  <c r="E6503" i="52"/>
  <c r="E5763" i="52"/>
  <c r="E5774" i="52"/>
  <c r="E2896" i="52"/>
  <c r="E2869" i="52"/>
  <c r="E2902" i="52"/>
  <c r="E2829" i="52"/>
  <c r="E2852" i="52"/>
  <c r="E2885" i="52"/>
  <c r="M2885" i="52" s="1"/>
  <c r="E2904" i="52"/>
  <c r="E5683" i="52"/>
  <c r="E5678" i="52"/>
  <c r="E5018" i="52"/>
  <c r="E5026" i="52"/>
  <c r="E4985" i="52"/>
  <c r="E5005" i="52"/>
  <c r="E5029" i="52"/>
  <c r="M5029" i="52" s="1"/>
  <c r="E5013" i="52"/>
  <c r="E4979" i="52"/>
  <c r="E6094" i="52"/>
  <c r="E6103" i="52"/>
  <c r="E1878" i="52"/>
  <c r="E1792" i="52"/>
  <c r="E1673" i="52"/>
  <c r="E1588" i="52"/>
  <c r="H1588" i="52" s="1"/>
  <c r="E1530" i="52"/>
  <c r="E1444" i="52"/>
  <c r="E1869" i="52"/>
  <c r="E1758" i="52"/>
  <c r="E1680" i="52"/>
  <c r="E1587" i="52"/>
  <c r="E1908" i="52"/>
  <c r="E1706" i="52"/>
  <c r="E1503" i="52"/>
  <c r="E1440" i="52"/>
  <c r="E1347" i="52"/>
  <c r="E1867" i="52"/>
  <c r="E1683" i="52"/>
  <c r="E1542" i="52"/>
  <c r="E1376" i="52"/>
  <c r="E1916" i="52"/>
  <c r="E1864" i="52"/>
  <c r="E1696" i="52"/>
  <c r="E1599" i="52"/>
  <c r="E1499" i="52"/>
  <c r="E1432" i="52"/>
  <c r="E1367" i="52"/>
  <c r="E1327" i="52"/>
  <c r="E1519" i="52"/>
  <c r="E1898" i="52"/>
  <c r="E1446" i="52"/>
  <c r="E1677" i="52"/>
  <c r="E1453" i="52"/>
  <c r="E1612" i="52"/>
  <c r="E1352" i="52"/>
  <c r="E1323" i="52"/>
  <c r="E1593" i="52"/>
  <c r="E1557" i="52"/>
  <c r="E1747" i="52"/>
  <c r="E1806" i="52"/>
  <c r="M1806" i="52" s="1"/>
  <c r="E1585" i="52"/>
  <c r="E1643" i="52"/>
  <c r="E1735" i="52"/>
  <c r="E1635" i="52"/>
  <c r="E1754" i="52"/>
  <c r="E1639" i="52"/>
  <c r="E1561" i="52"/>
  <c r="E1525" i="52"/>
  <c r="E1397" i="52"/>
  <c r="H1397" i="52" s="1"/>
  <c r="E1497" i="52"/>
  <c r="E1322" i="52"/>
  <c r="E1344" i="52"/>
  <c r="E1361" i="52"/>
  <c r="E1381" i="52"/>
  <c r="E1401" i="52"/>
  <c r="E1425" i="52"/>
  <c r="E1447" i="52"/>
  <c r="E1566" i="52"/>
  <c r="E1632" i="52"/>
  <c r="E1751" i="52"/>
  <c r="E1353" i="52"/>
  <c r="E1412" i="52"/>
  <c r="E1450" i="52"/>
  <c r="E1562" i="52"/>
  <c r="E1644" i="52"/>
  <c r="E1748" i="52"/>
  <c r="E1539" i="52"/>
  <c r="H1539" i="52" s="1"/>
  <c r="E1420" i="52"/>
  <c r="E1475" i="52"/>
  <c r="E1473" i="52"/>
  <c r="E1558" i="52"/>
  <c r="E1627" i="52"/>
  <c r="E1693" i="52"/>
  <c r="E1715" i="52"/>
  <c r="E1799" i="52"/>
  <c r="E1834" i="52"/>
  <c r="E1853" i="52"/>
  <c r="E1872" i="52"/>
  <c r="E1445" i="52"/>
  <c r="E1756" i="52"/>
  <c r="E1850" i="52"/>
  <c r="E1712" i="52"/>
  <c r="E1622" i="52"/>
  <c r="E1504" i="52"/>
  <c r="E1905" i="52"/>
  <c r="H1905" i="52" s="1"/>
  <c r="E1800" i="52"/>
  <c r="E1641" i="52"/>
  <c r="E1553" i="52"/>
  <c r="E1829" i="52"/>
  <c r="E1496" i="52"/>
  <c r="E1387" i="52"/>
  <c r="E1900" i="52"/>
  <c r="E1676" i="52"/>
  <c r="E1417" i="52"/>
  <c r="E1329" i="52"/>
  <c r="E1833" i="52"/>
  <c r="E1661" i="52"/>
  <c r="E1508" i="52"/>
  <c r="E1422" i="52"/>
  <c r="E1341" i="52"/>
  <c r="E1592" i="52"/>
  <c r="E1871" i="52"/>
  <c r="E1358" i="52"/>
  <c r="E1479" i="52"/>
  <c r="E1378" i="52"/>
  <c r="E1534" i="52"/>
  <c r="E1750" i="52"/>
  <c r="E1670" i="52"/>
  <c r="E1725" i="52"/>
  <c r="E1743" i="52"/>
  <c r="E1794" i="52"/>
  <c r="E1770" i="52"/>
  <c r="H1770" i="52" s="1"/>
  <c r="E1658" i="52"/>
  <c r="E1784" i="52"/>
  <c r="E1766" i="52"/>
  <c r="E1346" i="52"/>
  <c r="E1454" i="52"/>
  <c r="E1332" i="52"/>
  <c r="E1357" i="52"/>
  <c r="E1388" i="52"/>
  <c r="E1408" i="52"/>
  <c r="E1441" i="52"/>
  <c r="E1579" i="52"/>
  <c r="E1722" i="52"/>
  <c r="E1807" i="52"/>
  <c r="E1416" i="52"/>
  <c r="E1518" i="52"/>
  <c r="E1630" i="52"/>
  <c r="M1630" i="52" s="1"/>
  <c r="E1775" i="52"/>
  <c r="E1368" i="52"/>
  <c r="E1458" i="52"/>
  <c r="E1498" i="52"/>
  <c r="E1602" i="52"/>
  <c r="M1602" i="52" s="1"/>
  <c r="E1685" i="52"/>
  <c r="E1744" i="52"/>
  <c r="H1744" i="52" s="1"/>
  <c r="E1822" i="52"/>
  <c r="E1849" i="52"/>
  <c r="E1881" i="52"/>
  <c r="E1713" i="52"/>
  <c r="E1812" i="52"/>
  <c r="E1687" i="52"/>
  <c r="E1379" i="52"/>
  <c r="E1611" i="52"/>
  <c r="E1709" i="52"/>
  <c r="E1793" i="52"/>
  <c r="M1793" i="52" s="1"/>
  <c r="E1870" i="52"/>
  <c r="E1457" i="52"/>
  <c r="E1740" i="52"/>
  <c r="E1787" i="52"/>
  <c r="E1334" i="52"/>
  <c r="E1691" i="52"/>
  <c r="E1762" i="52"/>
  <c r="E1851" i="52"/>
  <c r="E1801" i="52"/>
  <c r="AS88" i="11"/>
  <c r="AS202" i="11"/>
  <c r="E5824" i="52"/>
  <c r="E5808" i="52"/>
  <c r="E5825" i="52"/>
  <c r="E5813" i="52"/>
  <c r="E5800" i="52"/>
  <c r="E5798" i="52"/>
  <c r="E5799" i="52"/>
  <c r="E4200" i="52"/>
  <c r="E4230" i="52"/>
  <c r="E4209" i="52"/>
  <c r="E6585" i="52"/>
  <c r="E6584" i="52"/>
  <c r="E5598" i="52"/>
  <c r="M5598" i="52" s="1"/>
  <c r="E5599" i="52"/>
  <c r="E5609" i="52"/>
  <c r="E5608" i="52"/>
  <c r="E5040" i="52"/>
  <c r="E5024" i="52"/>
  <c r="E5008" i="52"/>
  <c r="E4992" i="52"/>
  <c r="E5039" i="52"/>
  <c r="E5023" i="52"/>
  <c r="E5007" i="52"/>
  <c r="E4991" i="52"/>
  <c r="E5038" i="52"/>
  <c r="E5006" i="52"/>
  <c r="E5014" i="52"/>
  <c r="E5010" i="52"/>
  <c r="H5010" i="52" s="1"/>
  <c r="E5002" i="52"/>
  <c r="E173" i="52"/>
  <c r="E1500" i="52"/>
  <c r="E1777" i="52"/>
  <c r="E1527" i="52"/>
  <c r="E1478" i="52"/>
  <c r="E1767" i="52"/>
  <c r="E1486" i="52"/>
  <c r="E1824" i="52"/>
  <c r="M1824" i="52" s="1"/>
  <c r="E1738" i="52"/>
  <c r="E1583" i="52"/>
  <c r="E1816" i="52"/>
  <c r="E1828" i="52"/>
  <c r="M1828" i="52" s="1"/>
  <c r="E1697" i="52"/>
  <c r="E1865" i="52"/>
  <c r="H1865" i="52" s="1"/>
  <c r="E1826" i="52"/>
  <c r="M1826" i="52" s="1"/>
  <c r="E1711" i="52"/>
  <c r="E1656" i="52"/>
  <c r="E1514" i="52"/>
  <c r="H1514" i="52" s="1"/>
  <c r="E1431" i="52"/>
  <c r="E1803" i="52"/>
  <c r="H1803" i="52" s="1"/>
  <c r="E1659" i="52"/>
  <c r="E1489" i="52"/>
  <c r="E1363" i="52"/>
  <c r="E1736" i="52"/>
  <c r="E1536" i="52"/>
  <c r="E1429" i="52"/>
  <c r="M1429" i="52" s="1"/>
  <c r="E1392" i="52"/>
  <c r="E1351" i="52"/>
  <c r="E1550" i="52"/>
  <c r="E1403" i="52"/>
  <c r="H1403" i="52" s="1"/>
  <c r="E1617" i="52"/>
  <c r="E1608" i="52"/>
  <c r="E1582" i="52"/>
  <c r="E1589" i="52"/>
  <c r="E1721" i="52"/>
  <c r="E1610" i="52"/>
  <c r="E1646" i="52"/>
  <c r="E1463" i="52"/>
  <c r="E1400" i="52"/>
  <c r="E1386" i="52"/>
  <c r="H1386" i="52" s="1"/>
  <c r="E1419" i="52"/>
  <c r="E1333" i="52"/>
  <c r="E1459" i="52"/>
  <c r="E1549" i="52"/>
  <c r="E1789" i="52"/>
  <c r="E1350" i="52"/>
  <c r="E1563" i="52"/>
  <c r="E1852" i="52"/>
  <c r="E1421" i="52"/>
  <c r="E1613" i="52"/>
  <c r="E1523" i="52"/>
  <c r="E1694" i="52"/>
  <c r="E1854" i="52"/>
  <c r="E1477" i="52"/>
  <c r="M1477" i="52" s="1"/>
  <c r="E1633" i="52"/>
  <c r="E1808" i="52"/>
  <c r="AS16" i="11"/>
  <c r="E6489" i="52"/>
  <c r="H6489" i="52" s="1"/>
  <c r="E2838" i="52"/>
  <c r="AS51" i="11"/>
  <c r="E5088" i="52"/>
  <c r="E5802" i="52"/>
  <c r="E5817" i="52"/>
  <c r="E5797" i="52"/>
  <c r="E5822" i="52"/>
  <c r="E5801" i="52"/>
  <c r="E5812" i="52"/>
  <c r="E5811" i="52"/>
  <c r="E5810" i="52"/>
  <c r="E4234" i="52"/>
  <c r="E4198" i="52"/>
  <c r="E4261" i="52"/>
  <c r="E4191" i="52"/>
  <c r="E6588" i="52"/>
  <c r="E6587" i="52"/>
  <c r="E5606" i="52"/>
  <c r="E5610" i="52"/>
  <c r="E5604" i="52"/>
  <c r="E5602" i="52"/>
  <c r="M5602" i="52" s="1"/>
  <c r="E5032" i="52"/>
  <c r="E5016" i="52"/>
  <c r="E5000" i="52"/>
  <c r="E4984" i="52"/>
  <c r="E5031" i="52"/>
  <c r="E5015" i="52"/>
  <c r="E4999" i="52"/>
  <c r="E4983" i="52"/>
  <c r="E4981" i="52"/>
  <c r="E4989" i="52"/>
  <c r="M4989" i="52" s="1"/>
  <c r="E5037" i="52"/>
  <c r="E4986" i="52"/>
  <c r="E5034" i="52"/>
  <c r="M5034" i="52" s="1"/>
  <c r="E169" i="52"/>
  <c r="M169" i="52" s="1"/>
  <c r="E1847" i="52"/>
  <c r="E1836" i="52"/>
  <c r="E1720" i="52"/>
  <c r="M1720" i="52" s="1"/>
  <c r="E1443" i="52"/>
  <c r="E1746" i="52"/>
  <c r="E1624" i="52"/>
  <c r="E1883" i="52"/>
  <c r="E1765" i="52"/>
  <c r="H1765" i="52" s="1"/>
  <c r="E1726" i="52"/>
  <c r="E1460" i="52"/>
  <c r="E1873" i="52"/>
  <c r="E1769" i="52"/>
  <c r="E1885" i="52"/>
  <c r="E1841" i="52"/>
  <c r="E1785" i="52"/>
  <c r="E1700" i="52"/>
  <c r="H1700" i="52" s="1"/>
  <c r="E1573" i="52"/>
  <c r="E1509" i="52"/>
  <c r="E1375" i="52"/>
  <c r="E1732" i="52"/>
  <c r="E1576" i="52"/>
  <c r="E1513" i="52"/>
  <c r="E1791" i="52"/>
  <c r="M1791" i="52" s="1"/>
  <c r="E1621" i="52"/>
  <c r="E1484" i="52"/>
  <c r="E1405" i="52"/>
  <c r="E1374" i="52"/>
  <c r="E1336" i="52"/>
  <c r="E1481" i="52"/>
  <c r="E1338" i="52"/>
  <c r="E1597" i="52"/>
  <c r="H1597" i="52" s="1"/>
  <c r="E1604" i="52"/>
  <c r="E1565" i="52"/>
  <c r="E1728" i="52"/>
  <c r="E1629" i="52"/>
  <c r="E1790" i="52"/>
  <c r="E1436" i="52"/>
  <c r="E1345" i="52"/>
  <c r="E1637" i="52"/>
  <c r="E1619" i="52"/>
  <c r="E1719" i="52"/>
  <c r="E1389" i="52"/>
  <c r="E1474" i="52"/>
  <c r="E1682" i="52"/>
  <c r="E1899" i="52"/>
  <c r="E1398" i="52"/>
  <c r="M1398" i="52" s="1"/>
  <c r="E1741" i="52"/>
  <c r="M1741" i="52" s="1"/>
  <c r="E1909" i="52"/>
  <c r="M1909" i="52" s="1"/>
  <c r="E1487" i="52"/>
  <c r="E1844" i="52"/>
  <c r="E1601" i="52"/>
  <c r="E1745" i="52"/>
  <c r="E1910" i="52"/>
  <c r="E1567" i="52"/>
  <c r="E1704" i="52"/>
  <c r="E1896" i="52"/>
  <c r="H1896" i="52" s="1"/>
  <c r="E2461" i="52"/>
  <c r="E437" i="52"/>
  <c r="P232" i="11"/>
  <c r="E6505" i="52"/>
  <c r="E6497" i="52"/>
  <c r="E6509" i="52"/>
  <c r="E6499" i="52"/>
  <c r="E6482" i="52"/>
  <c r="E6510" i="52"/>
  <c r="E6484" i="52"/>
  <c r="E6517" i="52"/>
  <c r="E6495" i="52"/>
  <c r="E6498" i="52"/>
  <c r="E6507" i="52"/>
  <c r="E6488" i="52"/>
  <c r="E6511" i="52"/>
  <c r="E6483" i="52"/>
  <c r="E6514" i="52"/>
  <c r="E6475" i="52"/>
  <c r="E6496" i="52"/>
  <c r="E6506" i="52"/>
  <c r="E6485" i="52"/>
  <c r="E6492" i="52"/>
  <c r="E6473" i="52"/>
  <c r="E6512" i="52"/>
  <c r="P63" i="11"/>
  <c r="E2462" i="52"/>
  <c r="P78" i="11"/>
  <c r="E166" i="52"/>
  <c r="E170" i="52"/>
  <c r="P202" i="11"/>
  <c r="E5778" i="52"/>
  <c r="E5772" i="52"/>
  <c r="E5761" i="52"/>
  <c r="E5773" i="52"/>
  <c r="E5767" i="52"/>
  <c r="E5771" i="52"/>
  <c r="E5766" i="52"/>
  <c r="E5776" i="52"/>
  <c r="H5776" i="52" s="1"/>
  <c r="E5770" i="52"/>
  <c r="E5764" i="52"/>
  <c r="E5758" i="52"/>
  <c r="H5758" i="52" s="1"/>
  <c r="E5760" i="52"/>
  <c r="P51" i="11"/>
  <c r="AO51" i="11" s="1"/>
  <c r="E2914" i="52"/>
  <c r="E2886" i="52"/>
  <c r="E2857" i="52"/>
  <c r="E2900" i="52"/>
  <c r="H2900" i="52" s="1"/>
  <c r="E2883" i="52"/>
  <c r="E2864" i="52"/>
  <c r="E2897" i="52"/>
  <c r="E2849" i="52"/>
  <c r="H2849" i="52" s="1"/>
  <c r="E2853" i="52"/>
  <c r="E2878" i="52"/>
  <c r="E2843" i="52"/>
  <c r="E2840" i="52"/>
  <c r="E2855" i="52"/>
  <c r="E2895" i="52"/>
  <c r="H2895" i="52" s="1"/>
  <c r="E2834" i="52"/>
  <c r="E2892" i="52"/>
  <c r="E2868" i="52"/>
  <c r="E2893" i="52"/>
  <c r="E2906" i="52"/>
  <c r="E2846" i="52"/>
  <c r="H2846" i="52" s="1"/>
  <c r="E2831" i="52"/>
  <c r="E2856" i="52"/>
  <c r="E2882" i="52"/>
  <c r="E2912" i="52"/>
  <c r="M2912" i="52" s="1"/>
  <c r="E2884" i="52"/>
  <c r="E2854" i="52"/>
  <c r="H2854" i="52" s="1"/>
  <c r="E2881" i="52"/>
  <c r="E2874" i="52"/>
  <c r="H2874" i="52" s="1"/>
  <c r="E2837" i="52"/>
  <c r="E2832" i="52"/>
  <c r="E2827" i="52"/>
  <c r="H2827" i="52" s="1"/>
  <c r="P35" i="11"/>
  <c r="E5674" i="52"/>
  <c r="E5680" i="52"/>
  <c r="E5675" i="52"/>
  <c r="E5671" i="52"/>
  <c r="H5671" i="52" s="1"/>
  <c r="P192" i="11"/>
  <c r="E5009" i="52"/>
  <c r="E5033" i="52"/>
  <c r="E5001" i="52"/>
  <c r="E5030" i="52"/>
  <c r="P88" i="11"/>
  <c r="E6091" i="52"/>
  <c r="E6106" i="52"/>
  <c r="E6097" i="52"/>
  <c r="E6100" i="52"/>
  <c r="E6090" i="52"/>
  <c r="P153" i="11"/>
  <c r="G292" i="52" s="1"/>
  <c r="E282" i="52"/>
  <c r="E291" i="52"/>
  <c r="E290" i="52"/>
  <c r="E288" i="52"/>
  <c r="E292" i="52"/>
  <c r="P185" i="11"/>
  <c r="E566" i="52"/>
  <c r="E562" i="52"/>
  <c r="P16" i="11"/>
  <c r="E1918" i="52"/>
  <c r="E1891" i="52"/>
  <c r="E1858" i="52"/>
  <c r="E1827" i="52"/>
  <c r="E1780" i="52"/>
  <c r="H1780" i="52" s="1"/>
  <c r="E1723" i="52"/>
  <c r="E1679" i="52"/>
  <c r="E1649" i="52"/>
  <c r="E1616" i="52"/>
  <c r="E1580" i="52"/>
  <c r="E1552" i="52"/>
  <c r="E1522" i="52"/>
  <c r="E1488" i="52"/>
  <c r="E1456" i="52"/>
  <c r="E1914" i="52"/>
  <c r="E1897" i="52"/>
  <c r="E1862" i="52"/>
  <c r="E1823" i="52"/>
  <c r="H1823" i="52" s="1"/>
  <c r="E1772" i="52"/>
  <c r="E1716" i="52"/>
  <c r="E1686" i="52"/>
  <c r="E1650" i="52"/>
  <c r="E1623" i="52"/>
  <c r="E1581" i="52"/>
  <c r="E1545" i="52"/>
  <c r="E1915" i="52"/>
  <c r="E1874" i="52"/>
  <c r="M1874" i="52" s="1"/>
  <c r="E1811" i="52"/>
  <c r="E1669" i="52"/>
  <c r="E1606" i="52"/>
  <c r="E1512" i="52"/>
  <c r="E1480" i="52"/>
  <c r="E1448" i="52"/>
  <c r="E1413" i="52"/>
  <c r="E1373" i="52"/>
  <c r="E1325" i="52"/>
  <c r="E1902" i="52"/>
  <c r="E1880" i="52"/>
  <c r="E1821" i="52"/>
  <c r="E1714" i="52"/>
  <c r="E1654" i="52"/>
  <c r="E1571" i="52"/>
  <c r="E1507" i="52"/>
  <c r="E1411" i="52"/>
  <c r="E1384" i="52"/>
  <c r="E1903" i="52"/>
  <c r="E1866" i="52"/>
  <c r="E1819" i="52"/>
  <c r="E1752" i="52"/>
  <c r="E1690" i="52"/>
  <c r="E1642" i="52"/>
  <c r="H1642" i="52" s="1"/>
  <c r="E1596" i="52"/>
  <c r="E1560" i="52"/>
  <c r="E1516" i="52"/>
  <c r="E1472" i="52"/>
  <c r="E1430" i="52"/>
  <c r="E1890" i="52"/>
  <c r="E1846" i="52"/>
  <c r="E1786" i="52"/>
  <c r="E1708" i="52"/>
  <c r="E1672" i="52"/>
  <c r="E1628" i="52"/>
  <c r="H1628" i="52" s="1"/>
  <c r="E1574" i="52"/>
  <c r="M1574" i="52" s="1"/>
  <c r="E1529" i="52"/>
  <c r="E1887" i="52"/>
  <c r="E1755" i="52"/>
  <c r="E1638" i="52"/>
  <c r="M1638" i="52" s="1"/>
  <c r="E1548" i="52"/>
  <c r="E1471" i="52"/>
  <c r="E1428" i="52"/>
  <c r="H1428" i="52" s="1"/>
  <c r="E1380" i="52"/>
  <c r="M1380" i="52" s="1"/>
  <c r="E1913" i="52"/>
  <c r="E1895" i="52"/>
  <c r="E1837" i="52"/>
  <c r="E1699" i="52"/>
  <c r="E1618" i="52"/>
  <c r="E1533" i="52"/>
  <c r="H1533" i="52" s="1"/>
  <c r="E1404" i="52"/>
  <c r="M1404" i="52" s="1"/>
  <c r="E1369" i="52"/>
  <c r="E1335" i="52"/>
  <c r="E1911" i="52"/>
  <c r="E1876" i="52"/>
  <c r="E1817" i="52"/>
  <c r="E1710" i="52"/>
  <c r="E1653" i="52"/>
  <c r="E1570" i="52"/>
  <c r="H1570" i="52" s="1"/>
  <c r="E1515" i="52"/>
  <c r="E1483" i="52"/>
  <c r="E1451" i="52"/>
  <c r="E1415" i="52"/>
  <c r="M1415" i="52" s="1"/>
  <c r="E1382" i="52"/>
  <c r="M1382" i="52" s="1"/>
  <c r="E1349" i="52"/>
  <c r="E1892" i="52"/>
  <c r="E1668" i="52"/>
  <c r="H1668" i="52" s="1"/>
  <c r="E1495" i="52"/>
  <c r="E1364" i="52"/>
  <c r="E1804" i="52"/>
  <c r="E1485" i="52"/>
  <c r="E1331" i="52"/>
  <c r="M1331" i="52" s="1"/>
  <c r="E1564" i="52"/>
  <c r="E1426" i="52"/>
  <c r="E1856" i="52"/>
  <c r="E1776" i="52"/>
  <c r="M1776" i="52" s="1"/>
  <c r="E1688" i="52"/>
  <c r="E1501" i="52"/>
  <c r="E1620" i="52"/>
  <c r="E1572" i="52"/>
  <c r="M1572" i="52" s="1"/>
  <c r="E1813" i="52"/>
  <c r="E1802" i="52"/>
  <c r="E1778" i="52"/>
  <c r="H1778" i="52" s="1"/>
  <c r="E1600" i="52"/>
  <c r="E1568" i="52"/>
  <c r="E1739" i="52"/>
  <c r="E1578" i="52"/>
  <c r="E1614" i="52"/>
  <c r="E1774" i="52"/>
  <c r="E1810" i="52"/>
  <c r="E1798" i="52"/>
  <c r="H1798" i="52" s="1"/>
  <c r="E1651" i="52"/>
  <c r="E1674" i="52"/>
  <c r="E1554" i="52"/>
  <c r="M1554" i="52" s="1"/>
  <c r="E1394" i="52"/>
  <c r="M1394" i="52" s="1"/>
  <c r="E1465" i="52"/>
  <c r="E1502" i="52"/>
  <c r="E1326" i="52"/>
  <c r="E1340" i="52"/>
  <c r="E1354" i="52"/>
  <c r="E1370" i="52"/>
  <c r="E1385" i="52"/>
  <c r="E1399" i="52"/>
  <c r="M1399" i="52" s="1"/>
  <c r="E1414" i="52"/>
  <c r="E1433" i="52"/>
  <c r="E1466" i="52"/>
  <c r="E1551" i="52"/>
  <c r="M1551" i="52" s="1"/>
  <c r="E1609" i="52"/>
  <c r="E1663" i="52"/>
  <c r="E1763" i="52"/>
  <c r="E1517" i="52"/>
  <c r="E1407" i="52"/>
  <c r="M1407" i="52" s="1"/>
  <c r="E1470" i="52"/>
  <c r="E1468" i="52"/>
  <c r="E1547" i="52"/>
  <c r="E1605" i="52"/>
  <c r="M1605" i="52" s="1"/>
  <c r="E1675" i="52"/>
  <c r="E1760" i="52"/>
  <c r="E1462" i="52"/>
  <c r="M1462" i="52" s="1"/>
  <c r="E1372" i="52"/>
  <c r="E1427" i="52"/>
  <c r="E1490" i="52"/>
  <c r="E1452" i="52"/>
  <c r="M1452" i="52" s="1"/>
  <c r="E1528" i="52"/>
  <c r="E1586" i="52"/>
  <c r="E1640" i="52"/>
  <c r="E1689" i="52"/>
  <c r="M1689" i="52" s="1"/>
  <c r="E1707" i="52"/>
  <c r="E1757" i="52"/>
  <c r="E1814" i="52"/>
  <c r="E1830" i="52"/>
  <c r="H1830" i="52" s="1"/>
  <c r="E1845" i="52"/>
  <c r="E1861" i="52"/>
  <c r="E1877" i="52"/>
  <c r="E1439" i="52"/>
  <c r="E1727" i="52"/>
  <c r="E1783" i="52"/>
  <c r="E1843" i="52"/>
  <c r="E1730" i="52"/>
  <c r="E1531" i="52"/>
  <c r="E1555" i="52"/>
  <c r="E1667" i="52"/>
  <c r="M1667" i="52" s="1"/>
  <c r="E1724" i="52"/>
  <c r="H1724" i="52" s="1"/>
  <c r="E1781" i="52"/>
  <c r="E1839" i="52"/>
  <c r="E1383" i="52"/>
  <c r="E1569" i="52"/>
  <c r="H1569" i="52" s="1"/>
  <c r="E1681" i="52"/>
  <c r="E1701" i="52"/>
  <c r="E1875" i="52"/>
  <c r="E1435" i="52"/>
  <c r="M1435" i="52" s="1"/>
  <c r="E1482" i="52"/>
  <c r="E1734" i="52"/>
  <c r="E1805" i="52"/>
  <c r="E1879" i="52"/>
  <c r="E1540" i="52"/>
  <c r="E5759" i="52"/>
  <c r="E5777" i="52"/>
  <c r="E6516" i="52"/>
  <c r="M6516" i="52" s="1"/>
  <c r="E6513" i="52"/>
  <c r="E6518" i="52"/>
  <c r="E6101" i="52"/>
  <c r="E5672" i="52"/>
  <c r="H5672" i="52" s="1"/>
  <c r="E565" i="52"/>
  <c r="E2863" i="52"/>
  <c r="E2873" i="52"/>
  <c r="E2833" i="52"/>
  <c r="E2871" i="52"/>
  <c r="E2866" i="52"/>
  <c r="E1702" i="52"/>
  <c r="E1393" i="52"/>
  <c r="H1393" i="52" s="1"/>
  <c r="E1556" i="52"/>
  <c r="E1884" i="52"/>
  <c r="E1355" i="52"/>
  <c r="E1402" i="52"/>
  <c r="H1402" i="52" s="1"/>
  <c r="E1442" i="52"/>
  <c r="E1491" i="52"/>
  <c r="E1541" i="52"/>
  <c r="E1625" i="52"/>
  <c r="M1625" i="52" s="1"/>
  <c r="E1733" i="52"/>
  <c r="E1848" i="52"/>
  <c r="E1906" i="52"/>
  <c r="E1343" i="52"/>
  <c r="M1343" i="52" s="1"/>
  <c r="E1391" i="52"/>
  <c r="E1434" i="52"/>
  <c r="E1645" i="52"/>
  <c r="E1768" i="52"/>
  <c r="M1768" i="52" s="1"/>
  <c r="E1888" i="52"/>
  <c r="E1339" i="52"/>
  <c r="E1395" i="52"/>
  <c r="H1395" i="52" s="1"/>
  <c r="E1464" i="52"/>
  <c r="H1464" i="52" s="1"/>
  <c r="E1577" i="52"/>
  <c r="E1692" i="52"/>
  <c r="E1860" i="52"/>
  <c r="E1538" i="52"/>
  <c r="H1538" i="52" s="1"/>
  <c r="E1595" i="52"/>
  <c r="E1665" i="52"/>
  <c r="E1729" i="52"/>
  <c r="E1815" i="52"/>
  <c r="H1815" i="52" s="1"/>
  <c r="E1882" i="52"/>
  <c r="H1882" i="52" s="1"/>
  <c r="E1438" i="52"/>
  <c r="E1493" i="52"/>
  <c r="E1546" i="52"/>
  <c r="H1546" i="52" s="1"/>
  <c r="E1603" i="52"/>
  <c r="H1603" i="52" s="1"/>
  <c r="E1664" i="52"/>
  <c r="E1737" i="52"/>
  <c r="E1835" i="52"/>
  <c r="H1835" i="52" s="1"/>
  <c r="E1886" i="52"/>
  <c r="M1886" i="52" s="1"/>
  <c r="E5768" i="52"/>
  <c r="E5762" i="52"/>
  <c r="E6471" i="52"/>
  <c r="H6471" i="52" s="1"/>
  <c r="E6481" i="52"/>
  <c r="E6478" i="52"/>
  <c r="E6092" i="52"/>
  <c r="M6092" i="52" s="1"/>
  <c r="E5673" i="52"/>
  <c r="E2835" i="52"/>
  <c r="M2835" i="52" s="1"/>
  <c r="E2889" i="52"/>
  <c r="E2858" i="52"/>
  <c r="E2880" i="52"/>
  <c r="E2870" i="52"/>
  <c r="E293" i="52"/>
  <c r="E438" i="52"/>
  <c r="E441" i="52"/>
  <c r="E6104" i="52"/>
  <c r="E6102" i="52"/>
  <c r="E6093" i="52"/>
  <c r="E6095" i="52"/>
  <c r="H6095" i="52" s="1"/>
  <c r="E436" i="52"/>
  <c r="H436" i="52" s="1"/>
  <c r="E5682" i="52"/>
  <c r="E5679" i="52"/>
  <c r="E5677" i="52"/>
  <c r="H5677" i="52" s="1"/>
  <c r="E564" i="52"/>
  <c r="M564" i="52" s="1"/>
  <c r="E2859" i="52"/>
  <c r="E2848" i="52"/>
  <c r="E2839" i="52"/>
  <c r="E2905" i="52"/>
  <c r="E2894" i="52"/>
  <c r="E2830" i="52"/>
  <c r="E2826" i="52"/>
  <c r="M2826" i="52" s="1"/>
  <c r="E2865" i="52"/>
  <c r="H2865" i="52" s="1"/>
  <c r="E2913" i="52"/>
  <c r="E2861" i="52"/>
  <c r="E2872" i="52"/>
  <c r="E2888" i="52"/>
  <c r="M2888" i="52" s="1"/>
  <c r="E2903" i="52"/>
  <c r="E2841" i="52"/>
  <c r="E2879" i="52"/>
  <c r="E2898" i="52"/>
  <c r="E285" i="52"/>
  <c r="E289" i="52"/>
  <c r="E5765" i="52"/>
  <c r="M5765" i="52" s="1"/>
  <c r="E5757" i="52"/>
  <c r="E5775" i="52"/>
  <c r="E5756" i="52"/>
  <c r="E5769" i="52"/>
  <c r="M5769" i="52" s="1"/>
  <c r="E5779" i="52"/>
  <c r="E6474" i="52"/>
  <c r="E6494" i="52"/>
  <c r="E6515" i="52"/>
  <c r="E6472" i="52"/>
  <c r="E6486" i="52"/>
  <c r="E6493" i="52"/>
  <c r="E6480" i="52"/>
  <c r="E6487" i="52"/>
  <c r="E6500" i="52"/>
  <c r="E6508" i="52"/>
  <c r="E6479" i="52"/>
  <c r="E6501" i="52"/>
  <c r="AS232" i="11"/>
  <c r="E6096" i="52"/>
  <c r="E6098" i="52"/>
  <c r="E6099" i="52"/>
  <c r="E6105" i="52"/>
  <c r="E442" i="52"/>
  <c r="E439" i="52"/>
  <c r="H439" i="52" s="1"/>
  <c r="E5684" i="52"/>
  <c r="E5676" i="52"/>
  <c r="E5681" i="52"/>
  <c r="E5685" i="52"/>
  <c r="M5685" i="52" s="1"/>
  <c r="E563" i="52"/>
  <c r="E2847" i="52"/>
  <c r="E2860" i="52"/>
  <c r="E2844" i="52"/>
  <c r="H2844" i="52" s="1"/>
  <c r="E2828" i="52"/>
  <c r="E2851" i="52"/>
  <c r="E2862" i="52"/>
  <c r="E2910" i="52"/>
  <c r="M2910" i="52" s="1"/>
  <c r="E2901" i="52"/>
  <c r="E2890" i="52"/>
  <c r="E2842" i="52"/>
  <c r="E2877" i="52"/>
  <c r="M2877" i="52" s="1"/>
  <c r="E2909" i="52"/>
  <c r="E2845" i="52"/>
  <c r="E2867" i="52"/>
  <c r="E2876" i="52"/>
  <c r="M2876" i="52" s="1"/>
  <c r="E2887" i="52"/>
  <c r="E2899" i="52"/>
  <c r="E2908" i="52"/>
  <c r="E2850" i="52"/>
  <c r="H2850" i="52" s="1"/>
  <c r="E2875" i="52"/>
  <c r="E2891" i="52"/>
  <c r="E2907" i="52"/>
  <c r="E286" i="52"/>
  <c r="E284" i="52"/>
  <c r="E287" i="52"/>
  <c r="E3375" i="52"/>
  <c r="M3375" i="52" s="1"/>
  <c r="E3706" i="52"/>
  <c r="H3706" i="52" s="1"/>
  <c r="E3711" i="52"/>
  <c r="E3693" i="52"/>
  <c r="E3707" i="52"/>
  <c r="E180" i="52"/>
  <c r="M180" i="52" s="1"/>
  <c r="E177" i="52"/>
  <c r="E6572" i="52"/>
  <c r="E5485" i="52"/>
  <c r="E5455" i="52"/>
  <c r="M5455" i="52" s="1"/>
  <c r="E5487" i="52"/>
  <c r="E5460" i="52"/>
  <c r="E5494" i="52"/>
  <c r="E5481" i="52"/>
  <c r="M5481" i="52" s="1"/>
  <c r="E7148" i="52"/>
  <c r="E7142" i="52"/>
  <c r="E3944" i="52"/>
  <c r="E3934" i="52"/>
  <c r="M3934" i="52" s="1"/>
  <c r="E7098" i="52"/>
  <c r="E7056" i="52"/>
  <c r="E7090" i="52"/>
  <c r="E7057" i="52"/>
  <c r="E3831" i="52"/>
  <c r="E3791" i="52"/>
  <c r="E3830" i="52"/>
  <c r="E3865" i="52"/>
  <c r="E3825" i="52"/>
  <c r="E3856" i="52"/>
  <c r="E6930" i="52"/>
  <c r="E6886" i="52"/>
  <c r="E6917" i="52"/>
  <c r="E6877" i="52"/>
  <c r="E6875" i="52"/>
  <c r="E6872" i="52"/>
  <c r="E5266" i="52"/>
  <c r="E5222" i="52"/>
  <c r="E5241" i="52"/>
  <c r="E5271" i="52"/>
  <c r="E5236" i="52"/>
  <c r="P131" i="11"/>
  <c r="E185" i="52"/>
  <c r="E190" i="52"/>
  <c r="H190" i="52" s="1"/>
  <c r="E186" i="52"/>
  <c r="E176" i="52"/>
  <c r="E175" i="52"/>
  <c r="H175" i="52" s="1"/>
  <c r="P31" i="11"/>
  <c r="E22" i="52"/>
  <c r="E12" i="52"/>
  <c r="E27" i="52"/>
  <c r="E26" i="52"/>
  <c r="M26" i="52" s="1"/>
  <c r="E23" i="52"/>
  <c r="E10" i="52"/>
  <c r="P19" i="11"/>
  <c r="AS19" i="11"/>
  <c r="E7149" i="52"/>
  <c r="E7145" i="52"/>
  <c r="E7154" i="52"/>
  <c r="E7139" i="52"/>
  <c r="E7144" i="52"/>
  <c r="E7160" i="52"/>
  <c r="E7153" i="52"/>
  <c r="E7150" i="52"/>
  <c r="H7150" i="52" s="1"/>
  <c r="E7159" i="52"/>
  <c r="E7140" i="52"/>
  <c r="E7156" i="52"/>
  <c r="P116" i="11"/>
  <c r="E6912" i="52"/>
  <c r="E6880" i="52"/>
  <c r="E6927" i="52"/>
  <c r="E6895" i="52"/>
  <c r="H6895" i="52" s="1"/>
  <c r="E6931" i="52"/>
  <c r="E6899" i="52"/>
  <c r="E6867" i="52"/>
  <c r="E6891" i="52"/>
  <c r="H6891" i="52" s="1"/>
  <c r="E6907" i="52"/>
  <c r="E6873" i="52"/>
  <c r="E6889" i="52"/>
  <c r="E6905" i="52"/>
  <c r="H6905" i="52" s="1"/>
  <c r="E6921" i="52"/>
  <c r="E6937" i="52"/>
  <c r="E6878" i="52"/>
  <c r="E6894" i="52"/>
  <c r="H6894" i="52" s="1"/>
  <c r="E6910" i="52"/>
  <c r="E6926" i="52"/>
  <c r="E6928" i="52"/>
  <c r="E6887" i="52"/>
  <c r="E6920" i="52"/>
  <c r="E6879" i="52"/>
  <c r="E6908" i="52"/>
  <c r="E6916" i="52"/>
  <c r="E6923" i="52"/>
  <c r="E6869" i="52"/>
  <c r="E6893" i="52"/>
  <c r="H6893" i="52" s="1"/>
  <c r="E6913" i="52"/>
  <c r="M6913" i="52" s="1"/>
  <c r="E6933" i="52"/>
  <c r="E6882" i="52"/>
  <c r="E6902" i="52"/>
  <c r="E6922" i="52"/>
  <c r="M6922" i="52" s="1"/>
  <c r="E6935" i="52"/>
  <c r="E6896" i="52"/>
  <c r="E6936" i="52"/>
  <c r="E6888" i="52"/>
  <c r="E6915" i="52"/>
  <c r="E6876" i="52"/>
  <c r="E6868" i="52"/>
  <c r="E6865" i="52"/>
  <c r="E6885" i="52"/>
  <c r="E6909" i="52"/>
  <c r="E6929" i="52"/>
  <c r="E6874" i="52"/>
  <c r="E6898" i="52"/>
  <c r="E6918" i="52"/>
  <c r="E6938" i="52"/>
  <c r="P125" i="11"/>
  <c r="E3793" i="52"/>
  <c r="E3819" i="52"/>
  <c r="E3820" i="52"/>
  <c r="E3832" i="52"/>
  <c r="H3832" i="52" s="1"/>
  <c r="E3848" i="52"/>
  <c r="E3864" i="52"/>
  <c r="E3811" i="52"/>
  <c r="E3821" i="52"/>
  <c r="H3821" i="52" s="1"/>
  <c r="E3837" i="52"/>
  <c r="E3853" i="52"/>
  <c r="E3869" i="52"/>
  <c r="E3790" i="52"/>
  <c r="H3790" i="52" s="1"/>
  <c r="E3822" i="52"/>
  <c r="E3838" i="52"/>
  <c r="E3854" i="52"/>
  <c r="E3870" i="52"/>
  <c r="H3870" i="52" s="1"/>
  <c r="E3815" i="52"/>
  <c r="E3816" i="52"/>
  <c r="E3835" i="52"/>
  <c r="E3851" i="52"/>
  <c r="H3851" i="52" s="1"/>
  <c r="E3867" i="52"/>
  <c r="E3801" i="52"/>
  <c r="E3802" i="52"/>
  <c r="E3828" i="52"/>
  <c r="E3852" i="52"/>
  <c r="E3795" i="52"/>
  <c r="E3812" i="52"/>
  <c r="H3812" i="52" s="1"/>
  <c r="E3841" i="52"/>
  <c r="E3861" i="52"/>
  <c r="E3813" i="52"/>
  <c r="E3826" i="52"/>
  <c r="E3846" i="52"/>
  <c r="M3846" i="52" s="1"/>
  <c r="E3866" i="52"/>
  <c r="E3792" i="52"/>
  <c r="E3827" i="52"/>
  <c r="E3847" i="52"/>
  <c r="E3794" i="52"/>
  <c r="E3824" i="52"/>
  <c r="E3844" i="52"/>
  <c r="E3868" i="52"/>
  <c r="M3868" i="52" s="1"/>
  <c r="E3804" i="52"/>
  <c r="E3833" i="52"/>
  <c r="E3857" i="52"/>
  <c r="H3857" i="52" s="1"/>
  <c r="E3805" i="52"/>
  <c r="E3814" i="52"/>
  <c r="E3842" i="52"/>
  <c r="E3862" i="52"/>
  <c r="E3807" i="52"/>
  <c r="E3823" i="52"/>
  <c r="E3843" i="52"/>
  <c r="E3863" i="52"/>
  <c r="P37" i="11"/>
  <c r="E6967" i="52"/>
  <c r="E6956" i="52"/>
  <c r="E6966" i="52"/>
  <c r="E6960" i="52"/>
  <c r="E6961" i="52"/>
  <c r="E6958" i="52"/>
  <c r="E6962" i="52"/>
  <c r="E6963" i="52"/>
  <c r="M6963" i="52" s="1"/>
  <c r="P109" i="11"/>
  <c r="E3378" i="52"/>
  <c r="E3377" i="52"/>
  <c r="P146" i="11"/>
  <c r="E3929" i="52"/>
  <c r="E3923" i="52"/>
  <c r="E3925" i="52"/>
  <c r="E3927" i="52"/>
  <c r="M3927" i="52" s="1"/>
  <c r="E3922" i="52"/>
  <c r="E3938" i="52"/>
  <c r="E3924" i="52"/>
  <c r="E3932" i="52"/>
  <c r="M3932" i="52" s="1"/>
  <c r="E3937" i="52"/>
  <c r="E3939" i="52"/>
  <c r="E3949" i="52"/>
  <c r="H3949" i="52" s="1"/>
  <c r="E3926" i="52"/>
  <c r="E3946" i="52"/>
  <c r="E3952" i="52"/>
  <c r="M3952" i="52" s="1"/>
  <c r="E3921" i="52"/>
  <c r="M3921" i="52" s="1"/>
  <c r="E3931" i="52"/>
  <c r="E3941" i="52"/>
  <c r="E3951" i="52"/>
  <c r="E3942" i="52"/>
  <c r="E3936" i="52"/>
  <c r="H3936" i="52" s="1"/>
  <c r="E3928" i="52"/>
  <c r="P128" i="11"/>
  <c r="E5969" i="52"/>
  <c r="E5968" i="52"/>
  <c r="P182" i="11"/>
  <c r="AS182" i="11"/>
  <c r="E6581" i="52"/>
  <c r="E6573" i="52"/>
  <c r="M6573" i="52" s="1"/>
  <c r="E6576" i="52"/>
  <c r="E6580" i="52"/>
  <c r="E6569" i="52"/>
  <c r="H6569" i="52" s="1"/>
  <c r="E6574" i="52"/>
  <c r="E3103" i="52"/>
  <c r="E3180" i="52"/>
  <c r="P227" i="11"/>
  <c r="E4871" i="52"/>
  <c r="E4881" i="52"/>
  <c r="E4883" i="52"/>
  <c r="E4885" i="52"/>
  <c r="E4858" i="52"/>
  <c r="E4882" i="52"/>
  <c r="E4876" i="52"/>
  <c r="AS227" i="11"/>
  <c r="P206" i="11"/>
  <c r="E5267" i="52"/>
  <c r="E5235" i="52"/>
  <c r="E5259" i="52"/>
  <c r="E5227" i="52"/>
  <c r="H5227" i="52" s="1"/>
  <c r="E5247" i="52"/>
  <c r="E5255" i="52"/>
  <c r="E5239" i="52"/>
  <c r="E5221" i="52"/>
  <c r="E5237" i="52"/>
  <c r="E5253" i="52"/>
  <c r="E5269" i="52"/>
  <c r="E5226" i="52"/>
  <c r="E5242" i="52"/>
  <c r="E5258" i="52"/>
  <c r="E5274" i="52"/>
  <c r="E5276" i="52"/>
  <c r="E5228" i="52"/>
  <c r="E5243" i="52"/>
  <c r="E5256" i="52"/>
  <c r="E5232" i="52"/>
  <c r="E5264" i="52"/>
  <c r="E5233" i="52"/>
  <c r="E5257" i="52"/>
  <c r="M5257" i="52" s="1"/>
  <c r="E5277" i="52"/>
  <c r="H5277" i="52" s="1"/>
  <c r="E5238" i="52"/>
  <c r="E5262" i="52"/>
  <c r="AS206" i="11"/>
  <c r="E5244" i="52"/>
  <c r="E5252" i="52"/>
  <c r="E5263" i="52"/>
  <c r="E5224" i="52"/>
  <c r="E5223" i="52"/>
  <c r="E5229" i="52"/>
  <c r="E5249" i="52"/>
  <c r="M5249" i="52" s="1"/>
  <c r="E5273" i="52"/>
  <c r="E5234" i="52"/>
  <c r="E5254" i="52"/>
  <c r="P208" i="11"/>
  <c r="AO208" i="11"/>
  <c r="P213" i="11"/>
  <c r="E3705" i="52"/>
  <c r="E3700" i="52"/>
  <c r="E3710" i="52"/>
  <c r="E3695" i="52"/>
  <c r="E3704" i="52"/>
  <c r="E3714" i="52"/>
  <c r="P120" i="11"/>
  <c r="AN120" i="11" s="1"/>
  <c r="AF149" i="44" s="1"/>
  <c r="E6087" i="52"/>
  <c r="M6087" i="52" s="1"/>
  <c r="E6086" i="52"/>
  <c r="AO120" i="11"/>
  <c r="P220" i="11"/>
  <c r="E7067" i="52"/>
  <c r="E7075" i="52"/>
  <c r="E7083" i="52"/>
  <c r="E7087" i="52"/>
  <c r="E7062" i="52"/>
  <c r="M7062" i="52" s="1"/>
  <c r="E7084" i="52"/>
  <c r="E7096" i="52"/>
  <c r="E7060" i="52"/>
  <c r="E7094" i="52"/>
  <c r="E7064" i="52"/>
  <c r="E7072" i="52"/>
  <c r="E7055" i="52"/>
  <c r="E7063" i="52"/>
  <c r="E7081" i="52"/>
  <c r="E7059" i="52"/>
  <c r="E7091" i="52"/>
  <c r="E7092" i="52"/>
  <c r="M7092" i="52" s="1"/>
  <c r="E7080" i="52"/>
  <c r="E7058" i="52"/>
  <c r="E7066" i="52"/>
  <c r="E7069" i="52"/>
  <c r="M7069" i="52" s="1"/>
  <c r="E7065" i="52"/>
  <c r="E7071" i="52"/>
  <c r="E7078" i="52"/>
  <c r="E7088" i="52"/>
  <c r="E7086" i="52"/>
  <c r="E7089" i="52"/>
  <c r="E7097" i="52"/>
  <c r="M7097" i="52" s="1"/>
  <c r="P92" i="11"/>
  <c r="E5211" i="52"/>
  <c r="E5208" i="52"/>
  <c r="E5213" i="52"/>
  <c r="E5209" i="52"/>
  <c r="H5209" i="52" s="1"/>
  <c r="E5215" i="52"/>
  <c r="E5217" i="52"/>
  <c r="M5217" i="52" s="1"/>
  <c r="AS92" i="11"/>
  <c r="E5219" i="52"/>
  <c r="E5212" i="52"/>
  <c r="E5218" i="52"/>
  <c r="P104" i="11"/>
  <c r="AR104" i="11" s="1"/>
  <c r="AS104" i="11"/>
  <c r="E5448" i="52"/>
  <c r="E5504" i="52"/>
  <c r="E5453" i="52"/>
  <c r="E5488" i="52"/>
  <c r="H5488" i="52" s="1"/>
  <c r="E5466" i="52"/>
  <c r="E5496" i="52"/>
  <c r="E5454" i="52"/>
  <c r="E5467" i="52"/>
  <c r="H5467" i="52" s="1"/>
  <c r="E5480" i="52"/>
  <c r="E5493" i="52"/>
  <c r="E5449" i="52"/>
  <c r="E5462" i="52"/>
  <c r="H5462" i="52" s="1"/>
  <c r="E5475" i="52"/>
  <c r="E5495" i="52"/>
  <c r="E5486" i="52"/>
  <c r="E5474" i="52"/>
  <c r="E5491" i="52"/>
  <c r="E5457" i="52"/>
  <c r="E5484" i="52"/>
  <c r="M5484" i="52" s="1"/>
  <c r="E5469" i="52"/>
  <c r="E5501" i="52"/>
  <c r="E5464" i="52"/>
  <c r="H5464" i="52" s="1"/>
  <c r="E5477" i="52"/>
  <c r="E5490" i="52"/>
  <c r="E5503" i="52"/>
  <c r="E5458" i="52"/>
  <c r="E5472" i="52"/>
  <c r="E5492" i="52"/>
  <c r="E7147" i="52"/>
  <c r="E7155" i="52"/>
  <c r="E7146" i="52"/>
  <c r="E6965" i="52"/>
  <c r="H6965" i="52" s="1"/>
  <c r="E6959" i="52"/>
  <c r="E3940" i="52"/>
  <c r="E3943" i="52"/>
  <c r="E3953" i="52"/>
  <c r="E7076" i="52"/>
  <c r="E7074" i="52"/>
  <c r="E7095" i="52"/>
  <c r="E7077" i="52"/>
  <c r="E5214" i="52"/>
  <c r="E3855" i="52"/>
  <c r="E3800" i="52"/>
  <c r="E3850" i="52"/>
  <c r="H3850" i="52" s="1"/>
  <c r="E3798" i="52"/>
  <c r="E3845" i="52"/>
  <c r="E3803" i="52"/>
  <c r="E3836" i="52"/>
  <c r="E3809" i="52"/>
  <c r="E6906" i="52"/>
  <c r="M6906" i="52" s="1"/>
  <c r="E6866" i="52"/>
  <c r="E6897" i="52"/>
  <c r="E6900" i="52"/>
  <c r="E6892" i="52"/>
  <c r="E6911" i="52"/>
  <c r="E6919" i="52"/>
  <c r="E5246" i="52"/>
  <c r="E5261" i="52"/>
  <c r="E5220" i="52"/>
  <c r="E5240" i="52"/>
  <c r="E5275" i="52"/>
  <c r="E5967" i="52"/>
  <c r="E3379" i="52"/>
  <c r="E3376" i="52"/>
  <c r="E3696" i="52"/>
  <c r="E3701" i="52"/>
  <c r="E3708" i="52"/>
  <c r="E3697" i="52"/>
  <c r="H3697" i="52" s="1"/>
  <c r="E184" i="52"/>
  <c r="E179" i="52"/>
  <c r="E182" i="52"/>
  <c r="E6088" i="52"/>
  <c r="E6570" i="52"/>
  <c r="E6577" i="52"/>
  <c r="E5499" i="52"/>
  <c r="M5499" i="52" s="1"/>
  <c r="E5465" i="52"/>
  <c r="E5497" i="52"/>
  <c r="E5470" i="52"/>
  <c r="E5451" i="52"/>
  <c r="M5451" i="52" s="1"/>
  <c r="E5461" i="52"/>
  <c r="E5479" i="52"/>
  <c r="E5478" i="52"/>
  <c r="E7152" i="52"/>
  <c r="H7152" i="52" s="1"/>
  <c r="E7143" i="52"/>
  <c r="H7143" i="52" s="1"/>
  <c r="E7141" i="52"/>
  <c r="E6957" i="52"/>
  <c r="E6968" i="52"/>
  <c r="E3950" i="52"/>
  <c r="M3950" i="52" s="1"/>
  <c r="E3935" i="52"/>
  <c r="E3945" i="52"/>
  <c r="E7070" i="52"/>
  <c r="E7054" i="52"/>
  <c r="M7054" i="52" s="1"/>
  <c r="E7061" i="52"/>
  <c r="E7079" i="52"/>
  <c r="E5210" i="52"/>
  <c r="E3839" i="52"/>
  <c r="E3799" i="52"/>
  <c r="E3834" i="52"/>
  <c r="M3834" i="52" s="1"/>
  <c r="E3797" i="52"/>
  <c r="E3829" i="52"/>
  <c r="M3829" i="52" s="1"/>
  <c r="E3860" i="52"/>
  <c r="E3817" i="52"/>
  <c r="E6934" i="52"/>
  <c r="E6890" i="52"/>
  <c r="E6925" i="52"/>
  <c r="E6881" i="52"/>
  <c r="E6932" i="52"/>
  <c r="H6932" i="52" s="1"/>
  <c r="E6924" i="52"/>
  <c r="E6864" i="52"/>
  <c r="E5270" i="52"/>
  <c r="E5230" i="52"/>
  <c r="M5230" i="52" s="1"/>
  <c r="E5245" i="52"/>
  <c r="H5245" i="52" s="1"/>
  <c r="E5248" i="52"/>
  <c r="E5272" i="52"/>
  <c r="M5272" i="52" s="1"/>
  <c r="E5251" i="52"/>
  <c r="AR31" i="11"/>
  <c r="BQ71" i="11"/>
  <c r="BQ239" i="11"/>
  <c r="BQ236" i="11"/>
  <c r="BR1" i="11"/>
  <c r="BQ154" i="11"/>
  <c r="BQ31" i="11"/>
  <c r="BQ66" i="11"/>
  <c r="BQ197" i="11"/>
  <c r="BQ185" i="11"/>
  <c r="BQ139" i="11"/>
  <c r="BQ20" i="11"/>
  <c r="BQ165" i="11"/>
  <c r="BQ206" i="11"/>
  <c r="BQ49" i="11"/>
  <c r="BQ229" i="11"/>
  <c r="BQ61" i="11"/>
  <c r="BQ209" i="11"/>
  <c r="BQ216" i="11"/>
  <c r="BQ138" i="11"/>
  <c r="BQ13" i="11"/>
  <c r="BQ28" i="11"/>
  <c r="BQ214" i="11"/>
  <c r="BQ10" i="11"/>
  <c r="BQ99" i="11"/>
  <c r="BQ223" i="11"/>
  <c r="BQ74" i="11"/>
  <c r="BQ51" i="11"/>
  <c r="BQ201" i="11"/>
  <c r="BQ101" i="11"/>
  <c r="BQ183" i="11"/>
  <c r="BQ69" i="11"/>
  <c r="BQ37" i="11"/>
  <c r="BQ235" i="11"/>
  <c r="BQ54" i="11"/>
  <c r="BQ219" i="11"/>
  <c r="BQ238" i="11"/>
  <c r="BQ160" i="11"/>
  <c r="BQ196" i="11"/>
  <c r="BQ60" i="11"/>
  <c r="BQ124" i="11"/>
  <c r="BQ131" i="11"/>
  <c r="BQ232" i="11"/>
  <c r="BQ198" i="11"/>
  <c r="BQ161" i="11"/>
  <c r="BQ67" i="11"/>
  <c r="BQ104" i="11"/>
  <c r="BQ27" i="11"/>
  <c r="BQ175" i="11"/>
  <c r="BQ202" i="11"/>
  <c r="BQ190" i="11"/>
  <c r="BQ42" i="11"/>
  <c r="BQ39" i="11"/>
  <c r="BQ177" i="11"/>
  <c r="BQ19" i="11"/>
  <c r="BQ94" i="11"/>
  <c r="BQ156" i="11"/>
  <c r="BQ106" i="11"/>
  <c r="BQ225" i="11"/>
  <c r="BQ133" i="11"/>
  <c r="BQ41" i="11"/>
  <c r="BQ171" i="11"/>
  <c r="BQ187" i="11"/>
  <c r="BQ172" i="11"/>
  <c r="BQ208" i="11"/>
  <c r="BQ220" i="11"/>
  <c r="BQ24" i="11"/>
  <c r="BQ212" i="11"/>
  <c r="BQ50" i="11"/>
  <c r="BQ193" i="11"/>
  <c r="BQ45" i="11"/>
  <c r="BQ226" i="11"/>
  <c r="BQ70" i="11"/>
  <c r="BQ100" i="11"/>
  <c r="BQ128" i="11"/>
  <c r="BQ125" i="11"/>
  <c r="BQ162" i="11"/>
  <c r="BQ213" i="11"/>
  <c r="BQ12" i="11"/>
  <c r="BQ48" i="11"/>
  <c r="BQ81" i="11"/>
  <c r="BQ191" i="11"/>
  <c r="BQ52" i="11"/>
  <c r="BQ176" i="11"/>
  <c r="BQ55" i="11"/>
  <c r="BQ242" i="11"/>
  <c r="BQ85" i="11"/>
  <c r="BQ140" i="11"/>
  <c r="BQ114" i="11"/>
  <c r="BQ82" i="11"/>
  <c r="BQ64" i="11"/>
  <c r="BQ233" i="11"/>
  <c r="BQ141" i="11"/>
  <c r="BQ169" i="11"/>
  <c r="BQ87" i="11"/>
  <c r="BQ231" i="11"/>
  <c r="BQ222" i="11"/>
  <c r="BQ241" i="11"/>
  <c r="BQ243" i="11"/>
  <c r="BQ35" i="11"/>
  <c r="BQ47" i="11"/>
  <c r="BQ53" i="11"/>
  <c r="BQ166" i="11"/>
  <c r="BQ118" i="11"/>
  <c r="BQ108" i="11"/>
  <c r="BQ158" i="11"/>
  <c r="BQ240" i="11"/>
  <c r="BQ184" i="11"/>
  <c r="BQ230" i="11"/>
  <c r="BQ119" i="11"/>
  <c r="BQ23" i="11"/>
  <c r="BQ179" i="11"/>
  <c r="BQ32" i="11"/>
  <c r="BQ182" i="11"/>
  <c r="BQ221" i="11"/>
  <c r="BQ72" i="11"/>
  <c r="BQ109" i="11"/>
  <c r="BQ105" i="11"/>
  <c r="BQ145" i="11"/>
  <c r="BQ224" i="11"/>
  <c r="BQ92" i="11"/>
  <c r="BQ227" i="11"/>
  <c r="BQ143" i="11"/>
  <c r="BQ200" i="11"/>
  <c r="BQ120" i="11"/>
  <c r="BQ157" i="11"/>
  <c r="BQ25" i="11"/>
  <c r="BQ170" i="11"/>
  <c r="BQ211" i="11"/>
  <c r="BQ134" i="11"/>
  <c r="BQ57" i="11"/>
  <c r="BQ149" i="11"/>
  <c r="BQ97" i="11"/>
  <c r="BQ159" i="11"/>
  <c r="BQ122" i="11"/>
  <c r="BQ110" i="11"/>
  <c r="BQ59" i="11"/>
  <c r="AX239" i="11"/>
  <c r="AX71" i="11"/>
  <c r="AX237" i="11"/>
  <c r="AX236" i="11"/>
  <c r="AY1" i="11"/>
  <c r="AY152" i="11" s="1"/>
  <c r="AX76" i="11"/>
  <c r="AX227" i="11"/>
  <c r="AX47" i="11"/>
  <c r="AX164" i="11"/>
  <c r="AX112" i="11"/>
  <c r="AX89" i="11"/>
  <c r="AX194" i="11"/>
  <c r="AX193" i="11"/>
  <c r="AX40" i="11"/>
  <c r="AX139" i="11"/>
  <c r="AX98" i="11"/>
  <c r="AX10" i="11"/>
  <c r="AX97" i="11"/>
  <c r="AX36" i="11"/>
  <c r="AX197" i="11"/>
  <c r="AX20" i="11"/>
  <c r="AX192" i="11"/>
  <c r="AX199" i="11"/>
  <c r="AX11" i="11"/>
  <c r="AX83" i="11"/>
  <c r="AX17" i="11"/>
  <c r="AX188" i="11"/>
  <c r="AX104" i="11"/>
  <c r="AX172" i="11"/>
  <c r="AX14" i="11"/>
  <c r="AX186" i="11"/>
  <c r="AX30" i="11"/>
  <c r="AX125" i="11"/>
  <c r="AX163" i="11"/>
  <c r="AX133" i="11"/>
  <c r="AX146" i="11"/>
  <c r="AX159" i="11"/>
  <c r="AX189" i="11"/>
  <c r="AX241" i="11"/>
  <c r="AX52" i="11"/>
  <c r="AX119" i="11"/>
  <c r="AX49" i="11"/>
  <c r="AX135" i="11"/>
  <c r="AX131" i="11"/>
  <c r="AX217" i="11"/>
  <c r="AX232" i="11"/>
  <c r="AX223" i="11"/>
  <c r="AX137" i="11"/>
  <c r="AX39" i="11"/>
  <c r="AX63" i="11"/>
  <c r="AX51" i="11"/>
  <c r="AX124" i="11"/>
  <c r="AX115" i="11"/>
  <c r="AX22" i="11"/>
  <c r="AX66" i="11"/>
  <c r="AX200" i="11"/>
  <c r="AX34" i="11"/>
  <c r="AX209" i="11"/>
  <c r="AX109" i="11"/>
  <c r="AX183" i="11"/>
  <c r="AX226" i="11"/>
  <c r="AX118" i="11"/>
  <c r="AX181" i="11"/>
  <c r="AX198" i="11"/>
  <c r="AX132" i="11"/>
  <c r="AX126" i="11"/>
  <c r="AX88" i="11"/>
  <c r="AX19" i="11"/>
  <c r="AX177" i="11"/>
  <c r="AX102" i="11"/>
  <c r="AX16" i="11"/>
  <c r="AX84" i="11"/>
  <c r="AX176" i="11"/>
  <c r="AX235" i="11"/>
  <c r="AX169" i="11"/>
  <c r="AX42" i="11"/>
  <c r="AX117" i="11"/>
  <c r="AX78" i="11"/>
  <c r="AX13" i="11"/>
  <c r="AX167" i="11"/>
  <c r="AX27" i="11"/>
  <c r="AX210" i="11"/>
  <c r="AX238" i="11"/>
  <c r="AX81" i="11"/>
  <c r="AX55" i="11"/>
  <c r="AX24" i="11"/>
  <c r="AX218" i="11"/>
  <c r="AX220" i="11"/>
  <c r="AX173" i="11"/>
  <c r="AX60" i="11"/>
  <c r="AX136" i="11"/>
  <c r="AX110" i="11"/>
  <c r="AX180" i="11"/>
  <c r="AX203" i="11"/>
  <c r="AX179" i="11"/>
  <c r="AX56" i="11"/>
  <c r="AX94" i="11"/>
  <c r="AX166" i="11"/>
  <c r="AX240" i="11"/>
  <c r="AX212" i="11"/>
  <c r="AX15" i="11"/>
  <c r="AX230" i="11"/>
  <c r="AX228" i="11"/>
  <c r="AX242" i="11"/>
  <c r="AX12" i="11"/>
  <c r="AX162" i="11"/>
  <c r="AX213" i="11"/>
  <c r="AX150" i="11"/>
  <c r="AX100" i="11"/>
  <c r="AX151" i="11"/>
  <c r="AX53" i="11"/>
  <c r="AX129" i="11"/>
  <c r="AX79" i="11"/>
  <c r="AX68" i="11"/>
  <c r="AX114" i="11"/>
  <c r="AX35" i="11"/>
  <c r="AX38" i="11"/>
  <c r="AX26" i="11"/>
  <c r="AX243" i="11"/>
  <c r="AX116" i="11"/>
  <c r="AX80" i="11"/>
  <c r="AX207" i="11"/>
  <c r="AX140" i="11"/>
  <c r="AX21" i="11"/>
  <c r="AX229" i="11"/>
  <c r="AX161" i="11"/>
  <c r="AX69" i="11"/>
  <c r="AX160" i="11"/>
  <c r="AX87" i="11"/>
  <c r="AX222" i="11"/>
  <c r="AX86" i="11"/>
  <c r="AX103" i="11"/>
  <c r="AX90" i="11"/>
  <c r="AX37" i="11"/>
  <c r="AX190" i="11"/>
  <c r="AX65" i="11"/>
  <c r="AX165" i="11"/>
  <c r="AX127" i="11"/>
  <c r="AX215" i="11"/>
  <c r="AX138" i="11"/>
  <c r="AX48" i="11"/>
  <c r="AX191" i="11"/>
  <c r="AX130" i="11"/>
  <c r="AX143" i="11"/>
  <c r="AX234" i="11"/>
  <c r="AX54" i="11"/>
  <c r="AX105" i="11"/>
  <c r="AX128" i="11"/>
  <c r="AX62" i="11"/>
  <c r="AX82" i="11"/>
  <c r="AX85" i="11"/>
  <c r="AX123" i="11"/>
  <c r="AX99" i="11"/>
  <c r="AX214" i="11"/>
  <c r="AX64" i="11"/>
  <c r="AX72" i="11"/>
  <c r="AX208" i="11"/>
  <c r="AX18" i="11"/>
  <c r="AX175" i="11"/>
  <c r="AX101" i="11"/>
  <c r="AX142" i="11"/>
  <c r="AX67" i="11"/>
  <c r="AX231" i="11"/>
  <c r="AX29" i="11"/>
  <c r="AX70" i="11"/>
  <c r="AX113" i="11"/>
  <c r="AX206" i="11"/>
  <c r="AX233" i="11"/>
  <c r="AX141" i="11"/>
  <c r="AX106" i="11"/>
  <c r="AX120" i="11"/>
  <c r="AX107" i="11"/>
  <c r="AX31" i="11"/>
  <c r="AX221" i="11"/>
  <c r="AX202" i="11"/>
  <c r="AX224" i="11"/>
  <c r="AX219" i="11"/>
  <c r="AX91" i="11"/>
  <c r="AX154" i="11"/>
  <c r="AX170" i="11"/>
  <c r="AX134" i="11"/>
  <c r="AX73" i="11"/>
  <c r="AX41" i="11"/>
  <c r="AX155" i="11"/>
  <c r="AX111" i="11"/>
  <c r="AX58" i="11"/>
  <c r="AX184" i="11"/>
  <c r="AX205" i="11"/>
  <c r="AX195" i="11"/>
  <c r="AX144" i="11"/>
  <c r="AX23" i="11"/>
  <c r="AX157" i="11"/>
  <c r="AX25" i="11"/>
  <c r="AX32" i="11"/>
  <c r="AX74" i="11"/>
  <c r="AX158" i="11"/>
  <c r="AX28" i="11"/>
  <c r="AX147" i="11"/>
  <c r="AX43" i="11"/>
  <c r="AX96" i="11"/>
  <c r="AX211" i="11"/>
  <c r="AX204" i="11"/>
  <c r="AX95" i="11"/>
  <c r="AX57" i="11"/>
  <c r="AX178" i="11"/>
  <c r="AX168" i="11"/>
  <c r="AX216" i="11"/>
  <c r="AX201" i="11"/>
  <c r="AX108" i="11"/>
  <c r="AX145" i="11"/>
  <c r="AX182" i="11"/>
  <c r="AX92" i="11"/>
  <c r="AX153" i="11"/>
  <c r="AX171" i="11"/>
  <c r="AX61" i="11"/>
  <c r="AX174" i="11"/>
  <c r="AX148" i="11"/>
  <c r="AX33" i="11"/>
  <c r="AX46" i="11"/>
  <c r="AX196" i="11"/>
  <c r="AX156" i="11"/>
  <c r="AX44" i="11"/>
  <c r="AX225" i="11"/>
  <c r="AX50" i="11"/>
  <c r="AX93" i="11"/>
  <c r="AX121" i="11"/>
  <c r="AX77" i="11"/>
  <c r="AX45" i="11"/>
  <c r="AX122" i="11"/>
  <c r="AX75" i="11"/>
  <c r="AX185" i="11"/>
  <c r="AX149" i="11"/>
  <c r="AX59" i="11"/>
  <c r="AX187" i="11"/>
  <c r="M3890" i="52"/>
  <c r="H3890" i="52"/>
  <c r="M3897" i="52"/>
  <c r="H3897" i="52"/>
  <c r="M3888" i="52"/>
  <c r="H3888" i="52"/>
  <c r="M3893" i="52"/>
  <c r="H3893" i="52"/>
  <c r="M3886" i="52"/>
  <c r="H3886" i="52"/>
  <c r="M3885" i="52"/>
  <c r="H3885" i="52"/>
  <c r="M3895" i="52"/>
  <c r="H3895" i="52"/>
  <c r="M3882" i="52"/>
  <c r="H3882" i="52"/>
  <c r="M3883" i="52"/>
  <c r="H3883" i="52"/>
  <c r="M3880" i="52"/>
  <c r="H3880" i="52"/>
  <c r="M3906" i="52"/>
  <c r="H3906" i="52"/>
  <c r="M3903" i="52"/>
  <c r="H3903" i="52"/>
  <c r="M3900" i="52"/>
  <c r="H3900" i="52"/>
  <c r="M3899" i="52"/>
  <c r="H3899" i="52"/>
  <c r="M3889" i="52"/>
  <c r="H3889" i="52"/>
  <c r="M3904" i="52"/>
  <c r="H3904" i="52"/>
  <c r="M3881" i="52"/>
  <c r="H3881" i="52"/>
  <c r="M3902" i="52"/>
  <c r="H3902" i="52"/>
  <c r="M3907" i="52"/>
  <c r="H3907" i="52"/>
  <c r="M3892" i="52"/>
  <c r="H3892" i="52"/>
  <c r="M3901" i="52"/>
  <c r="H3901" i="52"/>
  <c r="M3898" i="52"/>
  <c r="H3898" i="52"/>
  <c r="M3887" i="52"/>
  <c r="H3887" i="52"/>
  <c r="M3896" i="52"/>
  <c r="H3896" i="52"/>
  <c r="M3879" i="52"/>
  <c r="H3879" i="52"/>
  <c r="M3894" i="52"/>
  <c r="H3894" i="52"/>
  <c r="M3905" i="52"/>
  <c r="H3905" i="52"/>
  <c r="M3884" i="52"/>
  <c r="H3884" i="52"/>
  <c r="M3891" i="52"/>
  <c r="H3891" i="52"/>
  <c r="AN144" i="11"/>
  <c r="AF114" i="44" s="1"/>
  <c r="E6140" i="52"/>
  <c r="E6129" i="52"/>
  <c r="E6112" i="52"/>
  <c r="M6112" i="52" s="1"/>
  <c r="E6116" i="52"/>
  <c r="E6109" i="52"/>
  <c r="M6109" i="52" s="1"/>
  <c r="E6110" i="52"/>
  <c r="E6107" i="52"/>
  <c r="H6107" i="52" s="1"/>
  <c r="E6136" i="52"/>
  <c r="E3363" i="52"/>
  <c r="M3363" i="52" s="1"/>
  <c r="E6138" i="52"/>
  <c r="E6135" i="52"/>
  <c r="E6120" i="52"/>
  <c r="E6113" i="52"/>
  <c r="H6113" i="52" s="1"/>
  <c r="E6128" i="52"/>
  <c r="E6127" i="52"/>
  <c r="E6121" i="52"/>
  <c r="E6123" i="52"/>
  <c r="H6123" i="52" s="1"/>
  <c r="E6124" i="52"/>
  <c r="P10" i="11"/>
  <c r="E1127" i="52"/>
  <c r="E1135" i="52"/>
  <c r="E1117" i="52"/>
  <c r="H1117" i="52" s="1"/>
  <c r="E1108" i="52"/>
  <c r="E1141" i="52"/>
  <c r="M1141" i="52" s="1"/>
  <c r="E1096" i="52"/>
  <c r="H1096" i="52" s="1"/>
  <c r="E1090" i="52"/>
  <c r="E1144" i="52"/>
  <c r="E1098" i="52"/>
  <c r="E1118" i="52"/>
  <c r="E1123" i="52"/>
  <c r="E1122" i="52"/>
  <c r="E1116" i="52"/>
  <c r="E1149" i="52"/>
  <c r="H1149" i="52" s="1"/>
  <c r="E1160" i="52"/>
  <c r="E1092" i="52"/>
  <c r="E1153" i="52"/>
  <c r="E1103" i="52"/>
  <c r="H1103" i="52" s="1"/>
  <c r="E1125" i="52"/>
  <c r="E1112" i="52"/>
  <c r="E1131" i="52"/>
  <c r="E1111" i="52"/>
  <c r="E1128" i="52"/>
  <c r="E1113" i="52"/>
  <c r="E1132" i="52"/>
  <c r="E1137" i="52"/>
  <c r="E1143" i="52"/>
  <c r="E1152" i="52"/>
  <c r="E1101" i="52"/>
  <c r="E1154" i="52"/>
  <c r="M1154" i="52" s="1"/>
  <c r="E1100" i="52"/>
  <c r="E1138" i="52"/>
  <c r="E1147" i="52"/>
  <c r="H1147" i="52" s="1"/>
  <c r="E1094" i="52"/>
  <c r="M1094" i="52" s="1"/>
  <c r="E1099" i="52"/>
  <c r="E1156" i="52"/>
  <c r="E1134" i="52"/>
  <c r="E1121" i="52"/>
  <c r="M1121" i="52" s="1"/>
  <c r="E1109" i="52"/>
  <c r="E1126" i="52"/>
  <c r="E1107" i="52"/>
  <c r="E1110" i="52"/>
  <c r="H1110" i="52" s="1"/>
  <c r="E1106" i="52"/>
  <c r="H1106" i="52" s="1"/>
  <c r="E1136" i="52"/>
  <c r="E1105" i="52"/>
  <c r="E1146" i="52"/>
  <c r="E1161" i="52"/>
  <c r="M1161" i="52" s="1"/>
  <c r="E1155" i="52"/>
  <c r="E1157" i="52"/>
  <c r="M1157" i="52" s="1"/>
  <c r="E1145" i="52"/>
  <c r="M1145" i="52" s="1"/>
  <c r="E1140" i="52"/>
  <c r="E1150" i="52"/>
  <c r="E1095" i="52"/>
  <c r="E1102" i="52"/>
  <c r="AS113" i="11"/>
  <c r="AS199" i="11"/>
  <c r="E5131" i="52"/>
  <c r="H5131" i="52" s="1"/>
  <c r="E4238" i="52"/>
  <c r="E4252" i="52"/>
  <c r="E4205" i="52"/>
  <c r="E4213" i="52"/>
  <c r="M4213" i="52" s="1"/>
  <c r="E4204" i="52"/>
  <c r="M4204" i="52" s="1"/>
  <c r="E4266" i="52"/>
  <c r="E4244" i="52"/>
  <c r="E4226" i="52"/>
  <c r="M4226" i="52" s="1"/>
  <c r="E4214" i="52"/>
  <c r="E4190" i="52"/>
  <c r="M4190" i="52" s="1"/>
  <c r="E4254" i="52"/>
  <c r="E4236" i="52"/>
  <c r="H4236" i="52" s="1"/>
  <c r="E4263" i="52"/>
  <c r="E4199" i="52"/>
  <c r="E4253" i="52"/>
  <c r="E4233" i="52"/>
  <c r="M4233" i="52" s="1"/>
  <c r="E4259" i="52"/>
  <c r="E4193" i="52"/>
  <c r="E4249" i="52"/>
  <c r="E4197" i="52"/>
  <c r="AO113" i="11"/>
  <c r="E3483" i="52"/>
  <c r="E4188" i="52"/>
  <c r="E4196" i="52"/>
  <c r="M4196" i="52" s="1"/>
  <c r="E4232" i="52"/>
  <c r="H4232" i="52" s="1"/>
  <c r="E4256" i="52"/>
  <c r="E4206" i="52"/>
  <c r="E4260" i="52"/>
  <c r="H4260" i="52" s="1"/>
  <c r="E4242" i="52"/>
  <c r="E4262" i="52"/>
  <c r="E4255" i="52"/>
  <c r="E4221" i="52"/>
  <c r="H4221" i="52" s="1"/>
  <c r="E4237" i="52"/>
  <c r="E4217" i="52"/>
  <c r="E4251" i="52"/>
  <c r="E4231" i="52"/>
  <c r="H4231" i="52" s="1"/>
  <c r="E4241" i="52"/>
  <c r="M4241" i="52" s="1"/>
  <c r="E4225" i="52"/>
  <c r="M4225" i="52" s="1"/>
  <c r="E4192" i="52"/>
  <c r="E4216" i="52"/>
  <c r="M4216" i="52" s="1"/>
  <c r="E4270" i="52"/>
  <c r="E4250" i="52"/>
  <c r="M4250" i="52" s="1"/>
  <c r="E4202" i="52"/>
  <c r="E4248" i="52"/>
  <c r="M4248" i="52" s="1"/>
  <c r="E4268" i="52"/>
  <c r="E4246" i="52"/>
  <c r="E4247" i="52"/>
  <c r="E4269" i="52"/>
  <c r="M4269" i="52" s="1"/>
  <c r="E4203" i="52"/>
  <c r="E4215" i="52"/>
  <c r="H4215" i="52" s="1"/>
  <c r="E4235" i="52"/>
  <c r="E4273" i="52"/>
  <c r="E4211" i="52"/>
  <c r="M4211" i="52" s="1"/>
  <c r="E4227" i="52"/>
  <c r="E3248" i="52"/>
  <c r="E971" i="52"/>
  <c r="E1069" i="52"/>
  <c r="H1069" i="52" s="1"/>
  <c r="E1089" i="52"/>
  <c r="E1078" i="52"/>
  <c r="M1078" i="52" s="1"/>
  <c r="E1074" i="52"/>
  <c r="E1068" i="52"/>
  <c r="H1068" i="52" s="1"/>
  <c r="E898" i="52"/>
  <c r="M898" i="52" s="1"/>
  <c r="E953" i="52"/>
  <c r="E1083" i="52"/>
  <c r="M1083" i="52" s="1"/>
  <c r="E1077" i="52"/>
  <c r="M1077" i="52" s="1"/>
  <c r="E1076" i="52"/>
  <c r="E1066" i="52"/>
  <c r="E1071" i="52"/>
  <c r="M1071" i="52" s="1"/>
  <c r="E1072" i="52"/>
  <c r="E1085" i="52"/>
  <c r="AS238" i="11"/>
  <c r="AS143" i="11"/>
  <c r="AS214" i="11"/>
  <c r="E952" i="52"/>
  <c r="E1081" i="52"/>
  <c r="E1073" i="52"/>
  <c r="E1087" i="52"/>
  <c r="M1087" i="52" s="1"/>
  <c r="E1064" i="52"/>
  <c r="E1065" i="52"/>
  <c r="AS72" i="11"/>
  <c r="E1079" i="52"/>
  <c r="E1075" i="52"/>
  <c r="E1082" i="52"/>
  <c r="E1084" i="52"/>
  <c r="M1084" i="52" s="1"/>
  <c r="E1080" i="52"/>
  <c r="E1086" i="52"/>
  <c r="H1086" i="52" s="1"/>
  <c r="E1088" i="52"/>
  <c r="E1067" i="52"/>
  <c r="M1067" i="52" s="1"/>
  <c r="E1070" i="52"/>
  <c r="E3323" i="52"/>
  <c r="P239" i="11"/>
  <c r="AO239" i="11" s="1"/>
  <c r="AS239" i="11"/>
  <c r="E3757" i="52"/>
  <c r="M3757" i="52" s="1"/>
  <c r="E3742" i="52"/>
  <c r="AS83" i="11"/>
  <c r="E3725" i="52"/>
  <c r="E3747" i="52"/>
  <c r="M3747" i="52" s="1"/>
  <c r="E3769" i="52"/>
  <c r="E3783" i="52"/>
  <c r="E3732" i="52"/>
  <c r="E3728" i="52"/>
  <c r="M3728" i="52" s="1"/>
  <c r="E3770" i="52"/>
  <c r="E3715" i="52"/>
  <c r="E3737" i="52"/>
  <c r="E3751" i="52"/>
  <c r="M3751" i="52" s="1"/>
  <c r="E3779" i="52"/>
  <c r="E3764" i="52"/>
  <c r="E3789" i="52"/>
  <c r="E3738" i="52"/>
  <c r="M3738" i="52" s="1"/>
  <c r="E3760" i="52"/>
  <c r="E3774" i="52"/>
  <c r="E3719" i="52"/>
  <c r="E1170" i="52"/>
  <c r="H1170" i="52" s="1"/>
  <c r="E5795" i="52"/>
  <c r="M5795" i="52" s="1"/>
  <c r="E3476" i="52"/>
  <c r="E1188" i="52"/>
  <c r="H1188" i="52" s="1"/>
  <c r="AS208" i="11"/>
  <c r="E5041" i="52"/>
  <c r="H5041" i="52" s="1"/>
  <c r="E4240" i="52"/>
  <c r="E4208" i="52"/>
  <c r="E4212" i="52"/>
  <c r="E4264" i="52"/>
  <c r="E4258" i="52"/>
  <c r="E4224" i="52"/>
  <c r="E4210" i="52"/>
  <c r="E4194" i="52"/>
  <c r="E4228" i="52"/>
  <c r="E4222" i="52"/>
  <c r="E4220" i="52"/>
  <c r="E4271" i="52"/>
  <c r="E4239" i="52"/>
  <c r="E4223" i="52"/>
  <c r="E4245" i="52"/>
  <c r="E4189" i="52"/>
  <c r="E4219" i="52"/>
  <c r="E4243" i="52"/>
  <c r="E4229" i="52"/>
  <c r="E4257" i="52"/>
  <c r="E4195" i="52"/>
  <c r="E4207" i="52"/>
  <c r="E1176" i="52"/>
  <c r="M1176" i="52" s="1"/>
  <c r="E3102" i="52"/>
  <c r="E3084" i="52"/>
  <c r="E3781" i="52"/>
  <c r="H3781" i="52" s="1"/>
  <c r="E3749" i="52"/>
  <c r="E3717" i="52"/>
  <c r="E3762" i="52"/>
  <c r="H3762" i="52" s="1"/>
  <c r="E3730" i="52"/>
  <c r="H3730" i="52" s="1"/>
  <c r="E3771" i="52"/>
  <c r="M3771" i="52" s="1"/>
  <c r="E3739" i="52"/>
  <c r="H3739" i="52" s="1"/>
  <c r="E3784" i="52"/>
  <c r="H3784" i="52" s="1"/>
  <c r="E3752" i="52"/>
  <c r="M3752" i="52" s="1"/>
  <c r="E3720" i="52"/>
  <c r="M3720" i="52" s="1"/>
  <c r="E3761" i="52"/>
  <c r="H3761" i="52" s="1"/>
  <c r="E3729" i="52"/>
  <c r="H3729" i="52" s="1"/>
  <c r="E3766" i="52"/>
  <c r="H3766" i="52" s="1"/>
  <c r="E3734" i="52"/>
  <c r="H3734" i="52" s="1"/>
  <c r="E3775" i="52"/>
  <c r="H3775" i="52" s="1"/>
  <c r="E3743" i="52"/>
  <c r="M3743" i="52" s="1"/>
  <c r="E3788" i="52"/>
  <c r="H3788" i="52" s="1"/>
  <c r="E3756" i="52"/>
  <c r="E3724" i="52"/>
  <c r="E3063" i="52"/>
  <c r="E3144" i="52"/>
  <c r="E3773" i="52"/>
  <c r="E3741" i="52"/>
  <c r="E3786" i="52"/>
  <c r="H3786" i="52" s="1"/>
  <c r="E3754" i="52"/>
  <c r="E3722" i="52"/>
  <c r="E3763" i="52"/>
  <c r="E3731" i="52"/>
  <c r="M3731" i="52" s="1"/>
  <c r="E3776" i="52"/>
  <c r="E3744" i="52"/>
  <c r="E3785" i="52"/>
  <c r="E3753" i="52"/>
  <c r="M3753" i="52" s="1"/>
  <c r="E3721" i="52"/>
  <c r="E3758" i="52"/>
  <c r="E3726" i="52"/>
  <c r="E3767" i="52"/>
  <c r="M3767" i="52" s="1"/>
  <c r="E3735" i="52"/>
  <c r="E3780" i="52"/>
  <c r="H3780" i="52" s="1"/>
  <c r="E3748" i="52"/>
  <c r="E3716" i="52"/>
  <c r="H3716" i="52" s="1"/>
  <c r="E631" i="52"/>
  <c r="E6279" i="52"/>
  <c r="P71" i="11"/>
  <c r="E3210" i="52"/>
  <c r="H3210" i="52" s="1"/>
  <c r="E3765" i="52"/>
  <c r="E3733" i="52"/>
  <c r="M3733" i="52" s="1"/>
  <c r="E3778" i="52"/>
  <c r="E3746" i="52"/>
  <c r="M3746" i="52" s="1"/>
  <c r="E3787" i="52"/>
  <c r="H3787" i="52" s="1"/>
  <c r="E3755" i="52"/>
  <c r="E3723" i="52"/>
  <c r="E3768" i="52"/>
  <c r="E3736" i="52"/>
  <c r="M3736" i="52" s="1"/>
  <c r="E3777" i="52"/>
  <c r="M3777" i="52" s="1"/>
  <c r="E3745" i="52"/>
  <c r="E3782" i="52"/>
  <c r="M3782" i="52" s="1"/>
  <c r="E3750" i="52"/>
  <c r="E3718" i="52"/>
  <c r="E3759" i="52"/>
  <c r="M3759" i="52" s="1"/>
  <c r="E3727" i="52"/>
  <c r="M3727" i="52" s="1"/>
  <c r="E3772" i="52"/>
  <c r="E3740" i="52"/>
  <c r="H3740" i="52" s="1"/>
  <c r="AS167" i="11"/>
  <c r="E6278" i="52"/>
  <c r="AS71" i="11"/>
  <c r="E3358" i="52"/>
  <c r="E4185" i="52"/>
  <c r="M4185" i="52" s="1"/>
  <c r="E3092" i="52"/>
  <c r="E3099" i="52"/>
  <c r="M3099" i="52" s="1"/>
  <c r="E3217" i="52"/>
  <c r="M3217" i="52" s="1"/>
  <c r="E5052" i="52"/>
  <c r="M5052" i="52" s="1"/>
  <c r="E5117" i="52"/>
  <c r="M5117" i="52" s="1"/>
  <c r="E909" i="52"/>
  <c r="E656" i="52"/>
  <c r="M656" i="52" s="1"/>
  <c r="E3486" i="52"/>
  <c r="E3465" i="52"/>
  <c r="AS154" i="11"/>
  <c r="E3198" i="52"/>
  <c r="M3198" i="52" s="1"/>
  <c r="E3072" i="52"/>
  <c r="E3168" i="52"/>
  <c r="H3168" i="52" s="1"/>
  <c r="E5072" i="52"/>
  <c r="AS126" i="11"/>
  <c r="E901" i="52"/>
  <c r="E3493" i="52"/>
  <c r="E3320" i="52"/>
  <c r="E4181" i="52"/>
  <c r="E3194" i="52"/>
  <c r="E3149" i="52"/>
  <c r="E3209" i="52"/>
  <c r="E3060" i="52"/>
  <c r="E3095" i="52"/>
  <c r="M3095" i="52" s="1"/>
  <c r="E3176" i="52"/>
  <c r="E3172" i="52"/>
  <c r="E5095" i="52"/>
  <c r="E5075" i="52"/>
  <c r="H5075" i="52" s="1"/>
  <c r="E5065" i="52"/>
  <c r="M5065" i="52" s="1"/>
  <c r="E925" i="52"/>
  <c r="E3087" i="52"/>
  <c r="E3074" i="52"/>
  <c r="E3178" i="52"/>
  <c r="E3143" i="52"/>
  <c r="E3159" i="52"/>
  <c r="E3124" i="52"/>
  <c r="H3124" i="52" s="1"/>
  <c r="E3204" i="52"/>
  <c r="E5067" i="52"/>
  <c r="H5067" i="52" s="1"/>
  <c r="E5100" i="52"/>
  <c r="E5050" i="52"/>
  <c r="M5050" i="52" s="1"/>
  <c r="E5070" i="52"/>
  <c r="E4187" i="52"/>
  <c r="H4187" i="52" s="1"/>
  <c r="E4186" i="52"/>
  <c r="E3110" i="52"/>
  <c r="E3079" i="52"/>
  <c r="E3122" i="52"/>
  <c r="M3122" i="52" s="1"/>
  <c r="E3066" i="52"/>
  <c r="H3066" i="52" s="1"/>
  <c r="E3190" i="52"/>
  <c r="H3190" i="52" s="1"/>
  <c r="E3123" i="52"/>
  <c r="E3073" i="52"/>
  <c r="E3155" i="52"/>
  <c r="M3155" i="52" s="1"/>
  <c r="E3187" i="52"/>
  <c r="H3187" i="52" s="1"/>
  <c r="E3205" i="52"/>
  <c r="E3201" i="52"/>
  <c r="H3201" i="52" s="1"/>
  <c r="E3152" i="52"/>
  <c r="M3152" i="52" s="1"/>
  <c r="E3211" i="52"/>
  <c r="M3211" i="52" s="1"/>
  <c r="E5096" i="52"/>
  <c r="E5051" i="52"/>
  <c r="M5051" i="52" s="1"/>
  <c r="E5068" i="52"/>
  <c r="E5089" i="52"/>
  <c r="H5089" i="52" s="1"/>
  <c r="E5078" i="52"/>
  <c r="E5061" i="52"/>
  <c r="E5106" i="52"/>
  <c r="H5106" i="52" s="1"/>
  <c r="E899" i="52"/>
  <c r="E926" i="52"/>
  <c r="M926" i="52" s="1"/>
  <c r="E1272" i="52"/>
  <c r="M1272" i="52" s="1"/>
  <c r="E1262" i="52"/>
  <c r="M1262" i="52" s="1"/>
  <c r="E1315" i="52"/>
  <c r="H1315" i="52" s="1"/>
  <c r="E646" i="52"/>
  <c r="E636" i="52"/>
  <c r="E3501" i="52"/>
  <c r="H3501" i="52" s="1"/>
  <c r="E3491" i="52"/>
  <c r="E3364" i="52"/>
  <c r="E3350" i="52"/>
  <c r="M3350" i="52" s="1"/>
  <c r="E3170" i="52"/>
  <c r="E3117" i="52"/>
  <c r="H3117" i="52" s="1"/>
  <c r="E3098" i="52"/>
  <c r="E3132" i="52"/>
  <c r="E3104" i="52"/>
  <c r="M3104" i="52" s="1"/>
  <c r="E3116" i="52"/>
  <c r="H3116" i="52" s="1"/>
  <c r="E5140" i="52"/>
  <c r="E5063" i="52"/>
  <c r="H5063" i="52" s="1"/>
  <c r="E5083" i="52"/>
  <c r="M5083" i="52" s="1"/>
  <c r="E5114" i="52"/>
  <c r="H5114" i="52" s="1"/>
  <c r="E671" i="52"/>
  <c r="E678" i="52"/>
  <c r="AS100" i="11"/>
  <c r="AO191" i="11"/>
  <c r="E3206" i="52"/>
  <c r="E3182" i="52"/>
  <c r="E3097" i="52"/>
  <c r="M3097" i="52" s="1"/>
  <c r="E3183" i="52"/>
  <c r="M3183" i="52" s="1"/>
  <c r="E3135" i="52"/>
  <c r="E5092" i="52"/>
  <c r="H5092" i="52" s="1"/>
  <c r="E5105" i="52"/>
  <c r="E932" i="52"/>
  <c r="E1264" i="52"/>
  <c r="E680" i="52"/>
  <c r="E676" i="52"/>
  <c r="M676" i="52" s="1"/>
  <c r="E3478" i="52"/>
  <c r="E3468" i="52"/>
  <c r="E3496" i="52"/>
  <c r="M3496" i="52" s="1"/>
  <c r="E3325" i="52"/>
  <c r="E949" i="52"/>
  <c r="E914" i="52"/>
  <c r="E1265" i="52"/>
  <c r="E1295" i="52"/>
  <c r="H1295" i="52" s="1"/>
  <c r="E638" i="52"/>
  <c r="E663" i="52"/>
  <c r="E628" i="52"/>
  <c r="E688" i="52"/>
  <c r="M688" i="52" s="1"/>
  <c r="E694" i="52"/>
  <c r="E660" i="52"/>
  <c r="E640" i="52"/>
  <c r="E692" i="52"/>
  <c r="E681" i="52"/>
  <c r="E639" i="52"/>
  <c r="E662" i="52"/>
  <c r="E686" i="52"/>
  <c r="M686" i="52" s="1"/>
  <c r="E699" i="52"/>
  <c r="E668" i="52"/>
  <c r="E644" i="52"/>
  <c r="E703" i="52"/>
  <c r="E696" i="52"/>
  <c r="E647" i="52"/>
  <c r="E670" i="52"/>
  <c r="E630" i="52"/>
  <c r="E3216" i="52"/>
  <c r="E3184" i="52"/>
  <c r="E3147" i="52"/>
  <c r="H3147" i="52" s="1"/>
  <c r="E3100" i="52"/>
  <c r="M3100" i="52" s="1"/>
  <c r="E3185" i="52"/>
  <c r="E3153" i="52"/>
  <c r="E3151" i="52"/>
  <c r="H3151" i="52" s="1"/>
  <c r="E3061" i="52"/>
  <c r="E3111" i="52"/>
  <c r="E3207" i="52"/>
  <c r="E3121" i="52"/>
  <c r="H3121" i="52" s="1"/>
  <c r="E3064" i="52"/>
  <c r="E3173" i="52"/>
  <c r="E3114" i="52"/>
  <c r="E3094" i="52"/>
  <c r="M3094" i="52" s="1"/>
  <c r="E3138" i="52"/>
  <c r="H3138" i="52" s="1"/>
  <c r="E3062" i="52"/>
  <c r="M3062" i="52" s="1"/>
  <c r="E3096" i="52"/>
  <c r="E3129" i="52"/>
  <c r="M3129" i="52" s="1"/>
  <c r="E3213" i="52"/>
  <c r="H3213" i="52" s="1"/>
  <c r="E3083" i="52"/>
  <c r="E3142" i="52"/>
  <c r="E3161" i="52"/>
  <c r="E4176" i="52"/>
  <c r="M4176" i="52" s="1"/>
  <c r="E4180" i="52"/>
  <c r="E4183" i="52"/>
  <c r="E1282" i="52"/>
  <c r="E1271" i="52"/>
  <c r="M1271" i="52" s="1"/>
  <c r="E1316" i="52"/>
  <c r="H1316" i="52" s="1"/>
  <c r="E1305" i="52"/>
  <c r="E1308" i="52"/>
  <c r="E1275" i="52"/>
  <c r="E1320" i="52"/>
  <c r="H1320" i="52" s="1"/>
  <c r="E1259" i="52"/>
  <c r="M1259" i="52" s="1"/>
  <c r="E1277" i="52"/>
  <c r="H1277" i="52" s="1"/>
  <c r="E1314" i="52"/>
  <c r="M1314" i="52" s="1"/>
  <c r="E5134" i="52"/>
  <c r="M5134" i="52" s="1"/>
  <c r="E5090" i="52"/>
  <c r="E5049" i="52"/>
  <c r="M5049" i="52" s="1"/>
  <c r="E5093" i="52"/>
  <c r="M5093" i="52" s="1"/>
  <c r="E5142" i="52"/>
  <c r="H5142" i="52" s="1"/>
  <c r="E5098" i="52"/>
  <c r="E5071" i="52"/>
  <c r="H5071" i="52" s="1"/>
  <c r="E5139" i="52"/>
  <c r="E5137" i="52"/>
  <c r="H5137" i="52" s="1"/>
  <c r="E5043" i="52"/>
  <c r="M5043" i="52" s="1"/>
  <c r="E5080" i="52"/>
  <c r="M5080" i="52" s="1"/>
  <c r="E5079" i="52"/>
  <c r="H5079" i="52" s="1"/>
  <c r="E5132" i="52"/>
  <c r="M5132" i="52" s="1"/>
  <c r="E5127" i="52"/>
  <c r="E5076" i="52"/>
  <c r="H5076" i="52" s="1"/>
  <c r="E5111" i="52"/>
  <c r="E5108" i="52"/>
  <c r="E5084" i="52"/>
  <c r="E5129" i="52"/>
  <c r="E5086" i="52"/>
  <c r="M5086" i="52" s="1"/>
  <c r="E5042" i="52"/>
  <c r="H5042" i="52" s="1"/>
  <c r="E5085" i="52"/>
  <c r="H5085" i="52" s="1"/>
  <c r="E5135" i="52"/>
  <c r="H5135" i="52" s="1"/>
  <c r="E5094" i="52"/>
  <c r="M5094" i="52" s="1"/>
  <c r="E5062" i="52"/>
  <c r="E5121" i="52"/>
  <c r="E5091" i="52"/>
  <c r="H5091" i="52" s="1"/>
  <c r="E5123" i="52"/>
  <c r="E5060" i="52"/>
  <c r="M5060" i="52" s="1"/>
  <c r="E5136" i="52"/>
  <c r="M5136" i="52" s="1"/>
  <c r="E5048" i="52"/>
  <c r="M5048" i="52" s="1"/>
  <c r="E939" i="52"/>
  <c r="E937" i="52"/>
  <c r="M937" i="52" s="1"/>
  <c r="E941" i="52"/>
  <c r="E938" i="52"/>
  <c r="E891" i="52"/>
  <c r="E903" i="52"/>
  <c r="E890" i="52"/>
  <c r="E951" i="52"/>
  <c r="E950" i="52"/>
  <c r="E913" i="52"/>
  <c r="E943" i="52"/>
  <c r="E907" i="52"/>
  <c r="H907" i="52" s="1"/>
  <c r="E4175" i="52"/>
  <c r="M4175" i="52" s="1"/>
  <c r="E4182" i="52"/>
  <c r="E3150" i="52"/>
  <c r="M3150" i="52" s="1"/>
  <c r="E3177" i="52"/>
  <c r="H3177" i="52" s="1"/>
  <c r="E3067" i="52"/>
  <c r="M3067" i="52" s="1"/>
  <c r="E3118" i="52"/>
  <c r="M3118" i="52" s="1"/>
  <c r="E3082" i="52"/>
  <c r="E3134" i="52"/>
  <c r="H3134" i="52" s="1"/>
  <c r="E3126" i="52"/>
  <c r="E3091" i="52"/>
  <c r="H3091" i="52" s="1"/>
  <c r="E3107" i="52"/>
  <c r="E3105" i="52"/>
  <c r="E3065" i="52"/>
  <c r="M3065" i="52" s="1"/>
  <c r="E3167" i="52"/>
  <c r="E3120" i="52"/>
  <c r="E3160" i="52"/>
  <c r="E3208" i="52"/>
  <c r="E3140" i="52"/>
  <c r="M3140" i="52" s="1"/>
  <c r="E3195" i="52"/>
  <c r="E5047" i="52"/>
  <c r="M5047" i="52" s="1"/>
  <c r="E5128" i="52"/>
  <c r="E5044" i="52"/>
  <c r="H5044" i="52" s="1"/>
  <c r="E5112" i="52"/>
  <c r="E5124" i="52"/>
  <c r="H5124" i="52" s="1"/>
  <c r="E5107" i="52"/>
  <c r="M5107" i="52" s="1"/>
  <c r="E5055" i="52"/>
  <c r="M5055" i="52" s="1"/>
  <c r="E5119" i="52"/>
  <c r="E5125" i="52"/>
  <c r="E5113" i="52"/>
  <c r="H5113" i="52" s="1"/>
  <c r="E896" i="52"/>
  <c r="E916" i="52"/>
  <c r="M916" i="52" s="1"/>
  <c r="E923" i="52"/>
  <c r="E701" i="52"/>
  <c r="M701" i="52" s="1"/>
  <c r="E677" i="52"/>
  <c r="E708" i="52"/>
  <c r="E652" i="52"/>
  <c r="E709" i="52"/>
  <c r="M709" i="52" s="1"/>
  <c r="E962" i="52"/>
  <c r="H962" i="52" s="1"/>
  <c r="E3487" i="52"/>
  <c r="M3487" i="52" s="1"/>
  <c r="E3500" i="52"/>
  <c r="M3500" i="52" s="1"/>
  <c r="E3474" i="52"/>
  <c r="E3489" i="52"/>
  <c r="E5688" i="52"/>
  <c r="H5688" i="52" s="1"/>
  <c r="E4917" i="52"/>
  <c r="M4917" i="52" s="1"/>
  <c r="E3333" i="52"/>
  <c r="E3318" i="52"/>
  <c r="H3318" i="52" s="1"/>
  <c r="E3346" i="52"/>
  <c r="E3495" i="52"/>
  <c r="E3469" i="52"/>
  <c r="M3469" i="52" s="1"/>
  <c r="E3482" i="52"/>
  <c r="E3497" i="52"/>
  <c r="E3472" i="52"/>
  <c r="E3349" i="52"/>
  <c r="H3349" i="52" s="1"/>
  <c r="E3339" i="52"/>
  <c r="E3319" i="52"/>
  <c r="E5173" i="52"/>
  <c r="E5193" i="52"/>
  <c r="M5193" i="52" s="1"/>
  <c r="E5192" i="52"/>
  <c r="E5197" i="52"/>
  <c r="E5191" i="52"/>
  <c r="E5201" i="52"/>
  <c r="H5201" i="52" s="1"/>
  <c r="E5160" i="52"/>
  <c r="E5151" i="52"/>
  <c r="E5180" i="52"/>
  <c r="E5190" i="52"/>
  <c r="M5190" i="52" s="1"/>
  <c r="E5150" i="52"/>
  <c r="E5187" i="52"/>
  <c r="E5171" i="52"/>
  <c r="E5149" i="52"/>
  <c r="H5149" i="52" s="1"/>
  <c r="E5194" i="52"/>
  <c r="E1194" i="52"/>
  <c r="H1194" i="52" s="1"/>
  <c r="E1169" i="52"/>
  <c r="H1169" i="52" s="1"/>
  <c r="E1185" i="52"/>
  <c r="E5789" i="52"/>
  <c r="M5789" i="52" s="1"/>
  <c r="E5796" i="52"/>
  <c r="H5796" i="52" s="1"/>
  <c r="E1197" i="52"/>
  <c r="H1197" i="52" s="1"/>
  <c r="E1164" i="52"/>
  <c r="M1164" i="52" s="1"/>
  <c r="E5786" i="52"/>
  <c r="M5786" i="52" s="1"/>
  <c r="E1191" i="52"/>
  <c r="H1191" i="52" s="1"/>
  <c r="E1168" i="52"/>
  <c r="M1168" i="52" s="1"/>
  <c r="E5783" i="52"/>
  <c r="H5783" i="52" s="1"/>
  <c r="E1192" i="52"/>
  <c r="H1192" i="52" s="1"/>
  <c r="E1196" i="52"/>
  <c r="E1198" i="52"/>
  <c r="E1187" i="52"/>
  <c r="H1187" i="52" s="1"/>
  <c r="E1165" i="52"/>
  <c r="M1165" i="52" s="1"/>
  <c r="E1174" i="52"/>
  <c r="E1179" i="52"/>
  <c r="E1173" i="52"/>
  <c r="E1171" i="52"/>
  <c r="M1171" i="52" s="1"/>
  <c r="E5781" i="52"/>
  <c r="E5782" i="52"/>
  <c r="E5788" i="52"/>
  <c r="M5788" i="52" s="1"/>
  <c r="E5787" i="52"/>
  <c r="M5787" i="52" s="1"/>
  <c r="AS186" i="11"/>
  <c r="E1189" i="52"/>
  <c r="M1189" i="52" s="1"/>
  <c r="E1184" i="52"/>
  <c r="H1184" i="52" s="1"/>
  <c r="E1199" i="52"/>
  <c r="M1199" i="52" s="1"/>
  <c r="E1200" i="52"/>
  <c r="M1200" i="52" s="1"/>
  <c r="E1175" i="52"/>
  <c r="E1180" i="52"/>
  <c r="E1166" i="52"/>
  <c r="M1166" i="52" s="1"/>
  <c r="E1182" i="52"/>
  <c r="M1182" i="52" s="1"/>
  <c r="E1172" i="52"/>
  <c r="E5794" i="52"/>
  <c r="E5793" i="52"/>
  <c r="H5793" i="52" s="1"/>
  <c r="E5784" i="52"/>
  <c r="M5784" i="52" s="1"/>
  <c r="E5780" i="52"/>
  <c r="E1190" i="52"/>
  <c r="H1190" i="52" s="1"/>
  <c r="E1193" i="52"/>
  <c r="E1195" i="52"/>
  <c r="E1186" i="52"/>
  <c r="E1178" i="52"/>
  <c r="M1178" i="52" s="1"/>
  <c r="E1181" i="52"/>
  <c r="E1167" i="52"/>
  <c r="E1183" i="52"/>
  <c r="E1177" i="52"/>
  <c r="M1177" i="52" s="1"/>
  <c r="E5790" i="52"/>
  <c r="E5785" i="52"/>
  <c r="E5791" i="52"/>
  <c r="E5792" i="52"/>
  <c r="M5792" i="52" s="1"/>
  <c r="E4946" i="52"/>
  <c r="P129" i="11"/>
  <c r="G354" i="52" s="1"/>
  <c r="E349" i="52"/>
  <c r="H349" i="52" s="1"/>
  <c r="P154" i="11"/>
  <c r="G4185" i="52" s="1"/>
  <c r="E4178" i="52"/>
  <c r="H4178" i="52" s="1"/>
  <c r="E4177" i="52"/>
  <c r="M4177" i="52" s="1"/>
  <c r="E4179" i="52"/>
  <c r="M4179" i="52" s="1"/>
  <c r="P221" i="11"/>
  <c r="E4062" i="52"/>
  <c r="E4059" i="52"/>
  <c r="M4059" i="52" s="1"/>
  <c r="P218" i="11"/>
  <c r="G42" i="52" s="1"/>
  <c r="F42" i="52" s="1"/>
  <c r="E46" i="52"/>
  <c r="H46" i="52" s="1"/>
  <c r="AS218" i="11"/>
  <c r="E42" i="52"/>
  <c r="M42" i="52" s="1"/>
  <c r="P191" i="11"/>
  <c r="G6729" i="52" s="1"/>
  <c r="F6729" i="52" s="1"/>
  <c r="E6728" i="52"/>
  <c r="M6728" i="52" s="1"/>
  <c r="AS191" i="11"/>
  <c r="E6730" i="52"/>
  <c r="M6730" i="52" s="1"/>
  <c r="AS237" i="11"/>
  <c r="E1297" i="52"/>
  <c r="M1297" i="52" s="1"/>
  <c r="E1284" i="52"/>
  <c r="E1285" i="52"/>
  <c r="E1299" i="52"/>
  <c r="E1268" i="52"/>
  <c r="M1268" i="52" s="1"/>
  <c r="E1283" i="52"/>
  <c r="E1301" i="52"/>
  <c r="E1280" i="52"/>
  <c r="E1267" i="52"/>
  <c r="M1267" i="52" s="1"/>
  <c r="E1270" i="52"/>
  <c r="E1260" i="52"/>
  <c r="E1287" i="52"/>
  <c r="H1287" i="52" s="1"/>
  <c r="E1300" i="52"/>
  <c r="H1300" i="52" s="1"/>
  <c r="E1306" i="52"/>
  <c r="E1309" i="52"/>
  <c r="E1304" i="52"/>
  <c r="E1290" i="52"/>
  <c r="E1321" i="52"/>
  <c r="M1321" i="52" s="1"/>
  <c r="E1293" i="52"/>
  <c r="E1276" i="52"/>
  <c r="M1276" i="52" s="1"/>
  <c r="E1263" i="52"/>
  <c r="H1263" i="52" s="1"/>
  <c r="E1319" i="52"/>
  <c r="M1319" i="52" s="1"/>
  <c r="E1288" i="52"/>
  <c r="M1288" i="52" s="1"/>
  <c r="E1258" i="52"/>
  <c r="H1258" i="52" s="1"/>
  <c r="E1274" i="52"/>
  <c r="M1274" i="52" s="1"/>
  <c r="E1294" i="52"/>
  <c r="H1294" i="52" s="1"/>
  <c r="E1310" i="52"/>
  <c r="H1310" i="52" s="1"/>
  <c r="E1312" i="52"/>
  <c r="M1312" i="52" s="1"/>
  <c r="P126" i="11"/>
  <c r="G5119" i="52" s="1"/>
  <c r="E5145" i="52"/>
  <c r="E5122" i="52"/>
  <c r="H5122" i="52" s="1"/>
  <c r="E5102" i="52"/>
  <c r="E5081" i="52"/>
  <c r="M5081" i="52" s="1"/>
  <c r="E5058" i="52"/>
  <c r="E5141" i="52"/>
  <c r="E5109" i="52"/>
  <c r="E5077" i="52"/>
  <c r="M5077" i="52" s="1"/>
  <c r="E5045" i="52"/>
  <c r="E5130" i="52"/>
  <c r="M5130" i="52" s="1"/>
  <c r="E5110" i="52"/>
  <c r="E5087" i="52"/>
  <c r="M5087" i="52" s="1"/>
  <c r="E5066" i="52"/>
  <c r="E5046" i="52"/>
  <c r="M5046" i="52" s="1"/>
  <c r="E5057" i="52"/>
  <c r="E5073" i="52"/>
  <c r="M5073" i="52" s="1"/>
  <c r="E5059" i="52"/>
  <c r="E5064" i="52"/>
  <c r="E5147" i="52"/>
  <c r="E5143" i="52"/>
  <c r="M5143" i="52" s="1"/>
  <c r="E5099" i="52"/>
  <c r="E5120" i="52"/>
  <c r="M5120" i="52" s="1"/>
  <c r="E5115" i="52"/>
  <c r="E5056" i="52"/>
  <c r="H5056" i="52" s="1"/>
  <c r="E5116" i="52"/>
  <c r="E5144" i="52"/>
  <c r="E5104" i="52"/>
  <c r="E5138" i="52"/>
  <c r="E5118" i="52"/>
  <c r="M5118" i="52" s="1"/>
  <c r="E5074" i="52"/>
  <c r="E5133" i="52"/>
  <c r="H5133" i="52" s="1"/>
  <c r="E5146" i="52"/>
  <c r="M5146" i="52" s="1"/>
  <c r="E5103" i="52"/>
  <c r="H5103" i="52" s="1"/>
  <c r="E5097" i="52"/>
  <c r="M5097" i="52" s="1"/>
  <c r="E5054" i="52"/>
  <c r="M5054" i="52" s="1"/>
  <c r="E5101" i="52"/>
  <c r="H5101" i="52" s="1"/>
  <c r="E5069" i="52"/>
  <c r="M5069" i="52" s="1"/>
  <c r="E5126" i="52"/>
  <c r="M5126" i="52" s="1"/>
  <c r="P81" i="11"/>
  <c r="AS81" i="11"/>
  <c r="E893" i="52"/>
  <c r="E897" i="52"/>
  <c r="E934" i="52"/>
  <c r="E920" i="52"/>
  <c r="M920" i="52" s="1"/>
  <c r="E948" i="52"/>
  <c r="M948" i="52" s="1"/>
  <c r="E929" i="52"/>
  <c r="H929" i="52" s="1"/>
  <c r="E912" i="52"/>
  <c r="E936" i="52"/>
  <c r="M936" i="52" s="1"/>
  <c r="E922" i="52"/>
  <c r="M922" i="52" s="1"/>
  <c r="E910" i="52"/>
  <c r="E927" i="52"/>
  <c r="H927" i="52" s="1"/>
  <c r="E930" i="52"/>
  <c r="M930" i="52" s="1"/>
  <c r="E935" i="52"/>
  <c r="E895" i="52"/>
  <c r="E900" i="52"/>
  <c r="M900" i="52" s="1"/>
  <c r="E902" i="52"/>
  <c r="E906" i="52"/>
  <c r="M906" i="52" s="1"/>
  <c r="E947" i="52"/>
  <c r="H947" i="52" s="1"/>
  <c r="E931" i="52"/>
  <c r="M931" i="52" s="1"/>
  <c r="E911" i="52"/>
  <c r="H911" i="52" s="1"/>
  <c r="E940" i="52"/>
  <c r="M940" i="52" s="1"/>
  <c r="E924" i="52"/>
  <c r="H924" i="52" s="1"/>
  <c r="E905" i="52"/>
  <c r="M905" i="52" s="1"/>
  <c r="E933" i="52"/>
  <c r="M933" i="52" s="1"/>
  <c r="E919" i="52"/>
  <c r="M919" i="52" s="1"/>
  <c r="E946" i="52"/>
  <c r="M946" i="52" s="1"/>
  <c r="E915" i="52"/>
  <c r="M915" i="52" s="1"/>
  <c r="E918" i="52"/>
  <c r="M918" i="52" s="1"/>
  <c r="E921" i="52"/>
  <c r="E908" i="52"/>
  <c r="M908" i="52" s="1"/>
  <c r="E904" i="52"/>
  <c r="M904" i="52" s="1"/>
  <c r="E892" i="52"/>
  <c r="H892" i="52" s="1"/>
  <c r="E945" i="52"/>
  <c r="M945" i="52" s="1"/>
  <c r="E944" i="52"/>
  <c r="E928" i="52"/>
  <c r="H928" i="52" s="1"/>
  <c r="E917" i="52"/>
  <c r="M917" i="52" s="1"/>
  <c r="E889" i="52"/>
  <c r="H889" i="52" s="1"/>
  <c r="E942" i="52"/>
  <c r="M942" i="52" s="1"/>
  <c r="E894" i="52"/>
  <c r="M894" i="52" s="1"/>
  <c r="E1298" i="52"/>
  <c r="H1298" i="52" s="1"/>
  <c r="E1302" i="52"/>
  <c r="M1302" i="52" s="1"/>
  <c r="E1256" i="52"/>
  <c r="E1296" i="52"/>
  <c r="M1296" i="52" s="1"/>
  <c r="E1303" i="52"/>
  <c r="H1303" i="52" s="1"/>
  <c r="E1266" i="52"/>
  <c r="H1266" i="52" s="1"/>
  <c r="E1281" i="52"/>
  <c r="E1292" i="52"/>
  <c r="M1292" i="52" s="1"/>
  <c r="E1273" i="52"/>
  <c r="M1273" i="52" s="1"/>
  <c r="E1289" i="52"/>
  <c r="M1289" i="52" s="1"/>
  <c r="E1318" i="52"/>
  <c r="M1318" i="52" s="1"/>
  <c r="E1257" i="52"/>
  <c r="H1257" i="52" s="1"/>
  <c r="E1278" i="52"/>
  <c r="H1278" i="52" s="1"/>
  <c r="E1307" i="52"/>
  <c r="E1279" i="52"/>
  <c r="M1279" i="52" s="1"/>
  <c r="P143" i="11"/>
  <c r="E959" i="52"/>
  <c r="H959" i="52" s="1"/>
  <c r="E957" i="52"/>
  <c r="E967" i="52"/>
  <c r="H967" i="52" s="1"/>
  <c r="E954" i="52"/>
  <c r="H954" i="52" s="1"/>
  <c r="E965" i="52"/>
  <c r="H965" i="52" s="1"/>
  <c r="E1261" i="52"/>
  <c r="E1269" i="52"/>
  <c r="M1269" i="52" s="1"/>
  <c r="E1291" i="52"/>
  <c r="E1311" i="52"/>
  <c r="M1311" i="52" s="1"/>
  <c r="E1317" i="52"/>
  <c r="M1317" i="52" s="1"/>
  <c r="E1313" i="52"/>
  <c r="E6725" i="52"/>
  <c r="M6725" i="52" s="1"/>
  <c r="E4066" i="52"/>
  <c r="H4066" i="52" s="1"/>
  <c r="E3502" i="52"/>
  <c r="E3470" i="52"/>
  <c r="M3470" i="52" s="1"/>
  <c r="E3479" i="52"/>
  <c r="E3485" i="52"/>
  <c r="M3485" i="52" s="1"/>
  <c r="E3492" i="52"/>
  <c r="E3498" i="52"/>
  <c r="M3498" i="52" s="1"/>
  <c r="E3466" i="52"/>
  <c r="E3475" i="52"/>
  <c r="H3475" i="52" s="1"/>
  <c r="E3481" i="52"/>
  <c r="E3488" i="52"/>
  <c r="M3488" i="52" s="1"/>
  <c r="E3494" i="52"/>
  <c r="M3494" i="52" s="1"/>
  <c r="E3503" i="52"/>
  <c r="E3471" i="52"/>
  <c r="H3471" i="52" s="1"/>
  <c r="E3477" i="52"/>
  <c r="M3477" i="52" s="1"/>
  <c r="E3484" i="52"/>
  <c r="E3490" i="52"/>
  <c r="E3499" i="52"/>
  <c r="E3467" i="52"/>
  <c r="E3473" i="52"/>
  <c r="H3473" i="52" s="1"/>
  <c r="E3480" i="52"/>
  <c r="E43" i="52"/>
  <c r="E6722" i="52"/>
  <c r="E6720" i="52"/>
  <c r="M6720" i="52" s="1"/>
  <c r="E6729" i="52"/>
  <c r="H6729" i="52" s="1"/>
  <c r="E4060" i="52"/>
  <c r="M4060" i="52" s="1"/>
  <c r="E4064" i="52"/>
  <c r="E41" i="52"/>
  <c r="H41" i="52" s="1"/>
  <c r="E6732" i="52"/>
  <c r="H6732" i="52" s="1"/>
  <c r="E6731" i="52"/>
  <c r="M6731" i="52" s="1"/>
  <c r="E6721" i="52"/>
  <c r="E4067" i="52"/>
  <c r="H4067" i="52" s="1"/>
  <c r="E4065" i="52"/>
  <c r="M4065" i="52" s="1"/>
  <c r="E4061" i="52"/>
  <c r="H4061" i="52" s="1"/>
  <c r="E6342" i="52"/>
  <c r="E44" i="52"/>
  <c r="M44" i="52" s="1"/>
  <c r="E45" i="52"/>
  <c r="E6726" i="52"/>
  <c r="H6726" i="52" s="1"/>
  <c r="E6724" i="52"/>
  <c r="M6724" i="52" s="1"/>
  <c r="E6723" i="52"/>
  <c r="M6723" i="52" s="1"/>
  <c r="E4068" i="52"/>
  <c r="M4068" i="52" s="1"/>
  <c r="E4063" i="52"/>
  <c r="AN214" i="11"/>
  <c r="AF49" i="44" s="1"/>
  <c r="AS144" i="11"/>
  <c r="E961" i="52"/>
  <c r="M961" i="52" s="1"/>
  <c r="E963" i="52"/>
  <c r="M963" i="52" s="1"/>
  <c r="E958" i="52"/>
  <c r="H958" i="52" s="1"/>
  <c r="E964" i="52"/>
  <c r="M964" i="52" s="1"/>
  <c r="E956" i="52"/>
  <c r="H956" i="52" s="1"/>
  <c r="E5686" i="52"/>
  <c r="AO140" i="11"/>
  <c r="E3360" i="52"/>
  <c r="H3360" i="52" s="1"/>
  <c r="E3345" i="52"/>
  <c r="H3345" i="52" s="1"/>
  <c r="E3331" i="52"/>
  <c r="M3331" i="52" s="1"/>
  <c r="E3316" i="52"/>
  <c r="M3316" i="52" s="1"/>
  <c r="E3354" i="52"/>
  <c r="H3354" i="52" s="1"/>
  <c r="E3335" i="52"/>
  <c r="M3335" i="52" s="1"/>
  <c r="E3365" i="52"/>
  <c r="E3355" i="52"/>
  <c r="M3355" i="52" s="1"/>
  <c r="E3334" i="52"/>
  <c r="M3334" i="52" s="1"/>
  <c r="E3359" i="52"/>
  <c r="M3359" i="52" s="1"/>
  <c r="E3317" i="52"/>
  <c r="E3357" i="52"/>
  <c r="M3357" i="52" s="1"/>
  <c r="E3332" i="52"/>
  <c r="M3332" i="52" s="1"/>
  <c r="E5690" i="52"/>
  <c r="M5690" i="52" s="1"/>
  <c r="E5691" i="52"/>
  <c r="M5691" i="52" s="1"/>
  <c r="E3356" i="52"/>
  <c r="E3341" i="52"/>
  <c r="E3328" i="52"/>
  <c r="M3328" i="52" s="1"/>
  <c r="E3366" i="52"/>
  <c r="E3347" i="52"/>
  <c r="E3326" i="52"/>
  <c r="E3353" i="52"/>
  <c r="H3353" i="52" s="1"/>
  <c r="E3327" i="52"/>
  <c r="E3321" i="52"/>
  <c r="E3330" i="52"/>
  <c r="E3340" i="52"/>
  <c r="H3340" i="52" s="1"/>
  <c r="E3342" i="52"/>
  <c r="E3344" i="52"/>
  <c r="E968" i="52"/>
  <c r="E955" i="52"/>
  <c r="M955" i="52" s="1"/>
  <c r="E969" i="52"/>
  <c r="M969" i="52" s="1"/>
  <c r="E966" i="52"/>
  <c r="M966" i="52" s="1"/>
  <c r="E970" i="52"/>
  <c r="H970" i="52" s="1"/>
  <c r="E5687" i="52"/>
  <c r="M5687" i="52" s="1"/>
  <c r="E5689" i="52"/>
  <c r="M5689" i="52" s="1"/>
  <c r="E3352" i="52"/>
  <c r="H3352" i="52" s="1"/>
  <c r="E3337" i="52"/>
  <c r="H3337" i="52" s="1"/>
  <c r="E3324" i="52"/>
  <c r="M3324" i="52" s="1"/>
  <c r="E3362" i="52"/>
  <c r="E3343" i="52"/>
  <c r="M3343" i="52" s="1"/>
  <c r="E3322" i="52"/>
  <c r="M3322" i="52" s="1"/>
  <c r="E3338" i="52"/>
  <c r="H3338" i="52" s="1"/>
  <c r="E3336" i="52"/>
  <c r="E3348" i="52"/>
  <c r="M3348" i="52" s="1"/>
  <c r="E3361" i="52"/>
  <c r="M3361" i="52" s="1"/>
  <c r="E3351" i="52"/>
  <c r="M3351" i="52" s="1"/>
  <c r="E3329" i="52"/>
  <c r="E3315" i="52"/>
  <c r="H3315" i="52" s="1"/>
  <c r="P237" i="11"/>
  <c r="AO237" i="11" s="1"/>
  <c r="P236" i="11"/>
  <c r="AO236" i="11" s="1"/>
  <c r="AS236" i="11"/>
  <c r="E721" i="52"/>
  <c r="M721" i="52" s="1"/>
  <c r="E727" i="52"/>
  <c r="M727" i="52" s="1"/>
  <c r="E720" i="52"/>
  <c r="H720" i="52" s="1"/>
  <c r="E726" i="52"/>
  <c r="M726" i="52" s="1"/>
  <c r="E715" i="52"/>
  <c r="H715" i="52" s="1"/>
  <c r="E713" i="52"/>
  <c r="E719" i="52"/>
  <c r="M719" i="52" s="1"/>
  <c r="E712" i="52"/>
  <c r="H712" i="52" s="1"/>
  <c r="E718" i="52"/>
  <c r="M718" i="52" s="1"/>
  <c r="E724" i="52"/>
  <c r="E722" i="52"/>
  <c r="H722" i="52" s="1"/>
  <c r="E711" i="52"/>
  <c r="M711" i="52" s="1"/>
  <c r="E725" i="52"/>
  <c r="H725" i="52" s="1"/>
  <c r="E710" i="52"/>
  <c r="M710" i="52" s="1"/>
  <c r="E716" i="52"/>
  <c r="M716" i="52" s="1"/>
  <c r="E714" i="52"/>
  <c r="E728" i="52"/>
  <c r="E717" i="52"/>
  <c r="M717" i="52" s="1"/>
  <c r="E723" i="52"/>
  <c r="E335" i="52"/>
  <c r="E6301" i="52"/>
  <c r="E4920" i="52"/>
  <c r="E6337" i="52"/>
  <c r="M6337" i="52" s="1"/>
  <c r="E6347" i="52"/>
  <c r="E4947" i="52"/>
  <c r="M4947" i="52" s="1"/>
  <c r="AS129" i="11"/>
  <c r="E351" i="52"/>
  <c r="M351" i="52" s="1"/>
  <c r="E3221" i="52"/>
  <c r="E344" i="52"/>
  <c r="H344" i="52" s="1"/>
  <c r="E3252" i="52"/>
  <c r="E5975" i="52"/>
  <c r="M5975" i="52" s="1"/>
  <c r="E6296" i="52"/>
  <c r="E6306" i="52"/>
  <c r="E3232" i="52"/>
  <c r="M3232" i="52" s="1"/>
  <c r="E3228" i="52"/>
  <c r="H3228" i="52" s="1"/>
  <c r="E348" i="52"/>
  <c r="E3223" i="52"/>
  <c r="E3251" i="52"/>
  <c r="E3247" i="52"/>
  <c r="M3247" i="52" s="1"/>
  <c r="E5977" i="52"/>
  <c r="M5977" i="52" s="1"/>
  <c r="E6345" i="52"/>
  <c r="E6304" i="52"/>
  <c r="E6350" i="52"/>
  <c r="H6350" i="52" s="1"/>
  <c r="E6309" i="52"/>
  <c r="M6309" i="52" s="1"/>
  <c r="E6355" i="52"/>
  <c r="M6355" i="52" s="1"/>
  <c r="E6314" i="52"/>
  <c r="E4962" i="52"/>
  <c r="H4962" i="52" s="1"/>
  <c r="E4924" i="52"/>
  <c r="M4924" i="52" s="1"/>
  <c r="E4971" i="52"/>
  <c r="M4971" i="52" s="1"/>
  <c r="E3231" i="52"/>
  <c r="E3227" i="52"/>
  <c r="M3227" i="52" s="1"/>
  <c r="E6368" i="52"/>
  <c r="H6368" i="52" s="1"/>
  <c r="E6327" i="52"/>
  <c r="H6327" i="52" s="1"/>
  <c r="E6373" i="52"/>
  <c r="E6332" i="52"/>
  <c r="M6332" i="52" s="1"/>
  <c r="E6378" i="52"/>
  <c r="M6378" i="52" s="1"/>
  <c r="E4954" i="52"/>
  <c r="M4954" i="52" s="1"/>
  <c r="E4956" i="52"/>
  <c r="E4931" i="52"/>
  <c r="M4931" i="52" s="1"/>
  <c r="E4949" i="52"/>
  <c r="H4949" i="52" s="1"/>
  <c r="E6360" i="52"/>
  <c r="E6319" i="52"/>
  <c r="E6365" i="52"/>
  <c r="M6365" i="52" s="1"/>
  <c r="E6324" i="52"/>
  <c r="E6370" i="52"/>
  <c r="E4938" i="52"/>
  <c r="E4952" i="52"/>
  <c r="M4952" i="52" s="1"/>
  <c r="E4965" i="52"/>
  <c r="E4959" i="52"/>
  <c r="M4959" i="52" s="1"/>
  <c r="AS58" i="11"/>
  <c r="E345" i="52"/>
  <c r="H345" i="52" s="1"/>
  <c r="E355" i="52"/>
  <c r="E352" i="52"/>
  <c r="M352" i="52" s="1"/>
  <c r="E5309" i="52"/>
  <c r="H5309" i="52" s="1"/>
  <c r="E3219" i="52"/>
  <c r="M3219" i="52" s="1"/>
  <c r="E3243" i="52"/>
  <c r="M3243" i="52" s="1"/>
  <c r="E3239" i="52"/>
  <c r="H3239" i="52" s="1"/>
  <c r="E3235" i="52"/>
  <c r="H3235" i="52" s="1"/>
  <c r="E5972" i="52"/>
  <c r="M5972" i="52" s="1"/>
  <c r="E6377" i="52"/>
  <c r="M6377" i="52" s="1"/>
  <c r="E6313" i="52"/>
  <c r="M6313" i="52" s="1"/>
  <c r="E6336" i="52"/>
  <c r="M6336" i="52" s="1"/>
  <c r="E6359" i="52"/>
  <c r="M6359" i="52" s="1"/>
  <c r="E6295" i="52"/>
  <c r="E6318" i="52"/>
  <c r="M6318" i="52" s="1"/>
  <c r="E6341" i="52"/>
  <c r="H6341" i="52" s="1"/>
  <c r="E6364" i="52"/>
  <c r="E6300" i="52"/>
  <c r="H6300" i="52" s="1"/>
  <c r="E6323" i="52"/>
  <c r="H6323" i="52" s="1"/>
  <c r="E6346" i="52"/>
  <c r="H6346" i="52" s="1"/>
  <c r="E4934" i="52"/>
  <c r="E4958" i="52"/>
  <c r="M4958" i="52" s="1"/>
  <c r="E4972" i="52"/>
  <c r="M4972" i="52" s="1"/>
  <c r="E4940" i="52"/>
  <c r="E4951" i="52"/>
  <c r="E4943" i="52"/>
  <c r="H4943" i="52" s="1"/>
  <c r="E4935" i="52"/>
  <c r="M4935" i="52" s="1"/>
  <c r="E4945" i="52"/>
  <c r="M4945" i="52" s="1"/>
  <c r="AS127" i="11"/>
  <c r="E337" i="52"/>
  <c r="M337" i="52" s="1"/>
  <c r="E340" i="52"/>
  <c r="H340" i="52" s="1"/>
  <c r="E346" i="52"/>
  <c r="M346" i="52" s="1"/>
  <c r="E5324" i="52"/>
  <c r="H5324" i="52" s="1"/>
  <c r="E3220" i="52"/>
  <c r="E3244" i="52"/>
  <c r="H3244" i="52" s="1"/>
  <c r="E3240" i="52"/>
  <c r="H3240" i="52" s="1"/>
  <c r="E3236" i="52"/>
  <c r="E5976" i="52"/>
  <c r="E6369" i="52"/>
  <c r="H6369" i="52" s="1"/>
  <c r="E6305" i="52"/>
  <c r="E6328" i="52"/>
  <c r="H6328" i="52" s="1"/>
  <c r="E6351" i="52"/>
  <c r="E6374" i="52"/>
  <c r="H6374" i="52" s="1"/>
  <c r="E6310" i="52"/>
  <c r="E6333" i="52"/>
  <c r="E6356" i="52"/>
  <c r="E6379" i="52"/>
  <c r="H6379" i="52" s="1"/>
  <c r="E6315" i="52"/>
  <c r="E6338" i="52"/>
  <c r="M6338" i="52" s="1"/>
  <c r="E4950" i="52"/>
  <c r="E4942" i="52"/>
  <c r="E4968" i="52"/>
  <c r="E4936" i="52"/>
  <c r="H4936" i="52" s="1"/>
  <c r="E4969" i="52"/>
  <c r="E4961" i="52"/>
  <c r="E4953" i="52"/>
  <c r="E4963" i="52"/>
  <c r="H4963" i="52" s="1"/>
  <c r="AO207" i="11"/>
  <c r="E5285" i="52"/>
  <c r="M5285" i="52" s="1"/>
  <c r="E1253" i="52"/>
  <c r="AS161" i="11"/>
  <c r="E341" i="52"/>
  <c r="H341" i="52" s="1"/>
  <c r="E339" i="52"/>
  <c r="H339" i="52" s="1"/>
  <c r="E347" i="52"/>
  <c r="M347" i="52" s="1"/>
  <c r="E336" i="52"/>
  <c r="M336" i="52" s="1"/>
  <c r="E334" i="52"/>
  <c r="H334" i="52" s="1"/>
  <c r="E5303" i="52"/>
  <c r="E5310" i="52"/>
  <c r="M5310" i="52" s="1"/>
  <c r="E3238" i="52"/>
  <c r="E3226" i="52"/>
  <c r="E3234" i="52"/>
  <c r="E3246" i="52"/>
  <c r="E3222" i="52"/>
  <c r="E3218" i="52"/>
  <c r="E3230" i="52"/>
  <c r="E3242" i="52"/>
  <c r="E3250" i="52"/>
  <c r="M3250" i="52" s="1"/>
  <c r="E1241" i="52"/>
  <c r="M1241" i="52" s="1"/>
  <c r="E1250" i="52"/>
  <c r="E5971" i="52"/>
  <c r="E6361" i="52"/>
  <c r="M6361" i="52" s="1"/>
  <c r="E6329" i="52"/>
  <c r="H6329" i="52" s="1"/>
  <c r="E6297" i="52"/>
  <c r="E6352" i="52"/>
  <c r="M6352" i="52" s="1"/>
  <c r="E6320" i="52"/>
  <c r="H6320" i="52" s="1"/>
  <c r="E6375" i="52"/>
  <c r="M6375" i="52" s="1"/>
  <c r="E6343" i="52"/>
  <c r="H6343" i="52" s="1"/>
  <c r="E6311" i="52"/>
  <c r="M6311" i="52" s="1"/>
  <c r="E6366" i="52"/>
  <c r="M6366" i="52" s="1"/>
  <c r="E6334" i="52"/>
  <c r="H6334" i="52" s="1"/>
  <c r="E6302" i="52"/>
  <c r="E6357" i="52"/>
  <c r="M6357" i="52" s="1"/>
  <c r="E6325" i="52"/>
  <c r="H6325" i="52" s="1"/>
  <c r="E6380" i="52"/>
  <c r="M6380" i="52" s="1"/>
  <c r="E6348" i="52"/>
  <c r="H6348" i="52" s="1"/>
  <c r="E6316" i="52"/>
  <c r="M6316" i="52" s="1"/>
  <c r="E6371" i="52"/>
  <c r="M6371" i="52" s="1"/>
  <c r="E6339" i="52"/>
  <c r="H6339" i="52" s="1"/>
  <c r="E6307" i="52"/>
  <c r="E6362" i="52"/>
  <c r="M6362" i="52" s="1"/>
  <c r="E6330" i="52"/>
  <c r="H6330" i="52" s="1"/>
  <c r="E6298" i="52"/>
  <c r="M6298" i="52" s="1"/>
  <c r="E4966" i="52"/>
  <c r="M4966" i="52" s="1"/>
  <c r="E4922" i="52"/>
  <c r="H4922" i="52" s="1"/>
  <c r="E4926" i="52"/>
  <c r="M4926" i="52" s="1"/>
  <c r="E4930" i="52"/>
  <c r="M4930" i="52" s="1"/>
  <c r="E4964" i="52"/>
  <c r="M4964" i="52" s="1"/>
  <c r="E4948" i="52"/>
  <c r="H4948" i="52" s="1"/>
  <c r="E4932" i="52"/>
  <c r="H4932" i="52" s="1"/>
  <c r="E4973" i="52"/>
  <c r="E4937" i="52"/>
  <c r="E4933" i="52"/>
  <c r="H4933" i="52" s="1"/>
  <c r="E4929" i="52"/>
  <c r="H4929" i="52" s="1"/>
  <c r="E4957" i="52"/>
  <c r="M4957" i="52" s="1"/>
  <c r="E4921" i="52"/>
  <c r="M4921" i="52" s="1"/>
  <c r="E4927" i="52"/>
  <c r="H4927" i="52" s="1"/>
  <c r="E4923" i="52"/>
  <c r="M4923" i="52" s="1"/>
  <c r="E1252" i="52"/>
  <c r="AS234" i="11"/>
  <c r="E5330" i="52"/>
  <c r="M5330" i="52" s="1"/>
  <c r="AO199" i="11"/>
  <c r="AS65" i="11"/>
  <c r="E353" i="52"/>
  <c r="E343" i="52"/>
  <c r="M343" i="52" s="1"/>
  <c r="E342" i="52"/>
  <c r="H342" i="52" s="1"/>
  <c r="E350" i="52"/>
  <c r="E338" i="52"/>
  <c r="H338" i="52" s="1"/>
  <c r="E5289" i="52"/>
  <c r="H5289" i="52" s="1"/>
  <c r="E5320" i="52"/>
  <c r="M5320" i="52" s="1"/>
  <c r="E3224" i="52"/>
  <c r="E3229" i="52"/>
  <c r="E3241" i="52"/>
  <c r="H3241" i="52" s="1"/>
  <c r="E3249" i="52"/>
  <c r="E3237" i="52"/>
  <c r="E3225" i="52"/>
  <c r="E3233" i="52"/>
  <c r="H3233" i="52" s="1"/>
  <c r="E3245" i="52"/>
  <c r="H3245" i="52" s="1"/>
  <c r="E1247" i="52"/>
  <c r="E1255" i="52"/>
  <c r="M1255" i="52" s="1"/>
  <c r="E5973" i="52"/>
  <c r="H5973" i="52" s="1"/>
  <c r="E5974" i="52"/>
  <c r="M5974" i="52" s="1"/>
  <c r="E6353" i="52"/>
  <c r="M6353" i="52" s="1"/>
  <c r="E6321" i="52"/>
  <c r="H6321" i="52" s="1"/>
  <c r="E6376" i="52"/>
  <c r="E6344" i="52"/>
  <c r="H6344" i="52" s="1"/>
  <c r="E6312" i="52"/>
  <c r="M6312" i="52" s="1"/>
  <c r="E6367" i="52"/>
  <c r="H6367" i="52" s="1"/>
  <c r="E6335" i="52"/>
  <c r="E6303" i="52"/>
  <c r="M6303" i="52" s="1"/>
  <c r="E6358" i="52"/>
  <c r="M6358" i="52" s="1"/>
  <c r="E6326" i="52"/>
  <c r="H6326" i="52" s="1"/>
  <c r="E6381" i="52"/>
  <c r="M6381" i="52" s="1"/>
  <c r="E6349" i="52"/>
  <c r="H6349" i="52" s="1"/>
  <c r="E6317" i="52"/>
  <c r="M6317" i="52" s="1"/>
  <c r="E6372" i="52"/>
  <c r="M6372" i="52" s="1"/>
  <c r="E6340" i="52"/>
  <c r="E6308" i="52"/>
  <c r="M6308" i="52" s="1"/>
  <c r="E6363" i="52"/>
  <c r="H6363" i="52" s="1"/>
  <c r="E6331" i="52"/>
  <c r="M6331" i="52" s="1"/>
  <c r="E6299" i="52"/>
  <c r="E6354" i="52"/>
  <c r="M6354" i="52" s="1"/>
  <c r="E6322" i="52"/>
  <c r="AS69" i="11"/>
  <c r="E4970" i="52"/>
  <c r="E4974" i="52"/>
  <c r="E4978" i="52"/>
  <c r="E4976" i="52"/>
  <c r="M4976" i="52" s="1"/>
  <c r="E4960" i="52"/>
  <c r="H4960" i="52" s="1"/>
  <c r="E4944" i="52"/>
  <c r="H4944" i="52" s="1"/>
  <c r="E4928" i="52"/>
  <c r="E4941" i="52"/>
  <c r="M4941" i="52" s="1"/>
  <c r="E4955" i="52"/>
  <c r="E4975" i="52"/>
  <c r="M4975" i="52" s="1"/>
  <c r="E4925" i="52"/>
  <c r="H4925" i="52" s="1"/>
  <c r="E4967" i="52"/>
  <c r="H4967" i="52" s="1"/>
  <c r="E4939" i="52"/>
  <c r="E4977" i="52"/>
  <c r="M4977" i="52" s="1"/>
  <c r="AS201" i="11"/>
  <c r="E973" i="52"/>
  <c r="M973" i="52" s="1"/>
  <c r="E4913" i="52"/>
  <c r="H4913" i="52" s="1"/>
  <c r="E4914" i="52"/>
  <c r="M4914" i="52" s="1"/>
  <c r="E974" i="52"/>
  <c r="H974" i="52" s="1"/>
  <c r="E4919" i="52"/>
  <c r="E4918" i="52"/>
  <c r="M4918" i="52" s="1"/>
  <c r="AS40" i="11"/>
  <c r="E3108" i="52"/>
  <c r="H3108" i="52" s="1"/>
  <c r="E3154" i="52"/>
  <c r="H3154" i="52" s="1"/>
  <c r="E3113" i="52"/>
  <c r="H3113" i="52" s="1"/>
  <c r="E3071" i="52"/>
  <c r="E3158" i="52"/>
  <c r="H3158" i="52" s="1"/>
  <c r="E3193" i="52"/>
  <c r="E3165" i="52"/>
  <c r="H3165" i="52" s="1"/>
  <c r="E3078" i="52"/>
  <c r="E3058" i="52"/>
  <c r="E3145" i="52"/>
  <c r="M3145" i="52" s="1"/>
  <c r="E3181" i="52"/>
  <c r="H3181" i="52" s="1"/>
  <c r="E3162" i="52"/>
  <c r="H3162" i="52" s="1"/>
  <c r="E3191" i="52"/>
  <c r="H3191" i="52" s="1"/>
  <c r="E3127" i="52"/>
  <c r="M3127" i="52" s="1"/>
  <c r="E3085" i="52"/>
  <c r="H3085" i="52" s="1"/>
  <c r="E3089" i="52"/>
  <c r="E3125" i="52"/>
  <c r="E3189" i="52"/>
  <c r="H3189" i="52" s="1"/>
  <c r="E3088" i="52"/>
  <c r="M3088" i="52" s="1"/>
  <c r="E3157" i="52"/>
  <c r="M3157" i="52" s="1"/>
  <c r="E3068" i="52"/>
  <c r="E3141" i="52"/>
  <c r="M3141" i="52" s="1"/>
  <c r="E3215" i="52"/>
  <c r="M3215" i="52" s="1"/>
  <c r="E3164" i="52"/>
  <c r="E3196" i="52"/>
  <c r="M3196" i="52" s="1"/>
  <c r="E3093" i="52"/>
  <c r="M3093" i="52" s="1"/>
  <c r="E3131" i="52"/>
  <c r="M3131" i="52" s="1"/>
  <c r="E3163" i="52"/>
  <c r="H3163" i="52" s="1"/>
  <c r="E3188" i="52"/>
  <c r="H3188" i="52" s="1"/>
  <c r="E603" i="52"/>
  <c r="M603" i="52" s="1"/>
  <c r="E602" i="52"/>
  <c r="H602" i="52" s="1"/>
  <c r="E605" i="52"/>
  <c r="H605" i="52" s="1"/>
  <c r="E698" i="52"/>
  <c r="M698" i="52" s="1"/>
  <c r="E654" i="52"/>
  <c r="M654" i="52" s="1"/>
  <c r="E624" i="52"/>
  <c r="H624" i="52" s="1"/>
  <c r="E655" i="52"/>
  <c r="H655" i="52" s="1"/>
  <c r="E687" i="52"/>
  <c r="H687" i="52" s="1"/>
  <c r="E682" i="52"/>
  <c r="H682" i="52" s="1"/>
  <c r="E632" i="52"/>
  <c r="H632" i="52" s="1"/>
  <c r="E648" i="52"/>
  <c r="M648" i="52" s="1"/>
  <c r="E664" i="52"/>
  <c r="E972" i="52"/>
  <c r="H972" i="52" s="1"/>
  <c r="E4916" i="52"/>
  <c r="H4916" i="52" s="1"/>
  <c r="E4915" i="52"/>
  <c r="H4915" i="52" s="1"/>
  <c r="AF280" i="44"/>
  <c r="P187" i="11"/>
  <c r="G485" i="52" s="1"/>
  <c r="AS187" i="11"/>
  <c r="E1249" i="52"/>
  <c r="M1249" i="52" s="1"/>
  <c r="E1254" i="52"/>
  <c r="H1254" i="52" s="1"/>
  <c r="E1244" i="52"/>
  <c r="H1244" i="52" s="1"/>
  <c r="E3983" i="52"/>
  <c r="M3983" i="52" s="1"/>
  <c r="E3994" i="52"/>
  <c r="H3994" i="52" s="1"/>
  <c r="E4002" i="52"/>
  <c r="H4002" i="52" s="1"/>
  <c r="E4016" i="52"/>
  <c r="H4016" i="52" s="1"/>
  <c r="E4032" i="52"/>
  <c r="H4032" i="52" s="1"/>
  <c r="E4022" i="52"/>
  <c r="H4022" i="52" s="1"/>
  <c r="P222" i="11"/>
  <c r="AO222" i="11" s="1"/>
  <c r="E5292" i="52"/>
  <c r="H5292" i="52" s="1"/>
  <c r="E5287" i="52"/>
  <c r="M5287" i="52" s="1"/>
  <c r="E5297" i="52"/>
  <c r="M5297" i="52" s="1"/>
  <c r="AS222" i="11"/>
  <c r="P207" i="11"/>
  <c r="G1255" i="52" s="1"/>
  <c r="F1255" i="52" s="1"/>
  <c r="E1251" i="52"/>
  <c r="E1245" i="52"/>
  <c r="H1245" i="52" s="1"/>
  <c r="E1246" i="52"/>
  <c r="M1246" i="52" s="1"/>
  <c r="E1243" i="52"/>
  <c r="H1243" i="52" s="1"/>
  <c r="E5319" i="52"/>
  <c r="M5319" i="52" s="1"/>
  <c r="E5312" i="52"/>
  <c r="M5312" i="52" s="1"/>
  <c r="E1248" i="52"/>
  <c r="E1240" i="52"/>
  <c r="M1240" i="52" s="1"/>
  <c r="E1242" i="52"/>
  <c r="E4009" i="52"/>
  <c r="M4009" i="52" s="1"/>
  <c r="AS108" i="11"/>
  <c r="AS21" i="11"/>
  <c r="E4010" i="52"/>
  <c r="H4010" i="52" s="1"/>
  <c r="E3982" i="52"/>
  <c r="H3982" i="52" s="1"/>
  <c r="P100" i="11"/>
  <c r="G703" i="52" s="1"/>
  <c r="E702" i="52"/>
  <c r="H702" i="52" s="1"/>
  <c r="E691" i="52"/>
  <c r="M691" i="52" s="1"/>
  <c r="E673" i="52"/>
  <c r="H673" i="52" s="1"/>
  <c r="E665" i="52"/>
  <c r="M665" i="52" s="1"/>
  <c r="E657" i="52"/>
  <c r="M657" i="52" s="1"/>
  <c r="E649" i="52"/>
  <c r="H649" i="52" s="1"/>
  <c r="E641" i="52"/>
  <c r="E633" i="52"/>
  <c r="M633" i="52" s="1"/>
  <c r="E706" i="52"/>
  <c r="H706" i="52" s="1"/>
  <c r="E689" i="52"/>
  <c r="E626" i="52"/>
  <c r="M626" i="52" s="1"/>
  <c r="E690" i="52"/>
  <c r="M690" i="52" s="1"/>
  <c r="E675" i="52"/>
  <c r="M675" i="52" s="1"/>
  <c r="E659" i="52"/>
  <c r="H659" i="52" s="1"/>
  <c r="E643" i="52"/>
  <c r="M643" i="52" s="1"/>
  <c r="E625" i="52"/>
  <c r="M625" i="52" s="1"/>
  <c r="E674" i="52"/>
  <c r="H674" i="52" s="1"/>
  <c r="E658" i="52"/>
  <c r="H658" i="52" s="1"/>
  <c r="E642" i="52"/>
  <c r="E704" i="52"/>
  <c r="H704" i="52" s="1"/>
  <c r="E683" i="52"/>
  <c r="H683" i="52" s="1"/>
  <c r="E695" i="52"/>
  <c r="M695" i="52" s="1"/>
  <c r="E608" i="52"/>
  <c r="E623" i="52"/>
  <c r="M623" i="52" s="1"/>
  <c r="E609" i="52"/>
  <c r="H609" i="52" s="1"/>
  <c r="E620" i="52"/>
  <c r="H620" i="52" s="1"/>
  <c r="E606" i="52"/>
  <c r="M606" i="52" s="1"/>
  <c r="E697" i="52"/>
  <c r="M697" i="52" s="1"/>
  <c r="E685" i="52"/>
  <c r="M685" i="52" s="1"/>
  <c r="E669" i="52"/>
  <c r="H669" i="52" s="1"/>
  <c r="E661" i="52"/>
  <c r="E653" i="52"/>
  <c r="M653" i="52" s="1"/>
  <c r="E645" i="52"/>
  <c r="M645" i="52" s="1"/>
  <c r="E637" i="52"/>
  <c r="H637" i="52" s="1"/>
  <c r="E629" i="52"/>
  <c r="H629" i="52" s="1"/>
  <c r="E700" i="52"/>
  <c r="H700" i="52" s="1"/>
  <c r="E679" i="52"/>
  <c r="H679" i="52" s="1"/>
  <c r="E705" i="52"/>
  <c r="H705" i="52" s="1"/>
  <c r="E684" i="52"/>
  <c r="H684" i="52" s="1"/>
  <c r="E667" i="52"/>
  <c r="M667" i="52" s="1"/>
  <c r="E651" i="52"/>
  <c r="H651" i="52" s="1"/>
  <c r="E635" i="52"/>
  <c r="H635" i="52" s="1"/>
  <c r="E693" i="52"/>
  <c r="M693" i="52" s="1"/>
  <c r="E666" i="52"/>
  <c r="H666" i="52" s="1"/>
  <c r="E650" i="52"/>
  <c r="H650" i="52" s="1"/>
  <c r="E634" i="52"/>
  <c r="H634" i="52" s="1"/>
  <c r="E707" i="52"/>
  <c r="H707" i="52" s="1"/>
  <c r="E627" i="52"/>
  <c r="H627" i="52" s="1"/>
  <c r="E613" i="52"/>
  <c r="M613" i="52" s="1"/>
  <c r="E607" i="52"/>
  <c r="H607" i="52" s="1"/>
  <c r="E610" i="52"/>
  <c r="H610" i="52" s="1"/>
  <c r="E604" i="52"/>
  <c r="M604" i="52" s="1"/>
  <c r="E611" i="52"/>
  <c r="M611" i="52" s="1"/>
  <c r="E622" i="52"/>
  <c r="H622" i="52" s="1"/>
  <c r="P29" i="11"/>
  <c r="G3158" i="52" s="1"/>
  <c r="AS29" i="11"/>
  <c r="E3200" i="52"/>
  <c r="M3200" i="52" s="1"/>
  <c r="E3179" i="52"/>
  <c r="E3156" i="52"/>
  <c r="H3156" i="52" s="1"/>
  <c r="E3136" i="52"/>
  <c r="H3136" i="52" s="1"/>
  <c r="E3109" i="52"/>
  <c r="M3109" i="52" s="1"/>
  <c r="E3212" i="52"/>
  <c r="E3192" i="52"/>
  <c r="M3192" i="52" s="1"/>
  <c r="E3169" i="52"/>
  <c r="M3169" i="52" s="1"/>
  <c r="E3148" i="52"/>
  <c r="H3148" i="52" s="1"/>
  <c r="E3171" i="52"/>
  <c r="E3137" i="52"/>
  <c r="M3137" i="52" s="1"/>
  <c r="E3077" i="52"/>
  <c r="M3077" i="52" s="1"/>
  <c r="E3175" i="52"/>
  <c r="M3175" i="52" s="1"/>
  <c r="E3128" i="52"/>
  <c r="E3081" i="52"/>
  <c r="M3081" i="52" s="1"/>
  <c r="E3199" i="52"/>
  <c r="M3199" i="52" s="1"/>
  <c r="E3139" i="52"/>
  <c r="M3139" i="52" s="1"/>
  <c r="E3115" i="52"/>
  <c r="E3080" i="52"/>
  <c r="M3080" i="52" s="1"/>
  <c r="E3119" i="52"/>
  <c r="M3119" i="52" s="1"/>
  <c r="E3203" i="52"/>
  <c r="M3203" i="52" s="1"/>
  <c r="E3076" i="52"/>
  <c r="E3069" i="52"/>
  <c r="E3130" i="52"/>
  <c r="M3130" i="52" s="1"/>
  <c r="E3112" i="52"/>
  <c r="M3112" i="52" s="1"/>
  <c r="E3090" i="52"/>
  <c r="E3202" i="52"/>
  <c r="H3202" i="52" s="1"/>
  <c r="E3146" i="52"/>
  <c r="M3146" i="52" s="1"/>
  <c r="E3070" i="52"/>
  <c r="M3070" i="52" s="1"/>
  <c r="E3086" i="52"/>
  <c r="E3174" i="52"/>
  <c r="H3174" i="52" s="1"/>
  <c r="E3186" i="52"/>
  <c r="H3186" i="52" s="1"/>
  <c r="E3101" i="52"/>
  <c r="H3101" i="52" s="1"/>
  <c r="E3059" i="52"/>
  <c r="E3075" i="52"/>
  <c r="M3075" i="52" s="1"/>
  <c r="E3106" i="52"/>
  <c r="M3106" i="52" s="1"/>
  <c r="E3166" i="52"/>
  <c r="M3166" i="52" s="1"/>
  <c r="E3214" i="52"/>
  <c r="E3133" i="52"/>
  <c r="H3133" i="52" s="1"/>
  <c r="E3197" i="52"/>
  <c r="H3197" i="52" s="1"/>
  <c r="AF284" i="44"/>
  <c r="AS158" i="11"/>
  <c r="P158" i="11"/>
  <c r="AB259" i="44"/>
  <c r="AF259" i="44"/>
  <c r="AF263" i="44"/>
  <c r="AB281" i="44"/>
  <c r="AF294" i="44"/>
  <c r="AS107" i="11"/>
  <c r="P107" i="11"/>
  <c r="AS98" i="11"/>
  <c r="P98" i="11"/>
  <c r="AS25" i="11"/>
  <c r="P25" i="11"/>
  <c r="AS176" i="11"/>
  <c r="P176" i="11"/>
  <c r="G991" i="52" s="1"/>
  <c r="AS194" i="11"/>
  <c r="P194" i="11"/>
  <c r="AS15" i="11"/>
  <c r="P15" i="11"/>
  <c r="AS243" i="11"/>
  <c r="P243" i="11"/>
  <c r="AB238" i="44"/>
  <c r="AS97" i="11"/>
  <c r="P97" i="11"/>
  <c r="G576" i="52" s="1"/>
  <c r="AB245" i="44"/>
  <c r="AB279" i="44"/>
  <c r="AB274" i="44"/>
  <c r="AS76" i="11"/>
  <c r="P76" i="11"/>
  <c r="AB252" i="44"/>
  <c r="AF252" i="44"/>
  <c r="AO219" i="11"/>
  <c r="P219" i="11"/>
  <c r="G278" i="52" s="1"/>
  <c r="F278" i="52" s="1"/>
  <c r="AS157" i="11"/>
  <c r="P157" i="11"/>
  <c r="AS45" i="11"/>
  <c r="P45" i="11"/>
  <c r="AB264" i="44"/>
  <c r="AB243" i="44"/>
  <c r="AB278" i="44"/>
  <c r="AB268" i="44"/>
  <c r="AB235" i="44"/>
  <c r="P242" i="11"/>
  <c r="AR242" i="11" s="1"/>
  <c r="AB256" i="44"/>
  <c r="AF256" i="44"/>
  <c r="AS130" i="11"/>
  <c r="P130" i="11"/>
  <c r="G3991" i="52" s="1"/>
  <c r="AB285" i="44"/>
  <c r="E4030" i="52"/>
  <c r="P161" i="11"/>
  <c r="AO161" i="11" s="1"/>
  <c r="AR140" i="11"/>
  <c r="AS85" i="11"/>
  <c r="AO89" i="11"/>
  <c r="E5321" i="52"/>
  <c r="M5321" i="52" s="1"/>
  <c r="E5293" i="52"/>
  <c r="H5293" i="52" s="1"/>
  <c r="E5281" i="52"/>
  <c r="H5281" i="52" s="1"/>
  <c r="E5331" i="52"/>
  <c r="H5331" i="52" s="1"/>
  <c r="E5315" i="52"/>
  <c r="E5299" i="52"/>
  <c r="M5299" i="52" s="1"/>
  <c r="E5283" i="52"/>
  <c r="M5283" i="52" s="1"/>
  <c r="E5288" i="52"/>
  <c r="E5308" i="52"/>
  <c r="E5280" i="52"/>
  <c r="M5280" i="52" s="1"/>
  <c r="E5318" i="52"/>
  <c r="M5318" i="52" s="1"/>
  <c r="E5298" i="52"/>
  <c r="E5278" i="52"/>
  <c r="H5278" i="52" s="1"/>
  <c r="E5290" i="52"/>
  <c r="E4035" i="52"/>
  <c r="H4035" i="52" s="1"/>
  <c r="E4023" i="52"/>
  <c r="H4023" i="52" s="1"/>
  <c r="E4017" i="52"/>
  <c r="E4027" i="52"/>
  <c r="H4027" i="52" s="1"/>
  <c r="E4025" i="52"/>
  <c r="M4025" i="52" s="1"/>
  <c r="E4021" i="52"/>
  <c r="E3991" i="52"/>
  <c r="E3995" i="52"/>
  <c r="E3998" i="52"/>
  <c r="M3998" i="52" s="1"/>
  <c r="E4005" i="52"/>
  <c r="H4005" i="52" s="1"/>
  <c r="E4004" i="52"/>
  <c r="E3993" i="52"/>
  <c r="E3990" i="52"/>
  <c r="M3990" i="52" s="1"/>
  <c r="E3989" i="52"/>
  <c r="H3989" i="52" s="1"/>
  <c r="AS59" i="11"/>
  <c r="E5305" i="52"/>
  <c r="M5305" i="52" s="1"/>
  <c r="E5329" i="52"/>
  <c r="H5329" i="52" s="1"/>
  <c r="E5317" i="52"/>
  <c r="M5317" i="52" s="1"/>
  <c r="E5327" i="52"/>
  <c r="H5327" i="52" s="1"/>
  <c r="E5311" i="52"/>
  <c r="M5311" i="52" s="1"/>
  <c r="E5295" i="52"/>
  <c r="M5295" i="52" s="1"/>
  <c r="E5279" i="52"/>
  <c r="M5279" i="52" s="1"/>
  <c r="E5314" i="52"/>
  <c r="M5314" i="52" s="1"/>
  <c r="E5326" i="52"/>
  <c r="H5326" i="52" s="1"/>
  <c r="E5306" i="52"/>
  <c r="H5306" i="52" s="1"/>
  <c r="E5286" i="52"/>
  <c r="H5286" i="52" s="1"/>
  <c r="E5284" i="52"/>
  <c r="E5328" i="52"/>
  <c r="M5328" i="52" s="1"/>
  <c r="E5300" i="52"/>
  <c r="M5300" i="52" s="1"/>
  <c r="E4028" i="52"/>
  <c r="M4028" i="52" s="1"/>
  <c r="E4020" i="52"/>
  <c r="M4020" i="52" s="1"/>
  <c r="E4029" i="52"/>
  <c r="H4029" i="52" s="1"/>
  <c r="E4013" i="52"/>
  <c r="H4013" i="52" s="1"/>
  <c r="E4034" i="52"/>
  <c r="E4033" i="52"/>
  <c r="M4033" i="52" s="1"/>
  <c r="E4026" i="52"/>
  <c r="E3996" i="52"/>
  <c r="E3981" i="52"/>
  <c r="M3981" i="52" s="1"/>
  <c r="E3992" i="52"/>
  <c r="H3992" i="52" s="1"/>
  <c r="E4001" i="52"/>
  <c r="H4001" i="52" s="1"/>
  <c r="E3988" i="52"/>
  <c r="H3988" i="52" s="1"/>
  <c r="E4006" i="52"/>
  <c r="M4006" i="52" s="1"/>
  <c r="E3984" i="52"/>
  <c r="M3984" i="52" s="1"/>
  <c r="E3985" i="52"/>
  <c r="H3985" i="52" s="1"/>
  <c r="AS55" i="11"/>
  <c r="E5325" i="52"/>
  <c r="M5325" i="52" s="1"/>
  <c r="E5313" i="52"/>
  <c r="H5313" i="52" s="1"/>
  <c r="E5301" i="52"/>
  <c r="E5323" i="52"/>
  <c r="H5323" i="52" s="1"/>
  <c r="E5307" i="52"/>
  <c r="H5307" i="52" s="1"/>
  <c r="E5291" i="52"/>
  <c r="M5291" i="52" s="1"/>
  <c r="E5302" i="52"/>
  <c r="E5282" i="52"/>
  <c r="M5282" i="52" s="1"/>
  <c r="E5294" i="52"/>
  <c r="M5294" i="52" s="1"/>
  <c r="E5316" i="52"/>
  <c r="H5316" i="52" s="1"/>
  <c r="E5304" i="52"/>
  <c r="E5332" i="52"/>
  <c r="H5332" i="52" s="1"/>
  <c r="E5296" i="52"/>
  <c r="M5296" i="52" s="1"/>
  <c r="E4024" i="52"/>
  <c r="H4024" i="52" s="1"/>
  <c r="E4014" i="52"/>
  <c r="E4015" i="52"/>
  <c r="E4019" i="52"/>
  <c r="H4019" i="52" s="1"/>
  <c r="E4011" i="52"/>
  <c r="H4011" i="52" s="1"/>
  <c r="E4012" i="52"/>
  <c r="E3980" i="52"/>
  <c r="M3980" i="52" s="1"/>
  <c r="E4008" i="52"/>
  <c r="H4008" i="52" s="1"/>
  <c r="E3986" i="52"/>
  <c r="E3987" i="52"/>
  <c r="E4007" i="52"/>
  <c r="M4007" i="52" s="1"/>
  <c r="E4000" i="52"/>
  <c r="H4000" i="52" s="1"/>
  <c r="E4003" i="52"/>
  <c r="H4003" i="52" s="1"/>
  <c r="AS219" i="11"/>
  <c r="AS41" i="11"/>
  <c r="AN164" i="11"/>
  <c r="AF71" i="44" s="1"/>
  <c r="AN180" i="11"/>
  <c r="AF150" i="44" s="1"/>
  <c r="AO164" i="11"/>
  <c r="AO91" i="11"/>
  <c r="G6384" i="52"/>
  <c r="G6383" i="52"/>
  <c r="G6385" i="52"/>
  <c r="G6382" i="52"/>
  <c r="G6386" i="52"/>
  <c r="G6387" i="52"/>
  <c r="G5720" i="52"/>
  <c r="G5718" i="52"/>
  <c r="G5716" i="52"/>
  <c r="G5714" i="52"/>
  <c r="G5712" i="52"/>
  <c r="G5710" i="52"/>
  <c r="G5708" i="52"/>
  <c r="G5706" i="52"/>
  <c r="G5704" i="52"/>
  <c r="G5702" i="52"/>
  <c r="G5700" i="52"/>
  <c r="G5698" i="52"/>
  <c r="G5719" i="52"/>
  <c r="G5717" i="52"/>
  <c r="G5715" i="52"/>
  <c r="G5713" i="52"/>
  <c r="G5711" i="52"/>
  <c r="G5709" i="52"/>
  <c r="G5707" i="52"/>
  <c r="G5705" i="52"/>
  <c r="G5703" i="52"/>
  <c r="G5701" i="52"/>
  <c r="G5699" i="52"/>
  <c r="G5697" i="52"/>
  <c r="AR205" i="11"/>
  <c r="G405" i="52"/>
  <c r="G402" i="52"/>
  <c r="G396" i="52"/>
  <c r="G401" i="52"/>
  <c r="G398" i="52"/>
  <c r="G406" i="52"/>
  <c r="G403" i="52"/>
  <c r="G400" i="52"/>
  <c r="G404" i="52"/>
  <c r="G397" i="52"/>
  <c r="G399" i="52"/>
  <c r="AO106" i="11"/>
  <c r="G530" i="52"/>
  <c r="G528" i="52"/>
  <c r="G526" i="52"/>
  <c r="G524" i="52"/>
  <c r="G531" i="52"/>
  <c r="G529" i="52"/>
  <c r="G527" i="52"/>
  <c r="G525" i="52"/>
  <c r="AO66" i="11"/>
  <c r="G4549" i="52"/>
  <c r="G4544" i="52"/>
  <c r="G4541" i="52"/>
  <c r="G4536" i="52"/>
  <c r="G4533" i="52"/>
  <c r="G4528" i="52"/>
  <c r="G4525" i="52"/>
  <c r="G4520" i="52"/>
  <c r="G4517" i="52"/>
  <c r="G4512" i="52"/>
  <c r="G4509" i="52"/>
  <c r="G4504" i="52"/>
  <c r="G4501" i="52"/>
  <c r="G4496" i="52"/>
  <c r="G4493" i="52"/>
  <c r="G4488" i="52"/>
  <c r="G4485" i="52"/>
  <c r="G4480" i="52"/>
  <c r="G4477" i="52"/>
  <c r="G4472" i="52"/>
  <c r="G4469" i="52"/>
  <c r="G4464" i="52"/>
  <c r="G4461" i="52"/>
  <c r="G4456" i="52"/>
  <c r="G4453" i="52"/>
  <c r="G4448" i="52"/>
  <c r="G4547" i="52"/>
  <c r="G4540" i="52"/>
  <c r="G4537" i="52"/>
  <c r="G4534" i="52"/>
  <c r="G4530" i="52"/>
  <c r="G4519" i="52"/>
  <c r="G4515" i="52"/>
  <c r="G4508" i="52"/>
  <c r="G4505" i="52"/>
  <c r="G4502" i="52"/>
  <c r="G4498" i="52"/>
  <c r="G4487" i="52"/>
  <c r="G4483" i="52"/>
  <c r="G4476" i="52"/>
  <c r="G4473" i="52"/>
  <c r="G4470" i="52"/>
  <c r="G4466" i="52"/>
  <c r="G4455" i="52"/>
  <c r="G4451" i="52"/>
  <c r="G4543" i="52"/>
  <c r="G4539" i="52"/>
  <c r="G4532" i="52"/>
  <c r="G4529" i="52"/>
  <c r="G4526" i="52"/>
  <c r="G4522" i="52"/>
  <c r="G4511" i="52"/>
  <c r="G4507" i="52"/>
  <c r="G4500" i="52"/>
  <c r="G4497" i="52"/>
  <c r="G4494" i="52"/>
  <c r="G4490" i="52"/>
  <c r="G4479" i="52"/>
  <c r="G4475" i="52"/>
  <c r="G4468" i="52"/>
  <c r="G4465" i="52"/>
  <c r="G4462" i="52"/>
  <c r="G4458" i="52"/>
  <c r="G4447" i="52"/>
  <c r="G4548" i="52"/>
  <c r="G4545" i="52"/>
  <c r="G4542" i="52"/>
  <c r="G4538" i="52"/>
  <c r="G4527" i="52"/>
  <c r="G4523" i="52"/>
  <c r="G4516" i="52"/>
  <c r="G4513" i="52"/>
  <c r="G4510" i="52"/>
  <c r="G4506" i="52"/>
  <c r="G4495" i="52"/>
  <c r="G4491" i="52"/>
  <c r="G4484" i="52"/>
  <c r="G4481" i="52"/>
  <c r="G4478" i="52"/>
  <c r="G4474" i="52"/>
  <c r="G4463" i="52"/>
  <c r="G4459" i="52"/>
  <c r="G4452" i="52"/>
  <c r="G4449" i="52"/>
  <c r="G4446" i="52"/>
  <c r="G4535" i="52"/>
  <c r="G4524" i="52"/>
  <c r="G4514" i="52"/>
  <c r="G4486" i="52"/>
  <c r="G4467" i="52"/>
  <c r="G4521" i="52"/>
  <c r="G4503" i="52"/>
  <c r="G4492" i="52"/>
  <c r="G4482" i="52"/>
  <c r="G4454" i="52"/>
  <c r="G4550" i="52"/>
  <c r="G4531" i="52"/>
  <c r="G4489" i="52"/>
  <c r="G4471" i="52"/>
  <c r="G4460" i="52"/>
  <c r="G4450" i="52"/>
  <c r="G4518" i="52"/>
  <c r="G4499" i="52"/>
  <c r="G4546" i="52"/>
  <c r="G4457" i="52"/>
  <c r="AO17" i="11"/>
  <c r="G131" i="52"/>
  <c r="G135" i="52"/>
  <c r="G139" i="52"/>
  <c r="G143" i="52"/>
  <c r="G147" i="52"/>
  <c r="G152" i="52"/>
  <c r="G133" i="52"/>
  <c r="G145" i="52"/>
  <c r="G134" i="52"/>
  <c r="G146" i="52"/>
  <c r="G148" i="52"/>
  <c r="G141" i="52"/>
  <c r="G153" i="52"/>
  <c r="G142" i="52"/>
  <c r="G154" i="52"/>
  <c r="G132" i="52"/>
  <c r="G144" i="52"/>
  <c r="G149" i="52"/>
  <c r="G130" i="52"/>
  <c r="G150" i="52"/>
  <c r="G151" i="52"/>
  <c r="G140" i="52"/>
  <c r="G137" i="52"/>
  <c r="G136" i="52"/>
  <c r="G138" i="52"/>
  <c r="AO102" i="11"/>
  <c r="G3605" i="52"/>
  <c r="G3603" i="52"/>
  <c r="G3601" i="52"/>
  <c r="G3599" i="52"/>
  <c r="G3597" i="52"/>
  <c r="G3595" i="52"/>
  <c r="G3593" i="52"/>
  <c r="G3590" i="52"/>
  <c r="G3587" i="52"/>
  <c r="G3604" i="52"/>
  <c r="G3602" i="52"/>
  <c r="G3600" i="52"/>
  <c r="G3598" i="52"/>
  <c r="G3596" i="52"/>
  <c r="G3594" i="52"/>
  <c r="G3592" i="52"/>
  <c r="G3591" i="52"/>
  <c r="G3589" i="52"/>
  <c r="G3588" i="52"/>
  <c r="AO108" i="11"/>
  <c r="G5595" i="52"/>
  <c r="G5592" i="52"/>
  <c r="G5591" i="52"/>
  <c r="G5593" i="52"/>
  <c r="G5588" i="52"/>
  <c r="G5594" i="52"/>
  <c r="G5590" i="52"/>
  <c r="G5589" i="52"/>
  <c r="G218" i="52"/>
  <c r="G216" i="52"/>
  <c r="G214" i="52"/>
  <c r="G212" i="52"/>
  <c r="G210" i="52"/>
  <c r="G208" i="52"/>
  <c r="G206" i="52"/>
  <c r="G211" i="52"/>
  <c r="G205" i="52"/>
  <c r="G207" i="52"/>
  <c r="G217" i="52"/>
  <c r="G215" i="52"/>
  <c r="G213" i="52"/>
  <c r="G209" i="52"/>
  <c r="AO44" i="11"/>
  <c r="G7172" i="52"/>
  <c r="G7169" i="52"/>
  <c r="G7170" i="52"/>
  <c r="G7171" i="52"/>
  <c r="G7173" i="52"/>
  <c r="AO34" i="11"/>
  <c r="G3057" i="52"/>
  <c r="G3055" i="52"/>
  <c r="G3053" i="52"/>
  <c r="G3051" i="52"/>
  <c r="G3049" i="52"/>
  <c r="G3047" i="52"/>
  <c r="G3045" i="52"/>
  <c r="G3043" i="52"/>
  <c r="G3041" i="52"/>
  <c r="G3039" i="52"/>
  <c r="G3037" i="52"/>
  <c r="G3035" i="52"/>
  <c r="G3033" i="52"/>
  <c r="G3031" i="52"/>
  <c r="G3029" i="52"/>
  <c r="G3027" i="52"/>
  <c r="G3025" i="52"/>
  <c r="G3023" i="52"/>
  <c r="G3021" i="52"/>
  <c r="G3019" i="52"/>
  <c r="G3017" i="52"/>
  <c r="G3015" i="52"/>
  <c r="G3013" i="52"/>
  <c r="G3011" i="52"/>
  <c r="G3009" i="52"/>
  <c r="G3007" i="52"/>
  <c r="G3005" i="52"/>
  <c r="G3003" i="52"/>
  <c r="G3001" i="52"/>
  <c r="G2999" i="52"/>
  <c r="G2997" i="52"/>
  <c r="G2995" i="52"/>
  <c r="G2993" i="52"/>
  <c r="G2991" i="52"/>
  <c r="G2990" i="52"/>
  <c r="G2987" i="52"/>
  <c r="G2985" i="52"/>
  <c r="G2983" i="52"/>
  <c r="G2981" i="52"/>
  <c r="G2979" i="52"/>
  <c r="G2977" i="52"/>
  <c r="G2975" i="52"/>
  <c r="G2973" i="52"/>
  <c r="G2971" i="52"/>
  <c r="G2969" i="52"/>
  <c r="G2967" i="52"/>
  <c r="G2965" i="52"/>
  <c r="G2963" i="52"/>
  <c r="G2961" i="52"/>
  <c r="G2959" i="52"/>
  <c r="G2957" i="52"/>
  <c r="G2955" i="52"/>
  <c r="G2953" i="52"/>
  <c r="G2951" i="52"/>
  <c r="G2949" i="52"/>
  <c r="G2947" i="52"/>
  <c r="G2945" i="52"/>
  <c r="G2943" i="52"/>
  <c r="G2941" i="52"/>
  <c r="G2939" i="52"/>
  <c r="G2937" i="52"/>
  <c r="G2935" i="52"/>
  <c r="G2933" i="52"/>
  <c r="G2931" i="52"/>
  <c r="G2929" i="52"/>
  <c r="G2927" i="52"/>
  <c r="G2925" i="52"/>
  <c r="G2923" i="52"/>
  <c r="G2921" i="52"/>
  <c r="G2919" i="52"/>
  <c r="G2917" i="52"/>
  <c r="G2915" i="52"/>
  <c r="G3056" i="52"/>
  <c r="G3054" i="52"/>
  <c r="G3052" i="52"/>
  <c r="G3050" i="52"/>
  <c r="G3048" i="52"/>
  <c r="G3046" i="52"/>
  <c r="G3044" i="52"/>
  <c r="G3042" i="52"/>
  <c r="G3040" i="52"/>
  <c r="G3038" i="52"/>
  <c r="G3036" i="52"/>
  <c r="G3034" i="52"/>
  <c r="G3032" i="52"/>
  <c r="G3030" i="52"/>
  <c r="G3028" i="52"/>
  <c r="G3026" i="52"/>
  <c r="G3024" i="52"/>
  <c r="G3022" i="52"/>
  <c r="G3020" i="52"/>
  <c r="G3018" i="52"/>
  <c r="G3016" i="52"/>
  <c r="G3014" i="52"/>
  <c r="G3012" i="52"/>
  <c r="G3010" i="52"/>
  <c r="G3008" i="52"/>
  <c r="G3006" i="52"/>
  <c r="G3004" i="52"/>
  <c r="G3002" i="52"/>
  <c r="G3000" i="52"/>
  <c r="G2998" i="52"/>
  <c r="G2996" i="52"/>
  <c r="G2994" i="52"/>
  <c r="G2992" i="52"/>
  <c r="G2989" i="52"/>
  <c r="G2988" i="52"/>
  <c r="G2986" i="52"/>
  <c r="G2984" i="52"/>
  <c r="G2982" i="52"/>
  <c r="G2980" i="52"/>
  <c r="G2978" i="52"/>
  <c r="G2976" i="52"/>
  <c r="G2974" i="52"/>
  <c r="G2972" i="52"/>
  <c r="G2970" i="52"/>
  <c r="G2968" i="52"/>
  <c r="G2966" i="52"/>
  <c r="G2964" i="52"/>
  <c r="G2962" i="52"/>
  <c r="G2960" i="52"/>
  <c r="G2958" i="52"/>
  <c r="G2956" i="52"/>
  <c r="G2954" i="52"/>
  <c r="G2952" i="52"/>
  <c r="G2950" i="52"/>
  <c r="G2948" i="52"/>
  <c r="G2946" i="52"/>
  <c r="G2944" i="52"/>
  <c r="G2942" i="52"/>
  <c r="G2940" i="52"/>
  <c r="G2938" i="52"/>
  <c r="G2936" i="52"/>
  <c r="G2934" i="52"/>
  <c r="G2932" i="52"/>
  <c r="G2930" i="52"/>
  <c r="G2928" i="52"/>
  <c r="G2926" i="52"/>
  <c r="G2924" i="52"/>
  <c r="G2922" i="52"/>
  <c r="G2920" i="52"/>
  <c r="G2918" i="52"/>
  <c r="G2916" i="52"/>
  <c r="AS211" i="11"/>
  <c r="E4169" i="52"/>
  <c r="E4171" i="52"/>
  <c r="E4170" i="52"/>
  <c r="E4168" i="52"/>
  <c r="E4163" i="52"/>
  <c r="E4173" i="52"/>
  <c r="E4165" i="52"/>
  <c r="E4174" i="52"/>
  <c r="E4172" i="52"/>
  <c r="E4167" i="52"/>
  <c r="E4166" i="52"/>
  <c r="E4164" i="52"/>
  <c r="E6058" i="52"/>
  <c r="E6057" i="52"/>
  <c r="E6056" i="52"/>
  <c r="E6051" i="52"/>
  <c r="E6049" i="52"/>
  <c r="E6042" i="52"/>
  <c r="E6041" i="52"/>
  <c r="E6040" i="52"/>
  <c r="E6028" i="52"/>
  <c r="E6027" i="52"/>
  <c r="E6018" i="52"/>
  <c r="E6016" i="52"/>
  <c r="E6015" i="52"/>
  <c r="E6010" i="52"/>
  <c r="E6009" i="52"/>
  <c r="E6008" i="52"/>
  <c r="E6055" i="52"/>
  <c r="E6039" i="52"/>
  <c r="E6030" i="52"/>
  <c r="E6029" i="52"/>
  <c r="E6022" i="52"/>
  <c r="E6021" i="52"/>
  <c r="E6020" i="52"/>
  <c r="E6019" i="52"/>
  <c r="E6017" i="52"/>
  <c r="E6059" i="52"/>
  <c r="E6046" i="52"/>
  <c r="E6044" i="52"/>
  <c r="E6043" i="52"/>
  <c r="E6034" i="52"/>
  <c r="E6032" i="52"/>
  <c r="E6031" i="52"/>
  <c r="E6026" i="52"/>
  <c r="E6025" i="52"/>
  <c r="E6024" i="52"/>
  <c r="E6012" i="52"/>
  <c r="E6011" i="52"/>
  <c r="E6054" i="52"/>
  <c r="E6053" i="52"/>
  <c r="E6052" i="52"/>
  <c r="E6050" i="52"/>
  <c r="E6048" i="52"/>
  <c r="E6047" i="52"/>
  <c r="E6045" i="52"/>
  <c r="E6038" i="52"/>
  <c r="E6037" i="52"/>
  <c r="E6036" i="52"/>
  <c r="E6035" i="52"/>
  <c r="E6033" i="52"/>
  <c r="E6023" i="52"/>
  <c r="E6014" i="52"/>
  <c r="E6013" i="52"/>
  <c r="G244" i="52"/>
  <c r="F244" i="52" s="1"/>
  <c r="G243" i="52"/>
  <c r="F243" i="52" s="1"/>
  <c r="G240" i="52"/>
  <c r="F240" i="52" s="1"/>
  <c r="G246" i="52"/>
  <c r="F246" i="52" s="1"/>
  <c r="G245" i="52"/>
  <c r="F245" i="52" s="1"/>
  <c r="G242" i="52"/>
  <c r="F242" i="52" s="1"/>
  <c r="G241" i="52"/>
  <c r="F241" i="52" s="1"/>
  <c r="AN206" i="11"/>
  <c r="AF61" i="44" s="1"/>
  <c r="G5249" i="52"/>
  <c r="G5223" i="52"/>
  <c r="G5231" i="52"/>
  <c r="G5239" i="52"/>
  <c r="G5247" i="52"/>
  <c r="G5255" i="52"/>
  <c r="G5263" i="52"/>
  <c r="G5271" i="52"/>
  <c r="G5229" i="52"/>
  <c r="G5261" i="52"/>
  <c r="G5222" i="52"/>
  <c r="G5230" i="52"/>
  <c r="G5238" i="52"/>
  <c r="G5246" i="52"/>
  <c r="G5254" i="52"/>
  <c r="G5262" i="52"/>
  <c r="G5270" i="52"/>
  <c r="G5224" i="52"/>
  <c r="G5256" i="52"/>
  <c r="G5225" i="52"/>
  <c r="G5257" i="52"/>
  <c r="G5232" i="52"/>
  <c r="G5264" i="52"/>
  <c r="G5221" i="52"/>
  <c r="G5272" i="52"/>
  <c r="G5228" i="52"/>
  <c r="G5237" i="52"/>
  <c r="G5240" i="52"/>
  <c r="G5252" i="52"/>
  <c r="G2461" i="52"/>
  <c r="G2462" i="52"/>
  <c r="E6659" i="52"/>
  <c r="E6660" i="52"/>
  <c r="E6656" i="52"/>
  <c r="E6652" i="52"/>
  <c r="E6648" i="52"/>
  <c r="E6644" i="52"/>
  <c r="E6640" i="52"/>
  <c r="E6636" i="52"/>
  <c r="E6632" i="52"/>
  <c r="E6628" i="52"/>
  <c r="E6624" i="52"/>
  <c r="E6650" i="52"/>
  <c r="E6649" i="52"/>
  <c r="E6647" i="52"/>
  <c r="E6634" i="52"/>
  <c r="E6633" i="52"/>
  <c r="E6631" i="52"/>
  <c r="E6609" i="52"/>
  <c r="E6605" i="52"/>
  <c r="E6661" i="52"/>
  <c r="E6654" i="52"/>
  <c r="E6653" i="52"/>
  <c r="E6651" i="52"/>
  <c r="E6638" i="52"/>
  <c r="E6637" i="52"/>
  <c r="E6635" i="52"/>
  <c r="E6622" i="52"/>
  <c r="E6621" i="52"/>
  <c r="E6618" i="52"/>
  <c r="E6617" i="52"/>
  <c r="E6614" i="52"/>
  <c r="E6613" i="52"/>
  <c r="E6610" i="52"/>
  <c r="E6606" i="52"/>
  <c r="E6603" i="52"/>
  <c r="E6602" i="52"/>
  <c r="E6601" i="52"/>
  <c r="E6598" i="52"/>
  <c r="E6597" i="52"/>
  <c r="E6593" i="52"/>
  <c r="E6658" i="52"/>
  <c r="E6657" i="52"/>
  <c r="E6655" i="52"/>
  <c r="E6642" i="52"/>
  <c r="E6641" i="52"/>
  <c r="E6639" i="52"/>
  <c r="E6626" i="52"/>
  <c r="E6625" i="52"/>
  <c r="E6623" i="52"/>
  <c r="E6619" i="52"/>
  <c r="E6615" i="52"/>
  <c r="E6611" i="52"/>
  <c r="E6608" i="52"/>
  <c r="E6607" i="52"/>
  <c r="E6604" i="52"/>
  <c r="E6599" i="52"/>
  <c r="E6594" i="52"/>
  <c r="E6590" i="52"/>
  <c r="E6646" i="52"/>
  <c r="E6645" i="52"/>
  <c r="E6643" i="52"/>
  <c r="E6630" i="52"/>
  <c r="E6629" i="52"/>
  <c r="E6627" i="52"/>
  <c r="E6620" i="52"/>
  <c r="E6616" i="52"/>
  <c r="E6612" i="52"/>
  <c r="E6600" i="52"/>
  <c r="E6596" i="52"/>
  <c r="E6595" i="52"/>
  <c r="E6592" i="52"/>
  <c r="E6591" i="52"/>
  <c r="M4676" i="52"/>
  <c r="H4676" i="52"/>
  <c r="M4697" i="52"/>
  <c r="H4697" i="52"/>
  <c r="M4744" i="52"/>
  <c r="H4744" i="52"/>
  <c r="M4711" i="52"/>
  <c r="H4711" i="52"/>
  <c r="M4682" i="52"/>
  <c r="H4682" i="52"/>
  <c r="M4714" i="52"/>
  <c r="H4714" i="52"/>
  <c r="H4746" i="52"/>
  <c r="M4746" i="52"/>
  <c r="M5988" i="52"/>
  <c r="H5988" i="52"/>
  <c r="M5987" i="52"/>
  <c r="H5987" i="52"/>
  <c r="M6007" i="52"/>
  <c r="H6007" i="52"/>
  <c r="M5200" i="52"/>
  <c r="H5200" i="52"/>
  <c r="M5148" i="52"/>
  <c r="H5148" i="52"/>
  <c r="M5188" i="52"/>
  <c r="H5188" i="52"/>
  <c r="H5182" i="52"/>
  <c r="M5182" i="52"/>
  <c r="M4080" i="52"/>
  <c r="H4080" i="52"/>
  <c r="H7046" i="52"/>
  <c r="M7046" i="52"/>
  <c r="M445" i="52"/>
  <c r="H445" i="52"/>
  <c r="M24" i="52"/>
  <c r="H24" i="52"/>
  <c r="M21" i="52"/>
  <c r="H21" i="52"/>
  <c r="M20" i="52"/>
  <c r="H20" i="52"/>
  <c r="M4874" i="52"/>
  <c r="H4874" i="52"/>
  <c r="M4865" i="52"/>
  <c r="H4865" i="52"/>
  <c r="H5612" i="52"/>
  <c r="M5612" i="52"/>
  <c r="H5082" i="52"/>
  <c r="M5082" i="52"/>
  <c r="H3552" i="52"/>
  <c r="M3552" i="52"/>
  <c r="H3504" i="52"/>
  <c r="M3504" i="52"/>
  <c r="M3531" i="52"/>
  <c r="H3531" i="52"/>
  <c r="M3525" i="52"/>
  <c r="H3525" i="52"/>
  <c r="M3569" i="52"/>
  <c r="H3569" i="52"/>
  <c r="M3550" i="52"/>
  <c r="H3550" i="52"/>
  <c r="M407" i="52"/>
  <c r="H407" i="52"/>
  <c r="M416" i="52"/>
  <c r="H416" i="52"/>
  <c r="H6670" i="52"/>
  <c r="M6670" i="52"/>
  <c r="H6692" i="52"/>
  <c r="M6692" i="52"/>
  <c r="M6671" i="52"/>
  <c r="H6671" i="52"/>
  <c r="M6675" i="52"/>
  <c r="H6675" i="52"/>
  <c r="M5803" i="52"/>
  <c r="H5803" i="52"/>
  <c r="M5806" i="52"/>
  <c r="H5806" i="52"/>
  <c r="H76" i="52"/>
  <c r="M76" i="52"/>
  <c r="M93" i="52"/>
  <c r="H93" i="52"/>
  <c r="M4188" i="52"/>
  <c r="H4188" i="52"/>
  <c r="H4198" i="52"/>
  <c r="M4198" i="52"/>
  <c r="M4265" i="52"/>
  <c r="H4265" i="52"/>
  <c r="H4336" i="52"/>
  <c r="M4336" i="52"/>
  <c r="M4324" i="52"/>
  <c r="H4324" i="52"/>
  <c r="M4396" i="52"/>
  <c r="H4396" i="52"/>
  <c r="H4418" i="52"/>
  <c r="M4418" i="52"/>
  <c r="M4354" i="52"/>
  <c r="H4354" i="52"/>
  <c r="M4411" i="52"/>
  <c r="H4411" i="52"/>
  <c r="M4329" i="52"/>
  <c r="H4329" i="52"/>
  <c r="M4415" i="52"/>
  <c r="H4415" i="52"/>
  <c r="M4445" i="52"/>
  <c r="H4445" i="52"/>
  <c r="M4353" i="52"/>
  <c r="H4353" i="52"/>
  <c r="M4335" i="52"/>
  <c r="H4335" i="52"/>
  <c r="M3655" i="52"/>
  <c r="H3655" i="52"/>
  <c r="M3665" i="52"/>
  <c r="H3665" i="52"/>
  <c r="M3613" i="52"/>
  <c r="H3613" i="52"/>
  <c r="M3688" i="52"/>
  <c r="H3688" i="52"/>
  <c r="M3622" i="52"/>
  <c r="H3622" i="52"/>
  <c r="M3690" i="52"/>
  <c r="H3690" i="52"/>
  <c r="M3682" i="52"/>
  <c r="H3682" i="52"/>
  <c r="H3759" i="52"/>
  <c r="M196" i="52"/>
  <c r="H196" i="52"/>
  <c r="H6588" i="52"/>
  <c r="M6588" i="52"/>
  <c r="M6184" i="52"/>
  <c r="H6184" i="52"/>
  <c r="M6179" i="52"/>
  <c r="H6179" i="52"/>
  <c r="M2993" i="52"/>
  <c r="H2993" i="52"/>
  <c r="M3038" i="52"/>
  <c r="H3038" i="52"/>
  <c r="M2942" i="52"/>
  <c r="H2942" i="52"/>
  <c r="M3023" i="52"/>
  <c r="H3023" i="52"/>
  <c r="M3036" i="52"/>
  <c r="H3036" i="52"/>
  <c r="M2940" i="52"/>
  <c r="H2940" i="52"/>
  <c r="M2990" i="52"/>
  <c r="H2990" i="52"/>
  <c r="M3002" i="52"/>
  <c r="H3002" i="52"/>
  <c r="M2938" i="52"/>
  <c r="H2938" i="52"/>
  <c r="M2947" i="52"/>
  <c r="H2947" i="52"/>
  <c r="M3000" i="52"/>
  <c r="H3000" i="52"/>
  <c r="M2968" i="52"/>
  <c r="H2968" i="52"/>
  <c r="M6257" i="52"/>
  <c r="H6257" i="52"/>
  <c r="M6240" i="52"/>
  <c r="H6240" i="52"/>
  <c r="M6238" i="52"/>
  <c r="H6238" i="52"/>
  <c r="M6229" i="52"/>
  <c r="H6229" i="52"/>
  <c r="M6252" i="52"/>
  <c r="H6252" i="52"/>
  <c r="M6275" i="52"/>
  <c r="H6275" i="52"/>
  <c r="M6243" i="52"/>
  <c r="H6243" i="52"/>
  <c r="H5604" i="52"/>
  <c r="M5604" i="52"/>
  <c r="H5602" i="52"/>
  <c r="H4830" i="52"/>
  <c r="M4830" i="52"/>
  <c r="M4842" i="52"/>
  <c r="H4842" i="52"/>
  <c r="H4824" i="52"/>
  <c r="M4824" i="52"/>
  <c r="M4811" i="52"/>
  <c r="H4811" i="52"/>
  <c r="M4845" i="52"/>
  <c r="H4845" i="52"/>
  <c r="M4847" i="52"/>
  <c r="H4847" i="52"/>
  <c r="M2202" i="52"/>
  <c r="H2202" i="52"/>
  <c r="M2217" i="52"/>
  <c r="H2217" i="52"/>
  <c r="M2215" i="52"/>
  <c r="H2215" i="52"/>
  <c r="M2198" i="52"/>
  <c r="H2198" i="52"/>
  <c r="M2208" i="52"/>
  <c r="H2208" i="52"/>
  <c r="M6440" i="52"/>
  <c r="H6440" i="52"/>
  <c r="M6407" i="52"/>
  <c r="H6407" i="52"/>
  <c r="M6453" i="52"/>
  <c r="H6453" i="52"/>
  <c r="M6459" i="52"/>
  <c r="H6459" i="52"/>
  <c r="M6426" i="52"/>
  <c r="H6426" i="52"/>
  <c r="M4111" i="52"/>
  <c r="H4111" i="52"/>
  <c r="M4102" i="52"/>
  <c r="H4102" i="52"/>
  <c r="M3874" i="52"/>
  <c r="H3874" i="52"/>
  <c r="H5028" i="52"/>
  <c r="M5028" i="52"/>
  <c r="M4980" i="52"/>
  <c r="H4980" i="52"/>
  <c r="H4995" i="52"/>
  <c r="M4995" i="52"/>
  <c r="H5029" i="52"/>
  <c r="M809" i="52"/>
  <c r="H809" i="52"/>
  <c r="H810" i="52"/>
  <c r="M810" i="52"/>
  <c r="H364" i="52"/>
  <c r="M364" i="52"/>
  <c r="M167" i="52"/>
  <c r="H167" i="52"/>
  <c r="H5635" i="52"/>
  <c r="M5635" i="52"/>
  <c r="M6982" i="52"/>
  <c r="H6982" i="52"/>
  <c r="H5738" i="52"/>
  <c r="M5738" i="52"/>
  <c r="M5735" i="52"/>
  <c r="H5735" i="52"/>
  <c r="M1228" i="52"/>
  <c r="H1228" i="52"/>
  <c r="M1229" i="52"/>
  <c r="H1229" i="52"/>
  <c r="M1202" i="52"/>
  <c r="H1202" i="52"/>
  <c r="M1510" i="52"/>
  <c r="H1510" i="52"/>
  <c r="H1749" i="52"/>
  <c r="M1749" i="52"/>
  <c r="M1478" i="52"/>
  <c r="H1478" i="52"/>
  <c r="H1598" i="52"/>
  <c r="M1598" i="52"/>
  <c r="H1793" i="52"/>
  <c r="M1379" i="52"/>
  <c r="H1379" i="52"/>
  <c r="H1797" i="52"/>
  <c r="M1797" i="52"/>
  <c r="M1872" i="52"/>
  <c r="H1872" i="52"/>
  <c r="H1826" i="52"/>
  <c r="M1744" i="52"/>
  <c r="H1506" i="52"/>
  <c r="M1506" i="52"/>
  <c r="M1539" i="52"/>
  <c r="M1543" i="52"/>
  <c r="H1543" i="52"/>
  <c r="H1566" i="52"/>
  <c r="M1566" i="52"/>
  <c r="H1429" i="52"/>
  <c r="H1388" i="52"/>
  <c r="M1388" i="52"/>
  <c r="H1348" i="52"/>
  <c r="M1348" i="52"/>
  <c r="M1403" i="52"/>
  <c r="H1554" i="52"/>
  <c r="H1639" i="52"/>
  <c r="M1639" i="52"/>
  <c r="M1770" i="52"/>
  <c r="H1643" i="52"/>
  <c r="M1643" i="52"/>
  <c r="H1806" i="52"/>
  <c r="H1557" i="52"/>
  <c r="M1557" i="52"/>
  <c r="M1436" i="52"/>
  <c r="H1436" i="52"/>
  <c r="M1371" i="52"/>
  <c r="H1371" i="52"/>
  <c r="H1331" i="52"/>
  <c r="M1719" i="52"/>
  <c r="H1719" i="52"/>
  <c r="H1382" i="52"/>
  <c r="M1508" i="52"/>
  <c r="H1508" i="52"/>
  <c r="M1607" i="52"/>
  <c r="H1607" i="52"/>
  <c r="M1894" i="52"/>
  <c r="H1894" i="52"/>
  <c r="H1398" i="52"/>
  <c r="M1533" i="52"/>
  <c r="M1796" i="52"/>
  <c r="H1796" i="52"/>
  <c r="H1909" i="52"/>
  <c r="H1487" i="52"/>
  <c r="M1487" i="52"/>
  <c r="H1638" i="52"/>
  <c r="H1874" i="52"/>
  <c r="H1574" i="52"/>
  <c r="M1823" i="52"/>
  <c r="M1897" i="52"/>
  <c r="H1897" i="52"/>
  <c r="H1477" i="52"/>
  <c r="M1575" i="52"/>
  <c r="H1575" i="52"/>
  <c r="M1657" i="52"/>
  <c r="H1657" i="52"/>
  <c r="H1886" i="52"/>
  <c r="H5392" i="52"/>
  <c r="M5392" i="52"/>
  <c r="M5396" i="52"/>
  <c r="H5396" i="52"/>
  <c r="M5417" i="52"/>
  <c r="H5417" i="52"/>
  <c r="M5353" i="52"/>
  <c r="H5353" i="52"/>
  <c r="M5406" i="52"/>
  <c r="H5406" i="52"/>
  <c r="M5378" i="52"/>
  <c r="H5378" i="52"/>
  <c r="M5379" i="52"/>
  <c r="H5379" i="52"/>
  <c r="M5366" i="52"/>
  <c r="H5366" i="52"/>
  <c r="M5430" i="52"/>
  <c r="H5430" i="52"/>
  <c r="M1050" i="52"/>
  <c r="H1050" i="52"/>
  <c r="M1052" i="52"/>
  <c r="H1052" i="52"/>
  <c r="M5657" i="52"/>
  <c r="H5657" i="52"/>
  <c r="H2348" i="52"/>
  <c r="M2348" i="52"/>
  <c r="M2345" i="52"/>
  <c r="H2345" i="52"/>
  <c r="M6777" i="52"/>
  <c r="H6777" i="52"/>
  <c r="M6768" i="52"/>
  <c r="H6768" i="52"/>
  <c r="M6795" i="52"/>
  <c r="H6795" i="52"/>
  <c r="M596" i="52"/>
  <c r="H596" i="52"/>
  <c r="M6551" i="52"/>
  <c r="H6551" i="52"/>
  <c r="H6531" i="52"/>
  <c r="M6531" i="52"/>
  <c r="M6520" i="52"/>
  <c r="H6520" i="52"/>
  <c r="H6533" i="52"/>
  <c r="M6533" i="52"/>
  <c r="M6139" i="52"/>
  <c r="H6139" i="52"/>
  <c r="H6131" i="52"/>
  <c r="M6131" i="52"/>
  <c r="M7105" i="52"/>
  <c r="H7105" i="52"/>
  <c r="M7109" i="52"/>
  <c r="H7109" i="52"/>
  <c r="M374" i="52"/>
  <c r="H374" i="52"/>
  <c r="M7170" i="52"/>
  <c r="H7170" i="52"/>
  <c r="M530" i="52"/>
  <c r="H530" i="52"/>
  <c r="H245" i="52"/>
  <c r="M245" i="52"/>
  <c r="M207" i="52"/>
  <c r="H207" i="52"/>
  <c r="M3700" i="52"/>
  <c r="H3700" i="52"/>
  <c r="M6841" i="52"/>
  <c r="H6841" i="52"/>
  <c r="M253" i="52"/>
  <c r="H253" i="52"/>
  <c r="M7042" i="52"/>
  <c r="H7042" i="52"/>
  <c r="M325" i="52"/>
  <c r="H325" i="52"/>
  <c r="H6999" i="52"/>
  <c r="M6999" i="52"/>
  <c r="H3975" i="52"/>
  <c r="M3975" i="52"/>
  <c r="M3960" i="52"/>
  <c r="H3960" i="52"/>
  <c r="H2539" i="52"/>
  <c r="M2539" i="52"/>
  <c r="H2587" i="52"/>
  <c r="M2587" i="52"/>
  <c r="H2575" i="52"/>
  <c r="M2575" i="52"/>
  <c r="H2510" i="52"/>
  <c r="M2510" i="52"/>
  <c r="M2547" i="52"/>
  <c r="H2547" i="52"/>
  <c r="M2482" i="52"/>
  <c r="H2482" i="52"/>
  <c r="H2503" i="52"/>
  <c r="M2503" i="52"/>
  <c r="M2622" i="52"/>
  <c r="H2622" i="52"/>
  <c r="H2486" i="52"/>
  <c r="M2486" i="52"/>
  <c r="H2553" i="52"/>
  <c r="M2553" i="52"/>
  <c r="H6151" i="52"/>
  <c r="M6151" i="52"/>
  <c r="M3593" i="52"/>
  <c r="H3593" i="52"/>
  <c r="M3591" i="52"/>
  <c r="H3591" i="52"/>
  <c r="M183" i="52"/>
  <c r="H183" i="52"/>
  <c r="M189" i="52"/>
  <c r="H189" i="52"/>
  <c r="H3285" i="52"/>
  <c r="M3285" i="52"/>
  <c r="M3286" i="52"/>
  <c r="H3286" i="52"/>
  <c r="H3284" i="52"/>
  <c r="M3284" i="52"/>
  <c r="H3292" i="52"/>
  <c r="M3292" i="52"/>
  <c r="H6854" i="52"/>
  <c r="M6854" i="52"/>
  <c r="H6848" i="52"/>
  <c r="M6848" i="52"/>
  <c r="M6280" i="52"/>
  <c r="H6280" i="52"/>
  <c r="M6284" i="52"/>
  <c r="H6284" i="52"/>
  <c r="M7132" i="52"/>
  <c r="H7132" i="52"/>
  <c r="M6084" i="52"/>
  <c r="H6084" i="52"/>
  <c r="M6757" i="52"/>
  <c r="H6757" i="52"/>
  <c r="M6762" i="52"/>
  <c r="H6762" i="52"/>
  <c r="M4541" i="52"/>
  <c r="H4541" i="52"/>
  <c r="H4493" i="52"/>
  <c r="M4493" i="52"/>
  <c r="H4547" i="52"/>
  <c r="M4547" i="52"/>
  <c r="M4499" i="52"/>
  <c r="H4499" i="52"/>
  <c r="M4451" i="52"/>
  <c r="H4451" i="52"/>
  <c r="M4464" i="52"/>
  <c r="H4464" i="52"/>
  <c r="M4546" i="52"/>
  <c r="H4546" i="52"/>
  <c r="M4480" i="52"/>
  <c r="H4480" i="52"/>
  <c r="H221" i="52"/>
  <c r="M221" i="52"/>
  <c r="H109" i="52"/>
  <c r="M109" i="52"/>
  <c r="M3428" i="52"/>
  <c r="H3428" i="52"/>
  <c r="M3405" i="52"/>
  <c r="H3405" i="52"/>
  <c r="M3406" i="52"/>
  <c r="H3406" i="52"/>
  <c r="M161" i="52"/>
  <c r="H161" i="52"/>
  <c r="M7020" i="52"/>
  <c r="H7020" i="52"/>
  <c r="H4778" i="52"/>
  <c r="M4778" i="52"/>
  <c r="M5762" i="52"/>
  <c r="H5762" i="52"/>
  <c r="M4899" i="52"/>
  <c r="H4899" i="52"/>
  <c r="M4898" i="52"/>
  <c r="H4898" i="52"/>
  <c r="H2330" i="52"/>
  <c r="M2330" i="52"/>
  <c r="M2315" i="52"/>
  <c r="H2315" i="52"/>
  <c r="M548" i="52"/>
  <c r="H548" i="52"/>
  <c r="M6572" i="52"/>
  <c r="H6572" i="52"/>
  <c r="H731" i="52"/>
  <c r="M731" i="52"/>
  <c r="M732" i="52"/>
  <c r="H732" i="52"/>
  <c r="H763" i="52"/>
  <c r="M763" i="52"/>
  <c r="H773" i="52"/>
  <c r="M773" i="52"/>
  <c r="M742" i="52"/>
  <c r="H742" i="52"/>
  <c r="M1159" i="52"/>
  <c r="H1159" i="52"/>
  <c r="M388" i="52"/>
  <c r="H388" i="52"/>
  <c r="M5503" i="52"/>
  <c r="H5503" i="52"/>
  <c r="M5464" i="52"/>
  <c r="H5484" i="52"/>
  <c r="M506" i="52"/>
  <c r="H506" i="52"/>
  <c r="M6512" i="52"/>
  <c r="H6512" i="52"/>
  <c r="M6491" i="52"/>
  <c r="H6491" i="52"/>
  <c r="M6489" i="52"/>
  <c r="M6504" i="52"/>
  <c r="H6504" i="52"/>
  <c r="H4289" i="52"/>
  <c r="M4289" i="52"/>
  <c r="M4309" i="52"/>
  <c r="H4309" i="52"/>
  <c r="M4294" i="52"/>
  <c r="H4294" i="52"/>
  <c r="M150" i="52"/>
  <c r="H150" i="52"/>
  <c r="M149" i="52"/>
  <c r="H149" i="52"/>
  <c r="H4562" i="52"/>
  <c r="M4562" i="52"/>
  <c r="M4618" i="52"/>
  <c r="H4618" i="52"/>
  <c r="M4669" i="52"/>
  <c r="H4669" i="52"/>
  <c r="M4621" i="52"/>
  <c r="H4621" i="52"/>
  <c r="M4573" i="52"/>
  <c r="H4573" i="52"/>
  <c r="M4648" i="52"/>
  <c r="H4648" i="52"/>
  <c r="M4600" i="52"/>
  <c r="H4600" i="52"/>
  <c r="M4659" i="52"/>
  <c r="H4659" i="52"/>
  <c r="H4611" i="52"/>
  <c r="M4611" i="52"/>
  <c r="M4563" i="52"/>
  <c r="H4563" i="52"/>
  <c r="M436" i="52"/>
  <c r="M5671" i="52"/>
  <c r="M6202" i="52"/>
  <c r="H6202" i="52"/>
  <c r="M6191" i="52"/>
  <c r="H6191" i="52"/>
  <c r="M6212" i="52"/>
  <c r="H6212" i="52"/>
  <c r="M6187" i="52"/>
  <c r="H6187" i="52"/>
  <c r="M6969" i="52"/>
  <c r="H6969" i="52"/>
  <c r="H3952" i="52"/>
  <c r="M3949" i="52"/>
  <c r="H3921" i="52"/>
  <c r="M7084" i="52"/>
  <c r="H7084" i="52"/>
  <c r="M7083" i="52"/>
  <c r="H7083" i="52"/>
  <c r="H6947" i="52"/>
  <c r="M6947" i="52"/>
  <c r="M5746" i="52"/>
  <c r="H5746" i="52"/>
  <c r="M4151" i="52"/>
  <c r="H4151" i="52"/>
  <c r="M4137" i="52"/>
  <c r="H4137" i="52"/>
  <c r="M4138" i="52"/>
  <c r="H4138" i="52"/>
  <c r="H5506" i="52"/>
  <c r="M5506" i="52"/>
  <c r="H5217" i="52"/>
  <c r="G5213" i="52"/>
  <c r="G5210" i="52"/>
  <c r="G5211" i="52"/>
  <c r="G5219" i="52"/>
  <c r="G5212" i="52"/>
  <c r="G5214" i="52"/>
  <c r="M2846" i="52"/>
  <c r="M2849" i="52"/>
  <c r="M2854" i="52"/>
  <c r="H2888" i="52"/>
  <c r="M2900" i="52"/>
  <c r="H2912" i="52"/>
  <c r="M2857" i="52"/>
  <c r="H2857" i="52"/>
  <c r="M2895" i="52"/>
  <c r="M2911" i="52"/>
  <c r="H2911" i="52"/>
  <c r="M285" i="52"/>
  <c r="H285" i="52"/>
  <c r="H3834" i="52"/>
  <c r="M3844" i="52"/>
  <c r="H3844" i="52"/>
  <c r="M3818" i="52"/>
  <c r="H3818" i="52"/>
  <c r="H6906" i="52"/>
  <c r="M6933" i="52"/>
  <c r="H6933" i="52"/>
  <c r="H6885" i="52"/>
  <c r="M6885" i="52"/>
  <c r="H2797" i="52"/>
  <c r="M2797" i="52"/>
  <c r="M2801" i="52"/>
  <c r="H2801" i="52"/>
  <c r="M2806" i="52"/>
  <c r="H2806" i="52"/>
  <c r="H2758" i="52"/>
  <c r="M2758" i="52"/>
  <c r="M2725" i="52"/>
  <c r="H2725" i="52"/>
  <c r="H2680" i="52"/>
  <c r="M2680" i="52"/>
  <c r="M2764" i="52"/>
  <c r="H2764" i="52"/>
  <c r="M2698" i="52"/>
  <c r="H2698" i="52"/>
  <c r="M2670" i="52"/>
  <c r="H2670" i="52"/>
  <c r="M2743" i="52"/>
  <c r="H2743" i="52"/>
  <c r="M2703" i="52"/>
  <c r="H2703" i="52"/>
  <c r="M2824" i="52"/>
  <c r="H2824" i="52"/>
  <c r="M2720" i="52"/>
  <c r="H2720" i="52"/>
  <c r="M2763" i="52"/>
  <c r="H2763" i="52"/>
  <c r="H2403" i="52"/>
  <c r="M2403" i="52"/>
  <c r="M2446" i="52"/>
  <c r="H2446" i="52"/>
  <c r="H2406" i="52"/>
  <c r="M2406" i="52"/>
  <c r="M2400" i="52"/>
  <c r="H2400" i="52"/>
  <c r="M2360" i="52"/>
  <c r="H2360" i="52"/>
  <c r="M2424" i="52"/>
  <c r="H2424" i="52"/>
  <c r="M2405" i="52"/>
  <c r="H2405" i="52"/>
  <c r="M2364" i="52"/>
  <c r="H2364" i="52"/>
  <c r="M2456" i="52"/>
  <c r="H2456" i="52"/>
  <c r="M5238" i="52"/>
  <c r="H5238" i="52"/>
  <c r="H5249" i="52"/>
  <c r="M5248" i="52"/>
  <c r="H5248" i="52"/>
  <c r="M5236" i="52"/>
  <c r="H5236" i="52"/>
  <c r="AO68" i="11"/>
  <c r="G6735" i="52"/>
  <c r="G6734" i="52"/>
  <c r="G6733" i="52"/>
  <c r="G6737" i="52"/>
  <c r="G6736" i="52"/>
  <c r="AO67" i="11"/>
  <c r="G3979" i="52"/>
  <c r="G3975" i="52"/>
  <c r="G3978" i="52"/>
  <c r="G3962" i="52"/>
  <c r="G3960" i="52"/>
  <c r="G3958" i="52"/>
  <c r="G3954" i="52"/>
  <c r="G3977" i="52"/>
  <c r="G3970" i="52"/>
  <c r="G3968" i="52"/>
  <c r="G3966" i="52"/>
  <c r="G3964" i="52"/>
  <c r="G3961" i="52"/>
  <c r="G3956" i="52"/>
  <c r="G3976" i="52"/>
  <c r="G3973" i="52"/>
  <c r="G3971" i="52"/>
  <c r="G3967" i="52"/>
  <c r="G3972" i="52"/>
  <c r="G3959" i="52"/>
  <c r="G3955" i="52"/>
  <c r="G3969" i="52"/>
  <c r="G3963" i="52"/>
  <c r="G3957" i="52"/>
  <c r="G3974" i="52"/>
  <c r="G3965" i="52"/>
  <c r="AN119" i="11"/>
  <c r="AF142" i="44" s="1"/>
  <c r="AO182" i="11"/>
  <c r="G6579" i="52"/>
  <c r="G6576" i="52"/>
  <c r="G6570" i="52"/>
  <c r="G6582" i="52"/>
  <c r="G6580" i="52"/>
  <c r="G6577" i="52"/>
  <c r="G6573" i="52"/>
  <c r="G6571" i="52"/>
  <c r="G6578" i="52"/>
  <c r="G6575" i="52"/>
  <c r="G6572" i="52"/>
  <c r="G6581" i="52"/>
  <c r="G6574" i="52"/>
  <c r="G6569" i="52"/>
  <c r="AO141" i="11"/>
  <c r="G6006" i="52"/>
  <c r="G6004" i="52"/>
  <c r="G6002" i="52"/>
  <c r="G6000" i="52"/>
  <c r="G5998" i="52"/>
  <c r="G5996" i="52"/>
  <c r="G5994" i="52"/>
  <c r="G5992" i="52"/>
  <c r="G5990" i="52"/>
  <c r="G5988" i="52"/>
  <c r="G5986" i="52"/>
  <c r="G5984" i="52"/>
  <c r="G5982" i="52"/>
  <c r="G5980" i="52"/>
  <c r="G5978" i="52"/>
  <c r="G6007" i="52"/>
  <c r="G6005" i="52"/>
  <c r="G6003" i="52"/>
  <c r="G6001" i="52"/>
  <c r="G5999" i="52"/>
  <c r="G5997" i="52"/>
  <c r="G5995" i="52"/>
  <c r="G5993" i="52"/>
  <c r="G5991" i="52"/>
  <c r="G5989" i="52"/>
  <c r="G5987" i="52"/>
  <c r="G5985" i="52"/>
  <c r="G5983" i="52"/>
  <c r="G5981" i="52"/>
  <c r="G5979" i="52"/>
  <c r="AO109" i="11"/>
  <c r="G3371" i="52"/>
  <c r="G3379" i="52"/>
  <c r="G3374" i="52"/>
  <c r="G3372" i="52"/>
  <c r="G3375" i="52"/>
  <c r="G3378" i="52"/>
  <c r="G3376" i="52"/>
  <c r="G3377" i="52"/>
  <c r="G3373" i="52"/>
  <c r="AO86" i="11"/>
  <c r="G806" i="52"/>
  <c r="G805" i="52"/>
  <c r="G802" i="52"/>
  <c r="G810" i="52"/>
  <c r="G808" i="52"/>
  <c r="G807" i="52"/>
  <c r="G804" i="52"/>
  <c r="G801" i="52"/>
  <c r="G816" i="52"/>
  <c r="G815" i="52"/>
  <c r="G809" i="52"/>
  <c r="G799" i="52"/>
  <c r="G797" i="52"/>
  <c r="G798" i="52"/>
  <c r="G814" i="52"/>
  <c r="G813" i="52"/>
  <c r="G812" i="52"/>
  <c r="G811" i="52"/>
  <c r="G796" i="52"/>
  <c r="G795" i="52"/>
  <c r="G800" i="52"/>
  <c r="G803" i="52"/>
  <c r="G817" i="52"/>
  <c r="AO201" i="11"/>
  <c r="G4975" i="52"/>
  <c r="G4972" i="52"/>
  <c r="G4967" i="52"/>
  <c r="G4964" i="52"/>
  <c r="G4959" i="52"/>
  <c r="G4956" i="52"/>
  <c r="G4951" i="52"/>
  <c r="G4948" i="52"/>
  <c r="G4943" i="52"/>
  <c r="F4943" i="52" s="1"/>
  <c r="G4940" i="52"/>
  <c r="G4935" i="52"/>
  <c r="G4932" i="52"/>
  <c r="G4927" i="52"/>
  <c r="G4977" i="52"/>
  <c r="G4974" i="52"/>
  <c r="G4969" i="52"/>
  <c r="G4966" i="52"/>
  <c r="G4961" i="52"/>
  <c r="G4958" i="52"/>
  <c r="G4953" i="52"/>
  <c r="G4950" i="52"/>
  <c r="G4945" i="52"/>
  <c r="G4942" i="52"/>
  <c r="G4937" i="52"/>
  <c r="G4934" i="52"/>
  <c r="G4929" i="52"/>
  <c r="G4926" i="52"/>
  <c r="G4921" i="52"/>
  <c r="G4976" i="52"/>
  <c r="G4971" i="52"/>
  <c r="G4968" i="52"/>
  <c r="G4963" i="52"/>
  <c r="G4960" i="52"/>
  <c r="G4955" i="52"/>
  <c r="G4952" i="52"/>
  <c r="G4947" i="52"/>
  <c r="G4944" i="52"/>
  <c r="G4939" i="52"/>
  <c r="G4936" i="52"/>
  <c r="G4931" i="52"/>
  <c r="G4928" i="52"/>
  <c r="G4923" i="52"/>
  <c r="G4920" i="52"/>
  <c r="G4965" i="52"/>
  <c r="G4954" i="52"/>
  <c r="G4933" i="52"/>
  <c r="G4924" i="52"/>
  <c r="G4973" i="52"/>
  <c r="G4962" i="52"/>
  <c r="G4941" i="52"/>
  <c r="G4930" i="52"/>
  <c r="G4970" i="52"/>
  <c r="G4949" i="52"/>
  <c r="F4949" i="52" s="1"/>
  <c r="G4938" i="52"/>
  <c r="G4922" i="52"/>
  <c r="G4978" i="52"/>
  <c r="G4957" i="52"/>
  <c r="G4946" i="52"/>
  <c r="G4925" i="52"/>
  <c r="G2351" i="52"/>
  <c r="G2353" i="52"/>
  <c r="G2350" i="52"/>
  <c r="G2352" i="52"/>
  <c r="G2354" i="52"/>
  <c r="G2349" i="52"/>
  <c r="AO47" i="11"/>
  <c r="G4445" i="52"/>
  <c r="G4442" i="52"/>
  <c r="G4437" i="52"/>
  <c r="G4434" i="52"/>
  <c r="G4429" i="52"/>
  <c r="G4426" i="52"/>
  <c r="G4421" i="52"/>
  <c r="G4418" i="52"/>
  <c r="G4413" i="52"/>
  <c r="G4410" i="52"/>
  <c r="G4405" i="52"/>
  <c r="G4402" i="52"/>
  <c r="G4397" i="52"/>
  <c r="G4394" i="52"/>
  <c r="G4389" i="52"/>
  <c r="G4386" i="52"/>
  <c r="G4381" i="52"/>
  <c r="G4378" i="52"/>
  <c r="G4373" i="52"/>
  <c r="G4370" i="52"/>
  <c r="G4365" i="52"/>
  <c r="G4362" i="52"/>
  <c r="G4357" i="52"/>
  <c r="G4354" i="52"/>
  <c r="G4349" i="52"/>
  <c r="G4346" i="52"/>
  <c r="G4341" i="52"/>
  <c r="G4338" i="52"/>
  <c r="G4333" i="52"/>
  <c r="G4330" i="52"/>
  <c r="G4325" i="52"/>
  <c r="G4322" i="52"/>
  <c r="G4317" i="52"/>
  <c r="G4314" i="52"/>
  <c r="G4444" i="52"/>
  <c r="G4439" i="52"/>
  <c r="G4436" i="52"/>
  <c r="G4431" i="52"/>
  <c r="G4428" i="52"/>
  <c r="G4423" i="52"/>
  <c r="G4420" i="52"/>
  <c r="G4415" i="52"/>
  <c r="G4412" i="52"/>
  <c r="G4407" i="52"/>
  <c r="G4404" i="52"/>
  <c r="G4399" i="52"/>
  <c r="G4396" i="52"/>
  <c r="G4391" i="52"/>
  <c r="G4388" i="52"/>
  <c r="G4383" i="52"/>
  <c r="G4380" i="52"/>
  <c r="G4375" i="52"/>
  <c r="G4372" i="52"/>
  <c r="G4367" i="52"/>
  <c r="G4364" i="52"/>
  <c r="G4359" i="52"/>
  <c r="G4356" i="52"/>
  <c r="G4351" i="52"/>
  <c r="G4348" i="52"/>
  <c r="G4343" i="52"/>
  <c r="G4340" i="52"/>
  <c r="G4335" i="52"/>
  <c r="G4332" i="52"/>
  <c r="G4327" i="52"/>
  <c r="G4324" i="52"/>
  <c r="G4319" i="52"/>
  <c r="G4316" i="52"/>
  <c r="G4441" i="52"/>
  <c r="G4438" i="52"/>
  <c r="G4433" i="52"/>
  <c r="G4430" i="52"/>
  <c r="G4425" i="52"/>
  <c r="G4422" i="52"/>
  <c r="G4417" i="52"/>
  <c r="G4414" i="52"/>
  <c r="G4409" i="52"/>
  <c r="G4406" i="52"/>
  <c r="G4401" i="52"/>
  <c r="G4398" i="52"/>
  <c r="G4393" i="52"/>
  <c r="G4390" i="52"/>
  <c r="G4385" i="52"/>
  <c r="G4382" i="52"/>
  <c r="G4377" i="52"/>
  <c r="G4374" i="52"/>
  <c r="G4369" i="52"/>
  <c r="G4366" i="52"/>
  <c r="G4361" i="52"/>
  <c r="G4358" i="52"/>
  <c r="G4353" i="52"/>
  <c r="G4350" i="52"/>
  <c r="G4345" i="52"/>
  <c r="G4342" i="52"/>
  <c r="G4337" i="52"/>
  <c r="G4334" i="52"/>
  <c r="G4329" i="52"/>
  <c r="G4326" i="52"/>
  <c r="G4321" i="52"/>
  <c r="G4318" i="52"/>
  <c r="G4435" i="52"/>
  <c r="G4424" i="52"/>
  <c r="G4403" i="52"/>
  <c r="G4392" i="52"/>
  <c r="G4371" i="52"/>
  <c r="G4360" i="52"/>
  <c r="G4339" i="52"/>
  <c r="G4328" i="52"/>
  <c r="G4443" i="52"/>
  <c r="G4432" i="52"/>
  <c r="G4411" i="52"/>
  <c r="G4400" i="52"/>
  <c r="G4379" i="52"/>
  <c r="G4368" i="52"/>
  <c r="G4347" i="52"/>
  <c r="G4336" i="52"/>
  <c r="G4315" i="52"/>
  <c r="G4440" i="52"/>
  <c r="G4419" i="52"/>
  <c r="G4408" i="52"/>
  <c r="G4387" i="52"/>
  <c r="G4376" i="52"/>
  <c r="G4355" i="52"/>
  <c r="G4344" i="52"/>
  <c r="G4323" i="52"/>
  <c r="G4427" i="52"/>
  <c r="G4416" i="52"/>
  <c r="G4395" i="52"/>
  <c r="G4384" i="52"/>
  <c r="G4363" i="52"/>
  <c r="G4352" i="52"/>
  <c r="G4331" i="52"/>
  <c r="G4320" i="52"/>
  <c r="AO224" i="11"/>
  <c r="G6746" i="52"/>
  <c r="G6751" i="52"/>
  <c r="G6761" i="52"/>
  <c r="G6757" i="52"/>
  <c r="G6759" i="52"/>
  <c r="G6747" i="52"/>
  <c r="G6748" i="52"/>
  <c r="G6767" i="52"/>
  <c r="G6753" i="52"/>
  <c r="G6755" i="52"/>
  <c r="G6750" i="52"/>
  <c r="G6762" i="52"/>
  <c r="G6766" i="52"/>
  <c r="G6756" i="52"/>
  <c r="G6752" i="52"/>
  <c r="G6765" i="52"/>
  <c r="G6758" i="52"/>
  <c r="G6764" i="52"/>
  <c r="G6749" i="52"/>
  <c r="G6763" i="52"/>
  <c r="G6754" i="52"/>
  <c r="G6760" i="52"/>
  <c r="G5658" i="52"/>
  <c r="F5658" i="52" s="1"/>
  <c r="G5657" i="52"/>
  <c r="F5657" i="52" s="1"/>
  <c r="G5650" i="52"/>
  <c r="F5650" i="52" s="1"/>
  <c r="G5649" i="52"/>
  <c r="F5649" i="52" s="1"/>
  <c r="G5664" i="52"/>
  <c r="F5664" i="52" s="1"/>
  <c r="G5663" i="52"/>
  <c r="F5663" i="52" s="1"/>
  <c r="G5656" i="52"/>
  <c r="F5656" i="52" s="1"/>
  <c r="G5655" i="52"/>
  <c r="F5655" i="52" s="1"/>
  <c r="G5648" i="52"/>
  <c r="F5648" i="52" s="1"/>
  <c r="G5647" i="52"/>
  <c r="F5647" i="52" s="1"/>
  <c r="G5662" i="52"/>
  <c r="F5662" i="52" s="1"/>
  <c r="G5661" i="52"/>
  <c r="F5661" i="52" s="1"/>
  <c r="G5654" i="52"/>
  <c r="F5654" i="52" s="1"/>
  <c r="G5653" i="52"/>
  <c r="F5653" i="52" s="1"/>
  <c r="G5646" i="52"/>
  <c r="F5646" i="52" s="1"/>
  <c r="G5659" i="52"/>
  <c r="F5659" i="52" s="1"/>
  <c r="G5651" i="52"/>
  <c r="F5651" i="52" s="1"/>
  <c r="G5660" i="52"/>
  <c r="F5660" i="52" s="1"/>
  <c r="G5652" i="52"/>
  <c r="F5652" i="52" s="1"/>
  <c r="G3577" i="52"/>
  <c r="F3577" i="52" s="1"/>
  <c r="G3581" i="52"/>
  <c r="F3581" i="52" s="1"/>
  <c r="G3576" i="52"/>
  <c r="F3576" i="52" s="1"/>
  <c r="G3580" i="52"/>
  <c r="F3580" i="52" s="1"/>
  <c r="G3584" i="52"/>
  <c r="F3584" i="52" s="1"/>
  <c r="G3582" i="52"/>
  <c r="F3582" i="52" s="1"/>
  <c r="G3583" i="52"/>
  <c r="F3583" i="52" s="1"/>
  <c r="G3578" i="52"/>
  <c r="F3578" i="52" s="1"/>
  <c r="G3579" i="52"/>
  <c r="F3579" i="52" s="1"/>
  <c r="G4776" i="52"/>
  <c r="G4774" i="52"/>
  <c r="G4772" i="52"/>
  <c r="G4770" i="52"/>
  <c r="G4768" i="52"/>
  <c r="G4771" i="52"/>
  <c r="G4773" i="52"/>
  <c r="G4767" i="52"/>
  <c r="G4775" i="52"/>
  <c r="G4769" i="52"/>
  <c r="AO73" i="11"/>
  <c r="G4787" i="52"/>
  <c r="G4785" i="52"/>
  <c r="G4783" i="52"/>
  <c r="G4788" i="52"/>
  <c r="G4786" i="52"/>
  <c r="G4784" i="52"/>
  <c r="G315" i="52"/>
  <c r="G313" i="52"/>
  <c r="G311" i="52"/>
  <c r="G309" i="52"/>
  <c r="G307" i="52"/>
  <c r="G305" i="52"/>
  <c r="G303" i="52"/>
  <c r="G301" i="52"/>
  <c r="G299" i="52"/>
  <c r="G297" i="52"/>
  <c r="G295" i="52"/>
  <c r="G316" i="52"/>
  <c r="G314" i="52"/>
  <c r="G312" i="52"/>
  <c r="G310" i="52"/>
  <c r="G308" i="52"/>
  <c r="G306" i="52"/>
  <c r="G304" i="52"/>
  <c r="G302" i="52"/>
  <c r="G300" i="52"/>
  <c r="G298" i="52"/>
  <c r="G296" i="52"/>
  <c r="G294" i="52"/>
  <c r="G601" i="52"/>
  <c r="G599" i="52"/>
  <c r="G597" i="52"/>
  <c r="G600" i="52"/>
  <c r="G598" i="52"/>
  <c r="G596" i="52"/>
  <c r="AR14" i="11"/>
  <c r="G7049" i="52"/>
  <c r="G7047" i="52"/>
  <c r="G7051" i="52"/>
  <c r="G7043" i="52"/>
  <c r="G7045" i="52"/>
  <c r="G7044" i="52"/>
  <c r="G7046" i="52"/>
  <c r="G7052" i="52"/>
  <c r="G7048" i="52"/>
  <c r="G7050" i="52"/>
  <c r="AN59" i="11"/>
  <c r="AF209" i="44" s="1"/>
  <c r="G7104" i="52"/>
  <c r="G7102" i="52"/>
  <c r="G7100" i="52"/>
  <c r="G7103" i="52"/>
  <c r="G7101" i="52"/>
  <c r="G7099" i="52"/>
  <c r="AO105" i="11"/>
  <c r="G5516" i="52"/>
  <c r="G5515" i="52"/>
  <c r="G5510" i="52"/>
  <c r="G5508" i="52"/>
  <c r="G5506" i="52"/>
  <c r="G5521" i="52"/>
  <c r="G5518" i="52"/>
  <c r="G5517" i="52"/>
  <c r="G5514" i="52"/>
  <c r="G5520" i="52"/>
  <c r="G5512" i="52"/>
  <c r="G5513" i="52"/>
  <c r="G5511" i="52"/>
  <c r="G5507" i="52"/>
  <c r="G5519" i="52"/>
  <c r="G5509" i="52"/>
  <c r="G5670" i="52"/>
  <c r="G5668" i="52"/>
  <c r="G5666" i="52"/>
  <c r="G5667" i="52"/>
  <c r="G5669" i="52"/>
  <c r="G5665" i="52"/>
  <c r="AR82" i="11"/>
  <c r="G791" i="52"/>
  <c r="G790" i="52"/>
  <c r="G787" i="52"/>
  <c r="G786" i="52"/>
  <c r="G783" i="52"/>
  <c r="G782" i="52"/>
  <c r="G780" i="52"/>
  <c r="G779" i="52"/>
  <c r="G777" i="52"/>
  <c r="G776" i="52"/>
  <c r="G773" i="52"/>
  <c r="G772" i="52"/>
  <c r="G770" i="52"/>
  <c r="G769" i="52"/>
  <c r="G766" i="52"/>
  <c r="G765" i="52"/>
  <c r="G761" i="52"/>
  <c r="G754" i="52"/>
  <c r="G750" i="52"/>
  <c r="G746" i="52"/>
  <c r="G763" i="52"/>
  <c r="G762" i="52"/>
  <c r="G756" i="52"/>
  <c r="G751" i="52"/>
  <c r="G747" i="52"/>
  <c r="G743" i="52"/>
  <c r="G788" i="52"/>
  <c r="G784" i="52"/>
  <c r="G781" i="52"/>
  <c r="G778" i="52"/>
  <c r="G774" i="52"/>
  <c r="G771" i="52"/>
  <c r="G767" i="52"/>
  <c r="G757" i="52"/>
  <c r="G753" i="52"/>
  <c r="G752" i="52"/>
  <c r="G749" i="52"/>
  <c r="G748" i="52"/>
  <c r="G745" i="52"/>
  <c r="G744" i="52"/>
  <c r="G741" i="52"/>
  <c r="G736" i="52"/>
  <c r="G735" i="52"/>
  <c r="G732" i="52"/>
  <c r="G792" i="52"/>
  <c r="G758" i="52"/>
  <c r="G742" i="52"/>
  <c r="F742" i="52" s="1"/>
  <c r="G739" i="52"/>
  <c r="G729" i="52"/>
  <c r="G789" i="52"/>
  <c r="G785" i="52"/>
  <c r="G775" i="52"/>
  <c r="G768" i="52"/>
  <c r="G764" i="52"/>
  <c r="G734" i="52"/>
  <c r="G731" i="52"/>
  <c r="G730" i="52"/>
  <c r="G760" i="52"/>
  <c r="G755" i="52"/>
  <c r="G740" i="52"/>
  <c r="G733" i="52"/>
  <c r="G759" i="52"/>
  <c r="G738" i="52"/>
  <c r="G737" i="52"/>
  <c r="G793" i="52"/>
  <c r="G794" i="52"/>
  <c r="E520" i="52"/>
  <c r="E518" i="52"/>
  <c r="E522" i="52"/>
  <c r="E517" i="52"/>
  <c r="E521" i="52"/>
  <c r="E519" i="52"/>
  <c r="E523" i="52"/>
  <c r="E2264" i="52"/>
  <c r="E2262" i="52"/>
  <c r="E2261" i="52"/>
  <c r="E2260" i="52"/>
  <c r="E2258" i="52"/>
  <c r="E2257" i="52"/>
  <c r="E2256" i="52"/>
  <c r="E2254" i="52"/>
  <c r="E2253" i="52"/>
  <c r="E2252" i="52"/>
  <c r="E2250" i="52"/>
  <c r="E2249" i="52"/>
  <c r="E2248" i="52"/>
  <c r="E2247" i="52"/>
  <c r="E2242" i="52"/>
  <c r="E2241" i="52"/>
  <c r="E2240" i="52"/>
  <c r="E2239" i="52"/>
  <c r="E2234" i="52"/>
  <c r="E2233" i="52"/>
  <c r="E2255" i="52"/>
  <c r="E2251" i="52"/>
  <c r="E2246" i="52"/>
  <c r="E2244" i="52"/>
  <c r="E2237" i="52"/>
  <c r="E2235" i="52"/>
  <c r="E2263" i="52"/>
  <c r="E2243" i="52"/>
  <c r="E2236" i="52"/>
  <c r="E2245" i="52"/>
  <c r="E2238" i="52"/>
  <c r="E2259" i="52"/>
  <c r="E5948" i="52"/>
  <c r="E5952" i="52"/>
  <c r="E5951" i="52"/>
  <c r="E5950" i="52"/>
  <c r="E5949" i="52"/>
  <c r="E5953" i="52"/>
  <c r="AO228" i="11"/>
  <c r="G450" i="52"/>
  <c r="G448" i="52"/>
  <c r="G446" i="52"/>
  <c r="G444" i="52"/>
  <c r="G449" i="52"/>
  <c r="G447" i="52"/>
  <c r="G445" i="52"/>
  <c r="G443" i="52"/>
  <c r="G6104" i="52"/>
  <c r="G6099" i="52"/>
  <c r="G6096" i="52"/>
  <c r="G6091" i="52"/>
  <c r="G6101" i="52"/>
  <c r="G6098" i="52"/>
  <c r="G6100" i="52"/>
  <c r="G6092" i="52"/>
  <c r="G6106" i="52"/>
  <c r="G6093" i="52"/>
  <c r="G6090" i="52"/>
  <c r="G6103" i="52"/>
  <c r="G6095" i="52"/>
  <c r="G6105" i="52"/>
  <c r="G6102" i="52"/>
  <c r="G6097" i="52"/>
  <c r="G6094" i="52"/>
  <c r="AS155" i="11"/>
  <c r="E6744" i="52"/>
  <c r="E6738" i="52"/>
  <c r="E6742" i="52"/>
  <c r="E6740" i="52"/>
  <c r="E6745" i="52"/>
  <c r="E6743" i="52"/>
  <c r="E6741" i="52"/>
  <c r="E6739" i="52"/>
  <c r="AS149" i="11"/>
  <c r="E5435" i="52"/>
  <c r="E5441" i="52"/>
  <c r="E5438" i="52"/>
  <c r="E5446" i="52"/>
  <c r="E5447" i="52"/>
  <c r="E5439" i="52"/>
  <c r="E5445" i="52"/>
  <c r="E5440" i="52"/>
  <c r="E5443" i="52"/>
  <c r="E5442" i="52"/>
  <c r="E5437" i="52"/>
  <c r="E5436" i="52"/>
  <c r="E5444" i="52"/>
  <c r="E3314" i="52"/>
  <c r="E3311" i="52"/>
  <c r="E3308" i="52"/>
  <c r="E3310" i="52"/>
  <c r="E3309" i="52"/>
  <c r="E3312" i="52"/>
  <c r="E3313" i="52"/>
  <c r="E5574" i="52"/>
  <c r="E5569" i="52"/>
  <c r="E5565" i="52"/>
  <c r="E5561" i="52"/>
  <c r="E5557" i="52"/>
  <c r="E5553" i="52"/>
  <c r="E5549" i="52"/>
  <c r="E5545" i="52"/>
  <c r="E5541" i="52"/>
  <c r="E5537" i="52"/>
  <c r="E5533" i="52"/>
  <c r="E5529" i="52"/>
  <c r="E5525" i="52"/>
  <c r="E5566" i="52"/>
  <c r="E5564" i="52"/>
  <c r="E5559" i="52"/>
  <c r="E5550" i="52"/>
  <c r="E5548" i="52"/>
  <c r="E5543" i="52"/>
  <c r="E5534" i="52"/>
  <c r="E5532" i="52"/>
  <c r="E5527" i="52"/>
  <c r="E5575" i="52"/>
  <c r="E5571" i="52"/>
  <c r="E5562" i="52"/>
  <c r="E5560" i="52"/>
  <c r="E5555" i="52"/>
  <c r="E5576" i="52"/>
  <c r="E5570" i="52"/>
  <c r="E5568" i="52"/>
  <c r="E5567" i="52"/>
  <c r="E5558" i="52"/>
  <c r="E5552" i="52"/>
  <c r="E5547" i="52"/>
  <c r="E5540" i="52"/>
  <c r="E5538" i="52"/>
  <c r="E5536" i="52"/>
  <c r="E5523" i="52"/>
  <c r="E5573" i="52"/>
  <c r="E5554" i="52"/>
  <c r="E5544" i="52"/>
  <c r="E5542" i="52"/>
  <c r="E5531" i="52"/>
  <c r="E5524" i="52"/>
  <c r="E5563" i="52"/>
  <c r="E5556" i="52"/>
  <c r="E5551" i="52"/>
  <c r="E5546" i="52"/>
  <c r="E5539" i="52"/>
  <c r="E5528" i="52"/>
  <c r="E5526" i="52"/>
  <c r="E5522" i="52"/>
  <c r="E5572" i="52"/>
  <c r="E5535" i="52"/>
  <c r="E5530" i="52"/>
  <c r="E5696" i="52"/>
  <c r="E5695" i="52"/>
  <c r="E5693" i="52"/>
  <c r="E5692" i="52"/>
  <c r="E5694" i="52"/>
  <c r="M4716" i="52"/>
  <c r="H4716" i="52"/>
  <c r="M4688" i="52"/>
  <c r="H4688" i="52"/>
  <c r="M4724" i="52"/>
  <c r="H4724" i="52"/>
  <c r="M4740" i="52"/>
  <c r="H4740" i="52"/>
  <c r="M4687" i="52"/>
  <c r="H4687" i="52"/>
  <c r="M4719" i="52"/>
  <c r="H4719" i="52"/>
  <c r="M4674" i="52"/>
  <c r="H4674" i="52"/>
  <c r="M4706" i="52"/>
  <c r="H4706" i="52"/>
  <c r="M561" i="52"/>
  <c r="H561" i="52"/>
  <c r="M556" i="52"/>
  <c r="H556" i="52"/>
  <c r="M6005" i="52"/>
  <c r="H6005" i="52"/>
  <c r="M6003" i="52"/>
  <c r="H6003" i="52"/>
  <c r="M5993" i="52"/>
  <c r="H5993" i="52"/>
  <c r="H5189" i="52"/>
  <c r="M5189" i="52"/>
  <c r="H5175" i="52"/>
  <c r="M5175" i="52"/>
  <c r="H5183" i="52"/>
  <c r="M5183" i="52"/>
  <c r="M5152" i="52"/>
  <c r="H5152" i="52"/>
  <c r="H5184" i="52"/>
  <c r="M5184" i="52"/>
  <c r="H5167" i="52"/>
  <c r="M5167" i="52"/>
  <c r="M5195" i="52"/>
  <c r="H5195" i="52"/>
  <c r="M5155" i="52"/>
  <c r="H5155" i="52"/>
  <c r="H5202" i="52"/>
  <c r="M5202" i="52"/>
  <c r="H5186" i="52"/>
  <c r="M5186" i="52"/>
  <c r="H5162" i="52"/>
  <c r="M5162" i="52"/>
  <c r="H5206" i="52"/>
  <c r="M5206" i="52"/>
  <c r="M4178" i="52"/>
  <c r="H4084" i="52"/>
  <c r="M4084" i="52"/>
  <c r="H4073" i="52"/>
  <c r="M4073" i="52"/>
  <c r="M4075" i="52"/>
  <c r="H4075" i="52"/>
  <c r="M4076" i="52"/>
  <c r="H4076" i="52"/>
  <c r="M4070" i="52"/>
  <c r="H4070" i="52"/>
  <c r="H7048" i="52"/>
  <c r="M7048" i="52"/>
  <c r="H7047" i="52"/>
  <c r="M7047" i="52"/>
  <c r="M444" i="52"/>
  <c r="H444" i="52"/>
  <c r="M449" i="52"/>
  <c r="H449" i="52"/>
  <c r="H569" i="52"/>
  <c r="M569" i="52"/>
  <c r="M15" i="52"/>
  <c r="H15" i="52"/>
  <c r="M16" i="52"/>
  <c r="H16" i="52"/>
  <c r="M5" i="52"/>
  <c r="H5" i="52"/>
  <c r="M28" i="52"/>
  <c r="H28" i="52"/>
  <c r="M14" i="52"/>
  <c r="H14" i="52"/>
  <c r="M25" i="52"/>
  <c r="H25" i="52"/>
  <c r="M4876" i="52"/>
  <c r="H4876" i="52"/>
  <c r="M4882" i="52"/>
  <c r="H4882" i="52"/>
  <c r="M4885" i="52"/>
  <c r="H4885" i="52"/>
  <c r="M4883" i="52"/>
  <c r="H4883" i="52"/>
  <c r="M4881" i="52"/>
  <c r="H4881" i="52"/>
  <c r="H5619" i="52"/>
  <c r="M5619" i="52"/>
  <c r="H5620" i="52"/>
  <c r="M5620" i="52"/>
  <c r="M3368" i="52"/>
  <c r="H3368" i="52"/>
  <c r="H5047" i="52"/>
  <c r="M5053" i="52"/>
  <c r="H5053" i="52"/>
  <c r="M3560" i="52"/>
  <c r="H3560" i="52"/>
  <c r="M3544" i="52"/>
  <c r="H3544" i="52"/>
  <c r="M3528" i="52"/>
  <c r="H3528" i="52"/>
  <c r="M3512" i="52"/>
  <c r="H3512" i="52"/>
  <c r="M3571" i="52"/>
  <c r="H3571" i="52"/>
  <c r="M3555" i="52"/>
  <c r="H3555" i="52"/>
  <c r="H3539" i="52"/>
  <c r="M3539" i="52"/>
  <c r="H3523" i="52"/>
  <c r="M3523" i="52"/>
  <c r="M3507" i="52"/>
  <c r="H3507" i="52"/>
  <c r="M3529" i="52"/>
  <c r="H3529" i="52"/>
  <c r="M3557" i="52"/>
  <c r="H3557" i="52"/>
  <c r="M3549" i="52"/>
  <c r="H3549" i="52"/>
  <c r="M3537" i="52"/>
  <c r="H3537" i="52"/>
  <c r="H3510" i="52"/>
  <c r="M3510" i="52"/>
  <c r="M3526" i="52"/>
  <c r="H3526" i="52"/>
  <c r="H3542" i="52"/>
  <c r="M3542" i="52"/>
  <c r="M3558" i="52"/>
  <c r="H3558" i="52"/>
  <c r="H3574" i="52"/>
  <c r="M3574" i="52"/>
  <c r="M5665" i="52"/>
  <c r="H5665" i="52"/>
  <c r="M415" i="52"/>
  <c r="H415" i="52"/>
  <c r="M417" i="52"/>
  <c r="H417" i="52"/>
  <c r="M418" i="52"/>
  <c r="H418" i="52"/>
  <c r="M420" i="52"/>
  <c r="H420" i="52"/>
  <c r="M5628" i="52"/>
  <c r="H5628" i="52"/>
  <c r="H6702" i="52"/>
  <c r="M6702" i="52"/>
  <c r="H6690" i="52"/>
  <c r="M6690" i="52"/>
  <c r="H6678" i="52"/>
  <c r="M6678" i="52"/>
  <c r="H6700" i="52"/>
  <c r="M6700" i="52"/>
  <c r="H6684" i="52"/>
  <c r="M6684" i="52"/>
  <c r="M6668" i="52"/>
  <c r="H6668" i="52"/>
  <c r="M6687" i="52"/>
  <c r="H6687" i="52"/>
  <c r="M6709" i="52"/>
  <c r="H6709" i="52"/>
  <c r="M6677" i="52"/>
  <c r="H6677" i="52"/>
  <c r="M6691" i="52"/>
  <c r="H6691" i="52"/>
  <c r="M6705" i="52"/>
  <c r="H6705" i="52"/>
  <c r="M6673" i="52"/>
  <c r="H6673" i="52"/>
  <c r="H5815" i="52"/>
  <c r="M5815" i="52"/>
  <c r="M5814" i="52"/>
  <c r="H5814" i="52"/>
  <c r="M5807" i="52"/>
  <c r="H5807" i="52"/>
  <c r="M5816" i="52"/>
  <c r="H5816" i="52"/>
  <c r="M5805" i="52"/>
  <c r="H5805" i="52"/>
  <c r="M5821" i="52"/>
  <c r="H5821" i="52"/>
  <c r="M5818" i="52"/>
  <c r="H5818" i="52"/>
  <c r="AR89" i="11"/>
  <c r="G5807" i="52"/>
  <c r="G5822" i="52"/>
  <c r="G5797" i="52"/>
  <c r="G5808" i="52"/>
  <c r="G5814" i="52"/>
  <c r="F5814" i="52" s="1"/>
  <c r="G5817" i="52"/>
  <c r="G5798" i="52"/>
  <c r="G5800" i="52"/>
  <c r="G5804" i="52"/>
  <c r="G5805" i="52"/>
  <c r="G5809" i="52"/>
  <c r="G5811" i="52"/>
  <c r="G5812" i="52"/>
  <c r="G5816" i="52"/>
  <c r="G5818" i="52"/>
  <c r="F5818" i="52" s="1"/>
  <c r="G5820" i="52"/>
  <c r="G5802" i="52"/>
  <c r="G5815" i="52"/>
  <c r="F5815" i="52" s="1"/>
  <c r="G5825" i="52"/>
  <c r="G5819" i="52"/>
  <c r="G5824" i="52"/>
  <c r="G5799" i="52"/>
  <c r="G5806" i="52"/>
  <c r="G5810" i="52"/>
  <c r="G5801" i="52"/>
  <c r="G5813" i="52"/>
  <c r="G5821" i="52"/>
  <c r="G5803" i="52"/>
  <c r="G5823" i="52"/>
  <c r="M80" i="52"/>
  <c r="H80" i="52"/>
  <c r="M94" i="52"/>
  <c r="H94" i="52"/>
  <c r="H78" i="52"/>
  <c r="M78" i="52"/>
  <c r="M77" i="52"/>
  <c r="H77" i="52"/>
  <c r="M97" i="52"/>
  <c r="H97" i="52"/>
  <c r="M87" i="52"/>
  <c r="H87" i="52"/>
  <c r="H4234" i="52"/>
  <c r="M4234" i="52"/>
  <c r="H4192" i="52"/>
  <c r="M4192" i="52"/>
  <c r="M4244" i="52"/>
  <c r="H4244" i="52"/>
  <c r="H4250" i="52"/>
  <c r="M4206" i="52"/>
  <c r="H4206" i="52"/>
  <c r="H4190" i="52"/>
  <c r="M4274" i="52"/>
  <c r="H4274" i="52"/>
  <c r="H4262" i="52"/>
  <c r="M4262" i="52"/>
  <c r="M4201" i="52"/>
  <c r="H4201" i="52"/>
  <c r="H4269" i="52"/>
  <c r="M4267" i="52"/>
  <c r="H4267" i="52"/>
  <c r="M4235" i="52"/>
  <c r="H4235" i="52"/>
  <c r="M4249" i="52"/>
  <c r="H4249" i="52"/>
  <c r="H4227" i="52"/>
  <c r="M4227" i="52"/>
  <c r="M4352" i="52"/>
  <c r="H4352" i="52"/>
  <c r="H4320" i="52"/>
  <c r="M4320" i="52"/>
  <c r="H4420" i="52"/>
  <c r="M4420" i="52"/>
  <c r="H4356" i="52"/>
  <c r="M4356" i="52"/>
  <c r="M4424" i="52"/>
  <c r="H4424" i="52"/>
  <c r="M4360" i="52"/>
  <c r="H4360" i="52"/>
  <c r="H4428" i="52"/>
  <c r="M4428" i="52"/>
  <c r="H4364" i="52"/>
  <c r="M4364" i="52"/>
  <c r="H4442" i="52"/>
  <c r="M4442" i="52"/>
  <c r="H4426" i="52"/>
  <c r="M4426" i="52"/>
  <c r="M4410" i="52"/>
  <c r="H4410" i="52"/>
  <c r="H4394" i="52"/>
  <c r="M4394" i="52"/>
  <c r="M4378" i="52"/>
  <c r="H4378" i="52"/>
  <c r="H4362" i="52"/>
  <c r="M4362" i="52"/>
  <c r="H4346" i="52"/>
  <c r="M4346" i="52"/>
  <c r="M4330" i="52"/>
  <c r="H4330" i="52"/>
  <c r="H4314" i="52"/>
  <c r="M4314" i="52"/>
  <c r="M4347" i="52"/>
  <c r="H4347" i="52"/>
  <c r="M4365" i="52"/>
  <c r="H4365" i="52"/>
  <c r="M4359" i="52"/>
  <c r="H4359" i="52"/>
  <c r="M4409" i="52"/>
  <c r="H4409" i="52"/>
  <c r="M4371" i="52"/>
  <c r="H4371" i="52"/>
  <c r="M4357" i="52"/>
  <c r="H4357" i="52"/>
  <c r="M4351" i="52"/>
  <c r="H4351" i="52"/>
  <c r="M4377" i="52"/>
  <c r="H4377" i="52"/>
  <c r="M4363" i="52"/>
  <c r="H4363" i="52"/>
  <c r="M4381" i="52"/>
  <c r="H4381" i="52"/>
  <c r="M4407" i="52"/>
  <c r="H4407" i="52"/>
  <c r="M4369" i="52"/>
  <c r="H4369" i="52"/>
  <c r="M4387" i="52"/>
  <c r="H4387" i="52"/>
  <c r="M4405" i="52"/>
  <c r="H4405" i="52"/>
  <c r="M4399" i="52"/>
  <c r="H4399" i="52"/>
  <c r="M4337" i="52"/>
  <c r="H4337" i="52"/>
  <c r="H3661" i="52"/>
  <c r="M3661" i="52"/>
  <c r="M3671" i="52"/>
  <c r="H3671" i="52"/>
  <c r="M3639" i="52"/>
  <c r="H3639" i="52"/>
  <c r="M3607" i="52"/>
  <c r="H3607" i="52"/>
  <c r="M3681" i="52"/>
  <c r="H3681" i="52"/>
  <c r="M3649" i="52"/>
  <c r="H3649" i="52"/>
  <c r="M3617" i="52"/>
  <c r="H3617" i="52"/>
  <c r="H3629" i="52"/>
  <c r="M3629" i="52"/>
  <c r="H3683" i="52"/>
  <c r="M3683" i="52"/>
  <c r="H3651" i="52"/>
  <c r="M3651" i="52"/>
  <c r="H3619" i="52"/>
  <c r="M3619" i="52"/>
  <c r="M3692" i="52"/>
  <c r="H3692" i="52"/>
  <c r="M3642" i="52"/>
  <c r="H3642" i="52"/>
  <c r="M3686" i="52"/>
  <c r="H3686" i="52"/>
  <c r="M3666" i="52"/>
  <c r="H3666" i="52"/>
  <c r="M3620" i="52"/>
  <c r="H3620" i="52"/>
  <c r="M3684" i="52"/>
  <c r="H3684" i="52"/>
  <c r="M3626" i="52"/>
  <c r="H3626" i="52"/>
  <c r="M3612" i="52"/>
  <c r="H3612" i="52"/>
  <c r="M3680" i="52"/>
  <c r="H3680" i="52"/>
  <c r="M3618" i="52"/>
  <c r="H3618" i="52"/>
  <c r="M3662" i="52"/>
  <c r="H3662" i="52"/>
  <c r="M4036" i="52"/>
  <c r="H4036" i="52"/>
  <c r="M3762" i="52"/>
  <c r="M3730" i="52"/>
  <c r="M3784" i="52"/>
  <c r="M3761" i="52"/>
  <c r="M3766" i="52"/>
  <c r="H199" i="52"/>
  <c r="M199" i="52"/>
  <c r="H198" i="52"/>
  <c r="M198" i="52"/>
  <c r="M204" i="52"/>
  <c r="H204" i="52"/>
  <c r="M201" i="52"/>
  <c r="H201" i="52"/>
  <c r="H6585" i="52"/>
  <c r="M6585" i="52"/>
  <c r="M6584" i="52"/>
  <c r="H6584" i="52"/>
  <c r="M6170" i="52"/>
  <c r="H6170" i="52"/>
  <c r="M6169" i="52"/>
  <c r="H6169" i="52"/>
  <c r="M6168" i="52"/>
  <c r="H6168" i="52"/>
  <c r="M6167" i="52"/>
  <c r="H6167" i="52"/>
  <c r="M6181" i="52"/>
  <c r="H6181" i="52"/>
  <c r="M6172" i="52"/>
  <c r="H6172" i="52"/>
  <c r="M6163" i="52"/>
  <c r="H6163" i="52"/>
  <c r="M3041" i="52"/>
  <c r="H3041" i="52"/>
  <c r="M3009" i="52"/>
  <c r="H3009" i="52"/>
  <c r="M2977" i="52"/>
  <c r="H2977" i="52"/>
  <c r="M2945" i="52"/>
  <c r="H2945" i="52"/>
  <c r="M3054" i="52"/>
  <c r="H3054" i="52"/>
  <c r="M3022" i="52"/>
  <c r="H3022" i="52"/>
  <c r="M2989" i="52"/>
  <c r="H2989" i="52"/>
  <c r="M2958" i="52"/>
  <c r="H2958" i="52"/>
  <c r="M2926" i="52"/>
  <c r="H2926" i="52"/>
  <c r="M3039" i="52"/>
  <c r="H3039" i="52"/>
  <c r="M3007" i="52"/>
  <c r="H3007" i="52"/>
  <c r="M2975" i="52"/>
  <c r="H2975" i="52"/>
  <c r="M2943" i="52"/>
  <c r="H2943" i="52"/>
  <c r="M3052" i="52"/>
  <c r="H3052" i="52"/>
  <c r="M3020" i="52"/>
  <c r="H3020" i="52"/>
  <c r="M2988" i="52"/>
  <c r="H2988" i="52"/>
  <c r="M2956" i="52"/>
  <c r="H2956" i="52"/>
  <c r="M2924" i="52"/>
  <c r="H2924" i="52"/>
  <c r="M3037" i="52"/>
  <c r="H3037" i="52"/>
  <c r="M3005" i="52"/>
  <c r="H3005" i="52"/>
  <c r="M2973" i="52"/>
  <c r="H2973" i="52"/>
  <c r="M2941" i="52"/>
  <c r="H2941" i="52"/>
  <c r="M3050" i="52"/>
  <c r="H3050" i="52"/>
  <c r="M3018" i="52"/>
  <c r="H3018" i="52"/>
  <c r="M2986" i="52"/>
  <c r="H2986" i="52"/>
  <c r="M2954" i="52"/>
  <c r="H2954" i="52"/>
  <c r="M2922" i="52"/>
  <c r="H2922" i="52"/>
  <c r="M3027" i="52"/>
  <c r="H3027" i="52"/>
  <c r="M2995" i="52"/>
  <c r="H2995" i="52"/>
  <c r="M2963" i="52"/>
  <c r="H2963" i="52"/>
  <c r="M2931" i="52"/>
  <c r="H2931" i="52"/>
  <c r="M3048" i="52"/>
  <c r="H3048" i="52"/>
  <c r="M3016" i="52"/>
  <c r="H3016" i="52"/>
  <c r="M2984" i="52"/>
  <c r="H2984" i="52"/>
  <c r="M2952" i="52"/>
  <c r="H2952" i="52"/>
  <c r="M2920" i="52"/>
  <c r="H2920" i="52"/>
  <c r="M6250" i="52"/>
  <c r="H6250" i="52"/>
  <c r="M6273" i="52"/>
  <c r="H6273" i="52"/>
  <c r="M6241" i="52"/>
  <c r="H6241" i="52"/>
  <c r="M6256" i="52"/>
  <c r="H6256" i="52"/>
  <c r="M6271" i="52"/>
  <c r="H6271" i="52"/>
  <c r="M6239" i="52"/>
  <c r="H6239" i="52"/>
  <c r="M6254" i="52"/>
  <c r="H6254" i="52"/>
  <c r="M6277" i="52"/>
  <c r="H6277" i="52"/>
  <c r="M6245" i="52"/>
  <c r="H6245" i="52"/>
  <c r="M6268" i="52"/>
  <c r="H6268" i="52"/>
  <c r="M6236" i="52"/>
  <c r="H6236" i="52"/>
  <c r="M6259" i="52"/>
  <c r="H6259" i="52"/>
  <c r="M6227" i="52"/>
  <c r="H6227" i="52"/>
  <c r="H5598" i="52"/>
  <c r="H5599" i="52"/>
  <c r="M5599" i="52"/>
  <c r="M5609" i="52"/>
  <c r="H5609" i="52"/>
  <c r="M5608" i="52"/>
  <c r="H5608" i="52"/>
  <c r="M3396" i="52"/>
  <c r="H3396" i="52"/>
  <c r="M4798" i="52"/>
  <c r="H4798" i="52"/>
  <c r="H4802" i="52"/>
  <c r="M4802" i="52"/>
  <c r="M4806" i="52"/>
  <c r="H4806" i="52"/>
  <c r="H4810" i="52"/>
  <c r="M4810" i="52"/>
  <c r="H4848" i="52"/>
  <c r="M4848" i="52"/>
  <c r="H4832" i="52"/>
  <c r="M4832" i="52"/>
  <c r="M4816" i="52"/>
  <c r="H4816" i="52"/>
  <c r="M4800" i="52"/>
  <c r="H4800" i="52"/>
  <c r="M4809" i="52"/>
  <c r="H4809" i="52"/>
  <c r="M4805" i="52"/>
  <c r="H4805" i="52"/>
  <c r="M4833" i="52"/>
  <c r="H4833" i="52"/>
  <c r="M4831" i="52"/>
  <c r="H4831" i="52"/>
  <c r="M4857" i="52"/>
  <c r="H4857" i="52"/>
  <c r="M4795" i="52"/>
  <c r="H4795" i="52"/>
  <c r="M4839" i="52"/>
  <c r="H4839" i="52"/>
  <c r="M4851" i="52"/>
  <c r="H4851" i="52"/>
  <c r="M4829" i="52"/>
  <c r="H4829" i="52"/>
  <c r="H2185" i="52"/>
  <c r="M2185" i="52"/>
  <c r="H2220" i="52"/>
  <c r="M2220" i="52"/>
  <c r="M2181" i="52"/>
  <c r="H2181" i="52"/>
  <c r="M2191" i="52"/>
  <c r="H2191" i="52"/>
  <c r="M2213" i="52"/>
  <c r="H2213" i="52"/>
  <c r="M2221" i="52"/>
  <c r="H2221" i="52"/>
  <c r="M2232" i="52"/>
  <c r="H2232" i="52"/>
  <c r="M2193" i="52"/>
  <c r="H2193" i="52"/>
  <c r="M2226" i="52"/>
  <c r="H2226" i="52"/>
  <c r="M2189" i="52"/>
  <c r="H2189" i="52"/>
  <c r="M2203" i="52"/>
  <c r="H2203" i="52"/>
  <c r="M2229" i="52"/>
  <c r="H2229" i="52"/>
  <c r="H2222" i="52"/>
  <c r="M2222" i="52"/>
  <c r="M6457" i="52"/>
  <c r="H6457" i="52"/>
  <c r="M6425" i="52"/>
  <c r="H6425" i="52"/>
  <c r="M6456" i="52"/>
  <c r="H6456" i="52"/>
  <c r="M6424" i="52"/>
  <c r="H6424" i="52"/>
  <c r="M6455" i="52"/>
  <c r="H6455" i="52"/>
  <c r="M6423" i="52"/>
  <c r="H6423" i="52"/>
  <c r="M6462" i="52"/>
  <c r="H6462" i="52"/>
  <c r="M6430" i="52"/>
  <c r="H6430" i="52"/>
  <c r="M6469" i="52"/>
  <c r="H6469" i="52"/>
  <c r="M6437" i="52"/>
  <c r="H6437" i="52"/>
  <c r="M6405" i="52"/>
  <c r="H6405" i="52"/>
  <c r="M6444" i="52"/>
  <c r="H6444" i="52"/>
  <c r="M6412" i="52"/>
  <c r="H6412" i="52"/>
  <c r="M6443" i="52"/>
  <c r="H6443" i="52"/>
  <c r="M6411" i="52"/>
  <c r="H6411" i="52"/>
  <c r="M6442" i="52"/>
  <c r="H6442" i="52"/>
  <c r="M6410" i="52"/>
  <c r="H6410" i="52"/>
  <c r="M4100" i="52"/>
  <c r="H4100" i="52"/>
  <c r="M4097" i="52"/>
  <c r="H4097" i="52"/>
  <c r="M4098" i="52"/>
  <c r="H4098" i="52"/>
  <c r="M4095" i="52"/>
  <c r="H4095" i="52"/>
  <c r="M4096" i="52"/>
  <c r="H4096" i="52"/>
  <c r="M4093" i="52"/>
  <c r="H4093" i="52"/>
  <c r="M4086" i="52"/>
  <c r="H4086" i="52"/>
  <c r="M5322" i="52"/>
  <c r="H5322" i="52"/>
  <c r="M7163" i="52"/>
  <c r="H7163" i="52"/>
  <c r="M7164" i="52"/>
  <c r="H7164" i="52"/>
  <c r="M3877" i="52"/>
  <c r="H3877" i="52"/>
  <c r="M3878" i="52"/>
  <c r="H3878" i="52"/>
  <c r="M534" i="52"/>
  <c r="H534" i="52"/>
  <c r="M5036" i="52"/>
  <c r="H5036" i="52"/>
  <c r="H5020" i="52"/>
  <c r="M5020" i="52"/>
  <c r="H5004" i="52"/>
  <c r="M5004" i="52"/>
  <c r="M4988" i="52"/>
  <c r="H4988" i="52"/>
  <c r="M5035" i="52"/>
  <c r="H5035" i="52"/>
  <c r="M5019" i="52"/>
  <c r="H5019" i="52"/>
  <c r="H5003" i="52"/>
  <c r="M5003" i="52"/>
  <c r="M4987" i="52"/>
  <c r="H4987" i="52"/>
  <c r="M5038" i="52"/>
  <c r="H5038" i="52"/>
  <c r="M5022" i="52"/>
  <c r="H5022" i="52"/>
  <c r="H4989" i="52"/>
  <c r="M5021" i="52"/>
  <c r="H5021" i="52"/>
  <c r="M4994" i="52"/>
  <c r="H4994" i="52"/>
  <c r="M5026" i="52"/>
  <c r="H5026" i="52"/>
  <c r="H5002" i="52"/>
  <c r="M5002" i="52"/>
  <c r="H5034" i="52"/>
  <c r="M815" i="52"/>
  <c r="H815" i="52"/>
  <c r="M796" i="52"/>
  <c r="H796" i="52"/>
  <c r="M807" i="52"/>
  <c r="H807" i="52"/>
  <c r="M802" i="52"/>
  <c r="H802" i="52"/>
  <c r="M811" i="52"/>
  <c r="H811" i="52"/>
  <c r="M356" i="52"/>
  <c r="H356" i="52"/>
  <c r="M367" i="52"/>
  <c r="H367" i="52"/>
  <c r="M363" i="52"/>
  <c r="H363" i="52"/>
  <c r="H169" i="52"/>
  <c r="M173" i="52"/>
  <c r="H173" i="52"/>
  <c r="M5637" i="52"/>
  <c r="H5637" i="52"/>
  <c r="M5643" i="52"/>
  <c r="H5643" i="52"/>
  <c r="H5642" i="52"/>
  <c r="M5642" i="52"/>
  <c r="H5634" i="52"/>
  <c r="M5634" i="52"/>
  <c r="H6970" i="52"/>
  <c r="M6970" i="52"/>
  <c r="H6979" i="52"/>
  <c r="M6979" i="52"/>
  <c r="M6975" i="52"/>
  <c r="H6975" i="52"/>
  <c r="H6974" i="52"/>
  <c r="M6974" i="52"/>
  <c r="H5740" i="52"/>
  <c r="M5740" i="52"/>
  <c r="M5732" i="52"/>
  <c r="H5732" i="52"/>
  <c r="M5730" i="52"/>
  <c r="H5730" i="52"/>
  <c r="M5733" i="52"/>
  <c r="H5733" i="52"/>
  <c r="M5723" i="52"/>
  <c r="H5723" i="52"/>
  <c r="M5721" i="52"/>
  <c r="H5721" i="52"/>
  <c r="M1209" i="52"/>
  <c r="H1209" i="52"/>
  <c r="M1216" i="52"/>
  <c r="H1216" i="52"/>
  <c r="M1222" i="52"/>
  <c r="H1222" i="52"/>
  <c r="H1235" i="52"/>
  <c r="M1235" i="52"/>
  <c r="H1207" i="52"/>
  <c r="M1207" i="52"/>
  <c r="M1213" i="52"/>
  <c r="H1213" i="52"/>
  <c r="M1232" i="52"/>
  <c r="H1232" i="52"/>
  <c r="M1218" i="52"/>
  <c r="H1218" i="52"/>
  <c r="M1204" i="52"/>
  <c r="H1204" i="52"/>
  <c r="H1390" i="52"/>
  <c r="M1390" i="52"/>
  <c r="H1836" i="52"/>
  <c r="M1836" i="52"/>
  <c r="H1777" i="52"/>
  <c r="M1777" i="52"/>
  <c r="H1720" i="52"/>
  <c r="M1527" i="52"/>
  <c r="H1527" i="52"/>
  <c r="H1334" i="52"/>
  <c r="M1334" i="52"/>
  <c r="M1832" i="52"/>
  <c r="H1832" i="52"/>
  <c r="H1795" i="52"/>
  <c r="M1795" i="52"/>
  <c r="M1652" i="52"/>
  <c r="H1652" i="52"/>
  <c r="M1457" i="52"/>
  <c r="H1457" i="52"/>
  <c r="M1883" i="52"/>
  <c r="H1883" i="52"/>
  <c r="H1824" i="52"/>
  <c r="M1765" i="52"/>
  <c r="H1709" i="52"/>
  <c r="M1709" i="52"/>
  <c r="M1611" i="52"/>
  <c r="H1611" i="52"/>
  <c r="M1460" i="52"/>
  <c r="H1460" i="52"/>
  <c r="M1863" i="52"/>
  <c r="H1863" i="52"/>
  <c r="H1687" i="52"/>
  <c r="M1687" i="52"/>
  <c r="H1828" i="52"/>
  <c r="M1769" i="52"/>
  <c r="H1769" i="52"/>
  <c r="M1713" i="52"/>
  <c r="H1713" i="52"/>
  <c r="H1877" i="52"/>
  <c r="M1877" i="52"/>
  <c r="M1865" i="52"/>
  <c r="H1849" i="52"/>
  <c r="M1849" i="52"/>
  <c r="H1834" i="52"/>
  <c r="M1834" i="52"/>
  <c r="M1818" i="52"/>
  <c r="H1818" i="52"/>
  <c r="H1771" i="52"/>
  <c r="M1771" i="52"/>
  <c r="M1715" i="52"/>
  <c r="H1715" i="52"/>
  <c r="M1700" i="52"/>
  <c r="H1685" i="52"/>
  <c r="M1685" i="52"/>
  <c r="M1627" i="52"/>
  <c r="H1627" i="52"/>
  <c r="H1573" i="52"/>
  <c r="M1573" i="52"/>
  <c r="M1514" i="52"/>
  <c r="H1535" i="52"/>
  <c r="M1535" i="52"/>
  <c r="H1475" i="52"/>
  <c r="M1475" i="52"/>
  <c r="H1423" i="52"/>
  <c r="M1423" i="52"/>
  <c r="H1368" i="52"/>
  <c r="M1368" i="52"/>
  <c r="M1803" i="52"/>
  <c r="H1748" i="52"/>
  <c r="M1748" i="52"/>
  <c r="M1659" i="52"/>
  <c r="H1659" i="52"/>
  <c r="H1605" i="52"/>
  <c r="H1468" i="52"/>
  <c r="M1468" i="52"/>
  <c r="H1470" i="52"/>
  <c r="M1470" i="52"/>
  <c r="H1407" i="52"/>
  <c r="M1353" i="52"/>
  <c r="H1353" i="52"/>
  <c r="H1791" i="52"/>
  <c r="M1736" i="52"/>
  <c r="H1736" i="52"/>
  <c r="H1648" i="52"/>
  <c r="M1648" i="52"/>
  <c r="H1594" i="52"/>
  <c r="M1594" i="52"/>
  <c r="H1536" i="52"/>
  <c r="M1536" i="52"/>
  <c r="M1466" i="52"/>
  <c r="H1466" i="52"/>
  <c r="M1437" i="52"/>
  <c r="H1437" i="52"/>
  <c r="M1408" i="52"/>
  <c r="H1408" i="52"/>
  <c r="M1396" i="52"/>
  <c r="H1396" i="52"/>
  <c r="M1381" i="52"/>
  <c r="H1381" i="52"/>
  <c r="M1366" i="52"/>
  <c r="H1366" i="52"/>
  <c r="M1354" i="52"/>
  <c r="H1354" i="52"/>
  <c r="M1326" i="52"/>
  <c r="H1326" i="52"/>
  <c r="M1502" i="52"/>
  <c r="H1502" i="52"/>
  <c r="M1465" i="52"/>
  <c r="H1465" i="52"/>
  <c r="M1397" i="52"/>
  <c r="M1342" i="52"/>
  <c r="H1342" i="52"/>
  <c r="H1494" i="52"/>
  <c r="M1494" i="52"/>
  <c r="H1561" i="52"/>
  <c r="M1561" i="52"/>
  <c r="M1597" i="52"/>
  <c r="M1655" i="52"/>
  <c r="H1655" i="52"/>
  <c r="H1810" i="52"/>
  <c r="M1810" i="52"/>
  <c r="H1774" i="52"/>
  <c r="M1774" i="52"/>
  <c r="H1735" i="52"/>
  <c r="M1735" i="52"/>
  <c r="H1794" i="52"/>
  <c r="M1794" i="52"/>
  <c r="H1759" i="52"/>
  <c r="M1759" i="52"/>
  <c r="H1728" i="52"/>
  <c r="M1728" i="52"/>
  <c r="H1662" i="52"/>
  <c r="M1662" i="52"/>
  <c r="H1782" i="52"/>
  <c r="M1782" i="52"/>
  <c r="H1802" i="52"/>
  <c r="M1802" i="52"/>
  <c r="H1813" i="52"/>
  <c r="M1813" i="52"/>
  <c r="H1572" i="52"/>
  <c r="H1501" i="52"/>
  <c r="M1501" i="52"/>
  <c r="M1688" i="52"/>
  <c r="H1688" i="52"/>
  <c r="H1776" i="52"/>
  <c r="M1426" i="52"/>
  <c r="H1426" i="52"/>
  <c r="M1564" i="52"/>
  <c r="H1564" i="52"/>
  <c r="H1840" i="52"/>
  <c r="M1840" i="52"/>
  <c r="M1386" i="52"/>
  <c r="M1511" i="52"/>
  <c r="H1511" i="52"/>
  <c r="M1804" i="52"/>
  <c r="H1804" i="52"/>
  <c r="M1337" i="52"/>
  <c r="H1337" i="52"/>
  <c r="M1469" i="52"/>
  <c r="H1469" i="52"/>
  <c r="M1592" i="52"/>
  <c r="H1592" i="52"/>
  <c r="H1884" i="52"/>
  <c r="M1884" i="52"/>
  <c r="M1341" i="52"/>
  <c r="H1341" i="52"/>
  <c r="M1367" i="52"/>
  <c r="H1367" i="52"/>
  <c r="M1422" i="52"/>
  <c r="H1422" i="52"/>
  <c r="M1459" i="52"/>
  <c r="H1459" i="52"/>
  <c r="M1491" i="52"/>
  <c r="H1491" i="52"/>
  <c r="H1520" i="52"/>
  <c r="M1520" i="52"/>
  <c r="H1696" i="52"/>
  <c r="M1696" i="52"/>
  <c r="M1789" i="52"/>
  <c r="H1789" i="52"/>
  <c r="M1864" i="52"/>
  <c r="H1864" i="52"/>
  <c r="M1906" i="52"/>
  <c r="H1906" i="52"/>
  <c r="H1329" i="52"/>
  <c r="M1329" i="52"/>
  <c r="H1356" i="52"/>
  <c r="M1356" i="52"/>
  <c r="H1384" i="52"/>
  <c r="M1384" i="52"/>
  <c r="H1411" i="52"/>
  <c r="M1411" i="52"/>
  <c r="M1563" i="52"/>
  <c r="H1563" i="52"/>
  <c r="M1618" i="52"/>
  <c r="H1618" i="52"/>
  <c r="M1676" i="52"/>
  <c r="H1676" i="52"/>
  <c r="H1741" i="52"/>
  <c r="M1888" i="52"/>
  <c r="H1888" i="52"/>
  <c r="H1902" i="52"/>
  <c r="M1902" i="52"/>
  <c r="M1325" i="52"/>
  <c r="H1325" i="52"/>
  <c r="H1380" i="52"/>
  <c r="H1440" i="52"/>
  <c r="M1440" i="52"/>
  <c r="H1471" i="52"/>
  <c r="M1471" i="52"/>
  <c r="H1503" i="52"/>
  <c r="M1503" i="52"/>
  <c r="M1613" i="52"/>
  <c r="H1613" i="52"/>
  <c r="M1669" i="52"/>
  <c r="H1669" i="52"/>
  <c r="M1844" i="52"/>
  <c r="H1844" i="52"/>
  <c r="M1893" i="52"/>
  <c r="H1893" i="52"/>
  <c r="M1529" i="52"/>
  <c r="H1529" i="52"/>
  <c r="M1559" i="52"/>
  <c r="H1559" i="52"/>
  <c r="M1587" i="52"/>
  <c r="H1587" i="52"/>
  <c r="M1286" i="52"/>
  <c r="H1286" i="52"/>
  <c r="M1641" i="52"/>
  <c r="H1641" i="52"/>
  <c r="M1672" i="52"/>
  <c r="H1672" i="52"/>
  <c r="M1698" i="52"/>
  <c r="H1698" i="52"/>
  <c r="M1745" i="52"/>
  <c r="H1745" i="52"/>
  <c r="M1800" i="52"/>
  <c r="H1800" i="52"/>
  <c r="M1869" i="52"/>
  <c r="H1869" i="52"/>
  <c r="M1905" i="52"/>
  <c r="H1430" i="52"/>
  <c r="M1430" i="52"/>
  <c r="M1461" i="52"/>
  <c r="H1461" i="52"/>
  <c r="M1493" i="52"/>
  <c r="H1493" i="52"/>
  <c r="M1530" i="52"/>
  <c r="H1530" i="52"/>
  <c r="M1560" i="52"/>
  <c r="H1560" i="52"/>
  <c r="M1588" i="52"/>
  <c r="M1616" i="52"/>
  <c r="H1616" i="52"/>
  <c r="M1642" i="52"/>
  <c r="M1673" i="52"/>
  <c r="H1673" i="52"/>
  <c r="M1704" i="52"/>
  <c r="H1704" i="52"/>
  <c r="M1752" i="52"/>
  <c r="H1752" i="52"/>
  <c r="M1808" i="52"/>
  <c r="H1808" i="52"/>
  <c r="M1842" i="52"/>
  <c r="H1842" i="52"/>
  <c r="M1896" i="52"/>
  <c r="M5408" i="52"/>
  <c r="H5408" i="52"/>
  <c r="H5376" i="52"/>
  <c r="M5376" i="52"/>
  <c r="M5344" i="52"/>
  <c r="H5344" i="52"/>
  <c r="H5412" i="52"/>
  <c r="M5412" i="52"/>
  <c r="M5380" i="52"/>
  <c r="H5380" i="52"/>
  <c r="H5348" i="52"/>
  <c r="M5348" i="52"/>
  <c r="M5425" i="52"/>
  <c r="H5425" i="52"/>
  <c r="M5409" i="52"/>
  <c r="H5409" i="52"/>
  <c r="M5393" i="52"/>
  <c r="H5393" i="52"/>
  <c r="M5377" i="52"/>
  <c r="H5377" i="52"/>
  <c r="M5361" i="52"/>
  <c r="H5361" i="52"/>
  <c r="M5345" i="52"/>
  <c r="H5345" i="52"/>
  <c r="M5358" i="52"/>
  <c r="H5358" i="52"/>
  <c r="M5342" i="52"/>
  <c r="H5342" i="52"/>
  <c r="M5390" i="52"/>
  <c r="H5390" i="52"/>
  <c r="H5415" i="52"/>
  <c r="M5415" i="52"/>
  <c r="M5362" i="52"/>
  <c r="H5362" i="52"/>
  <c r="M5394" i="52"/>
  <c r="H5394" i="52"/>
  <c r="M5426" i="52"/>
  <c r="H5426" i="52"/>
  <c r="M5363" i="52"/>
  <c r="H5363" i="52"/>
  <c r="M5395" i="52"/>
  <c r="H5395" i="52"/>
  <c r="M5427" i="52"/>
  <c r="H5427" i="52"/>
  <c r="M5350" i="52"/>
  <c r="H5350" i="52"/>
  <c r="M5382" i="52"/>
  <c r="H5382" i="52"/>
  <c r="M5414" i="52"/>
  <c r="H5414" i="52"/>
  <c r="H1062" i="52"/>
  <c r="M1062" i="52"/>
  <c r="H1059" i="52"/>
  <c r="M1059" i="52"/>
  <c r="M1061" i="52"/>
  <c r="H1061" i="52"/>
  <c r="M1060" i="52"/>
  <c r="H1060" i="52"/>
  <c r="H5656" i="52"/>
  <c r="M5656" i="52"/>
  <c r="M5652" i="52"/>
  <c r="H5652" i="52"/>
  <c r="H5650" i="52"/>
  <c r="M5650" i="52"/>
  <c r="H5661" i="52"/>
  <c r="M5661" i="52"/>
  <c r="H5653" i="52"/>
  <c r="M5653" i="52"/>
  <c r="H2340" i="52"/>
  <c r="M2340" i="52"/>
  <c r="H2336" i="52"/>
  <c r="M2336" i="52"/>
  <c r="H2334" i="52"/>
  <c r="M2334" i="52"/>
  <c r="M2339" i="52"/>
  <c r="H2339" i="52"/>
  <c r="M2343" i="52"/>
  <c r="H2343" i="52"/>
  <c r="M6793" i="52"/>
  <c r="H6793" i="52"/>
  <c r="M6805" i="52"/>
  <c r="H6805" i="52"/>
  <c r="M6806" i="52"/>
  <c r="H6806" i="52"/>
  <c r="M6782" i="52"/>
  <c r="H6782" i="52"/>
  <c r="M6783" i="52"/>
  <c r="H6783" i="52"/>
  <c r="M6790" i="52"/>
  <c r="H6790" i="52"/>
  <c r="M6773" i="52"/>
  <c r="H6773" i="52"/>
  <c r="M6774" i="52"/>
  <c r="H6774" i="52"/>
  <c r="M6786" i="52"/>
  <c r="H6786" i="52"/>
  <c r="M6787" i="52"/>
  <c r="H6787" i="52"/>
  <c r="M599" i="52"/>
  <c r="H599" i="52"/>
  <c r="M6539" i="52"/>
  <c r="H6539" i="52"/>
  <c r="M6559" i="52"/>
  <c r="H6559" i="52"/>
  <c r="H6550" i="52"/>
  <c r="M6550" i="52"/>
  <c r="M6555" i="52"/>
  <c r="H6555" i="52"/>
  <c r="H6534" i="52"/>
  <c r="M6534" i="52"/>
  <c r="M6556" i="52"/>
  <c r="H6556" i="52"/>
  <c r="M6552" i="52"/>
  <c r="H6552" i="52"/>
  <c r="M6540" i="52"/>
  <c r="H6540" i="52"/>
  <c r="M6522" i="52"/>
  <c r="H6522" i="52"/>
  <c r="M6545" i="52"/>
  <c r="H6545" i="52"/>
  <c r="H6565" i="52"/>
  <c r="M6565" i="52"/>
  <c r="M6537" i="52"/>
  <c r="H6537" i="52"/>
  <c r="H6557" i="52"/>
  <c r="M6557" i="52"/>
  <c r="M6125" i="52"/>
  <c r="H6125" i="52"/>
  <c r="M6132" i="52"/>
  <c r="H6132" i="52"/>
  <c r="M6117" i="52"/>
  <c r="H6117" i="52"/>
  <c r="H6122" i="52"/>
  <c r="M6122" i="52"/>
  <c r="M6111" i="52"/>
  <c r="H6111" i="52"/>
  <c r="H6114" i="52"/>
  <c r="M6114" i="52"/>
  <c r="M6134" i="52"/>
  <c r="H6134" i="52"/>
  <c r="H6130" i="52"/>
  <c r="M6130" i="52"/>
  <c r="M6137" i="52"/>
  <c r="H6137" i="52"/>
  <c r="M7106" i="52"/>
  <c r="H7106" i="52"/>
  <c r="H2352" i="52"/>
  <c r="M2352" i="52"/>
  <c r="M2351" i="52"/>
  <c r="H2351" i="52"/>
  <c r="M380" i="52"/>
  <c r="H380" i="52"/>
  <c r="M382" i="52"/>
  <c r="H382" i="52"/>
  <c r="M369" i="52"/>
  <c r="H369" i="52"/>
  <c r="M375" i="52"/>
  <c r="H375" i="52"/>
  <c r="M379" i="52"/>
  <c r="H379" i="52"/>
  <c r="M7173" i="52"/>
  <c r="H7173" i="52"/>
  <c r="H5795" i="52"/>
  <c r="H528" i="52"/>
  <c r="M528" i="52"/>
  <c r="M531" i="52"/>
  <c r="H531" i="52"/>
  <c r="H3375" i="52"/>
  <c r="M242" i="52"/>
  <c r="H242" i="52"/>
  <c r="M218" i="52"/>
  <c r="H218" i="52"/>
  <c r="M208" i="52"/>
  <c r="H208" i="52"/>
  <c r="M206" i="52"/>
  <c r="H206" i="52"/>
  <c r="M213" i="52"/>
  <c r="H213" i="52"/>
  <c r="M3698" i="52"/>
  <c r="H3698" i="52"/>
  <c r="M3711" i="52"/>
  <c r="H3711" i="52"/>
  <c r="H3701" i="52"/>
  <c r="M3701" i="52"/>
  <c r="M3694" i="52"/>
  <c r="H3694" i="52"/>
  <c r="M3699" i="52"/>
  <c r="H3699" i="52"/>
  <c r="H6837" i="52"/>
  <c r="M6837" i="52"/>
  <c r="H262" i="52"/>
  <c r="M262" i="52"/>
  <c r="H249" i="52"/>
  <c r="M249" i="52"/>
  <c r="M251" i="52"/>
  <c r="H251" i="52"/>
  <c r="M247" i="52"/>
  <c r="H247" i="52"/>
  <c r="E6066" i="52"/>
  <c r="E6074" i="52"/>
  <c r="E6082" i="52"/>
  <c r="E6065" i="52"/>
  <c r="E6073" i="52"/>
  <c r="E6081" i="52"/>
  <c r="E6060" i="52"/>
  <c r="E6068" i="52"/>
  <c r="E6076" i="52"/>
  <c r="E6067" i="52"/>
  <c r="E6075" i="52"/>
  <c r="E6062" i="52"/>
  <c r="E6070" i="52"/>
  <c r="E6078" i="52"/>
  <c r="E6061" i="52"/>
  <c r="E6069" i="52"/>
  <c r="E6077" i="52"/>
  <c r="E6064" i="52"/>
  <c r="E6072" i="52"/>
  <c r="E6080" i="52"/>
  <c r="E6063" i="52"/>
  <c r="E6071" i="52"/>
  <c r="E6079" i="52"/>
  <c r="M3583" i="52"/>
  <c r="H3583" i="52"/>
  <c r="M3578" i="52"/>
  <c r="H3578" i="52"/>
  <c r="M3585" i="52"/>
  <c r="H3585" i="52"/>
  <c r="M7039" i="52"/>
  <c r="H7039" i="52"/>
  <c r="M7036" i="52"/>
  <c r="H7036" i="52"/>
  <c r="M322" i="52"/>
  <c r="H322" i="52"/>
  <c r="M319" i="52"/>
  <c r="H319" i="52"/>
  <c r="H3483" i="52"/>
  <c r="M3483" i="52"/>
  <c r="H6996" i="52"/>
  <c r="M6996" i="52"/>
  <c r="H6987" i="52"/>
  <c r="M6987" i="52"/>
  <c r="M6989" i="52"/>
  <c r="H6989" i="52"/>
  <c r="H6985" i="52"/>
  <c r="M6985" i="52"/>
  <c r="H3967" i="52"/>
  <c r="M3967" i="52"/>
  <c r="M3977" i="52"/>
  <c r="H3977" i="52"/>
  <c r="M3961" i="52"/>
  <c r="H3961" i="52"/>
  <c r="M3966" i="52"/>
  <c r="H3966" i="52"/>
  <c r="M3978" i="52"/>
  <c r="H3978" i="52"/>
  <c r="M3974" i="52"/>
  <c r="H3974" i="52"/>
  <c r="H2481" i="52"/>
  <c r="M2481" i="52"/>
  <c r="H2603" i="52"/>
  <c r="M2603" i="52"/>
  <c r="H2475" i="52"/>
  <c r="M2475" i="52"/>
  <c r="H2474" i="52"/>
  <c r="M2474" i="52"/>
  <c r="M2651" i="52"/>
  <c r="H2651" i="52"/>
  <c r="M2523" i="52"/>
  <c r="H2523" i="52"/>
  <c r="M2490" i="52"/>
  <c r="H2490" i="52"/>
  <c r="H2607" i="52"/>
  <c r="M2607" i="52"/>
  <c r="H2543" i="52"/>
  <c r="M2543" i="52"/>
  <c r="M2479" i="52"/>
  <c r="H2479" i="52"/>
  <c r="H2542" i="52"/>
  <c r="M2542" i="52"/>
  <c r="H2478" i="52"/>
  <c r="M2478" i="52"/>
  <c r="M2643" i="52"/>
  <c r="H2643" i="52"/>
  <c r="H2579" i="52"/>
  <c r="M2579" i="52"/>
  <c r="M2515" i="52"/>
  <c r="H2515" i="52"/>
  <c r="H2578" i="52"/>
  <c r="M2578" i="52"/>
  <c r="M2514" i="52"/>
  <c r="H2514" i="52"/>
  <c r="M2521" i="52"/>
  <c r="H2521" i="52"/>
  <c r="M2599" i="52"/>
  <c r="H2599" i="52"/>
  <c r="M2535" i="52"/>
  <c r="H2535" i="52"/>
  <c r="H2471" i="52"/>
  <c r="M2471" i="52"/>
  <c r="M2646" i="52"/>
  <c r="H2646" i="52"/>
  <c r="M2630" i="52"/>
  <c r="H2630" i="52"/>
  <c r="H2614" i="52"/>
  <c r="M2614" i="52"/>
  <c r="M2598" i="52"/>
  <c r="H2598" i="52"/>
  <c r="M2582" i="52"/>
  <c r="H2582" i="52"/>
  <c r="H2518" i="52"/>
  <c r="M2518" i="52"/>
  <c r="H2537" i="52"/>
  <c r="M2537" i="52"/>
  <c r="H2501" i="52"/>
  <c r="M2501" i="52"/>
  <c r="H2469" i="52"/>
  <c r="M2469" i="52"/>
  <c r="H2565" i="52"/>
  <c r="M2565" i="52"/>
  <c r="H2557" i="52"/>
  <c r="M2557" i="52"/>
  <c r="M2629" i="52"/>
  <c r="H2629" i="52"/>
  <c r="M2548" i="52"/>
  <c r="H2548" i="52"/>
  <c r="M2597" i="52"/>
  <c r="H2597" i="52"/>
  <c r="M2604" i="52"/>
  <c r="H2604" i="52"/>
  <c r="M2488" i="52"/>
  <c r="H2488" i="52"/>
  <c r="M2532" i="52"/>
  <c r="H2532" i="52"/>
  <c r="M2585" i="52"/>
  <c r="H2585" i="52"/>
  <c r="M2617" i="52"/>
  <c r="H2617" i="52"/>
  <c r="M2649" i="52"/>
  <c r="H2649" i="52"/>
  <c r="M2484" i="52"/>
  <c r="H2484" i="52"/>
  <c r="M2528" i="52"/>
  <c r="H2528" i="52"/>
  <c r="M2584" i="52"/>
  <c r="H2584" i="52"/>
  <c r="M2616" i="52"/>
  <c r="H2616" i="52"/>
  <c r="M2648" i="52"/>
  <c r="H2648" i="52"/>
  <c r="H2508" i="52"/>
  <c r="M2508" i="52"/>
  <c r="M2589" i="52"/>
  <c r="H2589" i="52"/>
  <c r="M2621" i="52"/>
  <c r="H2621" i="52"/>
  <c r="M2653" i="52"/>
  <c r="H2653" i="52"/>
  <c r="H6154" i="52"/>
  <c r="M6154" i="52"/>
  <c r="H6146" i="52"/>
  <c r="M6146" i="52"/>
  <c r="H6159" i="52"/>
  <c r="M6159" i="52"/>
  <c r="H6155" i="52"/>
  <c r="M6155" i="52"/>
  <c r="M6156" i="52"/>
  <c r="H6156" i="52"/>
  <c r="M3602" i="52"/>
  <c r="H3602" i="52"/>
  <c r="M3600" i="52"/>
  <c r="H3600" i="52"/>
  <c r="M3590" i="52"/>
  <c r="H3590" i="52"/>
  <c r="M3595" i="52"/>
  <c r="H3595" i="52"/>
  <c r="M175" i="52"/>
  <c r="M176" i="52"/>
  <c r="H176" i="52"/>
  <c r="M186" i="52"/>
  <c r="H186" i="52"/>
  <c r="M185" i="52"/>
  <c r="H185" i="52"/>
  <c r="H3277" i="52"/>
  <c r="M3277" i="52"/>
  <c r="H3253" i="52"/>
  <c r="M3253" i="52"/>
  <c r="H3301" i="52"/>
  <c r="M3301" i="52"/>
  <c r="M3262" i="52"/>
  <c r="H3262" i="52"/>
  <c r="M3278" i="52"/>
  <c r="H3278" i="52"/>
  <c r="M3294" i="52"/>
  <c r="H3294" i="52"/>
  <c r="H3260" i="52"/>
  <c r="M3260" i="52"/>
  <c r="H3276" i="52"/>
  <c r="M3276" i="52"/>
  <c r="M3297" i="52"/>
  <c r="H3297" i="52"/>
  <c r="H3267" i="52"/>
  <c r="M3267" i="52"/>
  <c r="H3283" i="52"/>
  <c r="M3283" i="52"/>
  <c r="H3300" i="52"/>
  <c r="M3300" i="52"/>
  <c r="H3295" i="52"/>
  <c r="M3295" i="52"/>
  <c r="M4275" i="52"/>
  <c r="H4275" i="52"/>
  <c r="K4275" i="52" s="1"/>
  <c r="H6846" i="52"/>
  <c r="M6846" i="52"/>
  <c r="M6843" i="52"/>
  <c r="H6843" i="52"/>
  <c r="M6847" i="52"/>
  <c r="H6847" i="52"/>
  <c r="M327" i="52"/>
  <c r="H327" i="52"/>
  <c r="M6290" i="52"/>
  <c r="H6290" i="52"/>
  <c r="M6281" i="52"/>
  <c r="H6281" i="52"/>
  <c r="M6287" i="52"/>
  <c r="H6287" i="52"/>
  <c r="M6285" i="52"/>
  <c r="H6285" i="52"/>
  <c r="H7134" i="52"/>
  <c r="M7134" i="52"/>
  <c r="H7123" i="52"/>
  <c r="M7123" i="52"/>
  <c r="M7122" i="52"/>
  <c r="H7122" i="52"/>
  <c r="M7135" i="52"/>
  <c r="H7135" i="52"/>
  <c r="G6084" i="52"/>
  <c r="F6084" i="52" s="1"/>
  <c r="G6085" i="52"/>
  <c r="F6085" i="52" s="1"/>
  <c r="G6089" i="52"/>
  <c r="F6089" i="52" s="1"/>
  <c r="G6087" i="52"/>
  <c r="F6087" i="52" s="1"/>
  <c r="G6086" i="52"/>
  <c r="F6086" i="52" s="1"/>
  <c r="G6088" i="52"/>
  <c r="F6088" i="52" s="1"/>
  <c r="G6083" i="52"/>
  <c r="F6083" i="52" s="1"/>
  <c r="H6763" i="52"/>
  <c r="M6763" i="52"/>
  <c r="M6753" i="52"/>
  <c r="H6753" i="52"/>
  <c r="H6752" i="52"/>
  <c r="M6752" i="52"/>
  <c r="M6747" i="52"/>
  <c r="H6747" i="52"/>
  <c r="M6754" i="52"/>
  <c r="H6754" i="52"/>
  <c r="M6808" i="52"/>
  <c r="H6808" i="52"/>
  <c r="M4549" i="52"/>
  <c r="H4549" i="52"/>
  <c r="M4533" i="52"/>
  <c r="H4533" i="52"/>
  <c r="H4517" i="52"/>
  <c r="M4517" i="52"/>
  <c r="H4501" i="52"/>
  <c r="M4501" i="52"/>
  <c r="H4485" i="52"/>
  <c r="M4485" i="52"/>
  <c r="M4469" i="52"/>
  <c r="H4469" i="52"/>
  <c r="H4453" i="52"/>
  <c r="M4453" i="52"/>
  <c r="H4539" i="52"/>
  <c r="M4539" i="52"/>
  <c r="H4523" i="52"/>
  <c r="M4523" i="52"/>
  <c r="M4507" i="52"/>
  <c r="H4507" i="52"/>
  <c r="M4491" i="52"/>
  <c r="H4491" i="52"/>
  <c r="H4475" i="52"/>
  <c r="M4475" i="52"/>
  <c r="H4459" i="52"/>
  <c r="M4459" i="52"/>
  <c r="M4534" i="52"/>
  <c r="H4534" i="52"/>
  <c r="M4506" i="52"/>
  <c r="H4506" i="52"/>
  <c r="M4466" i="52"/>
  <c r="H4466" i="52"/>
  <c r="M4500" i="52"/>
  <c r="H4500" i="52"/>
  <c r="M4538" i="52"/>
  <c r="H4538" i="52"/>
  <c r="M4498" i="52"/>
  <c r="H4498" i="52"/>
  <c r="M4460" i="52"/>
  <c r="H4460" i="52"/>
  <c r="M4518" i="52"/>
  <c r="H4518" i="52"/>
  <c r="M4484" i="52"/>
  <c r="H4484" i="52"/>
  <c r="M4492" i="52"/>
  <c r="H4492" i="52"/>
  <c r="M4458" i="52"/>
  <c r="H4458" i="52"/>
  <c r="M4446" i="52"/>
  <c r="H4446" i="52"/>
  <c r="M4476" i="52"/>
  <c r="H4476" i="52"/>
  <c r="M4472" i="52"/>
  <c r="H4472" i="52"/>
  <c r="H222" i="52"/>
  <c r="M222" i="52"/>
  <c r="H113" i="52"/>
  <c r="M113" i="52"/>
  <c r="H126" i="52"/>
  <c r="M126" i="52"/>
  <c r="H118" i="52"/>
  <c r="M118" i="52"/>
  <c r="H106" i="52"/>
  <c r="M106" i="52"/>
  <c r="H124" i="52"/>
  <c r="M124" i="52"/>
  <c r="H127" i="52"/>
  <c r="M127" i="52"/>
  <c r="H123" i="52"/>
  <c r="M123" i="52"/>
  <c r="H3426" i="52"/>
  <c r="M3426" i="52"/>
  <c r="M3423" i="52"/>
  <c r="H3423" i="52"/>
  <c r="H3422" i="52"/>
  <c r="M3422" i="52"/>
  <c r="M3411" i="52"/>
  <c r="H3411" i="52"/>
  <c r="H3419" i="52"/>
  <c r="M3419" i="52"/>
  <c r="M3407" i="52"/>
  <c r="H3407" i="52"/>
  <c r="M3416" i="52"/>
  <c r="H3416" i="52"/>
  <c r="M163" i="52"/>
  <c r="H163" i="52"/>
  <c r="H156" i="52"/>
  <c r="M156" i="52"/>
  <c r="M158" i="52"/>
  <c r="H158" i="52"/>
  <c r="M2462" i="52"/>
  <c r="H2462" i="52"/>
  <c r="M7007" i="52"/>
  <c r="H7007" i="52"/>
  <c r="M7013" i="52"/>
  <c r="H7013" i="52"/>
  <c r="M7004" i="52"/>
  <c r="H7004" i="52"/>
  <c r="M7018" i="52"/>
  <c r="H7018" i="52"/>
  <c r="M7009" i="52"/>
  <c r="H7009" i="52"/>
  <c r="M7000" i="52"/>
  <c r="H7000" i="52"/>
  <c r="G4918" i="52"/>
  <c r="G4917" i="52"/>
  <c r="G4916" i="52"/>
  <c r="G4914" i="52"/>
  <c r="G4919" i="52"/>
  <c r="G4915" i="52"/>
  <c r="G4913" i="52"/>
  <c r="M4780" i="52"/>
  <c r="H4780" i="52"/>
  <c r="M4777" i="52"/>
  <c r="H4777" i="52"/>
  <c r="M5776" i="52"/>
  <c r="M5773" i="52"/>
  <c r="H5773" i="52"/>
  <c r="M5774" i="52"/>
  <c r="H5774" i="52"/>
  <c r="M5764" i="52"/>
  <c r="H5764" i="52"/>
  <c r="M5777" i="52"/>
  <c r="H5777" i="52"/>
  <c r="M5778" i="52"/>
  <c r="H5778" i="52"/>
  <c r="H4905" i="52"/>
  <c r="M4905" i="52"/>
  <c r="H4910" i="52"/>
  <c r="M4910" i="52"/>
  <c r="H4891" i="52"/>
  <c r="M4891" i="52"/>
  <c r="M4886" i="52"/>
  <c r="H4886" i="52"/>
  <c r="M4894" i="52"/>
  <c r="H4894" i="52"/>
  <c r="M4902" i="52"/>
  <c r="H4902" i="52"/>
  <c r="M4906" i="52"/>
  <c r="H4906" i="52"/>
  <c r="M3450" i="52"/>
  <c r="H3450" i="52"/>
  <c r="M3437" i="52"/>
  <c r="H3437" i="52"/>
  <c r="M3435" i="52"/>
  <c r="H3435" i="52"/>
  <c r="M3449" i="52"/>
  <c r="H3449" i="52"/>
  <c r="M3436" i="52"/>
  <c r="H3436" i="52"/>
  <c r="H2329" i="52"/>
  <c r="M2329" i="52"/>
  <c r="H2322" i="52"/>
  <c r="M2322" i="52"/>
  <c r="M2328" i="52"/>
  <c r="H2328" i="52"/>
  <c r="M2316" i="52"/>
  <c r="H2316" i="52"/>
  <c r="M546" i="52"/>
  <c r="H546" i="52"/>
  <c r="M6569" i="52"/>
  <c r="M6580" i="52"/>
  <c r="H6580" i="52"/>
  <c r="H721" i="52"/>
  <c r="M741" i="52"/>
  <c r="H741" i="52"/>
  <c r="M735" i="52"/>
  <c r="H735" i="52"/>
  <c r="M771" i="52"/>
  <c r="H771" i="52"/>
  <c r="M784" i="52"/>
  <c r="H784" i="52"/>
  <c r="M748" i="52"/>
  <c r="H748" i="52"/>
  <c r="H736" i="52"/>
  <c r="M736" i="52"/>
  <c r="M738" i="52"/>
  <c r="H738" i="52"/>
  <c r="M756" i="52"/>
  <c r="H756" i="52"/>
  <c r="H740" i="52"/>
  <c r="M740" i="52"/>
  <c r="M761" i="52"/>
  <c r="H761" i="52"/>
  <c r="H770" i="52"/>
  <c r="M770" i="52"/>
  <c r="H777" i="52"/>
  <c r="M777" i="52"/>
  <c r="H783" i="52"/>
  <c r="M783" i="52"/>
  <c r="H791" i="52"/>
  <c r="M791" i="52"/>
  <c r="M758" i="52"/>
  <c r="H758" i="52"/>
  <c r="M768" i="52"/>
  <c r="H768" i="52"/>
  <c r="M792" i="52"/>
  <c r="H792" i="52"/>
  <c r="H1129" i="52"/>
  <c r="M1129" i="52"/>
  <c r="M1124" i="52"/>
  <c r="H1124" i="52"/>
  <c r="M1082" i="52"/>
  <c r="H1082" i="52"/>
  <c r="M1108" i="52"/>
  <c r="H1108" i="52"/>
  <c r="M1136" i="52"/>
  <c r="H1136" i="52"/>
  <c r="M1119" i="52"/>
  <c r="H1119" i="52"/>
  <c r="M1091" i="52"/>
  <c r="H1091" i="52"/>
  <c r="H1161" i="52"/>
  <c r="M1155" i="52"/>
  <c r="H1155" i="52"/>
  <c r="M1090" i="52"/>
  <c r="H1090" i="52"/>
  <c r="H1138" i="52"/>
  <c r="M1138" i="52"/>
  <c r="M1088" i="52"/>
  <c r="H1088" i="52"/>
  <c r="H1158" i="52"/>
  <c r="M1158" i="52"/>
  <c r="M392" i="52"/>
  <c r="H392" i="52"/>
  <c r="H391" i="52"/>
  <c r="M391" i="52"/>
  <c r="H5499" i="52"/>
  <c r="H5482" i="52"/>
  <c r="M5482" i="52"/>
  <c r="H5452" i="52"/>
  <c r="M5452" i="52"/>
  <c r="M5497" i="52"/>
  <c r="H5497" i="52"/>
  <c r="M5483" i="52"/>
  <c r="H5483" i="52"/>
  <c r="H5470" i="52"/>
  <c r="M5470" i="52"/>
  <c r="H5456" i="52"/>
  <c r="M5456" i="52"/>
  <c r="H5451" i="52"/>
  <c r="M5489" i="52"/>
  <c r="H5489" i="52"/>
  <c r="M5459" i="52"/>
  <c r="H5459" i="52"/>
  <c r="M5479" i="52"/>
  <c r="H5479" i="52"/>
  <c r="M5463" i="52"/>
  <c r="H5463" i="52"/>
  <c r="M5478" i="52"/>
  <c r="H5478" i="52"/>
  <c r="M500" i="52"/>
  <c r="H500" i="52"/>
  <c r="M503" i="52"/>
  <c r="H503" i="52"/>
  <c r="M6474" i="52"/>
  <c r="H6474" i="52"/>
  <c r="M6494" i="52"/>
  <c r="H6494" i="52"/>
  <c r="M6472" i="52"/>
  <c r="H6472" i="52"/>
  <c r="M6486" i="52"/>
  <c r="H6486" i="52"/>
  <c r="M6493" i="52"/>
  <c r="H6493" i="52"/>
  <c r="M6487" i="52"/>
  <c r="H6487" i="52"/>
  <c r="M6500" i="52"/>
  <c r="H6500" i="52"/>
  <c r="M6508" i="52"/>
  <c r="H6508" i="52"/>
  <c r="H6501" i="52"/>
  <c r="M6501" i="52"/>
  <c r="M7152" i="52"/>
  <c r="M7151" i="52"/>
  <c r="H7151" i="52"/>
  <c r="M7158" i="52"/>
  <c r="H7158" i="52"/>
  <c r="M7141" i="52"/>
  <c r="H7141" i="52"/>
  <c r="AS204" i="11"/>
  <c r="E4048" i="52"/>
  <c r="E4056" i="52"/>
  <c r="E4047" i="52"/>
  <c r="E4055" i="52"/>
  <c r="E4050" i="52"/>
  <c r="E4058" i="52"/>
  <c r="E4049" i="52"/>
  <c r="E4057" i="52"/>
  <c r="E4052" i="52"/>
  <c r="E4051" i="52"/>
  <c r="E4054" i="52"/>
  <c r="E4053" i="52"/>
  <c r="M4287" i="52"/>
  <c r="H4287" i="52"/>
  <c r="M4299" i="52"/>
  <c r="H4299" i="52"/>
  <c r="H4296" i="52"/>
  <c r="M4296" i="52"/>
  <c r="M4313" i="52"/>
  <c r="H4313" i="52"/>
  <c r="M4312" i="52"/>
  <c r="H4312" i="52"/>
  <c r="H4311" i="52"/>
  <c r="M4311" i="52"/>
  <c r="M4304" i="52"/>
  <c r="H4304" i="52"/>
  <c r="H139" i="52"/>
  <c r="M139" i="52"/>
  <c r="M147" i="52"/>
  <c r="H147" i="52"/>
  <c r="M154" i="52"/>
  <c r="H154" i="52"/>
  <c r="M137" i="52"/>
  <c r="H137" i="52"/>
  <c r="H134" i="52"/>
  <c r="M134" i="52"/>
  <c r="M136" i="52"/>
  <c r="H136" i="52"/>
  <c r="H4610" i="52"/>
  <c r="M4610" i="52"/>
  <c r="H4578" i="52"/>
  <c r="M4578" i="52"/>
  <c r="H4654" i="52"/>
  <c r="M4654" i="52"/>
  <c r="H4590" i="52"/>
  <c r="M4590" i="52"/>
  <c r="H4650" i="52"/>
  <c r="M4650" i="52"/>
  <c r="M4586" i="52"/>
  <c r="H4586" i="52"/>
  <c r="M4646" i="52"/>
  <c r="H4646" i="52"/>
  <c r="M4582" i="52"/>
  <c r="H4582" i="52"/>
  <c r="H4661" i="52"/>
  <c r="M4661" i="52"/>
  <c r="H4645" i="52"/>
  <c r="M4645" i="52"/>
  <c r="H4629" i="52"/>
  <c r="M4629" i="52"/>
  <c r="H4613" i="52"/>
  <c r="M4613" i="52"/>
  <c r="H4597" i="52"/>
  <c r="M4597" i="52"/>
  <c r="H4581" i="52"/>
  <c r="M4581" i="52"/>
  <c r="H4565" i="52"/>
  <c r="M4565" i="52"/>
  <c r="H4672" i="52"/>
  <c r="M4672" i="52"/>
  <c r="H4656" i="52"/>
  <c r="M4656" i="52"/>
  <c r="H4640" i="52"/>
  <c r="M4640" i="52"/>
  <c r="H4624" i="52"/>
  <c r="M4624" i="52"/>
  <c r="H4608" i="52"/>
  <c r="M4608" i="52"/>
  <c r="H4592" i="52"/>
  <c r="M4592" i="52"/>
  <c r="H4576" i="52"/>
  <c r="M4576" i="52"/>
  <c r="H4560" i="52"/>
  <c r="M4560" i="52"/>
  <c r="H4667" i="52"/>
  <c r="M4667" i="52"/>
  <c r="M4651" i="52"/>
  <c r="H4651" i="52"/>
  <c r="H4635" i="52"/>
  <c r="M4635" i="52"/>
  <c r="M4619" i="52"/>
  <c r="H4619" i="52"/>
  <c r="H4603" i="52"/>
  <c r="M4603" i="52"/>
  <c r="M4587" i="52"/>
  <c r="H4587" i="52"/>
  <c r="H4571" i="52"/>
  <c r="M4571" i="52"/>
  <c r="M4555" i="52"/>
  <c r="H4555" i="52"/>
  <c r="M7192" i="52"/>
  <c r="H7192" i="52"/>
  <c r="M7189" i="52"/>
  <c r="H7189" i="52"/>
  <c r="M6100" i="52"/>
  <c r="H6100" i="52"/>
  <c r="H6102" i="52"/>
  <c r="M6102" i="52"/>
  <c r="M6097" i="52"/>
  <c r="H6097" i="52"/>
  <c r="M6103" i="52"/>
  <c r="H6103" i="52"/>
  <c r="H438" i="52"/>
  <c r="M438" i="52"/>
  <c r="M437" i="52"/>
  <c r="H437" i="52"/>
  <c r="H5682" i="52"/>
  <c r="M5682" i="52"/>
  <c r="M5675" i="52"/>
  <c r="H5675" i="52"/>
  <c r="M6218" i="52"/>
  <c r="H6218" i="52"/>
  <c r="M6225" i="52"/>
  <c r="H6225" i="52"/>
  <c r="M6193" i="52"/>
  <c r="H6193" i="52"/>
  <c r="M6200" i="52"/>
  <c r="H6200" i="52"/>
  <c r="M6207" i="52"/>
  <c r="H6207" i="52"/>
  <c r="M6214" i="52"/>
  <c r="H6214" i="52"/>
  <c r="M6221" i="52"/>
  <c r="H6221" i="52"/>
  <c r="M6189" i="52"/>
  <c r="H6189" i="52"/>
  <c r="M6196" i="52"/>
  <c r="H6196" i="52"/>
  <c r="M6203" i="52"/>
  <c r="H6203" i="52"/>
  <c r="M6957" i="52"/>
  <c r="H6957" i="52"/>
  <c r="M6964" i="52"/>
  <c r="H6964" i="52"/>
  <c r="M6962" i="52"/>
  <c r="H6962" i="52"/>
  <c r="H3948" i="52"/>
  <c r="M3948" i="52"/>
  <c r="M3940" i="52"/>
  <c r="H3940" i="52"/>
  <c r="H3942" i="52"/>
  <c r="M3942" i="52"/>
  <c r="M3935" i="52"/>
  <c r="H3935" i="52"/>
  <c r="M3933" i="52"/>
  <c r="H3933" i="52"/>
  <c r="M3937" i="52"/>
  <c r="H3937" i="52"/>
  <c r="M7098" i="52"/>
  <c r="H7098" i="52"/>
  <c r="H7097" i="52"/>
  <c r="H7058" i="52"/>
  <c r="M7058" i="52"/>
  <c r="H7082" i="52"/>
  <c r="M7082" i="52"/>
  <c r="M7074" i="52"/>
  <c r="H7074" i="52"/>
  <c r="H7091" i="52"/>
  <c r="M7091" i="52"/>
  <c r="M7061" i="52"/>
  <c r="H7061" i="52"/>
  <c r="H7065" i="52"/>
  <c r="M7065" i="52"/>
  <c r="M7053" i="52"/>
  <c r="H7053" i="52"/>
  <c r="H6939" i="52"/>
  <c r="M6939" i="52"/>
  <c r="M6940" i="52"/>
  <c r="H6940" i="52"/>
  <c r="M5754" i="52"/>
  <c r="H5754" i="52"/>
  <c r="H5753" i="52"/>
  <c r="M5753" i="52"/>
  <c r="H5748" i="52"/>
  <c r="M5748" i="52"/>
  <c r="M562" i="52"/>
  <c r="H562" i="52"/>
  <c r="H4159" i="52"/>
  <c r="M4159" i="52"/>
  <c r="M4143" i="52"/>
  <c r="H4143" i="52"/>
  <c r="H4161" i="52"/>
  <c r="M4161" i="52"/>
  <c r="H4145" i="52"/>
  <c r="M4145" i="52"/>
  <c r="M4152" i="52"/>
  <c r="H4152" i="52"/>
  <c r="M4146" i="52"/>
  <c r="H4146" i="52"/>
  <c r="M4160" i="52"/>
  <c r="H4160" i="52"/>
  <c r="M4156" i="52"/>
  <c r="H4156" i="52"/>
  <c r="M4134" i="52"/>
  <c r="H4134" i="52"/>
  <c r="M3352" i="52"/>
  <c r="M4031" i="52"/>
  <c r="H4031" i="52"/>
  <c r="M4018" i="52"/>
  <c r="H4018" i="52"/>
  <c r="M5507" i="52"/>
  <c r="H5507" i="52"/>
  <c r="M5519" i="52"/>
  <c r="H5519" i="52"/>
  <c r="M5510" i="52"/>
  <c r="H5510" i="52"/>
  <c r="M5512" i="52"/>
  <c r="H5512" i="52"/>
  <c r="M5210" i="52"/>
  <c r="H5210" i="52"/>
  <c r="H5216" i="52"/>
  <c r="M5216" i="52"/>
  <c r="H2835" i="52"/>
  <c r="M2827" i="52"/>
  <c r="M2848" i="52"/>
  <c r="H2848" i="52"/>
  <c r="H2832" i="52"/>
  <c r="M2832" i="52"/>
  <c r="M2843" i="52"/>
  <c r="H2843" i="52"/>
  <c r="M2889" i="52"/>
  <c r="H2889" i="52"/>
  <c r="M2894" i="52"/>
  <c r="H2894" i="52"/>
  <c r="H2885" i="52"/>
  <c r="M2874" i="52"/>
  <c r="M2865" i="52"/>
  <c r="M2897" i="52"/>
  <c r="H2897" i="52"/>
  <c r="M2838" i="52"/>
  <c r="H2838" i="52"/>
  <c r="M2864" i="52"/>
  <c r="H2864" i="52"/>
  <c r="M2884" i="52"/>
  <c r="H2884" i="52"/>
  <c r="M2896" i="52"/>
  <c r="H2896" i="52"/>
  <c r="M2904" i="52"/>
  <c r="H2904" i="52"/>
  <c r="M2841" i="52"/>
  <c r="H2841" i="52"/>
  <c r="M2870" i="52"/>
  <c r="H2870" i="52"/>
  <c r="M2886" i="52"/>
  <c r="H2886" i="52"/>
  <c r="M2902" i="52"/>
  <c r="H2902" i="52"/>
  <c r="AN51" i="11"/>
  <c r="AF12" i="44" s="1"/>
  <c r="G2908" i="52"/>
  <c r="G2904" i="52"/>
  <c r="G2903" i="52"/>
  <c r="G2899" i="52"/>
  <c r="G2896" i="52"/>
  <c r="G2892" i="52"/>
  <c r="G2887" i="52"/>
  <c r="G2884" i="52"/>
  <c r="G2883" i="52"/>
  <c r="G2876" i="52"/>
  <c r="G2872" i="52"/>
  <c r="G2871" i="52"/>
  <c r="G2867" i="52"/>
  <c r="G2864" i="52"/>
  <c r="G2913" i="52"/>
  <c r="G2897" i="52"/>
  <c r="G2893" i="52"/>
  <c r="G2881" i="52"/>
  <c r="G2865" i="52"/>
  <c r="G2910" i="52"/>
  <c r="G2906" i="52"/>
  <c r="G2901" i="52"/>
  <c r="G2894" i="52"/>
  <c r="G2890" i="52"/>
  <c r="G2885" i="52"/>
  <c r="G2878" i="52"/>
  <c r="G2874" i="52"/>
  <c r="G2869" i="52"/>
  <c r="G2902" i="52"/>
  <c r="G2886" i="52"/>
  <c r="G2914" i="52"/>
  <c r="G2907" i="52"/>
  <c r="G2898" i="52"/>
  <c r="G2882" i="52"/>
  <c r="G2875" i="52"/>
  <c r="G2866" i="52"/>
  <c r="G2911" i="52"/>
  <c r="F2911" i="52" s="1"/>
  <c r="G2879" i="52"/>
  <c r="G2835" i="52"/>
  <c r="G2859" i="52"/>
  <c r="G2847" i="52"/>
  <c r="G2843" i="52"/>
  <c r="G2828" i="52"/>
  <c r="G2836" i="52"/>
  <c r="G2844" i="52"/>
  <c r="G2860" i="52"/>
  <c r="G2830" i="52"/>
  <c r="G2842" i="52"/>
  <c r="G2855" i="52"/>
  <c r="G2863" i="52"/>
  <c r="G2838" i="52"/>
  <c r="G2834" i="52"/>
  <c r="G2854" i="52"/>
  <c r="F2854" i="52" s="1"/>
  <c r="G2851" i="52"/>
  <c r="G2832" i="52"/>
  <c r="G2840" i="52"/>
  <c r="G2848" i="52"/>
  <c r="G2829" i="52"/>
  <c r="G2833" i="52"/>
  <c r="G2837" i="52"/>
  <c r="G2845" i="52"/>
  <c r="G2849" i="52"/>
  <c r="G2853" i="52"/>
  <c r="G2861" i="52"/>
  <c r="G2826" i="52"/>
  <c r="G2846" i="52"/>
  <c r="M3997" i="52"/>
  <c r="H3997" i="52"/>
  <c r="H3999" i="52"/>
  <c r="M3999" i="52"/>
  <c r="M288" i="52"/>
  <c r="H288" i="52"/>
  <c r="M291" i="52"/>
  <c r="H291" i="52"/>
  <c r="M289" i="52"/>
  <c r="H289" i="52"/>
  <c r="AO153" i="11"/>
  <c r="G290" i="52"/>
  <c r="G288" i="52"/>
  <c r="G286" i="52"/>
  <c r="G282" i="52"/>
  <c r="G293" i="52"/>
  <c r="G291" i="52"/>
  <c r="G287" i="52"/>
  <c r="G285" i="52"/>
  <c r="G283" i="52"/>
  <c r="M3855" i="52"/>
  <c r="H3855" i="52"/>
  <c r="M3823" i="52"/>
  <c r="H3823" i="52"/>
  <c r="M3792" i="52"/>
  <c r="H3792" i="52"/>
  <c r="M3791" i="52"/>
  <c r="H3791" i="52"/>
  <c r="M3858" i="52"/>
  <c r="H3858" i="52"/>
  <c r="M3842" i="52"/>
  <c r="H3842" i="52"/>
  <c r="M3826" i="52"/>
  <c r="H3826" i="52"/>
  <c r="M3798" i="52"/>
  <c r="H3798" i="52"/>
  <c r="M3797" i="52"/>
  <c r="H3797" i="52"/>
  <c r="M3857" i="52"/>
  <c r="M3825" i="52"/>
  <c r="H3825" i="52"/>
  <c r="M3796" i="52"/>
  <c r="H3796" i="52"/>
  <c r="M3852" i="52"/>
  <c r="H3852" i="52"/>
  <c r="M3817" i="52"/>
  <c r="H3817" i="52"/>
  <c r="M3794" i="52"/>
  <c r="H3794" i="52"/>
  <c r="M3801" i="52"/>
  <c r="H3801" i="52"/>
  <c r="H6930" i="52"/>
  <c r="M6930" i="52"/>
  <c r="H6914" i="52"/>
  <c r="M6914" i="52"/>
  <c r="H6898" i="52"/>
  <c r="M6898" i="52"/>
  <c r="H6882" i="52"/>
  <c r="M6882" i="52"/>
  <c r="H6866" i="52"/>
  <c r="M6866" i="52"/>
  <c r="M6925" i="52"/>
  <c r="H6925" i="52"/>
  <c r="H6909" i="52"/>
  <c r="M6909" i="52"/>
  <c r="M6893" i="52"/>
  <c r="H6877" i="52"/>
  <c r="M6877" i="52"/>
  <c r="M6884" i="52"/>
  <c r="H6884" i="52"/>
  <c r="M6868" i="52"/>
  <c r="H6868" i="52"/>
  <c r="M6892" i="52"/>
  <c r="H6892" i="52"/>
  <c r="M6920" i="52"/>
  <c r="H6920" i="52"/>
  <c r="M6871" i="52"/>
  <c r="H6871" i="52"/>
  <c r="M6903" i="52"/>
  <c r="H6903" i="52"/>
  <c r="M6935" i="52"/>
  <c r="H6935" i="52"/>
  <c r="H2813" i="52"/>
  <c r="M2813" i="52"/>
  <c r="M2781" i="52"/>
  <c r="H2781" i="52"/>
  <c r="M2749" i="52"/>
  <c r="H2749" i="52"/>
  <c r="H2817" i="52"/>
  <c r="M2817" i="52"/>
  <c r="H2785" i="52"/>
  <c r="M2785" i="52"/>
  <c r="H2753" i="52"/>
  <c r="M2753" i="52"/>
  <c r="M2814" i="52"/>
  <c r="H2814" i="52"/>
  <c r="M2798" i="52"/>
  <c r="H2798" i="52"/>
  <c r="M2782" i="52"/>
  <c r="H2782" i="52"/>
  <c r="M2766" i="52"/>
  <c r="H2766" i="52"/>
  <c r="H2750" i="52"/>
  <c r="M2750" i="52"/>
  <c r="H2733" i="52"/>
  <c r="M2733" i="52"/>
  <c r="H2661" i="52"/>
  <c r="M2661" i="52"/>
  <c r="H2697" i="52"/>
  <c r="M2697" i="52"/>
  <c r="M2717" i="52"/>
  <c r="H2717" i="52"/>
  <c r="H2668" i="52"/>
  <c r="M2668" i="52"/>
  <c r="H2672" i="52"/>
  <c r="M2672" i="52"/>
  <c r="H2712" i="52"/>
  <c r="M2712" i="52"/>
  <c r="M2696" i="52"/>
  <c r="H2696" i="52"/>
  <c r="M2787" i="52"/>
  <c r="H2787" i="52"/>
  <c r="M2714" i="52"/>
  <c r="H2714" i="52"/>
  <c r="H2812" i="52"/>
  <c r="M2812" i="52"/>
  <c r="M2735" i="52"/>
  <c r="H2735" i="52"/>
  <c r="M2682" i="52"/>
  <c r="H2682" i="52"/>
  <c r="M2803" i="52"/>
  <c r="H2803" i="52"/>
  <c r="M2686" i="52"/>
  <c r="H2686" i="52"/>
  <c r="M2718" i="52"/>
  <c r="H2718" i="52"/>
  <c r="M2734" i="52"/>
  <c r="H2734" i="52"/>
  <c r="M2759" i="52"/>
  <c r="H2759" i="52"/>
  <c r="M2791" i="52"/>
  <c r="H2791" i="52"/>
  <c r="M2823" i="52"/>
  <c r="H2823" i="52"/>
  <c r="M2687" i="52"/>
  <c r="H2687" i="52"/>
  <c r="M2744" i="52"/>
  <c r="H2744" i="52"/>
  <c r="M2776" i="52"/>
  <c r="H2776" i="52"/>
  <c r="M2808" i="52"/>
  <c r="H2808" i="52"/>
  <c r="M2674" i="52"/>
  <c r="H2674" i="52"/>
  <c r="M2706" i="52"/>
  <c r="H2706" i="52"/>
  <c r="M2728" i="52"/>
  <c r="H2728" i="52"/>
  <c r="M2747" i="52"/>
  <c r="H2747" i="52"/>
  <c r="M2779" i="52"/>
  <c r="H2779" i="52"/>
  <c r="M2811" i="52"/>
  <c r="H2811" i="52"/>
  <c r="M2422" i="52"/>
  <c r="H2422" i="52"/>
  <c r="H2415" i="52"/>
  <c r="M2415" i="52"/>
  <c r="H2437" i="52"/>
  <c r="M2437" i="52"/>
  <c r="M2454" i="52"/>
  <c r="H2454" i="52"/>
  <c r="M2359" i="52"/>
  <c r="H2359" i="52"/>
  <c r="H2383" i="52"/>
  <c r="M2383" i="52"/>
  <c r="M2362" i="52"/>
  <c r="H2362" i="52"/>
  <c r="H2363" i="52"/>
  <c r="M2363" i="52"/>
  <c r="M2387" i="52"/>
  <c r="H2387" i="52"/>
  <c r="M2391" i="52"/>
  <c r="H2391" i="52"/>
  <c r="M2357" i="52"/>
  <c r="H2357" i="52"/>
  <c r="H2361" i="52"/>
  <c r="M2361" i="52"/>
  <c r="M2449" i="52"/>
  <c r="H2449" i="52"/>
  <c r="M2434" i="52"/>
  <c r="H2434" i="52"/>
  <c r="H2369" i="52"/>
  <c r="M2369" i="52"/>
  <c r="M2392" i="52"/>
  <c r="H2392" i="52"/>
  <c r="M2413" i="52"/>
  <c r="H2413" i="52"/>
  <c r="H2433" i="52"/>
  <c r="M2433" i="52"/>
  <c r="M2452" i="52"/>
  <c r="H2452" i="52"/>
  <c r="H2393" i="52"/>
  <c r="M2393" i="52"/>
  <c r="M2414" i="52"/>
  <c r="H2414" i="52"/>
  <c r="M2436" i="52"/>
  <c r="H2436" i="52"/>
  <c r="H2460" i="52"/>
  <c r="M2460" i="52"/>
  <c r="M2380" i="52"/>
  <c r="H2380" i="52"/>
  <c r="M2412" i="52"/>
  <c r="H2412" i="52"/>
  <c r="M2443" i="52"/>
  <c r="H2443" i="52"/>
  <c r="M5262" i="52"/>
  <c r="H5262" i="52"/>
  <c r="M5246" i="52"/>
  <c r="H5246" i="52"/>
  <c r="H5230" i="52"/>
  <c r="M5273" i="52"/>
  <c r="H5273" i="52"/>
  <c r="H5257" i="52"/>
  <c r="H5241" i="52"/>
  <c r="M5241" i="52"/>
  <c r="M5225" i="52"/>
  <c r="H5225" i="52"/>
  <c r="H5272" i="52"/>
  <c r="M5252" i="52"/>
  <c r="H5252" i="52"/>
  <c r="M5228" i="52"/>
  <c r="H5228" i="52"/>
  <c r="M5260" i="52"/>
  <c r="H5260" i="52"/>
  <c r="M5970" i="52"/>
  <c r="H5970" i="52"/>
  <c r="AO49" i="11"/>
  <c r="G7168" i="52"/>
  <c r="G7166" i="52"/>
  <c r="G7164" i="52"/>
  <c r="G7162" i="52"/>
  <c r="G7167" i="52"/>
  <c r="G7165" i="52"/>
  <c r="G7163" i="52"/>
  <c r="G7161" i="52"/>
  <c r="G3906" i="52"/>
  <c r="F3906" i="52" s="1"/>
  <c r="G3901" i="52"/>
  <c r="G3898" i="52"/>
  <c r="G3893" i="52"/>
  <c r="G3890" i="52"/>
  <c r="F3890" i="52" s="1"/>
  <c r="G3885" i="52"/>
  <c r="G3882" i="52"/>
  <c r="G3903" i="52"/>
  <c r="G3900" i="52"/>
  <c r="F3900" i="52" s="1"/>
  <c r="G3895" i="52"/>
  <c r="G3892" i="52"/>
  <c r="G3879" i="52"/>
  <c r="F3879" i="52" s="1"/>
  <c r="G3902" i="52"/>
  <c r="G3894" i="52"/>
  <c r="G3886" i="52"/>
  <c r="F3886" i="52" s="1"/>
  <c r="G3887" i="52"/>
  <c r="F3887" i="52" s="1"/>
  <c r="G3884" i="52"/>
  <c r="G3897" i="52"/>
  <c r="G3881" i="52"/>
  <c r="F3881" i="52" s="1"/>
  <c r="G3905" i="52"/>
  <c r="F3905" i="52" s="1"/>
  <c r="G3889" i="52"/>
  <c r="F3889" i="52" s="1"/>
  <c r="G3907" i="52"/>
  <c r="G3904" i="52"/>
  <c r="G3899" i="52"/>
  <c r="G3896" i="52"/>
  <c r="G3891" i="52"/>
  <c r="G3888" i="52"/>
  <c r="F3888" i="52" s="1"/>
  <c r="G3883" i="52"/>
  <c r="F3883" i="52" s="1"/>
  <c r="G3880" i="52"/>
  <c r="AO238" i="11"/>
  <c r="G1159" i="52"/>
  <c r="G1157" i="52"/>
  <c r="G1153" i="52"/>
  <c r="G1147" i="52"/>
  <c r="G1143" i="52"/>
  <c r="G1140" i="52"/>
  <c r="G1135" i="52"/>
  <c r="G1083" i="52"/>
  <c r="G1130" i="52"/>
  <c r="G1079" i="52"/>
  <c r="G1077" i="52"/>
  <c r="G1123" i="52"/>
  <c r="G1119" i="52"/>
  <c r="G1075" i="52"/>
  <c r="G1113" i="52"/>
  <c r="G1111" i="52"/>
  <c r="G1106" i="52"/>
  <c r="G1100" i="52"/>
  <c r="G1071" i="52"/>
  <c r="G1096" i="52"/>
  <c r="G1090" i="52"/>
  <c r="G1162" i="52"/>
  <c r="G1156" i="52"/>
  <c r="G1086" i="52"/>
  <c r="G1145" i="52"/>
  <c r="G1134" i="52"/>
  <c r="G1081" i="52"/>
  <c r="G1126" i="52"/>
  <c r="G1124" i="52"/>
  <c r="G1076" i="52"/>
  <c r="G1109" i="52"/>
  <c r="G1097" i="52"/>
  <c r="G1069" i="52"/>
  <c r="G1064" i="52"/>
  <c r="G1161" i="52"/>
  <c r="G1160" i="52"/>
  <c r="G1087" i="52"/>
  <c r="G1155" i="52"/>
  <c r="G1154" i="52"/>
  <c r="G1152" i="52"/>
  <c r="G1146" i="52"/>
  <c r="G1129" i="52"/>
  <c r="G1127" i="52"/>
  <c r="G1120" i="52"/>
  <c r="G1117" i="52"/>
  <c r="G1114" i="52"/>
  <c r="G1102" i="52"/>
  <c r="G1095" i="52"/>
  <c r="G1093" i="52"/>
  <c r="G1067" i="52"/>
  <c r="G1158" i="52"/>
  <c r="G1085" i="52"/>
  <c r="G1144" i="52"/>
  <c r="G1136" i="52"/>
  <c r="G1133" i="52"/>
  <c r="G1074" i="52"/>
  <c r="G1101" i="52"/>
  <c r="G1089" i="52"/>
  <c r="G1149" i="52"/>
  <c r="G1138" i="52"/>
  <c r="G1082" i="52"/>
  <c r="G1080" i="52"/>
  <c r="G1116" i="52"/>
  <c r="G1107" i="52"/>
  <c r="G1103" i="52"/>
  <c r="G1091" i="52"/>
  <c r="G1065" i="52"/>
  <c r="G1084" i="52"/>
  <c r="G1078" i="52"/>
  <c r="G1115" i="52"/>
  <c r="G1073" i="52"/>
  <c r="G1072" i="52"/>
  <c r="G1066" i="52"/>
  <c r="G1099" i="52"/>
  <c r="G1070" i="52"/>
  <c r="G1131" i="52"/>
  <c r="G1118" i="52"/>
  <c r="G1068" i="52"/>
  <c r="G1110" i="52"/>
  <c r="G1142" i="52"/>
  <c r="G1088" i="52"/>
  <c r="AO117" i="11"/>
  <c r="G3418" i="52"/>
  <c r="G3417" i="52"/>
  <c r="G3414" i="52"/>
  <c r="G3410" i="52"/>
  <c r="G3407" i="52"/>
  <c r="G3419" i="52"/>
  <c r="G3412" i="52"/>
  <c r="G3413" i="52"/>
  <c r="G3409" i="52"/>
  <c r="G3415" i="52"/>
  <c r="G3408" i="52"/>
  <c r="G3406" i="52"/>
  <c r="G3403" i="52"/>
  <c r="G3404" i="52"/>
  <c r="G3420" i="52"/>
  <c r="G3411" i="52"/>
  <c r="G3405" i="52"/>
  <c r="F3405" i="52" s="1"/>
  <c r="G3416" i="52"/>
  <c r="AO212" i="11"/>
  <c r="G4046" i="52"/>
  <c r="G4044" i="52"/>
  <c r="G4042" i="52"/>
  <c r="G4040" i="52"/>
  <c r="G4038" i="52"/>
  <c r="G4045" i="52"/>
  <c r="G4043" i="52"/>
  <c r="G4041" i="52"/>
  <c r="G4039" i="52"/>
  <c r="AO57" i="11"/>
  <c r="G3912" i="52"/>
  <c r="G3910" i="52"/>
  <c r="G3908" i="52"/>
  <c r="G3913" i="52"/>
  <c r="G3909" i="52"/>
  <c r="G3911" i="52"/>
  <c r="AO147" i="11"/>
  <c r="G583" i="52"/>
  <c r="G586" i="52"/>
  <c r="G589" i="52"/>
  <c r="G585" i="52"/>
  <c r="G584" i="52"/>
  <c r="G588" i="52"/>
  <c r="G587" i="52"/>
  <c r="AN110" i="11"/>
  <c r="AF195" i="44" s="1"/>
  <c r="G379" i="52"/>
  <c r="G377" i="52"/>
  <c r="G375" i="52"/>
  <c r="G373" i="52"/>
  <c r="G370" i="52"/>
  <c r="G385" i="52"/>
  <c r="G383" i="52"/>
  <c r="G381" i="52"/>
  <c r="G378" i="52"/>
  <c r="G374" i="52"/>
  <c r="G372" i="52"/>
  <c r="G384" i="52"/>
  <c r="G371" i="52"/>
  <c r="G369" i="52"/>
  <c r="G382" i="52"/>
  <c r="G376" i="52"/>
  <c r="G386" i="52"/>
  <c r="G380" i="52"/>
  <c r="AS231" i="11"/>
  <c r="E2310" i="52"/>
  <c r="E2301" i="52"/>
  <c r="E2294" i="52"/>
  <c r="E2285" i="52"/>
  <c r="E2278" i="52"/>
  <c r="E2269" i="52"/>
  <c r="E2309" i="52"/>
  <c r="E2302" i="52"/>
  <c r="E2293" i="52"/>
  <c r="E2286" i="52"/>
  <c r="E2277" i="52"/>
  <c r="E2270" i="52"/>
  <c r="E2313" i="52"/>
  <c r="E2306" i="52"/>
  <c r="E2297" i="52"/>
  <c r="E2290" i="52"/>
  <c r="E2281" i="52"/>
  <c r="E2274" i="52"/>
  <c r="E2265" i="52"/>
  <c r="E2298" i="52"/>
  <c r="E2314" i="52"/>
  <c r="E2273" i="52"/>
  <c r="E2305" i="52"/>
  <c r="E2282" i="52"/>
  <c r="E2266" i="52"/>
  <c r="E2289" i="52"/>
  <c r="E2287" i="52"/>
  <c r="E2291" i="52"/>
  <c r="E2267" i="52"/>
  <c r="E2295" i="52"/>
  <c r="E2299" i="52"/>
  <c r="E2271" i="52"/>
  <c r="E2275" i="52"/>
  <c r="E2303" i="52"/>
  <c r="E2307" i="52"/>
  <c r="E2268" i="52"/>
  <c r="E2272" i="52"/>
  <c r="E2276" i="52"/>
  <c r="E2280" i="52"/>
  <c r="E2284" i="52"/>
  <c r="E2288" i="52"/>
  <c r="E2292" i="52"/>
  <c r="E2296" i="52"/>
  <c r="E2300" i="52"/>
  <c r="E2304" i="52"/>
  <c r="E2308" i="52"/>
  <c r="E2312" i="52"/>
  <c r="E2283" i="52"/>
  <c r="E2311" i="52"/>
  <c r="E2279" i="52"/>
  <c r="G3502" i="52"/>
  <c r="F3502" i="52" s="1"/>
  <c r="G3501" i="52"/>
  <c r="F3501" i="52" s="1"/>
  <c r="G3498" i="52"/>
  <c r="F3498" i="52" s="1"/>
  <c r="G3497" i="52"/>
  <c r="F3497" i="52" s="1"/>
  <c r="G3494" i="52"/>
  <c r="F3494" i="52" s="1"/>
  <c r="G3493" i="52"/>
  <c r="F3493" i="52" s="1"/>
  <c r="G3490" i="52"/>
  <c r="F3490" i="52" s="1"/>
  <c r="G3489" i="52"/>
  <c r="F3489" i="52" s="1"/>
  <c r="G3486" i="52"/>
  <c r="F3486" i="52" s="1"/>
  <c r="G3485" i="52"/>
  <c r="F3485" i="52" s="1"/>
  <c r="G3482" i="52"/>
  <c r="F3482" i="52" s="1"/>
  <c r="G3481" i="52"/>
  <c r="F3481" i="52" s="1"/>
  <c r="G3478" i="52"/>
  <c r="F3478" i="52" s="1"/>
  <c r="G3477" i="52"/>
  <c r="F3477" i="52" s="1"/>
  <c r="G3474" i="52"/>
  <c r="F3474" i="52" s="1"/>
  <c r="G3473" i="52"/>
  <c r="F3473" i="52" s="1"/>
  <c r="G3470" i="52"/>
  <c r="F3470" i="52" s="1"/>
  <c r="G3469" i="52"/>
  <c r="F3469" i="52" s="1"/>
  <c r="G3466" i="52"/>
  <c r="F3466" i="52" s="1"/>
  <c r="G3465" i="52"/>
  <c r="F3465" i="52" s="1"/>
  <c r="G3503" i="52"/>
  <c r="F3503" i="52" s="1"/>
  <c r="G3500" i="52"/>
  <c r="F3500" i="52" s="1"/>
  <c r="G3499" i="52"/>
  <c r="F3499" i="52" s="1"/>
  <c r="G3496" i="52"/>
  <c r="F3496" i="52" s="1"/>
  <c r="G3495" i="52"/>
  <c r="F3495" i="52" s="1"/>
  <c r="G3492" i="52"/>
  <c r="F3492" i="52" s="1"/>
  <c r="G3491" i="52"/>
  <c r="F3491" i="52" s="1"/>
  <c r="G3488" i="52"/>
  <c r="F3488" i="52" s="1"/>
  <c r="G3487" i="52"/>
  <c r="F3487" i="52" s="1"/>
  <c r="G3484" i="52"/>
  <c r="F3484" i="52" s="1"/>
  <c r="G3483" i="52"/>
  <c r="F3483" i="52" s="1"/>
  <c r="G3480" i="52"/>
  <c r="F3480" i="52" s="1"/>
  <c r="G3479" i="52"/>
  <c r="F3479" i="52" s="1"/>
  <c r="G3476" i="52"/>
  <c r="F3476" i="52" s="1"/>
  <c r="G3475" i="52"/>
  <c r="F3475" i="52" s="1"/>
  <c r="G3472" i="52"/>
  <c r="F3472" i="52" s="1"/>
  <c r="G3471" i="52"/>
  <c r="F3471" i="52" s="1"/>
  <c r="G3468" i="52"/>
  <c r="F3468" i="52" s="1"/>
  <c r="G3467" i="52"/>
  <c r="F3467" i="52" s="1"/>
  <c r="AS235" i="11"/>
  <c r="E5577" i="52"/>
  <c r="E5578" i="52"/>
  <c r="E5579" i="52"/>
  <c r="AS80" i="11"/>
  <c r="E3453" i="52"/>
  <c r="E3452" i="52"/>
  <c r="E3454" i="52"/>
  <c r="E3462" i="52"/>
  <c r="E3464" i="52"/>
  <c r="E3459" i="52"/>
  <c r="E3458" i="52"/>
  <c r="E3455" i="52"/>
  <c r="E3457" i="52"/>
  <c r="E3460" i="52"/>
  <c r="E3463" i="52"/>
  <c r="E3461" i="52"/>
  <c r="E3456" i="52"/>
  <c r="AS10" i="11"/>
  <c r="E2008" i="52"/>
  <c r="E2174" i="52"/>
  <c r="E2171" i="52"/>
  <c r="E2169" i="52"/>
  <c r="E2002" i="52"/>
  <c r="E2165" i="52"/>
  <c r="E2000" i="52"/>
  <c r="E2163" i="52"/>
  <c r="E2160" i="52"/>
  <c r="E1995" i="52"/>
  <c r="E1993" i="52"/>
  <c r="E2151" i="52"/>
  <c r="E1990" i="52"/>
  <c r="E1989" i="52"/>
  <c r="E2147" i="52"/>
  <c r="E1983" i="52"/>
  <c r="E2144" i="52"/>
  <c r="E2141" i="52"/>
  <c r="E2134" i="52"/>
  <c r="E2133" i="52"/>
  <c r="E1978" i="52"/>
  <c r="E2131" i="52"/>
  <c r="E1976" i="52"/>
  <c r="E2124" i="52"/>
  <c r="E2122" i="52"/>
  <c r="E1972" i="52"/>
  <c r="E2120" i="52"/>
  <c r="E1968" i="52"/>
  <c r="E2115" i="52"/>
  <c r="E1967" i="52"/>
  <c r="E2110" i="52"/>
  <c r="E2104" i="52"/>
  <c r="E1964" i="52"/>
  <c r="E2102" i="52"/>
  <c r="E1962" i="52"/>
  <c r="E1959" i="52"/>
  <c r="E1956" i="52"/>
  <c r="E1955" i="52"/>
  <c r="E1953" i="52"/>
  <c r="E1951" i="52"/>
  <c r="E2089" i="52"/>
  <c r="E1948" i="52"/>
  <c r="E2084" i="52"/>
  <c r="E2082" i="52"/>
  <c r="E2079" i="52"/>
  <c r="E2077" i="52"/>
  <c r="E1942" i="52"/>
  <c r="E2071" i="52"/>
  <c r="E2177" i="52"/>
  <c r="E2175" i="52"/>
  <c r="E2173" i="52"/>
  <c r="E2170" i="52"/>
  <c r="E2007" i="52"/>
  <c r="E2003" i="52"/>
  <c r="E2167" i="52"/>
  <c r="E2001" i="52"/>
  <c r="E2161" i="52"/>
  <c r="E2159" i="52"/>
  <c r="E2156" i="52"/>
  <c r="E2155" i="52"/>
  <c r="E2154" i="52"/>
  <c r="E2150" i="52"/>
  <c r="E1986" i="52"/>
  <c r="E2139" i="52"/>
  <c r="E2137" i="52"/>
  <c r="E2132" i="52"/>
  <c r="E1977" i="52"/>
  <c r="E2130" i="52"/>
  <c r="E2128" i="52"/>
  <c r="E2118" i="52"/>
  <c r="E1971" i="52"/>
  <c r="E2113" i="52"/>
  <c r="E2112" i="52"/>
  <c r="E2107" i="52"/>
  <c r="E2098" i="52"/>
  <c r="E1961" i="52"/>
  <c r="E1957" i="52"/>
  <c r="E1952" i="52"/>
  <c r="E2090" i="52"/>
  <c r="E1949" i="52"/>
  <c r="E2086" i="52"/>
  <c r="E1946" i="52"/>
  <c r="E2078" i="52"/>
  <c r="E2076" i="52"/>
  <c r="E2073" i="52"/>
  <c r="E1940" i="52"/>
  <c r="E2070" i="52"/>
  <c r="E2067" i="52"/>
  <c r="E2057" i="52"/>
  <c r="E2056" i="52"/>
  <c r="E2048" i="52"/>
  <c r="E2047" i="52"/>
  <c r="E2043" i="52"/>
  <c r="E2038" i="52"/>
  <c r="E2037" i="52"/>
  <c r="E1933" i="52"/>
  <c r="E2033" i="52"/>
  <c r="E1929" i="52"/>
  <c r="E1928" i="52"/>
  <c r="E2026" i="52"/>
  <c r="E2025" i="52"/>
  <c r="E2021" i="52"/>
  <c r="E2016" i="52"/>
  <c r="E2011" i="52"/>
  <c r="E2010" i="52"/>
  <c r="E2180" i="52"/>
  <c r="E2178" i="52"/>
  <c r="E2172" i="52"/>
  <c r="E2005" i="52"/>
  <c r="E2162" i="52"/>
  <c r="E1999" i="52"/>
  <c r="E1998" i="52"/>
  <c r="E1984" i="52"/>
  <c r="E2145" i="52"/>
  <c r="E1982" i="52"/>
  <c r="E2142" i="52"/>
  <c r="E2140" i="52"/>
  <c r="E2135" i="52"/>
  <c r="E1981" i="52"/>
  <c r="E2126" i="52"/>
  <c r="E1973" i="52"/>
  <c r="E2121" i="52"/>
  <c r="E2119" i="52"/>
  <c r="E1969" i="52"/>
  <c r="E2106" i="52"/>
  <c r="E2103" i="52"/>
  <c r="E1963" i="52"/>
  <c r="E2100" i="52"/>
  <c r="E2099" i="52"/>
  <c r="E1960" i="52"/>
  <c r="E2096" i="52"/>
  <c r="E2092" i="52"/>
  <c r="E2085" i="52"/>
  <c r="E2083" i="52"/>
  <c r="E1944" i="52"/>
  <c r="E1941" i="52"/>
  <c r="E1937" i="52"/>
  <c r="E2068" i="52"/>
  <c r="E2064" i="52"/>
  <c r="E2061" i="52"/>
  <c r="E2058" i="52"/>
  <c r="E1936" i="52"/>
  <c r="E2053" i="52"/>
  <c r="E2049" i="52"/>
  <c r="E2044" i="52"/>
  <c r="E2039" i="52"/>
  <c r="E1934" i="52"/>
  <c r="E2034" i="52"/>
  <c r="E2176" i="52"/>
  <c r="E2168" i="52"/>
  <c r="E2166" i="52"/>
  <c r="E2164" i="52"/>
  <c r="E1996" i="52"/>
  <c r="E1994" i="52"/>
  <c r="E2153" i="52"/>
  <c r="E1991" i="52"/>
  <c r="E1987" i="52"/>
  <c r="E1985" i="52"/>
  <c r="E2143" i="52"/>
  <c r="E2138" i="52"/>
  <c r="E1974" i="52"/>
  <c r="E2127" i="52"/>
  <c r="E2117" i="52"/>
  <c r="E2108" i="52"/>
  <c r="E1966" i="52"/>
  <c r="E2101" i="52"/>
  <c r="E2093" i="52"/>
  <c r="E2091" i="52"/>
  <c r="E2087" i="52"/>
  <c r="E1945" i="52"/>
  <c r="E2081" i="52"/>
  <c r="E2074" i="52"/>
  <c r="E2072" i="52"/>
  <c r="E1938" i="52"/>
  <c r="E2069" i="52"/>
  <c r="E2065" i="52"/>
  <c r="E2062" i="52"/>
  <c r="E2059" i="52"/>
  <c r="E2054" i="52"/>
  <c r="E2052" i="52"/>
  <c r="E1935" i="52"/>
  <c r="E2050" i="52"/>
  <c r="E2045" i="52"/>
  <c r="E2041" i="52"/>
  <c r="E2040" i="52"/>
  <c r="E2035" i="52"/>
  <c r="E1932" i="52"/>
  <c r="E1931" i="52"/>
  <c r="E1930" i="52"/>
  <c r="E2029" i="52"/>
  <c r="E2027" i="52"/>
  <c r="E2023" i="52"/>
  <c r="E1925" i="52"/>
  <c r="E1924" i="52"/>
  <c r="E1923" i="52"/>
  <c r="E2015" i="52"/>
  <c r="E1922" i="52"/>
  <c r="E2013" i="52"/>
  <c r="E2009" i="52"/>
  <c r="E1920" i="52"/>
  <c r="E2006" i="52"/>
  <c r="E2157" i="52"/>
  <c r="E2149" i="52"/>
  <c r="E2129" i="52"/>
  <c r="E2111" i="52"/>
  <c r="E2094" i="52"/>
  <c r="E2032" i="52"/>
  <c r="E2020" i="52"/>
  <c r="E2019" i="52"/>
  <c r="E2018" i="52"/>
  <c r="E2179" i="52"/>
  <c r="E2004" i="52"/>
  <c r="E2158" i="52"/>
  <c r="E1997" i="52"/>
  <c r="E1988" i="52"/>
  <c r="E1975" i="52"/>
  <c r="E2109" i="52"/>
  <c r="E1954" i="52"/>
  <c r="E2088" i="52"/>
  <c r="E2075" i="52"/>
  <c r="E1939" i="52"/>
  <c r="E2066" i="52"/>
  <c r="E2063" i="52"/>
  <c r="E2060" i="52"/>
  <c r="E2042" i="52"/>
  <c r="E2036" i="52"/>
  <c r="E2028" i="52"/>
  <c r="E1927" i="52"/>
  <c r="E1921" i="52"/>
  <c r="E1992" i="52"/>
  <c r="E2146" i="52"/>
  <c r="E2136" i="52"/>
  <c r="E1980" i="52"/>
  <c r="E2123" i="52"/>
  <c r="E1970" i="52"/>
  <c r="E2116" i="52"/>
  <c r="E1965" i="52"/>
  <c r="E2097" i="52"/>
  <c r="E2095" i="52"/>
  <c r="E1947" i="52"/>
  <c r="E2080" i="52"/>
  <c r="E2051" i="52"/>
  <c r="E2031" i="52"/>
  <c r="E2030" i="52"/>
  <c r="E2017" i="52"/>
  <c r="E2014" i="52"/>
  <c r="E2012" i="52"/>
  <c r="E1919" i="52"/>
  <c r="E2152" i="52"/>
  <c r="E1979" i="52"/>
  <c r="E2114" i="52"/>
  <c r="E2105" i="52"/>
  <c r="E2055" i="52"/>
  <c r="E1950" i="52"/>
  <c r="E1943" i="52"/>
  <c r="E2046" i="52"/>
  <c r="E2022" i="52"/>
  <c r="E2148" i="52"/>
  <c r="E2125" i="52"/>
  <c r="E1926" i="52"/>
  <c r="E2024" i="52"/>
  <c r="E1958" i="52"/>
  <c r="M4713" i="52"/>
  <c r="H4713" i="52"/>
  <c r="M4720" i="52"/>
  <c r="H4720" i="52"/>
  <c r="M4736" i="52"/>
  <c r="H4736" i="52"/>
  <c r="M4679" i="52"/>
  <c r="H4679" i="52"/>
  <c r="M4727" i="52"/>
  <c r="H4727" i="52"/>
  <c r="M4698" i="52"/>
  <c r="H4698" i="52"/>
  <c r="M4730" i="52"/>
  <c r="H4730" i="52"/>
  <c r="M553" i="52"/>
  <c r="H553" i="52"/>
  <c r="M5989" i="52"/>
  <c r="H5989" i="52"/>
  <c r="M5984" i="52"/>
  <c r="H5984" i="52"/>
  <c r="H5205" i="52"/>
  <c r="M5205" i="52"/>
  <c r="M5156" i="52"/>
  <c r="H5156" i="52"/>
  <c r="M5153" i="52"/>
  <c r="H5153" i="52"/>
  <c r="M5163" i="52"/>
  <c r="H5163" i="52"/>
  <c r="H5166" i="52"/>
  <c r="M5166" i="52"/>
  <c r="M5179" i="52"/>
  <c r="H5179" i="52"/>
  <c r="M4184" i="52"/>
  <c r="H4184" i="52"/>
  <c r="M4083" i="52"/>
  <c r="H4083" i="52"/>
  <c r="M7044" i="52"/>
  <c r="H7044" i="52"/>
  <c r="H446" i="52"/>
  <c r="M446" i="52"/>
  <c r="M568" i="52"/>
  <c r="H568" i="52"/>
  <c r="M17" i="52"/>
  <c r="H17" i="52"/>
  <c r="H4884" i="52"/>
  <c r="M4884" i="52"/>
  <c r="M4864" i="52"/>
  <c r="H4864" i="52"/>
  <c r="M4867" i="52"/>
  <c r="H4867" i="52"/>
  <c r="M5613" i="52"/>
  <c r="H5613" i="52"/>
  <c r="H3180" i="52"/>
  <c r="M3180" i="52"/>
  <c r="H3536" i="52"/>
  <c r="M3536" i="52"/>
  <c r="M3563" i="52"/>
  <c r="H3563" i="52"/>
  <c r="M3515" i="52"/>
  <c r="H3515" i="52"/>
  <c r="M3517" i="52"/>
  <c r="H3517" i="52"/>
  <c r="M3518" i="52"/>
  <c r="H3518" i="52"/>
  <c r="M3566" i="52"/>
  <c r="H3566" i="52"/>
  <c r="M5669" i="52"/>
  <c r="H5669" i="52"/>
  <c r="M409" i="52"/>
  <c r="H409" i="52"/>
  <c r="H6682" i="52"/>
  <c r="M6682" i="52"/>
  <c r="H6708" i="52"/>
  <c r="M6708" i="52"/>
  <c r="M6703" i="52"/>
  <c r="H6703" i="52"/>
  <c r="M6707" i="52"/>
  <c r="H6707" i="52"/>
  <c r="H5819" i="52"/>
  <c r="M5819" i="52"/>
  <c r="M5820" i="52"/>
  <c r="H5820" i="52"/>
  <c r="M5804" i="52"/>
  <c r="H5804" i="52"/>
  <c r="H86" i="52"/>
  <c r="M86" i="52"/>
  <c r="M81" i="52"/>
  <c r="H81" i="52"/>
  <c r="H4200" i="52"/>
  <c r="M4200" i="52"/>
  <c r="M4247" i="52"/>
  <c r="H4247" i="52"/>
  <c r="M4205" i="52"/>
  <c r="H4205" i="52"/>
  <c r="M4193" i="52"/>
  <c r="H4193" i="52"/>
  <c r="H4225" i="52"/>
  <c r="M4368" i="52"/>
  <c r="H4368" i="52"/>
  <c r="H4392" i="52"/>
  <c r="M4392" i="52"/>
  <c r="M4332" i="52"/>
  <c r="H4332" i="52"/>
  <c r="M4402" i="52"/>
  <c r="H4402" i="52"/>
  <c r="M4370" i="52"/>
  <c r="H4370" i="52"/>
  <c r="H4322" i="52"/>
  <c r="M4322" i="52"/>
  <c r="M4423" i="52"/>
  <c r="H4423" i="52"/>
  <c r="M4421" i="52"/>
  <c r="H4421" i="52"/>
  <c r="M4427" i="52"/>
  <c r="H4427" i="52"/>
  <c r="M4343" i="52"/>
  <c r="H4343" i="52"/>
  <c r="M4341" i="52"/>
  <c r="H4341" i="52"/>
  <c r="M3687" i="52"/>
  <c r="H3687" i="52"/>
  <c r="M3645" i="52"/>
  <c r="H3645" i="52"/>
  <c r="M3633" i="52"/>
  <c r="H3633" i="52"/>
  <c r="H3667" i="52"/>
  <c r="M3667" i="52"/>
  <c r="M3660" i="52"/>
  <c r="H3660" i="52"/>
  <c r="M3624" i="52"/>
  <c r="H3624" i="52"/>
  <c r="M3616" i="52"/>
  <c r="H3616" i="52"/>
  <c r="M3608" i="52"/>
  <c r="H3608" i="52"/>
  <c r="G3692" i="52"/>
  <c r="G3688" i="52"/>
  <c r="G3684" i="52"/>
  <c r="G3680" i="52"/>
  <c r="G3676" i="52"/>
  <c r="G3672" i="52"/>
  <c r="G3668" i="52"/>
  <c r="G3664" i="52"/>
  <c r="G3660" i="52"/>
  <c r="G3656" i="52"/>
  <c r="G3652" i="52"/>
  <c r="G3648" i="52"/>
  <c r="G3644" i="52"/>
  <c r="G3640" i="52"/>
  <c r="G3636" i="52"/>
  <c r="G3632" i="52"/>
  <c r="G3628" i="52"/>
  <c r="G3624" i="52"/>
  <c r="G3620" i="52"/>
  <c r="G3616" i="52"/>
  <c r="G3612" i="52"/>
  <c r="G3608" i="52"/>
  <c r="G3686" i="52"/>
  <c r="G3678" i="52"/>
  <c r="G3670" i="52"/>
  <c r="G3662" i="52"/>
  <c r="G3654" i="52"/>
  <c r="G3646" i="52"/>
  <c r="G3638" i="52"/>
  <c r="G3630" i="52"/>
  <c r="G3622" i="52"/>
  <c r="G3614" i="52"/>
  <c r="G3606" i="52"/>
  <c r="G3690" i="52"/>
  <c r="G3682" i="52"/>
  <c r="G3674" i="52"/>
  <c r="G3666" i="52"/>
  <c r="G3658" i="52"/>
  <c r="G3650" i="52"/>
  <c r="G3642" i="52"/>
  <c r="G3634" i="52"/>
  <c r="G3626" i="52"/>
  <c r="G3618" i="52"/>
  <c r="G3610" i="52"/>
  <c r="G3607" i="52"/>
  <c r="G3615" i="52"/>
  <c r="G3623" i="52"/>
  <c r="G3631" i="52"/>
  <c r="G3639" i="52"/>
  <c r="G3647" i="52"/>
  <c r="G3655" i="52"/>
  <c r="G3663" i="52"/>
  <c r="G3671" i="52"/>
  <c r="G3679" i="52"/>
  <c r="G3687" i="52"/>
  <c r="G3609" i="52"/>
  <c r="G3617" i="52"/>
  <c r="G3641" i="52"/>
  <c r="G3665" i="52"/>
  <c r="G3689" i="52"/>
  <c r="G3613" i="52"/>
  <c r="G3621" i="52"/>
  <c r="G3629" i="52"/>
  <c r="G3637" i="52"/>
  <c r="G3645" i="52"/>
  <c r="G3653" i="52"/>
  <c r="G3661" i="52"/>
  <c r="G3669" i="52"/>
  <c r="G3677" i="52"/>
  <c r="G3685" i="52"/>
  <c r="G3633" i="52"/>
  <c r="G3657" i="52"/>
  <c r="G3681" i="52"/>
  <c r="G3611" i="52"/>
  <c r="G3619" i="52"/>
  <c r="G3627" i="52"/>
  <c r="G3635" i="52"/>
  <c r="G3643" i="52"/>
  <c r="G3651" i="52"/>
  <c r="G3659" i="52"/>
  <c r="G3667" i="52"/>
  <c r="G3675" i="52"/>
  <c r="G3683" i="52"/>
  <c r="G3691" i="52"/>
  <c r="G3625" i="52"/>
  <c r="G3649" i="52"/>
  <c r="G3673" i="52"/>
  <c r="M3778" i="52"/>
  <c r="H3778" i="52"/>
  <c r="M3745" i="52"/>
  <c r="H3745" i="52"/>
  <c r="M193" i="52"/>
  <c r="H193" i="52"/>
  <c r="M6186" i="52"/>
  <c r="H6186" i="52"/>
  <c r="M6183" i="52"/>
  <c r="H6183" i="52"/>
  <c r="M6174" i="52"/>
  <c r="H6174" i="52"/>
  <c r="M3057" i="52"/>
  <c r="H3057" i="52"/>
  <c r="M2961" i="52"/>
  <c r="H2961" i="52"/>
  <c r="M3006" i="52"/>
  <c r="H3006" i="52"/>
  <c r="M3055" i="52"/>
  <c r="H3055" i="52"/>
  <c r="M2959" i="52"/>
  <c r="H2959" i="52"/>
  <c r="M3004" i="52"/>
  <c r="H3004" i="52"/>
  <c r="M3053" i="52"/>
  <c r="H3053" i="52"/>
  <c r="M2957" i="52"/>
  <c r="H2957" i="52"/>
  <c r="M2925" i="52"/>
  <c r="H2925" i="52"/>
  <c r="M2970" i="52"/>
  <c r="H2970" i="52"/>
  <c r="M3011" i="52"/>
  <c r="H3011" i="52"/>
  <c r="M2915" i="52"/>
  <c r="H2915" i="52"/>
  <c r="M6266" i="52"/>
  <c r="H6266" i="52"/>
  <c r="M6272" i="52"/>
  <c r="H6272" i="52"/>
  <c r="M6270" i="52"/>
  <c r="H6270" i="52"/>
  <c r="M6261" i="52"/>
  <c r="H6261" i="52"/>
  <c r="H5610" i="52"/>
  <c r="M5610" i="52"/>
  <c r="M3401" i="52"/>
  <c r="H3401" i="52"/>
  <c r="M4834" i="52"/>
  <c r="H4834" i="52"/>
  <c r="M4856" i="52"/>
  <c r="H4856" i="52"/>
  <c r="M4808" i="52"/>
  <c r="H4808" i="52"/>
  <c r="M4823" i="52"/>
  <c r="H4823" i="52"/>
  <c r="M4793" i="52"/>
  <c r="H4793" i="52"/>
  <c r="M4849" i="52"/>
  <c r="H4849" i="52"/>
  <c r="H2196" i="52"/>
  <c r="M2196" i="52"/>
  <c r="M2207" i="52"/>
  <c r="H2207" i="52"/>
  <c r="M2190" i="52"/>
  <c r="H2190" i="52"/>
  <c r="M6441" i="52"/>
  <c r="H6441" i="52"/>
  <c r="M6408" i="52"/>
  <c r="H6408" i="52"/>
  <c r="M6446" i="52"/>
  <c r="H6446" i="52"/>
  <c r="M6421" i="52"/>
  <c r="H6421" i="52"/>
  <c r="M6428" i="52"/>
  <c r="H6428" i="52"/>
  <c r="M6427" i="52"/>
  <c r="H6427" i="52"/>
  <c r="M4113" i="52"/>
  <c r="H4113" i="52"/>
  <c r="M4112" i="52"/>
  <c r="H4112" i="52"/>
  <c r="M4099" i="52"/>
  <c r="H4099" i="52"/>
  <c r="M7168" i="52"/>
  <c r="H7168" i="52"/>
  <c r="M536" i="52"/>
  <c r="H536" i="52"/>
  <c r="M4996" i="52"/>
  <c r="H4996" i="52"/>
  <c r="M5011" i="52"/>
  <c r="H5011" i="52"/>
  <c r="M5013" i="52"/>
  <c r="H5013" i="52"/>
  <c r="M5037" i="52"/>
  <c r="H5037" i="52"/>
  <c r="H5018" i="52"/>
  <c r="M5018" i="52"/>
  <c r="M801" i="52"/>
  <c r="H801" i="52"/>
  <c r="M813" i="52"/>
  <c r="H813" i="52"/>
  <c r="M365" i="52"/>
  <c r="H365" i="52"/>
  <c r="H5632" i="52"/>
  <c r="M5632" i="52"/>
  <c r="H6972" i="52"/>
  <c r="M6972" i="52"/>
  <c r="M5744" i="52"/>
  <c r="H5744" i="52"/>
  <c r="M5739" i="52"/>
  <c r="H5739" i="52"/>
  <c r="M1225" i="52"/>
  <c r="H1225" i="52"/>
  <c r="M1206" i="52"/>
  <c r="H1206" i="52"/>
  <c r="M1212" i="52"/>
  <c r="H1212" i="52"/>
  <c r="M1224" i="52"/>
  <c r="H1224" i="52"/>
  <c r="H1691" i="52"/>
  <c r="M1691" i="52"/>
  <c r="H1746" i="52"/>
  <c r="M1746" i="52"/>
  <c r="M1492" i="52"/>
  <c r="H1492" i="52"/>
  <c r="H1738" i="52"/>
  <c r="M1738" i="52"/>
  <c r="H1555" i="52"/>
  <c r="M1555" i="52"/>
  <c r="M1859" i="52"/>
  <c r="H1859" i="52"/>
  <c r="M1445" i="52"/>
  <c r="H1445" i="52"/>
  <c r="M1857" i="52"/>
  <c r="H1857" i="52"/>
  <c r="M1799" i="52"/>
  <c r="H1799" i="52"/>
  <c r="H1693" i="52"/>
  <c r="M1693" i="52"/>
  <c r="M1656" i="52"/>
  <c r="H1656" i="52"/>
  <c r="M1473" i="52"/>
  <c r="H1473" i="52"/>
  <c r="M1375" i="52"/>
  <c r="H1375" i="52"/>
  <c r="M1718" i="52"/>
  <c r="H1718" i="52"/>
  <c r="M1518" i="52"/>
  <c r="H1518" i="52"/>
  <c r="M1359" i="52"/>
  <c r="H1359" i="52"/>
  <c r="H1505" i="52"/>
  <c r="M1505" i="52"/>
  <c r="M1414" i="52"/>
  <c r="H1414" i="52"/>
  <c r="H1374" i="52"/>
  <c r="M1374" i="52"/>
  <c r="H1332" i="52"/>
  <c r="M1332" i="52"/>
  <c r="M1550" i="52"/>
  <c r="H1550" i="52"/>
  <c r="H1731" i="52"/>
  <c r="M1731" i="52"/>
  <c r="H1658" i="52"/>
  <c r="M1658" i="52"/>
  <c r="H1565" i="52"/>
  <c r="M1565" i="52"/>
  <c r="M1743" i="52"/>
  <c r="H1743" i="52"/>
  <c r="H1666" i="52"/>
  <c r="M1666" i="52"/>
  <c r="M1646" i="52"/>
  <c r="H1646" i="52"/>
  <c r="M1378" i="52"/>
  <c r="H1378" i="52"/>
  <c r="M1677" i="52"/>
  <c r="H1677" i="52"/>
  <c r="M1619" i="52"/>
  <c r="H1619" i="52"/>
  <c r="M1519" i="52"/>
  <c r="H1519" i="52"/>
  <c r="H1355" i="52"/>
  <c r="M1355" i="52"/>
  <c r="M1442" i="52"/>
  <c r="H1442" i="52"/>
  <c r="H1549" i="52"/>
  <c r="M1549" i="52"/>
  <c r="M1733" i="52"/>
  <c r="H1733" i="52"/>
  <c r="M1833" i="52"/>
  <c r="H1833" i="52"/>
  <c r="H1343" i="52"/>
  <c r="M1424" i="52"/>
  <c r="H1424" i="52"/>
  <c r="M1645" i="52"/>
  <c r="H1645" i="52"/>
  <c r="H1867" i="52"/>
  <c r="M1867" i="52"/>
  <c r="M1339" i="52"/>
  <c r="H1339" i="52"/>
  <c r="M1421" i="52"/>
  <c r="H1421" i="52"/>
  <c r="H1706" i="52"/>
  <c r="M1706" i="52"/>
  <c r="M1915" i="52"/>
  <c r="H1915" i="52"/>
  <c r="M1601" i="52"/>
  <c r="H1601" i="52"/>
  <c r="M1686" i="52"/>
  <c r="H1686" i="52"/>
  <c r="M1772" i="52"/>
  <c r="H1772" i="52"/>
  <c r="M1882" i="52"/>
  <c r="M1603" i="52"/>
  <c r="H1827" i="52"/>
  <c r="M1827" i="52"/>
  <c r="M1912" i="52"/>
  <c r="H1912" i="52"/>
  <c r="M5360" i="52"/>
  <c r="H5360" i="52"/>
  <c r="H5364" i="52"/>
  <c r="M5364" i="52"/>
  <c r="M5401" i="52"/>
  <c r="H5401" i="52"/>
  <c r="M5369" i="52"/>
  <c r="H5369" i="52"/>
  <c r="M5335" i="52"/>
  <c r="H5335" i="52"/>
  <c r="H5351" i="52"/>
  <c r="M5351" i="52"/>
  <c r="M5410" i="52"/>
  <c r="H5410" i="52"/>
  <c r="M5411" i="52"/>
  <c r="H5411" i="52"/>
  <c r="M5398" i="52"/>
  <c r="H5398" i="52"/>
  <c r="M1054" i="52"/>
  <c r="H1054" i="52"/>
  <c r="M5664" i="52"/>
  <c r="H5664" i="52"/>
  <c r="M5649" i="52"/>
  <c r="H5649" i="52"/>
  <c r="M2342" i="52"/>
  <c r="H2342" i="52"/>
  <c r="M6784" i="52"/>
  <c r="H6784" i="52"/>
  <c r="M6797" i="52"/>
  <c r="H6797" i="52"/>
  <c r="M6794" i="52"/>
  <c r="H6794" i="52"/>
  <c r="M6772" i="52"/>
  <c r="H6772" i="52"/>
  <c r="H6519" i="52"/>
  <c r="M6519" i="52"/>
  <c r="H6530" i="52"/>
  <c r="M6530" i="52"/>
  <c r="M6544" i="52"/>
  <c r="H6544" i="52"/>
  <c r="M6558" i="52"/>
  <c r="H6558" i="52"/>
  <c r="M6554" i="52"/>
  <c r="H6554" i="52"/>
  <c r="H6525" i="52"/>
  <c r="M6525" i="52"/>
  <c r="M6548" i="52"/>
  <c r="H6548" i="52"/>
  <c r="M6126" i="52"/>
  <c r="H6126" i="52"/>
  <c r="M6133" i="52"/>
  <c r="H6133" i="52"/>
  <c r="H6118" i="52"/>
  <c r="M6118" i="52"/>
  <c r="H1199" i="52"/>
  <c r="H372" i="52"/>
  <c r="M372" i="52"/>
  <c r="M385" i="52"/>
  <c r="H385" i="52"/>
  <c r="H3377" i="52"/>
  <c r="M3377" i="52"/>
  <c r="H241" i="52"/>
  <c r="M241" i="52"/>
  <c r="M209" i="52"/>
  <c r="H209" i="52"/>
  <c r="M3704" i="52"/>
  <c r="H3704" i="52"/>
  <c r="M6840" i="52"/>
  <c r="H6840" i="52"/>
  <c r="M248" i="52"/>
  <c r="H248" i="52"/>
  <c r="M255" i="52"/>
  <c r="H255" i="52"/>
  <c r="M3577" i="52"/>
  <c r="H3577" i="52"/>
  <c r="H324" i="52"/>
  <c r="M324" i="52"/>
  <c r="H6991" i="52"/>
  <c r="M6991" i="52"/>
  <c r="M6988" i="52"/>
  <c r="H6988" i="52"/>
  <c r="M3969" i="52"/>
  <c r="H3969" i="52"/>
  <c r="M3964" i="52"/>
  <c r="H3964" i="52"/>
  <c r="M2538" i="52"/>
  <c r="H2538" i="52"/>
  <c r="M2554" i="52"/>
  <c r="H2554" i="52"/>
  <c r="M2511" i="52"/>
  <c r="H2511" i="52"/>
  <c r="M2477" i="52"/>
  <c r="H2477" i="52"/>
  <c r="M2483" i="52"/>
  <c r="H2483" i="52"/>
  <c r="H2631" i="52"/>
  <c r="M2631" i="52"/>
  <c r="H2654" i="52"/>
  <c r="M2654" i="52"/>
  <c r="H2606" i="52"/>
  <c r="M2606" i="52"/>
  <c r="H2550" i="52"/>
  <c r="M2550" i="52"/>
  <c r="H2470" i="52"/>
  <c r="M2470" i="52"/>
  <c r="H2577" i="52"/>
  <c r="M2577" i="52"/>
  <c r="M2636" i="52"/>
  <c r="H2636" i="52"/>
  <c r="M2464" i="52"/>
  <c r="H2464" i="52"/>
  <c r="M2560" i="52"/>
  <c r="H2560" i="52"/>
  <c r="M2633" i="52"/>
  <c r="H2633" i="52"/>
  <c r="M2660" i="52"/>
  <c r="H2660" i="52"/>
  <c r="M2552" i="52"/>
  <c r="H2552" i="52"/>
  <c r="M2632" i="52"/>
  <c r="H2632" i="52"/>
  <c r="M2556" i="52"/>
  <c r="H2556" i="52"/>
  <c r="M2605" i="52"/>
  <c r="H2605" i="52"/>
  <c r="M2637" i="52"/>
  <c r="H2637" i="52"/>
  <c r="M6152" i="52"/>
  <c r="H6152" i="52"/>
  <c r="M6144" i="52"/>
  <c r="H6144" i="52"/>
  <c r="M3588" i="52"/>
  <c r="H3588" i="52"/>
  <c r="M3596" i="52"/>
  <c r="H3596" i="52"/>
  <c r="H174" i="52"/>
  <c r="M174" i="52"/>
  <c r="H3265" i="52"/>
  <c r="M3265" i="52"/>
  <c r="M3270" i="52"/>
  <c r="H3270" i="52"/>
  <c r="H3268" i="52"/>
  <c r="M3268" i="52"/>
  <c r="H3275" i="52"/>
  <c r="M3275" i="52"/>
  <c r="M3303" i="52"/>
  <c r="H3303" i="52"/>
  <c r="H6844" i="52"/>
  <c r="M6844" i="52"/>
  <c r="H332" i="52"/>
  <c r="M332" i="52"/>
  <c r="M6282" i="52"/>
  <c r="H6282" i="52"/>
  <c r="M6286" i="52"/>
  <c r="H6286" i="52"/>
  <c r="H7133" i="52"/>
  <c r="M7133" i="52"/>
  <c r="M7124" i="52"/>
  <c r="H7124" i="52"/>
  <c r="H6755" i="52"/>
  <c r="M6755" i="52"/>
  <c r="H6760" i="52"/>
  <c r="M6760" i="52"/>
  <c r="M6810" i="52"/>
  <c r="H6810" i="52"/>
  <c r="M4509" i="52"/>
  <c r="H4509" i="52"/>
  <c r="H4461" i="52"/>
  <c r="M4461" i="52"/>
  <c r="M4515" i="52"/>
  <c r="H4515" i="52"/>
  <c r="H4467" i="52"/>
  <c r="M4467" i="52"/>
  <c r="M4544" i="52"/>
  <c r="H4544" i="52"/>
  <c r="M4452" i="52"/>
  <c r="H4452" i="52"/>
  <c r="M4454" i="52"/>
  <c r="H4454" i="52"/>
  <c r="M4510" i="52"/>
  <c r="H4510" i="52"/>
  <c r="M219" i="52"/>
  <c r="H219" i="52"/>
  <c r="M121" i="52"/>
  <c r="H121" i="52"/>
  <c r="M125" i="52"/>
  <c r="H125" i="52"/>
  <c r="M3427" i="52"/>
  <c r="H3427" i="52"/>
  <c r="H3418" i="52"/>
  <c r="M3418" i="52"/>
  <c r="M3404" i="52"/>
  <c r="H3404" i="52"/>
  <c r="M165" i="52"/>
  <c r="H165" i="52"/>
  <c r="M7011" i="52"/>
  <c r="H7011" i="52"/>
  <c r="H5759" i="52"/>
  <c r="M5759" i="52"/>
  <c r="H5771" i="52"/>
  <c r="M5771" i="52"/>
  <c r="H4897" i="52"/>
  <c r="M4897" i="52"/>
  <c r="M4912" i="52"/>
  <c r="H4912" i="52"/>
  <c r="M3447" i="52"/>
  <c r="H3447" i="52"/>
  <c r="M3451" i="52"/>
  <c r="H3451" i="52"/>
  <c r="M3433" i="52"/>
  <c r="H3433" i="52"/>
  <c r="H2321" i="52"/>
  <c r="M2321" i="52"/>
  <c r="M544" i="52"/>
  <c r="H544" i="52"/>
  <c r="M6571" i="52"/>
  <c r="H6571" i="52"/>
  <c r="M749" i="52"/>
  <c r="H749" i="52"/>
  <c r="M729" i="52"/>
  <c r="H729" i="52"/>
  <c r="M747" i="52"/>
  <c r="H747" i="52"/>
  <c r="H766" i="52"/>
  <c r="M766" i="52"/>
  <c r="H787" i="52"/>
  <c r="M787" i="52"/>
  <c r="M785" i="52"/>
  <c r="H785" i="52"/>
  <c r="H1112" i="52"/>
  <c r="M1112" i="52"/>
  <c r="M1106" i="52"/>
  <c r="M1076" i="52"/>
  <c r="H1076" i="52"/>
  <c r="H1152" i="52"/>
  <c r="M1152" i="52"/>
  <c r="M1163" i="52"/>
  <c r="H1163" i="52"/>
  <c r="M1142" i="52"/>
  <c r="H1142" i="52"/>
  <c r="H1094" i="52"/>
  <c r="H1139" i="52"/>
  <c r="M1139" i="52"/>
  <c r="H5458" i="52"/>
  <c r="M5458" i="52"/>
  <c r="M5501" i="52"/>
  <c r="H5501" i="52"/>
  <c r="M5457" i="52"/>
  <c r="H5457" i="52"/>
  <c r="M5486" i="52"/>
  <c r="H5486" i="52"/>
  <c r="M501" i="52"/>
  <c r="H501" i="52"/>
  <c r="M6517" i="52"/>
  <c r="H6517" i="52"/>
  <c r="M6511" i="52"/>
  <c r="H6511" i="52"/>
  <c r="M6506" i="52"/>
  <c r="H6506" i="52"/>
  <c r="M6497" i="52"/>
  <c r="H6497" i="52"/>
  <c r="H7144" i="52"/>
  <c r="M7144" i="52"/>
  <c r="M7145" i="52"/>
  <c r="H7145" i="52"/>
  <c r="H4297" i="52"/>
  <c r="M4297" i="52"/>
  <c r="M4292" i="52"/>
  <c r="H4292" i="52"/>
  <c r="M4302" i="52"/>
  <c r="H4302" i="52"/>
  <c r="E6717" i="52"/>
  <c r="E6712" i="52"/>
  <c r="E6711" i="52"/>
  <c r="E6719" i="52"/>
  <c r="E6714" i="52"/>
  <c r="E6713" i="52"/>
  <c r="E6716" i="52"/>
  <c r="E6715" i="52"/>
  <c r="E6718" i="52"/>
  <c r="M153" i="52"/>
  <c r="H153" i="52"/>
  <c r="M145" i="52"/>
  <c r="H145" i="52"/>
  <c r="H4622" i="52"/>
  <c r="M4622" i="52"/>
  <c r="M4554" i="52"/>
  <c r="H4554" i="52"/>
  <c r="M4653" i="52"/>
  <c r="H4653" i="52"/>
  <c r="M4605" i="52"/>
  <c r="H4605" i="52"/>
  <c r="M4557" i="52"/>
  <c r="H4557" i="52"/>
  <c r="M4632" i="52"/>
  <c r="H4632" i="52"/>
  <c r="M4584" i="52"/>
  <c r="H4584" i="52"/>
  <c r="M4552" i="52"/>
  <c r="H4552" i="52"/>
  <c r="M4627" i="52"/>
  <c r="H4627" i="52"/>
  <c r="M4595" i="52"/>
  <c r="H4595" i="52"/>
  <c r="M7186" i="52"/>
  <c r="H7186" i="52"/>
  <c r="H6094" i="52"/>
  <c r="M6094" i="52"/>
  <c r="H5674" i="52"/>
  <c r="M5674" i="52"/>
  <c r="M6209" i="52"/>
  <c r="H6209" i="52"/>
  <c r="M6223" i="52"/>
  <c r="H6223" i="52"/>
  <c r="M6205" i="52"/>
  <c r="H6205" i="52"/>
  <c r="H3928" i="52"/>
  <c r="M3928" i="52"/>
  <c r="M3951" i="52"/>
  <c r="H3951" i="52"/>
  <c r="M7064" i="52"/>
  <c r="H7064" i="52"/>
  <c r="H7096" i="52"/>
  <c r="M7096" i="52"/>
  <c r="H7087" i="52"/>
  <c r="M7087" i="52"/>
  <c r="M6944" i="52"/>
  <c r="H6944" i="52"/>
  <c r="H564" i="52"/>
  <c r="H4153" i="52"/>
  <c r="M4153" i="52"/>
  <c r="M4158" i="52"/>
  <c r="H4158" i="52"/>
  <c r="M4162" i="52"/>
  <c r="H4162" i="52"/>
  <c r="H3331" i="52"/>
  <c r="H3355" i="52"/>
  <c r="H5518" i="52"/>
  <c r="M5518" i="52"/>
  <c r="M5508" i="52"/>
  <c r="H5508" i="52"/>
  <c r="M5218" i="52"/>
  <c r="H5218" i="52"/>
  <c r="M2855" i="52"/>
  <c r="H2855" i="52"/>
  <c r="H2840" i="52"/>
  <c r="M2840" i="52"/>
  <c r="M2837" i="52"/>
  <c r="H2837" i="52"/>
  <c r="M2906" i="52"/>
  <c r="H2906" i="52"/>
  <c r="M2881" i="52"/>
  <c r="H2881" i="52"/>
  <c r="M2868" i="52"/>
  <c r="H2868" i="52"/>
  <c r="M292" i="52"/>
  <c r="H292" i="52"/>
  <c r="M3863" i="52"/>
  <c r="H3863" i="52"/>
  <c r="M3808" i="52"/>
  <c r="H3808" i="52"/>
  <c r="M3866" i="52"/>
  <c r="H3866" i="52"/>
  <c r="M3814" i="52"/>
  <c r="H3814" i="52"/>
  <c r="M3849" i="52"/>
  <c r="H3849" i="52"/>
  <c r="M3803" i="52"/>
  <c r="H3803" i="52"/>
  <c r="H6938" i="52"/>
  <c r="M6938" i="52"/>
  <c r="M6917" i="52"/>
  <c r="H6917" i="52"/>
  <c r="M6869" i="52"/>
  <c r="H6869" i="52"/>
  <c r="M6876" i="52"/>
  <c r="H6876" i="52"/>
  <c r="M6904" i="52"/>
  <c r="H6904" i="52"/>
  <c r="H2765" i="52"/>
  <c r="M2765" i="52"/>
  <c r="H2769" i="52"/>
  <c r="M2769" i="52"/>
  <c r="M2790" i="52"/>
  <c r="H2790" i="52"/>
  <c r="H2742" i="52"/>
  <c r="M2742" i="52"/>
  <c r="H2665" i="52"/>
  <c r="M2665" i="52"/>
  <c r="H2692" i="52"/>
  <c r="M2692" i="52"/>
  <c r="M2666" i="52"/>
  <c r="H2666" i="52"/>
  <c r="M2796" i="52"/>
  <c r="H2796" i="52"/>
  <c r="M2702" i="52"/>
  <c r="H2702" i="52"/>
  <c r="M2775" i="52"/>
  <c r="H2775" i="52"/>
  <c r="M2671" i="52"/>
  <c r="H2671" i="52"/>
  <c r="M2792" i="52"/>
  <c r="H2792" i="52"/>
  <c r="M2690" i="52"/>
  <c r="H2690" i="52"/>
  <c r="H2736" i="52"/>
  <c r="M2736" i="52"/>
  <c r="M2795" i="52"/>
  <c r="H2795" i="52"/>
  <c r="M2458" i="52"/>
  <c r="H2458" i="52"/>
  <c r="H2410" i="52"/>
  <c r="M2410" i="52"/>
  <c r="M2375" i="52"/>
  <c r="H2375" i="52"/>
  <c r="M2384" i="52"/>
  <c r="H2384" i="52"/>
  <c r="M2373" i="52"/>
  <c r="H2373" i="52"/>
  <c r="M2381" i="52"/>
  <c r="H2381" i="52"/>
  <c r="M2444" i="52"/>
  <c r="H2444" i="52"/>
  <c r="H2425" i="52"/>
  <c r="M2425" i="52"/>
  <c r="M2396" i="52"/>
  <c r="H2396" i="52"/>
  <c r="M5270" i="52"/>
  <c r="H5270" i="52"/>
  <c r="H5222" i="52"/>
  <c r="M5222" i="52"/>
  <c r="H5233" i="52"/>
  <c r="M5233" i="52"/>
  <c r="M5224" i="52"/>
  <c r="H5224" i="52"/>
  <c r="M5268" i="52"/>
  <c r="H5268" i="52"/>
  <c r="AO172" i="11"/>
  <c r="G534" i="52"/>
  <c r="G532" i="52"/>
  <c r="G536" i="52"/>
  <c r="G535" i="52"/>
  <c r="G533" i="52"/>
  <c r="AO196" i="11"/>
  <c r="G434" i="52"/>
  <c r="G432" i="52"/>
  <c r="G428" i="52"/>
  <c r="G427" i="52"/>
  <c r="G423" i="52"/>
  <c r="G422" i="52"/>
  <c r="G433" i="52"/>
  <c r="G430" i="52"/>
  <c r="G429" i="52"/>
  <c r="G431" i="52"/>
  <c r="G424" i="52"/>
  <c r="G426" i="52"/>
  <c r="G425" i="52"/>
  <c r="AO169" i="11"/>
  <c r="G4114" i="52"/>
  <c r="G4112" i="52"/>
  <c r="G4110" i="52"/>
  <c r="G4108" i="52"/>
  <c r="G4106" i="52"/>
  <c r="G4104" i="52"/>
  <c r="G4102" i="52"/>
  <c r="G4100" i="52"/>
  <c r="G4098" i="52"/>
  <c r="G4096" i="52"/>
  <c r="G4094" i="52"/>
  <c r="G4092" i="52"/>
  <c r="G4090" i="52"/>
  <c r="G4088" i="52"/>
  <c r="G4086" i="52"/>
  <c r="G4113" i="52"/>
  <c r="G4111" i="52"/>
  <c r="G4109" i="52"/>
  <c r="G4107" i="52"/>
  <c r="G4105" i="52"/>
  <c r="G4103" i="52"/>
  <c r="G4101" i="52"/>
  <c r="G4099" i="52"/>
  <c r="G4097" i="52"/>
  <c r="G4095" i="52"/>
  <c r="G4093" i="52"/>
  <c r="F4093" i="52" s="1"/>
  <c r="G4091" i="52"/>
  <c r="G4089" i="52"/>
  <c r="G4087" i="52"/>
  <c r="AR208" i="11"/>
  <c r="AO175" i="11"/>
  <c r="G393" i="52"/>
  <c r="G387" i="52"/>
  <c r="G390" i="52"/>
  <c r="G394" i="52"/>
  <c r="G391" i="52"/>
  <c r="G395" i="52"/>
  <c r="G388" i="52"/>
  <c r="G389" i="52"/>
  <c r="G392" i="52"/>
  <c r="AO42" i="11"/>
  <c r="G5946" i="52"/>
  <c r="G5942" i="52"/>
  <c r="G5940" i="52"/>
  <c r="G5939" i="52"/>
  <c r="G5938" i="52"/>
  <c r="G5947" i="52"/>
  <c r="G5945" i="52"/>
  <c r="G5944" i="52"/>
  <c r="G5943" i="52"/>
  <c r="G5941" i="52"/>
  <c r="G5937" i="52"/>
  <c r="AO150" i="11"/>
  <c r="G4856" i="52"/>
  <c r="G4851" i="52"/>
  <c r="G4848" i="52"/>
  <c r="G4843" i="52"/>
  <c r="G4840" i="52"/>
  <c r="G4835" i="52"/>
  <c r="G4832" i="52"/>
  <c r="G4827" i="52"/>
  <c r="G4824" i="52"/>
  <c r="G4819" i="52"/>
  <c r="G4816" i="52"/>
  <c r="G4811" i="52"/>
  <c r="G4808" i="52"/>
  <c r="G4803" i="52"/>
  <c r="G4800" i="52"/>
  <c r="G4795" i="52"/>
  <c r="G4792" i="52"/>
  <c r="G4853" i="52"/>
  <c r="G4850" i="52"/>
  <c r="G4845" i="52"/>
  <c r="G4842" i="52"/>
  <c r="G4837" i="52"/>
  <c r="G4834" i="52"/>
  <c r="G4829" i="52"/>
  <c r="G4826" i="52"/>
  <c r="G4821" i="52"/>
  <c r="G4818" i="52"/>
  <c r="G4813" i="52"/>
  <c r="G4810" i="52"/>
  <c r="G4805" i="52"/>
  <c r="G4802" i="52"/>
  <c r="G4797" i="52"/>
  <c r="G4794" i="52"/>
  <c r="G4789" i="52"/>
  <c r="G4857" i="52"/>
  <c r="G4852" i="52"/>
  <c r="G4846" i="52"/>
  <c r="G4841" i="52"/>
  <c r="G4836" i="52"/>
  <c r="G4830" i="52"/>
  <c r="G4825" i="52"/>
  <c r="G4820" i="52"/>
  <c r="G4814" i="52"/>
  <c r="G4809" i="52"/>
  <c r="G4804" i="52"/>
  <c r="G4798" i="52"/>
  <c r="G4793" i="52"/>
  <c r="G4855" i="52"/>
  <c r="G4839" i="52"/>
  <c r="F4839" i="52" s="1"/>
  <c r="G4823" i="52"/>
  <c r="G4807" i="52"/>
  <c r="G4791" i="52"/>
  <c r="G4854" i="52"/>
  <c r="G4849" i="52"/>
  <c r="G4844" i="52"/>
  <c r="G4838" i="52"/>
  <c r="G4833" i="52"/>
  <c r="F4833" i="52" s="1"/>
  <c r="G4828" i="52"/>
  <c r="G4822" i="52"/>
  <c r="G4817" i="52"/>
  <c r="G4812" i="52"/>
  <c r="G4806" i="52"/>
  <c r="G4801" i="52"/>
  <c r="G4796" i="52"/>
  <c r="G4790" i="52"/>
  <c r="G4847" i="52"/>
  <c r="G4831" i="52"/>
  <c r="G4815" i="52"/>
  <c r="G4799" i="52"/>
  <c r="G3511" i="52"/>
  <c r="F3511" i="52" s="1"/>
  <c r="G3527" i="52"/>
  <c r="F3527" i="52" s="1"/>
  <c r="G3543" i="52"/>
  <c r="F3543" i="52" s="1"/>
  <c r="G3559" i="52"/>
  <c r="F3559" i="52" s="1"/>
  <c r="G3575" i="52"/>
  <c r="F3575" i="52" s="1"/>
  <c r="G3505" i="52"/>
  <c r="F3505" i="52" s="1"/>
  <c r="G3509" i="52"/>
  <c r="F3509" i="52" s="1"/>
  <c r="G3513" i="52"/>
  <c r="F3513" i="52" s="1"/>
  <c r="G3517" i="52"/>
  <c r="F3517" i="52" s="1"/>
  <c r="G3521" i="52"/>
  <c r="F3521" i="52" s="1"/>
  <c r="G3525" i="52"/>
  <c r="F3525" i="52" s="1"/>
  <c r="G3529" i="52"/>
  <c r="F3529" i="52" s="1"/>
  <c r="G3533" i="52"/>
  <c r="F3533" i="52" s="1"/>
  <c r="G3537" i="52"/>
  <c r="F3537" i="52" s="1"/>
  <c r="G3541" i="52"/>
  <c r="F3541" i="52" s="1"/>
  <c r="G3545" i="52"/>
  <c r="F3545" i="52" s="1"/>
  <c r="G3549" i="52"/>
  <c r="F3549" i="52" s="1"/>
  <c r="G3553" i="52"/>
  <c r="F3553" i="52" s="1"/>
  <c r="G3557" i="52"/>
  <c r="F3557" i="52" s="1"/>
  <c r="G3561" i="52"/>
  <c r="F3561" i="52" s="1"/>
  <c r="G3565" i="52"/>
  <c r="F3565" i="52" s="1"/>
  <c r="G3569" i="52"/>
  <c r="F3569" i="52" s="1"/>
  <c r="G3573" i="52"/>
  <c r="F3573" i="52" s="1"/>
  <c r="G3507" i="52"/>
  <c r="F3507" i="52" s="1"/>
  <c r="G3523" i="52"/>
  <c r="F3523" i="52" s="1"/>
  <c r="G3539" i="52"/>
  <c r="F3539" i="52" s="1"/>
  <c r="G3555" i="52"/>
  <c r="F3555" i="52" s="1"/>
  <c r="G3571" i="52"/>
  <c r="F3571" i="52" s="1"/>
  <c r="G3504" i="52"/>
  <c r="F3504" i="52" s="1"/>
  <c r="G3508" i="52"/>
  <c r="F3508" i="52" s="1"/>
  <c r="G3512" i="52"/>
  <c r="F3512" i="52" s="1"/>
  <c r="G3516" i="52"/>
  <c r="F3516" i="52" s="1"/>
  <c r="G3520" i="52"/>
  <c r="F3520" i="52" s="1"/>
  <c r="G3524" i="52"/>
  <c r="F3524" i="52" s="1"/>
  <c r="G3528" i="52"/>
  <c r="F3528" i="52" s="1"/>
  <c r="G3532" i="52"/>
  <c r="F3532" i="52" s="1"/>
  <c r="G3536" i="52"/>
  <c r="F3536" i="52" s="1"/>
  <c r="G3540" i="52"/>
  <c r="F3540" i="52" s="1"/>
  <c r="G3544" i="52"/>
  <c r="F3544" i="52" s="1"/>
  <c r="G3548" i="52"/>
  <c r="F3548" i="52" s="1"/>
  <c r="G3552" i="52"/>
  <c r="F3552" i="52" s="1"/>
  <c r="G3556" i="52"/>
  <c r="F3556" i="52" s="1"/>
  <c r="G3560" i="52"/>
  <c r="F3560" i="52" s="1"/>
  <c r="G3564" i="52"/>
  <c r="F3564" i="52" s="1"/>
  <c r="G3568" i="52"/>
  <c r="F3568" i="52" s="1"/>
  <c r="G3572" i="52"/>
  <c r="F3572" i="52" s="1"/>
  <c r="G3506" i="52"/>
  <c r="F3506" i="52" s="1"/>
  <c r="G3518" i="52"/>
  <c r="F3518" i="52" s="1"/>
  <c r="G3538" i="52"/>
  <c r="F3538" i="52" s="1"/>
  <c r="G3550" i="52"/>
  <c r="F3550" i="52" s="1"/>
  <c r="G3570" i="52"/>
  <c r="F3570" i="52" s="1"/>
  <c r="G3519" i="52"/>
  <c r="F3519" i="52" s="1"/>
  <c r="G3535" i="52"/>
  <c r="F3535" i="52" s="1"/>
  <c r="G3551" i="52"/>
  <c r="F3551" i="52" s="1"/>
  <c r="G3567" i="52"/>
  <c r="F3567" i="52" s="1"/>
  <c r="G3514" i="52"/>
  <c r="F3514" i="52" s="1"/>
  <c r="G3526" i="52"/>
  <c r="F3526" i="52" s="1"/>
  <c r="G3546" i="52"/>
  <c r="F3546" i="52" s="1"/>
  <c r="G3558" i="52"/>
  <c r="F3558" i="52" s="1"/>
  <c r="G3515" i="52"/>
  <c r="F3515" i="52" s="1"/>
  <c r="G3547" i="52"/>
  <c r="F3547" i="52" s="1"/>
  <c r="G3522" i="52"/>
  <c r="F3522" i="52" s="1"/>
  <c r="G3534" i="52"/>
  <c r="F3534" i="52" s="1"/>
  <c r="G3542" i="52"/>
  <c r="F3542" i="52" s="1"/>
  <c r="G3562" i="52"/>
  <c r="F3562" i="52" s="1"/>
  <c r="G3531" i="52"/>
  <c r="F3531" i="52" s="1"/>
  <c r="G3563" i="52"/>
  <c r="F3563" i="52" s="1"/>
  <c r="G3554" i="52"/>
  <c r="F3554" i="52" s="1"/>
  <c r="G3530" i="52"/>
  <c r="F3530" i="52" s="1"/>
  <c r="G3574" i="52"/>
  <c r="F3574" i="52" s="1"/>
  <c r="G3510" i="52"/>
  <c r="F3510" i="52" s="1"/>
  <c r="G3566" i="52"/>
  <c r="F3566" i="52" s="1"/>
  <c r="AO40" i="11"/>
  <c r="G40" i="52"/>
  <c r="G33" i="52"/>
  <c r="G32" i="52"/>
  <c r="G31" i="52"/>
  <c r="G35" i="52"/>
  <c r="G30" i="52"/>
  <c r="G39" i="52"/>
  <c r="G34" i="52"/>
  <c r="G29" i="52"/>
  <c r="G38" i="52"/>
  <c r="G36" i="52"/>
  <c r="G37" i="52"/>
  <c r="AO64" i="11"/>
  <c r="G5744" i="52"/>
  <c r="G5742" i="52"/>
  <c r="G5740" i="52"/>
  <c r="G5738" i="52"/>
  <c r="G5736" i="52"/>
  <c r="G5734" i="52"/>
  <c r="G5732" i="52"/>
  <c r="G5730" i="52"/>
  <c r="G5728" i="52"/>
  <c r="G5726" i="52"/>
  <c r="G5724" i="52"/>
  <c r="G5722" i="52"/>
  <c r="G5745" i="52"/>
  <c r="G5743" i="52"/>
  <c r="G5741" i="52"/>
  <c r="G5739" i="52"/>
  <c r="G5737" i="52"/>
  <c r="G5735" i="52"/>
  <c r="G5733" i="52"/>
  <c r="G5731" i="52"/>
  <c r="G5729" i="52"/>
  <c r="G5727" i="52"/>
  <c r="G5725" i="52"/>
  <c r="G5723" i="52"/>
  <c r="G5721" i="52"/>
  <c r="G7042" i="52"/>
  <c r="F7042" i="52" s="1"/>
  <c r="G7039" i="52"/>
  <c r="F7039" i="52" s="1"/>
  <c r="G7038" i="52"/>
  <c r="F7038" i="52" s="1"/>
  <c r="G7041" i="52"/>
  <c r="F7041" i="52" s="1"/>
  <c r="G7040" i="52"/>
  <c r="F7040" i="52" s="1"/>
  <c r="G7037" i="52"/>
  <c r="F7037" i="52" s="1"/>
  <c r="G7036" i="52"/>
  <c r="F7036" i="52" s="1"/>
  <c r="AO101" i="11"/>
  <c r="G3586" i="52"/>
  <c r="G3585" i="52"/>
  <c r="AO232" i="11"/>
  <c r="G6518" i="52"/>
  <c r="G6509" i="52"/>
  <c r="G6508" i="52"/>
  <c r="G6507" i="52"/>
  <c r="G6506" i="52"/>
  <c r="G6502" i="52"/>
  <c r="G6500" i="52"/>
  <c r="G6499" i="52"/>
  <c r="G6489" i="52"/>
  <c r="G6488" i="52"/>
  <c r="G6487" i="52"/>
  <c r="G6485" i="52"/>
  <c r="G6482" i="52"/>
  <c r="G6481" i="52"/>
  <c r="G6480" i="52"/>
  <c r="G6513" i="52"/>
  <c r="G6511" i="52"/>
  <c r="G6510" i="52"/>
  <c r="G6493" i="52"/>
  <c r="G6492" i="52"/>
  <c r="G6491" i="52"/>
  <c r="G6490" i="52"/>
  <c r="G6486" i="52"/>
  <c r="G6484" i="52"/>
  <c r="G6483" i="52"/>
  <c r="G6473" i="52"/>
  <c r="G6472" i="52"/>
  <c r="G6471" i="52"/>
  <c r="G6517" i="52"/>
  <c r="G6516" i="52"/>
  <c r="G6515" i="52"/>
  <c r="G6514" i="52"/>
  <c r="G6512" i="52"/>
  <c r="G6495" i="52"/>
  <c r="G6494" i="52"/>
  <c r="G6477" i="52"/>
  <c r="G6476" i="52"/>
  <c r="G6475" i="52"/>
  <c r="G6474" i="52"/>
  <c r="G6505" i="52"/>
  <c r="G6504" i="52"/>
  <c r="G6503" i="52"/>
  <c r="G6501" i="52"/>
  <c r="G6498" i="52"/>
  <c r="G6497" i="52"/>
  <c r="G6496" i="52"/>
  <c r="G6479" i="52"/>
  <c r="G6478" i="52"/>
  <c r="AO233" i="11"/>
  <c r="G6225" i="52"/>
  <c r="G6223" i="52"/>
  <c r="G6221" i="52"/>
  <c r="G6219" i="52"/>
  <c r="G6217" i="52"/>
  <c r="G6215" i="52"/>
  <c r="G6213" i="52"/>
  <c r="G6211" i="52"/>
  <c r="G6209" i="52"/>
  <c r="G6207" i="52"/>
  <c r="G6205" i="52"/>
  <c r="G6203" i="52"/>
  <c r="G6201" i="52"/>
  <c r="G6199" i="52"/>
  <c r="G6197" i="52"/>
  <c r="G6195" i="52"/>
  <c r="G6193" i="52"/>
  <c r="G6191" i="52"/>
  <c r="G6189" i="52"/>
  <c r="G6187" i="52"/>
  <c r="G6224" i="52"/>
  <c r="G6222" i="52"/>
  <c r="G6220" i="52"/>
  <c r="G6218" i="52"/>
  <c r="G6216" i="52"/>
  <c r="G6214" i="52"/>
  <c r="G6212" i="52"/>
  <c r="G6210" i="52"/>
  <c r="G6208" i="52"/>
  <c r="G6206" i="52"/>
  <c r="G6204" i="52"/>
  <c r="G6202" i="52"/>
  <c r="G6200" i="52"/>
  <c r="G6198" i="52"/>
  <c r="G6196" i="52"/>
  <c r="G6194" i="52"/>
  <c r="G6192" i="52"/>
  <c r="G6190" i="52"/>
  <c r="G6188" i="52"/>
  <c r="AO30" i="11"/>
  <c r="G561" i="52"/>
  <c r="G555" i="52"/>
  <c r="G556" i="52"/>
  <c r="G558" i="52"/>
  <c r="G554" i="52"/>
  <c r="G557" i="52"/>
  <c r="G550" i="52"/>
  <c r="G552" i="52"/>
  <c r="G553" i="52"/>
  <c r="G551" i="52"/>
  <c r="G560" i="52"/>
  <c r="G559" i="52"/>
  <c r="G5112" i="52"/>
  <c r="G5139" i="52"/>
  <c r="G5131" i="52"/>
  <c r="G5115" i="52"/>
  <c r="G5100" i="52"/>
  <c r="AO118" i="11"/>
  <c r="G6710" i="52"/>
  <c r="G6708" i="52"/>
  <c r="G6706" i="52"/>
  <c r="G6704" i="52"/>
  <c r="G6702" i="52"/>
  <c r="G6700" i="52"/>
  <c r="G6698" i="52"/>
  <c r="G6696" i="52"/>
  <c r="G6694" i="52"/>
  <c r="G6692" i="52"/>
  <c r="G6690" i="52"/>
  <c r="G6688" i="52"/>
  <c r="G6686" i="52"/>
  <c r="G6684" i="52"/>
  <c r="G6682" i="52"/>
  <c r="G6680" i="52"/>
  <c r="G6678" i="52"/>
  <c r="G6676" i="52"/>
  <c r="G6674" i="52"/>
  <c r="G6672" i="52"/>
  <c r="G6670" i="52"/>
  <c r="G6668" i="52"/>
  <c r="G6666" i="52"/>
  <c r="G6664" i="52"/>
  <c r="G6662" i="52"/>
  <c r="G6709" i="52"/>
  <c r="G6707" i="52"/>
  <c r="G6705" i="52"/>
  <c r="G6703" i="52"/>
  <c r="G6701" i="52"/>
  <c r="G6699" i="52"/>
  <c r="G6697" i="52"/>
  <c r="G6695" i="52"/>
  <c r="G6693" i="52"/>
  <c r="G6691" i="52"/>
  <c r="G6689" i="52"/>
  <c r="G6687" i="52"/>
  <c r="G6685" i="52"/>
  <c r="G6683" i="52"/>
  <c r="G6681" i="52"/>
  <c r="G6679" i="52"/>
  <c r="G6677" i="52"/>
  <c r="G6675" i="52"/>
  <c r="G6673" i="52"/>
  <c r="G6671" i="52"/>
  <c r="G6669" i="52"/>
  <c r="G6667" i="52"/>
  <c r="G6665" i="52"/>
  <c r="G6663" i="52"/>
  <c r="AN113" i="11"/>
  <c r="AF26" i="44" s="1"/>
  <c r="AO62" i="11"/>
  <c r="G2359" i="52"/>
  <c r="G2410" i="52"/>
  <c r="G2423" i="52"/>
  <c r="G2355" i="52"/>
  <c r="G2406" i="52"/>
  <c r="G2419" i="52"/>
  <c r="G2454" i="52"/>
  <c r="G2367" i="52"/>
  <c r="G2370" i="52"/>
  <c r="G2431" i="52"/>
  <c r="G2434" i="52"/>
  <c r="G2382" i="52"/>
  <c r="G2395" i="52"/>
  <c r="G2445" i="52"/>
  <c r="G2458" i="52"/>
  <c r="G2356" i="52"/>
  <c r="G2368" i="52"/>
  <c r="G2388" i="52"/>
  <c r="G2400" i="52"/>
  <c r="F2400" i="52" s="1"/>
  <c r="G2420" i="52"/>
  <c r="G2432" i="52"/>
  <c r="G2451" i="52"/>
  <c r="G2357" i="52"/>
  <c r="G2377" i="52"/>
  <c r="G2389" i="52"/>
  <c r="G2409" i="52"/>
  <c r="G2421" i="52"/>
  <c r="G2440" i="52"/>
  <c r="G2452" i="52"/>
  <c r="G2456" i="52"/>
  <c r="G2459" i="52"/>
  <c r="G2460" i="52"/>
  <c r="G2391" i="52"/>
  <c r="G2441" i="52"/>
  <c r="G2390" i="52"/>
  <c r="G2403" i="52"/>
  <c r="G2415" i="52"/>
  <c r="G2418" i="52"/>
  <c r="G2366" i="52"/>
  <c r="G2379" i="52"/>
  <c r="G2430" i="52"/>
  <c r="G2442" i="52"/>
  <c r="G2364" i="52"/>
  <c r="F2364" i="52" s="1"/>
  <c r="G2376" i="52"/>
  <c r="G2396" i="52"/>
  <c r="G2408" i="52"/>
  <c r="G2428" i="52"/>
  <c r="G2439" i="52"/>
  <c r="G2365" i="52"/>
  <c r="G2385" i="52"/>
  <c r="G2397" i="52"/>
  <c r="G2417" i="52"/>
  <c r="G2429" i="52"/>
  <c r="G2448" i="52"/>
  <c r="G2449" i="52"/>
  <c r="G2457" i="52"/>
  <c r="G2378" i="52"/>
  <c r="G2407" i="52"/>
  <c r="G2426" i="52"/>
  <c r="G2438" i="52"/>
  <c r="G2374" i="52"/>
  <c r="G2387" i="52"/>
  <c r="G2399" i="52"/>
  <c r="G2402" i="52"/>
  <c r="G2450" i="52"/>
  <c r="G2363" i="52"/>
  <c r="G2414" i="52"/>
  <c r="G2427" i="52"/>
  <c r="G2372" i="52"/>
  <c r="G2384" i="52"/>
  <c r="G2404" i="52"/>
  <c r="G2416" i="52"/>
  <c r="G2435" i="52"/>
  <c r="G2447" i="52"/>
  <c r="G2455" i="52"/>
  <c r="G2361" i="52"/>
  <c r="G2373" i="52"/>
  <c r="G2393" i="52"/>
  <c r="G2405" i="52"/>
  <c r="G2425" i="52"/>
  <c r="G2436" i="52"/>
  <c r="G2375" i="52"/>
  <c r="G2394" i="52"/>
  <c r="G2358" i="52"/>
  <c r="G2443" i="52"/>
  <c r="G2401" i="52"/>
  <c r="G2413" i="52"/>
  <c r="G2422" i="52"/>
  <c r="G2437" i="52"/>
  <c r="G2383" i="52"/>
  <c r="G2411" i="52"/>
  <c r="G2412" i="52"/>
  <c r="G2424" i="52"/>
  <c r="G2369" i="52"/>
  <c r="G2381" i="52"/>
  <c r="G2453" i="52"/>
  <c r="G2362" i="52"/>
  <c r="G2371" i="52"/>
  <c r="G2446" i="52"/>
  <c r="F2446" i="52" s="1"/>
  <c r="G2380" i="52"/>
  <c r="G2392" i="52"/>
  <c r="G2386" i="52"/>
  <c r="G2398" i="52"/>
  <c r="G2433" i="52"/>
  <c r="G2444" i="52"/>
  <c r="G2360" i="52"/>
  <c r="AO83" i="11"/>
  <c r="G6279" i="52"/>
  <c r="G6278" i="52"/>
  <c r="AO151" i="11"/>
  <c r="G825" i="52"/>
  <c r="G859" i="52"/>
  <c r="G867" i="52"/>
  <c r="G866" i="52"/>
  <c r="G835" i="52"/>
  <c r="G844" i="52"/>
  <c r="G847" i="52"/>
  <c r="G854" i="52"/>
  <c r="G862" i="52"/>
  <c r="G870" i="52"/>
  <c r="G838" i="52"/>
  <c r="G875" i="52"/>
  <c r="G836" i="52"/>
  <c r="G839" i="52"/>
  <c r="G858" i="52"/>
  <c r="G848" i="52"/>
  <c r="G855" i="52"/>
  <c r="G863" i="52"/>
  <c r="G871" i="52"/>
  <c r="G879" i="52"/>
  <c r="G887" i="52"/>
  <c r="G852" i="52"/>
  <c r="G860" i="52"/>
  <c r="G868" i="52"/>
  <c r="G876" i="52"/>
  <c r="G884" i="52"/>
  <c r="G842" i="52"/>
  <c r="G878" i="52"/>
  <c r="G843" i="52"/>
  <c r="G872" i="52"/>
  <c r="G833" i="52"/>
  <c r="G873" i="52"/>
  <c r="G877" i="52"/>
  <c r="G881" i="52"/>
  <c r="G885" i="52"/>
  <c r="G851" i="52"/>
  <c r="G880" i="52"/>
  <c r="G845" i="52"/>
  <c r="G840" i="52"/>
  <c r="G834" i="52"/>
  <c r="G874" i="52"/>
  <c r="G846" i="52"/>
  <c r="G864" i="52"/>
  <c r="G841" i="52"/>
  <c r="G857" i="52"/>
  <c r="G861" i="52"/>
  <c r="G865" i="52"/>
  <c r="G869" i="52"/>
  <c r="G883" i="52"/>
  <c r="G886" i="52"/>
  <c r="G856" i="52"/>
  <c r="G888" i="52"/>
  <c r="G837" i="52"/>
  <c r="G849" i="52"/>
  <c r="G853" i="52"/>
  <c r="G850" i="52"/>
  <c r="G882" i="52"/>
  <c r="G3313" i="52"/>
  <c r="G3311" i="52"/>
  <c r="G3309" i="52"/>
  <c r="G3314" i="52"/>
  <c r="G3308" i="52"/>
  <c r="G3310" i="52"/>
  <c r="G3312" i="52"/>
  <c r="AO139" i="11"/>
  <c r="G4909" i="52"/>
  <c r="G4907" i="52"/>
  <c r="G4906" i="52"/>
  <c r="G4903" i="52"/>
  <c r="G4898" i="52"/>
  <c r="G4894" i="52"/>
  <c r="G4892" i="52"/>
  <c r="G4890" i="52"/>
  <c r="G4889" i="52"/>
  <c r="G4887" i="52"/>
  <c r="G4912" i="52"/>
  <c r="G4897" i="52"/>
  <c r="G4895" i="52"/>
  <c r="G4888" i="52"/>
  <c r="G4911" i="52"/>
  <c r="G4904" i="52"/>
  <c r="G4901" i="52"/>
  <c r="G4899" i="52"/>
  <c r="G4891" i="52"/>
  <c r="G4908" i="52"/>
  <c r="G4896" i="52"/>
  <c r="G4910" i="52"/>
  <c r="G4905" i="52"/>
  <c r="G4902" i="52"/>
  <c r="G4900" i="52"/>
  <c r="G4893" i="52"/>
  <c r="G4886" i="52"/>
  <c r="AO19" i="11"/>
  <c r="G7139" i="52"/>
  <c r="G7143" i="52"/>
  <c r="G7147" i="52"/>
  <c r="G7151" i="52"/>
  <c r="G7155" i="52"/>
  <c r="G7159" i="52"/>
  <c r="G7148" i="52"/>
  <c r="G7141" i="52"/>
  <c r="G7145" i="52"/>
  <c r="G7149" i="52"/>
  <c r="G7153" i="52"/>
  <c r="G7157" i="52"/>
  <c r="G7150" i="52"/>
  <c r="G7144" i="52"/>
  <c r="G7160" i="52"/>
  <c r="G7146" i="52"/>
  <c r="G7158" i="52"/>
  <c r="G7140" i="52"/>
  <c r="G7156" i="52"/>
  <c r="G7154" i="52"/>
  <c r="G7152" i="52"/>
  <c r="G7142" i="52"/>
  <c r="AO103" i="11"/>
  <c r="G419" i="52"/>
  <c r="G417" i="52"/>
  <c r="G420" i="52"/>
  <c r="G414" i="52"/>
  <c r="G412" i="52"/>
  <c r="G410" i="52"/>
  <c r="G408" i="52"/>
  <c r="G421" i="52"/>
  <c r="G418" i="52"/>
  <c r="G415" i="52"/>
  <c r="G411" i="52"/>
  <c r="G409" i="52"/>
  <c r="G416" i="52"/>
  <c r="G413" i="52"/>
  <c r="G407" i="52"/>
  <c r="G5615" i="52"/>
  <c r="F5615" i="52" s="1"/>
  <c r="G5614" i="52"/>
  <c r="F5614" i="52" s="1"/>
  <c r="G5620" i="52"/>
  <c r="F5620" i="52" s="1"/>
  <c r="G5613" i="52"/>
  <c r="F5613" i="52" s="1"/>
  <c r="G5612" i="52"/>
  <c r="F5612" i="52" s="1"/>
  <c r="G5619" i="52"/>
  <c r="F5619" i="52" s="1"/>
  <c r="G5618" i="52"/>
  <c r="F5618" i="52" s="1"/>
  <c r="G5611" i="52"/>
  <c r="F5611" i="52" s="1"/>
  <c r="G5617" i="52"/>
  <c r="F5617" i="52" s="1"/>
  <c r="G5616" i="52"/>
  <c r="F5616" i="52" s="1"/>
  <c r="AO58" i="11"/>
  <c r="G5977" i="52"/>
  <c r="G5975" i="52"/>
  <c r="G5973" i="52"/>
  <c r="G5971" i="52"/>
  <c r="G5976" i="52"/>
  <c r="G5974" i="52"/>
  <c r="G5972" i="52"/>
  <c r="AO60" i="11"/>
  <c r="G3875" i="52"/>
  <c r="G3877" i="52"/>
  <c r="G3876" i="52"/>
  <c r="G3874" i="52"/>
  <c r="G3871" i="52"/>
  <c r="G3878" i="52"/>
  <c r="F3878" i="52" s="1"/>
  <c r="G3873" i="52"/>
  <c r="G3872" i="52"/>
  <c r="AN209" i="11"/>
  <c r="AF100" i="44" s="1"/>
  <c r="G1239" i="52"/>
  <c r="F1239" i="52" s="1"/>
  <c r="G1236" i="52"/>
  <c r="F1236" i="52" s="1"/>
  <c r="G1235" i="52"/>
  <c r="F1235" i="52" s="1"/>
  <c r="G1232" i="52"/>
  <c r="F1232" i="52" s="1"/>
  <c r="G1231" i="52"/>
  <c r="F1231" i="52" s="1"/>
  <c r="G1228" i="52"/>
  <c r="F1228" i="52" s="1"/>
  <c r="G1227" i="52"/>
  <c r="F1227" i="52" s="1"/>
  <c r="G1224" i="52"/>
  <c r="F1224" i="52" s="1"/>
  <c r="G1223" i="52"/>
  <c r="F1223" i="52" s="1"/>
  <c r="G1220" i="52"/>
  <c r="F1220" i="52" s="1"/>
  <c r="G1219" i="52"/>
  <c r="F1219" i="52" s="1"/>
  <c r="G1216" i="52"/>
  <c r="F1216" i="52" s="1"/>
  <c r="G1215" i="52"/>
  <c r="F1215" i="52" s="1"/>
  <c r="G1212" i="52"/>
  <c r="F1212" i="52" s="1"/>
  <c r="G1211" i="52"/>
  <c r="F1211" i="52" s="1"/>
  <c r="G1208" i="52"/>
  <c r="F1208" i="52" s="1"/>
  <c r="G1207" i="52"/>
  <c r="F1207" i="52" s="1"/>
  <c r="G1204" i="52"/>
  <c r="F1204" i="52" s="1"/>
  <c r="G1203" i="52"/>
  <c r="F1203" i="52" s="1"/>
  <c r="G1233" i="52"/>
  <c r="F1233" i="52" s="1"/>
  <c r="G1225" i="52"/>
  <c r="F1225" i="52" s="1"/>
  <c r="G1217" i="52"/>
  <c r="F1217" i="52" s="1"/>
  <c r="G1209" i="52"/>
  <c r="F1209" i="52" s="1"/>
  <c r="G1201" i="52"/>
  <c r="F1201" i="52" s="1"/>
  <c r="G1234" i="52"/>
  <c r="F1234" i="52" s="1"/>
  <c r="G1226" i="52"/>
  <c r="F1226" i="52" s="1"/>
  <c r="G1218" i="52"/>
  <c r="F1218" i="52" s="1"/>
  <c r="G1210" i="52"/>
  <c r="F1210" i="52" s="1"/>
  <c r="G1202" i="52"/>
  <c r="F1202" i="52" s="1"/>
  <c r="G1237" i="52"/>
  <c r="F1237" i="52" s="1"/>
  <c r="G1229" i="52"/>
  <c r="F1229" i="52" s="1"/>
  <c r="G1221" i="52"/>
  <c r="F1221" i="52" s="1"/>
  <c r="G1213" i="52"/>
  <c r="F1213" i="52" s="1"/>
  <c r="G1205" i="52"/>
  <c r="F1205" i="52" s="1"/>
  <c r="G1238" i="52"/>
  <c r="F1238" i="52" s="1"/>
  <c r="G1230" i="52"/>
  <c r="F1230" i="52" s="1"/>
  <c r="G1222" i="52"/>
  <c r="F1222" i="52" s="1"/>
  <c r="G1214" i="52"/>
  <c r="F1214" i="52" s="1"/>
  <c r="G1206" i="52"/>
  <c r="F1206" i="52" s="1"/>
  <c r="AN181" i="11"/>
  <c r="AF151" i="44" s="1"/>
  <c r="AN114" i="11"/>
  <c r="AF31" i="44" s="1"/>
  <c r="AC126" i="44"/>
  <c r="G3304" i="52"/>
  <c r="F3304" i="52" s="1"/>
  <c r="G3300" i="52"/>
  <c r="F3300" i="52" s="1"/>
  <c r="G3296" i="52"/>
  <c r="F3296" i="52" s="1"/>
  <c r="G3292" i="52"/>
  <c r="F3292" i="52" s="1"/>
  <c r="G3288" i="52"/>
  <c r="F3288" i="52" s="1"/>
  <c r="G3306" i="52"/>
  <c r="F3306" i="52" s="1"/>
  <c r="G3302" i="52"/>
  <c r="F3302" i="52" s="1"/>
  <c r="G3297" i="52"/>
  <c r="F3297" i="52" s="1"/>
  <c r="G3295" i="52"/>
  <c r="F3295" i="52" s="1"/>
  <c r="G3289" i="52"/>
  <c r="F3289" i="52" s="1"/>
  <c r="G3287" i="52"/>
  <c r="F3287" i="52" s="1"/>
  <c r="G3284" i="52"/>
  <c r="F3284" i="52" s="1"/>
  <c r="G3280" i="52"/>
  <c r="F3280" i="52" s="1"/>
  <c r="G3276" i="52"/>
  <c r="F3276" i="52" s="1"/>
  <c r="G3272" i="52"/>
  <c r="F3272" i="52" s="1"/>
  <c r="G3268" i="52"/>
  <c r="F3268" i="52" s="1"/>
  <c r="G3264" i="52"/>
  <c r="F3264" i="52" s="1"/>
  <c r="G3260" i="52"/>
  <c r="F3260" i="52" s="1"/>
  <c r="G3256" i="52"/>
  <c r="F3256" i="52" s="1"/>
  <c r="G3303" i="52"/>
  <c r="F3303" i="52" s="1"/>
  <c r="G3294" i="52"/>
  <c r="F3294" i="52" s="1"/>
  <c r="G3286" i="52"/>
  <c r="F3286" i="52" s="1"/>
  <c r="G3282" i="52"/>
  <c r="F3282" i="52" s="1"/>
  <c r="G3278" i="52"/>
  <c r="F3278" i="52" s="1"/>
  <c r="G3274" i="52"/>
  <c r="F3274" i="52" s="1"/>
  <c r="G3270" i="52"/>
  <c r="F3270" i="52" s="1"/>
  <c r="G3266" i="52"/>
  <c r="F3266" i="52" s="1"/>
  <c r="G3262" i="52"/>
  <c r="F3262" i="52" s="1"/>
  <c r="G3258" i="52"/>
  <c r="F3258" i="52" s="1"/>
  <c r="G3254" i="52"/>
  <c r="F3254" i="52" s="1"/>
  <c r="G3307" i="52"/>
  <c r="F3307" i="52" s="1"/>
  <c r="G3305" i="52"/>
  <c r="F3305" i="52" s="1"/>
  <c r="G3301" i="52"/>
  <c r="F3301" i="52" s="1"/>
  <c r="G3299" i="52"/>
  <c r="F3299" i="52" s="1"/>
  <c r="G3293" i="52"/>
  <c r="F3293" i="52" s="1"/>
  <c r="G3291" i="52"/>
  <c r="F3291" i="52" s="1"/>
  <c r="G3285" i="52"/>
  <c r="F3285" i="52" s="1"/>
  <c r="G3281" i="52"/>
  <c r="F3281" i="52" s="1"/>
  <c r="G3277" i="52"/>
  <c r="F3277" i="52" s="1"/>
  <c r="G3273" i="52"/>
  <c r="F3273" i="52" s="1"/>
  <c r="G3269" i="52"/>
  <c r="F3269" i="52" s="1"/>
  <c r="G3265" i="52"/>
  <c r="F3265" i="52" s="1"/>
  <c r="G3261" i="52"/>
  <c r="F3261" i="52" s="1"/>
  <c r="G3257" i="52"/>
  <c r="F3257" i="52" s="1"/>
  <c r="G3253" i="52"/>
  <c r="F3253" i="52" s="1"/>
  <c r="G3275" i="52"/>
  <c r="F3275" i="52" s="1"/>
  <c r="G3259" i="52"/>
  <c r="F3259" i="52" s="1"/>
  <c r="G3271" i="52"/>
  <c r="F3271" i="52" s="1"/>
  <c r="G3255" i="52"/>
  <c r="F3255" i="52" s="1"/>
  <c r="G3298" i="52"/>
  <c r="F3298" i="52" s="1"/>
  <c r="G3290" i="52"/>
  <c r="F3290" i="52" s="1"/>
  <c r="G3283" i="52"/>
  <c r="F3283" i="52" s="1"/>
  <c r="G3267" i="52"/>
  <c r="F3267" i="52" s="1"/>
  <c r="G3279" i="52"/>
  <c r="F3279" i="52" s="1"/>
  <c r="G3263" i="52"/>
  <c r="F3263" i="52" s="1"/>
  <c r="E7114" i="52"/>
  <c r="E7113" i="52"/>
  <c r="E7119" i="52"/>
  <c r="E7118" i="52"/>
  <c r="E7117" i="52"/>
  <c r="E7111" i="52"/>
  <c r="E7115" i="52"/>
  <c r="E7112" i="52"/>
  <c r="E7116" i="52"/>
  <c r="AC185" i="44"/>
  <c r="G5696" i="52"/>
  <c r="G5694" i="52"/>
  <c r="G5695" i="52"/>
  <c r="G5693" i="52"/>
  <c r="G5692" i="52"/>
  <c r="AN171" i="11"/>
  <c r="AF160" i="44" s="1"/>
  <c r="G6808" i="52"/>
  <c r="G6809" i="52"/>
  <c r="G6810" i="52"/>
  <c r="AO92" i="11"/>
  <c r="AR229" i="11"/>
  <c r="G6550" i="52"/>
  <c r="G6563" i="52"/>
  <c r="G6547" i="52"/>
  <c r="G6566" i="52"/>
  <c r="G6559" i="52"/>
  <c r="G6562" i="52"/>
  <c r="G6519" i="52"/>
  <c r="G6524" i="52"/>
  <c r="G6544" i="52"/>
  <c r="G6556" i="52"/>
  <c r="G6533" i="52"/>
  <c r="G6545" i="52"/>
  <c r="G6565" i="52"/>
  <c r="G6534" i="52"/>
  <c r="G6539" i="52"/>
  <c r="G6520" i="52"/>
  <c r="G6532" i="52"/>
  <c r="G6552" i="52"/>
  <c r="G6564" i="52"/>
  <c r="G6521" i="52"/>
  <c r="G6541" i="52"/>
  <c r="G6553" i="52"/>
  <c r="G6527" i="52"/>
  <c r="G6530" i="52"/>
  <c r="G6523" i="52"/>
  <c r="G6526" i="52"/>
  <c r="G6542" i="52"/>
  <c r="G6555" i="52"/>
  <c r="G6558" i="52"/>
  <c r="G6538" i="52"/>
  <c r="G6554" i="52"/>
  <c r="G6567" i="52"/>
  <c r="G6528" i="52"/>
  <c r="G6540" i="52"/>
  <c r="G6560" i="52"/>
  <c r="G6529" i="52"/>
  <c r="G6549" i="52"/>
  <c r="G6561" i="52"/>
  <c r="G6546" i="52"/>
  <c r="G6522" i="52"/>
  <c r="G6536" i="52"/>
  <c r="G6548" i="52"/>
  <c r="G6551" i="52"/>
  <c r="F6551" i="52" s="1"/>
  <c r="G6543" i="52"/>
  <c r="G6535" i="52"/>
  <c r="G6557" i="52"/>
  <c r="G6531" i="52"/>
  <c r="G6568" i="52"/>
  <c r="G6525" i="52"/>
  <c r="G6537" i="52"/>
  <c r="AO158" i="11"/>
  <c r="E5622" i="52"/>
  <c r="E5621" i="52"/>
  <c r="E5623" i="52"/>
  <c r="E5626" i="52"/>
  <c r="E5625" i="52"/>
  <c r="E5624" i="52"/>
  <c r="AS240" i="11"/>
  <c r="E7174" i="52"/>
  <c r="E7176" i="52"/>
  <c r="E7180" i="52"/>
  <c r="E7178" i="52"/>
  <c r="E7182" i="52"/>
  <c r="E7177" i="52"/>
  <c r="E7181" i="52"/>
  <c r="E7175" i="52"/>
  <c r="E7179" i="52"/>
  <c r="E7183" i="52"/>
  <c r="AO125" i="11"/>
  <c r="G3867" i="52"/>
  <c r="G3865" i="52"/>
  <c r="G3863" i="52"/>
  <c r="G3859" i="52"/>
  <c r="G3857" i="52"/>
  <c r="G3855" i="52"/>
  <c r="G3851" i="52"/>
  <c r="G3849" i="52"/>
  <c r="G3847" i="52"/>
  <c r="G3843" i="52"/>
  <c r="G3841" i="52"/>
  <c r="G3839" i="52"/>
  <c r="G3835" i="52"/>
  <c r="G3833" i="52"/>
  <c r="G3831" i="52"/>
  <c r="G3827" i="52"/>
  <c r="G3825" i="52"/>
  <c r="G3823" i="52"/>
  <c r="G3870" i="52"/>
  <c r="G3868" i="52"/>
  <c r="G3866" i="52"/>
  <c r="G3862" i="52"/>
  <c r="G3860" i="52"/>
  <c r="G3858" i="52"/>
  <c r="G3854" i="52"/>
  <c r="G3852" i="52"/>
  <c r="G3850" i="52"/>
  <c r="G3846" i="52"/>
  <c r="G3844" i="52"/>
  <c r="G3842" i="52"/>
  <c r="G3838" i="52"/>
  <c r="G3836" i="52"/>
  <c r="G3834" i="52"/>
  <c r="G3830" i="52"/>
  <c r="G3828" i="52"/>
  <c r="G3826" i="52"/>
  <c r="G3824" i="52"/>
  <c r="G3822" i="52"/>
  <c r="G3820" i="52"/>
  <c r="G3818" i="52"/>
  <c r="G3816" i="52"/>
  <c r="G3814" i="52"/>
  <c r="G3812" i="52"/>
  <c r="F3812" i="52" s="1"/>
  <c r="G3810" i="52"/>
  <c r="G3808" i="52"/>
  <c r="G3806" i="52"/>
  <c r="G3804" i="52"/>
  <c r="G3802" i="52"/>
  <c r="G3800" i="52"/>
  <c r="G3798" i="52"/>
  <c r="G3796" i="52"/>
  <c r="G3794" i="52"/>
  <c r="G3792" i="52"/>
  <c r="G3790" i="52"/>
  <c r="G3819" i="52"/>
  <c r="G3815" i="52"/>
  <c r="G3813" i="52"/>
  <c r="G3811" i="52"/>
  <c r="G3809" i="52"/>
  <c r="G3807" i="52"/>
  <c r="G3805" i="52"/>
  <c r="G3803" i="52"/>
  <c r="G3801" i="52"/>
  <c r="G3799" i="52"/>
  <c r="G3797" i="52"/>
  <c r="G3795" i="52"/>
  <c r="G3793" i="52"/>
  <c r="G3791" i="52"/>
  <c r="G3817" i="52"/>
  <c r="E4784" i="52"/>
  <c r="E4787" i="52"/>
  <c r="E4786" i="52"/>
  <c r="E4788" i="52"/>
  <c r="E4783" i="52"/>
  <c r="E4785" i="52"/>
  <c r="AS212" i="11"/>
  <c r="E4038" i="52"/>
  <c r="E4046" i="52"/>
  <c r="E4040" i="52"/>
  <c r="E4042" i="52"/>
  <c r="E4044" i="52"/>
  <c r="E4039" i="52"/>
  <c r="E4043" i="52"/>
  <c r="E4041" i="52"/>
  <c r="E4045" i="52"/>
  <c r="AS196" i="11"/>
  <c r="E426" i="52"/>
  <c r="E425" i="52"/>
  <c r="E424" i="52"/>
  <c r="E434" i="52"/>
  <c r="E432" i="52"/>
  <c r="E428" i="52"/>
  <c r="E427" i="52"/>
  <c r="E423" i="52"/>
  <c r="E422" i="52"/>
  <c r="E433" i="52"/>
  <c r="E430" i="52"/>
  <c r="E429" i="52"/>
  <c r="E431" i="52"/>
  <c r="E493" i="52"/>
  <c r="E492" i="52"/>
  <c r="E495" i="52"/>
  <c r="E494" i="52"/>
  <c r="E497" i="52"/>
  <c r="E496" i="52"/>
  <c r="E491" i="52"/>
  <c r="E490" i="52"/>
  <c r="E982" i="52"/>
  <c r="E990" i="52"/>
  <c r="E976" i="52"/>
  <c r="E984" i="52"/>
  <c r="E992" i="52"/>
  <c r="E978" i="52"/>
  <c r="E986" i="52"/>
  <c r="E994" i="52"/>
  <c r="E980" i="52"/>
  <c r="E988" i="52"/>
  <c r="E996" i="52"/>
  <c r="E975" i="52"/>
  <c r="E979" i="52"/>
  <c r="E983" i="52"/>
  <c r="E987" i="52"/>
  <c r="E991" i="52"/>
  <c r="E995" i="52"/>
  <c r="E989" i="52"/>
  <c r="E985" i="52"/>
  <c r="E981" i="52"/>
  <c r="E997" i="52"/>
  <c r="E977" i="52"/>
  <c r="E993" i="52"/>
  <c r="AS42" i="11"/>
  <c r="E5944" i="52"/>
  <c r="E5940" i="52"/>
  <c r="E5946" i="52"/>
  <c r="E5945" i="52"/>
  <c r="E5942" i="52"/>
  <c r="E5941" i="52"/>
  <c r="E5947" i="52"/>
  <c r="E5938" i="52"/>
  <c r="E5937" i="52"/>
  <c r="E5943" i="52"/>
  <c r="E5939" i="52"/>
  <c r="E4769" i="52"/>
  <c r="E4768" i="52"/>
  <c r="E4776" i="52"/>
  <c r="E4771" i="52"/>
  <c r="E4770" i="52"/>
  <c r="E4773" i="52"/>
  <c r="E4772" i="52"/>
  <c r="E4767" i="52"/>
  <c r="E4775" i="52"/>
  <c r="E4774" i="52"/>
  <c r="AS136" i="11"/>
  <c r="E3920" i="52"/>
  <c r="E3918" i="52"/>
  <c r="E3914" i="52"/>
  <c r="E3916" i="52"/>
  <c r="E3917" i="52"/>
  <c r="E3915" i="52"/>
  <c r="E3919" i="52"/>
  <c r="AB215" i="44"/>
  <c r="E582" i="52"/>
  <c r="E578" i="52"/>
  <c r="E580" i="52"/>
  <c r="E575" i="52"/>
  <c r="E577" i="52"/>
  <c r="E579" i="52"/>
  <c r="E574" i="52"/>
  <c r="E576" i="52"/>
  <c r="E573" i="52"/>
  <c r="E581" i="52"/>
  <c r="AB209" i="44"/>
  <c r="E7103" i="52"/>
  <c r="E7101" i="52"/>
  <c r="E7100" i="52"/>
  <c r="E7104" i="52"/>
  <c r="E7099" i="52"/>
  <c r="E7102" i="52"/>
  <c r="E230" i="52"/>
  <c r="E225" i="52"/>
  <c r="E233" i="52"/>
  <c r="E234" i="52"/>
  <c r="E227" i="52"/>
  <c r="E235" i="52"/>
  <c r="E232" i="52"/>
  <c r="E228" i="52"/>
  <c r="E238" i="52"/>
  <c r="E229" i="52"/>
  <c r="E237" i="52"/>
  <c r="E236" i="52"/>
  <c r="E226" i="52"/>
  <c r="E231" i="52"/>
  <c r="E239" i="52"/>
  <c r="AN104" i="11"/>
  <c r="AF128" i="44" s="1"/>
  <c r="G5504" i="52"/>
  <c r="G5500" i="52"/>
  <c r="G5496" i="52"/>
  <c r="G5493" i="52"/>
  <c r="G5489" i="52"/>
  <c r="G5487" i="52"/>
  <c r="G5481" i="52"/>
  <c r="G5474" i="52"/>
  <c r="G5470" i="52"/>
  <c r="F5470" i="52" s="1"/>
  <c r="G5466" i="52"/>
  <c r="G5464" i="52"/>
  <c r="G5459" i="52"/>
  <c r="F5459" i="52" s="1"/>
  <c r="G5456" i="52"/>
  <c r="G5455" i="52"/>
  <c r="G5503" i="52"/>
  <c r="G5498" i="52"/>
  <c r="G5495" i="52"/>
  <c r="G5491" i="52"/>
  <c r="G5484" i="52"/>
  <c r="G5480" i="52"/>
  <c r="G5476" i="52"/>
  <c r="G5473" i="52"/>
  <c r="G5472" i="52"/>
  <c r="G5465" i="52"/>
  <c r="G5461" i="52"/>
  <c r="G5458" i="52"/>
  <c r="G5453" i="52"/>
  <c r="G5505" i="52"/>
  <c r="G5501" i="52"/>
  <c r="F5501" i="52" s="1"/>
  <c r="G5497" i="52"/>
  <c r="G5492" i="52"/>
  <c r="G5488" i="52"/>
  <c r="G5483" i="52"/>
  <c r="G5471" i="52"/>
  <c r="G5467" i="52"/>
  <c r="G5462" i="52"/>
  <c r="G5457" i="52"/>
  <c r="G5451" i="52"/>
  <c r="G5448" i="52"/>
  <c r="G5486" i="52"/>
  <c r="F5486" i="52" s="1"/>
  <c r="G5479" i="52"/>
  <c r="G5475" i="52"/>
  <c r="G5469" i="52"/>
  <c r="G5452" i="52"/>
  <c r="G5450" i="52"/>
  <c r="G5502" i="52"/>
  <c r="G5499" i="52"/>
  <c r="G5494" i="52"/>
  <c r="G5490" i="52"/>
  <c r="G5485" i="52"/>
  <c r="G5478" i="52"/>
  <c r="G5468" i="52"/>
  <c r="G5460" i="52"/>
  <c r="G5449" i="52"/>
  <c r="G5482" i="52"/>
  <c r="G5477" i="52"/>
  <c r="G5463" i="52"/>
  <c r="F5463" i="52" s="1"/>
  <c r="G5454" i="52"/>
  <c r="M4680" i="52"/>
  <c r="H4680" i="52"/>
  <c r="M4692" i="52"/>
  <c r="H4692" i="52"/>
  <c r="M4681" i="52"/>
  <c r="H4681" i="52"/>
  <c r="M4705" i="52"/>
  <c r="H4705" i="52"/>
  <c r="M4732" i="52"/>
  <c r="H4732" i="52"/>
  <c r="M4748" i="52"/>
  <c r="H4748" i="52"/>
  <c r="M4703" i="52"/>
  <c r="H4703" i="52"/>
  <c r="M4735" i="52"/>
  <c r="H4735" i="52"/>
  <c r="M4690" i="52"/>
  <c r="H4690" i="52"/>
  <c r="M4722" i="52"/>
  <c r="H4722" i="52"/>
  <c r="M4738" i="52"/>
  <c r="H4738" i="52"/>
  <c r="M557" i="52"/>
  <c r="H557" i="52"/>
  <c r="M6004" i="52"/>
  <c r="H6004" i="52"/>
  <c r="M6002" i="52"/>
  <c r="H6002" i="52"/>
  <c r="M6000" i="52"/>
  <c r="H6000" i="52"/>
  <c r="M5990" i="52"/>
  <c r="H5990" i="52"/>
  <c r="M5991" i="52"/>
  <c r="H5991" i="52"/>
  <c r="H5177" i="52"/>
  <c r="M5177" i="52"/>
  <c r="H5181" i="52"/>
  <c r="M5181" i="52"/>
  <c r="M5185" i="52"/>
  <c r="H5185" i="52"/>
  <c r="G368" i="52"/>
  <c r="G366" i="52"/>
  <c r="G364" i="52"/>
  <c r="F364" i="52" s="1"/>
  <c r="G362" i="52"/>
  <c r="G360" i="52"/>
  <c r="G358" i="52"/>
  <c r="G356" i="52"/>
  <c r="G367" i="52"/>
  <c r="G365" i="52"/>
  <c r="G363" i="52"/>
  <c r="G361" i="52"/>
  <c r="G359" i="52"/>
  <c r="G357" i="52"/>
  <c r="AO223" i="11"/>
  <c r="G6185" i="52"/>
  <c r="G6183" i="52"/>
  <c r="G6181" i="52"/>
  <c r="G6179" i="52"/>
  <c r="G6177" i="52"/>
  <c r="G6175" i="52"/>
  <c r="G6173" i="52"/>
  <c r="G6171" i="52"/>
  <c r="G6169" i="52"/>
  <c r="F6169" i="52" s="1"/>
  <c r="G6167" i="52"/>
  <c r="G6165" i="52"/>
  <c r="G6163" i="52"/>
  <c r="G6161" i="52"/>
  <c r="G6186" i="52"/>
  <c r="G6184" i="52"/>
  <c r="G6182" i="52"/>
  <c r="G6180" i="52"/>
  <c r="G6178" i="52"/>
  <c r="G6176" i="52"/>
  <c r="G6174" i="52"/>
  <c r="G6172" i="52"/>
  <c r="F6172" i="52" s="1"/>
  <c r="G6170" i="52"/>
  <c r="G6168" i="52"/>
  <c r="G6166" i="52"/>
  <c r="G6164" i="52"/>
  <c r="G6162" i="52"/>
  <c r="G6160" i="52"/>
  <c r="AO135" i="11"/>
  <c r="G2322" i="52"/>
  <c r="G2326" i="52"/>
  <c r="G2315" i="52"/>
  <c r="G2319" i="52"/>
  <c r="G2323" i="52"/>
  <c r="G2327" i="52"/>
  <c r="G2330" i="52"/>
  <c r="G2320" i="52"/>
  <c r="G2317" i="52"/>
  <c r="G2321" i="52"/>
  <c r="G2325" i="52"/>
  <c r="G2329" i="52"/>
  <c r="G2318" i="52"/>
  <c r="G2316" i="52"/>
  <c r="G2324" i="52"/>
  <c r="G2328" i="52"/>
  <c r="AO226" i="11"/>
  <c r="G6277" i="52"/>
  <c r="G6275" i="52"/>
  <c r="G6273" i="52"/>
  <c r="G6271" i="52"/>
  <c r="G6269" i="52"/>
  <c r="G6267" i="52"/>
  <c r="G6265" i="52"/>
  <c r="G6263" i="52"/>
  <c r="G6261" i="52"/>
  <c r="G6259" i="52"/>
  <c r="G6257" i="52"/>
  <c r="F6257" i="52" s="1"/>
  <c r="G6255" i="52"/>
  <c r="G6253" i="52"/>
  <c r="G6251" i="52"/>
  <c r="G6249" i="52"/>
  <c r="G6247" i="52"/>
  <c r="G6245" i="52"/>
  <c r="F6245" i="52" s="1"/>
  <c r="G6243" i="52"/>
  <c r="G6241" i="52"/>
  <c r="F6241" i="52" s="1"/>
  <c r="G6239" i="52"/>
  <c r="G6237" i="52"/>
  <c r="G6235" i="52"/>
  <c r="G6233" i="52"/>
  <c r="G6231" i="52"/>
  <c r="G6229" i="52"/>
  <c r="F6229" i="52" s="1"/>
  <c r="G6227" i="52"/>
  <c r="F6227" i="52" s="1"/>
  <c r="G6276" i="52"/>
  <c r="G6274" i="52"/>
  <c r="G6272" i="52"/>
  <c r="G6270" i="52"/>
  <c r="G6268" i="52"/>
  <c r="G6266" i="52"/>
  <c r="G6264" i="52"/>
  <c r="G6262" i="52"/>
  <c r="G6260" i="52"/>
  <c r="G6258" i="52"/>
  <c r="G6256" i="52"/>
  <c r="G6254" i="52"/>
  <c r="F6254" i="52" s="1"/>
  <c r="G6252" i="52"/>
  <c r="F6252" i="52" s="1"/>
  <c r="G6250" i="52"/>
  <c r="F6250" i="52" s="1"/>
  <c r="G6248" i="52"/>
  <c r="G6246" i="52"/>
  <c r="G6244" i="52"/>
  <c r="G6242" i="52"/>
  <c r="G6240" i="52"/>
  <c r="F6240" i="52" s="1"/>
  <c r="G6238" i="52"/>
  <c r="G6236" i="52"/>
  <c r="F6236" i="52" s="1"/>
  <c r="G6234" i="52"/>
  <c r="G6232" i="52"/>
  <c r="G6230" i="52"/>
  <c r="G6228" i="52"/>
  <c r="G6226" i="52"/>
  <c r="G6969" i="52"/>
  <c r="G6967" i="52"/>
  <c r="G6965" i="52"/>
  <c r="G6963" i="52"/>
  <c r="G6961" i="52"/>
  <c r="G6959" i="52"/>
  <c r="G6957" i="52"/>
  <c r="G6968" i="52"/>
  <c r="G6966" i="52"/>
  <c r="G6964" i="52"/>
  <c r="G6962" i="52"/>
  <c r="G6960" i="52"/>
  <c r="G6958" i="52"/>
  <c r="G6956" i="52"/>
  <c r="AO130" i="11"/>
  <c r="G3980" i="52"/>
  <c r="G3999" i="52"/>
  <c r="G4006" i="52"/>
  <c r="G4004" i="52"/>
  <c r="G4008" i="52"/>
  <c r="G4002" i="52"/>
  <c r="F4002" i="52" s="1"/>
  <c r="AS73" i="11"/>
  <c r="AO69" i="11"/>
  <c r="G6380" i="52"/>
  <c r="G6378" i="52"/>
  <c r="G6376" i="52"/>
  <c r="G6374" i="52"/>
  <c r="G6372" i="52"/>
  <c r="G6370" i="52"/>
  <c r="G6368" i="52"/>
  <c r="F6368" i="52" s="1"/>
  <c r="G6366" i="52"/>
  <c r="G6364" i="52"/>
  <c r="G6362" i="52"/>
  <c r="G6360" i="52"/>
  <c r="G6358" i="52"/>
  <c r="G6356" i="52"/>
  <c r="G6354" i="52"/>
  <c r="G6352" i="52"/>
  <c r="G6350" i="52"/>
  <c r="G6348" i="52"/>
  <c r="G6346" i="52"/>
  <c r="G6344" i="52"/>
  <c r="G6342" i="52"/>
  <c r="G6340" i="52"/>
  <c r="G6338" i="52"/>
  <c r="G6336" i="52"/>
  <c r="G6334" i="52"/>
  <c r="F6334" i="52" s="1"/>
  <c r="G6332" i="52"/>
  <c r="G6330" i="52"/>
  <c r="G6328" i="52"/>
  <c r="G6326" i="52"/>
  <c r="G6324" i="52"/>
  <c r="G6322" i="52"/>
  <c r="G6320" i="52"/>
  <c r="G6318" i="52"/>
  <c r="G6316" i="52"/>
  <c r="G6314" i="52"/>
  <c r="G6312" i="52"/>
  <c r="G6310" i="52"/>
  <c r="G6308" i="52"/>
  <c r="G6306" i="52"/>
  <c r="G6304" i="52"/>
  <c r="G6302" i="52"/>
  <c r="G6300" i="52"/>
  <c r="F6300" i="52" s="1"/>
  <c r="G6298" i="52"/>
  <c r="G6296" i="52"/>
  <c r="G6381" i="52"/>
  <c r="G6379" i="52"/>
  <c r="G6377" i="52"/>
  <c r="G6375" i="52"/>
  <c r="G6373" i="52"/>
  <c r="G6371" i="52"/>
  <c r="G6369" i="52"/>
  <c r="G6367" i="52"/>
  <c r="G6365" i="52"/>
  <c r="G6363" i="52"/>
  <c r="G6361" i="52"/>
  <c r="G6359" i="52"/>
  <c r="G6357" i="52"/>
  <c r="G6355" i="52"/>
  <c r="G6353" i="52"/>
  <c r="G6351" i="52"/>
  <c r="G6349" i="52"/>
  <c r="G6347" i="52"/>
  <c r="G6345" i="52"/>
  <c r="G6343" i="52"/>
  <c r="G6341" i="52"/>
  <c r="G6339" i="52"/>
  <c r="G6337" i="52"/>
  <c r="G6335" i="52"/>
  <c r="G6333" i="52"/>
  <c r="G6331" i="52"/>
  <c r="G6329" i="52"/>
  <c r="G6327" i="52"/>
  <c r="G6325" i="52"/>
  <c r="G6323" i="52"/>
  <c r="G6321" i="52"/>
  <c r="G6319" i="52"/>
  <c r="G6317" i="52"/>
  <c r="G6315" i="52"/>
  <c r="G6313" i="52"/>
  <c r="G6311" i="52"/>
  <c r="G6309" i="52"/>
  <c r="G6307" i="52"/>
  <c r="G6305" i="52"/>
  <c r="G6303" i="52"/>
  <c r="G6301" i="52"/>
  <c r="G6299" i="52"/>
  <c r="G6297" i="52"/>
  <c r="G6295" i="52"/>
  <c r="AO72" i="11"/>
  <c r="G5690" i="52"/>
  <c r="G5688" i="52"/>
  <c r="F5688" i="52" s="1"/>
  <c r="G5686" i="52"/>
  <c r="G5691" i="52"/>
  <c r="G5689" i="52"/>
  <c r="G5687" i="52"/>
  <c r="AO32" i="11"/>
  <c r="G7138" i="52"/>
  <c r="G7136" i="52"/>
  <c r="G7132" i="52"/>
  <c r="G7130" i="52"/>
  <c r="G7128" i="52"/>
  <c r="G7124" i="52"/>
  <c r="G7121" i="52"/>
  <c r="G7134" i="52"/>
  <c r="G7125" i="52"/>
  <c r="G7120" i="52"/>
  <c r="G7137" i="52"/>
  <c r="G7133" i="52"/>
  <c r="F7133" i="52" s="1"/>
  <c r="G7131" i="52"/>
  <c r="G7129" i="52"/>
  <c r="G7127" i="52"/>
  <c r="G7123" i="52"/>
  <c r="G7135" i="52"/>
  <c r="F7135" i="52" s="1"/>
  <c r="G7126" i="52"/>
  <c r="G7122" i="52"/>
  <c r="AO186" i="11"/>
  <c r="G5793" i="52"/>
  <c r="F5793" i="52" s="1"/>
  <c r="G5784" i="52"/>
  <c r="G5781" i="52"/>
  <c r="G5794" i="52"/>
  <c r="G5792" i="52"/>
  <c r="G5789" i="52"/>
  <c r="G5782" i="52"/>
  <c r="G5790" i="52"/>
  <c r="G5788" i="52"/>
  <c r="G5786" i="52"/>
  <c r="G5785" i="52"/>
  <c r="G5783" i="52"/>
  <c r="G5787" i="52"/>
  <c r="G5791" i="52"/>
  <c r="G5795" i="52"/>
  <c r="G5796" i="52"/>
  <c r="F5796" i="52" s="1"/>
  <c r="G5780" i="52"/>
  <c r="AO124" i="11"/>
  <c r="G6836" i="52"/>
  <c r="G6838" i="52"/>
  <c r="G6841" i="52"/>
  <c r="F6841" i="52" s="1"/>
  <c r="G6842" i="52"/>
  <c r="G6840" i="52"/>
  <c r="G6837" i="52"/>
  <c r="G6839" i="52"/>
  <c r="AR113" i="11"/>
  <c r="AO192" i="11"/>
  <c r="G4983" i="52"/>
  <c r="G4999" i="52"/>
  <c r="G5015" i="52"/>
  <c r="G5031" i="52"/>
  <c r="G4981" i="52"/>
  <c r="G4985" i="52"/>
  <c r="G4989" i="52"/>
  <c r="G4993" i="52"/>
  <c r="G4997" i="52"/>
  <c r="G5001" i="52"/>
  <c r="G5005" i="52"/>
  <c r="G5009" i="52"/>
  <c r="G5013" i="52"/>
  <c r="G5017" i="52"/>
  <c r="G5021" i="52"/>
  <c r="G5025" i="52"/>
  <c r="G5029" i="52"/>
  <c r="G5033" i="52"/>
  <c r="G5037" i="52"/>
  <c r="G4979" i="52"/>
  <c r="G4995" i="52"/>
  <c r="G5011" i="52"/>
  <c r="F5011" i="52" s="1"/>
  <c r="G5027" i="52"/>
  <c r="G4982" i="52"/>
  <c r="G4994" i="52"/>
  <c r="G5014" i="52"/>
  <c r="G5026" i="52"/>
  <c r="G4991" i="52"/>
  <c r="G5007" i="52"/>
  <c r="G5023" i="52"/>
  <c r="G5039" i="52"/>
  <c r="G4980" i="52"/>
  <c r="G4988" i="52"/>
  <c r="G4996" i="52"/>
  <c r="G5004" i="52"/>
  <c r="G5012" i="52"/>
  <c r="G5020" i="52"/>
  <c r="G5028" i="52"/>
  <c r="G5036" i="52"/>
  <c r="F5036" i="52" s="1"/>
  <c r="G4990" i="52"/>
  <c r="G4998" i="52"/>
  <c r="G5006" i="52"/>
  <c r="G4987" i="52"/>
  <c r="G5019" i="52"/>
  <c r="G5022" i="52"/>
  <c r="G5030" i="52"/>
  <c r="G5038" i="52"/>
  <c r="F5038" i="52" s="1"/>
  <c r="G4984" i="52"/>
  <c r="G4992" i="52"/>
  <c r="G5000" i="52"/>
  <c r="G5008" i="52"/>
  <c r="G5016" i="52"/>
  <c r="G5024" i="52"/>
  <c r="G5032" i="52"/>
  <c r="G5040" i="52"/>
  <c r="G4986" i="52"/>
  <c r="G5002" i="52"/>
  <c r="G5018" i="52"/>
  <c r="G5035" i="52"/>
  <c r="F5035" i="52" s="1"/>
  <c r="G5010" i="52"/>
  <c r="F5010" i="52" s="1"/>
  <c r="G5003" i="52"/>
  <c r="G5034" i="52"/>
  <c r="F5034" i="52" s="1"/>
  <c r="AO184" i="11"/>
  <c r="G4306" i="52"/>
  <c r="G4304" i="52"/>
  <c r="G4310" i="52"/>
  <c r="G4307" i="52"/>
  <c r="G4305" i="52"/>
  <c r="G4298" i="52"/>
  <c r="G4297" i="52"/>
  <c r="G4296" i="52"/>
  <c r="G4312" i="52"/>
  <c r="G4308" i="52"/>
  <c r="G4302" i="52"/>
  <c r="F4302" i="52" s="1"/>
  <c r="G4295" i="52"/>
  <c r="G4292" i="52"/>
  <c r="F4292" i="52" s="1"/>
  <c r="G4313" i="52"/>
  <c r="G4309" i="52"/>
  <c r="G4300" i="52"/>
  <c r="G4299" i="52"/>
  <c r="G4293" i="52"/>
  <c r="G4303" i="52"/>
  <c r="G4301" i="52"/>
  <c r="G4290" i="52"/>
  <c r="G4291" i="52"/>
  <c r="G4311" i="52"/>
  <c r="F4311" i="52" s="1"/>
  <c r="G4294" i="52"/>
  <c r="G4283" i="52"/>
  <c r="G4287" i="52"/>
  <c r="G4286" i="52"/>
  <c r="G4284" i="52"/>
  <c r="G4285" i="52"/>
  <c r="G4288" i="52"/>
  <c r="G4289" i="52"/>
  <c r="F4289" i="52" s="1"/>
  <c r="AO177" i="11"/>
  <c r="G1047" i="52"/>
  <c r="G1045" i="52"/>
  <c r="G1043" i="52"/>
  <c r="G1039" i="52"/>
  <c r="G1038" i="52"/>
  <c r="G1036" i="52"/>
  <c r="G1035" i="52"/>
  <c r="G1033" i="52"/>
  <c r="G1031" i="52"/>
  <c r="G1029" i="52"/>
  <c r="G1027" i="52"/>
  <c r="G1025" i="52"/>
  <c r="G1024" i="52"/>
  <c r="G1022" i="52"/>
  <c r="G1020" i="52"/>
  <c r="G1018" i="52"/>
  <c r="G1016" i="52"/>
  <c r="G1015" i="52"/>
  <c r="G1013" i="52"/>
  <c r="G1011" i="52"/>
  <c r="G1010" i="52"/>
  <c r="G1008" i="52"/>
  <c r="G1006" i="52"/>
  <c r="G1003" i="52"/>
  <c r="G1001" i="52"/>
  <c r="G1000" i="52"/>
  <c r="G998" i="52"/>
  <c r="G1046" i="52"/>
  <c r="G1042" i="52"/>
  <c r="G1040" i="52"/>
  <c r="G1037" i="52"/>
  <c r="G1034" i="52"/>
  <c r="G1030" i="52"/>
  <c r="G1026" i="52"/>
  <c r="G1021" i="52"/>
  <c r="G1017" i="52"/>
  <c r="G1012" i="52"/>
  <c r="G1007" i="52"/>
  <c r="G1004" i="52"/>
  <c r="G1048" i="52"/>
  <c r="G1044" i="52"/>
  <c r="G1041" i="52"/>
  <c r="G1032" i="52"/>
  <c r="G1028" i="52"/>
  <c r="G1023" i="52"/>
  <c r="G1019" i="52"/>
  <c r="G1014" i="52"/>
  <c r="G1009" i="52"/>
  <c r="G1005" i="52"/>
  <c r="G1002" i="52"/>
  <c r="G999" i="52"/>
  <c r="AN92" i="11"/>
  <c r="AF165" i="44" s="1"/>
  <c r="AO178" i="11"/>
  <c r="G1063" i="52"/>
  <c r="G1062" i="52"/>
  <c r="G1059" i="52"/>
  <c r="G1055" i="52"/>
  <c r="G1053" i="52"/>
  <c r="G1050" i="52"/>
  <c r="F1050" i="52" s="1"/>
  <c r="G1057" i="52"/>
  <c r="G1054" i="52"/>
  <c r="G1051" i="52"/>
  <c r="G1049" i="52"/>
  <c r="G1061" i="52"/>
  <c r="G1060" i="52"/>
  <c r="G1058" i="52"/>
  <c r="G1056" i="52"/>
  <c r="G1052" i="52"/>
  <c r="AO27" i="11"/>
  <c r="G97" i="52"/>
  <c r="G95" i="52"/>
  <c r="G93" i="52"/>
  <c r="G91" i="52"/>
  <c r="G89" i="52"/>
  <c r="G87" i="52"/>
  <c r="G85" i="52"/>
  <c r="G83" i="52"/>
  <c r="G81" i="52"/>
  <c r="G79" i="52"/>
  <c r="G77" i="52"/>
  <c r="G75" i="52"/>
  <c r="G98" i="52"/>
  <c r="G96" i="52"/>
  <c r="G94" i="52"/>
  <c r="G92" i="52"/>
  <c r="G90" i="52"/>
  <c r="G88" i="52"/>
  <c r="G86" i="52"/>
  <c r="G84" i="52"/>
  <c r="G82" i="52"/>
  <c r="G80" i="52"/>
  <c r="F80" i="52" s="1"/>
  <c r="G78" i="52"/>
  <c r="G76" i="52"/>
  <c r="G74" i="52"/>
  <c r="G3105" i="52"/>
  <c r="G3135" i="52"/>
  <c r="G3155" i="52"/>
  <c r="G3169" i="52"/>
  <c r="AO39" i="11"/>
  <c r="G5603" i="52"/>
  <c r="G5602" i="52"/>
  <c r="G5601" i="52"/>
  <c r="G5609" i="52"/>
  <c r="G5605" i="52"/>
  <c r="G5604" i="52"/>
  <c r="G5600" i="52"/>
  <c r="G5599" i="52"/>
  <c r="G5596" i="52"/>
  <c r="G5610" i="52"/>
  <c r="G5607" i="52"/>
  <c r="G5606" i="52"/>
  <c r="G5598" i="52"/>
  <c r="G5597" i="52"/>
  <c r="G5608" i="52"/>
  <c r="F5608" i="52" s="1"/>
  <c r="AO215" i="11"/>
  <c r="G3368" i="52"/>
  <c r="G3369" i="52"/>
  <c r="G3370" i="52"/>
  <c r="G3367" i="52"/>
  <c r="AO94" i="11"/>
  <c r="G6940" i="52"/>
  <c r="G6944" i="52"/>
  <c r="G6942" i="52"/>
  <c r="G6946" i="52"/>
  <c r="G6939" i="52"/>
  <c r="F6939" i="52" s="1"/>
  <c r="G6943" i="52"/>
  <c r="G6947" i="52"/>
  <c r="F6947" i="52" s="1"/>
  <c r="G6945" i="52"/>
  <c r="G6941" i="52"/>
  <c r="AO183" i="11"/>
  <c r="G6589" i="52"/>
  <c r="G6586" i="52"/>
  <c r="G6588" i="52"/>
  <c r="G6583" i="52"/>
  <c r="G6587" i="52"/>
  <c r="G6585" i="52"/>
  <c r="G6584" i="52"/>
  <c r="F6584" i="52" s="1"/>
  <c r="G488" i="52"/>
  <c r="AO41" i="11"/>
  <c r="G5936" i="52"/>
  <c r="G5935" i="52"/>
  <c r="G5934" i="52"/>
  <c r="G5933" i="52"/>
  <c r="AO167" i="11"/>
  <c r="G3789" i="52"/>
  <c r="G3787" i="52"/>
  <c r="F3787" i="52" s="1"/>
  <c r="G3785" i="52"/>
  <c r="G3783" i="52"/>
  <c r="G3781" i="52"/>
  <c r="G3779" i="52"/>
  <c r="G3777" i="52"/>
  <c r="G3775" i="52"/>
  <c r="F3775" i="52" s="1"/>
  <c r="G3773" i="52"/>
  <c r="G3771" i="52"/>
  <c r="G3769" i="52"/>
  <c r="G3767" i="52"/>
  <c r="G3765" i="52"/>
  <c r="G3763" i="52"/>
  <c r="G3761" i="52"/>
  <c r="F3761" i="52" s="1"/>
  <c r="G3759" i="52"/>
  <c r="G3757" i="52"/>
  <c r="G3755" i="52"/>
  <c r="G3753" i="52"/>
  <c r="G3751" i="52"/>
  <c r="G3749" i="52"/>
  <c r="G3747" i="52"/>
  <c r="G3745" i="52"/>
  <c r="G3743" i="52"/>
  <c r="G3741" i="52"/>
  <c r="G3739" i="52"/>
  <c r="F3739" i="52" s="1"/>
  <c r="G3737" i="52"/>
  <c r="G3735" i="52"/>
  <c r="G3733" i="52"/>
  <c r="G3731" i="52"/>
  <c r="G3729" i="52"/>
  <c r="F3729" i="52" s="1"/>
  <c r="G3727" i="52"/>
  <c r="G3725" i="52"/>
  <c r="G3723" i="52"/>
  <c r="G3721" i="52"/>
  <c r="G3719" i="52"/>
  <c r="G3717" i="52"/>
  <c r="G3715" i="52"/>
  <c r="G3788" i="52"/>
  <c r="G3786" i="52"/>
  <c r="G3784" i="52"/>
  <c r="F3784" i="52" s="1"/>
  <c r="G3782" i="52"/>
  <c r="G3780" i="52"/>
  <c r="G3778" i="52"/>
  <c r="F3778" i="52" s="1"/>
  <c r="G3776" i="52"/>
  <c r="G3774" i="52"/>
  <c r="G3772" i="52"/>
  <c r="G3770" i="52"/>
  <c r="G3768" i="52"/>
  <c r="G3766" i="52"/>
  <c r="G3764" i="52"/>
  <c r="G3762" i="52"/>
  <c r="F3762" i="52" s="1"/>
  <c r="G3760" i="52"/>
  <c r="G3758" i="52"/>
  <c r="G3756" i="52"/>
  <c r="G3754" i="52"/>
  <c r="G3752" i="52"/>
  <c r="G3750" i="52"/>
  <c r="G3748" i="52"/>
  <c r="G3746" i="52"/>
  <c r="G3744" i="52"/>
  <c r="G3742" i="52"/>
  <c r="G3740" i="52"/>
  <c r="G3738" i="52"/>
  <c r="G3736" i="52"/>
  <c r="G3734" i="52"/>
  <c r="G3732" i="52"/>
  <c r="G3730" i="52"/>
  <c r="G3728" i="52"/>
  <c r="G3726" i="52"/>
  <c r="G3724" i="52"/>
  <c r="G3722" i="52"/>
  <c r="G3720" i="52"/>
  <c r="G3718" i="52"/>
  <c r="G3716" i="52"/>
  <c r="AO93" i="11"/>
  <c r="G6404" i="52"/>
  <c r="G6402" i="52"/>
  <c r="G6397" i="52"/>
  <c r="G6396" i="52"/>
  <c r="G6394" i="52"/>
  <c r="G6389" i="52"/>
  <c r="G6388" i="52"/>
  <c r="G6399" i="52"/>
  <c r="G6391" i="52"/>
  <c r="G6401" i="52"/>
  <c r="G6400" i="52"/>
  <c r="G6398" i="52"/>
  <c r="G6393" i="52"/>
  <c r="G6392" i="52"/>
  <c r="G6390" i="52"/>
  <c r="G6395" i="52"/>
  <c r="G6403" i="52"/>
  <c r="AO168" i="11"/>
  <c r="G549" i="52"/>
  <c r="G547" i="52"/>
  <c r="G545" i="52"/>
  <c r="G548" i="52"/>
  <c r="F548" i="52" s="1"/>
  <c r="G546" i="52"/>
  <c r="G544" i="52"/>
  <c r="F544" i="52" s="1"/>
  <c r="G325" i="52"/>
  <c r="F325" i="52" s="1"/>
  <c r="G322" i="52"/>
  <c r="G324" i="52"/>
  <c r="G326" i="52"/>
  <c r="G318" i="52"/>
  <c r="G319" i="52"/>
  <c r="G321" i="52"/>
  <c r="G320" i="52"/>
  <c r="G323" i="52"/>
  <c r="AR114" i="11"/>
  <c r="AO225" i="11"/>
  <c r="G442" i="52"/>
  <c r="G440" i="52"/>
  <c r="G438" i="52"/>
  <c r="F438" i="52" s="1"/>
  <c r="G436" i="52"/>
  <c r="F436" i="52" s="1"/>
  <c r="G441" i="52"/>
  <c r="G439" i="52"/>
  <c r="G437" i="52"/>
  <c r="F437" i="52" s="1"/>
  <c r="G435" i="52"/>
  <c r="AS74" i="11"/>
  <c r="AO25" i="11"/>
  <c r="AO128" i="11"/>
  <c r="G5968" i="52"/>
  <c r="G5967" i="52"/>
  <c r="G5969" i="52"/>
  <c r="G5970" i="52"/>
  <c r="F5970" i="52" s="1"/>
  <c r="AO75" i="11"/>
  <c r="G5587" i="52"/>
  <c r="G5586" i="52"/>
  <c r="G5585" i="52"/>
  <c r="G5583" i="52"/>
  <c r="G5581" i="52"/>
  <c r="G5582" i="52"/>
  <c r="G5580" i="52"/>
  <c r="G5584" i="52"/>
  <c r="AR218" i="11"/>
  <c r="G46" i="52"/>
  <c r="F46" i="52" s="1"/>
  <c r="G45" i="52"/>
  <c r="F45" i="52" s="1"/>
  <c r="G41" i="52"/>
  <c r="F41" i="52" s="1"/>
  <c r="G43" i="52"/>
  <c r="F43" i="52" s="1"/>
  <c r="G44" i="52"/>
  <c r="F44" i="52" s="1"/>
  <c r="E6948" i="52"/>
  <c r="E6955" i="52"/>
  <c r="E6951" i="52"/>
  <c r="E6949" i="52"/>
  <c r="E6950" i="52"/>
  <c r="E6953" i="52"/>
  <c r="E6952" i="52"/>
  <c r="E6954" i="52"/>
  <c r="AO104" i="11"/>
  <c r="AC118" i="44"/>
  <c r="G5627" i="52"/>
  <c r="F5627" i="52" s="1"/>
  <c r="G5628" i="52"/>
  <c r="F5628" i="52" s="1"/>
  <c r="G5631" i="52"/>
  <c r="F5631" i="52" s="1"/>
  <c r="G5630" i="52"/>
  <c r="F5630" i="52" s="1"/>
  <c r="G5629" i="52"/>
  <c r="F5629" i="52" s="1"/>
  <c r="AN133" i="11"/>
  <c r="AF147" i="44" s="1"/>
  <c r="G4084" i="52"/>
  <c r="G4080" i="52"/>
  <c r="G4076" i="52"/>
  <c r="F4076" i="52" s="1"/>
  <c r="G4072" i="52"/>
  <c r="G4078" i="52"/>
  <c r="G4070" i="52"/>
  <c r="G4082" i="52"/>
  <c r="G4074" i="52"/>
  <c r="G4085" i="52"/>
  <c r="G4071" i="52"/>
  <c r="G4081" i="52"/>
  <c r="G4069" i="52"/>
  <c r="G4083" i="52"/>
  <c r="G4077" i="52"/>
  <c r="G4075" i="52"/>
  <c r="G4079" i="52"/>
  <c r="G4073" i="52"/>
  <c r="AO122" i="11"/>
  <c r="G6854" i="52"/>
  <c r="G6843" i="52"/>
  <c r="F6843" i="52" s="1"/>
  <c r="G6847" i="52"/>
  <c r="G6851" i="52"/>
  <c r="G6855" i="52"/>
  <c r="G6845" i="52"/>
  <c r="G6849" i="52"/>
  <c r="G6853" i="52"/>
  <c r="G6844" i="52"/>
  <c r="G6856" i="52"/>
  <c r="G6852" i="52"/>
  <c r="G6846" i="52"/>
  <c r="G6848" i="52"/>
  <c r="G6850" i="52"/>
  <c r="AO162" i="11"/>
  <c r="G4036" i="52"/>
  <c r="G4037" i="52"/>
  <c r="AS93" i="11"/>
  <c r="E6403" i="52"/>
  <c r="E6395" i="52"/>
  <c r="E6404" i="52"/>
  <c r="E6402" i="52"/>
  <c r="E6397" i="52"/>
  <c r="E6396" i="52"/>
  <c r="E6394" i="52"/>
  <c r="E6389" i="52"/>
  <c r="E6388" i="52"/>
  <c r="E6399" i="52"/>
  <c r="E6391" i="52"/>
  <c r="E6401" i="52"/>
  <c r="E6392" i="52"/>
  <c r="E6390" i="52"/>
  <c r="E6393" i="52"/>
  <c r="E6400" i="52"/>
  <c r="E6398" i="52"/>
  <c r="E484" i="52"/>
  <c r="E479" i="52"/>
  <c r="E478" i="52"/>
  <c r="E486" i="52"/>
  <c r="E483" i="52"/>
  <c r="E477" i="52"/>
  <c r="E480" i="52"/>
  <c r="E488" i="52"/>
  <c r="E487" i="52"/>
  <c r="E481" i="52"/>
  <c r="E482" i="52"/>
  <c r="E489" i="52"/>
  <c r="E485" i="52"/>
  <c r="AS177" i="11"/>
  <c r="E999" i="52"/>
  <c r="E1005" i="52"/>
  <c r="E1023" i="52"/>
  <c r="E1028" i="52"/>
  <c r="E1041" i="52"/>
  <c r="E1048" i="52"/>
  <c r="E1007" i="52"/>
  <c r="E1012" i="52"/>
  <c r="E1017" i="52"/>
  <c r="E1030" i="52"/>
  <c r="E1037" i="52"/>
  <c r="E1042" i="52"/>
  <c r="E1002" i="52"/>
  <c r="E1009" i="52"/>
  <c r="E1014" i="52"/>
  <c r="E1019" i="52"/>
  <c r="E1032" i="52"/>
  <c r="E1044" i="52"/>
  <c r="E1004" i="52"/>
  <c r="E1021" i="52"/>
  <c r="E1026" i="52"/>
  <c r="E1034" i="52"/>
  <c r="E1040" i="52"/>
  <c r="E1046" i="52"/>
  <c r="E1000" i="52"/>
  <c r="E1003" i="52"/>
  <c r="E1006" i="52"/>
  <c r="E1010" i="52"/>
  <c r="E1015" i="52"/>
  <c r="E1016" i="52"/>
  <c r="E1020" i="52"/>
  <c r="E1024" i="52"/>
  <c r="E1029" i="52"/>
  <c r="E1033" i="52"/>
  <c r="E1036" i="52"/>
  <c r="E1039" i="52"/>
  <c r="E1045" i="52"/>
  <c r="E998" i="52"/>
  <c r="E1011" i="52"/>
  <c r="E1022" i="52"/>
  <c r="E1035" i="52"/>
  <c r="E1047" i="52"/>
  <c r="E1008" i="52"/>
  <c r="E1018" i="52"/>
  <c r="E1031" i="52"/>
  <c r="E1043" i="52"/>
  <c r="E1027" i="52"/>
  <c r="E1038" i="52"/>
  <c r="E1001" i="52"/>
  <c r="E1013" i="52"/>
  <c r="E1025" i="52"/>
  <c r="E5888" i="52"/>
  <c r="E5896" i="52"/>
  <c r="E5904" i="52"/>
  <c r="E5912" i="52"/>
  <c r="E5920" i="52"/>
  <c r="E5928" i="52"/>
  <c r="E5890" i="52"/>
  <c r="E5898" i="52"/>
  <c r="E5906" i="52"/>
  <c r="E5914" i="52"/>
  <c r="E5922" i="52"/>
  <c r="E5930" i="52"/>
  <c r="E5892" i="52"/>
  <c r="E5900" i="52"/>
  <c r="E5908" i="52"/>
  <c r="E5916" i="52"/>
  <c r="E5924" i="52"/>
  <c r="E5932" i="52"/>
  <c r="E5886" i="52"/>
  <c r="E5894" i="52"/>
  <c r="E5902" i="52"/>
  <c r="E5910" i="52"/>
  <c r="E5918" i="52"/>
  <c r="E5926" i="52"/>
  <c r="E5887" i="52"/>
  <c r="E5891" i="52"/>
  <c r="E5895" i="52"/>
  <c r="E5899" i="52"/>
  <c r="E5903" i="52"/>
  <c r="E5907" i="52"/>
  <c r="E5911" i="52"/>
  <c r="E5915" i="52"/>
  <c r="E5919" i="52"/>
  <c r="E5923" i="52"/>
  <c r="E5927" i="52"/>
  <c r="E5931" i="52"/>
  <c r="E5901" i="52"/>
  <c r="E5917" i="52"/>
  <c r="E5897" i="52"/>
  <c r="E5913" i="52"/>
  <c r="E5929" i="52"/>
  <c r="E5893" i="52"/>
  <c r="E5909" i="52"/>
  <c r="E5925" i="52"/>
  <c r="E5889" i="52"/>
  <c r="E5905" i="52"/>
  <c r="E5921" i="52"/>
  <c r="E5933" i="52"/>
  <c r="E5934" i="52"/>
  <c r="E5935" i="52"/>
  <c r="E5936" i="52"/>
  <c r="E6863" i="52"/>
  <c r="E6860" i="52"/>
  <c r="E6859" i="52"/>
  <c r="E6858" i="52"/>
  <c r="E6862" i="52"/>
  <c r="E6861" i="52"/>
  <c r="E6857" i="52"/>
  <c r="AS75" i="11"/>
  <c r="E5584" i="52"/>
  <c r="E5582" i="52"/>
  <c r="E5581" i="52"/>
  <c r="E5587" i="52"/>
  <c r="E5586" i="52"/>
  <c r="E5585" i="52"/>
  <c r="E5583" i="52"/>
  <c r="E5580" i="52"/>
  <c r="E270" i="52"/>
  <c r="E278" i="52"/>
  <c r="E264" i="52"/>
  <c r="E272" i="52"/>
  <c r="E280" i="52"/>
  <c r="E265" i="52"/>
  <c r="E273" i="52"/>
  <c r="E281" i="52"/>
  <c r="E267" i="52"/>
  <c r="E275" i="52"/>
  <c r="E266" i="52"/>
  <c r="E274" i="52"/>
  <c r="E268" i="52"/>
  <c r="E276" i="52"/>
  <c r="E269" i="52"/>
  <c r="E277" i="52"/>
  <c r="E263" i="52"/>
  <c r="E271" i="52"/>
  <c r="E279" i="52"/>
  <c r="AB219" i="44"/>
  <c r="E4115" i="52"/>
  <c r="E4123" i="52"/>
  <c r="E4118" i="52"/>
  <c r="E4126" i="52"/>
  <c r="E4117" i="52"/>
  <c r="E4125" i="52"/>
  <c r="E4120" i="52"/>
  <c r="E4128" i="52"/>
  <c r="E4119" i="52"/>
  <c r="E4127" i="52"/>
  <c r="E4122" i="52"/>
  <c r="E4121" i="52"/>
  <c r="E4129" i="52"/>
  <c r="E4116" i="52"/>
  <c r="E4124" i="52"/>
  <c r="AS111" i="11"/>
  <c r="E591" i="52"/>
  <c r="E590" i="52"/>
  <c r="E593" i="52"/>
  <c r="E592" i="52"/>
  <c r="E595" i="52"/>
  <c r="E594" i="52"/>
  <c r="AS90" i="11"/>
  <c r="E5884" i="52"/>
  <c r="E5876" i="52"/>
  <c r="E5868" i="52"/>
  <c r="E5860" i="52"/>
  <c r="E5855" i="52"/>
  <c r="E5851" i="52"/>
  <c r="E5836" i="52"/>
  <c r="E5879" i="52"/>
  <c r="E5885" i="52"/>
  <c r="E5875" i="52"/>
  <c r="E5869" i="52"/>
  <c r="E5856" i="52"/>
  <c r="E5840" i="52"/>
  <c r="E5837" i="52"/>
  <c r="E5878" i="52"/>
  <c r="E5881" i="52"/>
  <c r="E5864" i="52"/>
  <c r="E5858" i="52"/>
  <c r="E5846" i="52"/>
  <c r="E5835" i="52"/>
  <c r="E5871" i="52"/>
  <c r="E5834" i="52"/>
  <c r="E5865" i="52"/>
  <c r="E5882" i="52"/>
  <c r="E5863" i="52"/>
  <c r="E5830" i="52"/>
  <c r="E5845" i="52"/>
  <c r="E5831" i="52"/>
  <c r="E5872" i="52"/>
  <c r="E5880" i="52"/>
  <c r="E5849" i="52"/>
  <c r="E5883" i="52"/>
  <c r="E5826" i="52"/>
  <c r="E5852" i="52"/>
  <c r="E5847" i="52"/>
  <c r="E5843" i="52"/>
  <c r="E5841" i="52"/>
  <c r="E5838" i="52"/>
  <c r="E5827" i="52"/>
  <c r="E5848" i="52"/>
  <c r="E5873" i="52"/>
  <c r="E5829" i="52"/>
  <c r="E5833" i="52"/>
  <c r="E5839" i="52"/>
  <c r="E5842" i="52"/>
  <c r="E5844" i="52"/>
  <c r="E5850" i="52"/>
  <c r="E5853" i="52"/>
  <c r="E5857" i="52"/>
  <c r="E5862" i="52"/>
  <c r="E5867" i="52"/>
  <c r="E5874" i="52"/>
  <c r="E5877" i="52"/>
  <c r="E5832" i="52"/>
  <c r="E5861" i="52"/>
  <c r="E5870" i="52"/>
  <c r="E5828" i="52"/>
  <c r="E5854" i="52"/>
  <c r="E5859" i="52"/>
  <c r="E5866" i="52"/>
  <c r="M4693" i="52"/>
  <c r="H4693" i="52"/>
  <c r="M4673" i="52"/>
  <c r="H4673" i="52"/>
  <c r="M4704" i="52"/>
  <c r="H4704" i="52"/>
  <c r="M4701" i="52"/>
  <c r="H4701" i="52"/>
  <c r="M4684" i="52"/>
  <c r="H4684" i="52"/>
  <c r="M4712" i="52"/>
  <c r="H4712" i="52"/>
  <c r="M4725" i="52"/>
  <c r="H4725" i="52"/>
  <c r="M4733" i="52"/>
  <c r="H4733" i="52"/>
  <c r="M4741" i="52"/>
  <c r="H4741" i="52"/>
  <c r="M4675" i="52"/>
  <c r="H4675" i="52"/>
  <c r="M4691" i="52"/>
  <c r="H4691" i="52"/>
  <c r="M4707" i="52"/>
  <c r="H4707" i="52"/>
  <c r="M4723" i="52"/>
  <c r="H4723" i="52"/>
  <c r="M4739" i="52"/>
  <c r="H4739" i="52"/>
  <c r="M4678" i="52"/>
  <c r="H4678" i="52"/>
  <c r="M4694" i="52"/>
  <c r="H4694" i="52"/>
  <c r="H4710" i="52"/>
  <c r="M4710" i="52"/>
  <c r="M4726" i="52"/>
  <c r="H4726" i="52"/>
  <c r="M4742" i="52"/>
  <c r="H4742" i="52"/>
  <c r="M550" i="52"/>
  <c r="H550" i="52"/>
  <c r="M551" i="52"/>
  <c r="H551" i="52"/>
  <c r="H560" i="52"/>
  <c r="M560" i="52"/>
  <c r="M5996" i="52"/>
  <c r="H5996" i="52"/>
  <c r="M5997" i="52"/>
  <c r="H5997" i="52"/>
  <c r="M5994" i="52"/>
  <c r="H5994" i="52"/>
  <c r="M5995" i="52"/>
  <c r="H5995" i="52"/>
  <c r="M5992" i="52"/>
  <c r="H5992" i="52"/>
  <c r="M5985" i="52"/>
  <c r="H5985" i="52"/>
  <c r="M5982" i="52"/>
  <c r="H5982" i="52"/>
  <c r="M5983" i="52"/>
  <c r="H5983" i="52"/>
  <c r="H5157" i="52"/>
  <c r="M5157" i="52"/>
  <c r="M5161" i="52"/>
  <c r="H5161" i="52"/>
  <c r="H5164" i="52"/>
  <c r="M5164" i="52"/>
  <c r="H5165" i="52"/>
  <c r="M5165" i="52"/>
  <c r="M5172" i="52"/>
  <c r="H5172" i="52"/>
  <c r="M5169" i="52"/>
  <c r="H5169" i="52"/>
  <c r="M5204" i="52"/>
  <c r="H5204" i="52"/>
  <c r="M5176" i="52"/>
  <c r="H5176" i="52"/>
  <c r="M5159" i="52"/>
  <c r="H5159" i="52"/>
  <c r="H5158" i="52"/>
  <c r="M5158" i="52"/>
  <c r="H5170" i="52"/>
  <c r="M5170" i="52"/>
  <c r="H5154" i="52"/>
  <c r="M5154" i="52"/>
  <c r="H5198" i="52"/>
  <c r="M5198" i="52"/>
  <c r="H5174" i="52"/>
  <c r="M5174" i="52"/>
  <c r="AO216" i="11"/>
  <c r="G5159" i="52"/>
  <c r="F5159" i="52" s="1"/>
  <c r="G5175" i="52"/>
  <c r="G5191" i="52"/>
  <c r="G5156" i="52"/>
  <c r="G5171" i="52"/>
  <c r="G5203" i="52"/>
  <c r="G5152" i="52"/>
  <c r="G5183" i="52"/>
  <c r="G5164" i="52"/>
  <c r="G5184" i="52"/>
  <c r="F5184" i="52" s="1"/>
  <c r="G5192" i="52"/>
  <c r="G5200" i="52"/>
  <c r="G5158" i="52"/>
  <c r="G5174" i="52"/>
  <c r="F5174" i="52" s="1"/>
  <c r="G5190" i="52"/>
  <c r="G5206" i="52"/>
  <c r="G5167" i="52"/>
  <c r="G5163" i="52"/>
  <c r="G5187" i="52"/>
  <c r="G5168" i="52"/>
  <c r="G5176" i="52"/>
  <c r="G5149" i="52"/>
  <c r="G5157" i="52"/>
  <c r="G5165" i="52"/>
  <c r="G5173" i="52"/>
  <c r="G5181" i="52"/>
  <c r="G5189" i="52"/>
  <c r="F5189" i="52" s="1"/>
  <c r="G5197" i="52"/>
  <c r="G5205" i="52"/>
  <c r="G5154" i="52"/>
  <c r="F5154" i="52" s="1"/>
  <c r="G5170" i="52"/>
  <c r="G5186" i="52"/>
  <c r="G5202" i="52"/>
  <c r="G5151" i="52"/>
  <c r="G5188" i="52"/>
  <c r="G5196" i="52"/>
  <c r="G5204" i="52"/>
  <c r="F5204" i="52" s="1"/>
  <c r="G5179" i="52"/>
  <c r="G5160" i="52"/>
  <c r="G5150" i="52"/>
  <c r="G5166" i="52"/>
  <c r="G5182" i="52"/>
  <c r="G5198" i="52"/>
  <c r="G5180" i="52"/>
  <c r="G5155" i="52"/>
  <c r="F5155" i="52" s="1"/>
  <c r="G5161" i="52"/>
  <c r="G5193" i="52"/>
  <c r="G5178" i="52"/>
  <c r="G5148" i="52"/>
  <c r="G5199" i="52"/>
  <c r="G5153" i="52"/>
  <c r="G5185" i="52"/>
  <c r="G5172" i="52"/>
  <c r="F5172" i="52" s="1"/>
  <c r="G5177" i="52"/>
  <c r="G5162" i="52"/>
  <c r="F5162" i="52" s="1"/>
  <c r="G5194" i="52"/>
  <c r="G5169" i="52"/>
  <c r="G5195" i="52"/>
  <c r="F5195" i="52" s="1"/>
  <c r="G5201" i="52"/>
  <c r="H4175" i="52"/>
  <c r="M4180" i="52"/>
  <c r="H4180" i="52"/>
  <c r="H4071" i="52"/>
  <c r="M4071" i="52"/>
  <c r="H4077" i="52"/>
  <c r="M4077" i="52"/>
  <c r="H4079" i="52"/>
  <c r="M4079" i="52"/>
  <c r="M4078" i="52"/>
  <c r="H4078" i="52"/>
  <c r="H7052" i="52"/>
  <c r="M7052" i="52"/>
  <c r="M7051" i="52"/>
  <c r="H7051" i="52"/>
  <c r="H450" i="52"/>
  <c r="M450" i="52"/>
  <c r="M447" i="52"/>
  <c r="H447" i="52"/>
  <c r="M570" i="52"/>
  <c r="H570" i="52"/>
  <c r="M7" i="52"/>
  <c r="H7" i="52"/>
  <c r="M8" i="52"/>
  <c r="H8" i="52"/>
  <c r="M9" i="52"/>
  <c r="H9" i="52"/>
  <c r="M13" i="52"/>
  <c r="H13" i="52"/>
  <c r="M6" i="52"/>
  <c r="H6" i="52"/>
  <c r="M19" i="52"/>
  <c r="H19" i="52"/>
  <c r="G28" i="52"/>
  <c r="G27" i="52"/>
  <c r="G21" i="52"/>
  <c r="G13" i="52"/>
  <c r="F13" i="52" s="1"/>
  <c r="G5" i="52"/>
  <c r="G24" i="52"/>
  <c r="G23" i="52"/>
  <c r="G18" i="52"/>
  <c r="G16" i="52"/>
  <c r="G15" i="52"/>
  <c r="G10" i="52"/>
  <c r="G8" i="52"/>
  <c r="F8" i="52" s="1"/>
  <c r="G7" i="52"/>
  <c r="G25" i="52"/>
  <c r="G22" i="52"/>
  <c r="G20" i="52"/>
  <c r="G19" i="52"/>
  <c r="G14" i="52"/>
  <c r="G12" i="52"/>
  <c r="G11" i="52"/>
  <c r="G6" i="52"/>
  <c r="G26" i="52"/>
  <c r="G17" i="52"/>
  <c r="G9" i="52"/>
  <c r="H4880" i="52"/>
  <c r="M4880" i="52"/>
  <c r="H4878" i="52"/>
  <c r="M4878" i="52"/>
  <c r="M4868" i="52"/>
  <c r="H4868" i="52"/>
  <c r="M4877" i="52"/>
  <c r="H4877" i="52"/>
  <c r="M4875" i="52"/>
  <c r="H4875" i="52"/>
  <c r="M4873" i="52"/>
  <c r="H4873" i="52"/>
  <c r="M4863" i="52"/>
  <c r="H4863" i="52"/>
  <c r="H5615" i="52"/>
  <c r="M5615" i="52"/>
  <c r="M5614" i="52"/>
  <c r="H5614" i="52"/>
  <c r="M3194" i="52"/>
  <c r="H3194" i="52"/>
  <c r="M3108" i="52"/>
  <c r="H3102" i="52"/>
  <c r="M3102" i="52"/>
  <c r="M3177" i="52"/>
  <c r="M3182" i="52"/>
  <c r="H3182" i="52"/>
  <c r="H3129" i="52"/>
  <c r="M3165" i="52"/>
  <c r="M3082" i="52"/>
  <c r="H3082" i="52"/>
  <c r="M3066" i="52"/>
  <c r="M3190" i="52"/>
  <c r="H3094" i="52"/>
  <c r="M3098" i="52"/>
  <c r="H3098" i="52"/>
  <c r="M3191" i="52"/>
  <c r="H3103" i="52"/>
  <c r="M3103" i="52"/>
  <c r="M3121" i="52"/>
  <c r="M3143" i="52"/>
  <c r="H3143" i="52"/>
  <c r="M3207" i="52"/>
  <c r="H3207" i="52"/>
  <c r="M3135" i="52"/>
  <c r="H3135" i="52"/>
  <c r="M3187" i="52"/>
  <c r="M3084" i="52"/>
  <c r="H3084" i="52"/>
  <c r="M3205" i="52"/>
  <c r="H3205" i="52"/>
  <c r="H3153" i="52"/>
  <c r="M3153" i="52"/>
  <c r="M3176" i="52"/>
  <c r="H3176" i="52"/>
  <c r="H3196" i="52"/>
  <c r="M3116" i="52"/>
  <c r="H3140" i="52"/>
  <c r="M3184" i="52"/>
  <c r="H3184" i="52"/>
  <c r="H3204" i="52"/>
  <c r="M3204" i="52"/>
  <c r="H3370" i="52"/>
  <c r="M3370" i="52"/>
  <c r="M5084" i="52"/>
  <c r="H5084" i="52"/>
  <c r="H5140" i="52"/>
  <c r="M5140" i="52"/>
  <c r="H5096" i="52"/>
  <c r="M5096" i="52"/>
  <c r="M5088" i="52"/>
  <c r="H5088" i="52"/>
  <c r="M5076" i="52"/>
  <c r="H5112" i="52"/>
  <c r="M5112" i="52"/>
  <c r="H5060" i="52"/>
  <c r="M5089" i="52"/>
  <c r="M5137" i="52"/>
  <c r="M5121" i="52"/>
  <c r="H5121" i="52"/>
  <c r="H5055" i="52"/>
  <c r="M5078" i="52"/>
  <c r="H5078" i="52"/>
  <c r="H5098" i="52"/>
  <c r="M5098" i="52"/>
  <c r="M5119" i="52"/>
  <c r="H5119" i="52"/>
  <c r="M5142" i="52"/>
  <c r="M5061" i="52"/>
  <c r="H5061" i="52"/>
  <c r="M5125" i="52"/>
  <c r="H5125" i="52"/>
  <c r="H5049" i="52"/>
  <c r="H5070" i="52"/>
  <c r="M5070" i="52"/>
  <c r="H5090" i="52"/>
  <c r="M5090" i="52"/>
  <c r="H5134" i="52"/>
  <c r="H3572" i="52"/>
  <c r="M3572" i="52"/>
  <c r="H3556" i="52"/>
  <c r="M3556" i="52"/>
  <c r="H3540" i="52"/>
  <c r="M3540" i="52"/>
  <c r="H3524" i="52"/>
  <c r="M3524" i="52"/>
  <c r="H3508" i="52"/>
  <c r="M3508" i="52"/>
  <c r="H3567" i="52"/>
  <c r="M3567" i="52"/>
  <c r="H3551" i="52"/>
  <c r="M3551" i="52"/>
  <c r="M3535" i="52"/>
  <c r="H3535" i="52"/>
  <c r="H3519" i="52"/>
  <c r="M3519" i="52"/>
  <c r="M3545" i="52"/>
  <c r="H3545" i="52"/>
  <c r="M3509" i="52"/>
  <c r="H3509" i="52"/>
  <c r="M3573" i="52"/>
  <c r="H3573" i="52"/>
  <c r="M3565" i="52"/>
  <c r="H3565" i="52"/>
  <c r="M3553" i="52"/>
  <c r="H3553" i="52"/>
  <c r="M3514" i="52"/>
  <c r="H3514" i="52"/>
  <c r="M3530" i="52"/>
  <c r="H3530" i="52"/>
  <c r="M3546" i="52"/>
  <c r="H3546" i="52"/>
  <c r="M3562" i="52"/>
  <c r="H3562" i="52"/>
  <c r="M5670" i="52"/>
  <c r="H5670" i="52"/>
  <c r="M5668" i="52"/>
  <c r="H5668" i="52"/>
  <c r="H411" i="52"/>
  <c r="M411" i="52"/>
  <c r="H413" i="52"/>
  <c r="M413" i="52"/>
  <c r="M412" i="52"/>
  <c r="H412" i="52"/>
  <c r="M414" i="52"/>
  <c r="H414" i="52"/>
  <c r="H5627" i="52"/>
  <c r="M5627" i="52"/>
  <c r="M6698" i="52"/>
  <c r="H6698" i="52"/>
  <c r="M6686" i="52"/>
  <c r="H6686" i="52"/>
  <c r="M6674" i="52"/>
  <c r="H6674" i="52"/>
  <c r="M6662" i="52"/>
  <c r="H6662" i="52"/>
  <c r="M6696" i="52"/>
  <c r="H6696" i="52"/>
  <c r="H6680" i="52"/>
  <c r="M6680" i="52"/>
  <c r="H6664" i="52"/>
  <c r="M6664" i="52"/>
  <c r="M6679" i="52"/>
  <c r="H6679" i="52"/>
  <c r="M6701" i="52"/>
  <c r="H6701" i="52"/>
  <c r="M6669" i="52"/>
  <c r="H6669" i="52"/>
  <c r="M6683" i="52"/>
  <c r="H6683" i="52"/>
  <c r="M6697" i="52"/>
  <c r="H6697" i="52"/>
  <c r="M6665" i="52"/>
  <c r="H6665" i="52"/>
  <c r="H5824" i="52"/>
  <c r="M5824" i="52"/>
  <c r="M5808" i="52"/>
  <c r="H5808" i="52"/>
  <c r="H5825" i="52"/>
  <c r="M5825" i="52"/>
  <c r="M5813" i="52"/>
  <c r="H5813" i="52"/>
  <c r="M5800" i="52"/>
  <c r="H5800" i="52"/>
  <c r="M5798" i="52"/>
  <c r="H5798" i="52"/>
  <c r="H5799" i="52"/>
  <c r="M5799" i="52"/>
  <c r="M92" i="52"/>
  <c r="H92" i="52"/>
  <c r="H84" i="52"/>
  <c r="M84" i="52"/>
  <c r="H90" i="52"/>
  <c r="M90" i="52"/>
  <c r="M74" i="52"/>
  <c r="H74" i="52"/>
  <c r="M91" i="52"/>
  <c r="H91" i="52"/>
  <c r="M89" i="52"/>
  <c r="H89" i="52"/>
  <c r="M79" i="52"/>
  <c r="H79" i="52"/>
  <c r="H4272" i="52"/>
  <c r="M4272" i="52"/>
  <c r="H4216" i="52"/>
  <c r="H4226" i="52"/>
  <c r="M4218" i="52"/>
  <c r="H4218" i="52"/>
  <c r="H4202" i="52"/>
  <c r="M4202" i="52"/>
  <c r="M4254" i="52"/>
  <c r="H4254" i="52"/>
  <c r="H4252" i="52"/>
  <c r="M4252" i="52"/>
  <c r="H4246" i="52"/>
  <c r="M4246" i="52"/>
  <c r="M4255" i="52"/>
  <c r="H4255" i="52"/>
  <c r="M4199" i="52"/>
  <c r="H4199" i="52"/>
  <c r="M4261" i="52"/>
  <c r="H4261" i="52"/>
  <c r="H4217" i="52"/>
  <c r="M4217" i="52"/>
  <c r="M4209" i="52"/>
  <c r="H4209" i="52"/>
  <c r="M4273" i="52"/>
  <c r="H4273" i="52"/>
  <c r="M4197" i="52"/>
  <c r="H4197" i="52"/>
  <c r="M4191" i="52"/>
  <c r="H4191" i="52"/>
  <c r="H4400" i="52"/>
  <c r="M4400" i="52"/>
  <c r="M4432" i="52"/>
  <c r="H4432" i="52"/>
  <c r="M4404" i="52"/>
  <c r="H4404" i="52"/>
  <c r="M4340" i="52"/>
  <c r="H4340" i="52"/>
  <c r="H4408" i="52"/>
  <c r="M4408" i="52"/>
  <c r="H4344" i="52"/>
  <c r="M4344" i="52"/>
  <c r="M4412" i="52"/>
  <c r="H4412" i="52"/>
  <c r="M4348" i="52"/>
  <c r="H4348" i="52"/>
  <c r="M4438" i="52"/>
  <c r="H4438" i="52"/>
  <c r="H4422" i="52"/>
  <c r="M4422" i="52"/>
  <c r="H4406" i="52"/>
  <c r="M4406" i="52"/>
  <c r="H4390" i="52"/>
  <c r="M4390" i="52"/>
  <c r="M4374" i="52"/>
  <c r="H4374" i="52"/>
  <c r="M4358" i="52"/>
  <c r="H4358" i="52"/>
  <c r="H4342" i="52"/>
  <c r="M4342" i="52"/>
  <c r="M4326" i="52"/>
  <c r="H4326" i="52"/>
  <c r="M4443" i="52"/>
  <c r="H4443" i="52"/>
  <c r="M4315" i="52"/>
  <c r="H4315" i="52"/>
  <c r="M4333" i="52"/>
  <c r="H4333" i="52"/>
  <c r="M4327" i="52"/>
  <c r="H4327" i="52"/>
  <c r="M4417" i="52"/>
  <c r="H4417" i="52"/>
  <c r="M4339" i="52"/>
  <c r="H4339" i="52"/>
  <c r="M4325" i="52"/>
  <c r="H4325" i="52"/>
  <c r="M4319" i="52"/>
  <c r="H4319" i="52"/>
  <c r="M4385" i="52"/>
  <c r="H4385" i="52"/>
  <c r="M4331" i="52"/>
  <c r="H4331" i="52"/>
  <c r="M4349" i="52"/>
  <c r="H4349" i="52"/>
  <c r="M4375" i="52"/>
  <c r="H4375" i="52"/>
  <c r="M4345" i="52"/>
  <c r="H4345" i="52"/>
  <c r="M4355" i="52"/>
  <c r="H4355" i="52"/>
  <c r="M4373" i="52"/>
  <c r="H4373" i="52"/>
  <c r="M4367" i="52"/>
  <c r="H4367" i="52"/>
  <c r="M4441" i="52"/>
  <c r="H4441" i="52"/>
  <c r="M3637" i="52"/>
  <c r="H3637" i="52"/>
  <c r="H3663" i="52"/>
  <c r="M3663" i="52"/>
  <c r="H3631" i="52"/>
  <c r="M3631" i="52"/>
  <c r="H3669" i="52"/>
  <c r="M3669" i="52"/>
  <c r="M3673" i="52"/>
  <c r="H3673" i="52"/>
  <c r="H3641" i="52"/>
  <c r="M3641" i="52"/>
  <c r="H3609" i="52"/>
  <c r="M3609" i="52"/>
  <c r="M3621" i="52"/>
  <c r="H3621" i="52"/>
  <c r="M3675" i="52"/>
  <c r="H3675" i="52"/>
  <c r="M3643" i="52"/>
  <c r="H3643" i="52"/>
  <c r="M3611" i="52"/>
  <c r="H3611" i="52"/>
  <c r="M3676" i="52"/>
  <c r="H3676" i="52"/>
  <c r="M3610" i="52"/>
  <c r="H3610" i="52"/>
  <c r="M3654" i="52"/>
  <c r="H3654" i="52"/>
  <c r="M3634" i="52"/>
  <c r="H3634" i="52"/>
  <c r="M3678" i="52"/>
  <c r="H3678" i="52"/>
  <c r="M3668" i="52"/>
  <c r="H3668" i="52"/>
  <c r="M3648" i="52"/>
  <c r="H3648" i="52"/>
  <c r="M3670" i="52"/>
  <c r="H3670" i="52"/>
  <c r="M3664" i="52"/>
  <c r="H3664" i="52"/>
  <c r="M3640" i="52"/>
  <c r="H3640" i="52"/>
  <c r="M3630" i="52"/>
  <c r="H3630" i="52"/>
  <c r="M3741" i="52"/>
  <c r="H3741" i="52"/>
  <c r="M3786" i="52"/>
  <c r="M3754" i="52"/>
  <c r="H3754" i="52"/>
  <c r="M3763" i="52"/>
  <c r="H3763" i="52"/>
  <c r="H3731" i="52"/>
  <c r="M3776" i="52"/>
  <c r="H3776" i="52"/>
  <c r="M3785" i="52"/>
  <c r="H3785" i="52"/>
  <c r="M3721" i="52"/>
  <c r="H3721" i="52"/>
  <c r="M3726" i="52"/>
  <c r="H3726" i="52"/>
  <c r="H3767" i="52"/>
  <c r="M3735" i="52"/>
  <c r="H3735" i="52"/>
  <c r="M3780" i="52"/>
  <c r="M3748" i="52"/>
  <c r="H3748" i="52"/>
  <c r="M335" i="52"/>
  <c r="H335" i="52"/>
  <c r="M355" i="52"/>
  <c r="H355" i="52"/>
  <c r="M348" i="52"/>
  <c r="H348" i="52"/>
  <c r="H354" i="52"/>
  <c r="M354" i="52"/>
  <c r="H953" i="52"/>
  <c r="M953" i="52"/>
  <c r="M203" i="52"/>
  <c r="H203" i="52"/>
  <c r="M202" i="52"/>
  <c r="H202" i="52"/>
  <c r="H192" i="52"/>
  <c r="M192" i="52"/>
  <c r="G204" i="52"/>
  <c r="F204" i="52" s="1"/>
  <c r="G200" i="52"/>
  <c r="F200" i="52" s="1"/>
  <c r="G196" i="52"/>
  <c r="F196" i="52" s="1"/>
  <c r="G202" i="52"/>
  <c r="F202" i="52" s="1"/>
  <c r="G198" i="52"/>
  <c r="F198" i="52" s="1"/>
  <c r="G194" i="52"/>
  <c r="F194" i="52" s="1"/>
  <c r="G191" i="52"/>
  <c r="F191" i="52" s="1"/>
  <c r="G203" i="52"/>
  <c r="F203" i="52" s="1"/>
  <c r="G199" i="52"/>
  <c r="F199" i="52" s="1"/>
  <c r="G195" i="52"/>
  <c r="F195" i="52" s="1"/>
  <c r="G193" i="52"/>
  <c r="F193" i="52" s="1"/>
  <c r="G201" i="52"/>
  <c r="F201" i="52" s="1"/>
  <c r="G192" i="52"/>
  <c r="F192" i="52" s="1"/>
  <c r="G197" i="52"/>
  <c r="F197" i="52" s="1"/>
  <c r="M6583" i="52"/>
  <c r="H6583" i="52"/>
  <c r="M6162" i="52"/>
  <c r="H6162" i="52"/>
  <c r="M6161" i="52"/>
  <c r="H6161" i="52"/>
  <c r="M6160" i="52"/>
  <c r="H6160" i="52"/>
  <c r="M6182" i="52"/>
  <c r="H6182" i="52"/>
  <c r="M6173" i="52"/>
  <c r="H6173" i="52"/>
  <c r="M6164" i="52"/>
  <c r="H6164" i="52"/>
  <c r="M3033" i="52"/>
  <c r="H3033" i="52"/>
  <c r="M3001" i="52"/>
  <c r="H3001" i="52"/>
  <c r="M2969" i="52"/>
  <c r="H2969" i="52"/>
  <c r="M2937" i="52"/>
  <c r="H2937" i="52"/>
  <c r="M3046" i="52"/>
  <c r="H3046" i="52"/>
  <c r="M3014" i="52"/>
  <c r="H3014" i="52"/>
  <c r="M2982" i="52"/>
  <c r="H2982" i="52"/>
  <c r="M2950" i="52"/>
  <c r="H2950" i="52"/>
  <c r="M2918" i="52"/>
  <c r="H2918" i="52"/>
  <c r="M3031" i="52"/>
  <c r="H3031" i="52"/>
  <c r="M2999" i="52"/>
  <c r="H2999" i="52"/>
  <c r="M2967" i="52"/>
  <c r="H2967" i="52"/>
  <c r="M2935" i="52"/>
  <c r="H2935" i="52"/>
  <c r="M3044" i="52"/>
  <c r="H3044" i="52"/>
  <c r="M3012" i="52"/>
  <c r="H3012" i="52"/>
  <c r="M2980" i="52"/>
  <c r="H2980" i="52"/>
  <c r="M2948" i="52"/>
  <c r="H2948" i="52"/>
  <c r="M2916" i="52"/>
  <c r="H2916" i="52"/>
  <c r="M3029" i="52"/>
  <c r="H3029" i="52"/>
  <c r="M2997" i="52"/>
  <c r="H2997" i="52"/>
  <c r="M2965" i="52"/>
  <c r="H2965" i="52"/>
  <c r="M2933" i="52"/>
  <c r="H2933" i="52"/>
  <c r="M3042" i="52"/>
  <c r="H3042" i="52"/>
  <c r="M3010" i="52"/>
  <c r="H3010" i="52"/>
  <c r="M2978" i="52"/>
  <c r="H2978" i="52"/>
  <c r="M2946" i="52"/>
  <c r="H2946" i="52"/>
  <c r="M3051" i="52"/>
  <c r="H3051" i="52"/>
  <c r="M3019" i="52"/>
  <c r="H3019" i="52"/>
  <c r="M2987" i="52"/>
  <c r="H2987" i="52"/>
  <c r="M2955" i="52"/>
  <c r="H2955" i="52"/>
  <c r="M2923" i="52"/>
  <c r="H2923" i="52"/>
  <c r="M3040" i="52"/>
  <c r="H3040" i="52"/>
  <c r="M3008" i="52"/>
  <c r="H3008" i="52"/>
  <c r="M2976" i="52"/>
  <c r="H2976" i="52"/>
  <c r="M2944" i="52"/>
  <c r="H2944" i="52"/>
  <c r="M6274" i="52"/>
  <c r="H6274" i="52"/>
  <c r="M6242" i="52"/>
  <c r="H6242" i="52"/>
  <c r="M6265" i="52"/>
  <c r="H6265" i="52"/>
  <c r="M6233" i="52"/>
  <c r="H6233" i="52"/>
  <c r="M6248" i="52"/>
  <c r="H6248" i="52"/>
  <c r="M6263" i="52"/>
  <c r="H6263" i="52"/>
  <c r="M6231" i="52"/>
  <c r="H6231" i="52"/>
  <c r="M6246" i="52"/>
  <c r="H6246" i="52"/>
  <c r="M6269" i="52"/>
  <c r="H6269" i="52"/>
  <c r="M6237" i="52"/>
  <c r="H6237" i="52"/>
  <c r="M6260" i="52"/>
  <c r="H6260" i="52"/>
  <c r="M6228" i="52"/>
  <c r="H6228" i="52"/>
  <c r="M6251" i="52"/>
  <c r="H6251" i="52"/>
  <c r="H5607" i="52"/>
  <c r="M5607" i="52"/>
  <c r="M5600" i="52"/>
  <c r="H5600" i="52"/>
  <c r="M5601" i="52"/>
  <c r="H5601" i="52"/>
  <c r="H3399" i="52"/>
  <c r="M3399" i="52"/>
  <c r="M3402" i="52"/>
  <c r="H3402" i="52"/>
  <c r="H4846" i="52"/>
  <c r="M4846" i="52"/>
  <c r="M4850" i="52"/>
  <c r="H4850" i="52"/>
  <c r="H4854" i="52"/>
  <c r="M4854" i="52"/>
  <c r="H4790" i="52"/>
  <c r="M4790" i="52"/>
  <c r="H4794" i="52"/>
  <c r="M4794" i="52"/>
  <c r="M4844" i="52"/>
  <c r="H4844" i="52"/>
  <c r="M4828" i="52"/>
  <c r="H4828" i="52"/>
  <c r="H4812" i="52"/>
  <c r="M4812" i="52"/>
  <c r="H4796" i="52"/>
  <c r="M4796" i="52"/>
  <c r="M4843" i="52"/>
  <c r="H4843" i="52"/>
  <c r="M4855" i="52"/>
  <c r="H4855" i="52"/>
  <c r="M4801" i="52"/>
  <c r="H4801" i="52"/>
  <c r="M4799" i="52"/>
  <c r="H4799" i="52"/>
  <c r="M4825" i="52"/>
  <c r="H4825" i="52"/>
  <c r="M4853" i="52"/>
  <c r="H4853" i="52"/>
  <c r="M4807" i="52"/>
  <c r="H4807" i="52"/>
  <c r="M4819" i="52"/>
  <c r="H4819" i="52"/>
  <c r="M4797" i="52"/>
  <c r="H4797" i="52"/>
  <c r="M2186" i="52"/>
  <c r="H2186" i="52"/>
  <c r="M2184" i="52"/>
  <c r="H2184" i="52"/>
  <c r="M2188" i="52"/>
  <c r="H2188" i="52"/>
  <c r="M2200" i="52"/>
  <c r="H2200" i="52"/>
  <c r="M2214" i="52"/>
  <c r="H2214" i="52"/>
  <c r="M2223" i="52"/>
  <c r="H2223" i="52"/>
  <c r="M2187" i="52"/>
  <c r="H2187" i="52"/>
  <c r="M2195" i="52"/>
  <c r="H2195" i="52"/>
  <c r="M2228" i="52"/>
  <c r="H2228" i="52"/>
  <c r="M2194" i="52"/>
  <c r="H2194" i="52"/>
  <c r="M2204" i="52"/>
  <c r="H2204" i="52"/>
  <c r="M2230" i="52"/>
  <c r="H2230" i="52"/>
  <c r="M2224" i="52"/>
  <c r="H2224" i="52"/>
  <c r="M6449" i="52"/>
  <c r="H6449" i="52"/>
  <c r="M6417" i="52"/>
  <c r="H6417" i="52"/>
  <c r="M6448" i="52"/>
  <c r="H6448" i="52"/>
  <c r="M6416" i="52"/>
  <c r="H6416" i="52"/>
  <c r="M6447" i="52"/>
  <c r="H6447" i="52"/>
  <c r="M6415" i="52"/>
  <c r="H6415" i="52"/>
  <c r="M6454" i="52"/>
  <c r="H6454" i="52"/>
  <c r="M6422" i="52"/>
  <c r="H6422" i="52"/>
  <c r="M6461" i="52"/>
  <c r="H6461" i="52"/>
  <c r="M6429" i="52"/>
  <c r="H6429" i="52"/>
  <c r="M6468" i="52"/>
  <c r="H6468" i="52"/>
  <c r="M6436" i="52"/>
  <c r="H6436" i="52"/>
  <c r="M6467" i="52"/>
  <c r="H6467" i="52"/>
  <c r="M6435" i="52"/>
  <c r="H6435" i="52"/>
  <c r="M6466" i="52"/>
  <c r="H6466" i="52"/>
  <c r="M6434" i="52"/>
  <c r="H6434" i="52"/>
  <c r="G6470" i="52"/>
  <c r="G6468" i="52"/>
  <c r="F6468" i="52" s="1"/>
  <c r="G6466" i="52"/>
  <c r="G6464" i="52"/>
  <c r="G6462" i="52"/>
  <c r="F6462" i="52" s="1"/>
  <c r="G6460" i="52"/>
  <c r="G6458" i="52"/>
  <c r="G6456" i="52"/>
  <c r="F6456" i="52" s="1"/>
  <c r="G6454" i="52"/>
  <c r="G6452" i="52"/>
  <c r="G6450" i="52"/>
  <c r="G6448" i="52"/>
  <c r="G6446" i="52"/>
  <c r="G6444" i="52"/>
  <c r="G6442" i="52"/>
  <c r="G6440" i="52"/>
  <c r="G6438" i="52"/>
  <c r="G6436" i="52"/>
  <c r="G6434" i="52"/>
  <c r="G6432" i="52"/>
  <c r="G6430" i="52"/>
  <c r="G6428" i="52"/>
  <c r="G6426" i="52"/>
  <c r="G6424" i="52"/>
  <c r="G6422" i="52"/>
  <c r="G6420" i="52"/>
  <c r="G6418" i="52"/>
  <c r="G6416" i="52"/>
  <c r="F6416" i="52" s="1"/>
  <c r="G6414" i="52"/>
  <c r="G6412" i="52"/>
  <c r="F6412" i="52" s="1"/>
  <c r="G6410" i="52"/>
  <c r="F6410" i="52" s="1"/>
  <c r="G6408" i="52"/>
  <c r="G6406" i="52"/>
  <c r="G6469" i="52"/>
  <c r="F6469" i="52" s="1"/>
  <c r="G6467" i="52"/>
  <c r="G6465" i="52"/>
  <c r="G6463" i="52"/>
  <c r="G6461" i="52"/>
  <c r="F6461" i="52" s="1"/>
  <c r="G6459" i="52"/>
  <c r="G6457" i="52"/>
  <c r="F6457" i="52" s="1"/>
  <c r="G6455" i="52"/>
  <c r="F6455" i="52" s="1"/>
  <c r="G6453" i="52"/>
  <c r="G6451" i="52"/>
  <c r="G6449" i="52"/>
  <c r="G6447" i="52"/>
  <c r="G6445" i="52"/>
  <c r="G6443" i="52"/>
  <c r="G6441" i="52"/>
  <c r="G6439" i="52"/>
  <c r="G6437" i="52"/>
  <c r="G6435" i="52"/>
  <c r="G6433" i="52"/>
  <c r="G6431" i="52"/>
  <c r="G6429" i="52"/>
  <c r="G6427" i="52"/>
  <c r="G6425" i="52"/>
  <c r="G6423" i="52"/>
  <c r="G6421" i="52"/>
  <c r="F6421" i="52" s="1"/>
  <c r="G6419" i="52"/>
  <c r="G6417" i="52"/>
  <c r="F6417" i="52" s="1"/>
  <c r="G6415" i="52"/>
  <c r="G6413" i="52"/>
  <c r="G6411" i="52"/>
  <c r="F6411" i="52" s="1"/>
  <c r="G6409" i="52"/>
  <c r="G6407" i="52"/>
  <c r="F6407" i="52" s="1"/>
  <c r="G6405" i="52"/>
  <c r="F6405" i="52" s="1"/>
  <c r="M4092" i="52"/>
  <c r="H4092" i="52"/>
  <c r="M4089" i="52"/>
  <c r="H4089" i="52"/>
  <c r="M4090" i="52"/>
  <c r="H4090" i="52"/>
  <c r="M4087" i="52"/>
  <c r="H4087" i="52"/>
  <c r="M4088" i="52"/>
  <c r="H4088" i="52"/>
  <c r="M4110" i="52"/>
  <c r="H4110" i="52"/>
  <c r="M4107" i="52"/>
  <c r="H4107" i="52"/>
  <c r="H5321" i="52"/>
  <c r="M5331" i="52"/>
  <c r="M5288" i="52"/>
  <c r="H5288" i="52"/>
  <c r="M5298" i="52"/>
  <c r="H5298" i="52"/>
  <c r="H3221" i="52"/>
  <c r="M3221" i="52"/>
  <c r="H3220" i="52"/>
  <c r="M3220" i="52"/>
  <c r="M3248" i="52"/>
  <c r="H3248" i="52"/>
  <c r="H7167" i="52"/>
  <c r="M7167" i="52"/>
  <c r="M7162" i="52"/>
  <c r="H7162" i="52"/>
  <c r="M3871" i="52"/>
  <c r="H3871" i="52"/>
  <c r="M3875" i="52"/>
  <c r="H3875" i="52"/>
  <c r="M535" i="52"/>
  <c r="H535" i="52"/>
  <c r="M533" i="52"/>
  <c r="H533" i="52"/>
  <c r="H5032" i="52"/>
  <c r="M5032" i="52"/>
  <c r="M5016" i="52"/>
  <c r="H5016" i="52"/>
  <c r="M5000" i="52"/>
  <c r="H5000" i="52"/>
  <c r="H4984" i="52"/>
  <c r="M4984" i="52"/>
  <c r="H5031" i="52"/>
  <c r="M5031" i="52"/>
  <c r="M5015" i="52"/>
  <c r="H5015" i="52"/>
  <c r="M4999" i="52"/>
  <c r="H4999" i="52"/>
  <c r="M4983" i="52"/>
  <c r="H4983" i="52"/>
  <c r="M4990" i="52"/>
  <c r="H4990" i="52"/>
  <c r="M5006" i="52"/>
  <c r="H5006" i="52"/>
  <c r="H4998" i="52"/>
  <c r="M4998" i="52"/>
  <c r="H5030" i="52"/>
  <c r="M5030" i="52"/>
  <c r="M5001" i="52"/>
  <c r="H5001" i="52"/>
  <c r="M5033" i="52"/>
  <c r="H5033" i="52"/>
  <c r="M5009" i="52"/>
  <c r="H5009" i="52"/>
  <c r="M817" i="52"/>
  <c r="H817" i="52"/>
  <c r="H797" i="52"/>
  <c r="M797" i="52"/>
  <c r="M798" i="52"/>
  <c r="H798" i="52"/>
  <c r="M808" i="52"/>
  <c r="H808" i="52"/>
  <c r="M805" i="52"/>
  <c r="H805" i="52"/>
  <c r="M812" i="52"/>
  <c r="H812" i="52"/>
  <c r="M360" i="52"/>
  <c r="H360" i="52"/>
  <c r="H366" i="52"/>
  <c r="M366" i="52"/>
  <c r="M359" i="52"/>
  <c r="H359" i="52"/>
  <c r="M361" i="52"/>
  <c r="H361" i="52"/>
  <c r="M170" i="52"/>
  <c r="H170" i="52"/>
  <c r="M166" i="52"/>
  <c r="H166" i="52"/>
  <c r="M5640" i="52"/>
  <c r="H5640" i="52"/>
  <c r="H5641" i="52"/>
  <c r="M5641" i="52"/>
  <c r="M5636" i="52"/>
  <c r="H5636" i="52"/>
  <c r="H5639" i="52"/>
  <c r="M5639" i="52"/>
  <c r="H904" i="52"/>
  <c r="M921" i="52"/>
  <c r="H921" i="52"/>
  <c r="H915" i="52"/>
  <c r="H919" i="52"/>
  <c r="H905" i="52"/>
  <c r="M924" i="52"/>
  <c r="H940" i="52"/>
  <c r="H931" i="52"/>
  <c r="H906" i="52"/>
  <c r="M1243" i="52"/>
  <c r="H1246" i="52"/>
  <c r="H6971" i="52"/>
  <c r="M6971" i="52"/>
  <c r="M6980" i="52"/>
  <c r="H6980" i="52"/>
  <c r="H6976" i="52"/>
  <c r="M6976" i="52"/>
  <c r="M6981" i="52"/>
  <c r="H6981" i="52"/>
  <c r="M5724" i="52"/>
  <c r="H5724" i="52"/>
  <c r="H5742" i="52"/>
  <c r="M5742" i="52"/>
  <c r="H5726" i="52"/>
  <c r="M5726" i="52"/>
  <c r="M5725" i="52"/>
  <c r="H5725" i="52"/>
  <c r="M5745" i="52"/>
  <c r="H5745" i="52"/>
  <c r="M5743" i="52"/>
  <c r="H5743" i="52"/>
  <c r="M1233" i="52"/>
  <c r="H1233" i="52"/>
  <c r="M1201" i="52"/>
  <c r="H1201" i="52"/>
  <c r="H1215" i="52"/>
  <c r="M1215" i="52"/>
  <c r="M1214" i="52"/>
  <c r="H1214" i="52"/>
  <c r="H1203" i="52"/>
  <c r="M1203" i="52"/>
  <c r="M1237" i="52"/>
  <c r="H1237" i="52"/>
  <c r="M1205" i="52"/>
  <c r="H1205" i="52"/>
  <c r="H1231" i="52"/>
  <c r="M1231" i="52"/>
  <c r="M1210" i="52"/>
  <c r="H1210" i="52"/>
  <c r="H1219" i="52"/>
  <c r="M1219" i="52"/>
  <c r="M1847" i="52"/>
  <c r="H1847" i="52"/>
  <c r="H1540" i="52"/>
  <c r="M1540" i="52"/>
  <c r="M1820" i="52"/>
  <c r="H1820" i="52"/>
  <c r="M1762" i="52"/>
  <c r="H1762" i="52"/>
  <c r="M1705" i="52"/>
  <c r="H1705" i="52"/>
  <c r="M1476" i="52"/>
  <c r="H1476" i="52"/>
  <c r="H1328" i="52"/>
  <c r="M1328" i="52"/>
  <c r="H1787" i="52"/>
  <c r="M1787" i="52"/>
  <c r="H1767" i="52"/>
  <c r="M1767" i="52"/>
  <c r="H1624" i="52"/>
  <c r="M1624" i="52"/>
  <c r="M1486" i="52"/>
  <c r="H1486" i="52"/>
  <c r="H1870" i="52"/>
  <c r="M1870" i="52"/>
  <c r="H1809" i="52"/>
  <c r="M1809" i="52"/>
  <c r="H1753" i="52"/>
  <c r="M1753" i="52"/>
  <c r="H1695" i="52"/>
  <c r="M1695" i="52"/>
  <c r="H1726" i="52"/>
  <c r="M1726" i="52"/>
  <c r="M1583" i="52"/>
  <c r="H1583" i="52"/>
  <c r="H1265" i="52"/>
  <c r="M1265" i="52"/>
  <c r="M1816" i="52"/>
  <c r="H1816" i="52"/>
  <c r="H1873" i="52"/>
  <c r="M1873" i="52"/>
  <c r="H1812" i="52"/>
  <c r="M1812" i="52"/>
  <c r="H1756" i="52"/>
  <c r="M1756" i="52"/>
  <c r="H1697" i="52"/>
  <c r="M1697" i="52"/>
  <c r="M1324" i="52"/>
  <c r="H1324" i="52"/>
  <c r="M1861" i="52"/>
  <c r="H1861" i="52"/>
  <c r="H1845" i="52"/>
  <c r="M1845" i="52"/>
  <c r="M1830" i="52"/>
  <c r="H1814" i="52"/>
  <c r="M1814" i="52"/>
  <c r="M1757" i="52"/>
  <c r="H1757" i="52"/>
  <c r="M1711" i="52"/>
  <c r="H1711" i="52"/>
  <c r="H1296" i="52"/>
  <c r="H1671" i="52"/>
  <c r="M1671" i="52"/>
  <c r="H1615" i="52"/>
  <c r="M1615" i="52"/>
  <c r="M1558" i="52"/>
  <c r="H1558" i="52"/>
  <c r="H1498" i="52"/>
  <c r="M1498" i="52"/>
  <c r="H1509" i="52"/>
  <c r="M1509" i="52"/>
  <c r="H1458" i="52"/>
  <c r="M1458" i="52"/>
  <c r="H1420" i="52"/>
  <c r="M1420" i="52"/>
  <c r="H1365" i="52"/>
  <c r="M1365" i="52"/>
  <c r="H1788" i="52"/>
  <c r="M1788" i="52"/>
  <c r="M1732" i="52"/>
  <c r="H1732" i="52"/>
  <c r="H1644" i="52"/>
  <c r="M1644" i="52"/>
  <c r="H1590" i="52"/>
  <c r="M1590" i="52"/>
  <c r="H1532" i="52"/>
  <c r="M1532" i="52"/>
  <c r="M1450" i="52"/>
  <c r="H1450" i="52"/>
  <c r="H1416" i="52"/>
  <c r="M1416" i="52"/>
  <c r="M1363" i="52"/>
  <c r="H1363" i="52"/>
  <c r="M1277" i="52"/>
  <c r="M1779" i="52"/>
  <c r="H1779" i="52"/>
  <c r="H1722" i="52"/>
  <c r="M1722" i="52"/>
  <c r="M1632" i="52"/>
  <c r="H1632" i="52"/>
  <c r="M1579" i="52"/>
  <c r="H1579" i="52"/>
  <c r="H1447" i="52"/>
  <c r="M1447" i="52"/>
  <c r="M1433" i="52"/>
  <c r="H1433" i="52"/>
  <c r="H1418" i="52"/>
  <c r="M1418" i="52"/>
  <c r="M1405" i="52"/>
  <c r="H1405" i="52"/>
  <c r="H1392" i="52"/>
  <c r="M1392" i="52"/>
  <c r="M1377" i="52"/>
  <c r="H1377" i="52"/>
  <c r="M1351" i="52"/>
  <c r="H1351" i="52"/>
  <c r="M1336" i="52"/>
  <c r="H1336" i="52"/>
  <c r="H1322" i="52"/>
  <c r="M1322" i="52"/>
  <c r="H1454" i="52"/>
  <c r="M1454" i="52"/>
  <c r="H1449" i="52"/>
  <c r="M1449" i="52"/>
  <c r="H1338" i="52"/>
  <c r="M1338" i="52"/>
  <c r="H1766" i="52"/>
  <c r="M1766" i="52"/>
  <c r="H1308" i="52"/>
  <c r="M1308" i="52"/>
  <c r="H1784" i="52"/>
  <c r="M1784" i="52"/>
  <c r="H1305" i="52"/>
  <c r="M1305" i="52"/>
  <c r="H1754" i="52"/>
  <c r="M1754" i="52"/>
  <c r="H1717" i="52"/>
  <c r="M1717" i="52"/>
  <c r="H1614" i="52"/>
  <c r="M1614" i="52"/>
  <c r="H1739" i="52"/>
  <c r="M1739" i="52"/>
  <c r="H1585" i="52"/>
  <c r="M1585" i="52"/>
  <c r="M1721" i="52"/>
  <c r="H1721" i="52"/>
  <c r="H1725" i="52"/>
  <c r="M1725" i="52"/>
  <c r="H1747" i="52"/>
  <c r="M1747" i="52"/>
  <c r="H1670" i="52"/>
  <c r="M1670" i="52"/>
  <c r="H1790" i="52"/>
  <c r="M1790" i="52"/>
  <c r="H1750" i="52"/>
  <c r="M1750" i="52"/>
  <c r="M1323" i="52"/>
  <c r="H1323" i="52"/>
  <c r="M1889" i="52"/>
  <c r="H1889" i="52"/>
  <c r="H1907" i="52"/>
  <c r="M1907" i="52"/>
  <c r="M1345" i="52"/>
  <c r="H1345" i="52"/>
  <c r="H1453" i="52"/>
  <c r="M1453" i="52"/>
  <c r="M1637" i="52"/>
  <c r="H1637" i="52"/>
  <c r="H1271" i="52"/>
  <c r="M1282" i="52"/>
  <c r="H1282" i="52"/>
  <c r="H1871" i="52"/>
  <c r="M1871" i="52"/>
  <c r="H1364" i="52"/>
  <c r="M1364" i="52"/>
  <c r="M1495" i="52"/>
  <c r="H1495" i="52"/>
  <c r="M1892" i="52"/>
  <c r="H1892" i="52"/>
  <c r="M1349" i="52"/>
  <c r="H1349" i="52"/>
  <c r="H1264" i="52"/>
  <c r="M1264" i="52"/>
  <c r="M1402" i="52"/>
  <c r="M1432" i="52"/>
  <c r="H1432" i="52"/>
  <c r="H1467" i="52"/>
  <c r="M1467" i="52"/>
  <c r="H1499" i="52"/>
  <c r="M1499" i="52"/>
  <c r="M1541" i="52"/>
  <c r="H1541" i="52"/>
  <c r="M1599" i="52"/>
  <c r="H1599" i="52"/>
  <c r="M1653" i="52"/>
  <c r="H1653" i="52"/>
  <c r="H1710" i="52"/>
  <c r="M1710" i="52"/>
  <c r="M1817" i="52"/>
  <c r="H1817" i="52"/>
  <c r="M1911" i="52"/>
  <c r="H1911" i="52"/>
  <c r="M1335" i="52"/>
  <c r="H1335" i="52"/>
  <c r="M1261" i="52"/>
  <c r="H1261" i="52"/>
  <c r="M1391" i="52"/>
  <c r="H1391" i="52"/>
  <c r="M1417" i="52"/>
  <c r="H1417" i="52"/>
  <c r="H1507" i="52"/>
  <c r="M1507" i="52"/>
  <c r="M1571" i="52"/>
  <c r="H1571" i="52"/>
  <c r="H1289" i="52"/>
  <c r="M1683" i="52"/>
  <c r="H1683" i="52"/>
  <c r="H1852" i="52"/>
  <c r="M1852" i="52"/>
  <c r="M1904" i="52"/>
  <c r="H1904" i="52"/>
  <c r="M1360" i="52"/>
  <c r="H1360" i="52"/>
  <c r="M1387" i="52"/>
  <c r="H1387" i="52"/>
  <c r="M1413" i="52"/>
  <c r="H1413" i="52"/>
  <c r="M1448" i="52"/>
  <c r="H1448" i="52"/>
  <c r="M1480" i="52"/>
  <c r="H1480" i="52"/>
  <c r="H1512" i="52"/>
  <c r="M1512" i="52"/>
  <c r="M1577" i="52"/>
  <c r="H1577" i="52"/>
  <c r="H1692" i="52"/>
  <c r="M1692" i="52"/>
  <c r="H1307" i="52"/>
  <c r="M1307" i="52"/>
  <c r="M1860" i="52"/>
  <c r="H1860" i="52"/>
  <c r="M1908" i="52"/>
  <c r="H1908" i="52"/>
  <c r="M1595" i="52"/>
  <c r="H1595" i="52"/>
  <c r="M1623" i="52"/>
  <c r="H1623" i="52"/>
  <c r="M1650" i="52"/>
  <c r="H1650" i="52"/>
  <c r="M1680" i="52"/>
  <c r="H1680" i="52"/>
  <c r="M1708" i="52"/>
  <c r="H1708" i="52"/>
  <c r="M1758" i="52"/>
  <c r="H1758" i="52"/>
  <c r="M1320" i="52"/>
  <c r="M1910" i="52"/>
  <c r="H1910" i="52"/>
  <c r="M1438" i="52"/>
  <c r="H1438" i="52"/>
  <c r="H1472" i="52"/>
  <c r="M1472" i="52"/>
  <c r="M1504" i="52"/>
  <c r="H1504" i="52"/>
  <c r="M1537" i="52"/>
  <c r="H1537" i="52"/>
  <c r="M1567" i="52"/>
  <c r="H1567" i="52"/>
  <c r="M1596" i="52"/>
  <c r="H1596" i="52"/>
  <c r="M1622" i="52"/>
  <c r="H1622" i="52"/>
  <c r="M1649" i="52"/>
  <c r="H1649" i="52"/>
  <c r="M1679" i="52"/>
  <c r="H1679" i="52"/>
  <c r="M1712" i="52"/>
  <c r="H1712" i="52"/>
  <c r="M1764" i="52"/>
  <c r="H1764" i="52"/>
  <c r="M1819" i="52"/>
  <c r="H1819" i="52"/>
  <c r="M1850" i="52"/>
  <c r="H1850" i="52"/>
  <c r="M1878" i="52"/>
  <c r="H1878" i="52"/>
  <c r="M1903" i="52"/>
  <c r="H1903" i="52"/>
  <c r="H5432" i="52"/>
  <c r="M5432" i="52"/>
  <c r="H5400" i="52"/>
  <c r="M5400" i="52"/>
  <c r="M5368" i="52"/>
  <c r="H5368" i="52"/>
  <c r="M5336" i="52"/>
  <c r="H5336" i="52"/>
  <c r="H5404" i="52"/>
  <c r="M5404" i="52"/>
  <c r="M5372" i="52"/>
  <c r="H5372" i="52"/>
  <c r="M5340" i="52"/>
  <c r="H5340" i="52"/>
  <c r="H5421" i="52"/>
  <c r="M5421" i="52"/>
  <c r="H5405" i="52"/>
  <c r="M5405" i="52"/>
  <c r="H5389" i="52"/>
  <c r="M5389" i="52"/>
  <c r="M5373" i="52"/>
  <c r="H5373" i="52"/>
  <c r="H5357" i="52"/>
  <c r="M5357" i="52"/>
  <c r="H5341" i="52"/>
  <c r="M5341" i="52"/>
  <c r="M5399" i="52"/>
  <c r="H5399" i="52"/>
  <c r="H5383" i="52"/>
  <c r="M5383" i="52"/>
  <c r="M5431" i="52"/>
  <c r="H5431" i="52"/>
  <c r="H5339" i="52"/>
  <c r="M5339" i="52"/>
  <c r="H5371" i="52"/>
  <c r="M5371" i="52"/>
  <c r="H5403" i="52"/>
  <c r="M5403" i="52"/>
  <c r="M5338" i="52"/>
  <c r="H5338" i="52"/>
  <c r="M5370" i="52"/>
  <c r="H5370" i="52"/>
  <c r="M5402" i="52"/>
  <c r="H5402" i="52"/>
  <c r="M5434" i="52"/>
  <c r="H5434" i="52"/>
  <c r="M5359" i="52"/>
  <c r="H5359" i="52"/>
  <c r="M5391" i="52"/>
  <c r="H5391" i="52"/>
  <c r="M5423" i="52"/>
  <c r="H5423" i="52"/>
  <c r="M614" i="52"/>
  <c r="H614" i="52"/>
  <c r="M617" i="52"/>
  <c r="H617" i="52"/>
  <c r="M616" i="52"/>
  <c r="H616" i="52"/>
  <c r="H680" i="52"/>
  <c r="M680" i="52"/>
  <c r="H698" i="52"/>
  <c r="M638" i="52"/>
  <c r="H638" i="52"/>
  <c r="M670" i="52"/>
  <c r="H670" i="52"/>
  <c r="M639" i="52"/>
  <c r="H639" i="52"/>
  <c r="M671" i="52"/>
  <c r="H671" i="52"/>
  <c r="M687" i="52"/>
  <c r="H708" i="52"/>
  <c r="M708" i="52"/>
  <c r="M632" i="52"/>
  <c r="M640" i="52"/>
  <c r="H640" i="52"/>
  <c r="M664" i="52"/>
  <c r="H664" i="52"/>
  <c r="M672" i="52"/>
  <c r="H672" i="52"/>
  <c r="M699" i="52"/>
  <c r="H699" i="52"/>
  <c r="H1055" i="52"/>
  <c r="M1055" i="52"/>
  <c r="M1053" i="52"/>
  <c r="H1053" i="52"/>
  <c r="M1058" i="52"/>
  <c r="H1058" i="52"/>
  <c r="M1056" i="52"/>
  <c r="H1056" i="52"/>
  <c r="H5660" i="52"/>
  <c r="M5660" i="52"/>
  <c r="M5662" i="52"/>
  <c r="H5662" i="52"/>
  <c r="H5646" i="52"/>
  <c r="M5646" i="52"/>
  <c r="M5659" i="52"/>
  <c r="H5659" i="52"/>
  <c r="M5651" i="52"/>
  <c r="H5651" i="52"/>
  <c r="M2344" i="52"/>
  <c r="H2344" i="52"/>
  <c r="M2346" i="52"/>
  <c r="H2346" i="52"/>
  <c r="M2341" i="52"/>
  <c r="H2341" i="52"/>
  <c r="M2331" i="52"/>
  <c r="H2331" i="52"/>
  <c r="M2335" i="52"/>
  <c r="H2335" i="52"/>
  <c r="M6796" i="52"/>
  <c r="H6796" i="52"/>
  <c r="M6785" i="52"/>
  <c r="H6785" i="52"/>
  <c r="M6798" i="52"/>
  <c r="H6798" i="52"/>
  <c r="M6775" i="52"/>
  <c r="H6775" i="52"/>
  <c r="M6776" i="52"/>
  <c r="H6776" i="52"/>
  <c r="M6803" i="52"/>
  <c r="H6803" i="52"/>
  <c r="M6791" i="52"/>
  <c r="H6791" i="52"/>
  <c r="M6802" i="52"/>
  <c r="H6802" i="52"/>
  <c r="M6778" i="52"/>
  <c r="H6778" i="52"/>
  <c r="M6779" i="52"/>
  <c r="H6779" i="52"/>
  <c r="M5976" i="52"/>
  <c r="H5976" i="52"/>
  <c r="M600" i="52"/>
  <c r="H600" i="52"/>
  <c r="M6563" i="52"/>
  <c r="H6563" i="52"/>
  <c r="H6547" i="52"/>
  <c r="M6547" i="52"/>
  <c r="H6543" i="52"/>
  <c r="M6543" i="52"/>
  <c r="M6546" i="52"/>
  <c r="H6546" i="52"/>
  <c r="H6527" i="52"/>
  <c r="M6527" i="52"/>
  <c r="M6536" i="52"/>
  <c r="H6536" i="52"/>
  <c r="M6560" i="52"/>
  <c r="H6560" i="52"/>
  <c r="M6524" i="52"/>
  <c r="H6524" i="52"/>
  <c r="M6529" i="52"/>
  <c r="H6529" i="52"/>
  <c r="H6549" i="52"/>
  <c r="M6549" i="52"/>
  <c r="M6521" i="52"/>
  <c r="H6521" i="52"/>
  <c r="H6541" i="52"/>
  <c r="M6541" i="52"/>
  <c r="M6564" i="52"/>
  <c r="H6564" i="52"/>
  <c r="H6129" i="52"/>
  <c r="M6129" i="52"/>
  <c r="H6116" i="52"/>
  <c r="M6116" i="52"/>
  <c r="H6109" i="52"/>
  <c r="M6110" i="52"/>
  <c r="H6110" i="52"/>
  <c r="M6107" i="52"/>
  <c r="H6136" i="52"/>
  <c r="M6136" i="52"/>
  <c r="M1192" i="52"/>
  <c r="H1196" i="52"/>
  <c r="M1196" i="52"/>
  <c r="M1198" i="52"/>
  <c r="H1198" i="52"/>
  <c r="M1187" i="52"/>
  <c r="M1174" i="52"/>
  <c r="H1174" i="52"/>
  <c r="M1179" i="52"/>
  <c r="H1179" i="52"/>
  <c r="M7107" i="52"/>
  <c r="H7107" i="52"/>
  <c r="H2354" i="52"/>
  <c r="M2354" i="52"/>
  <c r="M2353" i="52"/>
  <c r="H2353" i="52"/>
  <c r="H376" i="52"/>
  <c r="M376" i="52"/>
  <c r="H378" i="52"/>
  <c r="M378" i="52"/>
  <c r="M377" i="52"/>
  <c r="H377" i="52"/>
  <c r="M383" i="52"/>
  <c r="H383" i="52"/>
  <c r="M7171" i="52"/>
  <c r="H7171" i="52"/>
  <c r="H5781" i="52"/>
  <c r="M5781" i="52"/>
  <c r="M5782" i="52"/>
  <c r="H5782" i="52"/>
  <c r="H5787" i="52"/>
  <c r="H524" i="52"/>
  <c r="M524" i="52"/>
  <c r="M529" i="52"/>
  <c r="H529" i="52"/>
  <c r="M3373" i="52"/>
  <c r="H3373" i="52"/>
  <c r="H3372" i="52"/>
  <c r="M3372" i="52"/>
  <c r="M244" i="52"/>
  <c r="H244" i="52"/>
  <c r="M240" i="52"/>
  <c r="H240" i="52"/>
  <c r="M210" i="52"/>
  <c r="H210" i="52"/>
  <c r="M217" i="52"/>
  <c r="H217" i="52"/>
  <c r="M215" i="52"/>
  <c r="H215" i="52"/>
  <c r="M205" i="52"/>
  <c r="H205" i="52"/>
  <c r="M3712" i="52"/>
  <c r="H3712" i="52"/>
  <c r="M3703" i="52"/>
  <c r="H3703" i="52"/>
  <c r="H3693" i="52"/>
  <c r="M3693" i="52"/>
  <c r="M3708" i="52"/>
  <c r="H3708" i="52"/>
  <c r="H3713" i="52"/>
  <c r="M3713" i="52"/>
  <c r="H6842" i="52"/>
  <c r="M6842" i="52"/>
  <c r="M6839" i="52"/>
  <c r="H6839" i="52"/>
  <c r="M260" i="52"/>
  <c r="H260" i="52"/>
  <c r="M256" i="52"/>
  <c r="H256" i="52"/>
  <c r="M250" i="52"/>
  <c r="H250" i="52"/>
  <c r="H252" i="52"/>
  <c r="M252" i="52"/>
  <c r="H3584" i="52"/>
  <c r="M3584" i="52"/>
  <c r="M3579" i="52"/>
  <c r="H3579" i="52"/>
  <c r="M3582" i="52"/>
  <c r="H3582" i="52"/>
  <c r="H7040" i="52"/>
  <c r="M7040" i="52"/>
  <c r="H318" i="52"/>
  <c r="M318" i="52"/>
  <c r="M323" i="52"/>
  <c r="H323" i="52"/>
  <c r="M3502" i="52"/>
  <c r="H3502" i="52"/>
  <c r="M3492" i="52"/>
  <c r="H3492" i="52"/>
  <c r="M3481" i="52"/>
  <c r="H3481" i="52"/>
  <c r="H3488" i="52"/>
  <c r="H6995" i="52"/>
  <c r="M6995" i="52"/>
  <c r="H6990" i="52"/>
  <c r="M6990" i="52"/>
  <c r="H6993" i="52"/>
  <c r="M6993" i="52"/>
  <c r="M6992" i="52"/>
  <c r="H6992" i="52"/>
  <c r="M3979" i="52"/>
  <c r="H3979" i="52"/>
  <c r="H3963" i="52"/>
  <c r="M3963" i="52"/>
  <c r="H3973" i="52"/>
  <c r="M3973" i="52"/>
  <c r="M3957" i="52"/>
  <c r="H3957" i="52"/>
  <c r="M3958" i="52"/>
  <c r="H3958" i="52"/>
  <c r="M3954" i="52"/>
  <c r="H3954" i="52"/>
  <c r="M3956" i="52"/>
  <c r="H3956" i="52"/>
  <c r="H5689" i="52"/>
  <c r="M2513" i="52"/>
  <c r="H2513" i="52"/>
  <c r="M2571" i="52"/>
  <c r="H2571" i="52"/>
  <c r="H2570" i="52"/>
  <c r="M2570" i="52"/>
  <c r="M2489" i="52"/>
  <c r="H2489" i="52"/>
  <c r="M2619" i="52"/>
  <c r="H2619" i="52"/>
  <c r="H2491" i="52"/>
  <c r="M2491" i="52"/>
  <c r="H2655" i="52"/>
  <c r="M2655" i="52"/>
  <c r="M2591" i="52"/>
  <c r="H2591" i="52"/>
  <c r="H2527" i="52"/>
  <c r="M2527" i="52"/>
  <c r="M2463" i="52"/>
  <c r="H2463" i="52"/>
  <c r="H2526" i="52"/>
  <c r="M2526" i="52"/>
  <c r="H2465" i="52"/>
  <c r="M2465" i="52"/>
  <c r="M2627" i="52"/>
  <c r="H2627" i="52"/>
  <c r="H2563" i="52"/>
  <c r="M2563" i="52"/>
  <c r="H2499" i="52"/>
  <c r="M2499" i="52"/>
  <c r="H2562" i="52"/>
  <c r="M2562" i="52"/>
  <c r="M2498" i="52"/>
  <c r="H2498" i="52"/>
  <c r="H2647" i="52"/>
  <c r="M2647" i="52"/>
  <c r="H2583" i="52"/>
  <c r="M2583" i="52"/>
  <c r="M2519" i="52"/>
  <c r="H2519" i="52"/>
  <c r="M2658" i="52"/>
  <c r="H2658" i="52"/>
  <c r="H2642" i="52"/>
  <c r="M2642" i="52"/>
  <c r="H2626" i="52"/>
  <c r="M2626" i="52"/>
  <c r="H2610" i="52"/>
  <c r="M2610" i="52"/>
  <c r="M2594" i="52"/>
  <c r="H2594" i="52"/>
  <c r="M2566" i="52"/>
  <c r="H2566" i="52"/>
  <c r="H2502" i="52"/>
  <c r="M2502" i="52"/>
  <c r="H2473" i="52"/>
  <c r="M2473" i="52"/>
  <c r="M2485" i="52"/>
  <c r="H2485" i="52"/>
  <c r="H2541" i="52"/>
  <c r="M2541" i="52"/>
  <c r="H2545" i="52"/>
  <c r="M2545" i="52"/>
  <c r="M2569" i="52"/>
  <c r="H2569" i="52"/>
  <c r="H2524" i="52"/>
  <c r="M2524" i="52"/>
  <c r="M2613" i="52"/>
  <c r="H2613" i="52"/>
  <c r="M2620" i="52"/>
  <c r="H2620" i="52"/>
  <c r="M2645" i="52"/>
  <c r="H2645" i="52"/>
  <c r="M2500" i="52"/>
  <c r="H2500" i="52"/>
  <c r="M2544" i="52"/>
  <c r="H2544" i="52"/>
  <c r="M2592" i="52"/>
  <c r="H2592" i="52"/>
  <c r="M2624" i="52"/>
  <c r="H2624" i="52"/>
  <c r="M2656" i="52"/>
  <c r="H2656" i="52"/>
  <c r="M2496" i="52"/>
  <c r="H2496" i="52"/>
  <c r="M2536" i="52"/>
  <c r="H2536" i="52"/>
  <c r="M2593" i="52"/>
  <c r="H2593" i="52"/>
  <c r="M2625" i="52"/>
  <c r="H2625" i="52"/>
  <c r="M2657" i="52"/>
  <c r="H2657" i="52"/>
  <c r="M2540" i="52"/>
  <c r="H2540" i="52"/>
  <c r="M2596" i="52"/>
  <c r="H2596" i="52"/>
  <c r="M2628" i="52"/>
  <c r="H2628" i="52"/>
  <c r="M2659" i="52"/>
  <c r="H2659" i="52"/>
  <c r="M6148" i="52"/>
  <c r="H6148" i="52"/>
  <c r="M6142" i="52"/>
  <c r="H6142" i="52"/>
  <c r="M6149" i="52"/>
  <c r="H6149" i="52"/>
  <c r="M6141" i="52"/>
  <c r="H6141" i="52"/>
  <c r="M3601" i="52"/>
  <c r="H3601" i="52"/>
  <c r="M3594" i="52"/>
  <c r="H3594" i="52"/>
  <c r="M3592" i="52"/>
  <c r="H3592" i="52"/>
  <c r="M3598" i="52"/>
  <c r="H3598" i="52"/>
  <c r="M3604" i="52"/>
  <c r="H3604" i="52"/>
  <c r="H188" i="52"/>
  <c r="M188" i="52"/>
  <c r="H187" i="52"/>
  <c r="M187" i="52"/>
  <c r="M177" i="52"/>
  <c r="H177" i="52"/>
  <c r="M182" i="52"/>
  <c r="H182" i="52"/>
  <c r="H3257" i="52"/>
  <c r="M3257" i="52"/>
  <c r="H3306" i="52"/>
  <c r="M3306" i="52"/>
  <c r="H3269" i="52"/>
  <c r="M3269" i="52"/>
  <c r="H3305" i="52"/>
  <c r="M3305" i="52"/>
  <c r="H3266" i="52"/>
  <c r="M3266" i="52"/>
  <c r="H3282" i="52"/>
  <c r="M3282" i="52"/>
  <c r="M3296" i="52"/>
  <c r="H3296" i="52"/>
  <c r="H3264" i="52"/>
  <c r="M3264" i="52"/>
  <c r="M3280" i="52"/>
  <c r="H3280" i="52"/>
  <c r="H3255" i="52"/>
  <c r="M3255" i="52"/>
  <c r="M3271" i="52"/>
  <c r="H3271" i="52"/>
  <c r="H3290" i="52"/>
  <c r="M3290" i="52"/>
  <c r="H3304" i="52"/>
  <c r="M3304" i="52"/>
  <c r="H3299" i="52"/>
  <c r="M3299" i="52"/>
  <c r="M6853" i="52"/>
  <c r="H6853" i="52"/>
  <c r="H6852" i="52"/>
  <c r="M6852" i="52"/>
  <c r="H6856" i="52"/>
  <c r="M6856" i="52"/>
  <c r="M330" i="52"/>
  <c r="H330" i="52"/>
  <c r="M333" i="52"/>
  <c r="H333" i="52"/>
  <c r="M6283" i="52"/>
  <c r="H6283" i="52"/>
  <c r="M6288" i="52"/>
  <c r="H6288" i="52"/>
  <c r="M6293" i="52"/>
  <c r="H6293" i="52"/>
  <c r="M6291" i="52"/>
  <c r="H6291" i="52"/>
  <c r="M7127" i="52"/>
  <c r="H7127" i="52"/>
  <c r="H7137" i="52"/>
  <c r="M7137" i="52"/>
  <c r="M7125" i="52"/>
  <c r="H7125" i="52"/>
  <c r="M7130" i="52"/>
  <c r="H7130" i="52"/>
  <c r="M7136" i="52"/>
  <c r="H7136" i="52"/>
  <c r="M6086" i="52"/>
  <c r="H6086" i="52"/>
  <c r="M6765" i="52"/>
  <c r="H6765" i="52"/>
  <c r="M6749" i="52"/>
  <c r="H6749" i="52"/>
  <c r="M6767" i="52"/>
  <c r="H6767" i="52"/>
  <c r="M6751" i="52"/>
  <c r="H6751" i="52"/>
  <c r="M6756" i="52"/>
  <c r="H6756" i="52"/>
  <c r="H6758" i="52"/>
  <c r="M6758" i="52"/>
  <c r="M6809" i="52"/>
  <c r="H6809" i="52"/>
  <c r="M4545" i="52"/>
  <c r="H4545" i="52"/>
  <c r="M4529" i="52"/>
  <c r="H4529" i="52"/>
  <c r="M4513" i="52"/>
  <c r="H4513" i="52"/>
  <c r="H4497" i="52"/>
  <c r="M4497" i="52"/>
  <c r="H4481" i="52"/>
  <c r="M4481" i="52"/>
  <c r="M4465" i="52"/>
  <c r="H4465" i="52"/>
  <c r="M4449" i="52"/>
  <c r="H4449" i="52"/>
  <c r="M4535" i="52"/>
  <c r="H4535" i="52"/>
  <c r="H4519" i="52"/>
  <c r="M4519" i="52"/>
  <c r="H4503" i="52"/>
  <c r="M4503" i="52"/>
  <c r="M4487" i="52"/>
  <c r="H4487" i="52"/>
  <c r="M4471" i="52"/>
  <c r="H4471" i="52"/>
  <c r="H4455" i="52"/>
  <c r="M4455" i="52"/>
  <c r="M4502" i="52"/>
  <c r="H4502" i="52"/>
  <c r="M4456" i="52"/>
  <c r="H4456" i="52"/>
  <c r="M4514" i="52"/>
  <c r="H4514" i="52"/>
  <c r="M4526" i="52"/>
  <c r="H4526" i="52"/>
  <c r="M4488" i="52"/>
  <c r="H4488" i="52"/>
  <c r="M4448" i="52"/>
  <c r="H4448" i="52"/>
  <c r="M4536" i="52"/>
  <c r="H4536" i="52"/>
  <c r="M4486" i="52"/>
  <c r="H4486" i="52"/>
  <c r="M4530" i="52"/>
  <c r="H4530" i="52"/>
  <c r="M4450" i="52"/>
  <c r="H4450" i="52"/>
  <c r="M4542" i="52"/>
  <c r="H4542" i="52"/>
  <c r="M4516" i="52"/>
  <c r="H4516" i="52"/>
  <c r="M4524" i="52"/>
  <c r="H4524" i="52"/>
  <c r="H224" i="52"/>
  <c r="M224" i="52"/>
  <c r="H223" i="52"/>
  <c r="M223" i="52"/>
  <c r="M104" i="52"/>
  <c r="H104" i="52"/>
  <c r="M114" i="52"/>
  <c r="H114" i="52"/>
  <c r="M117" i="52"/>
  <c r="H117" i="52"/>
  <c r="H108" i="52"/>
  <c r="M108" i="52"/>
  <c r="H116" i="52"/>
  <c r="M116" i="52"/>
  <c r="H111" i="52"/>
  <c r="M111" i="52"/>
  <c r="M119" i="52"/>
  <c r="H119" i="52"/>
  <c r="H6353" i="52"/>
  <c r="M6321" i="52"/>
  <c r="H6312" i="52"/>
  <c r="H6358" i="52"/>
  <c r="H6317" i="52"/>
  <c r="H6372" i="52"/>
  <c r="M6363" i="52"/>
  <c r="M3431" i="52"/>
  <c r="H3431" i="52"/>
  <c r="H3430" i="52"/>
  <c r="M3430" i="52"/>
  <c r="G3429" i="52"/>
  <c r="F3429" i="52" s="1"/>
  <c r="G3428" i="52"/>
  <c r="F3428" i="52" s="1"/>
  <c r="G3425" i="52"/>
  <c r="F3425" i="52" s="1"/>
  <c r="G3424" i="52"/>
  <c r="F3424" i="52" s="1"/>
  <c r="G3421" i="52"/>
  <c r="F3421" i="52" s="1"/>
  <c r="G3431" i="52"/>
  <c r="F3431" i="52" s="1"/>
  <c r="G3430" i="52"/>
  <c r="F3430" i="52" s="1"/>
  <c r="G3427" i="52"/>
  <c r="F3427" i="52" s="1"/>
  <c r="G3426" i="52"/>
  <c r="F3426" i="52" s="1"/>
  <c r="G3423" i="52"/>
  <c r="F3423" i="52" s="1"/>
  <c r="G3422" i="52"/>
  <c r="F3422" i="52" s="1"/>
  <c r="M3415" i="52"/>
  <c r="H3415" i="52"/>
  <c r="H3403" i="52"/>
  <c r="M3403" i="52"/>
  <c r="H3414" i="52"/>
  <c r="M3414" i="52"/>
  <c r="H3408" i="52"/>
  <c r="M3408" i="52"/>
  <c r="H155" i="52"/>
  <c r="M155" i="52"/>
  <c r="H159" i="52"/>
  <c r="M159" i="52"/>
  <c r="M162" i="52"/>
  <c r="H162" i="52"/>
  <c r="H2461" i="52"/>
  <c r="M2461" i="52"/>
  <c r="M7014" i="52"/>
  <c r="H7014" i="52"/>
  <c r="M7005" i="52"/>
  <c r="H7005" i="52"/>
  <c r="M7019" i="52"/>
  <c r="H7019" i="52"/>
  <c r="M7010" i="52"/>
  <c r="H7010" i="52"/>
  <c r="M7001" i="52"/>
  <c r="H7001" i="52"/>
  <c r="M4782" i="52"/>
  <c r="H4782" i="52"/>
  <c r="M5757" i="52"/>
  <c r="H5757" i="52"/>
  <c r="H5775" i="52"/>
  <c r="M5775" i="52"/>
  <c r="M5756" i="52"/>
  <c r="H5756" i="52"/>
  <c r="M5779" i="52"/>
  <c r="H5779" i="52"/>
  <c r="G5779" i="52"/>
  <c r="G5777" i="52"/>
  <c r="G5772" i="52"/>
  <c r="G5771" i="52"/>
  <c r="G5769" i="52"/>
  <c r="G5764" i="52"/>
  <c r="F5764" i="52" s="1"/>
  <c r="G5763" i="52"/>
  <c r="G5761" i="52"/>
  <c r="G5756" i="52"/>
  <c r="G5774" i="52"/>
  <c r="G5766" i="52"/>
  <c r="G5758" i="52"/>
  <c r="F5758" i="52" s="1"/>
  <c r="G5776" i="52"/>
  <c r="G5775" i="52"/>
  <c r="G5773" i="52"/>
  <c r="F5773" i="52" s="1"/>
  <c r="G5768" i="52"/>
  <c r="G5767" i="52"/>
  <c r="G5765" i="52"/>
  <c r="G5760" i="52"/>
  <c r="G5759" i="52"/>
  <c r="G5757" i="52"/>
  <c r="G5778" i="52"/>
  <c r="F5778" i="52" s="1"/>
  <c r="G5762" i="52"/>
  <c r="F5762" i="52" s="1"/>
  <c r="G5770" i="52"/>
  <c r="M4901" i="52"/>
  <c r="H4901" i="52"/>
  <c r="H4903" i="52"/>
  <c r="M4903" i="52"/>
  <c r="M4889" i="52"/>
  <c r="H4889" i="52"/>
  <c r="M4907" i="52"/>
  <c r="H4907" i="52"/>
  <c r="M4904" i="52"/>
  <c r="H4904" i="52"/>
  <c r="M4890" i="52"/>
  <c r="H4890" i="52"/>
  <c r="E5966" i="52"/>
  <c r="E5963" i="52"/>
  <c r="E5964" i="52"/>
  <c r="E5965" i="52"/>
  <c r="M3434" i="52"/>
  <c r="H3434" i="52"/>
  <c r="M3446" i="52"/>
  <c r="H3446" i="52"/>
  <c r="M3442" i="52"/>
  <c r="H3442" i="52"/>
  <c r="M3441" i="52"/>
  <c r="H3441" i="52"/>
  <c r="M3440" i="52"/>
  <c r="H3440" i="52"/>
  <c r="H2325" i="52"/>
  <c r="M2325" i="52"/>
  <c r="M2318" i="52"/>
  <c r="H2318" i="52"/>
  <c r="M2319" i="52"/>
  <c r="H2319" i="52"/>
  <c r="M2323" i="52"/>
  <c r="H2323" i="52"/>
  <c r="M545" i="52"/>
  <c r="H545" i="52"/>
  <c r="M6582" i="52"/>
  <c r="H6582" i="52"/>
  <c r="M6570" i="52"/>
  <c r="H6570" i="52"/>
  <c r="M6575" i="52"/>
  <c r="H6575" i="52"/>
  <c r="M6577" i="52"/>
  <c r="H6577" i="52"/>
  <c r="M712" i="52"/>
  <c r="H718" i="52"/>
  <c r="H753" i="52"/>
  <c r="M753" i="52"/>
  <c r="H737" i="52"/>
  <c r="M737" i="52"/>
  <c r="M774" i="52"/>
  <c r="H774" i="52"/>
  <c r="M788" i="52"/>
  <c r="H788" i="52"/>
  <c r="M757" i="52"/>
  <c r="H757" i="52"/>
  <c r="H745" i="52"/>
  <c r="M745" i="52"/>
  <c r="M743" i="52"/>
  <c r="H743" i="52"/>
  <c r="M762" i="52"/>
  <c r="H762" i="52"/>
  <c r="M746" i="52"/>
  <c r="H746" i="52"/>
  <c r="M765" i="52"/>
  <c r="H765" i="52"/>
  <c r="M772" i="52"/>
  <c r="H772" i="52"/>
  <c r="M779" i="52"/>
  <c r="H779" i="52"/>
  <c r="M786" i="52"/>
  <c r="H786" i="52"/>
  <c r="H794" i="52"/>
  <c r="M794" i="52"/>
  <c r="H759" i="52"/>
  <c r="M759" i="52"/>
  <c r="M775" i="52"/>
  <c r="H775" i="52"/>
  <c r="M1127" i="52"/>
  <c r="H1127" i="52"/>
  <c r="H1115" i="52"/>
  <c r="M1115" i="52"/>
  <c r="H1126" i="52"/>
  <c r="M1126" i="52"/>
  <c r="H1074" i="52"/>
  <c r="M1074" i="52"/>
  <c r="M1130" i="52"/>
  <c r="H1130" i="52"/>
  <c r="M1113" i="52"/>
  <c r="H1113" i="52"/>
  <c r="M1132" i="52"/>
  <c r="H1132" i="52"/>
  <c r="H1141" i="52"/>
  <c r="H1151" i="52"/>
  <c r="M1151" i="52"/>
  <c r="M1093" i="52"/>
  <c r="H1093" i="52"/>
  <c r="M1160" i="52"/>
  <c r="H1160" i="52"/>
  <c r="H1157" i="52"/>
  <c r="M1092" i="52"/>
  <c r="H1092" i="52"/>
  <c r="M1140" i="52"/>
  <c r="H1140" i="52"/>
  <c r="H1150" i="52"/>
  <c r="M1150" i="52"/>
  <c r="M1089" i="52"/>
  <c r="H1089" i="52"/>
  <c r="M1097" i="52"/>
  <c r="H1097" i="52"/>
  <c r="H1162" i="52"/>
  <c r="M1162" i="52"/>
  <c r="M389" i="52"/>
  <c r="H389" i="52"/>
  <c r="M394" i="52"/>
  <c r="H394" i="52"/>
  <c r="H6727" i="52"/>
  <c r="M6727" i="52"/>
  <c r="H5495" i="52"/>
  <c r="M5495" i="52"/>
  <c r="M5475" i="52"/>
  <c r="H5475" i="52"/>
  <c r="M5462" i="52"/>
  <c r="H5449" i="52"/>
  <c r="M5449" i="52"/>
  <c r="H5493" i="52"/>
  <c r="M5493" i="52"/>
  <c r="M5480" i="52"/>
  <c r="H5480" i="52"/>
  <c r="H5454" i="52"/>
  <c r="M5454" i="52"/>
  <c r="M5496" i="52"/>
  <c r="H5496" i="52"/>
  <c r="M5466" i="52"/>
  <c r="H5466" i="52"/>
  <c r="M5453" i="52"/>
  <c r="H5453" i="52"/>
  <c r="M5504" i="52"/>
  <c r="H5504" i="52"/>
  <c r="M5448" i="52"/>
  <c r="H5448" i="52"/>
  <c r="M505" i="52"/>
  <c r="H505" i="52"/>
  <c r="M504" i="52"/>
  <c r="H504" i="52"/>
  <c r="M6475" i="52"/>
  <c r="H6475" i="52"/>
  <c r="M6495" i="52"/>
  <c r="H6495" i="52"/>
  <c r="M6473" i="52"/>
  <c r="H6473" i="52"/>
  <c r="H6490" i="52"/>
  <c r="M6490" i="52"/>
  <c r="M6510" i="52"/>
  <c r="H6510" i="52"/>
  <c r="M6481" i="52"/>
  <c r="H6481" i="52"/>
  <c r="M6488" i="52"/>
  <c r="H6488" i="52"/>
  <c r="M6502" i="52"/>
  <c r="H6502" i="52"/>
  <c r="H6509" i="52"/>
  <c r="M6509" i="52"/>
  <c r="H6496" i="52"/>
  <c r="M6496" i="52"/>
  <c r="M6503" i="52"/>
  <c r="H6503" i="52"/>
  <c r="H7147" i="52"/>
  <c r="M7147" i="52"/>
  <c r="H7148" i="52"/>
  <c r="M7148" i="52"/>
  <c r="H7155" i="52"/>
  <c r="M7155" i="52"/>
  <c r="H7142" i="52"/>
  <c r="M7142" i="52"/>
  <c r="H7146" i="52"/>
  <c r="M7146" i="52"/>
  <c r="M7157" i="52"/>
  <c r="H7157" i="52"/>
  <c r="H4285" i="52"/>
  <c r="M4285" i="52"/>
  <c r="M4290" i="52"/>
  <c r="H4290" i="52"/>
  <c r="H4284" i="52"/>
  <c r="M4284" i="52"/>
  <c r="M4300" i="52"/>
  <c r="H4300" i="52"/>
  <c r="H4288" i="52"/>
  <c r="M4288" i="52"/>
  <c r="M4291" i="52"/>
  <c r="H4291" i="52"/>
  <c r="M4293" i="52"/>
  <c r="H4293" i="52"/>
  <c r="M4306" i="52"/>
  <c r="H4306" i="52"/>
  <c r="H143" i="52"/>
  <c r="M143" i="52"/>
  <c r="M146" i="52"/>
  <c r="H146" i="52"/>
  <c r="M144" i="52"/>
  <c r="H144" i="52"/>
  <c r="M141" i="52"/>
  <c r="H141" i="52"/>
  <c r="M138" i="52"/>
  <c r="H138" i="52"/>
  <c r="M140" i="52"/>
  <c r="H140" i="52"/>
  <c r="H4658" i="52"/>
  <c r="M4658" i="52"/>
  <c r="H4626" i="52"/>
  <c r="M4626" i="52"/>
  <c r="H4638" i="52"/>
  <c r="M4638" i="52"/>
  <c r="H4574" i="52"/>
  <c r="M4574" i="52"/>
  <c r="M4634" i="52"/>
  <c r="H4634" i="52"/>
  <c r="M4570" i="52"/>
  <c r="H4570" i="52"/>
  <c r="M4630" i="52"/>
  <c r="H4630" i="52"/>
  <c r="M4566" i="52"/>
  <c r="H4566" i="52"/>
  <c r="H4657" i="52"/>
  <c r="M4657" i="52"/>
  <c r="M4641" i="52"/>
  <c r="H4641" i="52"/>
  <c r="H4625" i="52"/>
  <c r="M4625" i="52"/>
  <c r="M4609" i="52"/>
  <c r="H4609" i="52"/>
  <c r="H4593" i="52"/>
  <c r="M4593" i="52"/>
  <c r="M4577" i="52"/>
  <c r="H4577" i="52"/>
  <c r="M4561" i="52"/>
  <c r="H4561" i="52"/>
  <c r="M4668" i="52"/>
  <c r="H4668" i="52"/>
  <c r="H4652" i="52"/>
  <c r="M4652" i="52"/>
  <c r="H4636" i="52"/>
  <c r="M4636" i="52"/>
  <c r="H4620" i="52"/>
  <c r="M4620" i="52"/>
  <c r="M4604" i="52"/>
  <c r="H4604" i="52"/>
  <c r="H4588" i="52"/>
  <c r="M4588" i="52"/>
  <c r="M4572" i="52"/>
  <c r="H4572" i="52"/>
  <c r="H4556" i="52"/>
  <c r="M4556" i="52"/>
  <c r="M4663" i="52"/>
  <c r="H4663" i="52"/>
  <c r="M4647" i="52"/>
  <c r="H4647" i="52"/>
  <c r="M4631" i="52"/>
  <c r="H4631" i="52"/>
  <c r="M4615" i="52"/>
  <c r="H4615" i="52"/>
  <c r="M4599" i="52"/>
  <c r="H4599" i="52"/>
  <c r="M4583" i="52"/>
  <c r="H4583" i="52"/>
  <c r="M4567" i="52"/>
  <c r="H4567" i="52"/>
  <c r="M4551" i="52"/>
  <c r="H4551" i="52"/>
  <c r="M7187" i="52"/>
  <c r="H7187" i="52"/>
  <c r="M7184" i="52"/>
  <c r="H7184" i="52"/>
  <c r="M7188" i="52"/>
  <c r="H7188" i="52"/>
  <c r="M6096" i="52"/>
  <c r="H6096" i="52"/>
  <c r="M6099" i="52"/>
  <c r="H6099" i="52"/>
  <c r="M6105" i="52"/>
  <c r="H6105" i="52"/>
  <c r="M4067" i="52"/>
  <c r="M4061" i="52"/>
  <c r="H440" i="52"/>
  <c r="M440" i="52"/>
  <c r="M435" i="52"/>
  <c r="H435" i="52"/>
  <c r="H5683" i="52"/>
  <c r="M5683" i="52"/>
  <c r="M5679" i="52"/>
  <c r="H5679" i="52"/>
  <c r="M5678" i="52"/>
  <c r="H5678" i="52"/>
  <c r="M6210" i="52"/>
  <c r="H6210" i="52"/>
  <c r="M6217" i="52"/>
  <c r="H6217" i="52"/>
  <c r="M6224" i="52"/>
  <c r="H6224" i="52"/>
  <c r="M6192" i="52"/>
  <c r="H6192" i="52"/>
  <c r="M6199" i="52"/>
  <c r="H6199" i="52"/>
  <c r="M6206" i="52"/>
  <c r="H6206" i="52"/>
  <c r="M6213" i="52"/>
  <c r="H6213" i="52"/>
  <c r="M6220" i="52"/>
  <c r="H6220" i="52"/>
  <c r="M6188" i="52"/>
  <c r="H6188" i="52"/>
  <c r="M6195" i="52"/>
  <c r="H6195" i="52"/>
  <c r="M6966" i="52"/>
  <c r="H6966" i="52"/>
  <c r="M6956" i="52"/>
  <c r="H6956" i="52"/>
  <c r="M6967" i="52"/>
  <c r="H6967" i="52"/>
  <c r="AS145" i="11"/>
  <c r="E541" i="52"/>
  <c r="E542" i="52"/>
  <c r="E543" i="52"/>
  <c r="E537" i="52"/>
  <c r="E538" i="52"/>
  <c r="E539" i="52"/>
  <c r="E540" i="52"/>
  <c r="H3924" i="52"/>
  <c r="M3924" i="52"/>
  <c r="M3938" i="52"/>
  <c r="H3938" i="52"/>
  <c r="H3922" i="52"/>
  <c r="M3922" i="52"/>
  <c r="M3925" i="52"/>
  <c r="H3925" i="52"/>
  <c r="M3923" i="52"/>
  <c r="H3923" i="52"/>
  <c r="M3929" i="52"/>
  <c r="H3929" i="52"/>
  <c r="H7093" i="52"/>
  <c r="M7093" i="52"/>
  <c r="M7076" i="52"/>
  <c r="H7076" i="52"/>
  <c r="M7089" i="52"/>
  <c r="H7089" i="52"/>
  <c r="H7080" i="52"/>
  <c r="M7080" i="52"/>
  <c r="M7090" i="52"/>
  <c r="H7090" i="52"/>
  <c r="H7078" i="52"/>
  <c r="M7078" i="52"/>
  <c r="M7059" i="52"/>
  <c r="H7059" i="52"/>
  <c r="M7085" i="52"/>
  <c r="H7085" i="52"/>
  <c r="H7069" i="52"/>
  <c r="H7055" i="52"/>
  <c r="M7055" i="52"/>
  <c r="H6946" i="52"/>
  <c r="M6946" i="52"/>
  <c r="H6945" i="52"/>
  <c r="M6945" i="52"/>
  <c r="H5750" i="52"/>
  <c r="M5750" i="52"/>
  <c r="H5752" i="52"/>
  <c r="M5752" i="52"/>
  <c r="M5751" i="52"/>
  <c r="H5751" i="52"/>
  <c r="M563" i="52"/>
  <c r="H563" i="52"/>
  <c r="M4155" i="52"/>
  <c r="H4155" i="52"/>
  <c r="H4139" i="52"/>
  <c r="M4139" i="52"/>
  <c r="H4157" i="52"/>
  <c r="M4157" i="52"/>
  <c r="H4141" i="52"/>
  <c r="M4141" i="52"/>
  <c r="M4136" i="52"/>
  <c r="H4136" i="52"/>
  <c r="M4140" i="52"/>
  <c r="H4140" i="52"/>
  <c r="M4144" i="52"/>
  <c r="H4144" i="52"/>
  <c r="M4130" i="52"/>
  <c r="H4130" i="52"/>
  <c r="H3364" i="52"/>
  <c r="M3364" i="52"/>
  <c r="H3320" i="52"/>
  <c r="M3320" i="52"/>
  <c r="M3339" i="52"/>
  <c r="H3339" i="52"/>
  <c r="H3350" i="52"/>
  <c r="M3319" i="52"/>
  <c r="H3319" i="52"/>
  <c r="M3346" i="52"/>
  <c r="H3346" i="52"/>
  <c r="M3323" i="52"/>
  <c r="H3323" i="52"/>
  <c r="AO214" i="11"/>
  <c r="G3365" i="52"/>
  <c r="G3366" i="52"/>
  <c r="G3363" i="52"/>
  <c r="G3361" i="52"/>
  <c r="G3359" i="52"/>
  <c r="G3357" i="52"/>
  <c r="G3355" i="52"/>
  <c r="F3355" i="52" s="1"/>
  <c r="G3353" i="52"/>
  <c r="G3351" i="52"/>
  <c r="G3350" i="52"/>
  <c r="G3348" i="52"/>
  <c r="G3346" i="52"/>
  <c r="G3344" i="52"/>
  <c r="G3342" i="52"/>
  <c r="G3340" i="52"/>
  <c r="G3338" i="52"/>
  <c r="G3336" i="52"/>
  <c r="G3334" i="52"/>
  <c r="G3332" i="52"/>
  <c r="G3330" i="52"/>
  <c r="G3329" i="52"/>
  <c r="G3327" i="52"/>
  <c r="G3325" i="52"/>
  <c r="G3323" i="52"/>
  <c r="G3321" i="52"/>
  <c r="G3319" i="52"/>
  <c r="G3317" i="52"/>
  <c r="G3315" i="52"/>
  <c r="G3364" i="52"/>
  <c r="G3360" i="52"/>
  <c r="G3356" i="52"/>
  <c r="G3352" i="52"/>
  <c r="G3349" i="52"/>
  <c r="G3345" i="52"/>
  <c r="G3341" i="52"/>
  <c r="G3337" i="52"/>
  <c r="G3333" i="52"/>
  <c r="G3331" i="52"/>
  <c r="F3331" i="52" s="1"/>
  <c r="G3328" i="52"/>
  <c r="G3324" i="52"/>
  <c r="G3320" i="52"/>
  <c r="G3316" i="52"/>
  <c r="G3362" i="52"/>
  <c r="G3354" i="52"/>
  <c r="G3347" i="52"/>
  <c r="G3339" i="52"/>
  <c r="G3326" i="52"/>
  <c r="G3318" i="52"/>
  <c r="G3358" i="52"/>
  <c r="G3343" i="52"/>
  <c r="G3335" i="52"/>
  <c r="G3322" i="52"/>
  <c r="H4978" i="52"/>
  <c r="M4978" i="52"/>
  <c r="M4928" i="52"/>
  <c r="H4928" i="52"/>
  <c r="M4925" i="52"/>
  <c r="H5521" i="52"/>
  <c r="M5521" i="52"/>
  <c r="M5509" i="52"/>
  <c r="H5509" i="52"/>
  <c r="M5511" i="52"/>
  <c r="H5511" i="52"/>
  <c r="M5514" i="52"/>
  <c r="H5514" i="52"/>
  <c r="H5213" i="52"/>
  <c r="M5213" i="52"/>
  <c r="M5208" i="52"/>
  <c r="H5208" i="52"/>
  <c r="M5211" i="52"/>
  <c r="H5211" i="52"/>
  <c r="H2847" i="52"/>
  <c r="M2847" i="52"/>
  <c r="H2860" i="52"/>
  <c r="M2860" i="52"/>
  <c r="H2828" i="52"/>
  <c r="M2828" i="52"/>
  <c r="H2851" i="52"/>
  <c r="M2851" i="52"/>
  <c r="M2862" i="52"/>
  <c r="H2862" i="52"/>
  <c r="H2910" i="52"/>
  <c r="M2901" i="52"/>
  <c r="H2901" i="52"/>
  <c r="M2890" i="52"/>
  <c r="H2890" i="52"/>
  <c r="M2842" i="52"/>
  <c r="H2842" i="52"/>
  <c r="M2909" i="52"/>
  <c r="H2909" i="52"/>
  <c r="M2845" i="52"/>
  <c r="H2845" i="52"/>
  <c r="H2867" i="52"/>
  <c r="M2867" i="52"/>
  <c r="M2887" i="52"/>
  <c r="H2887" i="52"/>
  <c r="H2899" i="52"/>
  <c r="M2899" i="52"/>
  <c r="H2908" i="52"/>
  <c r="M2908" i="52"/>
  <c r="H2875" i="52"/>
  <c r="M2875" i="52"/>
  <c r="M2891" i="52"/>
  <c r="H2891" i="52"/>
  <c r="M2907" i="52"/>
  <c r="H2907" i="52"/>
  <c r="M4005" i="52"/>
  <c r="M293" i="52"/>
  <c r="H293" i="52"/>
  <c r="M283" i="52"/>
  <c r="H283" i="52"/>
  <c r="M290" i="52"/>
  <c r="H290" i="52"/>
  <c r="M3867" i="52"/>
  <c r="H3867" i="52"/>
  <c r="M3835" i="52"/>
  <c r="H3835" i="52"/>
  <c r="M3816" i="52"/>
  <c r="H3816" i="52"/>
  <c r="M3815" i="52"/>
  <c r="H3815" i="52"/>
  <c r="M3870" i="52"/>
  <c r="M3854" i="52"/>
  <c r="H3854" i="52"/>
  <c r="M3838" i="52"/>
  <c r="H3838" i="52"/>
  <c r="M3822" i="52"/>
  <c r="H3822" i="52"/>
  <c r="M3869" i="52"/>
  <c r="H3869" i="52"/>
  <c r="M3853" i="52"/>
  <c r="H3853" i="52"/>
  <c r="M3837" i="52"/>
  <c r="H3837" i="52"/>
  <c r="M3811" i="52"/>
  <c r="H3811" i="52"/>
  <c r="M3864" i="52"/>
  <c r="H3864" i="52"/>
  <c r="M3848" i="52"/>
  <c r="H3848" i="52"/>
  <c r="M3820" i="52"/>
  <c r="H3820" i="52"/>
  <c r="M3819" i="52"/>
  <c r="H3819" i="52"/>
  <c r="M3793" i="52"/>
  <c r="H3793" i="52"/>
  <c r="M6926" i="52"/>
  <c r="H6926" i="52"/>
  <c r="M6910" i="52"/>
  <c r="H6910" i="52"/>
  <c r="M6894" i="52"/>
  <c r="M6878" i="52"/>
  <c r="H6878" i="52"/>
  <c r="M6937" i="52"/>
  <c r="H6937" i="52"/>
  <c r="H6921" i="52"/>
  <c r="M6921" i="52"/>
  <c r="H6889" i="52"/>
  <c r="M6889" i="52"/>
  <c r="M6873" i="52"/>
  <c r="H6873" i="52"/>
  <c r="M6907" i="52"/>
  <c r="H6907" i="52"/>
  <c r="M6867" i="52"/>
  <c r="H6867" i="52"/>
  <c r="M6899" i="52"/>
  <c r="H6899" i="52"/>
  <c r="M6931" i="52"/>
  <c r="H6931" i="52"/>
  <c r="M6927" i="52"/>
  <c r="H6927" i="52"/>
  <c r="M6880" i="52"/>
  <c r="H6880" i="52"/>
  <c r="M6912" i="52"/>
  <c r="H6912" i="52"/>
  <c r="H2673" i="52"/>
  <c r="M2673" i="52"/>
  <c r="H2805" i="52"/>
  <c r="M2805" i="52"/>
  <c r="M2773" i="52"/>
  <c r="H2773" i="52"/>
  <c r="H2741" i="52"/>
  <c r="M2741" i="52"/>
  <c r="M2809" i="52"/>
  <c r="H2809" i="52"/>
  <c r="H2777" i="52"/>
  <c r="M2777" i="52"/>
  <c r="M2746" i="52"/>
  <c r="H2746" i="52"/>
  <c r="H2810" i="52"/>
  <c r="M2810" i="52"/>
  <c r="M2794" i="52"/>
  <c r="H2794" i="52"/>
  <c r="H2778" i="52"/>
  <c r="M2778" i="52"/>
  <c r="M2762" i="52"/>
  <c r="H2762" i="52"/>
  <c r="M2745" i="52"/>
  <c r="H2745" i="52"/>
  <c r="M2709" i="52"/>
  <c r="H2709" i="52"/>
  <c r="H2729" i="52"/>
  <c r="M2729" i="52"/>
  <c r="H2681" i="52"/>
  <c r="M2681" i="52"/>
  <c r="M2701" i="52"/>
  <c r="H2701" i="52"/>
  <c r="M2688" i="52"/>
  <c r="H2688" i="52"/>
  <c r="M2664" i="52"/>
  <c r="H2664" i="52"/>
  <c r="M2676" i="52"/>
  <c r="H2676" i="52"/>
  <c r="M2708" i="52"/>
  <c r="H2708" i="52"/>
  <c r="M2727" i="52"/>
  <c r="H2727" i="52"/>
  <c r="M2731" i="52"/>
  <c r="H2731" i="52"/>
  <c r="M2675" i="52"/>
  <c r="H2675" i="52"/>
  <c r="M2755" i="52"/>
  <c r="H2755" i="52"/>
  <c r="M2723" i="52"/>
  <c r="H2723" i="52"/>
  <c r="M2663" i="52"/>
  <c r="H2663" i="52"/>
  <c r="M2695" i="52"/>
  <c r="H2695" i="52"/>
  <c r="M2722" i="52"/>
  <c r="H2722" i="52"/>
  <c r="M2738" i="52"/>
  <c r="H2738" i="52"/>
  <c r="H2768" i="52"/>
  <c r="M2768" i="52"/>
  <c r="H2800" i="52"/>
  <c r="M2800" i="52"/>
  <c r="M2662" i="52"/>
  <c r="H2662" i="52"/>
  <c r="M2694" i="52"/>
  <c r="H2694" i="52"/>
  <c r="M2751" i="52"/>
  <c r="H2751" i="52"/>
  <c r="M2783" i="52"/>
  <c r="H2783" i="52"/>
  <c r="M2815" i="52"/>
  <c r="H2815" i="52"/>
  <c r="M2683" i="52"/>
  <c r="H2683" i="52"/>
  <c r="M2715" i="52"/>
  <c r="H2715" i="52"/>
  <c r="M2732" i="52"/>
  <c r="H2732" i="52"/>
  <c r="M2756" i="52"/>
  <c r="H2756" i="52"/>
  <c r="M2788" i="52"/>
  <c r="H2788" i="52"/>
  <c r="M2820" i="52"/>
  <c r="H2820" i="52"/>
  <c r="H2358" i="52"/>
  <c r="M2358" i="52"/>
  <c r="H2455" i="52"/>
  <c r="M2455" i="52"/>
  <c r="H2431" i="52"/>
  <c r="M2431" i="52"/>
  <c r="M2419" i="52"/>
  <c r="H2419" i="52"/>
  <c r="M2411" i="52"/>
  <c r="H2411" i="52"/>
  <c r="M2441" i="52"/>
  <c r="H2441" i="52"/>
  <c r="H2423" i="52"/>
  <c r="M2423" i="52"/>
  <c r="M2450" i="52"/>
  <c r="H2450" i="52"/>
  <c r="M2378" i="52"/>
  <c r="H2378" i="52"/>
  <c r="M2447" i="52"/>
  <c r="H2447" i="52"/>
  <c r="M2368" i="52"/>
  <c r="H2368" i="52"/>
  <c r="M2370" i="52"/>
  <c r="H2370" i="52"/>
  <c r="H2366" i="52"/>
  <c r="M2366" i="52"/>
  <c r="H2453" i="52"/>
  <c r="M2453" i="52"/>
  <c r="M2376" i="52"/>
  <c r="H2376" i="52"/>
  <c r="M2397" i="52"/>
  <c r="H2397" i="52"/>
  <c r="H2417" i="52"/>
  <c r="M2417" i="52"/>
  <c r="M2439" i="52"/>
  <c r="H2439" i="52"/>
  <c r="H2377" i="52"/>
  <c r="M2377" i="52"/>
  <c r="H2398" i="52"/>
  <c r="M2398" i="52"/>
  <c r="M2421" i="52"/>
  <c r="H2421" i="52"/>
  <c r="H2440" i="52"/>
  <c r="M2440" i="52"/>
  <c r="M2356" i="52"/>
  <c r="H2356" i="52"/>
  <c r="M2388" i="52"/>
  <c r="H2388" i="52"/>
  <c r="M2420" i="52"/>
  <c r="H2420" i="52"/>
  <c r="M2451" i="52"/>
  <c r="H2451" i="52"/>
  <c r="M5274" i="52"/>
  <c r="H5274" i="52"/>
  <c r="H5258" i="52"/>
  <c r="M5258" i="52"/>
  <c r="H5242" i="52"/>
  <c r="M5242" i="52"/>
  <c r="M5269" i="52"/>
  <c r="H5269" i="52"/>
  <c r="M5253" i="52"/>
  <c r="H5253" i="52"/>
  <c r="H5237" i="52"/>
  <c r="M5237" i="52"/>
  <c r="M5239" i="52"/>
  <c r="H5239" i="52"/>
  <c r="M5255" i="52"/>
  <c r="H5255" i="52"/>
  <c r="M5247" i="52"/>
  <c r="H5247" i="52"/>
  <c r="M5259" i="52"/>
  <c r="H5259" i="52"/>
  <c r="M5235" i="52"/>
  <c r="H5235" i="52"/>
  <c r="M5267" i="52"/>
  <c r="H5267" i="52"/>
  <c r="H5969" i="52"/>
  <c r="M5969" i="52"/>
  <c r="AO137" i="11"/>
  <c r="G261" i="52"/>
  <c r="G258" i="52"/>
  <c r="G255" i="52"/>
  <c r="G250" i="52"/>
  <c r="G247" i="52"/>
  <c r="G253" i="52"/>
  <c r="F253" i="52" s="1"/>
  <c r="G257" i="52"/>
  <c r="G256" i="52"/>
  <c r="G249" i="52"/>
  <c r="G248" i="52"/>
  <c r="G259" i="52"/>
  <c r="G252" i="52"/>
  <c r="G251" i="52"/>
  <c r="G254" i="52"/>
  <c r="G262" i="52"/>
  <c r="F262" i="52" s="1"/>
  <c r="G260" i="52"/>
  <c r="G4779" i="52"/>
  <c r="F4779" i="52" s="1"/>
  <c r="G4782" i="52"/>
  <c r="F4782" i="52" s="1"/>
  <c r="G4778" i="52"/>
  <c r="F4778" i="52" s="1"/>
  <c r="G4781" i="52"/>
  <c r="F4781" i="52" s="1"/>
  <c r="G4780" i="52"/>
  <c r="F4780" i="52" s="1"/>
  <c r="G4777" i="52"/>
  <c r="F4777" i="52" s="1"/>
  <c r="AO28" i="11"/>
  <c r="G7022" i="52"/>
  <c r="G7026" i="52"/>
  <c r="G7030" i="52"/>
  <c r="G7034" i="52"/>
  <c r="G7024" i="52"/>
  <c r="G7028" i="52"/>
  <c r="G7032" i="52"/>
  <c r="G7025" i="52"/>
  <c r="G7029" i="52"/>
  <c r="G7027" i="52"/>
  <c r="G7023" i="52"/>
  <c r="G7033" i="52"/>
  <c r="G7035" i="52"/>
  <c r="G7031" i="52"/>
  <c r="AO188" i="11"/>
  <c r="G5749" i="52"/>
  <c r="G5753" i="52"/>
  <c r="G5747" i="52"/>
  <c r="G5751" i="52"/>
  <c r="G5755" i="52"/>
  <c r="G5754" i="52"/>
  <c r="F5754" i="52" s="1"/>
  <c r="G5752" i="52"/>
  <c r="G5746" i="52"/>
  <c r="F5746" i="52" s="1"/>
  <c r="G5750" i="52"/>
  <c r="G5748" i="52"/>
  <c r="F5748" i="52" s="1"/>
  <c r="AO131" i="11"/>
  <c r="G175" i="52"/>
  <c r="F175" i="52" s="1"/>
  <c r="G179" i="52"/>
  <c r="G183" i="52"/>
  <c r="F183" i="52" s="1"/>
  <c r="G187" i="52"/>
  <c r="G177" i="52"/>
  <c r="G181" i="52"/>
  <c r="G185" i="52"/>
  <c r="F185" i="52" s="1"/>
  <c r="G189" i="52"/>
  <c r="F189" i="52" s="1"/>
  <c r="G182" i="52"/>
  <c r="G176" i="52"/>
  <c r="F176" i="52" s="1"/>
  <c r="G180" i="52"/>
  <c r="G190" i="52"/>
  <c r="G184" i="52"/>
  <c r="G188" i="52"/>
  <c r="G178" i="52"/>
  <c r="G186" i="52"/>
  <c r="F186" i="52" s="1"/>
  <c r="G174" i="52"/>
  <c r="F174" i="52" s="1"/>
  <c r="AO26" i="11"/>
  <c r="G2673" i="52"/>
  <c r="G2693" i="52"/>
  <c r="G2697" i="52"/>
  <c r="F2697" i="52" s="1"/>
  <c r="G2717" i="52"/>
  <c r="G2733" i="52"/>
  <c r="F2733" i="52" s="1"/>
  <c r="G2749" i="52"/>
  <c r="F2749" i="52" s="1"/>
  <c r="G2765" i="52"/>
  <c r="F2765" i="52" s="1"/>
  <c r="G2781" i="52"/>
  <c r="G2797" i="52"/>
  <c r="G2813" i="52"/>
  <c r="G2677" i="52"/>
  <c r="G2681" i="52"/>
  <c r="G2705" i="52"/>
  <c r="G2737" i="52"/>
  <c r="G2769" i="52"/>
  <c r="G2801" i="52"/>
  <c r="F2801" i="52" s="1"/>
  <c r="G2674" i="52"/>
  <c r="G2690" i="52"/>
  <c r="G2706" i="52"/>
  <c r="F2706" i="52" s="1"/>
  <c r="G2738" i="52"/>
  <c r="G2742" i="52"/>
  <c r="G2745" i="52"/>
  <c r="G2750" i="52"/>
  <c r="G2754" i="52"/>
  <c r="G2758" i="52"/>
  <c r="F2758" i="52" s="1"/>
  <c r="G2762" i="52"/>
  <c r="G2766" i="52"/>
  <c r="G2770" i="52"/>
  <c r="G2774" i="52"/>
  <c r="G2778" i="52"/>
  <c r="G2782" i="52"/>
  <c r="F2782" i="52" s="1"/>
  <c r="G2786" i="52"/>
  <c r="G2790" i="52"/>
  <c r="G2794" i="52"/>
  <c r="G2798" i="52"/>
  <c r="G2802" i="52"/>
  <c r="G2806" i="52"/>
  <c r="F2806" i="52" s="1"/>
  <c r="G2810" i="52"/>
  <c r="G2814" i="52"/>
  <c r="F2814" i="52" s="1"/>
  <c r="G2818" i="52"/>
  <c r="G2822" i="52"/>
  <c r="G2727" i="52"/>
  <c r="G2739" i="52"/>
  <c r="G2743" i="52"/>
  <c r="F2743" i="52" s="1"/>
  <c r="G2747" i="52"/>
  <c r="F2747" i="52" s="1"/>
  <c r="G2751" i="52"/>
  <c r="G2755" i="52"/>
  <c r="G2759" i="52"/>
  <c r="G2763" i="52"/>
  <c r="F2763" i="52" s="1"/>
  <c r="G2767" i="52"/>
  <c r="G2771" i="52"/>
  <c r="G2775" i="52"/>
  <c r="G2779" i="52"/>
  <c r="G2783" i="52"/>
  <c r="G2787" i="52"/>
  <c r="G2791" i="52"/>
  <c r="G2795" i="52"/>
  <c r="G2799" i="52"/>
  <c r="G2803" i="52"/>
  <c r="F2803" i="52" s="1"/>
  <c r="G2807" i="52"/>
  <c r="G2811" i="52"/>
  <c r="F2811" i="52" s="1"/>
  <c r="G2815" i="52"/>
  <c r="G2819" i="52"/>
  <c r="G2823" i="52"/>
  <c r="G2688" i="52"/>
  <c r="G2716" i="52"/>
  <c r="G2744" i="52"/>
  <c r="F2744" i="52" s="1"/>
  <c r="G2752" i="52"/>
  <c r="G2772" i="52"/>
  <c r="G2780" i="52"/>
  <c r="G2808" i="52"/>
  <c r="F2808" i="52" s="1"/>
  <c r="G2816" i="52"/>
  <c r="G2665" i="52"/>
  <c r="F2665" i="52" s="1"/>
  <c r="G2689" i="52"/>
  <c r="G2701" i="52"/>
  <c r="G2713" i="52"/>
  <c r="G2725" i="52"/>
  <c r="F2725" i="52" s="1"/>
  <c r="G2746" i="52"/>
  <c r="G2757" i="52"/>
  <c r="G2777" i="52"/>
  <c r="G2789" i="52"/>
  <c r="G2809" i="52"/>
  <c r="G2821" i="52"/>
  <c r="G2670" i="52"/>
  <c r="G2686" i="52"/>
  <c r="G2702" i="52"/>
  <c r="G2718" i="52"/>
  <c r="F2718" i="52" s="1"/>
  <c r="G2667" i="52"/>
  <c r="G2675" i="52"/>
  <c r="G2683" i="52"/>
  <c r="G2691" i="52"/>
  <c r="G2699" i="52"/>
  <c r="G2707" i="52"/>
  <c r="G2715" i="52"/>
  <c r="G2735" i="52"/>
  <c r="F2735" i="52" s="1"/>
  <c r="G2668" i="52"/>
  <c r="F2668" i="52" s="1"/>
  <c r="G2676" i="52"/>
  <c r="G2696" i="52"/>
  <c r="F2696" i="52" s="1"/>
  <c r="G2704" i="52"/>
  <c r="G2712" i="52"/>
  <c r="F2712" i="52" s="1"/>
  <c r="G2724" i="52"/>
  <c r="G2732" i="52"/>
  <c r="G2760" i="52"/>
  <c r="G2768" i="52"/>
  <c r="G2788" i="52"/>
  <c r="G2796" i="52"/>
  <c r="F2796" i="52" s="1"/>
  <c r="G2824" i="52"/>
  <c r="F2824" i="52" s="1"/>
  <c r="G2661" i="52"/>
  <c r="G2709" i="52"/>
  <c r="G2721" i="52"/>
  <c r="G2753" i="52"/>
  <c r="F2753" i="52" s="1"/>
  <c r="G2785" i="52"/>
  <c r="G2817" i="52"/>
  <c r="F2817" i="52" s="1"/>
  <c r="G2666" i="52"/>
  <c r="G2682" i="52"/>
  <c r="G2698" i="52"/>
  <c r="F2698" i="52" s="1"/>
  <c r="G2714" i="52"/>
  <c r="F2714" i="52" s="1"/>
  <c r="G2722" i="52"/>
  <c r="G2726" i="52"/>
  <c r="G2723" i="52"/>
  <c r="G2684" i="52"/>
  <c r="G2720" i="52"/>
  <c r="F2720" i="52" s="1"/>
  <c r="G2740" i="52"/>
  <c r="G2748" i="52"/>
  <c r="G2776" i="52"/>
  <c r="G2784" i="52"/>
  <c r="G2804" i="52"/>
  <c r="G2812" i="52"/>
  <c r="F2812" i="52" s="1"/>
  <c r="G2669" i="52"/>
  <c r="G2730" i="52"/>
  <c r="G2671" i="52"/>
  <c r="G2703" i="52"/>
  <c r="G2680" i="52"/>
  <c r="F2680" i="52" s="1"/>
  <c r="G2692" i="52"/>
  <c r="G2736" i="52"/>
  <c r="G2678" i="52"/>
  <c r="G2710" i="52"/>
  <c r="G2663" i="52"/>
  <c r="G2695" i="52"/>
  <c r="G2672" i="52"/>
  <c r="G2728" i="52"/>
  <c r="G2764" i="52"/>
  <c r="F2764" i="52" s="1"/>
  <c r="G2800" i="52"/>
  <c r="G2729" i="52"/>
  <c r="G2761" i="52"/>
  <c r="G2793" i="52"/>
  <c r="G2825" i="52"/>
  <c r="G2734" i="52"/>
  <c r="G2687" i="52"/>
  <c r="G2719" i="52"/>
  <c r="G2731" i="52"/>
  <c r="G2664" i="52"/>
  <c r="G2708" i="52"/>
  <c r="G2756" i="52"/>
  <c r="G2792" i="52"/>
  <c r="F2792" i="52" s="1"/>
  <c r="G2741" i="52"/>
  <c r="G2685" i="52"/>
  <c r="G2773" i="52"/>
  <c r="G2694" i="52"/>
  <c r="G2820" i="52"/>
  <c r="G2662" i="52"/>
  <c r="G2805" i="52"/>
  <c r="G2679" i="52"/>
  <c r="G2700" i="52"/>
  <c r="G2711" i="52"/>
  <c r="G566" i="52"/>
  <c r="F566" i="52" s="1"/>
  <c r="G565" i="52"/>
  <c r="F565" i="52" s="1"/>
  <c r="G564" i="52"/>
  <c r="F564" i="52" s="1"/>
  <c r="G563" i="52"/>
  <c r="F563" i="52" s="1"/>
  <c r="G562" i="52"/>
  <c r="F562" i="52" s="1"/>
  <c r="AO190" i="11"/>
  <c r="G6151" i="52"/>
  <c r="G6150" i="52"/>
  <c r="G6158" i="52"/>
  <c r="G6144" i="52"/>
  <c r="G6157" i="52"/>
  <c r="G6142" i="52"/>
  <c r="G6145" i="52"/>
  <c r="G6141" i="52"/>
  <c r="G6149" i="52"/>
  <c r="G6154" i="52"/>
  <c r="F6154" i="52" s="1"/>
  <c r="G6156" i="52"/>
  <c r="F6156" i="52" s="1"/>
  <c r="G6146" i="52"/>
  <c r="G6148" i="52"/>
  <c r="G6143" i="52"/>
  <c r="G6147" i="52"/>
  <c r="G6152" i="52"/>
  <c r="F6152" i="52" s="1"/>
  <c r="G6155" i="52"/>
  <c r="G6159" i="52"/>
  <c r="F6159" i="52" s="1"/>
  <c r="G6153" i="52"/>
  <c r="AO154" i="11"/>
  <c r="G4187" i="52"/>
  <c r="F4187" i="52" s="1"/>
  <c r="G4183" i="52"/>
  <c r="G4182" i="52"/>
  <c r="G4179" i="52"/>
  <c r="G4175" i="52"/>
  <c r="G4186" i="52"/>
  <c r="G4180" i="52"/>
  <c r="G4177" i="52"/>
  <c r="G4184" i="52"/>
  <c r="F4184" i="52" s="1"/>
  <c r="G4178" i="52"/>
  <c r="AO193" i="11"/>
  <c r="G1181" i="52"/>
  <c r="G1176" i="52"/>
  <c r="G1175" i="52"/>
  <c r="G1174" i="52"/>
  <c r="G1165" i="52"/>
  <c r="G1177" i="52"/>
  <c r="G1172" i="52"/>
  <c r="G1171" i="52"/>
  <c r="G1170" i="52"/>
  <c r="G1182" i="52"/>
  <c r="G1180" i="52"/>
  <c r="G1169" i="52"/>
  <c r="F1169" i="52" s="1"/>
  <c r="G1167" i="52"/>
  <c r="G1178" i="52"/>
  <c r="G1173" i="52"/>
  <c r="G1166" i="52"/>
  <c r="G1179" i="52"/>
  <c r="G1168" i="52"/>
  <c r="G1164" i="52"/>
  <c r="G1190" i="52"/>
  <c r="G1184" i="52"/>
  <c r="G1189" i="52"/>
  <c r="G1192" i="52"/>
  <c r="G1183" i="52"/>
  <c r="G1197" i="52"/>
  <c r="F1197" i="52" s="1"/>
  <c r="G1188" i="52"/>
  <c r="G1193" i="52"/>
  <c r="G1196" i="52"/>
  <c r="G1186" i="52"/>
  <c r="G1185" i="52"/>
  <c r="G1200" i="52"/>
  <c r="G1187" i="52"/>
  <c r="G1191" i="52"/>
  <c r="F1191" i="52" s="1"/>
  <c r="G1195" i="52"/>
  <c r="G1199" i="52"/>
  <c r="G1198" i="52"/>
  <c r="G1194" i="52"/>
  <c r="F1194" i="52" s="1"/>
  <c r="AN220" i="11"/>
  <c r="AF178" i="44" s="1"/>
  <c r="G7083" i="52"/>
  <c r="G7075" i="52"/>
  <c r="G7067" i="52"/>
  <c r="G7081" i="52"/>
  <c r="G7073" i="52"/>
  <c r="G7065" i="52"/>
  <c r="F7065" i="52" s="1"/>
  <c r="G7057" i="52"/>
  <c r="G7055" i="52"/>
  <c r="G7085" i="52"/>
  <c r="G7079" i="52"/>
  <c r="G7069" i="52"/>
  <c r="G7063" i="52"/>
  <c r="G7059" i="52"/>
  <c r="G7087" i="52"/>
  <c r="G7077" i="52"/>
  <c r="G7071" i="52"/>
  <c r="G7061" i="52"/>
  <c r="G7053" i="52"/>
  <c r="G7054" i="52"/>
  <c r="G7070" i="52"/>
  <c r="G7086" i="52"/>
  <c r="G7060" i="52"/>
  <c r="G7076" i="52"/>
  <c r="G7098" i="52"/>
  <c r="F7098" i="52" s="1"/>
  <c r="G7093" i="52"/>
  <c r="G7095" i="52"/>
  <c r="G7058" i="52"/>
  <c r="G7078" i="52"/>
  <c r="G7064" i="52"/>
  <c r="G7084" i="52"/>
  <c r="F7084" i="52" s="1"/>
  <c r="G7097" i="52"/>
  <c r="F7097" i="52" s="1"/>
  <c r="G7066" i="52"/>
  <c r="G7072" i="52"/>
  <c r="G7090" i="52"/>
  <c r="G7096" i="52"/>
  <c r="F7096" i="52" s="1"/>
  <c r="G7062" i="52"/>
  <c r="G7074" i="52"/>
  <c r="F7074" i="52" s="1"/>
  <c r="G7068" i="52"/>
  <c r="G7080" i="52"/>
  <c r="G7092" i="52"/>
  <c r="G7094" i="52"/>
  <c r="G7089" i="52"/>
  <c r="G7088" i="52"/>
  <c r="G7082" i="52"/>
  <c r="F7082" i="52" s="1"/>
  <c r="G7056" i="52"/>
  <c r="G7091" i="52"/>
  <c r="F7091" i="52" s="1"/>
  <c r="AO38" i="11"/>
  <c r="G7192" i="52"/>
  <c r="G7190" i="52"/>
  <c r="G7188" i="52"/>
  <c r="G7186" i="52"/>
  <c r="G7184" i="52"/>
  <c r="G7191" i="52"/>
  <c r="G7189" i="52"/>
  <c r="G7187" i="52"/>
  <c r="G7185" i="52"/>
  <c r="AN199" i="11"/>
  <c r="AF123" i="44" s="1"/>
  <c r="G3240" i="52"/>
  <c r="F3240" i="52" s="1"/>
  <c r="G3239" i="52"/>
  <c r="F3239" i="52" s="1"/>
  <c r="G3237" i="52"/>
  <c r="F3237" i="52" s="1"/>
  <c r="G3222" i="52"/>
  <c r="F3222" i="52" s="1"/>
  <c r="G3252" i="52"/>
  <c r="F3252" i="52" s="1"/>
  <c r="G3251" i="52"/>
  <c r="F3251" i="52" s="1"/>
  <c r="G3249" i="52"/>
  <c r="F3249" i="52" s="1"/>
  <c r="G3246" i="52"/>
  <c r="F3246" i="52" s="1"/>
  <c r="G3244" i="52"/>
  <c r="F3244" i="52" s="1"/>
  <c r="G3243" i="52"/>
  <c r="F3243" i="52" s="1"/>
  <c r="G3241" i="52"/>
  <c r="F3241" i="52" s="1"/>
  <c r="G3234" i="52"/>
  <c r="F3234" i="52" s="1"/>
  <c r="G3232" i="52"/>
  <c r="F3232" i="52" s="1"/>
  <c r="G3231" i="52"/>
  <c r="F3231" i="52" s="1"/>
  <c r="G3229" i="52"/>
  <c r="F3229" i="52" s="1"/>
  <c r="G3226" i="52"/>
  <c r="F3226" i="52" s="1"/>
  <c r="G3220" i="52"/>
  <c r="F3220" i="52" s="1"/>
  <c r="G3219" i="52"/>
  <c r="F3219" i="52" s="1"/>
  <c r="G3238" i="52"/>
  <c r="F3238" i="52" s="1"/>
  <c r="G3224" i="52"/>
  <c r="F3224" i="52" s="1"/>
  <c r="G3223" i="52"/>
  <c r="F3223" i="52" s="1"/>
  <c r="G3221" i="52"/>
  <c r="F3221" i="52" s="1"/>
  <c r="G3250" i="52"/>
  <c r="F3250" i="52" s="1"/>
  <c r="G3247" i="52"/>
  <c r="F3247" i="52" s="1"/>
  <c r="G3236" i="52"/>
  <c r="F3236" i="52" s="1"/>
  <c r="G3230" i="52"/>
  <c r="F3230" i="52" s="1"/>
  <c r="G3227" i="52"/>
  <c r="F3227" i="52" s="1"/>
  <c r="G3233" i="52"/>
  <c r="F3233" i="52" s="1"/>
  <c r="G3218" i="52"/>
  <c r="F3218" i="52" s="1"/>
  <c r="G3248" i="52"/>
  <c r="F3248" i="52" s="1"/>
  <c r="G3242" i="52"/>
  <c r="F3242" i="52" s="1"/>
  <c r="G3235" i="52"/>
  <c r="F3235" i="52" s="1"/>
  <c r="G3228" i="52"/>
  <c r="F3228" i="52" s="1"/>
  <c r="G3245" i="52"/>
  <c r="F3245" i="52" s="1"/>
  <c r="G3225" i="52"/>
  <c r="F3225" i="52" s="1"/>
  <c r="AO23" i="11"/>
  <c r="G7108" i="52"/>
  <c r="G7106" i="52"/>
  <c r="G7105" i="52"/>
  <c r="F7105" i="52" s="1"/>
  <c r="G7110" i="52"/>
  <c r="G7109" i="52"/>
  <c r="F7109" i="52" s="1"/>
  <c r="G7107" i="52"/>
  <c r="AO52" i="11"/>
  <c r="G4554" i="52"/>
  <c r="G4558" i="52"/>
  <c r="G4562" i="52"/>
  <c r="F4562" i="52" s="1"/>
  <c r="G4566" i="52"/>
  <c r="G4570" i="52"/>
  <c r="G4574" i="52"/>
  <c r="G4578" i="52"/>
  <c r="F4578" i="52" s="1"/>
  <c r="G4582" i="52"/>
  <c r="G4586" i="52"/>
  <c r="G4590" i="52"/>
  <c r="F4590" i="52" s="1"/>
  <c r="G4594" i="52"/>
  <c r="G4598" i="52"/>
  <c r="G4602" i="52"/>
  <c r="G4606" i="52"/>
  <c r="G4610" i="52"/>
  <c r="F4610" i="52" s="1"/>
  <c r="G4614" i="52"/>
  <c r="G4618" i="52"/>
  <c r="G4622" i="52"/>
  <c r="F4622" i="52" s="1"/>
  <c r="G4626" i="52"/>
  <c r="G4630" i="52"/>
  <c r="G4634" i="52"/>
  <c r="G4638" i="52"/>
  <c r="G4642" i="52"/>
  <c r="G4646" i="52"/>
  <c r="F4646" i="52" s="1"/>
  <c r="G4650" i="52"/>
  <c r="F4650" i="52" s="1"/>
  <c r="G4654" i="52"/>
  <c r="F4654" i="52" s="1"/>
  <c r="G4658" i="52"/>
  <c r="G4662" i="52"/>
  <c r="G4666" i="52"/>
  <c r="G4670" i="52"/>
  <c r="G4551" i="52"/>
  <c r="G4555" i="52"/>
  <c r="F4555" i="52" s="1"/>
  <c r="G4559" i="52"/>
  <c r="G4563" i="52"/>
  <c r="G4567" i="52"/>
  <c r="G4571" i="52"/>
  <c r="F4571" i="52" s="1"/>
  <c r="G4575" i="52"/>
  <c r="G4579" i="52"/>
  <c r="G4583" i="52"/>
  <c r="G4587" i="52"/>
  <c r="F4587" i="52" s="1"/>
  <c r="G4591" i="52"/>
  <c r="G4595" i="52"/>
  <c r="G4599" i="52"/>
  <c r="G4603" i="52"/>
  <c r="F4603" i="52" s="1"/>
  <c r="G4607" i="52"/>
  <c r="G4611" i="52"/>
  <c r="F4611" i="52" s="1"/>
  <c r="G4615" i="52"/>
  <c r="G4619" i="52"/>
  <c r="F4619" i="52" s="1"/>
  <c r="G4623" i="52"/>
  <c r="G4627" i="52"/>
  <c r="G4631" i="52"/>
  <c r="G4635" i="52"/>
  <c r="F4635" i="52" s="1"/>
  <c r="G4639" i="52"/>
  <c r="G4643" i="52"/>
  <c r="G4647" i="52"/>
  <c r="G4651" i="52"/>
  <c r="F4651" i="52" s="1"/>
  <c r="G4655" i="52"/>
  <c r="G4659" i="52"/>
  <c r="G4663" i="52"/>
  <c r="G4667" i="52"/>
  <c r="F4667" i="52" s="1"/>
  <c r="G4671" i="52"/>
  <c r="G4552" i="52"/>
  <c r="G4556" i="52"/>
  <c r="G4560" i="52"/>
  <c r="F4560" i="52" s="1"/>
  <c r="G4564" i="52"/>
  <c r="G4568" i="52"/>
  <c r="G4572" i="52"/>
  <c r="G4576" i="52"/>
  <c r="F4576" i="52" s="1"/>
  <c r="G4580" i="52"/>
  <c r="G4584" i="52"/>
  <c r="G4588" i="52"/>
  <c r="G4592" i="52"/>
  <c r="F4592" i="52" s="1"/>
  <c r="G4596" i="52"/>
  <c r="G4600" i="52"/>
  <c r="G4604" i="52"/>
  <c r="G4608" i="52"/>
  <c r="F4608" i="52" s="1"/>
  <c r="G4612" i="52"/>
  <c r="G4616" i="52"/>
  <c r="G4620" i="52"/>
  <c r="G4624" i="52"/>
  <c r="F4624" i="52" s="1"/>
  <c r="G4628" i="52"/>
  <c r="G4632" i="52"/>
  <c r="G4636" i="52"/>
  <c r="G4640" i="52"/>
  <c r="F4640" i="52" s="1"/>
  <c r="G4644" i="52"/>
  <c r="G4648" i="52"/>
  <c r="F4648" i="52" s="1"/>
  <c r="G4652" i="52"/>
  <c r="G4656" i="52"/>
  <c r="F4656" i="52" s="1"/>
  <c r="G4660" i="52"/>
  <c r="G4664" i="52"/>
  <c r="G4668" i="52"/>
  <c r="G4672" i="52"/>
  <c r="F4672" i="52" s="1"/>
  <c r="G4561" i="52"/>
  <c r="G4577" i="52"/>
  <c r="G4593" i="52"/>
  <c r="G4609" i="52"/>
  <c r="G4625" i="52"/>
  <c r="G4641" i="52"/>
  <c r="G4657" i="52"/>
  <c r="G4565" i="52"/>
  <c r="F4565" i="52" s="1"/>
  <c r="G4581" i="52"/>
  <c r="F4581" i="52" s="1"/>
  <c r="G4597" i="52"/>
  <c r="F4597" i="52" s="1"/>
  <c r="G4613" i="52"/>
  <c r="F4613" i="52" s="1"/>
  <c r="G4629" i="52"/>
  <c r="F4629" i="52" s="1"/>
  <c r="G4645" i="52"/>
  <c r="F4645" i="52" s="1"/>
  <c r="G4661" i="52"/>
  <c r="F4661" i="52" s="1"/>
  <c r="G4553" i="52"/>
  <c r="G4569" i="52"/>
  <c r="G4585" i="52"/>
  <c r="G4601" i="52"/>
  <c r="G4617" i="52"/>
  <c r="G4633" i="52"/>
  <c r="G4649" i="52"/>
  <c r="G4665" i="52"/>
  <c r="G4573" i="52"/>
  <c r="G4637" i="52"/>
  <c r="G4589" i="52"/>
  <c r="G4653" i="52"/>
  <c r="G4605" i="52"/>
  <c r="F4605" i="52" s="1"/>
  <c r="G4669" i="52"/>
  <c r="G4557" i="52"/>
  <c r="G4621" i="52"/>
  <c r="F4621" i="52" s="1"/>
  <c r="AS91" i="11"/>
  <c r="E6384" i="52"/>
  <c r="E6382" i="52"/>
  <c r="E6387" i="52"/>
  <c r="E6386" i="52"/>
  <c r="E6385" i="52"/>
  <c r="E6383" i="52"/>
  <c r="AS57" i="11"/>
  <c r="E3910" i="52"/>
  <c r="E3913" i="52"/>
  <c r="E3912" i="52"/>
  <c r="E3908" i="52"/>
  <c r="E3909" i="52"/>
  <c r="E3911" i="52"/>
  <c r="AS79" i="11"/>
  <c r="E5703" i="52"/>
  <c r="E5711" i="52"/>
  <c r="E5719" i="52"/>
  <c r="E5697" i="52"/>
  <c r="E5705" i="52"/>
  <c r="E5713" i="52"/>
  <c r="E5699" i="52"/>
  <c r="E5707" i="52"/>
  <c r="E5715" i="52"/>
  <c r="E5701" i="52"/>
  <c r="E5709" i="52"/>
  <c r="E5717" i="52"/>
  <c r="E5698" i="52"/>
  <c r="E5702" i="52"/>
  <c r="E5706" i="52"/>
  <c r="E5710" i="52"/>
  <c r="E5714" i="52"/>
  <c r="E5718" i="52"/>
  <c r="E5708" i="52"/>
  <c r="E5704" i="52"/>
  <c r="E5720" i="52"/>
  <c r="E5700" i="52"/>
  <c r="E5716" i="52"/>
  <c r="E5712" i="52"/>
  <c r="AB202" i="44"/>
  <c r="E5957" i="52"/>
  <c r="E5961" i="52"/>
  <c r="E5954" i="52"/>
  <c r="E5962" i="52"/>
  <c r="E5958" i="52"/>
  <c r="E5959" i="52"/>
  <c r="E5956" i="52"/>
  <c r="E5960" i="52"/>
  <c r="E5955" i="52"/>
  <c r="M4696" i="52"/>
  <c r="H4696" i="52"/>
  <c r="M4708" i="52"/>
  <c r="H4708" i="52"/>
  <c r="M4728" i="52"/>
  <c r="H4728" i="52"/>
  <c r="M4695" i="52"/>
  <c r="H4695" i="52"/>
  <c r="M4743" i="52"/>
  <c r="H4743" i="52"/>
  <c r="H554" i="52"/>
  <c r="M554" i="52"/>
  <c r="H552" i="52"/>
  <c r="M552" i="52"/>
  <c r="M5986" i="52"/>
  <c r="H5986" i="52"/>
  <c r="M6006" i="52"/>
  <c r="H6006" i="52"/>
  <c r="H5168" i="52"/>
  <c r="M5168" i="52"/>
  <c r="H5199" i="52"/>
  <c r="M5199" i="52"/>
  <c r="H5196" i="52"/>
  <c r="M5196" i="52"/>
  <c r="H5178" i="52"/>
  <c r="M5178" i="52"/>
  <c r="M5203" i="52"/>
  <c r="H5203" i="52"/>
  <c r="M4081" i="52"/>
  <c r="H4081" i="52"/>
  <c r="M4072" i="52"/>
  <c r="H4072" i="52"/>
  <c r="M7049" i="52"/>
  <c r="H7049" i="52"/>
  <c r="M567" i="52"/>
  <c r="H567" i="52"/>
  <c r="M18" i="52"/>
  <c r="H18" i="52"/>
  <c r="M11" i="52"/>
  <c r="H11" i="52"/>
  <c r="M4862" i="52"/>
  <c r="H4862" i="52"/>
  <c r="M4869" i="52"/>
  <c r="H4869" i="52"/>
  <c r="M5611" i="52"/>
  <c r="H5611" i="52"/>
  <c r="M3206" i="52"/>
  <c r="H3206" i="52"/>
  <c r="M3083" i="52"/>
  <c r="H3083" i="52"/>
  <c r="M3138" i="52"/>
  <c r="H3178" i="52"/>
  <c r="M3178" i="52"/>
  <c r="M3107" i="52"/>
  <c r="H3107" i="52"/>
  <c r="M3125" i="52"/>
  <c r="H3125" i="52"/>
  <c r="H3095" i="52"/>
  <c r="H3104" i="52"/>
  <c r="M3160" i="52"/>
  <c r="H3160" i="52"/>
  <c r="M3124" i="52"/>
  <c r="M3188" i="52"/>
  <c r="H3369" i="52"/>
  <c r="M3369" i="52"/>
  <c r="H5127" i="52"/>
  <c r="M5127" i="52"/>
  <c r="H5072" i="52"/>
  <c r="M5072" i="52"/>
  <c r="H5107" i="52"/>
  <c r="M5062" i="52"/>
  <c r="H5062" i="52"/>
  <c r="H5126" i="52"/>
  <c r="M5101" i="52"/>
  <c r="H3568" i="52"/>
  <c r="M3568" i="52"/>
  <c r="H3520" i="52"/>
  <c r="M3520" i="52"/>
  <c r="M3547" i="52"/>
  <c r="H3547" i="52"/>
  <c r="M3561" i="52"/>
  <c r="H3561" i="52"/>
  <c r="M3505" i="52"/>
  <c r="H3505" i="52"/>
  <c r="M3534" i="52"/>
  <c r="H3534" i="52"/>
  <c r="M5667" i="52"/>
  <c r="H5667" i="52"/>
  <c r="H5630" i="52"/>
  <c r="M5630" i="52"/>
  <c r="H6710" i="52"/>
  <c r="M6710" i="52"/>
  <c r="H6676" i="52"/>
  <c r="M6676" i="52"/>
  <c r="M6693" i="52"/>
  <c r="H6693" i="52"/>
  <c r="M6689" i="52"/>
  <c r="H6689" i="52"/>
  <c r="M5823" i="52"/>
  <c r="H5823" i="52"/>
  <c r="M5809" i="52"/>
  <c r="H5809" i="52"/>
  <c r="M88" i="52"/>
  <c r="H88" i="52"/>
  <c r="M83" i="52"/>
  <c r="H83" i="52"/>
  <c r="M4266" i="52"/>
  <c r="H4266" i="52"/>
  <c r="H4256" i="52"/>
  <c r="M4256" i="52"/>
  <c r="M4230" i="52"/>
  <c r="H4230" i="52"/>
  <c r="M4253" i="52"/>
  <c r="H4253" i="52"/>
  <c r="M4251" i="52"/>
  <c r="H4251" i="52"/>
  <c r="H4211" i="52"/>
  <c r="G4269" i="52"/>
  <c r="F4269" i="52" s="1"/>
  <c r="G4261" i="52"/>
  <c r="G4253" i="52"/>
  <c r="G4245" i="52"/>
  <c r="G4237" i="52"/>
  <c r="G4216" i="52"/>
  <c r="G4211" i="52"/>
  <c r="G4208" i="52"/>
  <c r="G4203" i="52"/>
  <c r="G4200" i="52"/>
  <c r="F4200" i="52" s="1"/>
  <c r="G4195" i="52"/>
  <c r="G4192" i="52"/>
  <c r="G4271" i="52"/>
  <c r="G4263" i="52"/>
  <c r="G4255" i="52"/>
  <c r="G4247" i="52"/>
  <c r="F4247" i="52" s="1"/>
  <c r="G4239" i="52"/>
  <c r="G4213" i="52"/>
  <c r="G4210" i="52"/>
  <c r="G4205" i="52"/>
  <c r="G4202" i="52"/>
  <c r="G4197" i="52"/>
  <c r="G4194" i="52"/>
  <c r="G4189" i="52"/>
  <c r="G4273" i="52"/>
  <c r="G4265" i="52"/>
  <c r="F4265" i="52" s="1"/>
  <c r="G4257" i="52"/>
  <c r="G4249" i="52"/>
  <c r="G4241" i="52"/>
  <c r="G4233" i="52"/>
  <c r="G4231" i="52"/>
  <c r="G4229" i="52"/>
  <c r="G4227" i="52"/>
  <c r="F4227" i="52" s="1"/>
  <c r="G4225" i="52"/>
  <c r="F4225" i="52" s="1"/>
  <c r="G4223" i="52"/>
  <c r="G4221" i="52"/>
  <c r="G4219" i="52"/>
  <c r="G4217" i="52"/>
  <c r="G4215" i="52"/>
  <c r="F4215" i="52" s="1"/>
  <c r="G4212" i="52"/>
  <c r="G4207" i="52"/>
  <c r="G4204" i="52"/>
  <c r="G4199" i="52"/>
  <c r="G4196" i="52"/>
  <c r="G4191" i="52"/>
  <c r="G4188" i="52"/>
  <c r="G4209" i="52"/>
  <c r="G4198" i="52"/>
  <c r="F4198" i="52" s="1"/>
  <c r="G4259" i="52"/>
  <c r="G4243" i="52"/>
  <c r="G4206" i="52"/>
  <c r="F4206" i="52" s="1"/>
  <c r="G4214" i="52"/>
  <c r="G4193" i="52"/>
  <c r="F4193" i="52" s="1"/>
  <c r="G4267" i="52"/>
  <c r="G4251" i="52"/>
  <c r="G4235" i="52"/>
  <c r="F4235" i="52" s="1"/>
  <c r="G4201" i="52"/>
  <c r="F4201" i="52" s="1"/>
  <c r="G4190" i="52"/>
  <c r="F4190" i="52" s="1"/>
  <c r="G4222" i="52"/>
  <c r="G4238" i="52"/>
  <c r="G4254" i="52"/>
  <c r="G4270" i="52"/>
  <c r="G4228" i="52"/>
  <c r="G4244" i="52"/>
  <c r="F4244" i="52" s="1"/>
  <c r="G4260" i="52"/>
  <c r="F4260" i="52" s="1"/>
  <c r="G4226" i="52"/>
  <c r="G4246" i="52"/>
  <c r="G4258" i="52"/>
  <c r="G4220" i="52"/>
  <c r="G4232" i="52"/>
  <c r="G4252" i="52"/>
  <c r="G4264" i="52"/>
  <c r="G4234" i="52"/>
  <c r="F4234" i="52" s="1"/>
  <c r="G4266" i="52"/>
  <c r="G4240" i="52"/>
  <c r="G4272" i="52"/>
  <c r="G4230" i="52"/>
  <c r="G4242" i="52"/>
  <c r="G4262" i="52"/>
  <c r="F4262" i="52" s="1"/>
  <c r="G4274" i="52"/>
  <c r="F4274" i="52" s="1"/>
  <c r="G4236" i="52"/>
  <c r="F4236" i="52" s="1"/>
  <c r="G4248" i="52"/>
  <c r="G4268" i="52"/>
  <c r="G4250" i="52"/>
  <c r="G4256" i="52"/>
  <c r="G4218" i="52"/>
  <c r="G4224" i="52"/>
  <c r="M4388" i="52"/>
  <c r="H4388" i="52"/>
  <c r="H4328" i="52"/>
  <c r="M4328" i="52"/>
  <c r="H4434" i="52"/>
  <c r="M4434" i="52"/>
  <c r="H4386" i="52"/>
  <c r="M4386" i="52"/>
  <c r="H4338" i="52"/>
  <c r="M4338" i="52"/>
  <c r="M4429" i="52"/>
  <c r="H4429" i="52"/>
  <c r="M4435" i="52"/>
  <c r="H4435" i="52"/>
  <c r="M4425" i="52"/>
  <c r="H4425" i="52"/>
  <c r="M4317" i="52"/>
  <c r="H4317" i="52"/>
  <c r="M4323" i="52"/>
  <c r="H4323" i="52"/>
  <c r="M4321" i="52"/>
  <c r="H4321" i="52"/>
  <c r="M3623" i="52"/>
  <c r="H3623" i="52"/>
  <c r="M3677" i="52"/>
  <c r="H3677" i="52"/>
  <c r="H3635" i="52"/>
  <c r="M3635" i="52"/>
  <c r="M3632" i="52"/>
  <c r="H3632" i="52"/>
  <c r="M3646" i="52"/>
  <c r="H3646" i="52"/>
  <c r="M3638" i="52"/>
  <c r="H3638" i="52"/>
  <c r="M3765" i="52"/>
  <c r="H3765" i="52"/>
  <c r="H3746" i="52"/>
  <c r="M3723" i="52"/>
  <c r="H3723" i="52"/>
  <c r="M3750" i="52"/>
  <c r="H3750" i="52"/>
  <c r="M3772" i="52"/>
  <c r="H3772" i="52"/>
  <c r="M339" i="52"/>
  <c r="H969" i="52"/>
  <c r="H191" i="52"/>
  <c r="M191" i="52"/>
  <c r="M6587" i="52"/>
  <c r="H6587" i="52"/>
  <c r="M6185" i="52"/>
  <c r="H6185" i="52"/>
  <c r="M6165" i="52"/>
  <c r="H6165" i="52"/>
  <c r="M3025" i="52"/>
  <c r="H3025" i="52"/>
  <c r="M2929" i="52"/>
  <c r="H2929" i="52"/>
  <c r="M2974" i="52"/>
  <c r="H2974" i="52"/>
  <c r="M2991" i="52"/>
  <c r="H2991" i="52"/>
  <c r="M2927" i="52"/>
  <c r="H2927" i="52"/>
  <c r="M2972" i="52"/>
  <c r="H2972" i="52"/>
  <c r="M3021" i="52"/>
  <c r="H3021" i="52"/>
  <c r="M3034" i="52"/>
  <c r="H3034" i="52"/>
  <c r="K3034" i="52" s="1"/>
  <c r="L3034" i="52" s="1"/>
  <c r="M3043" i="52"/>
  <c r="H3043" i="52"/>
  <c r="K3043" i="52" s="1"/>
  <c r="L3043" i="52" s="1"/>
  <c r="M2979" i="52"/>
  <c r="H2979" i="52"/>
  <c r="M3032" i="52"/>
  <c r="H3032" i="52"/>
  <c r="M2936" i="52"/>
  <c r="H2936" i="52"/>
  <c r="M6234" i="52"/>
  <c r="H6234" i="52"/>
  <c r="M6255" i="52"/>
  <c r="H6255" i="52"/>
  <c r="M5606" i="52"/>
  <c r="H5606" i="52"/>
  <c r="M3400" i="52"/>
  <c r="H3400" i="52"/>
  <c r="H4838" i="52"/>
  <c r="M4838" i="52"/>
  <c r="H4840" i="52"/>
  <c r="M4840" i="52"/>
  <c r="M4792" i="52"/>
  <c r="H4792" i="52"/>
  <c r="M4835" i="52"/>
  <c r="H4835" i="52"/>
  <c r="M4821" i="52"/>
  <c r="H4821" i="52"/>
  <c r="M2219" i="52"/>
  <c r="H2219" i="52"/>
  <c r="M2201" i="52"/>
  <c r="H2201" i="52"/>
  <c r="H2225" i="52"/>
  <c r="M2225" i="52"/>
  <c r="M2231" i="52"/>
  <c r="H2231" i="52"/>
  <c r="M2210" i="52"/>
  <c r="H2210" i="52"/>
  <c r="M6409" i="52"/>
  <c r="H6409" i="52"/>
  <c r="M6439" i="52"/>
  <c r="H6439" i="52"/>
  <c r="M6414" i="52"/>
  <c r="H6414" i="52"/>
  <c r="M6460" i="52"/>
  <c r="H6460" i="52"/>
  <c r="M6458" i="52"/>
  <c r="H6458" i="52"/>
  <c r="M4114" i="52"/>
  <c r="H4114" i="52"/>
  <c r="M4109" i="52"/>
  <c r="H4109" i="52"/>
  <c r="H5305" i="52"/>
  <c r="H5279" i="52"/>
  <c r="H5328" i="52"/>
  <c r="M3226" i="52"/>
  <c r="H7165" i="52"/>
  <c r="M7165" i="52"/>
  <c r="H3872" i="52"/>
  <c r="M3872" i="52"/>
  <c r="H5012" i="52"/>
  <c r="M5012" i="52"/>
  <c r="H5027" i="52"/>
  <c r="M5027" i="52"/>
  <c r="M4979" i="52"/>
  <c r="H4979" i="52"/>
  <c r="M5005" i="52"/>
  <c r="H5005" i="52"/>
  <c r="H4986" i="52"/>
  <c r="M4986" i="52"/>
  <c r="M816" i="52"/>
  <c r="H816" i="52"/>
  <c r="M806" i="52"/>
  <c r="H806" i="52"/>
  <c r="M362" i="52"/>
  <c r="H362" i="52"/>
  <c r="M171" i="52"/>
  <c r="H171" i="52"/>
  <c r="M5644" i="52"/>
  <c r="H5644" i="52"/>
  <c r="H935" i="52"/>
  <c r="M935" i="52"/>
  <c r="M910" i="52"/>
  <c r="H910" i="52"/>
  <c r="M934" i="52"/>
  <c r="H934" i="52"/>
  <c r="H893" i="52"/>
  <c r="M893" i="52"/>
  <c r="H6973" i="52"/>
  <c r="M6973" i="52"/>
  <c r="G6983" i="52"/>
  <c r="F6983" i="52" s="1"/>
  <c r="G6982" i="52"/>
  <c r="F6982" i="52" s="1"/>
  <c r="G6976" i="52"/>
  <c r="F6976" i="52" s="1"/>
  <c r="G6975" i="52"/>
  <c r="F6975" i="52" s="1"/>
  <c r="G6977" i="52"/>
  <c r="F6977" i="52" s="1"/>
  <c r="G6973" i="52"/>
  <c r="F6973" i="52" s="1"/>
  <c r="G6980" i="52"/>
  <c r="F6980" i="52" s="1"/>
  <c r="G6979" i="52"/>
  <c r="F6979" i="52" s="1"/>
  <c r="G6978" i="52"/>
  <c r="F6978" i="52" s="1"/>
  <c r="G6972" i="52"/>
  <c r="F6972" i="52" s="1"/>
  <c r="G6971" i="52"/>
  <c r="F6971" i="52" s="1"/>
  <c r="G6970" i="52"/>
  <c r="F6970" i="52" s="1"/>
  <c r="G6981" i="52"/>
  <c r="F6981" i="52" s="1"/>
  <c r="G6974" i="52"/>
  <c r="F6974" i="52" s="1"/>
  <c r="M5722" i="52"/>
  <c r="H5722" i="52"/>
  <c r="M5737" i="52"/>
  <c r="H5737" i="52"/>
  <c r="M1238" i="52"/>
  <c r="H1238" i="52"/>
  <c r="M1208" i="52"/>
  <c r="H1208" i="52"/>
  <c r="M1234" i="52"/>
  <c r="H1234" i="52"/>
  <c r="H1801" i="52"/>
  <c r="M1801" i="52"/>
  <c r="H1805" i="52"/>
  <c r="M1805" i="52"/>
  <c r="H1443" i="52"/>
  <c r="M1443" i="52"/>
  <c r="M1740" i="52"/>
  <c r="H1740" i="52"/>
  <c r="H1855" i="52"/>
  <c r="M1855" i="52"/>
  <c r="M1310" i="52"/>
  <c r="H1773" i="52"/>
  <c r="M1773" i="52"/>
  <c r="M1742" i="52"/>
  <c r="H1742" i="52"/>
  <c r="M1885" i="52"/>
  <c r="H1885" i="52"/>
  <c r="M1841" i="52"/>
  <c r="H1841" i="52"/>
  <c r="H1707" i="52"/>
  <c r="M1707" i="52"/>
  <c r="H1544" i="52"/>
  <c r="M1544" i="52"/>
  <c r="M1431" i="52"/>
  <c r="H1431" i="52"/>
  <c r="M1775" i="52"/>
  <c r="H1775" i="52"/>
  <c r="M1576" i="52"/>
  <c r="H1576" i="52"/>
  <c r="M1412" i="52"/>
  <c r="H1412" i="52"/>
  <c r="H1763" i="52"/>
  <c r="M1763" i="52"/>
  <c r="H1621" i="52"/>
  <c r="M1621" i="52"/>
  <c r="H1401" i="52"/>
  <c r="M1401" i="52"/>
  <c r="M1361" i="52"/>
  <c r="H1361" i="52"/>
  <c r="H1497" i="52"/>
  <c r="M1497" i="52"/>
  <c r="H1674" i="52"/>
  <c r="M1674" i="52"/>
  <c r="H1608" i="52"/>
  <c r="M1608" i="52"/>
  <c r="H1635" i="52"/>
  <c r="M1635" i="52"/>
  <c r="H1288" i="52"/>
  <c r="H1629" i="52"/>
  <c r="M1629" i="52"/>
  <c r="H1631" i="52"/>
  <c r="M1631" i="52"/>
  <c r="H1352" i="52"/>
  <c r="M1352" i="52"/>
  <c r="M1479" i="52"/>
  <c r="H1479" i="52"/>
  <c r="M1446" i="52"/>
  <c r="H1446" i="52"/>
  <c r="M1327" i="52"/>
  <c r="H1327" i="52"/>
  <c r="H1409" i="52"/>
  <c r="M1409" i="52"/>
  <c r="M1474" i="52"/>
  <c r="H1474" i="52"/>
  <c r="M1661" i="52"/>
  <c r="H1661" i="52"/>
  <c r="M1917" i="52"/>
  <c r="H1917" i="52"/>
  <c r="M1369" i="52"/>
  <c r="H1369" i="52"/>
  <c r="M1591" i="52"/>
  <c r="H1591" i="52"/>
  <c r="M1699" i="52"/>
  <c r="H1699" i="52"/>
  <c r="H1895" i="52"/>
  <c r="M1895" i="52"/>
  <c r="H1455" i="52"/>
  <c r="M1455" i="52"/>
  <c r="M1584" i="52"/>
  <c r="H1584" i="52"/>
  <c r="H1811" i="52"/>
  <c r="M1811" i="52"/>
  <c r="M1545" i="52"/>
  <c r="H1545" i="52"/>
  <c r="M1716" i="52"/>
  <c r="H1716" i="52"/>
  <c r="M1854" i="52"/>
  <c r="H1854" i="52"/>
  <c r="H1444" i="52"/>
  <c r="M1444" i="52"/>
  <c r="M1723" i="52"/>
  <c r="H1723" i="52"/>
  <c r="H1858" i="52"/>
  <c r="M1858" i="52"/>
  <c r="M5424" i="52"/>
  <c r="H5424" i="52"/>
  <c r="H5428" i="52"/>
  <c r="M5428" i="52"/>
  <c r="M5433" i="52"/>
  <c r="H5433" i="52"/>
  <c r="M5385" i="52"/>
  <c r="H5385" i="52"/>
  <c r="M5337" i="52"/>
  <c r="H5337" i="52"/>
  <c r="M5346" i="52"/>
  <c r="H5346" i="52"/>
  <c r="M5347" i="52"/>
  <c r="H5347" i="52"/>
  <c r="M5334" i="52"/>
  <c r="H5334" i="52"/>
  <c r="H623" i="52"/>
  <c r="H695" i="52"/>
  <c r="H625" i="52"/>
  <c r="M649" i="52"/>
  <c r="M702" i="52"/>
  <c r="M1057" i="52"/>
  <c r="H1057" i="52"/>
  <c r="M5658" i="52"/>
  <c r="H5658" i="52"/>
  <c r="H5663" i="52"/>
  <c r="M5663" i="52"/>
  <c r="M2333" i="52"/>
  <c r="H2333" i="52"/>
  <c r="G2347" i="52"/>
  <c r="G2345" i="52"/>
  <c r="F2345" i="52" s="1"/>
  <c r="G2343" i="52"/>
  <c r="F2343" i="52" s="1"/>
  <c r="G2341" i="52"/>
  <c r="G2339" i="52"/>
  <c r="G2337" i="52"/>
  <c r="G2335" i="52"/>
  <c r="G2333" i="52"/>
  <c r="F2333" i="52" s="1"/>
  <c r="G2331" i="52"/>
  <c r="G2348" i="52"/>
  <c r="G2346" i="52"/>
  <c r="G2344" i="52"/>
  <c r="G2342" i="52"/>
  <c r="G2340" i="52"/>
  <c r="G2338" i="52"/>
  <c r="G2336" i="52"/>
  <c r="F2336" i="52" s="1"/>
  <c r="G2334" i="52"/>
  <c r="G2332" i="52"/>
  <c r="M6807" i="52"/>
  <c r="H6807" i="52"/>
  <c r="M6789" i="52"/>
  <c r="H6789" i="52"/>
  <c r="M6771" i="52"/>
  <c r="H6771" i="52"/>
  <c r="M597" i="52"/>
  <c r="H597" i="52"/>
  <c r="M6567" i="52"/>
  <c r="H6567" i="52"/>
  <c r="M6108" i="52"/>
  <c r="H6108" i="52"/>
  <c r="M6115" i="52"/>
  <c r="H6115" i="52"/>
  <c r="M6119" i="52"/>
  <c r="H6119" i="52"/>
  <c r="M1175" i="52"/>
  <c r="H1175" i="52"/>
  <c r="M1172" i="52"/>
  <c r="H1172" i="52"/>
  <c r="M2350" i="52"/>
  <c r="H2350" i="52"/>
  <c r="AS147" i="11"/>
  <c r="E589" i="52"/>
  <c r="E585" i="52"/>
  <c r="E584" i="52"/>
  <c r="E588" i="52"/>
  <c r="E587" i="52"/>
  <c r="E586" i="52"/>
  <c r="E583" i="52"/>
  <c r="M373" i="52"/>
  <c r="H373" i="52"/>
  <c r="M7169" i="52"/>
  <c r="H7169" i="52"/>
  <c r="M5780" i="52"/>
  <c r="H5780" i="52"/>
  <c r="M527" i="52"/>
  <c r="H527" i="52"/>
  <c r="M3378" i="52"/>
  <c r="H3378" i="52"/>
  <c r="M211" i="52"/>
  <c r="H211" i="52"/>
  <c r="M3714" i="52"/>
  <c r="H3714" i="52"/>
  <c r="M3710" i="52"/>
  <c r="H3710" i="52"/>
  <c r="H3705" i="52"/>
  <c r="M3705" i="52"/>
  <c r="M259" i="52"/>
  <c r="H259" i="52"/>
  <c r="M3580" i="52"/>
  <c r="H3580" i="52"/>
  <c r="M7037" i="52"/>
  <c r="H7037" i="52"/>
  <c r="H3477" i="52"/>
  <c r="H3499" i="52"/>
  <c r="M3499" i="52"/>
  <c r="M6986" i="52"/>
  <c r="H6986" i="52"/>
  <c r="M3959" i="52"/>
  <c r="H3959" i="52"/>
  <c r="M3970" i="52"/>
  <c r="H3970" i="52"/>
  <c r="M3968" i="52"/>
  <c r="H3968" i="52"/>
  <c r="H2525" i="52"/>
  <c r="M2525" i="52"/>
  <c r="H2529" i="52"/>
  <c r="M2529" i="52"/>
  <c r="H2639" i="52"/>
  <c r="M2639" i="52"/>
  <c r="M2574" i="52"/>
  <c r="H2574" i="52"/>
  <c r="M2611" i="52"/>
  <c r="H2611" i="52"/>
  <c r="M2546" i="52"/>
  <c r="H2546" i="52"/>
  <c r="H2567" i="52"/>
  <c r="M2567" i="52"/>
  <c r="M2638" i="52"/>
  <c r="H2638" i="52"/>
  <c r="H2590" i="52"/>
  <c r="M2590" i="52"/>
  <c r="M2533" i="52"/>
  <c r="H2533" i="52"/>
  <c r="H2581" i="52"/>
  <c r="M2581" i="52"/>
  <c r="M2652" i="52"/>
  <c r="H2652" i="52"/>
  <c r="H2492" i="52"/>
  <c r="M2492" i="52"/>
  <c r="M2512" i="52"/>
  <c r="H2512" i="52"/>
  <c r="M2601" i="52"/>
  <c r="H2601" i="52"/>
  <c r="M2504" i="52"/>
  <c r="H2504" i="52"/>
  <c r="M2600" i="52"/>
  <c r="H2600" i="52"/>
  <c r="M2468" i="52"/>
  <c r="H2468" i="52"/>
  <c r="M6145" i="52"/>
  <c r="H6145" i="52"/>
  <c r="M6153" i="52"/>
  <c r="H6153" i="52"/>
  <c r="M3605" i="52"/>
  <c r="H3605" i="52"/>
  <c r="M184" i="52"/>
  <c r="H184" i="52"/>
  <c r="H3273" i="52"/>
  <c r="M3273" i="52"/>
  <c r="M3254" i="52"/>
  <c r="H3254" i="52"/>
  <c r="M3302" i="52"/>
  <c r="H3302" i="52"/>
  <c r="H3259" i="52"/>
  <c r="M3259" i="52"/>
  <c r="M3287" i="52"/>
  <c r="H3287" i="52"/>
  <c r="M6849" i="52"/>
  <c r="H6849" i="52"/>
  <c r="M331" i="52"/>
  <c r="H331" i="52"/>
  <c r="M7120" i="52"/>
  <c r="H7120" i="52"/>
  <c r="M7138" i="52"/>
  <c r="H7138" i="52"/>
  <c r="H6085" i="52"/>
  <c r="M6085" i="52"/>
  <c r="M6748" i="52"/>
  <c r="H6748" i="52"/>
  <c r="M6764" i="52"/>
  <c r="H6764" i="52"/>
  <c r="H4525" i="52"/>
  <c r="M4525" i="52"/>
  <c r="M4477" i="52"/>
  <c r="H4477" i="52"/>
  <c r="H4531" i="52"/>
  <c r="M4531" i="52"/>
  <c r="H4483" i="52"/>
  <c r="M4483" i="52"/>
  <c r="M4470" i="52"/>
  <c r="H4470" i="52"/>
  <c r="M4494" i="52"/>
  <c r="H4494" i="52"/>
  <c r="M4532" i="52"/>
  <c r="H4532" i="52"/>
  <c r="M4468" i="52"/>
  <c r="H4468" i="52"/>
  <c r="M4474" i="52"/>
  <c r="H4474" i="52"/>
  <c r="M4482" i="52"/>
  <c r="H4482" i="52"/>
  <c r="M110" i="52"/>
  <c r="H110" i="52"/>
  <c r="M128" i="52"/>
  <c r="H128" i="52"/>
  <c r="M115" i="52"/>
  <c r="H115" i="52"/>
  <c r="M6304" i="52"/>
  <c r="H6304" i="52"/>
  <c r="M6295" i="52"/>
  <c r="H6295" i="52"/>
  <c r="M6373" i="52"/>
  <c r="H6373" i="52"/>
  <c r="H6332" i="52"/>
  <c r="M6314" i="52"/>
  <c r="H6314" i="52"/>
  <c r="M3429" i="52"/>
  <c r="H3429" i="52"/>
  <c r="M3417" i="52"/>
  <c r="H3417" i="52"/>
  <c r="H164" i="52"/>
  <c r="M164" i="52"/>
  <c r="M7006" i="52"/>
  <c r="H7006" i="52"/>
  <c r="M7002" i="52"/>
  <c r="H7002" i="52"/>
  <c r="M7016" i="52"/>
  <c r="H7016" i="52"/>
  <c r="M5760" i="52"/>
  <c r="H5760" i="52"/>
  <c r="M5761" i="52"/>
  <c r="H5761" i="52"/>
  <c r="M4911" i="52"/>
  <c r="H4911" i="52"/>
  <c r="H4887" i="52"/>
  <c r="M4887" i="52"/>
  <c r="M4900" i="52"/>
  <c r="H4900" i="52"/>
  <c r="M3432" i="52"/>
  <c r="H3432" i="52"/>
  <c r="M3444" i="52"/>
  <c r="H3444" i="52"/>
  <c r="M2320" i="52"/>
  <c r="H2320" i="52"/>
  <c r="H6579" i="52"/>
  <c r="M6579" i="52"/>
  <c r="M6578" i="52"/>
  <c r="H6578" i="52"/>
  <c r="H716" i="52"/>
  <c r="M778" i="52"/>
  <c r="H778" i="52"/>
  <c r="M752" i="52"/>
  <c r="H752" i="52"/>
  <c r="M750" i="52"/>
  <c r="H750" i="52"/>
  <c r="H780" i="52"/>
  <c r="M780" i="52"/>
  <c r="M760" i="52"/>
  <c r="H760" i="52"/>
  <c r="H1125" i="52"/>
  <c r="M1125" i="52"/>
  <c r="M1123" i="52"/>
  <c r="H1123" i="52"/>
  <c r="M1122" i="52"/>
  <c r="H1122" i="52"/>
  <c r="M1066" i="52"/>
  <c r="H1066" i="52"/>
  <c r="M1100" i="52"/>
  <c r="H1100" i="52"/>
  <c r="M1085" i="52"/>
  <c r="H1085" i="52"/>
  <c r="M1098" i="52"/>
  <c r="H1098" i="52"/>
  <c r="M390" i="52"/>
  <c r="H390" i="52"/>
  <c r="H6724" i="52"/>
  <c r="H5472" i="52"/>
  <c r="M5472" i="52"/>
  <c r="H5477" i="52"/>
  <c r="M5477" i="52"/>
  <c r="M5491" i="52"/>
  <c r="H5491" i="52"/>
  <c r="M502" i="52"/>
  <c r="H502" i="52"/>
  <c r="M6476" i="52"/>
  <c r="H6476" i="52"/>
  <c r="M6483" i="52"/>
  <c r="H6483" i="52"/>
  <c r="M6482" i="52"/>
  <c r="H6482" i="52"/>
  <c r="M6518" i="52"/>
  <c r="H6518" i="52"/>
  <c r="M7160" i="52"/>
  <c r="H7160" i="52"/>
  <c r="M7154" i="52"/>
  <c r="H7154" i="52"/>
  <c r="M7149" i="52"/>
  <c r="H7149" i="52"/>
  <c r="M4307" i="52"/>
  <c r="H4307" i="52"/>
  <c r="M4298" i="52"/>
  <c r="H4298" i="52"/>
  <c r="M135" i="52"/>
  <c r="H135" i="52"/>
  <c r="M148" i="52"/>
  <c r="H148" i="52"/>
  <c r="H4594" i="52"/>
  <c r="M4594" i="52"/>
  <c r="H4558" i="52"/>
  <c r="M4558" i="52"/>
  <c r="M4614" i="52"/>
  <c r="H4614" i="52"/>
  <c r="M4637" i="52"/>
  <c r="H4637" i="52"/>
  <c r="M4589" i="52"/>
  <c r="H4589" i="52"/>
  <c r="M4664" i="52"/>
  <c r="H4664" i="52"/>
  <c r="M4616" i="52"/>
  <c r="H4616" i="52"/>
  <c r="M4568" i="52"/>
  <c r="H4568" i="52"/>
  <c r="H4643" i="52"/>
  <c r="M4643" i="52"/>
  <c r="H4579" i="52"/>
  <c r="M4579" i="52"/>
  <c r="M7191" i="52"/>
  <c r="H7191" i="52"/>
  <c r="M6093" i="52"/>
  <c r="H6093" i="52"/>
  <c r="M6101" i="52"/>
  <c r="H6101" i="52"/>
  <c r="M4062" i="52"/>
  <c r="H4062" i="52"/>
  <c r="M5680" i="52"/>
  <c r="H5680" i="52"/>
  <c r="M6216" i="52"/>
  <c r="H6216" i="52"/>
  <c r="M6198" i="52"/>
  <c r="H6198" i="52"/>
  <c r="M6219" i="52"/>
  <c r="H6219" i="52"/>
  <c r="M6958" i="52"/>
  <c r="H6958" i="52"/>
  <c r="M6959" i="52"/>
  <c r="H6959" i="52"/>
  <c r="M3947" i="52"/>
  <c r="H3947" i="52"/>
  <c r="M7072" i="52"/>
  <c r="H7072" i="52"/>
  <c r="H7060" i="52"/>
  <c r="M7060" i="52"/>
  <c r="M7075" i="52"/>
  <c r="H7075" i="52"/>
  <c r="H6942" i="52"/>
  <c r="M6942" i="52"/>
  <c r="M5755" i="52"/>
  <c r="H5755" i="52"/>
  <c r="H4135" i="52"/>
  <c r="M4135" i="52"/>
  <c r="M4154" i="52"/>
  <c r="H4154" i="52"/>
  <c r="M3365" i="52"/>
  <c r="H3365" i="52"/>
  <c r="M4962" i="52"/>
  <c r="H4940" i="52"/>
  <c r="M4940" i="52"/>
  <c r="M4029" i="52"/>
  <c r="M4026" i="52"/>
  <c r="H4026" i="52"/>
  <c r="M5513" i="52"/>
  <c r="H5513" i="52"/>
  <c r="M5207" i="52"/>
  <c r="H5207" i="52"/>
  <c r="M2856" i="52"/>
  <c r="H2856" i="52"/>
  <c r="M2873" i="52"/>
  <c r="H2873" i="52"/>
  <c r="M2830" i="52"/>
  <c r="H2830" i="52"/>
  <c r="M2913" i="52"/>
  <c r="H2913" i="52"/>
  <c r="M3985" i="52"/>
  <c r="M282" i="52"/>
  <c r="H282" i="52"/>
  <c r="M3831" i="52"/>
  <c r="H3831" i="52"/>
  <c r="M3813" i="52"/>
  <c r="H3813" i="52"/>
  <c r="M3833" i="52"/>
  <c r="H3833" i="52"/>
  <c r="M3860" i="52"/>
  <c r="H3860" i="52"/>
  <c r="M3810" i="52"/>
  <c r="H3810" i="52"/>
  <c r="H6922" i="52"/>
  <c r="H6901" i="52"/>
  <c r="M6901" i="52"/>
  <c r="M6900" i="52"/>
  <c r="H6900" i="52"/>
  <c r="M6908" i="52"/>
  <c r="H6908" i="52"/>
  <c r="M6936" i="52"/>
  <c r="H6936" i="52"/>
  <c r="H2705" i="52"/>
  <c r="M2705" i="52"/>
  <c r="H2689" i="52"/>
  <c r="M2689" i="52"/>
  <c r="M2822" i="52"/>
  <c r="H2822" i="52"/>
  <c r="M2774" i="52"/>
  <c r="H2774" i="52"/>
  <c r="M2693" i="52"/>
  <c r="H2693" i="52"/>
  <c r="H2685" i="52"/>
  <c r="M2685" i="52"/>
  <c r="M2684" i="52"/>
  <c r="H2684" i="52"/>
  <c r="H2748" i="52"/>
  <c r="M2748" i="52"/>
  <c r="M2739" i="52"/>
  <c r="H2739" i="52"/>
  <c r="M2726" i="52"/>
  <c r="H2726" i="52"/>
  <c r="M2807" i="52"/>
  <c r="H2807" i="52"/>
  <c r="M2760" i="52"/>
  <c r="H2760" i="52"/>
  <c r="H2379" i="52"/>
  <c r="M2379" i="52"/>
  <c r="M2374" i="52"/>
  <c r="H2374" i="52"/>
  <c r="M2426" i="52"/>
  <c r="H2426" i="52"/>
  <c r="H2438" i="52"/>
  <c r="M2438" i="52"/>
  <c r="M2386" i="52"/>
  <c r="H2386" i="52"/>
  <c r="H2401" i="52"/>
  <c r="M2401" i="52"/>
  <c r="H2382" i="52"/>
  <c r="M2382" i="52"/>
  <c r="M2445" i="52"/>
  <c r="H2445" i="52"/>
  <c r="M2428" i="52"/>
  <c r="H2428" i="52"/>
  <c r="M5254" i="52"/>
  <c r="H5254" i="52"/>
  <c r="H5265" i="52"/>
  <c r="M5265" i="52"/>
  <c r="H5220" i="52"/>
  <c r="M5220" i="52"/>
  <c r="M5256" i="52"/>
  <c r="H5256" i="52"/>
  <c r="M5967" i="52"/>
  <c r="H5967" i="52"/>
  <c r="AO204" i="11"/>
  <c r="G4057" i="52"/>
  <c r="G4055" i="52"/>
  <c r="G4053" i="52"/>
  <c r="G4051" i="52"/>
  <c r="G4049" i="52"/>
  <c r="G4047" i="52"/>
  <c r="G4058" i="52"/>
  <c r="G4056" i="52"/>
  <c r="G4054" i="52"/>
  <c r="G4052" i="52"/>
  <c r="G4050" i="52"/>
  <c r="G4048" i="52"/>
  <c r="AO138" i="11"/>
  <c r="G4747" i="52"/>
  <c r="G4743" i="52"/>
  <c r="G4739" i="52"/>
  <c r="G4735" i="52"/>
  <c r="G4731" i="52"/>
  <c r="G4727" i="52"/>
  <c r="F4727" i="52" s="1"/>
  <c r="G4723" i="52"/>
  <c r="G4719" i="52"/>
  <c r="F4719" i="52" s="1"/>
  <c r="G4715" i="52"/>
  <c r="G4711" i="52"/>
  <c r="G4707" i="52"/>
  <c r="G4703" i="52"/>
  <c r="G4699" i="52"/>
  <c r="G4695" i="52"/>
  <c r="G4691" i="52"/>
  <c r="G4687" i="52"/>
  <c r="F4687" i="52" s="1"/>
  <c r="G4683" i="52"/>
  <c r="G4679" i="52"/>
  <c r="G4675" i="52"/>
  <c r="G4748" i="52"/>
  <c r="G4745" i="52"/>
  <c r="G4744" i="52"/>
  <c r="G4741" i="52"/>
  <c r="G4740" i="52"/>
  <c r="F4740" i="52" s="1"/>
  <c r="G4737" i="52"/>
  <c r="G4736" i="52"/>
  <c r="F4736" i="52" s="1"/>
  <c r="G4733" i="52"/>
  <c r="G4732" i="52"/>
  <c r="G4729" i="52"/>
  <c r="G4728" i="52"/>
  <c r="G4725" i="52"/>
  <c r="G4724" i="52"/>
  <c r="F4724" i="52" s="1"/>
  <c r="G4721" i="52"/>
  <c r="G4720" i="52"/>
  <c r="G4717" i="52"/>
  <c r="G4716" i="52"/>
  <c r="F4716" i="52" s="1"/>
  <c r="G4713" i="52"/>
  <c r="F4713" i="52" s="1"/>
  <c r="G4712" i="52"/>
  <c r="G4709" i="52"/>
  <c r="G4708" i="52"/>
  <c r="G4705" i="52"/>
  <c r="G4704" i="52"/>
  <c r="G4701" i="52"/>
  <c r="G4746" i="52"/>
  <c r="G4742" i="52"/>
  <c r="G4738" i="52"/>
  <c r="G4734" i="52"/>
  <c r="G4730" i="52"/>
  <c r="F4730" i="52" s="1"/>
  <c r="G4726" i="52"/>
  <c r="G4722" i="52"/>
  <c r="G4718" i="52"/>
  <c r="G4702" i="52"/>
  <c r="G4690" i="52"/>
  <c r="G4688" i="52"/>
  <c r="G4685" i="52"/>
  <c r="G4674" i="52"/>
  <c r="F4674" i="52" s="1"/>
  <c r="G4714" i="52"/>
  <c r="G4694" i="52"/>
  <c r="G4692" i="52"/>
  <c r="F4692" i="52" s="1"/>
  <c r="G4689" i="52"/>
  <c r="G4678" i="52"/>
  <c r="G4676" i="52"/>
  <c r="G4673" i="52"/>
  <c r="G4710" i="52"/>
  <c r="G4698" i="52"/>
  <c r="G4696" i="52"/>
  <c r="G4693" i="52"/>
  <c r="G4682" i="52"/>
  <c r="G4680" i="52"/>
  <c r="G4677" i="52"/>
  <c r="G4706" i="52"/>
  <c r="F4706" i="52" s="1"/>
  <c r="G4700" i="52"/>
  <c r="G4697" i="52"/>
  <c r="G4686" i="52"/>
  <c r="G4684" i="52"/>
  <c r="G4681" i="52"/>
  <c r="AO166" i="11"/>
  <c r="G3450" i="52"/>
  <c r="G3448" i="52"/>
  <c r="G3446" i="52"/>
  <c r="G3444" i="52"/>
  <c r="G3442" i="52"/>
  <c r="G3440" i="52"/>
  <c r="G3438" i="52"/>
  <c r="G3436" i="52"/>
  <c r="F3436" i="52" s="1"/>
  <c r="G3434" i="52"/>
  <c r="G3432" i="52"/>
  <c r="G3449" i="52"/>
  <c r="G3445" i="52"/>
  <c r="G3441" i="52"/>
  <c r="G3437" i="52"/>
  <c r="G3433" i="52"/>
  <c r="F3433" i="52" s="1"/>
  <c r="G3451" i="52"/>
  <c r="F3451" i="52" s="1"/>
  <c r="G3443" i="52"/>
  <c r="G3435" i="52"/>
  <c r="F3435" i="52" s="1"/>
  <c r="G3447" i="52"/>
  <c r="F3447" i="52" s="1"/>
  <c r="G3439" i="52"/>
  <c r="AO100" i="11"/>
  <c r="G706" i="52"/>
  <c r="G700" i="52"/>
  <c r="F700" i="52" s="1"/>
  <c r="G692" i="52"/>
  <c r="G689" i="52"/>
  <c r="G679" i="52"/>
  <c r="G676" i="52"/>
  <c r="G626" i="52"/>
  <c r="G704" i="52"/>
  <c r="F704" i="52" s="1"/>
  <c r="G701" i="52"/>
  <c r="G698" i="52"/>
  <c r="G693" i="52"/>
  <c r="G686" i="52"/>
  <c r="G683" i="52"/>
  <c r="G677" i="52"/>
  <c r="G674" i="52"/>
  <c r="F674" i="52" s="1"/>
  <c r="G670" i="52"/>
  <c r="G662" i="52"/>
  <c r="G658" i="52"/>
  <c r="F658" i="52" s="1"/>
  <c r="G654" i="52"/>
  <c r="G646" i="52"/>
  <c r="G642" i="52"/>
  <c r="G638" i="52"/>
  <c r="G630" i="52"/>
  <c r="G627" i="52"/>
  <c r="F627" i="52" s="1"/>
  <c r="G709" i="52"/>
  <c r="G699" i="52"/>
  <c r="G697" i="52"/>
  <c r="G694" i="52"/>
  <c r="G688" i="52"/>
  <c r="G685" i="52"/>
  <c r="G678" i="52"/>
  <c r="G672" i="52"/>
  <c r="G669" i="52"/>
  <c r="G668" i="52"/>
  <c r="G664" i="52"/>
  <c r="G661" i="52"/>
  <c r="G660" i="52"/>
  <c r="G656" i="52"/>
  <c r="G653" i="52"/>
  <c r="G652" i="52"/>
  <c r="G648" i="52"/>
  <c r="G645" i="52"/>
  <c r="G644" i="52"/>
  <c r="G640" i="52"/>
  <c r="G637" i="52"/>
  <c r="G636" i="52"/>
  <c r="G632" i="52"/>
  <c r="G629" i="52"/>
  <c r="G628" i="52"/>
  <c r="G684" i="52"/>
  <c r="G681" i="52"/>
  <c r="G625" i="52"/>
  <c r="G687" i="52"/>
  <c r="F687" i="52" s="1"/>
  <c r="G696" i="52"/>
  <c r="G690" i="52"/>
  <c r="G671" i="52"/>
  <c r="G667" i="52"/>
  <c r="G663" i="52"/>
  <c r="G655" i="52"/>
  <c r="G651" i="52"/>
  <c r="G647" i="52"/>
  <c r="G639" i="52"/>
  <c r="G635" i="52"/>
  <c r="G631" i="52"/>
  <c r="G622" i="52"/>
  <c r="G620" i="52"/>
  <c r="F620" i="52" s="1"/>
  <c r="G618" i="52"/>
  <c r="G616" i="52"/>
  <c r="G614" i="52"/>
  <c r="G612" i="52"/>
  <c r="G610" i="52"/>
  <c r="G608" i="52"/>
  <c r="G606" i="52"/>
  <c r="G604" i="52"/>
  <c r="G602" i="52"/>
  <c r="G623" i="52"/>
  <c r="G621" i="52"/>
  <c r="G619" i="52"/>
  <c r="G617" i="52"/>
  <c r="G615" i="52"/>
  <c r="G613" i="52"/>
  <c r="G611" i="52"/>
  <c r="G609" i="52"/>
  <c r="F609" i="52" s="1"/>
  <c r="G607" i="52"/>
  <c r="G605" i="52"/>
  <c r="G603" i="52"/>
  <c r="AO127" i="11"/>
  <c r="G5963" i="52"/>
  <c r="G5964" i="52"/>
  <c r="G5965" i="52"/>
  <c r="G5966" i="52"/>
  <c r="AO116" i="11"/>
  <c r="G6865" i="52"/>
  <c r="G6881" i="52"/>
  <c r="G6897" i="52"/>
  <c r="G6913" i="52"/>
  <c r="G6929" i="52"/>
  <c r="G6867" i="52"/>
  <c r="G6871" i="52"/>
  <c r="G6875" i="52"/>
  <c r="G6879" i="52"/>
  <c r="G6883" i="52"/>
  <c r="G6887" i="52"/>
  <c r="G6891" i="52"/>
  <c r="G6895" i="52"/>
  <c r="G6899" i="52"/>
  <c r="G6903" i="52"/>
  <c r="F6903" i="52" s="1"/>
  <c r="G6907" i="52"/>
  <c r="G6911" i="52"/>
  <c r="G6915" i="52"/>
  <c r="G6919" i="52"/>
  <c r="G6923" i="52"/>
  <c r="G6927" i="52"/>
  <c r="G6931" i="52"/>
  <c r="G6935" i="52"/>
  <c r="G6877" i="52"/>
  <c r="G6893" i="52"/>
  <c r="F6893" i="52" s="1"/>
  <c r="G6909" i="52"/>
  <c r="F6909" i="52" s="1"/>
  <c r="G6925" i="52"/>
  <c r="G6866" i="52"/>
  <c r="F6866" i="52" s="1"/>
  <c r="G6870" i="52"/>
  <c r="G6874" i="52"/>
  <c r="G6878" i="52"/>
  <c r="G6882" i="52"/>
  <c r="G6886" i="52"/>
  <c r="G6890" i="52"/>
  <c r="G6894" i="52"/>
  <c r="G6898" i="52"/>
  <c r="F6898" i="52" s="1"/>
  <c r="G6902" i="52"/>
  <c r="G6906" i="52"/>
  <c r="F6906" i="52" s="1"/>
  <c r="G6910" i="52"/>
  <c r="G6914" i="52"/>
  <c r="G6918" i="52"/>
  <c r="G6922" i="52"/>
  <c r="G6926" i="52"/>
  <c r="G6930" i="52"/>
  <c r="F6930" i="52" s="1"/>
  <c r="G6934" i="52"/>
  <c r="G6938" i="52"/>
  <c r="G6876" i="52"/>
  <c r="G6888" i="52"/>
  <c r="G6908" i="52"/>
  <c r="G6920" i="52"/>
  <c r="F6920" i="52" s="1"/>
  <c r="G6873" i="52"/>
  <c r="G6889" i="52"/>
  <c r="G6905" i="52"/>
  <c r="G6921" i="52"/>
  <c r="G6937" i="52"/>
  <c r="G6864" i="52"/>
  <c r="G6884" i="52"/>
  <c r="F6884" i="52" s="1"/>
  <c r="G6896" i="52"/>
  <c r="G6916" i="52"/>
  <c r="G6928" i="52"/>
  <c r="G6885" i="52"/>
  <c r="G6917" i="52"/>
  <c r="G6892" i="52"/>
  <c r="G6868" i="52"/>
  <c r="F6868" i="52" s="1"/>
  <c r="G6904" i="52"/>
  <c r="G6912" i="52"/>
  <c r="G6932" i="52"/>
  <c r="G6869" i="52"/>
  <c r="G6901" i="52"/>
  <c r="F6901" i="52" s="1"/>
  <c r="G6933" i="52"/>
  <c r="F6933" i="52" s="1"/>
  <c r="G6924" i="52"/>
  <c r="G6880" i="52"/>
  <c r="G6936" i="52"/>
  <c r="G6872" i="52"/>
  <c r="G6900" i="52"/>
  <c r="AO170" i="11"/>
  <c r="G6807" i="52"/>
  <c r="G6805" i="52"/>
  <c r="F6805" i="52" s="1"/>
  <c r="G6803" i="52"/>
  <c r="G6801" i="52"/>
  <c r="G6799" i="52"/>
  <c r="G6797" i="52"/>
  <c r="G6796" i="52"/>
  <c r="G6794" i="52"/>
  <c r="G6792" i="52"/>
  <c r="G6791" i="52"/>
  <c r="G6789" i="52"/>
  <c r="G6787" i="52"/>
  <c r="F6787" i="52" s="1"/>
  <c r="G6786" i="52"/>
  <c r="F6786" i="52" s="1"/>
  <c r="G6784" i="52"/>
  <c r="F6784" i="52" s="1"/>
  <c r="G6782" i="52"/>
  <c r="F6782" i="52" s="1"/>
  <c r="G6780" i="52"/>
  <c r="G6778" i="52"/>
  <c r="G6775" i="52"/>
  <c r="G6773" i="52"/>
  <c r="G6771" i="52"/>
  <c r="G6769" i="52"/>
  <c r="G6806" i="52"/>
  <c r="F6806" i="52" s="1"/>
  <c r="G6802" i="52"/>
  <c r="G6798" i="52"/>
  <c r="G6795" i="52"/>
  <c r="F6795" i="52" s="1"/>
  <c r="G6788" i="52"/>
  <c r="G6785" i="52"/>
  <c r="G6783" i="52"/>
  <c r="G6781" i="52"/>
  <c r="G6779" i="52"/>
  <c r="G6777" i="52"/>
  <c r="F6777" i="52" s="1"/>
  <c r="G6776" i="52"/>
  <c r="G6774" i="52"/>
  <c r="F6774" i="52" s="1"/>
  <c r="G6772" i="52"/>
  <c r="G6770" i="52"/>
  <c r="G6768" i="52"/>
  <c r="F6768" i="52" s="1"/>
  <c r="G6804" i="52"/>
  <c r="G6790" i="52"/>
  <c r="F6790" i="52" s="1"/>
  <c r="G6800" i="52"/>
  <c r="G6793" i="52"/>
  <c r="AO227" i="11"/>
  <c r="G4884" i="52"/>
  <c r="F4884" i="52" s="1"/>
  <c r="G4882" i="52"/>
  <c r="G4880" i="52"/>
  <c r="G4878" i="52"/>
  <c r="G4876" i="52"/>
  <c r="G4874" i="52"/>
  <c r="G4872" i="52"/>
  <c r="G4870" i="52"/>
  <c r="G4868" i="52"/>
  <c r="G4866" i="52"/>
  <c r="G4864" i="52"/>
  <c r="G4862" i="52"/>
  <c r="G4860" i="52"/>
  <c r="G4858" i="52"/>
  <c r="G4885" i="52"/>
  <c r="G4881" i="52"/>
  <c r="G4877" i="52"/>
  <c r="G4873" i="52"/>
  <c r="G4869" i="52"/>
  <c r="G4865" i="52"/>
  <c r="G4861" i="52"/>
  <c r="G4883" i="52"/>
  <c r="G4879" i="52"/>
  <c r="G4875" i="52"/>
  <c r="G4871" i="52"/>
  <c r="G4867" i="52"/>
  <c r="F4867" i="52" s="1"/>
  <c r="G4863" i="52"/>
  <c r="G4859" i="52"/>
  <c r="G6081" i="52"/>
  <c r="G6079" i="52"/>
  <c r="G6077" i="52"/>
  <c r="G6075" i="52"/>
  <c r="G6073" i="52"/>
  <c r="G6071" i="52"/>
  <c r="G6069" i="52"/>
  <c r="G6067" i="52"/>
  <c r="G6065" i="52"/>
  <c r="G6063" i="52"/>
  <c r="G6061" i="52"/>
  <c r="G6082" i="52"/>
  <c r="G6080" i="52"/>
  <c r="G6078" i="52"/>
  <c r="G6076" i="52"/>
  <c r="G6074" i="52"/>
  <c r="G6072" i="52"/>
  <c r="G6070" i="52"/>
  <c r="G6068" i="52"/>
  <c r="G6066" i="52"/>
  <c r="G6064" i="52"/>
  <c r="G6062" i="52"/>
  <c r="G6060" i="52"/>
  <c r="AO22" i="11"/>
  <c r="G6990" i="52"/>
  <c r="G6995" i="52"/>
  <c r="G6993" i="52"/>
  <c r="G6997" i="52"/>
  <c r="G6984" i="52"/>
  <c r="G6992" i="52"/>
  <c r="G6985" i="52"/>
  <c r="G6991" i="52"/>
  <c r="G6987" i="52"/>
  <c r="G6988" i="52"/>
  <c r="G6989" i="52"/>
  <c r="F6989" i="52" s="1"/>
  <c r="G6994" i="52"/>
  <c r="G6999" i="52"/>
  <c r="G6986" i="52"/>
  <c r="G6998" i="52"/>
  <c r="G6996" i="52"/>
  <c r="F6996" i="52" s="1"/>
  <c r="G2513" i="52"/>
  <c r="G2478" i="52"/>
  <c r="F2478" i="52" s="1"/>
  <c r="G2494" i="52"/>
  <c r="G2514" i="52"/>
  <c r="F2514" i="52" s="1"/>
  <c r="G2522" i="52"/>
  <c r="G2530" i="52"/>
  <c r="G2538" i="52"/>
  <c r="F2538" i="52" s="1"/>
  <c r="G2558" i="52"/>
  <c r="G2578" i="52"/>
  <c r="G2594" i="52"/>
  <c r="G2610" i="52"/>
  <c r="G2626" i="52"/>
  <c r="G2642" i="52"/>
  <c r="G2658" i="52"/>
  <c r="G2474" i="52"/>
  <c r="G2490" i="52"/>
  <c r="F2490" i="52" s="1"/>
  <c r="G2502" i="52"/>
  <c r="G2469" i="52"/>
  <c r="F2469" i="52" s="1"/>
  <c r="G2505" i="52"/>
  <c r="G2477" i="52"/>
  <c r="F2477" i="52" s="1"/>
  <c r="G2517" i="52"/>
  <c r="G2486" i="52"/>
  <c r="F2486" i="52" s="1"/>
  <c r="G2534" i="52"/>
  <c r="G2542" i="52"/>
  <c r="F2542" i="52" s="1"/>
  <c r="G2554" i="52"/>
  <c r="G2566" i="52"/>
  <c r="G2598" i="52"/>
  <c r="F2598" i="52" s="1"/>
  <c r="G2630" i="52"/>
  <c r="F2630" i="52" s="1"/>
  <c r="G2498" i="52"/>
  <c r="G2475" i="52"/>
  <c r="F2475" i="52" s="1"/>
  <c r="G2491" i="52"/>
  <c r="G2507" i="52"/>
  <c r="G2523" i="52"/>
  <c r="G2539" i="52"/>
  <c r="F2539" i="52" s="1"/>
  <c r="G2555" i="52"/>
  <c r="G2571" i="52"/>
  <c r="G2476" i="52"/>
  <c r="G2492" i="52"/>
  <c r="G2508" i="52"/>
  <c r="F2508" i="52" s="1"/>
  <c r="G2524" i="52"/>
  <c r="G2540" i="52"/>
  <c r="G2556" i="52"/>
  <c r="F2556" i="52" s="1"/>
  <c r="G2572" i="52"/>
  <c r="G2588" i="52"/>
  <c r="G2604" i="52"/>
  <c r="G2620" i="52"/>
  <c r="G2636" i="52"/>
  <c r="G2652" i="52"/>
  <c r="G2545" i="52"/>
  <c r="G2553" i="52"/>
  <c r="G2561" i="52"/>
  <c r="G2573" i="52"/>
  <c r="G2581" i="52"/>
  <c r="G2601" i="52"/>
  <c r="G2613" i="52"/>
  <c r="G2633" i="52"/>
  <c r="F2633" i="52" s="1"/>
  <c r="G2645" i="52"/>
  <c r="G2489" i="52"/>
  <c r="G2466" i="52"/>
  <c r="G2525" i="52"/>
  <c r="G2481" i="52"/>
  <c r="F2481" i="52" s="1"/>
  <c r="G2497" i="52"/>
  <c r="G2529" i="52"/>
  <c r="G2501" i="52"/>
  <c r="F2501" i="52" s="1"/>
  <c r="G2526" i="52"/>
  <c r="G2550" i="52"/>
  <c r="G2562" i="52"/>
  <c r="G2574" i="52"/>
  <c r="G2586" i="52"/>
  <c r="G2606" i="52"/>
  <c r="F2606" i="52" s="1"/>
  <c r="G2618" i="52"/>
  <c r="G2638" i="52"/>
  <c r="G2650" i="52"/>
  <c r="G2482" i="52"/>
  <c r="F2482" i="52" s="1"/>
  <c r="G2463" i="52"/>
  <c r="G2471" i="52"/>
  <c r="F2471" i="52" s="1"/>
  <c r="G2487" i="52"/>
  <c r="G2503" i="52"/>
  <c r="F2503" i="52" s="1"/>
  <c r="G2519" i="52"/>
  <c r="G2535" i="52"/>
  <c r="G2551" i="52"/>
  <c r="G2567" i="52"/>
  <c r="G2583" i="52"/>
  <c r="G2587" i="52"/>
  <c r="G2591" i="52"/>
  <c r="G2595" i="52"/>
  <c r="G2599" i="52"/>
  <c r="F2599" i="52" s="1"/>
  <c r="G2603" i="52"/>
  <c r="F2603" i="52" s="1"/>
  <c r="G2607" i="52"/>
  <c r="G2611" i="52"/>
  <c r="G2615" i="52"/>
  <c r="G2619" i="52"/>
  <c r="G2623" i="52"/>
  <c r="G2627" i="52"/>
  <c r="G2631" i="52"/>
  <c r="G2635" i="52"/>
  <c r="G2639" i="52"/>
  <c r="G2643" i="52"/>
  <c r="F2643" i="52" s="1"/>
  <c r="G2647" i="52"/>
  <c r="G2651" i="52"/>
  <c r="F2651" i="52" s="1"/>
  <c r="G2655" i="52"/>
  <c r="G2472" i="52"/>
  <c r="G2488" i="52"/>
  <c r="F2488" i="52" s="1"/>
  <c r="G2504" i="52"/>
  <c r="G2520" i="52"/>
  <c r="G2536" i="52"/>
  <c r="G2552" i="52"/>
  <c r="F2552" i="52" s="1"/>
  <c r="G2568" i="52"/>
  <c r="G2584" i="52"/>
  <c r="G2600" i="52"/>
  <c r="G2616" i="52"/>
  <c r="F2616" i="52" s="1"/>
  <c r="G2632" i="52"/>
  <c r="F2632" i="52" s="1"/>
  <c r="G2648" i="52"/>
  <c r="G2569" i="52"/>
  <c r="G2589" i="52"/>
  <c r="G2609" i="52"/>
  <c r="G2621" i="52"/>
  <c r="F2621" i="52" s="1"/>
  <c r="G2641" i="52"/>
  <c r="G2653" i="52"/>
  <c r="G2473" i="52"/>
  <c r="G2537" i="52"/>
  <c r="G2509" i="52"/>
  <c r="G2485" i="52"/>
  <c r="G2518" i="52"/>
  <c r="F2518" i="52" s="1"/>
  <c r="G2582" i="52"/>
  <c r="G2614" i="52"/>
  <c r="F2614" i="52" s="1"/>
  <c r="G2646" i="52"/>
  <c r="G2483" i="52"/>
  <c r="F2483" i="52" s="1"/>
  <c r="G2499" i="52"/>
  <c r="G2515" i="52"/>
  <c r="F2515" i="52" s="1"/>
  <c r="G2531" i="52"/>
  <c r="G2547" i="52"/>
  <c r="F2547" i="52" s="1"/>
  <c r="G2563" i="52"/>
  <c r="G2579" i="52"/>
  <c r="F2579" i="52" s="1"/>
  <c r="G2659" i="52"/>
  <c r="G2468" i="52"/>
  <c r="G2484" i="52"/>
  <c r="G2500" i="52"/>
  <c r="G2516" i="52"/>
  <c r="G2532" i="52"/>
  <c r="G2548" i="52"/>
  <c r="G2564" i="52"/>
  <c r="G2580" i="52"/>
  <c r="G2596" i="52"/>
  <c r="G2612" i="52"/>
  <c r="G2628" i="52"/>
  <c r="G2644" i="52"/>
  <c r="G2660" i="52"/>
  <c r="F2660" i="52" s="1"/>
  <c r="G2541" i="52"/>
  <c r="G2549" i="52"/>
  <c r="G2557" i="52"/>
  <c r="G2577" i="52"/>
  <c r="G2585" i="52"/>
  <c r="F2585" i="52" s="1"/>
  <c r="G2597" i="52"/>
  <c r="F2597" i="52" s="1"/>
  <c r="G2617" i="52"/>
  <c r="G2629" i="52"/>
  <c r="F2629" i="52" s="1"/>
  <c r="G2649" i="52"/>
  <c r="F2649" i="52" s="1"/>
  <c r="G2521" i="52"/>
  <c r="G2465" i="52"/>
  <c r="G2506" i="52"/>
  <c r="G2479" i="52"/>
  <c r="G2511" i="52"/>
  <c r="F2511" i="52" s="1"/>
  <c r="G2543" i="52"/>
  <c r="F2543" i="52" s="1"/>
  <c r="G2575" i="52"/>
  <c r="F2575" i="52" s="1"/>
  <c r="G2480" i="52"/>
  <c r="G2512" i="52"/>
  <c r="G2544" i="52"/>
  <c r="G2576" i="52"/>
  <c r="G2608" i="52"/>
  <c r="G2640" i="52"/>
  <c r="G2565" i="52"/>
  <c r="F2565" i="52" s="1"/>
  <c r="G2625" i="52"/>
  <c r="G2637" i="52"/>
  <c r="G2533" i="52"/>
  <c r="G2546" i="52"/>
  <c r="G2590" i="52"/>
  <c r="G2622" i="52"/>
  <c r="F2622" i="52" s="1"/>
  <c r="G2654" i="52"/>
  <c r="G2593" i="52"/>
  <c r="G2605" i="52"/>
  <c r="F2605" i="52" s="1"/>
  <c r="G2510" i="52"/>
  <c r="G2570" i="52"/>
  <c r="G2602" i="52"/>
  <c r="G2634" i="52"/>
  <c r="G2495" i="52"/>
  <c r="G2527" i="52"/>
  <c r="G2559" i="52"/>
  <c r="G2464" i="52"/>
  <c r="F2464" i="52" s="1"/>
  <c r="G2496" i="52"/>
  <c r="G2528" i="52"/>
  <c r="F2528" i="52" s="1"/>
  <c r="G2560" i="52"/>
  <c r="G2592" i="52"/>
  <c r="G2624" i="52"/>
  <c r="G2656" i="52"/>
  <c r="G2493" i="52"/>
  <c r="G2470" i="52"/>
  <c r="G2467" i="52"/>
  <c r="G2657" i="52"/>
  <c r="AO12" i="11"/>
  <c r="G2232" i="52"/>
  <c r="G2228" i="52"/>
  <c r="G2221" i="52"/>
  <c r="F2221" i="52" s="1"/>
  <c r="G2220" i="52"/>
  <c r="G2218" i="52"/>
  <c r="G2214" i="52"/>
  <c r="G2213" i="52"/>
  <c r="G2210" i="52"/>
  <c r="G2231" i="52"/>
  <c r="G2226" i="52"/>
  <c r="G2216" i="52"/>
  <c r="G2215" i="52"/>
  <c r="G2195" i="52"/>
  <c r="G2193" i="52"/>
  <c r="F2193" i="52" s="1"/>
  <c r="G2192" i="52"/>
  <c r="G2190" i="52"/>
  <c r="G2187" i="52"/>
  <c r="G2184" i="52"/>
  <c r="G2227" i="52"/>
  <c r="G2225" i="52"/>
  <c r="G2223" i="52"/>
  <c r="G2217" i="52"/>
  <c r="G2212" i="52"/>
  <c r="G2209" i="52"/>
  <c r="G2208" i="52"/>
  <c r="G2207" i="52"/>
  <c r="F2207" i="52" s="1"/>
  <c r="G2200" i="52"/>
  <c r="G2191" i="52"/>
  <c r="F2191" i="52" s="1"/>
  <c r="G2224" i="52"/>
  <c r="G2222" i="52"/>
  <c r="F2222" i="52" s="1"/>
  <c r="G2219" i="52"/>
  <c r="G2206" i="52"/>
  <c r="G2205" i="52"/>
  <c r="G2202" i="52"/>
  <c r="G2201" i="52"/>
  <c r="G2197" i="52"/>
  <c r="G2196" i="52"/>
  <c r="G2188" i="52"/>
  <c r="G2186" i="52"/>
  <c r="G2185" i="52"/>
  <c r="F2185" i="52" s="1"/>
  <c r="G2183" i="52"/>
  <c r="G2181" i="52"/>
  <c r="G2229" i="52"/>
  <c r="F2229" i="52" s="1"/>
  <c r="G2204" i="52"/>
  <c r="G2203" i="52"/>
  <c r="G2199" i="52"/>
  <c r="G2230" i="52"/>
  <c r="G2198" i="52"/>
  <c r="G2189" i="52"/>
  <c r="F2189" i="52" s="1"/>
  <c r="G2182" i="52"/>
  <c r="G2211" i="52"/>
  <c r="G2194" i="52"/>
  <c r="AF258" i="44"/>
  <c r="AO143" i="11"/>
  <c r="G956" i="52"/>
  <c r="G965" i="52"/>
  <c r="G968" i="52"/>
  <c r="G961" i="52"/>
  <c r="G971" i="52"/>
  <c r="G962" i="52"/>
  <c r="G967" i="52"/>
  <c r="G970" i="52"/>
  <c r="G955" i="52"/>
  <c r="G960" i="52"/>
  <c r="G969" i="52"/>
  <c r="G953" i="52"/>
  <c r="G957" i="52"/>
  <c r="G952" i="52"/>
  <c r="G963" i="52"/>
  <c r="G959" i="52"/>
  <c r="G964" i="52"/>
  <c r="G958" i="52"/>
  <c r="G954" i="52"/>
  <c r="G966" i="52"/>
  <c r="AO145" i="11"/>
  <c r="G543" i="52"/>
  <c r="G541" i="52"/>
  <c r="G539" i="52"/>
  <c r="G537" i="52"/>
  <c r="G542" i="52"/>
  <c r="G540" i="52"/>
  <c r="G538" i="52"/>
  <c r="AO148" i="11"/>
  <c r="G333" i="52"/>
  <c r="G331" i="52"/>
  <c r="G329" i="52"/>
  <c r="G327" i="52"/>
  <c r="F327" i="52" s="1"/>
  <c r="G332" i="52"/>
  <c r="G330" i="52"/>
  <c r="G328" i="52"/>
  <c r="AR159" i="11"/>
  <c r="G570" i="52"/>
  <c r="G569" i="52"/>
  <c r="F569" i="52" s="1"/>
  <c r="G571" i="52"/>
  <c r="G567" i="52"/>
  <c r="G568" i="52"/>
  <c r="F568" i="52" s="1"/>
  <c r="G572" i="52"/>
  <c r="AR35" i="11"/>
  <c r="G5683" i="52"/>
  <c r="G5676" i="52"/>
  <c r="G5681" i="52"/>
  <c r="G5682" i="52"/>
  <c r="F5682" i="52" s="1"/>
  <c r="G5675" i="52"/>
  <c r="F5675" i="52" s="1"/>
  <c r="G5684" i="52"/>
  <c r="G5677" i="52"/>
  <c r="G5672" i="52"/>
  <c r="G5673" i="52"/>
  <c r="G5674" i="52"/>
  <c r="F5674" i="52" s="1"/>
  <c r="G5678" i="52"/>
  <c r="G5671" i="52"/>
  <c r="F5671" i="52" s="1"/>
  <c r="G5680" i="52"/>
  <c r="G5685" i="52"/>
  <c r="G5679" i="52"/>
  <c r="AR160" i="11"/>
  <c r="G5644" i="52"/>
  <c r="F5644" i="52" s="1"/>
  <c r="G5642" i="52"/>
  <c r="F5642" i="52" s="1"/>
  <c r="G5637" i="52"/>
  <c r="F5637" i="52" s="1"/>
  <c r="G5635" i="52"/>
  <c r="F5635" i="52" s="1"/>
  <c r="G5641" i="52"/>
  <c r="F5641" i="52" s="1"/>
  <c r="G5640" i="52"/>
  <c r="F5640" i="52" s="1"/>
  <c r="G5632" i="52"/>
  <c r="F5632" i="52" s="1"/>
  <c r="G5643" i="52"/>
  <c r="F5643" i="52" s="1"/>
  <c r="G5638" i="52"/>
  <c r="F5638" i="52" s="1"/>
  <c r="G5636" i="52"/>
  <c r="F5636" i="52" s="1"/>
  <c r="G5633" i="52"/>
  <c r="F5633" i="52" s="1"/>
  <c r="G5639" i="52"/>
  <c r="F5639" i="52" s="1"/>
  <c r="G5634" i="52"/>
  <c r="F5634" i="52" s="1"/>
  <c r="G5645" i="52"/>
  <c r="F5645" i="52" s="1"/>
  <c r="AS70" i="11"/>
  <c r="AC21" i="44"/>
  <c r="G112" i="52"/>
  <c r="G109" i="52"/>
  <c r="G124" i="52"/>
  <c r="F124" i="52" s="1"/>
  <c r="G105" i="52"/>
  <c r="G104" i="52"/>
  <c r="G120" i="52"/>
  <c r="G121" i="52"/>
  <c r="F121" i="52" s="1"/>
  <c r="G129" i="52"/>
  <c r="G122" i="52"/>
  <c r="G111" i="52"/>
  <c r="G127" i="52"/>
  <c r="F127" i="52" s="1"/>
  <c r="G108" i="52"/>
  <c r="G113" i="52"/>
  <c r="F113" i="52" s="1"/>
  <c r="G110" i="52"/>
  <c r="G107" i="52"/>
  <c r="G123" i="52"/>
  <c r="F123" i="52" s="1"/>
  <c r="G128" i="52"/>
  <c r="G125" i="52"/>
  <c r="F125" i="52" s="1"/>
  <c r="G106" i="52"/>
  <c r="F106" i="52" s="1"/>
  <c r="G118" i="52"/>
  <c r="F118" i="52" s="1"/>
  <c r="G119" i="52"/>
  <c r="G114" i="52"/>
  <c r="G126" i="52"/>
  <c r="F126" i="52" s="1"/>
  <c r="G115" i="52"/>
  <c r="G117" i="52"/>
  <c r="G116" i="52"/>
  <c r="AS121" i="11"/>
  <c r="E515" i="52"/>
  <c r="E512" i="52"/>
  <c r="E511" i="52"/>
  <c r="E510" i="52"/>
  <c r="E514" i="52"/>
  <c r="E509" i="52"/>
  <c r="E508" i="52"/>
  <c r="E516" i="52"/>
  <c r="E513" i="52"/>
  <c r="E507" i="52"/>
  <c r="AN213" i="11"/>
  <c r="AF13" i="44" s="1"/>
  <c r="G3714" i="52"/>
  <c r="F3714" i="52" s="1"/>
  <c r="G3713" i="52"/>
  <c r="F3713" i="52" s="1"/>
  <c r="G3710" i="52"/>
  <c r="F3710" i="52" s="1"/>
  <c r="G3709" i="52"/>
  <c r="F3709" i="52" s="1"/>
  <c r="G3706" i="52"/>
  <c r="F3706" i="52" s="1"/>
  <c r="G3705" i="52"/>
  <c r="F3705" i="52" s="1"/>
  <c r="G3702" i="52"/>
  <c r="F3702" i="52" s="1"/>
  <c r="G3701" i="52"/>
  <c r="F3701" i="52" s="1"/>
  <c r="G3698" i="52"/>
  <c r="F3698" i="52" s="1"/>
  <c r="G3697" i="52"/>
  <c r="F3697" i="52" s="1"/>
  <c r="G3694" i="52"/>
  <c r="F3694" i="52" s="1"/>
  <c r="G3693" i="52"/>
  <c r="F3693" i="52" s="1"/>
  <c r="G3712" i="52"/>
  <c r="F3712" i="52" s="1"/>
  <c r="G3711" i="52"/>
  <c r="F3711" i="52" s="1"/>
  <c r="G3708" i="52"/>
  <c r="F3708" i="52" s="1"/>
  <c r="G3707" i="52"/>
  <c r="F3707" i="52" s="1"/>
  <c r="G3704" i="52"/>
  <c r="F3704" i="52" s="1"/>
  <c r="G3703" i="52"/>
  <c r="F3703" i="52" s="1"/>
  <c r="G3700" i="52"/>
  <c r="F3700" i="52" s="1"/>
  <c r="G3699" i="52"/>
  <c r="F3699" i="52" s="1"/>
  <c r="G3696" i="52"/>
  <c r="F3696" i="52" s="1"/>
  <c r="G3695" i="52"/>
  <c r="F3695" i="52" s="1"/>
  <c r="AO81" i="11"/>
  <c r="G951" i="52"/>
  <c r="G948" i="52"/>
  <c r="G940" i="52"/>
  <c r="G937" i="52"/>
  <c r="G932" i="52"/>
  <c r="G929" i="52"/>
  <c r="G924" i="52"/>
  <c r="F924" i="52" s="1"/>
  <c r="G917" i="52"/>
  <c r="G914" i="52"/>
  <c r="G912" i="52"/>
  <c r="G949" i="52"/>
  <c r="G946" i="52"/>
  <c r="G945" i="52"/>
  <c r="G944" i="52"/>
  <c r="G943" i="52"/>
  <c r="G938" i="52"/>
  <c r="G935" i="52"/>
  <c r="G930" i="52"/>
  <c r="G927" i="52"/>
  <c r="G921" i="52"/>
  <c r="G918" i="52"/>
  <c r="G915" i="52"/>
  <c r="G909" i="52"/>
  <c r="G947" i="52"/>
  <c r="F947" i="52" s="1"/>
  <c r="G942" i="52"/>
  <c r="G939" i="52"/>
  <c r="G934" i="52"/>
  <c r="G931" i="52"/>
  <c r="G926" i="52"/>
  <c r="G923" i="52"/>
  <c r="G920" i="52"/>
  <c r="G911" i="52"/>
  <c r="G933" i="52"/>
  <c r="G919" i="52"/>
  <c r="G925" i="52"/>
  <c r="G936" i="52"/>
  <c r="G922" i="52"/>
  <c r="G913" i="52"/>
  <c r="G950" i="52"/>
  <c r="G941" i="52"/>
  <c r="G928" i="52"/>
  <c r="F928" i="52" s="1"/>
  <c r="G916" i="52"/>
  <c r="G910" i="52"/>
  <c r="G907" i="52"/>
  <c r="F907" i="52" s="1"/>
  <c r="G898" i="52"/>
  <c r="G890" i="52"/>
  <c r="G895" i="52"/>
  <c r="G903" i="52"/>
  <c r="G892" i="52"/>
  <c r="G900" i="52"/>
  <c r="G908" i="52"/>
  <c r="G894" i="52"/>
  <c r="G904" i="52"/>
  <c r="G893" i="52"/>
  <c r="G899" i="52"/>
  <c r="G906" i="52"/>
  <c r="G896" i="52"/>
  <c r="G897" i="52"/>
  <c r="G902" i="52"/>
  <c r="G891" i="52"/>
  <c r="G905" i="52"/>
  <c r="G889" i="52"/>
  <c r="F889" i="52" s="1"/>
  <c r="G901" i="52"/>
  <c r="AO16" i="11"/>
  <c r="G1917" i="52"/>
  <c r="G1909" i="52"/>
  <c r="F1909" i="52" s="1"/>
  <c r="G1908" i="52"/>
  <c r="G1904" i="52"/>
  <c r="G1900" i="52"/>
  <c r="G1319" i="52"/>
  <c r="G1894" i="52"/>
  <c r="G1892" i="52"/>
  <c r="G1889" i="52"/>
  <c r="G1916" i="52"/>
  <c r="G1915" i="52"/>
  <c r="G1913" i="52"/>
  <c r="G1911" i="52"/>
  <c r="G1907" i="52"/>
  <c r="G1906" i="52"/>
  <c r="G1902" i="52"/>
  <c r="F1902" i="52" s="1"/>
  <c r="G1899" i="52"/>
  <c r="G1898" i="52"/>
  <c r="G1895" i="52"/>
  <c r="G1893" i="52"/>
  <c r="F1893" i="52" s="1"/>
  <c r="G1318" i="52"/>
  <c r="G1316" i="52"/>
  <c r="G1888" i="52"/>
  <c r="F1888" i="52" s="1"/>
  <c r="G1887" i="52"/>
  <c r="G1321" i="52"/>
  <c r="G1903" i="52"/>
  <c r="G1901" i="52"/>
  <c r="G1896" i="52"/>
  <c r="F1896" i="52" s="1"/>
  <c r="G1320" i="52"/>
  <c r="G1317" i="52"/>
  <c r="G1897" i="52"/>
  <c r="F1897" i="52" s="1"/>
  <c r="G1891" i="52"/>
  <c r="G1890" i="52"/>
  <c r="G1918" i="52"/>
  <c r="G1910" i="52"/>
  <c r="G1905" i="52"/>
  <c r="G1912" i="52"/>
  <c r="F1912" i="52" s="1"/>
  <c r="G1914" i="52"/>
  <c r="G1334" i="52"/>
  <c r="F1334" i="52" s="1"/>
  <c r="G1258" i="52"/>
  <c r="G1363" i="52"/>
  <c r="G1375" i="52"/>
  <c r="G1390" i="52"/>
  <c r="F1390" i="52" s="1"/>
  <c r="G1403" i="52"/>
  <c r="G1416" i="52"/>
  <c r="G1431" i="52"/>
  <c r="G1445" i="52"/>
  <c r="F1445" i="52" s="1"/>
  <c r="G1462" i="52"/>
  <c r="G1465" i="52"/>
  <c r="G1492" i="52"/>
  <c r="G1539" i="52"/>
  <c r="G1325" i="52"/>
  <c r="F1325" i="52" s="1"/>
  <c r="G1329" i="52"/>
  <c r="F1329" i="52" s="1"/>
  <c r="G1257" i="52"/>
  <c r="G1376" i="52"/>
  <c r="G1380" i="52"/>
  <c r="F1380" i="52" s="1"/>
  <c r="G1384" i="52"/>
  <c r="F1384" i="52" s="1"/>
  <c r="G1387" i="52"/>
  <c r="G1432" i="52"/>
  <c r="G1436" i="52"/>
  <c r="F1436" i="52" s="1"/>
  <c r="G1440" i="52"/>
  <c r="G1273" i="52"/>
  <c r="G1458" i="52"/>
  <c r="G1461" i="52"/>
  <c r="F1461" i="52" s="1"/>
  <c r="G1475" i="52"/>
  <c r="F1475" i="52" s="1"/>
  <c r="G1477" i="52"/>
  <c r="F1477" i="52" s="1"/>
  <c r="G1490" i="52"/>
  <c r="G1493" i="52"/>
  <c r="G1506" i="52"/>
  <c r="F1506" i="52" s="1"/>
  <c r="G1330" i="52"/>
  <c r="G1344" i="52"/>
  <c r="G1357" i="52"/>
  <c r="G1370" i="52"/>
  <c r="G1385" i="52"/>
  <c r="G1399" i="52"/>
  <c r="G1270" i="52"/>
  <c r="G1425" i="52"/>
  <c r="G1441" i="52"/>
  <c r="G1452" i="52"/>
  <c r="G1500" i="52"/>
  <c r="G1509" i="52"/>
  <c r="G1535" i="52"/>
  <c r="G1464" i="52"/>
  <c r="G1498" i="52"/>
  <c r="G1501" i="52"/>
  <c r="F1501" i="52" s="1"/>
  <c r="G1566" i="52"/>
  <c r="F1566" i="52" s="1"/>
  <c r="G1579" i="52"/>
  <c r="G1594" i="52"/>
  <c r="G1609" i="52"/>
  <c r="G1621" i="52"/>
  <c r="G1632" i="52"/>
  <c r="G1648" i="52"/>
  <c r="G1663" i="52"/>
  <c r="G1294" i="52"/>
  <c r="F1294" i="52" s="1"/>
  <c r="G1693" i="52"/>
  <c r="F1693" i="52" s="1"/>
  <c r="G1707" i="52"/>
  <c r="G1718" i="52"/>
  <c r="G1726" i="52"/>
  <c r="G1732" i="52"/>
  <c r="G1740" i="52"/>
  <c r="G1748" i="52"/>
  <c r="F1748" i="52" s="1"/>
  <c r="G1302" i="52"/>
  <c r="G1760" i="52"/>
  <c r="G1767" i="52"/>
  <c r="G1775" i="52"/>
  <c r="G1306" i="52"/>
  <c r="G1788" i="52"/>
  <c r="G1795" i="52"/>
  <c r="F1795" i="52" s="1"/>
  <c r="G1803" i="52"/>
  <c r="G1310" i="52"/>
  <c r="G1822" i="52"/>
  <c r="G1838" i="52"/>
  <c r="G1853" i="52"/>
  <c r="G1868" i="52"/>
  <c r="G1881" i="52"/>
  <c r="G1451" i="52"/>
  <c r="G1471" i="52"/>
  <c r="F1471" i="52" s="1"/>
  <c r="G1479" i="52"/>
  <c r="G1499" i="52"/>
  <c r="G1511" i="52"/>
  <c r="F1511" i="52" s="1"/>
  <c r="G1526" i="52"/>
  <c r="G1541" i="52"/>
  <c r="G1556" i="52"/>
  <c r="G1570" i="52"/>
  <c r="G1282" i="52"/>
  <c r="G1599" i="52"/>
  <c r="F1599" i="52" s="1"/>
  <c r="G1612" i="52"/>
  <c r="G1625" i="52"/>
  <c r="G1637" i="52"/>
  <c r="G1653" i="52"/>
  <c r="G1668" i="52"/>
  <c r="G1682" i="52"/>
  <c r="G1299" i="52"/>
  <c r="G1741" i="52"/>
  <c r="F1741" i="52" s="1"/>
  <c r="G1755" i="52"/>
  <c r="G1768" i="52"/>
  <c r="G1307" i="52"/>
  <c r="G1796" i="52"/>
  <c r="G1811" i="52"/>
  <c r="G1256" i="52"/>
  <c r="G1346" i="52"/>
  <c r="G1359" i="52"/>
  <c r="G1372" i="52"/>
  <c r="G1265" i="52"/>
  <c r="G1267" i="52"/>
  <c r="G1412" i="52"/>
  <c r="G1427" i="52"/>
  <c r="G1443" i="52"/>
  <c r="G1478" i="52"/>
  <c r="F1478" i="52" s="1"/>
  <c r="G1481" i="52"/>
  <c r="G1531" i="52"/>
  <c r="G1335" i="52"/>
  <c r="G1339" i="52"/>
  <c r="G1343" i="52"/>
  <c r="G1347" i="52"/>
  <c r="G1391" i="52"/>
  <c r="G1395" i="52"/>
  <c r="F1395" i="52" s="1"/>
  <c r="G1398" i="52"/>
  <c r="F1398" i="52" s="1"/>
  <c r="G1268" i="52"/>
  <c r="G1446" i="52"/>
  <c r="G1326" i="52"/>
  <c r="G1340" i="52"/>
  <c r="G1354" i="52"/>
  <c r="F1354" i="52" s="1"/>
  <c r="G1366" i="52"/>
  <c r="F1366" i="52" s="1"/>
  <c r="G1381" i="52"/>
  <c r="F1381" i="52" s="1"/>
  <c r="G1396" i="52"/>
  <c r="F1396" i="52" s="1"/>
  <c r="G1408" i="52"/>
  <c r="F1408" i="52" s="1"/>
  <c r="G1272" i="52"/>
  <c r="G1437" i="52"/>
  <c r="F1437" i="52" s="1"/>
  <c r="G1468" i="52"/>
  <c r="G1486" i="52"/>
  <c r="G1489" i="52"/>
  <c r="G1527" i="52"/>
  <c r="F1527" i="52" s="1"/>
  <c r="G1323" i="52"/>
  <c r="G1327" i="52"/>
  <c r="G1331" i="52"/>
  <c r="F1331" i="52" s="1"/>
  <c r="G1333" i="52"/>
  <c r="G1337" i="52"/>
  <c r="F1337" i="52" s="1"/>
  <c r="G1341" i="52"/>
  <c r="F1341" i="52" s="1"/>
  <c r="G1345" i="52"/>
  <c r="G1349" i="52"/>
  <c r="G1352" i="52"/>
  <c r="G1355" i="52"/>
  <c r="F1355" i="52" s="1"/>
  <c r="G1358" i="52"/>
  <c r="G1362" i="52"/>
  <c r="G1364" i="52"/>
  <c r="G1367" i="52"/>
  <c r="G1371" i="52"/>
  <c r="F1371" i="52" s="1"/>
  <c r="G1264" i="52"/>
  <c r="F1264" i="52" s="1"/>
  <c r="G1378" i="52"/>
  <c r="G1382" i="52"/>
  <c r="F1382" i="52" s="1"/>
  <c r="G1386" i="52"/>
  <c r="G1389" i="52"/>
  <c r="G1393" i="52"/>
  <c r="G1266" i="52"/>
  <c r="F1266" i="52" s="1"/>
  <c r="G1400" i="52"/>
  <c r="G1402" i="52"/>
  <c r="G1406" i="52"/>
  <c r="G1409" i="52"/>
  <c r="G1271" i="52"/>
  <c r="G1415" i="52"/>
  <c r="G1419" i="52"/>
  <c r="G1422" i="52"/>
  <c r="F1422" i="52" s="1"/>
  <c r="G1426" i="52"/>
  <c r="F1426" i="52" s="1"/>
  <c r="G1430" i="52"/>
  <c r="G1434" i="52"/>
  <c r="G1438" i="52"/>
  <c r="G1442" i="52"/>
  <c r="F1442" i="52" s="1"/>
  <c r="G1444" i="52"/>
  <c r="G1448" i="52"/>
  <c r="G1482" i="52"/>
  <c r="G1485" i="52"/>
  <c r="G1507" i="52"/>
  <c r="G1514" i="52"/>
  <c r="G1275" i="52"/>
  <c r="G1528" i="52"/>
  <c r="G1536" i="52"/>
  <c r="G1544" i="52"/>
  <c r="G1551" i="52"/>
  <c r="G1562" i="52"/>
  <c r="G1576" i="52"/>
  <c r="G1590" i="52"/>
  <c r="G1605" i="52"/>
  <c r="F1605" i="52" s="1"/>
  <c r="G1287" i="52"/>
  <c r="G1630" i="52"/>
  <c r="G1644" i="52"/>
  <c r="G1659" i="52"/>
  <c r="G1675" i="52"/>
  <c r="G1689" i="52"/>
  <c r="G1703" i="52"/>
  <c r="G1818" i="52"/>
  <c r="F1818" i="52" s="1"/>
  <c r="G1834" i="52"/>
  <c r="G1849" i="52"/>
  <c r="F1849" i="52" s="1"/>
  <c r="G1865" i="52"/>
  <c r="G1877" i="52"/>
  <c r="F1877" i="52" s="1"/>
  <c r="G1459" i="52"/>
  <c r="G1467" i="52"/>
  <c r="G1487" i="52"/>
  <c r="F1487" i="52" s="1"/>
  <c r="G1508" i="52"/>
  <c r="G1522" i="52"/>
  <c r="G1537" i="52"/>
  <c r="G1552" i="52"/>
  <c r="G1567" i="52"/>
  <c r="G1580" i="52"/>
  <c r="G1596" i="52"/>
  <c r="G1284" i="52"/>
  <c r="G1622" i="52"/>
  <c r="G1633" i="52"/>
  <c r="G1649" i="52"/>
  <c r="G1664" i="52"/>
  <c r="G1679" i="52"/>
  <c r="G1723" i="52"/>
  <c r="G1737" i="52"/>
  <c r="G1752" i="52"/>
  <c r="F1752" i="52" s="1"/>
  <c r="G1764" i="52"/>
  <c r="G1780" i="52"/>
  <c r="F1780" i="52" s="1"/>
  <c r="G1792" i="52"/>
  <c r="G1808" i="52"/>
  <c r="G1695" i="52"/>
  <c r="G1709" i="52"/>
  <c r="G1724" i="52"/>
  <c r="G1738" i="52"/>
  <c r="F1738" i="52" s="1"/>
  <c r="G1753" i="52"/>
  <c r="G1765" i="52"/>
  <c r="F1765" i="52" s="1"/>
  <c r="G1781" i="52"/>
  <c r="G1793" i="52"/>
  <c r="G1809" i="52"/>
  <c r="G1824" i="52"/>
  <c r="F1824" i="52" s="1"/>
  <c r="G1839" i="52"/>
  <c r="G1855" i="52"/>
  <c r="G1870" i="52"/>
  <c r="G1883" i="52"/>
  <c r="F1883" i="52" s="1"/>
  <c r="G1561" i="52"/>
  <c r="F1561" i="52" s="1"/>
  <c r="G1568" i="52"/>
  <c r="G1585" i="52"/>
  <c r="G1593" i="52"/>
  <c r="G1600" i="52"/>
  <c r="G1629" i="52"/>
  <c r="G1662" i="52"/>
  <c r="G1670" i="52"/>
  <c r="G1678" i="52"/>
  <c r="G1684" i="52"/>
  <c r="G1688" i="52"/>
  <c r="G1692" i="52"/>
  <c r="G1696" i="52"/>
  <c r="F1696" i="52" s="1"/>
  <c r="G1699" i="52"/>
  <c r="G1702" i="52"/>
  <c r="G1706" i="52"/>
  <c r="F1706" i="52" s="1"/>
  <c r="G1710" i="52"/>
  <c r="G1714" i="52"/>
  <c r="G1717" i="52"/>
  <c r="G1721" i="52"/>
  <c r="G1725" i="52"/>
  <c r="G1728" i="52"/>
  <c r="F1728" i="52" s="1"/>
  <c r="G1731" i="52"/>
  <c r="F1731" i="52" s="1"/>
  <c r="G1735" i="52"/>
  <c r="G1739" i="52"/>
  <c r="G1743" i="52"/>
  <c r="G1747" i="52"/>
  <c r="G1750" i="52"/>
  <c r="G1754" i="52"/>
  <c r="G1303" i="52"/>
  <c r="G1759" i="52"/>
  <c r="G1305" i="52"/>
  <c r="G1766" i="52"/>
  <c r="G1770" i="52"/>
  <c r="F1770" i="52" s="1"/>
  <c r="G1774" i="52"/>
  <c r="F1774" i="52" s="1"/>
  <c r="G1778" i="52"/>
  <c r="G1782" i="52"/>
  <c r="F1782" i="52" s="1"/>
  <c r="G1784" i="52"/>
  <c r="G1308" i="52"/>
  <c r="G1790" i="52"/>
  <c r="G1794" i="52"/>
  <c r="F1794" i="52" s="1"/>
  <c r="G1798" i="52"/>
  <c r="G1802" i="52"/>
  <c r="G1806" i="52"/>
  <c r="F1806" i="52" s="1"/>
  <c r="G1810" i="52"/>
  <c r="G1813" i="52"/>
  <c r="F1813" i="52" s="1"/>
  <c r="G1817" i="52"/>
  <c r="G1821" i="52"/>
  <c r="G1825" i="52"/>
  <c r="G1829" i="52"/>
  <c r="G1833" i="52"/>
  <c r="G1837" i="52"/>
  <c r="G1840" i="52"/>
  <c r="G1844" i="52"/>
  <c r="G1848" i="52"/>
  <c r="G1852" i="52"/>
  <c r="G1856" i="52"/>
  <c r="G1860" i="52"/>
  <c r="G1864" i="52"/>
  <c r="F1864" i="52" s="1"/>
  <c r="G1867" i="52"/>
  <c r="F1867" i="52" s="1"/>
  <c r="G1871" i="52"/>
  <c r="G1874" i="52"/>
  <c r="F1874" i="52" s="1"/>
  <c r="G1876" i="52"/>
  <c r="G1880" i="52"/>
  <c r="G1884" i="52"/>
  <c r="G1328" i="52"/>
  <c r="G1342" i="52"/>
  <c r="G1260" i="52"/>
  <c r="G1368" i="52"/>
  <c r="F1368" i="52" s="1"/>
  <c r="G1383" i="52"/>
  <c r="G1397" i="52"/>
  <c r="G1410" i="52"/>
  <c r="G1423" i="52"/>
  <c r="G1439" i="52"/>
  <c r="G1460" i="52"/>
  <c r="F1460" i="52" s="1"/>
  <c r="G1494" i="52"/>
  <c r="F1494" i="52" s="1"/>
  <c r="G1525" i="52"/>
  <c r="G1554" i="52"/>
  <c r="F1554" i="52" s="1"/>
  <c r="G1350" i="52"/>
  <c r="G1259" i="52"/>
  <c r="G1356" i="52"/>
  <c r="G1360" i="52"/>
  <c r="G1404" i="52"/>
  <c r="G1269" i="52"/>
  <c r="G1411" i="52"/>
  <c r="G1413" i="52"/>
  <c r="G1456" i="52"/>
  <c r="G1472" i="52"/>
  <c r="G1488" i="52"/>
  <c r="G1504" i="52"/>
  <c r="G1322" i="52"/>
  <c r="G1336" i="52"/>
  <c r="G1351" i="52"/>
  <c r="G1262" i="52"/>
  <c r="G1377" i="52"/>
  <c r="G1392" i="52"/>
  <c r="G1405" i="52"/>
  <c r="G1418" i="52"/>
  <c r="G1433" i="52"/>
  <c r="G1447" i="52"/>
  <c r="G1454" i="52"/>
  <c r="G1457" i="52"/>
  <c r="F1457" i="52" s="1"/>
  <c r="G1502" i="52"/>
  <c r="F1502" i="52" s="1"/>
  <c r="G1505" i="52"/>
  <c r="G1521" i="52"/>
  <c r="G1550" i="52"/>
  <c r="G1466" i="52"/>
  <c r="F1466" i="52" s="1"/>
  <c r="G1469" i="52"/>
  <c r="G1496" i="52"/>
  <c r="G1558" i="52"/>
  <c r="G1573" i="52"/>
  <c r="F1573" i="52" s="1"/>
  <c r="G1586" i="52"/>
  <c r="G1602" i="52"/>
  <c r="G1615" i="52"/>
  <c r="G1627" i="52"/>
  <c r="G1640" i="52"/>
  <c r="G1656" i="52"/>
  <c r="G1671" i="52"/>
  <c r="G1685" i="52"/>
  <c r="F1685" i="52" s="1"/>
  <c r="G1700" i="52"/>
  <c r="F1700" i="52" s="1"/>
  <c r="G1715" i="52"/>
  <c r="G1722" i="52"/>
  <c r="G1300" i="52"/>
  <c r="G1736" i="52"/>
  <c r="F1736" i="52" s="1"/>
  <c r="G1744" i="52"/>
  <c r="F1744" i="52" s="1"/>
  <c r="G1751" i="52"/>
  <c r="G1757" i="52"/>
  <c r="G1763" i="52"/>
  <c r="G1771" i="52"/>
  <c r="G1779" i="52"/>
  <c r="G1785" i="52"/>
  <c r="G1791" i="52"/>
  <c r="F1791" i="52" s="1"/>
  <c r="G1799" i="52"/>
  <c r="F1799" i="52" s="1"/>
  <c r="G1807" i="52"/>
  <c r="G1814" i="52"/>
  <c r="G1830" i="52"/>
  <c r="G1845" i="52"/>
  <c r="G1861" i="52"/>
  <c r="G1314" i="52"/>
  <c r="G1474" i="52"/>
  <c r="G1483" i="52"/>
  <c r="G1495" i="52"/>
  <c r="G1519" i="52"/>
  <c r="F1519" i="52" s="1"/>
  <c r="G1533" i="52"/>
  <c r="F1533" i="52" s="1"/>
  <c r="G1548" i="52"/>
  <c r="G1563" i="52"/>
  <c r="F1563" i="52" s="1"/>
  <c r="G1577" i="52"/>
  <c r="G1591" i="52"/>
  <c r="G1606" i="52"/>
  <c r="G1618" i="52"/>
  <c r="G1291" i="52"/>
  <c r="G1645" i="52"/>
  <c r="G1660" i="52"/>
  <c r="G1676" i="52"/>
  <c r="F1676" i="52" s="1"/>
  <c r="G1719" i="52"/>
  <c r="F1719" i="52" s="1"/>
  <c r="G1733" i="52"/>
  <c r="F1733" i="52" s="1"/>
  <c r="G1301" i="52"/>
  <c r="G1761" i="52"/>
  <c r="G1776" i="52"/>
  <c r="F1776" i="52" s="1"/>
  <c r="G1789" i="52"/>
  <c r="G1804" i="52"/>
  <c r="G1516" i="52"/>
  <c r="G1523" i="52"/>
  <c r="G1530" i="52"/>
  <c r="F1530" i="52" s="1"/>
  <c r="G1538" i="52"/>
  <c r="G1546" i="52"/>
  <c r="G1553" i="52"/>
  <c r="G1560" i="52"/>
  <c r="G1279" i="52"/>
  <c r="G1575" i="52"/>
  <c r="G1581" i="52"/>
  <c r="G1588" i="52"/>
  <c r="G1595" i="52"/>
  <c r="G1603" i="52"/>
  <c r="G1285" i="52"/>
  <c r="G1616" i="52"/>
  <c r="F1616" i="52" s="1"/>
  <c r="G1623" i="52"/>
  <c r="G1290" i="52"/>
  <c r="G1634" i="52"/>
  <c r="G1642" i="52"/>
  <c r="F1642" i="52" s="1"/>
  <c r="G1650" i="52"/>
  <c r="G1657" i="52"/>
  <c r="F1657" i="52" s="1"/>
  <c r="G1665" i="52"/>
  <c r="G1673" i="52"/>
  <c r="F1673" i="52" s="1"/>
  <c r="G1680" i="52"/>
  <c r="G1691" i="52"/>
  <c r="G1705" i="52"/>
  <c r="G1720" i="52"/>
  <c r="G1734" i="52"/>
  <c r="G1749" i="52"/>
  <c r="F1749" i="52" s="1"/>
  <c r="G1762" i="52"/>
  <c r="G1777" i="52"/>
  <c r="F1777" i="52" s="1"/>
  <c r="G1309" i="52"/>
  <c r="G1805" i="52"/>
  <c r="G1820" i="52"/>
  <c r="G1836" i="52"/>
  <c r="G1851" i="52"/>
  <c r="G1312" i="52"/>
  <c r="G1879" i="52"/>
  <c r="G1280" i="52"/>
  <c r="G1608" i="52"/>
  <c r="G1614" i="52"/>
  <c r="G1620" i="52"/>
  <c r="G1626" i="52"/>
  <c r="G1635" i="52"/>
  <c r="G1643" i="52"/>
  <c r="F1643" i="52" s="1"/>
  <c r="G1651" i="52"/>
  <c r="G1417" i="52"/>
  <c r="G1424" i="52"/>
  <c r="F1424" i="52" s="1"/>
  <c r="G1470" i="52"/>
  <c r="G1484" i="52"/>
  <c r="G1543" i="52"/>
  <c r="F1543" i="52" s="1"/>
  <c r="G1510" i="52"/>
  <c r="F1510" i="52" s="1"/>
  <c r="G1540" i="52"/>
  <c r="G1569" i="52"/>
  <c r="G1598" i="52"/>
  <c r="G1624" i="52"/>
  <c r="G1652" i="52"/>
  <c r="F1652" i="52" s="1"/>
  <c r="G1681" i="52"/>
  <c r="G1711" i="52"/>
  <c r="G1841" i="52"/>
  <c r="G1872" i="52"/>
  <c r="F1872" i="52" s="1"/>
  <c r="G1455" i="52"/>
  <c r="G1491" i="52"/>
  <c r="F1491" i="52" s="1"/>
  <c r="G1503" i="52"/>
  <c r="G1534" i="52"/>
  <c r="G1564" i="52"/>
  <c r="F1564" i="52" s="1"/>
  <c r="G1592" i="52"/>
  <c r="F1592" i="52" s="1"/>
  <c r="G1619" i="52"/>
  <c r="G1646" i="52"/>
  <c r="G1677" i="52"/>
  <c r="F1677" i="52" s="1"/>
  <c r="G1557" i="52"/>
  <c r="G1610" i="52"/>
  <c r="G1655" i="52"/>
  <c r="F1655" i="52" s="1"/>
  <c r="G1674" i="52"/>
  <c r="G1823" i="52"/>
  <c r="G1846" i="52"/>
  <c r="G1869" i="52"/>
  <c r="F1869" i="52" s="1"/>
  <c r="G1512" i="52"/>
  <c r="G1289" i="52"/>
  <c r="G1683" i="52"/>
  <c r="G1742" i="52"/>
  <c r="G1783" i="52"/>
  <c r="G1843" i="52"/>
  <c r="G1873" i="52"/>
  <c r="G1617" i="52"/>
  <c r="G1338" i="52"/>
  <c r="G1365" i="52"/>
  <c r="G1394" i="52"/>
  <c r="G1420" i="52"/>
  <c r="G1449" i="52"/>
  <c r="G1517" i="52"/>
  <c r="G1263" i="52"/>
  <c r="G1373" i="52"/>
  <c r="G1332" i="52"/>
  <c r="F1332" i="52" s="1"/>
  <c r="G1361" i="52"/>
  <c r="G1388" i="52"/>
  <c r="F1388" i="52" s="1"/>
  <c r="G1414" i="52"/>
  <c r="G1274" i="52"/>
  <c r="G1453" i="52"/>
  <c r="G1532" i="52"/>
  <c r="G1515" i="52"/>
  <c r="G1545" i="52"/>
  <c r="G1574" i="52"/>
  <c r="F1574" i="52" s="1"/>
  <c r="G1601" i="52"/>
  <c r="G1628" i="52"/>
  <c r="G1293" i="52"/>
  <c r="G1686" i="52"/>
  <c r="G1694" i="52"/>
  <c r="G1698" i="52"/>
  <c r="G1708" i="52"/>
  <c r="G1716" i="52"/>
  <c r="G1745" i="52"/>
  <c r="F1745" i="52" s="1"/>
  <c r="G1772" i="52"/>
  <c r="G1800" i="52"/>
  <c r="F1800" i="52" s="1"/>
  <c r="G1819" i="52"/>
  <c r="G1827" i="52"/>
  <c r="G1835" i="52"/>
  <c r="G1842" i="52"/>
  <c r="F1842" i="52" s="1"/>
  <c r="G1850" i="52"/>
  <c r="G1858" i="52"/>
  <c r="G1866" i="52"/>
  <c r="G1313" i="52"/>
  <c r="G1878" i="52"/>
  <c r="G1886" i="52"/>
  <c r="F1886" i="52" s="1"/>
  <c r="G1276" i="52"/>
  <c r="G1278" i="52"/>
  <c r="G1584" i="52"/>
  <c r="G1613" i="52"/>
  <c r="F1613" i="52" s="1"/>
  <c r="G1638" i="52"/>
  <c r="G1669" i="52"/>
  <c r="F1669" i="52" s="1"/>
  <c r="G1687" i="52"/>
  <c r="G1701" i="52"/>
  <c r="G1298" i="52"/>
  <c r="G1730" i="52"/>
  <c r="G1746" i="52"/>
  <c r="F1746" i="52" s="1"/>
  <c r="G1304" i="52"/>
  <c r="G1773" i="52"/>
  <c r="G1787" i="52"/>
  <c r="G1801" i="52"/>
  <c r="G1816" i="52"/>
  <c r="G1832" i="52"/>
  <c r="F1832" i="52" s="1"/>
  <c r="G1847" i="52"/>
  <c r="G1863" i="52"/>
  <c r="G1875" i="52"/>
  <c r="G1578" i="52"/>
  <c r="G1597" i="52"/>
  <c r="G1604" i="52"/>
  <c r="G1647" i="52"/>
  <c r="G1666" i="52"/>
  <c r="F1666" i="52" s="1"/>
  <c r="G1324" i="52"/>
  <c r="G1353" i="52"/>
  <c r="G1379" i="52"/>
  <c r="F1379" i="52" s="1"/>
  <c r="G1407" i="52"/>
  <c r="F1407" i="52" s="1"/>
  <c r="G1435" i="52"/>
  <c r="G1476" i="52"/>
  <c r="G1277" i="52"/>
  <c r="F1277" i="52" s="1"/>
  <c r="G1261" i="52"/>
  <c r="G1369" i="52"/>
  <c r="G1348" i="52"/>
  <c r="F1348" i="52" s="1"/>
  <c r="G1374" i="52"/>
  <c r="G1401" i="52"/>
  <c r="G1450" i="52"/>
  <c r="G1480" i="52"/>
  <c r="G1518" i="52"/>
  <c r="F1518" i="52" s="1"/>
  <c r="G1463" i="52"/>
  <c r="G1529" i="52"/>
  <c r="F1529" i="52" s="1"/>
  <c r="G1297" i="52"/>
  <c r="G1712" i="52"/>
  <c r="G1831" i="52"/>
  <c r="G1854" i="52"/>
  <c r="G1315" i="52"/>
  <c r="G1542" i="52"/>
  <c r="G1283" i="52"/>
  <c r="G1697" i="52"/>
  <c r="G1756" i="52"/>
  <c r="G1797" i="52"/>
  <c r="F1797" i="52" s="1"/>
  <c r="G1828" i="52"/>
  <c r="F1828" i="52" s="1"/>
  <c r="G1565" i="52"/>
  <c r="F1565" i="52" s="1"/>
  <c r="G1631" i="52"/>
  <c r="G1421" i="52"/>
  <c r="F1421" i="52" s="1"/>
  <c r="G1428" i="52"/>
  <c r="G1473" i="52"/>
  <c r="G1513" i="52"/>
  <c r="G1524" i="52"/>
  <c r="G1555" i="52"/>
  <c r="G1583" i="52"/>
  <c r="G1611" i="52"/>
  <c r="G1636" i="52"/>
  <c r="G1667" i="52"/>
  <c r="G1296" i="52"/>
  <c r="G1826" i="52"/>
  <c r="F1826" i="52" s="1"/>
  <c r="G1857" i="52"/>
  <c r="G1885" i="52"/>
  <c r="G1520" i="52"/>
  <c r="F1520" i="52" s="1"/>
  <c r="G1549" i="52"/>
  <c r="F1549" i="52" s="1"/>
  <c r="G1281" i="52"/>
  <c r="G1607" i="52"/>
  <c r="F1607" i="52" s="1"/>
  <c r="G1292" i="52"/>
  <c r="G1661" i="52"/>
  <c r="G1572" i="52"/>
  <c r="G1589" i="52"/>
  <c r="G1288" i="52"/>
  <c r="G1639" i="52"/>
  <c r="G1658" i="52"/>
  <c r="G1497" i="52"/>
  <c r="G1429" i="52"/>
  <c r="G1547" i="52"/>
  <c r="G1559" i="52"/>
  <c r="F1559" i="52" s="1"/>
  <c r="G1587" i="52"/>
  <c r="G1286" i="52"/>
  <c r="F1286" i="52" s="1"/>
  <c r="G1641" i="52"/>
  <c r="F1641" i="52" s="1"/>
  <c r="G1672" i="52"/>
  <c r="F1672" i="52" s="1"/>
  <c r="G1690" i="52"/>
  <c r="G1704" i="52"/>
  <c r="G1729" i="52"/>
  <c r="G1758" i="52"/>
  <c r="G1786" i="52"/>
  <c r="G1815" i="52"/>
  <c r="G1311" i="52"/>
  <c r="G1862" i="52"/>
  <c r="G1882" i="52"/>
  <c r="G1571" i="52"/>
  <c r="F1571" i="52" s="1"/>
  <c r="G1654" i="52"/>
  <c r="G1713" i="52"/>
  <c r="F1713" i="52" s="1"/>
  <c r="G1727" i="52"/>
  <c r="G1769" i="52"/>
  <c r="G1812" i="52"/>
  <c r="G1859" i="52"/>
  <c r="G1582" i="52"/>
  <c r="G1295" i="52"/>
  <c r="AO56" i="11"/>
  <c r="G3401" i="52"/>
  <c r="G3399" i="52"/>
  <c r="G3397" i="52"/>
  <c r="G3402" i="52"/>
  <c r="G3400" i="52"/>
  <c r="G3398" i="52"/>
  <c r="G3396" i="52"/>
  <c r="G4162" i="52"/>
  <c r="F4162" i="52" s="1"/>
  <c r="G4159" i="52"/>
  <c r="F4159" i="52" s="1"/>
  <c r="G4154" i="52"/>
  <c r="G4151" i="52"/>
  <c r="F4151" i="52" s="1"/>
  <c r="G4146" i="52"/>
  <c r="G4143" i="52"/>
  <c r="F4143" i="52" s="1"/>
  <c r="G4138" i="52"/>
  <c r="F4138" i="52" s="1"/>
  <c r="G4135" i="52"/>
  <c r="G4130" i="52"/>
  <c r="G4156" i="52"/>
  <c r="F4156" i="52" s="1"/>
  <c r="G4153" i="52"/>
  <c r="G4140" i="52"/>
  <c r="G4137" i="52"/>
  <c r="G4155" i="52"/>
  <c r="G4147" i="52"/>
  <c r="G4139" i="52"/>
  <c r="G4131" i="52"/>
  <c r="G4161" i="52"/>
  <c r="F4161" i="52" s="1"/>
  <c r="G4148" i="52"/>
  <c r="G4145" i="52"/>
  <c r="G4132" i="52"/>
  <c r="G4158" i="52"/>
  <c r="F4158" i="52" s="1"/>
  <c r="G4150" i="52"/>
  <c r="G4142" i="52"/>
  <c r="G4134" i="52"/>
  <c r="F4134" i="52" s="1"/>
  <c r="G4160" i="52"/>
  <c r="F4160" i="52" s="1"/>
  <c r="G4157" i="52"/>
  <c r="G4152" i="52"/>
  <c r="F4152" i="52" s="1"/>
  <c r="G4149" i="52"/>
  <c r="G4144" i="52"/>
  <c r="G4141" i="52"/>
  <c r="G4136" i="52"/>
  <c r="G4133" i="52"/>
  <c r="G7021" i="52"/>
  <c r="G7019" i="52"/>
  <c r="G7017" i="52"/>
  <c r="G7015" i="52"/>
  <c r="G7013" i="52"/>
  <c r="G7011" i="52"/>
  <c r="F7011" i="52" s="1"/>
  <c r="G7009" i="52"/>
  <c r="F7009" i="52" s="1"/>
  <c r="G7007" i="52"/>
  <c r="F7007" i="52" s="1"/>
  <c r="G7005" i="52"/>
  <c r="F7005" i="52" s="1"/>
  <c r="G7003" i="52"/>
  <c r="G7001" i="52"/>
  <c r="G7020" i="52"/>
  <c r="F7020" i="52" s="1"/>
  <c r="G7018" i="52"/>
  <c r="G7016" i="52"/>
  <c r="G7014" i="52"/>
  <c r="G7012" i="52"/>
  <c r="G7010" i="52"/>
  <c r="F7010" i="52" s="1"/>
  <c r="G7008" i="52"/>
  <c r="G7006" i="52"/>
  <c r="G7004" i="52"/>
  <c r="F7004" i="52" s="1"/>
  <c r="G7002" i="52"/>
  <c r="G7000" i="52"/>
  <c r="AO189" i="11"/>
  <c r="G6119" i="52"/>
  <c r="G6124" i="52"/>
  <c r="G6113" i="52"/>
  <c r="G6125" i="52"/>
  <c r="F6125" i="52" s="1"/>
  <c r="G6138" i="52"/>
  <c r="G6137" i="52"/>
  <c r="F6137" i="52" s="1"/>
  <c r="G6122" i="52"/>
  <c r="G6140" i="52"/>
  <c r="G6120" i="52"/>
  <c r="G6129" i="52"/>
  <c r="G6111" i="52"/>
  <c r="G6110" i="52"/>
  <c r="G6134" i="52"/>
  <c r="F6134" i="52" s="1"/>
  <c r="G6126" i="52"/>
  <c r="G6132" i="52"/>
  <c r="F6132" i="52" s="1"/>
  <c r="G6139" i="52"/>
  <c r="F6139" i="52" s="1"/>
  <c r="G6128" i="52"/>
  <c r="G6131" i="52"/>
  <c r="F6131" i="52" s="1"/>
  <c r="G6112" i="52"/>
  <c r="G6116" i="52"/>
  <c r="G6115" i="52"/>
  <c r="G6108" i="52"/>
  <c r="G6121" i="52"/>
  <c r="G6117" i="52"/>
  <c r="F6117" i="52" s="1"/>
  <c r="G6135" i="52"/>
  <c r="G6107" i="52"/>
  <c r="G6109" i="52"/>
  <c r="G6114" i="52"/>
  <c r="G6118" i="52"/>
  <c r="F6118" i="52" s="1"/>
  <c r="G6123" i="52"/>
  <c r="G6127" i="52"/>
  <c r="G6130" i="52"/>
  <c r="G6133" i="52"/>
  <c r="G6136" i="52"/>
  <c r="AS174" i="11"/>
  <c r="E464" i="52"/>
  <c r="E463" i="52"/>
  <c r="E455" i="52"/>
  <c r="E461" i="52"/>
  <c r="E458" i="52"/>
  <c r="E456" i="52"/>
  <c r="E453" i="52"/>
  <c r="E459" i="52"/>
  <c r="E451" i="52"/>
  <c r="E452" i="52"/>
  <c r="E454" i="52"/>
  <c r="E462" i="52"/>
  <c r="E457" i="52"/>
  <c r="E460" i="52"/>
  <c r="E102" i="52"/>
  <c r="E100" i="52"/>
  <c r="E101" i="52"/>
  <c r="E99" i="52"/>
  <c r="E103" i="52"/>
  <c r="E469" i="52"/>
  <c r="E476" i="52"/>
  <c r="E468" i="52"/>
  <c r="E473" i="52"/>
  <c r="E465" i="52"/>
  <c r="E472" i="52"/>
  <c r="E466" i="52"/>
  <c r="E474" i="52"/>
  <c r="E467" i="52"/>
  <c r="E471" i="52"/>
  <c r="E475" i="52"/>
  <c r="E470" i="52"/>
  <c r="E6815" i="52"/>
  <c r="E6832" i="52"/>
  <c r="E6821" i="52"/>
  <c r="E6818" i="52"/>
  <c r="E6825" i="52"/>
  <c r="E6811" i="52"/>
  <c r="E6830" i="52"/>
  <c r="E6822" i="52"/>
  <c r="E6816" i="52"/>
  <c r="E6833" i="52"/>
  <c r="E6812" i="52"/>
  <c r="E6826" i="52"/>
  <c r="E6823" i="52"/>
  <c r="E6834" i="52"/>
  <c r="E6819" i="52"/>
  <c r="E6831" i="52"/>
  <c r="E6829" i="52"/>
  <c r="E6814" i="52"/>
  <c r="E6817" i="52"/>
  <c r="E6820" i="52"/>
  <c r="E6824" i="52"/>
  <c r="E6828" i="52"/>
  <c r="E6835" i="52"/>
  <c r="E6813" i="52"/>
  <c r="E6827" i="52"/>
  <c r="AS95" i="11"/>
  <c r="E296" i="52"/>
  <c r="E304" i="52"/>
  <c r="E312" i="52"/>
  <c r="E297" i="52"/>
  <c r="E305" i="52"/>
  <c r="E313" i="52"/>
  <c r="E298" i="52"/>
  <c r="E306" i="52"/>
  <c r="E314" i="52"/>
  <c r="E299" i="52"/>
  <c r="E307" i="52"/>
  <c r="E315" i="52"/>
  <c r="E300" i="52"/>
  <c r="E308" i="52"/>
  <c r="E316" i="52"/>
  <c r="E301" i="52"/>
  <c r="E309" i="52"/>
  <c r="E294" i="52"/>
  <c r="E302" i="52"/>
  <c r="E310" i="52"/>
  <c r="E295" i="52"/>
  <c r="E303" i="52"/>
  <c r="E311" i="52"/>
  <c r="E4760" i="52"/>
  <c r="E4757" i="52"/>
  <c r="E4752" i="52"/>
  <c r="E4756" i="52"/>
  <c r="E4749" i="52"/>
  <c r="E4764" i="52"/>
  <c r="E4762" i="52"/>
  <c r="E4755" i="52"/>
  <c r="E4750" i="52"/>
  <c r="E4758" i="52"/>
  <c r="E4765" i="52"/>
  <c r="E4751" i="52"/>
  <c r="E4753" i="52"/>
  <c r="E4761" i="52"/>
  <c r="E4766" i="52"/>
  <c r="E4763" i="52"/>
  <c r="E4754" i="52"/>
  <c r="E4759" i="52"/>
  <c r="E4281" i="52"/>
  <c r="E4280" i="52"/>
  <c r="E4278" i="52"/>
  <c r="E4279" i="52"/>
  <c r="E4277" i="52"/>
  <c r="E4282" i="52"/>
  <c r="E4276" i="52"/>
  <c r="AS151" i="11"/>
  <c r="E886" i="52"/>
  <c r="E878" i="52"/>
  <c r="E870" i="52"/>
  <c r="E862" i="52"/>
  <c r="E854" i="52"/>
  <c r="E847" i="52"/>
  <c r="E842" i="52"/>
  <c r="E885" i="52"/>
  <c r="E877" i="52"/>
  <c r="E869" i="52"/>
  <c r="E861" i="52"/>
  <c r="E853" i="52"/>
  <c r="E841" i="52"/>
  <c r="E837" i="52"/>
  <c r="E882" i="52"/>
  <c r="E874" i="52"/>
  <c r="E866" i="52"/>
  <c r="E858" i="52"/>
  <c r="E850" i="52"/>
  <c r="E839" i="52"/>
  <c r="E834" i="52"/>
  <c r="E865" i="52"/>
  <c r="E833" i="52"/>
  <c r="E857" i="52"/>
  <c r="E873" i="52"/>
  <c r="E845" i="52"/>
  <c r="E849" i="52"/>
  <c r="E881" i="52"/>
  <c r="E821" i="52"/>
  <c r="E829" i="52"/>
  <c r="E820" i="52"/>
  <c r="E828" i="52"/>
  <c r="E846" i="52"/>
  <c r="E823" i="52"/>
  <c r="E831" i="52"/>
  <c r="E822" i="52"/>
  <c r="E830" i="52"/>
  <c r="E835" i="52"/>
  <c r="E825" i="52"/>
  <c r="E824" i="52"/>
  <c r="E832" i="52"/>
  <c r="E819" i="52"/>
  <c r="E827" i="52"/>
  <c r="E818" i="52"/>
  <c r="E826" i="52"/>
  <c r="E883" i="52"/>
  <c r="E838" i="52"/>
  <c r="E843" i="52"/>
  <c r="E840" i="52"/>
  <c r="E851" i="52"/>
  <c r="E859" i="52"/>
  <c r="E836" i="52"/>
  <c r="E848" i="52"/>
  <c r="E863" i="52"/>
  <c r="E879" i="52"/>
  <c r="E852" i="52"/>
  <c r="E856" i="52"/>
  <c r="E867" i="52"/>
  <c r="E868" i="52"/>
  <c r="E844" i="52"/>
  <c r="E860" i="52"/>
  <c r="E872" i="52"/>
  <c r="E875" i="52"/>
  <c r="E855" i="52"/>
  <c r="E871" i="52"/>
  <c r="E887" i="52"/>
  <c r="E876" i="52"/>
  <c r="E880" i="52"/>
  <c r="E884" i="52"/>
  <c r="E888" i="52"/>
  <c r="E864" i="52"/>
  <c r="AS87" i="11"/>
  <c r="E3382" i="52"/>
  <c r="E3390" i="52"/>
  <c r="E3381" i="52"/>
  <c r="E3389" i="52"/>
  <c r="E3384" i="52"/>
  <c r="E3392" i="52"/>
  <c r="E3383" i="52"/>
  <c r="E3391" i="52"/>
  <c r="E3386" i="52"/>
  <c r="E3394" i="52"/>
  <c r="E3385" i="52"/>
  <c r="E3393" i="52"/>
  <c r="E3380" i="52"/>
  <c r="E3388" i="52"/>
  <c r="E3387" i="52"/>
  <c r="E3395" i="52"/>
  <c r="AS68" i="11"/>
  <c r="E6735" i="52"/>
  <c r="E6736" i="52"/>
  <c r="E6737" i="52"/>
  <c r="E6734" i="52"/>
  <c r="E6733" i="52"/>
  <c r="AS205" i="11"/>
  <c r="E406" i="52"/>
  <c r="E400" i="52"/>
  <c r="E399" i="52"/>
  <c r="E405" i="52"/>
  <c r="E402" i="52"/>
  <c r="E396" i="52"/>
  <c r="E404" i="52"/>
  <c r="E403" i="52"/>
  <c r="E401" i="52"/>
  <c r="E398" i="52"/>
  <c r="E397" i="52"/>
  <c r="E39" i="52"/>
  <c r="E38" i="52"/>
  <c r="E29" i="52"/>
  <c r="E40" i="52"/>
  <c r="E33" i="52"/>
  <c r="E32" i="52"/>
  <c r="E31" i="52"/>
  <c r="E37" i="52"/>
  <c r="E30" i="52"/>
  <c r="E35" i="52"/>
  <c r="E34" i="52"/>
  <c r="E36" i="52"/>
  <c r="E69" i="52"/>
  <c r="E61" i="52"/>
  <c r="E55" i="52"/>
  <c r="E49" i="52"/>
  <c r="E73" i="52"/>
  <c r="E65" i="52"/>
  <c r="E51" i="52"/>
  <c r="E71" i="52"/>
  <c r="E63" i="52"/>
  <c r="E57" i="52"/>
  <c r="E59" i="52"/>
  <c r="E67" i="52"/>
  <c r="E47" i="52"/>
  <c r="E53" i="52"/>
  <c r="E52" i="52"/>
  <c r="E56" i="52"/>
  <c r="E60" i="52"/>
  <c r="E64" i="52"/>
  <c r="E68" i="52"/>
  <c r="E72" i="52"/>
  <c r="E62" i="52"/>
  <c r="E54" i="52"/>
  <c r="E50" i="52"/>
  <c r="E66" i="52"/>
  <c r="E58" i="52"/>
  <c r="E48" i="52"/>
  <c r="E70" i="52"/>
  <c r="M4677" i="52"/>
  <c r="H4677" i="52"/>
  <c r="M4709" i="52"/>
  <c r="H4709" i="52"/>
  <c r="M4689" i="52"/>
  <c r="H4689" i="52"/>
  <c r="M4685" i="52"/>
  <c r="H4685" i="52"/>
  <c r="M4717" i="52"/>
  <c r="H4717" i="52"/>
  <c r="M4700" i="52"/>
  <c r="H4700" i="52"/>
  <c r="M4721" i="52"/>
  <c r="H4721" i="52"/>
  <c r="M4729" i="52"/>
  <c r="H4729" i="52"/>
  <c r="M4737" i="52"/>
  <c r="H4737" i="52"/>
  <c r="M4745" i="52"/>
  <c r="H4745" i="52"/>
  <c r="M4683" i="52"/>
  <c r="H4683" i="52"/>
  <c r="M4699" i="52"/>
  <c r="H4699" i="52"/>
  <c r="M4715" i="52"/>
  <c r="H4715" i="52"/>
  <c r="M4731" i="52"/>
  <c r="H4731" i="52"/>
  <c r="M4747" i="52"/>
  <c r="H4747" i="52"/>
  <c r="H4686" i="52"/>
  <c r="M4686" i="52"/>
  <c r="M4702" i="52"/>
  <c r="H4702" i="52"/>
  <c r="M4718" i="52"/>
  <c r="H4718" i="52"/>
  <c r="H4734" i="52"/>
  <c r="M4734" i="52"/>
  <c r="H558" i="52"/>
  <c r="M558" i="52"/>
  <c r="M555" i="52"/>
  <c r="H555" i="52"/>
  <c r="M559" i="52"/>
  <c r="H559" i="52"/>
  <c r="M5980" i="52"/>
  <c r="H5980" i="52"/>
  <c r="M5981" i="52"/>
  <c r="H5981" i="52"/>
  <c r="M5978" i="52"/>
  <c r="H5978" i="52"/>
  <c r="M5979" i="52"/>
  <c r="H5979" i="52"/>
  <c r="M6001" i="52"/>
  <c r="H6001" i="52"/>
  <c r="M5998" i="52"/>
  <c r="H5998" i="52"/>
  <c r="M5999" i="52"/>
  <c r="H5999" i="52"/>
  <c r="H5173" i="52"/>
  <c r="M5173" i="52"/>
  <c r="H5193" i="52"/>
  <c r="H5192" i="52"/>
  <c r="M5192" i="52"/>
  <c r="M5197" i="52"/>
  <c r="H5197" i="52"/>
  <c r="M5191" i="52"/>
  <c r="H5191" i="52"/>
  <c r="M5201" i="52"/>
  <c r="H5160" i="52"/>
  <c r="M5160" i="52"/>
  <c r="H5151" i="52"/>
  <c r="M5151" i="52"/>
  <c r="H5180" i="52"/>
  <c r="M5180" i="52"/>
  <c r="H5190" i="52"/>
  <c r="H5150" i="52"/>
  <c r="M5150" i="52"/>
  <c r="M5187" i="52"/>
  <c r="H5187" i="52"/>
  <c r="M5171" i="52"/>
  <c r="H5171" i="52"/>
  <c r="M5149" i="52"/>
  <c r="H5194" i="52"/>
  <c r="M5194" i="52"/>
  <c r="H4183" i="52"/>
  <c r="M4183" i="52"/>
  <c r="M4182" i="52"/>
  <c r="H4182" i="52"/>
  <c r="M4069" i="52"/>
  <c r="H4069" i="52"/>
  <c r="H4085" i="52"/>
  <c r="M4085" i="52"/>
  <c r="M4074" i="52"/>
  <c r="H4074" i="52"/>
  <c r="M4082" i="52"/>
  <c r="H4082" i="52"/>
  <c r="H7050" i="52"/>
  <c r="M7050" i="52"/>
  <c r="M7045" i="52"/>
  <c r="H7045" i="52"/>
  <c r="M7043" i="52"/>
  <c r="H7043" i="52"/>
  <c r="H448" i="52"/>
  <c r="M448" i="52"/>
  <c r="M443" i="52"/>
  <c r="H443" i="52"/>
  <c r="M571" i="52"/>
  <c r="H571" i="52"/>
  <c r="M572" i="52"/>
  <c r="H572" i="52"/>
  <c r="M10" i="52"/>
  <c r="H10" i="52"/>
  <c r="M23" i="52"/>
  <c r="H23" i="52"/>
  <c r="H26" i="52"/>
  <c r="M27" i="52"/>
  <c r="H27" i="52"/>
  <c r="M12" i="52"/>
  <c r="H12" i="52"/>
  <c r="M22" i="52"/>
  <c r="H22" i="52"/>
  <c r="H4872" i="52"/>
  <c r="M4872" i="52"/>
  <c r="H4866" i="52"/>
  <c r="M4866" i="52"/>
  <c r="M4870" i="52"/>
  <c r="H4870" i="52"/>
  <c r="H4860" i="52"/>
  <c r="M4860" i="52"/>
  <c r="M4861" i="52"/>
  <c r="H4861" i="52"/>
  <c r="M4859" i="52"/>
  <c r="H4859" i="52"/>
  <c r="M4879" i="52"/>
  <c r="H4879" i="52"/>
  <c r="M5617" i="52"/>
  <c r="H5617" i="52"/>
  <c r="M5616" i="52"/>
  <c r="H5616" i="52"/>
  <c r="H5618" i="52"/>
  <c r="M5618" i="52"/>
  <c r="M3161" i="52"/>
  <c r="H3161" i="52"/>
  <c r="H3110" i="52"/>
  <c r="M3110" i="52"/>
  <c r="M3142" i="52"/>
  <c r="H3142" i="52"/>
  <c r="H3079" i="52"/>
  <c r="M3079" i="52"/>
  <c r="M3063" i="52"/>
  <c r="H3063" i="52"/>
  <c r="M3149" i="52"/>
  <c r="H3149" i="52"/>
  <c r="M3193" i="52"/>
  <c r="H3193" i="52"/>
  <c r="M3092" i="52"/>
  <c r="H3092" i="52"/>
  <c r="M3096" i="52"/>
  <c r="H3096" i="52"/>
  <c r="H3074" i="52"/>
  <c r="M3074" i="52"/>
  <c r="H3058" i="52"/>
  <c r="M3058" i="52"/>
  <c r="H3209" i="52"/>
  <c r="M3209" i="52"/>
  <c r="H3097" i="52"/>
  <c r="H3114" i="52"/>
  <c r="M3114" i="52"/>
  <c r="M3123" i="52"/>
  <c r="H3123" i="52"/>
  <c r="M3173" i="52"/>
  <c r="H3173" i="52"/>
  <c r="H3073" i="52"/>
  <c r="M3073" i="52"/>
  <c r="M3105" i="52"/>
  <c r="H3105" i="52"/>
  <c r="H3132" i="52"/>
  <c r="M3132" i="52"/>
  <c r="M3189" i="52"/>
  <c r="M3072" i="52"/>
  <c r="H3072" i="52"/>
  <c r="H3111" i="52"/>
  <c r="M3111" i="52"/>
  <c r="M3167" i="52"/>
  <c r="H3167" i="52"/>
  <c r="M3068" i="52"/>
  <c r="H3068" i="52"/>
  <c r="M3120" i="52"/>
  <c r="H3120" i="52"/>
  <c r="M3144" i="52"/>
  <c r="H3144" i="52"/>
  <c r="H3185" i="52"/>
  <c r="M3185" i="52"/>
  <c r="H3100" i="52"/>
  <c r="H3152" i="52"/>
  <c r="H3172" i="52"/>
  <c r="M3172" i="52"/>
  <c r="M3195" i="52"/>
  <c r="H3195" i="52"/>
  <c r="M3216" i="52"/>
  <c r="H3216" i="52"/>
  <c r="M3367" i="52"/>
  <c r="H3367" i="52"/>
  <c r="H5104" i="52"/>
  <c r="M5104" i="52"/>
  <c r="M5144" i="52"/>
  <c r="H5144" i="52"/>
  <c r="M5116" i="52"/>
  <c r="H5116" i="52"/>
  <c r="M5056" i="52"/>
  <c r="M5115" i="52"/>
  <c r="H5115" i="52"/>
  <c r="H5120" i="52"/>
  <c r="M5099" i="52"/>
  <c r="H5099" i="52"/>
  <c r="M5147" i="52"/>
  <c r="H5147" i="52"/>
  <c r="M5064" i="52"/>
  <c r="H5064" i="52"/>
  <c r="M5059" i="52"/>
  <c r="H5059" i="52"/>
  <c r="M5057" i="52"/>
  <c r="H5057" i="52"/>
  <c r="H5046" i="52"/>
  <c r="H5066" i="52"/>
  <c r="M5066" i="52"/>
  <c r="H5087" i="52"/>
  <c r="M5110" i="52"/>
  <c r="H5110" i="52"/>
  <c r="H5130" i="52"/>
  <c r="M5045" i="52"/>
  <c r="H5045" i="52"/>
  <c r="H5077" i="52"/>
  <c r="M5109" i="52"/>
  <c r="H5109" i="52"/>
  <c r="M5141" i="52"/>
  <c r="H5141" i="52"/>
  <c r="H5058" i="52"/>
  <c r="M5058" i="52"/>
  <c r="M5102" i="52"/>
  <c r="H5102" i="52"/>
  <c r="M5122" i="52"/>
  <c r="M5145" i="52"/>
  <c r="H5145" i="52"/>
  <c r="M3564" i="52"/>
  <c r="H3564" i="52"/>
  <c r="M3548" i="52"/>
  <c r="H3548" i="52"/>
  <c r="M3532" i="52"/>
  <c r="H3532" i="52"/>
  <c r="M3516" i="52"/>
  <c r="H3516" i="52"/>
  <c r="M3575" i="52"/>
  <c r="H3575" i="52"/>
  <c r="M3559" i="52"/>
  <c r="H3559" i="52"/>
  <c r="H3543" i="52"/>
  <c r="M3543" i="52"/>
  <c r="H3527" i="52"/>
  <c r="M3527" i="52"/>
  <c r="M3511" i="52"/>
  <c r="H3511" i="52"/>
  <c r="M3513" i="52"/>
  <c r="H3513" i="52"/>
  <c r="M3541" i="52"/>
  <c r="H3541" i="52"/>
  <c r="M3533" i="52"/>
  <c r="H3533" i="52"/>
  <c r="M3521" i="52"/>
  <c r="H3521" i="52"/>
  <c r="M3506" i="52"/>
  <c r="H3506" i="52"/>
  <c r="M3522" i="52"/>
  <c r="H3522" i="52"/>
  <c r="M3538" i="52"/>
  <c r="H3538" i="52"/>
  <c r="M3554" i="52"/>
  <c r="H3554" i="52"/>
  <c r="M3570" i="52"/>
  <c r="H3570" i="52"/>
  <c r="M5666" i="52"/>
  <c r="H5666" i="52"/>
  <c r="M419" i="52"/>
  <c r="H419" i="52"/>
  <c r="H421" i="52"/>
  <c r="M421" i="52"/>
  <c r="M408" i="52"/>
  <c r="H408" i="52"/>
  <c r="M410" i="52"/>
  <c r="H410" i="52"/>
  <c r="M5629" i="52"/>
  <c r="H5629" i="52"/>
  <c r="M5631" i="52"/>
  <c r="H5631" i="52"/>
  <c r="M6666" i="52"/>
  <c r="H6666" i="52"/>
  <c r="M6706" i="52"/>
  <c r="H6706" i="52"/>
  <c r="M6694" i="52"/>
  <c r="H6694" i="52"/>
  <c r="M6704" i="52"/>
  <c r="H6704" i="52"/>
  <c r="M6688" i="52"/>
  <c r="H6688" i="52"/>
  <c r="M6672" i="52"/>
  <c r="H6672" i="52"/>
  <c r="M6695" i="52"/>
  <c r="H6695" i="52"/>
  <c r="M6663" i="52"/>
  <c r="H6663" i="52"/>
  <c r="M6685" i="52"/>
  <c r="H6685" i="52"/>
  <c r="M6699" i="52"/>
  <c r="H6699" i="52"/>
  <c r="M6667" i="52"/>
  <c r="H6667" i="52"/>
  <c r="M6681" i="52"/>
  <c r="H6681" i="52"/>
  <c r="M5802" i="52"/>
  <c r="H5802" i="52"/>
  <c r="M5817" i="52"/>
  <c r="H5817" i="52"/>
  <c r="H5797" i="52"/>
  <c r="M5797" i="52"/>
  <c r="M5822" i="52"/>
  <c r="H5822" i="52"/>
  <c r="M5801" i="52"/>
  <c r="H5801" i="52"/>
  <c r="M5812" i="52"/>
  <c r="H5812" i="52"/>
  <c r="M5811" i="52"/>
  <c r="H5811" i="52"/>
  <c r="M5810" i="52"/>
  <c r="H5810" i="52"/>
  <c r="H96" i="52"/>
  <c r="M96" i="52"/>
  <c r="M98" i="52"/>
  <c r="H98" i="52"/>
  <c r="M82" i="52"/>
  <c r="H82" i="52"/>
  <c r="M85" i="52"/>
  <c r="H85" i="52"/>
  <c r="M75" i="52"/>
  <c r="H75" i="52"/>
  <c r="M95" i="52"/>
  <c r="H95" i="52"/>
  <c r="H4240" i="52"/>
  <c r="M4240" i="52"/>
  <c r="H4208" i="52"/>
  <c r="M4208" i="52"/>
  <c r="M4212" i="52"/>
  <c r="H4212" i="52"/>
  <c r="H4264" i="52"/>
  <c r="M4264" i="52"/>
  <c r="H4258" i="52"/>
  <c r="M4258" i="52"/>
  <c r="M4224" i="52"/>
  <c r="H4224" i="52"/>
  <c r="H4210" i="52"/>
  <c r="M4210" i="52"/>
  <c r="M4194" i="52"/>
  <c r="H4194" i="52"/>
  <c r="H4228" i="52"/>
  <c r="M4228" i="52"/>
  <c r="M4222" i="52"/>
  <c r="H4222" i="52"/>
  <c r="M4220" i="52"/>
  <c r="H4220" i="52"/>
  <c r="M4271" i="52"/>
  <c r="H4271" i="52"/>
  <c r="M4239" i="52"/>
  <c r="H4239" i="52"/>
  <c r="H4223" i="52"/>
  <c r="M4223" i="52"/>
  <c r="M4245" i="52"/>
  <c r="H4245" i="52"/>
  <c r="M4189" i="52"/>
  <c r="H4189" i="52"/>
  <c r="H4219" i="52"/>
  <c r="M4219" i="52"/>
  <c r="M4243" i="52"/>
  <c r="H4243" i="52"/>
  <c r="H4229" i="52"/>
  <c r="M4229" i="52"/>
  <c r="M4257" i="52"/>
  <c r="H4257" i="52"/>
  <c r="M4195" i="52"/>
  <c r="H4195" i="52"/>
  <c r="M4207" i="52"/>
  <c r="H4207" i="52"/>
  <c r="M4416" i="52"/>
  <c r="H4416" i="52"/>
  <c r="H4384" i="52"/>
  <c r="M4384" i="52"/>
  <c r="H4436" i="52"/>
  <c r="M4436" i="52"/>
  <c r="H4372" i="52"/>
  <c r="K4372" i="52" s="1"/>
  <c r="M4372" i="52"/>
  <c r="M4440" i="52"/>
  <c r="H4440" i="52"/>
  <c r="K4440" i="52" s="1"/>
  <c r="M4376" i="52"/>
  <c r="H4376" i="52"/>
  <c r="K4376" i="52" s="1"/>
  <c r="L4376" i="52" s="1"/>
  <c r="H4444" i="52"/>
  <c r="M4444" i="52"/>
  <c r="H4380" i="52"/>
  <c r="M4380" i="52"/>
  <c r="H4316" i="52"/>
  <c r="M4316" i="52"/>
  <c r="M4430" i="52"/>
  <c r="H4430" i="52"/>
  <c r="H4414" i="52"/>
  <c r="M4414" i="52"/>
  <c r="M4398" i="52"/>
  <c r="H4398" i="52"/>
  <c r="M4382" i="52"/>
  <c r="H4382" i="52"/>
  <c r="H4366" i="52"/>
  <c r="M4366" i="52"/>
  <c r="M4350" i="52"/>
  <c r="H4350" i="52"/>
  <c r="M4334" i="52"/>
  <c r="H4334" i="52"/>
  <c r="H4318" i="52"/>
  <c r="M4318" i="52"/>
  <c r="M4379" i="52"/>
  <c r="H4379" i="52"/>
  <c r="M4397" i="52"/>
  <c r="H4397" i="52"/>
  <c r="M4391" i="52"/>
  <c r="H4391" i="52"/>
  <c r="M4433" i="52"/>
  <c r="H4433" i="52"/>
  <c r="M4403" i="52"/>
  <c r="H4403" i="52"/>
  <c r="M4389" i="52"/>
  <c r="H4389" i="52"/>
  <c r="M4383" i="52"/>
  <c r="H4383" i="52"/>
  <c r="M4401" i="52"/>
  <c r="H4401" i="52"/>
  <c r="M4395" i="52"/>
  <c r="H4395" i="52"/>
  <c r="M4413" i="52"/>
  <c r="H4413" i="52"/>
  <c r="M4439" i="52"/>
  <c r="H4439" i="52"/>
  <c r="M4393" i="52"/>
  <c r="H4393" i="52"/>
  <c r="M4419" i="52"/>
  <c r="H4419" i="52"/>
  <c r="M4437" i="52"/>
  <c r="H4437" i="52"/>
  <c r="M4431" i="52"/>
  <c r="H4431" i="52"/>
  <c r="M4361" i="52"/>
  <c r="H4361" i="52"/>
  <c r="H3685" i="52"/>
  <c r="M3685" i="52"/>
  <c r="H3679" i="52"/>
  <c r="M3679" i="52"/>
  <c r="H3647" i="52"/>
  <c r="M3647" i="52"/>
  <c r="H3615" i="52"/>
  <c r="M3615" i="52"/>
  <c r="H3689" i="52"/>
  <c r="M3689" i="52"/>
  <c r="H3657" i="52"/>
  <c r="M3657" i="52"/>
  <c r="H3625" i="52"/>
  <c r="M3625" i="52"/>
  <c r="H3653" i="52"/>
  <c r="M3653" i="52"/>
  <c r="H3691" i="52"/>
  <c r="M3691" i="52"/>
  <c r="H3659" i="52"/>
  <c r="M3659" i="52"/>
  <c r="H3627" i="52"/>
  <c r="M3627" i="52"/>
  <c r="M3672" i="52"/>
  <c r="H3672" i="52"/>
  <c r="M3674" i="52"/>
  <c r="H3674" i="52"/>
  <c r="M3628" i="52"/>
  <c r="H3628" i="52"/>
  <c r="M3656" i="52"/>
  <c r="H3656" i="52"/>
  <c r="M3652" i="52"/>
  <c r="H3652" i="52"/>
  <c r="K3652" i="52" s="1"/>
  <c r="L3652" i="52" s="1"/>
  <c r="M3614" i="52"/>
  <c r="H3614" i="52"/>
  <c r="M3658" i="52"/>
  <c r="H3658" i="52"/>
  <c r="M3644" i="52"/>
  <c r="H3644" i="52"/>
  <c r="M3606" i="52"/>
  <c r="H3606" i="52"/>
  <c r="M3650" i="52"/>
  <c r="H3650" i="52"/>
  <c r="M3636" i="52"/>
  <c r="H3636" i="52"/>
  <c r="K3636" i="52" s="1"/>
  <c r="H4037" i="52"/>
  <c r="M4037" i="52"/>
  <c r="M3789" i="52"/>
  <c r="H3789" i="52"/>
  <c r="M3725" i="52"/>
  <c r="H3725" i="52"/>
  <c r="M3770" i="52"/>
  <c r="H3770" i="52"/>
  <c r="H3738" i="52"/>
  <c r="M3779" i="52"/>
  <c r="H3779" i="52"/>
  <c r="H3747" i="52"/>
  <c r="M3715" i="52"/>
  <c r="H3715" i="52"/>
  <c r="M3760" i="52"/>
  <c r="H3760" i="52"/>
  <c r="H3728" i="52"/>
  <c r="M3769" i="52"/>
  <c r="H3769" i="52"/>
  <c r="M3737" i="52"/>
  <c r="H3737" i="52"/>
  <c r="M3774" i="52"/>
  <c r="H3774" i="52"/>
  <c r="M3742" i="52"/>
  <c r="H3742" i="52"/>
  <c r="M3783" i="52"/>
  <c r="H3783" i="52"/>
  <c r="H3751" i="52"/>
  <c r="M3719" i="52"/>
  <c r="H3719" i="52"/>
  <c r="M3764" i="52"/>
  <c r="H3764" i="52"/>
  <c r="M3732" i="52"/>
  <c r="H3732" i="52"/>
  <c r="M353" i="52"/>
  <c r="H353" i="52"/>
  <c r="H343" i="52"/>
  <c r="M350" i="52"/>
  <c r="H350" i="52"/>
  <c r="M338" i="52"/>
  <c r="M971" i="52"/>
  <c r="H971" i="52"/>
  <c r="M957" i="52"/>
  <c r="H957" i="52"/>
  <c r="H960" i="52"/>
  <c r="M960" i="52"/>
  <c r="M959" i="52"/>
  <c r="M952" i="52"/>
  <c r="H952" i="52"/>
  <c r="H195" i="52"/>
  <c r="M195" i="52"/>
  <c r="H194" i="52"/>
  <c r="M194" i="52"/>
  <c r="M200" i="52"/>
  <c r="H200" i="52"/>
  <c r="H197" i="52"/>
  <c r="M197" i="52"/>
  <c r="M6586" i="52"/>
  <c r="H6586" i="52"/>
  <c r="M6589" i="52"/>
  <c r="H6589" i="52"/>
  <c r="M6178" i="52"/>
  <c r="H6178" i="52"/>
  <c r="M6177" i="52"/>
  <c r="H6177" i="52"/>
  <c r="M6176" i="52"/>
  <c r="H6176" i="52"/>
  <c r="M6175" i="52"/>
  <c r="H6175" i="52"/>
  <c r="M6166" i="52"/>
  <c r="H6166" i="52"/>
  <c r="M6180" i="52"/>
  <c r="H6180" i="52"/>
  <c r="M6171" i="52"/>
  <c r="H6171" i="52"/>
  <c r="M3049" i="52"/>
  <c r="H3049" i="52"/>
  <c r="M3017" i="52"/>
  <c r="H3017" i="52"/>
  <c r="M2985" i="52"/>
  <c r="H2985" i="52"/>
  <c r="M2953" i="52"/>
  <c r="H2953" i="52"/>
  <c r="M2921" i="52"/>
  <c r="H2921" i="52"/>
  <c r="M3030" i="52"/>
  <c r="H3030" i="52"/>
  <c r="M2998" i="52"/>
  <c r="H2998" i="52"/>
  <c r="M2966" i="52"/>
  <c r="H2966" i="52"/>
  <c r="M2934" i="52"/>
  <c r="H2934" i="52"/>
  <c r="M3047" i="52"/>
  <c r="H3047" i="52"/>
  <c r="M3015" i="52"/>
  <c r="H3015" i="52"/>
  <c r="M2983" i="52"/>
  <c r="H2983" i="52"/>
  <c r="M2951" i="52"/>
  <c r="H2951" i="52"/>
  <c r="M2919" i="52"/>
  <c r="H2919" i="52"/>
  <c r="M3028" i="52"/>
  <c r="H3028" i="52"/>
  <c r="M2996" i="52"/>
  <c r="H2996" i="52"/>
  <c r="M2964" i="52"/>
  <c r="H2964" i="52"/>
  <c r="M2932" i="52"/>
  <c r="H2932" i="52"/>
  <c r="M3045" i="52"/>
  <c r="H3045" i="52"/>
  <c r="M3013" i="52"/>
  <c r="H3013" i="52"/>
  <c r="M2981" i="52"/>
  <c r="H2981" i="52"/>
  <c r="M2949" i="52"/>
  <c r="H2949" i="52"/>
  <c r="M2917" i="52"/>
  <c r="H2917" i="52"/>
  <c r="M3026" i="52"/>
  <c r="H3026" i="52"/>
  <c r="K3026" i="52" s="1"/>
  <c r="L3026" i="52" s="1"/>
  <c r="M2994" i="52"/>
  <c r="H2994" i="52"/>
  <c r="K2994" i="52" s="1"/>
  <c r="M2962" i="52"/>
  <c r="H2962" i="52"/>
  <c r="K2962" i="52" s="1"/>
  <c r="L2962" i="52" s="1"/>
  <c r="M2930" i="52"/>
  <c r="H2930" i="52"/>
  <c r="K2930" i="52" s="1"/>
  <c r="L2930" i="52" s="1"/>
  <c r="M3035" i="52"/>
  <c r="H3035" i="52"/>
  <c r="M3003" i="52"/>
  <c r="H3003" i="52"/>
  <c r="M2971" i="52"/>
  <c r="H2971" i="52"/>
  <c r="K2971" i="52" s="1"/>
  <c r="L2971" i="52" s="1"/>
  <c r="M2939" i="52"/>
  <c r="H2939" i="52"/>
  <c r="M3056" i="52"/>
  <c r="H3056" i="52"/>
  <c r="M3024" i="52"/>
  <c r="H3024" i="52"/>
  <c r="M2992" i="52"/>
  <c r="H2992" i="52"/>
  <c r="M2960" i="52"/>
  <c r="H2960" i="52"/>
  <c r="M2928" i="52"/>
  <c r="H2928" i="52"/>
  <c r="M6258" i="52"/>
  <c r="H6258" i="52"/>
  <c r="M6226" i="52"/>
  <c r="H6226" i="52"/>
  <c r="M6249" i="52"/>
  <c r="H6249" i="52"/>
  <c r="M6264" i="52"/>
  <c r="H6264" i="52"/>
  <c r="M6232" i="52"/>
  <c r="H6232" i="52"/>
  <c r="M6247" i="52"/>
  <c r="H6247" i="52"/>
  <c r="M6262" i="52"/>
  <c r="H6262" i="52"/>
  <c r="M6230" i="52"/>
  <c r="H6230" i="52"/>
  <c r="M6253" i="52"/>
  <c r="H6253" i="52"/>
  <c r="M6276" i="52"/>
  <c r="H6276" i="52"/>
  <c r="M6244" i="52"/>
  <c r="H6244" i="52"/>
  <c r="M6267" i="52"/>
  <c r="H6267" i="52"/>
  <c r="M6235" i="52"/>
  <c r="H6235" i="52"/>
  <c r="M5597" i="52"/>
  <c r="H5597" i="52"/>
  <c r="M5596" i="52"/>
  <c r="H5596" i="52"/>
  <c r="M5605" i="52"/>
  <c r="H5605" i="52"/>
  <c r="M5603" i="52"/>
  <c r="H5603" i="52"/>
  <c r="M3397" i="52"/>
  <c r="H3397" i="52"/>
  <c r="M3398" i="52"/>
  <c r="H3398" i="52"/>
  <c r="M4814" i="52"/>
  <c r="H4814" i="52"/>
  <c r="H4818" i="52"/>
  <c r="M4818" i="52"/>
  <c r="M4822" i="52"/>
  <c r="H4822" i="52"/>
  <c r="M4826" i="52"/>
  <c r="H4826" i="52"/>
  <c r="H4852" i="52"/>
  <c r="M4852" i="52"/>
  <c r="M4836" i="52"/>
  <c r="H4836" i="52"/>
  <c r="M4820" i="52"/>
  <c r="H4820" i="52"/>
  <c r="H4804" i="52"/>
  <c r="M4804" i="52"/>
  <c r="M4841" i="52"/>
  <c r="H4841" i="52"/>
  <c r="M4837" i="52"/>
  <c r="H4837" i="52"/>
  <c r="M4791" i="52"/>
  <c r="H4791" i="52"/>
  <c r="M4803" i="52"/>
  <c r="H4803" i="52"/>
  <c r="M4813" i="52"/>
  <c r="H4813" i="52"/>
  <c r="M4827" i="52"/>
  <c r="H4827" i="52"/>
  <c r="M4789" i="52"/>
  <c r="H4789" i="52"/>
  <c r="M4817" i="52"/>
  <c r="H4817" i="52"/>
  <c r="K4817" i="52" s="1"/>
  <c r="L4817" i="52" s="1"/>
  <c r="M4815" i="52"/>
  <c r="H4815" i="52"/>
  <c r="M2183" i="52"/>
  <c r="H2183" i="52"/>
  <c r="M2197" i="52"/>
  <c r="H2197" i="52"/>
  <c r="H2205" i="52"/>
  <c r="M2205" i="52"/>
  <c r="H2206" i="52"/>
  <c r="M2206" i="52"/>
  <c r="M2209" i="52"/>
  <c r="H2209" i="52"/>
  <c r="M2218" i="52"/>
  <c r="H2218" i="52"/>
  <c r="H2227" i="52"/>
  <c r="M2227" i="52"/>
  <c r="H2192" i="52"/>
  <c r="M2192" i="52"/>
  <c r="M2216" i="52"/>
  <c r="H2216" i="52"/>
  <c r="M2182" i="52"/>
  <c r="H2182" i="52"/>
  <c r="M2199" i="52"/>
  <c r="H2199" i="52"/>
  <c r="M2211" i="52"/>
  <c r="H2211" i="52"/>
  <c r="M2212" i="52"/>
  <c r="H2212" i="52"/>
  <c r="M6465" i="52"/>
  <c r="H6465" i="52"/>
  <c r="M6433" i="52"/>
  <c r="H6433" i="52"/>
  <c r="M6464" i="52"/>
  <c r="H6464" i="52"/>
  <c r="M6432" i="52"/>
  <c r="H6432" i="52"/>
  <c r="M6463" i="52"/>
  <c r="H6463" i="52"/>
  <c r="M6431" i="52"/>
  <c r="H6431" i="52"/>
  <c r="M6470" i="52"/>
  <c r="H6470" i="52"/>
  <c r="M6438" i="52"/>
  <c r="H6438" i="52"/>
  <c r="M6406" i="52"/>
  <c r="H6406" i="52"/>
  <c r="M6445" i="52"/>
  <c r="H6445" i="52"/>
  <c r="M6413" i="52"/>
  <c r="H6413" i="52"/>
  <c r="M6452" i="52"/>
  <c r="H6452" i="52"/>
  <c r="M6420" i="52"/>
  <c r="H6420" i="52"/>
  <c r="M6451" i="52"/>
  <c r="H6451" i="52"/>
  <c r="M6419" i="52"/>
  <c r="H6419" i="52"/>
  <c r="M6450" i="52"/>
  <c r="H6450" i="52"/>
  <c r="M6418" i="52"/>
  <c r="H6418" i="52"/>
  <c r="M4108" i="52"/>
  <c r="H4108" i="52"/>
  <c r="M4105" i="52"/>
  <c r="H4105" i="52"/>
  <c r="M4106" i="52"/>
  <c r="H4106" i="52"/>
  <c r="M4103" i="52"/>
  <c r="H4103" i="52"/>
  <c r="M4104" i="52"/>
  <c r="H4104" i="52"/>
  <c r="M4101" i="52"/>
  <c r="H4101" i="52"/>
  <c r="M4094" i="52"/>
  <c r="H4094" i="52"/>
  <c r="M4091" i="52"/>
  <c r="H4091" i="52"/>
  <c r="H5301" i="52"/>
  <c r="M5301" i="52"/>
  <c r="M5323" i="52"/>
  <c r="H5291" i="52"/>
  <c r="M5302" i="52"/>
  <c r="H5302" i="52"/>
  <c r="M5304" i="52"/>
  <c r="H5304" i="52"/>
  <c r="G5328" i="52"/>
  <c r="G5325" i="52"/>
  <c r="G5320" i="52"/>
  <c r="G5317" i="52"/>
  <c r="G5312" i="52"/>
  <c r="G5309" i="52"/>
  <c r="F5309" i="52" s="1"/>
  <c r="G5304" i="52"/>
  <c r="G5301" i="52"/>
  <c r="G5296" i="52"/>
  <c r="G5293" i="52"/>
  <c r="G5288" i="52"/>
  <c r="G5285" i="52"/>
  <c r="G5280" i="52"/>
  <c r="G5330" i="52"/>
  <c r="G5327" i="52"/>
  <c r="G5322" i="52"/>
  <c r="F5322" i="52" s="1"/>
  <c r="G5319" i="52"/>
  <c r="G5314" i="52"/>
  <c r="G5311" i="52"/>
  <c r="G5306" i="52"/>
  <c r="G5303" i="52"/>
  <c r="G5298" i="52"/>
  <c r="G5295" i="52"/>
  <c r="G5290" i="52"/>
  <c r="G5287" i="52"/>
  <c r="G5282" i="52"/>
  <c r="G5279" i="52"/>
  <c r="G5332" i="52"/>
  <c r="G5329" i="52"/>
  <c r="F5329" i="52" s="1"/>
  <c r="G5324" i="52"/>
  <c r="F5324" i="52" s="1"/>
  <c r="G5321" i="52"/>
  <c r="G5316" i="52"/>
  <c r="G5313" i="52"/>
  <c r="G5308" i="52"/>
  <c r="G5305" i="52"/>
  <c r="G5300" i="52"/>
  <c r="G5297" i="52"/>
  <c r="G5292" i="52"/>
  <c r="F5292" i="52" s="1"/>
  <c r="G5289" i="52"/>
  <c r="F5289" i="52" s="1"/>
  <c r="G5284" i="52"/>
  <c r="G5281" i="52"/>
  <c r="F5281" i="52" s="1"/>
  <c r="G5326" i="52"/>
  <c r="F5326" i="52" s="1"/>
  <c r="G5315" i="52"/>
  <c r="G5294" i="52"/>
  <c r="G5283" i="52"/>
  <c r="G5323" i="52"/>
  <c r="G5302" i="52"/>
  <c r="G5291" i="52"/>
  <c r="G5331" i="52"/>
  <c r="G5310" i="52"/>
  <c r="G5299" i="52"/>
  <c r="G5278" i="52"/>
  <c r="G5318" i="52"/>
  <c r="G5307" i="52"/>
  <c r="F5307" i="52" s="1"/>
  <c r="G5286" i="52"/>
  <c r="F5286" i="52" s="1"/>
  <c r="H3224" i="52"/>
  <c r="M3224" i="52"/>
  <c r="H3229" i="52"/>
  <c r="M3229" i="52"/>
  <c r="M3241" i="52"/>
  <c r="H3249" i="52"/>
  <c r="M3249" i="52"/>
  <c r="M3237" i="52"/>
  <c r="H3237" i="52"/>
  <c r="H3225" i="52"/>
  <c r="M3225" i="52"/>
  <c r="M3233" i="52"/>
  <c r="E5594" i="52"/>
  <c r="E5590" i="52"/>
  <c r="E5589" i="52"/>
  <c r="E5595" i="52"/>
  <c r="E5592" i="52"/>
  <c r="E5591" i="52"/>
  <c r="E5593" i="52"/>
  <c r="E5588" i="52"/>
  <c r="M7161" i="52"/>
  <c r="H7161" i="52"/>
  <c r="M7166" i="52"/>
  <c r="H7166" i="52"/>
  <c r="M3876" i="52"/>
  <c r="H3876" i="52"/>
  <c r="M3873" i="52"/>
  <c r="H3873" i="52"/>
  <c r="H532" i="52"/>
  <c r="M532" i="52"/>
  <c r="H5040" i="52"/>
  <c r="M5040" i="52"/>
  <c r="M5024" i="52"/>
  <c r="H5024" i="52"/>
  <c r="M5008" i="52"/>
  <c r="H5008" i="52"/>
  <c r="H4992" i="52"/>
  <c r="M4992" i="52"/>
  <c r="M5039" i="52"/>
  <c r="H5039" i="52"/>
  <c r="M5023" i="52"/>
  <c r="H5023" i="52"/>
  <c r="H5007" i="52"/>
  <c r="M5007" i="52"/>
  <c r="H4991" i="52"/>
  <c r="M4991" i="52"/>
  <c r="M4997" i="52"/>
  <c r="H4997" i="52"/>
  <c r="M4981" i="52"/>
  <c r="H4981" i="52"/>
  <c r="H4982" i="52"/>
  <c r="M4982" i="52"/>
  <c r="H5014" i="52"/>
  <c r="M5014" i="52"/>
  <c r="M4985" i="52"/>
  <c r="H4985" i="52"/>
  <c r="M5017" i="52"/>
  <c r="H5017" i="52"/>
  <c r="M4993" i="52"/>
  <c r="H4993" i="52"/>
  <c r="M5025" i="52"/>
  <c r="H5025" i="52"/>
  <c r="M799" i="52"/>
  <c r="H799" i="52"/>
  <c r="H795" i="52"/>
  <c r="M795" i="52"/>
  <c r="H804" i="52"/>
  <c r="M804" i="52"/>
  <c r="M800" i="52"/>
  <c r="H800" i="52"/>
  <c r="H803" i="52"/>
  <c r="M803" i="52"/>
  <c r="M814" i="52"/>
  <c r="H814" i="52"/>
  <c r="M368" i="52"/>
  <c r="H368" i="52"/>
  <c r="H358" i="52"/>
  <c r="M358" i="52"/>
  <c r="M357" i="52"/>
  <c r="H357" i="52"/>
  <c r="M172" i="52"/>
  <c r="H172" i="52"/>
  <c r="M168" i="52"/>
  <c r="H168" i="52"/>
  <c r="G172" i="52"/>
  <c r="G170" i="52"/>
  <c r="G168" i="52"/>
  <c r="G166" i="52"/>
  <c r="G173" i="52"/>
  <c r="F173" i="52" s="1"/>
  <c r="G171" i="52"/>
  <c r="G169" i="52"/>
  <c r="F169" i="52" s="1"/>
  <c r="G167" i="52"/>
  <c r="F167" i="52" s="1"/>
  <c r="M5638" i="52"/>
  <c r="H5638" i="52"/>
  <c r="M5633" i="52"/>
  <c r="H5633" i="52"/>
  <c r="H5645" i="52"/>
  <c r="M5645" i="52"/>
  <c r="M903" i="52"/>
  <c r="H903" i="52"/>
  <c r="H896" i="52"/>
  <c r="M896" i="52"/>
  <c r="M899" i="52"/>
  <c r="H899" i="52"/>
  <c r="H943" i="52"/>
  <c r="M943" i="52"/>
  <c r="H949" i="52"/>
  <c r="M949" i="52"/>
  <c r="H938" i="52"/>
  <c r="M938" i="52"/>
  <c r="M913" i="52"/>
  <c r="H913" i="52"/>
  <c r="M925" i="52"/>
  <c r="H925" i="52"/>
  <c r="M941" i="52"/>
  <c r="H941" i="52"/>
  <c r="M914" i="52"/>
  <c r="H914" i="52"/>
  <c r="M932" i="52"/>
  <c r="H932" i="52"/>
  <c r="M951" i="52"/>
  <c r="H951" i="52"/>
  <c r="H923" i="52"/>
  <c r="M923" i="52"/>
  <c r="H939" i="52"/>
  <c r="M939" i="52"/>
  <c r="M890" i="52"/>
  <c r="H890" i="52"/>
  <c r="H901" i="52"/>
  <c r="M901" i="52"/>
  <c r="H1247" i="52"/>
  <c r="M1247" i="52"/>
  <c r="M1250" i="52"/>
  <c r="H1250" i="52"/>
  <c r="H6978" i="52"/>
  <c r="M6978" i="52"/>
  <c r="M6977" i="52"/>
  <c r="H6977" i="52"/>
  <c r="H6983" i="52"/>
  <c r="M6983" i="52"/>
  <c r="M5736" i="52"/>
  <c r="H5736" i="52"/>
  <c r="H5728" i="52"/>
  <c r="M5728" i="52"/>
  <c r="H5734" i="52"/>
  <c r="M5734" i="52"/>
  <c r="M5741" i="52"/>
  <c r="H5741" i="52"/>
  <c r="M5731" i="52"/>
  <c r="H5731" i="52"/>
  <c r="M5729" i="52"/>
  <c r="H5729" i="52"/>
  <c r="M5727" i="52"/>
  <c r="H5727" i="52"/>
  <c r="M1217" i="52"/>
  <c r="H1217" i="52"/>
  <c r="H1211" i="52"/>
  <c r="M1211" i="52"/>
  <c r="M1230" i="52"/>
  <c r="H1230" i="52"/>
  <c r="M1220" i="52"/>
  <c r="H1220" i="52"/>
  <c r="H1239" i="52"/>
  <c r="M1239" i="52"/>
  <c r="M1221" i="52"/>
  <c r="H1221" i="52"/>
  <c r="H1227" i="52"/>
  <c r="M1227" i="52"/>
  <c r="M1226" i="52"/>
  <c r="H1226" i="52"/>
  <c r="M1236" i="52"/>
  <c r="H1236" i="52"/>
  <c r="H1223" i="52"/>
  <c r="M1223" i="52"/>
  <c r="H1304" i="52"/>
  <c r="M1304" i="52"/>
  <c r="M1500" i="52"/>
  <c r="H1500" i="52"/>
  <c r="M1851" i="52"/>
  <c r="H1851" i="52"/>
  <c r="M1309" i="52"/>
  <c r="H1309" i="52"/>
  <c r="M1734" i="52"/>
  <c r="H1734" i="52"/>
  <c r="M1482" i="52"/>
  <c r="H1482" i="52"/>
  <c r="H1435" i="52"/>
  <c r="M1875" i="52"/>
  <c r="H1875" i="52"/>
  <c r="H1701" i="52"/>
  <c r="M1701" i="52"/>
  <c r="M1681" i="52"/>
  <c r="H1681" i="52"/>
  <c r="M1569" i="52"/>
  <c r="H1383" i="52"/>
  <c r="M1383" i="52"/>
  <c r="H1839" i="52"/>
  <c r="M1839" i="52"/>
  <c r="H1781" i="52"/>
  <c r="M1781" i="52"/>
  <c r="M1306" i="52"/>
  <c r="H1306" i="52"/>
  <c r="M1636" i="52"/>
  <c r="H1636" i="52"/>
  <c r="M1524" i="52"/>
  <c r="H1524" i="52"/>
  <c r="M1531" i="52"/>
  <c r="H1531" i="52"/>
  <c r="H1730" i="52"/>
  <c r="M1730" i="52"/>
  <c r="H1843" i="52"/>
  <c r="M1843" i="52"/>
  <c r="H1783" i="52"/>
  <c r="M1783" i="52"/>
  <c r="H1727" i="52"/>
  <c r="M1727" i="52"/>
  <c r="H1439" i="52"/>
  <c r="M1439" i="52"/>
  <c r="H1881" i="52"/>
  <c r="M1881" i="52"/>
  <c r="M1868" i="52"/>
  <c r="H1868" i="52"/>
  <c r="M1853" i="52"/>
  <c r="H1853" i="52"/>
  <c r="M1838" i="52"/>
  <c r="H1838" i="52"/>
  <c r="H1822" i="52"/>
  <c r="M1822" i="52"/>
  <c r="M1785" i="52"/>
  <c r="H1785" i="52"/>
  <c r="H1703" i="52"/>
  <c r="M1703" i="52"/>
  <c r="H1689" i="52"/>
  <c r="H1640" i="52"/>
  <c r="M1640" i="52"/>
  <c r="H1586" i="52"/>
  <c r="M1586" i="52"/>
  <c r="M1528" i="52"/>
  <c r="H1528" i="52"/>
  <c r="H1452" i="52"/>
  <c r="M1490" i="52"/>
  <c r="H1490" i="52"/>
  <c r="M1427" i="52"/>
  <c r="H1427" i="52"/>
  <c r="M1372" i="52"/>
  <c r="H1372" i="52"/>
  <c r="H1760" i="52"/>
  <c r="M1760" i="52"/>
  <c r="M1675" i="52"/>
  <c r="H1675" i="52"/>
  <c r="M1287" i="52"/>
  <c r="H1562" i="52"/>
  <c r="M1562" i="52"/>
  <c r="M1489" i="52"/>
  <c r="H1489" i="52"/>
  <c r="M1513" i="52"/>
  <c r="H1513" i="52"/>
  <c r="M1410" i="52"/>
  <c r="H1410" i="52"/>
  <c r="M1260" i="52"/>
  <c r="H1260" i="52"/>
  <c r="M1807" i="52"/>
  <c r="H1807" i="52"/>
  <c r="M1751" i="52"/>
  <c r="H1751" i="52"/>
  <c r="H1663" i="52"/>
  <c r="M1663" i="52"/>
  <c r="M1609" i="52"/>
  <c r="H1609" i="52"/>
  <c r="H1551" i="52"/>
  <c r="M1484" i="52"/>
  <c r="H1484" i="52"/>
  <c r="M1441" i="52"/>
  <c r="H1441" i="52"/>
  <c r="M1425" i="52"/>
  <c r="H1425" i="52"/>
  <c r="H1270" i="52"/>
  <c r="M1270" i="52"/>
  <c r="H1399" i="52"/>
  <c r="M1385" i="52"/>
  <c r="H1385" i="52"/>
  <c r="M1370" i="52"/>
  <c r="H1370" i="52"/>
  <c r="M1357" i="52"/>
  <c r="H1357" i="52"/>
  <c r="M1344" i="52"/>
  <c r="H1344" i="52"/>
  <c r="H1330" i="52"/>
  <c r="M1330" i="52"/>
  <c r="H1521" i="52"/>
  <c r="M1521" i="52"/>
  <c r="H1481" i="52"/>
  <c r="M1481" i="52"/>
  <c r="H1267" i="52"/>
  <c r="H1346" i="52"/>
  <c r="M1346" i="52"/>
  <c r="M1525" i="52"/>
  <c r="H1525" i="52"/>
  <c r="H1617" i="52"/>
  <c r="M1617" i="52"/>
  <c r="H1651" i="52"/>
  <c r="M1651" i="52"/>
  <c r="M1798" i="52"/>
  <c r="H1678" i="52"/>
  <c r="M1678" i="52"/>
  <c r="M1604" i="52"/>
  <c r="H1604" i="52"/>
  <c r="H1582" i="52"/>
  <c r="M1582" i="52"/>
  <c r="M1626" i="52"/>
  <c r="H1626" i="52"/>
  <c r="M1647" i="52"/>
  <c r="H1647" i="52"/>
  <c r="H1589" i="52"/>
  <c r="M1589" i="52"/>
  <c r="H1568" i="52"/>
  <c r="M1568" i="52"/>
  <c r="M1600" i="52"/>
  <c r="H1600" i="52"/>
  <c r="M1280" i="52"/>
  <c r="H1280" i="52"/>
  <c r="H1610" i="52"/>
  <c r="M1610" i="52"/>
  <c r="M1684" i="52"/>
  <c r="H1684" i="52"/>
  <c r="H1593" i="52"/>
  <c r="M1593" i="52"/>
  <c r="H1406" i="52"/>
  <c r="M1406" i="52"/>
  <c r="M1534" i="52"/>
  <c r="H1534" i="52"/>
  <c r="M1463" i="52"/>
  <c r="H1463" i="52"/>
  <c r="M1612" i="52"/>
  <c r="H1612" i="52"/>
  <c r="M1400" i="52"/>
  <c r="H1400" i="52"/>
  <c r="M1526" i="52"/>
  <c r="H1526" i="52"/>
  <c r="M1301" i="52"/>
  <c r="H1301" i="52"/>
  <c r="M1358" i="52"/>
  <c r="H1358" i="52"/>
  <c r="H1485" i="52"/>
  <c r="M1485" i="52"/>
  <c r="M1702" i="52"/>
  <c r="H1702" i="52"/>
  <c r="H1898" i="52"/>
  <c r="M1898" i="52"/>
  <c r="H1419" i="52"/>
  <c r="M1419" i="52"/>
  <c r="M1556" i="52"/>
  <c r="H1556" i="52"/>
  <c r="H1825" i="52"/>
  <c r="M1825" i="52"/>
  <c r="H1333" i="52"/>
  <c r="M1333" i="52"/>
  <c r="H1362" i="52"/>
  <c r="M1362" i="52"/>
  <c r="H1389" i="52"/>
  <c r="M1389" i="52"/>
  <c r="H1451" i="52"/>
  <c r="M1451" i="52"/>
  <c r="H1483" i="52"/>
  <c r="M1483" i="52"/>
  <c r="M1515" i="52"/>
  <c r="H1515" i="52"/>
  <c r="M1570" i="52"/>
  <c r="M1682" i="52"/>
  <c r="H1682" i="52"/>
  <c r="M1761" i="52"/>
  <c r="H1761" i="52"/>
  <c r="M1848" i="52"/>
  <c r="H1848" i="52"/>
  <c r="M1899" i="52"/>
  <c r="H1899" i="52"/>
  <c r="H1916" i="52"/>
  <c r="M1916" i="52"/>
  <c r="M1350" i="52"/>
  <c r="H1350" i="52"/>
  <c r="M1376" i="52"/>
  <c r="H1376" i="52"/>
  <c r="M1434" i="52"/>
  <c r="H1434" i="52"/>
  <c r="H1542" i="52"/>
  <c r="M1542" i="52"/>
  <c r="M1283" i="52"/>
  <c r="H1283" i="52"/>
  <c r="M1654" i="52"/>
  <c r="H1654" i="52"/>
  <c r="M1714" i="52"/>
  <c r="H1714" i="52"/>
  <c r="H1821" i="52"/>
  <c r="M1821" i="52"/>
  <c r="H1880" i="52"/>
  <c r="M1880" i="52"/>
  <c r="M1900" i="52"/>
  <c r="H1900" i="52"/>
  <c r="H1913" i="52"/>
  <c r="M1913" i="52"/>
  <c r="M1347" i="52"/>
  <c r="H1347" i="52"/>
  <c r="M1373" i="52"/>
  <c r="H1373" i="52"/>
  <c r="M1428" i="52"/>
  <c r="M1464" i="52"/>
  <c r="M1496" i="52"/>
  <c r="H1496" i="52"/>
  <c r="M1548" i="52"/>
  <c r="H1548" i="52"/>
  <c r="M1606" i="52"/>
  <c r="H1606" i="52"/>
  <c r="M1660" i="52"/>
  <c r="H1660" i="52"/>
  <c r="H1299" i="52"/>
  <c r="M1299" i="52"/>
  <c r="M1829" i="52"/>
  <c r="H1829" i="52"/>
  <c r="H1887" i="52"/>
  <c r="M1887" i="52"/>
  <c r="M1523" i="52"/>
  <c r="H1523" i="52"/>
  <c r="M1553" i="52"/>
  <c r="H1553" i="52"/>
  <c r="M1581" i="52"/>
  <c r="H1581" i="52"/>
  <c r="M1285" i="52"/>
  <c r="H1285" i="52"/>
  <c r="M1634" i="52"/>
  <c r="H1634" i="52"/>
  <c r="M1665" i="52"/>
  <c r="H1665" i="52"/>
  <c r="M1694" i="52"/>
  <c r="H1694" i="52"/>
  <c r="M1729" i="52"/>
  <c r="H1729" i="52"/>
  <c r="M1786" i="52"/>
  <c r="H1786" i="52"/>
  <c r="M1831" i="52"/>
  <c r="H1831" i="52"/>
  <c r="M1862" i="52"/>
  <c r="H1862" i="52"/>
  <c r="M1890" i="52"/>
  <c r="H1890" i="52"/>
  <c r="M1901" i="52"/>
  <c r="H1901" i="52"/>
  <c r="M1914" i="52"/>
  <c r="H1914" i="52"/>
  <c r="M1456" i="52"/>
  <c r="H1456" i="52"/>
  <c r="M1488" i="52"/>
  <c r="H1488" i="52"/>
  <c r="M1522" i="52"/>
  <c r="H1522" i="52"/>
  <c r="M1552" i="52"/>
  <c r="H1552" i="52"/>
  <c r="M1580" i="52"/>
  <c r="H1580" i="52"/>
  <c r="M1284" i="52"/>
  <c r="H1284" i="52"/>
  <c r="M1633" i="52"/>
  <c r="H1633" i="52"/>
  <c r="M1664" i="52"/>
  <c r="H1664" i="52"/>
  <c r="H1297" i="52"/>
  <c r="M1737" i="52"/>
  <c r="H1737" i="52"/>
  <c r="M1792" i="52"/>
  <c r="H1792" i="52"/>
  <c r="M1866" i="52"/>
  <c r="H1866" i="52"/>
  <c r="H1891" i="52"/>
  <c r="M1891" i="52"/>
  <c r="M1918" i="52"/>
  <c r="H1918" i="52"/>
  <c r="H5416" i="52"/>
  <c r="M5416" i="52"/>
  <c r="H5384" i="52"/>
  <c r="M5384" i="52"/>
  <c r="H5352" i="52"/>
  <c r="M5352" i="52"/>
  <c r="H5420" i="52"/>
  <c r="M5420" i="52"/>
  <c r="H5388" i="52"/>
  <c r="M5388" i="52"/>
  <c r="H5356" i="52"/>
  <c r="M5356" i="52"/>
  <c r="H5429" i="52"/>
  <c r="M5429" i="52"/>
  <c r="H5413" i="52"/>
  <c r="M5413" i="52"/>
  <c r="M5397" i="52"/>
  <c r="H5397" i="52"/>
  <c r="H5381" i="52"/>
  <c r="M5381" i="52"/>
  <c r="H5365" i="52"/>
  <c r="M5365" i="52"/>
  <c r="M5349" i="52"/>
  <c r="H5349" i="52"/>
  <c r="H5333" i="52"/>
  <c r="M5333" i="52"/>
  <c r="M5422" i="52"/>
  <c r="H5422" i="52"/>
  <c r="M5367" i="52"/>
  <c r="H5367" i="52"/>
  <c r="M5374" i="52"/>
  <c r="H5374" i="52"/>
  <c r="M5355" i="52"/>
  <c r="H5355" i="52"/>
  <c r="M5387" i="52"/>
  <c r="H5387" i="52"/>
  <c r="M5419" i="52"/>
  <c r="H5419" i="52"/>
  <c r="M5354" i="52"/>
  <c r="H5354" i="52"/>
  <c r="M5386" i="52"/>
  <c r="H5386" i="52"/>
  <c r="M5418" i="52"/>
  <c r="H5418" i="52"/>
  <c r="M5343" i="52"/>
  <c r="H5343" i="52"/>
  <c r="M5375" i="52"/>
  <c r="H5375" i="52"/>
  <c r="M5407" i="52"/>
  <c r="H5407" i="52"/>
  <c r="AN48" i="11"/>
  <c r="AF35" i="44" s="1"/>
  <c r="G5336" i="52"/>
  <c r="G5352" i="52"/>
  <c r="F5352" i="52" s="1"/>
  <c r="G5368" i="52"/>
  <c r="G5384" i="52"/>
  <c r="F5384" i="52" s="1"/>
  <c r="G5400" i="52"/>
  <c r="G5416" i="52"/>
  <c r="F5416" i="52" s="1"/>
  <c r="G5432" i="52"/>
  <c r="G5340" i="52"/>
  <c r="F5340" i="52" s="1"/>
  <c r="G5372" i="52"/>
  <c r="G5404" i="52"/>
  <c r="G5333" i="52"/>
  <c r="G5337" i="52"/>
  <c r="G5341" i="52"/>
  <c r="G5345" i="52"/>
  <c r="F5345" i="52" s="1"/>
  <c r="G5349" i="52"/>
  <c r="G5353" i="52"/>
  <c r="F5353" i="52" s="1"/>
  <c r="G5357" i="52"/>
  <c r="G5361" i="52"/>
  <c r="F5361" i="52" s="1"/>
  <c r="G5365" i="52"/>
  <c r="G5369" i="52"/>
  <c r="F5369" i="52" s="1"/>
  <c r="G5373" i="52"/>
  <c r="G5377" i="52"/>
  <c r="F5377" i="52" s="1"/>
  <c r="G5381" i="52"/>
  <c r="G5385" i="52"/>
  <c r="G5389" i="52"/>
  <c r="G5393" i="52"/>
  <c r="F5393" i="52" s="1"/>
  <c r="G5397" i="52"/>
  <c r="F5397" i="52" s="1"/>
  <c r="G5401" i="52"/>
  <c r="G5405" i="52"/>
  <c r="G5409" i="52"/>
  <c r="F5409" i="52" s="1"/>
  <c r="G5413" i="52"/>
  <c r="G5417" i="52"/>
  <c r="F5417" i="52" s="1"/>
  <c r="G5421" i="52"/>
  <c r="G5425" i="52"/>
  <c r="F5425" i="52" s="1"/>
  <c r="G5429" i="52"/>
  <c r="G5433" i="52"/>
  <c r="G5334" i="52"/>
  <c r="G5338" i="52"/>
  <c r="G5342" i="52"/>
  <c r="F5342" i="52" s="1"/>
  <c r="G5346" i="52"/>
  <c r="G5350" i="52"/>
  <c r="F5350" i="52" s="1"/>
  <c r="G5354" i="52"/>
  <c r="G5358" i="52"/>
  <c r="F5358" i="52" s="1"/>
  <c r="G5362" i="52"/>
  <c r="F5362" i="52" s="1"/>
  <c r="G5366" i="52"/>
  <c r="F5366" i="52" s="1"/>
  <c r="G5370" i="52"/>
  <c r="G5374" i="52"/>
  <c r="G5378" i="52"/>
  <c r="F5378" i="52" s="1"/>
  <c r="G5382" i="52"/>
  <c r="F5382" i="52" s="1"/>
  <c r="G5386" i="52"/>
  <c r="G5390" i="52"/>
  <c r="F5390" i="52" s="1"/>
  <c r="G5394" i="52"/>
  <c r="F5394" i="52" s="1"/>
  <c r="G5398" i="52"/>
  <c r="F5398" i="52" s="1"/>
  <c r="G5402" i="52"/>
  <c r="G5406" i="52"/>
  <c r="F5406" i="52" s="1"/>
  <c r="G5410" i="52"/>
  <c r="G5414" i="52"/>
  <c r="F5414" i="52" s="1"/>
  <c r="G5418" i="52"/>
  <c r="G5422" i="52"/>
  <c r="G5426" i="52"/>
  <c r="F5426" i="52" s="1"/>
  <c r="G5430" i="52"/>
  <c r="F5430" i="52" s="1"/>
  <c r="G5434" i="52"/>
  <c r="G5343" i="52"/>
  <c r="F5343" i="52" s="1"/>
  <c r="G5351" i="52"/>
  <c r="F5351" i="52" s="1"/>
  <c r="G5379" i="52"/>
  <c r="F5379" i="52" s="1"/>
  <c r="G5387" i="52"/>
  <c r="G5407" i="52"/>
  <c r="F5407" i="52" s="1"/>
  <c r="G5415" i="52"/>
  <c r="F5415" i="52" s="1"/>
  <c r="G5348" i="52"/>
  <c r="F5348" i="52" s="1"/>
  <c r="G5360" i="52"/>
  <c r="G5380" i="52"/>
  <c r="F5380" i="52" s="1"/>
  <c r="G5392" i="52"/>
  <c r="F5392" i="52" s="1"/>
  <c r="G5412" i="52"/>
  <c r="F5412" i="52" s="1"/>
  <c r="G5424" i="52"/>
  <c r="G5339" i="52"/>
  <c r="G5359" i="52"/>
  <c r="G5367" i="52"/>
  <c r="G5395" i="52"/>
  <c r="F5395" i="52" s="1"/>
  <c r="G5403" i="52"/>
  <c r="G5423" i="52"/>
  <c r="G5431" i="52"/>
  <c r="G5356" i="52"/>
  <c r="G5388" i="52"/>
  <c r="G5420" i="52"/>
  <c r="F5420" i="52" s="1"/>
  <c r="G5347" i="52"/>
  <c r="G5355" i="52"/>
  <c r="G5375" i="52"/>
  <c r="G5383" i="52"/>
  <c r="G5411" i="52"/>
  <c r="F5411" i="52" s="1"/>
  <c r="G5419" i="52"/>
  <c r="G5391" i="52"/>
  <c r="G5427" i="52"/>
  <c r="F5427" i="52" s="1"/>
  <c r="G5364" i="52"/>
  <c r="F5364" i="52" s="1"/>
  <c r="G5396" i="52"/>
  <c r="F5396" i="52" s="1"/>
  <c r="G5428" i="52"/>
  <c r="G5335" i="52"/>
  <c r="G5371" i="52"/>
  <c r="G5376" i="52"/>
  <c r="F5376" i="52" s="1"/>
  <c r="G5408" i="52"/>
  <c r="F5408" i="52" s="1"/>
  <c r="G5399" i="52"/>
  <c r="G5344" i="52"/>
  <c r="F5344" i="52" s="1"/>
  <c r="G5363" i="52"/>
  <c r="F5363" i="52" s="1"/>
  <c r="M619" i="52"/>
  <c r="H619" i="52"/>
  <c r="M612" i="52"/>
  <c r="H612" i="52"/>
  <c r="M618" i="52"/>
  <c r="H618" i="52"/>
  <c r="M615" i="52"/>
  <c r="H615" i="52"/>
  <c r="M621" i="52"/>
  <c r="H621" i="52"/>
  <c r="H701" i="52"/>
  <c r="M630" i="52"/>
  <c r="H630" i="52"/>
  <c r="M646" i="52"/>
  <c r="H646" i="52"/>
  <c r="M662" i="52"/>
  <c r="H662" i="52"/>
  <c r="M677" i="52"/>
  <c r="H677" i="52"/>
  <c r="M631" i="52"/>
  <c r="H631" i="52"/>
  <c r="M647" i="52"/>
  <c r="H647" i="52"/>
  <c r="M663" i="52"/>
  <c r="H663" i="52"/>
  <c r="M681" i="52"/>
  <c r="H681" i="52"/>
  <c r="H696" i="52"/>
  <c r="M696" i="52"/>
  <c r="H692" i="52"/>
  <c r="M692" i="52"/>
  <c r="M628" i="52"/>
  <c r="H628" i="52"/>
  <c r="M636" i="52"/>
  <c r="H636" i="52"/>
  <c r="M644" i="52"/>
  <c r="H644" i="52"/>
  <c r="M652" i="52"/>
  <c r="H652" i="52"/>
  <c r="M660" i="52"/>
  <c r="H660" i="52"/>
  <c r="M668" i="52"/>
  <c r="H668" i="52"/>
  <c r="M678" i="52"/>
  <c r="H678" i="52"/>
  <c r="M694" i="52"/>
  <c r="H694" i="52"/>
  <c r="H1063" i="52"/>
  <c r="M1063" i="52"/>
  <c r="M1051" i="52"/>
  <c r="H1051" i="52"/>
  <c r="M1049" i="52"/>
  <c r="H1049" i="52"/>
  <c r="M5648" i="52"/>
  <c r="H5648" i="52"/>
  <c r="M5654" i="52"/>
  <c r="H5654" i="52"/>
  <c r="K5654" i="52" s="1"/>
  <c r="L5654" i="52" s="1"/>
  <c r="H5655" i="52"/>
  <c r="M5655" i="52"/>
  <c r="H5647" i="52"/>
  <c r="M5647" i="52"/>
  <c r="M2332" i="52"/>
  <c r="H2332" i="52"/>
  <c r="M2338" i="52"/>
  <c r="H2338" i="52"/>
  <c r="M2347" i="52"/>
  <c r="H2347" i="52"/>
  <c r="M2337" i="52"/>
  <c r="H2337" i="52"/>
  <c r="M6800" i="52"/>
  <c r="H6800" i="52"/>
  <c r="M6769" i="52"/>
  <c r="H6769" i="52"/>
  <c r="M6770" i="52"/>
  <c r="H6770" i="52"/>
  <c r="M6792" i="52"/>
  <c r="H6792" i="52"/>
  <c r="M6801" i="52"/>
  <c r="H6801" i="52"/>
  <c r="M6804" i="52"/>
  <c r="H6804" i="52"/>
  <c r="M6780" i="52"/>
  <c r="H6780" i="52"/>
  <c r="M6781" i="52"/>
  <c r="H6781" i="52"/>
  <c r="M6799" i="52"/>
  <c r="H6799" i="52"/>
  <c r="M6788" i="52"/>
  <c r="H6788" i="52"/>
  <c r="M5973" i="52"/>
  <c r="H5974" i="52"/>
  <c r="M601" i="52"/>
  <c r="H601" i="52"/>
  <c r="M598" i="52"/>
  <c r="H598" i="52"/>
  <c r="M6566" i="52"/>
  <c r="H6566" i="52"/>
  <c r="M6535" i="52"/>
  <c r="H6535" i="52"/>
  <c r="M6562" i="52"/>
  <c r="H6562" i="52"/>
  <c r="M6523" i="52"/>
  <c r="H6523" i="52"/>
  <c r="M6526" i="52"/>
  <c r="H6526" i="52"/>
  <c r="M6542" i="52"/>
  <c r="H6542" i="52"/>
  <c r="M6528" i="52"/>
  <c r="H6528" i="52"/>
  <c r="M6568" i="52"/>
  <c r="H6568" i="52"/>
  <c r="H6538" i="52"/>
  <c r="M6538" i="52"/>
  <c r="M6561" i="52"/>
  <c r="H6561" i="52"/>
  <c r="M6532" i="52"/>
  <c r="H6532" i="52"/>
  <c r="M6553" i="52"/>
  <c r="H6553" i="52"/>
  <c r="H6138" i="52"/>
  <c r="M6138" i="52"/>
  <c r="H6135" i="52"/>
  <c r="M6135" i="52"/>
  <c r="H6120" i="52"/>
  <c r="M6120" i="52"/>
  <c r="M6113" i="52"/>
  <c r="M6128" i="52"/>
  <c r="H6128" i="52"/>
  <c r="M6127" i="52"/>
  <c r="H6127" i="52"/>
  <c r="M6121" i="52"/>
  <c r="H6121" i="52"/>
  <c r="M6123" i="52"/>
  <c r="M6124" i="52"/>
  <c r="H6124" i="52"/>
  <c r="M6278" i="52"/>
  <c r="H6278" i="52"/>
  <c r="M1190" i="52"/>
  <c r="H1193" i="52"/>
  <c r="M1193" i="52"/>
  <c r="M1195" i="52"/>
  <c r="H1195" i="52"/>
  <c r="H1186" i="52"/>
  <c r="M1186" i="52"/>
  <c r="H1178" i="52"/>
  <c r="M1181" i="52"/>
  <c r="H1181" i="52"/>
  <c r="M1167" i="52"/>
  <c r="H1167" i="52"/>
  <c r="M1183" i="52"/>
  <c r="H1183" i="52"/>
  <c r="H1177" i="52"/>
  <c r="M7108" i="52"/>
  <c r="H7108" i="52"/>
  <c r="M7110" i="52"/>
  <c r="H7110" i="52"/>
  <c r="M2349" i="52"/>
  <c r="H2349" i="52"/>
  <c r="M384" i="52"/>
  <c r="H384" i="52"/>
  <c r="H386" i="52"/>
  <c r="M386" i="52"/>
  <c r="H370" i="52"/>
  <c r="M370" i="52"/>
  <c r="M381" i="52"/>
  <c r="H381" i="52"/>
  <c r="M371" i="52"/>
  <c r="H371" i="52"/>
  <c r="H7172" i="52"/>
  <c r="M7172" i="52"/>
  <c r="M5790" i="52"/>
  <c r="H5790" i="52"/>
  <c r="M5785" i="52"/>
  <c r="H5785" i="52"/>
  <c r="M5791" i="52"/>
  <c r="H5791" i="52"/>
  <c r="H5792" i="52"/>
  <c r="M526" i="52"/>
  <c r="H526" i="52"/>
  <c r="M525" i="52"/>
  <c r="H525" i="52"/>
  <c r="H3379" i="52"/>
  <c r="M3379" i="52"/>
  <c r="M3371" i="52"/>
  <c r="H3371" i="52"/>
  <c r="M3374" i="52"/>
  <c r="H3374" i="52"/>
  <c r="M243" i="52"/>
  <c r="H243" i="52"/>
  <c r="M246" i="52"/>
  <c r="H246" i="52"/>
  <c r="K246" i="52" s="1"/>
  <c r="L246" i="52" s="1"/>
  <c r="M216" i="52"/>
  <c r="H216" i="52"/>
  <c r="M214" i="52"/>
  <c r="H214" i="52"/>
  <c r="M212" i="52"/>
  <c r="H212" i="52"/>
  <c r="M3706" i="52"/>
  <c r="M3696" i="52"/>
  <c r="H3696" i="52"/>
  <c r="H3709" i="52"/>
  <c r="M3709" i="52"/>
  <c r="M3702" i="52"/>
  <c r="H3702" i="52"/>
  <c r="M3707" i="52"/>
  <c r="H3707" i="52"/>
  <c r="M3697" i="52"/>
  <c r="H6836" i="52"/>
  <c r="M6836" i="52"/>
  <c r="M6838" i="52"/>
  <c r="H6838" i="52"/>
  <c r="M261" i="52"/>
  <c r="H261" i="52"/>
  <c r="H257" i="52"/>
  <c r="M257" i="52"/>
  <c r="M258" i="52"/>
  <c r="H258" i="52"/>
  <c r="M254" i="52"/>
  <c r="H254" i="52"/>
  <c r="M3576" i="52"/>
  <c r="H3576" i="52"/>
  <c r="M3581" i="52"/>
  <c r="H3581" i="52"/>
  <c r="M3586" i="52"/>
  <c r="H3586" i="52"/>
  <c r="H7038" i="52"/>
  <c r="M7038" i="52"/>
  <c r="M7041" i="52"/>
  <c r="H7041" i="52"/>
  <c r="H326" i="52"/>
  <c r="M326" i="52"/>
  <c r="H320" i="52"/>
  <c r="M320" i="52"/>
  <c r="M321" i="52"/>
  <c r="H321" i="52"/>
  <c r="M3486" i="52"/>
  <c r="H3486" i="52"/>
  <c r="H3495" i="52"/>
  <c r="M3495" i="52"/>
  <c r="M3501" i="52"/>
  <c r="H3469" i="52"/>
  <c r="M3476" i="52"/>
  <c r="H3476" i="52"/>
  <c r="M3482" i="52"/>
  <c r="H3482" i="52"/>
  <c r="H3491" i="52"/>
  <c r="M3491" i="52"/>
  <c r="M3497" i="52"/>
  <c r="H3497" i="52"/>
  <c r="M3465" i="52"/>
  <c r="H3465" i="52"/>
  <c r="M3472" i="52"/>
  <c r="H3472" i="52"/>
  <c r="M6984" i="52"/>
  <c r="H6984" i="52"/>
  <c r="M6994" i="52"/>
  <c r="H6994" i="52"/>
  <c r="M6998" i="52"/>
  <c r="H6998" i="52"/>
  <c r="H6997" i="52"/>
  <c r="M6997" i="52"/>
  <c r="H3971" i="52"/>
  <c r="M3971" i="52"/>
  <c r="H3955" i="52"/>
  <c r="M3955" i="52"/>
  <c r="H3965" i="52"/>
  <c r="M3965" i="52"/>
  <c r="M3972" i="52"/>
  <c r="H3972" i="52"/>
  <c r="M3976" i="52"/>
  <c r="H3976" i="52"/>
  <c r="M3962" i="52"/>
  <c r="H3962" i="52"/>
  <c r="AO144" i="11"/>
  <c r="G972" i="52"/>
  <c r="G973" i="52"/>
  <c r="G974" i="52"/>
  <c r="F974" i="52" s="1"/>
  <c r="M5686" i="52"/>
  <c r="H5686" i="52"/>
  <c r="H2635" i="52"/>
  <c r="M2635" i="52"/>
  <c r="H2507" i="52"/>
  <c r="M2507" i="52"/>
  <c r="M2506" i="52"/>
  <c r="H2506" i="52"/>
  <c r="M2466" i="52"/>
  <c r="H2466" i="52"/>
  <c r="M2555" i="52"/>
  <c r="H2555" i="52"/>
  <c r="M2522" i="52"/>
  <c r="H2522" i="52"/>
  <c r="M2623" i="52"/>
  <c r="H2623" i="52"/>
  <c r="H2559" i="52"/>
  <c r="M2559" i="52"/>
  <c r="M2495" i="52"/>
  <c r="H2495" i="52"/>
  <c r="M2558" i="52"/>
  <c r="H2558" i="52"/>
  <c r="H2494" i="52"/>
  <c r="M2494" i="52"/>
  <c r="M2505" i="52"/>
  <c r="H2505" i="52"/>
  <c r="H2595" i="52"/>
  <c r="M2595" i="52"/>
  <c r="H2531" i="52"/>
  <c r="M2531" i="52"/>
  <c r="M2467" i="52"/>
  <c r="H2467" i="52"/>
  <c r="M2530" i="52"/>
  <c r="H2530" i="52"/>
  <c r="M2493" i="52"/>
  <c r="H2493" i="52"/>
  <c r="H2615" i="52"/>
  <c r="M2615" i="52"/>
  <c r="M2551" i="52"/>
  <c r="H2551" i="52"/>
  <c r="M2487" i="52"/>
  <c r="H2487" i="52"/>
  <c r="M2650" i="52"/>
  <c r="H2650" i="52"/>
  <c r="H2634" i="52"/>
  <c r="M2634" i="52"/>
  <c r="M2618" i="52"/>
  <c r="H2618" i="52"/>
  <c r="M2602" i="52"/>
  <c r="H2602" i="52"/>
  <c r="H2586" i="52"/>
  <c r="M2586" i="52"/>
  <c r="H2534" i="52"/>
  <c r="M2534" i="52"/>
  <c r="H2509" i="52"/>
  <c r="M2509" i="52"/>
  <c r="H2517" i="52"/>
  <c r="M2517" i="52"/>
  <c r="H2497" i="52"/>
  <c r="M2497" i="52"/>
  <c r="H2561" i="52"/>
  <c r="M2561" i="52"/>
  <c r="H2573" i="52"/>
  <c r="M2573" i="52"/>
  <c r="H2549" i="52"/>
  <c r="M2549" i="52"/>
  <c r="M2588" i="52"/>
  <c r="H2588" i="52"/>
  <c r="M2564" i="52"/>
  <c r="H2564" i="52"/>
  <c r="M2580" i="52"/>
  <c r="H2580" i="52"/>
  <c r="M2480" i="52"/>
  <c r="H2480" i="52"/>
  <c r="M2520" i="52"/>
  <c r="H2520" i="52"/>
  <c r="M2576" i="52"/>
  <c r="H2576" i="52"/>
  <c r="M2608" i="52"/>
  <c r="H2608" i="52"/>
  <c r="M2640" i="52"/>
  <c r="H2640" i="52"/>
  <c r="M2472" i="52"/>
  <c r="H2472" i="52"/>
  <c r="M2516" i="52"/>
  <c r="H2516" i="52"/>
  <c r="M2568" i="52"/>
  <c r="H2568" i="52"/>
  <c r="H2609" i="52"/>
  <c r="M2609" i="52"/>
  <c r="H2641" i="52"/>
  <c r="M2641" i="52"/>
  <c r="H2476" i="52"/>
  <c r="M2476" i="52"/>
  <c r="M2572" i="52"/>
  <c r="H2572" i="52"/>
  <c r="M2612" i="52"/>
  <c r="H2612" i="52"/>
  <c r="M2644" i="52"/>
  <c r="H2644" i="52"/>
  <c r="H6158" i="52"/>
  <c r="M6158" i="52"/>
  <c r="H6157" i="52"/>
  <c r="M6157" i="52"/>
  <c r="M6147" i="52"/>
  <c r="H6147" i="52"/>
  <c r="H6143" i="52"/>
  <c r="M6143" i="52"/>
  <c r="M6150" i="52"/>
  <c r="H6150" i="52"/>
  <c r="M3587" i="52"/>
  <c r="H3587" i="52"/>
  <c r="M3599" i="52"/>
  <c r="H3599" i="52"/>
  <c r="M3597" i="52"/>
  <c r="H3597" i="52"/>
  <c r="M3603" i="52"/>
  <c r="H3603" i="52"/>
  <c r="M3589" i="52"/>
  <c r="H3589" i="52"/>
  <c r="H180" i="52"/>
  <c r="H179" i="52"/>
  <c r="M179" i="52"/>
  <c r="M181" i="52"/>
  <c r="H181" i="52"/>
  <c r="M178" i="52"/>
  <c r="H178" i="52"/>
  <c r="H3261" i="52"/>
  <c r="M3261" i="52"/>
  <c r="H3281" i="52"/>
  <c r="M3281" i="52"/>
  <c r="H3293" i="52"/>
  <c r="M3293" i="52"/>
  <c r="H3258" i="52"/>
  <c r="M3258" i="52"/>
  <c r="H3274" i="52"/>
  <c r="M3274" i="52"/>
  <c r="H3288" i="52"/>
  <c r="M3288" i="52"/>
  <c r="H3256" i="52"/>
  <c r="M3256" i="52"/>
  <c r="H3272" i="52"/>
  <c r="M3272" i="52"/>
  <c r="M3289" i="52"/>
  <c r="H3289" i="52"/>
  <c r="H3263" i="52"/>
  <c r="M3263" i="52"/>
  <c r="H3279" i="52"/>
  <c r="M3279" i="52"/>
  <c r="H3298" i="52"/>
  <c r="M3298" i="52"/>
  <c r="H3291" i="52"/>
  <c r="M3291" i="52"/>
  <c r="H3307" i="52"/>
  <c r="M3307" i="52"/>
  <c r="M6850" i="52"/>
  <c r="H6850" i="52"/>
  <c r="M6845" i="52"/>
  <c r="H6845" i="52"/>
  <c r="M6851" i="52"/>
  <c r="H6851" i="52"/>
  <c r="M6855" i="52"/>
  <c r="H6855" i="52"/>
  <c r="H328" i="52"/>
  <c r="M328" i="52"/>
  <c r="M329" i="52"/>
  <c r="H329" i="52"/>
  <c r="M6289" i="52"/>
  <c r="H6289" i="52"/>
  <c r="M6294" i="52"/>
  <c r="H6294" i="52"/>
  <c r="M6292" i="52"/>
  <c r="H6292" i="52"/>
  <c r="G6293" i="52"/>
  <c r="F6293" i="52" s="1"/>
  <c r="G6291" i="52"/>
  <c r="G6288" i="52"/>
  <c r="G6286" i="52"/>
  <c r="G6284" i="52"/>
  <c r="F6284" i="52" s="1"/>
  <c r="G6282" i="52"/>
  <c r="F6282" i="52" s="1"/>
  <c r="G6280" i="52"/>
  <c r="F6280" i="52" s="1"/>
  <c r="G6294" i="52"/>
  <c r="G6292" i="52"/>
  <c r="G6290" i="52"/>
  <c r="F6290" i="52" s="1"/>
  <c r="G6289" i="52"/>
  <c r="G6287" i="52"/>
  <c r="F6287" i="52" s="1"/>
  <c r="G6285" i="52"/>
  <c r="F6285" i="52" s="1"/>
  <c r="G6283" i="52"/>
  <c r="G6281" i="52"/>
  <c r="F6281" i="52" s="1"/>
  <c r="H7131" i="52"/>
  <c r="M7131" i="52"/>
  <c r="H7129" i="52"/>
  <c r="M7129" i="52"/>
  <c r="M7121" i="52"/>
  <c r="H7121" i="52"/>
  <c r="M7128" i="52"/>
  <c r="H7128" i="52"/>
  <c r="M7126" i="52"/>
  <c r="H7126" i="52"/>
  <c r="M6083" i="52"/>
  <c r="H6083" i="52"/>
  <c r="M6089" i="52"/>
  <c r="H6089" i="52"/>
  <c r="M6759" i="52"/>
  <c r="H6759" i="52"/>
  <c r="M6761" i="52"/>
  <c r="H6761" i="52"/>
  <c r="H6750" i="52"/>
  <c r="M6750" i="52"/>
  <c r="H6766" i="52"/>
  <c r="M6766" i="52"/>
  <c r="M6746" i="52"/>
  <c r="H6746" i="52"/>
  <c r="H4537" i="52"/>
  <c r="M4537" i="52"/>
  <c r="H4521" i="52"/>
  <c r="M4521" i="52"/>
  <c r="M4505" i="52"/>
  <c r="H4505" i="52"/>
  <c r="H4489" i="52"/>
  <c r="K4489" i="52" s="1"/>
  <c r="L4489" i="52" s="1"/>
  <c r="M4489" i="52"/>
  <c r="H4473" i="52"/>
  <c r="M4473" i="52"/>
  <c r="H4457" i="52"/>
  <c r="K4457" i="52" s="1"/>
  <c r="L4457" i="52" s="1"/>
  <c r="M4457" i="52"/>
  <c r="M4543" i="52"/>
  <c r="H4543" i="52"/>
  <c r="M4527" i="52"/>
  <c r="H4527" i="52"/>
  <c r="H4511" i="52"/>
  <c r="K4511" i="52" s="1"/>
  <c r="L4511" i="52" s="1"/>
  <c r="M4511" i="52"/>
  <c r="H4495" i="52"/>
  <c r="M4495" i="52"/>
  <c r="M4479" i="52"/>
  <c r="H4479" i="52"/>
  <c r="M4463" i="52"/>
  <c r="H4463" i="52"/>
  <c r="H4447" i="52"/>
  <c r="K4447" i="52" s="1"/>
  <c r="L4447" i="52" s="1"/>
  <c r="M4447" i="52"/>
  <c r="M4548" i="52"/>
  <c r="H4548" i="52"/>
  <c r="M4508" i="52"/>
  <c r="H4508" i="52"/>
  <c r="M4504" i="52"/>
  <c r="H4504" i="52"/>
  <c r="M4462" i="52"/>
  <c r="H4462" i="52"/>
  <c r="M4540" i="52"/>
  <c r="H4540" i="52"/>
  <c r="M4496" i="52"/>
  <c r="H4496" i="52"/>
  <c r="M4550" i="52"/>
  <c r="H4550" i="52"/>
  <c r="M4520" i="52"/>
  <c r="H4520" i="52"/>
  <c r="M4528" i="52"/>
  <c r="H4528" i="52"/>
  <c r="M4490" i="52"/>
  <c r="H4490" i="52"/>
  <c r="M4478" i="52"/>
  <c r="H4478" i="52"/>
  <c r="M4512" i="52"/>
  <c r="H4512" i="52"/>
  <c r="M4522" i="52"/>
  <c r="H4522" i="52"/>
  <c r="M220" i="52"/>
  <c r="H220" i="52"/>
  <c r="G222" i="52"/>
  <c r="F222" i="52" s="1"/>
  <c r="G224" i="52"/>
  <c r="F224" i="52" s="1"/>
  <c r="G219" i="52"/>
  <c r="F219" i="52" s="1"/>
  <c r="G221" i="52"/>
  <c r="F221" i="52" s="1"/>
  <c r="G223" i="52"/>
  <c r="F223" i="52" s="1"/>
  <c r="G220" i="52"/>
  <c r="F220" i="52" s="1"/>
  <c r="H105" i="52"/>
  <c r="M105" i="52"/>
  <c r="M112" i="52"/>
  <c r="H112" i="52"/>
  <c r="H122" i="52"/>
  <c r="M122" i="52"/>
  <c r="M129" i="52"/>
  <c r="H129" i="52"/>
  <c r="H120" i="52"/>
  <c r="M120" i="52"/>
  <c r="H107" i="52"/>
  <c r="M107" i="52"/>
  <c r="M6369" i="52"/>
  <c r="H6337" i="52"/>
  <c r="M6305" i="52"/>
  <c r="H6305" i="52"/>
  <c r="M6360" i="52"/>
  <c r="H6360" i="52"/>
  <c r="M6328" i="52"/>
  <c r="M6296" i="52"/>
  <c r="H6296" i="52"/>
  <c r="M6351" i="52"/>
  <c r="H6351" i="52"/>
  <c r="M6319" i="52"/>
  <c r="H6319" i="52"/>
  <c r="M6374" i="52"/>
  <c r="M6342" i="52"/>
  <c r="H6342" i="52"/>
  <c r="M6310" i="52"/>
  <c r="H6310" i="52"/>
  <c r="M6333" i="52"/>
  <c r="H6333" i="52"/>
  <c r="M6301" i="52"/>
  <c r="H6301" i="52"/>
  <c r="M6356" i="52"/>
  <c r="H6356" i="52"/>
  <c r="M6324" i="52"/>
  <c r="H6324" i="52"/>
  <c r="M6379" i="52"/>
  <c r="M6347" i="52"/>
  <c r="H6347" i="52"/>
  <c r="M6315" i="52"/>
  <c r="H6315" i="52"/>
  <c r="M6370" i="52"/>
  <c r="H6370" i="52"/>
  <c r="H6338" i="52"/>
  <c r="M6306" i="52"/>
  <c r="H6306" i="52"/>
  <c r="M3425" i="52"/>
  <c r="H3425" i="52"/>
  <c r="M3424" i="52"/>
  <c r="H3424" i="52"/>
  <c r="M3421" i="52"/>
  <c r="H3421" i="52"/>
  <c r="M3413" i="52"/>
  <c r="H3413" i="52"/>
  <c r="M3410" i="52"/>
  <c r="H3410" i="52"/>
  <c r="M3409" i="52"/>
  <c r="H3409" i="52"/>
  <c r="H3412" i="52"/>
  <c r="M3412" i="52"/>
  <c r="M3420" i="52"/>
  <c r="H3420" i="52"/>
  <c r="H160" i="52"/>
  <c r="M160" i="52"/>
  <c r="M157" i="52"/>
  <c r="H157" i="52"/>
  <c r="G156" i="52"/>
  <c r="F156" i="52" s="1"/>
  <c r="G160" i="52"/>
  <c r="G162" i="52"/>
  <c r="F162" i="52" s="1"/>
  <c r="G155" i="52"/>
  <c r="G163" i="52"/>
  <c r="F163" i="52" s="1"/>
  <c r="G158" i="52"/>
  <c r="F158" i="52" s="1"/>
  <c r="G159" i="52"/>
  <c r="G164" i="52"/>
  <c r="G157" i="52"/>
  <c r="G161" i="52"/>
  <c r="F161" i="52" s="1"/>
  <c r="G165" i="52"/>
  <c r="F165" i="52" s="1"/>
  <c r="M7015" i="52"/>
  <c r="H7015" i="52"/>
  <c r="M7021" i="52"/>
  <c r="H7021" i="52"/>
  <c r="M7012" i="52"/>
  <c r="H7012" i="52"/>
  <c r="M7003" i="52"/>
  <c r="H7003" i="52"/>
  <c r="M7017" i="52"/>
  <c r="H7017" i="52"/>
  <c r="M7008" i="52"/>
  <c r="H7008" i="52"/>
  <c r="M4919" i="52"/>
  <c r="H4919" i="52"/>
  <c r="M43" i="52"/>
  <c r="H43" i="52"/>
  <c r="M4779" i="52"/>
  <c r="H4779" i="52"/>
  <c r="H4781" i="52"/>
  <c r="M4781" i="52"/>
  <c r="M5767" i="52"/>
  <c r="H5767" i="52"/>
  <c r="M5768" i="52"/>
  <c r="H5768" i="52"/>
  <c r="M5766" i="52"/>
  <c r="H5766" i="52"/>
  <c r="M5763" i="52"/>
  <c r="H5763" i="52"/>
  <c r="M5772" i="52"/>
  <c r="H5772" i="52"/>
  <c r="M5770" i="52"/>
  <c r="H5770" i="52"/>
  <c r="H4908" i="52"/>
  <c r="M4908" i="52"/>
  <c r="M4893" i="52"/>
  <c r="H4893" i="52"/>
  <c r="M4895" i="52"/>
  <c r="H4895" i="52"/>
  <c r="M4896" i="52"/>
  <c r="H4896" i="52"/>
  <c r="M4909" i="52"/>
  <c r="H4909" i="52"/>
  <c r="M4892" i="52"/>
  <c r="H4892" i="52"/>
  <c r="M4888" i="52"/>
  <c r="H4888" i="52"/>
  <c r="M3439" i="52"/>
  <c r="H3439" i="52"/>
  <c r="M3445" i="52"/>
  <c r="H3445" i="52"/>
  <c r="M3443" i="52"/>
  <c r="H3443" i="52"/>
  <c r="M3448" i="52"/>
  <c r="H3448" i="52"/>
  <c r="M3438" i="52"/>
  <c r="H3438" i="52"/>
  <c r="AS28" i="11"/>
  <c r="E7034" i="52"/>
  <c r="E7027" i="52"/>
  <c r="E7035" i="52"/>
  <c r="E7026" i="52"/>
  <c r="E7030" i="52"/>
  <c r="E7023" i="52"/>
  <c r="E7022" i="52"/>
  <c r="E7031" i="52"/>
  <c r="E7024" i="52"/>
  <c r="E7028" i="52"/>
  <c r="E7032" i="52"/>
  <c r="E7025" i="52"/>
  <c r="E7029" i="52"/>
  <c r="E7033" i="52"/>
  <c r="M2326" i="52"/>
  <c r="H2326" i="52"/>
  <c r="H2317" i="52"/>
  <c r="M2317" i="52"/>
  <c r="M2327" i="52"/>
  <c r="H2327" i="52"/>
  <c r="M2324" i="52"/>
  <c r="H2324" i="52"/>
  <c r="M547" i="52"/>
  <c r="H547" i="52"/>
  <c r="M549" i="52"/>
  <c r="H549" i="52"/>
  <c r="M6576" i="52"/>
  <c r="H6576" i="52"/>
  <c r="H6573" i="52"/>
  <c r="M6581" i="52"/>
  <c r="H6581" i="52"/>
  <c r="M714" i="52"/>
  <c r="H714" i="52"/>
  <c r="M728" i="52"/>
  <c r="H728" i="52"/>
  <c r="H717" i="52"/>
  <c r="M723" i="52"/>
  <c r="H723" i="52"/>
  <c r="H730" i="52"/>
  <c r="M730" i="52"/>
  <c r="M744" i="52"/>
  <c r="H744" i="52"/>
  <c r="M767" i="52"/>
  <c r="H767" i="52"/>
  <c r="M781" i="52"/>
  <c r="H781" i="52"/>
  <c r="M739" i="52"/>
  <c r="H739" i="52"/>
  <c r="H733" i="52"/>
  <c r="M733" i="52"/>
  <c r="M734" i="52"/>
  <c r="H734" i="52"/>
  <c r="M751" i="52"/>
  <c r="H751" i="52"/>
  <c r="M793" i="52"/>
  <c r="H793" i="52"/>
  <c r="M754" i="52"/>
  <c r="H754" i="52"/>
  <c r="M769" i="52"/>
  <c r="H769" i="52"/>
  <c r="M776" i="52"/>
  <c r="H776" i="52"/>
  <c r="K776" i="52" s="1"/>
  <c r="L776" i="52" s="1"/>
  <c r="M782" i="52"/>
  <c r="H782" i="52"/>
  <c r="M790" i="52"/>
  <c r="H790" i="52"/>
  <c r="K790" i="52" s="1"/>
  <c r="L790" i="52" s="1"/>
  <c r="H755" i="52"/>
  <c r="M755" i="52"/>
  <c r="M764" i="52"/>
  <c r="H764" i="52"/>
  <c r="M789" i="52"/>
  <c r="H789" i="52"/>
  <c r="H1081" i="52"/>
  <c r="M1081" i="52"/>
  <c r="H1109" i="52"/>
  <c r="M1109" i="52"/>
  <c r="M1131" i="52"/>
  <c r="H1131" i="52"/>
  <c r="H1120" i="52"/>
  <c r="M1120" i="52"/>
  <c r="H1107" i="52"/>
  <c r="M1107" i="52"/>
  <c r="M1128" i="52"/>
  <c r="H1128" i="52"/>
  <c r="M1133" i="52"/>
  <c r="H1133" i="52"/>
  <c r="M1114" i="52"/>
  <c r="H1114" i="52"/>
  <c r="M1073" i="52"/>
  <c r="H1073" i="52"/>
  <c r="M1116" i="52"/>
  <c r="H1116" i="52"/>
  <c r="M1105" i="52"/>
  <c r="H1105" i="52"/>
  <c r="M1146" i="52"/>
  <c r="H1146" i="52"/>
  <c r="M1101" i="52"/>
  <c r="H1101" i="52"/>
  <c r="M1148" i="52"/>
  <c r="H1148" i="52"/>
  <c r="M1064" i="52"/>
  <c r="H1064" i="52"/>
  <c r="M1104" i="52"/>
  <c r="H1104" i="52"/>
  <c r="M1144" i="52"/>
  <c r="H1144" i="52"/>
  <c r="H1153" i="52"/>
  <c r="M1153" i="52"/>
  <c r="H1065" i="52"/>
  <c r="M1065" i="52"/>
  <c r="M1095" i="52"/>
  <c r="H1095" i="52"/>
  <c r="M1099" i="52"/>
  <c r="H1099" i="52"/>
  <c r="H1156" i="52"/>
  <c r="M1156" i="52"/>
  <c r="H393" i="52"/>
  <c r="M393" i="52"/>
  <c r="H395" i="52"/>
  <c r="M395" i="52"/>
  <c r="M387" i="52"/>
  <c r="H387" i="52"/>
  <c r="H6722" i="52"/>
  <c r="M6722" i="52"/>
  <c r="H6720" i="52"/>
  <c r="M6729" i="52"/>
  <c r="H5505" i="52"/>
  <c r="M5505" i="52"/>
  <c r="M5485" i="52"/>
  <c r="H5485" i="52"/>
  <c r="M5468" i="52"/>
  <c r="H5468" i="52"/>
  <c r="H5455" i="52"/>
  <c r="H5500" i="52"/>
  <c r="M5500" i="52"/>
  <c r="H5487" i="52"/>
  <c r="M5487" i="52"/>
  <c r="M5473" i="52"/>
  <c r="H5473" i="52"/>
  <c r="M5460" i="52"/>
  <c r="H5460" i="52"/>
  <c r="M5471" i="52"/>
  <c r="H5471" i="52"/>
  <c r="M5494" i="52"/>
  <c r="H5494" i="52"/>
  <c r="M5476" i="52"/>
  <c r="H5476" i="52"/>
  <c r="H5481" i="52"/>
  <c r="M5502" i="52"/>
  <c r="H5502" i="52"/>
  <c r="M5498" i="52"/>
  <c r="H5498" i="52"/>
  <c r="M5450" i="52"/>
  <c r="H5450" i="52"/>
  <c r="M499" i="52"/>
  <c r="H499" i="52"/>
  <c r="M498" i="52"/>
  <c r="H498" i="52"/>
  <c r="AO217" i="11"/>
  <c r="G506" i="52"/>
  <c r="F506" i="52" s="1"/>
  <c r="G504" i="52"/>
  <c r="G502" i="52"/>
  <c r="G500" i="52"/>
  <c r="F500" i="52" s="1"/>
  <c r="G498" i="52"/>
  <c r="G505" i="52"/>
  <c r="G503" i="52"/>
  <c r="G501" i="52"/>
  <c r="F501" i="52" s="1"/>
  <c r="G499" i="52"/>
  <c r="F499" i="52" s="1"/>
  <c r="H6477" i="52"/>
  <c r="M6477" i="52"/>
  <c r="H6514" i="52"/>
  <c r="M6514" i="52"/>
  <c r="M6471" i="52"/>
  <c r="M6484" i="52"/>
  <c r="H6484" i="52"/>
  <c r="M6492" i="52"/>
  <c r="H6492" i="52"/>
  <c r="M6513" i="52"/>
  <c r="H6513" i="52"/>
  <c r="M6485" i="52"/>
  <c r="H6485" i="52"/>
  <c r="M6499" i="52"/>
  <c r="H6499" i="52"/>
  <c r="M6507" i="52"/>
  <c r="H6507" i="52"/>
  <c r="M6478" i="52"/>
  <c r="H6478" i="52"/>
  <c r="M6498" i="52"/>
  <c r="H6498" i="52"/>
  <c r="M6505" i="52"/>
  <c r="H6505" i="52"/>
  <c r="H7156" i="52"/>
  <c r="M7156" i="52"/>
  <c r="M7140" i="52"/>
  <c r="H7140" i="52"/>
  <c r="M7159" i="52"/>
  <c r="H7159" i="52"/>
  <c r="M7150" i="52"/>
  <c r="M7153" i="52"/>
  <c r="H7153" i="52"/>
  <c r="H4283" i="52"/>
  <c r="M4283" i="52"/>
  <c r="H4301" i="52"/>
  <c r="M4301" i="52"/>
  <c r="M4286" i="52"/>
  <c r="H4286" i="52"/>
  <c r="M4310" i="52"/>
  <c r="H4310" i="52"/>
  <c r="M4308" i="52"/>
  <c r="H4308" i="52"/>
  <c r="H4305" i="52"/>
  <c r="M4305" i="52"/>
  <c r="M4295" i="52"/>
  <c r="H4295" i="52"/>
  <c r="M4303" i="52"/>
  <c r="H4303" i="52"/>
  <c r="M151" i="52"/>
  <c r="H151" i="52"/>
  <c r="H131" i="52"/>
  <c r="M131" i="52"/>
  <c r="H142" i="52"/>
  <c r="M142" i="52"/>
  <c r="M133" i="52"/>
  <c r="H133" i="52"/>
  <c r="H130" i="52"/>
  <c r="M130" i="52"/>
  <c r="M132" i="52"/>
  <c r="H132" i="52"/>
  <c r="M152" i="52"/>
  <c r="H152" i="52"/>
  <c r="M4642" i="52"/>
  <c r="H4642" i="52"/>
  <c r="H4670" i="52"/>
  <c r="M4670" i="52"/>
  <c r="H4606" i="52"/>
  <c r="M4606" i="52"/>
  <c r="M4666" i="52"/>
  <c r="H4666" i="52"/>
  <c r="M4602" i="52"/>
  <c r="H4602" i="52"/>
  <c r="M4662" i="52"/>
  <c r="H4662" i="52"/>
  <c r="M4598" i="52"/>
  <c r="H4598" i="52"/>
  <c r="H4665" i="52"/>
  <c r="M4665" i="52"/>
  <c r="H4649" i="52"/>
  <c r="M4649" i="52"/>
  <c r="H4633" i="52"/>
  <c r="M4633" i="52"/>
  <c r="M4617" i="52"/>
  <c r="H4617" i="52"/>
  <c r="H4601" i="52"/>
  <c r="M4601" i="52"/>
  <c r="M4585" i="52"/>
  <c r="H4585" i="52"/>
  <c r="H4569" i="52"/>
  <c r="M4569" i="52"/>
  <c r="M4553" i="52"/>
  <c r="H4553" i="52"/>
  <c r="M4660" i="52"/>
  <c r="H4660" i="52"/>
  <c r="H4644" i="52"/>
  <c r="M4644" i="52"/>
  <c r="M4628" i="52"/>
  <c r="H4628" i="52"/>
  <c r="H4612" i="52"/>
  <c r="M4612" i="52"/>
  <c r="M4596" i="52"/>
  <c r="H4596" i="52"/>
  <c r="M4580" i="52"/>
  <c r="H4580" i="52"/>
  <c r="M4564" i="52"/>
  <c r="H4564" i="52"/>
  <c r="H4671" i="52"/>
  <c r="M4671" i="52"/>
  <c r="H4655" i="52"/>
  <c r="M4655" i="52"/>
  <c r="M4639" i="52"/>
  <c r="H4639" i="52"/>
  <c r="M4623" i="52"/>
  <c r="H4623" i="52"/>
  <c r="H4607" i="52"/>
  <c r="M4607" i="52"/>
  <c r="M4591" i="52"/>
  <c r="H4591" i="52"/>
  <c r="M4575" i="52"/>
  <c r="H4575" i="52"/>
  <c r="H4559" i="52"/>
  <c r="M4559" i="52"/>
  <c r="M7185" i="52"/>
  <c r="H7185" i="52"/>
  <c r="M7190" i="52"/>
  <c r="H7190" i="52"/>
  <c r="H6104" i="52"/>
  <c r="M6104" i="52"/>
  <c r="H6106" i="52"/>
  <c r="M6106" i="52"/>
  <c r="M6090" i="52"/>
  <c r="H6090" i="52"/>
  <c r="M6091" i="52"/>
  <c r="H6091" i="52"/>
  <c r="M6095" i="52"/>
  <c r="H4068" i="52"/>
  <c r="M4063" i="52"/>
  <c r="H4063" i="52"/>
  <c r="H442" i="52"/>
  <c r="M442" i="52"/>
  <c r="M439" i="52"/>
  <c r="M5684" i="52"/>
  <c r="H5684" i="52"/>
  <c r="M5676" i="52"/>
  <c r="H5676" i="52"/>
  <c r="H5681" i="52"/>
  <c r="M5681" i="52"/>
  <c r="H5685" i="52"/>
  <c r="M6194" i="52"/>
  <c r="H6194" i="52"/>
  <c r="M6201" i="52"/>
  <c r="H6201" i="52"/>
  <c r="M6208" i="52"/>
  <c r="H6208" i="52"/>
  <c r="M6215" i="52"/>
  <c r="H6215" i="52"/>
  <c r="M6222" i="52"/>
  <c r="H6222" i="52"/>
  <c r="M6190" i="52"/>
  <c r="H6190" i="52"/>
  <c r="M6197" i="52"/>
  <c r="H6197" i="52"/>
  <c r="M6204" i="52"/>
  <c r="H6204" i="52"/>
  <c r="M6211" i="52"/>
  <c r="H6211" i="52"/>
  <c r="M6965" i="52"/>
  <c r="H6963" i="52"/>
  <c r="M6961" i="52"/>
  <c r="H6961" i="52"/>
  <c r="M6968" i="52"/>
  <c r="H6968" i="52"/>
  <c r="M3944" i="52"/>
  <c r="H3944" i="52"/>
  <c r="M3936" i="52"/>
  <c r="H3946" i="52"/>
  <c r="M3946" i="52"/>
  <c r="M3930" i="52"/>
  <c r="H3930" i="52"/>
  <c r="M3943" i="52"/>
  <c r="H3943" i="52"/>
  <c r="M3941" i="52"/>
  <c r="H3941" i="52"/>
  <c r="M3939" i="52"/>
  <c r="H3939" i="52"/>
  <c r="M3945" i="52"/>
  <c r="H3945" i="52"/>
  <c r="AO146" i="11"/>
  <c r="G3952" i="52"/>
  <c r="G3950" i="52"/>
  <c r="G3948" i="52"/>
  <c r="F3948" i="52" s="1"/>
  <c r="G3946" i="52"/>
  <c r="F3946" i="52" s="1"/>
  <c r="G3944" i="52"/>
  <c r="G3942" i="52"/>
  <c r="F3942" i="52" s="1"/>
  <c r="G3940" i="52"/>
  <c r="G3938" i="52"/>
  <c r="G3936" i="52"/>
  <c r="G3934" i="52"/>
  <c r="G3932" i="52"/>
  <c r="G3930" i="52"/>
  <c r="G3928" i="52"/>
  <c r="F3928" i="52" s="1"/>
  <c r="G3926" i="52"/>
  <c r="G3924" i="52"/>
  <c r="G3922" i="52"/>
  <c r="G3953" i="52"/>
  <c r="G3951" i="52"/>
  <c r="G3949" i="52"/>
  <c r="F3949" i="52" s="1"/>
  <c r="G3947" i="52"/>
  <c r="G3945" i="52"/>
  <c r="G3943" i="52"/>
  <c r="G3941" i="52"/>
  <c r="F3941" i="52" s="1"/>
  <c r="G3939" i="52"/>
  <c r="G3937" i="52"/>
  <c r="G3935" i="52"/>
  <c r="G3933" i="52"/>
  <c r="F3933" i="52" s="1"/>
  <c r="G3931" i="52"/>
  <c r="G3929" i="52"/>
  <c r="G3927" i="52"/>
  <c r="G3925" i="52"/>
  <c r="G3923" i="52"/>
  <c r="G3921" i="52"/>
  <c r="F3921" i="52" s="1"/>
  <c r="M7066" i="52"/>
  <c r="H7066" i="52"/>
  <c r="H7070" i="52"/>
  <c r="M7070" i="52"/>
  <c r="M7056" i="52"/>
  <c r="H7056" i="52"/>
  <c r="M7086" i="52"/>
  <c r="H7086" i="52"/>
  <c r="H7092" i="52"/>
  <c r="H7068" i="52"/>
  <c r="M7068" i="52"/>
  <c r="M7095" i="52"/>
  <c r="H7095" i="52"/>
  <c r="H7071" i="52"/>
  <c r="M7071" i="52"/>
  <c r="H7081" i="52"/>
  <c r="M7081" i="52"/>
  <c r="H7079" i="52"/>
  <c r="M7079" i="52"/>
  <c r="H7073" i="52"/>
  <c r="M7073" i="52"/>
  <c r="M6943" i="52"/>
  <c r="H6943" i="52"/>
  <c r="M6941" i="52"/>
  <c r="H6941" i="52"/>
  <c r="M5749" i="52"/>
  <c r="H5749" i="52"/>
  <c r="M5747" i="52"/>
  <c r="H5747" i="52"/>
  <c r="M566" i="52"/>
  <c r="H566" i="52"/>
  <c r="H565" i="52"/>
  <c r="M565" i="52"/>
  <c r="H4147" i="52"/>
  <c r="M4147" i="52"/>
  <c r="M4131" i="52"/>
  <c r="H4131" i="52"/>
  <c r="H4149" i="52"/>
  <c r="M4149" i="52"/>
  <c r="M4133" i="52"/>
  <c r="H4133" i="52"/>
  <c r="M4148" i="52"/>
  <c r="H4148" i="52"/>
  <c r="M4142" i="52"/>
  <c r="H4142" i="52"/>
  <c r="M4132" i="52"/>
  <c r="H4132" i="52"/>
  <c r="M4150" i="52"/>
  <c r="H4150" i="52"/>
  <c r="H3356" i="52"/>
  <c r="M3356" i="52"/>
  <c r="H3341" i="52"/>
  <c r="M3341" i="52"/>
  <c r="H3328" i="52"/>
  <c r="M3366" i="52"/>
  <c r="H3366" i="52"/>
  <c r="M3347" i="52"/>
  <c r="H3347" i="52"/>
  <c r="H3326" i="52"/>
  <c r="M3326" i="52"/>
  <c r="M3353" i="52"/>
  <c r="M3327" i="52"/>
  <c r="H3327" i="52"/>
  <c r="M3321" i="52"/>
  <c r="H3321" i="52"/>
  <c r="M3330" i="52"/>
  <c r="H3330" i="52"/>
  <c r="M3340" i="52"/>
  <c r="M3342" i="52"/>
  <c r="H3342" i="52"/>
  <c r="M3344" i="52"/>
  <c r="H3344" i="52"/>
  <c r="M4950" i="52"/>
  <c r="H4950" i="52"/>
  <c r="M4938" i="52"/>
  <c r="H4938" i="52"/>
  <c r="K4938" i="52" s="1"/>
  <c r="H4942" i="52"/>
  <c r="K4942" i="52" s="1"/>
  <c r="L4942" i="52" s="1"/>
  <c r="M4942" i="52"/>
  <c r="M4946" i="52"/>
  <c r="H4946" i="52"/>
  <c r="K4946" i="52" s="1"/>
  <c r="H4968" i="52"/>
  <c r="K4968" i="52" s="1"/>
  <c r="L4968" i="52" s="1"/>
  <c r="M4968" i="52"/>
  <c r="H4952" i="52"/>
  <c r="K4952" i="52" s="1"/>
  <c r="L4952" i="52" s="1"/>
  <c r="M4936" i="52"/>
  <c r="H4920" i="52"/>
  <c r="K4920" i="52" s="1"/>
  <c r="L4920" i="52" s="1"/>
  <c r="M4920" i="52"/>
  <c r="M4969" i="52"/>
  <c r="H4969" i="52"/>
  <c r="M4965" i="52"/>
  <c r="H4965" i="52"/>
  <c r="M4961" i="52"/>
  <c r="H4961" i="52"/>
  <c r="H4947" i="52"/>
  <c r="M4953" i="52"/>
  <c r="H4953" i="52"/>
  <c r="H4959" i="52"/>
  <c r="M4963" i="52"/>
  <c r="M4024" i="52"/>
  <c r="H4014" i="52"/>
  <c r="M4014" i="52"/>
  <c r="M4019" i="52"/>
  <c r="M4011" i="52"/>
  <c r="M4012" i="52"/>
  <c r="H4012" i="52"/>
  <c r="H4030" i="52"/>
  <c r="M4030" i="52"/>
  <c r="M5516" i="52"/>
  <c r="H5516" i="52"/>
  <c r="M5515" i="52"/>
  <c r="H5515" i="52"/>
  <c r="M5520" i="52"/>
  <c r="H5520" i="52"/>
  <c r="M5517" i="52"/>
  <c r="H5517" i="52"/>
  <c r="H5214" i="52"/>
  <c r="M5214" i="52"/>
  <c r="H5212" i="52"/>
  <c r="M5212" i="52"/>
  <c r="M5215" i="52"/>
  <c r="H5215" i="52"/>
  <c r="M2863" i="52"/>
  <c r="H2863" i="52"/>
  <c r="H2859" i="52"/>
  <c r="M2859" i="52"/>
  <c r="H2852" i="52"/>
  <c r="M2852" i="52"/>
  <c r="H2836" i="52"/>
  <c r="M2836" i="52"/>
  <c r="H2831" i="52"/>
  <c r="M2831" i="52"/>
  <c r="M2905" i="52"/>
  <c r="H2905" i="52"/>
  <c r="M2878" i="52"/>
  <c r="H2878" i="52"/>
  <c r="M2869" i="52"/>
  <c r="H2869" i="52"/>
  <c r="M2853" i="52"/>
  <c r="H2853" i="52"/>
  <c r="H2826" i="52"/>
  <c r="M2858" i="52"/>
  <c r="H2858" i="52"/>
  <c r="H2893" i="52"/>
  <c r="M2893" i="52"/>
  <c r="M2829" i="52"/>
  <c r="H2829" i="52"/>
  <c r="M2861" i="52"/>
  <c r="H2861" i="52"/>
  <c r="M2871" i="52"/>
  <c r="H2871" i="52"/>
  <c r="H2883" i="52"/>
  <c r="M2883" i="52"/>
  <c r="M2892" i="52"/>
  <c r="H2892" i="52"/>
  <c r="M2903" i="52"/>
  <c r="H2903" i="52"/>
  <c r="H2834" i="52"/>
  <c r="M2834" i="52"/>
  <c r="M2866" i="52"/>
  <c r="H2866" i="52"/>
  <c r="M2882" i="52"/>
  <c r="H2882" i="52"/>
  <c r="M2898" i="52"/>
  <c r="H2898" i="52"/>
  <c r="M2914" i="52"/>
  <c r="H2914" i="52"/>
  <c r="H3986" i="52"/>
  <c r="M3986" i="52"/>
  <c r="H3987" i="52"/>
  <c r="M3987" i="52"/>
  <c r="M4000" i="52"/>
  <c r="M286" i="52"/>
  <c r="H286" i="52"/>
  <c r="M284" i="52"/>
  <c r="H284" i="52"/>
  <c r="M287" i="52"/>
  <c r="H287" i="52"/>
  <c r="M3859" i="52"/>
  <c r="H3859" i="52"/>
  <c r="M3843" i="52"/>
  <c r="H3843" i="52"/>
  <c r="M3827" i="52"/>
  <c r="H3827" i="52"/>
  <c r="M3800" i="52"/>
  <c r="H3800" i="52"/>
  <c r="M3799" i="52"/>
  <c r="H3799" i="52"/>
  <c r="M3862" i="52"/>
  <c r="H3862" i="52"/>
  <c r="M3830" i="52"/>
  <c r="H3830" i="52"/>
  <c r="M3806" i="52"/>
  <c r="H3806" i="52"/>
  <c r="M3805" i="52"/>
  <c r="H3805" i="52"/>
  <c r="M3861" i="52"/>
  <c r="H3861" i="52"/>
  <c r="M3845" i="52"/>
  <c r="H3845" i="52"/>
  <c r="M3804" i="52"/>
  <c r="H3804" i="52"/>
  <c r="M3795" i="52"/>
  <c r="H3795" i="52"/>
  <c r="M3856" i="52"/>
  <c r="H3856" i="52"/>
  <c r="M3840" i="52"/>
  <c r="H3840" i="52"/>
  <c r="M3824" i="52"/>
  <c r="H3824" i="52"/>
  <c r="M3802" i="52"/>
  <c r="H3802" i="52"/>
  <c r="M3809" i="52"/>
  <c r="H3809" i="52"/>
  <c r="M6934" i="52"/>
  <c r="H6934" i="52"/>
  <c r="M6918" i="52"/>
  <c r="H6918" i="52"/>
  <c r="M6902" i="52"/>
  <c r="H6902" i="52"/>
  <c r="M6886" i="52"/>
  <c r="H6886" i="52"/>
  <c r="M6870" i="52"/>
  <c r="H6870" i="52"/>
  <c r="M6929" i="52"/>
  <c r="H6929" i="52"/>
  <c r="H6897" i="52"/>
  <c r="M6897" i="52"/>
  <c r="H6881" i="52"/>
  <c r="M6881" i="52"/>
  <c r="M6865" i="52"/>
  <c r="H6865" i="52"/>
  <c r="M6923" i="52"/>
  <c r="H6923" i="52"/>
  <c r="M6875" i="52"/>
  <c r="H6875" i="52"/>
  <c r="M6883" i="52"/>
  <c r="H6883" i="52"/>
  <c r="M6915" i="52"/>
  <c r="H6915" i="52"/>
  <c r="M6879" i="52"/>
  <c r="H6879" i="52"/>
  <c r="M6911" i="52"/>
  <c r="H6911" i="52"/>
  <c r="M6864" i="52"/>
  <c r="H6864" i="52"/>
  <c r="M6896" i="52"/>
  <c r="H6896" i="52"/>
  <c r="M6928" i="52"/>
  <c r="H6928" i="52"/>
  <c r="H2821" i="52"/>
  <c r="M2821" i="52"/>
  <c r="M2789" i="52"/>
  <c r="H2789" i="52"/>
  <c r="H2757" i="52"/>
  <c r="M2757" i="52"/>
  <c r="M2825" i="52"/>
  <c r="H2825" i="52"/>
  <c r="H2793" i="52"/>
  <c r="M2793" i="52"/>
  <c r="M2761" i="52"/>
  <c r="H2761" i="52"/>
  <c r="M2818" i="52"/>
  <c r="H2818" i="52"/>
  <c r="H2802" i="52"/>
  <c r="M2802" i="52"/>
  <c r="H2786" i="52"/>
  <c r="M2786" i="52"/>
  <c r="H2770" i="52"/>
  <c r="M2770" i="52"/>
  <c r="H2754" i="52"/>
  <c r="M2754" i="52"/>
  <c r="M2737" i="52"/>
  <c r="H2737" i="52"/>
  <c r="M2677" i="52"/>
  <c r="H2677" i="52"/>
  <c r="H2713" i="52"/>
  <c r="M2713" i="52"/>
  <c r="H2721" i="52"/>
  <c r="M2721" i="52"/>
  <c r="H2669" i="52"/>
  <c r="M2669" i="52"/>
  <c r="M2716" i="52"/>
  <c r="H2716" i="52"/>
  <c r="H2700" i="52"/>
  <c r="M2700" i="52"/>
  <c r="H2704" i="52"/>
  <c r="M2704" i="52"/>
  <c r="M2707" i="52"/>
  <c r="H2707" i="52"/>
  <c r="M2691" i="52"/>
  <c r="H2691" i="52"/>
  <c r="M2771" i="52"/>
  <c r="H2771" i="52"/>
  <c r="M2719" i="52"/>
  <c r="H2719" i="52"/>
  <c r="M2819" i="52"/>
  <c r="H2819" i="52"/>
  <c r="H2780" i="52"/>
  <c r="M2780" i="52"/>
  <c r="M2679" i="52"/>
  <c r="H2679" i="52"/>
  <c r="M2711" i="52"/>
  <c r="H2711" i="52"/>
  <c r="M2730" i="52"/>
  <c r="H2730" i="52"/>
  <c r="M2752" i="52"/>
  <c r="H2752" i="52"/>
  <c r="M2784" i="52"/>
  <c r="H2784" i="52"/>
  <c r="M2816" i="52"/>
  <c r="H2816" i="52"/>
  <c r="M2678" i="52"/>
  <c r="H2678" i="52"/>
  <c r="M2710" i="52"/>
  <c r="H2710" i="52"/>
  <c r="M2767" i="52"/>
  <c r="H2767" i="52"/>
  <c r="M2799" i="52"/>
  <c r="H2799" i="52"/>
  <c r="M2667" i="52"/>
  <c r="H2667" i="52"/>
  <c r="M2699" i="52"/>
  <c r="H2699" i="52"/>
  <c r="M2724" i="52"/>
  <c r="H2724" i="52"/>
  <c r="M2740" i="52"/>
  <c r="H2740" i="52"/>
  <c r="M2772" i="52"/>
  <c r="H2772" i="52"/>
  <c r="M2804" i="52"/>
  <c r="H2804" i="52"/>
  <c r="H2394" i="52"/>
  <c r="M2394" i="52"/>
  <c r="H2442" i="52"/>
  <c r="M2442" i="52"/>
  <c r="M2395" i="52"/>
  <c r="H2395" i="52"/>
  <c r="H2367" i="52"/>
  <c r="M2367" i="52"/>
  <c r="M2355" i="52"/>
  <c r="H2355" i="52"/>
  <c r="M2390" i="52"/>
  <c r="H2390" i="52"/>
  <c r="M2371" i="52"/>
  <c r="H2371" i="52"/>
  <c r="H2427" i="52"/>
  <c r="M2427" i="52"/>
  <c r="H2399" i="52"/>
  <c r="M2399" i="52"/>
  <c r="M2407" i="52"/>
  <c r="H2407" i="52"/>
  <c r="M2402" i="52"/>
  <c r="H2402" i="52"/>
  <c r="M2418" i="52"/>
  <c r="H2418" i="52"/>
  <c r="M2432" i="52"/>
  <c r="H2432" i="52"/>
  <c r="M2416" i="52"/>
  <c r="H2416" i="52"/>
  <c r="M2365" i="52"/>
  <c r="H2365" i="52"/>
  <c r="H2385" i="52"/>
  <c r="M2385" i="52"/>
  <c r="M2408" i="52"/>
  <c r="H2408" i="52"/>
  <c r="M2429" i="52"/>
  <c r="H2429" i="52"/>
  <c r="M2448" i="52"/>
  <c r="H2448" i="52"/>
  <c r="M2389" i="52"/>
  <c r="H2389" i="52"/>
  <c r="H2409" i="52"/>
  <c r="M2409" i="52"/>
  <c r="H2430" i="52"/>
  <c r="M2430" i="52"/>
  <c r="M2457" i="52"/>
  <c r="H2457" i="52"/>
  <c r="M2372" i="52"/>
  <c r="H2372" i="52"/>
  <c r="M2404" i="52"/>
  <c r="H2404" i="52"/>
  <c r="M2435" i="52"/>
  <c r="H2435" i="52"/>
  <c r="M2459" i="52"/>
  <c r="H2459" i="52"/>
  <c r="H5266" i="52"/>
  <c r="M5266" i="52"/>
  <c r="H5250" i="52"/>
  <c r="M5250" i="52"/>
  <c r="H5234" i="52"/>
  <c r="M5234" i="52"/>
  <c r="M5261" i="52"/>
  <c r="H5261" i="52"/>
  <c r="K5261" i="52" s="1"/>
  <c r="L5261" i="52" s="1"/>
  <c r="M5229" i="52"/>
  <c r="H5229" i="52"/>
  <c r="M5264" i="52"/>
  <c r="H5264" i="52"/>
  <c r="M5271" i="52"/>
  <c r="H5271" i="52"/>
  <c r="M5231" i="52"/>
  <c r="H5231" i="52"/>
  <c r="M5263" i="52"/>
  <c r="H5263" i="52"/>
  <c r="M5243" i="52"/>
  <c r="H5243" i="52"/>
  <c r="M5275" i="52"/>
  <c r="H5275" i="52"/>
  <c r="M5251" i="52"/>
  <c r="H5251" i="52"/>
  <c r="M5968" i="52"/>
  <c r="H5968" i="52"/>
  <c r="AF257" i="44"/>
  <c r="AN142" i="11"/>
  <c r="AF108" i="44" s="1"/>
  <c r="AN87" i="11"/>
  <c r="AF99" i="44" s="1"/>
  <c r="AN45" i="11"/>
  <c r="AF219" i="44" s="1"/>
  <c r="AS142" i="11"/>
  <c r="AS123" i="11"/>
  <c r="AN54" i="11"/>
  <c r="AF101" i="44" s="1"/>
  <c r="AN88" i="11"/>
  <c r="AF116" i="44" s="1"/>
  <c r="AN208" i="11"/>
  <c r="AF88" i="44" s="1"/>
  <c r="AS96" i="11"/>
  <c r="AO20" i="11"/>
  <c r="G317" i="52"/>
  <c r="AR155" i="11"/>
  <c r="AN231" i="11"/>
  <c r="AF127" i="44" s="1"/>
  <c r="AO110" i="11"/>
  <c r="AS46" i="11"/>
  <c r="AR97" i="11"/>
  <c r="AN98" i="11"/>
  <c r="AF233" i="44" s="1"/>
  <c r="AN228" i="11"/>
  <c r="AF218" i="44" s="1"/>
  <c r="AO155" i="11"/>
  <c r="AR191" i="11"/>
  <c r="AR115" i="11"/>
  <c r="H317" i="52"/>
  <c r="AN189" i="11"/>
  <c r="AF58" i="44" s="1"/>
  <c r="AR171" i="11"/>
  <c r="AR56" i="11"/>
  <c r="AR189" i="11"/>
  <c r="AR240" i="11"/>
  <c r="AR162" i="11"/>
  <c r="AO235" i="11"/>
  <c r="AF260" i="44"/>
  <c r="AF281" i="44"/>
  <c r="AR241" i="11"/>
  <c r="AF278" i="44"/>
  <c r="AF295" i="44"/>
  <c r="AO85" i="11"/>
  <c r="AO55" i="11"/>
  <c r="AO54" i="11"/>
  <c r="AO37" i="11"/>
  <c r="AO33" i="11"/>
  <c r="AO112" i="11"/>
  <c r="AC205" i="44"/>
  <c r="AN230" i="11"/>
  <c r="AF193" i="44" s="1"/>
  <c r="AO61" i="11"/>
  <c r="AO187" i="11"/>
  <c r="AO95" i="11"/>
  <c r="AO65" i="11"/>
  <c r="AO210" i="11"/>
  <c r="AN115" i="11"/>
  <c r="AF34" i="44" s="1"/>
  <c r="AO99" i="11"/>
  <c r="AN52" i="11"/>
  <c r="AF67" i="44" s="1"/>
  <c r="AR52" i="11"/>
  <c r="AN75" i="11"/>
  <c r="AF213" i="44" s="1"/>
  <c r="AR200" i="11"/>
  <c r="AR147" i="11"/>
  <c r="AN162" i="11"/>
  <c r="AF33" i="44" s="1"/>
  <c r="AF240" i="44"/>
  <c r="AR63" i="11"/>
  <c r="AO63" i="11"/>
  <c r="AR206" i="11"/>
  <c r="AN122" i="11"/>
  <c r="AF210" i="44" s="1"/>
  <c r="AO15" i="11"/>
  <c r="AF285" i="44"/>
  <c r="AN241" i="11"/>
  <c r="AF234" i="44" s="1"/>
  <c r="AR133" i="11"/>
  <c r="AR122" i="11"/>
  <c r="AN63" i="11"/>
  <c r="AF52" i="44" s="1"/>
  <c r="AN34" i="11"/>
  <c r="AF8" i="44" s="1"/>
  <c r="AO35" i="11"/>
  <c r="AN105" i="11"/>
  <c r="AF129" i="44" s="1"/>
  <c r="AR34" i="11"/>
  <c r="AR75" i="11"/>
  <c r="AN229" i="11"/>
  <c r="AF15" i="44" s="1"/>
  <c r="AR54" i="11"/>
  <c r="AF291" i="44"/>
  <c r="AO98" i="11"/>
  <c r="AO229" i="11"/>
  <c r="AN15" i="11"/>
  <c r="AF202" i="44" s="1"/>
  <c r="AR228" i="11"/>
  <c r="AF282" i="44"/>
  <c r="AR105" i="11"/>
  <c r="AR16" i="11"/>
  <c r="AF275" i="44"/>
  <c r="AO206" i="11"/>
  <c r="AR213" i="11"/>
  <c r="AN82" i="11"/>
  <c r="AF57" i="44" s="1"/>
  <c r="AO171" i="11"/>
  <c r="AR230" i="11"/>
  <c r="AF245" i="44"/>
  <c r="AO115" i="11"/>
  <c r="AR88" i="11"/>
  <c r="AO88" i="11"/>
  <c r="AN56" i="11"/>
  <c r="AF184" i="44" s="1"/>
  <c r="AO45" i="11"/>
  <c r="AR13" i="11"/>
  <c r="AO13" i="11"/>
  <c r="AN13" i="11"/>
  <c r="AF56" i="44" s="1"/>
  <c r="AO205" i="11"/>
  <c r="AO133" i="11"/>
  <c r="AN148" i="11"/>
  <c r="AF212" i="44" s="1"/>
  <c r="AF293" i="44"/>
  <c r="AN74" i="11"/>
  <c r="AF185" i="44" s="1"/>
  <c r="AR81" i="11"/>
  <c r="AF287" i="44"/>
  <c r="AF261" i="44"/>
  <c r="AN225" i="11"/>
  <c r="AF204" i="44" s="1"/>
  <c r="AF243" i="44"/>
  <c r="AN235" i="11"/>
  <c r="AF98" i="44" s="1"/>
  <c r="AS77" i="11"/>
  <c r="AN23" i="11"/>
  <c r="AF141" i="44" s="1"/>
  <c r="AN205" i="11"/>
  <c r="AF200" i="44" s="1"/>
  <c r="AR38" i="11"/>
  <c r="AN218" i="11"/>
  <c r="AF170" i="44" s="1"/>
  <c r="AR128" i="11"/>
  <c r="AN16" i="11"/>
  <c r="AF28" i="44" s="1"/>
  <c r="AN81" i="11"/>
  <c r="AF54" i="44" s="1"/>
  <c r="AR220" i="11"/>
  <c r="AN187" i="11"/>
  <c r="AF222" i="44" s="1"/>
  <c r="AR59" i="11"/>
  <c r="AN193" i="11"/>
  <c r="AF163" i="44" s="1"/>
  <c r="AN35" i="11"/>
  <c r="AF42" i="44" s="1"/>
  <c r="AN22" i="11"/>
  <c r="AF106" i="44" s="1"/>
  <c r="AN147" i="11"/>
  <c r="AF188" i="44" s="1"/>
  <c r="AN160" i="11"/>
  <c r="AF46" i="44" s="1"/>
  <c r="AR193" i="11"/>
  <c r="AN132" i="11"/>
  <c r="AF118" i="44" s="1"/>
  <c r="AR22" i="11"/>
  <c r="AO121" i="11"/>
  <c r="AN159" i="11"/>
  <c r="AF232" i="44" s="1"/>
  <c r="AN38" i="11"/>
  <c r="AF87" i="44" s="1"/>
  <c r="AN200" i="11"/>
  <c r="AF126" i="44" s="1"/>
  <c r="AR132" i="11"/>
  <c r="AO242" i="11"/>
  <c r="AF267" i="44"/>
  <c r="AN128" i="11"/>
  <c r="AF85" i="44" s="1"/>
  <c r="AO43" i="11"/>
  <c r="AN96" i="11"/>
  <c r="AF205" i="44" s="1"/>
  <c r="AO59" i="11"/>
  <c r="AN43" i="11"/>
  <c r="AF191" i="44" s="1"/>
  <c r="AR23" i="11"/>
  <c r="AR187" i="11"/>
  <c r="AR148" i="11"/>
  <c r="AF262" i="44"/>
  <c r="AN14" i="11"/>
  <c r="AF186" i="44" s="1"/>
  <c r="AO14" i="11"/>
  <c r="AO96" i="11"/>
  <c r="AR74" i="11"/>
  <c r="F6" i="38"/>
  <c r="T6" i="38" s="1"/>
  <c r="AO79" i="11"/>
  <c r="AO159" i="11"/>
  <c r="AO82" i="11"/>
  <c r="AO74" i="11"/>
  <c r="AO165" i="11"/>
  <c r="AO11" i="11"/>
  <c r="AO220" i="11"/>
  <c r="N13" i="38"/>
  <c r="J13" i="38"/>
  <c r="M13" i="38"/>
  <c r="I13" i="38"/>
  <c r="L13" i="38"/>
  <c r="H13" i="38"/>
  <c r="G13" i="38"/>
  <c r="K13" i="38"/>
  <c r="Q13" i="38"/>
  <c r="L16" i="38"/>
  <c r="H16" i="38"/>
  <c r="N16" i="38"/>
  <c r="K16" i="38"/>
  <c r="G16" i="38"/>
  <c r="J16" i="38"/>
  <c r="I16" i="38"/>
  <c r="M16" i="38"/>
  <c r="Q16" i="38"/>
  <c r="A17" i="38"/>
  <c r="D18" i="38"/>
  <c r="A8" i="38"/>
  <c r="F8" i="38" s="1"/>
  <c r="D9" i="38"/>
  <c r="A14" i="38"/>
  <c r="D15" i="38"/>
  <c r="A21" i="38"/>
  <c r="F21" i="38" s="1"/>
  <c r="D22" i="38"/>
  <c r="D26" i="38"/>
  <c r="O21" i="38"/>
  <c r="L7" i="38"/>
  <c r="H7" i="38"/>
  <c r="N7" i="38"/>
  <c r="K7" i="38"/>
  <c r="G7" i="38"/>
  <c r="J7" i="38"/>
  <c r="M7" i="38"/>
  <c r="I7" i="38"/>
  <c r="Q7" i="38"/>
  <c r="AB296" i="44"/>
  <c r="AN242" i="11"/>
  <c r="AF235" i="44" s="1"/>
  <c r="AF264" i="44"/>
  <c r="AF296" i="44"/>
  <c r="AC240" i="44"/>
  <c r="AN79" i="11"/>
  <c r="AF10" i="44" s="1"/>
  <c r="AR79" i="11"/>
  <c r="AR199" i="11"/>
  <c r="AS43" i="11"/>
  <c r="AN25" i="11"/>
  <c r="AF162" i="44" s="1"/>
  <c r="AR25" i="11"/>
  <c r="AU254" i="11"/>
  <c r="AR11" i="11"/>
  <c r="AR70" i="11"/>
  <c r="AN70" i="11"/>
  <c r="AF38" i="44" s="1"/>
  <c r="AO134" i="11"/>
  <c r="AS134" i="11"/>
  <c r="AN11" i="11"/>
  <c r="AF21" i="44" s="1"/>
  <c r="AB231" i="44"/>
  <c r="AS50" i="11"/>
  <c r="AO50" i="11"/>
  <c r="AO203" i="11"/>
  <c r="AS203" i="11"/>
  <c r="AS156" i="11"/>
  <c r="AO156" i="11"/>
  <c r="AR254" i="11"/>
  <c r="AC274" i="44"/>
  <c r="AF274" i="44"/>
  <c r="AR209" i="11"/>
  <c r="AC100" i="44"/>
  <c r="AC204" i="44"/>
  <c r="AR225" i="11"/>
  <c r="AC217" i="44"/>
  <c r="AN60" i="11"/>
  <c r="AF217" i="44" s="1"/>
  <c r="AR60" i="11"/>
  <c r="AC219" i="44"/>
  <c r="AC268" i="44"/>
  <c r="AF268" i="44"/>
  <c r="AN19" i="11"/>
  <c r="AF140" i="44" s="1"/>
  <c r="AC140" i="44"/>
  <c r="AR19" i="11"/>
  <c r="AC271" i="44"/>
  <c r="AF271" i="44"/>
  <c r="AC99" i="44"/>
  <c r="AN134" i="11"/>
  <c r="AF174" i="44" s="1"/>
  <c r="AC174" i="44"/>
  <c r="AR134" i="11"/>
  <c r="AC230" i="44"/>
  <c r="AN112" i="11"/>
  <c r="AF230" i="44" s="1"/>
  <c r="AR112" i="11"/>
  <c r="AC110" i="44"/>
  <c r="AR103" i="11"/>
  <c r="AN103" i="11"/>
  <c r="AF110" i="44" s="1"/>
  <c r="AR143" i="11"/>
  <c r="AN143" i="11"/>
  <c r="AF113" i="44" s="1"/>
  <c r="AC113" i="44"/>
  <c r="AC284" i="44"/>
  <c r="AR57" i="11"/>
  <c r="AC196" i="44"/>
  <c r="AN57" i="11"/>
  <c r="AF196" i="44" s="1"/>
  <c r="AC93" i="44"/>
  <c r="AR168" i="11"/>
  <c r="AN168" i="11"/>
  <c r="AF93" i="44" s="1"/>
  <c r="AR44" i="11"/>
  <c r="AN44" i="11"/>
  <c r="AF203" i="44" s="1"/>
  <c r="AC203" i="44"/>
  <c r="AC198" i="44"/>
  <c r="AN195" i="11"/>
  <c r="AF198" i="44" s="1"/>
  <c r="AR195" i="11"/>
  <c r="AC237" i="44"/>
  <c r="AF237" i="44"/>
  <c r="AC201" i="44"/>
  <c r="AC172" i="44"/>
  <c r="AR210" i="11"/>
  <c r="AN210" i="11"/>
  <c r="AF172" i="44" s="1"/>
  <c r="AC226" i="44"/>
  <c r="AN46" i="11"/>
  <c r="AF226" i="44" s="1"/>
  <c r="AR46" i="11"/>
  <c r="AC236" i="44"/>
  <c r="AR243" i="11"/>
  <c r="AN243" i="11"/>
  <c r="AF236" i="44" s="1"/>
  <c r="AC9" i="44"/>
  <c r="AN20" i="11"/>
  <c r="AF9" i="44" s="1"/>
  <c r="AR20" i="11"/>
  <c r="AC23" i="44"/>
  <c r="AN12" i="11"/>
  <c r="AF23" i="44" s="1"/>
  <c r="AR12" i="11"/>
  <c r="AC137" i="44"/>
  <c r="AR107" i="11"/>
  <c r="AN107" i="11"/>
  <c r="AF137" i="44" s="1"/>
  <c r="AC199" i="44"/>
  <c r="AR58" i="11"/>
  <c r="AN58" i="11"/>
  <c r="AF199" i="44" s="1"/>
  <c r="AC214" i="44"/>
  <c r="AN136" i="11"/>
  <c r="AF214" i="44" s="1"/>
  <c r="AR136" i="11"/>
  <c r="AC134" i="44"/>
  <c r="AR145" i="11"/>
  <c r="AN145" i="11"/>
  <c r="AF134" i="44" s="1"/>
  <c r="AF246" i="44"/>
  <c r="AC246" i="44"/>
  <c r="AC289" i="44"/>
  <c r="AF289" i="44"/>
  <c r="AR183" i="11"/>
  <c r="AN183" i="11"/>
  <c r="AF156" i="44" s="1"/>
  <c r="AC156" i="44"/>
  <c r="AN41" i="11"/>
  <c r="AF153" i="44" s="1"/>
  <c r="AC153" i="44"/>
  <c r="AR41" i="11"/>
  <c r="AC266" i="44"/>
  <c r="AF266" i="44"/>
  <c r="AC40" i="44"/>
  <c r="AR117" i="11"/>
  <c r="AN117" i="11"/>
  <c r="AF40" i="44" s="1"/>
  <c r="AC247" i="44"/>
  <c r="AF247" i="44"/>
  <c r="AC253" i="44"/>
  <c r="AN65" i="11"/>
  <c r="AF69" i="44" s="1"/>
  <c r="AC69" i="44"/>
  <c r="AR65" i="11"/>
  <c r="AC224" i="44"/>
  <c r="AN33" i="11"/>
  <c r="AF224" i="44" s="1"/>
  <c r="AR33" i="11"/>
  <c r="AC242" i="44"/>
  <c r="AF242" i="44"/>
  <c r="AC228" i="44"/>
  <c r="AN190" i="11"/>
  <c r="AF59" i="44" s="1"/>
  <c r="AC59" i="44"/>
  <c r="AR190" i="11"/>
  <c r="AC207" i="44"/>
  <c r="AN212" i="11"/>
  <c r="AF207" i="44" s="1"/>
  <c r="AR212" i="11"/>
  <c r="AC181" i="44"/>
  <c r="AR227" i="11"/>
  <c r="AN227" i="11"/>
  <c r="AF181" i="44" s="1"/>
  <c r="AC192" i="44"/>
  <c r="AR234" i="11"/>
  <c r="AN234" i="11"/>
  <c r="AF97" i="44" s="1"/>
  <c r="AC97" i="44"/>
  <c r="AR167" i="11"/>
  <c r="AN167" i="11"/>
  <c r="AF77" i="44" s="1"/>
  <c r="AC77" i="44"/>
  <c r="AN93" i="11"/>
  <c r="AF176" i="44" s="1"/>
  <c r="AC176" i="44"/>
  <c r="AR93" i="11"/>
  <c r="AR55" i="11"/>
  <c r="AN55" i="11"/>
  <c r="AF103" i="44" s="1"/>
  <c r="AC103" i="44"/>
  <c r="AC80" i="44"/>
  <c r="AR139" i="11"/>
  <c r="AN139" i="11"/>
  <c r="AF80" i="44" s="1"/>
  <c r="AR95" i="11"/>
  <c r="AN95" i="11"/>
  <c r="AF190" i="44" s="1"/>
  <c r="AC190" i="44"/>
  <c r="AN154" i="11"/>
  <c r="AF146" i="44" s="1"/>
  <c r="AC146" i="44"/>
  <c r="AR154" i="11"/>
  <c r="AC249" i="44"/>
  <c r="AF249" i="44"/>
  <c r="AC14" i="44"/>
  <c r="AN10" i="11"/>
  <c r="AF14" i="44" s="1"/>
  <c r="AR10" i="11"/>
  <c r="AC29" i="44"/>
  <c r="F12" i="38"/>
  <c r="AR47" i="11"/>
  <c r="AN47" i="11"/>
  <c r="AF29" i="44" s="1"/>
  <c r="AC20" i="44"/>
  <c r="AR68" i="11"/>
  <c r="AN68" i="11"/>
  <c r="AF20" i="44" s="1"/>
  <c r="AC208" i="44"/>
  <c r="AR121" i="11"/>
  <c r="AR130" i="11"/>
  <c r="AN130" i="11"/>
  <c r="AF95" i="44" s="1"/>
  <c r="AC95" i="44"/>
  <c r="AC136" i="44"/>
  <c r="AN179" i="11"/>
  <c r="AF136" i="44" s="1"/>
  <c r="AR179" i="11"/>
  <c r="AC104" i="44"/>
  <c r="AR101" i="11"/>
  <c r="AN101" i="11"/>
  <c r="AF104" i="44" s="1"/>
  <c r="AC121" i="44"/>
  <c r="AR72" i="11"/>
  <c r="AN72" i="11"/>
  <c r="AF121" i="44" s="1"/>
  <c r="AC48" i="44"/>
  <c r="AR233" i="11"/>
  <c r="AN233" i="11"/>
  <c r="AF48" i="44" s="1"/>
  <c r="AC152" i="44"/>
  <c r="AR32" i="11"/>
  <c r="AN32" i="11"/>
  <c r="AF152" i="44" s="1"/>
  <c r="AC66" i="44"/>
  <c r="AR30" i="11"/>
  <c r="AN30" i="11"/>
  <c r="AF66" i="44" s="1"/>
  <c r="AC250" i="44"/>
  <c r="AF250" i="44"/>
  <c r="AC70" i="44"/>
  <c r="AN126" i="11"/>
  <c r="AF70" i="44" s="1"/>
  <c r="AR126" i="11"/>
  <c r="AC148" i="44"/>
  <c r="AR109" i="11"/>
  <c r="AN109" i="11"/>
  <c r="AF148" i="44" s="1"/>
  <c r="AC221" i="44"/>
  <c r="AR186" i="11"/>
  <c r="AN186" i="11"/>
  <c r="AF221" i="44" s="1"/>
  <c r="AC11" i="44"/>
  <c r="AR26" i="11"/>
  <c r="AN26" i="11"/>
  <c r="AF11" i="44" s="1"/>
  <c r="AR175" i="11"/>
  <c r="AN175" i="11"/>
  <c r="AF65" i="44" s="1"/>
  <c r="AC65" i="44"/>
  <c r="AC179" i="44"/>
  <c r="AR184" i="11"/>
  <c r="AN184" i="11"/>
  <c r="AF179" i="44" s="1"/>
  <c r="AC51" i="44"/>
  <c r="AN62" i="11"/>
  <c r="AF51" i="44" s="1"/>
  <c r="AR62" i="11"/>
  <c r="AC130" i="44"/>
  <c r="AR201" i="11"/>
  <c r="AN201" i="11"/>
  <c r="AF130" i="44" s="1"/>
  <c r="AC45" i="44"/>
  <c r="AN29" i="11"/>
  <c r="AF45" i="44" s="1"/>
  <c r="AR29" i="11"/>
  <c r="AC102" i="44"/>
  <c r="AN39" i="11"/>
  <c r="AF102" i="44" s="1"/>
  <c r="AR39" i="11"/>
  <c r="AC194" i="44"/>
  <c r="AR185" i="11"/>
  <c r="AN185" i="11"/>
  <c r="AF194" i="44" s="1"/>
  <c r="AC84" i="44"/>
  <c r="AN127" i="11"/>
  <c r="AF84" i="44" s="1"/>
  <c r="AR127" i="11"/>
  <c r="AC64" i="44"/>
  <c r="AR17" i="11"/>
  <c r="AN17" i="11"/>
  <c r="AF64" i="44" s="1"/>
  <c r="AC139" i="44"/>
  <c r="AN108" i="11"/>
  <c r="AF139" i="44" s="1"/>
  <c r="AR108" i="11"/>
  <c r="AC158" i="44"/>
  <c r="AR223" i="11"/>
  <c r="AN223" i="11"/>
  <c r="AF158" i="44" s="1"/>
  <c r="AC76" i="44"/>
  <c r="AN166" i="11"/>
  <c r="AF76" i="44" s="1"/>
  <c r="AR166" i="11"/>
  <c r="AC112" i="44"/>
  <c r="AR169" i="11"/>
  <c r="AN169" i="11"/>
  <c r="AF112" i="44" s="1"/>
  <c r="AC132" i="44"/>
  <c r="AR106" i="11"/>
  <c r="AN106" i="11"/>
  <c r="AF132" i="44" s="1"/>
  <c r="AC248" i="44"/>
  <c r="AF248" i="44"/>
  <c r="AC138" i="44"/>
  <c r="AR232" i="11"/>
  <c r="AN232" i="11"/>
  <c r="AF138" i="44" s="1"/>
  <c r="AC96" i="44"/>
  <c r="AN141" i="11"/>
  <c r="AF96" i="44" s="1"/>
  <c r="AR141" i="11"/>
  <c r="AC25" i="44"/>
  <c r="F11" i="38"/>
  <c r="AR99" i="11"/>
  <c r="AN99" i="11"/>
  <c r="AF25" i="44" s="1"/>
  <c r="AC182" i="44"/>
  <c r="AC227" i="44"/>
  <c r="AR188" i="11"/>
  <c r="AN188" i="11"/>
  <c r="AF227" i="44" s="1"/>
  <c r="AC41" i="44"/>
  <c r="AR238" i="11"/>
  <c r="AN238" i="11"/>
  <c r="AF41" i="44" s="1"/>
  <c r="AC189" i="44"/>
  <c r="AN221" i="11"/>
  <c r="AF189" i="44" s="1"/>
  <c r="AR221" i="11"/>
  <c r="AC154" i="44"/>
  <c r="AR42" i="11"/>
  <c r="AN42" i="11"/>
  <c r="AF154" i="44" s="1"/>
  <c r="AC225" i="44"/>
  <c r="AR178" i="11"/>
  <c r="AN178" i="11"/>
  <c r="AF83" i="44" s="1"/>
  <c r="AC83" i="44"/>
  <c r="AC86" i="44"/>
  <c r="AR198" i="11"/>
  <c r="AN198" i="11"/>
  <c r="AF86" i="44" s="1"/>
  <c r="AC288" i="44"/>
  <c r="AF288" i="44"/>
  <c r="AC47" i="44"/>
  <c r="AR151" i="11"/>
  <c r="AN151" i="11"/>
  <c r="AF47" i="44" s="1"/>
  <c r="AR73" i="11"/>
  <c r="AN73" i="11"/>
  <c r="AF122" i="44" s="1"/>
  <c r="AC122" i="44"/>
  <c r="AC180" i="44"/>
  <c r="S3" i="11"/>
  <c r="S1" i="11" s="1"/>
  <c r="AR94" i="11"/>
  <c r="AN94" i="11"/>
  <c r="AF180" i="44" s="1"/>
  <c r="AR53" i="11"/>
  <c r="AN53" i="11"/>
  <c r="AF74" i="44" s="1"/>
  <c r="AC74" i="44"/>
  <c r="AC143" i="44"/>
  <c r="AR91" i="11"/>
  <c r="AN91" i="11"/>
  <c r="AF143" i="44" s="1"/>
  <c r="AC53" i="44"/>
  <c r="AN80" i="11"/>
  <c r="AF53" i="44" s="1"/>
  <c r="AR80" i="11"/>
  <c r="AC60" i="44"/>
  <c r="AR64" i="11"/>
  <c r="AN64" i="11"/>
  <c r="AF60" i="44" s="1"/>
  <c r="AC111" i="44"/>
  <c r="AR67" i="11"/>
  <c r="AN67" i="11"/>
  <c r="AF111" i="44" s="1"/>
  <c r="AC169" i="44"/>
  <c r="AR224" i="11"/>
  <c r="AN224" i="11"/>
  <c r="AF169" i="44" s="1"/>
  <c r="AC177" i="44"/>
  <c r="AN135" i="11"/>
  <c r="AF177" i="44" s="1"/>
  <c r="AR135" i="11"/>
  <c r="AC229" i="44"/>
  <c r="AR196" i="11"/>
  <c r="AN196" i="11"/>
  <c r="AF229" i="44" s="1"/>
  <c r="AC254" i="44"/>
  <c r="AF254" i="44"/>
  <c r="AC27" i="44"/>
  <c r="AN138" i="11"/>
  <c r="AF27" i="44" s="1"/>
  <c r="AR138" i="11"/>
  <c r="AC55" i="44"/>
  <c r="AN37" i="11"/>
  <c r="AF55" i="44" s="1"/>
  <c r="AR37" i="11"/>
  <c r="AC107" i="44"/>
  <c r="AN18" i="11"/>
  <c r="AF107" i="44" s="1"/>
  <c r="AR18" i="11"/>
  <c r="AC239" i="44"/>
  <c r="AF239" i="44"/>
  <c r="AC43" i="44"/>
  <c r="AN100" i="11"/>
  <c r="AF43" i="44" s="1"/>
  <c r="AR100" i="11"/>
  <c r="AC68" i="44"/>
  <c r="AR207" i="11"/>
  <c r="AN207" i="11"/>
  <c r="AF68" i="44" s="1"/>
  <c r="AC119" i="44"/>
  <c r="AR118" i="11"/>
  <c r="AN118" i="11"/>
  <c r="AF119" i="44" s="1"/>
  <c r="AC171" i="44"/>
  <c r="AR219" i="11"/>
  <c r="AN219" i="11"/>
  <c r="AF171" i="44" s="1"/>
  <c r="AC244" i="44"/>
  <c r="AF244" i="44"/>
  <c r="AC78" i="44"/>
  <c r="AR197" i="11"/>
  <c r="AN197" i="11"/>
  <c r="AF78" i="44" s="1"/>
  <c r="AC18" i="44"/>
  <c r="AR124" i="11"/>
  <c r="AN124" i="11"/>
  <c r="AF18" i="44" s="1"/>
  <c r="Q3" i="11"/>
  <c r="AC91" i="44"/>
  <c r="AR86" i="11"/>
  <c r="AN86" i="11"/>
  <c r="AF91" i="44" s="1"/>
  <c r="AC82" i="44"/>
  <c r="AR177" i="11"/>
  <c r="AN177" i="11"/>
  <c r="AF82" i="44" s="1"/>
  <c r="AC72" i="44"/>
  <c r="AN176" i="11"/>
  <c r="AF72" i="44" s="1"/>
  <c r="AR176" i="11"/>
  <c r="AC164" i="44"/>
  <c r="AR61" i="11"/>
  <c r="AN61" i="11"/>
  <c r="AF164" i="44" s="1"/>
  <c r="AC62" i="44"/>
  <c r="AN83" i="11"/>
  <c r="AF62" i="44" s="1"/>
  <c r="AR83" i="11"/>
  <c r="AC50" i="44"/>
  <c r="AR215" i="11"/>
  <c r="AN215" i="11"/>
  <c r="AF50" i="44" s="1"/>
  <c r="AC265" i="44"/>
  <c r="AF265" i="44"/>
  <c r="AC105" i="44"/>
  <c r="AN102" i="11"/>
  <c r="AF105" i="44" s="1"/>
  <c r="AR102" i="11"/>
  <c r="AC159" i="44"/>
  <c r="AR170" i="11"/>
  <c r="AN170" i="11"/>
  <c r="AF159" i="44" s="1"/>
  <c r="AC255" i="44"/>
  <c r="AF255" i="44"/>
  <c r="AC75" i="44"/>
  <c r="AR165" i="11"/>
  <c r="AN165" i="11"/>
  <c r="AF75" i="44" s="1"/>
  <c r="AC127" i="44"/>
  <c r="AR231" i="11"/>
  <c r="AC22" i="44"/>
  <c r="AR137" i="11"/>
  <c r="AN137" i="11"/>
  <c r="AF22" i="44" s="1"/>
  <c r="AC166" i="44"/>
  <c r="AR49" i="11"/>
  <c r="AN49" i="11"/>
  <c r="AF166" i="44" s="1"/>
  <c r="AC175" i="44"/>
  <c r="AR204" i="11"/>
  <c r="AN204" i="11"/>
  <c r="AF175" i="44" s="1"/>
  <c r="AC211" i="44"/>
  <c r="AR172" i="11"/>
  <c r="AN172" i="11"/>
  <c r="AF211" i="44" s="1"/>
  <c r="AC19" i="44"/>
  <c r="F7" i="38"/>
  <c r="AR226" i="11"/>
  <c r="AN226" i="11"/>
  <c r="AF19" i="44" s="1"/>
  <c r="AC155" i="44"/>
  <c r="AR182" i="11"/>
  <c r="AN182" i="11"/>
  <c r="AF155" i="44" s="1"/>
  <c r="AC167" i="44"/>
  <c r="AR28" i="11"/>
  <c r="AN28" i="11"/>
  <c r="AF167" i="44" s="1"/>
  <c r="AC276" i="44"/>
  <c r="AF276" i="44"/>
  <c r="AC125" i="44"/>
  <c r="AR90" i="11"/>
  <c r="AN90" i="11"/>
  <c r="AF125" i="44" s="1"/>
  <c r="AC36" i="44"/>
  <c r="AR69" i="11"/>
  <c r="AN69" i="11"/>
  <c r="AF36" i="44" s="1"/>
  <c r="AC216" i="44"/>
  <c r="AC109" i="44"/>
  <c r="AR131" i="11"/>
  <c r="AN131" i="11"/>
  <c r="AF109" i="44" s="1"/>
  <c r="AC161" i="44"/>
  <c r="AN24" i="11"/>
  <c r="AF161" i="44" s="1"/>
  <c r="AR24" i="11"/>
  <c r="AC89" i="44"/>
  <c r="AR192" i="11"/>
  <c r="AN192" i="11"/>
  <c r="AF89" i="44" s="1"/>
  <c r="AC16" i="44"/>
  <c r="AR150" i="11"/>
  <c r="AN150" i="11"/>
  <c r="AF16" i="44" s="1"/>
  <c r="AC206" i="44"/>
  <c r="AC241" i="44"/>
  <c r="AF241" i="44"/>
  <c r="AC145" i="44"/>
  <c r="AN27" i="11"/>
  <c r="AF145" i="44" s="1"/>
  <c r="AR27" i="11"/>
  <c r="AC117" i="44"/>
  <c r="AR40" i="11"/>
  <c r="AN40" i="11"/>
  <c r="AF117" i="44" s="1"/>
  <c r="AC37" i="44"/>
  <c r="AR116" i="11"/>
  <c r="AN116" i="11"/>
  <c r="AF37" i="44" s="1"/>
  <c r="AC94" i="44"/>
  <c r="AR66" i="11"/>
  <c r="AN66" i="11"/>
  <c r="AF94" i="44" s="1"/>
  <c r="AC79" i="44"/>
  <c r="AN85" i="11"/>
  <c r="AF79" i="44" s="1"/>
  <c r="AR85" i="11"/>
  <c r="AC251" i="44"/>
  <c r="AF251" i="44"/>
  <c r="F6126" i="52" l="1"/>
  <c r="F1658" i="52"/>
  <c r="F1374" i="52"/>
  <c r="F332" i="52"/>
  <c r="F4880" i="52"/>
  <c r="F7064" i="52"/>
  <c r="F2687" i="52"/>
  <c r="F2728" i="52"/>
  <c r="F2776" i="52"/>
  <c r="F2686" i="52"/>
  <c r="F2779" i="52"/>
  <c r="F2674" i="52"/>
  <c r="F4073" i="52"/>
  <c r="F4994" i="52"/>
  <c r="F6238" i="52"/>
  <c r="F6243" i="52"/>
  <c r="F2315" i="52"/>
  <c r="F6184" i="52"/>
  <c r="F3797" i="52"/>
  <c r="F3792" i="52"/>
  <c r="F6935" i="52"/>
  <c r="F6871" i="52"/>
  <c r="F4680" i="52"/>
  <c r="F4690" i="52"/>
  <c r="F2342" i="52"/>
  <c r="F2734" i="52"/>
  <c r="F2791" i="52"/>
  <c r="F2781" i="52"/>
  <c r="F5152" i="52"/>
  <c r="F7132" i="52"/>
  <c r="F6346" i="52"/>
  <c r="F561" i="52"/>
  <c r="F5735" i="52"/>
  <c r="F374" i="52"/>
  <c r="F1708" i="52"/>
  <c r="F1338" i="52"/>
  <c r="F1308" i="52"/>
  <c r="F1747" i="52"/>
  <c r="F1717" i="52"/>
  <c r="F1499" i="52"/>
  <c r="F6938" i="52"/>
  <c r="F4681" i="52"/>
  <c r="F4732" i="52"/>
  <c r="F4703" i="52"/>
  <c r="F2736" i="52"/>
  <c r="F2682" i="52"/>
  <c r="F2787" i="52"/>
  <c r="F2798" i="52"/>
  <c r="F2766" i="52"/>
  <c r="F2769" i="52"/>
  <c r="F5759" i="52"/>
  <c r="F1052" i="52"/>
  <c r="F4989" i="52"/>
  <c r="F4008" i="52"/>
  <c r="F6520" i="52"/>
  <c r="G7402" i="52"/>
  <c r="G7397" i="52"/>
  <c r="G7399" i="52"/>
  <c r="G7409" i="52"/>
  <c r="G7394" i="52"/>
  <c r="G7403" i="52"/>
  <c r="G7408" i="52"/>
  <c r="G7393" i="52"/>
  <c r="G7395" i="52"/>
  <c r="G7392" i="52"/>
  <c r="G7389" i="52"/>
  <c r="G7410" i="52"/>
  <c r="G7390" i="52"/>
  <c r="G7404" i="52"/>
  <c r="G7407" i="52"/>
  <c r="G7411" i="52"/>
  <c r="G7391" i="52"/>
  <c r="G7401" i="52"/>
  <c r="G7405" i="52"/>
  <c r="G7396" i="52"/>
  <c r="AR152" i="11"/>
  <c r="G7398" i="52"/>
  <c r="G7406" i="52"/>
  <c r="G7400" i="52"/>
  <c r="AN152" i="11"/>
  <c r="M7400" i="52"/>
  <c r="H7400" i="52"/>
  <c r="H7403" i="52"/>
  <c r="M7403" i="52"/>
  <c r="M7404" i="52"/>
  <c r="H7404" i="52"/>
  <c r="H7407" i="52"/>
  <c r="M7407" i="52"/>
  <c r="M7402" i="52"/>
  <c r="H7402" i="52"/>
  <c r="M7408" i="52"/>
  <c r="H7408" i="52"/>
  <c r="H7390" i="52"/>
  <c r="M7390" i="52"/>
  <c r="H7401" i="52"/>
  <c r="M7401" i="52"/>
  <c r="M7405" i="52"/>
  <c r="H7405" i="52"/>
  <c r="M7394" i="52"/>
  <c r="H7394" i="52"/>
  <c r="H7406" i="52"/>
  <c r="M7406" i="52"/>
  <c r="H7398" i="52"/>
  <c r="M7398" i="52"/>
  <c r="H7391" i="52"/>
  <c r="M7391" i="52"/>
  <c r="M7392" i="52"/>
  <c r="H7392" i="52"/>
  <c r="M7389" i="52"/>
  <c r="H7389" i="52"/>
  <c r="H7410" i="52"/>
  <c r="M7410" i="52"/>
  <c r="H7397" i="52"/>
  <c r="M7397" i="52"/>
  <c r="M7399" i="52"/>
  <c r="H7399" i="52"/>
  <c r="H7396" i="52"/>
  <c r="M7396" i="52"/>
  <c r="M7409" i="52"/>
  <c r="H7409" i="52"/>
  <c r="H7395" i="52"/>
  <c r="M7395" i="52"/>
  <c r="M7393" i="52"/>
  <c r="H7393" i="52"/>
  <c r="M7411" i="52"/>
  <c r="H7411" i="52"/>
  <c r="N7204" i="52"/>
  <c r="F7384" i="52"/>
  <c r="N7384" i="52" s="1"/>
  <c r="F3937" i="52"/>
  <c r="F1560" i="52"/>
  <c r="F1469" i="52"/>
  <c r="F1459" i="52"/>
  <c r="F2213" i="52"/>
  <c r="F2550" i="52"/>
  <c r="F4714" i="52"/>
  <c r="F3938" i="52"/>
  <c r="H3980" i="52"/>
  <c r="F5360" i="52"/>
  <c r="H1240" i="52"/>
  <c r="M5332" i="52"/>
  <c r="F4153" i="52"/>
  <c r="F1555" i="52"/>
  <c r="F1691" i="52"/>
  <c r="F1310" i="52"/>
  <c r="F929" i="52"/>
  <c r="F967" i="52"/>
  <c r="F2196" i="52"/>
  <c r="F2577" i="52"/>
  <c r="F6991" i="52"/>
  <c r="H3316" i="52"/>
  <c r="M929" i="52"/>
  <c r="M5306" i="52"/>
  <c r="H5097" i="52"/>
  <c r="F4653" i="52"/>
  <c r="F4584" i="52"/>
  <c r="F2666" i="52"/>
  <c r="F2702" i="52"/>
  <c r="F2690" i="52"/>
  <c r="M6326" i="52"/>
  <c r="H946" i="52"/>
  <c r="G486" i="52"/>
  <c r="G489" i="52"/>
  <c r="F6343" i="52"/>
  <c r="H3343" i="52"/>
  <c r="M715" i="52"/>
  <c r="F5433" i="52"/>
  <c r="F5337" i="52"/>
  <c r="F1505" i="52"/>
  <c r="F1648" i="52"/>
  <c r="F2521" i="52"/>
  <c r="F6925" i="52"/>
  <c r="F4697" i="52"/>
  <c r="F6148" i="52"/>
  <c r="F6149" i="52"/>
  <c r="M4967" i="52"/>
  <c r="F3343" i="52"/>
  <c r="M6367" i="52"/>
  <c r="H603" i="52"/>
  <c r="G479" i="52"/>
  <c r="F6348" i="52"/>
  <c r="M3168" i="52"/>
  <c r="H3348" i="52"/>
  <c r="H1269" i="52"/>
  <c r="F1269" i="52" s="1"/>
  <c r="F505" i="52"/>
  <c r="F1353" i="52"/>
  <c r="F1687" i="52"/>
  <c r="F1789" i="52"/>
  <c r="F1735" i="52"/>
  <c r="F1709" i="52"/>
  <c r="F1834" i="52"/>
  <c r="F1493" i="52"/>
  <c r="F2654" i="52"/>
  <c r="F6876" i="52"/>
  <c r="F6772" i="52"/>
  <c r="F6797" i="52"/>
  <c r="F6917" i="52"/>
  <c r="M1244" i="52"/>
  <c r="M682" i="52"/>
  <c r="H3145" i="52"/>
  <c r="G480" i="52"/>
  <c r="G487" i="52"/>
  <c r="F5018" i="52"/>
  <c r="AN97" i="11"/>
  <c r="AF215" i="44" s="1"/>
  <c r="F1159" i="52"/>
  <c r="H942" i="52"/>
  <c r="F942" i="52" s="1"/>
  <c r="H7424" i="52"/>
  <c r="M7424" i="52"/>
  <c r="H7423" i="52"/>
  <c r="M7423" i="52"/>
  <c r="H7425" i="52"/>
  <c r="M7425" i="52"/>
  <c r="M7422" i="52"/>
  <c r="H7422" i="52"/>
  <c r="H7420" i="52"/>
  <c r="M7420" i="52"/>
  <c r="H7419" i="52"/>
  <c r="M7419" i="52"/>
  <c r="H7421" i="52"/>
  <c r="M7421" i="52"/>
  <c r="G7428" i="52"/>
  <c r="K7428" i="52" s="1"/>
  <c r="L7428" i="52" s="1"/>
  <c r="G7419" i="52"/>
  <c r="K7419" i="52" s="1"/>
  <c r="L7419" i="52" s="1"/>
  <c r="G7421" i="52"/>
  <c r="K7421" i="52" s="1"/>
  <c r="L7421" i="52" s="1"/>
  <c r="G7425" i="52"/>
  <c r="K7425" i="52" s="1"/>
  <c r="L7425" i="52" s="1"/>
  <c r="G7420" i="52"/>
  <c r="K7420" i="52" s="1"/>
  <c r="L7420" i="52" s="1"/>
  <c r="G7423" i="52"/>
  <c r="G7422" i="52"/>
  <c r="G7424" i="52"/>
  <c r="K7424" i="52" s="1"/>
  <c r="L7424" i="52" s="1"/>
  <c r="F3940" i="52"/>
  <c r="F6122" i="52"/>
  <c r="K4494" i="52"/>
  <c r="L4494" i="52" s="1"/>
  <c r="F6440" i="52"/>
  <c r="F322" i="52"/>
  <c r="F6957" i="52"/>
  <c r="F3801" i="52"/>
  <c r="F3796" i="52"/>
  <c r="F5288" i="52"/>
  <c r="K3013" i="52"/>
  <c r="K2932" i="52"/>
  <c r="L2932" i="52" s="1"/>
  <c r="K2996" i="52"/>
  <c r="L2996" i="52" s="1"/>
  <c r="F2340" i="52"/>
  <c r="F2348" i="52"/>
  <c r="F4600" i="52"/>
  <c r="F249" i="52"/>
  <c r="F6426" i="52"/>
  <c r="M4015" i="52"/>
  <c r="H4015" i="52"/>
  <c r="M3996" i="52"/>
  <c r="H3996" i="52"/>
  <c r="H4007" i="52"/>
  <c r="F3923" i="52"/>
  <c r="K4550" i="52"/>
  <c r="L4550" i="52" s="1"/>
  <c r="F6130" i="52"/>
  <c r="F6114" i="52"/>
  <c r="F6116" i="52"/>
  <c r="F7014" i="52"/>
  <c r="F7001" i="52"/>
  <c r="F4145" i="52"/>
  <c r="F3396" i="52"/>
  <c r="F1769" i="52"/>
  <c r="F1704" i="52"/>
  <c r="F1429" i="52"/>
  <c r="F1787" i="52"/>
  <c r="F1512" i="52"/>
  <c r="F1627" i="52"/>
  <c r="F1342" i="52"/>
  <c r="F1802" i="52"/>
  <c r="F1759" i="52"/>
  <c r="F1688" i="52"/>
  <c r="F1662" i="52"/>
  <c r="F1870" i="52"/>
  <c r="F1753" i="52"/>
  <c r="F1508" i="52"/>
  <c r="F1659" i="52"/>
  <c r="F1367" i="52"/>
  <c r="F1906" i="52"/>
  <c r="F1894" i="52"/>
  <c r="F2181" i="52"/>
  <c r="F2217" i="52"/>
  <c r="F2226" i="52"/>
  <c r="F2510" i="52"/>
  <c r="F2479" i="52"/>
  <c r="F2548" i="52"/>
  <c r="F2484" i="52"/>
  <c r="F2582" i="52"/>
  <c r="F2648" i="52"/>
  <c r="F2584" i="52"/>
  <c r="F2604" i="52"/>
  <c r="F2523" i="52"/>
  <c r="F6999" i="52"/>
  <c r="F4876" i="52"/>
  <c r="F6899" i="52"/>
  <c r="F3449" i="52"/>
  <c r="M3988" i="52"/>
  <c r="F3665" i="52"/>
  <c r="K2883" i="52"/>
  <c r="L2883" i="52" s="1"/>
  <c r="F7000" i="52"/>
  <c r="F1638" i="52"/>
  <c r="F1470" i="52"/>
  <c r="F1575" i="52"/>
  <c r="K3021" i="52"/>
  <c r="F4267" i="52"/>
  <c r="F7058" i="52"/>
  <c r="F20" i="52"/>
  <c r="F6962" i="52"/>
  <c r="F416" i="52"/>
  <c r="F1618" i="52"/>
  <c r="F1793" i="52"/>
  <c r="F2470" i="52"/>
  <c r="F6904" i="52"/>
  <c r="F3437" i="52"/>
  <c r="F2334" i="52"/>
  <c r="F4249" i="52"/>
  <c r="H4941" i="52"/>
  <c r="H4976" i="52"/>
  <c r="H6331" i="52"/>
  <c r="K4455" i="52"/>
  <c r="L4455" i="52" s="1"/>
  <c r="H973" i="52"/>
  <c r="H654" i="52"/>
  <c r="F6437" i="52"/>
  <c r="F6428" i="52"/>
  <c r="F6444" i="52"/>
  <c r="F24" i="52"/>
  <c r="F3935" i="52"/>
  <c r="F3951" i="52"/>
  <c r="F503" i="52"/>
  <c r="F972" i="52"/>
  <c r="F5332" i="52"/>
  <c r="K4852" i="52"/>
  <c r="L4852" i="52" s="1"/>
  <c r="F7018" i="52"/>
  <c r="F7013" i="52"/>
  <c r="F3401" i="52"/>
  <c r="F1859" i="52"/>
  <c r="F1572" i="52"/>
  <c r="F1857" i="52"/>
  <c r="F1619" i="52"/>
  <c r="F1503" i="52"/>
  <c r="F1804" i="52"/>
  <c r="F1771" i="52"/>
  <c r="F1871" i="52"/>
  <c r="F1710" i="52"/>
  <c r="F1536" i="52"/>
  <c r="F1718" i="52"/>
  <c r="F2198" i="52"/>
  <c r="F2617" i="52"/>
  <c r="F2646" i="52"/>
  <c r="F2653" i="52"/>
  <c r="F2589" i="52"/>
  <c r="F6869" i="52"/>
  <c r="F6907" i="52"/>
  <c r="F651" i="52"/>
  <c r="F4711" i="52"/>
  <c r="H675" i="52"/>
  <c r="F4669" i="52"/>
  <c r="F2820" i="52"/>
  <c r="F2664" i="52"/>
  <c r="K4502" i="52"/>
  <c r="L4502" i="52" s="1"/>
  <c r="F6423" i="52"/>
  <c r="F6430" i="52"/>
  <c r="F6446" i="52"/>
  <c r="F5148" i="52"/>
  <c r="F324" i="52"/>
  <c r="G482" i="52"/>
  <c r="G483" i="52"/>
  <c r="F93" i="52"/>
  <c r="F1059" i="52"/>
  <c r="F6271" i="52"/>
  <c r="F6167" i="52"/>
  <c r="F367" i="52"/>
  <c r="F6565" i="52"/>
  <c r="F6550" i="52"/>
  <c r="F4842" i="52"/>
  <c r="F6174" i="52"/>
  <c r="H3093" i="52"/>
  <c r="F1796" i="52"/>
  <c r="F1535" i="52"/>
  <c r="F2203" i="52"/>
  <c r="F2232" i="52"/>
  <c r="F2532" i="52"/>
  <c r="F2587" i="52"/>
  <c r="F2535" i="52"/>
  <c r="F4865" i="52"/>
  <c r="F683" i="52"/>
  <c r="F679" i="52"/>
  <c r="F706" i="52"/>
  <c r="F4250" i="52"/>
  <c r="F4192" i="52"/>
  <c r="F5753" i="52"/>
  <c r="K4519" i="52"/>
  <c r="L4519" i="52" s="1"/>
  <c r="F6453" i="52"/>
  <c r="F5177" i="52"/>
  <c r="F6844" i="52"/>
  <c r="F6854" i="52"/>
  <c r="G484" i="52"/>
  <c r="G481" i="52"/>
  <c r="F5019" i="52"/>
  <c r="F3999" i="52"/>
  <c r="F6272" i="52"/>
  <c r="F6261" i="52"/>
  <c r="F365" i="52"/>
  <c r="F3817" i="52"/>
  <c r="F3844" i="52"/>
  <c r="F4847" i="52"/>
  <c r="F4102" i="52"/>
  <c r="M674" i="52"/>
  <c r="F2835" i="52"/>
  <c r="N7205" i="52"/>
  <c r="N7203" i="52"/>
  <c r="G7293" i="52"/>
  <c r="G7291" i="52"/>
  <c r="G7298" i="52"/>
  <c r="G7294" i="52"/>
  <c r="G7300" i="52"/>
  <c r="G7299" i="52"/>
  <c r="G7292" i="52"/>
  <c r="G7288" i="52"/>
  <c r="G7296" i="52"/>
  <c r="G7289" i="52"/>
  <c r="G7297" i="52"/>
  <c r="G7290" i="52"/>
  <c r="G7295" i="52"/>
  <c r="G7359" i="52"/>
  <c r="G7363" i="52"/>
  <c r="G7368" i="52"/>
  <c r="G7365" i="52"/>
  <c r="G7353" i="52"/>
  <c r="G7369" i="52"/>
  <c r="G7361" i="52"/>
  <c r="G7366" i="52"/>
  <c r="G7354" i="52"/>
  <c r="G7367" i="52"/>
  <c r="G7356" i="52"/>
  <c r="G7355" i="52"/>
  <c r="G7357" i="52"/>
  <c r="G7358" i="52"/>
  <c r="G7352" i="52"/>
  <c r="G7362" i="52"/>
  <c r="G7360" i="52"/>
  <c r="G7364" i="52"/>
  <c r="G7236" i="52"/>
  <c r="K7236" i="52" s="1"/>
  <c r="L7236" i="52" s="1"/>
  <c r="G7220" i="52"/>
  <c r="G7217" i="52"/>
  <c r="K7217" i="52" s="1"/>
  <c r="L7217" i="52" s="1"/>
  <c r="G7216" i="52"/>
  <c r="G7222" i="52"/>
  <c r="G7235" i="52"/>
  <c r="K7235" i="52" s="1"/>
  <c r="L7235" i="52" s="1"/>
  <c r="G7224" i="52"/>
  <c r="K7224" i="52" s="1"/>
  <c r="L7224" i="52" s="1"/>
  <c r="G7229" i="52"/>
  <c r="G7232" i="52"/>
  <c r="G7233" i="52"/>
  <c r="G7231" i="52"/>
  <c r="G7226" i="52"/>
  <c r="K7226" i="52" s="1"/>
  <c r="L7226" i="52" s="1"/>
  <c r="G7234" i="52"/>
  <c r="G7219" i="52"/>
  <c r="G7230" i="52"/>
  <c r="G7237" i="52"/>
  <c r="G7223" i="52"/>
  <c r="K7223" i="52" s="1"/>
  <c r="L7223" i="52" s="1"/>
  <c r="G7238" i="52"/>
  <c r="K7238" i="52" s="1"/>
  <c r="L7238" i="52" s="1"/>
  <c r="G7227" i="52"/>
  <c r="G7218" i="52"/>
  <c r="G7225" i="52"/>
  <c r="G7221" i="52"/>
  <c r="G7228" i="52"/>
  <c r="M7372" i="52"/>
  <c r="H7372" i="52"/>
  <c r="F7372" i="52" s="1"/>
  <c r="H7381" i="52"/>
  <c r="M7381" i="52"/>
  <c r="H7373" i="52"/>
  <c r="F7373" i="52" s="1"/>
  <c r="M7373" i="52"/>
  <c r="H7380" i="52"/>
  <c r="M7380" i="52"/>
  <c r="H7376" i="52"/>
  <c r="F7376" i="52" s="1"/>
  <c r="M7376" i="52"/>
  <c r="H7375" i="52"/>
  <c r="M7375" i="52"/>
  <c r="H7378" i="52"/>
  <c r="F7378" i="52" s="1"/>
  <c r="M7378" i="52"/>
  <c r="H7379" i="52"/>
  <c r="M7379" i="52"/>
  <c r="H7374" i="52"/>
  <c r="M7374" i="52"/>
  <c r="H7377" i="52"/>
  <c r="M7377" i="52"/>
  <c r="H7253" i="52"/>
  <c r="F7253" i="52" s="1"/>
  <c r="M7253" i="52"/>
  <c r="K7253" i="52"/>
  <c r="L7253" i="52" s="1"/>
  <c r="H7256" i="52"/>
  <c r="M7256" i="52"/>
  <c r="H7257" i="52"/>
  <c r="M7257" i="52"/>
  <c r="M7254" i="52"/>
  <c r="H7254" i="52"/>
  <c r="H7255" i="52"/>
  <c r="M7255" i="52"/>
  <c r="M7258" i="52"/>
  <c r="H7258" i="52"/>
  <c r="G7258" i="52"/>
  <c r="G7254" i="52"/>
  <c r="G7255" i="52"/>
  <c r="G7257" i="52"/>
  <c r="G7256" i="52"/>
  <c r="M7199" i="52"/>
  <c r="H7199" i="52"/>
  <c r="F7199" i="52" s="1"/>
  <c r="H7200" i="52"/>
  <c r="F7200" i="52" s="1"/>
  <c r="M7200" i="52"/>
  <c r="M7201" i="52"/>
  <c r="H7201" i="52"/>
  <c r="F7201" i="52" s="1"/>
  <c r="H7197" i="52"/>
  <c r="F7197" i="52" s="1"/>
  <c r="M7197" i="52"/>
  <c r="H7195" i="52"/>
  <c r="F7195" i="52" s="1"/>
  <c r="M7195" i="52"/>
  <c r="H7196" i="52"/>
  <c r="F7196" i="52" s="1"/>
  <c r="M7196" i="52"/>
  <c r="M7198" i="52"/>
  <c r="H7198" i="52"/>
  <c r="F7198" i="52" s="1"/>
  <c r="H7194" i="52"/>
  <c r="F7194" i="52" s="1"/>
  <c r="M7194" i="52"/>
  <c r="H7202" i="52"/>
  <c r="F7202" i="52" s="1"/>
  <c r="M7202" i="52"/>
  <c r="H7427" i="52"/>
  <c r="F7427" i="52" s="1"/>
  <c r="M7427" i="52"/>
  <c r="H7428" i="52"/>
  <c r="F7428" i="52" s="1"/>
  <c r="M7428" i="52"/>
  <c r="H7426" i="52"/>
  <c r="F7426" i="52" s="1"/>
  <c r="M7426" i="52"/>
  <c r="H7251" i="52"/>
  <c r="M7251" i="52"/>
  <c r="H7250" i="52"/>
  <c r="M7250" i="52"/>
  <c r="M7252" i="52"/>
  <c r="H7252" i="52"/>
  <c r="M7249" i="52"/>
  <c r="H7249" i="52"/>
  <c r="G7244" i="52"/>
  <c r="K7244" i="52" s="1"/>
  <c r="L7244" i="52" s="1"/>
  <c r="G7252" i="52"/>
  <c r="G7249" i="52"/>
  <c r="G7251" i="52"/>
  <c r="G7250" i="52"/>
  <c r="H7222" i="52"/>
  <c r="M7222" i="52"/>
  <c r="H7220" i="52"/>
  <c r="M7220" i="52"/>
  <c r="H7229" i="52"/>
  <c r="M7229" i="52"/>
  <c r="H7232" i="52"/>
  <c r="M7232" i="52"/>
  <c r="H7228" i="52"/>
  <c r="M7228" i="52"/>
  <c r="M7233" i="52"/>
  <c r="H7233" i="52"/>
  <c r="M7218" i="52"/>
  <c r="H7218" i="52"/>
  <c r="H7235" i="52"/>
  <c r="F7235" i="52" s="1"/>
  <c r="M7235" i="52"/>
  <c r="H7217" i="52"/>
  <c r="F7217" i="52" s="1"/>
  <c r="M7217" i="52"/>
  <c r="H7226" i="52"/>
  <c r="M7226" i="52"/>
  <c r="H7219" i="52"/>
  <c r="M7219" i="52"/>
  <c r="H7227" i="52"/>
  <c r="M7227" i="52"/>
  <c r="M7231" i="52"/>
  <c r="H7231" i="52"/>
  <c r="M7234" i="52"/>
  <c r="H7234" i="52"/>
  <c r="M7225" i="52"/>
  <c r="H7225" i="52"/>
  <c r="M7236" i="52"/>
  <c r="H7236" i="52"/>
  <c r="F7236" i="52" s="1"/>
  <c r="H7221" i="52"/>
  <c r="M7221" i="52"/>
  <c r="M7237" i="52"/>
  <c r="H7237" i="52"/>
  <c r="M7230" i="52"/>
  <c r="H7230" i="52"/>
  <c r="M7224" i="52"/>
  <c r="H7224" i="52"/>
  <c r="F7224" i="52" s="1"/>
  <c r="M7216" i="52"/>
  <c r="H7216" i="52"/>
  <c r="M7238" i="52"/>
  <c r="H7238" i="52"/>
  <c r="F7238" i="52" s="1"/>
  <c r="M7223" i="52"/>
  <c r="H7223" i="52"/>
  <c r="F7223" i="52" s="1"/>
  <c r="H7300" i="52"/>
  <c r="M7300" i="52"/>
  <c r="H7289" i="52"/>
  <c r="M7289" i="52"/>
  <c r="H7290" i="52"/>
  <c r="M7290" i="52"/>
  <c r="H7294" i="52"/>
  <c r="M7294" i="52"/>
  <c r="H7295" i="52"/>
  <c r="M7295" i="52"/>
  <c r="H7297" i="52"/>
  <c r="M7297" i="52"/>
  <c r="H7296" i="52"/>
  <c r="M7296" i="52"/>
  <c r="M7292" i="52"/>
  <c r="H7292" i="52"/>
  <c r="H7288" i="52"/>
  <c r="M7288" i="52"/>
  <c r="M7299" i="52"/>
  <c r="H7299" i="52"/>
  <c r="M7298" i="52"/>
  <c r="H7298" i="52"/>
  <c r="M7291" i="52"/>
  <c r="H7291" i="52"/>
  <c r="M7293" i="52"/>
  <c r="H7293" i="52"/>
  <c r="H7388" i="52"/>
  <c r="M7388" i="52"/>
  <c r="H7385" i="52"/>
  <c r="M7385" i="52"/>
  <c r="H7386" i="52"/>
  <c r="M7386" i="52"/>
  <c r="H7387" i="52"/>
  <c r="M7387" i="52"/>
  <c r="G7386" i="52"/>
  <c r="G7387" i="52"/>
  <c r="G7385" i="52"/>
  <c r="G7388" i="52"/>
  <c r="H7241" i="52"/>
  <c r="M7241" i="52"/>
  <c r="H7240" i="52"/>
  <c r="M7240" i="52"/>
  <c r="H7243" i="52"/>
  <c r="M7243" i="52"/>
  <c r="H7242" i="52"/>
  <c r="M7242" i="52"/>
  <c r="M7239" i="52"/>
  <c r="H7239" i="52"/>
  <c r="G7239" i="52"/>
  <c r="G7242" i="52"/>
  <c r="G7243" i="52"/>
  <c r="G7241" i="52"/>
  <c r="G7240" i="52"/>
  <c r="H7326" i="52"/>
  <c r="K7326" i="52" s="1"/>
  <c r="L7326" i="52" s="1"/>
  <c r="M7326" i="52"/>
  <c r="H7328" i="52"/>
  <c r="K7328" i="52" s="1"/>
  <c r="L7328" i="52" s="1"/>
  <c r="M7328" i="52"/>
  <c r="H7316" i="52"/>
  <c r="K7316" i="52" s="1"/>
  <c r="L7316" i="52" s="1"/>
  <c r="M7316" i="52"/>
  <c r="H7331" i="52"/>
  <c r="K7331" i="52" s="1"/>
  <c r="L7331" i="52" s="1"/>
  <c r="M7331" i="52"/>
  <c r="H7338" i="52"/>
  <c r="K7338" i="52" s="1"/>
  <c r="L7338" i="52" s="1"/>
  <c r="M7338" i="52"/>
  <c r="H7329" i="52"/>
  <c r="K7329" i="52" s="1"/>
  <c r="L7329" i="52" s="1"/>
  <c r="M7329" i="52"/>
  <c r="H7315" i="52"/>
  <c r="K7315" i="52" s="1"/>
  <c r="L7315" i="52" s="1"/>
  <c r="M7315" i="52"/>
  <c r="H7339" i="52"/>
  <c r="F7339" i="52" s="1"/>
  <c r="M7339" i="52"/>
  <c r="H7320" i="52"/>
  <c r="F7320" i="52" s="1"/>
  <c r="M7320" i="52"/>
  <c r="H7335" i="52"/>
  <c r="F7335" i="52" s="1"/>
  <c r="M7335" i="52"/>
  <c r="H7321" i="52"/>
  <c r="F7321" i="52" s="1"/>
  <c r="M7321" i="52"/>
  <c r="H7330" i="52"/>
  <c r="F7330" i="52" s="1"/>
  <c r="M7330" i="52"/>
  <c r="H7336" i="52"/>
  <c r="F7336" i="52" s="1"/>
  <c r="M7336" i="52"/>
  <c r="M7325" i="52"/>
  <c r="H7325" i="52"/>
  <c r="K7325" i="52" s="1"/>
  <c r="L7325" i="52" s="1"/>
  <c r="M7319" i="52"/>
  <c r="H7319" i="52"/>
  <c r="F7319" i="52" s="1"/>
  <c r="M7318" i="52"/>
  <c r="H7318" i="52"/>
  <c r="F7318" i="52" s="1"/>
  <c r="M7324" i="52"/>
  <c r="H7324" i="52"/>
  <c r="K7324" i="52" s="1"/>
  <c r="L7324" i="52" s="1"/>
  <c r="M7327" i="52"/>
  <c r="H7327" i="52"/>
  <c r="F7327" i="52" s="1"/>
  <c r="M7322" i="52"/>
  <c r="H7322" i="52"/>
  <c r="K7322" i="52" s="1"/>
  <c r="L7322" i="52" s="1"/>
  <c r="M7332" i="52"/>
  <c r="H7332" i="52"/>
  <c r="K7332" i="52" s="1"/>
  <c r="L7332" i="52" s="1"/>
  <c r="M7323" i="52"/>
  <c r="H7323" i="52"/>
  <c r="F7323" i="52" s="1"/>
  <c r="M7333" i="52"/>
  <c r="H7333" i="52"/>
  <c r="K7333" i="52" s="1"/>
  <c r="L7333" i="52" s="1"/>
  <c r="M7337" i="52"/>
  <c r="H7337" i="52"/>
  <c r="K7337" i="52" s="1"/>
  <c r="L7337" i="52" s="1"/>
  <c r="M7317" i="52"/>
  <c r="H7317" i="52"/>
  <c r="F7317" i="52" s="1"/>
  <c r="M7334" i="52"/>
  <c r="H7334" i="52"/>
  <c r="F7334" i="52" s="1"/>
  <c r="M7415" i="52"/>
  <c r="H7415" i="52"/>
  <c r="H7412" i="52"/>
  <c r="M7412" i="52"/>
  <c r="M7413" i="52"/>
  <c r="H7413" i="52"/>
  <c r="H7418" i="52"/>
  <c r="M7418" i="52"/>
  <c r="H7416" i="52"/>
  <c r="M7416" i="52"/>
  <c r="H7414" i="52"/>
  <c r="M7414" i="52"/>
  <c r="H7417" i="52"/>
  <c r="M7417" i="52"/>
  <c r="G7416" i="52"/>
  <c r="G7413" i="52"/>
  <c r="G7417" i="52"/>
  <c r="G7414" i="52"/>
  <c r="G7412" i="52"/>
  <c r="G7415" i="52"/>
  <c r="G7418" i="52"/>
  <c r="H7382" i="52"/>
  <c r="M7382" i="52"/>
  <c r="H7383" i="52"/>
  <c r="M7383" i="52"/>
  <c r="G7382" i="52"/>
  <c r="G7383" i="52"/>
  <c r="H7360" i="52"/>
  <c r="M7360" i="52"/>
  <c r="H7356" i="52"/>
  <c r="M7356" i="52"/>
  <c r="H7357" i="52"/>
  <c r="M7357" i="52"/>
  <c r="H7352" i="52"/>
  <c r="M7352" i="52"/>
  <c r="H7364" i="52"/>
  <c r="M7364" i="52"/>
  <c r="H7367" i="52"/>
  <c r="M7367" i="52"/>
  <c r="H7355" i="52"/>
  <c r="M7355" i="52"/>
  <c r="H7358" i="52"/>
  <c r="M7358" i="52"/>
  <c r="H7362" i="52"/>
  <c r="M7362" i="52"/>
  <c r="M7359" i="52"/>
  <c r="H7359" i="52"/>
  <c r="M7354" i="52"/>
  <c r="H7354" i="52"/>
  <c r="M7366" i="52"/>
  <c r="H7366" i="52"/>
  <c r="M7361" i="52"/>
  <c r="H7361" i="52"/>
  <c r="M7369" i="52"/>
  <c r="H7369" i="52"/>
  <c r="M7353" i="52"/>
  <c r="H7353" i="52"/>
  <c r="M7365" i="52"/>
  <c r="H7365" i="52"/>
  <c r="M7368" i="52"/>
  <c r="H7368" i="52"/>
  <c r="H7363" i="52"/>
  <c r="M7363" i="52"/>
  <c r="K7373" i="52"/>
  <c r="L7373" i="52" s="1"/>
  <c r="K7372" i="52"/>
  <c r="L7372" i="52" s="1"/>
  <c r="F7380" i="52"/>
  <c r="K7380" i="52"/>
  <c r="L7380" i="52" s="1"/>
  <c r="F7377" i="52"/>
  <c r="K7377" i="52"/>
  <c r="L7377" i="52" s="1"/>
  <c r="F7375" i="52"/>
  <c r="K7375" i="52"/>
  <c r="L7375" i="52" s="1"/>
  <c r="F7379" i="52"/>
  <c r="K7379" i="52"/>
  <c r="L7379" i="52" s="1"/>
  <c r="F7374" i="52"/>
  <c r="K7374" i="52"/>
  <c r="L7374" i="52" s="1"/>
  <c r="F7381" i="52"/>
  <c r="K7381" i="52"/>
  <c r="L7381" i="52" s="1"/>
  <c r="K7376" i="52"/>
  <c r="L7376" i="52" s="1"/>
  <c r="K7378" i="52"/>
  <c r="L7378" i="52" s="1"/>
  <c r="F7315" i="52"/>
  <c r="F7337" i="52"/>
  <c r="K7319" i="52"/>
  <c r="L7319" i="52" s="1"/>
  <c r="F7322" i="52"/>
  <c r="F3952" i="52"/>
  <c r="F6892" i="52"/>
  <c r="F3922" i="52"/>
  <c r="F155" i="52"/>
  <c r="F1449" i="52"/>
  <c r="F1577" i="52"/>
  <c r="F1322" i="52"/>
  <c r="F1908" i="52"/>
  <c r="F2773" i="52"/>
  <c r="F2732" i="52"/>
  <c r="F2683" i="52"/>
  <c r="F2809" i="52"/>
  <c r="F2746" i="52"/>
  <c r="F2783" i="52"/>
  <c r="F2727" i="52"/>
  <c r="F2794" i="52"/>
  <c r="F2762" i="52"/>
  <c r="F5153" i="52"/>
  <c r="F6837" i="52"/>
  <c r="H1630" i="52"/>
  <c r="H1667" i="52"/>
  <c r="M5010" i="52"/>
  <c r="F1758" i="52"/>
  <c r="F1680" i="52"/>
  <c r="F1623" i="52"/>
  <c r="F1507" i="52"/>
  <c r="F4948" i="52"/>
  <c r="AR120" i="11"/>
  <c r="F4261" i="52"/>
  <c r="H1071" i="52"/>
  <c r="G4280" i="52"/>
  <c r="F4280" i="52" s="1"/>
  <c r="G7269" i="52"/>
  <c r="G7267" i="52"/>
  <c r="G7273" i="52"/>
  <c r="G7282" i="52"/>
  <c r="G7275" i="52"/>
  <c r="G7259" i="52"/>
  <c r="G7274" i="52"/>
  <c r="G7287" i="52"/>
  <c r="G7285" i="52"/>
  <c r="G7268" i="52"/>
  <c r="G7281" i="52"/>
  <c r="G7271" i="52"/>
  <c r="G7260" i="52"/>
  <c r="G7263" i="52"/>
  <c r="G7286" i="52"/>
  <c r="G7270" i="52"/>
  <c r="G7264" i="52"/>
  <c r="G7283" i="52"/>
  <c r="G7277" i="52"/>
  <c r="G7261" i="52"/>
  <c r="G7276" i="52"/>
  <c r="G7279" i="52"/>
  <c r="G7266" i="52"/>
  <c r="G7284" i="52"/>
  <c r="G7262" i="52"/>
  <c r="G7272" i="52"/>
  <c r="G7265" i="52"/>
  <c r="G7280" i="52"/>
  <c r="G7278" i="52"/>
  <c r="G7371" i="52"/>
  <c r="K7371" i="52" s="1"/>
  <c r="L7371" i="52" s="1"/>
  <c r="G7370" i="52"/>
  <c r="G7351" i="52"/>
  <c r="K7351" i="52" s="1"/>
  <c r="L7351" i="52" s="1"/>
  <c r="G7347" i="52"/>
  <c r="K7347" i="52" s="1"/>
  <c r="L7347" i="52" s="1"/>
  <c r="G7345" i="52"/>
  <c r="K7345" i="52" s="1"/>
  <c r="L7345" i="52" s="1"/>
  <c r="G7341" i="52"/>
  <c r="G7342" i="52"/>
  <c r="G7350" i="52"/>
  <c r="G7344" i="52"/>
  <c r="G7343" i="52"/>
  <c r="K7343" i="52" s="1"/>
  <c r="L7343" i="52" s="1"/>
  <c r="G7346" i="52"/>
  <c r="G7349" i="52"/>
  <c r="G7348" i="52"/>
  <c r="G7340" i="52"/>
  <c r="H7248" i="52"/>
  <c r="F7248" i="52" s="1"/>
  <c r="M7248" i="52"/>
  <c r="H7244" i="52"/>
  <c r="F7244" i="52" s="1"/>
  <c r="M7244" i="52"/>
  <c r="M7246" i="52"/>
  <c r="H7246" i="52"/>
  <c r="F7246" i="52" s="1"/>
  <c r="M7247" i="52"/>
  <c r="H7247" i="52"/>
  <c r="F7247" i="52" s="1"/>
  <c r="H7245" i="52"/>
  <c r="F7245" i="52" s="1"/>
  <c r="M7245" i="52"/>
  <c r="H7211" i="52"/>
  <c r="M7211" i="52"/>
  <c r="H7207" i="52"/>
  <c r="M7207" i="52"/>
  <c r="M7209" i="52"/>
  <c r="H7209" i="52"/>
  <c r="M7214" i="52"/>
  <c r="H7214" i="52"/>
  <c r="M7213" i="52"/>
  <c r="H7213" i="52"/>
  <c r="H7215" i="52"/>
  <c r="M7215" i="52"/>
  <c r="M7210" i="52"/>
  <c r="H7210" i="52"/>
  <c r="H7212" i="52"/>
  <c r="M7212" i="52"/>
  <c r="H7208" i="52"/>
  <c r="M7208" i="52"/>
  <c r="H7206" i="52"/>
  <c r="M7206" i="52"/>
  <c r="G7214" i="52"/>
  <c r="K7214" i="52" s="1"/>
  <c r="L7214" i="52" s="1"/>
  <c r="G7213" i="52"/>
  <c r="K7213" i="52" s="1"/>
  <c r="L7213" i="52" s="1"/>
  <c r="G7210" i="52"/>
  <c r="G7209" i="52"/>
  <c r="G7212" i="52"/>
  <c r="G7207" i="52"/>
  <c r="K7207" i="52" s="1"/>
  <c r="L7207" i="52" s="1"/>
  <c r="G7211" i="52"/>
  <c r="K7211" i="52" s="1"/>
  <c r="L7211" i="52" s="1"/>
  <c r="G7206" i="52"/>
  <c r="G7208" i="52"/>
  <c r="G7215" i="52"/>
  <c r="H7271" i="52"/>
  <c r="F7271" i="52" s="1"/>
  <c r="M7271" i="52"/>
  <c r="H7273" i="52"/>
  <c r="M7273" i="52"/>
  <c r="H7262" i="52"/>
  <c r="M7262" i="52"/>
  <c r="M7260" i="52"/>
  <c r="H7260" i="52"/>
  <c r="M7287" i="52"/>
  <c r="H7287" i="52"/>
  <c r="H7278" i="52"/>
  <c r="M7278" i="52"/>
  <c r="M7266" i="52"/>
  <c r="H7266" i="52"/>
  <c r="H7264" i="52"/>
  <c r="M7264" i="52"/>
  <c r="M7282" i="52"/>
  <c r="H7282" i="52"/>
  <c r="M7275" i="52"/>
  <c r="H7275" i="52"/>
  <c r="H7277" i="52"/>
  <c r="M7277" i="52"/>
  <c r="H7283" i="52"/>
  <c r="K7283" i="52" s="1"/>
  <c r="L7283" i="52" s="1"/>
  <c r="M7283" i="52"/>
  <c r="H7286" i="52"/>
  <c r="M7286" i="52"/>
  <c r="M7269" i="52"/>
  <c r="H7269" i="52"/>
  <c r="M7267" i="52"/>
  <c r="H7267" i="52"/>
  <c r="M7265" i="52"/>
  <c r="H7265" i="52"/>
  <c r="M7270" i="52"/>
  <c r="H7270" i="52"/>
  <c r="M7263" i="52"/>
  <c r="H7263" i="52"/>
  <c r="M7285" i="52"/>
  <c r="H7285" i="52"/>
  <c r="H7261" i="52"/>
  <c r="M7261" i="52"/>
  <c r="H7268" i="52"/>
  <c r="M7268" i="52"/>
  <c r="M7281" i="52"/>
  <c r="H7281" i="52"/>
  <c r="M7284" i="52"/>
  <c r="H7284" i="52"/>
  <c r="H7279" i="52"/>
  <c r="M7279" i="52"/>
  <c r="M7272" i="52"/>
  <c r="H7272" i="52"/>
  <c r="M7259" i="52"/>
  <c r="H7259" i="52"/>
  <c r="M7274" i="52"/>
  <c r="H7274" i="52"/>
  <c r="H7276" i="52"/>
  <c r="M7276" i="52"/>
  <c r="H7280" i="52"/>
  <c r="M7280" i="52"/>
  <c r="H7306" i="52"/>
  <c r="F7306" i="52" s="1"/>
  <c r="M7306" i="52"/>
  <c r="H7302" i="52"/>
  <c r="K7302" i="52" s="1"/>
  <c r="L7302" i="52" s="1"/>
  <c r="M7302" i="52"/>
  <c r="M7314" i="52"/>
  <c r="H7314" i="52"/>
  <c r="F7314" i="52" s="1"/>
  <c r="H7310" i="52"/>
  <c r="K7310" i="52" s="1"/>
  <c r="L7310" i="52" s="1"/>
  <c r="M7310" i="52"/>
  <c r="H7312" i="52"/>
  <c r="K7312" i="52" s="1"/>
  <c r="L7312" i="52" s="1"/>
  <c r="M7312" i="52"/>
  <c r="M7304" i="52"/>
  <c r="H7304" i="52"/>
  <c r="K7304" i="52" s="1"/>
  <c r="L7304" i="52" s="1"/>
  <c r="H7309" i="52"/>
  <c r="K7309" i="52" s="1"/>
  <c r="L7309" i="52" s="1"/>
  <c r="M7309" i="52"/>
  <c r="M7301" i="52"/>
  <c r="H7301" i="52"/>
  <c r="K7301" i="52" s="1"/>
  <c r="L7301" i="52" s="1"/>
  <c r="H7305" i="52"/>
  <c r="F7305" i="52" s="1"/>
  <c r="M7305" i="52"/>
  <c r="H7311" i="52"/>
  <c r="F7311" i="52" s="1"/>
  <c r="M7311" i="52"/>
  <c r="H7303" i="52"/>
  <c r="K7303" i="52" s="1"/>
  <c r="L7303" i="52" s="1"/>
  <c r="M7303" i="52"/>
  <c r="H7313" i="52"/>
  <c r="K7313" i="52" s="1"/>
  <c r="L7313" i="52" s="1"/>
  <c r="M7313" i="52"/>
  <c r="H7307" i="52"/>
  <c r="F7307" i="52" s="1"/>
  <c r="M7307" i="52"/>
  <c r="M7308" i="52"/>
  <c r="H7308" i="52"/>
  <c r="F7308" i="52" s="1"/>
  <c r="H7371" i="52"/>
  <c r="F7371" i="52" s="1"/>
  <c r="M7371" i="52"/>
  <c r="M7370" i="52"/>
  <c r="H7370" i="52"/>
  <c r="M7345" i="52"/>
  <c r="H7345" i="52"/>
  <c r="H7351" i="52"/>
  <c r="F7351" i="52" s="1"/>
  <c r="M7351" i="52"/>
  <c r="H7349" i="52"/>
  <c r="M7349" i="52"/>
  <c r="M7341" i="52"/>
  <c r="H7341" i="52"/>
  <c r="H7343" i="52"/>
  <c r="M7343" i="52"/>
  <c r="H7347" i="52"/>
  <c r="M7347" i="52"/>
  <c r="M7344" i="52"/>
  <c r="H7344" i="52"/>
  <c r="M7350" i="52"/>
  <c r="H7350" i="52"/>
  <c r="M7348" i="52"/>
  <c r="H7348" i="52"/>
  <c r="H7342" i="52"/>
  <c r="M7342" i="52"/>
  <c r="H7346" i="52"/>
  <c r="M7346" i="52"/>
  <c r="M7340" i="52"/>
  <c r="H7340" i="52"/>
  <c r="K7305" i="52"/>
  <c r="L7305" i="52" s="1"/>
  <c r="F3944" i="52"/>
  <c r="K4936" i="52"/>
  <c r="L4936" i="52" s="1"/>
  <c r="M3162" i="52"/>
  <c r="F1667" i="52"/>
  <c r="F1298" i="52"/>
  <c r="F1495" i="52"/>
  <c r="F1303" i="52"/>
  <c r="F2208" i="52"/>
  <c r="F605" i="52"/>
  <c r="F7106" i="52"/>
  <c r="F1170" i="52"/>
  <c r="M6895" i="52"/>
  <c r="M3832" i="52"/>
  <c r="M3851" i="52"/>
  <c r="M2850" i="52"/>
  <c r="M2844" i="52"/>
  <c r="H3363" i="52"/>
  <c r="F3363" i="52" s="1"/>
  <c r="M3349" i="52"/>
  <c r="H6516" i="52"/>
  <c r="H6728" i="52"/>
  <c r="M1110" i="52"/>
  <c r="H5769" i="52"/>
  <c r="H5975" i="52"/>
  <c r="H656" i="52"/>
  <c r="M1538" i="52"/>
  <c r="M1668" i="52"/>
  <c r="M1295" i="52"/>
  <c r="H1394" i="52"/>
  <c r="H1262" i="52"/>
  <c r="F1262" i="52" s="1"/>
  <c r="M4232" i="52"/>
  <c r="H4204" i="52"/>
  <c r="H3198" i="52"/>
  <c r="M3213" i="52"/>
  <c r="M4017" i="52"/>
  <c r="H4017" i="52"/>
  <c r="M5315" i="52"/>
  <c r="H5315" i="52"/>
  <c r="F5315" i="52" s="1"/>
  <c r="H4974" i="52"/>
  <c r="M4974" i="52"/>
  <c r="M3222" i="52"/>
  <c r="H3222" i="52"/>
  <c r="K3222" i="52" s="1"/>
  <c r="M3480" i="52"/>
  <c r="H3480" i="52"/>
  <c r="H3333" i="52"/>
  <c r="F3333" i="52" s="1"/>
  <c r="M3333" i="52"/>
  <c r="M3126" i="52"/>
  <c r="H3126" i="52"/>
  <c r="M950" i="52"/>
  <c r="H950" i="52"/>
  <c r="F950" i="52" s="1"/>
  <c r="M3064" i="52"/>
  <c r="H3064" i="52"/>
  <c r="M703" i="52"/>
  <c r="H703" i="52"/>
  <c r="F703" i="52" s="1"/>
  <c r="M3325" i="52"/>
  <c r="H3325" i="52"/>
  <c r="M3170" i="52"/>
  <c r="H3170" i="52"/>
  <c r="M4186" i="52"/>
  <c r="H4186" i="52"/>
  <c r="M3159" i="52"/>
  <c r="H3159" i="52"/>
  <c r="H3087" i="52"/>
  <c r="M3087" i="52"/>
  <c r="M3060" i="52"/>
  <c r="H3060" i="52"/>
  <c r="M3358" i="52"/>
  <c r="H3358" i="52"/>
  <c r="H3722" i="52"/>
  <c r="M3722" i="52"/>
  <c r="H1070" i="52"/>
  <c r="M1070" i="52"/>
  <c r="H1072" i="52"/>
  <c r="F1072" i="52" s="1"/>
  <c r="M1072" i="52"/>
  <c r="M4268" i="52"/>
  <c r="H4268" i="52"/>
  <c r="F4268" i="52" s="1"/>
  <c r="M4237" i="52"/>
  <c r="H4237" i="52"/>
  <c r="F4237" i="52" s="1"/>
  <c r="M4259" i="52"/>
  <c r="H4259" i="52"/>
  <c r="H1137" i="52"/>
  <c r="M1137" i="52"/>
  <c r="H6140" i="52"/>
  <c r="M6140" i="52"/>
  <c r="H6924" i="52"/>
  <c r="F6924" i="52" s="1"/>
  <c r="M6924" i="52"/>
  <c r="H5465" i="52"/>
  <c r="M5465" i="52"/>
  <c r="M3376" i="52"/>
  <c r="H3376" i="52"/>
  <c r="F3376" i="52" s="1"/>
  <c r="H6919" i="52"/>
  <c r="M6919" i="52"/>
  <c r="H7077" i="52"/>
  <c r="M7077" i="52"/>
  <c r="M5469" i="52"/>
  <c r="H5469" i="52"/>
  <c r="H5223" i="52"/>
  <c r="F5223" i="52" s="1"/>
  <c r="M5223" i="52"/>
  <c r="M5232" i="52"/>
  <c r="H5232" i="52"/>
  <c r="M5221" i="52"/>
  <c r="H5221" i="52"/>
  <c r="K5221" i="52" s="1"/>
  <c r="H4871" i="52"/>
  <c r="F4871" i="52" s="1"/>
  <c r="M4871" i="52"/>
  <c r="H3926" i="52"/>
  <c r="F3926" i="52" s="1"/>
  <c r="M3926" i="52"/>
  <c r="H3807" i="52"/>
  <c r="F3807" i="52" s="1"/>
  <c r="M3807" i="52"/>
  <c r="H3847" i="52"/>
  <c r="M3847" i="52"/>
  <c r="H3828" i="52"/>
  <c r="M3828" i="52"/>
  <c r="M6874" i="52"/>
  <c r="H6874" i="52"/>
  <c r="M6887" i="52"/>
  <c r="H6887" i="52"/>
  <c r="F6887" i="52" s="1"/>
  <c r="M6480" i="52"/>
  <c r="H6480" i="52"/>
  <c r="F6480" i="52" s="1"/>
  <c r="H5673" i="52"/>
  <c r="F5673" i="52" s="1"/>
  <c r="M5673" i="52"/>
  <c r="M1547" i="52"/>
  <c r="H1547" i="52"/>
  <c r="M1620" i="52"/>
  <c r="H1620" i="52"/>
  <c r="F1620" i="52" s="1"/>
  <c r="M1837" i="52"/>
  <c r="H1837" i="52"/>
  <c r="M1516" i="52"/>
  <c r="H1516" i="52"/>
  <c r="M5245" i="52"/>
  <c r="M5277" i="52"/>
  <c r="H6913" i="52"/>
  <c r="H3829" i="52"/>
  <c r="H3846" i="52"/>
  <c r="M4003" i="52"/>
  <c r="H1145" i="52"/>
  <c r="H1087" i="52"/>
  <c r="F1087" i="52" s="1"/>
  <c r="H1121" i="52"/>
  <c r="H6365" i="52"/>
  <c r="F6365" i="52" s="1"/>
  <c r="H709" i="52"/>
  <c r="H676" i="52"/>
  <c r="K676" i="52" s="1"/>
  <c r="H686" i="52"/>
  <c r="K686" i="52" s="1"/>
  <c r="M1835" i="52"/>
  <c r="H1268" i="52"/>
  <c r="H1404" i="52"/>
  <c r="F1404" i="52" s="1"/>
  <c r="H1625" i="52"/>
  <c r="M1778" i="52"/>
  <c r="H1462" i="52"/>
  <c r="M1724" i="52"/>
  <c r="M3245" i="52"/>
  <c r="M5316" i="52"/>
  <c r="M5313" i="52"/>
  <c r="K2960" i="52"/>
  <c r="L2960" i="52" s="1"/>
  <c r="K3024" i="52"/>
  <c r="L3024" i="52" s="1"/>
  <c r="K2921" i="52"/>
  <c r="L2921" i="52" s="1"/>
  <c r="H5081" i="52"/>
  <c r="H5143" i="52"/>
  <c r="M3850" i="52"/>
  <c r="H4931" i="52"/>
  <c r="F4931" i="52" s="1"/>
  <c r="H3359" i="52"/>
  <c r="H7062" i="52"/>
  <c r="F7062" i="52" s="1"/>
  <c r="H3934" i="52"/>
  <c r="F3934" i="52" s="1"/>
  <c r="M5677" i="52"/>
  <c r="M1096" i="52"/>
  <c r="H4914" i="52"/>
  <c r="F4914" i="52" s="1"/>
  <c r="H606" i="52"/>
  <c r="F606" i="52" s="1"/>
  <c r="M1628" i="52"/>
  <c r="M1393" i="52"/>
  <c r="H1274" i="52"/>
  <c r="H3777" i="52"/>
  <c r="F3777" i="52" s="1"/>
  <c r="M6905" i="52"/>
  <c r="M3790" i="52"/>
  <c r="H2877" i="52"/>
  <c r="H7054" i="52"/>
  <c r="H3927" i="52"/>
  <c r="F3927" i="52" s="1"/>
  <c r="H3932" i="52"/>
  <c r="M5672" i="52"/>
  <c r="M5467" i="52"/>
  <c r="M1068" i="52"/>
  <c r="H6087" i="52"/>
  <c r="H1314" i="52"/>
  <c r="F1314" i="52" s="1"/>
  <c r="H918" i="52"/>
  <c r="F918" i="52" s="1"/>
  <c r="M3228" i="52"/>
  <c r="M345" i="52"/>
  <c r="M5113" i="52"/>
  <c r="H5093" i="52"/>
  <c r="M5079" i="52"/>
  <c r="H3217" i="52"/>
  <c r="F21" i="52"/>
  <c r="H3155" i="52"/>
  <c r="F3155" i="52" s="1"/>
  <c r="M190" i="52"/>
  <c r="M4004" i="52"/>
  <c r="H4004" i="52"/>
  <c r="H3991" i="52"/>
  <c r="F3991" i="52" s="1"/>
  <c r="M3991" i="52"/>
  <c r="H5308" i="52"/>
  <c r="M5308" i="52"/>
  <c r="H642" i="52"/>
  <c r="F642" i="52" s="1"/>
  <c r="M642" i="52"/>
  <c r="H3164" i="52"/>
  <c r="M3164" i="52"/>
  <c r="H3089" i="52"/>
  <c r="M3089" i="52"/>
  <c r="H3078" i="52"/>
  <c r="M3078" i="52"/>
  <c r="H4934" i="52"/>
  <c r="K4934" i="52" s="1"/>
  <c r="M4934" i="52"/>
  <c r="M902" i="52"/>
  <c r="H902" i="52"/>
  <c r="H1290" i="52"/>
  <c r="M1290" i="52"/>
  <c r="H5794" i="52"/>
  <c r="F5794" i="52" s="1"/>
  <c r="M5794" i="52"/>
  <c r="M1180" i="52"/>
  <c r="H1180" i="52"/>
  <c r="F1180" i="52" s="1"/>
  <c r="M1173" i="52"/>
  <c r="H1173" i="52"/>
  <c r="M1185" i="52"/>
  <c r="H1185" i="52"/>
  <c r="F1185" i="52" s="1"/>
  <c r="M5128" i="52"/>
  <c r="H5128" i="52"/>
  <c r="M3208" i="52"/>
  <c r="H3208" i="52"/>
  <c r="M5123" i="52"/>
  <c r="H5123" i="52"/>
  <c r="H5139" i="52"/>
  <c r="M5139" i="52"/>
  <c r="M1275" i="52"/>
  <c r="H1275" i="52"/>
  <c r="F1275" i="52" s="1"/>
  <c r="M5105" i="52"/>
  <c r="H5105" i="52"/>
  <c r="M5068" i="52"/>
  <c r="H5068" i="52"/>
  <c r="M5100" i="52"/>
  <c r="H5100" i="52"/>
  <c r="F5100" i="52" s="1"/>
  <c r="H5095" i="52"/>
  <c r="M5095" i="52"/>
  <c r="H4181" i="52"/>
  <c r="M4181" i="52"/>
  <c r="H3718" i="52"/>
  <c r="F3718" i="52" s="1"/>
  <c r="M3718" i="52"/>
  <c r="M3755" i="52"/>
  <c r="H3755" i="52"/>
  <c r="F3755" i="52" s="1"/>
  <c r="H6279" i="52"/>
  <c r="F6279" i="52" s="1"/>
  <c r="M6279" i="52"/>
  <c r="H3758" i="52"/>
  <c r="M3758" i="52"/>
  <c r="H3744" i="52"/>
  <c r="F3744" i="52" s="1"/>
  <c r="M3744" i="52"/>
  <c r="H3773" i="52"/>
  <c r="F3773" i="52" s="1"/>
  <c r="M3773" i="52"/>
  <c r="H1080" i="52"/>
  <c r="M1080" i="52"/>
  <c r="H1079" i="52"/>
  <c r="M1079" i="52"/>
  <c r="M4203" i="52"/>
  <c r="H4203" i="52"/>
  <c r="M4270" i="52"/>
  <c r="H4270" i="52"/>
  <c r="F4270" i="52" s="1"/>
  <c r="M4242" i="52"/>
  <c r="H4242" i="52"/>
  <c r="H4263" i="52"/>
  <c r="K4263" i="52" s="1"/>
  <c r="M4263" i="52"/>
  <c r="H4214" i="52"/>
  <c r="M4214" i="52"/>
  <c r="M4238" i="52"/>
  <c r="H4238" i="52"/>
  <c r="F4238" i="52" s="1"/>
  <c r="M1102" i="52"/>
  <c r="H1102" i="52"/>
  <c r="H1111" i="52"/>
  <c r="M1111" i="52"/>
  <c r="H1118" i="52"/>
  <c r="F1118" i="52" s="1"/>
  <c r="M1118" i="52"/>
  <c r="H1135" i="52"/>
  <c r="F1135" i="52" s="1"/>
  <c r="M1135" i="52"/>
  <c r="M6890" i="52"/>
  <c r="H6890" i="52"/>
  <c r="F6890" i="52" s="1"/>
  <c r="M3839" i="52"/>
  <c r="H3839" i="52"/>
  <c r="K3839" i="52" s="1"/>
  <c r="M5461" i="52"/>
  <c r="H5461" i="52"/>
  <c r="H6088" i="52"/>
  <c r="M6088" i="52"/>
  <c r="M5240" i="52"/>
  <c r="H5240" i="52"/>
  <c r="M3836" i="52"/>
  <c r="H3836" i="52"/>
  <c r="K3836" i="52" s="1"/>
  <c r="M3953" i="52"/>
  <c r="H3953" i="52"/>
  <c r="F3953" i="52" s="1"/>
  <c r="H5492" i="52"/>
  <c r="F5492" i="52" s="1"/>
  <c r="M5492" i="52"/>
  <c r="H5490" i="52"/>
  <c r="F5490" i="52" s="1"/>
  <c r="M5490" i="52"/>
  <c r="M5474" i="52"/>
  <c r="H5474" i="52"/>
  <c r="F5474" i="52" s="1"/>
  <c r="M5219" i="52"/>
  <c r="H5219" i="52"/>
  <c r="M7088" i="52"/>
  <c r="H7088" i="52"/>
  <c r="F7088" i="52" s="1"/>
  <c r="M7063" i="52"/>
  <c r="H7063" i="52"/>
  <c r="F7063" i="52" s="1"/>
  <c r="M7094" i="52"/>
  <c r="H7094" i="52"/>
  <c r="F7094" i="52" s="1"/>
  <c r="M7067" i="52"/>
  <c r="H7067" i="52"/>
  <c r="M3695" i="52"/>
  <c r="H3695" i="52"/>
  <c r="K3695" i="52" s="1"/>
  <c r="H5244" i="52"/>
  <c r="M5244" i="52"/>
  <c r="H5276" i="52"/>
  <c r="M5276" i="52"/>
  <c r="M5226" i="52"/>
  <c r="H5226" i="52"/>
  <c r="M4858" i="52"/>
  <c r="H4858" i="52"/>
  <c r="F4858" i="52" s="1"/>
  <c r="H6574" i="52"/>
  <c r="F6574" i="52" s="1"/>
  <c r="M6574" i="52"/>
  <c r="H3931" i="52"/>
  <c r="F3931" i="52" s="1"/>
  <c r="M3931" i="52"/>
  <c r="M6960" i="52"/>
  <c r="H6960" i="52"/>
  <c r="H3841" i="52"/>
  <c r="F3841" i="52" s="1"/>
  <c r="M3841" i="52"/>
  <c r="M6888" i="52"/>
  <c r="H6888" i="52"/>
  <c r="F6888" i="52" s="1"/>
  <c r="H6916" i="52"/>
  <c r="M6916" i="52"/>
  <c r="M7139" i="52"/>
  <c r="H7139" i="52"/>
  <c r="M6872" i="52"/>
  <c r="H6872" i="52"/>
  <c r="F6872" i="52" s="1"/>
  <c r="M3865" i="52"/>
  <c r="H3865" i="52"/>
  <c r="F3865" i="52" s="1"/>
  <c r="H7057" i="52"/>
  <c r="F7057" i="52" s="1"/>
  <c r="M7057" i="52"/>
  <c r="H6098" i="52"/>
  <c r="F6098" i="52" s="1"/>
  <c r="M6098" i="52"/>
  <c r="H6479" i="52"/>
  <c r="F6479" i="52" s="1"/>
  <c r="M6479" i="52"/>
  <c r="H6515" i="52"/>
  <c r="M6515" i="52"/>
  <c r="H2879" i="52"/>
  <c r="F2879" i="52" s="1"/>
  <c r="M2879" i="52"/>
  <c r="H2872" i="52"/>
  <c r="M2872" i="52"/>
  <c r="H2839" i="52"/>
  <c r="M2839" i="52"/>
  <c r="H441" i="52"/>
  <c r="F441" i="52" s="1"/>
  <c r="M441" i="52"/>
  <c r="H2880" i="52"/>
  <c r="M2880" i="52"/>
  <c r="H2833" i="52"/>
  <c r="M2833" i="52"/>
  <c r="M1879" i="52"/>
  <c r="H1879" i="52"/>
  <c r="F1879" i="52" s="1"/>
  <c r="M1517" i="52"/>
  <c r="H1517" i="52"/>
  <c r="F1517" i="52" s="1"/>
  <c r="H1340" i="52"/>
  <c r="M1340" i="52"/>
  <c r="H1578" i="52"/>
  <c r="K1578" i="52" s="1"/>
  <c r="M1578" i="52"/>
  <c r="M1856" i="52"/>
  <c r="H1856" i="52"/>
  <c r="F1856" i="52" s="1"/>
  <c r="M1876" i="52"/>
  <c r="H1876" i="52"/>
  <c r="H1755" i="52"/>
  <c r="M1755" i="52"/>
  <c r="H1846" i="52"/>
  <c r="M1846" i="52"/>
  <c r="H1690" i="52"/>
  <c r="M1690" i="52"/>
  <c r="F5404" i="52"/>
  <c r="H1415" i="52"/>
  <c r="M1300" i="52"/>
  <c r="H1249" i="52"/>
  <c r="F5305" i="52"/>
  <c r="F5321" i="52"/>
  <c r="F5327" i="52"/>
  <c r="M342" i="52"/>
  <c r="H3757" i="52"/>
  <c r="H5073" i="52"/>
  <c r="F6140" i="52"/>
  <c r="F4136" i="52"/>
  <c r="F1295" i="52"/>
  <c r="F1815" i="52"/>
  <c r="F1597" i="52"/>
  <c r="F1278" i="52"/>
  <c r="F1397" i="52"/>
  <c r="F902" i="52"/>
  <c r="F2202" i="52"/>
  <c r="F684" i="52"/>
  <c r="F4682" i="52"/>
  <c r="M1184" i="52"/>
  <c r="M1546" i="52"/>
  <c r="M1263" i="52"/>
  <c r="M5227" i="52"/>
  <c r="M6891" i="52"/>
  <c r="M3821" i="52"/>
  <c r="H2876" i="52"/>
  <c r="M5209" i="52"/>
  <c r="M5488" i="52"/>
  <c r="M1103" i="52"/>
  <c r="M1069" i="52"/>
  <c r="H5765" i="52"/>
  <c r="F5765" i="52" s="1"/>
  <c r="M3475" i="52"/>
  <c r="H5788" i="52"/>
  <c r="F5788" i="52" s="1"/>
  <c r="H688" i="52"/>
  <c r="M1815" i="52"/>
  <c r="H1768" i="52"/>
  <c r="M5278" i="52"/>
  <c r="H4241" i="52"/>
  <c r="H3950" i="52"/>
  <c r="F3950" i="52" s="1"/>
  <c r="H3868" i="52"/>
  <c r="M7143" i="52"/>
  <c r="H1154" i="52"/>
  <c r="M1149" i="52"/>
  <c r="F4080" i="52"/>
  <c r="F3740" i="52"/>
  <c r="F3780" i="52"/>
  <c r="F6136" i="52"/>
  <c r="F1827" i="52"/>
  <c r="F1601" i="52"/>
  <c r="F1538" i="52"/>
  <c r="F4188" i="52"/>
  <c r="F4632" i="52"/>
  <c r="F4552" i="52"/>
  <c r="F7087" i="52"/>
  <c r="F3345" i="52"/>
  <c r="F5188" i="52"/>
  <c r="F5783" i="52"/>
  <c r="F6320" i="52"/>
  <c r="F3419" i="52"/>
  <c r="F3897" i="52"/>
  <c r="F3894" i="52"/>
  <c r="F3885" i="52"/>
  <c r="F5278" i="52"/>
  <c r="F5316" i="52"/>
  <c r="F1611" i="52"/>
  <c r="F1863" i="52"/>
  <c r="F1823" i="52"/>
  <c r="F1836" i="52"/>
  <c r="F1720" i="52"/>
  <c r="F1588" i="52"/>
  <c r="F1645" i="52"/>
  <c r="F1386" i="52"/>
  <c r="F1594" i="52"/>
  <c r="F1905" i="52"/>
  <c r="F911" i="52"/>
  <c r="F956" i="52"/>
  <c r="F4874" i="52"/>
  <c r="F6919" i="52"/>
  <c r="F610" i="52"/>
  <c r="F655" i="52"/>
  <c r="K2936" i="52"/>
  <c r="L2936" i="52" s="1"/>
  <c r="F4554" i="52"/>
  <c r="F7093" i="52"/>
  <c r="F2673" i="52"/>
  <c r="F1054" i="52"/>
  <c r="F4980" i="52"/>
  <c r="F6330" i="52"/>
  <c r="F1070" i="52"/>
  <c r="F3880" i="52"/>
  <c r="F3896" i="52"/>
  <c r="F3884" i="52"/>
  <c r="F3902" i="52"/>
  <c r="F6519" i="52"/>
  <c r="M1197" i="52"/>
  <c r="M3788" i="52"/>
  <c r="M4231" i="52"/>
  <c r="M5091" i="52"/>
  <c r="M5971" i="52"/>
  <c r="H5971" i="52"/>
  <c r="F5971" i="52" s="1"/>
  <c r="H5129" i="52"/>
  <c r="M5129" i="52"/>
  <c r="H909" i="52"/>
  <c r="F909" i="52" s="1"/>
  <c r="M909" i="52"/>
  <c r="F1715" i="52"/>
  <c r="F1656" i="52"/>
  <c r="F1411" i="52"/>
  <c r="F1356" i="52"/>
  <c r="F1423" i="52"/>
  <c r="F1884" i="52"/>
  <c r="F1840" i="52"/>
  <c r="F1810" i="52"/>
  <c r="F1630" i="52"/>
  <c r="F1430" i="52"/>
  <c r="F1326" i="52"/>
  <c r="F1339" i="52"/>
  <c r="F1803" i="52"/>
  <c r="F1440" i="52"/>
  <c r="F1465" i="52"/>
  <c r="F892" i="52"/>
  <c r="F109" i="52"/>
  <c r="F965" i="52"/>
  <c r="F2190" i="52"/>
  <c r="F2215" i="52"/>
  <c r="F2220" i="52"/>
  <c r="F2557" i="52"/>
  <c r="F2631" i="52"/>
  <c r="F2474" i="52"/>
  <c r="F6985" i="52"/>
  <c r="F6793" i="52"/>
  <c r="F6783" i="52"/>
  <c r="F6794" i="52"/>
  <c r="F6877" i="52"/>
  <c r="F629" i="52"/>
  <c r="F3450" i="52"/>
  <c r="F4676" i="52"/>
  <c r="F4688" i="52"/>
  <c r="F4738" i="52"/>
  <c r="F4744" i="52"/>
  <c r="F6155" i="52"/>
  <c r="F6151" i="52"/>
  <c r="F2703" i="52"/>
  <c r="F2670" i="52"/>
  <c r="F2823" i="52"/>
  <c r="F2775" i="52"/>
  <c r="F2759" i="52"/>
  <c r="F2717" i="52"/>
  <c r="F3338" i="52"/>
  <c r="F5776" i="52"/>
  <c r="K4486" i="52"/>
  <c r="L4486" i="52" s="1"/>
  <c r="F6427" i="52"/>
  <c r="F6443" i="52"/>
  <c r="F6459" i="52"/>
  <c r="F6442" i="52"/>
  <c r="F5200" i="52"/>
  <c r="F6847" i="52"/>
  <c r="F4084" i="52"/>
  <c r="F3734" i="52"/>
  <c r="F6325" i="52"/>
  <c r="F6341" i="52"/>
  <c r="F6349" i="52"/>
  <c r="F6350" i="52"/>
  <c r="F5483" i="52"/>
  <c r="F5489" i="52"/>
  <c r="F4902" i="52"/>
  <c r="F6684" i="52"/>
  <c r="M349" i="52"/>
  <c r="H3752" i="52"/>
  <c r="M3781" i="52"/>
  <c r="F5803" i="52"/>
  <c r="M6932" i="52"/>
  <c r="H1083" i="52"/>
  <c r="M3812" i="52"/>
  <c r="H6092" i="52"/>
  <c r="M5758" i="52"/>
  <c r="M1780" i="52"/>
  <c r="M1395" i="52"/>
  <c r="H1602" i="52"/>
  <c r="F1602" i="52" s="1"/>
  <c r="F3899" i="52"/>
  <c r="F3903" i="52"/>
  <c r="F3893" i="52"/>
  <c r="F502" i="52"/>
  <c r="F3947" i="52"/>
  <c r="F159" i="52"/>
  <c r="F5402" i="52"/>
  <c r="F5338" i="52"/>
  <c r="F1583" i="52"/>
  <c r="F1455" i="52"/>
  <c r="F1820" i="52"/>
  <c r="F1705" i="52"/>
  <c r="F1433" i="52"/>
  <c r="F1377" i="52"/>
  <c r="F1486" i="52"/>
  <c r="F1811" i="52"/>
  <c r="F1632" i="52"/>
  <c r="F1458" i="52"/>
  <c r="F1895" i="52"/>
  <c r="F910" i="52"/>
  <c r="F108" i="52"/>
  <c r="F2541" i="52"/>
  <c r="F2563" i="52"/>
  <c r="F2642" i="52"/>
  <c r="F973" i="52"/>
  <c r="F166" i="52"/>
  <c r="F4863" i="52"/>
  <c r="F3434" i="52"/>
  <c r="F3442" i="52"/>
  <c r="F4722" i="52"/>
  <c r="F288" i="52"/>
  <c r="F2832" i="52"/>
  <c r="F2434" i="52"/>
  <c r="F2454" i="52"/>
  <c r="F2902" i="52"/>
  <c r="H898" i="52"/>
  <c r="F898" i="52" s="1"/>
  <c r="M5106" i="52"/>
  <c r="H5083" i="52"/>
  <c r="F164" i="52"/>
  <c r="F1591" i="52"/>
  <c r="F1474" i="52"/>
  <c r="F1763" i="52"/>
  <c r="F117" i="52"/>
  <c r="F119" i="52"/>
  <c r="F104" i="52"/>
  <c r="F2201" i="52"/>
  <c r="F2657" i="52"/>
  <c r="F2656" i="52"/>
  <c r="F2628" i="52"/>
  <c r="F2500" i="52"/>
  <c r="F2569" i="52"/>
  <c r="F2536" i="52"/>
  <c r="F2627" i="52"/>
  <c r="F2489" i="52"/>
  <c r="F2620" i="52"/>
  <c r="F2566" i="52"/>
  <c r="F2658" i="52"/>
  <c r="F2594" i="52"/>
  <c r="F6995" i="52"/>
  <c r="F4678" i="52"/>
  <c r="F4742" i="52"/>
  <c r="F4218" i="52"/>
  <c r="F4232" i="52"/>
  <c r="F5029" i="52"/>
  <c r="F6344" i="52"/>
  <c r="F6275" i="52"/>
  <c r="F6179" i="52"/>
  <c r="F3852" i="52"/>
  <c r="F4886" i="52"/>
  <c r="F6678" i="52"/>
  <c r="F6702" i="52"/>
  <c r="M6350" i="52"/>
  <c r="H3067" i="52"/>
  <c r="F2884" i="52"/>
  <c r="F445" i="52"/>
  <c r="F4932" i="52"/>
  <c r="M1117" i="52"/>
  <c r="M4215" i="52"/>
  <c r="AR92" i="11"/>
  <c r="G5217" i="52"/>
  <c r="G5215" i="52"/>
  <c r="G5208" i="52"/>
  <c r="K5208" i="52" s="1"/>
  <c r="L5208" i="52" s="1"/>
  <c r="G5209" i="52"/>
  <c r="G5207" i="52"/>
  <c r="G5218" i="52"/>
  <c r="G5216" i="52"/>
  <c r="G5265" i="52"/>
  <c r="G5235" i="52"/>
  <c r="G5251" i="52"/>
  <c r="K5251" i="52" s="1"/>
  <c r="G5267" i="52"/>
  <c r="F5267" i="52" s="1"/>
  <c r="G5245" i="52"/>
  <c r="K5245" i="52" s="1"/>
  <c r="L5245" i="52" s="1"/>
  <c r="G5226" i="52"/>
  <c r="G5242" i="52"/>
  <c r="K5242" i="52" s="1"/>
  <c r="G5258" i="52"/>
  <c r="G5274" i="52"/>
  <c r="G5268" i="52"/>
  <c r="G5273" i="52"/>
  <c r="F5273" i="52" s="1"/>
  <c r="G5276" i="52"/>
  <c r="G5220" i="52"/>
  <c r="G5269" i="52"/>
  <c r="G5233" i="52"/>
  <c r="F5233" i="52" s="1"/>
  <c r="G5227" i="52"/>
  <c r="G5243" i="52"/>
  <c r="G5259" i="52"/>
  <c r="G5275" i="52"/>
  <c r="F5275" i="52" s="1"/>
  <c r="G5277" i="52"/>
  <c r="G5234" i="52"/>
  <c r="G5250" i="52"/>
  <c r="G5266" i="52"/>
  <c r="G5236" i="52"/>
  <c r="K5236" i="52" s="1"/>
  <c r="G5241" i="52"/>
  <c r="G5244" i="52"/>
  <c r="F5244" i="52" s="1"/>
  <c r="G5253" i="52"/>
  <c r="G5248" i="52"/>
  <c r="F5248" i="52" s="1"/>
  <c r="G5260" i="52"/>
  <c r="F5260" i="52" s="1"/>
  <c r="AN125" i="11"/>
  <c r="AF30" i="44" s="1"/>
  <c r="AR125" i="11"/>
  <c r="G3869" i="52"/>
  <c r="G3861" i="52"/>
  <c r="G3853" i="52"/>
  <c r="G3845" i="52"/>
  <c r="F3845" i="52" s="1"/>
  <c r="G3837" i="52"/>
  <c r="G3829" i="52"/>
  <c r="F3829" i="52" s="1"/>
  <c r="G3821" i="52"/>
  <c r="F3821" i="52" s="1"/>
  <c r="G3864" i="52"/>
  <c r="F3864" i="52" s="1"/>
  <c r="G3856" i="52"/>
  <c r="K3856" i="52" s="1"/>
  <c r="L3856" i="52" s="1"/>
  <c r="G3848" i="52"/>
  <c r="G3840" i="52"/>
  <c r="G3832" i="52"/>
  <c r="F3832" i="52" s="1"/>
  <c r="AO31" i="11"/>
  <c r="AN31" i="11"/>
  <c r="AF144" i="44" s="1"/>
  <c r="M6364" i="52"/>
  <c r="H6364" i="52"/>
  <c r="F6364" i="52" s="1"/>
  <c r="M5138" i="52"/>
  <c r="H5138" i="52"/>
  <c r="G5096" i="52"/>
  <c r="G5070" i="52"/>
  <c r="F5070" i="52" s="1"/>
  <c r="H891" i="52"/>
  <c r="F891" i="52" s="1"/>
  <c r="M891" i="52"/>
  <c r="M5111" i="52"/>
  <c r="H5111" i="52"/>
  <c r="M3061" i="52"/>
  <c r="H3061" i="52"/>
  <c r="AO71" i="11"/>
  <c r="G1163" i="52"/>
  <c r="F1163" i="52" s="1"/>
  <c r="G1151" i="52"/>
  <c r="G1137" i="52"/>
  <c r="G1104" i="52"/>
  <c r="G1092" i="52"/>
  <c r="G1128" i="52"/>
  <c r="F1128" i="52" s="1"/>
  <c r="G1112" i="52"/>
  <c r="G1094" i="52"/>
  <c r="G1148" i="52"/>
  <c r="F1148" i="52" s="1"/>
  <c r="G1122" i="52"/>
  <c r="F1122" i="52" s="1"/>
  <c r="G1105" i="52"/>
  <c r="F1105" i="52" s="1"/>
  <c r="G1139" i="52"/>
  <c r="G1108" i="52"/>
  <c r="K1108" i="52" s="1"/>
  <c r="G1141" i="52"/>
  <c r="G1121" i="52"/>
  <c r="G1098" i="52"/>
  <c r="G1132" i="52"/>
  <c r="F1132" i="52" s="1"/>
  <c r="G1150" i="52"/>
  <c r="F1150" i="52" s="1"/>
  <c r="G1125" i="52"/>
  <c r="H3724" i="52"/>
  <c r="M3724" i="52"/>
  <c r="H3717" i="52"/>
  <c r="M3717" i="52"/>
  <c r="M1075" i="52"/>
  <c r="H1075" i="52"/>
  <c r="F1075" i="52" s="1"/>
  <c r="M1143" i="52"/>
  <c r="H1143" i="52"/>
  <c r="F1143" i="52" s="1"/>
  <c r="F3724" i="52"/>
  <c r="F2864" i="52"/>
  <c r="F2904" i="52"/>
  <c r="M5783" i="52"/>
  <c r="F6557" i="52"/>
  <c r="F6534" i="52"/>
  <c r="F2424" i="52"/>
  <c r="F5721" i="52"/>
  <c r="F4809" i="52"/>
  <c r="F4829" i="52"/>
  <c r="F4845" i="52"/>
  <c r="F4795" i="52"/>
  <c r="F4811" i="52"/>
  <c r="F4095" i="52"/>
  <c r="F4111" i="52"/>
  <c r="F4098" i="52"/>
  <c r="F3690" i="52"/>
  <c r="F3688" i="52"/>
  <c r="F3406" i="52"/>
  <c r="F1086" i="52"/>
  <c r="F3904" i="52"/>
  <c r="F3892" i="52"/>
  <c r="F3882" i="52"/>
  <c r="F3898" i="52"/>
  <c r="G289" i="52"/>
  <c r="F289" i="52" s="1"/>
  <c r="G284" i="52"/>
  <c r="G2858" i="52"/>
  <c r="F2858" i="52" s="1"/>
  <c r="G2857" i="52"/>
  <c r="G2841" i="52"/>
  <c r="F2841" i="52" s="1"/>
  <c r="G2856" i="52"/>
  <c r="F2856" i="52" s="1"/>
  <c r="G2839" i="52"/>
  <c r="K2839" i="52" s="1"/>
  <c r="G2850" i="52"/>
  <c r="F2850" i="52" s="1"/>
  <c r="G2862" i="52"/>
  <c r="G2852" i="52"/>
  <c r="K2852" i="52" s="1"/>
  <c r="L2852" i="52" s="1"/>
  <c r="G2831" i="52"/>
  <c r="F2831" i="52" s="1"/>
  <c r="G2827" i="52"/>
  <c r="F2827" i="52" s="1"/>
  <c r="G2895" i="52"/>
  <c r="F2895" i="52" s="1"/>
  <c r="G2891" i="52"/>
  <c r="G2870" i="52"/>
  <c r="G2873" i="52"/>
  <c r="F2873" i="52" s="1"/>
  <c r="G2889" i="52"/>
  <c r="F2889" i="52" s="1"/>
  <c r="G2905" i="52"/>
  <c r="K2905" i="52" s="1"/>
  <c r="L2905" i="52" s="1"/>
  <c r="G2877" i="52"/>
  <c r="G2909" i="52"/>
  <c r="F2909" i="52" s="1"/>
  <c r="G2868" i="52"/>
  <c r="F2868" i="52" s="1"/>
  <c r="G2880" i="52"/>
  <c r="G2888" i="52"/>
  <c r="G2900" i="52"/>
  <c r="F2900" i="52" s="1"/>
  <c r="G2912" i="52"/>
  <c r="F2912" i="52" s="1"/>
  <c r="AR51" i="11"/>
  <c r="F2795" i="52"/>
  <c r="F2790" i="52"/>
  <c r="F2316" i="52"/>
  <c r="F3874" i="52"/>
  <c r="F6675" i="52"/>
  <c r="F3891" i="52"/>
  <c r="F3907" i="52"/>
  <c r="F3895" i="52"/>
  <c r="F3901" i="52"/>
  <c r="M3315" i="52"/>
  <c r="H1067" i="52"/>
  <c r="F1067" i="52" s="1"/>
  <c r="M1188" i="52"/>
  <c r="M958" i="52"/>
  <c r="F5806" i="52"/>
  <c r="H3166" i="52"/>
  <c r="F4929" i="52"/>
  <c r="H3733" i="52"/>
  <c r="F3733" i="52" s="1"/>
  <c r="F110" i="52"/>
  <c r="F2225" i="52"/>
  <c r="F6880" i="52"/>
  <c r="F6891" i="52"/>
  <c r="F4252" i="52"/>
  <c r="F4630" i="52"/>
  <c r="F3766" i="52"/>
  <c r="F7141" i="52"/>
  <c r="F2846" i="52"/>
  <c r="AR153" i="11"/>
  <c r="AN153" i="11"/>
  <c r="AF133" i="44" s="1"/>
  <c r="AN78" i="11"/>
  <c r="AF24" i="44" s="1"/>
  <c r="AR78" i="11"/>
  <c r="AO78" i="11"/>
  <c r="F6932" i="52"/>
  <c r="AR202" i="11"/>
  <c r="AN202" i="11"/>
  <c r="AF157" i="44" s="1"/>
  <c r="AO202" i="11"/>
  <c r="F6757" i="52"/>
  <c r="F809" i="52"/>
  <c r="F1723" i="52"/>
  <c r="F1446" i="52"/>
  <c r="F1740" i="52"/>
  <c r="F1707" i="52"/>
  <c r="F7107" i="52"/>
  <c r="F810" i="52"/>
  <c r="F625" i="52"/>
  <c r="F7078" i="52"/>
  <c r="F5750" i="52"/>
  <c r="F3680" i="52"/>
  <c r="F1124" i="52"/>
  <c r="F732" i="52"/>
  <c r="F1138" i="52"/>
  <c r="F1158" i="52"/>
  <c r="F958" i="52"/>
  <c r="F1188" i="52"/>
  <c r="F1817" i="52"/>
  <c r="F940" i="52"/>
  <c r="F2184" i="52"/>
  <c r="F3730" i="52"/>
  <c r="F5464" i="52"/>
  <c r="AR146" i="11"/>
  <c r="AN146" i="11"/>
  <c r="AF135" i="44" s="1"/>
  <c r="F1668" i="52"/>
  <c r="F1910" i="52"/>
  <c r="K2721" i="52"/>
  <c r="L2721" i="52" s="1"/>
  <c r="F3924" i="52"/>
  <c r="F6291" i="52"/>
  <c r="F5371" i="52"/>
  <c r="F5347" i="52"/>
  <c r="F5421" i="52"/>
  <c r="F5405" i="52"/>
  <c r="F5389" i="52"/>
  <c r="F5373" i="52"/>
  <c r="F5357" i="52"/>
  <c r="F5341" i="52"/>
  <c r="F5400" i="52"/>
  <c r="F4141" i="52"/>
  <c r="F1540" i="52"/>
  <c r="F1328" i="52"/>
  <c r="F5677" i="52"/>
  <c r="F330" i="52"/>
  <c r="F4214" i="52"/>
  <c r="F4561" i="52"/>
  <c r="F4634" i="52"/>
  <c r="F2742" i="52"/>
  <c r="F5774" i="52"/>
  <c r="F5777" i="52"/>
  <c r="F6425" i="52"/>
  <c r="F6441" i="52"/>
  <c r="F6408" i="52"/>
  <c r="F6424" i="52"/>
  <c r="F5166" i="52"/>
  <c r="F5205" i="52"/>
  <c r="F6846" i="52"/>
  <c r="F546" i="52"/>
  <c r="F6585" i="52"/>
  <c r="F5598" i="52"/>
  <c r="F78" i="52"/>
  <c r="F5037" i="52"/>
  <c r="F6186" i="52"/>
  <c r="F3818" i="52"/>
  <c r="F3826" i="52"/>
  <c r="F3834" i="52"/>
  <c r="F3858" i="52"/>
  <c r="F3839" i="52"/>
  <c r="F3847" i="52"/>
  <c r="F7152" i="52"/>
  <c r="F4898" i="52"/>
  <c r="F2380" i="52"/>
  <c r="F2412" i="52"/>
  <c r="F2422" i="52"/>
  <c r="F6682" i="52"/>
  <c r="F6690" i="52"/>
  <c r="F556" i="52"/>
  <c r="F3613" i="52"/>
  <c r="H3175" i="52"/>
  <c r="F4974" i="52"/>
  <c r="F4668" i="52"/>
  <c r="F4604" i="52"/>
  <c r="F4912" i="52"/>
  <c r="F2375" i="52"/>
  <c r="F3651" i="52"/>
  <c r="F3629" i="52"/>
  <c r="F7143" i="52"/>
  <c r="F2392" i="52"/>
  <c r="F2443" i="52"/>
  <c r="F2436" i="52"/>
  <c r="F2391" i="52"/>
  <c r="F2592" i="52"/>
  <c r="F2625" i="52"/>
  <c r="F2619" i="52"/>
  <c r="F4396" i="52"/>
  <c r="F5988" i="52"/>
  <c r="AY239" i="11"/>
  <c r="AY71" i="11"/>
  <c r="AY237" i="11"/>
  <c r="AY236" i="11"/>
  <c r="AZ1" i="11"/>
  <c r="AZ152" i="11" s="1"/>
  <c r="AY195" i="11"/>
  <c r="AY171" i="11"/>
  <c r="AY56" i="11"/>
  <c r="AY97" i="11"/>
  <c r="AY36" i="11"/>
  <c r="AY112" i="11"/>
  <c r="AY82" i="11"/>
  <c r="AY53" i="11"/>
  <c r="AY180" i="11"/>
  <c r="AY219" i="11"/>
  <c r="AY119" i="11"/>
  <c r="AY189" i="11"/>
  <c r="AY153" i="11"/>
  <c r="AY170" i="11"/>
  <c r="AY229" i="11"/>
  <c r="AY150" i="11"/>
  <c r="AY102" i="11"/>
  <c r="AY61" i="11"/>
  <c r="AY49" i="11"/>
  <c r="AY190" i="11"/>
  <c r="AY91" i="11"/>
  <c r="AY145" i="11"/>
  <c r="AY160" i="11"/>
  <c r="AY30" i="11"/>
  <c r="AY14" i="11"/>
  <c r="AY172" i="11"/>
  <c r="AY164" i="11"/>
  <c r="AY232" i="11"/>
  <c r="AY41" i="11"/>
  <c r="AY197" i="11"/>
  <c r="AY217" i="11"/>
  <c r="AY106" i="11"/>
  <c r="AY159" i="11"/>
  <c r="AY176" i="11"/>
  <c r="AY188" i="11"/>
  <c r="AY32" i="11"/>
  <c r="AY43" i="11"/>
  <c r="AY111" i="11"/>
  <c r="AY147" i="11"/>
  <c r="AY33" i="11"/>
  <c r="AY20" i="11"/>
  <c r="AY134" i="11"/>
  <c r="AY115" i="11"/>
  <c r="AY19" i="11"/>
  <c r="AY88" i="11"/>
  <c r="AY213" i="11"/>
  <c r="AY201" i="11"/>
  <c r="AY108" i="11"/>
  <c r="AY209" i="11"/>
  <c r="AY183" i="11"/>
  <c r="AY223" i="11"/>
  <c r="AY51" i="11"/>
  <c r="AY124" i="11"/>
  <c r="AY31" i="11"/>
  <c r="AY137" i="11"/>
  <c r="AY162" i="11"/>
  <c r="AY120" i="11"/>
  <c r="AY78" i="11"/>
  <c r="AY139" i="11"/>
  <c r="AY104" i="11"/>
  <c r="AY27" i="11"/>
  <c r="AY238" i="11"/>
  <c r="AY65" i="11"/>
  <c r="AY66" i="11"/>
  <c r="AY84" i="11"/>
  <c r="AY63" i="11"/>
  <c r="AY13" i="11"/>
  <c r="AY52" i="11"/>
  <c r="AY210" i="11"/>
  <c r="AY233" i="11"/>
  <c r="AY177" i="11"/>
  <c r="AY198" i="11"/>
  <c r="AY24" i="11"/>
  <c r="AY127" i="11"/>
  <c r="AY131" i="11"/>
  <c r="AY89" i="11"/>
  <c r="AY146" i="11"/>
  <c r="AY16" i="11"/>
  <c r="AY235" i="11"/>
  <c r="AY42" i="11"/>
  <c r="AY155" i="11"/>
  <c r="AY94" i="11"/>
  <c r="AY58" i="11"/>
  <c r="AY216" i="11"/>
  <c r="AY122" i="11"/>
  <c r="AY98" i="11"/>
  <c r="AY105" i="11"/>
  <c r="AY85" i="11"/>
  <c r="AY220" i="11"/>
  <c r="AY50" i="11"/>
  <c r="AY136" i="11"/>
  <c r="AY194" i="11"/>
  <c r="AY95" i="11"/>
  <c r="AY76" i="11"/>
  <c r="AY99" i="11"/>
  <c r="AY173" i="11"/>
  <c r="AY15" i="11"/>
  <c r="AY243" i="11"/>
  <c r="AY241" i="11"/>
  <c r="AY12" i="11"/>
  <c r="AY215" i="11"/>
  <c r="AY125" i="11"/>
  <c r="AY79" i="11"/>
  <c r="AY151" i="11"/>
  <c r="AY62" i="11"/>
  <c r="AY207" i="11"/>
  <c r="AY35" i="11"/>
  <c r="AY80" i="11"/>
  <c r="AY34" i="11"/>
  <c r="AY100" i="11"/>
  <c r="AY242" i="11"/>
  <c r="AY29" i="11"/>
  <c r="AY64" i="11"/>
  <c r="AY161" i="11"/>
  <c r="AY69" i="11"/>
  <c r="AY192" i="11"/>
  <c r="AY55" i="11"/>
  <c r="AY87" i="11"/>
  <c r="AY130" i="11"/>
  <c r="AY22" i="11"/>
  <c r="AY103" i="11"/>
  <c r="AY37" i="11"/>
  <c r="AY165" i="11"/>
  <c r="AY26" i="11"/>
  <c r="AY68" i="11"/>
  <c r="AY47" i="11"/>
  <c r="AY114" i="11"/>
  <c r="AY48" i="11"/>
  <c r="AY21" i="11"/>
  <c r="AY138" i="11"/>
  <c r="AY143" i="11"/>
  <c r="AY234" i="11"/>
  <c r="AY54" i="11"/>
  <c r="AY144" i="11"/>
  <c r="AY73" i="11"/>
  <c r="AY178" i="11"/>
  <c r="AY141" i="11"/>
  <c r="AY199" i="11"/>
  <c r="AY10" i="11"/>
  <c r="AY38" i="11"/>
  <c r="AY128" i="11"/>
  <c r="AY206" i="11"/>
  <c r="AY129" i="11"/>
  <c r="AY123" i="11"/>
  <c r="AY214" i="11"/>
  <c r="AY81" i="11"/>
  <c r="AY126" i="11"/>
  <c r="AY166" i="11"/>
  <c r="AY167" i="11"/>
  <c r="AY140" i="11"/>
  <c r="AY90" i="11"/>
  <c r="AY208" i="11"/>
  <c r="AY18" i="11"/>
  <c r="AY231" i="11"/>
  <c r="AY175" i="11"/>
  <c r="AY86" i="11"/>
  <c r="AY101" i="11"/>
  <c r="AY142" i="11"/>
  <c r="AY67" i="11"/>
  <c r="AY222" i="11"/>
  <c r="AY72" i="11"/>
  <c r="AY163" i="11"/>
  <c r="AY113" i="11"/>
  <c r="AY226" i="11"/>
  <c r="AY11" i="11"/>
  <c r="AY70" i="11"/>
  <c r="AY116" i="11"/>
  <c r="AY191" i="11"/>
  <c r="AY17" i="11"/>
  <c r="AY83" i="11"/>
  <c r="AY39" i="11"/>
  <c r="AY109" i="11"/>
  <c r="AY224" i="11"/>
  <c r="AY218" i="11"/>
  <c r="AY202" i="11"/>
  <c r="AY154" i="11"/>
  <c r="AY74" i="11"/>
  <c r="AY211" i="11"/>
  <c r="AY133" i="11"/>
  <c r="AY193" i="11"/>
  <c r="AY40" i="11"/>
  <c r="AY118" i="11"/>
  <c r="AY157" i="11"/>
  <c r="AY158" i="11"/>
  <c r="AY240" i="11"/>
  <c r="AY230" i="11"/>
  <c r="AY203" i="11"/>
  <c r="AY204" i="11"/>
  <c r="AY184" i="11"/>
  <c r="AY169" i="11"/>
  <c r="AY23" i="11"/>
  <c r="AY221" i="11"/>
  <c r="AY179" i="11"/>
  <c r="AY92" i="11"/>
  <c r="AY28" i="11"/>
  <c r="AY227" i="11"/>
  <c r="AY57" i="11"/>
  <c r="AY168" i="11"/>
  <c r="AY117" i="11"/>
  <c r="AY132" i="11"/>
  <c r="AY200" i="11"/>
  <c r="AY107" i="11"/>
  <c r="AY182" i="11"/>
  <c r="AY181" i="11"/>
  <c r="AY25" i="11"/>
  <c r="AY205" i="11"/>
  <c r="AY96" i="11"/>
  <c r="AY110" i="11"/>
  <c r="AY77" i="11"/>
  <c r="AY186" i="11"/>
  <c r="AY148" i="11"/>
  <c r="AY174" i="11"/>
  <c r="AY46" i="11"/>
  <c r="AY196" i="11"/>
  <c r="AY156" i="11"/>
  <c r="AY149" i="11"/>
  <c r="AY225" i="11"/>
  <c r="AY60" i="11"/>
  <c r="AY93" i="11"/>
  <c r="AY44" i="11"/>
  <c r="AY212" i="11"/>
  <c r="AY45" i="11"/>
  <c r="AY75" i="11"/>
  <c r="AY185" i="11"/>
  <c r="AY121" i="11"/>
  <c r="AY59" i="11"/>
  <c r="AY135" i="11"/>
  <c r="AY187" i="11"/>
  <c r="AY228" i="11"/>
  <c r="F4335" i="52"/>
  <c r="BR71" i="11"/>
  <c r="BR239" i="11"/>
  <c r="BR236" i="11"/>
  <c r="BS1" i="11"/>
  <c r="BR190" i="11"/>
  <c r="BR161" i="11"/>
  <c r="BR212" i="11"/>
  <c r="BR232" i="11"/>
  <c r="BR66" i="11"/>
  <c r="BR13" i="11"/>
  <c r="BR200" i="11"/>
  <c r="BR99" i="11"/>
  <c r="BR170" i="11"/>
  <c r="BR139" i="11"/>
  <c r="BR160" i="11"/>
  <c r="BR141" i="11"/>
  <c r="BR179" i="11"/>
  <c r="BR156" i="11"/>
  <c r="BR165" i="11"/>
  <c r="BR133" i="11"/>
  <c r="BR172" i="11"/>
  <c r="BR143" i="11"/>
  <c r="BR24" i="11"/>
  <c r="BR69" i="11"/>
  <c r="BR67" i="11"/>
  <c r="BR104" i="11"/>
  <c r="BR32" i="11"/>
  <c r="BR209" i="11"/>
  <c r="BR20" i="11"/>
  <c r="BR124" i="11"/>
  <c r="BR19" i="11"/>
  <c r="BR134" i="11"/>
  <c r="BR125" i="11"/>
  <c r="BR191" i="11"/>
  <c r="BR51" i="11"/>
  <c r="BR183" i="11"/>
  <c r="BR177" i="11"/>
  <c r="BR110" i="11"/>
  <c r="BR196" i="11"/>
  <c r="BR131" i="11"/>
  <c r="BR169" i="11"/>
  <c r="BR223" i="11"/>
  <c r="BR208" i="11"/>
  <c r="BR235" i="11"/>
  <c r="BR233" i="11"/>
  <c r="BR238" i="11"/>
  <c r="BR39" i="11"/>
  <c r="BR226" i="11"/>
  <c r="BR118" i="11"/>
  <c r="BR48" i="11"/>
  <c r="BR105" i="11"/>
  <c r="BR198" i="11"/>
  <c r="BR27" i="11"/>
  <c r="BR64" i="11"/>
  <c r="BR42" i="11"/>
  <c r="BR94" i="11"/>
  <c r="BR10" i="11"/>
  <c r="BR229" i="11"/>
  <c r="BR240" i="11"/>
  <c r="BR225" i="11"/>
  <c r="BR61" i="11"/>
  <c r="BR57" i="11"/>
  <c r="BR49" i="11"/>
  <c r="BR214" i="11"/>
  <c r="BR197" i="11"/>
  <c r="BR193" i="11"/>
  <c r="BR220" i="11"/>
  <c r="BR119" i="11"/>
  <c r="BR60" i="11"/>
  <c r="BR159" i="11"/>
  <c r="BR241" i="11"/>
  <c r="BR35" i="11"/>
  <c r="BR206" i="11"/>
  <c r="BR70" i="11"/>
  <c r="BR128" i="11"/>
  <c r="BR82" i="11"/>
  <c r="BR12" i="11"/>
  <c r="BR213" i="11"/>
  <c r="BR47" i="11"/>
  <c r="BR138" i="11"/>
  <c r="BR52" i="11"/>
  <c r="BR176" i="11"/>
  <c r="BR55" i="11"/>
  <c r="BR54" i="11"/>
  <c r="BR85" i="11"/>
  <c r="BR175" i="11"/>
  <c r="BR101" i="11"/>
  <c r="BR231" i="11"/>
  <c r="BR242" i="11"/>
  <c r="BR162" i="11"/>
  <c r="BR100" i="11"/>
  <c r="BR243" i="11"/>
  <c r="BR114" i="11"/>
  <c r="BR53" i="11"/>
  <c r="BR81" i="11"/>
  <c r="BR166" i="11"/>
  <c r="BR140" i="11"/>
  <c r="BR37" i="11"/>
  <c r="BR221" i="11"/>
  <c r="BR41" i="11"/>
  <c r="BR184" i="11"/>
  <c r="BR72" i="11"/>
  <c r="BR23" i="11"/>
  <c r="BR25" i="11"/>
  <c r="BR224" i="11"/>
  <c r="BR157" i="11"/>
  <c r="BR74" i="11"/>
  <c r="BR158" i="11"/>
  <c r="BR28" i="11"/>
  <c r="BR211" i="11"/>
  <c r="BR87" i="11"/>
  <c r="BR222" i="11"/>
  <c r="BR108" i="11"/>
  <c r="BR145" i="11"/>
  <c r="BR109" i="11"/>
  <c r="BR182" i="11"/>
  <c r="BR92" i="11"/>
  <c r="BR171" i="11"/>
  <c r="BR227" i="11"/>
  <c r="BR230" i="11"/>
  <c r="BR216" i="11"/>
  <c r="BR201" i="11"/>
  <c r="BR120" i="11"/>
  <c r="BR106" i="11"/>
  <c r="BR31" i="11"/>
  <c r="BR202" i="11"/>
  <c r="BR219" i="11"/>
  <c r="BR154" i="11"/>
  <c r="BR50" i="11"/>
  <c r="BR45" i="11"/>
  <c r="BR185" i="11"/>
  <c r="BR122" i="11"/>
  <c r="BR149" i="11"/>
  <c r="BR59" i="11"/>
  <c r="BR187" i="11"/>
  <c r="BR97" i="11"/>
  <c r="F382" i="52"/>
  <c r="F4418" i="52"/>
  <c r="F2567" i="52"/>
  <c r="F2492" i="52"/>
  <c r="F7184" i="52"/>
  <c r="F1079" i="52"/>
  <c r="F7163" i="52"/>
  <c r="F4324" i="52"/>
  <c r="F1161" i="52"/>
  <c r="F6517" i="52"/>
  <c r="F6506" i="52"/>
  <c r="F379" i="52"/>
  <c r="F3407" i="52"/>
  <c r="F16" i="38"/>
  <c r="T16" i="38" s="1"/>
  <c r="F13" i="38"/>
  <c r="T13" i="38" s="1"/>
  <c r="F375" i="52"/>
  <c r="F1088" i="52"/>
  <c r="F4856" i="52"/>
  <c r="F1155" i="52"/>
  <c r="F1090" i="52"/>
  <c r="F2723" i="52"/>
  <c r="F2738" i="52"/>
  <c r="H4034" i="52"/>
  <c r="M4034" i="52"/>
  <c r="H3993" i="52"/>
  <c r="M3993" i="52"/>
  <c r="M3995" i="52"/>
  <c r="H3995" i="52"/>
  <c r="H5290" i="52"/>
  <c r="F5290" i="52" s="1"/>
  <c r="M5290" i="52"/>
  <c r="M4939" i="52"/>
  <c r="H4939" i="52"/>
  <c r="F4939" i="52" s="1"/>
  <c r="M4955" i="52"/>
  <c r="H4955" i="52"/>
  <c r="F4955" i="52" s="1"/>
  <c r="H4970" i="52"/>
  <c r="F4970" i="52" s="1"/>
  <c r="M4970" i="52"/>
  <c r="M6340" i="52"/>
  <c r="H6340" i="52"/>
  <c r="K6340" i="52" s="1"/>
  <c r="L6340" i="52" s="1"/>
  <c r="M724" i="52"/>
  <c r="H724" i="52"/>
  <c r="H713" i="52"/>
  <c r="M713" i="52"/>
  <c r="H968" i="52"/>
  <c r="F968" i="52" s="1"/>
  <c r="M968" i="52"/>
  <c r="M3466" i="52"/>
  <c r="H3466" i="52"/>
  <c r="K3466" i="52" s="1"/>
  <c r="H3479" i="52"/>
  <c r="M3479" i="52"/>
  <c r="H1291" i="52"/>
  <c r="M1291" i="52"/>
  <c r="H912" i="52"/>
  <c r="F912" i="52" s="1"/>
  <c r="M912" i="52"/>
  <c r="F504" i="52"/>
  <c r="H4918" i="52"/>
  <c r="F4918" i="52" s="1"/>
  <c r="F5399" i="52"/>
  <c r="F5335" i="52"/>
  <c r="F5383" i="52"/>
  <c r="F5423" i="52"/>
  <c r="F5359" i="52"/>
  <c r="F5410" i="52"/>
  <c r="F5346" i="52"/>
  <c r="F5401" i="52"/>
  <c r="F5385" i="52"/>
  <c r="F5298" i="52"/>
  <c r="F5293" i="52"/>
  <c r="H5282" i="52"/>
  <c r="F5282" i="52" s="1"/>
  <c r="K2928" i="52"/>
  <c r="L2928" i="52" s="1"/>
  <c r="K2992" i="52"/>
  <c r="L2992" i="52" s="1"/>
  <c r="K3056" i="52"/>
  <c r="L3056" i="52" s="1"/>
  <c r="K2953" i="52"/>
  <c r="L2953" i="52" s="1"/>
  <c r="K3017" i="52"/>
  <c r="L3017" i="52" s="1"/>
  <c r="M3085" i="52"/>
  <c r="M3360" i="52"/>
  <c r="M6323" i="52"/>
  <c r="F4256" i="52"/>
  <c r="M1257" i="52"/>
  <c r="H5299" i="52"/>
  <c r="F5299" i="52" s="1"/>
  <c r="M5293" i="52"/>
  <c r="M954" i="52"/>
  <c r="F5403" i="52"/>
  <c r="F5339" i="52"/>
  <c r="F5432" i="52"/>
  <c r="H3131" i="52"/>
  <c r="F1882" i="52"/>
  <c r="F1497" i="52"/>
  <c r="F1401" i="52"/>
  <c r="F1414" i="52"/>
  <c r="F1420" i="52"/>
  <c r="F1603" i="52"/>
  <c r="F1671" i="52"/>
  <c r="F1699" i="52"/>
  <c r="F1644" i="52"/>
  <c r="F1544" i="52"/>
  <c r="F1393" i="52"/>
  <c r="F1378" i="52"/>
  <c r="F1359" i="52"/>
  <c r="F1479" i="52"/>
  <c r="F1621" i="52"/>
  <c r="F970" i="52"/>
  <c r="F2554" i="52"/>
  <c r="F4882" i="52"/>
  <c r="F6785" i="52"/>
  <c r="F6802" i="52"/>
  <c r="F6803" i="52"/>
  <c r="F602" i="52"/>
  <c r="F635" i="52"/>
  <c r="F632" i="52"/>
  <c r="H4935" i="52"/>
  <c r="F4935" i="52" s="1"/>
  <c r="H6313" i="52"/>
  <c r="K6313" i="52" s="1"/>
  <c r="H3494" i="52"/>
  <c r="K3494" i="52" s="1"/>
  <c r="N3494" i="52" s="1"/>
  <c r="K4941" i="52"/>
  <c r="L4941" i="52" s="1"/>
  <c r="M4960" i="52"/>
  <c r="F3339" i="52"/>
  <c r="H6725" i="52"/>
  <c r="H352" i="52"/>
  <c r="F6129" i="52"/>
  <c r="F3400" i="52"/>
  <c r="F1858" i="52"/>
  <c r="F1454" i="52"/>
  <c r="F1766" i="52"/>
  <c r="F1754" i="52"/>
  <c r="F1739" i="52"/>
  <c r="F1725" i="52"/>
  <c r="F1576" i="52"/>
  <c r="F1444" i="52"/>
  <c r="F1363" i="52"/>
  <c r="F969" i="52"/>
  <c r="F603" i="52"/>
  <c r="F4746" i="52"/>
  <c r="H5108" i="52"/>
  <c r="M5108" i="52"/>
  <c r="M3768" i="52"/>
  <c r="H3768" i="52"/>
  <c r="F3768" i="52" s="1"/>
  <c r="M3756" i="52"/>
  <c r="H3756" i="52"/>
  <c r="F3756" i="52" s="1"/>
  <c r="M3749" i="52"/>
  <c r="H3749" i="52"/>
  <c r="F3749" i="52" s="1"/>
  <c r="H1134" i="52"/>
  <c r="F1134" i="52" s="1"/>
  <c r="M1134" i="52"/>
  <c r="F6133" i="52"/>
  <c r="F4137" i="52"/>
  <c r="F4146" i="52"/>
  <c r="F1639" i="52"/>
  <c r="F1686" i="52"/>
  <c r="F1557" i="52"/>
  <c r="F1598" i="52"/>
  <c r="F1403" i="52"/>
  <c r="F1258" i="52"/>
  <c r="F570" i="52"/>
  <c r="F2204" i="52"/>
  <c r="F2560" i="52"/>
  <c r="F2636" i="52"/>
  <c r="F4881" i="52"/>
  <c r="F6885" i="52"/>
  <c r="F622" i="52"/>
  <c r="F637" i="52"/>
  <c r="F669" i="52"/>
  <c r="F4673" i="52"/>
  <c r="F4701" i="52"/>
  <c r="F4733" i="52"/>
  <c r="F4675" i="52"/>
  <c r="F4707" i="52"/>
  <c r="F4739" i="52"/>
  <c r="F4221" i="52"/>
  <c r="H4248" i="52"/>
  <c r="F4248" i="52" s="1"/>
  <c r="H3118" i="52"/>
  <c r="H4185" i="52"/>
  <c r="F4185" i="52" s="1"/>
  <c r="F4618" i="52"/>
  <c r="F4586" i="52"/>
  <c r="F7083" i="52"/>
  <c r="F1199" i="52"/>
  <c r="F4178" i="52"/>
  <c r="F2797" i="52"/>
  <c r="F3320" i="52"/>
  <c r="H1165" i="52"/>
  <c r="F1165" i="52" s="1"/>
  <c r="M962" i="52"/>
  <c r="M3716" i="52"/>
  <c r="H3753" i="52"/>
  <c r="F3753" i="52" s="1"/>
  <c r="M4260" i="52"/>
  <c r="H3183" i="52"/>
  <c r="F25" i="52"/>
  <c r="F5202" i="52"/>
  <c r="F6327" i="52"/>
  <c r="F5973" i="52"/>
  <c r="H4213" i="52"/>
  <c r="F4213" i="52" s="1"/>
  <c r="H4233" i="52"/>
  <c r="F4233" i="52" s="1"/>
  <c r="H4196" i="52"/>
  <c r="F4196" i="52" s="1"/>
  <c r="M5131" i="52"/>
  <c r="F6110" i="52"/>
  <c r="F4139" i="52"/>
  <c r="F4140" i="52"/>
  <c r="F4135" i="52"/>
  <c r="F1296" i="52"/>
  <c r="F1473" i="52"/>
  <c r="F1697" i="52"/>
  <c r="F1450" i="52"/>
  <c r="F1324" i="52"/>
  <c r="F1847" i="52"/>
  <c r="F1274" i="52"/>
  <c r="F1762" i="52"/>
  <c r="F1814" i="52"/>
  <c r="F1757" i="52"/>
  <c r="F1833" i="52"/>
  <c r="F1585" i="52"/>
  <c r="F1764" i="52"/>
  <c r="F1679" i="52"/>
  <c r="F1622" i="52"/>
  <c r="F1567" i="52"/>
  <c r="F1438" i="52"/>
  <c r="F1409" i="52"/>
  <c r="F1732" i="52"/>
  <c r="F1539" i="52"/>
  <c r="F1915" i="52"/>
  <c r="F927" i="52"/>
  <c r="F2186" i="52"/>
  <c r="F2219" i="52"/>
  <c r="F2553" i="52"/>
  <c r="F6988" i="52"/>
  <c r="F4885" i="52"/>
  <c r="F4864" i="52"/>
  <c r="F6771" i="52"/>
  <c r="F6914" i="52"/>
  <c r="F6882" i="52"/>
  <c r="F607" i="52"/>
  <c r="F616" i="52"/>
  <c r="F4694" i="52"/>
  <c r="F4712" i="52"/>
  <c r="F4720" i="52"/>
  <c r="F4679" i="52"/>
  <c r="F4246" i="52"/>
  <c r="F4199" i="52"/>
  <c r="F4231" i="52"/>
  <c r="F4582" i="52"/>
  <c r="F7192" i="52"/>
  <c r="F2672" i="52"/>
  <c r="F2785" i="52"/>
  <c r="F2661" i="52"/>
  <c r="F255" i="52"/>
  <c r="M3318" i="52"/>
  <c r="H1078" i="52"/>
  <c r="F1078" i="52" s="1"/>
  <c r="H1171" i="52"/>
  <c r="F1171" i="52" s="1"/>
  <c r="H6112" i="52"/>
  <c r="F6112" i="52" s="1"/>
  <c r="M1315" i="52"/>
  <c r="M1316" i="52"/>
  <c r="H5052" i="52"/>
  <c r="F1080" i="52"/>
  <c r="H1084" i="52"/>
  <c r="F1084" i="52" s="1"/>
  <c r="M3734" i="52"/>
  <c r="F4294" i="52"/>
  <c r="F6323" i="52"/>
  <c r="F6339" i="52"/>
  <c r="M1147" i="52"/>
  <c r="F4659" i="52"/>
  <c r="F4627" i="52"/>
  <c r="F4595" i="52"/>
  <c r="F4563" i="52"/>
  <c r="F7189" i="52"/>
  <c r="F7053" i="52"/>
  <c r="F2692" i="52"/>
  <c r="F2813" i="52"/>
  <c r="F190" i="52"/>
  <c r="F251" i="52"/>
  <c r="F247" i="52"/>
  <c r="F3318" i="52"/>
  <c r="F3354" i="52"/>
  <c r="F3337" i="52"/>
  <c r="F3352" i="52"/>
  <c r="F3315" i="52"/>
  <c r="F16" i="52"/>
  <c r="F5" i="52"/>
  <c r="F28" i="52"/>
  <c r="F5185" i="52"/>
  <c r="F5186" i="52"/>
  <c r="F5206" i="52"/>
  <c r="F5183" i="52"/>
  <c r="F3759" i="52"/>
  <c r="F6588" i="52"/>
  <c r="F5604" i="52"/>
  <c r="F5602" i="52"/>
  <c r="F76" i="52"/>
  <c r="F1060" i="52"/>
  <c r="F4299" i="52"/>
  <c r="F6329" i="52"/>
  <c r="F6969" i="52"/>
  <c r="F2330" i="52"/>
  <c r="F5484" i="52"/>
  <c r="F5503" i="52"/>
  <c r="F2369" i="52"/>
  <c r="F6687" i="52"/>
  <c r="F6703" i="52"/>
  <c r="F6670" i="52"/>
  <c r="F6193" i="52"/>
  <c r="F5740" i="52"/>
  <c r="H6359" i="52"/>
  <c r="F6359" i="52" s="1"/>
  <c r="F1117" i="52"/>
  <c r="F4913" i="52"/>
  <c r="F4916" i="52"/>
  <c r="M3147" i="52"/>
  <c r="F6522" i="52"/>
  <c r="F6808" i="52"/>
  <c r="F417" i="52"/>
  <c r="F2425" i="52"/>
  <c r="F2403" i="52"/>
  <c r="F5131" i="52"/>
  <c r="M3740" i="52"/>
  <c r="F3925" i="52"/>
  <c r="F4657" i="52"/>
  <c r="F4593" i="52"/>
  <c r="F4652" i="52"/>
  <c r="F4620" i="52"/>
  <c r="F4588" i="52"/>
  <c r="F4556" i="52"/>
  <c r="F4658" i="52"/>
  <c r="F7076" i="52"/>
  <c r="F2405" i="52"/>
  <c r="F2857" i="52"/>
  <c r="F2839" i="52"/>
  <c r="F7122" i="52"/>
  <c r="F6256" i="52"/>
  <c r="F6277" i="52"/>
  <c r="F6168" i="52"/>
  <c r="F6181" i="52"/>
  <c r="F5478" i="52"/>
  <c r="F5499" i="52"/>
  <c r="F3877" i="52"/>
  <c r="F4906" i="52"/>
  <c r="F2360" i="52"/>
  <c r="F2456" i="52"/>
  <c r="F6671" i="52"/>
  <c r="F3655" i="52"/>
  <c r="F3682" i="52"/>
  <c r="F3622" i="52"/>
  <c r="F3929" i="52"/>
  <c r="F6283" i="52"/>
  <c r="F5431" i="52"/>
  <c r="F5372" i="52"/>
  <c r="F5336" i="52"/>
  <c r="F171" i="52"/>
  <c r="F170" i="52"/>
  <c r="F5279" i="52"/>
  <c r="F6115" i="52"/>
  <c r="F6119" i="52"/>
  <c r="F1315" i="52"/>
  <c r="F1480" i="52"/>
  <c r="F1476" i="52"/>
  <c r="F1878" i="52"/>
  <c r="F1850" i="52"/>
  <c r="F1819" i="52"/>
  <c r="F1453" i="52"/>
  <c r="F1289" i="52"/>
  <c r="F1711" i="52"/>
  <c r="F1830" i="52"/>
  <c r="F1447" i="52"/>
  <c r="F1392" i="52"/>
  <c r="F1790" i="52"/>
  <c r="F1305" i="52"/>
  <c r="F1750" i="52"/>
  <c r="F1670" i="52"/>
  <c r="F1904" i="52"/>
  <c r="F931" i="52"/>
  <c r="F114" i="52"/>
  <c r="F333" i="52"/>
  <c r="F962" i="52"/>
  <c r="F2593" i="52"/>
  <c r="F2544" i="52"/>
  <c r="F2659" i="52"/>
  <c r="F2485" i="52"/>
  <c r="F2519" i="52"/>
  <c r="F2463" i="52"/>
  <c r="F2613" i="52"/>
  <c r="F6993" i="52"/>
  <c r="F6905" i="52"/>
  <c r="F6895" i="52"/>
  <c r="F614" i="52"/>
  <c r="F688" i="52"/>
  <c r="F4272" i="52"/>
  <c r="F3745" i="52"/>
  <c r="F86" i="52"/>
  <c r="F4296" i="52"/>
  <c r="F4987" i="52"/>
  <c r="F5026" i="52"/>
  <c r="F5021" i="52"/>
  <c r="F6266" i="52"/>
  <c r="F6239" i="52"/>
  <c r="F6170" i="52"/>
  <c r="F6183" i="52"/>
  <c r="F5451" i="52"/>
  <c r="F5497" i="52"/>
  <c r="F3791" i="52"/>
  <c r="F3794" i="52"/>
  <c r="F3842" i="52"/>
  <c r="F3823" i="52"/>
  <c r="F3855" i="52"/>
  <c r="F6525" i="52"/>
  <c r="F407" i="52"/>
  <c r="F4899" i="52"/>
  <c r="F4894" i="52"/>
  <c r="F6489" i="52"/>
  <c r="F285" i="52"/>
  <c r="F2849" i="52"/>
  <c r="F4915" i="52"/>
  <c r="F6092" i="52"/>
  <c r="F4411" i="52"/>
  <c r="F4353" i="52"/>
  <c r="F4415" i="52"/>
  <c r="F5683" i="52"/>
  <c r="F2527" i="52"/>
  <c r="F2570" i="52"/>
  <c r="F6776" i="52"/>
  <c r="F6798" i="52"/>
  <c r="F640" i="52"/>
  <c r="F4704" i="52"/>
  <c r="F4609" i="52"/>
  <c r="F4566" i="52"/>
  <c r="F7055" i="52"/>
  <c r="F4175" i="52"/>
  <c r="F2413" i="52"/>
  <c r="F2414" i="52"/>
  <c r="F2449" i="52"/>
  <c r="F2357" i="52"/>
  <c r="F6700" i="52"/>
  <c r="F6708" i="52"/>
  <c r="F6494" i="52"/>
  <c r="F6472" i="52"/>
  <c r="F6493" i="52"/>
  <c r="F6487" i="52"/>
  <c r="F6508" i="52"/>
  <c r="F3585" i="52"/>
  <c r="F5723" i="52"/>
  <c r="F5730" i="52"/>
  <c r="F4831" i="52"/>
  <c r="F4793" i="52"/>
  <c r="F4834" i="52"/>
  <c r="F4800" i="52"/>
  <c r="F392" i="52"/>
  <c r="F4100" i="52"/>
  <c r="F4868" i="52"/>
  <c r="F4641" i="52"/>
  <c r="F4577" i="52"/>
  <c r="F7188" i="52"/>
  <c r="F1196" i="52"/>
  <c r="F5752" i="52"/>
  <c r="F3323" i="52"/>
  <c r="F6" i="52"/>
  <c r="F7" i="52"/>
  <c r="F596" i="52"/>
  <c r="F4944" i="52"/>
  <c r="F5987" i="52"/>
  <c r="F1756" i="52"/>
  <c r="F1365" i="52"/>
  <c r="F1417" i="52"/>
  <c r="F1721" i="52"/>
  <c r="F1692" i="52"/>
  <c r="F1265" i="52"/>
  <c r="F1768" i="52"/>
  <c r="F1498" i="52"/>
  <c r="F116" i="52"/>
  <c r="F2583" i="52"/>
  <c r="F4875" i="52"/>
  <c r="F6778" i="52"/>
  <c r="F4684" i="52"/>
  <c r="F4693" i="52"/>
  <c r="F4725" i="52"/>
  <c r="F4741" i="52"/>
  <c r="F4691" i="52"/>
  <c r="F4723" i="52"/>
  <c r="F2346" i="52"/>
  <c r="F4570" i="52"/>
  <c r="F4186" i="52"/>
  <c r="F260" i="52"/>
  <c r="F250" i="52"/>
  <c r="F9" i="52"/>
  <c r="F1631" i="52"/>
  <c r="F1801" i="52"/>
  <c r="F1361" i="52"/>
  <c r="F1443" i="52"/>
  <c r="F2210" i="52"/>
  <c r="F2529" i="52"/>
  <c r="F6927" i="52"/>
  <c r="F3440" i="52"/>
  <c r="F4205" i="52"/>
  <c r="F4557" i="52"/>
  <c r="F7061" i="52"/>
  <c r="F7085" i="52"/>
  <c r="F1192" i="52"/>
  <c r="F1173" i="52"/>
  <c r="F6142" i="52"/>
  <c r="F2662" i="52"/>
  <c r="F2708" i="52"/>
  <c r="F2709" i="52"/>
  <c r="F2788" i="52"/>
  <c r="F2676" i="52"/>
  <c r="F2675" i="52"/>
  <c r="F2688" i="52"/>
  <c r="F252" i="52"/>
  <c r="F3348" i="52"/>
  <c r="F3788" i="52"/>
  <c r="F3368" i="52"/>
  <c r="F94" i="52"/>
  <c r="F77" i="52"/>
  <c r="F1061" i="52"/>
  <c r="F5004" i="52"/>
  <c r="H4021" i="52"/>
  <c r="M4021" i="52"/>
  <c r="AO243" i="11"/>
  <c r="G818" i="52"/>
  <c r="G832" i="52"/>
  <c r="G831" i="52"/>
  <c r="G824" i="52"/>
  <c r="G823" i="52"/>
  <c r="H6322" i="52"/>
  <c r="F6322" i="52" s="1"/>
  <c r="M6322" i="52"/>
  <c r="H3236" i="52"/>
  <c r="K3236" i="52" s="1"/>
  <c r="M3236" i="52"/>
  <c r="M4951" i="52"/>
  <c r="H4951" i="52"/>
  <c r="F6286" i="52"/>
  <c r="F5428" i="52"/>
  <c r="F5388" i="52"/>
  <c r="F5429" i="52"/>
  <c r="F5365" i="52"/>
  <c r="F5333" i="52"/>
  <c r="F5331" i="52"/>
  <c r="F6111" i="52"/>
  <c r="F1587" i="52"/>
  <c r="F1885" i="52"/>
  <c r="F1772" i="52"/>
  <c r="F1698" i="52"/>
  <c r="F1646" i="52"/>
  <c r="F1614" i="52"/>
  <c r="F1516" i="52"/>
  <c r="F1861" i="52"/>
  <c r="F1722" i="52"/>
  <c r="F1550" i="52"/>
  <c r="F1418" i="52"/>
  <c r="F1504" i="52"/>
  <c r="F1413" i="52"/>
  <c r="F1360" i="52"/>
  <c r="F1860" i="52"/>
  <c r="F1844" i="52"/>
  <c r="F1784" i="52"/>
  <c r="F1743" i="52"/>
  <c r="F1855" i="52"/>
  <c r="F1808" i="52"/>
  <c r="F1865" i="52"/>
  <c r="F1514" i="52"/>
  <c r="F1468" i="52"/>
  <c r="F1343" i="52"/>
  <c r="F1492" i="52"/>
  <c r="F1431" i="52"/>
  <c r="F1375" i="52"/>
  <c r="F1903" i="52"/>
  <c r="F953" i="52"/>
  <c r="F2637" i="52"/>
  <c r="F2537" i="52"/>
  <c r="F2607" i="52"/>
  <c r="F2540" i="52"/>
  <c r="F2498" i="52"/>
  <c r="F2578" i="52"/>
  <c r="F2513" i="52"/>
  <c r="F6987" i="52"/>
  <c r="F6990" i="52"/>
  <c r="F4883" i="52"/>
  <c r="F6773" i="52"/>
  <c r="F6937" i="52"/>
  <c r="F6873" i="52"/>
  <c r="F6926" i="52"/>
  <c r="F6894" i="52"/>
  <c r="F4698" i="52"/>
  <c r="F2339" i="52"/>
  <c r="F4242" i="52"/>
  <c r="F4217" i="52"/>
  <c r="F4263" i="52"/>
  <c r="F4573" i="52"/>
  <c r="F14" i="52"/>
  <c r="F15" i="52"/>
  <c r="F5167" i="52"/>
  <c r="F2433" i="52"/>
  <c r="F2361" i="52"/>
  <c r="F6691" i="52"/>
  <c r="F6707" i="52"/>
  <c r="F6189" i="52"/>
  <c r="F6205" i="52"/>
  <c r="F5744" i="52"/>
  <c r="F5156" i="52"/>
  <c r="F4083" i="52"/>
  <c r="F6940" i="52"/>
  <c r="F4312" i="52"/>
  <c r="F5795" i="52"/>
  <c r="F5482" i="52"/>
  <c r="F6537" i="52"/>
  <c r="F6540" i="52"/>
  <c r="F6556" i="52"/>
  <c r="F409" i="52"/>
  <c r="G826" i="52"/>
  <c r="F4036" i="52"/>
  <c r="F4070" i="52"/>
  <c r="F4287" i="52"/>
  <c r="F4304" i="52"/>
  <c r="F5003" i="52"/>
  <c r="F5002" i="52"/>
  <c r="F4995" i="52"/>
  <c r="F7123" i="52"/>
  <c r="F6964" i="52"/>
  <c r="F5452" i="52"/>
  <c r="F418" i="52"/>
  <c r="F2415" i="52"/>
  <c r="F6673" i="52"/>
  <c r="F6187" i="52"/>
  <c r="F6203" i="52"/>
  <c r="F6512" i="52"/>
  <c r="F1071" i="52"/>
  <c r="N4275" i="52"/>
  <c r="F4336" i="52"/>
  <c r="F4927" i="52"/>
  <c r="F7124" i="52"/>
  <c r="F6363" i="52"/>
  <c r="F6960" i="52"/>
  <c r="F2321" i="52"/>
  <c r="F5458" i="52"/>
  <c r="F3866" i="52"/>
  <c r="F3863" i="52"/>
  <c r="F6558" i="52"/>
  <c r="F6559" i="52"/>
  <c r="F4910" i="52"/>
  <c r="F6709" i="52"/>
  <c r="F6668" i="52"/>
  <c r="F6692" i="52"/>
  <c r="F6191" i="52"/>
  <c r="F6474" i="52"/>
  <c r="F6515" i="52"/>
  <c r="F6486" i="52"/>
  <c r="F6500" i="52"/>
  <c r="F4857" i="52"/>
  <c r="F4816" i="52"/>
  <c r="F4097" i="52"/>
  <c r="F7164" i="52"/>
  <c r="F773" i="52"/>
  <c r="F6762" i="52"/>
  <c r="F4445" i="52"/>
  <c r="F4925" i="52"/>
  <c r="F4922" i="52"/>
  <c r="F6007" i="52"/>
  <c r="F6572" i="52"/>
  <c r="F5217" i="52"/>
  <c r="F3158" i="52"/>
  <c r="F4572" i="52"/>
  <c r="F4663" i="52"/>
  <c r="F4631" i="52"/>
  <c r="F4599" i="52"/>
  <c r="F4567" i="52"/>
  <c r="F7187" i="52"/>
  <c r="F7186" i="52"/>
  <c r="F7080" i="52"/>
  <c r="F7067" i="52"/>
  <c r="F6146" i="52"/>
  <c r="F6144" i="52"/>
  <c r="F2694" i="52"/>
  <c r="F2695" i="52"/>
  <c r="F2671" i="52"/>
  <c r="F2750" i="52"/>
  <c r="F182" i="52"/>
  <c r="F248" i="52"/>
  <c r="F3319" i="52"/>
  <c r="F5771" i="52"/>
  <c r="F17" i="52"/>
  <c r="F5182" i="52"/>
  <c r="F5179" i="52"/>
  <c r="F5163" i="52"/>
  <c r="F5175" i="52"/>
  <c r="F6848" i="52"/>
  <c r="F4075" i="52"/>
  <c r="F5599" i="52"/>
  <c r="F87" i="52"/>
  <c r="F4309" i="52"/>
  <c r="F4297" i="52"/>
  <c r="F5028" i="52"/>
  <c r="F2322" i="52"/>
  <c r="F5456" i="52"/>
  <c r="F3828" i="52"/>
  <c r="F3849" i="52"/>
  <c r="F6555" i="52"/>
  <c r="F6545" i="52"/>
  <c r="F415" i="52"/>
  <c r="F7139" i="52"/>
  <c r="F2383" i="52"/>
  <c r="F2393" i="52"/>
  <c r="F2384" i="52"/>
  <c r="F2363" i="52"/>
  <c r="F553" i="52"/>
  <c r="F6200" i="52"/>
  <c r="F6209" i="52"/>
  <c r="F6225" i="52"/>
  <c r="F5733" i="52"/>
  <c r="F5732" i="52"/>
  <c r="F4806" i="52"/>
  <c r="F4849" i="52"/>
  <c r="F4823" i="52"/>
  <c r="F4798" i="52"/>
  <c r="F4099" i="52"/>
  <c r="F536" i="52"/>
  <c r="F3642" i="52"/>
  <c r="F3616" i="52"/>
  <c r="F1149" i="52"/>
  <c r="F1119" i="52"/>
  <c r="F5821" i="52"/>
  <c r="F5506" i="52"/>
  <c r="F7046" i="52"/>
  <c r="F4329" i="52"/>
  <c r="F4354" i="52"/>
  <c r="F4933" i="52"/>
  <c r="F3975" i="52"/>
  <c r="F1876" i="52"/>
  <c r="F1809" i="52"/>
  <c r="F1695" i="52"/>
  <c r="F1788" i="52"/>
  <c r="F1579" i="52"/>
  <c r="F1432" i="52"/>
  <c r="F2230" i="52"/>
  <c r="F2200" i="52"/>
  <c r="F6992" i="52"/>
  <c r="F2681" i="52"/>
  <c r="F1532" i="52"/>
  <c r="F1845" i="52"/>
  <c r="F1307" i="52"/>
  <c r="F1637" i="52"/>
  <c r="F1509" i="52"/>
  <c r="F1416" i="52"/>
  <c r="F1889" i="52"/>
  <c r="F5679" i="52"/>
  <c r="F2223" i="52"/>
  <c r="F2195" i="52"/>
  <c r="F2473" i="52"/>
  <c r="F3752" i="52"/>
  <c r="F3781" i="52"/>
  <c r="F6944" i="52"/>
  <c r="F81" i="52"/>
  <c r="F97" i="52"/>
  <c r="F3936" i="52"/>
  <c r="F5334" i="52"/>
  <c r="F5302" i="52"/>
  <c r="F5304" i="52"/>
  <c r="F4130" i="52"/>
  <c r="F3402" i="52"/>
  <c r="F1812" i="52"/>
  <c r="F1336" i="52"/>
  <c r="F1472" i="52"/>
  <c r="F1852" i="52"/>
  <c r="F1271" i="52"/>
  <c r="F1345" i="52"/>
  <c r="F1391" i="52"/>
  <c r="F1335" i="52"/>
  <c r="F1767" i="52"/>
  <c r="F1892" i="52"/>
  <c r="F906" i="52"/>
  <c r="F921" i="52"/>
  <c r="F946" i="52"/>
  <c r="F111" i="52"/>
  <c r="F2194" i="52"/>
  <c r="F2465" i="52"/>
  <c r="F2647" i="52"/>
  <c r="F2562" i="52"/>
  <c r="F2491" i="52"/>
  <c r="F2610" i="52"/>
  <c r="F4878" i="52"/>
  <c r="F6807" i="52"/>
  <c r="F6936" i="52"/>
  <c r="F6908" i="52"/>
  <c r="F5610" i="52"/>
  <c r="F6840" i="52"/>
  <c r="N5654" i="52"/>
  <c r="F4313" i="52"/>
  <c r="F5020" i="52"/>
  <c r="F7134" i="52"/>
  <c r="F2329" i="52"/>
  <c r="F5465" i="52"/>
  <c r="F6531" i="52"/>
  <c r="F6539" i="52"/>
  <c r="F6533" i="52"/>
  <c r="F2406" i="52"/>
  <c r="F6202" i="52"/>
  <c r="F6504" i="52"/>
  <c r="F6491" i="52"/>
  <c r="F4824" i="52"/>
  <c r="F388" i="52"/>
  <c r="N246" i="52"/>
  <c r="F3808" i="52"/>
  <c r="F6548" i="52"/>
  <c r="F6552" i="52"/>
  <c r="F6810" i="52"/>
  <c r="F4905" i="52"/>
  <c r="F4891" i="52"/>
  <c r="F2460" i="52"/>
  <c r="F6196" i="52"/>
  <c r="F6212" i="52"/>
  <c r="F6221" i="52"/>
  <c r="F4830" i="52"/>
  <c r="F7144" i="52"/>
  <c r="F6214" i="52"/>
  <c r="F5738" i="52"/>
  <c r="F4848" i="52"/>
  <c r="F4113" i="52"/>
  <c r="F3667" i="52"/>
  <c r="F3939" i="52"/>
  <c r="F5323" i="52"/>
  <c r="F1854" i="52"/>
  <c r="F1674" i="52"/>
  <c r="F567" i="52"/>
  <c r="F2611" i="52"/>
  <c r="F2601" i="52"/>
  <c r="F623" i="52"/>
  <c r="F4696" i="52"/>
  <c r="F4728" i="52"/>
  <c r="F4743" i="52"/>
  <c r="F2600" i="52"/>
  <c r="F3932" i="52"/>
  <c r="F498" i="52"/>
  <c r="F157" i="52"/>
  <c r="F6294" i="52"/>
  <c r="F5391" i="52"/>
  <c r="F5375" i="52"/>
  <c r="F5422" i="52"/>
  <c r="F5374" i="52"/>
  <c r="F5413" i="52"/>
  <c r="F5381" i="52"/>
  <c r="F5349" i="52"/>
  <c r="F5368" i="52"/>
  <c r="K941" i="52"/>
  <c r="L941" i="52" s="1"/>
  <c r="F5313" i="52"/>
  <c r="F5328" i="52"/>
  <c r="F6127" i="52"/>
  <c r="F6109" i="52"/>
  <c r="F6113" i="52"/>
  <c r="F7008" i="52"/>
  <c r="F7016" i="52"/>
  <c r="F7003" i="52"/>
  <c r="F7019" i="52"/>
  <c r="F4157" i="52"/>
  <c r="F4148" i="52"/>
  <c r="F4147" i="52"/>
  <c r="F4154" i="52"/>
  <c r="F3398" i="52"/>
  <c r="F3399" i="52"/>
  <c r="F1582" i="52"/>
  <c r="F1727" i="52"/>
  <c r="F1786" i="52"/>
  <c r="F1589" i="52"/>
  <c r="F1463" i="52"/>
  <c r="F1261" i="52"/>
  <c r="F1578" i="52"/>
  <c r="F1773" i="52"/>
  <c r="F1866" i="52"/>
  <c r="F1628" i="52"/>
  <c r="F1515" i="52"/>
  <c r="F1617" i="52"/>
  <c r="F1742" i="52"/>
  <c r="F1805" i="52"/>
  <c r="F1546" i="52"/>
  <c r="F1761" i="52"/>
  <c r="F1807" i="52"/>
  <c r="F1779" i="52"/>
  <c r="F1615" i="52"/>
  <c r="F1558" i="52"/>
  <c r="F1439" i="52"/>
  <c r="F1383" i="52"/>
  <c r="F1829" i="52"/>
  <c r="F1798" i="52"/>
  <c r="F1684" i="52"/>
  <c r="F1629" i="52"/>
  <c r="F1568" i="52"/>
  <c r="F1703" i="52"/>
  <c r="F1590" i="52"/>
  <c r="F1448" i="52"/>
  <c r="F1419" i="52"/>
  <c r="F1406" i="52"/>
  <c r="F1364" i="52"/>
  <c r="F1352" i="52"/>
  <c r="F1323" i="52"/>
  <c r="F1481" i="52"/>
  <c r="F1412" i="52"/>
  <c r="F1653" i="52"/>
  <c r="F1541" i="52"/>
  <c r="F1868" i="52"/>
  <c r="F1306" i="52"/>
  <c r="F1726" i="52"/>
  <c r="F1441" i="52"/>
  <c r="F1385" i="52"/>
  <c r="F1330" i="52"/>
  <c r="F1387" i="52"/>
  <c r="F1257" i="52"/>
  <c r="F1918" i="52"/>
  <c r="F1316" i="52"/>
  <c r="F1898" i="52"/>
  <c r="F1907" i="52"/>
  <c r="F1916" i="52"/>
  <c r="F893" i="52"/>
  <c r="F919" i="52"/>
  <c r="F923" i="52"/>
  <c r="F939" i="52"/>
  <c r="F915" i="52"/>
  <c r="F115" i="52"/>
  <c r="F129" i="52"/>
  <c r="F5672" i="52"/>
  <c r="F571" i="52"/>
  <c r="F328" i="52"/>
  <c r="F329" i="52"/>
  <c r="F959" i="52"/>
  <c r="F2182" i="52"/>
  <c r="F2199" i="52"/>
  <c r="F2188" i="52"/>
  <c r="F2214" i="52"/>
  <c r="F2228" i="52"/>
  <c r="F2467" i="52"/>
  <c r="F2624" i="52"/>
  <c r="F2496" i="52"/>
  <c r="F2495" i="52"/>
  <c r="F2608" i="52"/>
  <c r="F2499" i="52"/>
  <c r="F2520" i="52"/>
  <c r="F2655" i="52"/>
  <c r="F2639" i="52"/>
  <c r="F2623" i="52"/>
  <c r="F2591" i="52"/>
  <c r="F2551" i="52"/>
  <c r="F2650" i="52"/>
  <c r="F2586" i="52"/>
  <c r="F2526" i="52"/>
  <c r="F2645" i="52"/>
  <c r="F2581" i="52"/>
  <c r="F2545" i="52"/>
  <c r="F2476" i="52"/>
  <c r="F2517" i="52"/>
  <c r="F2502" i="52"/>
  <c r="F4873" i="52"/>
  <c r="F4866" i="52"/>
  <c r="F6789" i="52"/>
  <c r="F6796" i="52"/>
  <c r="F6900" i="52"/>
  <c r="F6910" i="52"/>
  <c r="F6878" i="52"/>
  <c r="F617" i="52"/>
  <c r="F664" i="52"/>
  <c r="F654" i="52"/>
  <c r="F3444" i="52"/>
  <c r="F4726" i="52"/>
  <c r="F4705" i="52"/>
  <c r="F2331" i="52"/>
  <c r="F4266" i="52"/>
  <c r="F4226" i="52"/>
  <c r="F4204" i="52"/>
  <c r="F4197" i="52"/>
  <c r="F4216" i="52"/>
  <c r="F4636" i="52"/>
  <c r="F4647" i="52"/>
  <c r="F4615" i="52"/>
  <c r="F4583" i="52"/>
  <c r="F4551" i="52"/>
  <c r="F4626" i="52"/>
  <c r="F4594" i="52"/>
  <c r="F7069" i="52"/>
  <c r="F1184" i="52"/>
  <c r="F1179" i="52"/>
  <c r="F6141" i="52"/>
  <c r="F7006" i="52"/>
  <c r="F1327" i="52"/>
  <c r="F5680" i="52"/>
  <c r="F6986" i="52"/>
  <c r="F4869" i="52"/>
  <c r="F6288" i="52"/>
  <c r="K662" i="52"/>
  <c r="L662" i="52" s="1"/>
  <c r="F5424" i="52"/>
  <c r="F5434" i="52"/>
  <c r="F5370" i="52"/>
  <c r="F5306" i="52"/>
  <c r="F6107" i="52"/>
  <c r="F6108" i="52"/>
  <c r="F4144" i="52"/>
  <c r="F4155" i="52"/>
  <c r="F1712" i="52"/>
  <c r="F1816" i="52"/>
  <c r="F1873" i="52"/>
  <c r="F1683" i="52"/>
  <c r="F1841" i="52"/>
  <c r="F1624" i="52"/>
  <c r="F1635" i="52"/>
  <c r="F1650" i="52"/>
  <c r="F1595" i="52"/>
  <c r="F1405" i="52"/>
  <c r="F1351" i="52"/>
  <c r="F1649" i="52"/>
  <c r="F1596" i="52"/>
  <c r="F1537" i="52"/>
  <c r="F1467" i="52"/>
  <c r="F1402" i="52"/>
  <c r="F1349" i="52"/>
  <c r="F1282" i="52"/>
  <c r="F1775" i="52"/>
  <c r="F1320" i="52"/>
  <c r="F1911" i="52"/>
  <c r="F1917" i="52"/>
  <c r="F905" i="52"/>
  <c r="F904" i="52"/>
  <c r="F935" i="52"/>
  <c r="F5678" i="52"/>
  <c r="F331" i="52"/>
  <c r="F954" i="52"/>
  <c r="F2224" i="52"/>
  <c r="F2187" i="52"/>
  <c r="F2231" i="52"/>
  <c r="F2590" i="52"/>
  <c r="F2596" i="52"/>
  <c r="F2525" i="52"/>
  <c r="F2524" i="52"/>
  <c r="F2571" i="52"/>
  <c r="F2626" i="52"/>
  <c r="F4877" i="52"/>
  <c r="F6791" i="52"/>
  <c r="F6912" i="52"/>
  <c r="F6931" i="52"/>
  <c r="F6867" i="52"/>
  <c r="F639" i="52"/>
  <c r="F698" i="52"/>
  <c r="F4710" i="52"/>
  <c r="F4748" i="52"/>
  <c r="F4735" i="52"/>
  <c r="F4254" i="52"/>
  <c r="F4259" i="52"/>
  <c r="F4273" i="52"/>
  <c r="F4202" i="52"/>
  <c r="F4203" i="52"/>
  <c r="F4574" i="52"/>
  <c r="F4180" i="52"/>
  <c r="F3346" i="52"/>
  <c r="F5775" i="52"/>
  <c r="F19" i="52"/>
  <c r="F2731" i="52"/>
  <c r="F2800" i="52"/>
  <c r="F2726" i="52"/>
  <c r="F2760" i="52"/>
  <c r="F2701" i="52"/>
  <c r="F2755" i="52"/>
  <c r="F2739" i="52"/>
  <c r="F177" i="52"/>
  <c r="F5751" i="52"/>
  <c r="F3316" i="52"/>
  <c r="F3360" i="52"/>
  <c r="F3350" i="52"/>
  <c r="F6429" i="52"/>
  <c r="F6436" i="52"/>
  <c r="F6460" i="52"/>
  <c r="F5199" i="52"/>
  <c r="F5161" i="52"/>
  <c r="F5181" i="52"/>
  <c r="F440" i="52"/>
  <c r="F319" i="52"/>
  <c r="F3726" i="52"/>
  <c r="F5609" i="52"/>
  <c r="F1062" i="52"/>
  <c r="F5032" i="52"/>
  <c r="F4996" i="52"/>
  <c r="F6268" i="52"/>
  <c r="F6273" i="52"/>
  <c r="F356" i="52"/>
  <c r="F5479" i="52"/>
  <c r="F5457" i="52"/>
  <c r="F5461" i="52"/>
  <c r="F3836" i="52"/>
  <c r="F3868" i="52"/>
  <c r="F3825" i="52"/>
  <c r="F3857" i="52"/>
  <c r="F6530" i="52"/>
  <c r="F7158" i="52"/>
  <c r="F7145" i="52"/>
  <c r="F2387" i="52"/>
  <c r="F2410" i="52"/>
  <c r="F4805" i="52"/>
  <c r="F4851" i="52"/>
  <c r="F4086" i="52"/>
  <c r="F372" i="52"/>
  <c r="F1076" i="52"/>
  <c r="F1106" i="52"/>
  <c r="F758" i="52"/>
  <c r="F736" i="52"/>
  <c r="F748" i="52"/>
  <c r="F6752" i="52"/>
  <c r="F4320" i="52"/>
  <c r="F4387" i="52"/>
  <c r="F4371" i="52"/>
  <c r="F4359" i="52"/>
  <c r="F4407" i="52"/>
  <c r="F4322" i="52"/>
  <c r="F811" i="52"/>
  <c r="F815" i="52"/>
  <c r="F807" i="52"/>
  <c r="F5993" i="52"/>
  <c r="F6569" i="52"/>
  <c r="F2920" i="52"/>
  <c r="F2952" i="52"/>
  <c r="F2968" i="52"/>
  <c r="F2984" i="52"/>
  <c r="F3000" i="52"/>
  <c r="F3016" i="52"/>
  <c r="F3048" i="52"/>
  <c r="F2945" i="52"/>
  <c r="F2977" i="52"/>
  <c r="F2993" i="52"/>
  <c r="F3009" i="52"/>
  <c r="F3041" i="52"/>
  <c r="F7170" i="52"/>
  <c r="F207" i="52"/>
  <c r="F150" i="52"/>
  <c r="F4464" i="52"/>
  <c r="F4480" i="52"/>
  <c r="F5022" i="52"/>
  <c r="F4988" i="52"/>
  <c r="F5013" i="52"/>
  <c r="F6270" i="52"/>
  <c r="F6259" i="52"/>
  <c r="F2328" i="52"/>
  <c r="F6163" i="52"/>
  <c r="F363" i="52"/>
  <c r="F3798" i="52"/>
  <c r="F7151" i="52"/>
  <c r="F2362" i="52"/>
  <c r="F2452" i="52"/>
  <c r="F2359" i="52"/>
  <c r="F6497" i="52"/>
  <c r="F6511" i="52"/>
  <c r="F4808" i="52"/>
  <c r="F4096" i="52"/>
  <c r="F4112" i="52"/>
  <c r="F3683" i="52"/>
  <c r="F3619" i="52"/>
  <c r="F3661" i="52"/>
  <c r="F534" i="52"/>
  <c r="F1102" i="52"/>
  <c r="F1147" i="52"/>
  <c r="F2840" i="52"/>
  <c r="F771" i="52"/>
  <c r="F784" i="52"/>
  <c r="F7048" i="52"/>
  <c r="F6121" i="52"/>
  <c r="F4150" i="52"/>
  <c r="F1428" i="52"/>
  <c r="F1831" i="52"/>
  <c r="F1835" i="52"/>
  <c r="F1373" i="52"/>
  <c r="F1751" i="52"/>
  <c r="F1283" i="52"/>
  <c r="F1534" i="52"/>
  <c r="F3930" i="52"/>
  <c r="F160" i="52"/>
  <c r="F6292" i="52"/>
  <c r="F172" i="52"/>
  <c r="F7017" i="52"/>
  <c r="F4142" i="52"/>
  <c r="F3397" i="52"/>
  <c r="F1288" i="52"/>
  <c r="F1369" i="52"/>
  <c r="F1435" i="52"/>
  <c r="F1730" i="52"/>
  <c r="F1545" i="52"/>
  <c r="F1783" i="52"/>
  <c r="F1681" i="52"/>
  <c r="F1569" i="52"/>
  <c r="F1484" i="52"/>
  <c r="F1651" i="52"/>
  <c r="F1665" i="52"/>
  <c r="F1634" i="52"/>
  <c r="F1285" i="52"/>
  <c r="F1581" i="52"/>
  <c r="F1553" i="52"/>
  <c r="F1523" i="52"/>
  <c r="F1785" i="52"/>
  <c r="F1300" i="52"/>
  <c r="F1456" i="52"/>
  <c r="F1350" i="52"/>
  <c r="F1848" i="52"/>
  <c r="F1702" i="52"/>
  <c r="F1551" i="52"/>
  <c r="F1482" i="52"/>
  <c r="F1268" i="52"/>
  <c r="F1347" i="52"/>
  <c r="F1531" i="52"/>
  <c r="F1427" i="52"/>
  <c r="F1372" i="52"/>
  <c r="F1612" i="52"/>
  <c r="F1556" i="52"/>
  <c r="F1881" i="52"/>
  <c r="F1822" i="52"/>
  <c r="F1760" i="52"/>
  <c r="F1464" i="52"/>
  <c r="F1452" i="52"/>
  <c r="F1399" i="52"/>
  <c r="F1344" i="52"/>
  <c r="F1490" i="52"/>
  <c r="F1376" i="52"/>
  <c r="F1901" i="52"/>
  <c r="F901" i="52"/>
  <c r="F899" i="52"/>
  <c r="F925" i="52"/>
  <c r="F934" i="52"/>
  <c r="F943" i="52"/>
  <c r="F949" i="52"/>
  <c r="F128" i="52"/>
  <c r="F122" i="52"/>
  <c r="F112" i="52"/>
  <c r="F957" i="52"/>
  <c r="F971" i="52"/>
  <c r="F2211" i="52"/>
  <c r="F2212" i="52"/>
  <c r="F2227" i="52"/>
  <c r="F2192" i="52"/>
  <c r="F2216" i="52"/>
  <c r="F2533" i="52"/>
  <c r="F2640" i="52"/>
  <c r="F2512" i="52"/>
  <c r="F1284" i="52"/>
  <c r="F1434" i="52"/>
  <c r="F1914" i="52"/>
  <c r="F890" i="52"/>
  <c r="F913" i="52"/>
  <c r="F105" i="52"/>
  <c r="F2480" i="52"/>
  <c r="F2612" i="52"/>
  <c r="F2487" i="52"/>
  <c r="F2522" i="52"/>
  <c r="F6984" i="52"/>
  <c r="F6800" i="52"/>
  <c r="F6770" i="52"/>
  <c r="F6897" i="52"/>
  <c r="F618" i="52"/>
  <c r="F681" i="52"/>
  <c r="F644" i="52"/>
  <c r="F678" i="52"/>
  <c r="F630" i="52"/>
  <c r="F692" i="52"/>
  <c r="F3439" i="52"/>
  <c r="F3445" i="52"/>
  <c r="F4721" i="52"/>
  <c r="F4729" i="52"/>
  <c r="F4737" i="52"/>
  <c r="F4745" i="52"/>
  <c r="F4683" i="52"/>
  <c r="F4699" i="52"/>
  <c r="F4715" i="52"/>
  <c r="F4731" i="52"/>
  <c r="F4747" i="52"/>
  <c r="F2347" i="52"/>
  <c r="F4243" i="52"/>
  <c r="F4617" i="52"/>
  <c r="F4553" i="52"/>
  <c r="F4642" i="52"/>
  <c r="F1186" i="52"/>
  <c r="F1167" i="52"/>
  <c r="F1181" i="52"/>
  <c r="F1714" i="52"/>
  <c r="F1664" i="52"/>
  <c r="F1552" i="52"/>
  <c r="F317" i="52"/>
  <c r="F3943" i="52"/>
  <c r="F6289" i="52"/>
  <c r="F5419" i="52"/>
  <c r="F5355" i="52"/>
  <c r="F5356" i="52"/>
  <c r="F5387" i="52"/>
  <c r="F5418" i="52"/>
  <c r="F5386" i="52"/>
  <c r="F5354" i="52"/>
  <c r="F168" i="52"/>
  <c r="F5291" i="52"/>
  <c r="F5301" i="52"/>
  <c r="F6123" i="52"/>
  <c r="F6124" i="52"/>
  <c r="F7002" i="52"/>
  <c r="F7021" i="52"/>
  <c r="F1862" i="52"/>
  <c r="F1636" i="52"/>
  <c r="F1524" i="52"/>
  <c r="F1542" i="52"/>
  <c r="F1647" i="52"/>
  <c r="F1875" i="52"/>
  <c r="F1304" i="52"/>
  <c r="F1701" i="52"/>
  <c r="F1694" i="52"/>
  <c r="F1263" i="52"/>
  <c r="F1610" i="52"/>
  <c r="F1608" i="52"/>
  <c r="F1851" i="52"/>
  <c r="F1309" i="52"/>
  <c r="F1734" i="52"/>
  <c r="F1301" i="52"/>
  <c r="F1660" i="52"/>
  <c r="F1606" i="52"/>
  <c r="F1548" i="52"/>
  <c r="F1483" i="52"/>
  <c r="F1496" i="52"/>
  <c r="F1521" i="52"/>
  <c r="F1488" i="52"/>
  <c r="F1525" i="52"/>
  <c r="F1825" i="52"/>
  <c r="F1678" i="52"/>
  <c r="F1600" i="52"/>
  <c r="F1839" i="52"/>
  <c r="F1781" i="52"/>
  <c r="F1724" i="52"/>
  <c r="F1792" i="52"/>
  <c r="F1737" i="52"/>
  <c r="F1689" i="52"/>
  <c r="F1415" i="52"/>
  <c r="F1389" i="52"/>
  <c r="F1362" i="52"/>
  <c r="F1333" i="52"/>
  <c r="F1267" i="52"/>
  <c r="F1346" i="52"/>
  <c r="F1299" i="52"/>
  <c r="F1526" i="52"/>
  <c r="F1853" i="52"/>
  <c r="F1663" i="52"/>
  <c r="F1609" i="52"/>
  <c r="F1425" i="52"/>
  <c r="F1370" i="52"/>
  <c r="F3945" i="52"/>
  <c r="F5367" i="52"/>
  <c r="F6135" i="52"/>
  <c r="F6128" i="52"/>
  <c r="F6120" i="52"/>
  <c r="F6138" i="52"/>
  <c r="F7012" i="52"/>
  <c r="F7015" i="52"/>
  <c r="F4133" i="52"/>
  <c r="F4149" i="52"/>
  <c r="F4132" i="52"/>
  <c r="F4131" i="52"/>
  <c r="F1654" i="52"/>
  <c r="F1729" i="52"/>
  <c r="F1661" i="52"/>
  <c r="F1513" i="52"/>
  <c r="F1297" i="52"/>
  <c r="F1604" i="52"/>
  <c r="F1584" i="52"/>
  <c r="F1716" i="52"/>
  <c r="F1843" i="52"/>
  <c r="F1626" i="52"/>
  <c r="F1280" i="52"/>
  <c r="F1640" i="52"/>
  <c r="F1586" i="52"/>
  <c r="F1410" i="52"/>
  <c r="F1260" i="52"/>
  <c r="F1880" i="52"/>
  <c r="F1821" i="52"/>
  <c r="F1778" i="52"/>
  <c r="F1593" i="52"/>
  <c r="F1633" i="52"/>
  <c r="F1580" i="52"/>
  <c r="F1522" i="52"/>
  <c r="F1675" i="52"/>
  <c r="F1287" i="52"/>
  <c r="F1562" i="52"/>
  <c r="F1528" i="52"/>
  <c r="F1485" i="52"/>
  <c r="F1400" i="52"/>
  <c r="F1358" i="52"/>
  <c r="F1489" i="52"/>
  <c r="F1682" i="52"/>
  <c r="F1570" i="52"/>
  <c r="F1451" i="52"/>
  <c r="F1838" i="52"/>
  <c r="F1500" i="52"/>
  <c r="F1270" i="52"/>
  <c r="F1357" i="52"/>
  <c r="F1462" i="52"/>
  <c r="F1891" i="52"/>
  <c r="F1887" i="52"/>
  <c r="F1913" i="52"/>
  <c r="F903" i="52"/>
  <c r="F941" i="52"/>
  <c r="F938" i="52"/>
  <c r="F120" i="52"/>
  <c r="F5685" i="52"/>
  <c r="F5684" i="52"/>
  <c r="F5676" i="52"/>
  <c r="F952" i="52"/>
  <c r="F960" i="52"/>
  <c r="F2197" i="52"/>
  <c r="F2206" i="52"/>
  <c r="F2209" i="52"/>
  <c r="F2493" i="52"/>
  <c r="F2559" i="52"/>
  <c r="F2602" i="52"/>
  <c r="F2546" i="52"/>
  <c r="F2644" i="52"/>
  <c r="F2580" i="52"/>
  <c r="F2516" i="52"/>
  <c r="F2531" i="52"/>
  <c r="F2549" i="52"/>
  <c r="F2564" i="52"/>
  <c r="F2509" i="52"/>
  <c r="F2641" i="52"/>
  <c r="F2472" i="52"/>
  <c r="F2595" i="52"/>
  <c r="F2497" i="52"/>
  <c r="F2530" i="52"/>
  <c r="F4879" i="52"/>
  <c r="F4872" i="52"/>
  <c r="F6780" i="52"/>
  <c r="F6801" i="52"/>
  <c r="F6928" i="52"/>
  <c r="F6864" i="52"/>
  <c r="F6889" i="52"/>
  <c r="F6923" i="52"/>
  <c r="F6875" i="52"/>
  <c r="F6913" i="52"/>
  <c r="F615" i="52"/>
  <c r="F631" i="52"/>
  <c r="F671" i="52"/>
  <c r="F652" i="52"/>
  <c r="F672" i="52"/>
  <c r="F694" i="52"/>
  <c r="F646" i="52"/>
  <c r="F670" i="52"/>
  <c r="F686" i="52"/>
  <c r="F3443" i="52"/>
  <c r="F3441" i="52"/>
  <c r="F4686" i="52"/>
  <c r="F4677" i="52"/>
  <c r="F4695" i="52"/>
  <c r="F2332" i="52"/>
  <c r="F2337" i="52"/>
  <c r="F4224" i="52"/>
  <c r="F4240" i="52"/>
  <c r="F4228" i="52"/>
  <c r="F4222" i="52"/>
  <c r="F4251" i="52"/>
  <c r="F4209" i="52"/>
  <c r="F4223" i="52"/>
  <c r="F4257" i="52"/>
  <c r="F4194" i="52"/>
  <c r="F4210" i="52"/>
  <c r="F4255" i="52"/>
  <c r="F4195" i="52"/>
  <c r="F4211" i="52"/>
  <c r="F4253" i="52"/>
  <c r="F4637" i="52"/>
  <c r="F4633" i="52"/>
  <c r="F4569" i="52"/>
  <c r="F4662" i="52"/>
  <c r="F4614" i="52"/>
  <c r="F4598" i="52"/>
  <c r="F7185" i="52"/>
  <c r="F7092" i="52"/>
  <c r="F7066" i="52"/>
  <c r="F7070" i="52"/>
  <c r="F7071" i="52"/>
  <c r="F7081" i="52"/>
  <c r="F1195" i="52"/>
  <c r="F1178" i="52"/>
  <c r="F1177" i="52"/>
  <c r="F6157" i="52"/>
  <c r="F2700" i="52"/>
  <c r="F2741" i="52"/>
  <c r="F2729" i="52"/>
  <c r="F2678" i="52"/>
  <c r="F2748" i="52"/>
  <c r="F2768" i="52"/>
  <c r="F2699" i="52"/>
  <c r="F2667" i="52"/>
  <c r="F2777" i="52"/>
  <c r="F2713" i="52"/>
  <c r="F2816" i="52"/>
  <c r="F2752" i="52"/>
  <c r="F2807" i="52"/>
  <c r="F2818" i="52"/>
  <c r="F2802" i="52"/>
  <c r="F2786" i="52"/>
  <c r="F2770" i="52"/>
  <c r="F2754" i="52"/>
  <c r="F188" i="52"/>
  <c r="F181" i="52"/>
  <c r="F179" i="52"/>
  <c r="F5755" i="52"/>
  <c r="F5749" i="52"/>
  <c r="F259" i="52"/>
  <c r="F257" i="52"/>
  <c r="F3326" i="52"/>
  <c r="F3328" i="52"/>
  <c r="F3341" i="52"/>
  <c r="F3356" i="52"/>
  <c r="F3325" i="52"/>
  <c r="F3340" i="52"/>
  <c r="F5757" i="52"/>
  <c r="F5767" i="52"/>
  <c r="F5756" i="52"/>
  <c r="F2679" i="52"/>
  <c r="F2825" i="52"/>
  <c r="F2804" i="52"/>
  <c r="F2740" i="52"/>
  <c r="F2704" i="52"/>
  <c r="F2691" i="52"/>
  <c r="F2821" i="52"/>
  <c r="F2757" i="52"/>
  <c r="F2819" i="52"/>
  <c r="F2771" i="52"/>
  <c r="F2677" i="52"/>
  <c r="F184" i="52"/>
  <c r="F254" i="52"/>
  <c r="F258" i="52"/>
  <c r="F3327" i="52"/>
  <c r="F3342" i="52"/>
  <c r="F3366" i="52"/>
  <c r="F5770" i="52"/>
  <c r="F5768" i="52"/>
  <c r="F5761" i="52"/>
  <c r="F6413" i="52"/>
  <c r="F6445" i="52"/>
  <c r="F6420" i="52"/>
  <c r="F6452" i="52"/>
  <c r="F12" i="52"/>
  <c r="F22" i="52"/>
  <c r="F10" i="52"/>
  <c r="F23" i="52"/>
  <c r="F5151" i="52"/>
  <c r="F5149" i="52"/>
  <c r="F5203" i="52"/>
  <c r="F4037" i="52"/>
  <c r="F6855" i="52"/>
  <c r="F4081" i="52"/>
  <c r="F4082" i="52"/>
  <c r="F5969" i="52"/>
  <c r="F439" i="52"/>
  <c r="F3742" i="52"/>
  <c r="F3750" i="52"/>
  <c r="F3774" i="52"/>
  <c r="F3715" i="52"/>
  <c r="F3723" i="52"/>
  <c r="F3731" i="52"/>
  <c r="F3747" i="52"/>
  <c r="F3763" i="52"/>
  <c r="F3779" i="52"/>
  <c r="F6587" i="52"/>
  <c r="F6589" i="52"/>
  <c r="F6942" i="52"/>
  <c r="F3367" i="52"/>
  <c r="F5606" i="52"/>
  <c r="F3105" i="52"/>
  <c r="F88" i="52"/>
  <c r="F96" i="52"/>
  <c r="F1890" i="52"/>
  <c r="F1899" i="52"/>
  <c r="F1900" i="52"/>
  <c r="F896" i="52"/>
  <c r="F914" i="52"/>
  <c r="F932" i="52"/>
  <c r="F951" i="52"/>
  <c r="F107" i="52"/>
  <c r="F5681" i="52"/>
  <c r="F572" i="52"/>
  <c r="F2183" i="52"/>
  <c r="F2205" i="52"/>
  <c r="F2218" i="52"/>
  <c r="F2634" i="52"/>
  <c r="F2576" i="52"/>
  <c r="F2506" i="52"/>
  <c r="F2468" i="52"/>
  <c r="F2609" i="52"/>
  <c r="F2568" i="52"/>
  <c r="F2504" i="52"/>
  <c r="F2635" i="52"/>
  <c r="F2638" i="52"/>
  <c r="F2574" i="52"/>
  <c r="F2573" i="52"/>
  <c r="F2652" i="52"/>
  <c r="F2588" i="52"/>
  <c r="F2507" i="52"/>
  <c r="F2558" i="52"/>
  <c r="F6994" i="52"/>
  <c r="F6997" i="52"/>
  <c r="F4861" i="52"/>
  <c r="F4860" i="52"/>
  <c r="F6779" i="52"/>
  <c r="F6788" i="52"/>
  <c r="F6775" i="52"/>
  <c r="F6896" i="52"/>
  <c r="F6921" i="52"/>
  <c r="F6922" i="52"/>
  <c r="F6915" i="52"/>
  <c r="F6883" i="52"/>
  <c r="F6881" i="52"/>
  <c r="F619" i="52"/>
  <c r="F612" i="52"/>
  <c r="F663" i="52"/>
  <c r="F696" i="52"/>
  <c r="F636" i="52"/>
  <c r="F656" i="52"/>
  <c r="F668" i="52"/>
  <c r="F699" i="52"/>
  <c r="F638" i="52"/>
  <c r="F677" i="52"/>
  <c r="F676" i="52"/>
  <c r="F3438" i="52"/>
  <c r="F3446" i="52"/>
  <c r="F4700" i="52"/>
  <c r="F4689" i="52"/>
  <c r="F4702" i="52"/>
  <c r="F4708" i="52"/>
  <c r="F2344" i="52"/>
  <c r="F2341" i="52"/>
  <c r="F4230" i="52"/>
  <c r="F4220" i="52"/>
  <c r="F4191" i="52"/>
  <c r="F4207" i="52"/>
  <c r="F4219" i="52"/>
  <c r="F4241" i="52"/>
  <c r="F4239" i="52"/>
  <c r="F4271" i="52"/>
  <c r="F4665" i="52"/>
  <c r="F4601" i="52"/>
  <c r="F4664" i="52"/>
  <c r="F4616" i="52"/>
  <c r="F4568" i="52"/>
  <c r="F4643" i="52"/>
  <c r="F4579" i="52"/>
  <c r="F4670" i="52"/>
  <c r="F4638" i="52"/>
  <c r="F4606" i="52"/>
  <c r="F4558" i="52"/>
  <c r="F7108" i="52"/>
  <c r="F7089" i="52"/>
  <c r="F7068" i="52"/>
  <c r="F7090" i="52"/>
  <c r="F7095" i="52"/>
  <c r="F7060" i="52"/>
  <c r="F7079" i="52"/>
  <c r="F7075" i="52"/>
  <c r="F1198" i="52"/>
  <c r="F1187" i="52"/>
  <c r="F1183" i="52"/>
  <c r="F1190" i="52"/>
  <c r="F1174" i="52"/>
  <c r="F4182" i="52"/>
  <c r="F6153" i="52"/>
  <c r="F6147" i="52"/>
  <c r="F6145" i="52"/>
  <c r="F6158" i="52"/>
  <c r="F2805" i="52"/>
  <c r="F2615" i="52"/>
  <c r="F2618" i="52"/>
  <c r="F2466" i="52"/>
  <c r="F2561" i="52"/>
  <c r="F2572" i="52"/>
  <c r="F2555" i="52"/>
  <c r="F2534" i="52"/>
  <c r="F2505" i="52"/>
  <c r="F2494" i="52"/>
  <c r="F6998" i="52"/>
  <c r="F4859" i="52"/>
  <c r="F4862" i="52"/>
  <c r="F4870" i="52"/>
  <c r="F6804" i="52"/>
  <c r="F6781" i="52"/>
  <c r="F6769" i="52"/>
  <c r="F6792" i="52"/>
  <c r="F6799" i="52"/>
  <c r="F6934" i="52"/>
  <c r="F6918" i="52"/>
  <c r="F6902" i="52"/>
  <c r="F6886" i="52"/>
  <c r="F6870" i="52"/>
  <c r="F6911" i="52"/>
  <c r="F6879" i="52"/>
  <c r="F6929" i="52"/>
  <c r="F6865" i="52"/>
  <c r="F621" i="52"/>
  <c r="F647" i="52"/>
  <c r="F628" i="52"/>
  <c r="F660" i="52"/>
  <c r="F709" i="52"/>
  <c r="F662" i="52"/>
  <c r="F701" i="52"/>
  <c r="F3432" i="52"/>
  <c r="F3448" i="52"/>
  <c r="F4685" i="52"/>
  <c r="F4718" i="52"/>
  <c r="F4734" i="52"/>
  <c r="F4709" i="52"/>
  <c r="F4717" i="52"/>
  <c r="F2338" i="52"/>
  <c r="F2335" i="52"/>
  <c r="F4264" i="52"/>
  <c r="F4258" i="52"/>
  <c r="F4212" i="52"/>
  <c r="F4229" i="52"/>
  <c r="F4189" i="52"/>
  <c r="F4208" i="52"/>
  <c r="F4245" i="52"/>
  <c r="F4589" i="52"/>
  <c r="F4649" i="52"/>
  <c r="F4585" i="52"/>
  <c r="F4625" i="52"/>
  <c r="F4660" i="52"/>
  <c r="F4644" i="52"/>
  <c r="F4628" i="52"/>
  <c r="F4612" i="52"/>
  <c r="F4596" i="52"/>
  <c r="F4580" i="52"/>
  <c r="F4564" i="52"/>
  <c r="F4671" i="52"/>
  <c r="F4655" i="52"/>
  <c r="F4639" i="52"/>
  <c r="F4623" i="52"/>
  <c r="F4607" i="52"/>
  <c r="F4591" i="52"/>
  <c r="F4575" i="52"/>
  <c r="F4559" i="52"/>
  <c r="F4666" i="52"/>
  <c r="F4602" i="52"/>
  <c r="F7110" i="52"/>
  <c r="F7191" i="52"/>
  <c r="F7190" i="52"/>
  <c r="F7056" i="52"/>
  <c r="F7072" i="52"/>
  <c r="F7086" i="52"/>
  <c r="F7059" i="52"/>
  <c r="F7073" i="52"/>
  <c r="F1193" i="52"/>
  <c r="F1172" i="52"/>
  <c r="F1175" i="52"/>
  <c r="F4183" i="52"/>
  <c r="F6143" i="52"/>
  <c r="F6150" i="52"/>
  <c r="F2711" i="52"/>
  <c r="F2685" i="52"/>
  <c r="F2761" i="52"/>
  <c r="F2710" i="52"/>
  <c r="F2669" i="52"/>
  <c r="F2684" i="52"/>
  <c r="F2724" i="52"/>
  <c r="F2707" i="52"/>
  <c r="F2789" i="52"/>
  <c r="F2772" i="52"/>
  <c r="F2822" i="52"/>
  <c r="F2774" i="52"/>
  <c r="F2705" i="52"/>
  <c r="F178" i="52"/>
  <c r="F180" i="52"/>
  <c r="F256" i="52"/>
  <c r="F3330" i="52"/>
  <c r="F3353" i="52"/>
  <c r="F6409" i="52"/>
  <c r="F6433" i="52"/>
  <c r="F6449" i="52"/>
  <c r="F6465" i="52"/>
  <c r="F6432" i="52"/>
  <c r="F6448" i="52"/>
  <c r="F6464" i="52"/>
  <c r="F5194" i="52"/>
  <c r="F5178" i="52"/>
  <c r="F5180" i="52"/>
  <c r="F5150" i="52"/>
  <c r="F5196" i="52"/>
  <c r="F5197" i="52"/>
  <c r="F5165" i="52"/>
  <c r="F5168" i="52"/>
  <c r="F5769" i="52"/>
  <c r="F5779" i="52"/>
  <c r="F6419" i="52"/>
  <c r="F6435" i="52"/>
  <c r="F6451" i="52"/>
  <c r="F6467" i="52"/>
  <c r="F6418" i="52"/>
  <c r="F6434" i="52"/>
  <c r="F6450" i="52"/>
  <c r="F6458" i="52"/>
  <c r="F6466" i="52"/>
  <c r="F11" i="52"/>
  <c r="F18" i="52"/>
  <c r="F5201" i="52"/>
  <c r="F5193" i="52"/>
  <c r="F5198" i="52"/>
  <c r="F5160" i="52"/>
  <c r="F5170" i="52"/>
  <c r="F5157" i="52"/>
  <c r="F5187" i="52"/>
  <c r="F5190" i="52"/>
  <c r="F5192" i="52"/>
  <c r="F5191" i="52"/>
  <c r="F6850" i="52"/>
  <c r="F6856" i="52"/>
  <c r="F6845" i="52"/>
  <c r="F4079" i="52"/>
  <c r="F4069" i="52"/>
  <c r="F4074" i="52"/>
  <c r="F4072" i="52"/>
  <c r="F321" i="52"/>
  <c r="F549" i="52"/>
  <c r="F3716" i="52"/>
  <c r="F3732" i="52"/>
  <c r="F3748" i="52"/>
  <c r="F3764" i="52"/>
  <c r="F3772" i="52"/>
  <c r="F3721" i="52"/>
  <c r="F3737" i="52"/>
  <c r="F3769" i="52"/>
  <c r="F3785" i="52"/>
  <c r="F6586" i="52"/>
  <c r="F6945" i="52"/>
  <c r="F6946" i="52"/>
  <c r="F5596" i="52"/>
  <c r="F5605" i="52"/>
  <c r="F5603" i="52"/>
  <c r="F3135" i="52"/>
  <c r="F85" i="52"/>
  <c r="F1057" i="52"/>
  <c r="F4284" i="52"/>
  <c r="F4301" i="52"/>
  <c r="F4300" i="52"/>
  <c r="F4295" i="52"/>
  <c r="F4307" i="52"/>
  <c r="F5040" i="52"/>
  <c r="F5008" i="52"/>
  <c r="F79" i="52"/>
  <c r="F95" i="52"/>
  <c r="F1056" i="52"/>
  <c r="F1049" i="52"/>
  <c r="F4286" i="52"/>
  <c r="F4303" i="52"/>
  <c r="F4310" i="52"/>
  <c r="F5000" i="52"/>
  <c r="F5030" i="52"/>
  <c r="F5006" i="52"/>
  <c r="F5023" i="52"/>
  <c r="F5014" i="52"/>
  <c r="F5033" i="52"/>
  <c r="F5017" i="52"/>
  <c r="F5001" i="52"/>
  <c r="F4985" i="52"/>
  <c r="F4999" i="52"/>
  <c r="F6839" i="52"/>
  <c r="F5780" i="52"/>
  <c r="F5787" i="52"/>
  <c r="F5792" i="52"/>
  <c r="F7131" i="52"/>
  <c r="F7125" i="52"/>
  <c r="F7128" i="52"/>
  <c r="F7138" i="52"/>
  <c r="F6301" i="52"/>
  <c r="F6317" i="52"/>
  <c r="F6333" i="52"/>
  <c r="F6373" i="52"/>
  <c r="F6310" i="52"/>
  <c r="F6326" i="52"/>
  <c r="F6342" i="52"/>
  <c r="F6358" i="52"/>
  <c r="F6374" i="52"/>
  <c r="F4004" i="52"/>
  <c r="F6965" i="52"/>
  <c r="F6228" i="52"/>
  <c r="F6244" i="52"/>
  <c r="F6260" i="52"/>
  <c r="F6276" i="52"/>
  <c r="F6233" i="52"/>
  <c r="F6249" i="52"/>
  <c r="F6265" i="52"/>
  <c r="F2318" i="52"/>
  <c r="F2317" i="52"/>
  <c r="F2323" i="52"/>
  <c r="F6164" i="52"/>
  <c r="F6180" i="52"/>
  <c r="F6161" i="52"/>
  <c r="F6177" i="52"/>
  <c r="F6185" i="52"/>
  <c r="F361" i="52"/>
  <c r="F5460" i="52"/>
  <c r="F5450" i="52"/>
  <c r="F5476" i="52"/>
  <c r="F5495" i="52"/>
  <c r="F5504" i="52"/>
  <c r="F3793" i="52"/>
  <c r="F3809" i="52"/>
  <c r="F3819" i="52"/>
  <c r="F3804" i="52"/>
  <c r="F3820" i="52"/>
  <c r="F3860" i="52"/>
  <c r="F3833" i="52"/>
  <c r="F6568" i="52"/>
  <c r="F6543" i="52"/>
  <c r="F6529" i="52"/>
  <c r="F6567" i="52"/>
  <c r="F6521" i="52"/>
  <c r="F6524" i="52"/>
  <c r="F6566" i="52"/>
  <c r="F3872" i="52"/>
  <c r="F413" i="52"/>
  <c r="F410" i="52"/>
  <c r="F7150" i="52"/>
  <c r="F7155" i="52"/>
  <c r="F4900" i="52"/>
  <c r="F4896" i="52"/>
  <c r="F4901" i="52"/>
  <c r="F4895" i="52"/>
  <c r="F4889" i="52"/>
  <c r="F4909" i="52"/>
  <c r="F2756" i="52"/>
  <c r="F2719" i="52"/>
  <c r="F2793" i="52"/>
  <c r="F2663" i="52"/>
  <c r="F2730" i="52"/>
  <c r="F2784" i="52"/>
  <c r="F2722" i="52"/>
  <c r="F2721" i="52"/>
  <c r="F2715" i="52"/>
  <c r="F2689" i="52"/>
  <c r="F2780" i="52"/>
  <c r="F2716" i="52"/>
  <c r="F2815" i="52"/>
  <c r="F2799" i="52"/>
  <c r="F2767" i="52"/>
  <c r="F2751" i="52"/>
  <c r="F2810" i="52"/>
  <c r="F2778" i="52"/>
  <c r="F2745" i="52"/>
  <c r="F2737" i="52"/>
  <c r="F2693" i="52"/>
  <c r="F187" i="52"/>
  <c r="F5747" i="52"/>
  <c r="F261" i="52"/>
  <c r="F3358" i="52"/>
  <c r="F3347" i="52"/>
  <c r="F3349" i="52"/>
  <c r="F3364" i="52"/>
  <c r="F3321" i="52"/>
  <c r="F3344" i="52"/>
  <c r="F3359" i="52"/>
  <c r="F3365" i="52"/>
  <c r="F5760" i="52"/>
  <c r="F5766" i="52"/>
  <c r="F5763" i="52"/>
  <c r="F5772" i="52"/>
  <c r="F6415" i="52"/>
  <c r="F6431" i="52"/>
  <c r="F6439" i="52"/>
  <c r="F6447" i="52"/>
  <c r="F6463" i="52"/>
  <c r="F6406" i="52"/>
  <c r="F6414" i="52"/>
  <c r="F6422" i="52"/>
  <c r="F6438" i="52"/>
  <c r="F6454" i="52"/>
  <c r="F6470" i="52"/>
  <c r="F26" i="52"/>
  <c r="F27" i="52"/>
  <c r="F5169" i="52"/>
  <c r="F5173" i="52"/>
  <c r="F5176" i="52"/>
  <c r="F5158" i="52"/>
  <c r="F5164" i="52"/>
  <c r="F5171" i="52"/>
  <c r="F6853" i="52"/>
  <c r="F6851" i="52"/>
  <c r="F4077" i="52"/>
  <c r="F4071" i="52"/>
  <c r="F5967" i="52"/>
  <c r="F442" i="52"/>
  <c r="F323" i="52"/>
  <c r="F318" i="52"/>
  <c r="F545" i="52"/>
  <c r="F3728" i="52"/>
  <c r="F3760" i="52"/>
  <c r="F3776" i="52"/>
  <c r="F3725" i="52"/>
  <c r="F3741" i="52"/>
  <c r="F3757" i="52"/>
  <c r="F3765" i="52"/>
  <c r="F3789" i="52"/>
  <c r="F6583" i="52"/>
  <c r="F6943" i="52"/>
  <c r="F6852" i="52"/>
  <c r="F6849" i="52"/>
  <c r="F4085" i="52"/>
  <c r="F4078" i="52"/>
  <c r="F5968" i="52"/>
  <c r="F435" i="52"/>
  <c r="F320" i="52"/>
  <c r="F326" i="52"/>
  <c r="F547" i="52"/>
  <c r="F3738" i="52"/>
  <c r="F3746" i="52"/>
  <c r="F3754" i="52"/>
  <c r="F3770" i="52"/>
  <c r="F3786" i="52"/>
  <c r="F3719" i="52"/>
  <c r="F3735" i="52"/>
  <c r="F3751" i="52"/>
  <c r="F3767" i="52"/>
  <c r="F3783" i="52"/>
  <c r="F6941" i="52"/>
  <c r="F3369" i="52"/>
  <c r="F5597" i="52"/>
  <c r="F84" i="52"/>
  <c r="F92" i="52"/>
  <c r="F75" i="52"/>
  <c r="F83" i="52"/>
  <c r="F91" i="52"/>
  <c r="F1055" i="52"/>
  <c r="F4285" i="52"/>
  <c r="F4283" i="52"/>
  <c r="F4290" i="52"/>
  <c r="F4305" i="52"/>
  <c r="F4306" i="52"/>
  <c r="F4986" i="52"/>
  <c r="F5016" i="52"/>
  <c r="F4984" i="52"/>
  <c r="F4990" i="52"/>
  <c r="F5012" i="52"/>
  <c r="F4991" i="52"/>
  <c r="F4982" i="52"/>
  <c r="F4979" i="52"/>
  <c r="F5025" i="52"/>
  <c r="F5009" i="52"/>
  <c r="F4993" i="52"/>
  <c r="F5031" i="52"/>
  <c r="F6836" i="52"/>
  <c r="F5785" i="52"/>
  <c r="F5782" i="52"/>
  <c r="F5781" i="52"/>
  <c r="F7127" i="52"/>
  <c r="F7137" i="52"/>
  <c r="F7121" i="52"/>
  <c r="F6305" i="52"/>
  <c r="F6321" i="52"/>
  <c r="F6337" i="52"/>
  <c r="F6353" i="52"/>
  <c r="F6369" i="52"/>
  <c r="F6306" i="52"/>
  <c r="F6314" i="52"/>
  <c r="F6338" i="52"/>
  <c r="F6370" i="52"/>
  <c r="F6958" i="52"/>
  <c r="F6966" i="52"/>
  <c r="F6961" i="52"/>
  <c r="F6232" i="52"/>
  <c r="F6248" i="52"/>
  <c r="F6264" i="52"/>
  <c r="F6237" i="52"/>
  <c r="F6253" i="52"/>
  <c r="F6269" i="52"/>
  <c r="F2324" i="52"/>
  <c r="F2325" i="52"/>
  <c r="F6160" i="52"/>
  <c r="F6176" i="52"/>
  <c r="F6165" i="52"/>
  <c r="F6173" i="52"/>
  <c r="F357" i="52"/>
  <c r="F360" i="52"/>
  <c r="F368" i="52"/>
  <c r="F5039" i="52"/>
  <c r="F5027" i="52"/>
  <c r="F5005" i="52"/>
  <c r="F5015" i="52"/>
  <c r="F6842" i="52"/>
  <c r="F5791" i="52"/>
  <c r="F7126" i="52"/>
  <c r="F7129" i="52"/>
  <c r="F7120" i="52"/>
  <c r="F7136" i="52"/>
  <c r="F5689" i="52"/>
  <c r="F6315" i="52"/>
  <c r="F6331" i="52"/>
  <c r="F6347" i="52"/>
  <c r="F6379" i="52"/>
  <c r="F6324" i="52"/>
  <c r="F6332" i="52"/>
  <c r="F6356" i="52"/>
  <c r="F6372" i="52"/>
  <c r="F3980" i="52"/>
  <c r="F6968" i="52"/>
  <c r="F6963" i="52"/>
  <c r="F6226" i="52"/>
  <c r="F6234" i="52"/>
  <c r="F6242" i="52"/>
  <c r="F6258" i="52"/>
  <c r="F6274" i="52"/>
  <c r="F6231" i="52"/>
  <c r="F6247" i="52"/>
  <c r="F6255" i="52"/>
  <c r="F6263" i="52"/>
  <c r="F2327" i="52"/>
  <c r="F2326" i="52"/>
  <c r="F6162" i="52"/>
  <c r="F6178" i="52"/>
  <c r="F6175" i="52"/>
  <c r="F359" i="52"/>
  <c r="F362" i="52"/>
  <c r="F5454" i="52"/>
  <c r="F5449" i="52"/>
  <c r="F5485" i="52"/>
  <c r="F5502" i="52"/>
  <c r="F5475" i="52"/>
  <c r="F5471" i="52"/>
  <c r="F5473" i="52"/>
  <c r="F5491" i="52"/>
  <c r="F5455" i="52"/>
  <c r="F5466" i="52"/>
  <c r="F5487" i="52"/>
  <c r="F5500" i="52"/>
  <c r="F2386" i="52"/>
  <c r="F2371" i="52"/>
  <c r="F2401" i="52"/>
  <c r="F2447" i="52"/>
  <c r="F2407" i="52"/>
  <c r="F2448" i="52"/>
  <c r="F2385" i="52"/>
  <c r="F2408" i="52"/>
  <c r="F2442" i="52"/>
  <c r="F2418" i="52"/>
  <c r="F2441" i="52"/>
  <c r="F2409" i="52"/>
  <c r="F2451" i="52"/>
  <c r="F2388" i="52"/>
  <c r="F2445" i="52"/>
  <c r="F2431" i="52"/>
  <c r="F2419" i="52"/>
  <c r="F6663" i="52"/>
  <c r="F6679" i="52"/>
  <c r="F6695" i="52"/>
  <c r="F6662" i="52"/>
  <c r="F6686" i="52"/>
  <c r="F6694" i="52"/>
  <c r="F6710" i="52"/>
  <c r="F5119" i="52"/>
  <c r="F5112" i="52"/>
  <c r="F554" i="52"/>
  <c r="F6192" i="52"/>
  <c r="F6208" i="52"/>
  <c r="F6216" i="52"/>
  <c r="F6224" i="52"/>
  <c r="F6201" i="52"/>
  <c r="F6217" i="52"/>
  <c r="F6496" i="52"/>
  <c r="F6503" i="52"/>
  <c r="F6475" i="52"/>
  <c r="F6495" i="52"/>
  <c r="F6516" i="52"/>
  <c r="F6473" i="52"/>
  <c r="F6490" i="52"/>
  <c r="F6510" i="52"/>
  <c r="F6481" i="52"/>
  <c r="F6488" i="52"/>
  <c r="F6502" i="52"/>
  <c r="F6509" i="52"/>
  <c r="F3586" i="52"/>
  <c r="F5725" i="52"/>
  <c r="F5741" i="52"/>
  <c r="F5724" i="52"/>
  <c r="F4828" i="52"/>
  <c r="F4820" i="52"/>
  <c r="F4841" i="52"/>
  <c r="F4789" i="52"/>
  <c r="F4821" i="52"/>
  <c r="F4837" i="52"/>
  <c r="F4853" i="52"/>
  <c r="F4803" i="52"/>
  <c r="F4819" i="52"/>
  <c r="F4835" i="52"/>
  <c r="F389" i="52"/>
  <c r="F394" i="52"/>
  <c r="F4091" i="52"/>
  <c r="F4107" i="52"/>
  <c r="F4094" i="52"/>
  <c r="F4110" i="52"/>
  <c r="F3691" i="52"/>
  <c r="F3659" i="52"/>
  <c r="F3627" i="52"/>
  <c r="F3657" i="52"/>
  <c r="F3669" i="52"/>
  <c r="F3637" i="52"/>
  <c r="F3689" i="52"/>
  <c r="F3609" i="52"/>
  <c r="F3663" i="52"/>
  <c r="F3631" i="52"/>
  <c r="F3610" i="52"/>
  <c r="F3674" i="52"/>
  <c r="F3614" i="52"/>
  <c r="F3646" i="52"/>
  <c r="F3678" i="52"/>
  <c r="F3632" i="52"/>
  <c r="F3648" i="52"/>
  <c r="F3664" i="52"/>
  <c r="F3370" i="52"/>
  <c r="F5607" i="52"/>
  <c r="F5600" i="52"/>
  <c r="F5601" i="52"/>
  <c r="F74" i="52"/>
  <c r="F82" i="52"/>
  <c r="F90" i="52"/>
  <c r="F98" i="52"/>
  <c r="F89" i="52"/>
  <c r="F1058" i="52"/>
  <c r="F1051" i="52"/>
  <c r="F1053" i="52"/>
  <c r="F1063" i="52"/>
  <c r="F4288" i="52"/>
  <c r="F4291" i="52"/>
  <c r="F4293" i="52"/>
  <c r="F4308" i="52"/>
  <c r="F4298" i="52"/>
  <c r="F5024" i="52"/>
  <c r="F4992" i="52"/>
  <c r="F4998" i="52"/>
  <c r="F5007" i="52"/>
  <c r="F4997" i="52"/>
  <c r="F4981" i="52"/>
  <c r="F4983" i="52"/>
  <c r="F6838" i="52"/>
  <c r="F5790" i="52"/>
  <c r="F7130" i="52"/>
  <c r="F5686" i="52"/>
  <c r="F6295" i="52"/>
  <c r="F6319" i="52"/>
  <c r="F6351" i="52"/>
  <c r="F6367" i="52"/>
  <c r="F6296" i="52"/>
  <c r="F6304" i="52"/>
  <c r="F6312" i="52"/>
  <c r="F6328" i="52"/>
  <c r="F6360" i="52"/>
  <c r="F6956" i="52"/>
  <c r="F6959" i="52"/>
  <c r="F6967" i="52"/>
  <c r="F6230" i="52"/>
  <c r="F6246" i="52"/>
  <c r="F6262" i="52"/>
  <c r="F6235" i="52"/>
  <c r="F6251" i="52"/>
  <c r="F6267" i="52"/>
  <c r="F2320" i="52"/>
  <c r="F2319" i="52"/>
  <c r="F6166" i="52"/>
  <c r="F6182" i="52"/>
  <c r="F6171" i="52"/>
  <c r="F358" i="52"/>
  <c r="F366" i="52"/>
  <c r="F5477" i="52"/>
  <c r="F5468" i="52"/>
  <c r="F5494" i="52"/>
  <c r="F5462" i="52"/>
  <c r="F5488" i="52"/>
  <c r="F5505" i="52"/>
  <c r="F5480" i="52"/>
  <c r="F5498" i="52"/>
  <c r="F5493" i="52"/>
  <c r="F5469" i="52"/>
  <c r="F5448" i="52"/>
  <c r="F5467" i="52"/>
  <c r="F5453" i="52"/>
  <c r="F5472" i="52"/>
  <c r="F5481" i="52"/>
  <c r="F5496" i="52"/>
  <c r="F3805" i="52"/>
  <c r="F3813" i="52"/>
  <c r="F3800" i="52"/>
  <c r="F3816" i="52"/>
  <c r="F3824" i="52"/>
  <c r="F3840" i="52"/>
  <c r="F3848" i="52"/>
  <c r="F3853" i="52"/>
  <c r="F3861" i="52"/>
  <c r="F6561" i="52"/>
  <c r="F6538" i="52"/>
  <c r="F6526" i="52"/>
  <c r="F6553" i="52"/>
  <c r="F6562" i="52"/>
  <c r="F6563" i="52"/>
  <c r="F5974" i="52"/>
  <c r="F5975" i="52"/>
  <c r="F421" i="52"/>
  <c r="F414" i="52"/>
  <c r="F7156" i="52"/>
  <c r="F7160" i="52"/>
  <c r="F7153" i="52"/>
  <c r="F7148" i="52"/>
  <c r="F7147" i="52"/>
  <c r="F4911" i="52"/>
  <c r="F4892" i="52"/>
  <c r="F3799" i="52"/>
  <c r="F3815" i="52"/>
  <c r="F3802" i="52"/>
  <c r="F3810" i="52"/>
  <c r="F3850" i="52"/>
  <c r="F3831" i="52"/>
  <c r="F6535" i="52"/>
  <c r="F6536" i="52"/>
  <c r="F6549" i="52"/>
  <c r="F6528" i="52"/>
  <c r="F6523" i="52"/>
  <c r="F6541" i="52"/>
  <c r="F6532" i="52"/>
  <c r="F6544" i="52"/>
  <c r="F6809" i="52"/>
  <c r="F3871" i="52"/>
  <c r="F3875" i="52"/>
  <c r="F5976" i="52"/>
  <c r="F411" i="52"/>
  <c r="F408" i="52"/>
  <c r="F420" i="52"/>
  <c r="F7142" i="52"/>
  <c r="F7140" i="52"/>
  <c r="F7149" i="52"/>
  <c r="F7159" i="52"/>
  <c r="F4893" i="52"/>
  <c r="F4888" i="52"/>
  <c r="F4887" i="52"/>
  <c r="F4907" i="52"/>
  <c r="F2398" i="52"/>
  <c r="F2381" i="52"/>
  <c r="F2411" i="52"/>
  <c r="F383" i="52"/>
  <c r="F3420" i="52"/>
  <c r="F3408" i="52"/>
  <c r="F3412" i="52"/>
  <c r="F3414" i="52"/>
  <c r="F1068" i="52"/>
  <c r="F1073" i="52"/>
  <c r="F1103" i="52"/>
  <c r="F1074" i="52"/>
  <c r="F1144" i="52"/>
  <c r="F1093" i="52"/>
  <c r="F1114" i="52"/>
  <c r="F1127" i="52"/>
  <c r="F1152" i="52"/>
  <c r="F1160" i="52"/>
  <c r="F1069" i="52"/>
  <c r="F1081" i="52"/>
  <c r="F1156" i="52"/>
  <c r="F1096" i="52"/>
  <c r="F1130" i="52"/>
  <c r="F1140" i="52"/>
  <c r="F1153" i="52"/>
  <c r="F7165" i="52"/>
  <c r="F7166" i="52"/>
  <c r="F292" i="52"/>
  <c r="F2862" i="52"/>
  <c r="F2905" i="52"/>
  <c r="F5825" i="52"/>
  <c r="F5809" i="52"/>
  <c r="F5798" i="52"/>
  <c r="F5797" i="52"/>
  <c r="F6105" i="52"/>
  <c r="F6093" i="52"/>
  <c r="F6099" i="52"/>
  <c r="F447" i="52"/>
  <c r="F448" i="52"/>
  <c r="F3795" i="52"/>
  <c r="F3803" i="52"/>
  <c r="F3811" i="52"/>
  <c r="F3790" i="52"/>
  <c r="F3806" i="52"/>
  <c r="F3814" i="52"/>
  <c r="F3822" i="52"/>
  <c r="F3830" i="52"/>
  <c r="F3838" i="52"/>
  <c r="F3854" i="52"/>
  <c r="F3862" i="52"/>
  <c r="F3870" i="52"/>
  <c r="F3827" i="52"/>
  <c r="F3835" i="52"/>
  <c r="F3843" i="52"/>
  <c r="F3851" i="52"/>
  <c r="F3859" i="52"/>
  <c r="F3867" i="52"/>
  <c r="F6546" i="52"/>
  <c r="F6560" i="52"/>
  <c r="F6554" i="52"/>
  <c r="F6542" i="52"/>
  <c r="F6527" i="52"/>
  <c r="F6564" i="52"/>
  <c r="F6547" i="52"/>
  <c r="F3873" i="52"/>
  <c r="F3876" i="52"/>
  <c r="F412" i="52"/>
  <c r="F419" i="52"/>
  <c r="F7154" i="52"/>
  <c r="F7146" i="52"/>
  <c r="F7157" i="52"/>
  <c r="F4908" i="52"/>
  <c r="F4904" i="52"/>
  <c r="F4897" i="52"/>
  <c r="F4890" i="52"/>
  <c r="F4903" i="52"/>
  <c r="F6278" i="52"/>
  <c r="F2444" i="52"/>
  <c r="F2437" i="52"/>
  <c r="F2373" i="52"/>
  <c r="F2435" i="52"/>
  <c r="F2372" i="52"/>
  <c r="F2450" i="52"/>
  <c r="F2374" i="52"/>
  <c r="F2378" i="52"/>
  <c r="F2429" i="52"/>
  <c r="F2365" i="52"/>
  <c r="F2396" i="52"/>
  <c r="F2430" i="52"/>
  <c r="F2389" i="52"/>
  <c r="F2432" i="52"/>
  <c r="F2368" i="52"/>
  <c r="F2395" i="52"/>
  <c r="F2370" i="52"/>
  <c r="F6665" i="52"/>
  <c r="F6681" i="52"/>
  <c r="F2453" i="52"/>
  <c r="F2358" i="52"/>
  <c r="F2416" i="52"/>
  <c r="F2427" i="52"/>
  <c r="F2402" i="52"/>
  <c r="F2438" i="52"/>
  <c r="F2457" i="52"/>
  <c r="F2417" i="52"/>
  <c r="F2439" i="52"/>
  <c r="F2376" i="52"/>
  <c r="F2379" i="52"/>
  <c r="F2440" i="52"/>
  <c r="F2377" i="52"/>
  <c r="F2420" i="52"/>
  <c r="F2356" i="52"/>
  <c r="F2382" i="52"/>
  <c r="F2367" i="52"/>
  <c r="F2355" i="52"/>
  <c r="F6667" i="52"/>
  <c r="F6683" i="52"/>
  <c r="F6699" i="52"/>
  <c r="F6666" i="52"/>
  <c r="F6674" i="52"/>
  <c r="F6698" i="52"/>
  <c r="F6706" i="52"/>
  <c r="F560" i="52"/>
  <c r="F550" i="52"/>
  <c r="F6188" i="52"/>
  <c r="F6204" i="52"/>
  <c r="F6220" i="52"/>
  <c r="F6197" i="52"/>
  <c r="F6213" i="52"/>
  <c r="F6478" i="52"/>
  <c r="F6498" i="52"/>
  <c r="F6505" i="52"/>
  <c r="F6477" i="52"/>
  <c r="F6514" i="52"/>
  <c r="F6471" i="52"/>
  <c r="F6484" i="52"/>
  <c r="F6492" i="52"/>
  <c r="F6513" i="52"/>
  <c r="F6485" i="52"/>
  <c r="F6499" i="52"/>
  <c r="F6507" i="52"/>
  <c r="F5729" i="52"/>
  <c r="F5737" i="52"/>
  <c r="F5745" i="52"/>
  <c r="F5728" i="52"/>
  <c r="F5736" i="52"/>
  <c r="F4815" i="52"/>
  <c r="F4796" i="52"/>
  <c r="F4817" i="52"/>
  <c r="N4817" i="52" s="1"/>
  <c r="F4838" i="52"/>
  <c r="F4791" i="52"/>
  <c r="F4855" i="52"/>
  <c r="F4852" i="52"/>
  <c r="N4852" i="52" s="1"/>
  <c r="F4797" i="52"/>
  <c r="F4813" i="52"/>
  <c r="F4827" i="52"/>
  <c r="F4843" i="52"/>
  <c r="F395" i="52"/>
  <c r="F387" i="52"/>
  <c r="F4087" i="52"/>
  <c r="F4103" i="52"/>
  <c r="F4090" i="52"/>
  <c r="F4106" i="52"/>
  <c r="F4114" i="52"/>
  <c r="F533" i="52"/>
  <c r="F3649" i="52"/>
  <c r="F3675" i="52"/>
  <c r="F3643" i="52"/>
  <c r="F3611" i="52"/>
  <c r="F3685" i="52"/>
  <c r="F3653" i="52"/>
  <c r="F3621" i="52"/>
  <c r="F3641" i="52"/>
  <c r="F3679" i="52"/>
  <c r="F3647" i="52"/>
  <c r="F3615" i="52"/>
  <c r="F3626" i="52"/>
  <c r="F3658" i="52"/>
  <c r="F3630" i="52"/>
  <c r="F3662" i="52"/>
  <c r="F3608" i="52"/>
  <c r="F3624" i="52"/>
  <c r="F3640" i="52"/>
  <c r="F3656" i="52"/>
  <c r="F3672" i="52"/>
  <c r="F2394" i="52"/>
  <c r="F2455" i="52"/>
  <c r="F2404" i="52"/>
  <c r="F2399" i="52"/>
  <c r="F2426" i="52"/>
  <c r="F2397" i="52"/>
  <c r="F2428" i="52"/>
  <c r="F2366" i="52"/>
  <c r="F2390" i="52"/>
  <c r="F2459" i="52"/>
  <c r="F2421" i="52"/>
  <c r="F2458" i="52"/>
  <c r="F2423" i="52"/>
  <c r="F6669" i="52"/>
  <c r="F6677" i="52"/>
  <c r="F6685" i="52"/>
  <c r="F6693" i="52"/>
  <c r="F6701" i="52"/>
  <c r="F6676" i="52"/>
  <c r="F5115" i="52"/>
  <c r="F551" i="52"/>
  <c r="F557" i="52"/>
  <c r="F555" i="52"/>
  <c r="F6190" i="52"/>
  <c r="F6198" i="52"/>
  <c r="F6206" i="52"/>
  <c r="F6222" i="52"/>
  <c r="F6199" i="52"/>
  <c r="F6207" i="52"/>
  <c r="F6215" i="52"/>
  <c r="F6223" i="52"/>
  <c r="F6501" i="52"/>
  <c r="F5731" i="52"/>
  <c r="F5739" i="52"/>
  <c r="F5722" i="52"/>
  <c r="F4801" i="52"/>
  <c r="F4822" i="52"/>
  <c r="F4844" i="52"/>
  <c r="F4807" i="52"/>
  <c r="F4814" i="52"/>
  <c r="F4836" i="52"/>
  <c r="F4802" i="52"/>
  <c r="F4818" i="52"/>
  <c r="F4850" i="52"/>
  <c r="F794" i="52"/>
  <c r="F759" i="52"/>
  <c r="F760" i="52"/>
  <c r="F764" i="52"/>
  <c r="F789" i="52"/>
  <c r="F757" i="52"/>
  <c r="F778" i="52"/>
  <c r="F743" i="52"/>
  <c r="F762" i="52"/>
  <c r="F754" i="52"/>
  <c r="F769" i="52"/>
  <c r="F776" i="52"/>
  <c r="N776" i="52" s="1"/>
  <c r="F782" i="52"/>
  <c r="F790" i="52"/>
  <c r="N790" i="52" s="1"/>
  <c r="F5669" i="52"/>
  <c r="F5670" i="52"/>
  <c r="F5511" i="52"/>
  <c r="F5514" i="52"/>
  <c r="F5516" i="52"/>
  <c r="F7051" i="52"/>
  <c r="F597" i="52"/>
  <c r="F6749" i="52"/>
  <c r="F6750" i="52"/>
  <c r="F6748" i="52"/>
  <c r="F6761" i="52"/>
  <c r="F4384" i="52"/>
  <c r="F4323" i="52"/>
  <c r="F4315" i="52"/>
  <c r="F4379" i="52"/>
  <c r="F4443" i="52"/>
  <c r="F4435" i="52"/>
  <c r="F4345" i="52"/>
  <c r="F4361" i="52"/>
  <c r="F4377" i="52"/>
  <c r="F4393" i="52"/>
  <c r="F4409" i="52"/>
  <c r="F4425" i="52"/>
  <c r="F4441" i="52"/>
  <c r="F4327" i="52"/>
  <c r="F4343" i="52"/>
  <c r="F4375" i="52"/>
  <c r="F4391" i="52"/>
  <c r="F4423" i="52"/>
  <c r="F4439" i="52"/>
  <c r="F4338" i="52"/>
  <c r="F6689" i="52"/>
  <c r="F6697" i="52"/>
  <c r="F6705" i="52"/>
  <c r="F6664" i="52"/>
  <c r="F6672" i="52"/>
  <c r="F6680" i="52"/>
  <c r="F6688" i="52"/>
  <c r="F6696" i="52"/>
  <c r="F6704" i="52"/>
  <c r="F559" i="52"/>
  <c r="F552" i="52"/>
  <c r="F558" i="52"/>
  <c r="F6194" i="52"/>
  <c r="F6210" i="52"/>
  <c r="F6218" i="52"/>
  <c r="F6195" i="52"/>
  <c r="F6211" i="52"/>
  <c r="F6219" i="52"/>
  <c r="F6476" i="52"/>
  <c r="F6483" i="52"/>
  <c r="F6482" i="52"/>
  <c r="F6518" i="52"/>
  <c r="F5727" i="52"/>
  <c r="F5743" i="52"/>
  <c r="F5726" i="52"/>
  <c r="F5734" i="52"/>
  <c r="F5742" i="52"/>
  <c r="F4799" i="52"/>
  <c r="F4790" i="52"/>
  <c r="F4812" i="52"/>
  <c r="F4854" i="52"/>
  <c r="F4804" i="52"/>
  <c r="F4825" i="52"/>
  <c r="F4846" i="52"/>
  <c r="F4794" i="52"/>
  <c r="F4810" i="52"/>
  <c r="F4826" i="52"/>
  <c r="F4792" i="52"/>
  <c r="F386" i="52"/>
  <c r="F371" i="52"/>
  <c r="F378" i="52"/>
  <c r="F370" i="52"/>
  <c r="F3403" i="52"/>
  <c r="F3409" i="52"/>
  <c r="F3418" i="52"/>
  <c r="F1110" i="52"/>
  <c r="F1131" i="52"/>
  <c r="F1066" i="52"/>
  <c r="F1091" i="52"/>
  <c r="F1116" i="52"/>
  <c r="F1101" i="52"/>
  <c r="F1136" i="52"/>
  <c r="F1120" i="52"/>
  <c r="F1146" i="52"/>
  <c r="F1064" i="52"/>
  <c r="F1109" i="52"/>
  <c r="F1126" i="52"/>
  <c r="F1145" i="52"/>
  <c r="F1100" i="52"/>
  <c r="F1113" i="52"/>
  <c r="F7161" i="52"/>
  <c r="F7162" i="52"/>
  <c r="F293" i="52"/>
  <c r="F2826" i="52"/>
  <c r="F2863" i="52"/>
  <c r="F2830" i="52"/>
  <c r="F2836" i="52"/>
  <c r="F2847" i="52"/>
  <c r="F2875" i="52"/>
  <c r="F2907" i="52"/>
  <c r="F2878" i="52"/>
  <c r="F2894" i="52"/>
  <c r="F2910" i="52"/>
  <c r="F2893" i="52"/>
  <c r="F2896" i="52"/>
  <c r="F4832" i="52"/>
  <c r="F391" i="52"/>
  <c r="F393" i="52"/>
  <c r="F4089" i="52"/>
  <c r="F4105" i="52"/>
  <c r="F4092" i="52"/>
  <c r="F4108" i="52"/>
  <c r="F535" i="52"/>
  <c r="F3625" i="52"/>
  <c r="F3635" i="52"/>
  <c r="F3681" i="52"/>
  <c r="F3677" i="52"/>
  <c r="F3645" i="52"/>
  <c r="F3617" i="52"/>
  <c r="F3671" i="52"/>
  <c r="F3639" i="52"/>
  <c r="F3607" i="52"/>
  <c r="F3634" i="52"/>
  <c r="F3666" i="52"/>
  <c r="F3606" i="52"/>
  <c r="F3638" i="52"/>
  <c r="F3670" i="52"/>
  <c r="F3612" i="52"/>
  <c r="F3628" i="52"/>
  <c r="F3644" i="52"/>
  <c r="F3660" i="52"/>
  <c r="F3676" i="52"/>
  <c r="F3692" i="52"/>
  <c r="F376" i="52"/>
  <c r="F384" i="52"/>
  <c r="F381" i="52"/>
  <c r="F373" i="52"/>
  <c r="F3411" i="52"/>
  <c r="F3413" i="52"/>
  <c r="F3410" i="52"/>
  <c r="F1125" i="52"/>
  <c r="F1098" i="52"/>
  <c r="F1139" i="52"/>
  <c r="F1094" i="52"/>
  <c r="F1112" i="52"/>
  <c r="F1104" i="52"/>
  <c r="F287" i="52"/>
  <c r="F282" i="52"/>
  <c r="F290" i="52"/>
  <c r="F2861" i="52"/>
  <c r="F2845" i="52"/>
  <c r="F2829" i="52"/>
  <c r="F2834" i="52"/>
  <c r="F2855" i="52"/>
  <c r="F2860" i="52"/>
  <c r="F2828" i="52"/>
  <c r="F2859" i="52"/>
  <c r="F2882" i="52"/>
  <c r="F2914" i="52"/>
  <c r="F2869" i="52"/>
  <c r="F2885" i="52"/>
  <c r="F2901" i="52"/>
  <c r="F2865" i="52"/>
  <c r="F2897" i="52"/>
  <c r="F2867" i="52"/>
  <c r="F2876" i="52"/>
  <c r="F2887" i="52"/>
  <c r="F2899" i="52"/>
  <c r="F2908" i="52"/>
  <c r="F4919" i="52"/>
  <c r="F5810" i="52"/>
  <c r="F5819" i="52"/>
  <c r="F5820" i="52"/>
  <c r="F5811" i="52"/>
  <c r="F5800" i="52"/>
  <c r="F5808" i="52"/>
  <c r="F6102" i="52"/>
  <c r="F6090" i="52"/>
  <c r="F6100" i="52"/>
  <c r="F6096" i="52"/>
  <c r="F446" i="52"/>
  <c r="F738" i="52"/>
  <c r="F755" i="52"/>
  <c r="F734" i="52"/>
  <c r="F785" i="52"/>
  <c r="F735" i="52"/>
  <c r="F745" i="52"/>
  <c r="F753" i="52"/>
  <c r="F774" i="52"/>
  <c r="F788" i="52"/>
  <c r="F756" i="52"/>
  <c r="F750" i="52"/>
  <c r="F766" i="52"/>
  <c r="F780" i="52"/>
  <c r="F787" i="52"/>
  <c r="F5665" i="52"/>
  <c r="F5668" i="52"/>
  <c r="F5507" i="52"/>
  <c r="F5520" i="52"/>
  <c r="F5521" i="52"/>
  <c r="F5515" i="52"/>
  <c r="F7052" i="52"/>
  <c r="F7043" i="52"/>
  <c r="F600" i="52"/>
  <c r="F4370" i="52"/>
  <c r="F4386" i="52"/>
  <c r="F4402" i="52"/>
  <c r="F4434" i="52"/>
  <c r="F2350" i="52"/>
  <c r="F4946" i="52"/>
  <c r="N4946" i="52" s="1"/>
  <c r="F4938" i="52"/>
  <c r="N4938" i="52" s="1"/>
  <c r="F4941" i="52"/>
  <c r="F4961" i="52"/>
  <c r="F4940" i="52"/>
  <c r="F803" i="52"/>
  <c r="F798" i="52"/>
  <c r="F805" i="52"/>
  <c r="F3377" i="52"/>
  <c r="F3372" i="52"/>
  <c r="F5985" i="52"/>
  <c r="F6001" i="52"/>
  <c r="F5978" i="52"/>
  <c r="F5986" i="52"/>
  <c r="F5994" i="52"/>
  <c r="F6002" i="52"/>
  <c r="F6575" i="52"/>
  <c r="F6577" i="52"/>
  <c r="F6576" i="52"/>
  <c r="F3965" i="52"/>
  <c r="F3969" i="52"/>
  <c r="F3967" i="52"/>
  <c r="F3956" i="52"/>
  <c r="F3968" i="52"/>
  <c r="F3958" i="52"/>
  <c r="F5212" i="52"/>
  <c r="F5211" i="52"/>
  <c r="F5213" i="52"/>
  <c r="F5241" i="52"/>
  <c r="F5250" i="52"/>
  <c r="F5234" i="52"/>
  <c r="F5259" i="52"/>
  <c r="F5243" i="52"/>
  <c r="F2928" i="52"/>
  <c r="F2936" i="52"/>
  <c r="N2936" i="52" s="1"/>
  <c r="F2944" i="52"/>
  <c r="F2960" i="52"/>
  <c r="F2976" i="52"/>
  <c r="F2992" i="52"/>
  <c r="F3008" i="52"/>
  <c r="F3024" i="52"/>
  <c r="F3032" i="52"/>
  <c r="F3040" i="52"/>
  <c r="F3056" i="52"/>
  <c r="F2921" i="52"/>
  <c r="F2929" i="52"/>
  <c r="F2937" i="52"/>
  <c r="F2953" i="52"/>
  <c r="F2961" i="52"/>
  <c r="F2969" i="52"/>
  <c r="F2985" i="52"/>
  <c r="F3001" i="52"/>
  <c r="F3017" i="52"/>
  <c r="F3025" i="52"/>
  <c r="F3033" i="52"/>
  <c r="F3049" i="52"/>
  <c r="F3057" i="52"/>
  <c r="F209" i="52"/>
  <c r="F208" i="52"/>
  <c r="F216" i="52"/>
  <c r="F3589" i="52"/>
  <c r="F3596" i="52"/>
  <c r="F3604" i="52"/>
  <c r="F3595" i="52"/>
  <c r="F3603" i="52"/>
  <c r="F136" i="52"/>
  <c r="F132" i="52"/>
  <c r="F141" i="52"/>
  <c r="F145" i="52"/>
  <c r="F143" i="52"/>
  <c r="F4518" i="52"/>
  <c r="F4489" i="52"/>
  <c r="N4489" i="52" s="1"/>
  <c r="F4482" i="52"/>
  <c r="F4467" i="52"/>
  <c r="F4535" i="52"/>
  <c r="F4459" i="52"/>
  <c r="F4481" i="52"/>
  <c r="F4506" i="52"/>
  <c r="F4523" i="52"/>
  <c r="F4545" i="52"/>
  <c r="F4462" i="52"/>
  <c r="F4479" i="52"/>
  <c r="F4500" i="52"/>
  <c r="F4526" i="52"/>
  <c r="F4543" i="52"/>
  <c r="F4470" i="52"/>
  <c r="F4487" i="52"/>
  <c r="F4508" i="52"/>
  <c r="F4534" i="52"/>
  <c r="F4448" i="52"/>
  <c r="F4496" i="52"/>
  <c r="F4512" i="52"/>
  <c r="F4528" i="52"/>
  <c r="F4544" i="52"/>
  <c r="F527" i="52"/>
  <c r="F526" i="52"/>
  <c r="F4840" i="52"/>
  <c r="F390" i="52"/>
  <c r="F4101" i="52"/>
  <c r="F4109" i="52"/>
  <c r="F4088" i="52"/>
  <c r="F4104" i="52"/>
  <c r="F532" i="52"/>
  <c r="F3673" i="52"/>
  <c r="F3633" i="52"/>
  <c r="F3687" i="52"/>
  <c r="F3623" i="52"/>
  <c r="F3618" i="52"/>
  <c r="F3650" i="52"/>
  <c r="F3654" i="52"/>
  <c r="F3686" i="52"/>
  <c r="F3620" i="52"/>
  <c r="F3636" i="52"/>
  <c r="N3636" i="52" s="1"/>
  <c r="F3652" i="52"/>
  <c r="N3652" i="52" s="1"/>
  <c r="F3668" i="52"/>
  <c r="F3684" i="52"/>
  <c r="F380" i="52"/>
  <c r="F369" i="52"/>
  <c r="F385" i="52"/>
  <c r="F377" i="52"/>
  <c r="F3416" i="52"/>
  <c r="F3404" i="52"/>
  <c r="F3415" i="52"/>
  <c r="F3417" i="52"/>
  <c r="F1142" i="52"/>
  <c r="F1099" i="52"/>
  <c r="F1115" i="52"/>
  <c r="F1065" i="52"/>
  <c r="F1107" i="52"/>
  <c r="F1082" i="52"/>
  <c r="F1089" i="52"/>
  <c r="F1133" i="52"/>
  <c r="F1085" i="52"/>
  <c r="F1095" i="52"/>
  <c r="F1129" i="52"/>
  <c r="F1154" i="52"/>
  <c r="F1097" i="52"/>
  <c r="F1162" i="52"/>
  <c r="F1123" i="52"/>
  <c r="F1083" i="52"/>
  <c r="F1157" i="52"/>
  <c r="F7167" i="52"/>
  <c r="F7168" i="52"/>
  <c r="F283" i="52"/>
  <c r="F291" i="52"/>
  <c r="F286" i="52"/>
  <c r="F2853" i="52"/>
  <c r="F2837" i="52"/>
  <c r="F2848" i="52"/>
  <c r="F2851" i="52"/>
  <c r="F2838" i="52"/>
  <c r="F2842" i="52"/>
  <c r="F2844" i="52"/>
  <c r="F2843" i="52"/>
  <c r="F2866" i="52"/>
  <c r="F2898" i="52"/>
  <c r="F2886" i="52"/>
  <c r="F2874" i="52"/>
  <c r="F2890" i="52"/>
  <c r="F2906" i="52"/>
  <c r="F2881" i="52"/>
  <c r="F2913" i="52"/>
  <c r="F2871" i="52"/>
  <c r="F2883" i="52"/>
  <c r="N2883" i="52" s="1"/>
  <c r="F2892" i="52"/>
  <c r="F2903" i="52"/>
  <c r="L4275" i="52"/>
  <c r="F5813" i="52"/>
  <c r="F5799" i="52"/>
  <c r="F5816" i="52"/>
  <c r="F5805" i="52"/>
  <c r="F5817" i="52"/>
  <c r="F5822" i="52"/>
  <c r="F6094" i="52"/>
  <c r="F6095" i="52"/>
  <c r="F6106" i="52"/>
  <c r="F6101" i="52"/>
  <c r="F6104" i="52"/>
  <c r="F449" i="52"/>
  <c r="F450" i="52"/>
  <c r="F793" i="52"/>
  <c r="F733" i="52"/>
  <c r="F730" i="52"/>
  <c r="F768" i="52"/>
  <c r="F729" i="52"/>
  <c r="F792" i="52"/>
  <c r="F741" i="52"/>
  <c r="F749" i="52"/>
  <c r="F767" i="52"/>
  <c r="F781" i="52"/>
  <c r="F747" i="52"/>
  <c r="F763" i="52"/>
  <c r="F761" i="52"/>
  <c r="F770" i="52"/>
  <c r="F777" i="52"/>
  <c r="F783" i="52"/>
  <c r="F791" i="52"/>
  <c r="F5667" i="52"/>
  <c r="F5509" i="52"/>
  <c r="F5513" i="52"/>
  <c r="F5823" i="52"/>
  <c r="F5801" i="52"/>
  <c r="F5824" i="52"/>
  <c r="F5802" i="52"/>
  <c r="F5812" i="52"/>
  <c r="F5804" i="52"/>
  <c r="F5807" i="52"/>
  <c r="F6097" i="52"/>
  <c r="F6103" i="52"/>
  <c r="F6091" i="52"/>
  <c r="F443" i="52"/>
  <c r="F444" i="52"/>
  <c r="F737" i="52"/>
  <c r="F740" i="52"/>
  <c r="F731" i="52"/>
  <c r="F775" i="52"/>
  <c r="F739" i="52"/>
  <c r="F744" i="52"/>
  <c r="F752" i="52"/>
  <c r="F751" i="52"/>
  <c r="F746" i="52"/>
  <c r="F765" i="52"/>
  <c r="F772" i="52"/>
  <c r="F779" i="52"/>
  <c r="F786" i="52"/>
  <c r="F5666" i="52"/>
  <c r="F5519" i="52"/>
  <c r="F5512" i="52"/>
  <c r="F5518" i="52"/>
  <c r="F5510" i="52"/>
  <c r="F7045" i="52"/>
  <c r="F7049" i="52"/>
  <c r="F598" i="52"/>
  <c r="F601" i="52"/>
  <c r="F6763" i="52"/>
  <c r="F6765" i="52"/>
  <c r="F6767" i="52"/>
  <c r="F4363" i="52"/>
  <c r="F4427" i="52"/>
  <c r="F4376" i="52"/>
  <c r="N4376" i="52" s="1"/>
  <c r="F4440" i="52"/>
  <c r="N4440" i="52" s="1"/>
  <c r="F4368" i="52"/>
  <c r="F4432" i="52"/>
  <c r="F4360" i="52"/>
  <c r="F4424" i="52"/>
  <c r="F4326" i="52"/>
  <c r="F4342" i="52"/>
  <c r="F4358" i="52"/>
  <c r="F4374" i="52"/>
  <c r="F4390" i="52"/>
  <c r="F4406" i="52"/>
  <c r="F4422" i="52"/>
  <c r="F4438" i="52"/>
  <c r="F4340" i="52"/>
  <c r="F4356" i="52"/>
  <c r="F4372" i="52"/>
  <c r="N4372" i="52" s="1"/>
  <c r="F4388" i="52"/>
  <c r="F4404" i="52"/>
  <c r="F4420" i="52"/>
  <c r="F4436" i="52"/>
  <c r="F4317" i="52"/>
  <c r="F4333" i="52"/>
  <c r="F4349" i="52"/>
  <c r="F4365" i="52"/>
  <c r="F4381" i="52"/>
  <c r="F4397" i="52"/>
  <c r="F4413" i="52"/>
  <c r="F4429" i="52"/>
  <c r="F2352" i="52"/>
  <c r="F4920" i="52"/>
  <c r="N4920" i="52" s="1"/>
  <c r="F4936" i="52"/>
  <c r="N4936" i="52" s="1"/>
  <c r="F4952" i="52"/>
  <c r="N4952" i="52" s="1"/>
  <c r="F4968" i="52"/>
  <c r="N4968" i="52" s="1"/>
  <c r="F4942" i="52"/>
  <c r="N4942" i="52" s="1"/>
  <c r="F4967" i="52"/>
  <c r="F817" i="52"/>
  <c r="F796" i="52"/>
  <c r="F814" i="52"/>
  <c r="F804" i="52"/>
  <c r="F802" i="52"/>
  <c r="F3373" i="52"/>
  <c r="F3375" i="52"/>
  <c r="F3371" i="52"/>
  <c r="F5983" i="52"/>
  <c r="F5991" i="52"/>
  <c r="F5999" i="52"/>
  <c r="F5984" i="52"/>
  <c r="F5992" i="52"/>
  <c r="F6000" i="52"/>
  <c r="F6573" i="52"/>
  <c r="F6570" i="52"/>
  <c r="F3963" i="52"/>
  <c r="F5517" i="52"/>
  <c r="F5508" i="52"/>
  <c r="F7050" i="52"/>
  <c r="F7044" i="52"/>
  <c r="F7047" i="52"/>
  <c r="F599" i="52"/>
  <c r="F6760" i="52"/>
  <c r="F6764" i="52"/>
  <c r="F6756" i="52"/>
  <c r="F6755" i="52"/>
  <c r="F6747" i="52"/>
  <c r="F6751" i="52"/>
  <c r="F4331" i="52"/>
  <c r="F4395" i="52"/>
  <c r="F4344" i="52"/>
  <c r="F4408" i="52"/>
  <c r="F4400" i="52"/>
  <c r="F4328" i="52"/>
  <c r="F4392" i="52"/>
  <c r="F4318" i="52"/>
  <c r="F4334" i="52"/>
  <c r="F4350" i="52"/>
  <c r="F4366" i="52"/>
  <c r="F4382" i="52"/>
  <c r="F4398" i="52"/>
  <c r="F4414" i="52"/>
  <c r="F4430" i="52"/>
  <c r="F4316" i="52"/>
  <c r="F4332" i="52"/>
  <c r="F4348" i="52"/>
  <c r="F4364" i="52"/>
  <c r="F4380" i="52"/>
  <c r="F4412" i="52"/>
  <c r="F4428" i="52"/>
  <c r="F4444" i="52"/>
  <c r="F4325" i="52"/>
  <c r="F4341" i="52"/>
  <c r="F4357" i="52"/>
  <c r="F4373" i="52"/>
  <c r="F4389" i="52"/>
  <c r="F4405" i="52"/>
  <c r="F4421" i="52"/>
  <c r="F4437" i="52"/>
  <c r="F2349" i="52"/>
  <c r="F2353" i="52"/>
  <c r="F4962" i="52"/>
  <c r="F4928" i="52"/>
  <c r="F4960" i="52"/>
  <c r="F4976" i="52"/>
  <c r="F4934" i="52"/>
  <c r="F4950" i="52"/>
  <c r="F4959" i="52"/>
  <c r="F800" i="52"/>
  <c r="F812" i="52"/>
  <c r="F797" i="52"/>
  <c r="F816" i="52"/>
  <c r="F808" i="52"/>
  <c r="F806" i="52"/>
  <c r="F6754" i="52"/>
  <c r="F6758" i="52"/>
  <c r="F6766" i="52"/>
  <c r="F6753" i="52"/>
  <c r="F6759" i="52"/>
  <c r="F6746" i="52"/>
  <c r="F4352" i="52"/>
  <c r="F4416" i="52"/>
  <c r="F4355" i="52"/>
  <c r="F4419" i="52"/>
  <c r="F4347" i="52"/>
  <c r="F4339" i="52"/>
  <c r="F4403" i="52"/>
  <c r="F4321" i="52"/>
  <c r="F4337" i="52"/>
  <c r="F4369" i="52"/>
  <c r="F4385" i="52"/>
  <c r="F4401" i="52"/>
  <c r="F4417" i="52"/>
  <c r="F4433" i="52"/>
  <c r="F4319" i="52"/>
  <c r="F4351" i="52"/>
  <c r="F4367" i="52"/>
  <c r="F4383" i="52"/>
  <c r="F4399" i="52"/>
  <c r="F4431" i="52"/>
  <c r="F4314" i="52"/>
  <c r="F4330" i="52"/>
  <c r="F4346" i="52"/>
  <c r="F4362" i="52"/>
  <c r="F4378" i="52"/>
  <c r="F4394" i="52"/>
  <c r="F4410" i="52"/>
  <c r="F4426" i="52"/>
  <c r="F4442" i="52"/>
  <c r="F2354" i="52"/>
  <c r="F2351" i="52"/>
  <c r="F4978" i="52"/>
  <c r="F4965" i="52"/>
  <c r="F4947" i="52"/>
  <c r="F4963" i="52"/>
  <c r="F4953" i="52"/>
  <c r="F4969" i="52"/>
  <c r="F795" i="52"/>
  <c r="F813" i="52"/>
  <c r="F799" i="52"/>
  <c r="F801" i="52"/>
  <c r="F3378" i="52"/>
  <c r="F3379" i="52"/>
  <c r="F5981" i="52"/>
  <c r="F5989" i="52"/>
  <c r="F5997" i="52"/>
  <c r="F6005" i="52"/>
  <c r="F5982" i="52"/>
  <c r="F5990" i="52"/>
  <c r="F5998" i="52"/>
  <c r="F6006" i="52"/>
  <c r="F6581" i="52"/>
  <c r="F6571" i="52"/>
  <c r="F6582" i="52"/>
  <c r="F3957" i="52"/>
  <c r="F3972" i="52"/>
  <c r="F3976" i="52"/>
  <c r="F3966" i="52"/>
  <c r="F3954" i="52"/>
  <c r="F3978" i="52"/>
  <c r="F5208" i="52"/>
  <c r="F5252" i="52"/>
  <c r="F5237" i="52"/>
  <c r="F5272" i="52"/>
  <c r="F5264" i="52"/>
  <c r="F5257" i="52"/>
  <c r="F5256" i="52"/>
  <c r="F5270" i="52"/>
  <c r="F5254" i="52"/>
  <c r="F5238" i="52"/>
  <c r="F5222" i="52"/>
  <c r="F5229" i="52"/>
  <c r="F5263" i="52"/>
  <c r="F5247" i="52"/>
  <c r="F5231" i="52"/>
  <c r="F5249" i="52"/>
  <c r="F2918" i="52"/>
  <c r="F2926" i="52"/>
  <c r="F2934" i="52"/>
  <c r="F2942" i="52"/>
  <c r="F2950" i="52"/>
  <c r="F2958" i="52"/>
  <c r="F2966" i="52"/>
  <c r="F2974" i="52"/>
  <c r="F2982" i="52"/>
  <c r="F2989" i="52"/>
  <c r="F2998" i="52"/>
  <c r="F3006" i="52"/>
  <c r="F3014" i="52"/>
  <c r="F3022" i="52"/>
  <c r="F3030" i="52"/>
  <c r="F3038" i="52"/>
  <c r="F3046" i="52"/>
  <c r="F3054" i="52"/>
  <c r="F2919" i="52"/>
  <c r="F2927" i="52"/>
  <c r="F2935" i="52"/>
  <c r="F2943" i="52"/>
  <c r="F2951" i="52"/>
  <c r="F2959" i="52"/>
  <c r="F2967" i="52"/>
  <c r="F2975" i="52"/>
  <c r="F2983" i="52"/>
  <c r="F2991" i="52"/>
  <c r="F2999" i="52"/>
  <c r="F3007" i="52"/>
  <c r="F3015" i="52"/>
  <c r="F3023" i="52"/>
  <c r="F3031" i="52"/>
  <c r="F3039" i="52"/>
  <c r="F3047" i="52"/>
  <c r="F3055" i="52"/>
  <c r="F7171" i="52"/>
  <c r="F217" i="52"/>
  <c r="F206" i="52"/>
  <c r="F214" i="52"/>
  <c r="F3588" i="52"/>
  <c r="F3594" i="52"/>
  <c r="F3602" i="52"/>
  <c r="F3593" i="52"/>
  <c r="F3601" i="52"/>
  <c r="F138" i="52"/>
  <c r="F151" i="52"/>
  <c r="F144" i="52"/>
  <c r="F153" i="52"/>
  <c r="F134" i="52"/>
  <c r="F147" i="52"/>
  <c r="F131" i="52"/>
  <c r="F4499" i="52"/>
  <c r="F4471" i="52"/>
  <c r="F4454" i="52"/>
  <c r="F4521" i="52"/>
  <c r="F3374" i="52"/>
  <c r="F5979" i="52"/>
  <c r="F5995" i="52"/>
  <c r="F6003" i="52"/>
  <c r="F5980" i="52"/>
  <c r="F5996" i="52"/>
  <c r="F6004" i="52"/>
  <c r="F6578" i="52"/>
  <c r="F6580" i="52"/>
  <c r="F6579" i="52"/>
  <c r="F3974" i="52"/>
  <c r="F3955" i="52"/>
  <c r="F3971" i="52"/>
  <c r="F3961" i="52"/>
  <c r="F3970" i="52"/>
  <c r="F3960" i="52"/>
  <c r="F3979" i="52"/>
  <c r="F5207" i="52"/>
  <c r="F5209" i="52"/>
  <c r="F2462" i="52"/>
  <c r="F5240" i="52"/>
  <c r="F5228" i="52"/>
  <c r="F5232" i="52"/>
  <c r="F5225" i="52"/>
  <c r="F5224" i="52"/>
  <c r="F5262" i="52"/>
  <c r="F5246" i="52"/>
  <c r="F5230" i="52"/>
  <c r="F5261" i="52"/>
  <c r="N5261" i="52" s="1"/>
  <c r="F5271" i="52"/>
  <c r="F5255" i="52"/>
  <c r="F5239" i="52"/>
  <c r="F2922" i="52"/>
  <c r="F2930" i="52"/>
  <c r="N2930" i="52" s="1"/>
  <c r="F2938" i="52"/>
  <c r="F2946" i="52"/>
  <c r="F2954" i="52"/>
  <c r="F2962" i="52"/>
  <c r="N2962" i="52" s="1"/>
  <c r="F2970" i="52"/>
  <c r="F2978" i="52"/>
  <c r="F2986" i="52"/>
  <c r="F2994" i="52"/>
  <c r="N2994" i="52" s="1"/>
  <c r="F3002" i="52"/>
  <c r="F3010" i="52"/>
  <c r="F3959" i="52"/>
  <c r="F3973" i="52"/>
  <c r="F3964" i="52"/>
  <c r="F3977" i="52"/>
  <c r="F3962" i="52"/>
  <c r="F5214" i="52"/>
  <c r="F5219" i="52"/>
  <c r="F5210" i="52"/>
  <c r="F2461" i="52"/>
  <c r="F5269" i="52"/>
  <c r="F5220" i="52"/>
  <c r="F5268" i="52"/>
  <c r="F5274" i="52"/>
  <c r="F5226" i="52"/>
  <c r="F5245" i="52"/>
  <c r="F5235" i="52"/>
  <c r="F5265" i="52"/>
  <c r="F2916" i="52"/>
  <c r="F2924" i="52"/>
  <c r="F2932" i="52"/>
  <c r="N2932" i="52" s="1"/>
  <c r="F2940" i="52"/>
  <c r="F2948" i="52"/>
  <c r="F2956" i="52"/>
  <c r="F2964" i="52"/>
  <c r="F2972" i="52"/>
  <c r="F2980" i="52"/>
  <c r="F2988" i="52"/>
  <c r="F2996" i="52"/>
  <c r="N2996" i="52" s="1"/>
  <c r="F3004" i="52"/>
  <c r="F3012" i="52"/>
  <c r="F3020" i="52"/>
  <c r="F3028" i="52"/>
  <c r="F3036" i="52"/>
  <c r="F3044" i="52"/>
  <c r="F3052" i="52"/>
  <c r="F2917" i="52"/>
  <c r="F2925" i="52"/>
  <c r="F2933" i="52"/>
  <c r="F2941" i="52"/>
  <c r="F2949" i="52"/>
  <c r="F2957" i="52"/>
  <c r="F2965" i="52"/>
  <c r="F2973" i="52"/>
  <c r="F2981" i="52"/>
  <c r="F2990" i="52"/>
  <c r="F2997" i="52"/>
  <c r="F3005" i="52"/>
  <c r="F3013" i="52"/>
  <c r="N3013" i="52" s="1"/>
  <c r="F3021" i="52"/>
  <c r="N3021" i="52" s="1"/>
  <c r="F3029" i="52"/>
  <c r="F3037" i="52"/>
  <c r="F3045" i="52"/>
  <c r="F3053" i="52"/>
  <c r="F7173" i="52"/>
  <c r="F7172" i="52"/>
  <c r="F215" i="52"/>
  <c r="F211" i="52"/>
  <c r="F212" i="52"/>
  <c r="F3592" i="52"/>
  <c r="F3600" i="52"/>
  <c r="F3590" i="52"/>
  <c r="F3599" i="52"/>
  <c r="F140" i="52"/>
  <c r="F149" i="52"/>
  <c r="F142" i="52"/>
  <c r="F146" i="52"/>
  <c r="F152" i="52"/>
  <c r="F135" i="52"/>
  <c r="F4546" i="52"/>
  <c r="F4460" i="52"/>
  <c r="F4550" i="52"/>
  <c r="N4550" i="52" s="1"/>
  <c r="F4503" i="52"/>
  <c r="F3018" i="52"/>
  <c r="F3026" i="52"/>
  <c r="N3026" i="52" s="1"/>
  <c r="F3034" i="52"/>
  <c r="N3034" i="52" s="1"/>
  <c r="F3042" i="52"/>
  <c r="F3050" i="52"/>
  <c r="F2915" i="52"/>
  <c r="F2923" i="52"/>
  <c r="F2931" i="52"/>
  <c r="F2939" i="52"/>
  <c r="F2947" i="52"/>
  <c r="F2955" i="52"/>
  <c r="F2963" i="52"/>
  <c r="F2971" i="52"/>
  <c r="N2971" i="52" s="1"/>
  <c r="F2979" i="52"/>
  <c r="F2987" i="52"/>
  <c r="F2995" i="52"/>
  <c r="F3003" i="52"/>
  <c r="F3011" i="52"/>
  <c r="F3019" i="52"/>
  <c r="F3027" i="52"/>
  <c r="F3035" i="52"/>
  <c r="F3043" i="52"/>
  <c r="N3043" i="52" s="1"/>
  <c r="F3051" i="52"/>
  <c r="F7169" i="52"/>
  <c r="F213" i="52"/>
  <c r="F205" i="52"/>
  <c r="F210" i="52"/>
  <c r="F218" i="52"/>
  <c r="F3591" i="52"/>
  <c r="F3598" i="52"/>
  <c r="F3587" i="52"/>
  <c r="F3597" i="52"/>
  <c r="F3605" i="52"/>
  <c r="F137" i="52"/>
  <c r="F130" i="52"/>
  <c r="F154" i="52"/>
  <c r="F148" i="52"/>
  <c r="F133" i="52"/>
  <c r="F139" i="52"/>
  <c r="F4457" i="52"/>
  <c r="N4457" i="52" s="1"/>
  <c r="F4450" i="52"/>
  <c r="F4531" i="52"/>
  <c r="F4492" i="52"/>
  <c r="F4486" i="52"/>
  <c r="F4446" i="52"/>
  <c r="F4463" i="52"/>
  <c r="F4484" i="52"/>
  <c r="F4510" i="52"/>
  <c r="F4527" i="52"/>
  <c r="F4548" i="52"/>
  <c r="F4465" i="52"/>
  <c r="F4490" i="52"/>
  <c r="F4507" i="52"/>
  <c r="F4529" i="52"/>
  <c r="F4451" i="52"/>
  <c r="F4473" i="52"/>
  <c r="F4498" i="52"/>
  <c r="F4515" i="52"/>
  <c r="F4537" i="52"/>
  <c r="F4453" i="52"/>
  <c r="F4469" i="52"/>
  <c r="F4485" i="52"/>
  <c r="F4501" i="52"/>
  <c r="F4517" i="52"/>
  <c r="F4533" i="52"/>
  <c r="F4549" i="52"/>
  <c r="F529" i="52"/>
  <c r="F528" i="52"/>
  <c r="F4514" i="52"/>
  <c r="F4449" i="52"/>
  <c r="F4474" i="52"/>
  <c r="F4491" i="52"/>
  <c r="F4513" i="52"/>
  <c r="F4538" i="52"/>
  <c r="F4447" i="52"/>
  <c r="N4447" i="52" s="1"/>
  <c r="F4468" i="52"/>
  <c r="F4494" i="52"/>
  <c r="N4494" i="52" s="1"/>
  <c r="F4511" i="52"/>
  <c r="N4511" i="52" s="1"/>
  <c r="F4532" i="52"/>
  <c r="F4455" i="52"/>
  <c r="N4455" i="52" s="1"/>
  <c r="F4476" i="52"/>
  <c r="F4502" i="52"/>
  <c r="N4502" i="52" s="1"/>
  <c r="F4519" i="52"/>
  <c r="N4519" i="52" s="1"/>
  <c r="F4540" i="52"/>
  <c r="F4456" i="52"/>
  <c r="F4472" i="52"/>
  <c r="F4488" i="52"/>
  <c r="F4504" i="52"/>
  <c r="F4520" i="52"/>
  <c r="F4536" i="52"/>
  <c r="F531" i="52"/>
  <c r="F530" i="52"/>
  <c r="F4524" i="52"/>
  <c r="F4452" i="52"/>
  <c r="F4478" i="52"/>
  <c r="F4495" i="52"/>
  <c r="F4516" i="52"/>
  <c r="F4542" i="52"/>
  <c r="F4458" i="52"/>
  <c r="F4475" i="52"/>
  <c r="F4497" i="52"/>
  <c r="F4522" i="52"/>
  <c r="F4539" i="52"/>
  <c r="F4466" i="52"/>
  <c r="F4483" i="52"/>
  <c r="F4505" i="52"/>
  <c r="F4530" i="52"/>
  <c r="F4547" i="52"/>
  <c r="F4461" i="52"/>
  <c r="F4477" i="52"/>
  <c r="F4493" i="52"/>
  <c r="F4509" i="52"/>
  <c r="F4525" i="52"/>
  <c r="F4541" i="52"/>
  <c r="F525" i="52"/>
  <c r="F524" i="52"/>
  <c r="F5096" i="52"/>
  <c r="F354" i="52"/>
  <c r="K3939" i="52"/>
  <c r="L3939" i="52" s="1"/>
  <c r="K3938" i="52"/>
  <c r="N3938" i="52" s="1"/>
  <c r="K6285" i="52"/>
  <c r="N6285" i="52" s="1"/>
  <c r="K5943" i="52"/>
  <c r="L5943" i="52" s="1"/>
  <c r="K5938" i="52"/>
  <c r="L5938" i="52" s="1"/>
  <c r="K5946" i="52"/>
  <c r="L5946" i="52" s="1"/>
  <c r="K388" i="52"/>
  <c r="L388" i="52" s="1"/>
  <c r="K390" i="52"/>
  <c r="L390" i="52" s="1"/>
  <c r="K4093" i="52"/>
  <c r="K4101" i="52"/>
  <c r="L4101" i="52" s="1"/>
  <c r="K4109" i="52"/>
  <c r="L4109" i="52" s="1"/>
  <c r="K4088" i="52"/>
  <c r="L4088" i="52" s="1"/>
  <c r="K4096" i="52"/>
  <c r="L4096" i="52" s="1"/>
  <c r="K4104" i="52"/>
  <c r="L4104" i="52" s="1"/>
  <c r="K4112" i="52"/>
  <c r="L4112" i="52" s="1"/>
  <c r="K426" i="52"/>
  <c r="L426" i="52" s="1"/>
  <c r="K430" i="52"/>
  <c r="L430" i="52" s="1"/>
  <c r="K427" i="52"/>
  <c r="L427" i="52" s="1"/>
  <c r="K532" i="52"/>
  <c r="L532" i="52" s="1"/>
  <c r="K386" i="52"/>
  <c r="L386" i="52" s="1"/>
  <c r="K371" i="52"/>
  <c r="L371" i="52" s="1"/>
  <c r="K378" i="52"/>
  <c r="L378" i="52" s="1"/>
  <c r="K370" i="52"/>
  <c r="L370" i="52" s="1"/>
  <c r="K379" i="52"/>
  <c r="K584" i="52"/>
  <c r="L584" i="52" s="1"/>
  <c r="K583" i="52"/>
  <c r="L583" i="52" s="1"/>
  <c r="K3913" i="52"/>
  <c r="L3913" i="52" s="1"/>
  <c r="K4045" i="52"/>
  <c r="L4045" i="52" s="1"/>
  <c r="K4044" i="52"/>
  <c r="L4044" i="52" s="1"/>
  <c r="K3405" i="52"/>
  <c r="K3403" i="52"/>
  <c r="L3403" i="52" s="1"/>
  <c r="K3409" i="52"/>
  <c r="L3409" i="52" s="1"/>
  <c r="K3407" i="52"/>
  <c r="K3418" i="52"/>
  <c r="L3418" i="52" s="1"/>
  <c r="K3883" i="52"/>
  <c r="N3883" i="52" s="1"/>
  <c r="K3899" i="52"/>
  <c r="N3899" i="52" s="1"/>
  <c r="K3905" i="52"/>
  <c r="N3905" i="52" s="1"/>
  <c r="K3887" i="52"/>
  <c r="K3879" i="52"/>
  <c r="N3879" i="52" s="1"/>
  <c r="K3903" i="52"/>
  <c r="N3903" i="52" s="1"/>
  <c r="K3893" i="52"/>
  <c r="K7161" i="52"/>
  <c r="L7161" i="52" s="1"/>
  <c r="K7162" i="52"/>
  <c r="K285" i="52"/>
  <c r="K293" i="52"/>
  <c r="L293" i="52" s="1"/>
  <c r="K288" i="52"/>
  <c r="K4919" i="52"/>
  <c r="L4919" i="52" s="1"/>
  <c r="K4918" i="52"/>
  <c r="L4918" i="52" s="1"/>
  <c r="K5823" i="52"/>
  <c r="L5823" i="52" s="1"/>
  <c r="K5801" i="52"/>
  <c r="L5801" i="52" s="1"/>
  <c r="K5824" i="52"/>
  <c r="L5824" i="52" s="1"/>
  <c r="K5802" i="52"/>
  <c r="L5802" i="52" s="1"/>
  <c r="K5812" i="52"/>
  <c r="K5804" i="52"/>
  <c r="L5804" i="52" s="1"/>
  <c r="K5814" i="52"/>
  <c r="N5814" i="52" s="1"/>
  <c r="K5807" i="52"/>
  <c r="L5807" i="52" s="1"/>
  <c r="K6094" i="52"/>
  <c r="L6094" i="52" s="1"/>
  <c r="K6095" i="52"/>
  <c r="L6095" i="52" s="1"/>
  <c r="K6106" i="52"/>
  <c r="L6106" i="52" s="1"/>
  <c r="K6101" i="52"/>
  <c r="L6101" i="52" s="1"/>
  <c r="K6104" i="52"/>
  <c r="L6104" i="52" s="1"/>
  <c r="K449" i="52"/>
  <c r="L449" i="52" s="1"/>
  <c r="K450" i="52"/>
  <c r="L450" i="52" s="1"/>
  <c r="K5667" i="52"/>
  <c r="L5667" i="52" s="1"/>
  <c r="K5509" i="52"/>
  <c r="L5509" i="52" s="1"/>
  <c r="K5513" i="52"/>
  <c r="L5513" i="52" s="1"/>
  <c r="K5517" i="52"/>
  <c r="L5517" i="52" s="1"/>
  <c r="K5508" i="52"/>
  <c r="L5508" i="52" s="1"/>
  <c r="K7100" i="52"/>
  <c r="L7100" i="52" s="1"/>
  <c r="K7050" i="52"/>
  <c r="L7050" i="52" s="1"/>
  <c r="K7044" i="52"/>
  <c r="L7044" i="52" s="1"/>
  <c r="K7047" i="52"/>
  <c r="L7047" i="52" s="1"/>
  <c r="K596" i="52"/>
  <c r="K599" i="52"/>
  <c r="L599" i="52" s="1"/>
  <c r="K298" i="52"/>
  <c r="L298" i="52" s="1"/>
  <c r="K306" i="52"/>
  <c r="L306" i="52" s="1"/>
  <c r="K314" i="52"/>
  <c r="L314" i="52" s="1"/>
  <c r="K299" i="52"/>
  <c r="L299" i="52" s="1"/>
  <c r="K307" i="52"/>
  <c r="L307" i="52" s="1"/>
  <c r="K315" i="52"/>
  <c r="L315" i="52" s="1"/>
  <c r="K4788" i="52"/>
  <c r="L4788" i="52" s="1"/>
  <c r="K4773" i="52"/>
  <c r="L4773" i="52" s="1"/>
  <c r="K4772" i="52"/>
  <c r="L4772" i="52" s="1"/>
  <c r="K3923" i="52"/>
  <c r="N3923" i="52" s="1"/>
  <c r="K3930" i="52"/>
  <c r="L3930" i="52" s="1"/>
  <c r="K505" i="52"/>
  <c r="N505" i="52" s="1"/>
  <c r="K155" i="52"/>
  <c r="N155" i="52" s="1"/>
  <c r="K6284" i="52"/>
  <c r="N6284" i="52" s="1"/>
  <c r="K7189" i="52"/>
  <c r="K7188" i="52"/>
  <c r="K7068" i="52"/>
  <c r="L7068" i="52" s="1"/>
  <c r="K4182" i="52"/>
  <c r="L4182" i="52" s="1"/>
  <c r="K6156" i="52"/>
  <c r="N6156" i="52" s="1"/>
  <c r="K6145" i="52"/>
  <c r="L6145" i="52" s="1"/>
  <c r="K6158" i="52"/>
  <c r="L6158" i="52" s="1"/>
  <c r="K2683" i="52"/>
  <c r="N2683" i="52" s="1"/>
  <c r="K186" i="52"/>
  <c r="N186" i="52" s="1"/>
  <c r="K5752" i="52"/>
  <c r="K7027" i="52"/>
  <c r="L7027" i="52" s="1"/>
  <c r="K247" i="52"/>
  <c r="K3358" i="52"/>
  <c r="L3358" i="52" s="1"/>
  <c r="K3333" i="52"/>
  <c r="L3333" i="52" s="1"/>
  <c r="K3321" i="52"/>
  <c r="L3321" i="52" s="1"/>
  <c r="K3351" i="52"/>
  <c r="L3351" i="52" s="1"/>
  <c r="K5759" i="52"/>
  <c r="N5759" i="52" s="1"/>
  <c r="K5761" i="52"/>
  <c r="L5761" i="52" s="1"/>
  <c r="K26" i="52"/>
  <c r="L26" i="52" s="1"/>
  <c r="K15" i="52"/>
  <c r="K6853" i="52"/>
  <c r="L6853" i="52" s="1"/>
  <c r="K4071" i="52"/>
  <c r="L4071" i="52" s="1"/>
  <c r="K442" i="52"/>
  <c r="L442" i="52" s="1"/>
  <c r="K325" i="52"/>
  <c r="N325" i="52" s="1"/>
  <c r="K545" i="52"/>
  <c r="L545" i="52" s="1"/>
  <c r="K6391" i="52"/>
  <c r="L6391" i="52" s="1"/>
  <c r="K479" i="52"/>
  <c r="L479" i="52" s="1"/>
  <c r="K5608" i="52"/>
  <c r="N5608" i="52" s="1"/>
  <c r="K5601" i="52"/>
  <c r="L5601" i="52" s="1"/>
  <c r="K90" i="52"/>
  <c r="L90" i="52" s="1"/>
  <c r="K89" i="52"/>
  <c r="L89" i="52" s="1"/>
  <c r="K1051" i="52"/>
  <c r="L1051" i="52" s="1"/>
  <c r="K1002" i="52"/>
  <c r="K1007" i="52"/>
  <c r="K1000" i="52"/>
  <c r="L1000" i="52" s="1"/>
  <c r="K1022" i="52"/>
  <c r="L1022" i="52" s="1"/>
  <c r="K4288" i="52"/>
  <c r="K4313" i="52"/>
  <c r="K4304" i="52"/>
  <c r="K5796" i="52"/>
  <c r="L5796" i="52" s="1"/>
  <c r="K5794" i="52"/>
  <c r="K7130" i="52"/>
  <c r="L7130" i="52" s="1"/>
  <c r="K4006" i="52"/>
  <c r="L4006" i="52" s="1"/>
  <c r="K6959" i="52"/>
  <c r="L6959" i="52" s="1"/>
  <c r="K6230" i="52"/>
  <c r="L6230" i="52" s="1"/>
  <c r="K6246" i="52"/>
  <c r="L6246" i="52" s="1"/>
  <c r="K6262" i="52"/>
  <c r="L6262" i="52" s="1"/>
  <c r="K6227" i="52"/>
  <c r="N6227" i="52" s="1"/>
  <c r="K6243" i="52"/>
  <c r="N6243" i="52" s="1"/>
  <c r="K6259" i="52"/>
  <c r="K2329" i="52"/>
  <c r="K6174" i="52"/>
  <c r="N6174" i="52" s="1"/>
  <c r="K6171" i="52"/>
  <c r="L6171" i="52" s="1"/>
  <c r="K5695" i="52"/>
  <c r="L5695" i="52" s="1"/>
  <c r="K5972" i="52"/>
  <c r="L5972" i="52" s="1"/>
  <c r="K418" i="52"/>
  <c r="K7154" i="52"/>
  <c r="L7154" i="52" s="1"/>
  <c r="K7141" i="52"/>
  <c r="K4908" i="52"/>
  <c r="L4908" i="52" s="1"/>
  <c r="K3314" i="52"/>
  <c r="L3314" i="52" s="1"/>
  <c r="K6665" i="52"/>
  <c r="L6665" i="52" s="1"/>
  <c r="K6689" i="52"/>
  <c r="L6689" i="52" s="1"/>
  <c r="K6664" i="52"/>
  <c r="L6664" i="52" s="1"/>
  <c r="K6688" i="52"/>
  <c r="L6688" i="52" s="1"/>
  <c r="K558" i="52"/>
  <c r="L558" i="52" s="1"/>
  <c r="K6210" i="52"/>
  <c r="L6210" i="52" s="1"/>
  <c r="K6195" i="52"/>
  <c r="L6195" i="52" s="1"/>
  <c r="K6219" i="52"/>
  <c r="L6219" i="52" s="1"/>
  <c r="K6476" i="52"/>
  <c r="L6476" i="52" s="1"/>
  <c r="K6483" i="52"/>
  <c r="L6483" i="52" s="1"/>
  <c r="K6482" i="52"/>
  <c r="L6482" i="52" s="1"/>
  <c r="K6518" i="52"/>
  <c r="L6518" i="52" s="1"/>
  <c r="K5726" i="52"/>
  <c r="L5726" i="52" s="1"/>
  <c r="K5742" i="52"/>
  <c r="L5742" i="52" s="1"/>
  <c r="K32" i="52"/>
  <c r="L32" i="52" s="1"/>
  <c r="K3925" i="52"/>
  <c r="L3925" i="52" s="1"/>
  <c r="K3933" i="52"/>
  <c r="N3933" i="52" s="1"/>
  <c r="K3941" i="52"/>
  <c r="K3949" i="52"/>
  <c r="N3949" i="52" s="1"/>
  <c r="K3924" i="52"/>
  <c r="K3932" i="52"/>
  <c r="K3940" i="52"/>
  <c r="N3940" i="52" s="1"/>
  <c r="K3948" i="52"/>
  <c r="N3948" i="52" s="1"/>
  <c r="K499" i="52"/>
  <c r="N499" i="52" s="1"/>
  <c r="K498" i="52"/>
  <c r="L498" i="52" s="1"/>
  <c r="K506" i="52"/>
  <c r="N506" i="52" s="1"/>
  <c r="K165" i="52"/>
  <c r="N165" i="52" s="1"/>
  <c r="K159" i="52"/>
  <c r="N159" i="52" s="1"/>
  <c r="K162" i="52"/>
  <c r="K6287" i="52"/>
  <c r="N6287" i="52" s="1"/>
  <c r="K6294" i="52"/>
  <c r="K6286" i="52"/>
  <c r="K974" i="52"/>
  <c r="L974" i="52" s="1"/>
  <c r="K5407" i="52"/>
  <c r="N5407" i="52" s="1"/>
  <c r="K5406" i="52"/>
  <c r="N5406" i="52" s="1"/>
  <c r="K167" i="52"/>
  <c r="N167" i="52" s="1"/>
  <c r="K166" i="52"/>
  <c r="K6136" i="52"/>
  <c r="N6136" i="52" s="1"/>
  <c r="K6123" i="52"/>
  <c r="L6123" i="52" s="1"/>
  <c r="K6107" i="52"/>
  <c r="L6107" i="52" s="1"/>
  <c r="K6108" i="52"/>
  <c r="K6131" i="52"/>
  <c r="N6131" i="52" s="1"/>
  <c r="K6126" i="52"/>
  <c r="N6126" i="52" s="1"/>
  <c r="K6129" i="52"/>
  <c r="L6129" i="52" s="1"/>
  <c r="K6137" i="52"/>
  <c r="N6137" i="52" s="1"/>
  <c r="K6124" i="52"/>
  <c r="L6124" i="52" s="1"/>
  <c r="K7002" i="52"/>
  <c r="L7002" i="52" s="1"/>
  <c r="K7010" i="52"/>
  <c r="N7010" i="52" s="1"/>
  <c r="K7018" i="52"/>
  <c r="N7018" i="52" s="1"/>
  <c r="K7005" i="52"/>
  <c r="N7005" i="52" s="1"/>
  <c r="K7013" i="52"/>
  <c r="N7013" i="52" s="1"/>
  <c r="K7021" i="52"/>
  <c r="K4144" i="52"/>
  <c r="K4160" i="52"/>
  <c r="K4158" i="52"/>
  <c r="N4158" i="52" s="1"/>
  <c r="K4161" i="52"/>
  <c r="N4161" i="52" s="1"/>
  <c r="K4155" i="52"/>
  <c r="K4156" i="52"/>
  <c r="N4156" i="52" s="1"/>
  <c r="K4143" i="52"/>
  <c r="N4143" i="52" s="1"/>
  <c r="K4159" i="52"/>
  <c r="N4159" i="52" s="1"/>
  <c r="K3400" i="52"/>
  <c r="K3401" i="52"/>
  <c r="N3401" i="52" s="1"/>
  <c r="K1797" i="52"/>
  <c r="N1797" i="52" s="1"/>
  <c r="K1379" i="52"/>
  <c r="N1379" i="52" s="1"/>
  <c r="K1510" i="52"/>
  <c r="N1510" i="52" s="1"/>
  <c r="K1744" i="52"/>
  <c r="N1744" i="52" s="1"/>
  <c r="K1411" i="52"/>
  <c r="N1411" i="52" s="1"/>
  <c r="K1356" i="52"/>
  <c r="K1561" i="52"/>
  <c r="N1561" i="52" s="1"/>
  <c r="K1630" i="52"/>
  <c r="K1536" i="52"/>
  <c r="N1536" i="52" s="1"/>
  <c r="K1748" i="52"/>
  <c r="N1748" i="52" s="1"/>
  <c r="K1506" i="52"/>
  <c r="N1506" i="52" s="1"/>
  <c r="K1475" i="52"/>
  <c r="N1475" i="52" s="1"/>
  <c r="K3699" i="52"/>
  <c r="N3699" i="52" s="1"/>
  <c r="K126" i="52"/>
  <c r="N126" i="52" s="1"/>
  <c r="K106" i="52"/>
  <c r="N106" i="52" s="1"/>
  <c r="K107" i="52"/>
  <c r="L107" i="52" s="1"/>
  <c r="K127" i="52"/>
  <c r="N127" i="52" s="1"/>
  <c r="K121" i="52"/>
  <c r="N121" i="52" s="1"/>
  <c r="K124" i="52"/>
  <c r="N124" i="52" s="1"/>
  <c r="K5679" i="52"/>
  <c r="L5679" i="52" s="1"/>
  <c r="K5678" i="52"/>
  <c r="K5677" i="52"/>
  <c r="K5681" i="52"/>
  <c r="L5681" i="52" s="1"/>
  <c r="K572" i="52"/>
  <c r="L572" i="52" s="1"/>
  <c r="K569" i="52"/>
  <c r="N569" i="52" s="1"/>
  <c r="K330" i="52"/>
  <c r="N330" i="52" s="1"/>
  <c r="K331" i="52"/>
  <c r="K540" i="52"/>
  <c r="L540" i="52" s="1"/>
  <c r="K541" i="52"/>
  <c r="L541" i="52" s="1"/>
  <c r="K954" i="52"/>
  <c r="L954" i="52" s="1"/>
  <c r="K963" i="52"/>
  <c r="L963" i="52" s="1"/>
  <c r="K969" i="52"/>
  <c r="L969" i="52" s="1"/>
  <c r="K967" i="52"/>
  <c r="L967" i="52" s="1"/>
  <c r="K968" i="52"/>
  <c r="K2189" i="52"/>
  <c r="N2189" i="52" s="1"/>
  <c r="K2203" i="52"/>
  <c r="N2203" i="52" s="1"/>
  <c r="K2183" i="52"/>
  <c r="L2183" i="52" s="1"/>
  <c r="K2196" i="52"/>
  <c r="N2196" i="52" s="1"/>
  <c r="K2205" i="52"/>
  <c r="L2205" i="52" s="1"/>
  <c r="K2224" i="52"/>
  <c r="L2224" i="52" s="1"/>
  <c r="K2208" i="52"/>
  <c r="K2223" i="52"/>
  <c r="K2187" i="52"/>
  <c r="K2195" i="52"/>
  <c r="K2231" i="52"/>
  <c r="K2218" i="52"/>
  <c r="L2218" i="52" s="1"/>
  <c r="K2232" i="52"/>
  <c r="N2232" i="52" s="1"/>
  <c r="K6996" i="52"/>
  <c r="N6996" i="52" s="1"/>
  <c r="K6994" i="52"/>
  <c r="L6994" i="52" s="1"/>
  <c r="K6991" i="52"/>
  <c r="N6991" i="52" s="1"/>
  <c r="K6997" i="52"/>
  <c r="L6997" i="52" s="1"/>
  <c r="K6066" i="52"/>
  <c r="L6066" i="52" s="1"/>
  <c r="K6074" i="52"/>
  <c r="L6074" i="52" s="1"/>
  <c r="K6082" i="52"/>
  <c r="L6082" i="52" s="1"/>
  <c r="K6067" i="52"/>
  <c r="L6067" i="52" s="1"/>
  <c r="K6075" i="52"/>
  <c r="L6075" i="52" s="1"/>
  <c r="K4871" i="52"/>
  <c r="K4861" i="52"/>
  <c r="L4861" i="52" s="1"/>
  <c r="K4877" i="52"/>
  <c r="L4877" i="52" s="1"/>
  <c r="K4860" i="52"/>
  <c r="L4860" i="52" s="1"/>
  <c r="K4868" i="52"/>
  <c r="K4876" i="52"/>
  <c r="N4876" i="52" s="1"/>
  <c r="K4884" i="52"/>
  <c r="N4884" i="52" s="1"/>
  <c r="K6790" i="52"/>
  <c r="N6790" i="52" s="1"/>
  <c r="K6772" i="52"/>
  <c r="N6772" i="52" s="1"/>
  <c r="K6779" i="52"/>
  <c r="L6779" i="52" s="1"/>
  <c r="K6788" i="52"/>
  <c r="L6788" i="52" s="1"/>
  <c r="K6806" i="52"/>
  <c r="N6806" i="52" s="1"/>
  <c r="K6775" i="52"/>
  <c r="L6775" i="52" s="1"/>
  <c r="K6784" i="52"/>
  <c r="N6784" i="52" s="1"/>
  <c r="K6791" i="52"/>
  <c r="L6791" i="52" s="1"/>
  <c r="K6797" i="52"/>
  <c r="N6797" i="52" s="1"/>
  <c r="K6805" i="52"/>
  <c r="N6805" i="52" s="1"/>
  <c r="K5965" i="52"/>
  <c r="L5965" i="52" s="1"/>
  <c r="K620" i="52"/>
  <c r="L620" i="52" s="1"/>
  <c r="K3447" i="52"/>
  <c r="N3447" i="52" s="1"/>
  <c r="K3433" i="52"/>
  <c r="N3433" i="52" s="1"/>
  <c r="K3449" i="52"/>
  <c r="N3449" i="52" s="1"/>
  <c r="K3438" i="52"/>
  <c r="K3446" i="52"/>
  <c r="L3446" i="52" s="1"/>
  <c r="K4054" i="52"/>
  <c r="L4054" i="52" s="1"/>
  <c r="K4049" i="52"/>
  <c r="L4049" i="52" s="1"/>
  <c r="K4057" i="52"/>
  <c r="L4057" i="52" s="1"/>
  <c r="K2334" i="52"/>
  <c r="N2334" i="52" s="1"/>
  <c r="K2342" i="52"/>
  <c r="N2342" i="52" s="1"/>
  <c r="K2331" i="52"/>
  <c r="L2331" i="52" s="1"/>
  <c r="K2339" i="52"/>
  <c r="K2347" i="52"/>
  <c r="L2347" i="52" s="1"/>
  <c r="K4274" i="52"/>
  <c r="N4274" i="52" s="1"/>
  <c r="K7110" i="52"/>
  <c r="L7110" i="52" s="1"/>
  <c r="K7191" i="52"/>
  <c r="L7191" i="52" s="1"/>
  <c r="K7190" i="52"/>
  <c r="L7190" i="52" s="1"/>
  <c r="K7056" i="52"/>
  <c r="L7056" i="52" s="1"/>
  <c r="K7094" i="52"/>
  <c r="K7074" i="52"/>
  <c r="N7074" i="52" s="1"/>
  <c r="K7072" i="52"/>
  <c r="L7072" i="52" s="1"/>
  <c r="K7064" i="52"/>
  <c r="N7064" i="52" s="1"/>
  <c r="K7093" i="52"/>
  <c r="N7093" i="52" s="1"/>
  <c r="K7086" i="52"/>
  <c r="L7086" i="52" s="1"/>
  <c r="K7061" i="52"/>
  <c r="K7059" i="52"/>
  <c r="L7059" i="52" s="1"/>
  <c r="K7085" i="52"/>
  <c r="K7073" i="52"/>
  <c r="L7073" i="52" s="1"/>
  <c r="K7083" i="52"/>
  <c r="N7083" i="52" s="1"/>
  <c r="K1199" i="52"/>
  <c r="K1200" i="52"/>
  <c r="L1200" i="52" s="1"/>
  <c r="K1193" i="52"/>
  <c r="L1193" i="52" s="1"/>
  <c r="K1192" i="52"/>
  <c r="K1164" i="52"/>
  <c r="L1164" i="52" s="1"/>
  <c r="K1173" i="52"/>
  <c r="K1180" i="52"/>
  <c r="K1172" i="52"/>
  <c r="L1172" i="52" s="1"/>
  <c r="K1175" i="52"/>
  <c r="L1175" i="52" s="1"/>
  <c r="K4178" i="52"/>
  <c r="K4186" i="52"/>
  <c r="K4183" i="52"/>
  <c r="L4183" i="52" s="1"/>
  <c r="K6159" i="52"/>
  <c r="N6159" i="52" s="1"/>
  <c r="K6143" i="52"/>
  <c r="L6143" i="52" s="1"/>
  <c r="K6154" i="52"/>
  <c r="N6154" i="52" s="1"/>
  <c r="K6142" i="52"/>
  <c r="K6150" i="52"/>
  <c r="L6150" i="52" s="1"/>
  <c r="K178" i="52"/>
  <c r="L178" i="52" s="1"/>
  <c r="K180" i="52"/>
  <c r="L180" i="52" s="1"/>
  <c r="K185" i="52"/>
  <c r="N185" i="52" s="1"/>
  <c r="K183" i="52"/>
  <c r="N183" i="52" s="1"/>
  <c r="K5748" i="52"/>
  <c r="N5748" i="52" s="1"/>
  <c r="K5754" i="52"/>
  <c r="N5754" i="52" s="1"/>
  <c r="K5753" i="52"/>
  <c r="N5753" i="52" s="1"/>
  <c r="K7035" i="52"/>
  <c r="L7035" i="52" s="1"/>
  <c r="K7029" i="52"/>
  <c r="L7029" i="52" s="1"/>
  <c r="K7024" i="52"/>
  <c r="L7024" i="52" s="1"/>
  <c r="K7022" i="52"/>
  <c r="L7022" i="52" s="1"/>
  <c r="K260" i="52"/>
  <c r="K252" i="52"/>
  <c r="K256" i="52"/>
  <c r="L256" i="52" s="1"/>
  <c r="K250" i="52"/>
  <c r="K3322" i="52"/>
  <c r="L3322" i="52" s="1"/>
  <c r="K3318" i="52"/>
  <c r="K3354" i="52"/>
  <c r="K3324" i="52"/>
  <c r="L3324" i="52" s="1"/>
  <c r="K3337" i="52"/>
  <c r="K3352" i="52"/>
  <c r="K3315" i="52"/>
  <c r="K3323" i="52"/>
  <c r="K3330" i="52"/>
  <c r="L3330" i="52" s="1"/>
  <c r="K3338" i="52"/>
  <c r="L3338" i="52" s="1"/>
  <c r="K3346" i="52"/>
  <c r="L3346" i="52" s="1"/>
  <c r="K3353" i="52"/>
  <c r="L3353" i="52" s="1"/>
  <c r="K3361" i="52"/>
  <c r="L3361" i="52" s="1"/>
  <c r="K5762" i="52"/>
  <c r="N5762" i="52" s="1"/>
  <c r="K5760" i="52"/>
  <c r="L5760" i="52" s="1"/>
  <c r="K5773" i="52"/>
  <c r="N5773" i="52" s="1"/>
  <c r="K5766" i="52"/>
  <c r="L5766" i="52" s="1"/>
  <c r="K5763" i="52"/>
  <c r="L5763" i="52" s="1"/>
  <c r="K5772" i="52"/>
  <c r="L5772" i="52" s="1"/>
  <c r="K6417" i="52"/>
  <c r="N6417" i="52" s="1"/>
  <c r="K201" i="52"/>
  <c r="N201" i="52" s="1"/>
  <c r="K6" i="52"/>
  <c r="K19" i="52"/>
  <c r="K7" i="52"/>
  <c r="L7" i="52" s="1"/>
  <c r="K16" i="52"/>
  <c r="K5" i="52"/>
  <c r="K28" i="52"/>
  <c r="K6852" i="52"/>
  <c r="K6849" i="52"/>
  <c r="L6849" i="52" s="1"/>
  <c r="K6847" i="52"/>
  <c r="N6847" i="52" s="1"/>
  <c r="K4073" i="52"/>
  <c r="N4073" i="52" s="1"/>
  <c r="K4083" i="52"/>
  <c r="K4085" i="52"/>
  <c r="L4085" i="52" s="1"/>
  <c r="K4078" i="52"/>
  <c r="L4078" i="52" s="1"/>
  <c r="K4084" i="52"/>
  <c r="N4084" i="52" s="1"/>
  <c r="K5584" i="52"/>
  <c r="L5584" i="52" s="1"/>
  <c r="K5583" i="52"/>
  <c r="L5583" i="52" s="1"/>
  <c r="K5968" i="52"/>
  <c r="L5968" i="52" s="1"/>
  <c r="K435" i="52"/>
  <c r="L435" i="52" s="1"/>
  <c r="K436" i="52"/>
  <c r="N436" i="52" s="1"/>
  <c r="K320" i="52"/>
  <c r="L320" i="52" s="1"/>
  <c r="K326" i="52"/>
  <c r="L326" i="52" s="1"/>
  <c r="K544" i="52"/>
  <c r="N544" i="52" s="1"/>
  <c r="K547" i="52"/>
  <c r="L547" i="52" s="1"/>
  <c r="K6395" i="52"/>
  <c r="L6395" i="52" s="1"/>
  <c r="K6398" i="52"/>
  <c r="L6398" i="52" s="1"/>
  <c r="K6399" i="52"/>
  <c r="L6399" i="52" s="1"/>
  <c r="K6396" i="52"/>
  <c r="L6396" i="52" s="1"/>
  <c r="K5936" i="52"/>
  <c r="L5936" i="52" s="1"/>
  <c r="K484" i="52"/>
  <c r="L484" i="52" s="1"/>
  <c r="K481" i="52"/>
  <c r="L481" i="52" s="1"/>
  <c r="K6584" i="52"/>
  <c r="N6584" i="52" s="1"/>
  <c r="K6941" i="52"/>
  <c r="K6939" i="52"/>
  <c r="N6939" i="52" s="1"/>
  <c r="K6940" i="52"/>
  <c r="K3369" i="52"/>
  <c r="L3369" i="52" s="1"/>
  <c r="K5597" i="52"/>
  <c r="L5597" i="52" s="1"/>
  <c r="K5610" i="52"/>
  <c r="K5604" i="52"/>
  <c r="K5602" i="52"/>
  <c r="K76" i="52"/>
  <c r="K84" i="52"/>
  <c r="L84" i="52" s="1"/>
  <c r="K92" i="52"/>
  <c r="L92" i="52" s="1"/>
  <c r="K75" i="52"/>
  <c r="L75" i="52" s="1"/>
  <c r="K83" i="52"/>
  <c r="L83" i="52" s="1"/>
  <c r="K91" i="52"/>
  <c r="L91" i="52" s="1"/>
  <c r="K1060" i="52"/>
  <c r="K1054" i="52"/>
  <c r="N1054" i="52" s="1"/>
  <c r="K1055" i="52"/>
  <c r="L1055" i="52" s="1"/>
  <c r="K1005" i="52"/>
  <c r="L1005" i="52" s="1"/>
  <c r="K1023" i="52"/>
  <c r="L1023" i="52" s="1"/>
  <c r="K1044" i="52"/>
  <c r="L1044" i="52" s="1"/>
  <c r="K1012" i="52"/>
  <c r="L1012" i="52" s="1"/>
  <c r="K1030" i="52"/>
  <c r="L1030" i="52" s="1"/>
  <c r="K1042" i="52"/>
  <c r="L1042" i="52" s="1"/>
  <c r="K1001" i="52"/>
  <c r="L1001" i="52" s="1"/>
  <c r="K1010" i="52"/>
  <c r="L1010" i="52" s="1"/>
  <c r="K1016" i="52"/>
  <c r="L1016" i="52" s="1"/>
  <c r="K1024" i="52"/>
  <c r="L1024" i="52" s="1"/>
  <c r="K1031" i="52"/>
  <c r="L1031" i="52" s="1"/>
  <c r="K1038" i="52"/>
  <c r="L1038" i="52" s="1"/>
  <c r="K1047" i="52"/>
  <c r="L1047" i="52" s="1"/>
  <c r="K4285" i="52"/>
  <c r="L4285" i="52" s="1"/>
  <c r="K4283" i="52"/>
  <c r="L4283" i="52" s="1"/>
  <c r="K4290" i="52"/>
  <c r="L4290" i="52" s="1"/>
  <c r="K4299" i="52"/>
  <c r="K4292" i="52"/>
  <c r="N4292" i="52" s="1"/>
  <c r="K4312" i="52"/>
  <c r="K4305" i="52"/>
  <c r="L4305" i="52" s="1"/>
  <c r="K4306" i="52"/>
  <c r="L4306" i="52" s="1"/>
  <c r="K6840" i="52"/>
  <c r="L6840" i="52" s="1"/>
  <c r="K6836" i="52"/>
  <c r="L6836" i="52" s="1"/>
  <c r="K5795" i="52"/>
  <c r="K5785" i="52"/>
  <c r="L5785" i="52" s="1"/>
  <c r="K5782" i="52"/>
  <c r="L5782" i="52" s="1"/>
  <c r="K5781" i="52"/>
  <c r="L5781" i="52" s="1"/>
  <c r="K7122" i="52"/>
  <c r="K7127" i="52"/>
  <c r="L7127" i="52" s="1"/>
  <c r="K7137" i="52"/>
  <c r="L7137" i="52" s="1"/>
  <c r="K7121" i="52"/>
  <c r="L7121" i="52" s="1"/>
  <c r="K7132" i="52"/>
  <c r="N7132" i="52" s="1"/>
  <c r="K5687" i="52"/>
  <c r="L5687" i="52" s="1"/>
  <c r="K5688" i="52"/>
  <c r="K4002" i="52"/>
  <c r="K3999" i="52"/>
  <c r="N3999" i="52" s="1"/>
  <c r="K6958" i="52"/>
  <c r="L6958" i="52" s="1"/>
  <c r="K6966" i="52"/>
  <c r="L6966" i="52" s="1"/>
  <c r="K6961" i="52"/>
  <c r="L6961" i="52" s="1"/>
  <c r="K6969" i="52"/>
  <c r="K6232" i="52"/>
  <c r="L6232" i="52" s="1"/>
  <c r="K6240" i="52"/>
  <c r="N6240" i="52" s="1"/>
  <c r="K6248" i="52"/>
  <c r="L6248" i="52" s="1"/>
  <c r="K6256" i="52"/>
  <c r="K6264" i="52"/>
  <c r="L6264" i="52" s="1"/>
  <c r="K6272" i="52"/>
  <c r="N6272" i="52" s="1"/>
  <c r="K6229" i="52"/>
  <c r="N6229" i="52" s="1"/>
  <c r="K6237" i="52"/>
  <c r="L6237" i="52" s="1"/>
  <c r="K6245" i="52"/>
  <c r="N6245" i="52" s="1"/>
  <c r="K6253" i="52"/>
  <c r="L6253" i="52" s="1"/>
  <c r="K6261" i="52"/>
  <c r="N6261" i="52" s="1"/>
  <c r="K6269" i="52"/>
  <c r="L6269" i="52" s="1"/>
  <c r="K6277" i="52"/>
  <c r="K2324" i="52"/>
  <c r="L2324" i="52" s="1"/>
  <c r="K2325" i="52"/>
  <c r="L2325" i="52" s="1"/>
  <c r="K2330" i="52"/>
  <c r="K2315" i="52"/>
  <c r="N2315" i="52" s="1"/>
  <c r="K6160" i="52"/>
  <c r="L6160" i="52" s="1"/>
  <c r="K6168" i="52"/>
  <c r="K6176" i="52"/>
  <c r="L6176" i="52" s="1"/>
  <c r="K6184" i="52"/>
  <c r="N6184" i="52" s="1"/>
  <c r="K6165" i="52"/>
  <c r="L6165" i="52" s="1"/>
  <c r="K6173" i="52"/>
  <c r="L6173" i="52" s="1"/>
  <c r="K6181" i="52"/>
  <c r="K357" i="52"/>
  <c r="L357" i="52" s="1"/>
  <c r="K365" i="52"/>
  <c r="N365" i="52" s="1"/>
  <c r="K360" i="52"/>
  <c r="L360" i="52" s="1"/>
  <c r="K368" i="52"/>
  <c r="L368" i="52" s="1"/>
  <c r="K6537" i="52"/>
  <c r="K6557" i="52"/>
  <c r="K6548" i="52"/>
  <c r="K6561" i="52"/>
  <c r="L6561" i="52" s="1"/>
  <c r="K6540" i="52"/>
  <c r="K6538" i="52"/>
  <c r="K6526" i="52"/>
  <c r="L6526" i="52" s="1"/>
  <c r="K6553" i="52"/>
  <c r="L6553" i="52" s="1"/>
  <c r="K6552" i="52"/>
  <c r="L6552" i="52" s="1"/>
  <c r="K6534" i="52"/>
  <c r="K6556" i="52"/>
  <c r="K6562" i="52"/>
  <c r="L6562" i="52" s="1"/>
  <c r="K6563" i="52"/>
  <c r="L6563" i="52" s="1"/>
  <c r="K6810" i="52"/>
  <c r="K5694" i="52"/>
  <c r="L5694" i="52" s="1"/>
  <c r="K3878" i="52"/>
  <c r="N3878" i="52" s="1"/>
  <c r="K3877" i="52"/>
  <c r="K5974" i="52"/>
  <c r="L5974" i="52" s="1"/>
  <c r="K5975" i="52"/>
  <c r="L5975" i="52" s="1"/>
  <c r="K409" i="52"/>
  <c r="K421" i="52"/>
  <c r="L421" i="52" s="1"/>
  <c r="K414" i="52"/>
  <c r="L414" i="52" s="1"/>
  <c r="K7156" i="52"/>
  <c r="L7156" i="52" s="1"/>
  <c r="K7160" i="52"/>
  <c r="L7160" i="52" s="1"/>
  <c r="K7153" i="52"/>
  <c r="L7153" i="52" s="1"/>
  <c r="K7148" i="52"/>
  <c r="L7148" i="52" s="1"/>
  <c r="K3947" i="52"/>
  <c r="L3947" i="52" s="1"/>
  <c r="K3946" i="52"/>
  <c r="N3946" i="52" s="1"/>
  <c r="K6292" i="52"/>
  <c r="L6292" i="52" s="1"/>
  <c r="K5415" i="52"/>
  <c r="N5415" i="52" s="1"/>
  <c r="K5384" i="52"/>
  <c r="K173" i="52"/>
  <c r="N173" i="52" s="1"/>
  <c r="K172" i="52"/>
  <c r="L172" i="52" s="1"/>
  <c r="K6109" i="52"/>
  <c r="K6112" i="52"/>
  <c r="K6111" i="52"/>
  <c r="K6113" i="52"/>
  <c r="K7008" i="52"/>
  <c r="K7003" i="52"/>
  <c r="L7003" i="52" s="1"/>
  <c r="K7019" i="52"/>
  <c r="L7019" i="52" s="1"/>
  <c r="K4157" i="52"/>
  <c r="K4148" i="52"/>
  <c r="K4153" i="52"/>
  <c r="N4153" i="52" s="1"/>
  <c r="K4154" i="52"/>
  <c r="L4154" i="52" s="1"/>
  <c r="K3398" i="52"/>
  <c r="K1666" i="52"/>
  <c r="N1666" i="52" s="1"/>
  <c r="K1691" i="52"/>
  <c r="N1691" i="52" s="1"/>
  <c r="K1575" i="52"/>
  <c r="N1575" i="52" s="1"/>
  <c r="K1770" i="52"/>
  <c r="N1770" i="52" s="1"/>
  <c r="K1793" i="52"/>
  <c r="N1793" i="52" s="1"/>
  <c r="K1865" i="52"/>
  <c r="K1468" i="52"/>
  <c r="K1909" i="52"/>
  <c r="N1909" i="52" s="1"/>
  <c r="K115" i="52"/>
  <c r="K123" i="52"/>
  <c r="N123" i="52" s="1"/>
  <c r="K108" i="52"/>
  <c r="K129" i="52"/>
  <c r="K105" i="52"/>
  <c r="L105" i="52" s="1"/>
  <c r="K5635" i="52"/>
  <c r="N5635" i="52" s="1"/>
  <c r="K5671" i="52"/>
  <c r="N5671" i="52" s="1"/>
  <c r="K5672" i="52"/>
  <c r="K5682" i="52"/>
  <c r="N5682" i="52" s="1"/>
  <c r="K328" i="52"/>
  <c r="K538" i="52"/>
  <c r="L538" i="52" s="1"/>
  <c r="K966" i="52"/>
  <c r="L966" i="52" s="1"/>
  <c r="K953" i="52"/>
  <c r="K961" i="52"/>
  <c r="L961" i="52" s="1"/>
  <c r="K2199" i="52"/>
  <c r="K2188" i="52"/>
  <c r="K2222" i="52"/>
  <c r="N2222" i="52" s="1"/>
  <c r="K2217" i="52"/>
  <c r="N2217" i="52" s="1"/>
  <c r="K2193" i="52"/>
  <c r="N2193" i="52" s="1"/>
  <c r="K2214" i="52"/>
  <c r="K2481" i="52"/>
  <c r="N2481" i="52" s="1"/>
  <c r="K6987" i="52"/>
  <c r="K6990" i="52"/>
  <c r="K6072" i="52"/>
  <c r="L6072" i="52" s="1"/>
  <c r="K6065" i="52"/>
  <c r="L6065" i="52" s="1"/>
  <c r="K4867" i="52"/>
  <c r="N4867" i="52" s="1"/>
  <c r="K4873" i="52"/>
  <c r="K4866" i="52"/>
  <c r="L4866" i="52" s="1"/>
  <c r="K4882" i="52"/>
  <c r="K6770" i="52"/>
  <c r="L6770" i="52" s="1"/>
  <c r="K6785" i="52"/>
  <c r="L6785" i="52" s="1"/>
  <c r="K6773" i="52"/>
  <c r="K6789" i="52"/>
  <c r="K6803" i="52"/>
  <c r="K5966" i="52"/>
  <c r="L5966" i="52" s="1"/>
  <c r="K3439" i="52"/>
  <c r="L3439" i="52" s="1"/>
  <c r="K3445" i="52"/>
  <c r="L3445" i="52" s="1"/>
  <c r="K3444" i="52"/>
  <c r="L3444" i="52" s="1"/>
  <c r="K4052" i="52"/>
  <c r="K4047" i="52"/>
  <c r="L4047" i="52" s="1"/>
  <c r="K2340" i="52"/>
  <c r="N2340" i="52" s="1"/>
  <c r="K2337" i="52"/>
  <c r="L2337" i="52" s="1"/>
  <c r="K7108" i="52"/>
  <c r="L7108" i="52" s="1"/>
  <c r="K7091" i="52"/>
  <c r="N7091" i="52" s="1"/>
  <c r="K7090" i="52"/>
  <c r="L7090" i="52" s="1"/>
  <c r="K7095" i="52"/>
  <c r="L7095" i="52" s="1"/>
  <c r="K7053" i="52"/>
  <c r="K7079" i="52"/>
  <c r="L7079" i="52" s="1"/>
  <c r="K7075" i="52"/>
  <c r="L7075" i="52" s="1"/>
  <c r="K1187" i="52"/>
  <c r="L1187" i="52" s="1"/>
  <c r="K1190" i="52"/>
  <c r="L1190" i="52" s="1"/>
  <c r="K1169" i="52"/>
  <c r="K1171" i="52"/>
  <c r="L1171" i="52" s="1"/>
  <c r="K4180" i="52"/>
  <c r="K6147" i="52"/>
  <c r="L6147" i="52" s="1"/>
  <c r="K2783" i="52"/>
  <c r="N2783" i="52" s="1"/>
  <c r="K2794" i="52"/>
  <c r="N2794" i="52" s="1"/>
  <c r="K2762" i="52"/>
  <c r="N2762" i="52" s="1"/>
  <c r="K189" i="52"/>
  <c r="N189" i="52" s="1"/>
  <c r="K187" i="52"/>
  <c r="L187" i="52" s="1"/>
  <c r="K7031" i="52"/>
  <c r="L7031" i="52" s="1"/>
  <c r="K7026" i="52"/>
  <c r="L7026" i="52" s="1"/>
  <c r="K251" i="52"/>
  <c r="K261" i="52"/>
  <c r="L261" i="52" s="1"/>
  <c r="K3347" i="52"/>
  <c r="L3347" i="52" s="1"/>
  <c r="K3349" i="52"/>
  <c r="L3349" i="52" s="1"/>
  <c r="K3329" i="52"/>
  <c r="K3336" i="52"/>
  <c r="L3336" i="52" s="1"/>
  <c r="K3359" i="52"/>
  <c r="L3359" i="52" s="1"/>
  <c r="K3365" i="52"/>
  <c r="L3365" i="52" s="1"/>
  <c r="K5768" i="52"/>
  <c r="L5768" i="52" s="1"/>
  <c r="K5758" i="52"/>
  <c r="K25" i="52"/>
  <c r="K27" i="52"/>
  <c r="L27" i="52" s="1"/>
  <c r="K5204" i="52"/>
  <c r="N5204" i="52" s="1"/>
  <c r="K6846" i="52"/>
  <c r="K4077" i="52"/>
  <c r="L4077" i="52" s="1"/>
  <c r="K4070" i="52"/>
  <c r="K5581" i="52"/>
  <c r="L5581" i="52" s="1"/>
  <c r="K441" i="52"/>
  <c r="K323" i="52"/>
  <c r="L323" i="52" s="1"/>
  <c r="K6403" i="52"/>
  <c r="L6403" i="52" s="1"/>
  <c r="K6394" i="52"/>
  <c r="L6394" i="52" s="1"/>
  <c r="K5935" i="52"/>
  <c r="L5935" i="52" s="1"/>
  <c r="K489" i="52"/>
  <c r="L489" i="52" s="1"/>
  <c r="K6944" i="52"/>
  <c r="L6944" i="52" s="1"/>
  <c r="K3370" i="52"/>
  <c r="L3370" i="52" s="1"/>
  <c r="K5600" i="52"/>
  <c r="L5600" i="52" s="1"/>
  <c r="K82" i="52"/>
  <c r="L82" i="52" s="1"/>
  <c r="K81" i="52"/>
  <c r="L81" i="52" s="1"/>
  <c r="K1058" i="52"/>
  <c r="K1063" i="52"/>
  <c r="L1063" i="52" s="1"/>
  <c r="K1041" i="52"/>
  <c r="K1040" i="52"/>
  <c r="L1040" i="52" s="1"/>
  <c r="K1008" i="52"/>
  <c r="L1008" i="52" s="1"/>
  <c r="K1029" i="52"/>
  <c r="L1029" i="52" s="1"/>
  <c r="K4287" i="52"/>
  <c r="K4293" i="52"/>
  <c r="L4293" i="52" s="1"/>
  <c r="K4298" i="52"/>
  <c r="L4298" i="52" s="1"/>
  <c r="K6837" i="52"/>
  <c r="N6837" i="52" s="1"/>
  <c r="K5783" i="52"/>
  <c r="K7123" i="52"/>
  <c r="K7134" i="52"/>
  <c r="K6964" i="52"/>
  <c r="K2328" i="52"/>
  <c r="L2328" i="52" s="1"/>
  <c r="K2320" i="52"/>
  <c r="L2320" i="52" s="1"/>
  <c r="K6166" i="52"/>
  <c r="L6166" i="52" s="1"/>
  <c r="K6163" i="52"/>
  <c r="K363" i="52"/>
  <c r="L363" i="52" s="1"/>
  <c r="K366" i="52"/>
  <c r="L366" i="52" s="1"/>
  <c r="K6531" i="52"/>
  <c r="L6531" i="52" s="1"/>
  <c r="K6546" i="52"/>
  <c r="L6546" i="52" s="1"/>
  <c r="K6560" i="52"/>
  <c r="L6560" i="52" s="1"/>
  <c r="K6542" i="52"/>
  <c r="L6542" i="52" s="1"/>
  <c r="K6564" i="52"/>
  <c r="K6539" i="52"/>
  <c r="L6539" i="52" s="1"/>
  <c r="K6533" i="52"/>
  <c r="L6533" i="52" s="1"/>
  <c r="K6519" i="52"/>
  <c r="N6519" i="52" s="1"/>
  <c r="K6547" i="52"/>
  <c r="L6547" i="52" s="1"/>
  <c r="K3873" i="52"/>
  <c r="L3873" i="52" s="1"/>
  <c r="K5973" i="52"/>
  <c r="K412" i="52"/>
  <c r="L412" i="52" s="1"/>
  <c r="K7146" i="52"/>
  <c r="L7146" i="52" s="1"/>
  <c r="K7151" i="52"/>
  <c r="K4904" i="52"/>
  <c r="L4904" i="52" s="1"/>
  <c r="K4890" i="52"/>
  <c r="L4890" i="52" s="1"/>
  <c r="K6681" i="52"/>
  <c r="L6681" i="52" s="1"/>
  <c r="K6705" i="52"/>
  <c r="L6705" i="52" s="1"/>
  <c r="K6680" i="52"/>
  <c r="L6680" i="52" s="1"/>
  <c r="K6704" i="52"/>
  <c r="L6704" i="52" s="1"/>
  <c r="K552" i="52"/>
  <c r="K6202" i="52"/>
  <c r="L6202" i="52" s="1"/>
  <c r="K6187" i="52"/>
  <c r="K6211" i="52"/>
  <c r="L6211" i="52" s="1"/>
  <c r="K6504" i="52"/>
  <c r="K6512" i="52"/>
  <c r="K6491" i="52"/>
  <c r="K6489" i="52"/>
  <c r="K5735" i="52"/>
  <c r="N5735" i="52" s="1"/>
  <c r="K36" i="52"/>
  <c r="L36" i="52" s="1"/>
  <c r="K3935" i="52"/>
  <c r="N3935" i="52" s="1"/>
  <c r="K3951" i="52"/>
  <c r="K3934" i="52"/>
  <c r="K3950" i="52"/>
  <c r="K501" i="52"/>
  <c r="N501" i="52" s="1"/>
  <c r="K161" i="52"/>
  <c r="K158" i="52"/>
  <c r="N158" i="52" s="1"/>
  <c r="K160" i="52"/>
  <c r="L160" i="52" s="1"/>
  <c r="K6281" i="52"/>
  <c r="N6281" i="52" s="1"/>
  <c r="K6280" i="52"/>
  <c r="N6280" i="52" s="1"/>
  <c r="K973" i="52"/>
  <c r="K5352" i="52"/>
  <c r="N5352" i="52" s="1"/>
  <c r="K169" i="52"/>
  <c r="N169" i="52" s="1"/>
  <c r="K168" i="52"/>
  <c r="L168" i="52" s="1"/>
  <c r="K6118" i="52"/>
  <c r="N6118" i="52" s="1"/>
  <c r="K6115" i="52"/>
  <c r="K6134" i="52"/>
  <c r="N6134" i="52" s="1"/>
  <c r="K6138" i="52"/>
  <c r="L6138" i="52" s="1"/>
  <c r="K7004" i="52"/>
  <c r="N7004" i="52" s="1"/>
  <c r="K7020" i="52"/>
  <c r="N7020" i="52" s="1"/>
  <c r="K7015" i="52"/>
  <c r="L7015" i="52" s="1"/>
  <c r="K4149" i="52"/>
  <c r="L4149" i="52" s="1"/>
  <c r="K4132" i="52"/>
  <c r="K4131" i="52"/>
  <c r="L4131" i="52" s="1"/>
  <c r="K4137" i="52"/>
  <c r="K4130" i="52"/>
  <c r="K4146" i="52"/>
  <c r="K4162" i="52"/>
  <c r="N4162" i="52" s="1"/>
  <c r="K1700" i="52"/>
  <c r="N1700" i="52" s="1"/>
  <c r="K114" i="52"/>
  <c r="K111" i="52"/>
  <c r="K5685" i="52"/>
  <c r="L5685" i="52" s="1"/>
  <c r="K5684" i="52"/>
  <c r="L5684" i="52" s="1"/>
  <c r="K568" i="52"/>
  <c r="N568" i="52" s="1"/>
  <c r="K332" i="52"/>
  <c r="N332" i="52" s="1"/>
  <c r="K542" i="52"/>
  <c r="L542" i="52" s="1"/>
  <c r="K958" i="52"/>
  <c r="K960" i="52"/>
  <c r="L960" i="52" s="1"/>
  <c r="K965" i="52"/>
  <c r="K2194" i="52"/>
  <c r="K2198" i="52"/>
  <c r="N2198" i="52" s="1"/>
  <c r="K2204" i="52"/>
  <c r="K2185" i="52"/>
  <c r="N2185" i="52" s="1"/>
  <c r="K2197" i="52"/>
  <c r="L2197" i="52" s="1"/>
  <c r="K2206" i="52"/>
  <c r="L2206" i="52" s="1"/>
  <c r="K2191" i="52"/>
  <c r="N2191" i="52" s="1"/>
  <c r="K2209" i="52"/>
  <c r="L2209" i="52" s="1"/>
  <c r="K2225" i="52"/>
  <c r="N2225" i="52" s="1"/>
  <c r="K2190" i="52"/>
  <c r="N2190" i="52" s="1"/>
  <c r="K2215" i="52"/>
  <c r="N2215" i="52" s="1"/>
  <c r="K2210" i="52"/>
  <c r="K2220" i="52"/>
  <c r="N2220" i="52" s="1"/>
  <c r="K6998" i="52"/>
  <c r="L6998" i="52" s="1"/>
  <c r="K6989" i="52"/>
  <c r="N6989" i="52" s="1"/>
  <c r="K6985" i="52"/>
  <c r="K6993" i="52"/>
  <c r="L6993" i="52" s="1"/>
  <c r="K6060" i="52"/>
  <c r="L6060" i="52" s="1"/>
  <c r="K6068" i="52"/>
  <c r="L6068" i="52" s="1"/>
  <c r="K6076" i="52"/>
  <c r="L6076" i="52" s="1"/>
  <c r="K6061" i="52"/>
  <c r="L6061" i="52" s="1"/>
  <c r="K6069" i="52"/>
  <c r="L6069" i="52" s="1"/>
  <c r="K6077" i="52"/>
  <c r="L6077" i="52" s="1"/>
  <c r="K4859" i="52"/>
  <c r="L4859" i="52" s="1"/>
  <c r="K4875" i="52"/>
  <c r="K4865" i="52"/>
  <c r="N4865" i="52" s="1"/>
  <c r="K4881" i="52"/>
  <c r="K4862" i="52"/>
  <c r="L4862" i="52" s="1"/>
  <c r="K4870" i="52"/>
  <c r="L4870" i="52" s="1"/>
  <c r="K4878" i="52"/>
  <c r="K6804" i="52"/>
  <c r="L6804" i="52" s="1"/>
  <c r="K6774" i="52"/>
  <c r="N6774" i="52" s="1"/>
  <c r="K6781" i="52"/>
  <c r="L6781" i="52" s="1"/>
  <c r="K6795" i="52"/>
  <c r="N6795" i="52" s="1"/>
  <c r="K6769" i="52"/>
  <c r="L6769" i="52" s="1"/>
  <c r="K6778" i="52"/>
  <c r="L6778" i="52" s="1"/>
  <c r="K6786" i="52"/>
  <c r="N6786" i="52" s="1"/>
  <c r="K6792" i="52"/>
  <c r="L6792" i="52" s="1"/>
  <c r="K6799" i="52"/>
  <c r="K6807" i="52"/>
  <c r="K5964" i="52"/>
  <c r="L5964" i="52" s="1"/>
  <c r="K622" i="52"/>
  <c r="L622" i="52" s="1"/>
  <c r="K3435" i="52"/>
  <c r="K3437" i="52"/>
  <c r="N3437" i="52" s="1"/>
  <c r="K3432" i="52"/>
  <c r="L3432" i="52" s="1"/>
  <c r="K3440" i="52"/>
  <c r="K3448" i="52"/>
  <c r="L3448" i="52" s="1"/>
  <c r="K4048" i="52"/>
  <c r="L4048" i="52" s="1"/>
  <c r="K4056" i="52"/>
  <c r="L4056" i="52" s="1"/>
  <c r="K4051" i="52"/>
  <c r="L4051" i="52" s="1"/>
  <c r="K2336" i="52"/>
  <c r="K2344" i="52"/>
  <c r="L2344" i="52" s="1"/>
  <c r="K2333" i="52"/>
  <c r="N2333" i="52" s="1"/>
  <c r="K2341" i="52"/>
  <c r="L2341" i="52" s="1"/>
  <c r="K7105" i="52"/>
  <c r="N7105" i="52" s="1"/>
  <c r="K7185" i="52"/>
  <c r="L7185" i="52" s="1"/>
  <c r="K7184" i="52"/>
  <c r="K7192" i="52"/>
  <c r="K7082" i="52"/>
  <c r="N7082" i="52" s="1"/>
  <c r="K7092" i="52"/>
  <c r="L7092" i="52" s="1"/>
  <c r="K7062" i="52"/>
  <c r="L7062" i="52" s="1"/>
  <c r="K7066" i="52"/>
  <c r="L7066" i="52" s="1"/>
  <c r="K7078" i="52"/>
  <c r="N7078" i="52" s="1"/>
  <c r="K7098" i="52"/>
  <c r="N7098" i="52" s="1"/>
  <c r="K7070" i="52"/>
  <c r="L7070" i="52" s="1"/>
  <c r="K7071" i="52"/>
  <c r="L7071" i="52" s="1"/>
  <c r="K7063" i="52"/>
  <c r="K7055" i="52"/>
  <c r="K7081" i="52"/>
  <c r="L7081" i="52" s="1"/>
  <c r="K1195" i="52"/>
  <c r="L1195" i="52" s="1"/>
  <c r="K1185" i="52"/>
  <c r="L1185" i="52" s="1"/>
  <c r="K1188" i="52"/>
  <c r="K1189" i="52"/>
  <c r="L1189" i="52" s="1"/>
  <c r="K1168" i="52"/>
  <c r="L1168" i="52" s="1"/>
  <c r="K1178" i="52"/>
  <c r="L1178" i="52" s="1"/>
  <c r="K1182" i="52"/>
  <c r="L1182" i="52" s="1"/>
  <c r="K1177" i="52"/>
  <c r="L1177" i="52" s="1"/>
  <c r="K1176" i="52"/>
  <c r="L1176" i="52" s="1"/>
  <c r="K4184" i="52"/>
  <c r="N4184" i="52" s="1"/>
  <c r="K4175" i="52"/>
  <c r="K4187" i="52"/>
  <c r="K6155" i="52"/>
  <c r="N6155" i="52" s="1"/>
  <c r="K6148" i="52"/>
  <c r="N6148" i="52" s="1"/>
  <c r="K6149" i="52"/>
  <c r="N6149" i="52" s="1"/>
  <c r="K6157" i="52"/>
  <c r="L6157" i="52" s="1"/>
  <c r="K6151" i="52"/>
  <c r="N6151" i="52" s="1"/>
  <c r="K188" i="52"/>
  <c r="L188" i="52" s="1"/>
  <c r="K176" i="52"/>
  <c r="N176" i="52" s="1"/>
  <c r="K181" i="52"/>
  <c r="L181" i="52" s="1"/>
  <c r="K179" i="52"/>
  <c r="L179" i="52" s="1"/>
  <c r="K5750" i="52"/>
  <c r="N5750" i="52" s="1"/>
  <c r="K5755" i="52"/>
  <c r="L5755" i="52" s="1"/>
  <c r="K5749" i="52"/>
  <c r="L5749" i="52" s="1"/>
  <c r="K7033" i="52"/>
  <c r="L7033" i="52" s="1"/>
  <c r="K7025" i="52"/>
  <c r="L7025" i="52" s="1"/>
  <c r="K7034" i="52"/>
  <c r="K262" i="52"/>
  <c r="N262" i="52" s="1"/>
  <c r="K259" i="52"/>
  <c r="L259" i="52" s="1"/>
  <c r="K257" i="52"/>
  <c r="L257" i="52" s="1"/>
  <c r="K255" i="52"/>
  <c r="K3335" i="52"/>
  <c r="L3335" i="52" s="1"/>
  <c r="K3326" i="52"/>
  <c r="L3326" i="52" s="1"/>
  <c r="K3362" i="52"/>
  <c r="L3362" i="52" s="1"/>
  <c r="K3328" i="52"/>
  <c r="L3328" i="52" s="1"/>
  <c r="K3341" i="52"/>
  <c r="L3341" i="52" s="1"/>
  <c r="K3356" i="52"/>
  <c r="L3356" i="52" s="1"/>
  <c r="K3317" i="52"/>
  <c r="L3317" i="52" s="1"/>
  <c r="K3325" i="52"/>
  <c r="K3332" i="52"/>
  <c r="L3332" i="52" s="1"/>
  <c r="K3340" i="52"/>
  <c r="L3340" i="52" s="1"/>
  <c r="K3348" i="52"/>
  <c r="K3355" i="52"/>
  <c r="N3355" i="52" s="1"/>
  <c r="K3363" i="52"/>
  <c r="K5778" i="52"/>
  <c r="N5778" i="52" s="1"/>
  <c r="K5765" i="52"/>
  <c r="K5775" i="52"/>
  <c r="L5775" i="52" s="1"/>
  <c r="K5774" i="52"/>
  <c r="K5764" i="52"/>
  <c r="N5764" i="52" s="1"/>
  <c r="K5777" i="52"/>
  <c r="N5777" i="52" s="1"/>
  <c r="K9" i="52"/>
  <c r="K11" i="52"/>
  <c r="L11" i="52" s="1"/>
  <c r="K20" i="52"/>
  <c r="K8" i="52"/>
  <c r="N8" i="52" s="1"/>
  <c r="K18" i="52"/>
  <c r="L18" i="52" s="1"/>
  <c r="K13" i="52"/>
  <c r="N13" i="52" s="1"/>
  <c r="K6850" i="52"/>
  <c r="L6850" i="52" s="1"/>
  <c r="K6856" i="52"/>
  <c r="L6856" i="52" s="1"/>
  <c r="K6845" i="52"/>
  <c r="L6845" i="52" s="1"/>
  <c r="K6843" i="52"/>
  <c r="N6843" i="52" s="1"/>
  <c r="K4079" i="52"/>
  <c r="L4079" i="52" s="1"/>
  <c r="K4069" i="52"/>
  <c r="L4069" i="52" s="1"/>
  <c r="K4074" i="52"/>
  <c r="L4074" i="52" s="1"/>
  <c r="K4072" i="52"/>
  <c r="L4072" i="52" s="1"/>
  <c r="K5580" i="52"/>
  <c r="L5580" i="52" s="1"/>
  <c r="K5585" i="52"/>
  <c r="L5585" i="52" s="1"/>
  <c r="K5970" i="52"/>
  <c r="N5970" i="52" s="1"/>
  <c r="K437" i="52"/>
  <c r="N437" i="52" s="1"/>
  <c r="K438" i="52"/>
  <c r="N438" i="52" s="1"/>
  <c r="K321" i="52"/>
  <c r="L321" i="52" s="1"/>
  <c r="K324" i="52"/>
  <c r="N324" i="52" s="1"/>
  <c r="K546" i="52"/>
  <c r="N546" i="52" s="1"/>
  <c r="K549" i="52"/>
  <c r="L549" i="52" s="1"/>
  <c r="K6390" i="52"/>
  <c r="L6390" i="52" s="1"/>
  <c r="K6400" i="52"/>
  <c r="L6400" i="52" s="1"/>
  <c r="K6388" i="52"/>
  <c r="L6388" i="52" s="1"/>
  <c r="K6397" i="52"/>
  <c r="L6397" i="52" s="1"/>
  <c r="K5933" i="52"/>
  <c r="L5933" i="52" s="1"/>
  <c r="K482" i="52"/>
  <c r="L482" i="52" s="1"/>
  <c r="K483" i="52"/>
  <c r="L483" i="52" s="1"/>
  <c r="K6945" i="52"/>
  <c r="L6945" i="52" s="1"/>
  <c r="K6946" i="52"/>
  <c r="L6946" i="52" s="1"/>
  <c r="K3368" i="52"/>
  <c r="K5598" i="52"/>
  <c r="K5596" i="52"/>
  <c r="L5596" i="52" s="1"/>
  <c r="K5605" i="52"/>
  <c r="L5605" i="52" s="1"/>
  <c r="K5603" i="52"/>
  <c r="L5603" i="52" s="1"/>
  <c r="K78" i="52"/>
  <c r="K86" i="52"/>
  <c r="K94" i="52"/>
  <c r="K77" i="52"/>
  <c r="K85" i="52"/>
  <c r="L85" i="52" s="1"/>
  <c r="K93" i="52"/>
  <c r="N93" i="52" s="1"/>
  <c r="K1052" i="52"/>
  <c r="N1052" i="52" s="1"/>
  <c r="K1061" i="52"/>
  <c r="K1057" i="52"/>
  <c r="K1059" i="52"/>
  <c r="N1059" i="52" s="1"/>
  <c r="K1009" i="52"/>
  <c r="K1028" i="52"/>
  <c r="L1028" i="52" s="1"/>
  <c r="K1048" i="52"/>
  <c r="L1048" i="52" s="1"/>
  <c r="K1017" i="52"/>
  <c r="L1017" i="52" s="1"/>
  <c r="K1034" i="52"/>
  <c r="L1034" i="52" s="1"/>
  <c r="K1046" i="52"/>
  <c r="K1003" i="52"/>
  <c r="L1003" i="52" s="1"/>
  <c r="K1011" i="52"/>
  <c r="L1011" i="52" s="1"/>
  <c r="K1018" i="52"/>
  <c r="L1018" i="52" s="1"/>
  <c r="K1025" i="52"/>
  <c r="L1025" i="52" s="1"/>
  <c r="K1033" i="52"/>
  <c r="L1033" i="52" s="1"/>
  <c r="K1039" i="52"/>
  <c r="L1039" i="52" s="1"/>
  <c r="K4284" i="52"/>
  <c r="L4284" i="52" s="1"/>
  <c r="K4294" i="52"/>
  <c r="K4301" i="52"/>
  <c r="L4301" i="52" s="1"/>
  <c r="K4300" i="52"/>
  <c r="L4300" i="52" s="1"/>
  <c r="K4295" i="52"/>
  <c r="L4295" i="52" s="1"/>
  <c r="K4296" i="52"/>
  <c r="K4307" i="52"/>
  <c r="L4307" i="52" s="1"/>
  <c r="K6842" i="52"/>
  <c r="L6842" i="52" s="1"/>
  <c r="K5791" i="52"/>
  <c r="L5791" i="52" s="1"/>
  <c r="K5786" i="52"/>
  <c r="L5786" i="52" s="1"/>
  <c r="K5789" i="52"/>
  <c r="L5789" i="52" s="1"/>
  <c r="K5784" i="52"/>
  <c r="L5784" i="52" s="1"/>
  <c r="K7126" i="52"/>
  <c r="L7126" i="52" s="1"/>
  <c r="K7129" i="52"/>
  <c r="L7129" i="52" s="1"/>
  <c r="K7120" i="52"/>
  <c r="L7120" i="52" s="1"/>
  <c r="K7124" i="52"/>
  <c r="K7136" i="52"/>
  <c r="L7136" i="52" s="1"/>
  <c r="K5689" i="52"/>
  <c r="L5689" i="52" s="1"/>
  <c r="K5690" i="52"/>
  <c r="L5690" i="52" s="1"/>
  <c r="K4008" i="52"/>
  <c r="K3980" i="52"/>
  <c r="L3980" i="52" s="1"/>
  <c r="K6960" i="52"/>
  <c r="K6968" i="52"/>
  <c r="L6968" i="52" s="1"/>
  <c r="K6963" i="52"/>
  <c r="L6963" i="52" s="1"/>
  <c r="K6226" i="52"/>
  <c r="L6226" i="52" s="1"/>
  <c r="K6234" i="52"/>
  <c r="L6234" i="52" s="1"/>
  <c r="K6242" i="52"/>
  <c r="L6242" i="52" s="1"/>
  <c r="K6250" i="52"/>
  <c r="N6250" i="52" s="1"/>
  <c r="K6258" i="52"/>
  <c r="L6258" i="52" s="1"/>
  <c r="K6266" i="52"/>
  <c r="K6274" i="52"/>
  <c r="L6274" i="52" s="1"/>
  <c r="K6231" i="52"/>
  <c r="L6231" i="52" s="1"/>
  <c r="K6239" i="52"/>
  <c r="K6247" i="52"/>
  <c r="L6247" i="52" s="1"/>
  <c r="K6255" i="52"/>
  <c r="L6255" i="52" s="1"/>
  <c r="K6263" i="52"/>
  <c r="L6263" i="52" s="1"/>
  <c r="K6271" i="52"/>
  <c r="N6271" i="52" s="1"/>
  <c r="K2316" i="52"/>
  <c r="N2316" i="52" s="1"/>
  <c r="K2321" i="52"/>
  <c r="K2327" i="52"/>
  <c r="L2327" i="52" s="1"/>
  <c r="K2326" i="52"/>
  <c r="L2326" i="52" s="1"/>
  <c r="K6162" i="52"/>
  <c r="L6162" i="52" s="1"/>
  <c r="K6170" i="52"/>
  <c r="K6178" i="52"/>
  <c r="L6178" i="52" s="1"/>
  <c r="K6186" i="52"/>
  <c r="N6186" i="52" s="1"/>
  <c r="K6167" i="52"/>
  <c r="N6167" i="52" s="1"/>
  <c r="K6175" i="52"/>
  <c r="L6175" i="52" s="1"/>
  <c r="K6183" i="52"/>
  <c r="K359" i="52"/>
  <c r="L359" i="52" s="1"/>
  <c r="K367" i="52"/>
  <c r="K362" i="52"/>
  <c r="L362" i="52" s="1"/>
  <c r="K317" i="52"/>
  <c r="K3931" i="52"/>
  <c r="L3931" i="52" s="1"/>
  <c r="K3922" i="52"/>
  <c r="N3922" i="52" s="1"/>
  <c r="K504" i="52"/>
  <c r="K164" i="52"/>
  <c r="N164" i="52" s="1"/>
  <c r="K6293" i="52"/>
  <c r="N6293" i="52" s="1"/>
  <c r="K5417" i="52"/>
  <c r="N5417" i="52" s="1"/>
  <c r="K5292" i="52"/>
  <c r="L5292" i="52" s="1"/>
  <c r="K6127" i="52"/>
  <c r="K6121" i="52"/>
  <c r="L6121" i="52" s="1"/>
  <c r="K6132" i="52"/>
  <c r="N6132" i="52" s="1"/>
  <c r="K6122" i="52"/>
  <c r="N6122" i="52" s="1"/>
  <c r="K7000" i="52"/>
  <c r="N7000" i="52" s="1"/>
  <c r="K7016" i="52"/>
  <c r="K7011" i="52"/>
  <c r="N7011" i="52" s="1"/>
  <c r="K4141" i="52"/>
  <c r="N4141" i="52" s="1"/>
  <c r="K4150" i="52"/>
  <c r="L4150" i="52" s="1"/>
  <c r="K4147" i="52"/>
  <c r="K4138" i="52"/>
  <c r="N4138" i="52" s="1"/>
  <c r="K3399" i="52"/>
  <c r="K1872" i="52"/>
  <c r="N1872" i="52" s="1"/>
  <c r="K1554" i="52"/>
  <c r="N1554" i="52" s="1"/>
  <c r="K1874" i="52"/>
  <c r="K1738" i="52"/>
  <c r="N1738" i="52" s="1"/>
  <c r="K118" i="52"/>
  <c r="N118" i="52" s="1"/>
  <c r="K571" i="52"/>
  <c r="L571" i="52" s="1"/>
  <c r="K329" i="52"/>
  <c r="L329" i="52" s="1"/>
  <c r="K539" i="52"/>
  <c r="L539" i="52" s="1"/>
  <c r="K959" i="52"/>
  <c r="K970" i="52"/>
  <c r="K2182" i="52"/>
  <c r="K2181" i="52"/>
  <c r="N2181" i="52" s="1"/>
  <c r="K2202" i="52"/>
  <c r="K2207" i="52"/>
  <c r="N2207" i="52" s="1"/>
  <c r="K2184" i="52"/>
  <c r="K2226" i="52"/>
  <c r="N2226" i="52" s="1"/>
  <c r="K2228" i="52"/>
  <c r="K2622" i="52"/>
  <c r="N2622" i="52" s="1"/>
  <c r="K6999" i="52"/>
  <c r="N6999" i="52" s="1"/>
  <c r="K6984" i="52"/>
  <c r="L6984" i="52" s="1"/>
  <c r="K6064" i="52"/>
  <c r="L6064" i="52" s="1"/>
  <c r="K6080" i="52"/>
  <c r="L6080" i="52" s="1"/>
  <c r="K6073" i="52"/>
  <c r="L6073" i="52" s="1"/>
  <c r="K6081" i="52"/>
  <c r="L6081" i="52" s="1"/>
  <c r="K4883" i="52"/>
  <c r="K4858" i="52"/>
  <c r="K4874" i="52"/>
  <c r="N4874" i="52" s="1"/>
  <c r="K6800" i="52"/>
  <c r="L6800" i="52" s="1"/>
  <c r="K6777" i="52"/>
  <c r="N6777" i="52" s="1"/>
  <c r="K6802" i="52"/>
  <c r="L6802" i="52" s="1"/>
  <c r="K6782" i="52"/>
  <c r="N6782" i="52" s="1"/>
  <c r="K6796" i="52"/>
  <c r="L6796" i="52" s="1"/>
  <c r="K3451" i="52"/>
  <c r="N3451" i="52" s="1"/>
  <c r="K3436" i="52"/>
  <c r="N3436" i="52" s="1"/>
  <c r="K4055" i="52"/>
  <c r="L4055" i="52" s="1"/>
  <c r="K2332" i="52"/>
  <c r="L2332" i="52" s="1"/>
  <c r="K2348" i="52"/>
  <c r="N2348" i="52" s="1"/>
  <c r="K2345" i="52"/>
  <c r="N2345" i="52" s="1"/>
  <c r="K4611" i="52"/>
  <c r="N4611" i="52" s="1"/>
  <c r="K7109" i="52"/>
  <c r="N7109" i="52" s="1"/>
  <c r="K7089" i="52"/>
  <c r="L7089" i="52" s="1"/>
  <c r="K7084" i="52"/>
  <c r="N7084" i="52" s="1"/>
  <c r="K7060" i="52"/>
  <c r="L7060" i="52" s="1"/>
  <c r="K7087" i="52"/>
  <c r="K7065" i="52"/>
  <c r="N7065" i="52" s="1"/>
  <c r="K1198" i="52"/>
  <c r="L1198" i="52" s="1"/>
  <c r="K1196" i="52"/>
  <c r="K1183" i="52"/>
  <c r="L1183" i="52" s="1"/>
  <c r="K1166" i="52"/>
  <c r="L1166" i="52" s="1"/>
  <c r="K1174" i="52"/>
  <c r="L1174" i="52" s="1"/>
  <c r="K6153" i="52"/>
  <c r="L6153" i="52" s="1"/>
  <c r="K2732" i="52"/>
  <c r="N2732" i="52" s="1"/>
  <c r="K190" i="52"/>
  <c r="K5747" i="52"/>
  <c r="L5747" i="52" s="1"/>
  <c r="K7028" i="52"/>
  <c r="L7028" i="52" s="1"/>
  <c r="K249" i="52"/>
  <c r="N249" i="52" s="1"/>
  <c r="K3320" i="52"/>
  <c r="N3320" i="52" s="1"/>
  <c r="K3364" i="52"/>
  <c r="L3364" i="52" s="1"/>
  <c r="K3344" i="52"/>
  <c r="L3344" i="52" s="1"/>
  <c r="K5770" i="52"/>
  <c r="L5770" i="52" s="1"/>
  <c r="K5771" i="52"/>
  <c r="K14" i="52"/>
  <c r="K24" i="52"/>
  <c r="N24" i="52" s="1"/>
  <c r="K5172" i="52"/>
  <c r="N5172" i="52" s="1"/>
  <c r="K4036" i="52"/>
  <c r="K6851" i="52"/>
  <c r="L6851" i="52" s="1"/>
  <c r="K4080" i="52"/>
  <c r="N4080" i="52" s="1"/>
  <c r="K5587" i="52"/>
  <c r="L5587" i="52" s="1"/>
  <c r="K5967" i="52"/>
  <c r="L5967" i="52" s="1"/>
  <c r="K318" i="52"/>
  <c r="L318" i="52" s="1"/>
  <c r="K6393" i="52"/>
  <c r="L6393" i="52" s="1"/>
  <c r="K6404" i="52"/>
  <c r="L6404" i="52" s="1"/>
  <c r="K486" i="52"/>
  <c r="L486" i="52" s="1"/>
  <c r="K6943" i="52"/>
  <c r="L6943" i="52" s="1"/>
  <c r="K5607" i="52"/>
  <c r="L5607" i="52" s="1"/>
  <c r="K74" i="52"/>
  <c r="L74" i="52" s="1"/>
  <c r="K98" i="52"/>
  <c r="L98" i="52" s="1"/>
  <c r="K97" i="52"/>
  <c r="L97" i="52" s="1"/>
  <c r="K1053" i="52"/>
  <c r="L1053" i="52" s="1"/>
  <c r="K1019" i="52"/>
  <c r="K1026" i="52"/>
  <c r="L1026" i="52" s="1"/>
  <c r="K1015" i="52"/>
  <c r="L1015" i="52" s="1"/>
  <c r="K1036" i="52"/>
  <c r="L1036" i="52" s="1"/>
  <c r="K1045" i="52"/>
  <c r="L1045" i="52" s="1"/>
  <c r="K4291" i="52"/>
  <c r="L4291" i="52" s="1"/>
  <c r="K4308" i="52"/>
  <c r="L4308" i="52" s="1"/>
  <c r="K6838" i="52"/>
  <c r="K5790" i="52"/>
  <c r="L5790" i="52" s="1"/>
  <c r="K7133" i="52"/>
  <c r="N7133" i="52" s="1"/>
  <c r="K5686" i="52"/>
  <c r="L5686" i="52" s="1"/>
  <c r="K6956" i="52"/>
  <c r="L6956" i="52" s="1"/>
  <c r="K6967" i="52"/>
  <c r="L6967" i="52" s="1"/>
  <c r="K6238" i="52"/>
  <c r="N6238" i="52" s="1"/>
  <c r="K6254" i="52"/>
  <c r="N6254" i="52" s="1"/>
  <c r="K6270" i="52"/>
  <c r="K6235" i="52"/>
  <c r="L6235" i="52" s="1"/>
  <c r="K6251" i="52"/>
  <c r="L6251" i="52" s="1"/>
  <c r="K6267" i="52"/>
  <c r="L6267" i="52" s="1"/>
  <c r="K6275" i="52"/>
  <c r="K2319" i="52"/>
  <c r="L2319" i="52" s="1"/>
  <c r="K6182" i="52"/>
  <c r="L6182" i="52" s="1"/>
  <c r="K6179" i="52"/>
  <c r="N6179" i="52" s="1"/>
  <c r="K358" i="52"/>
  <c r="L358" i="52" s="1"/>
  <c r="K6551" i="52"/>
  <c r="N6551" i="52" s="1"/>
  <c r="K6554" i="52"/>
  <c r="L6554" i="52" s="1"/>
  <c r="K6527" i="52"/>
  <c r="L6527" i="52" s="1"/>
  <c r="K3876" i="52"/>
  <c r="L3876" i="52" s="1"/>
  <c r="K416" i="52"/>
  <c r="N416" i="52" s="1"/>
  <c r="K419" i="52"/>
  <c r="L419" i="52" s="1"/>
  <c r="K7157" i="52"/>
  <c r="L7157" i="52" s="1"/>
  <c r="K4902" i="52"/>
  <c r="K4897" i="52"/>
  <c r="L4897" i="52" s="1"/>
  <c r="K4903" i="52"/>
  <c r="L4903" i="52" s="1"/>
  <c r="K6278" i="52"/>
  <c r="L6278" i="52" s="1"/>
  <c r="K6673" i="52"/>
  <c r="K6697" i="52"/>
  <c r="L6697" i="52" s="1"/>
  <c r="K6672" i="52"/>
  <c r="L6672" i="52" s="1"/>
  <c r="K6696" i="52"/>
  <c r="L6696" i="52" s="1"/>
  <c r="K559" i="52"/>
  <c r="K6194" i="52"/>
  <c r="L6194" i="52" s="1"/>
  <c r="K6218" i="52"/>
  <c r="L6218" i="52" s="1"/>
  <c r="K6203" i="52"/>
  <c r="L6203" i="52" s="1"/>
  <c r="K6497" i="52"/>
  <c r="L6497" i="52" s="1"/>
  <c r="K6517" i="52"/>
  <c r="K6511" i="52"/>
  <c r="K6506" i="52"/>
  <c r="K5727" i="52"/>
  <c r="L5727" i="52" s="1"/>
  <c r="K5743" i="52"/>
  <c r="L5743" i="52" s="1"/>
  <c r="K5734" i="52"/>
  <c r="L5734" i="52" s="1"/>
  <c r="K39" i="52"/>
  <c r="L39" i="52" s="1"/>
  <c r="K3927" i="52"/>
  <c r="L3927" i="52" s="1"/>
  <c r="K3943" i="52"/>
  <c r="L3943" i="52" s="1"/>
  <c r="K3926" i="52"/>
  <c r="K3942" i="52"/>
  <c r="N3942" i="52" s="1"/>
  <c r="K500" i="52"/>
  <c r="N500" i="52" s="1"/>
  <c r="K6289" i="52"/>
  <c r="L6289" i="52" s="1"/>
  <c r="K6288" i="52"/>
  <c r="K5416" i="52"/>
  <c r="N5416" i="52" s="1"/>
  <c r="K6133" i="52"/>
  <c r="L6133" i="52" s="1"/>
  <c r="K6135" i="52"/>
  <c r="L6135" i="52" s="1"/>
  <c r="K6128" i="52"/>
  <c r="L6128" i="52" s="1"/>
  <c r="K6120" i="52"/>
  <c r="L6120" i="52" s="1"/>
  <c r="K6119" i="52"/>
  <c r="K7012" i="52"/>
  <c r="L7012" i="52" s="1"/>
  <c r="K7007" i="52"/>
  <c r="N7007" i="52" s="1"/>
  <c r="K4133" i="52"/>
  <c r="L4133" i="52" s="1"/>
  <c r="K4134" i="52"/>
  <c r="K3402" i="52"/>
  <c r="K1777" i="52"/>
  <c r="N1777" i="52" s="1"/>
  <c r="K1806" i="52"/>
  <c r="N1806" i="52" s="1"/>
  <c r="K1765" i="52"/>
  <c r="N1765" i="52" s="1"/>
  <c r="K1834" i="52"/>
  <c r="N1834" i="52" s="1"/>
  <c r="K116" i="52"/>
  <c r="K125" i="52"/>
  <c r="N125" i="52" s="1"/>
  <c r="K110" i="52"/>
  <c r="N110" i="52" s="1"/>
  <c r="K120" i="52"/>
  <c r="L120" i="52" s="1"/>
  <c r="K109" i="52"/>
  <c r="K5674" i="52"/>
  <c r="N5674" i="52" s="1"/>
  <c r="K5676" i="52"/>
  <c r="L5676" i="52" s="1"/>
  <c r="K570" i="52"/>
  <c r="K333" i="52"/>
  <c r="K543" i="52"/>
  <c r="L543" i="52" s="1"/>
  <c r="K952" i="52"/>
  <c r="K962" i="52"/>
  <c r="K3921" i="52"/>
  <c r="N3921" i="52" s="1"/>
  <c r="K3929" i="52"/>
  <c r="K3937" i="52"/>
  <c r="K3945" i="52"/>
  <c r="L3945" i="52" s="1"/>
  <c r="K3953" i="52"/>
  <c r="K3928" i="52"/>
  <c r="N3928" i="52" s="1"/>
  <c r="K3936" i="52"/>
  <c r="K3944" i="52"/>
  <c r="N3944" i="52" s="1"/>
  <c r="K3952" i="52"/>
  <c r="N3952" i="52" s="1"/>
  <c r="K503" i="52"/>
  <c r="N503" i="52" s="1"/>
  <c r="K502" i="52"/>
  <c r="N502" i="52" s="1"/>
  <c r="K157" i="52"/>
  <c r="L157" i="52" s="1"/>
  <c r="K163" i="52"/>
  <c r="N163" i="52" s="1"/>
  <c r="K156" i="52"/>
  <c r="N156" i="52" s="1"/>
  <c r="K6283" i="52"/>
  <c r="K6290" i="52"/>
  <c r="N6290" i="52" s="1"/>
  <c r="K6282" i="52"/>
  <c r="N6282" i="52" s="1"/>
  <c r="K6291" i="52"/>
  <c r="K972" i="52"/>
  <c r="K5379" i="52"/>
  <c r="N5379" i="52" s="1"/>
  <c r="K5430" i="52"/>
  <c r="K171" i="52"/>
  <c r="K170" i="52"/>
  <c r="K6130" i="52"/>
  <c r="N6130" i="52" s="1"/>
  <c r="K6114" i="52"/>
  <c r="N6114" i="52" s="1"/>
  <c r="K6117" i="52"/>
  <c r="N6117" i="52" s="1"/>
  <c r="K6116" i="52"/>
  <c r="N6116" i="52" s="1"/>
  <c r="K6139" i="52"/>
  <c r="N6139" i="52" s="1"/>
  <c r="K6110" i="52"/>
  <c r="K6140" i="52"/>
  <c r="N6140" i="52" s="1"/>
  <c r="K6125" i="52"/>
  <c r="N6125" i="52" s="1"/>
  <c r="K7006" i="52"/>
  <c r="K7014" i="52"/>
  <c r="N7014" i="52" s="1"/>
  <c r="K7001" i="52"/>
  <c r="N7001" i="52" s="1"/>
  <c r="K7009" i="52"/>
  <c r="N7009" i="52" s="1"/>
  <c r="K7017" i="52"/>
  <c r="K4136" i="52"/>
  <c r="K4152" i="52"/>
  <c r="N4152" i="52" s="1"/>
  <c r="K4142" i="52"/>
  <c r="K4145" i="52"/>
  <c r="N4145" i="52" s="1"/>
  <c r="K4139" i="52"/>
  <c r="N4139" i="52" s="1"/>
  <c r="K4140" i="52"/>
  <c r="L4140" i="52" s="1"/>
  <c r="K4135" i="52"/>
  <c r="K4151" i="52"/>
  <c r="N4151" i="52" s="1"/>
  <c r="K3396" i="52"/>
  <c r="N3396" i="52" s="1"/>
  <c r="K3397" i="52"/>
  <c r="L3397" i="52" s="1"/>
  <c r="K1564" i="52"/>
  <c r="N1564" i="52" s="1"/>
  <c r="K1620" i="52"/>
  <c r="K117" i="52"/>
  <c r="N117" i="52" s="1"/>
  <c r="K119" i="52"/>
  <c r="N119" i="52" s="1"/>
  <c r="K128" i="52"/>
  <c r="L128" i="52" s="1"/>
  <c r="K113" i="52"/>
  <c r="N113" i="52" s="1"/>
  <c r="K122" i="52"/>
  <c r="L122" i="52" s="1"/>
  <c r="K104" i="52"/>
  <c r="K112" i="52"/>
  <c r="L112" i="52" s="1"/>
  <c r="K5680" i="52"/>
  <c r="K5673" i="52"/>
  <c r="K5675" i="52"/>
  <c r="N5675" i="52" s="1"/>
  <c r="K5683" i="52"/>
  <c r="K567" i="52"/>
  <c r="K327" i="52"/>
  <c r="N327" i="52" s="1"/>
  <c r="K537" i="52"/>
  <c r="L537" i="52" s="1"/>
  <c r="K964" i="52"/>
  <c r="L964" i="52" s="1"/>
  <c r="K957" i="52"/>
  <c r="L957" i="52" s="1"/>
  <c r="K955" i="52"/>
  <c r="L955" i="52" s="1"/>
  <c r="K971" i="52"/>
  <c r="L971" i="52" s="1"/>
  <c r="K956" i="52"/>
  <c r="K2211" i="52"/>
  <c r="L2211" i="52" s="1"/>
  <c r="K2230" i="52"/>
  <c r="K2229" i="52"/>
  <c r="N2229" i="52" s="1"/>
  <c r="K2186" i="52"/>
  <c r="K2201" i="52"/>
  <c r="K2219" i="52"/>
  <c r="K2200" i="52"/>
  <c r="K2212" i="52"/>
  <c r="L2212" i="52" s="1"/>
  <c r="K2227" i="52"/>
  <c r="L2227" i="52" s="1"/>
  <c r="K2192" i="52"/>
  <c r="L2192" i="52" s="1"/>
  <c r="K2216" i="52"/>
  <c r="L2216" i="52" s="1"/>
  <c r="K2213" i="52"/>
  <c r="N2213" i="52" s="1"/>
  <c r="K2221" i="52"/>
  <c r="N2221" i="52" s="1"/>
  <c r="K2528" i="52"/>
  <c r="N2528" i="52" s="1"/>
  <c r="K2482" i="52"/>
  <c r="N2482" i="52" s="1"/>
  <c r="K2606" i="52"/>
  <c r="N2606" i="52" s="1"/>
  <c r="K6986" i="52"/>
  <c r="K6988" i="52"/>
  <c r="K6992" i="52"/>
  <c r="L6992" i="52" s="1"/>
  <c r="K6995" i="52"/>
  <c r="N6995" i="52" s="1"/>
  <c r="K6062" i="52"/>
  <c r="L6062" i="52" s="1"/>
  <c r="K6070" i="52"/>
  <c r="L6070" i="52" s="1"/>
  <c r="K6078" i="52"/>
  <c r="L6078" i="52" s="1"/>
  <c r="K6063" i="52"/>
  <c r="L6063" i="52" s="1"/>
  <c r="K6071" i="52"/>
  <c r="L6071" i="52" s="1"/>
  <c r="K6079" i="52"/>
  <c r="L6079" i="52" s="1"/>
  <c r="K4863" i="52"/>
  <c r="N4863" i="52" s="1"/>
  <c r="K4879" i="52"/>
  <c r="L4879" i="52" s="1"/>
  <c r="K4869" i="52"/>
  <c r="K4885" i="52"/>
  <c r="K4864" i="52"/>
  <c r="K4872" i="52"/>
  <c r="L4872" i="52" s="1"/>
  <c r="K4880" i="52"/>
  <c r="N4880" i="52" s="1"/>
  <c r="K6793" i="52"/>
  <c r="K6768" i="52"/>
  <c r="K6776" i="52"/>
  <c r="L6776" i="52" s="1"/>
  <c r="K6783" i="52"/>
  <c r="K6798" i="52"/>
  <c r="K6771" i="52"/>
  <c r="K6780" i="52"/>
  <c r="L6780" i="52" s="1"/>
  <c r="K6787" i="52"/>
  <c r="N6787" i="52" s="1"/>
  <c r="K6794" i="52"/>
  <c r="K6801" i="52"/>
  <c r="L6801" i="52" s="1"/>
  <c r="K5963" i="52"/>
  <c r="L5963" i="52" s="1"/>
  <c r="K651" i="52"/>
  <c r="K3443" i="52"/>
  <c r="L3443" i="52" s="1"/>
  <c r="K3441" i="52"/>
  <c r="L3441" i="52" s="1"/>
  <c r="K3434" i="52"/>
  <c r="N3434" i="52" s="1"/>
  <c r="K3442" i="52"/>
  <c r="N3442" i="52" s="1"/>
  <c r="K3450" i="52"/>
  <c r="N3450" i="52" s="1"/>
  <c r="K4050" i="52"/>
  <c r="K4058" i="52"/>
  <c r="L4058" i="52" s="1"/>
  <c r="K4053" i="52"/>
  <c r="L4053" i="52" s="1"/>
  <c r="K2338" i="52"/>
  <c r="L2338" i="52" s="1"/>
  <c r="K2346" i="52"/>
  <c r="K2335" i="52"/>
  <c r="K2343" i="52"/>
  <c r="N2343" i="52" s="1"/>
  <c r="K7107" i="52"/>
  <c r="K7106" i="52"/>
  <c r="N7106" i="52" s="1"/>
  <c r="K7187" i="52"/>
  <c r="K7186" i="52"/>
  <c r="K7080" i="52"/>
  <c r="K7096" i="52"/>
  <c r="N7096" i="52" s="1"/>
  <c r="K7097" i="52"/>
  <c r="N7097" i="52" s="1"/>
  <c r="K7058" i="52"/>
  <c r="N7058" i="52" s="1"/>
  <c r="K7076" i="52"/>
  <c r="K7069" i="52"/>
  <c r="K7057" i="52"/>
  <c r="K7067" i="52"/>
  <c r="K1194" i="52"/>
  <c r="K1191" i="52"/>
  <c r="K1186" i="52"/>
  <c r="L1186" i="52" s="1"/>
  <c r="K1197" i="52"/>
  <c r="N1197" i="52" s="1"/>
  <c r="K1184" i="52"/>
  <c r="K1179" i="52"/>
  <c r="K1167" i="52"/>
  <c r="L1167" i="52" s="1"/>
  <c r="K1170" i="52"/>
  <c r="K1165" i="52"/>
  <c r="K1181" i="52"/>
  <c r="L1181" i="52" s="1"/>
  <c r="K4177" i="52"/>
  <c r="L4177" i="52" s="1"/>
  <c r="K4179" i="52"/>
  <c r="L4179" i="52" s="1"/>
  <c r="K6152" i="52"/>
  <c r="N6152" i="52" s="1"/>
  <c r="K6146" i="52"/>
  <c r="K6141" i="52"/>
  <c r="K6144" i="52"/>
  <c r="K174" i="52"/>
  <c r="N174" i="52" s="1"/>
  <c r="K184" i="52"/>
  <c r="L184" i="52" s="1"/>
  <c r="K182" i="52"/>
  <c r="K177" i="52"/>
  <c r="L177" i="52" s="1"/>
  <c r="K175" i="52"/>
  <c r="N175" i="52" s="1"/>
  <c r="K5746" i="52"/>
  <c r="N5746" i="52" s="1"/>
  <c r="K5751" i="52"/>
  <c r="L5751" i="52" s="1"/>
  <c r="K7023" i="52"/>
  <c r="L7023" i="52" s="1"/>
  <c r="K7032" i="52"/>
  <c r="L7032" i="52" s="1"/>
  <c r="K7030" i="52"/>
  <c r="K254" i="52"/>
  <c r="L254" i="52" s="1"/>
  <c r="K248" i="52"/>
  <c r="K253" i="52"/>
  <c r="N253" i="52" s="1"/>
  <c r="K258" i="52"/>
  <c r="L258" i="52" s="1"/>
  <c r="K3343" i="52"/>
  <c r="N3343" i="52" s="1"/>
  <c r="K3339" i="52"/>
  <c r="K3316" i="52"/>
  <c r="K3331" i="52"/>
  <c r="N3331" i="52" s="1"/>
  <c r="K3345" i="52"/>
  <c r="K3360" i="52"/>
  <c r="K3319" i="52"/>
  <c r="K3327" i="52"/>
  <c r="L3327" i="52" s="1"/>
  <c r="K3334" i="52"/>
  <c r="L3334" i="52" s="1"/>
  <c r="K3342" i="52"/>
  <c r="L3342" i="52" s="1"/>
  <c r="K3350" i="52"/>
  <c r="K3357" i="52"/>
  <c r="L3357" i="52" s="1"/>
  <c r="K3366" i="52"/>
  <c r="L3366" i="52" s="1"/>
  <c r="K5757" i="52"/>
  <c r="L5757" i="52" s="1"/>
  <c r="K5767" i="52"/>
  <c r="L5767" i="52" s="1"/>
  <c r="K5776" i="52"/>
  <c r="N5776" i="52" s="1"/>
  <c r="K5756" i="52"/>
  <c r="L5756" i="52" s="1"/>
  <c r="K5769" i="52"/>
  <c r="L5769" i="52" s="1"/>
  <c r="K5779" i="52"/>
  <c r="L5779" i="52" s="1"/>
  <c r="K17" i="52"/>
  <c r="K12" i="52"/>
  <c r="L12" i="52" s="1"/>
  <c r="K22" i="52"/>
  <c r="L22" i="52" s="1"/>
  <c r="K10" i="52"/>
  <c r="L10" i="52" s="1"/>
  <c r="K23" i="52"/>
  <c r="L23" i="52" s="1"/>
  <c r="K21" i="52"/>
  <c r="K4037" i="52"/>
  <c r="L4037" i="52" s="1"/>
  <c r="K6848" i="52"/>
  <c r="K6844" i="52"/>
  <c r="K6855" i="52"/>
  <c r="L6855" i="52" s="1"/>
  <c r="K6854" i="52"/>
  <c r="N6854" i="52" s="1"/>
  <c r="K4075" i="52"/>
  <c r="K4081" i="52"/>
  <c r="L4081" i="52" s="1"/>
  <c r="K4082" i="52"/>
  <c r="L4082" i="52" s="1"/>
  <c r="K4076" i="52"/>
  <c r="N4076" i="52" s="1"/>
  <c r="K5582" i="52"/>
  <c r="L5582" i="52" s="1"/>
  <c r="K5586" i="52"/>
  <c r="L5586" i="52" s="1"/>
  <c r="K5969" i="52"/>
  <c r="L5969" i="52" s="1"/>
  <c r="K439" i="52"/>
  <c r="L439" i="52" s="1"/>
  <c r="K440" i="52"/>
  <c r="K319" i="52"/>
  <c r="L319" i="52" s="1"/>
  <c r="K322" i="52"/>
  <c r="N322" i="52" s="1"/>
  <c r="K548" i="52"/>
  <c r="N548" i="52" s="1"/>
  <c r="K6392" i="52"/>
  <c r="L6392" i="52" s="1"/>
  <c r="K6401" i="52"/>
  <c r="L6401" i="52" s="1"/>
  <c r="K6389" i="52"/>
  <c r="L6389" i="52" s="1"/>
  <c r="K6402" i="52"/>
  <c r="L6402" i="52" s="1"/>
  <c r="K5934" i="52"/>
  <c r="L5934" i="52" s="1"/>
  <c r="K480" i="52"/>
  <c r="L480" i="52" s="1"/>
  <c r="K488" i="52"/>
  <c r="L488" i="52" s="1"/>
  <c r="K487" i="52"/>
  <c r="L487" i="52" s="1"/>
  <c r="K6947" i="52"/>
  <c r="K6942" i="52"/>
  <c r="L6942" i="52" s="1"/>
  <c r="K3367" i="52"/>
  <c r="L3367" i="52" s="1"/>
  <c r="K5606" i="52"/>
  <c r="L5606" i="52" s="1"/>
  <c r="K5599" i="52"/>
  <c r="K5609" i="52"/>
  <c r="K80" i="52"/>
  <c r="N80" i="52" s="1"/>
  <c r="K88" i="52"/>
  <c r="L88" i="52" s="1"/>
  <c r="K96" i="52"/>
  <c r="L96" i="52" s="1"/>
  <c r="K79" i="52"/>
  <c r="K87" i="52"/>
  <c r="L87" i="52" s="1"/>
  <c r="K95" i="52"/>
  <c r="K1056" i="52"/>
  <c r="K1049" i="52"/>
  <c r="K1050" i="52"/>
  <c r="N1050" i="52" s="1"/>
  <c r="K1062" i="52"/>
  <c r="K999" i="52"/>
  <c r="L999" i="52" s="1"/>
  <c r="K1014" i="52"/>
  <c r="L1014" i="52" s="1"/>
  <c r="K1032" i="52"/>
  <c r="L1032" i="52" s="1"/>
  <c r="K1004" i="52"/>
  <c r="K1021" i="52"/>
  <c r="K1037" i="52"/>
  <c r="L1037" i="52" s="1"/>
  <c r="K998" i="52"/>
  <c r="L998" i="52" s="1"/>
  <c r="K1006" i="52"/>
  <c r="L1006" i="52" s="1"/>
  <c r="K1013" i="52"/>
  <c r="L1013" i="52" s="1"/>
  <c r="K1020" i="52"/>
  <c r="L1020" i="52" s="1"/>
  <c r="K1027" i="52"/>
  <c r="L1027" i="52" s="1"/>
  <c r="K1035" i="52"/>
  <c r="L1035" i="52" s="1"/>
  <c r="K1043" i="52"/>
  <c r="L1043" i="52" s="1"/>
  <c r="K4289" i="52"/>
  <c r="N4289" i="52" s="1"/>
  <c r="K4286" i="52"/>
  <c r="L4286" i="52" s="1"/>
  <c r="K4311" i="52"/>
  <c r="N4311" i="52" s="1"/>
  <c r="K4303" i="52"/>
  <c r="L4303" i="52" s="1"/>
  <c r="K4309" i="52"/>
  <c r="K4302" i="52"/>
  <c r="N4302" i="52" s="1"/>
  <c r="K4297" i="52"/>
  <c r="K4310" i="52"/>
  <c r="L4310" i="52" s="1"/>
  <c r="K6839" i="52"/>
  <c r="L6839" i="52" s="1"/>
  <c r="K6841" i="52"/>
  <c r="N6841" i="52" s="1"/>
  <c r="K5780" i="52"/>
  <c r="L5780" i="52" s="1"/>
  <c r="K5787" i="52"/>
  <c r="L5787" i="52" s="1"/>
  <c r="K5788" i="52"/>
  <c r="K5792" i="52"/>
  <c r="L5792" i="52" s="1"/>
  <c r="K5793" i="52"/>
  <c r="K7135" i="52"/>
  <c r="K7131" i="52"/>
  <c r="L7131" i="52" s="1"/>
  <c r="K7125" i="52"/>
  <c r="L7125" i="52" s="1"/>
  <c r="K7128" i="52"/>
  <c r="K7138" i="52"/>
  <c r="K5691" i="52"/>
  <c r="L5691" i="52" s="1"/>
  <c r="K4004" i="52"/>
  <c r="L4004" i="52" s="1"/>
  <c r="K6962" i="52"/>
  <c r="N6962" i="52" s="1"/>
  <c r="K6957" i="52"/>
  <c r="N6957" i="52" s="1"/>
  <c r="K6965" i="52"/>
  <c r="L6965" i="52" s="1"/>
  <c r="K6228" i="52"/>
  <c r="L6228" i="52" s="1"/>
  <c r="K6236" i="52"/>
  <c r="N6236" i="52" s="1"/>
  <c r="K6244" i="52"/>
  <c r="L6244" i="52" s="1"/>
  <c r="K6252" i="52"/>
  <c r="N6252" i="52" s="1"/>
  <c r="K6260" i="52"/>
  <c r="L6260" i="52" s="1"/>
  <c r="K6268" i="52"/>
  <c r="L6268" i="52" s="1"/>
  <c r="K6276" i="52"/>
  <c r="L6276" i="52" s="1"/>
  <c r="K6233" i="52"/>
  <c r="L6233" i="52" s="1"/>
  <c r="K6241" i="52"/>
  <c r="N6241" i="52" s="1"/>
  <c r="K6249" i="52"/>
  <c r="L6249" i="52" s="1"/>
  <c r="K6257" i="52"/>
  <c r="N6257" i="52" s="1"/>
  <c r="K6265" i="52"/>
  <c r="L6265" i="52" s="1"/>
  <c r="K6273" i="52"/>
  <c r="K2318" i="52"/>
  <c r="L2318" i="52" s="1"/>
  <c r="K2317" i="52"/>
  <c r="L2317" i="52" s="1"/>
  <c r="K2323" i="52"/>
  <c r="L2323" i="52" s="1"/>
  <c r="K2322" i="52"/>
  <c r="K6164" i="52"/>
  <c r="L6164" i="52" s="1"/>
  <c r="K6172" i="52"/>
  <c r="N6172" i="52" s="1"/>
  <c r="K6180" i="52"/>
  <c r="L6180" i="52" s="1"/>
  <c r="K6161" i="52"/>
  <c r="L6161" i="52" s="1"/>
  <c r="K6169" i="52"/>
  <c r="N6169" i="52" s="1"/>
  <c r="K6177" i="52"/>
  <c r="L6177" i="52" s="1"/>
  <c r="K6185" i="52"/>
  <c r="L6185" i="52" s="1"/>
  <c r="K361" i="52"/>
  <c r="L361" i="52" s="1"/>
  <c r="K356" i="52"/>
  <c r="K364" i="52"/>
  <c r="N364" i="52" s="1"/>
  <c r="K6760" i="52"/>
  <c r="K6764" i="52"/>
  <c r="L6764" i="52" s="1"/>
  <c r="K6756" i="52"/>
  <c r="L6756" i="52" s="1"/>
  <c r="K6755" i="52"/>
  <c r="L6755" i="52" s="1"/>
  <c r="K6747" i="52"/>
  <c r="L6747" i="52" s="1"/>
  <c r="K6751" i="52"/>
  <c r="L6751" i="52" s="1"/>
  <c r="K2349" i="52"/>
  <c r="L2349" i="52" s="1"/>
  <c r="K2353" i="52"/>
  <c r="L2353" i="52" s="1"/>
  <c r="K800" i="52"/>
  <c r="L800" i="52" s="1"/>
  <c r="K812" i="52"/>
  <c r="L812" i="52" s="1"/>
  <c r="K797" i="52"/>
  <c r="L797" i="52" s="1"/>
  <c r="K816" i="52"/>
  <c r="L816" i="52" s="1"/>
  <c r="K808" i="52"/>
  <c r="L808" i="52" s="1"/>
  <c r="K806" i="52"/>
  <c r="L806" i="52" s="1"/>
  <c r="K3376" i="52"/>
  <c r="L3376" i="52" s="1"/>
  <c r="K3374" i="52"/>
  <c r="L3374" i="52" s="1"/>
  <c r="K5979" i="52"/>
  <c r="L5979" i="52" s="1"/>
  <c r="K5987" i="52"/>
  <c r="L5987" i="52" s="1"/>
  <c r="K5995" i="52"/>
  <c r="K6003" i="52"/>
  <c r="K5980" i="52"/>
  <c r="L5980" i="52" s="1"/>
  <c r="K5988" i="52"/>
  <c r="K5996" i="52"/>
  <c r="L5996" i="52" s="1"/>
  <c r="K6004" i="52"/>
  <c r="L6004" i="52" s="1"/>
  <c r="K6574" i="52"/>
  <c r="L6574" i="52" s="1"/>
  <c r="K6578" i="52"/>
  <c r="L6578" i="52" s="1"/>
  <c r="K6580" i="52"/>
  <c r="L6580" i="52" s="1"/>
  <c r="K6579" i="52"/>
  <c r="L6579" i="52" s="1"/>
  <c r="K3974" i="52"/>
  <c r="L3974" i="52" s="1"/>
  <c r="K3955" i="52"/>
  <c r="L3955" i="52" s="1"/>
  <c r="K3971" i="52"/>
  <c r="L3971" i="52" s="1"/>
  <c r="K3961" i="52"/>
  <c r="L3961" i="52" s="1"/>
  <c r="K3970" i="52"/>
  <c r="L3970" i="52" s="1"/>
  <c r="K3960" i="52"/>
  <c r="L3960" i="52" s="1"/>
  <c r="K3979" i="52"/>
  <c r="L3979" i="52" s="1"/>
  <c r="K6733" i="52"/>
  <c r="L6733" i="52" s="1"/>
  <c r="K5207" i="52"/>
  <c r="L5207" i="52" s="1"/>
  <c r="K5209" i="52"/>
  <c r="L5209" i="52" s="1"/>
  <c r="K7171" i="52"/>
  <c r="L7171" i="52" s="1"/>
  <c r="K217" i="52"/>
  <c r="L217" i="52" s="1"/>
  <c r="K206" i="52"/>
  <c r="L206" i="52" s="1"/>
  <c r="K214" i="52"/>
  <c r="L214" i="52" s="1"/>
  <c r="K5590" i="52"/>
  <c r="L5590" i="52" s="1"/>
  <c r="K5591" i="52"/>
  <c r="L5591" i="52" s="1"/>
  <c r="K3588" i="52"/>
  <c r="K3594" i="52"/>
  <c r="L3594" i="52" s="1"/>
  <c r="K3602" i="52"/>
  <c r="L3602" i="52" s="1"/>
  <c r="K3593" i="52"/>
  <c r="L3593" i="52" s="1"/>
  <c r="K3601" i="52"/>
  <c r="L3601" i="52" s="1"/>
  <c r="K138" i="52"/>
  <c r="L138" i="52" s="1"/>
  <c r="K151" i="52"/>
  <c r="L151" i="52" s="1"/>
  <c r="K144" i="52"/>
  <c r="K153" i="52"/>
  <c r="K134" i="52"/>
  <c r="L134" i="52" s="1"/>
  <c r="K147" i="52"/>
  <c r="L147" i="52" s="1"/>
  <c r="K131" i="52"/>
  <c r="L131" i="52" s="1"/>
  <c r="K525" i="52"/>
  <c r="L525" i="52" s="1"/>
  <c r="K524" i="52"/>
  <c r="L524" i="52" s="1"/>
  <c r="K400" i="52"/>
  <c r="L400" i="52" s="1"/>
  <c r="K401" i="52"/>
  <c r="L401" i="52" s="1"/>
  <c r="K5703" i="52"/>
  <c r="L5703" i="52" s="1"/>
  <c r="K5711" i="52"/>
  <c r="L5711" i="52" s="1"/>
  <c r="K5719" i="52"/>
  <c r="L5719" i="52" s="1"/>
  <c r="K5704" i="52"/>
  <c r="L5704" i="52" s="1"/>
  <c r="K5712" i="52"/>
  <c r="L5712" i="52" s="1"/>
  <c r="K5720" i="52"/>
  <c r="L5720" i="52" s="1"/>
  <c r="K6385" i="52"/>
  <c r="L6385" i="52" s="1"/>
  <c r="K354" i="52"/>
  <c r="K7147" i="52"/>
  <c r="L7147" i="52" s="1"/>
  <c r="K4886" i="52"/>
  <c r="K4905" i="52"/>
  <c r="K4891" i="52"/>
  <c r="K4911" i="52"/>
  <c r="L4911" i="52" s="1"/>
  <c r="K4912" i="52"/>
  <c r="N4912" i="52" s="1"/>
  <c r="K4892" i="52"/>
  <c r="L4892" i="52" s="1"/>
  <c r="K4906" i="52"/>
  <c r="K3312" i="52"/>
  <c r="L3312" i="52" s="1"/>
  <c r="K3309" i="52"/>
  <c r="L3309" i="52" s="1"/>
  <c r="K6279" i="52"/>
  <c r="K6667" i="52"/>
  <c r="L6667" i="52" s="1"/>
  <c r="K6675" i="52"/>
  <c r="N6675" i="52" s="1"/>
  <c r="K6683" i="52"/>
  <c r="L6683" i="52" s="1"/>
  <c r="K6691" i="52"/>
  <c r="K6699" i="52"/>
  <c r="L6699" i="52" s="1"/>
  <c r="K6707" i="52"/>
  <c r="K6666" i="52"/>
  <c r="L6666" i="52" s="1"/>
  <c r="K6674" i="52"/>
  <c r="L6674" i="52" s="1"/>
  <c r="K6682" i="52"/>
  <c r="N6682" i="52" s="1"/>
  <c r="K6690" i="52"/>
  <c r="K6698" i="52"/>
  <c r="L6698" i="52" s="1"/>
  <c r="K6706" i="52"/>
  <c r="L6706" i="52" s="1"/>
  <c r="K560" i="52"/>
  <c r="K550" i="52"/>
  <c r="L550" i="52" s="1"/>
  <c r="K556" i="52"/>
  <c r="K6188" i="52"/>
  <c r="L6188" i="52" s="1"/>
  <c r="K6196" i="52"/>
  <c r="K6204" i="52"/>
  <c r="L6204" i="52" s="1"/>
  <c r="K6212" i="52"/>
  <c r="K6220" i="52"/>
  <c r="L6220" i="52" s="1"/>
  <c r="K6189" i="52"/>
  <c r="K6197" i="52"/>
  <c r="L6197" i="52" s="1"/>
  <c r="K6205" i="52"/>
  <c r="K6213" i="52"/>
  <c r="L6213" i="52" s="1"/>
  <c r="K6221" i="52"/>
  <c r="K6478" i="52"/>
  <c r="L6478" i="52" s="1"/>
  <c r="K6498" i="52"/>
  <c r="L6498" i="52" s="1"/>
  <c r="K6505" i="52"/>
  <c r="L6505" i="52" s="1"/>
  <c r="K6477" i="52"/>
  <c r="L6477" i="52" s="1"/>
  <c r="K6514" i="52"/>
  <c r="L6514" i="52" s="1"/>
  <c r="K6471" i="52"/>
  <c r="L6471" i="52" s="1"/>
  <c r="K6484" i="52"/>
  <c r="L6484" i="52" s="1"/>
  <c r="K6492" i="52"/>
  <c r="L6492" i="52" s="1"/>
  <c r="K6513" i="52"/>
  <c r="L6513" i="52" s="1"/>
  <c r="K6485" i="52"/>
  <c r="L6485" i="52" s="1"/>
  <c r="K6499" i="52"/>
  <c r="L6499" i="52" s="1"/>
  <c r="K6507" i="52"/>
  <c r="L6507" i="52" s="1"/>
  <c r="K5721" i="52"/>
  <c r="N5721" i="52" s="1"/>
  <c r="K5729" i="52"/>
  <c r="L5729" i="52" s="1"/>
  <c r="K5737" i="52"/>
  <c r="L5737" i="52" s="1"/>
  <c r="K5745" i="52"/>
  <c r="L5745" i="52" s="1"/>
  <c r="K5728" i="52"/>
  <c r="L5728" i="52" s="1"/>
  <c r="K5736" i="52"/>
  <c r="L5736" i="52" s="1"/>
  <c r="K5744" i="52"/>
  <c r="K38" i="52"/>
  <c r="L38" i="52" s="1"/>
  <c r="K30" i="52"/>
  <c r="L30" i="52" s="1"/>
  <c r="K33" i="52"/>
  <c r="L33" i="52" s="1"/>
  <c r="K5944" i="52"/>
  <c r="L5944" i="52" s="1"/>
  <c r="K5939" i="52"/>
  <c r="L5939" i="52" s="1"/>
  <c r="K395" i="52"/>
  <c r="L395" i="52" s="1"/>
  <c r="K387" i="52"/>
  <c r="L387" i="52" s="1"/>
  <c r="K4087" i="52"/>
  <c r="L4087" i="52" s="1"/>
  <c r="K4095" i="52"/>
  <c r="K4103" i="52"/>
  <c r="L4103" i="52" s="1"/>
  <c r="K4111" i="52"/>
  <c r="K4090" i="52"/>
  <c r="L4090" i="52" s="1"/>
  <c r="K4098" i="52"/>
  <c r="N4098" i="52" s="1"/>
  <c r="K4106" i="52"/>
  <c r="L4106" i="52" s="1"/>
  <c r="K4114" i="52"/>
  <c r="L4114" i="52" s="1"/>
  <c r="K424" i="52"/>
  <c r="L424" i="52" s="1"/>
  <c r="K433" i="52"/>
  <c r="L433" i="52" s="1"/>
  <c r="K428" i="52"/>
  <c r="L428" i="52" s="1"/>
  <c r="K533" i="52"/>
  <c r="L533" i="52" s="1"/>
  <c r="K534" i="52"/>
  <c r="K376" i="52"/>
  <c r="L376" i="52" s="1"/>
  <c r="K384" i="52"/>
  <c r="L384" i="52" s="1"/>
  <c r="K381" i="52"/>
  <c r="L381" i="52" s="1"/>
  <c r="K373" i="52"/>
  <c r="L373" i="52" s="1"/>
  <c r="K585" i="52"/>
  <c r="L585" i="52" s="1"/>
  <c r="K3908" i="52"/>
  <c r="K4039" i="52"/>
  <c r="L4039" i="52" s="1"/>
  <c r="K4038" i="52"/>
  <c r="L4038" i="52" s="1"/>
  <c r="K4046" i="52"/>
  <c r="L4046" i="52" s="1"/>
  <c r="K3411" i="52"/>
  <c r="L3411" i="52" s="1"/>
  <c r="K3406" i="52"/>
  <c r="K3413" i="52"/>
  <c r="L3413" i="52" s="1"/>
  <c r="K3410" i="52"/>
  <c r="L3410" i="52" s="1"/>
  <c r="K3888" i="52"/>
  <c r="N3888" i="52" s="1"/>
  <c r="K3904" i="52"/>
  <c r="N3904" i="52" s="1"/>
  <c r="K3881" i="52"/>
  <c r="N3881" i="52" s="1"/>
  <c r="K3886" i="52"/>
  <c r="N3886" i="52" s="1"/>
  <c r="K3892" i="52"/>
  <c r="K3882" i="52"/>
  <c r="L3882" i="52" s="1"/>
  <c r="K3898" i="52"/>
  <c r="K7163" i="52"/>
  <c r="N7163" i="52" s="1"/>
  <c r="K7164" i="52"/>
  <c r="K287" i="52"/>
  <c r="L287" i="52" s="1"/>
  <c r="K282" i="52"/>
  <c r="L282" i="52" s="1"/>
  <c r="K290" i="52"/>
  <c r="L290" i="52" s="1"/>
  <c r="K2832" i="52"/>
  <c r="N2832" i="52" s="1"/>
  <c r="K4914" i="52"/>
  <c r="L4914" i="52" s="1"/>
  <c r="K5803" i="52"/>
  <c r="N5803" i="52" s="1"/>
  <c r="K5810" i="52"/>
  <c r="K5819" i="52"/>
  <c r="L5819" i="52" s="1"/>
  <c r="K5820" i="52"/>
  <c r="L5820" i="52" s="1"/>
  <c r="K5811" i="52"/>
  <c r="L5811" i="52" s="1"/>
  <c r="K5800" i="52"/>
  <c r="K5808" i="52"/>
  <c r="L5808" i="52" s="1"/>
  <c r="K6097" i="52"/>
  <c r="L6097" i="52" s="1"/>
  <c r="K6103" i="52"/>
  <c r="K6092" i="52"/>
  <c r="K6091" i="52"/>
  <c r="L6091" i="52" s="1"/>
  <c r="K443" i="52"/>
  <c r="L443" i="52" s="1"/>
  <c r="K444" i="52"/>
  <c r="L444" i="52" s="1"/>
  <c r="K5666" i="52"/>
  <c r="L5666" i="52" s="1"/>
  <c r="K5519" i="52"/>
  <c r="L5519" i="52" s="1"/>
  <c r="K5512" i="52"/>
  <c r="L5512" i="52" s="1"/>
  <c r="K5518" i="52"/>
  <c r="L5518" i="52" s="1"/>
  <c r="K5510" i="52"/>
  <c r="L5510" i="52" s="1"/>
  <c r="K7099" i="52"/>
  <c r="L7099" i="52" s="1"/>
  <c r="K7102" i="52"/>
  <c r="L7102" i="52" s="1"/>
  <c r="K7048" i="52"/>
  <c r="K7045" i="52"/>
  <c r="L7045" i="52" s="1"/>
  <c r="K7049" i="52"/>
  <c r="L7049" i="52" s="1"/>
  <c r="K598" i="52"/>
  <c r="L598" i="52" s="1"/>
  <c r="K601" i="52"/>
  <c r="L601" i="52" s="1"/>
  <c r="K300" i="52"/>
  <c r="L300" i="52" s="1"/>
  <c r="K308" i="52"/>
  <c r="L308" i="52" s="1"/>
  <c r="K316" i="52"/>
  <c r="L316" i="52" s="1"/>
  <c r="K301" i="52"/>
  <c r="L301" i="52" s="1"/>
  <c r="K309" i="52"/>
  <c r="K4783" i="52"/>
  <c r="L4783" i="52" s="1"/>
  <c r="K4769" i="52"/>
  <c r="L4769" i="52" s="1"/>
  <c r="K4771" i="52"/>
  <c r="L4771" i="52" s="1"/>
  <c r="K4774" i="52"/>
  <c r="L4774" i="52" s="1"/>
  <c r="K6754" i="52"/>
  <c r="K6758" i="52"/>
  <c r="L6758" i="52" s="1"/>
  <c r="K6766" i="52"/>
  <c r="L6766" i="52" s="1"/>
  <c r="K6753" i="52"/>
  <c r="L6753" i="52" s="1"/>
  <c r="K6759" i="52"/>
  <c r="L6759" i="52" s="1"/>
  <c r="K6746" i="52"/>
  <c r="L6746" i="52" s="1"/>
  <c r="K2354" i="52"/>
  <c r="L2354" i="52" s="1"/>
  <c r="K2351" i="52"/>
  <c r="K795" i="52"/>
  <c r="L795" i="52" s="1"/>
  <c r="K813" i="52"/>
  <c r="L813" i="52" s="1"/>
  <c r="K799" i="52"/>
  <c r="L799" i="52" s="1"/>
  <c r="K801" i="52"/>
  <c r="L801" i="52" s="1"/>
  <c r="K810" i="52"/>
  <c r="N810" i="52" s="1"/>
  <c r="K3378" i="52"/>
  <c r="L3378" i="52" s="1"/>
  <c r="K3379" i="52"/>
  <c r="L3379" i="52" s="1"/>
  <c r="K5981" i="52"/>
  <c r="K5989" i="52"/>
  <c r="K5997" i="52"/>
  <c r="L5997" i="52" s="1"/>
  <c r="K6005" i="52"/>
  <c r="L6005" i="52" s="1"/>
  <c r="K5982" i="52"/>
  <c r="L5982" i="52" s="1"/>
  <c r="K5990" i="52"/>
  <c r="L5990" i="52" s="1"/>
  <c r="K5998" i="52"/>
  <c r="L5998" i="52" s="1"/>
  <c r="K6006" i="52"/>
  <c r="L6006" i="52" s="1"/>
  <c r="K6581" i="52"/>
  <c r="L6581" i="52" s="1"/>
  <c r="K6571" i="52"/>
  <c r="L6571" i="52" s="1"/>
  <c r="K6582" i="52"/>
  <c r="L6582" i="52" s="1"/>
  <c r="K3957" i="52"/>
  <c r="L3957" i="52" s="1"/>
  <c r="K3959" i="52"/>
  <c r="L3959" i="52" s="1"/>
  <c r="K3973" i="52"/>
  <c r="L3973" i="52" s="1"/>
  <c r="K3964" i="52"/>
  <c r="L3964" i="52" s="1"/>
  <c r="K3977" i="52"/>
  <c r="L3977" i="52" s="1"/>
  <c r="K3962" i="52"/>
  <c r="L3962" i="52" s="1"/>
  <c r="K6734" i="52"/>
  <c r="L6734" i="52" s="1"/>
  <c r="K5214" i="52"/>
  <c r="L5214" i="52" s="1"/>
  <c r="K5219" i="52"/>
  <c r="L5219" i="52" s="1"/>
  <c r="K5210" i="52"/>
  <c r="L5210" i="52" s="1"/>
  <c r="K7170" i="52"/>
  <c r="K209" i="52"/>
  <c r="L209" i="52" s="1"/>
  <c r="K207" i="52"/>
  <c r="K208" i="52"/>
  <c r="L208" i="52" s="1"/>
  <c r="K216" i="52"/>
  <c r="L216" i="52" s="1"/>
  <c r="K5594" i="52"/>
  <c r="L5594" i="52" s="1"/>
  <c r="K5592" i="52"/>
  <c r="L5592" i="52" s="1"/>
  <c r="K3589" i="52"/>
  <c r="K3596" i="52"/>
  <c r="L3596" i="52" s="1"/>
  <c r="K3604" i="52"/>
  <c r="L3604" i="52" s="1"/>
  <c r="K3595" i="52"/>
  <c r="L3595" i="52" s="1"/>
  <c r="K3603" i="52"/>
  <c r="L3603" i="52" s="1"/>
  <c r="K136" i="52"/>
  <c r="L136" i="52" s="1"/>
  <c r="K150" i="52"/>
  <c r="L150" i="52" s="1"/>
  <c r="K132" i="52"/>
  <c r="L132" i="52" s="1"/>
  <c r="K141" i="52"/>
  <c r="L141" i="52" s="1"/>
  <c r="K145" i="52"/>
  <c r="K143" i="52"/>
  <c r="L143" i="52" s="1"/>
  <c r="K527" i="52"/>
  <c r="L527" i="52" s="1"/>
  <c r="K526" i="52"/>
  <c r="L526" i="52" s="1"/>
  <c r="K399" i="52"/>
  <c r="L399" i="52" s="1"/>
  <c r="K403" i="52"/>
  <c r="L403" i="52" s="1"/>
  <c r="K396" i="52"/>
  <c r="L396" i="52" s="1"/>
  <c r="K5697" i="52"/>
  <c r="L5697" i="52" s="1"/>
  <c r="K5705" i="52"/>
  <c r="L5705" i="52" s="1"/>
  <c r="K5713" i="52"/>
  <c r="L5713" i="52" s="1"/>
  <c r="K5698" i="52"/>
  <c r="L5698" i="52" s="1"/>
  <c r="K5706" i="52"/>
  <c r="L5706" i="52" s="1"/>
  <c r="K5714" i="52"/>
  <c r="L5714" i="52" s="1"/>
  <c r="K6387" i="52"/>
  <c r="L6387" i="52" s="1"/>
  <c r="K6383" i="52"/>
  <c r="L6383" i="52" s="1"/>
  <c r="K3991" i="52"/>
  <c r="K576" i="52"/>
  <c r="L576" i="52" s="1"/>
  <c r="K991" i="52"/>
  <c r="L991" i="52" s="1"/>
  <c r="K6525" i="52"/>
  <c r="K6535" i="52"/>
  <c r="L6535" i="52" s="1"/>
  <c r="K6536" i="52"/>
  <c r="K6549" i="52"/>
  <c r="L6549" i="52" s="1"/>
  <c r="K6528" i="52"/>
  <c r="L6528" i="52" s="1"/>
  <c r="K6558" i="52"/>
  <c r="K6523" i="52"/>
  <c r="L6523" i="52" s="1"/>
  <c r="K6541" i="52"/>
  <c r="L6541" i="52" s="1"/>
  <c r="K6532" i="52"/>
  <c r="L6532" i="52" s="1"/>
  <c r="K6565" i="52"/>
  <c r="N6565" i="52" s="1"/>
  <c r="K6544" i="52"/>
  <c r="L6544" i="52" s="1"/>
  <c r="K6559" i="52"/>
  <c r="K6550" i="52"/>
  <c r="N6550" i="52" s="1"/>
  <c r="K6809" i="52"/>
  <c r="L6809" i="52" s="1"/>
  <c r="K5692" i="52"/>
  <c r="L5692" i="52" s="1"/>
  <c r="K5696" i="52"/>
  <c r="L5696" i="52" s="1"/>
  <c r="K3871" i="52"/>
  <c r="L3871" i="52" s="1"/>
  <c r="K3875" i="52"/>
  <c r="L3875" i="52" s="1"/>
  <c r="K5976" i="52"/>
  <c r="L5976" i="52" s="1"/>
  <c r="K5977" i="52"/>
  <c r="L5977" i="52" s="1"/>
  <c r="K407" i="52"/>
  <c r="K411" i="52"/>
  <c r="L411" i="52" s="1"/>
  <c r="K408" i="52"/>
  <c r="L408" i="52" s="1"/>
  <c r="K420" i="52"/>
  <c r="L420" i="52" s="1"/>
  <c r="K7142" i="52"/>
  <c r="L7142" i="52" s="1"/>
  <c r="K7140" i="52"/>
  <c r="L7140" i="52" s="1"/>
  <c r="K7144" i="52"/>
  <c r="K7149" i="52"/>
  <c r="L7149" i="52" s="1"/>
  <c r="K7159" i="52"/>
  <c r="L7159" i="52" s="1"/>
  <c r="K7143" i="52"/>
  <c r="K4893" i="52"/>
  <c r="L4893" i="52" s="1"/>
  <c r="K4910" i="52"/>
  <c r="K4899" i="52"/>
  <c r="K4888" i="52"/>
  <c r="L4888" i="52" s="1"/>
  <c r="K4887" i="52"/>
  <c r="L4887" i="52" s="1"/>
  <c r="K4894" i="52"/>
  <c r="K4907" i="52"/>
  <c r="L4907" i="52" s="1"/>
  <c r="K3310" i="52"/>
  <c r="L3310" i="52" s="1"/>
  <c r="K3311" i="52"/>
  <c r="L3311" i="52" s="1"/>
  <c r="K6669" i="52"/>
  <c r="L6669" i="52" s="1"/>
  <c r="K6677" i="52"/>
  <c r="L6677" i="52" s="1"/>
  <c r="K6685" i="52"/>
  <c r="L6685" i="52" s="1"/>
  <c r="K6693" i="52"/>
  <c r="L6693" i="52" s="1"/>
  <c r="K6701" i="52"/>
  <c r="L6701" i="52" s="1"/>
  <c r="K6709" i="52"/>
  <c r="K6668" i="52"/>
  <c r="K6676" i="52"/>
  <c r="L6676" i="52" s="1"/>
  <c r="K6684" i="52"/>
  <c r="N6684" i="52" s="1"/>
  <c r="K6692" i="52"/>
  <c r="K6700" i="52"/>
  <c r="K6708" i="52"/>
  <c r="K551" i="52"/>
  <c r="L551" i="52" s="1"/>
  <c r="K557" i="52"/>
  <c r="L557" i="52" s="1"/>
  <c r="K555" i="52"/>
  <c r="K6190" i="52"/>
  <c r="L6190" i="52" s="1"/>
  <c r="K6198" i="52"/>
  <c r="L6198" i="52" s="1"/>
  <c r="K6206" i="52"/>
  <c r="L6206" i="52" s="1"/>
  <c r="K6214" i="52"/>
  <c r="K6222" i="52"/>
  <c r="L6222" i="52" s="1"/>
  <c r="K6191" i="52"/>
  <c r="K6199" i="52"/>
  <c r="L6199" i="52" s="1"/>
  <c r="K6207" i="52"/>
  <c r="L6207" i="52" s="1"/>
  <c r="K6215" i="52"/>
  <c r="L6215" i="52" s="1"/>
  <c r="K6223" i="52"/>
  <c r="L6223" i="52" s="1"/>
  <c r="K6479" i="52"/>
  <c r="K6501" i="52"/>
  <c r="L6501" i="52" s="1"/>
  <c r="K6474" i="52"/>
  <c r="K6494" i="52"/>
  <c r="K6515" i="52"/>
  <c r="K6472" i="52"/>
  <c r="K6486" i="52"/>
  <c r="K6493" i="52"/>
  <c r="K6480" i="52"/>
  <c r="K6487" i="52"/>
  <c r="K6500" i="52"/>
  <c r="K6508" i="52"/>
  <c r="K3585" i="52"/>
  <c r="K5723" i="52"/>
  <c r="K5731" i="52"/>
  <c r="L5731" i="52" s="1"/>
  <c r="K5739" i="52"/>
  <c r="L5739" i="52" s="1"/>
  <c r="K5722" i="52"/>
  <c r="L5722" i="52" s="1"/>
  <c r="K5730" i="52"/>
  <c r="K5738" i="52"/>
  <c r="K29" i="52"/>
  <c r="L29" i="52" s="1"/>
  <c r="K35" i="52"/>
  <c r="L35" i="52" s="1"/>
  <c r="K40" i="52"/>
  <c r="L40" i="52" s="1"/>
  <c r="K5937" i="52"/>
  <c r="L5937" i="52" s="1"/>
  <c r="K5945" i="52"/>
  <c r="L5945" i="52" s="1"/>
  <c r="K5940" i="52"/>
  <c r="L5940" i="52" s="1"/>
  <c r="K392" i="52"/>
  <c r="K391" i="52"/>
  <c r="L391" i="52" s="1"/>
  <c r="K393" i="52"/>
  <c r="L393" i="52" s="1"/>
  <c r="K4089" i="52"/>
  <c r="L4089" i="52" s="1"/>
  <c r="K4097" i="52"/>
  <c r="K4105" i="52"/>
  <c r="L4105" i="52" s="1"/>
  <c r="K4113" i="52"/>
  <c r="L4113" i="52" s="1"/>
  <c r="K4092" i="52"/>
  <c r="L4092" i="52" s="1"/>
  <c r="K4100" i="52"/>
  <c r="K4108" i="52"/>
  <c r="L4108" i="52" s="1"/>
  <c r="K431" i="52"/>
  <c r="L431" i="52" s="1"/>
  <c r="K422" i="52"/>
  <c r="L422" i="52" s="1"/>
  <c r="K432" i="52"/>
  <c r="L432" i="52" s="1"/>
  <c r="K535" i="52"/>
  <c r="L535" i="52" s="1"/>
  <c r="K382" i="52"/>
  <c r="K372" i="52"/>
  <c r="K383" i="52"/>
  <c r="L383" i="52" s="1"/>
  <c r="K375" i="52"/>
  <c r="N375" i="52" s="1"/>
  <c r="K587" i="52"/>
  <c r="L587" i="52" s="1"/>
  <c r="K589" i="52"/>
  <c r="L589" i="52" s="1"/>
  <c r="K3911" i="52"/>
  <c r="L3911" i="52" s="1"/>
  <c r="K3910" i="52"/>
  <c r="L3910" i="52" s="1"/>
  <c r="K4041" i="52"/>
  <c r="L4041" i="52" s="1"/>
  <c r="K4040" i="52"/>
  <c r="L4040" i="52" s="1"/>
  <c r="K3420" i="52"/>
  <c r="L3420" i="52" s="1"/>
  <c r="K3408" i="52"/>
  <c r="L3408" i="52" s="1"/>
  <c r="K3412" i="52"/>
  <c r="L3412" i="52" s="1"/>
  <c r="K3414" i="52"/>
  <c r="L3414" i="52" s="1"/>
  <c r="K3891" i="52"/>
  <c r="N3891" i="52" s="1"/>
  <c r="K3907" i="52"/>
  <c r="N3907" i="52" s="1"/>
  <c r="K3897" i="52"/>
  <c r="K3894" i="52"/>
  <c r="N3894" i="52" s="1"/>
  <c r="K3895" i="52"/>
  <c r="K3885" i="52"/>
  <c r="K3901" i="52"/>
  <c r="L3901" i="52" s="1"/>
  <c r="K7165" i="52"/>
  <c r="L7165" i="52" s="1"/>
  <c r="K7166" i="52"/>
  <c r="K289" i="52"/>
  <c r="K292" i="52"/>
  <c r="L292" i="52" s="1"/>
  <c r="K4913" i="52"/>
  <c r="K4916" i="52"/>
  <c r="K6088" i="52"/>
  <c r="K5821" i="52"/>
  <c r="K5806" i="52"/>
  <c r="K5825" i="52"/>
  <c r="L5825" i="52" s="1"/>
  <c r="K5818" i="52"/>
  <c r="N5818" i="52" s="1"/>
  <c r="K5809" i="52"/>
  <c r="L5809" i="52" s="1"/>
  <c r="K5798" i="52"/>
  <c r="K5797" i="52"/>
  <c r="L5797" i="52" s="1"/>
  <c r="K6102" i="52"/>
  <c r="L6102" i="52" s="1"/>
  <c r="K6090" i="52"/>
  <c r="L6090" i="52" s="1"/>
  <c r="K6100" i="52"/>
  <c r="L6100" i="52" s="1"/>
  <c r="K6096" i="52"/>
  <c r="L6096" i="52" s="1"/>
  <c r="K445" i="52"/>
  <c r="N445" i="52" s="1"/>
  <c r="K446" i="52"/>
  <c r="L446" i="52" s="1"/>
  <c r="K5665" i="52"/>
  <c r="L5665" i="52" s="1"/>
  <c r="K5668" i="52"/>
  <c r="L5668" i="52" s="1"/>
  <c r="K5507" i="52"/>
  <c r="L5507" i="52" s="1"/>
  <c r="K5520" i="52"/>
  <c r="L5520" i="52" s="1"/>
  <c r="K5521" i="52"/>
  <c r="L5521" i="52" s="1"/>
  <c r="K5515" i="52"/>
  <c r="L5515" i="52" s="1"/>
  <c r="K7101" i="52"/>
  <c r="K7104" i="52"/>
  <c r="L7104" i="52" s="1"/>
  <c r="K7052" i="52"/>
  <c r="L7052" i="52" s="1"/>
  <c r="K7043" i="52"/>
  <c r="L7043" i="52" s="1"/>
  <c r="K600" i="52"/>
  <c r="L600" i="52" s="1"/>
  <c r="K294" i="52"/>
  <c r="L294" i="52" s="1"/>
  <c r="K302" i="52"/>
  <c r="L302" i="52" s="1"/>
  <c r="K310" i="52"/>
  <c r="L310" i="52" s="1"/>
  <c r="K295" i="52"/>
  <c r="K303" i="52"/>
  <c r="L303" i="52" s="1"/>
  <c r="K311" i="52"/>
  <c r="K4784" i="52"/>
  <c r="L4784" i="52" s="1"/>
  <c r="K4785" i="52"/>
  <c r="L4785" i="52" s="1"/>
  <c r="K4775" i="52"/>
  <c r="L4775" i="52" s="1"/>
  <c r="K4768" i="52"/>
  <c r="L4768" i="52" s="1"/>
  <c r="K4776" i="52"/>
  <c r="L4776" i="52" s="1"/>
  <c r="K6763" i="52"/>
  <c r="L6763" i="52" s="1"/>
  <c r="K6765" i="52"/>
  <c r="L6765" i="52" s="1"/>
  <c r="K6762" i="52"/>
  <c r="K6767" i="52"/>
  <c r="L6767" i="52" s="1"/>
  <c r="K6757" i="52"/>
  <c r="K2352" i="52"/>
  <c r="L2352" i="52" s="1"/>
  <c r="K817" i="52"/>
  <c r="L817" i="52" s="1"/>
  <c r="K796" i="52"/>
  <c r="L796" i="52" s="1"/>
  <c r="K814" i="52"/>
  <c r="L814" i="52" s="1"/>
  <c r="K809" i="52"/>
  <c r="K804" i="52"/>
  <c r="L804" i="52" s="1"/>
  <c r="K802" i="52"/>
  <c r="L802" i="52" s="1"/>
  <c r="K3373" i="52"/>
  <c r="L3373" i="52" s="1"/>
  <c r="K3375" i="52"/>
  <c r="L3375" i="52" s="1"/>
  <c r="K3371" i="52"/>
  <c r="L3371" i="52" s="1"/>
  <c r="K5983" i="52"/>
  <c r="L5983" i="52" s="1"/>
  <c r="K5991" i="52"/>
  <c r="K5999" i="52"/>
  <c r="L5999" i="52" s="1"/>
  <c r="K6007" i="52"/>
  <c r="K5984" i="52"/>
  <c r="L5984" i="52" s="1"/>
  <c r="K5992" i="52"/>
  <c r="L5992" i="52" s="1"/>
  <c r="K6000" i="52"/>
  <c r="L6000" i="52" s="1"/>
  <c r="K6572" i="52"/>
  <c r="K6573" i="52"/>
  <c r="K6570" i="52"/>
  <c r="L6570" i="52" s="1"/>
  <c r="K3963" i="52"/>
  <c r="L3963" i="52" s="1"/>
  <c r="K3972" i="52"/>
  <c r="L3972" i="52" s="1"/>
  <c r="K3976" i="52"/>
  <c r="L3976" i="52" s="1"/>
  <c r="K3966" i="52"/>
  <c r="L3966" i="52" s="1"/>
  <c r="K3954" i="52"/>
  <c r="L3954" i="52" s="1"/>
  <c r="K3978" i="52"/>
  <c r="L3978" i="52" s="1"/>
  <c r="K6736" i="52"/>
  <c r="L6736" i="52" s="1"/>
  <c r="K6735" i="52"/>
  <c r="K5217" i="52"/>
  <c r="K2462" i="52"/>
  <c r="L2462" i="52" s="1"/>
  <c r="K7169" i="52"/>
  <c r="L7169" i="52" s="1"/>
  <c r="K213" i="52"/>
  <c r="L213" i="52" s="1"/>
  <c r="K205" i="52"/>
  <c r="L205" i="52" s="1"/>
  <c r="K210" i="52"/>
  <c r="L210" i="52" s="1"/>
  <c r="K218" i="52"/>
  <c r="L218" i="52" s="1"/>
  <c r="K5588" i="52"/>
  <c r="L5588" i="52" s="1"/>
  <c r="K5595" i="52"/>
  <c r="L5595" i="52" s="1"/>
  <c r="K3591" i="52"/>
  <c r="L3591" i="52" s="1"/>
  <c r="K3598" i="52"/>
  <c r="L3598" i="52" s="1"/>
  <c r="K3587" i="52"/>
  <c r="L3587" i="52" s="1"/>
  <c r="K3597" i="52"/>
  <c r="L3597" i="52" s="1"/>
  <c r="K3605" i="52"/>
  <c r="L3605" i="52" s="1"/>
  <c r="K137" i="52"/>
  <c r="L137" i="52" s="1"/>
  <c r="K130" i="52"/>
  <c r="L130" i="52" s="1"/>
  <c r="K154" i="52"/>
  <c r="L154" i="52" s="1"/>
  <c r="K148" i="52"/>
  <c r="L148" i="52" s="1"/>
  <c r="K133" i="52"/>
  <c r="L133" i="52" s="1"/>
  <c r="K139" i="52"/>
  <c r="L139" i="52" s="1"/>
  <c r="K529" i="52"/>
  <c r="L529" i="52" s="1"/>
  <c r="K528" i="52"/>
  <c r="L528" i="52" s="1"/>
  <c r="K397" i="52"/>
  <c r="L397" i="52" s="1"/>
  <c r="K406" i="52"/>
  <c r="L406" i="52" s="1"/>
  <c r="K402" i="52"/>
  <c r="L402" i="52" s="1"/>
  <c r="K5699" i="52"/>
  <c r="L5699" i="52" s="1"/>
  <c r="K5707" i="52"/>
  <c r="L5707" i="52" s="1"/>
  <c r="K5715" i="52"/>
  <c r="L5715" i="52" s="1"/>
  <c r="K5700" i="52"/>
  <c r="L5700" i="52" s="1"/>
  <c r="K5708" i="52"/>
  <c r="L5708" i="52" s="1"/>
  <c r="K5716" i="52"/>
  <c r="L5716" i="52" s="1"/>
  <c r="K6386" i="52"/>
  <c r="L6386" i="52" s="1"/>
  <c r="K6384" i="52"/>
  <c r="L6384" i="52" s="1"/>
  <c r="K485" i="52"/>
  <c r="L485" i="52" s="1"/>
  <c r="K4185" i="52"/>
  <c r="L4185" i="52" s="1"/>
  <c r="K6568" i="52"/>
  <c r="K6543" i="52"/>
  <c r="L6543" i="52" s="1"/>
  <c r="K6522" i="52"/>
  <c r="K6529" i="52"/>
  <c r="L6529" i="52" s="1"/>
  <c r="K6567" i="52"/>
  <c r="L6567" i="52" s="1"/>
  <c r="K6555" i="52"/>
  <c r="K6530" i="52"/>
  <c r="K6521" i="52"/>
  <c r="L6521" i="52" s="1"/>
  <c r="K6520" i="52"/>
  <c r="N6520" i="52" s="1"/>
  <c r="K6545" i="52"/>
  <c r="K6524" i="52"/>
  <c r="K6566" i="52"/>
  <c r="L6566" i="52" s="1"/>
  <c r="K6808" i="52"/>
  <c r="K5693" i="52"/>
  <c r="L5693" i="52" s="1"/>
  <c r="K3872" i="52"/>
  <c r="L3872" i="52" s="1"/>
  <c r="K3874" i="52"/>
  <c r="K5971" i="52"/>
  <c r="K413" i="52"/>
  <c r="L413" i="52" s="1"/>
  <c r="K415" i="52"/>
  <c r="K410" i="52"/>
  <c r="L410" i="52" s="1"/>
  <c r="K417" i="52"/>
  <c r="K7152" i="52"/>
  <c r="N7152" i="52" s="1"/>
  <c r="K7158" i="52"/>
  <c r="K7150" i="52"/>
  <c r="L7150" i="52" s="1"/>
  <c r="K7145" i="52"/>
  <c r="K7155" i="52"/>
  <c r="L7155" i="52" s="1"/>
  <c r="K7139" i="52"/>
  <c r="K4900" i="52"/>
  <c r="L4900" i="52" s="1"/>
  <c r="K4896" i="52"/>
  <c r="K4901" i="52"/>
  <c r="L4901" i="52" s="1"/>
  <c r="K4895" i="52"/>
  <c r="L4895" i="52" s="1"/>
  <c r="K4889" i="52"/>
  <c r="L4889" i="52" s="1"/>
  <c r="K4898" i="52"/>
  <c r="N4898" i="52" s="1"/>
  <c r="K4909" i="52"/>
  <c r="L4909" i="52" s="1"/>
  <c r="K3308" i="52"/>
  <c r="L3308" i="52" s="1"/>
  <c r="K3313" i="52"/>
  <c r="L3313" i="52" s="1"/>
  <c r="K6663" i="52"/>
  <c r="L6663" i="52" s="1"/>
  <c r="K6671" i="52"/>
  <c r="K6679" i="52"/>
  <c r="L6679" i="52" s="1"/>
  <c r="K6687" i="52"/>
  <c r="K6695" i="52"/>
  <c r="L6695" i="52" s="1"/>
  <c r="K6703" i="52"/>
  <c r="K6662" i="52"/>
  <c r="L6662" i="52" s="1"/>
  <c r="K6670" i="52"/>
  <c r="K6678" i="52"/>
  <c r="K6686" i="52"/>
  <c r="L6686" i="52" s="1"/>
  <c r="K6694" i="52"/>
  <c r="L6694" i="52" s="1"/>
  <c r="K6702" i="52"/>
  <c r="N6702" i="52" s="1"/>
  <c r="K6710" i="52"/>
  <c r="L6710" i="52" s="1"/>
  <c r="K553" i="52"/>
  <c r="L553" i="52" s="1"/>
  <c r="K554" i="52"/>
  <c r="L554" i="52" s="1"/>
  <c r="K561" i="52"/>
  <c r="N561" i="52" s="1"/>
  <c r="K6192" i="52"/>
  <c r="L6192" i="52" s="1"/>
  <c r="K6200" i="52"/>
  <c r="K6208" i="52"/>
  <c r="L6208" i="52" s="1"/>
  <c r="K6216" i="52"/>
  <c r="L6216" i="52" s="1"/>
  <c r="K6224" i="52"/>
  <c r="L6224" i="52" s="1"/>
  <c r="K6193" i="52"/>
  <c r="K6201" i="52"/>
  <c r="L6201" i="52" s="1"/>
  <c r="K6209" i="52"/>
  <c r="K6217" i="52"/>
  <c r="L6217" i="52" s="1"/>
  <c r="K6225" i="52"/>
  <c r="K6496" i="52"/>
  <c r="L6496" i="52" s="1"/>
  <c r="K6503" i="52"/>
  <c r="L6503" i="52" s="1"/>
  <c r="K6475" i="52"/>
  <c r="L6475" i="52" s="1"/>
  <c r="K6495" i="52"/>
  <c r="L6495" i="52" s="1"/>
  <c r="K6516" i="52"/>
  <c r="L6516" i="52" s="1"/>
  <c r="K6473" i="52"/>
  <c r="L6473" i="52" s="1"/>
  <c r="K6490" i="52"/>
  <c r="L6490" i="52" s="1"/>
  <c r="K6510" i="52"/>
  <c r="L6510" i="52" s="1"/>
  <c r="K6481" i="52"/>
  <c r="L6481" i="52" s="1"/>
  <c r="K6488" i="52"/>
  <c r="L6488" i="52" s="1"/>
  <c r="K6502" i="52"/>
  <c r="L6502" i="52" s="1"/>
  <c r="K6509" i="52"/>
  <c r="L6509" i="52" s="1"/>
  <c r="K3586" i="52"/>
  <c r="L3586" i="52" s="1"/>
  <c r="K5725" i="52"/>
  <c r="L5725" i="52" s="1"/>
  <c r="K5733" i="52"/>
  <c r="K5741" i="52"/>
  <c r="L5741" i="52" s="1"/>
  <c r="K5724" i="52"/>
  <c r="L5724" i="52" s="1"/>
  <c r="K5732" i="52"/>
  <c r="K5740" i="52"/>
  <c r="K37" i="52"/>
  <c r="L37" i="52" s="1"/>
  <c r="K34" i="52"/>
  <c r="L34" i="52" s="1"/>
  <c r="K31" i="52"/>
  <c r="L31" i="52" s="1"/>
  <c r="K5941" i="52"/>
  <c r="L5941" i="52" s="1"/>
  <c r="K5947" i="52"/>
  <c r="L5947" i="52" s="1"/>
  <c r="K5942" i="52"/>
  <c r="L5942" i="52" s="1"/>
  <c r="K389" i="52"/>
  <c r="L389" i="52" s="1"/>
  <c r="K394" i="52"/>
  <c r="L394" i="52" s="1"/>
  <c r="K4091" i="52"/>
  <c r="L4091" i="52" s="1"/>
  <c r="K4099" i="52"/>
  <c r="K4107" i="52"/>
  <c r="L4107" i="52" s="1"/>
  <c r="K4086" i="52"/>
  <c r="K4094" i="52"/>
  <c r="L4094" i="52" s="1"/>
  <c r="K4102" i="52"/>
  <c r="N4102" i="52" s="1"/>
  <c r="K4110" i="52"/>
  <c r="L4110" i="52" s="1"/>
  <c r="K425" i="52"/>
  <c r="L425" i="52" s="1"/>
  <c r="K429" i="52"/>
  <c r="L429" i="52" s="1"/>
  <c r="K423" i="52"/>
  <c r="L423" i="52" s="1"/>
  <c r="K434" i="52"/>
  <c r="L434" i="52" s="1"/>
  <c r="K536" i="52"/>
  <c r="K380" i="52"/>
  <c r="L380" i="52" s="1"/>
  <c r="K369" i="52"/>
  <c r="L369" i="52" s="1"/>
  <c r="K374" i="52"/>
  <c r="N374" i="52" s="1"/>
  <c r="K385" i="52"/>
  <c r="L385" i="52" s="1"/>
  <c r="K377" i="52"/>
  <c r="L377" i="52" s="1"/>
  <c r="K588" i="52"/>
  <c r="L588" i="52" s="1"/>
  <c r="K586" i="52"/>
  <c r="L586" i="52" s="1"/>
  <c r="K3909" i="52"/>
  <c r="L3909" i="52" s="1"/>
  <c r="K3912" i="52"/>
  <c r="L3912" i="52" s="1"/>
  <c r="K4043" i="52"/>
  <c r="L4043" i="52" s="1"/>
  <c r="K4042" i="52"/>
  <c r="L4042" i="52" s="1"/>
  <c r="K3416" i="52"/>
  <c r="L3416" i="52" s="1"/>
  <c r="K3404" i="52"/>
  <c r="L3404" i="52" s="1"/>
  <c r="K3415" i="52"/>
  <c r="L3415" i="52" s="1"/>
  <c r="K3419" i="52"/>
  <c r="N3419" i="52" s="1"/>
  <c r="K3417" i="52"/>
  <c r="L3417" i="52" s="1"/>
  <c r="K3880" i="52"/>
  <c r="N3880" i="52" s="1"/>
  <c r="K3896" i="52"/>
  <c r="N3896" i="52" s="1"/>
  <c r="K3889" i="52"/>
  <c r="N3889" i="52" s="1"/>
  <c r="K3884" i="52"/>
  <c r="K3902" i="52"/>
  <c r="K3900" i="52"/>
  <c r="N3900" i="52" s="1"/>
  <c r="K3890" i="52"/>
  <c r="N3890" i="52" s="1"/>
  <c r="K3906" i="52"/>
  <c r="N3906" i="52" s="1"/>
  <c r="K7167" i="52"/>
  <c r="L7167" i="52" s="1"/>
  <c r="K7168" i="52"/>
  <c r="L7168" i="52" s="1"/>
  <c r="K283" i="52"/>
  <c r="L283" i="52" s="1"/>
  <c r="K291" i="52"/>
  <c r="L291" i="52" s="1"/>
  <c r="K286" i="52"/>
  <c r="L286" i="52" s="1"/>
  <c r="K4915" i="52"/>
  <c r="K4917" i="52"/>
  <c r="L4917" i="52" s="1"/>
  <c r="K5813" i="52"/>
  <c r="L5813" i="52" s="1"/>
  <c r="K5799" i="52"/>
  <c r="L5799" i="52" s="1"/>
  <c r="K5815" i="52"/>
  <c r="N5815" i="52" s="1"/>
  <c r="K5816" i="52"/>
  <c r="L5816" i="52" s="1"/>
  <c r="K5805" i="52"/>
  <c r="K5817" i="52"/>
  <c r="L5817" i="52" s="1"/>
  <c r="K5822" i="52"/>
  <c r="L5822" i="52" s="1"/>
  <c r="K6105" i="52"/>
  <c r="L6105" i="52" s="1"/>
  <c r="K6093" i="52"/>
  <c r="K6098" i="52"/>
  <c r="L6098" i="52" s="1"/>
  <c r="K6099" i="52"/>
  <c r="L6099" i="52" s="1"/>
  <c r="K447" i="52"/>
  <c r="L447" i="52" s="1"/>
  <c r="K448" i="52"/>
  <c r="L448" i="52" s="1"/>
  <c r="K5669" i="52"/>
  <c r="L5669" i="52" s="1"/>
  <c r="K5670" i="52"/>
  <c r="L5670" i="52" s="1"/>
  <c r="K5511" i="52"/>
  <c r="L5511" i="52" s="1"/>
  <c r="K5514" i="52"/>
  <c r="L5514" i="52" s="1"/>
  <c r="K5506" i="52"/>
  <c r="K5516" i="52"/>
  <c r="L5516" i="52" s="1"/>
  <c r="K7103" i="52"/>
  <c r="L7103" i="52" s="1"/>
  <c r="K7046" i="52"/>
  <c r="K7051" i="52"/>
  <c r="L7051" i="52" s="1"/>
  <c r="K597" i="52"/>
  <c r="L597" i="52" s="1"/>
  <c r="K296" i="52"/>
  <c r="L296" i="52" s="1"/>
  <c r="K304" i="52"/>
  <c r="L304" i="52" s="1"/>
  <c r="K312" i="52"/>
  <c r="L312" i="52" s="1"/>
  <c r="K297" i="52"/>
  <c r="L297" i="52" s="1"/>
  <c r="K305" i="52"/>
  <c r="L305" i="52" s="1"/>
  <c r="K313" i="52"/>
  <c r="K4786" i="52"/>
  <c r="L4786" i="52" s="1"/>
  <c r="K4787" i="52"/>
  <c r="L4787" i="52" s="1"/>
  <c r="K4767" i="52"/>
  <c r="L4767" i="52" s="1"/>
  <c r="K4770" i="52"/>
  <c r="L4770" i="52" s="1"/>
  <c r="K6749" i="52"/>
  <c r="L6749" i="52" s="1"/>
  <c r="K6752" i="52"/>
  <c r="K6750" i="52"/>
  <c r="L6750" i="52" s="1"/>
  <c r="K6748" i="52"/>
  <c r="L6748" i="52" s="1"/>
  <c r="K6761" i="52"/>
  <c r="L6761" i="52" s="1"/>
  <c r="K2350" i="52"/>
  <c r="L2350" i="52" s="1"/>
  <c r="K803" i="52"/>
  <c r="L803" i="52" s="1"/>
  <c r="K811" i="52"/>
  <c r="K798" i="52"/>
  <c r="L798" i="52" s="1"/>
  <c r="K815" i="52"/>
  <c r="K807" i="52"/>
  <c r="K805" i="52"/>
  <c r="L805" i="52" s="1"/>
  <c r="K3377" i="52"/>
  <c r="L3377" i="52" s="1"/>
  <c r="K3372" i="52"/>
  <c r="L3372" i="52" s="1"/>
  <c r="K5985" i="52"/>
  <c r="L5985" i="52" s="1"/>
  <c r="K5993" i="52"/>
  <c r="K6001" i="52"/>
  <c r="L6001" i="52" s="1"/>
  <c r="K5978" i="52"/>
  <c r="L5978" i="52" s="1"/>
  <c r="K5986" i="52"/>
  <c r="L5986" i="52" s="1"/>
  <c r="K5994" i="52"/>
  <c r="L5994" i="52" s="1"/>
  <c r="K6002" i="52"/>
  <c r="L6002" i="52" s="1"/>
  <c r="K6569" i="52"/>
  <c r="K6575" i="52"/>
  <c r="L6575" i="52" s="1"/>
  <c r="K6577" i="52"/>
  <c r="L6577" i="52" s="1"/>
  <c r="K6576" i="52"/>
  <c r="L6576" i="52" s="1"/>
  <c r="K3965" i="52"/>
  <c r="L3965" i="52" s="1"/>
  <c r="K3969" i="52"/>
  <c r="L3969" i="52" s="1"/>
  <c r="K3967" i="52"/>
  <c r="L3967" i="52" s="1"/>
  <c r="K3956" i="52"/>
  <c r="L3956" i="52" s="1"/>
  <c r="K3968" i="52"/>
  <c r="L3968" i="52" s="1"/>
  <c r="K3958" i="52"/>
  <c r="L3958" i="52" s="1"/>
  <c r="K3975" i="52"/>
  <c r="K6737" i="52"/>
  <c r="L6737" i="52" s="1"/>
  <c r="K5212" i="52"/>
  <c r="L5212" i="52" s="1"/>
  <c r="K5211" i="52"/>
  <c r="L5211" i="52" s="1"/>
  <c r="K5213" i="52"/>
  <c r="L5213" i="52" s="1"/>
  <c r="K2461" i="52"/>
  <c r="L2461" i="52" s="1"/>
  <c r="K7173" i="52"/>
  <c r="L7173" i="52" s="1"/>
  <c r="K7172" i="52"/>
  <c r="L7172" i="52" s="1"/>
  <c r="K215" i="52"/>
  <c r="L215" i="52" s="1"/>
  <c r="K211" i="52"/>
  <c r="L211" i="52" s="1"/>
  <c r="K212" i="52"/>
  <c r="L212" i="52" s="1"/>
  <c r="K5589" i="52"/>
  <c r="L5589" i="52" s="1"/>
  <c r="K5593" i="52"/>
  <c r="L5593" i="52" s="1"/>
  <c r="K3592" i="52"/>
  <c r="L3592" i="52" s="1"/>
  <c r="K3600" i="52"/>
  <c r="L3600" i="52" s="1"/>
  <c r="K3590" i="52"/>
  <c r="L3590" i="52" s="1"/>
  <c r="K3599" i="52"/>
  <c r="L3599" i="52" s="1"/>
  <c r="K140" i="52"/>
  <c r="L140" i="52" s="1"/>
  <c r="K149" i="52"/>
  <c r="L149" i="52" s="1"/>
  <c r="K142" i="52"/>
  <c r="L142" i="52" s="1"/>
  <c r="K146" i="52"/>
  <c r="L146" i="52" s="1"/>
  <c r="K152" i="52"/>
  <c r="L152" i="52" s="1"/>
  <c r="K135" i="52"/>
  <c r="L135" i="52" s="1"/>
  <c r="K531" i="52"/>
  <c r="L531" i="52" s="1"/>
  <c r="K530" i="52"/>
  <c r="L530" i="52" s="1"/>
  <c r="K404" i="52"/>
  <c r="L404" i="52" s="1"/>
  <c r="K398" i="52"/>
  <c r="L398" i="52" s="1"/>
  <c r="K405" i="52"/>
  <c r="L405" i="52" s="1"/>
  <c r="K5701" i="52"/>
  <c r="L5701" i="52" s="1"/>
  <c r="K5709" i="52"/>
  <c r="L5709" i="52" s="1"/>
  <c r="K5717" i="52"/>
  <c r="L5717" i="52" s="1"/>
  <c r="K5702" i="52"/>
  <c r="L5702" i="52" s="1"/>
  <c r="K5710" i="52"/>
  <c r="L5710" i="52" s="1"/>
  <c r="K5718" i="52"/>
  <c r="L5718" i="52" s="1"/>
  <c r="K6382" i="52"/>
  <c r="L6382" i="52" s="1"/>
  <c r="K630" i="52"/>
  <c r="L630" i="52" s="1"/>
  <c r="H3782" i="52"/>
  <c r="F3782" i="52" s="1"/>
  <c r="M5133" i="52"/>
  <c r="M5114" i="52"/>
  <c r="K3802" i="52"/>
  <c r="L3802" i="52" s="1"/>
  <c r="K3799" i="52"/>
  <c r="L3799" i="52" s="1"/>
  <c r="K5455" i="52"/>
  <c r="L5455" i="52" s="1"/>
  <c r="K5485" i="52"/>
  <c r="L5485" i="52" s="1"/>
  <c r="H3478" i="52"/>
  <c r="K3478" i="52" s="1"/>
  <c r="H5786" i="52"/>
  <c r="F5786" i="52" s="1"/>
  <c r="M5042" i="52"/>
  <c r="M5075" i="52"/>
  <c r="H5132" i="52"/>
  <c r="M4236" i="52"/>
  <c r="K5250" i="52"/>
  <c r="L5250" i="52" s="1"/>
  <c r="K2871" i="52"/>
  <c r="L2871" i="52" s="1"/>
  <c r="K1639" i="52"/>
  <c r="K1557" i="52"/>
  <c r="K1598" i="52"/>
  <c r="N1598" i="52" s="1"/>
  <c r="K6982" i="52"/>
  <c r="N6982" i="52" s="1"/>
  <c r="G3986" i="52"/>
  <c r="F3986" i="52" s="1"/>
  <c r="G3993" i="52"/>
  <c r="G3989" i="52"/>
  <c r="F3989" i="52" s="1"/>
  <c r="H1077" i="52"/>
  <c r="F1077" i="52" s="1"/>
  <c r="M3117" i="52"/>
  <c r="K5414" i="52"/>
  <c r="N5414" i="52" s="1"/>
  <c r="K5350" i="52"/>
  <c r="N5350" i="52" s="1"/>
  <c r="K1842" i="52"/>
  <c r="N1842" i="52" s="1"/>
  <c r="K1573" i="52"/>
  <c r="N1573" i="52" s="1"/>
  <c r="K1877" i="52"/>
  <c r="N1877" i="52" s="1"/>
  <c r="K1539" i="52"/>
  <c r="G578" i="52"/>
  <c r="H3484" i="52"/>
  <c r="M4221" i="52"/>
  <c r="H5054" i="52"/>
  <c r="K1065" i="52"/>
  <c r="L1065" i="52" s="1"/>
  <c r="K1107" i="52"/>
  <c r="L1107" i="52" s="1"/>
  <c r="K5234" i="52"/>
  <c r="L5234" i="52" s="1"/>
  <c r="K2898" i="52"/>
  <c r="L2898" i="52" s="1"/>
  <c r="K2866" i="52"/>
  <c r="L2866" i="52" s="1"/>
  <c r="K2903" i="52"/>
  <c r="L2903" i="52" s="1"/>
  <c r="K3486" i="52"/>
  <c r="N3486" i="52" s="1"/>
  <c r="K1643" i="52"/>
  <c r="N1643" i="52" s="1"/>
  <c r="K1749" i="52"/>
  <c r="N1749" i="52" s="1"/>
  <c r="K1487" i="52"/>
  <c r="N1487" i="52" s="1"/>
  <c r="K1741" i="52"/>
  <c r="N1741" i="52" s="1"/>
  <c r="K1566" i="52"/>
  <c r="N1566" i="52" s="1"/>
  <c r="K1535" i="52"/>
  <c r="N1535" i="52" s="1"/>
  <c r="G3992" i="52"/>
  <c r="F3992" i="52" s="1"/>
  <c r="G3994" i="52"/>
  <c r="F3994" i="52" s="1"/>
  <c r="G3995" i="52"/>
  <c r="M41" i="52"/>
  <c r="M1086" i="52"/>
  <c r="M1169" i="52"/>
  <c r="H351" i="52"/>
  <c r="M3729" i="52"/>
  <c r="M3136" i="52"/>
  <c r="H4179" i="52"/>
  <c r="F4179" i="52" s="1"/>
  <c r="G6724" i="52"/>
  <c r="F6724" i="52" s="1"/>
  <c r="G819" i="52"/>
  <c r="G827" i="52"/>
  <c r="G820" i="52"/>
  <c r="G828" i="52"/>
  <c r="H1321" i="52"/>
  <c r="F1321" i="52" s="1"/>
  <c r="M3242" i="52"/>
  <c r="M5103" i="52"/>
  <c r="M3151" i="52"/>
  <c r="M4933" i="52"/>
  <c r="H5972" i="52"/>
  <c r="F5972" i="52" s="1"/>
  <c r="H1272" i="52"/>
  <c r="H3227" i="52"/>
  <c r="K3227" i="52" s="1"/>
  <c r="N3227" i="52" s="1"/>
  <c r="M5324" i="52"/>
  <c r="H3743" i="52"/>
  <c r="F3743" i="52" s="1"/>
  <c r="M3471" i="52"/>
  <c r="H5080" i="52"/>
  <c r="K2597" i="52"/>
  <c r="N2597" i="52" s="1"/>
  <c r="G624" i="52"/>
  <c r="F624" i="52" s="1"/>
  <c r="G643" i="52"/>
  <c r="G659" i="52"/>
  <c r="F659" i="52" s="1"/>
  <c r="G675" i="52"/>
  <c r="F675" i="52" s="1"/>
  <c r="G708" i="52"/>
  <c r="F708" i="52" s="1"/>
  <c r="G705" i="52"/>
  <c r="F705" i="52" s="1"/>
  <c r="G633" i="52"/>
  <c r="G641" i="52"/>
  <c r="G649" i="52"/>
  <c r="F649" i="52" s="1"/>
  <c r="G657" i="52"/>
  <c r="G665" i="52"/>
  <c r="G673" i="52"/>
  <c r="G691" i="52"/>
  <c r="G702" i="52"/>
  <c r="F702" i="52" s="1"/>
  <c r="G634" i="52"/>
  <c r="F634" i="52" s="1"/>
  <c r="G650" i="52"/>
  <c r="F650" i="52" s="1"/>
  <c r="G666" i="52"/>
  <c r="F666" i="52" s="1"/>
  <c r="G680" i="52"/>
  <c r="G695" i="52"/>
  <c r="F695" i="52" s="1"/>
  <c r="G707" i="52"/>
  <c r="G682" i="52"/>
  <c r="F682" i="52" s="1"/>
  <c r="K5658" i="52"/>
  <c r="M3989" i="52"/>
  <c r="M4023" i="52"/>
  <c r="K4503" i="52"/>
  <c r="L4503" i="52" s="1"/>
  <c r="G821" i="52"/>
  <c r="G829" i="52"/>
  <c r="K829" i="52" s="1"/>
  <c r="G822" i="52"/>
  <c r="G830" i="52"/>
  <c r="M4948" i="52"/>
  <c r="M1266" i="52"/>
  <c r="H963" i="52"/>
  <c r="F963" i="52" s="1"/>
  <c r="M5092" i="52"/>
  <c r="M4187" i="52"/>
  <c r="K733" i="52"/>
  <c r="L733" i="52" s="1"/>
  <c r="K4495" i="52"/>
  <c r="L4495" i="52" s="1"/>
  <c r="K4521" i="52"/>
  <c r="L4521" i="52" s="1"/>
  <c r="K2575" i="52"/>
  <c r="N2575" i="52" s="1"/>
  <c r="K4525" i="52"/>
  <c r="L4525" i="52" s="1"/>
  <c r="M5327" i="52"/>
  <c r="M4035" i="52"/>
  <c r="M4944" i="52"/>
  <c r="H6730" i="52"/>
  <c r="K1126" i="52"/>
  <c r="M6349" i="52"/>
  <c r="H5687" i="52"/>
  <c r="F5687" i="52" s="1"/>
  <c r="H648" i="52"/>
  <c r="H933" i="52"/>
  <c r="F933" i="52" s="1"/>
  <c r="M3240" i="52"/>
  <c r="M965" i="52"/>
  <c r="M3163" i="52"/>
  <c r="G3140" i="52"/>
  <c r="F3140" i="52" s="1"/>
  <c r="G3093" i="52"/>
  <c r="F3093" i="52" s="1"/>
  <c r="G3154" i="52"/>
  <c r="F3154" i="52" s="1"/>
  <c r="G3170" i="52"/>
  <c r="G5122" i="52"/>
  <c r="F5122" i="52" s="1"/>
  <c r="G5106" i="52"/>
  <c r="F5106" i="52" s="1"/>
  <c r="G5120" i="52"/>
  <c r="G5133" i="52"/>
  <c r="F5133" i="52" s="1"/>
  <c r="G5102" i="52"/>
  <c r="F5102" i="52" s="1"/>
  <c r="G5144" i="52"/>
  <c r="AO126" i="11"/>
  <c r="H3493" i="52"/>
  <c r="K3493" i="52" s="1"/>
  <c r="M5796" i="52"/>
  <c r="M1191" i="52"/>
  <c r="H5136" i="52"/>
  <c r="M4008" i="52"/>
  <c r="K4505" i="52"/>
  <c r="L4505" i="52" s="1"/>
  <c r="H5296" i="52"/>
  <c r="H5294" i="52"/>
  <c r="M5307" i="52"/>
  <c r="H5325" i="52"/>
  <c r="F5325" i="52" s="1"/>
  <c r="K2951" i="52"/>
  <c r="L2951" i="52" s="1"/>
  <c r="K2934" i="52"/>
  <c r="L2934" i="52" s="1"/>
  <c r="K2998" i="52"/>
  <c r="L2998" i="52" s="1"/>
  <c r="K4318" i="52"/>
  <c r="L4318" i="52" s="1"/>
  <c r="K4414" i="52"/>
  <c r="K4316" i="52"/>
  <c r="L4316" i="52" s="1"/>
  <c r="K4444" i="52"/>
  <c r="L4444" i="52" s="1"/>
  <c r="K4477" i="52"/>
  <c r="L4477" i="52" s="1"/>
  <c r="M673" i="52"/>
  <c r="H3998" i="52"/>
  <c r="H4025" i="52"/>
  <c r="H4065" i="52"/>
  <c r="H719" i="52"/>
  <c r="H42" i="52"/>
  <c r="K42" i="52" s="1"/>
  <c r="N42" i="52" s="1"/>
  <c r="H6308" i="52"/>
  <c r="H6303" i="52"/>
  <c r="H3485" i="52"/>
  <c r="K3485" i="52" s="1"/>
  <c r="N3485" i="52" s="1"/>
  <c r="M911" i="52"/>
  <c r="H5318" i="52"/>
  <c r="H5283" i="52"/>
  <c r="K5186" i="52"/>
  <c r="K5206" i="52"/>
  <c r="G3131" i="52"/>
  <c r="G3067" i="52"/>
  <c r="G3142" i="52"/>
  <c r="F3142" i="52" s="1"/>
  <c r="G3117" i="52"/>
  <c r="F3117" i="52" s="1"/>
  <c r="G5071" i="52"/>
  <c r="F5071" i="52" s="1"/>
  <c r="G5050" i="52"/>
  <c r="G5095" i="52"/>
  <c r="G5069" i="52"/>
  <c r="G5046" i="52"/>
  <c r="F5046" i="52" s="1"/>
  <c r="G5116" i="52"/>
  <c r="F5116" i="52" s="1"/>
  <c r="H930" i="52"/>
  <c r="F930" i="52" s="1"/>
  <c r="H3487" i="52"/>
  <c r="K3487" i="52" s="1"/>
  <c r="N3487" i="52" s="1"/>
  <c r="K1719" i="52"/>
  <c r="N1719" i="52" s="1"/>
  <c r="K3711" i="52"/>
  <c r="N3711" i="52" s="1"/>
  <c r="H4975" i="52"/>
  <c r="F4975" i="52" s="1"/>
  <c r="M6344" i="52"/>
  <c r="M655" i="52"/>
  <c r="AO129" i="11"/>
  <c r="G3132" i="52"/>
  <c r="F3132" i="52" s="1"/>
  <c r="G3162" i="52"/>
  <c r="F3162" i="52" s="1"/>
  <c r="G3128" i="52"/>
  <c r="G5059" i="52"/>
  <c r="G5097" i="52"/>
  <c r="F5097" i="52" s="1"/>
  <c r="G5089" i="52"/>
  <c r="F5089" i="52" s="1"/>
  <c r="G5138" i="52"/>
  <c r="F5138" i="52" s="1"/>
  <c r="G5068" i="52"/>
  <c r="F5068" i="52" s="1"/>
  <c r="G5093" i="52"/>
  <c r="G5043" i="52"/>
  <c r="M4066" i="52"/>
  <c r="M45" i="52"/>
  <c r="H1182" i="52"/>
  <c r="F1182" i="52" s="1"/>
  <c r="H3468" i="52"/>
  <c r="K3468" i="52" s="1"/>
  <c r="G344" i="52"/>
  <c r="F344" i="52" s="1"/>
  <c r="AN129" i="11"/>
  <c r="AF92" i="44" s="1"/>
  <c r="K3643" i="52"/>
  <c r="L3643" i="52" s="1"/>
  <c r="K1827" i="52"/>
  <c r="N1827" i="52" s="1"/>
  <c r="M725" i="52"/>
  <c r="H966" i="52"/>
  <c r="F966" i="52" s="1"/>
  <c r="K2823" i="52"/>
  <c r="N2823" i="52" s="1"/>
  <c r="K2759" i="52"/>
  <c r="L2759" i="52" s="1"/>
  <c r="K2717" i="52"/>
  <c r="G1251" i="52"/>
  <c r="F1251" i="52" s="1"/>
  <c r="K1774" i="52"/>
  <c r="N1774" i="52" s="1"/>
  <c r="M4915" i="52"/>
  <c r="M605" i="52"/>
  <c r="M5281" i="52"/>
  <c r="G3122" i="52"/>
  <c r="G3202" i="52"/>
  <c r="F3202" i="52" s="1"/>
  <c r="G3199" i="52"/>
  <c r="G3192" i="52"/>
  <c r="G5088" i="52"/>
  <c r="F5088" i="52" s="1"/>
  <c r="G5066" i="52"/>
  <c r="F5066" i="52" s="1"/>
  <c r="G5134" i="52"/>
  <c r="G5135" i="52"/>
  <c r="F5135" i="52" s="1"/>
  <c r="G5056" i="52"/>
  <c r="F5056" i="52" s="1"/>
  <c r="G5044" i="52"/>
  <c r="F5044" i="52" s="1"/>
  <c r="G5126" i="52"/>
  <c r="F5126" i="52" s="1"/>
  <c r="G5058" i="52"/>
  <c r="F5058" i="52" s="1"/>
  <c r="G5109" i="52"/>
  <c r="F5109" i="52" s="1"/>
  <c r="G5049" i="52"/>
  <c r="F5049" i="52" s="1"/>
  <c r="G5123" i="52"/>
  <c r="G5127" i="52"/>
  <c r="F5127" i="52" s="1"/>
  <c r="G5099" i="52"/>
  <c r="F5099" i="52" s="1"/>
  <c r="G5090" i="52"/>
  <c r="F5090" i="52" s="1"/>
  <c r="G5145" i="52"/>
  <c r="F5145" i="52" s="1"/>
  <c r="G5081" i="52"/>
  <c r="F5081" i="52" s="1"/>
  <c r="G5103" i="52"/>
  <c r="F5103" i="52" s="1"/>
  <c r="G5063" i="52"/>
  <c r="F5063" i="52" s="1"/>
  <c r="G5130" i="52"/>
  <c r="F5130" i="52" s="1"/>
  <c r="G5054" i="52"/>
  <c r="G5105" i="52"/>
  <c r="G5087" i="52"/>
  <c r="F5087" i="52" s="1"/>
  <c r="G5108" i="52"/>
  <c r="F5108" i="52" s="1"/>
  <c r="G5053" i="52"/>
  <c r="F5053" i="52" s="1"/>
  <c r="G5104" i="52"/>
  <c r="F5104" i="52" s="1"/>
  <c r="G5047" i="52"/>
  <c r="F5047" i="52" s="1"/>
  <c r="G5128" i="52"/>
  <c r="F5128" i="52" s="1"/>
  <c r="M5688" i="52"/>
  <c r="H3503" i="52"/>
  <c r="K3503" i="52" s="1"/>
  <c r="M1194" i="52"/>
  <c r="H917" i="52"/>
  <c r="F917" i="52" s="1"/>
  <c r="H5065" i="52"/>
  <c r="M5085" i="52"/>
  <c r="G343" i="52"/>
  <c r="F343" i="52" s="1"/>
  <c r="G5129" i="52"/>
  <c r="G5114" i="52"/>
  <c r="F5114" i="52" s="1"/>
  <c r="G5060" i="52"/>
  <c r="F5060" i="52" s="1"/>
  <c r="G5086" i="52"/>
  <c r="G5076" i="52"/>
  <c r="F5076" i="52" s="1"/>
  <c r="G5085" i="52"/>
  <c r="F5085" i="52" s="1"/>
  <c r="G5051" i="52"/>
  <c r="G5098" i="52"/>
  <c r="F5098" i="52" s="1"/>
  <c r="G5141" i="52"/>
  <c r="F5141" i="52" s="1"/>
  <c r="G5077" i="52"/>
  <c r="F5077" i="52" s="1"/>
  <c r="G5055" i="52"/>
  <c r="F5055" i="52" s="1"/>
  <c r="G5091" i="52"/>
  <c r="F5091" i="52" s="1"/>
  <c r="G5079" i="52"/>
  <c r="F5079" i="52" s="1"/>
  <c r="G5118" i="52"/>
  <c r="G5062" i="52"/>
  <c r="F5062" i="52" s="1"/>
  <c r="G5113" i="52"/>
  <c r="F5113" i="52" s="1"/>
  <c r="G5041" i="52"/>
  <c r="F5041" i="52" s="1"/>
  <c r="G5136" i="52"/>
  <c r="G5064" i="52"/>
  <c r="F5064" i="52" s="1"/>
  <c r="G5094" i="52"/>
  <c r="G5137" i="52"/>
  <c r="F5137" i="52" s="1"/>
  <c r="G5073" i="52"/>
  <c r="F5073" i="52" s="1"/>
  <c r="G5140" i="52"/>
  <c r="F5140" i="52" s="1"/>
  <c r="G5080" i="52"/>
  <c r="G5084" i="52"/>
  <c r="F5084" i="52" s="1"/>
  <c r="G5111" i="52"/>
  <c r="G5067" i="52"/>
  <c r="F5067" i="52" s="1"/>
  <c r="H45" i="52"/>
  <c r="K45" i="52" s="1"/>
  <c r="M3503" i="52"/>
  <c r="H5784" i="52"/>
  <c r="F5784" i="52" s="1"/>
  <c r="H3150" i="52"/>
  <c r="H3324" i="52"/>
  <c r="F3324" i="52" s="1"/>
  <c r="M3468" i="52"/>
  <c r="M3493" i="52"/>
  <c r="H1259" i="52"/>
  <c r="F1259" i="52" s="1"/>
  <c r="H916" i="52"/>
  <c r="F916" i="52" s="1"/>
  <c r="H5117" i="52"/>
  <c r="H5043" i="52"/>
  <c r="G348" i="52"/>
  <c r="F348" i="52" s="1"/>
  <c r="G5045" i="52"/>
  <c r="F5045" i="52" s="1"/>
  <c r="G5117" i="52"/>
  <c r="F5117" i="52" s="1"/>
  <c r="G5147" i="52"/>
  <c r="F5147" i="52" s="1"/>
  <c r="G5074" i="52"/>
  <c r="G5065" i="52"/>
  <c r="G5143" i="52"/>
  <c r="G5146" i="52"/>
  <c r="G5078" i="52"/>
  <c r="F5078" i="52" s="1"/>
  <c r="G5121" i="52"/>
  <c r="F5121" i="52" s="1"/>
  <c r="G5057" i="52"/>
  <c r="F5057" i="52" s="1"/>
  <c r="G5052" i="52"/>
  <c r="K5052" i="52" s="1"/>
  <c r="L5052" i="52" s="1"/>
  <c r="G5072" i="52"/>
  <c r="F5072" i="52" s="1"/>
  <c r="G5048" i="52"/>
  <c r="G5110" i="52"/>
  <c r="F5110" i="52" s="1"/>
  <c r="G5042" i="52"/>
  <c r="F5042" i="52" s="1"/>
  <c r="G5101" i="52"/>
  <c r="F5101" i="52" s="1"/>
  <c r="G5132" i="52"/>
  <c r="G5075" i="52"/>
  <c r="F5075" i="52" s="1"/>
  <c r="G5142" i="52"/>
  <c r="F5142" i="52" s="1"/>
  <c r="G5082" i="52"/>
  <c r="F5082" i="52" s="1"/>
  <c r="G5125" i="52"/>
  <c r="F5125" i="52" s="1"/>
  <c r="G5061" i="52"/>
  <c r="F5061" i="52" s="1"/>
  <c r="G5124" i="52"/>
  <c r="F5124" i="52" s="1"/>
  <c r="G5083" i="52"/>
  <c r="G5107" i="52"/>
  <c r="F5107" i="52" s="1"/>
  <c r="G5092" i="52"/>
  <c r="F5092" i="52" s="1"/>
  <c r="AR129" i="11"/>
  <c r="H920" i="52"/>
  <c r="F920" i="52" s="1"/>
  <c r="H5146" i="52"/>
  <c r="H926" i="52"/>
  <c r="F926" i="52" s="1"/>
  <c r="M3775" i="52"/>
  <c r="G349" i="52"/>
  <c r="F349" i="52" s="1"/>
  <c r="M3787" i="52"/>
  <c r="M1278" i="52"/>
  <c r="H1273" i="52"/>
  <c r="M1298" i="52"/>
  <c r="M892" i="52"/>
  <c r="H4177" i="52"/>
  <c r="F4177" i="52" s="1"/>
  <c r="M5041" i="52"/>
  <c r="M3338" i="52"/>
  <c r="M6732" i="52"/>
  <c r="H1311" i="52"/>
  <c r="M1303" i="52"/>
  <c r="M5309" i="52"/>
  <c r="H3736" i="52"/>
  <c r="F3736" i="52" s="1"/>
  <c r="K6920" i="52"/>
  <c r="N6920" i="52" s="1"/>
  <c r="K1123" i="52"/>
  <c r="L1123" i="52" s="1"/>
  <c r="M6343" i="52"/>
  <c r="H5690" i="52"/>
  <c r="F5690" i="52" s="1"/>
  <c r="M3739" i="52"/>
  <c r="AR239" i="11"/>
  <c r="AN239" i="11"/>
  <c r="M3133" i="52"/>
  <c r="H3332" i="52"/>
  <c r="F3332" i="52" s="1"/>
  <c r="H6723" i="52"/>
  <c r="M3484" i="52"/>
  <c r="H1276" i="52"/>
  <c r="M1258" i="52"/>
  <c r="H1312" i="52"/>
  <c r="M970" i="52"/>
  <c r="H3211" i="52"/>
  <c r="M3091" i="52"/>
  <c r="H3361" i="52"/>
  <c r="F3361" i="52" s="1"/>
  <c r="H3489" i="52"/>
  <c r="K3489" i="52" s="1"/>
  <c r="M3478" i="52"/>
  <c r="H5789" i="52"/>
  <c r="F5789" i="52" s="1"/>
  <c r="H1176" i="52"/>
  <c r="F1176" i="52" s="1"/>
  <c r="H937" i="52"/>
  <c r="F937" i="52" s="1"/>
  <c r="M928" i="52"/>
  <c r="H964" i="52"/>
  <c r="F964" i="52" s="1"/>
  <c r="H3771" i="52"/>
  <c r="K2692" i="52"/>
  <c r="K1840" i="52"/>
  <c r="N1840" i="52" s="1"/>
  <c r="K1501" i="52"/>
  <c r="N1501" i="52" s="1"/>
  <c r="K6938" i="52"/>
  <c r="N6938" i="52" s="1"/>
  <c r="G582" i="52"/>
  <c r="H710" i="52"/>
  <c r="H3727" i="52"/>
  <c r="M5044" i="52"/>
  <c r="H3062" i="52"/>
  <c r="H3322" i="52"/>
  <c r="F3322" i="52" s="1"/>
  <c r="M3337" i="52"/>
  <c r="M3489" i="52"/>
  <c r="M1170" i="52"/>
  <c r="H1292" i="52"/>
  <c r="K1292" i="52" s="1"/>
  <c r="H3720" i="52"/>
  <c r="F3720" i="52" s="1"/>
  <c r="H5050" i="52"/>
  <c r="M3210" i="52"/>
  <c r="K2394" i="52"/>
  <c r="K3516" i="52"/>
  <c r="N3516" i="52" s="1"/>
  <c r="K1687" i="52"/>
  <c r="N1687" i="52" s="1"/>
  <c r="K5167" i="52"/>
  <c r="H900" i="52"/>
  <c r="F900" i="52" s="1"/>
  <c r="H727" i="52"/>
  <c r="H894" i="52"/>
  <c r="F894" i="52" s="1"/>
  <c r="M3473" i="52"/>
  <c r="M974" i="52"/>
  <c r="H3490" i="52"/>
  <c r="K3490" i="52" s="1"/>
  <c r="H1200" i="52"/>
  <c r="F1200" i="52" s="1"/>
  <c r="G350" i="52"/>
  <c r="F350" i="52" s="1"/>
  <c r="M5793" i="52"/>
  <c r="G3987" i="52"/>
  <c r="F3987" i="52" s="1"/>
  <c r="G3988" i="52"/>
  <c r="F3988" i="52" s="1"/>
  <c r="G3984" i="52"/>
  <c r="G4009" i="52"/>
  <c r="G577" i="52"/>
  <c r="G983" i="52"/>
  <c r="H3334" i="52"/>
  <c r="F3334" i="52" s="1"/>
  <c r="M927" i="52"/>
  <c r="H5311" i="52"/>
  <c r="F5311" i="52" s="1"/>
  <c r="K5028" i="52"/>
  <c r="H3357" i="52"/>
  <c r="F3357" i="52" s="1"/>
  <c r="AN71" i="11"/>
  <c r="AR71" i="11"/>
  <c r="K5351" i="52"/>
  <c r="N5351" i="52" s="1"/>
  <c r="K3627" i="52"/>
  <c r="M720" i="52"/>
  <c r="G6725" i="52"/>
  <c r="F6725" i="52" s="1"/>
  <c r="M5063" i="52"/>
  <c r="K2355" i="52"/>
  <c r="L2355" i="52" s="1"/>
  <c r="K2863" i="52"/>
  <c r="K1120" i="52"/>
  <c r="L1120" i="52" s="1"/>
  <c r="K1109" i="52"/>
  <c r="L1109" i="52" s="1"/>
  <c r="K6315" i="52"/>
  <c r="K6379" i="52"/>
  <c r="L6379" i="52" s="1"/>
  <c r="K6356" i="52"/>
  <c r="L6356" i="52" s="1"/>
  <c r="K5380" i="52"/>
  <c r="N5380" i="52" s="1"/>
  <c r="K5390" i="52"/>
  <c r="N5390" i="52" s="1"/>
  <c r="K5358" i="52"/>
  <c r="N5358" i="52" s="1"/>
  <c r="K5039" i="52"/>
  <c r="L5039" i="52" s="1"/>
  <c r="K1471" i="52"/>
  <c r="N1471" i="52" s="1"/>
  <c r="K2577" i="52"/>
  <c r="N2577" i="52" s="1"/>
  <c r="K4679" i="52"/>
  <c r="K1100" i="52"/>
  <c r="K1066" i="52"/>
  <c r="L1066" i="52" s="1"/>
  <c r="G4020" i="52"/>
  <c r="H1302" i="52"/>
  <c r="M956" i="52"/>
  <c r="G6727" i="52"/>
  <c r="F6727" i="52" s="1"/>
  <c r="M3345" i="52"/>
  <c r="H1189" i="52"/>
  <c r="F1189" i="52" s="1"/>
  <c r="H3099" i="52"/>
  <c r="M3134" i="52"/>
  <c r="K2367" i="52"/>
  <c r="L2367" i="52" s="1"/>
  <c r="K3691" i="52"/>
  <c r="L3691" i="52" s="1"/>
  <c r="K3689" i="52"/>
  <c r="L3689" i="52" s="1"/>
  <c r="K1145" i="52"/>
  <c r="L1145" i="52" s="1"/>
  <c r="K1131" i="52"/>
  <c r="L1131" i="52" s="1"/>
  <c r="K3272" i="52"/>
  <c r="N3272" i="52" s="1"/>
  <c r="K5322" i="52"/>
  <c r="N5322" i="52" s="1"/>
  <c r="K2672" i="52"/>
  <c r="K2661" i="52"/>
  <c r="K3488" i="52"/>
  <c r="N3488" i="52" s="1"/>
  <c r="G6730" i="52"/>
  <c r="F6730" i="52" s="1"/>
  <c r="K4700" i="52"/>
  <c r="L4700" i="52" s="1"/>
  <c r="K4328" i="52"/>
  <c r="L4328" i="52" s="1"/>
  <c r="K779" i="52"/>
  <c r="L779" i="52" s="1"/>
  <c r="K765" i="52"/>
  <c r="L765" i="52" s="1"/>
  <c r="H922" i="52"/>
  <c r="F922" i="52" s="1"/>
  <c r="H955" i="52"/>
  <c r="F955" i="52" s="1"/>
  <c r="H3122" i="52"/>
  <c r="H3351" i="52"/>
  <c r="F3351" i="52" s="1"/>
  <c r="H4917" i="52"/>
  <c r="F4917" i="52" s="1"/>
  <c r="H1168" i="52"/>
  <c r="F1168" i="52" s="1"/>
  <c r="M889" i="52"/>
  <c r="H945" i="52"/>
  <c r="F945" i="52" s="1"/>
  <c r="M907" i="52"/>
  <c r="H961" i="52"/>
  <c r="F961" i="52" s="1"/>
  <c r="M5135" i="52"/>
  <c r="M5071" i="52"/>
  <c r="M5124" i="52"/>
  <c r="H5051" i="52"/>
  <c r="G6731" i="52"/>
  <c r="F6731" i="52" s="1"/>
  <c r="G6726" i="52"/>
  <c r="F6726" i="52" s="1"/>
  <c r="G6721" i="52"/>
  <c r="F6721" i="52" s="1"/>
  <c r="AN191" i="11"/>
  <c r="AF73" i="44" s="1"/>
  <c r="H1319" i="52"/>
  <c r="H948" i="52"/>
  <c r="H5069" i="52"/>
  <c r="H5048" i="52"/>
  <c r="M3201" i="52"/>
  <c r="K4950" i="52"/>
  <c r="L4950" i="52" s="1"/>
  <c r="K4962" i="52"/>
  <c r="L4962" i="52" s="1"/>
  <c r="K752" i="52"/>
  <c r="L752" i="52" s="1"/>
  <c r="H3335" i="52"/>
  <c r="F3335" i="52" s="1"/>
  <c r="M6726" i="52"/>
  <c r="M1294" i="52"/>
  <c r="H4060" i="52"/>
  <c r="H6731" i="52"/>
  <c r="H3496" i="52"/>
  <c r="K3496" i="52" s="1"/>
  <c r="N3496" i="52" s="1"/>
  <c r="H3500" i="52"/>
  <c r="K3500" i="52" s="1"/>
  <c r="N3500" i="52" s="1"/>
  <c r="H1317" i="52"/>
  <c r="M5067" i="52"/>
  <c r="G6732" i="52"/>
  <c r="F6732" i="52" s="1"/>
  <c r="G6728" i="52"/>
  <c r="F6728" i="52" s="1"/>
  <c r="G6722" i="52"/>
  <c r="F6722" i="52" s="1"/>
  <c r="M722" i="52"/>
  <c r="H5118" i="52"/>
  <c r="K739" i="52"/>
  <c r="L739" i="52" s="1"/>
  <c r="K744" i="52"/>
  <c r="L744" i="52" s="1"/>
  <c r="K3576" i="52"/>
  <c r="N3576" i="52" s="1"/>
  <c r="K4366" i="52"/>
  <c r="L4366" i="52" s="1"/>
  <c r="K4380" i="52"/>
  <c r="L4380" i="52" s="1"/>
  <c r="K889" i="52"/>
  <c r="G976" i="52"/>
  <c r="G6723" i="52"/>
  <c r="F6723" i="52" s="1"/>
  <c r="G6720" i="52"/>
  <c r="F6720" i="52" s="1"/>
  <c r="K5487" i="52"/>
  <c r="L5487" i="52" s="1"/>
  <c r="K1735" i="52"/>
  <c r="N1735" i="52" s="1"/>
  <c r="K4233" i="52"/>
  <c r="K1520" i="52"/>
  <c r="N1520" i="52" s="1"/>
  <c r="K1473" i="52"/>
  <c r="N1473" i="52" s="1"/>
  <c r="K1597" i="52"/>
  <c r="N1597" i="52" s="1"/>
  <c r="K1833" i="52"/>
  <c r="K1802" i="52"/>
  <c r="N1802" i="52" s="1"/>
  <c r="K1759" i="52"/>
  <c r="N1759" i="52" s="1"/>
  <c r="K1662" i="52"/>
  <c r="N1662" i="52" s="1"/>
  <c r="K6898" i="52"/>
  <c r="N6898" i="52" s="1"/>
  <c r="K4269" i="52"/>
  <c r="N4269" i="52" s="1"/>
  <c r="K4828" i="52"/>
  <c r="L4828" i="52" s="1"/>
  <c r="K3288" i="52"/>
  <c r="N3288" i="52" s="1"/>
  <c r="K3476" i="52"/>
  <c r="N3476" i="52" s="1"/>
  <c r="K5335" i="52"/>
  <c r="K5427" i="52"/>
  <c r="N5427" i="52" s="1"/>
  <c r="K5410" i="52"/>
  <c r="K5394" i="52"/>
  <c r="N5394" i="52" s="1"/>
  <c r="K5401" i="52"/>
  <c r="K6970" i="52"/>
  <c r="N6970" i="52" s="1"/>
  <c r="K4244" i="52"/>
  <c r="N4244" i="52" s="1"/>
  <c r="K4235" i="52"/>
  <c r="N4235" i="52" s="1"/>
  <c r="K4249" i="52"/>
  <c r="N4249" i="52" s="1"/>
  <c r="K4205" i="52"/>
  <c r="K3220" i="52"/>
  <c r="N3220" i="52" s="1"/>
  <c r="M5284" i="52"/>
  <c r="H5284" i="52"/>
  <c r="M3069" i="52"/>
  <c r="H3069" i="52"/>
  <c r="G3112" i="52"/>
  <c r="G3210" i="52"/>
  <c r="F3210" i="52" s="1"/>
  <c r="G3178" i="52"/>
  <c r="F3178" i="52" s="1"/>
  <c r="G3209" i="52"/>
  <c r="F3209" i="52" s="1"/>
  <c r="G3072" i="52"/>
  <c r="F3072" i="52" s="1"/>
  <c r="G3088" i="52"/>
  <c r="G3173" i="52"/>
  <c r="F3173" i="52" s="1"/>
  <c r="G3153" i="52"/>
  <c r="F3153" i="52" s="1"/>
  <c r="G3099" i="52"/>
  <c r="G3171" i="52"/>
  <c r="G3148" i="52"/>
  <c r="F3148" i="52" s="1"/>
  <c r="G3212" i="52"/>
  <c r="G3114" i="52"/>
  <c r="F3114" i="52" s="1"/>
  <c r="G3110" i="52"/>
  <c r="F3110" i="52" s="1"/>
  <c r="G3193" i="52"/>
  <c r="F3193" i="52" s="1"/>
  <c r="G3157" i="52"/>
  <c r="G3116" i="52"/>
  <c r="F3116" i="52" s="1"/>
  <c r="G3214" i="52"/>
  <c r="G3147" i="52"/>
  <c r="F3147" i="52" s="1"/>
  <c r="G3211" i="52"/>
  <c r="G3168" i="52"/>
  <c r="F3168" i="52" s="1"/>
  <c r="G3098" i="52"/>
  <c r="F3098" i="52" s="1"/>
  <c r="G3181" i="52"/>
  <c r="F3181" i="52" s="1"/>
  <c r="G3071" i="52"/>
  <c r="G3087" i="52"/>
  <c r="F3087" i="52" s="1"/>
  <c r="G3177" i="52"/>
  <c r="F3177" i="52" s="1"/>
  <c r="G3104" i="52"/>
  <c r="F3104" i="52" s="1"/>
  <c r="G3205" i="52"/>
  <c r="F3205" i="52" s="1"/>
  <c r="G3134" i="52"/>
  <c r="F3134" i="52" s="1"/>
  <c r="G3103" i="52"/>
  <c r="F3103" i="52" s="1"/>
  <c r="G3175" i="52"/>
  <c r="F3175" i="52" s="1"/>
  <c r="G3144" i="52"/>
  <c r="F3144" i="52" s="1"/>
  <c r="G3208" i="52"/>
  <c r="G3081" i="52"/>
  <c r="G3204" i="52"/>
  <c r="F3204" i="52" s="1"/>
  <c r="G3100" i="52"/>
  <c r="F3100" i="52" s="1"/>
  <c r="G3172" i="52"/>
  <c r="F3172" i="52" s="1"/>
  <c r="G3186" i="52"/>
  <c r="F3186" i="52" s="1"/>
  <c r="G3152" i="52"/>
  <c r="F3152" i="52" s="1"/>
  <c r="G3151" i="52"/>
  <c r="F3151" i="52" s="1"/>
  <c r="AO29" i="11"/>
  <c r="G3133" i="52"/>
  <c r="F3133" i="52" s="1"/>
  <c r="G3058" i="52"/>
  <c r="F3058" i="52" s="1"/>
  <c r="G3092" i="52"/>
  <c r="F3092" i="52" s="1"/>
  <c r="G3060" i="52"/>
  <c r="G3076" i="52"/>
  <c r="G3106" i="52"/>
  <c r="G3061" i="52"/>
  <c r="F3061" i="52" s="1"/>
  <c r="G3166" i="52"/>
  <c r="F3166" i="52" s="1"/>
  <c r="G3127" i="52"/>
  <c r="G3191" i="52"/>
  <c r="F3191" i="52" s="1"/>
  <c r="G3160" i="52"/>
  <c r="F3160" i="52" s="1"/>
  <c r="G3066" i="52"/>
  <c r="F3066" i="52" s="1"/>
  <c r="G3165" i="52"/>
  <c r="F3165" i="52" s="1"/>
  <c r="G3113" i="52"/>
  <c r="F3113" i="52" s="1"/>
  <c r="G3206" i="52"/>
  <c r="F3206" i="52" s="1"/>
  <c r="G3077" i="52"/>
  <c r="G3137" i="52"/>
  <c r="G3107" i="52"/>
  <c r="F3107" i="52" s="1"/>
  <c r="G3167" i="52"/>
  <c r="F3167" i="52" s="1"/>
  <c r="G3124" i="52"/>
  <c r="F3124" i="52" s="1"/>
  <c r="G3188" i="52"/>
  <c r="F3188" i="52" s="1"/>
  <c r="G3130" i="52"/>
  <c r="G3059" i="52"/>
  <c r="G3075" i="52"/>
  <c r="G3094" i="52"/>
  <c r="F3094" i="52" s="1"/>
  <c r="G3190" i="52"/>
  <c r="F3190" i="52" s="1"/>
  <c r="G3138" i="52"/>
  <c r="F3138" i="52" s="1"/>
  <c r="G3065" i="52"/>
  <c r="G3185" i="52"/>
  <c r="F3185" i="52" s="1"/>
  <c r="G3123" i="52"/>
  <c r="F3123" i="52" s="1"/>
  <c r="G3187" i="52"/>
  <c r="F3187" i="52" s="1"/>
  <c r="G3164" i="52"/>
  <c r="G3082" i="52"/>
  <c r="F3082" i="52" s="1"/>
  <c r="G3118" i="52"/>
  <c r="F3118" i="52" s="1"/>
  <c r="G3216" i="52"/>
  <c r="F3216" i="52" s="1"/>
  <c r="G3182" i="52"/>
  <c r="F3182" i="52" s="1"/>
  <c r="G3184" i="52"/>
  <c r="F3184" i="52" s="1"/>
  <c r="G3183" i="52"/>
  <c r="G3125" i="52"/>
  <c r="F3125" i="52" s="1"/>
  <c r="G3163" i="52"/>
  <c r="F3163" i="52" s="1"/>
  <c r="G3070" i="52"/>
  <c r="G3146" i="52"/>
  <c r="G3096" i="52"/>
  <c r="F3096" i="52" s="1"/>
  <c r="G3145" i="52"/>
  <c r="F3145" i="52" s="1"/>
  <c r="G3064" i="52"/>
  <c r="G3080" i="52"/>
  <c r="G3109" i="52"/>
  <c r="G3069" i="52"/>
  <c r="G3217" i="52"/>
  <c r="F3217" i="52" s="1"/>
  <c r="G3139" i="52"/>
  <c r="G3203" i="52"/>
  <c r="G3180" i="52"/>
  <c r="F3180" i="52" s="1"/>
  <c r="G3078" i="52"/>
  <c r="G3194" i="52"/>
  <c r="F3194" i="52" s="1"/>
  <c r="G3129" i="52"/>
  <c r="F3129" i="52" s="1"/>
  <c r="G3120" i="52"/>
  <c r="F3120" i="52" s="1"/>
  <c r="G3085" i="52"/>
  <c r="F3085" i="52" s="1"/>
  <c r="G3150" i="52"/>
  <c r="F3150" i="52" s="1"/>
  <c r="G3115" i="52"/>
  <c r="G3179" i="52"/>
  <c r="G3136" i="52"/>
  <c r="F3136" i="52" s="1"/>
  <c r="G3200" i="52"/>
  <c r="G3149" i="52"/>
  <c r="F3149" i="52" s="1"/>
  <c r="G3063" i="52"/>
  <c r="F3063" i="52" s="1"/>
  <c r="G3079" i="52"/>
  <c r="F3079" i="52" s="1"/>
  <c r="G3097" i="52"/>
  <c r="F3097" i="52" s="1"/>
  <c r="G3090" i="52"/>
  <c r="G3141" i="52"/>
  <c r="G3073" i="52"/>
  <c r="F3073" i="52" s="1"/>
  <c r="G3198" i="52"/>
  <c r="G3143" i="52"/>
  <c r="F3143" i="52" s="1"/>
  <c r="G3207" i="52"/>
  <c r="F3207" i="52" s="1"/>
  <c r="G3176" i="52"/>
  <c r="F3176" i="52" s="1"/>
  <c r="G3161" i="52"/>
  <c r="F3161" i="52" s="1"/>
  <c r="G3119" i="52"/>
  <c r="G3062" i="52"/>
  <c r="G3111" i="52"/>
  <c r="F3111" i="52" s="1"/>
  <c r="G3108" i="52"/>
  <c r="F3108" i="52" s="1"/>
  <c r="G3195" i="52"/>
  <c r="F3195" i="52" s="1"/>
  <c r="G3089" i="52"/>
  <c r="H661" i="52"/>
  <c r="M661" i="52"/>
  <c r="H608" i="52"/>
  <c r="F608" i="52" s="1"/>
  <c r="M608" i="52"/>
  <c r="M641" i="52"/>
  <c r="H641" i="52"/>
  <c r="M1245" i="52"/>
  <c r="H3071" i="52"/>
  <c r="M3071" i="52"/>
  <c r="M4937" i="52"/>
  <c r="H4937" i="52"/>
  <c r="M6307" i="52"/>
  <c r="H6307" i="52"/>
  <c r="F6307" i="52" s="1"/>
  <c r="M6302" i="52"/>
  <c r="H6302" i="52"/>
  <c r="M6297" i="52"/>
  <c r="H6297" i="52"/>
  <c r="F6297" i="52" s="1"/>
  <c r="H3230" i="52"/>
  <c r="K3230" i="52" s="1"/>
  <c r="M3234" i="52"/>
  <c r="H3234" i="52"/>
  <c r="K3234" i="52" s="1"/>
  <c r="M5303" i="52"/>
  <c r="H5303" i="52"/>
  <c r="F5303" i="52" s="1"/>
  <c r="M1253" i="52"/>
  <c r="H1253" i="52"/>
  <c r="M3235" i="52"/>
  <c r="M4956" i="52"/>
  <c r="H4956" i="52"/>
  <c r="H3231" i="52"/>
  <c r="K3231" i="52" s="1"/>
  <c r="M3251" i="52"/>
  <c r="H3251" i="52"/>
  <c r="K3251" i="52" s="1"/>
  <c r="H3232" i="52"/>
  <c r="K3232" i="52" s="1"/>
  <c r="N3232" i="52" s="1"/>
  <c r="M3252" i="52"/>
  <c r="H3329" i="52"/>
  <c r="F3329" i="52" s="1"/>
  <c r="M3329" i="52"/>
  <c r="H3336" i="52"/>
  <c r="F3336" i="52" s="1"/>
  <c r="M3336" i="52"/>
  <c r="M3362" i="52"/>
  <c r="H3362" i="52"/>
  <c r="F3362" i="52" s="1"/>
  <c r="M3317" i="52"/>
  <c r="H3317" i="52"/>
  <c r="F3317" i="52" s="1"/>
  <c r="H6721" i="52"/>
  <c r="M4064" i="52"/>
  <c r="H4064" i="52"/>
  <c r="H3467" i="52"/>
  <c r="K3467" i="52" s="1"/>
  <c r="H1313" i="52"/>
  <c r="M1313" i="52"/>
  <c r="M1281" i="52"/>
  <c r="H1281" i="52"/>
  <c r="M1256" i="52"/>
  <c r="H1256" i="52"/>
  <c r="F1256" i="52" s="1"/>
  <c r="M944" i="52"/>
  <c r="H944" i="52"/>
  <c r="F944" i="52" s="1"/>
  <c r="H895" i="52"/>
  <c r="F895" i="52" s="1"/>
  <c r="M895" i="52"/>
  <c r="H897" i="52"/>
  <c r="M897" i="52"/>
  <c r="H5074" i="52"/>
  <c r="M5074" i="52"/>
  <c r="H1293" i="52"/>
  <c r="M1293" i="52"/>
  <c r="G4063" i="52"/>
  <c r="F4063" i="52" s="1"/>
  <c r="G4066" i="52"/>
  <c r="F4066" i="52" s="1"/>
  <c r="AO221" i="11"/>
  <c r="G4061" i="52"/>
  <c r="F4061" i="52" s="1"/>
  <c r="G4064" i="52"/>
  <c r="G4067" i="52"/>
  <c r="F4067" i="52" s="1"/>
  <c r="G4059" i="52"/>
  <c r="G4062" i="52"/>
  <c r="F4062" i="52" s="1"/>
  <c r="K4338" i="52"/>
  <c r="L4338" i="52" s="1"/>
  <c r="K4434" i="52"/>
  <c r="L4434" i="52" s="1"/>
  <c r="K3235" i="52"/>
  <c r="K2703" i="52"/>
  <c r="L2703" i="52" s="1"/>
  <c r="K2670" i="52"/>
  <c r="K4542" i="52"/>
  <c r="L4542" i="52" s="1"/>
  <c r="K4471" i="52"/>
  <c r="G4060" i="52"/>
  <c r="H3984" i="52"/>
  <c r="M3467" i="52"/>
  <c r="K5229" i="52"/>
  <c r="L5229" i="52" s="1"/>
  <c r="K5648" i="52"/>
  <c r="N5648" i="52" s="1"/>
  <c r="K907" i="52"/>
  <c r="H3990" i="52"/>
  <c r="H4977" i="52"/>
  <c r="F4977" i="52" s="1"/>
  <c r="M46" i="52"/>
  <c r="H6354" i="52"/>
  <c r="K4497" i="52"/>
  <c r="L4497" i="52" s="1"/>
  <c r="H3470" i="52"/>
  <c r="K3470" i="52" s="1"/>
  <c r="N3470" i="52" s="1"/>
  <c r="H1279" i="52"/>
  <c r="H1318" i="52"/>
  <c r="F1318" i="52" s="1"/>
  <c r="M947" i="52"/>
  <c r="M967" i="52"/>
  <c r="K5200" i="52"/>
  <c r="G3174" i="52"/>
  <c r="F3174" i="52" s="1"/>
  <c r="G3189" i="52"/>
  <c r="F3189" i="52" s="1"/>
  <c r="G3095" i="52"/>
  <c r="F3095" i="52" s="1"/>
  <c r="G3126" i="52"/>
  <c r="F3126" i="52" s="1"/>
  <c r="G3074" i="52"/>
  <c r="F3074" i="52" s="1"/>
  <c r="G3201" i="52"/>
  <c r="F3201" i="52" s="1"/>
  <c r="G3213" i="52"/>
  <c r="F3213" i="52" s="1"/>
  <c r="G3159" i="52"/>
  <c r="G3084" i="52"/>
  <c r="F3084" i="52" s="1"/>
  <c r="G3197" i="52"/>
  <c r="F3197" i="52" s="1"/>
  <c r="G4068" i="52"/>
  <c r="F4068" i="52" s="1"/>
  <c r="M6341" i="52"/>
  <c r="H6336" i="52"/>
  <c r="F6336" i="52" s="1"/>
  <c r="H4921" i="52"/>
  <c r="M707" i="52"/>
  <c r="K767" i="52"/>
  <c r="K4940" i="52"/>
  <c r="L4940" i="52" s="1"/>
  <c r="K730" i="52"/>
  <c r="L730" i="52" s="1"/>
  <c r="K781" i="52"/>
  <c r="L781" i="52" s="1"/>
  <c r="K4478" i="52"/>
  <c r="L4478" i="52" s="1"/>
  <c r="K4991" i="52"/>
  <c r="L4991" i="52" s="1"/>
  <c r="K2919" i="52"/>
  <c r="L2919" i="52" s="1"/>
  <c r="K2983" i="52"/>
  <c r="L2983" i="52" s="1"/>
  <c r="K3047" i="52"/>
  <c r="L3047" i="52" s="1"/>
  <c r="K2966" i="52"/>
  <c r="L2966" i="52" s="1"/>
  <c r="K3030" i="52"/>
  <c r="L3030" i="52" s="1"/>
  <c r="K4384" i="52"/>
  <c r="L4384" i="52" s="1"/>
  <c r="P3" i="11"/>
  <c r="K4483" i="52"/>
  <c r="L4483" i="52" s="1"/>
  <c r="K2974" i="52"/>
  <c r="L2974" i="52" s="1"/>
  <c r="K4386" i="52"/>
  <c r="L4386" i="52" s="1"/>
  <c r="K3221" i="52"/>
  <c r="N3221" i="52" s="1"/>
  <c r="G4176" i="52"/>
  <c r="G4181" i="52"/>
  <c r="K2764" i="52"/>
  <c r="N2764" i="52" s="1"/>
  <c r="K2720" i="52"/>
  <c r="N2720" i="52" s="1"/>
  <c r="H3498" i="52"/>
  <c r="K3498" i="52" s="1"/>
  <c r="N3498" i="52" s="1"/>
  <c r="H908" i="52"/>
  <c r="F908" i="52" s="1"/>
  <c r="H3252" i="52"/>
  <c r="K3252" i="52" s="1"/>
  <c r="K2935" i="52"/>
  <c r="L2935" i="52" s="1"/>
  <c r="K2999" i="52"/>
  <c r="L2999" i="52" s="1"/>
  <c r="K2918" i="52"/>
  <c r="L2918" i="52" s="1"/>
  <c r="K2982" i="52"/>
  <c r="L2982" i="52" s="1"/>
  <c r="K3046" i="52"/>
  <c r="L3046" i="52" s="1"/>
  <c r="G3215" i="52"/>
  <c r="G3196" i="52"/>
  <c r="F3196" i="52" s="1"/>
  <c r="G3121" i="52"/>
  <c r="F3121" i="52" s="1"/>
  <c r="G3083" i="52"/>
  <c r="F3083" i="52" s="1"/>
  <c r="G3156" i="52"/>
  <c r="F3156" i="52" s="1"/>
  <c r="G3102" i="52"/>
  <c r="F3102" i="52" s="1"/>
  <c r="G3101" i="52"/>
  <c r="F3101" i="52" s="1"/>
  <c r="G3091" i="52"/>
  <c r="F3091" i="52" s="1"/>
  <c r="G3068" i="52"/>
  <c r="F3068" i="52" s="1"/>
  <c r="G3086" i="52"/>
  <c r="G4065" i="52"/>
  <c r="M6346" i="52"/>
  <c r="H626" i="52"/>
  <c r="M6721" i="52"/>
  <c r="M6348" i="52"/>
  <c r="M3231" i="52"/>
  <c r="H346" i="52"/>
  <c r="H3474" i="52"/>
  <c r="K3474" i="52" s="1"/>
  <c r="H3065" i="52"/>
  <c r="K5195" i="52"/>
  <c r="N5195" i="52" s="1"/>
  <c r="M3474" i="52"/>
  <c r="H1164" i="52"/>
  <c r="F1164" i="52" s="1"/>
  <c r="H5086" i="52"/>
  <c r="H5094" i="52"/>
  <c r="H4176" i="52"/>
  <c r="K2859" i="52"/>
  <c r="L2859" i="52" s="1"/>
  <c r="K1104" i="52"/>
  <c r="L1104" i="52" s="1"/>
  <c r="K3625" i="52"/>
  <c r="L3625" i="52" s="1"/>
  <c r="K1286" i="52"/>
  <c r="N1286" i="52" s="1"/>
  <c r="H44" i="52"/>
  <c r="H1166" i="52"/>
  <c r="F1166" i="52" s="1"/>
  <c r="K5411" i="52"/>
  <c r="N5411" i="52" s="1"/>
  <c r="K1813" i="52"/>
  <c r="N1813" i="52" s="1"/>
  <c r="K1728" i="52"/>
  <c r="N1728" i="52" s="1"/>
  <c r="K1156" i="52"/>
  <c r="L1156" i="52" s="1"/>
  <c r="K1153" i="52"/>
  <c r="K1081" i="52"/>
  <c r="L1081" i="52" s="1"/>
  <c r="K5342" i="52"/>
  <c r="N5342" i="52" s="1"/>
  <c r="K4350" i="52"/>
  <c r="L4350" i="52" s="1"/>
  <c r="K4382" i="52"/>
  <c r="L4382" i="52" s="1"/>
  <c r="K5115" i="52"/>
  <c r="L5115" i="52" s="1"/>
  <c r="K1828" i="52"/>
  <c r="N1828" i="52" s="1"/>
  <c r="K1298" i="52"/>
  <c r="K1772" i="52"/>
  <c r="K1603" i="52"/>
  <c r="K1618" i="52"/>
  <c r="N1618" i="52" s="1"/>
  <c r="K1550" i="52"/>
  <c r="K1303" i="52"/>
  <c r="K1752" i="52"/>
  <c r="N1752" i="52" s="1"/>
  <c r="K1378" i="52"/>
  <c r="K1359" i="52"/>
  <c r="K944" i="52"/>
  <c r="L944" i="52" s="1"/>
  <c r="K2637" i="52"/>
  <c r="K2649" i="52"/>
  <c r="K2585" i="52"/>
  <c r="N2585" i="52" s="1"/>
  <c r="K2621" i="52"/>
  <c r="N2621" i="52" s="1"/>
  <c r="K4590" i="52"/>
  <c r="N4590" i="52" s="1"/>
  <c r="K2797" i="52"/>
  <c r="K1093" i="52"/>
  <c r="K6423" i="52"/>
  <c r="N6423" i="52" s="1"/>
  <c r="K5152" i="52"/>
  <c r="N5152" i="52" s="1"/>
  <c r="H3109" i="52"/>
  <c r="M3490" i="52"/>
  <c r="G355" i="52"/>
  <c r="F355" i="52" s="1"/>
  <c r="G351" i="52"/>
  <c r="G337" i="52"/>
  <c r="G353" i="52"/>
  <c r="F353" i="52" s="1"/>
  <c r="G334" i="52"/>
  <c r="F334" i="52" s="1"/>
  <c r="G340" i="52"/>
  <c r="F340" i="52" s="1"/>
  <c r="K5363" i="52"/>
  <c r="N5363" i="52" s="1"/>
  <c r="K1236" i="52"/>
  <c r="N1236" i="52" s="1"/>
  <c r="K1713" i="52"/>
  <c r="N1713" i="52" s="1"/>
  <c r="K1672" i="52"/>
  <c r="N1672" i="52" s="1"/>
  <c r="K1559" i="52"/>
  <c r="N1559" i="52" s="1"/>
  <c r="K1857" i="52"/>
  <c r="N1857" i="52" s="1"/>
  <c r="K1421" i="52"/>
  <c r="N1421" i="52" s="1"/>
  <c r="K1613" i="52"/>
  <c r="N1613" i="52" s="1"/>
  <c r="K1745" i="52"/>
  <c r="N1745" i="52" s="1"/>
  <c r="K1601" i="52"/>
  <c r="L1601" i="52" s="1"/>
  <c r="K1619" i="52"/>
  <c r="N1619" i="52" s="1"/>
  <c r="K1424" i="52"/>
  <c r="N1424" i="52" s="1"/>
  <c r="K1804" i="52"/>
  <c r="N1804" i="52" s="1"/>
  <c r="K1715" i="52"/>
  <c r="N1715" i="52" s="1"/>
  <c r="K1803" i="52"/>
  <c r="K2464" i="52"/>
  <c r="N2464" i="52" s="1"/>
  <c r="K2629" i="52"/>
  <c r="N2629" i="52" s="1"/>
  <c r="K2651" i="52"/>
  <c r="N2651" i="52" s="1"/>
  <c r="K2633" i="52"/>
  <c r="N2633" i="52" s="1"/>
  <c r="K2630" i="52"/>
  <c r="N2630" i="52" s="1"/>
  <c r="K2514" i="52"/>
  <c r="N2514" i="52" s="1"/>
  <c r="K6906" i="52"/>
  <c r="N6906" i="52" s="1"/>
  <c r="K4711" i="52"/>
  <c r="N4711" i="52" s="1"/>
  <c r="K4221" i="52"/>
  <c r="L4221" i="52" s="1"/>
  <c r="K2812" i="52"/>
  <c r="N2812" i="52" s="1"/>
  <c r="K2712" i="52"/>
  <c r="N2712" i="52" s="1"/>
  <c r="K2668" i="52"/>
  <c r="N2668" i="52" s="1"/>
  <c r="G1250" i="52"/>
  <c r="F1250" i="52" s="1"/>
  <c r="M3354" i="52"/>
  <c r="H4059" i="52"/>
  <c r="H936" i="52"/>
  <c r="F936" i="52" s="1"/>
  <c r="G339" i="52"/>
  <c r="F339" i="52" s="1"/>
  <c r="G352" i="52"/>
  <c r="F352" i="52" s="1"/>
  <c r="G335" i="52"/>
  <c r="F335" i="52" s="1"/>
  <c r="G345" i="52"/>
  <c r="F345" i="52" s="1"/>
  <c r="G341" i="52"/>
  <c r="F341" i="52" s="1"/>
  <c r="G336" i="52"/>
  <c r="K3291" i="52"/>
  <c r="N3291" i="52" s="1"/>
  <c r="K5398" i="52"/>
  <c r="N5398" i="52" s="1"/>
  <c r="K5382" i="52"/>
  <c r="N5382" i="52" s="1"/>
  <c r="K1611" i="52"/>
  <c r="N1611" i="52" s="1"/>
  <c r="K1353" i="52"/>
  <c r="N1353" i="52" s="1"/>
  <c r="K1863" i="52"/>
  <c r="K1491" i="52"/>
  <c r="N1491" i="52" s="1"/>
  <c r="K1673" i="52"/>
  <c r="N1673" i="52" s="1"/>
  <c r="K1616" i="52"/>
  <c r="L1616" i="52" s="1"/>
  <c r="K1560" i="52"/>
  <c r="N1560" i="52" s="1"/>
  <c r="K1469" i="52"/>
  <c r="N1469" i="52" s="1"/>
  <c r="K1386" i="52"/>
  <c r="K1493" i="52"/>
  <c r="N1493" i="52" s="1"/>
  <c r="K1380" i="52"/>
  <c r="N1380" i="52" s="1"/>
  <c r="K1325" i="52"/>
  <c r="N1325" i="52" s="1"/>
  <c r="K2616" i="52"/>
  <c r="N2616" i="52" s="1"/>
  <c r="K2488" i="52"/>
  <c r="N2488" i="52" s="1"/>
  <c r="K2598" i="52"/>
  <c r="N2598" i="52" s="1"/>
  <c r="K4697" i="52"/>
  <c r="N4697" i="52" s="1"/>
  <c r="K3273" i="52"/>
  <c r="K5148" i="52"/>
  <c r="N5148" i="52" s="1"/>
  <c r="G346" i="52"/>
  <c r="G338" i="52"/>
  <c r="F338" i="52" s="1"/>
  <c r="G342" i="52"/>
  <c r="F342" i="52" s="1"/>
  <c r="G347" i="52"/>
  <c r="K3800" i="52"/>
  <c r="L3800" i="52" s="1"/>
  <c r="K2750" i="52"/>
  <c r="K4777" i="52"/>
  <c r="N4777" i="52" s="1"/>
  <c r="K6411" i="52"/>
  <c r="N6411" i="52" s="1"/>
  <c r="K6427" i="52"/>
  <c r="K193" i="52"/>
  <c r="N193" i="52" s="1"/>
  <c r="K3805" i="52"/>
  <c r="L3805" i="52" s="1"/>
  <c r="K1101" i="52"/>
  <c r="L1101" i="52" s="1"/>
  <c r="K1146" i="52"/>
  <c r="L1146" i="52" s="1"/>
  <c r="K3281" i="52"/>
  <c r="N3281" i="52" s="1"/>
  <c r="K5426" i="52"/>
  <c r="N5426" i="52" s="1"/>
  <c r="K5362" i="52"/>
  <c r="N5362" i="52" s="1"/>
  <c r="K5369" i="52"/>
  <c r="N5369" i="52" s="1"/>
  <c r="K1230" i="52"/>
  <c r="K3685" i="52"/>
  <c r="L3685" i="52" s="1"/>
  <c r="K1677" i="52"/>
  <c r="N1677" i="52" s="1"/>
  <c r="K5634" i="52"/>
  <c r="N5634" i="52" s="1"/>
  <c r="K6882" i="52"/>
  <c r="K2426" i="52"/>
  <c r="L2426" i="52" s="1"/>
  <c r="K2907" i="52"/>
  <c r="L2907" i="52" s="1"/>
  <c r="K4925" i="52"/>
  <c r="K3422" i="52"/>
  <c r="N3422" i="52" s="1"/>
  <c r="K3611" i="52"/>
  <c r="L3611" i="52" s="1"/>
  <c r="K3675" i="52"/>
  <c r="L3675" i="52" s="1"/>
  <c r="K4818" i="52"/>
  <c r="L4818" i="52" s="1"/>
  <c r="K3656" i="52"/>
  <c r="K3279" i="52"/>
  <c r="N3279" i="52" s="1"/>
  <c r="K3472" i="52"/>
  <c r="N3472" i="52" s="1"/>
  <c r="K7041" i="52"/>
  <c r="K1882" i="52"/>
  <c r="K1587" i="52"/>
  <c r="K1407" i="52"/>
  <c r="N1407" i="52" s="1"/>
  <c r="K1832" i="52"/>
  <c r="N1832" i="52" s="1"/>
  <c r="K1698" i="52"/>
  <c r="N1698" i="52" s="1"/>
  <c r="K1869" i="52"/>
  <c r="N1869" i="52" s="1"/>
  <c r="K1655" i="52"/>
  <c r="N1655" i="52" s="1"/>
  <c r="K1646" i="52"/>
  <c r="K1652" i="52"/>
  <c r="N1652" i="52" s="1"/>
  <c r="K1516" i="52"/>
  <c r="K1676" i="52"/>
  <c r="N1676" i="52" s="1"/>
  <c r="K1563" i="52"/>
  <c r="N1563" i="52" s="1"/>
  <c r="K1844" i="52"/>
  <c r="N1844" i="52" s="1"/>
  <c r="K1743" i="52"/>
  <c r="K1808" i="52"/>
  <c r="K1337" i="52"/>
  <c r="N1337" i="52" s="1"/>
  <c r="K5643" i="52"/>
  <c r="N5643" i="52" s="1"/>
  <c r="K2479" i="52"/>
  <c r="N2479" i="52" s="1"/>
  <c r="K2548" i="52"/>
  <c r="N2548" i="52" s="1"/>
  <c r="K2484" i="52"/>
  <c r="N2484" i="52" s="1"/>
  <c r="K2582" i="52"/>
  <c r="N2582" i="52" s="1"/>
  <c r="K2648" i="52"/>
  <c r="N2648" i="52" s="1"/>
  <c r="K2584" i="52"/>
  <c r="N2584" i="52" s="1"/>
  <c r="K2604" i="52"/>
  <c r="N2604" i="52" s="1"/>
  <c r="K3480" i="52"/>
  <c r="N3480" i="52" s="1"/>
  <c r="M3994" i="52"/>
  <c r="M3982" i="52"/>
  <c r="M629" i="52"/>
  <c r="M610" i="52"/>
  <c r="H3081" i="52"/>
  <c r="M3174" i="52"/>
  <c r="H643" i="52"/>
  <c r="K3843" i="52"/>
  <c r="L3843" i="52" s="1"/>
  <c r="K4651" i="52"/>
  <c r="N4651" i="52" s="1"/>
  <c r="K4619" i="52"/>
  <c r="N4619" i="52" s="1"/>
  <c r="K4587" i="52"/>
  <c r="N4587" i="52" s="1"/>
  <c r="K4555" i="52"/>
  <c r="N4555" i="52" s="1"/>
  <c r="K4646" i="52"/>
  <c r="N4646" i="52" s="1"/>
  <c r="K4928" i="52"/>
  <c r="L4928" i="52" s="1"/>
  <c r="K6443" i="52"/>
  <c r="N6443" i="52" s="1"/>
  <c r="K6459" i="52"/>
  <c r="N6459" i="52" s="1"/>
  <c r="K4408" i="52"/>
  <c r="L4408" i="52" s="1"/>
  <c r="K4400" i="52"/>
  <c r="L4400" i="52" s="1"/>
  <c r="K5155" i="52"/>
  <c r="N5155" i="52" s="1"/>
  <c r="H4009" i="52"/>
  <c r="H693" i="52"/>
  <c r="F693" i="52" s="1"/>
  <c r="H3192" i="52"/>
  <c r="H4945" i="52"/>
  <c r="K4945" i="52" s="1"/>
  <c r="K3307" i="52"/>
  <c r="N3307" i="52" s="1"/>
  <c r="K3263" i="52"/>
  <c r="N3263" i="52" s="1"/>
  <c r="K5617" i="52"/>
  <c r="N5617" i="52" s="1"/>
  <c r="K5010" i="52"/>
  <c r="N5010" i="52" s="1"/>
  <c r="K2384" i="52"/>
  <c r="L2384" i="52" s="1"/>
  <c r="K223" i="52"/>
  <c r="N223" i="52" s="1"/>
  <c r="K2527" i="52"/>
  <c r="K2570" i="52"/>
  <c r="K5027" i="52"/>
  <c r="L5027" i="52" s="1"/>
  <c r="K3248" i="52"/>
  <c r="N3248" i="52" s="1"/>
  <c r="K3840" i="52"/>
  <c r="L3840" i="52" s="1"/>
  <c r="K3829" i="52"/>
  <c r="L3829" i="52" s="1"/>
  <c r="K3861" i="52"/>
  <c r="L3861" i="52" s="1"/>
  <c r="K3256" i="52"/>
  <c r="N3256" i="52" s="1"/>
  <c r="K3293" i="52"/>
  <c r="K1343" i="52"/>
  <c r="N1343" i="52" s="1"/>
  <c r="K1492" i="52"/>
  <c r="K2554" i="52"/>
  <c r="K6924" i="52"/>
  <c r="K6876" i="52"/>
  <c r="N6876" i="52" s="1"/>
  <c r="K6919" i="52"/>
  <c r="N6919" i="52" s="1"/>
  <c r="K6903" i="52"/>
  <c r="N6903" i="52" s="1"/>
  <c r="K2379" i="52"/>
  <c r="L2379" i="52" s="1"/>
  <c r="K4627" i="52"/>
  <c r="K2714" i="52"/>
  <c r="N2714" i="52" s="1"/>
  <c r="K2811" i="52"/>
  <c r="N2811" i="52" s="1"/>
  <c r="K2747" i="52"/>
  <c r="N2747" i="52" s="1"/>
  <c r="K2358" i="52"/>
  <c r="G3998" i="52"/>
  <c r="G3982" i="52"/>
  <c r="F3982" i="52" s="1"/>
  <c r="G3997" i="52"/>
  <c r="F3997" i="52" s="1"/>
  <c r="G3990" i="52"/>
  <c r="G3985" i="52"/>
  <c r="F3985" i="52" s="1"/>
  <c r="G3981" i="52"/>
  <c r="G575" i="52"/>
  <c r="G982" i="52"/>
  <c r="G997" i="52"/>
  <c r="H5691" i="52"/>
  <c r="F5691" i="52" s="1"/>
  <c r="G715" i="52"/>
  <c r="F715" i="52" s="1"/>
  <c r="K4996" i="52"/>
  <c r="H5317" i="52"/>
  <c r="K3259" i="52"/>
  <c r="N3259" i="52" s="1"/>
  <c r="K1234" i="52"/>
  <c r="N1234" i="52" s="1"/>
  <c r="G975" i="52"/>
  <c r="G4027" i="52"/>
  <c r="F4027" i="52" s="1"/>
  <c r="K197" i="52"/>
  <c r="N197" i="52" s="1"/>
  <c r="K6338" i="52"/>
  <c r="K6369" i="52"/>
  <c r="L6369" i="52" s="1"/>
  <c r="K5403" i="52"/>
  <c r="K5339" i="52"/>
  <c r="K5432" i="52"/>
  <c r="AN237" i="11"/>
  <c r="AR237" i="11"/>
  <c r="AR236" i="11"/>
  <c r="AN236" i="11"/>
  <c r="G710" i="52"/>
  <c r="G723" i="52"/>
  <c r="F723" i="52" s="1"/>
  <c r="G718" i="52"/>
  <c r="F718" i="52" s="1"/>
  <c r="K1681" i="52"/>
  <c r="L1681" i="52" s="1"/>
  <c r="K949" i="52"/>
  <c r="L949" i="52" s="1"/>
  <c r="G726" i="52"/>
  <c r="K4960" i="52"/>
  <c r="L4960" i="52" s="1"/>
  <c r="K4970" i="52"/>
  <c r="L4970" i="52" s="1"/>
  <c r="K4965" i="52"/>
  <c r="L4965" i="52" s="1"/>
  <c r="K5460" i="52"/>
  <c r="L5460" i="52" s="1"/>
  <c r="K3628" i="52"/>
  <c r="L3628" i="52" s="1"/>
  <c r="K4416" i="52"/>
  <c r="L4416" i="52" s="1"/>
  <c r="K2407" i="52"/>
  <c r="L2407" i="52" s="1"/>
  <c r="K3809" i="52"/>
  <c r="L3809" i="52" s="1"/>
  <c r="M689" i="52"/>
  <c r="H689" i="52"/>
  <c r="H1251" i="52"/>
  <c r="M6299" i="52"/>
  <c r="H6299" i="52"/>
  <c r="M6335" i="52"/>
  <c r="H6335" i="52"/>
  <c r="M6376" i="52"/>
  <c r="H6376" i="52"/>
  <c r="H4973" i="52"/>
  <c r="M4973" i="52"/>
  <c r="M3218" i="52"/>
  <c r="H3226" i="52"/>
  <c r="K3226" i="52" s="1"/>
  <c r="N3226" i="52" s="1"/>
  <c r="M3244" i="52"/>
  <c r="M6345" i="52"/>
  <c r="H6345" i="52"/>
  <c r="K2698" i="52"/>
  <c r="N2698" i="52" s="1"/>
  <c r="K2743" i="52"/>
  <c r="N2743" i="52" s="1"/>
  <c r="K3793" i="52"/>
  <c r="L3793" i="52" s="1"/>
  <c r="K6868" i="52"/>
  <c r="N6868" i="52" s="1"/>
  <c r="K6888" i="52"/>
  <c r="K2442" i="52"/>
  <c r="L2442" i="52" s="1"/>
  <c r="K1105" i="52"/>
  <c r="L1105" i="52" s="1"/>
  <c r="K782" i="52"/>
  <c r="L782" i="52" s="1"/>
  <c r="K769" i="52"/>
  <c r="L769" i="52" s="1"/>
  <c r="K3482" i="52"/>
  <c r="N3482" i="52" s="1"/>
  <c r="K4826" i="52"/>
  <c r="L4826" i="52" s="1"/>
  <c r="K1607" i="52"/>
  <c r="N1607" i="52" s="1"/>
  <c r="K1667" i="52"/>
  <c r="K1638" i="52"/>
  <c r="N1638" i="52" s="1"/>
  <c r="K1657" i="52"/>
  <c r="N1657" i="52" s="1"/>
  <c r="K6932" i="52"/>
  <c r="K6871" i="52"/>
  <c r="N6871" i="52" s="1"/>
  <c r="K2682" i="52"/>
  <c r="N2682" i="52" s="1"/>
  <c r="K2787" i="52"/>
  <c r="N2787" i="52" s="1"/>
  <c r="K2798" i="52"/>
  <c r="N2798" i="52" s="1"/>
  <c r="K2766" i="52"/>
  <c r="N2766" i="52" s="1"/>
  <c r="M4027" i="52"/>
  <c r="K4978" i="52"/>
  <c r="L4978" i="52" s="1"/>
  <c r="M4916" i="52"/>
  <c r="K4526" i="52"/>
  <c r="L4526" i="52" s="1"/>
  <c r="K4487" i="52"/>
  <c r="L4487" i="52" s="1"/>
  <c r="K4545" i="52"/>
  <c r="L4545" i="52" s="1"/>
  <c r="M602" i="52"/>
  <c r="H5280" i="52"/>
  <c r="K4390" i="52"/>
  <c r="L4390" i="52" s="1"/>
  <c r="K4422" i="52"/>
  <c r="L4422" i="52" s="1"/>
  <c r="H3088" i="52"/>
  <c r="K3088" i="52" s="1"/>
  <c r="M635" i="52"/>
  <c r="K3543" i="52"/>
  <c r="N3543" i="52" s="1"/>
  <c r="K1382" i="52"/>
  <c r="N1382" i="52" s="1"/>
  <c r="K2553" i="52"/>
  <c r="N2553" i="52" s="1"/>
  <c r="K4778" i="52"/>
  <c r="N4778" i="52" s="1"/>
  <c r="K2441" i="52"/>
  <c r="L2441" i="52" s="1"/>
  <c r="K762" i="52"/>
  <c r="L762" i="52" s="1"/>
  <c r="K5378" i="52"/>
  <c r="N5378" i="52" s="1"/>
  <c r="K5353" i="52"/>
  <c r="N5353" i="52" s="1"/>
  <c r="K6450" i="52"/>
  <c r="L6450" i="52" s="1"/>
  <c r="K1398" i="52"/>
  <c r="N1398" i="52" s="1"/>
  <c r="K1796" i="52"/>
  <c r="N1796" i="52" s="1"/>
  <c r="K1477" i="52"/>
  <c r="N1477" i="52" s="1"/>
  <c r="K2510" i="52"/>
  <c r="N2510" i="52" s="1"/>
  <c r="K2578" i="52"/>
  <c r="K6892" i="52"/>
  <c r="N6892" i="52" s="1"/>
  <c r="K6935" i="52"/>
  <c r="N6935" i="52" s="1"/>
  <c r="K6887" i="52"/>
  <c r="K2873" i="52"/>
  <c r="L2873" i="52" s="1"/>
  <c r="K3646" i="52"/>
  <c r="L3646" i="52" s="1"/>
  <c r="K2395" i="52"/>
  <c r="L2395" i="52" s="1"/>
  <c r="K3795" i="52"/>
  <c r="L3795" i="52" s="1"/>
  <c r="K3806" i="52"/>
  <c r="L3806" i="52" s="1"/>
  <c r="K3827" i="52"/>
  <c r="L3827" i="52" s="1"/>
  <c r="K4462" i="52"/>
  <c r="L4462" i="52" s="1"/>
  <c r="K4479" i="52"/>
  <c r="L4479" i="52" s="1"/>
  <c r="K4543" i="52"/>
  <c r="L4543" i="52" s="1"/>
  <c r="K3644" i="52"/>
  <c r="L3644" i="52" s="1"/>
  <c r="K3527" i="52"/>
  <c r="N3527" i="52" s="1"/>
  <c r="M3113" i="52"/>
  <c r="H4028" i="52"/>
  <c r="K1096" i="52"/>
  <c r="L1096" i="52" s="1"/>
  <c r="K1125" i="52"/>
  <c r="L1125" i="52" s="1"/>
  <c r="K1238" i="52"/>
  <c r="N1238" i="52" s="1"/>
  <c r="K2909" i="52"/>
  <c r="L2909" i="52" s="1"/>
  <c r="H6381" i="52"/>
  <c r="M624" i="52"/>
  <c r="M1251" i="52"/>
  <c r="K2976" i="52"/>
  <c r="L2976" i="52" s="1"/>
  <c r="K4374" i="52"/>
  <c r="L4374" i="52" s="1"/>
  <c r="K4438" i="52"/>
  <c r="L4438" i="52" s="1"/>
  <c r="K4404" i="52"/>
  <c r="L4404" i="52" s="1"/>
  <c r="M340" i="52"/>
  <c r="K5286" i="52"/>
  <c r="K4804" i="52"/>
  <c r="L4804" i="52" s="1"/>
  <c r="K3659" i="52"/>
  <c r="L3659" i="52" s="1"/>
  <c r="K3657" i="52"/>
  <c r="L3657" i="52" s="1"/>
  <c r="K4436" i="52"/>
  <c r="L4436" i="52" s="1"/>
  <c r="K1572" i="52"/>
  <c r="N1572" i="52" s="1"/>
  <c r="K1518" i="52"/>
  <c r="N1518" i="52" s="1"/>
  <c r="K1527" i="52"/>
  <c r="N1527" i="52" s="1"/>
  <c r="K1326" i="52"/>
  <c r="N1326" i="52" s="1"/>
  <c r="K1339" i="52"/>
  <c r="L1339" i="52" s="1"/>
  <c r="K892" i="52"/>
  <c r="K898" i="52"/>
  <c r="K5632" i="52"/>
  <c r="N5632" i="52" s="1"/>
  <c r="K2605" i="52"/>
  <c r="N2605" i="52" s="1"/>
  <c r="K2660" i="52"/>
  <c r="N2660" i="52" s="1"/>
  <c r="K2532" i="52"/>
  <c r="N2532" i="52" s="1"/>
  <c r="K2632" i="52"/>
  <c r="N2632" i="52" s="1"/>
  <c r="K2603" i="52"/>
  <c r="N2603" i="52" s="1"/>
  <c r="K2477" i="52"/>
  <c r="N2477" i="52" s="1"/>
  <c r="K6890" i="52"/>
  <c r="K635" i="52"/>
  <c r="K760" i="52"/>
  <c r="L760" i="52" s="1"/>
  <c r="K778" i="52"/>
  <c r="L778" i="52" s="1"/>
  <c r="K3032" i="52"/>
  <c r="L3032" i="52" s="1"/>
  <c r="K3025" i="52"/>
  <c r="L3025" i="52" s="1"/>
  <c r="K4265" i="52"/>
  <c r="N4265" i="52" s="1"/>
  <c r="K3239" i="52"/>
  <c r="K4974" i="52"/>
  <c r="K3428" i="52"/>
  <c r="N3428" i="52" s="1"/>
  <c r="K4481" i="52"/>
  <c r="L4481" i="52" s="1"/>
  <c r="K2944" i="52"/>
  <c r="L2944" i="52" s="1"/>
  <c r="K3008" i="52"/>
  <c r="L3008" i="52" s="1"/>
  <c r="K2987" i="52"/>
  <c r="L2987" i="52" s="1"/>
  <c r="K3051" i="52"/>
  <c r="L3051" i="52" s="1"/>
  <c r="K2978" i="52"/>
  <c r="L2978" i="52" s="1"/>
  <c r="K3042" i="52"/>
  <c r="L3042" i="52" s="1"/>
  <c r="K3033" i="52"/>
  <c r="L3033" i="52" s="1"/>
  <c r="K3669" i="52"/>
  <c r="L3669" i="52" s="1"/>
  <c r="K4342" i="52"/>
  <c r="L4342" i="52" s="1"/>
  <c r="K4406" i="52"/>
  <c r="L4406" i="52" s="1"/>
  <c r="H3141" i="52"/>
  <c r="H3238" i="52"/>
  <c r="K3238" i="52" s="1"/>
  <c r="H3070" i="52"/>
  <c r="K2560" i="52"/>
  <c r="K2557" i="52"/>
  <c r="N2557" i="52" s="1"/>
  <c r="K2636" i="52"/>
  <c r="K2474" i="52"/>
  <c r="N2474" i="52" s="1"/>
  <c r="K6904" i="52"/>
  <c r="N6904" i="52" s="1"/>
  <c r="K4470" i="52"/>
  <c r="L4470" i="52" s="1"/>
  <c r="K3580" i="52"/>
  <c r="N3580" i="52" s="1"/>
  <c r="K4838" i="52"/>
  <c r="L4838" i="52" s="1"/>
  <c r="K3632" i="52"/>
  <c r="L3632" i="52" s="1"/>
  <c r="K4388" i="52"/>
  <c r="L4388" i="52" s="1"/>
  <c r="K4193" i="52"/>
  <c r="N4193" i="52" s="1"/>
  <c r="K4227" i="52"/>
  <c r="N4227" i="52" s="1"/>
  <c r="K4654" i="52"/>
  <c r="N4654" i="52" s="1"/>
  <c r="K4622" i="52"/>
  <c r="N4622" i="52" s="1"/>
  <c r="K2687" i="52"/>
  <c r="N2687" i="52" s="1"/>
  <c r="K2728" i="52"/>
  <c r="N2728" i="52" s="1"/>
  <c r="K2680" i="52"/>
  <c r="N2680" i="52" s="1"/>
  <c r="K2776" i="52"/>
  <c r="N2776" i="52" s="1"/>
  <c r="K2686" i="52"/>
  <c r="N2686" i="52" s="1"/>
  <c r="K2779" i="52"/>
  <c r="N2779" i="52" s="1"/>
  <c r="K2758" i="52"/>
  <c r="N2758" i="52" s="1"/>
  <c r="K2674" i="52"/>
  <c r="N2674" i="52" s="1"/>
  <c r="K2899" i="52"/>
  <c r="L2899" i="52" s="1"/>
  <c r="K4535" i="52"/>
  <c r="L4535" i="52" s="1"/>
  <c r="K3257" i="52"/>
  <c r="N3257" i="52" s="1"/>
  <c r="K244" i="52"/>
  <c r="K5660" i="52"/>
  <c r="N5660" i="52" s="1"/>
  <c r="K6455" i="52"/>
  <c r="N6455" i="52" s="1"/>
  <c r="K4326" i="52"/>
  <c r="L4326" i="52" s="1"/>
  <c r="K4358" i="52"/>
  <c r="L4358" i="52" s="1"/>
  <c r="K4340" i="52"/>
  <c r="L4340" i="52" s="1"/>
  <c r="K4432" i="52"/>
  <c r="L4432" i="52" s="1"/>
  <c r="K5035" i="52"/>
  <c r="N5035" i="52" s="1"/>
  <c r="K5038" i="52"/>
  <c r="N5038" i="52" s="1"/>
  <c r="K5036" i="52"/>
  <c r="N5036" i="52" s="1"/>
  <c r="M4943" i="52"/>
  <c r="K1077" i="52"/>
  <c r="L1077" i="52" s="1"/>
  <c r="K1159" i="52"/>
  <c r="L1159" i="52" s="1"/>
  <c r="H5977" i="52"/>
  <c r="F5977" i="52" s="1"/>
  <c r="H3203" i="52"/>
  <c r="K3760" i="52"/>
  <c r="L3760" i="52" s="1"/>
  <c r="K3255" i="52"/>
  <c r="N3255" i="52" s="1"/>
  <c r="K3269" i="52"/>
  <c r="N3269" i="52" s="1"/>
  <c r="K4794" i="52"/>
  <c r="L4794" i="52" s="1"/>
  <c r="K4854" i="52"/>
  <c r="L4854" i="52" s="1"/>
  <c r="K4846" i="52"/>
  <c r="L4846" i="52" s="1"/>
  <c r="K4352" i="52"/>
  <c r="L4352" i="52" s="1"/>
  <c r="K6913" i="52"/>
  <c r="L6913" i="52" s="1"/>
  <c r="K5450" i="52"/>
  <c r="L5450" i="52" s="1"/>
  <c r="K1845" i="52"/>
  <c r="K1871" i="52"/>
  <c r="N1871" i="52" s="1"/>
  <c r="K1754" i="52"/>
  <c r="K1739" i="52"/>
  <c r="N1739" i="52" s="1"/>
  <c r="K1725" i="52"/>
  <c r="K1710" i="52"/>
  <c r="N1710" i="52" s="1"/>
  <c r="K1507" i="52"/>
  <c r="N1507" i="52" s="1"/>
  <c r="K1264" i="52"/>
  <c r="N1264" i="52" s="1"/>
  <c r="K1307" i="52"/>
  <c r="K1416" i="52"/>
  <c r="K3833" i="52"/>
  <c r="L3833" i="52" s="1"/>
  <c r="K4792" i="52"/>
  <c r="L4792" i="52" s="1"/>
  <c r="K2666" i="52"/>
  <c r="N2666" i="52" s="1"/>
  <c r="K2702" i="52"/>
  <c r="N2702" i="52" s="1"/>
  <c r="K2690" i="52"/>
  <c r="N2690" i="52" s="1"/>
  <c r="K4825" i="52"/>
  <c r="L4825" i="52" s="1"/>
  <c r="K3567" i="52"/>
  <c r="K41" i="52"/>
  <c r="K6301" i="52"/>
  <c r="L6301" i="52" s="1"/>
  <c r="K6342" i="52"/>
  <c r="L6342" i="52" s="1"/>
  <c r="K3728" i="52"/>
  <c r="L3728" i="52" s="1"/>
  <c r="K3240" i="52"/>
  <c r="K2795" i="52"/>
  <c r="N2795" i="52" s="1"/>
  <c r="K2431" i="52"/>
  <c r="L2431" i="52" s="1"/>
  <c r="K4812" i="52"/>
  <c r="K4790" i="52"/>
  <c r="L4790" i="52" s="1"/>
  <c r="K5628" i="52"/>
  <c r="N5628" i="52" s="1"/>
  <c r="K2854" i="52"/>
  <c r="N2854" i="52" s="1"/>
  <c r="K3831" i="52"/>
  <c r="L3831" i="52" s="1"/>
  <c r="K6332" i="52"/>
  <c r="L6332" i="52" s="1"/>
  <c r="K3241" i="52"/>
  <c r="N3241" i="52" s="1"/>
  <c r="K3249" i="52"/>
  <c r="N3249" i="52" s="1"/>
  <c r="K3237" i="52"/>
  <c r="N3237" i="52" s="1"/>
  <c r="K3233" i="52"/>
  <c r="N3233" i="52" s="1"/>
  <c r="K3224" i="52"/>
  <c r="N3224" i="52" s="1"/>
  <c r="K3229" i="52"/>
  <c r="N3229" i="52" s="1"/>
  <c r="K3225" i="52"/>
  <c r="N3225" i="52" s="1"/>
  <c r="K3245" i="52"/>
  <c r="K5434" i="52"/>
  <c r="L5434" i="52" s="1"/>
  <c r="K3228" i="52"/>
  <c r="N3228" i="52" s="1"/>
  <c r="K3244" i="52"/>
  <c r="K2677" i="52"/>
  <c r="L2677" i="52" s="1"/>
  <c r="H4954" i="52"/>
  <c r="K4594" i="52"/>
  <c r="G4017" i="52"/>
  <c r="F4017" i="52" s="1"/>
  <c r="H6298" i="52"/>
  <c r="G712" i="52"/>
  <c r="F712" i="52" s="1"/>
  <c r="G720" i="52"/>
  <c r="F720" i="52" s="1"/>
  <c r="G728" i="52"/>
  <c r="F728" i="52" s="1"/>
  <c r="G717" i="52"/>
  <c r="F717" i="52" s="1"/>
  <c r="G725" i="52"/>
  <c r="F725" i="52" s="1"/>
  <c r="M6327" i="52"/>
  <c r="H3215" i="52"/>
  <c r="G4021" i="52"/>
  <c r="G4013" i="52"/>
  <c r="F4013" i="52" s="1"/>
  <c r="H6375" i="52"/>
  <c r="M3223" i="52"/>
  <c r="G714" i="52"/>
  <c r="F714" i="52" s="1"/>
  <c r="G722" i="52"/>
  <c r="F722" i="52" s="1"/>
  <c r="G711" i="52"/>
  <c r="G719" i="52"/>
  <c r="G727" i="52"/>
  <c r="G4026" i="52"/>
  <c r="F4026" i="52" s="1"/>
  <c r="G4029" i="52"/>
  <c r="F4029" i="52" s="1"/>
  <c r="H5285" i="52"/>
  <c r="F5285" i="52" s="1"/>
  <c r="G716" i="52"/>
  <c r="F716" i="52" s="1"/>
  <c r="G724" i="52"/>
  <c r="K724" i="52" s="1"/>
  <c r="G713" i="52"/>
  <c r="G721" i="52"/>
  <c r="F721" i="52" s="1"/>
  <c r="K5657" i="52"/>
  <c r="N5657" i="52" s="1"/>
  <c r="K2789" i="52"/>
  <c r="K3421" i="52"/>
  <c r="N3421" i="52" s="1"/>
  <c r="K1858" i="52"/>
  <c r="K1608" i="52"/>
  <c r="L1608" i="52" s="1"/>
  <c r="K1444" i="52"/>
  <c r="K2770" i="52"/>
  <c r="L2770" i="52" s="1"/>
  <c r="K2802" i="52"/>
  <c r="L2802" i="52" s="1"/>
  <c r="K4638" i="52"/>
  <c r="K3304" i="52"/>
  <c r="N3304" i="52" s="1"/>
  <c r="K3563" i="52"/>
  <c r="N3563" i="52" s="1"/>
  <c r="K6894" i="52"/>
  <c r="N6894" i="52" s="1"/>
  <c r="H6355" i="52"/>
  <c r="H3218" i="52"/>
  <c r="K3218" i="52" s="1"/>
  <c r="M341" i="52"/>
  <c r="M3181" i="52"/>
  <c r="M6334" i="52"/>
  <c r="M622" i="52"/>
  <c r="H1242" i="52"/>
  <c r="H3223" i="52"/>
  <c r="K3223" i="52" s="1"/>
  <c r="N3223" i="52" s="1"/>
  <c r="H4971" i="52"/>
  <c r="H6318" i="52"/>
  <c r="H711" i="52"/>
  <c r="H691" i="52"/>
  <c r="K691" i="52" s="1"/>
  <c r="H5295" i="52"/>
  <c r="M4032" i="52"/>
  <c r="H4930" i="52"/>
  <c r="H726" i="52"/>
  <c r="H6380" i="52"/>
  <c r="M1242" i="52"/>
  <c r="H1241" i="52"/>
  <c r="H5287" i="52"/>
  <c r="M344" i="52"/>
  <c r="M4013" i="52"/>
  <c r="K1519" i="52"/>
  <c r="N1519" i="52" s="1"/>
  <c r="K1864" i="52"/>
  <c r="N1864" i="52" s="1"/>
  <c r="K1688" i="52"/>
  <c r="N1688" i="52" s="1"/>
  <c r="K1508" i="52"/>
  <c r="N1508" i="52" s="1"/>
  <c r="K1818" i="52"/>
  <c r="N1818" i="52" s="1"/>
  <c r="K1659" i="52"/>
  <c r="N1659" i="52" s="1"/>
  <c r="K1422" i="52"/>
  <c r="N1422" i="52" s="1"/>
  <c r="K1367" i="52"/>
  <c r="N1367" i="52" s="1"/>
  <c r="K1888" i="52"/>
  <c r="N1888" i="52" s="1"/>
  <c r="K1915" i="52"/>
  <c r="N1915" i="52" s="1"/>
  <c r="K895" i="52"/>
  <c r="K2511" i="52"/>
  <c r="N2511" i="52" s="1"/>
  <c r="K2579" i="52"/>
  <c r="N2579" i="52" s="1"/>
  <c r="K2614" i="52"/>
  <c r="N2614" i="52" s="1"/>
  <c r="K2556" i="52"/>
  <c r="N2556" i="52" s="1"/>
  <c r="K2539" i="52"/>
  <c r="N2539" i="52" s="1"/>
  <c r="K2469" i="52"/>
  <c r="N2469" i="52" s="1"/>
  <c r="K6869" i="52"/>
  <c r="N6869" i="52" s="1"/>
  <c r="K3813" i="52"/>
  <c r="K6979" i="52"/>
  <c r="N6979" i="52" s="1"/>
  <c r="K6975" i="52"/>
  <c r="N6975" i="52" s="1"/>
  <c r="K4840" i="52"/>
  <c r="L4840" i="52" s="1"/>
  <c r="K2671" i="52"/>
  <c r="K2851" i="52"/>
  <c r="L2851" i="52" s="1"/>
  <c r="K4944" i="52"/>
  <c r="K1162" i="52"/>
  <c r="L1162" i="52" s="1"/>
  <c r="K753" i="52"/>
  <c r="K3502" i="52"/>
  <c r="N3502" i="52" s="1"/>
  <c r="K2946" i="52"/>
  <c r="L2946" i="52" s="1"/>
  <c r="K3010" i="52"/>
  <c r="L3010" i="52" s="1"/>
  <c r="K5162" i="52"/>
  <c r="N5162" i="52" s="1"/>
  <c r="K3739" i="52"/>
  <c r="M4913" i="52"/>
  <c r="K4515" i="52"/>
  <c r="L4515" i="52" s="1"/>
  <c r="H1252" i="52"/>
  <c r="M4010" i="52"/>
  <c r="M6339" i="52"/>
  <c r="M6329" i="52"/>
  <c r="K4507" i="52"/>
  <c r="K4469" i="52"/>
  <c r="L4469" i="52" s="1"/>
  <c r="K4533" i="52"/>
  <c r="L4533" i="52" s="1"/>
  <c r="M705" i="52"/>
  <c r="M3239" i="52"/>
  <c r="M5289" i="52"/>
  <c r="K2757" i="52"/>
  <c r="L2757" i="52" s="1"/>
  <c r="K2821" i="52"/>
  <c r="L2821" i="52" s="1"/>
  <c r="K6351" i="52"/>
  <c r="L6351" i="52" s="1"/>
  <c r="K6328" i="52"/>
  <c r="L6328" i="52" s="1"/>
  <c r="K5180" i="52"/>
  <c r="L5180" i="52" s="1"/>
  <c r="K1590" i="52"/>
  <c r="K5472" i="52"/>
  <c r="L5472" i="52" s="1"/>
  <c r="K5467" i="52"/>
  <c r="L5467" i="52" s="1"/>
  <c r="K4231" i="52"/>
  <c r="M4001" i="52"/>
  <c r="M5326" i="52"/>
  <c r="K3613" i="52"/>
  <c r="N3613" i="52" s="1"/>
  <c r="M4929" i="52"/>
  <c r="H685" i="52"/>
  <c r="F685" i="52" s="1"/>
  <c r="M650" i="52"/>
  <c r="M3148" i="52"/>
  <c r="H3139" i="52"/>
  <c r="H3112" i="52"/>
  <c r="M3101" i="52"/>
  <c r="H6309" i="52"/>
  <c r="M609" i="52"/>
  <c r="M6330" i="52"/>
  <c r="H6371" i="52"/>
  <c r="M6325" i="52"/>
  <c r="H6366" i="52"/>
  <c r="M6320" i="52"/>
  <c r="H6361" i="52"/>
  <c r="H3127" i="52"/>
  <c r="K6306" i="52"/>
  <c r="L6306" i="52" s="1"/>
  <c r="K6370" i="52"/>
  <c r="L6370" i="52" s="1"/>
  <c r="K6347" i="52"/>
  <c r="K6324" i="52"/>
  <c r="K6337" i="52"/>
  <c r="L6337" i="52" s="1"/>
  <c r="K224" i="52"/>
  <c r="N224" i="52" s="1"/>
  <c r="K3261" i="52"/>
  <c r="N3261" i="52" s="1"/>
  <c r="K4841" i="52"/>
  <c r="L4841" i="52" s="1"/>
  <c r="K4820" i="52"/>
  <c r="L4820" i="52" s="1"/>
  <c r="K4822" i="52"/>
  <c r="K4814" i="52"/>
  <c r="K4334" i="52"/>
  <c r="L4334" i="52" s="1"/>
  <c r="K4398" i="52"/>
  <c r="L4398" i="52" s="1"/>
  <c r="K4430" i="52"/>
  <c r="L4430" i="52" s="1"/>
  <c r="K3511" i="52"/>
  <c r="N3511" i="52" s="1"/>
  <c r="K3559" i="52"/>
  <c r="N3559" i="52" s="1"/>
  <c r="K3575" i="52"/>
  <c r="N3575" i="52" s="1"/>
  <c r="K3564" i="52"/>
  <c r="N3564" i="52" s="1"/>
  <c r="K1686" i="52"/>
  <c r="K1517" i="52"/>
  <c r="K1733" i="52"/>
  <c r="N1733" i="52" s="1"/>
  <c r="K1645" i="52"/>
  <c r="N1645" i="52" s="1"/>
  <c r="K1533" i="52"/>
  <c r="N1533" i="52" s="1"/>
  <c r="K1780" i="52"/>
  <c r="N1780" i="52" s="1"/>
  <c r="K1442" i="52"/>
  <c r="N1442" i="52" s="1"/>
  <c r="K1331" i="52"/>
  <c r="N1331" i="52" s="1"/>
  <c r="K1436" i="52"/>
  <c r="N1436" i="52" s="1"/>
  <c r="K2552" i="52"/>
  <c r="N2552" i="52" s="1"/>
  <c r="K2538" i="52"/>
  <c r="N2538" i="52" s="1"/>
  <c r="K6885" i="52"/>
  <c r="N6885" i="52" s="1"/>
  <c r="K2438" i="52"/>
  <c r="L2438" i="52" s="1"/>
  <c r="K1098" i="52"/>
  <c r="L1098" i="52" s="1"/>
  <c r="K750" i="52"/>
  <c r="L750" i="52" s="1"/>
  <c r="K3302" i="52"/>
  <c r="N3302" i="52" s="1"/>
  <c r="K4247" i="52"/>
  <c r="N4247" i="52" s="1"/>
  <c r="K2734" i="52"/>
  <c r="N2734" i="52" s="1"/>
  <c r="K2791" i="52"/>
  <c r="N2791" i="52" s="1"/>
  <c r="K2775" i="52"/>
  <c r="N2775" i="52" s="1"/>
  <c r="K2781" i="52"/>
  <c r="N2781" i="52" s="1"/>
  <c r="K3815" i="52"/>
  <c r="L3815" i="52" s="1"/>
  <c r="K2887" i="52"/>
  <c r="L2887" i="52" s="1"/>
  <c r="K4976" i="52"/>
  <c r="K4449" i="52"/>
  <c r="L4449" i="52" s="1"/>
  <c r="K4513" i="52"/>
  <c r="L4513" i="52" s="1"/>
  <c r="K3668" i="52"/>
  <c r="L3668" i="52" s="1"/>
  <c r="K3673" i="52"/>
  <c r="L3673" i="52" s="1"/>
  <c r="K4348" i="52"/>
  <c r="M4949" i="52"/>
  <c r="H645" i="52"/>
  <c r="H3243" i="52"/>
  <c r="K3243" i="52" s="1"/>
  <c r="N3243" i="52" s="1"/>
  <c r="H3200" i="52"/>
  <c r="H6378" i="52"/>
  <c r="F6378" i="52" s="1"/>
  <c r="H1255" i="52"/>
  <c r="K1255" i="52" s="1"/>
  <c r="N1255" i="52" s="1"/>
  <c r="K3819" i="52"/>
  <c r="L3819" i="52" s="1"/>
  <c r="K1213" i="52"/>
  <c r="N1213" i="52" s="1"/>
  <c r="K1207" i="52"/>
  <c r="N1207" i="52" s="1"/>
  <c r="K6870" i="52"/>
  <c r="K6902" i="52"/>
  <c r="K6934" i="52"/>
  <c r="L6934" i="52" s="1"/>
  <c r="K5391" i="52"/>
  <c r="K6865" i="52"/>
  <c r="L6865" i="52" s="1"/>
  <c r="K6929" i="52"/>
  <c r="L6929" i="52" s="1"/>
  <c r="K6886" i="52"/>
  <c r="L6886" i="52" s="1"/>
  <c r="K6918" i="52"/>
  <c r="L6918" i="52" s="1"/>
  <c r="K2534" i="52"/>
  <c r="K2615" i="52"/>
  <c r="L2615" i="52" s="1"/>
  <c r="K2559" i="52"/>
  <c r="L2559" i="52" s="1"/>
  <c r="K3512" i="52"/>
  <c r="N3512" i="52" s="1"/>
  <c r="K3557" i="52"/>
  <c r="N3557" i="52" s="1"/>
  <c r="K2736" i="52"/>
  <c r="N2736" i="52" s="1"/>
  <c r="K3764" i="52"/>
  <c r="L3764" i="52" s="1"/>
  <c r="K3737" i="52"/>
  <c r="L3737" i="52" s="1"/>
  <c r="K3425" i="52"/>
  <c r="N3425" i="52" s="1"/>
  <c r="K5371" i="52"/>
  <c r="N5371" i="52" s="1"/>
  <c r="K5400" i="52"/>
  <c r="N5400" i="52" s="1"/>
  <c r="K1210" i="52"/>
  <c r="N1210" i="52" s="1"/>
  <c r="K4845" i="52"/>
  <c r="N4845" i="52" s="1"/>
  <c r="K4467" i="52"/>
  <c r="M4922" i="52"/>
  <c r="K758" i="52"/>
  <c r="K748" i="52"/>
  <c r="K4534" i="52"/>
  <c r="H3247" i="52"/>
  <c r="K3247" i="52" s="1"/>
  <c r="N3247" i="52" s="1"/>
  <c r="H5310" i="52"/>
  <c r="H3106" i="52"/>
  <c r="K5278" i="52"/>
  <c r="K6452" i="52"/>
  <c r="L6452" i="52" s="1"/>
  <c r="K6445" i="52"/>
  <c r="L6445" i="52" s="1"/>
  <c r="K2541" i="52"/>
  <c r="N2541" i="52" s="1"/>
  <c r="K2642" i="52"/>
  <c r="N2642" i="52" s="1"/>
  <c r="K4673" i="52"/>
  <c r="N4673" i="52" s="1"/>
  <c r="K4701" i="52"/>
  <c r="K4733" i="52"/>
  <c r="K4332" i="52"/>
  <c r="L4332" i="52" s="1"/>
  <c r="H3219" i="52"/>
  <c r="K3219" i="52" s="1"/>
  <c r="N3219" i="52" s="1"/>
  <c r="K2954" i="52"/>
  <c r="L2954" i="52" s="1"/>
  <c r="K4364" i="52"/>
  <c r="L4364" i="52" s="1"/>
  <c r="M3246" i="52"/>
  <c r="G4282" i="52"/>
  <c r="F4282" i="52" s="1"/>
  <c r="K5324" i="52"/>
  <c r="K6587" i="52"/>
  <c r="L6587" i="52" s="1"/>
  <c r="K5620" i="52"/>
  <c r="N5620" i="52" s="1"/>
  <c r="K2970" i="52"/>
  <c r="M4927" i="52"/>
  <c r="K4459" i="52"/>
  <c r="L4459" i="52" s="1"/>
  <c r="K4523" i="52"/>
  <c r="M1254" i="52"/>
  <c r="H3119" i="52"/>
  <c r="G273" i="52"/>
  <c r="F273" i="52" s="1"/>
  <c r="G4276" i="52"/>
  <c r="F4276" i="52" s="1"/>
  <c r="K1364" i="52"/>
  <c r="H4972" i="52"/>
  <c r="M334" i="52"/>
  <c r="K2524" i="52"/>
  <c r="K2626" i="52"/>
  <c r="M658" i="52"/>
  <c r="K2737" i="52"/>
  <c r="L2737" i="52" s="1"/>
  <c r="K4553" i="52"/>
  <c r="K4617" i="52"/>
  <c r="K5197" i="52"/>
  <c r="L5197" i="52" s="1"/>
  <c r="K1758" i="52"/>
  <c r="N1758" i="52" s="1"/>
  <c r="K1816" i="52"/>
  <c r="K1680" i="52"/>
  <c r="N1680" i="52" s="1"/>
  <c r="K1623" i="52"/>
  <c r="N1623" i="52" s="1"/>
  <c r="K1637" i="52"/>
  <c r="K2596" i="52"/>
  <c r="K6899" i="52"/>
  <c r="N6899" i="52" s="1"/>
  <c r="K3772" i="52"/>
  <c r="L3772" i="52" s="1"/>
  <c r="K4259" i="52"/>
  <c r="K4273" i="52"/>
  <c r="K4203" i="52"/>
  <c r="K5196" i="52"/>
  <c r="L5196" i="52" s="1"/>
  <c r="K2788" i="52"/>
  <c r="K2676" i="52"/>
  <c r="K2675" i="52"/>
  <c r="N2675" i="52" s="1"/>
  <c r="K2688" i="52"/>
  <c r="K3842" i="52"/>
  <c r="K4642" i="52"/>
  <c r="L4642" i="52" s="1"/>
  <c r="K5402" i="52"/>
  <c r="K5338" i="52"/>
  <c r="N5338" i="52" s="1"/>
  <c r="K6905" i="52"/>
  <c r="K6895" i="52"/>
  <c r="L6895" i="52" s="1"/>
  <c r="K4979" i="52"/>
  <c r="K5431" i="52"/>
  <c r="N5431" i="52" s="1"/>
  <c r="K5336" i="52"/>
  <c r="K5031" i="52"/>
  <c r="L5031" i="52" s="1"/>
  <c r="K4322" i="52"/>
  <c r="K2849" i="52"/>
  <c r="K2618" i="52"/>
  <c r="L2618" i="52" s="1"/>
  <c r="K2650" i="52"/>
  <c r="K2493" i="52"/>
  <c r="L2493" i="52" s="1"/>
  <c r="K2467" i="52"/>
  <c r="K2555" i="52"/>
  <c r="L2555" i="52" s="1"/>
  <c r="K3702" i="52"/>
  <c r="N3702" i="52" s="1"/>
  <c r="K1410" i="52"/>
  <c r="K1528" i="52"/>
  <c r="L1528" i="52" s="1"/>
  <c r="K4699" i="52"/>
  <c r="L4699" i="52" s="1"/>
  <c r="K6880" i="52"/>
  <c r="K6891" i="52"/>
  <c r="K4209" i="52"/>
  <c r="K4255" i="52"/>
  <c r="K5199" i="52"/>
  <c r="K3280" i="52"/>
  <c r="N3280" i="52" s="1"/>
  <c r="K3264" i="52"/>
  <c r="N3264" i="52" s="1"/>
  <c r="K2415" i="52"/>
  <c r="K4829" i="52"/>
  <c r="M704" i="52"/>
  <c r="K4368" i="52"/>
  <c r="L4368" i="52" s="1"/>
  <c r="M4002" i="52"/>
  <c r="K2894" i="52"/>
  <c r="L2894" i="52" s="1"/>
  <c r="K2889" i="52"/>
  <c r="K736" i="52"/>
  <c r="H697" i="52"/>
  <c r="H667" i="52"/>
  <c r="M666" i="52"/>
  <c r="H3077" i="52"/>
  <c r="H3146" i="52"/>
  <c r="G281" i="52"/>
  <c r="F281" i="52" s="1"/>
  <c r="H1248" i="52"/>
  <c r="H5300" i="52"/>
  <c r="M5329" i="52"/>
  <c r="M3158" i="52"/>
  <c r="G4278" i="52"/>
  <c r="F4278" i="52" s="1"/>
  <c r="AN222" i="11"/>
  <c r="AF120" i="44" s="1"/>
  <c r="K646" i="52"/>
  <c r="L646" i="52" s="1"/>
  <c r="K621" i="52"/>
  <c r="K2540" i="52"/>
  <c r="K2498" i="52"/>
  <c r="K2513" i="52"/>
  <c r="K3504" i="52"/>
  <c r="N3504" i="52" s="1"/>
  <c r="H604" i="52"/>
  <c r="K2945" i="52"/>
  <c r="G270" i="52"/>
  <c r="F270" i="52" s="1"/>
  <c r="M1248" i="52"/>
  <c r="G4277" i="52"/>
  <c r="F4277" i="52" s="1"/>
  <c r="G4279" i="52"/>
  <c r="F4279" i="52" s="1"/>
  <c r="K2602" i="52"/>
  <c r="L2602" i="52" s="1"/>
  <c r="K2505" i="52"/>
  <c r="M700" i="52"/>
  <c r="K4424" i="52"/>
  <c r="L4424" i="52" s="1"/>
  <c r="G265" i="52"/>
  <c r="F265" i="52" s="1"/>
  <c r="H3246" i="52"/>
  <c r="K3246" i="52" s="1"/>
  <c r="H347" i="52"/>
  <c r="K1760" i="52"/>
  <c r="K1783" i="52"/>
  <c r="L1783" i="52" s="1"/>
  <c r="K1484" i="52"/>
  <c r="L1484" i="52" s="1"/>
  <c r="K1452" i="52"/>
  <c r="L1452" i="52" s="1"/>
  <c r="K4929" i="52"/>
  <c r="K5462" i="52"/>
  <c r="L5462" i="52" s="1"/>
  <c r="K5007" i="52"/>
  <c r="L5007" i="52" s="1"/>
  <c r="K5298" i="52"/>
  <c r="K6464" i="52"/>
  <c r="L6464" i="52" s="1"/>
  <c r="K3770" i="52"/>
  <c r="L3770" i="52" s="1"/>
  <c r="K5288" i="52"/>
  <c r="N5288" i="52" s="1"/>
  <c r="K1885" i="52"/>
  <c r="K1628" i="52"/>
  <c r="K1805" i="52"/>
  <c r="K1546" i="52"/>
  <c r="K1495" i="52"/>
  <c r="N1495" i="52" s="1"/>
  <c r="K1558" i="52"/>
  <c r="K1504" i="52"/>
  <c r="K1544" i="52"/>
  <c r="K1448" i="52"/>
  <c r="L1448" i="52" s="1"/>
  <c r="K1599" i="52"/>
  <c r="N1599" i="52" s="1"/>
  <c r="K1621" i="52"/>
  <c r="K1387" i="52"/>
  <c r="K1257" i="52"/>
  <c r="K2624" i="52"/>
  <c r="K2496" i="52"/>
  <c r="K2645" i="52"/>
  <c r="K6900" i="52"/>
  <c r="K6910" i="52"/>
  <c r="K6878" i="52"/>
  <c r="K602" i="52"/>
  <c r="K625" i="52"/>
  <c r="K4725" i="52"/>
  <c r="K4691" i="52"/>
  <c r="K6971" i="52"/>
  <c r="N6971" i="52" s="1"/>
  <c r="K6458" i="52"/>
  <c r="K3635" i="52"/>
  <c r="L3635" i="52" s="1"/>
  <c r="K4225" i="52"/>
  <c r="N4225" i="52" s="1"/>
  <c r="K4652" i="52"/>
  <c r="K4588" i="52"/>
  <c r="K2813" i="52"/>
  <c r="N2813" i="52" s="1"/>
  <c r="K3305" i="52"/>
  <c r="N3305" i="52" s="1"/>
  <c r="K3670" i="52"/>
  <c r="L3670" i="52" s="1"/>
  <c r="K5179" i="52"/>
  <c r="N5179" i="52" s="1"/>
  <c r="K5163" i="52"/>
  <c r="K5034" i="52"/>
  <c r="N5034" i="52" s="1"/>
  <c r="K5479" i="52"/>
  <c r="K5501" i="52"/>
  <c r="N5501" i="52" s="1"/>
  <c r="K5461" i="52"/>
  <c r="K3844" i="52"/>
  <c r="N3844" i="52" s="1"/>
  <c r="K1235" i="52"/>
  <c r="N1235" i="52" s="1"/>
  <c r="K2360" i="52"/>
  <c r="K2383" i="52"/>
  <c r="K7036" i="52"/>
  <c r="N7036" i="52" s="1"/>
  <c r="K3558" i="52"/>
  <c r="N3558" i="52" s="1"/>
  <c r="K3560" i="52"/>
  <c r="N3560" i="52" s="1"/>
  <c r="K4454" i="52"/>
  <c r="H4926" i="52"/>
  <c r="M651" i="52"/>
  <c r="H613" i="52"/>
  <c r="F613" i="52" s="1"/>
  <c r="M5292" i="52"/>
  <c r="H337" i="52"/>
  <c r="G1242" i="52"/>
  <c r="F1242" i="52" s="1"/>
  <c r="G1248" i="52"/>
  <c r="F1248" i="52" s="1"/>
  <c r="H4924" i="52"/>
  <c r="M6300" i="52"/>
  <c r="M6368" i="52"/>
  <c r="M706" i="52"/>
  <c r="M683" i="52"/>
  <c r="K1850" i="52"/>
  <c r="K1289" i="52"/>
  <c r="N1289" i="52" s="1"/>
  <c r="K1711" i="52"/>
  <c r="K1271" i="52"/>
  <c r="K1345" i="52"/>
  <c r="K1391" i="52"/>
  <c r="K1335" i="52"/>
  <c r="K4272" i="52"/>
  <c r="K3811" i="52"/>
  <c r="L3811" i="52" s="1"/>
  <c r="K3822" i="52"/>
  <c r="L3822" i="52" s="1"/>
  <c r="K4983" i="52"/>
  <c r="L4983" i="52" s="1"/>
  <c r="K4796" i="52"/>
  <c r="K3754" i="52"/>
  <c r="L3754" i="52" s="1"/>
  <c r="K3676" i="52"/>
  <c r="K5156" i="52"/>
  <c r="K5664" i="52"/>
  <c r="N5664" i="52" s="1"/>
  <c r="K3642" i="52"/>
  <c r="K4370" i="52"/>
  <c r="L4370" i="52" s="1"/>
  <c r="G1246" i="52"/>
  <c r="F1246" i="52" s="1"/>
  <c r="G1240" i="52"/>
  <c r="F1240" i="52" s="1"/>
  <c r="K4499" i="52"/>
  <c r="L4499" i="52" s="1"/>
  <c r="M3154" i="52"/>
  <c r="K5505" i="52"/>
  <c r="K6319" i="52"/>
  <c r="K6296" i="52"/>
  <c r="L6296" i="52" s="1"/>
  <c r="K6360" i="52"/>
  <c r="L6360" i="52" s="1"/>
  <c r="K5399" i="52"/>
  <c r="K1346" i="52"/>
  <c r="L1346" i="52" s="1"/>
  <c r="K3738" i="52"/>
  <c r="L3738" i="52" s="1"/>
  <c r="K4220" i="52"/>
  <c r="L4220" i="52" s="1"/>
  <c r="K1314" i="52"/>
  <c r="N1314" i="52" s="1"/>
  <c r="K1764" i="52"/>
  <c r="N1764" i="52" s="1"/>
  <c r="K1679" i="52"/>
  <c r="K1622" i="52"/>
  <c r="K1567" i="52"/>
  <c r="K1438" i="52"/>
  <c r="N1438" i="52" s="1"/>
  <c r="K1409" i="52"/>
  <c r="K1486" i="52"/>
  <c r="N1486" i="52" s="1"/>
  <c r="K1579" i="52"/>
  <c r="K1432" i="52"/>
  <c r="K6304" i="52"/>
  <c r="K4630" i="52"/>
  <c r="N4630" i="52" s="1"/>
  <c r="K1135" i="52"/>
  <c r="L1135" i="52" s="1"/>
  <c r="K6312" i="52"/>
  <c r="L6312" i="52" s="1"/>
  <c r="K3551" i="52"/>
  <c r="N3551" i="52" s="1"/>
  <c r="K5198" i="52"/>
  <c r="L5198" i="52" s="1"/>
  <c r="K4461" i="52"/>
  <c r="L4461" i="52" s="1"/>
  <c r="K1080" i="52"/>
  <c r="L1080" i="52" s="1"/>
  <c r="M4016" i="52"/>
  <c r="K770" i="52"/>
  <c r="L770" i="52" s="1"/>
  <c r="G1254" i="52"/>
  <c r="F1254" i="52" s="1"/>
  <c r="G1243" i="52"/>
  <c r="F1243" i="52" s="1"/>
  <c r="H4006" i="52"/>
  <c r="F4006" i="52" s="1"/>
  <c r="H3250" i="52"/>
  <c r="K3250" i="52" s="1"/>
  <c r="N3250" i="52" s="1"/>
  <c r="K2723" i="52"/>
  <c r="K2738" i="52"/>
  <c r="K1082" i="52"/>
  <c r="K756" i="52"/>
  <c r="L756" i="52" s="1"/>
  <c r="K735" i="52"/>
  <c r="K1136" i="52"/>
  <c r="L1136" i="52" s="1"/>
  <c r="K6922" i="52"/>
  <c r="L6922" i="52" s="1"/>
  <c r="K4575" i="52"/>
  <c r="K4639" i="52"/>
  <c r="L4639" i="52" s="1"/>
  <c r="K4585" i="52"/>
  <c r="L4585" i="52" s="1"/>
  <c r="K5347" i="52"/>
  <c r="N5347" i="52" s="1"/>
  <c r="K200" i="52"/>
  <c r="N200" i="52" s="1"/>
  <c r="K563" i="52"/>
  <c r="N563" i="52" s="1"/>
  <c r="K6363" i="52"/>
  <c r="K5015" i="52"/>
  <c r="L5015" i="52" s="1"/>
  <c r="K2777" i="52"/>
  <c r="L2777" i="52" s="1"/>
  <c r="K2885" i="52"/>
  <c r="K2942" i="52"/>
  <c r="L2942" i="52" s="1"/>
  <c r="K4569" i="52"/>
  <c r="K4633" i="52"/>
  <c r="L4633" i="52" s="1"/>
  <c r="K932" i="52"/>
  <c r="K6406" i="52"/>
  <c r="L6406" i="52" s="1"/>
  <c r="K6470" i="52"/>
  <c r="L6470" i="52" s="1"/>
  <c r="K3742" i="52"/>
  <c r="L3742" i="52" s="1"/>
  <c r="K3715" i="52"/>
  <c r="K3779" i="52"/>
  <c r="K6936" i="52"/>
  <c r="K6414" i="52"/>
  <c r="L6414" i="52" s="1"/>
  <c r="K3484" i="52"/>
  <c r="K4994" i="52"/>
  <c r="N4994" i="52" s="1"/>
  <c r="K4995" i="52"/>
  <c r="K5029" i="52"/>
  <c r="N5029" i="52" s="1"/>
  <c r="K5013" i="52"/>
  <c r="L5013" i="52" s="1"/>
  <c r="G574" i="52"/>
  <c r="AO97" i="11"/>
  <c r="K2392" i="52"/>
  <c r="K2443" i="52"/>
  <c r="N2443" i="52" s="1"/>
  <c r="K2436" i="52"/>
  <c r="N2436" i="52" s="1"/>
  <c r="K3531" i="52"/>
  <c r="N3531" i="52" s="1"/>
  <c r="G980" i="52"/>
  <c r="G987" i="52"/>
  <c r="K4795" i="52"/>
  <c r="N4795" i="52" s="1"/>
  <c r="K4811" i="52"/>
  <c r="N4811" i="52" s="1"/>
  <c r="H4958" i="52"/>
  <c r="M659" i="52"/>
  <c r="M1252" i="52"/>
  <c r="M3238" i="52"/>
  <c r="H336" i="52"/>
  <c r="K5241" i="52"/>
  <c r="H3983" i="52"/>
  <c r="G4016" i="52"/>
  <c r="F4016" i="52" s="1"/>
  <c r="G4035" i="52"/>
  <c r="F4035" i="52" s="1"/>
  <c r="G4018" i="52"/>
  <c r="F4018" i="52" s="1"/>
  <c r="H4923" i="52"/>
  <c r="H4957" i="52"/>
  <c r="M4932" i="52"/>
  <c r="M972" i="52"/>
  <c r="M669" i="52"/>
  <c r="M679" i="52"/>
  <c r="M634" i="52"/>
  <c r="H611" i="52"/>
  <c r="F611" i="52" s="1"/>
  <c r="H5319" i="52"/>
  <c r="K4314" i="52"/>
  <c r="L4314" i="52" s="1"/>
  <c r="K4346" i="52"/>
  <c r="G1245" i="52"/>
  <c r="F1245" i="52" s="1"/>
  <c r="G1241" i="52"/>
  <c r="F1241" i="52" s="1"/>
  <c r="G1244" i="52"/>
  <c r="F1244" i="52" s="1"/>
  <c r="G1252" i="52"/>
  <c r="F1252" i="52" s="1"/>
  <c r="H4020" i="52"/>
  <c r="H6377" i="52"/>
  <c r="H657" i="52"/>
  <c r="K2968" i="52"/>
  <c r="K3038" i="52"/>
  <c r="L3038" i="52" s="1"/>
  <c r="K3040" i="52"/>
  <c r="L3040" i="52" s="1"/>
  <c r="K3031" i="52"/>
  <c r="L3031" i="52" s="1"/>
  <c r="K2950" i="52"/>
  <c r="L2950" i="52" s="1"/>
  <c r="K3014" i="52"/>
  <c r="L3014" i="52" s="1"/>
  <c r="K6583" i="52"/>
  <c r="L6583" i="52" s="1"/>
  <c r="K3609" i="52"/>
  <c r="L3609" i="52" s="1"/>
  <c r="K4344" i="52"/>
  <c r="K5166" i="52"/>
  <c r="N5166" i="52" s="1"/>
  <c r="G478" i="52"/>
  <c r="G477" i="52"/>
  <c r="K4980" i="52"/>
  <c r="N4980" i="52" s="1"/>
  <c r="G4005" i="52"/>
  <c r="F4005" i="52" s="1"/>
  <c r="G4001" i="52"/>
  <c r="F4001" i="52" s="1"/>
  <c r="G3983" i="52"/>
  <c r="G4007" i="52"/>
  <c r="F4007" i="52" s="1"/>
  <c r="G4000" i="52"/>
  <c r="F4000" i="52" s="1"/>
  <c r="G4003" i="52"/>
  <c r="F4003" i="52" s="1"/>
  <c r="G3996" i="52"/>
  <c r="F3996" i="52" s="1"/>
  <c r="G581" i="52"/>
  <c r="K5612" i="52"/>
  <c r="N5612" i="52" s="1"/>
  <c r="K2403" i="52"/>
  <c r="G996" i="52"/>
  <c r="G995" i="52"/>
  <c r="K4831" i="52"/>
  <c r="H3981" i="52"/>
  <c r="M620" i="52"/>
  <c r="K3660" i="52"/>
  <c r="L3660" i="52" s="1"/>
  <c r="K3483" i="52"/>
  <c r="N3483" i="52" s="1"/>
  <c r="K5257" i="52"/>
  <c r="L5257" i="52" s="1"/>
  <c r="G4023" i="52"/>
  <c r="F4023" i="52" s="1"/>
  <c r="G4015" i="52"/>
  <c r="F4015" i="52" s="1"/>
  <c r="G4025" i="52"/>
  <c r="F4025" i="52" s="1"/>
  <c r="G4032" i="52"/>
  <c r="F4032" i="52" s="1"/>
  <c r="K740" i="52"/>
  <c r="M637" i="52"/>
  <c r="M607" i="52"/>
  <c r="K2952" i="52"/>
  <c r="K3016" i="52"/>
  <c r="K3007" i="52"/>
  <c r="K2926" i="52"/>
  <c r="L2926" i="52" s="1"/>
  <c r="K2989" i="52"/>
  <c r="L2989" i="52" s="1"/>
  <c r="K3054" i="52"/>
  <c r="G1253" i="52"/>
  <c r="F1253" i="52" s="1"/>
  <c r="G1249" i="52"/>
  <c r="F1249" i="52" s="1"/>
  <c r="G1247" i="52"/>
  <c r="F1247" i="52" s="1"/>
  <c r="H4033" i="52"/>
  <c r="M5286" i="52"/>
  <c r="K5326" i="52"/>
  <c r="K610" i="52"/>
  <c r="K4655" i="52"/>
  <c r="L4655" i="52" s="1"/>
  <c r="K4666" i="52"/>
  <c r="K709" i="52"/>
  <c r="K678" i="52"/>
  <c r="L678" i="52" s="1"/>
  <c r="K660" i="52"/>
  <c r="L660" i="52" s="1"/>
  <c r="K644" i="52"/>
  <c r="L644" i="52" s="1"/>
  <c r="K5383" i="52"/>
  <c r="K5385" i="52"/>
  <c r="K4212" i="52"/>
  <c r="L4212" i="52" s="1"/>
  <c r="K5191" i="52"/>
  <c r="L5191" i="52" s="1"/>
  <c r="K1295" i="52"/>
  <c r="N1295" i="52" s="1"/>
  <c r="K1787" i="52"/>
  <c r="N1787" i="52" s="1"/>
  <c r="K1449" i="52"/>
  <c r="N1449" i="52" s="1"/>
  <c r="K1338" i="52"/>
  <c r="N1338" i="52" s="1"/>
  <c r="K1322" i="52"/>
  <c r="N1322" i="52" s="1"/>
  <c r="K1308" i="52"/>
  <c r="N1308" i="52" s="1"/>
  <c r="K1717" i="52"/>
  <c r="N1717" i="52" s="1"/>
  <c r="K1870" i="52"/>
  <c r="N1870" i="52" s="1"/>
  <c r="K1753" i="52"/>
  <c r="N1753" i="52" s="1"/>
  <c r="K5641" i="52"/>
  <c r="N5641" i="52" s="1"/>
  <c r="K2656" i="52"/>
  <c r="N2656" i="52" s="1"/>
  <c r="K2628" i="52"/>
  <c r="K2500" i="52"/>
  <c r="N2500" i="52" s="1"/>
  <c r="K2536" i="52"/>
  <c r="N2536" i="52" s="1"/>
  <c r="K2627" i="52"/>
  <c r="K2620" i="52"/>
  <c r="N2620" i="52" s="1"/>
  <c r="K2658" i="52"/>
  <c r="K2594" i="52"/>
  <c r="K3254" i="52"/>
  <c r="N3254" i="52" s="1"/>
  <c r="K1208" i="52"/>
  <c r="N1208" i="52" s="1"/>
  <c r="K4659" i="52"/>
  <c r="K4595" i="52"/>
  <c r="K4563" i="52"/>
  <c r="K4574" i="52"/>
  <c r="K2662" i="52"/>
  <c r="K2708" i="52"/>
  <c r="N2708" i="52" s="1"/>
  <c r="K2763" i="52"/>
  <c r="N2763" i="52" s="1"/>
  <c r="K2733" i="52"/>
  <c r="N2733" i="52" s="1"/>
  <c r="K2423" i="52"/>
  <c r="L2423" i="52" s="1"/>
  <c r="K2847" i="52"/>
  <c r="K5454" i="52"/>
  <c r="L5454" i="52" s="1"/>
  <c r="K5449" i="52"/>
  <c r="L5449" i="52" s="1"/>
  <c r="K1074" i="52"/>
  <c r="L1074" i="52" s="1"/>
  <c r="K774" i="52"/>
  <c r="K3299" i="52"/>
  <c r="N3299" i="52" s="1"/>
  <c r="K5646" i="52"/>
  <c r="N5646" i="52" s="1"/>
  <c r="K4850" i="52"/>
  <c r="K2933" i="52"/>
  <c r="K2916" i="52"/>
  <c r="L2916" i="52" s="1"/>
  <c r="K2980" i="52"/>
  <c r="L2980" i="52" s="1"/>
  <c r="K3044" i="52"/>
  <c r="L3044" i="52" s="1"/>
  <c r="K5096" i="52"/>
  <c r="K5183" i="52"/>
  <c r="K4987" i="52"/>
  <c r="K2460" i="52"/>
  <c r="K2957" i="52"/>
  <c r="L2957" i="52" s="1"/>
  <c r="K3004" i="52"/>
  <c r="L3004" i="52" s="1"/>
  <c r="K4453" i="52"/>
  <c r="L4453" i="52" s="1"/>
  <c r="K4485" i="52"/>
  <c r="L4485" i="52" s="1"/>
  <c r="K4517" i="52"/>
  <c r="L4517" i="52" s="1"/>
  <c r="K2941" i="52"/>
  <c r="L2941" i="52" s="1"/>
  <c r="K3005" i="52"/>
  <c r="L3005" i="52" s="1"/>
  <c r="K2924" i="52"/>
  <c r="K4378" i="52"/>
  <c r="K4410" i="52"/>
  <c r="L4410" i="52" s="1"/>
  <c r="K4426" i="52"/>
  <c r="K2818" i="52"/>
  <c r="L2818" i="52" s="1"/>
  <c r="K5473" i="52"/>
  <c r="K4473" i="52"/>
  <c r="K5396" i="52"/>
  <c r="N5396" i="52" s="1"/>
  <c r="K1569" i="52"/>
  <c r="L1569" i="52" s="1"/>
  <c r="K1435" i="52"/>
  <c r="L1435" i="52" s="1"/>
  <c r="K1658" i="52"/>
  <c r="N1658" i="52" s="1"/>
  <c r="K1683" i="52"/>
  <c r="K1503" i="52"/>
  <c r="N1503" i="52" s="1"/>
  <c r="K1884" i="52"/>
  <c r="N1884" i="52" s="1"/>
  <c r="K1794" i="52"/>
  <c r="N1794" i="52" s="1"/>
  <c r="K1849" i="52"/>
  <c r="N1849" i="52" s="1"/>
  <c r="K1775" i="52"/>
  <c r="K1384" i="52"/>
  <c r="N1384" i="52" s="1"/>
  <c r="K1363" i="52"/>
  <c r="N1363" i="52" s="1"/>
  <c r="K2592" i="52"/>
  <c r="K2625" i="52"/>
  <c r="K2619" i="52"/>
  <c r="N2619" i="52" s="1"/>
  <c r="K2587" i="52"/>
  <c r="N2587" i="52" s="1"/>
  <c r="K2471" i="52"/>
  <c r="N2471" i="52" s="1"/>
  <c r="K6933" i="52"/>
  <c r="N6933" i="52" s="1"/>
  <c r="K6912" i="52"/>
  <c r="K6917" i="52"/>
  <c r="N6917" i="52" s="1"/>
  <c r="K6931" i="52"/>
  <c r="K6867" i="52"/>
  <c r="K629" i="52"/>
  <c r="K6373" i="52"/>
  <c r="L6373" i="52" s="1"/>
  <c r="K3750" i="52"/>
  <c r="K3723" i="52"/>
  <c r="L3723" i="52" s="1"/>
  <c r="K4199" i="52"/>
  <c r="K4215" i="52"/>
  <c r="N4215" i="52" s="1"/>
  <c r="K4582" i="52"/>
  <c r="N4582" i="52" s="1"/>
  <c r="K2792" i="52"/>
  <c r="N2792" i="52" s="1"/>
  <c r="K2824" i="52"/>
  <c r="N2824" i="52" s="1"/>
  <c r="K2697" i="52"/>
  <c r="N2697" i="52" s="1"/>
  <c r="K2875" i="52"/>
  <c r="L2875" i="52" s="1"/>
  <c r="K788" i="52"/>
  <c r="L788" i="52" s="1"/>
  <c r="K3426" i="52"/>
  <c r="N3426" i="52" s="1"/>
  <c r="K6087" i="52"/>
  <c r="N6087" i="52" s="1"/>
  <c r="K240" i="52"/>
  <c r="N240" i="52" s="1"/>
  <c r="K5662" i="52"/>
  <c r="N5662" i="52" s="1"/>
  <c r="K6435" i="52"/>
  <c r="K2965" i="52"/>
  <c r="K2948" i="52"/>
  <c r="L2948" i="52" s="1"/>
  <c r="K3012" i="52"/>
  <c r="L3012" i="52" s="1"/>
  <c r="K192" i="52"/>
  <c r="N192" i="52" s="1"/>
  <c r="K3748" i="52"/>
  <c r="L3748" i="52" s="1"/>
  <c r="K3726" i="52"/>
  <c r="K3721" i="52"/>
  <c r="L3721" i="52" s="1"/>
  <c r="K3519" i="52"/>
  <c r="N3519" i="52" s="1"/>
  <c r="K5161" i="52"/>
  <c r="K5182" i="52"/>
  <c r="K5184" i="52"/>
  <c r="N5184" i="52" s="1"/>
  <c r="K5002" i="52"/>
  <c r="K5022" i="52"/>
  <c r="K4988" i="52"/>
  <c r="K5463" i="52"/>
  <c r="N5463" i="52" s="1"/>
  <c r="K5457" i="52"/>
  <c r="K1229" i="52"/>
  <c r="N1229" i="52" s="1"/>
  <c r="K2369" i="52"/>
  <c r="K3544" i="52"/>
  <c r="N3544" i="52" s="1"/>
  <c r="K3525" i="52"/>
  <c r="N3525" i="52" s="1"/>
  <c r="G986" i="52"/>
  <c r="G984" i="52"/>
  <c r="G979" i="52"/>
  <c r="G989" i="52"/>
  <c r="AO176" i="11"/>
  <c r="K4847" i="52"/>
  <c r="N4847" i="52" s="1"/>
  <c r="K4949" i="52"/>
  <c r="H665" i="52"/>
  <c r="H633" i="52"/>
  <c r="H3242" i="52"/>
  <c r="K3242" i="52" s="1"/>
  <c r="K2925" i="52"/>
  <c r="L2925" i="52" s="1"/>
  <c r="K3649" i="52"/>
  <c r="L3649" i="52" s="1"/>
  <c r="K3626" i="52"/>
  <c r="L3626" i="52" s="1"/>
  <c r="H3157" i="52"/>
  <c r="K3471" i="52"/>
  <c r="K1117" i="52"/>
  <c r="G4011" i="52"/>
  <c r="F4011" i="52" s="1"/>
  <c r="G4019" i="52"/>
  <c r="F4019" i="52" s="1"/>
  <c r="G4024" i="52"/>
  <c r="F4024" i="52" s="1"/>
  <c r="G4030" i="52"/>
  <c r="F4030" i="52" s="1"/>
  <c r="G4034" i="52"/>
  <c r="G4031" i="52"/>
  <c r="F4031" i="52" s="1"/>
  <c r="M4022" i="52"/>
  <c r="K4932" i="52"/>
  <c r="H4964" i="52"/>
  <c r="H4966" i="52"/>
  <c r="H6362" i="52"/>
  <c r="H6316" i="52"/>
  <c r="H6357" i="52"/>
  <c r="H6311" i="52"/>
  <c r="H6352" i="52"/>
  <c r="K4501" i="52"/>
  <c r="L4501" i="52" s="1"/>
  <c r="K5652" i="52"/>
  <c r="N5652" i="52" s="1"/>
  <c r="K5656" i="52"/>
  <c r="N5656" i="52" s="1"/>
  <c r="H653" i="52"/>
  <c r="M684" i="52"/>
  <c r="M627" i="52"/>
  <c r="H5330" i="52"/>
  <c r="H5312" i="52"/>
  <c r="H5320" i="52"/>
  <c r="H5297" i="52"/>
  <c r="K2995" i="52"/>
  <c r="L2995" i="52" s="1"/>
  <c r="K3037" i="52"/>
  <c r="L3037" i="52" s="1"/>
  <c r="K2956" i="52"/>
  <c r="L2956" i="52" s="1"/>
  <c r="K3020" i="52"/>
  <c r="L3020" i="52" s="1"/>
  <c r="K4442" i="52"/>
  <c r="L4442" i="52" s="1"/>
  <c r="K4428" i="52"/>
  <c r="M3156" i="52"/>
  <c r="H3169" i="52"/>
  <c r="H3137" i="52"/>
  <c r="H3199" i="52"/>
  <c r="H3080" i="52"/>
  <c r="H3130" i="52"/>
  <c r="M3202" i="52"/>
  <c r="M3186" i="52"/>
  <c r="H3075" i="52"/>
  <c r="M3197" i="52"/>
  <c r="M3992" i="52"/>
  <c r="H690" i="52"/>
  <c r="M3230" i="52"/>
  <c r="H5314" i="52"/>
  <c r="AR222" i="11"/>
  <c r="K1088" i="52"/>
  <c r="K4607" i="52"/>
  <c r="K4671" i="52"/>
  <c r="L4671" i="52" s="1"/>
  <c r="K4649" i="52"/>
  <c r="L4649" i="52" s="1"/>
  <c r="K4602" i="52"/>
  <c r="K3289" i="52"/>
  <c r="N3289" i="52" s="1"/>
  <c r="K2509" i="52"/>
  <c r="L2509" i="52" s="1"/>
  <c r="K2595" i="52"/>
  <c r="L2595" i="52" s="1"/>
  <c r="K615" i="52"/>
  <c r="L615" i="52" s="1"/>
  <c r="K925" i="52"/>
  <c r="L925" i="52" s="1"/>
  <c r="K5023" i="52"/>
  <c r="K3548" i="52"/>
  <c r="N3548" i="52" s="1"/>
  <c r="K4702" i="52"/>
  <c r="K1886" i="52"/>
  <c r="N1886" i="52" s="1"/>
  <c r="K1263" i="52"/>
  <c r="L1263" i="52" s="1"/>
  <c r="K1873" i="52"/>
  <c r="K1650" i="52"/>
  <c r="K1538" i="52"/>
  <c r="K1810" i="52"/>
  <c r="K1782" i="52"/>
  <c r="N1782" i="52" s="1"/>
  <c r="K1696" i="52"/>
  <c r="N1696" i="52" s="1"/>
  <c r="K1467" i="52"/>
  <c r="K1430" i="52"/>
  <c r="N1430" i="52" s="1"/>
  <c r="K1402" i="52"/>
  <c r="K1395" i="52"/>
  <c r="K1282" i="52"/>
  <c r="K1440" i="52"/>
  <c r="N1440" i="52" s="1"/>
  <c r="K1329" i="52"/>
  <c r="N1329" i="52" s="1"/>
  <c r="K905" i="52"/>
  <c r="K3693" i="52"/>
  <c r="N3693" i="52" s="1"/>
  <c r="K3701" i="52"/>
  <c r="N3701" i="52" s="1"/>
  <c r="K2754" i="52"/>
  <c r="L2754" i="52" s="1"/>
  <c r="K2786" i="52"/>
  <c r="K6897" i="52"/>
  <c r="L6897" i="52" s="1"/>
  <c r="K2893" i="52"/>
  <c r="L2893" i="52" s="1"/>
  <c r="K2836" i="52"/>
  <c r="L2836" i="52" s="1"/>
  <c r="K5500" i="52"/>
  <c r="K755" i="52"/>
  <c r="L755" i="52" s="1"/>
  <c r="K6333" i="52"/>
  <c r="L6333" i="52" s="1"/>
  <c r="K6310" i="52"/>
  <c r="L6310" i="52" s="1"/>
  <c r="K6374" i="52"/>
  <c r="L6374" i="52" s="1"/>
  <c r="K4463" i="52"/>
  <c r="L4463" i="52" s="1"/>
  <c r="K4527" i="52"/>
  <c r="K4537" i="52"/>
  <c r="K2530" i="52"/>
  <c r="L2530" i="52" s="1"/>
  <c r="K696" i="52"/>
  <c r="K5364" i="52"/>
  <c r="N5364" i="52" s="1"/>
  <c r="K5412" i="52"/>
  <c r="N5412" i="52" s="1"/>
  <c r="K5348" i="52"/>
  <c r="N5348" i="52" s="1"/>
  <c r="K5366" i="52"/>
  <c r="N5366" i="52" s="1"/>
  <c r="K1918" i="52"/>
  <c r="K1900" i="52"/>
  <c r="L1900" i="52" s="1"/>
  <c r="K1441" i="52"/>
  <c r="K1524" i="52"/>
  <c r="L1524" i="52" s="1"/>
  <c r="K1306" i="52"/>
  <c r="K939" i="52"/>
  <c r="K943" i="52"/>
  <c r="L943" i="52" s="1"/>
  <c r="K896" i="52"/>
  <c r="K5306" i="52"/>
  <c r="K6438" i="52"/>
  <c r="L6438" i="52" s="1"/>
  <c r="K6432" i="52"/>
  <c r="L6432" i="52" s="1"/>
  <c r="K6433" i="52"/>
  <c r="L6433" i="52" s="1"/>
  <c r="K4836" i="52"/>
  <c r="K2981" i="52"/>
  <c r="L2981" i="52" s="1"/>
  <c r="K2964" i="52"/>
  <c r="L2964" i="52" s="1"/>
  <c r="K3028" i="52"/>
  <c r="K3732" i="52"/>
  <c r="L3732" i="52" s="1"/>
  <c r="K3774" i="52"/>
  <c r="K3747" i="52"/>
  <c r="L3747" i="52" s="1"/>
  <c r="K4208" i="52"/>
  <c r="L4208" i="52" s="1"/>
  <c r="K3532" i="52"/>
  <c r="N3532" i="52" s="1"/>
  <c r="K5193" i="52"/>
  <c r="L5193" i="52" s="1"/>
  <c r="K1661" i="52"/>
  <c r="K1826" i="52"/>
  <c r="N1826" i="52" s="1"/>
  <c r="K1631" i="52"/>
  <c r="K1315" i="52"/>
  <c r="K1480" i="52"/>
  <c r="K1584" i="52"/>
  <c r="L1584" i="52" s="1"/>
  <c r="K1878" i="52"/>
  <c r="N1878" i="52" s="1"/>
  <c r="K1819" i="52"/>
  <c r="K1716" i="52"/>
  <c r="L1716" i="52" s="1"/>
  <c r="K1574" i="52"/>
  <c r="N1574" i="52" s="1"/>
  <c r="K1453" i="52"/>
  <c r="K1823" i="52"/>
  <c r="N1823" i="52" s="1"/>
  <c r="K1543" i="52"/>
  <c r="N1543" i="52" s="1"/>
  <c r="K1417" i="52"/>
  <c r="K1836" i="52"/>
  <c r="N1836" i="52" s="1"/>
  <c r="K1720" i="52"/>
  <c r="K1830" i="52"/>
  <c r="K1472" i="52"/>
  <c r="K1494" i="52"/>
  <c r="N1494" i="52" s="1"/>
  <c r="K1852" i="52"/>
  <c r="K1790" i="52"/>
  <c r="K1305" i="52"/>
  <c r="K1721" i="52"/>
  <c r="N1721" i="52" s="1"/>
  <c r="K1692" i="52"/>
  <c r="K1824" i="52"/>
  <c r="N1824" i="52" s="1"/>
  <c r="K1709" i="52"/>
  <c r="N1709" i="52" s="1"/>
  <c r="K1371" i="52"/>
  <c r="N1371" i="52" s="1"/>
  <c r="K1795" i="52"/>
  <c r="N1795" i="52" s="1"/>
  <c r="K1498" i="52"/>
  <c r="N1498" i="52" s="1"/>
  <c r="K1892" i="52"/>
  <c r="K1904" i="52"/>
  <c r="K906" i="52"/>
  <c r="K894" i="52"/>
  <c r="K2565" i="52"/>
  <c r="N2565" i="52" s="1"/>
  <c r="K2543" i="52"/>
  <c r="N2543" i="52" s="1"/>
  <c r="K2631" i="52"/>
  <c r="N2631" i="52" s="1"/>
  <c r="K2508" i="52"/>
  <c r="N2508" i="52" s="1"/>
  <c r="K2491" i="52"/>
  <c r="K2610" i="52"/>
  <c r="K4705" i="52"/>
  <c r="K4713" i="52"/>
  <c r="N4713" i="52" s="1"/>
  <c r="K3850" i="52"/>
  <c r="L3850" i="52" s="1"/>
  <c r="K4531" i="52"/>
  <c r="L4531" i="52" s="1"/>
  <c r="K3287" i="52"/>
  <c r="N3287" i="52" s="1"/>
  <c r="K6981" i="52"/>
  <c r="N6981" i="52" s="1"/>
  <c r="K2972" i="52"/>
  <c r="L2972" i="52" s="1"/>
  <c r="K191" i="52"/>
  <c r="N191" i="52" s="1"/>
  <c r="K4267" i="52"/>
  <c r="N4267" i="52" s="1"/>
  <c r="K4197" i="52"/>
  <c r="K5611" i="52"/>
  <c r="N5611" i="52" s="1"/>
  <c r="K562" i="52"/>
  <c r="N562" i="52" s="1"/>
  <c r="K2796" i="52"/>
  <c r="N2796" i="52" s="1"/>
  <c r="K2411" i="52"/>
  <c r="K1069" i="52"/>
  <c r="L1069" i="52" s="1"/>
  <c r="K1160" i="52"/>
  <c r="L1160" i="52" s="1"/>
  <c r="K1127" i="52"/>
  <c r="L1127" i="52" s="1"/>
  <c r="K786" i="52"/>
  <c r="L786" i="52" s="1"/>
  <c r="K772" i="52"/>
  <c r="L772" i="52" s="1"/>
  <c r="K746" i="52"/>
  <c r="K745" i="52"/>
  <c r="L745" i="52" s="1"/>
  <c r="K737" i="52"/>
  <c r="L737" i="52" s="1"/>
  <c r="K6331" i="52"/>
  <c r="L6331" i="52" s="1"/>
  <c r="K6372" i="52"/>
  <c r="L6372" i="52" s="1"/>
  <c r="K4465" i="52"/>
  <c r="L4465" i="52" s="1"/>
  <c r="K4529" i="52"/>
  <c r="L4529" i="52" s="1"/>
  <c r="K3492" i="52"/>
  <c r="N3492" i="52" s="1"/>
  <c r="K6449" i="52"/>
  <c r="L6449" i="52" s="1"/>
  <c r="K4801" i="52"/>
  <c r="K4844" i="52"/>
  <c r="L4844" i="52" s="1"/>
  <c r="K3664" i="52"/>
  <c r="K3648" i="52"/>
  <c r="L3648" i="52" s="1"/>
  <c r="K3678" i="52"/>
  <c r="K3654" i="52"/>
  <c r="L3654" i="52" s="1"/>
  <c r="K4412" i="52"/>
  <c r="K5627" i="52"/>
  <c r="N5627" i="52" s="1"/>
  <c r="K3535" i="52"/>
  <c r="N3535" i="52" s="1"/>
  <c r="K5615" i="52"/>
  <c r="N5615" i="52" s="1"/>
  <c r="K5202" i="52"/>
  <c r="N5202" i="52" s="1"/>
  <c r="K5158" i="52"/>
  <c r="L5158" i="52" s="1"/>
  <c r="K3759" i="52"/>
  <c r="K5019" i="52"/>
  <c r="N5019" i="52" s="1"/>
  <c r="K3798" i="52"/>
  <c r="L3798" i="52" s="1"/>
  <c r="K3814" i="52"/>
  <c r="L3814" i="52" s="1"/>
  <c r="K2444" i="52"/>
  <c r="K2424" i="52"/>
  <c r="K2437" i="52"/>
  <c r="L2437" i="52" s="1"/>
  <c r="K2373" i="52"/>
  <c r="L2373" i="52" s="1"/>
  <c r="K2396" i="52"/>
  <c r="K2452" i="52"/>
  <c r="K2406" i="52"/>
  <c r="K2359" i="52"/>
  <c r="K3574" i="52"/>
  <c r="N3574" i="52" s="1"/>
  <c r="K3550" i="52"/>
  <c r="N3550" i="52" s="1"/>
  <c r="K3569" i="52"/>
  <c r="N3569" i="52" s="1"/>
  <c r="K3537" i="52"/>
  <c r="N3537" i="52" s="1"/>
  <c r="G990" i="52"/>
  <c r="G992" i="52"/>
  <c r="G981" i="52"/>
  <c r="K1139" i="52"/>
  <c r="K1112" i="52"/>
  <c r="L1112" i="52" s="1"/>
  <c r="K4510" i="52"/>
  <c r="L4510" i="52" s="1"/>
  <c r="K3671" i="52"/>
  <c r="K3607" i="52"/>
  <c r="K4392" i="52"/>
  <c r="L4392" i="52" s="1"/>
  <c r="K3473" i="52"/>
  <c r="K1090" i="52"/>
  <c r="N1090" i="52" s="1"/>
  <c r="G4014" i="52"/>
  <c r="F4014" i="52" s="1"/>
  <c r="G4033" i="52"/>
  <c r="G4010" i="52"/>
  <c r="F4010" i="52" s="1"/>
  <c r="G4012" i="52"/>
  <c r="F4012" i="52" s="1"/>
  <c r="G4022" i="52"/>
  <c r="F4022" i="52" s="1"/>
  <c r="G4028" i="52"/>
  <c r="K2586" i="52"/>
  <c r="K628" i="52"/>
  <c r="K1439" i="52"/>
  <c r="K1383" i="52"/>
  <c r="K1576" i="52"/>
  <c r="K6881" i="52"/>
  <c r="L6881" i="52" s="1"/>
  <c r="K694" i="52"/>
  <c r="K668" i="52"/>
  <c r="L668" i="52" s="1"/>
  <c r="K652" i="52"/>
  <c r="K636" i="52"/>
  <c r="L636" i="52" s="1"/>
  <c r="K923" i="52"/>
  <c r="K5433" i="52"/>
  <c r="N5433" i="52" s="1"/>
  <c r="K5337" i="52"/>
  <c r="N5337" i="52" s="1"/>
  <c r="K1898" i="52"/>
  <c r="K1330" i="52"/>
  <c r="K913" i="52"/>
  <c r="L913" i="52" s="1"/>
  <c r="K5328" i="52"/>
  <c r="K3706" i="52"/>
  <c r="N3706" i="52" s="1"/>
  <c r="L3021" i="52"/>
  <c r="K3830" i="52"/>
  <c r="L3830" i="52" s="1"/>
  <c r="K3862" i="52"/>
  <c r="K3859" i="52"/>
  <c r="L3859" i="52" s="1"/>
  <c r="K4559" i="52"/>
  <c r="L4559" i="52" s="1"/>
  <c r="K4591" i="52"/>
  <c r="K4623" i="52"/>
  <c r="K5468" i="52"/>
  <c r="K222" i="52"/>
  <c r="N222" i="52" s="1"/>
  <c r="K2517" i="52"/>
  <c r="K3696" i="52"/>
  <c r="N3696" i="52" s="1"/>
  <c r="K5419" i="52"/>
  <c r="L5419" i="52" s="1"/>
  <c r="K5355" i="52"/>
  <c r="K5395" i="52"/>
  <c r="N5395" i="52" s="1"/>
  <c r="K5386" i="52"/>
  <c r="K1916" i="52"/>
  <c r="K1839" i="52"/>
  <c r="L1839" i="52" s="1"/>
  <c r="K1226" i="52"/>
  <c r="N1226" i="52" s="1"/>
  <c r="K1220" i="52"/>
  <c r="N1220" i="52" s="1"/>
  <c r="K951" i="52"/>
  <c r="L951" i="52" s="1"/>
  <c r="K914" i="52"/>
  <c r="L914" i="52" s="1"/>
  <c r="K6586" i="52"/>
  <c r="K195" i="52"/>
  <c r="N195" i="52" s="1"/>
  <c r="K3672" i="52"/>
  <c r="K1769" i="52"/>
  <c r="N1769" i="52" s="1"/>
  <c r="K1704" i="52"/>
  <c r="N1704" i="52" s="1"/>
  <c r="K1565" i="52"/>
  <c r="N1565" i="52" s="1"/>
  <c r="K1854" i="52"/>
  <c r="K1529" i="52"/>
  <c r="N1529" i="52" s="1"/>
  <c r="K1669" i="52"/>
  <c r="N1669" i="52" s="1"/>
  <c r="K1278" i="52"/>
  <c r="K1800" i="52"/>
  <c r="N1800" i="52" s="1"/>
  <c r="K1776" i="52"/>
  <c r="N1776" i="52" s="1"/>
  <c r="K1627" i="52"/>
  <c r="N1627" i="52" s="1"/>
  <c r="K1460" i="52"/>
  <c r="N1460" i="52" s="1"/>
  <c r="K1731" i="52"/>
  <c r="N1731" i="52" s="1"/>
  <c r="K1605" i="52"/>
  <c r="N1605" i="52" s="1"/>
  <c r="K1266" i="52"/>
  <c r="K1355" i="52"/>
  <c r="N1355" i="52" s="1"/>
  <c r="K1341" i="52"/>
  <c r="N1341" i="52" s="1"/>
  <c r="K1327" i="52"/>
  <c r="K1693" i="52"/>
  <c r="N1693" i="52" s="1"/>
  <c r="K3705" i="52"/>
  <c r="N3705" i="52" s="1"/>
  <c r="K2654" i="52"/>
  <c r="N2654" i="52" s="1"/>
  <c r="K2600" i="52"/>
  <c r="K2611" i="52"/>
  <c r="K2601" i="52"/>
  <c r="K4681" i="52"/>
  <c r="N4681" i="52" s="1"/>
  <c r="K5477" i="52"/>
  <c r="K6314" i="52"/>
  <c r="L6314" i="52" s="1"/>
  <c r="K4667" i="52"/>
  <c r="N4667" i="52" s="1"/>
  <c r="K4635" i="52"/>
  <c r="N4635" i="52" s="1"/>
  <c r="K4603" i="52"/>
  <c r="N4603" i="52" s="1"/>
  <c r="K4571" i="52"/>
  <c r="N4571" i="52" s="1"/>
  <c r="K2735" i="52"/>
  <c r="N2735" i="52" s="1"/>
  <c r="K2718" i="52"/>
  <c r="N2718" i="52" s="1"/>
  <c r="K2808" i="52"/>
  <c r="N2808" i="52" s="1"/>
  <c r="K2744" i="52"/>
  <c r="N2744" i="52" s="1"/>
  <c r="K2803" i="52"/>
  <c r="N2803" i="52" s="1"/>
  <c r="K2814" i="52"/>
  <c r="N2814" i="52" s="1"/>
  <c r="K2782" i="52"/>
  <c r="N2782" i="52" s="1"/>
  <c r="K2706" i="52"/>
  <c r="N2706" i="52" s="1"/>
  <c r="K2908" i="52"/>
  <c r="K2867" i="52"/>
  <c r="L2867" i="52" s="1"/>
  <c r="K5493" i="52"/>
  <c r="K1115" i="52"/>
  <c r="L1115" i="52" s="1"/>
  <c r="K4734" i="52"/>
  <c r="K1812" i="52"/>
  <c r="K1641" i="52"/>
  <c r="N1641" i="52" s="1"/>
  <c r="K1549" i="52"/>
  <c r="N1549" i="52" s="1"/>
  <c r="K1801" i="52"/>
  <c r="N1801" i="52" s="1"/>
  <c r="K1746" i="52"/>
  <c r="N1746" i="52" s="1"/>
  <c r="K1592" i="52"/>
  <c r="N1592" i="52" s="1"/>
  <c r="K1642" i="52"/>
  <c r="N1642" i="52" s="1"/>
  <c r="K1588" i="52"/>
  <c r="K1530" i="52"/>
  <c r="N1530" i="52" s="1"/>
  <c r="K1789" i="52"/>
  <c r="N1789" i="52" s="1"/>
  <c r="K1591" i="52"/>
  <c r="N1591" i="52" s="1"/>
  <c r="K1474" i="52"/>
  <c r="K1505" i="52"/>
  <c r="N1505" i="52" s="1"/>
  <c r="K1447" i="52"/>
  <c r="K1269" i="52"/>
  <c r="K1867" i="52"/>
  <c r="N1867" i="52" s="1"/>
  <c r="K1750" i="52"/>
  <c r="K1706" i="52"/>
  <c r="N1706" i="52" s="1"/>
  <c r="K1670" i="52"/>
  <c r="N1670" i="52" s="1"/>
  <c r="K1883" i="52"/>
  <c r="N1883" i="52" s="1"/>
  <c r="K1723" i="52"/>
  <c r="N1723" i="52" s="1"/>
  <c r="K1459" i="52"/>
  <c r="N1459" i="52" s="1"/>
  <c r="K1426" i="52"/>
  <c r="N1426" i="52" s="1"/>
  <c r="K1446" i="52"/>
  <c r="N1446" i="52" s="1"/>
  <c r="K1768" i="52"/>
  <c r="K1511" i="52"/>
  <c r="N1511" i="52" s="1"/>
  <c r="K1767" i="52"/>
  <c r="K1707" i="52"/>
  <c r="K1461" i="52"/>
  <c r="N1461" i="52" s="1"/>
  <c r="K1905" i="52"/>
  <c r="K5642" i="52"/>
  <c r="N5642" i="52" s="1"/>
  <c r="K2617" i="52"/>
  <c r="N2617" i="52" s="1"/>
  <c r="K2646" i="52"/>
  <c r="N2646" i="52" s="1"/>
  <c r="K2653" i="52"/>
  <c r="N2653" i="52" s="1"/>
  <c r="K2589" i="52"/>
  <c r="N2589" i="52" s="1"/>
  <c r="K6884" i="52"/>
  <c r="N6884" i="52" s="1"/>
  <c r="K2374" i="52"/>
  <c r="L2374" i="52" s="1"/>
  <c r="K4637" i="52"/>
  <c r="L4637" i="52" s="1"/>
  <c r="K7037" i="52"/>
  <c r="N7037" i="52" s="1"/>
  <c r="K3746" i="52"/>
  <c r="L3746" i="52" s="1"/>
  <c r="K4201" i="52"/>
  <c r="N4201" i="52" s="1"/>
  <c r="K2696" i="52"/>
  <c r="N2696" i="52" s="1"/>
  <c r="K2810" i="52"/>
  <c r="L2810" i="52" s="1"/>
  <c r="K2778" i="52"/>
  <c r="L2778" i="52" s="1"/>
  <c r="K2749" i="52"/>
  <c r="N2749" i="52" s="1"/>
  <c r="K4780" i="52"/>
  <c r="N4780" i="52" s="1"/>
  <c r="K3790" i="52"/>
  <c r="L3790" i="52" s="1"/>
  <c r="K3838" i="52"/>
  <c r="K3851" i="52"/>
  <c r="L3851" i="52" s="1"/>
  <c r="K2876" i="52"/>
  <c r="L2876" i="52" s="1"/>
  <c r="K5480" i="52"/>
  <c r="L5480" i="52" s="1"/>
  <c r="K3431" i="52"/>
  <c r="N3431" i="52" s="1"/>
  <c r="K1214" i="52"/>
  <c r="N1214" i="52" s="1"/>
  <c r="K3640" i="52"/>
  <c r="L3640" i="52" s="1"/>
  <c r="K2912" i="52"/>
  <c r="G274" i="52"/>
  <c r="F274" i="52" s="1"/>
  <c r="G266" i="52"/>
  <c r="F266" i="52" s="1"/>
  <c r="G277" i="52"/>
  <c r="F277" i="52" s="1"/>
  <c r="G269" i="52"/>
  <c r="F269" i="52" s="1"/>
  <c r="G279" i="52"/>
  <c r="F279" i="52" s="1"/>
  <c r="G271" i="52"/>
  <c r="F271" i="52" s="1"/>
  <c r="G263" i="52"/>
  <c r="F263" i="52" s="1"/>
  <c r="G276" i="52"/>
  <c r="F276" i="52" s="1"/>
  <c r="G268" i="52"/>
  <c r="F268" i="52" s="1"/>
  <c r="G275" i="52"/>
  <c r="F275" i="52" s="1"/>
  <c r="G267" i="52"/>
  <c r="F267" i="52" s="1"/>
  <c r="G280" i="52"/>
  <c r="F280" i="52" s="1"/>
  <c r="G272" i="52"/>
  <c r="F272" i="52" s="1"/>
  <c r="G264" i="52"/>
  <c r="F264" i="52" s="1"/>
  <c r="AF270" i="44"/>
  <c r="G580" i="52"/>
  <c r="G579" i="52"/>
  <c r="G573" i="52"/>
  <c r="G993" i="52"/>
  <c r="G985" i="52"/>
  <c r="G977" i="52"/>
  <c r="G988" i="52"/>
  <c r="G994" i="52"/>
  <c r="G978" i="52"/>
  <c r="H3214" i="52"/>
  <c r="M3214" i="52"/>
  <c r="M3059" i="52"/>
  <c r="H3059" i="52"/>
  <c r="H3086" i="52"/>
  <c r="M3086" i="52"/>
  <c r="M3090" i="52"/>
  <c r="H3090" i="52"/>
  <c r="M3076" i="52"/>
  <c r="H3076" i="52"/>
  <c r="M3115" i="52"/>
  <c r="H3115" i="52"/>
  <c r="M3128" i="52"/>
  <c r="H3128" i="52"/>
  <c r="M3171" i="52"/>
  <c r="H3171" i="52"/>
  <c r="H3212" i="52"/>
  <c r="M3212" i="52"/>
  <c r="M3179" i="52"/>
  <c r="H3179" i="52"/>
  <c r="K4451" i="52"/>
  <c r="K3036" i="52"/>
  <c r="L3036" i="52" s="1"/>
  <c r="K5026" i="52"/>
  <c r="K5021" i="52"/>
  <c r="N5021" i="52" s="1"/>
  <c r="K4989" i="52"/>
  <c r="N4989" i="52" s="1"/>
  <c r="K6339" i="52"/>
  <c r="K5478" i="52"/>
  <c r="K5484" i="52"/>
  <c r="K2413" i="52"/>
  <c r="N2413" i="52" s="1"/>
  <c r="K2405" i="52"/>
  <c r="K2414" i="52"/>
  <c r="K2449" i="52"/>
  <c r="K2364" i="52"/>
  <c r="N2364" i="52" s="1"/>
  <c r="K2357" i="52"/>
  <c r="K2400" i="52"/>
  <c r="N2400" i="52" s="1"/>
  <c r="K3053" i="52"/>
  <c r="K2959" i="52"/>
  <c r="L2959" i="52" s="1"/>
  <c r="K3006" i="52"/>
  <c r="K2846" i="52"/>
  <c r="N2846" i="52" s="1"/>
  <c r="K4948" i="52"/>
  <c r="K4446" i="52"/>
  <c r="L4446" i="52" s="1"/>
  <c r="K4518" i="52"/>
  <c r="L4518" i="52" s="1"/>
  <c r="K4491" i="52"/>
  <c r="L4491" i="52" s="1"/>
  <c r="K4549" i="52"/>
  <c r="L4549" i="52" s="1"/>
  <c r="K2988" i="52"/>
  <c r="K3052" i="52"/>
  <c r="K2975" i="52"/>
  <c r="K2958" i="52"/>
  <c r="L2958" i="52" s="1"/>
  <c r="K3022" i="52"/>
  <c r="K4362" i="52"/>
  <c r="K4394" i="52"/>
  <c r="AR161" i="11"/>
  <c r="AN161" i="11"/>
  <c r="AF32" i="44" s="1"/>
  <c r="K5420" i="52"/>
  <c r="N5420" i="52" s="1"/>
  <c r="K2590" i="52"/>
  <c r="K2468" i="52"/>
  <c r="K2504" i="52"/>
  <c r="K2652" i="52"/>
  <c r="L2652" i="52" s="1"/>
  <c r="K4743" i="52"/>
  <c r="K4589" i="52"/>
  <c r="L4589" i="52" s="1"/>
  <c r="K5375" i="52"/>
  <c r="K5381" i="52"/>
  <c r="K5387" i="52"/>
  <c r="K5418" i="52"/>
  <c r="K1636" i="52"/>
  <c r="K5316" i="52"/>
  <c r="K5332" i="52"/>
  <c r="N5332" i="52" s="1"/>
  <c r="L2994" i="52"/>
  <c r="K5307" i="52"/>
  <c r="L4440" i="52"/>
  <c r="K2639" i="52"/>
  <c r="K2581" i="52"/>
  <c r="K5370" i="52"/>
  <c r="K5354" i="52"/>
  <c r="L5354" i="52" s="1"/>
  <c r="K1891" i="52"/>
  <c r="L1891" i="52" s="1"/>
  <c r="K194" i="52"/>
  <c r="N194" i="52" s="1"/>
  <c r="K4718" i="52"/>
  <c r="K1815" i="52"/>
  <c r="K1288" i="52"/>
  <c r="L1288" i="52" s="1"/>
  <c r="K1296" i="52"/>
  <c r="K1847" i="52"/>
  <c r="N1847" i="52" s="1"/>
  <c r="K1674" i="52"/>
  <c r="K1455" i="52"/>
  <c r="K1433" i="52"/>
  <c r="N1433" i="52" s="1"/>
  <c r="K1817" i="52"/>
  <c r="N1817" i="52" s="1"/>
  <c r="K1695" i="52"/>
  <c r="K1668" i="52"/>
  <c r="K1499" i="52"/>
  <c r="N1499" i="52" s="1"/>
  <c r="K908" i="52"/>
  <c r="L908" i="52" s="1"/>
  <c r="K5644" i="52"/>
  <c r="N5644" i="52" s="1"/>
  <c r="K2544" i="52"/>
  <c r="K2613" i="52"/>
  <c r="N2613" i="52" s="1"/>
  <c r="K6901" i="52"/>
  <c r="N6901" i="52" s="1"/>
  <c r="K6908" i="52"/>
  <c r="K6927" i="52"/>
  <c r="K639" i="52"/>
  <c r="K671" i="52"/>
  <c r="L671" i="52" s="1"/>
  <c r="K3429" i="52"/>
  <c r="N3429" i="52" s="1"/>
  <c r="K6460" i="52"/>
  <c r="K4261" i="52"/>
  <c r="N4261" i="52" s="1"/>
  <c r="K2694" i="52"/>
  <c r="K3854" i="52"/>
  <c r="K3835" i="52"/>
  <c r="L3835" i="52" s="1"/>
  <c r="K3867" i="52"/>
  <c r="K6367" i="52"/>
  <c r="L6367" i="52" s="1"/>
  <c r="K3786" i="52"/>
  <c r="K6420" i="52"/>
  <c r="K6413" i="52"/>
  <c r="L6413" i="52" s="1"/>
  <c r="K4264" i="52"/>
  <c r="K4686" i="52"/>
  <c r="L4686" i="52" s="1"/>
  <c r="K1773" i="52"/>
  <c r="K1420" i="52"/>
  <c r="K1742" i="52"/>
  <c r="K1614" i="52"/>
  <c r="K1413" i="52"/>
  <c r="K1860" i="52"/>
  <c r="K1784" i="52"/>
  <c r="K1699" i="52"/>
  <c r="K1629" i="52"/>
  <c r="K1393" i="52"/>
  <c r="K1352" i="52"/>
  <c r="K1412" i="52"/>
  <c r="K1479" i="52"/>
  <c r="K2657" i="52"/>
  <c r="N2657" i="52" s="1"/>
  <c r="K2512" i="52"/>
  <c r="K2567" i="52"/>
  <c r="N2567" i="52" s="1"/>
  <c r="K6907" i="52"/>
  <c r="N6907" i="52" s="1"/>
  <c r="K4256" i="52"/>
  <c r="K4191" i="52"/>
  <c r="K4241" i="52"/>
  <c r="K4636" i="52"/>
  <c r="K4572" i="52"/>
  <c r="K2663" i="52"/>
  <c r="K2722" i="52"/>
  <c r="K2815" i="52"/>
  <c r="K2751" i="52"/>
  <c r="K5475" i="52"/>
  <c r="K6344" i="52"/>
  <c r="K6321" i="52"/>
  <c r="L6321" i="52" s="1"/>
  <c r="K6467" i="52"/>
  <c r="K3684" i="52"/>
  <c r="K4445" i="52"/>
  <c r="K4547" i="52"/>
  <c r="L4547" i="52" s="1"/>
  <c r="K2993" i="52"/>
  <c r="K6353" i="52"/>
  <c r="K3271" i="52"/>
  <c r="N3271" i="52" s="1"/>
  <c r="K6415" i="52"/>
  <c r="K3716" i="52"/>
  <c r="L3716" i="52" s="1"/>
  <c r="K3780" i="52"/>
  <c r="N3780" i="52" s="1"/>
  <c r="K3767" i="52"/>
  <c r="L3767" i="52" s="1"/>
  <c r="K3753" i="52"/>
  <c r="L3753" i="52" s="1"/>
  <c r="K5004" i="52"/>
  <c r="K5459" i="52"/>
  <c r="N5459" i="52" s="1"/>
  <c r="K3826" i="52"/>
  <c r="K3858" i="52"/>
  <c r="N3858" i="52" s="1"/>
  <c r="K3260" i="52"/>
  <c r="N3260" i="52" s="1"/>
  <c r="K2433" i="52"/>
  <c r="N2433" i="52" s="1"/>
  <c r="K2380" i="52"/>
  <c r="K2361" i="52"/>
  <c r="N2361" i="52" s="1"/>
  <c r="K3536" i="52"/>
  <c r="N3536" i="52" s="1"/>
  <c r="K1142" i="52"/>
  <c r="K4509" i="52"/>
  <c r="L4509" i="52" s="1"/>
  <c r="K4849" i="52"/>
  <c r="K3690" i="52"/>
  <c r="N3690" i="52" s="1"/>
  <c r="K3633" i="52"/>
  <c r="K5225" i="52"/>
  <c r="L5225" i="52" s="1"/>
  <c r="K2857" i="52"/>
  <c r="K4475" i="52"/>
  <c r="K2920" i="52"/>
  <c r="K3680" i="52"/>
  <c r="N3680" i="52" s="1"/>
  <c r="K3686" i="52"/>
  <c r="K4493" i="52"/>
  <c r="K4336" i="52"/>
  <c r="K5018" i="52"/>
  <c r="N5018" i="52" s="1"/>
  <c r="K3852" i="52"/>
  <c r="N3852" i="52" s="1"/>
  <c r="K2434" i="52"/>
  <c r="K2454" i="52"/>
  <c r="N2454" i="52" s="1"/>
  <c r="K3566" i="52"/>
  <c r="N3566" i="52" s="1"/>
  <c r="K3515" i="52"/>
  <c r="N3515" i="52" s="1"/>
  <c r="K4839" i="52"/>
  <c r="N4839" i="52" s="1"/>
  <c r="K787" i="52"/>
  <c r="K3666" i="52"/>
  <c r="L3666" i="52" s="1"/>
  <c r="K4402" i="52"/>
  <c r="L4402" i="52" s="1"/>
  <c r="K2838" i="52"/>
  <c r="K2886" i="52"/>
  <c r="L2886" i="52" s="1"/>
  <c r="K2874" i="52"/>
  <c r="L2874" i="52" s="1"/>
  <c r="K2906" i="52"/>
  <c r="L2906" i="52" s="1"/>
  <c r="K4933" i="52"/>
  <c r="K738" i="52"/>
  <c r="L738" i="52" s="1"/>
  <c r="K4539" i="52"/>
  <c r="K2984" i="52"/>
  <c r="K3048" i="52"/>
  <c r="K4320" i="52"/>
  <c r="K4335" i="52"/>
  <c r="N4335" i="52" s="1"/>
  <c r="K1071" i="52"/>
  <c r="K3000" i="52"/>
  <c r="L4938" i="52"/>
  <c r="AO87" i="11"/>
  <c r="L3636" i="52"/>
  <c r="L4372" i="52"/>
  <c r="AN155" i="11"/>
  <c r="AF182" i="44" s="1"/>
  <c r="L4946" i="52"/>
  <c r="L3013" i="52"/>
  <c r="K5388" i="52"/>
  <c r="K1654" i="52"/>
  <c r="L1654" i="52" s="1"/>
  <c r="K1729" i="52"/>
  <c r="K1513" i="52"/>
  <c r="K1297" i="52"/>
  <c r="L1297" i="52" s="1"/>
  <c r="K1604" i="52"/>
  <c r="L1604" i="52" s="1"/>
  <c r="K1843" i="52"/>
  <c r="K1626" i="52"/>
  <c r="K1280" i="52"/>
  <c r="L1280" i="52" s="1"/>
  <c r="K1640" i="52"/>
  <c r="L1640" i="52" s="1"/>
  <c r="K1880" i="52"/>
  <c r="K1821" i="52"/>
  <c r="K1593" i="52"/>
  <c r="L1593" i="52" s="1"/>
  <c r="K1633" i="52"/>
  <c r="K1580" i="52"/>
  <c r="K1522" i="52"/>
  <c r="L1522" i="52" s="1"/>
  <c r="K1675" i="52"/>
  <c r="L1675" i="52" s="1"/>
  <c r="K1287" i="52"/>
  <c r="K1562" i="52"/>
  <c r="K1485" i="52"/>
  <c r="K1400" i="52"/>
  <c r="K1682" i="52"/>
  <c r="K1570" i="52"/>
  <c r="K1500" i="52"/>
  <c r="L1500" i="52" s="1"/>
  <c r="K1270" i="52"/>
  <c r="K903" i="52"/>
  <c r="K5645" i="52"/>
  <c r="N5645" i="52" s="1"/>
  <c r="K2609" i="52"/>
  <c r="K2635" i="52"/>
  <c r="K2573" i="52"/>
  <c r="K2588" i="52"/>
  <c r="L2588" i="52" s="1"/>
  <c r="K6896" i="52"/>
  <c r="K6915" i="52"/>
  <c r="K6883" i="52"/>
  <c r="L6883" i="52" s="1"/>
  <c r="K612" i="52"/>
  <c r="L612" i="52" s="1"/>
  <c r="K929" i="52"/>
  <c r="N929" i="52" s="1"/>
  <c r="L2794" i="52"/>
  <c r="K4599" i="52"/>
  <c r="K4663" i="52"/>
  <c r="K4625" i="52"/>
  <c r="K1861" i="52"/>
  <c r="N1861" i="52" s="1"/>
  <c r="K933" i="52"/>
  <c r="L933" i="52" s="1"/>
  <c r="K6419" i="52"/>
  <c r="K2529" i="52"/>
  <c r="N2529" i="52" s="1"/>
  <c r="K6983" i="52"/>
  <c r="N6983" i="52" s="1"/>
  <c r="K935" i="52"/>
  <c r="K4643" i="52"/>
  <c r="K4579" i="52"/>
  <c r="L4579" i="52" s="1"/>
  <c r="K4606" i="52"/>
  <c r="L4606" i="52" s="1"/>
  <c r="K4558" i="52"/>
  <c r="K2684" i="52"/>
  <c r="K617" i="52"/>
  <c r="K5340" i="52"/>
  <c r="N5340" i="52" s="1"/>
  <c r="K1351" i="52"/>
  <c r="K1879" i="52"/>
  <c r="K5170" i="52"/>
  <c r="K1855" i="52"/>
  <c r="K910" i="52"/>
  <c r="N910" i="52" s="1"/>
  <c r="K5305" i="52"/>
  <c r="N5305" i="52" s="1"/>
  <c r="K4224" i="52"/>
  <c r="K4240" i="52"/>
  <c r="K4228" i="52"/>
  <c r="L4228" i="52" s="1"/>
  <c r="K4222" i="52"/>
  <c r="K4251" i="52"/>
  <c r="K4257" i="52"/>
  <c r="L4257" i="52" s="1"/>
  <c r="K4195" i="52"/>
  <c r="L4195" i="52" s="1"/>
  <c r="K4211" i="52"/>
  <c r="L4211" i="52" s="1"/>
  <c r="K4253" i="52"/>
  <c r="K2820" i="52"/>
  <c r="N2820" i="52" s="1"/>
  <c r="K2664" i="52"/>
  <c r="N2664" i="52" s="1"/>
  <c r="K2768" i="52"/>
  <c r="L2768" i="52" s="1"/>
  <c r="K6889" i="52"/>
  <c r="L6889" i="52" s="1"/>
  <c r="K1405" i="52"/>
  <c r="K1779" i="52"/>
  <c r="K1450" i="52"/>
  <c r="K5293" i="52"/>
  <c r="K6937" i="52"/>
  <c r="K2489" i="52"/>
  <c r="K2755" i="52"/>
  <c r="K4782" i="52"/>
  <c r="N4782" i="52" s="1"/>
  <c r="K4609" i="52"/>
  <c r="N4609" i="52" s="1"/>
  <c r="K3430" i="52"/>
  <c r="N3430" i="52" s="1"/>
  <c r="K2655" i="52"/>
  <c r="K654" i="52"/>
  <c r="K605" i="52"/>
  <c r="K1903" i="52"/>
  <c r="N1903" i="52" s="1"/>
  <c r="K1907" i="52"/>
  <c r="K1540" i="52"/>
  <c r="K919" i="52"/>
  <c r="K6436" i="52"/>
  <c r="K6429" i="52"/>
  <c r="K6416" i="52"/>
  <c r="N6416" i="52" s="1"/>
  <c r="K4204" i="52"/>
  <c r="K5177" i="52"/>
  <c r="N5177" i="52" s="1"/>
  <c r="K3542" i="52"/>
  <c r="N3542" i="52" s="1"/>
  <c r="L4098" i="52"/>
  <c r="K3268" i="52"/>
  <c r="N3268" i="52" s="1"/>
  <c r="K4808" i="52"/>
  <c r="K3801" i="52"/>
  <c r="N3801" i="52" s="1"/>
  <c r="K783" i="52"/>
  <c r="L783" i="52" s="1"/>
  <c r="K3617" i="52"/>
  <c r="L3617" i="52" s="1"/>
  <c r="L4097" i="52"/>
  <c r="K3849" i="52"/>
  <c r="K2363" i="52"/>
  <c r="K3267" i="52"/>
  <c r="N3267" i="52" s="1"/>
  <c r="K3253" i="52"/>
  <c r="N3253" i="52" s="1"/>
  <c r="K4684" i="52"/>
  <c r="K5504" i="52"/>
  <c r="K3816" i="52"/>
  <c r="L3816" i="52" s="1"/>
  <c r="K3290" i="52"/>
  <c r="N3290" i="52" s="1"/>
  <c r="K3282" i="52"/>
  <c r="N3282" i="52" s="1"/>
  <c r="K1237" i="52"/>
  <c r="N1237" i="52" s="1"/>
  <c r="K5614" i="52"/>
  <c r="N5614" i="52" s="1"/>
  <c r="K2387" i="52"/>
  <c r="K2422" i="52"/>
  <c r="N2422" i="52" s="1"/>
  <c r="K3857" i="52"/>
  <c r="K3823" i="52"/>
  <c r="K5499" i="52"/>
  <c r="K2502" i="52"/>
  <c r="K1908" i="52"/>
  <c r="N1908" i="52" s="1"/>
  <c r="K1671" i="52"/>
  <c r="K1814" i="52"/>
  <c r="N1814" i="52" s="1"/>
  <c r="K6447" i="52"/>
  <c r="K5169" i="52"/>
  <c r="L5169" i="52" s="1"/>
  <c r="K5176" i="52"/>
  <c r="K5171" i="52"/>
  <c r="L5171" i="52" s="1"/>
  <c r="K5630" i="52"/>
  <c r="N5630" i="52" s="1"/>
  <c r="K3765" i="52"/>
  <c r="K5032" i="52"/>
  <c r="K5000" i="52"/>
  <c r="L5000" i="52" s="1"/>
  <c r="K5030" i="52"/>
  <c r="K5006" i="52"/>
  <c r="L5006" i="52" s="1"/>
  <c r="K5001" i="52"/>
  <c r="K1084" i="52"/>
  <c r="K1067" i="52"/>
  <c r="L1067" i="52" s="1"/>
  <c r="K3549" i="52"/>
  <c r="N3549" i="52" s="1"/>
  <c r="K4823" i="52"/>
  <c r="K4805" i="52"/>
  <c r="K4851" i="52"/>
  <c r="K2868" i="52"/>
  <c r="K1094" i="52"/>
  <c r="K1152" i="52"/>
  <c r="K749" i="52"/>
  <c r="L749" i="52" s="1"/>
  <c r="K6346" i="52"/>
  <c r="K3745" i="52"/>
  <c r="K3629" i="52"/>
  <c r="N3629" i="52" s="1"/>
  <c r="K3618" i="52"/>
  <c r="L3618" i="52" s="1"/>
  <c r="K3667" i="52"/>
  <c r="K5613" i="52"/>
  <c r="N5613" i="52" s="1"/>
  <c r="K1154" i="52"/>
  <c r="L1154" i="52" s="1"/>
  <c r="K1161" i="52"/>
  <c r="K1124" i="52"/>
  <c r="K1079" i="52"/>
  <c r="K792" i="52"/>
  <c r="L792" i="52" s="1"/>
  <c r="K791" i="52"/>
  <c r="L791" i="52" s="1"/>
  <c r="K777" i="52"/>
  <c r="L777" i="52" s="1"/>
  <c r="K741" i="52"/>
  <c r="L741" i="52" s="1"/>
  <c r="K242" i="52"/>
  <c r="N242" i="52" s="1"/>
  <c r="K5650" i="52"/>
  <c r="N5650" i="52" s="1"/>
  <c r="K4806" i="52"/>
  <c r="K3651" i="52"/>
  <c r="K4330" i="52"/>
  <c r="L4330" i="52" s="1"/>
  <c r="K4356" i="52"/>
  <c r="K3528" i="52"/>
  <c r="N3528" i="52" s="1"/>
  <c r="K742" i="52"/>
  <c r="N742" i="52" s="1"/>
  <c r="K4329" i="52"/>
  <c r="K4541" i="52"/>
  <c r="L4541" i="52" s="1"/>
  <c r="K2940" i="52"/>
  <c r="L2940" i="52" s="1"/>
  <c r="G4281" i="52"/>
  <c r="F4281" i="52" s="1"/>
  <c r="K4830" i="52"/>
  <c r="K5268" i="52"/>
  <c r="K241" i="52"/>
  <c r="N241" i="52" s="1"/>
  <c r="K2915" i="52"/>
  <c r="L2915" i="52" s="1"/>
  <c r="K3027" i="52"/>
  <c r="K4546" i="52"/>
  <c r="K4460" i="52"/>
  <c r="K4538" i="52"/>
  <c r="K4472" i="52"/>
  <c r="K4842" i="52"/>
  <c r="N4842" i="52" s="1"/>
  <c r="K5653" i="52"/>
  <c r="N5653" i="52" s="1"/>
  <c r="K4363" i="52"/>
  <c r="L4363" i="52" s="1"/>
  <c r="K4427" i="52"/>
  <c r="K1072" i="52"/>
  <c r="G5952" i="52"/>
  <c r="F5952" i="52" s="1"/>
  <c r="G5951" i="52"/>
  <c r="F5951" i="52" s="1"/>
  <c r="G5950" i="52"/>
  <c r="F5950" i="52" s="1"/>
  <c r="G5949" i="52"/>
  <c r="F5949" i="52" s="1"/>
  <c r="G5953" i="52"/>
  <c r="F5953" i="52" s="1"/>
  <c r="G5948" i="52"/>
  <c r="F5948" i="52" s="1"/>
  <c r="AO174" i="11"/>
  <c r="G464" i="52"/>
  <c r="G463" i="52"/>
  <c r="G461" i="52"/>
  <c r="G457" i="52"/>
  <c r="G453" i="52"/>
  <c r="G458" i="52"/>
  <c r="G456" i="52"/>
  <c r="G459" i="52"/>
  <c r="G451" i="52"/>
  <c r="G462" i="52"/>
  <c r="G460" i="52"/>
  <c r="G454" i="52"/>
  <c r="G452" i="52"/>
  <c r="G455" i="52"/>
  <c r="M7031" i="52"/>
  <c r="H7031" i="52"/>
  <c r="F7031" i="52" s="1"/>
  <c r="M58" i="52"/>
  <c r="H58" i="52"/>
  <c r="M47" i="52"/>
  <c r="H47" i="52"/>
  <c r="M35" i="52"/>
  <c r="H35" i="52"/>
  <c r="F35" i="52" s="1"/>
  <c r="M401" i="52"/>
  <c r="H401" i="52"/>
  <c r="F401" i="52" s="1"/>
  <c r="M3395" i="52"/>
  <c r="H3395" i="52"/>
  <c r="M3389" i="52"/>
  <c r="H3389" i="52"/>
  <c r="H844" i="52"/>
  <c r="M844" i="52"/>
  <c r="H843" i="52"/>
  <c r="M843" i="52"/>
  <c r="M822" i="52"/>
  <c r="H822" i="52"/>
  <c r="M4279" i="52"/>
  <c r="H4279" i="52"/>
  <c r="H4758" i="52"/>
  <c r="M4758" i="52"/>
  <c r="M303" i="52"/>
  <c r="H303" i="52"/>
  <c r="F303" i="52" s="1"/>
  <c r="M299" i="52"/>
  <c r="H299" i="52"/>
  <c r="F299" i="52" s="1"/>
  <c r="M467" i="52"/>
  <c r="H467" i="52"/>
  <c r="H101" i="52"/>
  <c r="M101" i="52"/>
  <c r="H451" i="52"/>
  <c r="M451" i="52"/>
  <c r="K1358" i="52"/>
  <c r="M511" i="52"/>
  <c r="H511" i="52"/>
  <c r="L331" i="52"/>
  <c r="K2568" i="52"/>
  <c r="L6772" i="52"/>
  <c r="H588" i="52"/>
  <c r="F588" i="52" s="1"/>
  <c r="M588" i="52"/>
  <c r="K1763" i="52"/>
  <c r="K4223" i="52"/>
  <c r="G517" i="52"/>
  <c r="F517" i="52" s="1"/>
  <c r="G523" i="52"/>
  <c r="F523" i="52" s="1"/>
  <c r="G522" i="52"/>
  <c r="F522" i="52" s="1"/>
  <c r="G521" i="52"/>
  <c r="F521" i="52" s="1"/>
  <c r="G520" i="52"/>
  <c r="F520" i="52" s="1"/>
  <c r="G519" i="52"/>
  <c r="F519" i="52" s="1"/>
  <c r="G518" i="52"/>
  <c r="F518" i="52" s="1"/>
  <c r="AO77" i="11"/>
  <c r="G6955" i="52"/>
  <c r="G6953" i="52"/>
  <c r="G6951" i="52"/>
  <c r="G6949" i="52"/>
  <c r="G6952" i="52"/>
  <c r="G6948" i="52"/>
  <c r="G6950" i="52"/>
  <c r="G6954" i="52"/>
  <c r="AO149" i="11"/>
  <c r="G5447" i="52"/>
  <c r="G5445" i="52"/>
  <c r="G5443" i="52"/>
  <c r="G5441" i="52"/>
  <c r="G5439" i="52"/>
  <c r="G5437" i="52"/>
  <c r="G5435" i="52"/>
  <c r="G5446" i="52"/>
  <c r="G5444" i="52"/>
  <c r="G5440" i="52"/>
  <c r="G5436" i="52"/>
  <c r="G5442" i="52"/>
  <c r="G5438" i="52"/>
  <c r="AN111" i="11"/>
  <c r="AF197" i="44" s="1"/>
  <c r="G594" i="52"/>
  <c r="G592" i="52"/>
  <c r="G590" i="52"/>
  <c r="G595" i="52"/>
  <c r="G593" i="52"/>
  <c r="G591" i="52"/>
  <c r="AO123" i="11"/>
  <c r="M7035" i="52"/>
  <c r="H7035" i="52"/>
  <c r="F7035" i="52" s="1"/>
  <c r="K2558" i="52"/>
  <c r="K5367" i="52"/>
  <c r="K5334" i="52"/>
  <c r="K1913" i="52"/>
  <c r="K1260" i="52"/>
  <c r="M5594" i="52"/>
  <c r="H5594" i="52"/>
  <c r="F5594" i="52" s="1"/>
  <c r="K5313" i="52"/>
  <c r="H72" i="52"/>
  <c r="M72" i="52"/>
  <c r="M67" i="52"/>
  <c r="H67" i="52"/>
  <c r="M49" i="52"/>
  <c r="H49" i="52"/>
  <c r="AR21" i="11"/>
  <c r="G54" i="52"/>
  <c r="G56" i="52"/>
  <c r="G72" i="52"/>
  <c r="G73" i="52"/>
  <c r="G66" i="52"/>
  <c r="G47" i="52"/>
  <c r="G63" i="52"/>
  <c r="G67" i="52"/>
  <c r="G50" i="52"/>
  <c r="G58" i="52"/>
  <c r="G52" i="52"/>
  <c r="G68" i="52"/>
  <c r="G49" i="52"/>
  <c r="G53" i="52"/>
  <c r="G62" i="52"/>
  <c r="G55" i="52"/>
  <c r="G71" i="52"/>
  <c r="G48" i="52"/>
  <c r="G64" i="52"/>
  <c r="G57" i="52"/>
  <c r="G61" i="52"/>
  <c r="G51" i="52"/>
  <c r="G69" i="52"/>
  <c r="G60" i="52"/>
  <c r="G59" i="52"/>
  <c r="G65" i="52"/>
  <c r="G70" i="52"/>
  <c r="AN21" i="11"/>
  <c r="AF90" i="44" s="1"/>
  <c r="M33" i="52"/>
  <c r="H33" i="52"/>
  <c r="F33" i="52" s="1"/>
  <c r="M403" i="52"/>
  <c r="H403" i="52"/>
  <c r="F403" i="52" s="1"/>
  <c r="M3387" i="52"/>
  <c r="H3387" i="52"/>
  <c r="M3383" i="52"/>
  <c r="H3383" i="52"/>
  <c r="H864" i="52"/>
  <c r="M864" i="52"/>
  <c r="M875" i="52"/>
  <c r="H875" i="52"/>
  <c r="H879" i="52"/>
  <c r="M879" i="52"/>
  <c r="M838" i="52"/>
  <c r="H838" i="52"/>
  <c r="M825" i="52"/>
  <c r="H825" i="52"/>
  <c r="M820" i="52"/>
  <c r="H820" i="52"/>
  <c r="H833" i="52"/>
  <c r="M833" i="52"/>
  <c r="H861" i="52"/>
  <c r="M861" i="52"/>
  <c r="M842" i="52"/>
  <c r="H842" i="52"/>
  <c r="M870" i="52"/>
  <c r="H870" i="52"/>
  <c r="M4278" i="52"/>
  <c r="H4278" i="52"/>
  <c r="H4753" i="52"/>
  <c r="M4753" i="52"/>
  <c r="M4749" i="52"/>
  <c r="H4749" i="52"/>
  <c r="G2264" i="52"/>
  <c r="G2262" i="52"/>
  <c r="G2261" i="52"/>
  <c r="G2260" i="52"/>
  <c r="G2258" i="52"/>
  <c r="G2257" i="52"/>
  <c r="G2256" i="52"/>
  <c r="G2254" i="52"/>
  <c r="G2253" i="52"/>
  <c r="G2252" i="52"/>
  <c r="G2250" i="52"/>
  <c r="G2249" i="52"/>
  <c r="G2248" i="52"/>
  <c r="G2247" i="52"/>
  <c r="G2242" i="52"/>
  <c r="G2241" i="52"/>
  <c r="G2240" i="52"/>
  <c r="G2239" i="52"/>
  <c r="G2234" i="52"/>
  <c r="G2233" i="52"/>
  <c r="G2263" i="52"/>
  <c r="G2259" i="52"/>
  <c r="G2255" i="52"/>
  <c r="G2251" i="52"/>
  <c r="G2246" i="52"/>
  <c r="G2245" i="52"/>
  <c r="G2244" i="52"/>
  <c r="G2243" i="52"/>
  <c r="G2238" i="52"/>
  <c r="G2237" i="52"/>
  <c r="G2236" i="52"/>
  <c r="G2235" i="52"/>
  <c r="AF238" i="44"/>
  <c r="G103" i="52"/>
  <c r="G100" i="52"/>
  <c r="G99" i="52"/>
  <c r="G102" i="52"/>
  <c r="G101" i="52"/>
  <c r="G6745" i="52"/>
  <c r="F6745" i="52" s="1"/>
  <c r="G6739" i="52"/>
  <c r="F6739" i="52" s="1"/>
  <c r="G6740" i="52"/>
  <c r="F6740" i="52" s="1"/>
  <c r="G6744" i="52"/>
  <c r="F6744" i="52" s="1"/>
  <c r="G6741" i="52"/>
  <c r="F6741" i="52" s="1"/>
  <c r="G6742" i="52"/>
  <c r="F6742" i="52" s="1"/>
  <c r="G6738" i="52"/>
  <c r="F6738" i="52" s="1"/>
  <c r="G6743" i="52"/>
  <c r="F6743" i="52" s="1"/>
  <c r="G3395" i="52"/>
  <c r="G3393" i="52"/>
  <c r="G3391" i="52"/>
  <c r="G3389" i="52"/>
  <c r="G3387" i="52"/>
  <c r="G3385" i="52"/>
  <c r="G3383" i="52"/>
  <c r="G3381" i="52"/>
  <c r="G3394" i="52"/>
  <c r="G3392" i="52"/>
  <c r="G3390" i="52"/>
  <c r="G3388" i="52"/>
  <c r="G3386" i="52"/>
  <c r="G3384" i="52"/>
  <c r="G3382" i="52"/>
  <c r="G3380" i="52"/>
  <c r="L3929" i="52"/>
  <c r="K4601" i="52"/>
  <c r="K4665" i="52"/>
  <c r="H7033" i="52"/>
  <c r="F7033" i="52" s="1"/>
  <c r="M7033" i="52"/>
  <c r="H7028" i="52"/>
  <c r="F7028" i="52" s="1"/>
  <c r="M7028" i="52"/>
  <c r="M7023" i="52"/>
  <c r="H7023" i="52"/>
  <c r="F7023" i="52" s="1"/>
  <c r="M7027" i="52"/>
  <c r="H7027" i="52"/>
  <c r="F7027" i="52" s="1"/>
  <c r="K220" i="52"/>
  <c r="N220" i="52" s="1"/>
  <c r="K2634" i="52"/>
  <c r="K2506" i="52"/>
  <c r="K2507" i="52"/>
  <c r="K692" i="52"/>
  <c r="K681" i="52"/>
  <c r="K701" i="52"/>
  <c r="K619" i="52"/>
  <c r="K5423" i="52"/>
  <c r="K5359" i="52"/>
  <c r="N5359" i="52" s="1"/>
  <c r="K5346" i="52"/>
  <c r="K1887" i="52"/>
  <c r="K1357" i="52"/>
  <c r="K1489" i="52"/>
  <c r="H5588" i="52"/>
  <c r="F5588" i="52" s="1"/>
  <c r="M5588" i="52"/>
  <c r="H5595" i="52"/>
  <c r="F5595" i="52" s="1"/>
  <c r="M5595" i="52"/>
  <c r="K5302" i="52"/>
  <c r="K5304" i="52"/>
  <c r="K5301" i="52"/>
  <c r="K6418" i="52"/>
  <c r="M70" i="52"/>
  <c r="H70" i="52"/>
  <c r="M50" i="52"/>
  <c r="H50" i="52"/>
  <c r="M68" i="52"/>
  <c r="H68" i="52"/>
  <c r="M52" i="52"/>
  <c r="H52" i="52"/>
  <c r="H59" i="52"/>
  <c r="M59" i="52"/>
  <c r="M51" i="52"/>
  <c r="H51" i="52"/>
  <c r="M55" i="52"/>
  <c r="H55" i="52"/>
  <c r="H36" i="52"/>
  <c r="F36" i="52" s="1"/>
  <c r="M36" i="52"/>
  <c r="M37" i="52"/>
  <c r="H37" i="52"/>
  <c r="F37" i="52" s="1"/>
  <c r="M40" i="52"/>
  <c r="H40" i="52"/>
  <c r="F40" i="52" s="1"/>
  <c r="M397" i="52"/>
  <c r="H397" i="52"/>
  <c r="F397" i="52" s="1"/>
  <c r="H404" i="52"/>
  <c r="F404" i="52" s="1"/>
  <c r="M404" i="52"/>
  <c r="M399" i="52"/>
  <c r="H399" i="52"/>
  <c r="F399" i="52" s="1"/>
  <c r="H6733" i="52"/>
  <c r="F6733" i="52" s="1"/>
  <c r="M6733" i="52"/>
  <c r="M6735" i="52"/>
  <c r="H6735" i="52"/>
  <c r="F6735" i="52" s="1"/>
  <c r="M3388" i="52"/>
  <c r="H3388" i="52"/>
  <c r="M3394" i="52"/>
  <c r="H3394" i="52"/>
  <c r="M3392" i="52"/>
  <c r="H3392" i="52"/>
  <c r="M3390" i="52"/>
  <c r="H3390" i="52"/>
  <c r="M888" i="52"/>
  <c r="H888" i="52"/>
  <c r="M887" i="52"/>
  <c r="H887" i="52"/>
  <c r="M872" i="52"/>
  <c r="H872" i="52"/>
  <c r="H867" i="52"/>
  <c r="M867" i="52"/>
  <c r="M863" i="52"/>
  <c r="H863" i="52"/>
  <c r="H851" i="52"/>
  <c r="M851" i="52"/>
  <c r="M883" i="52"/>
  <c r="H883" i="52"/>
  <c r="M819" i="52"/>
  <c r="H819" i="52"/>
  <c r="M835" i="52"/>
  <c r="H835" i="52"/>
  <c r="M823" i="52"/>
  <c r="H823" i="52"/>
  <c r="M829" i="52"/>
  <c r="H829" i="52"/>
  <c r="M845" i="52"/>
  <c r="H845" i="52"/>
  <c r="H865" i="52"/>
  <c r="M865" i="52"/>
  <c r="M858" i="52"/>
  <c r="H858" i="52"/>
  <c r="H837" i="52"/>
  <c r="M837" i="52"/>
  <c r="H869" i="52"/>
  <c r="M869" i="52"/>
  <c r="M847" i="52"/>
  <c r="H847" i="52"/>
  <c r="M878" i="52"/>
  <c r="H878" i="52"/>
  <c r="M4282" i="52"/>
  <c r="H4282" i="52"/>
  <c r="H4280" i="52"/>
  <c r="K4280" i="52" s="1"/>
  <c r="M4280" i="52"/>
  <c r="M4763" i="52"/>
  <c r="H4763" i="52"/>
  <c r="M4751" i="52"/>
  <c r="H4751" i="52"/>
  <c r="H4755" i="52"/>
  <c r="M4755" i="52"/>
  <c r="H4756" i="52"/>
  <c r="M4756" i="52"/>
  <c r="AO107" i="11"/>
  <c r="G4753" i="52"/>
  <c r="G4750" i="52"/>
  <c r="G4757" i="52"/>
  <c r="G4766" i="52"/>
  <c r="G4751" i="52"/>
  <c r="G4760" i="52"/>
  <c r="G4761" i="52"/>
  <c r="G4749" i="52"/>
  <c r="G4754" i="52"/>
  <c r="G4759" i="52"/>
  <c r="G4756" i="52"/>
  <c r="G4765" i="52"/>
  <c r="G4762" i="52"/>
  <c r="G4755" i="52"/>
  <c r="G4752" i="52"/>
  <c r="G4764" i="52"/>
  <c r="G4763" i="52"/>
  <c r="F4763" i="52" s="1"/>
  <c r="G4758" i="52"/>
  <c r="M310" i="52"/>
  <c r="H310" i="52"/>
  <c r="F310" i="52" s="1"/>
  <c r="M301" i="52"/>
  <c r="H301" i="52"/>
  <c r="F301" i="52" s="1"/>
  <c r="M315" i="52"/>
  <c r="H315" i="52"/>
  <c r="F315" i="52" s="1"/>
  <c r="M306" i="52"/>
  <c r="H306" i="52"/>
  <c r="F306" i="52" s="1"/>
  <c r="M297" i="52"/>
  <c r="H297" i="52"/>
  <c r="F297" i="52" s="1"/>
  <c r="H6828" i="52"/>
  <c r="M6828" i="52"/>
  <c r="M6814" i="52"/>
  <c r="H6814" i="52"/>
  <c r="H6834" i="52"/>
  <c r="M6834" i="52"/>
  <c r="M6833" i="52"/>
  <c r="H6833" i="52"/>
  <c r="M6811" i="52"/>
  <c r="H6811" i="52"/>
  <c r="M6832" i="52"/>
  <c r="H6832" i="52"/>
  <c r="H475" i="52"/>
  <c r="M475" i="52"/>
  <c r="H466" i="52"/>
  <c r="M466" i="52"/>
  <c r="H468" i="52"/>
  <c r="M468" i="52"/>
  <c r="H103" i="52"/>
  <c r="M103" i="52"/>
  <c r="M102" i="52"/>
  <c r="H102" i="52"/>
  <c r="M454" i="52"/>
  <c r="H454" i="52"/>
  <c r="M453" i="52"/>
  <c r="H453" i="52"/>
  <c r="H455" i="52"/>
  <c r="M455" i="52"/>
  <c r="L6109" i="52"/>
  <c r="L7011" i="52"/>
  <c r="L4148" i="52"/>
  <c r="K1582" i="52"/>
  <c r="K1727" i="52"/>
  <c r="K1786" i="52"/>
  <c r="K1589" i="52"/>
  <c r="K1428" i="52"/>
  <c r="K1283" i="52"/>
  <c r="K1831" i="52"/>
  <c r="K1463" i="52"/>
  <c r="K1261" i="52"/>
  <c r="K1866" i="52"/>
  <c r="K1835" i="52"/>
  <c r="K1515" i="52"/>
  <c r="K1373" i="52"/>
  <c r="K1617" i="52"/>
  <c r="K1534" i="52"/>
  <c r="L1575" i="52"/>
  <c r="K1761" i="52"/>
  <c r="K1807" i="52"/>
  <c r="K1751" i="52"/>
  <c r="K1615" i="52"/>
  <c r="K1418" i="52"/>
  <c r="K1360" i="52"/>
  <c r="K1829" i="52"/>
  <c r="K1798" i="52"/>
  <c r="K1714" i="52"/>
  <c r="K1684" i="52"/>
  <c r="K1568" i="52"/>
  <c r="K1664" i="52"/>
  <c r="K1284" i="52"/>
  <c r="K1552" i="52"/>
  <c r="L1487" i="52"/>
  <c r="K1703" i="52"/>
  <c r="K1434" i="52"/>
  <c r="K1419" i="52"/>
  <c r="K1406" i="52"/>
  <c r="K1323" i="52"/>
  <c r="K1481" i="52"/>
  <c r="K1653" i="52"/>
  <c r="K1541" i="52"/>
  <c r="K1868" i="52"/>
  <c r="K1310" i="52"/>
  <c r="N1310" i="52" s="1"/>
  <c r="K1385" i="52"/>
  <c r="K1914" i="52"/>
  <c r="K893" i="52"/>
  <c r="K890" i="52"/>
  <c r="M513" i="52"/>
  <c r="H513" i="52"/>
  <c r="M514" i="52"/>
  <c r="H514" i="52"/>
  <c r="H515" i="52"/>
  <c r="M515" i="52"/>
  <c r="K2640" i="52"/>
  <c r="K2549" i="52"/>
  <c r="K2564" i="52"/>
  <c r="K2641" i="52"/>
  <c r="K2569" i="52"/>
  <c r="N2569" i="52" s="1"/>
  <c r="K2472" i="52"/>
  <c r="K2497" i="52"/>
  <c r="K2492" i="52"/>
  <c r="N2492" i="52" s="1"/>
  <c r="L6794" i="52"/>
  <c r="K6928" i="52"/>
  <c r="K6864" i="52"/>
  <c r="K6923" i="52"/>
  <c r="K6875" i="52"/>
  <c r="L3438" i="52"/>
  <c r="K4689" i="52"/>
  <c r="K2685" i="52"/>
  <c r="K2822" i="52"/>
  <c r="K4616" i="52"/>
  <c r="K3714" i="52"/>
  <c r="N3714" i="52" s="1"/>
  <c r="M586" i="52"/>
  <c r="H586" i="52"/>
  <c r="F586" i="52" s="1"/>
  <c r="H585" i="52"/>
  <c r="F585" i="52" s="1"/>
  <c r="M585" i="52"/>
  <c r="K606" i="52"/>
  <c r="K1895" i="52"/>
  <c r="N1895" i="52" s="1"/>
  <c r="K1917" i="52"/>
  <c r="K1740" i="52"/>
  <c r="K1443" i="52"/>
  <c r="K4260" i="52"/>
  <c r="K4254" i="52"/>
  <c r="K4207" i="52"/>
  <c r="K4219" i="52"/>
  <c r="K4239" i="52"/>
  <c r="K4271" i="52"/>
  <c r="K4230" i="52"/>
  <c r="K4708" i="52"/>
  <c r="M5959" i="52"/>
  <c r="H5959" i="52"/>
  <c r="M5961" i="52"/>
  <c r="H5961" i="52"/>
  <c r="H5716" i="52"/>
  <c r="F5716" i="52" s="1"/>
  <c r="M5716" i="52"/>
  <c r="M5708" i="52"/>
  <c r="H5708" i="52"/>
  <c r="F5708" i="52" s="1"/>
  <c r="M5706" i="52"/>
  <c r="H5706" i="52"/>
  <c r="F5706" i="52" s="1"/>
  <c r="M5709" i="52"/>
  <c r="H5709" i="52"/>
  <c r="F5709" i="52" s="1"/>
  <c r="M5699" i="52"/>
  <c r="H5699" i="52"/>
  <c r="F5699" i="52" s="1"/>
  <c r="M5719" i="52"/>
  <c r="H5719" i="52"/>
  <c r="F5719" i="52" s="1"/>
  <c r="M3911" i="52"/>
  <c r="H3911" i="52"/>
  <c r="F3911" i="52" s="1"/>
  <c r="M3913" i="52"/>
  <c r="H3913" i="52"/>
  <c r="F3913" i="52" s="1"/>
  <c r="M6385" i="52"/>
  <c r="H6385" i="52"/>
  <c r="F6385" i="52" s="1"/>
  <c r="H6384" i="52"/>
  <c r="F6384" i="52" s="1"/>
  <c r="M6384" i="52"/>
  <c r="K4662" i="52"/>
  <c r="K4614" i="52"/>
  <c r="K4598" i="52"/>
  <c r="K4566" i="52"/>
  <c r="K565" i="52"/>
  <c r="N565" i="52" s="1"/>
  <c r="K2679" i="52"/>
  <c r="K2731" i="52"/>
  <c r="K2825" i="52"/>
  <c r="K2800" i="52"/>
  <c r="K2695" i="52"/>
  <c r="K2804" i="52"/>
  <c r="K2740" i="52"/>
  <c r="K2726" i="52"/>
  <c r="K2760" i="52"/>
  <c r="K2704" i="52"/>
  <c r="K2691" i="52"/>
  <c r="K2701" i="52"/>
  <c r="K2819" i="52"/>
  <c r="K2771" i="52"/>
  <c r="K2739" i="52"/>
  <c r="L7030" i="52"/>
  <c r="K2673" i="52"/>
  <c r="K6921" i="52"/>
  <c r="K3848" i="52"/>
  <c r="M539" i="52"/>
  <c r="H539" i="52"/>
  <c r="F539" i="52" s="1"/>
  <c r="M542" i="52"/>
  <c r="H542" i="52"/>
  <c r="F542" i="52" s="1"/>
  <c r="K4567" i="52"/>
  <c r="K4631" i="52"/>
  <c r="K4577" i="52"/>
  <c r="K4593" i="52"/>
  <c r="K4641" i="52"/>
  <c r="K4657" i="52"/>
  <c r="K4570" i="52"/>
  <c r="N4570" i="52" s="1"/>
  <c r="K4658" i="52"/>
  <c r="N4658" i="52" s="1"/>
  <c r="K5495" i="52"/>
  <c r="H5965" i="52"/>
  <c r="F5965" i="52" s="1"/>
  <c r="M5965" i="52"/>
  <c r="K6317" i="52"/>
  <c r="K6358" i="52"/>
  <c r="K2566" i="52"/>
  <c r="N2566" i="52" s="1"/>
  <c r="K2463" i="52"/>
  <c r="K2571" i="52"/>
  <c r="K3708" i="52"/>
  <c r="N3708" i="52" s="1"/>
  <c r="K664" i="52"/>
  <c r="K632" i="52"/>
  <c r="N632" i="52" s="1"/>
  <c r="K698" i="52"/>
  <c r="K614" i="52"/>
  <c r="N614" i="52" s="1"/>
  <c r="K5357" i="52"/>
  <c r="K5421" i="52"/>
  <c r="N5421" i="52" s="1"/>
  <c r="K1910" i="52"/>
  <c r="N1910" i="52" s="1"/>
  <c r="K1320" i="52"/>
  <c r="K1316" i="52"/>
  <c r="K1889" i="52"/>
  <c r="K1377" i="52"/>
  <c r="K1392" i="52"/>
  <c r="N1392" i="52" s="1"/>
  <c r="K1632" i="52"/>
  <c r="K1722" i="52"/>
  <c r="K1644" i="52"/>
  <c r="K1324" i="52"/>
  <c r="K1697" i="52"/>
  <c r="N1697" i="52" s="1"/>
  <c r="K1328" i="52"/>
  <c r="K1762" i="52"/>
  <c r="K947" i="52"/>
  <c r="K931" i="52"/>
  <c r="K924" i="52"/>
  <c r="N924" i="52" s="1"/>
  <c r="K915" i="52"/>
  <c r="K4999" i="52"/>
  <c r="K6431" i="52"/>
  <c r="K6439" i="52"/>
  <c r="K6463" i="52"/>
  <c r="K6422" i="52"/>
  <c r="K203" i="52"/>
  <c r="N203" i="52" s="1"/>
  <c r="K3776" i="52"/>
  <c r="K3741" i="52"/>
  <c r="K4252" i="52"/>
  <c r="N4252" i="52" s="1"/>
  <c r="K5201" i="52"/>
  <c r="K5160" i="52"/>
  <c r="K5187" i="52"/>
  <c r="K5190" i="52"/>
  <c r="K5192" i="52"/>
  <c r="K5159" i="52"/>
  <c r="N5159" i="52" s="1"/>
  <c r="K4726" i="52"/>
  <c r="K4678" i="52"/>
  <c r="N4678" i="52" s="1"/>
  <c r="M5866" i="52"/>
  <c r="H5866" i="52"/>
  <c r="H5870" i="52"/>
  <c r="M5870" i="52"/>
  <c r="M5874" i="52"/>
  <c r="H5874" i="52"/>
  <c r="M5853" i="52"/>
  <c r="H5853" i="52"/>
  <c r="H5839" i="52"/>
  <c r="M5839" i="52"/>
  <c r="H5848" i="52"/>
  <c r="M5848" i="52"/>
  <c r="H5843" i="52"/>
  <c r="M5843" i="52"/>
  <c r="H5883" i="52"/>
  <c r="M5883" i="52"/>
  <c r="M5831" i="52"/>
  <c r="H5831" i="52"/>
  <c r="M5882" i="52"/>
  <c r="H5882" i="52"/>
  <c r="M5835" i="52"/>
  <c r="H5835" i="52"/>
  <c r="M5881" i="52"/>
  <c r="H5881" i="52"/>
  <c r="M5856" i="52"/>
  <c r="H5856" i="52"/>
  <c r="M5879" i="52"/>
  <c r="H5879" i="52"/>
  <c r="M5860" i="52"/>
  <c r="H5860" i="52"/>
  <c r="M593" i="52"/>
  <c r="H593" i="52"/>
  <c r="M4124" i="52"/>
  <c r="H4124" i="52"/>
  <c r="M4122" i="52"/>
  <c r="H4122" i="52"/>
  <c r="M4120" i="52"/>
  <c r="H4120" i="52"/>
  <c r="M4118" i="52"/>
  <c r="H4118" i="52"/>
  <c r="M279" i="52"/>
  <c r="H279" i="52"/>
  <c r="M269" i="52"/>
  <c r="H269" i="52"/>
  <c r="H266" i="52"/>
  <c r="M266" i="52"/>
  <c r="M273" i="52"/>
  <c r="H273" i="52"/>
  <c r="M264" i="52"/>
  <c r="H264" i="52"/>
  <c r="M5583" i="52"/>
  <c r="H5583" i="52"/>
  <c r="F5583" i="52" s="1"/>
  <c r="H5581" i="52"/>
  <c r="F5581" i="52" s="1"/>
  <c r="M5581" i="52"/>
  <c r="H6857" i="52"/>
  <c r="M6857" i="52"/>
  <c r="M6859" i="52"/>
  <c r="H6859" i="52"/>
  <c r="M5936" i="52"/>
  <c r="H5936" i="52"/>
  <c r="F5936" i="52" s="1"/>
  <c r="H5921" i="52"/>
  <c r="M5921" i="52"/>
  <c r="H5909" i="52"/>
  <c r="M5909" i="52"/>
  <c r="H5897" i="52"/>
  <c r="M5897" i="52"/>
  <c r="H5927" i="52"/>
  <c r="M5927" i="52"/>
  <c r="M5911" i="52"/>
  <c r="H5911" i="52"/>
  <c r="M5895" i="52"/>
  <c r="H5895" i="52"/>
  <c r="M5918" i="52"/>
  <c r="H5918" i="52"/>
  <c r="M5886" i="52"/>
  <c r="H5886" i="52"/>
  <c r="M5908" i="52"/>
  <c r="H5908" i="52"/>
  <c r="M5922" i="52"/>
  <c r="H5922" i="52"/>
  <c r="M5890" i="52"/>
  <c r="H5890" i="52"/>
  <c r="M5904" i="52"/>
  <c r="H5904" i="52"/>
  <c r="H1025" i="52"/>
  <c r="F1025" i="52" s="1"/>
  <c r="M1025" i="52"/>
  <c r="M1027" i="52"/>
  <c r="H1027" i="52"/>
  <c r="F1027" i="52" s="1"/>
  <c r="H1008" i="52"/>
  <c r="F1008" i="52" s="1"/>
  <c r="M1008" i="52"/>
  <c r="M1011" i="52"/>
  <c r="H1011" i="52"/>
  <c r="F1011" i="52" s="1"/>
  <c r="M1036" i="52"/>
  <c r="H1036" i="52"/>
  <c r="F1036" i="52" s="1"/>
  <c r="H1020" i="52"/>
  <c r="F1020" i="52" s="1"/>
  <c r="M1020" i="52"/>
  <c r="M1006" i="52"/>
  <c r="H1006" i="52"/>
  <c r="F1006" i="52" s="1"/>
  <c r="M1040" i="52"/>
  <c r="H1040" i="52"/>
  <c r="F1040" i="52" s="1"/>
  <c r="M1004" i="52"/>
  <c r="H1004" i="52"/>
  <c r="F1004" i="52" s="1"/>
  <c r="M1014" i="52"/>
  <c r="H1014" i="52"/>
  <c r="F1014" i="52" s="1"/>
  <c r="M1037" i="52"/>
  <c r="H1037" i="52"/>
  <c r="F1037" i="52" s="1"/>
  <c r="M1007" i="52"/>
  <c r="H1007" i="52"/>
  <c r="F1007" i="52" s="1"/>
  <c r="M1023" i="52"/>
  <c r="H1023" i="52"/>
  <c r="F1023" i="52" s="1"/>
  <c r="M485" i="52"/>
  <c r="H485" i="52"/>
  <c r="F485" i="52" s="1"/>
  <c r="M487" i="52"/>
  <c r="H487" i="52"/>
  <c r="F487" i="52" s="1"/>
  <c r="M483" i="52"/>
  <c r="H483" i="52"/>
  <c r="F483" i="52" s="1"/>
  <c r="M484" i="52"/>
  <c r="H484" i="52"/>
  <c r="F484" i="52" s="1"/>
  <c r="M6390" i="52"/>
  <c r="H6390" i="52"/>
  <c r="F6390" i="52" s="1"/>
  <c r="M6399" i="52"/>
  <c r="H6399" i="52"/>
  <c r="F6399" i="52" s="1"/>
  <c r="M6396" i="52"/>
  <c r="H6396" i="52"/>
  <c r="F6396" i="52" s="1"/>
  <c r="M6395" i="52"/>
  <c r="H6395" i="52"/>
  <c r="F6395" i="52" s="1"/>
  <c r="AR235" i="11"/>
  <c r="G5579" i="52"/>
  <c r="G5577" i="52"/>
  <c r="G5578" i="52"/>
  <c r="M6950" i="52"/>
  <c r="H6950" i="52"/>
  <c r="M6948" i="52"/>
  <c r="H6948" i="52"/>
  <c r="AO136" i="11"/>
  <c r="G3918" i="52"/>
  <c r="G3920" i="52"/>
  <c r="G3915" i="52"/>
  <c r="G3914" i="52"/>
  <c r="G3916" i="52"/>
  <c r="G3919" i="52"/>
  <c r="G3917" i="52"/>
  <c r="K3769" i="52"/>
  <c r="K3777" i="52"/>
  <c r="K3785" i="52"/>
  <c r="AO234" i="11"/>
  <c r="G5575" i="52"/>
  <c r="G5573" i="52"/>
  <c r="G5570" i="52"/>
  <c r="G5566" i="52"/>
  <c r="G5562" i="52"/>
  <c r="G5558" i="52"/>
  <c r="G5554" i="52"/>
  <c r="G5550" i="52"/>
  <c r="G5546" i="52"/>
  <c r="G5542" i="52"/>
  <c r="G5538" i="52"/>
  <c r="G5534" i="52"/>
  <c r="G5530" i="52"/>
  <c r="G5526" i="52"/>
  <c r="G5522" i="52"/>
  <c r="G5571" i="52"/>
  <c r="G5560" i="52"/>
  <c r="G5557" i="52"/>
  <c r="G5555" i="52"/>
  <c r="G5544" i="52"/>
  <c r="G5541" i="52"/>
  <c r="G5539" i="52"/>
  <c r="G5528" i="52"/>
  <c r="G5525" i="52"/>
  <c r="G5572" i="52"/>
  <c r="G5569" i="52"/>
  <c r="G5567" i="52"/>
  <c r="G5556" i="52"/>
  <c r="G5553" i="52"/>
  <c r="G5551" i="52"/>
  <c r="G5574" i="52"/>
  <c r="G5561" i="52"/>
  <c r="G5549" i="52"/>
  <c r="G5545" i="52"/>
  <c r="G5531" i="52"/>
  <c r="G5527" i="52"/>
  <c r="G5524" i="52"/>
  <c r="G5576" i="52"/>
  <c r="G5563" i="52"/>
  <c r="G5548" i="52"/>
  <c r="G5533" i="52"/>
  <c r="G5529" i="52"/>
  <c r="G5568" i="52"/>
  <c r="G5565" i="52"/>
  <c r="G5559" i="52"/>
  <c r="G5537" i="52"/>
  <c r="G5535" i="52"/>
  <c r="G5532" i="52"/>
  <c r="G5564" i="52"/>
  <c r="G5552" i="52"/>
  <c r="G5547" i="52"/>
  <c r="G5543" i="52"/>
  <c r="G5540" i="52"/>
  <c r="G5536" i="52"/>
  <c r="G5523" i="52"/>
  <c r="L3368" i="52"/>
  <c r="K3155" i="52"/>
  <c r="K3135" i="52"/>
  <c r="K3105" i="52"/>
  <c r="L1060" i="52"/>
  <c r="K4986" i="52"/>
  <c r="K5016" i="52"/>
  <c r="K4984" i="52"/>
  <c r="K4990" i="52"/>
  <c r="K5012" i="52"/>
  <c r="K4982" i="52"/>
  <c r="K5025" i="52"/>
  <c r="K5009" i="52"/>
  <c r="K4993" i="52"/>
  <c r="K6305" i="52"/>
  <c r="AO10" i="11"/>
  <c r="G2179" i="52"/>
  <c r="G2175" i="52"/>
  <c r="G2172" i="52"/>
  <c r="G2005" i="52"/>
  <c r="G2003" i="52"/>
  <c r="G2166" i="52"/>
  <c r="G2001" i="52"/>
  <c r="G1999" i="52"/>
  <c r="G1997" i="52"/>
  <c r="G1996" i="52"/>
  <c r="G2155" i="52"/>
  <c r="G2153" i="52"/>
  <c r="G2152" i="52"/>
  <c r="G1986" i="52"/>
  <c r="G2148" i="52"/>
  <c r="G2145" i="52"/>
  <c r="G2138" i="52"/>
  <c r="G2135" i="52"/>
  <c r="G1980" i="52"/>
  <c r="G2132" i="52"/>
  <c r="G1977" i="52"/>
  <c r="G2128" i="52"/>
  <c r="G2125" i="52"/>
  <c r="G1973" i="52"/>
  <c r="G2117" i="52"/>
  <c r="G1969" i="52"/>
  <c r="G2116" i="52"/>
  <c r="G2113" i="52"/>
  <c r="G2107" i="52"/>
  <c r="G2105" i="52"/>
  <c r="G2103" i="52"/>
  <c r="G1960" i="52"/>
  <c r="G2095" i="52"/>
  <c r="G1957" i="52"/>
  <c r="G2091" i="52"/>
  <c r="G2090" i="52"/>
  <c r="G1949" i="52"/>
  <c r="G2085" i="52"/>
  <c r="G1945" i="52"/>
  <c r="G2080" i="52"/>
  <c r="G2078" i="52"/>
  <c r="G2073" i="52"/>
  <c r="G2072" i="52"/>
  <c r="G2180" i="52"/>
  <c r="G2178" i="52"/>
  <c r="G2008" i="52"/>
  <c r="G2165" i="52"/>
  <c r="G2162" i="52"/>
  <c r="G1998" i="52"/>
  <c r="G1995" i="52"/>
  <c r="G1993" i="52"/>
  <c r="G1989" i="52"/>
  <c r="G1984" i="52"/>
  <c r="G1982" i="52"/>
  <c r="G2144" i="52"/>
  <c r="G2142" i="52"/>
  <c r="G2140" i="52"/>
  <c r="G1981" i="52"/>
  <c r="G1976" i="52"/>
  <c r="G2126" i="52"/>
  <c r="G2121" i="52"/>
  <c r="G1972" i="52"/>
  <c r="G2119" i="52"/>
  <c r="G2110" i="52"/>
  <c r="G2106" i="52"/>
  <c r="G1963" i="52"/>
  <c r="G2102" i="52"/>
  <c r="G2100" i="52"/>
  <c r="G2099" i="52"/>
  <c r="G2096" i="52"/>
  <c r="G1955" i="52"/>
  <c r="G2092" i="52"/>
  <c r="G1951" i="52"/>
  <c r="G2083" i="52"/>
  <c r="G2082" i="52"/>
  <c r="G1944" i="52"/>
  <c r="G1941" i="52"/>
  <c r="G2071" i="52"/>
  <c r="G1937" i="52"/>
  <c r="G2068" i="52"/>
  <c r="G2064" i="52"/>
  <c r="G2061" i="52"/>
  <c r="G2058" i="52"/>
  <c r="G1936" i="52"/>
  <c r="G2053" i="52"/>
  <c r="G2049" i="52"/>
  <c r="G2044" i="52"/>
  <c r="G2039" i="52"/>
  <c r="G1934" i="52"/>
  <c r="G2034" i="52"/>
  <c r="G2031" i="52"/>
  <c r="G2028" i="52"/>
  <c r="G1926" i="52"/>
  <c r="G2022" i="52"/>
  <c r="G2019" i="52"/>
  <c r="G2017" i="52"/>
  <c r="G1921" i="52"/>
  <c r="G2012" i="52"/>
  <c r="G1919" i="52"/>
  <c r="G2176" i="52"/>
  <c r="G2169" i="52"/>
  <c r="G2168" i="52"/>
  <c r="G2164" i="52"/>
  <c r="G2160" i="52"/>
  <c r="G1994" i="52"/>
  <c r="G2151" i="52"/>
  <c r="G1991" i="52"/>
  <c r="G1987" i="52"/>
  <c r="G1985" i="52"/>
  <c r="G2147" i="52"/>
  <c r="G2143" i="52"/>
  <c r="G2133" i="52"/>
  <c r="G1978" i="52"/>
  <c r="G1974" i="52"/>
  <c r="G2127" i="52"/>
  <c r="G2124" i="52"/>
  <c r="G2115" i="52"/>
  <c r="G2108" i="52"/>
  <c r="G1966" i="52"/>
  <c r="G2104" i="52"/>
  <c r="G2101" i="52"/>
  <c r="G2093" i="52"/>
  <c r="G2087" i="52"/>
  <c r="G2081" i="52"/>
  <c r="G2079" i="52"/>
  <c r="G2074" i="52"/>
  <c r="G1938" i="52"/>
  <c r="G2069" i="52"/>
  <c r="G2065" i="52"/>
  <c r="G2062" i="52"/>
  <c r="G2059" i="52"/>
  <c r="G2054" i="52"/>
  <c r="G2052" i="52"/>
  <c r="G1935" i="52"/>
  <c r="G2050" i="52"/>
  <c r="G2045" i="52"/>
  <c r="G2041" i="52"/>
  <c r="G2040" i="52"/>
  <c r="G2035" i="52"/>
  <c r="G1932" i="52"/>
  <c r="G1931" i="52"/>
  <c r="G2174" i="52"/>
  <c r="G2006" i="52"/>
  <c r="G2004" i="52"/>
  <c r="G2002" i="52"/>
  <c r="G2000" i="52"/>
  <c r="G2158" i="52"/>
  <c r="G2157" i="52"/>
  <c r="G1992" i="52"/>
  <c r="G2149" i="52"/>
  <c r="G1988" i="52"/>
  <c r="G2146" i="52"/>
  <c r="G2141" i="52"/>
  <c r="G2136" i="52"/>
  <c r="G1979" i="52"/>
  <c r="G2131" i="52"/>
  <c r="G2129" i="52"/>
  <c r="G1975" i="52"/>
  <c r="G2123" i="52"/>
  <c r="G2120" i="52"/>
  <c r="G1970" i="52"/>
  <c r="G2114" i="52"/>
  <c r="G1967" i="52"/>
  <c r="G2111" i="52"/>
  <c r="G2109" i="52"/>
  <c r="G1965" i="52"/>
  <c r="G1962" i="52"/>
  <c r="G2097" i="52"/>
  <c r="G1958" i="52"/>
  <c r="G1956" i="52"/>
  <c r="G2094" i="52"/>
  <c r="G1954" i="52"/>
  <c r="G1953" i="52"/>
  <c r="G1950" i="52"/>
  <c r="G2089" i="52"/>
  <c r="G2088" i="52"/>
  <c r="G1948" i="52"/>
  <c r="G1947" i="52"/>
  <c r="G1943" i="52"/>
  <c r="G2077" i="52"/>
  <c r="G2075" i="52"/>
  <c r="G1942" i="52"/>
  <c r="G1939" i="52"/>
  <c r="G2066" i="52"/>
  <c r="G2063" i="52"/>
  <c r="G2060" i="52"/>
  <c r="G2055" i="52"/>
  <c r="G2051" i="52"/>
  <c r="G2046" i="52"/>
  <c r="G2042" i="52"/>
  <c r="G2036" i="52"/>
  <c r="G2032" i="52"/>
  <c r="G2030" i="52"/>
  <c r="G1927" i="52"/>
  <c r="G2024" i="52"/>
  <c r="G2020" i="52"/>
  <c r="G2018" i="52"/>
  <c r="G2014" i="52"/>
  <c r="G2177" i="52"/>
  <c r="G2171" i="52"/>
  <c r="G2167" i="52"/>
  <c r="G2156" i="52"/>
  <c r="G2139" i="52"/>
  <c r="G2118" i="52"/>
  <c r="G2098" i="52"/>
  <c r="G1940" i="52"/>
  <c r="G2070" i="52"/>
  <c r="G2067" i="52"/>
  <c r="G2057" i="52"/>
  <c r="G2047" i="52"/>
  <c r="G1928" i="52"/>
  <c r="G2027" i="52"/>
  <c r="G2025" i="52"/>
  <c r="G2010" i="52"/>
  <c r="G2173" i="52"/>
  <c r="G2163" i="52"/>
  <c r="G1952" i="52"/>
  <c r="G2086" i="52"/>
  <c r="G2084" i="52"/>
  <c r="G2038" i="52"/>
  <c r="G1933" i="52"/>
  <c r="G2033" i="52"/>
  <c r="G1930" i="52"/>
  <c r="G1925" i="52"/>
  <c r="G1923" i="52"/>
  <c r="G2015" i="52"/>
  <c r="G1920" i="52"/>
  <c r="G2007" i="52"/>
  <c r="G2161" i="52"/>
  <c r="G2154" i="52"/>
  <c r="G2150" i="52"/>
  <c r="G2130" i="52"/>
  <c r="G2112" i="52"/>
  <c r="G1946" i="52"/>
  <c r="G2056" i="52"/>
  <c r="G2026" i="52"/>
  <c r="G2023" i="52"/>
  <c r="G2021" i="52"/>
  <c r="G1924" i="52"/>
  <c r="G2137" i="52"/>
  <c r="G1971" i="52"/>
  <c r="G1959" i="52"/>
  <c r="G2037" i="52"/>
  <c r="G1929" i="52"/>
  <c r="G1983" i="52"/>
  <c r="G2122" i="52"/>
  <c r="G2076" i="52"/>
  <c r="G2043" i="52"/>
  <c r="G2016" i="52"/>
  <c r="G2013" i="52"/>
  <c r="G2009" i="52"/>
  <c r="G2170" i="52"/>
  <c r="G1964" i="52"/>
  <c r="G2029" i="52"/>
  <c r="G1922" i="52"/>
  <c r="G2011" i="52"/>
  <c r="G1968" i="52"/>
  <c r="G1961" i="52"/>
  <c r="G1990" i="52"/>
  <c r="G2048" i="52"/>
  <c r="G2159" i="52"/>
  <c r="G2134" i="52"/>
  <c r="K4748" i="52"/>
  <c r="K4692" i="52"/>
  <c r="N4692" i="52" s="1"/>
  <c r="K5469" i="52"/>
  <c r="K5448" i="52"/>
  <c r="K5453" i="52"/>
  <c r="K5481" i="52"/>
  <c r="K5496" i="52"/>
  <c r="M239" i="52"/>
  <c r="H239" i="52"/>
  <c r="M237" i="52"/>
  <c r="H237" i="52"/>
  <c r="M232" i="52"/>
  <c r="H232" i="52"/>
  <c r="M233" i="52"/>
  <c r="H233" i="52"/>
  <c r="H7102" i="52"/>
  <c r="F7102" i="52" s="1"/>
  <c r="M7102" i="52"/>
  <c r="M7101" i="52"/>
  <c r="H7101" i="52"/>
  <c r="F7101" i="52" s="1"/>
  <c r="M573" i="52"/>
  <c r="H573" i="52"/>
  <c r="M577" i="52"/>
  <c r="H577" i="52"/>
  <c r="M582" i="52"/>
  <c r="H582" i="52"/>
  <c r="H3917" i="52"/>
  <c r="M3917" i="52"/>
  <c r="M3920" i="52"/>
  <c r="H3920" i="52"/>
  <c r="M4767" i="52"/>
  <c r="H4767" i="52"/>
  <c r="F4767" i="52" s="1"/>
  <c r="M4771" i="52"/>
  <c r="H4771" i="52"/>
  <c r="F4771" i="52" s="1"/>
  <c r="M5939" i="52"/>
  <c r="H5939" i="52"/>
  <c r="F5939" i="52" s="1"/>
  <c r="M5947" i="52"/>
  <c r="H5947" i="52"/>
  <c r="F5947" i="52" s="1"/>
  <c r="M5946" i="52"/>
  <c r="H5946" i="52"/>
  <c r="F5946" i="52" s="1"/>
  <c r="M993" i="52"/>
  <c r="H993" i="52"/>
  <c r="H985" i="52"/>
  <c r="M985" i="52"/>
  <c r="H987" i="52"/>
  <c r="M987" i="52"/>
  <c r="M996" i="52"/>
  <c r="H996" i="52"/>
  <c r="M986" i="52"/>
  <c r="H986" i="52"/>
  <c r="M976" i="52"/>
  <c r="H976" i="52"/>
  <c r="M491" i="52"/>
  <c r="H491" i="52"/>
  <c r="M495" i="52"/>
  <c r="H495" i="52"/>
  <c r="M431" i="52"/>
  <c r="H431" i="52"/>
  <c r="F431" i="52" s="1"/>
  <c r="M422" i="52"/>
  <c r="H422" i="52"/>
  <c r="F422" i="52" s="1"/>
  <c r="M432" i="52"/>
  <c r="H432" i="52"/>
  <c r="F432" i="52" s="1"/>
  <c r="M426" i="52"/>
  <c r="H426" i="52"/>
  <c r="F426" i="52" s="1"/>
  <c r="M4043" i="52"/>
  <c r="H4043" i="52"/>
  <c r="F4043" i="52" s="1"/>
  <c r="M4040" i="52"/>
  <c r="H4040" i="52"/>
  <c r="F4040" i="52" s="1"/>
  <c r="M4785" i="52"/>
  <c r="H4785" i="52"/>
  <c r="F4785" i="52" s="1"/>
  <c r="M4787" i="52"/>
  <c r="H4787" i="52"/>
  <c r="F4787" i="52" s="1"/>
  <c r="K3804" i="52"/>
  <c r="K3820" i="52"/>
  <c r="K3860" i="52"/>
  <c r="K3868" i="52"/>
  <c r="M7183" i="52"/>
  <c r="H7183" i="52"/>
  <c r="H7177" i="52"/>
  <c r="M7177" i="52"/>
  <c r="M7176" i="52"/>
  <c r="H7176" i="52"/>
  <c r="M5625" i="52"/>
  <c r="H5625" i="52"/>
  <c r="M5622" i="52"/>
  <c r="H5622" i="52"/>
  <c r="L6564" i="52"/>
  <c r="M7116" i="52"/>
  <c r="H7116" i="52"/>
  <c r="M7117" i="52"/>
  <c r="H7117" i="52"/>
  <c r="M7114" i="52"/>
  <c r="H7114" i="52"/>
  <c r="K3258" i="52"/>
  <c r="N3258" i="52" s="1"/>
  <c r="K3274" i="52"/>
  <c r="N3274" i="52" s="1"/>
  <c r="K1221" i="52"/>
  <c r="N1221" i="52" s="1"/>
  <c r="K1201" i="52"/>
  <c r="N1201" i="52" s="1"/>
  <c r="K1233" i="52"/>
  <c r="N1233" i="52" s="1"/>
  <c r="K2398" i="52"/>
  <c r="K2446" i="52"/>
  <c r="N2446" i="52" s="1"/>
  <c r="K2381" i="52"/>
  <c r="K2455" i="52"/>
  <c r="K2404" i="52"/>
  <c r="K2399" i="52"/>
  <c r="K2397" i="52"/>
  <c r="K2428" i="52"/>
  <c r="K2366" i="52"/>
  <c r="K2390" i="52"/>
  <c r="K2459" i="52"/>
  <c r="K2421" i="52"/>
  <c r="K5078" i="52"/>
  <c r="L560" i="52"/>
  <c r="K3554" i="52"/>
  <c r="N3554" i="52" s="1"/>
  <c r="K3514" i="52"/>
  <c r="N3514" i="52" s="1"/>
  <c r="K3518" i="52"/>
  <c r="N3518" i="52" s="1"/>
  <c r="K3561" i="52"/>
  <c r="N3561" i="52" s="1"/>
  <c r="K3545" i="52"/>
  <c r="N3545" i="52" s="1"/>
  <c r="K3529" i="52"/>
  <c r="N3529" i="52" s="1"/>
  <c r="K3513" i="52"/>
  <c r="N3513" i="52" s="1"/>
  <c r="K4799" i="52"/>
  <c r="K2790" i="52"/>
  <c r="N2790" i="52" s="1"/>
  <c r="K2769" i="52"/>
  <c r="N2769" i="52" s="1"/>
  <c r="K3828" i="52"/>
  <c r="N3828" i="52" s="1"/>
  <c r="K3863" i="52"/>
  <c r="K564" i="52"/>
  <c r="N564" i="52" s="1"/>
  <c r="K4584" i="52"/>
  <c r="N4584" i="52" s="1"/>
  <c r="K4653" i="52"/>
  <c r="N4653" i="52" s="1"/>
  <c r="M6718" i="52"/>
  <c r="H6718" i="52"/>
  <c r="M6714" i="52"/>
  <c r="H6714" i="52"/>
  <c r="M6717" i="52"/>
  <c r="H6717" i="52"/>
  <c r="K5486" i="52"/>
  <c r="N5486" i="52" s="1"/>
  <c r="K6359" i="52"/>
  <c r="K3270" i="52"/>
  <c r="N3270" i="52" s="1"/>
  <c r="K3265" i="52"/>
  <c r="N3265" i="52" s="1"/>
  <c r="K3704" i="52"/>
  <c r="N3704" i="52" s="1"/>
  <c r="K674" i="52"/>
  <c r="N674" i="52" s="1"/>
  <c r="K1912" i="52"/>
  <c r="N1912" i="52" s="1"/>
  <c r="K1374" i="52"/>
  <c r="N1374" i="52" s="1"/>
  <c r="K1375" i="52"/>
  <c r="N1375" i="52" s="1"/>
  <c r="K1799" i="52"/>
  <c r="N1799" i="52" s="1"/>
  <c r="K1212" i="52"/>
  <c r="N1212" i="52" s="1"/>
  <c r="K6972" i="52"/>
  <c r="N6972" i="52" s="1"/>
  <c r="K920" i="52"/>
  <c r="K930" i="52"/>
  <c r="L930" i="52" s="1"/>
  <c r="K900" i="52"/>
  <c r="K6408" i="52"/>
  <c r="N6408" i="52" s="1"/>
  <c r="K4834" i="52"/>
  <c r="N4834" i="52" s="1"/>
  <c r="K3637" i="52"/>
  <c r="K3663" i="52"/>
  <c r="K3631" i="52"/>
  <c r="K3610" i="52"/>
  <c r="K3674" i="52"/>
  <c r="K3614" i="52"/>
  <c r="K3616" i="52"/>
  <c r="K4214" i="52"/>
  <c r="K4727" i="52"/>
  <c r="N4727" i="52" s="1"/>
  <c r="M1926" i="52"/>
  <c r="H1926" i="52"/>
  <c r="M2046" i="52"/>
  <c r="H2046" i="52"/>
  <c r="M2105" i="52"/>
  <c r="H2105" i="52"/>
  <c r="M1919" i="52"/>
  <c r="H1919" i="52"/>
  <c r="M2030" i="52"/>
  <c r="H2030" i="52"/>
  <c r="M1947" i="52"/>
  <c r="H1947" i="52"/>
  <c r="H2116" i="52"/>
  <c r="M2116" i="52"/>
  <c r="H2136" i="52"/>
  <c r="M2136" i="52"/>
  <c r="H1927" i="52"/>
  <c r="M1927" i="52"/>
  <c r="H2060" i="52"/>
  <c r="M2060" i="52"/>
  <c r="M2075" i="52"/>
  <c r="H2075" i="52"/>
  <c r="H1975" i="52"/>
  <c r="M1975" i="52"/>
  <c r="M2004" i="52"/>
  <c r="H2004" i="52"/>
  <c r="M2020" i="52"/>
  <c r="H2020" i="52"/>
  <c r="M2129" i="52"/>
  <c r="H2129" i="52"/>
  <c r="M1920" i="52"/>
  <c r="H1920" i="52"/>
  <c r="M2015" i="52"/>
  <c r="H2015" i="52"/>
  <c r="M2023" i="52"/>
  <c r="H2023" i="52"/>
  <c r="M1931" i="52"/>
  <c r="H1931" i="52"/>
  <c r="H2041" i="52"/>
  <c r="M2041" i="52"/>
  <c r="M2052" i="52"/>
  <c r="H2052" i="52"/>
  <c r="M2065" i="52"/>
  <c r="H2065" i="52"/>
  <c r="M2074" i="52"/>
  <c r="H2074" i="52"/>
  <c r="M2091" i="52"/>
  <c r="H2091" i="52"/>
  <c r="M2108" i="52"/>
  <c r="H2108" i="52"/>
  <c r="M2138" i="52"/>
  <c r="H2138" i="52"/>
  <c r="M1991" i="52"/>
  <c r="H1991" i="52"/>
  <c r="M2164" i="52"/>
  <c r="H2164" i="52"/>
  <c r="M2034" i="52"/>
  <c r="H2034" i="52"/>
  <c r="M2049" i="52"/>
  <c r="H2049" i="52"/>
  <c r="M2061" i="52"/>
  <c r="H2061" i="52"/>
  <c r="M1941" i="52"/>
  <c r="H1941" i="52"/>
  <c r="M2092" i="52"/>
  <c r="H2092" i="52"/>
  <c r="M2100" i="52"/>
  <c r="H2100" i="52"/>
  <c r="M1969" i="52"/>
  <c r="H1969" i="52"/>
  <c r="H2126" i="52"/>
  <c r="M2126" i="52"/>
  <c r="M2142" i="52"/>
  <c r="H2142" i="52"/>
  <c r="M1998" i="52"/>
  <c r="H1998" i="52"/>
  <c r="M2172" i="52"/>
  <c r="H2172" i="52"/>
  <c r="M2011" i="52"/>
  <c r="H2011" i="52"/>
  <c r="M2026" i="52"/>
  <c r="H2026" i="52"/>
  <c r="M1933" i="52"/>
  <c r="H1933" i="52"/>
  <c r="H2047" i="52"/>
  <c r="M2047" i="52"/>
  <c r="M2067" i="52"/>
  <c r="H2067" i="52"/>
  <c r="M2076" i="52"/>
  <c r="H2076" i="52"/>
  <c r="H1949" i="52"/>
  <c r="M1949" i="52"/>
  <c r="M1961" i="52"/>
  <c r="H1961" i="52"/>
  <c r="M2113" i="52"/>
  <c r="H2113" i="52"/>
  <c r="M2130" i="52"/>
  <c r="H2130" i="52"/>
  <c r="M2139" i="52"/>
  <c r="H2139" i="52"/>
  <c r="M2155" i="52"/>
  <c r="H2155" i="52"/>
  <c r="H2001" i="52"/>
  <c r="M2001" i="52"/>
  <c r="M2170" i="52"/>
  <c r="H2170" i="52"/>
  <c r="M2071" i="52"/>
  <c r="H2071" i="52"/>
  <c r="H2082" i="52"/>
  <c r="M2082" i="52"/>
  <c r="M1951" i="52"/>
  <c r="H1951" i="52"/>
  <c r="M1959" i="52"/>
  <c r="H1959" i="52"/>
  <c r="M2104" i="52"/>
  <c r="H2104" i="52"/>
  <c r="M1968" i="52"/>
  <c r="H1968" i="52"/>
  <c r="M2124" i="52"/>
  <c r="H2124" i="52"/>
  <c r="M2133" i="52"/>
  <c r="H2133" i="52"/>
  <c r="M1983" i="52"/>
  <c r="H1983" i="52"/>
  <c r="H2151" i="52"/>
  <c r="M2151" i="52"/>
  <c r="H2163" i="52"/>
  <c r="M2163" i="52"/>
  <c r="M2169" i="52"/>
  <c r="H2169" i="52"/>
  <c r="M3460" i="52"/>
  <c r="H3460" i="52"/>
  <c r="H3459" i="52"/>
  <c r="M3459" i="52"/>
  <c r="M3452" i="52"/>
  <c r="H3452" i="52"/>
  <c r="M5578" i="52"/>
  <c r="H5578" i="52"/>
  <c r="K3469" i="52"/>
  <c r="N3469" i="52" s="1"/>
  <c r="K3477" i="52"/>
  <c r="N3477" i="52" s="1"/>
  <c r="K3501" i="52"/>
  <c r="N3501" i="52" s="1"/>
  <c r="M2283" i="52"/>
  <c r="H2283" i="52"/>
  <c r="H2300" i="52"/>
  <c r="M2300" i="52"/>
  <c r="M2284" i="52"/>
  <c r="H2284" i="52"/>
  <c r="H2268" i="52"/>
  <c r="M2268" i="52"/>
  <c r="M2271" i="52"/>
  <c r="H2271" i="52"/>
  <c r="H2291" i="52"/>
  <c r="M2291" i="52"/>
  <c r="M2282" i="52"/>
  <c r="H2282" i="52"/>
  <c r="M2298" i="52"/>
  <c r="H2298" i="52"/>
  <c r="M2290" i="52"/>
  <c r="H2290" i="52"/>
  <c r="M2270" i="52"/>
  <c r="H2270" i="52"/>
  <c r="M2302" i="52"/>
  <c r="H2302" i="52"/>
  <c r="M2285" i="52"/>
  <c r="H2285" i="52"/>
  <c r="K1068" i="52"/>
  <c r="K1073" i="52"/>
  <c r="K1103" i="52"/>
  <c r="K1144" i="52"/>
  <c r="K1114" i="52"/>
  <c r="K1076" i="52"/>
  <c r="K1106" i="52"/>
  <c r="K1119" i="52"/>
  <c r="K1130" i="52"/>
  <c r="K1140" i="52"/>
  <c r="L3891" i="52"/>
  <c r="L3907" i="52"/>
  <c r="L3895" i="52"/>
  <c r="L7166" i="52"/>
  <c r="K2362" i="52"/>
  <c r="K6877" i="52"/>
  <c r="K6925" i="52"/>
  <c r="N6925" i="52" s="1"/>
  <c r="K6866" i="52"/>
  <c r="N6866" i="52" s="1"/>
  <c r="K6930" i="52"/>
  <c r="N6930" i="52" s="1"/>
  <c r="K3817" i="52"/>
  <c r="N3817" i="52" s="1"/>
  <c r="K3825" i="52"/>
  <c r="K3791" i="52"/>
  <c r="N3791" i="52" s="1"/>
  <c r="K3855" i="52"/>
  <c r="N3855" i="52" s="1"/>
  <c r="K2861" i="52"/>
  <c r="K2845" i="52"/>
  <c r="K2829" i="52"/>
  <c r="K2834" i="52"/>
  <c r="L2834" i="52" s="1"/>
  <c r="K2855" i="52"/>
  <c r="K2860" i="52"/>
  <c r="K2828" i="52"/>
  <c r="K2882" i="52"/>
  <c r="K2914" i="52"/>
  <c r="K2869" i="52"/>
  <c r="K2901" i="52"/>
  <c r="K2865" i="52"/>
  <c r="K2897" i="52"/>
  <c r="K2835" i="52"/>
  <c r="N2835" i="52" s="1"/>
  <c r="K4922" i="52"/>
  <c r="K4576" i="52"/>
  <c r="N4576" i="52" s="1"/>
  <c r="K4640" i="52"/>
  <c r="N4640" i="52" s="1"/>
  <c r="K4581" i="52"/>
  <c r="N4581" i="52" s="1"/>
  <c r="K4645" i="52"/>
  <c r="N4645" i="52" s="1"/>
  <c r="K4578" i="52"/>
  <c r="N4578" i="52" s="1"/>
  <c r="M4051" i="52"/>
  <c r="H4051" i="52"/>
  <c r="F4051" i="52" s="1"/>
  <c r="M4058" i="52"/>
  <c r="H4058" i="52"/>
  <c r="F4058" i="52" s="1"/>
  <c r="M4056" i="52"/>
  <c r="H4056" i="52"/>
  <c r="F4056" i="52" s="1"/>
  <c r="K5489" i="52"/>
  <c r="N5489" i="52" s="1"/>
  <c r="K5483" i="52"/>
  <c r="N5483" i="52" s="1"/>
  <c r="K5482" i="52"/>
  <c r="K1070" i="52"/>
  <c r="K1138" i="52"/>
  <c r="N1138" i="52" s="1"/>
  <c r="K1091" i="52"/>
  <c r="K1075" i="52"/>
  <c r="K1118" i="52"/>
  <c r="K1129" i="52"/>
  <c r="K6334" i="52"/>
  <c r="K6329" i="52"/>
  <c r="K6083" i="52"/>
  <c r="N6083" i="52" s="1"/>
  <c r="K6089" i="52"/>
  <c r="N6089" i="52" s="1"/>
  <c r="K3300" i="52"/>
  <c r="N3300" i="52" s="1"/>
  <c r="K3297" i="52"/>
  <c r="N3297" i="52" s="1"/>
  <c r="K3276" i="52"/>
  <c r="N3276" i="52" s="1"/>
  <c r="K3278" i="52"/>
  <c r="N3278" i="52" s="1"/>
  <c r="K2501" i="52"/>
  <c r="N2501" i="52" s="1"/>
  <c r="K2521" i="52"/>
  <c r="N2521" i="52" s="1"/>
  <c r="K2523" i="52"/>
  <c r="N2523" i="52" s="1"/>
  <c r="K3583" i="52"/>
  <c r="N3583" i="52" s="1"/>
  <c r="M6071" i="52"/>
  <c r="H6071" i="52"/>
  <c r="F6071" i="52" s="1"/>
  <c r="M6064" i="52"/>
  <c r="H6064" i="52"/>
  <c r="F6064" i="52" s="1"/>
  <c r="M6078" i="52"/>
  <c r="H6078" i="52"/>
  <c r="F6078" i="52" s="1"/>
  <c r="M6067" i="52"/>
  <c r="H6067" i="52"/>
  <c r="F6067" i="52" s="1"/>
  <c r="M6081" i="52"/>
  <c r="H6081" i="52"/>
  <c r="F6081" i="52" s="1"/>
  <c r="M6074" i="52"/>
  <c r="H6074" i="52"/>
  <c r="F6074" i="52" s="1"/>
  <c r="K3698" i="52"/>
  <c r="N3698" i="52" s="1"/>
  <c r="K5345" i="52"/>
  <c r="N5345" i="52" s="1"/>
  <c r="K5409" i="52"/>
  <c r="N5409" i="52" s="1"/>
  <c r="K1896" i="52"/>
  <c r="N1896" i="52" s="1"/>
  <c r="K1502" i="52"/>
  <c r="N1502" i="52" s="1"/>
  <c r="K1366" i="52"/>
  <c r="N1366" i="52" s="1"/>
  <c r="K1648" i="52"/>
  <c r="N1648" i="52" s="1"/>
  <c r="K1368" i="52"/>
  <c r="N1368" i="52" s="1"/>
  <c r="K1514" i="52"/>
  <c r="N1514" i="52" s="1"/>
  <c r="K1232" i="52"/>
  <c r="N1232" i="52" s="1"/>
  <c r="K1222" i="52"/>
  <c r="N1222" i="52" s="1"/>
  <c r="K926" i="52"/>
  <c r="K917" i="52"/>
  <c r="K5003" i="52"/>
  <c r="K5289" i="52"/>
  <c r="K6410" i="52"/>
  <c r="N6410" i="52" s="1"/>
  <c r="K6405" i="52"/>
  <c r="N6405" i="52" s="1"/>
  <c r="K6462" i="52"/>
  <c r="N6462" i="52" s="1"/>
  <c r="K6457" i="52"/>
  <c r="N6457" i="52" s="1"/>
  <c r="K4809" i="52"/>
  <c r="N4809" i="52" s="1"/>
  <c r="K4810" i="52"/>
  <c r="K4798" i="52"/>
  <c r="K2931" i="52"/>
  <c r="K3018" i="52"/>
  <c r="K3756" i="52"/>
  <c r="K3775" i="52"/>
  <c r="K3761" i="52"/>
  <c r="N3761" i="52" s="1"/>
  <c r="K3730" i="52"/>
  <c r="K3681" i="52"/>
  <c r="K4262" i="52"/>
  <c r="N4262" i="52" s="1"/>
  <c r="L5805" i="52"/>
  <c r="K3507" i="52"/>
  <c r="N3507" i="52" s="1"/>
  <c r="K3571" i="52"/>
  <c r="N3571" i="52" s="1"/>
  <c r="K5175" i="52"/>
  <c r="K4687" i="52"/>
  <c r="N4687" i="52" s="1"/>
  <c r="K4688" i="52"/>
  <c r="K4716" i="52"/>
  <c r="N4716" i="52" s="1"/>
  <c r="M5693" i="52"/>
  <c r="H5693" i="52"/>
  <c r="F5693" i="52" s="1"/>
  <c r="H5535" i="52"/>
  <c r="M5535" i="52"/>
  <c r="M5528" i="52"/>
  <c r="H5528" i="52"/>
  <c r="M5556" i="52"/>
  <c r="H5556" i="52"/>
  <c r="H5542" i="52"/>
  <c r="M5542" i="52"/>
  <c r="M5523" i="52"/>
  <c r="H5523" i="52"/>
  <c r="H5547" i="52"/>
  <c r="M5547" i="52"/>
  <c r="M5568" i="52"/>
  <c r="H5568" i="52"/>
  <c r="M5560" i="52"/>
  <c r="H5560" i="52"/>
  <c r="M5527" i="52"/>
  <c r="H5527" i="52"/>
  <c r="M5548" i="52"/>
  <c r="H5548" i="52"/>
  <c r="H5566" i="52"/>
  <c r="M5566" i="52"/>
  <c r="M5537" i="52"/>
  <c r="H5537" i="52"/>
  <c r="M5553" i="52"/>
  <c r="H5553" i="52"/>
  <c r="M5569" i="52"/>
  <c r="H5569" i="52"/>
  <c r="M3309" i="52"/>
  <c r="H3309" i="52"/>
  <c r="F3309" i="52" s="1"/>
  <c r="M3314" i="52"/>
  <c r="H3314" i="52"/>
  <c r="F3314" i="52" s="1"/>
  <c r="M5442" i="52"/>
  <c r="H5442" i="52"/>
  <c r="M5439" i="52"/>
  <c r="H5439" i="52"/>
  <c r="M5441" i="52"/>
  <c r="H5441" i="52"/>
  <c r="H6741" i="52"/>
  <c r="M6741" i="52"/>
  <c r="M6742" i="52"/>
  <c r="H6742" i="52"/>
  <c r="H5950" i="52"/>
  <c r="M5950" i="52"/>
  <c r="H2259" i="52"/>
  <c r="M2259" i="52"/>
  <c r="H2243" i="52"/>
  <c r="M2243" i="52"/>
  <c r="H2244" i="52"/>
  <c r="M2244" i="52"/>
  <c r="H2233" i="52"/>
  <c r="M2233" i="52"/>
  <c r="H2241" i="52"/>
  <c r="M2241" i="52"/>
  <c r="H2249" i="52"/>
  <c r="M2249" i="52"/>
  <c r="H2254" i="52"/>
  <c r="M2254" i="52"/>
  <c r="M2260" i="52"/>
  <c r="H2260" i="52"/>
  <c r="H523" i="52"/>
  <c r="M523" i="52"/>
  <c r="H522" i="52"/>
  <c r="M522" i="52"/>
  <c r="K759" i="52"/>
  <c r="K764" i="52"/>
  <c r="K789" i="52"/>
  <c r="K757" i="52"/>
  <c r="K743" i="52"/>
  <c r="K754" i="52"/>
  <c r="L313" i="52"/>
  <c r="K3579" i="52"/>
  <c r="N3579" i="52" s="1"/>
  <c r="K3584" i="52"/>
  <c r="N3584" i="52" s="1"/>
  <c r="K3577" i="52"/>
  <c r="N3577" i="52" s="1"/>
  <c r="K5659" i="52"/>
  <c r="N5659" i="52" s="1"/>
  <c r="K5661" i="52"/>
  <c r="N5661" i="52" s="1"/>
  <c r="K5655" i="52"/>
  <c r="N5655" i="52" s="1"/>
  <c r="K5649" i="52"/>
  <c r="N5649" i="52" s="1"/>
  <c r="L6760" i="52"/>
  <c r="K4331" i="52"/>
  <c r="K4395" i="52"/>
  <c r="K4325" i="52"/>
  <c r="K4341" i="52"/>
  <c r="K4357" i="52"/>
  <c r="K4373" i="52"/>
  <c r="K4389" i="52"/>
  <c r="K4405" i="52"/>
  <c r="K4421" i="52"/>
  <c r="K4437" i="52"/>
  <c r="K4927" i="52"/>
  <c r="K4943" i="52"/>
  <c r="K4959" i="52"/>
  <c r="L5993" i="52"/>
  <c r="K2806" i="52"/>
  <c r="N2806" i="52" s="1"/>
  <c r="K3818" i="52"/>
  <c r="K3865" i="52"/>
  <c r="K2895" i="52"/>
  <c r="K4573" i="52"/>
  <c r="N4573" i="52" s="1"/>
  <c r="K5464" i="52"/>
  <c r="N5464" i="52" s="1"/>
  <c r="K1083" i="52"/>
  <c r="K763" i="52"/>
  <c r="K221" i="52"/>
  <c r="N221" i="52" s="1"/>
  <c r="K3284" i="52"/>
  <c r="N3284" i="52" s="1"/>
  <c r="K2486" i="52"/>
  <c r="N2486" i="52" s="1"/>
  <c r="K609" i="52"/>
  <c r="K5392" i="52"/>
  <c r="N5392" i="52" s="1"/>
  <c r="K1403" i="52"/>
  <c r="N1403" i="52" s="1"/>
  <c r="K1429" i="52"/>
  <c r="N1429" i="52" s="1"/>
  <c r="K1478" i="52"/>
  <c r="N1478" i="52" s="1"/>
  <c r="K1202" i="52"/>
  <c r="N1202" i="52" s="1"/>
  <c r="K3002" i="52"/>
  <c r="K6588" i="52"/>
  <c r="N6588" i="52" s="1"/>
  <c r="K3733" i="52"/>
  <c r="K5188" i="52"/>
  <c r="N5188" i="52" s="1"/>
  <c r="K4746" i="52"/>
  <c r="K4744" i="52"/>
  <c r="N4744" i="52" s="1"/>
  <c r="H6591" i="52"/>
  <c r="M6591" i="52"/>
  <c r="M6600" i="52"/>
  <c r="H6600" i="52"/>
  <c r="M6627" i="52"/>
  <c r="H6627" i="52"/>
  <c r="M6645" i="52"/>
  <c r="H6645" i="52"/>
  <c r="M6599" i="52"/>
  <c r="H6599" i="52"/>
  <c r="H6611" i="52"/>
  <c r="M6611" i="52"/>
  <c r="M6625" i="52"/>
  <c r="H6625" i="52"/>
  <c r="M6642" i="52"/>
  <c r="H6642" i="52"/>
  <c r="M6593" i="52"/>
  <c r="H6593" i="52"/>
  <c r="M6602" i="52"/>
  <c r="H6602" i="52"/>
  <c r="M6613" i="52"/>
  <c r="H6613" i="52"/>
  <c r="M6621" i="52"/>
  <c r="H6621" i="52"/>
  <c r="M6638" i="52"/>
  <c r="H6638" i="52"/>
  <c r="M6661" i="52"/>
  <c r="H6661" i="52"/>
  <c r="M6633" i="52"/>
  <c r="H6633" i="52"/>
  <c r="M6650" i="52"/>
  <c r="H6650" i="52"/>
  <c r="M6636" i="52"/>
  <c r="H6636" i="52"/>
  <c r="M6652" i="52"/>
  <c r="H6652" i="52"/>
  <c r="AR142" i="11"/>
  <c r="G6660" i="52"/>
  <c r="G6661" i="52"/>
  <c r="G6654" i="52"/>
  <c r="G6653" i="52"/>
  <c r="G6651" i="52"/>
  <c r="G6644" i="52"/>
  <c r="G6638" i="52"/>
  <c r="G6637" i="52"/>
  <c r="G6635" i="52"/>
  <c r="G6628" i="52"/>
  <c r="G6622" i="52"/>
  <c r="G6621" i="52"/>
  <c r="G6618" i="52"/>
  <c r="G6617" i="52"/>
  <c r="G6614" i="52"/>
  <c r="G6613" i="52"/>
  <c r="G6610" i="52"/>
  <c r="G6606" i="52"/>
  <c r="G6603" i="52"/>
  <c r="G6602" i="52"/>
  <c r="G6601" i="52"/>
  <c r="G6598" i="52"/>
  <c r="G6597" i="52"/>
  <c r="G6593" i="52"/>
  <c r="G6658" i="52"/>
  <c r="G6657" i="52"/>
  <c r="G6655" i="52"/>
  <c r="G6648" i="52"/>
  <c r="G6642" i="52"/>
  <c r="G6641" i="52"/>
  <c r="G6639" i="52"/>
  <c r="G6632" i="52"/>
  <c r="G6626" i="52"/>
  <c r="G6625" i="52"/>
  <c r="G6623" i="52"/>
  <c r="G6619" i="52"/>
  <c r="G6615" i="52"/>
  <c r="G6611" i="52"/>
  <c r="F6611" i="52" s="1"/>
  <c r="G6608" i="52"/>
  <c r="G6607" i="52"/>
  <c r="G6604" i="52"/>
  <c r="G6599" i="52"/>
  <c r="G6594" i="52"/>
  <c r="G6590" i="52"/>
  <c r="G6652" i="52"/>
  <c r="G6646" i="52"/>
  <c r="G6645" i="52"/>
  <c r="F6645" i="52" s="1"/>
  <c r="G6643" i="52"/>
  <c r="G6636" i="52"/>
  <c r="F6636" i="52" s="1"/>
  <c r="G6630" i="52"/>
  <c r="G6629" i="52"/>
  <c r="G6627" i="52"/>
  <c r="G6620" i="52"/>
  <c r="G6616" i="52"/>
  <c r="G6612" i="52"/>
  <c r="G6600" i="52"/>
  <c r="G6596" i="52"/>
  <c r="G6595" i="52"/>
  <c r="G6592" i="52"/>
  <c r="G6591" i="52"/>
  <c r="F6591" i="52" s="1"/>
  <c r="G6659" i="52"/>
  <c r="G6656" i="52"/>
  <c r="G6650" i="52"/>
  <c r="F6650" i="52" s="1"/>
  <c r="G6649" i="52"/>
  <c r="G6647" i="52"/>
  <c r="G6640" i="52"/>
  <c r="G6634" i="52"/>
  <c r="G6633" i="52"/>
  <c r="G6631" i="52"/>
  <c r="G6624" i="52"/>
  <c r="G6609" i="52"/>
  <c r="G6605" i="52"/>
  <c r="AO142" i="11"/>
  <c r="K5260" i="52"/>
  <c r="K5248" i="52"/>
  <c r="K5244" i="52"/>
  <c r="K5275" i="52"/>
  <c r="K5259" i="52"/>
  <c r="K5243" i="52"/>
  <c r="K245" i="52"/>
  <c r="N245" i="52" s="1"/>
  <c r="M6033" i="52"/>
  <c r="H6033" i="52"/>
  <c r="M6038" i="52"/>
  <c r="H6038" i="52"/>
  <c r="M6050" i="52"/>
  <c r="H6050" i="52"/>
  <c r="M6011" i="52"/>
  <c r="H6011" i="52"/>
  <c r="M6026" i="52"/>
  <c r="H6026" i="52"/>
  <c r="H6043" i="52"/>
  <c r="M6043" i="52"/>
  <c r="M6017" i="52"/>
  <c r="H6017" i="52"/>
  <c r="M6022" i="52"/>
  <c r="H6022" i="52"/>
  <c r="M6055" i="52"/>
  <c r="H6055" i="52"/>
  <c r="H6015" i="52"/>
  <c r="M6015" i="52"/>
  <c r="M6028" i="52"/>
  <c r="H6028" i="52"/>
  <c r="M6049" i="52"/>
  <c r="H6049" i="52"/>
  <c r="M6058" i="52"/>
  <c r="H6058" i="52"/>
  <c r="M4167" i="52"/>
  <c r="H4167" i="52"/>
  <c r="M4173" i="52"/>
  <c r="H4173" i="52"/>
  <c r="M4171" i="52"/>
  <c r="H4171" i="52"/>
  <c r="K2927" i="52"/>
  <c r="K2943" i="52"/>
  <c r="K2967" i="52"/>
  <c r="K2991" i="52"/>
  <c r="K3015" i="52"/>
  <c r="K3023" i="52"/>
  <c r="K3039" i="52"/>
  <c r="K3055" i="52"/>
  <c r="L3589" i="52"/>
  <c r="L145" i="52"/>
  <c r="K4482" i="52"/>
  <c r="K4506" i="52"/>
  <c r="K4500" i="52"/>
  <c r="K4508" i="52"/>
  <c r="K4448" i="52"/>
  <c r="K4464" i="52"/>
  <c r="K4480" i="52"/>
  <c r="K4496" i="52"/>
  <c r="K4512" i="52"/>
  <c r="K4528" i="52"/>
  <c r="K4544" i="52"/>
  <c r="AO21" i="11"/>
  <c r="AO231" i="11"/>
  <c r="G2276" i="52"/>
  <c r="G2280" i="52"/>
  <c r="G2308" i="52"/>
  <c r="G2312" i="52"/>
  <c r="G2265" i="52"/>
  <c r="G2269" i="52"/>
  <c r="G2273" i="52"/>
  <c r="G2277" i="52"/>
  <c r="G2281" i="52"/>
  <c r="G2285" i="52"/>
  <c r="G2289" i="52"/>
  <c r="G2293" i="52"/>
  <c r="G2297" i="52"/>
  <c r="G2301" i="52"/>
  <c r="G2305" i="52"/>
  <c r="G2309" i="52"/>
  <c r="G2313" i="52"/>
  <c r="G2284" i="52"/>
  <c r="G2288" i="52"/>
  <c r="G2270" i="52"/>
  <c r="G2290" i="52"/>
  <c r="G2302" i="52"/>
  <c r="G2267" i="52"/>
  <c r="G2271" i="52"/>
  <c r="G2275" i="52"/>
  <c r="G2279" i="52"/>
  <c r="G2283" i="52"/>
  <c r="G2287" i="52"/>
  <c r="G2291" i="52"/>
  <c r="G2295" i="52"/>
  <c r="G2299" i="52"/>
  <c r="G2303" i="52"/>
  <c r="G2307" i="52"/>
  <c r="G2311" i="52"/>
  <c r="G2292" i="52"/>
  <c r="G2296" i="52"/>
  <c r="G2266" i="52"/>
  <c r="G2278" i="52"/>
  <c r="G2298" i="52"/>
  <c r="G2310" i="52"/>
  <c r="G2268" i="52"/>
  <c r="G2274" i="52"/>
  <c r="G2304" i="52"/>
  <c r="G2286" i="52"/>
  <c r="G2294" i="52"/>
  <c r="G2314" i="52"/>
  <c r="G2272" i="52"/>
  <c r="G2306" i="52"/>
  <c r="G2300" i="52"/>
  <c r="G2282" i="52"/>
  <c r="L3933" i="52"/>
  <c r="M7026" i="52"/>
  <c r="H7026" i="52"/>
  <c r="F7026" i="52" s="1"/>
  <c r="H5591" i="52"/>
  <c r="F5591" i="52" s="1"/>
  <c r="M5591" i="52"/>
  <c r="M62" i="52"/>
  <c r="H62" i="52"/>
  <c r="H63" i="52"/>
  <c r="M63" i="52"/>
  <c r="M69" i="52"/>
  <c r="H69" i="52"/>
  <c r="M38" i="52"/>
  <c r="H38" i="52"/>
  <c r="F38" i="52" s="1"/>
  <c r="M406" i="52"/>
  <c r="H406" i="52"/>
  <c r="F406" i="52" s="1"/>
  <c r="M6737" i="52"/>
  <c r="H6737" i="52"/>
  <c r="F6737" i="52" s="1"/>
  <c r="M3391" i="52"/>
  <c r="H3391" i="52"/>
  <c r="H855" i="52"/>
  <c r="M855" i="52"/>
  <c r="H836" i="52"/>
  <c r="M836" i="52"/>
  <c r="M818" i="52"/>
  <c r="H818" i="52"/>
  <c r="M828" i="52"/>
  <c r="H828" i="52"/>
  <c r="M857" i="52"/>
  <c r="H857" i="52"/>
  <c r="M874" i="52"/>
  <c r="H874" i="52"/>
  <c r="H885" i="52"/>
  <c r="M885" i="52"/>
  <c r="H4759" i="52"/>
  <c r="M4759" i="52"/>
  <c r="H4764" i="52"/>
  <c r="M4764" i="52"/>
  <c r="M294" i="52"/>
  <c r="H294" i="52"/>
  <c r="F294" i="52" s="1"/>
  <c r="M313" i="52"/>
  <c r="H313" i="52"/>
  <c r="F313" i="52" s="1"/>
  <c r="M465" i="52"/>
  <c r="H465" i="52"/>
  <c r="M457" i="52"/>
  <c r="H457" i="52"/>
  <c r="M464" i="52"/>
  <c r="H464" i="52"/>
  <c r="L7007" i="52"/>
  <c r="L4130" i="52"/>
  <c r="K1586" i="52"/>
  <c r="K1778" i="52"/>
  <c r="K1838" i="52"/>
  <c r="M508" i="52"/>
  <c r="H508" i="52"/>
  <c r="K6978" i="52"/>
  <c r="N6978" i="52" s="1"/>
  <c r="K4695" i="52"/>
  <c r="AN240" i="11"/>
  <c r="AF192" i="44" s="1"/>
  <c r="AO211" i="11"/>
  <c r="G4171" i="52"/>
  <c r="G4170" i="52"/>
  <c r="G4168" i="52"/>
  <c r="G4163" i="52"/>
  <c r="G4173" i="52"/>
  <c r="G4165" i="52"/>
  <c r="G4174" i="52"/>
  <c r="G4172" i="52"/>
  <c r="G4167" i="52"/>
  <c r="G4166" i="52"/>
  <c r="G4164" i="52"/>
  <c r="G4169" i="52"/>
  <c r="U3" i="11"/>
  <c r="U1" i="11" s="1"/>
  <c r="G5626" i="52"/>
  <c r="F5626" i="52" s="1"/>
  <c r="G5623" i="52"/>
  <c r="F5623" i="52" s="1"/>
  <c r="G5622" i="52"/>
  <c r="F5622" i="52" s="1"/>
  <c r="G5625" i="52"/>
  <c r="F5625" i="52" s="1"/>
  <c r="G5624" i="52"/>
  <c r="F5624" i="52" s="1"/>
  <c r="G5621" i="52"/>
  <c r="F5621" i="52" s="1"/>
  <c r="AR45" i="11"/>
  <c r="G4128" i="52"/>
  <c r="G4126" i="52"/>
  <c r="G4124" i="52"/>
  <c r="G4122" i="52"/>
  <c r="G4120" i="52"/>
  <c r="G4118" i="52"/>
  <c r="G4116" i="52"/>
  <c r="G4129" i="52"/>
  <c r="G4127" i="52"/>
  <c r="G4125" i="52"/>
  <c r="G4123" i="52"/>
  <c r="G4121" i="52"/>
  <c r="G4119" i="52"/>
  <c r="G4117" i="52"/>
  <c r="G4115" i="52"/>
  <c r="M7032" i="52"/>
  <c r="H7032" i="52"/>
  <c r="F7032" i="52" s="1"/>
  <c r="M7022" i="52"/>
  <c r="H7022" i="52"/>
  <c r="F7022" i="52" s="1"/>
  <c r="L5414" i="52"/>
  <c r="K1462" i="52"/>
  <c r="K6977" i="52"/>
  <c r="N6977" i="52" s="1"/>
  <c r="K938" i="52"/>
  <c r="L938" i="52" s="1"/>
  <c r="H5592" i="52"/>
  <c r="F5592" i="52" s="1"/>
  <c r="M5592" i="52"/>
  <c r="K5291" i="52"/>
  <c r="M66" i="52"/>
  <c r="H66" i="52"/>
  <c r="H56" i="52"/>
  <c r="M56" i="52"/>
  <c r="H71" i="52"/>
  <c r="M71" i="52"/>
  <c r="M30" i="52"/>
  <c r="H30" i="52"/>
  <c r="F30" i="52" s="1"/>
  <c r="M39" i="52"/>
  <c r="H39" i="52"/>
  <c r="F39" i="52" s="1"/>
  <c r="M405" i="52"/>
  <c r="H405" i="52"/>
  <c r="F405" i="52" s="1"/>
  <c r="M6736" i="52"/>
  <c r="H6736" i="52"/>
  <c r="F6736" i="52" s="1"/>
  <c r="M3385" i="52"/>
  <c r="H3385" i="52"/>
  <c r="M3381" i="52"/>
  <c r="H3381" i="52"/>
  <c r="H876" i="52"/>
  <c r="M876" i="52"/>
  <c r="H868" i="52"/>
  <c r="M868" i="52"/>
  <c r="H859" i="52"/>
  <c r="M859" i="52"/>
  <c r="M827" i="52"/>
  <c r="H827" i="52"/>
  <c r="M831" i="52"/>
  <c r="H831" i="52"/>
  <c r="M849" i="52"/>
  <c r="H849" i="52"/>
  <c r="M850" i="52"/>
  <c r="H850" i="52"/>
  <c r="M882" i="52"/>
  <c r="H882" i="52"/>
  <c r="M4276" i="52"/>
  <c r="H4276" i="52"/>
  <c r="H4754" i="52"/>
  <c r="M4754" i="52"/>
  <c r="M4750" i="52"/>
  <c r="H4750" i="52"/>
  <c r="H4760" i="52"/>
  <c r="M4760" i="52"/>
  <c r="R3" i="11"/>
  <c r="R1" i="11" s="1"/>
  <c r="AN174" i="11"/>
  <c r="AF228" i="44" s="1"/>
  <c r="AF253" i="44"/>
  <c r="AR87" i="11"/>
  <c r="AR96" i="11"/>
  <c r="AN121" i="11"/>
  <c r="AF208" i="44" s="1"/>
  <c r="G514" i="52"/>
  <c r="F514" i="52" s="1"/>
  <c r="G509" i="52"/>
  <c r="F509" i="52" s="1"/>
  <c r="G516" i="52"/>
  <c r="F516" i="52" s="1"/>
  <c r="G513" i="52"/>
  <c r="F513" i="52" s="1"/>
  <c r="G515" i="52"/>
  <c r="F515" i="52" s="1"/>
  <c r="G512" i="52"/>
  <c r="F512" i="52" s="1"/>
  <c r="G511" i="52"/>
  <c r="F511" i="52" s="1"/>
  <c r="G510" i="52"/>
  <c r="F510" i="52" s="1"/>
  <c r="G508" i="52"/>
  <c r="F508" i="52" s="1"/>
  <c r="G507" i="52"/>
  <c r="F507" i="52" s="1"/>
  <c r="AO111" i="11"/>
  <c r="AR111" i="11"/>
  <c r="AO90" i="11"/>
  <c r="G5841" i="52"/>
  <c r="G5838" i="52"/>
  <c r="G5859" i="52"/>
  <c r="G5848" i="52"/>
  <c r="G5833" i="52"/>
  <c r="G5853" i="52"/>
  <c r="G5857" i="52"/>
  <c r="G5862" i="52"/>
  <c r="G5867" i="52"/>
  <c r="G5830" i="52"/>
  <c r="G5863" i="52"/>
  <c r="G5878" i="52"/>
  <c r="G5835" i="52"/>
  <c r="G5836" i="52"/>
  <c r="G5845" i="52"/>
  <c r="G5855" i="52"/>
  <c r="G5864" i="52"/>
  <c r="G5868" i="52"/>
  <c r="G5875" i="52"/>
  <c r="G5881" i="52"/>
  <c r="G5884" i="52"/>
  <c r="G5871" i="52"/>
  <c r="G5837" i="52"/>
  <c r="G5851" i="52"/>
  <c r="G5856" i="52"/>
  <c r="G5860" i="52"/>
  <c r="G5869" i="52"/>
  <c r="G5876" i="52"/>
  <c r="G5885" i="52"/>
  <c r="G5828" i="52"/>
  <c r="G5832" i="52"/>
  <c r="G5870" i="52"/>
  <c r="G5839" i="52"/>
  <c r="G5844" i="52"/>
  <c r="G5874" i="52"/>
  <c r="G5877" i="52"/>
  <c r="G5872" i="52"/>
  <c r="G5880" i="52"/>
  <c r="G5849" i="52"/>
  <c r="G5854" i="52"/>
  <c r="G5866" i="52"/>
  <c r="G5883" i="52"/>
  <c r="G5827" i="52"/>
  <c r="G5873" i="52"/>
  <c r="G5829" i="52"/>
  <c r="G5850" i="52"/>
  <c r="G5834" i="52"/>
  <c r="G5879" i="52"/>
  <c r="G5858" i="52"/>
  <c r="G5865" i="52"/>
  <c r="G5882" i="52"/>
  <c r="G5847" i="52"/>
  <c r="G5861" i="52"/>
  <c r="G5826" i="52"/>
  <c r="G5846" i="52"/>
  <c r="G5843" i="52"/>
  <c r="G5831" i="52"/>
  <c r="G5840" i="52"/>
  <c r="G5852" i="52"/>
  <c r="G5842" i="52"/>
  <c r="K2669" i="52"/>
  <c r="M7029" i="52"/>
  <c r="H7029" i="52"/>
  <c r="F7029" i="52" s="1"/>
  <c r="H7024" i="52"/>
  <c r="F7024" i="52" s="1"/>
  <c r="M7024" i="52"/>
  <c r="M7030" i="52"/>
  <c r="H7030" i="52"/>
  <c r="F7030" i="52" s="1"/>
  <c r="M7034" i="52"/>
  <c r="H7034" i="52"/>
  <c r="F7034" i="52" s="1"/>
  <c r="K5428" i="52"/>
  <c r="N5428" i="52" s="1"/>
  <c r="K5343" i="52"/>
  <c r="N5343" i="52" s="1"/>
  <c r="K5422" i="52"/>
  <c r="K5374" i="52"/>
  <c r="K5429" i="52"/>
  <c r="K5413" i="52"/>
  <c r="K5397" i="52"/>
  <c r="N5397" i="52" s="1"/>
  <c r="K5365" i="52"/>
  <c r="N5365" i="52" s="1"/>
  <c r="K5349" i="52"/>
  <c r="K5333" i="52"/>
  <c r="N5333" i="52" s="1"/>
  <c r="K5368" i="52"/>
  <c r="K5356" i="52"/>
  <c r="M5593" i="52"/>
  <c r="H5593" i="52"/>
  <c r="F5593" i="52" s="1"/>
  <c r="M5589" i="52"/>
  <c r="H5589" i="52"/>
  <c r="F5589" i="52" s="1"/>
  <c r="K5323" i="52"/>
  <c r="K4194" i="52"/>
  <c r="K4210" i="52"/>
  <c r="H48" i="52"/>
  <c r="M48" i="52"/>
  <c r="M54" i="52"/>
  <c r="H54" i="52"/>
  <c r="H64" i="52"/>
  <c r="M64" i="52"/>
  <c r="H53" i="52"/>
  <c r="M53" i="52"/>
  <c r="M57" i="52"/>
  <c r="H57" i="52"/>
  <c r="H65" i="52"/>
  <c r="M65" i="52"/>
  <c r="M61" i="52"/>
  <c r="H61" i="52"/>
  <c r="M34" i="52"/>
  <c r="H34" i="52"/>
  <c r="F34" i="52" s="1"/>
  <c r="M31" i="52"/>
  <c r="H31" i="52"/>
  <c r="F31" i="52" s="1"/>
  <c r="M29" i="52"/>
  <c r="H29" i="52"/>
  <c r="F29" i="52" s="1"/>
  <c r="M398" i="52"/>
  <c r="H398" i="52"/>
  <c r="F398" i="52" s="1"/>
  <c r="H396" i="52"/>
  <c r="F396" i="52" s="1"/>
  <c r="M396" i="52"/>
  <c r="M400" i="52"/>
  <c r="H400" i="52"/>
  <c r="F400" i="52" s="1"/>
  <c r="M6734" i="52"/>
  <c r="H6734" i="52"/>
  <c r="F6734" i="52" s="1"/>
  <c r="M3380" i="52"/>
  <c r="H3380" i="52"/>
  <c r="M3386" i="52"/>
  <c r="H3386" i="52"/>
  <c r="M3384" i="52"/>
  <c r="H3384" i="52"/>
  <c r="M3382" i="52"/>
  <c r="H3382" i="52"/>
  <c r="H884" i="52"/>
  <c r="M884" i="52"/>
  <c r="H871" i="52"/>
  <c r="M871" i="52"/>
  <c r="H860" i="52"/>
  <c r="M860" i="52"/>
  <c r="M856" i="52"/>
  <c r="H856" i="52"/>
  <c r="H848" i="52"/>
  <c r="M848" i="52"/>
  <c r="H840" i="52"/>
  <c r="M840" i="52"/>
  <c r="M826" i="52"/>
  <c r="H826" i="52"/>
  <c r="M832" i="52"/>
  <c r="H832" i="52"/>
  <c r="M830" i="52"/>
  <c r="H830" i="52"/>
  <c r="K830" i="52" s="1"/>
  <c r="L830" i="52" s="1"/>
  <c r="H846" i="52"/>
  <c r="M846" i="52"/>
  <c r="M821" i="52"/>
  <c r="H821" i="52"/>
  <c r="M873" i="52"/>
  <c r="H873" i="52"/>
  <c r="M834" i="52"/>
  <c r="H834" i="52"/>
  <c r="M866" i="52"/>
  <c r="H866" i="52"/>
  <c r="H841" i="52"/>
  <c r="M841" i="52"/>
  <c r="H877" i="52"/>
  <c r="M877" i="52"/>
  <c r="M854" i="52"/>
  <c r="H854" i="52"/>
  <c r="M886" i="52"/>
  <c r="H886" i="52"/>
  <c r="H4277" i="52"/>
  <c r="M4277" i="52"/>
  <c r="M4281" i="52"/>
  <c r="H4281" i="52"/>
  <c r="H4766" i="52"/>
  <c r="M4766" i="52"/>
  <c r="H4765" i="52"/>
  <c r="M4765" i="52"/>
  <c r="H4762" i="52"/>
  <c r="M4762" i="52"/>
  <c r="H4752" i="52"/>
  <c r="M4752" i="52"/>
  <c r="M311" i="52"/>
  <c r="H311" i="52"/>
  <c r="F311" i="52" s="1"/>
  <c r="M302" i="52"/>
  <c r="H302" i="52"/>
  <c r="F302" i="52" s="1"/>
  <c r="M316" i="52"/>
  <c r="H316" i="52"/>
  <c r="F316" i="52" s="1"/>
  <c r="M307" i="52"/>
  <c r="H307" i="52"/>
  <c r="F307" i="52" s="1"/>
  <c r="M298" i="52"/>
  <c r="H298" i="52"/>
  <c r="F298" i="52" s="1"/>
  <c r="M312" i="52"/>
  <c r="H312" i="52"/>
  <c r="F312" i="52" s="1"/>
  <c r="H6827" i="52"/>
  <c r="M6827" i="52"/>
  <c r="H6824" i="52"/>
  <c r="M6824" i="52"/>
  <c r="H6829" i="52"/>
  <c r="M6829" i="52"/>
  <c r="M6823" i="52"/>
  <c r="H6823" i="52"/>
  <c r="H6816" i="52"/>
  <c r="M6816" i="52"/>
  <c r="M6825" i="52"/>
  <c r="H6825" i="52"/>
  <c r="M6815" i="52"/>
  <c r="H6815" i="52"/>
  <c r="M471" i="52"/>
  <c r="H471" i="52"/>
  <c r="H472" i="52"/>
  <c r="M472" i="52"/>
  <c r="H476" i="52"/>
  <c r="M476" i="52"/>
  <c r="M99" i="52"/>
  <c r="H99" i="52"/>
  <c r="M460" i="52"/>
  <c r="H460" i="52"/>
  <c r="M452" i="52"/>
  <c r="H452" i="52"/>
  <c r="M456" i="52"/>
  <c r="H456" i="52"/>
  <c r="H463" i="52"/>
  <c r="M463" i="52"/>
  <c r="L7021" i="52"/>
  <c r="L4144" i="52"/>
  <c r="K1862" i="52"/>
  <c r="K1542" i="52"/>
  <c r="K1712" i="52"/>
  <c r="K1277" i="52"/>
  <c r="N1277" i="52" s="1"/>
  <c r="K1647" i="52"/>
  <c r="K1875" i="52"/>
  <c r="K1304" i="52"/>
  <c r="K1701" i="52"/>
  <c r="K1694" i="52"/>
  <c r="K1532" i="52"/>
  <c r="K1610" i="52"/>
  <c r="K1841" i="52"/>
  <c r="K1635" i="52"/>
  <c r="K1851" i="52"/>
  <c r="K1309" i="52"/>
  <c r="K1734" i="52"/>
  <c r="K1595" i="52"/>
  <c r="K1301" i="52"/>
  <c r="K1660" i="52"/>
  <c r="K1606" i="52"/>
  <c r="K1548" i="52"/>
  <c r="K1483" i="52"/>
  <c r="K1496" i="52"/>
  <c r="L1496" i="52" s="1"/>
  <c r="K1521" i="52"/>
  <c r="K1454" i="52"/>
  <c r="N1454" i="52" s="1"/>
  <c r="K1488" i="52"/>
  <c r="K1525" i="52"/>
  <c r="K1825" i="52"/>
  <c r="K1766" i="52"/>
  <c r="N1766" i="52" s="1"/>
  <c r="K1678" i="52"/>
  <c r="K1600" i="52"/>
  <c r="K1781" i="52"/>
  <c r="K1724" i="52"/>
  <c r="K1792" i="52"/>
  <c r="K1737" i="52"/>
  <c r="K1649" i="52"/>
  <c r="K1596" i="52"/>
  <c r="K1537" i="52"/>
  <c r="K1689" i="52"/>
  <c r="K1415" i="52"/>
  <c r="K1389" i="52"/>
  <c r="K1362" i="52"/>
  <c r="K1349" i="52"/>
  <c r="K1333" i="52"/>
  <c r="K1267" i="52"/>
  <c r="K1299" i="52"/>
  <c r="K1526" i="52"/>
  <c r="K1853" i="52"/>
  <c r="K1663" i="52"/>
  <c r="K1609" i="52"/>
  <c r="K1509" i="52"/>
  <c r="K1425" i="52"/>
  <c r="K1370" i="52"/>
  <c r="K1890" i="52"/>
  <c r="K1899" i="52"/>
  <c r="K3707" i="52"/>
  <c r="N3707" i="52" s="1"/>
  <c r="K3709" i="52"/>
  <c r="N3709" i="52" s="1"/>
  <c r="H516" i="52"/>
  <c r="M516" i="52"/>
  <c r="M510" i="52"/>
  <c r="H510" i="52"/>
  <c r="K5633" i="52"/>
  <c r="N5633" i="52" s="1"/>
  <c r="AR15" i="11"/>
  <c r="G5955" i="52"/>
  <c r="G5959" i="52"/>
  <c r="G5956" i="52"/>
  <c r="G5957" i="52"/>
  <c r="G5961" i="52"/>
  <c r="G5962" i="52"/>
  <c r="G5958" i="52"/>
  <c r="G5960" i="52"/>
  <c r="G5954" i="52"/>
  <c r="K2495" i="52"/>
  <c r="K2608" i="52"/>
  <c r="K2480" i="52"/>
  <c r="K2612" i="52"/>
  <c r="K2499" i="52"/>
  <c r="K2520" i="52"/>
  <c r="K2623" i="52"/>
  <c r="K2591" i="52"/>
  <c r="K2551" i="52"/>
  <c r="K2487" i="52"/>
  <c r="K2526" i="52"/>
  <c r="K2545" i="52"/>
  <c r="K2476" i="52"/>
  <c r="K2522" i="52"/>
  <c r="L6789" i="52"/>
  <c r="K6873" i="52"/>
  <c r="K6926" i="52"/>
  <c r="K618" i="52"/>
  <c r="K631" i="52"/>
  <c r="K647" i="52"/>
  <c r="K663" i="52"/>
  <c r="K4693" i="52"/>
  <c r="K4685" i="52"/>
  <c r="K4709" i="52"/>
  <c r="K4717" i="52"/>
  <c r="K4741" i="52"/>
  <c r="N4741" i="52" s="1"/>
  <c r="K4723" i="52"/>
  <c r="K2774" i="52"/>
  <c r="K4568" i="52"/>
  <c r="K2533" i="52"/>
  <c r="K2546" i="52"/>
  <c r="K2525" i="52"/>
  <c r="K3710" i="52"/>
  <c r="N3710" i="52" s="1"/>
  <c r="M587" i="52"/>
  <c r="H587" i="52"/>
  <c r="F587" i="52" s="1"/>
  <c r="H589" i="52"/>
  <c r="F589" i="52" s="1"/>
  <c r="M589" i="52"/>
  <c r="L2339" i="52"/>
  <c r="K623" i="52"/>
  <c r="K5424" i="52"/>
  <c r="K1361" i="52"/>
  <c r="K1401" i="52"/>
  <c r="N1401" i="52" s="1"/>
  <c r="K1431" i="52"/>
  <c r="K6973" i="52"/>
  <c r="N6973" i="52" s="1"/>
  <c r="K5327" i="52"/>
  <c r="K4258" i="52"/>
  <c r="K4229" i="52"/>
  <c r="K4189" i="52"/>
  <c r="K4245" i="52"/>
  <c r="K4266" i="52"/>
  <c r="K4728" i="52"/>
  <c r="H5955" i="52"/>
  <c r="M5955" i="52"/>
  <c r="H5958" i="52"/>
  <c r="M5958" i="52"/>
  <c r="M5957" i="52"/>
  <c r="H5957" i="52"/>
  <c r="M5700" i="52"/>
  <c r="H5700" i="52"/>
  <c r="F5700" i="52" s="1"/>
  <c r="H5718" i="52"/>
  <c r="F5718" i="52" s="1"/>
  <c r="M5718" i="52"/>
  <c r="H5702" i="52"/>
  <c r="F5702" i="52" s="1"/>
  <c r="M5702" i="52"/>
  <c r="M5701" i="52"/>
  <c r="H5701" i="52"/>
  <c r="F5701" i="52" s="1"/>
  <c r="M5713" i="52"/>
  <c r="H5713" i="52"/>
  <c r="F5713" i="52" s="1"/>
  <c r="M5711" i="52"/>
  <c r="H5711" i="52"/>
  <c r="F5711" i="52" s="1"/>
  <c r="M3909" i="52"/>
  <c r="H3909" i="52"/>
  <c r="F3909" i="52" s="1"/>
  <c r="M3910" i="52"/>
  <c r="H3910" i="52"/>
  <c r="F3910" i="52" s="1"/>
  <c r="M6386" i="52"/>
  <c r="H6386" i="52"/>
  <c r="F6386" i="52" s="1"/>
  <c r="K4668" i="52"/>
  <c r="N4668" i="52" s="1"/>
  <c r="K4620" i="52"/>
  <c r="K4604" i="52"/>
  <c r="N4604" i="52" s="1"/>
  <c r="K4556" i="52"/>
  <c r="K566" i="52"/>
  <c r="N566" i="52" s="1"/>
  <c r="K2756" i="52"/>
  <c r="K2719" i="52"/>
  <c r="K2793" i="52"/>
  <c r="K2730" i="52"/>
  <c r="K2784" i="52"/>
  <c r="K2715" i="52"/>
  <c r="K2809" i="52"/>
  <c r="N2809" i="52" s="1"/>
  <c r="K2746" i="52"/>
  <c r="N2746" i="52" s="1"/>
  <c r="K2689" i="52"/>
  <c r="K2780" i="52"/>
  <c r="K2716" i="52"/>
  <c r="L2716" i="52" s="1"/>
  <c r="K2799" i="52"/>
  <c r="K2767" i="52"/>
  <c r="K2727" i="52"/>
  <c r="N2727" i="52" s="1"/>
  <c r="K2745" i="52"/>
  <c r="K2693" i="52"/>
  <c r="L189" i="52"/>
  <c r="L5752" i="52"/>
  <c r="K4779" i="52"/>
  <c r="N4779" i="52" s="1"/>
  <c r="K2729" i="52"/>
  <c r="K2773" i="52"/>
  <c r="N2773" i="52" s="1"/>
  <c r="K2805" i="52"/>
  <c r="K3821" i="52"/>
  <c r="L3325" i="52"/>
  <c r="M538" i="52"/>
  <c r="H538" i="52"/>
  <c r="F538" i="52" s="1"/>
  <c r="M541" i="52"/>
  <c r="H541" i="52"/>
  <c r="F541" i="52" s="1"/>
  <c r="K4551" i="52"/>
  <c r="K4615" i="52"/>
  <c r="K4561" i="52"/>
  <c r="N4561" i="52" s="1"/>
  <c r="K4626" i="52"/>
  <c r="M5964" i="52"/>
  <c r="H5964" i="52"/>
  <c r="F5964" i="52" s="1"/>
  <c r="K3424" i="52"/>
  <c r="N3424" i="52" s="1"/>
  <c r="K6326" i="52"/>
  <c r="K2647" i="52"/>
  <c r="K2563" i="52"/>
  <c r="N2563" i="52" s="1"/>
  <c r="K3712" i="52"/>
  <c r="N3712" i="52" s="1"/>
  <c r="K672" i="52"/>
  <c r="K640" i="52"/>
  <c r="K687" i="52"/>
  <c r="N687" i="52" s="1"/>
  <c r="K638" i="52"/>
  <c r="K616" i="52"/>
  <c r="N616" i="52" s="1"/>
  <c r="K603" i="52"/>
  <c r="K5341" i="52"/>
  <c r="N5341" i="52" s="1"/>
  <c r="K5405" i="52"/>
  <c r="N5405" i="52" s="1"/>
  <c r="K5372" i="52"/>
  <c r="N5372" i="52" s="1"/>
  <c r="K5404" i="52"/>
  <c r="N5404" i="52" s="1"/>
  <c r="K1365" i="52"/>
  <c r="N1365" i="52" s="1"/>
  <c r="K1583" i="52"/>
  <c r="N1583" i="52" s="1"/>
  <c r="K1726" i="52"/>
  <c r="K1705" i="52"/>
  <c r="N1705" i="52" s="1"/>
  <c r="K6976" i="52"/>
  <c r="N6976" i="52" s="1"/>
  <c r="K940" i="52"/>
  <c r="N940" i="52" s="1"/>
  <c r="K946" i="52"/>
  <c r="K918" i="52"/>
  <c r="K921" i="52"/>
  <c r="K5636" i="52"/>
  <c r="N5636" i="52" s="1"/>
  <c r="K5321" i="52"/>
  <c r="N5321" i="52" s="1"/>
  <c r="K6409" i="52"/>
  <c r="K6465" i="52"/>
  <c r="K6466" i="52"/>
  <c r="K6461" i="52"/>
  <c r="N6461" i="52" s="1"/>
  <c r="K6448" i="52"/>
  <c r="K202" i="52"/>
  <c r="N202" i="52" s="1"/>
  <c r="K3744" i="52"/>
  <c r="N3744" i="52" s="1"/>
  <c r="K4246" i="52"/>
  <c r="K4202" i="52"/>
  <c r="K4232" i="52"/>
  <c r="N4232" i="52" s="1"/>
  <c r="K4216" i="52"/>
  <c r="K3094" i="52"/>
  <c r="K5151" i="52"/>
  <c r="K5154" i="52"/>
  <c r="N5154" i="52" s="1"/>
  <c r="K5181" i="52"/>
  <c r="K5149" i="52"/>
  <c r="K5174" i="52"/>
  <c r="N5174" i="52" s="1"/>
  <c r="K5203" i="52"/>
  <c r="K5157" i="52"/>
  <c r="K4742" i="52"/>
  <c r="K4694" i="52"/>
  <c r="N4694" i="52" s="1"/>
  <c r="K4707" i="52"/>
  <c r="N4707" i="52" s="1"/>
  <c r="H5859" i="52"/>
  <c r="M5859" i="52"/>
  <c r="M5861" i="52"/>
  <c r="H5861" i="52"/>
  <c r="M5867" i="52"/>
  <c r="H5867" i="52"/>
  <c r="H5850" i="52"/>
  <c r="M5850" i="52"/>
  <c r="H5833" i="52"/>
  <c r="M5833" i="52"/>
  <c r="H5827" i="52"/>
  <c r="M5827" i="52"/>
  <c r="M5847" i="52"/>
  <c r="H5847" i="52"/>
  <c r="M5849" i="52"/>
  <c r="H5849" i="52"/>
  <c r="M5845" i="52"/>
  <c r="H5845" i="52"/>
  <c r="M5865" i="52"/>
  <c r="H5865" i="52"/>
  <c r="H5846" i="52"/>
  <c r="M5846" i="52"/>
  <c r="M5878" i="52"/>
  <c r="H5878" i="52"/>
  <c r="M5869" i="52"/>
  <c r="H5869" i="52"/>
  <c r="M5836" i="52"/>
  <c r="H5836" i="52"/>
  <c r="M5868" i="52"/>
  <c r="H5868" i="52"/>
  <c r="M594" i="52"/>
  <c r="H594" i="52"/>
  <c r="M590" i="52"/>
  <c r="H590" i="52"/>
  <c r="M4116" i="52"/>
  <c r="H4116" i="52"/>
  <c r="M4127" i="52"/>
  <c r="H4127" i="52"/>
  <c r="M4125" i="52"/>
  <c r="H4125" i="52"/>
  <c r="M4123" i="52"/>
  <c r="H4123" i="52"/>
  <c r="M271" i="52"/>
  <c r="H271" i="52"/>
  <c r="M276" i="52"/>
  <c r="H276" i="52"/>
  <c r="M275" i="52"/>
  <c r="H275" i="52"/>
  <c r="M265" i="52"/>
  <c r="H265" i="52"/>
  <c r="H278" i="52"/>
  <c r="K278" i="52" s="1"/>
  <c r="M278" i="52"/>
  <c r="M5585" i="52"/>
  <c r="H5585" i="52"/>
  <c r="F5585" i="52" s="1"/>
  <c r="M5582" i="52"/>
  <c r="H5582" i="52"/>
  <c r="F5582" i="52" s="1"/>
  <c r="H6861" i="52"/>
  <c r="M6861" i="52"/>
  <c r="H6860" i="52"/>
  <c r="M6860" i="52"/>
  <c r="M5935" i="52"/>
  <c r="H5935" i="52"/>
  <c r="F5935" i="52" s="1"/>
  <c r="M5905" i="52"/>
  <c r="H5905" i="52"/>
  <c r="M5893" i="52"/>
  <c r="H5893" i="52"/>
  <c r="H5917" i="52"/>
  <c r="M5917" i="52"/>
  <c r="M5923" i="52"/>
  <c r="H5923" i="52"/>
  <c r="H5907" i="52"/>
  <c r="M5907" i="52"/>
  <c r="M5891" i="52"/>
  <c r="H5891" i="52"/>
  <c r="M5910" i="52"/>
  <c r="H5910" i="52"/>
  <c r="M5932" i="52"/>
  <c r="H5932" i="52"/>
  <c r="M5900" i="52"/>
  <c r="H5900" i="52"/>
  <c r="M5914" i="52"/>
  <c r="H5914" i="52"/>
  <c r="M5928" i="52"/>
  <c r="H5928" i="52"/>
  <c r="M5896" i="52"/>
  <c r="H5896" i="52"/>
  <c r="M1013" i="52"/>
  <c r="H1013" i="52"/>
  <c r="F1013" i="52" s="1"/>
  <c r="M1043" i="52"/>
  <c r="H1043" i="52"/>
  <c r="F1043" i="52" s="1"/>
  <c r="H1047" i="52"/>
  <c r="F1047" i="52" s="1"/>
  <c r="M1047" i="52"/>
  <c r="H998" i="52"/>
  <c r="F998" i="52" s="1"/>
  <c r="M998" i="52"/>
  <c r="H1033" i="52"/>
  <c r="F1033" i="52" s="1"/>
  <c r="M1033" i="52"/>
  <c r="H1016" i="52"/>
  <c r="F1016" i="52" s="1"/>
  <c r="M1016" i="52"/>
  <c r="M1003" i="52"/>
  <c r="H1003" i="52"/>
  <c r="F1003" i="52" s="1"/>
  <c r="M1034" i="52"/>
  <c r="H1034" i="52"/>
  <c r="F1034" i="52" s="1"/>
  <c r="M1044" i="52"/>
  <c r="H1044" i="52"/>
  <c r="F1044" i="52" s="1"/>
  <c r="M1009" i="52"/>
  <c r="H1009" i="52"/>
  <c r="F1009" i="52" s="1"/>
  <c r="M1030" i="52"/>
  <c r="H1030" i="52"/>
  <c r="F1030" i="52" s="1"/>
  <c r="M1048" i="52"/>
  <c r="H1048" i="52"/>
  <c r="F1048" i="52" s="1"/>
  <c r="M1005" i="52"/>
  <c r="H1005" i="52"/>
  <c r="F1005" i="52" s="1"/>
  <c r="M489" i="52"/>
  <c r="H489" i="52"/>
  <c r="F489" i="52" s="1"/>
  <c r="M488" i="52"/>
  <c r="H488" i="52"/>
  <c r="F488" i="52" s="1"/>
  <c r="M486" i="52"/>
  <c r="H486" i="52"/>
  <c r="F486" i="52" s="1"/>
  <c r="M6398" i="52"/>
  <c r="H6398" i="52"/>
  <c r="F6398" i="52" s="1"/>
  <c r="H6392" i="52"/>
  <c r="F6392" i="52" s="1"/>
  <c r="M6392" i="52"/>
  <c r="H6388" i="52"/>
  <c r="F6388" i="52" s="1"/>
  <c r="M6388" i="52"/>
  <c r="M6397" i="52"/>
  <c r="H6397" i="52"/>
  <c r="F6397" i="52" s="1"/>
  <c r="M6403" i="52"/>
  <c r="H6403" i="52"/>
  <c r="F6403" i="52" s="1"/>
  <c r="L6852" i="52"/>
  <c r="AF279" i="44"/>
  <c r="L4080" i="52"/>
  <c r="K5629" i="52"/>
  <c r="N5629" i="52" s="1"/>
  <c r="M6954" i="52"/>
  <c r="H6954" i="52"/>
  <c r="M6949" i="52"/>
  <c r="H6949" i="52"/>
  <c r="K3731" i="52"/>
  <c r="K3763" i="52"/>
  <c r="K6589" i="52"/>
  <c r="K3085" i="52"/>
  <c r="K3120" i="52"/>
  <c r="L77" i="52"/>
  <c r="L93" i="52"/>
  <c r="L1061" i="52"/>
  <c r="L1057" i="52"/>
  <c r="L1009" i="52"/>
  <c r="L1046" i="52"/>
  <c r="K5040" i="52"/>
  <c r="K5008" i="52"/>
  <c r="K5037" i="52"/>
  <c r="N5037" i="52" s="1"/>
  <c r="K5005" i="52"/>
  <c r="K6323" i="52"/>
  <c r="L2316" i="52"/>
  <c r="K4738" i="52"/>
  <c r="N4738" i="52" s="1"/>
  <c r="K4703" i="52"/>
  <c r="N4703" i="52" s="1"/>
  <c r="K5502" i="52"/>
  <c r="K5471" i="52"/>
  <c r="K5491" i="52"/>
  <c r="K5466" i="52"/>
  <c r="M231" i="52"/>
  <c r="H231" i="52"/>
  <c r="M229" i="52"/>
  <c r="H229" i="52"/>
  <c r="M235" i="52"/>
  <c r="H235" i="52"/>
  <c r="M225" i="52"/>
  <c r="H225" i="52"/>
  <c r="H7099" i="52"/>
  <c r="F7099" i="52" s="1"/>
  <c r="M7099" i="52"/>
  <c r="M7103" i="52"/>
  <c r="H7103" i="52"/>
  <c r="F7103" i="52" s="1"/>
  <c r="M576" i="52"/>
  <c r="H576" i="52"/>
  <c r="F576" i="52" s="1"/>
  <c r="M575" i="52"/>
  <c r="H575" i="52"/>
  <c r="H3916" i="52"/>
  <c r="M3916" i="52"/>
  <c r="M4772" i="52"/>
  <c r="H4772" i="52"/>
  <c r="F4772" i="52" s="1"/>
  <c r="M4776" i="52"/>
  <c r="H4776" i="52"/>
  <c r="F4776" i="52" s="1"/>
  <c r="M5943" i="52"/>
  <c r="H5943" i="52"/>
  <c r="F5943" i="52" s="1"/>
  <c r="M5941" i="52"/>
  <c r="H5941" i="52"/>
  <c r="F5941" i="52" s="1"/>
  <c r="M5940" i="52"/>
  <c r="H5940" i="52"/>
  <c r="F5940" i="52" s="1"/>
  <c r="H977" i="52"/>
  <c r="M977" i="52"/>
  <c r="M989" i="52"/>
  <c r="H989" i="52"/>
  <c r="H983" i="52"/>
  <c r="M983" i="52"/>
  <c r="M988" i="52"/>
  <c r="H988" i="52"/>
  <c r="M978" i="52"/>
  <c r="H978" i="52"/>
  <c r="M990" i="52"/>
  <c r="H990" i="52"/>
  <c r="M496" i="52"/>
  <c r="H496" i="52"/>
  <c r="M492" i="52"/>
  <c r="H492" i="52"/>
  <c r="H429" i="52"/>
  <c r="F429" i="52" s="1"/>
  <c r="M429" i="52"/>
  <c r="M423" i="52"/>
  <c r="H423" i="52"/>
  <c r="F423" i="52" s="1"/>
  <c r="H434" i="52"/>
  <c r="F434" i="52" s="1"/>
  <c r="M434" i="52"/>
  <c r="H4039" i="52"/>
  <c r="F4039" i="52" s="1"/>
  <c r="M4039" i="52"/>
  <c r="M4046" i="52"/>
  <c r="H4046" i="52"/>
  <c r="F4046" i="52" s="1"/>
  <c r="M4783" i="52"/>
  <c r="H4783" i="52"/>
  <c r="F4783" i="52" s="1"/>
  <c r="M4784" i="52"/>
  <c r="H4784" i="52"/>
  <c r="F4784" i="52" s="1"/>
  <c r="K3870" i="52"/>
  <c r="H7179" i="52"/>
  <c r="M7179" i="52"/>
  <c r="M7182" i="52"/>
  <c r="H7182" i="52"/>
  <c r="M7174" i="52"/>
  <c r="H7174" i="52"/>
  <c r="M5626" i="52"/>
  <c r="H5626" i="52"/>
  <c r="L6548" i="52"/>
  <c r="L6540" i="52"/>
  <c r="L6538" i="52"/>
  <c r="L6556" i="52"/>
  <c r="M7112" i="52"/>
  <c r="H7112" i="52"/>
  <c r="M7118" i="52"/>
  <c r="H7118" i="52"/>
  <c r="AR43" i="11"/>
  <c r="G7119" i="52"/>
  <c r="G7118" i="52"/>
  <c r="G7117" i="52"/>
  <c r="G7111" i="52"/>
  <c r="G7116" i="52"/>
  <c r="G7115" i="52"/>
  <c r="G7112" i="52"/>
  <c r="G7113" i="52"/>
  <c r="G7114" i="52"/>
  <c r="K1209" i="52"/>
  <c r="N1209" i="52" s="1"/>
  <c r="K1203" i="52"/>
  <c r="N1203" i="52" s="1"/>
  <c r="K1211" i="52"/>
  <c r="N1211" i="52" s="1"/>
  <c r="K1219" i="52"/>
  <c r="N1219" i="52" s="1"/>
  <c r="K1227" i="52"/>
  <c r="N1227" i="52" s="1"/>
  <c r="K5618" i="52"/>
  <c r="N5618" i="52" s="1"/>
  <c r="L4896" i="52"/>
  <c r="K2386" i="52"/>
  <c r="K2371" i="52"/>
  <c r="K2401" i="52"/>
  <c r="L2401" i="52" s="1"/>
  <c r="K2393" i="52"/>
  <c r="N2393" i="52" s="1"/>
  <c r="K2447" i="52"/>
  <c r="K2448" i="52"/>
  <c r="K2385" i="52"/>
  <c r="K2408" i="52"/>
  <c r="K2418" i="52"/>
  <c r="K2456" i="52"/>
  <c r="K2409" i="52"/>
  <c r="K2451" i="52"/>
  <c r="K2388" i="52"/>
  <c r="K2445" i="52"/>
  <c r="K2419" i="52"/>
  <c r="K5126" i="52"/>
  <c r="K5145" i="52"/>
  <c r="K5130" i="52"/>
  <c r="L555" i="52"/>
  <c r="K7038" i="52"/>
  <c r="N7038" i="52" s="1"/>
  <c r="K3510" i="52"/>
  <c r="N3510" i="52" s="1"/>
  <c r="K3534" i="52"/>
  <c r="N3534" i="52" s="1"/>
  <c r="K3570" i="52"/>
  <c r="N3570" i="52" s="1"/>
  <c r="K3506" i="52"/>
  <c r="N3506" i="52" s="1"/>
  <c r="K3573" i="52"/>
  <c r="N3573" i="52" s="1"/>
  <c r="K3541" i="52"/>
  <c r="N3541" i="52" s="1"/>
  <c r="K3509" i="52"/>
  <c r="N3509" i="52" s="1"/>
  <c r="K4815" i="52"/>
  <c r="K4791" i="52"/>
  <c r="K4855" i="52"/>
  <c r="K4797" i="52"/>
  <c r="K4813" i="52"/>
  <c r="K4827" i="52"/>
  <c r="K4843" i="52"/>
  <c r="K2458" i="52"/>
  <c r="K3808" i="52"/>
  <c r="K2881" i="52"/>
  <c r="K4552" i="52"/>
  <c r="N4552" i="52" s="1"/>
  <c r="K4605" i="52"/>
  <c r="N4605" i="52" s="1"/>
  <c r="M6715" i="52"/>
  <c r="H6715" i="52"/>
  <c r="M6719" i="52"/>
  <c r="H6719" i="52"/>
  <c r="K6350" i="52"/>
  <c r="N6350" i="52" s="1"/>
  <c r="K2483" i="52"/>
  <c r="N2483" i="52" s="1"/>
  <c r="K704" i="52"/>
  <c r="K5360" i="52"/>
  <c r="N5360" i="52" s="1"/>
  <c r="K1332" i="52"/>
  <c r="N1332" i="52" s="1"/>
  <c r="K1294" i="52"/>
  <c r="N1294" i="52" s="1"/>
  <c r="K1718" i="52"/>
  <c r="N1718" i="52" s="1"/>
  <c r="K1859" i="52"/>
  <c r="N1859" i="52" s="1"/>
  <c r="K1555" i="52"/>
  <c r="N1555" i="52" s="1"/>
  <c r="K1224" i="52"/>
  <c r="N1224" i="52" s="1"/>
  <c r="K922" i="52"/>
  <c r="K6446" i="52"/>
  <c r="N6446" i="52" s="1"/>
  <c r="K4793" i="52"/>
  <c r="N4793" i="52" s="1"/>
  <c r="K4856" i="52"/>
  <c r="N4856" i="52" s="1"/>
  <c r="K3687" i="52"/>
  <c r="K3655" i="52"/>
  <c r="K3623" i="52"/>
  <c r="K3650" i="52"/>
  <c r="K3682" i="52"/>
  <c r="K3622" i="52"/>
  <c r="K3608" i="52"/>
  <c r="K4242" i="52"/>
  <c r="K5108" i="52"/>
  <c r="K5205" i="52"/>
  <c r="N5205" i="52" s="1"/>
  <c r="K4698" i="52"/>
  <c r="N4698" i="52" s="1"/>
  <c r="K4736" i="52"/>
  <c r="N4736" i="52" s="1"/>
  <c r="K4720" i="52"/>
  <c r="M2125" i="52"/>
  <c r="H2125" i="52"/>
  <c r="M1943" i="52"/>
  <c r="H1943" i="52"/>
  <c r="M2114" i="52"/>
  <c r="H2114" i="52"/>
  <c r="H2012" i="52"/>
  <c r="M2012" i="52"/>
  <c r="M2031" i="52"/>
  <c r="H2031" i="52"/>
  <c r="H2095" i="52"/>
  <c r="M2095" i="52"/>
  <c r="H1970" i="52"/>
  <c r="M1970" i="52"/>
  <c r="M2146" i="52"/>
  <c r="H2146" i="52"/>
  <c r="M2028" i="52"/>
  <c r="H2028" i="52"/>
  <c r="M2063" i="52"/>
  <c r="H2063" i="52"/>
  <c r="M2088" i="52"/>
  <c r="H2088" i="52"/>
  <c r="H1988" i="52"/>
  <c r="M1988" i="52"/>
  <c r="M2179" i="52"/>
  <c r="H2179" i="52"/>
  <c r="M2032" i="52"/>
  <c r="H2032" i="52"/>
  <c r="M2149" i="52"/>
  <c r="H2149" i="52"/>
  <c r="M2009" i="52"/>
  <c r="H2009" i="52"/>
  <c r="M1923" i="52"/>
  <c r="H1923" i="52"/>
  <c r="M2027" i="52"/>
  <c r="H2027" i="52"/>
  <c r="M1932" i="52"/>
  <c r="H1932" i="52"/>
  <c r="M2045" i="52"/>
  <c r="H2045" i="52"/>
  <c r="M2054" i="52"/>
  <c r="H2054" i="52"/>
  <c r="M2069" i="52"/>
  <c r="H2069" i="52"/>
  <c r="M2081" i="52"/>
  <c r="H2081" i="52"/>
  <c r="M2093" i="52"/>
  <c r="H2093" i="52"/>
  <c r="M2117" i="52"/>
  <c r="H2117" i="52"/>
  <c r="M2143" i="52"/>
  <c r="H2143" i="52"/>
  <c r="H2153" i="52"/>
  <c r="M2153" i="52"/>
  <c r="M2166" i="52"/>
  <c r="H2166" i="52"/>
  <c r="H1934" i="52"/>
  <c r="M1934" i="52"/>
  <c r="M2053" i="52"/>
  <c r="H2053" i="52"/>
  <c r="M2064" i="52"/>
  <c r="H2064" i="52"/>
  <c r="M1944" i="52"/>
  <c r="H1944" i="52"/>
  <c r="M2096" i="52"/>
  <c r="H2096" i="52"/>
  <c r="M1963" i="52"/>
  <c r="H1963" i="52"/>
  <c r="M2119" i="52"/>
  <c r="H2119" i="52"/>
  <c r="M1981" i="52"/>
  <c r="H1981" i="52"/>
  <c r="M1982" i="52"/>
  <c r="H1982" i="52"/>
  <c r="M1999" i="52"/>
  <c r="H1999" i="52"/>
  <c r="M2178" i="52"/>
  <c r="H2178" i="52"/>
  <c r="M2016" i="52"/>
  <c r="H2016" i="52"/>
  <c r="M1928" i="52"/>
  <c r="H1928" i="52"/>
  <c r="M2037" i="52"/>
  <c r="H2037" i="52"/>
  <c r="M2048" i="52"/>
  <c r="H2048" i="52"/>
  <c r="M2070" i="52"/>
  <c r="H2070" i="52"/>
  <c r="H2078" i="52"/>
  <c r="M2078" i="52"/>
  <c r="M2090" i="52"/>
  <c r="H2090" i="52"/>
  <c r="M2098" i="52"/>
  <c r="H2098" i="52"/>
  <c r="M1971" i="52"/>
  <c r="H1971" i="52"/>
  <c r="M1977" i="52"/>
  <c r="H1977" i="52"/>
  <c r="M1986" i="52"/>
  <c r="H1986" i="52"/>
  <c r="M2156" i="52"/>
  <c r="H2156" i="52"/>
  <c r="M2167" i="52"/>
  <c r="H2167" i="52"/>
  <c r="M2173" i="52"/>
  <c r="H2173" i="52"/>
  <c r="M1942" i="52"/>
  <c r="H1942" i="52"/>
  <c r="M2084" i="52"/>
  <c r="H2084" i="52"/>
  <c r="M1953" i="52"/>
  <c r="H1953" i="52"/>
  <c r="M1962" i="52"/>
  <c r="H1962" i="52"/>
  <c r="M2110" i="52"/>
  <c r="H2110" i="52"/>
  <c r="M2120" i="52"/>
  <c r="H2120" i="52"/>
  <c r="M1976" i="52"/>
  <c r="H1976" i="52"/>
  <c r="M2134" i="52"/>
  <c r="H2134" i="52"/>
  <c r="M2147" i="52"/>
  <c r="H2147" i="52"/>
  <c r="M1993" i="52"/>
  <c r="H1993" i="52"/>
  <c r="M2000" i="52"/>
  <c r="H2000" i="52"/>
  <c r="H2171" i="52"/>
  <c r="M2171" i="52"/>
  <c r="M3456" i="52"/>
  <c r="H3456" i="52"/>
  <c r="H3457" i="52"/>
  <c r="M3457" i="52"/>
  <c r="H3464" i="52"/>
  <c r="M3464" i="52"/>
  <c r="H3453" i="52"/>
  <c r="M3453" i="52"/>
  <c r="M5577" i="52"/>
  <c r="H5577" i="52"/>
  <c r="K3479" i="52"/>
  <c r="K3495" i="52"/>
  <c r="N3495" i="52" s="1"/>
  <c r="H2312" i="52"/>
  <c r="M2312" i="52"/>
  <c r="M2296" i="52"/>
  <c r="H2296" i="52"/>
  <c r="H2280" i="52"/>
  <c r="M2280" i="52"/>
  <c r="M2307" i="52"/>
  <c r="H2307" i="52"/>
  <c r="H2299" i="52"/>
  <c r="M2299" i="52"/>
  <c r="M2287" i="52"/>
  <c r="H2287" i="52"/>
  <c r="M2305" i="52"/>
  <c r="H2305" i="52"/>
  <c r="M2265" i="52"/>
  <c r="H2265" i="52"/>
  <c r="M2297" i="52"/>
  <c r="H2297" i="52"/>
  <c r="M2277" i="52"/>
  <c r="H2277" i="52"/>
  <c r="M2309" i="52"/>
  <c r="H2309" i="52"/>
  <c r="M2294" i="52"/>
  <c r="H2294" i="52"/>
  <c r="K1099" i="52"/>
  <c r="K1089" i="52"/>
  <c r="K1133" i="52"/>
  <c r="K1085" i="52"/>
  <c r="K1095" i="52"/>
  <c r="K1097" i="52"/>
  <c r="K1157" i="52"/>
  <c r="L3884" i="52"/>
  <c r="L3902" i="52"/>
  <c r="L3906" i="52"/>
  <c r="K5273" i="52"/>
  <c r="K2817" i="52"/>
  <c r="N2817" i="52" s="1"/>
  <c r="K6914" i="52"/>
  <c r="N6914" i="52" s="1"/>
  <c r="K3794" i="52"/>
  <c r="N3794" i="52" s="1"/>
  <c r="K3796" i="52"/>
  <c r="N3796" i="52" s="1"/>
  <c r="K3797" i="52"/>
  <c r="N3797" i="52" s="1"/>
  <c r="K2858" i="52"/>
  <c r="K2841" i="52"/>
  <c r="N2841" i="52" s="1"/>
  <c r="K2850" i="52"/>
  <c r="K2862" i="52"/>
  <c r="K2831" i="52"/>
  <c r="K2884" i="52"/>
  <c r="N2884" i="52" s="1"/>
  <c r="K2848" i="52"/>
  <c r="K2827" i="52"/>
  <c r="K4560" i="52"/>
  <c r="N4560" i="52" s="1"/>
  <c r="K4624" i="52"/>
  <c r="N4624" i="52" s="1"/>
  <c r="K4565" i="52"/>
  <c r="N4565" i="52" s="1"/>
  <c r="K4629" i="52"/>
  <c r="N4629" i="52" s="1"/>
  <c r="M4052" i="52"/>
  <c r="H4052" i="52"/>
  <c r="F4052" i="52" s="1"/>
  <c r="M4050" i="52"/>
  <c r="H4050" i="52"/>
  <c r="F4050" i="52" s="1"/>
  <c r="M4048" i="52"/>
  <c r="H4048" i="52"/>
  <c r="F4048" i="52" s="1"/>
  <c r="K5465" i="52"/>
  <c r="K1102" i="52"/>
  <c r="K1147" i="52"/>
  <c r="K1086" i="52"/>
  <c r="K1149" i="52"/>
  <c r="N1149" i="52" s="1"/>
  <c r="K6330" i="52"/>
  <c r="K6348" i="52"/>
  <c r="N6348" i="52" s="1"/>
  <c r="K6343" i="52"/>
  <c r="K6297" i="52"/>
  <c r="K6085" i="52"/>
  <c r="N6085" i="52" s="1"/>
  <c r="K3295" i="52"/>
  <c r="N3295" i="52" s="1"/>
  <c r="K3294" i="52"/>
  <c r="N3294" i="52" s="1"/>
  <c r="K3277" i="52"/>
  <c r="N3277" i="52" s="1"/>
  <c r="K2599" i="52"/>
  <c r="N2599" i="52" s="1"/>
  <c r="K2515" i="52"/>
  <c r="N2515" i="52" s="1"/>
  <c r="K2490" i="52"/>
  <c r="N2490" i="52" s="1"/>
  <c r="M6063" i="52"/>
  <c r="H6063" i="52"/>
  <c r="F6063" i="52" s="1"/>
  <c r="M6077" i="52"/>
  <c r="H6077" i="52"/>
  <c r="F6077" i="52" s="1"/>
  <c r="M6070" i="52"/>
  <c r="H6070" i="52"/>
  <c r="F6070" i="52" s="1"/>
  <c r="M6076" i="52"/>
  <c r="H6076" i="52"/>
  <c r="F6076" i="52" s="1"/>
  <c r="M6073" i="52"/>
  <c r="H6073" i="52"/>
  <c r="F6073" i="52" s="1"/>
  <c r="M6066" i="52"/>
  <c r="H6066" i="52"/>
  <c r="F6066" i="52" s="1"/>
  <c r="K679" i="52"/>
  <c r="K627" i="52"/>
  <c r="K611" i="52"/>
  <c r="K5393" i="52"/>
  <c r="N5393" i="52" s="1"/>
  <c r="K5408" i="52"/>
  <c r="N5408" i="52" s="1"/>
  <c r="K1906" i="52"/>
  <c r="N1906" i="52" s="1"/>
  <c r="K1465" i="52"/>
  <c r="N1465" i="52" s="1"/>
  <c r="K1354" i="52"/>
  <c r="N1354" i="52" s="1"/>
  <c r="K1408" i="52"/>
  <c r="N1408" i="52" s="1"/>
  <c r="K1594" i="52"/>
  <c r="N1594" i="52" s="1"/>
  <c r="K1685" i="52"/>
  <c r="N1685" i="52" s="1"/>
  <c r="K1218" i="52"/>
  <c r="N1218" i="52" s="1"/>
  <c r="K942" i="52"/>
  <c r="K937" i="52"/>
  <c r="K945" i="52"/>
  <c r="K5309" i="52"/>
  <c r="K6444" i="52"/>
  <c r="N6444" i="52" s="1"/>
  <c r="K6430" i="52"/>
  <c r="N6430" i="52" s="1"/>
  <c r="K6425" i="52"/>
  <c r="N6425" i="52" s="1"/>
  <c r="K4816" i="52"/>
  <c r="N4816" i="52" s="1"/>
  <c r="K4832" i="52"/>
  <c r="K4848" i="52"/>
  <c r="K2986" i="52"/>
  <c r="K199" i="52"/>
  <c r="N199" i="52" s="1"/>
  <c r="K3724" i="52"/>
  <c r="K3729" i="52"/>
  <c r="K3784" i="52"/>
  <c r="N3784" i="52" s="1"/>
  <c r="K3662" i="52"/>
  <c r="K3612" i="52"/>
  <c r="K3620" i="52"/>
  <c r="K3683" i="52"/>
  <c r="K3661" i="52"/>
  <c r="K4420" i="52"/>
  <c r="K4190" i="52"/>
  <c r="N4190" i="52" s="1"/>
  <c r="L5812" i="52"/>
  <c r="K3523" i="52"/>
  <c r="N3523" i="52" s="1"/>
  <c r="K3555" i="52"/>
  <c r="N3555" i="52" s="1"/>
  <c r="K5619" i="52"/>
  <c r="N5619" i="52" s="1"/>
  <c r="K4719" i="52"/>
  <c r="N4719" i="52" s="1"/>
  <c r="H5695" i="52"/>
  <c r="F5695" i="52" s="1"/>
  <c r="M5695" i="52"/>
  <c r="M5572" i="52"/>
  <c r="H5572" i="52"/>
  <c r="H5539" i="52"/>
  <c r="M5539" i="52"/>
  <c r="M5563" i="52"/>
  <c r="H5563" i="52"/>
  <c r="M5544" i="52"/>
  <c r="H5544" i="52"/>
  <c r="M5536" i="52"/>
  <c r="H5536" i="52"/>
  <c r="M5552" i="52"/>
  <c r="H5552" i="52"/>
  <c r="H5570" i="52"/>
  <c r="M5570" i="52"/>
  <c r="H5562" i="52"/>
  <c r="M5562" i="52"/>
  <c r="M5532" i="52"/>
  <c r="H5532" i="52"/>
  <c r="H5550" i="52"/>
  <c r="M5550" i="52"/>
  <c r="M5525" i="52"/>
  <c r="H5525" i="52"/>
  <c r="M5541" i="52"/>
  <c r="H5541" i="52"/>
  <c r="M5557" i="52"/>
  <c r="H5557" i="52"/>
  <c r="M5574" i="52"/>
  <c r="H5574" i="52"/>
  <c r="M3310" i="52"/>
  <c r="H3310" i="52"/>
  <c r="F3310" i="52" s="1"/>
  <c r="M5444" i="52"/>
  <c r="H5444" i="52"/>
  <c r="M5443" i="52"/>
  <c r="H5443" i="52"/>
  <c r="M5447" i="52"/>
  <c r="H5447" i="52"/>
  <c r="M5435" i="52"/>
  <c r="H5435" i="52"/>
  <c r="M6743" i="52"/>
  <c r="H6743" i="52"/>
  <c r="H6738" i="52"/>
  <c r="M6738" i="52"/>
  <c r="L6103" i="52"/>
  <c r="H5951" i="52"/>
  <c r="M5951" i="52"/>
  <c r="H2238" i="52"/>
  <c r="M2238" i="52"/>
  <c r="H2263" i="52"/>
  <c r="M2263" i="52"/>
  <c r="M2246" i="52"/>
  <c r="H2246" i="52"/>
  <c r="H2234" i="52"/>
  <c r="M2234" i="52"/>
  <c r="H2242" i="52"/>
  <c r="M2242" i="52"/>
  <c r="H2250" i="52"/>
  <c r="M2250" i="52"/>
  <c r="M2256" i="52"/>
  <c r="H2256" i="52"/>
  <c r="M2261" i="52"/>
  <c r="H2261" i="52"/>
  <c r="H519" i="52"/>
  <c r="M519" i="52"/>
  <c r="M518" i="52"/>
  <c r="H518" i="52"/>
  <c r="K794" i="52"/>
  <c r="K768" i="52"/>
  <c r="K729" i="52"/>
  <c r="K747" i="52"/>
  <c r="K761" i="52"/>
  <c r="K3578" i="52"/>
  <c r="N3578" i="52" s="1"/>
  <c r="L6754" i="52"/>
  <c r="K4355" i="52"/>
  <c r="K4419" i="52"/>
  <c r="K4347" i="52"/>
  <c r="K4411" i="52"/>
  <c r="K4339" i="52"/>
  <c r="K4403" i="52"/>
  <c r="K4321" i="52"/>
  <c r="K4337" i="52"/>
  <c r="K4353" i="52"/>
  <c r="K4369" i="52"/>
  <c r="K4385" i="52"/>
  <c r="K4401" i="52"/>
  <c r="K4417" i="52"/>
  <c r="K4433" i="52"/>
  <c r="K4319" i="52"/>
  <c r="K4351" i="52"/>
  <c r="K4367" i="52"/>
  <c r="K4383" i="52"/>
  <c r="K4399" i="52"/>
  <c r="K4415" i="52"/>
  <c r="N4415" i="52" s="1"/>
  <c r="K4431" i="52"/>
  <c r="L2351" i="52"/>
  <c r="K4931" i="52"/>
  <c r="K4947" i="52"/>
  <c r="K4963" i="52"/>
  <c r="K4953" i="52"/>
  <c r="K4969" i="52"/>
  <c r="L5995" i="52"/>
  <c r="L6003" i="52"/>
  <c r="K3812" i="52"/>
  <c r="N3812" i="52" s="1"/>
  <c r="K3847" i="52"/>
  <c r="K2911" i="52"/>
  <c r="N2911" i="52" s="1"/>
  <c r="K4648" i="52"/>
  <c r="N4648" i="52" s="1"/>
  <c r="K4618" i="52"/>
  <c r="N4618" i="52" s="1"/>
  <c r="K4562" i="52"/>
  <c r="N4562" i="52" s="1"/>
  <c r="K5492" i="52"/>
  <c r="K1143" i="52"/>
  <c r="K773" i="52"/>
  <c r="K3292" i="52"/>
  <c r="N3292" i="52" s="1"/>
  <c r="K1894" i="52"/>
  <c r="N1894" i="52" s="1"/>
  <c r="K6440" i="52"/>
  <c r="N6440" i="52" s="1"/>
  <c r="K4824" i="52"/>
  <c r="K2938" i="52"/>
  <c r="L354" i="52"/>
  <c r="K3787" i="52"/>
  <c r="K3688" i="52"/>
  <c r="K4354" i="52"/>
  <c r="K4418" i="52"/>
  <c r="N4418" i="52" s="1"/>
  <c r="K4198" i="52"/>
  <c r="N4198" i="52" s="1"/>
  <c r="M6592" i="52"/>
  <c r="H6592" i="52"/>
  <c r="M6612" i="52"/>
  <c r="H6612" i="52"/>
  <c r="M6629" i="52"/>
  <c r="H6629" i="52"/>
  <c r="M6646" i="52"/>
  <c r="H6646" i="52"/>
  <c r="M6604" i="52"/>
  <c r="H6604" i="52"/>
  <c r="H6615" i="52"/>
  <c r="M6615" i="52"/>
  <c r="M6626" i="52"/>
  <c r="H6626" i="52"/>
  <c r="H6655" i="52"/>
  <c r="M6655" i="52"/>
  <c r="H6597" i="52"/>
  <c r="M6597" i="52"/>
  <c r="M6603" i="52"/>
  <c r="H6603" i="52"/>
  <c r="M6614" i="52"/>
  <c r="H6614" i="52"/>
  <c r="M6622" i="52"/>
  <c r="H6622" i="52"/>
  <c r="M6651" i="52"/>
  <c r="H6651" i="52"/>
  <c r="H6605" i="52"/>
  <c r="M6605" i="52"/>
  <c r="M6634" i="52"/>
  <c r="H6634" i="52"/>
  <c r="M6624" i="52"/>
  <c r="H6624" i="52"/>
  <c r="M6640" i="52"/>
  <c r="H6640" i="52"/>
  <c r="M6656" i="52"/>
  <c r="H6656" i="52"/>
  <c r="K5240" i="52"/>
  <c r="K5228" i="52"/>
  <c r="K5232" i="52"/>
  <c r="K5224" i="52"/>
  <c r="K5262" i="52"/>
  <c r="K5246" i="52"/>
  <c r="K5230" i="52"/>
  <c r="K5271" i="52"/>
  <c r="K5255" i="52"/>
  <c r="K5239" i="52"/>
  <c r="K5223" i="52"/>
  <c r="H6013" i="52"/>
  <c r="M6013" i="52"/>
  <c r="H6035" i="52"/>
  <c r="M6035" i="52"/>
  <c r="H6045" i="52"/>
  <c r="M6045" i="52"/>
  <c r="M6052" i="52"/>
  <c r="H6052" i="52"/>
  <c r="M6012" i="52"/>
  <c r="H6012" i="52"/>
  <c r="H6031" i="52"/>
  <c r="M6031" i="52"/>
  <c r="M6044" i="52"/>
  <c r="H6044" i="52"/>
  <c r="H6019" i="52"/>
  <c r="M6019" i="52"/>
  <c r="H6029" i="52"/>
  <c r="M6029" i="52"/>
  <c r="M6008" i="52"/>
  <c r="H6008" i="52"/>
  <c r="M6016" i="52"/>
  <c r="H6016" i="52"/>
  <c r="M6040" i="52"/>
  <c r="H6040" i="52"/>
  <c r="H6051" i="52"/>
  <c r="M6051" i="52"/>
  <c r="G6055" i="52"/>
  <c r="G6039" i="52"/>
  <c r="G6030" i="52"/>
  <c r="G6029" i="52"/>
  <c r="G6022" i="52"/>
  <c r="G6021" i="52"/>
  <c r="G6020" i="52"/>
  <c r="G6019" i="52"/>
  <c r="G6017" i="52"/>
  <c r="G6059" i="52"/>
  <c r="G6046" i="52"/>
  <c r="G6044" i="52"/>
  <c r="F6044" i="52" s="1"/>
  <c r="G6043" i="52"/>
  <c r="G6034" i="52"/>
  <c r="G6032" i="52"/>
  <c r="G6031" i="52"/>
  <c r="G6026" i="52"/>
  <c r="G6025" i="52"/>
  <c r="G6024" i="52"/>
  <c r="G6012" i="52"/>
  <c r="F6012" i="52" s="1"/>
  <c r="G6011" i="52"/>
  <c r="G6054" i="52"/>
  <c r="G6053" i="52"/>
  <c r="G6052" i="52"/>
  <c r="G6050" i="52"/>
  <c r="G6048" i="52"/>
  <c r="G6047" i="52"/>
  <c r="G6045" i="52"/>
  <c r="G6038" i="52"/>
  <c r="G6037" i="52"/>
  <c r="G6036" i="52"/>
  <c r="G6035" i="52"/>
  <c r="G6033" i="52"/>
  <c r="G6023" i="52"/>
  <c r="G6014" i="52"/>
  <c r="G6013" i="52"/>
  <c r="G6058" i="52"/>
  <c r="G6057" i="52"/>
  <c r="G6056" i="52"/>
  <c r="G6051" i="52"/>
  <c r="G6049" i="52"/>
  <c r="G6042" i="52"/>
  <c r="G6041" i="52"/>
  <c r="G6040" i="52"/>
  <c r="G6028" i="52"/>
  <c r="G6027" i="52"/>
  <c r="G6018" i="52"/>
  <c r="G6016" i="52"/>
  <c r="F6016" i="52" s="1"/>
  <c r="G6015" i="52"/>
  <c r="G6010" i="52"/>
  <c r="G6009" i="52"/>
  <c r="G6008" i="52"/>
  <c r="M4172" i="52"/>
  <c r="H4172" i="52"/>
  <c r="M4163" i="52"/>
  <c r="H4163" i="52"/>
  <c r="M4169" i="52"/>
  <c r="H4169" i="52"/>
  <c r="K2929" i="52"/>
  <c r="K2937" i="52"/>
  <c r="K2961" i="52"/>
  <c r="K2969" i="52"/>
  <c r="K2977" i="52"/>
  <c r="K2985" i="52"/>
  <c r="K3001" i="52"/>
  <c r="K3009" i="52"/>
  <c r="K3041" i="52"/>
  <c r="K3049" i="52"/>
  <c r="K3057" i="52"/>
  <c r="K4450" i="52"/>
  <c r="K4492" i="52"/>
  <c r="K4484" i="52"/>
  <c r="K4548" i="52"/>
  <c r="K4490" i="52"/>
  <c r="K4498" i="52"/>
  <c r="AO240" i="11"/>
  <c r="G7181" i="52"/>
  <c r="G7179" i="52"/>
  <c r="G7175" i="52"/>
  <c r="G7183" i="52"/>
  <c r="G7182" i="52"/>
  <c r="G7180" i="52"/>
  <c r="G7177" i="52"/>
  <c r="G7178" i="52"/>
  <c r="G7176" i="52"/>
  <c r="G7174" i="52"/>
  <c r="L3949" i="52"/>
  <c r="H7025" i="52"/>
  <c r="F7025" i="52" s="1"/>
  <c r="M7025" i="52"/>
  <c r="M5590" i="52"/>
  <c r="H5590" i="52"/>
  <c r="F5590" i="52" s="1"/>
  <c r="H60" i="52"/>
  <c r="M60" i="52"/>
  <c r="M73" i="52"/>
  <c r="H73" i="52"/>
  <c r="H32" i="52"/>
  <c r="F32" i="52" s="1"/>
  <c r="M32" i="52"/>
  <c r="M402" i="52"/>
  <c r="H402" i="52"/>
  <c r="F402" i="52" s="1"/>
  <c r="M3393" i="52"/>
  <c r="H3393" i="52"/>
  <c r="M880" i="52"/>
  <c r="H880" i="52"/>
  <c r="H852" i="52"/>
  <c r="M852" i="52"/>
  <c r="M824" i="52"/>
  <c r="H824" i="52"/>
  <c r="H881" i="52"/>
  <c r="M881" i="52"/>
  <c r="M839" i="52"/>
  <c r="H839" i="52"/>
  <c r="H853" i="52"/>
  <c r="M853" i="52"/>
  <c r="M862" i="52"/>
  <c r="H862" i="52"/>
  <c r="M4761" i="52"/>
  <c r="H4761" i="52"/>
  <c r="M4757" i="52"/>
  <c r="H4757" i="52"/>
  <c r="M308" i="52"/>
  <c r="H308" i="52"/>
  <c r="F308" i="52" s="1"/>
  <c r="M304" i="52"/>
  <c r="H304" i="52"/>
  <c r="F304" i="52" s="1"/>
  <c r="H6813" i="52"/>
  <c r="M6813" i="52"/>
  <c r="M6820" i="52"/>
  <c r="H6820" i="52"/>
  <c r="H6831" i="52"/>
  <c r="M6831" i="52"/>
  <c r="H6826" i="52"/>
  <c r="M6826" i="52"/>
  <c r="M6822" i="52"/>
  <c r="H6822" i="52"/>
  <c r="M6818" i="52"/>
  <c r="H6818" i="52"/>
  <c r="AN123" i="11"/>
  <c r="AF17" i="44" s="1"/>
  <c r="G6813" i="52"/>
  <c r="G6819" i="52"/>
  <c r="G6823" i="52"/>
  <c r="G6827" i="52"/>
  <c r="G6829" i="52"/>
  <c r="G6831" i="52"/>
  <c r="G6834" i="52"/>
  <c r="G6814" i="52"/>
  <c r="G6828" i="52"/>
  <c r="G6811" i="52"/>
  <c r="G6815" i="52"/>
  <c r="G6818" i="52"/>
  <c r="G6821" i="52"/>
  <c r="G6825" i="52"/>
  <c r="G6832" i="52"/>
  <c r="G6824" i="52"/>
  <c r="G6835" i="52"/>
  <c r="G6826" i="52"/>
  <c r="F6826" i="52" s="1"/>
  <c r="G6833" i="52"/>
  <c r="G6820" i="52"/>
  <c r="G6816" i="52"/>
  <c r="G6830" i="52"/>
  <c r="G6817" i="52"/>
  <c r="G6812" i="52"/>
  <c r="G6822" i="52"/>
  <c r="F6822" i="52" s="1"/>
  <c r="AR123" i="11"/>
  <c r="M469" i="52"/>
  <c r="H469" i="52"/>
  <c r="M458" i="52"/>
  <c r="H458" i="52"/>
  <c r="L6118" i="52"/>
  <c r="L4132" i="52"/>
  <c r="L4146" i="52"/>
  <c r="L1639" i="52"/>
  <c r="L1557" i="52"/>
  <c r="K1451" i="52"/>
  <c r="K2576" i="52"/>
  <c r="K4677" i="52"/>
  <c r="L4050" i="52"/>
  <c r="K642" i="52"/>
  <c r="H5960" i="52"/>
  <c r="M5960" i="52"/>
  <c r="H5962" i="52"/>
  <c r="M5962" i="52"/>
  <c r="M5720" i="52"/>
  <c r="H5720" i="52"/>
  <c r="F5720" i="52" s="1"/>
  <c r="M5714" i="52"/>
  <c r="H5714" i="52"/>
  <c r="F5714" i="52" s="1"/>
  <c r="M5698" i="52"/>
  <c r="H5698" i="52"/>
  <c r="F5698" i="52" s="1"/>
  <c r="M5715" i="52"/>
  <c r="H5715" i="52"/>
  <c r="F5715" i="52" s="1"/>
  <c r="M5705" i="52"/>
  <c r="H5705" i="52"/>
  <c r="F5705" i="52" s="1"/>
  <c r="M5703" i="52"/>
  <c r="H5703" i="52"/>
  <c r="F5703" i="52" s="1"/>
  <c r="M3908" i="52"/>
  <c r="H3908" i="52"/>
  <c r="F3908" i="52" s="1"/>
  <c r="M6387" i="52"/>
  <c r="H6387" i="52"/>
  <c r="F6387" i="52" s="1"/>
  <c r="K4670" i="52"/>
  <c r="K2711" i="52"/>
  <c r="K2761" i="52"/>
  <c r="K2710" i="52"/>
  <c r="L2776" i="52"/>
  <c r="K2724" i="52"/>
  <c r="K2707" i="52"/>
  <c r="K2772" i="52"/>
  <c r="L2674" i="52"/>
  <c r="L185" i="52"/>
  <c r="K4781" i="52"/>
  <c r="N4781" i="52" s="1"/>
  <c r="L3350" i="52"/>
  <c r="M537" i="52"/>
  <c r="H537" i="52"/>
  <c r="F537" i="52" s="1"/>
  <c r="M5963" i="52"/>
  <c r="H5963" i="52"/>
  <c r="F5963" i="52" s="1"/>
  <c r="K5373" i="52"/>
  <c r="N5373" i="52" s="1"/>
  <c r="K5389" i="52"/>
  <c r="N5389" i="52" s="1"/>
  <c r="K1476" i="52"/>
  <c r="N1476" i="52" s="1"/>
  <c r="K5281" i="52"/>
  <c r="K6451" i="52"/>
  <c r="K6434" i="52"/>
  <c r="K5173" i="52"/>
  <c r="H5854" i="52"/>
  <c r="M5854" i="52"/>
  <c r="M5832" i="52"/>
  <c r="H5832" i="52"/>
  <c r="H5862" i="52"/>
  <c r="M5862" i="52"/>
  <c r="H5844" i="52"/>
  <c r="M5844" i="52"/>
  <c r="M5829" i="52"/>
  <c r="H5829" i="52"/>
  <c r="H5838" i="52"/>
  <c r="M5838" i="52"/>
  <c r="M5852" i="52"/>
  <c r="H5852" i="52"/>
  <c r="H5880" i="52"/>
  <c r="M5880" i="52"/>
  <c r="M5830" i="52"/>
  <c r="H5830" i="52"/>
  <c r="M5834" i="52"/>
  <c r="H5834" i="52"/>
  <c r="H5858" i="52"/>
  <c r="M5858" i="52"/>
  <c r="M5837" i="52"/>
  <c r="H5837" i="52"/>
  <c r="M5875" i="52"/>
  <c r="H5875" i="52"/>
  <c r="H5851" i="52"/>
  <c r="M5851" i="52"/>
  <c r="M5876" i="52"/>
  <c r="H5876" i="52"/>
  <c r="M595" i="52"/>
  <c r="H595" i="52"/>
  <c r="M591" i="52"/>
  <c r="H591" i="52"/>
  <c r="M4129" i="52"/>
  <c r="H4129" i="52"/>
  <c r="M4119" i="52"/>
  <c r="H4119" i="52"/>
  <c r="M4117" i="52"/>
  <c r="H4117" i="52"/>
  <c r="M4115" i="52"/>
  <c r="H4115" i="52"/>
  <c r="M263" i="52"/>
  <c r="H263" i="52"/>
  <c r="M268" i="52"/>
  <c r="H268" i="52"/>
  <c r="M267" i="52"/>
  <c r="H267" i="52"/>
  <c r="M280" i="52"/>
  <c r="H280" i="52"/>
  <c r="H270" i="52"/>
  <c r="M270" i="52"/>
  <c r="M5586" i="52"/>
  <c r="H5586" i="52"/>
  <c r="F5586" i="52" s="1"/>
  <c r="M5584" i="52"/>
  <c r="H5584" i="52"/>
  <c r="F5584" i="52" s="1"/>
  <c r="M6862" i="52"/>
  <c r="H6862" i="52"/>
  <c r="M6863" i="52"/>
  <c r="H6863" i="52"/>
  <c r="M5934" i="52"/>
  <c r="H5934" i="52"/>
  <c r="F5934" i="52" s="1"/>
  <c r="H5889" i="52"/>
  <c r="M5889" i="52"/>
  <c r="H5929" i="52"/>
  <c r="M5929" i="52"/>
  <c r="M5901" i="52"/>
  <c r="H5901" i="52"/>
  <c r="M5919" i="52"/>
  <c r="H5919" i="52"/>
  <c r="H5903" i="52"/>
  <c r="M5903" i="52"/>
  <c r="M5887" i="52"/>
  <c r="H5887" i="52"/>
  <c r="M5902" i="52"/>
  <c r="H5902" i="52"/>
  <c r="M5924" i="52"/>
  <c r="H5924" i="52"/>
  <c r="M5892" i="52"/>
  <c r="H5892" i="52"/>
  <c r="M5906" i="52"/>
  <c r="H5906" i="52"/>
  <c r="M5920" i="52"/>
  <c r="H5920" i="52"/>
  <c r="M5888" i="52"/>
  <c r="H5888" i="52"/>
  <c r="H1001" i="52"/>
  <c r="F1001" i="52" s="1"/>
  <c r="M1001" i="52"/>
  <c r="H1031" i="52"/>
  <c r="F1031" i="52" s="1"/>
  <c r="M1031" i="52"/>
  <c r="M1035" i="52"/>
  <c r="H1035" i="52"/>
  <c r="F1035" i="52" s="1"/>
  <c r="H1045" i="52"/>
  <c r="F1045" i="52" s="1"/>
  <c r="M1045" i="52"/>
  <c r="M1029" i="52"/>
  <c r="H1029" i="52"/>
  <c r="F1029" i="52" s="1"/>
  <c r="H1015" i="52"/>
  <c r="F1015" i="52" s="1"/>
  <c r="M1015" i="52"/>
  <c r="H1000" i="52"/>
  <c r="F1000" i="52" s="1"/>
  <c r="M1000" i="52"/>
  <c r="M1026" i="52"/>
  <c r="H1026" i="52"/>
  <c r="F1026" i="52" s="1"/>
  <c r="M1032" i="52"/>
  <c r="H1032" i="52"/>
  <c r="F1032" i="52" s="1"/>
  <c r="M1002" i="52"/>
  <c r="H1002" i="52"/>
  <c r="F1002" i="52" s="1"/>
  <c r="M1017" i="52"/>
  <c r="H1017" i="52"/>
  <c r="F1017" i="52" s="1"/>
  <c r="M1041" i="52"/>
  <c r="H1041" i="52"/>
  <c r="F1041" i="52" s="1"/>
  <c r="M999" i="52"/>
  <c r="H999" i="52"/>
  <c r="F999" i="52" s="1"/>
  <c r="M482" i="52"/>
  <c r="H482" i="52"/>
  <c r="F482" i="52" s="1"/>
  <c r="M480" i="52"/>
  <c r="H480" i="52"/>
  <c r="F480" i="52" s="1"/>
  <c r="M478" i="52"/>
  <c r="H478" i="52"/>
  <c r="H6400" i="52"/>
  <c r="F6400" i="52" s="1"/>
  <c r="M6400" i="52"/>
  <c r="M6401" i="52"/>
  <c r="H6401" i="52"/>
  <c r="F6401" i="52" s="1"/>
  <c r="M6389" i="52"/>
  <c r="H6389" i="52"/>
  <c r="F6389" i="52" s="1"/>
  <c r="M6402" i="52"/>
  <c r="H6402" i="52"/>
  <c r="F6402" i="52" s="1"/>
  <c r="M6952" i="52"/>
  <c r="H6952" i="52"/>
  <c r="M6951" i="52"/>
  <c r="H6951" i="52"/>
  <c r="K43" i="52"/>
  <c r="N43" i="52" s="1"/>
  <c r="K3725" i="52"/>
  <c r="K3757" i="52"/>
  <c r="K3789" i="52"/>
  <c r="L79" i="52"/>
  <c r="L95" i="52"/>
  <c r="L1056" i="52"/>
  <c r="L1049" i="52"/>
  <c r="L1004" i="52"/>
  <c r="L1021" i="52"/>
  <c r="K5014" i="52"/>
  <c r="K5033" i="52"/>
  <c r="K5017" i="52"/>
  <c r="K4985" i="52"/>
  <c r="L5788" i="52"/>
  <c r="L7128" i="52"/>
  <c r="L7138" i="52"/>
  <c r="K4735" i="52"/>
  <c r="K5476" i="52"/>
  <c r="M226" i="52"/>
  <c r="H226" i="52"/>
  <c r="M238" i="52"/>
  <c r="H238" i="52"/>
  <c r="M227" i="52"/>
  <c r="H227" i="52"/>
  <c r="M230" i="52"/>
  <c r="H230" i="52"/>
  <c r="H7104" i="52"/>
  <c r="F7104" i="52" s="1"/>
  <c r="M7104" i="52"/>
  <c r="M574" i="52"/>
  <c r="H574" i="52"/>
  <c r="M580" i="52"/>
  <c r="H580" i="52"/>
  <c r="M3919" i="52"/>
  <c r="H3919" i="52"/>
  <c r="M3914" i="52"/>
  <c r="H3914" i="52"/>
  <c r="M4774" i="52"/>
  <c r="H4774" i="52"/>
  <c r="F4774" i="52" s="1"/>
  <c r="M4773" i="52"/>
  <c r="H4773" i="52"/>
  <c r="F4773" i="52" s="1"/>
  <c r="M4768" i="52"/>
  <c r="H4768" i="52"/>
  <c r="F4768" i="52" s="1"/>
  <c r="M5937" i="52"/>
  <c r="H5937" i="52"/>
  <c r="F5937" i="52" s="1"/>
  <c r="M5942" i="52"/>
  <c r="H5942" i="52"/>
  <c r="F5942" i="52" s="1"/>
  <c r="M5944" i="52"/>
  <c r="H5944" i="52"/>
  <c r="F5944" i="52" s="1"/>
  <c r="H997" i="52"/>
  <c r="M997" i="52"/>
  <c r="M995" i="52"/>
  <c r="H995" i="52"/>
  <c r="H979" i="52"/>
  <c r="M979" i="52"/>
  <c r="M980" i="52"/>
  <c r="H980" i="52"/>
  <c r="M992" i="52"/>
  <c r="H992" i="52"/>
  <c r="M982" i="52"/>
  <c r="H982" i="52"/>
  <c r="M497" i="52"/>
  <c r="H497" i="52"/>
  <c r="M493" i="52"/>
  <c r="H493" i="52"/>
  <c r="M430" i="52"/>
  <c r="H430" i="52"/>
  <c r="F430" i="52" s="1"/>
  <c r="H427" i="52"/>
  <c r="F427" i="52" s="1"/>
  <c r="M427" i="52"/>
  <c r="M424" i="52"/>
  <c r="H424" i="52"/>
  <c r="F424" i="52" s="1"/>
  <c r="H4045" i="52"/>
  <c r="F4045" i="52" s="1"/>
  <c r="M4045" i="52"/>
  <c r="M4044" i="52"/>
  <c r="H4044" i="52"/>
  <c r="F4044" i="52" s="1"/>
  <c r="M4038" i="52"/>
  <c r="H4038" i="52"/>
  <c r="F4038" i="52" s="1"/>
  <c r="M4788" i="52"/>
  <c r="H4788" i="52"/>
  <c r="F4788" i="52" s="1"/>
  <c r="K3824" i="52"/>
  <c r="M7175" i="52"/>
  <c r="H7175" i="52"/>
  <c r="M7178" i="52"/>
  <c r="H7178" i="52"/>
  <c r="M5623" i="52"/>
  <c r="H5623" i="52"/>
  <c r="L6536" i="52"/>
  <c r="L6565" i="52"/>
  <c r="H7115" i="52"/>
  <c r="M7115" i="52"/>
  <c r="M7119" i="52"/>
  <c r="H7119" i="52"/>
  <c r="K3266" i="52"/>
  <c r="N3266" i="52" s="1"/>
  <c r="AO70" i="11"/>
  <c r="G6718" i="52"/>
  <c r="G6716" i="52"/>
  <c r="G6714" i="52"/>
  <c r="G6712" i="52"/>
  <c r="G6719" i="52"/>
  <c r="G6717" i="52"/>
  <c r="G6715" i="52"/>
  <c r="G6713" i="52"/>
  <c r="G6711" i="52"/>
  <c r="K1205" i="52"/>
  <c r="N1205" i="52" s="1"/>
  <c r="K1217" i="52"/>
  <c r="N1217" i="52" s="1"/>
  <c r="K5616" i="52"/>
  <c r="N5616" i="52" s="1"/>
  <c r="K2435" i="52"/>
  <c r="K2372" i="52"/>
  <c r="K2450" i="52"/>
  <c r="K2378" i="52"/>
  <c r="K2429" i="52"/>
  <c r="K2365" i="52"/>
  <c r="K2430" i="52"/>
  <c r="K2389" i="52"/>
  <c r="K2432" i="52"/>
  <c r="K2368" i="52"/>
  <c r="K2370" i="52"/>
  <c r="K5119" i="52"/>
  <c r="K5046" i="52"/>
  <c r="K5112" i="52"/>
  <c r="K3522" i="52"/>
  <c r="N3522" i="52" s="1"/>
  <c r="K3546" i="52"/>
  <c r="N3546" i="52" s="1"/>
  <c r="K3572" i="52"/>
  <c r="N3572" i="52" s="1"/>
  <c r="K3556" i="52"/>
  <c r="N3556" i="52" s="1"/>
  <c r="K3540" i="52"/>
  <c r="N3540" i="52" s="1"/>
  <c r="K3524" i="52"/>
  <c r="N3524" i="52" s="1"/>
  <c r="K3508" i="52"/>
  <c r="N3508" i="52" s="1"/>
  <c r="K3553" i="52"/>
  <c r="N3553" i="52" s="1"/>
  <c r="K3521" i="52"/>
  <c r="N3521" i="52" s="1"/>
  <c r="K3505" i="52"/>
  <c r="N3505" i="52" s="1"/>
  <c r="K4807" i="52"/>
  <c r="AO80" i="11"/>
  <c r="G3458" i="52"/>
  <c r="G3452" i="52"/>
  <c r="G3463" i="52"/>
  <c r="G3462" i="52"/>
  <c r="G3464" i="52"/>
  <c r="G3459" i="52"/>
  <c r="G3460" i="52"/>
  <c r="G3453" i="52"/>
  <c r="G3455" i="52"/>
  <c r="G3456" i="52"/>
  <c r="G3454" i="52"/>
  <c r="G3457" i="52"/>
  <c r="G3461" i="52"/>
  <c r="K2742" i="52"/>
  <c r="K4557" i="52"/>
  <c r="N4557" i="52" s="1"/>
  <c r="M6716" i="52"/>
  <c r="H6716" i="52"/>
  <c r="M6711" i="52"/>
  <c r="H6711" i="52"/>
  <c r="K3427" i="52"/>
  <c r="N3427" i="52" s="1"/>
  <c r="K6341" i="52"/>
  <c r="K219" i="52"/>
  <c r="N219" i="52" s="1"/>
  <c r="K2550" i="52"/>
  <c r="N2550" i="52" s="1"/>
  <c r="K1414" i="52"/>
  <c r="N1414" i="52" s="1"/>
  <c r="K1656" i="52"/>
  <c r="N1656" i="52" s="1"/>
  <c r="K1445" i="52"/>
  <c r="N1445" i="52" s="1"/>
  <c r="K6421" i="52"/>
  <c r="N6421" i="52" s="1"/>
  <c r="K3653" i="52"/>
  <c r="K3621" i="52"/>
  <c r="K3641" i="52"/>
  <c r="K3679" i="52"/>
  <c r="K3647" i="52"/>
  <c r="K3615" i="52"/>
  <c r="K3658" i="52"/>
  <c r="K3630" i="52"/>
  <c r="K5153" i="52"/>
  <c r="N5153" i="52" s="1"/>
  <c r="K4730" i="52"/>
  <c r="N4730" i="52" s="1"/>
  <c r="M1958" i="52"/>
  <c r="H1958" i="52"/>
  <c r="M2148" i="52"/>
  <c r="H2148" i="52"/>
  <c r="H1950" i="52"/>
  <c r="M1950" i="52"/>
  <c r="M1979" i="52"/>
  <c r="H1979" i="52"/>
  <c r="M2014" i="52"/>
  <c r="H2014" i="52"/>
  <c r="H2051" i="52"/>
  <c r="M2051" i="52"/>
  <c r="M2097" i="52"/>
  <c r="H2097" i="52"/>
  <c r="M2123" i="52"/>
  <c r="H2123" i="52"/>
  <c r="M1992" i="52"/>
  <c r="H1992" i="52"/>
  <c r="M2036" i="52"/>
  <c r="H2036" i="52"/>
  <c r="M2066" i="52"/>
  <c r="H2066" i="52"/>
  <c r="M1954" i="52"/>
  <c r="H1954" i="52"/>
  <c r="M1997" i="52"/>
  <c r="H1997" i="52"/>
  <c r="H2018" i="52"/>
  <c r="M2018" i="52"/>
  <c r="M2094" i="52"/>
  <c r="H2094" i="52"/>
  <c r="M2157" i="52"/>
  <c r="H2157" i="52"/>
  <c r="H2013" i="52"/>
  <c r="M2013" i="52"/>
  <c r="M1924" i="52"/>
  <c r="H1924" i="52"/>
  <c r="M2029" i="52"/>
  <c r="H2029" i="52"/>
  <c r="M2035" i="52"/>
  <c r="H2035" i="52"/>
  <c r="M2050" i="52"/>
  <c r="H2050" i="52"/>
  <c r="M2059" i="52"/>
  <c r="H2059" i="52"/>
  <c r="M1938" i="52"/>
  <c r="H1938" i="52"/>
  <c r="M1945" i="52"/>
  <c r="H1945" i="52"/>
  <c r="M2101" i="52"/>
  <c r="H2101" i="52"/>
  <c r="M2127" i="52"/>
  <c r="H2127" i="52"/>
  <c r="M1985" i="52"/>
  <c r="H1985" i="52"/>
  <c r="M1994" i="52"/>
  <c r="H1994" i="52"/>
  <c r="M2168" i="52"/>
  <c r="H2168" i="52"/>
  <c r="M2039" i="52"/>
  <c r="H2039" i="52"/>
  <c r="M1936" i="52"/>
  <c r="H1936" i="52"/>
  <c r="M2068" i="52"/>
  <c r="H2068" i="52"/>
  <c r="M2083" i="52"/>
  <c r="H2083" i="52"/>
  <c r="M1960" i="52"/>
  <c r="H1960" i="52"/>
  <c r="M2103" i="52"/>
  <c r="H2103" i="52"/>
  <c r="M2121" i="52"/>
  <c r="H2121" i="52"/>
  <c r="M2135" i="52"/>
  <c r="H2135" i="52"/>
  <c r="H2145" i="52"/>
  <c r="M2145" i="52"/>
  <c r="M2162" i="52"/>
  <c r="H2162" i="52"/>
  <c r="M2180" i="52"/>
  <c r="H2180" i="52"/>
  <c r="H2021" i="52"/>
  <c r="M2021" i="52"/>
  <c r="M1929" i="52"/>
  <c r="H1929" i="52"/>
  <c r="M2038" i="52"/>
  <c r="H2038" i="52"/>
  <c r="M2056" i="52"/>
  <c r="H2056" i="52"/>
  <c r="H1940" i="52"/>
  <c r="M1940" i="52"/>
  <c r="M1946" i="52"/>
  <c r="H1946" i="52"/>
  <c r="M1952" i="52"/>
  <c r="H1952" i="52"/>
  <c r="M2107" i="52"/>
  <c r="H2107" i="52"/>
  <c r="M2118" i="52"/>
  <c r="H2118" i="52"/>
  <c r="M2132" i="52"/>
  <c r="H2132" i="52"/>
  <c r="M2150" i="52"/>
  <c r="H2150" i="52"/>
  <c r="H2159" i="52"/>
  <c r="M2159" i="52"/>
  <c r="M2003" i="52"/>
  <c r="H2003" i="52"/>
  <c r="M2175" i="52"/>
  <c r="H2175" i="52"/>
  <c r="M2077" i="52"/>
  <c r="H2077" i="52"/>
  <c r="M1948" i="52"/>
  <c r="H1948" i="52"/>
  <c r="M1955" i="52"/>
  <c r="H1955" i="52"/>
  <c r="M2102" i="52"/>
  <c r="H2102" i="52"/>
  <c r="M1967" i="52"/>
  <c r="H1967" i="52"/>
  <c r="H1972" i="52"/>
  <c r="M1972" i="52"/>
  <c r="H2131" i="52"/>
  <c r="M2131" i="52"/>
  <c r="M2141" i="52"/>
  <c r="H2141" i="52"/>
  <c r="M1989" i="52"/>
  <c r="H1989" i="52"/>
  <c r="M1995" i="52"/>
  <c r="H1995" i="52"/>
  <c r="M2165" i="52"/>
  <c r="H2165" i="52"/>
  <c r="M2174" i="52"/>
  <c r="H2174" i="52"/>
  <c r="M3461" i="52"/>
  <c r="H3461" i="52"/>
  <c r="M3455" i="52"/>
  <c r="H3455" i="52"/>
  <c r="H3462" i="52"/>
  <c r="M3462" i="52"/>
  <c r="K3465" i="52"/>
  <c r="N3465" i="52" s="1"/>
  <c r="K3481" i="52"/>
  <c r="N3481" i="52" s="1"/>
  <c r="K3497" i="52"/>
  <c r="N3497" i="52" s="1"/>
  <c r="M2279" i="52"/>
  <c r="H2279" i="52"/>
  <c r="M2308" i="52"/>
  <c r="H2308" i="52"/>
  <c r="H2292" i="52"/>
  <c r="M2292" i="52"/>
  <c r="M2276" i="52"/>
  <c r="H2276" i="52"/>
  <c r="H2303" i="52"/>
  <c r="M2303" i="52"/>
  <c r="H2295" i="52"/>
  <c r="M2295" i="52"/>
  <c r="M2289" i="52"/>
  <c r="H2289" i="52"/>
  <c r="M2273" i="52"/>
  <c r="H2273" i="52"/>
  <c r="M2274" i="52"/>
  <c r="H2274" i="52"/>
  <c r="M2306" i="52"/>
  <c r="H2306" i="52"/>
  <c r="M2286" i="52"/>
  <c r="H2286" i="52"/>
  <c r="M2269" i="52"/>
  <c r="H2269" i="52"/>
  <c r="M2301" i="52"/>
  <c r="H2301" i="52"/>
  <c r="K1110" i="52"/>
  <c r="K1078" i="52"/>
  <c r="K1116" i="52"/>
  <c r="K1064" i="52"/>
  <c r="K1113" i="52"/>
  <c r="L3883" i="52"/>
  <c r="L3905" i="52"/>
  <c r="L3879" i="52"/>
  <c r="L3893" i="52"/>
  <c r="L7162" i="52"/>
  <c r="K2785" i="52"/>
  <c r="N2785" i="52" s="1"/>
  <c r="K6893" i="52"/>
  <c r="N6893" i="52" s="1"/>
  <c r="K6909" i="52"/>
  <c r="N6909" i="52" s="1"/>
  <c r="K2853" i="52"/>
  <c r="K2837" i="52"/>
  <c r="K2842" i="52"/>
  <c r="K2844" i="52"/>
  <c r="K2890" i="52"/>
  <c r="K2913" i="52"/>
  <c r="K2892" i="52"/>
  <c r="L2892" i="52" s="1"/>
  <c r="K4608" i="52"/>
  <c r="N4608" i="52" s="1"/>
  <c r="K4672" i="52"/>
  <c r="N4672" i="52" s="1"/>
  <c r="K4613" i="52"/>
  <c r="N4613" i="52" s="1"/>
  <c r="M4053" i="52"/>
  <c r="H4053" i="52"/>
  <c r="F4053" i="52" s="1"/>
  <c r="M4057" i="52"/>
  <c r="H4057" i="52"/>
  <c r="F4057" i="52" s="1"/>
  <c r="M4055" i="52"/>
  <c r="H4055" i="52"/>
  <c r="F4055" i="52" s="1"/>
  <c r="K5470" i="52"/>
  <c r="N5470" i="52" s="1"/>
  <c r="K1155" i="52"/>
  <c r="N1155" i="52" s="1"/>
  <c r="K6086" i="52"/>
  <c r="N6086" i="52" s="1"/>
  <c r="K2518" i="52"/>
  <c r="N2518" i="52" s="1"/>
  <c r="K2535" i="52"/>
  <c r="N2535" i="52" s="1"/>
  <c r="K2542" i="52"/>
  <c r="N2542" i="52" s="1"/>
  <c r="K2475" i="52"/>
  <c r="N2475" i="52" s="1"/>
  <c r="M6080" i="52"/>
  <c r="H6080" i="52"/>
  <c r="F6080" i="52" s="1"/>
  <c r="M6069" i="52"/>
  <c r="H6069" i="52"/>
  <c r="F6069" i="52" s="1"/>
  <c r="M6062" i="52"/>
  <c r="H6062" i="52"/>
  <c r="F6062" i="52" s="1"/>
  <c r="M6068" i="52"/>
  <c r="H6068" i="52"/>
  <c r="F6068" i="52" s="1"/>
  <c r="M6065" i="52"/>
  <c r="H6065" i="52"/>
  <c r="F6065" i="52" s="1"/>
  <c r="K700" i="52"/>
  <c r="K684" i="52"/>
  <c r="K650" i="52"/>
  <c r="K607" i="52"/>
  <c r="K5377" i="52"/>
  <c r="N5377" i="52" s="1"/>
  <c r="K1893" i="52"/>
  <c r="N1893" i="52" s="1"/>
  <c r="K1902" i="52"/>
  <c r="N1902" i="52" s="1"/>
  <c r="K1397" i="52"/>
  <c r="N1397" i="52" s="1"/>
  <c r="K1396" i="52"/>
  <c r="N1396" i="52" s="1"/>
  <c r="K1466" i="52"/>
  <c r="N1466" i="52" s="1"/>
  <c r="K1736" i="52"/>
  <c r="N1736" i="52" s="1"/>
  <c r="K1791" i="52"/>
  <c r="N1791" i="52" s="1"/>
  <c r="K1771" i="52"/>
  <c r="N1771" i="52" s="1"/>
  <c r="K1457" i="52"/>
  <c r="N1457" i="52" s="1"/>
  <c r="K1390" i="52"/>
  <c r="N1390" i="52" s="1"/>
  <c r="K1204" i="52"/>
  <c r="N1204" i="52" s="1"/>
  <c r="K916" i="52"/>
  <c r="K891" i="52"/>
  <c r="K5637" i="52"/>
  <c r="N5637" i="52" s="1"/>
  <c r="K6412" i="52"/>
  <c r="N6412" i="52" s="1"/>
  <c r="K6469" i="52"/>
  <c r="N6469" i="52" s="1"/>
  <c r="K6456" i="52"/>
  <c r="N6456" i="52" s="1"/>
  <c r="K4857" i="52"/>
  <c r="K4802" i="52"/>
  <c r="K6585" i="52"/>
  <c r="N6585" i="52" s="1"/>
  <c r="K204" i="52"/>
  <c r="N204" i="52" s="1"/>
  <c r="K3766" i="52"/>
  <c r="K3752" i="52"/>
  <c r="K4234" i="52"/>
  <c r="N4234" i="52" s="1"/>
  <c r="L5810" i="52"/>
  <c r="L5800" i="52"/>
  <c r="K4674" i="52"/>
  <c r="N4674" i="52" s="1"/>
  <c r="K4724" i="52"/>
  <c r="N4724" i="52" s="1"/>
  <c r="H5694" i="52"/>
  <c r="F5694" i="52" s="1"/>
  <c r="M5694" i="52"/>
  <c r="M5696" i="52"/>
  <c r="H5696" i="52"/>
  <c r="F5696" i="52" s="1"/>
  <c r="M5522" i="52"/>
  <c r="H5522" i="52"/>
  <c r="M5546" i="52"/>
  <c r="H5546" i="52"/>
  <c r="M5524" i="52"/>
  <c r="H5524" i="52"/>
  <c r="H5554" i="52"/>
  <c r="M5554" i="52"/>
  <c r="H5538" i="52"/>
  <c r="M5538" i="52"/>
  <c r="M5558" i="52"/>
  <c r="H5558" i="52"/>
  <c r="M5576" i="52"/>
  <c r="H5576" i="52"/>
  <c r="M5571" i="52"/>
  <c r="H5571" i="52"/>
  <c r="M5534" i="52"/>
  <c r="H5534" i="52"/>
  <c r="H5559" i="52"/>
  <c r="M5559" i="52"/>
  <c r="M5529" i="52"/>
  <c r="H5529" i="52"/>
  <c r="M5545" i="52"/>
  <c r="H5545" i="52"/>
  <c r="M5561" i="52"/>
  <c r="H5561" i="52"/>
  <c r="M3313" i="52"/>
  <c r="H3313" i="52"/>
  <c r="F3313" i="52" s="1"/>
  <c r="M3308" i="52"/>
  <c r="H3308" i="52"/>
  <c r="F3308" i="52" s="1"/>
  <c r="M5436" i="52"/>
  <c r="H5436" i="52"/>
  <c r="M5440" i="52"/>
  <c r="H5440" i="52"/>
  <c r="M5446" i="52"/>
  <c r="H5446" i="52"/>
  <c r="H6745" i="52"/>
  <c r="M6745" i="52"/>
  <c r="M6744" i="52"/>
  <c r="H6744" i="52"/>
  <c r="H5953" i="52"/>
  <c r="M5953" i="52"/>
  <c r="M5952" i="52"/>
  <c r="H5952" i="52"/>
  <c r="M2245" i="52"/>
  <c r="H2245" i="52"/>
  <c r="H2235" i="52"/>
  <c r="M2235" i="52"/>
  <c r="H2251" i="52"/>
  <c r="M2251" i="52"/>
  <c r="M2239" i="52"/>
  <c r="H2239" i="52"/>
  <c r="M2247" i="52"/>
  <c r="H2247" i="52"/>
  <c r="M2252" i="52"/>
  <c r="H2252" i="52"/>
  <c r="H2257" i="52"/>
  <c r="M2257" i="52"/>
  <c r="M2262" i="52"/>
  <c r="H2262" i="52"/>
  <c r="M521" i="52"/>
  <c r="H521" i="52"/>
  <c r="H520" i="52"/>
  <c r="M520" i="52"/>
  <c r="K6729" i="52"/>
  <c r="N6729" i="52" s="1"/>
  <c r="K793" i="52"/>
  <c r="K775" i="52"/>
  <c r="K751" i="52"/>
  <c r="L309" i="52"/>
  <c r="K5647" i="52"/>
  <c r="N5647" i="52" s="1"/>
  <c r="K5663" i="52"/>
  <c r="N5663" i="52" s="1"/>
  <c r="K4317" i="52"/>
  <c r="K4333" i="52"/>
  <c r="K4349" i="52"/>
  <c r="K4365" i="52"/>
  <c r="K4381" i="52"/>
  <c r="K4397" i="52"/>
  <c r="K4413" i="52"/>
  <c r="K4429" i="52"/>
  <c r="K4935" i="52"/>
  <c r="K4967" i="52"/>
  <c r="L5981" i="52"/>
  <c r="L5989" i="52"/>
  <c r="K2725" i="52"/>
  <c r="N2725" i="52" s="1"/>
  <c r="K3807" i="52"/>
  <c r="K4600" i="52"/>
  <c r="N4600" i="52" s="1"/>
  <c r="K4669" i="52"/>
  <c r="N4669" i="52" s="1"/>
  <c r="K5503" i="52"/>
  <c r="K732" i="52"/>
  <c r="N732" i="52" s="1"/>
  <c r="K731" i="52"/>
  <c r="K44" i="52"/>
  <c r="N44" i="52" s="1"/>
  <c r="K6300" i="52"/>
  <c r="K6368" i="52"/>
  <c r="K3286" i="52"/>
  <c r="N3286" i="52" s="1"/>
  <c r="K3285" i="52"/>
  <c r="N3285" i="52" s="1"/>
  <c r="K2503" i="52"/>
  <c r="N2503" i="52" s="1"/>
  <c r="K706" i="52"/>
  <c r="K683" i="52"/>
  <c r="K1388" i="52"/>
  <c r="N1388" i="52" s="1"/>
  <c r="K1602" i="52"/>
  <c r="N1602" i="52" s="1"/>
  <c r="K1228" i="52"/>
  <c r="N1228" i="52" s="1"/>
  <c r="K5329" i="52"/>
  <c r="K6426" i="52"/>
  <c r="N6426" i="52" s="1"/>
  <c r="K6407" i="52"/>
  <c r="N6407" i="52" s="1"/>
  <c r="K196" i="52"/>
  <c r="N196" i="52" s="1"/>
  <c r="K3740" i="52"/>
  <c r="K4324" i="52"/>
  <c r="N4324" i="52" s="1"/>
  <c r="K5131" i="52"/>
  <c r="K4714" i="52"/>
  <c r="N4714" i="52" s="1"/>
  <c r="K4682" i="52"/>
  <c r="N4682" i="52" s="1"/>
  <c r="K4676" i="52"/>
  <c r="M6595" i="52"/>
  <c r="H6595" i="52"/>
  <c r="M6616" i="52"/>
  <c r="H6616" i="52"/>
  <c r="M6630" i="52"/>
  <c r="H6630" i="52"/>
  <c r="M6590" i="52"/>
  <c r="H6590" i="52"/>
  <c r="H6607" i="52"/>
  <c r="M6607" i="52"/>
  <c r="M6619" i="52"/>
  <c r="H6619" i="52"/>
  <c r="H6639" i="52"/>
  <c r="M6639" i="52"/>
  <c r="M6657" i="52"/>
  <c r="H6657" i="52"/>
  <c r="M6598" i="52"/>
  <c r="H6598" i="52"/>
  <c r="M6606" i="52"/>
  <c r="H6606" i="52"/>
  <c r="M6617" i="52"/>
  <c r="H6617" i="52"/>
  <c r="H6635" i="52"/>
  <c r="M6635" i="52"/>
  <c r="M6653" i="52"/>
  <c r="H6653" i="52"/>
  <c r="M6609" i="52"/>
  <c r="H6609" i="52"/>
  <c r="H6647" i="52"/>
  <c r="M6647" i="52"/>
  <c r="M6628" i="52"/>
  <c r="H6628" i="52"/>
  <c r="M6644" i="52"/>
  <c r="H6644" i="52"/>
  <c r="M6660" i="52"/>
  <c r="H6660" i="52"/>
  <c r="K5269" i="52"/>
  <c r="K5220" i="52"/>
  <c r="K5274" i="52"/>
  <c r="K5226" i="52"/>
  <c r="K5267" i="52"/>
  <c r="K5235" i="52"/>
  <c r="K5265" i="52"/>
  <c r="M6014" i="52"/>
  <c r="H6014" i="52"/>
  <c r="M6036" i="52"/>
  <c r="H6036" i="52"/>
  <c r="H6047" i="52"/>
  <c r="M6047" i="52"/>
  <c r="M6053" i="52"/>
  <c r="H6053" i="52"/>
  <c r="M6024" i="52"/>
  <c r="H6024" i="52"/>
  <c r="M6032" i="52"/>
  <c r="H6032" i="52"/>
  <c r="M6046" i="52"/>
  <c r="H6046" i="52"/>
  <c r="M6020" i="52"/>
  <c r="H6020" i="52"/>
  <c r="M6030" i="52"/>
  <c r="H6030" i="52"/>
  <c r="H6009" i="52"/>
  <c r="M6009" i="52"/>
  <c r="M6018" i="52"/>
  <c r="H6018" i="52"/>
  <c r="H6041" i="52"/>
  <c r="M6041" i="52"/>
  <c r="M6056" i="52"/>
  <c r="H6056" i="52"/>
  <c r="M4164" i="52"/>
  <c r="H4164" i="52"/>
  <c r="M4174" i="52"/>
  <c r="H4174" i="52"/>
  <c r="M4168" i="52"/>
  <c r="H4168" i="52"/>
  <c r="K2923" i="52"/>
  <c r="K2939" i="52"/>
  <c r="K2947" i="52"/>
  <c r="K2955" i="52"/>
  <c r="K2979" i="52"/>
  <c r="K3003" i="52"/>
  <c r="K3019" i="52"/>
  <c r="K3035" i="52"/>
  <c r="K4514" i="52"/>
  <c r="K4474" i="52"/>
  <c r="K4468" i="52"/>
  <c r="K4532" i="52"/>
  <c r="K4476" i="52"/>
  <c r="K4540" i="52"/>
  <c r="K4456" i="52"/>
  <c r="K4488" i="52"/>
  <c r="K4504" i="52"/>
  <c r="K4520" i="52"/>
  <c r="K4536" i="52"/>
  <c r="M295" i="52"/>
  <c r="H295" i="52"/>
  <c r="F295" i="52" s="1"/>
  <c r="M309" i="52"/>
  <c r="H309" i="52"/>
  <c r="F309" i="52" s="1"/>
  <c r="M300" i="52"/>
  <c r="H300" i="52"/>
  <c r="F300" i="52" s="1"/>
  <c r="M314" i="52"/>
  <c r="H314" i="52"/>
  <c r="F314" i="52" s="1"/>
  <c r="M305" i="52"/>
  <c r="H305" i="52"/>
  <c r="F305" i="52" s="1"/>
  <c r="M296" i="52"/>
  <c r="H296" i="52"/>
  <c r="F296" i="52" s="1"/>
  <c r="M6835" i="52"/>
  <c r="H6835" i="52"/>
  <c r="H6817" i="52"/>
  <c r="M6817" i="52"/>
  <c r="M6819" i="52"/>
  <c r="H6819" i="52"/>
  <c r="H6812" i="52"/>
  <c r="M6812" i="52"/>
  <c r="M6830" i="52"/>
  <c r="H6830" i="52"/>
  <c r="M6821" i="52"/>
  <c r="H6821" i="52"/>
  <c r="M470" i="52"/>
  <c r="H470" i="52"/>
  <c r="H474" i="52"/>
  <c r="M474" i="52"/>
  <c r="M473" i="52"/>
  <c r="H473" i="52"/>
  <c r="AO46" i="11"/>
  <c r="G474" i="52"/>
  <c r="G470" i="52"/>
  <c r="G475" i="52"/>
  <c r="G469" i="52"/>
  <c r="G466" i="52"/>
  <c r="G467" i="52"/>
  <c r="G473" i="52"/>
  <c r="F473" i="52" s="1"/>
  <c r="G471" i="52"/>
  <c r="G465" i="52"/>
  <c r="G468" i="52"/>
  <c r="G472" i="52"/>
  <c r="G476" i="52"/>
  <c r="M100" i="52"/>
  <c r="H100" i="52"/>
  <c r="M462" i="52"/>
  <c r="H462" i="52"/>
  <c r="H459" i="52"/>
  <c r="M459" i="52"/>
  <c r="M461" i="52"/>
  <c r="H461" i="52"/>
  <c r="L7009" i="52"/>
  <c r="L7017" i="52"/>
  <c r="L4152" i="52"/>
  <c r="L4142" i="52"/>
  <c r="K1571" i="52"/>
  <c r="N1571" i="52" s="1"/>
  <c r="K1369" i="52"/>
  <c r="K1730" i="52"/>
  <c r="K1708" i="52"/>
  <c r="N1708" i="52" s="1"/>
  <c r="K1545" i="52"/>
  <c r="K1512" i="52"/>
  <c r="N1512" i="52" s="1"/>
  <c r="K1651" i="52"/>
  <c r="K1665" i="52"/>
  <c r="K1634" i="52"/>
  <c r="K1285" i="52"/>
  <c r="K1581" i="52"/>
  <c r="K1553" i="52"/>
  <c r="K1523" i="52"/>
  <c r="K1577" i="52"/>
  <c r="N1577" i="52" s="1"/>
  <c r="K1785" i="52"/>
  <c r="K1757" i="52"/>
  <c r="N1757" i="52" s="1"/>
  <c r="K1300" i="52"/>
  <c r="K1456" i="52"/>
  <c r="K1404" i="52"/>
  <c r="K1350" i="52"/>
  <c r="K1876" i="52"/>
  <c r="K1848" i="52"/>
  <c r="K1747" i="52"/>
  <c r="N1747" i="52" s="1"/>
  <c r="K1702" i="52"/>
  <c r="K1585" i="52"/>
  <c r="K1809" i="52"/>
  <c r="K1551" i="52"/>
  <c r="K1275" i="52"/>
  <c r="K1482" i="52"/>
  <c r="K1268" i="52"/>
  <c r="K1347" i="52"/>
  <c r="K1531" i="52"/>
  <c r="K1427" i="52"/>
  <c r="K1372" i="52"/>
  <c r="K1811" i="52"/>
  <c r="N1811" i="52" s="1"/>
  <c r="K1612" i="52"/>
  <c r="K1556" i="52"/>
  <c r="K1881" i="52"/>
  <c r="K1822" i="52"/>
  <c r="K1788" i="52"/>
  <c r="K1732" i="52"/>
  <c r="N1732" i="52" s="1"/>
  <c r="K1464" i="52"/>
  <c r="K1399" i="52"/>
  <c r="K1344" i="52"/>
  <c r="K1490" i="52"/>
  <c r="K1376" i="52"/>
  <c r="K1901" i="52"/>
  <c r="K901" i="52"/>
  <c r="K902" i="52"/>
  <c r="N902" i="52" s="1"/>
  <c r="K899" i="52"/>
  <c r="K3703" i="52"/>
  <c r="N3703" i="52" s="1"/>
  <c r="K3697" i="52"/>
  <c r="N3697" i="52" s="1"/>
  <c r="K3713" i="52"/>
  <c r="N3713" i="52" s="1"/>
  <c r="H507" i="52"/>
  <c r="M507" i="52"/>
  <c r="H509" i="52"/>
  <c r="M509" i="52"/>
  <c r="M512" i="52"/>
  <c r="H512" i="52"/>
  <c r="K5638" i="52"/>
  <c r="N5638" i="52" s="1"/>
  <c r="L952" i="52"/>
  <c r="K2593" i="52"/>
  <c r="N2593" i="52" s="1"/>
  <c r="K2644" i="52"/>
  <c r="K2580" i="52"/>
  <c r="K2516" i="52"/>
  <c r="K2659" i="52"/>
  <c r="N2659" i="52" s="1"/>
  <c r="K2531" i="52"/>
  <c r="K2583" i="52"/>
  <c r="K2519" i="52"/>
  <c r="K2466" i="52"/>
  <c r="K2561" i="52"/>
  <c r="K2572" i="52"/>
  <c r="K2494" i="52"/>
  <c r="L6774" i="52"/>
  <c r="L6799" i="52"/>
  <c r="L6807" i="52"/>
  <c r="L6927" i="52"/>
  <c r="K6911" i="52"/>
  <c r="K6879" i="52"/>
  <c r="K655" i="52"/>
  <c r="K677" i="52"/>
  <c r="K4721" i="52"/>
  <c r="K4729" i="52"/>
  <c r="K4737" i="52"/>
  <c r="K4745" i="52"/>
  <c r="K4683" i="52"/>
  <c r="K4715" i="52"/>
  <c r="K4731" i="52"/>
  <c r="K4747" i="52"/>
  <c r="L4052" i="52"/>
  <c r="K2705" i="52"/>
  <c r="K4664" i="52"/>
  <c r="K2638" i="52"/>
  <c r="K2574" i="52"/>
  <c r="H583" i="52"/>
  <c r="F583" i="52" s="1"/>
  <c r="M583" i="52"/>
  <c r="H584" i="52"/>
  <c r="F584" i="52" s="1"/>
  <c r="M584" i="52"/>
  <c r="L2335" i="52"/>
  <c r="K649" i="52"/>
  <c r="K1497" i="52"/>
  <c r="N1497" i="52" s="1"/>
  <c r="K1274" i="52"/>
  <c r="N1274" i="52" s="1"/>
  <c r="K934" i="52"/>
  <c r="K5279" i="52"/>
  <c r="K4243" i="52"/>
  <c r="K4217" i="52"/>
  <c r="N4217" i="52" s="1"/>
  <c r="L4233" i="52"/>
  <c r="L4263" i="52"/>
  <c r="K4696" i="52"/>
  <c r="M5956" i="52"/>
  <c r="H5956" i="52"/>
  <c r="H5954" i="52"/>
  <c r="M5954" i="52"/>
  <c r="M5712" i="52"/>
  <c r="H5712" i="52"/>
  <c r="F5712" i="52" s="1"/>
  <c r="H5704" i="52"/>
  <c r="F5704" i="52" s="1"/>
  <c r="M5704" i="52"/>
  <c r="H5710" i="52"/>
  <c r="F5710" i="52" s="1"/>
  <c r="M5710" i="52"/>
  <c r="M5717" i="52"/>
  <c r="H5717" i="52"/>
  <c r="F5717" i="52" s="1"/>
  <c r="M5707" i="52"/>
  <c r="H5707" i="52"/>
  <c r="F5707" i="52" s="1"/>
  <c r="M5697" i="52"/>
  <c r="H5697" i="52"/>
  <c r="F5697" i="52" s="1"/>
  <c r="M3912" i="52"/>
  <c r="H3912" i="52"/>
  <c r="F3912" i="52" s="1"/>
  <c r="H6383" i="52"/>
  <c r="F6383" i="52" s="1"/>
  <c r="M6383" i="52"/>
  <c r="H6382" i="52"/>
  <c r="F6382" i="52" s="1"/>
  <c r="M6382" i="52"/>
  <c r="K4660" i="52"/>
  <c r="K4644" i="52"/>
  <c r="K4628" i="52"/>
  <c r="K4612" i="52"/>
  <c r="K4596" i="52"/>
  <c r="K4580" i="52"/>
  <c r="K4564" i="52"/>
  <c r="K2700" i="52"/>
  <c r="L2672" i="52"/>
  <c r="K2678" i="52"/>
  <c r="K2748" i="52"/>
  <c r="K2699" i="52"/>
  <c r="K2667" i="52"/>
  <c r="K2713" i="52"/>
  <c r="K2816" i="52"/>
  <c r="K2752" i="52"/>
  <c r="K2807" i="52"/>
  <c r="L2743" i="52"/>
  <c r="K2681" i="52"/>
  <c r="L7034" i="52"/>
  <c r="K2709" i="52"/>
  <c r="N2709" i="52" s="1"/>
  <c r="K2741" i="52"/>
  <c r="K3853" i="52"/>
  <c r="L3329" i="52"/>
  <c r="M540" i="52"/>
  <c r="H540" i="52"/>
  <c r="F540" i="52" s="1"/>
  <c r="M543" i="52"/>
  <c r="H543" i="52"/>
  <c r="F543" i="52" s="1"/>
  <c r="K4583" i="52"/>
  <c r="K4647" i="52"/>
  <c r="K4634" i="52"/>
  <c r="N4634" i="52" s="1"/>
  <c r="M5966" i="52"/>
  <c r="H5966" i="52"/>
  <c r="F5966" i="52" s="1"/>
  <c r="K46" i="52"/>
  <c r="K6349" i="52"/>
  <c r="K3296" i="52"/>
  <c r="N3296" i="52" s="1"/>
  <c r="K2485" i="52"/>
  <c r="K2473" i="52"/>
  <c r="K2562" i="52"/>
  <c r="K2465" i="52"/>
  <c r="K699" i="52"/>
  <c r="K688" i="52"/>
  <c r="K656" i="52"/>
  <c r="K703" i="52"/>
  <c r="K670" i="52"/>
  <c r="K1911" i="52"/>
  <c r="K1336" i="52"/>
  <c r="K1458" i="52"/>
  <c r="N1458" i="52" s="1"/>
  <c r="K1756" i="52"/>
  <c r="N1756" i="52" s="1"/>
  <c r="K1265" i="52"/>
  <c r="K1624" i="52"/>
  <c r="K1820" i="52"/>
  <c r="N1820" i="52" s="1"/>
  <c r="K6980" i="52"/>
  <c r="N6980" i="52" s="1"/>
  <c r="K911" i="52"/>
  <c r="K904" i="52"/>
  <c r="K5639" i="52"/>
  <c r="N5639" i="52" s="1"/>
  <c r="K5640" i="52"/>
  <c r="N5640" i="52" s="1"/>
  <c r="K5331" i="52"/>
  <c r="K6468" i="52"/>
  <c r="N6468" i="52" s="1"/>
  <c r="K6454" i="52"/>
  <c r="K3773" i="52"/>
  <c r="K4218" i="52"/>
  <c r="N4218" i="52" s="1"/>
  <c r="K4226" i="52"/>
  <c r="K5194" i="52"/>
  <c r="K5178" i="52"/>
  <c r="K5150" i="52"/>
  <c r="K5165" i="52"/>
  <c r="K5168" i="52"/>
  <c r="K5164" i="52"/>
  <c r="K4710" i="52"/>
  <c r="K4739" i="52"/>
  <c r="N4739" i="52" s="1"/>
  <c r="K4675" i="52"/>
  <c r="K4712" i="52"/>
  <c r="N4712" i="52" s="1"/>
  <c r="K4704" i="52"/>
  <c r="N4704" i="52" s="1"/>
  <c r="H5828" i="52"/>
  <c r="M5828" i="52"/>
  <c r="H5877" i="52"/>
  <c r="M5877" i="52"/>
  <c r="H5857" i="52"/>
  <c r="M5857" i="52"/>
  <c r="M5842" i="52"/>
  <c r="H5842" i="52"/>
  <c r="M5873" i="52"/>
  <c r="H5873" i="52"/>
  <c r="H5841" i="52"/>
  <c r="M5841" i="52"/>
  <c r="H5826" i="52"/>
  <c r="M5826" i="52"/>
  <c r="M5872" i="52"/>
  <c r="H5872" i="52"/>
  <c r="M5863" i="52"/>
  <c r="H5863" i="52"/>
  <c r="H5871" i="52"/>
  <c r="M5871" i="52"/>
  <c r="M5864" i="52"/>
  <c r="H5864" i="52"/>
  <c r="H5840" i="52"/>
  <c r="M5840" i="52"/>
  <c r="M5885" i="52"/>
  <c r="H5885" i="52"/>
  <c r="M5855" i="52"/>
  <c r="H5855" i="52"/>
  <c r="M5884" i="52"/>
  <c r="H5884" i="52"/>
  <c r="M592" i="52"/>
  <c r="H592" i="52"/>
  <c r="M4121" i="52"/>
  <c r="H4121" i="52"/>
  <c r="M4128" i="52"/>
  <c r="H4128" i="52"/>
  <c r="M4126" i="52"/>
  <c r="H4126" i="52"/>
  <c r="M277" i="52"/>
  <c r="H277" i="52"/>
  <c r="H274" i="52"/>
  <c r="M274" i="52"/>
  <c r="M281" i="52"/>
  <c r="H281" i="52"/>
  <c r="M272" i="52"/>
  <c r="H272" i="52"/>
  <c r="M5580" i="52"/>
  <c r="H5580" i="52"/>
  <c r="F5580" i="52" s="1"/>
  <c r="M5587" i="52"/>
  <c r="H5587" i="52"/>
  <c r="F5587" i="52" s="1"/>
  <c r="M6858" i="52"/>
  <c r="H6858" i="52"/>
  <c r="G6858" i="52"/>
  <c r="G6859" i="52"/>
  <c r="G6863" i="52"/>
  <c r="G6857" i="52"/>
  <c r="G6861" i="52"/>
  <c r="G6862" i="52"/>
  <c r="G6860" i="52"/>
  <c r="AO76" i="11"/>
  <c r="AR76" i="11"/>
  <c r="AN76" i="11"/>
  <c r="AF223" i="44" s="1"/>
  <c r="M5933" i="52"/>
  <c r="H5933" i="52"/>
  <c r="F5933" i="52" s="1"/>
  <c r="M5925" i="52"/>
  <c r="H5925" i="52"/>
  <c r="M5913" i="52"/>
  <c r="H5913" i="52"/>
  <c r="H5931" i="52"/>
  <c r="M5931" i="52"/>
  <c r="M5915" i="52"/>
  <c r="H5915" i="52"/>
  <c r="H5899" i="52"/>
  <c r="M5899" i="52"/>
  <c r="M5926" i="52"/>
  <c r="H5926" i="52"/>
  <c r="M5894" i="52"/>
  <c r="H5894" i="52"/>
  <c r="M5916" i="52"/>
  <c r="H5916" i="52"/>
  <c r="M5930" i="52"/>
  <c r="H5930" i="52"/>
  <c r="M5898" i="52"/>
  <c r="H5898" i="52"/>
  <c r="M5912" i="52"/>
  <c r="H5912" i="52"/>
  <c r="G5931" i="52"/>
  <c r="G5929" i="52"/>
  <c r="G5927" i="52"/>
  <c r="G5925" i="52"/>
  <c r="F5925" i="52" s="1"/>
  <c r="G5923" i="52"/>
  <c r="G5921" i="52"/>
  <c r="G5919" i="52"/>
  <c r="G5917" i="52"/>
  <c r="G5915" i="52"/>
  <c r="G5913" i="52"/>
  <c r="F5913" i="52" s="1"/>
  <c r="G5911" i="52"/>
  <c r="G5909" i="52"/>
  <c r="G5907" i="52"/>
  <c r="G5905" i="52"/>
  <c r="G5903" i="52"/>
  <c r="G5901" i="52"/>
  <c r="G5899" i="52"/>
  <c r="G5897" i="52"/>
  <c r="G5895" i="52"/>
  <c r="G5893" i="52"/>
  <c r="G5891" i="52"/>
  <c r="G5889" i="52"/>
  <c r="G5887" i="52"/>
  <c r="G5932" i="52"/>
  <c r="G5930" i="52"/>
  <c r="G5928" i="52"/>
  <c r="G5926" i="52"/>
  <c r="G5924" i="52"/>
  <c r="G5922" i="52"/>
  <c r="G5920" i="52"/>
  <c r="G5918" i="52"/>
  <c r="G5916" i="52"/>
  <c r="G5914" i="52"/>
  <c r="G5912" i="52"/>
  <c r="G5910" i="52"/>
  <c r="G5908" i="52"/>
  <c r="G5906" i="52"/>
  <c r="G5904" i="52"/>
  <c r="F5904" i="52" s="1"/>
  <c r="G5902" i="52"/>
  <c r="G5900" i="52"/>
  <c r="G5898" i="52"/>
  <c r="G5896" i="52"/>
  <c r="G5894" i="52"/>
  <c r="G5892" i="52"/>
  <c r="G5890" i="52"/>
  <c r="G5888" i="52"/>
  <c r="G5886" i="52"/>
  <c r="AN194" i="11"/>
  <c r="AF168" i="44" s="1"/>
  <c r="AR194" i="11"/>
  <c r="AO194" i="11"/>
  <c r="M1038" i="52"/>
  <c r="H1038" i="52"/>
  <c r="F1038" i="52" s="1"/>
  <c r="M1018" i="52"/>
  <c r="H1018" i="52"/>
  <c r="F1018" i="52" s="1"/>
  <c r="H1022" i="52"/>
  <c r="F1022" i="52" s="1"/>
  <c r="M1022" i="52"/>
  <c r="H1039" i="52"/>
  <c r="F1039" i="52" s="1"/>
  <c r="M1039" i="52"/>
  <c r="M1024" i="52"/>
  <c r="H1024" i="52"/>
  <c r="F1024" i="52" s="1"/>
  <c r="M1010" i="52"/>
  <c r="H1010" i="52"/>
  <c r="F1010" i="52" s="1"/>
  <c r="M1046" i="52"/>
  <c r="H1046" i="52"/>
  <c r="F1046" i="52" s="1"/>
  <c r="M1021" i="52"/>
  <c r="H1021" i="52"/>
  <c r="F1021" i="52" s="1"/>
  <c r="M1019" i="52"/>
  <c r="H1019" i="52"/>
  <c r="F1019" i="52" s="1"/>
  <c r="M1042" i="52"/>
  <c r="H1042" i="52"/>
  <c r="F1042" i="52" s="1"/>
  <c r="M1012" i="52"/>
  <c r="H1012" i="52"/>
  <c r="F1012" i="52" s="1"/>
  <c r="M1028" i="52"/>
  <c r="H1028" i="52"/>
  <c r="F1028" i="52" s="1"/>
  <c r="M481" i="52"/>
  <c r="H481" i="52"/>
  <c r="F481" i="52" s="1"/>
  <c r="M477" i="52"/>
  <c r="H477" i="52"/>
  <c r="M479" i="52"/>
  <c r="H479" i="52"/>
  <c r="F479" i="52" s="1"/>
  <c r="M6393" i="52"/>
  <c r="H6393" i="52"/>
  <c r="F6393" i="52" s="1"/>
  <c r="M6391" i="52"/>
  <c r="H6391" i="52"/>
  <c r="F6391" i="52" s="1"/>
  <c r="M6394" i="52"/>
  <c r="H6394" i="52"/>
  <c r="F6394" i="52" s="1"/>
  <c r="H6404" i="52"/>
  <c r="F6404" i="52" s="1"/>
  <c r="M6404" i="52"/>
  <c r="K5631" i="52"/>
  <c r="N5631" i="52" s="1"/>
  <c r="M6953" i="52"/>
  <c r="H6953" i="52"/>
  <c r="M6955" i="52"/>
  <c r="H6955" i="52"/>
  <c r="K3719" i="52"/>
  <c r="K3735" i="52"/>
  <c r="K3751" i="52"/>
  <c r="K3783" i="52"/>
  <c r="L6584" i="52"/>
  <c r="L6941" i="52"/>
  <c r="L6940" i="52"/>
  <c r="K3172" i="52"/>
  <c r="K3208" i="52"/>
  <c r="K3116" i="52"/>
  <c r="K3114" i="52"/>
  <c r="K3072" i="52"/>
  <c r="L1058" i="52"/>
  <c r="L1002" i="52"/>
  <c r="L1019" i="52"/>
  <c r="L1041" i="52"/>
  <c r="L1007" i="52"/>
  <c r="L4288" i="52"/>
  <c r="K5024" i="52"/>
  <c r="K4992" i="52"/>
  <c r="K4998" i="52"/>
  <c r="K4997" i="52"/>
  <c r="K4981" i="52"/>
  <c r="L6838" i="52"/>
  <c r="K6295" i="52"/>
  <c r="K5185" i="52"/>
  <c r="K4722" i="52"/>
  <c r="N4722" i="52" s="1"/>
  <c r="K4690" i="52"/>
  <c r="N4690" i="52" s="1"/>
  <c r="K4732" i="52"/>
  <c r="N4732" i="52" s="1"/>
  <c r="K4680" i="52"/>
  <c r="N4680" i="52" s="1"/>
  <c r="K5494" i="52"/>
  <c r="K5488" i="52"/>
  <c r="K5498" i="52"/>
  <c r="M236" i="52"/>
  <c r="H236" i="52"/>
  <c r="M228" i="52"/>
  <c r="H228" i="52"/>
  <c r="M234" i="52"/>
  <c r="H234" i="52"/>
  <c r="G238" i="52"/>
  <c r="G236" i="52"/>
  <c r="G234" i="52"/>
  <c r="G232" i="52"/>
  <c r="G230" i="52"/>
  <c r="G228" i="52"/>
  <c r="F228" i="52" s="1"/>
  <c r="G226" i="52"/>
  <c r="G237" i="52"/>
  <c r="G233" i="52"/>
  <c r="G229" i="52"/>
  <c r="G225" i="52"/>
  <c r="G235" i="52"/>
  <c r="G227" i="52"/>
  <c r="G239" i="52"/>
  <c r="G231" i="52"/>
  <c r="AO157" i="11"/>
  <c r="AN157" i="11"/>
  <c r="AF187" i="44" s="1"/>
  <c r="AR157" i="11"/>
  <c r="M7100" i="52"/>
  <c r="H7100" i="52"/>
  <c r="F7100" i="52" s="1"/>
  <c r="M581" i="52"/>
  <c r="H581" i="52"/>
  <c r="M579" i="52"/>
  <c r="H579" i="52"/>
  <c r="M578" i="52"/>
  <c r="H578" i="52"/>
  <c r="M3915" i="52"/>
  <c r="H3915" i="52"/>
  <c r="M3918" i="52"/>
  <c r="H3918" i="52"/>
  <c r="M4775" i="52"/>
  <c r="H4775" i="52"/>
  <c r="F4775" i="52" s="1"/>
  <c r="M4770" i="52"/>
  <c r="H4770" i="52"/>
  <c r="F4770" i="52" s="1"/>
  <c r="M4769" i="52"/>
  <c r="H4769" i="52"/>
  <c r="F4769" i="52" s="1"/>
  <c r="M5938" i="52"/>
  <c r="H5938" i="52"/>
  <c r="F5938" i="52" s="1"/>
  <c r="M5945" i="52"/>
  <c r="H5945" i="52"/>
  <c r="F5945" i="52" s="1"/>
  <c r="M981" i="52"/>
  <c r="H981" i="52"/>
  <c r="M991" i="52"/>
  <c r="H991" i="52"/>
  <c r="F991" i="52" s="1"/>
  <c r="M975" i="52"/>
  <c r="H975" i="52"/>
  <c r="M994" i="52"/>
  <c r="H994" i="52"/>
  <c r="M984" i="52"/>
  <c r="H984" i="52"/>
  <c r="M490" i="52"/>
  <c r="H490" i="52"/>
  <c r="M494" i="52"/>
  <c r="H494" i="52"/>
  <c r="AR98" i="11"/>
  <c r="G496" i="52"/>
  <c r="G494" i="52"/>
  <c r="G492" i="52"/>
  <c r="G490" i="52"/>
  <c r="G497" i="52"/>
  <c r="G495" i="52"/>
  <c r="G493" i="52"/>
  <c r="G491" i="52"/>
  <c r="H433" i="52"/>
  <c r="F433" i="52" s="1"/>
  <c r="M433" i="52"/>
  <c r="M428" i="52"/>
  <c r="H428" i="52"/>
  <c r="F428" i="52" s="1"/>
  <c r="M425" i="52"/>
  <c r="H425" i="52"/>
  <c r="F425" i="52" s="1"/>
  <c r="M4041" i="52"/>
  <c r="H4041" i="52"/>
  <c r="F4041" i="52" s="1"/>
  <c r="M4042" i="52"/>
  <c r="H4042" i="52"/>
  <c r="F4042" i="52" s="1"/>
  <c r="M4786" i="52"/>
  <c r="H4786" i="52"/>
  <c r="F4786" i="52" s="1"/>
  <c r="K3810" i="52"/>
  <c r="K3866" i="52"/>
  <c r="M7181" i="52"/>
  <c r="H7181" i="52"/>
  <c r="M7180" i="52"/>
  <c r="H7180" i="52"/>
  <c r="H5624" i="52"/>
  <c r="M5624" i="52"/>
  <c r="M5621" i="52"/>
  <c r="H5621" i="52"/>
  <c r="L6568" i="52"/>
  <c r="L6522" i="52"/>
  <c r="L6520" i="52"/>
  <c r="L6524" i="52"/>
  <c r="H7111" i="52"/>
  <c r="M7111" i="52"/>
  <c r="M7113" i="52"/>
  <c r="H7113" i="52"/>
  <c r="K3298" i="52"/>
  <c r="N3298" i="52" s="1"/>
  <c r="K3306" i="52"/>
  <c r="N3306" i="52" s="1"/>
  <c r="K1225" i="52"/>
  <c r="N1225" i="52" s="1"/>
  <c r="K1215" i="52"/>
  <c r="N1215" i="52" s="1"/>
  <c r="K1223" i="52"/>
  <c r="N1223" i="52" s="1"/>
  <c r="K1231" i="52"/>
  <c r="N1231" i="52" s="1"/>
  <c r="K1239" i="52"/>
  <c r="N1239" i="52" s="1"/>
  <c r="K2453" i="52"/>
  <c r="K2412" i="52"/>
  <c r="N2412" i="52" s="1"/>
  <c r="K2425" i="52"/>
  <c r="N2425" i="52" s="1"/>
  <c r="K2416" i="52"/>
  <c r="K2427" i="52"/>
  <c r="K2402" i="52"/>
  <c r="K2457" i="52"/>
  <c r="K2417" i="52"/>
  <c r="K2439" i="52"/>
  <c r="K2376" i="52"/>
  <c r="K2440" i="52"/>
  <c r="K2377" i="52"/>
  <c r="K2420" i="52"/>
  <c r="K2356" i="52"/>
  <c r="K2382" i="52"/>
  <c r="K5076" i="52"/>
  <c r="K5141" i="52"/>
  <c r="K5079" i="52"/>
  <c r="K5041" i="52"/>
  <c r="K5137" i="52"/>
  <c r="K5084" i="52"/>
  <c r="L559" i="52"/>
  <c r="L552" i="52"/>
  <c r="K7040" i="52"/>
  <c r="N7040" i="52" s="1"/>
  <c r="K7042" i="52"/>
  <c r="N7042" i="52" s="1"/>
  <c r="K3530" i="52"/>
  <c r="N3530" i="52" s="1"/>
  <c r="K3562" i="52"/>
  <c r="N3562" i="52" s="1"/>
  <c r="K3547" i="52"/>
  <c r="N3547" i="52" s="1"/>
  <c r="K3526" i="52"/>
  <c r="N3526" i="52" s="1"/>
  <c r="K3538" i="52"/>
  <c r="N3538" i="52" s="1"/>
  <c r="K3568" i="52"/>
  <c r="N3568" i="52" s="1"/>
  <c r="K3552" i="52"/>
  <c r="N3552" i="52" s="1"/>
  <c r="K3520" i="52"/>
  <c r="N3520" i="52" s="1"/>
  <c r="K3565" i="52"/>
  <c r="N3565" i="52" s="1"/>
  <c r="K3533" i="52"/>
  <c r="N3533" i="52" s="1"/>
  <c r="K3517" i="52"/>
  <c r="N3517" i="52" s="1"/>
  <c r="K4789" i="52"/>
  <c r="K4821" i="52"/>
  <c r="K4837" i="52"/>
  <c r="K4853" i="52"/>
  <c r="K4803" i="52"/>
  <c r="K4819" i="52"/>
  <c r="K4835" i="52"/>
  <c r="K2375" i="52"/>
  <c r="N2375" i="52" s="1"/>
  <c r="K2410" i="52"/>
  <c r="K2665" i="52"/>
  <c r="N2665" i="52" s="1"/>
  <c r="K2765" i="52"/>
  <c r="N2765" i="52" s="1"/>
  <c r="K3803" i="52"/>
  <c r="K4632" i="52"/>
  <c r="K4554" i="52"/>
  <c r="N4554" i="52" s="1"/>
  <c r="M6713" i="52"/>
  <c r="H6713" i="52"/>
  <c r="M6712" i="52"/>
  <c r="H6712" i="52"/>
  <c r="K5490" i="52"/>
  <c r="K5458" i="52"/>
  <c r="K3303" i="52"/>
  <c r="N3303" i="52" s="1"/>
  <c r="K3275" i="52"/>
  <c r="N3275" i="52" s="1"/>
  <c r="K2470" i="52"/>
  <c r="N2470" i="52" s="1"/>
  <c r="K608" i="52"/>
  <c r="K1258" i="52"/>
  <c r="N1258" i="52" s="1"/>
  <c r="K1206" i="52"/>
  <c r="N1206" i="52" s="1"/>
  <c r="K912" i="52"/>
  <c r="K5011" i="52"/>
  <c r="N5011" i="52" s="1"/>
  <c r="K6428" i="52"/>
  <c r="N6428" i="52" s="1"/>
  <c r="K6441" i="52"/>
  <c r="K3011" i="52"/>
  <c r="K3718" i="52"/>
  <c r="K3778" i="52"/>
  <c r="N3778" i="52" s="1"/>
  <c r="K3677" i="52"/>
  <c r="K3639" i="52"/>
  <c r="K3634" i="52"/>
  <c r="K3606" i="52"/>
  <c r="K3638" i="52"/>
  <c r="K3624" i="52"/>
  <c r="K3645" i="52"/>
  <c r="K4200" i="52"/>
  <c r="N4200" i="52" s="1"/>
  <c r="M2024" i="52"/>
  <c r="H2024" i="52"/>
  <c r="M2022" i="52"/>
  <c r="H2022" i="52"/>
  <c r="H2055" i="52"/>
  <c r="M2055" i="52"/>
  <c r="M2152" i="52"/>
  <c r="H2152" i="52"/>
  <c r="M2017" i="52"/>
  <c r="H2017" i="52"/>
  <c r="M2080" i="52"/>
  <c r="H2080" i="52"/>
  <c r="M1965" i="52"/>
  <c r="H1965" i="52"/>
  <c r="M1980" i="52"/>
  <c r="H1980" i="52"/>
  <c r="M1921" i="52"/>
  <c r="H1921" i="52"/>
  <c r="M2042" i="52"/>
  <c r="H2042" i="52"/>
  <c r="M1939" i="52"/>
  <c r="H1939" i="52"/>
  <c r="M2109" i="52"/>
  <c r="H2109" i="52"/>
  <c r="M2158" i="52"/>
  <c r="H2158" i="52"/>
  <c r="M2019" i="52"/>
  <c r="H2019" i="52"/>
  <c r="M2111" i="52"/>
  <c r="H2111" i="52"/>
  <c r="M2006" i="52"/>
  <c r="H2006" i="52"/>
  <c r="H1922" i="52"/>
  <c r="M1922" i="52"/>
  <c r="M1925" i="52"/>
  <c r="H1925" i="52"/>
  <c r="H1930" i="52"/>
  <c r="M1930" i="52"/>
  <c r="H2040" i="52"/>
  <c r="M2040" i="52"/>
  <c r="M1935" i="52"/>
  <c r="H1935" i="52"/>
  <c r="H2062" i="52"/>
  <c r="M2062" i="52"/>
  <c r="M2072" i="52"/>
  <c r="H2072" i="52"/>
  <c r="M2087" i="52"/>
  <c r="H2087" i="52"/>
  <c r="M1966" i="52"/>
  <c r="H1966" i="52"/>
  <c r="M1974" i="52"/>
  <c r="H1974" i="52"/>
  <c r="M1987" i="52"/>
  <c r="H1987" i="52"/>
  <c r="M1996" i="52"/>
  <c r="H1996" i="52"/>
  <c r="M2176" i="52"/>
  <c r="H2176" i="52"/>
  <c r="M2044" i="52"/>
  <c r="H2044" i="52"/>
  <c r="M2058" i="52"/>
  <c r="H2058" i="52"/>
  <c r="M1937" i="52"/>
  <c r="H1937" i="52"/>
  <c r="M2085" i="52"/>
  <c r="H2085" i="52"/>
  <c r="M2099" i="52"/>
  <c r="H2099" i="52"/>
  <c r="M2106" i="52"/>
  <c r="H2106" i="52"/>
  <c r="M1973" i="52"/>
  <c r="H1973" i="52"/>
  <c r="M2140" i="52"/>
  <c r="H2140" i="52"/>
  <c r="M1984" i="52"/>
  <c r="H1984" i="52"/>
  <c r="M2005" i="52"/>
  <c r="H2005" i="52"/>
  <c r="M2010" i="52"/>
  <c r="H2010" i="52"/>
  <c r="H2025" i="52"/>
  <c r="M2025" i="52"/>
  <c r="M2033" i="52"/>
  <c r="H2033" i="52"/>
  <c r="M2043" i="52"/>
  <c r="H2043" i="52"/>
  <c r="M2057" i="52"/>
  <c r="H2057" i="52"/>
  <c r="M2073" i="52"/>
  <c r="H2073" i="52"/>
  <c r="M2086" i="52"/>
  <c r="H2086" i="52"/>
  <c r="M1957" i="52"/>
  <c r="H1957" i="52"/>
  <c r="M2112" i="52"/>
  <c r="H2112" i="52"/>
  <c r="M2128" i="52"/>
  <c r="H2128" i="52"/>
  <c r="M2137" i="52"/>
  <c r="H2137" i="52"/>
  <c r="M2154" i="52"/>
  <c r="H2154" i="52"/>
  <c r="M2161" i="52"/>
  <c r="H2161" i="52"/>
  <c r="H2007" i="52"/>
  <c r="M2007" i="52"/>
  <c r="M2177" i="52"/>
  <c r="H2177" i="52"/>
  <c r="H2079" i="52"/>
  <c r="M2079" i="52"/>
  <c r="H2089" i="52"/>
  <c r="M2089" i="52"/>
  <c r="M1956" i="52"/>
  <c r="H1956" i="52"/>
  <c r="M1964" i="52"/>
  <c r="H1964" i="52"/>
  <c r="M2115" i="52"/>
  <c r="H2115" i="52"/>
  <c r="M2122" i="52"/>
  <c r="H2122" i="52"/>
  <c r="M1978" i="52"/>
  <c r="H1978" i="52"/>
  <c r="M2144" i="52"/>
  <c r="H2144" i="52"/>
  <c r="M1990" i="52"/>
  <c r="H1990" i="52"/>
  <c r="M2160" i="52"/>
  <c r="H2160" i="52"/>
  <c r="M2002" i="52"/>
  <c r="H2002" i="52"/>
  <c r="M2008" i="52"/>
  <c r="H2008" i="52"/>
  <c r="M3463" i="52"/>
  <c r="H3463" i="52"/>
  <c r="M3458" i="52"/>
  <c r="H3458" i="52"/>
  <c r="H3454" i="52"/>
  <c r="M3454" i="52"/>
  <c r="M5579" i="52"/>
  <c r="H5579" i="52"/>
  <c r="K3475" i="52"/>
  <c r="N3475" i="52" s="1"/>
  <c r="K3491" i="52"/>
  <c r="N3491" i="52" s="1"/>
  <c r="K3499" i="52"/>
  <c r="N3499" i="52" s="1"/>
  <c r="M2311" i="52"/>
  <c r="H2311" i="52"/>
  <c r="M2304" i="52"/>
  <c r="H2304" i="52"/>
  <c r="H2288" i="52"/>
  <c r="M2288" i="52"/>
  <c r="M2272" i="52"/>
  <c r="H2272" i="52"/>
  <c r="H2275" i="52"/>
  <c r="M2275" i="52"/>
  <c r="H2267" i="52"/>
  <c r="M2267" i="52"/>
  <c r="M2266" i="52"/>
  <c r="H2266" i="52"/>
  <c r="M2314" i="52"/>
  <c r="H2314" i="52"/>
  <c r="M2281" i="52"/>
  <c r="H2281" i="52"/>
  <c r="M2313" i="52"/>
  <c r="H2313" i="52"/>
  <c r="M2293" i="52"/>
  <c r="H2293" i="52"/>
  <c r="M2278" i="52"/>
  <c r="H2278" i="52"/>
  <c r="M2310" i="52"/>
  <c r="H2310" i="52"/>
  <c r="L3908" i="52"/>
  <c r="K1150" i="52"/>
  <c r="K1132" i="52"/>
  <c r="K1122" i="52"/>
  <c r="K1087" i="52"/>
  <c r="K1128" i="52"/>
  <c r="L3888" i="52"/>
  <c r="L3886" i="52"/>
  <c r="L3892" i="52"/>
  <c r="L7164" i="52"/>
  <c r="K2391" i="52"/>
  <c r="N2391" i="52" s="1"/>
  <c r="K2753" i="52"/>
  <c r="N2753" i="52" s="1"/>
  <c r="K3841" i="52"/>
  <c r="K3792" i="52"/>
  <c r="N3792" i="52" s="1"/>
  <c r="K2826" i="52"/>
  <c r="K2840" i="52"/>
  <c r="K2830" i="52"/>
  <c r="K2902" i="52"/>
  <c r="N2902" i="52" s="1"/>
  <c r="K2878" i="52"/>
  <c r="K2910" i="52"/>
  <c r="K2864" i="52"/>
  <c r="K2896" i="52"/>
  <c r="K2904" i="52"/>
  <c r="N2904" i="52" s="1"/>
  <c r="K2843" i="52"/>
  <c r="K4592" i="52"/>
  <c r="N4592" i="52" s="1"/>
  <c r="K4656" i="52"/>
  <c r="N4656" i="52" s="1"/>
  <c r="K4597" i="52"/>
  <c r="N4597" i="52" s="1"/>
  <c r="K4661" i="52"/>
  <c r="N4661" i="52" s="1"/>
  <c r="K4586" i="52"/>
  <c r="K4650" i="52"/>
  <c r="N4650" i="52" s="1"/>
  <c r="K4610" i="52"/>
  <c r="N4610" i="52" s="1"/>
  <c r="M4054" i="52"/>
  <c r="H4054" i="52"/>
  <c r="F4054" i="52" s="1"/>
  <c r="M4049" i="52"/>
  <c r="H4049" i="52"/>
  <c r="F4049" i="52" s="1"/>
  <c r="M4047" i="52"/>
  <c r="H4047" i="52"/>
  <c r="F4047" i="52" s="1"/>
  <c r="K5451" i="52"/>
  <c r="K5456" i="52"/>
  <c r="K5497" i="52"/>
  <c r="K5452" i="52"/>
  <c r="K1158" i="52"/>
  <c r="N1158" i="52" s="1"/>
  <c r="K784" i="52"/>
  <c r="K771" i="52"/>
  <c r="K3423" i="52"/>
  <c r="N3423" i="52" s="1"/>
  <c r="K6325" i="52"/>
  <c r="K6320" i="52"/>
  <c r="K3283" i="52"/>
  <c r="N3283" i="52" s="1"/>
  <c r="K3262" i="52"/>
  <c r="N3262" i="52" s="1"/>
  <c r="K3301" i="52"/>
  <c r="N3301" i="52" s="1"/>
  <c r="K2537" i="52"/>
  <c r="N2537" i="52" s="1"/>
  <c r="K2643" i="52"/>
  <c r="N2643" i="52" s="1"/>
  <c r="K2478" i="52"/>
  <c r="N2478" i="52" s="1"/>
  <c r="K2607" i="52"/>
  <c r="N2607" i="52" s="1"/>
  <c r="K7039" i="52"/>
  <c r="N7039" i="52" s="1"/>
  <c r="M6079" i="52"/>
  <c r="H6079" i="52"/>
  <c r="F6079" i="52" s="1"/>
  <c r="M6072" i="52"/>
  <c r="H6072" i="52"/>
  <c r="F6072" i="52" s="1"/>
  <c r="M6061" i="52"/>
  <c r="H6061" i="52"/>
  <c r="F6061" i="52" s="1"/>
  <c r="M6075" i="52"/>
  <c r="H6075" i="52"/>
  <c r="F6075" i="52" s="1"/>
  <c r="M6060" i="52"/>
  <c r="H6060" i="52"/>
  <c r="F6060" i="52" s="1"/>
  <c r="M6082" i="52"/>
  <c r="H6082" i="52"/>
  <c r="F6082" i="52" s="1"/>
  <c r="K3694" i="52"/>
  <c r="N3694" i="52" s="1"/>
  <c r="K669" i="52"/>
  <c r="K637" i="52"/>
  <c r="K613" i="52"/>
  <c r="K5361" i="52"/>
  <c r="N5361" i="52" s="1"/>
  <c r="K5425" i="52"/>
  <c r="N5425" i="52" s="1"/>
  <c r="K5344" i="52"/>
  <c r="N5344" i="52" s="1"/>
  <c r="K5376" i="52"/>
  <c r="N5376" i="52" s="1"/>
  <c r="K1342" i="52"/>
  <c r="N1342" i="52" s="1"/>
  <c r="K1381" i="52"/>
  <c r="N1381" i="52" s="1"/>
  <c r="K1437" i="52"/>
  <c r="N1437" i="52" s="1"/>
  <c r="K1470" i="52"/>
  <c r="N1470" i="52" s="1"/>
  <c r="K1423" i="52"/>
  <c r="K1334" i="52"/>
  <c r="N1334" i="52" s="1"/>
  <c r="K1216" i="52"/>
  <c r="N1216" i="52" s="1"/>
  <c r="K6974" i="52"/>
  <c r="N6974" i="52" s="1"/>
  <c r="K950" i="52"/>
  <c r="N950" i="52" s="1"/>
  <c r="K928" i="52"/>
  <c r="K909" i="52"/>
  <c r="K5020" i="52"/>
  <c r="K6442" i="52"/>
  <c r="N6442" i="52" s="1"/>
  <c r="K6437" i="52"/>
  <c r="N6437" i="52" s="1"/>
  <c r="K6424" i="52"/>
  <c r="N6424" i="52" s="1"/>
  <c r="K4833" i="52"/>
  <c r="N4833" i="52" s="1"/>
  <c r="K4800" i="52"/>
  <c r="K2963" i="52"/>
  <c r="K2922" i="52"/>
  <c r="K3050" i="52"/>
  <c r="K198" i="52"/>
  <c r="N198" i="52" s="1"/>
  <c r="K3788" i="52"/>
  <c r="K3734" i="52"/>
  <c r="K3720" i="52"/>
  <c r="K3762" i="52"/>
  <c r="N3762" i="52" s="1"/>
  <c r="K3781" i="52"/>
  <c r="K3692" i="52"/>
  <c r="K3619" i="52"/>
  <c r="K4360" i="52"/>
  <c r="K4268" i="52"/>
  <c r="K4206" i="52"/>
  <c r="N4206" i="52" s="1"/>
  <c r="K4250" i="52"/>
  <c r="N4250" i="52" s="1"/>
  <c r="K4196" i="52"/>
  <c r="K4192" i="52"/>
  <c r="N4192" i="52" s="1"/>
  <c r="L5818" i="52"/>
  <c r="L5798" i="52"/>
  <c r="K3539" i="52"/>
  <c r="N3539" i="52" s="1"/>
  <c r="K5092" i="52"/>
  <c r="K5189" i="52"/>
  <c r="N5189" i="52" s="1"/>
  <c r="K4706" i="52"/>
  <c r="N4706" i="52" s="1"/>
  <c r="K4740" i="52"/>
  <c r="N4740" i="52" s="1"/>
  <c r="M5692" i="52"/>
  <c r="H5692" i="52"/>
  <c r="F5692" i="52" s="1"/>
  <c r="M5530" i="52"/>
  <c r="H5530" i="52"/>
  <c r="H5526" i="52"/>
  <c r="M5526" i="52"/>
  <c r="M5551" i="52"/>
  <c r="H5551" i="52"/>
  <c r="M5531" i="52"/>
  <c r="H5531" i="52"/>
  <c r="M5573" i="52"/>
  <c r="H5573" i="52"/>
  <c r="M5540" i="52"/>
  <c r="H5540" i="52"/>
  <c r="M5567" i="52"/>
  <c r="H5567" i="52"/>
  <c r="H5555" i="52"/>
  <c r="M5555" i="52"/>
  <c r="H5575" i="52"/>
  <c r="M5575" i="52"/>
  <c r="H5543" i="52"/>
  <c r="M5543" i="52"/>
  <c r="M5564" i="52"/>
  <c r="H5564" i="52"/>
  <c r="M5533" i="52"/>
  <c r="H5533" i="52"/>
  <c r="M5549" i="52"/>
  <c r="H5549" i="52"/>
  <c r="M5565" i="52"/>
  <c r="H5565" i="52"/>
  <c r="M3312" i="52"/>
  <c r="H3312" i="52"/>
  <c r="F3312" i="52" s="1"/>
  <c r="M3311" i="52"/>
  <c r="H3311" i="52"/>
  <c r="F3311" i="52" s="1"/>
  <c r="M5437" i="52"/>
  <c r="H5437" i="52"/>
  <c r="M5445" i="52"/>
  <c r="H5445" i="52"/>
  <c r="M5438" i="52"/>
  <c r="H5438" i="52"/>
  <c r="H6739" i="52"/>
  <c r="M6739" i="52"/>
  <c r="M6740" i="52"/>
  <c r="H6740" i="52"/>
  <c r="L6093" i="52"/>
  <c r="H5949" i="52"/>
  <c r="M5949" i="52"/>
  <c r="M5948" i="52"/>
  <c r="H5948" i="52"/>
  <c r="H2236" i="52"/>
  <c r="M2236" i="52"/>
  <c r="M2237" i="52"/>
  <c r="H2237" i="52"/>
  <c r="H2255" i="52"/>
  <c r="M2255" i="52"/>
  <c r="M2240" i="52"/>
  <c r="H2240" i="52"/>
  <c r="M2248" i="52"/>
  <c r="H2248" i="52"/>
  <c r="M2253" i="52"/>
  <c r="H2253" i="52"/>
  <c r="H2258" i="52"/>
  <c r="M2258" i="52"/>
  <c r="M2264" i="52"/>
  <c r="H2264" i="52"/>
  <c r="M517" i="52"/>
  <c r="H517" i="52"/>
  <c r="K6725" i="52"/>
  <c r="L6725" i="52" s="1"/>
  <c r="K734" i="52"/>
  <c r="K785" i="52"/>
  <c r="K766" i="52"/>
  <c r="K780" i="52"/>
  <c r="L7101" i="52"/>
  <c r="L295" i="52"/>
  <c r="L311" i="52"/>
  <c r="K3582" i="52"/>
  <c r="N3582" i="52" s="1"/>
  <c r="K3581" i="52"/>
  <c r="N3581" i="52" s="1"/>
  <c r="K5651" i="52"/>
  <c r="N5651" i="52" s="1"/>
  <c r="L6752" i="52"/>
  <c r="K4323" i="52"/>
  <c r="K4387" i="52"/>
  <c r="K4315" i="52"/>
  <c r="K4379" i="52"/>
  <c r="K4443" i="52"/>
  <c r="K4371" i="52"/>
  <c r="K4435" i="52"/>
  <c r="K4345" i="52"/>
  <c r="K4361" i="52"/>
  <c r="K4377" i="52"/>
  <c r="K4393" i="52"/>
  <c r="K4409" i="52"/>
  <c r="K4425" i="52"/>
  <c r="K4441" i="52"/>
  <c r="K4327" i="52"/>
  <c r="K4343" i="52"/>
  <c r="K4359" i="52"/>
  <c r="K4375" i="52"/>
  <c r="K4391" i="52"/>
  <c r="K4407" i="52"/>
  <c r="K4423" i="52"/>
  <c r="K4439" i="52"/>
  <c r="K4939" i="52"/>
  <c r="K4955" i="52"/>
  <c r="K4961" i="52"/>
  <c r="L5991" i="52"/>
  <c r="L6007" i="52"/>
  <c r="L6573" i="52"/>
  <c r="L6735" i="52"/>
  <c r="K2801" i="52"/>
  <c r="N2801" i="52" s="1"/>
  <c r="K3834" i="52"/>
  <c r="N3834" i="52" s="1"/>
  <c r="K2879" i="52"/>
  <c r="K2900" i="52"/>
  <c r="K4621" i="52"/>
  <c r="N4621" i="52" s="1"/>
  <c r="K1134" i="52"/>
  <c r="K6327" i="52"/>
  <c r="K6084" i="52"/>
  <c r="N6084" i="52" s="1"/>
  <c r="K2547" i="52"/>
  <c r="N2547" i="52" s="1"/>
  <c r="K3700" i="52"/>
  <c r="N3700" i="52" s="1"/>
  <c r="K658" i="52"/>
  <c r="K1897" i="52"/>
  <c r="N1897" i="52" s="1"/>
  <c r="K1348" i="52"/>
  <c r="N1348" i="52" s="1"/>
  <c r="K936" i="52"/>
  <c r="K927" i="52"/>
  <c r="K6453" i="52"/>
  <c r="N6453" i="52" s="1"/>
  <c r="K3782" i="52"/>
  <c r="K3665" i="52"/>
  <c r="N3665" i="52" s="1"/>
  <c r="K4396" i="52"/>
  <c r="N4396" i="52" s="1"/>
  <c r="K4236" i="52"/>
  <c r="N4236" i="52" s="1"/>
  <c r="K4188" i="52"/>
  <c r="N4188" i="52" s="1"/>
  <c r="K3158" i="52"/>
  <c r="M6596" i="52"/>
  <c r="H6596" i="52"/>
  <c r="M6620" i="52"/>
  <c r="H6620" i="52"/>
  <c r="M6643" i="52"/>
  <c r="H6643" i="52"/>
  <c r="M6594" i="52"/>
  <c r="H6594" i="52"/>
  <c r="M6608" i="52"/>
  <c r="H6608" i="52"/>
  <c r="M6623" i="52"/>
  <c r="H6623" i="52"/>
  <c r="M6641" i="52"/>
  <c r="H6641" i="52"/>
  <c r="M6658" i="52"/>
  <c r="H6658" i="52"/>
  <c r="M6601" i="52"/>
  <c r="H6601" i="52"/>
  <c r="M6610" i="52"/>
  <c r="H6610" i="52"/>
  <c r="M6618" i="52"/>
  <c r="H6618" i="52"/>
  <c r="M6637" i="52"/>
  <c r="H6637" i="52"/>
  <c r="M6654" i="52"/>
  <c r="H6654" i="52"/>
  <c r="M6631" i="52"/>
  <c r="H6631" i="52"/>
  <c r="M6649" i="52"/>
  <c r="H6649" i="52"/>
  <c r="M6632" i="52"/>
  <c r="H6632" i="52"/>
  <c r="M6648" i="52"/>
  <c r="H6648" i="52"/>
  <c r="H6659" i="52"/>
  <c r="M6659" i="52"/>
  <c r="K5252" i="52"/>
  <c r="K5237" i="52"/>
  <c r="K5272" i="52"/>
  <c r="K5264" i="52"/>
  <c r="K5256" i="52"/>
  <c r="K5270" i="52"/>
  <c r="K5254" i="52"/>
  <c r="K5238" i="52"/>
  <c r="K5222" i="52"/>
  <c r="K5263" i="52"/>
  <c r="K5247" i="52"/>
  <c r="K5231" i="52"/>
  <c r="K5249" i="52"/>
  <c r="K243" i="52"/>
  <c r="N243" i="52" s="1"/>
  <c r="M6023" i="52"/>
  <c r="H6023" i="52"/>
  <c r="M6037" i="52"/>
  <c r="H6037" i="52"/>
  <c r="M6048" i="52"/>
  <c r="H6048" i="52"/>
  <c r="M6054" i="52"/>
  <c r="H6054" i="52"/>
  <c r="M6025" i="52"/>
  <c r="H6025" i="52"/>
  <c r="M6034" i="52"/>
  <c r="H6034" i="52"/>
  <c r="H6059" i="52"/>
  <c r="M6059" i="52"/>
  <c r="M6021" i="52"/>
  <c r="H6021" i="52"/>
  <c r="M6039" i="52"/>
  <c r="H6039" i="52"/>
  <c r="M6010" i="52"/>
  <c r="H6010" i="52"/>
  <c r="M6027" i="52"/>
  <c r="H6027" i="52"/>
  <c r="M6042" i="52"/>
  <c r="H6042" i="52"/>
  <c r="M6057" i="52"/>
  <c r="H6057" i="52"/>
  <c r="H4166" i="52"/>
  <c r="M4166" i="52"/>
  <c r="M4165" i="52"/>
  <c r="H4165" i="52"/>
  <c r="H4170" i="52"/>
  <c r="M4170" i="52"/>
  <c r="K2917" i="52"/>
  <c r="K2949" i="52"/>
  <c r="K2973" i="52"/>
  <c r="K2990" i="52"/>
  <c r="K2997" i="52"/>
  <c r="K3029" i="52"/>
  <c r="K3045" i="52"/>
  <c r="L3588" i="52"/>
  <c r="L144" i="52"/>
  <c r="L153" i="52"/>
  <c r="K4524" i="52"/>
  <c r="K4452" i="52"/>
  <c r="K4516" i="52"/>
  <c r="K4458" i="52"/>
  <c r="K4522" i="52"/>
  <c r="K4466" i="52"/>
  <c r="K4530" i="52"/>
  <c r="AR158" i="11"/>
  <c r="AN149" i="11"/>
  <c r="AF216" i="44" s="1"/>
  <c r="AR149" i="11"/>
  <c r="AN158" i="11"/>
  <c r="AF201" i="44" s="1"/>
  <c r="AR174" i="11"/>
  <c r="AR77" i="11"/>
  <c r="L317" i="52"/>
  <c r="V3" i="11"/>
  <c r="V1" i="11" s="1"/>
  <c r="AN77" i="11"/>
  <c r="AF225" i="44" s="1"/>
  <c r="P6" i="38"/>
  <c r="T3" i="11"/>
  <c r="T1" i="11" s="1"/>
  <c r="AN211" i="11"/>
  <c r="AF206" i="44" s="1"/>
  <c r="AR211" i="11"/>
  <c r="W3" i="11"/>
  <c r="W1" i="11" s="1"/>
  <c r="M8" i="38"/>
  <c r="I8" i="38"/>
  <c r="G8" i="38"/>
  <c r="L8" i="38"/>
  <c r="H8" i="38"/>
  <c r="K8" i="38"/>
  <c r="J8" i="38"/>
  <c r="N8" i="38"/>
  <c r="P8" i="38" s="1"/>
  <c r="Q8" i="38"/>
  <c r="A26" i="38"/>
  <c r="D31" i="38"/>
  <c r="D27" i="38"/>
  <c r="O26" i="38"/>
  <c r="K14" i="38"/>
  <c r="G14" i="38"/>
  <c r="N14" i="38"/>
  <c r="J14" i="38"/>
  <c r="M14" i="38"/>
  <c r="I14" i="38"/>
  <c r="H14" i="38"/>
  <c r="L14" i="38"/>
  <c r="Q14" i="38"/>
  <c r="F14" i="38"/>
  <c r="T14" i="38" s="1"/>
  <c r="A18" i="38"/>
  <c r="D19" i="38"/>
  <c r="A22" i="38"/>
  <c r="D23" i="38"/>
  <c r="L17" i="38"/>
  <c r="H17" i="38"/>
  <c r="N17" i="38"/>
  <c r="K17" i="38"/>
  <c r="G17" i="38"/>
  <c r="J17" i="38"/>
  <c r="I17" i="38"/>
  <c r="M17" i="38"/>
  <c r="Q17" i="38"/>
  <c r="F17" i="38"/>
  <c r="T17" i="38" s="1"/>
  <c r="L21" i="38"/>
  <c r="H21" i="38"/>
  <c r="J21" i="38"/>
  <c r="K21" i="38"/>
  <c r="G21" i="38"/>
  <c r="N21" i="38"/>
  <c r="P21" i="38" s="1"/>
  <c r="M21" i="38"/>
  <c r="I21" i="38"/>
  <c r="Q21" i="38"/>
  <c r="A9" i="38"/>
  <c r="D10" i="38"/>
  <c r="AN156" i="11"/>
  <c r="AF183" i="44" s="1"/>
  <c r="AR156" i="11"/>
  <c r="AN203" i="11"/>
  <c r="AF173" i="44" s="1"/>
  <c r="AR203" i="11"/>
  <c r="T8" i="38"/>
  <c r="AR50" i="11"/>
  <c r="AN50" i="11"/>
  <c r="AF231" i="44" s="1"/>
  <c r="T7" i="38"/>
  <c r="P7" i="38"/>
  <c r="T11" i="38"/>
  <c r="P11" i="38"/>
  <c r="T12" i="38"/>
  <c r="P12" i="38"/>
  <c r="Q1" i="11"/>
  <c r="T21" i="38"/>
  <c r="K7400" i="52" l="1"/>
  <c r="L7400" i="52" s="1"/>
  <c r="F7400" i="52"/>
  <c r="N7400" i="52" s="1"/>
  <c r="F7396" i="52"/>
  <c r="N7396" i="52" s="1"/>
  <c r="K7396" i="52"/>
  <c r="L7396" i="52" s="1"/>
  <c r="F7411" i="52"/>
  <c r="K7411" i="52"/>
  <c r="L7411" i="52" s="1"/>
  <c r="F7410" i="52"/>
  <c r="N7410" i="52" s="1"/>
  <c r="K7410" i="52"/>
  <c r="L7410" i="52" s="1"/>
  <c r="K7393" i="52"/>
  <c r="L7393" i="52" s="1"/>
  <c r="F7393" i="52"/>
  <c r="N7393" i="52" s="1"/>
  <c r="K7409" i="52"/>
  <c r="L7409" i="52" s="1"/>
  <c r="F7409" i="52"/>
  <c r="K7406" i="52"/>
  <c r="L7406" i="52" s="1"/>
  <c r="F7406" i="52"/>
  <c r="N7406" i="52" s="1"/>
  <c r="K7405" i="52"/>
  <c r="L7405" i="52" s="1"/>
  <c r="F7405" i="52"/>
  <c r="K7407" i="52"/>
  <c r="L7407" i="52" s="1"/>
  <c r="F7407" i="52"/>
  <c r="N7407" i="52" s="1"/>
  <c r="K7389" i="52"/>
  <c r="L7389" i="52" s="1"/>
  <c r="F7389" i="52"/>
  <c r="F7408" i="52"/>
  <c r="K7408" i="52"/>
  <c r="L7408" i="52" s="1"/>
  <c r="F7399" i="52"/>
  <c r="N7399" i="52" s="1"/>
  <c r="K7399" i="52"/>
  <c r="L7399" i="52" s="1"/>
  <c r="K7398" i="52"/>
  <c r="L7398" i="52" s="1"/>
  <c r="F7398" i="52"/>
  <c r="N7398" i="52" s="1"/>
  <c r="K7401" i="52"/>
  <c r="L7401" i="52" s="1"/>
  <c r="F7401" i="52"/>
  <c r="K7404" i="52"/>
  <c r="L7404" i="52" s="1"/>
  <c r="F7404" i="52"/>
  <c r="N7404" i="52" s="1"/>
  <c r="F7392" i="52"/>
  <c r="N7392" i="52" s="1"/>
  <c r="K7392" i="52"/>
  <c r="L7392" i="52" s="1"/>
  <c r="K7403" i="52"/>
  <c r="L7403" i="52" s="1"/>
  <c r="F7403" i="52"/>
  <c r="N7403" i="52" s="1"/>
  <c r="F7397" i="52"/>
  <c r="N7397" i="52" s="1"/>
  <c r="K7397" i="52"/>
  <c r="L7397" i="52" s="1"/>
  <c r="F7391" i="52"/>
  <c r="K7391" i="52"/>
  <c r="L7391" i="52" s="1"/>
  <c r="K7390" i="52"/>
  <c r="L7390" i="52" s="1"/>
  <c r="F7390" i="52"/>
  <c r="K7395" i="52"/>
  <c r="L7395" i="52" s="1"/>
  <c r="F7395" i="52"/>
  <c r="N7395" i="52" s="1"/>
  <c r="F7394" i="52"/>
  <c r="N7394" i="52" s="1"/>
  <c r="K7394" i="52"/>
  <c r="L7394" i="52" s="1"/>
  <c r="F7402" i="52"/>
  <c r="K7402" i="52"/>
  <c r="L7402" i="52" s="1"/>
  <c r="K3177" i="52"/>
  <c r="N6368" i="52"/>
  <c r="K5285" i="52"/>
  <c r="N5285" i="52" s="1"/>
  <c r="K5073" i="52"/>
  <c r="K3217" i="52"/>
  <c r="K6727" i="52"/>
  <c r="L6727" i="52" s="1"/>
  <c r="N6320" i="52"/>
  <c r="K1318" i="52"/>
  <c r="K5102" i="52"/>
  <c r="K3185" i="52"/>
  <c r="K3133" i="52"/>
  <c r="N3133" i="52" s="1"/>
  <c r="N3729" i="52"/>
  <c r="N6330" i="52"/>
  <c r="L3900" i="52"/>
  <c r="K5058" i="52"/>
  <c r="N5058" i="52" s="1"/>
  <c r="K3140" i="52"/>
  <c r="L3140" i="52" s="1"/>
  <c r="K5122" i="52"/>
  <c r="K822" i="52"/>
  <c r="L822" i="52" s="1"/>
  <c r="K6336" i="52"/>
  <c r="N6336" i="52" s="1"/>
  <c r="N5281" i="52"/>
  <c r="K5081" i="52"/>
  <c r="K3176" i="52"/>
  <c r="K1321" i="52"/>
  <c r="K3111" i="52"/>
  <c r="K5325" i="52"/>
  <c r="K685" i="52"/>
  <c r="K675" i="52"/>
  <c r="N675" i="52" s="1"/>
  <c r="K5066" i="52"/>
  <c r="K5063" i="52"/>
  <c r="L5063" i="52" s="1"/>
  <c r="K666" i="52"/>
  <c r="K3209" i="52"/>
  <c r="N3209" i="52" s="1"/>
  <c r="K5097" i="52"/>
  <c r="F6028" i="52"/>
  <c r="F6058" i="52"/>
  <c r="F6033" i="52"/>
  <c r="F6050" i="52"/>
  <c r="F6026" i="52"/>
  <c r="F6017" i="52"/>
  <c r="F6055" i="52"/>
  <c r="K5087" i="52"/>
  <c r="K5090" i="52"/>
  <c r="L5342" i="52"/>
  <c r="K725" i="52"/>
  <c r="N725" i="52" s="1"/>
  <c r="K5045" i="52"/>
  <c r="K1256" i="52"/>
  <c r="K705" i="52"/>
  <c r="F5896" i="52"/>
  <c r="N6349" i="52"/>
  <c r="N1086" i="52"/>
  <c r="K702" i="52"/>
  <c r="K827" i="52"/>
  <c r="L827" i="52" s="1"/>
  <c r="F7419" i="52"/>
  <c r="N7419" i="52" s="1"/>
  <c r="N942" i="52"/>
  <c r="N1269" i="52"/>
  <c r="N7253" i="52"/>
  <c r="N7376" i="52"/>
  <c r="N7373" i="52"/>
  <c r="F7421" i="52"/>
  <c r="N7421" i="52" s="1"/>
  <c r="F7420" i="52"/>
  <c r="F7425" i="52"/>
  <c r="N7425" i="52" s="1"/>
  <c r="F7424" i="52"/>
  <c r="N7424" i="52" s="1"/>
  <c r="N4268" i="52"/>
  <c r="N7420" i="52"/>
  <c r="F7422" i="52"/>
  <c r="K7422" i="52"/>
  <c r="L7422" i="52" s="1"/>
  <c r="F7423" i="52"/>
  <c r="K7423" i="52"/>
  <c r="L7423" i="52" s="1"/>
  <c r="K7334" i="52"/>
  <c r="L7334" i="52" s="1"/>
  <c r="K7323" i="52"/>
  <c r="L7323" i="52" s="1"/>
  <c r="F7324" i="52"/>
  <c r="N7223" i="52"/>
  <c r="K7311" i="52"/>
  <c r="L7311" i="52" s="1"/>
  <c r="N7428" i="52"/>
  <c r="N7202" i="52"/>
  <c r="N7195" i="52"/>
  <c r="N2895" i="52"/>
  <c r="N7381" i="52"/>
  <c r="N7379" i="52"/>
  <c r="N7377" i="52"/>
  <c r="N7372" i="52"/>
  <c r="F7226" i="52"/>
  <c r="N7226" i="52" s="1"/>
  <c r="N7235" i="52"/>
  <c r="F7310" i="52"/>
  <c r="N7310" i="52" s="1"/>
  <c r="K7317" i="52"/>
  <c r="L7317" i="52" s="1"/>
  <c r="N7324" i="52"/>
  <c r="K7318" i="52"/>
  <c r="L7318" i="52" s="1"/>
  <c r="N7337" i="52"/>
  <c r="N7322" i="52"/>
  <c r="N7378" i="52"/>
  <c r="N7238" i="52"/>
  <c r="N7224" i="52"/>
  <c r="N7236" i="52"/>
  <c r="K7320" i="52"/>
  <c r="L7320" i="52" s="1"/>
  <c r="K7336" i="52"/>
  <c r="L7336" i="52" s="1"/>
  <c r="K7330" i="52"/>
  <c r="L7330" i="52" s="1"/>
  <c r="F7326" i="52"/>
  <c r="N7326" i="52" s="1"/>
  <c r="K7321" i="52"/>
  <c r="L7321" i="52" s="1"/>
  <c r="F7333" i="52"/>
  <c r="N7333" i="52" s="1"/>
  <c r="F7332" i="52"/>
  <c r="N7332" i="52" s="1"/>
  <c r="K7327" i="52"/>
  <c r="L7327" i="52" s="1"/>
  <c r="F7325" i="52"/>
  <c r="N7325" i="52" s="1"/>
  <c r="N7315" i="52"/>
  <c r="N7330" i="52"/>
  <c r="N7426" i="52"/>
  <c r="N7427" i="52"/>
  <c r="N7194" i="52"/>
  <c r="N7196" i="52"/>
  <c r="N7197" i="52"/>
  <c r="N7200" i="52"/>
  <c r="F7316" i="52"/>
  <c r="N7316" i="52" s="1"/>
  <c r="K7335" i="52"/>
  <c r="L7335" i="52" s="1"/>
  <c r="F7338" i="52"/>
  <c r="N7338" i="52" s="1"/>
  <c r="F7328" i="52"/>
  <c r="N7328" i="52" s="1"/>
  <c r="N7319" i="52"/>
  <c r="N7374" i="52"/>
  <c r="N7375" i="52"/>
  <c r="N7380" i="52"/>
  <c r="N7217" i="52"/>
  <c r="N7198" i="52"/>
  <c r="N7201" i="52"/>
  <c r="N7199" i="52"/>
  <c r="F7329" i="52"/>
  <c r="N7329" i="52" s="1"/>
  <c r="F7331" i="52"/>
  <c r="N7331" i="52" s="1"/>
  <c r="K7339" i="52"/>
  <c r="L7339" i="52" s="1"/>
  <c r="F7383" i="52"/>
  <c r="K7383" i="52"/>
  <c r="L7383" i="52" s="1"/>
  <c r="F7382" i="52"/>
  <c r="K7382" i="52"/>
  <c r="L7382" i="52" s="1"/>
  <c r="F7418" i="52"/>
  <c r="K7418" i="52"/>
  <c r="L7418" i="52" s="1"/>
  <c r="F7415" i="52"/>
  <c r="K7415" i="52"/>
  <c r="L7415" i="52" s="1"/>
  <c r="K7412" i="52"/>
  <c r="L7412" i="52" s="1"/>
  <c r="F7412" i="52"/>
  <c r="F7414" i="52"/>
  <c r="K7414" i="52"/>
  <c r="L7414" i="52" s="1"/>
  <c r="K7417" i="52"/>
  <c r="L7417" i="52" s="1"/>
  <c r="F7417" i="52"/>
  <c r="F7413" i="52"/>
  <c r="K7413" i="52"/>
  <c r="L7413" i="52" s="1"/>
  <c r="F7416" i="52"/>
  <c r="K7416" i="52"/>
  <c r="L7416" i="52" s="1"/>
  <c r="F7240" i="52"/>
  <c r="K7240" i="52"/>
  <c r="L7240" i="52" s="1"/>
  <c r="F7241" i="52"/>
  <c r="K7241" i="52"/>
  <c r="L7241" i="52" s="1"/>
  <c r="F7243" i="52"/>
  <c r="K7243" i="52"/>
  <c r="L7243" i="52" s="1"/>
  <c r="F7242" i="52"/>
  <c r="K7242" i="52"/>
  <c r="L7242" i="52" s="1"/>
  <c r="F7239" i="52"/>
  <c r="K7239" i="52"/>
  <c r="L7239" i="52" s="1"/>
  <c r="F7388" i="52"/>
  <c r="K7388" i="52"/>
  <c r="L7388" i="52" s="1"/>
  <c r="K7385" i="52"/>
  <c r="L7385" i="52" s="1"/>
  <c r="F7385" i="52"/>
  <c r="F7387" i="52"/>
  <c r="K7387" i="52"/>
  <c r="L7387" i="52" s="1"/>
  <c r="F7386" i="52"/>
  <c r="K7386" i="52"/>
  <c r="L7386" i="52" s="1"/>
  <c r="F7250" i="52"/>
  <c r="K7250" i="52"/>
  <c r="L7250" i="52" s="1"/>
  <c r="F7251" i="52"/>
  <c r="K7251" i="52"/>
  <c r="L7251" i="52" s="1"/>
  <c r="K7249" i="52"/>
  <c r="L7249" i="52" s="1"/>
  <c r="F7249" i="52"/>
  <c r="K7252" i="52"/>
  <c r="L7252" i="52" s="1"/>
  <c r="F7252" i="52"/>
  <c r="F7256" i="52"/>
  <c r="K7256" i="52"/>
  <c r="L7256" i="52" s="1"/>
  <c r="F7257" i="52"/>
  <c r="K7257" i="52"/>
  <c r="L7257" i="52" s="1"/>
  <c r="F7255" i="52"/>
  <c r="K7255" i="52"/>
  <c r="L7255" i="52" s="1"/>
  <c r="F7254" i="52"/>
  <c r="K7254" i="52"/>
  <c r="L7254" i="52" s="1"/>
  <c r="F7258" i="52"/>
  <c r="K7258" i="52"/>
  <c r="L7258" i="52" s="1"/>
  <c r="F7228" i="52"/>
  <c r="K7228" i="52"/>
  <c r="L7228" i="52" s="1"/>
  <c r="K7221" i="52"/>
  <c r="L7221" i="52" s="1"/>
  <c r="F7221" i="52"/>
  <c r="F7225" i="52"/>
  <c r="K7225" i="52"/>
  <c r="L7225" i="52" s="1"/>
  <c r="F7218" i="52"/>
  <c r="K7218" i="52"/>
  <c r="L7218" i="52" s="1"/>
  <c r="F7227" i="52"/>
  <c r="K7227" i="52"/>
  <c r="L7227" i="52" s="1"/>
  <c r="F7237" i="52"/>
  <c r="K7237" i="52"/>
  <c r="L7237" i="52" s="1"/>
  <c r="F7230" i="52"/>
  <c r="K7230" i="52"/>
  <c r="L7230" i="52" s="1"/>
  <c r="F7219" i="52"/>
  <c r="K7219" i="52"/>
  <c r="L7219" i="52" s="1"/>
  <c r="F7234" i="52"/>
  <c r="K7234" i="52"/>
  <c r="L7234" i="52" s="1"/>
  <c r="F7231" i="52"/>
  <c r="K7231" i="52"/>
  <c r="L7231" i="52" s="1"/>
  <c r="K7233" i="52"/>
  <c r="L7233" i="52" s="1"/>
  <c r="F7233" i="52"/>
  <c r="K7232" i="52"/>
  <c r="L7232" i="52" s="1"/>
  <c r="F7232" i="52"/>
  <c r="K7229" i="52"/>
  <c r="L7229" i="52" s="1"/>
  <c r="F7229" i="52"/>
  <c r="K7222" i="52"/>
  <c r="L7222" i="52" s="1"/>
  <c r="F7222" i="52"/>
  <c r="K7216" i="52"/>
  <c r="L7216" i="52" s="1"/>
  <c r="F7216" i="52"/>
  <c r="K7220" i="52"/>
  <c r="L7220" i="52" s="1"/>
  <c r="F7220" i="52"/>
  <c r="F7364" i="52"/>
  <c r="K7364" i="52"/>
  <c r="L7364" i="52" s="1"/>
  <c r="F7360" i="52"/>
  <c r="K7360" i="52"/>
  <c r="L7360" i="52" s="1"/>
  <c r="F7362" i="52"/>
  <c r="K7362" i="52"/>
  <c r="L7362" i="52" s="1"/>
  <c r="F7352" i="52"/>
  <c r="K7352" i="52"/>
  <c r="L7352" i="52" s="1"/>
  <c r="F7358" i="52"/>
  <c r="K7358" i="52"/>
  <c r="L7358" i="52" s="1"/>
  <c r="F7357" i="52"/>
  <c r="K7357" i="52"/>
  <c r="L7357" i="52" s="1"/>
  <c r="F7355" i="52"/>
  <c r="K7355" i="52"/>
  <c r="L7355" i="52" s="1"/>
  <c r="F7356" i="52"/>
  <c r="K7356" i="52"/>
  <c r="L7356" i="52" s="1"/>
  <c r="F7367" i="52"/>
  <c r="K7367" i="52"/>
  <c r="L7367" i="52" s="1"/>
  <c r="F7354" i="52"/>
  <c r="K7354" i="52"/>
  <c r="L7354" i="52" s="1"/>
  <c r="F7366" i="52"/>
  <c r="K7366" i="52"/>
  <c r="L7366" i="52" s="1"/>
  <c r="F7361" i="52"/>
  <c r="K7361" i="52"/>
  <c r="L7361" i="52" s="1"/>
  <c r="F7369" i="52"/>
  <c r="K7369" i="52"/>
  <c r="L7369" i="52" s="1"/>
  <c r="F7353" i="52"/>
  <c r="K7353" i="52"/>
  <c r="L7353" i="52" s="1"/>
  <c r="F7365" i="52"/>
  <c r="K7365" i="52"/>
  <c r="L7365" i="52" s="1"/>
  <c r="F7368" i="52"/>
  <c r="K7368" i="52"/>
  <c r="L7368" i="52" s="1"/>
  <c r="F7363" i="52"/>
  <c r="K7363" i="52"/>
  <c r="L7363" i="52" s="1"/>
  <c r="F7359" i="52"/>
  <c r="K7359" i="52"/>
  <c r="L7359" i="52" s="1"/>
  <c r="F7295" i="52"/>
  <c r="K7295" i="52"/>
  <c r="L7295" i="52" s="1"/>
  <c r="F7290" i="52"/>
  <c r="K7290" i="52"/>
  <c r="L7290" i="52" s="1"/>
  <c r="F7297" i="52"/>
  <c r="K7297" i="52"/>
  <c r="L7297" i="52" s="1"/>
  <c r="F7289" i="52"/>
  <c r="K7289" i="52"/>
  <c r="L7289" i="52" s="1"/>
  <c r="F7296" i="52"/>
  <c r="K7296" i="52"/>
  <c r="L7296" i="52" s="1"/>
  <c r="F7288" i="52"/>
  <c r="K7288" i="52"/>
  <c r="L7288" i="52" s="1"/>
  <c r="F7292" i="52"/>
  <c r="K7292" i="52"/>
  <c r="L7292" i="52" s="1"/>
  <c r="F7299" i="52"/>
  <c r="K7299" i="52"/>
  <c r="L7299" i="52" s="1"/>
  <c r="F7300" i="52"/>
  <c r="K7300" i="52"/>
  <c r="L7300" i="52" s="1"/>
  <c r="F7294" i="52"/>
  <c r="K7294" i="52"/>
  <c r="L7294" i="52" s="1"/>
  <c r="F7298" i="52"/>
  <c r="K7298" i="52"/>
  <c r="L7298" i="52" s="1"/>
  <c r="F7291" i="52"/>
  <c r="K7291" i="52"/>
  <c r="L7291" i="52" s="1"/>
  <c r="F7293" i="52"/>
  <c r="K7293" i="52"/>
  <c r="L7293" i="52" s="1"/>
  <c r="N46" i="52"/>
  <c r="L6904" i="52"/>
  <c r="N6341" i="52"/>
  <c r="L1421" i="52"/>
  <c r="L2791" i="52"/>
  <c r="N684" i="52"/>
  <c r="N6300" i="52"/>
  <c r="N5329" i="52"/>
  <c r="N679" i="52"/>
  <c r="N3839" i="52"/>
  <c r="K3060" i="52"/>
  <c r="N3734" i="52"/>
  <c r="N5185" i="52"/>
  <c r="N911" i="52"/>
  <c r="L1662" i="52"/>
  <c r="K3736" i="52"/>
  <c r="L6847" i="52"/>
  <c r="L1572" i="52"/>
  <c r="L3923" i="52"/>
  <c r="N928" i="52"/>
  <c r="K1163" i="52"/>
  <c r="N6441" i="52"/>
  <c r="K6364" i="52"/>
  <c r="N6364" i="52" s="1"/>
  <c r="N4632" i="52"/>
  <c r="K5113" i="52"/>
  <c r="N5113" i="52" s="1"/>
  <c r="L6837" i="52"/>
  <c r="K3144" i="52"/>
  <c r="N4675" i="52"/>
  <c r="N2485" i="52"/>
  <c r="N5131" i="52"/>
  <c r="K5070" i="52"/>
  <c r="K5100" i="52"/>
  <c r="K5299" i="52"/>
  <c r="N5299" i="52" s="1"/>
  <c r="N4746" i="52"/>
  <c r="K5047" i="52"/>
  <c r="N5047" i="52" s="1"/>
  <c r="N6877" i="52"/>
  <c r="N4214" i="52"/>
  <c r="K3755" i="52"/>
  <c r="N4593" i="52"/>
  <c r="N2363" i="52"/>
  <c r="K5091" i="52"/>
  <c r="L5091" i="52" s="1"/>
  <c r="N1860" i="52"/>
  <c r="N5307" i="52"/>
  <c r="K1856" i="52"/>
  <c r="N4563" i="52"/>
  <c r="K3845" i="52"/>
  <c r="L3845" i="52" s="1"/>
  <c r="N1803" i="52"/>
  <c r="K5474" i="52"/>
  <c r="N5200" i="52"/>
  <c r="F3208" i="52"/>
  <c r="N3208" i="52" s="1"/>
  <c r="F5129" i="52"/>
  <c r="N2717" i="52"/>
  <c r="N3898" i="52"/>
  <c r="K7088" i="52"/>
  <c r="N7088" i="52" s="1"/>
  <c r="N7107" i="52"/>
  <c r="N109" i="52"/>
  <c r="N6557" i="52"/>
  <c r="F5251" i="52"/>
  <c r="N5251" i="52" s="1"/>
  <c r="F5221" i="52"/>
  <c r="N2721" i="52"/>
  <c r="F7286" i="52"/>
  <c r="F7277" i="52"/>
  <c r="L3904" i="52"/>
  <c r="N2742" i="52"/>
  <c r="N3787" i="52"/>
  <c r="L325" i="52"/>
  <c r="K3832" i="52"/>
  <c r="N3832" i="52" s="1"/>
  <c r="K5233" i="52"/>
  <c r="N1632" i="52"/>
  <c r="N1740" i="52"/>
  <c r="N5346" i="52"/>
  <c r="N2380" i="52"/>
  <c r="N6344" i="52"/>
  <c r="K1262" i="52"/>
  <c r="N1262" i="52" s="1"/>
  <c r="N5478" i="52"/>
  <c r="K3202" i="52"/>
  <c r="L3202" i="52" s="1"/>
  <c r="K4213" i="52"/>
  <c r="N4213" i="52" s="1"/>
  <c r="K5290" i="52"/>
  <c r="N5290" i="52" s="1"/>
  <c r="N2369" i="52"/>
  <c r="N2658" i="52"/>
  <c r="N5383" i="52"/>
  <c r="N2360" i="52"/>
  <c r="N2889" i="52"/>
  <c r="K6365" i="52"/>
  <c r="L6365" i="52" s="1"/>
  <c r="K2856" i="52"/>
  <c r="L2856" i="52" s="1"/>
  <c r="F3998" i="52"/>
  <c r="F5105" i="52"/>
  <c r="K4270" i="52"/>
  <c r="N4270" i="52" s="1"/>
  <c r="N6088" i="52"/>
  <c r="N3892" i="52"/>
  <c r="N6690" i="52"/>
  <c r="N6985" i="52"/>
  <c r="N973" i="52"/>
  <c r="N108" i="52"/>
  <c r="F1108" i="52"/>
  <c r="F2852" i="52"/>
  <c r="N6327" i="52"/>
  <c r="N1423" i="52"/>
  <c r="N6325" i="52"/>
  <c r="L2712" i="52"/>
  <c r="N3682" i="52"/>
  <c r="K5049" i="52"/>
  <c r="N5049" i="52" s="1"/>
  <c r="N6926" i="52"/>
  <c r="K3117" i="52"/>
  <c r="K6378" i="52"/>
  <c r="N4586" i="52"/>
  <c r="N2864" i="52"/>
  <c r="N3841" i="52"/>
  <c r="K1148" i="52"/>
  <c r="K5098" i="52"/>
  <c r="N5098" i="52" s="1"/>
  <c r="K3153" i="52"/>
  <c r="N3153" i="52" s="1"/>
  <c r="K3205" i="52"/>
  <c r="N688" i="52"/>
  <c r="K3864" i="52"/>
  <c r="L2343" i="52"/>
  <c r="L6130" i="52"/>
  <c r="N3740" i="52"/>
  <c r="N683" i="52"/>
  <c r="N4857" i="52"/>
  <c r="L6843" i="52"/>
  <c r="L2333" i="52"/>
  <c r="N5492" i="52"/>
  <c r="K693" i="52"/>
  <c r="L3880" i="52"/>
  <c r="N4242" i="52"/>
  <c r="K3768" i="52"/>
  <c r="K5315" i="52"/>
  <c r="N5315" i="52" s="1"/>
  <c r="L5350" i="52"/>
  <c r="N5175" i="52"/>
  <c r="K3749" i="52"/>
  <c r="N3749" i="52" s="1"/>
  <c r="L2315" i="52"/>
  <c r="N1855" i="52"/>
  <c r="N2434" i="52"/>
  <c r="N5316" i="52"/>
  <c r="K4237" i="52"/>
  <c r="N4237" i="52" s="1"/>
  <c r="N3759" i="52"/>
  <c r="N6880" i="52"/>
  <c r="K4238" i="52"/>
  <c r="N4238" i="52" s="1"/>
  <c r="N2578" i="52"/>
  <c r="N6427" i="52"/>
  <c r="K6872" i="52"/>
  <c r="N6872" i="52" s="1"/>
  <c r="N2670" i="52"/>
  <c r="F5111" i="52"/>
  <c r="F3067" i="52"/>
  <c r="N1630" i="52"/>
  <c r="F5242" i="52"/>
  <c r="N2921" i="52"/>
  <c r="F7343" i="52"/>
  <c r="N7343" i="52" s="1"/>
  <c r="K7306" i="52"/>
  <c r="L7306" i="52" s="1"/>
  <c r="N6768" i="52"/>
  <c r="L6768" i="52"/>
  <c r="N655" i="52"/>
  <c r="L7005" i="52"/>
  <c r="F229" i="52"/>
  <c r="L3436" i="52"/>
  <c r="L7001" i="52"/>
  <c r="L1052" i="52"/>
  <c r="N3885" i="52"/>
  <c r="L3885" i="52"/>
  <c r="F2888" i="52"/>
  <c r="K2888" i="52"/>
  <c r="F2870" i="52"/>
  <c r="K2870" i="52"/>
  <c r="N2839" i="52"/>
  <c r="F3717" i="52"/>
  <c r="K3717" i="52"/>
  <c r="F1141" i="52"/>
  <c r="K1141" i="52"/>
  <c r="L1141" i="52" s="1"/>
  <c r="F1151" i="52"/>
  <c r="K1151" i="52"/>
  <c r="L1151" i="52" s="1"/>
  <c r="F3837" i="52"/>
  <c r="K3837" i="52"/>
  <c r="F3869" i="52"/>
  <c r="K3869" i="52"/>
  <c r="L3869" i="52" s="1"/>
  <c r="F5277" i="52"/>
  <c r="K5277" i="52"/>
  <c r="L5277" i="52" s="1"/>
  <c r="F5227" i="52"/>
  <c r="K5227" i="52"/>
  <c r="F5276" i="52"/>
  <c r="K5276" i="52"/>
  <c r="F5258" i="52"/>
  <c r="K5258" i="52"/>
  <c r="K5216" i="52"/>
  <c r="L5216" i="52" s="1"/>
  <c r="F5216" i="52"/>
  <c r="N2204" i="52"/>
  <c r="L2204" i="52"/>
  <c r="N3951" i="52"/>
  <c r="L3951" i="52"/>
  <c r="N3887" i="52"/>
  <c r="L3887" i="52"/>
  <c r="L2345" i="52"/>
  <c r="F5123" i="52"/>
  <c r="K5123" i="52"/>
  <c r="L5123" i="52" s="1"/>
  <c r="F5134" i="52"/>
  <c r="K5134" i="52"/>
  <c r="F6308" i="52"/>
  <c r="K6308" i="52"/>
  <c r="L6308" i="52" s="1"/>
  <c r="F707" i="52"/>
  <c r="K707" i="52"/>
  <c r="F673" i="52"/>
  <c r="K673" i="52"/>
  <c r="N161" i="52"/>
  <c r="L161" i="52"/>
  <c r="N7141" i="52"/>
  <c r="L7141" i="52"/>
  <c r="L119" i="52"/>
  <c r="F492" i="52"/>
  <c r="L6797" i="52"/>
  <c r="L6417" i="52"/>
  <c r="L4156" i="52"/>
  <c r="L1054" i="52"/>
  <c r="F4937" i="52"/>
  <c r="K4937" i="52"/>
  <c r="F3856" i="52"/>
  <c r="N3856" i="52" s="1"/>
  <c r="F5236" i="52"/>
  <c r="N5236" i="52" s="1"/>
  <c r="K1690" i="52"/>
  <c r="F1690" i="52"/>
  <c r="F1755" i="52"/>
  <c r="K1755" i="52"/>
  <c r="F1340" i="52"/>
  <c r="K1340" i="52"/>
  <c r="F6916" i="52"/>
  <c r="K6916" i="52"/>
  <c r="F1111" i="52"/>
  <c r="K1111" i="52"/>
  <c r="L1111" i="52" s="1"/>
  <c r="F3758" i="52"/>
  <c r="K3758" i="52"/>
  <c r="K5139" i="52"/>
  <c r="F5139" i="52"/>
  <c r="F1290" i="52"/>
  <c r="K1290" i="52"/>
  <c r="F7054" i="52"/>
  <c r="K7054" i="52"/>
  <c r="F1625" i="52"/>
  <c r="K1625" i="52"/>
  <c r="K1121" i="52"/>
  <c r="L1121" i="52" s="1"/>
  <c r="F1121" i="52"/>
  <c r="F3846" i="52"/>
  <c r="K3846" i="52"/>
  <c r="L3846" i="52" s="1"/>
  <c r="K7077" i="52"/>
  <c r="F7077" i="52"/>
  <c r="K1137" i="52"/>
  <c r="L1137" i="52" s="1"/>
  <c r="F1137" i="52"/>
  <c r="F3722" i="52"/>
  <c r="K3722" i="52"/>
  <c r="F1394" i="52"/>
  <c r="K1394" i="52"/>
  <c r="N4676" i="52"/>
  <c r="N3622" i="52"/>
  <c r="N603" i="52"/>
  <c r="N4620" i="52"/>
  <c r="N5327" i="52"/>
  <c r="N1361" i="52"/>
  <c r="N3730" i="52"/>
  <c r="N3616" i="52"/>
  <c r="N1328" i="52"/>
  <c r="N1722" i="52"/>
  <c r="N605" i="52"/>
  <c r="N5004" i="52"/>
  <c r="N1707" i="52"/>
  <c r="N1588" i="52"/>
  <c r="N2424" i="52"/>
  <c r="N1395" i="52"/>
  <c r="N2594" i="52"/>
  <c r="N1667" i="52"/>
  <c r="N1646" i="52"/>
  <c r="F4181" i="52"/>
  <c r="F3089" i="52"/>
  <c r="N3884" i="52"/>
  <c r="N6678" i="52"/>
  <c r="N809" i="52"/>
  <c r="N3901" i="52"/>
  <c r="N3882" i="52"/>
  <c r="N3406" i="52"/>
  <c r="N4111" i="52"/>
  <c r="N556" i="52"/>
  <c r="N6275" i="52"/>
  <c r="N2208" i="52"/>
  <c r="N3024" i="52"/>
  <c r="K7264" i="52"/>
  <c r="L7264" i="52" s="1"/>
  <c r="K7278" i="52"/>
  <c r="L7278" i="52" s="1"/>
  <c r="K819" i="52"/>
  <c r="L819" i="52" s="1"/>
  <c r="N1763" i="52"/>
  <c r="N3651" i="52"/>
  <c r="N1079" i="52"/>
  <c r="N3826" i="52"/>
  <c r="N1905" i="52"/>
  <c r="N1417" i="52"/>
  <c r="N1810" i="52"/>
  <c r="N6891" i="52"/>
  <c r="N2688" i="52"/>
  <c r="N3245" i="52"/>
  <c r="N1339" i="52"/>
  <c r="N6887" i="52"/>
  <c r="N3695" i="52"/>
  <c r="F3198" i="52"/>
  <c r="N6794" i="52"/>
  <c r="N2202" i="52"/>
  <c r="N1180" i="52"/>
  <c r="N3893" i="52"/>
  <c r="F7347" i="52"/>
  <c r="N7347" i="52" s="1"/>
  <c r="N3755" i="52"/>
  <c r="N1377" i="52"/>
  <c r="N2673" i="52"/>
  <c r="N2489" i="52"/>
  <c r="N6927" i="52"/>
  <c r="N1668" i="52"/>
  <c r="N1455" i="52"/>
  <c r="N2625" i="52"/>
  <c r="N4995" i="52"/>
  <c r="N5402" i="52"/>
  <c r="N1863" i="52"/>
  <c r="N5474" i="52"/>
  <c r="F5083" i="52"/>
  <c r="F5093" i="52"/>
  <c r="N2201" i="52"/>
  <c r="N7087" i="52"/>
  <c r="N78" i="52"/>
  <c r="N5774" i="52"/>
  <c r="N6846" i="52"/>
  <c r="N5677" i="52"/>
  <c r="N1356" i="52"/>
  <c r="F7302" i="52"/>
  <c r="N7302" i="52" s="1"/>
  <c r="F7313" i="52"/>
  <c r="F7345" i="52"/>
  <c r="N7345" i="52" s="1"/>
  <c r="N1185" i="52"/>
  <c r="N4858" i="52"/>
  <c r="N7247" i="52"/>
  <c r="N3865" i="52"/>
  <c r="N1620" i="52"/>
  <c r="N7094" i="52"/>
  <c r="K7308" i="52"/>
  <c r="L7308" i="52" s="1"/>
  <c r="N7305" i="52"/>
  <c r="N3718" i="52"/>
  <c r="K7307" i="52"/>
  <c r="L7307" i="52" s="1"/>
  <c r="F7304" i="52"/>
  <c r="K4977" i="52"/>
  <c r="N1275" i="52"/>
  <c r="L2584" i="52"/>
  <c r="F5897" i="52"/>
  <c r="F5921" i="52"/>
  <c r="N704" i="52"/>
  <c r="N7304" i="52"/>
  <c r="F7301" i="52"/>
  <c r="N7351" i="52"/>
  <c r="N7245" i="52"/>
  <c r="N7248" i="52"/>
  <c r="K718" i="52"/>
  <c r="L1559" i="52"/>
  <c r="F7303" i="52"/>
  <c r="N7303" i="52" s="1"/>
  <c r="N7371" i="52"/>
  <c r="F7211" i="52"/>
  <c r="N7211" i="52" s="1"/>
  <c r="N7244" i="52"/>
  <c r="F7283" i="52"/>
  <c r="N7283" i="52" s="1"/>
  <c r="N7301" i="52"/>
  <c r="F7214" i="52"/>
  <c r="N7214" i="52" s="1"/>
  <c r="N7246" i="52"/>
  <c r="F7278" i="52"/>
  <c r="F7264" i="52"/>
  <c r="N7264" i="52" s="1"/>
  <c r="F7312" i="52"/>
  <c r="N7312" i="52" s="1"/>
  <c r="N2879" i="52"/>
  <c r="N3222" i="52"/>
  <c r="N7313" i="52"/>
  <c r="F7207" i="52"/>
  <c r="N7207" i="52" s="1"/>
  <c r="K7271" i="52"/>
  <c r="L7271" i="52" s="1"/>
  <c r="K7314" i="52"/>
  <c r="L7314" i="52" s="1"/>
  <c r="N3773" i="52"/>
  <c r="F7213" i="52"/>
  <c r="N7213" i="52" s="1"/>
  <c r="K7277" i="52"/>
  <c r="L7277" i="52" s="1"/>
  <c r="K7286" i="52"/>
  <c r="L7286" i="52" s="1"/>
  <c r="F7309" i="52"/>
  <c r="N7309" i="52" s="1"/>
  <c r="F7215" i="52"/>
  <c r="K7215" i="52"/>
  <c r="L7215" i="52" s="1"/>
  <c r="K7208" i="52"/>
  <c r="L7208" i="52" s="1"/>
  <c r="F7208" i="52"/>
  <c r="K7206" i="52"/>
  <c r="L7206" i="52" s="1"/>
  <c r="F7206" i="52"/>
  <c r="K7212" i="52"/>
  <c r="L7212" i="52" s="1"/>
  <c r="F7212" i="52"/>
  <c r="K7209" i="52"/>
  <c r="L7209" i="52" s="1"/>
  <c r="F7209" i="52"/>
  <c r="F7210" i="52"/>
  <c r="K7210" i="52"/>
  <c r="L7210" i="52" s="1"/>
  <c r="F7340" i="52"/>
  <c r="K7340" i="52"/>
  <c r="L7340" i="52" s="1"/>
  <c r="F7348" i="52"/>
  <c r="K7348" i="52"/>
  <c r="L7348" i="52" s="1"/>
  <c r="F7349" i="52"/>
  <c r="K7349" i="52"/>
  <c r="L7349" i="52" s="1"/>
  <c r="K7346" i="52"/>
  <c r="L7346" i="52" s="1"/>
  <c r="F7346" i="52"/>
  <c r="K7344" i="52"/>
  <c r="L7344" i="52" s="1"/>
  <c r="F7344" i="52"/>
  <c r="F7350" i="52"/>
  <c r="K7350" i="52"/>
  <c r="L7350" i="52" s="1"/>
  <c r="F7342" i="52"/>
  <c r="K7342" i="52"/>
  <c r="L7342" i="52" s="1"/>
  <c r="F7341" i="52"/>
  <c r="K7341" i="52"/>
  <c r="L7341" i="52" s="1"/>
  <c r="F7370" i="52"/>
  <c r="K7370" i="52"/>
  <c r="L7370" i="52" s="1"/>
  <c r="F7280" i="52"/>
  <c r="K7280" i="52"/>
  <c r="L7280" i="52" s="1"/>
  <c r="K7265" i="52"/>
  <c r="L7265" i="52" s="1"/>
  <c r="F7265" i="52"/>
  <c r="K7272" i="52"/>
  <c r="L7272" i="52" s="1"/>
  <c r="F7272" i="52"/>
  <c r="F7262" i="52"/>
  <c r="K7262" i="52"/>
  <c r="L7262" i="52" s="1"/>
  <c r="K7284" i="52"/>
  <c r="L7284" i="52" s="1"/>
  <c r="F7284" i="52"/>
  <c r="K7266" i="52"/>
  <c r="L7266" i="52" s="1"/>
  <c r="F7266" i="52"/>
  <c r="K7279" i="52"/>
  <c r="L7279" i="52" s="1"/>
  <c r="F7279" i="52"/>
  <c r="K7276" i="52"/>
  <c r="L7276" i="52" s="1"/>
  <c r="F7276" i="52"/>
  <c r="K7261" i="52"/>
  <c r="L7261" i="52" s="1"/>
  <c r="F7261" i="52"/>
  <c r="K7270" i="52"/>
  <c r="L7270" i="52" s="1"/>
  <c r="F7270" i="52"/>
  <c r="F7263" i="52"/>
  <c r="K7263" i="52"/>
  <c r="L7263" i="52" s="1"/>
  <c r="K7260" i="52"/>
  <c r="L7260" i="52" s="1"/>
  <c r="F7260" i="52"/>
  <c r="K7281" i="52"/>
  <c r="L7281" i="52" s="1"/>
  <c r="F7281" i="52"/>
  <c r="F7268" i="52"/>
  <c r="K7268" i="52"/>
  <c r="L7268" i="52" s="1"/>
  <c r="F7285" i="52"/>
  <c r="K7285" i="52"/>
  <c r="L7285" i="52" s="1"/>
  <c r="K7287" i="52"/>
  <c r="L7287" i="52" s="1"/>
  <c r="F7287" i="52"/>
  <c r="K7274" i="52"/>
  <c r="L7274" i="52" s="1"/>
  <c r="F7274" i="52"/>
  <c r="F7259" i="52"/>
  <c r="K7259" i="52"/>
  <c r="L7259" i="52" s="1"/>
  <c r="F7275" i="52"/>
  <c r="K7275" i="52"/>
  <c r="L7275" i="52" s="1"/>
  <c r="K7282" i="52"/>
  <c r="L7282" i="52" s="1"/>
  <c r="F7282" i="52"/>
  <c r="K7273" i="52"/>
  <c r="L7273" i="52" s="1"/>
  <c r="F7273" i="52"/>
  <c r="K7267" i="52"/>
  <c r="L7267" i="52" s="1"/>
  <c r="F7267" i="52"/>
  <c r="F7269" i="52"/>
  <c r="K7269" i="52"/>
  <c r="L7269" i="52" s="1"/>
  <c r="N927" i="52"/>
  <c r="N5458" i="52"/>
  <c r="N1070" i="52"/>
  <c r="F3990" i="52"/>
  <c r="N3902" i="52"/>
  <c r="K2877" i="52"/>
  <c r="L2877" i="52" s="1"/>
  <c r="F2877" i="52"/>
  <c r="N658" i="52"/>
  <c r="N3788" i="52"/>
  <c r="N909" i="52"/>
  <c r="N5452" i="52"/>
  <c r="K3178" i="52"/>
  <c r="K3173" i="52"/>
  <c r="N3173" i="52" s="1"/>
  <c r="K3204" i="52"/>
  <c r="L3204" i="52" s="1"/>
  <c r="F5924" i="52"/>
  <c r="N642" i="52"/>
  <c r="N2695" i="52"/>
  <c r="F5059" i="52"/>
  <c r="K5059" i="52"/>
  <c r="N3937" i="52"/>
  <c r="L3937" i="52"/>
  <c r="N4134" i="52"/>
  <c r="L4134" i="52"/>
  <c r="N2184" i="52"/>
  <c r="N1874" i="52"/>
  <c r="L1874" i="52"/>
  <c r="N367" i="52"/>
  <c r="L367" i="52"/>
  <c r="N1188" i="52"/>
  <c r="N4871" i="52"/>
  <c r="K1846" i="52"/>
  <c r="F1846" i="52"/>
  <c r="F2833" i="52"/>
  <c r="K2833" i="52"/>
  <c r="F2872" i="52"/>
  <c r="K2872" i="52"/>
  <c r="F5308" i="52"/>
  <c r="K5308" i="52"/>
  <c r="L5308" i="52" s="1"/>
  <c r="N4659" i="52"/>
  <c r="F1291" i="52"/>
  <c r="K1291" i="52"/>
  <c r="L1291" i="52" s="1"/>
  <c r="F2880" i="52"/>
  <c r="K2880" i="52"/>
  <c r="F2891" i="52"/>
  <c r="K2891" i="52"/>
  <c r="L2891" i="52" s="1"/>
  <c r="F284" i="52"/>
  <c r="K284" i="52"/>
  <c r="L284" i="52" s="1"/>
  <c r="F1092" i="52"/>
  <c r="K1092" i="52"/>
  <c r="L1092" i="52" s="1"/>
  <c r="K5253" i="52"/>
  <c r="L5253" i="52" s="1"/>
  <c r="F5253" i="52"/>
  <c r="F5266" i="52"/>
  <c r="K5266" i="52"/>
  <c r="L5266" i="52" s="1"/>
  <c r="F5218" i="52"/>
  <c r="K5218" i="52"/>
  <c r="L5218" i="52" s="1"/>
  <c r="F5215" i="52"/>
  <c r="K5215" i="52"/>
  <c r="L5215" i="52" s="1"/>
  <c r="F1837" i="52"/>
  <c r="K1837" i="52"/>
  <c r="F1547" i="52"/>
  <c r="K1547" i="52"/>
  <c r="L1547" i="52" s="1"/>
  <c r="F6874" i="52"/>
  <c r="K6874" i="52"/>
  <c r="L6874" i="52" s="1"/>
  <c r="N3807" i="52"/>
  <c r="N3766" i="52"/>
  <c r="N3688" i="52"/>
  <c r="N3847" i="52"/>
  <c r="N3724" i="52"/>
  <c r="N2456" i="52"/>
  <c r="N4742" i="52"/>
  <c r="N4246" i="52"/>
  <c r="F5959" i="52"/>
  <c r="N3818" i="52"/>
  <c r="N4688" i="52"/>
  <c r="N4566" i="52"/>
  <c r="N1418" i="52"/>
  <c r="N1161" i="52"/>
  <c r="N1904" i="52"/>
  <c r="N5002" i="52"/>
  <c r="N2592" i="52"/>
  <c r="N1080" i="52"/>
  <c r="N4829" i="52"/>
  <c r="N5278" i="52"/>
  <c r="N1517" i="52"/>
  <c r="N6890" i="52"/>
  <c r="F5095" i="52"/>
  <c r="N6757" i="52"/>
  <c r="N3897" i="52"/>
  <c r="N4886" i="52"/>
  <c r="N5598" i="52"/>
  <c r="N3363" i="52"/>
  <c r="N3950" i="52"/>
  <c r="N5758" i="52"/>
  <c r="N3924" i="52"/>
  <c r="N4486" i="52"/>
  <c r="N5357" i="52"/>
  <c r="N4657" i="52"/>
  <c r="N1072" i="52"/>
  <c r="N5499" i="52"/>
  <c r="N4684" i="52"/>
  <c r="N1071" i="52"/>
  <c r="N1790" i="52"/>
  <c r="N1538" i="52"/>
  <c r="N1856" i="52"/>
  <c r="N2628" i="52"/>
  <c r="N2392" i="52"/>
  <c r="N4701" i="52"/>
  <c r="N1725" i="52"/>
  <c r="N2560" i="52"/>
  <c r="N4974" i="52"/>
  <c r="F4065" i="52"/>
  <c r="F3078" i="52"/>
  <c r="F5143" i="52"/>
  <c r="N3895" i="52"/>
  <c r="N21" i="52"/>
  <c r="N7057" i="52"/>
  <c r="N104" i="52"/>
  <c r="N3931" i="52"/>
  <c r="N5765" i="52"/>
  <c r="N3947" i="52"/>
  <c r="N1644" i="52"/>
  <c r="N4567" i="52"/>
  <c r="N4260" i="52"/>
  <c r="N1124" i="52"/>
  <c r="N1540" i="52"/>
  <c r="N4849" i="52"/>
  <c r="N4572" i="52"/>
  <c r="N3722" i="52"/>
  <c r="N1815" i="52"/>
  <c r="N2414" i="52"/>
  <c r="N1474" i="52"/>
  <c r="N1720" i="52"/>
  <c r="N5182" i="52"/>
  <c r="N2627" i="52"/>
  <c r="N625" i="52"/>
  <c r="N6932" i="52"/>
  <c r="N6888" i="52"/>
  <c r="N6924" i="52"/>
  <c r="N1386" i="52"/>
  <c r="N1601" i="52"/>
  <c r="F3159" i="52"/>
  <c r="N2703" i="52"/>
  <c r="F3164" i="52"/>
  <c r="F3060" i="52"/>
  <c r="N2759" i="52"/>
  <c r="F3170" i="52"/>
  <c r="N3874" i="52"/>
  <c r="N6279" i="52"/>
  <c r="N6793" i="52"/>
  <c r="N5673" i="52"/>
  <c r="N4136" i="52"/>
  <c r="N3953" i="52"/>
  <c r="N3926" i="52"/>
  <c r="N958" i="52"/>
  <c r="N5783" i="52"/>
  <c r="N6534" i="52"/>
  <c r="N5794" i="52"/>
  <c r="N2960" i="52"/>
  <c r="F6862" i="52"/>
  <c r="F3211" i="52"/>
  <c r="F6340" i="52"/>
  <c r="N3466" i="52"/>
  <c r="F5920" i="52"/>
  <c r="N4146" i="52"/>
  <c r="N379" i="52"/>
  <c r="F491" i="52"/>
  <c r="F5918" i="52"/>
  <c r="F5911" i="52"/>
  <c r="F466" i="52"/>
  <c r="L2443" i="52"/>
  <c r="F6714" i="52"/>
  <c r="L6411" i="52"/>
  <c r="L3442" i="52"/>
  <c r="N627" i="52"/>
  <c r="N6343" i="52"/>
  <c r="N6323" i="52"/>
  <c r="L2783" i="52"/>
  <c r="N5309" i="52"/>
  <c r="N5423" i="52"/>
  <c r="N6291" i="52"/>
  <c r="F5927" i="52"/>
  <c r="F7182" i="52"/>
  <c r="K682" i="52"/>
  <c r="L682" i="52" s="1"/>
  <c r="F3452" i="52"/>
  <c r="F4120" i="52"/>
  <c r="L6675" i="52"/>
  <c r="L499" i="52"/>
  <c r="N1692" i="52"/>
  <c r="N1088" i="52"/>
  <c r="N4949" i="52"/>
  <c r="F5831" i="52"/>
  <c r="F5866" i="52"/>
  <c r="F5856" i="52"/>
  <c r="F5835" i="52"/>
  <c r="L174" i="52"/>
  <c r="L6787" i="52"/>
  <c r="F3395" i="52"/>
  <c r="N1479" i="52"/>
  <c r="K1259" i="52"/>
  <c r="L1259" i="52" s="1"/>
  <c r="N5432" i="52"/>
  <c r="N6882" i="52"/>
  <c r="K5111" i="52"/>
  <c r="L5111" i="52" s="1"/>
  <c r="N3242" i="52"/>
  <c r="N1409" i="52"/>
  <c r="N1679" i="52"/>
  <c r="N1711" i="52"/>
  <c r="N4588" i="52"/>
  <c r="N1885" i="52"/>
  <c r="N2540" i="52"/>
  <c r="N6905" i="52"/>
  <c r="N3842" i="52"/>
  <c r="N2788" i="52"/>
  <c r="F4021" i="52"/>
  <c r="N5339" i="52"/>
  <c r="N1808" i="52"/>
  <c r="N6506" i="52"/>
  <c r="N5289" i="52"/>
  <c r="N5293" i="52"/>
  <c r="N2738" i="52"/>
  <c r="N1544" i="52"/>
  <c r="N964" i="52"/>
  <c r="F6015" i="52"/>
  <c r="F6043" i="52"/>
  <c r="F5853" i="52"/>
  <c r="L4138" i="52"/>
  <c r="L3878" i="52"/>
  <c r="L4898" i="52"/>
  <c r="K708" i="52"/>
  <c r="N708" i="52" s="1"/>
  <c r="N4599" i="52"/>
  <c r="N4933" i="52"/>
  <c r="N2723" i="52"/>
  <c r="N1850" i="52"/>
  <c r="N4691" i="52"/>
  <c r="N1504" i="52"/>
  <c r="N2513" i="52"/>
  <c r="F713" i="52"/>
  <c r="N2554" i="52"/>
  <c r="N1603" i="52"/>
  <c r="F225" i="52"/>
  <c r="K3084" i="52"/>
  <c r="K624" i="52"/>
  <c r="N624" i="52" s="1"/>
  <c r="L3434" i="52"/>
  <c r="N1784" i="52"/>
  <c r="N1614" i="52"/>
  <c r="K5106" i="52"/>
  <c r="N5106" i="52" s="1"/>
  <c r="K3093" i="52"/>
  <c r="L3093" i="52" s="1"/>
  <c r="K3199" i="52"/>
  <c r="L3199" i="52" s="1"/>
  <c r="N1492" i="52"/>
  <c r="N382" i="52"/>
  <c r="N7184" i="52"/>
  <c r="N5245" i="52"/>
  <c r="N891" i="52"/>
  <c r="N898" i="52"/>
  <c r="N1587" i="52"/>
  <c r="F4167" i="52"/>
  <c r="F4171" i="52"/>
  <c r="N5324" i="52"/>
  <c r="N3739" i="52"/>
  <c r="N6205" i="52"/>
  <c r="N7186" i="52"/>
  <c r="N504" i="52"/>
  <c r="N6993" i="52"/>
  <c r="N6512" i="52"/>
  <c r="N6964" i="52"/>
  <c r="N441" i="52"/>
  <c r="N6773" i="52"/>
  <c r="K5282" i="52"/>
  <c r="L5282" i="52" s="1"/>
  <c r="N1060" i="52"/>
  <c r="N5604" i="52"/>
  <c r="N6940" i="52"/>
  <c r="N4186" i="52"/>
  <c r="N7189" i="52"/>
  <c r="N1639" i="52"/>
  <c r="N5740" i="52"/>
  <c r="N417" i="52"/>
  <c r="N6803" i="52"/>
  <c r="N1199" i="52"/>
  <c r="AZ71" i="11"/>
  <c r="AZ239" i="11"/>
  <c r="AZ237" i="11"/>
  <c r="AZ236" i="11"/>
  <c r="BA1" i="11"/>
  <c r="BA152" i="11" s="1"/>
  <c r="AZ83" i="11"/>
  <c r="AZ67" i="11"/>
  <c r="AZ185" i="11"/>
  <c r="AZ45" i="11"/>
  <c r="AZ144" i="11"/>
  <c r="AZ163" i="11"/>
  <c r="AZ228" i="11"/>
  <c r="AZ184" i="11"/>
  <c r="AZ121" i="11"/>
  <c r="AZ182" i="11"/>
  <c r="AZ41" i="11"/>
  <c r="AZ44" i="11"/>
  <c r="AZ17" i="11"/>
  <c r="AZ193" i="11"/>
  <c r="AZ82" i="11"/>
  <c r="AZ132" i="11"/>
  <c r="AZ147" i="11"/>
  <c r="AZ171" i="11"/>
  <c r="AZ199" i="11"/>
  <c r="AZ214" i="11"/>
  <c r="AZ91" i="11"/>
  <c r="AZ28" i="11"/>
  <c r="AZ226" i="11"/>
  <c r="AZ40" i="11"/>
  <c r="AZ241" i="11"/>
  <c r="AZ161" i="11"/>
  <c r="AZ135" i="11"/>
  <c r="AZ69" i="11"/>
  <c r="AZ97" i="11"/>
  <c r="AZ10" i="11"/>
  <c r="AZ138" i="11"/>
  <c r="AZ75" i="11"/>
  <c r="AZ119" i="11"/>
  <c r="AZ167" i="11"/>
  <c r="AZ53" i="11"/>
  <c r="AZ133" i="11"/>
  <c r="AZ142" i="11"/>
  <c r="AZ141" i="11"/>
  <c r="AZ14" i="11"/>
  <c r="AZ179" i="11"/>
  <c r="AZ201" i="11"/>
  <c r="AZ110" i="11"/>
  <c r="AZ159" i="11"/>
  <c r="AZ59" i="11"/>
  <c r="AZ46" i="11"/>
  <c r="AZ60" i="11"/>
  <c r="AZ233" i="11"/>
  <c r="AZ65" i="11"/>
  <c r="AZ125" i="11"/>
  <c r="AZ39" i="11"/>
  <c r="AZ117" i="11"/>
  <c r="AZ126" i="11"/>
  <c r="AZ118" i="11"/>
  <c r="AZ48" i="11"/>
  <c r="AZ37" i="11"/>
  <c r="AZ153" i="11"/>
  <c r="AZ181" i="11"/>
  <c r="AZ175" i="11"/>
  <c r="AZ178" i="11"/>
  <c r="AZ101" i="11"/>
  <c r="AZ200" i="11"/>
  <c r="AZ162" i="11"/>
  <c r="AZ127" i="11"/>
  <c r="AZ25" i="11"/>
  <c r="AZ123" i="11"/>
  <c r="AZ154" i="11"/>
  <c r="AZ148" i="11"/>
  <c r="AZ243" i="11"/>
  <c r="AZ86" i="11"/>
  <c r="AZ32" i="11"/>
  <c r="AZ230" i="11"/>
  <c r="AZ122" i="11"/>
  <c r="AZ43" i="11"/>
  <c r="AZ212" i="11"/>
  <c r="AZ165" i="11"/>
  <c r="AZ156" i="11"/>
  <c r="AZ11" i="11"/>
  <c r="AZ170" i="11"/>
  <c r="AZ203" i="11"/>
  <c r="AZ93" i="11"/>
  <c r="AZ196" i="11"/>
  <c r="AZ242" i="11"/>
  <c r="AZ26" i="11"/>
  <c r="AZ215" i="11"/>
  <c r="AZ12" i="11"/>
  <c r="AZ62" i="11"/>
  <c r="AZ140" i="11"/>
  <c r="AZ29" i="11"/>
  <c r="AZ80" i="11"/>
  <c r="AZ150" i="11"/>
  <c r="AZ114" i="11"/>
  <c r="AZ151" i="11"/>
  <c r="AZ79" i="11"/>
  <c r="AZ113" i="11"/>
  <c r="AZ47" i="11"/>
  <c r="AZ35" i="11"/>
  <c r="AZ38" i="11"/>
  <c r="AZ34" i="11"/>
  <c r="AZ213" i="11"/>
  <c r="AZ116" i="11"/>
  <c r="AZ63" i="11"/>
  <c r="AZ206" i="11"/>
  <c r="AZ143" i="11"/>
  <c r="AZ222" i="11"/>
  <c r="AZ130" i="11"/>
  <c r="AZ81" i="11"/>
  <c r="AZ207" i="11"/>
  <c r="AZ166" i="11"/>
  <c r="AZ99" i="11"/>
  <c r="AZ192" i="11"/>
  <c r="AZ208" i="11"/>
  <c r="AZ90" i="11"/>
  <c r="AZ78" i="11"/>
  <c r="AZ115" i="11"/>
  <c r="AZ36" i="11"/>
  <c r="AZ84" i="11"/>
  <c r="AZ164" i="11"/>
  <c r="AZ177" i="11"/>
  <c r="AZ209" i="11"/>
  <c r="AZ70" i="11"/>
  <c r="AZ128" i="11"/>
  <c r="AZ68" i="11"/>
  <c r="AZ64" i="11"/>
  <c r="AZ191" i="11"/>
  <c r="AZ21" i="11"/>
  <c r="AZ52" i="11"/>
  <c r="AZ176" i="11"/>
  <c r="AZ55" i="11"/>
  <c r="AZ87" i="11"/>
  <c r="AZ234" i="11"/>
  <c r="AZ231" i="11"/>
  <c r="AZ100" i="11"/>
  <c r="AZ129" i="11"/>
  <c r="AZ229" i="11"/>
  <c r="AZ160" i="11"/>
  <c r="AZ85" i="11"/>
  <c r="AZ54" i="11"/>
  <c r="AZ22" i="11"/>
  <c r="AZ18" i="11"/>
  <c r="AZ73" i="11"/>
  <c r="AZ238" i="11"/>
  <c r="AZ197" i="11"/>
  <c r="AZ198" i="11"/>
  <c r="AZ108" i="11"/>
  <c r="AZ109" i="11"/>
  <c r="AZ107" i="11"/>
  <c r="AZ92" i="11"/>
  <c r="AZ227" i="11"/>
  <c r="AZ146" i="11"/>
  <c r="AZ183" i="11"/>
  <c r="AZ190" i="11"/>
  <c r="AZ168" i="11"/>
  <c r="AZ51" i="11"/>
  <c r="AZ139" i="11"/>
  <c r="AZ66" i="11"/>
  <c r="AZ102" i="11"/>
  <c r="AZ88" i="11"/>
  <c r="AZ104" i="11"/>
  <c r="AZ216" i="11"/>
  <c r="AZ106" i="11"/>
  <c r="AZ31" i="11"/>
  <c r="AZ56" i="11"/>
  <c r="AZ111" i="11"/>
  <c r="AZ205" i="11"/>
  <c r="AZ96" i="11"/>
  <c r="AZ204" i="11"/>
  <c r="AZ19" i="11"/>
  <c r="AZ42" i="11"/>
  <c r="AZ72" i="11"/>
  <c r="AZ103" i="11"/>
  <c r="AZ20" i="11"/>
  <c r="AZ137" i="11"/>
  <c r="AZ13" i="11"/>
  <c r="AZ30" i="11"/>
  <c r="AZ235" i="11"/>
  <c r="AZ89" i="11"/>
  <c r="AZ105" i="11"/>
  <c r="AZ224" i="11"/>
  <c r="AZ157" i="11"/>
  <c r="AZ218" i="11"/>
  <c r="AZ219" i="11"/>
  <c r="AZ202" i="11"/>
  <c r="AZ61" i="11"/>
  <c r="AZ155" i="11"/>
  <c r="AZ95" i="11"/>
  <c r="AZ240" i="11"/>
  <c r="AZ217" i="11"/>
  <c r="AZ232" i="11"/>
  <c r="AZ169" i="11"/>
  <c r="AZ124" i="11"/>
  <c r="AZ16" i="11"/>
  <c r="AZ189" i="11"/>
  <c r="AZ131" i="11"/>
  <c r="AZ145" i="11"/>
  <c r="AZ23" i="11"/>
  <c r="AZ120" i="11"/>
  <c r="AZ221" i="11"/>
  <c r="AZ74" i="11"/>
  <c r="AZ158" i="11"/>
  <c r="AZ134" i="11"/>
  <c r="AZ58" i="11"/>
  <c r="AZ211" i="11"/>
  <c r="AZ57" i="11"/>
  <c r="AZ195" i="11"/>
  <c r="AZ180" i="11"/>
  <c r="AZ223" i="11"/>
  <c r="AZ194" i="11"/>
  <c r="AZ149" i="11"/>
  <c r="AZ94" i="11"/>
  <c r="AZ187" i="11"/>
  <c r="AZ136" i="11"/>
  <c r="AZ173" i="11"/>
  <c r="AZ112" i="11"/>
  <c r="AZ49" i="11"/>
  <c r="AZ225" i="11"/>
  <c r="AZ220" i="11"/>
  <c r="AZ15" i="11"/>
  <c r="AZ174" i="11"/>
  <c r="AZ172" i="11"/>
  <c r="AZ188" i="11"/>
  <c r="AZ27" i="11"/>
  <c r="AZ210" i="11"/>
  <c r="AZ50" i="11"/>
  <c r="AZ76" i="11"/>
  <c r="AZ98" i="11"/>
  <c r="AZ24" i="11"/>
  <c r="AZ77" i="11"/>
  <c r="AZ33" i="11"/>
  <c r="AZ186" i="11"/>
  <c r="F6715" i="52"/>
  <c r="F727" i="52"/>
  <c r="N5401" i="52"/>
  <c r="F5136" i="52"/>
  <c r="F5054" i="52"/>
  <c r="N966" i="52"/>
  <c r="N3017" i="52"/>
  <c r="BS239" i="11"/>
  <c r="BS71" i="11"/>
  <c r="BS236" i="11"/>
  <c r="BT1" i="11"/>
  <c r="BS87" i="11"/>
  <c r="BS59" i="11"/>
  <c r="BS139" i="11"/>
  <c r="BS166" i="11"/>
  <c r="BS92" i="11"/>
  <c r="BS226" i="11"/>
  <c r="BS54" i="11"/>
  <c r="BS159" i="11"/>
  <c r="BS119" i="11"/>
  <c r="BS70" i="11"/>
  <c r="BS140" i="11"/>
  <c r="BS20" i="11"/>
  <c r="BS52" i="11"/>
  <c r="BS47" i="11"/>
  <c r="BS206" i="11"/>
  <c r="BS175" i="11"/>
  <c r="BS23" i="11"/>
  <c r="BS122" i="11"/>
  <c r="BS97" i="11"/>
  <c r="BS154" i="11"/>
  <c r="BS172" i="11"/>
  <c r="BS197" i="11"/>
  <c r="BS230" i="11"/>
  <c r="BS104" i="11"/>
  <c r="BS49" i="11"/>
  <c r="BS45" i="11"/>
  <c r="BS131" i="11"/>
  <c r="BS109" i="11"/>
  <c r="BS213" i="11"/>
  <c r="BS42" i="11"/>
  <c r="BS51" i="11"/>
  <c r="BS19" i="11"/>
  <c r="BS232" i="11"/>
  <c r="BS223" i="11"/>
  <c r="BS66" i="11"/>
  <c r="BS124" i="11"/>
  <c r="BS209" i="11"/>
  <c r="BS183" i="11"/>
  <c r="BS55" i="11"/>
  <c r="BS81" i="11"/>
  <c r="BS27" i="11"/>
  <c r="BS182" i="11"/>
  <c r="BS198" i="11"/>
  <c r="BS177" i="11"/>
  <c r="BS101" i="11"/>
  <c r="BS235" i="11"/>
  <c r="BS176" i="11"/>
  <c r="BS238" i="11"/>
  <c r="BS37" i="11"/>
  <c r="BS13" i="11"/>
  <c r="BS94" i="11"/>
  <c r="BS24" i="11"/>
  <c r="BS169" i="11"/>
  <c r="BS179" i="11"/>
  <c r="BS220" i="11"/>
  <c r="BS28" i="11"/>
  <c r="BS187" i="11"/>
  <c r="BS243" i="11"/>
  <c r="BS211" i="11"/>
  <c r="BS216" i="11"/>
  <c r="BS25" i="11"/>
  <c r="BS227" i="11"/>
  <c r="BS138" i="11"/>
  <c r="BS110" i="11"/>
  <c r="BS53" i="11"/>
  <c r="BS241" i="11"/>
  <c r="BS12" i="11"/>
  <c r="BS114" i="11"/>
  <c r="BS162" i="11"/>
  <c r="BS35" i="11"/>
  <c r="BS100" i="11"/>
  <c r="BS229" i="11"/>
  <c r="BS160" i="11"/>
  <c r="BS143" i="11"/>
  <c r="BS190" i="11"/>
  <c r="BS48" i="11"/>
  <c r="BS214" i="11"/>
  <c r="BS64" i="11"/>
  <c r="BS208" i="11"/>
  <c r="BS67" i="11"/>
  <c r="BS222" i="11"/>
  <c r="BS72" i="11"/>
  <c r="BS105" i="11"/>
  <c r="BS201" i="11"/>
  <c r="BS242" i="11"/>
  <c r="BS125" i="11"/>
  <c r="BS128" i="11"/>
  <c r="BS82" i="11"/>
  <c r="BS191" i="11"/>
  <c r="BS99" i="11"/>
  <c r="BS231" i="11"/>
  <c r="BS10" i="11"/>
  <c r="BS85" i="11"/>
  <c r="BS161" i="11"/>
  <c r="BS69" i="11"/>
  <c r="BS233" i="11"/>
  <c r="BS165" i="11"/>
  <c r="BS39" i="11"/>
  <c r="BS200" i="11"/>
  <c r="BS145" i="11"/>
  <c r="BS157" i="11"/>
  <c r="BS202" i="11"/>
  <c r="BS74" i="11"/>
  <c r="BS170" i="11"/>
  <c r="BS240" i="11"/>
  <c r="BS134" i="11"/>
  <c r="BS120" i="11"/>
  <c r="BS221" i="11"/>
  <c r="BS219" i="11"/>
  <c r="BS41" i="11"/>
  <c r="BS57" i="11"/>
  <c r="BS133" i="11"/>
  <c r="BS193" i="11"/>
  <c r="BS141" i="11"/>
  <c r="BS31" i="11"/>
  <c r="BS118" i="11"/>
  <c r="BS32" i="11"/>
  <c r="BS184" i="11"/>
  <c r="BS106" i="11"/>
  <c r="BS108" i="11"/>
  <c r="BS224" i="11"/>
  <c r="BS158" i="11"/>
  <c r="BS171" i="11"/>
  <c r="BS61" i="11"/>
  <c r="BS156" i="11"/>
  <c r="BS225" i="11"/>
  <c r="BS149" i="11"/>
  <c r="BS185" i="11"/>
  <c r="BS50" i="11"/>
  <c r="BS60" i="11"/>
  <c r="BS212" i="11"/>
  <c r="BS196" i="11"/>
  <c r="F2271" i="52"/>
  <c r="F4753" i="52"/>
  <c r="N3218" i="52"/>
  <c r="K641" i="52"/>
  <c r="N5186" i="52"/>
  <c r="N5732" i="52"/>
  <c r="N6687" i="52"/>
  <c r="N6479" i="52"/>
  <c r="N6709" i="52"/>
  <c r="N407" i="52"/>
  <c r="N4885" i="52"/>
  <c r="N5771" i="52"/>
  <c r="N4882" i="52"/>
  <c r="N969" i="52"/>
  <c r="N2953" i="52"/>
  <c r="N3056" i="52"/>
  <c r="F58" i="52"/>
  <c r="F3993" i="52"/>
  <c r="N6129" i="52"/>
  <c r="N662" i="52"/>
  <c r="F6313" i="52"/>
  <c r="N6313" i="52" s="1"/>
  <c r="P16" i="38"/>
  <c r="P13" i="38"/>
  <c r="N912" i="52"/>
  <c r="F4951" i="52"/>
  <c r="K4951" i="52"/>
  <c r="L4951" i="52" s="1"/>
  <c r="N3158" i="52"/>
  <c r="N5497" i="52"/>
  <c r="F226" i="52"/>
  <c r="F5906" i="52"/>
  <c r="F469" i="52"/>
  <c r="N4354" i="52"/>
  <c r="N1431" i="52"/>
  <c r="K5142" i="52"/>
  <c r="N5142" i="52" s="1"/>
  <c r="N1324" i="52"/>
  <c r="N1699" i="52"/>
  <c r="N2357" i="52"/>
  <c r="K3076" i="52"/>
  <c r="L3076" i="52" s="1"/>
  <c r="N1303" i="52"/>
  <c r="N1772" i="52"/>
  <c r="N3335" i="52"/>
  <c r="N1189" i="52"/>
  <c r="N6209" i="52"/>
  <c r="N6670" i="52"/>
  <c r="N5821" i="52"/>
  <c r="N4899" i="52"/>
  <c r="N17" i="52"/>
  <c r="N2219" i="52"/>
  <c r="N6110" i="52"/>
  <c r="N5430" i="52"/>
  <c r="L5430" i="52"/>
  <c r="N3440" i="52"/>
  <c r="L3440" i="52"/>
  <c r="N4312" i="52"/>
  <c r="N5602" i="52"/>
  <c r="N3323" i="52"/>
  <c r="N250" i="52"/>
  <c r="N4160" i="52"/>
  <c r="L4160" i="52"/>
  <c r="N3941" i="52"/>
  <c r="L3941" i="52"/>
  <c r="N773" i="52"/>
  <c r="N1084" i="52"/>
  <c r="N3823" i="52"/>
  <c r="K4248" i="52"/>
  <c r="N4248" i="52" s="1"/>
  <c r="N1296" i="52"/>
  <c r="N2849" i="52"/>
  <c r="L6916" i="52"/>
  <c r="N2797" i="52"/>
  <c r="N2649" i="52"/>
  <c r="L2649" i="52"/>
  <c r="F3064" i="52"/>
  <c r="K3064" i="52"/>
  <c r="L3064" i="52" s="1"/>
  <c r="F5120" i="52"/>
  <c r="K5120" i="52"/>
  <c r="L5120" i="52" s="1"/>
  <c r="F680" i="52"/>
  <c r="K680" i="52"/>
  <c r="L680" i="52" s="1"/>
  <c r="F1272" i="52"/>
  <c r="K1272" i="52"/>
  <c r="L1272" i="52" s="1"/>
  <c r="N1539" i="52"/>
  <c r="N4099" i="52"/>
  <c r="N415" i="52"/>
  <c r="N6522" i="52"/>
  <c r="N6783" i="52"/>
  <c r="L6783" i="52"/>
  <c r="N570" i="52"/>
  <c r="N2321" i="52"/>
  <c r="N4875" i="52"/>
  <c r="N6115" i="52"/>
  <c r="N28" i="52"/>
  <c r="N166" i="52"/>
  <c r="L166" i="52"/>
  <c r="N162" i="52"/>
  <c r="L162" i="52"/>
  <c r="N288" i="52"/>
  <c r="L288" i="52"/>
  <c r="N3479" i="52"/>
  <c r="N3655" i="52"/>
  <c r="N3849" i="52"/>
  <c r="N5183" i="52"/>
  <c r="N5298" i="52"/>
  <c r="N4231" i="52"/>
  <c r="N2570" i="52"/>
  <c r="N1882" i="52"/>
  <c r="N1134" i="52"/>
  <c r="K5136" i="52"/>
  <c r="N669" i="52"/>
  <c r="K6307" i="52"/>
  <c r="N6307" i="52" s="1"/>
  <c r="K5068" i="52"/>
  <c r="N5068" i="52" s="1"/>
  <c r="F495" i="52"/>
  <c r="F233" i="52"/>
  <c r="K3103" i="52"/>
  <c r="L3103" i="52" s="1"/>
  <c r="F5894" i="52"/>
  <c r="F5887" i="52"/>
  <c r="F5919" i="52"/>
  <c r="N1585" i="52"/>
  <c r="F467" i="52"/>
  <c r="N5503" i="52"/>
  <c r="N607" i="52"/>
  <c r="F3457" i="52"/>
  <c r="F3453" i="52"/>
  <c r="L6443" i="52"/>
  <c r="N4353" i="52"/>
  <c r="L3896" i="52"/>
  <c r="N4720" i="52"/>
  <c r="L365" i="52"/>
  <c r="K3073" i="52"/>
  <c r="L3073" i="52" s="1"/>
  <c r="N6873" i="52"/>
  <c r="L4162" i="52"/>
  <c r="L3897" i="52"/>
  <c r="N1360" i="52"/>
  <c r="N4806" i="52"/>
  <c r="N3745" i="52"/>
  <c r="K5124" i="52"/>
  <c r="L5124" i="52" s="1"/>
  <c r="N2857" i="52"/>
  <c r="N1266" i="52"/>
  <c r="N1453" i="52"/>
  <c r="N1631" i="52"/>
  <c r="K5147" i="52"/>
  <c r="L5147" i="52" s="1"/>
  <c r="N3471" i="52"/>
  <c r="K5042" i="52"/>
  <c r="N5042" i="52" s="1"/>
  <c r="N1567" i="52"/>
  <c r="N4652" i="52"/>
  <c r="N4944" i="52"/>
  <c r="N1858" i="52"/>
  <c r="N3244" i="52"/>
  <c r="N1754" i="52"/>
  <c r="N2636" i="52"/>
  <c r="F2285" i="52"/>
  <c r="N3733" i="52"/>
  <c r="N4927" i="52"/>
  <c r="N1762" i="52"/>
  <c r="N2463" i="52"/>
  <c r="N4577" i="52"/>
  <c r="F4749" i="52"/>
  <c r="F3389" i="52"/>
  <c r="K820" i="52"/>
  <c r="L820" i="52" s="1"/>
  <c r="N4329" i="52"/>
  <c r="N6346" i="52"/>
  <c r="N6937" i="52"/>
  <c r="N1450" i="52"/>
  <c r="N4336" i="52"/>
  <c r="N4256" i="52"/>
  <c r="N1393" i="52"/>
  <c r="N2544" i="52"/>
  <c r="N4948" i="52"/>
  <c r="N5484" i="52"/>
  <c r="F4034" i="52"/>
  <c r="N4595" i="52"/>
  <c r="N5385" i="52"/>
  <c r="N2403" i="52"/>
  <c r="N1622" i="52"/>
  <c r="N5399" i="52"/>
  <c r="N1621" i="52"/>
  <c r="N4733" i="52"/>
  <c r="N1686" i="52"/>
  <c r="N5977" i="52"/>
  <c r="N2750" i="52"/>
  <c r="N2637" i="52"/>
  <c r="N1378" i="52"/>
  <c r="N1833" i="52"/>
  <c r="N4263" i="52"/>
  <c r="N2672" i="52"/>
  <c r="N5167" i="52"/>
  <c r="N5789" i="52"/>
  <c r="N3332" i="52"/>
  <c r="F3131" i="52"/>
  <c r="N1557" i="52"/>
  <c r="N6200" i="52"/>
  <c r="N6703" i="52"/>
  <c r="N5217" i="52"/>
  <c r="N289" i="52"/>
  <c r="N6500" i="52"/>
  <c r="N6474" i="52"/>
  <c r="N7164" i="52"/>
  <c r="N6707" i="52"/>
  <c r="N4297" i="52"/>
  <c r="N6144" i="52"/>
  <c r="N2186" i="52"/>
  <c r="N6283" i="52"/>
  <c r="N6960" i="52"/>
  <c r="N77" i="52"/>
  <c r="N4175" i="52"/>
  <c r="N2210" i="52"/>
  <c r="N251" i="52"/>
  <c r="N7053" i="52"/>
  <c r="N5" i="52"/>
  <c r="N3352" i="52"/>
  <c r="N247" i="52"/>
  <c r="N5429" i="52"/>
  <c r="F4118" i="52"/>
  <c r="N3775" i="52"/>
  <c r="N4798" i="52"/>
  <c r="N5003" i="52"/>
  <c r="N3863" i="52"/>
  <c r="N3155" i="52"/>
  <c r="N4631" i="52"/>
  <c r="N1671" i="52"/>
  <c r="N1879" i="52"/>
  <c r="N1420" i="52"/>
  <c r="N2694" i="52"/>
  <c r="N5026" i="52"/>
  <c r="N2912" i="52"/>
  <c r="N1768" i="52"/>
  <c r="N1750" i="52"/>
  <c r="N1447" i="52"/>
  <c r="N1576" i="52"/>
  <c r="N1315" i="52"/>
  <c r="N1117" i="52"/>
  <c r="N4199" i="52"/>
  <c r="N2662" i="52"/>
  <c r="N4831" i="52"/>
  <c r="N5156" i="52"/>
  <c r="N5163" i="52"/>
  <c r="N4725" i="52"/>
  <c r="N2498" i="52"/>
  <c r="N2415" i="52"/>
  <c r="N6895" i="52"/>
  <c r="N2676" i="52"/>
  <c r="N1444" i="52"/>
  <c r="F724" i="52"/>
  <c r="N724" i="52" s="1"/>
  <c r="N5403" i="52"/>
  <c r="N1743" i="52"/>
  <c r="N1516" i="52"/>
  <c r="N5028" i="52"/>
  <c r="N5690" i="52"/>
  <c r="N3324" i="52"/>
  <c r="N5206" i="52"/>
  <c r="N5971" i="52"/>
  <c r="N392" i="52"/>
  <c r="N6558" i="52"/>
  <c r="N4906" i="52"/>
  <c r="N182" i="52"/>
  <c r="N7080" i="52"/>
  <c r="N2346" i="52"/>
  <c r="N4864" i="52"/>
  <c r="N171" i="52"/>
  <c r="N6239" i="52"/>
  <c r="N3348" i="52"/>
  <c r="N114" i="52"/>
  <c r="N6987" i="52"/>
  <c r="N1865" i="52"/>
  <c r="N409" i="52"/>
  <c r="N6181" i="52"/>
  <c r="N7122" i="52"/>
  <c r="N260" i="52"/>
  <c r="N285" i="52"/>
  <c r="N2928" i="52"/>
  <c r="N3768" i="52"/>
  <c r="N6708" i="52"/>
  <c r="N5683" i="52"/>
  <c r="N4135" i="52"/>
  <c r="N1196" i="52"/>
  <c r="N4296" i="52"/>
  <c r="N4294" i="52"/>
  <c r="N3368" i="52"/>
  <c r="N6277" i="52"/>
  <c r="N1173" i="52"/>
  <c r="N4941" i="52"/>
  <c r="N3236" i="52"/>
  <c r="N963" i="52"/>
  <c r="N6092" i="52"/>
  <c r="N14" i="52"/>
  <c r="N6802" i="52"/>
  <c r="N4881" i="52"/>
  <c r="N6489" i="52"/>
  <c r="N16" i="52"/>
  <c r="N4868" i="52"/>
  <c r="N4304" i="52"/>
  <c r="N6525" i="52"/>
  <c r="N4309" i="52"/>
  <c r="N6146" i="52"/>
  <c r="N6798" i="52"/>
  <c r="N6988" i="52"/>
  <c r="N116" i="52"/>
  <c r="N190" i="52"/>
  <c r="N6183" i="52"/>
  <c r="N7192" i="52"/>
  <c r="N4137" i="52"/>
  <c r="N5973" i="52"/>
  <c r="N25" i="52"/>
  <c r="N7" i="52"/>
  <c r="N5410" i="52"/>
  <c r="N3351" i="52"/>
  <c r="N1200" i="52"/>
  <c r="F5900" i="52"/>
  <c r="N4221" i="52"/>
  <c r="F3183" i="52"/>
  <c r="N4205" i="52"/>
  <c r="N4679" i="52"/>
  <c r="F5910" i="52"/>
  <c r="N5335" i="52"/>
  <c r="N2661" i="52"/>
  <c r="F5052" i="52"/>
  <c r="N5052" i="52" s="1"/>
  <c r="F2300" i="52"/>
  <c r="F2268" i="52"/>
  <c r="F2291" i="52"/>
  <c r="F3464" i="52"/>
  <c r="N1182" i="52"/>
  <c r="N1192" i="52"/>
  <c r="F5902" i="52"/>
  <c r="F6823" i="52"/>
  <c r="N4179" i="52"/>
  <c r="N7139" i="52"/>
  <c r="N4894" i="52"/>
  <c r="N6559" i="52"/>
  <c r="N6848" i="52"/>
  <c r="N962" i="52"/>
  <c r="N6170" i="52"/>
  <c r="F4028" i="52"/>
  <c r="F4060" i="52"/>
  <c r="N5506" i="52"/>
  <c r="N6225" i="52"/>
  <c r="N6193" i="52"/>
  <c r="N6555" i="52"/>
  <c r="N248" i="52"/>
  <c r="N7067" i="52"/>
  <c r="N6776" i="52"/>
  <c r="N170" i="52"/>
  <c r="N6119" i="52"/>
  <c r="N6133" i="52"/>
  <c r="N1061" i="52"/>
  <c r="N9" i="52"/>
  <c r="N6778" i="52"/>
  <c r="N3315" i="52"/>
  <c r="N3400" i="52"/>
  <c r="N629" i="52"/>
  <c r="N536" i="52"/>
  <c r="N6808" i="52"/>
  <c r="N6007" i="52"/>
  <c r="N6762" i="52"/>
  <c r="N4100" i="52"/>
  <c r="N6472" i="52"/>
  <c r="N6189" i="52"/>
  <c r="N5987" i="52"/>
  <c r="N2322" i="52"/>
  <c r="N87" i="52"/>
  <c r="N7076" i="52"/>
  <c r="N6771" i="52"/>
  <c r="N4140" i="52"/>
  <c r="N6785" i="52"/>
  <c r="N1468" i="52"/>
  <c r="N6540" i="52"/>
  <c r="N6" i="52"/>
  <c r="N3318" i="52"/>
  <c r="N4178" i="52"/>
  <c r="N6286" i="52"/>
  <c r="N3925" i="52"/>
  <c r="N2992" i="52"/>
  <c r="F47" i="52"/>
  <c r="N635" i="52"/>
  <c r="N3251" i="52"/>
  <c r="N3489" i="52"/>
  <c r="F3995" i="52"/>
  <c r="N3585" i="52"/>
  <c r="N6515" i="52"/>
  <c r="N6692" i="52"/>
  <c r="N333" i="52"/>
  <c r="N4036" i="52"/>
  <c r="N4883" i="52"/>
  <c r="N7124" i="52"/>
  <c r="N86" i="52"/>
  <c r="N6187" i="52"/>
  <c r="N4287" i="52"/>
  <c r="N6256" i="52"/>
  <c r="N6969" i="52"/>
  <c r="N5795" i="52"/>
  <c r="N76" i="52"/>
  <c r="N3756" i="52"/>
  <c r="N6359" i="52"/>
  <c r="N4196" i="52"/>
  <c r="N5786" i="52"/>
  <c r="N6404" i="52"/>
  <c r="N1022" i="52"/>
  <c r="F231" i="52"/>
  <c r="F3456" i="52"/>
  <c r="K3122" i="52"/>
  <c r="L3122" i="52" s="1"/>
  <c r="N3478" i="52"/>
  <c r="N2900" i="52"/>
  <c r="L5821" i="52"/>
  <c r="N637" i="52"/>
  <c r="N5456" i="52"/>
  <c r="L3898" i="52"/>
  <c r="L3881" i="52"/>
  <c r="K5055" i="52"/>
  <c r="N5055" i="52" s="1"/>
  <c r="N3866" i="52"/>
  <c r="L5783" i="52"/>
  <c r="K3181" i="52"/>
  <c r="N3181" i="52" s="1"/>
  <c r="F5922" i="52"/>
  <c r="N5331" i="52"/>
  <c r="N1265" i="52"/>
  <c r="N5279" i="52"/>
  <c r="N2519" i="52"/>
  <c r="F468" i="52"/>
  <c r="K5311" i="52"/>
  <c r="L5311" i="52" s="1"/>
  <c r="L3903" i="52"/>
  <c r="L3899" i="52"/>
  <c r="F6719" i="52"/>
  <c r="K3123" i="52"/>
  <c r="N3123" i="52" s="1"/>
  <c r="L6459" i="52"/>
  <c r="L6159" i="52"/>
  <c r="F6825" i="52"/>
  <c r="N4411" i="52"/>
  <c r="K5303" i="52"/>
  <c r="N5303" i="52" s="1"/>
  <c r="L3890" i="52"/>
  <c r="L3889" i="52"/>
  <c r="K5088" i="52"/>
  <c r="L5088" i="52" s="1"/>
  <c r="L7124" i="52"/>
  <c r="K3108" i="52"/>
  <c r="N3108" i="52" s="1"/>
  <c r="N640" i="52"/>
  <c r="L4205" i="52"/>
  <c r="N4723" i="52"/>
  <c r="L6803" i="52"/>
  <c r="L6777" i="52"/>
  <c r="L5406" i="52"/>
  <c r="L6805" i="52"/>
  <c r="K4975" i="52"/>
  <c r="N4975" i="52" s="1"/>
  <c r="L3894" i="52"/>
  <c r="L7132" i="52"/>
  <c r="N1443" i="52"/>
  <c r="N606" i="52"/>
  <c r="N5388" i="52"/>
  <c r="N2449" i="52"/>
  <c r="K6322" i="52"/>
  <c r="N6322" i="52" s="1"/>
  <c r="N1305" i="52"/>
  <c r="N3642" i="52"/>
  <c r="N1550" i="52"/>
  <c r="N1166" i="52"/>
  <c r="N961" i="52"/>
  <c r="N1168" i="52"/>
  <c r="N955" i="52"/>
  <c r="N1176" i="52"/>
  <c r="N3361" i="52"/>
  <c r="N5784" i="52"/>
  <c r="N4910" i="52"/>
  <c r="N4075" i="52"/>
  <c r="N3319" i="52"/>
  <c r="N953" i="52"/>
  <c r="N6556" i="52"/>
  <c r="N6168" i="52"/>
  <c r="N6142" i="52"/>
  <c r="N5752" i="52"/>
  <c r="N5451" i="52"/>
  <c r="L2849" i="52"/>
  <c r="K3152" i="52"/>
  <c r="N3152" i="52" s="1"/>
  <c r="L2823" i="52"/>
  <c r="L6155" i="52"/>
  <c r="N2583" i="52"/>
  <c r="L958" i="52"/>
  <c r="L4136" i="52"/>
  <c r="N706" i="52"/>
  <c r="N700" i="52"/>
  <c r="K3191" i="52"/>
  <c r="N3191" i="52" s="1"/>
  <c r="L1837" i="52"/>
  <c r="F6828" i="52"/>
  <c r="F6813" i="52"/>
  <c r="N308" i="52"/>
  <c r="F7176" i="52"/>
  <c r="L190" i="52"/>
  <c r="N4556" i="52"/>
  <c r="N4693" i="52"/>
  <c r="F5879" i="52"/>
  <c r="F5881" i="52"/>
  <c r="L3935" i="52"/>
  <c r="F4122" i="52"/>
  <c r="L6988" i="52"/>
  <c r="L3953" i="52"/>
  <c r="L3921" i="52"/>
  <c r="N4663" i="52"/>
  <c r="N1413" i="52"/>
  <c r="N1830" i="52"/>
  <c r="N1480" i="52"/>
  <c r="N4006" i="52"/>
  <c r="N4272" i="52"/>
  <c r="N5691" i="52"/>
  <c r="N2527" i="52"/>
  <c r="N1164" i="52"/>
  <c r="N3357" i="52"/>
  <c r="N5972" i="52"/>
  <c r="N553" i="52"/>
  <c r="N6671" i="52"/>
  <c r="N6545" i="52"/>
  <c r="N6486" i="52"/>
  <c r="N7187" i="52"/>
  <c r="N6266" i="52"/>
  <c r="N7055" i="52"/>
  <c r="N4800" i="52"/>
  <c r="K5062" i="52"/>
  <c r="N5062" i="52" s="1"/>
  <c r="L4287" i="52"/>
  <c r="K3193" i="52"/>
  <c r="L3193" i="52" s="1"/>
  <c r="K3104" i="52"/>
  <c r="N3104" i="52" s="1"/>
  <c r="F5886" i="52"/>
  <c r="F5926" i="52"/>
  <c r="F5895" i="52"/>
  <c r="K3190" i="52"/>
  <c r="N3190" i="52" s="1"/>
  <c r="L333" i="52"/>
  <c r="F471" i="52"/>
  <c r="F3459" i="52"/>
  <c r="K5093" i="52"/>
  <c r="K3113" i="52"/>
  <c r="N3113" i="52" s="1"/>
  <c r="F7183" i="52"/>
  <c r="K5099" i="52"/>
  <c r="L5099" i="52" s="1"/>
  <c r="L4158" i="52"/>
  <c r="L7013" i="52"/>
  <c r="L5358" i="52"/>
  <c r="F5882" i="52"/>
  <c r="L3450" i="52"/>
  <c r="L165" i="52"/>
  <c r="N5482" i="52"/>
  <c r="N1119" i="52"/>
  <c r="K5101" i="52"/>
  <c r="N5101" i="52" s="1"/>
  <c r="L5795" i="52"/>
  <c r="K3083" i="52"/>
  <c r="N3083" i="52" s="1"/>
  <c r="N931" i="52"/>
  <c r="N4641" i="52"/>
  <c r="L327" i="52"/>
  <c r="N4823" i="52"/>
  <c r="L3320" i="52"/>
  <c r="N4445" i="52"/>
  <c r="N2405" i="52"/>
  <c r="N1819" i="52"/>
  <c r="N4987" i="52"/>
  <c r="N6363" i="52"/>
  <c r="N2383" i="52"/>
  <c r="N5336" i="52"/>
  <c r="N2671" i="52"/>
  <c r="N622" i="52"/>
  <c r="N4233" i="52"/>
  <c r="N3322" i="52"/>
  <c r="N3975" i="52"/>
  <c r="N5733" i="52"/>
  <c r="N6572" i="52"/>
  <c r="N4097" i="52"/>
  <c r="N6487" i="52"/>
  <c r="N3929" i="52"/>
  <c r="N6203" i="52"/>
  <c r="N94" i="52"/>
  <c r="N7123" i="52"/>
  <c r="N3877" i="52"/>
  <c r="N252" i="52"/>
  <c r="N15" i="52"/>
  <c r="N396" i="52"/>
  <c r="N5592" i="52"/>
  <c r="N1020" i="52"/>
  <c r="N1015" i="52"/>
  <c r="N1045" i="52"/>
  <c r="N1031" i="52"/>
  <c r="F6835" i="52"/>
  <c r="F6821" i="52"/>
  <c r="N4047" i="52"/>
  <c r="N4054" i="52"/>
  <c r="N4786" i="52"/>
  <c r="N4041" i="52"/>
  <c r="N428" i="52"/>
  <c r="F6858" i="52"/>
  <c r="N5966" i="52"/>
  <c r="N6382" i="52"/>
  <c r="N5710" i="52"/>
  <c r="N583" i="52"/>
  <c r="N5694" i="52"/>
  <c r="N6065" i="52"/>
  <c r="N6062" i="52"/>
  <c r="N6080" i="52"/>
  <c r="N4038" i="52"/>
  <c r="N5944" i="52"/>
  <c r="N5937" i="52"/>
  <c r="N4773" i="52"/>
  <c r="F239" i="52"/>
  <c r="F475" i="52"/>
  <c r="F2298" i="52"/>
  <c r="F6599" i="52"/>
  <c r="F6625" i="52"/>
  <c r="N297" i="52"/>
  <c r="N315" i="52"/>
  <c r="N310" i="52"/>
  <c r="N6733" i="52"/>
  <c r="N404" i="52"/>
  <c r="N36" i="52"/>
  <c r="N5595" i="52"/>
  <c r="N7028" i="52"/>
  <c r="N33" i="52"/>
  <c r="N3473" i="52"/>
  <c r="N602" i="52"/>
  <c r="N3240" i="52"/>
  <c r="N3252" i="52"/>
  <c r="N907" i="52"/>
  <c r="N2339" i="52"/>
  <c r="F6834" i="52"/>
  <c r="F232" i="52"/>
  <c r="L5018" i="52"/>
  <c r="N5591" i="52"/>
  <c r="N609" i="52"/>
  <c r="N6334" i="52"/>
  <c r="F4758" i="52"/>
  <c r="N4280" i="52"/>
  <c r="N5588" i="52"/>
  <c r="N7033" i="52"/>
  <c r="F101" i="52"/>
  <c r="N1278" i="52"/>
  <c r="N4932" i="52"/>
  <c r="N5326" i="52"/>
  <c r="N3235" i="52"/>
  <c r="F5065" i="52"/>
  <c r="N6990" i="52"/>
  <c r="N6111" i="52"/>
  <c r="N7085" i="52"/>
  <c r="N6736" i="52"/>
  <c r="N39" i="52"/>
  <c r="N7026" i="52"/>
  <c r="N6074" i="52"/>
  <c r="N6067" i="52"/>
  <c r="N6064" i="52"/>
  <c r="N4058" i="52"/>
  <c r="N4787" i="52"/>
  <c r="N4040" i="52"/>
  <c r="N426" i="52"/>
  <c r="N422" i="52"/>
  <c r="N5946" i="52"/>
  <c r="N5939" i="52"/>
  <c r="N4767" i="52"/>
  <c r="N7101" i="52"/>
  <c r="N3913" i="52"/>
  <c r="N5719" i="52"/>
  <c r="N5709" i="52"/>
  <c r="N5708" i="52"/>
  <c r="L5732" i="52"/>
  <c r="K3080" i="52"/>
  <c r="L3080" i="52" s="1"/>
  <c r="K5060" i="52"/>
  <c r="L5060" i="52" s="1"/>
  <c r="N610" i="52"/>
  <c r="N3246" i="52"/>
  <c r="K3200" i="52"/>
  <c r="L3200" i="52" s="1"/>
  <c r="F5132" i="52"/>
  <c r="F5080" i="52"/>
  <c r="F5890" i="52"/>
  <c r="F5898" i="52"/>
  <c r="F5914" i="52"/>
  <c r="F5891" i="52"/>
  <c r="F5923" i="52"/>
  <c r="F6718" i="52"/>
  <c r="F6833" i="52"/>
  <c r="F6832" i="52"/>
  <c r="F6815" i="52"/>
  <c r="F7177" i="52"/>
  <c r="F6049" i="52"/>
  <c r="F6038" i="52"/>
  <c r="F6011" i="52"/>
  <c r="F6022" i="52"/>
  <c r="F5874" i="52"/>
  <c r="L5347" i="52"/>
  <c r="F2283" i="52"/>
  <c r="K5083" i="52"/>
  <c r="L5411" i="52"/>
  <c r="K3198" i="52"/>
  <c r="L3198" i="52" s="1"/>
  <c r="N3484" i="52"/>
  <c r="K5095" i="52"/>
  <c r="N5095" i="52" s="1"/>
  <c r="K3106" i="52"/>
  <c r="L3106" i="52" s="1"/>
  <c r="F719" i="52"/>
  <c r="F351" i="52"/>
  <c r="N1298" i="52"/>
  <c r="N4083" i="52"/>
  <c r="N7188" i="52"/>
  <c r="F496" i="52"/>
  <c r="F235" i="52"/>
  <c r="F5892" i="52"/>
  <c r="F5908" i="52"/>
  <c r="F5916" i="52"/>
  <c r="F5932" i="52"/>
  <c r="F5893" i="52"/>
  <c r="F5901" i="52"/>
  <c r="F6859" i="52"/>
  <c r="F465" i="52"/>
  <c r="F3460" i="52"/>
  <c r="F7174" i="52"/>
  <c r="F6008" i="52"/>
  <c r="F6040" i="52"/>
  <c r="F6052" i="52"/>
  <c r="F5860" i="52"/>
  <c r="F4124" i="52"/>
  <c r="F2282" i="52"/>
  <c r="F2302" i="52"/>
  <c r="F2284" i="52"/>
  <c r="F6652" i="52"/>
  <c r="F6642" i="52"/>
  <c r="N6329" i="52"/>
  <c r="K3091" i="52"/>
  <c r="N3091" i="52" s="1"/>
  <c r="K3132" i="52"/>
  <c r="N3132" i="52" s="1"/>
  <c r="N947" i="52"/>
  <c r="K5067" i="52"/>
  <c r="L5067" i="52" s="1"/>
  <c r="K633" i="52"/>
  <c r="L633" i="52" s="1"/>
  <c r="K3142" i="52"/>
  <c r="L3142" i="52" s="1"/>
  <c r="F3062" i="52"/>
  <c r="N4917" i="52"/>
  <c r="N4049" i="52"/>
  <c r="N4042" i="52"/>
  <c r="N425" i="52"/>
  <c r="N1039" i="52"/>
  <c r="F5930" i="52"/>
  <c r="F5915" i="52"/>
  <c r="F6863" i="52"/>
  <c r="N6383" i="52"/>
  <c r="N5704" i="52"/>
  <c r="N584" i="52"/>
  <c r="F470" i="52"/>
  <c r="N6068" i="52"/>
  <c r="N6069" i="52"/>
  <c r="F3462" i="52"/>
  <c r="F6711" i="52"/>
  <c r="N4788" i="52"/>
  <c r="N4044" i="52"/>
  <c r="N424" i="52"/>
  <c r="N430" i="52"/>
  <c r="N5942" i="52"/>
  <c r="N4768" i="52"/>
  <c r="N4774" i="52"/>
  <c r="N6400" i="52"/>
  <c r="N1000" i="52"/>
  <c r="N1001" i="52"/>
  <c r="N304" i="52"/>
  <c r="N402" i="52"/>
  <c r="N5590" i="52"/>
  <c r="N4048" i="52"/>
  <c r="N4052" i="52"/>
  <c r="N434" i="52"/>
  <c r="N429" i="52"/>
  <c r="N7099" i="52"/>
  <c r="N6392" i="52"/>
  <c r="N1016" i="52"/>
  <c r="N998" i="52"/>
  <c r="N5964" i="52"/>
  <c r="N538" i="52"/>
  <c r="N3910" i="52"/>
  <c r="N5711" i="52"/>
  <c r="N5701" i="52"/>
  <c r="N7030" i="52"/>
  <c r="N7029" i="52"/>
  <c r="N405" i="52"/>
  <c r="N30" i="52"/>
  <c r="F6661" i="52"/>
  <c r="N6081" i="52"/>
  <c r="N6078" i="52"/>
  <c r="N6071" i="52"/>
  <c r="N4056" i="52"/>
  <c r="N4051" i="52"/>
  <c r="N4785" i="52"/>
  <c r="N4043" i="52"/>
  <c r="N432" i="52"/>
  <c r="N431" i="52"/>
  <c r="N5947" i="52"/>
  <c r="N4771" i="52"/>
  <c r="F2011" i="52"/>
  <c r="F2170" i="52"/>
  <c r="F2026" i="52"/>
  <c r="F2130" i="52"/>
  <c r="F2067" i="52"/>
  <c r="F2020" i="52"/>
  <c r="F2004" i="52"/>
  <c r="F2104" i="52"/>
  <c r="F2124" i="52"/>
  <c r="F2133" i="52"/>
  <c r="F2092" i="52"/>
  <c r="F2142" i="52"/>
  <c r="F5548" i="52"/>
  <c r="N1008" i="52"/>
  <c r="N1025" i="52"/>
  <c r="N5581" i="52"/>
  <c r="N6385" i="52"/>
  <c r="N3911" i="52"/>
  <c r="N5699" i="52"/>
  <c r="N5706" i="52"/>
  <c r="N586" i="52"/>
  <c r="N4929" i="52"/>
  <c r="N3238" i="52"/>
  <c r="L5658" i="52"/>
  <c r="N5658" i="52"/>
  <c r="N306" i="52"/>
  <c r="N301" i="52"/>
  <c r="N403" i="52"/>
  <c r="N5594" i="52"/>
  <c r="L3293" i="52"/>
  <c r="N3293" i="52"/>
  <c r="L255" i="52"/>
  <c r="N255" i="52"/>
  <c r="F6036" i="52"/>
  <c r="F6053" i="52"/>
  <c r="F6032" i="52"/>
  <c r="F6020" i="52"/>
  <c r="N3310" i="52"/>
  <c r="N4050" i="52"/>
  <c r="N4039" i="52"/>
  <c r="N6388" i="52"/>
  <c r="N1033" i="52"/>
  <c r="N1047" i="52"/>
  <c r="N278" i="52"/>
  <c r="N541" i="52"/>
  <c r="N6386" i="52"/>
  <c r="N3909" i="52"/>
  <c r="N5713" i="52"/>
  <c r="N5700" i="52"/>
  <c r="N589" i="52"/>
  <c r="N7034" i="52"/>
  <c r="F5867" i="52"/>
  <c r="N3336" i="52"/>
  <c r="N894" i="52"/>
  <c r="N3468" i="52"/>
  <c r="N3345" i="52"/>
  <c r="N970" i="52"/>
  <c r="N3338" i="52"/>
  <c r="N967" i="52"/>
  <c r="N525" i="52"/>
  <c r="N4478" i="52"/>
  <c r="N4185" i="52"/>
  <c r="N4469" i="52"/>
  <c r="N148" i="52"/>
  <c r="N3605" i="52"/>
  <c r="N3591" i="52"/>
  <c r="N142" i="52"/>
  <c r="N3590" i="52"/>
  <c r="N211" i="52"/>
  <c r="N5219" i="52"/>
  <c r="N3964" i="52"/>
  <c r="N2970" i="52"/>
  <c r="N3970" i="52"/>
  <c r="N3974" i="52"/>
  <c r="N6574" i="52"/>
  <c r="N6003" i="52"/>
  <c r="N3376" i="52"/>
  <c r="N153" i="52"/>
  <c r="N3601" i="52"/>
  <c r="N3588" i="52"/>
  <c r="N7171" i="52"/>
  <c r="N2935" i="52"/>
  <c r="N3046" i="52"/>
  <c r="N2982" i="52"/>
  <c r="N2918" i="52"/>
  <c r="N3966" i="52"/>
  <c r="N6582" i="52"/>
  <c r="N5998" i="52"/>
  <c r="N5997" i="52"/>
  <c r="N3378" i="52"/>
  <c r="N795" i="52"/>
  <c r="N6746" i="52"/>
  <c r="N6758" i="52"/>
  <c r="N816" i="52"/>
  <c r="N4960" i="52"/>
  <c r="N2349" i="52"/>
  <c r="N4380" i="52"/>
  <c r="N4316" i="52"/>
  <c r="N4382" i="52"/>
  <c r="N4318" i="52"/>
  <c r="N7044" i="52"/>
  <c r="N3963" i="52"/>
  <c r="N5992" i="52"/>
  <c r="N5983" i="52"/>
  <c r="N802" i="52"/>
  <c r="N4404" i="52"/>
  <c r="N4340" i="52"/>
  <c r="N4390" i="52"/>
  <c r="N4326" i="52"/>
  <c r="N601" i="52"/>
  <c r="N744" i="52"/>
  <c r="N6091" i="52"/>
  <c r="N5804" i="52"/>
  <c r="N5801" i="52"/>
  <c r="N781" i="52"/>
  <c r="N733" i="52"/>
  <c r="N6104" i="52"/>
  <c r="N6094" i="52"/>
  <c r="N5816" i="52"/>
  <c r="N2903" i="52"/>
  <c r="N2851" i="52"/>
  <c r="N286" i="52"/>
  <c r="N7167" i="52"/>
  <c r="N1123" i="52"/>
  <c r="N1065" i="52"/>
  <c r="N377" i="52"/>
  <c r="N4109" i="52"/>
  <c r="N3595" i="52"/>
  <c r="N216" i="52"/>
  <c r="N2944" i="52"/>
  <c r="N5211" i="52"/>
  <c r="N3956" i="52"/>
  <c r="N6576" i="52"/>
  <c r="N5985" i="52"/>
  <c r="N798" i="52"/>
  <c r="N4386" i="52"/>
  <c r="N5507" i="52"/>
  <c r="N6090" i="52"/>
  <c r="N5811" i="52"/>
  <c r="N287" i="52"/>
  <c r="N3413" i="52"/>
  <c r="N384" i="52"/>
  <c r="N4092" i="52"/>
  <c r="N391" i="52"/>
  <c r="N2863" i="52"/>
  <c r="N7161" i="52"/>
  <c r="N1145" i="52"/>
  <c r="N1146" i="52"/>
  <c r="N1131" i="52"/>
  <c r="N3403" i="52"/>
  <c r="N386" i="52"/>
  <c r="N4854" i="52"/>
  <c r="N5742" i="52"/>
  <c r="N5727" i="52"/>
  <c r="N6476" i="52"/>
  <c r="N6218" i="52"/>
  <c r="N552" i="52"/>
  <c r="N6664" i="52"/>
  <c r="N4338" i="52"/>
  <c r="N6761" i="52"/>
  <c r="N597" i="52"/>
  <c r="N5511" i="52"/>
  <c r="N782" i="52"/>
  <c r="N5731" i="52"/>
  <c r="N6198" i="52"/>
  <c r="N551" i="52"/>
  <c r="N6693" i="52"/>
  <c r="N2426" i="52"/>
  <c r="N3685" i="52"/>
  <c r="N4090" i="52"/>
  <c r="N395" i="52"/>
  <c r="N5736" i="52"/>
  <c r="N5729" i="52"/>
  <c r="N6513" i="52"/>
  <c r="N6514" i="52"/>
  <c r="N6478" i="52"/>
  <c r="N6204" i="52"/>
  <c r="N6666" i="52"/>
  <c r="N2355" i="52"/>
  <c r="N2358" i="52"/>
  <c r="N4897" i="52"/>
  <c r="N7146" i="52"/>
  <c r="N3876" i="52"/>
  <c r="N6546" i="52"/>
  <c r="N3843" i="52"/>
  <c r="N5809" i="52"/>
  <c r="N2856" i="52"/>
  <c r="N3412" i="52"/>
  <c r="N4887" i="52"/>
  <c r="N7149" i="52"/>
  <c r="N408" i="52"/>
  <c r="N3871" i="52"/>
  <c r="N6541" i="52"/>
  <c r="N6536" i="52"/>
  <c r="N4892" i="52"/>
  <c r="N6562" i="52"/>
  <c r="N6561" i="52"/>
  <c r="N6171" i="52"/>
  <c r="N6262" i="52"/>
  <c r="N7130" i="52"/>
  <c r="N1053" i="52"/>
  <c r="N98" i="52"/>
  <c r="N5601" i="52"/>
  <c r="N3659" i="52"/>
  <c r="N4107" i="52"/>
  <c r="N5725" i="52"/>
  <c r="N6488" i="52"/>
  <c r="N6473" i="52"/>
  <c r="N6503" i="52"/>
  <c r="N554" i="52"/>
  <c r="N6694" i="52"/>
  <c r="N6679" i="52"/>
  <c r="N2441" i="52"/>
  <c r="N5487" i="52"/>
  <c r="N5485" i="52"/>
  <c r="N6247" i="52"/>
  <c r="N6242" i="52"/>
  <c r="N6968" i="52"/>
  <c r="N5027" i="52"/>
  <c r="N6160" i="52"/>
  <c r="N6253" i="52"/>
  <c r="N6369" i="52"/>
  <c r="N6836" i="52"/>
  <c r="N4283" i="52"/>
  <c r="N83" i="52"/>
  <c r="N5597" i="52"/>
  <c r="N435" i="52"/>
  <c r="N6849" i="52"/>
  <c r="N545" i="52"/>
  <c r="N5967" i="52"/>
  <c r="N6853" i="52"/>
  <c r="N26" i="52"/>
  <c r="N5772" i="52"/>
  <c r="N3358" i="52"/>
  <c r="N4901" i="52"/>
  <c r="N7150" i="52"/>
  <c r="N6566" i="52"/>
  <c r="N6529" i="52"/>
  <c r="N6185" i="52"/>
  <c r="N6164" i="52"/>
  <c r="N6265" i="52"/>
  <c r="N7128" i="52"/>
  <c r="N5788" i="52"/>
  <c r="N79" i="52"/>
  <c r="N1057" i="52"/>
  <c r="N549" i="52"/>
  <c r="N6850" i="52"/>
  <c r="N11" i="52"/>
  <c r="N3330" i="52"/>
  <c r="N1175" i="52"/>
  <c r="N7059" i="52"/>
  <c r="N7190" i="52"/>
  <c r="N2338" i="52"/>
  <c r="N6998" i="52"/>
  <c r="N6145" i="52"/>
  <c r="N7060" i="52"/>
  <c r="N7089" i="52"/>
  <c r="N3438" i="52"/>
  <c r="N6788" i="52"/>
  <c r="N6997" i="52"/>
  <c r="N572" i="52"/>
  <c r="N4037" i="52"/>
  <c r="N23" i="52"/>
  <c r="N5761" i="52"/>
  <c r="N3342" i="52"/>
  <c r="N184" i="52"/>
  <c r="N3325" i="52"/>
  <c r="N3326" i="52"/>
  <c r="N5755" i="52"/>
  <c r="N7070" i="52"/>
  <c r="N7185" i="52"/>
  <c r="N6780" i="52"/>
  <c r="N2206" i="52"/>
  <c r="N5676" i="52"/>
  <c r="N3945" i="52"/>
  <c r="N7002" i="52"/>
  <c r="N3445" i="52"/>
  <c r="N105" i="52"/>
  <c r="N2212" i="52"/>
  <c r="N112" i="52"/>
  <c r="N4142" i="52"/>
  <c r="N160" i="52"/>
  <c r="N363" i="52"/>
  <c r="N6270" i="52"/>
  <c r="N150" i="52"/>
  <c r="N807" i="52"/>
  <c r="N7158" i="52"/>
  <c r="N6268" i="52"/>
  <c r="N5609" i="52"/>
  <c r="N3316" i="52"/>
  <c r="N3346" i="52"/>
  <c r="N6791" i="52"/>
  <c r="N2231" i="52"/>
  <c r="N4869" i="52"/>
  <c r="N7006" i="52"/>
  <c r="N1184" i="52"/>
  <c r="N4866" i="52"/>
  <c r="N2214" i="52"/>
  <c r="N959" i="52"/>
  <c r="N5672" i="52"/>
  <c r="N3399" i="52"/>
  <c r="N4148" i="52"/>
  <c r="N6109" i="52"/>
  <c r="N3932" i="52"/>
  <c r="N567" i="52"/>
  <c r="N611" i="52"/>
  <c r="L1230" i="52"/>
  <c r="N1230" i="52"/>
  <c r="N936" i="52"/>
  <c r="N3084" i="52"/>
  <c r="N1318" i="52"/>
  <c r="N895" i="52"/>
  <c r="N3329" i="52"/>
  <c r="N6297" i="52"/>
  <c r="N3111" i="52"/>
  <c r="N3176" i="52"/>
  <c r="N3085" i="52"/>
  <c r="N3217" i="52"/>
  <c r="N3185" i="52"/>
  <c r="N3094" i="52"/>
  <c r="N3177" i="52"/>
  <c r="N889" i="52"/>
  <c r="N900" i="52"/>
  <c r="N5073" i="52"/>
  <c r="N5081" i="52"/>
  <c r="N5059" i="52"/>
  <c r="N5687" i="52"/>
  <c r="N702" i="52"/>
  <c r="N705" i="52"/>
  <c r="N4915" i="52"/>
  <c r="L6508" i="52"/>
  <c r="N6508" i="52"/>
  <c r="L6493" i="52"/>
  <c r="N6493" i="52"/>
  <c r="L6494" i="52"/>
  <c r="N6494" i="52"/>
  <c r="L6191" i="52"/>
  <c r="N6191" i="52"/>
  <c r="L7135" i="52"/>
  <c r="N7135" i="52"/>
  <c r="L5599" i="52"/>
  <c r="N5599" i="52"/>
  <c r="L6947" i="52"/>
  <c r="N6947" i="52"/>
  <c r="N1194" i="52"/>
  <c r="N651" i="52"/>
  <c r="L6517" i="52"/>
  <c r="N6517" i="52"/>
  <c r="N5292" i="52"/>
  <c r="N4187" i="52"/>
  <c r="N1169" i="52"/>
  <c r="L5384" i="52"/>
  <c r="N5384" i="52"/>
  <c r="N4002" i="52"/>
  <c r="L7061" i="52"/>
  <c r="N7061" i="52"/>
  <c r="N5096" i="52"/>
  <c r="N4525" i="52"/>
  <c r="N4461" i="52"/>
  <c r="N4483" i="52"/>
  <c r="N4497" i="52"/>
  <c r="N4516" i="52"/>
  <c r="N4524" i="52"/>
  <c r="N4536" i="52"/>
  <c r="N4472" i="52"/>
  <c r="N4538" i="52"/>
  <c r="N4449" i="52"/>
  <c r="N529" i="52"/>
  <c r="N4501" i="52"/>
  <c r="N4537" i="52"/>
  <c r="N4451" i="52"/>
  <c r="N4465" i="52"/>
  <c r="N4484" i="52"/>
  <c r="N4492" i="52"/>
  <c r="N139" i="52"/>
  <c r="N130" i="52"/>
  <c r="N3587" i="52"/>
  <c r="N210" i="52"/>
  <c r="N3051" i="52"/>
  <c r="N3019" i="52"/>
  <c r="N2987" i="52"/>
  <c r="N2955" i="52"/>
  <c r="N2923" i="52"/>
  <c r="N152" i="52"/>
  <c r="N140" i="52"/>
  <c r="N3592" i="52"/>
  <c r="N7172" i="52"/>
  <c r="N3037" i="52"/>
  <c r="N3005" i="52"/>
  <c r="N2973" i="52"/>
  <c r="N2941" i="52"/>
  <c r="N3052" i="52"/>
  <c r="N3020" i="52"/>
  <c r="N2988" i="52"/>
  <c r="N2956" i="52"/>
  <c r="N2924" i="52"/>
  <c r="N5242" i="52"/>
  <c r="N5273" i="52"/>
  <c r="N2461" i="52"/>
  <c r="N3962" i="52"/>
  <c r="N3959" i="52"/>
  <c r="N2986" i="52"/>
  <c r="N2954" i="52"/>
  <c r="N2922" i="52"/>
  <c r="N5271" i="52"/>
  <c r="N5262" i="52"/>
  <c r="N5221" i="52"/>
  <c r="N5209" i="52"/>
  <c r="N3979" i="52"/>
  <c r="N3971" i="52"/>
  <c r="N6580" i="52"/>
  <c r="N5996" i="52"/>
  <c r="N5979" i="52"/>
  <c r="N4454" i="52"/>
  <c r="N147" i="52"/>
  <c r="N151" i="52"/>
  <c r="N3602" i="52"/>
  <c r="N206" i="52"/>
  <c r="N3047" i="52"/>
  <c r="N3015" i="52"/>
  <c r="N2983" i="52"/>
  <c r="N2951" i="52"/>
  <c r="N2919" i="52"/>
  <c r="N3030" i="52"/>
  <c r="N2998" i="52"/>
  <c r="N2966" i="52"/>
  <c r="N2934" i="52"/>
  <c r="N5231" i="52"/>
  <c r="N5222" i="52"/>
  <c r="N5256" i="52"/>
  <c r="N5237" i="52"/>
  <c r="N3978" i="52"/>
  <c r="N3972" i="52"/>
  <c r="N6581" i="52"/>
  <c r="N5982" i="52"/>
  <c r="N5981" i="52"/>
  <c r="N799" i="52"/>
  <c r="N4953" i="52"/>
  <c r="N4965" i="52"/>
  <c r="N2354" i="52"/>
  <c r="N4394" i="52"/>
  <c r="N4330" i="52"/>
  <c r="N4383" i="52"/>
  <c r="N4433" i="52"/>
  <c r="N4369" i="52"/>
  <c r="N4339" i="52"/>
  <c r="N4416" i="52"/>
  <c r="F476" i="52"/>
  <c r="N3312" i="52"/>
  <c r="N6082" i="52"/>
  <c r="N6075" i="52"/>
  <c r="N6072" i="52"/>
  <c r="N5938" i="52"/>
  <c r="N4770" i="52"/>
  <c r="N6394" i="52"/>
  <c r="N6393" i="52"/>
  <c r="N1028" i="52"/>
  <c r="N1042" i="52"/>
  <c r="N1021" i="52"/>
  <c r="N1010" i="52"/>
  <c r="N1018" i="52"/>
  <c r="N5933" i="52"/>
  <c r="F6857" i="52"/>
  <c r="N5580" i="52"/>
  <c r="N543" i="52"/>
  <c r="N5697" i="52"/>
  <c r="N5717" i="52"/>
  <c r="N305" i="52"/>
  <c r="N300" i="52"/>
  <c r="N295" i="52"/>
  <c r="N3313" i="52"/>
  <c r="N5696" i="52"/>
  <c r="N4055" i="52"/>
  <c r="N4053" i="52"/>
  <c r="F6717" i="52"/>
  <c r="N4045" i="52"/>
  <c r="N427" i="52"/>
  <c r="N7104" i="52"/>
  <c r="N6389" i="52"/>
  <c r="N480" i="52"/>
  <c r="N999" i="52"/>
  <c r="N1017" i="52"/>
  <c r="N1032" i="52"/>
  <c r="N1029" i="52"/>
  <c r="N1035" i="52"/>
  <c r="N5584" i="52"/>
  <c r="N537" i="52"/>
  <c r="N6387" i="52"/>
  <c r="N5703" i="52"/>
  <c r="N5715" i="52"/>
  <c r="N5714" i="52"/>
  <c r="N32" i="52"/>
  <c r="N7025" i="52"/>
  <c r="N6066" i="52"/>
  <c r="N6076" i="52"/>
  <c r="N6077" i="52"/>
  <c r="F7117" i="52"/>
  <c r="N4784" i="52"/>
  <c r="N4046" i="52"/>
  <c r="N5941" i="52"/>
  <c r="N4776" i="52"/>
  <c r="N576" i="52"/>
  <c r="N6397" i="52"/>
  <c r="N486" i="52"/>
  <c r="N489" i="52"/>
  <c r="N1048" i="52"/>
  <c r="N1009" i="52"/>
  <c r="N1034" i="52"/>
  <c r="N1043" i="52"/>
  <c r="N5935" i="52"/>
  <c r="N5585" i="52"/>
  <c r="K276" i="52"/>
  <c r="L276" i="52" s="1"/>
  <c r="N5702" i="52"/>
  <c r="N587" i="52"/>
  <c r="N298" i="52"/>
  <c r="N316" i="52"/>
  <c r="N311" i="52"/>
  <c r="N400" i="52"/>
  <c r="N398" i="52"/>
  <c r="N31" i="52"/>
  <c r="N5589" i="52"/>
  <c r="N7024" i="52"/>
  <c r="F5870" i="52"/>
  <c r="F5848" i="52"/>
  <c r="N7022" i="52"/>
  <c r="N294" i="52"/>
  <c r="N406" i="52"/>
  <c r="N3309" i="52"/>
  <c r="N4922" i="52"/>
  <c r="N6395" i="52"/>
  <c r="N6399" i="52"/>
  <c r="N484" i="52"/>
  <c r="N487" i="52"/>
  <c r="N1023" i="52"/>
  <c r="N1037" i="52"/>
  <c r="N1004" i="52"/>
  <c r="N1006" i="52"/>
  <c r="N1036" i="52"/>
  <c r="N5965" i="52"/>
  <c r="N539" i="52"/>
  <c r="N6384" i="52"/>
  <c r="N585" i="52"/>
  <c r="L1603" i="52"/>
  <c r="N40" i="52"/>
  <c r="N7027" i="52"/>
  <c r="F3383" i="52"/>
  <c r="N7035" i="52"/>
  <c r="N303" i="52"/>
  <c r="N401" i="52"/>
  <c r="N7031" i="52"/>
  <c r="N6339" i="52"/>
  <c r="N613" i="52"/>
  <c r="N6378" i="52"/>
  <c r="N41" i="52"/>
  <c r="N3239" i="52"/>
  <c r="N892" i="52"/>
  <c r="N718" i="52"/>
  <c r="L7041" i="52"/>
  <c r="N7041" i="52"/>
  <c r="L4925" i="52"/>
  <c r="N4925" i="52"/>
  <c r="L3273" i="52"/>
  <c r="N3273" i="52"/>
  <c r="L3474" i="52"/>
  <c r="N3474" i="52"/>
  <c r="N908" i="52"/>
  <c r="N944" i="52"/>
  <c r="N3467" i="52"/>
  <c r="N3317" i="52"/>
  <c r="N3231" i="52"/>
  <c r="N3234" i="52"/>
  <c r="N3120" i="52"/>
  <c r="N3172" i="52"/>
  <c r="N3116" i="52"/>
  <c r="N3114" i="52"/>
  <c r="F3099" i="52"/>
  <c r="N3072" i="52"/>
  <c r="N922" i="52"/>
  <c r="N6727" i="52"/>
  <c r="N3334" i="52"/>
  <c r="N3720" i="52"/>
  <c r="N4177" i="52"/>
  <c r="N926" i="52"/>
  <c r="N5092" i="52"/>
  <c r="N5084" i="52"/>
  <c r="N5137" i="52"/>
  <c r="N5041" i="52"/>
  <c r="N5079" i="52"/>
  <c r="N5141" i="52"/>
  <c r="N5076" i="52"/>
  <c r="N917" i="52"/>
  <c r="N5108" i="52"/>
  <c r="N5130" i="52"/>
  <c r="N5145" i="52"/>
  <c r="N5126" i="52"/>
  <c r="N5134" i="52"/>
  <c r="N5046" i="52"/>
  <c r="N5325" i="52"/>
  <c r="N3093" i="52"/>
  <c r="N666" i="52"/>
  <c r="N649" i="52"/>
  <c r="N4916" i="52"/>
  <c r="N5793" i="52"/>
  <c r="L3339" i="52"/>
  <c r="N3339" i="52"/>
  <c r="N1170" i="52"/>
  <c r="N956" i="52"/>
  <c r="N972" i="52"/>
  <c r="L6673" i="52"/>
  <c r="N6673" i="52"/>
  <c r="L4902" i="52"/>
  <c r="N4902" i="52"/>
  <c r="N965" i="52"/>
  <c r="L5688" i="52"/>
  <c r="N5688" i="52"/>
  <c r="N3354" i="52"/>
  <c r="N620" i="52"/>
  <c r="N974" i="52"/>
  <c r="L596" i="52"/>
  <c r="N596" i="52"/>
  <c r="L3405" i="52"/>
  <c r="N3405" i="52"/>
  <c r="N524" i="52"/>
  <c r="N4509" i="52"/>
  <c r="N4547" i="52"/>
  <c r="N4466" i="52"/>
  <c r="N4475" i="52"/>
  <c r="N4495" i="52"/>
  <c r="N703" i="52"/>
  <c r="N4520" i="52"/>
  <c r="N4456" i="52"/>
  <c r="N4476" i="52"/>
  <c r="N4513" i="52"/>
  <c r="N4514" i="52"/>
  <c r="N4549" i="52"/>
  <c r="N4485" i="52"/>
  <c r="N4515" i="52"/>
  <c r="N4529" i="52"/>
  <c r="N4548" i="52"/>
  <c r="N4463" i="52"/>
  <c r="N4531" i="52"/>
  <c r="N133" i="52"/>
  <c r="N137" i="52"/>
  <c r="N3598" i="52"/>
  <c r="N205" i="52"/>
  <c r="N3011" i="52"/>
  <c r="N2979" i="52"/>
  <c r="N2947" i="52"/>
  <c r="N2915" i="52"/>
  <c r="N4460" i="52"/>
  <c r="N146" i="52"/>
  <c r="N3599" i="52"/>
  <c r="N212" i="52"/>
  <c r="N7173" i="52"/>
  <c r="N3029" i="52"/>
  <c r="N2997" i="52"/>
  <c r="N2965" i="52"/>
  <c r="N2933" i="52"/>
  <c r="N3044" i="52"/>
  <c r="N3012" i="52"/>
  <c r="N2980" i="52"/>
  <c r="N2948" i="52"/>
  <c r="N2916" i="52"/>
  <c r="N5267" i="52"/>
  <c r="N5210" i="52"/>
  <c r="N3977" i="52"/>
  <c r="N3010" i="52"/>
  <c r="N2978" i="52"/>
  <c r="N2946" i="52"/>
  <c r="N5223" i="52"/>
  <c r="N5224" i="52"/>
  <c r="N5228" i="52"/>
  <c r="N5207" i="52"/>
  <c r="N3960" i="52"/>
  <c r="N3955" i="52"/>
  <c r="N6578" i="52"/>
  <c r="N5980" i="52"/>
  <c r="N3374" i="52"/>
  <c r="N4471" i="52"/>
  <c r="N134" i="52"/>
  <c r="N138" i="52"/>
  <c r="N3594" i="52"/>
  <c r="N217" i="52"/>
  <c r="N3039" i="52"/>
  <c r="N3007" i="52"/>
  <c r="N2975" i="52"/>
  <c r="N2943" i="52"/>
  <c r="N3054" i="52"/>
  <c r="N3022" i="52"/>
  <c r="N2989" i="52"/>
  <c r="N2958" i="52"/>
  <c r="N2926" i="52"/>
  <c r="N5247" i="52"/>
  <c r="N5238" i="52"/>
  <c r="N5257" i="52"/>
  <c r="N5252" i="52"/>
  <c r="N3954" i="52"/>
  <c r="N3957" i="52"/>
  <c r="N6006" i="52"/>
  <c r="N6005" i="52"/>
  <c r="N3379" i="52"/>
  <c r="N813" i="52"/>
  <c r="N4963" i="52"/>
  <c r="N4970" i="52"/>
  <c r="N4442" i="52"/>
  <c r="N4378" i="52"/>
  <c r="N4314" i="52"/>
  <c r="N4367" i="52"/>
  <c r="N4417" i="52"/>
  <c r="N4337" i="52"/>
  <c r="N4347" i="52"/>
  <c r="N4352" i="52"/>
  <c r="N6766" i="52"/>
  <c r="N2329" i="52"/>
  <c r="N1616" i="52"/>
  <c r="N2384" i="52"/>
  <c r="F5899" i="52"/>
  <c r="F5931" i="52"/>
  <c r="F6817" i="52"/>
  <c r="N685" i="52"/>
  <c r="L3567" i="52"/>
  <c r="N3567" i="52"/>
  <c r="L244" i="52"/>
  <c r="N244" i="52"/>
  <c r="N693" i="52"/>
  <c r="N4977" i="52"/>
  <c r="N608" i="52"/>
  <c r="N3144" i="52"/>
  <c r="N3205" i="52"/>
  <c r="N945" i="52"/>
  <c r="N6725" i="52"/>
  <c r="N3736" i="52"/>
  <c r="N5045" i="52"/>
  <c r="N916" i="52"/>
  <c r="L45" i="52"/>
  <c r="N45" i="52"/>
  <c r="N5087" i="52"/>
  <c r="N5063" i="52"/>
  <c r="N5090" i="52"/>
  <c r="N5066" i="52"/>
  <c r="N3202" i="52"/>
  <c r="N3117" i="52"/>
  <c r="N5102" i="52"/>
  <c r="N5122" i="52"/>
  <c r="N3140" i="52"/>
  <c r="N933" i="52"/>
  <c r="N650" i="52"/>
  <c r="N673" i="52"/>
  <c r="N1321" i="52"/>
  <c r="N3782" i="52"/>
  <c r="L7046" i="52"/>
  <c r="N7046" i="52"/>
  <c r="L5806" i="52"/>
  <c r="N5806" i="52"/>
  <c r="N4913" i="52"/>
  <c r="L5730" i="52"/>
  <c r="N5730" i="52"/>
  <c r="L5723" i="52"/>
  <c r="N5723" i="52"/>
  <c r="L6700" i="52"/>
  <c r="N6700" i="52"/>
  <c r="L6668" i="52"/>
  <c r="N6668" i="52"/>
  <c r="L7143" i="52"/>
  <c r="N7143" i="52"/>
  <c r="L4095" i="52"/>
  <c r="N4095" i="52"/>
  <c r="L5988" i="52"/>
  <c r="N5988" i="52"/>
  <c r="L7063" i="52"/>
  <c r="N7063" i="52"/>
  <c r="L2336" i="52"/>
  <c r="N2336" i="52"/>
  <c r="L3435" i="52"/>
  <c r="N3435" i="52"/>
  <c r="L4070" i="52"/>
  <c r="N4070" i="52"/>
  <c r="L6537" i="52"/>
  <c r="N6537" i="52"/>
  <c r="L4299" i="52"/>
  <c r="N4299" i="52"/>
  <c r="L418" i="52"/>
  <c r="N418" i="52"/>
  <c r="N5796" i="52"/>
  <c r="L3407" i="52"/>
  <c r="N3407" i="52"/>
  <c r="L4093" i="52"/>
  <c r="N4093" i="52"/>
  <c r="N4493" i="52"/>
  <c r="N4530" i="52"/>
  <c r="N4539" i="52"/>
  <c r="N4458" i="52"/>
  <c r="N530" i="52"/>
  <c r="N4504" i="52"/>
  <c r="N4540" i="52"/>
  <c r="N4468" i="52"/>
  <c r="N4491" i="52"/>
  <c r="N4533" i="52"/>
  <c r="N4498" i="52"/>
  <c r="N4507" i="52"/>
  <c r="N4527" i="52"/>
  <c r="N4446" i="52"/>
  <c r="N4450" i="52"/>
  <c r="N213" i="52"/>
  <c r="N3035" i="52"/>
  <c r="N3003" i="52"/>
  <c r="N2939" i="52"/>
  <c r="N3050" i="52"/>
  <c r="N3018" i="52"/>
  <c r="N4546" i="52"/>
  <c r="N3053" i="52"/>
  <c r="N2990" i="52"/>
  <c r="N2957" i="52"/>
  <c r="N2925" i="52"/>
  <c r="N3036" i="52"/>
  <c r="N3004" i="52"/>
  <c r="N2972" i="52"/>
  <c r="N2940" i="52"/>
  <c r="N5265" i="52"/>
  <c r="N5274" i="52"/>
  <c r="N5220" i="52"/>
  <c r="N3002" i="52"/>
  <c r="N2938" i="52"/>
  <c r="N5239" i="52"/>
  <c r="N5230" i="52"/>
  <c r="N5225" i="52"/>
  <c r="N5240" i="52"/>
  <c r="N4499" i="52"/>
  <c r="N3031" i="52"/>
  <c r="N2999" i="52"/>
  <c r="N2967" i="52"/>
  <c r="N3014" i="52"/>
  <c r="N2950" i="52"/>
  <c r="N5263" i="52"/>
  <c r="N5254" i="52"/>
  <c r="N5264" i="52"/>
  <c r="N4947" i="52"/>
  <c r="N4978" i="52"/>
  <c r="N4426" i="52"/>
  <c r="N4362" i="52"/>
  <c r="N4431" i="52"/>
  <c r="N4351" i="52"/>
  <c r="N4401" i="52"/>
  <c r="N4321" i="52"/>
  <c r="N4419" i="52"/>
  <c r="N4959" i="52"/>
  <c r="N4389" i="52"/>
  <c r="N4325" i="52"/>
  <c r="N4408" i="52"/>
  <c r="N6751" i="52"/>
  <c r="N6764" i="52"/>
  <c r="N817" i="52"/>
  <c r="N4397" i="52"/>
  <c r="N4333" i="52"/>
  <c r="N4368" i="52"/>
  <c r="N4363" i="52"/>
  <c r="N5510" i="52"/>
  <c r="N5666" i="52"/>
  <c r="N765" i="52"/>
  <c r="N740" i="52"/>
  <c r="N5667" i="52"/>
  <c r="N770" i="52"/>
  <c r="N792" i="52"/>
  <c r="N2913" i="52"/>
  <c r="N2874" i="52"/>
  <c r="N2843" i="52"/>
  <c r="N1154" i="52"/>
  <c r="N1133" i="52"/>
  <c r="N3417" i="52"/>
  <c r="N3684" i="52"/>
  <c r="N3620" i="52"/>
  <c r="N3618" i="52"/>
  <c r="N3673" i="52"/>
  <c r="N526" i="52"/>
  <c r="N4512" i="52"/>
  <c r="N4508" i="52"/>
  <c r="N4526" i="52"/>
  <c r="N4545" i="52"/>
  <c r="N4459" i="52"/>
  <c r="N141" i="52"/>
  <c r="N3049" i="52"/>
  <c r="N3001" i="52"/>
  <c r="N3008" i="52"/>
  <c r="N5241" i="52"/>
  <c r="N5994" i="52"/>
  <c r="N4955" i="52"/>
  <c r="N7052" i="52"/>
  <c r="N780" i="52"/>
  <c r="N788" i="52"/>
  <c r="N735" i="52"/>
  <c r="N738" i="52"/>
  <c r="N4918" i="52"/>
  <c r="N2887" i="52"/>
  <c r="N2865" i="52"/>
  <c r="N2914" i="52"/>
  <c r="N2860" i="52"/>
  <c r="N2845" i="52"/>
  <c r="N1075" i="52"/>
  <c r="N1112" i="52"/>
  <c r="N1122" i="52"/>
  <c r="N1108" i="52"/>
  <c r="N1132" i="52"/>
  <c r="N3660" i="52"/>
  <c r="N3670" i="52"/>
  <c r="N3634" i="52"/>
  <c r="N3617" i="52"/>
  <c r="N3635" i="52"/>
  <c r="N2910" i="52"/>
  <c r="N2875" i="52"/>
  <c r="N1116" i="52"/>
  <c r="N4794" i="52"/>
  <c r="N6696" i="52"/>
  <c r="N4375" i="52"/>
  <c r="N4425" i="52"/>
  <c r="N4361" i="52"/>
  <c r="N4379" i="52"/>
  <c r="N762" i="52"/>
  <c r="N789" i="52"/>
  <c r="N794" i="52"/>
  <c r="N4836" i="52"/>
  <c r="N4822" i="52"/>
  <c r="N6207" i="52"/>
  <c r="N2423" i="52"/>
  <c r="N2390" i="52"/>
  <c r="N2394" i="52"/>
  <c r="N3624" i="52"/>
  <c r="N3658" i="52"/>
  <c r="N3679" i="52"/>
  <c r="N3649" i="52"/>
  <c r="N4797" i="52"/>
  <c r="N4838" i="52"/>
  <c r="N5100" i="52"/>
  <c r="N2420" i="52"/>
  <c r="N2376" i="52"/>
  <c r="N2438" i="52"/>
  <c r="N2370" i="52"/>
  <c r="N2389" i="52"/>
  <c r="N2429" i="52"/>
  <c r="N2372" i="52"/>
  <c r="N2444" i="52"/>
  <c r="N6527" i="52"/>
  <c r="N3862" i="52"/>
  <c r="N3830" i="52"/>
  <c r="N3790" i="52"/>
  <c r="N448" i="52"/>
  <c r="N6093" i="52"/>
  <c r="N2831" i="52"/>
  <c r="N7166" i="52"/>
  <c r="N1130" i="52"/>
  <c r="N1069" i="52"/>
  <c r="N1114" i="52"/>
  <c r="N1103" i="52"/>
  <c r="N2411" i="52"/>
  <c r="N3810" i="52"/>
  <c r="N7153" i="52"/>
  <c r="N421" i="52"/>
  <c r="N3864" i="52"/>
  <c r="N3813" i="52"/>
  <c r="N5472" i="52"/>
  <c r="N5469" i="52"/>
  <c r="N5505" i="52"/>
  <c r="N5468" i="52"/>
  <c r="N2320" i="52"/>
  <c r="N6959" i="52"/>
  <c r="N6312" i="52"/>
  <c r="N6351" i="52"/>
  <c r="N4981" i="52"/>
  <c r="N4992" i="52"/>
  <c r="N4293" i="52"/>
  <c r="N3664" i="52"/>
  <c r="N3646" i="52"/>
  <c r="N3631" i="52"/>
  <c r="N3637" i="52"/>
  <c r="N4835" i="52"/>
  <c r="N4837" i="52"/>
  <c r="N4820" i="52"/>
  <c r="N6224" i="52"/>
  <c r="N2445" i="52"/>
  <c r="N2385" i="52"/>
  <c r="N2401" i="52"/>
  <c r="N5473" i="52"/>
  <c r="N359" i="52"/>
  <c r="N2326" i="52"/>
  <c r="N6340" i="52"/>
  <c r="N6347" i="52"/>
  <c r="N7136" i="52"/>
  <c r="N5791" i="52"/>
  <c r="N357" i="52"/>
  <c r="N6232" i="52"/>
  <c r="N6370" i="52"/>
  <c r="N7127" i="52"/>
  <c r="N5025" i="52"/>
  <c r="N5012" i="52"/>
  <c r="N4986" i="52"/>
  <c r="N3767" i="52"/>
  <c r="N3786" i="52"/>
  <c r="N3738" i="52"/>
  <c r="N3789" i="52"/>
  <c r="N3725" i="52"/>
  <c r="N5176" i="52"/>
  <c r="N6422" i="52"/>
  <c r="N6447" i="52"/>
  <c r="N3365" i="52"/>
  <c r="N3364" i="52"/>
  <c r="N2693" i="52"/>
  <c r="N2810" i="52"/>
  <c r="N2815" i="52"/>
  <c r="N2715" i="52"/>
  <c r="N2730" i="52"/>
  <c r="N2756" i="52"/>
  <c r="N3860" i="52"/>
  <c r="N3809" i="52"/>
  <c r="N5476" i="52"/>
  <c r="N6260" i="52"/>
  <c r="N4004" i="52"/>
  <c r="N6326" i="52"/>
  <c r="N6333" i="52"/>
  <c r="N4999" i="52"/>
  <c r="N5033" i="52"/>
  <c r="N5030" i="52"/>
  <c r="N4286" i="52"/>
  <c r="N4295" i="52"/>
  <c r="N5605" i="52"/>
  <c r="N6586" i="52"/>
  <c r="N3753" i="52"/>
  <c r="N3764" i="52"/>
  <c r="N4069" i="52"/>
  <c r="N5187" i="52"/>
  <c r="N5198" i="52"/>
  <c r="N6434" i="52"/>
  <c r="N6435" i="52"/>
  <c r="N5168" i="52"/>
  <c r="N5150" i="52"/>
  <c r="N6464" i="52"/>
  <c r="N6449" i="52"/>
  <c r="N2705" i="52"/>
  <c r="N2789" i="52"/>
  <c r="N2669" i="52"/>
  <c r="N2711" i="52"/>
  <c r="N4666" i="52"/>
  <c r="N4607" i="52"/>
  <c r="N4671" i="52"/>
  <c r="N4612" i="52"/>
  <c r="N4625" i="52"/>
  <c r="N4245" i="52"/>
  <c r="N4212" i="52"/>
  <c r="N4718" i="52"/>
  <c r="N701" i="52"/>
  <c r="N628" i="52"/>
  <c r="N6929" i="52"/>
  <c r="N6886" i="52"/>
  <c r="N6799" i="52"/>
  <c r="N6804" i="52"/>
  <c r="N2555" i="52"/>
  <c r="N2618" i="52"/>
  <c r="N1174" i="52"/>
  <c r="N1187" i="52"/>
  <c r="N4638" i="52"/>
  <c r="N4568" i="52"/>
  <c r="N4665" i="52"/>
  <c r="N4219" i="52"/>
  <c r="N4230" i="52"/>
  <c r="N4702" i="52"/>
  <c r="N699" i="52"/>
  <c r="N696" i="52"/>
  <c r="N6881" i="52"/>
  <c r="N6922" i="52"/>
  <c r="N2588" i="52"/>
  <c r="N2638" i="52"/>
  <c r="N2609" i="52"/>
  <c r="N2634" i="52"/>
  <c r="N932" i="52"/>
  <c r="N1899" i="52"/>
  <c r="N3105" i="52"/>
  <c r="N6589" i="52"/>
  <c r="N3747" i="52"/>
  <c r="N3774" i="52"/>
  <c r="N5969" i="52"/>
  <c r="N6452" i="52"/>
  <c r="N2757" i="52"/>
  <c r="N2740" i="52"/>
  <c r="N5756" i="52"/>
  <c r="N2754" i="52"/>
  <c r="N2818" i="52"/>
  <c r="N2713" i="52"/>
  <c r="N2768" i="52"/>
  <c r="N2741" i="52"/>
  <c r="N1178" i="52"/>
  <c r="N4569" i="52"/>
  <c r="N4211" i="52"/>
  <c r="N4194" i="52"/>
  <c r="N4251" i="52"/>
  <c r="N4224" i="52"/>
  <c r="N4677" i="52"/>
  <c r="N686" i="52"/>
  <c r="N672" i="52"/>
  <c r="N615" i="52"/>
  <c r="N6889" i="52"/>
  <c r="N2497" i="52"/>
  <c r="N2509" i="52"/>
  <c r="N2516" i="52"/>
  <c r="N2602" i="52"/>
  <c r="N938" i="52"/>
  <c r="N1887" i="52"/>
  <c r="N1270" i="52"/>
  <c r="N1570" i="52"/>
  <c r="N1358" i="52"/>
  <c r="N1562" i="52"/>
  <c r="N1580" i="52"/>
  <c r="N1821" i="52"/>
  <c r="N1586" i="52"/>
  <c r="N1843" i="52"/>
  <c r="N1297" i="52"/>
  <c r="N1654" i="52"/>
  <c r="N4133" i="52"/>
  <c r="N6120" i="52"/>
  <c r="N1663" i="52"/>
  <c r="N1346" i="52"/>
  <c r="N1389" i="52"/>
  <c r="N1792" i="52"/>
  <c r="N1600" i="52"/>
  <c r="N1488" i="52"/>
  <c r="N1548" i="52"/>
  <c r="N1734" i="52"/>
  <c r="N1610" i="52"/>
  <c r="N1304" i="52"/>
  <c r="N1524" i="52"/>
  <c r="N5291" i="52"/>
  <c r="N5418" i="52"/>
  <c r="N5419" i="52"/>
  <c r="N1552" i="52"/>
  <c r="N1167" i="52"/>
  <c r="N4617" i="52"/>
  <c r="N4731" i="52"/>
  <c r="N4745" i="52"/>
  <c r="N678" i="52"/>
  <c r="N6897" i="52"/>
  <c r="N2522" i="52"/>
  <c r="N1434" i="52"/>
  <c r="N2533" i="52"/>
  <c r="N943" i="52"/>
  <c r="N901" i="52"/>
  <c r="N1344" i="52"/>
  <c r="N1760" i="52"/>
  <c r="N1612" i="52"/>
  <c r="N1347" i="52"/>
  <c r="N1702" i="52"/>
  <c r="N1456" i="52"/>
  <c r="N1553" i="52"/>
  <c r="N1665" i="52"/>
  <c r="N1681" i="52"/>
  <c r="N1435" i="52"/>
  <c r="N1751" i="52"/>
  <c r="N1428" i="52"/>
  <c r="N784" i="52"/>
  <c r="N1102" i="52"/>
  <c r="N3619" i="52"/>
  <c r="N4808" i="52"/>
  <c r="N2452" i="52"/>
  <c r="N3009" i="52"/>
  <c r="N3048" i="52"/>
  <c r="N2968" i="52"/>
  <c r="N5248" i="52"/>
  <c r="N4407" i="52"/>
  <c r="N4320" i="52"/>
  <c r="N758" i="52"/>
  <c r="N1076" i="52"/>
  <c r="N4805" i="52"/>
  <c r="N3868" i="52"/>
  <c r="N5479" i="52"/>
  <c r="N5181" i="52"/>
  <c r="N6436" i="52"/>
  <c r="N2755" i="52"/>
  <c r="N2800" i="52"/>
  <c r="N4202" i="52"/>
  <c r="N4735" i="52"/>
  <c r="N639" i="52"/>
  <c r="N2524" i="52"/>
  <c r="N954" i="52"/>
  <c r="N918" i="52"/>
  <c r="N1911" i="52"/>
  <c r="N1349" i="52"/>
  <c r="N1596" i="52"/>
  <c r="N1595" i="52"/>
  <c r="N1841" i="52"/>
  <c r="N1712" i="52"/>
  <c r="N6107" i="52"/>
  <c r="N5424" i="52"/>
  <c r="N4626" i="52"/>
  <c r="N4647" i="52"/>
  <c r="N4204" i="52"/>
  <c r="N2331" i="52"/>
  <c r="N654" i="52"/>
  <c r="N6910" i="52"/>
  <c r="N2476" i="52"/>
  <c r="N2526" i="52"/>
  <c r="N2591" i="52"/>
  <c r="N2520" i="52"/>
  <c r="N2496" i="52"/>
  <c r="N939" i="52"/>
  <c r="N1916" i="52"/>
  <c r="N1918" i="52"/>
  <c r="N1385" i="52"/>
  <c r="N1868" i="52"/>
  <c r="N1481" i="52"/>
  <c r="N1406" i="52"/>
  <c r="N1703" i="52"/>
  <c r="N1798" i="52"/>
  <c r="N1558" i="52"/>
  <c r="N1761" i="52"/>
  <c r="N1617" i="52"/>
  <c r="N1773" i="52"/>
  <c r="N1589" i="52"/>
  <c r="N7016" i="52"/>
  <c r="N5413" i="52"/>
  <c r="N5391" i="52"/>
  <c r="N4696" i="52"/>
  <c r="N3939" i="52"/>
  <c r="N1159" i="52"/>
  <c r="F5907" i="52"/>
  <c r="F6860" i="52"/>
  <c r="N3311" i="52"/>
  <c r="N5692" i="52"/>
  <c r="N6060" i="52"/>
  <c r="N6061" i="52"/>
  <c r="N6079" i="52"/>
  <c r="N433" i="52"/>
  <c r="N991" i="52"/>
  <c r="N5945" i="52"/>
  <c r="N4769" i="52"/>
  <c r="N4775" i="52"/>
  <c r="N7100" i="52"/>
  <c r="F237" i="52"/>
  <c r="N6391" i="52"/>
  <c r="N479" i="52"/>
  <c r="N481" i="52"/>
  <c r="N1012" i="52"/>
  <c r="N1019" i="52"/>
  <c r="N1046" i="52"/>
  <c r="N1024" i="52"/>
  <c r="N1038" i="52"/>
  <c r="F5909" i="52"/>
  <c r="F5917" i="52"/>
  <c r="N5587" i="52"/>
  <c r="N540" i="52"/>
  <c r="N3912" i="52"/>
  <c r="N5707" i="52"/>
  <c r="N5712" i="52"/>
  <c r="N296" i="52"/>
  <c r="N314" i="52"/>
  <c r="N309" i="52"/>
  <c r="N3308" i="52"/>
  <c r="N4057" i="52"/>
  <c r="N6402" i="52"/>
  <c r="N6401" i="52"/>
  <c r="N482" i="52"/>
  <c r="N1041" i="52"/>
  <c r="N1002" i="52"/>
  <c r="N1026" i="52"/>
  <c r="N5934" i="52"/>
  <c r="N5586" i="52"/>
  <c r="N5963" i="52"/>
  <c r="N3908" i="52"/>
  <c r="N5705" i="52"/>
  <c r="N5698" i="52"/>
  <c r="N5720" i="52"/>
  <c r="F6811" i="52"/>
  <c r="N5695" i="52"/>
  <c r="N6073" i="52"/>
  <c r="N6070" i="52"/>
  <c r="N6063" i="52"/>
  <c r="F7114" i="52"/>
  <c r="F7116" i="52"/>
  <c r="N4783" i="52"/>
  <c r="N423" i="52"/>
  <c r="N5940" i="52"/>
  <c r="N5943" i="52"/>
  <c r="N4772" i="52"/>
  <c r="N7103" i="52"/>
  <c r="N6403" i="52"/>
  <c r="N6398" i="52"/>
  <c r="N488" i="52"/>
  <c r="N1005" i="52"/>
  <c r="N1030" i="52"/>
  <c r="N1044" i="52"/>
  <c r="N1003" i="52"/>
  <c r="N1013" i="52"/>
  <c r="N5582" i="52"/>
  <c r="N5718" i="52"/>
  <c r="F5961" i="52"/>
  <c r="N312" i="52"/>
  <c r="N307" i="52"/>
  <c r="N302" i="52"/>
  <c r="N6734" i="52"/>
  <c r="N29" i="52"/>
  <c r="N34" i="52"/>
  <c r="N5593" i="52"/>
  <c r="F5883" i="52"/>
  <c r="N7032" i="52"/>
  <c r="N313" i="52"/>
  <c r="N6737" i="52"/>
  <c r="N38" i="52"/>
  <c r="N4943" i="52"/>
  <c r="N3314" i="52"/>
  <c r="N5693" i="52"/>
  <c r="N7102" i="52"/>
  <c r="N6396" i="52"/>
  <c r="N6390" i="52"/>
  <c r="N483" i="52"/>
  <c r="N485" i="52"/>
  <c r="N1007" i="52"/>
  <c r="N1014" i="52"/>
  <c r="N1040" i="52"/>
  <c r="N1011" i="52"/>
  <c r="N1027" i="52"/>
  <c r="N5936" i="52"/>
  <c r="N5583" i="52"/>
  <c r="N542" i="52"/>
  <c r="N5716" i="52"/>
  <c r="F4756" i="52"/>
  <c r="N6735" i="52"/>
  <c r="N399" i="52"/>
  <c r="N397" i="52"/>
  <c r="N37" i="52"/>
  <c r="N7023" i="52"/>
  <c r="N588" i="52"/>
  <c r="N299" i="52"/>
  <c r="N35" i="52"/>
  <c r="N5286" i="52"/>
  <c r="F710" i="52"/>
  <c r="L4627" i="52"/>
  <c r="N4627" i="52"/>
  <c r="L1359" i="52"/>
  <c r="N1359" i="52"/>
  <c r="N1256" i="52"/>
  <c r="N3362" i="52"/>
  <c r="N3230" i="52"/>
  <c r="N3178" i="52"/>
  <c r="N3490" i="52"/>
  <c r="L2692" i="52"/>
  <c r="N2692" i="52"/>
  <c r="N937" i="52"/>
  <c r="N920" i="52"/>
  <c r="N5078" i="52"/>
  <c r="N3503" i="52"/>
  <c r="N5097" i="52"/>
  <c r="N930" i="52"/>
  <c r="N3493" i="52"/>
  <c r="N1077" i="52"/>
  <c r="L5744" i="52"/>
  <c r="N5744" i="52"/>
  <c r="L6691" i="52"/>
  <c r="N6691" i="52"/>
  <c r="L6844" i="52"/>
  <c r="N6844" i="52"/>
  <c r="N1191" i="52"/>
  <c r="N4008" i="52"/>
  <c r="L20" i="52"/>
  <c r="N20" i="52"/>
  <c r="L2330" i="52"/>
  <c r="N2330" i="52"/>
  <c r="N3337" i="52"/>
  <c r="N354" i="52"/>
  <c r="N4541" i="52"/>
  <c r="N4477" i="52"/>
  <c r="N4505" i="52"/>
  <c r="N4522" i="52"/>
  <c r="N4542" i="52"/>
  <c r="N4452" i="52"/>
  <c r="N531" i="52"/>
  <c r="N4488" i="52"/>
  <c r="N4532" i="52"/>
  <c r="N4474" i="52"/>
  <c r="N528" i="52"/>
  <c r="N4517" i="52"/>
  <c r="N4453" i="52"/>
  <c r="N4473" i="52"/>
  <c r="N4490" i="52"/>
  <c r="N4510" i="52"/>
  <c r="N154" i="52"/>
  <c r="N3597" i="52"/>
  <c r="N218" i="52"/>
  <c r="N7169" i="52"/>
  <c r="N3027" i="52"/>
  <c r="N2995" i="52"/>
  <c r="N2963" i="52"/>
  <c r="N2931" i="52"/>
  <c r="N3042" i="52"/>
  <c r="N4503" i="52"/>
  <c r="N135" i="52"/>
  <c r="N149" i="52"/>
  <c r="N3600" i="52"/>
  <c r="N215" i="52"/>
  <c r="N3045" i="52"/>
  <c r="N2981" i="52"/>
  <c r="N2949" i="52"/>
  <c r="N2917" i="52"/>
  <c r="N3028" i="52"/>
  <c r="N2964" i="52"/>
  <c r="N5235" i="52"/>
  <c r="N5226" i="52"/>
  <c r="N5268" i="52"/>
  <c r="N5269" i="52"/>
  <c r="N5214" i="52"/>
  <c r="N3973" i="52"/>
  <c r="N5255" i="52"/>
  <c r="N5246" i="52"/>
  <c r="N5232" i="52"/>
  <c r="N2462" i="52"/>
  <c r="N3961" i="52"/>
  <c r="N6579" i="52"/>
  <c r="N6004" i="52"/>
  <c r="N5995" i="52"/>
  <c r="N4521" i="52"/>
  <c r="N131" i="52"/>
  <c r="N144" i="52"/>
  <c r="N3593" i="52"/>
  <c r="N214" i="52"/>
  <c r="N3055" i="52"/>
  <c r="N3023" i="52"/>
  <c r="N2991" i="52"/>
  <c r="N2959" i="52"/>
  <c r="N2927" i="52"/>
  <c r="N3038" i="52"/>
  <c r="N3006" i="52"/>
  <c r="N2974" i="52"/>
  <c r="N2942" i="52"/>
  <c r="N5249" i="52"/>
  <c r="N5229" i="52"/>
  <c r="N5270" i="52"/>
  <c r="N5272" i="52"/>
  <c r="N5208" i="52"/>
  <c r="N3976" i="52"/>
  <c r="N6571" i="52"/>
  <c r="N5990" i="52"/>
  <c r="N5989" i="52"/>
  <c r="N801" i="52"/>
  <c r="N4969" i="52"/>
  <c r="N4931" i="52"/>
  <c r="N2351" i="52"/>
  <c r="N4410" i="52"/>
  <c r="N4346" i="52"/>
  <c r="N4399" i="52"/>
  <c r="N4319" i="52"/>
  <c r="N4385" i="52"/>
  <c r="N4403" i="52"/>
  <c r="N4355" i="52"/>
  <c r="N6753" i="52"/>
  <c r="N806" i="52"/>
  <c r="N812" i="52"/>
  <c r="N4934" i="52"/>
  <c r="N4962" i="52"/>
  <c r="N4421" i="52"/>
  <c r="N4357" i="52"/>
  <c r="N4428" i="52"/>
  <c r="N4348" i="52"/>
  <c r="N4414" i="52"/>
  <c r="N4350" i="52"/>
  <c r="N4328" i="52"/>
  <c r="N4395" i="52"/>
  <c r="N6755" i="52"/>
  <c r="N599" i="52"/>
  <c r="N5508" i="52"/>
  <c r="N6573" i="52"/>
  <c r="N5999" i="52"/>
  <c r="N3375" i="52"/>
  <c r="N814" i="52"/>
  <c r="N4429" i="52"/>
  <c r="N4365" i="52"/>
  <c r="N4436" i="52"/>
  <c r="N4422" i="52"/>
  <c r="N4358" i="52"/>
  <c r="N4360" i="52"/>
  <c r="N6765" i="52"/>
  <c r="N7049" i="52"/>
  <c r="N5512" i="52"/>
  <c r="N779" i="52"/>
  <c r="N751" i="52"/>
  <c r="N775" i="52"/>
  <c r="N444" i="52"/>
  <c r="N6097" i="52"/>
  <c r="N5802" i="52"/>
  <c r="N5513" i="52"/>
  <c r="N783" i="52"/>
  <c r="N763" i="52"/>
  <c r="N749" i="52"/>
  <c r="N768" i="52"/>
  <c r="N450" i="52"/>
  <c r="N6106" i="52"/>
  <c r="N5817" i="52"/>
  <c r="N5813" i="52"/>
  <c r="N2906" i="52"/>
  <c r="N2898" i="52"/>
  <c r="N2842" i="52"/>
  <c r="N2837" i="52"/>
  <c r="N283" i="52"/>
  <c r="N1143" i="52"/>
  <c r="N1162" i="52"/>
  <c r="N1095" i="52"/>
  <c r="N1082" i="52"/>
  <c r="N1099" i="52"/>
  <c r="N3404" i="52"/>
  <c r="N369" i="52"/>
  <c r="N3654" i="52"/>
  <c r="N3687" i="52"/>
  <c r="N4104" i="52"/>
  <c r="N390" i="52"/>
  <c r="N4544" i="52"/>
  <c r="N4448" i="52"/>
  <c r="N4470" i="52"/>
  <c r="N4479" i="52"/>
  <c r="N4506" i="52"/>
  <c r="N4467" i="52"/>
  <c r="N143" i="52"/>
  <c r="N136" i="52"/>
  <c r="N3596" i="52"/>
  <c r="N209" i="52"/>
  <c r="N3025" i="52"/>
  <c r="N2969" i="52"/>
  <c r="N2929" i="52"/>
  <c r="N3032" i="52"/>
  <c r="N2976" i="52"/>
  <c r="N5259" i="52"/>
  <c r="N5250" i="52"/>
  <c r="N3958" i="52"/>
  <c r="N3969" i="52"/>
  <c r="N6575" i="52"/>
  <c r="N5978" i="52"/>
  <c r="N3377" i="52"/>
  <c r="N4940" i="52"/>
  <c r="N4434" i="52"/>
  <c r="N600" i="52"/>
  <c r="N5521" i="52"/>
  <c r="N5665" i="52"/>
  <c r="N750" i="52"/>
  <c r="N753" i="52"/>
  <c r="N734" i="52"/>
  <c r="N6096" i="52"/>
  <c r="N5808" i="52"/>
  <c r="N5819" i="52"/>
  <c r="N2908" i="52"/>
  <c r="N2867" i="52"/>
  <c r="N2885" i="52"/>
  <c r="N2859" i="52"/>
  <c r="N2834" i="52"/>
  <c r="N290" i="52"/>
  <c r="N1087" i="52"/>
  <c r="N1067" i="52"/>
  <c r="N1125" i="52"/>
  <c r="N373" i="52"/>
  <c r="N3692" i="52"/>
  <c r="N3628" i="52"/>
  <c r="N3606" i="52"/>
  <c r="N3639" i="52"/>
  <c r="N3677" i="52"/>
  <c r="N535" i="52"/>
  <c r="N4089" i="52"/>
  <c r="N2896" i="52"/>
  <c r="N2878" i="52"/>
  <c r="N2836" i="52"/>
  <c r="N293" i="52"/>
  <c r="N1113" i="52"/>
  <c r="N1109" i="52"/>
  <c r="N1136" i="52"/>
  <c r="N1078" i="52"/>
  <c r="N3418" i="52"/>
  <c r="N378" i="52"/>
  <c r="N4826" i="52"/>
  <c r="N4825" i="52"/>
  <c r="N4790" i="52"/>
  <c r="N5726" i="52"/>
  <c r="N6482" i="52"/>
  <c r="N6211" i="52"/>
  <c r="N6194" i="52"/>
  <c r="N5070" i="52"/>
  <c r="N6680" i="52"/>
  <c r="N6697" i="52"/>
  <c r="N4423" i="52"/>
  <c r="N4327" i="52"/>
  <c r="N4393" i="52"/>
  <c r="N4435" i="52"/>
  <c r="N4323" i="52"/>
  <c r="N6750" i="52"/>
  <c r="N5516" i="52"/>
  <c r="N5669" i="52"/>
  <c r="N769" i="52"/>
  <c r="N778" i="52"/>
  <c r="N760" i="52"/>
  <c r="N4818" i="52"/>
  <c r="N4807" i="52"/>
  <c r="N5722" i="52"/>
  <c r="N6223" i="52"/>
  <c r="N6222" i="52"/>
  <c r="N555" i="52"/>
  <c r="N6676" i="52"/>
  <c r="N6677" i="52"/>
  <c r="N2421" i="52"/>
  <c r="N2428" i="52"/>
  <c r="N2404" i="52"/>
  <c r="N3656" i="52"/>
  <c r="N3662" i="52"/>
  <c r="N3615" i="52"/>
  <c r="N3621" i="52"/>
  <c r="N3643" i="52"/>
  <c r="N4114" i="52"/>
  <c r="N4087" i="52"/>
  <c r="N4827" i="52"/>
  <c r="N4855" i="52"/>
  <c r="N4796" i="52"/>
  <c r="N5745" i="52"/>
  <c r="N6499" i="52"/>
  <c r="N6484" i="52"/>
  <c r="N6505" i="52"/>
  <c r="N6197" i="52"/>
  <c r="N550" i="52"/>
  <c r="N6698" i="52"/>
  <c r="N6683" i="52"/>
  <c r="N2382" i="52"/>
  <c r="N2440" i="52"/>
  <c r="N2417" i="52"/>
  <c r="N2427" i="52"/>
  <c r="N6681" i="52"/>
  <c r="N2368" i="52"/>
  <c r="N2396" i="52"/>
  <c r="N2374" i="52"/>
  <c r="N2373" i="52"/>
  <c r="N4903" i="52"/>
  <c r="N4908" i="52"/>
  <c r="N419" i="52"/>
  <c r="N6547" i="52"/>
  <c r="N6554" i="52"/>
  <c r="N3859" i="52"/>
  <c r="N3827" i="52"/>
  <c r="N3814" i="52"/>
  <c r="N3803" i="52"/>
  <c r="N6099" i="52"/>
  <c r="N5797" i="52"/>
  <c r="N4914" i="52"/>
  <c r="N2873" i="52"/>
  <c r="N2862" i="52"/>
  <c r="N292" i="52"/>
  <c r="N1153" i="52"/>
  <c r="N1156" i="52"/>
  <c r="N1152" i="52"/>
  <c r="N1144" i="52"/>
  <c r="N1068" i="52"/>
  <c r="N3420" i="52"/>
  <c r="N2398" i="52"/>
  <c r="N4893" i="52"/>
  <c r="N7142" i="52"/>
  <c r="N5976" i="52"/>
  <c r="N6544" i="52"/>
  <c r="N6528" i="52"/>
  <c r="N3831" i="52"/>
  <c r="N3815" i="52"/>
  <c r="N7147" i="52"/>
  <c r="N7156" i="52"/>
  <c r="N5974" i="52"/>
  <c r="N6526" i="52"/>
  <c r="N3861" i="52"/>
  <c r="N3829" i="52"/>
  <c r="N3848" i="52"/>
  <c r="N3816" i="52"/>
  <c r="N5496" i="52"/>
  <c r="N5467" i="52"/>
  <c r="N5498" i="52"/>
  <c r="N5462" i="52"/>
  <c r="N366" i="52"/>
  <c r="N6166" i="52"/>
  <c r="N6251" i="52"/>
  <c r="N6230" i="52"/>
  <c r="N6360" i="52"/>
  <c r="N6296" i="52"/>
  <c r="N6295" i="52"/>
  <c r="N6838" i="52"/>
  <c r="N5007" i="52"/>
  <c r="N4298" i="52"/>
  <c r="N4288" i="52"/>
  <c r="N1058" i="52"/>
  <c r="N82" i="52"/>
  <c r="N5607" i="52"/>
  <c r="N3632" i="52"/>
  <c r="N3674" i="52"/>
  <c r="N3609" i="52"/>
  <c r="N3657" i="52"/>
  <c r="N4110" i="52"/>
  <c r="N394" i="52"/>
  <c r="N4803" i="52"/>
  <c r="N4789" i="52"/>
  <c r="N5724" i="52"/>
  <c r="N6509" i="52"/>
  <c r="N6510" i="52"/>
  <c r="N6495" i="52"/>
  <c r="N6217" i="52"/>
  <c r="N6208" i="52"/>
  <c r="N5119" i="52"/>
  <c r="N6662" i="52"/>
  <c r="N2419" i="52"/>
  <c r="N2451" i="52"/>
  <c r="N2442" i="52"/>
  <c r="N2407" i="52"/>
  <c r="N2386" i="52"/>
  <c r="N5455" i="52"/>
  <c r="N5475" i="52"/>
  <c r="N5454" i="52"/>
  <c r="N6178" i="52"/>
  <c r="N6263" i="52"/>
  <c r="N6274" i="52"/>
  <c r="N6226" i="52"/>
  <c r="N6372" i="52"/>
  <c r="N6324" i="52"/>
  <c r="N6315" i="52"/>
  <c r="N7129" i="52"/>
  <c r="N5015" i="52"/>
  <c r="N368" i="52"/>
  <c r="N6165" i="52"/>
  <c r="N2324" i="52"/>
  <c r="N6264" i="52"/>
  <c r="N6966" i="52"/>
  <c r="N6314" i="52"/>
  <c r="N6337" i="52"/>
  <c r="N7121" i="52"/>
  <c r="N5782" i="52"/>
  <c r="N4993" i="52"/>
  <c r="N4982" i="52"/>
  <c r="N4984" i="52"/>
  <c r="N4305" i="52"/>
  <c r="N1055" i="52"/>
  <c r="N92" i="52"/>
  <c r="N6941" i="52"/>
  <c r="N3735" i="52"/>
  <c r="N3754" i="52"/>
  <c r="N326" i="52"/>
  <c r="N4078" i="52"/>
  <c r="N6943" i="52"/>
  <c r="N3757" i="52"/>
  <c r="N3760" i="52"/>
  <c r="N323" i="52"/>
  <c r="N4077" i="52"/>
  <c r="N5164" i="52"/>
  <c r="N5169" i="52"/>
  <c r="N6454" i="52"/>
  <c r="N6406" i="52"/>
  <c r="N6431" i="52"/>
  <c r="N5766" i="52"/>
  <c r="N3344" i="52"/>
  <c r="N3333" i="52"/>
  <c r="N5747" i="52"/>
  <c r="N2745" i="52"/>
  <c r="N2767" i="52"/>
  <c r="N2780" i="52"/>
  <c r="N2722" i="52"/>
  <c r="N2793" i="52"/>
  <c r="N4889" i="52"/>
  <c r="N4900" i="52"/>
  <c r="N413" i="52"/>
  <c r="N6521" i="52"/>
  <c r="N6568" i="52"/>
  <c r="N3804" i="52"/>
  <c r="N5504" i="52"/>
  <c r="N5460" i="52"/>
  <c r="N6161" i="52"/>
  <c r="N2317" i="52"/>
  <c r="N6233" i="52"/>
  <c r="N6228" i="52"/>
  <c r="N6358" i="52"/>
  <c r="N6373" i="52"/>
  <c r="N6301" i="52"/>
  <c r="N7131" i="52"/>
  <c r="N5780" i="52"/>
  <c r="N5001" i="52"/>
  <c r="N5023" i="52"/>
  <c r="N4310" i="52"/>
  <c r="N1056" i="52"/>
  <c r="N5040" i="52"/>
  <c r="N4301" i="52"/>
  <c r="N3135" i="52"/>
  <c r="N6946" i="52"/>
  <c r="N3777" i="52"/>
  <c r="N3721" i="52"/>
  <c r="N3732" i="52"/>
  <c r="N4072" i="52"/>
  <c r="N6845" i="52"/>
  <c r="N5192" i="52"/>
  <c r="N5170" i="52"/>
  <c r="N5201" i="52"/>
  <c r="N6458" i="52"/>
  <c r="N6467" i="52"/>
  <c r="N5779" i="52"/>
  <c r="N5197" i="52"/>
  <c r="N5178" i="52"/>
  <c r="N6432" i="52"/>
  <c r="N6409" i="52"/>
  <c r="N180" i="52"/>
  <c r="N2822" i="52"/>
  <c r="N2724" i="52"/>
  <c r="N2761" i="52"/>
  <c r="N6143" i="52"/>
  <c r="N1193" i="52"/>
  <c r="N7072" i="52"/>
  <c r="N7110" i="52"/>
  <c r="N4575" i="52"/>
  <c r="N4639" i="52"/>
  <c r="N4580" i="52"/>
  <c r="N4644" i="52"/>
  <c r="N4649" i="52"/>
  <c r="N4189" i="52"/>
  <c r="N4264" i="52"/>
  <c r="N4709" i="52"/>
  <c r="N3448" i="52"/>
  <c r="N709" i="52"/>
  <c r="N621" i="52"/>
  <c r="N6911" i="52"/>
  <c r="N6918" i="52"/>
  <c r="N6769" i="52"/>
  <c r="N4862" i="52"/>
  <c r="N2505" i="52"/>
  <c r="N2561" i="52"/>
  <c r="N2805" i="52"/>
  <c r="N6153" i="52"/>
  <c r="N1190" i="52"/>
  <c r="N7075" i="52"/>
  <c r="N7090" i="52"/>
  <c r="N4558" i="52"/>
  <c r="N4579" i="52"/>
  <c r="N4664" i="52"/>
  <c r="N4239" i="52"/>
  <c r="N4191" i="52"/>
  <c r="N2344" i="52"/>
  <c r="N4700" i="52"/>
  <c r="N677" i="52"/>
  <c r="N656" i="52"/>
  <c r="N612" i="52"/>
  <c r="N6915" i="52"/>
  <c r="N6896" i="52"/>
  <c r="N4860" i="52"/>
  <c r="N2558" i="52"/>
  <c r="N2573" i="52"/>
  <c r="N2504" i="52"/>
  <c r="N2506" i="52"/>
  <c r="N2205" i="52"/>
  <c r="N107" i="52"/>
  <c r="N896" i="52"/>
  <c r="N96" i="52"/>
  <c r="N3367" i="52"/>
  <c r="N3779" i="52"/>
  <c r="N3723" i="52"/>
  <c r="N3742" i="52"/>
  <c r="N4081" i="52"/>
  <c r="N5149" i="52"/>
  <c r="N22" i="52"/>
  <c r="N6445" i="52"/>
  <c r="N5770" i="52"/>
  <c r="N258" i="52"/>
  <c r="N2771" i="52"/>
  <c r="N2691" i="52"/>
  <c r="N2825" i="52"/>
  <c r="N5757" i="52"/>
  <c r="N3341" i="52"/>
  <c r="N259" i="52"/>
  <c r="N181" i="52"/>
  <c r="N2786" i="52"/>
  <c r="N2752" i="52"/>
  <c r="N2667" i="52"/>
  <c r="N2678" i="52"/>
  <c r="N6157" i="52"/>
  <c r="N7081" i="52"/>
  <c r="N7062" i="52"/>
  <c r="N4614" i="52"/>
  <c r="N4637" i="52"/>
  <c r="N4255" i="52"/>
  <c r="N4223" i="52"/>
  <c r="N4228" i="52"/>
  <c r="N2332" i="52"/>
  <c r="N3441" i="52"/>
  <c r="N646" i="52"/>
  <c r="N671" i="52"/>
  <c r="N6875" i="52"/>
  <c r="N6928" i="52"/>
  <c r="N4879" i="52"/>
  <c r="N2472" i="52"/>
  <c r="N2549" i="52"/>
  <c r="N2644" i="52"/>
  <c r="N2493" i="52"/>
  <c r="N960" i="52"/>
  <c r="N5685" i="52"/>
  <c r="N903" i="52"/>
  <c r="N1462" i="52"/>
  <c r="N1838" i="52"/>
  <c r="N1682" i="52"/>
  <c r="N1485" i="52"/>
  <c r="N1675" i="52"/>
  <c r="N1593" i="52"/>
  <c r="N1260" i="52"/>
  <c r="N1280" i="52"/>
  <c r="N1584" i="52"/>
  <c r="N1661" i="52"/>
  <c r="N4132" i="52"/>
  <c r="N7012" i="52"/>
  <c r="N6135" i="52"/>
  <c r="N1425" i="52"/>
  <c r="N1526" i="52"/>
  <c r="N1333" i="52"/>
  <c r="N1689" i="52"/>
  <c r="N1781" i="52"/>
  <c r="N1825" i="52"/>
  <c r="N1496" i="52"/>
  <c r="N1660" i="52"/>
  <c r="N1851" i="52"/>
  <c r="N1694" i="52"/>
  <c r="N1647" i="52"/>
  <c r="N1862" i="52"/>
  <c r="N6123" i="52"/>
  <c r="N5354" i="52"/>
  <c r="N5356" i="52"/>
  <c r="N3943" i="52"/>
  <c r="N1714" i="52"/>
  <c r="N4642" i="52"/>
  <c r="N2347" i="52"/>
  <c r="N4699" i="52"/>
  <c r="N4729" i="52"/>
  <c r="N692" i="52"/>
  <c r="N681" i="52"/>
  <c r="N6800" i="52"/>
  <c r="N2612" i="52"/>
  <c r="N890" i="52"/>
  <c r="N2512" i="52"/>
  <c r="N2192" i="52"/>
  <c r="N971" i="52"/>
  <c r="N128" i="52"/>
  <c r="N925" i="52"/>
  <c r="N1376" i="52"/>
  <c r="N1452" i="52"/>
  <c r="N1881" i="52"/>
  <c r="N1427" i="52"/>
  <c r="N1482" i="52"/>
  <c r="N1350" i="52"/>
  <c r="N1785" i="52"/>
  <c r="N1285" i="52"/>
  <c r="N1484" i="52"/>
  <c r="N1545" i="52"/>
  <c r="N1288" i="52"/>
  <c r="N172" i="52"/>
  <c r="N1534" i="52"/>
  <c r="N1835" i="52"/>
  <c r="N6121" i="52"/>
  <c r="N2840" i="52"/>
  <c r="N1118" i="52"/>
  <c r="N4112" i="52"/>
  <c r="N6497" i="52"/>
  <c r="N7151" i="52"/>
  <c r="N2328" i="52"/>
  <c r="N4988" i="52"/>
  <c r="N4480" i="52"/>
  <c r="N7170" i="52"/>
  <c r="N2977" i="52"/>
  <c r="N3000" i="52"/>
  <c r="N2920" i="52"/>
  <c r="N6569" i="52"/>
  <c r="N811" i="52"/>
  <c r="N4371" i="52"/>
  <c r="N748" i="52"/>
  <c r="N2827" i="52"/>
  <c r="N4086" i="52"/>
  <c r="N2387" i="52"/>
  <c r="N3857" i="52"/>
  <c r="N5461" i="52"/>
  <c r="N356" i="52"/>
  <c r="N921" i="52"/>
  <c r="N1345" i="52"/>
  <c r="N1472" i="52"/>
  <c r="N81" i="52"/>
  <c r="N1579" i="52"/>
  <c r="N808" i="52"/>
  <c r="N800" i="52"/>
  <c r="N4976" i="52"/>
  <c r="N2353" i="52"/>
  <c r="N4405" i="52"/>
  <c r="N4341" i="52"/>
  <c r="N4412" i="52"/>
  <c r="N4332" i="52"/>
  <c r="N4398" i="52"/>
  <c r="N4334" i="52"/>
  <c r="N4400" i="52"/>
  <c r="N4331" i="52"/>
  <c r="N6756" i="52"/>
  <c r="N7047" i="52"/>
  <c r="N5517" i="52"/>
  <c r="N6000" i="52"/>
  <c r="N5991" i="52"/>
  <c r="N3373" i="52"/>
  <c r="N796" i="52"/>
  <c r="N4935" i="52"/>
  <c r="N4413" i="52"/>
  <c r="N4349" i="52"/>
  <c r="N4420" i="52"/>
  <c r="N4356" i="52"/>
  <c r="N4406" i="52"/>
  <c r="N4342" i="52"/>
  <c r="N4432" i="52"/>
  <c r="N4427" i="52"/>
  <c r="N6763" i="52"/>
  <c r="N7045" i="52"/>
  <c r="N5519" i="52"/>
  <c r="N772" i="52"/>
  <c r="N752" i="52"/>
  <c r="N731" i="52"/>
  <c r="N443" i="52"/>
  <c r="N5807" i="52"/>
  <c r="N5824" i="52"/>
  <c r="N5509" i="52"/>
  <c r="N777" i="52"/>
  <c r="N747" i="52"/>
  <c r="N741" i="52"/>
  <c r="N730" i="52"/>
  <c r="N449" i="52"/>
  <c r="N6095" i="52"/>
  <c r="N5805" i="52"/>
  <c r="N2871" i="52"/>
  <c r="N2890" i="52"/>
  <c r="N2866" i="52"/>
  <c r="N2838" i="52"/>
  <c r="N2853" i="52"/>
  <c r="N7168" i="52"/>
  <c r="N1083" i="52"/>
  <c r="N1097" i="52"/>
  <c r="N1085" i="52"/>
  <c r="N1107" i="52"/>
  <c r="N1142" i="52"/>
  <c r="N3416" i="52"/>
  <c r="N380" i="52"/>
  <c r="N3650" i="52"/>
  <c r="N3633" i="52"/>
  <c r="N4088" i="52"/>
  <c r="N4840" i="52"/>
  <c r="N4528" i="52"/>
  <c r="N4534" i="52"/>
  <c r="N4543" i="52"/>
  <c r="N4462" i="52"/>
  <c r="N4481" i="52"/>
  <c r="N4482" i="52"/>
  <c r="N145" i="52"/>
  <c r="N3603" i="52"/>
  <c r="N3589" i="52"/>
  <c r="N3057" i="52"/>
  <c r="N2961" i="52"/>
  <c r="N5233" i="52"/>
  <c r="N5275" i="52"/>
  <c r="N5213" i="52"/>
  <c r="N3968" i="52"/>
  <c r="N3965" i="52"/>
  <c r="N6002" i="52"/>
  <c r="N6001" i="52"/>
  <c r="N805" i="52"/>
  <c r="N4961" i="52"/>
  <c r="N4402" i="52"/>
  <c r="N7043" i="52"/>
  <c r="N5520" i="52"/>
  <c r="N787" i="52"/>
  <c r="N756" i="52"/>
  <c r="N745" i="52"/>
  <c r="N755" i="52"/>
  <c r="N6100" i="52"/>
  <c r="N5800" i="52"/>
  <c r="N5810" i="52"/>
  <c r="N2899" i="52"/>
  <c r="N2897" i="52"/>
  <c r="N2869" i="52"/>
  <c r="N2828" i="52"/>
  <c r="N2829" i="52"/>
  <c r="N282" i="52"/>
  <c r="N1128" i="52"/>
  <c r="N1148" i="52"/>
  <c r="N1139" i="52"/>
  <c r="N1098" i="52"/>
  <c r="N3410" i="52"/>
  <c r="N381" i="52"/>
  <c r="N3676" i="52"/>
  <c r="N3612" i="52"/>
  <c r="N3666" i="52"/>
  <c r="N3671" i="52"/>
  <c r="N3681" i="52"/>
  <c r="N4108" i="52"/>
  <c r="N393" i="52"/>
  <c r="N2893" i="52"/>
  <c r="N2907" i="52"/>
  <c r="N2830" i="52"/>
  <c r="N7162" i="52"/>
  <c r="N1100" i="52"/>
  <c r="N1064" i="52"/>
  <c r="N1101" i="52"/>
  <c r="N1066" i="52"/>
  <c r="N3409" i="52"/>
  <c r="N371" i="52"/>
  <c r="N4810" i="52"/>
  <c r="N4804" i="52"/>
  <c r="N4799" i="52"/>
  <c r="N5743" i="52"/>
  <c r="N6483" i="52"/>
  <c r="N6195" i="52"/>
  <c r="N558" i="52"/>
  <c r="N6704" i="52"/>
  <c r="N6672" i="52"/>
  <c r="N6689" i="52"/>
  <c r="N4391" i="52"/>
  <c r="N4441" i="52"/>
  <c r="N4377" i="52"/>
  <c r="N4443" i="52"/>
  <c r="N4384" i="52"/>
  <c r="N6749" i="52"/>
  <c r="N5514" i="52"/>
  <c r="N754" i="52"/>
  <c r="N757" i="52"/>
  <c r="N759" i="52"/>
  <c r="N4802" i="52"/>
  <c r="N4844" i="52"/>
  <c r="N5739" i="52"/>
  <c r="N6215" i="52"/>
  <c r="N6206" i="52"/>
  <c r="N557" i="52"/>
  <c r="N6701" i="52"/>
  <c r="N6669" i="52"/>
  <c r="N2459" i="52"/>
  <c r="N2397" i="52"/>
  <c r="N2455" i="52"/>
  <c r="N3640" i="52"/>
  <c r="N3630" i="52"/>
  <c r="N3647" i="52"/>
  <c r="N3653" i="52"/>
  <c r="N3675" i="52"/>
  <c r="N4106" i="52"/>
  <c r="N387" i="52"/>
  <c r="N4813" i="52"/>
  <c r="N4791" i="52"/>
  <c r="N4815" i="52"/>
  <c r="N5737" i="52"/>
  <c r="N6485" i="52"/>
  <c r="N6471" i="52"/>
  <c r="N6498" i="52"/>
  <c r="N6220" i="52"/>
  <c r="N560" i="52"/>
  <c r="N6674" i="52"/>
  <c r="N6667" i="52"/>
  <c r="N2356" i="52"/>
  <c r="N2379" i="52"/>
  <c r="N2457" i="52"/>
  <c r="N2416" i="52"/>
  <c r="N6665" i="52"/>
  <c r="N2432" i="52"/>
  <c r="N2365" i="52"/>
  <c r="N2450" i="52"/>
  <c r="N2437" i="52"/>
  <c r="N4890" i="52"/>
  <c r="N7157" i="52"/>
  <c r="N412" i="52"/>
  <c r="N6564" i="52"/>
  <c r="N6560" i="52"/>
  <c r="N3851" i="52"/>
  <c r="N3870" i="52"/>
  <c r="N3838" i="52"/>
  <c r="N3806" i="52"/>
  <c r="N3795" i="52"/>
  <c r="N6098" i="52"/>
  <c r="N5798" i="52"/>
  <c r="N2909" i="52"/>
  <c r="N2850" i="52"/>
  <c r="N1140" i="52"/>
  <c r="N1081" i="52"/>
  <c r="N1127" i="52"/>
  <c r="N1074" i="52"/>
  <c r="N3414" i="52"/>
  <c r="N383" i="52"/>
  <c r="N4907" i="52"/>
  <c r="N7159" i="52"/>
  <c r="N420" i="52"/>
  <c r="N3875" i="52"/>
  <c r="N6532" i="52"/>
  <c r="N6549" i="52"/>
  <c r="N3850" i="52"/>
  <c r="N3799" i="52"/>
  <c r="N7148" i="52"/>
  <c r="N414" i="52"/>
  <c r="N6563" i="52"/>
  <c r="N6538" i="52"/>
  <c r="N3853" i="52"/>
  <c r="N3821" i="52"/>
  <c r="N3840" i="52"/>
  <c r="N3800" i="52"/>
  <c r="N5481" i="52"/>
  <c r="N5448" i="52"/>
  <c r="N5480" i="52"/>
  <c r="N5494" i="52"/>
  <c r="N358" i="52"/>
  <c r="N2319" i="52"/>
  <c r="N6235" i="52"/>
  <c r="N6967" i="52"/>
  <c r="N6328" i="52"/>
  <c r="N6367" i="52"/>
  <c r="N5686" i="52"/>
  <c r="N4983" i="52"/>
  <c r="N4998" i="52"/>
  <c r="N4308" i="52"/>
  <c r="N1063" i="52"/>
  <c r="N89" i="52"/>
  <c r="N74" i="52"/>
  <c r="N3370" i="52"/>
  <c r="N3678" i="52"/>
  <c r="N3610" i="52"/>
  <c r="N3689" i="52"/>
  <c r="N3627" i="52"/>
  <c r="N4094" i="52"/>
  <c r="N389" i="52"/>
  <c r="N4853" i="52"/>
  <c r="N4841" i="52"/>
  <c r="N5741" i="52"/>
  <c r="N6502" i="52"/>
  <c r="N6490" i="52"/>
  <c r="N6475" i="52"/>
  <c r="N6201" i="52"/>
  <c r="N6192" i="52"/>
  <c r="N6710" i="52"/>
  <c r="N6695" i="52"/>
  <c r="N2431" i="52"/>
  <c r="N2409" i="52"/>
  <c r="N2408" i="52"/>
  <c r="N2447" i="52"/>
  <c r="N5500" i="52"/>
  <c r="N5491" i="52"/>
  <c r="N5502" i="52"/>
  <c r="N362" i="52"/>
  <c r="N6162" i="52"/>
  <c r="N6255" i="52"/>
  <c r="N6258" i="52"/>
  <c r="N6963" i="52"/>
  <c r="N6356" i="52"/>
  <c r="N6379" i="52"/>
  <c r="N5689" i="52"/>
  <c r="N7126" i="52"/>
  <c r="N5005" i="52"/>
  <c r="N360" i="52"/>
  <c r="N6176" i="52"/>
  <c r="N6269" i="52"/>
  <c r="N6248" i="52"/>
  <c r="N6958" i="52"/>
  <c r="N6306" i="52"/>
  <c r="N6321" i="52"/>
  <c r="N7137" i="52"/>
  <c r="N5785" i="52"/>
  <c r="N5009" i="52"/>
  <c r="N4991" i="52"/>
  <c r="N5016" i="52"/>
  <c r="N4290" i="52"/>
  <c r="N91" i="52"/>
  <c r="N84" i="52"/>
  <c r="N3783" i="52"/>
  <c r="N3719" i="52"/>
  <c r="N3746" i="52"/>
  <c r="N320" i="52"/>
  <c r="N4085" i="52"/>
  <c r="N6583" i="52"/>
  <c r="N3741" i="52"/>
  <c r="N3728" i="52"/>
  <c r="N442" i="52"/>
  <c r="N6851" i="52"/>
  <c r="N5158" i="52"/>
  <c r="N27" i="52"/>
  <c r="N6438" i="52"/>
  <c r="N6463" i="52"/>
  <c r="N6415" i="52"/>
  <c r="N5760" i="52"/>
  <c r="N3321" i="52"/>
  <c r="N3347" i="52"/>
  <c r="N187" i="52"/>
  <c r="N2778" i="52"/>
  <c r="N2799" i="52"/>
  <c r="N2689" i="52"/>
  <c r="N2784" i="52"/>
  <c r="N2719" i="52"/>
  <c r="N4895" i="52"/>
  <c r="N7155" i="52"/>
  <c r="N3872" i="52"/>
  <c r="N6567" i="52"/>
  <c r="N3833" i="52"/>
  <c r="N3819" i="52"/>
  <c r="N5495" i="52"/>
  <c r="N361" i="52"/>
  <c r="N6180" i="52"/>
  <c r="N2318" i="52"/>
  <c r="N6276" i="52"/>
  <c r="N6965" i="52"/>
  <c r="N6342" i="52"/>
  <c r="N6365" i="52"/>
  <c r="N7138" i="52"/>
  <c r="N5792" i="52"/>
  <c r="N6839" i="52"/>
  <c r="N5017" i="52"/>
  <c r="N5006" i="52"/>
  <c r="N4303" i="52"/>
  <c r="N95" i="52"/>
  <c r="N4307" i="52"/>
  <c r="N4284" i="52"/>
  <c r="N5603" i="52"/>
  <c r="N6945" i="52"/>
  <c r="N3769" i="52"/>
  <c r="N3772" i="52"/>
  <c r="N3716" i="52"/>
  <c r="N4074" i="52"/>
  <c r="N6856" i="52"/>
  <c r="N5190" i="52"/>
  <c r="N5160" i="52"/>
  <c r="N18" i="52"/>
  <c r="N6450" i="52"/>
  <c r="N6451" i="52"/>
  <c r="N5769" i="52"/>
  <c r="N5196" i="52"/>
  <c r="N5194" i="52"/>
  <c r="N6465" i="52"/>
  <c r="N3353" i="52"/>
  <c r="N178" i="52"/>
  <c r="N2772" i="52"/>
  <c r="N2684" i="52"/>
  <c r="N2685" i="52"/>
  <c r="N4183" i="52"/>
  <c r="N7073" i="52"/>
  <c r="N7056" i="52"/>
  <c r="N4602" i="52"/>
  <c r="N4591" i="52"/>
  <c r="N4655" i="52"/>
  <c r="N4596" i="52"/>
  <c r="N4660" i="52"/>
  <c r="N4589" i="52"/>
  <c r="N4229" i="52"/>
  <c r="N2335" i="52"/>
  <c r="N4734" i="52"/>
  <c r="N3432" i="52"/>
  <c r="N660" i="52"/>
  <c r="N6865" i="52"/>
  <c r="N6870" i="52"/>
  <c r="N6934" i="52"/>
  <c r="N6781" i="52"/>
  <c r="N4859" i="52"/>
  <c r="N2534" i="52"/>
  <c r="N2466" i="52"/>
  <c r="N6158" i="52"/>
  <c r="N4182" i="52"/>
  <c r="N1183" i="52"/>
  <c r="N7079" i="52"/>
  <c r="N7068" i="52"/>
  <c r="N4606" i="52"/>
  <c r="N4643" i="52"/>
  <c r="N4601" i="52"/>
  <c r="N4241" i="52"/>
  <c r="N4220" i="52"/>
  <c r="N4708" i="52"/>
  <c r="N3446" i="52"/>
  <c r="N638" i="52"/>
  <c r="N636" i="52"/>
  <c r="N619" i="52"/>
  <c r="N6775" i="52"/>
  <c r="N4861" i="52"/>
  <c r="N2507" i="52"/>
  <c r="N2574" i="52"/>
  <c r="N2568" i="52"/>
  <c r="N2576" i="52"/>
  <c r="N2183" i="52"/>
  <c r="N951" i="52"/>
  <c r="N1900" i="52"/>
  <c r="N88" i="52"/>
  <c r="N6942" i="52"/>
  <c r="N3763" i="52"/>
  <c r="N3715" i="52"/>
  <c r="N439" i="52"/>
  <c r="N6855" i="52"/>
  <c r="N5151" i="52"/>
  <c r="N12" i="52"/>
  <c r="N6413" i="52"/>
  <c r="N3366" i="52"/>
  <c r="N254" i="52"/>
  <c r="N2819" i="52"/>
  <c r="N2704" i="52"/>
  <c r="N2679" i="52"/>
  <c r="N3340" i="52"/>
  <c r="N3328" i="52"/>
  <c r="N5749" i="52"/>
  <c r="N188" i="52"/>
  <c r="N2802" i="52"/>
  <c r="N2816" i="52"/>
  <c r="N2699" i="52"/>
  <c r="N2729" i="52"/>
  <c r="N1177" i="52"/>
  <c r="N7071" i="52"/>
  <c r="N7092" i="52"/>
  <c r="N4662" i="52"/>
  <c r="N4253" i="52"/>
  <c r="N4210" i="52"/>
  <c r="N4209" i="52"/>
  <c r="N4240" i="52"/>
  <c r="N4695" i="52"/>
  <c r="N3443" i="52"/>
  <c r="N694" i="52"/>
  <c r="N631" i="52"/>
  <c r="N6923" i="52"/>
  <c r="N6801" i="52"/>
  <c r="N2530" i="52"/>
  <c r="N2641" i="52"/>
  <c r="N2531" i="52"/>
  <c r="N2546" i="52"/>
  <c r="N2209" i="52"/>
  <c r="N952" i="52"/>
  <c r="N120" i="52"/>
  <c r="N1913" i="52"/>
  <c r="N1357" i="52"/>
  <c r="N1451" i="52"/>
  <c r="N1489" i="52"/>
  <c r="N1528" i="52"/>
  <c r="N1522" i="52"/>
  <c r="N1778" i="52"/>
  <c r="N1410" i="52"/>
  <c r="N1626" i="52"/>
  <c r="N1604" i="52"/>
  <c r="N1729" i="52"/>
  <c r="N4149" i="52"/>
  <c r="N6138" i="52"/>
  <c r="N5367" i="52"/>
  <c r="N1609" i="52"/>
  <c r="N1299" i="52"/>
  <c r="N1362" i="52"/>
  <c r="N1737" i="52"/>
  <c r="N1839" i="52"/>
  <c r="N1525" i="52"/>
  <c r="N1483" i="52"/>
  <c r="N1301" i="52"/>
  <c r="N1608" i="52"/>
  <c r="N1701" i="52"/>
  <c r="N1542" i="52"/>
  <c r="N7021" i="52"/>
  <c r="N5301" i="52"/>
  <c r="N5386" i="52"/>
  <c r="N5355" i="52"/>
  <c r="N317" i="52"/>
  <c r="N1181" i="52"/>
  <c r="N4553" i="52"/>
  <c r="N4747" i="52"/>
  <c r="N4683" i="52"/>
  <c r="N4721" i="52"/>
  <c r="N630" i="52"/>
  <c r="N618" i="52"/>
  <c r="N6984" i="52"/>
  <c r="N2480" i="52"/>
  <c r="N1914" i="52"/>
  <c r="N2640" i="52"/>
  <c r="N2227" i="52"/>
  <c r="N957" i="52"/>
  <c r="N949" i="52"/>
  <c r="N899" i="52"/>
  <c r="N1490" i="52"/>
  <c r="N1464" i="52"/>
  <c r="N1556" i="52"/>
  <c r="N1531" i="52"/>
  <c r="N1551" i="52"/>
  <c r="N1404" i="52"/>
  <c r="N1523" i="52"/>
  <c r="N1634" i="52"/>
  <c r="N1569" i="52"/>
  <c r="N1730" i="52"/>
  <c r="N3397" i="52"/>
  <c r="N6292" i="52"/>
  <c r="N1283" i="52"/>
  <c r="N1831" i="52"/>
  <c r="N7048" i="52"/>
  <c r="N1147" i="52"/>
  <c r="N3661" i="52"/>
  <c r="N4096" i="52"/>
  <c r="N2359" i="52"/>
  <c r="N3798" i="52"/>
  <c r="N6259" i="52"/>
  <c r="N5022" i="52"/>
  <c r="N4464" i="52"/>
  <c r="N3041" i="52"/>
  <c r="N2945" i="52"/>
  <c r="N2984" i="52"/>
  <c r="N5993" i="52"/>
  <c r="N4322" i="52"/>
  <c r="N4387" i="52"/>
  <c r="N736" i="52"/>
  <c r="N1106" i="52"/>
  <c r="N4851" i="52"/>
  <c r="N7145" i="52"/>
  <c r="N3825" i="52"/>
  <c r="N5457" i="52"/>
  <c r="N6273" i="52"/>
  <c r="N6480" i="52"/>
  <c r="N6202" i="52"/>
  <c r="N5302" i="52"/>
  <c r="N3936" i="52"/>
  <c r="N1307" i="52"/>
  <c r="N1788" i="52"/>
  <c r="N1809" i="52"/>
  <c r="N6759" i="52"/>
  <c r="N6754" i="52"/>
  <c r="N797" i="52"/>
  <c r="N4950" i="52"/>
  <c r="N4928" i="52"/>
  <c r="N4437" i="52"/>
  <c r="N4373" i="52"/>
  <c r="N4444" i="52"/>
  <c r="N4364" i="52"/>
  <c r="N4430" i="52"/>
  <c r="N4366" i="52"/>
  <c r="N4392" i="52"/>
  <c r="N4344" i="52"/>
  <c r="N6747" i="52"/>
  <c r="N6760" i="52"/>
  <c r="N7050" i="52"/>
  <c r="N6570" i="52"/>
  <c r="N5984" i="52"/>
  <c r="N3371" i="52"/>
  <c r="N804" i="52"/>
  <c r="N4967" i="52"/>
  <c r="N2352" i="52"/>
  <c r="N4381" i="52"/>
  <c r="N4317" i="52"/>
  <c r="N4388" i="52"/>
  <c r="N4438" i="52"/>
  <c r="N4374" i="52"/>
  <c r="N4424" i="52"/>
  <c r="N6767" i="52"/>
  <c r="N598" i="52"/>
  <c r="N5518" i="52"/>
  <c r="N786" i="52"/>
  <c r="N746" i="52"/>
  <c r="N739" i="52"/>
  <c r="N737" i="52"/>
  <c r="N6103" i="52"/>
  <c r="N5812" i="52"/>
  <c r="N5823" i="52"/>
  <c r="N791" i="52"/>
  <c r="N761" i="52"/>
  <c r="N767" i="52"/>
  <c r="N729" i="52"/>
  <c r="N793" i="52"/>
  <c r="N6101" i="52"/>
  <c r="N5822" i="52"/>
  <c r="N5799" i="52"/>
  <c r="N2892" i="52"/>
  <c r="N2881" i="52"/>
  <c r="N2886" i="52"/>
  <c r="N2844" i="52"/>
  <c r="N2848" i="52"/>
  <c r="N291" i="52"/>
  <c r="N1157" i="52"/>
  <c r="N1129" i="52"/>
  <c r="N1089" i="52"/>
  <c r="N1115" i="52"/>
  <c r="N3415" i="52"/>
  <c r="N385" i="52"/>
  <c r="N3668" i="52"/>
  <c r="N3686" i="52"/>
  <c r="N3623" i="52"/>
  <c r="N532" i="52"/>
  <c r="N4101" i="52"/>
  <c r="N527" i="52"/>
  <c r="N4496" i="52"/>
  <c r="N4487" i="52"/>
  <c r="N4500" i="52"/>
  <c r="N4523" i="52"/>
  <c r="N4535" i="52"/>
  <c r="N4518" i="52"/>
  <c r="N132" i="52"/>
  <c r="N3604" i="52"/>
  <c r="N208" i="52"/>
  <c r="N3033" i="52"/>
  <c r="N2985" i="52"/>
  <c r="N2937" i="52"/>
  <c r="N3040" i="52"/>
  <c r="N5243" i="52"/>
  <c r="N5234" i="52"/>
  <c r="N5244" i="52"/>
  <c r="N5212" i="52"/>
  <c r="N3967" i="52"/>
  <c r="N6577" i="52"/>
  <c r="N5986" i="52"/>
  <c r="N3372" i="52"/>
  <c r="N803" i="52"/>
  <c r="N4939" i="52"/>
  <c r="N2350" i="52"/>
  <c r="N4370" i="52"/>
  <c r="N5515" i="52"/>
  <c r="N5668" i="52"/>
  <c r="N766" i="52"/>
  <c r="N774" i="52"/>
  <c r="N785" i="52"/>
  <c r="N446" i="52"/>
  <c r="N6102" i="52"/>
  <c r="N5820" i="52"/>
  <c r="N4919" i="52"/>
  <c r="N2876" i="52"/>
  <c r="N2901" i="52"/>
  <c r="N2882" i="52"/>
  <c r="N2855" i="52"/>
  <c r="N2861" i="52"/>
  <c r="N1163" i="52"/>
  <c r="N1104" i="52"/>
  <c r="N1094" i="52"/>
  <c r="N1105" i="52"/>
  <c r="N1150" i="52"/>
  <c r="N3411" i="52"/>
  <c r="N376" i="52"/>
  <c r="N3644" i="52"/>
  <c r="N3638" i="52"/>
  <c r="N3607" i="52"/>
  <c r="N3645" i="52"/>
  <c r="N3625" i="52"/>
  <c r="N4105" i="52"/>
  <c r="N4832" i="52"/>
  <c r="N2894" i="52"/>
  <c r="N2847" i="52"/>
  <c r="N2826" i="52"/>
  <c r="N1135" i="52"/>
  <c r="N1126" i="52"/>
  <c r="N1120" i="52"/>
  <c r="N1091" i="52"/>
  <c r="N1110" i="52"/>
  <c r="N370" i="52"/>
  <c r="N4792" i="52"/>
  <c r="N4846" i="52"/>
  <c r="N4812" i="52"/>
  <c r="N5734" i="52"/>
  <c r="N6518" i="52"/>
  <c r="N6219" i="52"/>
  <c r="N6210" i="52"/>
  <c r="N559" i="52"/>
  <c r="N6688" i="52"/>
  <c r="N6705" i="52"/>
  <c r="N4439" i="52"/>
  <c r="N4343" i="52"/>
  <c r="N4409" i="52"/>
  <c r="N4345" i="52"/>
  <c r="N4315" i="52"/>
  <c r="N6748" i="52"/>
  <c r="N7051" i="52"/>
  <c r="N5670" i="52"/>
  <c r="N743" i="52"/>
  <c r="N764" i="52"/>
  <c r="N4850" i="52"/>
  <c r="N4814" i="52"/>
  <c r="N4801" i="52"/>
  <c r="N6501" i="52"/>
  <c r="N6199" i="52"/>
  <c r="N6190" i="52"/>
  <c r="N5115" i="52"/>
  <c r="N6685" i="52"/>
  <c r="N2458" i="52"/>
  <c r="N2366" i="52"/>
  <c r="N2399" i="52"/>
  <c r="N3672" i="52"/>
  <c r="N3608" i="52"/>
  <c r="N3626" i="52"/>
  <c r="N3641" i="52"/>
  <c r="N3611" i="52"/>
  <c r="N533" i="52"/>
  <c r="N4103" i="52"/>
  <c r="N4843" i="52"/>
  <c r="N5728" i="52"/>
  <c r="N6507" i="52"/>
  <c r="N6492" i="52"/>
  <c r="N6477" i="52"/>
  <c r="N6213" i="52"/>
  <c r="N6188" i="52"/>
  <c r="N6706" i="52"/>
  <c r="N6699" i="52"/>
  <c r="N2367" i="52"/>
  <c r="N2377" i="52"/>
  <c r="N2439" i="52"/>
  <c r="N2402" i="52"/>
  <c r="N2453" i="52"/>
  <c r="N2395" i="52"/>
  <c r="N2430" i="52"/>
  <c r="N2378" i="52"/>
  <c r="N2435" i="52"/>
  <c r="N6278" i="52"/>
  <c r="N4904" i="52"/>
  <c r="N7154" i="52"/>
  <c r="N3873" i="52"/>
  <c r="N6542" i="52"/>
  <c r="N3867" i="52"/>
  <c r="N3835" i="52"/>
  <c r="N3854" i="52"/>
  <c r="N3822" i="52"/>
  <c r="N3811" i="52"/>
  <c r="N447" i="52"/>
  <c r="N6105" i="52"/>
  <c r="N5825" i="52"/>
  <c r="N2905" i="52"/>
  <c r="N2852" i="52"/>
  <c r="N2858" i="52"/>
  <c r="N7165" i="52"/>
  <c r="N1096" i="52"/>
  <c r="N1160" i="52"/>
  <c r="N1093" i="52"/>
  <c r="N1073" i="52"/>
  <c r="N3408" i="52"/>
  <c r="N2381" i="52"/>
  <c r="N4888" i="52"/>
  <c r="N7140" i="52"/>
  <c r="N411" i="52"/>
  <c r="N6809" i="52"/>
  <c r="N6523" i="52"/>
  <c r="N6535" i="52"/>
  <c r="N3802" i="52"/>
  <c r="N4911" i="52"/>
  <c r="N7160" i="52"/>
  <c r="N5975" i="52"/>
  <c r="N6553" i="52"/>
  <c r="N3837" i="52"/>
  <c r="N3824" i="52"/>
  <c r="N3805" i="52"/>
  <c r="N5453" i="52"/>
  <c r="N5493" i="52"/>
  <c r="N5488" i="52"/>
  <c r="N5477" i="52"/>
  <c r="N6182" i="52"/>
  <c r="N6267" i="52"/>
  <c r="N6246" i="52"/>
  <c r="N6956" i="52"/>
  <c r="N6304" i="52"/>
  <c r="N6319" i="52"/>
  <c r="N5790" i="52"/>
  <c r="N4997" i="52"/>
  <c r="N5024" i="52"/>
  <c r="N4291" i="52"/>
  <c r="N1051" i="52"/>
  <c r="N90" i="52"/>
  <c r="N5600" i="52"/>
  <c r="N3648" i="52"/>
  <c r="N3614" i="52"/>
  <c r="N3663" i="52"/>
  <c r="N3669" i="52"/>
  <c r="N3691" i="52"/>
  <c r="N4091" i="52"/>
  <c r="N4819" i="52"/>
  <c r="N4821" i="52"/>
  <c r="N4828" i="52"/>
  <c r="N3586" i="52"/>
  <c r="N6481" i="52"/>
  <c r="N6516" i="52"/>
  <c r="N6496" i="52"/>
  <c r="N6216" i="52"/>
  <c r="N5112" i="52"/>
  <c r="N6686" i="52"/>
  <c r="N6663" i="52"/>
  <c r="N2388" i="52"/>
  <c r="N2418" i="52"/>
  <c r="N2448" i="52"/>
  <c r="N2371" i="52"/>
  <c r="N5466" i="52"/>
  <c r="N5471" i="52"/>
  <c r="N5449" i="52"/>
  <c r="N6175" i="52"/>
  <c r="N2327" i="52"/>
  <c r="N6231" i="52"/>
  <c r="N6234" i="52"/>
  <c r="N3980" i="52"/>
  <c r="N6332" i="52"/>
  <c r="N6331" i="52"/>
  <c r="N7120" i="52"/>
  <c r="N6842" i="52"/>
  <c r="N5039" i="52"/>
  <c r="N6173" i="52"/>
  <c r="N2325" i="52"/>
  <c r="N6237" i="52"/>
  <c r="N6961" i="52"/>
  <c r="N6338" i="52"/>
  <c r="N6353" i="52"/>
  <c r="N6305" i="52"/>
  <c r="N5781" i="52"/>
  <c r="N5031" i="52"/>
  <c r="N4979" i="52"/>
  <c r="N4990" i="52"/>
  <c r="N4306" i="52"/>
  <c r="N4285" i="52"/>
  <c r="N75" i="52"/>
  <c r="N3369" i="52"/>
  <c r="N3751" i="52"/>
  <c r="N3770" i="52"/>
  <c r="N547" i="52"/>
  <c r="N5968" i="52"/>
  <c r="N6852" i="52"/>
  <c r="N3765" i="52"/>
  <c r="N3776" i="52"/>
  <c r="N318" i="52"/>
  <c r="N4071" i="52"/>
  <c r="N5171" i="52"/>
  <c r="N5173" i="52"/>
  <c r="N6470" i="52"/>
  <c r="N6414" i="52"/>
  <c r="N6439" i="52"/>
  <c r="N5763" i="52"/>
  <c r="N3359" i="52"/>
  <c r="N3349" i="52"/>
  <c r="N261" i="52"/>
  <c r="N2737" i="52"/>
  <c r="N2751" i="52"/>
  <c r="N2716" i="52"/>
  <c r="N2663" i="52"/>
  <c r="N4909" i="52"/>
  <c r="N4896" i="52"/>
  <c r="N410" i="52"/>
  <c r="N6524" i="52"/>
  <c r="N6543" i="52"/>
  <c r="N3820" i="52"/>
  <c r="N3793" i="52"/>
  <c r="N5450" i="52"/>
  <c r="N6177" i="52"/>
  <c r="N2323" i="52"/>
  <c r="N6249" i="52"/>
  <c r="N6244" i="52"/>
  <c r="N6374" i="52"/>
  <c r="N6310" i="52"/>
  <c r="N6317" i="52"/>
  <c r="N7125" i="52"/>
  <c r="N5787" i="52"/>
  <c r="N4985" i="52"/>
  <c r="N5014" i="52"/>
  <c r="N5000" i="52"/>
  <c r="N1049" i="52"/>
  <c r="N5008" i="52"/>
  <c r="N4300" i="52"/>
  <c r="N85" i="52"/>
  <c r="N5596" i="52"/>
  <c r="N3785" i="52"/>
  <c r="N3737" i="52"/>
  <c r="N3748" i="52"/>
  <c r="N321" i="52"/>
  <c r="N4079" i="52"/>
  <c r="N5191" i="52"/>
  <c r="N5157" i="52"/>
  <c r="N5193" i="52"/>
  <c r="N6466" i="52"/>
  <c r="N6418" i="52"/>
  <c r="N6419" i="52"/>
  <c r="N5165" i="52"/>
  <c r="N5180" i="52"/>
  <c r="N6448" i="52"/>
  <c r="N6433" i="52"/>
  <c r="N256" i="52"/>
  <c r="N2774" i="52"/>
  <c r="N2707" i="52"/>
  <c r="N2710" i="52"/>
  <c r="N6150" i="52"/>
  <c r="N1172" i="52"/>
  <c r="N7086" i="52"/>
  <c r="N7191" i="52"/>
  <c r="N4559" i="52"/>
  <c r="N4623" i="52"/>
  <c r="N4564" i="52"/>
  <c r="N4628" i="52"/>
  <c r="N4585" i="52"/>
  <c r="N4208" i="52"/>
  <c r="N4258" i="52"/>
  <c r="N4717" i="52"/>
  <c r="N4685" i="52"/>
  <c r="N647" i="52"/>
  <c r="N6879" i="52"/>
  <c r="N6902" i="52"/>
  <c r="N6792" i="52"/>
  <c r="N4870" i="52"/>
  <c r="N2494" i="52"/>
  <c r="N2572" i="52"/>
  <c r="N2615" i="52"/>
  <c r="N6147" i="52"/>
  <c r="N1171" i="52"/>
  <c r="N1198" i="52"/>
  <c r="N7095" i="52"/>
  <c r="N7108" i="52"/>
  <c r="N4670" i="52"/>
  <c r="N4616" i="52"/>
  <c r="N4271" i="52"/>
  <c r="N4207" i="52"/>
  <c r="N2341" i="52"/>
  <c r="N4689" i="52"/>
  <c r="N676" i="52"/>
  <c r="N668" i="52"/>
  <c r="N663" i="52"/>
  <c r="N6883" i="52"/>
  <c r="N6921" i="52"/>
  <c r="N6779" i="52"/>
  <c r="N6994" i="52"/>
  <c r="N2652" i="52"/>
  <c r="N2635" i="52"/>
  <c r="N2468" i="52"/>
  <c r="N2218" i="52"/>
  <c r="N5681" i="52"/>
  <c r="N914" i="52"/>
  <c r="N1890" i="52"/>
  <c r="N5606" i="52"/>
  <c r="N6587" i="52"/>
  <c r="N3731" i="52"/>
  <c r="N3750" i="52"/>
  <c r="N4082" i="52"/>
  <c r="N5203" i="52"/>
  <c r="N10" i="52"/>
  <c r="N6420" i="52"/>
  <c r="N5768" i="52"/>
  <c r="N3327" i="52"/>
  <c r="N2677" i="52"/>
  <c r="N2821" i="52"/>
  <c r="N2804" i="52"/>
  <c r="N5767" i="52"/>
  <c r="N3356" i="52"/>
  <c r="N257" i="52"/>
  <c r="N179" i="52"/>
  <c r="N2770" i="52"/>
  <c r="N2807" i="52"/>
  <c r="N2777" i="52"/>
  <c r="N2748" i="52"/>
  <c r="N2700" i="52"/>
  <c r="N1195" i="52"/>
  <c r="N7066" i="52"/>
  <c r="N4598" i="52"/>
  <c r="N4633" i="52"/>
  <c r="N4195" i="52"/>
  <c r="N4257" i="52"/>
  <c r="N4222" i="52"/>
  <c r="N2337" i="52"/>
  <c r="N4686" i="52"/>
  <c r="N670" i="52"/>
  <c r="N652" i="52"/>
  <c r="N6913" i="52"/>
  <c r="N6864" i="52"/>
  <c r="N4872" i="52"/>
  <c r="N2595" i="52"/>
  <c r="N2564" i="52"/>
  <c r="N2580" i="52"/>
  <c r="N2559" i="52"/>
  <c r="N2197" i="52"/>
  <c r="N5684" i="52"/>
  <c r="N941" i="52"/>
  <c r="N1891" i="52"/>
  <c r="N1500" i="52"/>
  <c r="N1400" i="52"/>
  <c r="N1287" i="52"/>
  <c r="N1633" i="52"/>
  <c r="N1880" i="52"/>
  <c r="N1640" i="52"/>
  <c r="N1716" i="52"/>
  <c r="N1513" i="52"/>
  <c r="N4131" i="52"/>
  <c r="N7015" i="52"/>
  <c r="N6128" i="52"/>
  <c r="N1370" i="52"/>
  <c r="N1853" i="52"/>
  <c r="N1267" i="52"/>
  <c r="N1415" i="52"/>
  <c r="N1724" i="52"/>
  <c r="N1678" i="52"/>
  <c r="N1521" i="52"/>
  <c r="N1606" i="52"/>
  <c r="N1309" i="52"/>
  <c r="N1263" i="52"/>
  <c r="N1875" i="52"/>
  <c r="N1636" i="52"/>
  <c r="N6124" i="52"/>
  <c r="N168" i="52"/>
  <c r="N5387" i="52"/>
  <c r="N6289" i="52"/>
  <c r="N1664" i="52"/>
  <c r="N1186" i="52"/>
  <c r="N4243" i="52"/>
  <c r="N4715" i="52"/>
  <c r="N4737" i="52"/>
  <c r="N3439" i="52"/>
  <c r="N644" i="52"/>
  <c r="N6770" i="52"/>
  <c r="N2487" i="52"/>
  <c r="N913" i="52"/>
  <c r="N1284" i="52"/>
  <c r="N2216" i="52"/>
  <c r="N2211" i="52"/>
  <c r="N122" i="52"/>
  <c r="N934" i="52"/>
  <c r="N1901" i="52"/>
  <c r="N1399" i="52"/>
  <c r="N1822" i="52"/>
  <c r="N1372" i="52"/>
  <c r="N1268" i="52"/>
  <c r="N1848" i="52"/>
  <c r="N1300" i="52"/>
  <c r="N1581" i="52"/>
  <c r="N1651" i="52"/>
  <c r="N1783" i="52"/>
  <c r="N1369" i="52"/>
  <c r="N7017" i="52"/>
  <c r="N3930" i="52"/>
  <c r="N1373" i="52"/>
  <c r="N4150" i="52"/>
  <c r="N771" i="52"/>
  <c r="N534" i="52"/>
  <c r="N3683" i="52"/>
  <c r="N6511" i="52"/>
  <c r="N2362" i="52"/>
  <c r="N6163" i="52"/>
  <c r="N5013" i="52"/>
  <c r="N3991" i="52"/>
  <c r="N207" i="52"/>
  <c r="N2993" i="52"/>
  <c r="N3016" i="52"/>
  <c r="N2952" i="52"/>
  <c r="N5260" i="52"/>
  <c r="N815" i="52"/>
  <c r="N4359" i="52"/>
  <c r="N6752" i="52"/>
  <c r="N2868" i="52"/>
  <c r="N372" i="52"/>
  <c r="N2410" i="52"/>
  <c r="N6530" i="52"/>
  <c r="N3836" i="52"/>
  <c r="N5490" i="52"/>
  <c r="N4824" i="52"/>
  <c r="N6531" i="52"/>
  <c r="N2465" i="52"/>
  <c r="N1892" i="52"/>
  <c r="N1391" i="52"/>
  <c r="N1852" i="52"/>
  <c r="N5304" i="52"/>
  <c r="N5032" i="52"/>
  <c r="N319" i="52"/>
  <c r="N5199" i="52"/>
  <c r="N3350" i="52"/>
  <c r="N177" i="52"/>
  <c r="N2760" i="52"/>
  <c r="N19" i="52"/>
  <c r="N4574" i="52"/>
  <c r="N4259" i="52"/>
  <c r="N4710" i="52"/>
  <c r="N6931" i="52"/>
  <c r="N2626" i="52"/>
  <c r="N2596" i="52"/>
  <c r="N2224" i="52"/>
  <c r="N5678" i="52"/>
  <c r="N905" i="52"/>
  <c r="N1775" i="52"/>
  <c r="N1467" i="52"/>
  <c r="N1351" i="52"/>
  <c r="N1635" i="52"/>
  <c r="N1873" i="52"/>
  <c r="N4144" i="52"/>
  <c r="N5370" i="52"/>
  <c r="N6288" i="52"/>
  <c r="N5680" i="52"/>
  <c r="N1165" i="52"/>
  <c r="N7054" i="52"/>
  <c r="N4583" i="52"/>
  <c r="N4216" i="52"/>
  <c r="N4266" i="52"/>
  <c r="N4726" i="52"/>
  <c r="N617" i="52"/>
  <c r="N6796" i="52"/>
  <c r="N2502" i="52"/>
  <c r="N2581" i="52"/>
  <c r="N2650" i="52"/>
  <c r="N2639" i="52"/>
  <c r="N2608" i="52"/>
  <c r="N2467" i="52"/>
  <c r="N2199" i="52"/>
  <c r="N328" i="52"/>
  <c r="N115" i="52"/>
  <c r="N919" i="52"/>
  <c r="N1898" i="52"/>
  <c r="N1387" i="52"/>
  <c r="N1726" i="52"/>
  <c r="N1653" i="52"/>
  <c r="N1352" i="52"/>
  <c r="N1448" i="52"/>
  <c r="N1629" i="52"/>
  <c r="N1383" i="52"/>
  <c r="N1779" i="52"/>
  <c r="N1805" i="52"/>
  <c r="N1628" i="52"/>
  <c r="N1261" i="52"/>
  <c r="N1727" i="52"/>
  <c r="N4154" i="52"/>
  <c r="N7019" i="52"/>
  <c r="N6113" i="52"/>
  <c r="N5328" i="52"/>
  <c r="N5349" i="52"/>
  <c r="N5422" i="52"/>
  <c r="N157" i="52"/>
  <c r="N4743" i="52"/>
  <c r="N2601" i="52"/>
  <c r="N1854" i="52"/>
  <c r="N4848" i="52"/>
  <c r="N4830" i="52"/>
  <c r="N6221" i="52"/>
  <c r="N6196" i="52"/>
  <c r="N2460" i="52"/>
  <c r="N4905" i="52"/>
  <c r="N6810" i="52"/>
  <c r="N3808" i="52"/>
  <c r="N388" i="52"/>
  <c r="N6491" i="52"/>
  <c r="N2406" i="52"/>
  <c r="N6539" i="52"/>
  <c r="N5610" i="52"/>
  <c r="N6807" i="52"/>
  <c r="N2491" i="52"/>
  <c r="N3402" i="52"/>
  <c r="N5334" i="52"/>
  <c r="N6944" i="52"/>
  <c r="N2195" i="52"/>
  <c r="N1416" i="52"/>
  <c r="N6992" i="52"/>
  <c r="N2200" i="52"/>
  <c r="N1432" i="52"/>
  <c r="N1695" i="52"/>
  <c r="N1062" i="52"/>
  <c r="N440" i="52"/>
  <c r="N6460" i="52"/>
  <c r="N3360" i="52"/>
  <c r="N2739" i="52"/>
  <c r="N2726" i="52"/>
  <c r="N5775" i="52"/>
  <c r="N4203" i="52"/>
  <c r="N4254" i="52"/>
  <c r="N698" i="52"/>
  <c r="N6912" i="52"/>
  <c r="N2571" i="52"/>
  <c r="N2590" i="52"/>
  <c r="N968" i="52"/>
  <c r="N935" i="52"/>
  <c r="N1917" i="52"/>
  <c r="N1282" i="52"/>
  <c r="N1537" i="52"/>
  <c r="N1405" i="52"/>
  <c r="N1624" i="52"/>
  <c r="N1816" i="52"/>
  <c r="N6108" i="52"/>
  <c r="N5434" i="52"/>
  <c r="N3927" i="52"/>
  <c r="N1327" i="52"/>
  <c r="N1179" i="52"/>
  <c r="N4594" i="52"/>
  <c r="N4615" i="52"/>
  <c r="N4197" i="52"/>
  <c r="N3444" i="52"/>
  <c r="N6878" i="52"/>
  <c r="N6789" i="52"/>
  <c r="N2517" i="52"/>
  <c r="N2645" i="52"/>
  <c r="N2551" i="52"/>
  <c r="N2655" i="52"/>
  <c r="N2495" i="52"/>
  <c r="N2228" i="52"/>
  <c r="N2182" i="52"/>
  <c r="N571" i="52"/>
  <c r="N915" i="52"/>
  <c r="N893" i="52"/>
  <c r="N1316" i="52"/>
  <c r="N1330" i="52"/>
  <c r="N1306" i="52"/>
  <c r="N1412" i="52"/>
  <c r="N1364" i="52"/>
  <c r="N1590" i="52"/>
  <c r="N1684" i="52"/>
  <c r="N1439" i="52"/>
  <c r="N1807" i="52"/>
  <c r="N1742" i="52"/>
  <c r="N1866" i="52"/>
  <c r="N1463" i="52"/>
  <c r="N1582" i="52"/>
  <c r="N4147" i="52"/>
  <c r="N7003" i="52"/>
  <c r="N6112" i="52"/>
  <c r="N5313" i="52"/>
  <c r="N5381" i="52"/>
  <c r="N5375" i="52"/>
  <c r="N498" i="52"/>
  <c r="N4728" i="52"/>
  <c r="N2611" i="52"/>
  <c r="N5323" i="52"/>
  <c r="N4113" i="52"/>
  <c r="N5738" i="52"/>
  <c r="N7144" i="52"/>
  <c r="N6548" i="52"/>
  <c r="N5465" i="52"/>
  <c r="N5020" i="52"/>
  <c r="N4313" i="52"/>
  <c r="N6908" i="52"/>
  <c r="N4878" i="52"/>
  <c r="N2610" i="52"/>
  <c r="N2562" i="52"/>
  <c r="N2194" i="52"/>
  <c r="N946" i="52"/>
  <c r="N1335" i="52"/>
  <c r="N1271" i="52"/>
  <c r="N97" i="52"/>
  <c r="N3781" i="52"/>
  <c r="N2473" i="52"/>
  <c r="N2223" i="52"/>
  <c r="N1889" i="52"/>
  <c r="N1637" i="52"/>
  <c r="N3934" i="52"/>
  <c r="N2681" i="52"/>
  <c r="N2230" i="52"/>
  <c r="N1876" i="52"/>
  <c r="N4996" i="52"/>
  <c r="N3726" i="52"/>
  <c r="N5161" i="52"/>
  <c r="N6429" i="52"/>
  <c r="N5751" i="52"/>
  <c r="N2701" i="52"/>
  <c r="N2731" i="52"/>
  <c r="N4180" i="52"/>
  <c r="N4273" i="52"/>
  <c r="N4748" i="52"/>
  <c r="N6867" i="52"/>
  <c r="N4877" i="52"/>
  <c r="N2525" i="52"/>
  <c r="N2187" i="52"/>
  <c r="N331" i="52"/>
  <c r="N904" i="52"/>
  <c r="N1320" i="52"/>
  <c r="N1402" i="52"/>
  <c r="N1649" i="52"/>
  <c r="N1650" i="52"/>
  <c r="N1683" i="52"/>
  <c r="N4155" i="52"/>
  <c r="N5306" i="52"/>
  <c r="N6986" i="52"/>
  <c r="N6141" i="52"/>
  <c r="N7069" i="52"/>
  <c r="N4551" i="52"/>
  <c r="N4636" i="52"/>
  <c r="N4226" i="52"/>
  <c r="N4705" i="52"/>
  <c r="N664" i="52"/>
  <c r="N6900" i="52"/>
  <c r="N4873" i="52"/>
  <c r="N2545" i="52"/>
  <c r="N2586" i="52"/>
  <c r="N2623" i="52"/>
  <c r="N2499" i="52"/>
  <c r="N2624" i="52"/>
  <c r="N2188" i="52"/>
  <c r="N329" i="52"/>
  <c r="N129" i="52"/>
  <c r="N923" i="52"/>
  <c r="N1907" i="52"/>
  <c r="N1257" i="52"/>
  <c r="N1441" i="52"/>
  <c r="N1541" i="52"/>
  <c r="N1323" i="52"/>
  <c r="N1419" i="52"/>
  <c r="N1568" i="52"/>
  <c r="N1829" i="52"/>
  <c r="N1615" i="52"/>
  <c r="N1546" i="52"/>
  <c r="N1515" i="52"/>
  <c r="N1578" i="52"/>
  <c r="N1786" i="52"/>
  <c r="N3398" i="52"/>
  <c r="N4157" i="52"/>
  <c r="N7008" i="52"/>
  <c r="N6127" i="52"/>
  <c r="N5368" i="52"/>
  <c r="N5374" i="52"/>
  <c r="N6294" i="52"/>
  <c r="N2600" i="52"/>
  <c r="N623" i="52"/>
  <c r="N1674" i="52"/>
  <c r="N3667" i="52"/>
  <c r="N6214" i="52"/>
  <c r="N6212" i="52"/>
  <c r="N4891" i="52"/>
  <c r="N6552" i="52"/>
  <c r="N6504" i="52"/>
  <c r="N6533" i="52"/>
  <c r="N7134" i="52"/>
  <c r="N6840" i="52"/>
  <c r="N6936" i="52"/>
  <c r="N2647" i="52"/>
  <c r="N111" i="52"/>
  <c r="N906" i="52"/>
  <c r="N1767" i="52"/>
  <c r="N1336" i="52"/>
  <c r="N1812" i="52"/>
  <c r="N4130" i="52"/>
  <c r="N3752" i="52"/>
  <c r="N5679" i="52"/>
  <c r="N1509" i="52"/>
  <c r="N1845" i="52"/>
  <c r="N1532" i="52"/>
  <c r="F497" i="52"/>
  <c r="F6712" i="52"/>
  <c r="F6830" i="52"/>
  <c r="F6831" i="52"/>
  <c r="F6819" i="52"/>
  <c r="F7180" i="52"/>
  <c r="F493" i="52"/>
  <c r="F6824" i="52"/>
  <c r="F102" i="52"/>
  <c r="F3984" i="52"/>
  <c r="F691" i="52"/>
  <c r="N691" i="52" s="1"/>
  <c r="F7175" i="52"/>
  <c r="F7115" i="52"/>
  <c r="F7118" i="52"/>
  <c r="F5852" i="52"/>
  <c r="F5834" i="52"/>
  <c r="F5827" i="52"/>
  <c r="F5849" i="52"/>
  <c r="F5832" i="52"/>
  <c r="F5869" i="52"/>
  <c r="F5837" i="52"/>
  <c r="F5875" i="52"/>
  <c r="F5845" i="52"/>
  <c r="F5863" i="52"/>
  <c r="F4129" i="52"/>
  <c r="F4169" i="52"/>
  <c r="F4172" i="52"/>
  <c r="F4163" i="52"/>
  <c r="F2299" i="52"/>
  <c r="F2288" i="52"/>
  <c r="F2305" i="52"/>
  <c r="F2289" i="52"/>
  <c r="F6624" i="52"/>
  <c r="F6640" i="52"/>
  <c r="F6656" i="52"/>
  <c r="F6595" i="52"/>
  <c r="F6630" i="52"/>
  <c r="F6646" i="52"/>
  <c r="F6598" i="52"/>
  <c r="F6617" i="52"/>
  <c r="F6644" i="52"/>
  <c r="F2027" i="52"/>
  <c r="F2032" i="52"/>
  <c r="F2051" i="52"/>
  <c r="F2146" i="52"/>
  <c r="F2045" i="52"/>
  <c r="F2069" i="52"/>
  <c r="F1944" i="52"/>
  <c r="F2100" i="52"/>
  <c r="F2110" i="52"/>
  <c r="F2090" i="52"/>
  <c r="F2113" i="52"/>
  <c r="F2145" i="52"/>
  <c r="F1999" i="52"/>
  <c r="F5532" i="52"/>
  <c r="F5527" i="52"/>
  <c r="F5556" i="52"/>
  <c r="F5525" i="52"/>
  <c r="F5571" i="52"/>
  <c r="F4764" i="52"/>
  <c r="F4765" i="52"/>
  <c r="F3392" i="52"/>
  <c r="F2241" i="52"/>
  <c r="F2254" i="52"/>
  <c r="F2260" i="52"/>
  <c r="F51" i="52"/>
  <c r="F5442" i="52"/>
  <c r="F5441" i="52"/>
  <c r="F453" i="52"/>
  <c r="F726" i="52"/>
  <c r="F3215" i="52"/>
  <c r="F4059" i="52"/>
  <c r="F3119" i="52"/>
  <c r="F3203" i="52"/>
  <c r="F3109" i="52"/>
  <c r="F3071" i="52"/>
  <c r="F6051" i="52"/>
  <c r="F6013" i="52"/>
  <c r="F6045" i="52"/>
  <c r="F6029" i="52"/>
  <c r="F7119" i="52"/>
  <c r="F5850" i="52"/>
  <c r="F5868" i="52"/>
  <c r="F4123" i="52"/>
  <c r="F2280" i="52"/>
  <c r="F1920" i="52"/>
  <c r="F2139" i="52"/>
  <c r="F2164" i="52"/>
  <c r="F1919" i="52"/>
  <c r="F2082" i="52"/>
  <c r="F2091" i="52"/>
  <c r="F2116" i="52"/>
  <c r="F5523" i="52"/>
  <c r="F5547" i="52"/>
  <c r="F59" i="52"/>
  <c r="F49" i="52"/>
  <c r="L3578" i="52"/>
  <c r="L199" i="52"/>
  <c r="L3294" i="52"/>
  <c r="L3495" i="52"/>
  <c r="L1224" i="52"/>
  <c r="L3509" i="52"/>
  <c r="L3570" i="52"/>
  <c r="L1227" i="52"/>
  <c r="L1209" i="52"/>
  <c r="L6976" i="52"/>
  <c r="L566" i="52"/>
  <c r="F5962" i="52"/>
  <c r="L3709" i="52"/>
  <c r="K841" i="52"/>
  <c r="L841" i="52" s="1"/>
  <c r="F841" i="52"/>
  <c r="K848" i="52"/>
  <c r="L848" i="52" s="1"/>
  <c r="F848" i="52"/>
  <c r="K860" i="52"/>
  <c r="L860" i="52" s="1"/>
  <c r="F860" i="52"/>
  <c r="K884" i="52"/>
  <c r="L884" i="52" s="1"/>
  <c r="F884" i="52"/>
  <c r="F5846" i="52"/>
  <c r="F5857" i="52"/>
  <c r="F5859" i="52"/>
  <c r="K850" i="52"/>
  <c r="L850" i="52" s="1"/>
  <c r="F850" i="52"/>
  <c r="K831" i="52"/>
  <c r="L831" i="52" s="1"/>
  <c r="F831" i="52"/>
  <c r="L6977" i="52"/>
  <c r="F4121" i="52"/>
  <c r="K836" i="52"/>
  <c r="L836" i="52" s="1"/>
  <c r="F836" i="52"/>
  <c r="F2272" i="52"/>
  <c r="F2304" i="52"/>
  <c r="F2292" i="52"/>
  <c r="F2267" i="52"/>
  <c r="F2273" i="52"/>
  <c r="F2308" i="52"/>
  <c r="F6616" i="52"/>
  <c r="F6641" i="52"/>
  <c r="F6657" i="52"/>
  <c r="F6606" i="52"/>
  <c r="F6628" i="52"/>
  <c r="L3284" i="52"/>
  <c r="L5655" i="52"/>
  <c r="L3584" i="52"/>
  <c r="L3571" i="52"/>
  <c r="L3276" i="52"/>
  <c r="L6083" i="52"/>
  <c r="L3469" i="52"/>
  <c r="L3513" i="52"/>
  <c r="L3518" i="52"/>
  <c r="L1201" i="52"/>
  <c r="F2048" i="52"/>
  <c r="F2043" i="52"/>
  <c r="F1929" i="52"/>
  <c r="F2137" i="52"/>
  <c r="F2007" i="52"/>
  <c r="F1925" i="52"/>
  <c r="F2038" i="52"/>
  <c r="F2163" i="52"/>
  <c r="F2118" i="52"/>
  <c r="F2171" i="52"/>
  <c r="F2066" i="52"/>
  <c r="F2077" i="52"/>
  <c r="F2088" i="52"/>
  <c r="F1954" i="52"/>
  <c r="F2097" i="52"/>
  <c r="F2111" i="52"/>
  <c r="F2120" i="52"/>
  <c r="F2131" i="52"/>
  <c r="F2157" i="52"/>
  <c r="F1932" i="52"/>
  <c r="F2054" i="52"/>
  <c r="F2081" i="52"/>
  <c r="F1987" i="52"/>
  <c r="F2160" i="52"/>
  <c r="F2176" i="52"/>
  <c r="F2017" i="52"/>
  <c r="F2028" i="52"/>
  <c r="F2039" i="52"/>
  <c r="F1936" i="52"/>
  <c r="F2068" i="52"/>
  <c r="F2126" i="52"/>
  <c r="F1989" i="52"/>
  <c r="F2162" i="52"/>
  <c r="F2180" i="52"/>
  <c r="F2080" i="52"/>
  <c r="F1960" i="52"/>
  <c r="F1973" i="52"/>
  <c r="F2132" i="52"/>
  <c r="F2153" i="52"/>
  <c r="F2005" i="52"/>
  <c r="F5543" i="52"/>
  <c r="F5565" i="52"/>
  <c r="F5561" i="52"/>
  <c r="F5544" i="52"/>
  <c r="F5534" i="52"/>
  <c r="F5550" i="52"/>
  <c r="F5566" i="52"/>
  <c r="F3914" i="52"/>
  <c r="F5579" i="52"/>
  <c r="L203" i="52"/>
  <c r="L3708" i="52"/>
  <c r="L565" i="52"/>
  <c r="F4766" i="52"/>
  <c r="K837" i="52"/>
  <c r="L837" i="52" s="1"/>
  <c r="F837" i="52"/>
  <c r="K865" i="52"/>
  <c r="L865" i="52" s="1"/>
  <c r="F865" i="52"/>
  <c r="F3384" i="52"/>
  <c r="F3385" i="52"/>
  <c r="F3393" i="52"/>
  <c r="F99" i="52"/>
  <c r="F2235" i="52"/>
  <c r="F2243" i="52"/>
  <c r="F2251" i="52"/>
  <c r="F2233" i="52"/>
  <c r="F2249" i="52"/>
  <c r="K842" i="52"/>
  <c r="L842" i="52" s="1"/>
  <c r="F842" i="52"/>
  <c r="K825" i="52"/>
  <c r="L825" i="52" s="1"/>
  <c r="F825" i="52"/>
  <c r="F65" i="52"/>
  <c r="F48" i="52"/>
  <c r="F53" i="52"/>
  <c r="F56" i="52"/>
  <c r="F591" i="52"/>
  <c r="F592" i="52"/>
  <c r="F5446" i="52"/>
  <c r="F6952" i="52"/>
  <c r="F6955" i="52"/>
  <c r="K843" i="52"/>
  <c r="L843" i="52" s="1"/>
  <c r="F843" i="52"/>
  <c r="F452" i="52"/>
  <c r="F451" i="52"/>
  <c r="F464" i="52"/>
  <c r="L5653" i="52"/>
  <c r="L241" i="52"/>
  <c r="L5650" i="52"/>
  <c r="L3667" i="52"/>
  <c r="L6346" i="52"/>
  <c r="L2868" i="52"/>
  <c r="L3549" i="52"/>
  <c r="L5630" i="52"/>
  <c r="L3290" i="52"/>
  <c r="L4808" i="52"/>
  <c r="L6429" i="52"/>
  <c r="L1907" i="52"/>
  <c r="L2655" i="52"/>
  <c r="L2755" i="52"/>
  <c r="L1405" i="52"/>
  <c r="L5305" i="52"/>
  <c r="L2529" i="52"/>
  <c r="L4663" i="52"/>
  <c r="L5645" i="52"/>
  <c r="L4320" i="52"/>
  <c r="L3680" i="52"/>
  <c r="L4849" i="52"/>
  <c r="L3260" i="52"/>
  <c r="L5004" i="52"/>
  <c r="L3780" i="52"/>
  <c r="L1784" i="52"/>
  <c r="L2613" i="52"/>
  <c r="L1296" i="52"/>
  <c r="L194" i="52"/>
  <c r="L5375" i="52"/>
  <c r="F977" i="52"/>
  <c r="F579" i="52"/>
  <c r="L4780" i="52"/>
  <c r="L7037" i="52"/>
  <c r="L2589" i="52"/>
  <c r="L5642" i="52"/>
  <c r="L1426" i="52"/>
  <c r="L1670" i="52"/>
  <c r="L1588" i="52"/>
  <c r="L2814" i="52"/>
  <c r="L4635" i="52"/>
  <c r="L1627" i="52"/>
  <c r="L1704" i="52"/>
  <c r="L1226" i="52"/>
  <c r="L5395" i="52"/>
  <c r="F981" i="52"/>
  <c r="L3569" i="52"/>
  <c r="L2359" i="52"/>
  <c r="L5615" i="52"/>
  <c r="L562" i="52"/>
  <c r="L3287" i="52"/>
  <c r="L4705" i="52"/>
  <c r="L2631" i="52"/>
  <c r="L906" i="52"/>
  <c r="L1795" i="52"/>
  <c r="L1852" i="52"/>
  <c r="L1823" i="52"/>
  <c r="L1819" i="52"/>
  <c r="L1315" i="52"/>
  <c r="L5366" i="52"/>
  <c r="L3693" i="52"/>
  <c r="L1467" i="52"/>
  <c r="L1886" i="52"/>
  <c r="L3289" i="52"/>
  <c r="K5320" i="52"/>
  <c r="L5320" i="52" s="1"/>
  <c r="F5320" i="52"/>
  <c r="K6316" i="52"/>
  <c r="L6316" i="52" s="1"/>
  <c r="F6316" i="52"/>
  <c r="L4932" i="52"/>
  <c r="L1117" i="52"/>
  <c r="F989" i="52"/>
  <c r="L3525" i="52"/>
  <c r="L2369" i="52"/>
  <c r="L4988" i="52"/>
  <c r="L5184" i="52"/>
  <c r="L6087" i="52"/>
  <c r="L2471" i="52"/>
  <c r="L2592" i="52"/>
  <c r="L1849" i="52"/>
  <c r="L2460" i="52"/>
  <c r="L4595" i="52"/>
  <c r="L2594" i="52"/>
  <c r="L5641" i="52"/>
  <c r="L1308" i="52"/>
  <c r="L1787" i="52"/>
  <c r="L5385" i="52"/>
  <c r="L2952" i="52"/>
  <c r="L2403" i="52"/>
  <c r="F478" i="52"/>
  <c r="K4957" i="52"/>
  <c r="L4957" i="52" s="1"/>
  <c r="F4957" i="52"/>
  <c r="L4811" i="52"/>
  <c r="L3531" i="52"/>
  <c r="L4995" i="52"/>
  <c r="L6936" i="52"/>
  <c r="L200" i="52"/>
  <c r="L3250" i="52"/>
  <c r="L1567" i="52"/>
  <c r="L3558" i="52"/>
  <c r="L1235" i="52"/>
  <c r="L4652" i="52"/>
  <c r="L6971" i="52"/>
  <c r="L602" i="52"/>
  <c r="L1544" i="52"/>
  <c r="L3246" i="52"/>
  <c r="L3504" i="52"/>
  <c r="K667" i="52"/>
  <c r="L667" i="52" s="1"/>
  <c r="F667" i="52"/>
  <c r="L3264" i="52"/>
  <c r="L3842" i="52"/>
  <c r="L2788" i="52"/>
  <c r="L1637" i="52"/>
  <c r="L2524" i="52"/>
  <c r="L5620" i="52"/>
  <c r="L3219" i="52"/>
  <c r="L3247" i="52"/>
  <c r="L5400" i="52"/>
  <c r="L1213" i="52"/>
  <c r="L2781" i="52"/>
  <c r="L1733" i="52"/>
  <c r="L3564" i="52"/>
  <c r="L224" i="52"/>
  <c r="L1590" i="52"/>
  <c r="L5162" i="52"/>
  <c r="L2671" i="52"/>
  <c r="L1367" i="52"/>
  <c r="L1508" i="52"/>
  <c r="K6318" i="52"/>
  <c r="L6318" i="52" s="1"/>
  <c r="F6318" i="52"/>
  <c r="L3218" i="52"/>
  <c r="L3304" i="52"/>
  <c r="L1444" i="52"/>
  <c r="L6892" i="52"/>
  <c r="L1796" i="52"/>
  <c r="L1382" i="52"/>
  <c r="K6345" i="52"/>
  <c r="L6345" i="52" s="1"/>
  <c r="F6345" i="52"/>
  <c r="L5403" i="52"/>
  <c r="K5317" i="52"/>
  <c r="L5317" i="52" s="1"/>
  <c r="F5317" i="52"/>
  <c r="F997" i="52"/>
  <c r="L2554" i="52"/>
  <c r="L3256" i="52"/>
  <c r="L3248" i="52"/>
  <c r="L223" i="52"/>
  <c r="L3263" i="52"/>
  <c r="L4646" i="52"/>
  <c r="L4651" i="52"/>
  <c r="L2648" i="52"/>
  <c r="L2479" i="52"/>
  <c r="L1743" i="52"/>
  <c r="L1869" i="52"/>
  <c r="L3472" i="52"/>
  <c r="L1677" i="52"/>
  <c r="L6427" i="52"/>
  <c r="L4697" i="52"/>
  <c r="L1325" i="52"/>
  <c r="L1469" i="52"/>
  <c r="L1491" i="52"/>
  <c r="F336" i="52"/>
  <c r="L2812" i="52"/>
  <c r="L2514" i="52"/>
  <c r="L1745" i="52"/>
  <c r="L5363" i="52"/>
  <c r="L6423" i="52"/>
  <c r="L2621" i="52"/>
  <c r="L1752" i="52"/>
  <c r="K626" i="52"/>
  <c r="L626" i="52" s="1"/>
  <c r="F626" i="52"/>
  <c r="L3498" i="52"/>
  <c r="F4176" i="52"/>
  <c r="L3470" i="52"/>
  <c r="L3235" i="52"/>
  <c r="K1293" i="52"/>
  <c r="L1293" i="52" s="1"/>
  <c r="F1293" i="52"/>
  <c r="K897" i="52"/>
  <c r="L897" i="52" s="1"/>
  <c r="F897" i="52"/>
  <c r="L3232" i="52"/>
  <c r="K4956" i="52"/>
  <c r="L4956" i="52" s="1"/>
  <c r="F4956" i="52"/>
  <c r="K6302" i="52"/>
  <c r="L6302" i="52" s="1"/>
  <c r="F6302" i="52"/>
  <c r="F3090" i="52"/>
  <c r="F3115" i="52"/>
  <c r="F3059" i="52"/>
  <c r="F3157" i="52"/>
  <c r="F3212" i="52"/>
  <c r="L3220" i="52"/>
  <c r="L4244" i="52"/>
  <c r="L3288" i="52"/>
  <c r="L1597" i="52"/>
  <c r="L3581" i="52"/>
  <c r="L1216" i="52"/>
  <c r="L204" i="52"/>
  <c r="L684" i="52"/>
  <c r="L3427" i="52"/>
  <c r="L243" i="52"/>
  <c r="L3582" i="52"/>
  <c r="L198" i="52"/>
  <c r="L3694" i="52"/>
  <c r="L3283" i="52"/>
  <c r="L3423" i="52"/>
  <c r="L3491" i="52"/>
  <c r="L3275" i="52"/>
  <c r="L3517" i="52"/>
  <c r="L3552" i="52"/>
  <c r="L3547" i="52"/>
  <c r="L7040" i="52"/>
  <c r="L1223" i="52"/>
  <c r="L3298" i="52"/>
  <c r="F490" i="52"/>
  <c r="F234" i="52"/>
  <c r="L5640" i="52"/>
  <c r="L6980" i="52"/>
  <c r="L46" i="52"/>
  <c r="L3703" i="52"/>
  <c r="F474" i="52"/>
  <c r="L1228" i="52"/>
  <c r="L3497" i="52"/>
  <c r="F3454" i="52"/>
  <c r="F3463" i="52"/>
  <c r="L3508" i="52"/>
  <c r="L3572" i="52"/>
  <c r="L5616" i="52"/>
  <c r="F6713" i="52"/>
  <c r="L4781" i="52"/>
  <c r="F7179" i="52"/>
  <c r="F6035" i="52"/>
  <c r="F6031" i="52"/>
  <c r="F6019" i="52"/>
  <c r="L3292" i="52"/>
  <c r="L3555" i="52"/>
  <c r="L1218" i="52"/>
  <c r="L3295" i="52"/>
  <c r="L1147" i="52"/>
  <c r="L3479" i="52"/>
  <c r="L3541" i="52"/>
  <c r="L3534" i="52"/>
  <c r="L1219" i="52"/>
  <c r="L202" i="52"/>
  <c r="L4779" i="52"/>
  <c r="L3710" i="52"/>
  <c r="F5954" i="52"/>
  <c r="F5955" i="52"/>
  <c r="L3707" i="52"/>
  <c r="K886" i="52"/>
  <c r="L886" i="52" s="1"/>
  <c r="F886" i="52"/>
  <c r="K866" i="52"/>
  <c r="L866" i="52" s="1"/>
  <c r="F866" i="52"/>
  <c r="K873" i="52"/>
  <c r="L873" i="52" s="1"/>
  <c r="F873" i="52"/>
  <c r="K832" i="52"/>
  <c r="L832" i="52" s="1"/>
  <c r="F832" i="52"/>
  <c r="K856" i="52"/>
  <c r="L856" i="52" s="1"/>
  <c r="F856" i="52"/>
  <c r="F5840" i="52"/>
  <c r="F5826" i="52"/>
  <c r="F5865" i="52"/>
  <c r="F5880" i="52"/>
  <c r="F5844" i="52"/>
  <c r="F5828" i="52"/>
  <c r="F5871" i="52"/>
  <c r="F5836" i="52"/>
  <c r="F5830" i="52"/>
  <c r="F5838" i="52"/>
  <c r="K859" i="52"/>
  <c r="L859" i="52" s="1"/>
  <c r="F859" i="52"/>
  <c r="K876" i="52"/>
  <c r="L876" i="52" s="1"/>
  <c r="F876" i="52"/>
  <c r="F4115" i="52"/>
  <c r="F4116" i="52"/>
  <c r="F4164" i="52"/>
  <c r="F4174" i="52"/>
  <c r="F4168" i="52"/>
  <c r="K857" i="52"/>
  <c r="L857" i="52" s="1"/>
  <c r="F857" i="52"/>
  <c r="K818" i="52"/>
  <c r="L818" i="52" s="1"/>
  <c r="F818" i="52"/>
  <c r="F2314" i="52"/>
  <c r="F2274" i="52"/>
  <c r="F2278" i="52"/>
  <c r="F2311" i="52"/>
  <c r="F2295" i="52"/>
  <c r="F2279" i="52"/>
  <c r="F2301" i="52"/>
  <c r="F2269" i="52"/>
  <c r="F6631" i="52"/>
  <c r="F6647" i="52"/>
  <c r="F6659" i="52"/>
  <c r="F6596" i="52"/>
  <c r="F6620" i="52"/>
  <c r="F6604" i="52"/>
  <c r="F6615" i="52"/>
  <c r="F6626" i="52"/>
  <c r="F6658" i="52"/>
  <c r="F6601" i="52"/>
  <c r="F6610" i="52"/>
  <c r="F6618" i="52"/>
  <c r="F6635" i="52"/>
  <c r="F6651" i="52"/>
  <c r="F6660" i="52"/>
  <c r="L1202" i="52"/>
  <c r="L221" i="52"/>
  <c r="L5661" i="52"/>
  <c r="L3579" i="52"/>
  <c r="L3507" i="52"/>
  <c r="L1222" i="52"/>
  <c r="L3698" i="52"/>
  <c r="L3297" i="52"/>
  <c r="L3501" i="52"/>
  <c r="L3704" i="52"/>
  <c r="L3529" i="52"/>
  <c r="L3514" i="52"/>
  <c r="L1221" i="52"/>
  <c r="F1990" i="52"/>
  <c r="F1922" i="52"/>
  <c r="F2009" i="52"/>
  <c r="F2076" i="52"/>
  <c r="F2037" i="52"/>
  <c r="F1924" i="52"/>
  <c r="F2056" i="52"/>
  <c r="F2150" i="52"/>
  <c r="F1930" i="52"/>
  <c r="F2084" i="52"/>
  <c r="F2173" i="52"/>
  <c r="F1928" i="52"/>
  <c r="F2070" i="52"/>
  <c r="F2177" i="52"/>
  <c r="F2024" i="52"/>
  <c r="F2036" i="52"/>
  <c r="F2055" i="52"/>
  <c r="F1939" i="52"/>
  <c r="F1943" i="52"/>
  <c r="F2089" i="52"/>
  <c r="F2094" i="52"/>
  <c r="F1962" i="52"/>
  <c r="F1967" i="52"/>
  <c r="F2123" i="52"/>
  <c r="F1979" i="52"/>
  <c r="F1988" i="52"/>
  <c r="F2158" i="52"/>
  <c r="F2006" i="52"/>
  <c r="F2035" i="52"/>
  <c r="F2050" i="52"/>
  <c r="F2059" i="52"/>
  <c r="F1938" i="52"/>
  <c r="F2087" i="52"/>
  <c r="F1966" i="52"/>
  <c r="F2127" i="52"/>
  <c r="F2143" i="52"/>
  <c r="F1991" i="52"/>
  <c r="F2019" i="52"/>
  <c r="F2031" i="52"/>
  <c r="F2044" i="52"/>
  <c r="F2058" i="52"/>
  <c r="F1937" i="52"/>
  <c r="F1955" i="52"/>
  <c r="F2102" i="52"/>
  <c r="F2119" i="52"/>
  <c r="F1976" i="52"/>
  <c r="F2144" i="52"/>
  <c r="F1993" i="52"/>
  <c r="F2165" i="52"/>
  <c r="F2072" i="52"/>
  <c r="F1945" i="52"/>
  <c r="F2103" i="52"/>
  <c r="F2125" i="52"/>
  <c r="F1980" i="52"/>
  <c r="F2148" i="52"/>
  <c r="F2155" i="52"/>
  <c r="F2001" i="52"/>
  <c r="F2172" i="52"/>
  <c r="F5535" i="52"/>
  <c r="F5568" i="52"/>
  <c r="F5563" i="52"/>
  <c r="F5531" i="52"/>
  <c r="F5574" i="52"/>
  <c r="F5567" i="52"/>
  <c r="F5528" i="52"/>
  <c r="F5555" i="52"/>
  <c r="F5522" i="52"/>
  <c r="F5538" i="52"/>
  <c r="F5554" i="52"/>
  <c r="F5570" i="52"/>
  <c r="F3917" i="52"/>
  <c r="F3915" i="52"/>
  <c r="F4752" i="52"/>
  <c r="F4761" i="52"/>
  <c r="F4757" i="52"/>
  <c r="K878" i="52"/>
  <c r="L878" i="52" s="1"/>
  <c r="F878" i="52"/>
  <c r="K858" i="52"/>
  <c r="L858" i="52" s="1"/>
  <c r="F858" i="52"/>
  <c r="K845" i="52"/>
  <c r="L845" i="52" s="1"/>
  <c r="F845" i="52"/>
  <c r="K823" i="52"/>
  <c r="L823" i="52" s="1"/>
  <c r="F823" i="52"/>
  <c r="K887" i="52"/>
  <c r="L887" i="52" s="1"/>
  <c r="F887" i="52"/>
  <c r="L220" i="52"/>
  <c r="F3386" i="52"/>
  <c r="F3394" i="52"/>
  <c r="F3387" i="52"/>
  <c r="F100" i="52"/>
  <c r="F2236" i="52"/>
  <c r="F2244" i="52"/>
  <c r="F2255" i="52"/>
  <c r="F2234" i="52"/>
  <c r="F2242" i="52"/>
  <c r="F2250" i="52"/>
  <c r="F2256" i="52"/>
  <c r="F2261" i="52"/>
  <c r="K833" i="52"/>
  <c r="L833" i="52" s="1"/>
  <c r="F833" i="52"/>
  <c r="K879" i="52"/>
  <c r="L879" i="52" s="1"/>
  <c r="F879" i="52"/>
  <c r="K864" i="52"/>
  <c r="L864" i="52" s="1"/>
  <c r="F864" i="52"/>
  <c r="F61" i="52"/>
  <c r="F71" i="52"/>
  <c r="F50" i="52"/>
  <c r="F66" i="52"/>
  <c r="F54" i="52"/>
  <c r="F593" i="52"/>
  <c r="F594" i="52"/>
  <c r="F5436" i="52"/>
  <c r="F5435" i="52"/>
  <c r="F5443" i="52"/>
  <c r="F6954" i="52"/>
  <c r="F6949" i="52"/>
  <c r="F454" i="52"/>
  <c r="F459" i="52"/>
  <c r="F457" i="52"/>
  <c r="L4842" i="52"/>
  <c r="L742" i="52"/>
  <c r="L242" i="52"/>
  <c r="L1814" i="52"/>
  <c r="L3857" i="52"/>
  <c r="L5614" i="52"/>
  <c r="L3253" i="52"/>
  <c r="L3268" i="52"/>
  <c r="L5177" i="52"/>
  <c r="L6436" i="52"/>
  <c r="L3430" i="52"/>
  <c r="L2489" i="52"/>
  <c r="L5293" i="52"/>
  <c r="L2820" i="52"/>
  <c r="L910" i="52"/>
  <c r="L1351" i="52"/>
  <c r="L4599" i="52"/>
  <c r="L3000" i="52"/>
  <c r="L4933" i="52"/>
  <c r="L2920" i="52"/>
  <c r="L2361" i="52"/>
  <c r="L4256" i="52"/>
  <c r="L2657" i="52"/>
  <c r="L1860" i="52"/>
  <c r="L1742" i="52"/>
  <c r="L6460" i="52"/>
  <c r="L2544" i="52"/>
  <c r="L1668" i="52"/>
  <c r="L2639" i="52"/>
  <c r="L4948" i="52"/>
  <c r="L2449" i="52"/>
  <c r="L5484" i="52"/>
  <c r="F978" i="52"/>
  <c r="F985" i="52"/>
  <c r="F580" i="52"/>
  <c r="L1214" i="52"/>
  <c r="L2749" i="52"/>
  <c r="L4237" i="52"/>
  <c r="L1905" i="52"/>
  <c r="L1459" i="52"/>
  <c r="L1269" i="52"/>
  <c r="L1549" i="52"/>
  <c r="L2803" i="52"/>
  <c r="L4667" i="52"/>
  <c r="L2600" i="52"/>
  <c r="L1327" i="52"/>
  <c r="L1605" i="52"/>
  <c r="L1776" i="52"/>
  <c r="L1529" i="52"/>
  <c r="L222" i="52"/>
  <c r="L923" i="52"/>
  <c r="L1439" i="52"/>
  <c r="L3473" i="52"/>
  <c r="F992" i="52"/>
  <c r="L3550" i="52"/>
  <c r="L2406" i="52"/>
  <c r="L3535" i="52"/>
  <c r="L42" i="52"/>
  <c r="L5611" i="52"/>
  <c r="L191" i="52"/>
  <c r="L2610" i="52"/>
  <c r="L2543" i="52"/>
  <c r="L1904" i="52"/>
  <c r="L1371" i="52"/>
  <c r="L1721" i="52"/>
  <c r="L1494" i="52"/>
  <c r="L1836" i="52"/>
  <c r="L1878" i="52"/>
  <c r="L1441" i="52"/>
  <c r="L5348" i="52"/>
  <c r="L905" i="52"/>
  <c r="L1395" i="52"/>
  <c r="L1088" i="52"/>
  <c r="K690" i="52"/>
  <c r="L690" i="52" s="1"/>
  <c r="F690" i="52"/>
  <c r="K5312" i="52"/>
  <c r="L5312" i="52" s="1"/>
  <c r="F5312" i="52"/>
  <c r="K653" i="52"/>
  <c r="L653" i="52" s="1"/>
  <c r="F653" i="52"/>
  <c r="K6352" i="52"/>
  <c r="L6352" i="52" s="1"/>
  <c r="F6352" i="52"/>
  <c r="K6362" i="52"/>
  <c r="L6362" i="52" s="1"/>
  <c r="F6362" i="52"/>
  <c r="L3471" i="52"/>
  <c r="L4949" i="52"/>
  <c r="F979" i="52"/>
  <c r="L3544" i="52"/>
  <c r="L1229" i="52"/>
  <c r="L5022" i="52"/>
  <c r="L5182" i="52"/>
  <c r="L3519" i="52"/>
  <c r="L192" i="52"/>
  <c r="L3426" i="52"/>
  <c r="L2824" i="52"/>
  <c r="L629" i="52"/>
  <c r="L6917" i="52"/>
  <c r="L2587" i="52"/>
  <c r="L1363" i="52"/>
  <c r="L1794" i="52"/>
  <c r="L1683" i="52"/>
  <c r="L5396" i="52"/>
  <c r="L4987" i="52"/>
  <c r="L2662" i="52"/>
  <c r="L4659" i="52"/>
  <c r="L1322" i="52"/>
  <c r="L3483" i="52"/>
  <c r="L4831" i="52"/>
  <c r="L5612" i="52"/>
  <c r="L5166" i="52"/>
  <c r="K6377" i="52"/>
  <c r="L6377" i="52" s="1"/>
  <c r="F6377" i="52"/>
  <c r="K5319" i="52"/>
  <c r="L5319" i="52" s="1"/>
  <c r="F5319" i="52"/>
  <c r="K4923" i="52"/>
  <c r="L4923" i="52" s="1"/>
  <c r="F4923" i="52"/>
  <c r="F574" i="52"/>
  <c r="L4630" i="52"/>
  <c r="L1622" i="52"/>
  <c r="L5664" i="52"/>
  <c r="L4272" i="52"/>
  <c r="L1271" i="52"/>
  <c r="K4926" i="52"/>
  <c r="L4926" i="52" s="1"/>
  <c r="F4926" i="52"/>
  <c r="L7036" i="52"/>
  <c r="L5034" i="52"/>
  <c r="L3305" i="52"/>
  <c r="L4225" i="52"/>
  <c r="L6878" i="52"/>
  <c r="L2496" i="52"/>
  <c r="L1621" i="52"/>
  <c r="L1805" i="52"/>
  <c r="L2513" i="52"/>
  <c r="K697" i="52"/>
  <c r="L697" i="52" s="1"/>
  <c r="F697" i="52"/>
  <c r="L3280" i="52"/>
  <c r="L2688" i="52"/>
  <c r="L1758" i="52"/>
  <c r="L2642" i="52"/>
  <c r="L3243" i="52"/>
  <c r="L2775" i="52"/>
  <c r="L2552" i="52"/>
  <c r="L1780" i="52"/>
  <c r="L1517" i="52"/>
  <c r="L3575" i="52"/>
  <c r="K6366" i="52"/>
  <c r="L6366" i="52" s="1"/>
  <c r="F6366" i="52"/>
  <c r="L1578" i="52"/>
  <c r="L6869" i="52"/>
  <c r="L2614" i="52"/>
  <c r="L1915" i="52"/>
  <c r="L1422" i="52"/>
  <c r="L1688" i="52"/>
  <c r="K6380" i="52"/>
  <c r="L6380" i="52" s="1"/>
  <c r="F6380" i="52"/>
  <c r="K5295" i="52"/>
  <c r="L5295" i="52" s="1"/>
  <c r="F5295" i="52"/>
  <c r="K4971" i="52"/>
  <c r="L4971" i="52" s="1"/>
  <c r="F4971" i="52"/>
  <c r="K6355" i="52"/>
  <c r="L6355" i="52" s="1"/>
  <c r="F6355" i="52"/>
  <c r="L5657" i="52"/>
  <c r="K6298" i="52"/>
  <c r="L6298" i="52" s="1"/>
  <c r="F6298" i="52"/>
  <c r="L3245" i="52"/>
  <c r="L3224" i="52"/>
  <c r="L3241" i="52"/>
  <c r="L5628" i="52"/>
  <c r="L1264" i="52"/>
  <c r="L1739" i="52"/>
  <c r="L5035" i="52"/>
  <c r="L3257" i="52"/>
  <c r="L2686" i="52"/>
  <c r="L3580" i="52"/>
  <c r="L2474" i="52"/>
  <c r="L635" i="52"/>
  <c r="L5632" i="52"/>
  <c r="L1326" i="52"/>
  <c r="K6381" i="52"/>
  <c r="L6381" i="52" s="1"/>
  <c r="F6381" i="52"/>
  <c r="L3700" i="52"/>
  <c r="L3262" i="52"/>
  <c r="L3499" i="52"/>
  <c r="L1206" i="52"/>
  <c r="L3520" i="52"/>
  <c r="L3526" i="52"/>
  <c r="L7042" i="52"/>
  <c r="L1231" i="52"/>
  <c r="L3306" i="52"/>
  <c r="L3697" i="52"/>
  <c r="L196" i="52"/>
  <c r="L3286" i="52"/>
  <c r="L6086" i="52"/>
  <c r="L3553" i="52"/>
  <c r="K862" i="52"/>
  <c r="L862" i="52" s="1"/>
  <c r="F862" i="52"/>
  <c r="K839" i="52"/>
  <c r="L839" i="52" s="1"/>
  <c r="F839" i="52"/>
  <c r="K824" i="52"/>
  <c r="L824" i="52" s="1"/>
  <c r="F824" i="52"/>
  <c r="K880" i="52"/>
  <c r="L880" i="52" s="1"/>
  <c r="F880" i="52"/>
  <c r="L6084" i="52"/>
  <c r="L7039" i="52"/>
  <c r="F6030" i="52"/>
  <c r="L3523" i="52"/>
  <c r="L6085" i="52"/>
  <c r="L3573" i="52"/>
  <c r="L3510" i="52"/>
  <c r="L1211" i="52"/>
  <c r="F7113" i="52"/>
  <c r="F7111" i="52"/>
  <c r="L278" i="52"/>
  <c r="F5960" i="52"/>
  <c r="F5957" i="52"/>
  <c r="K877" i="52"/>
  <c r="L877" i="52" s="1"/>
  <c r="F877" i="52"/>
  <c r="K846" i="52"/>
  <c r="L846" i="52" s="1"/>
  <c r="F846" i="52"/>
  <c r="K840" i="52"/>
  <c r="L840" i="52" s="1"/>
  <c r="F840" i="52"/>
  <c r="K871" i="52"/>
  <c r="L871" i="52" s="1"/>
  <c r="F871" i="52"/>
  <c r="F5861" i="52"/>
  <c r="F5858" i="52"/>
  <c r="F5829" i="52"/>
  <c r="F5872" i="52"/>
  <c r="F5839" i="52"/>
  <c r="F5885" i="52"/>
  <c r="F5884" i="52"/>
  <c r="F5864" i="52"/>
  <c r="F5833" i="52"/>
  <c r="F5841" i="52"/>
  <c r="K882" i="52"/>
  <c r="L882" i="52" s="1"/>
  <c r="F882" i="52"/>
  <c r="K849" i="52"/>
  <c r="L849" i="52" s="1"/>
  <c r="F849" i="52"/>
  <c r="F4117" i="52"/>
  <c r="F4125" i="52"/>
  <c r="F4126" i="52"/>
  <c r="F4166" i="52"/>
  <c r="F4165" i="52"/>
  <c r="F4170" i="52"/>
  <c r="K885" i="52"/>
  <c r="L885" i="52" s="1"/>
  <c r="F885" i="52"/>
  <c r="K855" i="52"/>
  <c r="L855" i="52" s="1"/>
  <c r="F855" i="52"/>
  <c r="F2294" i="52"/>
  <c r="F2266" i="52"/>
  <c r="F2307" i="52"/>
  <c r="F2275" i="52"/>
  <c r="F2290" i="52"/>
  <c r="F2313" i="52"/>
  <c r="F2297" i="52"/>
  <c r="F2281" i="52"/>
  <c r="F2265" i="52"/>
  <c r="F2276" i="52"/>
  <c r="F6605" i="52"/>
  <c r="F6633" i="52"/>
  <c r="F6649" i="52"/>
  <c r="F6600" i="52"/>
  <c r="F6627" i="52"/>
  <c r="F6643" i="52"/>
  <c r="F6590" i="52"/>
  <c r="F6607" i="52"/>
  <c r="F6619" i="52"/>
  <c r="F6632" i="52"/>
  <c r="F6648" i="52"/>
  <c r="F6593" i="52"/>
  <c r="F6602" i="52"/>
  <c r="F6613" i="52"/>
  <c r="F6621" i="52"/>
  <c r="F6637" i="52"/>
  <c r="F6653" i="52"/>
  <c r="L5659" i="52"/>
  <c r="L1232" i="52"/>
  <c r="L3583" i="52"/>
  <c r="L3300" i="52"/>
  <c r="L3485" i="52"/>
  <c r="L6972" i="52"/>
  <c r="L3265" i="52"/>
  <c r="L564" i="52"/>
  <c r="L3545" i="52"/>
  <c r="L3554" i="52"/>
  <c r="L3274" i="52"/>
  <c r="F2134" i="52"/>
  <c r="F1961" i="52"/>
  <c r="F2029" i="52"/>
  <c r="F2013" i="52"/>
  <c r="F2122" i="52"/>
  <c r="F1959" i="52"/>
  <c r="F2021" i="52"/>
  <c r="F1946" i="52"/>
  <c r="F2154" i="52"/>
  <c r="F2015" i="52"/>
  <c r="F2033" i="52"/>
  <c r="F2086" i="52"/>
  <c r="F2010" i="52"/>
  <c r="F2047" i="52"/>
  <c r="F1940" i="52"/>
  <c r="F2156" i="52"/>
  <c r="F2014" i="52"/>
  <c r="F1927" i="52"/>
  <c r="F2042" i="52"/>
  <c r="F2060" i="52"/>
  <c r="F1942" i="52"/>
  <c r="F1947" i="52"/>
  <c r="F1950" i="52"/>
  <c r="F1956" i="52"/>
  <c r="F1965" i="52"/>
  <c r="F2114" i="52"/>
  <c r="F1975" i="52"/>
  <c r="F2136" i="52"/>
  <c r="F2149" i="52"/>
  <c r="F2000" i="52"/>
  <c r="F2174" i="52"/>
  <c r="F2040" i="52"/>
  <c r="F1935" i="52"/>
  <c r="F2062" i="52"/>
  <c r="F2074" i="52"/>
  <c r="F2093" i="52"/>
  <c r="F2108" i="52"/>
  <c r="F1974" i="52"/>
  <c r="F2147" i="52"/>
  <c r="F2151" i="52"/>
  <c r="F2168" i="52"/>
  <c r="F2012" i="52"/>
  <c r="F2022" i="52"/>
  <c r="F2034" i="52"/>
  <c r="F2049" i="52"/>
  <c r="F2061" i="52"/>
  <c r="F2071" i="52"/>
  <c r="F2083" i="52"/>
  <c r="F2096" i="52"/>
  <c r="F1963" i="52"/>
  <c r="F1972" i="52"/>
  <c r="F1981" i="52"/>
  <c r="F1982" i="52"/>
  <c r="F1995" i="52"/>
  <c r="F2008" i="52"/>
  <c r="F2073" i="52"/>
  <c r="F2085" i="52"/>
  <c r="F1957" i="52"/>
  <c r="F2105" i="52"/>
  <c r="F1969" i="52"/>
  <c r="F2128" i="52"/>
  <c r="F2135" i="52"/>
  <c r="F1986" i="52"/>
  <c r="F1996" i="52"/>
  <c r="F2166" i="52"/>
  <c r="F2175" i="52"/>
  <c r="F5536" i="52"/>
  <c r="F5552" i="52"/>
  <c r="F5537" i="52"/>
  <c r="F5529" i="52"/>
  <c r="F5576" i="52"/>
  <c r="F5545" i="52"/>
  <c r="F5551" i="52"/>
  <c r="F5569" i="52"/>
  <c r="F5539" i="52"/>
  <c r="F5557" i="52"/>
  <c r="F5526" i="52"/>
  <c r="F5542" i="52"/>
  <c r="F5558" i="52"/>
  <c r="F5573" i="52"/>
  <c r="F3919" i="52"/>
  <c r="F3920" i="52"/>
  <c r="F5578" i="52"/>
  <c r="L3714" i="52"/>
  <c r="F4755" i="52"/>
  <c r="F4759" i="52"/>
  <c r="F4760" i="52"/>
  <c r="F4750" i="52"/>
  <c r="L4280" i="52"/>
  <c r="K869" i="52"/>
  <c r="L869" i="52" s="1"/>
  <c r="F869" i="52"/>
  <c r="K851" i="52"/>
  <c r="L851" i="52" s="1"/>
  <c r="F851" i="52"/>
  <c r="K867" i="52"/>
  <c r="L867" i="52" s="1"/>
  <c r="F867" i="52"/>
  <c r="F3380" i="52"/>
  <c r="F3388" i="52"/>
  <c r="F3381" i="52"/>
  <c r="F103" i="52"/>
  <c r="F2237" i="52"/>
  <c r="F2245" i="52"/>
  <c r="F2259" i="52"/>
  <c r="F2239" i="52"/>
  <c r="F2247" i="52"/>
  <c r="F2252" i="52"/>
  <c r="F2257" i="52"/>
  <c r="F2262" i="52"/>
  <c r="K870" i="52"/>
  <c r="L870" i="52" s="1"/>
  <c r="F870" i="52"/>
  <c r="K838" i="52"/>
  <c r="L838" i="52" s="1"/>
  <c r="F838" i="52"/>
  <c r="K875" i="52"/>
  <c r="L875" i="52" s="1"/>
  <c r="F875" i="52"/>
  <c r="F60" i="52"/>
  <c r="F57" i="52"/>
  <c r="F55" i="52"/>
  <c r="F68" i="52"/>
  <c r="F67" i="52"/>
  <c r="F73" i="52"/>
  <c r="F595" i="52"/>
  <c r="F5440" i="52"/>
  <c r="F5437" i="52"/>
  <c r="F5445" i="52"/>
  <c r="F6950" i="52"/>
  <c r="F6951" i="52"/>
  <c r="K844" i="52"/>
  <c r="L844" i="52" s="1"/>
  <c r="F844" i="52"/>
  <c r="F460" i="52"/>
  <c r="F456" i="52"/>
  <c r="F461" i="52"/>
  <c r="L3651" i="52"/>
  <c r="L3487" i="52"/>
  <c r="L1084" i="52"/>
  <c r="L5032" i="52"/>
  <c r="L1671" i="52"/>
  <c r="L1237" i="52"/>
  <c r="L3267" i="52"/>
  <c r="L2872" i="52"/>
  <c r="L919" i="52"/>
  <c r="L605" i="52"/>
  <c r="L4609" i="52"/>
  <c r="L6937" i="52"/>
  <c r="L5340" i="52"/>
  <c r="L2984" i="52"/>
  <c r="L3515" i="52"/>
  <c r="L2434" i="52"/>
  <c r="L2380" i="52"/>
  <c r="L3826" i="52"/>
  <c r="L4636" i="52"/>
  <c r="L6907" i="52"/>
  <c r="L1479" i="52"/>
  <c r="L1629" i="52"/>
  <c r="L1413" i="52"/>
  <c r="L3429" i="52"/>
  <c r="L6908" i="52"/>
  <c r="L5644" i="52"/>
  <c r="L1695" i="52"/>
  <c r="L1674" i="52"/>
  <c r="L5332" i="52"/>
  <c r="L4743" i="52"/>
  <c r="L2590" i="52"/>
  <c r="L2846" i="52"/>
  <c r="L2414" i="52"/>
  <c r="L5026" i="52"/>
  <c r="F994" i="52"/>
  <c r="F993" i="52"/>
  <c r="L2912" i="52"/>
  <c r="L3431" i="52"/>
  <c r="L2646" i="52"/>
  <c r="L1461" i="52"/>
  <c r="L1723" i="52"/>
  <c r="L1750" i="52"/>
  <c r="L1447" i="52"/>
  <c r="L1789" i="52"/>
  <c r="L1592" i="52"/>
  <c r="L3494" i="52"/>
  <c r="L2654" i="52"/>
  <c r="L1341" i="52"/>
  <c r="L1731" i="52"/>
  <c r="L1916" i="52"/>
  <c r="L3706" i="52"/>
  <c r="F4033" i="52"/>
  <c r="F990" i="52"/>
  <c r="L3574" i="52"/>
  <c r="L5019" i="52"/>
  <c r="L5627" i="52"/>
  <c r="L2491" i="52"/>
  <c r="L2565" i="52"/>
  <c r="L1892" i="52"/>
  <c r="L1709" i="52"/>
  <c r="L1305" i="52"/>
  <c r="L1417" i="52"/>
  <c r="L1826" i="52"/>
  <c r="L3532" i="52"/>
  <c r="L939" i="52"/>
  <c r="L5412" i="52"/>
  <c r="L1329" i="52"/>
  <c r="L1402" i="52"/>
  <c r="L1782" i="52"/>
  <c r="L3548" i="52"/>
  <c r="K5330" i="52"/>
  <c r="L5330" i="52" s="1"/>
  <c r="F5330" i="52"/>
  <c r="L5656" i="52"/>
  <c r="K6311" i="52"/>
  <c r="L6311" i="52" s="1"/>
  <c r="F6311" i="52"/>
  <c r="K4966" i="52"/>
  <c r="L4966" i="52" s="1"/>
  <c r="F4966" i="52"/>
  <c r="L3242" i="52"/>
  <c r="L4847" i="52"/>
  <c r="F984" i="52"/>
  <c r="L5457" i="52"/>
  <c r="L5161" i="52"/>
  <c r="L5662" i="52"/>
  <c r="L2792" i="52"/>
  <c r="L6912" i="52"/>
  <c r="L2619" i="52"/>
  <c r="L1384" i="52"/>
  <c r="L1856" i="52"/>
  <c r="L1658" i="52"/>
  <c r="L5183" i="52"/>
  <c r="L5646" i="52"/>
  <c r="L2733" i="52"/>
  <c r="L4574" i="52"/>
  <c r="L1208" i="52"/>
  <c r="L2628" i="52"/>
  <c r="L1870" i="52"/>
  <c r="L1338" i="52"/>
  <c r="F995" i="52"/>
  <c r="F581" i="52"/>
  <c r="F987" i="52"/>
  <c r="L3484" i="52"/>
  <c r="L6363" i="52"/>
  <c r="L3551" i="52"/>
  <c r="L1679" i="52"/>
  <c r="L5156" i="52"/>
  <c r="L1335" i="52"/>
  <c r="L1711" i="52"/>
  <c r="K4924" i="52"/>
  <c r="L4924" i="52" s="1"/>
  <c r="F4924" i="52"/>
  <c r="L5163" i="52"/>
  <c r="L2813" i="52"/>
  <c r="L4725" i="52"/>
  <c r="L1558" i="52"/>
  <c r="L2945" i="52"/>
  <c r="L2498" i="52"/>
  <c r="K5300" i="52"/>
  <c r="L5300" i="52" s="1"/>
  <c r="F5300" i="52"/>
  <c r="L2510" i="52"/>
  <c r="L4778" i="52"/>
  <c r="K5280" i="52"/>
  <c r="L5280" i="52" s="1"/>
  <c r="F5280" i="52"/>
  <c r="L2766" i="52"/>
  <c r="L1667" i="52"/>
  <c r="K4973" i="52"/>
  <c r="L4973" i="52" s="1"/>
  <c r="F4973" i="52"/>
  <c r="K689" i="52"/>
  <c r="L689" i="52" s="1"/>
  <c r="F689" i="52"/>
  <c r="L5432" i="52"/>
  <c r="L1234" i="52"/>
  <c r="F575" i="52"/>
  <c r="L683" i="52"/>
  <c r="L3556" i="52"/>
  <c r="L3475" i="52"/>
  <c r="L3303" i="52"/>
  <c r="L3533" i="52"/>
  <c r="L3568" i="52"/>
  <c r="L3562" i="52"/>
  <c r="L1215" i="52"/>
  <c r="F236" i="52"/>
  <c r="F5903" i="52"/>
  <c r="F6861" i="52"/>
  <c r="L5639" i="52"/>
  <c r="L5663" i="52"/>
  <c r="L6729" i="52"/>
  <c r="L1204" i="52"/>
  <c r="L3481" i="52"/>
  <c r="L219" i="52"/>
  <c r="L3505" i="52"/>
  <c r="L3524" i="52"/>
  <c r="L3546" i="52"/>
  <c r="L1217" i="52"/>
  <c r="L3266" i="52"/>
  <c r="L43" i="52"/>
  <c r="F6816" i="52"/>
  <c r="F6829" i="52"/>
  <c r="F7181" i="52"/>
  <c r="F6009" i="52"/>
  <c r="F6018" i="52"/>
  <c r="F6041" i="52"/>
  <c r="F6056" i="52"/>
  <c r="F6014" i="52"/>
  <c r="F6047" i="52"/>
  <c r="F6024" i="52"/>
  <c r="F6046" i="52"/>
  <c r="L5651" i="52"/>
  <c r="L4706" i="52"/>
  <c r="L3539" i="52"/>
  <c r="L6974" i="52"/>
  <c r="L3301" i="52"/>
  <c r="L3565" i="52"/>
  <c r="L3538" i="52"/>
  <c r="L3530" i="52"/>
  <c r="L1239" i="52"/>
  <c r="L1225" i="52"/>
  <c r="F494" i="52"/>
  <c r="F227" i="52"/>
  <c r="F230" i="52"/>
  <c r="F238" i="52"/>
  <c r="L5631" i="52"/>
  <c r="F5888" i="52"/>
  <c r="F5912" i="52"/>
  <c r="F5928" i="52"/>
  <c r="F5889" i="52"/>
  <c r="F5905" i="52"/>
  <c r="F5929" i="52"/>
  <c r="L4710" i="52"/>
  <c r="L3296" i="52"/>
  <c r="L5638" i="52"/>
  <c r="L3713" i="52"/>
  <c r="F472" i="52"/>
  <c r="L3285" i="52"/>
  <c r="L44" i="52"/>
  <c r="L5647" i="52"/>
  <c r="L5637" i="52"/>
  <c r="L1902" i="52"/>
  <c r="L3465" i="52"/>
  <c r="F3461" i="52"/>
  <c r="F3455" i="52"/>
  <c r="F3458" i="52"/>
  <c r="L3521" i="52"/>
  <c r="L3540" i="52"/>
  <c r="L3522" i="52"/>
  <c r="L1205" i="52"/>
  <c r="F6716" i="52"/>
  <c r="F6812" i="52"/>
  <c r="F6820" i="52"/>
  <c r="F6818" i="52"/>
  <c r="F6814" i="52"/>
  <c r="F6827" i="52"/>
  <c r="K853" i="52"/>
  <c r="L853" i="52" s="1"/>
  <c r="F853" i="52"/>
  <c r="K881" i="52"/>
  <c r="L881" i="52" s="1"/>
  <c r="F881" i="52"/>
  <c r="K852" i="52"/>
  <c r="L852" i="52" s="1"/>
  <c r="F852" i="52"/>
  <c r="F7178" i="52"/>
  <c r="F6010" i="52"/>
  <c r="F6027" i="52"/>
  <c r="F6042" i="52"/>
  <c r="F6057" i="52"/>
  <c r="F6023" i="52"/>
  <c r="F6037" i="52"/>
  <c r="F6048" i="52"/>
  <c r="F6054" i="52"/>
  <c r="F6025" i="52"/>
  <c r="F6034" i="52"/>
  <c r="F6059" i="52"/>
  <c r="F6021" i="52"/>
  <c r="F6039" i="52"/>
  <c r="L5619" i="52"/>
  <c r="L3478" i="52"/>
  <c r="L3277" i="52"/>
  <c r="L5465" i="52"/>
  <c r="L3506" i="52"/>
  <c r="L7038" i="52"/>
  <c r="L5618" i="52"/>
  <c r="L1203" i="52"/>
  <c r="F7112" i="52"/>
  <c r="L5629" i="52"/>
  <c r="L5636" i="52"/>
  <c r="L3712" i="52"/>
  <c r="L3424" i="52"/>
  <c r="L6973" i="52"/>
  <c r="F5958" i="52"/>
  <c r="F5956" i="52"/>
  <c r="L5633" i="52"/>
  <c r="K854" i="52"/>
  <c r="L854" i="52" s="1"/>
  <c r="F854" i="52"/>
  <c r="K834" i="52"/>
  <c r="L834" i="52" s="1"/>
  <c r="F834" i="52"/>
  <c r="K826" i="52"/>
  <c r="L826" i="52" s="1"/>
  <c r="F826" i="52"/>
  <c r="F5842" i="52"/>
  <c r="F5843" i="52"/>
  <c r="F5847" i="52"/>
  <c r="F5873" i="52"/>
  <c r="F5854" i="52"/>
  <c r="F5877" i="52"/>
  <c r="F5876" i="52"/>
  <c r="F5851" i="52"/>
  <c r="F5855" i="52"/>
  <c r="F5878" i="52"/>
  <c r="F5862" i="52"/>
  <c r="K868" i="52"/>
  <c r="L868" i="52" s="1"/>
  <c r="F868" i="52"/>
  <c r="F4119" i="52"/>
  <c r="F4127" i="52"/>
  <c r="F4128" i="52"/>
  <c r="F4173" i="52"/>
  <c r="L6978" i="52"/>
  <c r="K874" i="52"/>
  <c r="L874" i="52" s="1"/>
  <c r="F874" i="52"/>
  <c r="F2306" i="52"/>
  <c r="F2286" i="52"/>
  <c r="F2310" i="52"/>
  <c r="F2296" i="52"/>
  <c r="F2303" i="52"/>
  <c r="F2287" i="52"/>
  <c r="F2270" i="52"/>
  <c r="F2309" i="52"/>
  <c r="F2293" i="52"/>
  <c r="F2277" i="52"/>
  <c r="F2312" i="52"/>
  <c r="L245" i="52"/>
  <c r="F6609" i="52"/>
  <c r="F6634" i="52"/>
  <c r="F6592" i="52"/>
  <c r="F6612" i="52"/>
  <c r="F6629" i="52"/>
  <c r="F6594" i="52"/>
  <c r="F6608" i="52"/>
  <c r="F6623" i="52"/>
  <c r="F6639" i="52"/>
  <c r="F6655" i="52"/>
  <c r="F6597" i="52"/>
  <c r="F6603" i="52"/>
  <c r="F6614" i="52"/>
  <c r="F6622" i="52"/>
  <c r="F6638" i="52"/>
  <c r="F6654" i="52"/>
  <c r="L5649" i="52"/>
  <c r="L3577" i="52"/>
  <c r="L3500" i="52"/>
  <c r="L3278" i="52"/>
  <c r="L6089" i="52"/>
  <c r="L3477" i="52"/>
  <c r="L1212" i="52"/>
  <c r="L3270" i="52"/>
  <c r="L3561" i="52"/>
  <c r="L1233" i="52"/>
  <c r="L3258" i="52"/>
  <c r="F2159" i="52"/>
  <c r="F1968" i="52"/>
  <c r="F1964" i="52"/>
  <c r="F2016" i="52"/>
  <c r="F1983" i="52"/>
  <c r="F1971" i="52"/>
  <c r="F2023" i="52"/>
  <c r="F2112" i="52"/>
  <c r="F2161" i="52"/>
  <c r="F1923" i="52"/>
  <c r="F1933" i="52"/>
  <c r="F1952" i="52"/>
  <c r="F2025" i="52"/>
  <c r="F2057" i="52"/>
  <c r="F2098" i="52"/>
  <c r="F2167" i="52"/>
  <c r="F2018" i="52"/>
  <c r="F2030" i="52"/>
  <c r="F2046" i="52"/>
  <c r="F2063" i="52"/>
  <c r="F2075" i="52"/>
  <c r="F1948" i="52"/>
  <c r="F1953" i="52"/>
  <c r="F1958" i="52"/>
  <c r="F2109" i="52"/>
  <c r="F1970" i="52"/>
  <c r="F2129" i="52"/>
  <c r="F2141" i="52"/>
  <c r="F1992" i="52"/>
  <c r="F2002" i="52"/>
  <c r="F1931" i="52"/>
  <c r="F2041" i="52"/>
  <c r="F2052" i="52"/>
  <c r="F2065" i="52"/>
  <c r="F2079" i="52"/>
  <c r="F2101" i="52"/>
  <c r="F2115" i="52"/>
  <c r="F1978" i="52"/>
  <c r="F1985" i="52"/>
  <c r="F1994" i="52"/>
  <c r="F2169" i="52"/>
  <c r="F1921" i="52"/>
  <c r="F1926" i="52"/>
  <c r="F1934" i="52"/>
  <c r="F2053" i="52"/>
  <c r="F2064" i="52"/>
  <c r="F1941" i="52"/>
  <c r="F1951" i="52"/>
  <c r="F2099" i="52"/>
  <c r="F2106" i="52"/>
  <c r="F2121" i="52"/>
  <c r="F2140" i="52"/>
  <c r="F1984" i="52"/>
  <c r="F1998" i="52"/>
  <c r="F2178" i="52"/>
  <c r="F2078" i="52"/>
  <c r="F1949" i="52"/>
  <c r="F2095" i="52"/>
  <c r="F2107" i="52"/>
  <c r="F2117" i="52"/>
  <c r="F1977" i="52"/>
  <c r="F2138" i="52"/>
  <c r="F2152" i="52"/>
  <c r="F1997" i="52"/>
  <c r="F2003" i="52"/>
  <c r="F2179" i="52"/>
  <c r="F5540" i="52"/>
  <c r="F5564" i="52"/>
  <c r="F5559" i="52"/>
  <c r="F5533" i="52"/>
  <c r="F5524" i="52"/>
  <c r="F5549" i="52"/>
  <c r="F5553" i="52"/>
  <c r="F5572" i="52"/>
  <c r="F5541" i="52"/>
  <c r="F5560" i="52"/>
  <c r="F5530" i="52"/>
  <c r="F5546" i="52"/>
  <c r="F5562" i="52"/>
  <c r="F5575" i="52"/>
  <c r="F3916" i="52"/>
  <c r="F3918" i="52"/>
  <c r="F5577" i="52"/>
  <c r="L1261" i="52"/>
  <c r="F4762" i="52"/>
  <c r="F4754" i="52"/>
  <c r="F4751" i="52"/>
  <c r="K847" i="52"/>
  <c r="L847" i="52" s="1"/>
  <c r="F847" i="52"/>
  <c r="K835" i="52"/>
  <c r="L835" i="52" s="1"/>
  <c r="F835" i="52"/>
  <c r="K883" i="52"/>
  <c r="L883" i="52" s="1"/>
  <c r="F883" i="52"/>
  <c r="K863" i="52"/>
  <c r="L863" i="52" s="1"/>
  <c r="F863" i="52"/>
  <c r="K872" i="52"/>
  <c r="L872" i="52" s="1"/>
  <c r="F872" i="52"/>
  <c r="K888" i="52"/>
  <c r="L888" i="52" s="1"/>
  <c r="F888" i="52"/>
  <c r="F3382" i="52"/>
  <c r="F3390" i="52"/>
  <c r="F3391" i="52"/>
  <c r="F2238" i="52"/>
  <c r="F2246" i="52"/>
  <c r="F2263" i="52"/>
  <c r="F2240" i="52"/>
  <c r="F2248" i="52"/>
  <c r="F2253" i="52"/>
  <c r="F2258" i="52"/>
  <c r="F2264" i="52"/>
  <c r="K861" i="52"/>
  <c r="L861" i="52" s="1"/>
  <c r="F861" i="52"/>
  <c r="F70" i="52"/>
  <c r="F69" i="52"/>
  <c r="F64" i="52"/>
  <c r="F62" i="52"/>
  <c r="F52" i="52"/>
  <c r="F63" i="52"/>
  <c r="F72" i="52"/>
  <c r="F590" i="52"/>
  <c r="F5438" i="52"/>
  <c r="F5444" i="52"/>
  <c r="F5439" i="52"/>
  <c r="F5447" i="52"/>
  <c r="F6948" i="52"/>
  <c r="F6953" i="52"/>
  <c r="F455" i="52"/>
  <c r="F462" i="52"/>
  <c r="F458" i="52"/>
  <c r="F463" i="52"/>
  <c r="L3528" i="52"/>
  <c r="L5613" i="52"/>
  <c r="L3745" i="52"/>
  <c r="L1908" i="52"/>
  <c r="L5499" i="52"/>
  <c r="L3282" i="52"/>
  <c r="L4684" i="52"/>
  <c r="L3542" i="52"/>
  <c r="L6416" i="52"/>
  <c r="L4782" i="52"/>
  <c r="L1779" i="52"/>
  <c r="L617" i="52"/>
  <c r="L6983" i="52"/>
  <c r="L929" i="52"/>
  <c r="L3566" i="52"/>
  <c r="L3852" i="52"/>
  <c r="L2839" i="52"/>
  <c r="L3690" i="52"/>
  <c r="L3536" i="52"/>
  <c r="L2433" i="52"/>
  <c r="L3271" i="52"/>
  <c r="L1262" i="52"/>
  <c r="L4261" i="52"/>
  <c r="L6901" i="52"/>
  <c r="L1817" i="52"/>
  <c r="L1847" i="52"/>
  <c r="L5370" i="52"/>
  <c r="L5381" i="52"/>
  <c r="L5420" i="52"/>
  <c r="L2357" i="52"/>
  <c r="L6339" i="52"/>
  <c r="F988" i="52"/>
  <c r="F573" i="52"/>
  <c r="L1883" i="52"/>
  <c r="L2782" i="52"/>
  <c r="L2808" i="52"/>
  <c r="L4603" i="52"/>
  <c r="L3705" i="52"/>
  <c r="L1278" i="52"/>
  <c r="L1565" i="52"/>
  <c r="L195" i="52"/>
  <c r="L1220" i="52"/>
  <c r="L3696" i="52"/>
  <c r="L1576" i="52"/>
  <c r="L2586" i="52"/>
  <c r="L3537" i="52"/>
  <c r="L3492" i="52"/>
  <c r="L2796" i="52"/>
  <c r="L4197" i="52"/>
  <c r="L6981" i="52"/>
  <c r="L4713" i="52"/>
  <c r="L2508" i="52"/>
  <c r="L1824" i="52"/>
  <c r="L5290" i="52"/>
  <c r="L1306" i="52"/>
  <c r="L1918" i="52"/>
  <c r="L5364" i="52"/>
  <c r="L3701" i="52"/>
  <c r="L1440" i="52"/>
  <c r="L1430" i="52"/>
  <c r="L1810" i="52"/>
  <c r="K5314" i="52"/>
  <c r="L5314" i="52" s="1"/>
  <c r="F5314" i="52"/>
  <c r="K3169" i="52"/>
  <c r="L3169" i="52" s="1"/>
  <c r="F3169" i="52"/>
  <c r="K5297" i="52"/>
  <c r="L5297" i="52" s="1"/>
  <c r="F5297" i="52"/>
  <c r="L5652" i="52"/>
  <c r="K6357" i="52"/>
  <c r="L6357" i="52" s="1"/>
  <c r="F6357" i="52"/>
  <c r="K4964" i="52"/>
  <c r="L4964" i="52" s="1"/>
  <c r="F4964" i="52"/>
  <c r="F986" i="52"/>
  <c r="L3717" i="52"/>
  <c r="L3726" i="52"/>
  <c r="L240" i="52"/>
  <c r="L4582" i="52"/>
  <c r="L1884" i="52"/>
  <c r="L3299" i="52"/>
  <c r="L4563" i="52"/>
  <c r="L3254" i="52"/>
  <c r="L2627" i="52"/>
  <c r="L2656" i="52"/>
  <c r="L1717" i="52"/>
  <c r="L3016" i="52"/>
  <c r="F996" i="52"/>
  <c r="F3983" i="52"/>
  <c r="F477" i="52"/>
  <c r="L2968" i="52"/>
  <c r="K4958" i="52"/>
  <c r="L4958" i="52" s="1"/>
  <c r="F4958" i="52"/>
  <c r="F980" i="52"/>
  <c r="L2392" i="52"/>
  <c r="L563" i="52"/>
  <c r="L1432" i="52"/>
  <c r="L1438" i="52"/>
  <c r="L1391" i="52"/>
  <c r="L1289" i="52"/>
  <c r="L3560" i="52"/>
  <c r="L5179" i="52"/>
  <c r="L625" i="52"/>
  <c r="L5298" i="52"/>
  <c r="K604" i="52"/>
  <c r="L604" i="52" s="1"/>
  <c r="F604" i="52"/>
  <c r="L2540" i="52"/>
  <c r="L2889" i="52"/>
  <c r="L2415" i="52"/>
  <c r="L5336" i="52"/>
  <c r="L2596" i="52"/>
  <c r="L2626" i="52"/>
  <c r="L4701" i="52"/>
  <c r="K5310" i="52"/>
  <c r="L5310" i="52" s="1"/>
  <c r="F5310" i="52"/>
  <c r="L758" i="52"/>
  <c r="L1210" i="52"/>
  <c r="L3512" i="52"/>
  <c r="L1207" i="52"/>
  <c r="L2734" i="52"/>
  <c r="L6885" i="52"/>
  <c r="L1331" i="52"/>
  <c r="L3511" i="52"/>
  <c r="L3261" i="52"/>
  <c r="K6361" i="52"/>
  <c r="L6361" i="52" s="1"/>
  <c r="F6361" i="52"/>
  <c r="K6371" i="52"/>
  <c r="L6371" i="52" s="1"/>
  <c r="F6371" i="52"/>
  <c r="L3739" i="52"/>
  <c r="L3502" i="52"/>
  <c r="L6979" i="52"/>
  <c r="L2539" i="52"/>
  <c r="L2511" i="52"/>
  <c r="L1755" i="52"/>
  <c r="L1818" i="52"/>
  <c r="K4930" i="52"/>
  <c r="L4930" i="52" s="1"/>
  <c r="F4930" i="52"/>
  <c r="L3563" i="52"/>
  <c r="L3421" i="52"/>
  <c r="F711" i="52"/>
  <c r="K6375" i="52"/>
  <c r="L6375" i="52" s="1"/>
  <c r="F6375" i="52"/>
  <c r="L4594" i="52"/>
  <c r="L3228" i="52"/>
  <c r="L3229" i="52"/>
  <c r="L3237" i="52"/>
  <c r="L41" i="52"/>
  <c r="L1416" i="52"/>
  <c r="L1710" i="52"/>
  <c r="L1871" i="52"/>
  <c r="L3269" i="52"/>
  <c r="L5660" i="52"/>
  <c r="L2758" i="52"/>
  <c r="L2680" i="52"/>
  <c r="L4654" i="52"/>
  <c r="L2557" i="52"/>
  <c r="L3428" i="52"/>
  <c r="L3239" i="52"/>
  <c r="L2477" i="52"/>
  <c r="L892" i="52"/>
  <c r="L1518" i="52"/>
  <c r="L1238" i="52"/>
  <c r="L5167" i="52"/>
  <c r="L3516" i="52"/>
  <c r="K3727" i="52"/>
  <c r="L3727" i="52" s="1"/>
  <c r="F3727" i="52"/>
  <c r="L1501" i="52"/>
  <c r="K1311" i="52"/>
  <c r="L1311" i="52" s="1"/>
  <c r="F1311" i="52"/>
  <c r="F3199" i="52"/>
  <c r="L2717" i="52"/>
  <c r="F3128" i="52"/>
  <c r="L1719" i="52"/>
  <c r="K5318" i="52"/>
  <c r="L5318" i="52" s="1"/>
  <c r="F5318" i="52"/>
  <c r="F5144" i="52"/>
  <c r="K5144" i="52"/>
  <c r="L5144" i="52" s="1"/>
  <c r="F830" i="52"/>
  <c r="N830" i="52" s="1"/>
  <c r="L736" i="52"/>
  <c r="L6880" i="52"/>
  <c r="L3702" i="52"/>
  <c r="L2650" i="52"/>
  <c r="L5402" i="52"/>
  <c r="L2675" i="52"/>
  <c r="L1680" i="52"/>
  <c r="K4972" i="52"/>
  <c r="L4972" i="52" s="1"/>
  <c r="F4972" i="52"/>
  <c r="L4733" i="52"/>
  <c r="L2541" i="52"/>
  <c r="L748" i="52"/>
  <c r="L3425" i="52"/>
  <c r="L3557" i="52"/>
  <c r="L1255" i="52"/>
  <c r="K645" i="52"/>
  <c r="L645" i="52" s="1"/>
  <c r="F645" i="52"/>
  <c r="L3302" i="52"/>
  <c r="L1686" i="52"/>
  <c r="L3559" i="52"/>
  <c r="K6309" i="52"/>
  <c r="L6309" i="52" s="1"/>
  <c r="F6309" i="52"/>
  <c r="L3613" i="52"/>
  <c r="L6975" i="52"/>
  <c r="L2469" i="52"/>
  <c r="L2579" i="52"/>
  <c r="L1888" i="52"/>
  <c r="L1659" i="52"/>
  <c r="L1864" i="52"/>
  <c r="K5287" i="52"/>
  <c r="L5287" i="52" s="1"/>
  <c r="F5287" i="52"/>
  <c r="L3223" i="52"/>
  <c r="L6894" i="52"/>
  <c r="L1858" i="52"/>
  <c r="L3244" i="52"/>
  <c r="L3225" i="52"/>
  <c r="L3233" i="52"/>
  <c r="L3240" i="52"/>
  <c r="L1754" i="52"/>
  <c r="L4622" i="52"/>
  <c r="L3238" i="52"/>
  <c r="L6890" i="52"/>
  <c r="L2532" i="52"/>
  <c r="L898" i="52"/>
  <c r="L1527" i="52"/>
  <c r="L3527" i="52"/>
  <c r="L2578" i="52"/>
  <c r="L1398" i="52"/>
  <c r="L3466" i="52"/>
  <c r="L3543" i="52"/>
  <c r="L2682" i="52"/>
  <c r="L1638" i="52"/>
  <c r="L3482" i="52"/>
  <c r="K6335" i="52"/>
  <c r="L6335" i="52" s="1"/>
  <c r="F6335" i="52"/>
  <c r="F975" i="52"/>
  <c r="L4996" i="52"/>
  <c r="F982" i="52"/>
  <c r="L6876" i="52"/>
  <c r="L1492" i="52"/>
  <c r="L3307" i="52"/>
  <c r="L4555" i="52"/>
  <c r="L3480" i="52"/>
  <c r="L2582" i="52"/>
  <c r="L5643" i="52"/>
  <c r="L1652" i="52"/>
  <c r="L1698" i="52"/>
  <c r="L1690" i="52"/>
  <c r="L3279" i="52"/>
  <c r="L5426" i="52"/>
  <c r="F346" i="52"/>
  <c r="L2598" i="52"/>
  <c r="L1560" i="52"/>
  <c r="L1863" i="52"/>
  <c r="L5382" i="52"/>
  <c r="L2630" i="52"/>
  <c r="L2464" i="52"/>
  <c r="L1424" i="52"/>
  <c r="L1613" i="52"/>
  <c r="F337" i="52"/>
  <c r="L1303" i="52"/>
  <c r="L1772" i="52"/>
  <c r="L2720" i="52"/>
  <c r="L3221" i="52"/>
  <c r="L3695" i="52"/>
  <c r="K4921" i="52"/>
  <c r="L4921" i="52" s="1"/>
  <c r="F4921" i="52"/>
  <c r="L3251" i="52"/>
  <c r="L3230" i="52"/>
  <c r="F3200" i="52"/>
  <c r="N3200" i="52" s="1"/>
  <c r="F3139" i="52"/>
  <c r="F3080" i="52"/>
  <c r="F3146" i="52"/>
  <c r="F3130" i="52"/>
  <c r="F3106" i="52"/>
  <c r="L6970" i="52"/>
  <c r="L5427" i="52"/>
  <c r="L1759" i="52"/>
  <c r="L1473" i="52"/>
  <c r="L3496" i="52"/>
  <c r="K948" i="52"/>
  <c r="L948" i="52" s="1"/>
  <c r="F948" i="52"/>
  <c r="L5028" i="52"/>
  <c r="F983" i="52"/>
  <c r="K1276" i="52"/>
  <c r="L1276" i="52" s="1"/>
  <c r="F1276" i="52"/>
  <c r="F5048" i="52"/>
  <c r="F5094" i="52"/>
  <c r="F5086" i="52"/>
  <c r="L1827" i="52"/>
  <c r="L3468" i="52"/>
  <c r="F5043" i="52"/>
  <c r="F5069" i="52"/>
  <c r="L5206" i="52"/>
  <c r="F822" i="52"/>
  <c r="N822" i="52" s="1"/>
  <c r="F641" i="52"/>
  <c r="L2597" i="52"/>
  <c r="F819" i="52"/>
  <c r="N819" i="52" s="1"/>
  <c r="L1535" i="52"/>
  <c r="L1749" i="52"/>
  <c r="L1573" i="52"/>
  <c r="L3975" i="52"/>
  <c r="L811" i="52"/>
  <c r="L536" i="52"/>
  <c r="L4086" i="52"/>
  <c r="L5740" i="52"/>
  <c r="L5733" i="52"/>
  <c r="L6678" i="52"/>
  <c r="L7145" i="52"/>
  <c r="L417" i="52"/>
  <c r="L5971" i="52"/>
  <c r="L6808" i="52"/>
  <c r="L6572" i="52"/>
  <c r="L6762" i="52"/>
  <c r="L4913" i="52"/>
  <c r="L4100" i="52"/>
  <c r="L392" i="52"/>
  <c r="L6487" i="52"/>
  <c r="L6472" i="52"/>
  <c r="L6214" i="52"/>
  <c r="L6558" i="52"/>
  <c r="L3991" i="52"/>
  <c r="L6092" i="52"/>
  <c r="L7163" i="52"/>
  <c r="L6221" i="52"/>
  <c r="L6189" i="52"/>
  <c r="L6196" i="52"/>
  <c r="L6682" i="52"/>
  <c r="L4906" i="52"/>
  <c r="L4891" i="52"/>
  <c r="L2322" i="52"/>
  <c r="L6273" i="52"/>
  <c r="L6241" i="52"/>
  <c r="L6841" i="52"/>
  <c r="L4302" i="52"/>
  <c r="L1050" i="52"/>
  <c r="L80" i="52"/>
  <c r="L322" i="52"/>
  <c r="L21" i="52"/>
  <c r="L3345" i="52"/>
  <c r="L3343" i="52"/>
  <c r="L182" i="52"/>
  <c r="L6141" i="52"/>
  <c r="L7057" i="52"/>
  <c r="L7076" i="52"/>
  <c r="L7080" i="52"/>
  <c r="L7106" i="52"/>
  <c r="L2346" i="52"/>
  <c r="L6771" i="52"/>
  <c r="L4864" i="52"/>
  <c r="L4863" i="52"/>
  <c r="L2482" i="52"/>
  <c r="L2200" i="52"/>
  <c r="L2229" i="52"/>
  <c r="L5675" i="52"/>
  <c r="L104" i="52"/>
  <c r="L6140" i="52"/>
  <c r="L6117" i="52"/>
  <c r="L171" i="52"/>
  <c r="L6291" i="52"/>
  <c r="L156" i="52"/>
  <c r="L503" i="52"/>
  <c r="L3928" i="52"/>
  <c r="L5674" i="52"/>
  <c r="L125" i="52"/>
  <c r="L1806" i="52"/>
  <c r="L5416" i="52"/>
  <c r="L3942" i="52"/>
  <c r="L6506" i="52"/>
  <c r="L6179" i="52"/>
  <c r="L6254" i="52"/>
  <c r="L14" i="52"/>
  <c r="L7084" i="52"/>
  <c r="L4858" i="52"/>
  <c r="L2622" i="52"/>
  <c r="L2207" i="52"/>
  <c r="L970" i="52"/>
  <c r="L1554" i="52"/>
  <c r="L4147" i="52"/>
  <c r="L7016" i="52"/>
  <c r="L6293" i="52"/>
  <c r="L6186" i="52"/>
  <c r="L6271" i="52"/>
  <c r="L6239" i="52"/>
  <c r="L94" i="52"/>
  <c r="L8" i="52"/>
  <c r="L5777" i="52"/>
  <c r="L5765" i="52"/>
  <c r="L3348" i="52"/>
  <c r="L5750" i="52"/>
  <c r="L6148" i="52"/>
  <c r="L4184" i="52"/>
  <c r="L7078" i="52"/>
  <c r="L7082" i="52"/>
  <c r="L7105" i="52"/>
  <c r="L4881" i="52"/>
  <c r="L6989" i="52"/>
  <c r="L2215" i="52"/>
  <c r="L2191" i="52"/>
  <c r="L568" i="52"/>
  <c r="L114" i="52"/>
  <c r="L6280" i="52"/>
  <c r="L6489" i="52"/>
  <c r="L6519" i="52"/>
  <c r="L7123" i="52"/>
  <c r="L2762" i="52"/>
  <c r="L4180" i="52"/>
  <c r="L4873" i="52"/>
  <c r="L6990" i="52"/>
  <c r="L2193" i="52"/>
  <c r="L2199" i="52"/>
  <c r="L5671" i="52"/>
  <c r="L108" i="52"/>
  <c r="L1468" i="52"/>
  <c r="L6111" i="52"/>
  <c r="L3877" i="52"/>
  <c r="L6184" i="52"/>
  <c r="L6277" i="52"/>
  <c r="L6245" i="52"/>
  <c r="L5610" i="52"/>
  <c r="L6939" i="52"/>
  <c r="L5" i="52"/>
  <c r="L6" i="52"/>
  <c r="L5762" i="52"/>
  <c r="L3352" i="52"/>
  <c r="L3318" i="52"/>
  <c r="L252" i="52"/>
  <c r="L5748" i="52"/>
  <c r="L4178" i="52"/>
  <c r="L1173" i="52"/>
  <c r="L7085" i="52"/>
  <c r="L7093" i="52"/>
  <c r="L7094" i="52"/>
  <c r="L3449" i="52"/>
  <c r="L6784" i="52"/>
  <c r="L4876" i="52"/>
  <c r="L6991" i="52"/>
  <c r="L2223" i="52"/>
  <c r="L2196" i="52"/>
  <c r="L968" i="52"/>
  <c r="L330" i="52"/>
  <c r="L5677" i="52"/>
  <c r="L121" i="52"/>
  <c r="L126" i="52"/>
  <c r="L1748" i="52"/>
  <c r="L1356" i="52"/>
  <c r="L1379" i="52"/>
  <c r="L4159" i="52"/>
  <c r="L4161" i="52"/>
  <c r="L7010" i="52"/>
  <c r="L167" i="52"/>
  <c r="L6286" i="52"/>
  <c r="L159" i="52"/>
  <c r="L3924" i="52"/>
  <c r="L6174" i="52"/>
  <c r="L6227" i="52"/>
  <c r="L5608" i="52"/>
  <c r="L15" i="52"/>
  <c r="L247" i="52"/>
  <c r="L2683" i="52"/>
  <c r="L6284" i="52"/>
  <c r="F1292" i="52"/>
  <c r="N1292" i="52" s="1"/>
  <c r="L1343" i="52"/>
  <c r="L2570" i="52"/>
  <c r="L5010" i="52"/>
  <c r="L5155" i="52"/>
  <c r="L4587" i="52"/>
  <c r="L1646" i="52"/>
  <c r="L1832" i="52"/>
  <c r="L1882" i="52"/>
  <c r="L3422" i="52"/>
  <c r="L6882" i="52"/>
  <c r="L3281" i="52"/>
  <c r="L4777" i="52"/>
  <c r="F347" i="52"/>
  <c r="L5148" i="52"/>
  <c r="L2488" i="52"/>
  <c r="L1493" i="52"/>
  <c r="L1353" i="52"/>
  <c r="L5398" i="52"/>
  <c r="L2668" i="52"/>
  <c r="L4711" i="52"/>
  <c r="L2633" i="52"/>
  <c r="L1803" i="52"/>
  <c r="L1619" i="52"/>
  <c r="L1713" i="52"/>
  <c r="L5474" i="52"/>
  <c r="L2797" i="52"/>
  <c r="L1340" i="52"/>
  <c r="L1550" i="52"/>
  <c r="L1298" i="52"/>
  <c r="L3252" i="52"/>
  <c r="L2764" i="52"/>
  <c r="K6354" i="52"/>
  <c r="L6354" i="52" s="1"/>
  <c r="F6354" i="52"/>
  <c r="L907" i="52"/>
  <c r="F4064" i="52"/>
  <c r="K1313" i="52"/>
  <c r="L1313" i="52" s="1"/>
  <c r="F1313" i="52"/>
  <c r="K661" i="52"/>
  <c r="L661" i="52" s="1"/>
  <c r="F661" i="52"/>
  <c r="F3070" i="52"/>
  <c r="F3137" i="52"/>
  <c r="F3127" i="52"/>
  <c r="F3076" i="52"/>
  <c r="F3081" i="52"/>
  <c r="F3214" i="52"/>
  <c r="F3171" i="52"/>
  <c r="F3088" i="52"/>
  <c r="N3088" i="52" s="1"/>
  <c r="K5284" i="52"/>
  <c r="L5284" i="52" s="1"/>
  <c r="F5284" i="52"/>
  <c r="L5401" i="52"/>
  <c r="L5335" i="52"/>
  <c r="L4269" i="52"/>
  <c r="L1802" i="52"/>
  <c r="L1520" i="52"/>
  <c r="F976" i="52"/>
  <c r="L3576" i="52"/>
  <c r="K1319" i="52"/>
  <c r="L1319" i="52" s="1"/>
  <c r="F1319" i="52"/>
  <c r="L3488" i="52"/>
  <c r="L3272" i="52"/>
  <c r="K1302" i="52"/>
  <c r="L1302" i="52" s="1"/>
  <c r="F1302" i="52"/>
  <c r="L4679" i="52"/>
  <c r="F577" i="52"/>
  <c r="L3490" i="52"/>
  <c r="F582" i="52"/>
  <c r="L3489" i="52"/>
  <c r="F5074" i="52"/>
  <c r="F5051" i="52"/>
  <c r="L3503" i="52"/>
  <c r="F3122" i="52"/>
  <c r="L1774" i="52"/>
  <c r="L5186" i="52"/>
  <c r="L4270" i="52"/>
  <c r="K5294" i="52"/>
  <c r="L5294" i="52" s="1"/>
  <c r="F5294" i="52"/>
  <c r="L3493" i="52"/>
  <c r="K648" i="52"/>
  <c r="L648" i="52" s="1"/>
  <c r="F648" i="52"/>
  <c r="F829" i="52"/>
  <c r="N829" i="52" s="1"/>
  <c r="F665" i="52"/>
  <c r="F633" i="52"/>
  <c r="L3227" i="52"/>
  <c r="F828" i="52"/>
  <c r="L1566" i="52"/>
  <c r="L1643" i="52"/>
  <c r="F578" i="52"/>
  <c r="L1842" i="52"/>
  <c r="L6982" i="52"/>
  <c r="L807" i="52"/>
  <c r="L3419" i="52"/>
  <c r="L374" i="52"/>
  <c r="L6209" i="52"/>
  <c r="L561" i="52"/>
  <c r="L6702" i="52"/>
  <c r="L6670" i="52"/>
  <c r="L6687" i="52"/>
  <c r="L3874" i="52"/>
  <c r="L809" i="52"/>
  <c r="L372" i="52"/>
  <c r="L3585" i="52"/>
  <c r="L6480" i="52"/>
  <c r="L6515" i="52"/>
  <c r="L6479" i="52"/>
  <c r="L6692" i="52"/>
  <c r="L6709" i="52"/>
  <c r="L4899" i="52"/>
  <c r="L407" i="52"/>
  <c r="L6550" i="52"/>
  <c r="L6525" i="52"/>
  <c r="L207" i="52"/>
  <c r="L7048" i="52"/>
  <c r="L5803" i="52"/>
  <c r="L534" i="52"/>
  <c r="L6279" i="52"/>
  <c r="L4905" i="52"/>
  <c r="L6252" i="52"/>
  <c r="L4309" i="52"/>
  <c r="L4289" i="52"/>
  <c r="L5609" i="52"/>
  <c r="L17" i="52"/>
  <c r="L5776" i="52"/>
  <c r="L3331" i="52"/>
  <c r="L5746" i="52"/>
  <c r="L6146" i="52"/>
  <c r="L1179" i="52"/>
  <c r="L1191" i="52"/>
  <c r="L7069" i="52"/>
  <c r="L7058" i="52"/>
  <c r="L7088" i="52"/>
  <c r="L7107" i="52"/>
  <c r="L6798" i="52"/>
  <c r="L6793" i="52"/>
  <c r="L4885" i="52"/>
  <c r="L2528" i="52"/>
  <c r="L2219" i="52"/>
  <c r="L2230" i="52"/>
  <c r="L5673" i="52"/>
  <c r="L117" i="52"/>
  <c r="L3396" i="52"/>
  <c r="L4139" i="52"/>
  <c r="L7014" i="52"/>
  <c r="L6110" i="52"/>
  <c r="L6114" i="52"/>
  <c r="L6282" i="52"/>
  <c r="L163" i="52"/>
  <c r="L3952" i="52"/>
  <c r="L109" i="52"/>
  <c r="L116" i="52"/>
  <c r="L1777" i="52"/>
  <c r="L6288" i="52"/>
  <c r="L3926" i="52"/>
  <c r="L6511" i="52"/>
  <c r="L6238" i="52"/>
  <c r="L7133" i="52"/>
  <c r="L4036" i="52"/>
  <c r="L5771" i="52"/>
  <c r="L7065" i="52"/>
  <c r="L2348" i="52"/>
  <c r="L3451" i="52"/>
  <c r="L4883" i="52"/>
  <c r="L2228" i="52"/>
  <c r="L2202" i="52"/>
  <c r="L959" i="52"/>
  <c r="L118" i="52"/>
  <c r="L1872" i="52"/>
  <c r="L7000" i="52"/>
  <c r="L6127" i="52"/>
  <c r="L164" i="52"/>
  <c r="L6183" i="52"/>
  <c r="L6250" i="52"/>
  <c r="L4008" i="52"/>
  <c r="L1059" i="52"/>
  <c r="L86" i="52"/>
  <c r="L438" i="52"/>
  <c r="L5764" i="52"/>
  <c r="L5778" i="52"/>
  <c r="L6151" i="52"/>
  <c r="L7192" i="52"/>
  <c r="L6795" i="52"/>
  <c r="L4878" i="52"/>
  <c r="L4865" i="52"/>
  <c r="L2190" i="52"/>
  <c r="L2198" i="52"/>
  <c r="L1700" i="52"/>
  <c r="L4137" i="52"/>
  <c r="L6134" i="52"/>
  <c r="L169" i="52"/>
  <c r="L6281" i="52"/>
  <c r="L501" i="52"/>
  <c r="L6491" i="52"/>
  <c r="L6187" i="52"/>
  <c r="L5973" i="52"/>
  <c r="L25" i="52"/>
  <c r="L4867" i="52"/>
  <c r="L6987" i="52"/>
  <c r="L2217" i="52"/>
  <c r="L328" i="52"/>
  <c r="L5635" i="52"/>
  <c r="L123" i="52"/>
  <c r="L1865" i="52"/>
  <c r="L1691" i="52"/>
  <c r="L4153" i="52"/>
  <c r="L6112" i="52"/>
  <c r="L173" i="52"/>
  <c r="L3946" i="52"/>
  <c r="L409" i="52"/>
  <c r="L6181" i="52"/>
  <c r="L6256" i="52"/>
  <c r="L6969" i="52"/>
  <c r="L3999" i="52"/>
  <c r="L7122" i="52"/>
  <c r="L76" i="52"/>
  <c r="L16" i="52"/>
  <c r="L201" i="52"/>
  <c r="L3337" i="52"/>
  <c r="L260" i="52"/>
  <c r="L183" i="52"/>
  <c r="L1199" i="52"/>
  <c r="L7064" i="52"/>
  <c r="L4274" i="52"/>
  <c r="L2342" i="52"/>
  <c r="L3433" i="52"/>
  <c r="L4868" i="52"/>
  <c r="L4871" i="52"/>
  <c r="L2231" i="52"/>
  <c r="L2208" i="52"/>
  <c r="L569" i="52"/>
  <c r="L5678" i="52"/>
  <c r="L127" i="52"/>
  <c r="L3699" i="52"/>
  <c r="L1536" i="52"/>
  <c r="L1411" i="52"/>
  <c r="L1797" i="52"/>
  <c r="L4143" i="52"/>
  <c r="L6126" i="52"/>
  <c r="L6294" i="52"/>
  <c r="L3948" i="52"/>
  <c r="L2329" i="52"/>
  <c r="L4304" i="52"/>
  <c r="L155" i="52"/>
  <c r="L5814" i="52"/>
  <c r="L285" i="52"/>
  <c r="L379" i="52"/>
  <c r="K4954" i="52"/>
  <c r="L4954" i="52" s="1"/>
  <c r="F4954" i="52"/>
  <c r="L3222" i="52"/>
  <c r="L3249" i="52"/>
  <c r="L2854" i="52"/>
  <c r="L1307" i="52"/>
  <c r="L1725" i="52"/>
  <c r="L1845" i="52"/>
  <c r="L3255" i="52"/>
  <c r="L2728" i="52"/>
  <c r="L2560" i="52"/>
  <c r="L4974" i="52"/>
  <c r="L4265" i="52"/>
  <c r="L2603" i="52"/>
  <c r="L2605" i="52"/>
  <c r="L1477" i="52"/>
  <c r="L5353" i="52"/>
  <c r="L2798" i="52"/>
  <c r="L1607" i="52"/>
  <c r="L2698" i="52"/>
  <c r="L3226" i="52"/>
  <c r="K6376" i="52"/>
  <c r="L6376" i="52" s="1"/>
  <c r="F6376" i="52"/>
  <c r="K6299" i="52"/>
  <c r="L6299" i="52" s="1"/>
  <c r="F6299" i="52"/>
  <c r="L197" i="52"/>
  <c r="L3259" i="52"/>
  <c r="F3981" i="52"/>
  <c r="L2811" i="52"/>
  <c r="L6924" i="52"/>
  <c r="L2527" i="52"/>
  <c r="L5617" i="52"/>
  <c r="L4619" i="52"/>
  <c r="L2548" i="52"/>
  <c r="L1808" i="52"/>
  <c r="L1676" i="52"/>
  <c r="L1655" i="52"/>
  <c r="L1407" i="52"/>
  <c r="L5634" i="52"/>
  <c r="L5369" i="52"/>
  <c r="L193" i="52"/>
  <c r="L2616" i="52"/>
  <c r="L1386" i="52"/>
  <c r="L1611" i="52"/>
  <c r="L3291" i="52"/>
  <c r="L6906" i="52"/>
  <c r="L2651" i="52"/>
  <c r="L1715" i="52"/>
  <c r="L1857" i="52"/>
  <c r="L1236" i="52"/>
  <c r="L5152" i="52"/>
  <c r="L4590" i="52"/>
  <c r="L2637" i="52"/>
  <c r="L1828" i="52"/>
  <c r="F3086" i="52"/>
  <c r="L5200" i="52"/>
  <c r="K1279" i="52"/>
  <c r="L1279" i="52" s="1"/>
  <c r="F1279" i="52"/>
  <c r="L5648" i="52"/>
  <c r="K1281" i="52"/>
  <c r="L1281" i="52" s="1"/>
  <c r="F1281" i="52"/>
  <c r="L3467" i="52"/>
  <c r="L3231" i="52"/>
  <c r="L3234" i="52"/>
  <c r="F3141" i="52"/>
  <c r="F3179" i="52"/>
  <c r="F3069" i="52"/>
  <c r="F3065" i="52"/>
  <c r="F3075" i="52"/>
  <c r="F3077" i="52"/>
  <c r="F3112" i="52"/>
  <c r="L4235" i="52"/>
  <c r="L5394" i="52"/>
  <c r="L3476" i="52"/>
  <c r="K3743" i="52"/>
  <c r="L3743" i="52" s="1"/>
  <c r="L889" i="52"/>
  <c r="K1317" i="52"/>
  <c r="F1317" i="52"/>
  <c r="L2661" i="52"/>
  <c r="F4020" i="52"/>
  <c r="L2577" i="52"/>
  <c r="F4009" i="52"/>
  <c r="L1687" i="52"/>
  <c r="L6938" i="52"/>
  <c r="K3771" i="52"/>
  <c r="F3771" i="52"/>
  <c r="K1312" i="52"/>
  <c r="L1312" i="52" s="1"/>
  <c r="F1312" i="52"/>
  <c r="K1273" i="52"/>
  <c r="L1273" i="52" s="1"/>
  <c r="F1273" i="52"/>
  <c r="F5146" i="52"/>
  <c r="F5118" i="52"/>
  <c r="F3192" i="52"/>
  <c r="L3711" i="52"/>
  <c r="F5050" i="52"/>
  <c r="K5283" i="52"/>
  <c r="L5283" i="52" s="1"/>
  <c r="F5283" i="52"/>
  <c r="K6303" i="52"/>
  <c r="L6303" i="52" s="1"/>
  <c r="F6303" i="52"/>
  <c r="K5296" i="52"/>
  <c r="L5296" i="52" s="1"/>
  <c r="F5296" i="52"/>
  <c r="L2575" i="52"/>
  <c r="F821" i="52"/>
  <c r="F657" i="52"/>
  <c r="F643" i="52"/>
  <c r="F820" i="52"/>
  <c r="L1741" i="52"/>
  <c r="L3486" i="52"/>
  <c r="L1539" i="52"/>
  <c r="L1598" i="52"/>
  <c r="L6569" i="52"/>
  <c r="L815" i="52"/>
  <c r="L5815" i="52"/>
  <c r="L4915" i="52"/>
  <c r="L4102" i="52"/>
  <c r="L4099" i="52"/>
  <c r="L7139" i="52"/>
  <c r="L7158" i="52"/>
  <c r="L415" i="52"/>
  <c r="L6530" i="52"/>
  <c r="L6757" i="52"/>
  <c r="L445" i="52"/>
  <c r="L6088" i="52"/>
  <c r="L382" i="52"/>
  <c r="L6684" i="52"/>
  <c r="L4894" i="52"/>
  <c r="L4910" i="52"/>
  <c r="L6559" i="52"/>
  <c r="L3406" i="52"/>
  <c r="L4111" i="52"/>
  <c r="L6205" i="52"/>
  <c r="L6212" i="52"/>
  <c r="L556" i="52"/>
  <c r="L4912" i="52"/>
  <c r="L4886" i="52"/>
  <c r="L364" i="52"/>
  <c r="L6172" i="52"/>
  <c r="L6257" i="52"/>
  <c r="L6957" i="52"/>
  <c r="L440" i="52"/>
  <c r="L4075" i="52"/>
  <c r="L6848" i="52"/>
  <c r="L3319" i="52"/>
  <c r="L3316" i="52"/>
  <c r="L253" i="52"/>
  <c r="L175" i="52"/>
  <c r="L6152" i="52"/>
  <c r="L1165" i="52"/>
  <c r="L1184" i="52"/>
  <c r="L1194" i="52"/>
  <c r="L7077" i="52"/>
  <c r="L7097" i="52"/>
  <c r="L7186" i="52"/>
  <c r="L651" i="52"/>
  <c r="L4880" i="52"/>
  <c r="L4869" i="52"/>
  <c r="L6986" i="52"/>
  <c r="L2221" i="52"/>
  <c r="L2201" i="52"/>
  <c r="L567" i="52"/>
  <c r="L5680" i="52"/>
  <c r="L113" i="52"/>
  <c r="L1620" i="52"/>
  <c r="L4151" i="52"/>
  <c r="L4145" i="52"/>
  <c r="L7006" i="52"/>
  <c r="L6139" i="52"/>
  <c r="L5379" i="52"/>
  <c r="L6290" i="52"/>
  <c r="L3944" i="52"/>
  <c r="L962" i="52"/>
  <c r="L570" i="52"/>
  <c r="L1834" i="52"/>
  <c r="L3402" i="52"/>
  <c r="L416" i="52"/>
  <c r="L6551" i="52"/>
  <c r="L5172" i="52"/>
  <c r="L249" i="52"/>
  <c r="L2732" i="52"/>
  <c r="L7087" i="52"/>
  <c r="L7109" i="52"/>
  <c r="L2226" i="52"/>
  <c r="L2181" i="52"/>
  <c r="L1738" i="52"/>
  <c r="L3399" i="52"/>
  <c r="L4141" i="52"/>
  <c r="L6122" i="52"/>
  <c r="L504" i="52"/>
  <c r="L6170" i="52"/>
  <c r="L2321" i="52"/>
  <c r="L78" i="52"/>
  <c r="L5598" i="52"/>
  <c r="L546" i="52"/>
  <c r="L437" i="52"/>
  <c r="L13" i="52"/>
  <c r="L5774" i="52"/>
  <c r="L3363" i="52"/>
  <c r="L262" i="52"/>
  <c r="L4187" i="52"/>
  <c r="L7184" i="52"/>
  <c r="L6786" i="52"/>
  <c r="L4875" i="52"/>
  <c r="L2220" i="52"/>
  <c r="L2225" i="52"/>
  <c r="L2194" i="52"/>
  <c r="L7020" i="52"/>
  <c r="L6115" i="52"/>
  <c r="L5352" i="52"/>
  <c r="L3950" i="52"/>
  <c r="L6512" i="52"/>
  <c r="L7151" i="52"/>
  <c r="L6163" i="52"/>
  <c r="L6964" i="52"/>
  <c r="L441" i="52"/>
  <c r="L6846" i="52"/>
  <c r="L5758" i="52"/>
  <c r="L1169" i="52"/>
  <c r="L7091" i="52"/>
  <c r="L2340" i="52"/>
  <c r="L4882" i="52"/>
  <c r="L2481" i="52"/>
  <c r="L2222" i="52"/>
  <c r="L953" i="52"/>
  <c r="L5682" i="52"/>
  <c r="L115" i="52"/>
  <c r="L1793" i="52"/>
  <c r="L1666" i="52"/>
  <c r="L7008" i="52"/>
  <c r="L6168" i="52"/>
  <c r="L6261" i="52"/>
  <c r="L6229" i="52"/>
  <c r="L4002" i="52"/>
  <c r="L4312" i="52"/>
  <c r="L5602" i="52"/>
  <c r="L436" i="52"/>
  <c r="L4083" i="52"/>
  <c r="L5773" i="52"/>
  <c r="L3323" i="52"/>
  <c r="L250" i="52"/>
  <c r="L5753" i="52"/>
  <c r="L6142" i="52"/>
  <c r="L1192" i="52"/>
  <c r="L7083" i="52"/>
  <c r="L2334" i="52"/>
  <c r="L3447" i="52"/>
  <c r="L6806" i="52"/>
  <c r="L6790" i="52"/>
  <c r="L6996" i="52"/>
  <c r="L2195" i="52"/>
  <c r="L2203" i="52"/>
  <c r="L1475" i="52"/>
  <c r="L1630" i="52"/>
  <c r="L1744" i="52"/>
  <c r="L3401" i="52"/>
  <c r="L6131" i="52"/>
  <c r="L6136" i="52"/>
  <c r="L5407" i="52"/>
  <c r="L6287" i="52"/>
  <c r="L506" i="52"/>
  <c r="L3940" i="52"/>
  <c r="L6259" i="52"/>
  <c r="L4313" i="52"/>
  <c r="L7188" i="52"/>
  <c r="L505" i="52"/>
  <c r="L6285" i="52"/>
  <c r="F4945" i="52"/>
  <c r="N4945" i="52" s="1"/>
  <c r="F827" i="52"/>
  <c r="N827" i="52" s="1"/>
  <c r="L1877" i="52"/>
  <c r="L5506" i="52"/>
  <c r="L6225" i="52"/>
  <c r="L6193" i="52"/>
  <c r="L6200" i="52"/>
  <c r="L6703" i="52"/>
  <c r="L6671" i="52"/>
  <c r="L7152" i="52"/>
  <c r="L6545" i="52"/>
  <c r="L6555" i="52"/>
  <c r="L5217" i="52"/>
  <c r="L4916" i="52"/>
  <c r="L289" i="52"/>
  <c r="L375" i="52"/>
  <c r="L5738" i="52"/>
  <c r="L6500" i="52"/>
  <c r="L6486" i="52"/>
  <c r="L6474" i="52"/>
  <c r="L6708" i="52"/>
  <c r="L7144" i="52"/>
  <c r="L7170" i="52"/>
  <c r="L810" i="52"/>
  <c r="L2832" i="52"/>
  <c r="L5721" i="52"/>
  <c r="L6690" i="52"/>
  <c r="L6707" i="52"/>
  <c r="L356" i="52"/>
  <c r="L6169" i="52"/>
  <c r="L6236" i="52"/>
  <c r="L6962" i="52"/>
  <c r="L5793" i="52"/>
  <c r="L4297" i="52"/>
  <c r="L4311" i="52"/>
  <c r="L1062" i="52"/>
  <c r="L548" i="52"/>
  <c r="L4076" i="52"/>
  <c r="L6854" i="52"/>
  <c r="L3360" i="52"/>
  <c r="L248" i="52"/>
  <c r="L6144" i="52"/>
  <c r="L1170" i="52"/>
  <c r="L1197" i="52"/>
  <c r="L7067" i="52"/>
  <c r="L7054" i="52"/>
  <c r="L7096" i="52"/>
  <c r="L7187" i="52"/>
  <c r="L6995" i="52"/>
  <c r="L2606" i="52"/>
  <c r="L2213" i="52"/>
  <c r="L2186" i="52"/>
  <c r="L956" i="52"/>
  <c r="L5683" i="52"/>
  <c r="L1564" i="52"/>
  <c r="L4135" i="52"/>
  <c r="L6125" i="52"/>
  <c r="L6116" i="52"/>
  <c r="L170" i="52"/>
  <c r="L972" i="52"/>
  <c r="L6283" i="52"/>
  <c r="L502" i="52"/>
  <c r="L3936" i="52"/>
  <c r="L110" i="52"/>
  <c r="L1765" i="52"/>
  <c r="L6119" i="52"/>
  <c r="L500" i="52"/>
  <c r="L6275" i="52"/>
  <c r="L6270" i="52"/>
  <c r="L24" i="52"/>
  <c r="L1196" i="52"/>
  <c r="L4611" i="52"/>
  <c r="L6782" i="52"/>
  <c r="L4874" i="52"/>
  <c r="L6999" i="52"/>
  <c r="L2184" i="52"/>
  <c r="L2182" i="52"/>
  <c r="L6132" i="52"/>
  <c r="L5417" i="52"/>
  <c r="L3922" i="52"/>
  <c r="L6167" i="52"/>
  <c r="L6266" i="52"/>
  <c r="L6960" i="52"/>
  <c r="L4296" i="52"/>
  <c r="L4294" i="52"/>
  <c r="L324" i="52"/>
  <c r="L5970" i="52"/>
  <c r="L9" i="52"/>
  <c r="L3355" i="52"/>
  <c r="L176" i="52"/>
  <c r="L6149" i="52"/>
  <c r="L4175" i="52"/>
  <c r="L1188" i="52"/>
  <c r="L7055" i="52"/>
  <c r="L7098" i="52"/>
  <c r="L3437" i="52"/>
  <c r="L6985" i="52"/>
  <c r="L2210" i="52"/>
  <c r="L2185" i="52"/>
  <c r="L965" i="52"/>
  <c r="L332" i="52"/>
  <c r="L111" i="52"/>
  <c r="L7004" i="52"/>
  <c r="L973" i="52"/>
  <c r="L158" i="52"/>
  <c r="L3934" i="52"/>
  <c r="L5735" i="52"/>
  <c r="L6504" i="52"/>
  <c r="L7134" i="52"/>
  <c r="L5204" i="52"/>
  <c r="L251" i="52"/>
  <c r="L7053" i="52"/>
  <c r="L3236" i="52"/>
  <c r="L6773" i="52"/>
  <c r="L2214" i="52"/>
  <c r="L2188" i="52"/>
  <c r="L5672" i="52"/>
  <c r="L129" i="52"/>
  <c r="L1909" i="52"/>
  <c r="L1770" i="52"/>
  <c r="L3398" i="52"/>
  <c r="L4157" i="52"/>
  <c r="L6113" i="52"/>
  <c r="L5415" i="52"/>
  <c r="L6810" i="52"/>
  <c r="L6534" i="52"/>
  <c r="L6557" i="52"/>
  <c r="L6272" i="52"/>
  <c r="L6240" i="52"/>
  <c r="L4292" i="52"/>
  <c r="L5604" i="52"/>
  <c r="L544" i="52"/>
  <c r="L4084" i="52"/>
  <c r="L4073" i="52"/>
  <c r="L28" i="52"/>
  <c r="L19" i="52"/>
  <c r="L3315" i="52"/>
  <c r="L3354" i="52"/>
  <c r="L5754" i="52"/>
  <c r="L6154" i="52"/>
  <c r="L4186" i="52"/>
  <c r="L1180" i="52"/>
  <c r="L7074" i="52"/>
  <c r="L4884" i="52"/>
  <c r="L2232" i="52"/>
  <c r="L2187" i="52"/>
  <c r="L2189" i="52"/>
  <c r="L124" i="52"/>
  <c r="L106" i="52"/>
  <c r="L1506" i="52"/>
  <c r="L1561" i="52"/>
  <c r="L1510" i="52"/>
  <c r="L3400" i="52"/>
  <c r="L4155" i="52"/>
  <c r="L7018" i="52"/>
  <c r="L6137" i="52"/>
  <c r="L6108" i="52"/>
  <c r="L3932" i="52"/>
  <c r="L6243" i="52"/>
  <c r="L5794" i="52"/>
  <c r="L5759" i="52"/>
  <c r="L186" i="52"/>
  <c r="L6156" i="52"/>
  <c r="L7189" i="52"/>
  <c r="L3938" i="52"/>
  <c r="K237" i="52"/>
  <c r="L237" i="52" s="1"/>
  <c r="K5906" i="52"/>
  <c r="L5906" i="52" s="1"/>
  <c r="K5891" i="52"/>
  <c r="L5891" i="52" s="1"/>
  <c r="K6860" i="52"/>
  <c r="K472" i="52"/>
  <c r="L472" i="52" s="1"/>
  <c r="K3455" i="52"/>
  <c r="L3455" i="52" s="1"/>
  <c r="K6718" i="52"/>
  <c r="L6718" i="52" s="1"/>
  <c r="K6820" i="52"/>
  <c r="L6820" i="52" s="1"/>
  <c r="K7175" i="52"/>
  <c r="L7175" i="52" s="1"/>
  <c r="K6009" i="52"/>
  <c r="L6009" i="52" s="1"/>
  <c r="K6018" i="52"/>
  <c r="L6018" i="52" s="1"/>
  <c r="K6041" i="52"/>
  <c r="L6041" i="52" s="1"/>
  <c r="K6056" i="52"/>
  <c r="L6056" i="52" s="1"/>
  <c r="K6014" i="52"/>
  <c r="L6014" i="52" s="1"/>
  <c r="K6036" i="52"/>
  <c r="L6036" i="52" s="1"/>
  <c r="K6047" i="52"/>
  <c r="L6047" i="52" s="1"/>
  <c r="K6053" i="52"/>
  <c r="L6053" i="52" s="1"/>
  <c r="K6024" i="52"/>
  <c r="L6024" i="52" s="1"/>
  <c r="K6032" i="52"/>
  <c r="L6032" i="52" s="1"/>
  <c r="K6046" i="52"/>
  <c r="L6046" i="52" s="1"/>
  <c r="K6020" i="52"/>
  <c r="L6020" i="52" s="1"/>
  <c r="K6030" i="52"/>
  <c r="L6030" i="52" s="1"/>
  <c r="K7113" i="52"/>
  <c r="L7113" i="52" s="1"/>
  <c r="K7111" i="52"/>
  <c r="L7111" i="52" s="1"/>
  <c r="K5954" i="52"/>
  <c r="L5954" i="52" s="1"/>
  <c r="K5961" i="52"/>
  <c r="L5961" i="52" s="1"/>
  <c r="K5955" i="52"/>
  <c r="L5955" i="52" s="1"/>
  <c r="K4119" i="52"/>
  <c r="L4119" i="52" s="1"/>
  <c r="K4127" i="52"/>
  <c r="L4127" i="52" s="1"/>
  <c r="K4120" i="52"/>
  <c r="L4120" i="52" s="1"/>
  <c r="K4128" i="52"/>
  <c r="L4128" i="52" s="1"/>
  <c r="K4167" i="52"/>
  <c r="L4167" i="52" s="1"/>
  <c r="K4173" i="52"/>
  <c r="L4173" i="52" s="1"/>
  <c r="K4171" i="52"/>
  <c r="L4171" i="52" s="1"/>
  <c r="K2300" i="52"/>
  <c r="L2300" i="52" s="1"/>
  <c r="K2294" i="52"/>
  <c r="L2294" i="52" s="1"/>
  <c r="K2268" i="52"/>
  <c r="L2268" i="52" s="1"/>
  <c r="K2266" i="52"/>
  <c r="L2266" i="52" s="1"/>
  <c r="K2307" i="52"/>
  <c r="L2307" i="52" s="1"/>
  <c r="K2291" i="52"/>
  <c r="L2291" i="52" s="1"/>
  <c r="K2275" i="52"/>
  <c r="L2275" i="52" s="1"/>
  <c r="K2290" i="52"/>
  <c r="L2290" i="52" s="1"/>
  <c r="K2313" i="52"/>
  <c r="L2313" i="52" s="1"/>
  <c r="K2297" i="52"/>
  <c r="L2297" i="52" s="1"/>
  <c r="K2281" i="52"/>
  <c r="L2281" i="52" s="1"/>
  <c r="K2265" i="52"/>
  <c r="L2265" i="52" s="1"/>
  <c r="K2276" i="52"/>
  <c r="L2276" i="52" s="1"/>
  <c r="K6650" i="52"/>
  <c r="L6650" i="52" s="1"/>
  <c r="K3919" i="52"/>
  <c r="L3919" i="52" s="1"/>
  <c r="K3920" i="52"/>
  <c r="L3920" i="52" s="1"/>
  <c r="K4752" i="52"/>
  <c r="L4752" i="52" s="1"/>
  <c r="K4756" i="52"/>
  <c r="L4756" i="52" s="1"/>
  <c r="K4761" i="52"/>
  <c r="L4761" i="52" s="1"/>
  <c r="K4757" i="52"/>
  <c r="L4757" i="52" s="1"/>
  <c r="K3384" i="52"/>
  <c r="L3384" i="52" s="1"/>
  <c r="K3392" i="52"/>
  <c r="L3392" i="52" s="1"/>
  <c r="K3385" i="52"/>
  <c r="L3385" i="52" s="1"/>
  <c r="K3393" i="52"/>
  <c r="L3393" i="52" s="1"/>
  <c r="K99" i="52"/>
  <c r="L99" i="52" s="1"/>
  <c r="K2235" i="52"/>
  <c r="L2235" i="52" s="1"/>
  <c r="K2243" i="52"/>
  <c r="L2243" i="52" s="1"/>
  <c r="K2251" i="52"/>
  <c r="L2251" i="52" s="1"/>
  <c r="K2233" i="52"/>
  <c r="L2233" i="52" s="1"/>
  <c r="K2241" i="52"/>
  <c r="L2241" i="52" s="1"/>
  <c r="K2249" i="52"/>
  <c r="L2249" i="52" s="1"/>
  <c r="K2254" i="52"/>
  <c r="L2254" i="52" s="1"/>
  <c r="K2260" i="52"/>
  <c r="L2260" i="52" s="1"/>
  <c r="K70" i="52"/>
  <c r="L70" i="52" s="1"/>
  <c r="K69" i="52"/>
  <c r="L69" i="52" s="1"/>
  <c r="K64" i="52"/>
  <c r="L64" i="52" s="1"/>
  <c r="K62" i="52"/>
  <c r="L62" i="52" s="1"/>
  <c r="K52" i="52"/>
  <c r="L52" i="52" s="1"/>
  <c r="K63" i="52"/>
  <c r="L63" i="52" s="1"/>
  <c r="K72" i="52"/>
  <c r="L72" i="52" s="1"/>
  <c r="K595" i="52"/>
  <c r="L595" i="52" s="1"/>
  <c r="K5440" i="52"/>
  <c r="L5440" i="52" s="1"/>
  <c r="K5437" i="52"/>
  <c r="L5437" i="52" s="1"/>
  <c r="K5445" i="52"/>
  <c r="L5445" i="52" s="1"/>
  <c r="K6950" i="52"/>
  <c r="L6950" i="52" s="1"/>
  <c r="K6951" i="52"/>
  <c r="L6951" i="52" s="1"/>
  <c r="K452" i="52"/>
  <c r="L452" i="52" s="1"/>
  <c r="K451" i="52"/>
  <c r="L451" i="52" s="1"/>
  <c r="K453" i="52"/>
  <c r="L453" i="52" s="1"/>
  <c r="K464" i="52"/>
  <c r="L464" i="52" s="1"/>
  <c r="K977" i="52"/>
  <c r="L977" i="52" s="1"/>
  <c r="K579" i="52"/>
  <c r="L579" i="52" s="1"/>
  <c r="K4010" i="52"/>
  <c r="L4010" i="52" s="1"/>
  <c r="K981" i="52"/>
  <c r="L981" i="52" s="1"/>
  <c r="K4031" i="52"/>
  <c r="L4031" i="52" s="1"/>
  <c r="K4019" i="52"/>
  <c r="L4019" i="52" s="1"/>
  <c r="K984" i="52"/>
  <c r="L984" i="52" s="1"/>
  <c r="K4023" i="52"/>
  <c r="L4023" i="52" s="1"/>
  <c r="K996" i="52"/>
  <c r="L996" i="52" s="1"/>
  <c r="K3996" i="52"/>
  <c r="L3996" i="52" s="1"/>
  <c r="K3983" i="52"/>
  <c r="L3983" i="52" s="1"/>
  <c r="K477" i="52"/>
  <c r="L477" i="52" s="1"/>
  <c r="K574" i="52"/>
  <c r="L574" i="52" s="1"/>
  <c r="K1246" i="52"/>
  <c r="L1246" i="52" s="1"/>
  <c r="K721" i="52"/>
  <c r="N721" i="52" s="1"/>
  <c r="K719" i="52"/>
  <c r="K4021" i="52"/>
  <c r="N4021" i="52" s="1"/>
  <c r="K717" i="52"/>
  <c r="L717" i="52" s="1"/>
  <c r="K710" i="52"/>
  <c r="L710" i="52" s="1"/>
  <c r="K4027" i="52"/>
  <c r="L4027" i="52" s="1"/>
  <c r="K3981" i="52"/>
  <c r="L3981" i="52" s="1"/>
  <c r="K3982" i="52"/>
  <c r="L3982" i="52" s="1"/>
  <c r="K342" i="52"/>
  <c r="N342" i="52" s="1"/>
  <c r="K335" i="52"/>
  <c r="L335" i="52" s="1"/>
  <c r="K334" i="52"/>
  <c r="L334" i="52" s="1"/>
  <c r="K355" i="52"/>
  <c r="L355" i="52" s="1"/>
  <c r="K3102" i="52"/>
  <c r="N3102" i="52" s="1"/>
  <c r="K3196" i="52"/>
  <c r="N3196" i="52" s="1"/>
  <c r="K4176" i="52"/>
  <c r="K4068" i="52"/>
  <c r="N4068" i="52" s="1"/>
  <c r="K3213" i="52"/>
  <c r="N3213" i="52" s="1"/>
  <c r="K3095" i="52"/>
  <c r="N3095" i="52" s="1"/>
  <c r="K4059" i="52"/>
  <c r="L4059" i="52" s="1"/>
  <c r="K3089" i="52"/>
  <c r="L3089" i="52" s="1"/>
  <c r="K3062" i="52"/>
  <c r="K3207" i="52"/>
  <c r="N3207" i="52" s="1"/>
  <c r="K3063" i="52"/>
  <c r="L3063" i="52" s="1"/>
  <c r="K3180" i="52"/>
  <c r="L3180" i="52" s="1"/>
  <c r="K3145" i="52"/>
  <c r="N3145" i="52" s="1"/>
  <c r="K3163" i="52"/>
  <c r="N3163" i="52" s="1"/>
  <c r="K3182" i="52"/>
  <c r="N3182" i="52" s="1"/>
  <c r="K3164" i="52"/>
  <c r="N3164" i="52" s="1"/>
  <c r="K3124" i="52"/>
  <c r="L3124" i="52" s="1"/>
  <c r="K3066" i="52"/>
  <c r="N3066" i="52" s="1"/>
  <c r="K3166" i="52"/>
  <c r="L3166" i="52" s="1"/>
  <c r="K3134" i="52"/>
  <c r="N3134" i="52" s="1"/>
  <c r="K3087" i="52"/>
  <c r="L3087" i="52" s="1"/>
  <c r="K3168" i="52"/>
  <c r="N3168" i="52" s="1"/>
  <c r="K976" i="52"/>
  <c r="L976" i="52" s="1"/>
  <c r="K6722" i="52"/>
  <c r="L6722" i="52" s="1"/>
  <c r="K6726" i="52"/>
  <c r="L6726" i="52" s="1"/>
  <c r="K4009" i="52"/>
  <c r="L4009" i="52" s="1"/>
  <c r="K5146" i="52"/>
  <c r="L5146" i="52" s="1"/>
  <c r="K5107" i="52"/>
  <c r="N5107" i="52" s="1"/>
  <c r="K5125" i="52"/>
  <c r="N5125" i="52" s="1"/>
  <c r="K5132" i="52"/>
  <c r="L5132" i="52" s="1"/>
  <c r="K5121" i="52"/>
  <c r="L5121" i="52" s="1"/>
  <c r="K343" i="52"/>
  <c r="L343" i="52" s="1"/>
  <c r="K5128" i="52"/>
  <c r="L5128" i="52" s="1"/>
  <c r="K3994" i="52"/>
  <c r="N3994" i="52" s="1"/>
  <c r="K497" i="52"/>
  <c r="L497" i="52" s="1"/>
  <c r="K232" i="52"/>
  <c r="K5922" i="52"/>
  <c r="L5922" i="52" s="1"/>
  <c r="K5899" i="52"/>
  <c r="L5899" i="52" s="1"/>
  <c r="K5923" i="52"/>
  <c r="L5923" i="52" s="1"/>
  <c r="K473" i="52"/>
  <c r="L473" i="52" s="1"/>
  <c r="K3458" i="52"/>
  <c r="L3458" i="52" s="1"/>
  <c r="K6711" i="52"/>
  <c r="L6711" i="52" s="1"/>
  <c r="K6824" i="52"/>
  <c r="L6824" i="52" s="1"/>
  <c r="K6814" i="52"/>
  <c r="L6814" i="52" s="1"/>
  <c r="K490" i="52"/>
  <c r="L490" i="52" s="1"/>
  <c r="K226" i="52"/>
  <c r="K5892" i="52"/>
  <c r="L5892" i="52" s="1"/>
  <c r="K5916" i="52"/>
  <c r="L5916" i="52" s="1"/>
  <c r="K5932" i="52"/>
  <c r="L5932" i="52" s="1"/>
  <c r="K5917" i="52"/>
  <c r="L5917" i="52" s="1"/>
  <c r="K6862" i="52"/>
  <c r="L6862" i="52" s="1"/>
  <c r="K468" i="52"/>
  <c r="L468" i="52" s="1"/>
  <c r="K3457" i="52"/>
  <c r="L3457" i="52" s="1"/>
  <c r="K6713" i="52"/>
  <c r="L6713" i="52" s="1"/>
  <c r="K6833" i="52"/>
  <c r="L6833" i="52" s="1"/>
  <c r="K6832" i="52"/>
  <c r="L6832" i="52" s="1"/>
  <c r="K6815" i="52"/>
  <c r="N6815" i="52" s="1"/>
  <c r="K6834" i="52"/>
  <c r="L6834" i="52" s="1"/>
  <c r="K6823" i="52"/>
  <c r="L6823" i="52" s="1"/>
  <c r="K7179" i="52"/>
  <c r="L7179" i="52" s="1"/>
  <c r="K6057" i="52"/>
  <c r="L6057" i="52" s="1"/>
  <c r="K6025" i="52"/>
  <c r="L6025" i="52" s="1"/>
  <c r="K6021" i="52"/>
  <c r="L6021" i="52" s="1"/>
  <c r="K7117" i="52"/>
  <c r="L7117" i="52" s="1"/>
  <c r="K5957" i="52"/>
  <c r="L5957" i="52" s="1"/>
  <c r="K4122" i="52"/>
  <c r="L4122" i="52" s="1"/>
  <c r="K4169" i="52"/>
  <c r="L4169" i="52" s="1"/>
  <c r="K4172" i="52"/>
  <c r="L4172" i="52" s="1"/>
  <c r="K4163" i="52"/>
  <c r="L4163" i="52" s="1"/>
  <c r="K2306" i="52"/>
  <c r="L2306" i="52" s="1"/>
  <c r="K2286" i="52"/>
  <c r="L2286" i="52" s="1"/>
  <c r="K2310" i="52"/>
  <c r="L2310" i="52" s="1"/>
  <c r="K2296" i="52"/>
  <c r="L2296" i="52" s="1"/>
  <c r="K2303" i="52"/>
  <c r="L2303" i="52" s="1"/>
  <c r="K2287" i="52"/>
  <c r="L2287" i="52" s="1"/>
  <c r="K2271" i="52"/>
  <c r="L2271" i="52" s="1"/>
  <c r="K2270" i="52"/>
  <c r="L2270" i="52" s="1"/>
  <c r="K2309" i="52"/>
  <c r="L2309" i="52" s="1"/>
  <c r="K2293" i="52"/>
  <c r="L2293" i="52" s="1"/>
  <c r="K2277" i="52"/>
  <c r="L2277" i="52" s="1"/>
  <c r="K2312" i="52"/>
  <c r="L2312" i="52" s="1"/>
  <c r="K3916" i="52"/>
  <c r="L3916" i="52" s="1"/>
  <c r="K3918" i="52"/>
  <c r="L3918" i="52" s="1"/>
  <c r="K5578" i="52"/>
  <c r="L5578" i="52" s="1"/>
  <c r="K4758" i="52"/>
  <c r="L4758" i="52" s="1"/>
  <c r="K4755" i="52"/>
  <c r="L4755" i="52" s="1"/>
  <c r="K4759" i="52"/>
  <c r="L4759" i="52" s="1"/>
  <c r="K4760" i="52"/>
  <c r="L4760" i="52" s="1"/>
  <c r="K4750" i="52"/>
  <c r="L4750" i="52" s="1"/>
  <c r="K3386" i="52"/>
  <c r="L3386" i="52" s="1"/>
  <c r="K3394" i="52"/>
  <c r="L3394" i="52" s="1"/>
  <c r="K3387" i="52"/>
  <c r="L3387" i="52" s="1"/>
  <c r="K3395" i="52"/>
  <c r="L3395" i="52" s="1"/>
  <c r="K100" i="52"/>
  <c r="L100" i="52" s="1"/>
  <c r="K2236" i="52"/>
  <c r="L2236" i="52" s="1"/>
  <c r="K2244" i="52"/>
  <c r="L2244" i="52" s="1"/>
  <c r="K2255" i="52"/>
  <c r="L2255" i="52" s="1"/>
  <c r="K2234" i="52"/>
  <c r="L2234" i="52" s="1"/>
  <c r="K2242" i="52"/>
  <c r="L2242" i="52" s="1"/>
  <c r="K2250" i="52"/>
  <c r="L2250" i="52" s="1"/>
  <c r="K2256" i="52"/>
  <c r="L2256" i="52" s="1"/>
  <c r="K2261" i="52"/>
  <c r="L2261" i="52" s="1"/>
  <c r="K65" i="52"/>
  <c r="L65" i="52" s="1"/>
  <c r="K51" i="52"/>
  <c r="L51" i="52" s="1"/>
  <c r="K48" i="52"/>
  <c r="L48" i="52" s="1"/>
  <c r="K53" i="52"/>
  <c r="L53" i="52" s="1"/>
  <c r="K58" i="52"/>
  <c r="L58" i="52" s="1"/>
  <c r="K47" i="52"/>
  <c r="L47" i="52" s="1"/>
  <c r="K56" i="52"/>
  <c r="L56" i="52" s="1"/>
  <c r="K590" i="52"/>
  <c r="L590" i="52" s="1"/>
  <c r="K5438" i="52"/>
  <c r="L5438" i="52" s="1"/>
  <c r="K5444" i="52"/>
  <c r="L5444" i="52" s="1"/>
  <c r="K5439" i="52"/>
  <c r="L5439" i="52" s="1"/>
  <c r="K5447" i="52"/>
  <c r="L5447" i="52" s="1"/>
  <c r="K6948" i="52"/>
  <c r="L6948" i="52" s="1"/>
  <c r="K6953" i="52"/>
  <c r="L6953" i="52" s="1"/>
  <c r="K454" i="52"/>
  <c r="L454" i="52" s="1"/>
  <c r="K459" i="52"/>
  <c r="L459" i="52" s="1"/>
  <c r="K457" i="52"/>
  <c r="L457" i="52" s="1"/>
  <c r="K978" i="52"/>
  <c r="L978" i="52" s="1"/>
  <c r="K985" i="52"/>
  <c r="L985" i="52" s="1"/>
  <c r="K580" i="52"/>
  <c r="L580" i="52" s="1"/>
  <c r="K4028" i="52"/>
  <c r="L4028" i="52" s="1"/>
  <c r="K4033" i="52"/>
  <c r="K992" i="52"/>
  <c r="L992" i="52" s="1"/>
  <c r="K4034" i="52"/>
  <c r="K4011" i="52"/>
  <c r="N4011" i="52" s="1"/>
  <c r="K986" i="52"/>
  <c r="L986" i="52" s="1"/>
  <c r="K1247" i="52"/>
  <c r="L1247" i="52" s="1"/>
  <c r="K4032" i="52"/>
  <c r="L4032" i="52" s="1"/>
  <c r="K4003" i="52"/>
  <c r="L4003" i="52" s="1"/>
  <c r="K4001" i="52"/>
  <c r="L4001" i="52" s="1"/>
  <c r="K478" i="52"/>
  <c r="L478" i="52" s="1"/>
  <c r="K1245" i="52"/>
  <c r="L1245" i="52" s="1"/>
  <c r="K4018" i="52"/>
  <c r="L4018" i="52" s="1"/>
  <c r="K987" i="52"/>
  <c r="L987" i="52" s="1"/>
  <c r="K713" i="52"/>
  <c r="L713" i="52" s="1"/>
  <c r="K4029" i="52"/>
  <c r="N4029" i="52" s="1"/>
  <c r="K711" i="52"/>
  <c r="L711" i="52" s="1"/>
  <c r="K728" i="52"/>
  <c r="L728" i="52" s="1"/>
  <c r="K4017" i="52"/>
  <c r="L4017" i="52" s="1"/>
  <c r="K975" i="52"/>
  <c r="L975" i="52" s="1"/>
  <c r="K997" i="52"/>
  <c r="L997" i="52" s="1"/>
  <c r="K3985" i="52"/>
  <c r="L3985" i="52" s="1"/>
  <c r="K3998" i="52"/>
  <c r="L3998" i="52" s="1"/>
  <c r="K338" i="52"/>
  <c r="L338" i="52" s="1"/>
  <c r="K336" i="52"/>
  <c r="L336" i="52" s="1"/>
  <c r="K352" i="52"/>
  <c r="L352" i="52" s="1"/>
  <c r="K353" i="52"/>
  <c r="L353" i="52" s="1"/>
  <c r="K3068" i="52"/>
  <c r="N3068" i="52" s="1"/>
  <c r="K3156" i="52"/>
  <c r="L3156" i="52" s="1"/>
  <c r="K3197" i="52"/>
  <c r="N3197" i="52" s="1"/>
  <c r="K3201" i="52"/>
  <c r="N3201" i="52" s="1"/>
  <c r="K3189" i="52"/>
  <c r="N3189" i="52" s="1"/>
  <c r="K4060" i="52"/>
  <c r="N4060" i="52" s="1"/>
  <c r="K4067" i="52"/>
  <c r="N4067" i="52" s="1"/>
  <c r="K4066" i="52"/>
  <c r="N4066" i="52" s="1"/>
  <c r="K3195" i="52"/>
  <c r="N3195" i="52" s="1"/>
  <c r="K3143" i="52"/>
  <c r="N3143" i="52" s="1"/>
  <c r="K3149" i="52"/>
  <c r="L3149" i="52" s="1"/>
  <c r="K3129" i="52"/>
  <c r="N3129" i="52" s="1"/>
  <c r="K3096" i="52"/>
  <c r="N3096" i="52" s="1"/>
  <c r="K3125" i="52"/>
  <c r="L3125" i="52" s="1"/>
  <c r="K3216" i="52"/>
  <c r="N3216" i="52" s="1"/>
  <c r="K3187" i="52"/>
  <c r="N3187" i="52" s="1"/>
  <c r="K3138" i="52"/>
  <c r="N3138" i="52" s="1"/>
  <c r="K3167" i="52"/>
  <c r="N3167" i="52" s="1"/>
  <c r="K3206" i="52"/>
  <c r="N3206" i="52" s="1"/>
  <c r="K3160" i="52"/>
  <c r="N3160" i="52" s="1"/>
  <c r="K3061" i="52"/>
  <c r="L3061" i="52" s="1"/>
  <c r="K3092" i="52"/>
  <c r="N3092" i="52" s="1"/>
  <c r="K3151" i="52"/>
  <c r="N3151" i="52" s="1"/>
  <c r="K3100" i="52"/>
  <c r="N3100" i="52" s="1"/>
  <c r="K6728" i="52"/>
  <c r="L6728" i="52" s="1"/>
  <c r="K4020" i="52"/>
  <c r="K3984" i="52"/>
  <c r="K350" i="52"/>
  <c r="L350" i="52" s="1"/>
  <c r="K582" i="52"/>
  <c r="L582" i="52" s="1"/>
  <c r="K349" i="52"/>
  <c r="N349" i="52" s="1"/>
  <c r="K5082" i="52"/>
  <c r="N5082" i="52" s="1"/>
  <c r="K5072" i="52"/>
  <c r="L5072" i="52" s="1"/>
  <c r="K348" i="52"/>
  <c r="N348" i="52" s="1"/>
  <c r="K5140" i="52"/>
  <c r="N5140" i="52" s="1"/>
  <c r="K5064" i="52"/>
  <c r="L5064" i="52" s="1"/>
  <c r="K5044" i="52"/>
  <c r="L5044" i="52" s="1"/>
  <c r="K344" i="52"/>
  <c r="L344" i="52" s="1"/>
  <c r="K5138" i="52"/>
  <c r="L5138" i="52" s="1"/>
  <c r="K3992" i="52"/>
  <c r="L3992" i="52" s="1"/>
  <c r="K3989" i="52"/>
  <c r="N3989" i="52" s="1"/>
  <c r="K235" i="52"/>
  <c r="L235" i="52" s="1"/>
  <c r="K5898" i="52"/>
  <c r="L5898" i="52" s="1"/>
  <c r="K5930" i="52"/>
  <c r="L5930" i="52" s="1"/>
  <c r="K5915" i="52"/>
  <c r="L5915" i="52" s="1"/>
  <c r="K6863" i="52"/>
  <c r="K3461" i="52"/>
  <c r="L3461" i="52" s="1"/>
  <c r="K7177" i="52"/>
  <c r="L7177" i="52" s="1"/>
  <c r="K231" i="52"/>
  <c r="L231" i="52" s="1"/>
  <c r="K234" i="52"/>
  <c r="L234" i="52" s="1"/>
  <c r="K5900" i="52"/>
  <c r="L5900" i="52" s="1"/>
  <c r="K5893" i="52"/>
  <c r="L5893" i="52" s="1"/>
  <c r="K5909" i="52"/>
  <c r="L5909" i="52" s="1"/>
  <c r="K6859" i="52"/>
  <c r="N6859" i="52" s="1"/>
  <c r="K470" i="52"/>
  <c r="L470" i="52" s="1"/>
  <c r="K3462" i="52"/>
  <c r="L3462" i="52" s="1"/>
  <c r="K7174" i="52"/>
  <c r="K6010" i="52"/>
  <c r="L6010" i="52" s="1"/>
  <c r="K6042" i="52"/>
  <c r="L6042" i="52" s="1"/>
  <c r="K6037" i="52"/>
  <c r="L6037" i="52" s="1"/>
  <c r="K6054" i="52"/>
  <c r="L6054" i="52" s="1"/>
  <c r="K6059" i="52"/>
  <c r="L6059" i="52" s="1"/>
  <c r="K7112" i="52"/>
  <c r="L7112" i="52" s="1"/>
  <c r="K5960" i="52"/>
  <c r="L5960" i="52" s="1"/>
  <c r="K4121" i="52"/>
  <c r="L4121" i="52" s="1"/>
  <c r="K493" i="52"/>
  <c r="K239" i="52"/>
  <c r="L239" i="52" s="1"/>
  <c r="K228" i="52"/>
  <c r="L228" i="52" s="1"/>
  <c r="K5886" i="52"/>
  <c r="L5886" i="52" s="1"/>
  <c r="K5902" i="52"/>
  <c r="L5902" i="52" s="1"/>
  <c r="K5910" i="52"/>
  <c r="L5910" i="52" s="1"/>
  <c r="K5926" i="52"/>
  <c r="L5926" i="52" s="1"/>
  <c r="K5887" i="52"/>
  <c r="L5887" i="52" s="1"/>
  <c r="K5895" i="52"/>
  <c r="L5895" i="52" s="1"/>
  <c r="K5903" i="52"/>
  <c r="L5903" i="52" s="1"/>
  <c r="K5911" i="52"/>
  <c r="L5911" i="52" s="1"/>
  <c r="K5919" i="52"/>
  <c r="L5919" i="52" s="1"/>
  <c r="K5927" i="52"/>
  <c r="L5927" i="52" s="1"/>
  <c r="K6861" i="52"/>
  <c r="L6861" i="52" s="1"/>
  <c r="K6858" i="52"/>
  <c r="L6858" i="52" s="1"/>
  <c r="K465" i="52"/>
  <c r="L465" i="52" s="1"/>
  <c r="K466" i="52"/>
  <c r="L466" i="52" s="1"/>
  <c r="K474" i="52"/>
  <c r="L474" i="52" s="1"/>
  <c r="K3454" i="52"/>
  <c r="L3454" i="52" s="1"/>
  <c r="K3460" i="52"/>
  <c r="L3460" i="52" s="1"/>
  <c r="K3463" i="52"/>
  <c r="L3463" i="52" s="1"/>
  <c r="K6715" i="52"/>
  <c r="L6715" i="52" s="1"/>
  <c r="K6714" i="52"/>
  <c r="L6714" i="52" s="1"/>
  <c r="K6830" i="52"/>
  <c r="L6830" i="52" s="1"/>
  <c r="K6826" i="52"/>
  <c r="L6826" i="52" s="1"/>
  <c r="K6825" i="52"/>
  <c r="L6825" i="52" s="1"/>
  <c r="K6811" i="52"/>
  <c r="L6811" i="52" s="1"/>
  <c r="K6831" i="52"/>
  <c r="L6831" i="52" s="1"/>
  <c r="K6819" i="52"/>
  <c r="L6819" i="52" s="1"/>
  <c r="K7176" i="52"/>
  <c r="L7176" i="52" s="1"/>
  <c r="K7182" i="52"/>
  <c r="L7182" i="52" s="1"/>
  <c r="K7181" i="52"/>
  <c r="L7181" i="52" s="1"/>
  <c r="K6015" i="52"/>
  <c r="L6015" i="52" s="1"/>
  <c r="K6028" i="52"/>
  <c r="L6028" i="52" s="1"/>
  <c r="K6049" i="52"/>
  <c r="L6049" i="52" s="1"/>
  <c r="K6058" i="52"/>
  <c r="L6058" i="52" s="1"/>
  <c r="K6033" i="52"/>
  <c r="L6033" i="52" s="1"/>
  <c r="K6038" i="52"/>
  <c r="L6038" i="52" s="1"/>
  <c r="K6050" i="52"/>
  <c r="L6050" i="52" s="1"/>
  <c r="K6011" i="52"/>
  <c r="L6011" i="52" s="1"/>
  <c r="K6026" i="52"/>
  <c r="L6026" i="52" s="1"/>
  <c r="K6043" i="52"/>
  <c r="L6043" i="52" s="1"/>
  <c r="K6017" i="52"/>
  <c r="L6017" i="52" s="1"/>
  <c r="K6022" i="52"/>
  <c r="L6022" i="52" s="1"/>
  <c r="K6055" i="52"/>
  <c r="L6055" i="52" s="1"/>
  <c r="K7115" i="52"/>
  <c r="L7115" i="52" s="1"/>
  <c r="K7118" i="52"/>
  <c r="L7118" i="52" s="1"/>
  <c r="K5958" i="52"/>
  <c r="L5958" i="52" s="1"/>
  <c r="K5956" i="52"/>
  <c r="L5956" i="52" s="1"/>
  <c r="K4115" i="52"/>
  <c r="L4115" i="52" s="1"/>
  <c r="K4123" i="52"/>
  <c r="L4123" i="52" s="1"/>
  <c r="K4116" i="52"/>
  <c r="L4116" i="52" s="1"/>
  <c r="K4124" i="52"/>
  <c r="L4124" i="52" s="1"/>
  <c r="K4164" i="52"/>
  <c r="L4164" i="52" s="1"/>
  <c r="K4174" i="52"/>
  <c r="L4174" i="52" s="1"/>
  <c r="K4168" i="52"/>
  <c r="L4168" i="52" s="1"/>
  <c r="K2272" i="52"/>
  <c r="L2272" i="52" s="1"/>
  <c r="K2304" i="52"/>
  <c r="L2304" i="52" s="1"/>
  <c r="K2298" i="52"/>
  <c r="L2298" i="52" s="1"/>
  <c r="K2292" i="52"/>
  <c r="L2292" i="52" s="1"/>
  <c r="K2299" i="52"/>
  <c r="L2299" i="52" s="1"/>
  <c r="K2283" i="52"/>
  <c r="L2283" i="52" s="1"/>
  <c r="K2267" i="52"/>
  <c r="L2267" i="52" s="1"/>
  <c r="K2288" i="52"/>
  <c r="L2288" i="52" s="1"/>
  <c r="K2305" i="52"/>
  <c r="L2305" i="52" s="1"/>
  <c r="K2289" i="52"/>
  <c r="L2289" i="52" s="1"/>
  <c r="K2273" i="52"/>
  <c r="L2273" i="52" s="1"/>
  <c r="K2308" i="52"/>
  <c r="L2308" i="52" s="1"/>
  <c r="K6636" i="52"/>
  <c r="L6636" i="52" s="1"/>
  <c r="K3914" i="52"/>
  <c r="L3914" i="52" s="1"/>
  <c r="K5577" i="52"/>
  <c r="L5577" i="52" s="1"/>
  <c r="K4763" i="52"/>
  <c r="L4763" i="52" s="1"/>
  <c r="K4762" i="52"/>
  <c r="L4762" i="52" s="1"/>
  <c r="K4754" i="52"/>
  <c r="L4754" i="52" s="1"/>
  <c r="K4751" i="52"/>
  <c r="L4751" i="52" s="1"/>
  <c r="K4753" i="52"/>
  <c r="L4753" i="52" s="1"/>
  <c r="K3380" i="52"/>
  <c r="L3380" i="52" s="1"/>
  <c r="K3388" i="52"/>
  <c r="L3388" i="52" s="1"/>
  <c r="K3381" i="52"/>
  <c r="L3381" i="52" s="1"/>
  <c r="K3389" i="52"/>
  <c r="L3389" i="52" s="1"/>
  <c r="K101" i="52"/>
  <c r="L101" i="52" s="1"/>
  <c r="K103" i="52"/>
  <c r="L103" i="52" s="1"/>
  <c r="K2237" i="52"/>
  <c r="L2237" i="52" s="1"/>
  <c r="K2245" i="52"/>
  <c r="L2245" i="52" s="1"/>
  <c r="K2259" i="52"/>
  <c r="L2259" i="52" s="1"/>
  <c r="K2239" i="52"/>
  <c r="L2239" i="52" s="1"/>
  <c r="K2247" i="52"/>
  <c r="L2247" i="52" s="1"/>
  <c r="K2252" i="52"/>
  <c r="L2252" i="52" s="1"/>
  <c r="K2257" i="52"/>
  <c r="L2257" i="52" s="1"/>
  <c r="K2262" i="52"/>
  <c r="L2262" i="52" s="1"/>
  <c r="K59" i="52"/>
  <c r="L59" i="52" s="1"/>
  <c r="K61" i="52"/>
  <c r="L61" i="52" s="1"/>
  <c r="K71" i="52"/>
  <c r="L71" i="52" s="1"/>
  <c r="K49" i="52"/>
  <c r="L49" i="52" s="1"/>
  <c r="K50" i="52"/>
  <c r="L50" i="52" s="1"/>
  <c r="K66" i="52"/>
  <c r="L66" i="52" s="1"/>
  <c r="K54" i="52"/>
  <c r="L54" i="52" s="1"/>
  <c r="K591" i="52"/>
  <c r="L591" i="52" s="1"/>
  <c r="K592" i="52"/>
  <c r="L592" i="52" s="1"/>
  <c r="K5442" i="52"/>
  <c r="L5442" i="52" s="1"/>
  <c r="K5446" i="52"/>
  <c r="L5446" i="52" s="1"/>
  <c r="K5441" i="52"/>
  <c r="L5441" i="52" s="1"/>
  <c r="K6952" i="52"/>
  <c r="L6952" i="52" s="1"/>
  <c r="K6955" i="52"/>
  <c r="L6955" i="52" s="1"/>
  <c r="K460" i="52"/>
  <c r="L460" i="52" s="1"/>
  <c r="K456" i="52"/>
  <c r="L456" i="52" s="1"/>
  <c r="K461" i="52"/>
  <c r="L461" i="52" s="1"/>
  <c r="K994" i="52"/>
  <c r="L994" i="52" s="1"/>
  <c r="K993" i="52"/>
  <c r="L993" i="52" s="1"/>
  <c r="K4022" i="52"/>
  <c r="N4022" i="52" s="1"/>
  <c r="K4014" i="52"/>
  <c r="L4014" i="52" s="1"/>
  <c r="K990" i="52"/>
  <c r="L990" i="52" s="1"/>
  <c r="K4030" i="52"/>
  <c r="N4030" i="52" s="1"/>
  <c r="K989" i="52"/>
  <c r="L989" i="52" s="1"/>
  <c r="K1249" i="52"/>
  <c r="L1249" i="52" s="1"/>
  <c r="K4025" i="52"/>
  <c r="N4025" i="52" s="1"/>
  <c r="K4000" i="52"/>
  <c r="L4000" i="52" s="1"/>
  <c r="K4005" i="52"/>
  <c r="L4005" i="52" s="1"/>
  <c r="K4035" i="52"/>
  <c r="L4035" i="52" s="1"/>
  <c r="K980" i="52"/>
  <c r="L980" i="52" s="1"/>
  <c r="K1243" i="52"/>
  <c r="L1243" i="52" s="1"/>
  <c r="K4026" i="52"/>
  <c r="L4026" i="52" s="1"/>
  <c r="K722" i="52"/>
  <c r="L722" i="52" s="1"/>
  <c r="K720" i="52"/>
  <c r="N720" i="52" s="1"/>
  <c r="K726" i="52"/>
  <c r="K982" i="52"/>
  <c r="L982" i="52" s="1"/>
  <c r="K3990" i="52"/>
  <c r="N3990" i="52" s="1"/>
  <c r="K346" i="52"/>
  <c r="K341" i="52"/>
  <c r="L341" i="52" s="1"/>
  <c r="K339" i="52"/>
  <c r="N339" i="52" s="1"/>
  <c r="K1250" i="52"/>
  <c r="L1250" i="52" s="1"/>
  <c r="K337" i="52"/>
  <c r="K3074" i="52"/>
  <c r="L3074" i="52" s="1"/>
  <c r="K3174" i="52"/>
  <c r="L3174" i="52" s="1"/>
  <c r="K4064" i="52"/>
  <c r="K4063" i="52"/>
  <c r="L4063" i="52" s="1"/>
  <c r="K3161" i="52"/>
  <c r="N3161" i="52" s="1"/>
  <c r="K3097" i="52"/>
  <c r="L3097" i="52" s="1"/>
  <c r="K3194" i="52"/>
  <c r="N3194" i="52" s="1"/>
  <c r="K3183" i="52"/>
  <c r="L3183" i="52" s="1"/>
  <c r="K3118" i="52"/>
  <c r="L3118" i="52" s="1"/>
  <c r="K3107" i="52"/>
  <c r="L3107" i="52" s="1"/>
  <c r="K3058" i="52"/>
  <c r="L3058" i="52" s="1"/>
  <c r="K3175" i="52"/>
  <c r="N3175" i="52" s="1"/>
  <c r="K3147" i="52"/>
  <c r="L3147" i="52" s="1"/>
  <c r="K3148" i="52"/>
  <c r="L3148" i="52" s="1"/>
  <c r="K6720" i="52"/>
  <c r="L6720" i="52" s="1"/>
  <c r="K6732" i="52"/>
  <c r="L6732" i="52" s="1"/>
  <c r="K983" i="52"/>
  <c r="L983" i="52" s="1"/>
  <c r="K3988" i="52"/>
  <c r="L3988" i="52" s="1"/>
  <c r="K5077" i="52"/>
  <c r="L5077" i="52" s="1"/>
  <c r="K5085" i="52"/>
  <c r="N5085" i="52" s="1"/>
  <c r="K5114" i="52"/>
  <c r="L5114" i="52" s="1"/>
  <c r="K5104" i="52"/>
  <c r="N5104" i="52" s="1"/>
  <c r="K5105" i="52"/>
  <c r="L5105" i="52" s="1"/>
  <c r="K5103" i="52"/>
  <c r="L5103" i="52" s="1"/>
  <c r="K5109" i="52"/>
  <c r="N5109" i="52" s="1"/>
  <c r="K5056" i="52"/>
  <c r="L5056" i="52" s="1"/>
  <c r="K5089" i="52"/>
  <c r="L5089" i="52" s="1"/>
  <c r="K3162" i="52"/>
  <c r="N3162" i="52" s="1"/>
  <c r="K5116" i="52"/>
  <c r="L5116" i="52" s="1"/>
  <c r="K3067" i="52"/>
  <c r="N3067" i="52" s="1"/>
  <c r="K5133" i="52"/>
  <c r="N5133" i="52" s="1"/>
  <c r="K3170" i="52"/>
  <c r="N3170" i="52" s="1"/>
  <c r="K695" i="52"/>
  <c r="L695" i="52" s="1"/>
  <c r="K634" i="52"/>
  <c r="N634" i="52" s="1"/>
  <c r="K659" i="52"/>
  <c r="L659" i="52" s="1"/>
  <c r="K6724" i="52"/>
  <c r="L6724" i="52" s="1"/>
  <c r="K3993" i="52"/>
  <c r="K496" i="52"/>
  <c r="L496" i="52" s="1"/>
  <c r="K5890" i="52"/>
  <c r="L5890" i="52" s="1"/>
  <c r="K5914" i="52"/>
  <c r="L5914" i="52" s="1"/>
  <c r="K5907" i="52"/>
  <c r="L5907" i="52" s="1"/>
  <c r="K5931" i="52"/>
  <c r="L5931" i="52" s="1"/>
  <c r="K475" i="52"/>
  <c r="L475" i="52" s="1"/>
  <c r="K3464" i="52"/>
  <c r="L3464" i="52" s="1"/>
  <c r="K6719" i="52"/>
  <c r="L6719" i="52" s="1"/>
  <c r="K6812" i="52"/>
  <c r="L6812" i="52" s="1"/>
  <c r="K6818" i="52"/>
  <c r="L6818" i="52" s="1"/>
  <c r="K6827" i="52"/>
  <c r="L6827" i="52" s="1"/>
  <c r="K491" i="52"/>
  <c r="N491" i="52" s="1"/>
  <c r="K225" i="52"/>
  <c r="L225" i="52" s="1"/>
  <c r="K5908" i="52"/>
  <c r="L5908" i="52" s="1"/>
  <c r="K5924" i="52"/>
  <c r="L5924" i="52" s="1"/>
  <c r="K5901" i="52"/>
  <c r="L5901" i="52" s="1"/>
  <c r="K5925" i="52"/>
  <c r="L5925" i="52" s="1"/>
  <c r="K467" i="52"/>
  <c r="L467" i="52" s="1"/>
  <c r="K3453" i="52"/>
  <c r="K6712" i="52"/>
  <c r="L6712" i="52" s="1"/>
  <c r="K6817" i="52"/>
  <c r="L6817" i="52" s="1"/>
  <c r="K7180" i="52"/>
  <c r="L7180" i="52" s="1"/>
  <c r="K6027" i="52"/>
  <c r="L6027" i="52" s="1"/>
  <c r="K6023" i="52"/>
  <c r="L6023" i="52" s="1"/>
  <c r="K6048" i="52"/>
  <c r="L6048" i="52" s="1"/>
  <c r="K6034" i="52"/>
  <c r="L6034" i="52" s="1"/>
  <c r="K6039" i="52"/>
  <c r="L6039" i="52" s="1"/>
  <c r="K4129" i="52"/>
  <c r="L4129" i="52" s="1"/>
  <c r="K492" i="52"/>
  <c r="L492" i="52" s="1"/>
  <c r="K229" i="52"/>
  <c r="L229" i="52" s="1"/>
  <c r="K236" i="52"/>
  <c r="L236" i="52" s="1"/>
  <c r="K5894" i="52"/>
  <c r="L5894" i="52" s="1"/>
  <c r="K5918" i="52"/>
  <c r="L5918" i="52" s="1"/>
  <c r="K495" i="52"/>
  <c r="L495" i="52" s="1"/>
  <c r="K494" i="52"/>
  <c r="L494" i="52" s="1"/>
  <c r="K227" i="52"/>
  <c r="L227" i="52" s="1"/>
  <c r="K233" i="52"/>
  <c r="L233" i="52" s="1"/>
  <c r="K230" i="52"/>
  <c r="L230" i="52" s="1"/>
  <c r="K238" i="52"/>
  <c r="L238" i="52" s="1"/>
  <c r="K5888" i="52"/>
  <c r="L5888" i="52" s="1"/>
  <c r="K5896" i="52"/>
  <c r="L5896" i="52" s="1"/>
  <c r="K5904" i="52"/>
  <c r="L5904" i="52" s="1"/>
  <c r="K5912" i="52"/>
  <c r="L5912" i="52" s="1"/>
  <c r="K5920" i="52"/>
  <c r="L5920" i="52" s="1"/>
  <c r="K5928" i="52"/>
  <c r="L5928" i="52" s="1"/>
  <c r="K5889" i="52"/>
  <c r="L5889" i="52" s="1"/>
  <c r="K5897" i="52"/>
  <c r="L5897" i="52" s="1"/>
  <c r="K5905" i="52"/>
  <c r="L5905" i="52" s="1"/>
  <c r="K5913" i="52"/>
  <c r="L5913" i="52" s="1"/>
  <c r="K5921" i="52"/>
  <c r="L5921" i="52" s="1"/>
  <c r="K5929" i="52"/>
  <c r="L5929" i="52" s="1"/>
  <c r="K6857" i="52"/>
  <c r="L6857" i="52" s="1"/>
  <c r="K476" i="52"/>
  <c r="L476" i="52" s="1"/>
  <c r="K471" i="52"/>
  <c r="L471" i="52" s="1"/>
  <c r="K469" i="52"/>
  <c r="L469" i="52" s="1"/>
  <c r="K3456" i="52"/>
  <c r="L3456" i="52" s="1"/>
  <c r="K3459" i="52"/>
  <c r="L3459" i="52" s="1"/>
  <c r="K3452" i="52"/>
  <c r="L3452" i="52" s="1"/>
  <c r="K6717" i="52"/>
  <c r="L6717" i="52" s="1"/>
  <c r="K6716" i="52"/>
  <c r="L6716" i="52" s="1"/>
  <c r="K6822" i="52"/>
  <c r="N6822" i="52" s="1"/>
  <c r="K6816" i="52"/>
  <c r="L6816" i="52" s="1"/>
  <c r="K6835" i="52"/>
  <c r="L6835" i="52" s="1"/>
  <c r="K6821" i="52"/>
  <c r="K6828" i="52"/>
  <c r="L6828" i="52" s="1"/>
  <c r="K6829" i="52"/>
  <c r="L6829" i="52" s="1"/>
  <c r="K6813" i="52"/>
  <c r="L6813" i="52" s="1"/>
  <c r="K7178" i="52"/>
  <c r="L7178" i="52" s="1"/>
  <c r="K7183" i="52"/>
  <c r="L7183" i="52" s="1"/>
  <c r="K6008" i="52"/>
  <c r="L6008" i="52" s="1"/>
  <c r="K6016" i="52"/>
  <c r="L6016" i="52" s="1"/>
  <c r="K6040" i="52"/>
  <c r="L6040" i="52" s="1"/>
  <c r="K6051" i="52"/>
  <c r="L6051" i="52" s="1"/>
  <c r="K6013" i="52"/>
  <c r="L6013" i="52" s="1"/>
  <c r="K6035" i="52"/>
  <c r="L6035" i="52" s="1"/>
  <c r="K6045" i="52"/>
  <c r="L6045" i="52" s="1"/>
  <c r="K6052" i="52"/>
  <c r="L6052" i="52" s="1"/>
  <c r="K6012" i="52"/>
  <c r="L6012" i="52" s="1"/>
  <c r="K6031" i="52"/>
  <c r="L6031" i="52" s="1"/>
  <c r="K6044" i="52"/>
  <c r="L6044" i="52" s="1"/>
  <c r="K6019" i="52"/>
  <c r="L6019" i="52" s="1"/>
  <c r="K6029" i="52"/>
  <c r="L6029" i="52" s="1"/>
  <c r="K7114" i="52"/>
  <c r="L7114" i="52" s="1"/>
  <c r="K7116" i="52"/>
  <c r="L7116" i="52" s="1"/>
  <c r="K7119" i="52"/>
  <c r="L7119" i="52" s="1"/>
  <c r="K5962" i="52"/>
  <c r="L5962" i="52" s="1"/>
  <c r="K5959" i="52"/>
  <c r="L5959" i="52" s="1"/>
  <c r="K4117" i="52"/>
  <c r="L4117" i="52" s="1"/>
  <c r="K4125" i="52"/>
  <c r="L4125" i="52" s="1"/>
  <c r="K4118" i="52"/>
  <c r="L4118" i="52" s="1"/>
  <c r="K4126" i="52"/>
  <c r="L4126" i="52" s="1"/>
  <c r="K4166" i="52"/>
  <c r="L4166" i="52" s="1"/>
  <c r="K4165" i="52"/>
  <c r="L4165" i="52" s="1"/>
  <c r="K4170" i="52"/>
  <c r="L4170" i="52" s="1"/>
  <c r="K2282" i="52"/>
  <c r="K2314" i="52"/>
  <c r="L2314" i="52" s="1"/>
  <c r="K2274" i="52"/>
  <c r="L2274" i="52" s="1"/>
  <c r="K2278" i="52"/>
  <c r="L2278" i="52" s="1"/>
  <c r="K2311" i="52"/>
  <c r="L2311" i="52" s="1"/>
  <c r="K2295" i="52"/>
  <c r="L2295" i="52" s="1"/>
  <c r="K2279" i="52"/>
  <c r="L2279" i="52" s="1"/>
  <c r="K2302" i="52"/>
  <c r="L2302" i="52" s="1"/>
  <c r="K2284" i="52"/>
  <c r="L2284" i="52" s="1"/>
  <c r="K2301" i="52"/>
  <c r="L2301" i="52" s="1"/>
  <c r="K2285" i="52"/>
  <c r="L2285" i="52" s="1"/>
  <c r="K2269" i="52"/>
  <c r="L2269" i="52" s="1"/>
  <c r="K2280" i="52"/>
  <c r="L2280" i="52" s="1"/>
  <c r="K3917" i="52"/>
  <c r="L3917" i="52" s="1"/>
  <c r="K3915" i="52"/>
  <c r="L3915" i="52" s="1"/>
  <c r="K5579" i="52"/>
  <c r="L5579" i="52" s="1"/>
  <c r="K4764" i="52"/>
  <c r="L4764" i="52" s="1"/>
  <c r="K4765" i="52"/>
  <c r="L4765" i="52" s="1"/>
  <c r="K4749" i="52"/>
  <c r="N4749" i="52" s="1"/>
  <c r="K4766" i="52"/>
  <c r="L4766" i="52" s="1"/>
  <c r="K3382" i="52"/>
  <c r="L3382" i="52" s="1"/>
  <c r="K3390" i="52"/>
  <c r="L3390" i="52" s="1"/>
  <c r="K3383" i="52"/>
  <c r="L3383" i="52" s="1"/>
  <c r="K3391" i="52"/>
  <c r="L3391" i="52" s="1"/>
  <c r="K102" i="52"/>
  <c r="L102" i="52" s="1"/>
  <c r="K2238" i="52"/>
  <c r="L2238" i="52" s="1"/>
  <c r="K2246" i="52"/>
  <c r="L2246" i="52" s="1"/>
  <c r="K2263" i="52"/>
  <c r="L2263" i="52" s="1"/>
  <c r="K2240" i="52"/>
  <c r="L2240" i="52" s="1"/>
  <c r="K2248" i="52"/>
  <c r="L2248" i="52" s="1"/>
  <c r="K2253" i="52"/>
  <c r="L2253" i="52" s="1"/>
  <c r="K2258" i="52"/>
  <c r="L2258" i="52" s="1"/>
  <c r="K2264" i="52"/>
  <c r="L2264" i="52" s="1"/>
  <c r="K60" i="52"/>
  <c r="L60" i="52" s="1"/>
  <c r="K57" i="52"/>
  <c r="L57" i="52" s="1"/>
  <c r="K55" i="52"/>
  <c r="L55" i="52" s="1"/>
  <c r="K68" i="52"/>
  <c r="L68" i="52" s="1"/>
  <c r="K67" i="52"/>
  <c r="L67" i="52" s="1"/>
  <c r="K73" i="52"/>
  <c r="L73" i="52" s="1"/>
  <c r="K593" i="52"/>
  <c r="L593" i="52" s="1"/>
  <c r="K594" i="52"/>
  <c r="L594" i="52" s="1"/>
  <c r="K5436" i="52"/>
  <c r="L5436" i="52" s="1"/>
  <c r="K5435" i="52"/>
  <c r="L5435" i="52" s="1"/>
  <c r="K5443" i="52"/>
  <c r="L5443" i="52" s="1"/>
  <c r="K6954" i="52"/>
  <c r="L6954" i="52" s="1"/>
  <c r="K6949" i="52"/>
  <c r="L6949" i="52" s="1"/>
  <c r="K455" i="52"/>
  <c r="L455" i="52" s="1"/>
  <c r="K462" i="52"/>
  <c r="L462" i="52" s="1"/>
  <c r="K458" i="52"/>
  <c r="L458" i="52" s="1"/>
  <c r="K463" i="52"/>
  <c r="L463" i="52" s="1"/>
  <c r="K988" i="52"/>
  <c r="L988" i="52" s="1"/>
  <c r="K573" i="52"/>
  <c r="L573" i="52" s="1"/>
  <c r="K4012" i="52"/>
  <c r="N4012" i="52" s="1"/>
  <c r="K4024" i="52"/>
  <c r="L4024" i="52" s="1"/>
  <c r="K979" i="52"/>
  <c r="L979" i="52" s="1"/>
  <c r="K1253" i="52"/>
  <c r="L1253" i="52" s="1"/>
  <c r="K4015" i="52"/>
  <c r="N4015" i="52" s="1"/>
  <c r="K995" i="52"/>
  <c r="L995" i="52" s="1"/>
  <c r="K581" i="52"/>
  <c r="L581" i="52" s="1"/>
  <c r="K4007" i="52"/>
  <c r="L4007" i="52" s="1"/>
  <c r="K1244" i="52"/>
  <c r="L1244" i="52" s="1"/>
  <c r="K4016" i="52"/>
  <c r="L4016" i="52" s="1"/>
  <c r="K1254" i="52"/>
  <c r="L1254" i="52" s="1"/>
  <c r="K1240" i="52"/>
  <c r="L1240" i="52" s="1"/>
  <c r="K716" i="52"/>
  <c r="N716" i="52" s="1"/>
  <c r="K727" i="52"/>
  <c r="N727" i="52" s="1"/>
  <c r="K714" i="52"/>
  <c r="N714" i="52" s="1"/>
  <c r="K4013" i="52"/>
  <c r="L4013" i="52" s="1"/>
  <c r="K712" i="52"/>
  <c r="N712" i="52" s="1"/>
  <c r="K723" i="52"/>
  <c r="N723" i="52" s="1"/>
  <c r="K715" i="52"/>
  <c r="L715" i="52" s="1"/>
  <c r="K575" i="52"/>
  <c r="L575" i="52" s="1"/>
  <c r="K3997" i="52"/>
  <c r="L3997" i="52" s="1"/>
  <c r="K347" i="52"/>
  <c r="L347" i="52" s="1"/>
  <c r="K345" i="52"/>
  <c r="L345" i="52" s="1"/>
  <c r="K340" i="52"/>
  <c r="N340" i="52" s="1"/>
  <c r="K351" i="52"/>
  <c r="N351" i="52" s="1"/>
  <c r="K4065" i="52"/>
  <c r="L4065" i="52" s="1"/>
  <c r="K3101" i="52"/>
  <c r="L3101" i="52" s="1"/>
  <c r="K3121" i="52"/>
  <c r="L3121" i="52" s="1"/>
  <c r="K4181" i="52"/>
  <c r="L4181" i="52" s="1"/>
  <c r="K3159" i="52"/>
  <c r="N3159" i="52" s="1"/>
  <c r="K3126" i="52"/>
  <c r="L3126" i="52" s="1"/>
  <c r="K4062" i="52"/>
  <c r="N4062" i="52" s="1"/>
  <c r="K4061" i="52"/>
  <c r="L4061" i="52" s="1"/>
  <c r="K3079" i="52"/>
  <c r="L3079" i="52" s="1"/>
  <c r="K3136" i="52"/>
  <c r="L3136" i="52" s="1"/>
  <c r="K3078" i="52"/>
  <c r="L3078" i="52" s="1"/>
  <c r="K3184" i="52"/>
  <c r="L3184" i="52" s="1"/>
  <c r="K3082" i="52"/>
  <c r="N3082" i="52" s="1"/>
  <c r="K3188" i="52"/>
  <c r="L3188" i="52" s="1"/>
  <c r="K3165" i="52"/>
  <c r="L3165" i="52" s="1"/>
  <c r="K3186" i="52"/>
  <c r="N3186" i="52" s="1"/>
  <c r="K3098" i="52"/>
  <c r="L3098" i="52" s="1"/>
  <c r="K3110" i="52"/>
  <c r="N3110" i="52" s="1"/>
  <c r="K3210" i="52"/>
  <c r="L3210" i="52" s="1"/>
  <c r="K577" i="52"/>
  <c r="L577" i="52" s="1"/>
  <c r="K3987" i="52"/>
  <c r="L3987" i="52" s="1"/>
  <c r="K5061" i="52"/>
  <c r="L5061" i="52" s="1"/>
  <c r="K5075" i="52"/>
  <c r="L5075" i="52" s="1"/>
  <c r="K5110" i="52"/>
  <c r="N5110" i="52" s="1"/>
  <c r="K5057" i="52"/>
  <c r="N5057" i="52" s="1"/>
  <c r="K5143" i="52"/>
  <c r="N5143" i="52" s="1"/>
  <c r="K5129" i="52"/>
  <c r="L5129" i="52" s="1"/>
  <c r="K5053" i="52"/>
  <c r="N5053" i="52" s="1"/>
  <c r="K5054" i="52"/>
  <c r="L5054" i="52" s="1"/>
  <c r="K5127" i="52"/>
  <c r="L5127" i="52" s="1"/>
  <c r="K5135" i="52"/>
  <c r="L5135" i="52" s="1"/>
  <c r="K5071" i="52"/>
  <c r="L5071" i="52" s="1"/>
  <c r="K3131" i="52"/>
  <c r="K3154" i="52"/>
  <c r="N3154" i="52" s="1"/>
  <c r="K3995" i="52"/>
  <c r="K578" i="52"/>
  <c r="L578" i="52" s="1"/>
  <c r="K3986" i="52"/>
  <c r="N3986" i="52" s="1"/>
  <c r="L1625" i="52"/>
  <c r="K5048" i="52"/>
  <c r="L5048" i="52" s="1"/>
  <c r="L1317" i="52"/>
  <c r="L2736" i="52"/>
  <c r="L5371" i="52"/>
  <c r="K3086" i="52"/>
  <c r="L3086" i="52" s="1"/>
  <c r="L4215" i="52"/>
  <c r="L2787" i="52"/>
  <c r="K6723" i="52"/>
  <c r="L6723" i="52" s="1"/>
  <c r="K6721" i="52"/>
  <c r="L6721" i="52" s="1"/>
  <c r="K3115" i="52"/>
  <c r="L3115" i="52" s="1"/>
  <c r="K3090" i="52"/>
  <c r="L3090" i="52" s="1"/>
  <c r="K3059" i="52"/>
  <c r="L3059" i="52" s="1"/>
  <c r="L2738" i="52"/>
  <c r="L1286" i="52"/>
  <c r="L5479" i="52"/>
  <c r="K265" i="52"/>
  <c r="L265" i="52" s="1"/>
  <c r="L3642" i="52"/>
  <c r="L6888" i="52"/>
  <c r="K3128" i="52"/>
  <c r="L3128" i="52" s="1"/>
  <c r="K5051" i="52"/>
  <c r="L5051" i="52" s="1"/>
  <c r="L5195" i="52"/>
  <c r="L1380" i="52"/>
  <c r="K3071" i="52"/>
  <c r="L3071" i="52" s="1"/>
  <c r="K6731" i="52"/>
  <c r="L6731" i="52" s="1"/>
  <c r="K6730" i="52"/>
  <c r="L6730" i="52" s="1"/>
  <c r="K3214" i="52"/>
  <c r="L3214" i="52" s="1"/>
  <c r="L5324" i="52"/>
  <c r="L5306" i="52"/>
  <c r="K3171" i="52"/>
  <c r="L3171" i="52" s="1"/>
  <c r="K657" i="52"/>
  <c r="L657" i="52" s="1"/>
  <c r="L5322" i="52"/>
  <c r="K643" i="52"/>
  <c r="L643" i="52" s="1"/>
  <c r="K5080" i="52"/>
  <c r="L5080" i="52" s="1"/>
  <c r="L3771" i="52"/>
  <c r="L4029" i="52"/>
  <c r="K272" i="52"/>
  <c r="L272" i="52" s="1"/>
  <c r="L4980" i="52"/>
  <c r="L2885" i="52"/>
  <c r="L2629" i="52"/>
  <c r="L1804" i="52"/>
  <c r="L1093" i="52"/>
  <c r="L1618" i="52"/>
  <c r="L4934" i="52"/>
  <c r="L1442" i="52"/>
  <c r="L3813" i="52"/>
  <c r="L895" i="52"/>
  <c r="L5036" i="52"/>
  <c r="L4414" i="52"/>
  <c r="L6919" i="52"/>
  <c r="L4238" i="52"/>
  <c r="L6898" i="52"/>
  <c r="L1833" i="52"/>
  <c r="L1735" i="52"/>
  <c r="L1100" i="52"/>
  <c r="L5380" i="52"/>
  <c r="L6315" i="52"/>
  <c r="L2863" i="52"/>
  <c r="L5351" i="52"/>
  <c r="L2394" i="52"/>
  <c r="L1840" i="52"/>
  <c r="L6920" i="52"/>
  <c r="L2538" i="52"/>
  <c r="L2556" i="52"/>
  <c r="L4812" i="52"/>
  <c r="L6932" i="52"/>
  <c r="L5339" i="52"/>
  <c r="L6338" i="52"/>
  <c r="L2358" i="52"/>
  <c r="L2604" i="52"/>
  <c r="L2484" i="52"/>
  <c r="L1563" i="52"/>
  <c r="L2750" i="52"/>
  <c r="L1673" i="52"/>
  <c r="K5043" i="52"/>
  <c r="L5043" i="52" s="1"/>
  <c r="L1126" i="52"/>
  <c r="L2779" i="52"/>
  <c r="L4805" i="52"/>
  <c r="K274" i="52"/>
  <c r="L274" i="52" s="1"/>
  <c r="L2795" i="52"/>
  <c r="L1337" i="52"/>
  <c r="L4572" i="52"/>
  <c r="L2624" i="52"/>
  <c r="L5431" i="52"/>
  <c r="L1153" i="52"/>
  <c r="L1813" i="52"/>
  <c r="L767" i="52"/>
  <c r="L4471" i="52"/>
  <c r="K3212" i="52"/>
  <c r="L3212" i="52" s="1"/>
  <c r="K3119" i="52"/>
  <c r="L3119" i="52" s="1"/>
  <c r="K5118" i="52"/>
  <c r="L5118" i="52" s="1"/>
  <c r="K5050" i="52"/>
  <c r="L5050" i="52" s="1"/>
  <c r="K665" i="52"/>
  <c r="L665" i="52" s="1"/>
  <c r="K5065" i="52"/>
  <c r="N5065" i="52" s="1"/>
  <c r="K821" i="52"/>
  <c r="L821" i="52" s="1"/>
  <c r="K828" i="52"/>
  <c r="L828" i="52" s="1"/>
  <c r="K268" i="52"/>
  <c r="L268" i="52" s="1"/>
  <c r="K3157" i="52"/>
  <c r="L3157" i="52" s="1"/>
  <c r="K3203" i="52"/>
  <c r="K3081" i="52"/>
  <c r="L3081" i="52" s="1"/>
  <c r="K5074" i="52"/>
  <c r="L5074" i="52" s="1"/>
  <c r="K5117" i="52"/>
  <c r="L5117" i="52" s="1"/>
  <c r="K3137" i="52"/>
  <c r="L3137" i="52" s="1"/>
  <c r="K5094" i="52"/>
  <c r="K5069" i="52"/>
  <c r="L5069" i="52" s="1"/>
  <c r="K5086" i="52"/>
  <c r="L5086" i="52" s="1"/>
  <c r="K1251" i="52"/>
  <c r="L1251" i="52" s="1"/>
  <c r="L1706" i="52"/>
  <c r="L2838" i="52"/>
  <c r="L2763" i="52"/>
  <c r="L6931" i="52"/>
  <c r="L2751" i="52"/>
  <c r="L6891" i="52"/>
  <c r="L5021" i="52"/>
  <c r="L1844" i="52"/>
  <c r="K3150" i="52"/>
  <c r="N3150" i="52" s="1"/>
  <c r="L5001" i="52"/>
  <c r="L6896" i="52"/>
  <c r="L1364" i="52"/>
  <c r="L1728" i="52"/>
  <c r="L1657" i="52"/>
  <c r="L1587" i="52"/>
  <c r="L5362" i="52"/>
  <c r="K4278" i="52"/>
  <c r="L4278" i="52" s="1"/>
  <c r="K3192" i="52"/>
  <c r="L3192" i="52" s="1"/>
  <c r="L1455" i="52"/>
  <c r="L4845" i="52"/>
  <c r="L2553" i="52"/>
  <c r="L1378" i="52"/>
  <c r="K3146" i="52"/>
  <c r="L3146" i="52" s="1"/>
  <c r="K3139" i="52"/>
  <c r="L3027" i="52"/>
  <c r="K3130" i="52"/>
  <c r="L3130" i="52" s="1"/>
  <c r="K3211" i="52"/>
  <c r="N3211" i="52" s="1"/>
  <c r="L1642" i="52"/>
  <c r="L6872" i="52"/>
  <c r="L3627" i="52"/>
  <c r="L4945" i="52"/>
  <c r="K3109" i="52"/>
  <c r="L3109" i="52" s="1"/>
  <c r="K1972" i="52"/>
  <c r="L1972" i="52" s="1"/>
  <c r="K4279" i="52"/>
  <c r="L4279" i="52" s="1"/>
  <c r="K3069" i="52"/>
  <c r="L3069" i="52" s="1"/>
  <c r="K3099" i="52"/>
  <c r="K3141" i="52"/>
  <c r="L3141" i="52" s="1"/>
  <c r="L4546" i="52"/>
  <c r="L6435" i="52"/>
  <c r="L4249" i="52"/>
  <c r="L6871" i="52"/>
  <c r="L1471" i="52"/>
  <c r="L1507" i="52"/>
  <c r="L1672" i="52"/>
  <c r="L5390" i="52"/>
  <c r="L5338" i="52"/>
  <c r="L4193" i="52"/>
  <c r="K3077" i="52"/>
  <c r="L3077" i="52" s="1"/>
  <c r="L5459" i="52"/>
  <c r="L2670" i="52"/>
  <c r="L5268" i="52"/>
  <c r="L2585" i="52"/>
  <c r="L2632" i="52"/>
  <c r="L5410" i="52"/>
  <c r="K3179" i="52"/>
  <c r="L3179" i="52" s="1"/>
  <c r="K3075" i="52"/>
  <c r="L3075" i="52" s="1"/>
  <c r="L1519" i="52"/>
  <c r="L2857" i="52"/>
  <c r="K3112" i="52"/>
  <c r="L2747" i="52"/>
  <c r="L2687" i="52"/>
  <c r="K4276" i="52"/>
  <c r="L4276" i="52" s="1"/>
  <c r="L4209" i="52"/>
  <c r="K3215" i="52"/>
  <c r="L4445" i="52"/>
  <c r="K521" i="52"/>
  <c r="L521" i="52" s="1"/>
  <c r="L4199" i="52"/>
  <c r="L4829" i="52"/>
  <c r="L5038" i="52"/>
  <c r="L2666" i="52"/>
  <c r="L4259" i="52"/>
  <c r="L1499" i="52"/>
  <c r="L610" i="52"/>
  <c r="L3656" i="52"/>
  <c r="K5559" i="52"/>
  <c r="L5559" i="52" s="1"/>
  <c r="L1516" i="52"/>
  <c r="K3070" i="52"/>
  <c r="L3070" i="52" s="1"/>
  <c r="K3127" i="52"/>
  <c r="L1816" i="52"/>
  <c r="L4944" i="52"/>
  <c r="K3065" i="52"/>
  <c r="L1764" i="52"/>
  <c r="K2024" i="52"/>
  <c r="L2024" i="52" s="1"/>
  <c r="L5478" i="52"/>
  <c r="K2002" i="52"/>
  <c r="L2002" i="52" s="1"/>
  <c r="K2140" i="52"/>
  <c r="L2140" i="52" s="1"/>
  <c r="K2106" i="52"/>
  <c r="L2106" i="52" s="1"/>
  <c r="K1921" i="52"/>
  <c r="L1921" i="52" s="1"/>
  <c r="L6467" i="52"/>
  <c r="L1503" i="52"/>
  <c r="L2653" i="52"/>
  <c r="L5276" i="52"/>
  <c r="L1591" i="52"/>
  <c r="L5355" i="52"/>
  <c r="K280" i="52"/>
  <c r="L280" i="52" s="1"/>
  <c r="L1485" i="52"/>
  <c r="L1511" i="52"/>
  <c r="L2504" i="52"/>
  <c r="L2620" i="52"/>
  <c r="L2400" i="52"/>
  <c r="K1922" i="52"/>
  <c r="L1922" i="52" s="1"/>
  <c r="L4994" i="52"/>
  <c r="L2636" i="52"/>
  <c r="L5501" i="52"/>
  <c r="L2714" i="52"/>
  <c r="L6903" i="52"/>
  <c r="L6935" i="52"/>
  <c r="L6900" i="52"/>
  <c r="L6455" i="52"/>
  <c r="L4227" i="52"/>
  <c r="L6868" i="52"/>
  <c r="K1937" i="52"/>
  <c r="L1937" i="52" s="1"/>
  <c r="K2044" i="52"/>
  <c r="L2044" i="52" s="1"/>
  <c r="L3759" i="52"/>
  <c r="L5106" i="52"/>
  <c r="L5504" i="52"/>
  <c r="L2360" i="52"/>
  <c r="L2702" i="52"/>
  <c r="L2660" i="52"/>
  <c r="L5286" i="52"/>
  <c r="L5378" i="52"/>
  <c r="K517" i="52"/>
  <c r="L517" i="52" s="1"/>
  <c r="L2452" i="52"/>
  <c r="K6632" i="52"/>
  <c r="L6632" i="52" s="1"/>
  <c r="K6637" i="52"/>
  <c r="L6637" i="52" s="1"/>
  <c r="K2088" i="52"/>
  <c r="L2088" i="52" s="1"/>
  <c r="L4538" i="52"/>
  <c r="K1954" i="52"/>
  <c r="L1954" i="52" s="1"/>
  <c r="L1124" i="52"/>
  <c r="K2027" i="52"/>
  <c r="L2027" i="52" s="1"/>
  <c r="K2080" i="52"/>
  <c r="L2080" i="52" s="1"/>
  <c r="L3715" i="52"/>
  <c r="L1495" i="52"/>
  <c r="K2062" i="52"/>
  <c r="L2062" i="52" s="1"/>
  <c r="K2040" i="52"/>
  <c r="L2040" i="52" s="1"/>
  <c r="L3858" i="52"/>
  <c r="K1940" i="52"/>
  <c r="L1940" i="52" s="1"/>
  <c r="K2021" i="52"/>
  <c r="L2021" i="52" s="1"/>
  <c r="K2013" i="52"/>
  <c r="L2013" i="52" s="1"/>
  <c r="K1950" i="52"/>
  <c r="L1950" i="52" s="1"/>
  <c r="L4231" i="52"/>
  <c r="L1645" i="52"/>
  <c r="L1480" i="52"/>
  <c r="L1082" i="52"/>
  <c r="K2012" i="52"/>
  <c r="L2012" i="52" s="1"/>
  <c r="L4795" i="52"/>
  <c r="L2690" i="52"/>
  <c r="L4247" i="52"/>
  <c r="L6887" i="52"/>
  <c r="L5326" i="52"/>
  <c r="K511" i="52"/>
  <c r="L511" i="52" s="1"/>
  <c r="L1504" i="52"/>
  <c r="K1956" i="52"/>
  <c r="L1956" i="52" s="1"/>
  <c r="K2073" i="52"/>
  <c r="L2073" i="52" s="1"/>
  <c r="K2085" i="52"/>
  <c r="L2085" i="52" s="1"/>
  <c r="K1935" i="52"/>
  <c r="L1935" i="52" s="1"/>
  <c r="K1995" i="52"/>
  <c r="L1995" i="52" s="1"/>
  <c r="K2175" i="52"/>
  <c r="L2175" i="52" s="1"/>
  <c r="K267" i="52"/>
  <c r="L267" i="52" s="1"/>
  <c r="K2134" i="52"/>
  <c r="L2134" i="52" s="1"/>
  <c r="K2156" i="52"/>
  <c r="L2156" i="52" s="1"/>
  <c r="K1982" i="52"/>
  <c r="L1982" i="52" s="1"/>
  <c r="K2149" i="52"/>
  <c r="L2149" i="52" s="1"/>
  <c r="K2114" i="52"/>
  <c r="L2114" i="52" s="1"/>
  <c r="L4822" i="52"/>
  <c r="K2008" i="52"/>
  <c r="L2008" i="52" s="1"/>
  <c r="K2010" i="52"/>
  <c r="L2010" i="52" s="1"/>
  <c r="K2022" i="52"/>
  <c r="L2022" i="52" s="1"/>
  <c r="K2083" i="52"/>
  <c r="L2083" i="52" s="1"/>
  <c r="L4255" i="52"/>
  <c r="K5531" i="52"/>
  <c r="L5531" i="52" s="1"/>
  <c r="K6619" i="52"/>
  <c r="L6619" i="52" s="1"/>
  <c r="L2722" i="52"/>
  <c r="K1988" i="52"/>
  <c r="L1988" i="52" s="1"/>
  <c r="K269" i="52"/>
  <c r="L269" i="52" s="1"/>
  <c r="K2102" i="52"/>
  <c r="L2102" i="52" s="1"/>
  <c r="L2467" i="52"/>
  <c r="L4666" i="52"/>
  <c r="K1241" i="52"/>
  <c r="L1241" i="52" s="1"/>
  <c r="K1242" i="52"/>
  <c r="L1242" i="52" s="1"/>
  <c r="K1252" i="52"/>
  <c r="L1252" i="52" s="1"/>
  <c r="K2119" i="52"/>
  <c r="L2119" i="52" s="1"/>
  <c r="L6910" i="52"/>
  <c r="K6597" i="52"/>
  <c r="L6597" i="52" s="1"/>
  <c r="L5096" i="52"/>
  <c r="K1248" i="52"/>
  <c r="L1248" i="52" s="1"/>
  <c r="L1768" i="52"/>
  <c r="L5477" i="52"/>
  <c r="L2601" i="52"/>
  <c r="L1355" i="52"/>
  <c r="L1460" i="52"/>
  <c r="L5386" i="52"/>
  <c r="L5468" i="52"/>
  <c r="L1090" i="52"/>
  <c r="L3671" i="52"/>
  <c r="L1139" i="52"/>
  <c r="L2444" i="52"/>
  <c r="L4329" i="52"/>
  <c r="L2396" i="52"/>
  <c r="L1641" i="52"/>
  <c r="L1867" i="52"/>
  <c r="L1693" i="52"/>
  <c r="L1850" i="52"/>
  <c r="L621" i="52"/>
  <c r="L1410" i="52"/>
  <c r="L6902" i="52"/>
  <c r="L1533" i="52"/>
  <c r="L4814" i="52"/>
  <c r="L6324" i="52"/>
  <c r="L1108" i="52"/>
  <c r="L6419" i="52"/>
  <c r="K4277" i="52"/>
  <c r="L4277" i="52" s="1"/>
  <c r="L1628" i="52"/>
  <c r="L1094" i="52"/>
  <c r="L2815" i="52"/>
  <c r="L1692" i="52"/>
  <c r="L1720" i="52"/>
  <c r="L896" i="52"/>
  <c r="L1873" i="52"/>
  <c r="L3750" i="52"/>
  <c r="L5473" i="52"/>
  <c r="L2924" i="52"/>
  <c r="L1449" i="52"/>
  <c r="L2436" i="52"/>
  <c r="L4569" i="52"/>
  <c r="L6304" i="52"/>
  <c r="L1486" i="52"/>
  <c r="L5399" i="52"/>
  <c r="L6319" i="52"/>
  <c r="L4454" i="52"/>
  <c r="L3844" i="52"/>
  <c r="L1257" i="52"/>
  <c r="L1885" i="52"/>
  <c r="L4203" i="52"/>
  <c r="L4617" i="52"/>
  <c r="L2970" i="52"/>
  <c r="L5278" i="52"/>
  <c r="L4534" i="52"/>
  <c r="L6870" i="52"/>
  <c r="L4348" i="52"/>
  <c r="L6347" i="52"/>
  <c r="L4507" i="52"/>
  <c r="L753" i="52"/>
  <c r="L2387" i="52"/>
  <c r="L1903" i="52"/>
  <c r="L2664" i="52"/>
  <c r="L4240" i="52"/>
  <c r="L1570" i="52"/>
  <c r="L1579" i="52"/>
  <c r="L1314" i="52"/>
  <c r="L1345" i="52"/>
  <c r="L1599" i="52"/>
  <c r="L1846" i="52"/>
  <c r="L4673" i="52"/>
  <c r="L4976" i="52"/>
  <c r="L4638" i="52"/>
  <c r="L2789" i="52"/>
  <c r="K281" i="52"/>
  <c r="L281" i="52" s="1"/>
  <c r="L1530" i="52"/>
  <c r="L1436" i="52"/>
  <c r="L2502" i="52"/>
  <c r="L2534" i="52"/>
  <c r="L1071" i="52"/>
  <c r="L5475" i="52"/>
  <c r="L4241" i="52"/>
  <c r="L6420" i="52"/>
  <c r="L4412" i="52"/>
  <c r="L1453" i="52"/>
  <c r="L1631" i="52"/>
  <c r="L3774" i="52"/>
  <c r="L2536" i="52"/>
  <c r="L3007" i="52"/>
  <c r="L4344" i="52"/>
  <c r="L5241" i="52"/>
  <c r="L4575" i="52"/>
  <c r="K273" i="52"/>
  <c r="L273" i="52" s="1"/>
  <c r="K4282" i="52"/>
  <c r="L4282" i="52" s="1"/>
  <c r="L4801" i="52"/>
  <c r="K6641" i="52"/>
  <c r="L6641" i="52" s="1"/>
  <c r="K5549" i="52"/>
  <c r="L5549" i="52" s="1"/>
  <c r="K5530" i="52"/>
  <c r="L5530" i="52" s="1"/>
  <c r="L4335" i="52"/>
  <c r="K271" i="52"/>
  <c r="L271" i="52" s="1"/>
  <c r="L5391" i="52"/>
  <c r="K5831" i="52"/>
  <c r="N5831" i="52" s="1"/>
  <c r="K5856" i="52"/>
  <c r="L5856" i="52" s="1"/>
  <c r="K5835" i="52"/>
  <c r="N5835" i="52" s="1"/>
  <c r="L1472" i="52"/>
  <c r="L1393" i="52"/>
  <c r="L6867" i="52"/>
  <c r="L1574" i="52"/>
  <c r="K5575" i="52"/>
  <c r="L5575" i="52" s="1"/>
  <c r="K6628" i="52"/>
  <c r="L6628" i="52" s="1"/>
  <c r="K6657" i="52"/>
  <c r="L6657" i="52" s="1"/>
  <c r="K6624" i="52"/>
  <c r="L6624" i="52" s="1"/>
  <c r="L1282" i="52"/>
  <c r="L1538" i="52"/>
  <c r="K5546" i="52"/>
  <c r="L5546" i="52" s="1"/>
  <c r="K5562" i="52"/>
  <c r="L5562" i="52" s="1"/>
  <c r="L694" i="52"/>
  <c r="L4356" i="52"/>
  <c r="L1450" i="52"/>
  <c r="L774" i="52"/>
  <c r="L2500" i="52"/>
  <c r="L1295" i="52"/>
  <c r="L709" i="52"/>
  <c r="L3054" i="52"/>
  <c r="L740" i="52"/>
  <c r="L3779" i="52"/>
  <c r="L3676" i="52"/>
  <c r="L4796" i="52"/>
  <c r="L2383" i="52"/>
  <c r="L5461" i="52"/>
  <c r="L6458" i="52"/>
  <c r="L4691" i="52"/>
  <c r="L2645" i="52"/>
  <c r="L1546" i="52"/>
  <c r="L5288" i="52"/>
  <c r="L4929" i="52"/>
  <c r="L1760" i="52"/>
  <c r="L4251" i="52"/>
  <c r="L3765" i="52"/>
  <c r="L5176" i="52"/>
  <c r="L5199" i="52"/>
  <c r="L5387" i="52"/>
  <c r="L2413" i="52"/>
  <c r="L4989" i="52"/>
  <c r="L6884" i="52"/>
  <c r="L2617" i="52"/>
  <c r="L1446" i="52"/>
  <c r="L1505" i="52"/>
  <c r="L1746" i="52"/>
  <c r="L1812" i="52"/>
  <c r="L6322" i="52"/>
  <c r="L2706" i="52"/>
  <c r="L2744" i="52"/>
  <c r="L4571" i="52"/>
  <c r="L6313" i="52"/>
  <c r="L2611" i="52"/>
  <c r="L1266" i="52"/>
  <c r="L1669" i="52"/>
  <c r="L1292" i="52"/>
  <c r="L1152" i="52"/>
  <c r="L4253" i="52"/>
  <c r="L2933" i="52"/>
  <c r="L2847" i="52"/>
  <c r="L2708" i="52"/>
  <c r="L2658" i="52"/>
  <c r="L1753" i="52"/>
  <c r="L5383" i="52"/>
  <c r="L4346" i="52"/>
  <c r="L735" i="52"/>
  <c r="L2723" i="52"/>
  <c r="L1409" i="52"/>
  <c r="L676" i="52"/>
  <c r="L5139" i="52"/>
  <c r="L4322" i="52"/>
  <c r="L6905" i="52"/>
  <c r="L2676" i="52"/>
  <c r="L6899" i="52"/>
  <c r="L4553" i="52"/>
  <c r="L4523" i="52"/>
  <c r="L4460" i="52"/>
  <c r="L4851" i="52"/>
  <c r="L5029" i="52"/>
  <c r="L3823" i="52"/>
  <c r="L4588" i="52"/>
  <c r="L6915" i="52"/>
  <c r="L2635" i="52"/>
  <c r="L1270" i="52"/>
  <c r="L1287" i="52"/>
  <c r="L1633" i="52"/>
  <c r="L6415" i="52"/>
  <c r="L6353" i="52"/>
  <c r="L1412" i="52"/>
  <c r="L3867" i="52"/>
  <c r="L2694" i="52"/>
  <c r="L1815" i="52"/>
  <c r="L2468" i="52"/>
  <c r="L4394" i="52"/>
  <c r="L2975" i="52"/>
  <c r="L4427" i="52"/>
  <c r="L4830" i="52"/>
  <c r="L3758" i="52"/>
  <c r="L5505" i="52"/>
  <c r="L2505" i="52"/>
  <c r="L4979" i="52"/>
  <c r="L4273" i="52"/>
  <c r="L1623" i="52"/>
  <c r="L4467" i="52"/>
  <c r="L3801" i="52"/>
  <c r="L1387" i="52"/>
  <c r="L4839" i="52"/>
  <c r="L3686" i="52"/>
  <c r="L2517" i="52"/>
  <c r="L5328" i="52"/>
  <c r="L1383" i="52"/>
  <c r="L3607" i="52"/>
  <c r="L2424" i="52"/>
  <c r="L5202" i="52"/>
  <c r="L746" i="52"/>
  <c r="L2411" i="52"/>
  <c r="L4267" i="52"/>
  <c r="L894" i="52"/>
  <c r="L1498" i="52"/>
  <c r="L1790" i="52"/>
  <c r="L1830" i="52"/>
  <c r="L1543" i="52"/>
  <c r="L1661" i="52"/>
  <c r="L3028" i="52"/>
  <c r="L696" i="52"/>
  <c r="L4537" i="52"/>
  <c r="L5500" i="52"/>
  <c r="L2786" i="52"/>
  <c r="L1696" i="52"/>
  <c r="L1650" i="52"/>
  <c r="L4702" i="52"/>
  <c r="L5023" i="52"/>
  <c r="L4607" i="52"/>
  <c r="L4428" i="52"/>
  <c r="L5463" i="52"/>
  <c r="L5002" i="52"/>
  <c r="L2965" i="52"/>
  <c r="L2697" i="52"/>
  <c r="L6933" i="52"/>
  <c r="L2625" i="52"/>
  <c r="L1775" i="52"/>
  <c r="L4473" i="52"/>
  <c r="L4378" i="52"/>
  <c r="K519" i="52"/>
  <c r="L519" i="52" s="1"/>
  <c r="K5952" i="52"/>
  <c r="L5952" i="52" s="1"/>
  <c r="K5953" i="52"/>
  <c r="L5953" i="52" s="1"/>
  <c r="K270" i="52"/>
  <c r="L270" i="52" s="1"/>
  <c r="K2064" i="52"/>
  <c r="L2064" i="52" s="1"/>
  <c r="K2117" i="52"/>
  <c r="L2117" i="52" s="1"/>
  <c r="K1923" i="52"/>
  <c r="L1923" i="52" s="1"/>
  <c r="K2179" i="52"/>
  <c r="L2179" i="52" s="1"/>
  <c r="K277" i="52"/>
  <c r="L277" i="52" s="1"/>
  <c r="K6651" i="52"/>
  <c r="L6651" i="52" s="1"/>
  <c r="K5539" i="52"/>
  <c r="L5539" i="52" s="1"/>
  <c r="K4281" i="52"/>
  <c r="L4281" i="52" s="1"/>
  <c r="L1682" i="52"/>
  <c r="L1614" i="52"/>
  <c r="L932" i="52"/>
  <c r="L4527" i="52"/>
  <c r="L3678" i="52"/>
  <c r="L1580" i="52"/>
  <c r="L2512" i="52"/>
  <c r="L1898" i="52"/>
  <c r="L4836" i="52"/>
  <c r="L3838" i="52"/>
  <c r="L5433" i="52"/>
  <c r="L6447" i="52"/>
  <c r="L5418" i="52"/>
  <c r="L2908" i="52"/>
  <c r="L4191" i="52"/>
  <c r="L1352" i="52"/>
  <c r="L4475" i="52"/>
  <c r="K6638" i="52"/>
  <c r="L6638" i="52" s="1"/>
  <c r="K2001" i="52"/>
  <c r="L2001" i="52" s="1"/>
  <c r="L2405" i="52"/>
  <c r="K2116" i="52"/>
  <c r="L2116" i="52" s="1"/>
  <c r="L1420" i="52"/>
  <c r="L6586" i="52"/>
  <c r="K1959" i="52"/>
  <c r="L1959" i="52" s="1"/>
  <c r="K2061" i="52"/>
  <c r="L2061" i="52" s="1"/>
  <c r="K2074" i="52"/>
  <c r="L2074" i="52" s="1"/>
  <c r="L4602" i="52"/>
  <c r="L4426" i="52"/>
  <c r="L4850" i="52"/>
  <c r="L3664" i="52"/>
  <c r="L2422" i="52"/>
  <c r="L2363" i="52"/>
  <c r="K5526" i="52"/>
  <c r="L5526" i="52" s="1"/>
  <c r="K2079" i="52"/>
  <c r="L2079" i="52" s="1"/>
  <c r="K2025" i="52"/>
  <c r="L2025" i="52" s="1"/>
  <c r="K6612" i="52"/>
  <c r="K1934" i="52"/>
  <c r="L1934" i="52" s="1"/>
  <c r="K1970" i="52"/>
  <c r="L1970" i="52" s="1"/>
  <c r="K5573" i="52"/>
  <c r="L5573" i="52" s="1"/>
  <c r="K5551" i="52"/>
  <c r="L5551" i="52" s="1"/>
  <c r="K5558" i="52"/>
  <c r="L5558" i="52" s="1"/>
  <c r="K1948" i="52"/>
  <c r="L1948" i="52" s="1"/>
  <c r="K6623" i="52"/>
  <c r="L6623" i="52" s="1"/>
  <c r="L4823" i="52"/>
  <c r="K6644" i="52"/>
  <c r="L6644" i="52" s="1"/>
  <c r="K6617" i="52"/>
  <c r="L6617" i="52" s="1"/>
  <c r="K6595" i="52"/>
  <c r="L6595" i="52" s="1"/>
  <c r="K2159" i="52"/>
  <c r="L2159" i="52" s="1"/>
  <c r="K2018" i="52"/>
  <c r="L2018" i="52" s="1"/>
  <c r="L3022" i="52"/>
  <c r="L3006" i="52"/>
  <c r="L2696" i="52"/>
  <c r="L4201" i="52"/>
  <c r="L1707" i="52"/>
  <c r="L5493" i="52"/>
  <c r="L2718" i="52"/>
  <c r="L4623" i="52"/>
  <c r="L5337" i="52"/>
  <c r="K6609" i="52"/>
  <c r="L6609" i="52" s="1"/>
  <c r="L4806" i="52"/>
  <c r="L3633" i="52"/>
  <c r="L2567" i="52"/>
  <c r="L1699" i="52"/>
  <c r="L1773" i="52"/>
  <c r="L4264" i="52"/>
  <c r="L5316" i="52"/>
  <c r="K1994" i="52"/>
  <c r="L1994" i="52" s="1"/>
  <c r="K6655" i="52"/>
  <c r="L6655" i="52" s="1"/>
  <c r="L794" i="52"/>
  <c r="K1953" i="52"/>
  <c r="L1953" i="52" s="1"/>
  <c r="L708" i="52"/>
  <c r="L2573" i="52"/>
  <c r="L903" i="52"/>
  <c r="L1880" i="52"/>
  <c r="L3048" i="52"/>
  <c r="L4493" i="52"/>
  <c r="K266" i="52"/>
  <c r="L266" i="52" s="1"/>
  <c r="K2161" i="52"/>
  <c r="L2161" i="52" s="1"/>
  <c r="K1984" i="52"/>
  <c r="L1984" i="52" s="1"/>
  <c r="K2099" i="52"/>
  <c r="L2099" i="52" s="1"/>
  <c r="K2109" i="52"/>
  <c r="L2109" i="52" s="1"/>
  <c r="K509" i="52"/>
  <c r="L509" i="52" s="1"/>
  <c r="K6639" i="52"/>
  <c r="L6639" i="52" s="1"/>
  <c r="K5576" i="52"/>
  <c r="L5576" i="52" s="1"/>
  <c r="K1952" i="52"/>
  <c r="L1952" i="52" s="1"/>
  <c r="K1997" i="52"/>
  <c r="L1997" i="52" s="1"/>
  <c r="K6629" i="52"/>
  <c r="L6629" i="52" s="1"/>
  <c r="K2095" i="52"/>
  <c r="L2095" i="52" s="1"/>
  <c r="K275" i="52"/>
  <c r="L275" i="52" s="1"/>
  <c r="K5843" i="52"/>
  <c r="L5843" i="52" s="1"/>
  <c r="K5879" i="52"/>
  <c r="K5881" i="52"/>
  <c r="L5881" i="52" s="1"/>
  <c r="K5622" i="52"/>
  <c r="L5622" i="52" s="1"/>
  <c r="K6642" i="52"/>
  <c r="L6642" i="52" s="1"/>
  <c r="K5553" i="52"/>
  <c r="L5553" i="52" s="1"/>
  <c r="K264" i="52"/>
  <c r="L264" i="52" s="1"/>
  <c r="K279" i="52"/>
  <c r="L279" i="52" s="1"/>
  <c r="L4734" i="52"/>
  <c r="K2113" i="52"/>
  <c r="L2113" i="52" s="1"/>
  <c r="K2100" i="52"/>
  <c r="L2100" i="52" s="1"/>
  <c r="K6649" i="52"/>
  <c r="L6649" i="52" s="1"/>
  <c r="K6643" i="52"/>
  <c r="L6643" i="52" s="1"/>
  <c r="K5621" i="52"/>
  <c r="L5621" i="52" s="1"/>
  <c r="L4472" i="52"/>
  <c r="K6653" i="52"/>
  <c r="L6653" i="52" s="1"/>
  <c r="L1540" i="52"/>
  <c r="L654" i="52"/>
  <c r="L2684" i="52"/>
  <c r="L935" i="52"/>
  <c r="L1861" i="52"/>
  <c r="L4625" i="52"/>
  <c r="L3684" i="52"/>
  <c r="L2663" i="52"/>
  <c r="L4681" i="52"/>
  <c r="L1800" i="52"/>
  <c r="L1854" i="52"/>
  <c r="L1769" i="52"/>
  <c r="L3672" i="52"/>
  <c r="L3862" i="52"/>
  <c r="K6607" i="52"/>
  <c r="L6607" i="52" s="1"/>
  <c r="K6605" i="52"/>
  <c r="L6605" i="52" s="1"/>
  <c r="L1079" i="52"/>
  <c r="L4204" i="52"/>
  <c r="L787" i="52"/>
  <c r="L2454" i="52"/>
  <c r="L4336" i="52"/>
  <c r="L1767" i="52"/>
  <c r="L1474" i="52"/>
  <c r="L1801" i="52"/>
  <c r="L2735" i="52"/>
  <c r="L652" i="52"/>
  <c r="L1072" i="52"/>
  <c r="L1879" i="52"/>
  <c r="L1330" i="52"/>
  <c r="K5623" i="52"/>
  <c r="L5623" i="52" s="1"/>
  <c r="L3849" i="52"/>
  <c r="L1855" i="52"/>
  <c r="L1626" i="52"/>
  <c r="L1513" i="52"/>
  <c r="L3786" i="52"/>
  <c r="L3854" i="52"/>
  <c r="L639" i="52"/>
  <c r="L1433" i="52"/>
  <c r="L4718" i="52"/>
  <c r="L2581" i="52"/>
  <c r="L5307" i="52"/>
  <c r="L4362" i="52"/>
  <c r="L3052" i="52"/>
  <c r="L2364" i="52"/>
  <c r="K5547" i="52"/>
  <c r="L5547" i="52" s="1"/>
  <c r="K2041" i="52"/>
  <c r="L2041" i="52" s="1"/>
  <c r="K2060" i="52"/>
  <c r="L2060" i="52" s="1"/>
  <c r="L3053" i="52"/>
  <c r="K523" i="52"/>
  <c r="L523" i="52" s="1"/>
  <c r="K2151" i="52"/>
  <c r="L2151" i="52" s="1"/>
  <c r="K1927" i="52"/>
  <c r="L1927" i="52" s="1"/>
  <c r="L2988" i="52"/>
  <c r="L4591" i="52"/>
  <c r="L628" i="52"/>
  <c r="K2168" i="52"/>
  <c r="L2168" i="52" s="1"/>
  <c r="K2029" i="52"/>
  <c r="L2029" i="52" s="1"/>
  <c r="K2014" i="52"/>
  <c r="L2014" i="52" s="1"/>
  <c r="K263" i="52"/>
  <c r="L263" i="52" s="1"/>
  <c r="K6603" i="52"/>
  <c r="L6603" i="52" s="1"/>
  <c r="K2147" i="52"/>
  <c r="L2147" i="52" s="1"/>
  <c r="K1986" i="52"/>
  <c r="L1986" i="52" s="1"/>
  <c r="K1971" i="52"/>
  <c r="L1971" i="52" s="1"/>
  <c r="K2016" i="52"/>
  <c r="L2016" i="52" s="1"/>
  <c r="K1963" i="52"/>
  <c r="L1963" i="52" s="1"/>
  <c r="K2065" i="52"/>
  <c r="L2065" i="52" s="1"/>
  <c r="K2046" i="52"/>
  <c r="L2046" i="52" s="1"/>
  <c r="L4451" i="52"/>
  <c r="K5832" i="52"/>
  <c r="K5849" i="52"/>
  <c r="L5849" i="52" s="1"/>
  <c r="L3722" i="52"/>
  <c r="L4248" i="52"/>
  <c r="K6645" i="52"/>
  <c r="L6645" i="52" s="1"/>
  <c r="L4539" i="52"/>
  <c r="L2993" i="52"/>
  <c r="K1933" i="52"/>
  <c r="L1933" i="52" s="1"/>
  <c r="K2155" i="52"/>
  <c r="L2155" i="52" s="1"/>
  <c r="L1142" i="52"/>
  <c r="L1636" i="52"/>
  <c r="K6626" i="52"/>
  <c r="L6626" i="52" s="1"/>
  <c r="K6658" i="52"/>
  <c r="L6658" i="52" s="1"/>
  <c r="K6610" i="52"/>
  <c r="L6610" i="52" s="1"/>
  <c r="K6599" i="52"/>
  <c r="L6599" i="52" s="1"/>
  <c r="L6344" i="52"/>
  <c r="K6739" i="52"/>
  <c r="L6739" i="52" s="1"/>
  <c r="K2089" i="52"/>
  <c r="L2089" i="52" s="1"/>
  <c r="K1966" i="52"/>
  <c r="L1966" i="52" s="1"/>
  <c r="K2165" i="52"/>
  <c r="L2165" i="52" s="1"/>
  <c r="K1967" i="52"/>
  <c r="L1967" i="52" s="1"/>
  <c r="K1955" i="52"/>
  <c r="L1955" i="52" s="1"/>
  <c r="K2056" i="52"/>
  <c r="L2056" i="52" s="1"/>
  <c r="K1945" i="52"/>
  <c r="L1945" i="52" s="1"/>
  <c r="K2094" i="52"/>
  <c r="L2094" i="52" s="1"/>
  <c r="K5550" i="52"/>
  <c r="L5550" i="52" s="1"/>
  <c r="K2031" i="52"/>
  <c r="L2031" i="52" s="1"/>
  <c r="K1943" i="52"/>
  <c r="K5624" i="52"/>
  <c r="L5624" i="52" s="1"/>
  <c r="K5626" i="52"/>
  <c r="L5626" i="52" s="1"/>
  <c r="K5566" i="52"/>
  <c r="L5566" i="52" s="1"/>
  <c r="K5527" i="52"/>
  <c r="K2082" i="52"/>
  <c r="L2082" i="52" s="1"/>
  <c r="K5874" i="52"/>
  <c r="L5874" i="52" s="1"/>
  <c r="K514" i="52"/>
  <c r="L514" i="52" s="1"/>
  <c r="K6744" i="52"/>
  <c r="L6744" i="52" s="1"/>
  <c r="L4224" i="52"/>
  <c r="L5170" i="52"/>
  <c r="L2609" i="52"/>
  <c r="L1400" i="52"/>
  <c r="L5388" i="52"/>
  <c r="K1990" i="52"/>
  <c r="K1930" i="52"/>
  <c r="L1930" i="52" s="1"/>
  <c r="K1939" i="52"/>
  <c r="L1939" i="52" s="1"/>
  <c r="K512" i="52"/>
  <c r="L512" i="52" s="1"/>
  <c r="K5571" i="52"/>
  <c r="L5571" i="52" s="1"/>
  <c r="K2103" i="52"/>
  <c r="K2059" i="52"/>
  <c r="L2059" i="52" s="1"/>
  <c r="K1924" i="52"/>
  <c r="L1924" i="52" s="1"/>
  <c r="K1962" i="52"/>
  <c r="K2084" i="52"/>
  <c r="L2084" i="52" s="1"/>
  <c r="K2173" i="52"/>
  <c r="L2173" i="52" s="1"/>
  <c r="K5840" i="52"/>
  <c r="K5826" i="52"/>
  <c r="L5826" i="52" s="1"/>
  <c r="K5844" i="52"/>
  <c r="L5844" i="52" s="1"/>
  <c r="K5828" i="52"/>
  <c r="L5828" i="52" s="1"/>
  <c r="K5860" i="52"/>
  <c r="L5860" i="52" s="1"/>
  <c r="K5871" i="52"/>
  <c r="L5871" i="52" s="1"/>
  <c r="K5836" i="52"/>
  <c r="L5836" i="52" s="1"/>
  <c r="K5830" i="52"/>
  <c r="L5830" i="52" s="1"/>
  <c r="K5853" i="52"/>
  <c r="L5853" i="52" s="1"/>
  <c r="K5537" i="52"/>
  <c r="K2138" i="52"/>
  <c r="L2138" i="52" s="1"/>
  <c r="K1931" i="52"/>
  <c r="L1931" i="52" s="1"/>
  <c r="K2030" i="52"/>
  <c r="L2030" i="52" s="1"/>
  <c r="K2048" i="52"/>
  <c r="L2048" i="52" s="1"/>
  <c r="K2011" i="52"/>
  <c r="L2011" i="52" s="1"/>
  <c r="K2043" i="52"/>
  <c r="L2043" i="52" s="1"/>
  <c r="K1929" i="52"/>
  <c r="K2137" i="52"/>
  <c r="L2137" i="52" s="1"/>
  <c r="K2026" i="52"/>
  <c r="L2026" i="52" s="1"/>
  <c r="K2130" i="52"/>
  <c r="K1925" i="52"/>
  <c r="K2038" i="52"/>
  <c r="L2038" i="52" s="1"/>
  <c r="K2120" i="52"/>
  <c r="L2120" i="52" s="1"/>
  <c r="K2146" i="52"/>
  <c r="K2157" i="52"/>
  <c r="K1932" i="52"/>
  <c r="L1932" i="52" s="1"/>
  <c r="K2045" i="52"/>
  <c r="L2045" i="52" s="1"/>
  <c r="K2133" i="52"/>
  <c r="K2160" i="52"/>
  <c r="L2160" i="52" s="1"/>
  <c r="K2176" i="52"/>
  <c r="L2176" i="52" s="1"/>
  <c r="K2017" i="52"/>
  <c r="L2017" i="52" s="1"/>
  <c r="K2028" i="52"/>
  <c r="L2028" i="52" s="1"/>
  <c r="K1936" i="52"/>
  <c r="K2068" i="52"/>
  <c r="L2068" i="52" s="1"/>
  <c r="K1944" i="52"/>
  <c r="L1944" i="52" s="1"/>
  <c r="K2142" i="52"/>
  <c r="L2142" i="52" s="1"/>
  <c r="K1989" i="52"/>
  <c r="L1989" i="52" s="1"/>
  <c r="K2162" i="52"/>
  <c r="K2180" i="52"/>
  <c r="L2180" i="52" s="1"/>
  <c r="K2090" i="52"/>
  <c r="K2132" i="52"/>
  <c r="L4222" i="52"/>
  <c r="L4643" i="52"/>
  <c r="L1821" i="52"/>
  <c r="K518" i="52"/>
  <c r="L518" i="52" s="1"/>
  <c r="K522" i="52"/>
  <c r="L522" i="52" s="1"/>
  <c r="L3629" i="52"/>
  <c r="L5030" i="52"/>
  <c r="L4558" i="52"/>
  <c r="L1562" i="52"/>
  <c r="L1843" i="52"/>
  <c r="L1729" i="52"/>
  <c r="K2144" i="52"/>
  <c r="L2144" i="52" s="1"/>
  <c r="K2177" i="52"/>
  <c r="L2177" i="52" s="1"/>
  <c r="K1980" i="52"/>
  <c r="L1980" i="52" s="1"/>
  <c r="K2055" i="52"/>
  <c r="K5872" i="52"/>
  <c r="L5872" i="52" s="1"/>
  <c r="K5534" i="52"/>
  <c r="K1938" i="52"/>
  <c r="K2050" i="52"/>
  <c r="L2050" i="52" s="1"/>
  <c r="K6604" i="52"/>
  <c r="L6604" i="52" s="1"/>
  <c r="K2037" i="52"/>
  <c r="K2009" i="52"/>
  <c r="K5859" i="52"/>
  <c r="K5847" i="52"/>
  <c r="K515" i="52"/>
  <c r="L515" i="52" s="1"/>
  <c r="K6600" i="52"/>
  <c r="L6600" i="52" s="1"/>
  <c r="K6602" i="52"/>
  <c r="L6602" i="52" s="1"/>
  <c r="K6633" i="52"/>
  <c r="L6633" i="52" s="1"/>
  <c r="K6613" i="52"/>
  <c r="L6613" i="52" s="1"/>
  <c r="K5569" i="52"/>
  <c r="L5569" i="52" s="1"/>
  <c r="K5542" i="52"/>
  <c r="L5542" i="52" s="1"/>
  <c r="K1941" i="52"/>
  <c r="K1991" i="52"/>
  <c r="K2020" i="52"/>
  <c r="L2020" i="52" s="1"/>
  <c r="K1961" i="52"/>
  <c r="L1961" i="52" s="1"/>
  <c r="K2015" i="52"/>
  <c r="L2015" i="52" s="1"/>
  <c r="K1947" i="52"/>
  <c r="L1947" i="52" s="1"/>
  <c r="K2108" i="52"/>
  <c r="L2108" i="52" s="1"/>
  <c r="K2034" i="52"/>
  <c r="L2034" i="52" s="1"/>
  <c r="K2105" i="52"/>
  <c r="L2105" i="52" s="1"/>
  <c r="K5574" i="52"/>
  <c r="L5574" i="52" s="1"/>
  <c r="K5567" i="52"/>
  <c r="K5528" i="52"/>
  <c r="L5528" i="52" s="1"/>
  <c r="L1161" i="52"/>
  <c r="L4466" i="52"/>
  <c r="L5254" i="52"/>
  <c r="L4188" i="52"/>
  <c r="L927" i="52"/>
  <c r="L4439" i="52"/>
  <c r="L4441" i="52"/>
  <c r="L4379" i="52"/>
  <c r="L4250" i="52"/>
  <c r="L3762" i="52"/>
  <c r="L2963" i="52"/>
  <c r="L666" i="52"/>
  <c r="L2643" i="52"/>
  <c r="L4661" i="52"/>
  <c r="L4807" i="52"/>
  <c r="L5102" i="52"/>
  <c r="L5119" i="52"/>
  <c r="L5097" i="52"/>
  <c r="L5100" i="52"/>
  <c r="L2432" i="52"/>
  <c r="L2430" i="52"/>
  <c r="L2429" i="52"/>
  <c r="L2435" i="52"/>
  <c r="L5017" i="52"/>
  <c r="L2711" i="52"/>
  <c r="L2576" i="52"/>
  <c r="L4490" i="52"/>
  <c r="L4450" i="52"/>
  <c r="L3041" i="52"/>
  <c r="L2977" i="52"/>
  <c r="L2929" i="52"/>
  <c r="L5255" i="52"/>
  <c r="L5262" i="52"/>
  <c r="L5228" i="52"/>
  <c r="K6615" i="52"/>
  <c r="L4824" i="52"/>
  <c r="L4562" i="52"/>
  <c r="L3847" i="52"/>
  <c r="L4953" i="52"/>
  <c r="L4931" i="52"/>
  <c r="L4431" i="52"/>
  <c r="L4367" i="52"/>
  <c r="L4319" i="52"/>
  <c r="L4385" i="52"/>
  <c r="L4321" i="52"/>
  <c r="L4347" i="52"/>
  <c r="L747" i="52"/>
  <c r="L4719" i="52"/>
  <c r="L4190" i="52"/>
  <c r="L3661" i="52"/>
  <c r="L3620" i="52"/>
  <c r="L3662" i="52"/>
  <c r="L3724" i="52"/>
  <c r="L6430" i="52"/>
  <c r="L5309" i="52"/>
  <c r="L945" i="52"/>
  <c r="L1354" i="52"/>
  <c r="L5393" i="52"/>
  <c r="L707" i="52"/>
  <c r="L6343" i="52"/>
  <c r="L1086" i="52"/>
  <c r="L4629" i="52"/>
  <c r="L2870" i="52"/>
  <c r="L2841" i="52"/>
  <c r="L6914" i="52"/>
  <c r="L1095" i="52"/>
  <c r="K2171" i="52"/>
  <c r="K2110" i="52"/>
  <c r="K2081" i="52"/>
  <c r="L4720" i="52"/>
  <c r="L3650" i="52"/>
  <c r="L3655" i="52"/>
  <c r="L2881" i="52"/>
  <c r="L3808" i="52"/>
  <c r="L2458" i="52"/>
  <c r="L4843" i="52"/>
  <c r="L4855" i="52"/>
  <c r="L5087" i="52"/>
  <c r="L5145" i="52"/>
  <c r="L5126" i="52"/>
  <c r="L5066" i="52"/>
  <c r="L2388" i="52"/>
  <c r="L2418" i="52"/>
  <c r="L5471" i="52"/>
  <c r="L4738" i="52"/>
  <c r="L5005" i="52"/>
  <c r="L5008" i="52"/>
  <c r="L3217" i="52"/>
  <c r="L3120" i="52"/>
  <c r="L3111" i="52"/>
  <c r="L6589" i="52"/>
  <c r="K5850" i="52"/>
  <c r="L4694" i="52"/>
  <c r="L5203" i="52"/>
  <c r="L5149" i="52"/>
  <c r="L4246" i="52"/>
  <c r="L6465" i="52"/>
  <c r="L5321" i="52"/>
  <c r="L946" i="52"/>
  <c r="L5405" i="52"/>
  <c r="L2647" i="52"/>
  <c r="L4561" i="52"/>
  <c r="L4551" i="52"/>
  <c r="L2799" i="52"/>
  <c r="L2780" i="52"/>
  <c r="L2719" i="52"/>
  <c r="L4668" i="52"/>
  <c r="L4189" i="52"/>
  <c r="L4258" i="52"/>
  <c r="L702" i="52"/>
  <c r="L2525" i="52"/>
  <c r="L2533" i="52"/>
  <c r="L4723" i="52"/>
  <c r="L4685" i="52"/>
  <c r="L663" i="52"/>
  <c r="L2591" i="52"/>
  <c r="L2612" i="52"/>
  <c r="L1425" i="52"/>
  <c r="L1853" i="52"/>
  <c r="L1299" i="52"/>
  <c r="L1362" i="52"/>
  <c r="L1537" i="52"/>
  <c r="L1792" i="52"/>
  <c r="L1678" i="52"/>
  <c r="L1488" i="52"/>
  <c r="L1483" i="52"/>
  <c r="L1301" i="52"/>
  <c r="L1734" i="52"/>
  <c r="L1532" i="52"/>
  <c r="L1701" i="52"/>
  <c r="L1277" i="52"/>
  <c r="L4210" i="52"/>
  <c r="L5368" i="52"/>
  <c r="L5397" i="52"/>
  <c r="L5422" i="52"/>
  <c r="L5428" i="52"/>
  <c r="K5842" i="52"/>
  <c r="K5873" i="52"/>
  <c r="K5854" i="52"/>
  <c r="K5877" i="52"/>
  <c r="K5870" i="52"/>
  <c r="K5876" i="52"/>
  <c r="K5851" i="52"/>
  <c r="K5855" i="52"/>
  <c r="K5878" i="52"/>
  <c r="K5862" i="52"/>
  <c r="K5848" i="52"/>
  <c r="L1586" i="52"/>
  <c r="L4496" i="52"/>
  <c r="L4508" i="52"/>
  <c r="L3039" i="52"/>
  <c r="L2967" i="52"/>
  <c r="L5259" i="52"/>
  <c r="L5248" i="52"/>
  <c r="K6634" i="52"/>
  <c r="K6592" i="52"/>
  <c r="K6594" i="52"/>
  <c r="K6608" i="52"/>
  <c r="K6614" i="52"/>
  <c r="K6622" i="52"/>
  <c r="K6654" i="52"/>
  <c r="K6591" i="52"/>
  <c r="N6591" i="52" s="1"/>
  <c r="L6588" i="52"/>
  <c r="L1429" i="52"/>
  <c r="L1083" i="52"/>
  <c r="L3865" i="52"/>
  <c r="L4927" i="52"/>
  <c r="L4389" i="52"/>
  <c r="L4325" i="52"/>
  <c r="L757" i="52"/>
  <c r="K5535" i="52"/>
  <c r="L4716" i="52"/>
  <c r="L5175" i="52"/>
  <c r="L4262" i="52"/>
  <c r="L3681" i="52"/>
  <c r="L3730" i="52"/>
  <c r="L2931" i="52"/>
  <c r="L4809" i="52"/>
  <c r="L6405" i="52"/>
  <c r="L5289" i="52"/>
  <c r="L5003" i="52"/>
  <c r="L685" i="52"/>
  <c r="L2501" i="52"/>
  <c r="L1129" i="52"/>
  <c r="L1091" i="52"/>
  <c r="L1070" i="52"/>
  <c r="L5483" i="52"/>
  <c r="L4645" i="52"/>
  <c r="L2897" i="52"/>
  <c r="L2914" i="52"/>
  <c r="L2855" i="52"/>
  <c r="L2861" i="52"/>
  <c r="L3791" i="52"/>
  <c r="L1130" i="52"/>
  <c r="L1114" i="52"/>
  <c r="L1103" i="52"/>
  <c r="L1068" i="52"/>
  <c r="K2104" i="52"/>
  <c r="L4214" i="52"/>
  <c r="L3674" i="52"/>
  <c r="L3631" i="52"/>
  <c r="L900" i="52"/>
  <c r="L674" i="52"/>
  <c r="L6359" i="52"/>
  <c r="L4584" i="52"/>
  <c r="L2390" i="52"/>
  <c r="L2428" i="52"/>
  <c r="L2446" i="52"/>
  <c r="K5625" i="52"/>
  <c r="L5625" i="52" s="1"/>
  <c r="L3860" i="52"/>
  <c r="L4748" i="52"/>
  <c r="K2122" i="52"/>
  <c r="K1946" i="52"/>
  <c r="K2154" i="52"/>
  <c r="K2033" i="52"/>
  <c r="K2086" i="52"/>
  <c r="K2042" i="52"/>
  <c r="K1942" i="52"/>
  <c r="K1965" i="52"/>
  <c r="K2000" i="52"/>
  <c r="K2174" i="52"/>
  <c r="K2093" i="52"/>
  <c r="K1974" i="52"/>
  <c r="K2049" i="52"/>
  <c r="K2071" i="52"/>
  <c r="K2096" i="52"/>
  <c r="K1981" i="52"/>
  <c r="K1957" i="52"/>
  <c r="K1969" i="52"/>
  <c r="K2128" i="52"/>
  <c r="K2135" i="52"/>
  <c r="K1996" i="52"/>
  <c r="K2166" i="52"/>
  <c r="L5025" i="52"/>
  <c r="L4984" i="52"/>
  <c r="L3105" i="52"/>
  <c r="L3155" i="52"/>
  <c r="K5540" i="52"/>
  <c r="K5564" i="52"/>
  <c r="K5533" i="52"/>
  <c r="K5524" i="52"/>
  <c r="K5572" i="52"/>
  <c r="K5541" i="52"/>
  <c r="K5560" i="52"/>
  <c r="L3769" i="52"/>
  <c r="K5883" i="52"/>
  <c r="K5866" i="52"/>
  <c r="N5866" i="52" s="1"/>
  <c r="L4678" i="52"/>
  <c r="L5160" i="52"/>
  <c r="L3776" i="52"/>
  <c r="L6431" i="52"/>
  <c r="L915" i="52"/>
  <c r="L947" i="52"/>
  <c r="L1328" i="52"/>
  <c r="L1324" i="52"/>
  <c r="L1644" i="52"/>
  <c r="L1394" i="52"/>
  <c r="L1316" i="52"/>
  <c r="L1320" i="52"/>
  <c r="L624" i="52"/>
  <c r="L664" i="52"/>
  <c r="L2463" i="52"/>
  <c r="L6317" i="52"/>
  <c r="L5495" i="52"/>
  <c r="L4570" i="52"/>
  <c r="L4567" i="52"/>
  <c r="L6921" i="52"/>
  <c r="L2771" i="52"/>
  <c r="L2704" i="52"/>
  <c r="L2726" i="52"/>
  <c r="L2800" i="52"/>
  <c r="L4662" i="52"/>
  <c r="L4230" i="52"/>
  <c r="L4239" i="52"/>
  <c r="L4207" i="52"/>
  <c r="L1895" i="52"/>
  <c r="L673" i="52"/>
  <c r="L4616" i="52"/>
  <c r="L2685" i="52"/>
  <c r="L2497" i="52"/>
  <c r="L2564" i="52"/>
  <c r="L890" i="52"/>
  <c r="L1914" i="52"/>
  <c r="L1541" i="52"/>
  <c r="L1481" i="52"/>
  <c r="L1406" i="52"/>
  <c r="L1552" i="52"/>
  <c r="L1684" i="52"/>
  <c r="L1798" i="52"/>
  <c r="L1360" i="52"/>
  <c r="L1615" i="52"/>
  <c r="L1290" i="52"/>
  <c r="L1617" i="52"/>
  <c r="L1463" i="52"/>
  <c r="L1589" i="52"/>
  <c r="L1727" i="52"/>
  <c r="L5359" i="52"/>
  <c r="L686" i="52"/>
  <c r="L2507" i="52"/>
  <c r="L4601" i="52"/>
  <c r="K6742" i="52"/>
  <c r="L6742" i="52" s="1"/>
  <c r="L1260" i="52"/>
  <c r="L5367" i="52"/>
  <c r="K520" i="52"/>
  <c r="L520" i="52" s="1"/>
  <c r="K5949" i="52"/>
  <c r="L5949" i="52" s="1"/>
  <c r="L4452" i="52"/>
  <c r="L2973" i="52"/>
  <c r="L5272" i="52"/>
  <c r="L6453" i="52"/>
  <c r="L4377" i="52"/>
  <c r="L734" i="52"/>
  <c r="L4833" i="52"/>
  <c r="L5020" i="52"/>
  <c r="L1423" i="52"/>
  <c r="L5361" i="52"/>
  <c r="L771" i="52"/>
  <c r="L5456" i="52"/>
  <c r="L2864" i="52"/>
  <c r="L2830" i="52"/>
  <c r="L2826" i="52"/>
  <c r="L2753" i="52"/>
  <c r="L1148" i="52"/>
  <c r="L1132" i="52"/>
  <c r="L3645" i="52"/>
  <c r="L3606" i="52"/>
  <c r="L3639" i="52"/>
  <c r="L5011" i="52"/>
  <c r="L1258" i="52"/>
  <c r="L608" i="52"/>
  <c r="L5490" i="52"/>
  <c r="L4554" i="52"/>
  <c r="L2765" i="52"/>
  <c r="L2375" i="52"/>
  <c r="L4853" i="52"/>
  <c r="L5079" i="52"/>
  <c r="L5098" i="52"/>
  <c r="L2420" i="52"/>
  <c r="L2457" i="52"/>
  <c r="L2453" i="52"/>
  <c r="L4488" i="52"/>
  <c r="L5258" i="52"/>
  <c r="L4381" i="52"/>
  <c r="L4234" i="52"/>
  <c r="L916" i="52"/>
  <c r="L1791" i="52"/>
  <c r="L700" i="52"/>
  <c r="L2842" i="52"/>
  <c r="L2853" i="52"/>
  <c r="L1078" i="52"/>
  <c r="L2370" i="52"/>
  <c r="L4735" i="52"/>
  <c r="L3725" i="52"/>
  <c r="L1476" i="52"/>
  <c r="L5373" i="52"/>
  <c r="L5223" i="52"/>
  <c r="L5232" i="52"/>
  <c r="L3787" i="52"/>
  <c r="L773" i="52"/>
  <c r="L4648" i="52"/>
  <c r="L4399" i="52"/>
  <c r="L4417" i="52"/>
  <c r="L4339" i="52"/>
  <c r="L4355" i="52"/>
  <c r="L768" i="52"/>
  <c r="L3612" i="52"/>
  <c r="L2986" i="52"/>
  <c r="L5303" i="52"/>
  <c r="L1465" i="52"/>
  <c r="L611" i="52"/>
  <c r="L2490" i="52"/>
  <c r="L6297" i="52"/>
  <c r="L2827" i="52"/>
  <c r="L2884" i="52"/>
  <c r="L1133" i="52"/>
  <c r="L5108" i="52"/>
  <c r="L6446" i="52"/>
  <c r="L1859" i="52"/>
  <c r="L4552" i="52"/>
  <c r="L4815" i="52"/>
  <c r="L5130" i="52"/>
  <c r="L2419" i="52"/>
  <c r="L2409" i="52"/>
  <c r="L2447" i="52"/>
  <c r="L2386" i="52"/>
  <c r="L3870" i="52"/>
  <c r="L5466" i="52"/>
  <c r="L3731" i="52"/>
  <c r="L1890" i="52"/>
  <c r="L1781" i="52"/>
  <c r="L1521" i="52"/>
  <c r="L1841" i="52"/>
  <c r="L1542" i="52"/>
  <c r="L5349" i="52"/>
  <c r="K5865" i="52"/>
  <c r="K5868" i="52"/>
  <c r="L5291" i="52"/>
  <c r="L4528" i="52"/>
  <c r="L4464" i="52"/>
  <c r="L4506" i="52"/>
  <c r="L3015" i="52"/>
  <c r="L2927" i="52"/>
  <c r="L5227" i="52"/>
  <c r="L5236" i="52"/>
  <c r="L5464" i="52"/>
  <c r="L2895" i="52"/>
  <c r="L4357" i="52"/>
  <c r="L754" i="52"/>
  <c r="L764" i="52"/>
  <c r="L4687" i="52"/>
  <c r="L5047" i="52"/>
  <c r="L3775" i="52"/>
  <c r="L6457" i="52"/>
  <c r="L1648" i="52"/>
  <c r="L4640" i="52"/>
  <c r="L4922" i="52"/>
  <c r="L2901" i="52"/>
  <c r="L2829" i="52"/>
  <c r="L3817" i="52"/>
  <c r="L1106" i="52"/>
  <c r="L3616" i="52"/>
  <c r="L3637" i="52"/>
  <c r="L1912" i="52"/>
  <c r="L3828" i="52"/>
  <c r="L2421" i="52"/>
  <c r="L2399" i="52"/>
  <c r="L3820" i="52"/>
  <c r="L5448" i="52"/>
  <c r="K2118" i="52"/>
  <c r="K2054" i="52"/>
  <c r="K2124" i="52"/>
  <c r="K1987" i="52"/>
  <c r="L4993" i="52"/>
  <c r="L4986" i="52"/>
  <c r="L3084" i="52"/>
  <c r="L3135" i="52"/>
  <c r="K5568" i="52"/>
  <c r="L4999" i="52"/>
  <c r="L1392" i="52"/>
  <c r="L1889" i="52"/>
  <c r="L5421" i="52"/>
  <c r="L2566" i="52"/>
  <c r="L4658" i="52"/>
  <c r="L4577" i="52"/>
  <c r="L3848" i="52"/>
  <c r="L2701" i="52"/>
  <c r="L2804" i="52"/>
  <c r="L4598" i="52"/>
  <c r="L4260" i="52"/>
  <c r="L1740" i="52"/>
  <c r="L675" i="52"/>
  <c r="L6923" i="52"/>
  <c r="L6928" i="52"/>
  <c r="L2569" i="52"/>
  <c r="L2640" i="52"/>
  <c r="L1310" i="52"/>
  <c r="L1434" i="52"/>
  <c r="L1664" i="52"/>
  <c r="L1807" i="52"/>
  <c r="L1515" i="52"/>
  <c r="L1866" i="52"/>
  <c r="L1283" i="52"/>
  <c r="K6743" i="52"/>
  <c r="L6743" i="52" s="1"/>
  <c r="L4458" i="52"/>
  <c r="L2997" i="52"/>
  <c r="L2917" i="52"/>
  <c r="L5249" i="52"/>
  <c r="L5222" i="52"/>
  <c r="L5256" i="52"/>
  <c r="L5252" i="52"/>
  <c r="K6601" i="52"/>
  <c r="K6596" i="52"/>
  <c r="L3117" i="52"/>
  <c r="L4236" i="52"/>
  <c r="L1348" i="52"/>
  <c r="L6327" i="52"/>
  <c r="L2801" i="52"/>
  <c r="L4961" i="52"/>
  <c r="L4939" i="52"/>
  <c r="L4407" i="52"/>
  <c r="L4343" i="52"/>
  <c r="L4409" i="52"/>
  <c r="L4345" i="52"/>
  <c r="L4371" i="52"/>
  <c r="L4387" i="52"/>
  <c r="L766" i="52"/>
  <c r="L718" i="52"/>
  <c r="L4196" i="52"/>
  <c r="L4268" i="52"/>
  <c r="L3692" i="52"/>
  <c r="L3734" i="52"/>
  <c r="L3050" i="52"/>
  <c r="L6437" i="52"/>
  <c r="L950" i="52"/>
  <c r="L1381" i="52"/>
  <c r="L705" i="52"/>
  <c r="L5452" i="52"/>
  <c r="L4586" i="52"/>
  <c r="L4656" i="52"/>
  <c r="L2904" i="52"/>
  <c r="L2878" i="52"/>
  <c r="L2391" i="52"/>
  <c r="L1128" i="52"/>
  <c r="K2007" i="52"/>
  <c r="K1973" i="52"/>
  <c r="L1973" i="52" s="1"/>
  <c r="K2111" i="52"/>
  <c r="L4200" i="52"/>
  <c r="L3624" i="52"/>
  <c r="L3778" i="52"/>
  <c r="L3011" i="52"/>
  <c r="L6428" i="52"/>
  <c r="L691" i="52"/>
  <c r="L6336" i="52"/>
  <c r="L3803" i="52"/>
  <c r="L4819" i="52"/>
  <c r="L4821" i="52"/>
  <c r="L5137" i="52"/>
  <c r="L5113" i="52"/>
  <c r="L2382" i="52"/>
  <c r="L2440" i="52"/>
  <c r="L2439" i="52"/>
  <c r="L2427" i="52"/>
  <c r="L2425" i="52"/>
  <c r="L3810" i="52"/>
  <c r="L5498" i="52"/>
  <c r="L4732" i="52"/>
  <c r="L4992" i="52"/>
  <c r="L3178" i="52"/>
  <c r="L3173" i="52"/>
  <c r="L3114" i="52"/>
  <c r="L3177" i="52"/>
  <c r="L3172" i="52"/>
  <c r="L3735" i="52"/>
  <c r="L4704" i="52"/>
  <c r="L5150" i="52"/>
  <c r="L5331" i="52"/>
  <c r="L1624" i="52"/>
  <c r="L670" i="52"/>
  <c r="L699" i="52"/>
  <c r="L4647" i="52"/>
  <c r="L3864" i="52"/>
  <c r="L2741" i="52"/>
  <c r="L2807" i="52"/>
  <c r="L2816" i="52"/>
  <c r="L2667" i="52"/>
  <c r="L2700" i="52"/>
  <c r="L4580" i="52"/>
  <c r="L4644" i="52"/>
  <c r="L649" i="52"/>
  <c r="L4715" i="52"/>
  <c r="L4729" i="52"/>
  <c r="L2516" i="52"/>
  <c r="L902" i="52"/>
  <c r="L1490" i="52"/>
  <c r="L1732" i="52"/>
  <c r="L1427" i="52"/>
  <c r="L1482" i="52"/>
  <c r="L1876" i="52"/>
  <c r="L1300" i="52"/>
  <c r="L1523" i="52"/>
  <c r="L1634" i="52"/>
  <c r="L1571" i="52"/>
  <c r="L4520" i="52"/>
  <c r="L4532" i="52"/>
  <c r="L4474" i="52"/>
  <c r="L3035" i="52"/>
  <c r="L3003" i="52"/>
  <c r="L2939" i="52"/>
  <c r="L5265" i="52"/>
  <c r="L5226" i="52"/>
  <c r="L5220" i="52"/>
  <c r="L4324" i="52"/>
  <c r="L6426" i="52"/>
  <c r="L706" i="52"/>
  <c r="L6368" i="52"/>
  <c r="L5503" i="52"/>
  <c r="L4600" i="52"/>
  <c r="L3807" i="52"/>
  <c r="L4935" i="52"/>
  <c r="L4413" i="52"/>
  <c r="L4349" i="52"/>
  <c r="L775" i="52"/>
  <c r="K5554" i="52"/>
  <c r="K5522" i="52"/>
  <c r="L4724" i="52"/>
  <c r="L3766" i="52"/>
  <c r="L4802" i="52"/>
  <c r="L6469" i="52"/>
  <c r="L1390" i="52"/>
  <c r="L1466" i="52"/>
  <c r="L1893" i="52"/>
  <c r="L5377" i="52"/>
  <c r="L2475" i="52"/>
  <c r="L2518" i="52"/>
  <c r="L1155" i="52"/>
  <c r="L4613" i="52"/>
  <c r="L2890" i="52"/>
  <c r="L6893" i="52"/>
  <c r="L1064" i="52"/>
  <c r="K2077" i="52"/>
  <c r="K2066" i="52"/>
  <c r="K2097" i="52"/>
  <c r="L3615" i="52"/>
  <c r="L3621" i="52"/>
  <c r="L1414" i="52"/>
  <c r="L4530" i="52"/>
  <c r="L4516" i="52"/>
  <c r="L2990" i="52"/>
  <c r="L5231" i="52"/>
  <c r="L5238" i="52"/>
  <c r="L5264" i="52"/>
  <c r="K6631" i="52"/>
  <c r="L6631" i="52" s="1"/>
  <c r="K6620" i="52"/>
  <c r="L4396" i="52"/>
  <c r="L1897" i="52"/>
  <c r="L6378" i="52"/>
  <c r="L1134" i="52"/>
  <c r="L4621" i="52"/>
  <c r="L2879" i="52"/>
  <c r="L4391" i="52"/>
  <c r="L4327" i="52"/>
  <c r="L4393" i="52"/>
  <c r="L4443" i="52"/>
  <c r="L4323" i="52"/>
  <c r="L785" i="52"/>
  <c r="L5189" i="52"/>
  <c r="L4360" i="52"/>
  <c r="L3781" i="52"/>
  <c r="L3788" i="52"/>
  <c r="L2922" i="52"/>
  <c r="L4800" i="52"/>
  <c r="L6442" i="52"/>
  <c r="L909" i="52"/>
  <c r="L1470" i="52"/>
  <c r="L1342" i="52"/>
  <c r="L5425" i="52"/>
  <c r="L613" i="52"/>
  <c r="L637" i="52"/>
  <c r="L2478" i="52"/>
  <c r="L6325" i="52"/>
  <c r="L5497" i="52"/>
  <c r="L4610" i="52"/>
  <c r="L4592" i="52"/>
  <c r="L2843" i="52"/>
  <c r="L2896" i="52"/>
  <c r="L2902" i="52"/>
  <c r="L2840" i="52"/>
  <c r="L1087" i="52"/>
  <c r="K2005" i="52"/>
  <c r="L3638" i="52"/>
  <c r="L3634" i="52"/>
  <c r="L3718" i="52"/>
  <c r="L6364" i="52"/>
  <c r="L5458" i="52"/>
  <c r="L2410" i="52"/>
  <c r="L4803" i="52"/>
  <c r="L5084" i="52"/>
  <c r="L5141" i="52"/>
  <c r="L5076" i="52"/>
  <c r="L2356" i="52"/>
  <c r="L2417" i="52"/>
  <c r="L2416" i="52"/>
  <c r="L2412" i="52"/>
  <c r="L829" i="52"/>
  <c r="L3866" i="52"/>
  <c r="L5488" i="52"/>
  <c r="L4690" i="52"/>
  <c r="L4981" i="52"/>
  <c r="L4998" i="52"/>
  <c r="L5024" i="52"/>
  <c r="L3209" i="52"/>
  <c r="L3153" i="52"/>
  <c r="L3104" i="52"/>
  <c r="L3751" i="52"/>
  <c r="L4712" i="52"/>
  <c r="L4739" i="52"/>
  <c r="L5178" i="52"/>
  <c r="L6454" i="52"/>
  <c r="L904" i="52"/>
  <c r="L703" i="52"/>
  <c r="L2473" i="52"/>
  <c r="L4634" i="52"/>
  <c r="L4583" i="52"/>
  <c r="L2681" i="52"/>
  <c r="L2713" i="52"/>
  <c r="L2699" i="52"/>
  <c r="L2678" i="52"/>
  <c r="L4596" i="52"/>
  <c r="L4660" i="52"/>
  <c r="L4217" i="52"/>
  <c r="L934" i="52"/>
  <c r="L2574" i="52"/>
  <c r="L4664" i="52"/>
  <c r="L4683" i="52"/>
  <c r="L4721" i="52"/>
  <c r="L6911" i="52"/>
  <c r="L2466" i="52"/>
  <c r="L2580" i="52"/>
  <c r="L2593" i="52"/>
  <c r="L901" i="52"/>
  <c r="L1344" i="52"/>
  <c r="L1788" i="52"/>
  <c r="L1531" i="52"/>
  <c r="L1275" i="52"/>
  <c r="L1809" i="52"/>
  <c r="L1702" i="52"/>
  <c r="L1350" i="52"/>
  <c r="L1757" i="52"/>
  <c r="L1577" i="52"/>
  <c r="L1553" i="52"/>
  <c r="L1665" i="52"/>
  <c r="L1512" i="52"/>
  <c r="L1708" i="52"/>
  <c r="L4504" i="52"/>
  <c r="L4456" i="52"/>
  <c r="L4468" i="52"/>
  <c r="L4514" i="52"/>
  <c r="L2979" i="52"/>
  <c r="L2923" i="52"/>
  <c r="L5235" i="52"/>
  <c r="L5242" i="52"/>
  <c r="L5269" i="52"/>
  <c r="K6647" i="52"/>
  <c r="K6635" i="52"/>
  <c r="L6635" i="52" s="1"/>
  <c r="L4682" i="52"/>
  <c r="L3736" i="52"/>
  <c r="L5329" i="52"/>
  <c r="L1602" i="52"/>
  <c r="L1388" i="52"/>
  <c r="L6300" i="52"/>
  <c r="L731" i="52"/>
  <c r="L4967" i="52"/>
  <c r="L4397" i="52"/>
  <c r="L4333" i="52"/>
  <c r="L724" i="52"/>
  <c r="K5538" i="52"/>
  <c r="L5538" i="52" s="1"/>
  <c r="L4674" i="52"/>
  <c r="L4857" i="52"/>
  <c r="L6412" i="52"/>
  <c r="L891" i="52"/>
  <c r="L1396" i="52"/>
  <c r="L2535" i="52"/>
  <c r="L5470" i="52"/>
  <c r="L4672" i="52"/>
  <c r="L2844" i="52"/>
  <c r="L2837" i="52"/>
  <c r="L1116" i="52"/>
  <c r="K2051" i="52"/>
  <c r="L3658" i="52"/>
  <c r="L3647" i="52"/>
  <c r="L3653" i="52"/>
  <c r="L1656" i="52"/>
  <c r="L4557" i="52"/>
  <c r="L5112" i="52"/>
  <c r="L5070" i="52"/>
  <c r="L5059" i="52"/>
  <c r="L2389" i="52"/>
  <c r="L2378" i="52"/>
  <c r="L4985" i="52"/>
  <c r="L5033" i="52"/>
  <c r="L3060" i="52"/>
  <c r="L3757" i="52"/>
  <c r="K5838" i="52"/>
  <c r="L6434" i="52"/>
  <c r="L5281" i="52"/>
  <c r="L5389" i="52"/>
  <c r="L4677" i="52"/>
  <c r="L4548" i="52"/>
  <c r="L3009" i="52"/>
  <c r="L2969" i="52"/>
  <c r="L5271" i="52"/>
  <c r="L5224" i="52"/>
  <c r="L5240" i="52"/>
  <c r="L4198" i="52"/>
  <c r="L3688" i="52"/>
  <c r="L2938" i="52"/>
  <c r="L5492" i="52"/>
  <c r="L4618" i="52"/>
  <c r="L3812" i="52"/>
  <c r="L4937" i="52"/>
  <c r="L4415" i="52"/>
  <c r="L4351" i="52"/>
  <c r="L4433" i="52"/>
  <c r="L4369" i="52"/>
  <c r="L4403" i="52"/>
  <c r="L4419" i="52"/>
  <c r="L729" i="52"/>
  <c r="K5563" i="52"/>
  <c r="L3133" i="52"/>
  <c r="L4848" i="52"/>
  <c r="L6444" i="52"/>
  <c r="L937" i="52"/>
  <c r="L1906" i="52"/>
  <c r="L679" i="52"/>
  <c r="L2599" i="52"/>
  <c r="L6330" i="52"/>
  <c r="L4565" i="52"/>
  <c r="L2831" i="52"/>
  <c r="L3839" i="52"/>
  <c r="L3796" i="52"/>
  <c r="L1097" i="52"/>
  <c r="L1085" i="52"/>
  <c r="K2153" i="52"/>
  <c r="K2032" i="52"/>
  <c r="L4736" i="52"/>
  <c r="L3608" i="52"/>
  <c r="L3687" i="52"/>
  <c r="L4856" i="52"/>
  <c r="L922" i="52"/>
  <c r="L1555" i="52"/>
  <c r="L1294" i="52"/>
  <c r="L5360" i="52"/>
  <c r="L641" i="52"/>
  <c r="L6350" i="52"/>
  <c r="L4605" i="52"/>
  <c r="L4827" i="52"/>
  <c r="L4791" i="52"/>
  <c r="L5090" i="52"/>
  <c r="L5049" i="52"/>
  <c r="L2451" i="52"/>
  <c r="L2408" i="52"/>
  <c r="L2371" i="52"/>
  <c r="L5502" i="52"/>
  <c r="L5040" i="52"/>
  <c r="L3085" i="52"/>
  <c r="L3176" i="52"/>
  <c r="K5861" i="52"/>
  <c r="L4742" i="52"/>
  <c r="L5174" i="52"/>
  <c r="L5181" i="52"/>
  <c r="L4216" i="52"/>
  <c r="L3744" i="52"/>
  <c r="L6461" i="52"/>
  <c r="L5315" i="52"/>
  <c r="L1705" i="52"/>
  <c r="L1365" i="52"/>
  <c r="L5404" i="52"/>
  <c r="L5341" i="52"/>
  <c r="L616" i="52"/>
  <c r="L687" i="52"/>
  <c r="L672" i="52"/>
  <c r="L6326" i="52"/>
  <c r="L4626" i="52"/>
  <c r="L3821" i="52"/>
  <c r="L2729" i="52"/>
  <c r="L2745" i="52"/>
  <c r="L2767" i="52"/>
  <c r="L2689" i="52"/>
  <c r="L2784" i="52"/>
  <c r="L2756" i="52"/>
  <c r="L4556" i="52"/>
  <c r="L4266" i="52"/>
  <c r="L1401" i="52"/>
  <c r="L5424" i="52"/>
  <c r="L4568" i="52"/>
  <c r="L4741" i="52"/>
  <c r="L4693" i="52"/>
  <c r="L647" i="52"/>
  <c r="L2526" i="52"/>
  <c r="L2623" i="52"/>
  <c r="L2499" i="52"/>
  <c r="L2480" i="52"/>
  <c r="K516" i="52"/>
  <c r="L516" i="52" s="1"/>
  <c r="L1899" i="52"/>
  <c r="L1509" i="52"/>
  <c r="L1267" i="52"/>
  <c r="L1389" i="52"/>
  <c r="L1689" i="52"/>
  <c r="L1596" i="52"/>
  <c r="L1724" i="52"/>
  <c r="L1766" i="52"/>
  <c r="L1454" i="52"/>
  <c r="L1548" i="52"/>
  <c r="L1309" i="52"/>
  <c r="L1635" i="52"/>
  <c r="L1610" i="52"/>
  <c r="L1304" i="52"/>
  <c r="L1712" i="52"/>
  <c r="L4194" i="52"/>
  <c r="L5333" i="52"/>
  <c r="L5413" i="52"/>
  <c r="L5343" i="52"/>
  <c r="K5852" i="52"/>
  <c r="K5846" i="52"/>
  <c r="K5882" i="52"/>
  <c r="K5834" i="52"/>
  <c r="K5827" i="52"/>
  <c r="K5869" i="52"/>
  <c r="K5837" i="52"/>
  <c r="K5875" i="52"/>
  <c r="K5845" i="52"/>
  <c r="K5863" i="52"/>
  <c r="K5857" i="52"/>
  <c r="K510" i="52"/>
  <c r="L510" i="52" s="1"/>
  <c r="K508" i="52"/>
  <c r="L508" i="52" s="1"/>
  <c r="L1778" i="52"/>
  <c r="L4544" i="52"/>
  <c r="L4480" i="52"/>
  <c r="L4500" i="52"/>
  <c r="L3023" i="52"/>
  <c r="L2943" i="52"/>
  <c r="L5233" i="52"/>
  <c r="L5275" i="52"/>
  <c r="L5260" i="52"/>
  <c r="K6640" i="52"/>
  <c r="K6656" i="52"/>
  <c r="K6616" i="52"/>
  <c r="K6630" i="52"/>
  <c r="K6646" i="52"/>
  <c r="K6598" i="52"/>
  <c r="K6606" i="52"/>
  <c r="K6652" i="52"/>
  <c r="N6652" i="52" s="1"/>
  <c r="K6661" i="52"/>
  <c r="K6625" i="52"/>
  <c r="K6611" i="52"/>
  <c r="N6611" i="52" s="1"/>
  <c r="K6627" i="52"/>
  <c r="L4744" i="52"/>
  <c r="L5188" i="52"/>
  <c r="L1478" i="52"/>
  <c r="L1403" i="52"/>
  <c r="L609" i="52"/>
  <c r="L2486" i="52"/>
  <c r="L725" i="52"/>
  <c r="L3818" i="52"/>
  <c r="L4437" i="52"/>
  <c r="L4373" i="52"/>
  <c r="L4395" i="52"/>
  <c r="L789" i="52"/>
  <c r="L4688" i="52"/>
  <c r="L3761" i="52"/>
  <c r="L6410" i="52"/>
  <c r="L1514" i="52"/>
  <c r="L1366" i="52"/>
  <c r="L1896" i="52"/>
  <c r="L2523" i="52"/>
  <c r="L6329" i="52"/>
  <c r="L1118" i="52"/>
  <c r="L5489" i="52"/>
  <c r="L4578" i="52"/>
  <c r="L4581" i="52"/>
  <c r="L2865" i="52"/>
  <c r="L2882" i="52"/>
  <c r="L3825" i="52"/>
  <c r="L6866" i="52"/>
  <c r="L1119" i="52"/>
  <c r="L1144" i="52"/>
  <c r="K2047" i="52"/>
  <c r="L2047" i="52" s="1"/>
  <c r="K2126" i="52"/>
  <c r="K2092" i="52"/>
  <c r="K2004" i="52"/>
  <c r="K1975" i="52"/>
  <c r="K2136" i="52"/>
  <c r="L4727" i="52"/>
  <c r="L3663" i="52"/>
  <c r="L6408" i="52"/>
  <c r="L1375" i="52"/>
  <c r="L3863" i="52"/>
  <c r="L2769" i="52"/>
  <c r="L5078" i="52"/>
  <c r="L5045" i="52"/>
  <c r="L2366" i="52"/>
  <c r="L2397" i="52"/>
  <c r="L2404" i="52"/>
  <c r="L2398" i="52"/>
  <c r="L3836" i="52"/>
  <c r="L5496" i="52"/>
  <c r="L5453" i="52"/>
  <c r="K1968" i="52"/>
  <c r="K1964" i="52"/>
  <c r="K1983" i="52"/>
  <c r="K2023" i="52"/>
  <c r="K2112" i="52"/>
  <c r="K2057" i="52"/>
  <c r="K2098" i="52"/>
  <c r="K2167" i="52"/>
  <c r="K2063" i="52"/>
  <c r="K2075" i="52"/>
  <c r="K1958" i="52"/>
  <c r="K2129" i="52"/>
  <c r="K2141" i="52"/>
  <c r="K1992" i="52"/>
  <c r="K2052" i="52"/>
  <c r="K2101" i="52"/>
  <c r="K2115" i="52"/>
  <c r="K1978" i="52"/>
  <c r="K1985" i="52"/>
  <c r="K2169" i="52"/>
  <c r="K1926" i="52"/>
  <c r="K2053" i="52"/>
  <c r="K1951" i="52"/>
  <c r="K2121" i="52"/>
  <c r="K1998" i="52"/>
  <c r="K2178" i="52"/>
  <c r="K2078" i="52"/>
  <c r="K1949" i="52"/>
  <c r="K2107" i="52"/>
  <c r="K1977" i="52"/>
  <c r="K2152" i="52"/>
  <c r="K2003" i="52"/>
  <c r="L4982" i="52"/>
  <c r="L5016" i="52"/>
  <c r="L3083" i="52"/>
  <c r="L3132" i="52"/>
  <c r="K5543" i="52"/>
  <c r="K5532" i="52"/>
  <c r="K5565" i="52"/>
  <c r="K5548" i="52"/>
  <c r="K5561" i="52"/>
  <c r="K5556" i="52"/>
  <c r="K5525" i="52"/>
  <c r="K5544" i="52"/>
  <c r="K5839" i="52"/>
  <c r="L4726" i="52"/>
  <c r="L5192" i="52"/>
  <c r="L5201" i="52"/>
  <c r="L4252" i="52"/>
  <c r="L6422" i="52"/>
  <c r="L1910" i="52"/>
  <c r="L614" i="52"/>
  <c r="L4593" i="52"/>
  <c r="L3837" i="52"/>
  <c r="L2739" i="52"/>
  <c r="L2819" i="52"/>
  <c r="L2691" i="52"/>
  <c r="L2760" i="52"/>
  <c r="L2740" i="52"/>
  <c r="L2825" i="52"/>
  <c r="L2679" i="52"/>
  <c r="L4566" i="52"/>
  <c r="L4254" i="52"/>
  <c r="L1443" i="52"/>
  <c r="L4689" i="52"/>
  <c r="L6875" i="52"/>
  <c r="L6864" i="52"/>
  <c r="L2492" i="52"/>
  <c r="L2472" i="52"/>
  <c r="K513" i="52"/>
  <c r="L513" i="52" s="1"/>
  <c r="L893" i="52"/>
  <c r="L1385" i="52"/>
  <c r="L1323" i="52"/>
  <c r="L1419" i="52"/>
  <c r="L1703" i="52"/>
  <c r="L1284" i="52"/>
  <c r="L1829" i="52"/>
  <c r="L1751" i="52"/>
  <c r="L1761" i="52"/>
  <c r="L1534" i="52"/>
  <c r="L1373" i="52"/>
  <c r="L1835" i="52"/>
  <c r="L1831" i="52"/>
  <c r="L1582" i="52"/>
  <c r="L6418" i="52"/>
  <c r="L5302" i="52"/>
  <c r="L1357" i="52"/>
  <c r="L5346" i="52"/>
  <c r="L5423" i="52"/>
  <c r="L681" i="52"/>
  <c r="L2506" i="52"/>
  <c r="K6741" i="52"/>
  <c r="L6741" i="52" s="1"/>
  <c r="K6745" i="52"/>
  <c r="L6745" i="52" s="1"/>
  <c r="L5313" i="52"/>
  <c r="L5334" i="52"/>
  <c r="L4223" i="52"/>
  <c r="L1763" i="52"/>
  <c r="L2568" i="52"/>
  <c r="L1358" i="52"/>
  <c r="K5950" i="52"/>
  <c r="L5950" i="52" s="1"/>
  <c r="L3045" i="52"/>
  <c r="L5247" i="52"/>
  <c r="L3665" i="52"/>
  <c r="L4375" i="52"/>
  <c r="L5092" i="52"/>
  <c r="L1334" i="52"/>
  <c r="L5376" i="52"/>
  <c r="L2537" i="52"/>
  <c r="L6307" i="52"/>
  <c r="L3792" i="52"/>
  <c r="L5494" i="52"/>
  <c r="L4722" i="52"/>
  <c r="L6295" i="52"/>
  <c r="L4997" i="52"/>
  <c r="L3072" i="52"/>
  <c r="L3116" i="52"/>
  <c r="L3205" i="52"/>
  <c r="L3144" i="52"/>
  <c r="L3783" i="52"/>
  <c r="L5168" i="52"/>
  <c r="L5194" i="52"/>
  <c r="L4226" i="52"/>
  <c r="L3773" i="52"/>
  <c r="L6468" i="52"/>
  <c r="L1820" i="52"/>
  <c r="L1265" i="52"/>
  <c r="L1336" i="52"/>
  <c r="L1911" i="52"/>
  <c r="L1318" i="52"/>
  <c r="L656" i="52"/>
  <c r="L2465" i="52"/>
  <c r="L2485" i="52"/>
  <c r="L2748" i="52"/>
  <c r="L4612" i="52"/>
  <c r="L4243" i="52"/>
  <c r="L5279" i="52"/>
  <c r="L1274" i="52"/>
  <c r="L2705" i="52"/>
  <c r="L4747" i="52"/>
  <c r="L4745" i="52"/>
  <c r="L677" i="52"/>
  <c r="L6879" i="52"/>
  <c r="L2494" i="52"/>
  <c r="L2561" i="52"/>
  <c r="L2519" i="52"/>
  <c r="L2531" i="52"/>
  <c r="L2644" i="52"/>
  <c r="L1901" i="52"/>
  <c r="L1399" i="52"/>
  <c r="L1822" i="52"/>
  <c r="L1556" i="52"/>
  <c r="L1811" i="52"/>
  <c r="L1347" i="52"/>
  <c r="L1551" i="52"/>
  <c r="L1585" i="52"/>
  <c r="L1747" i="52"/>
  <c r="L1404" i="52"/>
  <c r="L1785" i="52"/>
  <c r="L1581" i="52"/>
  <c r="L1651" i="52"/>
  <c r="L1545" i="52"/>
  <c r="L1730" i="52"/>
  <c r="L4540" i="52"/>
  <c r="L2955" i="52"/>
  <c r="L5251" i="52"/>
  <c r="L4714" i="52"/>
  <c r="L3740" i="52"/>
  <c r="L732" i="52"/>
  <c r="L2725" i="52"/>
  <c r="L4317" i="52"/>
  <c r="L1771" i="52"/>
  <c r="L607" i="52"/>
  <c r="L4608" i="52"/>
  <c r="L4730" i="52"/>
  <c r="L3630" i="52"/>
  <c r="L3679" i="52"/>
  <c r="L2742" i="52"/>
  <c r="L5093" i="52"/>
  <c r="L2450" i="52"/>
  <c r="L5014" i="52"/>
  <c r="L3185" i="52"/>
  <c r="L3789" i="52"/>
  <c r="L6451" i="52"/>
  <c r="L2707" i="52"/>
  <c r="L2710" i="52"/>
  <c r="L4484" i="52"/>
  <c r="L3057" i="52"/>
  <c r="L3001" i="52"/>
  <c r="L2961" i="52"/>
  <c r="L5230" i="52"/>
  <c r="L4418" i="52"/>
  <c r="L6440" i="52"/>
  <c r="L4963" i="52"/>
  <c r="L4353" i="52"/>
  <c r="L4420" i="52"/>
  <c r="L3683" i="52"/>
  <c r="L3784" i="52"/>
  <c r="L4832" i="52"/>
  <c r="L1594" i="52"/>
  <c r="L5408" i="52"/>
  <c r="L693" i="52"/>
  <c r="L4624" i="52"/>
  <c r="L2862" i="52"/>
  <c r="L3794" i="52"/>
  <c r="L5273" i="52"/>
  <c r="L1157" i="52"/>
  <c r="L1099" i="52"/>
  <c r="L4698" i="52"/>
  <c r="L4242" i="52"/>
  <c r="L3622" i="52"/>
  <c r="L3768" i="52"/>
  <c r="L1332" i="52"/>
  <c r="L2483" i="52"/>
  <c r="L4813" i="52"/>
  <c r="L2385" i="52"/>
  <c r="L5157" i="52"/>
  <c r="L5154" i="52"/>
  <c r="L3094" i="52"/>
  <c r="L4232" i="52"/>
  <c r="L5299" i="52"/>
  <c r="L921" i="52"/>
  <c r="L940" i="52"/>
  <c r="L1726" i="52"/>
  <c r="L5372" i="52"/>
  <c r="L4615" i="52"/>
  <c r="L2805" i="52"/>
  <c r="L2693" i="52"/>
  <c r="L2727" i="52"/>
  <c r="L2746" i="52"/>
  <c r="L2715" i="52"/>
  <c r="L2730" i="52"/>
  <c r="L4604" i="52"/>
  <c r="L4728" i="52"/>
  <c r="L5327" i="52"/>
  <c r="L1361" i="52"/>
  <c r="L623" i="52"/>
  <c r="L2546" i="52"/>
  <c r="L2774" i="52"/>
  <c r="L4717" i="52"/>
  <c r="L631" i="52"/>
  <c r="L6926" i="52"/>
  <c r="L2522" i="52"/>
  <c r="L2545" i="52"/>
  <c r="L2487" i="52"/>
  <c r="L2520" i="52"/>
  <c r="L2608" i="52"/>
  <c r="L1609" i="52"/>
  <c r="L1333" i="52"/>
  <c r="L1415" i="52"/>
  <c r="L1649" i="52"/>
  <c r="L1825" i="52"/>
  <c r="L1606" i="52"/>
  <c r="L1851" i="52"/>
  <c r="L1875" i="52"/>
  <c r="L5325" i="52"/>
  <c r="L5429" i="52"/>
  <c r="L4695" i="52"/>
  <c r="L1838" i="52"/>
  <c r="K6618" i="52"/>
  <c r="L3002" i="52"/>
  <c r="L763" i="52"/>
  <c r="L4573" i="52"/>
  <c r="L4959" i="52"/>
  <c r="L4421" i="52"/>
  <c r="L4331" i="52"/>
  <c r="L4798" i="52"/>
  <c r="L917" i="52"/>
  <c r="L1502" i="52"/>
  <c r="L5409" i="52"/>
  <c r="L2521" i="52"/>
  <c r="L1138" i="52"/>
  <c r="L5482" i="52"/>
  <c r="L2828" i="52"/>
  <c r="L6925" i="52"/>
  <c r="L2362" i="52"/>
  <c r="L920" i="52"/>
  <c r="L2790" i="52"/>
  <c r="L4799" i="52"/>
  <c r="L2455" i="52"/>
  <c r="L5481" i="52"/>
  <c r="L4692" i="52"/>
  <c r="K2067" i="52"/>
  <c r="K2039" i="52"/>
  <c r="K1960" i="52"/>
  <c r="L5012" i="52"/>
  <c r="L3785" i="52"/>
  <c r="L5190" i="52"/>
  <c r="L6463" i="52"/>
  <c r="L924" i="52"/>
  <c r="L1722" i="52"/>
  <c r="L2571" i="52"/>
  <c r="L4657" i="52"/>
  <c r="L2673" i="52"/>
  <c r="L2731" i="52"/>
  <c r="L5301" i="52"/>
  <c r="L5304" i="52"/>
  <c r="L619" i="52"/>
  <c r="L4665" i="52"/>
  <c r="L2558" i="52"/>
  <c r="L4522" i="52"/>
  <c r="L4524" i="52"/>
  <c r="L3029" i="52"/>
  <c r="L2949" i="52"/>
  <c r="L5263" i="52"/>
  <c r="L5270" i="52"/>
  <c r="L5237" i="52"/>
  <c r="K6659" i="52"/>
  <c r="L3158" i="52"/>
  <c r="L3782" i="52"/>
  <c r="L936" i="52"/>
  <c r="L658" i="52"/>
  <c r="L2547" i="52"/>
  <c r="L2900" i="52"/>
  <c r="L3834" i="52"/>
  <c r="L4977" i="52"/>
  <c r="L4955" i="52"/>
  <c r="L4423" i="52"/>
  <c r="L4359" i="52"/>
  <c r="L4425" i="52"/>
  <c r="L4361" i="52"/>
  <c r="L4435" i="52"/>
  <c r="L4315" i="52"/>
  <c r="L780" i="52"/>
  <c r="K5948" i="52"/>
  <c r="L5948" i="52" s="1"/>
  <c r="K5555" i="52"/>
  <c r="L5555" i="52" s="1"/>
  <c r="L4740" i="52"/>
  <c r="L4192" i="52"/>
  <c r="L4206" i="52"/>
  <c r="L3619" i="52"/>
  <c r="L3720" i="52"/>
  <c r="L6424" i="52"/>
  <c r="L5285" i="52"/>
  <c r="L928" i="52"/>
  <c r="L1256" i="52"/>
  <c r="L1437" i="52"/>
  <c r="L5344" i="52"/>
  <c r="L669" i="52"/>
  <c r="L2607" i="52"/>
  <c r="L6320" i="52"/>
  <c r="L784" i="52"/>
  <c r="L1158" i="52"/>
  <c r="L5451" i="52"/>
  <c r="L4650" i="52"/>
  <c r="L4597" i="52"/>
  <c r="L2910" i="52"/>
  <c r="L3841" i="52"/>
  <c r="L1163" i="52"/>
  <c r="L1122" i="52"/>
  <c r="L1150" i="52"/>
  <c r="L3677" i="52"/>
  <c r="L6441" i="52"/>
  <c r="L912" i="52"/>
  <c r="L2470" i="52"/>
  <c r="L4632" i="52"/>
  <c r="L2665" i="52"/>
  <c r="L4835" i="52"/>
  <c r="L4837" i="52"/>
  <c r="L4789" i="52"/>
  <c r="L5073" i="52"/>
  <c r="L5041" i="52"/>
  <c r="L2377" i="52"/>
  <c r="L2376" i="52"/>
  <c r="L2402" i="52"/>
  <c r="L4680" i="52"/>
  <c r="L5185" i="52"/>
  <c r="L3088" i="52"/>
  <c r="L3181" i="52"/>
  <c r="L3208" i="52"/>
  <c r="L3719" i="52"/>
  <c r="L4675" i="52"/>
  <c r="L5164" i="52"/>
  <c r="L5165" i="52"/>
  <c r="L3190" i="52"/>
  <c r="L4218" i="52"/>
  <c r="L911" i="52"/>
  <c r="L1756" i="52"/>
  <c r="L1458" i="52"/>
  <c r="L688" i="52"/>
  <c r="L2562" i="52"/>
  <c r="L6349" i="52"/>
  <c r="L3853" i="52"/>
  <c r="L2709" i="52"/>
  <c r="L2752" i="52"/>
  <c r="L4564" i="52"/>
  <c r="L4628" i="52"/>
  <c r="L4696" i="52"/>
  <c r="L1497" i="52"/>
  <c r="L2638" i="52"/>
  <c r="L4731" i="52"/>
  <c r="L4737" i="52"/>
  <c r="L655" i="52"/>
  <c r="L2572" i="52"/>
  <c r="L2583" i="52"/>
  <c r="L2659" i="52"/>
  <c r="L899" i="52"/>
  <c r="L1376" i="52"/>
  <c r="L1464" i="52"/>
  <c r="L1881" i="52"/>
  <c r="L1612" i="52"/>
  <c r="L1372" i="52"/>
  <c r="L1268" i="52"/>
  <c r="L1848" i="52"/>
  <c r="L1456" i="52"/>
  <c r="L1285" i="52"/>
  <c r="L1369" i="52"/>
  <c r="L4536" i="52"/>
  <c r="L4476" i="52"/>
  <c r="L3019" i="52"/>
  <c r="L2947" i="52"/>
  <c r="L5267" i="52"/>
  <c r="L5274" i="52"/>
  <c r="K6660" i="52"/>
  <c r="L4676" i="52"/>
  <c r="L5131" i="52"/>
  <c r="L6407" i="52"/>
  <c r="L2503" i="52"/>
  <c r="L4669" i="52"/>
  <c r="L4429" i="52"/>
  <c r="L4365" i="52"/>
  <c r="L751" i="52"/>
  <c r="L793" i="52"/>
  <c r="L3752" i="52"/>
  <c r="L6585" i="52"/>
  <c r="L6456" i="52"/>
  <c r="L1457" i="52"/>
  <c r="L1736" i="52"/>
  <c r="L1397" i="52"/>
  <c r="L650" i="52"/>
  <c r="L2542" i="52"/>
  <c r="L2913" i="52"/>
  <c r="L6909" i="52"/>
  <c r="L2785" i="52"/>
  <c r="L1113" i="52"/>
  <c r="L1110" i="52"/>
  <c r="K2131" i="52"/>
  <c r="K2145" i="52"/>
  <c r="L5153" i="52"/>
  <c r="L3641" i="52"/>
  <c r="L6421" i="52"/>
  <c r="L1445" i="52"/>
  <c r="L2550" i="52"/>
  <c r="L6341" i="52"/>
  <c r="L5046" i="52"/>
  <c r="L5122" i="52"/>
  <c r="L2368" i="52"/>
  <c r="L2365" i="52"/>
  <c r="L2372" i="52"/>
  <c r="L3824" i="52"/>
  <c r="L5476" i="52"/>
  <c r="K5880" i="52"/>
  <c r="L5173" i="52"/>
  <c r="L2772" i="52"/>
  <c r="L2724" i="52"/>
  <c r="L2761" i="52"/>
  <c r="L4670" i="52"/>
  <c r="L642" i="52"/>
  <c r="L1451" i="52"/>
  <c r="L4498" i="52"/>
  <c r="L4492" i="52"/>
  <c r="L3049" i="52"/>
  <c r="L2985" i="52"/>
  <c r="L2937" i="52"/>
  <c r="L5239" i="52"/>
  <c r="L5246" i="52"/>
  <c r="L5221" i="52"/>
  <c r="L4354" i="52"/>
  <c r="L1894" i="52"/>
  <c r="L1143" i="52"/>
  <c r="L2911" i="52"/>
  <c r="L4969" i="52"/>
  <c r="L4947" i="52"/>
  <c r="L4383" i="52"/>
  <c r="L4401" i="52"/>
  <c r="L4337" i="52"/>
  <c r="L4411" i="52"/>
  <c r="L761" i="52"/>
  <c r="K5951" i="52"/>
  <c r="L5951" i="52" s="1"/>
  <c r="K5570" i="52"/>
  <c r="L3729" i="52"/>
  <c r="L4816" i="52"/>
  <c r="L6425" i="52"/>
  <c r="L942" i="52"/>
  <c r="L1685" i="52"/>
  <c r="L1408" i="52"/>
  <c r="L627" i="52"/>
  <c r="L2515" i="52"/>
  <c r="L6348" i="52"/>
  <c r="L1149" i="52"/>
  <c r="L1102" i="52"/>
  <c r="L4560" i="52"/>
  <c r="L2848" i="52"/>
  <c r="L2880" i="52"/>
  <c r="L2850" i="52"/>
  <c r="L2858" i="52"/>
  <c r="L3797" i="52"/>
  <c r="L2817" i="52"/>
  <c r="L1089" i="52"/>
  <c r="K1999" i="52"/>
  <c r="K2069" i="52"/>
  <c r="L5205" i="52"/>
  <c r="L3682" i="52"/>
  <c r="L3623" i="52"/>
  <c r="L4793" i="52"/>
  <c r="L1718" i="52"/>
  <c r="L1321" i="52"/>
  <c r="L704" i="52"/>
  <c r="L4797" i="52"/>
  <c r="L5081" i="52"/>
  <c r="L5058" i="52"/>
  <c r="L5134" i="52"/>
  <c r="L2445" i="52"/>
  <c r="L2456" i="52"/>
  <c r="L2448" i="52"/>
  <c r="L2393" i="52"/>
  <c r="L5491" i="52"/>
  <c r="L4703" i="52"/>
  <c r="L6323" i="52"/>
  <c r="L5037" i="52"/>
  <c r="L3763" i="52"/>
  <c r="L4707" i="52"/>
  <c r="L5151" i="52"/>
  <c r="L4202" i="52"/>
  <c r="L6448" i="52"/>
  <c r="L6466" i="52"/>
  <c r="L6409" i="52"/>
  <c r="L918" i="52"/>
  <c r="L1583" i="52"/>
  <c r="L603" i="52"/>
  <c r="L638" i="52"/>
  <c r="L640" i="52"/>
  <c r="L2563" i="52"/>
  <c r="L3832" i="52"/>
  <c r="L2773" i="52"/>
  <c r="L2809" i="52"/>
  <c r="L2793" i="52"/>
  <c r="L4620" i="52"/>
  <c r="L4245" i="52"/>
  <c r="L4229" i="52"/>
  <c r="L1431" i="52"/>
  <c r="L4709" i="52"/>
  <c r="L618" i="52"/>
  <c r="L6873" i="52"/>
  <c r="L2476" i="52"/>
  <c r="L2551" i="52"/>
  <c r="L2495" i="52"/>
  <c r="L1370" i="52"/>
  <c r="L1663" i="52"/>
  <c r="L1526" i="52"/>
  <c r="L1349" i="52"/>
  <c r="L1737" i="52"/>
  <c r="L1600" i="52"/>
  <c r="L1525" i="52"/>
  <c r="L1660" i="52"/>
  <c r="L1595" i="52"/>
  <c r="L1694" i="52"/>
  <c r="L1647" i="52"/>
  <c r="L1862" i="52"/>
  <c r="L5323" i="52"/>
  <c r="L5356" i="52"/>
  <c r="L5365" i="52"/>
  <c r="L5374" i="52"/>
  <c r="L2669" i="52"/>
  <c r="K5858" i="52"/>
  <c r="K5829" i="52"/>
  <c r="K5885" i="52"/>
  <c r="K5884" i="52"/>
  <c r="K5864" i="52"/>
  <c r="K5867" i="52"/>
  <c r="K5833" i="52"/>
  <c r="K5841" i="52"/>
  <c r="K507" i="52"/>
  <c r="L507" i="52" s="1"/>
  <c r="L1462" i="52"/>
  <c r="L4512" i="52"/>
  <c r="L4448" i="52"/>
  <c r="L4482" i="52"/>
  <c r="L3055" i="52"/>
  <c r="L2991" i="52"/>
  <c r="L5243" i="52"/>
  <c r="L5244" i="52"/>
  <c r="K6590" i="52"/>
  <c r="K6648" i="52"/>
  <c r="K6621" i="52"/>
  <c r="K6593" i="52"/>
  <c r="L6593" i="52" s="1"/>
  <c r="L4746" i="52"/>
  <c r="L3733" i="52"/>
  <c r="L5392" i="52"/>
  <c r="L2806" i="52"/>
  <c r="L4943" i="52"/>
  <c r="L4405" i="52"/>
  <c r="L4341" i="52"/>
  <c r="L743" i="52"/>
  <c r="L759" i="52"/>
  <c r="K5523" i="52"/>
  <c r="L5523" i="52" s="1"/>
  <c r="L3749" i="52"/>
  <c r="L3756" i="52"/>
  <c r="L3018" i="52"/>
  <c r="L4810" i="52"/>
  <c r="L6462" i="52"/>
  <c r="L926" i="52"/>
  <c r="L1368" i="52"/>
  <c r="L5345" i="52"/>
  <c r="L6334" i="52"/>
  <c r="L1075" i="52"/>
  <c r="L4576" i="52"/>
  <c r="L2835" i="52"/>
  <c r="L2869" i="52"/>
  <c r="L2860" i="52"/>
  <c r="L2845" i="52"/>
  <c r="L3855" i="52"/>
  <c r="L6930" i="52"/>
  <c r="L6877" i="52"/>
  <c r="L1140" i="52"/>
  <c r="L1076" i="52"/>
  <c r="L1073" i="52"/>
  <c r="K2163" i="52"/>
  <c r="K2170" i="52"/>
  <c r="L3614" i="52"/>
  <c r="L3610" i="52"/>
  <c r="L3755" i="52"/>
  <c r="L4834" i="52"/>
  <c r="L1799" i="52"/>
  <c r="L1374" i="52"/>
  <c r="L5486" i="52"/>
  <c r="L4653" i="52"/>
  <c r="L5101" i="52"/>
  <c r="L2459" i="52"/>
  <c r="L2381" i="52"/>
  <c r="L3868" i="52"/>
  <c r="L3804" i="52"/>
  <c r="L5469" i="52"/>
  <c r="K2076" i="52"/>
  <c r="K2150" i="52"/>
  <c r="K1920" i="52"/>
  <c r="K1928" i="52"/>
  <c r="K2070" i="52"/>
  <c r="K2139" i="52"/>
  <c r="K2036" i="52"/>
  <c r="K2123" i="52"/>
  <c r="K1979" i="52"/>
  <c r="K2158" i="52"/>
  <c r="K2006" i="52"/>
  <c r="K2035" i="52"/>
  <c r="K2087" i="52"/>
  <c r="K2127" i="52"/>
  <c r="K2143" i="52"/>
  <c r="K2164" i="52"/>
  <c r="K1919" i="52"/>
  <c r="K2019" i="52"/>
  <c r="K2058" i="52"/>
  <c r="K1976" i="52"/>
  <c r="K1993" i="52"/>
  <c r="K2072" i="52"/>
  <c r="K2091" i="52"/>
  <c r="K2125" i="52"/>
  <c r="K2148" i="52"/>
  <c r="K2172" i="52"/>
  <c r="L6305" i="52"/>
  <c r="L5009" i="52"/>
  <c r="L4990" i="52"/>
  <c r="K5536" i="52"/>
  <c r="K5552" i="52"/>
  <c r="K5529" i="52"/>
  <c r="K5545" i="52"/>
  <c r="K5557" i="52"/>
  <c r="L3777" i="52"/>
  <c r="L5159" i="52"/>
  <c r="L5187" i="52"/>
  <c r="L3741" i="52"/>
  <c r="L6439" i="52"/>
  <c r="L931" i="52"/>
  <c r="L1762" i="52"/>
  <c r="L1697" i="52"/>
  <c r="L1632" i="52"/>
  <c r="L1377" i="52"/>
  <c r="L5357" i="52"/>
  <c r="L698" i="52"/>
  <c r="L632" i="52"/>
  <c r="L6358" i="52"/>
  <c r="L4641" i="52"/>
  <c r="L4631" i="52"/>
  <c r="L2695" i="52"/>
  <c r="L4614" i="52"/>
  <c r="L4708" i="52"/>
  <c r="L4271" i="52"/>
  <c r="L4219" i="52"/>
  <c r="L1917" i="52"/>
  <c r="L606" i="52"/>
  <c r="L2822" i="52"/>
  <c r="L2641" i="52"/>
  <c r="L2549" i="52"/>
  <c r="L1868" i="52"/>
  <c r="L1653" i="52"/>
  <c r="L1568" i="52"/>
  <c r="L1714" i="52"/>
  <c r="L1418" i="52"/>
  <c r="L1428" i="52"/>
  <c r="L1786" i="52"/>
  <c r="L1489" i="52"/>
  <c r="L1887" i="52"/>
  <c r="L701" i="52"/>
  <c r="L692" i="52"/>
  <c r="L2634" i="52"/>
  <c r="K6738" i="52"/>
  <c r="L6738" i="52" s="1"/>
  <c r="K6740" i="52"/>
  <c r="L6740" i="52" s="1"/>
  <c r="L1913" i="52"/>
  <c r="X1" i="11"/>
  <c r="X3" i="11"/>
  <c r="P14" i="38"/>
  <c r="P17" i="38"/>
  <c r="A23" i="38"/>
  <c r="D24" i="38"/>
  <c r="A19" i="38"/>
  <c r="D20" i="38"/>
  <c r="AK4" i="44"/>
  <c r="N9" i="38"/>
  <c r="J9" i="38"/>
  <c r="M9" i="38"/>
  <c r="I9" i="38"/>
  <c r="L9" i="38"/>
  <c r="H9" i="38"/>
  <c r="G9" i="38"/>
  <c r="K9" i="38"/>
  <c r="Q9" i="38"/>
  <c r="F9" i="38"/>
  <c r="T9" i="38" s="1"/>
  <c r="A31" i="38"/>
  <c r="D36" i="38"/>
  <c r="O31" i="38"/>
  <c r="D32" i="38"/>
  <c r="L22" i="38"/>
  <c r="H22" i="38"/>
  <c r="J22" i="38"/>
  <c r="K22" i="38"/>
  <c r="G22" i="38"/>
  <c r="N22" i="38"/>
  <c r="M22" i="38"/>
  <c r="I22" i="38"/>
  <c r="Q22" i="38"/>
  <c r="F22" i="38"/>
  <c r="T22" i="38" s="1"/>
  <c r="L18" i="38"/>
  <c r="H18" i="38"/>
  <c r="N18" i="38"/>
  <c r="F18" i="38"/>
  <c r="T18" i="38" s="1"/>
  <c r="Q18" i="38"/>
  <c r="K18" i="38"/>
  <c r="G18" i="38"/>
  <c r="J18" i="38"/>
  <c r="M18" i="38"/>
  <c r="I18" i="38"/>
  <c r="A27" i="38"/>
  <c r="D28" i="38"/>
  <c r="N26" i="38"/>
  <c r="J26" i="38"/>
  <c r="F26" i="38"/>
  <c r="T26" i="38" s="1"/>
  <c r="Q26" i="38"/>
  <c r="L26" i="38"/>
  <c r="M26" i="38"/>
  <c r="I26" i="38"/>
  <c r="H26" i="38"/>
  <c r="K26" i="38"/>
  <c r="G26" i="38"/>
  <c r="AK3" i="44"/>
  <c r="AI2" i="44"/>
  <c r="AI4" i="44"/>
  <c r="AK2" i="44"/>
  <c r="AK5" i="44"/>
  <c r="AI3" i="44"/>
  <c r="N7311" i="52" l="1"/>
  <c r="N7334" i="52"/>
  <c r="N7307" i="52"/>
  <c r="N7402" i="52"/>
  <c r="N7391" i="52"/>
  <c r="N7408" i="52"/>
  <c r="N7411" i="52"/>
  <c r="N7390" i="52"/>
  <c r="N7401" i="52"/>
  <c r="N7389" i="52"/>
  <c r="N7405" i="52"/>
  <c r="N7409" i="52"/>
  <c r="N1121" i="52"/>
  <c r="N4937" i="52"/>
  <c r="N1151" i="52"/>
  <c r="N6874" i="52"/>
  <c r="N5218" i="52"/>
  <c r="N284" i="52"/>
  <c r="N3845" i="52"/>
  <c r="N5083" i="52"/>
  <c r="N5258" i="52"/>
  <c r="N5227" i="52"/>
  <c r="N3869" i="52"/>
  <c r="N3717" i="52"/>
  <c r="N2888" i="52"/>
  <c r="N1259" i="52"/>
  <c r="N2104" i="52"/>
  <c r="N3199" i="52"/>
  <c r="L2888" i="52"/>
  <c r="N3204" i="52"/>
  <c r="N682" i="52"/>
  <c r="N6308" i="52"/>
  <c r="N5123" i="52"/>
  <c r="N2877" i="52"/>
  <c r="N7216" i="52"/>
  <c r="N7229" i="52"/>
  <c r="N7233" i="52"/>
  <c r="N7252" i="52"/>
  <c r="N7385" i="52"/>
  <c r="N7323" i="52"/>
  <c r="N7423" i="52"/>
  <c r="N5867" i="52"/>
  <c r="N5091" i="52"/>
  <c r="N2130" i="52"/>
  <c r="L4213" i="52"/>
  <c r="N1111" i="52"/>
  <c r="N5253" i="52"/>
  <c r="N5093" i="52"/>
  <c r="N7306" i="52"/>
  <c r="N7220" i="52"/>
  <c r="N7222" i="52"/>
  <c r="N7232" i="52"/>
  <c r="N7221" i="52"/>
  <c r="N7249" i="52"/>
  <c r="N7417" i="52"/>
  <c r="N7412" i="52"/>
  <c r="N7422" i="52"/>
  <c r="N7290" i="52"/>
  <c r="N7359" i="52"/>
  <c r="N7368" i="52"/>
  <c r="N7353" i="52"/>
  <c r="N7361" i="52"/>
  <c r="N7354" i="52"/>
  <c r="N7356" i="52"/>
  <c r="N7357" i="52"/>
  <c r="N7352" i="52"/>
  <c r="N7360" i="52"/>
  <c r="N7318" i="52"/>
  <c r="N7231" i="52"/>
  <c r="N7219" i="52"/>
  <c r="N7237" i="52"/>
  <c r="N7218" i="52"/>
  <c r="N7258" i="52"/>
  <c r="N7255" i="52"/>
  <c r="N7256" i="52"/>
  <c r="N7250" i="52"/>
  <c r="N7387" i="52"/>
  <c r="N7388" i="52"/>
  <c r="N7242" i="52"/>
  <c r="N7241" i="52"/>
  <c r="N7416" i="52"/>
  <c r="N7418" i="52"/>
  <c r="N7383" i="52"/>
  <c r="N7317" i="52"/>
  <c r="N1137" i="52"/>
  <c r="N1625" i="52"/>
  <c r="N1290" i="52"/>
  <c r="N6916" i="52"/>
  <c r="N1755" i="52"/>
  <c r="N7365" i="52"/>
  <c r="N7369" i="52"/>
  <c r="N7366" i="52"/>
  <c r="N7367" i="52"/>
  <c r="N7355" i="52"/>
  <c r="N7358" i="52"/>
  <c r="N7362" i="52"/>
  <c r="N7364" i="52"/>
  <c r="N7234" i="52"/>
  <c r="N7230" i="52"/>
  <c r="N7227" i="52"/>
  <c r="N7225" i="52"/>
  <c r="N7228" i="52"/>
  <c r="N7254" i="52"/>
  <c r="N7257" i="52"/>
  <c r="N7251" i="52"/>
  <c r="N7386" i="52"/>
  <c r="N7239" i="52"/>
  <c r="N7243" i="52"/>
  <c r="N7240" i="52"/>
  <c r="N7413" i="52"/>
  <c r="N7414" i="52"/>
  <c r="N7415" i="52"/>
  <c r="N7382" i="52"/>
  <c r="N707" i="52"/>
  <c r="N5276" i="52"/>
  <c r="N5277" i="52"/>
  <c r="N1141" i="52"/>
  <c r="N2870" i="52"/>
  <c r="N7293" i="52"/>
  <c r="N7298" i="52"/>
  <c r="N7300" i="52"/>
  <c r="N7292" i="52"/>
  <c r="N7296" i="52"/>
  <c r="N7297" i="52"/>
  <c r="N7295" i="52"/>
  <c r="N7363" i="52"/>
  <c r="N7339" i="52"/>
  <c r="N7320" i="52"/>
  <c r="N7335" i="52"/>
  <c r="N7321" i="52"/>
  <c r="N7291" i="52"/>
  <c r="N7294" i="52"/>
  <c r="N7299" i="52"/>
  <c r="N7288" i="52"/>
  <c r="N7289" i="52"/>
  <c r="N7336" i="52"/>
  <c r="N7327" i="52"/>
  <c r="N5111" i="52"/>
  <c r="N3060" i="52"/>
  <c r="N7077" i="52"/>
  <c r="N3846" i="52"/>
  <c r="N5216" i="52"/>
  <c r="N3758" i="52"/>
  <c r="N1340" i="52"/>
  <c r="N5139" i="52"/>
  <c r="N2872" i="52"/>
  <c r="N7278" i="52"/>
  <c r="N7259" i="52"/>
  <c r="N7268" i="52"/>
  <c r="N1690" i="52"/>
  <c r="N3142" i="52"/>
  <c r="N7308" i="52"/>
  <c r="N1394" i="52"/>
  <c r="N7269" i="52"/>
  <c r="N7275" i="52"/>
  <c r="N7285" i="52"/>
  <c r="N7263" i="52"/>
  <c r="N7280" i="52"/>
  <c r="N7341" i="52"/>
  <c r="N7350" i="52"/>
  <c r="N7348" i="52"/>
  <c r="N7210" i="52"/>
  <c r="N7271" i="52"/>
  <c r="N7262" i="52"/>
  <c r="N7370" i="52"/>
  <c r="N7342" i="52"/>
  <c r="N7349" i="52"/>
  <c r="N7340" i="52"/>
  <c r="N2891" i="52"/>
  <c r="N1092" i="52"/>
  <c r="N5215" i="52"/>
  <c r="N7273" i="52"/>
  <c r="N7274" i="52"/>
  <c r="N7281" i="52"/>
  <c r="N7261" i="52"/>
  <c r="N7279" i="52"/>
  <c r="N7284" i="52"/>
  <c r="N7272" i="52"/>
  <c r="N5266" i="52"/>
  <c r="N1291" i="52"/>
  <c r="N7215" i="52"/>
  <c r="N7267" i="52"/>
  <c r="N7282" i="52"/>
  <c r="N7287" i="52"/>
  <c r="N7260" i="52"/>
  <c r="N7270" i="52"/>
  <c r="N7276" i="52"/>
  <c r="N7266" i="52"/>
  <c r="N7265" i="52"/>
  <c r="N7344" i="52"/>
  <c r="N7209" i="52"/>
  <c r="N7206" i="52"/>
  <c r="N7346" i="52"/>
  <c r="N7212" i="52"/>
  <c r="N7208" i="52"/>
  <c r="N7314" i="52"/>
  <c r="N7277" i="52"/>
  <c r="N7286" i="52"/>
  <c r="N1547" i="52"/>
  <c r="N5308" i="52"/>
  <c r="N2833" i="52"/>
  <c r="L2833" i="52"/>
  <c r="N1837" i="52"/>
  <c r="N2880" i="52"/>
  <c r="N1846" i="52"/>
  <c r="N3073" i="52"/>
  <c r="L3113" i="52"/>
  <c r="L3191" i="52"/>
  <c r="L5083" i="52"/>
  <c r="L4975" i="52"/>
  <c r="L3152" i="52"/>
  <c r="N2282" i="52"/>
  <c r="N3453" i="52"/>
  <c r="N3062" i="52"/>
  <c r="N3106" i="52"/>
  <c r="N6625" i="52"/>
  <c r="L3108" i="52"/>
  <c r="N5147" i="52"/>
  <c r="N3103" i="52"/>
  <c r="L5068" i="52"/>
  <c r="N3995" i="52"/>
  <c r="N5088" i="52"/>
  <c r="L5142" i="52"/>
  <c r="L5042" i="52"/>
  <c r="N3122" i="52"/>
  <c r="N3064" i="52"/>
  <c r="N4951" i="52"/>
  <c r="L5055" i="52"/>
  <c r="L3091" i="52"/>
  <c r="L5062" i="52"/>
  <c r="L5095" i="52"/>
  <c r="N3131" i="52"/>
  <c r="N3993" i="52"/>
  <c r="N226" i="52"/>
  <c r="N641" i="52"/>
  <c r="N3080" i="52"/>
  <c r="N5282" i="52"/>
  <c r="N680" i="52"/>
  <c r="N5136" i="52"/>
  <c r="N3076" i="52"/>
  <c r="N3193" i="52"/>
  <c r="BT239" i="11"/>
  <c r="BT71" i="11"/>
  <c r="BT236" i="11"/>
  <c r="BU1" i="11"/>
  <c r="BT82" i="11"/>
  <c r="BT53" i="11"/>
  <c r="BT171" i="11"/>
  <c r="BT241" i="11"/>
  <c r="BT31" i="11"/>
  <c r="BT10" i="11"/>
  <c r="BT122" i="11"/>
  <c r="BT97" i="11"/>
  <c r="BT85" i="11"/>
  <c r="BT133" i="11"/>
  <c r="BT193" i="11"/>
  <c r="BT119" i="11"/>
  <c r="BT41" i="11"/>
  <c r="BT108" i="11"/>
  <c r="BT125" i="11"/>
  <c r="BT52" i="11"/>
  <c r="BT162" i="11"/>
  <c r="BT159" i="11"/>
  <c r="BT134" i="11"/>
  <c r="BT39" i="11"/>
  <c r="BT213" i="11"/>
  <c r="BT233" i="11"/>
  <c r="BT120" i="11"/>
  <c r="BT201" i="11"/>
  <c r="BT145" i="11"/>
  <c r="BT176" i="11"/>
  <c r="BT118" i="11"/>
  <c r="BT105" i="11"/>
  <c r="BT200" i="11"/>
  <c r="BT170" i="11"/>
  <c r="BT240" i="11"/>
  <c r="BT212" i="11"/>
  <c r="BT60" i="11"/>
  <c r="BT149" i="11"/>
  <c r="BT243" i="11"/>
  <c r="BT32" i="11"/>
  <c r="BT242" i="11"/>
  <c r="BT70" i="11"/>
  <c r="BT128" i="11"/>
  <c r="BT35" i="11"/>
  <c r="BT114" i="11"/>
  <c r="BT100" i="11"/>
  <c r="BT48" i="11"/>
  <c r="BT81" i="11"/>
  <c r="BT64" i="11"/>
  <c r="BT99" i="11"/>
  <c r="BT161" i="11"/>
  <c r="BT69" i="11"/>
  <c r="BT191" i="11"/>
  <c r="BT87" i="11"/>
  <c r="BT37" i="11"/>
  <c r="BT165" i="11"/>
  <c r="BT12" i="11"/>
  <c r="BT226" i="11"/>
  <c r="BT138" i="11"/>
  <c r="BT166" i="11"/>
  <c r="BT140" i="11"/>
  <c r="BT55" i="11"/>
  <c r="BT143" i="11"/>
  <c r="BT54" i="11"/>
  <c r="BT141" i="11"/>
  <c r="BT231" i="11"/>
  <c r="BT20" i="11"/>
  <c r="BT124" i="11"/>
  <c r="BT198" i="11"/>
  <c r="BT131" i="11"/>
  <c r="BT229" i="11"/>
  <c r="BT160" i="11"/>
  <c r="BT214" i="11"/>
  <c r="BT208" i="11"/>
  <c r="BT190" i="11"/>
  <c r="BT175" i="11"/>
  <c r="BT101" i="11"/>
  <c r="BT67" i="11"/>
  <c r="BT47" i="11"/>
  <c r="BT206" i="11"/>
  <c r="BT169" i="11"/>
  <c r="BT51" i="11"/>
  <c r="BT238" i="11"/>
  <c r="BT197" i="11"/>
  <c r="BT106" i="11"/>
  <c r="BT219" i="11"/>
  <c r="BT202" i="11"/>
  <c r="BT154" i="11"/>
  <c r="BT230" i="11"/>
  <c r="BT211" i="11"/>
  <c r="BT184" i="11"/>
  <c r="BT57" i="11"/>
  <c r="BT223" i="11"/>
  <c r="BT49" i="11"/>
  <c r="BT222" i="11"/>
  <c r="BT72" i="11"/>
  <c r="BT139" i="11"/>
  <c r="BT66" i="11"/>
  <c r="BT104" i="11"/>
  <c r="BT23" i="11"/>
  <c r="BT224" i="11"/>
  <c r="BT221" i="11"/>
  <c r="BT92" i="11"/>
  <c r="BT74" i="11"/>
  <c r="BT61" i="11"/>
  <c r="BT227" i="11"/>
  <c r="BT183" i="11"/>
  <c r="BT13" i="11"/>
  <c r="BT177" i="11"/>
  <c r="BT235" i="11"/>
  <c r="BT216" i="11"/>
  <c r="BT157" i="11"/>
  <c r="BT179" i="11"/>
  <c r="BT25" i="11"/>
  <c r="BT28" i="11"/>
  <c r="BT19" i="11"/>
  <c r="BT209" i="11"/>
  <c r="BT109" i="11"/>
  <c r="BT182" i="11"/>
  <c r="BT158" i="11"/>
  <c r="BT232" i="11"/>
  <c r="BT27" i="11"/>
  <c r="BT110" i="11"/>
  <c r="BT196" i="11"/>
  <c r="BT42" i="11"/>
  <c r="BT156" i="11"/>
  <c r="BT225" i="11"/>
  <c r="BT59" i="11"/>
  <c r="BT94" i="11"/>
  <c r="BT50" i="11"/>
  <c r="BT24" i="11"/>
  <c r="BT220" i="11"/>
  <c r="BT45" i="11"/>
  <c r="BT172" i="11"/>
  <c r="BT185" i="11"/>
  <c r="BT187" i="11"/>
  <c r="BA71" i="11"/>
  <c r="BA239" i="11"/>
  <c r="BA237" i="11"/>
  <c r="BA236" i="11"/>
  <c r="BB1" i="11"/>
  <c r="BB152" i="11" s="1"/>
  <c r="BA145" i="11"/>
  <c r="BA92" i="11"/>
  <c r="BA208" i="11"/>
  <c r="BA30" i="11"/>
  <c r="BA142" i="11"/>
  <c r="BA93" i="11"/>
  <c r="BA198" i="11"/>
  <c r="BA103" i="11"/>
  <c r="BA27" i="11"/>
  <c r="BA189" i="11"/>
  <c r="BA185" i="11"/>
  <c r="BA45" i="11"/>
  <c r="BA135" i="11"/>
  <c r="BA193" i="11"/>
  <c r="BA99" i="11"/>
  <c r="BA138" i="11"/>
  <c r="BA154" i="11"/>
  <c r="BA91" i="11"/>
  <c r="BA163" i="11"/>
  <c r="BA61" i="11"/>
  <c r="BA229" i="11"/>
  <c r="BA49" i="11"/>
  <c r="BA216" i="11"/>
  <c r="BA214" i="11"/>
  <c r="BA60" i="11"/>
  <c r="BA123" i="11"/>
  <c r="BA102" i="11"/>
  <c r="BA15" i="11"/>
  <c r="BA83" i="11"/>
  <c r="BA161" i="11"/>
  <c r="BA23" i="11"/>
  <c r="BA180" i="11"/>
  <c r="BA136" i="11"/>
  <c r="BA11" i="11"/>
  <c r="BA190" i="11"/>
  <c r="BA42" i="11"/>
  <c r="BA28" i="11"/>
  <c r="BA78" i="11"/>
  <c r="BA10" i="11"/>
  <c r="BA36" i="11"/>
  <c r="BA86" i="11"/>
  <c r="BA165" i="11"/>
  <c r="BA197" i="11"/>
  <c r="BA217" i="11"/>
  <c r="BA41" i="11"/>
  <c r="BA84" i="11"/>
  <c r="BA235" i="11"/>
  <c r="BA104" i="11"/>
  <c r="BA67" i="11"/>
  <c r="BA13" i="11"/>
  <c r="BA234" i="11"/>
  <c r="BA220" i="11"/>
  <c r="BA16" i="11"/>
  <c r="BA65" i="11"/>
  <c r="BA19" i="11"/>
  <c r="BA171" i="11"/>
  <c r="BA196" i="11"/>
  <c r="BA20" i="11"/>
  <c r="BA51" i="11"/>
  <c r="BA137" i="11"/>
  <c r="BA117" i="11"/>
  <c r="BA202" i="11"/>
  <c r="BA204" i="11"/>
  <c r="BA39" i="11"/>
  <c r="BA232" i="11"/>
  <c r="BA175" i="11"/>
  <c r="BA124" i="11"/>
  <c r="BA238" i="11"/>
  <c r="BA37" i="11"/>
  <c r="BA69" i="11"/>
  <c r="BA120" i="11"/>
  <c r="BA160" i="11"/>
  <c r="BA168" i="11"/>
  <c r="BA139" i="11"/>
  <c r="BA54" i="11"/>
  <c r="BA115" i="11"/>
  <c r="BA88" i="11"/>
  <c r="BA209" i="11"/>
  <c r="BA210" i="11"/>
  <c r="BA177" i="11"/>
  <c r="BA101" i="11"/>
  <c r="BA201" i="11"/>
  <c r="BA66" i="11"/>
  <c r="BA18" i="11"/>
  <c r="BA89" i="11"/>
  <c r="BA146" i="11"/>
  <c r="BA183" i="11"/>
  <c r="BA223" i="11"/>
  <c r="BA194" i="11"/>
  <c r="BA94" i="11"/>
  <c r="BA164" i="11"/>
  <c r="BA225" i="11"/>
  <c r="BA122" i="11"/>
  <c r="BA156" i="11"/>
  <c r="BA133" i="11"/>
  <c r="BA212" i="11"/>
  <c r="BA77" i="11"/>
  <c r="BA46" i="11"/>
  <c r="BA187" i="11"/>
  <c r="BA148" i="11"/>
  <c r="BA188" i="11"/>
  <c r="BA131" i="11"/>
  <c r="BA58" i="11"/>
  <c r="BA24" i="11"/>
  <c r="BA240" i="11"/>
  <c r="BA173" i="11"/>
  <c r="BA242" i="11"/>
  <c r="BA241" i="11"/>
  <c r="BA243" i="11"/>
  <c r="BA113" i="11"/>
  <c r="BA29" i="11"/>
  <c r="BA226" i="11"/>
  <c r="BA125" i="11"/>
  <c r="BA162" i="11"/>
  <c r="BA213" i="11"/>
  <c r="BA26" i="11"/>
  <c r="BA172" i="11"/>
  <c r="BA80" i="11"/>
  <c r="BA12" i="11"/>
  <c r="BA62" i="11"/>
  <c r="BA116" i="11"/>
  <c r="BA48" i="11"/>
  <c r="BA114" i="11"/>
  <c r="BA38" i="11"/>
  <c r="BA34" i="11"/>
  <c r="BA150" i="11"/>
  <c r="BA70" i="11"/>
  <c r="BA151" i="11"/>
  <c r="BA100" i="11"/>
  <c r="BA140" i="11"/>
  <c r="BA82" i="11"/>
  <c r="BA52" i="11"/>
  <c r="BA176" i="11"/>
  <c r="BA130" i="11"/>
  <c r="BA90" i="11"/>
  <c r="BA68" i="11"/>
  <c r="BA35" i="11"/>
  <c r="BA47" i="11"/>
  <c r="BA207" i="11"/>
  <c r="BA21" i="11"/>
  <c r="BA63" i="11"/>
  <c r="BA79" i="11"/>
  <c r="BA128" i="11"/>
  <c r="BA206" i="11"/>
  <c r="BA53" i="11"/>
  <c r="BA129" i="11"/>
  <c r="BA64" i="11"/>
  <c r="BA233" i="11"/>
  <c r="BA192" i="11"/>
  <c r="BA178" i="11"/>
  <c r="BA141" i="11"/>
  <c r="BA169" i="11"/>
  <c r="BA17" i="11"/>
  <c r="BA40" i="11"/>
  <c r="BA73" i="11"/>
  <c r="BA199" i="11"/>
  <c r="BA231" i="11"/>
  <c r="BA222" i="11"/>
  <c r="BA215" i="11"/>
  <c r="BA81" i="11"/>
  <c r="BA85" i="11"/>
  <c r="BA191" i="11"/>
  <c r="BA166" i="11"/>
  <c r="BA126" i="11"/>
  <c r="BA167" i="11"/>
  <c r="BA72" i="11"/>
  <c r="BA200" i="11"/>
  <c r="BA218" i="11"/>
  <c r="BA224" i="11"/>
  <c r="BA95" i="11"/>
  <c r="BA203" i="11"/>
  <c r="BA230" i="11"/>
  <c r="BA195" i="11"/>
  <c r="BA119" i="11"/>
  <c r="BA118" i="11"/>
  <c r="BA109" i="11"/>
  <c r="BA31" i="11"/>
  <c r="BA179" i="11"/>
  <c r="BA32" i="11"/>
  <c r="BA184" i="11"/>
  <c r="BA22" i="11"/>
  <c r="BA127" i="11"/>
  <c r="BA87" i="11"/>
  <c r="BA143" i="11"/>
  <c r="BA105" i="11"/>
  <c r="BA106" i="11"/>
  <c r="BA107" i="11"/>
  <c r="BA221" i="11"/>
  <c r="BA25" i="11"/>
  <c r="BA219" i="11"/>
  <c r="BA153" i="11"/>
  <c r="BA181" i="11"/>
  <c r="BA182" i="11"/>
  <c r="BA74" i="11"/>
  <c r="BA155" i="11"/>
  <c r="BA227" i="11"/>
  <c r="BA96" i="11"/>
  <c r="BA211" i="11"/>
  <c r="BA57" i="11"/>
  <c r="BA55" i="11"/>
  <c r="BA144" i="11"/>
  <c r="BA132" i="11"/>
  <c r="BA108" i="11"/>
  <c r="BA157" i="11"/>
  <c r="BA158" i="11"/>
  <c r="BA170" i="11"/>
  <c r="BA56" i="11"/>
  <c r="BA147" i="11"/>
  <c r="BA43" i="11"/>
  <c r="BA111" i="11"/>
  <c r="BA205" i="11"/>
  <c r="BA134" i="11"/>
  <c r="BA75" i="11"/>
  <c r="BA44" i="11"/>
  <c r="BA97" i="11"/>
  <c r="BA33" i="11"/>
  <c r="BA174" i="11"/>
  <c r="BA159" i="11"/>
  <c r="BA59" i="11"/>
  <c r="BA121" i="11"/>
  <c r="BA228" i="11"/>
  <c r="BA76" i="11"/>
  <c r="BA112" i="11"/>
  <c r="BA110" i="11"/>
  <c r="BA149" i="11"/>
  <c r="BA14" i="11"/>
  <c r="BA50" i="11"/>
  <c r="BA186" i="11"/>
  <c r="BA98" i="11"/>
  <c r="N5879" i="52"/>
  <c r="N4034" i="52"/>
  <c r="N820" i="52"/>
  <c r="N6863" i="52"/>
  <c r="N1272" i="52"/>
  <c r="N5120" i="52"/>
  <c r="L5136" i="52"/>
  <c r="N719" i="52"/>
  <c r="N633" i="52"/>
  <c r="N5099" i="52"/>
  <c r="N5311" i="52"/>
  <c r="N5124" i="52"/>
  <c r="N7174" i="52"/>
  <c r="N6821" i="52"/>
  <c r="L3123" i="52"/>
  <c r="N5882" i="52"/>
  <c r="N232" i="52"/>
  <c r="N5067" i="52"/>
  <c r="L3066" i="52"/>
  <c r="L6822" i="52"/>
  <c r="L3129" i="52"/>
  <c r="N5548" i="52"/>
  <c r="L3453" i="52"/>
  <c r="L5140" i="52"/>
  <c r="L4060" i="52"/>
  <c r="L4749" i="52"/>
  <c r="L5143" i="52"/>
  <c r="L4022" i="52"/>
  <c r="L3143" i="52"/>
  <c r="N6661" i="52"/>
  <c r="L3167" i="52"/>
  <c r="L716" i="52"/>
  <c r="N1276" i="52"/>
  <c r="N948" i="52"/>
  <c r="N874" i="52"/>
  <c r="N826" i="52"/>
  <c r="N5330" i="52"/>
  <c r="N869" i="52"/>
  <c r="N4926" i="52"/>
  <c r="N4923" i="52"/>
  <c r="N6377" i="52"/>
  <c r="N6362" i="52"/>
  <c r="N879" i="52"/>
  <c r="N6345" i="52"/>
  <c r="N2170" i="52"/>
  <c r="L4034" i="52"/>
  <c r="N5060" i="52"/>
  <c r="L3164" i="52"/>
  <c r="N2124" i="52"/>
  <c r="N2092" i="52"/>
  <c r="L3196" i="52"/>
  <c r="L3138" i="52"/>
  <c r="N2004" i="52"/>
  <c r="L723" i="52"/>
  <c r="L3095" i="52"/>
  <c r="L6821" i="52"/>
  <c r="L3163" i="52"/>
  <c r="L3186" i="52"/>
  <c r="N2067" i="52"/>
  <c r="L5125" i="52"/>
  <c r="N2133" i="52"/>
  <c r="N6303" i="52"/>
  <c r="N6376" i="52"/>
  <c r="L3102" i="52"/>
  <c r="L6815" i="52"/>
  <c r="L3100" i="52"/>
  <c r="L3213" i="52"/>
  <c r="N648" i="52"/>
  <c r="N661" i="52"/>
  <c r="N5310" i="52"/>
  <c r="N3169" i="52"/>
  <c r="N861" i="52"/>
  <c r="N689" i="52"/>
  <c r="N855" i="52"/>
  <c r="N882" i="52"/>
  <c r="N871" i="52"/>
  <c r="N846" i="52"/>
  <c r="N4971" i="52"/>
  <c r="N6380" i="52"/>
  <c r="N6366" i="52"/>
  <c r="N697" i="52"/>
  <c r="N887" i="52"/>
  <c r="N845" i="52"/>
  <c r="N878" i="52"/>
  <c r="N859" i="52"/>
  <c r="N856" i="52"/>
  <c r="N873" i="52"/>
  <c r="N1293" i="52"/>
  <c r="N5317" i="52"/>
  <c r="N667" i="52"/>
  <c r="N6316" i="52"/>
  <c r="N842" i="52"/>
  <c r="N884" i="52"/>
  <c r="N848" i="52"/>
  <c r="L3170" i="52"/>
  <c r="L5110" i="52"/>
  <c r="L2282" i="52"/>
  <c r="L3160" i="52"/>
  <c r="L3162" i="52"/>
  <c r="L3145" i="52"/>
  <c r="L3062" i="52"/>
  <c r="N1312" i="52"/>
  <c r="N1281" i="52"/>
  <c r="N6299" i="52"/>
  <c r="N5284" i="52"/>
  <c r="N1313" i="52"/>
  <c r="N6354" i="52"/>
  <c r="N4921" i="52"/>
  <c r="N6335" i="52"/>
  <c r="N5287" i="52"/>
  <c r="N1311" i="52"/>
  <c r="N4930" i="52"/>
  <c r="N4958" i="52"/>
  <c r="N5297" i="52"/>
  <c r="N5314" i="52"/>
  <c r="N868" i="52"/>
  <c r="N881" i="52"/>
  <c r="N4973" i="52"/>
  <c r="N5280" i="52"/>
  <c r="N5300" i="52"/>
  <c r="N4924" i="52"/>
  <c r="N4966" i="52"/>
  <c r="N885" i="52"/>
  <c r="N849" i="52"/>
  <c r="N840" i="52"/>
  <c r="N877" i="52"/>
  <c r="N6355" i="52"/>
  <c r="N5295" i="52"/>
  <c r="N823" i="52"/>
  <c r="N858" i="52"/>
  <c r="N841" i="52"/>
  <c r="L5065" i="52"/>
  <c r="L721" i="52"/>
  <c r="N645" i="52"/>
  <c r="N4972" i="52"/>
  <c r="N5318" i="52"/>
  <c r="N852" i="52"/>
  <c r="N853" i="52"/>
  <c r="N3198" i="52"/>
  <c r="L5107" i="52"/>
  <c r="L5085" i="52"/>
  <c r="N643" i="52"/>
  <c r="N5296" i="52"/>
  <c r="N5283" i="52"/>
  <c r="N3192" i="52"/>
  <c r="N3141" i="52"/>
  <c r="N5051" i="52"/>
  <c r="N3137" i="52"/>
  <c r="N347" i="52"/>
  <c r="N63" i="52"/>
  <c r="N69" i="52"/>
  <c r="N4754" i="52"/>
  <c r="N3918" i="52"/>
  <c r="N2293" i="52"/>
  <c r="N2303" i="52"/>
  <c r="N2306" i="52"/>
  <c r="N4173" i="52"/>
  <c r="N5956" i="52"/>
  <c r="N6025" i="52"/>
  <c r="N6010" i="52"/>
  <c r="N3461" i="52"/>
  <c r="N876" i="52"/>
  <c r="N832" i="52"/>
  <c r="N866" i="52"/>
  <c r="N897" i="52"/>
  <c r="N626" i="52"/>
  <c r="N5320" i="52"/>
  <c r="N825" i="52"/>
  <c r="N860" i="52"/>
  <c r="N5118" i="52"/>
  <c r="N4020" i="52"/>
  <c r="N3981" i="52"/>
  <c r="N828" i="52"/>
  <c r="N5294" i="52"/>
  <c r="N6309" i="52"/>
  <c r="N6371" i="52"/>
  <c r="N6357" i="52"/>
  <c r="N872" i="52"/>
  <c r="N883" i="52"/>
  <c r="N847" i="52"/>
  <c r="N854" i="52"/>
  <c r="N844" i="52"/>
  <c r="N838" i="52"/>
  <c r="N867" i="52"/>
  <c r="N6311" i="52"/>
  <c r="N886" i="52"/>
  <c r="L720" i="52"/>
  <c r="L3201" i="52"/>
  <c r="N1273" i="52"/>
  <c r="N3771" i="52"/>
  <c r="N4009" i="52"/>
  <c r="N1317" i="52"/>
  <c r="N3077" i="52"/>
  <c r="N3179" i="52"/>
  <c r="N1279" i="52"/>
  <c r="N4954" i="52"/>
  <c r="N582" i="52"/>
  <c r="N1302" i="52"/>
  <c r="N1319" i="52"/>
  <c r="N3171" i="52"/>
  <c r="N3127" i="52"/>
  <c r="N5043" i="52"/>
  <c r="N5094" i="52"/>
  <c r="N983" i="52"/>
  <c r="N337" i="52"/>
  <c r="N975" i="52"/>
  <c r="N3727" i="52"/>
  <c r="N6375" i="52"/>
  <c r="N6361" i="52"/>
  <c r="N604" i="52"/>
  <c r="N980" i="52"/>
  <c r="N477" i="52"/>
  <c r="N4964" i="52"/>
  <c r="N988" i="52"/>
  <c r="N455" i="52"/>
  <c r="N5439" i="52"/>
  <c r="N72" i="52"/>
  <c r="N64" i="52"/>
  <c r="N2248" i="52"/>
  <c r="N2238" i="52"/>
  <c r="N888" i="52"/>
  <c r="N863" i="52"/>
  <c r="N835" i="52"/>
  <c r="N4751" i="52"/>
  <c r="N5577" i="52"/>
  <c r="N5562" i="52"/>
  <c r="N5541" i="52"/>
  <c r="N5524" i="52"/>
  <c r="N5540" i="52"/>
  <c r="N2152" i="52"/>
  <c r="N2107" i="52"/>
  <c r="N2178" i="52"/>
  <c r="N2121" i="52"/>
  <c r="N1941" i="52"/>
  <c r="N1926" i="52"/>
  <c r="N1985" i="52"/>
  <c r="N2079" i="52"/>
  <c r="N1931" i="52"/>
  <c r="N2129" i="52"/>
  <c r="N1953" i="52"/>
  <c r="N2046" i="52"/>
  <c r="N2098" i="52"/>
  <c r="N1933" i="52"/>
  <c r="N2023" i="52"/>
  <c r="N1964" i="52"/>
  <c r="N6622" i="52"/>
  <c r="N6655" i="52"/>
  <c r="N6594" i="52"/>
  <c r="N6634" i="52"/>
  <c r="N2277" i="52"/>
  <c r="N2287" i="52"/>
  <c r="N2286" i="52"/>
  <c r="N4119" i="52"/>
  <c r="N5878" i="52"/>
  <c r="N5877" i="52"/>
  <c r="N5843" i="52"/>
  <c r="N834" i="52"/>
  <c r="N7112" i="52"/>
  <c r="N6034" i="52"/>
  <c r="N6037" i="52"/>
  <c r="N6027" i="52"/>
  <c r="N6820" i="52"/>
  <c r="N3455" i="52"/>
  <c r="N472" i="52"/>
  <c r="N5928" i="52"/>
  <c r="N238" i="52"/>
  <c r="N6047" i="52"/>
  <c r="N6018" i="52"/>
  <c r="N6816" i="52"/>
  <c r="N575" i="52"/>
  <c r="N995" i="52"/>
  <c r="N994" i="52"/>
  <c r="N456" i="52"/>
  <c r="N6951" i="52"/>
  <c r="N5440" i="52"/>
  <c r="N68" i="52"/>
  <c r="N875" i="52"/>
  <c r="N870" i="52"/>
  <c r="N2252" i="52"/>
  <c r="N2245" i="52"/>
  <c r="N3388" i="52"/>
  <c r="N851" i="52"/>
  <c r="N4755" i="52"/>
  <c r="N3919" i="52"/>
  <c r="N5526" i="52"/>
  <c r="N5551" i="52"/>
  <c r="N5537" i="52"/>
  <c r="N2166" i="52"/>
  <c r="N2128" i="52"/>
  <c r="N2085" i="52"/>
  <c r="N1982" i="52"/>
  <c r="N2096" i="52"/>
  <c r="N2049" i="52"/>
  <c r="N2168" i="52"/>
  <c r="N2108" i="52"/>
  <c r="N1935" i="52"/>
  <c r="N2149" i="52"/>
  <c r="N1965" i="52"/>
  <c r="N1942" i="52"/>
  <c r="N2014" i="52"/>
  <c r="N2010" i="52"/>
  <c r="N2154" i="52"/>
  <c r="N2122" i="52"/>
  <c r="N2134" i="52"/>
  <c r="N6653" i="52"/>
  <c r="N6602" i="52"/>
  <c r="N6619" i="52"/>
  <c r="N6627" i="52"/>
  <c r="N6605" i="52"/>
  <c r="N2297" i="52"/>
  <c r="N2307" i="52"/>
  <c r="N4165" i="52"/>
  <c r="N4117" i="52"/>
  <c r="N5884" i="52"/>
  <c r="N5829" i="52"/>
  <c r="N5960" i="52"/>
  <c r="N880" i="52"/>
  <c r="N839" i="52"/>
  <c r="N5319" i="52"/>
  <c r="N6352" i="52"/>
  <c r="N5312" i="52"/>
  <c r="N978" i="52"/>
  <c r="N6949" i="52"/>
  <c r="N5436" i="52"/>
  <c r="N66" i="52"/>
  <c r="N864" i="52"/>
  <c r="N833" i="52"/>
  <c r="N2250" i="52"/>
  <c r="N2244" i="52"/>
  <c r="N3394" i="52"/>
  <c r="N3915" i="52"/>
  <c r="N5538" i="52"/>
  <c r="N5567" i="52"/>
  <c r="N5568" i="52"/>
  <c r="N2155" i="52"/>
  <c r="N2103" i="52"/>
  <c r="N1993" i="52"/>
  <c r="N2102" i="52"/>
  <c r="N2044" i="52"/>
  <c r="N2143" i="52"/>
  <c r="N1938" i="52"/>
  <c r="N2006" i="52"/>
  <c r="N2123" i="52"/>
  <c r="N2089" i="52"/>
  <c r="N2036" i="52"/>
  <c r="N1928" i="52"/>
  <c r="N2150" i="52"/>
  <c r="N2076" i="52"/>
  <c r="N6618" i="52"/>
  <c r="N6626" i="52"/>
  <c r="N6596" i="52"/>
  <c r="N2269" i="52"/>
  <c r="N2311" i="52"/>
  <c r="N818" i="52"/>
  <c r="N4168" i="52"/>
  <c r="N4115" i="52"/>
  <c r="N5871" i="52"/>
  <c r="N5865" i="52"/>
  <c r="N6019" i="52"/>
  <c r="N3157" i="52"/>
  <c r="N6302" i="52"/>
  <c r="N4957" i="52"/>
  <c r="N989" i="52"/>
  <c r="N977" i="52"/>
  <c r="N451" i="52"/>
  <c r="N6955" i="52"/>
  <c r="N591" i="52"/>
  <c r="N65" i="52"/>
  <c r="N2243" i="52"/>
  <c r="N3385" i="52"/>
  <c r="N837" i="52"/>
  <c r="N5566" i="52"/>
  <c r="N5561" i="52"/>
  <c r="N2153" i="52"/>
  <c r="N2080" i="52"/>
  <c r="N2126" i="52"/>
  <c r="N2028" i="52"/>
  <c r="N1987" i="52"/>
  <c r="N2157" i="52"/>
  <c r="N2097" i="52"/>
  <c r="N2066" i="52"/>
  <c r="N2038" i="52"/>
  <c r="N1929" i="52"/>
  <c r="N6641" i="52"/>
  <c r="N2267" i="52"/>
  <c r="N836" i="52"/>
  <c r="N831" i="52"/>
  <c r="N5859" i="52"/>
  <c r="N5962" i="52"/>
  <c r="N49" i="52"/>
  <c r="N2116" i="52"/>
  <c r="N2164" i="52"/>
  <c r="N4123" i="52"/>
  <c r="N6029" i="52"/>
  <c r="N3071" i="52"/>
  <c r="N4059" i="52"/>
  <c r="N5441" i="52"/>
  <c r="N2254" i="52"/>
  <c r="N4764" i="52"/>
  <c r="N5527" i="52"/>
  <c r="N2113" i="52"/>
  <c r="N1944" i="52"/>
  <c r="N2051" i="52"/>
  <c r="N6617" i="52"/>
  <c r="N6595" i="52"/>
  <c r="N2289" i="52"/>
  <c r="N4163" i="52"/>
  <c r="N5863" i="52"/>
  <c r="N5869" i="52"/>
  <c r="N5834" i="52"/>
  <c r="N7175" i="52"/>
  <c r="N6824" i="52"/>
  <c r="N6831" i="52"/>
  <c r="N6724" i="52"/>
  <c r="N3147" i="52"/>
  <c r="N3118" i="52"/>
  <c r="N3097" i="52"/>
  <c r="N265" i="52"/>
  <c r="N4000" i="52"/>
  <c r="N4010" i="52"/>
  <c r="N272" i="52"/>
  <c r="N3395" i="52"/>
  <c r="N6642" i="52"/>
  <c r="N2284" i="52"/>
  <c r="N4124" i="52"/>
  <c r="N5853" i="52"/>
  <c r="N7114" i="52"/>
  <c r="N6040" i="52"/>
  <c r="N6811" i="52"/>
  <c r="N3460" i="52"/>
  <c r="N5917" i="52"/>
  <c r="N5932" i="52"/>
  <c r="N5900" i="52"/>
  <c r="N235" i="52"/>
  <c r="N6022" i="52"/>
  <c r="N6033" i="52"/>
  <c r="N6718" i="52"/>
  <c r="N468" i="52"/>
  <c r="N5891" i="52"/>
  <c r="N6835" i="52"/>
  <c r="N5927" i="52"/>
  <c r="N5886" i="52"/>
  <c r="N343" i="52"/>
  <c r="N5080" i="52"/>
  <c r="N6732" i="52"/>
  <c r="N3149" i="52"/>
  <c r="N352" i="52"/>
  <c r="N3985" i="52"/>
  <c r="N281" i="52"/>
  <c r="N4001" i="52"/>
  <c r="N275" i="52"/>
  <c r="N517" i="52"/>
  <c r="N6739" i="52"/>
  <c r="N2142" i="52"/>
  <c r="N2283" i="52"/>
  <c r="N513" i="52"/>
  <c r="N6026" i="52"/>
  <c r="N6823" i="52"/>
  <c r="N6833" i="52"/>
  <c r="N3457" i="52"/>
  <c r="N5915" i="52"/>
  <c r="N5898" i="52"/>
  <c r="N344" i="52"/>
  <c r="N5117" i="52"/>
  <c r="N5075" i="52"/>
  <c r="N6720" i="52"/>
  <c r="N3063" i="52"/>
  <c r="N3126" i="52"/>
  <c r="N355" i="52"/>
  <c r="N4277" i="52"/>
  <c r="N4035" i="52"/>
  <c r="N277" i="52"/>
  <c r="N5952" i="52"/>
  <c r="N6740" i="52"/>
  <c r="N6650" i="52"/>
  <c r="N4171" i="52"/>
  <c r="N5848" i="52"/>
  <c r="N6717" i="52"/>
  <c r="N5920" i="52"/>
  <c r="N239" i="52"/>
  <c r="N518" i="52"/>
  <c r="N2300" i="52"/>
  <c r="N6714" i="52"/>
  <c r="N5911" i="52"/>
  <c r="N5127" i="52"/>
  <c r="N5114" i="52"/>
  <c r="N6722" i="52"/>
  <c r="N3098" i="52"/>
  <c r="N3079" i="52"/>
  <c r="N4063" i="52"/>
  <c r="N4065" i="52"/>
  <c r="N345" i="52"/>
  <c r="N715" i="52"/>
  <c r="N1243" i="52"/>
  <c r="N4007" i="52"/>
  <c r="N4031" i="52"/>
  <c r="N280" i="52"/>
  <c r="N101" i="52"/>
  <c r="N2268" i="52"/>
  <c r="N6813" i="52"/>
  <c r="N471" i="52"/>
  <c r="N3075" i="52"/>
  <c r="N665" i="52"/>
  <c r="N3214" i="52"/>
  <c r="N5048" i="52"/>
  <c r="N3139" i="52"/>
  <c r="N346" i="52"/>
  <c r="N3983" i="52"/>
  <c r="N463" i="52"/>
  <c r="N6953" i="52"/>
  <c r="N5444" i="52"/>
  <c r="N2264" i="52"/>
  <c r="N2240" i="52"/>
  <c r="N3391" i="52"/>
  <c r="N5546" i="52"/>
  <c r="N5572" i="52"/>
  <c r="N5533" i="52"/>
  <c r="N2179" i="52"/>
  <c r="N2138" i="52"/>
  <c r="N2095" i="52"/>
  <c r="N1998" i="52"/>
  <c r="N2106" i="52"/>
  <c r="N2064" i="52"/>
  <c r="N1921" i="52"/>
  <c r="N1978" i="52"/>
  <c r="N2065" i="52"/>
  <c r="N2002" i="52"/>
  <c r="N1970" i="52"/>
  <c r="N1948" i="52"/>
  <c r="N2030" i="52"/>
  <c r="N2057" i="52"/>
  <c r="N1923" i="52"/>
  <c r="N1971" i="52"/>
  <c r="N1968" i="52"/>
  <c r="N6614" i="52"/>
  <c r="N6639" i="52"/>
  <c r="N6629" i="52"/>
  <c r="N6609" i="52"/>
  <c r="N5855" i="52"/>
  <c r="N5854" i="52"/>
  <c r="N5842" i="52"/>
  <c r="N6039" i="52"/>
  <c r="N6023" i="52"/>
  <c r="N6827" i="52"/>
  <c r="N6812" i="52"/>
  <c r="N5929" i="52"/>
  <c r="N5912" i="52"/>
  <c r="N230" i="52"/>
  <c r="N6014" i="52"/>
  <c r="N6009" i="52"/>
  <c r="N6861" i="52"/>
  <c r="N460" i="52"/>
  <c r="N6950" i="52"/>
  <c r="N595" i="52"/>
  <c r="N55" i="52"/>
  <c r="N2247" i="52"/>
  <c r="N2237" i="52"/>
  <c r="N3380" i="52"/>
  <c r="N4750" i="52"/>
  <c r="N5573" i="52"/>
  <c r="N5557" i="52"/>
  <c r="N5545" i="52"/>
  <c r="N5552" i="52"/>
  <c r="N1996" i="52"/>
  <c r="N1969" i="52"/>
  <c r="N2073" i="52"/>
  <c r="N1981" i="52"/>
  <c r="N2083" i="52"/>
  <c r="N2034" i="52"/>
  <c r="N2151" i="52"/>
  <c r="N2093" i="52"/>
  <c r="N2040" i="52"/>
  <c r="N2136" i="52"/>
  <c r="N1956" i="52"/>
  <c r="N2060" i="52"/>
  <c r="N2156" i="52"/>
  <c r="N2086" i="52"/>
  <c r="N1946" i="52"/>
  <c r="N2013" i="52"/>
  <c r="N6637" i="52"/>
  <c r="N6593" i="52"/>
  <c r="N6607" i="52"/>
  <c r="N6600" i="52"/>
  <c r="N2276" i="52"/>
  <c r="N2313" i="52"/>
  <c r="N2266" i="52"/>
  <c r="N4166" i="52"/>
  <c r="N5841" i="52"/>
  <c r="N5885" i="52"/>
  <c r="N5858" i="52"/>
  <c r="N6030" i="52"/>
  <c r="N574" i="52"/>
  <c r="N457" i="52"/>
  <c r="N6954" i="52"/>
  <c r="N594" i="52"/>
  <c r="N50" i="52"/>
  <c r="N2242" i="52"/>
  <c r="N2236" i="52"/>
  <c r="N3386" i="52"/>
  <c r="N4757" i="52"/>
  <c r="N3917" i="52"/>
  <c r="N5522" i="52"/>
  <c r="N5574" i="52"/>
  <c r="N5535" i="52"/>
  <c r="N2148" i="52"/>
  <c r="N1945" i="52"/>
  <c r="N2144" i="52"/>
  <c r="N1955" i="52"/>
  <c r="N2031" i="52"/>
  <c r="N2127" i="52"/>
  <c r="N2059" i="52"/>
  <c r="N2158" i="52"/>
  <c r="N1967" i="52"/>
  <c r="N1943" i="52"/>
  <c r="N2024" i="52"/>
  <c r="N2173" i="52"/>
  <c r="N2056" i="52"/>
  <c r="N2009" i="52"/>
  <c r="N6660" i="52"/>
  <c r="N6610" i="52"/>
  <c r="N6615" i="52"/>
  <c r="N6659" i="52"/>
  <c r="N2301" i="52"/>
  <c r="N2278" i="52"/>
  <c r="N4174" i="52"/>
  <c r="N5838" i="52"/>
  <c r="N5828" i="52"/>
  <c r="N5826" i="52"/>
  <c r="N6031" i="52"/>
  <c r="N6713" i="52"/>
  <c r="N3463" i="52"/>
  <c r="N474" i="52"/>
  <c r="N3059" i="52"/>
  <c r="N981" i="52"/>
  <c r="N452" i="52"/>
  <c r="N6952" i="52"/>
  <c r="N56" i="52"/>
  <c r="N2249" i="52"/>
  <c r="N2235" i="52"/>
  <c r="N3384" i="52"/>
  <c r="N5550" i="52"/>
  <c r="N5565" i="52"/>
  <c r="N2132" i="52"/>
  <c r="N2180" i="52"/>
  <c r="N2068" i="52"/>
  <c r="N2017" i="52"/>
  <c r="N2081" i="52"/>
  <c r="N2131" i="52"/>
  <c r="N1954" i="52"/>
  <c r="N2171" i="52"/>
  <c r="N1925" i="52"/>
  <c r="N2043" i="52"/>
  <c r="N6628" i="52"/>
  <c r="N6616" i="52"/>
  <c r="N2292" i="52"/>
  <c r="N5857" i="52"/>
  <c r="N59" i="52"/>
  <c r="N2091" i="52"/>
  <c r="N2139" i="52"/>
  <c r="N5868" i="52"/>
  <c r="N6045" i="52"/>
  <c r="N3109" i="52"/>
  <c r="N3215" i="52"/>
  <c r="N5442" i="52"/>
  <c r="N2241" i="52"/>
  <c r="N5571" i="52"/>
  <c r="N5532" i="52"/>
  <c r="N2090" i="52"/>
  <c r="N2069" i="52"/>
  <c r="N2032" i="52"/>
  <c r="N6598" i="52"/>
  <c r="N6656" i="52"/>
  <c r="N2305" i="52"/>
  <c r="N4172" i="52"/>
  <c r="N5845" i="52"/>
  <c r="N5832" i="52"/>
  <c r="N5852" i="52"/>
  <c r="N493" i="52"/>
  <c r="N6830" i="52"/>
  <c r="N659" i="52"/>
  <c r="N5064" i="52"/>
  <c r="N3987" i="52"/>
  <c r="N3107" i="52"/>
  <c r="N3183" i="52"/>
  <c r="N1250" i="52"/>
  <c r="N717" i="52"/>
  <c r="N1240" i="52"/>
  <c r="N274" i="52"/>
  <c r="N5950" i="52"/>
  <c r="N521" i="52"/>
  <c r="N2302" i="52"/>
  <c r="N5860" i="52"/>
  <c r="N6044" i="52"/>
  <c r="N6016" i="52"/>
  <c r="N6825" i="52"/>
  <c r="N5909" i="52"/>
  <c r="N5924" i="52"/>
  <c r="N5892" i="52"/>
  <c r="N510" i="52"/>
  <c r="N6017" i="52"/>
  <c r="N6049" i="52"/>
  <c r="N6711" i="52"/>
  <c r="N6860" i="52"/>
  <c r="N5922" i="52"/>
  <c r="N6715" i="52"/>
  <c r="N5919" i="52"/>
  <c r="N225" i="52"/>
  <c r="N6730" i="52"/>
  <c r="N6723" i="52"/>
  <c r="N3125" i="52"/>
  <c r="N3156" i="52"/>
  <c r="N338" i="52"/>
  <c r="N4027" i="52"/>
  <c r="N4013" i="52"/>
  <c r="N1242" i="52"/>
  <c r="N4003" i="52"/>
  <c r="N264" i="52"/>
  <c r="N520" i="52"/>
  <c r="N6742" i="52"/>
  <c r="N2026" i="52"/>
  <c r="N2298" i="52"/>
  <c r="N5959" i="52"/>
  <c r="N6038" i="52"/>
  <c r="N6834" i="52"/>
  <c r="N6817" i="52"/>
  <c r="N467" i="52"/>
  <c r="N5899" i="52"/>
  <c r="N233" i="52"/>
  <c r="N3992" i="52"/>
  <c r="N5071" i="52"/>
  <c r="N5129" i="52"/>
  <c r="N5061" i="52"/>
  <c r="N3124" i="52"/>
  <c r="N4061" i="52"/>
  <c r="N334" i="52"/>
  <c r="N713" i="52"/>
  <c r="N1252" i="52"/>
  <c r="N263" i="52"/>
  <c r="N5953" i="52"/>
  <c r="N523" i="52"/>
  <c r="N6738" i="52"/>
  <c r="N4753" i="52"/>
  <c r="N2271" i="52"/>
  <c r="N4167" i="52"/>
  <c r="N514" i="52"/>
  <c r="N5881" i="52"/>
  <c r="N7117" i="52"/>
  <c r="N7183" i="52"/>
  <c r="N3464" i="52"/>
  <c r="N475" i="52"/>
  <c r="N5921" i="52"/>
  <c r="N5904" i="52"/>
  <c r="N6744" i="52"/>
  <c r="N5626" i="52"/>
  <c r="N5856" i="52"/>
  <c r="N3459" i="52"/>
  <c r="N5887" i="52"/>
  <c r="N1251" i="52"/>
  <c r="N3165" i="52"/>
  <c r="N3078" i="52"/>
  <c r="N4017" i="52"/>
  <c r="N4018" i="52"/>
  <c r="N4028" i="52"/>
  <c r="N5951" i="52"/>
  <c r="N6743" i="52"/>
  <c r="N5624" i="52"/>
  <c r="N6020" i="52"/>
  <c r="N5926" i="52"/>
  <c r="N657" i="52"/>
  <c r="N3065" i="52"/>
  <c r="N5074" i="52"/>
  <c r="N577" i="52"/>
  <c r="N3081" i="52"/>
  <c r="N3070" i="52"/>
  <c r="N3130" i="52"/>
  <c r="N982" i="52"/>
  <c r="N5144" i="52"/>
  <c r="N3128" i="52"/>
  <c r="N711" i="52"/>
  <c r="N996" i="52"/>
  <c r="N458" i="52"/>
  <c r="N6948" i="52"/>
  <c r="N5438" i="52"/>
  <c r="N52" i="52"/>
  <c r="N70" i="52"/>
  <c r="N2258" i="52"/>
  <c r="N2263" i="52"/>
  <c r="N3390" i="52"/>
  <c r="N4762" i="52"/>
  <c r="N3916" i="52"/>
  <c r="N5530" i="52"/>
  <c r="N5553" i="52"/>
  <c r="N5559" i="52"/>
  <c r="N2003" i="52"/>
  <c r="N1977" i="52"/>
  <c r="N1949" i="52"/>
  <c r="N1984" i="52"/>
  <c r="N2099" i="52"/>
  <c r="N2053" i="52"/>
  <c r="N2169" i="52"/>
  <c r="N2115" i="52"/>
  <c r="N2052" i="52"/>
  <c r="N1992" i="52"/>
  <c r="N2109" i="52"/>
  <c r="N2075" i="52"/>
  <c r="N2018" i="52"/>
  <c r="N2025" i="52"/>
  <c r="N2161" i="52"/>
  <c r="N1983" i="52"/>
  <c r="N2159" i="52"/>
  <c r="N6654" i="52"/>
  <c r="N6603" i="52"/>
  <c r="N6623" i="52"/>
  <c r="N6612" i="52"/>
  <c r="N2309" i="52"/>
  <c r="N2296" i="52"/>
  <c r="N4128" i="52"/>
  <c r="N5851" i="52"/>
  <c r="N5873" i="52"/>
  <c r="N5958" i="52"/>
  <c r="N6021" i="52"/>
  <c r="N6054" i="52"/>
  <c r="N6057" i="52"/>
  <c r="N7178" i="52"/>
  <c r="N6814" i="52"/>
  <c r="N6716" i="52"/>
  <c r="N5905" i="52"/>
  <c r="N5888" i="52"/>
  <c r="N227" i="52"/>
  <c r="N6046" i="52"/>
  <c r="N6056" i="52"/>
  <c r="N7181" i="52"/>
  <c r="N5903" i="52"/>
  <c r="N987" i="52"/>
  <c r="N984" i="52"/>
  <c r="N990" i="52"/>
  <c r="N5445" i="52"/>
  <c r="N73" i="52"/>
  <c r="N57" i="52"/>
  <c r="N2262" i="52"/>
  <c r="N2239" i="52"/>
  <c r="N103" i="52"/>
  <c r="N4760" i="52"/>
  <c r="N5578" i="52"/>
  <c r="N5558" i="52"/>
  <c r="N5539" i="52"/>
  <c r="N5576" i="52"/>
  <c r="N5536" i="52"/>
  <c r="N1986" i="52"/>
  <c r="N2105" i="52"/>
  <c r="N2008" i="52"/>
  <c r="N1972" i="52"/>
  <c r="N2071" i="52"/>
  <c r="N2022" i="52"/>
  <c r="N2147" i="52"/>
  <c r="N2074" i="52"/>
  <c r="N2174" i="52"/>
  <c r="N1975" i="52"/>
  <c r="N1950" i="52"/>
  <c r="N2042" i="52"/>
  <c r="N1940" i="52"/>
  <c r="N2033" i="52"/>
  <c r="N2021" i="52"/>
  <c r="N2029" i="52"/>
  <c r="N6621" i="52"/>
  <c r="N6648" i="52"/>
  <c r="N6590" i="52"/>
  <c r="N6649" i="52"/>
  <c r="N2265" i="52"/>
  <c r="N2290" i="52"/>
  <c r="N2294" i="52"/>
  <c r="N4126" i="52"/>
  <c r="N5833" i="52"/>
  <c r="N5839" i="52"/>
  <c r="N5861" i="52"/>
  <c r="N7111" i="52"/>
  <c r="N824" i="52"/>
  <c r="N862" i="52"/>
  <c r="N6381" i="52"/>
  <c r="N6298" i="52"/>
  <c r="N653" i="52"/>
  <c r="N690" i="52"/>
  <c r="N580" i="52"/>
  <c r="N459" i="52"/>
  <c r="N5443" i="52"/>
  <c r="N593" i="52"/>
  <c r="N71" i="52"/>
  <c r="N2261" i="52"/>
  <c r="N2234" i="52"/>
  <c r="N100" i="52"/>
  <c r="N4761" i="52"/>
  <c r="N5570" i="52"/>
  <c r="N5555" i="52"/>
  <c r="N5531" i="52"/>
  <c r="N2172" i="52"/>
  <c r="N1980" i="52"/>
  <c r="N2072" i="52"/>
  <c r="N1976" i="52"/>
  <c r="N1937" i="52"/>
  <c r="N2019" i="52"/>
  <c r="N1966" i="52"/>
  <c r="N2050" i="52"/>
  <c r="N1988" i="52"/>
  <c r="N1962" i="52"/>
  <c r="N1939" i="52"/>
  <c r="N2177" i="52"/>
  <c r="N2084" i="52"/>
  <c r="N1924" i="52"/>
  <c r="N1922" i="52"/>
  <c r="N6651" i="52"/>
  <c r="N6601" i="52"/>
  <c r="N6604" i="52"/>
  <c r="N6647" i="52"/>
  <c r="N2279" i="52"/>
  <c r="N2274" i="52"/>
  <c r="N857" i="52"/>
  <c r="N4164" i="52"/>
  <c r="N5830" i="52"/>
  <c r="N5844" i="52"/>
  <c r="N5840" i="52"/>
  <c r="N5955" i="52"/>
  <c r="N6035" i="52"/>
  <c r="N3454" i="52"/>
  <c r="N234" i="52"/>
  <c r="N3115" i="52"/>
  <c r="N4956" i="52"/>
  <c r="N336" i="52"/>
  <c r="N997" i="52"/>
  <c r="N6318" i="52"/>
  <c r="N478" i="52"/>
  <c r="N843" i="52"/>
  <c r="N5446" i="52"/>
  <c r="N53" i="52"/>
  <c r="N2233" i="52"/>
  <c r="N99" i="52"/>
  <c r="N865" i="52"/>
  <c r="N4766" i="52"/>
  <c r="N5579" i="52"/>
  <c r="N5534" i="52"/>
  <c r="N5543" i="52"/>
  <c r="N1973" i="52"/>
  <c r="N2162" i="52"/>
  <c r="N1936" i="52"/>
  <c r="N2176" i="52"/>
  <c r="N2054" i="52"/>
  <c r="N2120" i="52"/>
  <c r="N2088" i="52"/>
  <c r="N2118" i="52"/>
  <c r="N2007" i="52"/>
  <c r="N2048" i="52"/>
  <c r="N6606" i="52"/>
  <c r="N2308" i="52"/>
  <c r="N2304" i="52"/>
  <c r="N4121" i="52"/>
  <c r="N850" i="52"/>
  <c r="N5846" i="52"/>
  <c r="N5547" i="52"/>
  <c r="N2082" i="52"/>
  <c r="N1920" i="52"/>
  <c r="N5850" i="52"/>
  <c r="N6013" i="52"/>
  <c r="N3203" i="52"/>
  <c r="N726" i="52"/>
  <c r="N51" i="52"/>
  <c r="N3392" i="52"/>
  <c r="N5525" i="52"/>
  <c r="N1999" i="52"/>
  <c r="N2110" i="52"/>
  <c r="N2045" i="52"/>
  <c r="N2027" i="52"/>
  <c r="N6646" i="52"/>
  <c r="N6640" i="52"/>
  <c r="N2288" i="52"/>
  <c r="N4169" i="52"/>
  <c r="N5875" i="52"/>
  <c r="N5849" i="52"/>
  <c r="N7118" i="52"/>
  <c r="N3984" i="52"/>
  <c r="N7180" i="52"/>
  <c r="N6712" i="52"/>
  <c r="N5103" i="52"/>
  <c r="N3148" i="52"/>
  <c r="N3058" i="52"/>
  <c r="N273" i="52"/>
  <c r="N1241" i="52"/>
  <c r="N1249" i="52"/>
  <c r="N279" i="52"/>
  <c r="N6745" i="52"/>
  <c r="N4756" i="52"/>
  <c r="N6636" i="52"/>
  <c r="N5623" i="52"/>
  <c r="N516" i="52"/>
  <c r="N5883" i="52"/>
  <c r="N5961" i="52"/>
  <c r="N6012" i="52"/>
  <c r="N6008" i="52"/>
  <c r="N6826" i="52"/>
  <c r="N466" i="52"/>
  <c r="N6862" i="52"/>
  <c r="N5901" i="52"/>
  <c r="N5916" i="52"/>
  <c r="N496" i="52"/>
  <c r="N5874" i="52"/>
  <c r="N6011" i="52"/>
  <c r="N6015" i="52"/>
  <c r="N5923" i="52"/>
  <c r="N5906" i="52"/>
  <c r="N6036" i="52"/>
  <c r="N3456" i="52"/>
  <c r="N5895" i="52"/>
  <c r="N5044" i="52"/>
  <c r="N5121" i="52"/>
  <c r="N3061" i="52"/>
  <c r="N722" i="52"/>
  <c r="N4282" i="52"/>
  <c r="N4016" i="52"/>
  <c r="N4032" i="52"/>
  <c r="N266" i="52"/>
  <c r="N4281" i="52"/>
  <c r="N47" i="52"/>
  <c r="N2020" i="52"/>
  <c r="N5622" i="52"/>
  <c r="N6055" i="52"/>
  <c r="N6058" i="52"/>
  <c r="N6719" i="52"/>
  <c r="N5930" i="52"/>
  <c r="N495" i="52"/>
  <c r="N3743" i="52"/>
  <c r="N350" i="52"/>
  <c r="N6721" i="52"/>
  <c r="N3099" i="52"/>
  <c r="N3087" i="52"/>
  <c r="N3180" i="52"/>
  <c r="N4181" i="52"/>
  <c r="N335" i="52"/>
  <c r="N3982" i="52"/>
  <c r="N1248" i="52"/>
  <c r="N3996" i="52"/>
  <c r="N4014" i="52"/>
  <c r="N267" i="52"/>
  <c r="N519" i="52"/>
  <c r="N3383" i="52"/>
  <c r="N4763" i="52"/>
  <c r="N5625" i="52"/>
  <c r="N515" i="52"/>
  <c r="N5870" i="52"/>
  <c r="N473" i="52"/>
  <c r="N5913" i="52"/>
  <c r="N5896" i="52"/>
  <c r="N228" i="52"/>
  <c r="N3389" i="52"/>
  <c r="N509" i="52"/>
  <c r="N6032" i="52"/>
  <c r="N476" i="52"/>
  <c r="N5918" i="52"/>
  <c r="N5116" i="52"/>
  <c r="N5135" i="52"/>
  <c r="N5054" i="52"/>
  <c r="N5077" i="52"/>
  <c r="N3210" i="52"/>
  <c r="N3188" i="52"/>
  <c r="N3184" i="52"/>
  <c r="N3174" i="52"/>
  <c r="N3121" i="52"/>
  <c r="N728" i="52"/>
  <c r="N4279" i="52"/>
  <c r="N1253" i="52"/>
  <c r="N269" i="52"/>
  <c r="N5948" i="52"/>
  <c r="N4758" i="52"/>
  <c r="N4118" i="52"/>
  <c r="N6053" i="52"/>
  <c r="N5902" i="52"/>
  <c r="L7174" i="52"/>
  <c r="L3187" i="52"/>
  <c r="L712" i="52"/>
  <c r="L3175" i="52"/>
  <c r="N821" i="52"/>
  <c r="N5050" i="52"/>
  <c r="N5146" i="52"/>
  <c r="N3112" i="52"/>
  <c r="N3069" i="52"/>
  <c r="N3086" i="52"/>
  <c r="N578" i="52"/>
  <c r="N976" i="52"/>
  <c r="N4064" i="52"/>
  <c r="N5069" i="52"/>
  <c r="N5086" i="52"/>
  <c r="N3146" i="52"/>
  <c r="N986" i="52"/>
  <c r="N573" i="52"/>
  <c r="N462" i="52"/>
  <c r="N5447" i="52"/>
  <c r="N590" i="52"/>
  <c r="N62" i="52"/>
  <c r="N2253" i="52"/>
  <c r="N2246" i="52"/>
  <c r="N3382" i="52"/>
  <c r="N5575" i="52"/>
  <c r="N5560" i="52"/>
  <c r="N5549" i="52"/>
  <c r="N5564" i="52"/>
  <c r="N1997" i="52"/>
  <c r="N2117" i="52"/>
  <c r="N2078" i="52"/>
  <c r="N2140" i="52"/>
  <c r="N1951" i="52"/>
  <c r="N1934" i="52"/>
  <c r="N1994" i="52"/>
  <c r="N2101" i="52"/>
  <c r="N2041" i="52"/>
  <c r="N2141" i="52"/>
  <c r="N1958" i="52"/>
  <c r="N2063" i="52"/>
  <c r="N2167" i="52"/>
  <c r="N1952" i="52"/>
  <c r="N2112" i="52"/>
  <c r="N2016" i="52"/>
  <c r="N6638" i="52"/>
  <c r="N6597" i="52"/>
  <c r="N6608" i="52"/>
  <c r="N6592" i="52"/>
  <c r="N2312" i="52"/>
  <c r="N2270" i="52"/>
  <c r="N2310" i="52"/>
  <c r="N4127" i="52"/>
  <c r="N5862" i="52"/>
  <c r="N5876" i="52"/>
  <c r="N5847" i="52"/>
  <c r="N6059" i="52"/>
  <c r="N6048" i="52"/>
  <c r="N6042" i="52"/>
  <c r="N6818" i="52"/>
  <c r="N3458" i="52"/>
  <c r="N5889" i="52"/>
  <c r="N494" i="52"/>
  <c r="N6024" i="52"/>
  <c r="N6041" i="52"/>
  <c r="N6829" i="52"/>
  <c r="N236" i="52"/>
  <c r="N581" i="52"/>
  <c r="N4033" i="52"/>
  <c r="N993" i="52"/>
  <c r="N461" i="52"/>
  <c r="N5437" i="52"/>
  <c r="N67" i="52"/>
  <c r="N60" i="52"/>
  <c r="N2257" i="52"/>
  <c r="N2259" i="52"/>
  <c r="N3381" i="52"/>
  <c r="N4759" i="52"/>
  <c r="N3920" i="52"/>
  <c r="N5542" i="52"/>
  <c r="N5569" i="52"/>
  <c r="N5529" i="52"/>
  <c r="N2175" i="52"/>
  <c r="N2135" i="52"/>
  <c r="N1957" i="52"/>
  <c r="N1995" i="52"/>
  <c r="N1963" i="52"/>
  <c r="N2061" i="52"/>
  <c r="N2012" i="52"/>
  <c r="N1974" i="52"/>
  <c r="N2062" i="52"/>
  <c r="N2000" i="52"/>
  <c r="N2114" i="52"/>
  <c r="N1947" i="52"/>
  <c r="N1927" i="52"/>
  <c r="N2047" i="52"/>
  <c r="N2015" i="52"/>
  <c r="N1959" i="52"/>
  <c r="N1961" i="52"/>
  <c r="N6613" i="52"/>
  <c r="N6632" i="52"/>
  <c r="N6643" i="52"/>
  <c r="N6633" i="52"/>
  <c r="N2281" i="52"/>
  <c r="N2275" i="52"/>
  <c r="N4170" i="52"/>
  <c r="N4125" i="52"/>
  <c r="N5864" i="52"/>
  <c r="N5872" i="52"/>
  <c r="N5957" i="52"/>
  <c r="N7113" i="52"/>
  <c r="N979" i="52"/>
  <c r="N992" i="52"/>
  <c r="N985" i="52"/>
  <c r="N454" i="52"/>
  <c r="N5435" i="52"/>
  <c r="N54" i="52"/>
  <c r="N61" i="52"/>
  <c r="N2256" i="52"/>
  <c r="N2255" i="52"/>
  <c r="N3387" i="52"/>
  <c r="N4752" i="52"/>
  <c r="N5554" i="52"/>
  <c r="N5528" i="52"/>
  <c r="N5563" i="52"/>
  <c r="N2001" i="52"/>
  <c r="N2125" i="52"/>
  <c r="N2165" i="52"/>
  <c r="N2119" i="52"/>
  <c r="N2058" i="52"/>
  <c r="N1991" i="52"/>
  <c r="N2087" i="52"/>
  <c r="N2035" i="52"/>
  <c r="N1979" i="52"/>
  <c r="N2094" i="52"/>
  <c r="N2055" i="52"/>
  <c r="N2070" i="52"/>
  <c r="N1930" i="52"/>
  <c r="N2037" i="52"/>
  <c r="N1990" i="52"/>
  <c r="N6635" i="52"/>
  <c r="N6658" i="52"/>
  <c r="N6620" i="52"/>
  <c r="N6631" i="52"/>
  <c r="N2295" i="52"/>
  <c r="N2314" i="52"/>
  <c r="N4116" i="52"/>
  <c r="N5836" i="52"/>
  <c r="N5880" i="52"/>
  <c r="N5954" i="52"/>
  <c r="N7179" i="52"/>
  <c r="N490" i="52"/>
  <c r="N3212" i="52"/>
  <c r="N3090" i="52"/>
  <c r="N4176" i="52"/>
  <c r="N579" i="52"/>
  <c r="N464" i="52"/>
  <c r="N592" i="52"/>
  <c r="N48" i="52"/>
  <c r="N2251" i="52"/>
  <c r="N3393" i="52"/>
  <c r="N3914" i="52"/>
  <c r="N5544" i="52"/>
  <c r="N2005" i="52"/>
  <c r="N1960" i="52"/>
  <c r="N1989" i="52"/>
  <c r="N2039" i="52"/>
  <c r="N2160" i="52"/>
  <c r="N1932" i="52"/>
  <c r="N2111" i="52"/>
  <c r="N2077" i="52"/>
  <c r="N2163" i="52"/>
  <c r="N2137" i="52"/>
  <c r="N6657" i="52"/>
  <c r="N2273" i="52"/>
  <c r="N2272" i="52"/>
  <c r="N5523" i="52"/>
  <c r="N1919" i="52"/>
  <c r="N2280" i="52"/>
  <c r="N7119" i="52"/>
  <c r="N6051" i="52"/>
  <c r="N3119" i="52"/>
  <c r="N453" i="52"/>
  <c r="N2260" i="52"/>
  <c r="N4765" i="52"/>
  <c r="N5556" i="52"/>
  <c r="N2145" i="52"/>
  <c r="N2100" i="52"/>
  <c r="N2146" i="52"/>
  <c r="N6644" i="52"/>
  <c r="N6630" i="52"/>
  <c r="N6624" i="52"/>
  <c r="N2299" i="52"/>
  <c r="N4129" i="52"/>
  <c r="N5837" i="52"/>
  <c r="N5827" i="52"/>
  <c r="N7115" i="52"/>
  <c r="N102" i="52"/>
  <c r="N6819" i="52"/>
  <c r="N497" i="52"/>
  <c r="N695" i="52"/>
  <c r="N5056" i="52"/>
  <c r="N5105" i="52"/>
  <c r="N5072" i="52"/>
  <c r="N6731" i="52"/>
  <c r="N341" i="52"/>
  <c r="N710" i="52"/>
  <c r="N270" i="52"/>
  <c r="N4005" i="52"/>
  <c r="N4024" i="52"/>
  <c r="N268" i="52"/>
  <c r="N6741" i="52"/>
  <c r="N2285" i="52"/>
  <c r="N5621" i="52"/>
  <c r="N511" i="52"/>
  <c r="N7116" i="52"/>
  <c r="N6052" i="52"/>
  <c r="N465" i="52"/>
  <c r="N5925" i="52"/>
  <c r="N5893" i="52"/>
  <c r="N5908" i="52"/>
  <c r="N237" i="52"/>
  <c r="N6050" i="52"/>
  <c r="N7177" i="52"/>
  <c r="N470" i="52"/>
  <c r="N5907" i="52"/>
  <c r="N5890" i="52"/>
  <c r="N6828" i="52"/>
  <c r="N469" i="52"/>
  <c r="N5910" i="52"/>
  <c r="N5089" i="52"/>
  <c r="N5132" i="52"/>
  <c r="N3988" i="52"/>
  <c r="N6726" i="52"/>
  <c r="N353" i="52"/>
  <c r="N3998" i="52"/>
  <c r="N4026" i="52"/>
  <c r="N4276" i="52"/>
  <c r="N1244" i="52"/>
  <c r="N1247" i="52"/>
  <c r="N271" i="52"/>
  <c r="N5949" i="52"/>
  <c r="N58" i="52"/>
  <c r="N2011" i="52"/>
  <c r="N6599" i="52"/>
  <c r="N4122" i="52"/>
  <c r="N6043" i="52"/>
  <c r="N6028" i="52"/>
  <c r="N6832" i="52"/>
  <c r="N3462" i="52"/>
  <c r="N5931" i="52"/>
  <c r="N5914" i="52"/>
  <c r="N5138" i="52"/>
  <c r="N5128" i="52"/>
  <c r="N6728" i="52"/>
  <c r="N3166" i="52"/>
  <c r="N3089" i="52"/>
  <c r="N4278" i="52"/>
  <c r="N1254" i="52"/>
  <c r="N4023" i="52"/>
  <c r="N6645" i="52"/>
  <c r="N4120" i="52"/>
  <c r="N508" i="52"/>
  <c r="N6857" i="52"/>
  <c r="N5897" i="52"/>
  <c r="N229" i="52"/>
  <c r="N492" i="52"/>
  <c r="N2291" i="52"/>
  <c r="N507" i="52"/>
  <c r="N7176" i="52"/>
  <c r="N6858" i="52"/>
  <c r="N5894" i="52"/>
  <c r="N3136" i="52"/>
  <c r="N3074" i="52"/>
  <c r="N3101" i="52"/>
  <c r="N3997" i="52"/>
  <c r="N1246" i="52"/>
  <c r="N1245" i="52"/>
  <c r="N4019" i="52"/>
  <c r="N276" i="52"/>
  <c r="N522" i="52"/>
  <c r="N512" i="52"/>
  <c r="N7182" i="52"/>
  <c r="N3452" i="52"/>
  <c r="N231" i="52"/>
  <c r="L226" i="52"/>
  <c r="L6859" i="52"/>
  <c r="L3096" i="52"/>
  <c r="L3207" i="52"/>
  <c r="L727" i="52"/>
  <c r="L719" i="52"/>
  <c r="L3161" i="52"/>
  <c r="L493" i="52"/>
  <c r="L3068" i="52"/>
  <c r="L6863" i="52"/>
  <c r="L5109" i="52"/>
  <c r="L3131" i="52"/>
  <c r="L491" i="52"/>
  <c r="L3082" i="52"/>
  <c r="L3203" i="52"/>
  <c r="L4030" i="52"/>
  <c r="L3189" i="52"/>
  <c r="L5057" i="52"/>
  <c r="L726" i="52"/>
  <c r="L3159" i="52"/>
  <c r="L6860" i="52"/>
  <c r="L3195" i="52"/>
  <c r="L3168" i="52"/>
  <c r="L3206" i="52"/>
  <c r="L3197" i="52"/>
  <c r="L5104" i="52"/>
  <c r="L3182" i="52"/>
  <c r="L3194" i="52"/>
  <c r="L3151" i="52"/>
  <c r="L4068" i="52"/>
  <c r="L4011" i="52"/>
  <c r="L3092" i="52"/>
  <c r="L4067" i="52"/>
  <c r="L232" i="52"/>
  <c r="L3216" i="52"/>
  <c r="L634" i="52"/>
  <c r="L3067" i="52"/>
  <c r="L5053" i="52"/>
  <c r="L3154" i="52"/>
  <c r="L3110" i="52"/>
  <c r="L714" i="52"/>
  <c r="L3986" i="52"/>
  <c r="L3995" i="52"/>
  <c r="L4062" i="52"/>
  <c r="L340" i="52"/>
  <c r="L337" i="52"/>
  <c r="L339" i="52"/>
  <c r="L346" i="52"/>
  <c r="L4033" i="52"/>
  <c r="L4012" i="52"/>
  <c r="L3993" i="52"/>
  <c r="L4025" i="52"/>
  <c r="L3989" i="52"/>
  <c r="L349" i="52"/>
  <c r="L4020" i="52"/>
  <c r="L4066" i="52"/>
  <c r="L3994" i="52"/>
  <c r="L3134" i="52"/>
  <c r="L351" i="52"/>
  <c r="L4015" i="52"/>
  <c r="L4064" i="52"/>
  <c r="L3990" i="52"/>
  <c r="L5133" i="52"/>
  <c r="L348" i="52"/>
  <c r="L5082" i="52"/>
  <c r="L3984" i="52"/>
  <c r="L4176" i="52"/>
  <c r="L342" i="52"/>
  <c r="L4021" i="52"/>
  <c r="L3139" i="52"/>
  <c r="L3112" i="52"/>
  <c r="L5094" i="52"/>
  <c r="L3150" i="52"/>
  <c r="L3211" i="52"/>
  <c r="L3127" i="52"/>
  <c r="L3099" i="52"/>
  <c r="L3215" i="52"/>
  <c r="L3065" i="52"/>
  <c r="L5879" i="52"/>
  <c r="L5835" i="52"/>
  <c r="L5831" i="52"/>
  <c r="L5840" i="52"/>
  <c r="L6612" i="52"/>
  <c r="L5832" i="52"/>
  <c r="L5567" i="52"/>
  <c r="L1925" i="52"/>
  <c r="L1929" i="52"/>
  <c r="L1941" i="52"/>
  <c r="L2037" i="52"/>
  <c r="L1938" i="52"/>
  <c r="L5534" i="52"/>
  <c r="L2090" i="52"/>
  <c r="L2133" i="52"/>
  <c r="L2146" i="52"/>
  <c r="L2130" i="52"/>
  <c r="L2103" i="52"/>
  <c r="L1943" i="52"/>
  <c r="L5537" i="52"/>
  <c r="L1962" i="52"/>
  <c r="L5847" i="52"/>
  <c r="L5859" i="52"/>
  <c r="L1990" i="52"/>
  <c r="L5527" i="52"/>
  <c r="L2132" i="52"/>
  <c r="L1936" i="52"/>
  <c r="L2157" i="52"/>
  <c r="L1991" i="52"/>
  <c r="L2009" i="52"/>
  <c r="L2055" i="52"/>
  <c r="L2162" i="52"/>
  <c r="L1919" i="52"/>
  <c r="L2070" i="52"/>
  <c r="L5829" i="52"/>
  <c r="L5570" i="52"/>
  <c r="L1977" i="52"/>
  <c r="L1978" i="52"/>
  <c r="L2057" i="52"/>
  <c r="L2126" i="52"/>
  <c r="L6627" i="52"/>
  <c r="L5834" i="52"/>
  <c r="L6601" i="52"/>
  <c r="L2124" i="52"/>
  <c r="L2071" i="52"/>
  <c r="L5878" i="52"/>
  <c r="L5842" i="52"/>
  <c r="L2171" i="52"/>
  <c r="L5552" i="52"/>
  <c r="L2125" i="52"/>
  <c r="L1976" i="52"/>
  <c r="L2164" i="52"/>
  <c r="L2035" i="52"/>
  <c r="L2123" i="52"/>
  <c r="L1928" i="52"/>
  <c r="L2170" i="52"/>
  <c r="L6648" i="52"/>
  <c r="L5833" i="52"/>
  <c r="L5864" i="52"/>
  <c r="L5858" i="52"/>
  <c r="L5880" i="52"/>
  <c r="L1960" i="52"/>
  <c r="L5561" i="52"/>
  <c r="L5543" i="52"/>
  <c r="L2107" i="52"/>
  <c r="L1998" i="52"/>
  <c r="L1926" i="52"/>
  <c r="L2115" i="52"/>
  <c r="L2141" i="52"/>
  <c r="L2063" i="52"/>
  <c r="L2112" i="52"/>
  <c r="L1968" i="52"/>
  <c r="L1975" i="52"/>
  <c r="L6606" i="52"/>
  <c r="L6616" i="52"/>
  <c r="L5857" i="52"/>
  <c r="L5837" i="52"/>
  <c r="L5882" i="52"/>
  <c r="L5861" i="52"/>
  <c r="L5838" i="52"/>
  <c r="L6647" i="52"/>
  <c r="L2097" i="52"/>
  <c r="L2111" i="52"/>
  <c r="L2007" i="52"/>
  <c r="L2054" i="52"/>
  <c r="L5865" i="52"/>
  <c r="L5560" i="52"/>
  <c r="L5533" i="52"/>
  <c r="L1996" i="52"/>
  <c r="L1957" i="52"/>
  <c r="L2049" i="52"/>
  <c r="L2000" i="52"/>
  <c r="L2086" i="52"/>
  <c r="L2122" i="52"/>
  <c r="L6608" i="52"/>
  <c r="L5855" i="52"/>
  <c r="L5876" i="52"/>
  <c r="L5873" i="52"/>
  <c r="L2148" i="52"/>
  <c r="L1979" i="52"/>
  <c r="L2131" i="52"/>
  <c r="L5839" i="52"/>
  <c r="L5556" i="52"/>
  <c r="L2178" i="52"/>
  <c r="L2075" i="52"/>
  <c r="L6652" i="52"/>
  <c r="L5875" i="52"/>
  <c r="L5868" i="52"/>
  <c r="L5524" i="52"/>
  <c r="L1969" i="52"/>
  <c r="L2042" i="52"/>
  <c r="L6614" i="52"/>
  <c r="L5851" i="52"/>
  <c r="L2081" i="52"/>
  <c r="L5557" i="52"/>
  <c r="L5536" i="52"/>
  <c r="L2091" i="52"/>
  <c r="L2058" i="52"/>
  <c r="L2143" i="52"/>
  <c r="L2006" i="52"/>
  <c r="L2036" i="52"/>
  <c r="L1920" i="52"/>
  <c r="L2163" i="52"/>
  <c r="L6590" i="52"/>
  <c r="L5867" i="52"/>
  <c r="L5884" i="52"/>
  <c r="L6659" i="52"/>
  <c r="L2039" i="52"/>
  <c r="L6618" i="52"/>
  <c r="L5544" i="52"/>
  <c r="L5548" i="52"/>
  <c r="L2003" i="52"/>
  <c r="L1949" i="52"/>
  <c r="L2121" i="52"/>
  <c r="L2169" i="52"/>
  <c r="L2101" i="52"/>
  <c r="L2129" i="52"/>
  <c r="L2167" i="52"/>
  <c r="L2023" i="52"/>
  <c r="L2004" i="52"/>
  <c r="L2092" i="52"/>
  <c r="L6611" i="52"/>
  <c r="L6661" i="52"/>
  <c r="L6598" i="52"/>
  <c r="L6656" i="52"/>
  <c r="L5863" i="52"/>
  <c r="L5869" i="52"/>
  <c r="L5846" i="52"/>
  <c r="L2032" i="52"/>
  <c r="L2153" i="52"/>
  <c r="L2051" i="52"/>
  <c r="L2066" i="52"/>
  <c r="L2077" i="52"/>
  <c r="L5522" i="52"/>
  <c r="L5568" i="52"/>
  <c r="L2118" i="52"/>
  <c r="L5866" i="52"/>
  <c r="L5541" i="52"/>
  <c r="L5564" i="52"/>
  <c r="L2135" i="52"/>
  <c r="L1981" i="52"/>
  <c r="L1974" i="52"/>
  <c r="L1965" i="52"/>
  <c r="L2033" i="52"/>
  <c r="L6591" i="52"/>
  <c r="L6654" i="52"/>
  <c r="L6594" i="52"/>
  <c r="L5848" i="52"/>
  <c r="L5870" i="52"/>
  <c r="L2110" i="52"/>
  <c r="L6615" i="52"/>
  <c r="L5529" i="52"/>
  <c r="L1993" i="52"/>
  <c r="L2087" i="52"/>
  <c r="L2076" i="52"/>
  <c r="L5841" i="52"/>
  <c r="L1999" i="52"/>
  <c r="L5532" i="52"/>
  <c r="L2053" i="52"/>
  <c r="L1992" i="52"/>
  <c r="L1964" i="52"/>
  <c r="L6630" i="52"/>
  <c r="L5563" i="52"/>
  <c r="L5883" i="52"/>
  <c r="L2166" i="52"/>
  <c r="L2174" i="52"/>
  <c r="L1946" i="52"/>
  <c r="L2104" i="52"/>
  <c r="L6634" i="52"/>
  <c r="L5854" i="52"/>
  <c r="L5850" i="52"/>
  <c r="L5545" i="52"/>
  <c r="L2172" i="52"/>
  <c r="L2072" i="52"/>
  <c r="L2019" i="52"/>
  <c r="L2127" i="52"/>
  <c r="L2158" i="52"/>
  <c r="L2139" i="52"/>
  <c r="L2150" i="52"/>
  <c r="L6621" i="52"/>
  <c r="L5885" i="52"/>
  <c r="L2069" i="52"/>
  <c r="L2145" i="52"/>
  <c r="L6660" i="52"/>
  <c r="L2067" i="52"/>
  <c r="L5525" i="52"/>
  <c r="L5565" i="52"/>
  <c r="L2152" i="52"/>
  <c r="L2078" i="52"/>
  <c r="L1951" i="52"/>
  <c r="L1985" i="52"/>
  <c r="L2052" i="52"/>
  <c r="L1958" i="52"/>
  <c r="L2098" i="52"/>
  <c r="L1983" i="52"/>
  <c r="L2136" i="52"/>
  <c r="L6625" i="52"/>
  <c r="L6646" i="52"/>
  <c r="L6640" i="52"/>
  <c r="L5845" i="52"/>
  <c r="L5827" i="52"/>
  <c r="L5852" i="52"/>
  <c r="L2005" i="52"/>
  <c r="L6620" i="52"/>
  <c r="L5554" i="52"/>
  <c r="L6596" i="52"/>
  <c r="L1987" i="52"/>
  <c r="L5572" i="52"/>
  <c r="L5540" i="52"/>
  <c r="L2128" i="52"/>
  <c r="L2096" i="52"/>
  <c r="L2093" i="52"/>
  <c r="L1942" i="52"/>
  <c r="L2154" i="52"/>
  <c r="L5535" i="52"/>
  <c r="L6622" i="52"/>
  <c r="L6592" i="52"/>
  <c r="L5862" i="52"/>
  <c r="L5877" i="52"/>
  <c r="P26" i="38"/>
  <c r="P18" i="38"/>
  <c r="L27" i="38"/>
  <c r="H27" i="38"/>
  <c r="N27" i="38"/>
  <c r="J27" i="38"/>
  <c r="Q27" i="38"/>
  <c r="K27" i="38"/>
  <c r="G27" i="38"/>
  <c r="F27" i="38"/>
  <c r="T27" i="38" s="1"/>
  <c r="M27" i="38"/>
  <c r="I27" i="38"/>
  <c r="N31" i="38"/>
  <c r="J31" i="38"/>
  <c r="F31" i="38"/>
  <c r="T31" i="38" s="1"/>
  <c r="Q31" i="38"/>
  <c r="L31" i="38"/>
  <c r="H31" i="38"/>
  <c r="M31" i="38"/>
  <c r="I31" i="38"/>
  <c r="K31" i="38"/>
  <c r="G31" i="38"/>
  <c r="Q19" i="38"/>
  <c r="K19" i="38"/>
  <c r="G19" i="38"/>
  <c r="M19" i="38"/>
  <c r="N19" i="38"/>
  <c r="J19" i="38"/>
  <c r="F19" i="38"/>
  <c r="T19" i="38" s="1"/>
  <c r="I19" i="38"/>
  <c r="L19" i="38"/>
  <c r="H19" i="38"/>
  <c r="P9" i="38"/>
  <c r="A24" i="38"/>
  <c r="D25" i="38"/>
  <c r="A32" i="38"/>
  <c r="D33" i="38"/>
  <c r="A28" i="38"/>
  <c r="D29" i="38"/>
  <c r="P22" i="38"/>
  <c r="A36" i="38"/>
  <c r="D37" i="38"/>
  <c r="D41" i="38"/>
  <c r="O36" i="38"/>
  <c r="M23" i="38"/>
  <c r="I23" i="38"/>
  <c r="K23" i="38"/>
  <c r="G23" i="38"/>
  <c r="L23" i="38"/>
  <c r="H23" i="38"/>
  <c r="N23" i="38"/>
  <c r="J23" i="38"/>
  <c r="Q23" i="38"/>
  <c r="F23" i="38"/>
  <c r="T23" i="38" s="1"/>
  <c r="AH6" i="44"/>
  <c r="BU239" i="11" l="1"/>
  <c r="BU71" i="11"/>
  <c r="BU236" i="11"/>
  <c r="BV1" i="11"/>
  <c r="BU214" i="11"/>
  <c r="BU216" i="11"/>
  <c r="BU161" i="11"/>
  <c r="BU158" i="11"/>
  <c r="BU49" i="11"/>
  <c r="BU106" i="11"/>
  <c r="BU190" i="11"/>
  <c r="BU241" i="11"/>
  <c r="BU45" i="11"/>
  <c r="BU51" i="11"/>
  <c r="BU193" i="11"/>
  <c r="BU28" i="11"/>
  <c r="BU60" i="11"/>
  <c r="BU138" i="11"/>
  <c r="BU10" i="11"/>
  <c r="BU61" i="11"/>
  <c r="BU67" i="11"/>
  <c r="BU229" i="11"/>
  <c r="BU133" i="11"/>
  <c r="BU220" i="11"/>
  <c r="BU172" i="11"/>
  <c r="BU171" i="11"/>
  <c r="BU197" i="11"/>
  <c r="BU41" i="11"/>
  <c r="BU183" i="11"/>
  <c r="BU162" i="11"/>
  <c r="BU69" i="11"/>
  <c r="BU20" i="11"/>
  <c r="BU37" i="11"/>
  <c r="BU201" i="11"/>
  <c r="BU209" i="11"/>
  <c r="BU232" i="11"/>
  <c r="BU160" i="11"/>
  <c r="BU19" i="11"/>
  <c r="BU223" i="11"/>
  <c r="BU39" i="11"/>
  <c r="BU185" i="11"/>
  <c r="BU124" i="11"/>
  <c r="BU125" i="11"/>
  <c r="BU139" i="11"/>
  <c r="BU104" i="11"/>
  <c r="BU182" i="11"/>
  <c r="BU238" i="11"/>
  <c r="BU13" i="11"/>
  <c r="BU82" i="11"/>
  <c r="BU27" i="11"/>
  <c r="BU177" i="11"/>
  <c r="BU198" i="11"/>
  <c r="BU66" i="11"/>
  <c r="BU128" i="11"/>
  <c r="BU131" i="11"/>
  <c r="BU101" i="11"/>
  <c r="BU175" i="11"/>
  <c r="BU235" i="11"/>
  <c r="BU42" i="11"/>
  <c r="BU156" i="11"/>
  <c r="BU212" i="11"/>
  <c r="BU24" i="11"/>
  <c r="BU165" i="11"/>
  <c r="BU25" i="11"/>
  <c r="BU149" i="11"/>
  <c r="BU94" i="11"/>
  <c r="BU99" i="11"/>
  <c r="BU196" i="11"/>
  <c r="BU184" i="11"/>
  <c r="BU154" i="11"/>
  <c r="BU242" i="11"/>
  <c r="BU243" i="11"/>
  <c r="BU48" i="11"/>
  <c r="BU213" i="11"/>
  <c r="BU191" i="11"/>
  <c r="BU55" i="11"/>
  <c r="BU143" i="11"/>
  <c r="BU114" i="11"/>
  <c r="BU100" i="11"/>
  <c r="BU140" i="11"/>
  <c r="BU64" i="11"/>
  <c r="BU233" i="11"/>
  <c r="BU81" i="11"/>
  <c r="BU141" i="11"/>
  <c r="BU169" i="11"/>
  <c r="BU208" i="11"/>
  <c r="BU231" i="11"/>
  <c r="BU222" i="11"/>
  <c r="BU200" i="11"/>
  <c r="BU35" i="11"/>
  <c r="BU47" i="11"/>
  <c r="BU53" i="11"/>
  <c r="BU166" i="11"/>
  <c r="BU85" i="11"/>
  <c r="BU87" i="11"/>
  <c r="BU226" i="11"/>
  <c r="BU12" i="11"/>
  <c r="BU70" i="11"/>
  <c r="BU206" i="11"/>
  <c r="BU52" i="11"/>
  <c r="BU176" i="11"/>
  <c r="BU224" i="11"/>
  <c r="BU92" i="11"/>
  <c r="BU179" i="11"/>
  <c r="BU32" i="11"/>
  <c r="BU72" i="11"/>
  <c r="BU118" i="11"/>
  <c r="BU105" i="11"/>
  <c r="BU31" i="11"/>
  <c r="BU227" i="11"/>
  <c r="BU119" i="11"/>
  <c r="BU145" i="11"/>
  <c r="BU120" i="11"/>
  <c r="BU219" i="11"/>
  <c r="BU202" i="11"/>
  <c r="BU170" i="11"/>
  <c r="BU240" i="11"/>
  <c r="BU134" i="11"/>
  <c r="BU54" i="11"/>
  <c r="BU108" i="11"/>
  <c r="BU109" i="11"/>
  <c r="BU23" i="11"/>
  <c r="BU157" i="11"/>
  <c r="BU221" i="11"/>
  <c r="BU74" i="11"/>
  <c r="BU211" i="11"/>
  <c r="BU230" i="11"/>
  <c r="BU57" i="11"/>
  <c r="BU122" i="11"/>
  <c r="BU97" i="11"/>
  <c r="BU187" i="11"/>
  <c r="BU59" i="11"/>
  <c r="BU225" i="11"/>
  <c r="BU110" i="11"/>
  <c r="BU50" i="11"/>
  <c r="BU159" i="11"/>
  <c r="BB71" i="11"/>
  <c r="BB239" i="11"/>
  <c r="BB236" i="11"/>
  <c r="BB237" i="11"/>
  <c r="BC1" i="11"/>
  <c r="BC152" i="11" s="1"/>
  <c r="BB179" i="11"/>
  <c r="BB143" i="11"/>
  <c r="BB172" i="11"/>
  <c r="BB169" i="11"/>
  <c r="BB66" i="11"/>
  <c r="BB212" i="11"/>
  <c r="BB13" i="11"/>
  <c r="BB178" i="11"/>
  <c r="BB33" i="11"/>
  <c r="BB61" i="11"/>
  <c r="BB196" i="11"/>
  <c r="BB118" i="11"/>
  <c r="BB132" i="11"/>
  <c r="BB105" i="11"/>
  <c r="BB200" i="11"/>
  <c r="BB110" i="11"/>
  <c r="BB52" i="11"/>
  <c r="BB241" i="11"/>
  <c r="BB139" i="11"/>
  <c r="BB90" i="11"/>
  <c r="BB168" i="11"/>
  <c r="BB153" i="11"/>
  <c r="BB181" i="11"/>
  <c r="BB99" i="11"/>
  <c r="BB142" i="11"/>
  <c r="BB186" i="11"/>
  <c r="BB164" i="11"/>
  <c r="BB123" i="11"/>
  <c r="BB133" i="11"/>
  <c r="BB223" i="11"/>
  <c r="BB56" i="11"/>
  <c r="BB141" i="11"/>
  <c r="BB234" i="11"/>
  <c r="BB78" i="11"/>
  <c r="BB117" i="11"/>
  <c r="BB209" i="11"/>
  <c r="BB214" i="11"/>
  <c r="BB115" i="11"/>
  <c r="BB229" i="11"/>
  <c r="BB165" i="11"/>
  <c r="BB228" i="11"/>
  <c r="BB188" i="11"/>
  <c r="BB233" i="11"/>
  <c r="BB235" i="11"/>
  <c r="BB102" i="11"/>
  <c r="BB136" i="11"/>
  <c r="BB15" i="11"/>
  <c r="BB124" i="11"/>
  <c r="BB134" i="11"/>
  <c r="BB34" i="11"/>
  <c r="BB217" i="11"/>
  <c r="BB144" i="11"/>
  <c r="BB16" i="11"/>
  <c r="BB176" i="11"/>
  <c r="BB198" i="11"/>
  <c r="BB161" i="11"/>
  <c r="BB177" i="11"/>
  <c r="BB51" i="11"/>
  <c r="BB131" i="11"/>
  <c r="BB69" i="11"/>
  <c r="BB208" i="11"/>
  <c r="BB20" i="11"/>
  <c r="BB63" i="11"/>
  <c r="BB19" i="11"/>
  <c r="BB232" i="11"/>
  <c r="BB183" i="11"/>
  <c r="BB84" i="11"/>
  <c r="BB17" i="11"/>
  <c r="BB163" i="11"/>
  <c r="BB190" i="11"/>
  <c r="BB22" i="11"/>
  <c r="BB238" i="11"/>
  <c r="BB39" i="11"/>
  <c r="BB89" i="11"/>
  <c r="BB146" i="11"/>
  <c r="BB127" i="11"/>
  <c r="BB88" i="11"/>
  <c r="BB160" i="11"/>
  <c r="BB130" i="11"/>
  <c r="BB67" i="11"/>
  <c r="BB27" i="11"/>
  <c r="BB32" i="11"/>
  <c r="BB137" i="11"/>
  <c r="BB48" i="11"/>
  <c r="BB104" i="11"/>
  <c r="BB210" i="11"/>
  <c r="BB94" i="11"/>
  <c r="BB42" i="11"/>
  <c r="BB93" i="11"/>
  <c r="BB197" i="11"/>
  <c r="BB24" i="11"/>
  <c r="BB119" i="11"/>
  <c r="BB14" i="11"/>
  <c r="BB44" i="11"/>
  <c r="BB10" i="11"/>
  <c r="BB30" i="11"/>
  <c r="BB225" i="11"/>
  <c r="BB173" i="11"/>
  <c r="BB98" i="11"/>
  <c r="BB220" i="11"/>
  <c r="BB156" i="11"/>
  <c r="BB36" i="11"/>
  <c r="BB189" i="11"/>
  <c r="BB83" i="11"/>
  <c r="BB40" i="11"/>
  <c r="BB199" i="11"/>
  <c r="BB170" i="11"/>
  <c r="BB193" i="11"/>
  <c r="BB49" i="11"/>
  <c r="BB60" i="11"/>
  <c r="BB76" i="11"/>
  <c r="BB46" i="11"/>
  <c r="BB112" i="11"/>
  <c r="BB180" i="11"/>
  <c r="BB194" i="11"/>
  <c r="BB57" i="11"/>
  <c r="BB135" i="11"/>
  <c r="BB242" i="11"/>
  <c r="BB243" i="11"/>
  <c r="BB79" i="11"/>
  <c r="BB26" i="11"/>
  <c r="BB68" i="11"/>
  <c r="BB38" i="11"/>
  <c r="BB125" i="11"/>
  <c r="BB114" i="11"/>
  <c r="BB116" i="11"/>
  <c r="BB206" i="11"/>
  <c r="BB159" i="11"/>
  <c r="BB215" i="11"/>
  <c r="BB80" i="11"/>
  <c r="BB70" i="11"/>
  <c r="BB128" i="11"/>
  <c r="BB151" i="11"/>
  <c r="BB82" i="11"/>
  <c r="BB64" i="11"/>
  <c r="BB138" i="11"/>
  <c r="BB192" i="11"/>
  <c r="BB54" i="11"/>
  <c r="BB162" i="11"/>
  <c r="BB47" i="11"/>
  <c r="BB100" i="11"/>
  <c r="BB62" i="11"/>
  <c r="BB129" i="11"/>
  <c r="BB85" i="11"/>
  <c r="BB18" i="11"/>
  <c r="BB175" i="11"/>
  <c r="BB101" i="11"/>
  <c r="BB231" i="11"/>
  <c r="BB35" i="11"/>
  <c r="BB29" i="11"/>
  <c r="BB166" i="11"/>
  <c r="BB81" i="11"/>
  <c r="BB222" i="11"/>
  <c r="BB72" i="11"/>
  <c r="BB73" i="11"/>
  <c r="BB12" i="11"/>
  <c r="BB113" i="11"/>
  <c r="BB226" i="11"/>
  <c r="BB11" i="11"/>
  <c r="BB213" i="11"/>
  <c r="BB150" i="11"/>
  <c r="BB207" i="11"/>
  <c r="BB191" i="11"/>
  <c r="BB140" i="11"/>
  <c r="BB21" i="11"/>
  <c r="BB126" i="11"/>
  <c r="BB53" i="11"/>
  <c r="BB167" i="11"/>
  <c r="BB87" i="11"/>
  <c r="BB103" i="11"/>
  <c r="BB216" i="11"/>
  <c r="BB107" i="11"/>
  <c r="BB224" i="11"/>
  <c r="BB41" i="11"/>
  <c r="BB155" i="11"/>
  <c r="BB184" i="11"/>
  <c r="BB227" i="11"/>
  <c r="BB195" i="11"/>
  <c r="BB86" i="11"/>
  <c r="BB109" i="11"/>
  <c r="BB23" i="11"/>
  <c r="BB157" i="11"/>
  <c r="BB25" i="11"/>
  <c r="BB74" i="11"/>
  <c r="BB158" i="11"/>
  <c r="BB28" i="11"/>
  <c r="BB147" i="11"/>
  <c r="BB43" i="11"/>
  <c r="BB96" i="11"/>
  <c r="BB211" i="11"/>
  <c r="BB204" i="11"/>
  <c r="BB230" i="11"/>
  <c r="BB37" i="11"/>
  <c r="BB65" i="11"/>
  <c r="BB201" i="11"/>
  <c r="BB108" i="11"/>
  <c r="BB106" i="11"/>
  <c r="BB145" i="11"/>
  <c r="BB182" i="11"/>
  <c r="BB92" i="11"/>
  <c r="BB221" i="11"/>
  <c r="BB218" i="11"/>
  <c r="BB171" i="11"/>
  <c r="BB240" i="11"/>
  <c r="BB111" i="11"/>
  <c r="BB58" i="11"/>
  <c r="BB95" i="11"/>
  <c r="BB205" i="11"/>
  <c r="BB55" i="11"/>
  <c r="BB120" i="11"/>
  <c r="BB31" i="11"/>
  <c r="BB202" i="11"/>
  <c r="BB219" i="11"/>
  <c r="BB91" i="11"/>
  <c r="BB154" i="11"/>
  <c r="BB203" i="11"/>
  <c r="BB75" i="11"/>
  <c r="BB50" i="11"/>
  <c r="BB121" i="11"/>
  <c r="BB77" i="11"/>
  <c r="BB45" i="11"/>
  <c r="BB122" i="11"/>
  <c r="BB149" i="11"/>
  <c r="BB59" i="11"/>
  <c r="BB97" i="11"/>
  <c r="BB187" i="11"/>
  <c r="BB185" i="11"/>
  <c r="BB174" i="11"/>
  <c r="BB148" i="11"/>
  <c r="P19" i="38"/>
  <c r="P31" i="38"/>
  <c r="P27" i="38"/>
  <c r="P23" i="38"/>
  <c r="A41" i="38"/>
  <c r="D46" i="38"/>
  <c r="O41" i="38"/>
  <c r="D42" i="38"/>
  <c r="A29" i="38"/>
  <c r="D30" i="38"/>
  <c r="L36" i="38"/>
  <c r="H36" i="38"/>
  <c r="N36" i="38"/>
  <c r="J36" i="38"/>
  <c r="K36" i="38"/>
  <c r="G36" i="38"/>
  <c r="M36" i="38"/>
  <c r="I36" i="38"/>
  <c r="Q36" i="38"/>
  <c r="F36" i="38"/>
  <c r="T36" i="38" s="1"/>
  <c r="A33" i="38"/>
  <c r="D34" i="38"/>
  <c r="A37" i="38"/>
  <c r="D38" i="38"/>
  <c r="Q28" i="38"/>
  <c r="K28" i="38"/>
  <c r="G28" i="38"/>
  <c r="M28" i="38"/>
  <c r="N28" i="38"/>
  <c r="J28" i="38"/>
  <c r="F28" i="38"/>
  <c r="T28" i="38" s="1"/>
  <c r="I28" i="38"/>
  <c r="L28" i="38"/>
  <c r="H28" i="38"/>
  <c r="N24" i="38"/>
  <c r="J24" i="38"/>
  <c r="L24" i="38"/>
  <c r="M24" i="38"/>
  <c r="I24" i="38"/>
  <c r="H24" i="38"/>
  <c r="K24" i="38"/>
  <c r="G24" i="38"/>
  <c r="Q24" i="38"/>
  <c r="F24" i="38"/>
  <c r="T24" i="38" s="1"/>
  <c r="L32" i="38"/>
  <c r="H32" i="38"/>
  <c r="N32" i="38"/>
  <c r="J32" i="38"/>
  <c r="F32" i="38"/>
  <c r="T32" i="38" s="1"/>
  <c r="Q32" i="38"/>
  <c r="K32" i="38"/>
  <c r="G32" i="38"/>
  <c r="I32" i="38"/>
  <c r="M32" i="38"/>
  <c r="BV239" i="11" l="1"/>
  <c r="BV71" i="11"/>
  <c r="BV236" i="11"/>
  <c r="BW1" i="11"/>
  <c r="BV230" i="11"/>
  <c r="BV225" i="11"/>
  <c r="BV235" i="11"/>
  <c r="BV110" i="11"/>
  <c r="BV193" i="11"/>
  <c r="BV94" i="11"/>
  <c r="BV49" i="11"/>
  <c r="BV196" i="11"/>
  <c r="BV99" i="11"/>
  <c r="BV240" i="11"/>
  <c r="BV185" i="11"/>
  <c r="BV124" i="11"/>
  <c r="BV42" i="11"/>
  <c r="BV61" i="11"/>
  <c r="BV10" i="11"/>
  <c r="BV141" i="11"/>
  <c r="BV208" i="11"/>
  <c r="BV179" i="11"/>
  <c r="BV119" i="11"/>
  <c r="BV214" i="11"/>
  <c r="BV197" i="11"/>
  <c r="BV229" i="11"/>
  <c r="BV13" i="11"/>
  <c r="BV165" i="11"/>
  <c r="BV198" i="11"/>
  <c r="BV183" i="11"/>
  <c r="BV27" i="11"/>
  <c r="BV223" i="11"/>
  <c r="BV159" i="11"/>
  <c r="BV19" i="11"/>
  <c r="BV69" i="11"/>
  <c r="BV39" i="11"/>
  <c r="BV20" i="11"/>
  <c r="BV51" i="11"/>
  <c r="BV238" i="11"/>
  <c r="BV232" i="11"/>
  <c r="BV233" i="11"/>
  <c r="BV226" i="11"/>
  <c r="BV160" i="11"/>
  <c r="BV67" i="11"/>
  <c r="BV209" i="11"/>
  <c r="BV118" i="11"/>
  <c r="BV200" i="11"/>
  <c r="BV104" i="11"/>
  <c r="BV161" i="11"/>
  <c r="BV190" i="11"/>
  <c r="BV66" i="11"/>
  <c r="BV48" i="11"/>
  <c r="BV177" i="11"/>
  <c r="BV139" i="11"/>
  <c r="BV131" i="11"/>
  <c r="BV220" i="11"/>
  <c r="BV170" i="11"/>
  <c r="BV156" i="11"/>
  <c r="BV133" i="11"/>
  <c r="BV212" i="11"/>
  <c r="BV24" i="11"/>
  <c r="BV32" i="11"/>
  <c r="BV53" i="11"/>
  <c r="BV60" i="11"/>
  <c r="BV97" i="11"/>
  <c r="BV242" i="11"/>
  <c r="BV241" i="11"/>
  <c r="BV125" i="11"/>
  <c r="BV70" i="11"/>
  <c r="BV128" i="11"/>
  <c r="BV114" i="11"/>
  <c r="BV82" i="11"/>
  <c r="BV64" i="11"/>
  <c r="BV47" i="11"/>
  <c r="BV81" i="11"/>
  <c r="BV243" i="11"/>
  <c r="BV85" i="11"/>
  <c r="BV175" i="11"/>
  <c r="BV162" i="11"/>
  <c r="BV100" i="11"/>
  <c r="BV166" i="11"/>
  <c r="BV72" i="11"/>
  <c r="BV201" i="11"/>
  <c r="BV172" i="11"/>
  <c r="BV35" i="11"/>
  <c r="BV140" i="11"/>
  <c r="BV52" i="11"/>
  <c r="BV176" i="11"/>
  <c r="BV87" i="11"/>
  <c r="BV37" i="11"/>
  <c r="BV12" i="11"/>
  <c r="BV213" i="11"/>
  <c r="BV206" i="11"/>
  <c r="BV191" i="11"/>
  <c r="BV138" i="11"/>
  <c r="BV222" i="11"/>
  <c r="BV143" i="11"/>
  <c r="BV216" i="11"/>
  <c r="BV23" i="11"/>
  <c r="BV157" i="11"/>
  <c r="BV25" i="11"/>
  <c r="BV74" i="11"/>
  <c r="BV158" i="11"/>
  <c r="BV28" i="11"/>
  <c r="BV227" i="11"/>
  <c r="BV211" i="11"/>
  <c r="BV54" i="11"/>
  <c r="BV108" i="11"/>
  <c r="BV109" i="11"/>
  <c r="BV106" i="11"/>
  <c r="BV145" i="11"/>
  <c r="BV182" i="11"/>
  <c r="BV92" i="11"/>
  <c r="BV171" i="11"/>
  <c r="BV55" i="11"/>
  <c r="BV101" i="11"/>
  <c r="BV169" i="11"/>
  <c r="BV120" i="11"/>
  <c r="BV105" i="11"/>
  <c r="BV31" i="11"/>
  <c r="BV202" i="11"/>
  <c r="BV219" i="11"/>
  <c r="BV154" i="11"/>
  <c r="BV57" i="11"/>
  <c r="BV231" i="11"/>
  <c r="BV221" i="11"/>
  <c r="BV41" i="11"/>
  <c r="BV224" i="11"/>
  <c r="BV134" i="11"/>
  <c r="BV184" i="11"/>
  <c r="BV45" i="11"/>
  <c r="BV122" i="11"/>
  <c r="BV149" i="11"/>
  <c r="BV187" i="11"/>
  <c r="BV59" i="11"/>
  <c r="BV50" i="11"/>
  <c r="BC239" i="11"/>
  <c r="BC71" i="11"/>
  <c r="BC237" i="11"/>
  <c r="BC236" i="11"/>
  <c r="BD1" i="11"/>
  <c r="BD152" i="11" s="1"/>
  <c r="BC210" i="11"/>
  <c r="BC174" i="11"/>
  <c r="BC77" i="11"/>
  <c r="BC74" i="11"/>
  <c r="BC154" i="11"/>
  <c r="BC187" i="11"/>
  <c r="BC49" i="11"/>
  <c r="BC22" i="11"/>
  <c r="BC129" i="11"/>
  <c r="BC78" i="11"/>
  <c r="BC151" i="11"/>
  <c r="BC116" i="11"/>
  <c r="BC138" i="11"/>
  <c r="BC164" i="11"/>
  <c r="BC203" i="11"/>
  <c r="BC28" i="11"/>
  <c r="BC18" i="11"/>
  <c r="BC146" i="11"/>
  <c r="BC98" i="11"/>
  <c r="BC54" i="11"/>
  <c r="BC206" i="11"/>
  <c r="BC189" i="11"/>
  <c r="BC147" i="11"/>
  <c r="BC110" i="11"/>
  <c r="BC89" i="11"/>
  <c r="BC20" i="11"/>
  <c r="BC36" i="11"/>
  <c r="BC70" i="11"/>
  <c r="BC179" i="11"/>
  <c r="BC188" i="11"/>
  <c r="BC172" i="11"/>
  <c r="BC216" i="11"/>
  <c r="BC119" i="11"/>
  <c r="BC197" i="11"/>
  <c r="BC30" i="11"/>
  <c r="BC226" i="11"/>
  <c r="BC14" i="11"/>
  <c r="BC228" i="11"/>
  <c r="BC159" i="11"/>
  <c r="BC37" i="11"/>
  <c r="BC217" i="11"/>
  <c r="BC137" i="11"/>
  <c r="BC139" i="11"/>
  <c r="BC87" i="11"/>
  <c r="BC51" i="11"/>
  <c r="BC131" i="11"/>
  <c r="BC115" i="11"/>
  <c r="BC223" i="11"/>
  <c r="BC66" i="11"/>
  <c r="BC136" i="11"/>
  <c r="BC124" i="11"/>
  <c r="BC209" i="11"/>
  <c r="BC169" i="11"/>
  <c r="BC19" i="11"/>
  <c r="BC183" i="11"/>
  <c r="BC155" i="11"/>
  <c r="BC94" i="11"/>
  <c r="BC102" i="11"/>
  <c r="BC175" i="11"/>
  <c r="BC17" i="11"/>
  <c r="BC238" i="11"/>
  <c r="BC232" i="11"/>
  <c r="BC27" i="11"/>
  <c r="BC182" i="11"/>
  <c r="BC64" i="11"/>
  <c r="BC31" i="11"/>
  <c r="BC181" i="11"/>
  <c r="BC100" i="11"/>
  <c r="BC63" i="11"/>
  <c r="BC84" i="11"/>
  <c r="BC42" i="11"/>
  <c r="BC55" i="11"/>
  <c r="BC16" i="11"/>
  <c r="BC13" i="11"/>
  <c r="BC235" i="11"/>
  <c r="BC24" i="11"/>
  <c r="BC177" i="11"/>
  <c r="BC192" i="11"/>
  <c r="BC104" i="11"/>
  <c r="BC198" i="11"/>
  <c r="BC148" i="11"/>
  <c r="BC106" i="11"/>
  <c r="BC194" i="11"/>
  <c r="BC15" i="11"/>
  <c r="BC45" i="11"/>
  <c r="BC76" i="11"/>
  <c r="BC88" i="11"/>
  <c r="BC180" i="11"/>
  <c r="BC21" i="11"/>
  <c r="BC101" i="11"/>
  <c r="BC220" i="11"/>
  <c r="BC207" i="11"/>
  <c r="BC103" i="11"/>
  <c r="BC173" i="11"/>
  <c r="BC243" i="11"/>
  <c r="BC12" i="11"/>
  <c r="BC114" i="11"/>
  <c r="BC34" i="11"/>
  <c r="BC162" i="11"/>
  <c r="BC213" i="11"/>
  <c r="BC242" i="11"/>
  <c r="BC241" i="11"/>
  <c r="BC68" i="11"/>
  <c r="BC11" i="11"/>
  <c r="BC150" i="11"/>
  <c r="BC35" i="11"/>
  <c r="BC47" i="11"/>
  <c r="BC186" i="11"/>
  <c r="BC26" i="11"/>
  <c r="BC38" i="11"/>
  <c r="BC62" i="11"/>
  <c r="BC82" i="11"/>
  <c r="BC140" i="11"/>
  <c r="BC233" i="11"/>
  <c r="BC143" i="11"/>
  <c r="BC178" i="11"/>
  <c r="BC141" i="11"/>
  <c r="BC234" i="11"/>
  <c r="BC144" i="11"/>
  <c r="BC125" i="11"/>
  <c r="BC166" i="11"/>
  <c r="BC229" i="11"/>
  <c r="BC123" i="11"/>
  <c r="BC160" i="11"/>
  <c r="BC214" i="11"/>
  <c r="BC126" i="11"/>
  <c r="BC167" i="11"/>
  <c r="BC90" i="11"/>
  <c r="BC208" i="11"/>
  <c r="BC86" i="11"/>
  <c r="BC190" i="11"/>
  <c r="BC65" i="11"/>
  <c r="BC127" i="11"/>
  <c r="BC142" i="11"/>
  <c r="BC67" i="11"/>
  <c r="BC231" i="11"/>
  <c r="BC222" i="11"/>
  <c r="BC72" i="11"/>
  <c r="BC117" i="11"/>
  <c r="BC79" i="11"/>
  <c r="BC113" i="11"/>
  <c r="BC29" i="11"/>
  <c r="BC53" i="11"/>
  <c r="BC81" i="11"/>
  <c r="BC191" i="11"/>
  <c r="BC85" i="11"/>
  <c r="BC48" i="11"/>
  <c r="BC52" i="11"/>
  <c r="BC176" i="11"/>
  <c r="BC130" i="11"/>
  <c r="BC168" i="11"/>
  <c r="BC10" i="11"/>
  <c r="BC80" i="11"/>
  <c r="BC215" i="11"/>
  <c r="BC128" i="11"/>
  <c r="BC99" i="11"/>
  <c r="BC161" i="11"/>
  <c r="BC69" i="11"/>
  <c r="BC40" i="11"/>
  <c r="BC120" i="11"/>
  <c r="BC132" i="11"/>
  <c r="BC200" i="11"/>
  <c r="BC109" i="11"/>
  <c r="BC157" i="11"/>
  <c r="BC92" i="11"/>
  <c r="BC153" i="11"/>
  <c r="BC171" i="11"/>
  <c r="BC61" i="11"/>
  <c r="BC240" i="11"/>
  <c r="BC111" i="11"/>
  <c r="BC58" i="11"/>
  <c r="BC211" i="11"/>
  <c r="BC205" i="11"/>
  <c r="BC96" i="11"/>
  <c r="BC227" i="11"/>
  <c r="BC199" i="11"/>
  <c r="BC73" i="11"/>
  <c r="BC83" i="11"/>
  <c r="BC39" i="11"/>
  <c r="BC105" i="11"/>
  <c r="BC221" i="11"/>
  <c r="BC202" i="11"/>
  <c r="BC91" i="11"/>
  <c r="BC170" i="11"/>
  <c r="BC56" i="11"/>
  <c r="BC184" i="11"/>
  <c r="BC134" i="11"/>
  <c r="BC230" i="11"/>
  <c r="BC57" i="11"/>
  <c r="BC133" i="11"/>
  <c r="BC193" i="11"/>
  <c r="BC93" i="11"/>
  <c r="BC165" i="11"/>
  <c r="BC201" i="11"/>
  <c r="BC118" i="11"/>
  <c r="BC107" i="11"/>
  <c r="BC25" i="11"/>
  <c r="BC219" i="11"/>
  <c r="BC41" i="11"/>
  <c r="BC158" i="11"/>
  <c r="BC95" i="11"/>
  <c r="BC195" i="11"/>
  <c r="BC163" i="11"/>
  <c r="BC108" i="11"/>
  <c r="BC145" i="11"/>
  <c r="BC23" i="11"/>
  <c r="BC224" i="11"/>
  <c r="BC32" i="11"/>
  <c r="BC218" i="11"/>
  <c r="BC204" i="11"/>
  <c r="BC43" i="11"/>
  <c r="BC156" i="11"/>
  <c r="BC122" i="11"/>
  <c r="BC225" i="11"/>
  <c r="BC135" i="11"/>
  <c r="BC112" i="11"/>
  <c r="BC149" i="11"/>
  <c r="BC44" i="11"/>
  <c r="BC75" i="11"/>
  <c r="BC185" i="11"/>
  <c r="BC97" i="11"/>
  <c r="BC50" i="11"/>
  <c r="BC60" i="11"/>
  <c r="BC121" i="11"/>
  <c r="BC59" i="11"/>
  <c r="BC212" i="11"/>
  <c r="BC33" i="11"/>
  <c r="BC46" i="11"/>
  <c r="BC196" i="11"/>
  <c r="P32" i="38"/>
  <c r="P24" i="38"/>
  <c r="L37" i="38"/>
  <c r="H37" i="38"/>
  <c r="N37" i="38"/>
  <c r="J37" i="38"/>
  <c r="K37" i="38"/>
  <c r="G37" i="38"/>
  <c r="M37" i="38"/>
  <c r="I37" i="38"/>
  <c r="Q37" i="38"/>
  <c r="F37" i="38"/>
  <c r="T37" i="38" s="1"/>
  <c r="A38" i="38"/>
  <c r="D39" i="38"/>
  <c r="A42" i="38"/>
  <c r="D43" i="38"/>
  <c r="A34" i="38"/>
  <c r="D35" i="38"/>
  <c r="A46" i="38"/>
  <c r="D51" i="38"/>
  <c r="D47" i="38"/>
  <c r="O46" i="38"/>
  <c r="P28" i="38"/>
  <c r="Q33" i="38"/>
  <c r="K33" i="38"/>
  <c r="G33" i="38"/>
  <c r="M33" i="38"/>
  <c r="I33" i="38"/>
  <c r="N33" i="38"/>
  <c r="J33" i="38"/>
  <c r="F33" i="38"/>
  <c r="T33" i="38" s="1"/>
  <c r="H33" i="38"/>
  <c r="L33" i="38"/>
  <c r="P36" i="38"/>
  <c r="N29" i="38"/>
  <c r="J29" i="38"/>
  <c r="F29" i="38"/>
  <c r="T29" i="38" s="1"/>
  <c r="L29" i="38"/>
  <c r="H29" i="38"/>
  <c r="M29" i="38"/>
  <c r="I29" i="38"/>
  <c r="Q29" i="38"/>
  <c r="K29" i="38"/>
  <c r="G29" i="38"/>
  <c r="M41" i="38"/>
  <c r="I41" i="38"/>
  <c r="L41" i="38"/>
  <c r="G41" i="38"/>
  <c r="K41" i="38"/>
  <c r="J41" i="38"/>
  <c r="N41" i="38"/>
  <c r="H41" i="38"/>
  <c r="Q41" i="38"/>
  <c r="F41" i="38"/>
  <c r="T41" i="38" s="1"/>
  <c r="BW71" i="11" l="1"/>
  <c r="BW239" i="11"/>
  <c r="BW236" i="11"/>
  <c r="BX1" i="11"/>
  <c r="BW229" i="11"/>
  <c r="BW66" i="11"/>
  <c r="BW28" i="11"/>
  <c r="BW171" i="11"/>
  <c r="BW170" i="11"/>
  <c r="BW177" i="11"/>
  <c r="BW138" i="11"/>
  <c r="BW139" i="11"/>
  <c r="BW110" i="11"/>
  <c r="BW61" i="11"/>
  <c r="BW99" i="11"/>
  <c r="BW41" i="11"/>
  <c r="BW54" i="11"/>
  <c r="BW13" i="11"/>
  <c r="BW169" i="11"/>
  <c r="BW179" i="11"/>
  <c r="BW141" i="11"/>
  <c r="BW231" i="11"/>
  <c r="BW209" i="11"/>
  <c r="BW105" i="11"/>
  <c r="BW145" i="11"/>
  <c r="BW172" i="11"/>
  <c r="BW183" i="11"/>
  <c r="BW48" i="11"/>
  <c r="BW154" i="11"/>
  <c r="BW92" i="11"/>
  <c r="BW160" i="11"/>
  <c r="BW175" i="11"/>
  <c r="BW124" i="11"/>
  <c r="BW131" i="11"/>
  <c r="BW223" i="11"/>
  <c r="BW233" i="11"/>
  <c r="BW20" i="11"/>
  <c r="BW51" i="11"/>
  <c r="BW19" i="11"/>
  <c r="BW202" i="11"/>
  <c r="BW235" i="11"/>
  <c r="BW238" i="11"/>
  <c r="BW37" i="11"/>
  <c r="BW120" i="11"/>
  <c r="BW52" i="11"/>
  <c r="BW104" i="11"/>
  <c r="BW190" i="11"/>
  <c r="BW134" i="11"/>
  <c r="BW176" i="11"/>
  <c r="BW42" i="11"/>
  <c r="BW232" i="11"/>
  <c r="BW27" i="11"/>
  <c r="BW198" i="11"/>
  <c r="BW101" i="11"/>
  <c r="BW220" i="11"/>
  <c r="BW197" i="11"/>
  <c r="BW187" i="11"/>
  <c r="BW119" i="11"/>
  <c r="BW216" i="11"/>
  <c r="BW49" i="11"/>
  <c r="BW243" i="11"/>
  <c r="BW94" i="11"/>
  <c r="BW32" i="11"/>
  <c r="BW24" i="11"/>
  <c r="BW23" i="11"/>
  <c r="BW45" i="11"/>
  <c r="BW242" i="11"/>
  <c r="BW159" i="11"/>
  <c r="BW241" i="11"/>
  <c r="BW162" i="11"/>
  <c r="BW213" i="11"/>
  <c r="BW12" i="11"/>
  <c r="BW226" i="11"/>
  <c r="BW35" i="11"/>
  <c r="BW100" i="11"/>
  <c r="BW128" i="11"/>
  <c r="BW114" i="11"/>
  <c r="BW140" i="11"/>
  <c r="BW214" i="11"/>
  <c r="BW208" i="11"/>
  <c r="BW125" i="11"/>
  <c r="BW206" i="11"/>
  <c r="BW166" i="11"/>
  <c r="BW85" i="11"/>
  <c r="BW191" i="11"/>
  <c r="BW39" i="11"/>
  <c r="BW70" i="11"/>
  <c r="BW81" i="11"/>
  <c r="BW161" i="11"/>
  <c r="BW69" i="11"/>
  <c r="BW53" i="11"/>
  <c r="BW165" i="11"/>
  <c r="BW47" i="11"/>
  <c r="BW64" i="11"/>
  <c r="BW82" i="11"/>
  <c r="BW87" i="11"/>
  <c r="BW109" i="11"/>
  <c r="BW31" i="11"/>
  <c r="BW221" i="11"/>
  <c r="BW219" i="11"/>
  <c r="BW184" i="11"/>
  <c r="BW57" i="11"/>
  <c r="BW67" i="11"/>
  <c r="BW222" i="11"/>
  <c r="BW200" i="11"/>
  <c r="BW230" i="11"/>
  <c r="BW55" i="11"/>
  <c r="BW143" i="11"/>
  <c r="BW10" i="11"/>
  <c r="BW106" i="11"/>
  <c r="BW25" i="11"/>
  <c r="BW182" i="11"/>
  <c r="BW211" i="11"/>
  <c r="BW72" i="11"/>
  <c r="BW201" i="11"/>
  <c r="BW108" i="11"/>
  <c r="BW118" i="11"/>
  <c r="BW224" i="11"/>
  <c r="BW157" i="11"/>
  <c r="BW74" i="11"/>
  <c r="BW158" i="11"/>
  <c r="BW240" i="11"/>
  <c r="BW227" i="11"/>
  <c r="BW133" i="11"/>
  <c r="BW193" i="11"/>
  <c r="BW212" i="11"/>
  <c r="BW50" i="11"/>
  <c r="BW185" i="11"/>
  <c r="BW59" i="11"/>
  <c r="BW97" i="11"/>
  <c r="BW196" i="11"/>
  <c r="BW156" i="11"/>
  <c r="BW122" i="11"/>
  <c r="BW225" i="11"/>
  <c r="BW149" i="11"/>
  <c r="BW60" i="11"/>
  <c r="BD239" i="11"/>
  <c r="BD71" i="11"/>
  <c r="BD237" i="11"/>
  <c r="BD236" i="11"/>
  <c r="BE1" i="11"/>
  <c r="BE152" i="11" s="1"/>
  <c r="BD62" i="11"/>
  <c r="BD127" i="11"/>
  <c r="BD191" i="11"/>
  <c r="BD112" i="11"/>
  <c r="BD212" i="11"/>
  <c r="BD23" i="11"/>
  <c r="BD70" i="11"/>
  <c r="BD129" i="11"/>
  <c r="BD135" i="11"/>
  <c r="BD159" i="11"/>
  <c r="BD195" i="11"/>
  <c r="BD153" i="11"/>
  <c r="BD170" i="11"/>
  <c r="BD150" i="11"/>
  <c r="BD125" i="11"/>
  <c r="BD83" i="11"/>
  <c r="BD133" i="11"/>
  <c r="BD56" i="11"/>
  <c r="BD167" i="11"/>
  <c r="BD10" i="11"/>
  <c r="BD14" i="11"/>
  <c r="BD119" i="11"/>
  <c r="BD52" i="11"/>
  <c r="BD166" i="11"/>
  <c r="BD204" i="11"/>
  <c r="BD240" i="11"/>
  <c r="BD92" i="11"/>
  <c r="BD134" i="11"/>
  <c r="BD213" i="11"/>
  <c r="BD201" i="11"/>
  <c r="BD155" i="11"/>
  <c r="BD117" i="11"/>
  <c r="BD39" i="11"/>
  <c r="BD65" i="11"/>
  <c r="BD140" i="11"/>
  <c r="BD192" i="11"/>
  <c r="BD118" i="11"/>
  <c r="BD200" i="11"/>
  <c r="BD91" i="11"/>
  <c r="BD34" i="11"/>
  <c r="BD132" i="11"/>
  <c r="BD126" i="11"/>
  <c r="BD233" i="11"/>
  <c r="BD163" i="11"/>
  <c r="BD176" i="11"/>
  <c r="BD105" i="11"/>
  <c r="BD227" i="11"/>
  <c r="BD47" i="11"/>
  <c r="BD25" i="11"/>
  <c r="BD218" i="11"/>
  <c r="BD174" i="11"/>
  <c r="BD243" i="11"/>
  <c r="BD32" i="11"/>
  <c r="BD193" i="11"/>
  <c r="BD230" i="11"/>
  <c r="BD60" i="11"/>
  <c r="BD41" i="11"/>
  <c r="BD171" i="11"/>
  <c r="BD43" i="11"/>
  <c r="BD111" i="11"/>
  <c r="BD35" i="11"/>
  <c r="BD29" i="11"/>
  <c r="BD80" i="11"/>
  <c r="BD38" i="11"/>
  <c r="BD11" i="11"/>
  <c r="BD128" i="11"/>
  <c r="BD100" i="11"/>
  <c r="BD53" i="11"/>
  <c r="BD75" i="11"/>
  <c r="BD97" i="11"/>
  <c r="BD241" i="11"/>
  <c r="BD242" i="11"/>
  <c r="BD68" i="11"/>
  <c r="BD113" i="11"/>
  <c r="BD114" i="11"/>
  <c r="BD226" i="11"/>
  <c r="BD162" i="11"/>
  <c r="BD116" i="11"/>
  <c r="BD215" i="11"/>
  <c r="BD12" i="11"/>
  <c r="BD81" i="11"/>
  <c r="BD99" i="11"/>
  <c r="BD168" i="11"/>
  <c r="BD169" i="11"/>
  <c r="BD144" i="11"/>
  <c r="BD17" i="11"/>
  <c r="BD151" i="11"/>
  <c r="BD82" i="11"/>
  <c r="BD206" i="11"/>
  <c r="BD161" i="11"/>
  <c r="BD69" i="11"/>
  <c r="BD207" i="11"/>
  <c r="BD55" i="11"/>
  <c r="BD87" i="11"/>
  <c r="BD90" i="11"/>
  <c r="BD130" i="11"/>
  <c r="BD22" i="11"/>
  <c r="BD103" i="11"/>
  <c r="BD37" i="11"/>
  <c r="BD165" i="11"/>
  <c r="BD199" i="11"/>
  <c r="BD231" i="11"/>
  <c r="BD72" i="11"/>
  <c r="BD20" i="11"/>
  <c r="BD124" i="11"/>
  <c r="BD198" i="11"/>
  <c r="BD131" i="11"/>
  <c r="BD26" i="11"/>
  <c r="BD48" i="11"/>
  <c r="BD229" i="11"/>
  <c r="BD138" i="11"/>
  <c r="BD160" i="11"/>
  <c r="BD143" i="11"/>
  <c r="BD234" i="11"/>
  <c r="BD54" i="11"/>
  <c r="BD190" i="11"/>
  <c r="BD178" i="11"/>
  <c r="BD141" i="11"/>
  <c r="BD222" i="11"/>
  <c r="BD78" i="11"/>
  <c r="BD115" i="11"/>
  <c r="BD79" i="11"/>
  <c r="BD64" i="11"/>
  <c r="BD85" i="11"/>
  <c r="BD123" i="11"/>
  <c r="BD214" i="11"/>
  <c r="BD63" i="11"/>
  <c r="BD21" i="11"/>
  <c r="BD67" i="11"/>
  <c r="BD16" i="11"/>
  <c r="BD189" i="11"/>
  <c r="BD31" i="11"/>
  <c r="BD106" i="11"/>
  <c r="BD145" i="11"/>
  <c r="BD182" i="11"/>
  <c r="BD181" i="11"/>
  <c r="BD158" i="11"/>
  <c r="BD180" i="11"/>
  <c r="BD223" i="11"/>
  <c r="BD49" i="11"/>
  <c r="BD101" i="11"/>
  <c r="BD238" i="11"/>
  <c r="BD36" i="11"/>
  <c r="BD84" i="11"/>
  <c r="BD197" i="11"/>
  <c r="BD107" i="11"/>
  <c r="BD120" i="11"/>
  <c r="BD108" i="11"/>
  <c r="BD224" i="11"/>
  <c r="BD157" i="11"/>
  <c r="BD202" i="11"/>
  <c r="BD154" i="11"/>
  <c r="BD61" i="11"/>
  <c r="BD146" i="11"/>
  <c r="BD183" i="11"/>
  <c r="BD210" i="11"/>
  <c r="BD208" i="11"/>
  <c r="BD86" i="11"/>
  <c r="BD142" i="11"/>
  <c r="BD40" i="11"/>
  <c r="BD51" i="11"/>
  <c r="BD139" i="11"/>
  <c r="BD177" i="11"/>
  <c r="BD66" i="11"/>
  <c r="BD102" i="11"/>
  <c r="BD88" i="11"/>
  <c r="BD104" i="11"/>
  <c r="BD216" i="11"/>
  <c r="BD221" i="11"/>
  <c r="BD74" i="11"/>
  <c r="BD57" i="11"/>
  <c r="BD58" i="11"/>
  <c r="BD184" i="11"/>
  <c r="BD96" i="11"/>
  <c r="BD203" i="11"/>
  <c r="BD19" i="11"/>
  <c r="BD18" i="11"/>
  <c r="BD175" i="11"/>
  <c r="BD73" i="11"/>
  <c r="BD137" i="11"/>
  <c r="BD13" i="11"/>
  <c r="BD30" i="11"/>
  <c r="BD164" i="11"/>
  <c r="BD235" i="11"/>
  <c r="BD209" i="11"/>
  <c r="BD89" i="11"/>
  <c r="BD109" i="11"/>
  <c r="BD179" i="11"/>
  <c r="BD219" i="11"/>
  <c r="BD28" i="11"/>
  <c r="BD147" i="11"/>
  <c r="BD211" i="11"/>
  <c r="BD95" i="11"/>
  <c r="BD205" i="11"/>
  <c r="BD217" i="11"/>
  <c r="BD232" i="11"/>
  <c r="BD27" i="11"/>
  <c r="BD24" i="11"/>
  <c r="BD185" i="11"/>
  <c r="BD121" i="11"/>
  <c r="BD59" i="11"/>
  <c r="BD77" i="11"/>
  <c r="BD50" i="11"/>
  <c r="BD187" i="11"/>
  <c r="BD228" i="11"/>
  <c r="BD194" i="11"/>
  <c r="BD110" i="11"/>
  <c r="BD122" i="11"/>
  <c r="BD94" i="11"/>
  <c r="BD186" i="11"/>
  <c r="BD148" i="11"/>
  <c r="BD33" i="11"/>
  <c r="BD136" i="11"/>
  <c r="BD173" i="11"/>
  <c r="BD76" i="11"/>
  <c r="BD46" i="11"/>
  <c r="BD196" i="11"/>
  <c r="BD98" i="11"/>
  <c r="BD156" i="11"/>
  <c r="BD225" i="11"/>
  <c r="BD149" i="11"/>
  <c r="BD220" i="11"/>
  <c r="BD15" i="11"/>
  <c r="BD172" i="11"/>
  <c r="BD188" i="11"/>
  <c r="BD42" i="11"/>
  <c r="BD93" i="11"/>
  <c r="BD44" i="11"/>
  <c r="BD45" i="11"/>
  <c r="P41" i="38"/>
  <c r="P33" i="38"/>
  <c r="P37" i="38"/>
  <c r="A47" i="38"/>
  <c r="D48" i="38"/>
  <c r="N34" i="38"/>
  <c r="J34" i="38"/>
  <c r="F34" i="38"/>
  <c r="T34" i="38" s="1"/>
  <c r="L34" i="38"/>
  <c r="H34" i="38"/>
  <c r="M34" i="38"/>
  <c r="I34" i="38"/>
  <c r="G34" i="38"/>
  <c r="Q34" i="38"/>
  <c r="K34" i="38"/>
  <c r="M38" i="38"/>
  <c r="I38" i="38"/>
  <c r="K38" i="38"/>
  <c r="G38" i="38"/>
  <c r="L38" i="38"/>
  <c r="H38" i="38"/>
  <c r="N38" i="38"/>
  <c r="J38" i="38"/>
  <c r="Q38" i="38"/>
  <c r="F38" i="38"/>
  <c r="T38" i="38" s="1"/>
  <c r="A39" i="38"/>
  <c r="D40" i="38"/>
  <c r="A51" i="38"/>
  <c r="D52" i="38"/>
  <c r="D56" i="38"/>
  <c r="O51" i="38"/>
  <c r="A43" i="38"/>
  <c r="D44" i="38"/>
  <c r="P29" i="38"/>
  <c r="L46" i="38"/>
  <c r="H46" i="38"/>
  <c r="N46" i="38"/>
  <c r="I46" i="38"/>
  <c r="K46" i="38"/>
  <c r="M46" i="38"/>
  <c r="G46" i="38"/>
  <c r="J46" i="38"/>
  <c r="Q46" i="38"/>
  <c r="F46" i="38"/>
  <c r="T46" i="38" s="1"/>
  <c r="M42" i="38"/>
  <c r="I42" i="38"/>
  <c r="J42" i="38"/>
  <c r="N42" i="38"/>
  <c r="H42" i="38"/>
  <c r="L42" i="38"/>
  <c r="G42" i="38"/>
  <c r="K42" i="38"/>
  <c r="Q42" i="38"/>
  <c r="F42" i="38"/>
  <c r="T42" i="38" s="1"/>
  <c r="BX239" i="11" l="1"/>
  <c r="BX71" i="11"/>
  <c r="BX236" i="11"/>
  <c r="BY1" i="11"/>
  <c r="BX100" i="11"/>
  <c r="BX214" i="11"/>
  <c r="BX28" i="11"/>
  <c r="BX118" i="11"/>
  <c r="BX175" i="11"/>
  <c r="BX138" i="11"/>
  <c r="BX226" i="11"/>
  <c r="BX196" i="11"/>
  <c r="BX70" i="11"/>
  <c r="BX165" i="11"/>
  <c r="BX101" i="11"/>
  <c r="BX179" i="11"/>
  <c r="BX159" i="11"/>
  <c r="BX133" i="11"/>
  <c r="BX154" i="11"/>
  <c r="BX119" i="11"/>
  <c r="BX110" i="11"/>
  <c r="BX54" i="11"/>
  <c r="BX212" i="11"/>
  <c r="BX50" i="11"/>
  <c r="BX37" i="11"/>
  <c r="BX241" i="11"/>
  <c r="BX31" i="11"/>
  <c r="BX69" i="11"/>
  <c r="BX39" i="11"/>
  <c r="BX64" i="11"/>
  <c r="BX200" i="11"/>
  <c r="BX182" i="11"/>
  <c r="BX208" i="11"/>
  <c r="BX169" i="11"/>
  <c r="BX161" i="11"/>
  <c r="BX67" i="11"/>
  <c r="BX143" i="11"/>
  <c r="BX201" i="11"/>
  <c r="BX10" i="11"/>
  <c r="BX206" i="11"/>
  <c r="BX193" i="11"/>
  <c r="BX225" i="11"/>
  <c r="BX60" i="11"/>
  <c r="BX45" i="11"/>
  <c r="BX87" i="11"/>
  <c r="BX156" i="11"/>
  <c r="BX211" i="11"/>
  <c r="BX57" i="11"/>
  <c r="BX187" i="11"/>
  <c r="BX242" i="11"/>
  <c r="BX12" i="11"/>
  <c r="BX114" i="11"/>
  <c r="BX162" i="11"/>
  <c r="BX47" i="11"/>
  <c r="BX35" i="11"/>
  <c r="BX166" i="11"/>
  <c r="BX233" i="11"/>
  <c r="BX55" i="11"/>
  <c r="BX141" i="11"/>
  <c r="BX128" i="11"/>
  <c r="BX213" i="11"/>
  <c r="BX82" i="11"/>
  <c r="BX229" i="11"/>
  <c r="BX160" i="11"/>
  <c r="BX52" i="11"/>
  <c r="BX176" i="11"/>
  <c r="BX190" i="11"/>
  <c r="BX51" i="11"/>
  <c r="BX13" i="11"/>
  <c r="BX197" i="11"/>
  <c r="BX66" i="11"/>
  <c r="BX104" i="11"/>
  <c r="BX243" i="11"/>
  <c r="BX191" i="11"/>
  <c r="BX85" i="11"/>
  <c r="BX48" i="11"/>
  <c r="BX72" i="11"/>
  <c r="BX20" i="11"/>
  <c r="BX124" i="11"/>
  <c r="BX125" i="11"/>
  <c r="BX53" i="11"/>
  <c r="BX81" i="11"/>
  <c r="BX140" i="11"/>
  <c r="BX99" i="11"/>
  <c r="BX198" i="11"/>
  <c r="BX209" i="11"/>
  <c r="BX105" i="11"/>
  <c r="BX120" i="11"/>
  <c r="BX224" i="11"/>
  <c r="BX219" i="11"/>
  <c r="BX171" i="11"/>
  <c r="BX61" i="11"/>
  <c r="BX230" i="11"/>
  <c r="BX232" i="11"/>
  <c r="BX27" i="11"/>
  <c r="BX24" i="11"/>
  <c r="BX238" i="11"/>
  <c r="BX202" i="11"/>
  <c r="BX25" i="11"/>
  <c r="BX170" i="11"/>
  <c r="BX240" i="11"/>
  <c r="BX184" i="11"/>
  <c r="BX134" i="11"/>
  <c r="BX223" i="11"/>
  <c r="BX49" i="11"/>
  <c r="BX139" i="11"/>
  <c r="BX108" i="11"/>
  <c r="BX109" i="11"/>
  <c r="BX23" i="11"/>
  <c r="BX157" i="11"/>
  <c r="BX221" i="11"/>
  <c r="BX41" i="11"/>
  <c r="BX74" i="11"/>
  <c r="BX158" i="11"/>
  <c r="BX222" i="11"/>
  <c r="BX231" i="11"/>
  <c r="BX177" i="11"/>
  <c r="BX235" i="11"/>
  <c r="BX131" i="11"/>
  <c r="BX216" i="11"/>
  <c r="BX106" i="11"/>
  <c r="BX145" i="11"/>
  <c r="BX92" i="11"/>
  <c r="BX32" i="11"/>
  <c r="BX227" i="11"/>
  <c r="BX19" i="11"/>
  <c r="BX42" i="11"/>
  <c r="BX59" i="11"/>
  <c r="BX122" i="11"/>
  <c r="BX97" i="11"/>
  <c r="BX149" i="11"/>
  <c r="BX94" i="11"/>
  <c r="BX183" i="11"/>
  <c r="BX185" i="11"/>
  <c r="BX220" i="11"/>
  <c r="BX172" i="11"/>
  <c r="BE71" i="11"/>
  <c r="BE239" i="11"/>
  <c r="BE237" i="11"/>
  <c r="BE236" i="11"/>
  <c r="BF1" i="11"/>
  <c r="BF152" i="11" s="1"/>
  <c r="BE123" i="11"/>
  <c r="BE85" i="11"/>
  <c r="BE83" i="11"/>
  <c r="BE82" i="11"/>
  <c r="BE149" i="11"/>
  <c r="BE30" i="11"/>
  <c r="BE167" i="11"/>
  <c r="BE115" i="11"/>
  <c r="BE165" i="11"/>
  <c r="BE98" i="11"/>
  <c r="BE163" i="11"/>
  <c r="BE126" i="11"/>
  <c r="BE197" i="11"/>
  <c r="BE206" i="11"/>
  <c r="BE46" i="11"/>
  <c r="BE11" i="11"/>
  <c r="BE196" i="11"/>
  <c r="BE164" i="11"/>
  <c r="BE194" i="11"/>
  <c r="BE76" i="11"/>
  <c r="BE10" i="11"/>
  <c r="BE193" i="11"/>
  <c r="BE137" i="11"/>
  <c r="BE13" i="11"/>
  <c r="BE75" i="11"/>
  <c r="BE101" i="11"/>
  <c r="BE216" i="11"/>
  <c r="BE154" i="11"/>
  <c r="BE24" i="11"/>
  <c r="BE20" i="11"/>
  <c r="BE117" i="11"/>
  <c r="BE156" i="11"/>
  <c r="BE99" i="11"/>
  <c r="BE133" i="11"/>
  <c r="BE41" i="11"/>
  <c r="BE209" i="11"/>
  <c r="BE43" i="11"/>
  <c r="BE36" i="11"/>
  <c r="BE188" i="11"/>
  <c r="BE172" i="11"/>
  <c r="BE171" i="11"/>
  <c r="BE66" i="11"/>
  <c r="BE241" i="11"/>
  <c r="BE51" i="11"/>
  <c r="BE125" i="11"/>
  <c r="BE232" i="11"/>
  <c r="BE108" i="11"/>
  <c r="BE183" i="11"/>
  <c r="BE189" i="11"/>
  <c r="BE213" i="11"/>
  <c r="BE86" i="11"/>
  <c r="BE217" i="11"/>
  <c r="BE223" i="11"/>
  <c r="BE120" i="11"/>
  <c r="BE37" i="11"/>
  <c r="BE161" i="11"/>
  <c r="BE49" i="11"/>
  <c r="BE135" i="11"/>
  <c r="BE124" i="11"/>
  <c r="BE131" i="11"/>
  <c r="BE201" i="11"/>
  <c r="BE63" i="11"/>
  <c r="BE81" i="11"/>
  <c r="BE162" i="11"/>
  <c r="BE69" i="11"/>
  <c r="BE190" i="11"/>
  <c r="BE91" i="11"/>
  <c r="BE109" i="11"/>
  <c r="BE84" i="11"/>
  <c r="BE198" i="11"/>
  <c r="BE145" i="11"/>
  <c r="BE182" i="11"/>
  <c r="BE88" i="11"/>
  <c r="BE160" i="11"/>
  <c r="BE67" i="11"/>
  <c r="BE89" i="11"/>
  <c r="BE146" i="11"/>
  <c r="BE27" i="11"/>
  <c r="BE210" i="11"/>
  <c r="BE16" i="11"/>
  <c r="BE235" i="11"/>
  <c r="BE42" i="11"/>
  <c r="BE78" i="11"/>
  <c r="BE175" i="11"/>
  <c r="BE65" i="11"/>
  <c r="BE139" i="11"/>
  <c r="BE177" i="11"/>
  <c r="BE102" i="11"/>
  <c r="BE104" i="11"/>
  <c r="BE19" i="11"/>
  <c r="BE238" i="11"/>
  <c r="BE39" i="11"/>
  <c r="BE94" i="11"/>
  <c r="BE93" i="11"/>
  <c r="BE214" i="11"/>
  <c r="BE136" i="11"/>
  <c r="BE138" i="11"/>
  <c r="BE147" i="11"/>
  <c r="BE148" i="11"/>
  <c r="BE45" i="11"/>
  <c r="BE220" i="11"/>
  <c r="BE229" i="11"/>
  <c r="BE180" i="11"/>
  <c r="BE173" i="11"/>
  <c r="BE61" i="11"/>
  <c r="BE15" i="11"/>
  <c r="BE59" i="11"/>
  <c r="BE142" i="11"/>
  <c r="BE28" i="11"/>
  <c r="BE212" i="11"/>
  <c r="BE60" i="11"/>
  <c r="BE185" i="11"/>
  <c r="BE243" i="11"/>
  <c r="BE195" i="11"/>
  <c r="BE150" i="11"/>
  <c r="BE116" i="11"/>
  <c r="BE48" i="11"/>
  <c r="BE12" i="11"/>
  <c r="BE215" i="11"/>
  <c r="BE128" i="11"/>
  <c r="BE79" i="11"/>
  <c r="BE68" i="11"/>
  <c r="BE100" i="11"/>
  <c r="BE151" i="11"/>
  <c r="BE80" i="11"/>
  <c r="BE35" i="11"/>
  <c r="BE47" i="11"/>
  <c r="BE207" i="11"/>
  <c r="BE168" i="11"/>
  <c r="BE26" i="11"/>
  <c r="BE226" i="11"/>
  <c r="BE70" i="11"/>
  <c r="BE53" i="11"/>
  <c r="BE64" i="11"/>
  <c r="BE21" i="11"/>
  <c r="BE233" i="11"/>
  <c r="BE192" i="11"/>
  <c r="BE73" i="11"/>
  <c r="BE178" i="11"/>
  <c r="BE141" i="11"/>
  <c r="BE169" i="11"/>
  <c r="BE143" i="11"/>
  <c r="BE17" i="11"/>
  <c r="BE18" i="11"/>
  <c r="BE40" i="11"/>
  <c r="BE199" i="11"/>
  <c r="BE231" i="11"/>
  <c r="BE222" i="11"/>
  <c r="BE132" i="11"/>
  <c r="BE200" i="11"/>
  <c r="BE242" i="11"/>
  <c r="BE62" i="11"/>
  <c r="BE129" i="11"/>
  <c r="BE166" i="11"/>
  <c r="BE191" i="11"/>
  <c r="BE22" i="11"/>
  <c r="BE144" i="11"/>
  <c r="BE127" i="11"/>
  <c r="BE208" i="11"/>
  <c r="BE113" i="11"/>
  <c r="BE114" i="11"/>
  <c r="BE29" i="11"/>
  <c r="BE38" i="11"/>
  <c r="BE34" i="11"/>
  <c r="BE52" i="11"/>
  <c r="BE176" i="11"/>
  <c r="BE140" i="11"/>
  <c r="BE55" i="11"/>
  <c r="BE130" i="11"/>
  <c r="BE31" i="11"/>
  <c r="BE179" i="11"/>
  <c r="BE32" i="11"/>
  <c r="BE25" i="11"/>
  <c r="BE158" i="11"/>
  <c r="BE204" i="11"/>
  <c r="BE96" i="11"/>
  <c r="BE90" i="11"/>
  <c r="BE54" i="11"/>
  <c r="BE106" i="11"/>
  <c r="BE105" i="11"/>
  <c r="BE157" i="11"/>
  <c r="BE219" i="11"/>
  <c r="BE153" i="11"/>
  <c r="BE181" i="11"/>
  <c r="BE155" i="11"/>
  <c r="BE240" i="11"/>
  <c r="BE227" i="11"/>
  <c r="BE119" i="11"/>
  <c r="BE87" i="11"/>
  <c r="BE118" i="11"/>
  <c r="BE23" i="11"/>
  <c r="BE221" i="11"/>
  <c r="BE74" i="11"/>
  <c r="BE170" i="11"/>
  <c r="BE56" i="11"/>
  <c r="BE111" i="11"/>
  <c r="BE58" i="11"/>
  <c r="BE205" i="11"/>
  <c r="BE211" i="11"/>
  <c r="BE134" i="11"/>
  <c r="BE184" i="11"/>
  <c r="BE57" i="11"/>
  <c r="BE234" i="11"/>
  <c r="BE103" i="11"/>
  <c r="BE72" i="11"/>
  <c r="BE107" i="11"/>
  <c r="BE224" i="11"/>
  <c r="BE92" i="11"/>
  <c r="BE218" i="11"/>
  <c r="BE202" i="11"/>
  <c r="BE95" i="11"/>
  <c r="BE203" i="11"/>
  <c r="BE230" i="11"/>
  <c r="BE44" i="11"/>
  <c r="BE14" i="11"/>
  <c r="BE97" i="11"/>
  <c r="BE33" i="11"/>
  <c r="BE174" i="11"/>
  <c r="BE121" i="11"/>
  <c r="BE50" i="11"/>
  <c r="BE228" i="11"/>
  <c r="BE187" i="11"/>
  <c r="BE112" i="11"/>
  <c r="BE110" i="11"/>
  <c r="BE225" i="11"/>
  <c r="BE77" i="11"/>
  <c r="BE186" i="11"/>
  <c r="BE159" i="11"/>
  <c r="BE122" i="11"/>
  <c r="P38" i="38"/>
  <c r="P46" i="38"/>
  <c r="P34" i="38"/>
  <c r="A56" i="38"/>
  <c r="D61" i="38"/>
  <c r="O56" i="38"/>
  <c r="D57" i="38"/>
  <c r="K39" i="38"/>
  <c r="J39" i="38"/>
  <c r="M39" i="38"/>
  <c r="H39" i="38"/>
  <c r="N39" i="38"/>
  <c r="I39" i="38"/>
  <c r="L39" i="38"/>
  <c r="G39" i="38"/>
  <c r="Q39" i="38"/>
  <c r="F39" i="38"/>
  <c r="T39" i="38" s="1"/>
  <c r="A44" i="38"/>
  <c r="D45" i="38"/>
  <c r="A52" i="38"/>
  <c r="D53" i="38"/>
  <c r="A48" i="38"/>
  <c r="D49" i="38"/>
  <c r="P42" i="38"/>
  <c r="N43" i="38"/>
  <c r="J43" i="38"/>
  <c r="I43" i="38"/>
  <c r="M43" i="38"/>
  <c r="H43" i="38"/>
  <c r="L43" i="38"/>
  <c r="G43" i="38"/>
  <c r="K43" i="38"/>
  <c r="Q43" i="38"/>
  <c r="F43" i="38"/>
  <c r="T43" i="38" s="1"/>
  <c r="N51" i="38"/>
  <c r="J51" i="38"/>
  <c r="K51" i="38"/>
  <c r="M51" i="38"/>
  <c r="H51" i="38"/>
  <c r="I51" i="38"/>
  <c r="L51" i="38"/>
  <c r="G51" i="38"/>
  <c r="Q51" i="38"/>
  <c r="F51" i="38"/>
  <c r="T51" i="38" s="1"/>
  <c r="L47" i="38"/>
  <c r="H47" i="38"/>
  <c r="K47" i="38"/>
  <c r="N47" i="38"/>
  <c r="I47" i="38"/>
  <c r="J47" i="38"/>
  <c r="M47" i="38"/>
  <c r="G47" i="38"/>
  <c r="Q47" i="38"/>
  <c r="F47" i="38"/>
  <c r="T47" i="38" s="1"/>
  <c r="BY239" i="11" l="1"/>
  <c r="BY71" i="11"/>
  <c r="BY236" i="11"/>
  <c r="BZ1" i="11"/>
  <c r="BY238" i="11"/>
  <c r="BY240" i="11"/>
  <c r="BY49" i="11"/>
  <c r="BY140" i="11"/>
  <c r="BY55" i="11"/>
  <c r="BY197" i="11"/>
  <c r="BY104" i="11"/>
  <c r="BY23" i="11"/>
  <c r="BY139" i="11"/>
  <c r="BY212" i="11"/>
  <c r="BY172" i="11"/>
  <c r="BY27" i="11"/>
  <c r="BY10" i="11"/>
  <c r="BY133" i="11"/>
  <c r="BY106" i="11"/>
  <c r="BY216" i="11"/>
  <c r="BY125" i="11"/>
  <c r="BY235" i="11"/>
  <c r="BY232" i="11"/>
  <c r="BY131" i="11"/>
  <c r="BY92" i="11"/>
  <c r="BY20" i="11"/>
  <c r="BY213" i="11"/>
  <c r="BY51" i="11"/>
  <c r="BY66" i="11"/>
  <c r="BY209" i="11"/>
  <c r="BY31" i="11"/>
  <c r="BY183" i="11"/>
  <c r="BY223" i="11"/>
  <c r="BY124" i="11"/>
  <c r="BY177" i="11"/>
  <c r="BY19" i="11"/>
  <c r="BY191" i="11"/>
  <c r="BY39" i="11"/>
  <c r="BY13" i="11"/>
  <c r="BY42" i="11"/>
  <c r="BY94" i="11"/>
  <c r="BY24" i="11"/>
  <c r="BY198" i="11"/>
  <c r="BY220" i="11"/>
  <c r="BY193" i="11"/>
  <c r="BY60" i="11"/>
  <c r="BY57" i="11"/>
  <c r="BY70" i="11"/>
  <c r="BY41" i="11"/>
  <c r="BY171" i="11"/>
  <c r="BY25" i="11"/>
  <c r="BY122" i="11"/>
  <c r="BY242" i="11"/>
  <c r="BY243" i="11"/>
  <c r="BY100" i="11"/>
  <c r="BY53" i="11"/>
  <c r="BY114" i="11"/>
  <c r="BY35" i="11"/>
  <c r="BY47" i="11"/>
  <c r="BY64" i="11"/>
  <c r="BY233" i="11"/>
  <c r="BY143" i="11"/>
  <c r="BY141" i="11"/>
  <c r="BY169" i="11"/>
  <c r="BY162" i="11"/>
  <c r="BY128" i="11"/>
  <c r="BY12" i="11"/>
  <c r="BY81" i="11"/>
  <c r="BY166" i="11"/>
  <c r="BY229" i="11"/>
  <c r="BY161" i="11"/>
  <c r="BY69" i="11"/>
  <c r="BY160" i="11"/>
  <c r="BY87" i="11"/>
  <c r="BY37" i="11"/>
  <c r="BY190" i="11"/>
  <c r="BY165" i="11"/>
  <c r="BY118" i="11"/>
  <c r="BY226" i="11"/>
  <c r="BY48" i="11"/>
  <c r="BY206" i="11"/>
  <c r="BY85" i="11"/>
  <c r="BY138" i="11"/>
  <c r="BY52" i="11"/>
  <c r="BY176" i="11"/>
  <c r="BY54" i="11"/>
  <c r="BY72" i="11"/>
  <c r="BY241" i="11"/>
  <c r="BY82" i="11"/>
  <c r="BY99" i="11"/>
  <c r="BY214" i="11"/>
  <c r="BY208" i="11"/>
  <c r="BY101" i="11"/>
  <c r="BY231" i="11"/>
  <c r="BY200" i="11"/>
  <c r="BY120" i="11"/>
  <c r="BY105" i="11"/>
  <c r="BY108" i="11"/>
  <c r="BY182" i="11"/>
  <c r="BY61" i="11"/>
  <c r="BY227" i="11"/>
  <c r="BY175" i="11"/>
  <c r="BY201" i="11"/>
  <c r="BY157" i="11"/>
  <c r="BY202" i="11"/>
  <c r="BY154" i="11"/>
  <c r="BY219" i="11"/>
  <c r="BY170" i="11"/>
  <c r="BY184" i="11"/>
  <c r="BY134" i="11"/>
  <c r="BY222" i="11"/>
  <c r="BY224" i="11"/>
  <c r="BY158" i="11"/>
  <c r="BY230" i="11"/>
  <c r="BY67" i="11"/>
  <c r="BY145" i="11"/>
  <c r="BY109" i="11"/>
  <c r="BY221" i="11"/>
  <c r="BY179" i="11"/>
  <c r="BY32" i="11"/>
  <c r="BY74" i="11"/>
  <c r="BY28" i="11"/>
  <c r="BY211" i="11"/>
  <c r="BY185" i="11"/>
  <c r="BY187" i="11"/>
  <c r="BY110" i="11"/>
  <c r="BY50" i="11"/>
  <c r="BY196" i="11"/>
  <c r="BY119" i="11"/>
  <c r="BY156" i="11"/>
  <c r="BY225" i="11"/>
  <c r="BY149" i="11"/>
  <c r="BY59" i="11"/>
  <c r="BY97" i="11"/>
  <c r="BY45" i="11"/>
  <c r="BY159" i="11"/>
  <c r="BF71" i="11"/>
  <c r="BF239" i="11"/>
  <c r="BF236" i="11"/>
  <c r="BF237" i="11"/>
  <c r="BG1" i="11"/>
  <c r="BG152" i="11" s="1"/>
  <c r="BF49" i="11"/>
  <c r="BF161" i="11"/>
  <c r="BF139" i="11"/>
  <c r="BF135" i="11"/>
  <c r="BF203" i="11"/>
  <c r="BF180" i="11"/>
  <c r="BF106" i="11"/>
  <c r="BF95" i="11"/>
  <c r="BF14" i="11"/>
  <c r="BF111" i="11"/>
  <c r="BF183" i="11"/>
  <c r="BF34" i="11"/>
  <c r="BF226" i="11"/>
  <c r="BF36" i="11"/>
  <c r="BF102" i="11"/>
  <c r="BF61" i="11"/>
  <c r="BF97" i="11"/>
  <c r="BF10" i="11"/>
  <c r="BF44" i="11"/>
  <c r="BF40" i="11"/>
  <c r="BF121" i="11"/>
  <c r="BF46" i="11"/>
  <c r="BF89" i="11"/>
  <c r="BF193" i="11"/>
  <c r="BF200" i="11"/>
  <c r="BF229" i="11"/>
  <c r="BF189" i="11"/>
  <c r="BF199" i="11"/>
  <c r="BF170" i="11"/>
  <c r="BF104" i="11"/>
  <c r="BF146" i="11"/>
  <c r="BF163" i="11"/>
  <c r="BF142" i="11"/>
  <c r="BF197" i="11"/>
  <c r="BF214" i="11"/>
  <c r="BF119" i="11"/>
  <c r="BF30" i="11"/>
  <c r="BF88" i="11"/>
  <c r="BF67" i="11"/>
  <c r="BF32" i="11"/>
  <c r="BF11" i="11"/>
  <c r="BF190" i="11"/>
  <c r="BF160" i="11"/>
  <c r="BF83" i="11"/>
  <c r="BF53" i="11"/>
  <c r="BF19" i="11"/>
  <c r="BF42" i="11"/>
  <c r="BF223" i="11"/>
  <c r="BF137" i="11"/>
  <c r="BF51" i="11"/>
  <c r="BF124" i="11"/>
  <c r="BF115" i="11"/>
  <c r="BF232" i="11"/>
  <c r="BF66" i="11"/>
  <c r="BF185" i="11"/>
  <c r="BF225" i="11"/>
  <c r="BF127" i="11"/>
  <c r="BF159" i="11"/>
  <c r="BF20" i="11"/>
  <c r="BF209" i="11"/>
  <c r="BF78" i="11"/>
  <c r="BF17" i="11"/>
  <c r="BF131" i="11"/>
  <c r="BF132" i="11"/>
  <c r="BF153" i="11"/>
  <c r="BF238" i="11"/>
  <c r="BF217" i="11"/>
  <c r="BF210" i="11"/>
  <c r="BF48" i="11"/>
  <c r="BF177" i="11"/>
  <c r="BF208" i="11"/>
  <c r="BF39" i="11"/>
  <c r="BF117" i="11"/>
  <c r="BF168" i="11"/>
  <c r="BF181" i="11"/>
  <c r="BF84" i="11"/>
  <c r="BF194" i="11"/>
  <c r="BF69" i="11"/>
  <c r="BF233" i="11"/>
  <c r="BF13" i="11"/>
  <c r="BF118" i="11"/>
  <c r="BF27" i="11"/>
  <c r="BF16" i="11"/>
  <c r="BF178" i="11"/>
  <c r="BF198" i="11"/>
  <c r="BF235" i="11"/>
  <c r="BF24" i="11"/>
  <c r="BF94" i="11"/>
  <c r="BF99" i="11"/>
  <c r="BF212" i="11"/>
  <c r="BF205" i="11"/>
  <c r="BF123" i="11"/>
  <c r="BF164" i="11"/>
  <c r="BF141" i="11"/>
  <c r="BF220" i="11"/>
  <c r="BF240" i="11"/>
  <c r="BF136" i="11"/>
  <c r="BF58" i="11"/>
  <c r="BF179" i="11"/>
  <c r="BF133" i="11"/>
  <c r="BF60" i="11"/>
  <c r="BF172" i="11"/>
  <c r="BF156" i="11"/>
  <c r="BF165" i="11"/>
  <c r="BF234" i="11"/>
  <c r="BF93" i="11"/>
  <c r="BF173" i="11"/>
  <c r="BF15" i="11"/>
  <c r="BF188" i="11"/>
  <c r="BF242" i="11"/>
  <c r="BF80" i="11"/>
  <c r="BF70" i="11"/>
  <c r="BF128" i="11"/>
  <c r="BF113" i="11"/>
  <c r="BF151" i="11"/>
  <c r="BF47" i="11"/>
  <c r="BF82" i="11"/>
  <c r="BF196" i="11"/>
  <c r="BF241" i="11"/>
  <c r="BF35" i="11"/>
  <c r="BF62" i="11"/>
  <c r="BF228" i="11"/>
  <c r="BF29" i="11"/>
  <c r="BF215" i="11"/>
  <c r="BF162" i="11"/>
  <c r="BF100" i="11"/>
  <c r="BF129" i="11"/>
  <c r="BF166" i="11"/>
  <c r="BF85" i="11"/>
  <c r="BF192" i="11"/>
  <c r="BF18" i="11"/>
  <c r="BF175" i="11"/>
  <c r="BF243" i="11"/>
  <c r="BF38" i="11"/>
  <c r="BF26" i="11"/>
  <c r="BF52" i="11"/>
  <c r="BF176" i="11"/>
  <c r="BF222" i="11"/>
  <c r="BF90" i="11"/>
  <c r="BF130" i="11"/>
  <c r="BF143" i="11"/>
  <c r="BF73" i="11"/>
  <c r="BF201" i="11"/>
  <c r="BF110" i="11"/>
  <c r="BF68" i="11"/>
  <c r="BF12" i="11"/>
  <c r="BF125" i="11"/>
  <c r="BF114" i="11"/>
  <c r="BF213" i="11"/>
  <c r="BF150" i="11"/>
  <c r="BF206" i="11"/>
  <c r="BF207" i="11"/>
  <c r="BF191" i="11"/>
  <c r="BF140" i="11"/>
  <c r="BF21" i="11"/>
  <c r="BF63" i="11"/>
  <c r="BF126" i="11"/>
  <c r="BF167" i="11"/>
  <c r="BF55" i="11"/>
  <c r="BF87" i="11"/>
  <c r="BF86" i="11"/>
  <c r="BF103" i="11"/>
  <c r="BF37" i="11"/>
  <c r="BF65" i="11"/>
  <c r="BF79" i="11"/>
  <c r="BF116" i="11"/>
  <c r="BF138" i="11"/>
  <c r="BF81" i="11"/>
  <c r="BF64" i="11"/>
  <c r="BF169" i="11"/>
  <c r="BF109" i="11"/>
  <c r="BF23" i="11"/>
  <c r="BF25" i="11"/>
  <c r="BF74" i="11"/>
  <c r="BF158" i="11"/>
  <c r="BF28" i="11"/>
  <c r="BF134" i="11"/>
  <c r="BF56" i="11"/>
  <c r="BF147" i="11"/>
  <c r="BF43" i="11"/>
  <c r="BF96" i="11"/>
  <c r="BF211" i="11"/>
  <c r="BF204" i="11"/>
  <c r="BF101" i="11"/>
  <c r="BF22" i="11"/>
  <c r="BF216" i="11"/>
  <c r="BF107" i="11"/>
  <c r="BF108" i="11"/>
  <c r="BF145" i="11"/>
  <c r="BF157" i="11"/>
  <c r="BF182" i="11"/>
  <c r="BF92" i="11"/>
  <c r="BF224" i="11"/>
  <c r="BF218" i="11"/>
  <c r="BF171" i="11"/>
  <c r="BF57" i="11"/>
  <c r="BF72" i="11"/>
  <c r="BF231" i="11"/>
  <c r="BF120" i="11"/>
  <c r="BF31" i="11"/>
  <c r="BF202" i="11"/>
  <c r="BF219" i="11"/>
  <c r="BF91" i="11"/>
  <c r="BF154" i="11"/>
  <c r="BF230" i="11"/>
  <c r="BF54" i="11"/>
  <c r="BF144" i="11"/>
  <c r="BF105" i="11"/>
  <c r="BF221" i="11"/>
  <c r="BF41" i="11"/>
  <c r="BF155" i="11"/>
  <c r="BF184" i="11"/>
  <c r="BF227" i="11"/>
  <c r="BF195" i="11"/>
  <c r="BF75" i="11"/>
  <c r="BF77" i="11"/>
  <c r="BF45" i="11"/>
  <c r="BF186" i="11"/>
  <c r="BF98" i="11"/>
  <c r="BF122" i="11"/>
  <c r="BF149" i="11"/>
  <c r="BF59" i="11"/>
  <c r="BF187" i="11"/>
  <c r="BF33" i="11"/>
  <c r="BF174" i="11"/>
  <c r="BF148" i="11"/>
  <c r="BF50" i="11"/>
  <c r="BF76" i="11"/>
  <c r="BF112" i="11"/>
  <c r="P51" i="38"/>
  <c r="A49" i="38"/>
  <c r="D50" i="38"/>
  <c r="A57" i="38"/>
  <c r="D58" i="38"/>
  <c r="M48" i="38"/>
  <c r="I48" i="38"/>
  <c r="J48" i="38"/>
  <c r="L48" i="38"/>
  <c r="N48" i="38"/>
  <c r="H48" i="38"/>
  <c r="G48" i="38"/>
  <c r="K48" i="38"/>
  <c r="Q48" i="38"/>
  <c r="F48" i="38"/>
  <c r="T48" i="38" s="1"/>
  <c r="K44" i="38"/>
  <c r="G44" i="38"/>
  <c r="N44" i="38"/>
  <c r="I44" i="38"/>
  <c r="M44" i="38"/>
  <c r="H44" i="38"/>
  <c r="L44" i="38"/>
  <c r="J44" i="38"/>
  <c r="Q44" i="38"/>
  <c r="F44" i="38"/>
  <c r="T44" i="38" s="1"/>
  <c r="P43" i="38"/>
  <c r="A53" i="38"/>
  <c r="D54" i="38"/>
  <c r="A61" i="38"/>
  <c r="D66" i="38"/>
  <c r="D62" i="38"/>
  <c r="O61" i="38"/>
  <c r="P47" i="38"/>
  <c r="N52" i="38"/>
  <c r="J52" i="38"/>
  <c r="I52" i="38"/>
  <c r="L52" i="38"/>
  <c r="M52" i="38"/>
  <c r="H52" i="38"/>
  <c r="G52" i="38"/>
  <c r="K52" i="38"/>
  <c r="Q52" i="38"/>
  <c r="F52" i="38"/>
  <c r="T52" i="38" s="1"/>
  <c r="P39" i="38"/>
  <c r="M56" i="38"/>
  <c r="I56" i="38"/>
  <c r="L56" i="38"/>
  <c r="G56" i="38"/>
  <c r="K56" i="38"/>
  <c r="J56" i="38"/>
  <c r="N56" i="38"/>
  <c r="H56" i="38"/>
  <c r="Q56" i="38"/>
  <c r="F56" i="38"/>
  <c r="T56" i="38" s="1"/>
  <c r="BZ239" i="11" l="1"/>
  <c r="BZ71" i="11"/>
  <c r="BZ236" i="11"/>
  <c r="CA1" i="11"/>
  <c r="BZ200" i="11"/>
  <c r="BZ49" i="11"/>
  <c r="BZ99" i="11"/>
  <c r="BZ170" i="11"/>
  <c r="BZ212" i="11"/>
  <c r="BZ161" i="11"/>
  <c r="BZ160" i="11"/>
  <c r="BZ241" i="11"/>
  <c r="BZ177" i="11"/>
  <c r="BZ190" i="11"/>
  <c r="BZ118" i="11"/>
  <c r="BZ197" i="11"/>
  <c r="BZ24" i="11"/>
  <c r="BZ10" i="11"/>
  <c r="BZ193" i="11"/>
  <c r="BZ66" i="11"/>
  <c r="BZ176" i="11"/>
  <c r="BZ125" i="11"/>
  <c r="BZ133" i="11"/>
  <c r="BZ209" i="11"/>
  <c r="BZ198" i="11"/>
  <c r="BZ32" i="11"/>
  <c r="BZ172" i="11"/>
  <c r="BZ47" i="11"/>
  <c r="BZ13" i="11"/>
  <c r="BZ165" i="11"/>
  <c r="BZ20" i="11"/>
  <c r="BZ97" i="11"/>
  <c r="BZ67" i="11"/>
  <c r="BZ119" i="11"/>
  <c r="BZ196" i="11"/>
  <c r="BZ105" i="11"/>
  <c r="BZ159" i="11"/>
  <c r="BZ51" i="11"/>
  <c r="BZ52" i="11"/>
  <c r="BZ131" i="11"/>
  <c r="BZ232" i="11"/>
  <c r="BZ109" i="11"/>
  <c r="BZ183" i="11"/>
  <c r="BZ223" i="11"/>
  <c r="BZ124" i="11"/>
  <c r="BZ134" i="11"/>
  <c r="BZ69" i="11"/>
  <c r="BZ81" i="11"/>
  <c r="BZ233" i="11"/>
  <c r="BZ235" i="11"/>
  <c r="BZ39" i="11"/>
  <c r="BZ42" i="11"/>
  <c r="BZ227" i="11"/>
  <c r="BZ139" i="11"/>
  <c r="BZ72" i="11"/>
  <c r="BZ104" i="11"/>
  <c r="BZ27" i="11"/>
  <c r="BZ238" i="11"/>
  <c r="BZ222" i="11"/>
  <c r="BZ94" i="11"/>
  <c r="BZ59" i="11"/>
  <c r="BZ60" i="11"/>
  <c r="BZ156" i="11"/>
  <c r="BZ229" i="11"/>
  <c r="BZ230" i="11"/>
  <c r="BZ61" i="11"/>
  <c r="BZ19" i="11"/>
  <c r="BZ214" i="11"/>
  <c r="BZ166" i="11"/>
  <c r="BZ220" i="11"/>
  <c r="BZ185" i="11"/>
  <c r="BZ243" i="11"/>
  <c r="BZ114" i="11"/>
  <c r="BZ35" i="11"/>
  <c r="BZ12" i="11"/>
  <c r="BZ226" i="11"/>
  <c r="BZ162" i="11"/>
  <c r="BZ213" i="11"/>
  <c r="BZ100" i="11"/>
  <c r="BZ70" i="11"/>
  <c r="BZ53" i="11"/>
  <c r="BZ169" i="11"/>
  <c r="BZ48" i="11"/>
  <c r="BZ140" i="11"/>
  <c r="BZ191" i="11"/>
  <c r="BZ87" i="11"/>
  <c r="BZ37" i="11"/>
  <c r="BZ216" i="11"/>
  <c r="BZ206" i="11"/>
  <c r="BZ138" i="11"/>
  <c r="BZ143" i="11"/>
  <c r="BZ54" i="11"/>
  <c r="BZ208" i="11"/>
  <c r="BZ141" i="11"/>
  <c r="BZ242" i="11"/>
  <c r="BZ128" i="11"/>
  <c r="BZ82" i="11"/>
  <c r="BZ64" i="11"/>
  <c r="BZ85" i="11"/>
  <c r="BZ106" i="11"/>
  <c r="BZ108" i="11"/>
  <c r="BZ145" i="11"/>
  <c r="BZ182" i="11"/>
  <c r="BZ92" i="11"/>
  <c r="BZ157" i="11"/>
  <c r="BZ171" i="11"/>
  <c r="BZ175" i="11"/>
  <c r="BZ101" i="11"/>
  <c r="BZ120" i="11"/>
  <c r="BZ31" i="11"/>
  <c r="BZ202" i="11"/>
  <c r="BZ219" i="11"/>
  <c r="BZ154" i="11"/>
  <c r="BZ240" i="11"/>
  <c r="BZ55" i="11"/>
  <c r="BZ231" i="11"/>
  <c r="BZ201" i="11"/>
  <c r="BZ221" i="11"/>
  <c r="BZ41" i="11"/>
  <c r="BZ184" i="11"/>
  <c r="BZ57" i="11"/>
  <c r="BZ23" i="11"/>
  <c r="BZ224" i="11"/>
  <c r="BZ25" i="11"/>
  <c r="BZ179" i="11"/>
  <c r="BZ74" i="11"/>
  <c r="BZ158" i="11"/>
  <c r="BZ28" i="11"/>
  <c r="BZ211" i="11"/>
  <c r="BZ122" i="11"/>
  <c r="BZ149" i="11"/>
  <c r="BZ187" i="11"/>
  <c r="BZ110" i="11"/>
  <c r="BZ225" i="11"/>
  <c r="BZ50" i="11"/>
  <c r="BZ45" i="11"/>
  <c r="BG71" i="11"/>
  <c r="BG239" i="11"/>
  <c r="BG237" i="11"/>
  <c r="BG236" i="11"/>
  <c r="BH1" i="11"/>
  <c r="BH152" i="11" s="1"/>
  <c r="BG186" i="11"/>
  <c r="BG122" i="11"/>
  <c r="BG223" i="11"/>
  <c r="BG84" i="11"/>
  <c r="BG136" i="11"/>
  <c r="BG160" i="11"/>
  <c r="BG44" i="11"/>
  <c r="BG235" i="11"/>
  <c r="BG104" i="11"/>
  <c r="BG15" i="11"/>
  <c r="BG138" i="11"/>
  <c r="BG18" i="11"/>
  <c r="BG217" i="11"/>
  <c r="BG171" i="11"/>
  <c r="BG76" i="11"/>
  <c r="BG33" i="11"/>
  <c r="BG78" i="11"/>
  <c r="BG98" i="11"/>
  <c r="BG229" i="11"/>
  <c r="BG190" i="11"/>
  <c r="BG28" i="11"/>
  <c r="BG103" i="11"/>
  <c r="BG112" i="11"/>
  <c r="BG17" i="11"/>
  <c r="BG61" i="11"/>
  <c r="BG228" i="11"/>
  <c r="BG172" i="11"/>
  <c r="BG164" i="11"/>
  <c r="BG99" i="11"/>
  <c r="BG188" i="11"/>
  <c r="BG141" i="11"/>
  <c r="BG41" i="11"/>
  <c r="BG13" i="11"/>
  <c r="BG178" i="11"/>
  <c r="BG179" i="11"/>
  <c r="BG198" i="11"/>
  <c r="BG183" i="11"/>
  <c r="BG232" i="11"/>
  <c r="BG124" i="11"/>
  <c r="BG51" i="11"/>
  <c r="BG238" i="11"/>
  <c r="BG202" i="11"/>
  <c r="BG101" i="11"/>
  <c r="BG219" i="11"/>
  <c r="BG16" i="11"/>
  <c r="BG233" i="11"/>
  <c r="BG65" i="11"/>
  <c r="BG131" i="11"/>
  <c r="BG130" i="11"/>
  <c r="BG110" i="11"/>
  <c r="BG20" i="11"/>
  <c r="BG19" i="11"/>
  <c r="BG134" i="11"/>
  <c r="BG88" i="11"/>
  <c r="BG137" i="11"/>
  <c r="BG63" i="11"/>
  <c r="BG148" i="11"/>
  <c r="BG45" i="11"/>
  <c r="BG201" i="11"/>
  <c r="BG52" i="11"/>
  <c r="BG54" i="11"/>
  <c r="BG102" i="11"/>
  <c r="BG105" i="11"/>
  <c r="BG31" i="11"/>
  <c r="BG48" i="11"/>
  <c r="BG155" i="11"/>
  <c r="BG66" i="11"/>
  <c r="BG153" i="11"/>
  <c r="BG91" i="11"/>
  <c r="BG42" i="11"/>
  <c r="BG150" i="11"/>
  <c r="BG176" i="11"/>
  <c r="BG139" i="11"/>
  <c r="BG22" i="11"/>
  <c r="BG169" i="11"/>
  <c r="BG27" i="11"/>
  <c r="BG175" i="11"/>
  <c r="BG86" i="11"/>
  <c r="BG115" i="11"/>
  <c r="BG82" i="11"/>
  <c r="BG89" i="11"/>
  <c r="BG146" i="11"/>
  <c r="BG210" i="11"/>
  <c r="BG151" i="11"/>
  <c r="BG127" i="11"/>
  <c r="BG226" i="11"/>
  <c r="BG37" i="11"/>
  <c r="BG209" i="11"/>
  <c r="BG181" i="11"/>
  <c r="BG177" i="11"/>
  <c r="BG32" i="11"/>
  <c r="BG218" i="11"/>
  <c r="BG24" i="11"/>
  <c r="BG173" i="11"/>
  <c r="BG56" i="11"/>
  <c r="BG243" i="11"/>
  <c r="BG94" i="11"/>
  <c r="BG197" i="11"/>
  <c r="BG119" i="11"/>
  <c r="BG154" i="11"/>
  <c r="BG180" i="11"/>
  <c r="BG30" i="11"/>
  <c r="BG53" i="11"/>
  <c r="BG170" i="11"/>
  <c r="BG220" i="11"/>
  <c r="BG231" i="11"/>
  <c r="BG194" i="11"/>
  <c r="BG36" i="11"/>
  <c r="BG189" i="11"/>
  <c r="BG216" i="11"/>
  <c r="BG184" i="11"/>
  <c r="BG187" i="11"/>
  <c r="BG49" i="11"/>
  <c r="BG50" i="11"/>
  <c r="BG242" i="11"/>
  <c r="BG241" i="11"/>
  <c r="BG215" i="11"/>
  <c r="BG80" i="11"/>
  <c r="BG11" i="11"/>
  <c r="BG47" i="11"/>
  <c r="BG62" i="11"/>
  <c r="BG68" i="11"/>
  <c r="BG79" i="11"/>
  <c r="BG26" i="11"/>
  <c r="BG38" i="11"/>
  <c r="BG12" i="11"/>
  <c r="BG125" i="11"/>
  <c r="BG100" i="11"/>
  <c r="BG213" i="11"/>
  <c r="BG113" i="11"/>
  <c r="BG116" i="11"/>
  <c r="BG207" i="11"/>
  <c r="BG21" i="11"/>
  <c r="BG123" i="11"/>
  <c r="BG214" i="11"/>
  <c r="BG126" i="11"/>
  <c r="BG167" i="11"/>
  <c r="BG85" i="11"/>
  <c r="BG90" i="11"/>
  <c r="BG208" i="11"/>
  <c r="BG159" i="11"/>
  <c r="BG128" i="11"/>
  <c r="BG129" i="11"/>
  <c r="BG81" i="11"/>
  <c r="BG191" i="11"/>
  <c r="BG206" i="11"/>
  <c r="BG168" i="11"/>
  <c r="BG83" i="11"/>
  <c r="BG39" i="11"/>
  <c r="BG162" i="11"/>
  <c r="BG114" i="11"/>
  <c r="BG35" i="11"/>
  <c r="BG29" i="11"/>
  <c r="BG161" i="11"/>
  <c r="BG69" i="11"/>
  <c r="BG55" i="11"/>
  <c r="BG73" i="11"/>
  <c r="BG165" i="11"/>
  <c r="BG40" i="11"/>
  <c r="BG14" i="11"/>
  <c r="BG34" i="11"/>
  <c r="BG70" i="11"/>
  <c r="BG64" i="11"/>
  <c r="BG140" i="11"/>
  <c r="BG166" i="11"/>
  <c r="BG192" i="11"/>
  <c r="BG143" i="11"/>
  <c r="BG144" i="11"/>
  <c r="BG67" i="11"/>
  <c r="BG199" i="11"/>
  <c r="BG222" i="11"/>
  <c r="BG163" i="11"/>
  <c r="BG117" i="11"/>
  <c r="BG145" i="11"/>
  <c r="BG120" i="11"/>
  <c r="BG221" i="11"/>
  <c r="BG203" i="11"/>
  <c r="BG230" i="11"/>
  <c r="BG57" i="11"/>
  <c r="BG109" i="11"/>
  <c r="BG132" i="11"/>
  <c r="BG200" i="11"/>
  <c r="BG106" i="11"/>
  <c r="BG107" i="11"/>
  <c r="BG25" i="11"/>
  <c r="BG224" i="11"/>
  <c r="BG111" i="11"/>
  <c r="BG58" i="11"/>
  <c r="BG95" i="11"/>
  <c r="BG205" i="11"/>
  <c r="BG96" i="11"/>
  <c r="BG211" i="11"/>
  <c r="BG142" i="11"/>
  <c r="BG72" i="11"/>
  <c r="BG108" i="11"/>
  <c r="BG158" i="11"/>
  <c r="BG147" i="11"/>
  <c r="BG43" i="11"/>
  <c r="BG204" i="11"/>
  <c r="BG234" i="11"/>
  <c r="BG87" i="11"/>
  <c r="BG10" i="11"/>
  <c r="BG23" i="11"/>
  <c r="BG118" i="11"/>
  <c r="BG157" i="11"/>
  <c r="BG182" i="11"/>
  <c r="BG92" i="11"/>
  <c r="BG74" i="11"/>
  <c r="BG227" i="11"/>
  <c r="BG240" i="11"/>
  <c r="BG195" i="11"/>
  <c r="BG212" i="11"/>
  <c r="BG174" i="11"/>
  <c r="BG193" i="11"/>
  <c r="BG93" i="11"/>
  <c r="BG75" i="11"/>
  <c r="BG185" i="11"/>
  <c r="BG135" i="11"/>
  <c r="BG97" i="11"/>
  <c r="BG133" i="11"/>
  <c r="BG121" i="11"/>
  <c r="BG149" i="11"/>
  <c r="BG46" i="11"/>
  <c r="BG196" i="11"/>
  <c r="BG156" i="11"/>
  <c r="BG59" i="11"/>
  <c r="BG225" i="11"/>
  <c r="BG77" i="11"/>
  <c r="BG60" i="11"/>
  <c r="P56" i="38"/>
  <c r="P44" i="38"/>
  <c r="A62" i="38"/>
  <c r="D63" i="38"/>
  <c r="K53" i="38"/>
  <c r="G53" i="38"/>
  <c r="N53" i="38"/>
  <c r="I53" i="38"/>
  <c r="L53" i="38"/>
  <c r="M53" i="38"/>
  <c r="H53" i="38"/>
  <c r="J53" i="38"/>
  <c r="Q53" i="38"/>
  <c r="F53" i="38"/>
  <c r="T53" i="38" s="1"/>
  <c r="A54" i="38"/>
  <c r="D55" i="38"/>
  <c r="M57" i="38"/>
  <c r="I57" i="38"/>
  <c r="J57" i="38"/>
  <c r="G57" i="38"/>
  <c r="N57" i="38"/>
  <c r="H57" i="38"/>
  <c r="L57" i="38"/>
  <c r="K57" i="38"/>
  <c r="Q57" i="38"/>
  <c r="F57" i="38"/>
  <c r="T57" i="38" s="1"/>
  <c r="P52" i="38"/>
  <c r="A66" i="38"/>
  <c r="D67" i="38"/>
  <c r="O66" i="38"/>
  <c r="D71" i="38"/>
  <c r="P48" i="38"/>
  <c r="M49" i="38"/>
  <c r="I49" i="38"/>
  <c r="N49" i="38"/>
  <c r="H49" i="38"/>
  <c r="F49" i="38"/>
  <c r="T49" i="38" s="1"/>
  <c r="L49" i="38"/>
  <c r="G49" i="38"/>
  <c r="K49" i="38"/>
  <c r="Q49" i="38"/>
  <c r="J49" i="38"/>
  <c r="M61" i="38"/>
  <c r="I61" i="38"/>
  <c r="Q61" i="38"/>
  <c r="K61" i="38"/>
  <c r="F61" i="38"/>
  <c r="T61" i="38" s="1"/>
  <c r="N61" i="38"/>
  <c r="J61" i="38"/>
  <c r="H61" i="38"/>
  <c r="L61" i="38"/>
  <c r="G61" i="38"/>
  <c r="A58" i="38"/>
  <c r="D59" i="38"/>
  <c r="CA239" i="11" l="1"/>
  <c r="CA71" i="11"/>
  <c r="CA236" i="11"/>
  <c r="CB1" i="11"/>
  <c r="CA139" i="11"/>
  <c r="CA119" i="11"/>
  <c r="CA154" i="11"/>
  <c r="CA41" i="11"/>
  <c r="CA182" i="11"/>
  <c r="CA206" i="11"/>
  <c r="CA162" i="11"/>
  <c r="CA45" i="11"/>
  <c r="CA171" i="11"/>
  <c r="CA229" i="11"/>
  <c r="CA190" i="11"/>
  <c r="CA97" i="11"/>
  <c r="CA49" i="11"/>
  <c r="CA170" i="11"/>
  <c r="CA82" i="11"/>
  <c r="CA160" i="11"/>
  <c r="CA231" i="11"/>
  <c r="CA61" i="11"/>
  <c r="CA197" i="11"/>
  <c r="CA216" i="11"/>
  <c r="CA53" i="11"/>
  <c r="CA159" i="11"/>
  <c r="CA104" i="11"/>
  <c r="CA32" i="11"/>
  <c r="CA20" i="11"/>
  <c r="CA213" i="11"/>
  <c r="CA51" i="11"/>
  <c r="CA183" i="11"/>
  <c r="CA108" i="11"/>
  <c r="CA19" i="11"/>
  <c r="CA232" i="11"/>
  <c r="CA223" i="11"/>
  <c r="CA120" i="11"/>
  <c r="CA226" i="11"/>
  <c r="CA124" i="11"/>
  <c r="CA48" i="11"/>
  <c r="CA209" i="11"/>
  <c r="CA101" i="11"/>
  <c r="CA27" i="11"/>
  <c r="CA37" i="11"/>
  <c r="CA233" i="11"/>
  <c r="CA177" i="11"/>
  <c r="CA13" i="11"/>
  <c r="CA145" i="11"/>
  <c r="CA175" i="11"/>
  <c r="CA198" i="11"/>
  <c r="CA235" i="11"/>
  <c r="CA94" i="11"/>
  <c r="CA24" i="11"/>
  <c r="CA66" i="11"/>
  <c r="CA131" i="11"/>
  <c r="CA238" i="11"/>
  <c r="CA138" i="11"/>
  <c r="CA106" i="11"/>
  <c r="CA220" i="11"/>
  <c r="CA110" i="11"/>
  <c r="CA201" i="11"/>
  <c r="CA179" i="11"/>
  <c r="CA42" i="11"/>
  <c r="CA85" i="11"/>
  <c r="CA28" i="11"/>
  <c r="CA243" i="11"/>
  <c r="CA172" i="11"/>
  <c r="CA99" i="11"/>
  <c r="CA141" i="11"/>
  <c r="CA230" i="11"/>
  <c r="CA149" i="11"/>
  <c r="CA12" i="11"/>
  <c r="CA47" i="11"/>
  <c r="CA242" i="11"/>
  <c r="CA35" i="11"/>
  <c r="CA125" i="11"/>
  <c r="CA100" i="11"/>
  <c r="CA241" i="11"/>
  <c r="CA191" i="11"/>
  <c r="CA166" i="11"/>
  <c r="CA161" i="11"/>
  <c r="CA69" i="11"/>
  <c r="CA52" i="11"/>
  <c r="CA176" i="11"/>
  <c r="CA165" i="11"/>
  <c r="CA70" i="11"/>
  <c r="CA81" i="11"/>
  <c r="CA64" i="11"/>
  <c r="CA140" i="11"/>
  <c r="CA55" i="11"/>
  <c r="CA143" i="11"/>
  <c r="CA114" i="11"/>
  <c r="CA128" i="11"/>
  <c r="CA214" i="11"/>
  <c r="CA208" i="11"/>
  <c r="CA87" i="11"/>
  <c r="CA54" i="11"/>
  <c r="CA67" i="11"/>
  <c r="CA222" i="11"/>
  <c r="CA109" i="11"/>
  <c r="CA118" i="11"/>
  <c r="CA31" i="11"/>
  <c r="CA224" i="11"/>
  <c r="CA134" i="11"/>
  <c r="CA39" i="11"/>
  <c r="CA219" i="11"/>
  <c r="CA184" i="11"/>
  <c r="CA72" i="11"/>
  <c r="CA200" i="11"/>
  <c r="CA23" i="11"/>
  <c r="CA157" i="11"/>
  <c r="CA74" i="11"/>
  <c r="CA158" i="11"/>
  <c r="CA240" i="11"/>
  <c r="CA211" i="11"/>
  <c r="CA169" i="11"/>
  <c r="CA10" i="11"/>
  <c r="CA105" i="11"/>
  <c r="CA221" i="11"/>
  <c r="CA92" i="11"/>
  <c r="CA202" i="11"/>
  <c r="CA25" i="11"/>
  <c r="CA227" i="11"/>
  <c r="CA57" i="11"/>
  <c r="CA133" i="11"/>
  <c r="CA185" i="11"/>
  <c r="CA60" i="11"/>
  <c r="CA193" i="11"/>
  <c r="CA59" i="11"/>
  <c r="CA212" i="11"/>
  <c r="CA50" i="11"/>
  <c r="CA187" i="11"/>
  <c r="CA196" i="11"/>
  <c r="CA156" i="11"/>
  <c r="CA225" i="11"/>
  <c r="CA122" i="11"/>
  <c r="BH239" i="11"/>
  <c r="BH71" i="11"/>
  <c r="BH237" i="11"/>
  <c r="BH236" i="11"/>
  <c r="BI1" i="11"/>
  <c r="BI152" i="11" s="1"/>
  <c r="BH119" i="11"/>
  <c r="BH192" i="11"/>
  <c r="BH112" i="11"/>
  <c r="BH214" i="11"/>
  <c r="BH123" i="11"/>
  <c r="BH50" i="11"/>
  <c r="BH46" i="11"/>
  <c r="BH97" i="11"/>
  <c r="BH103" i="11"/>
  <c r="BH230" i="11"/>
  <c r="BH17" i="11"/>
  <c r="BH28" i="11"/>
  <c r="BH67" i="11"/>
  <c r="BH54" i="11"/>
  <c r="BH154" i="11"/>
  <c r="BH186" i="11"/>
  <c r="BH138" i="11"/>
  <c r="BH228" i="11"/>
  <c r="BH234" i="11"/>
  <c r="BH165" i="11"/>
  <c r="BH133" i="11"/>
  <c r="BH14" i="11"/>
  <c r="BH161" i="11"/>
  <c r="BH159" i="11"/>
  <c r="BH70" i="11"/>
  <c r="BH142" i="11"/>
  <c r="BH179" i="11"/>
  <c r="BH18" i="11"/>
  <c r="BH203" i="11"/>
  <c r="BH45" i="11"/>
  <c r="BH241" i="11"/>
  <c r="BH150" i="11"/>
  <c r="BH125" i="11"/>
  <c r="BH118" i="11"/>
  <c r="BH196" i="11"/>
  <c r="BH110" i="11"/>
  <c r="BH92" i="11"/>
  <c r="BH69" i="11"/>
  <c r="BH204" i="11"/>
  <c r="BH52" i="11"/>
  <c r="BH39" i="11"/>
  <c r="BH107" i="11"/>
  <c r="BH208" i="11"/>
  <c r="BH144" i="11"/>
  <c r="BH132" i="11"/>
  <c r="BH181" i="11"/>
  <c r="BH62" i="11"/>
  <c r="BH175" i="11"/>
  <c r="BH126" i="11"/>
  <c r="BH116" i="11"/>
  <c r="BH168" i="11"/>
  <c r="BH143" i="11"/>
  <c r="BH200" i="11"/>
  <c r="BH182" i="11"/>
  <c r="BH37" i="11"/>
  <c r="BH101" i="11"/>
  <c r="BH22" i="11"/>
  <c r="BH169" i="11"/>
  <c r="BH117" i="11"/>
  <c r="BH167" i="11"/>
  <c r="BH87" i="11"/>
  <c r="BH163" i="11"/>
  <c r="BH176" i="11"/>
  <c r="BH40" i="11"/>
  <c r="BH199" i="11"/>
  <c r="BH93" i="11"/>
  <c r="BH187" i="11"/>
  <c r="BH135" i="11"/>
  <c r="BH56" i="11"/>
  <c r="BH95" i="11"/>
  <c r="BH243" i="11"/>
  <c r="BH193" i="11"/>
  <c r="BH240" i="11"/>
  <c r="BH25" i="11"/>
  <c r="BH225" i="11"/>
  <c r="BH147" i="11"/>
  <c r="BH60" i="11"/>
  <c r="BH57" i="11"/>
  <c r="BH10" i="11"/>
  <c r="BH43" i="11"/>
  <c r="BH23" i="11"/>
  <c r="BH212" i="11"/>
  <c r="BH121" i="11"/>
  <c r="BH33" i="11"/>
  <c r="BH156" i="11"/>
  <c r="BH83" i="11"/>
  <c r="BH21" i="11"/>
  <c r="BH122" i="11"/>
  <c r="BH149" i="11"/>
  <c r="BH148" i="11"/>
  <c r="BH34" i="11"/>
  <c r="BH47" i="11"/>
  <c r="BH215" i="11"/>
  <c r="BH191" i="11"/>
  <c r="BH128" i="11"/>
  <c r="BH151" i="11"/>
  <c r="BH26" i="11"/>
  <c r="BH44" i="11"/>
  <c r="BH12" i="11"/>
  <c r="BH113" i="11"/>
  <c r="BH226" i="11"/>
  <c r="BH55" i="11"/>
  <c r="BH72" i="11"/>
  <c r="BH213" i="11"/>
  <c r="BH53" i="11"/>
  <c r="BH64" i="11"/>
  <c r="BH85" i="11"/>
  <c r="BH229" i="11"/>
  <c r="BH160" i="11"/>
  <c r="BH233" i="11"/>
  <c r="BH129" i="11"/>
  <c r="BH178" i="11"/>
  <c r="BH141" i="11"/>
  <c r="BH222" i="11"/>
  <c r="BH190" i="11"/>
  <c r="BH51" i="11"/>
  <c r="BH137" i="11"/>
  <c r="BH16" i="11"/>
  <c r="BH13" i="11"/>
  <c r="BH30" i="11"/>
  <c r="BH197" i="11"/>
  <c r="BH66" i="11"/>
  <c r="BH104" i="11"/>
  <c r="BH242" i="11"/>
  <c r="BH68" i="11"/>
  <c r="BH114" i="11"/>
  <c r="BH11" i="11"/>
  <c r="BH207" i="11"/>
  <c r="BH63" i="11"/>
  <c r="BH86" i="11"/>
  <c r="BH65" i="11"/>
  <c r="BH127" i="11"/>
  <c r="BH90" i="11"/>
  <c r="BH73" i="11"/>
  <c r="BH20" i="11"/>
  <c r="BH124" i="11"/>
  <c r="BH35" i="11"/>
  <c r="BH29" i="11"/>
  <c r="BH80" i="11"/>
  <c r="BH38" i="11"/>
  <c r="BH162" i="11"/>
  <c r="BH100" i="11"/>
  <c r="BH79" i="11"/>
  <c r="BH82" i="11"/>
  <c r="BH206" i="11"/>
  <c r="BH166" i="11"/>
  <c r="BH140" i="11"/>
  <c r="BH81" i="11"/>
  <c r="BH99" i="11"/>
  <c r="BH48" i="11"/>
  <c r="BH115" i="11"/>
  <c r="BH164" i="11"/>
  <c r="BH235" i="11"/>
  <c r="BH209" i="11"/>
  <c r="BH131" i="11"/>
  <c r="BH89" i="11"/>
  <c r="BH224" i="11"/>
  <c r="BH32" i="11"/>
  <c r="BH61" i="11"/>
  <c r="BH184" i="11"/>
  <c r="BH217" i="11"/>
  <c r="BH232" i="11"/>
  <c r="BH27" i="11"/>
  <c r="BH24" i="11"/>
  <c r="BH130" i="11"/>
  <c r="BH189" i="11"/>
  <c r="BH198" i="11"/>
  <c r="BH108" i="11"/>
  <c r="BH221" i="11"/>
  <c r="BH153" i="11"/>
  <c r="BH74" i="11"/>
  <c r="BH158" i="11"/>
  <c r="BH171" i="11"/>
  <c r="BH58" i="11"/>
  <c r="BH227" i="11"/>
  <c r="BH195" i="11"/>
  <c r="BH180" i="11"/>
  <c r="BH223" i="11"/>
  <c r="BH49" i="11"/>
  <c r="BH231" i="11"/>
  <c r="BH238" i="11"/>
  <c r="BH36" i="11"/>
  <c r="BH84" i="11"/>
  <c r="BH105" i="11"/>
  <c r="BH109" i="11"/>
  <c r="BH145" i="11"/>
  <c r="BH31" i="11"/>
  <c r="BH157" i="11"/>
  <c r="BH202" i="11"/>
  <c r="BH91" i="11"/>
  <c r="BH170" i="11"/>
  <c r="BH134" i="11"/>
  <c r="BH146" i="11"/>
  <c r="BH78" i="11"/>
  <c r="BH139" i="11"/>
  <c r="BH177" i="11"/>
  <c r="BH102" i="11"/>
  <c r="BH88" i="11"/>
  <c r="BH201" i="11"/>
  <c r="BH120" i="11"/>
  <c r="BH216" i="11"/>
  <c r="BH106" i="11"/>
  <c r="BH218" i="11"/>
  <c r="BH219" i="11"/>
  <c r="BH41" i="11"/>
  <c r="BH155" i="11"/>
  <c r="BH111" i="11"/>
  <c r="BH205" i="11"/>
  <c r="BH96" i="11"/>
  <c r="BH211" i="11"/>
  <c r="BH19" i="11"/>
  <c r="BH42" i="11"/>
  <c r="BH185" i="11"/>
  <c r="BH59" i="11"/>
  <c r="BH77" i="11"/>
  <c r="BH174" i="11"/>
  <c r="BH76" i="11"/>
  <c r="BH98" i="11"/>
  <c r="BH183" i="11"/>
  <c r="BH194" i="11"/>
  <c r="BH94" i="11"/>
  <c r="BH136" i="11"/>
  <c r="BH173" i="11"/>
  <c r="BH210" i="11"/>
  <c r="BH75" i="11"/>
  <c r="BH220" i="11"/>
  <c r="BH15" i="11"/>
  <c r="BH172" i="11"/>
  <c r="BH188" i="11"/>
  <c r="P61" i="38"/>
  <c r="P57" i="38"/>
  <c r="A67" i="38"/>
  <c r="D68" i="38"/>
  <c r="A59" i="38"/>
  <c r="D60" i="38"/>
  <c r="N58" i="38"/>
  <c r="J58" i="38"/>
  <c r="I58" i="38"/>
  <c r="L58" i="38"/>
  <c r="G58" i="38"/>
  <c r="M58" i="38"/>
  <c r="H58" i="38"/>
  <c r="K58" i="38"/>
  <c r="Q58" i="38"/>
  <c r="F58" i="38"/>
  <c r="T58" i="38" s="1"/>
  <c r="K66" i="38"/>
  <c r="G66" i="38"/>
  <c r="M66" i="38"/>
  <c r="H66" i="38"/>
  <c r="Q66" i="38"/>
  <c r="J66" i="38"/>
  <c r="L66" i="38"/>
  <c r="F66" i="38"/>
  <c r="T66" i="38" s="1"/>
  <c r="N66" i="38"/>
  <c r="I66" i="38"/>
  <c r="A63" i="38"/>
  <c r="D64" i="38"/>
  <c r="P49" i="38"/>
  <c r="A71" i="38"/>
  <c r="O71" i="38"/>
  <c r="D76" i="38"/>
  <c r="D72" i="38"/>
  <c r="L54" i="38"/>
  <c r="H54" i="38"/>
  <c r="M54" i="38"/>
  <c r="G54" i="38"/>
  <c r="J54" i="38"/>
  <c r="K54" i="38"/>
  <c r="N54" i="38"/>
  <c r="I54" i="38"/>
  <c r="Q54" i="38"/>
  <c r="F54" i="38"/>
  <c r="T54" i="38" s="1"/>
  <c r="P53" i="38"/>
  <c r="Q62" i="38"/>
  <c r="K62" i="38"/>
  <c r="G62" i="38"/>
  <c r="L62" i="38"/>
  <c r="F62" i="38"/>
  <c r="T62" i="38" s="1"/>
  <c r="N62" i="38"/>
  <c r="I62" i="38"/>
  <c r="J62" i="38"/>
  <c r="M62" i="38"/>
  <c r="H62" i="38"/>
  <c r="CB71" i="11" l="1"/>
  <c r="CB239" i="11"/>
  <c r="CB236" i="11"/>
  <c r="CC1" i="11"/>
  <c r="CB52" i="11"/>
  <c r="CB138" i="11"/>
  <c r="CB69" i="11"/>
  <c r="CB105" i="11"/>
  <c r="CB48" i="11"/>
  <c r="CB161" i="11"/>
  <c r="CB179" i="11"/>
  <c r="CB214" i="11"/>
  <c r="CB45" i="11"/>
  <c r="CB185" i="11"/>
  <c r="CB226" i="11"/>
  <c r="CB118" i="11"/>
  <c r="CB193" i="11"/>
  <c r="CB28" i="11"/>
  <c r="CB110" i="11"/>
  <c r="CB50" i="11"/>
  <c r="CB10" i="11"/>
  <c r="CB67" i="11"/>
  <c r="CB169" i="11"/>
  <c r="CB171" i="11"/>
  <c r="CB101" i="11"/>
  <c r="CB53" i="11"/>
  <c r="CB60" i="11"/>
  <c r="CB41" i="11"/>
  <c r="CB141" i="11"/>
  <c r="CB134" i="11"/>
  <c r="CB54" i="11"/>
  <c r="CB31" i="11"/>
  <c r="CB233" i="11"/>
  <c r="CB202" i="11"/>
  <c r="CB219" i="11"/>
  <c r="CB39" i="11"/>
  <c r="CB176" i="11"/>
  <c r="CB64" i="11"/>
  <c r="CB82" i="11"/>
  <c r="CB145" i="11"/>
  <c r="CB200" i="11"/>
  <c r="CB100" i="11"/>
  <c r="CB175" i="11"/>
  <c r="CB227" i="11"/>
  <c r="CB37" i="11"/>
  <c r="CB208" i="11"/>
  <c r="CB154" i="11"/>
  <c r="CB212" i="11"/>
  <c r="CB184" i="11"/>
  <c r="CB119" i="11"/>
  <c r="CB243" i="11"/>
  <c r="CB32" i="11"/>
  <c r="CB165" i="11"/>
  <c r="CB122" i="11"/>
  <c r="CB225" i="11"/>
  <c r="CB23" i="11"/>
  <c r="CB133" i="11"/>
  <c r="CB170" i="11"/>
  <c r="CB240" i="11"/>
  <c r="CB156" i="11"/>
  <c r="CB187" i="11"/>
  <c r="CB196" i="11"/>
  <c r="CB241" i="11"/>
  <c r="CB12" i="11"/>
  <c r="CB159" i="11"/>
  <c r="CB114" i="11"/>
  <c r="CB35" i="11"/>
  <c r="CB242" i="11"/>
  <c r="CB47" i="11"/>
  <c r="CB125" i="11"/>
  <c r="CB162" i="11"/>
  <c r="CB229" i="11"/>
  <c r="CB160" i="11"/>
  <c r="CB206" i="11"/>
  <c r="CB190" i="11"/>
  <c r="CB70" i="11"/>
  <c r="CB143" i="11"/>
  <c r="CB222" i="11"/>
  <c r="CB238" i="11"/>
  <c r="CB139" i="11"/>
  <c r="CB235" i="11"/>
  <c r="CB213" i="11"/>
  <c r="CB81" i="11"/>
  <c r="CB191" i="11"/>
  <c r="CB99" i="11"/>
  <c r="CB166" i="11"/>
  <c r="CB51" i="11"/>
  <c r="CB128" i="11"/>
  <c r="CB140" i="11"/>
  <c r="CB85" i="11"/>
  <c r="CB55" i="11"/>
  <c r="CB177" i="11"/>
  <c r="CB131" i="11"/>
  <c r="CB216" i="11"/>
  <c r="CB221" i="11"/>
  <c r="CB74" i="11"/>
  <c r="CB230" i="11"/>
  <c r="CB19" i="11"/>
  <c r="CB42" i="11"/>
  <c r="CB87" i="11"/>
  <c r="CB20" i="11"/>
  <c r="CB197" i="11"/>
  <c r="CB198" i="11"/>
  <c r="CB209" i="11"/>
  <c r="CB109" i="11"/>
  <c r="CB25" i="11"/>
  <c r="CB211" i="11"/>
  <c r="CB57" i="11"/>
  <c r="CB232" i="11"/>
  <c r="CB27" i="11"/>
  <c r="CB24" i="11"/>
  <c r="CB231" i="11"/>
  <c r="CB72" i="11"/>
  <c r="CB124" i="11"/>
  <c r="CB66" i="11"/>
  <c r="CB104" i="11"/>
  <c r="CB201" i="11"/>
  <c r="CB108" i="11"/>
  <c r="CB106" i="11"/>
  <c r="CB157" i="11"/>
  <c r="CB92" i="11"/>
  <c r="CB158" i="11"/>
  <c r="CB13" i="11"/>
  <c r="CB120" i="11"/>
  <c r="CB224" i="11"/>
  <c r="CB182" i="11"/>
  <c r="CB61" i="11"/>
  <c r="CB183" i="11"/>
  <c r="CB49" i="11"/>
  <c r="CB220" i="11"/>
  <c r="CB172" i="11"/>
  <c r="CB97" i="11"/>
  <c r="CB149" i="11"/>
  <c r="CB223" i="11"/>
  <c r="CB59" i="11"/>
  <c r="CB94" i="11"/>
  <c r="BI239" i="11"/>
  <c r="BI71" i="11"/>
  <c r="BI236" i="11"/>
  <c r="BI237" i="11"/>
  <c r="BJ1" i="11"/>
  <c r="BJ152" i="11" s="1"/>
  <c r="BI120" i="11"/>
  <c r="BI232" i="11"/>
  <c r="BI77" i="11"/>
  <c r="BI136" i="11"/>
  <c r="BI180" i="11"/>
  <c r="BI189" i="11"/>
  <c r="BI195" i="11"/>
  <c r="BI177" i="11"/>
  <c r="BI34" i="11"/>
  <c r="BI27" i="11"/>
  <c r="BI171" i="11"/>
  <c r="BI241" i="11"/>
  <c r="BI164" i="11"/>
  <c r="BI135" i="11"/>
  <c r="BI49" i="11"/>
  <c r="BI78" i="11"/>
  <c r="BI10" i="11"/>
  <c r="BI139" i="11"/>
  <c r="BI197" i="11"/>
  <c r="BI147" i="11"/>
  <c r="BI102" i="11"/>
  <c r="BI207" i="11"/>
  <c r="BI15" i="11"/>
  <c r="BI89" i="11"/>
  <c r="BI91" i="11"/>
  <c r="BI193" i="11"/>
  <c r="BI163" i="11"/>
  <c r="BI133" i="11"/>
  <c r="BI146" i="11"/>
  <c r="BI30" i="11"/>
  <c r="BI188" i="11"/>
  <c r="BI41" i="11"/>
  <c r="BI172" i="11"/>
  <c r="BI36" i="11"/>
  <c r="BI83" i="11"/>
  <c r="BI212" i="11"/>
  <c r="BI20" i="11"/>
  <c r="BI51" i="11"/>
  <c r="BI124" i="11"/>
  <c r="BI115" i="11"/>
  <c r="BI201" i="11"/>
  <c r="BI235" i="11"/>
  <c r="BI209" i="11"/>
  <c r="BI31" i="11"/>
  <c r="BI183" i="11"/>
  <c r="BI223" i="11"/>
  <c r="BI238" i="11"/>
  <c r="BI60" i="11"/>
  <c r="BI63" i="11"/>
  <c r="BI204" i="11"/>
  <c r="BI155" i="11"/>
  <c r="BI16" i="11"/>
  <c r="BI117" i="11"/>
  <c r="BI217" i="11"/>
  <c r="BI137" i="11"/>
  <c r="BI39" i="11"/>
  <c r="BI84" i="11"/>
  <c r="BI13" i="11"/>
  <c r="BI210" i="11"/>
  <c r="BI65" i="11"/>
  <c r="BI131" i="11"/>
  <c r="BI104" i="11"/>
  <c r="BI198" i="11"/>
  <c r="BI19" i="11"/>
  <c r="BI94" i="11"/>
  <c r="BI220" i="11"/>
  <c r="BI66" i="11"/>
  <c r="BI162" i="11"/>
  <c r="BI145" i="11"/>
  <c r="BI88" i="11"/>
  <c r="BI42" i="11"/>
  <c r="BI11" i="11"/>
  <c r="BI194" i="11"/>
  <c r="BI98" i="11"/>
  <c r="BI24" i="11"/>
  <c r="BI216" i="11"/>
  <c r="BI73" i="11"/>
  <c r="BI76" i="11"/>
  <c r="BI173" i="11"/>
  <c r="BI74" i="11"/>
  <c r="BI68" i="11"/>
  <c r="BI29" i="11"/>
  <c r="BI215" i="11"/>
  <c r="BI38" i="11"/>
  <c r="BI151" i="11"/>
  <c r="BI206" i="11"/>
  <c r="BI53" i="11"/>
  <c r="BI85" i="11"/>
  <c r="BI243" i="11"/>
  <c r="BI26" i="11"/>
  <c r="BI114" i="11"/>
  <c r="BI35" i="11"/>
  <c r="BI80" i="11"/>
  <c r="BI125" i="11"/>
  <c r="BI128" i="11"/>
  <c r="BI213" i="11"/>
  <c r="BI62" i="11"/>
  <c r="BI47" i="11"/>
  <c r="BI242" i="11"/>
  <c r="BI226" i="11"/>
  <c r="BI70" i="11"/>
  <c r="BI12" i="11"/>
  <c r="BI48" i="11"/>
  <c r="BI81" i="11"/>
  <c r="BI64" i="11"/>
  <c r="BI191" i="11"/>
  <c r="BI123" i="11"/>
  <c r="BI99" i="11"/>
  <c r="BI233" i="11"/>
  <c r="BI214" i="11"/>
  <c r="BI126" i="11"/>
  <c r="BI167" i="11"/>
  <c r="BI192" i="11"/>
  <c r="BI178" i="11"/>
  <c r="BI208" i="11"/>
  <c r="BI141" i="11"/>
  <c r="BI18" i="11"/>
  <c r="BI169" i="11"/>
  <c r="BI17" i="11"/>
  <c r="BI175" i="11"/>
  <c r="BI86" i="11"/>
  <c r="BI166" i="11"/>
  <c r="BI140" i="11"/>
  <c r="BI82" i="11"/>
  <c r="BI168" i="11"/>
  <c r="BI22" i="11"/>
  <c r="BI144" i="11"/>
  <c r="BI127" i="11"/>
  <c r="BI118" i="11"/>
  <c r="BI113" i="11"/>
  <c r="BI150" i="11"/>
  <c r="BI100" i="11"/>
  <c r="BI21" i="11"/>
  <c r="BI229" i="11"/>
  <c r="BI161" i="11"/>
  <c r="BI69" i="11"/>
  <c r="BI160" i="11"/>
  <c r="BI52" i="11"/>
  <c r="BI176" i="11"/>
  <c r="BI130" i="11"/>
  <c r="BI87" i="11"/>
  <c r="BI90" i="11"/>
  <c r="BI103" i="11"/>
  <c r="BI37" i="11"/>
  <c r="BI190" i="11"/>
  <c r="BI165" i="11"/>
  <c r="BI72" i="11"/>
  <c r="BI79" i="11"/>
  <c r="BI116" i="11"/>
  <c r="BI129" i="11"/>
  <c r="BI138" i="11"/>
  <c r="BI143" i="11"/>
  <c r="BI199" i="11"/>
  <c r="BI222" i="11"/>
  <c r="BI132" i="11"/>
  <c r="BI108" i="11"/>
  <c r="BI105" i="11"/>
  <c r="BI23" i="11"/>
  <c r="BI157" i="11"/>
  <c r="BI153" i="11"/>
  <c r="BI181" i="11"/>
  <c r="BI158" i="11"/>
  <c r="BI28" i="11"/>
  <c r="BI43" i="11"/>
  <c r="BI227" i="11"/>
  <c r="BI67" i="11"/>
  <c r="BI40" i="11"/>
  <c r="BI200" i="11"/>
  <c r="BI107" i="11"/>
  <c r="BI224" i="11"/>
  <c r="BI182" i="11"/>
  <c r="BI92" i="11"/>
  <c r="BI170" i="11"/>
  <c r="BI61" i="11"/>
  <c r="BI56" i="11"/>
  <c r="BI111" i="11"/>
  <c r="BI205" i="11"/>
  <c r="BI96" i="11"/>
  <c r="BI134" i="11"/>
  <c r="BI101" i="11"/>
  <c r="BI231" i="11"/>
  <c r="BI109" i="11"/>
  <c r="BI202" i="11"/>
  <c r="BI218" i="11"/>
  <c r="BI221" i="11"/>
  <c r="BI154" i="11"/>
  <c r="BI184" i="11"/>
  <c r="BI95" i="11"/>
  <c r="BI211" i="11"/>
  <c r="BI203" i="11"/>
  <c r="BI230" i="11"/>
  <c r="BI119" i="11"/>
  <c r="BI55" i="11"/>
  <c r="BI234" i="11"/>
  <c r="BI54" i="11"/>
  <c r="BI142" i="11"/>
  <c r="BI106" i="11"/>
  <c r="BI25" i="11"/>
  <c r="BI219" i="11"/>
  <c r="BI179" i="11"/>
  <c r="BI32" i="11"/>
  <c r="BI240" i="11"/>
  <c r="BI58" i="11"/>
  <c r="BI57" i="11"/>
  <c r="BI93" i="11"/>
  <c r="BI75" i="11"/>
  <c r="BI59" i="11"/>
  <c r="BI149" i="11"/>
  <c r="BI121" i="11"/>
  <c r="BI228" i="11"/>
  <c r="BI45" i="11"/>
  <c r="BI112" i="11"/>
  <c r="BI110" i="11"/>
  <c r="BI185" i="11"/>
  <c r="BI14" i="11"/>
  <c r="BI186" i="11"/>
  <c r="BI187" i="11"/>
  <c r="BI174" i="11"/>
  <c r="BI50" i="11"/>
  <c r="BI148" i="11"/>
  <c r="BI46" i="11"/>
  <c r="BI196" i="11"/>
  <c r="BI156" i="11"/>
  <c r="BI225" i="11"/>
  <c r="BI122" i="11"/>
  <c r="BI44" i="11"/>
  <c r="BI97" i="11"/>
  <c r="BI33" i="11"/>
  <c r="BI159" i="11"/>
  <c r="P54" i="38"/>
  <c r="P66" i="38"/>
  <c r="A72" i="38"/>
  <c r="D73" i="38"/>
  <c r="K59" i="38"/>
  <c r="G59" i="38"/>
  <c r="N59" i="38"/>
  <c r="I59" i="38"/>
  <c r="L59" i="38"/>
  <c r="M59" i="38"/>
  <c r="H59" i="38"/>
  <c r="J59" i="38"/>
  <c r="Q59" i="38"/>
  <c r="F59" i="38"/>
  <c r="T59" i="38" s="1"/>
  <c r="P62" i="38"/>
  <c r="L71" i="38"/>
  <c r="H71" i="38"/>
  <c r="J71" i="38"/>
  <c r="M71" i="38"/>
  <c r="G71" i="38"/>
  <c r="N71" i="38"/>
  <c r="I71" i="38"/>
  <c r="K71" i="38"/>
  <c r="Q71" i="38"/>
  <c r="F71" i="38"/>
  <c r="T71" i="38" s="1"/>
  <c r="A76" i="38"/>
  <c r="D77" i="38"/>
  <c r="O76" i="38"/>
  <c r="D81" i="38"/>
  <c r="A64" i="38"/>
  <c r="D65" i="38"/>
  <c r="A68" i="38"/>
  <c r="D69" i="38"/>
  <c r="N63" i="38"/>
  <c r="J63" i="38"/>
  <c r="F63" i="38"/>
  <c r="T63" i="38" s="1"/>
  <c r="Q63" i="38"/>
  <c r="I63" i="38"/>
  <c r="L63" i="38"/>
  <c r="G63" i="38"/>
  <c r="M63" i="38"/>
  <c r="H63" i="38"/>
  <c r="K63" i="38"/>
  <c r="P58" i="38"/>
  <c r="M67" i="38"/>
  <c r="I67" i="38"/>
  <c r="Q67" i="38"/>
  <c r="J67" i="38"/>
  <c r="L67" i="38"/>
  <c r="G67" i="38"/>
  <c r="N67" i="38"/>
  <c r="H67" i="38"/>
  <c r="K67" i="38"/>
  <c r="F67" i="38"/>
  <c r="T67" i="38" s="1"/>
  <c r="CC71" i="11" l="1"/>
  <c r="CC239" i="11"/>
  <c r="CC236" i="11"/>
  <c r="CD1" i="11"/>
  <c r="CC42" i="11"/>
  <c r="CC156" i="11"/>
  <c r="CC138" i="11"/>
  <c r="CC240" i="11"/>
  <c r="CC133" i="11"/>
  <c r="CC196" i="11"/>
  <c r="CC241" i="11"/>
  <c r="CC57" i="11"/>
  <c r="CC39" i="11"/>
  <c r="CC28" i="11"/>
  <c r="CC165" i="11"/>
  <c r="CC23" i="11"/>
  <c r="CC154" i="11"/>
  <c r="CC13" i="11"/>
  <c r="CC229" i="11"/>
  <c r="CC161" i="11"/>
  <c r="CC198" i="11"/>
  <c r="CC175" i="11"/>
  <c r="CC61" i="11"/>
  <c r="CC99" i="11"/>
  <c r="CC190" i="11"/>
  <c r="CC67" i="11"/>
  <c r="CC235" i="11"/>
  <c r="CC220" i="11"/>
  <c r="CC172" i="11"/>
  <c r="CC70" i="11"/>
  <c r="CC104" i="11"/>
  <c r="CC232" i="11"/>
  <c r="CC208" i="11"/>
  <c r="CC187" i="11"/>
  <c r="CC214" i="11"/>
  <c r="CC124" i="11"/>
  <c r="CC202" i="11"/>
  <c r="CC45" i="11"/>
  <c r="CC51" i="11"/>
  <c r="CC131" i="11"/>
  <c r="CC108" i="11"/>
  <c r="CC109" i="11"/>
  <c r="CC20" i="11"/>
  <c r="CC213" i="11"/>
  <c r="CC37" i="11"/>
  <c r="CC19" i="11"/>
  <c r="CC92" i="11"/>
  <c r="CC191" i="11"/>
  <c r="CC160" i="11"/>
  <c r="CC238" i="11"/>
  <c r="CC201" i="11"/>
  <c r="CC125" i="11"/>
  <c r="CC69" i="11"/>
  <c r="CC139" i="11"/>
  <c r="CC140" i="11"/>
  <c r="CC27" i="11"/>
  <c r="CC183" i="11"/>
  <c r="CC223" i="11"/>
  <c r="CC87" i="11"/>
  <c r="CC209" i="11"/>
  <c r="CC54" i="11"/>
  <c r="CC177" i="11"/>
  <c r="CC101" i="11"/>
  <c r="CC94" i="11"/>
  <c r="CC66" i="11"/>
  <c r="CC182" i="11"/>
  <c r="CC25" i="11"/>
  <c r="CC119" i="11"/>
  <c r="CC197" i="11"/>
  <c r="CC193" i="11"/>
  <c r="CC212" i="11"/>
  <c r="CC60" i="11"/>
  <c r="CC10" i="11"/>
  <c r="CC122" i="11"/>
  <c r="CC216" i="11"/>
  <c r="CC24" i="11"/>
  <c r="CC225" i="11"/>
  <c r="CC49" i="11"/>
  <c r="CC185" i="11"/>
  <c r="CC114" i="11"/>
  <c r="CC35" i="11"/>
  <c r="CC100" i="11"/>
  <c r="CC47" i="11"/>
  <c r="CC159" i="11"/>
  <c r="CC243" i="11"/>
  <c r="CC226" i="11"/>
  <c r="CC128" i="11"/>
  <c r="CC82" i="11"/>
  <c r="CC166" i="11"/>
  <c r="CC162" i="11"/>
  <c r="CC48" i="11"/>
  <c r="CC53" i="11"/>
  <c r="CC81" i="11"/>
  <c r="CC85" i="11"/>
  <c r="CC52" i="11"/>
  <c r="CC176" i="11"/>
  <c r="CC72" i="11"/>
  <c r="CC242" i="11"/>
  <c r="CC12" i="11"/>
  <c r="CC206" i="11"/>
  <c r="CC55" i="11"/>
  <c r="CC64" i="11"/>
  <c r="CC233" i="11"/>
  <c r="CC169" i="11"/>
  <c r="CC224" i="11"/>
  <c r="CC170" i="11"/>
  <c r="CC184" i="11"/>
  <c r="CC211" i="11"/>
  <c r="CC134" i="11"/>
  <c r="CC143" i="11"/>
  <c r="CC222" i="11"/>
  <c r="CC200" i="11"/>
  <c r="CC106" i="11"/>
  <c r="CC31" i="11"/>
  <c r="CC158" i="11"/>
  <c r="CC171" i="11"/>
  <c r="CC230" i="11"/>
  <c r="CC141" i="11"/>
  <c r="CC118" i="11"/>
  <c r="CC145" i="11"/>
  <c r="CC221" i="11"/>
  <c r="CC179" i="11"/>
  <c r="CC32" i="11"/>
  <c r="CC74" i="11"/>
  <c r="CC231" i="11"/>
  <c r="CC120" i="11"/>
  <c r="CC105" i="11"/>
  <c r="CC157" i="11"/>
  <c r="CC219" i="11"/>
  <c r="CC41" i="11"/>
  <c r="CC227" i="11"/>
  <c r="CC110" i="11"/>
  <c r="CC50" i="11"/>
  <c r="CC59" i="11"/>
  <c r="CC149" i="11"/>
  <c r="CC97" i="11"/>
  <c r="BJ239" i="11"/>
  <c r="BJ71" i="11"/>
  <c r="BJ237" i="11"/>
  <c r="BJ236" i="11"/>
  <c r="BK1" i="11"/>
  <c r="BK152" i="11" s="1"/>
  <c r="BJ117" i="11"/>
  <c r="BJ32" i="11"/>
  <c r="BJ13" i="11"/>
  <c r="BJ212" i="11"/>
  <c r="BJ36" i="11"/>
  <c r="BJ209" i="11"/>
  <c r="BJ172" i="11"/>
  <c r="BJ210" i="11"/>
  <c r="BJ214" i="11"/>
  <c r="BJ133" i="11"/>
  <c r="BJ189" i="11"/>
  <c r="BJ61" i="11"/>
  <c r="BJ49" i="11"/>
  <c r="BJ135" i="11"/>
  <c r="BJ99" i="11"/>
  <c r="BJ170" i="11"/>
  <c r="BJ66" i="11"/>
  <c r="BJ199" i="11"/>
  <c r="BJ229" i="11"/>
  <c r="BJ40" i="11"/>
  <c r="BJ115" i="11"/>
  <c r="BJ132" i="11"/>
  <c r="BJ123" i="11"/>
  <c r="BJ69" i="11"/>
  <c r="BJ119" i="11"/>
  <c r="BJ197" i="11"/>
  <c r="BJ164" i="11"/>
  <c r="BJ30" i="11"/>
  <c r="BJ10" i="11"/>
  <c r="BJ165" i="11"/>
  <c r="BJ75" i="11"/>
  <c r="BJ14" i="11"/>
  <c r="BJ127" i="11"/>
  <c r="BJ83" i="11"/>
  <c r="BJ27" i="11"/>
  <c r="BJ142" i="11"/>
  <c r="BJ188" i="11"/>
  <c r="BJ185" i="11"/>
  <c r="BJ20" i="11"/>
  <c r="BJ102" i="11"/>
  <c r="BJ217" i="11"/>
  <c r="BJ232" i="11"/>
  <c r="BJ223" i="11"/>
  <c r="BJ60" i="11"/>
  <c r="BJ51" i="11"/>
  <c r="BJ124" i="11"/>
  <c r="BJ19" i="11"/>
  <c r="BJ125" i="11"/>
  <c r="BJ177" i="11"/>
  <c r="BJ196" i="11"/>
  <c r="BJ131" i="11"/>
  <c r="BJ183" i="11"/>
  <c r="BJ134" i="11"/>
  <c r="BJ198" i="11"/>
  <c r="BJ159" i="11"/>
  <c r="BJ160" i="11"/>
  <c r="BJ137" i="11"/>
  <c r="BJ163" i="11"/>
  <c r="BJ153" i="11"/>
  <c r="BJ84" i="11"/>
  <c r="BJ161" i="11"/>
  <c r="BJ67" i="11"/>
  <c r="BJ89" i="11"/>
  <c r="BJ146" i="11"/>
  <c r="BJ16" i="11"/>
  <c r="BJ235" i="11"/>
  <c r="BJ42" i="11"/>
  <c r="BJ78" i="11"/>
  <c r="BJ167" i="11"/>
  <c r="BJ139" i="11"/>
  <c r="BJ39" i="11"/>
  <c r="BJ200" i="11"/>
  <c r="BJ104" i="11"/>
  <c r="BJ238" i="11"/>
  <c r="BJ94" i="11"/>
  <c r="BJ220" i="11"/>
  <c r="BJ126" i="11"/>
  <c r="BJ63" i="11"/>
  <c r="BJ190" i="11"/>
  <c r="BJ191" i="11"/>
  <c r="BJ118" i="11"/>
  <c r="BJ233" i="11"/>
  <c r="BJ144" i="11"/>
  <c r="BJ105" i="11"/>
  <c r="BJ88" i="11"/>
  <c r="BJ156" i="11"/>
  <c r="BJ24" i="11"/>
  <c r="BJ173" i="11"/>
  <c r="BJ111" i="11"/>
  <c r="BJ15" i="11"/>
  <c r="BJ98" i="11"/>
  <c r="BJ46" i="11"/>
  <c r="BJ58" i="11"/>
  <c r="BJ193" i="11"/>
  <c r="BJ194" i="11"/>
  <c r="BJ90" i="11"/>
  <c r="BJ180" i="11"/>
  <c r="BJ93" i="11"/>
  <c r="BJ106" i="11"/>
  <c r="BJ76" i="11"/>
  <c r="BJ136" i="11"/>
  <c r="BJ205" i="11"/>
  <c r="BJ242" i="11"/>
  <c r="BJ243" i="11"/>
  <c r="BJ113" i="11"/>
  <c r="BJ80" i="11"/>
  <c r="BJ226" i="11"/>
  <c r="BJ62" i="11"/>
  <c r="BJ116" i="11"/>
  <c r="BJ48" i="11"/>
  <c r="BJ12" i="11"/>
  <c r="BJ29" i="11"/>
  <c r="BJ215" i="11"/>
  <c r="BJ34" i="11"/>
  <c r="BJ11" i="11"/>
  <c r="BJ162" i="11"/>
  <c r="BJ213" i="11"/>
  <c r="BJ150" i="11"/>
  <c r="BJ100" i="11"/>
  <c r="BJ114" i="11"/>
  <c r="BJ26" i="11"/>
  <c r="BJ38" i="11"/>
  <c r="BJ151" i="11"/>
  <c r="BJ53" i="11"/>
  <c r="BJ234" i="11"/>
  <c r="BJ68" i="11"/>
  <c r="BJ128" i="11"/>
  <c r="BJ82" i="11"/>
  <c r="BJ206" i="11"/>
  <c r="BJ207" i="11"/>
  <c r="BJ140" i="11"/>
  <c r="BJ21" i="11"/>
  <c r="BJ192" i="11"/>
  <c r="BJ87" i="11"/>
  <c r="BJ86" i="11"/>
  <c r="BJ103" i="11"/>
  <c r="BJ169" i="11"/>
  <c r="BJ37" i="11"/>
  <c r="BJ17" i="11"/>
  <c r="BJ65" i="11"/>
  <c r="BJ168" i="11"/>
  <c r="BJ216" i="11"/>
  <c r="BJ241" i="11"/>
  <c r="BJ79" i="11"/>
  <c r="BJ70" i="11"/>
  <c r="BJ64" i="11"/>
  <c r="BJ166" i="11"/>
  <c r="BJ138" i="11"/>
  <c r="BJ55" i="11"/>
  <c r="BJ130" i="11"/>
  <c r="BJ54" i="11"/>
  <c r="BJ22" i="11"/>
  <c r="BJ143" i="11"/>
  <c r="BJ35" i="11"/>
  <c r="BJ47" i="11"/>
  <c r="BJ129" i="11"/>
  <c r="BJ81" i="11"/>
  <c r="BJ85" i="11"/>
  <c r="BJ52" i="11"/>
  <c r="BJ176" i="11"/>
  <c r="BJ101" i="11"/>
  <c r="BJ72" i="11"/>
  <c r="BJ73" i="11"/>
  <c r="BJ108" i="11"/>
  <c r="BJ145" i="11"/>
  <c r="BJ157" i="11"/>
  <c r="BJ182" i="11"/>
  <c r="BJ92" i="11"/>
  <c r="BJ179" i="11"/>
  <c r="BJ218" i="11"/>
  <c r="BJ171" i="11"/>
  <c r="BJ240" i="11"/>
  <c r="BJ178" i="11"/>
  <c r="BJ208" i="11"/>
  <c r="BJ222" i="11"/>
  <c r="BJ231" i="11"/>
  <c r="BJ201" i="11"/>
  <c r="BJ120" i="11"/>
  <c r="BJ31" i="11"/>
  <c r="BJ109" i="11"/>
  <c r="BJ221" i="11"/>
  <c r="BJ202" i="11"/>
  <c r="BJ219" i="11"/>
  <c r="BJ91" i="11"/>
  <c r="BJ154" i="11"/>
  <c r="BJ181" i="11"/>
  <c r="BJ227" i="11"/>
  <c r="BJ57" i="11"/>
  <c r="BJ141" i="11"/>
  <c r="BJ107" i="11"/>
  <c r="BJ224" i="11"/>
  <c r="BJ41" i="11"/>
  <c r="BJ155" i="11"/>
  <c r="BJ56" i="11"/>
  <c r="BJ184" i="11"/>
  <c r="BJ230" i="11"/>
  <c r="BJ195" i="11"/>
  <c r="BJ18" i="11"/>
  <c r="BJ175" i="11"/>
  <c r="BJ23" i="11"/>
  <c r="BJ25" i="11"/>
  <c r="BJ74" i="11"/>
  <c r="BJ158" i="11"/>
  <c r="BJ28" i="11"/>
  <c r="BJ147" i="11"/>
  <c r="BJ43" i="11"/>
  <c r="BJ95" i="11"/>
  <c r="BJ96" i="11"/>
  <c r="BJ211" i="11"/>
  <c r="BJ203" i="11"/>
  <c r="BJ204" i="11"/>
  <c r="BJ122" i="11"/>
  <c r="BJ44" i="11"/>
  <c r="BJ149" i="11"/>
  <c r="BJ187" i="11"/>
  <c r="BJ33" i="11"/>
  <c r="BJ121" i="11"/>
  <c r="BJ59" i="11"/>
  <c r="BJ174" i="11"/>
  <c r="BJ148" i="11"/>
  <c r="BJ228" i="11"/>
  <c r="BJ112" i="11"/>
  <c r="BJ110" i="11"/>
  <c r="BJ50" i="11"/>
  <c r="BJ186" i="11"/>
  <c r="BJ225" i="11"/>
  <c r="BJ97" i="11"/>
  <c r="BJ77" i="11"/>
  <c r="BJ45" i="11"/>
  <c r="A69" i="38"/>
  <c r="D70" i="38"/>
  <c r="A81" i="38"/>
  <c r="D82" i="38"/>
  <c r="O81" i="38"/>
  <c r="D86" i="38"/>
  <c r="P71" i="38"/>
  <c r="P63" i="38"/>
  <c r="M64" i="38"/>
  <c r="I64" i="38"/>
  <c r="L64" i="38"/>
  <c r="G64" i="38"/>
  <c r="Q64" i="38"/>
  <c r="K64" i="38"/>
  <c r="F64" i="38"/>
  <c r="T64" i="38" s="1"/>
  <c r="J64" i="38"/>
  <c r="N64" i="38"/>
  <c r="H64" i="38"/>
  <c r="M76" i="38"/>
  <c r="J76" i="38"/>
  <c r="F76" i="38"/>
  <c r="T76" i="38" s="1"/>
  <c r="L76" i="38"/>
  <c r="G76" i="38"/>
  <c r="K76" i="38"/>
  <c r="Q76" i="38"/>
  <c r="I76" i="38"/>
  <c r="N76" i="38"/>
  <c r="H76" i="38"/>
  <c r="L68" i="38"/>
  <c r="H68" i="38"/>
  <c r="K68" i="38"/>
  <c r="F68" i="38"/>
  <c r="T68" i="38" s="1"/>
  <c r="N68" i="38"/>
  <c r="I68" i="38"/>
  <c r="Q68" i="38"/>
  <c r="J68" i="38"/>
  <c r="M68" i="38"/>
  <c r="G68" i="38"/>
  <c r="A73" i="38"/>
  <c r="D74" i="38"/>
  <c r="P67" i="38"/>
  <c r="A77" i="38"/>
  <c r="D78" i="38"/>
  <c r="P59" i="38"/>
  <c r="L72" i="38"/>
  <c r="H72" i="38"/>
  <c r="M72" i="38"/>
  <c r="G72" i="38"/>
  <c r="J72" i="38"/>
  <c r="K72" i="38"/>
  <c r="N72" i="38"/>
  <c r="I72" i="38"/>
  <c r="Q72" i="38"/>
  <c r="F72" i="38"/>
  <c r="T72" i="38" s="1"/>
  <c r="CD239" i="11" l="1"/>
  <c r="CD71" i="11"/>
  <c r="CD236" i="11"/>
  <c r="CE1" i="11"/>
  <c r="CD49" i="11"/>
  <c r="CD200" i="11"/>
  <c r="CD212" i="11"/>
  <c r="CD52" i="11"/>
  <c r="CD172" i="11"/>
  <c r="CD110" i="11"/>
  <c r="CD176" i="11"/>
  <c r="CD241" i="11"/>
  <c r="CD139" i="11"/>
  <c r="CD193" i="11"/>
  <c r="CD97" i="11"/>
  <c r="CD10" i="11"/>
  <c r="CD119" i="11"/>
  <c r="CD133" i="11"/>
  <c r="CD179" i="11"/>
  <c r="CD223" i="11"/>
  <c r="CD27" i="11"/>
  <c r="CD197" i="11"/>
  <c r="CD51" i="11"/>
  <c r="CD81" i="11"/>
  <c r="CD235" i="11"/>
  <c r="CD20" i="11"/>
  <c r="CD124" i="11"/>
  <c r="CD209" i="11"/>
  <c r="CD183" i="11"/>
  <c r="CD60" i="11"/>
  <c r="CD232" i="11"/>
  <c r="CD159" i="11"/>
  <c r="CD177" i="11"/>
  <c r="CD19" i="11"/>
  <c r="CD39" i="11"/>
  <c r="CD118" i="11"/>
  <c r="CD66" i="11"/>
  <c r="CD13" i="11"/>
  <c r="CD238" i="11"/>
  <c r="CD198" i="11"/>
  <c r="CD105" i="11"/>
  <c r="CD220" i="11"/>
  <c r="CD104" i="11"/>
  <c r="CD169" i="11"/>
  <c r="CD94" i="11"/>
  <c r="CD225" i="11"/>
  <c r="CD131" i="11"/>
  <c r="CD47" i="11"/>
  <c r="CD230" i="11"/>
  <c r="CD243" i="11"/>
  <c r="CD42" i="11"/>
  <c r="CD24" i="11"/>
  <c r="CD166" i="11"/>
  <c r="CD59" i="11"/>
  <c r="CD12" i="11"/>
  <c r="CD35" i="11"/>
  <c r="CD125" i="11"/>
  <c r="CD162" i="11"/>
  <c r="CD213" i="11"/>
  <c r="CD100" i="11"/>
  <c r="CD242" i="11"/>
  <c r="CD114" i="11"/>
  <c r="CD64" i="11"/>
  <c r="CD140" i="11"/>
  <c r="CD99" i="11"/>
  <c r="CD214" i="11"/>
  <c r="CD55" i="11"/>
  <c r="CD87" i="11"/>
  <c r="CD222" i="11"/>
  <c r="CD208" i="11"/>
  <c r="CD37" i="11"/>
  <c r="CD206" i="11"/>
  <c r="CD138" i="11"/>
  <c r="CD233" i="11"/>
  <c r="CD141" i="11"/>
  <c r="CD54" i="11"/>
  <c r="CD143" i="11"/>
  <c r="CD226" i="11"/>
  <c r="CD128" i="11"/>
  <c r="CD82" i="11"/>
  <c r="CD53" i="11"/>
  <c r="CD85" i="11"/>
  <c r="CD229" i="11"/>
  <c r="CD161" i="11"/>
  <c r="CD69" i="11"/>
  <c r="CD160" i="11"/>
  <c r="CD72" i="11"/>
  <c r="CD190" i="11"/>
  <c r="CD175" i="11"/>
  <c r="CD165" i="11"/>
  <c r="CD101" i="11"/>
  <c r="CD231" i="11"/>
  <c r="CD70" i="11"/>
  <c r="CD191" i="11"/>
  <c r="CD48" i="11"/>
  <c r="CD67" i="11"/>
  <c r="CD120" i="11"/>
  <c r="CD31" i="11"/>
  <c r="CD224" i="11"/>
  <c r="CD157" i="11"/>
  <c r="CD202" i="11"/>
  <c r="CD219" i="11"/>
  <c r="CD154" i="11"/>
  <c r="CD32" i="11"/>
  <c r="CD227" i="11"/>
  <c r="CD216" i="11"/>
  <c r="CD201" i="11"/>
  <c r="CD109" i="11"/>
  <c r="CD41" i="11"/>
  <c r="CD61" i="11"/>
  <c r="CD184" i="11"/>
  <c r="CD57" i="11"/>
  <c r="CD106" i="11"/>
  <c r="CD23" i="11"/>
  <c r="CD25" i="11"/>
  <c r="CD74" i="11"/>
  <c r="CD158" i="11"/>
  <c r="CD170" i="11"/>
  <c r="CD28" i="11"/>
  <c r="CD240" i="11"/>
  <c r="CD211" i="11"/>
  <c r="CD134" i="11"/>
  <c r="CD108" i="11"/>
  <c r="CD145" i="11"/>
  <c r="CD182" i="11"/>
  <c r="CD92" i="11"/>
  <c r="CD221" i="11"/>
  <c r="CD171" i="11"/>
  <c r="CD185" i="11"/>
  <c r="CD50" i="11"/>
  <c r="CD45" i="11"/>
  <c r="CD196" i="11"/>
  <c r="CD156" i="11"/>
  <c r="CD122" i="11"/>
  <c r="CD149" i="11"/>
  <c r="CD187" i="11"/>
  <c r="BK239" i="11"/>
  <c r="BK71" i="11"/>
  <c r="BK236" i="11"/>
  <c r="BK237" i="11"/>
  <c r="BL1" i="11"/>
  <c r="BL152" i="11" s="1"/>
  <c r="BK137" i="11"/>
  <c r="BK20" i="11"/>
  <c r="BK217" i="11"/>
  <c r="BK24" i="11"/>
  <c r="BK16" i="11"/>
  <c r="BK128" i="11"/>
  <c r="BK25" i="11"/>
  <c r="BK110" i="11"/>
  <c r="BK153" i="11"/>
  <c r="BK99" i="11"/>
  <c r="BK139" i="11"/>
  <c r="BK138" i="11"/>
  <c r="BK66" i="11"/>
  <c r="BK28" i="11"/>
  <c r="BK44" i="11"/>
  <c r="BK189" i="11"/>
  <c r="BK15" i="11"/>
  <c r="BK182" i="11"/>
  <c r="BK231" i="11"/>
  <c r="BK175" i="11"/>
  <c r="BK97" i="11"/>
  <c r="BK84" i="11"/>
  <c r="BK36" i="11"/>
  <c r="BK64" i="11"/>
  <c r="BK88" i="11"/>
  <c r="BK209" i="11"/>
  <c r="BK216" i="11"/>
  <c r="BK115" i="11"/>
  <c r="BK86" i="11"/>
  <c r="BK13" i="11"/>
  <c r="BK190" i="11"/>
  <c r="BK30" i="11"/>
  <c r="BK104" i="11"/>
  <c r="BK119" i="11"/>
  <c r="BK228" i="11"/>
  <c r="BK159" i="11"/>
  <c r="BK141" i="11"/>
  <c r="BK220" i="11"/>
  <c r="BK43" i="11"/>
  <c r="BK78" i="11"/>
  <c r="BK14" i="11"/>
  <c r="BK197" i="11"/>
  <c r="BK154" i="11"/>
  <c r="BK136" i="11"/>
  <c r="BK232" i="11"/>
  <c r="BK223" i="11"/>
  <c r="BK124" i="11"/>
  <c r="BK233" i="11"/>
  <c r="BK81" i="11"/>
  <c r="BK65" i="11"/>
  <c r="BK238" i="11"/>
  <c r="BK179" i="11"/>
  <c r="BK213" i="11"/>
  <c r="BK49" i="11"/>
  <c r="BK51" i="11"/>
  <c r="BK37" i="11"/>
  <c r="BK131" i="11"/>
  <c r="BK19" i="11"/>
  <c r="BK183" i="11"/>
  <c r="BK117" i="11"/>
  <c r="BK17" i="11"/>
  <c r="BK140" i="11"/>
  <c r="BK101" i="11"/>
  <c r="BK102" i="11"/>
  <c r="BK91" i="11"/>
  <c r="BK181" i="11"/>
  <c r="BK177" i="11"/>
  <c r="BK160" i="11"/>
  <c r="BK27" i="11"/>
  <c r="BK210" i="11"/>
  <c r="BK162" i="11"/>
  <c r="BK178" i="11"/>
  <c r="BK198" i="11"/>
  <c r="BK89" i="11"/>
  <c r="BK201" i="11"/>
  <c r="BK146" i="11"/>
  <c r="BK127" i="11"/>
  <c r="BK226" i="11"/>
  <c r="BK235" i="11"/>
  <c r="BK48" i="11"/>
  <c r="BK32" i="11"/>
  <c r="BK42" i="11"/>
  <c r="BK206" i="11"/>
  <c r="BK58" i="11"/>
  <c r="BK45" i="11"/>
  <c r="BK158" i="11"/>
  <c r="BK173" i="11"/>
  <c r="BK121" i="11"/>
  <c r="BK243" i="11"/>
  <c r="BK194" i="11"/>
  <c r="BK96" i="11"/>
  <c r="BK83" i="11"/>
  <c r="BK164" i="11"/>
  <c r="BK203" i="11"/>
  <c r="BK230" i="11"/>
  <c r="BK94" i="11"/>
  <c r="BK229" i="11"/>
  <c r="BK180" i="11"/>
  <c r="BK170" i="11"/>
  <c r="BK41" i="11"/>
  <c r="BK171" i="11"/>
  <c r="BK61" i="11"/>
  <c r="BK135" i="11"/>
  <c r="BK148" i="11"/>
  <c r="BK172" i="11"/>
  <c r="BK242" i="11"/>
  <c r="BK26" i="11"/>
  <c r="BK35" i="11"/>
  <c r="BK80" i="11"/>
  <c r="BK79" i="11"/>
  <c r="BK113" i="11"/>
  <c r="BK100" i="11"/>
  <c r="BK12" i="11"/>
  <c r="BK82" i="11"/>
  <c r="BK38" i="11"/>
  <c r="BK125" i="11"/>
  <c r="BK70" i="11"/>
  <c r="BK116" i="11"/>
  <c r="BK188" i="11"/>
  <c r="BK151" i="11"/>
  <c r="BK191" i="11"/>
  <c r="BK85" i="11"/>
  <c r="BK21" i="11"/>
  <c r="BK52" i="11"/>
  <c r="BK176" i="11"/>
  <c r="BK168" i="11"/>
  <c r="BK87" i="11"/>
  <c r="BK68" i="11"/>
  <c r="BK62" i="11"/>
  <c r="BK129" i="11"/>
  <c r="BK161" i="11"/>
  <c r="BK69" i="11"/>
  <c r="BK55" i="11"/>
  <c r="BK165" i="11"/>
  <c r="BK54" i="11"/>
  <c r="BK22" i="11"/>
  <c r="BK103" i="11"/>
  <c r="BK169" i="11"/>
  <c r="BK40" i="11"/>
  <c r="BK163" i="11"/>
  <c r="BK241" i="11"/>
  <c r="BK114" i="11"/>
  <c r="BK34" i="11"/>
  <c r="BK11" i="11"/>
  <c r="BK150" i="11"/>
  <c r="BK53" i="11"/>
  <c r="BK143" i="11"/>
  <c r="BK234" i="11"/>
  <c r="BK144" i="11"/>
  <c r="BK130" i="11"/>
  <c r="BK18" i="11"/>
  <c r="BK199" i="11"/>
  <c r="BK29" i="11"/>
  <c r="BK215" i="11"/>
  <c r="BK47" i="11"/>
  <c r="BK207" i="11"/>
  <c r="BK166" i="11"/>
  <c r="BK123" i="11"/>
  <c r="BK214" i="11"/>
  <c r="BK63" i="11"/>
  <c r="BK126" i="11"/>
  <c r="BK167" i="11"/>
  <c r="BK192" i="11"/>
  <c r="BK10" i="11"/>
  <c r="BK118" i="11"/>
  <c r="BK105" i="11"/>
  <c r="BK107" i="11"/>
  <c r="BK224" i="11"/>
  <c r="BK218" i="11"/>
  <c r="BK219" i="11"/>
  <c r="BK202" i="11"/>
  <c r="BK155" i="11"/>
  <c r="BK147" i="11"/>
  <c r="BK95" i="11"/>
  <c r="BK195" i="11"/>
  <c r="BK142" i="11"/>
  <c r="BK72" i="11"/>
  <c r="BK145" i="11"/>
  <c r="BK23" i="11"/>
  <c r="BK74" i="11"/>
  <c r="BK134" i="11"/>
  <c r="BK211" i="11"/>
  <c r="BK90" i="11"/>
  <c r="BK208" i="11"/>
  <c r="BK73" i="11"/>
  <c r="BK39" i="11"/>
  <c r="BK106" i="11"/>
  <c r="BK120" i="11"/>
  <c r="BK132" i="11"/>
  <c r="BK200" i="11"/>
  <c r="BK108" i="11"/>
  <c r="BK157" i="11"/>
  <c r="BK92" i="11"/>
  <c r="BK240" i="11"/>
  <c r="BK111" i="11"/>
  <c r="BK227" i="11"/>
  <c r="BK205" i="11"/>
  <c r="BK67" i="11"/>
  <c r="BK222" i="11"/>
  <c r="BK109" i="11"/>
  <c r="BK31" i="11"/>
  <c r="BK221" i="11"/>
  <c r="BK56" i="11"/>
  <c r="BK184" i="11"/>
  <c r="BK204" i="11"/>
  <c r="BK57" i="11"/>
  <c r="BK133" i="11"/>
  <c r="BK93" i="11"/>
  <c r="BK75" i="11"/>
  <c r="BK185" i="11"/>
  <c r="BK59" i="11"/>
  <c r="BK50" i="11"/>
  <c r="BK60" i="11"/>
  <c r="BK76" i="11"/>
  <c r="BK149" i="11"/>
  <c r="BK212" i="11"/>
  <c r="BK77" i="11"/>
  <c r="BK33" i="11"/>
  <c r="BK186" i="11"/>
  <c r="BK46" i="11"/>
  <c r="BK196" i="11"/>
  <c r="BK98" i="11"/>
  <c r="BK193" i="11"/>
  <c r="BK156" i="11"/>
  <c r="BK122" i="11"/>
  <c r="BK225" i="11"/>
  <c r="BK187" i="11"/>
  <c r="BK112" i="11"/>
  <c r="BK174" i="11"/>
  <c r="P76" i="38"/>
  <c r="P72" i="38"/>
  <c r="K81" i="38"/>
  <c r="G81" i="38"/>
  <c r="L81" i="38"/>
  <c r="F81" i="38"/>
  <c r="T81" i="38" s="1"/>
  <c r="Q81" i="38"/>
  <c r="I81" i="38"/>
  <c r="M81" i="38"/>
  <c r="N81" i="38"/>
  <c r="H81" i="38"/>
  <c r="J81" i="38"/>
  <c r="A74" i="38"/>
  <c r="D75" i="38"/>
  <c r="A82" i="38"/>
  <c r="D83" i="38"/>
  <c r="A78" i="38"/>
  <c r="D79" i="38"/>
  <c r="A86" i="38"/>
  <c r="D91" i="38"/>
  <c r="O86" i="38"/>
  <c r="D87" i="38"/>
  <c r="M73" i="38"/>
  <c r="I73" i="38"/>
  <c r="K73" i="38"/>
  <c r="N73" i="38"/>
  <c r="H73" i="38"/>
  <c r="J73" i="38"/>
  <c r="L73" i="38"/>
  <c r="G73" i="38"/>
  <c r="Q73" i="38"/>
  <c r="F73" i="38"/>
  <c r="T73" i="38" s="1"/>
  <c r="L77" i="38"/>
  <c r="H77" i="38"/>
  <c r="K77" i="38"/>
  <c r="M77" i="38"/>
  <c r="J77" i="38"/>
  <c r="I77" i="38"/>
  <c r="N77" i="38"/>
  <c r="G77" i="38"/>
  <c r="Q77" i="38"/>
  <c r="F77" i="38"/>
  <c r="T77" i="38" s="1"/>
  <c r="P68" i="38"/>
  <c r="P64" i="38"/>
  <c r="Q69" i="38"/>
  <c r="K69" i="38"/>
  <c r="G69" i="38"/>
  <c r="M69" i="38"/>
  <c r="H69" i="38"/>
  <c r="J69" i="38"/>
  <c r="L69" i="38"/>
  <c r="F69" i="38"/>
  <c r="T69" i="38" s="1"/>
  <c r="N69" i="38"/>
  <c r="I69" i="38"/>
  <c r="CE239" i="11" l="1"/>
  <c r="CE71" i="11"/>
  <c r="CE236" i="11"/>
  <c r="CF1" i="11"/>
  <c r="CE229" i="11"/>
  <c r="CE49" i="11"/>
  <c r="CE20" i="11"/>
  <c r="CE74" i="11"/>
  <c r="CE13" i="11"/>
  <c r="CE145" i="11"/>
  <c r="CE66" i="11"/>
  <c r="CE61" i="11"/>
  <c r="CE99" i="11"/>
  <c r="CE209" i="11"/>
  <c r="CE41" i="11"/>
  <c r="CE197" i="11"/>
  <c r="CE171" i="11"/>
  <c r="CE119" i="11"/>
  <c r="CE172" i="11"/>
  <c r="CE201" i="11"/>
  <c r="CE31" i="11"/>
  <c r="CE223" i="11"/>
  <c r="CE39" i="11"/>
  <c r="CE159" i="11"/>
  <c r="CE124" i="11"/>
  <c r="CE131" i="11"/>
  <c r="CE19" i="11"/>
  <c r="CE198" i="11"/>
  <c r="CE51" i="11"/>
  <c r="CE233" i="11"/>
  <c r="CE134" i="11"/>
  <c r="CE183" i="11"/>
  <c r="CE219" i="11"/>
  <c r="CE177" i="11"/>
  <c r="CE190" i="11"/>
  <c r="CE160" i="11"/>
  <c r="CE118" i="11"/>
  <c r="CE162" i="11"/>
  <c r="CE235" i="11"/>
  <c r="CE105" i="11"/>
  <c r="CE120" i="11"/>
  <c r="CE42" i="11"/>
  <c r="CE139" i="11"/>
  <c r="CE104" i="11"/>
  <c r="CE27" i="11"/>
  <c r="CE238" i="11"/>
  <c r="CE94" i="11"/>
  <c r="CE200" i="11"/>
  <c r="CE232" i="11"/>
  <c r="CE32" i="11"/>
  <c r="CE216" i="11"/>
  <c r="CE184" i="11"/>
  <c r="CE24" i="11"/>
  <c r="CE10" i="11"/>
  <c r="CE170" i="11"/>
  <c r="CE133" i="11"/>
  <c r="CE212" i="11"/>
  <c r="CE85" i="11"/>
  <c r="CE193" i="11"/>
  <c r="CE60" i="11"/>
  <c r="CE243" i="11"/>
  <c r="CE220" i="11"/>
  <c r="CE106" i="11"/>
  <c r="CE231" i="11"/>
  <c r="CE241" i="11"/>
  <c r="CE242" i="11"/>
  <c r="CE226" i="11"/>
  <c r="CE125" i="11"/>
  <c r="CE213" i="11"/>
  <c r="CE114" i="11"/>
  <c r="CE48" i="11"/>
  <c r="CE206" i="11"/>
  <c r="CE70" i="11"/>
  <c r="CE12" i="11"/>
  <c r="CE47" i="11"/>
  <c r="CE100" i="11"/>
  <c r="CE140" i="11"/>
  <c r="CE161" i="11"/>
  <c r="CE69" i="11"/>
  <c r="CE82" i="11"/>
  <c r="CE175" i="11"/>
  <c r="CE165" i="11"/>
  <c r="CE35" i="11"/>
  <c r="CE128" i="11"/>
  <c r="CE166" i="11"/>
  <c r="CE143" i="11"/>
  <c r="CE169" i="11"/>
  <c r="CE81" i="11"/>
  <c r="CE64" i="11"/>
  <c r="CE214" i="11"/>
  <c r="CE52" i="11"/>
  <c r="CE176" i="11"/>
  <c r="CE55" i="11"/>
  <c r="CE87" i="11"/>
  <c r="CE208" i="11"/>
  <c r="CE37" i="11"/>
  <c r="CE67" i="11"/>
  <c r="CE222" i="11"/>
  <c r="CE72" i="11"/>
  <c r="CE191" i="11"/>
  <c r="CE138" i="11"/>
  <c r="CE53" i="11"/>
  <c r="CE141" i="11"/>
  <c r="CE109" i="11"/>
  <c r="CE92" i="11"/>
  <c r="CE179" i="11"/>
  <c r="CE28" i="11"/>
  <c r="CE227" i="11"/>
  <c r="CE54" i="11"/>
  <c r="CE101" i="11"/>
  <c r="CE157" i="11"/>
  <c r="CE182" i="11"/>
  <c r="CE240" i="11"/>
  <c r="CE230" i="11"/>
  <c r="CE224" i="11"/>
  <c r="CE221" i="11"/>
  <c r="CE25" i="11"/>
  <c r="CE202" i="11"/>
  <c r="CE154" i="11"/>
  <c r="CE158" i="11"/>
  <c r="CE211" i="11"/>
  <c r="CE57" i="11"/>
  <c r="CE108" i="11"/>
  <c r="CE23" i="11"/>
  <c r="CE122" i="11"/>
  <c r="CE59" i="11"/>
  <c r="CE45" i="11"/>
  <c r="CE196" i="11"/>
  <c r="CE156" i="11"/>
  <c r="CE225" i="11"/>
  <c r="CE149" i="11"/>
  <c r="CE187" i="11"/>
  <c r="CE110" i="11"/>
  <c r="CE97" i="11"/>
  <c r="CE185" i="11"/>
  <c r="CE50" i="11"/>
  <c r="BL71" i="11"/>
  <c r="BL239" i="11"/>
  <c r="BL236" i="11"/>
  <c r="BL237" i="11"/>
  <c r="BM1" i="11"/>
  <c r="BM152" i="11" s="1"/>
  <c r="BL11" i="11"/>
  <c r="BL150" i="11"/>
  <c r="BL206" i="11"/>
  <c r="BL141" i="11"/>
  <c r="BL83" i="11"/>
  <c r="BL53" i="11"/>
  <c r="BL154" i="11"/>
  <c r="BL226" i="11"/>
  <c r="BL185" i="11"/>
  <c r="BL135" i="11"/>
  <c r="BL118" i="11"/>
  <c r="BL161" i="11"/>
  <c r="BL41" i="11"/>
  <c r="BL166" i="11"/>
  <c r="BL10" i="11"/>
  <c r="BL47" i="11"/>
  <c r="BL163" i="11"/>
  <c r="BL181" i="11"/>
  <c r="BL93" i="11"/>
  <c r="BL23" i="11"/>
  <c r="BL240" i="11"/>
  <c r="BL196" i="11"/>
  <c r="BL176" i="11"/>
  <c r="BL153" i="11"/>
  <c r="BL117" i="11"/>
  <c r="BL85" i="11"/>
  <c r="BL225" i="11"/>
  <c r="BL45" i="11"/>
  <c r="BL170" i="11"/>
  <c r="BL193" i="11"/>
  <c r="BL127" i="11"/>
  <c r="BL234" i="11"/>
  <c r="BL103" i="11"/>
  <c r="BL67" i="11"/>
  <c r="BL145" i="11"/>
  <c r="BL186" i="11"/>
  <c r="BL123" i="11"/>
  <c r="BL165" i="11"/>
  <c r="BL132" i="11"/>
  <c r="BL56" i="11"/>
  <c r="BL75" i="11"/>
  <c r="BL171" i="11"/>
  <c r="BL148" i="11"/>
  <c r="BL37" i="11"/>
  <c r="BL34" i="11"/>
  <c r="BL18" i="11"/>
  <c r="BL217" i="11"/>
  <c r="BL137" i="11"/>
  <c r="BL204" i="11"/>
  <c r="BL115" i="11"/>
  <c r="BL48" i="11"/>
  <c r="BL233" i="11"/>
  <c r="BL65" i="11"/>
  <c r="BL120" i="11"/>
  <c r="BL168" i="11"/>
  <c r="BL134" i="11"/>
  <c r="BL54" i="11"/>
  <c r="BL102" i="11"/>
  <c r="BL92" i="11"/>
  <c r="BL69" i="11"/>
  <c r="BL22" i="11"/>
  <c r="BL178" i="11"/>
  <c r="BL82" i="11"/>
  <c r="BL130" i="11"/>
  <c r="BL200" i="11"/>
  <c r="BL84" i="11"/>
  <c r="BL208" i="11"/>
  <c r="BL86" i="11"/>
  <c r="BL101" i="11"/>
  <c r="BL169" i="11"/>
  <c r="BL155" i="11"/>
  <c r="BL175" i="11"/>
  <c r="BL89" i="11"/>
  <c r="BL146" i="11"/>
  <c r="BL91" i="11"/>
  <c r="BL202" i="11"/>
  <c r="BL210" i="11"/>
  <c r="BL16" i="11"/>
  <c r="BL194" i="11"/>
  <c r="BL17" i="11"/>
  <c r="BL78" i="11"/>
  <c r="BL52" i="11"/>
  <c r="BL105" i="11"/>
  <c r="BL201" i="11"/>
  <c r="BL164" i="11"/>
  <c r="BL142" i="11"/>
  <c r="BL122" i="11"/>
  <c r="BL28" i="11"/>
  <c r="BL136" i="11"/>
  <c r="BL214" i="11"/>
  <c r="BL30" i="11"/>
  <c r="BL227" i="11"/>
  <c r="BL187" i="11"/>
  <c r="BL39" i="11"/>
  <c r="BL138" i="11"/>
  <c r="BL36" i="11"/>
  <c r="BL189" i="11"/>
  <c r="BL32" i="11"/>
  <c r="BL173" i="11"/>
  <c r="BL119" i="11"/>
  <c r="BL15" i="11"/>
  <c r="BL60" i="11"/>
  <c r="BL174" i="11"/>
  <c r="BL46" i="11"/>
  <c r="BL14" i="11"/>
  <c r="BL110" i="11"/>
  <c r="BL88" i="11"/>
  <c r="BL180" i="11"/>
  <c r="BL218" i="11"/>
  <c r="BL156" i="11"/>
  <c r="BL203" i="11"/>
  <c r="BL179" i="11"/>
  <c r="BL133" i="11"/>
  <c r="BL212" i="11"/>
  <c r="BL243" i="11"/>
  <c r="BL188" i="11"/>
  <c r="BL112" i="11"/>
  <c r="BL79" i="11"/>
  <c r="BL38" i="11"/>
  <c r="BL26" i="11"/>
  <c r="BL114" i="11"/>
  <c r="BL35" i="11"/>
  <c r="BL100" i="11"/>
  <c r="BL242" i="11"/>
  <c r="BL70" i="11"/>
  <c r="BL128" i="11"/>
  <c r="BL113" i="11"/>
  <c r="BL12" i="11"/>
  <c r="BL151" i="11"/>
  <c r="BL129" i="11"/>
  <c r="BL229" i="11"/>
  <c r="BL160" i="11"/>
  <c r="BL64" i="11"/>
  <c r="BL190" i="11"/>
  <c r="BL228" i="11"/>
  <c r="BL125" i="11"/>
  <c r="BL162" i="11"/>
  <c r="BL68" i="11"/>
  <c r="BL62" i="11"/>
  <c r="BL191" i="11"/>
  <c r="BL63" i="11"/>
  <c r="BL126" i="11"/>
  <c r="BL167" i="11"/>
  <c r="BL144" i="11"/>
  <c r="BL87" i="11"/>
  <c r="BL73" i="11"/>
  <c r="BL238" i="11"/>
  <c r="BL139" i="11"/>
  <c r="BL235" i="11"/>
  <c r="BL159" i="11"/>
  <c r="BL241" i="11"/>
  <c r="BL29" i="11"/>
  <c r="BL80" i="11"/>
  <c r="BL81" i="11"/>
  <c r="BL140" i="11"/>
  <c r="BL99" i="11"/>
  <c r="BL207" i="11"/>
  <c r="BL192" i="11"/>
  <c r="BL90" i="11"/>
  <c r="BL143" i="11"/>
  <c r="BL199" i="11"/>
  <c r="BL72" i="11"/>
  <c r="BL51" i="11"/>
  <c r="BL44" i="11"/>
  <c r="BL215" i="11"/>
  <c r="BL213" i="11"/>
  <c r="BL116" i="11"/>
  <c r="BL21" i="11"/>
  <c r="BL55" i="11"/>
  <c r="BL222" i="11"/>
  <c r="BL124" i="11"/>
  <c r="BL13" i="11"/>
  <c r="BL177" i="11"/>
  <c r="BL216" i="11"/>
  <c r="BL25" i="11"/>
  <c r="BL182" i="11"/>
  <c r="BL111" i="11"/>
  <c r="BL58" i="11"/>
  <c r="BL95" i="11"/>
  <c r="BL205" i="11"/>
  <c r="BL96" i="11"/>
  <c r="BL211" i="11"/>
  <c r="BL57" i="11"/>
  <c r="BL19" i="11"/>
  <c r="BL42" i="11"/>
  <c r="BL231" i="11"/>
  <c r="BL209" i="11"/>
  <c r="BL131" i="11"/>
  <c r="BL31" i="11"/>
  <c r="BL108" i="11"/>
  <c r="BL109" i="11"/>
  <c r="BL221" i="11"/>
  <c r="BL157" i="11"/>
  <c r="BL74" i="11"/>
  <c r="BL158" i="11"/>
  <c r="BL147" i="11"/>
  <c r="BL43" i="11"/>
  <c r="BL232" i="11"/>
  <c r="BL27" i="11"/>
  <c r="BL24" i="11"/>
  <c r="BL197" i="11"/>
  <c r="BL198" i="11"/>
  <c r="BL107" i="11"/>
  <c r="BL106" i="11"/>
  <c r="BL195" i="11"/>
  <c r="BL40" i="11"/>
  <c r="BL20" i="11"/>
  <c r="BL66" i="11"/>
  <c r="BL104" i="11"/>
  <c r="BL224" i="11"/>
  <c r="BL219" i="11"/>
  <c r="BL61" i="11"/>
  <c r="BL184" i="11"/>
  <c r="BL230" i="11"/>
  <c r="BL183" i="11"/>
  <c r="BL220" i="11"/>
  <c r="BL97" i="11"/>
  <c r="BL172" i="11"/>
  <c r="BL223" i="11"/>
  <c r="BL149" i="11"/>
  <c r="BL49" i="11"/>
  <c r="BL33" i="11"/>
  <c r="BL121" i="11"/>
  <c r="BL59" i="11"/>
  <c r="BL94" i="11"/>
  <c r="BL77" i="11"/>
  <c r="BL50" i="11"/>
  <c r="BL76" i="11"/>
  <c r="BL98" i="11"/>
  <c r="P81" i="38"/>
  <c r="P69" i="38"/>
  <c r="P77" i="38"/>
  <c r="P73" i="38"/>
  <c r="A87" i="38"/>
  <c r="D88" i="38"/>
  <c r="A79" i="38"/>
  <c r="D80" i="38"/>
  <c r="M78" i="38"/>
  <c r="I78" i="38"/>
  <c r="J78" i="38"/>
  <c r="L78" i="38"/>
  <c r="K78" i="38"/>
  <c r="H78" i="38"/>
  <c r="N78" i="38"/>
  <c r="G78" i="38"/>
  <c r="Q78" i="38"/>
  <c r="F78" i="38"/>
  <c r="T78" i="38" s="1"/>
  <c r="N74" i="38"/>
  <c r="J74" i="38"/>
  <c r="K74" i="38"/>
  <c r="M74" i="38"/>
  <c r="H74" i="38"/>
  <c r="I74" i="38"/>
  <c r="L74" i="38"/>
  <c r="G74" i="38"/>
  <c r="Q74" i="38"/>
  <c r="F74" i="38"/>
  <c r="T74" i="38" s="1"/>
  <c r="A91" i="38"/>
  <c r="D92" i="38"/>
  <c r="O91" i="38"/>
  <c r="D96" i="38"/>
  <c r="A83" i="38"/>
  <c r="D84" i="38"/>
  <c r="K86" i="38"/>
  <c r="G86" i="38"/>
  <c r="M86" i="38"/>
  <c r="H86" i="38"/>
  <c r="J86" i="38"/>
  <c r="N86" i="38"/>
  <c r="I86" i="38"/>
  <c r="L86" i="38"/>
  <c r="Q86" i="38"/>
  <c r="F86" i="38"/>
  <c r="T86" i="38" s="1"/>
  <c r="M82" i="38"/>
  <c r="I82" i="38"/>
  <c r="N82" i="38"/>
  <c r="H82" i="38"/>
  <c r="Q82" i="38"/>
  <c r="G82" i="38"/>
  <c r="K82" i="38"/>
  <c r="L82" i="38"/>
  <c r="F82" i="38"/>
  <c r="T82" i="38" s="1"/>
  <c r="J82" i="38"/>
  <c r="CF239" i="11" l="1"/>
  <c r="CF71" i="11"/>
  <c r="CF236" i="11"/>
  <c r="CF10" i="11"/>
  <c r="CF159" i="11"/>
  <c r="CF138" i="11"/>
  <c r="CF213" i="11"/>
  <c r="CF60" i="11"/>
  <c r="CF185" i="11"/>
  <c r="CF206" i="11"/>
  <c r="CF25" i="11"/>
  <c r="CF64" i="11"/>
  <c r="CF28" i="11"/>
  <c r="CF110" i="11"/>
  <c r="CF212" i="11"/>
  <c r="CF170" i="11"/>
  <c r="CF196" i="11"/>
  <c r="CF128" i="11"/>
  <c r="CF226" i="11"/>
  <c r="CF165" i="11"/>
  <c r="CF133" i="11"/>
  <c r="CF179" i="11"/>
  <c r="CF119" i="11"/>
  <c r="CF154" i="11"/>
  <c r="CF141" i="11"/>
  <c r="CF214" i="11"/>
  <c r="CF37" i="11"/>
  <c r="CF51" i="11"/>
  <c r="CF134" i="11"/>
  <c r="CF223" i="11"/>
  <c r="CF69" i="11"/>
  <c r="CF140" i="11"/>
  <c r="CF66" i="11"/>
  <c r="CF161" i="11"/>
  <c r="CF124" i="11"/>
  <c r="CF131" i="11"/>
  <c r="CF125" i="11"/>
  <c r="CF209" i="11"/>
  <c r="CF232" i="11"/>
  <c r="CF183" i="11"/>
  <c r="CF175" i="11"/>
  <c r="CF20" i="11"/>
  <c r="CF19" i="11"/>
  <c r="CF191" i="11"/>
  <c r="CF233" i="11"/>
  <c r="CF143" i="11"/>
  <c r="CF200" i="11"/>
  <c r="CF39" i="11"/>
  <c r="CF118" i="11"/>
  <c r="CF48" i="11"/>
  <c r="CF13" i="11"/>
  <c r="CF67" i="11"/>
  <c r="CF27" i="11"/>
  <c r="CF182" i="11"/>
  <c r="CF162" i="11"/>
  <c r="CF177" i="11"/>
  <c r="CF235" i="11"/>
  <c r="CF42" i="11"/>
  <c r="CF24" i="11"/>
  <c r="CF156" i="11"/>
  <c r="CF139" i="11"/>
  <c r="CF104" i="11"/>
  <c r="CF238" i="11"/>
  <c r="CF198" i="11"/>
  <c r="CF101" i="11"/>
  <c r="CF94" i="11"/>
  <c r="CF197" i="11"/>
  <c r="CF32" i="11"/>
  <c r="CF220" i="11"/>
  <c r="CF216" i="11"/>
  <c r="CF193" i="11"/>
  <c r="CF45" i="11"/>
  <c r="CF158" i="11"/>
  <c r="CF230" i="11"/>
  <c r="CF41" i="11"/>
  <c r="CF171" i="11"/>
  <c r="CF49" i="11"/>
  <c r="CF172" i="11"/>
  <c r="CF242" i="11"/>
  <c r="CF243" i="11"/>
  <c r="CF241" i="11"/>
  <c r="CF35" i="11"/>
  <c r="CF100" i="11"/>
  <c r="CF53" i="11"/>
  <c r="CF114" i="11"/>
  <c r="CF70" i="11"/>
  <c r="CF82" i="11"/>
  <c r="CF52" i="11"/>
  <c r="CF176" i="11"/>
  <c r="CF87" i="11"/>
  <c r="CF222" i="11"/>
  <c r="CF97" i="11"/>
  <c r="CF47" i="11"/>
  <c r="CF81" i="11"/>
  <c r="CF99" i="11"/>
  <c r="CF54" i="11"/>
  <c r="CF169" i="11"/>
  <c r="CF12" i="11"/>
  <c r="CF55" i="11"/>
  <c r="CF231" i="11"/>
  <c r="CF166" i="11"/>
  <c r="CF85" i="11"/>
  <c r="CF229" i="11"/>
  <c r="CF160" i="11"/>
  <c r="CF72" i="11"/>
  <c r="CF109" i="11"/>
  <c r="CF105" i="11"/>
  <c r="CF145" i="11"/>
  <c r="CF219" i="11"/>
  <c r="CF202" i="11"/>
  <c r="CF240" i="11"/>
  <c r="CF120" i="11"/>
  <c r="CF106" i="11"/>
  <c r="CF108" i="11"/>
  <c r="CF23" i="11"/>
  <c r="CF157" i="11"/>
  <c r="CF221" i="11"/>
  <c r="CF74" i="11"/>
  <c r="CF211" i="11"/>
  <c r="CF57" i="11"/>
  <c r="CF201" i="11"/>
  <c r="CF224" i="11"/>
  <c r="CF92" i="11"/>
  <c r="CF61" i="11"/>
  <c r="CF184" i="11"/>
  <c r="CF227" i="11"/>
  <c r="CF190" i="11"/>
  <c r="CF208" i="11"/>
  <c r="CF31" i="11"/>
  <c r="CF50" i="11"/>
  <c r="CF122" i="11"/>
  <c r="CF149" i="11"/>
  <c r="CF59" i="11"/>
  <c r="CF187" i="11"/>
  <c r="CF225" i="11"/>
  <c r="BM239" i="11"/>
  <c r="BM71" i="11"/>
  <c r="BM236" i="11"/>
  <c r="BM237" i="11"/>
  <c r="BM51" i="11"/>
  <c r="BM240" i="11"/>
  <c r="BM142" i="11"/>
  <c r="BM147" i="11"/>
  <c r="BM164" i="11"/>
  <c r="BM138" i="11"/>
  <c r="BM234" i="11"/>
  <c r="BM168" i="11"/>
  <c r="BM129" i="11"/>
  <c r="BM241" i="11"/>
  <c r="BM61" i="11"/>
  <c r="BM167" i="11"/>
  <c r="BM125" i="11"/>
  <c r="BM182" i="11"/>
  <c r="BM59" i="11"/>
  <c r="BM89" i="11"/>
  <c r="BM28" i="11"/>
  <c r="BM148" i="11"/>
  <c r="BM98" i="11"/>
  <c r="BM126" i="11"/>
  <c r="BM229" i="11"/>
  <c r="BM21" i="11"/>
  <c r="BM143" i="11"/>
  <c r="BM208" i="11"/>
  <c r="BM214" i="11"/>
  <c r="BM216" i="11"/>
  <c r="BM188" i="11"/>
  <c r="BM146" i="11"/>
  <c r="BM172" i="11"/>
  <c r="BM139" i="11"/>
  <c r="BM133" i="11"/>
  <c r="BM101" i="11"/>
  <c r="BM194" i="11"/>
  <c r="BM124" i="11"/>
  <c r="BM131" i="11"/>
  <c r="BM34" i="11"/>
  <c r="BM209" i="11"/>
  <c r="BM20" i="11"/>
  <c r="BM19" i="11"/>
  <c r="BM87" i="11"/>
  <c r="BM137" i="11"/>
  <c r="BM39" i="11"/>
  <c r="BM155" i="11"/>
  <c r="BM69" i="11"/>
  <c r="BM117" i="11"/>
  <c r="BM100" i="11"/>
  <c r="BM78" i="11"/>
  <c r="BM163" i="11"/>
  <c r="BM115" i="11"/>
  <c r="BM102" i="11"/>
  <c r="BM217" i="11"/>
  <c r="BM31" i="11"/>
  <c r="BM109" i="11"/>
  <c r="BM37" i="11"/>
  <c r="BM66" i="11"/>
  <c r="BM46" i="11"/>
  <c r="BM213" i="11"/>
  <c r="BM232" i="11"/>
  <c r="BM183" i="11"/>
  <c r="BM223" i="11"/>
  <c r="BM94" i="11"/>
  <c r="BM13" i="11"/>
  <c r="BM177" i="11"/>
  <c r="BM18" i="11"/>
  <c r="BM104" i="11"/>
  <c r="BM108" i="11"/>
  <c r="BM27" i="11"/>
  <c r="BM16" i="11"/>
  <c r="BM175" i="11"/>
  <c r="BM198" i="11"/>
  <c r="BM161" i="11"/>
  <c r="BM190" i="11"/>
  <c r="BM54" i="11"/>
  <c r="BM210" i="11"/>
  <c r="BM238" i="11"/>
  <c r="BM63" i="11"/>
  <c r="BM88" i="11"/>
  <c r="BM93" i="11"/>
  <c r="BM150" i="11"/>
  <c r="BM160" i="11"/>
  <c r="BM67" i="11"/>
  <c r="BM84" i="11"/>
  <c r="BM42" i="11"/>
  <c r="BM180" i="11"/>
  <c r="BM24" i="11"/>
  <c r="BM57" i="11"/>
  <c r="BM70" i="11"/>
  <c r="BM36" i="11"/>
  <c r="BM189" i="11"/>
  <c r="BM83" i="11"/>
  <c r="BM207" i="11"/>
  <c r="BM165" i="11"/>
  <c r="BM103" i="11"/>
  <c r="BM193" i="11"/>
  <c r="BM187" i="11"/>
  <c r="BM49" i="11"/>
  <c r="BM212" i="11"/>
  <c r="BM15" i="11"/>
  <c r="BM60" i="11"/>
  <c r="BM174" i="11"/>
  <c r="BM14" i="11"/>
  <c r="BM99" i="11"/>
  <c r="BM135" i="11"/>
  <c r="BM123" i="11"/>
  <c r="BM197" i="11"/>
  <c r="BM156" i="11"/>
  <c r="BM43" i="11"/>
  <c r="BM173" i="11"/>
  <c r="BM154" i="11"/>
  <c r="BM136" i="11"/>
  <c r="BM45" i="11"/>
  <c r="BM76" i="11"/>
  <c r="BM235" i="11"/>
  <c r="BM220" i="11"/>
  <c r="BM10" i="11"/>
  <c r="BM30" i="11"/>
  <c r="BM225" i="11"/>
  <c r="BM114" i="11"/>
  <c r="BM35" i="11"/>
  <c r="BM128" i="11"/>
  <c r="BM47" i="11"/>
  <c r="BM62" i="11"/>
  <c r="BM82" i="11"/>
  <c r="BM113" i="11"/>
  <c r="BM226" i="11"/>
  <c r="BM11" i="11"/>
  <c r="BM68" i="11"/>
  <c r="BM80" i="11"/>
  <c r="BM53" i="11"/>
  <c r="BM81" i="11"/>
  <c r="BM166" i="11"/>
  <c r="BM85" i="11"/>
  <c r="BM140" i="11"/>
  <c r="BM22" i="11"/>
  <c r="BM144" i="11"/>
  <c r="BM127" i="11"/>
  <c r="BM242" i="11"/>
  <c r="BM52" i="11"/>
  <c r="BM176" i="11"/>
  <c r="BM55" i="11"/>
  <c r="BM130" i="11"/>
  <c r="BM90" i="11"/>
  <c r="BM72" i="11"/>
  <c r="BM243" i="11"/>
  <c r="BM215" i="11"/>
  <c r="BM162" i="11"/>
  <c r="BM79" i="11"/>
  <c r="BM26" i="11"/>
  <c r="BM116" i="11"/>
  <c r="BM206" i="11"/>
  <c r="BM73" i="11"/>
  <c r="BM196" i="11"/>
  <c r="BM12" i="11"/>
  <c r="BM38" i="11"/>
  <c r="BM29" i="11"/>
  <c r="BM151" i="11"/>
  <c r="BM48" i="11"/>
  <c r="BM64" i="11"/>
  <c r="BM233" i="11"/>
  <c r="BM191" i="11"/>
  <c r="BM192" i="11"/>
  <c r="BM40" i="11"/>
  <c r="BM201" i="11"/>
  <c r="BM23" i="11"/>
  <c r="BM106" i="11"/>
  <c r="BM157" i="11"/>
  <c r="BM41" i="11"/>
  <c r="BM92" i="11"/>
  <c r="BM158" i="11"/>
  <c r="BM170" i="11"/>
  <c r="BM56" i="11"/>
  <c r="BM111" i="11"/>
  <c r="BM58" i="11"/>
  <c r="BM205" i="11"/>
  <c r="BM134" i="11"/>
  <c r="BM195" i="11"/>
  <c r="BM169" i="11"/>
  <c r="BM231" i="11"/>
  <c r="BM132" i="11"/>
  <c r="BM145" i="11"/>
  <c r="BM218" i="11"/>
  <c r="BM25" i="11"/>
  <c r="BM95" i="11"/>
  <c r="BM203" i="11"/>
  <c r="BM230" i="11"/>
  <c r="BM178" i="11"/>
  <c r="BM86" i="11"/>
  <c r="BM200" i="11"/>
  <c r="BM120" i="11"/>
  <c r="BM107" i="11"/>
  <c r="BM221" i="11"/>
  <c r="BM224" i="11"/>
  <c r="BM219" i="11"/>
  <c r="BM179" i="11"/>
  <c r="BM32" i="11"/>
  <c r="BM74" i="11"/>
  <c r="BM171" i="11"/>
  <c r="BM96" i="11"/>
  <c r="BM211" i="11"/>
  <c r="BM141" i="11"/>
  <c r="BM17" i="11"/>
  <c r="BM65" i="11"/>
  <c r="BM199" i="11"/>
  <c r="BM222" i="11"/>
  <c r="BM118" i="11"/>
  <c r="BM105" i="11"/>
  <c r="BM202" i="11"/>
  <c r="BM153" i="11"/>
  <c r="BM91" i="11"/>
  <c r="BM181" i="11"/>
  <c r="BM184" i="11"/>
  <c r="BM227" i="11"/>
  <c r="BM204" i="11"/>
  <c r="BM119" i="11"/>
  <c r="BM110" i="11"/>
  <c r="BM186" i="11"/>
  <c r="BM159" i="11"/>
  <c r="BM185" i="11"/>
  <c r="BM50" i="11"/>
  <c r="BM122" i="11"/>
  <c r="BM75" i="11"/>
  <c r="BM149" i="11"/>
  <c r="BM44" i="11"/>
  <c r="BM97" i="11"/>
  <c r="BM77" i="11"/>
  <c r="BM33" i="11"/>
  <c r="BM121" i="11"/>
  <c r="BM228" i="11"/>
  <c r="BM112" i="11"/>
  <c r="P74" i="38"/>
  <c r="A84" i="38"/>
  <c r="D85" i="38"/>
  <c r="A92" i="38"/>
  <c r="D93" i="38"/>
  <c r="P82" i="38"/>
  <c r="P78" i="38"/>
  <c r="N79" i="38"/>
  <c r="J79" i="38"/>
  <c r="I79" i="38"/>
  <c r="M79" i="38"/>
  <c r="G79" i="38"/>
  <c r="L79" i="38"/>
  <c r="K79" i="38"/>
  <c r="H79" i="38"/>
  <c r="Q79" i="38"/>
  <c r="F79" i="38"/>
  <c r="T79" i="38" s="1"/>
  <c r="M83" i="38"/>
  <c r="I83" i="38"/>
  <c r="K83" i="38"/>
  <c r="H83" i="38"/>
  <c r="L83" i="38"/>
  <c r="N83" i="38"/>
  <c r="G83" i="38"/>
  <c r="J83" i="38"/>
  <c r="Q83" i="38"/>
  <c r="F83" i="38"/>
  <c r="T83" i="38" s="1"/>
  <c r="N91" i="38"/>
  <c r="J91" i="38"/>
  <c r="M91" i="38"/>
  <c r="I91" i="38"/>
  <c r="G91" i="38"/>
  <c r="K91" i="38"/>
  <c r="H91" i="38"/>
  <c r="L91" i="38"/>
  <c r="Q91" i="38"/>
  <c r="F91" i="38"/>
  <c r="T91" i="38" s="1"/>
  <c r="N87" i="38"/>
  <c r="J87" i="38"/>
  <c r="F87" i="38"/>
  <c r="T87" i="38" s="1"/>
  <c r="K87" i="38"/>
  <c r="L87" i="38"/>
  <c r="Q87" i="38"/>
  <c r="H87" i="38"/>
  <c r="I87" i="38"/>
  <c r="G87" i="38"/>
  <c r="M87" i="38"/>
  <c r="A88" i="38"/>
  <c r="D89" i="38"/>
  <c r="P86" i="38"/>
  <c r="A96" i="38"/>
  <c r="D101" i="38"/>
  <c r="D97" i="38"/>
  <c r="O96" i="38"/>
  <c r="P83" i="38" l="1"/>
  <c r="P91" i="38"/>
  <c r="P79" i="38"/>
  <c r="A97" i="38"/>
  <c r="D98" i="38"/>
  <c r="A89" i="38"/>
  <c r="D90" i="38"/>
  <c r="A93" i="38"/>
  <c r="D94" i="38"/>
  <c r="Q96" i="38"/>
  <c r="L96" i="38"/>
  <c r="H96" i="38"/>
  <c r="K96" i="38"/>
  <c r="G96" i="38"/>
  <c r="J96" i="38"/>
  <c r="F96" i="38"/>
  <c r="T96" i="38" s="1"/>
  <c r="M96" i="38"/>
  <c r="N96" i="38"/>
  <c r="I96" i="38"/>
  <c r="A101" i="38"/>
  <c r="D106" i="38"/>
  <c r="D102" i="38"/>
  <c r="O101" i="38"/>
  <c r="N88" i="38"/>
  <c r="J88" i="38"/>
  <c r="I88" i="38"/>
  <c r="L88" i="38"/>
  <c r="H88" i="38"/>
  <c r="K88" i="38"/>
  <c r="G88" i="38"/>
  <c r="M88" i="38"/>
  <c r="Q88" i="38"/>
  <c r="F88" i="38"/>
  <c r="T88" i="38" s="1"/>
  <c r="N92" i="38"/>
  <c r="J92" i="38"/>
  <c r="M92" i="38"/>
  <c r="I92" i="38"/>
  <c r="H92" i="38"/>
  <c r="G92" i="38"/>
  <c r="L92" i="38"/>
  <c r="K92" i="38"/>
  <c r="Q92" i="38"/>
  <c r="F92" i="38"/>
  <c r="T92" i="38" s="1"/>
  <c r="P87" i="38"/>
  <c r="N84" i="38"/>
  <c r="J84" i="38"/>
  <c r="K84" i="38"/>
  <c r="I84" i="38"/>
  <c r="M84" i="38"/>
  <c r="G84" i="38"/>
  <c r="H84" i="38"/>
  <c r="L84" i="38"/>
  <c r="Q84" i="38"/>
  <c r="F84" i="38"/>
  <c r="T84" i="38" s="1"/>
  <c r="P96" i="38" l="1"/>
  <c r="P92" i="38"/>
  <c r="A102" i="38"/>
  <c r="D103" i="38"/>
  <c r="K89" i="38"/>
  <c r="G89" i="38"/>
  <c r="N89" i="38"/>
  <c r="I89" i="38"/>
  <c r="M89" i="38"/>
  <c r="J89" i="38"/>
  <c r="L89" i="38"/>
  <c r="H89" i="38"/>
  <c r="Q89" i="38"/>
  <c r="F89" i="38"/>
  <c r="T89" i="38" s="1"/>
  <c r="P84" i="38"/>
  <c r="A106" i="38"/>
  <c r="D107" i="38"/>
  <c r="D111" i="38"/>
  <c r="O106" i="38"/>
  <c r="A94" i="38"/>
  <c r="D95" i="38"/>
  <c r="A98" i="38"/>
  <c r="D99" i="38"/>
  <c r="P88" i="38"/>
  <c r="N101" i="38"/>
  <c r="J101" i="38"/>
  <c r="F101" i="38"/>
  <c r="T101" i="38" s="1"/>
  <c r="M101" i="38"/>
  <c r="I101" i="38"/>
  <c r="G101" i="38"/>
  <c r="Q101" i="38"/>
  <c r="K101" i="38"/>
  <c r="L101" i="38"/>
  <c r="H101" i="38"/>
  <c r="K93" i="38"/>
  <c r="G93" i="38"/>
  <c r="N93" i="38"/>
  <c r="J93" i="38"/>
  <c r="M93" i="38"/>
  <c r="I93" i="38"/>
  <c r="L93" i="38"/>
  <c r="H93" i="38"/>
  <c r="Q93" i="38"/>
  <c r="F93" i="38"/>
  <c r="T93" i="38" s="1"/>
  <c r="N97" i="38"/>
  <c r="J97" i="38"/>
  <c r="F97" i="38"/>
  <c r="T97" i="38" s="1"/>
  <c r="M97" i="38"/>
  <c r="I97" i="38"/>
  <c r="L97" i="38"/>
  <c r="K97" i="38"/>
  <c r="H97" i="38"/>
  <c r="G97" i="38"/>
  <c r="Q97" i="38"/>
  <c r="P97" i="38" l="1"/>
  <c r="P101" i="38"/>
  <c r="P93" i="38"/>
  <c r="A107" i="38"/>
  <c r="D108" i="38"/>
  <c r="N106" i="38"/>
  <c r="J106" i="38"/>
  <c r="M106" i="38"/>
  <c r="I106" i="38"/>
  <c r="G106" i="38"/>
  <c r="K106" i="38"/>
  <c r="L106" i="38"/>
  <c r="H106" i="38"/>
  <c r="Q106" i="38"/>
  <c r="F106" i="38"/>
  <c r="T106" i="38" s="1"/>
  <c r="A103" i="38"/>
  <c r="D104" i="38"/>
  <c r="A99" i="38"/>
  <c r="D100" i="38"/>
  <c r="P89" i="38"/>
  <c r="L102" i="38"/>
  <c r="H102" i="38"/>
  <c r="Q102" i="38"/>
  <c r="K102" i="38"/>
  <c r="G102" i="38"/>
  <c r="M102" i="38"/>
  <c r="I102" i="38"/>
  <c r="F102" i="38"/>
  <c r="T102" i="38" s="1"/>
  <c r="N102" i="38"/>
  <c r="J102" i="38"/>
  <c r="L94" i="38"/>
  <c r="H94" i="38"/>
  <c r="K94" i="38"/>
  <c r="G94" i="38"/>
  <c r="I94" i="38"/>
  <c r="M94" i="38"/>
  <c r="J94" i="38"/>
  <c r="N94" i="38"/>
  <c r="Q94" i="38"/>
  <c r="F94" i="38"/>
  <c r="T94" i="38" s="1"/>
  <c r="N98" i="38"/>
  <c r="J98" i="38"/>
  <c r="M98" i="38"/>
  <c r="I98" i="38"/>
  <c r="G98" i="38"/>
  <c r="H98" i="38"/>
  <c r="L98" i="38"/>
  <c r="K98" i="38"/>
  <c r="Q98" i="38"/>
  <c r="F98" i="38"/>
  <c r="T98" i="38" s="1"/>
  <c r="A111" i="38"/>
  <c r="D116" i="38"/>
  <c r="O111" i="38"/>
  <c r="D112" i="38"/>
  <c r="A112" i="38" l="1"/>
  <c r="D113" i="38"/>
  <c r="P94" i="38"/>
  <c r="N99" i="38"/>
  <c r="J99" i="38"/>
  <c r="F99" i="38"/>
  <c r="T99" i="38" s="1"/>
  <c r="M99" i="38"/>
  <c r="I99" i="38"/>
  <c r="K99" i="38"/>
  <c r="Q99" i="38"/>
  <c r="H99" i="38"/>
  <c r="L99" i="38"/>
  <c r="G99" i="38"/>
  <c r="P106" i="38"/>
  <c r="P98" i="38"/>
  <c r="P102" i="38"/>
  <c r="A104" i="38"/>
  <c r="D105" i="38"/>
  <c r="A108" i="38"/>
  <c r="D109" i="38"/>
  <c r="A116" i="38"/>
  <c r="D117" i="38"/>
  <c r="O116" i="38"/>
  <c r="D121" i="38"/>
  <c r="Q103" i="38"/>
  <c r="K103" i="38"/>
  <c r="G103" i="38"/>
  <c r="N103" i="38"/>
  <c r="J103" i="38"/>
  <c r="F103" i="38"/>
  <c r="T103" i="38" s="1"/>
  <c r="M103" i="38"/>
  <c r="L103" i="38"/>
  <c r="I103" i="38"/>
  <c r="H103" i="38"/>
  <c r="N107" i="38"/>
  <c r="J107" i="38"/>
  <c r="M107" i="38"/>
  <c r="I107" i="38"/>
  <c r="H107" i="38"/>
  <c r="L107" i="38"/>
  <c r="G107" i="38"/>
  <c r="K107" i="38"/>
  <c r="Q107" i="38"/>
  <c r="F107" i="38"/>
  <c r="T107" i="38" s="1"/>
  <c r="N111" i="38"/>
  <c r="J111" i="38"/>
  <c r="F111" i="38"/>
  <c r="T111" i="38" s="1"/>
  <c r="M111" i="38"/>
  <c r="I111" i="38"/>
  <c r="Q111" i="38"/>
  <c r="H111" i="38"/>
  <c r="K111" i="38"/>
  <c r="G111" i="38"/>
  <c r="L111" i="38"/>
  <c r="P107" i="38" l="1"/>
  <c r="P103" i="38"/>
  <c r="P99" i="38"/>
  <c r="A121" i="38"/>
  <c r="O121" i="38"/>
  <c r="D126" i="38"/>
  <c r="D122" i="38"/>
  <c r="A109" i="38"/>
  <c r="D110" i="38"/>
  <c r="A117" i="38"/>
  <c r="D118" i="38"/>
  <c r="A113" i="38"/>
  <c r="D114" i="38"/>
  <c r="K108" i="38"/>
  <c r="G108" i="38"/>
  <c r="N108" i="38"/>
  <c r="J108" i="38"/>
  <c r="M108" i="38"/>
  <c r="I108" i="38"/>
  <c r="H108" i="38"/>
  <c r="L108" i="38"/>
  <c r="Q108" i="38"/>
  <c r="F108" i="38"/>
  <c r="T108" i="38" s="1"/>
  <c r="P111" i="38"/>
  <c r="K116" i="38"/>
  <c r="G116" i="38"/>
  <c r="N116" i="38"/>
  <c r="J116" i="38"/>
  <c r="F116" i="38"/>
  <c r="T116" i="38" s="1"/>
  <c r="I116" i="38"/>
  <c r="Q116" i="38"/>
  <c r="L116" i="38"/>
  <c r="M116" i="38"/>
  <c r="H116" i="38"/>
  <c r="N104" i="38"/>
  <c r="J104" i="38"/>
  <c r="F104" i="38"/>
  <c r="T104" i="38" s="1"/>
  <c r="M104" i="38"/>
  <c r="I104" i="38"/>
  <c r="H104" i="38"/>
  <c r="L104" i="38"/>
  <c r="K104" i="38"/>
  <c r="G104" i="38"/>
  <c r="Q104" i="38"/>
  <c r="L112" i="38"/>
  <c r="H112" i="38"/>
  <c r="Q112" i="38"/>
  <c r="K112" i="38"/>
  <c r="G112" i="38"/>
  <c r="N112" i="38"/>
  <c r="F112" i="38"/>
  <c r="T112" i="38" s="1"/>
  <c r="M112" i="38"/>
  <c r="I112" i="38"/>
  <c r="J112" i="38"/>
  <c r="P104" i="38" l="1"/>
  <c r="P116" i="38"/>
  <c r="P112" i="38"/>
  <c r="A118" i="38"/>
  <c r="D119" i="38"/>
  <c r="A122" i="38"/>
  <c r="D123" i="38"/>
  <c r="N117" i="38"/>
  <c r="J117" i="38"/>
  <c r="M117" i="38"/>
  <c r="I117" i="38"/>
  <c r="K117" i="38"/>
  <c r="H117" i="38"/>
  <c r="G117" i="38"/>
  <c r="L117" i="38"/>
  <c r="Q117" i="38"/>
  <c r="F117" i="38"/>
  <c r="T117" i="38" s="1"/>
  <c r="A126" i="38"/>
  <c r="D127" i="38"/>
  <c r="O126" i="38"/>
  <c r="D131" i="38"/>
  <c r="A114" i="38"/>
  <c r="D115" i="38"/>
  <c r="P108" i="38"/>
  <c r="Q113" i="38"/>
  <c r="K113" i="38"/>
  <c r="G113" i="38"/>
  <c r="N113" i="38"/>
  <c r="J113" i="38"/>
  <c r="F113" i="38"/>
  <c r="T113" i="38" s="1"/>
  <c r="H113" i="38"/>
  <c r="I113" i="38"/>
  <c r="M113" i="38"/>
  <c r="L113" i="38"/>
  <c r="L109" i="38"/>
  <c r="H109" i="38"/>
  <c r="K109" i="38"/>
  <c r="G109" i="38"/>
  <c r="I109" i="38"/>
  <c r="M109" i="38"/>
  <c r="N109" i="38"/>
  <c r="J109" i="38"/>
  <c r="Q109" i="38"/>
  <c r="F109" i="38"/>
  <c r="T109" i="38" s="1"/>
  <c r="Q121" i="38"/>
  <c r="L121" i="38"/>
  <c r="H121" i="38"/>
  <c r="M121" i="38"/>
  <c r="G121" i="38"/>
  <c r="K121" i="38"/>
  <c r="F121" i="38"/>
  <c r="T121" i="38" s="1"/>
  <c r="I121" i="38"/>
  <c r="N121" i="38"/>
  <c r="J121" i="38"/>
  <c r="P109" i="38" l="1"/>
  <c r="A127" i="38"/>
  <c r="D128" i="38"/>
  <c r="A123" i="38"/>
  <c r="D124" i="38"/>
  <c r="A131" i="38"/>
  <c r="D136" i="38"/>
  <c r="O131" i="38"/>
  <c r="D132" i="38"/>
  <c r="A119" i="38"/>
  <c r="D120" i="38"/>
  <c r="N114" i="38"/>
  <c r="J114" i="38"/>
  <c r="F114" i="38"/>
  <c r="T114" i="38" s="1"/>
  <c r="M114" i="38"/>
  <c r="I114" i="38"/>
  <c r="K114" i="38"/>
  <c r="Q114" i="38"/>
  <c r="H114" i="38"/>
  <c r="L114" i="38"/>
  <c r="G114" i="38"/>
  <c r="K126" i="38"/>
  <c r="G126" i="38"/>
  <c r="N126" i="38"/>
  <c r="I126" i="38"/>
  <c r="M126" i="38"/>
  <c r="H126" i="38"/>
  <c r="J126" i="38"/>
  <c r="L126" i="38"/>
  <c r="Q126" i="38"/>
  <c r="F126" i="38"/>
  <c r="T126" i="38" s="1"/>
  <c r="K122" i="38"/>
  <c r="G122" i="38"/>
  <c r="J122" i="38"/>
  <c r="N122" i="38"/>
  <c r="I122" i="38"/>
  <c r="H122" i="38"/>
  <c r="L122" i="38"/>
  <c r="M122" i="38"/>
  <c r="Q122" i="38"/>
  <c r="F122" i="38"/>
  <c r="T122" i="38" s="1"/>
  <c r="P121" i="38"/>
  <c r="P113" i="38"/>
  <c r="P117" i="38"/>
  <c r="N118" i="38"/>
  <c r="J118" i="38"/>
  <c r="F118" i="38"/>
  <c r="T118" i="38" s="1"/>
  <c r="M118" i="38"/>
  <c r="I118" i="38"/>
  <c r="Q118" i="38"/>
  <c r="G118" i="38"/>
  <c r="H118" i="38"/>
  <c r="L118" i="38"/>
  <c r="K118" i="38"/>
  <c r="P114" i="38" l="1"/>
  <c r="P122" i="38"/>
  <c r="P118" i="38"/>
  <c r="A132" i="38"/>
  <c r="D133" i="38"/>
  <c r="A124" i="38"/>
  <c r="D125" i="38"/>
  <c r="P126" i="38"/>
  <c r="L123" i="38"/>
  <c r="H123" i="38"/>
  <c r="N123" i="38"/>
  <c r="I123" i="38"/>
  <c r="M123" i="38"/>
  <c r="G123" i="38"/>
  <c r="K123" i="38"/>
  <c r="J123" i="38"/>
  <c r="Q123" i="38"/>
  <c r="F123" i="38"/>
  <c r="A136" i="38"/>
  <c r="D141" i="38"/>
  <c r="D137" i="38"/>
  <c r="O136" i="38"/>
  <c r="A128" i="38"/>
  <c r="D129" i="38"/>
  <c r="N119" i="38"/>
  <c r="J119" i="38"/>
  <c r="M119" i="38"/>
  <c r="I119" i="38"/>
  <c r="H119" i="38"/>
  <c r="K119" i="38"/>
  <c r="L119" i="38"/>
  <c r="G119" i="38"/>
  <c r="Q119" i="38"/>
  <c r="F119" i="38"/>
  <c r="T119" i="38" s="1"/>
  <c r="Q131" i="38"/>
  <c r="L131" i="38"/>
  <c r="H131" i="38"/>
  <c r="J131" i="38"/>
  <c r="N131" i="38"/>
  <c r="I131" i="38"/>
  <c r="K131" i="38"/>
  <c r="G131" i="38"/>
  <c r="F131" i="38"/>
  <c r="T131" i="38" s="1"/>
  <c r="M131" i="38"/>
  <c r="N127" i="38"/>
  <c r="J127" i="38"/>
  <c r="L127" i="38"/>
  <c r="G127" i="38"/>
  <c r="K127" i="38"/>
  <c r="H127" i="38"/>
  <c r="M127" i="38"/>
  <c r="I127" i="38"/>
  <c r="Q127" i="38"/>
  <c r="F127" i="38"/>
  <c r="T127" i="38" s="1"/>
  <c r="P119" i="38" l="1"/>
  <c r="P123" i="38"/>
  <c r="T123" i="38"/>
  <c r="L124" i="38"/>
  <c r="H124" i="38"/>
  <c r="K124" i="38"/>
  <c r="F124" i="38"/>
  <c r="T124" i="38" s="1"/>
  <c r="Q124" i="38"/>
  <c r="J124" i="38"/>
  <c r="M124" i="38"/>
  <c r="I124" i="38"/>
  <c r="G124" i="38"/>
  <c r="N124" i="38"/>
  <c r="A129" i="38"/>
  <c r="D130" i="38"/>
  <c r="A141" i="38"/>
  <c r="D146" i="38"/>
  <c r="D142" i="38"/>
  <c r="O141" i="38"/>
  <c r="N132" i="38"/>
  <c r="J132" i="38"/>
  <c r="F132" i="38"/>
  <c r="T132" i="38" s="1"/>
  <c r="L132" i="38"/>
  <c r="G132" i="38"/>
  <c r="K132" i="38"/>
  <c r="H132" i="38"/>
  <c r="I132" i="38"/>
  <c r="Q132" i="38"/>
  <c r="M132" i="38"/>
  <c r="P127" i="38"/>
  <c r="A137" i="38"/>
  <c r="D138" i="38"/>
  <c r="A133" i="38"/>
  <c r="D134" i="38"/>
  <c r="P131" i="38"/>
  <c r="K128" i="38"/>
  <c r="G128" i="38"/>
  <c r="L128" i="38"/>
  <c r="J128" i="38"/>
  <c r="M128" i="38"/>
  <c r="I128" i="38"/>
  <c r="N128" i="38"/>
  <c r="H128" i="38"/>
  <c r="Q128" i="38"/>
  <c r="F128" i="38"/>
  <c r="T128" i="38" s="1"/>
  <c r="M136" i="38"/>
  <c r="I136" i="38"/>
  <c r="L136" i="38"/>
  <c r="G136" i="38"/>
  <c r="Q136" i="38"/>
  <c r="K136" i="38"/>
  <c r="F136" i="38"/>
  <c r="T136" i="38" s="1"/>
  <c r="N136" i="38"/>
  <c r="J136" i="38"/>
  <c r="H136" i="38"/>
  <c r="P132" i="38" l="1"/>
  <c r="P136" i="38"/>
  <c r="M133" i="38"/>
  <c r="I133" i="38"/>
  <c r="Q133" i="38"/>
  <c r="J133" i="38"/>
  <c r="N133" i="38"/>
  <c r="H133" i="38"/>
  <c r="K133" i="38"/>
  <c r="L133" i="38"/>
  <c r="G133" i="38"/>
  <c r="F133" i="38"/>
  <c r="T133" i="38" s="1"/>
  <c r="A146" i="38"/>
  <c r="D147" i="38"/>
  <c r="O146" i="38"/>
  <c r="D151" i="38"/>
  <c r="P124" i="38"/>
  <c r="A138" i="38"/>
  <c r="D139" i="38"/>
  <c r="N141" i="38"/>
  <c r="J141" i="38"/>
  <c r="F141" i="38"/>
  <c r="T141" i="38" s="1"/>
  <c r="Q141" i="38"/>
  <c r="K141" i="38"/>
  <c r="I141" i="38"/>
  <c r="G141" i="38"/>
  <c r="H141" i="38"/>
  <c r="M141" i="38"/>
  <c r="L141" i="38"/>
  <c r="Q137" i="38"/>
  <c r="K137" i="38"/>
  <c r="G137" i="38"/>
  <c r="M137" i="38"/>
  <c r="H137" i="38"/>
  <c r="L137" i="38"/>
  <c r="F137" i="38"/>
  <c r="T137" i="38" s="1"/>
  <c r="I137" i="38"/>
  <c r="N137" i="38"/>
  <c r="J137" i="38"/>
  <c r="P128" i="38"/>
  <c r="A134" i="38"/>
  <c r="D135" i="38"/>
  <c r="A142" i="38"/>
  <c r="D143" i="38"/>
  <c r="Q129" i="38"/>
  <c r="K129" i="38"/>
  <c r="G129" i="38"/>
  <c r="N129" i="38"/>
  <c r="I129" i="38"/>
  <c r="M129" i="38"/>
  <c r="H129" i="38"/>
  <c r="L129" i="38"/>
  <c r="F129" i="38"/>
  <c r="T129" i="38" s="1"/>
  <c r="J129" i="38"/>
  <c r="P141" i="38" l="1"/>
  <c r="A151" i="38"/>
  <c r="D152" i="38"/>
  <c r="O151" i="38"/>
  <c r="L142" i="38"/>
  <c r="H142" i="38"/>
  <c r="K142" i="38"/>
  <c r="F142" i="38"/>
  <c r="T142" i="38" s="1"/>
  <c r="Q142" i="38"/>
  <c r="J142" i="38"/>
  <c r="M142" i="38"/>
  <c r="I142" i="38"/>
  <c r="G142" i="38"/>
  <c r="N142" i="38"/>
  <c r="A139" i="38"/>
  <c r="D140" i="38"/>
  <c r="P133" i="38"/>
  <c r="L134" i="38"/>
  <c r="H134" i="38"/>
  <c r="K134" i="38"/>
  <c r="F134" i="38"/>
  <c r="T134" i="38" s="1"/>
  <c r="Q134" i="38"/>
  <c r="J134" i="38"/>
  <c r="G134" i="38"/>
  <c r="N134" i="38"/>
  <c r="P134" i="38" s="1"/>
  <c r="I134" i="38"/>
  <c r="M134" i="38"/>
  <c r="M146" i="38"/>
  <c r="I146" i="38"/>
  <c r="J146" i="38"/>
  <c r="N146" i="38"/>
  <c r="H146" i="38"/>
  <c r="L146" i="38"/>
  <c r="Q146" i="38"/>
  <c r="F146" i="38"/>
  <c r="T146" i="38" s="1"/>
  <c r="K146" i="38"/>
  <c r="G146" i="38"/>
  <c r="P129" i="38"/>
  <c r="A143" i="38"/>
  <c r="D144" i="38"/>
  <c r="P137" i="38"/>
  <c r="N138" i="38"/>
  <c r="J138" i="38"/>
  <c r="F138" i="38"/>
  <c r="T138" i="38" s="1"/>
  <c r="K138" i="38"/>
  <c r="Q138" i="38"/>
  <c r="I138" i="38"/>
  <c r="L138" i="38"/>
  <c r="H138" i="38"/>
  <c r="M138" i="38"/>
  <c r="G138" i="38"/>
  <c r="A147" i="38"/>
  <c r="D148" i="38"/>
  <c r="Q147" i="38" l="1"/>
  <c r="K147" i="38"/>
  <c r="G147" i="38"/>
  <c r="J147" i="38"/>
  <c r="N147" i="38"/>
  <c r="I147" i="38"/>
  <c r="F147" i="38"/>
  <c r="T147" i="38" s="1"/>
  <c r="L147" i="38"/>
  <c r="M147" i="38"/>
  <c r="H147" i="38"/>
  <c r="P138" i="38"/>
  <c r="A148" i="38"/>
  <c r="D149" i="38"/>
  <c r="A144" i="38"/>
  <c r="D145" i="38"/>
  <c r="Q143" i="38"/>
  <c r="K143" i="38"/>
  <c r="G143" i="38"/>
  <c r="M143" i="38"/>
  <c r="H143" i="38"/>
  <c r="L143" i="38"/>
  <c r="F143" i="38"/>
  <c r="T143" i="38" s="1"/>
  <c r="N143" i="38"/>
  <c r="I143" i="38"/>
  <c r="J143" i="38"/>
  <c r="P146" i="38"/>
  <c r="M139" i="38"/>
  <c r="I139" i="38"/>
  <c r="N139" i="38"/>
  <c r="H139" i="38"/>
  <c r="L139" i="38"/>
  <c r="G139" i="38"/>
  <c r="F139" i="38"/>
  <c r="T139" i="38" s="1"/>
  <c r="Q139" i="38"/>
  <c r="J139" i="38"/>
  <c r="K139" i="38"/>
  <c r="A152" i="38"/>
  <c r="D153" i="38"/>
  <c r="P142" i="38"/>
  <c r="Q151" i="38"/>
  <c r="L151" i="38"/>
  <c r="H151" i="38"/>
  <c r="N151" i="38"/>
  <c r="I151" i="38"/>
  <c r="M151" i="38"/>
  <c r="G151" i="38"/>
  <c r="F151" i="38"/>
  <c r="T151" i="38" s="1"/>
  <c r="J151" i="38"/>
  <c r="K151" i="38"/>
  <c r="P143" i="38" l="1"/>
  <c r="N148" i="38"/>
  <c r="J148" i="38"/>
  <c r="F148" i="38"/>
  <c r="T148" i="38" s="1"/>
  <c r="M148" i="38"/>
  <c r="H148" i="38"/>
  <c r="L148" i="38"/>
  <c r="G148" i="38"/>
  <c r="K148" i="38"/>
  <c r="I148" i="38"/>
  <c r="Q148" i="38"/>
  <c r="P151" i="38"/>
  <c r="A153" i="38"/>
  <c r="D154" i="38"/>
  <c r="N144" i="38"/>
  <c r="J144" i="38"/>
  <c r="F144" i="38"/>
  <c r="T144" i="38" s="1"/>
  <c r="K144" i="38"/>
  <c r="Q144" i="38"/>
  <c r="I144" i="38"/>
  <c r="L144" i="38"/>
  <c r="H144" i="38"/>
  <c r="M144" i="38"/>
  <c r="G144" i="38"/>
  <c r="N152" i="38"/>
  <c r="J152" i="38"/>
  <c r="F152" i="38"/>
  <c r="T152" i="38" s="1"/>
  <c r="K152" i="38"/>
  <c r="Q152" i="38"/>
  <c r="I152" i="38"/>
  <c r="L152" i="38"/>
  <c r="G152" i="38"/>
  <c r="M152" i="38"/>
  <c r="H152" i="38"/>
  <c r="P139" i="38"/>
  <c r="A149" i="38"/>
  <c r="D150" i="38"/>
  <c r="P147" i="38"/>
  <c r="P144" i="38" l="1"/>
  <c r="P152" i="38"/>
  <c r="M153" i="38"/>
  <c r="I153" i="38"/>
  <c r="N153" i="38"/>
  <c r="H153" i="38"/>
  <c r="L153" i="38"/>
  <c r="G153" i="38"/>
  <c r="F153" i="38"/>
  <c r="T153" i="38" s="1"/>
  <c r="Q153" i="38"/>
  <c r="K153" i="38"/>
  <c r="J153" i="38"/>
  <c r="M149" i="38"/>
  <c r="I149" i="38"/>
  <c r="K149" i="38"/>
  <c r="F149" i="38"/>
  <c r="T149" i="38" s="1"/>
  <c r="Q149" i="38"/>
  <c r="J149" i="38"/>
  <c r="G149" i="38"/>
  <c r="H149" i="38"/>
  <c r="N149" i="38"/>
  <c r="L149" i="38"/>
  <c r="A154" i="38"/>
  <c r="D155" i="38"/>
  <c r="P148" i="38"/>
  <c r="P149" i="38" l="1"/>
  <c r="P153" i="38"/>
  <c r="L154" i="38"/>
  <c r="L160" i="38" s="1"/>
  <c r="H154" i="38"/>
  <c r="H160" i="38" s="1"/>
  <c r="Q154" i="38"/>
  <c r="J154" i="38"/>
  <c r="J160" i="38" s="1"/>
  <c r="N154" i="38"/>
  <c r="I154" i="38"/>
  <c r="I160" i="38" s="1"/>
  <c r="K154" i="38"/>
  <c r="K160" i="38" s="1"/>
  <c r="G154" i="38"/>
  <c r="G160" i="38" s="1"/>
  <c r="M154" i="38"/>
  <c r="M160" i="38" s="1"/>
  <c r="F154" i="38"/>
  <c r="T154" i="38" s="1"/>
  <c r="P154" i="38" l="1"/>
  <c r="D10" i="11" l="1"/>
  <c r="E5" i="49" l="1"/>
  <c r="E4" i="49"/>
  <c r="I6" i="49"/>
  <c r="E6" i="49" s="1"/>
  <c r="D11" i="11"/>
  <c r="E23" i="49" l="1"/>
  <c r="I25" i="49"/>
  <c r="E25" i="49" s="1"/>
  <c r="K5" i="58"/>
  <c r="E24" i="49"/>
  <c r="D12" i="11"/>
  <c r="G6" i="58" s="1"/>
  <c r="G5" i="58" l="1"/>
  <c r="N3" i="58"/>
  <c r="K6" i="58"/>
  <c r="D13" i="11"/>
  <c r="N6" i="58" l="1"/>
  <c r="O5" i="58"/>
  <c r="N11" i="58"/>
  <c r="G3" i="58" s="1"/>
  <c r="D14" i="11"/>
  <c r="B11" i="58" l="1"/>
  <c r="N10" i="58"/>
  <c r="C10" i="58" s="1"/>
  <c r="A10" i="58" s="1"/>
  <c r="B64" i="58"/>
  <c r="D15" i="11"/>
  <c r="H10" i="58" l="1"/>
  <c r="F10" i="58"/>
  <c r="I10" i="58"/>
  <c r="G10" i="58"/>
  <c r="C11" i="58"/>
  <c r="A11" i="58" s="1"/>
  <c r="H11" i="58" s="1"/>
  <c r="B12" i="58"/>
  <c r="D16" i="11"/>
  <c r="D17" i="11" s="1"/>
  <c r="D18" i="11" s="1"/>
  <c r="D19" i="11" s="1"/>
  <c r="D20" i="11" s="1"/>
  <c r="D21" i="11" s="1"/>
  <c r="D22" i="11" s="1"/>
  <c r="D23" i="11" s="1"/>
  <c r="D24" i="11" s="1"/>
  <c r="D25" i="11" s="1"/>
  <c r="D26" i="11" s="1"/>
  <c r="D27" i="11" s="1"/>
  <c r="D28" i="11" s="1"/>
  <c r="D29" i="11" s="1"/>
  <c r="D30" i="11" s="1"/>
  <c r="D31" i="11" s="1"/>
  <c r="D32" i="11" s="1"/>
  <c r="D33" i="11" s="1"/>
  <c r="D34" i="11" s="1"/>
  <c r="D35" i="11" s="1"/>
  <c r="D36" i="11" s="1"/>
  <c r="D37" i="11" s="1"/>
  <c r="D38" i="11" s="1"/>
  <c r="D39" i="11" s="1"/>
  <c r="D40" i="11" s="1"/>
  <c r="D41" i="11" s="1"/>
  <c r="D42" i="11" s="1"/>
  <c r="D43" i="11" s="1"/>
  <c r="D44" i="11" s="1"/>
  <c r="D45" i="11" s="1"/>
  <c r="D46" i="11" s="1"/>
  <c r="D47" i="11" s="1"/>
  <c r="D48" i="11" s="1"/>
  <c r="D49" i="11" s="1"/>
  <c r="D50" i="11" s="1"/>
  <c r="D51" i="11" s="1"/>
  <c r="D52" i="11" s="1"/>
  <c r="D53" i="11" s="1"/>
  <c r="D54" i="11" s="1"/>
  <c r="D55" i="11" s="1"/>
  <c r="D56" i="11" s="1"/>
  <c r="D57" i="11" s="1"/>
  <c r="D58" i="11" s="1"/>
  <c r="D59" i="11" s="1"/>
  <c r="D60" i="11" s="1"/>
  <c r="D61" i="11" s="1"/>
  <c r="D62" i="11" s="1"/>
  <c r="D63" i="11" s="1"/>
  <c r="D64" i="11" s="1"/>
  <c r="D65" i="11" s="1"/>
  <c r="D66" i="11" s="1"/>
  <c r="D67" i="11" s="1"/>
  <c r="D68" i="11" s="1"/>
  <c r="D69" i="11" s="1"/>
  <c r="D70" i="11" s="1"/>
  <c r="D71" i="11" s="1"/>
  <c r="D72" i="11" s="1"/>
  <c r="D73" i="11" s="1"/>
  <c r="D74" i="11" s="1"/>
  <c r="D75" i="11" s="1"/>
  <c r="D76" i="11" s="1"/>
  <c r="D77" i="11" s="1"/>
  <c r="D78" i="11" s="1"/>
  <c r="D79" i="11" s="1"/>
  <c r="D80" i="11" s="1"/>
  <c r="D81" i="11" s="1"/>
  <c r="D82" i="11" s="1"/>
  <c r="D83" i="11" s="1"/>
  <c r="D84" i="11" s="1"/>
  <c r="D85" i="11" s="1"/>
  <c r="D86" i="11" s="1"/>
  <c r="D87" i="11" s="1"/>
  <c r="D88" i="11" s="1"/>
  <c r="D89" i="11" s="1"/>
  <c r="D90" i="11" s="1"/>
  <c r="D91" i="11" s="1"/>
  <c r="D92" i="11" s="1"/>
  <c r="D93" i="11" s="1"/>
  <c r="D94" i="11" s="1"/>
  <c r="D95" i="11" s="1"/>
  <c r="D96" i="11" s="1"/>
  <c r="D97" i="11" s="1"/>
  <c r="D98" i="11" s="1"/>
  <c r="D99" i="11" s="1"/>
  <c r="D100" i="11" s="1"/>
  <c r="D101" i="11" s="1"/>
  <c r="D102" i="11" s="1"/>
  <c r="D103" i="11" s="1"/>
  <c r="D104" i="11" s="1"/>
  <c r="D105" i="11" s="1"/>
  <c r="D106" i="11" s="1"/>
  <c r="D107" i="11" s="1"/>
  <c r="D108" i="11" s="1"/>
  <c r="D109" i="11" s="1"/>
  <c r="D110" i="11" s="1"/>
  <c r="D111" i="11" s="1"/>
  <c r="D112" i="11" s="1"/>
  <c r="D113" i="11" s="1"/>
  <c r="D114" i="11" s="1"/>
  <c r="D115" i="11" s="1"/>
  <c r="D116" i="11" s="1"/>
  <c r="D117" i="11" s="1"/>
  <c r="D118" i="11" s="1"/>
  <c r="D119" i="11" s="1"/>
  <c r="D120" i="11" s="1"/>
  <c r="D121" i="11" s="1"/>
  <c r="D122" i="11" s="1"/>
  <c r="D123" i="11" s="1"/>
  <c r="D124" i="11" s="1"/>
  <c r="D125" i="11" s="1"/>
  <c r="D126" i="11" s="1"/>
  <c r="D127" i="11" s="1"/>
  <c r="D128" i="11" s="1"/>
  <c r="D129" i="11" s="1"/>
  <c r="D130" i="11" s="1"/>
  <c r="D131" i="11" s="1"/>
  <c r="D132" i="11" s="1"/>
  <c r="D133" i="11" s="1"/>
  <c r="D134" i="11" s="1"/>
  <c r="D135" i="11" s="1"/>
  <c r="D136" i="11" s="1"/>
  <c r="D137" i="11" s="1"/>
  <c r="D138" i="11" s="1"/>
  <c r="D139" i="11" s="1"/>
  <c r="D140" i="11" s="1"/>
  <c r="D141" i="11" s="1"/>
  <c r="D142" i="11" s="1"/>
  <c r="D143" i="11" s="1"/>
  <c r="D144" i="11" s="1"/>
  <c r="D145" i="11" s="1"/>
  <c r="D146" i="11" s="1"/>
  <c r="D147" i="11" s="1"/>
  <c r="D148" i="11" s="1"/>
  <c r="D149" i="11" s="1"/>
  <c r="D150" i="11" s="1"/>
  <c r="D151" i="11" s="1"/>
  <c r="C3" i="54"/>
  <c r="B7" i="56" l="1"/>
  <c r="D152" i="11"/>
  <c r="D153" i="11" s="1"/>
  <c r="D154" i="11" s="1"/>
  <c r="D155" i="11" s="1"/>
  <c r="D156" i="11" s="1"/>
  <c r="D157" i="11" s="1"/>
  <c r="D158" i="11" s="1"/>
  <c r="D159" i="11" s="1"/>
  <c r="D160" i="11" s="1"/>
  <c r="D161" i="11" s="1"/>
  <c r="D162" i="11" s="1"/>
  <c r="D163" i="11" s="1"/>
  <c r="D164" i="11" s="1"/>
  <c r="D165" i="11" s="1"/>
  <c r="D166" i="11" s="1"/>
  <c r="D167" i="11" s="1"/>
  <c r="D168" i="11" s="1"/>
  <c r="D169" i="11" s="1"/>
  <c r="D170" i="11" s="1"/>
  <c r="D171" i="11" s="1"/>
  <c r="D172" i="11" s="1"/>
  <c r="D173" i="11" s="1"/>
  <c r="D174" i="11" s="1"/>
  <c r="D175" i="11" s="1"/>
  <c r="D176" i="11" s="1"/>
  <c r="D177" i="11" s="1"/>
  <c r="D178" i="11" s="1"/>
  <c r="D179" i="11" s="1"/>
  <c r="D180" i="11" s="1"/>
  <c r="D181" i="11" s="1"/>
  <c r="D182" i="11" s="1"/>
  <c r="D183" i="11" s="1"/>
  <c r="D184" i="11" s="1"/>
  <c r="D185" i="11" s="1"/>
  <c r="D186" i="11" s="1"/>
  <c r="D187" i="11" s="1"/>
  <c r="D188" i="11" s="1"/>
  <c r="D189" i="11" s="1"/>
  <c r="D190" i="11" s="1"/>
  <c r="D191" i="11" s="1"/>
  <c r="D192" i="11" s="1"/>
  <c r="D193" i="11" s="1"/>
  <c r="D194" i="11" s="1"/>
  <c r="D195" i="11" s="1"/>
  <c r="D196" i="11" s="1"/>
  <c r="D197" i="11" s="1"/>
  <c r="D198" i="11" s="1"/>
  <c r="D199" i="11" s="1"/>
  <c r="D200" i="11" s="1"/>
  <c r="D201" i="11" s="1"/>
  <c r="D202" i="11" s="1"/>
  <c r="D203" i="11" s="1"/>
  <c r="D204" i="11" s="1"/>
  <c r="D205" i="11" s="1"/>
  <c r="D206" i="11" s="1"/>
  <c r="D207" i="11" s="1"/>
  <c r="D208" i="11" s="1"/>
  <c r="D209" i="11" s="1"/>
  <c r="D210" i="11" s="1"/>
  <c r="D211" i="11" s="1"/>
  <c r="D212" i="11" s="1"/>
  <c r="D213" i="11" s="1"/>
  <c r="D214" i="11" s="1"/>
  <c r="D215" i="11" s="1"/>
  <c r="D216" i="11" s="1"/>
  <c r="D217" i="11" s="1"/>
  <c r="D218" i="11" s="1"/>
  <c r="D219" i="11" s="1"/>
  <c r="D220" i="11" s="1"/>
  <c r="D221" i="11" s="1"/>
  <c r="D222" i="11" s="1"/>
  <c r="D223" i="11" s="1"/>
  <c r="D224" i="11" s="1"/>
  <c r="D225" i="11" s="1"/>
  <c r="D226" i="11" s="1"/>
  <c r="D227" i="11" s="1"/>
  <c r="D228" i="11" s="1"/>
  <c r="D229" i="11" s="1"/>
  <c r="D230" i="11" s="1"/>
  <c r="D231" i="11" s="1"/>
  <c r="D232" i="11" s="1"/>
  <c r="D233" i="11" s="1"/>
  <c r="D234" i="11" s="1"/>
  <c r="D235" i="11" s="1"/>
  <c r="D236" i="11" s="1"/>
  <c r="D237" i="11" s="1"/>
  <c r="D238" i="11" s="1"/>
  <c r="D239" i="11" s="1"/>
  <c r="D240" i="11" s="1"/>
  <c r="D241" i="11" s="1"/>
  <c r="D242" i="11" s="1"/>
  <c r="D243" i="11" s="1"/>
  <c r="B1" i="54" s="1"/>
  <c r="M6" i="57"/>
  <c r="F11" i="58"/>
  <c r="B13" i="58"/>
  <c r="C12" i="58"/>
  <c r="A12" i="58" s="1"/>
  <c r="F12" i="58" s="1"/>
  <c r="P3" i="57"/>
  <c r="B6" i="56"/>
  <c r="G11" i="58"/>
  <c r="E6" i="57"/>
  <c r="K2" i="56"/>
  <c r="B6" i="55"/>
  <c r="I11" i="58"/>
  <c r="E5" i="57"/>
  <c r="M5" i="57"/>
  <c r="H6" i="57" s="1"/>
  <c r="B7" i="55"/>
  <c r="G4" i="54"/>
  <c r="K2" i="55"/>
  <c r="F3" i="54"/>
  <c r="C4" i="54"/>
  <c r="K6" i="56"/>
  <c r="L9" i="56" s="1"/>
  <c r="A11" i="56" s="1"/>
  <c r="K10" i="56"/>
  <c r="K9" i="56"/>
  <c r="J5" i="56" s="1"/>
  <c r="K7" i="56"/>
  <c r="H1" i="54" l="1"/>
  <c r="E1" i="54"/>
  <c r="B7" i="54"/>
  <c r="K1" i="54"/>
  <c r="A12" i="56"/>
  <c r="A13" i="56" s="1"/>
  <c r="A14" i="56" s="1"/>
  <c r="A15" i="56" s="1"/>
  <c r="A16" i="56" s="1"/>
  <c r="A17" i="56" s="1"/>
  <c r="A18" i="56" s="1"/>
  <c r="A19" i="56" s="1"/>
  <c r="A20" i="56" s="1"/>
  <c r="A21" i="56" s="1"/>
  <c r="A22" i="56" s="1"/>
  <c r="A23" i="56" s="1"/>
  <c r="A24" i="56" s="1"/>
  <c r="A25" i="56" s="1"/>
  <c r="A26" i="56" s="1"/>
  <c r="A27" i="56" s="1"/>
  <c r="A28" i="56" s="1"/>
  <c r="A29" i="56" s="1"/>
  <c r="A30" i="56" s="1"/>
  <c r="A31" i="56" s="1"/>
  <c r="A32" i="56" s="1"/>
  <c r="A33" i="56" s="1"/>
  <c r="A34" i="56" s="1"/>
  <c r="A35" i="56" s="1"/>
  <c r="E11" i="56" s="1"/>
  <c r="E12" i="56" s="1"/>
  <c r="E13" i="56" s="1"/>
  <c r="E14" i="56" s="1"/>
  <c r="E15" i="56" s="1"/>
  <c r="E16" i="56" s="1"/>
  <c r="E17" i="56" s="1"/>
  <c r="E18" i="56" s="1"/>
  <c r="E19" i="56" s="1"/>
  <c r="E20" i="56" s="1"/>
  <c r="E21" i="56" s="1"/>
  <c r="E22" i="56" s="1"/>
  <c r="E23" i="56" s="1"/>
  <c r="E24" i="56" s="1"/>
  <c r="E25" i="56" s="1"/>
  <c r="E26" i="56" s="1"/>
  <c r="E27" i="56" s="1"/>
  <c r="E28" i="56" s="1"/>
  <c r="E29" i="56" s="1"/>
  <c r="E30" i="56" s="1"/>
  <c r="E31" i="56" s="1"/>
  <c r="E32" i="56" s="1"/>
  <c r="E33" i="56" s="1"/>
  <c r="E34" i="56" s="1"/>
  <c r="E35" i="56" s="1"/>
  <c r="A4" i="56"/>
  <c r="H12" i="58"/>
  <c r="I12" i="58"/>
  <c r="G12" i="58"/>
  <c r="N1" i="54"/>
  <c r="C13" i="58"/>
  <c r="A13" i="58" s="1"/>
  <c r="G13" i="58" s="1"/>
  <c r="B14" i="58"/>
  <c r="Q5" i="57"/>
  <c r="P6" i="57"/>
  <c r="P11" i="57"/>
  <c r="F3" i="57" s="1"/>
  <c r="L10" i="56"/>
  <c r="K9" i="55"/>
  <c r="J5" i="55" s="1"/>
  <c r="K6" i="55"/>
  <c r="K10" i="55"/>
  <c r="K7" i="55"/>
  <c r="A8" i="54"/>
  <c r="D5" i="54"/>
  <c r="M4" i="54"/>
  <c r="Q1" i="54"/>
  <c r="L10" i="55" l="1"/>
  <c r="H13" i="58"/>
  <c r="I13" i="58"/>
  <c r="F13" i="58"/>
  <c r="C14" i="58"/>
  <c r="A14" i="58" s="1"/>
  <c r="H14" i="58" s="1"/>
  <c r="B15" i="58"/>
  <c r="F14" i="58"/>
  <c r="P10" i="57"/>
  <c r="C10" i="57" s="1"/>
  <c r="A10" i="57" s="1"/>
  <c r="B73" i="57"/>
  <c r="B11" i="57"/>
  <c r="A9" i="54"/>
  <c r="B8" i="54"/>
  <c r="G5" i="54"/>
  <c r="D7" i="54"/>
  <c r="A11" i="55"/>
  <c r="A12" i="55" s="1"/>
  <c r="A13" i="55" s="1"/>
  <c r="A14" i="55" s="1"/>
  <c r="A15" i="55" s="1"/>
  <c r="A16" i="55" s="1"/>
  <c r="A17" i="55" s="1"/>
  <c r="A18" i="55" s="1"/>
  <c r="A19" i="55" s="1"/>
  <c r="A20" i="55" s="1"/>
  <c r="A21" i="55" s="1"/>
  <c r="A22" i="55" s="1"/>
  <c r="A23" i="55" s="1"/>
  <c r="A24" i="55" s="1"/>
  <c r="A25" i="55" s="1"/>
  <c r="A26" i="55" s="1"/>
  <c r="A27" i="55" s="1"/>
  <c r="A28" i="55" s="1"/>
  <c r="A29" i="55" s="1"/>
  <c r="A30" i="55" s="1"/>
  <c r="A31" i="55" s="1"/>
  <c r="A32" i="55" s="1"/>
  <c r="A33" i="55" s="1"/>
  <c r="A34" i="55" s="1"/>
  <c r="A35" i="55" s="1"/>
  <c r="E11" i="55" s="1"/>
  <c r="E12" i="55" s="1"/>
  <c r="E13" i="55" s="1"/>
  <c r="E14" i="55" s="1"/>
  <c r="E15" i="55" s="1"/>
  <c r="E16" i="55" s="1"/>
  <c r="E17" i="55" s="1"/>
  <c r="E18" i="55" s="1"/>
  <c r="E19" i="55" s="1"/>
  <c r="E20" i="55" s="1"/>
  <c r="E21" i="55" s="1"/>
  <c r="E22" i="55" s="1"/>
  <c r="E23" i="55" s="1"/>
  <c r="E24" i="55" s="1"/>
  <c r="E25" i="55" s="1"/>
  <c r="E26" i="55" s="1"/>
  <c r="E27" i="55" s="1"/>
  <c r="E28" i="55" s="1"/>
  <c r="E29" i="55" s="1"/>
  <c r="E30" i="55" s="1"/>
  <c r="E31" i="55" s="1"/>
  <c r="E32" i="55" s="1"/>
  <c r="E33" i="55" s="1"/>
  <c r="E34" i="55" s="1"/>
  <c r="E35" i="55" s="1"/>
  <c r="J4" i="55"/>
  <c r="A4" i="55"/>
  <c r="I14" i="58" l="1"/>
  <c r="G14" i="58"/>
  <c r="G10" i="57"/>
  <c r="F10" i="57"/>
  <c r="E10" i="57"/>
  <c r="D10" i="57"/>
  <c r="B16" i="58"/>
  <c r="C15" i="58"/>
  <c r="A15" i="58" s="1"/>
  <c r="H15" i="58" s="1"/>
  <c r="B12" i="57"/>
  <c r="C11" i="57"/>
  <c r="A11" i="57" s="1"/>
  <c r="G11" i="57" s="1"/>
  <c r="J5" i="54"/>
  <c r="G7" i="54"/>
  <c r="A10" i="54"/>
  <c r="B9" i="54"/>
  <c r="D8" i="54"/>
  <c r="E7" i="54"/>
  <c r="F15" i="58" l="1"/>
  <c r="D11" i="57"/>
  <c r="E11" i="57"/>
  <c r="I15" i="58"/>
  <c r="F11" i="57"/>
  <c r="C12" i="57"/>
  <c r="A12" i="57" s="1"/>
  <c r="F12" i="57" s="1"/>
  <c r="B13" i="57"/>
  <c r="G15" i="58"/>
  <c r="B17" i="58"/>
  <c r="C16" i="58"/>
  <c r="A16" i="58" s="1"/>
  <c r="G8" i="54"/>
  <c r="H7" i="54"/>
  <c r="D9" i="54"/>
  <c r="E8" i="54"/>
  <c r="M5" i="54"/>
  <c r="J7" i="54"/>
  <c r="A11" i="54"/>
  <c r="B10" i="54"/>
  <c r="G12" i="57" l="1"/>
  <c r="E12" i="57"/>
  <c r="D12" i="57"/>
  <c r="H16" i="58"/>
  <c r="F16" i="58"/>
  <c r="I16" i="58"/>
  <c r="G16" i="58"/>
  <c r="C13" i="57"/>
  <c r="A13" i="57" s="1"/>
  <c r="D13" i="57" s="1"/>
  <c r="B14" i="57"/>
  <c r="B18" i="58"/>
  <c r="C17" i="58"/>
  <c r="A17" i="58" s="1"/>
  <c r="H17" i="58" s="1"/>
  <c r="A12" i="54"/>
  <c r="B11" i="54"/>
  <c r="J8" i="54"/>
  <c r="K7" i="54"/>
  <c r="D10" i="54"/>
  <c r="E9" i="54"/>
  <c r="P5" i="54"/>
  <c r="M7" i="54"/>
  <c r="G9" i="54"/>
  <c r="H8" i="54"/>
  <c r="F13" i="57" l="1"/>
  <c r="I17" i="58"/>
  <c r="G13" i="57"/>
  <c r="F17" i="58"/>
  <c r="C18" i="58"/>
  <c r="A18" i="58" s="1"/>
  <c r="H18" i="58" s="1"/>
  <c r="B19" i="58"/>
  <c r="E13" i="57"/>
  <c r="G17" i="58"/>
  <c r="B15" i="57"/>
  <c r="C14" i="57"/>
  <c r="A14" i="57" s="1"/>
  <c r="E14" i="57" s="1"/>
  <c r="M8" i="54"/>
  <c r="N7" i="54"/>
  <c r="S5" i="54"/>
  <c r="P7" i="54"/>
  <c r="J9" i="54"/>
  <c r="K8" i="54"/>
  <c r="G10" i="54"/>
  <c r="H9" i="54"/>
  <c r="D11" i="54"/>
  <c r="E10" i="54"/>
  <c r="A13" i="54"/>
  <c r="B12" i="54"/>
  <c r="I18" i="58" l="1"/>
  <c r="F18" i="58"/>
  <c r="G18" i="58"/>
  <c r="D14" i="57"/>
  <c r="B16" i="57"/>
  <c r="C15" i="57"/>
  <c r="A15" i="57" s="1"/>
  <c r="G15" i="57" s="1"/>
  <c r="F14" i="57"/>
  <c r="G14" i="57"/>
  <c r="C19" i="58"/>
  <c r="A19" i="58" s="1"/>
  <c r="B20" i="58"/>
  <c r="P8" i="54"/>
  <c r="Q7" i="54"/>
  <c r="A14" i="54"/>
  <c r="B13" i="54"/>
  <c r="G11" i="54"/>
  <c r="H10" i="54"/>
  <c r="V5" i="54"/>
  <c r="S7" i="54"/>
  <c r="D12" i="54"/>
  <c r="E11" i="54"/>
  <c r="J10" i="54"/>
  <c r="K9" i="54"/>
  <c r="M9" i="54"/>
  <c r="N8" i="54"/>
  <c r="E15" i="57" l="1"/>
  <c r="F15" i="57"/>
  <c r="I19" i="58"/>
  <c r="H19" i="58"/>
  <c r="G19" i="58"/>
  <c r="F19" i="58"/>
  <c r="B21" i="58"/>
  <c r="C20" i="58"/>
  <c r="A20" i="58" s="1"/>
  <c r="I20" i="58" s="1"/>
  <c r="D15" i="57"/>
  <c r="C16" i="57"/>
  <c r="A16" i="57" s="1"/>
  <c r="B17" i="57"/>
  <c r="S8" i="54"/>
  <c r="T7" i="54"/>
  <c r="J11" i="54"/>
  <c r="K10" i="54"/>
  <c r="Y5" i="54"/>
  <c r="V7" i="54"/>
  <c r="A15" i="54"/>
  <c r="B14" i="54"/>
  <c r="D13" i="54"/>
  <c r="E12" i="54"/>
  <c r="M10" i="54"/>
  <c r="N9" i="54"/>
  <c r="G12" i="54"/>
  <c r="H11" i="54"/>
  <c r="P9" i="54"/>
  <c r="Q8" i="54"/>
  <c r="H20" i="58" l="1"/>
  <c r="E16" i="57"/>
  <c r="F16" i="57"/>
  <c r="G16" i="57"/>
  <c r="D16" i="57"/>
  <c r="G20" i="58"/>
  <c r="F20" i="58"/>
  <c r="C17" i="57"/>
  <c r="A17" i="57" s="1"/>
  <c r="E17" i="57" s="1"/>
  <c r="B18" i="57"/>
  <c r="B22" i="58"/>
  <c r="C21" i="58"/>
  <c r="A21" i="58" s="1"/>
  <c r="H21" i="58" s="1"/>
  <c r="D14" i="54"/>
  <c r="E13" i="54"/>
  <c r="AB5" i="54"/>
  <c r="Y7" i="54"/>
  <c r="P10" i="54"/>
  <c r="Q9" i="54"/>
  <c r="S9" i="54"/>
  <c r="T8" i="54"/>
  <c r="M11" i="54"/>
  <c r="N10" i="54"/>
  <c r="A16" i="54"/>
  <c r="B15" i="54"/>
  <c r="G13" i="54"/>
  <c r="H12" i="54"/>
  <c r="V8" i="54"/>
  <c r="W7" i="54"/>
  <c r="J12" i="54"/>
  <c r="K11" i="54"/>
  <c r="F17" i="57" l="1"/>
  <c r="D17" i="57"/>
  <c r="G17" i="57"/>
  <c r="F21" i="58"/>
  <c r="B19" i="57"/>
  <c r="C18" i="57"/>
  <c r="A18" i="57" s="1"/>
  <c r="G18" i="57" s="1"/>
  <c r="C22" i="58"/>
  <c r="A22" i="58" s="1"/>
  <c r="B23" i="58"/>
  <c r="I21" i="58"/>
  <c r="G21" i="58"/>
  <c r="J13" i="54"/>
  <c r="K12" i="54"/>
  <c r="G14" i="54"/>
  <c r="H13" i="54"/>
  <c r="M12" i="54"/>
  <c r="N11" i="54"/>
  <c r="Y8" i="54"/>
  <c r="Z7" i="54"/>
  <c r="S10" i="54"/>
  <c r="T9" i="54"/>
  <c r="AE5" i="54"/>
  <c r="AB7" i="54"/>
  <c r="V9" i="54"/>
  <c r="W8" i="54"/>
  <c r="A17" i="54"/>
  <c r="B16" i="54"/>
  <c r="P11" i="54"/>
  <c r="Q10" i="54"/>
  <c r="D15" i="54"/>
  <c r="E14" i="54"/>
  <c r="E18" i="57" l="1"/>
  <c r="F22" i="58"/>
  <c r="H22" i="58"/>
  <c r="I22" i="58"/>
  <c r="C23" i="58"/>
  <c r="A23" i="58" s="1"/>
  <c r="G23" i="58" s="1"/>
  <c r="B24" i="58"/>
  <c r="F18" i="57"/>
  <c r="G22" i="58"/>
  <c r="D18" i="57"/>
  <c r="B20" i="57"/>
  <c r="C19" i="57"/>
  <c r="A19" i="57" s="1"/>
  <c r="S11" i="54"/>
  <c r="T10" i="54"/>
  <c r="M13" i="54"/>
  <c r="N12" i="54"/>
  <c r="J14" i="54"/>
  <c r="K13" i="54"/>
  <c r="D16" i="54"/>
  <c r="E15" i="54"/>
  <c r="A18" i="54"/>
  <c r="B17" i="54"/>
  <c r="P12" i="54"/>
  <c r="Q11" i="54"/>
  <c r="V10" i="54"/>
  <c r="W9" i="54"/>
  <c r="AB8" i="54"/>
  <c r="AC7" i="54"/>
  <c r="AH5" i="54"/>
  <c r="AE7" i="54"/>
  <c r="Y9" i="54"/>
  <c r="Z8" i="54"/>
  <c r="G15" i="54"/>
  <c r="H14" i="54"/>
  <c r="I23" i="58" l="1"/>
  <c r="H23" i="58"/>
  <c r="G19" i="57"/>
  <c r="E19" i="57"/>
  <c r="D19" i="57"/>
  <c r="F19" i="57"/>
  <c r="B21" i="57"/>
  <c r="C20" i="57"/>
  <c r="A20" i="57" s="1"/>
  <c r="F23" i="58"/>
  <c r="C24" i="58"/>
  <c r="A24" i="58" s="1"/>
  <c r="F24" i="58" s="1"/>
  <c r="B25" i="58"/>
  <c r="A19" i="54"/>
  <c r="B18" i="54"/>
  <c r="J15" i="54"/>
  <c r="K14" i="54"/>
  <c r="S12" i="54"/>
  <c r="T11" i="54"/>
  <c r="Y10" i="54"/>
  <c r="Z9" i="54"/>
  <c r="AB9" i="54"/>
  <c r="AC8" i="54"/>
  <c r="P13" i="54"/>
  <c r="Q12" i="54"/>
  <c r="AE8" i="54"/>
  <c r="AF7" i="54"/>
  <c r="G16" i="54"/>
  <c r="H15" i="54"/>
  <c r="AK5" i="54"/>
  <c r="AH7" i="54"/>
  <c r="V11" i="54"/>
  <c r="W10" i="54"/>
  <c r="D17" i="54"/>
  <c r="E16" i="54"/>
  <c r="M14" i="54"/>
  <c r="N13" i="54"/>
  <c r="I24" i="58" l="1"/>
  <c r="H24" i="58"/>
  <c r="G24" i="58"/>
  <c r="F20" i="57"/>
  <c r="D20" i="57"/>
  <c r="E20" i="57"/>
  <c r="G20" i="57"/>
  <c r="B26" i="58"/>
  <c r="C25" i="58"/>
  <c r="A25" i="58" s="1"/>
  <c r="G25" i="58" s="1"/>
  <c r="B22" i="57"/>
  <c r="C21" i="57"/>
  <c r="A21" i="57" s="1"/>
  <c r="AH8" i="54"/>
  <c r="AI7" i="54"/>
  <c r="M15" i="54"/>
  <c r="N14" i="54"/>
  <c r="V12" i="54"/>
  <c r="W11" i="54"/>
  <c r="G17" i="54"/>
  <c r="H16" i="54"/>
  <c r="P14" i="54"/>
  <c r="Q13" i="54"/>
  <c r="Y11" i="54"/>
  <c r="Z10" i="54"/>
  <c r="J16" i="54"/>
  <c r="K15" i="54"/>
  <c r="D18" i="54"/>
  <c r="E17" i="54"/>
  <c r="AN5" i="54"/>
  <c r="AK7" i="54"/>
  <c r="AE9" i="54"/>
  <c r="AF8" i="54"/>
  <c r="AB10" i="54"/>
  <c r="AC9" i="54"/>
  <c r="S13" i="54"/>
  <c r="T12" i="54"/>
  <c r="A20" i="54"/>
  <c r="B19" i="54"/>
  <c r="F25" i="58" l="1"/>
  <c r="D21" i="57"/>
  <c r="G21" i="57"/>
  <c r="E21" i="57"/>
  <c r="F21" i="57"/>
  <c r="H25" i="58"/>
  <c r="B23" i="57"/>
  <c r="C22" i="57"/>
  <c r="A22" i="57" s="1"/>
  <c r="I25" i="58"/>
  <c r="B27" i="58"/>
  <c r="C26" i="58"/>
  <c r="A26" i="58" s="1"/>
  <c r="AK8" i="54"/>
  <c r="AL7" i="54"/>
  <c r="A21" i="54"/>
  <c r="B20" i="54"/>
  <c r="AB11" i="54"/>
  <c r="AC10" i="54"/>
  <c r="AQ5" i="54"/>
  <c r="AQ7" i="54" s="1"/>
  <c r="AN7" i="54"/>
  <c r="J17" i="54"/>
  <c r="K16" i="54"/>
  <c r="P15" i="54"/>
  <c r="Q14" i="54"/>
  <c r="V13" i="54"/>
  <c r="W12" i="54"/>
  <c r="M16" i="54"/>
  <c r="N15" i="54"/>
  <c r="S14" i="54"/>
  <c r="T13" i="54"/>
  <c r="AE10" i="54"/>
  <c r="AF9" i="54"/>
  <c r="D19" i="54"/>
  <c r="E18" i="54"/>
  <c r="Y12" i="54"/>
  <c r="Z11" i="54"/>
  <c r="G18" i="54"/>
  <c r="H17" i="54"/>
  <c r="AH9" i="54"/>
  <c r="AI8" i="54"/>
  <c r="G26" i="58" l="1"/>
  <c r="I26" i="58"/>
  <c r="H26" i="58"/>
  <c r="G22" i="57"/>
  <c r="F22" i="57"/>
  <c r="E22" i="57"/>
  <c r="D22" i="57"/>
  <c r="B24" i="57"/>
  <c r="C23" i="57"/>
  <c r="A23" i="57" s="1"/>
  <c r="F26" i="58"/>
  <c r="B28" i="58"/>
  <c r="C27" i="58"/>
  <c r="A27" i="58" s="1"/>
  <c r="F27" i="58" s="1"/>
  <c r="AN8" i="54"/>
  <c r="AO7" i="54"/>
  <c r="Y13" i="54"/>
  <c r="Z12" i="54"/>
  <c r="AE11" i="54"/>
  <c r="AF10" i="54"/>
  <c r="M17" i="54"/>
  <c r="N16" i="54"/>
  <c r="P16" i="54"/>
  <c r="Q15" i="54"/>
  <c r="AQ8" i="54"/>
  <c r="AR7" i="54"/>
  <c r="A22" i="54"/>
  <c r="B21" i="54"/>
  <c r="AH10" i="54"/>
  <c r="AI9" i="54"/>
  <c r="G19" i="54"/>
  <c r="H18" i="54"/>
  <c r="D20" i="54"/>
  <c r="E19" i="54"/>
  <c r="S15" i="54"/>
  <c r="T14" i="54"/>
  <c r="V14" i="54"/>
  <c r="W13" i="54"/>
  <c r="J18" i="54"/>
  <c r="K17" i="54"/>
  <c r="AB12" i="54"/>
  <c r="AC11" i="54"/>
  <c r="AK9" i="54"/>
  <c r="AL8" i="54"/>
  <c r="H27" i="58" l="1"/>
  <c r="I27" i="58"/>
  <c r="D23" i="57"/>
  <c r="G23" i="57"/>
  <c r="E23" i="57"/>
  <c r="F23" i="57"/>
  <c r="G27" i="58"/>
  <c r="B29" i="58"/>
  <c r="C28" i="58"/>
  <c r="A28" i="58" s="1"/>
  <c r="I28" i="58" s="1"/>
  <c r="B25" i="57"/>
  <c r="C24" i="57"/>
  <c r="A24" i="57" s="1"/>
  <c r="AK10" i="54"/>
  <c r="AL9" i="54"/>
  <c r="J19" i="54"/>
  <c r="K18" i="54"/>
  <c r="S16" i="54"/>
  <c r="T15" i="54"/>
  <c r="G20" i="54"/>
  <c r="H19" i="54"/>
  <c r="A23" i="54"/>
  <c r="B22" i="54"/>
  <c r="P17" i="54"/>
  <c r="Q16" i="54"/>
  <c r="AE12" i="54"/>
  <c r="AF11" i="54"/>
  <c r="AN9" i="54"/>
  <c r="AO8" i="54"/>
  <c r="AB13" i="54"/>
  <c r="AC12" i="54"/>
  <c r="V15" i="54"/>
  <c r="W14" i="54"/>
  <c r="D21" i="54"/>
  <c r="E20" i="54"/>
  <c r="AH11" i="54"/>
  <c r="AI10" i="54"/>
  <c r="AQ9" i="54"/>
  <c r="AR8" i="54"/>
  <c r="M18" i="54"/>
  <c r="N17" i="54"/>
  <c r="Y14" i="54"/>
  <c r="Z13" i="54"/>
  <c r="F28" i="58" l="1"/>
  <c r="G28" i="58"/>
  <c r="D24" i="57"/>
  <c r="E24" i="57"/>
  <c r="F24" i="57"/>
  <c r="G24" i="57"/>
  <c r="C25" i="57"/>
  <c r="A25" i="57" s="1"/>
  <c r="E25" i="57" s="1"/>
  <c r="B26" i="57"/>
  <c r="H28" i="58"/>
  <c r="C29" i="58"/>
  <c r="A29" i="58" s="1"/>
  <c r="B30" i="58"/>
  <c r="M19" i="54"/>
  <c r="N18" i="54"/>
  <c r="AH12" i="54"/>
  <c r="AI11" i="54"/>
  <c r="V16" i="54"/>
  <c r="W15" i="54"/>
  <c r="Y15" i="54"/>
  <c r="Z14" i="54"/>
  <c r="AQ10" i="54"/>
  <c r="AR9" i="54"/>
  <c r="D22" i="54"/>
  <c r="E21" i="54"/>
  <c r="AB14" i="54"/>
  <c r="AC13" i="54"/>
  <c r="AN10" i="54"/>
  <c r="AO9" i="54"/>
  <c r="P18" i="54"/>
  <c r="Q17" i="54"/>
  <c r="G21" i="54"/>
  <c r="H20" i="54"/>
  <c r="J20" i="54"/>
  <c r="K19" i="54"/>
  <c r="AE13" i="54"/>
  <c r="AF12" i="54"/>
  <c r="A24" i="54"/>
  <c r="B23" i="54"/>
  <c r="S17" i="54"/>
  <c r="T16" i="54"/>
  <c r="AK11" i="54"/>
  <c r="AL10" i="54"/>
  <c r="G29" i="58" l="1"/>
  <c r="F29" i="58"/>
  <c r="H29" i="58"/>
  <c r="B27" i="57"/>
  <c r="C26" i="57"/>
  <c r="A26" i="57" s="1"/>
  <c r="C30" i="58"/>
  <c r="A30" i="58" s="1"/>
  <c r="G30" i="58" s="1"/>
  <c r="B31" i="58"/>
  <c r="G25" i="57"/>
  <c r="F25" i="57"/>
  <c r="I29" i="58"/>
  <c r="D25" i="57"/>
  <c r="AK12" i="54"/>
  <c r="AL11" i="54"/>
  <c r="A25" i="54"/>
  <c r="B24" i="54"/>
  <c r="J21" i="54"/>
  <c r="K20" i="54"/>
  <c r="P19" i="54"/>
  <c r="Q18" i="54"/>
  <c r="AB15" i="54"/>
  <c r="AC14" i="54"/>
  <c r="AQ11" i="54"/>
  <c r="AR10" i="54"/>
  <c r="V17" i="54"/>
  <c r="W16" i="54"/>
  <c r="M20" i="54"/>
  <c r="N19" i="54"/>
  <c r="S18" i="54"/>
  <c r="T17" i="54"/>
  <c r="AE14" i="54"/>
  <c r="AF13" i="54"/>
  <c r="G22" i="54"/>
  <c r="H21" i="54"/>
  <c r="AN11" i="54"/>
  <c r="AO10" i="54"/>
  <c r="D23" i="54"/>
  <c r="E22" i="54"/>
  <c r="Y16" i="54"/>
  <c r="Z15" i="54"/>
  <c r="AH13" i="54"/>
  <c r="AI12" i="54"/>
  <c r="I30" i="58" l="1"/>
  <c r="G26" i="57"/>
  <c r="E26" i="57"/>
  <c r="F26" i="57"/>
  <c r="D26" i="57"/>
  <c r="F30" i="58"/>
  <c r="H30" i="58"/>
  <c r="C31" i="58"/>
  <c r="A31" i="58" s="1"/>
  <c r="H31" i="58" s="1"/>
  <c r="B32" i="58"/>
  <c r="B28" i="57"/>
  <c r="C27" i="57"/>
  <c r="A27" i="57" s="1"/>
  <c r="V18" i="54"/>
  <c r="W17" i="54"/>
  <c r="AH14" i="54"/>
  <c r="AI13" i="54"/>
  <c r="D24" i="54"/>
  <c r="E23" i="54"/>
  <c r="G23" i="54"/>
  <c r="H22" i="54"/>
  <c r="S19" i="54"/>
  <c r="T18" i="54"/>
  <c r="M21" i="54"/>
  <c r="N20" i="54"/>
  <c r="AQ12" i="54"/>
  <c r="AR11" i="54"/>
  <c r="P20" i="54"/>
  <c r="Q19" i="54"/>
  <c r="A26" i="54"/>
  <c r="B25" i="54"/>
  <c r="Y17" i="54"/>
  <c r="Z16" i="54"/>
  <c r="AN12" i="54"/>
  <c r="AO11" i="54"/>
  <c r="AE15" i="54"/>
  <c r="AF14" i="54"/>
  <c r="AB16" i="54"/>
  <c r="AC15" i="54"/>
  <c r="J22" i="54"/>
  <c r="K21" i="54"/>
  <c r="AK13" i="54"/>
  <c r="AL12" i="54"/>
  <c r="G31" i="58" l="1"/>
  <c r="I31" i="58"/>
  <c r="F31" i="58"/>
  <c r="G27" i="57"/>
  <c r="F27" i="57"/>
  <c r="D27" i="57"/>
  <c r="E27" i="57"/>
  <c r="C28" i="57"/>
  <c r="A28" i="57" s="1"/>
  <c r="B29" i="57"/>
  <c r="B33" i="58"/>
  <c r="C32" i="58"/>
  <c r="A32" i="58" s="1"/>
  <c r="V19" i="54"/>
  <c r="W18" i="54"/>
  <c r="J23" i="54"/>
  <c r="K22" i="54"/>
  <c r="AE16" i="54"/>
  <c r="AF15" i="54"/>
  <c r="Y18" i="54"/>
  <c r="Z17" i="54"/>
  <c r="P21" i="54"/>
  <c r="Q20" i="54"/>
  <c r="M22" i="54"/>
  <c r="N21" i="54"/>
  <c r="G24" i="54"/>
  <c r="H23" i="54"/>
  <c r="AH15" i="54"/>
  <c r="AI14" i="54"/>
  <c r="AK14" i="54"/>
  <c r="AL13" i="54"/>
  <c r="AB17" i="54"/>
  <c r="AC16" i="54"/>
  <c r="AN13" i="54"/>
  <c r="AO12" i="54"/>
  <c r="A27" i="54"/>
  <c r="B26" i="54"/>
  <c r="AQ13" i="54"/>
  <c r="AR12" i="54"/>
  <c r="S20" i="54"/>
  <c r="T19" i="54"/>
  <c r="D25" i="54"/>
  <c r="E24" i="54"/>
  <c r="I32" i="58" l="1"/>
  <c r="G32" i="58"/>
  <c r="H32" i="58"/>
  <c r="F32" i="58"/>
  <c r="G28" i="57"/>
  <c r="E28" i="57"/>
  <c r="D28" i="57"/>
  <c r="F28" i="57"/>
  <c r="C33" i="58"/>
  <c r="A33" i="58" s="1"/>
  <c r="B34" i="58"/>
  <c r="C29" i="57"/>
  <c r="A29" i="57" s="1"/>
  <c r="B30" i="57"/>
  <c r="S21" i="54"/>
  <c r="T20" i="54"/>
  <c r="A28" i="54"/>
  <c r="B27" i="54"/>
  <c r="AB18" i="54"/>
  <c r="AC17" i="54"/>
  <c r="D26" i="54"/>
  <c r="E25" i="54"/>
  <c r="AQ14" i="54"/>
  <c r="AR13" i="54"/>
  <c r="AN14" i="54"/>
  <c r="AO13" i="54"/>
  <c r="AK15" i="54"/>
  <c r="AL14" i="54"/>
  <c r="AH16" i="54"/>
  <c r="AI15" i="54"/>
  <c r="M23" i="54"/>
  <c r="N22" i="54"/>
  <c r="Y19" i="54"/>
  <c r="Z18" i="54"/>
  <c r="J24" i="54"/>
  <c r="K23" i="54"/>
  <c r="G25" i="54"/>
  <c r="H24" i="54"/>
  <c r="P22" i="54"/>
  <c r="Q21" i="54"/>
  <c r="AE17" i="54"/>
  <c r="AF16" i="54"/>
  <c r="V20" i="54"/>
  <c r="W19" i="54"/>
  <c r="G33" i="58" l="1"/>
  <c r="I33" i="58"/>
  <c r="G29" i="57"/>
  <c r="F29" i="57"/>
  <c r="E29" i="57"/>
  <c r="D29" i="57"/>
  <c r="F33" i="58"/>
  <c r="C34" i="58"/>
  <c r="A34" i="58" s="1"/>
  <c r="G34" i="58" s="1"/>
  <c r="B35" i="58"/>
  <c r="B31" i="57"/>
  <c r="C30" i="57"/>
  <c r="A30" i="57" s="1"/>
  <c r="H33" i="58"/>
  <c r="G26" i="54"/>
  <c r="H25" i="54"/>
  <c r="AH17" i="54"/>
  <c r="AI16" i="54"/>
  <c r="AK16" i="54"/>
  <c r="AL15" i="54"/>
  <c r="AQ15" i="54"/>
  <c r="AR14" i="54"/>
  <c r="AB19" i="54"/>
  <c r="AC18" i="54"/>
  <c r="S22" i="54"/>
  <c r="T21" i="54"/>
  <c r="AE18" i="54"/>
  <c r="AF17" i="54"/>
  <c r="Y20" i="54"/>
  <c r="Z19" i="54"/>
  <c r="V21" i="54"/>
  <c r="W20" i="54"/>
  <c r="P23" i="54"/>
  <c r="Q22" i="54"/>
  <c r="J25" i="54"/>
  <c r="K24" i="54"/>
  <c r="M24" i="54"/>
  <c r="N23" i="54"/>
  <c r="AN15" i="54"/>
  <c r="AO14" i="54"/>
  <c r="D27" i="54"/>
  <c r="E26" i="54"/>
  <c r="A29" i="54"/>
  <c r="B28" i="54"/>
  <c r="I34" i="58" l="1"/>
  <c r="H34" i="58"/>
  <c r="G30" i="57"/>
  <c r="D30" i="57"/>
  <c r="E30" i="57"/>
  <c r="F30" i="57"/>
  <c r="B32" i="57"/>
  <c r="C31" i="57"/>
  <c r="A31" i="57" s="1"/>
  <c r="C35" i="58"/>
  <c r="A35" i="58" s="1"/>
  <c r="H35" i="58" s="1"/>
  <c r="B36" i="58"/>
  <c r="F34" i="58"/>
  <c r="D28" i="54"/>
  <c r="E27" i="54"/>
  <c r="A30" i="54"/>
  <c r="B29" i="54"/>
  <c r="AN16" i="54"/>
  <c r="AO15" i="54"/>
  <c r="M25" i="54"/>
  <c r="N24" i="54"/>
  <c r="P24" i="54"/>
  <c r="Q23" i="54"/>
  <c r="Y21" i="54"/>
  <c r="Z20" i="54"/>
  <c r="S23" i="54"/>
  <c r="T22" i="54"/>
  <c r="AQ16" i="54"/>
  <c r="AR15" i="54"/>
  <c r="AH18" i="54"/>
  <c r="AI17" i="54"/>
  <c r="J26" i="54"/>
  <c r="K25" i="54"/>
  <c r="V22" i="54"/>
  <c r="W21" i="54"/>
  <c r="AE19" i="54"/>
  <c r="AF18" i="54"/>
  <c r="AB20" i="54"/>
  <c r="AC19" i="54"/>
  <c r="AK17" i="54"/>
  <c r="AL16" i="54"/>
  <c r="G27" i="54"/>
  <c r="H26" i="54"/>
  <c r="I35" i="58" l="1"/>
  <c r="E31" i="57"/>
  <c r="F31" i="57"/>
  <c r="G35" i="58"/>
  <c r="G31" i="57"/>
  <c r="F35" i="58"/>
  <c r="D31" i="57"/>
  <c r="B37" i="58"/>
  <c r="C36" i="58"/>
  <c r="A36" i="58" s="1"/>
  <c r="G36" i="58" s="1"/>
  <c r="I36" i="58"/>
  <c r="H36" i="58"/>
  <c r="C32" i="57"/>
  <c r="A32" i="57"/>
  <c r="F32" i="57" s="1"/>
  <c r="B33" i="57"/>
  <c r="D29" i="54"/>
  <c r="E28" i="54"/>
  <c r="G28" i="54"/>
  <c r="H27" i="54"/>
  <c r="AB21" i="54"/>
  <c r="AC20" i="54"/>
  <c r="V23" i="54"/>
  <c r="W22" i="54"/>
  <c r="AH19" i="54"/>
  <c r="AI18" i="54"/>
  <c r="S24" i="54"/>
  <c r="T23" i="54"/>
  <c r="P25" i="54"/>
  <c r="Q24" i="54"/>
  <c r="AN17" i="54"/>
  <c r="AO16" i="54"/>
  <c r="AK18" i="54"/>
  <c r="AL17" i="54"/>
  <c r="AE20" i="54"/>
  <c r="AF19" i="54"/>
  <c r="J27" i="54"/>
  <c r="K26" i="54"/>
  <c r="AQ17" i="54"/>
  <c r="AR16" i="54"/>
  <c r="Y22" i="54"/>
  <c r="Z21" i="54"/>
  <c r="M26" i="54"/>
  <c r="N25" i="54"/>
  <c r="A31" i="54"/>
  <c r="B30" i="54"/>
  <c r="F36" i="58" l="1"/>
  <c r="E32" i="57"/>
  <c r="G32" i="57"/>
  <c r="D32" i="57"/>
  <c r="C33" i="57"/>
  <c r="A33" i="57" s="1"/>
  <c r="B34" i="57"/>
  <c r="C37" i="58"/>
  <c r="A37" i="58" s="1"/>
  <c r="F37" i="58" s="1"/>
  <c r="B38" i="58"/>
  <c r="M27" i="54"/>
  <c r="N26" i="54"/>
  <c r="AQ18" i="54"/>
  <c r="AR17" i="54"/>
  <c r="AE21" i="54"/>
  <c r="AF20" i="54"/>
  <c r="AN18" i="54"/>
  <c r="AO17" i="54"/>
  <c r="S25" i="54"/>
  <c r="T24" i="54"/>
  <c r="V24" i="54"/>
  <c r="W23" i="54"/>
  <c r="G29" i="54"/>
  <c r="H28" i="54"/>
  <c r="A32" i="54"/>
  <c r="B31" i="54"/>
  <c r="Y23" i="54"/>
  <c r="Z22" i="54"/>
  <c r="J28" i="54"/>
  <c r="K27" i="54"/>
  <c r="AK19" i="54"/>
  <c r="AL18" i="54"/>
  <c r="P26" i="54"/>
  <c r="Q25" i="54"/>
  <c r="AH20" i="54"/>
  <c r="AI19" i="54"/>
  <c r="AB22" i="54"/>
  <c r="AC21" i="54"/>
  <c r="D30" i="54"/>
  <c r="E29" i="54"/>
  <c r="G37" i="58" l="1"/>
  <c r="E33" i="57"/>
  <c r="D33" i="57"/>
  <c r="G33" i="57"/>
  <c r="F33" i="57"/>
  <c r="H37" i="58"/>
  <c r="I37" i="58"/>
  <c r="B39" i="58"/>
  <c r="C38" i="58"/>
  <c r="A38" i="58" s="1"/>
  <c r="B35" i="57"/>
  <c r="C34" i="57"/>
  <c r="A34" i="57" s="1"/>
  <c r="AB23" i="54"/>
  <c r="AC22" i="54"/>
  <c r="P27" i="54"/>
  <c r="Q26" i="54"/>
  <c r="J29" i="54"/>
  <c r="K28" i="54"/>
  <c r="A33" i="54"/>
  <c r="B32" i="54"/>
  <c r="AE22" i="54"/>
  <c r="AF21" i="54"/>
  <c r="M28" i="54"/>
  <c r="N27" i="54"/>
  <c r="V25" i="54"/>
  <c r="W24" i="54"/>
  <c r="AN19" i="54"/>
  <c r="AO18" i="54"/>
  <c r="D31" i="54"/>
  <c r="E30" i="54"/>
  <c r="AH21" i="54"/>
  <c r="AI20" i="54"/>
  <c r="AK20" i="54"/>
  <c r="AL19" i="54"/>
  <c r="Y24" i="54"/>
  <c r="Z23" i="54"/>
  <c r="AQ19" i="54"/>
  <c r="AR18" i="54"/>
  <c r="G30" i="54"/>
  <c r="H29" i="54"/>
  <c r="S26" i="54"/>
  <c r="T25" i="54"/>
  <c r="F38" i="58" l="1"/>
  <c r="I38" i="58"/>
  <c r="G38" i="58"/>
  <c r="H38" i="58"/>
  <c r="D34" i="57"/>
  <c r="E34" i="57"/>
  <c r="G34" i="57"/>
  <c r="F34" i="57"/>
  <c r="B36" i="57"/>
  <c r="C35" i="57"/>
  <c r="A35" i="57" s="1"/>
  <c r="B40" i="58"/>
  <c r="C39" i="58"/>
  <c r="A39" i="58" s="1"/>
  <c r="H39" i="58" s="1"/>
  <c r="G31" i="54"/>
  <c r="H30" i="54"/>
  <c r="S27" i="54"/>
  <c r="T26" i="54"/>
  <c r="Y25" i="54"/>
  <c r="Z24" i="54"/>
  <c r="AH22" i="54"/>
  <c r="AI21" i="54"/>
  <c r="AN20" i="54"/>
  <c r="AO19" i="54"/>
  <c r="M29" i="54"/>
  <c r="N28" i="54"/>
  <c r="A34" i="54"/>
  <c r="B33" i="54"/>
  <c r="P28" i="54"/>
  <c r="Q27" i="54"/>
  <c r="AQ20" i="54"/>
  <c r="AR19" i="54"/>
  <c r="AK21" i="54"/>
  <c r="AL20" i="54"/>
  <c r="D32" i="54"/>
  <c r="E31" i="54"/>
  <c r="V26" i="54"/>
  <c r="W25" i="54"/>
  <c r="AE23" i="54"/>
  <c r="AF22" i="54"/>
  <c r="J30" i="54"/>
  <c r="K29" i="54"/>
  <c r="AB24" i="54"/>
  <c r="AC23" i="54"/>
  <c r="G35" i="57" l="1"/>
  <c r="E35" i="57"/>
  <c r="D35" i="57"/>
  <c r="F35" i="57"/>
  <c r="I39" i="58"/>
  <c r="C40" i="58"/>
  <c r="A40" i="58" s="1"/>
  <c r="H40" i="58" s="1"/>
  <c r="B41" i="58"/>
  <c r="F40" i="58"/>
  <c r="G40" i="58"/>
  <c r="G39" i="58"/>
  <c r="F39" i="58"/>
  <c r="C36" i="57"/>
  <c r="A36" i="57" s="1"/>
  <c r="B37" i="57"/>
  <c r="AB25" i="54"/>
  <c r="AC24" i="54"/>
  <c r="AE24" i="54"/>
  <c r="AF23" i="54"/>
  <c r="D33" i="54"/>
  <c r="E32" i="54"/>
  <c r="AQ21" i="54"/>
  <c r="AR20" i="54"/>
  <c r="A35" i="54"/>
  <c r="B34" i="54"/>
  <c r="AN21" i="54"/>
  <c r="AO20" i="54"/>
  <c r="Y26" i="54"/>
  <c r="Z25" i="54"/>
  <c r="S28" i="54"/>
  <c r="T27" i="54"/>
  <c r="J31" i="54"/>
  <c r="K30" i="54"/>
  <c r="V27" i="54"/>
  <c r="W26" i="54"/>
  <c r="AK22" i="54"/>
  <c r="AL21" i="54"/>
  <c r="P29" i="54"/>
  <c r="Q28" i="54"/>
  <c r="M30" i="54"/>
  <c r="N29" i="54"/>
  <c r="AH23" i="54"/>
  <c r="AI22" i="54"/>
  <c r="G32" i="54"/>
  <c r="H31" i="54"/>
  <c r="D36" i="57" l="1"/>
  <c r="E36" i="57"/>
  <c r="G36" i="57"/>
  <c r="F36" i="57"/>
  <c r="I40" i="58"/>
  <c r="C37" i="57"/>
  <c r="A37" i="57" s="1"/>
  <c r="F37" i="57" s="1"/>
  <c r="B38" i="57"/>
  <c r="C41" i="58"/>
  <c r="A41" i="58" s="1"/>
  <c r="B42" i="58"/>
  <c r="M31" i="54"/>
  <c r="N30" i="54"/>
  <c r="AK23" i="54"/>
  <c r="AL22" i="54"/>
  <c r="J32" i="54"/>
  <c r="K31" i="54"/>
  <c r="Y27" i="54"/>
  <c r="Z26" i="54"/>
  <c r="A36" i="54"/>
  <c r="B35" i="54"/>
  <c r="D34" i="54"/>
  <c r="E33" i="54"/>
  <c r="AB26" i="54"/>
  <c r="AC25" i="54"/>
  <c r="G33" i="54"/>
  <c r="H32" i="54"/>
  <c r="AH24" i="54"/>
  <c r="AI23" i="54"/>
  <c r="P30" i="54"/>
  <c r="Q29" i="54"/>
  <c r="V28" i="54"/>
  <c r="W27" i="54"/>
  <c r="S29" i="54"/>
  <c r="T28" i="54"/>
  <c r="AN22" i="54"/>
  <c r="AO21" i="54"/>
  <c r="AQ22" i="54"/>
  <c r="AR21" i="54"/>
  <c r="AE25" i="54"/>
  <c r="AF24" i="54"/>
  <c r="E37" i="57" l="1"/>
  <c r="G37" i="57"/>
  <c r="D37" i="57"/>
  <c r="H41" i="58"/>
  <c r="G41" i="58"/>
  <c r="F41" i="58"/>
  <c r="I41" i="58"/>
  <c r="C38" i="57"/>
  <c r="A38" i="57" s="1"/>
  <c r="B39" i="57"/>
  <c r="C42" i="58"/>
  <c r="A42" i="58" s="1"/>
  <c r="F42" i="58" s="1"/>
  <c r="B43" i="58"/>
  <c r="AE26" i="54"/>
  <c r="AF25" i="54"/>
  <c r="AN23" i="54"/>
  <c r="AO22" i="54"/>
  <c r="V29" i="54"/>
  <c r="W28" i="54"/>
  <c r="AH25" i="54"/>
  <c r="AI24" i="54"/>
  <c r="AB27" i="54"/>
  <c r="AC26" i="54"/>
  <c r="A37" i="54"/>
  <c r="B36" i="54"/>
  <c r="J33" i="54"/>
  <c r="K32" i="54"/>
  <c r="M32" i="54"/>
  <c r="N31" i="54"/>
  <c r="AQ23" i="54"/>
  <c r="AR22" i="54"/>
  <c r="S30" i="54"/>
  <c r="T29" i="54"/>
  <c r="P31" i="54"/>
  <c r="Q30" i="54"/>
  <c r="G34" i="54"/>
  <c r="H33" i="54"/>
  <c r="D35" i="54"/>
  <c r="E34" i="54"/>
  <c r="Y28" i="54"/>
  <c r="Z27" i="54"/>
  <c r="AK24" i="54"/>
  <c r="AL23" i="54"/>
  <c r="I42" i="58" l="1"/>
  <c r="G38" i="57"/>
  <c r="F38" i="57"/>
  <c r="E38" i="57"/>
  <c r="D38" i="57"/>
  <c r="G42" i="58"/>
  <c r="H42" i="58"/>
  <c r="C39" i="57"/>
  <c r="A39" i="57" s="1"/>
  <c r="B40" i="57"/>
  <c r="C43" i="58"/>
  <c r="A43" i="58" s="1"/>
  <c r="G43" i="58" s="1"/>
  <c r="B44" i="58"/>
  <c r="Y29" i="54"/>
  <c r="Z28" i="54"/>
  <c r="G35" i="54"/>
  <c r="H34" i="54"/>
  <c r="S31" i="54"/>
  <c r="T30" i="54"/>
  <c r="AK25" i="54"/>
  <c r="AL24" i="54"/>
  <c r="D36" i="54"/>
  <c r="E35" i="54"/>
  <c r="P32" i="54"/>
  <c r="Q31" i="54"/>
  <c r="AQ24" i="54"/>
  <c r="AR23" i="54"/>
  <c r="M33" i="54"/>
  <c r="N32" i="54"/>
  <c r="A38" i="54"/>
  <c r="B37" i="54"/>
  <c r="AH26" i="54"/>
  <c r="AI25" i="54"/>
  <c r="AN24" i="54"/>
  <c r="AO23" i="54"/>
  <c r="J34" i="54"/>
  <c r="K33" i="54"/>
  <c r="AB28" i="54"/>
  <c r="AC27" i="54"/>
  <c r="V30" i="54"/>
  <c r="W29" i="54"/>
  <c r="AE27" i="54"/>
  <c r="AF26" i="54"/>
  <c r="H43" i="58" l="1"/>
  <c r="F39" i="57"/>
  <c r="G39" i="57"/>
  <c r="D39" i="57"/>
  <c r="E39" i="57"/>
  <c r="F43" i="58"/>
  <c r="I43" i="58"/>
  <c r="B45" i="58"/>
  <c r="C44" i="58"/>
  <c r="A44" i="58" s="1"/>
  <c r="H44" i="58" s="1"/>
  <c r="G44" i="58"/>
  <c r="I44" i="58"/>
  <c r="C40" i="57"/>
  <c r="A40" i="57" s="1"/>
  <c r="E40" i="57" s="1"/>
  <c r="B41" i="57"/>
  <c r="AQ25" i="54"/>
  <c r="AR24" i="54"/>
  <c r="D37" i="54"/>
  <c r="E36" i="54"/>
  <c r="AE28" i="54"/>
  <c r="AF27" i="54"/>
  <c r="AB29" i="54"/>
  <c r="AC28" i="54"/>
  <c r="AN25" i="54"/>
  <c r="AO24" i="54"/>
  <c r="A39" i="54"/>
  <c r="B38" i="54"/>
  <c r="G36" i="54"/>
  <c r="H35" i="54"/>
  <c r="P33" i="54"/>
  <c r="Q32" i="54"/>
  <c r="AK26" i="54"/>
  <c r="AL25" i="54"/>
  <c r="V31" i="54"/>
  <c r="W30" i="54"/>
  <c r="J35" i="54"/>
  <c r="K34" i="54"/>
  <c r="AH27" i="54"/>
  <c r="AI26" i="54"/>
  <c r="M34" i="54"/>
  <c r="N33" i="54"/>
  <c r="S32" i="54"/>
  <c r="T31" i="54"/>
  <c r="Y30" i="54"/>
  <c r="Z29" i="54"/>
  <c r="F44" i="58" l="1"/>
  <c r="C41" i="57"/>
  <c r="A41" i="57" s="1"/>
  <c r="B42" i="57"/>
  <c r="D40" i="57"/>
  <c r="F40" i="57"/>
  <c r="B46" i="58"/>
  <c r="C45" i="58"/>
  <c r="A45" i="58" s="1"/>
  <c r="G45" i="58" s="1"/>
  <c r="G40" i="57"/>
  <c r="G37" i="54"/>
  <c r="H36" i="54"/>
  <c r="Y31" i="54"/>
  <c r="Z30" i="54"/>
  <c r="M35" i="54"/>
  <c r="N34" i="54"/>
  <c r="J36" i="54"/>
  <c r="K35" i="54"/>
  <c r="AK27" i="54"/>
  <c r="AL26" i="54"/>
  <c r="A40" i="54"/>
  <c r="B39" i="54"/>
  <c r="AB30" i="54"/>
  <c r="AC29" i="54"/>
  <c r="D38" i="54"/>
  <c r="E37" i="54"/>
  <c r="S33" i="54"/>
  <c r="T32" i="54"/>
  <c r="AH28" i="54"/>
  <c r="AI27" i="54"/>
  <c r="V32" i="54"/>
  <c r="W31" i="54"/>
  <c r="P34" i="54"/>
  <c r="Q33" i="54"/>
  <c r="AN26" i="54"/>
  <c r="AO25" i="54"/>
  <c r="AE29" i="54"/>
  <c r="AF28" i="54"/>
  <c r="AQ26" i="54"/>
  <c r="AR25" i="54"/>
  <c r="H45" i="58" l="1"/>
  <c r="I45" i="58"/>
  <c r="F45" i="58"/>
  <c r="G41" i="57"/>
  <c r="D41" i="57"/>
  <c r="F41" i="57"/>
  <c r="E41" i="57"/>
  <c r="C42" i="57"/>
  <c r="A42" i="57" s="1"/>
  <c r="B43" i="57"/>
  <c r="C46" i="58"/>
  <c r="A46" i="58" s="1"/>
  <c r="H46" i="58" s="1"/>
  <c r="B47" i="58"/>
  <c r="AQ27" i="54"/>
  <c r="AR26" i="54"/>
  <c r="AN27" i="54"/>
  <c r="AO26" i="54"/>
  <c r="V33" i="54"/>
  <c r="W32" i="54"/>
  <c r="S34" i="54"/>
  <c r="T33" i="54"/>
  <c r="D39" i="54"/>
  <c r="E38" i="54"/>
  <c r="A41" i="54"/>
  <c r="B40" i="54"/>
  <c r="J37" i="54"/>
  <c r="K36" i="54"/>
  <c r="Y32" i="54"/>
  <c r="Z31" i="54"/>
  <c r="AE30" i="54"/>
  <c r="AF29" i="54"/>
  <c r="P35" i="54"/>
  <c r="Q34" i="54"/>
  <c r="AH29" i="54"/>
  <c r="AI28" i="54"/>
  <c r="AB31" i="54"/>
  <c r="AC30" i="54"/>
  <c r="AK28" i="54"/>
  <c r="AL27" i="54"/>
  <c r="M36" i="54"/>
  <c r="N35" i="54"/>
  <c r="G38" i="54"/>
  <c r="H37" i="54"/>
  <c r="F46" i="58" l="1"/>
  <c r="D42" i="57"/>
  <c r="E42" i="57"/>
  <c r="G42" i="57"/>
  <c r="F42" i="57"/>
  <c r="G46" i="58"/>
  <c r="I46" i="58"/>
  <c r="C43" i="57"/>
  <c r="A43" i="57" s="1"/>
  <c r="F43" i="57" s="1"/>
  <c r="B44" i="57"/>
  <c r="B48" i="58"/>
  <c r="C47" i="58"/>
  <c r="A47" i="58" s="1"/>
  <c r="F47" i="58" s="1"/>
  <c r="AH30" i="54"/>
  <c r="AI29" i="54"/>
  <c r="AE31" i="54"/>
  <c r="AF30" i="54"/>
  <c r="V34" i="54"/>
  <c r="W33" i="54"/>
  <c r="AQ28" i="54"/>
  <c r="AR27" i="54"/>
  <c r="G39" i="54"/>
  <c r="H38" i="54"/>
  <c r="Y33" i="54"/>
  <c r="Z32" i="54"/>
  <c r="A42" i="54"/>
  <c r="B41" i="54"/>
  <c r="M37" i="54"/>
  <c r="N36" i="54"/>
  <c r="AB32" i="54"/>
  <c r="AC31" i="54"/>
  <c r="P36" i="54"/>
  <c r="Q35" i="54"/>
  <c r="S35" i="54"/>
  <c r="T34" i="54"/>
  <c r="AN28" i="54"/>
  <c r="AO27" i="54"/>
  <c r="AK29" i="54"/>
  <c r="AL28" i="54"/>
  <c r="J38" i="54"/>
  <c r="K37" i="54"/>
  <c r="D40" i="54"/>
  <c r="E39" i="54"/>
  <c r="H47" i="58" l="1"/>
  <c r="G47" i="58"/>
  <c r="I47" i="58"/>
  <c r="C44" i="57"/>
  <c r="A44" i="57" s="1"/>
  <c r="F44" i="57" s="1"/>
  <c r="B45" i="57"/>
  <c r="G43" i="57"/>
  <c r="E43" i="57"/>
  <c r="C48" i="58"/>
  <c r="A48" i="58" s="1"/>
  <c r="I48" i="58" s="1"/>
  <c r="B49" i="58"/>
  <c r="D43" i="57"/>
  <c r="S36" i="54"/>
  <c r="T35" i="54"/>
  <c r="AB33" i="54"/>
  <c r="AC32" i="54"/>
  <c r="A43" i="54"/>
  <c r="B42" i="54"/>
  <c r="AQ29" i="54"/>
  <c r="AR28" i="54"/>
  <c r="AE32" i="54"/>
  <c r="AF31" i="54"/>
  <c r="D41" i="54"/>
  <c r="E40" i="54"/>
  <c r="AK30" i="54"/>
  <c r="AL29" i="54"/>
  <c r="AN29" i="54"/>
  <c r="AO28" i="54"/>
  <c r="P37" i="54"/>
  <c r="Q36" i="54"/>
  <c r="M38" i="54"/>
  <c r="N37" i="54"/>
  <c r="Y34" i="54"/>
  <c r="Z33" i="54"/>
  <c r="J39" i="54"/>
  <c r="K38" i="54"/>
  <c r="G40" i="54"/>
  <c r="H39" i="54"/>
  <c r="V35" i="54"/>
  <c r="W34" i="54"/>
  <c r="AH31" i="54"/>
  <c r="AI30" i="54"/>
  <c r="H48" i="58" l="1"/>
  <c r="F48" i="58"/>
  <c r="G48" i="58"/>
  <c r="G44" i="57"/>
  <c r="C49" i="58"/>
  <c r="A49" i="58" s="1"/>
  <c r="F49" i="58" s="1"/>
  <c r="B50" i="58"/>
  <c r="I49" i="58"/>
  <c r="D44" i="57"/>
  <c r="E44" i="57"/>
  <c r="B46" i="57"/>
  <c r="C45" i="57"/>
  <c r="A45" i="57" s="1"/>
  <c r="A44" i="54"/>
  <c r="B43" i="54"/>
  <c r="S37" i="54"/>
  <c r="T36" i="54"/>
  <c r="Y35" i="54"/>
  <c r="Z34" i="54"/>
  <c r="P38" i="54"/>
  <c r="Q37" i="54"/>
  <c r="AK31" i="54"/>
  <c r="AL30" i="54"/>
  <c r="AE33" i="54"/>
  <c r="AF32" i="54"/>
  <c r="AB34" i="54"/>
  <c r="AC33" i="54"/>
  <c r="AH32" i="54"/>
  <c r="AI31" i="54"/>
  <c r="G41" i="54"/>
  <c r="H40" i="54"/>
  <c r="V36" i="54"/>
  <c r="W35" i="54"/>
  <c r="J40" i="54"/>
  <c r="K39" i="54"/>
  <c r="M39" i="54"/>
  <c r="N38" i="54"/>
  <c r="AN30" i="54"/>
  <c r="AO29" i="54"/>
  <c r="D42" i="54"/>
  <c r="E41" i="54"/>
  <c r="AQ30" i="54"/>
  <c r="AR29" i="54"/>
  <c r="G49" i="58" l="1"/>
  <c r="E45" i="57"/>
  <c r="F45" i="57"/>
  <c r="D45" i="57"/>
  <c r="G45" i="57"/>
  <c r="H49" i="58"/>
  <c r="C50" i="58"/>
  <c r="A50" i="58" s="1"/>
  <c r="F50" i="58" s="1"/>
  <c r="B51" i="58"/>
  <c r="B47" i="57"/>
  <c r="C46" i="57"/>
  <c r="A46" i="57" s="1"/>
  <c r="G46" i="57" s="1"/>
  <c r="AB35" i="54"/>
  <c r="AC34" i="54"/>
  <c r="D43" i="54"/>
  <c r="E42" i="54"/>
  <c r="M40" i="54"/>
  <c r="N39" i="54"/>
  <c r="V37" i="54"/>
  <c r="W36" i="54"/>
  <c r="AH33" i="54"/>
  <c r="AI32" i="54"/>
  <c r="AE34" i="54"/>
  <c r="AF33" i="54"/>
  <c r="P39" i="54"/>
  <c r="Q38" i="54"/>
  <c r="S38" i="54"/>
  <c r="T37" i="54"/>
  <c r="AQ31" i="54"/>
  <c r="AR30" i="54"/>
  <c r="AN31" i="54"/>
  <c r="AO30" i="54"/>
  <c r="J41" i="54"/>
  <c r="K40" i="54"/>
  <c r="G42" i="54"/>
  <c r="H41" i="54"/>
  <c r="AK32" i="54"/>
  <c r="AL31" i="54"/>
  <c r="Y36" i="54"/>
  <c r="Z35" i="54"/>
  <c r="A45" i="54"/>
  <c r="B44" i="54"/>
  <c r="G50" i="58" l="1"/>
  <c r="H50" i="58"/>
  <c r="E46" i="57"/>
  <c r="B48" i="57"/>
  <c r="C47" i="57"/>
  <c r="A47" i="57" s="1"/>
  <c r="D47" i="57" s="1"/>
  <c r="I50" i="58"/>
  <c r="F46" i="57"/>
  <c r="B52" i="58"/>
  <c r="C51" i="58"/>
  <c r="A51" i="58" s="1"/>
  <c r="D46" i="57"/>
  <c r="J42" i="54"/>
  <c r="K41" i="54"/>
  <c r="AQ32" i="54"/>
  <c r="AR31" i="54"/>
  <c r="A46" i="54"/>
  <c r="B45" i="54"/>
  <c r="AK33" i="54"/>
  <c r="AL32" i="54"/>
  <c r="S39" i="54"/>
  <c r="T38" i="54"/>
  <c r="AE35" i="54"/>
  <c r="AF34" i="54"/>
  <c r="V38" i="54"/>
  <c r="W37" i="54"/>
  <c r="D44" i="54"/>
  <c r="E43" i="54"/>
  <c r="G43" i="54"/>
  <c r="H42" i="54"/>
  <c r="AN32" i="54"/>
  <c r="AO31" i="54"/>
  <c r="Y37" i="54"/>
  <c r="Z36" i="54"/>
  <c r="P40" i="54"/>
  <c r="Q39" i="54"/>
  <c r="AH34" i="54"/>
  <c r="AI33" i="54"/>
  <c r="M41" i="54"/>
  <c r="N40" i="54"/>
  <c r="AB36" i="54"/>
  <c r="AC35" i="54"/>
  <c r="E47" i="57" l="1"/>
  <c r="G47" i="57"/>
  <c r="G51" i="58"/>
  <c r="F51" i="58"/>
  <c r="H51" i="58"/>
  <c r="I51" i="58"/>
  <c r="B53" i="58"/>
  <c r="C52" i="58"/>
  <c r="A52" i="58" s="1"/>
  <c r="H52" i="58" s="1"/>
  <c r="F47" i="57"/>
  <c r="B49" i="57"/>
  <c r="C48" i="57"/>
  <c r="A48" i="57" s="1"/>
  <c r="AB37" i="54"/>
  <c r="AC36" i="54"/>
  <c r="AH35" i="54"/>
  <c r="AI34" i="54"/>
  <c r="AQ33" i="54"/>
  <c r="AR32" i="54"/>
  <c r="M42" i="54"/>
  <c r="N41" i="54"/>
  <c r="P41" i="54"/>
  <c r="Q40" i="54"/>
  <c r="AN33" i="54"/>
  <c r="AO32" i="54"/>
  <c r="D45" i="54"/>
  <c r="E44" i="54"/>
  <c r="AE36" i="54"/>
  <c r="AF35" i="54"/>
  <c r="AK34" i="54"/>
  <c r="AL33" i="54"/>
  <c r="J43" i="54"/>
  <c r="K42" i="54"/>
  <c r="Y38" i="54"/>
  <c r="Z37" i="54"/>
  <c r="G44" i="54"/>
  <c r="H43" i="54"/>
  <c r="V39" i="54"/>
  <c r="W38" i="54"/>
  <c r="S40" i="54"/>
  <c r="T39" i="54"/>
  <c r="A47" i="54"/>
  <c r="B46" i="54"/>
  <c r="I52" i="58" l="1"/>
  <c r="D48" i="57"/>
  <c r="E48" i="57"/>
  <c r="B50" i="57"/>
  <c r="C49" i="57"/>
  <c r="A49" i="57"/>
  <c r="F49" i="57" s="1"/>
  <c r="G52" i="58"/>
  <c r="G48" i="57"/>
  <c r="F52" i="58"/>
  <c r="F48" i="57"/>
  <c r="B54" i="58"/>
  <c r="C53" i="58"/>
  <c r="A53" i="58" s="1"/>
  <c r="G53" i="58" s="1"/>
  <c r="H53" i="58"/>
  <c r="AK35" i="54"/>
  <c r="AL34" i="54"/>
  <c r="D46" i="54"/>
  <c r="E45" i="54"/>
  <c r="A48" i="54"/>
  <c r="B47" i="54"/>
  <c r="V40" i="54"/>
  <c r="W39" i="54"/>
  <c r="Y39" i="54"/>
  <c r="Z38" i="54"/>
  <c r="M43" i="54"/>
  <c r="N42" i="54"/>
  <c r="AH36" i="54"/>
  <c r="AI35" i="54"/>
  <c r="AE37" i="54"/>
  <c r="AF36" i="54"/>
  <c r="AN34" i="54"/>
  <c r="AO33" i="54"/>
  <c r="S41" i="54"/>
  <c r="T40" i="54"/>
  <c r="G45" i="54"/>
  <c r="H44" i="54"/>
  <c r="J44" i="54"/>
  <c r="K43" i="54"/>
  <c r="P42" i="54"/>
  <c r="Q41" i="54"/>
  <c r="AQ34" i="54"/>
  <c r="AR33" i="54"/>
  <c r="AB38" i="54"/>
  <c r="AC37" i="54"/>
  <c r="F53" i="58" l="1"/>
  <c r="C54" i="58"/>
  <c r="A54" i="58" s="1"/>
  <c r="F54" i="58" s="1"/>
  <c r="B55" i="58"/>
  <c r="G49" i="57"/>
  <c r="I53" i="58"/>
  <c r="B51" i="57"/>
  <c r="C50" i="57"/>
  <c r="A50" i="57" s="1"/>
  <c r="E49" i="57"/>
  <c r="D49" i="57"/>
  <c r="G46" i="54"/>
  <c r="H45" i="54"/>
  <c r="AN35" i="54"/>
  <c r="AO34" i="54"/>
  <c r="M44" i="54"/>
  <c r="N43" i="54"/>
  <c r="V41" i="54"/>
  <c r="W40" i="54"/>
  <c r="D47" i="54"/>
  <c r="E46" i="54"/>
  <c r="J45" i="54"/>
  <c r="K44" i="54"/>
  <c r="AB39" i="54"/>
  <c r="AC38" i="54"/>
  <c r="P43" i="54"/>
  <c r="Q42" i="54"/>
  <c r="S42" i="54"/>
  <c r="T41" i="54"/>
  <c r="AE38" i="54"/>
  <c r="AF37" i="54"/>
  <c r="AQ35" i="54"/>
  <c r="AR34" i="54"/>
  <c r="AH37" i="54"/>
  <c r="AI36" i="54"/>
  <c r="Y40" i="54"/>
  <c r="Z39" i="54"/>
  <c r="A49" i="54"/>
  <c r="B48" i="54"/>
  <c r="AK36" i="54"/>
  <c r="AL35" i="54"/>
  <c r="E50" i="57" l="1"/>
  <c r="D50" i="57"/>
  <c r="F50" i="57"/>
  <c r="G50" i="57"/>
  <c r="H54" i="58"/>
  <c r="I54" i="58"/>
  <c r="G54" i="58"/>
  <c r="C51" i="57"/>
  <c r="A51" i="57" s="1"/>
  <c r="D51" i="57" s="1"/>
  <c r="B52" i="57"/>
  <c r="C55" i="58"/>
  <c r="A55" i="58" s="1"/>
  <c r="H55" i="58" s="1"/>
  <c r="B56" i="58"/>
  <c r="G47" i="54"/>
  <c r="H46" i="54"/>
  <c r="AK37" i="54"/>
  <c r="AL36" i="54"/>
  <c r="Y41" i="54"/>
  <c r="Z40" i="54"/>
  <c r="AQ36" i="54"/>
  <c r="AR35" i="54"/>
  <c r="S43" i="54"/>
  <c r="T42" i="54"/>
  <c r="AB40" i="54"/>
  <c r="AC39" i="54"/>
  <c r="D48" i="54"/>
  <c r="E47" i="54"/>
  <c r="M45" i="54"/>
  <c r="N44" i="54"/>
  <c r="AN36" i="54"/>
  <c r="AO35" i="54"/>
  <c r="A50" i="54"/>
  <c r="B49" i="54"/>
  <c r="AH38" i="54"/>
  <c r="AI37" i="54"/>
  <c r="AE39" i="54"/>
  <c r="AF38" i="54"/>
  <c r="P44" i="54"/>
  <c r="Q43" i="54"/>
  <c r="J46" i="54"/>
  <c r="K45" i="54"/>
  <c r="V42" i="54"/>
  <c r="W41" i="54"/>
  <c r="C56" i="58" l="1"/>
  <c r="A56" i="58" s="1"/>
  <c r="I56" i="58" s="1"/>
  <c r="B57" i="58"/>
  <c r="I55" i="58"/>
  <c r="E51" i="57"/>
  <c r="F55" i="58"/>
  <c r="G55" i="58"/>
  <c r="G51" i="57"/>
  <c r="F51" i="57"/>
  <c r="C52" i="57"/>
  <c r="A52" i="57" s="1"/>
  <c r="E52" i="57" s="1"/>
  <c r="B53" i="57"/>
  <c r="AN37" i="54"/>
  <c r="AO36" i="54"/>
  <c r="D49" i="54"/>
  <c r="E48" i="54"/>
  <c r="S44" i="54"/>
  <c r="T43" i="54"/>
  <c r="Y42" i="54"/>
  <c r="Z41" i="54"/>
  <c r="G48" i="54"/>
  <c r="H47" i="54"/>
  <c r="J47" i="54"/>
  <c r="K46" i="54"/>
  <c r="AE40" i="54"/>
  <c r="AF39" i="54"/>
  <c r="A51" i="54"/>
  <c r="B50" i="54"/>
  <c r="V43" i="54"/>
  <c r="W42" i="54"/>
  <c r="P45" i="54"/>
  <c r="Q44" i="54"/>
  <c r="AH39" i="54"/>
  <c r="AI38" i="54"/>
  <c r="M46" i="54"/>
  <c r="N45" i="54"/>
  <c r="AB41" i="54"/>
  <c r="AC40" i="54"/>
  <c r="AQ37" i="54"/>
  <c r="AR36" i="54"/>
  <c r="AK38" i="54"/>
  <c r="AL37" i="54"/>
  <c r="F52" i="57" l="1"/>
  <c r="G52" i="57"/>
  <c r="G56" i="58"/>
  <c r="B54" i="57"/>
  <c r="C53" i="57"/>
  <c r="A53" i="57"/>
  <c r="E53" i="57" s="1"/>
  <c r="D52" i="57"/>
  <c r="C57" i="58"/>
  <c r="A57" i="58" s="1"/>
  <c r="B58" i="58"/>
  <c r="H56" i="58"/>
  <c r="F56" i="58"/>
  <c r="AQ38" i="54"/>
  <c r="AR37" i="54"/>
  <c r="M47" i="54"/>
  <c r="N46" i="54"/>
  <c r="P46" i="54"/>
  <c r="Q45" i="54"/>
  <c r="AK39" i="54"/>
  <c r="AL38" i="54"/>
  <c r="AB42" i="54"/>
  <c r="AC41" i="54"/>
  <c r="AH40" i="54"/>
  <c r="AI39" i="54"/>
  <c r="V44" i="54"/>
  <c r="W43" i="54"/>
  <c r="A52" i="54"/>
  <c r="B51" i="54"/>
  <c r="J48" i="54"/>
  <c r="K47" i="54"/>
  <c r="Y43" i="54"/>
  <c r="Z42" i="54"/>
  <c r="D50" i="54"/>
  <c r="E49" i="54"/>
  <c r="AE41" i="54"/>
  <c r="AF40" i="54"/>
  <c r="G49" i="54"/>
  <c r="H48" i="54"/>
  <c r="S45" i="54"/>
  <c r="T44" i="54"/>
  <c r="AN38" i="54"/>
  <c r="AO37" i="54"/>
  <c r="I57" i="58" l="1"/>
  <c r="G57" i="58"/>
  <c r="G53" i="57"/>
  <c r="H57" i="58"/>
  <c r="F57" i="58"/>
  <c r="B55" i="57"/>
  <c r="C54" i="57"/>
  <c r="A54" i="57" s="1"/>
  <c r="C58" i="58"/>
  <c r="A58" i="58" s="1"/>
  <c r="B59" i="58"/>
  <c r="D53" i="57"/>
  <c r="F53" i="57"/>
  <c r="P47" i="54"/>
  <c r="Q46" i="54"/>
  <c r="AQ39" i="54"/>
  <c r="AR38" i="54"/>
  <c r="AN39" i="54"/>
  <c r="AO38" i="54"/>
  <c r="G50" i="54"/>
  <c r="H49" i="54"/>
  <c r="D51" i="54"/>
  <c r="E50" i="54"/>
  <c r="J49" i="54"/>
  <c r="K48" i="54"/>
  <c r="V45" i="54"/>
  <c r="W44" i="54"/>
  <c r="AB43" i="54"/>
  <c r="AC42" i="54"/>
  <c r="M48" i="54"/>
  <c r="N47" i="54"/>
  <c r="S46" i="54"/>
  <c r="T45" i="54"/>
  <c r="AE42" i="54"/>
  <c r="AF41" i="54"/>
  <c r="Y44" i="54"/>
  <c r="Z43" i="54"/>
  <c r="A53" i="54"/>
  <c r="B52" i="54"/>
  <c r="AH41" i="54"/>
  <c r="AI40" i="54"/>
  <c r="AK40" i="54"/>
  <c r="AL39" i="54"/>
  <c r="F54" i="57" l="1"/>
  <c r="D54" i="57"/>
  <c r="G54" i="57"/>
  <c r="E54" i="57"/>
  <c r="H58" i="58"/>
  <c r="G58" i="58"/>
  <c r="F58" i="58"/>
  <c r="I58" i="58"/>
  <c r="A55" i="57"/>
  <c r="B56" i="57"/>
  <c r="D55" i="57"/>
  <c r="E55" i="57"/>
  <c r="G55" i="57"/>
  <c r="C55" i="57"/>
  <c r="F55" i="57"/>
  <c r="B60" i="58"/>
  <c r="C59" i="58"/>
  <c r="A59" i="58" s="1"/>
  <c r="M49" i="54"/>
  <c r="N48" i="54"/>
  <c r="AK41" i="54"/>
  <c r="AL40" i="54"/>
  <c r="A54" i="54"/>
  <c r="B53" i="54"/>
  <c r="AE43" i="54"/>
  <c r="AF42" i="54"/>
  <c r="AB44" i="54"/>
  <c r="AC43" i="54"/>
  <c r="J50" i="54"/>
  <c r="K49" i="54"/>
  <c r="G51" i="54"/>
  <c r="H50" i="54"/>
  <c r="AQ40" i="54"/>
  <c r="AR39" i="54"/>
  <c r="AH42" i="54"/>
  <c r="AI41" i="54"/>
  <c r="Y45" i="54"/>
  <c r="Z44" i="54"/>
  <c r="S47" i="54"/>
  <c r="T46" i="54"/>
  <c r="V46" i="54"/>
  <c r="W45" i="54"/>
  <c r="D52" i="54"/>
  <c r="E51" i="54"/>
  <c r="AN40" i="54"/>
  <c r="AO39" i="54"/>
  <c r="P48" i="54"/>
  <c r="Q47" i="54"/>
  <c r="F59" i="58" l="1"/>
  <c r="I59" i="58"/>
  <c r="G59" i="58"/>
  <c r="H59" i="58"/>
  <c r="C60" i="58"/>
  <c r="A60" i="58"/>
  <c r="I60" i="58" s="1"/>
  <c r="B61" i="58"/>
  <c r="F56" i="57"/>
  <c r="G56" i="57"/>
  <c r="E56" i="57"/>
  <c r="C56" i="57"/>
  <c r="A56" i="57"/>
  <c r="B57" i="57"/>
  <c r="D56" i="57"/>
  <c r="P49" i="54"/>
  <c r="Q48" i="54"/>
  <c r="D53" i="54"/>
  <c r="E52" i="54"/>
  <c r="S48" i="54"/>
  <c r="T47" i="54"/>
  <c r="AH43" i="54"/>
  <c r="AI42" i="54"/>
  <c r="AQ41" i="54"/>
  <c r="AR40" i="54"/>
  <c r="J51" i="54"/>
  <c r="K50" i="54"/>
  <c r="AE44" i="54"/>
  <c r="AF43" i="54"/>
  <c r="AK42" i="54"/>
  <c r="AL41" i="54"/>
  <c r="AN41" i="54"/>
  <c r="AO40" i="54"/>
  <c r="V47" i="54"/>
  <c r="W46" i="54"/>
  <c r="Y46" i="54"/>
  <c r="Z45" i="54"/>
  <c r="G52" i="54"/>
  <c r="H51" i="54"/>
  <c r="AB45" i="54"/>
  <c r="AC44" i="54"/>
  <c r="A55" i="54"/>
  <c r="B54" i="54"/>
  <c r="M50" i="54"/>
  <c r="N49" i="54"/>
  <c r="F60" i="58" l="1"/>
  <c r="G60" i="58"/>
  <c r="C61" i="58"/>
  <c r="A61" i="58"/>
  <c r="I61" i="58" s="1"/>
  <c r="B62" i="58"/>
  <c r="H6" i="58" s="1"/>
  <c r="H60" i="58"/>
  <c r="D57" i="57"/>
  <c r="A57" i="57"/>
  <c r="F57" i="57"/>
  <c r="C57" i="57"/>
  <c r="E57" i="57"/>
  <c r="B58" i="57"/>
  <c r="G57" i="57"/>
  <c r="G53" i="54"/>
  <c r="H52" i="54"/>
  <c r="M51" i="54"/>
  <c r="N50" i="54"/>
  <c r="AB46" i="54"/>
  <c r="AC45" i="54"/>
  <c r="V48" i="54"/>
  <c r="W47" i="54"/>
  <c r="AK43" i="54"/>
  <c r="AL42" i="54"/>
  <c r="J52" i="54"/>
  <c r="K51" i="54"/>
  <c r="AH44" i="54"/>
  <c r="AI43" i="54"/>
  <c r="D54" i="54"/>
  <c r="E53" i="54"/>
  <c r="A56" i="54"/>
  <c r="B56" i="54" s="1"/>
  <c r="B55" i="54"/>
  <c r="Y47" i="54"/>
  <c r="Z46" i="54"/>
  <c r="AN42" i="54"/>
  <c r="AO41" i="54"/>
  <c r="AE45" i="54"/>
  <c r="AF44" i="54"/>
  <c r="AQ42" i="54"/>
  <c r="AR41" i="54"/>
  <c r="S49" i="54"/>
  <c r="T48" i="54"/>
  <c r="P50" i="54"/>
  <c r="Q49" i="54"/>
  <c r="F61" i="58" l="1"/>
  <c r="H61" i="58"/>
  <c r="G61" i="58"/>
  <c r="E58" i="57"/>
  <c r="D58" i="57"/>
  <c r="F58" i="57"/>
  <c r="B59" i="57"/>
  <c r="C58" i="57"/>
  <c r="G58" i="57"/>
  <c r="A58" i="57"/>
  <c r="F62" i="58"/>
  <c r="C62" i="58"/>
  <c r="A62" i="58"/>
  <c r="H62" i="58" s="1"/>
  <c r="I62" i="58"/>
  <c r="P51" i="54"/>
  <c r="Q50" i="54"/>
  <c r="AQ43" i="54"/>
  <c r="AR42" i="54"/>
  <c r="AN43" i="54"/>
  <c r="AO42" i="54"/>
  <c r="AH45" i="54"/>
  <c r="AI44" i="54"/>
  <c r="AK44" i="54"/>
  <c r="AL43" i="54"/>
  <c r="M52" i="54"/>
  <c r="N51" i="54"/>
  <c r="S50" i="54"/>
  <c r="T49" i="54"/>
  <c r="AE46" i="54"/>
  <c r="AF45" i="54"/>
  <c r="Y48" i="54"/>
  <c r="Z47" i="54"/>
  <c r="D55" i="54"/>
  <c r="E54" i="54"/>
  <c r="J53" i="54"/>
  <c r="K52" i="54"/>
  <c r="V49" i="54"/>
  <c r="W48" i="54"/>
  <c r="AB47" i="54"/>
  <c r="AC46" i="54"/>
  <c r="G54" i="54"/>
  <c r="H53" i="54"/>
  <c r="G62" i="58" l="1"/>
  <c r="B60" i="57"/>
  <c r="E59" i="57"/>
  <c r="G59" i="57"/>
  <c r="C59" i="57"/>
  <c r="D59" i="57"/>
  <c r="A59" i="57"/>
  <c r="F59" i="57"/>
  <c r="G55" i="54"/>
  <c r="H54" i="54"/>
  <c r="M53" i="54"/>
  <c r="N52" i="54"/>
  <c r="AB48" i="54"/>
  <c r="AC47" i="54"/>
  <c r="J54" i="54"/>
  <c r="K53" i="54"/>
  <c r="Y49" i="54"/>
  <c r="Z48" i="54"/>
  <c r="S51" i="54"/>
  <c r="T50" i="54"/>
  <c r="AH46" i="54"/>
  <c r="AI45" i="54"/>
  <c r="AQ44" i="54"/>
  <c r="AR43" i="54"/>
  <c r="D56" i="54"/>
  <c r="E56" i="54" s="1"/>
  <c r="E55" i="54"/>
  <c r="V50" i="54"/>
  <c r="W49" i="54"/>
  <c r="AE47" i="54"/>
  <c r="AF46" i="54"/>
  <c r="AK45" i="54"/>
  <c r="AL44" i="54"/>
  <c r="AN44" i="54"/>
  <c r="AO43" i="54"/>
  <c r="P52" i="54"/>
  <c r="Q51" i="54"/>
  <c r="C60" i="57" l="1"/>
  <c r="A60" i="57"/>
  <c r="D60" i="57"/>
  <c r="G60" i="57"/>
  <c r="E60" i="57"/>
  <c r="B61" i="57"/>
  <c r="F60" i="57"/>
  <c r="AH47" i="54"/>
  <c r="AI46" i="54"/>
  <c r="S52" i="54"/>
  <c r="T51" i="54"/>
  <c r="J55" i="54"/>
  <c r="K54" i="54"/>
  <c r="M54" i="54"/>
  <c r="N53" i="54"/>
  <c r="AN45" i="54"/>
  <c r="AO44" i="54"/>
  <c r="AE48" i="54"/>
  <c r="AF47" i="54"/>
  <c r="P53" i="54"/>
  <c r="Q52" i="54"/>
  <c r="AK46" i="54"/>
  <c r="AL45" i="54"/>
  <c r="V51" i="54"/>
  <c r="W50" i="54"/>
  <c r="AQ45" i="54"/>
  <c r="AR44" i="54"/>
  <c r="Y50" i="54"/>
  <c r="Z49" i="54"/>
  <c r="AB49" i="54"/>
  <c r="AC48" i="54"/>
  <c r="G56" i="54"/>
  <c r="H56" i="54" s="1"/>
  <c r="H55" i="54"/>
  <c r="B62" i="57" l="1"/>
  <c r="D61" i="57"/>
  <c r="C61" i="57"/>
  <c r="F61" i="57"/>
  <c r="G61" i="57"/>
  <c r="E61" i="57"/>
  <c r="A61" i="57"/>
  <c r="AB50" i="54"/>
  <c r="AC49" i="54"/>
  <c r="Y51" i="54"/>
  <c r="Z50" i="54"/>
  <c r="AQ46" i="54"/>
  <c r="AR45" i="54"/>
  <c r="AK47" i="54"/>
  <c r="AL46" i="54"/>
  <c r="AE49" i="54"/>
  <c r="AF48" i="54"/>
  <c r="M55" i="54"/>
  <c r="N54" i="54"/>
  <c r="S53" i="54"/>
  <c r="T52" i="54"/>
  <c r="V52" i="54"/>
  <c r="W51" i="54"/>
  <c r="P54" i="54"/>
  <c r="Q53" i="54"/>
  <c r="AN46" i="54"/>
  <c r="AO45" i="54"/>
  <c r="J56" i="54"/>
  <c r="K56" i="54" s="1"/>
  <c r="K55" i="54"/>
  <c r="AH48" i="54"/>
  <c r="AI47" i="54"/>
  <c r="C62" i="57" l="1"/>
  <c r="E62" i="57"/>
  <c r="A62" i="57"/>
  <c r="G62" i="57"/>
  <c r="F62" i="57"/>
  <c r="B63" i="57"/>
  <c r="D62" i="57"/>
  <c r="P55" i="54"/>
  <c r="Q54" i="54"/>
  <c r="M56" i="54"/>
  <c r="N56" i="54" s="1"/>
  <c r="N55" i="54"/>
  <c r="AK48" i="54"/>
  <c r="AL47" i="54"/>
  <c r="Y52" i="54"/>
  <c r="Z51" i="54"/>
  <c r="AH49" i="54"/>
  <c r="AI48" i="54"/>
  <c r="V53" i="54"/>
  <c r="W52" i="54"/>
  <c r="AN47" i="54"/>
  <c r="AO46" i="54"/>
  <c r="S54" i="54"/>
  <c r="T53" i="54"/>
  <c r="AE50" i="54"/>
  <c r="AF49" i="54"/>
  <c r="AQ47" i="54"/>
  <c r="AR46" i="54"/>
  <c r="AB51" i="54"/>
  <c r="AC50" i="54"/>
  <c r="A63" i="57" l="1"/>
  <c r="D63" i="57"/>
  <c r="G63" i="57"/>
  <c r="E63" i="57"/>
  <c r="C63" i="57"/>
  <c r="B64" i="57"/>
  <c r="F63" i="57"/>
  <c r="AE51" i="54"/>
  <c r="AF50" i="54"/>
  <c r="AB52" i="54"/>
  <c r="AC51" i="54"/>
  <c r="V54" i="54"/>
  <c r="W53" i="54"/>
  <c r="Y53" i="54"/>
  <c r="Z52" i="54"/>
  <c r="AQ48" i="54"/>
  <c r="AR47" i="54"/>
  <c r="S55" i="54"/>
  <c r="T54" i="54"/>
  <c r="AN48" i="54"/>
  <c r="AO47" i="54"/>
  <c r="AH50" i="54"/>
  <c r="AI49" i="54"/>
  <c r="AK49" i="54"/>
  <c r="AL48" i="54"/>
  <c r="P56" i="54"/>
  <c r="Q56" i="54" s="1"/>
  <c r="Q55" i="54"/>
  <c r="F64" i="57" l="1"/>
  <c r="G64" i="57"/>
  <c r="E64" i="57"/>
  <c r="D64" i="57"/>
  <c r="C64" i="57"/>
  <c r="A64" i="57"/>
  <c r="B65" i="57"/>
  <c r="AK50" i="54"/>
  <c r="AL49" i="54"/>
  <c r="AN49" i="54"/>
  <c r="AO48" i="54"/>
  <c r="S56" i="54"/>
  <c r="T56" i="54" s="1"/>
  <c r="T55" i="54"/>
  <c r="Y54" i="54"/>
  <c r="Z53" i="54"/>
  <c r="AB53" i="54"/>
  <c r="AC52" i="54"/>
  <c r="AH51" i="54"/>
  <c r="AI50" i="54"/>
  <c r="AQ49" i="54"/>
  <c r="AR48" i="54"/>
  <c r="V55" i="54"/>
  <c r="W54" i="54"/>
  <c r="AE52" i="54"/>
  <c r="AF51" i="54"/>
  <c r="G65" i="57" l="1"/>
  <c r="D65" i="57"/>
  <c r="E65" i="57"/>
  <c r="A65" i="57"/>
  <c r="F65" i="57"/>
  <c r="B66" i="57"/>
  <c r="C65" i="57"/>
  <c r="V56" i="54"/>
  <c r="W56" i="54" s="1"/>
  <c r="W55" i="54"/>
  <c r="AQ50" i="54"/>
  <c r="AR49" i="54"/>
  <c r="AE53" i="54"/>
  <c r="AF52" i="54"/>
  <c r="AH52" i="54"/>
  <c r="AI51" i="54"/>
  <c r="Y55" i="54"/>
  <c r="Z54" i="54"/>
  <c r="AN50" i="54"/>
  <c r="AO49" i="54"/>
  <c r="AB54" i="54"/>
  <c r="AC53" i="54"/>
  <c r="AK51" i="54"/>
  <c r="AL50" i="54"/>
  <c r="C66" i="57" l="1"/>
  <c r="F66" i="57"/>
  <c r="A66" i="57"/>
  <c r="B67" i="57"/>
  <c r="D66" i="57"/>
  <c r="G66" i="57"/>
  <c r="E66" i="57"/>
  <c r="AB55" i="54"/>
  <c r="AC54" i="54"/>
  <c r="Y56" i="54"/>
  <c r="Z56" i="54" s="1"/>
  <c r="Z55" i="54"/>
  <c r="AE54" i="54"/>
  <c r="AF53" i="54"/>
  <c r="AK52" i="54"/>
  <c r="AL51" i="54"/>
  <c r="AN51" i="54"/>
  <c r="AO50" i="54"/>
  <c r="AH53" i="54"/>
  <c r="AI52" i="54"/>
  <c r="AQ51" i="54"/>
  <c r="AR50" i="54"/>
  <c r="G67" i="57" l="1"/>
  <c r="A67" i="57"/>
  <c r="B68" i="57"/>
  <c r="E67" i="57"/>
  <c r="F67" i="57"/>
  <c r="C67" i="57"/>
  <c r="D67" i="57"/>
  <c r="AH54" i="54"/>
  <c r="AI53" i="54"/>
  <c r="AK53" i="54"/>
  <c r="AL52" i="54"/>
  <c r="AQ52" i="54"/>
  <c r="AR51" i="54"/>
  <c r="AN52" i="54"/>
  <c r="AO51" i="54"/>
  <c r="AE55" i="54"/>
  <c r="AF54" i="54"/>
  <c r="AB56" i="54"/>
  <c r="AC56" i="54" s="1"/>
  <c r="AC55" i="54"/>
  <c r="B69" i="57" l="1"/>
  <c r="F68" i="57"/>
  <c r="C68" i="57"/>
  <c r="E68" i="57"/>
  <c r="A68" i="57"/>
  <c r="D68" i="57"/>
  <c r="G68" i="57"/>
  <c r="AE56" i="54"/>
  <c r="AF56" i="54" s="1"/>
  <c r="AF55" i="54"/>
  <c r="AQ53" i="54"/>
  <c r="AR52" i="54"/>
  <c r="AH55" i="54"/>
  <c r="AI54" i="54"/>
  <c r="AN53" i="54"/>
  <c r="AO52" i="54"/>
  <c r="AK54" i="54"/>
  <c r="AL53" i="54"/>
  <c r="D69" i="57" l="1"/>
  <c r="F69" i="57"/>
  <c r="C69" i="57"/>
  <c r="B70" i="57"/>
  <c r="A69" i="57"/>
  <c r="E69" i="57"/>
  <c r="G69" i="57"/>
  <c r="AN54" i="54"/>
  <c r="AO53" i="54"/>
  <c r="AQ54" i="54"/>
  <c r="AR53" i="54"/>
  <c r="AK55" i="54"/>
  <c r="AL54" i="54"/>
  <c r="AH56" i="54"/>
  <c r="AI56" i="54" s="1"/>
  <c r="AI55" i="54"/>
  <c r="D70" i="57" l="1"/>
  <c r="A70" i="57"/>
  <c r="C70" i="57"/>
  <c r="F70" i="57"/>
  <c r="G70" i="57"/>
  <c r="B71" i="57"/>
  <c r="E70" i="57"/>
  <c r="AQ55" i="54"/>
  <c r="AR54" i="54"/>
  <c r="AK56" i="54"/>
  <c r="AL56" i="54" s="1"/>
  <c r="AL55" i="54"/>
  <c r="AN55" i="54"/>
  <c r="AO54" i="54"/>
  <c r="D71" i="57" l="1"/>
  <c r="E71" i="57"/>
  <c r="C71" i="57"/>
  <c r="G71" i="57"/>
  <c r="A71" i="57"/>
  <c r="F71" i="57"/>
  <c r="AN56" i="54"/>
  <c r="AO56" i="54" s="1"/>
  <c r="AO55" i="54"/>
  <c r="AQ56" i="54"/>
  <c r="AR56" i="54" s="1"/>
  <c r="AR55" i="54"/>
</calcChain>
</file>

<file path=xl/sharedStrings.xml><?xml version="1.0" encoding="utf-8"?>
<sst xmlns="http://schemas.openxmlformats.org/spreadsheetml/2006/main" count="54613" uniqueCount="8180">
  <si>
    <t>CT</t>
  </si>
  <si>
    <t>CK</t>
  </si>
  <si>
    <t>TH</t>
  </si>
  <si>
    <t>STT</t>
  </si>
  <si>
    <t>DCCD</t>
  </si>
  <si>
    <t>DCCA</t>
  </si>
  <si>
    <t>DCDB</t>
  </si>
  <si>
    <t>DCCS</t>
  </si>
  <si>
    <t>DCCC</t>
  </si>
  <si>
    <t>DCDD</t>
  </si>
  <si>
    <t>DCOT</t>
  </si>
  <si>
    <t>DCMX</t>
  </si>
  <si>
    <t>DCMT</t>
  </si>
  <si>
    <t>DCDM</t>
  </si>
  <si>
    <t>DCKT</t>
  </si>
  <si>
    <t>DCQT</t>
  </si>
  <si>
    <t>DCVS</t>
  </si>
  <si>
    <t>DCVB</t>
  </si>
  <si>
    <t>DCKX</t>
  </si>
  <si>
    <t>DCDT</t>
  </si>
  <si>
    <t>x</t>
  </si>
  <si>
    <t>o</t>
  </si>
  <si>
    <t>DC</t>
  </si>
  <si>
    <t>DL</t>
  </si>
  <si>
    <t>CC</t>
  </si>
  <si>
    <t>CL</t>
  </si>
  <si>
    <t>DC1LL01</t>
  </si>
  <si>
    <t>CC1LL01</t>
  </si>
  <si>
    <t>LLCT</t>
  </si>
  <si>
    <t/>
  </si>
  <si>
    <t>DC1LL02</t>
  </si>
  <si>
    <t>CC1LL02</t>
  </si>
  <si>
    <t>CL1LL01</t>
  </si>
  <si>
    <t>DC1LL03</t>
  </si>
  <si>
    <t>CC1LL03</t>
  </si>
  <si>
    <t>Tư tưởng Hồ Chí Minh</t>
  </si>
  <si>
    <t>DC1LL04</t>
  </si>
  <si>
    <t>CC1LL04</t>
  </si>
  <si>
    <t>Đường lối cách mạng của Đảng cộng sản Việt Nam</t>
  </si>
  <si>
    <t>DC1LL05</t>
  </si>
  <si>
    <t>CC1LL05</t>
  </si>
  <si>
    <t>Pháp luật Việt Nam đại cương</t>
  </si>
  <si>
    <t>DC1CB31</t>
  </si>
  <si>
    <t>Tiếng Anh 1</t>
  </si>
  <si>
    <t>CBNN</t>
  </si>
  <si>
    <t>CC1CB31</t>
  </si>
  <si>
    <t>DC1CB32</t>
  </si>
  <si>
    <t>Tiếng Anh 2</t>
  </si>
  <si>
    <t>DC1CB11</t>
  </si>
  <si>
    <t>CC1CB11</t>
  </si>
  <si>
    <t>Toán 1</t>
  </si>
  <si>
    <t>CBTO</t>
  </si>
  <si>
    <t>DC1CB12</t>
  </si>
  <si>
    <t>CC1CB12</t>
  </si>
  <si>
    <t>Toán 2</t>
  </si>
  <si>
    <t>DC1CB13</t>
  </si>
  <si>
    <t>Toán 3</t>
  </si>
  <si>
    <t>DC1CB17</t>
  </si>
  <si>
    <t>CC1CB17</t>
  </si>
  <si>
    <t>DC1CB18</t>
  </si>
  <si>
    <t>DC1CB19</t>
  </si>
  <si>
    <t>CC1CB19</t>
  </si>
  <si>
    <t>Lý thuyết xác suất - thống kê</t>
  </si>
  <si>
    <t>DC1CB21</t>
  </si>
  <si>
    <t>Vật lý đại cương 1</t>
  </si>
  <si>
    <t>DC1CB22</t>
  </si>
  <si>
    <t>Vật lý đại cương 2</t>
  </si>
  <si>
    <t>CC1CB21</t>
  </si>
  <si>
    <t>DL1CB22</t>
  </si>
  <si>
    <t>DC1CB26</t>
  </si>
  <si>
    <t>CC1CB26</t>
  </si>
  <si>
    <t xml:space="preserve">Hoá học đại cương </t>
  </si>
  <si>
    <t>Tin học đại cương</t>
  </si>
  <si>
    <t>DC1TT42</t>
  </si>
  <si>
    <t>CC1TT42</t>
  </si>
  <si>
    <t>DC1TT43</t>
  </si>
  <si>
    <t>CC1TT43</t>
  </si>
  <si>
    <t>CC1TT44</t>
  </si>
  <si>
    <t>Giáo dục thể chất</t>
  </si>
  <si>
    <t>GDTC</t>
  </si>
  <si>
    <t>DC1TD01</t>
  </si>
  <si>
    <t>CC1TD01</t>
  </si>
  <si>
    <t>GDTC 1: Thể dục tay không, thể dục dụng cụ</t>
  </si>
  <si>
    <t>DC1TD02</t>
  </si>
  <si>
    <t>CC1TD02</t>
  </si>
  <si>
    <t>GDTC 2: Điền kinh 1 (Nhảy xa, chạy trung bình)</t>
  </si>
  <si>
    <t>DC1TD03</t>
  </si>
  <si>
    <t>GDTC 3: Điền kinh 2 (Chạy cự ly ngắn, đẩy tạ)</t>
  </si>
  <si>
    <t>DC1TD04</t>
  </si>
  <si>
    <t>CC1TD04</t>
  </si>
  <si>
    <t>GDTC 4: Kỹ thuật bóng chuyền</t>
  </si>
  <si>
    <t>DC1TD05</t>
  </si>
  <si>
    <t>CC1TD05</t>
  </si>
  <si>
    <t>GDTC 5: Kỹ thuật cầu lông</t>
  </si>
  <si>
    <t>DC1QP01</t>
  </si>
  <si>
    <t>CC1QP01</t>
  </si>
  <si>
    <t>GDQP 1: Đường lối quân sự của Đảng</t>
  </si>
  <si>
    <t>DC1QP02</t>
  </si>
  <si>
    <t>GDQP 2: Công tác Quốc phòng - An ninh</t>
  </si>
  <si>
    <t>DC1QP03</t>
  </si>
  <si>
    <t>CC1QP03</t>
  </si>
  <si>
    <t>GDQP 3: Quân sự chung và chiến thuật, kỹ thuật bắn súng tiểu liên AK (CKC)</t>
  </si>
  <si>
    <t>DC1CB20</t>
  </si>
  <si>
    <t>CC1CB20</t>
  </si>
  <si>
    <t>DC1CB92</t>
  </si>
  <si>
    <t>CC1CB92</t>
  </si>
  <si>
    <t>Môi trường trong xây dựng</t>
  </si>
  <si>
    <t>DC1CB81</t>
  </si>
  <si>
    <t>Kinh tế học đại cương</t>
  </si>
  <si>
    <t>DC1CB96</t>
  </si>
  <si>
    <t>Các phương pháp số</t>
  </si>
  <si>
    <t>DC1CB91</t>
  </si>
  <si>
    <t>CC1CB91</t>
  </si>
  <si>
    <t>Sử dụng năng lượng tiết kiệm và hiệu quả</t>
  </si>
  <si>
    <t>DC1CB99</t>
  </si>
  <si>
    <t>Phương pháp nghiên cứu khoa học</t>
  </si>
  <si>
    <t>DC1CB94</t>
  </si>
  <si>
    <t>CC1CB94</t>
  </si>
  <si>
    <t>An toàn lao động và môi trường công nghiệp</t>
  </si>
  <si>
    <t>DC1CB95</t>
  </si>
  <si>
    <t>Phương pháp tính</t>
  </si>
  <si>
    <t>DC1CB82</t>
  </si>
  <si>
    <t>CC1CB82</t>
  </si>
  <si>
    <t>Soạn thảo văn bản</t>
  </si>
  <si>
    <t>DC1CB85</t>
  </si>
  <si>
    <t>CC1CB85</t>
  </si>
  <si>
    <t>Tâm lý học đại cương</t>
  </si>
  <si>
    <t>DC1CB83</t>
  </si>
  <si>
    <t>CC1CB83</t>
  </si>
  <si>
    <t>Xã hội học</t>
  </si>
  <si>
    <t>DC1CB86</t>
  </si>
  <si>
    <t>CC1CB86</t>
  </si>
  <si>
    <t>Đại cương về bảo hiểm</t>
  </si>
  <si>
    <t>DC1CB90</t>
  </si>
  <si>
    <t>CC1CB90</t>
  </si>
  <si>
    <t>Môi trường trong giao thông vận tải</t>
  </si>
  <si>
    <t>DC1TH46</t>
  </si>
  <si>
    <t>DC1TH47</t>
  </si>
  <si>
    <t>CC1TH47</t>
  </si>
  <si>
    <t>Kỹ thuật điện</t>
  </si>
  <si>
    <t>DC1TT90</t>
  </si>
  <si>
    <t>CC1TT90</t>
  </si>
  <si>
    <t>Bảo vệ môi trường</t>
  </si>
  <si>
    <t>DC1TH48</t>
  </si>
  <si>
    <t>CC1TH48</t>
  </si>
  <si>
    <t>Matlab và ứng dụng</t>
  </si>
  <si>
    <t>DC2CO11</t>
  </si>
  <si>
    <t>CC2CO11</t>
  </si>
  <si>
    <t>CSKT</t>
  </si>
  <si>
    <t>CL2CO11</t>
  </si>
  <si>
    <t>DC2CO12</t>
  </si>
  <si>
    <t>Hình học họa hình</t>
  </si>
  <si>
    <t>DC2CO13</t>
  </si>
  <si>
    <t>Vẽ kỹ thuật</t>
  </si>
  <si>
    <t>CC2CO12</t>
  </si>
  <si>
    <t>DL2CO13</t>
  </si>
  <si>
    <t>DC2CO21</t>
  </si>
  <si>
    <t xml:space="preserve">Cơ học cơ sở </t>
  </si>
  <si>
    <t>DL2CO21</t>
  </si>
  <si>
    <t>CC2CO21</t>
  </si>
  <si>
    <t>DC2CO25</t>
  </si>
  <si>
    <t>Sức bền vật liệu</t>
  </si>
  <si>
    <t>DC2CO26</t>
  </si>
  <si>
    <t>DL2CO25</t>
  </si>
  <si>
    <t>DL2CO26</t>
  </si>
  <si>
    <t>CC2CO25</t>
  </si>
  <si>
    <t>CC2CO26</t>
  </si>
  <si>
    <t>DC2CT27</t>
  </si>
  <si>
    <t xml:space="preserve">Cơ học kết cấu </t>
  </si>
  <si>
    <t>CTCA</t>
  </si>
  <si>
    <t>DL2CT27</t>
  </si>
  <si>
    <t>CC2CT27</t>
  </si>
  <si>
    <t>DC2GT61</t>
  </si>
  <si>
    <t>Thủy lực - Thủy văn công trình</t>
  </si>
  <si>
    <t>DL2GT61</t>
  </si>
  <si>
    <t>CC2GT61</t>
  </si>
  <si>
    <t>Thủy lực công trình</t>
  </si>
  <si>
    <t>CTCC</t>
  </si>
  <si>
    <t>DC2CT16</t>
  </si>
  <si>
    <t>CC2CT16</t>
  </si>
  <si>
    <t>Trắc địa</t>
  </si>
  <si>
    <t>DC2CT31</t>
  </si>
  <si>
    <t>CC2CT31</t>
  </si>
  <si>
    <t>Địa chất công trình</t>
  </si>
  <si>
    <t>DC2CT32</t>
  </si>
  <si>
    <t>CC2CT32</t>
  </si>
  <si>
    <t xml:space="preserve">Cơ học đất </t>
  </si>
  <si>
    <t>CL2CT32</t>
  </si>
  <si>
    <t>DC2GT35</t>
  </si>
  <si>
    <t>CC2GT35</t>
  </si>
  <si>
    <t>Vật liệu xây dựng</t>
  </si>
  <si>
    <t>DC2DD35</t>
  </si>
  <si>
    <t>CC2DD35</t>
  </si>
  <si>
    <t>DC2GT51</t>
  </si>
  <si>
    <t>CC2GT51</t>
  </si>
  <si>
    <t>Kết cấu thép</t>
  </si>
  <si>
    <t>DC2DD51</t>
  </si>
  <si>
    <t>CC2DD51</t>
  </si>
  <si>
    <t>DC2GT52</t>
  </si>
  <si>
    <t>DC2DD52</t>
  </si>
  <si>
    <t>DL2GT52</t>
  </si>
  <si>
    <t>CL2GT52</t>
  </si>
  <si>
    <t>DL2DD52</t>
  </si>
  <si>
    <t>CL2DD52</t>
  </si>
  <si>
    <t>CC2GT52</t>
  </si>
  <si>
    <t>CC2DD52</t>
  </si>
  <si>
    <t>DC2DD53</t>
  </si>
  <si>
    <t>CC2DD53</t>
  </si>
  <si>
    <t>CTDD</t>
  </si>
  <si>
    <t>DC2GT33</t>
  </si>
  <si>
    <t>DC2DD33</t>
  </si>
  <si>
    <t>DL2GT33</t>
  </si>
  <si>
    <t>CL2GT33</t>
  </si>
  <si>
    <t>DL2DD33</t>
  </si>
  <si>
    <t>CL2DD33</t>
  </si>
  <si>
    <t>CC2GT33</t>
  </si>
  <si>
    <t>CC2DD33</t>
  </si>
  <si>
    <t>DC2GT42</t>
  </si>
  <si>
    <t>CC2GT42</t>
  </si>
  <si>
    <t>Máy xây dựng</t>
  </si>
  <si>
    <t>CKMX</t>
  </si>
  <si>
    <t>DC2DD42</t>
  </si>
  <si>
    <t>CC2DD42</t>
  </si>
  <si>
    <t>DC2CK41</t>
  </si>
  <si>
    <t>TTDT</t>
  </si>
  <si>
    <t>DL2CK41</t>
  </si>
  <si>
    <t>CC2CK41</t>
  </si>
  <si>
    <t>DC2CK48</t>
  </si>
  <si>
    <t>Nhiệt kỹ thuật</t>
  </si>
  <si>
    <t>CKOT</t>
  </si>
  <si>
    <t>DL2CK48</t>
  </si>
  <si>
    <t>CC2CK48</t>
  </si>
  <si>
    <t>DC2CK32</t>
  </si>
  <si>
    <t>CC2CK32</t>
  </si>
  <si>
    <t>Vật liệu cơ khí</t>
  </si>
  <si>
    <t>DC2CK55</t>
  </si>
  <si>
    <t>Nguyên lý máy</t>
  </si>
  <si>
    <t>DL2CK55</t>
  </si>
  <si>
    <t>CC2CK55</t>
  </si>
  <si>
    <t>DC2CK56</t>
  </si>
  <si>
    <t>Chi tiết máy 1</t>
  </si>
  <si>
    <t>DC2CK57</t>
  </si>
  <si>
    <t>Chi tiết máy 2</t>
  </si>
  <si>
    <t>DC2CK18</t>
  </si>
  <si>
    <t>CC2CK18</t>
  </si>
  <si>
    <t>Dung sai kỹ thuật đo</t>
  </si>
  <si>
    <t>DC2CK33</t>
  </si>
  <si>
    <t>CC2CK33</t>
  </si>
  <si>
    <t>Công nghệ kim loại</t>
  </si>
  <si>
    <t>DC2CK61</t>
  </si>
  <si>
    <t>CC2CK61</t>
  </si>
  <si>
    <t>Thủy lực cơ sở</t>
  </si>
  <si>
    <t>DC2OT70</t>
  </si>
  <si>
    <t>DL2OT70</t>
  </si>
  <si>
    <t>Lý thuyết ô tô</t>
  </si>
  <si>
    <t>CC2OT70</t>
  </si>
  <si>
    <t>DC2MX70</t>
  </si>
  <si>
    <t>Truyền động máy xây dựng</t>
  </si>
  <si>
    <t>DL2MX70</t>
  </si>
  <si>
    <t>CC2MX70</t>
  </si>
  <si>
    <t>DC2DM26</t>
  </si>
  <si>
    <t>DC2DM56</t>
  </si>
  <si>
    <t>Sức kéo đoàn tàu</t>
  </si>
  <si>
    <t>CKDM</t>
  </si>
  <si>
    <t>DL2DM56</t>
  </si>
  <si>
    <t>CC2DM56</t>
  </si>
  <si>
    <t>DC2KV61</t>
  </si>
  <si>
    <t>CC2KV61</t>
  </si>
  <si>
    <t>Kinh tế vi mô</t>
  </si>
  <si>
    <t>DC2KV62</t>
  </si>
  <si>
    <t>CC2KV62</t>
  </si>
  <si>
    <t>Kinh tế vĩ mô</t>
  </si>
  <si>
    <t>DC2KV71</t>
  </si>
  <si>
    <t>CC2KV71</t>
  </si>
  <si>
    <t>Nguyên lý thống kê kinh tế</t>
  </si>
  <si>
    <t>DC2KV74</t>
  </si>
  <si>
    <t>CC2KV74</t>
  </si>
  <si>
    <t>Marketing căn bản</t>
  </si>
  <si>
    <t>DC2KV73</t>
  </si>
  <si>
    <t>CC2KV73</t>
  </si>
  <si>
    <t>Quản trị học</t>
  </si>
  <si>
    <t>DC2KV68</t>
  </si>
  <si>
    <t>CC2KV68</t>
  </si>
  <si>
    <t>Nguyên lý kế toán</t>
  </si>
  <si>
    <t>DC2KV67</t>
  </si>
  <si>
    <t>CC2KV67</t>
  </si>
  <si>
    <t>Tài chính - Tiền tệ</t>
  </si>
  <si>
    <t>DC2KV77</t>
  </si>
  <si>
    <t>CC2KV77</t>
  </si>
  <si>
    <t>Pháp luật kinh tế</t>
  </si>
  <si>
    <t>DC2KV81</t>
  </si>
  <si>
    <t>CC2KV81</t>
  </si>
  <si>
    <t>Kiểm toán căn bản</t>
  </si>
  <si>
    <t>DC2KV63</t>
  </si>
  <si>
    <t>Kinh tế lượng</t>
  </si>
  <si>
    <t>DC2KV65</t>
  </si>
  <si>
    <t>CC2KV65</t>
  </si>
  <si>
    <t>Kinh tế xây dựng</t>
  </si>
  <si>
    <t>DC2QT83</t>
  </si>
  <si>
    <t>CC2QT83</t>
  </si>
  <si>
    <t>Chiến lược phát triển doanh nghiệp</t>
  </si>
  <si>
    <t>DC2KV80</t>
  </si>
  <si>
    <t>CC2KV80</t>
  </si>
  <si>
    <t>Kế toán doanh nghiệp</t>
  </si>
  <si>
    <t>CC2KV69</t>
  </si>
  <si>
    <t>Kế toán tài chính</t>
  </si>
  <si>
    <t>KVTN</t>
  </si>
  <si>
    <t>CC2TN81</t>
  </si>
  <si>
    <t>Tiền tệ - Ngân hàng</t>
  </si>
  <si>
    <t>CC2TN82</t>
  </si>
  <si>
    <t>Tài chính học</t>
  </si>
  <si>
    <t>DC2CO15</t>
  </si>
  <si>
    <t>CC2CO15</t>
  </si>
  <si>
    <t>DC2VS39</t>
  </si>
  <si>
    <t>CC2VS39</t>
  </si>
  <si>
    <t>Cầu đường - Thông tin tín hiệu đường sắt</t>
  </si>
  <si>
    <t>DC2CO24</t>
  </si>
  <si>
    <t>CC2CO24</t>
  </si>
  <si>
    <t>Cơ kỹ thuật</t>
  </si>
  <si>
    <t>DC2KV64</t>
  </si>
  <si>
    <t>CC2KV64</t>
  </si>
  <si>
    <t>Kinh tế học</t>
  </si>
  <si>
    <t>DC2VS38</t>
  </si>
  <si>
    <t>CC2VS38</t>
  </si>
  <si>
    <t>Phương tiện vận tải đường sắt</t>
  </si>
  <si>
    <t>DC2KV70</t>
  </si>
  <si>
    <t>CC2KV70</t>
  </si>
  <si>
    <t>Nguyên lý thống kê</t>
  </si>
  <si>
    <t>DC2VS67</t>
  </si>
  <si>
    <t>CC2VS67</t>
  </si>
  <si>
    <t>Định mức kinh tế kỹ thuật vận tải đường sắt</t>
  </si>
  <si>
    <t>Marketing vận tải</t>
  </si>
  <si>
    <t>DC2VS56</t>
  </si>
  <si>
    <t>CC2VS56</t>
  </si>
  <si>
    <t>DC2VS63</t>
  </si>
  <si>
    <t>CC2VS63</t>
  </si>
  <si>
    <t>Kinh tế vận tải đường sắt</t>
  </si>
  <si>
    <t>DL2VS63</t>
  </si>
  <si>
    <t>CL2VS63</t>
  </si>
  <si>
    <t>Hàng hóa vận tải</t>
  </si>
  <si>
    <t>Địa lý vận tải</t>
  </si>
  <si>
    <t>DC2VB39</t>
  </si>
  <si>
    <t>CC2VB39</t>
  </si>
  <si>
    <t>DC2VB67</t>
  </si>
  <si>
    <t>CC2VB67</t>
  </si>
  <si>
    <t>Định mức kinh tế kỹ thuật vận tải ô tô</t>
  </si>
  <si>
    <t>CC2VB63</t>
  </si>
  <si>
    <t>Kinh tế vận tải ô tô</t>
  </si>
  <si>
    <t>DC2KX31</t>
  </si>
  <si>
    <t>Địa kỹ thuật</t>
  </si>
  <si>
    <t>DC2KX17</t>
  </si>
  <si>
    <t>CC2KX17</t>
  </si>
  <si>
    <t xml:space="preserve">Trắc địa </t>
  </si>
  <si>
    <t>DC2KX36</t>
  </si>
  <si>
    <t>CC2KX36</t>
  </si>
  <si>
    <t>DC2KX37</t>
  </si>
  <si>
    <t>CC2KX37</t>
  </si>
  <si>
    <t>DC2KX41</t>
  </si>
  <si>
    <t>CC2KX41</t>
  </si>
  <si>
    <t>Thiết kế đường</t>
  </si>
  <si>
    <t>DC2KX51</t>
  </si>
  <si>
    <t>CC2KX51</t>
  </si>
  <si>
    <t>Xây dựng đường</t>
  </si>
  <si>
    <t>DC2KX42</t>
  </si>
  <si>
    <t>CC2KX42</t>
  </si>
  <si>
    <t>Thiết kế cầu</t>
  </si>
  <si>
    <t>DC2KX52</t>
  </si>
  <si>
    <t>CC2KX52</t>
  </si>
  <si>
    <t>Xây dựng cầu</t>
  </si>
  <si>
    <t>DC2KX43</t>
  </si>
  <si>
    <t>CC2KX43</t>
  </si>
  <si>
    <t>Kiến trúc dân dụng và công nghiệp</t>
  </si>
  <si>
    <t>DC2KX44</t>
  </si>
  <si>
    <t>CC2KX44</t>
  </si>
  <si>
    <t>Kết cấu nhà dân dụng và công nghiệp</t>
  </si>
  <si>
    <t>DC2KX45</t>
  </si>
  <si>
    <t>CC2KX45</t>
  </si>
  <si>
    <t>Cấp thoát nước</t>
  </si>
  <si>
    <t>DC2KX53</t>
  </si>
  <si>
    <t>CC2KX53</t>
  </si>
  <si>
    <t>Kỹ thuật thi công công trình dân dụng và công nghiệp</t>
  </si>
  <si>
    <t>DC2TT21</t>
  </si>
  <si>
    <t>CC2TT21</t>
  </si>
  <si>
    <t>Toán học rời rạc</t>
  </si>
  <si>
    <t>Kiến trúc máy tính</t>
  </si>
  <si>
    <t>TTHT</t>
  </si>
  <si>
    <t>DC2TT22</t>
  </si>
  <si>
    <t>CC2TT22</t>
  </si>
  <si>
    <t>Nhập môn Cơ sở dữ liệu</t>
  </si>
  <si>
    <t>Nguyên lý Hệ điều hành</t>
  </si>
  <si>
    <t>DC2TT23</t>
  </si>
  <si>
    <t>CC2TT23</t>
  </si>
  <si>
    <t>Ngôn ngữ lập trình C</t>
  </si>
  <si>
    <t>Cấu trúc dữ liệu và giải thuật</t>
  </si>
  <si>
    <t>Nhập môn mạng máy tính</t>
  </si>
  <si>
    <t>Lý thuyết đồ thị</t>
  </si>
  <si>
    <t>DC2TT35</t>
  </si>
  <si>
    <t>Lập trình trên môi trường Web</t>
  </si>
  <si>
    <t>Công nghệ phần mềm</t>
  </si>
  <si>
    <t>Kỹ thuật đồ họa máy tính</t>
  </si>
  <si>
    <t>CC2CO14</t>
  </si>
  <si>
    <t>Tin học văn phòng</t>
  </si>
  <si>
    <t>Ngôn ngữ lập trình Java</t>
  </si>
  <si>
    <t>Lập trình cơ bản C</t>
  </si>
  <si>
    <t>Cấu trúc máy tính + hợp ngữ</t>
  </si>
  <si>
    <t>Mạng cơ bản - Internet</t>
  </si>
  <si>
    <t>DC2DT41</t>
  </si>
  <si>
    <t>CC2DT41</t>
  </si>
  <si>
    <t>DT</t>
  </si>
  <si>
    <t>Linh kiện điện tử</t>
  </si>
  <si>
    <t>DC2DT42</t>
  </si>
  <si>
    <t>CC2DT42</t>
  </si>
  <si>
    <t>Lý thuyết mạch</t>
  </si>
  <si>
    <t>DC2DT43</t>
  </si>
  <si>
    <t>CC2DT43</t>
  </si>
  <si>
    <t>DC2DT44</t>
  </si>
  <si>
    <t>CC2DT44</t>
  </si>
  <si>
    <t>Cơ sở kỹ thuật đo lường</t>
  </si>
  <si>
    <t>DC2DT46</t>
  </si>
  <si>
    <t>Trường điện từ</t>
  </si>
  <si>
    <t>DC2DT51</t>
  </si>
  <si>
    <t>Điện tử số</t>
  </si>
  <si>
    <t>DL2DT51</t>
  </si>
  <si>
    <t>CC2DT51</t>
  </si>
  <si>
    <t>DC2DT52</t>
  </si>
  <si>
    <t>Đồ án Điện tử số</t>
  </si>
  <si>
    <t>DC2DT53</t>
  </si>
  <si>
    <t>Điện tử tương tự</t>
  </si>
  <si>
    <t>DL2DT53</t>
  </si>
  <si>
    <t>CC2DT53</t>
  </si>
  <si>
    <t>DC2DT54</t>
  </si>
  <si>
    <t>Đồ án Điện tử tương tự</t>
  </si>
  <si>
    <t>DC2DT45</t>
  </si>
  <si>
    <t>CC2DT45</t>
  </si>
  <si>
    <t>Cơ sở điều khiển tự động</t>
  </si>
  <si>
    <t>DC2DT55</t>
  </si>
  <si>
    <t>Anten và truyền sóng</t>
  </si>
  <si>
    <t>DC2DT56</t>
  </si>
  <si>
    <t>CC2DT56</t>
  </si>
  <si>
    <t>Tín hiệu và hệ thống</t>
  </si>
  <si>
    <t>DC2DT62</t>
  </si>
  <si>
    <t>Kỹ thuật vi xử lý</t>
  </si>
  <si>
    <t>DL2DT62</t>
  </si>
  <si>
    <t>CC2DT62</t>
  </si>
  <si>
    <t>DC2DT64</t>
  </si>
  <si>
    <t>CC2DT64</t>
  </si>
  <si>
    <t>Xử lý tín hiệu số</t>
  </si>
  <si>
    <t>DC2CO28</t>
  </si>
  <si>
    <t>Động lực học công trình</t>
  </si>
  <si>
    <t>DC2CT65</t>
  </si>
  <si>
    <t>CC2CT65</t>
  </si>
  <si>
    <t>An toàn lao động</t>
  </si>
  <si>
    <t>DC2CO29</t>
  </si>
  <si>
    <t>Cơ học môi trường liên tục</t>
  </si>
  <si>
    <t>DC2CT41</t>
  </si>
  <si>
    <t>CC2CT41</t>
  </si>
  <si>
    <t>Kỹ thuật điện công trình</t>
  </si>
  <si>
    <t>DC2DD94</t>
  </si>
  <si>
    <t>CC2DD94</t>
  </si>
  <si>
    <t>Nguyên lý quy hoạch</t>
  </si>
  <si>
    <t>DC2DD93</t>
  </si>
  <si>
    <t>CC2DD93</t>
  </si>
  <si>
    <t>Luật xây dựng</t>
  </si>
  <si>
    <t>DC2CB91</t>
  </si>
  <si>
    <t>Công tác kỹ sư</t>
  </si>
  <si>
    <t>DC2CK60</t>
  </si>
  <si>
    <t>CC2CK60</t>
  </si>
  <si>
    <t>Tin học ứng dụng</t>
  </si>
  <si>
    <t>DC2CK59</t>
  </si>
  <si>
    <t>CC2CK59</t>
  </si>
  <si>
    <t>Cơ sở thiết kế trên máy tính</t>
  </si>
  <si>
    <t>DC2CK58</t>
  </si>
  <si>
    <t>CC2CK58</t>
  </si>
  <si>
    <t xml:space="preserve">Truyền động thủy lực và khí nén </t>
  </si>
  <si>
    <t>DC2CB96</t>
  </si>
  <si>
    <t>Quản trị chất lượng</t>
  </si>
  <si>
    <t>DC2CK19</t>
  </si>
  <si>
    <t>CC2CK19</t>
  </si>
  <si>
    <t>Kỹ thuật điều khiển tự động đo lường</t>
  </si>
  <si>
    <t>DC2CB97</t>
  </si>
  <si>
    <t>Dao động kỹ thuật</t>
  </si>
  <si>
    <t>DC2CK44</t>
  </si>
  <si>
    <t>CC2CK44</t>
  </si>
  <si>
    <t>Trang bị điện trên máy công nghiệp</t>
  </si>
  <si>
    <t>DC2CB94</t>
  </si>
  <si>
    <t>CC2CB94</t>
  </si>
  <si>
    <t>Văn hóa kinh doanh</t>
  </si>
  <si>
    <t>DC2KV90</t>
  </si>
  <si>
    <t>CC2KV90</t>
  </si>
  <si>
    <t>Thương mại điện tử</t>
  </si>
  <si>
    <t>DC2KV82</t>
  </si>
  <si>
    <t>CC2KV82</t>
  </si>
  <si>
    <t>Kinh tế quốc tế</t>
  </si>
  <si>
    <t>DC2KV84</t>
  </si>
  <si>
    <t>CC2KV84</t>
  </si>
  <si>
    <t>Kinh tế vận tải</t>
  </si>
  <si>
    <t>DC2KV83</t>
  </si>
  <si>
    <t>CC2KV83</t>
  </si>
  <si>
    <t>Kinh tế phát triển</t>
  </si>
  <si>
    <t>DC2KV92</t>
  </si>
  <si>
    <t>Thị trường chứng khoán</t>
  </si>
  <si>
    <t>CC2KV85</t>
  </si>
  <si>
    <t>Kinh tế đầu tư</t>
  </si>
  <si>
    <t>CC2KV86</t>
  </si>
  <si>
    <t>Kinh tế công cộng</t>
  </si>
  <si>
    <t>DC2CB89</t>
  </si>
  <si>
    <t>CC2CB89</t>
  </si>
  <si>
    <t>DC2KV93</t>
  </si>
  <si>
    <t>CC2KV93</t>
  </si>
  <si>
    <t>DC2KV72</t>
  </si>
  <si>
    <t>CC2KV72</t>
  </si>
  <si>
    <t xml:space="preserve">Quản trị học </t>
  </si>
  <si>
    <t>DC2KX46</t>
  </si>
  <si>
    <t>CC2KX46</t>
  </si>
  <si>
    <t>Thiết kế đường sắt</t>
  </si>
  <si>
    <t>DC2KX47</t>
  </si>
  <si>
    <t>CC2KX47</t>
  </si>
  <si>
    <t>Công trình cảng - đường thủy</t>
  </si>
  <si>
    <t>DC2DT61</t>
  </si>
  <si>
    <t>Kỹ thuật số</t>
  </si>
  <si>
    <t>DC2DT63</t>
  </si>
  <si>
    <t>Automat và ngôn ngữ hình thức</t>
  </si>
  <si>
    <t>Nhập môn chương trình dịch</t>
  </si>
  <si>
    <t>DC2DT57</t>
  </si>
  <si>
    <t>CC2DT57</t>
  </si>
  <si>
    <t>Kỹ thuật phần mềm ứng dụng</t>
  </si>
  <si>
    <t>Access</t>
  </si>
  <si>
    <t>Cơ sở dữ liệu nâng cao</t>
  </si>
  <si>
    <t>Các hệ phân tán</t>
  </si>
  <si>
    <t>DC3CD33</t>
  </si>
  <si>
    <t>CC3CD33</t>
  </si>
  <si>
    <t>Tiếng Anh 3</t>
  </si>
  <si>
    <t>DC3CA33</t>
  </si>
  <si>
    <t>DC3DB33</t>
  </si>
  <si>
    <t>DC3DS33</t>
  </si>
  <si>
    <t>CC3DS33</t>
  </si>
  <si>
    <t>DC3CC33</t>
  </si>
  <si>
    <t>CC3CC33</t>
  </si>
  <si>
    <t>DC3DD33</t>
  </si>
  <si>
    <t>CC3DD33</t>
  </si>
  <si>
    <t>DC3OT33</t>
  </si>
  <si>
    <t>CC3OT33</t>
  </si>
  <si>
    <t>DC3MX33</t>
  </si>
  <si>
    <t>CC3MX33</t>
  </si>
  <si>
    <t>DC3MT33</t>
  </si>
  <si>
    <t>CC3MT33</t>
  </si>
  <si>
    <t>DC3DM33</t>
  </si>
  <si>
    <t>CC3DM33</t>
  </si>
  <si>
    <t>DC3KT33</t>
  </si>
  <si>
    <t>CC3KT33</t>
  </si>
  <si>
    <t>DC3QT33</t>
  </si>
  <si>
    <t>CC3QT33</t>
  </si>
  <si>
    <t>CC3TN33</t>
  </si>
  <si>
    <t>DC3VS33</t>
  </si>
  <si>
    <t>CC3VS33</t>
  </si>
  <si>
    <t>DC3VB33</t>
  </si>
  <si>
    <t>CC3VB33</t>
  </si>
  <si>
    <t>DC3KX33</t>
  </si>
  <si>
    <t>CC3KX33</t>
  </si>
  <si>
    <t>DC3HT33</t>
  </si>
  <si>
    <t>CC3TH33</t>
  </si>
  <si>
    <t>DC3DT33</t>
  </si>
  <si>
    <t>CC3DT33</t>
  </si>
  <si>
    <t>DC3DB41</t>
  </si>
  <si>
    <t>Thiết kế đường 1</t>
  </si>
  <si>
    <t>CTDB</t>
  </si>
  <si>
    <t>DC3DB42</t>
  </si>
  <si>
    <t>Thiết kế đường 2 (Nút giao và đường cao tốc)</t>
  </si>
  <si>
    <t>DL3DB41</t>
  </si>
  <si>
    <t>DC3DB43</t>
  </si>
  <si>
    <t>Đồ án Thiết kế đường</t>
  </si>
  <si>
    <t>DC3DB44</t>
  </si>
  <si>
    <t>CC3DB41</t>
  </si>
  <si>
    <t>CL3DB41</t>
  </si>
  <si>
    <t>DC3CA41</t>
  </si>
  <si>
    <t>Thiết kế cầu 1</t>
  </si>
  <si>
    <t>DC3CA42</t>
  </si>
  <si>
    <t>Thiết kế cầu 2</t>
  </si>
  <si>
    <t>DL3CA41</t>
  </si>
  <si>
    <t>DC3CA43</t>
  </si>
  <si>
    <t>Đồ án Thiết kế cầu</t>
  </si>
  <si>
    <t>DC3CA44</t>
  </si>
  <si>
    <t>CC3CA41</t>
  </si>
  <si>
    <t>CL3CA41</t>
  </si>
  <si>
    <t>DC3DS41</t>
  </si>
  <si>
    <t>CTDS</t>
  </si>
  <si>
    <t>DL3DS41</t>
  </si>
  <si>
    <t>DC3DS44</t>
  </si>
  <si>
    <t>Đồ án Thiết kế đường sắt</t>
  </si>
  <si>
    <t>CC3DS41</t>
  </si>
  <si>
    <t>DC3DD41</t>
  </si>
  <si>
    <t>DC3DD42</t>
  </si>
  <si>
    <t>DL3DD41</t>
  </si>
  <si>
    <t>CC3DD41</t>
  </si>
  <si>
    <t>DC3DD43</t>
  </si>
  <si>
    <t>Kết cấu nhà bê tông cốt thép</t>
  </si>
  <si>
    <t>CC3DD43</t>
  </si>
  <si>
    <t>DC3DD44</t>
  </si>
  <si>
    <t>Kết cấu nhà thép</t>
  </si>
  <si>
    <t>CC3DD44</t>
  </si>
  <si>
    <t>DL3DD43</t>
  </si>
  <si>
    <t>Kết cấu nhà</t>
  </si>
  <si>
    <t>DC3DD45</t>
  </si>
  <si>
    <t>Đồ án Kết cấu nhà</t>
  </si>
  <si>
    <t>DC3DD46</t>
  </si>
  <si>
    <t>CC3DD46</t>
  </si>
  <si>
    <t>DC3DD51</t>
  </si>
  <si>
    <t>CC3DD51</t>
  </si>
  <si>
    <t>Kỹ thuật thi công 1</t>
  </si>
  <si>
    <t>DC3DD52</t>
  </si>
  <si>
    <t>CC3DD52</t>
  </si>
  <si>
    <t>Kỹ thuật thi công 2</t>
  </si>
  <si>
    <t>DC3DD53</t>
  </si>
  <si>
    <t>Tổ chức thi công công trình xây dựng</t>
  </si>
  <si>
    <t>DL3DD51</t>
  </si>
  <si>
    <t>Kỹ thuật thi công</t>
  </si>
  <si>
    <t>DL3DD53</t>
  </si>
  <si>
    <t>DC3DD54</t>
  </si>
  <si>
    <t>CC3DD53</t>
  </si>
  <si>
    <t>DC3DD61</t>
  </si>
  <si>
    <t>CC3DD61</t>
  </si>
  <si>
    <t>Thí nghiệm và kiểm định chất lượng công trình</t>
  </si>
  <si>
    <t>DC3CC47</t>
  </si>
  <si>
    <t>CC3CC47</t>
  </si>
  <si>
    <t>DC3CC31</t>
  </si>
  <si>
    <t>CC3CC31</t>
  </si>
  <si>
    <t>Động lực học sông biển</t>
  </si>
  <si>
    <t>DC3CC41</t>
  </si>
  <si>
    <t>CC3CC41</t>
  </si>
  <si>
    <t>Quy hoạch cảng</t>
  </si>
  <si>
    <t>DC3CC42</t>
  </si>
  <si>
    <t>Công trình bến cảng</t>
  </si>
  <si>
    <t>DL3CC42</t>
  </si>
  <si>
    <t>DC3CC43</t>
  </si>
  <si>
    <t>CC3CC42</t>
  </si>
  <si>
    <t>DC3CC44</t>
  </si>
  <si>
    <t>CC3CC44</t>
  </si>
  <si>
    <t xml:space="preserve">Công trình đường thủy </t>
  </si>
  <si>
    <t>DL3CC44</t>
  </si>
  <si>
    <t>DC3CC45</t>
  </si>
  <si>
    <t>DC3CC46</t>
  </si>
  <si>
    <t>CC3CC46</t>
  </si>
  <si>
    <t>DC3CC51</t>
  </si>
  <si>
    <t>CC3CC51</t>
  </si>
  <si>
    <t>DC3CC52</t>
  </si>
  <si>
    <t>CC3CC52</t>
  </si>
  <si>
    <t>DL3CC51</t>
  </si>
  <si>
    <t>DC3CC53</t>
  </si>
  <si>
    <t>DL3CC53</t>
  </si>
  <si>
    <t>DC3CC54</t>
  </si>
  <si>
    <t>CC3CC53</t>
  </si>
  <si>
    <t>DC3CC61</t>
  </si>
  <si>
    <t>CC3CC61</t>
  </si>
  <si>
    <t xml:space="preserve">Quản lý khai thác và kiểm định công trình </t>
  </si>
  <si>
    <t>DC3DB51</t>
  </si>
  <si>
    <t>Kỹ thuật thi công nền đường</t>
  </si>
  <si>
    <t>DC3DB52</t>
  </si>
  <si>
    <t>Kỹ thuật thi công mặt đường</t>
  </si>
  <si>
    <t>DL3DB53</t>
  </si>
  <si>
    <t>Kỹ thuật thi công và tổ chức thi công đường bộ</t>
  </si>
  <si>
    <t>CC3DB51</t>
  </si>
  <si>
    <t>CC3DB52</t>
  </si>
  <si>
    <t>CL3DB51</t>
  </si>
  <si>
    <t>Kỹ thuật thi công đường ô tô</t>
  </si>
  <si>
    <t>DC3CA51</t>
  </si>
  <si>
    <t>Kỹ thuật thi công cầu 1</t>
  </si>
  <si>
    <t>DC3CA52</t>
  </si>
  <si>
    <t>Kỹ thuật thi công cầu 2</t>
  </si>
  <si>
    <t>DL3CA53</t>
  </si>
  <si>
    <t>Kỹ thuật thi công và tổ chức thi công cầu</t>
  </si>
  <si>
    <t>CC3CA51</t>
  </si>
  <si>
    <t>CC3CA52</t>
  </si>
  <si>
    <t>CL3CA51</t>
  </si>
  <si>
    <t>Kỹ thuật thi công cầu</t>
  </si>
  <si>
    <t>DC3DS51</t>
  </si>
  <si>
    <t>Kỹ thuật thi công nền đường sắt</t>
  </si>
  <si>
    <t>DC3DS52</t>
  </si>
  <si>
    <t>DL3DS53</t>
  </si>
  <si>
    <t>Kỹ thuật thi công và tổ chức thi công đường sắt</t>
  </si>
  <si>
    <t>CC3DS51</t>
  </si>
  <si>
    <t>CC3DS52</t>
  </si>
  <si>
    <t>DC3DB74</t>
  </si>
  <si>
    <t>Công trình đường bộ</t>
  </si>
  <si>
    <t>DC3CA76</t>
  </si>
  <si>
    <t>Công trình hầm</t>
  </si>
  <si>
    <t>DC3CA75</t>
  </si>
  <si>
    <t>Công trình cầu</t>
  </si>
  <si>
    <t>DC3CD53</t>
  </si>
  <si>
    <t>DC3CD54</t>
  </si>
  <si>
    <t>DC3CA53</t>
  </si>
  <si>
    <t>DC3CA54</t>
  </si>
  <si>
    <t>DC3DB53</t>
  </si>
  <si>
    <t>DC3DB54</t>
  </si>
  <si>
    <t>DC3CS53</t>
  </si>
  <si>
    <t>DC3CS54</t>
  </si>
  <si>
    <t>CC3CD53</t>
  </si>
  <si>
    <t>CC3CS53</t>
  </si>
  <si>
    <t>Quản lý dự án đầu tư xây dựng công trình</t>
  </si>
  <si>
    <t>DC3DB61</t>
  </si>
  <si>
    <t>Quản lý khai thác và kiểm định đường</t>
  </si>
  <si>
    <t>DC3DB62</t>
  </si>
  <si>
    <t>DC3CA61</t>
  </si>
  <si>
    <t>Quản lý khai thác và kiểm định cầu</t>
  </si>
  <si>
    <t>DC3CA62</t>
  </si>
  <si>
    <t>DL3CD61</t>
  </si>
  <si>
    <t>Quản lý, khai thác và kiểm định công trình cầu, đường</t>
  </si>
  <si>
    <t>CC3CD61</t>
  </si>
  <si>
    <t>CL3CD61</t>
  </si>
  <si>
    <t>DC3DS61</t>
  </si>
  <si>
    <t>Quản lý khai thác và kiểm định đường sắt</t>
  </si>
  <si>
    <t>DL3CS61</t>
  </si>
  <si>
    <t>Quản lý, khai thác và kiểm định công trình cầu, đường sắt</t>
  </si>
  <si>
    <t>CC3CS61</t>
  </si>
  <si>
    <t>DC3CK71</t>
  </si>
  <si>
    <t>CC3CK71</t>
  </si>
  <si>
    <t xml:space="preserve">Động cơ đốt trong </t>
  </si>
  <si>
    <t>DL3CK71</t>
  </si>
  <si>
    <t>DC3CK72</t>
  </si>
  <si>
    <t xml:space="preserve">Đồ án Động cơ đốt trong </t>
  </si>
  <si>
    <t>DC3OT43</t>
  </si>
  <si>
    <t xml:space="preserve">Kết cấu - tính toán ô tô </t>
  </si>
  <si>
    <t>DL3OT43</t>
  </si>
  <si>
    <t>CC3OT43</t>
  </si>
  <si>
    <t>DC3OT44</t>
  </si>
  <si>
    <t xml:space="preserve">Đồ án Kết cấu - tính toán ô tô </t>
  </si>
  <si>
    <t>DC3OT31</t>
  </si>
  <si>
    <t xml:space="preserve">Trang bị điện và các thiết bị điều khiển tự động trên ô tô </t>
  </si>
  <si>
    <t>DL3OT31</t>
  </si>
  <si>
    <t>CC3OT31</t>
  </si>
  <si>
    <t>DC3OT55</t>
  </si>
  <si>
    <t>Công nghệ chế tạo phụ tùng ô tô</t>
  </si>
  <si>
    <t>DC3OT51</t>
  </si>
  <si>
    <t>CC3OT51</t>
  </si>
  <si>
    <t>Chẩn đoán và kiểm định kỹ thuật ô tô</t>
  </si>
  <si>
    <t>DL3OT51</t>
  </si>
  <si>
    <t>DC3OT52</t>
  </si>
  <si>
    <t>Công nghệ bảo dưỡng, sửa chữa ô tô</t>
  </si>
  <si>
    <t>DL3OT52</t>
  </si>
  <si>
    <t>CC3OT52</t>
  </si>
  <si>
    <t>DC3OT53</t>
  </si>
  <si>
    <t>CC3OT53</t>
  </si>
  <si>
    <t>Công nghệ lắp ráp ô tô</t>
  </si>
  <si>
    <t>DC3OT54</t>
  </si>
  <si>
    <t>Thí nghiệm ôtô</t>
  </si>
  <si>
    <t>DC3MX43</t>
  </si>
  <si>
    <t>DL3MX43</t>
  </si>
  <si>
    <t>CC3MX43</t>
  </si>
  <si>
    <t>Máy nâng vận chuyển</t>
  </si>
  <si>
    <t>DC3MX41</t>
  </si>
  <si>
    <t>CC3MX41</t>
  </si>
  <si>
    <t>Máy xây dựng chuyên dùng</t>
  </si>
  <si>
    <t>DL3MX41</t>
  </si>
  <si>
    <t>DC3MX42</t>
  </si>
  <si>
    <t>Đồ án Máy xây dựng chuyên dùng</t>
  </si>
  <si>
    <t>DC3MX44</t>
  </si>
  <si>
    <t>Máy sản xuất vật liệu xây dựng</t>
  </si>
  <si>
    <t>DC3MX45</t>
  </si>
  <si>
    <t>DL3MX45</t>
  </si>
  <si>
    <t>CC3MX45</t>
  </si>
  <si>
    <t>Máy làm đất</t>
  </si>
  <si>
    <t>DC3MX40</t>
  </si>
  <si>
    <t>Kết cấu thép máy xây dựng</t>
  </si>
  <si>
    <t>DC3MX51</t>
  </si>
  <si>
    <t>Chẩn đoán bảo dưỡng kỹ thuật máy xây dựng</t>
  </si>
  <si>
    <t>DL3MX51</t>
  </si>
  <si>
    <t>CC3MX51</t>
  </si>
  <si>
    <t>DC3MX53</t>
  </si>
  <si>
    <t>Sử dụng máy xây dựng</t>
  </si>
  <si>
    <t>DC3MX52</t>
  </si>
  <si>
    <t>CC3MX52</t>
  </si>
  <si>
    <t>DC3MT41</t>
  </si>
  <si>
    <t>Động cơ Diesel tàu thủy</t>
  </si>
  <si>
    <t>CKMT</t>
  </si>
  <si>
    <t>DC3MT42</t>
  </si>
  <si>
    <t>Đồ án Động cơ Diesel tàu thủy</t>
  </si>
  <si>
    <t>DC3MT40</t>
  </si>
  <si>
    <t>DL3MT40</t>
  </si>
  <si>
    <t>CC3MT40</t>
  </si>
  <si>
    <t>Lý thuyết và kết cấu tàu thủy</t>
  </si>
  <si>
    <t>DC3MT37</t>
  </si>
  <si>
    <t>Điện tàu thủy</t>
  </si>
  <si>
    <t>DL3MT37</t>
  </si>
  <si>
    <t>CC3MT37</t>
  </si>
  <si>
    <t>DC3MT32</t>
  </si>
  <si>
    <t>Kỹ thuật nồi hơi - tua bin tàu thủy</t>
  </si>
  <si>
    <t>DL3MT32</t>
  </si>
  <si>
    <t>CC3MT32</t>
  </si>
  <si>
    <t>DC3MT31</t>
  </si>
  <si>
    <t xml:space="preserve">Máy phụ tàu thủy </t>
  </si>
  <si>
    <t>DL3MT31</t>
  </si>
  <si>
    <t>CC3MT31</t>
  </si>
  <si>
    <t>DC3MT34</t>
  </si>
  <si>
    <t>Thiết kế trang trí hệ thống động lực tàu thủy</t>
  </si>
  <si>
    <t>DL3MT34</t>
  </si>
  <si>
    <t>CC3MT34</t>
  </si>
  <si>
    <t>DC3MT51</t>
  </si>
  <si>
    <t>Quy trình công nghệ sửa chữa máy tàu thủy</t>
  </si>
  <si>
    <t>DL3MT51</t>
  </si>
  <si>
    <t>CC3MT51</t>
  </si>
  <si>
    <t>DC3MT52</t>
  </si>
  <si>
    <t>Đồ án Quy trình công nghệ sửa chữa máy tàu thủy</t>
  </si>
  <si>
    <t>DC3MT35</t>
  </si>
  <si>
    <t>DL3MT35</t>
  </si>
  <si>
    <t>CC3MT35</t>
  </si>
  <si>
    <t>DC3MT36</t>
  </si>
  <si>
    <t>CC3MT36</t>
  </si>
  <si>
    <t>Hệ thống làm lạnh và điều hòa không khí</t>
  </si>
  <si>
    <t>DC3DM41</t>
  </si>
  <si>
    <t>Kết cấu tính toán đầu máy</t>
  </si>
  <si>
    <t>DL3DM41</t>
  </si>
  <si>
    <t>CC3DM41</t>
  </si>
  <si>
    <t>DC3DM42</t>
  </si>
  <si>
    <t>Kết cấu tính toán toa xe</t>
  </si>
  <si>
    <t>DL3DM42</t>
  </si>
  <si>
    <t>CC3DM42</t>
  </si>
  <si>
    <t>DC3DM43</t>
  </si>
  <si>
    <t>Đồ án Kết cấu tính toán đầu máy - toa xe</t>
  </si>
  <si>
    <t>DC3DM64</t>
  </si>
  <si>
    <t>Truyền động đầu máy</t>
  </si>
  <si>
    <t>DL3DM64</t>
  </si>
  <si>
    <t>CC3DM64</t>
  </si>
  <si>
    <t>DC3DM65</t>
  </si>
  <si>
    <t>Hãm đoàn tàu</t>
  </si>
  <si>
    <t>DL3DM65</t>
  </si>
  <si>
    <t>CC3DM65</t>
  </si>
  <si>
    <t>DC3DM62</t>
  </si>
  <si>
    <t>CC3DM62</t>
  </si>
  <si>
    <t>Đường sắt thường thức</t>
  </si>
  <si>
    <t>DC3DM63</t>
  </si>
  <si>
    <t>Động lực học đầu máy diesel</t>
  </si>
  <si>
    <t>DC3DM61</t>
  </si>
  <si>
    <t>CC3DM61</t>
  </si>
  <si>
    <t>Nghiệp vụ đầu máy toa xe</t>
  </si>
  <si>
    <t>DC3DM51</t>
  </si>
  <si>
    <t>Công nghệ bảo dưỡng, sửa chữa đầu máy</t>
  </si>
  <si>
    <t>CC3DM51</t>
  </si>
  <si>
    <t>Công nghệ sửa chữa đầu máy</t>
  </si>
  <si>
    <t>DC3DM52</t>
  </si>
  <si>
    <t>Công nghệ bảo dưỡng, sửa chữa toa xe</t>
  </si>
  <si>
    <t>CC3DM52</t>
  </si>
  <si>
    <t>Công nghệ sửa chữa toa xe</t>
  </si>
  <si>
    <t>DL3DM51</t>
  </si>
  <si>
    <t>Công nghệ bảo dưỡng, sửa chữa đầu máy-toa xe</t>
  </si>
  <si>
    <t>DC3KT20</t>
  </si>
  <si>
    <t>Tổ chức công tác kế toán trong doanh nghiệp</t>
  </si>
  <si>
    <t>DC3KT21</t>
  </si>
  <si>
    <t>CC3KT21</t>
  </si>
  <si>
    <t>Kế toán tài chính 1</t>
  </si>
  <si>
    <t>DC3KT22</t>
  </si>
  <si>
    <t>CC3KT22</t>
  </si>
  <si>
    <t>Kế toán tài chính 2</t>
  </si>
  <si>
    <t>DC3KT23</t>
  </si>
  <si>
    <t>CC3KT23</t>
  </si>
  <si>
    <t>Kế toán tài chính 3</t>
  </si>
  <si>
    <t>DL3KT21</t>
  </si>
  <si>
    <t>CL3KT21</t>
  </si>
  <si>
    <t>DC3KT24</t>
  </si>
  <si>
    <t>Kế toán tổng hợp</t>
  </si>
  <si>
    <t>DC3KT25</t>
  </si>
  <si>
    <t>Đồ án Kế toán</t>
  </si>
  <si>
    <t>DC3KT26</t>
  </si>
  <si>
    <t>CC3KT26</t>
  </si>
  <si>
    <t>Kế toán quản trị</t>
  </si>
  <si>
    <t>DC3QT64</t>
  </si>
  <si>
    <t>CC3QT64</t>
  </si>
  <si>
    <t>Quản trị tài chính doanh nghiệp</t>
  </si>
  <si>
    <t>KVQT</t>
  </si>
  <si>
    <t>DC3KV49</t>
  </si>
  <si>
    <t>CC3KV49</t>
  </si>
  <si>
    <t>Thuế</t>
  </si>
  <si>
    <t>DC3KT27</t>
  </si>
  <si>
    <t>CC3KT27</t>
  </si>
  <si>
    <t>Kế toán thuế</t>
  </si>
  <si>
    <t>DC3KT29</t>
  </si>
  <si>
    <t>CC3KT29</t>
  </si>
  <si>
    <t>Kế toán xây dựng cơ bản</t>
  </si>
  <si>
    <t>DC3KV31</t>
  </si>
  <si>
    <t>CC3KV31</t>
  </si>
  <si>
    <t>Thống kê kinh doanh</t>
  </si>
  <si>
    <t>DC3KV32</t>
  </si>
  <si>
    <t>CC3KV32</t>
  </si>
  <si>
    <t>Phân tích hoạt động kinh doanh</t>
  </si>
  <si>
    <t>DC3KV43</t>
  </si>
  <si>
    <t>Kiểm toán báo cáo tài chính</t>
  </si>
  <si>
    <t>DC3QT61</t>
  </si>
  <si>
    <t>CC3QT61</t>
  </si>
  <si>
    <t>Quản trị sản xuất 1</t>
  </si>
  <si>
    <t>DC3QT62</t>
  </si>
  <si>
    <t>CC3QT62</t>
  </si>
  <si>
    <t>Quản trị sản xuất 2</t>
  </si>
  <si>
    <t>DL3QT62</t>
  </si>
  <si>
    <t>Quản trị sản xuất - tài chính</t>
  </si>
  <si>
    <t>DC3QT65</t>
  </si>
  <si>
    <t>CC3QT65</t>
  </si>
  <si>
    <t>Quản trị nhân sự</t>
  </si>
  <si>
    <t>DC3QT66</t>
  </si>
  <si>
    <t>CC3QT66</t>
  </si>
  <si>
    <t>Quản trị marketing</t>
  </si>
  <si>
    <t>DC3QT67</t>
  </si>
  <si>
    <t>CC3QT67</t>
  </si>
  <si>
    <t>DC3QT68</t>
  </si>
  <si>
    <t>Quản trị dự án đầu tư</t>
  </si>
  <si>
    <t>DC3QT63</t>
  </si>
  <si>
    <t>Quản trị chiến lược</t>
  </si>
  <si>
    <t>DC3QT51</t>
  </si>
  <si>
    <t>CC3QT51</t>
  </si>
  <si>
    <t>Quản trị doanh nghiệp</t>
  </si>
  <si>
    <t>DC3QT52</t>
  </si>
  <si>
    <t>Đồ án Quản trị doanh nghiệp</t>
  </si>
  <si>
    <t>DC3QT12</t>
  </si>
  <si>
    <t>CC3QT12</t>
  </si>
  <si>
    <t>Giao tiếp và đàm phán trong kinh doanh</t>
  </si>
  <si>
    <t>DC3QT53</t>
  </si>
  <si>
    <t>CC3QT53</t>
  </si>
  <si>
    <t>Quản trị hành chính văn phòng</t>
  </si>
  <si>
    <t>CC3TN49</t>
  </si>
  <si>
    <t>CC3TN31</t>
  </si>
  <si>
    <t>Tài chính doanh nghiệp 1</t>
  </si>
  <si>
    <t>CC3TN32</t>
  </si>
  <si>
    <t>Tài chính doanh nghiệp 2</t>
  </si>
  <si>
    <t>CC3TN34</t>
  </si>
  <si>
    <t>Phân tích tài chính doanh nghiệp</t>
  </si>
  <si>
    <t>CC3TN41</t>
  </si>
  <si>
    <t>Nghiệp vụ ngân hàng thương mại 1</t>
  </si>
  <si>
    <t>CC3TN42</t>
  </si>
  <si>
    <t>Nghiệp vụ ngân hàng thương mại 2</t>
  </si>
  <si>
    <t>CC3TN28</t>
  </si>
  <si>
    <t xml:space="preserve">Kế toán ngân hàng thương mại </t>
  </si>
  <si>
    <t>CC3TN36</t>
  </si>
  <si>
    <t>Thẩm định tín dụng</t>
  </si>
  <si>
    <t>CC3TN35</t>
  </si>
  <si>
    <t>Tài chính quốc tế</t>
  </si>
  <si>
    <t>DC3VS51</t>
  </si>
  <si>
    <t>CC3VS51</t>
  </si>
  <si>
    <t>Thiết kế ga đường sắt</t>
  </si>
  <si>
    <t>DC3VS14</t>
  </si>
  <si>
    <t>CC3VS14</t>
  </si>
  <si>
    <t>Pháp luật về kinh doanh vận tải đường sắt</t>
  </si>
  <si>
    <t>DC3VS61</t>
  </si>
  <si>
    <t>CC3VS61</t>
  </si>
  <si>
    <t>Tổ chức chạy tàu 1</t>
  </si>
  <si>
    <t>DC3VS62</t>
  </si>
  <si>
    <t>DL3VS62</t>
  </si>
  <si>
    <t>Tổ chức chạy tàu 2</t>
  </si>
  <si>
    <t>CC3VS62</t>
  </si>
  <si>
    <t>CL3VS62</t>
  </si>
  <si>
    <t>DC3VS63</t>
  </si>
  <si>
    <t>CC3VS63</t>
  </si>
  <si>
    <t>Tổ chức chạy tàu 3</t>
  </si>
  <si>
    <t>Tổ chức chạy tàu</t>
  </si>
  <si>
    <t>DC3KV15</t>
  </si>
  <si>
    <t>CC3KV15</t>
  </si>
  <si>
    <t>Logistics</t>
  </si>
  <si>
    <t>DC3VS11</t>
  </si>
  <si>
    <t>CC3VS11</t>
  </si>
  <si>
    <t>Qui trình qui phạm đường sắt</t>
  </si>
  <si>
    <t>DC3VS68</t>
  </si>
  <si>
    <t>CC3VS68</t>
  </si>
  <si>
    <t>Vận tải liên vận đường sắt quốc tế</t>
  </si>
  <si>
    <t>DC3VS69</t>
  </si>
  <si>
    <t>CC3VS69</t>
  </si>
  <si>
    <t>Tổ chức vận tải hành khách và du lịch đường sắt</t>
  </si>
  <si>
    <t>DC3VS65</t>
  </si>
  <si>
    <t>CC3VS65</t>
  </si>
  <si>
    <t>DL3VS65</t>
  </si>
  <si>
    <t>DC3VS66</t>
  </si>
  <si>
    <t>Đồ án Tổ chức vận tải hàng hóa vận tải đường sắt</t>
  </si>
  <si>
    <t>DC3VS74</t>
  </si>
  <si>
    <t>DC3VS75</t>
  </si>
  <si>
    <t>Giá thành vận tải đường sắt</t>
  </si>
  <si>
    <t>DC3VS72</t>
  </si>
  <si>
    <t>CC3VS72</t>
  </si>
  <si>
    <t>Phân tích hoạt động kinh doanh vận tải đường sắt</t>
  </si>
  <si>
    <t>DC3VS73</t>
  </si>
  <si>
    <t>DC3VB13</t>
  </si>
  <si>
    <t>CC3VB13</t>
  </si>
  <si>
    <t>Tổ chức xếp dỡ</t>
  </si>
  <si>
    <t>DC3VB14</t>
  </si>
  <si>
    <t>CC3VB14</t>
  </si>
  <si>
    <t>Pháp luật về kinh doanh vận tải ô tô</t>
  </si>
  <si>
    <t>DC3VB61</t>
  </si>
  <si>
    <t>CC3VB61</t>
  </si>
  <si>
    <t>Tổ chức vận tải hàng hóa</t>
  </si>
  <si>
    <t>DC3VB62</t>
  </si>
  <si>
    <t>Đồ án Tổ chức vận tải hàng hóa</t>
  </si>
  <si>
    <t>DL3VB61</t>
  </si>
  <si>
    <t>DC3VB63</t>
  </si>
  <si>
    <t>CC3VB63</t>
  </si>
  <si>
    <t>Tổ chức vận tải hành khách</t>
  </si>
  <si>
    <t>DC3VB64</t>
  </si>
  <si>
    <t>Đồ án Tổ chức vận tải hành khách</t>
  </si>
  <si>
    <t>DC3VB51</t>
  </si>
  <si>
    <t>CC3VB51</t>
  </si>
  <si>
    <t>Cấu tạo ô tô</t>
  </si>
  <si>
    <t>DC3VB16</t>
  </si>
  <si>
    <t>CC3VB16</t>
  </si>
  <si>
    <t>Thương vụ vận tải</t>
  </si>
  <si>
    <t>DC3VB71</t>
  </si>
  <si>
    <t>CC3VB71</t>
  </si>
  <si>
    <t>Thống kê doanh nghiệp vận tải ô tô</t>
  </si>
  <si>
    <t>DC3VB74</t>
  </si>
  <si>
    <t>Kế toán doanh nghiệp vận tải ô tô</t>
  </si>
  <si>
    <t>DC3VB73</t>
  </si>
  <si>
    <t>CC3VB73</t>
  </si>
  <si>
    <t>Tài chính doanh nghiệp vận tải ô tô</t>
  </si>
  <si>
    <t>DC3VB65</t>
  </si>
  <si>
    <t>CC3VB65</t>
  </si>
  <si>
    <t>Tổ chức và quản lý doanh nghiệp vận tải ô tô</t>
  </si>
  <si>
    <t>DL3VB65</t>
  </si>
  <si>
    <t>DC3VB66</t>
  </si>
  <si>
    <t>DC3VB72</t>
  </si>
  <si>
    <t>CC3VB72</t>
  </si>
  <si>
    <t>DC3KX61</t>
  </si>
  <si>
    <t>CC3KX61</t>
  </si>
  <si>
    <t xml:space="preserve">Thống kê xây dựng </t>
  </si>
  <si>
    <t>DC3KX75</t>
  </si>
  <si>
    <t>DL3KX75</t>
  </si>
  <si>
    <t>CC3KX75</t>
  </si>
  <si>
    <t>Định mức kinh tế kỹ thuật xây dựng</t>
  </si>
  <si>
    <t>DC3KX38</t>
  </si>
  <si>
    <t>CC3KX38</t>
  </si>
  <si>
    <t>DC3KX37</t>
  </si>
  <si>
    <t>CC3KX37</t>
  </si>
  <si>
    <t>Tài chính doanh nghiệp xây dựng</t>
  </si>
  <si>
    <t>DC3KX71</t>
  </si>
  <si>
    <t>CC3KX71</t>
  </si>
  <si>
    <t>DC3KX72</t>
  </si>
  <si>
    <t>CC3KX72</t>
  </si>
  <si>
    <t>DC3KX73</t>
  </si>
  <si>
    <t>DC3KX76</t>
  </si>
  <si>
    <t>CC3KX76</t>
  </si>
  <si>
    <t>Định giá sản phẩm xây dựng</t>
  </si>
  <si>
    <t>DC3KX77</t>
  </si>
  <si>
    <t>CC3KX77</t>
  </si>
  <si>
    <t>Đồ án Dự toán xây dựng công trình</t>
  </si>
  <si>
    <t>DC3KX78</t>
  </si>
  <si>
    <t>Tổ chức và quản lý thi công công trình xây dựng</t>
  </si>
  <si>
    <t>DC3KX79</t>
  </si>
  <si>
    <t>Đồ án Lập hồ sơ dự thầu xây dựng công trình</t>
  </si>
  <si>
    <t>DC3KX74</t>
  </si>
  <si>
    <t>DL3KX74</t>
  </si>
  <si>
    <t>CC3KX74</t>
  </si>
  <si>
    <t>Phân tích hoạt động kinh tế của doanh nghiệp xây dựng</t>
  </si>
  <si>
    <t>DC3HT40</t>
  </si>
  <si>
    <t>Phân tích và thiết kế hướng đối tượng</t>
  </si>
  <si>
    <t>DC3HT21</t>
  </si>
  <si>
    <t>Hệ quản trị Cơ sở dữ liệu</t>
  </si>
  <si>
    <t>DC3HT12</t>
  </si>
  <si>
    <t>Trí tuệ nhân tạo</t>
  </si>
  <si>
    <t>DC3HT22</t>
  </si>
  <si>
    <t>Hệ trợ giúp quyết định</t>
  </si>
  <si>
    <t>DC3HT16</t>
  </si>
  <si>
    <t>Nhập môn Xử lý ảnh</t>
  </si>
  <si>
    <t>DC3HT15</t>
  </si>
  <si>
    <t>Ngôn ngữ mô hình hóa UML</t>
  </si>
  <si>
    <t>DC3HT51</t>
  </si>
  <si>
    <t>An toàn và bảo mật hệ thống thông tin</t>
  </si>
  <si>
    <t>DC3HT23</t>
  </si>
  <si>
    <t>Hệ cơ sở tri thức</t>
  </si>
  <si>
    <t>DC3HT49</t>
  </si>
  <si>
    <t>CC3HT49</t>
  </si>
  <si>
    <t>Đồ án Xây dựng hệ thống thông tin</t>
  </si>
  <si>
    <t>CC3TH49</t>
  </si>
  <si>
    <t>DC3HT48</t>
  </si>
  <si>
    <t>Đồ án Mạng máy tính</t>
  </si>
  <si>
    <t>DC3HT46</t>
  </si>
  <si>
    <t>Thiết kế mạng máy tính</t>
  </si>
  <si>
    <t>DC3TT47</t>
  </si>
  <si>
    <t>CC3TT47</t>
  </si>
  <si>
    <t>Quản trị mạng</t>
  </si>
  <si>
    <t>CC3TH11</t>
  </si>
  <si>
    <t>Kỹ thuật đồ hoạ ứng dụng</t>
  </si>
  <si>
    <t>CC3TH41</t>
  </si>
  <si>
    <t>Thiết kế và lập trình Web</t>
  </si>
  <si>
    <t>CC3TH42</t>
  </si>
  <si>
    <t>Công nghệ, thiết bị và thiết kế mạng</t>
  </si>
  <si>
    <t>CC3TH43</t>
  </si>
  <si>
    <t>Lập trình quản lý</t>
  </si>
  <si>
    <t>CC3TH44</t>
  </si>
  <si>
    <t>CC3TH12</t>
  </si>
  <si>
    <t>CC3TH13</t>
  </si>
  <si>
    <t>CC3TH14</t>
  </si>
  <si>
    <t>SQL</t>
  </si>
  <si>
    <t>CC3TH31</t>
  </si>
  <si>
    <t>Nguyên lý hệ điều hành</t>
  </si>
  <si>
    <t>DC3DT71</t>
  </si>
  <si>
    <t>CC3DT71</t>
  </si>
  <si>
    <t>Thông tin số</t>
  </si>
  <si>
    <t>DC3DT72</t>
  </si>
  <si>
    <t>CC3DT72</t>
  </si>
  <si>
    <t>Thông tin vô tuyến</t>
  </si>
  <si>
    <t>DC3DT64</t>
  </si>
  <si>
    <t>An ninh mạng thông tin</t>
  </si>
  <si>
    <t>DC3DT63</t>
  </si>
  <si>
    <t>Hệ thống viễn thông</t>
  </si>
  <si>
    <t>DC3DT60</t>
  </si>
  <si>
    <t>CC3DT60</t>
  </si>
  <si>
    <t xml:space="preserve">Cơ sở truyền số liệu </t>
  </si>
  <si>
    <t>DC3DT61</t>
  </si>
  <si>
    <t>Mạng viễn thông</t>
  </si>
  <si>
    <t>DL3DT61</t>
  </si>
  <si>
    <t>DC3DT62</t>
  </si>
  <si>
    <t>Đồ án Mạng viễn thông</t>
  </si>
  <si>
    <t>CC3DT61</t>
  </si>
  <si>
    <t>DC3DT73</t>
  </si>
  <si>
    <t>Thông tin di động</t>
  </si>
  <si>
    <t>DC3DT74</t>
  </si>
  <si>
    <t>CC3DT74</t>
  </si>
  <si>
    <t>Thông tin quang</t>
  </si>
  <si>
    <t>DC3CT92</t>
  </si>
  <si>
    <t>CC3CT92</t>
  </si>
  <si>
    <t>Dự toán công trình</t>
  </si>
  <si>
    <t>DC3CD60</t>
  </si>
  <si>
    <t>CC3CD60</t>
  </si>
  <si>
    <t>DC3CA60</t>
  </si>
  <si>
    <t>CC3CA60</t>
  </si>
  <si>
    <t>DC3DB60</t>
  </si>
  <si>
    <t>CC3DB60</t>
  </si>
  <si>
    <t>DC3CS60</t>
  </si>
  <si>
    <t>CC3CS60</t>
  </si>
  <si>
    <t>DC3CC60</t>
  </si>
  <si>
    <t>CC3CC60</t>
  </si>
  <si>
    <t>DC3DD60</t>
  </si>
  <si>
    <t>CC3DD60</t>
  </si>
  <si>
    <t>DC3CT91</t>
  </si>
  <si>
    <t>CC3CT91</t>
  </si>
  <si>
    <t>KVKX</t>
  </si>
  <si>
    <t>DC3DB71</t>
  </si>
  <si>
    <t>CC3DB71</t>
  </si>
  <si>
    <t>DC3DB72</t>
  </si>
  <si>
    <t>Giao thông đô thị và đường phố</t>
  </si>
  <si>
    <t>DC3DB73</t>
  </si>
  <si>
    <t xml:space="preserve">Tổ chức giao thông </t>
  </si>
  <si>
    <t>DC3DS77</t>
  </si>
  <si>
    <t>Công trình đường sắt</t>
  </si>
  <si>
    <t>DC3DD71</t>
  </si>
  <si>
    <t>CC3DD71</t>
  </si>
  <si>
    <t>Vật lý kiến trúc</t>
  </si>
  <si>
    <t>DC3DD72</t>
  </si>
  <si>
    <t>Kết cấu thép đặc biệt</t>
  </si>
  <si>
    <t>DC3DD73</t>
  </si>
  <si>
    <t>Kết cấu bê tông đặc biệt</t>
  </si>
  <si>
    <t>DC3CC32</t>
  </si>
  <si>
    <t>Độ tin cậy của công trình bến cảng</t>
  </si>
  <si>
    <t>DC3CC48</t>
  </si>
  <si>
    <t>Công trình bảo vệ bờ và chắn sóng</t>
  </si>
  <si>
    <t>DC3CT94</t>
  </si>
  <si>
    <t>DC3OT36</t>
  </si>
  <si>
    <t>CC3OT36</t>
  </si>
  <si>
    <t>Hệ thống điều hòa và thiết bị tiện nghi trên ô tô</t>
  </si>
  <si>
    <t>DC3CK21</t>
  </si>
  <si>
    <t>CC3CK21</t>
  </si>
  <si>
    <t>Nhiên liệu và vật liệu bôi trơn</t>
  </si>
  <si>
    <t>DC3CK81</t>
  </si>
  <si>
    <t>CC3CK81</t>
  </si>
  <si>
    <t>Cơ điện tử</t>
  </si>
  <si>
    <t>DC3CK82</t>
  </si>
  <si>
    <t>CC3CK82</t>
  </si>
  <si>
    <t>Hệ thống treo điều khiển điện tử</t>
  </si>
  <si>
    <t>DC3CK83</t>
  </si>
  <si>
    <t>CC3CK83</t>
  </si>
  <si>
    <t>Hệ thống nhiên liệu diesel điều khiển điện tử</t>
  </si>
  <si>
    <t>DC3CK84</t>
  </si>
  <si>
    <t>CC3CK84</t>
  </si>
  <si>
    <t>Hệ thống phanh điều khiển điện tử</t>
  </si>
  <si>
    <t>DC3OT85</t>
  </si>
  <si>
    <t>CC3OT85</t>
  </si>
  <si>
    <t xml:space="preserve">Hộp số tự động trên ô tô </t>
  </si>
  <si>
    <t>DC3OT34</t>
  </si>
  <si>
    <t>CC3OT34</t>
  </si>
  <si>
    <t>Xe chuyên dùng</t>
  </si>
  <si>
    <t>DC3MX54</t>
  </si>
  <si>
    <t>Thử nghiệm máy xây dựng</t>
  </si>
  <si>
    <t>DC3MX91</t>
  </si>
  <si>
    <t>CC3MX91</t>
  </si>
  <si>
    <t>Cầu đường đại cương</t>
  </si>
  <si>
    <t>DC3MX38</t>
  </si>
  <si>
    <t>CC3MX38</t>
  </si>
  <si>
    <t>Hệ thống điều hòa và thiết bị tiện nghi trên máy xây dựng</t>
  </si>
  <si>
    <t>DC3MT92</t>
  </si>
  <si>
    <t>CC3MT92</t>
  </si>
  <si>
    <t>DC3MT93</t>
  </si>
  <si>
    <t>CC3MT93</t>
  </si>
  <si>
    <t>Nhiên liệu thay thế</t>
  </si>
  <si>
    <t>DC3MT94</t>
  </si>
  <si>
    <t>CC3MT94</t>
  </si>
  <si>
    <t>Động cơ diesel đời mới</t>
  </si>
  <si>
    <t>DC3MT95</t>
  </si>
  <si>
    <t>CC3MT95</t>
  </si>
  <si>
    <t>DC3DM96</t>
  </si>
  <si>
    <t>CC3DM96</t>
  </si>
  <si>
    <t>Trang bị điện trên đầu máy - toa xe</t>
  </si>
  <si>
    <t>DC3DM97</t>
  </si>
  <si>
    <t>CC3DM97</t>
  </si>
  <si>
    <t>DC3KV30</t>
  </si>
  <si>
    <t>CC3KV30</t>
  </si>
  <si>
    <t>Kế toán hành chính sự nghiệp</t>
  </si>
  <si>
    <t>DC3KT60</t>
  </si>
  <si>
    <t>CC3KT60</t>
  </si>
  <si>
    <t>Tin học kế toán</t>
  </si>
  <si>
    <t>DC3KV28</t>
  </si>
  <si>
    <t>CC3KV28</t>
  </si>
  <si>
    <t>Kế toán thương mại</t>
  </si>
  <si>
    <t>DC3KV92</t>
  </si>
  <si>
    <t>CC3KV92</t>
  </si>
  <si>
    <t>Hệ thống thông tin quản lý</t>
  </si>
  <si>
    <t>DC3QT94</t>
  </si>
  <si>
    <t>CC3QT94</t>
  </si>
  <si>
    <t>DC3QT11</t>
  </si>
  <si>
    <t>CC3QT11</t>
  </si>
  <si>
    <t>DC3QT69</t>
  </si>
  <si>
    <t>Quản trị rủi ro</t>
  </si>
  <si>
    <t>DC3QT70</t>
  </si>
  <si>
    <t>Quản trị Logicstic</t>
  </si>
  <si>
    <t>DC3QT71</t>
  </si>
  <si>
    <t>CC3QT71</t>
  </si>
  <si>
    <t>Quản trị thương hiệu</t>
  </si>
  <si>
    <t>CC3TN82</t>
  </si>
  <si>
    <t>Nghiệp vụ ngân hàng trung ương</t>
  </si>
  <si>
    <t>CC3TN60</t>
  </si>
  <si>
    <t>CC3TN83</t>
  </si>
  <si>
    <t>Kỹ năng giao dịch trong kinh doanh ngân hàng</t>
  </si>
  <si>
    <t>CC3TN84</t>
  </si>
  <si>
    <t>Thanh toán quốc tế và tài trợ xuất nhập khẩu</t>
  </si>
  <si>
    <t>DC3VS71</t>
  </si>
  <si>
    <t>CC3VS71</t>
  </si>
  <si>
    <t>Kế toán vận tải đường sắt</t>
  </si>
  <si>
    <t>DC3VS80</t>
  </si>
  <si>
    <t>CC3VS80</t>
  </si>
  <si>
    <t>Quản lý doanh nghiệp vận tải đường sắt</t>
  </si>
  <si>
    <t>DC3VB76</t>
  </si>
  <si>
    <t>DC3VB75</t>
  </si>
  <si>
    <t>CC3VB75</t>
  </si>
  <si>
    <t xml:space="preserve">Giao nhận vận tải </t>
  </si>
  <si>
    <t>DC3KV77</t>
  </si>
  <si>
    <t>CC3KV77</t>
  </si>
  <si>
    <t>DC3KX93</t>
  </si>
  <si>
    <t>CC3KX93</t>
  </si>
  <si>
    <t>DC3KX63</t>
  </si>
  <si>
    <t>CC3KX63</t>
  </si>
  <si>
    <t>Quản trị kinh doanh xây dựng</t>
  </si>
  <si>
    <t>DC3KX62</t>
  </si>
  <si>
    <t>CC3KX62</t>
  </si>
  <si>
    <t>Điều tra qui hoạch xây dựng</t>
  </si>
  <si>
    <t>DC3TH63</t>
  </si>
  <si>
    <t>Hệ điều hành Unix</t>
  </si>
  <si>
    <t>DC3TH24</t>
  </si>
  <si>
    <t>Cơ sở dữ liệu phân tán</t>
  </si>
  <si>
    <t>DC3TH17</t>
  </si>
  <si>
    <t>Nhập môn tương tác người - máy</t>
  </si>
  <si>
    <t>DC3TH25</t>
  </si>
  <si>
    <t>Đồ họa ứng dụng</t>
  </si>
  <si>
    <t>CC3TH45</t>
  </si>
  <si>
    <t>Linux và phần mềm mã nguồn mở</t>
  </si>
  <si>
    <t>CC3TH22</t>
  </si>
  <si>
    <t>CC3TH85</t>
  </si>
  <si>
    <t>Công nghệ Web và dịch vụ trực tuyến</t>
  </si>
  <si>
    <t>DC3DT81</t>
  </si>
  <si>
    <t>CC3DT81</t>
  </si>
  <si>
    <t>Công nghệ Multimedia</t>
  </si>
  <si>
    <t>DC3DT82</t>
  </si>
  <si>
    <t>CC3DT82</t>
  </si>
  <si>
    <t>Công nghệ vi điện tử</t>
  </si>
  <si>
    <t>DC3DT83</t>
  </si>
  <si>
    <t>CC3DT83</t>
  </si>
  <si>
    <t>Hệ thống nhúng</t>
  </si>
  <si>
    <t>DC3DT84</t>
  </si>
  <si>
    <t>CC3DT84</t>
  </si>
  <si>
    <t>Giao tiếp máy tính và thu nhận dữ liệu</t>
  </si>
  <si>
    <t>DC4CT11</t>
  </si>
  <si>
    <t>CC4CT11</t>
  </si>
  <si>
    <t>Thực hành trắc địa</t>
  </si>
  <si>
    <t>DC4CT13</t>
  </si>
  <si>
    <t>CC4CT13</t>
  </si>
  <si>
    <t>Thực tập Kỹ thuật thi công cơ bản</t>
  </si>
  <si>
    <t>CTXU</t>
  </si>
  <si>
    <t>DC4CD21</t>
  </si>
  <si>
    <t>CC4CD21</t>
  </si>
  <si>
    <t xml:space="preserve">Thực tập Khảo sát thiết kế cầu, đường </t>
  </si>
  <si>
    <t>DC4CA21</t>
  </si>
  <si>
    <t>Thực tập Khảo sát thiết kế cầu</t>
  </si>
  <si>
    <t>DC4DB21</t>
  </si>
  <si>
    <t>Thực tập Khảo sát thiết kế đường</t>
  </si>
  <si>
    <t>DC4CS21</t>
  </si>
  <si>
    <t>CC4CS21</t>
  </si>
  <si>
    <t>Thực tập Khảo sát thiết kế cầu, đường sắt</t>
  </si>
  <si>
    <t>DC4CC21</t>
  </si>
  <si>
    <t>CC4CC21</t>
  </si>
  <si>
    <t>Thực tập Khảo sát thiết kế cảng - đường thủy</t>
  </si>
  <si>
    <t>DC4CD22</t>
  </si>
  <si>
    <t>CC4CD22</t>
  </si>
  <si>
    <t>Thực tập Thí nghiệm và kiểm định cầu, đường</t>
  </si>
  <si>
    <t>DC4CA22</t>
  </si>
  <si>
    <t>Thực tập Thí nghiệm và kiểm định cầu</t>
  </si>
  <si>
    <t>DC4DB22</t>
  </si>
  <si>
    <t>Thực tập Thí nghiệm và kiểm định đường</t>
  </si>
  <si>
    <t>DC4CS22</t>
  </si>
  <si>
    <t>CC4CS22</t>
  </si>
  <si>
    <t>Thực tập Thí nghiệm và kiểm định cầu, đường sắt</t>
  </si>
  <si>
    <t>DC4CC22</t>
  </si>
  <si>
    <t>CC4CC22</t>
  </si>
  <si>
    <t>DC4DD22</t>
  </si>
  <si>
    <t>CC4DD22</t>
  </si>
  <si>
    <t>Thực tập Thí nghiệm và kiểm định công trình</t>
  </si>
  <si>
    <t>DC4CK11</t>
  </si>
  <si>
    <t>CC4CK11</t>
  </si>
  <si>
    <t>Thực tập Nhập môn cơ khí</t>
  </si>
  <si>
    <t>DC4OT21</t>
  </si>
  <si>
    <t>CC4OT21</t>
  </si>
  <si>
    <t>Thực tập Cấu tạo ô tô 1</t>
  </si>
  <si>
    <t>DC4OT22</t>
  </si>
  <si>
    <t>CC4OT22</t>
  </si>
  <si>
    <t>Thực tập Cấu tạo ô tô 2</t>
  </si>
  <si>
    <t>DC4OT23</t>
  </si>
  <si>
    <t>CC4OT23</t>
  </si>
  <si>
    <t>Thực tập Chẩn đoán và kiểm định kỹ thuật ô tô</t>
  </si>
  <si>
    <t>DC4OT24</t>
  </si>
  <si>
    <t>CC4OT24</t>
  </si>
  <si>
    <t>Thực tập Bảo dưỡng kỹ thuật và sửa chữa ô tô 1</t>
  </si>
  <si>
    <t>DC4OT25</t>
  </si>
  <si>
    <t>CC4OT25</t>
  </si>
  <si>
    <t>Thực tập Bảo dưỡng kỹ thuật và sửa chữa ô tô 2</t>
  </si>
  <si>
    <t>DC4CK13</t>
  </si>
  <si>
    <t>CC4CK13</t>
  </si>
  <si>
    <t xml:space="preserve">Thực tập Động cơ đốt trong </t>
  </si>
  <si>
    <t>DC4MX21</t>
  </si>
  <si>
    <t>CC4MX21</t>
  </si>
  <si>
    <t>Thực tập Cấu tạo máy xây dựng</t>
  </si>
  <si>
    <t>DC4MX13</t>
  </si>
  <si>
    <t>CC4MX13</t>
  </si>
  <si>
    <t>Thực hành thí nghiệm thủy - khí</t>
  </si>
  <si>
    <t>DC4MX22</t>
  </si>
  <si>
    <t>CC4MX22</t>
  </si>
  <si>
    <t>Thưc tập Chẩn đoán kỹ thuật máy xây dựng</t>
  </si>
  <si>
    <t>DC4MX23</t>
  </si>
  <si>
    <t>CC4MX23</t>
  </si>
  <si>
    <t>Thực tập Bảo dưỡng kỹ thuật và sửa chữa máy xây dựng</t>
  </si>
  <si>
    <t>DC4CK12</t>
  </si>
  <si>
    <t>CC4CK12</t>
  </si>
  <si>
    <t>Thực tập Máy công cụ</t>
  </si>
  <si>
    <t>DC4MT21</t>
  </si>
  <si>
    <t>CC4MT21</t>
  </si>
  <si>
    <t>Thực tập Động cơ Diesel tàu thủy</t>
  </si>
  <si>
    <t>DC4MT22</t>
  </si>
  <si>
    <t>CC4MT22</t>
  </si>
  <si>
    <t>Thực tập Máy phụ tàu thủy</t>
  </si>
  <si>
    <t>DC4MT23</t>
  </si>
  <si>
    <t>CC4MT23</t>
  </si>
  <si>
    <t>DC4DM21</t>
  </si>
  <si>
    <t>CC4DM21</t>
  </si>
  <si>
    <t xml:space="preserve">Thực tập Cấu tạo đầu máy </t>
  </si>
  <si>
    <t>DC4DM22</t>
  </si>
  <si>
    <t>CC4DM22</t>
  </si>
  <si>
    <t>Thực tập Cấu tạo toa xe</t>
  </si>
  <si>
    <t>DC4DM23</t>
  </si>
  <si>
    <t>CC4DM23</t>
  </si>
  <si>
    <t>Thực tập Bảo dưỡng sửa chữa đầu máy</t>
  </si>
  <si>
    <t>DC4DM24</t>
  </si>
  <si>
    <t>CC4DM24</t>
  </si>
  <si>
    <t>Thực tập Bảo dưỡng sửa chữa toa xe</t>
  </si>
  <si>
    <t>DC4KT21</t>
  </si>
  <si>
    <t>CC4KT21</t>
  </si>
  <si>
    <t>Thực hành nghiệp vụ kế toán 1</t>
  </si>
  <si>
    <t>DC4KT22</t>
  </si>
  <si>
    <t>CC4KT22</t>
  </si>
  <si>
    <t>Thực hành nghiệp vụ kế toán 2</t>
  </si>
  <si>
    <t>DC4QT21</t>
  </si>
  <si>
    <t>CC4QT21</t>
  </si>
  <si>
    <t>Thực tập nghiệp vụ quản trị 1</t>
  </si>
  <si>
    <t>DC4QT22</t>
  </si>
  <si>
    <t>CC4QT22</t>
  </si>
  <si>
    <t>Thực tập nghiệp vụ quản trị 2</t>
  </si>
  <si>
    <t>CC4TN21</t>
  </si>
  <si>
    <t>Thực tập nghiệp vụ 1</t>
  </si>
  <si>
    <t>CC4TN22</t>
  </si>
  <si>
    <t>Thực tập nghiệp vụ 2</t>
  </si>
  <si>
    <t>DC4VS21</t>
  </si>
  <si>
    <t>CC4VS21</t>
  </si>
  <si>
    <t>DC4VS22</t>
  </si>
  <si>
    <t>CC4VS22</t>
  </si>
  <si>
    <t>DC4VB21</t>
  </si>
  <si>
    <t>CC4VB21</t>
  </si>
  <si>
    <t>Thực hành kỹ thuật ô tô</t>
  </si>
  <si>
    <t>DC4VB22</t>
  </si>
  <si>
    <t>CC4VB22</t>
  </si>
  <si>
    <t>Thực tập nghiệp vụ</t>
  </si>
  <si>
    <t>DC4KX21</t>
  </si>
  <si>
    <t>CC4KX21</t>
  </si>
  <si>
    <t>DC4KX22</t>
  </si>
  <si>
    <t>CC4KX22</t>
  </si>
  <si>
    <t>DC4DT21</t>
  </si>
  <si>
    <t>CC4DT21</t>
  </si>
  <si>
    <t>Thực tập Điện tử cơ bản</t>
  </si>
  <si>
    <t>DC4DT22</t>
  </si>
  <si>
    <t>CC4DT22</t>
  </si>
  <si>
    <t>Thực tập Lắp ráp điện tử</t>
  </si>
  <si>
    <t>DC4DT23</t>
  </si>
  <si>
    <t>CC4DT23</t>
  </si>
  <si>
    <t>Thực tập Điện tử viễn thông</t>
  </si>
  <si>
    <t>DC4DB23</t>
  </si>
  <si>
    <t xml:space="preserve">Thực tập nghề nghiệp xây dựng đường </t>
  </si>
  <si>
    <t>DC4CA23</t>
  </si>
  <si>
    <t>Thực tập nghề nghiệp xây dựng cầu</t>
  </si>
  <si>
    <t>DC4DS23</t>
  </si>
  <si>
    <t>Thực tập nghề nghiệp xây dựng đường sắt</t>
  </si>
  <si>
    <t>DC4DD23</t>
  </si>
  <si>
    <t>Thực tập nghề nghiệp xây dựng công trình</t>
  </si>
  <si>
    <t>DC4CC23</t>
  </si>
  <si>
    <t>CC4CD70</t>
  </si>
  <si>
    <t>Thực tập nghề nghiệp và Thực tập tốt nghiệp</t>
  </si>
  <si>
    <t>CC4CS70</t>
  </si>
  <si>
    <t>CC4CC70</t>
  </si>
  <si>
    <t>CC4DD70</t>
  </si>
  <si>
    <t>DC4CD70</t>
  </si>
  <si>
    <t>CL4CD70</t>
  </si>
  <si>
    <t>Thực tập tốt nghiệp</t>
  </si>
  <si>
    <t>DC4CS70</t>
  </si>
  <si>
    <t>DC4DB70</t>
  </si>
  <si>
    <t>DC4CA70</t>
  </si>
  <si>
    <t>DC4CC70</t>
  </si>
  <si>
    <t>DC4DD70</t>
  </si>
  <si>
    <t>DC4OT70</t>
  </si>
  <si>
    <t>CC4OT70</t>
  </si>
  <si>
    <t>DC4MX70</t>
  </si>
  <si>
    <t>CC4MX70</t>
  </si>
  <si>
    <t>DC4MT70</t>
  </si>
  <si>
    <t>CC4MT70</t>
  </si>
  <si>
    <t>DC4DM70</t>
  </si>
  <si>
    <t>CC4DM70</t>
  </si>
  <si>
    <t>DC4KT70</t>
  </si>
  <si>
    <t>CC4KT70</t>
  </si>
  <si>
    <t>DC4QT70</t>
  </si>
  <si>
    <t>CC4QT70</t>
  </si>
  <si>
    <t>CC4TN70</t>
  </si>
  <si>
    <t>DC4VS70</t>
  </si>
  <si>
    <t>CC4VS70</t>
  </si>
  <si>
    <t>DC4VB70</t>
  </si>
  <si>
    <t>CC4VB70</t>
  </si>
  <si>
    <t>DC4KX70</t>
  </si>
  <si>
    <t>CC4KX70</t>
  </si>
  <si>
    <t>DC4TH70</t>
  </si>
  <si>
    <t>CC4TH70</t>
  </si>
  <si>
    <t>DC4DT70</t>
  </si>
  <si>
    <t>CC4DT70</t>
  </si>
  <si>
    <t>Đồ án tốt nghiệp</t>
  </si>
  <si>
    <t>DC4CD80</t>
  </si>
  <si>
    <t>DC4CS80</t>
  </si>
  <si>
    <t>DC4DB80</t>
  </si>
  <si>
    <t>DC4CA80</t>
  </si>
  <si>
    <t>DC4DD80</t>
  </si>
  <si>
    <t>DC4CC80</t>
  </si>
  <si>
    <t>CC4CD80</t>
  </si>
  <si>
    <t>CC4CS80</t>
  </si>
  <si>
    <t>CC4CC80</t>
  </si>
  <si>
    <t>CC4DD80</t>
  </si>
  <si>
    <t>DC4OT80</t>
  </si>
  <si>
    <t>CC4OT80</t>
  </si>
  <si>
    <t>DC4MX80</t>
  </si>
  <si>
    <t>CC4MX80</t>
  </si>
  <si>
    <t>DC4MT80</t>
  </si>
  <si>
    <t>CC4MT80</t>
  </si>
  <si>
    <t>DC4DM80</t>
  </si>
  <si>
    <t>CC4DM80</t>
  </si>
  <si>
    <t>DC4KT80</t>
  </si>
  <si>
    <t>Khóa luận tốt nghiệp</t>
  </si>
  <si>
    <t>CC4KT80</t>
  </si>
  <si>
    <t>DC4QT80</t>
  </si>
  <si>
    <t>CC4QT80</t>
  </si>
  <si>
    <t>CC4TN80</t>
  </si>
  <si>
    <t>DC4VS80</t>
  </si>
  <si>
    <t>CC4VS80</t>
  </si>
  <si>
    <t>DC4VB80</t>
  </si>
  <si>
    <t>CC4VB80</t>
  </si>
  <si>
    <t>DC4KX80</t>
  </si>
  <si>
    <t>CC4KX80</t>
  </si>
  <si>
    <t>DC4TH80</t>
  </si>
  <si>
    <t>CC4TH80</t>
  </si>
  <si>
    <t>DC4DT80</t>
  </si>
  <si>
    <t>CC4DT80</t>
  </si>
  <si>
    <t>Số TC</t>
  </si>
  <si>
    <t>Ca thi</t>
  </si>
  <si>
    <t>Ngày thi</t>
  </si>
  <si>
    <t>Tổng số SV</t>
  </si>
  <si>
    <t>Hình thức thi</t>
  </si>
  <si>
    <t>Viết</t>
  </si>
  <si>
    <t>TRƯỜNG ĐẠI HỌC CÔNG NGHỆ GTVT</t>
  </si>
  <si>
    <t>PHÒNG ĐẢM BẢO CHẤT LƯỢNG ĐÀO TẠO</t>
  </si>
  <si>
    <t>KHCB</t>
  </si>
  <si>
    <t>KTVT</t>
  </si>
  <si>
    <t>CNTT</t>
  </si>
  <si>
    <t>Tổng</t>
  </si>
  <si>
    <t>Ghi chú:</t>
  </si>
  <si>
    <t>Nền và móng</t>
  </si>
  <si>
    <t>DC2HT13</t>
  </si>
  <si>
    <t>DC2HT11</t>
  </si>
  <si>
    <t>DC2HT26</t>
  </si>
  <si>
    <t>DC1RB40</t>
  </si>
  <si>
    <t>DC1RB41</t>
  </si>
  <si>
    <t>Tiếng Anh 1A</t>
  </si>
  <si>
    <t>Tiếng Anh 1B</t>
  </si>
  <si>
    <t>_Ngay_gio</t>
  </si>
  <si>
    <t>_Gio</t>
  </si>
  <si>
    <t>_Ngay</t>
  </si>
  <si>
    <t>_sophong</t>
  </si>
  <si>
    <t>S
T
T</t>
  </si>
  <si>
    <t>CC2HT26</t>
  </si>
  <si>
    <t>Thời gian</t>
  </si>
  <si>
    <t>Nộp bảng điểm</t>
  </si>
  <si>
    <t>Bắt đầu chấm thi</t>
  </si>
  <si>
    <t>Tên học phần</t>
  </si>
  <si>
    <t>Mã học phần</t>
  </si>
  <si>
    <t>VĐ</t>
  </si>
  <si>
    <t>THI LẦN 1</t>
  </si>
  <si>
    <t>Số SV</t>
  </si>
  <si>
    <t>Số phòng thi</t>
  </si>
  <si>
    <t>Phân công GV coi thi</t>
  </si>
  <si>
    <t>KẾ HOẠCH COI, CHẤM THI LẦN 1</t>
  </si>
  <si>
    <t>+ Thời gian thi: Ca 1: 7h00' - 9h00'; Ca 2: 9h00' - 11h00'; Ca 3: 13h00' - 15h00'; Ca 4: 15h00' - 17h00'; Ca5: 18h00' - 20h00'</t>
  </si>
  <si>
    <t>+ Các Khoa, Bộ môn, Giảng viên, Sinh viên kiểm tra Lịch thi, nếu còn Học phần chưa có lịch thi phản ánh ngay cho Phòng ĐBCLĐT để kịp thời điều chỉnh</t>
  </si>
  <si>
    <t>+ Mọi vấn đề vướng mắc khác, xin liên hệ trực tiếp với Phòng ĐBCLĐT - P409-H1 (Điện thoại: 043 552 8978)</t>
  </si>
  <si>
    <r>
      <t>+ Trường hợp Lịch thi trùng ngày nghỉ lễ, Phòng ĐBCLĐT sẽ điều chỉnh lại và thông báo trên Website (</t>
    </r>
    <r>
      <rPr>
        <i/>
        <u/>
        <sz val="14"/>
        <color theme="1"/>
        <rFont val="Times New Roman"/>
        <family val="1"/>
      </rPr>
      <t>http://www.qldt.utt.edu.vn</t>
    </r>
    <r>
      <rPr>
        <i/>
        <sz val="14"/>
        <color theme="1"/>
        <rFont val="Times New Roman"/>
        <family val="1"/>
      </rPr>
      <t>) trước ngày thi ít nhất 02 ngày</t>
    </r>
  </si>
  <si>
    <t>(*) DC - Đại học chính quy; DL - Đại học liên thông; CC - Cao đẳng chính quy; CL - Cao đẳng liên thông</t>
  </si>
  <si>
    <t>(*) CC-K64-Đ2: Thi đợt 2 các lớp cao đẳng chính quy K64 gồm: 64CCDD01, CS01, CD05, CD06, OT02, OT03, MX01</t>
  </si>
  <si>
    <t>_stt</t>
  </si>
  <si>
    <t>_Loc</t>
  </si>
  <si>
    <t>_Ngaycham</t>
  </si>
  <si>
    <t>_Nopdiem</t>
  </si>
  <si>
    <t>DC2GT34</t>
  </si>
  <si>
    <t>DC2GT54</t>
  </si>
  <si>
    <t>Đồ án Nền và móng</t>
  </si>
  <si>
    <t>DC2DD54</t>
  </si>
  <si>
    <t>DC2DD34</t>
  </si>
  <si>
    <t>(*) DL-K65-Đ1: Thi đợt 1 các lớp đại học liên thông K65 gồm: Lớp 64DLKT05</t>
  </si>
  <si>
    <t>(*) DL-K65-Đ2: Thi đợt 2 các lớp đại học liên thông K65 gồm: Lớp 64DLKT05</t>
  </si>
  <si>
    <t>Đồ án Chi tiết máy</t>
  </si>
  <si>
    <t>DC2CK52</t>
  </si>
  <si>
    <t>Đồ án Nguyên lý máy</t>
  </si>
  <si>
    <t>DC2CK54</t>
  </si>
  <si>
    <t>TN</t>
  </si>
  <si>
    <t>DC2CO16</t>
  </si>
  <si>
    <t>CC2CO16</t>
  </si>
  <si>
    <t>Số
TT</t>
  </si>
  <si>
    <t>Học phần</t>
  </si>
  <si>
    <t>Số
TC</t>
  </si>
  <si>
    <t>Khối lượng (tiết, giờ)</t>
  </si>
  <si>
    <t xml:space="preserve">  THI</t>
  </si>
  <si>
    <t>NGÀNH</t>
  </si>
  <si>
    <t>Phụ trách</t>
  </si>
  <si>
    <t>ĐHCQ</t>
  </si>
  <si>
    <t>ĐHLT</t>
  </si>
  <si>
    <t>ĐTLT</t>
  </si>
  <si>
    <t>CĐCQ</t>
  </si>
  <si>
    <t>CĐLT</t>
  </si>
  <si>
    <t>Tên đầy đủ</t>
  </si>
  <si>
    <t>LT, BT</t>
  </si>
  <si>
    <t>TL, TH, TN</t>
  </si>
  <si>
    <t>TT, ĐA, BTL (h)</t>
  </si>
  <si>
    <t>Tự học (h)</t>
  </si>
  <si>
    <t>Thời gian thi</t>
  </si>
  <si>
    <t>DCCDA</t>
  </si>
  <si>
    <t>DTDT</t>
  </si>
  <si>
    <t>DCHT</t>
  </si>
  <si>
    <t>DCVL</t>
  </si>
  <si>
    <t>BM
phụ trách</t>
  </si>
  <si>
    <t>Khoa
phụ trách</t>
  </si>
  <si>
    <t>Những nguyên lý cơ bản của chủ nghĩa Mác - Lênin 1</t>
  </si>
  <si>
    <t>NLCN Mác - Lênin</t>
  </si>
  <si>
    <t>LÝ LUẬN CHÍNH TRỊ</t>
  </si>
  <si>
    <t>Những nguyên lý cơ bản của chủ nghĩa Mác - Lênin 2</t>
  </si>
  <si>
    <t>DT1LL01</t>
  </si>
  <si>
    <t>Những nguyên lý cơ bản của chủ nghĩa Mác - Lênin</t>
  </si>
  <si>
    <t>ĐLCM của ĐCSVN</t>
  </si>
  <si>
    <t>Giáo dục pháp luật</t>
  </si>
  <si>
    <t>Ngoại ngữ</t>
  </si>
  <si>
    <t>KHOA HỌC CƠ BẢN</t>
  </si>
  <si>
    <t>Toán</t>
  </si>
  <si>
    <t>Vật lý</t>
  </si>
  <si>
    <t>Hóa học</t>
  </si>
  <si>
    <t>DC1CB25</t>
  </si>
  <si>
    <t>CC1CB25</t>
  </si>
  <si>
    <t>Hệ thống thông tin</t>
  </si>
  <si>
    <t>CÔNG NGHỆ THÔNG TIN</t>
  </si>
  <si>
    <t>GIÁO DỤC THỂ CHẤT</t>
  </si>
  <si>
    <t>Quốc phòng - An ninh</t>
  </si>
  <si>
    <t>GIÁO DỤC QPAN</t>
  </si>
  <si>
    <t>CC1QP02</t>
  </si>
  <si>
    <t>DC2DD11</t>
  </si>
  <si>
    <t>CC2DD11</t>
  </si>
  <si>
    <t xml:space="preserve">Hình họa - Vẽ kỹ thuật </t>
  </si>
  <si>
    <t>Hình họa - Vẽ kĩ thuật</t>
  </si>
  <si>
    <t>CƠ SỞ KỸ THUẬT</t>
  </si>
  <si>
    <t>DC2KV51</t>
  </si>
  <si>
    <t>Lịch sử học thuyết kinh tế</t>
  </si>
  <si>
    <t>DC1MO21</t>
  </si>
  <si>
    <t>Luật và chính sách môi trường</t>
  </si>
  <si>
    <t>CNKT Môi trường</t>
  </si>
  <si>
    <t>CÔNG TRÌNH</t>
  </si>
  <si>
    <t>DC1CB93</t>
  </si>
  <si>
    <t>Hóa lý</t>
  </si>
  <si>
    <t>Cơ sở ngành kinh tế</t>
  </si>
  <si>
    <t>KINH TẾ - VẬN TẢI</t>
  </si>
  <si>
    <t>Khoa Cơ khí</t>
  </si>
  <si>
    <t>CƠ KHÍ</t>
  </si>
  <si>
    <t>Quản trị doanh nghiệp</t>
  </si>
  <si>
    <t>Vận tải sắt - bộ</t>
  </si>
  <si>
    <t>Kỹ thuật điện - Điện tử</t>
  </si>
  <si>
    <t>Điện - Điện tử</t>
  </si>
  <si>
    <t>Khoa CNTT</t>
  </si>
  <si>
    <t>DT2CO21</t>
  </si>
  <si>
    <t>CLT-SBVL</t>
  </si>
  <si>
    <t>DT2CO12</t>
  </si>
  <si>
    <t>DT2CO13</t>
  </si>
  <si>
    <t>DC2CO22</t>
  </si>
  <si>
    <t>DT2CO26</t>
  </si>
  <si>
    <t>Kết cấu - Vật liệu</t>
  </si>
  <si>
    <t>DC2CT62</t>
  </si>
  <si>
    <t>CC2CT62</t>
  </si>
  <si>
    <t>DC2CC61</t>
  </si>
  <si>
    <t>CC2CC61</t>
  </si>
  <si>
    <t>Đo đạc-Khảo sát CT</t>
  </si>
  <si>
    <t>DT2CT32</t>
  </si>
  <si>
    <t>Kết cấu bêtông cốt thép</t>
  </si>
  <si>
    <t>DT2GT52</t>
  </si>
  <si>
    <t>Kết cấu gạch, đá và gỗ</t>
  </si>
  <si>
    <t>DT2GT33</t>
  </si>
  <si>
    <t>DT2CK41</t>
  </si>
  <si>
    <t>DT2CK48</t>
  </si>
  <si>
    <t>DT2CK55</t>
  </si>
  <si>
    <t>Nguyên lý - Chi tiết máy</t>
  </si>
  <si>
    <t>Ôtô</t>
  </si>
  <si>
    <t>DT2OT70</t>
  </si>
  <si>
    <t>Sức kéo đầu máy</t>
  </si>
  <si>
    <t>Đầu máy toa xe</t>
  </si>
  <si>
    <t>Kế toán - Kiểm toán</t>
  </si>
  <si>
    <t>DC2KV69</t>
  </si>
  <si>
    <t>DC2TN81</t>
  </si>
  <si>
    <t>Tài chính - Ngân hàng</t>
  </si>
  <si>
    <t>DC2TN82</t>
  </si>
  <si>
    <t>CL2CO24</t>
  </si>
  <si>
    <t>DC2KV23</t>
  </si>
  <si>
    <t>CC2KV23</t>
  </si>
  <si>
    <t>DT2VS63</t>
  </si>
  <si>
    <t>DC2KV31</t>
  </si>
  <si>
    <t>CC2KV31</t>
  </si>
  <si>
    <t>DC2KV32</t>
  </si>
  <si>
    <t>CC2KV32</t>
  </si>
  <si>
    <t>Hạ tầng Giao thông vận tải đường bộ</t>
  </si>
  <si>
    <t>Kết cấu thép và bêtông cốt thép</t>
  </si>
  <si>
    <t>Đường</t>
  </si>
  <si>
    <t>Cầu</t>
  </si>
  <si>
    <t>Xây dựng DD&amp;CN</t>
  </si>
  <si>
    <t>Công nghệ mạng</t>
  </si>
  <si>
    <t>DC2HT12</t>
  </si>
  <si>
    <t>DC2HT34</t>
  </si>
  <si>
    <t>Lập trình trực quan C#</t>
  </si>
  <si>
    <t>DC2HT25</t>
  </si>
  <si>
    <t>Lập trình hướng đối tượng C++</t>
  </si>
  <si>
    <t>DC2HT36</t>
  </si>
  <si>
    <t>DC2HT37</t>
  </si>
  <si>
    <t>Phân tích và thiết kế hệ thống thông tin</t>
  </si>
  <si>
    <t>DC2HT38</t>
  </si>
  <si>
    <t>DC2HT39</t>
  </si>
  <si>
    <t>CC2TH43</t>
  </si>
  <si>
    <t>CC2TH24</t>
  </si>
  <si>
    <t>CC2TH32</t>
  </si>
  <si>
    <t>CC2TH81</t>
  </si>
  <si>
    <t>Lắp ráp, cài đặt và sửa chữa máy tính</t>
  </si>
  <si>
    <t>CC2TH11</t>
  </si>
  <si>
    <t>CC2TH14</t>
  </si>
  <si>
    <t>CC2TH33</t>
  </si>
  <si>
    <t>Lập trình VB</t>
  </si>
  <si>
    <t>DC2VL21</t>
  </si>
  <si>
    <t>Phương tiện vận tải</t>
  </si>
  <si>
    <t>Lý thuyết truyền tin</t>
  </si>
  <si>
    <t>Kỹ thuật vi xử lý và ứng dụng</t>
  </si>
  <si>
    <t>DC2KV22</t>
  </si>
  <si>
    <t>Định mức kinh tế kỹ thuật</t>
  </si>
  <si>
    <t>Quản lý chất lượng</t>
  </si>
  <si>
    <t>DC2KV85</t>
  </si>
  <si>
    <t>DC2KV86</t>
  </si>
  <si>
    <t>Bảo hiểm trong giao thông vận tải</t>
  </si>
  <si>
    <t>Đường sắt</t>
  </si>
  <si>
    <t>Công trình thủy</t>
  </si>
  <si>
    <t>DC2TH33</t>
  </si>
  <si>
    <t>DC2TH34</t>
  </si>
  <si>
    <t>DC2TH38</t>
  </si>
  <si>
    <t>CC2TH38</t>
  </si>
  <si>
    <t>CC2TH75</t>
  </si>
  <si>
    <t>CC2TH78</t>
  </si>
  <si>
    <t>CC2TH79</t>
  </si>
  <si>
    <t>CC2TH80</t>
  </si>
  <si>
    <t>DC2KV24</t>
  </si>
  <si>
    <t>DC3TN33</t>
  </si>
  <si>
    <t>DT3DB41</t>
  </si>
  <si>
    <t>DT3CA41</t>
  </si>
  <si>
    <t>Đồ án Kiến trúc dân dụng và công nghiệp</t>
  </si>
  <si>
    <t>Kết cấu nhà bêtông cốt thép</t>
  </si>
  <si>
    <t>Đồ án Tổ chức thi công và thi công công trình xây dựng</t>
  </si>
  <si>
    <t>DL3DD61</t>
  </si>
  <si>
    <t>DC3VL33</t>
  </si>
  <si>
    <t>Đồ án Công trình bến cảng</t>
  </si>
  <si>
    <t>CC3CC43</t>
  </si>
  <si>
    <t>Đồ án Thiết kế công trình đường thủy</t>
  </si>
  <si>
    <t>Kỹ thuật thi công kết cấu tầng trên đường sắt</t>
  </si>
  <si>
    <t>Cầu + Đường</t>
  </si>
  <si>
    <t>Cầu + Đường sắt</t>
  </si>
  <si>
    <t>DC3CT55</t>
  </si>
  <si>
    <t>DT3CD61</t>
  </si>
  <si>
    <t>Bảo trì, khai thác và kiểm định công trình cầu đường</t>
  </si>
  <si>
    <t>Bảo trì, khai thác và kiểm định công trình cầu đường sắt</t>
  </si>
  <si>
    <t>DT3CK71</t>
  </si>
  <si>
    <t>DT3OT43</t>
  </si>
  <si>
    <t>DT3OT31</t>
  </si>
  <si>
    <t>DT3OT51</t>
  </si>
  <si>
    <t>DT3OT52</t>
  </si>
  <si>
    <t>Công nghệ sửa chữa máy xây dựng</t>
  </si>
  <si>
    <t>Máy tàu thủy</t>
  </si>
  <si>
    <t>DL3MT52</t>
  </si>
  <si>
    <t>Quy trình công nghệ lắp ráp hệ thống động lực tàu thủy</t>
  </si>
  <si>
    <t>DL3KT26</t>
  </si>
  <si>
    <t>DC3TN49</t>
  </si>
  <si>
    <t>DC3TN31</t>
  </si>
  <si>
    <t>DC3TN32</t>
  </si>
  <si>
    <t>DC3TN34</t>
  </si>
  <si>
    <t>DT3VS62</t>
  </si>
  <si>
    <t>DC3MO23</t>
  </si>
  <si>
    <t>Lập và phân tích dự án đầu tư xây dựng công trình</t>
  </si>
  <si>
    <t>DC3MO24</t>
  </si>
  <si>
    <t>CL3MO24</t>
  </si>
  <si>
    <t>Biến đổi khí hậu</t>
  </si>
  <si>
    <t>DL3VS63</t>
  </si>
  <si>
    <t>Tổ chức vận tải hàng hóa đường sắt</t>
  </si>
  <si>
    <t>DT3VS65</t>
  </si>
  <si>
    <t>CC3VS66</t>
  </si>
  <si>
    <t>Kế hoạch và hạch toán vận tải đường sắt</t>
  </si>
  <si>
    <t>DL3VS72</t>
  </si>
  <si>
    <t>Điều tra kinh tế - kỹ thuật vận tải đường sắt</t>
  </si>
  <si>
    <t>Điều tra kinh tế - kỹ thuật vận tải ô tô</t>
  </si>
  <si>
    <t>Đồ án Tổ chức và quản lý doanh nghiệp vận tải ô tô</t>
  </si>
  <si>
    <t xml:space="preserve">Phân tích hoạt động kinh doanh doanh nghiệp vận tải ô tô </t>
  </si>
  <si>
    <t>Nhập môn công nghệ phần mềm</t>
  </si>
  <si>
    <t>DC3MO22</t>
  </si>
  <si>
    <t>Dự toán môi trường</t>
  </si>
  <si>
    <t>DL3CD60</t>
  </si>
  <si>
    <t>DL3CS60</t>
  </si>
  <si>
    <t>DL3CC60</t>
  </si>
  <si>
    <t>DL3DD60</t>
  </si>
  <si>
    <t>Quy hoạch giao thông vận tải</t>
  </si>
  <si>
    <t>CC3DB72</t>
  </si>
  <si>
    <t>Đấu thầu trong xây dựng cơ bản</t>
  </si>
  <si>
    <t>Luật và công ước quốc tế</t>
  </si>
  <si>
    <t>Nâng cao hiệu quả sử dụng nhiên liệu trong hệ thống động lực tàu thủy</t>
  </si>
  <si>
    <t>DL3KV30</t>
  </si>
  <si>
    <t>DL3KT60</t>
  </si>
  <si>
    <t>DC3MO33</t>
  </si>
  <si>
    <t>CC3MO33</t>
  </si>
  <si>
    <t>Tâm lý học trong quản trị</t>
  </si>
  <si>
    <t>DC3TN60</t>
  </si>
  <si>
    <t>CC3VB76</t>
  </si>
  <si>
    <t>Chiến lược phát triển doanh nghiệp vận tải ô tô</t>
  </si>
  <si>
    <t>DC3MO21</t>
  </si>
  <si>
    <t>CC3MO21</t>
  </si>
  <si>
    <t>Công trình giao thông</t>
  </si>
  <si>
    <t>Quản lý dự án</t>
  </si>
  <si>
    <t>Thiết kế mô hình trên AutoCAD</t>
  </si>
  <si>
    <t>CC3TH62</t>
  </si>
  <si>
    <t>DC3MO25</t>
  </si>
  <si>
    <t>Quản lý môi trường</t>
  </si>
  <si>
    <t>DL4CT11</t>
  </si>
  <si>
    <t>DC3MO26</t>
  </si>
  <si>
    <t>CC3MO26</t>
  </si>
  <si>
    <t>Công nghệ xử lý chất thải rắn</t>
  </si>
  <si>
    <t>DT4OT23</t>
  </si>
  <si>
    <t>Xưởng công trình</t>
  </si>
  <si>
    <t>DL4CC22</t>
  </si>
  <si>
    <t>Thực tập Thí nghiệm và kiểm định công trình cảng - đường thủy</t>
  </si>
  <si>
    <t>DL4DD22</t>
  </si>
  <si>
    <t>Trung tâm công nghệ CK</t>
  </si>
  <si>
    <t>Thực tập sửa chữa và lắp ráp hệ thống động lực tàu thủy</t>
  </si>
  <si>
    <t>DC4TN21</t>
  </si>
  <si>
    <t>DC4TN22</t>
  </si>
  <si>
    <t>DC4TN70</t>
  </si>
  <si>
    <t>DC4VL70</t>
  </si>
  <si>
    <t>DC4CT15</t>
  </si>
  <si>
    <t>DT4CT15</t>
  </si>
  <si>
    <t>CC4CT15</t>
  </si>
  <si>
    <t>Thực tập Thí nghiệm vật liệu xây dựng</t>
  </si>
  <si>
    <t>DC4DD15</t>
  </si>
  <si>
    <t>CC4DD15</t>
  </si>
  <si>
    <t>DC4CT16</t>
  </si>
  <si>
    <t>CC4CT16</t>
  </si>
  <si>
    <t>Thực tập Thí nghiệm địa chất</t>
  </si>
  <si>
    <t>DC4CT17</t>
  </si>
  <si>
    <t>DT4CT17</t>
  </si>
  <si>
    <t>CC4CT17</t>
  </si>
  <si>
    <t>Thực tập Thí nghiệm cơ học đất</t>
  </si>
  <si>
    <t>CC2GT54</t>
  </si>
  <si>
    <t>Đồ án Kết cấu bêtông cốt thép</t>
  </si>
  <si>
    <t>CC2GT34</t>
  </si>
  <si>
    <t>DC3CC49</t>
  </si>
  <si>
    <t>CC3CC49</t>
  </si>
  <si>
    <t>Đồ án Quy hoạch cảng</t>
  </si>
  <si>
    <t>DC3CC50</t>
  </si>
  <si>
    <t>CC3CC50</t>
  </si>
  <si>
    <t>DC2OT71</t>
  </si>
  <si>
    <t>Đồ án Lý thuyết ô tô</t>
  </si>
  <si>
    <t>DC3MX46</t>
  </si>
  <si>
    <t>Đồ án Máy nâng vận chuyển</t>
  </si>
  <si>
    <t>DC3MX47</t>
  </si>
  <si>
    <t>Đồ án Máy làm đất</t>
  </si>
  <si>
    <t>DC3MX48</t>
  </si>
  <si>
    <t>CC3MX48</t>
  </si>
  <si>
    <t>Đồ án Công nghệ sửa chữa máy xây dựng</t>
  </si>
  <si>
    <t>DC3MT43</t>
  </si>
  <si>
    <t>Đồ án Kết cấu tàu thủy</t>
  </si>
  <si>
    <t>DC3VS77</t>
  </si>
  <si>
    <t>DT3VS77</t>
  </si>
  <si>
    <t>CC3VS77</t>
  </si>
  <si>
    <t>Thống kê doanh nghiệp vận tải đường sắt</t>
  </si>
  <si>
    <t>DC3VS59</t>
  </si>
  <si>
    <t>CC3VS59</t>
  </si>
  <si>
    <t>Đồ án Tổ chức chạy tàu 1</t>
  </si>
  <si>
    <t>DC3VS60</t>
  </si>
  <si>
    <t>Đồ án Tổ chức chạy tàu 2</t>
  </si>
  <si>
    <t>CC2DD34</t>
  </si>
  <si>
    <t>DC3VB52</t>
  </si>
  <si>
    <t>CC3VB52</t>
  </si>
  <si>
    <t>Khai thác kỹ thuật ô tô</t>
  </si>
  <si>
    <t>DC3KX70</t>
  </si>
  <si>
    <t>Đồ án Định mức kinh tế kỹ thuật xây dựng</t>
  </si>
  <si>
    <t>DC3KX39</t>
  </si>
  <si>
    <t>CC3KX39</t>
  </si>
  <si>
    <t>Đồ án Kế toán xây dựng cơ bản</t>
  </si>
  <si>
    <t>DC2KX38</t>
  </si>
  <si>
    <t>CC2KX38</t>
  </si>
  <si>
    <t>Pháp luật trong xây dựng</t>
  </si>
  <si>
    <t>DC3KX64</t>
  </si>
  <si>
    <t>Đồ án Phân tích hoạt động kinh tế của doanh nghiệp xây dựng</t>
  </si>
  <si>
    <t>DC2GT62</t>
  </si>
  <si>
    <t>Công nghệ bảo vệ công trình</t>
  </si>
  <si>
    <t>DC3CA63</t>
  </si>
  <si>
    <t>Mỹ quan công trình cầu</t>
  </si>
  <si>
    <t>DL4CT16</t>
  </si>
  <si>
    <t>DL4CT17</t>
  </si>
  <si>
    <t>DL4CD23</t>
  </si>
  <si>
    <t>DL4CD24</t>
  </si>
  <si>
    <t>DL4CS22</t>
  </si>
  <si>
    <t>Thực tập Thí nghiệm và kiểm định đường sắt</t>
  </si>
  <si>
    <t>CC2DD54</t>
  </si>
  <si>
    <t>DL4DD17</t>
  </si>
  <si>
    <t>CC3CD54</t>
  </si>
  <si>
    <t>CC3CA43</t>
  </si>
  <si>
    <t>CC3DB44</t>
  </si>
  <si>
    <t>CC3CS54</t>
  </si>
  <si>
    <t>CC3DS44</t>
  </si>
  <si>
    <t>CC3CC54</t>
  </si>
  <si>
    <t>CC3DD45</t>
  </si>
  <si>
    <t>Đồ án Kết cấu nhà bêtông cốt thép</t>
  </si>
  <si>
    <t>CC3DD54</t>
  </si>
  <si>
    <t>CC3VB62</t>
  </si>
  <si>
    <t>CC3VB64</t>
  </si>
  <si>
    <t>CC2CK54</t>
  </si>
  <si>
    <t>DT3VS61</t>
  </si>
  <si>
    <t>DC3VS78</t>
  </si>
  <si>
    <t>Chiến lược phát triển doanh nghiệp vận tải đường sắt</t>
  </si>
  <si>
    <t>CC3VS60</t>
  </si>
  <si>
    <t>DT2VS75</t>
  </si>
  <si>
    <t>CL2VS75</t>
  </si>
  <si>
    <t>DC3KK11</t>
  </si>
  <si>
    <t>Dự toán xây dựng công trình</t>
  </si>
  <si>
    <t>DC3KK12</t>
  </si>
  <si>
    <t>Đồ án Dự toán đầu tư công trình xây dựng</t>
  </si>
  <si>
    <t>DC3KK13</t>
  </si>
  <si>
    <t>Kiểm toán dự án đầu tư xây dựng công trình</t>
  </si>
  <si>
    <t>DC3KK14</t>
  </si>
  <si>
    <t>Đồ án Kiểm toán dự án đầu tư xây dựng công trình</t>
  </si>
  <si>
    <t>DC4KK11</t>
  </si>
  <si>
    <t>Thực hành nghiệp vụ kế toán</t>
  </si>
  <si>
    <t>DC4KK12</t>
  </si>
  <si>
    <t>Thực hành nghiệp vụ kiểm toán công trình xây dựng</t>
  </si>
  <si>
    <t>DC4KK70</t>
  </si>
  <si>
    <t>DC4KK80</t>
  </si>
  <si>
    <t>DC2CO14</t>
  </si>
  <si>
    <t>DT2CO14</t>
  </si>
  <si>
    <t>Hình họa - Vẽ kỹ thuật</t>
  </si>
  <si>
    <t>DC3KK33</t>
  </si>
  <si>
    <t>DC2CO27</t>
  </si>
  <si>
    <t>DC3ME33</t>
  </si>
  <si>
    <t>DC3ME61</t>
  </si>
  <si>
    <t>Điện tử công suất</t>
  </si>
  <si>
    <t>DC3ME63</t>
  </si>
  <si>
    <t>Kỹ thuật vi điều khiển</t>
  </si>
  <si>
    <t>DC3ME64</t>
  </si>
  <si>
    <t>Đồ án Kỹ thuật vi điều khiển</t>
  </si>
  <si>
    <t>DC3ME51</t>
  </si>
  <si>
    <t>Hệ thống cơ điện tử</t>
  </si>
  <si>
    <t>DC3ME53</t>
  </si>
  <si>
    <t>Đồ án Hệ thống cơ điện tử</t>
  </si>
  <si>
    <t>DC3ME84</t>
  </si>
  <si>
    <t>Robot công nghiệp</t>
  </si>
  <si>
    <t>DC3ME73</t>
  </si>
  <si>
    <t>Hệ thống giao thông thông minh ITS</t>
  </si>
  <si>
    <t>DC3ME74</t>
  </si>
  <si>
    <t>Tự động hóa quá trình sản xuất</t>
  </si>
  <si>
    <t>DC3ME71</t>
  </si>
  <si>
    <t>Kỹ thuật laser</t>
  </si>
  <si>
    <t>DC3ME72</t>
  </si>
  <si>
    <t>Hệ thống cơ điện tử trên ô tô</t>
  </si>
  <si>
    <t>DC4ME51</t>
  </si>
  <si>
    <t>Thực tập Hệ thống cơ điện tử</t>
  </si>
  <si>
    <t>DC4ME70</t>
  </si>
  <si>
    <t>DC4ME80</t>
  </si>
  <si>
    <t>DC2CK42</t>
  </si>
  <si>
    <t>Động cơ điện</t>
  </si>
  <si>
    <t>DC3OT71</t>
  </si>
  <si>
    <t>Lập trình PLC</t>
  </si>
  <si>
    <t>DC3CK73</t>
  </si>
  <si>
    <t>Động cơ đốt trong</t>
  </si>
  <si>
    <t>DC3OT47</t>
  </si>
  <si>
    <t>DC3OT46</t>
  </si>
  <si>
    <t>Trang bị điện và thiết bị điều khiển tự động trên ô tô</t>
  </si>
  <si>
    <t>DC3OT56</t>
  </si>
  <si>
    <t>Chẩn đoán kỹ thuật ô tô</t>
  </si>
  <si>
    <t>DC3OT57</t>
  </si>
  <si>
    <t>Bảo dưỡng và sửa chữa ô tô</t>
  </si>
  <si>
    <t>DL3VS51</t>
  </si>
  <si>
    <t>DT3VS51</t>
  </si>
  <si>
    <t>CL3VS51</t>
  </si>
  <si>
    <t>CL3VS61</t>
  </si>
  <si>
    <t>CL3VS65</t>
  </si>
  <si>
    <t>DL3VS64</t>
  </si>
  <si>
    <t>DL3VB63</t>
  </si>
  <si>
    <t>DL3VB16</t>
  </si>
  <si>
    <t>DT2CT16</t>
  </si>
  <si>
    <t>DT2GT35</t>
  </si>
  <si>
    <t>DT3DB53</t>
  </si>
  <si>
    <t>Kỹ thuật thi công đường</t>
  </si>
  <si>
    <t>DT3CA53</t>
  </si>
  <si>
    <t>DT4CT11</t>
  </si>
  <si>
    <t>Thực hành Trắc địa</t>
  </si>
  <si>
    <t>DC3MO27</t>
  </si>
  <si>
    <t>Đồ án Công nghệ xử lý chất thải rắn</t>
  </si>
  <si>
    <t>DT4CD21</t>
  </si>
  <si>
    <t>DC3MO28</t>
  </si>
  <si>
    <t>Kinh tế môi trường</t>
  </si>
  <si>
    <t>DC2MO11</t>
  </si>
  <si>
    <t>Hóa phân tích</t>
  </si>
  <si>
    <t>DC2MO12</t>
  </si>
  <si>
    <t>Hóa học môi trường</t>
  </si>
  <si>
    <t>DC2MO13</t>
  </si>
  <si>
    <t>Độc học môi trường</t>
  </si>
  <si>
    <t>DC2MO14</t>
  </si>
  <si>
    <t>Vi sinh trong kỹ thuật môi trường</t>
  </si>
  <si>
    <t>DC2MO15</t>
  </si>
  <si>
    <t>Quá trình công nghệ môi trường 1</t>
  </si>
  <si>
    <t>DC2MO16</t>
  </si>
  <si>
    <t>Quá trình công nghệ môi trường 2</t>
  </si>
  <si>
    <t>DC2MO17</t>
  </si>
  <si>
    <t>Quan trắc môi trường</t>
  </si>
  <si>
    <t>DC2MO18</t>
  </si>
  <si>
    <t>Thủy lực thủy văn môi trường</t>
  </si>
  <si>
    <t>DC2MO19</t>
  </si>
  <si>
    <t>Môi trường đất</t>
  </si>
  <si>
    <t>DC2MO20</t>
  </si>
  <si>
    <t>Sinh thái môi trường</t>
  </si>
  <si>
    <t>DC2MO21</t>
  </si>
  <si>
    <t>Môi trường không khí</t>
  </si>
  <si>
    <t>DC2MO22</t>
  </si>
  <si>
    <t>Kỹ thuật phương tiện giao thông</t>
  </si>
  <si>
    <t>DC2MO23</t>
  </si>
  <si>
    <t>DC2MO24</t>
  </si>
  <si>
    <t>Trắc địa môi trường</t>
  </si>
  <si>
    <t>DC3MO30</t>
  </si>
  <si>
    <t>Công nghệ xử lý khí thải và tiếng ồn</t>
  </si>
  <si>
    <t>DC3MO31</t>
  </si>
  <si>
    <t>Đồ án Công nghệ xử lý khí thải và tiếng ồn</t>
  </si>
  <si>
    <t>DC3MO34</t>
  </si>
  <si>
    <t>Đánh giá tác động môi trường</t>
  </si>
  <si>
    <t>DC3MO35</t>
  </si>
  <si>
    <t xml:space="preserve">Đồ án Đánh giá tác động môi trường </t>
  </si>
  <si>
    <t>DC3MO36</t>
  </si>
  <si>
    <t>Công nghệ xử lý nước</t>
  </si>
  <si>
    <t>DC3MO37</t>
  </si>
  <si>
    <t>Đồ án Công nghệ xử lý nước</t>
  </si>
  <si>
    <t>DC3MO38</t>
  </si>
  <si>
    <t>Công nghệ sản xuất sạch hơn</t>
  </si>
  <si>
    <t>DC3MO39</t>
  </si>
  <si>
    <t>Mô hình hóa môi trường</t>
  </si>
  <si>
    <t>DC4MO11</t>
  </si>
  <si>
    <t xml:space="preserve">Thực hành xử lý nước </t>
  </si>
  <si>
    <t>DC4MO12</t>
  </si>
  <si>
    <t>Thực tập xử lý chất thải rắn</t>
  </si>
  <si>
    <t>DC4RB15</t>
  </si>
  <si>
    <t>Thực tập Thí nghiệm vật liệu xây dựng 2</t>
  </si>
  <si>
    <t>DC4RB17</t>
  </si>
  <si>
    <t>Thực tập Thí nghiệm cơ học đất 2</t>
  </si>
  <si>
    <t>DC3RB60</t>
  </si>
  <si>
    <t>Tin học ứng dụng 2</t>
  </si>
  <si>
    <t>DC4RB22</t>
  </si>
  <si>
    <t>Thực tập Thí nghiệm và kiểm định cầu, đường 2</t>
  </si>
  <si>
    <t>DC2RB42</t>
  </si>
  <si>
    <t>Tiếng Anh 2A</t>
  </si>
  <si>
    <t>DC2RB43</t>
  </si>
  <si>
    <t>Tiếng Anh 2B</t>
  </si>
  <si>
    <t>DC3RB44</t>
  </si>
  <si>
    <t>Tiếng Anh 3A</t>
  </si>
  <si>
    <t>DC3RB45</t>
  </si>
  <si>
    <t>Tiếng Anh 3B</t>
  </si>
  <si>
    <t>DC4MO13</t>
  </si>
  <si>
    <t xml:space="preserve">Thực tập xử lý khí thải và tiếng ồn </t>
  </si>
  <si>
    <t>DT2VS56</t>
  </si>
  <si>
    <t>DC2KV25</t>
  </si>
  <si>
    <t>Hạ tầng giao thông vận tải</t>
  </si>
  <si>
    <t>DC3KV21</t>
  </si>
  <si>
    <t>DC3VL22</t>
  </si>
  <si>
    <t>Giao nhận vận tải và hải quan</t>
  </si>
  <si>
    <t>DC3KV23</t>
  </si>
  <si>
    <t>Điều tra kinh tế kỹ thuật</t>
  </si>
  <si>
    <t>DC3VL24</t>
  </si>
  <si>
    <t>Pháp luật về kinh doanh Logistics và Vận tải đa phương thức</t>
  </si>
  <si>
    <t>DC3VL25</t>
  </si>
  <si>
    <t>Công nghệ vận tải 1</t>
  </si>
  <si>
    <t>DC3VL26</t>
  </si>
  <si>
    <t>Công nghệ vận tải 2</t>
  </si>
  <si>
    <t>DC3VL27</t>
  </si>
  <si>
    <t>Vận tải hàng hóa quốc tế</t>
  </si>
  <si>
    <t>DC3VL28</t>
  </si>
  <si>
    <t>Quản trị Logistics</t>
  </si>
  <si>
    <t>DC3VL29</t>
  </si>
  <si>
    <t>Đồ án Quản trị Logistics</t>
  </si>
  <si>
    <t>DC3KV40</t>
  </si>
  <si>
    <t>DC3VL31</t>
  </si>
  <si>
    <t>Logistics thương mại</t>
  </si>
  <si>
    <t>DC3VL32</t>
  </si>
  <si>
    <t>Quản trị kho hàng</t>
  </si>
  <si>
    <t>DC3VL34</t>
  </si>
  <si>
    <t>Quản trị chuỗi cung ứng</t>
  </si>
  <si>
    <t>DC3VL35</t>
  </si>
  <si>
    <t>Giao dịch ngoại thương</t>
  </si>
  <si>
    <t>DC3KV36</t>
  </si>
  <si>
    <t>Tài chính doanh nghiệp</t>
  </si>
  <si>
    <t>DC3KV37</t>
  </si>
  <si>
    <t>Thống kê doanh nghiệp</t>
  </si>
  <si>
    <t>DC3VL38</t>
  </si>
  <si>
    <t>Hệ thống thông tin Logistics</t>
  </si>
  <si>
    <t>DC3VL39</t>
  </si>
  <si>
    <t xml:space="preserve">Phân tích hoạt động kinh doanh </t>
  </si>
  <si>
    <t>DC4VL21</t>
  </si>
  <si>
    <t>DC3VL40</t>
  </si>
  <si>
    <t>Thanh toán quốc tế</t>
  </si>
  <si>
    <t>DC3VL41</t>
  </si>
  <si>
    <t>Thương mại quốc tế</t>
  </si>
  <si>
    <t>DC3VL42</t>
  </si>
  <si>
    <t>DC4VL80</t>
  </si>
  <si>
    <t>DC3VL43</t>
  </si>
  <si>
    <t>Đồ án công nghệ vận tải</t>
  </si>
  <si>
    <t>DC4MO14</t>
  </si>
  <si>
    <t>Thực tập quan trắc môi trường</t>
  </si>
  <si>
    <t>DC3MO40</t>
  </si>
  <si>
    <t>An toàn lao động và vệ sinh môi trường</t>
  </si>
  <si>
    <t>DC4MO70</t>
  </si>
  <si>
    <t>DC4MO80</t>
  </si>
  <si>
    <t>DC3KV67</t>
  </si>
  <si>
    <t>DC2KV87</t>
  </si>
  <si>
    <t>DC3TN51</t>
  </si>
  <si>
    <t>Nghiệp vụ ngân hàng thương mại</t>
  </si>
  <si>
    <t>DC3TN52</t>
  </si>
  <si>
    <t>DC3TN53</t>
  </si>
  <si>
    <t>Định giá tài sản</t>
  </si>
  <si>
    <t>DC3TN54</t>
  </si>
  <si>
    <t>Bảo hiểm</t>
  </si>
  <si>
    <t>DC3TN55</t>
  </si>
  <si>
    <t>Kế toán quản trị doanh nghiệp</t>
  </si>
  <si>
    <t>DC3TN56</t>
  </si>
  <si>
    <t>Đồ án Tài chính doanh nghiệp</t>
  </si>
  <si>
    <t>DC3TN57</t>
  </si>
  <si>
    <t>Phân tích và đầu tư chứng khoán</t>
  </si>
  <si>
    <t>DC3TN58</t>
  </si>
  <si>
    <t>Quản trị danh mục đầu tư</t>
  </si>
  <si>
    <t>DC3TN59</t>
  </si>
  <si>
    <t>Mua bán và sáp nhập doanh nghiệp</t>
  </si>
  <si>
    <t>DC3TN61</t>
  </si>
  <si>
    <t>Tài chính công ty đa quốc gia</t>
  </si>
  <si>
    <t>DC3TN62</t>
  </si>
  <si>
    <t>Các công cụ tài chính phái sinh</t>
  </si>
  <si>
    <t>DC4TN80</t>
  </si>
  <si>
    <t>DC2TN63</t>
  </si>
  <si>
    <t>DC2TN64</t>
  </si>
  <si>
    <t>DC2TN65</t>
  </si>
  <si>
    <t>DC3KD33</t>
  </si>
  <si>
    <t>CC3KD33</t>
  </si>
  <si>
    <t>DC3KD41</t>
  </si>
  <si>
    <t>CC3KD41</t>
  </si>
  <si>
    <t>DC3KD42</t>
  </si>
  <si>
    <t>CC3KD42</t>
  </si>
  <si>
    <t>Đồ án thiết kế đường</t>
  </si>
  <si>
    <t>DC3KD43</t>
  </si>
  <si>
    <t>CC3KD43</t>
  </si>
  <si>
    <t xml:space="preserve">Thiết kế cầu </t>
  </si>
  <si>
    <t>DC3KD44</t>
  </si>
  <si>
    <t>CC3KD44</t>
  </si>
  <si>
    <t>Đồ án thiết kế cầu</t>
  </si>
  <si>
    <t>DC3KD51</t>
  </si>
  <si>
    <t>Kiểm định đường</t>
  </si>
  <si>
    <t>DC3KD52</t>
  </si>
  <si>
    <t>Kiểm định cầu</t>
  </si>
  <si>
    <t>DC3KD53</t>
  </si>
  <si>
    <t>Bảo trì và khai thác công trình cầu, đường</t>
  </si>
  <si>
    <t>DC3KD54</t>
  </si>
  <si>
    <t>Hệ thống giao thông thông minh</t>
  </si>
  <si>
    <t>DC3KD55</t>
  </si>
  <si>
    <t>Đồ án kiểm định và khai thác cầu đường</t>
  </si>
  <si>
    <t>DC3KD56</t>
  </si>
  <si>
    <t>Quản lý chất lượng công trình cầu, đường</t>
  </si>
  <si>
    <t>DC3KD61</t>
  </si>
  <si>
    <t>CC3KD61</t>
  </si>
  <si>
    <t>Dự toán kiểm định công trình</t>
  </si>
  <si>
    <t>DC3KD62</t>
  </si>
  <si>
    <t>CC3KD62</t>
  </si>
  <si>
    <t>DC4KD31</t>
  </si>
  <si>
    <t>CC4KD31</t>
  </si>
  <si>
    <t>Thí nghiệm Bêtông xi măng + Thép</t>
  </si>
  <si>
    <t>DC4KD32</t>
  </si>
  <si>
    <t>CC4KD32</t>
  </si>
  <si>
    <t>Thí nghiệm Bêtông nhựa</t>
  </si>
  <si>
    <t>DC4KD33</t>
  </si>
  <si>
    <t>CC4KD33</t>
  </si>
  <si>
    <t>Thí nghiệm Nền móng</t>
  </si>
  <si>
    <t>DC4KD34</t>
  </si>
  <si>
    <t>CC4KD34</t>
  </si>
  <si>
    <t>Thực tập Thí nghiệm kiểm định cầu</t>
  </si>
  <si>
    <t>DC4KD35</t>
  </si>
  <si>
    <t>CC4KD35</t>
  </si>
  <si>
    <t>Thực tập Thí nghiệm kiểm định đường</t>
  </si>
  <si>
    <t>DC4KD36</t>
  </si>
  <si>
    <t>Thực tập nghề nghiệp kiểm định và khai thác đường</t>
  </si>
  <si>
    <t>DC4KD37</t>
  </si>
  <si>
    <t>Thực tập nghề nghiệp kiểm định và khai thác cầu</t>
  </si>
  <si>
    <t>DC4KD70</t>
  </si>
  <si>
    <t>Thực tập Tốt nghiệp</t>
  </si>
  <si>
    <t>DC4KD80</t>
  </si>
  <si>
    <t>CC3KD51</t>
  </si>
  <si>
    <t>Kiểm định và khai thác đường</t>
  </si>
  <si>
    <t>CC3KD52</t>
  </si>
  <si>
    <t>Kiểm định và khai thác cầu</t>
  </si>
  <si>
    <t>CC4KD70</t>
  </si>
  <si>
    <t>Thực tập nghề nghiệp, tốt nghiệp kiểm định và khai thác cầu, đường</t>
  </si>
  <si>
    <t>CC4KD80</t>
  </si>
  <si>
    <t>Hệ đào tạo - Khóa</t>
  </si>
  <si>
    <t>QPAN</t>
  </si>
  <si>
    <t>KCT</t>
  </si>
  <si>
    <t>KCK</t>
  </si>
  <si>
    <t>CSVE</t>
  </si>
  <si>
    <t>TTMA</t>
  </si>
  <si>
    <t>KVSB</t>
  </si>
  <si>
    <t>KVCS</t>
  </si>
  <si>
    <t>KVKK</t>
  </si>
  <si>
    <t>CSCO</t>
  </si>
  <si>
    <t>CTDK</t>
  </si>
  <si>
    <t>CTKS</t>
  </si>
  <si>
    <t>CTKC</t>
  </si>
  <si>
    <t>LLNL</t>
  </si>
  <si>
    <t>LLTT</t>
  </si>
  <si>
    <t>LLDL</t>
  </si>
  <si>
    <t>LLPL</t>
  </si>
  <si>
    <t>CBLY</t>
  </si>
  <si>
    <t>CBHO</t>
  </si>
  <si>
    <t>CDTC</t>
  </si>
  <si>
    <t>CTMO</t>
  </si>
  <si>
    <t>CNCK</t>
  </si>
  <si>
    <t>Số phòng</t>
  </si>
  <si>
    <t>Số SV/phg</t>
  </si>
  <si>
    <t>HỌC KỲ 2 - NĂM HỌC 2014-2015</t>
  </si>
  <si>
    <t>Ghi chú</t>
  </si>
  <si>
    <t>CA+DB</t>
  </si>
  <si>
    <t>CCCA</t>
  </si>
  <si>
    <t>CCCC</t>
  </si>
  <si>
    <t>CCCD</t>
  </si>
  <si>
    <t>CCCS</t>
  </si>
  <si>
    <t>CCDB</t>
  </si>
  <si>
    <t>CCDD</t>
  </si>
  <si>
    <t>CCCDA</t>
  </si>
  <si>
    <t>CCOT</t>
  </si>
  <si>
    <t>CCMX</t>
  </si>
  <si>
    <t>CCMT</t>
  </si>
  <si>
    <t>CCDM</t>
  </si>
  <si>
    <t>CCDT</t>
  </si>
  <si>
    <t>CCTH</t>
  </si>
  <si>
    <t>CCKT</t>
  </si>
  <si>
    <t>CCQT</t>
  </si>
  <si>
    <t>CCKX</t>
  </si>
  <si>
    <t>CCVB</t>
  </si>
  <si>
    <t>CCVS</t>
  </si>
  <si>
    <t>CCVL</t>
  </si>
  <si>
    <t>CC2CO22</t>
  </si>
  <si>
    <t>DC2VB75</t>
  </si>
  <si>
    <t>CC2VB75</t>
  </si>
  <si>
    <t>DC2VB63</t>
  </si>
  <si>
    <t>DC2VS75</t>
  </si>
  <si>
    <t>CC2VS75</t>
  </si>
  <si>
    <t>DC3VB67</t>
  </si>
  <si>
    <t>CC3VB67</t>
  </si>
  <si>
    <t>DC3VS67</t>
  </si>
  <si>
    <t>CC3VS67</t>
  </si>
  <si>
    <t>Tin học công trình</t>
  </si>
  <si>
    <t>CTUD</t>
  </si>
  <si>
    <t>đường</t>
  </si>
  <si>
    <t>cầu</t>
  </si>
  <si>
    <t>Hình thức</t>
  </si>
  <si>
    <t>Ca</t>
  </si>
  <si>
    <t>Ngày</t>
  </si>
  <si>
    <t>Mã HP</t>
  </si>
  <si>
    <t>Tên HP</t>
  </si>
  <si>
    <t>DC1CB99b</t>
  </si>
  <si>
    <t>+ Phòng TCKT thống kê danh sách SV chưa nộp học phí, gửi về Phòng ĐBCLĐT trước ngày 20/5/2015</t>
  </si>
  <si>
    <t>+ Các khoa gửi danh sách phân công Giảng viên coi thi, chấm thi, nhập điểm thi (lần 1) về Phòng Đảm bảo chất lượng đào tạo (ĐBCLĐT) trước ngày 20/5/2015</t>
  </si>
  <si>
    <t>DV</t>
  </si>
  <si>
    <t>V1</t>
  </si>
  <si>
    <t>V2</t>
  </si>
  <si>
    <t>BỘ GIAO THÔNG VẬN TẢI</t>
  </si>
  <si>
    <t>Số đề</t>
  </si>
  <si>
    <t>Số lượng</t>
  </si>
  <si>
    <t>Khóa - Hệ</t>
  </si>
  <si>
    <t>DC1CB91b</t>
  </si>
  <si>
    <t>CC1CB91b</t>
  </si>
  <si>
    <t>Sử dụng năng lượng tiết kiệm và hiệu quả (CNTT)</t>
  </si>
  <si>
    <t>điện - điện tử</t>
  </si>
  <si>
    <t xml:space="preserve">       TRƯỜNG ĐẠI HỌC CÔNG NGHỆ GTVT</t>
  </si>
  <si>
    <t>Hệ</t>
  </si>
  <si>
    <t>Ngày, người kiểm tra</t>
  </si>
  <si>
    <t>Điểm QT</t>
  </si>
  <si>
    <t>lớp HP</t>
  </si>
  <si>
    <t>Thi V1</t>
  </si>
  <si>
    <t>phòng</t>
  </si>
  <si>
    <t>Thi V2</t>
  </si>
  <si>
    <t>Thi Cthiện</t>
  </si>
  <si>
    <t>Trả điểm V1</t>
  </si>
  <si>
    <t>Công trình thủy công trong nhà máy đóng tàu</t>
  </si>
  <si>
    <t>Công trình thủy lợi</t>
  </si>
  <si>
    <t>Đồ án Công trình thủy công trong nhà máy đóng tàu</t>
  </si>
  <si>
    <t>DC1CB94-DCK65</t>
  </si>
  <si>
    <t>DC2CB89-DCK65</t>
  </si>
  <si>
    <t>DC2HT26-DCK65</t>
  </si>
  <si>
    <t>DC3VL25-DCK65</t>
  </si>
  <si>
    <t>DC2DT44-DCK65</t>
  </si>
  <si>
    <t>DC2CT31-DCK65</t>
  </si>
  <si>
    <t>DC2VS67-DCK65</t>
  </si>
  <si>
    <t>DC2VB67-DCK65</t>
  </si>
  <si>
    <t>DC2KV22-DCK65</t>
  </si>
  <si>
    <t>DC2CK54-DCK65</t>
  </si>
  <si>
    <t>DC2VB39-DCK65</t>
  </si>
  <si>
    <t>DC2CO11-DCK65</t>
  </si>
  <si>
    <t>DC1CB26-DCK65</t>
  </si>
  <si>
    <t>DC3KT22-DCK65</t>
  </si>
  <si>
    <t>DC2KV64-DCK65</t>
  </si>
  <si>
    <t>DC2KV63-DCK65</t>
  </si>
  <si>
    <t>DC2KV82-DCK65</t>
  </si>
  <si>
    <t>DC3KX71-DCK65</t>
  </si>
  <si>
    <t>DC1TH47-DCK65</t>
  </si>
  <si>
    <t>DC2DT41-DCK65</t>
  </si>
  <si>
    <t>DC2DT42-DCK65</t>
  </si>
  <si>
    <t>DC1CB20-DCK65</t>
  </si>
  <si>
    <t>DC1TH48-DCK65</t>
  </si>
  <si>
    <t>DC2GT42-DCK65</t>
  </si>
  <si>
    <t>DC1CB92-DCK65</t>
  </si>
  <si>
    <t>DC2TT23-DCK65</t>
  </si>
  <si>
    <t>DC2KV68-DCK65</t>
  </si>
  <si>
    <t>DC2CK55-DCK65</t>
  </si>
  <si>
    <t>DC2TT22-DCK65</t>
  </si>
  <si>
    <t>DC2HT13-DCK65</t>
  </si>
  <si>
    <t>DC1LL02-DCK65</t>
  </si>
  <si>
    <t>DC2KV93-DCK65</t>
  </si>
  <si>
    <t>DC2KV77-DCK65</t>
  </si>
  <si>
    <t>DC1LL05-DCK65</t>
  </si>
  <si>
    <t>DC2VL21-DCK65</t>
  </si>
  <si>
    <t>DC1CB99-DCK65</t>
  </si>
  <si>
    <t>DC2KV73-DCK65</t>
  </si>
  <si>
    <t>DC2KV72-DCK65</t>
  </si>
  <si>
    <t>DC2CO26-DCK65</t>
  </si>
  <si>
    <t>DC2CO25-DCK65</t>
  </si>
  <si>
    <t>DC2VS56-DCK65</t>
  </si>
  <si>
    <t>DC2KV67-DCK65</t>
  </si>
  <si>
    <t>DC3QT11-DCK65</t>
  </si>
  <si>
    <t>DC3KT20-DCK65</t>
  </si>
  <si>
    <t>DC2KX42-DCK65</t>
  </si>
  <si>
    <t>DC2KX41-DCK65</t>
  </si>
  <si>
    <t>DC3VS51-DCK65</t>
  </si>
  <si>
    <t>DC3KV31-DCK65</t>
  </si>
  <si>
    <t>DC2CT62-DCK65</t>
  </si>
  <si>
    <t>DC2CK61-DCK65</t>
  </si>
  <si>
    <t>DC4CT11-DCK65</t>
  </si>
  <si>
    <t>DC4DT21-DCK65</t>
  </si>
  <si>
    <t>DC4DT22-DCK65</t>
  </si>
  <si>
    <t>DC4CT16-DCK65</t>
  </si>
  <si>
    <t>DC4CT15-DCK65</t>
  </si>
  <si>
    <t>DC2KV90-DCK65</t>
  </si>
  <si>
    <t>DC1CB31-DCK65</t>
  </si>
  <si>
    <t>DC2RB43-DCK65</t>
  </si>
  <si>
    <t>DC1CB32-DCK65</t>
  </si>
  <si>
    <t>DC1CB12-DCK65</t>
  </si>
  <si>
    <t>DC1CB13-DCK65</t>
  </si>
  <si>
    <t>DC2CT16-DCK65</t>
  </si>
  <si>
    <t>DC2CK58-DCK65</t>
  </si>
  <si>
    <t>DC2DT46-DCK65</t>
  </si>
  <si>
    <t>DC1LL03-DCK65</t>
  </si>
  <si>
    <t>DC2CB94-DCK65</t>
  </si>
  <si>
    <t>DC2CK32-DCK65</t>
  </si>
  <si>
    <t>DC2DD35-DCK65</t>
  </si>
  <si>
    <t>DC2CO13-DCK65</t>
  </si>
  <si>
    <t>NHẬP DỮ LIỆU CỘT NÀY</t>
  </si>
  <si>
    <t>(Kèm theo Thông báo số         /TB-ĐHCNGTVT ngày     /    /2015 của Hiệu trưởng Trường ĐHCN GTVT)</t>
  </si>
  <si>
    <t>Tiếng Anh 4</t>
  </si>
  <si>
    <t>DC2CT65-DCK64</t>
  </si>
  <si>
    <t>DC2CT65-DCK63</t>
  </si>
  <si>
    <t>DC3HT51-DCK64</t>
  </si>
  <si>
    <t>DC2DT55-DCK64</t>
  </si>
  <si>
    <t>DC1CB94-DCK64</t>
  </si>
  <si>
    <t>DC2TH33-DCK64</t>
  </si>
  <si>
    <t>DC3DD46-DCK63</t>
  </si>
  <si>
    <t>DC2CK57-DCK64</t>
  </si>
  <si>
    <t>DC2CK33-DCK64</t>
  </si>
  <si>
    <t>DC3DT82-DCK64</t>
  </si>
  <si>
    <t>DC3CC47-DCK64</t>
  </si>
  <si>
    <t>DC2CT32-DCK64</t>
  </si>
  <si>
    <t>DC3DT60-DCK64</t>
  </si>
  <si>
    <t>DC3MT37-DCK64</t>
  </si>
  <si>
    <t>DC2DT51-DCK64</t>
  </si>
  <si>
    <t>DC2CK52-DCK64</t>
  </si>
  <si>
    <t>DC2DT52-DCK64</t>
  </si>
  <si>
    <t>DC3KT25-DCK63</t>
  </si>
  <si>
    <t>DC2GT54-DCK64</t>
  </si>
  <si>
    <t>DC2DD54-DCK64</t>
  </si>
  <si>
    <t>DC2OT71-DCK64</t>
  </si>
  <si>
    <t>DC3MX47-DCK63</t>
  </si>
  <si>
    <t>DC3MX42-DCK63</t>
  </si>
  <si>
    <t>DC2GT34-DCK64</t>
  </si>
  <si>
    <t>DC3QT52-DCK63</t>
  </si>
  <si>
    <t>DC3CC31-DCK64</t>
  </si>
  <si>
    <t>DC1LL04-DCK64</t>
  </si>
  <si>
    <t>DC3QT94-DCK64</t>
  </si>
  <si>
    <t>DC3QT94-DCK63</t>
  </si>
  <si>
    <t>DC1CB26-DCK64</t>
  </si>
  <si>
    <t>DC3KV30-DCK64</t>
  </si>
  <si>
    <t>DC3KT26-DCK64</t>
  </si>
  <si>
    <t>DC2GT52-DCK64</t>
  </si>
  <si>
    <t>DC2DD52-DCK64</t>
  </si>
  <si>
    <t>DC2DD53-DCK63</t>
  </si>
  <si>
    <t>DC3MX40-DCK64</t>
  </si>
  <si>
    <t>DC2GT51-DCK64</t>
  </si>
  <si>
    <t>DC2DD51-DCK64</t>
  </si>
  <si>
    <t>DC3KV43-DCK63</t>
  </si>
  <si>
    <t>DC2DT57-DCK64</t>
  </si>
  <si>
    <t>DC3CT91-DCK64</t>
  </si>
  <si>
    <t>DC3CT91-DCK63</t>
  </si>
  <si>
    <t>DC2HT39-DCK64</t>
  </si>
  <si>
    <t>DC3CA51-DCK63</t>
  </si>
  <si>
    <t>DC3CA52-DCK63</t>
  </si>
  <si>
    <t>DC3DS52-DCK63</t>
  </si>
  <si>
    <t>DC3DB52-DCK63</t>
  </si>
  <si>
    <t>DC3DD51-DCK63</t>
  </si>
  <si>
    <t>DC3DD52-DCK63</t>
  </si>
  <si>
    <t>DC2TT35-DCK64</t>
  </si>
  <si>
    <t>DC2OT70-DCK64</t>
  </si>
  <si>
    <t>DC3MX45-DCK63</t>
  </si>
  <si>
    <t>DC2GT42-DCK64</t>
  </si>
  <si>
    <t>DC2DD42-DCK64</t>
  </si>
  <si>
    <t>DC2GT33-DCK64</t>
  </si>
  <si>
    <t>DC3HT15-DCK64</t>
  </si>
  <si>
    <t>DC2DD94-DCK64</t>
  </si>
  <si>
    <t>DC2TH34-DCK64</t>
  </si>
  <si>
    <t>DC2CK48-DCK64</t>
  </si>
  <si>
    <t>DC2KV77-DCK64</t>
  </si>
  <si>
    <t>DC3KV32-DCK63</t>
  </si>
  <si>
    <t>DC2HT37-DCK64</t>
  </si>
  <si>
    <t>DC3CT55-DCK63</t>
  </si>
  <si>
    <t>DC3QT67-DCK63</t>
  </si>
  <si>
    <t>DC3QT63-DCK63</t>
  </si>
  <si>
    <t>DC3QT51-DCK63</t>
  </si>
  <si>
    <t>DC3TT47-DCK64</t>
  </si>
  <si>
    <t>DC3QT65-DCK64</t>
  </si>
  <si>
    <t>DC3QT69-DCK63</t>
  </si>
  <si>
    <t>DC3QT62-DCK64</t>
  </si>
  <si>
    <t>DC3QT64-DCK64</t>
  </si>
  <si>
    <t>DC3MX53-DCK63</t>
  </si>
  <si>
    <t>DC3QT11-DCK64</t>
  </si>
  <si>
    <t>DC3OT54-DCK63</t>
  </si>
  <si>
    <t>DC3CA42-DCK63</t>
  </si>
  <si>
    <t>DC3DT71-DCK64</t>
  </si>
  <si>
    <t>DC3KV49-DCK64</t>
  </si>
  <si>
    <t>DC2GT61-DCK64</t>
  </si>
  <si>
    <t>DC4KT22-DCK63</t>
  </si>
  <si>
    <t>DC4CT11-DCK64</t>
  </si>
  <si>
    <t>DC4OT21-DCK63</t>
  </si>
  <si>
    <t>DC4CK13-DCK63</t>
  </si>
  <si>
    <t>DC4CT13-DCK63</t>
  </si>
  <si>
    <t>DC4CK12-DCK64</t>
  </si>
  <si>
    <t>DC4QT21-DCK63</t>
  </si>
  <si>
    <t>DC4CK11-DCK63</t>
  </si>
  <si>
    <t>DC4CK11-DCK64</t>
  </si>
  <si>
    <t>DC4CT17-DCK64</t>
  </si>
  <si>
    <t>DC2KV90-DCK64</t>
  </si>
  <si>
    <t>DC1CB32-DCK64</t>
  </si>
  <si>
    <t>DC3KT33-DCK64</t>
  </si>
  <si>
    <t>DC3KT60-DCK63</t>
  </si>
  <si>
    <t>DC3CD60-DCK63</t>
  </si>
  <si>
    <t>DC3CS60-DCK63</t>
  </si>
  <si>
    <t>DC3DD60-DCK63</t>
  </si>
  <si>
    <t>DC2CK60-DCK64</t>
  </si>
  <si>
    <t>DC2CK60-DCK63</t>
  </si>
  <si>
    <t>DC3OT31-DCK64</t>
  </si>
  <si>
    <t>DC3OT31-DCK63</t>
  </si>
  <si>
    <t>DC2CT16-DCK64</t>
  </si>
  <si>
    <t>DC1LL03-DCK64</t>
  </si>
  <si>
    <t>CC3CD61-CCK64</t>
  </si>
  <si>
    <t>CC3MX51-CCK64</t>
  </si>
  <si>
    <t>CC3OT51-CCK64</t>
  </si>
  <si>
    <t>CC3OT52-CCK64</t>
  </si>
  <si>
    <t>CC2CK33-CCK65</t>
  </si>
  <si>
    <t>CC3OT53-CCK64</t>
  </si>
  <si>
    <t>CC3MX52-CCK64</t>
  </si>
  <si>
    <t>CC2CT32-CCK65</t>
  </si>
  <si>
    <t>CC2CK59-CCK65</t>
  </si>
  <si>
    <t>CC2CK59-CCK64</t>
  </si>
  <si>
    <t>CC2CK18-CCK65</t>
  </si>
  <si>
    <t>CC3CT92-CCK64</t>
  </si>
  <si>
    <t>CC3KD61-CCK64</t>
  </si>
  <si>
    <t>CC3MX48-CCK64</t>
  </si>
  <si>
    <t>CC2GT54-CCK65</t>
  </si>
  <si>
    <t>CC2CK54-CCK65</t>
  </si>
  <si>
    <t>CC3DB44-CCK65</t>
  </si>
  <si>
    <t>CC3CD54-CCK64</t>
  </si>
  <si>
    <t>CC3DD54-CCK64</t>
  </si>
  <si>
    <t>CC3OT36-CCK64</t>
  </si>
  <si>
    <t>CC2GT52-CCK65</t>
  </si>
  <si>
    <t>CC2GT51-CCK65</t>
  </si>
  <si>
    <t>CC3KD52-CCK64</t>
  </si>
  <si>
    <t>CC3KD51-CCK64</t>
  </si>
  <si>
    <t>CC3DD41-CCK65</t>
  </si>
  <si>
    <t>CC3CA51-CCK64</t>
  </si>
  <si>
    <t>CC3CA52-CCK64</t>
  </si>
  <si>
    <t>CC3DD52-CCK64</t>
  </si>
  <si>
    <t>CC2OT70-CCK65</t>
  </si>
  <si>
    <t>CC3MX43-CCK64</t>
  </si>
  <si>
    <t>CC2GT42-CCK65</t>
  </si>
  <si>
    <t>CC1CB92-CCK64</t>
  </si>
  <si>
    <t>CC1CB92-CCK65</t>
  </si>
  <si>
    <t>CC2CK55-CCK65</t>
  </si>
  <si>
    <t>CC2DD94-CCK64</t>
  </si>
  <si>
    <t>CC3CK21-CCK64</t>
  </si>
  <si>
    <t>CC4CT17-CCK65</t>
  </si>
  <si>
    <t>CC3DB41-CCK65</t>
  </si>
  <si>
    <t>CC4OT21-CCK64</t>
  </si>
  <si>
    <t>CC4OT22-CCK64</t>
  </si>
  <si>
    <t>CC4CK13-CCK64</t>
  </si>
  <si>
    <t>CC4CT13-CCK65</t>
  </si>
  <si>
    <t>CC4CK11-CCK65</t>
  </si>
  <si>
    <t>CC3CD33-CCK64</t>
  </si>
  <si>
    <t>CC3DD33-CCK64</t>
  </si>
  <si>
    <t>CC3KD33-CCK64</t>
  </si>
  <si>
    <t>CC3MX33-CCK64</t>
  </si>
  <si>
    <t>CC3OT33-CCK64</t>
  </si>
  <si>
    <t>CC1TT42-CCK65</t>
  </si>
  <si>
    <t>CC3CD60-CCK64</t>
  </si>
  <si>
    <t>CC3DD60-CCK64</t>
  </si>
  <si>
    <t>CC3KD62-CCK64</t>
  </si>
  <si>
    <t>CC2CK60-CCK64</t>
  </si>
  <si>
    <t>CC3CD53-CCK64</t>
  </si>
  <si>
    <t>CC3DD53-CCK64</t>
  </si>
  <si>
    <t>CC2CT16-CCK65</t>
  </si>
  <si>
    <t>CC1LL03-CCK65</t>
  </si>
  <si>
    <t>CC2CK32-CCK65</t>
  </si>
  <si>
    <t>CC2TH75-CCK65</t>
  </si>
  <si>
    <t>CC2TH11-CCK65</t>
  </si>
  <si>
    <t>CC2DT45-CCK65</t>
  </si>
  <si>
    <t>CC2DT44-CCK65</t>
  </si>
  <si>
    <t>CC2HT26-CCK65</t>
  </si>
  <si>
    <t>CC2DT51-CCK65</t>
  </si>
  <si>
    <t>CC2DT53-CCK65</t>
  </si>
  <si>
    <t>CC3KV30-CCK65</t>
  </si>
  <si>
    <t>CC3KT22-CCK65</t>
  </si>
  <si>
    <t>CC2TH33-CCK65</t>
  </si>
  <si>
    <t>CC2DT43-CCK65</t>
  </si>
  <si>
    <t>CC2TH14-CCK65</t>
  </si>
  <si>
    <t>CC2KV74-CCK65</t>
  </si>
  <si>
    <t>CC2TT22-CCK65</t>
  </si>
  <si>
    <t>CC2KV67-CCK65</t>
  </si>
  <si>
    <t>CC3KV31-CCK65</t>
  </si>
  <si>
    <t>CC2DT56-CCK65</t>
  </si>
  <si>
    <t>CC3DT81-CCK64</t>
  </si>
  <si>
    <t>CC3DT61-CCK64</t>
  </si>
  <si>
    <t>CC3DT74-CCK64</t>
  </si>
  <si>
    <t>CC3DT72-CCK64</t>
  </si>
  <si>
    <t>CC3DT33-CCK64</t>
  </si>
  <si>
    <t>CC1LL04-CCK64</t>
  </si>
  <si>
    <t>CC3KT26-CCK64</t>
  </si>
  <si>
    <t>CC3KT27-CCK64</t>
  </si>
  <si>
    <t>CC2KV81-CCK64</t>
  </si>
  <si>
    <t>CC3KV32-CCK64</t>
  </si>
  <si>
    <t>CC4KT21-CCK64</t>
  </si>
  <si>
    <t>CC3KT60-CCK64</t>
  </si>
  <si>
    <t>R</t>
  </si>
  <si>
    <t>DC2GT54-DCK64a</t>
  </si>
  <si>
    <t>DC4CT16-DCK65a</t>
  </si>
  <si>
    <t>Số SV/Phòng tiêu chuẩn</t>
  </si>
  <si>
    <t>Số SV/Phòng tối thiểu</t>
  </si>
  <si>
    <t>Số lượt GV huy động</t>
  </si>
  <si>
    <t>DC2VB32</t>
  </si>
  <si>
    <t>CC2VB32</t>
  </si>
  <si>
    <t>(*) DCK66D1: Thi đợt 1 các lớp đại học chính quy K66 gồm: 66DCKX21,22,23,24, 66DCMO21, 66DCTN21,22,23</t>
  </si>
  <si>
    <t>DC3CA33AB-DCK63</t>
  </si>
  <si>
    <t>DC3CD33AB</t>
  </si>
  <si>
    <t>DC3DS33AB</t>
  </si>
  <si>
    <t>DC3DB33AB</t>
  </si>
  <si>
    <t>DC3DD33AB</t>
  </si>
  <si>
    <t>DC3MX33AB</t>
  </si>
  <si>
    <t>DC3CA33AB</t>
  </si>
  <si>
    <t>DC3DS33AB-DCK63</t>
  </si>
  <si>
    <t>DC3DB33AB-DCK63</t>
  </si>
  <si>
    <t>DC3DD33AB-DCK63</t>
  </si>
  <si>
    <t>DC3MX33AB-DCK63</t>
  </si>
  <si>
    <t>DC3CD33AB-DCK63</t>
  </si>
  <si>
    <t>DC1LL01-DCK66Đ1</t>
  </si>
  <si>
    <t>DC1CB11-DCK66Đ1</t>
  </si>
  <si>
    <t>DC2KV61-DCK66Đ1</t>
  </si>
  <si>
    <t>DC2CO24-DCK66Đ1</t>
  </si>
  <si>
    <t>DC1CB21-DCK66Đ1</t>
  </si>
  <si>
    <t>DC2KV68-DCK66Đ1</t>
  </si>
  <si>
    <t>DC2KX36-DCK66Đ1</t>
  </si>
  <si>
    <t>DC1CB17-DCK66Đ1</t>
  </si>
  <si>
    <t>DC1CB26-DCK66Đ1</t>
  </si>
  <si>
    <t>DC2CO15-DCK66Đ1</t>
  </si>
  <si>
    <t>DC1LL05-DCK66Đ1</t>
  </si>
  <si>
    <t>CC1CB31-CCK65</t>
  </si>
  <si>
    <t>CC3TH42-CCK64</t>
  </si>
  <si>
    <t>CC3TH85-CCK64</t>
  </si>
  <si>
    <t>CC3TH43-CCK64</t>
  </si>
  <si>
    <t>CC3TH62-CCK64</t>
  </si>
  <si>
    <t>CC3TH31-CCK64</t>
  </si>
  <si>
    <t>CC3TH13-CCK64</t>
  </si>
  <si>
    <t>CC3TH14-CCK64</t>
  </si>
  <si>
    <t>CC3TH12-CCK64</t>
  </si>
  <si>
    <t>GHI CHÚ</t>
  </si>
  <si>
    <t>(Ghép phòng)</t>
  </si>
  <si>
    <t>CC2DD51-CCK65</t>
  </si>
  <si>
    <t>ĐỢT 2 - ĐẠI HỌC, CAO ĐẲNG CHÍNH QUY - HK1 2015-2016</t>
  </si>
  <si>
    <t>PHÂN CÔNG CB COI THI VIẾT THEO TỪNG CA THI</t>
  </si>
  <si>
    <t>DC2GT52a-DCK64</t>
  </si>
  <si>
    <t>Kết cấu bêtông cốt thép (CC, DS)</t>
  </si>
  <si>
    <t>DC2GT52a</t>
  </si>
  <si>
    <t>DC2GT51a</t>
  </si>
  <si>
    <t>CC2GT51a</t>
  </si>
  <si>
    <t>Kết cấu thép (DS, CC)</t>
  </si>
  <si>
    <t>DC2GT51a-DCK64</t>
  </si>
  <si>
    <t>CC2DD52-CCK65</t>
  </si>
  <si>
    <t>9+10</t>
  </si>
  <si>
    <t>19+20</t>
  </si>
  <si>
    <t>5+6</t>
  </si>
  <si>
    <t>17+18</t>
  </si>
  <si>
    <t>Bộ đề thi</t>
  </si>
  <si>
    <t>Ngân hàng câu hỏi</t>
  </si>
  <si>
    <t>CC3CT92a</t>
  </si>
  <si>
    <t>Dự toán công trình (XD DD&amp;CN)</t>
  </si>
  <si>
    <t>CC3CT92a-CCK64</t>
  </si>
  <si>
    <t>Không có</t>
  </si>
  <si>
    <t>SỔ THEO DÕI ĐỀ THI</t>
  </si>
  <si>
    <t>HỌC KỲ 1 - NĂM HỌC 2015-2016</t>
  </si>
  <si>
    <t>Đề soạn theo bộ</t>
  </si>
  <si>
    <t>Đề Ngân hàng câu hỏi</t>
  </si>
  <si>
    <t>Chưa có đề thi</t>
  </si>
  <si>
    <t>Cơ sở hạ tầng Giao thông vận tải</t>
  </si>
  <si>
    <t>DC3VB39</t>
  </si>
  <si>
    <t>11+12</t>
  </si>
  <si>
    <t>3+4</t>
  </si>
  <si>
    <t>8+9</t>
  </si>
  <si>
    <t>29+30</t>
  </si>
  <si>
    <t>14+15</t>
  </si>
  <si>
    <t>24+25</t>
  </si>
  <si>
    <t>21+22</t>
  </si>
  <si>
    <t>VY</t>
  </si>
  <si>
    <t>1+2</t>
  </si>
  <si>
    <t>7+8</t>
  </si>
  <si>
    <t>2+3</t>
  </si>
  <si>
    <t>15+16</t>
  </si>
  <si>
    <t>Phụ</t>
  </si>
  <si>
    <t>30+35</t>
  </si>
  <si>
    <t>4+5</t>
  </si>
  <si>
    <t>1-4</t>
  </si>
  <si>
    <t>13+14</t>
  </si>
  <si>
    <t>Bộ đề</t>
  </si>
  <si>
    <t>6+7</t>
  </si>
  <si>
    <t>32+33</t>
  </si>
  <si>
    <t>16+17</t>
  </si>
  <si>
    <t>12+13</t>
  </si>
  <si>
    <t>3-6</t>
  </si>
  <si>
    <t>1,2,9,10</t>
  </si>
  <si>
    <t>18+19</t>
  </si>
  <si>
    <t>13-16</t>
  </si>
  <si>
    <t>37+38</t>
  </si>
  <si>
    <t>5-8</t>
  </si>
  <si>
    <t>11-16</t>
  </si>
  <si>
    <t>7-10</t>
  </si>
  <si>
    <t>Dương</t>
  </si>
  <si>
    <t>21,22</t>
  </si>
  <si>
    <t>62DCCD04</t>
  </si>
  <si>
    <t>Lê Văn</t>
  </si>
  <si>
    <t>Bình</t>
  </si>
  <si>
    <t>62DCCD3006</t>
  </si>
  <si>
    <t>ĐLCM của ĐCSVN (DC1LL04)</t>
  </si>
  <si>
    <t>03/10/1993</t>
  </si>
  <si>
    <t>63DCCD10</t>
  </si>
  <si>
    <t>Lê Ngọc</t>
  </si>
  <si>
    <t>Anh</t>
  </si>
  <si>
    <t>63DCCD3216</t>
  </si>
  <si>
    <t>27/03/1994</t>
  </si>
  <si>
    <t>63DCKT05</t>
  </si>
  <si>
    <t>Vũ Thị</t>
  </si>
  <si>
    <t>Oanh</t>
  </si>
  <si>
    <t>63DCKT3311</t>
  </si>
  <si>
    <t>24/01/1994</t>
  </si>
  <si>
    <t>Nguyễn Thị</t>
  </si>
  <si>
    <t>Thảo</t>
  </si>
  <si>
    <t>63DCKT3134</t>
  </si>
  <si>
    <t>15/11/1994</t>
  </si>
  <si>
    <t>Thu</t>
  </si>
  <si>
    <t>63DCKT3068</t>
  </si>
  <si>
    <t>20/10/1994</t>
  </si>
  <si>
    <t>Hoàng Thu</t>
  </si>
  <si>
    <t>Thủy</t>
  </si>
  <si>
    <t>63DCKT3321</t>
  </si>
  <si>
    <t>28/05/1994</t>
  </si>
  <si>
    <t>Bùi Thị</t>
  </si>
  <si>
    <t>Thúy</t>
  </si>
  <si>
    <t>63DCKT3043</t>
  </si>
  <si>
    <t>17/02/1994</t>
  </si>
  <si>
    <t>Đỗ Thị</t>
  </si>
  <si>
    <t>Tuyết</t>
  </si>
  <si>
    <t>63DCKT3348</t>
  </si>
  <si>
    <t>01/11/1993</t>
  </si>
  <si>
    <t>Vũ Thị Hải</t>
  </si>
  <si>
    <t>Yến</t>
  </si>
  <si>
    <t>63DCKT3358</t>
  </si>
  <si>
    <t>03/07/1994</t>
  </si>
  <si>
    <t>63DCKT06</t>
  </si>
  <si>
    <t>Ngô Thị Lan</t>
  </si>
  <si>
    <t>63DCKT3140</t>
  </si>
  <si>
    <t>Nguyễn Thị Phương</t>
  </si>
  <si>
    <t>63DCKT3164</t>
  </si>
  <si>
    <t>23/09/1993</t>
  </si>
  <si>
    <t>Nguyễn Thị Hồng</t>
  </si>
  <si>
    <t>Duyên</t>
  </si>
  <si>
    <t>63DCKT3176</t>
  </si>
  <si>
    <t>28/10/1994</t>
  </si>
  <si>
    <t>Phan Thị</t>
  </si>
  <si>
    <t>63DCKT3168</t>
  </si>
  <si>
    <t>25/05/1994</t>
  </si>
  <si>
    <t>Tưởng Thị</t>
  </si>
  <si>
    <t>Hạnh</t>
  </si>
  <si>
    <t>63DCKT3135</t>
  </si>
  <si>
    <t>28/07/1993</t>
  </si>
  <si>
    <t>Hoàng Thị Minh</t>
  </si>
  <si>
    <t>Hòa</t>
  </si>
  <si>
    <t>63DCKT3334</t>
  </si>
  <si>
    <t>06/01/1993</t>
  </si>
  <si>
    <t>Hương</t>
  </si>
  <si>
    <t>63DCKT3331</t>
  </si>
  <si>
    <t>12/11/1994</t>
  </si>
  <si>
    <t>Liên</t>
  </si>
  <si>
    <t>63DCKT3315</t>
  </si>
  <si>
    <t>29/03/1992</t>
  </si>
  <si>
    <t>Nguyễn Thùy</t>
  </si>
  <si>
    <t>Linh</t>
  </si>
  <si>
    <t>63DCKT3320</t>
  </si>
  <si>
    <t>10/01/1994</t>
  </si>
  <si>
    <t>Lý</t>
  </si>
  <si>
    <t>63DCKT3187</t>
  </si>
  <si>
    <t>20/11/1994</t>
  </si>
  <si>
    <t>Nga</t>
  </si>
  <si>
    <t>63DCKT3179</t>
  </si>
  <si>
    <t>14/10/1994</t>
  </si>
  <si>
    <t>Phạm Thị Hồng</t>
  </si>
  <si>
    <t>Nhung</t>
  </si>
  <si>
    <t>63DCKT3316</t>
  </si>
  <si>
    <t>23/09/1994</t>
  </si>
  <si>
    <t>Nguyễn Như</t>
  </si>
  <si>
    <t>Quỳnh</t>
  </si>
  <si>
    <t>63DCKT3156</t>
  </si>
  <si>
    <t>02/08/1991</t>
  </si>
  <si>
    <t>Nguyễn Trung</t>
  </si>
  <si>
    <t>Sơn</t>
  </si>
  <si>
    <t>63DCKT3340</t>
  </si>
  <si>
    <t>Thêu</t>
  </si>
  <si>
    <t>63DCKT3162</t>
  </si>
  <si>
    <t>08/11/1994</t>
  </si>
  <si>
    <t>Nguyễn Hồng</t>
  </si>
  <si>
    <t>Trang</t>
  </si>
  <si>
    <t>63DCKT3284</t>
  </si>
  <si>
    <t>Lê Cẩm</t>
  </si>
  <si>
    <t>Tú</t>
  </si>
  <si>
    <t>63DCKT3330</t>
  </si>
  <si>
    <t>12/01/1994</t>
  </si>
  <si>
    <t>63DCKT07</t>
  </si>
  <si>
    <t>Nguyễn Thị Lan</t>
  </si>
  <si>
    <t>63DCKT3231</t>
  </si>
  <si>
    <t>11/05/1994</t>
  </si>
  <si>
    <t>Nguyễn Thị Huyền</t>
  </si>
  <si>
    <t>63DCKT3150</t>
  </si>
  <si>
    <t>22/08/1994</t>
  </si>
  <si>
    <t>63DCQT02</t>
  </si>
  <si>
    <t>Nguyễn Minh</t>
  </si>
  <si>
    <t>Chiến</t>
  </si>
  <si>
    <t>63DCQT3083</t>
  </si>
  <si>
    <t>11/09/1994</t>
  </si>
  <si>
    <t>Vũ Đức</t>
  </si>
  <si>
    <t>Minh</t>
  </si>
  <si>
    <t>63DCQT3063</t>
  </si>
  <si>
    <t>22/04/1994</t>
  </si>
  <si>
    <t>Trần Thị</t>
  </si>
  <si>
    <t>Phương</t>
  </si>
  <si>
    <t>63DCQT3066</t>
  </si>
  <si>
    <t>10/12/1994</t>
  </si>
  <si>
    <t>Nguyễn Công</t>
  </si>
  <si>
    <t>Tuấn</t>
  </si>
  <si>
    <t>63DCQT3086</t>
  </si>
  <si>
    <t>28/09/1994</t>
  </si>
  <si>
    <t>64DCCA01</t>
  </si>
  <si>
    <t>Đặng Tiểu</t>
  </si>
  <si>
    <t>64DCCA3007</t>
  </si>
  <si>
    <t>Hồ Văn</t>
  </si>
  <si>
    <t>64DCCA3005</t>
  </si>
  <si>
    <t>05/01/1995</t>
  </si>
  <si>
    <t>Phạm Đức</t>
  </si>
  <si>
    <t>Chung</t>
  </si>
  <si>
    <t>64DCCA3043</t>
  </si>
  <si>
    <t>27/08/1994</t>
  </si>
  <si>
    <t>Nguyễn Mạnh</t>
  </si>
  <si>
    <t>Cường</t>
  </si>
  <si>
    <t>64DCCA3019</t>
  </si>
  <si>
    <t>24/05/1994</t>
  </si>
  <si>
    <t>Phạm Văn</t>
  </si>
  <si>
    <t>64DCCA3049</t>
  </si>
  <si>
    <t>01/01/1995</t>
  </si>
  <si>
    <t>Nguyễn Văn</t>
  </si>
  <si>
    <t>Duy</t>
  </si>
  <si>
    <t>64DCCA3030</t>
  </si>
  <si>
    <t>05/06/1994</t>
  </si>
  <si>
    <t>Tạ Tương</t>
  </si>
  <si>
    <t>Đạt</t>
  </si>
  <si>
    <t>64DCCA3081</t>
  </si>
  <si>
    <t>29/04/1995</t>
  </si>
  <si>
    <t>Phạm Minh</t>
  </si>
  <si>
    <t>Đông</t>
  </si>
  <si>
    <t>64DCCA3029</t>
  </si>
  <si>
    <t>24/09/1995</t>
  </si>
  <si>
    <t>Tống Văn</t>
  </si>
  <si>
    <t>Hiếu</t>
  </si>
  <si>
    <t>64DCCA3021</t>
  </si>
  <si>
    <t>23/10/1995</t>
  </si>
  <si>
    <t>Trần Văn</t>
  </si>
  <si>
    <t>Hưởng</t>
  </si>
  <si>
    <t>64DCCA3035</t>
  </si>
  <si>
    <t>18/02/1995</t>
  </si>
  <si>
    <t>Ninh Khắc</t>
  </si>
  <si>
    <t>Kiên</t>
  </si>
  <si>
    <t>64DCCA3084</t>
  </si>
  <si>
    <t>18/05/1995</t>
  </si>
  <si>
    <t>Long</t>
  </si>
  <si>
    <t>64DCCA3034</t>
  </si>
  <si>
    <t>04/02/1995</t>
  </si>
  <si>
    <t>Đỗ Thị Kiều</t>
  </si>
  <si>
    <t>My</t>
  </si>
  <si>
    <t>64DCCA3047</t>
  </si>
  <si>
    <t>13/09/1995</t>
  </si>
  <si>
    <t>Đặng Văn</t>
  </si>
  <si>
    <t>Nam</t>
  </si>
  <si>
    <t>64DCCA3017</t>
  </si>
  <si>
    <t>08/07/1995</t>
  </si>
  <si>
    <t>Lê Nguyên</t>
  </si>
  <si>
    <t>Nhất</t>
  </si>
  <si>
    <t>64DCCA3053</t>
  </si>
  <si>
    <t>04/12/1994</t>
  </si>
  <si>
    <t>Nguyễn Đình</t>
  </si>
  <si>
    <t>64DCCA3045</t>
  </si>
  <si>
    <t>17/02/1995</t>
  </si>
  <si>
    <t>Nguyễn Ngọc</t>
  </si>
  <si>
    <t>Tô</t>
  </si>
  <si>
    <t>64DCCA3031</t>
  </si>
  <si>
    <t>06/06/1995</t>
  </si>
  <si>
    <t>Tụng</t>
  </si>
  <si>
    <t>64DCCA3015</t>
  </si>
  <si>
    <t>21/10/1995</t>
  </si>
  <si>
    <t>64DCCD08</t>
  </si>
  <si>
    <t>Lê Công Tuấn</t>
  </si>
  <si>
    <t>64DCCD3090</t>
  </si>
  <si>
    <t>04/09/1994</t>
  </si>
  <si>
    <t>Hanh</t>
  </si>
  <si>
    <t>64DCCD3136</t>
  </si>
  <si>
    <t>11/12/1994</t>
  </si>
  <si>
    <t>Hồng</t>
  </si>
  <si>
    <t>64DCCD3131</t>
  </si>
  <si>
    <t>29/07/1995</t>
  </si>
  <si>
    <t>Bùi Văn</t>
  </si>
  <si>
    <t>Hùng</t>
  </si>
  <si>
    <t>64DCCD3067</t>
  </si>
  <si>
    <t>30/04/1995</t>
  </si>
  <si>
    <t>Hưng</t>
  </si>
  <si>
    <t>64DCCD3120</t>
  </si>
  <si>
    <t>14/11/1995</t>
  </si>
  <si>
    <t>64DCCD3053</t>
  </si>
  <si>
    <t>29/08/1995</t>
  </si>
  <si>
    <t>Trần Hiếu</t>
  </si>
  <si>
    <t>Lượng</t>
  </si>
  <si>
    <t>64DCCD3130</t>
  </si>
  <si>
    <t>11/05/1995</t>
  </si>
  <si>
    <t>Vũ Hà</t>
  </si>
  <si>
    <t>Phan</t>
  </si>
  <si>
    <t>64DCCD3030</t>
  </si>
  <si>
    <t>08/03/1995</t>
  </si>
  <si>
    <t>Đinh Đức</t>
  </si>
  <si>
    <t>Toàn</t>
  </si>
  <si>
    <t>64DCCD1004</t>
  </si>
  <si>
    <t>13/10/1995</t>
  </si>
  <si>
    <t>Đào Văn</t>
  </si>
  <si>
    <t>Vang</t>
  </si>
  <si>
    <t>64DCCD3038</t>
  </si>
  <si>
    <t>02/08/1994</t>
  </si>
  <si>
    <t>64DCCD10</t>
  </si>
  <si>
    <t>Lương Hoàng</t>
  </si>
  <si>
    <t>Dũng</t>
  </si>
  <si>
    <t>64DCCD3144</t>
  </si>
  <si>
    <t>16/08/1994</t>
  </si>
  <si>
    <t>Đồng</t>
  </si>
  <si>
    <t>64DCCD3031</t>
  </si>
  <si>
    <t>25/10/1994</t>
  </si>
  <si>
    <t>Đỗ Quý</t>
  </si>
  <si>
    <t>Hoàng</t>
  </si>
  <si>
    <t>64DCCD3051</t>
  </si>
  <si>
    <t>03/01/1995</t>
  </si>
  <si>
    <t>Vũ Hoàng</t>
  </si>
  <si>
    <t>Huỳnh</t>
  </si>
  <si>
    <t>64DCCD3139</t>
  </si>
  <si>
    <t>19/02/1995</t>
  </si>
  <si>
    <t>Hỷ</t>
  </si>
  <si>
    <t>64DCCD3112</t>
  </si>
  <si>
    <t>04/03/1995</t>
  </si>
  <si>
    <t>Lý Hoài</t>
  </si>
  <si>
    <t>64DCCD1255</t>
  </si>
  <si>
    <t>04/08/1995</t>
  </si>
  <si>
    <t>Lâm Đình</t>
  </si>
  <si>
    <t>Tá</t>
  </si>
  <si>
    <t>64DCCD3306</t>
  </si>
  <si>
    <t>28/07/1995</t>
  </si>
  <si>
    <t>64DCCD11</t>
  </si>
  <si>
    <t>Trần Thanh</t>
  </si>
  <si>
    <t>Cao</t>
  </si>
  <si>
    <t>64DCCD3205</t>
  </si>
  <si>
    <t>16/08/1995</t>
  </si>
  <si>
    <t>Nguyễn Duy Bắc</t>
  </si>
  <si>
    <t>64DCCD3238</t>
  </si>
  <si>
    <t>28/02/1993</t>
  </si>
  <si>
    <t>Phạm</t>
  </si>
  <si>
    <t>64DCCD3207</t>
  </si>
  <si>
    <t>04/10/1995</t>
  </si>
  <si>
    <t>Nguyễn Thành</t>
  </si>
  <si>
    <t>64DCCD3255</t>
  </si>
  <si>
    <t>13/12/1995</t>
  </si>
  <si>
    <t>Lê Huy</t>
  </si>
  <si>
    <t>64DCCD3195</t>
  </si>
  <si>
    <t>01/01/1994</t>
  </si>
  <si>
    <t>64DCCD12</t>
  </si>
  <si>
    <t>Quách Ngọc</t>
  </si>
  <si>
    <t>64DCCD3309</t>
  </si>
  <si>
    <t>14/04/1995</t>
  </si>
  <si>
    <t>Đào Viết</t>
  </si>
  <si>
    <t>64DCCD3264</t>
  </si>
  <si>
    <t>30/09/1995</t>
  </si>
  <si>
    <t>Nguyễn Đăng</t>
  </si>
  <si>
    <t>64DCCD3247</t>
  </si>
  <si>
    <t>Bùi Đức</t>
  </si>
  <si>
    <t>64DCCD3236</t>
  </si>
  <si>
    <t>22/09/1994</t>
  </si>
  <si>
    <t>Nguyễn Tiến</t>
  </si>
  <si>
    <t>64DCCD3234</t>
  </si>
  <si>
    <t>12/12/1995</t>
  </si>
  <si>
    <t>Hoàng Minh</t>
  </si>
  <si>
    <t>Lâm</t>
  </si>
  <si>
    <t>64DCCD3233</t>
  </si>
  <si>
    <t>07/11/1995</t>
  </si>
  <si>
    <t>Phúc</t>
  </si>
  <si>
    <t>64DCCD3277</t>
  </si>
  <si>
    <t>12/10/1995</t>
  </si>
  <si>
    <t>Quân</t>
  </si>
  <si>
    <t>64DCCD3304</t>
  </si>
  <si>
    <t>12/09/1995</t>
  </si>
  <si>
    <t>Trần Nhật</t>
  </si>
  <si>
    <t>Thành</t>
  </si>
  <si>
    <t>64DCCD3265</t>
  </si>
  <si>
    <t>24/10/1995</t>
  </si>
  <si>
    <t>64DCDB01</t>
  </si>
  <si>
    <t>Chu Việt</t>
  </si>
  <si>
    <t>64DCDB3017</t>
  </si>
  <si>
    <t>09/04/1995</t>
  </si>
  <si>
    <t>64DCDB3020</t>
  </si>
  <si>
    <t>18/06/1995</t>
  </si>
  <si>
    <t>Đoàn Đức</t>
  </si>
  <si>
    <t>Đạo</t>
  </si>
  <si>
    <t>64DCDB3071</t>
  </si>
  <si>
    <t>26/07/1994</t>
  </si>
  <si>
    <t>Dương Xuân</t>
  </si>
  <si>
    <t>Hải</t>
  </si>
  <si>
    <t>64DCDB3045</t>
  </si>
  <si>
    <t>05/05/1992</t>
  </si>
  <si>
    <t>Huy</t>
  </si>
  <si>
    <t>64DCDB3068</t>
  </si>
  <si>
    <t>12/07/1995</t>
  </si>
  <si>
    <t>Vũ Văn</t>
  </si>
  <si>
    <t>Kha</t>
  </si>
  <si>
    <t>64DCDB3046</t>
  </si>
  <si>
    <t>22/10/1993</t>
  </si>
  <si>
    <t>Văn Trọng</t>
  </si>
  <si>
    <t>Khuê</t>
  </si>
  <si>
    <t>64DCDB3043</t>
  </si>
  <si>
    <t>15/05/1995</t>
  </si>
  <si>
    <t>64DCDB3074</t>
  </si>
  <si>
    <t>11/03/1994</t>
  </si>
  <si>
    <t>Phạm Mỹ</t>
  </si>
  <si>
    <t>64DCDB3067</t>
  </si>
  <si>
    <t>05/10/1995</t>
  </si>
  <si>
    <t>64DCDB3016</t>
  </si>
  <si>
    <t>01/07/1995</t>
  </si>
  <si>
    <t>Dương Tuấn</t>
  </si>
  <si>
    <t>Mạnh</t>
  </si>
  <si>
    <t>64DCDB3030</t>
  </si>
  <si>
    <t>12/08/1995</t>
  </si>
  <si>
    <t>64DCDB3034</t>
  </si>
  <si>
    <t>02/06/1995</t>
  </si>
  <si>
    <t>64DCDB02</t>
  </si>
  <si>
    <t>Trương Tuấn</t>
  </si>
  <si>
    <t>64DCDB3080</t>
  </si>
  <si>
    <t>26/12/1995</t>
  </si>
  <si>
    <t>64DCDB3075</t>
  </si>
  <si>
    <t>05/08/1995</t>
  </si>
  <si>
    <t>Lê Nhân</t>
  </si>
  <si>
    <t>64DCDB3072</t>
  </si>
  <si>
    <t>07/02/1994</t>
  </si>
  <si>
    <t>Lê Mạnh</t>
  </si>
  <si>
    <t>Đoan</t>
  </si>
  <si>
    <t>64DCDB3138</t>
  </si>
  <si>
    <t>26/03/1992</t>
  </si>
  <si>
    <t>Đức</t>
  </si>
  <si>
    <t>64DCDB3142</t>
  </si>
  <si>
    <t>22/04/1995</t>
  </si>
  <si>
    <t>Vũ Quốc</t>
  </si>
  <si>
    <t>64DCDB3109</t>
  </si>
  <si>
    <t>08/12/1994</t>
  </si>
  <si>
    <t>Hợi</t>
  </si>
  <si>
    <t>64DCDB3085</t>
  </si>
  <si>
    <t>27/04/1995</t>
  </si>
  <si>
    <t>Lãm</t>
  </si>
  <si>
    <t>64DCDB3119</t>
  </si>
  <si>
    <t>19/08/1995</t>
  </si>
  <si>
    <t>Lan</t>
  </si>
  <si>
    <t>64DCDB3039</t>
  </si>
  <si>
    <t>15/06/1995</t>
  </si>
  <si>
    <t>Đỗ Đức</t>
  </si>
  <si>
    <t>64DCDB3110</t>
  </si>
  <si>
    <t>21/12/1992</t>
  </si>
  <si>
    <t>Hoàng Văn</t>
  </si>
  <si>
    <t>64DCDB3106</t>
  </si>
  <si>
    <t>12/03/1994</t>
  </si>
  <si>
    <t>Nguyễn Duy</t>
  </si>
  <si>
    <t>64DCDB3033</t>
  </si>
  <si>
    <t>11/09/1995</t>
  </si>
  <si>
    <t>Trịnh Văn</t>
  </si>
  <si>
    <t>64DCDB3063</t>
  </si>
  <si>
    <t>10/10/1994</t>
  </si>
  <si>
    <t>Vũ Tiến</t>
  </si>
  <si>
    <t>64DCDB3065</t>
  </si>
  <si>
    <t>04/12/1995</t>
  </si>
  <si>
    <t>Lê Duy</t>
  </si>
  <si>
    <t>Quí</t>
  </si>
  <si>
    <t>64DCDB3099</t>
  </si>
  <si>
    <t>27/10/1995</t>
  </si>
  <si>
    <t>64DCMX01</t>
  </si>
  <si>
    <t>Vũ Trọng</t>
  </si>
  <si>
    <t>Quyền</t>
  </si>
  <si>
    <t>64DCMX2010</t>
  </si>
  <si>
    <t>01/11/1995</t>
  </si>
  <si>
    <t>Phạm Quang</t>
  </si>
  <si>
    <t>Tấn</t>
  </si>
  <si>
    <t>64DCMX2012</t>
  </si>
  <si>
    <t>27/07/1994</t>
  </si>
  <si>
    <t>Phí Công</t>
  </si>
  <si>
    <t>Tiến</t>
  </si>
  <si>
    <t>64DCMX2015</t>
  </si>
  <si>
    <t>25/02/1995</t>
  </si>
  <si>
    <t>Nguyễn Anh</t>
  </si>
  <si>
    <t>Việt</t>
  </si>
  <si>
    <t>64DCMX2017</t>
  </si>
  <si>
    <t>04/09/1995</t>
  </si>
  <si>
    <t>64DCMX02</t>
  </si>
  <si>
    <t>Lộc</t>
  </si>
  <si>
    <t>64DCMX3003</t>
  </si>
  <si>
    <t>01/04/1995</t>
  </si>
  <si>
    <t>Phạm Xuân</t>
  </si>
  <si>
    <t>Quý</t>
  </si>
  <si>
    <t>64DCMX3027</t>
  </si>
  <si>
    <t>20/09/1994</t>
  </si>
  <si>
    <t>Lê Hữu</t>
  </si>
  <si>
    <t>Thiết</t>
  </si>
  <si>
    <t>64DCMX3015</t>
  </si>
  <si>
    <t>20/05/1995</t>
  </si>
  <si>
    <t>Vũ</t>
  </si>
  <si>
    <t>64DCMX3011</t>
  </si>
  <si>
    <t>30/10/1995</t>
  </si>
  <si>
    <t>64DCMX03</t>
  </si>
  <si>
    <t>64DCMX3073</t>
  </si>
  <si>
    <t>20/02/1995</t>
  </si>
  <si>
    <t>Hữu</t>
  </si>
  <si>
    <t>64DCMX3065</t>
  </si>
  <si>
    <t>64DCQT02</t>
  </si>
  <si>
    <t>Tạ Thị</t>
  </si>
  <si>
    <t>Ánh</t>
  </si>
  <si>
    <t>64DCQT3097</t>
  </si>
  <si>
    <t>25/02/1994</t>
  </si>
  <si>
    <t>Nguyễn Bích</t>
  </si>
  <si>
    <t>Diệp</t>
  </si>
  <si>
    <t>64DCQT3111</t>
  </si>
  <si>
    <t>15/12/1994</t>
  </si>
  <si>
    <t>Trần Thị Thanh</t>
  </si>
  <si>
    <t>Hiền</t>
  </si>
  <si>
    <t>64DCQT3098</t>
  </si>
  <si>
    <t>02/10/1995</t>
  </si>
  <si>
    <t>Nguyễn Quang</t>
  </si>
  <si>
    <t>64DCQT3083</t>
  </si>
  <si>
    <t>01/10/1995</t>
  </si>
  <si>
    <t>Nguyễn Thị Bích</t>
  </si>
  <si>
    <t>64DCQT3116</t>
  </si>
  <si>
    <t>12/06/1995</t>
  </si>
  <si>
    <t>Chu Thị</t>
  </si>
  <si>
    <t>Nụ</t>
  </si>
  <si>
    <t>64DCQT3088</t>
  </si>
  <si>
    <t>10/09/1994</t>
  </si>
  <si>
    <t>Ngô Doãn</t>
  </si>
  <si>
    <t>Tài</t>
  </si>
  <si>
    <t>64DCQT3081</t>
  </si>
  <si>
    <t>02/09/1993</t>
  </si>
  <si>
    <t>63DCKT08</t>
  </si>
  <si>
    <t>63DCKT3251</t>
  </si>
  <si>
    <t>31/12/1994</t>
  </si>
  <si>
    <t>Đoàn Thị</t>
  </si>
  <si>
    <t>63DCKT3252</t>
  </si>
  <si>
    <t>09/10/1994</t>
  </si>
  <si>
    <t>Trần Trung</t>
  </si>
  <si>
    <t>63DCKT3275</t>
  </si>
  <si>
    <t>27/09/1994</t>
  </si>
  <si>
    <t>63DCKT3220</t>
  </si>
  <si>
    <t>Nguyễn Thị Thu</t>
  </si>
  <si>
    <t>63DCKT3207</t>
  </si>
  <si>
    <t>23/10/1994</t>
  </si>
  <si>
    <t>63DCKT3294</t>
  </si>
  <si>
    <t>15/10/1994</t>
  </si>
  <si>
    <t>63DCKT3259</t>
  </si>
  <si>
    <t>09/08/1994</t>
  </si>
  <si>
    <t>Nguyễn Thị Thuỷ</t>
  </si>
  <si>
    <t>Ngọc</t>
  </si>
  <si>
    <t>63DCKT3225</t>
  </si>
  <si>
    <t>Nguyễn Thu</t>
  </si>
  <si>
    <t>Thuỷ</t>
  </si>
  <si>
    <t>63DCKT3357</t>
  </si>
  <si>
    <t>18/03/1994</t>
  </si>
  <si>
    <t>Nguyễn Thị Cẩm</t>
  </si>
  <si>
    <t>63DCKT3261</t>
  </si>
  <si>
    <t>27/02/1994</t>
  </si>
  <si>
    <t>Lê Minh</t>
  </si>
  <si>
    <t>Trí</t>
  </si>
  <si>
    <t>63DCKT3218</t>
  </si>
  <si>
    <t>25/12/1993</t>
  </si>
  <si>
    <t>64DCDB03</t>
  </si>
  <si>
    <t>Thân Văn</t>
  </si>
  <si>
    <t>64DCDB3115</t>
  </si>
  <si>
    <t>14/02/1995</t>
  </si>
  <si>
    <t>Phạm Ngọc</t>
  </si>
  <si>
    <t>Dân</t>
  </si>
  <si>
    <t>64DCDB3163</t>
  </si>
  <si>
    <t>04/06/1995</t>
  </si>
  <si>
    <t>Nguyễn Sơn</t>
  </si>
  <si>
    <t>64DCDB3140</t>
  </si>
  <si>
    <t>12/04/1994</t>
  </si>
  <si>
    <t>63DCQT01</t>
  </si>
  <si>
    <t>Nguyễn Hoài</t>
  </si>
  <si>
    <t>63DCQT3050</t>
  </si>
  <si>
    <t>30/09/1994</t>
  </si>
  <si>
    <t>Nguyễn Danh</t>
  </si>
  <si>
    <t>63DCQT3040</t>
  </si>
  <si>
    <t>01/12/1994</t>
  </si>
  <si>
    <t>Đinh Hữu</t>
  </si>
  <si>
    <t>Phước</t>
  </si>
  <si>
    <t>63DCQT3110</t>
  </si>
  <si>
    <t>Vũ Trường</t>
  </si>
  <si>
    <t>Vinh</t>
  </si>
  <si>
    <t>63DCQT3118</t>
  </si>
  <si>
    <t>28/09/1993</t>
  </si>
  <si>
    <t>62DCCD03</t>
  </si>
  <si>
    <t>Nguyễn Đức</t>
  </si>
  <si>
    <t>Công</t>
  </si>
  <si>
    <t>62DCCD3010</t>
  </si>
  <si>
    <t>Những NLCB của CNML 1 (DC1LL01)</t>
  </si>
  <si>
    <t>23/04/1992</t>
  </si>
  <si>
    <t>62DCCD3013</t>
  </si>
  <si>
    <t>23/01/1992</t>
  </si>
  <si>
    <t>Trần Siêu</t>
  </si>
  <si>
    <t>62DCCD3015</t>
  </si>
  <si>
    <t>07/10/1993</t>
  </si>
  <si>
    <t>62DCCD2018</t>
  </si>
  <si>
    <t>01/08/1993</t>
  </si>
  <si>
    <t>Đỗ Hữu</t>
  </si>
  <si>
    <t>62DCCD3022</t>
  </si>
  <si>
    <t>17/09/1993</t>
  </si>
  <si>
    <t>62DCCD3023</t>
  </si>
  <si>
    <t>03/08/1993</t>
  </si>
  <si>
    <t>Ninh Văn</t>
  </si>
  <si>
    <t>Đoàn</t>
  </si>
  <si>
    <t>62DCCD3028</t>
  </si>
  <si>
    <t>26/05/1992</t>
  </si>
  <si>
    <t>62DCCD3041</t>
  </si>
  <si>
    <t>25/08/1993</t>
  </si>
  <si>
    <t>Khuyến</t>
  </si>
  <si>
    <t>62DCCD3050</t>
  </si>
  <si>
    <t>11/03/1992</t>
  </si>
  <si>
    <t>Phạm Huyền</t>
  </si>
  <si>
    <t>Mai</t>
  </si>
  <si>
    <t>62DCCD3062</t>
  </si>
  <si>
    <t>02/12/1993</t>
  </si>
  <si>
    <t>62DCCD2048</t>
  </si>
  <si>
    <t>15/12/1993</t>
  </si>
  <si>
    <t>62DCCD2049</t>
  </si>
  <si>
    <t>29/08/1993</t>
  </si>
  <si>
    <t>Phạm Đình</t>
  </si>
  <si>
    <t>62DCCD3066</t>
  </si>
  <si>
    <t>23/03/1992</t>
  </si>
  <si>
    <t>Lại Văn</t>
  </si>
  <si>
    <t>Nghị</t>
  </si>
  <si>
    <t>62DCCD3068</t>
  </si>
  <si>
    <t>28/09/1992</t>
  </si>
  <si>
    <t>Nguyễn Huy</t>
  </si>
  <si>
    <t>62DCCD3069</t>
  </si>
  <si>
    <t>04/03/1993</t>
  </si>
  <si>
    <t>Quang</t>
  </si>
  <si>
    <t>62DCCD3076</t>
  </si>
  <si>
    <t>06/08/1992</t>
  </si>
  <si>
    <t>Quynh</t>
  </si>
  <si>
    <t>62DCCD3082</t>
  </si>
  <si>
    <t>20/12/1992</t>
  </si>
  <si>
    <t>Lê Công</t>
  </si>
  <si>
    <t>Thức</t>
  </si>
  <si>
    <t>62DCCD3107</t>
  </si>
  <si>
    <t>18/09/1993</t>
  </si>
  <si>
    <t>62DCCD3109</t>
  </si>
  <si>
    <t>27/01/1993</t>
  </si>
  <si>
    <t>Nguyễn Kim</t>
  </si>
  <si>
    <t>Trung</t>
  </si>
  <si>
    <t>62DCCD3119</t>
  </si>
  <si>
    <t>22/05/1992</t>
  </si>
  <si>
    <t>Hà</t>
  </si>
  <si>
    <t>Vương</t>
  </si>
  <si>
    <t>62DCCD3136</t>
  </si>
  <si>
    <t>27/08/1993</t>
  </si>
  <si>
    <t>Lưu Văn</t>
  </si>
  <si>
    <t>62DCCD3026</t>
  </si>
  <si>
    <t>06/12/1992</t>
  </si>
  <si>
    <t>62DCCD3053</t>
  </si>
  <si>
    <t>18/12/1992</t>
  </si>
  <si>
    <t>Sinh</t>
  </si>
  <si>
    <t>62DCCD3083</t>
  </si>
  <si>
    <t>20/12/1993</t>
  </si>
  <si>
    <t>63DCCA01</t>
  </si>
  <si>
    <t>63DCCA3013</t>
  </si>
  <si>
    <t>07/09/1994</t>
  </si>
  <si>
    <t>Vũ Tùng</t>
  </si>
  <si>
    <t>63DCCA3006</t>
  </si>
  <si>
    <t>13/10/1994</t>
  </si>
  <si>
    <t>Hà Văn</t>
  </si>
  <si>
    <t>63DCCA3012</t>
  </si>
  <si>
    <t>05/05/1994</t>
  </si>
  <si>
    <t>Trần Đức</t>
  </si>
  <si>
    <t>63DCCA3028</t>
  </si>
  <si>
    <t>29/11/1994</t>
  </si>
  <si>
    <t>Trần Mạnh</t>
  </si>
  <si>
    <t>63DCCA3025</t>
  </si>
  <si>
    <t>Lê Hồng</t>
  </si>
  <si>
    <t>63DCCA3005</t>
  </si>
  <si>
    <t>63DCCA3022</t>
  </si>
  <si>
    <t>23/07/1993</t>
  </si>
  <si>
    <t>Đặng Trần</t>
  </si>
  <si>
    <t>63DCCA3014</t>
  </si>
  <si>
    <t>12/07/1993</t>
  </si>
  <si>
    <t>63DCCD06</t>
  </si>
  <si>
    <t>Phan Văn</t>
  </si>
  <si>
    <t>63DCCD3075</t>
  </si>
  <si>
    <t>20/05/1994</t>
  </si>
  <si>
    <t>Phạm Duy</t>
  </si>
  <si>
    <t>Giáp</t>
  </si>
  <si>
    <t>63DCCD3003</t>
  </si>
  <si>
    <t>13/03/1994</t>
  </si>
  <si>
    <t>Ngô Văn</t>
  </si>
  <si>
    <t>63DCCD3043</t>
  </si>
  <si>
    <t>07/07/1994</t>
  </si>
  <si>
    <t>63DCCD3032</t>
  </si>
  <si>
    <t>04/06/1993</t>
  </si>
  <si>
    <t>63DCCD07</t>
  </si>
  <si>
    <t>Phạm Tiến</t>
  </si>
  <si>
    <t>63DCCD3315</t>
  </si>
  <si>
    <t>Nhữ Quốc</t>
  </si>
  <si>
    <t>Toản</t>
  </si>
  <si>
    <t>63DCCD3077</t>
  </si>
  <si>
    <t>26/08/1994</t>
  </si>
  <si>
    <t>Nguyễn Đại</t>
  </si>
  <si>
    <t>63DCCD3245</t>
  </si>
  <si>
    <t>21/02/1994</t>
  </si>
  <si>
    <t>Phan Thế</t>
  </si>
  <si>
    <t>63DCCD3210</t>
  </si>
  <si>
    <t>11/07/1994</t>
  </si>
  <si>
    <t>Trần Tùng</t>
  </si>
  <si>
    <t>63DCCD3272</t>
  </si>
  <si>
    <t>16/11/1994</t>
  </si>
  <si>
    <t>Nguyễn Nhật</t>
  </si>
  <si>
    <t>63DCCD3264</t>
  </si>
  <si>
    <t>63DCCD3281</t>
  </si>
  <si>
    <t>10/07/1994</t>
  </si>
  <si>
    <t>63DCDB01</t>
  </si>
  <si>
    <t>63DCDB3030</t>
  </si>
  <si>
    <t>24/02/1993</t>
  </si>
  <si>
    <t>Phú</t>
  </si>
  <si>
    <t>63DCDB3033</t>
  </si>
  <si>
    <t>02/06/1993</t>
  </si>
  <si>
    <t>Phạm Thành</t>
  </si>
  <si>
    <t>63DCDB3035</t>
  </si>
  <si>
    <t>30/04/1994</t>
  </si>
  <si>
    <t>Hoàng Ngọc</t>
  </si>
  <si>
    <t>Tân</t>
  </si>
  <si>
    <t>63DCDB3046</t>
  </si>
  <si>
    <t>63DCDB3040</t>
  </si>
  <si>
    <t>08/10/1994</t>
  </si>
  <si>
    <t>Nguyễn Thế</t>
  </si>
  <si>
    <t>63DCDB3061</t>
  </si>
  <si>
    <t>07/05/1992</t>
  </si>
  <si>
    <t>Đặng Thị Thanh</t>
  </si>
  <si>
    <t>63DCKT3060</t>
  </si>
  <si>
    <t>10/09/1993</t>
  </si>
  <si>
    <t>Nguyễn Kỳ</t>
  </si>
  <si>
    <t>63DCKT3142</t>
  </si>
  <si>
    <t>12/04/1992</t>
  </si>
  <si>
    <t>Mai Thị</t>
  </si>
  <si>
    <t>63DCKT3151</t>
  </si>
  <si>
    <t>63DCKT3213</t>
  </si>
  <si>
    <t>11/02/1994</t>
  </si>
  <si>
    <t>63DCMX01</t>
  </si>
  <si>
    <t>Cao Văn</t>
  </si>
  <si>
    <t>Chính</t>
  </si>
  <si>
    <t>63DCMX3002</t>
  </si>
  <si>
    <t>05/12/1994</t>
  </si>
  <si>
    <t>64DCCA3004</t>
  </si>
  <si>
    <t>04/05/1995</t>
  </si>
  <si>
    <t>Trần Đình</t>
  </si>
  <si>
    <t>64DCCD3303</t>
  </si>
  <si>
    <t>64DCCD3267</t>
  </si>
  <si>
    <t>Đặng Trung</t>
  </si>
  <si>
    <t>64DCCD3292</t>
  </si>
  <si>
    <t>07/12/1995</t>
  </si>
  <si>
    <t>Lê Phú</t>
  </si>
  <si>
    <t>64DCCD3248</t>
  </si>
  <si>
    <t>Trần Anh</t>
  </si>
  <si>
    <t>64DCCD3227</t>
  </si>
  <si>
    <t>Đỗ Khoa</t>
  </si>
  <si>
    <t>Tùng</t>
  </si>
  <si>
    <t>64DCCD3245</t>
  </si>
  <si>
    <t>25/07/1995</t>
  </si>
  <si>
    <t>Phạm Trung</t>
  </si>
  <si>
    <t>64DCDB3002</t>
  </si>
  <si>
    <t>25/03/1995</t>
  </si>
  <si>
    <t>Lưu Hạnh</t>
  </si>
  <si>
    <t>64DCDB3040</t>
  </si>
  <si>
    <t>07/07/1995</t>
  </si>
  <si>
    <t>Đào Hứa</t>
  </si>
  <si>
    <t>Phong</t>
  </si>
  <si>
    <t>64DCDB3070</t>
  </si>
  <si>
    <t>02/12/1995</t>
  </si>
  <si>
    <t>Khuất Duy</t>
  </si>
  <si>
    <t>64DCDB3076</t>
  </si>
  <si>
    <t>30/11/1995</t>
  </si>
  <si>
    <t>64DCDB3012</t>
  </si>
  <si>
    <t>18/10/1993</t>
  </si>
  <si>
    <t>64DCDB3084</t>
  </si>
  <si>
    <t>06/06/1994</t>
  </si>
  <si>
    <t>Hà Quốc</t>
  </si>
  <si>
    <t>64DCDB3054</t>
  </si>
  <si>
    <t>02/09/1995</t>
  </si>
  <si>
    <t>64DCDB3088</t>
  </si>
  <si>
    <t>Tạ Quang</t>
  </si>
  <si>
    <t>64DCDB3105</t>
  </si>
  <si>
    <t>18/03/1995</t>
  </si>
  <si>
    <t>64DCDD02</t>
  </si>
  <si>
    <t>Nguyễn Khắc</t>
  </si>
  <si>
    <t>64DCDD3048</t>
  </si>
  <si>
    <t>22/10/1995</t>
  </si>
  <si>
    <t>Hoàng Quang</t>
  </si>
  <si>
    <t>64DCDD3031</t>
  </si>
  <si>
    <t>20/03/1993</t>
  </si>
  <si>
    <t>64DCDT01</t>
  </si>
  <si>
    <t>Vũ Quỳnh</t>
  </si>
  <si>
    <t>Châu</t>
  </si>
  <si>
    <t>64DCDT3192</t>
  </si>
  <si>
    <t>18/09/1995</t>
  </si>
  <si>
    <t>Lương Trọng</t>
  </si>
  <si>
    <t>64DCDT3186</t>
  </si>
  <si>
    <t>16/05/1993</t>
  </si>
  <si>
    <t>Khánh</t>
  </si>
  <si>
    <t>64DCDT3036</t>
  </si>
  <si>
    <t>30/01/1995</t>
  </si>
  <si>
    <t>Vũ Chí</t>
  </si>
  <si>
    <t>64DCDT3049</t>
  </si>
  <si>
    <t>20/11/1995</t>
  </si>
  <si>
    <t>Nguyễn Cao</t>
  </si>
  <si>
    <t>Sang</t>
  </si>
  <si>
    <t>64DCDT3033</t>
  </si>
  <si>
    <t>64DCDT02</t>
  </si>
  <si>
    <t>Nguyễn Hữu</t>
  </si>
  <si>
    <t>Cảnh</t>
  </si>
  <si>
    <t>64DCDT3136</t>
  </si>
  <si>
    <t>07/08/1995</t>
  </si>
  <si>
    <t>Doãn Tiến</t>
  </si>
  <si>
    <t>64DCDT3066</t>
  </si>
  <si>
    <t>64DCDT3159</t>
  </si>
  <si>
    <t>64DCDT3160</t>
  </si>
  <si>
    <t>18/11/1995</t>
  </si>
  <si>
    <t>64DCDT3205</t>
  </si>
  <si>
    <t>Trần Quang</t>
  </si>
  <si>
    <t>64DCDT3085</t>
  </si>
  <si>
    <t>04/01/1994</t>
  </si>
  <si>
    <t>64DCDT3146</t>
  </si>
  <si>
    <t>10/08/1995</t>
  </si>
  <si>
    <t>64DCDT03</t>
  </si>
  <si>
    <t>Trần Nam</t>
  </si>
  <si>
    <t>64DCDT3103</t>
  </si>
  <si>
    <t>23/07/1995</t>
  </si>
  <si>
    <t>Lương Văn</t>
  </si>
  <si>
    <t>64DCDT3108</t>
  </si>
  <si>
    <t>Lục Tiến</t>
  </si>
  <si>
    <t>64DCDT3147</t>
  </si>
  <si>
    <t>06/10/1995</t>
  </si>
  <si>
    <t>Mai Thế</t>
  </si>
  <si>
    <t>64DCDT3107</t>
  </si>
  <si>
    <t>28/02/1995</t>
  </si>
  <si>
    <t>Nguyễn Trọng</t>
  </si>
  <si>
    <t>64DCDT3177</t>
  </si>
  <si>
    <t>06/10/1993</t>
  </si>
  <si>
    <t>64DCDT3144</t>
  </si>
  <si>
    <t>08/10/1995</t>
  </si>
  <si>
    <t>64DCKT04</t>
  </si>
  <si>
    <t>Lét</t>
  </si>
  <si>
    <t>64DCKT3013</t>
  </si>
  <si>
    <t>64DCKT3054</t>
  </si>
  <si>
    <t>27/07/1995</t>
  </si>
  <si>
    <t>Phạm Thị Ngọc</t>
  </si>
  <si>
    <t>64DCKT3025</t>
  </si>
  <si>
    <t>22/08/1995</t>
  </si>
  <si>
    <t>64DCKT05</t>
  </si>
  <si>
    <t>Lê Thị</t>
  </si>
  <si>
    <t>64DCKT3123</t>
  </si>
  <si>
    <t>Vũ Thị Thu</t>
  </si>
  <si>
    <t>64DCKT3102</t>
  </si>
  <si>
    <t>25/06/1994</t>
  </si>
  <si>
    <t>Tô Khánh</t>
  </si>
  <si>
    <t>64DCKT3124</t>
  </si>
  <si>
    <t>12/08/1994</t>
  </si>
  <si>
    <t>Trần Thị Mỹ</t>
  </si>
  <si>
    <t>64DCKT3111</t>
  </si>
  <si>
    <t>06/09/1995</t>
  </si>
  <si>
    <t>64DCKT06</t>
  </si>
  <si>
    <t>Nhuần</t>
  </si>
  <si>
    <t>64DCKT3163</t>
  </si>
  <si>
    <t>64DCKT08</t>
  </si>
  <si>
    <t>Lê Thị Phương</t>
  </si>
  <si>
    <t>Hằng</t>
  </si>
  <si>
    <t>64DCKT3191</t>
  </si>
  <si>
    <t>Kiểm</t>
  </si>
  <si>
    <t>64DCKT3270</t>
  </si>
  <si>
    <t>25/11/1994</t>
  </si>
  <si>
    <t>Cao Thị Quỳnh</t>
  </si>
  <si>
    <t>64DCKT3280</t>
  </si>
  <si>
    <t>11/07/1995</t>
  </si>
  <si>
    <t>64DCKT3274</t>
  </si>
  <si>
    <t>19/05/1993</t>
  </si>
  <si>
    <t>Đinh Thị</t>
  </si>
  <si>
    <t>64DCKT3285</t>
  </si>
  <si>
    <t>21/08/1995</t>
  </si>
  <si>
    <t>64DCKT3246</t>
  </si>
  <si>
    <t>Nguyễn Thị Thương</t>
  </si>
  <si>
    <t>64DCKT3160</t>
  </si>
  <si>
    <t>01/06/1995</t>
  </si>
  <si>
    <t>64DCOT05</t>
  </si>
  <si>
    <t>Đinh Huy</t>
  </si>
  <si>
    <t>64DCOT3204</t>
  </si>
  <si>
    <t>19/09/1994</t>
  </si>
  <si>
    <t>64DCOT3151</t>
  </si>
  <si>
    <t>11/02/1995</t>
  </si>
  <si>
    <t>64DCOT3188</t>
  </si>
  <si>
    <t>07/10/1995</t>
  </si>
  <si>
    <t>64DCOT3142</t>
  </si>
  <si>
    <t>64DCQT3128</t>
  </si>
  <si>
    <t>07/03/1995</t>
  </si>
  <si>
    <t>64DCQT3070</t>
  </si>
  <si>
    <t>20/03/1995</t>
  </si>
  <si>
    <t>64DCQT3126</t>
  </si>
  <si>
    <t>30/07/1995</t>
  </si>
  <si>
    <t>64DCTH03</t>
  </si>
  <si>
    <t>Hồ Xuân</t>
  </si>
  <si>
    <t>64DCTH3177</t>
  </si>
  <si>
    <t>05/02/1994</t>
  </si>
  <si>
    <t>64DCTH3183</t>
  </si>
  <si>
    <t>09/01/1995</t>
  </si>
  <si>
    <t>trần thị</t>
  </si>
  <si>
    <t>lan</t>
  </si>
  <si>
    <t>64DCTH3160</t>
  </si>
  <si>
    <t>Thái Thị Thùy</t>
  </si>
  <si>
    <t>64DCTH3161</t>
  </si>
  <si>
    <t>65DCCD21</t>
  </si>
  <si>
    <t>Bảo</t>
  </si>
  <si>
    <t>65DCCD20459</t>
  </si>
  <si>
    <t>22/10/1996</t>
  </si>
  <si>
    <t>Dương Công</t>
  </si>
  <si>
    <t>65DCCD20490</t>
  </si>
  <si>
    <t>26/08/1996</t>
  </si>
  <si>
    <t>65DCCD20493</t>
  </si>
  <si>
    <t>21/11/1995</t>
  </si>
  <si>
    <t>65DCCD20463</t>
  </si>
  <si>
    <t>14/02/1996</t>
  </si>
  <si>
    <t>Nhường</t>
  </si>
  <si>
    <t>65DCCD20484</t>
  </si>
  <si>
    <t>04/08/1996</t>
  </si>
  <si>
    <t>65DCCD20454</t>
  </si>
  <si>
    <t>24/08/1996</t>
  </si>
  <si>
    <t>Hoàng Đức</t>
  </si>
  <si>
    <t>Trường</t>
  </si>
  <si>
    <t>65DCCD20448</t>
  </si>
  <si>
    <t>31/08/1996</t>
  </si>
  <si>
    <t>65DCCD20472</t>
  </si>
  <si>
    <t>15/11/1996</t>
  </si>
  <si>
    <t>65DCCD20498</t>
  </si>
  <si>
    <t>65DCCD22</t>
  </si>
  <si>
    <t>65DCCD20494</t>
  </si>
  <si>
    <t>08/08/1996</t>
  </si>
  <si>
    <t>Mai Đức</t>
  </si>
  <si>
    <t>65DCCD20492</t>
  </si>
  <si>
    <t>25/03/1996</t>
  </si>
  <si>
    <t>65DCCD23</t>
  </si>
  <si>
    <t>Lê Đức</t>
  </si>
  <si>
    <t>65DCCD21689</t>
  </si>
  <si>
    <t>19/02/1996</t>
  </si>
  <si>
    <t>65DCCS21</t>
  </si>
  <si>
    <t>Duẩn</t>
  </si>
  <si>
    <t>65DCCS20640</t>
  </si>
  <si>
    <t>01/05/1996</t>
  </si>
  <si>
    <t>Trương Văn</t>
  </si>
  <si>
    <t>Thắng</t>
  </si>
  <si>
    <t>65DCCS23361</t>
  </si>
  <si>
    <t>21/11/1996</t>
  </si>
  <si>
    <t>65DCDB21</t>
  </si>
  <si>
    <t>Trần Xuân</t>
  </si>
  <si>
    <t>65DCDB20597</t>
  </si>
  <si>
    <t>06/08/1995</t>
  </si>
  <si>
    <t>65DCDB20560</t>
  </si>
  <si>
    <t>25/02/1996</t>
  </si>
  <si>
    <t>65DCDB20578</t>
  </si>
  <si>
    <t>09/12/1996</t>
  </si>
  <si>
    <t>Nguyễn Tuấn</t>
  </si>
  <si>
    <t>65DCDB21718</t>
  </si>
  <si>
    <t>20/12/1996</t>
  </si>
  <si>
    <t>65DCDD22</t>
  </si>
  <si>
    <t>Trịnh Ngọc</t>
  </si>
  <si>
    <t>65DCDD23827</t>
  </si>
  <si>
    <t>17/11/1995</t>
  </si>
  <si>
    <t>65DCDD23488</t>
  </si>
  <si>
    <t>20/03/1996</t>
  </si>
  <si>
    <t>Phạm Thị Thanh</t>
  </si>
  <si>
    <t>Loan</t>
  </si>
  <si>
    <t>65DCDD22688</t>
  </si>
  <si>
    <t>13/09/1996</t>
  </si>
  <si>
    <t>Nguyễn Quốc</t>
  </si>
  <si>
    <t>65DCDD21994</t>
  </si>
  <si>
    <t>23/05/1996</t>
  </si>
  <si>
    <t>65DCKT22</t>
  </si>
  <si>
    <t>An</t>
  </si>
  <si>
    <t>65DCKT21562</t>
  </si>
  <si>
    <t>05/09/1996</t>
  </si>
  <si>
    <t>65DCKT23189</t>
  </si>
  <si>
    <t>03/02/1996</t>
  </si>
  <si>
    <t>65DCKT21613</t>
  </si>
  <si>
    <t>19/06/1996</t>
  </si>
  <si>
    <t>Nguyễn Thị Khánh</t>
  </si>
  <si>
    <t>65DCKT22784</t>
  </si>
  <si>
    <t>19/07/1996</t>
  </si>
  <si>
    <t>65DCKT24</t>
  </si>
  <si>
    <t>Hoàng Hà</t>
  </si>
  <si>
    <t>65DCKT23175</t>
  </si>
  <si>
    <t>02/03/1996</t>
  </si>
  <si>
    <t>Bùi Thu</t>
  </si>
  <si>
    <t>65DCKT21591</t>
  </si>
  <si>
    <t>06/01/1996</t>
  </si>
  <si>
    <t>65DCKX21</t>
  </si>
  <si>
    <t>Hoàng Thị Hồng</t>
  </si>
  <si>
    <t>65DCKX21482</t>
  </si>
  <si>
    <t>Vũ Thị Ngọc</t>
  </si>
  <si>
    <t>65DCKX22165</t>
  </si>
  <si>
    <t>Bùi Tiến</t>
  </si>
  <si>
    <t>65DCKX21447</t>
  </si>
  <si>
    <t>30/07/1996</t>
  </si>
  <si>
    <t>65DCKX23</t>
  </si>
  <si>
    <t>65DCKX23406</t>
  </si>
  <si>
    <t>15/12/1996</t>
  </si>
  <si>
    <t>Trịnh Thị Vân</t>
  </si>
  <si>
    <t>65DCKX22150</t>
  </si>
  <si>
    <t>25/09/1996</t>
  </si>
  <si>
    <t>Phạm Thanh</t>
  </si>
  <si>
    <t>65DCKX21852</t>
  </si>
  <si>
    <t>26/12/1994</t>
  </si>
  <si>
    <t>Vũ Thị Kim</t>
  </si>
  <si>
    <t>Cúc</t>
  </si>
  <si>
    <t>65DCKX23299</t>
  </si>
  <si>
    <t>Phan Hoàng</t>
  </si>
  <si>
    <t>65DCKX22612</t>
  </si>
  <si>
    <t>16/02/1996</t>
  </si>
  <si>
    <t>Trần Phương</t>
  </si>
  <si>
    <t>65DCKX22159</t>
  </si>
  <si>
    <t>13/01/1996</t>
  </si>
  <si>
    <t>Đỗ Thu</t>
  </si>
  <si>
    <t>65DCKX22153</t>
  </si>
  <si>
    <t>06/11/1996</t>
  </si>
  <si>
    <t>Đỗ Kim</t>
  </si>
  <si>
    <t>Hoà</t>
  </si>
  <si>
    <t>65DCKX22144</t>
  </si>
  <si>
    <t>05/04/1996</t>
  </si>
  <si>
    <t>Huệ</t>
  </si>
  <si>
    <t>65DCKX20060</t>
  </si>
  <si>
    <t>25/04/1996</t>
  </si>
  <si>
    <t>65DCKX22956</t>
  </si>
  <si>
    <t>05/08/1996</t>
  </si>
  <si>
    <t>Đặng Xuân</t>
  </si>
  <si>
    <t>65DCKX24044</t>
  </si>
  <si>
    <t>65DCKX22151</t>
  </si>
  <si>
    <t>24/07/1992</t>
  </si>
  <si>
    <t>Đặng Thị</t>
  </si>
  <si>
    <t>Thanh</t>
  </si>
  <si>
    <t>65DCKX20152</t>
  </si>
  <si>
    <t>Bùi Huy</t>
  </si>
  <si>
    <t>65DCKX24249</t>
  </si>
  <si>
    <t>65DCQT22</t>
  </si>
  <si>
    <t>Phạm Thị</t>
  </si>
  <si>
    <t>Giang</t>
  </si>
  <si>
    <t>65DCQT23445</t>
  </si>
  <si>
    <t>Hào</t>
  </si>
  <si>
    <t>65DCQT23199</t>
  </si>
  <si>
    <t>01/06/1996</t>
  </si>
  <si>
    <t>Võ Thị</t>
  </si>
  <si>
    <t>65DCQT22906</t>
  </si>
  <si>
    <t>Hoa</t>
  </si>
  <si>
    <t>65DCQT22913</t>
  </si>
  <si>
    <t>25/07/1996</t>
  </si>
  <si>
    <t>Phạm Thị Khánh</t>
  </si>
  <si>
    <t>65DCQT22907</t>
  </si>
  <si>
    <t>18/08/1996</t>
  </si>
  <si>
    <t>Trần Diệu</t>
  </si>
  <si>
    <t>65DCQT24262</t>
  </si>
  <si>
    <t>28/12/1995</t>
  </si>
  <si>
    <t>65DCQT21576</t>
  </si>
  <si>
    <t>08/11/1996</t>
  </si>
  <si>
    <t>Đào Thị</t>
  </si>
  <si>
    <t>Thuý</t>
  </si>
  <si>
    <t>65DCQT23991</t>
  </si>
  <si>
    <t>Phạm Thị Thu</t>
  </si>
  <si>
    <t>63DCKT3278</t>
  </si>
  <si>
    <t>13/01/1994</t>
  </si>
  <si>
    <t>Lưu Thị</t>
  </si>
  <si>
    <t>Tâm</t>
  </si>
  <si>
    <t>63DCKT3273</t>
  </si>
  <si>
    <t>24/10/1994</t>
  </si>
  <si>
    <t>63DCKT3262</t>
  </si>
  <si>
    <t>Lưu Mai</t>
  </si>
  <si>
    <t>63DCKT3215</t>
  </si>
  <si>
    <t>09/04/1994</t>
  </si>
  <si>
    <t>Nguyễn Xuân</t>
  </si>
  <si>
    <t>64DCDB3124</t>
  </si>
  <si>
    <t>04/08/1994</t>
  </si>
  <si>
    <t>Trần Minh</t>
  </si>
  <si>
    <t>64DCDB3156</t>
  </si>
  <si>
    <t>64DCCC01</t>
  </si>
  <si>
    <t>64DCCC3023</t>
  </si>
  <si>
    <t>03/09/1995</t>
  </si>
  <si>
    <t>Lại Đức</t>
  </si>
  <si>
    <t>64DCCC3026</t>
  </si>
  <si>
    <t>11/10/1995</t>
  </si>
  <si>
    <t>Đặng Đình</t>
  </si>
  <si>
    <t>64DCCC3024</t>
  </si>
  <si>
    <t>08/08/1995</t>
  </si>
  <si>
    <t>Kỹ thuật thi công cầu 1 (DC3CA51)</t>
  </si>
  <si>
    <t>Hoàng Việt</t>
  </si>
  <si>
    <t>62DCCD2015</t>
  </si>
  <si>
    <t>15/11/1993</t>
  </si>
  <si>
    <t>Luân</t>
  </si>
  <si>
    <t>62DCCD3060</t>
  </si>
  <si>
    <t>10/07/1993</t>
  </si>
  <si>
    <t>62DCCD3074</t>
  </si>
  <si>
    <t>14/10/1993</t>
  </si>
  <si>
    <t>Ngô Thị Thu</t>
  </si>
  <si>
    <t>62DCCD2067</t>
  </si>
  <si>
    <t>12/01/1993</t>
  </si>
  <si>
    <t>Đoàn Đình</t>
  </si>
  <si>
    <t>Khoái</t>
  </si>
  <si>
    <t>62DCCD3049</t>
  </si>
  <si>
    <t>19/03/1993</t>
  </si>
  <si>
    <t>Thuấn</t>
  </si>
  <si>
    <t>62DCCD3105</t>
  </si>
  <si>
    <t>08/08/1992</t>
  </si>
  <si>
    <t>Võ Huy</t>
  </si>
  <si>
    <t>63DCCD3040</t>
  </si>
  <si>
    <t>05/11/1991</t>
  </si>
  <si>
    <t>Nghĩa</t>
  </si>
  <si>
    <t>63DCCD3054</t>
  </si>
  <si>
    <t>23/10/1993</t>
  </si>
  <si>
    <t>Ninh</t>
  </si>
  <si>
    <t>63DCCD3017</t>
  </si>
  <si>
    <t>15/09/1994</t>
  </si>
  <si>
    <t>Sự</t>
  </si>
  <si>
    <t>63DCCD3008</t>
  </si>
  <si>
    <t>23/03/1994</t>
  </si>
  <si>
    <t>63DCCD3331</t>
  </si>
  <si>
    <t>04/11/1992</t>
  </si>
  <si>
    <t>63DCCD3069</t>
  </si>
  <si>
    <t>13/05/1994</t>
  </si>
  <si>
    <t>63DCCD3029</t>
  </si>
  <si>
    <t>Bùi Xuân</t>
  </si>
  <si>
    <t>63DCCD3312</t>
  </si>
  <si>
    <t>Kiều</t>
  </si>
  <si>
    <t>63DCCD3326</t>
  </si>
  <si>
    <t>22/11/1994</t>
  </si>
  <si>
    <t>Phạm Công</t>
  </si>
  <si>
    <t>Quyết</t>
  </si>
  <si>
    <t>63DCCD3080</t>
  </si>
  <si>
    <t>63DCCD3044</t>
  </si>
  <si>
    <t>Tuệ</t>
  </si>
  <si>
    <t>63DCCD3336</t>
  </si>
  <si>
    <t>24/07/1993</t>
  </si>
  <si>
    <t>Lê Xuân</t>
  </si>
  <si>
    <t>63DCCD3318</t>
  </si>
  <si>
    <t>Đoàn Phong</t>
  </si>
  <si>
    <t>63DCCD3276</t>
  </si>
  <si>
    <t>01/07/1994</t>
  </si>
  <si>
    <t>Những NLCB của CNML 2 (DC1LL02)</t>
  </si>
  <si>
    <t>Lường Văn</t>
  </si>
  <si>
    <t>62DCCD3024</t>
  </si>
  <si>
    <t>10/05/1993</t>
  </si>
  <si>
    <t>62DCCD3034</t>
  </si>
  <si>
    <t>10/11/1992</t>
  </si>
  <si>
    <t>Đỗ Văn</t>
  </si>
  <si>
    <t>62DCCD3079</t>
  </si>
  <si>
    <t>23/09/1992</t>
  </si>
  <si>
    <t>Đặng Quốc</t>
  </si>
  <si>
    <t>62DCCD3110</t>
  </si>
  <si>
    <t>05/09/1992</t>
  </si>
  <si>
    <t>Trần Việt</t>
  </si>
  <si>
    <t>62DCCD2016</t>
  </si>
  <si>
    <t>26/01/1993</t>
  </si>
  <si>
    <t>62DCCD3087</t>
  </si>
  <si>
    <t>23/04/1993</t>
  </si>
  <si>
    <t>Đường Minh</t>
  </si>
  <si>
    <t>Văn</t>
  </si>
  <si>
    <t>62DCCD3131</t>
  </si>
  <si>
    <t>13/09/1992</t>
  </si>
  <si>
    <t>63DCCD3005</t>
  </si>
  <si>
    <t>29/05/1994</t>
  </si>
  <si>
    <t>Nhân</t>
  </si>
  <si>
    <t>63DCCD3371</t>
  </si>
  <si>
    <t>23/06/1993</t>
  </si>
  <si>
    <t>Trịnh Hữu</t>
  </si>
  <si>
    <t>63DCDB3050</t>
  </si>
  <si>
    <t>Tô Bình</t>
  </si>
  <si>
    <t>63DCDB3062</t>
  </si>
  <si>
    <t>04/02/1994</t>
  </si>
  <si>
    <t>63DCDB3060</t>
  </si>
  <si>
    <t>31/07/1993</t>
  </si>
  <si>
    <t>Lý Đình</t>
  </si>
  <si>
    <t>63DCDB3074</t>
  </si>
  <si>
    <t>21/05/1994</t>
  </si>
  <si>
    <t>Quách Thị Thùy</t>
  </si>
  <si>
    <t>63DCKT3353</t>
  </si>
  <si>
    <t>25/12/1994</t>
  </si>
  <si>
    <t>Nguyễn Thị Việt</t>
  </si>
  <si>
    <t>Trinh</t>
  </si>
  <si>
    <t>63DCKT3198</t>
  </si>
  <si>
    <t>08/07/1994</t>
  </si>
  <si>
    <t>63DCQT3068</t>
  </si>
  <si>
    <t>10/05/1994</t>
  </si>
  <si>
    <t>Đặng Tiến</t>
  </si>
  <si>
    <t>64DCCA3002</t>
  </si>
  <si>
    <t>Vũ Xuân</t>
  </si>
  <si>
    <t>Đề</t>
  </si>
  <si>
    <t>64DCCA3036</t>
  </si>
  <si>
    <t>64DCCA3016</t>
  </si>
  <si>
    <t>28/08/1995</t>
  </si>
  <si>
    <t>64DCCA3008</t>
  </si>
  <si>
    <t>Thơ</t>
  </si>
  <si>
    <t>64DCCA3082</t>
  </si>
  <si>
    <t>64DCCD3214</t>
  </si>
  <si>
    <t>Đỗ Viết</t>
  </si>
  <si>
    <t>64DCCD3211</t>
  </si>
  <si>
    <t>19/06/1995</t>
  </si>
  <si>
    <t>Lê Đình</t>
  </si>
  <si>
    <t>64DCCD3184</t>
  </si>
  <si>
    <t>08/09/1992</t>
  </si>
  <si>
    <t>64DCCD3270</t>
  </si>
  <si>
    <t>Cao Xuân</t>
  </si>
  <si>
    <t>64DCCD3273</t>
  </si>
  <si>
    <t>64DCCD3258</t>
  </si>
  <si>
    <t>27/10/1994</t>
  </si>
  <si>
    <t>Phạm Viết</t>
  </si>
  <si>
    <t>Sáng</t>
  </si>
  <si>
    <t>64DCCD3250</t>
  </si>
  <si>
    <t>30/05/1995</t>
  </si>
  <si>
    <t>Thân</t>
  </si>
  <si>
    <t>64DCCD3253</t>
  </si>
  <si>
    <t>07/12/1992</t>
  </si>
  <si>
    <t>64DCCS01</t>
  </si>
  <si>
    <t>64DCCS3008</t>
  </si>
  <si>
    <t>06/02/1995</t>
  </si>
  <si>
    <t>Trần Lê Thanh</t>
  </si>
  <si>
    <t>64DCCS3062</t>
  </si>
  <si>
    <t>05/01/1994</t>
  </si>
  <si>
    <t>64DCCS3036</t>
  </si>
  <si>
    <t>10/10/1995</t>
  </si>
  <si>
    <t>Trịnh Tuấn</t>
  </si>
  <si>
    <t>64DCDB3061</t>
  </si>
  <si>
    <t>14/01/1995</t>
  </si>
  <si>
    <t>64DCDB3011</t>
  </si>
  <si>
    <t>08/11/1995</t>
  </si>
  <si>
    <t>64DCDB3077</t>
  </si>
  <si>
    <t>18/07/1994</t>
  </si>
  <si>
    <t>64DCDB3010</t>
  </si>
  <si>
    <t>Vi Văn</t>
  </si>
  <si>
    <t>64DCDB3029</t>
  </si>
  <si>
    <t>01/05/1995</t>
  </si>
  <si>
    <t>Trần Hữu</t>
  </si>
  <si>
    <t>Tỉnh</t>
  </si>
  <si>
    <t>64DCDB3037</t>
  </si>
  <si>
    <t>13/08/1995</t>
  </si>
  <si>
    <t>Huế</t>
  </si>
  <si>
    <t>64DCDB3094</t>
  </si>
  <si>
    <t>16/09/1994</t>
  </si>
  <si>
    <t>Trịnh Xuân</t>
  </si>
  <si>
    <t>64DCDB3102</t>
  </si>
  <si>
    <t>Phùng Tiến</t>
  </si>
  <si>
    <t>64DCDD3042</t>
  </si>
  <si>
    <t>64DCDD04</t>
  </si>
  <si>
    <t>Dương Tất</t>
  </si>
  <si>
    <t>64DCDD3151</t>
  </si>
  <si>
    <t>19/11/1992</t>
  </si>
  <si>
    <t>64DCDT3060</t>
  </si>
  <si>
    <t>64DCDT3004</t>
  </si>
  <si>
    <t>17/08/1994</t>
  </si>
  <si>
    <t>Nguyễn Công Tuấn</t>
  </si>
  <si>
    <t>64DCDT3021</t>
  </si>
  <si>
    <t>04/04/1995</t>
  </si>
  <si>
    <t>64DCDT3017</t>
  </si>
  <si>
    <t>25/12/1995</t>
  </si>
  <si>
    <t>Ưng Hồng</t>
  </si>
  <si>
    <t>64DCDT3043</t>
  </si>
  <si>
    <t>02/07/1991</t>
  </si>
  <si>
    <t>64DCDT3035</t>
  </si>
  <si>
    <t>26/03/1995</t>
  </si>
  <si>
    <t>Phùng Đức</t>
  </si>
  <si>
    <t>64DCDT3041</t>
  </si>
  <si>
    <t>Trịnh Đình</t>
  </si>
  <si>
    <t>64DCDT3009</t>
  </si>
  <si>
    <t>10/06/1994</t>
  </si>
  <si>
    <t>64DCDT3077</t>
  </si>
  <si>
    <t>18/12/1994</t>
  </si>
  <si>
    <t>Nguyễn Hoàng</t>
  </si>
  <si>
    <t>64DCDT3090</t>
  </si>
  <si>
    <t>Hóa</t>
  </si>
  <si>
    <t>64DCDT3088</t>
  </si>
  <si>
    <t>Đào Công</t>
  </si>
  <si>
    <t>Hoàn</t>
  </si>
  <si>
    <t>64DCDT3048</t>
  </si>
  <si>
    <t>09/03/1994</t>
  </si>
  <si>
    <t>64DCDT3099</t>
  </si>
  <si>
    <t>17/01/1995</t>
  </si>
  <si>
    <t>Tuyền</t>
  </si>
  <si>
    <t>64DCDT3082</t>
  </si>
  <si>
    <t>14/05/1995</t>
  </si>
  <si>
    <t>64DCDT3163</t>
  </si>
  <si>
    <t>17/07/1994</t>
  </si>
  <si>
    <t>Nguyễn Phúc</t>
  </si>
  <si>
    <t>64DCDT3162</t>
  </si>
  <si>
    <t>12/03/1995</t>
  </si>
  <si>
    <t>Hoàng Bá</t>
  </si>
  <si>
    <t>64DCDT3132</t>
  </si>
  <si>
    <t>Hoàng Anh</t>
  </si>
  <si>
    <t>64DCDT3176</t>
  </si>
  <si>
    <t>Phạm Hữu</t>
  </si>
  <si>
    <t>64DCDT3161</t>
  </si>
  <si>
    <t>05/11/1995</t>
  </si>
  <si>
    <t>Trắc</t>
  </si>
  <si>
    <t>64DCDT3148</t>
  </si>
  <si>
    <t>25/09/1994</t>
  </si>
  <si>
    <t>64DCKT3034</t>
  </si>
  <si>
    <t>18/04/1995</t>
  </si>
  <si>
    <t>Vương Thị Ngọc</t>
  </si>
  <si>
    <t>64DCKT3094</t>
  </si>
  <si>
    <t>Bích</t>
  </si>
  <si>
    <t>64DCKT3060</t>
  </si>
  <si>
    <t>16/05/1994</t>
  </si>
  <si>
    <t>Bùi Thùy</t>
  </si>
  <si>
    <t>64DCKT3120</t>
  </si>
  <si>
    <t>64DCKT3059</t>
  </si>
  <si>
    <t>Dung</t>
  </si>
  <si>
    <t>64DCKT3177</t>
  </si>
  <si>
    <t>04/10/1994</t>
  </si>
  <si>
    <t>64DCKT07</t>
  </si>
  <si>
    <t>Phạm Thị Vân</t>
  </si>
  <si>
    <t>64DCKT3178</t>
  </si>
  <si>
    <t>Hoàng Mỹ</t>
  </si>
  <si>
    <t>64DCKT3209</t>
  </si>
  <si>
    <t>64DCKT3196</t>
  </si>
  <si>
    <t>06/01/1995</t>
  </si>
  <si>
    <t>Phạm Thị Thùy</t>
  </si>
  <si>
    <t>64DCKT3220</t>
  </si>
  <si>
    <t>18/08/1995</t>
  </si>
  <si>
    <t>Nguyễn Thị Thanh</t>
  </si>
  <si>
    <t>64DCKT3183</t>
  </si>
  <si>
    <t>22/09/1995</t>
  </si>
  <si>
    <t>trương huy</t>
  </si>
  <si>
    <t>khánh</t>
  </si>
  <si>
    <t>64DCKT3289</t>
  </si>
  <si>
    <t>02/02/1994</t>
  </si>
  <si>
    <t>Đinh Phương</t>
  </si>
  <si>
    <t>64DCKT3288</t>
  </si>
  <si>
    <t>Đỗ Thị Thanh</t>
  </si>
  <si>
    <t>64DCKT3282</t>
  </si>
  <si>
    <t>14/09/1995</t>
  </si>
  <si>
    <t>Mai Việt</t>
  </si>
  <si>
    <t>64DCMX3048</t>
  </si>
  <si>
    <t>27/12/1994</t>
  </si>
  <si>
    <t>Bùi Tuyên</t>
  </si>
  <si>
    <t>64DCMX3057</t>
  </si>
  <si>
    <t>10/07/1995</t>
  </si>
  <si>
    <t>64DCMX3049</t>
  </si>
  <si>
    <t>27/05/1995</t>
  </si>
  <si>
    <t>64DCOT02</t>
  </si>
  <si>
    <t>64DCOT3055</t>
  </si>
  <si>
    <t>64DCOT3036</t>
  </si>
  <si>
    <t>26/08/1995</t>
  </si>
  <si>
    <t>Vũ Phong</t>
  </si>
  <si>
    <t>64DCOT3164</t>
  </si>
  <si>
    <t>02/01/1995</t>
  </si>
  <si>
    <t>64DCOT3209</t>
  </si>
  <si>
    <t>Trần Quốc</t>
  </si>
  <si>
    <t>64DCOT3215</t>
  </si>
  <si>
    <t>01/09/1994</t>
  </si>
  <si>
    <t>Khoa</t>
  </si>
  <si>
    <t>64DCOT3185</t>
  </si>
  <si>
    <t>64DCOT3186</t>
  </si>
  <si>
    <t>Trương Hữu</t>
  </si>
  <si>
    <t>Như</t>
  </si>
  <si>
    <t>64DCOT3203</t>
  </si>
  <si>
    <t>64DCQT3108</t>
  </si>
  <si>
    <t>18/12/1993</t>
  </si>
  <si>
    <t>Nguyễn Thị Mai</t>
  </si>
  <si>
    <t>64DCQT3079</t>
  </si>
  <si>
    <t>64DCQT3115</t>
  </si>
  <si>
    <t>20/06/1995</t>
  </si>
  <si>
    <t>Trần Duy</t>
  </si>
  <si>
    <t>64DCQT3059</t>
  </si>
  <si>
    <t>Nguyễn Thị Ngân</t>
  </si>
  <si>
    <t>64DCTH3097</t>
  </si>
  <si>
    <t>Tống Thị</t>
  </si>
  <si>
    <t>64DCTH3110</t>
  </si>
  <si>
    <t>05/12/1995</t>
  </si>
  <si>
    <t>Nhiên</t>
  </si>
  <si>
    <t>64DCTH3169</t>
  </si>
  <si>
    <t>31/12/1995</t>
  </si>
  <si>
    <t>Toàn Mạnh</t>
  </si>
  <si>
    <t>65DCCS20655</t>
  </si>
  <si>
    <t>26/04/1996</t>
  </si>
  <si>
    <t>65DCDB23</t>
  </si>
  <si>
    <t>Phùng Quang</t>
  </si>
  <si>
    <t>Lập</t>
  </si>
  <si>
    <t>65DCDB24070</t>
  </si>
  <si>
    <t>08/04/1996</t>
  </si>
  <si>
    <t>65DCDD23492</t>
  </si>
  <si>
    <t>02/11/1995</t>
  </si>
  <si>
    <t>65DCKX22361</t>
  </si>
  <si>
    <t>04/05/1996</t>
  </si>
  <si>
    <t>Lại Hữu</t>
  </si>
  <si>
    <t>65DCKX21451</t>
  </si>
  <si>
    <t>28/05/1996</t>
  </si>
  <si>
    <t>Trần Lê</t>
  </si>
  <si>
    <t>65DCKX22609</t>
  </si>
  <si>
    <t>07/04/1996</t>
  </si>
  <si>
    <t>65DCKX21857</t>
  </si>
  <si>
    <t>27/02/1996</t>
  </si>
  <si>
    <t>Đỗ Tú</t>
  </si>
  <si>
    <t>65DCKX22937</t>
  </si>
  <si>
    <t>27/12/1996</t>
  </si>
  <si>
    <t>65DCKX22936</t>
  </si>
  <si>
    <t>10/07/1996</t>
  </si>
  <si>
    <t>Nguyễn Thúy</t>
  </si>
  <si>
    <t>65DCKX22163</t>
  </si>
  <si>
    <t>15/07/1995</t>
  </si>
  <si>
    <t>Liễu Văn</t>
  </si>
  <si>
    <t>65DCQT23204</t>
  </si>
  <si>
    <t>11/08/1995</t>
  </si>
  <si>
    <t>Chu Bích</t>
  </si>
  <si>
    <t>63DCKT3276</t>
  </si>
  <si>
    <t>07/08/1994</t>
  </si>
  <si>
    <t>Trần Thị Phương</t>
  </si>
  <si>
    <t>Hoài</t>
  </si>
  <si>
    <t>63DCKT3288</t>
  </si>
  <si>
    <t>25/08/1994</t>
  </si>
  <si>
    <t>63DCKT3212</t>
  </si>
  <si>
    <t>24/02/1994</t>
  </si>
  <si>
    <t>Nguyễn Kiều</t>
  </si>
  <si>
    <t>May</t>
  </si>
  <si>
    <t>63DCKT3216</t>
  </si>
  <si>
    <t>Hứa Văn</t>
  </si>
  <si>
    <t>64DCDB3164</t>
  </si>
  <si>
    <t>Nguyễn Viết</t>
  </si>
  <si>
    <t>Độ</t>
  </si>
  <si>
    <t>64DCCC3032</t>
  </si>
  <si>
    <t>63DCCA3007</t>
  </si>
  <si>
    <t>Tư tưởng Hồ Chí Minh (DC1LL03)</t>
  </si>
  <si>
    <t>Cầm</t>
  </si>
  <si>
    <t>63DCCD3304</t>
  </si>
  <si>
    <t>02/01/1993</t>
  </si>
  <si>
    <t>Đỗ Hoàng</t>
  </si>
  <si>
    <t>63DCCD3004</t>
  </si>
  <si>
    <t>10/01/1993</t>
  </si>
  <si>
    <t>63DCCD1017</t>
  </si>
  <si>
    <t>12/04/1993</t>
  </si>
  <si>
    <t>63DCCD3314</t>
  </si>
  <si>
    <t>06/08/1993</t>
  </si>
  <si>
    <t>63DCCD3076</t>
  </si>
  <si>
    <t>23/05/1994</t>
  </si>
  <si>
    <t>Mai Văn</t>
  </si>
  <si>
    <t>63DCCD3204</t>
  </si>
  <si>
    <t>06/10/1992</t>
  </si>
  <si>
    <t>Mẫn</t>
  </si>
  <si>
    <t>63DCCD3193</t>
  </si>
  <si>
    <t>04/03/1991</t>
  </si>
  <si>
    <t>Trần Ngọc</t>
  </si>
  <si>
    <t>Đô</t>
  </si>
  <si>
    <t>63DCDB3009</t>
  </si>
  <si>
    <t>19/01/1993</t>
  </si>
  <si>
    <t>63DCDB3057</t>
  </si>
  <si>
    <t>64DCCD3110</t>
  </si>
  <si>
    <t>02/06/1994</t>
  </si>
  <si>
    <t>Nguyễn Sư</t>
  </si>
  <si>
    <t>64DCCD3299</t>
  </si>
  <si>
    <t>64DCDD3014</t>
  </si>
  <si>
    <t>03/03/1995</t>
  </si>
  <si>
    <t>Huân</t>
  </si>
  <si>
    <t>64DCDD3022</t>
  </si>
  <si>
    <t>Trương Trọng</t>
  </si>
  <si>
    <t>64DCDD3037</t>
  </si>
  <si>
    <t>21/04/1995</t>
  </si>
  <si>
    <t>Phạm Thị Thúy</t>
  </si>
  <si>
    <t>64DCDD3062</t>
  </si>
  <si>
    <t>11/03/1995</t>
  </si>
  <si>
    <t>64DCDD3006</t>
  </si>
  <si>
    <t>Thao</t>
  </si>
  <si>
    <t>64DCDD3194</t>
  </si>
  <si>
    <t>20/06/1994</t>
  </si>
  <si>
    <t>Vũ Duy</t>
  </si>
  <si>
    <t>64DCDD3058</t>
  </si>
  <si>
    <t>31/03/1995</t>
  </si>
  <si>
    <t>64DCDD3123</t>
  </si>
  <si>
    <t>64DCDD3183</t>
  </si>
  <si>
    <t>18/01/1995</t>
  </si>
  <si>
    <t>Hiến</t>
  </si>
  <si>
    <t>64DCDD3160</t>
  </si>
  <si>
    <t>64DCDD3108</t>
  </si>
  <si>
    <t>02/04/1994</t>
  </si>
  <si>
    <t>64DCDD3163</t>
  </si>
  <si>
    <t>Liêu Văn</t>
  </si>
  <si>
    <t>64DCDD3203</t>
  </si>
  <si>
    <t>12/06/1994</t>
  </si>
  <si>
    <t>Đoàn Văn</t>
  </si>
  <si>
    <t>64DCDD3138</t>
  </si>
  <si>
    <t>10/09/1995</t>
  </si>
  <si>
    <t>Nguyễn Đắc</t>
  </si>
  <si>
    <t>64DCDD3125</t>
  </si>
  <si>
    <t>07/09/1995</t>
  </si>
  <si>
    <t>Sái Văn</t>
  </si>
  <si>
    <t>64DCDD3133</t>
  </si>
  <si>
    <t>08/12/1995</t>
  </si>
  <si>
    <t>64DCDD3102</t>
  </si>
  <si>
    <t>Thiện</t>
  </si>
  <si>
    <t>64DCDD3109</t>
  </si>
  <si>
    <t>18/12/1995</t>
  </si>
  <si>
    <t>Thương</t>
  </si>
  <si>
    <t>64DCDD3139</t>
  </si>
  <si>
    <t>07/06/1994</t>
  </si>
  <si>
    <t>Trương Anh</t>
  </si>
  <si>
    <t>Trưởng</t>
  </si>
  <si>
    <t>64DCDD3106</t>
  </si>
  <si>
    <t>24/04/1993</t>
  </si>
  <si>
    <t>64DCDD3176</t>
  </si>
  <si>
    <t>Tuyên</t>
  </si>
  <si>
    <t>64DCDD3206</t>
  </si>
  <si>
    <t>Ý</t>
  </si>
  <si>
    <t>64DCDD3122</t>
  </si>
  <si>
    <t>23/04/1994</t>
  </si>
  <si>
    <t>Đào Thị Thuỳ</t>
  </si>
  <si>
    <t>64DCKT3030</t>
  </si>
  <si>
    <t>Đỗ Cẩm</t>
  </si>
  <si>
    <t>64DCKT3005</t>
  </si>
  <si>
    <t>64DCKT3302</t>
  </si>
  <si>
    <t>64DCKT3201</t>
  </si>
  <si>
    <t>64DCMX2011</t>
  </si>
  <si>
    <t>20/10/1995</t>
  </si>
  <si>
    <t>Lương</t>
  </si>
  <si>
    <t>64DCQT3080</t>
  </si>
  <si>
    <t>23/08/1994</t>
  </si>
  <si>
    <t>Đặng Thị Hồng</t>
  </si>
  <si>
    <t>Ngân</t>
  </si>
  <si>
    <t>64DCQT3124</t>
  </si>
  <si>
    <t>65DCCD20453</t>
  </si>
  <si>
    <t>12/08/1996</t>
  </si>
  <si>
    <t>Dương Tiến</t>
  </si>
  <si>
    <t>65DCCD20252</t>
  </si>
  <si>
    <t>17/08/1996</t>
  </si>
  <si>
    <t>Bùi Quý</t>
  </si>
  <si>
    <t>65DCCD20461</t>
  </si>
  <si>
    <t>23/04/1996</t>
  </si>
  <si>
    <t>65DCCD22791</t>
  </si>
  <si>
    <t>29/03/1996</t>
  </si>
  <si>
    <t>65DCCD21697</t>
  </si>
  <si>
    <t>08/02/1996</t>
  </si>
  <si>
    <t>Lê Quang</t>
  </si>
  <si>
    <t>Cương</t>
  </si>
  <si>
    <t>65DCCD20464</t>
  </si>
  <si>
    <t>15/03/1996</t>
  </si>
  <si>
    <t>65DCCD23501</t>
  </si>
  <si>
    <t>20/09/1996</t>
  </si>
  <si>
    <t>Đinh Văn</t>
  </si>
  <si>
    <t>Chỉnh</t>
  </si>
  <si>
    <t>65DCCD24068</t>
  </si>
  <si>
    <t>08/03/1996</t>
  </si>
  <si>
    <t>Đào Xuân</t>
  </si>
  <si>
    <t>Điệp</t>
  </si>
  <si>
    <t>65DCCD22808</t>
  </si>
  <si>
    <t>65DCCD23064</t>
  </si>
  <si>
    <t>17/07/1996</t>
  </si>
  <si>
    <t>65DCCD21707</t>
  </si>
  <si>
    <t>02/12/1996</t>
  </si>
  <si>
    <t>Tiệp</t>
  </si>
  <si>
    <t>65DCCD22432</t>
  </si>
  <si>
    <t>18/06/1996</t>
  </si>
  <si>
    <t>65DCCD22426</t>
  </si>
  <si>
    <t>04/06/1996</t>
  </si>
  <si>
    <t>Đinh Sơn</t>
  </si>
  <si>
    <t>Bách</t>
  </si>
  <si>
    <t>65DCCS20662</t>
  </si>
  <si>
    <t>22/04/1996</t>
  </si>
  <si>
    <t>65DCCS20668</t>
  </si>
  <si>
    <t>16/03/1996</t>
  </si>
  <si>
    <t>Phan Ngọc</t>
  </si>
  <si>
    <t>65DCCS20683</t>
  </si>
  <si>
    <t>10/05/1996</t>
  </si>
  <si>
    <t>Đào Ngọc</t>
  </si>
  <si>
    <t>65DCCS20661</t>
  </si>
  <si>
    <t>03/04/1996</t>
  </si>
  <si>
    <t>Nguyễn Thanh</t>
  </si>
  <si>
    <t>65DCCS23362</t>
  </si>
  <si>
    <t>13/08/1996</t>
  </si>
  <si>
    <t>65DCVB21</t>
  </si>
  <si>
    <t>Hậu</t>
  </si>
  <si>
    <t>65DCVB22636</t>
  </si>
  <si>
    <t>Nguyễn Phương</t>
  </si>
  <si>
    <t>65DCVB24372</t>
  </si>
  <si>
    <t>23/01/1996</t>
  </si>
  <si>
    <t>Thuận</t>
  </si>
  <si>
    <t>65DCVB23617</t>
  </si>
  <si>
    <t>19/11/1996</t>
  </si>
  <si>
    <t>65DCVL21</t>
  </si>
  <si>
    <t>65DCVL22174</t>
  </si>
  <si>
    <t>01/02/1996</t>
  </si>
  <si>
    <t>Phạm Hà Trà</t>
  </si>
  <si>
    <t>65DCVL20150</t>
  </si>
  <si>
    <t>25/11/1996</t>
  </si>
  <si>
    <t>65DCVL23777</t>
  </si>
  <si>
    <t>16/06/1995</t>
  </si>
  <si>
    <t>65DCVL22172</t>
  </si>
  <si>
    <t>21/09/1996</t>
  </si>
  <si>
    <t>Hứa Duy</t>
  </si>
  <si>
    <t>64DCKT1046</t>
  </si>
  <si>
    <t>63DCQT3004</t>
  </si>
  <si>
    <t>10/08/1993</t>
  </si>
  <si>
    <t>Đỗ Tiến</t>
  </si>
  <si>
    <t>63DCQT3030</t>
  </si>
  <si>
    <t>62DCCD3005</t>
  </si>
  <si>
    <t>Cơ học kết cấu  (DC2CT27)</t>
  </si>
  <si>
    <t>04/07/1993</t>
  </si>
  <si>
    <t>62DCCD2050</t>
  </si>
  <si>
    <t>22/10/1992</t>
  </si>
  <si>
    <t>Vũ Ngọc</t>
  </si>
  <si>
    <t>62DCCD3122</t>
  </si>
  <si>
    <t>06/02/1993</t>
  </si>
  <si>
    <t>62DCCD3008</t>
  </si>
  <si>
    <t>16/02/1993</t>
  </si>
  <si>
    <t>Đại</t>
  </si>
  <si>
    <t>62DCCD3021</t>
  </si>
  <si>
    <t>28/11/1993</t>
  </si>
  <si>
    <t>62DCCD3046</t>
  </si>
  <si>
    <t>62DCCD3052</t>
  </si>
  <si>
    <t>10/02/1992</t>
  </si>
  <si>
    <t>Tạ Tuấn</t>
  </si>
  <si>
    <t>62DCCD3058</t>
  </si>
  <si>
    <t>16/11/1993</t>
  </si>
  <si>
    <t>Trọng</t>
  </si>
  <si>
    <t>63DCCD3270</t>
  </si>
  <si>
    <t>09/12/1994</t>
  </si>
  <si>
    <t>63DCCS01</t>
  </si>
  <si>
    <t>Ngô Việt</t>
  </si>
  <si>
    <t>63DCCS3005</t>
  </si>
  <si>
    <t>13/12/1994</t>
  </si>
  <si>
    <t>64DCDB3087</t>
  </si>
  <si>
    <t>64DCDD3135</t>
  </si>
  <si>
    <t>07/03/1994</t>
  </si>
  <si>
    <t>Toan</t>
  </si>
  <si>
    <t>63DCCD3059</t>
  </si>
  <si>
    <t>08/09/1993</t>
  </si>
  <si>
    <t>Tiếng Anh 2 (DC1CB32)</t>
  </si>
  <si>
    <t>62DCCD3067</t>
  </si>
  <si>
    <t>18/07/1992</t>
  </si>
  <si>
    <t>Lê Thành</t>
  </si>
  <si>
    <t>62DCCD2038</t>
  </si>
  <si>
    <t>30/07/1993</t>
  </si>
  <si>
    <t>Nguyễn Thúc</t>
  </si>
  <si>
    <t>Định</t>
  </si>
  <si>
    <t>63DCCA3002</t>
  </si>
  <si>
    <t>Hiển</t>
  </si>
  <si>
    <t>63DCCA3010</t>
  </si>
  <si>
    <t>13/06/1994</t>
  </si>
  <si>
    <t>Đoàn Ngọc</t>
  </si>
  <si>
    <t>63DCCA3009</t>
  </si>
  <si>
    <t>29/09/1993</t>
  </si>
  <si>
    <t>Hồ Quang</t>
  </si>
  <si>
    <t>63DCCA3026</t>
  </si>
  <si>
    <t>63DCCA3021</t>
  </si>
  <si>
    <t>04/06/1994</t>
  </si>
  <si>
    <t>Thỏa</t>
  </si>
  <si>
    <t>63DCCA3024</t>
  </si>
  <si>
    <t>08/06/1993</t>
  </si>
  <si>
    <t>63DCCA3015</t>
  </si>
  <si>
    <t>Chinh</t>
  </si>
  <si>
    <t>63DCCD3016</t>
  </si>
  <si>
    <t>14/02/1994</t>
  </si>
  <si>
    <t>63DCCD3020</t>
  </si>
  <si>
    <t>09/07/1994</t>
  </si>
  <si>
    <t>Thực</t>
  </si>
  <si>
    <t>63DCCD3181</t>
  </si>
  <si>
    <t>26/06/1994</t>
  </si>
  <si>
    <t>63DCCD3048</t>
  </si>
  <si>
    <t>Lê Anh</t>
  </si>
  <si>
    <t>63DCCD3328</t>
  </si>
  <si>
    <t>30/07/1994</t>
  </si>
  <si>
    <t>Hồ Bá</t>
  </si>
  <si>
    <t>63DCCD3262</t>
  </si>
  <si>
    <t>23/07/1994</t>
  </si>
  <si>
    <t>63DCCD3206</t>
  </si>
  <si>
    <t>Lê Thanh</t>
  </si>
  <si>
    <t>Hướng</t>
  </si>
  <si>
    <t>63DCCD3250</t>
  </si>
  <si>
    <t>63DCCD3256</t>
  </si>
  <si>
    <t>16/02/1994</t>
  </si>
  <si>
    <t>Tạ Văn</t>
  </si>
  <si>
    <t>63DCCD3234</t>
  </si>
  <si>
    <t>14/08/1993</t>
  </si>
  <si>
    <t>Nguyễn Tư</t>
  </si>
  <si>
    <t>63DCCD3277</t>
  </si>
  <si>
    <t>01/11/1994</t>
  </si>
  <si>
    <t>63DCCD3273</t>
  </si>
  <si>
    <t>18/06/1993</t>
  </si>
  <si>
    <t>Nho</t>
  </si>
  <si>
    <t>63DCCD3278</t>
  </si>
  <si>
    <t>63DCCD3251</t>
  </si>
  <si>
    <t>Ngô Bá</t>
  </si>
  <si>
    <t>63DCCS3008</t>
  </si>
  <si>
    <t>63DCCS3001</t>
  </si>
  <si>
    <t>07/01/1994</t>
  </si>
  <si>
    <t>63DCDB3039</t>
  </si>
  <si>
    <t>63DCDB3037</t>
  </si>
  <si>
    <t>63DCDB3054</t>
  </si>
  <si>
    <t>17/08/1993</t>
  </si>
  <si>
    <t>63DCDB3064</t>
  </si>
  <si>
    <t>10/04/1994</t>
  </si>
  <si>
    <t>Vũ Đình</t>
  </si>
  <si>
    <t>63DCDB3067</t>
  </si>
  <si>
    <t>21/04/1994</t>
  </si>
  <si>
    <t>63DCDD01</t>
  </si>
  <si>
    <t>Nguyễn Trường</t>
  </si>
  <si>
    <t>63DCDD3021</t>
  </si>
  <si>
    <t>09/06/1994</t>
  </si>
  <si>
    <t>63DCDD3022</t>
  </si>
  <si>
    <t>28/08/1994</t>
  </si>
  <si>
    <t>Đào Phi</t>
  </si>
  <si>
    <t>63DCDD3030</t>
  </si>
  <si>
    <t>63DCDD3001</t>
  </si>
  <si>
    <t>63DCDD3032</t>
  </si>
  <si>
    <t>23/01/1994</t>
  </si>
  <si>
    <t>Hán Thu</t>
  </si>
  <si>
    <t>63DCDD3024</t>
  </si>
  <si>
    <t>Đỗ Trọng</t>
  </si>
  <si>
    <t>63DCDD3020</t>
  </si>
  <si>
    <t>03/02/1994</t>
  </si>
  <si>
    <t>Đinh Anh</t>
  </si>
  <si>
    <t>63DCDD3037</t>
  </si>
  <si>
    <t>Đinh Đồng</t>
  </si>
  <si>
    <t>63DCDD3018</t>
  </si>
  <si>
    <t>02/11/1994</t>
  </si>
  <si>
    <t>63DCKT3365</t>
  </si>
  <si>
    <t>05/10/1992</t>
  </si>
  <si>
    <t>Nguyễn Thị Linh</t>
  </si>
  <si>
    <t>Chi</t>
  </si>
  <si>
    <t>63DCKT3148</t>
  </si>
  <si>
    <t>27/11/1993</t>
  </si>
  <si>
    <t>Bùi Thị Thu</t>
  </si>
  <si>
    <t>Huyền</t>
  </si>
  <si>
    <t>63DCKT3186</t>
  </si>
  <si>
    <t>16/01/1994</t>
  </si>
  <si>
    <t>Ngô Đức</t>
  </si>
  <si>
    <t>63DCKT3195</t>
  </si>
  <si>
    <t>Kiều Minh</t>
  </si>
  <si>
    <t>63DCKT3144</t>
  </si>
  <si>
    <t>18/11/1991</t>
  </si>
  <si>
    <t>Hồ Anh</t>
  </si>
  <si>
    <t>Bá</t>
  </si>
  <si>
    <t>63DCKT3270</t>
  </si>
  <si>
    <t>Đoàn Thị Ngọc</t>
  </si>
  <si>
    <t>63DCKT3289</t>
  </si>
  <si>
    <t>08/01/1994</t>
  </si>
  <si>
    <t>Nguyễn Thị Ngọc</t>
  </si>
  <si>
    <t>63DCKT3274</t>
  </si>
  <si>
    <t>Nguyễn Phan</t>
  </si>
  <si>
    <t>Lực</t>
  </si>
  <si>
    <t>63DCKT3222</t>
  </si>
  <si>
    <t>Đặng Quang</t>
  </si>
  <si>
    <t>63DCKT3211</t>
  </si>
  <si>
    <t>24/12/1994</t>
  </si>
  <si>
    <t>63DCKT3267</t>
  </si>
  <si>
    <t>63DCKT3295</t>
  </si>
  <si>
    <t>63DCKT3283</t>
  </si>
  <si>
    <t>09/02/1994</t>
  </si>
  <si>
    <t>63DCKT04</t>
  </si>
  <si>
    <t>63DCKT3005</t>
  </si>
  <si>
    <t>Phân tích hoạt động kinh doanh (DC3KV32)</t>
  </si>
  <si>
    <t>63DCKT3362</t>
  </si>
  <si>
    <t>27/02/1993</t>
  </si>
  <si>
    <t>63DCKT3037</t>
  </si>
  <si>
    <t>Hà Thị</t>
  </si>
  <si>
    <t>Nhoan</t>
  </si>
  <si>
    <t>63DCKT3205</t>
  </si>
  <si>
    <t>28/03/1994</t>
  </si>
  <si>
    <t>Trịnh Thị</t>
  </si>
  <si>
    <t>63DCKT3063</t>
  </si>
  <si>
    <t>63DCKT3057</t>
  </si>
  <si>
    <t>15/08/1994</t>
  </si>
  <si>
    <t>63DCKT3039</t>
  </si>
  <si>
    <t>22/03/1994</t>
  </si>
  <si>
    <t>Thoa</t>
  </si>
  <si>
    <t>63DCKT3061</t>
  </si>
  <si>
    <t>11/09/1993</t>
  </si>
  <si>
    <t>63DCKT3058</t>
  </si>
  <si>
    <t>63DCKT3332</t>
  </si>
  <si>
    <t>Trần Thị Khánh</t>
  </si>
  <si>
    <t>63DCKT3197</t>
  </si>
  <si>
    <t>24/09/1994</t>
  </si>
  <si>
    <t>Trịnh Khánh</t>
  </si>
  <si>
    <t>Ly</t>
  </si>
  <si>
    <t>63DCKT3137</t>
  </si>
  <si>
    <t>03/12/1994</t>
  </si>
  <si>
    <t>63DCKT3180</t>
  </si>
  <si>
    <t>19/08/1993</t>
  </si>
  <si>
    <t>63DCKT3173</t>
  </si>
  <si>
    <t>Nguyễn Phú Tuấn</t>
  </si>
  <si>
    <t>63DCKT3224</t>
  </si>
  <si>
    <t>Đinh Thị Bích</t>
  </si>
  <si>
    <t>63DCKT3303</t>
  </si>
  <si>
    <t>16/10/1993</t>
  </si>
  <si>
    <t>Thùy</t>
  </si>
  <si>
    <t>63DCKT3177</t>
  </si>
  <si>
    <t>63DCQT3079</t>
  </si>
  <si>
    <t>26/04/1993</t>
  </si>
  <si>
    <t>Bùi Trang</t>
  </si>
  <si>
    <t>63DCKT3269</t>
  </si>
  <si>
    <t>14/05/1994</t>
  </si>
  <si>
    <t>63DCKT3219</t>
  </si>
  <si>
    <t>09/05/1994</t>
  </si>
  <si>
    <t>Nguyễn Thị Hương</t>
  </si>
  <si>
    <t>63DCKT3244</t>
  </si>
  <si>
    <t>30/12/1994</t>
  </si>
  <si>
    <t>Đặng Lê Minh</t>
  </si>
  <si>
    <t>Phượng</t>
  </si>
  <si>
    <t>63DCKT3200</t>
  </si>
  <si>
    <t>63DCKT3221</t>
  </si>
  <si>
    <t>07/04/1994</t>
  </si>
  <si>
    <t>Vui</t>
  </si>
  <si>
    <t>63DCKT3356</t>
  </si>
  <si>
    <t>04/09/1993</t>
  </si>
  <si>
    <t>63DCQT3003</t>
  </si>
  <si>
    <t>63DCQT3052</t>
  </si>
  <si>
    <t>30/04/1993</t>
  </si>
  <si>
    <t>Đỗ Thị Kim</t>
  </si>
  <si>
    <t>63DCQT3124</t>
  </si>
  <si>
    <t>15/09/1993</t>
  </si>
  <si>
    <t>Thiều Thị</t>
  </si>
  <si>
    <t>63DCQT3113</t>
  </si>
  <si>
    <t>22/02/1994</t>
  </si>
  <si>
    <t>63DCKT3027</t>
  </si>
  <si>
    <t>Kinh tế vi mô (DC2KV61)</t>
  </si>
  <si>
    <t>Đào Duy</t>
  </si>
  <si>
    <t>Thái</t>
  </si>
  <si>
    <t>63DCKT2035</t>
  </si>
  <si>
    <t>Ngô Thị Phương</t>
  </si>
  <si>
    <t>64DCKT3229</t>
  </si>
  <si>
    <t>23/12/1995</t>
  </si>
  <si>
    <t>Lê Thị Thùy</t>
  </si>
  <si>
    <t>64DCKT3208</t>
  </si>
  <si>
    <t>26/04/1995</t>
  </si>
  <si>
    <t>Trần Thảo</t>
  </si>
  <si>
    <t>64DCKT3152</t>
  </si>
  <si>
    <t>Lại Thị Thùy</t>
  </si>
  <si>
    <t>64DCKT3297</t>
  </si>
  <si>
    <t>64DCKT3278</t>
  </si>
  <si>
    <t>Võ Minh</t>
  </si>
  <si>
    <t>64DCKT3242</t>
  </si>
  <si>
    <t>01/09/1993</t>
  </si>
  <si>
    <t>Đỗ Thị Quỳnh</t>
  </si>
  <si>
    <t>64DCKT3150</t>
  </si>
  <si>
    <t>28/11/1995</t>
  </si>
  <si>
    <t>64DCKT3172</t>
  </si>
  <si>
    <t>26/05/1995</t>
  </si>
  <si>
    <t>64DCQT3055</t>
  </si>
  <si>
    <t>24/04/1995</t>
  </si>
  <si>
    <t>65DCKT20049</t>
  </si>
  <si>
    <t>15/04/1996</t>
  </si>
  <si>
    <t>Vũ Minh</t>
  </si>
  <si>
    <t>65DCKT22334</t>
  </si>
  <si>
    <t>20/02/1996</t>
  </si>
  <si>
    <t>65DCKT21544</t>
  </si>
  <si>
    <t>12/03/1996</t>
  </si>
  <si>
    <t>Trần Thị Lan</t>
  </si>
  <si>
    <t>65DCKT20062</t>
  </si>
  <si>
    <t>14/03/1995</t>
  </si>
  <si>
    <t>Cao Trung</t>
  </si>
  <si>
    <t>65DCKT23455</t>
  </si>
  <si>
    <t>14/10/1996</t>
  </si>
  <si>
    <t>Vũ Thảo</t>
  </si>
  <si>
    <t>65DCKT23031</t>
  </si>
  <si>
    <t>09/11/1996</t>
  </si>
  <si>
    <t>Trần Thị Bích</t>
  </si>
  <si>
    <t>65DCKT22675</t>
  </si>
  <si>
    <t>16/12/1996</t>
  </si>
  <si>
    <t>Phí Thanh</t>
  </si>
  <si>
    <t>65DCKT22298</t>
  </si>
  <si>
    <t>17/03/1996</t>
  </si>
  <si>
    <t>65DCKT20145</t>
  </si>
  <si>
    <t>08/10/1996</t>
  </si>
  <si>
    <t>Cao Thị</t>
  </si>
  <si>
    <t>Dự</t>
  </si>
  <si>
    <t>65DCKT22332</t>
  </si>
  <si>
    <t>18/01/1996</t>
  </si>
  <si>
    <t>65DCKT21952</t>
  </si>
  <si>
    <t>65DCQT21</t>
  </si>
  <si>
    <t>65DCQT23313</t>
  </si>
  <si>
    <t>Đỗ Hải</t>
  </si>
  <si>
    <t>65DCQT20116</t>
  </si>
  <si>
    <t>30/05/1996</t>
  </si>
  <si>
    <t>65DCQT21525</t>
  </si>
  <si>
    <t>04/10/1996</t>
  </si>
  <si>
    <t>65DCQT20004</t>
  </si>
  <si>
    <t>15/02/1996</t>
  </si>
  <si>
    <t>65DCQT20007</t>
  </si>
  <si>
    <t>16/06/1996</t>
  </si>
  <si>
    <t>Nhinh</t>
  </si>
  <si>
    <t>65DCQT20006</t>
  </si>
  <si>
    <t>Bùi Thị Kim</t>
  </si>
  <si>
    <t>65DCQT20012</t>
  </si>
  <si>
    <t>27/06/1996</t>
  </si>
  <si>
    <t>Quyên</t>
  </si>
  <si>
    <t>65DCQT21521</t>
  </si>
  <si>
    <t>18/11/1996</t>
  </si>
  <si>
    <t>65DCQT20111</t>
  </si>
  <si>
    <t>Thuỳ</t>
  </si>
  <si>
    <t>65DCQT21891</t>
  </si>
  <si>
    <t>05/11/1996</t>
  </si>
  <si>
    <t>Nguyễn Thị Ánh</t>
  </si>
  <si>
    <t>65DCQT23201</t>
  </si>
  <si>
    <t>10/04/1995</t>
  </si>
  <si>
    <t>65DCQT22914</t>
  </si>
  <si>
    <t>24/07/1995</t>
  </si>
  <si>
    <t>Trần Thị Lâm</t>
  </si>
  <si>
    <t>65DCQT22652</t>
  </si>
  <si>
    <t>65DCQT22268</t>
  </si>
  <si>
    <t>20/06/1993</t>
  </si>
  <si>
    <t>Khuất Thị</t>
  </si>
  <si>
    <t>65DCQT23200</t>
  </si>
  <si>
    <t>10/10/1996</t>
  </si>
  <si>
    <t>65DCQT23305</t>
  </si>
  <si>
    <t>21/03/1996</t>
  </si>
  <si>
    <t>65DCQT23205</t>
  </si>
  <si>
    <t>26/06/1996</t>
  </si>
  <si>
    <t>Phạm Thị Thương</t>
  </si>
  <si>
    <t>65DCQT23903</t>
  </si>
  <si>
    <t>12/11/1996</t>
  </si>
  <si>
    <t>Mi</t>
  </si>
  <si>
    <t>65DCQT23308</t>
  </si>
  <si>
    <t>23/06/1996</t>
  </si>
  <si>
    <t>Nguyễn Thuý</t>
  </si>
  <si>
    <t>65DCQT21900</t>
  </si>
  <si>
    <t>29/01/1996</t>
  </si>
  <si>
    <t>65DCQT22653</t>
  </si>
  <si>
    <t>13/03/1996</t>
  </si>
  <si>
    <t>Đức Thị</t>
  </si>
  <si>
    <t>65DCQT22909</t>
  </si>
  <si>
    <t>04/02/1996</t>
  </si>
  <si>
    <t>Mai Xuân</t>
  </si>
  <si>
    <t>65DCQT23193</t>
  </si>
  <si>
    <t>05/02/1996</t>
  </si>
  <si>
    <t>65DCQT21547</t>
  </si>
  <si>
    <t>63DCQT3002</t>
  </si>
  <si>
    <t>04/07/1994</t>
  </si>
  <si>
    <t>63DCKT3017</t>
  </si>
  <si>
    <t>Quản trị doanh nghiệp (DC3QT51)</t>
  </si>
  <si>
    <t>02/07/1994</t>
  </si>
  <si>
    <t>Trần Trường</t>
  </si>
  <si>
    <t>63DCKT3051</t>
  </si>
  <si>
    <t>10/12/1993</t>
  </si>
  <si>
    <t>Vũ Hải</t>
  </si>
  <si>
    <t>63DCKT3018</t>
  </si>
  <si>
    <t>63DCKT3009</t>
  </si>
  <si>
    <t>Tống Thị Quỳnh</t>
  </si>
  <si>
    <t>63DCKT3363</t>
  </si>
  <si>
    <t>09/09/1994</t>
  </si>
  <si>
    <t>63DCKT3245</t>
  </si>
  <si>
    <t>20/07/1993</t>
  </si>
  <si>
    <t>Ngô Hải</t>
  </si>
  <si>
    <t>63DCKT3160</t>
  </si>
  <si>
    <t>63DCKT3141</t>
  </si>
  <si>
    <t>Vân</t>
  </si>
  <si>
    <t>63DCKT3171</t>
  </si>
  <si>
    <t>14/08/1994</t>
  </si>
  <si>
    <t>Lê Thị Bảo</t>
  </si>
  <si>
    <t>63DCQT3121</t>
  </si>
  <si>
    <t>12/07/1994</t>
  </si>
  <si>
    <t>65DLKT24</t>
  </si>
  <si>
    <t>65DLKT20072</t>
  </si>
  <si>
    <t>30/07/1992</t>
  </si>
  <si>
    <t>65DLKT20121</t>
  </si>
  <si>
    <t>21/03/1993</t>
  </si>
  <si>
    <t>65DLKT20187</t>
  </si>
  <si>
    <t>24/02/1992</t>
  </si>
  <si>
    <t>65DLKT21117</t>
  </si>
  <si>
    <t>24/10/1993</t>
  </si>
  <si>
    <t>65DLKT20120</t>
  </si>
  <si>
    <t>Mai Thị Thanh</t>
  </si>
  <si>
    <t>Thư</t>
  </si>
  <si>
    <t>65DLKT20158</t>
  </si>
  <si>
    <t>06/11/1993</t>
  </si>
  <si>
    <t>Trần Thị Huyền</t>
  </si>
  <si>
    <t>65DLKT20170</t>
  </si>
  <si>
    <t>Hà Huy</t>
  </si>
  <si>
    <t>63DCQT3032</t>
  </si>
  <si>
    <t>16/02/1992</t>
  </si>
  <si>
    <t>63DCKT3071</t>
  </si>
  <si>
    <t>Kế toán tài chính 3 (DC3KT23)</t>
  </si>
  <si>
    <t>Lương Thị</t>
  </si>
  <si>
    <t>63DCKT3066</t>
  </si>
  <si>
    <t>11/10/1994</t>
  </si>
  <si>
    <t>63DCKT3016</t>
  </si>
  <si>
    <t>14/12/1994</t>
  </si>
  <si>
    <t>63DCKT3011</t>
  </si>
  <si>
    <t>19/11/1993</t>
  </si>
  <si>
    <t>63DCKT3001</t>
  </si>
  <si>
    <t>30/11/1994</t>
  </si>
  <si>
    <t>63DCKT3228</t>
  </si>
  <si>
    <t>14/11/1994</t>
  </si>
  <si>
    <t>Gấm</t>
  </si>
  <si>
    <t>64DCKT3019</t>
  </si>
  <si>
    <t>25/10/1995</t>
  </si>
  <si>
    <t>64DCKT3051</t>
  </si>
  <si>
    <t>29/09/1995</t>
  </si>
  <si>
    <t>64DCKT3046</t>
  </si>
  <si>
    <t>11/01/1995</t>
  </si>
  <si>
    <t>64DCKT3048</t>
  </si>
  <si>
    <t>Đỗ Khánh</t>
  </si>
  <si>
    <t>64DCKT2110</t>
  </si>
  <si>
    <t>06/05/1995</t>
  </si>
  <si>
    <t>64DCKT3010</t>
  </si>
  <si>
    <t>03/04/1995</t>
  </si>
  <si>
    <t>64DCKT2077</t>
  </si>
  <si>
    <t>64DCKT2039</t>
  </si>
  <si>
    <t>13/08/1994</t>
  </si>
  <si>
    <t>64DCKT3114</t>
  </si>
  <si>
    <t>18/05/1994</t>
  </si>
  <si>
    <t>64DCKT3115</t>
  </si>
  <si>
    <t>Hoàng Thị Quỳnh</t>
  </si>
  <si>
    <t>64DCKT3125</t>
  </si>
  <si>
    <t>01/08/1995</t>
  </si>
  <si>
    <t>Lại Minh</t>
  </si>
  <si>
    <t>64DCKT3266</t>
  </si>
  <si>
    <t>06/11/1994</t>
  </si>
  <si>
    <t>Vương Trọng</t>
  </si>
  <si>
    <t>64DCKT3241</t>
  </si>
  <si>
    <t>16/05/1995</t>
  </si>
  <si>
    <t>64DCKT3138</t>
  </si>
  <si>
    <t>16/02/1995</t>
  </si>
  <si>
    <t>64DCKT3265</t>
  </si>
  <si>
    <t>Hường</t>
  </si>
  <si>
    <t>64DCKT3134</t>
  </si>
  <si>
    <t>64DCKT3245</t>
  </si>
  <si>
    <t>Nguyễn Thị Hoài</t>
  </si>
  <si>
    <t>64DCKT3206</t>
  </si>
  <si>
    <t>29/10/1995</t>
  </si>
  <si>
    <t>Đới Thanh</t>
  </si>
  <si>
    <t>64DCKT3155</t>
  </si>
  <si>
    <t>64DCKT3126</t>
  </si>
  <si>
    <t>30/06/1994</t>
  </si>
  <si>
    <t>Nhàn</t>
  </si>
  <si>
    <t>64DCKT3132</t>
  </si>
  <si>
    <t>09/11/1995</t>
  </si>
  <si>
    <t>Nguyễn Thị Tuyết</t>
  </si>
  <si>
    <t>64DCKT3158</t>
  </si>
  <si>
    <t>Le Thị</t>
  </si>
  <si>
    <t>64DCKT3219</t>
  </si>
  <si>
    <t>07/06/1995</t>
  </si>
  <si>
    <t>Son</t>
  </si>
  <si>
    <t>64DCKT3119</t>
  </si>
  <si>
    <t>05/09/1993</t>
  </si>
  <si>
    <t>Nguyễn Việt</t>
  </si>
  <si>
    <t>64DCKT3165</t>
  </si>
  <si>
    <t>06/11/1995</t>
  </si>
  <si>
    <t>64DCKT3164</t>
  </si>
  <si>
    <t>15/08/1995</t>
  </si>
  <si>
    <t>Nghiêm Thị</t>
  </si>
  <si>
    <t>Thơm</t>
  </si>
  <si>
    <t>64DCKT3179</t>
  </si>
  <si>
    <t>02/07/1995</t>
  </si>
  <si>
    <t>64DCKT3129</t>
  </si>
  <si>
    <t>17/06/1995</t>
  </si>
  <si>
    <t>64DCKT3136</t>
  </si>
  <si>
    <t>64DCKT3157</t>
  </si>
  <si>
    <t>64DCKT3228</t>
  </si>
  <si>
    <t>11/04/1995</t>
  </si>
  <si>
    <t>63DCKT3254</t>
  </si>
  <si>
    <t>20/11/1992</t>
  </si>
  <si>
    <t>Sử dụng máy xây dựng (DC3MX53)</t>
  </si>
  <si>
    <t>Nông Khánh</t>
  </si>
  <si>
    <t>63DCMX3023</t>
  </si>
  <si>
    <t>63DCMX3018</t>
  </si>
  <si>
    <t>30/01/1994</t>
  </si>
  <si>
    <t>63DCMX3019</t>
  </si>
  <si>
    <t>Triệu Minh</t>
  </si>
  <si>
    <t>Tuyến</t>
  </si>
  <si>
    <t>63DCMX3021</t>
  </si>
  <si>
    <t>64CCCD05</t>
  </si>
  <si>
    <t>64CCCD3020</t>
  </si>
  <si>
    <t>Những NLCB của CNML 1 (CC1LL01)</t>
  </si>
  <si>
    <t>24/03/1994</t>
  </si>
  <si>
    <t>Thịnh</t>
  </si>
  <si>
    <t>64CCCD3120</t>
  </si>
  <si>
    <t>02/09/1994</t>
  </si>
  <si>
    <t>nguyễn văn</t>
  </si>
  <si>
    <t>thuân</t>
  </si>
  <si>
    <t>64CCCD3010</t>
  </si>
  <si>
    <t>04/11/1995</t>
  </si>
  <si>
    <t>64CCCD3116</t>
  </si>
  <si>
    <t>21/01/1994</t>
  </si>
  <si>
    <t>64CCCD06</t>
  </si>
  <si>
    <t>64CCCD3054</t>
  </si>
  <si>
    <t>20/12/1995</t>
  </si>
  <si>
    <t>64CCCD3111</t>
  </si>
  <si>
    <t>Lưu</t>
  </si>
  <si>
    <t>64CCDD3014</t>
  </si>
  <si>
    <t>24/06/1995</t>
  </si>
  <si>
    <t>64CCCD3113</t>
  </si>
  <si>
    <t>05/05/1995</t>
  </si>
  <si>
    <t>Bùi Tất</t>
  </si>
  <si>
    <t>64CCCD3132</t>
  </si>
  <si>
    <t>03/10/1995</t>
  </si>
  <si>
    <t>trần hữu</t>
  </si>
  <si>
    <t>tùng</t>
  </si>
  <si>
    <t>64CCCD3104</t>
  </si>
  <si>
    <t>18/10/1995</t>
  </si>
  <si>
    <t>64CCCD3097</t>
  </si>
  <si>
    <t>64CCDD02</t>
  </si>
  <si>
    <t>64CCDD3020</t>
  </si>
  <si>
    <t>64CCDD3018</t>
  </si>
  <si>
    <t>19/10/1995</t>
  </si>
  <si>
    <t>Nhâm Văn</t>
  </si>
  <si>
    <t>64CCDD4001</t>
  </si>
  <si>
    <t>20/10/1993</t>
  </si>
  <si>
    <t>64CCDD3048</t>
  </si>
  <si>
    <t>64CCKD01</t>
  </si>
  <si>
    <t>Thọ</t>
  </si>
  <si>
    <t>64CCKD3015</t>
  </si>
  <si>
    <t>64CCOT03</t>
  </si>
  <si>
    <t>64CCOT3064</t>
  </si>
  <si>
    <t>Trịnh Mai</t>
  </si>
  <si>
    <t>64CCOT3040</t>
  </si>
  <si>
    <t>Được</t>
  </si>
  <si>
    <t>64CCOT3074</t>
  </si>
  <si>
    <t>64CCOT3063</t>
  </si>
  <si>
    <t>64CCOT3006</t>
  </si>
  <si>
    <t>09/03/1995</t>
  </si>
  <si>
    <t>64CCOT3060</t>
  </si>
  <si>
    <t>64CCOT3069</t>
  </si>
  <si>
    <t>20/09/1995</t>
  </si>
  <si>
    <t>64CCOT3012</t>
  </si>
  <si>
    <t>10/12/1995</t>
  </si>
  <si>
    <t>64CCVS01</t>
  </si>
  <si>
    <t>64CCVS3003</t>
  </si>
  <si>
    <t>08/02/1995</t>
  </si>
  <si>
    <t>64CCVS3006</t>
  </si>
  <si>
    <t>Hồ Sỹ</t>
  </si>
  <si>
    <t>64CCCD3014</t>
  </si>
  <si>
    <t>Trắc địa (CC2CT16)</t>
  </si>
  <si>
    <t>28/04/1995</t>
  </si>
  <si>
    <t>64CCCC3001</t>
  </si>
  <si>
    <t>20/02/1994</t>
  </si>
  <si>
    <t>64CCCD3076</t>
  </si>
  <si>
    <t>11/12/1995</t>
  </si>
  <si>
    <t>64CCCD3142</t>
  </si>
  <si>
    <t>27/05/1994</t>
  </si>
  <si>
    <t>Hoàng Đình</t>
  </si>
  <si>
    <t>Sót</t>
  </si>
  <si>
    <t>64CCCD3056</t>
  </si>
  <si>
    <t>02/02/1995</t>
  </si>
  <si>
    <t>Hoàng Lê</t>
  </si>
  <si>
    <t>64CCCD3066</t>
  </si>
  <si>
    <t>17/03/1995</t>
  </si>
  <si>
    <t>64CCCD3134</t>
  </si>
  <si>
    <t>16/04/1995</t>
  </si>
  <si>
    <t>Chúc Kim</t>
  </si>
  <si>
    <t>64CCDD3039</t>
  </si>
  <si>
    <t>02/05/1994</t>
  </si>
  <si>
    <t>64CCDD3021</t>
  </si>
  <si>
    <t>28/09/1995</t>
  </si>
  <si>
    <t>65CCCD21</t>
  </si>
  <si>
    <t>65CCCD20777</t>
  </si>
  <si>
    <t>06/07/1996</t>
  </si>
  <si>
    <t>Nguyễn Phượng</t>
  </si>
  <si>
    <t>65CCCD20008</t>
  </si>
  <si>
    <t>01/03/1995</t>
  </si>
  <si>
    <t>65CCCD20633</t>
  </si>
  <si>
    <t>06/08/1996</t>
  </si>
  <si>
    <t>65CCCD20494</t>
  </si>
  <si>
    <t>02/09/1996</t>
  </si>
  <si>
    <t>Lã Ngọc</t>
  </si>
  <si>
    <t>64DCCA3071</t>
  </si>
  <si>
    <t>Diên</t>
  </si>
  <si>
    <t>64DCCA3033</t>
  </si>
  <si>
    <t>23/09/1995</t>
  </si>
  <si>
    <t>Nguyễn Bình</t>
  </si>
  <si>
    <t>Nguyên</t>
  </si>
  <si>
    <t>64DCCA3011</t>
  </si>
  <si>
    <t>25/06/1995</t>
  </si>
  <si>
    <t>Nguyễn Cứu</t>
  </si>
  <si>
    <t>64DCCA3018</t>
  </si>
  <si>
    <t>64DCCA3038</t>
  </si>
  <si>
    <t>64DCCD3029</t>
  </si>
  <si>
    <t>Lê Song</t>
  </si>
  <si>
    <t>64DCCD3077</t>
  </si>
  <si>
    <t>Vũ Tuấn</t>
  </si>
  <si>
    <t>64DCCD3208</t>
  </si>
  <si>
    <t>Hoan</t>
  </si>
  <si>
    <t>64DCCD3206</t>
  </si>
  <si>
    <t>18/04/1994</t>
  </si>
  <si>
    <t>Đương</t>
  </si>
  <si>
    <t>64DCCD3246</t>
  </si>
  <si>
    <t>03/01/1994</t>
  </si>
  <si>
    <t>64DCCD3226</t>
  </si>
  <si>
    <t>64DCCD3230</t>
  </si>
  <si>
    <t>64DCCS3012</t>
  </si>
  <si>
    <t>22/02/1995</t>
  </si>
  <si>
    <t>64DCDB3025</t>
  </si>
  <si>
    <t>64DCDB3005</t>
  </si>
  <si>
    <t>64DCDB3056</t>
  </si>
  <si>
    <t>64DCDB3008</t>
  </si>
  <si>
    <t>05/03/1995</t>
  </si>
  <si>
    <t>64DCDB3026</t>
  </si>
  <si>
    <t>Vũ Khánh</t>
  </si>
  <si>
    <t>64DCDB3049</t>
  </si>
  <si>
    <t>NguyễnThị</t>
  </si>
  <si>
    <t>64DCDB3051</t>
  </si>
  <si>
    <t>15/03/1995</t>
  </si>
  <si>
    <t>Nguyễn Hải</t>
  </si>
  <si>
    <t>64DCDB3053</t>
  </si>
  <si>
    <t>02/04/1995</t>
  </si>
  <si>
    <t>64DCDB3052</t>
  </si>
  <si>
    <t>22/11/1995</t>
  </si>
  <si>
    <t>64DCDB3079</t>
  </si>
  <si>
    <t>Đặng Sỹ</t>
  </si>
  <si>
    <t>64DCDB3134</t>
  </si>
  <si>
    <t>Thóa</t>
  </si>
  <si>
    <t>64DCDB3089</t>
  </si>
  <si>
    <t>19/08/1994</t>
  </si>
  <si>
    <t>64DCDD3015</t>
  </si>
  <si>
    <t>64DCDD3115</t>
  </si>
  <si>
    <t>06/09/1994</t>
  </si>
  <si>
    <t>64DCDT3003</t>
  </si>
  <si>
    <t>64DCDT3047</t>
  </si>
  <si>
    <t>04/03/1994</t>
  </si>
  <si>
    <t>Hồ Thị</t>
  </si>
  <si>
    <t>64DCDT3007</t>
  </si>
  <si>
    <t>13/07/1995</t>
  </si>
  <si>
    <t>64DCDT3172</t>
  </si>
  <si>
    <t>Bùi Quang</t>
  </si>
  <si>
    <t>64DCDT3153</t>
  </si>
  <si>
    <t>Nguyễn Doanh</t>
  </si>
  <si>
    <t>64DCDT3070</t>
  </si>
  <si>
    <t>Trần Tuấn</t>
  </si>
  <si>
    <t>64DCDT3143</t>
  </si>
  <si>
    <t>64DCDT3122</t>
  </si>
  <si>
    <t>64DCDT3109</t>
  </si>
  <si>
    <t>64DCDT3180</t>
  </si>
  <si>
    <t>Đặng Cao</t>
  </si>
  <si>
    <t>64DCDT3149</t>
  </si>
  <si>
    <t>Lê Khánh</t>
  </si>
  <si>
    <t>64DCKT3014</t>
  </si>
  <si>
    <t>24/12/1995</t>
  </si>
  <si>
    <t>64DCKT3069</t>
  </si>
  <si>
    <t>64DCKT3026</t>
  </si>
  <si>
    <t>16/10/1995</t>
  </si>
  <si>
    <t>Cao Phương</t>
  </si>
  <si>
    <t>64DCKT3015</t>
  </si>
  <si>
    <t>Bùi Thị Minh</t>
  </si>
  <si>
    <t>Nguyệt</t>
  </si>
  <si>
    <t>64DCKT3049</t>
  </si>
  <si>
    <t>64DCKT3018</t>
  </si>
  <si>
    <t>14/10/1995</t>
  </si>
  <si>
    <t>Trịnh Hoài</t>
  </si>
  <si>
    <t>64DCKT3058</t>
  </si>
  <si>
    <t>02/08/1995</t>
  </si>
  <si>
    <t>Nguyễn Thị Hải</t>
  </si>
  <si>
    <t>64DCKT3039</t>
  </si>
  <si>
    <t>02/03/1995</t>
  </si>
  <si>
    <t>Trần Thị Diệu</t>
  </si>
  <si>
    <t>64DCKT3045</t>
  </si>
  <si>
    <t>01/04/1994</t>
  </si>
  <si>
    <t>64DCKT3110</t>
  </si>
  <si>
    <t>06/12/1995</t>
  </si>
  <si>
    <t>Hợp</t>
  </si>
  <si>
    <t>64DCKT3296</t>
  </si>
  <si>
    <t>13/07/1994</t>
  </si>
  <si>
    <t>64DCKT3012</t>
  </si>
  <si>
    <t>06/07/1995</t>
  </si>
  <si>
    <t>Lê Thị Ngọc</t>
  </si>
  <si>
    <t>Lê</t>
  </si>
  <si>
    <t>64DCKT3223</t>
  </si>
  <si>
    <t>64DCKT3198</t>
  </si>
  <si>
    <t>64DCKT3253</t>
  </si>
  <si>
    <t>20/08/1995</t>
  </si>
  <si>
    <t>Lý Thị</t>
  </si>
  <si>
    <t>64DCKT3186</t>
  </si>
  <si>
    <t>Vũ Thị Phương</t>
  </si>
  <si>
    <t>64DCKT3141</t>
  </si>
  <si>
    <t>19/04/1995</t>
  </si>
  <si>
    <t>Tình</t>
  </si>
  <si>
    <t>64DCKT3175</t>
  </si>
  <si>
    <t>15/10/1995</t>
  </si>
  <si>
    <t>Lê Thị Huyền</t>
  </si>
  <si>
    <t>64DCKT3144</t>
  </si>
  <si>
    <t>64DCKT3156</t>
  </si>
  <si>
    <t>Nguyễn Lan</t>
  </si>
  <si>
    <t>64DCKT3281</t>
  </si>
  <si>
    <t>64DCKT3244</t>
  </si>
  <si>
    <t>19/05/1992</t>
  </si>
  <si>
    <t>Đặng Hương</t>
  </si>
  <si>
    <t>64DCKT3293</t>
  </si>
  <si>
    <t>Nguyễn Bá</t>
  </si>
  <si>
    <t>Hai</t>
  </si>
  <si>
    <t>64DCKT3292</t>
  </si>
  <si>
    <t>16/01/1995</t>
  </si>
  <si>
    <t>Nguyễn Ngô Minh</t>
  </si>
  <si>
    <t>64DCKT3148</t>
  </si>
  <si>
    <t>08/03/1994</t>
  </si>
  <si>
    <t>64DCKT3272</t>
  </si>
  <si>
    <t>64DCKT3153</t>
  </si>
  <si>
    <t>20/02/1993</t>
  </si>
  <si>
    <t>Ngô Thị Kiều</t>
  </si>
  <si>
    <t>64DCKT3233</t>
  </si>
  <si>
    <t>Ninh Thị Hải</t>
  </si>
  <si>
    <t>64DCKT3159</t>
  </si>
  <si>
    <t>64DCMT01</t>
  </si>
  <si>
    <t>Đỗ Việt</t>
  </si>
  <si>
    <t>64DCMT3029</t>
  </si>
  <si>
    <t>Võ Quang Nhật</t>
  </si>
  <si>
    <t>64DCMT3018</t>
  </si>
  <si>
    <t>64DCMX2008</t>
  </si>
  <si>
    <t>10/01/1995</t>
  </si>
  <si>
    <t>Đào Hồng</t>
  </si>
  <si>
    <t>64DCMX3041</t>
  </si>
  <si>
    <t>64DCMX3062</t>
  </si>
  <si>
    <t>Dương Bảo</t>
  </si>
  <si>
    <t>Khang</t>
  </si>
  <si>
    <t>64DCMX3059</t>
  </si>
  <si>
    <t>Chu Thế Nhật</t>
  </si>
  <si>
    <t>64DCMX3080</t>
  </si>
  <si>
    <t>01/02/1995</t>
  </si>
  <si>
    <t>Cao Thế</t>
  </si>
  <si>
    <t>64DCMX3060</t>
  </si>
  <si>
    <t>09/10/1995</t>
  </si>
  <si>
    <t>64DCOT3003</t>
  </si>
  <si>
    <t>21/09/1995</t>
  </si>
  <si>
    <t>64DCOT3067</t>
  </si>
  <si>
    <t>25/08/1995</t>
  </si>
  <si>
    <t>Biển</t>
  </si>
  <si>
    <t>64DCOT3211</t>
  </si>
  <si>
    <t>Chương</t>
  </si>
  <si>
    <t>64DCOT3169</t>
  </si>
  <si>
    <t>23/11/1995</t>
  </si>
  <si>
    <t>Bùi Mạnh</t>
  </si>
  <si>
    <t>64DCOT3158</t>
  </si>
  <si>
    <t>18/11/1994</t>
  </si>
  <si>
    <t>64DCOT3160</t>
  </si>
  <si>
    <t>64DCOT3201</t>
  </si>
  <si>
    <t>13/04/1995</t>
  </si>
  <si>
    <t>Mai Quang</t>
  </si>
  <si>
    <t>64DCQT3064</t>
  </si>
  <si>
    <t>30/05/1994</t>
  </si>
  <si>
    <t>64DCQT3078</t>
  </si>
  <si>
    <t>Trần Thị Như</t>
  </si>
  <si>
    <t>64DCQT3058</t>
  </si>
  <si>
    <t>25/09/1995</t>
  </si>
  <si>
    <t>Vương Thị</t>
  </si>
  <si>
    <t>64DCQT3092</t>
  </si>
  <si>
    <t>64DCQT3073</t>
  </si>
  <si>
    <t>Séo Thị Hoài</t>
  </si>
  <si>
    <t>64DCQT3121</t>
  </si>
  <si>
    <t>64DCQT3057</t>
  </si>
  <si>
    <t>64DCTH02</t>
  </si>
  <si>
    <t>Đoàn Thị Thu</t>
  </si>
  <si>
    <t>64DCTH3124</t>
  </si>
  <si>
    <t>Trương Thị</t>
  </si>
  <si>
    <t>64DCTH3080</t>
  </si>
  <si>
    <t>21/05/1995</t>
  </si>
  <si>
    <t>64DCTH3174</t>
  </si>
  <si>
    <t>27/08/1995</t>
  </si>
  <si>
    <t>Đinh Phạm Ngọc</t>
  </si>
  <si>
    <t>64DCTH3123</t>
  </si>
  <si>
    <t>Tư</t>
  </si>
  <si>
    <t>65DCCD23942</t>
  </si>
  <si>
    <t>01/12/1995</t>
  </si>
  <si>
    <t>Hoàng Trọng</t>
  </si>
  <si>
    <t>65DCCD24453</t>
  </si>
  <si>
    <t>65DCCD22793</t>
  </si>
  <si>
    <t>26/09/1994</t>
  </si>
  <si>
    <t>Lâm Anh</t>
  </si>
  <si>
    <t>65DCCD21682</t>
  </si>
  <si>
    <t>65DCDD23097</t>
  </si>
  <si>
    <t>11/10/1996</t>
  </si>
  <si>
    <t>65DCHT21</t>
  </si>
  <si>
    <t>65DCHT20262</t>
  </si>
  <si>
    <t>28/01/1994</t>
  </si>
  <si>
    <t>65DCHT22</t>
  </si>
  <si>
    <t>65DCHT21631</t>
  </si>
  <si>
    <t>23/11/1996</t>
  </si>
  <si>
    <t>65DCKX22952</t>
  </si>
  <si>
    <t>05/06/1996</t>
  </si>
  <si>
    <t>65DCKX22</t>
  </si>
  <si>
    <t>Đỗ Ánh</t>
  </si>
  <si>
    <t>65DCKX21867</t>
  </si>
  <si>
    <t>14/12/1996</t>
  </si>
  <si>
    <t>Tạ Thị Hồng</t>
  </si>
  <si>
    <t>65DCKX21861</t>
  </si>
  <si>
    <t>22/11/1996</t>
  </si>
  <si>
    <t>Hiệp</t>
  </si>
  <si>
    <t>65DCKX21860</t>
  </si>
  <si>
    <t>Đoàn Thị Kim</t>
  </si>
  <si>
    <t>65DCKX23885</t>
  </si>
  <si>
    <t>01/09/1996</t>
  </si>
  <si>
    <t>65DCKX22145</t>
  </si>
  <si>
    <t>65DCKX24091</t>
  </si>
  <si>
    <t>01/11/1996</t>
  </si>
  <si>
    <t>65DCOT23</t>
  </si>
  <si>
    <t>65DCOT22755</t>
  </si>
  <si>
    <t>02/08/1996</t>
  </si>
  <si>
    <t>65DCOT22541</t>
  </si>
  <si>
    <t>03/10/1996</t>
  </si>
  <si>
    <t>65DCOT21105</t>
  </si>
  <si>
    <t>09/04/1996</t>
  </si>
  <si>
    <t>65DCVB22631</t>
  </si>
  <si>
    <t>65DLCD21</t>
  </si>
  <si>
    <t>65DLCD20535</t>
  </si>
  <si>
    <t>04/11/1991</t>
  </si>
  <si>
    <t>65DLCD20589</t>
  </si>
  <si>
    <t>10/12/1991</t>
  </si>
  <si>
    <t>Hiệu</t>
  </si>
  <si>
    <t>65DLCD20740</t>
  </si>
  <si>
    <t>02/09/1991</t>
  </si>
  <si>
    <t>Dương Văn</t>
  </si>
  <si>
    <t>65DLCD20661</t>
  </si>
  <si>
    <t>Nguyễn Sỹ</t>
  </si>
  <si>
    <t>65DLCD20753</t>
  </si>
  <si>
    <t>14/01/1991</t>
  </si>
  <si>
    <t>65DLCD22</t>
  </si>
  <si>
    <t>Nguyễn Cảnh</t>
  </si>
  <si>
    <t>65DLCD21038</t>
  </si>
  <si>
    <t>16/12/1992</t>
  </si>
  <si>
    <t>Đinh Cao</t>
  </si>
  <si>
    <t>65DLCD20603</t>
  </si>
  <si>
    <t>15/05/1991</t>
  </si>
  <si>
    <t>Đoàn Minh</t>
  </si>
  <si>
    <t>65DLCD20727</t>
  </si>
  <si>
    <t>30/12/1993</t>
  </si>
  <si>
    <t>65DLCD20523</t>
  </si>
  <si>
    <t>11/01/1992</t>
  </si>
  <si>
    <t>65DLCD20746</t>
  </si>
  <si>
    <t>12/03/1991</t>
  </si>
  <si>
    <t>65DLCD20712</t>
  </si>
  <si>
    <t>15/10/1992</t>
  </si>
  <si>
    <t>Giang Văn</t>
  </si>
  <si>
    <t>65DLCD20707</t>
  </si>
  <si>
    <t>12/02/1992</t>
  </si>
  <si>
    <t>65DLCD20578</t>
  </si>
  <si>
    <t>06/12/1993</t>
  </si>
  <si>
    <t>65DLCD21029</t>
  </si>
  <si>
    <t>01/05/1991</t>
  </si>
  <si>
    <t>65DLCD20711</t>
  </si>
  <si>
    <t>23/08/1993</t>
  </si>
  <si>
    <t>Lợi</t>
  </si>
  <si>
    <t>65DLCD20690</t>
  </si>
  <si>
    <t>27/09/1991</t>
  </si>
  <si>
    <t>65DLCD21092</t>
  </si>
  <si>
    <t>03/06/1990</t>
  </si>
  <si>
    <t>65DLCD20696</t>
  </si>
  <si>
    <t>19/10/1992</t>
  </si>
  <si>
    <t>Nguyễn Thiệu</t>
  </si>
  <si>
    <t>65DLCD20717</t>
  </si>
  <si>
    <t>27/04/1992</t>
  </si>
  <si>
    <t>65DLCD20546</t>
  </si>
  <si>
    <t>23/07/1991</t>
  </si>
  <si>
    <t>65DLCD20687</t>
  </si>
  <si>
    <t>Đàm Minh</t>
  </si>
  <si>
    <t>65DLCD20565</t>
  </si>
  <si>
    <t>26/06/1992</t>
  </si>
  <si>
    <t>65DLCD20664</t>
  </si>
  <si>
    <t>11/09/1992</t>
  </si>
  <si>
    <t>65DLCD20552</t>
  </si>
  <si>
    <t>01/12/1990</t>
  </si>
  <si>
    <t>65DLCD21075</t>
  </si>
  <si>
    <t>26/11/1991</t>
  </si>
  <si>
    <t>Trần Lê Anh</t>
  </si>
  <si>
    <t>65DLCD20462</t>
  </si>
  <si>
    <t>27/07/1990</t>
  </si>
  <si>
    <t>Vương Văn</t>
  </si>
  <si>
    <t>65DLCD21336</t>
  </si>
  <si>
    <t>24/11/1993</t>
  </si>
  <si>
    <t>Uyển</t>
  </si>
  <si>
    <t>65DLCD20738</t>
  </si>
  <si>
    <t>20/12/1989</t>
  </si>
  <si>
    <t>Nguyễn Hưng</t>
  </si>
  <si>
    <t>Yên</t>
  </si>
  <si>
    <t>65DLCD20490</t>
  </si>
  <si>
    <t>28/08/1987</t>
  </si>
  <si>
    <t>65DLCD26</t>
  </si>
  <si>
    <t>65DLCD20522</t>
  </si>
  <si>
    <t>03/12/1991</t>
  </si>
  <si>
    <t>65DLCD20731</t>
  </si>
  <si>
    <t>16/07/1993</t>
  </si>
  <si>
    <t>65DLCD20715</t>
  </si>
  <si>
    <t>26/02/1992</t>
  </si>
  <si>
    <t>Lương Trung</t>
  </si>
  <si>
    <t>65DLCD20678</t>
  </si>
  <si>
    <t>17/01/1990</t>
  </si>
  <si>
    <t>65DLCD20709</t>
  </si>
  <si>
    <t>Trần Hồng</t>
  </si>
  <si>
    <t>65DLCD20560</t>
  </si>
  <si>
    <t>17/02/1992</t>
  </si>
  <si>
    <t>65DLDD22</t>
  </si>
  <si>
    <t>65DLDD20369</t>
  </si>
  <si>
    <t>30/01/1993</t>
  </si>
  <si>
    <t>Đỗ Quốc</t>
  </si>
  <si>
    <t>65DLDD20367</t>
  </si>
  <si>
    <t>19/09/1993</t>
  </si>
  <si>
    <t>Nguyễn Thị Kim</t>
  </si>
  <si>
    <t>65DLKT20050</t>
  </si>
  <si>
    <t>26/05/1993</t>
  </si>
  <si>
    <t>Phan Thị Thu</t>
  </si>
  <si>
    <t>65DLKT20060</t>
  </si>
  <si>
    <t>22/01/1992</t>
  </si>
  <si>
    <t>Dương Thị</t>
  </si>
  <si>
    <t>65DLKT21104</t>
  </si>
  <si>
    <t>29/05/1992</t>
  </si>
  <si>
    <t>65DLKT20133</t>
  </si>
  <si>
    <t>21/02/1993</t>
  </si>
  <si>
    <t>65DLKT21111</t>
  </si>
  <si>
    <t>05/03/1991</t>
  </si>
  <si>
    <t>65DLKT20122</t>
  </si>
  <si>
    <t>65DLKT20069</t>
  </si>
  <si>
    <t>08/10/1992</t>
  </si>
  <si>
    <t>65DLKT20032</t>
  </si>
  <si>
    <t>Đinh Thị Kim</t>
  </si>
  <si>
    <t>65DLKT20164</t>
  </si>
  <si>
    <t>07/09/1993</t>
  </si>
  <si>
    <t>Đoàn Thị Huyền</t>
  </si>
  <si>
    <t>65DLKT20039</t>
  </si>
  <si>
    <t>02/12/1991</t>
  </si>
  <si>
    <t>Đỗ Thị Như</t>
  </si>
  <si>
    <t>65DLKT20149</t>
  </si>
  <si>
    <t>65DLKT20118</t>
  </si>
  <si>
    <t>65DLKT20079</t>
  </si>
  <si>
    <t>22/02/1992</t>
  </si>
  <si>
    <t>Phan Huy</t>
  </si>
  <si>
    <t>64DCCC3045</t>
  </si>
  <si>
    <t>14/07/1995</t>
  </si>
  <si>
    <t>64DCCC3036</t>
  </si>
  <si>
    <t>64DCCC3027</t>
  </si>
  <si>
    <t>64CCKT03</t>
  </si>
  <si>
    <t>64CCKT3033</t>
  </si>
  <si>
    <t>ĐLCM của ĐCSVN (CC1LL04)</t>
  </si>
  <si>
    <t>29/06/1995</t>
  </si>
  <si>
    <t>64CCKT3003</t>
  </si>
  <si>
    <t>Lại Thị</t>
  </si>
  <si>
    <t>63CCKT3001</t>
  </si>
  <si>
    <t>15/07/1993</t>
  </si>
  <si>
    <t>Lê Thị Thu</t>
  </si>
  <si>
    <t>64CCKT3017</t>
  </si>
  <si>
    <t>64CCKT3019</t>
  </si>
  <si>
    <t>03/06/1995</t>
  </si>
  <si>
    <t>64CCKT3030</t>
  </si>
  <si>
    <t>64CCKT3037</t>
  </si>
  <si>
    <t>64CCKK3004</t>
  </si>
  <si>
    <t>An toàn lao động (DC2CT65)</t>
  </si>
  <si>
    <t>Phan Trung</t>
  </si>
  <si>
    <t>63DCCD3078</t>
  </si>
  <si>
    <t>05/08/1994</t>
  </si>
  <si>
    <t>63DCDD3042</t>
  </si>
  <si>
    <t>64DCCD3143</t>
  </si>
  <si>
    <t>64DCCD3079</t>
  </si>
  <si>
    <t>28/05/1995</t>
  </si>
  <si>
    <t>64DCCD3129</t>
  </si>
  <si>
    <t>08/09/1995</t>
  </si>
  <si>
    <t>Khương</t>
  </si>
  <si>
    <t>64DCCD3308</t>
  </si>
  <si>
    <t>18/07/1995</t>
  </si>
  <si>
    <t>64DCCD3100</t>
  </si>
  <si>
    <t>17/05/1994</t>
  </si>
  <si>
    <t>63DCCD3226</t>
  </si>
  <si>
    <t>13/09/1994</t>
  </si>
  <si>
    <t>64DCCD3172</t>
  </si>
  <si>
    <t>12/11/1995</t>
  </si>
  <si>
    <t>Hà Thanh</t>
  </si>
  <si>
    <t>64DCCD3262</t>
  </si>
  <si>
    <t>26/09/1995</t>
  </si>
  <si>
    <t>Lường Tuấn</t>
  </si>
  <si>
    <t>64DCCD3261</t>
  </si>
  <si>
    <t>Doát</t>
  </si>
  <si>
    <t>64DCCS3005</t>
  </si>
  <si>
    <t>64DCCS3022</t>
  </si>
  <si>
    <t>64DCCS3028</t>
  </si>
  <si>
    <t>28/10/1995</t>
  </si>
  <si>
    <t>64DCDB3165</t>
  </si>
  <si>
    <t>Nền và móng (DC2GT33)</t>
  </si>
  <si>
    <t>63DCCD3319</t>
  </si>
  <si>
    <t>21/03/1994</t>
  </si>
  <si>
    <t>64DCCD3138</t>
  </si>
  <si>
    <t>64DCCD3050</t>
  </si>
  <si>
    <t>23/03/1995</t>
  </si>
  <si>
    <t>Đào Minh</t>
  </si>
  <si>
    <t>64DCCD3039</t>
  </si>
  <si>
    <t>17/10/1995</t>
  </si>
  <si>
    <t>64DCCD3101</t>
  </si>
  <si>
    <t>64DCCD3035</t>
  </si>
  <si>
    <t>Tạ Tiến</t>
  </si>
  <si>
    <t>64DCCD3102</t>
  </si>
  <si>
    <t>63DCCD3081</t>
  </si>
  <si>
    <t>18/08/1993</t>
  </si>
  <si>
    <t>64DCCD3011</t>
  </si>
  <si>
    <t>13/11/1994</t>
  </si>
  <si>
    <t>64DCCD3023</t>
  </si>
  <si>
    <t>12/04/1995</t>
  </si>
  <si>
    <t>64DCCD3084</t>
  </si>
  <si>
    <t>01/02/1994</t>
  </si>
  <si>
    <t>Nguyễn Tài</t>
  </si>
  <si>
    <t>64DCCD3098</t>
  </si>
  <si>
    <t>28/11/1994</t>
  </si>
  <si>
    <t>64DCCD3117</t>
  </si>
  <si>
    <t>21/03/1995</t>
  </si>
  <si>
    <t>64DCCD3028</t>
  </si>
  <si>
    <t>24/05/1995</t>
  </si>
  <si>
    <t>64DCCD3055</t>
  </si>
  <si>
    <t>64DCCD3008</t>
  </si>
  <si>
    <t>64DCCD3015</t>
  </si>
  <si>
    <t>16/07/1994</t>
  </si>
  <si>
    <t>Cẩn</t>
  </si>
  <si>
    <t>64DCCD3160</t>
  </si>
  <si>
    <t>64DCCD3167</t>
  </si>
  <si>
    <t>26/07/1995</t>
  </si>
  <si>
    <t>Nguyễn Long</t>
  </si>
  <si>
    <t>64DCCD3005</t>
  </si>
  <si>
    <t>Đoàn Hải</t>
  </si>
  <si>
    <t>64DCTH3155</t>
  </si>
  <si>
    <t>64DCCD3074</t>
  </si>
  <si>
    <t>10/03/1995</t>
  </si>
  <si>
    <t>64DCCD3133</t>
  </si>
  <si>
    <t>Tống Ngọc</t>
  </si>
  <si>
    <t>64DCCD3054</t>
  </si>
  <si>
    <t>24/03/1995</t>
  </si>
  <si>
    <t>64DCCD3192</t>
  </si>
  <si>
    <t>64DCCD3240</t>
  </si>
  <si>
    <t>64DCCD3194</t>
  </si>
  <si>
    <t>64DCCD3266</t>
  </si>
  <si>
    <t>19/09/1995</t>
  </si>
  <si>
    <t>Vũ Huy</t>
  </si>
  <si>
    <t>64DCCD3276</t>
  </si>
  <si>
    <t>64DCCD3272</t>
  </si>
  <si>
    <t>19/10/1994</t>
  </si>
  <si>
    <t>64DCCD3196</t>
  </si>
  <si>
    <t>64DCCD3223</t>
  </si>
  <si>
    <t>64DCCD3290</t>
  </si>
  <si>
    <t>Phan Thanh</t>
  </si>
  <si>
    <t>64DCCD3263</t>
  </si>
  <si>
    <t>08/08/1994</t>
  </si>
  <si>
    <t>64DCCD3243</t>
  </si>
  <si>
    <t>Cao Hải</t>
  </si>
  <si>
    <t>64DCCD3256</t>
  </si>
  <si>
    <t>25/10/1991</t>
  </si>
  <si>
    <t>Hoàng Nghĩa</t>
  </si>
  <si>
    <t>Tăng</t>
  </si>
  <si>
    <t>64DCCD3298</t>
  </si>
  <si>
    <t>10/02/1995</t>
  </si>
  <si>
    <t>Tuân</t>
  </si>
  <si>
    <t>64DCCD3279</t>
  </si>
  <si>
    <t>nguyễn anh</t>
  </si>
  <si>
    <t>tuấn</t>
  </si>
  <si>
    <t>64DCCD3286</t>
  </si>
  <si>
    <t>64DCCS3056</t>
  </si>
  <si>
    <t>Lê Viết</t>
  </si>
  <si>
    <t>64DCCS3019</t>
  </si>
  <si>
    <t>64DCCS3070</t>
  </si>
  <si>
    <t>03/02/1995</t>
  </si>
  <si>
    <t>64DCCS3001</t>
  </si>
  <si>
    <t>Bùi Anh</t>
  </si>
  <si>
    <t>64DCCS3067</t>
  </si>
  <si>
    <t>09/11/1994</t>
  </si>
  <si>
    <t>Bùi Hữu Hoàng</t>
  </si>
  <si>
    <t>64DCCS3048</t>
  </si>
  <si>
    <t>17/12/1995</t>
  </si>
  <si>
    <t>64DCCS3034</t>
  </si>
  <si>
    <t>Ngô Mạnh</t>
  </si>
  <si>
    <t>64DCCS3021</t>
  </si>
  <si>
    <t>Vương Đình</t>
  </si>
  <si>
    <t>64DCCS3025</t>
  </si>
  <si>
    <t>29/01/1995</t>
  </si>
  <si>
    <t>64DCCS3045</t>
  </si>
  <si>
    <t>05/04/1995</t>
  </si>
  <si>
    <t>Thủy lực - Thủy văn CT (DC2GT61)</t>
  </si>
  <si>
    <t>62DCCD3090</t>
  </si>
  <si>
    <t>63DCCD3010</t>
  </si>
  <si>
    <t>10/06/1993</t>
  </si>
  <si>
    <t>Phạm Mai</t>
  </si>
  <si>
    <t>63DCCD3019</t>
  </si>
  <si>
    <t>63DCCD3013</t>
  </si>
  <si>
    <t>29/06/1994</t>
  </si>
  <si>
    <t>Phát</t>
  </si>
  <si>
    <t>63DCCD3056</t>
  </si>
  <si>
    <t>04/05/1990</t>
  </si>
  <si>
    <t>63DCCD3317</t>
  </si>
  <si>
    <t>Dương Minh</t>
  </si>
  <si>
    <t>63DCCD3267</t>
  </si>
  <si>
    <t>01/12/1993</t>
  </si>
  <si>
    <t>Lâm Đại</t>
  </si>
  <si>
    <t>63DCDB3026</t>
  </si>
  <si>
    <t>64DCCA3020</t>
  </si>
  <si>
    <t>27/04/1994</t>
  </si>
  <si>
    <t>64DCCA3010</t>
  </si>
  <si>
    <t>Lê Trọng</t>
  </si>
  <si>
    <t>64DCCD3127</t>
  </si>
  <si>
    <t>24/08/1994</t>
  </si>
  <si>
    <t>64DCCD3006</t>
  </si>
  <si>
    <t>21/07/1994</t>
  </si>
  <si>
    <t>Lê Thị út</t>
  </si>
  <si>
    <t>64DCCD3078</t>
  </si>
  <si>
    <t>64DCCD3013</t>
  </si>
  <si>
    <t>20/01/1995</t>
  </si>
  <si>
    <t>64DCCD3069</t>
  </si>
  <si>
    <t>64DCCD3116</t>
  </si>
  <si>
    <t>64DCCD3156</t>
  </si>
  <si>
    <t>20/07/1992</t>
  </si>
  <si>
    <t>64DCCD3163</t>
  </si>
  <si>
    <t>64DCCD3045</t>
  </si>
  <si>
    <t>11/06/1995</t>
  </si>
  <si>
    <t>Phan Xuân</t>
  </si>
  <si>
    <t>64DCCD3254</t>
  </si>
  <si>
    <t>64DCCD3188</t>
  </si>
  <si>
    <t>Bùi Khắc</t>
  </si>
  <si>
    <t>64DCCD3212</t>
  </si>
  <si>
    <t>03/08/1995</t>
  </si>
  <si>
    <t>64DCCD3252</t>
  </si>
  <si>
    <t>Lê Vũ</t>
  </si>
  <si>
    <t>64DCCD3215</t>
  </si>
  <si>
    <t>64DCCD3296</t>
  </si>
  <si>
    <t>09/02/1996</t>
  </si>
  <si>
    <t>64DCCD3291</t>
  </si>
  <si>
    <t>19/05/1995</t>
  </si>
  <si>
    <t>64DCCS3010</t>
  </si>
  <si>
    <t>Tam</t>
  </si>
  <si>
    <t>64DCDB3023</t>
  </si>
  <si>
    <t>64DCDB3125</t>
  </si>
  <si>
    <t>15/02/1995</t>
  </si>
  <si>
    <t>Tiếng Anh 1 (DC1CB31)</t>
  </si>
  <si>
    <t>63DCCA3001</t>
  </si>
  <si>
    <t>15/07/1992</t>
  </si>
  <si>
    <t>63DCCD1019</t>
  </si>
  <si>
    <t>63DCCD3219</t>
  </si>
  <si>
    <t>06/08/1994</t>
  </si>
  <si>
    <t>Phan Quang</t>
  </si>
  <si>
    <t>63DCCD3282</t>
  </si>
  <si>
    <t>18/08/1994</t>
  </si>
  <si>
    <t>63DCCD3203</t>
  </si>
  <si>
    <t>63DCDB3058</t>
  </si>
  <si>
    <t>05/03/1993</t>
  </si>
  <si>
    <t>63DCDD3013</t>
  </si>
  <si>
    <t>63DCKT3006</t>
  </si>
  <si>
    <t>20/01/1993</t>
  </si>
  <si>
    <t>63DCKT3152</t>
  </si>
  <si>
    <t>Lệ</t>
  </si>
  <si>
    <t>63DCKT3298</t>
  </si>
  <si>
    <t>Giang Thị</t>
  </si>
  <si>
    <t>63DCKT3287</t>
  </si>
  <si>
    <t>Máy xây dựng (DC2GT42)</t>
  </si>
  <si>
    <t>Đới Văn</t>
  </si>
  <si>
    <t>62DCCD3063</t>
  </si>
  <si>
    <t>62DCCD3124</t>
  </si>
  <si>
    <t>16/08/1992</t>
  </si>
  <si>
    <t>Vũ Đăng</t>
  </si>
  <si>
    <t>63DCCD3007</t>
  </si>
  <si>
    <t>18/11/1993</t>
  </si>
  <si>
    <t>Đặng Ngọc</t>
  </si>
  <si>
    <t>63DCCD3030</t>
  </si>
  <si>
    <t>63DCCD3202</t>
  </si>
  <si>
    <t>63DCCD3149</t>
  </si>
  <si>
    <t>16/12/1994</t>
  </si>
  <si>
    <t>63DCCD3244</t>
  </si>
  <si>
    <t>26/03/1993</t>
  </si>
  <si>
    <t>63DCDB3045</t>
  </si>
  <si>
    <t>25/08/1992</t>
  </si>
  <si>
    <t>64DCCA3025</t>
  </si>
  <si>
    <t>64DCCA3032</t>
  </si>
  <si>
    <t>64DCCA3024</t>
  </si>
  <si>
    <t>14/01/1994</t>
  </si>
  <si>
    <t>Kiều Hoàng</t>
  </si>
  <si>
    <t>64DCCS3013</t>
  </si>
  <si>
    <t>64DCCS3029</t>
  </si>
  <si>
    <t>21/09/1994</t>
  </si>
  <si>
    <t>Nguyễn Quyết</t>
  </si>
  <si>
    <t>64DCDB3003</t>
  </si>
  <si>
    <t>Lê Sỹ</t>
  </si>
  <si>
    <t>Lam</t>
  </si>
  <si>
    <t>64DCDB3041</t>
  </si>
  <si>
    <t>64DCDB3019</t>
  </si>
  <si>
    <t>24/11/1995</t>
  </si>
  <si>
    <t>Ngữ</t>
  </si>
  <si>
    <t>64DCDB3014</t>
  </si>
  <si>
    <t>64DCDB3171</t>
  </si>
  <si>
    <t>64DCDB3096</t>
  </si>
  <si>
    <t>Đinh Quang</t>
  </si>
  <si>
    <t>64DCDB3086</t>
  </si>
  <si>
    <t>09/06/1995</t>
  </si>
  <si>
    <t>64DCDB3064</t>
  </si>
  <si>
    <t>14/02/1993</t>
  </si>
  <si>
    <t>Vũ Mạnh</t>
  </si>
  <si>
    <t>64DCDB3132</t>
  </si>
  <si>
    <t>Đặng Công</t>
  </si>
  <si>
    <t>64DCDB3083</t>
  </si>
  <si>
    <t>Đinh Minh</t>
  </si>
  <si>
    <t>64DCDB3104</t>
  </si>
  <si>
    <t>Nông Quốc</t>
  </si>
  <si>
    <t>Ân</t>
  </si>
  <si>
    <t>65DCKX21465</t>
  </si>
  <si>
    <t>02/06/1996</t>
  </si>
  <si>
    <t>65DCKX22953</t>
  </si>
  <si>
    <t>65DCKX20572</t>
  </si>
  <si>
    <t>14/08/1996</t>
  </si>
  <si>
    <t>Nguyễn Lê Phương</t>
  </si>
  <si>
    <t>65DCKX21484</t>
  </si>
  <si>
    <t>Nguyễn Thị Thuỳ</t>
  </si>
  <si>
    <t>65DCKX23225</t>
  </si>
  <si>
    <t>Đỗ Thành</t>
  </si>
  <si>
    <t>65DCKX21837</t>
  </si>
  <si>
    <t>16/04/1996</t>
  </si>
  <si>
    <t>Chu Thị Lê</t>
  </si>
  <si>
    <t>65DCKX22624</t>
  </si>
  <si>
    <t>Nguyễn Thị Mỹ</t>
  </si>
  <si>
    <t>Nhật</t>
  </si>
  <si>
    <t>65DCKX21850</t>
  </si>
  <si>
    <t>28/12/1996</t>
  </si>
  <si>
    <t>Phạm Hoàng</t>
  </si>
  <si>
    <t>65DCKX21865</t>
  </si>
  <si>
    <t>25/06/1996</t>
  </si>
  <si>
    <t>65DCKX21449</t>
  </si>
  <si>
    <t>19/03/1996</t>
  </si>
  <si>
    <t>Lê Kim</t>
  </si>
  <si>
    <t>65DCKX22139</t>
  </si>
  <si>
    <t>65DCKX22157</t>
  </si>
  <si>
    <t>06/06/1996</t>
  </si>
  <si>
    <t>65DCKX21844</t>
  </si>
  <si>
    <t>12/02/1996</t>
  </si>
  <si>
    <t>Út</t>
  </si>
  <si>
    <t>65DCKX21479</t>
  </si>
  <si>
    <t>28/08/1996</t>
  </si>
  <si>
    <t>Đàm Thị Khánh</t>
  </si>
  <si>
    <t>65DCKX21478</t>
  </si>
  <si>
    <t>07/08/1996</t>
  </si>
  <si>
    <t>65DCKX22619</t>
  </si>
  <si>
    <t>19/10/1996</t>
  </si>
  <si>
    <t>65DCKX22941</t>
  </si>
  <si>
    <t>21/01/1996</t>
  </si>
  <si>
    <t>Lý Mai</t>
  </si>
  <si>
    <t>65DCKX21869</t>
  </si>
  <si>
    <t>03/07/1995</t>
  </si>
  <si>
    <t>65DCKX21471</t>
  </si>
  <si>
    <t>65DCKX21590</t>
  </si>
  <si>
    <t>24/12/1996</t>
  </si>
  <si>
    <t>Trần Nguyễn</t>
  </si>
  <si>
    <t>65DCKX23990</t>
  </si>
  <si>
    <t>27/07/1996</t>
  </si>
  <si>
    <t>65DCKX22599</t>
  </si>
  <si>
    <t>65DCKX20118</t>
  </si>
  <si>
    <t>Vũ Ly</t>
  </si>
  <si>
    <t>65DCKX23886</t>
  </si>
  <si>
    <t>19/04/1996</t>
  </si>
  <si>
    <t>Đào Thị Hồng</t>
  </si>
  <si>
    <t>65DCKX20057</t>
  </si>
  <si>
    <t>23/08/1996</t>
  </si>
  <si>
    <t>65DCKX22942</t>
  </si>
  <si>
    <t>08/09/1996</t>
  </si>
  <si>
    <t>65DCKX22951</t>
  </si>
  <si>
    <t>28/10/1996</t>
  </si>
  <si>
    <t>65DCKX24244</t>
  </si>
  <si>
    <t>09/09/1995</t>
  </si>
  <si>
    <t>Nguyễn Nữ Hoài</t>
  </si>
  <si>
    <t>65DCKX22167</t>
  </si>
  <si>
    <t>30/03/1995</t>
  </si>
  <si>
    <t>65DCKX23217</t>
  </si>
  <si>
    <t>26/02/1996</t>
  </si>
  <si>
    <t>Đỗ Xuân</t>
  </si>
  <si>
    <t>64DCDB3143</t>
  </si>
  <si>
    <t>05/07/1994</t>
  </si>
  <si>
    <t>64DCDB3116</t>
  </si>
  <si>
    <t>64DCDB3128</t>
  </si>
  <si>
    <t>Đỗ Trần</t>
  </si>
  <si>
    <t>64DCDB3168</t>
  </si>
  <si>
    <t>Cơ học đất  (DC2CT32)</t>
  </si>
  <si>
    <t>62DCCD3127</t>
  </si>
  <si>
    <t>22/09/1992</t>
  </si>
  <si>
    <t>Lưu Hoàng</t>
  </si>
  <si>
    <t>62DCCD3003</t>
  </si>
  <si>
    <t>Nguyễn Năng</t>
  </si>
  <si>
    <t>Tới</t>
  </si>
  <si>
    <t>63DCDB3069</t>
  </si>
  <si>
    <t>26/10/1993</t>
  </si>
  <si>
    <t>Phạm Trường</t>
  </si>
  <si>
    <t>64DCCA3069</t>
  </si>
  <si>
    <t>Ngô Quang</t>
  </si>
  <si>
    <t>64DCCD3140</t>
  </si>
  <si>
    <t>25/01/1994</t>
  </si>
  <si>
    <t>Đào Anh</t>
  </si>
  <si>
    <t>64DCCD3037</t>
  </si>
  <si>
    <t>64DCDB3032</t>
  </si>
  <si>
    <t>17/07/1995</t>
  </si>
  <si>
    <t>Ngô Thị Khải</t>
  </si>
  <si>
    <t>64DCDB3035</t>
  </si>
  <si>
    <t>06/05/1993</t>
  </si>
  <si>
    <t>Trịnh Quốc</t>
  </si>
  <si>
    <t>64DCDB3107</t>
  </si>
  <si>
    <t>64DCDD3039</t>
  </si>
  <si>
    <t>07/04/1995</t>
  </si>
  <si>
    <t>Phạm Bình</t>
  </si>
  <si>
    <t>64DCDB3170</t>
  </si>
  <si>
    <t>Đặng Minh</t>
  </si>
  <si>
    <t>64DCCA3097</t>
  </si>
  <si>
    <t>64DCDB3137</t>
  </si>
  <si>
    <t>Ngô Xuân</t>
  </si>
  <si>
    <t>64DCDB3129</t>
  </si>
  <si>
    <t>Phạm Thế</t>
  </si>
  <si>
    <t>64DCCC3010</t>
  </si>
  <si>
    <t>22/12/1995</t>
  </si>
  <si>
    <t>Trắc địa (DC2CT16)</t>
  </si>
  <si>
    <t>63DCDB3005</t>
  </si>
  <si>
    <t>64DCDB3103</t>
  </si>
  <si>
    <t>09/12/1993</t>
  </si>
  <si>
    <t>Trang Công</t>
  </si>
  <si>
    <t>Du</t>
  </si>
  <si>
    <t>64DCDD3043</t>
  </si>
  <si>
    <t>Chu Văn</t>
  </si>
  <si>
    <t>64DCDD3019</t>
  </si>
  <si>
    <t>64DCDD3007</t>
  </si>
  <si>
    <t>64DCDD3016</t>
  </si>
  <si>
    <t>14/09/1994</t>
  </si>
  <si>
    <t>64DCDD3011</t>
  </si>
  <si>
    <t>Mai Thanh</t>
  </si>
  <si>
    <t>64DCDD3010</t>
  </si>
  <si>
    <t>64DCDD3018</t>
  </si>
  <si>
    <t>Hoàng Hồng</t>
  </si>
  <si>
    <t>Thế</t>
  </si>
  <si>
    <t>64DCDD3028</t>
  </si>
  <si>
    <t>64DCDD3053</t>
  </si>
  <si>
    <t>23/06/1995</t>
  </si>
  <si>
    <t>64DCDD3044</t>
  </si>
  <si>
    <t>04/05/1994</t>
  </si>
  <si>
    <t>64DCDD3030</t>
  </si>
  <si>
    <t>64DCDD3046</t>
  </si>
  <si>
    <t>Nguyễn Thiên</t>
  </si>
  <si>
    <t>64DCDD3050</t>
  </si>
  <si>
    <t>07/02/1995</t>
  </si>
  <si>
    <t>Trịnh Duy</t>
  </si>
  <si>
    <t>64DCDD3059</t>
  </si>
  <si>
    <t>Tạ Kim</t>
  </si>
  <si>
    <t>64DCDD3060</t>
  </si>
  <si>
    <t>64DCDD3181</t>
  </si>
  <si>
    <t>64DCDD3119</t>
  </si>
  <si>
    <t>Lại Công</t>
  </si>
  <si>
    <t>64DCDD3117</t>
  </si>
  <si>
    <t>28/03/1995</t>
  </si>
  <si>
    <t>64DCDD3174</t>
  </si>
  <si>
    <t>12/10/1994</t>
  </si>
  <si>
    <t>64DCDD3184</t>
  </si>
  <si>
    <t>24/03/1992</t>
  </si>
  <si>
    <t>64DCDD3128</t>
  </si>
  <si>
    <t>03/05/1995</t>
  </si>
  <si>
    <t>Dương Thị Thu</t>
  </si>
  <si>
    <t>64DCDD3178</t>
  </si>
  <si>
    <t>64DCDD3103</t>
  </si>
  <si>
    <t>06/04/1995</t>
  </si>
  <si>
    <t>64DCDD3116</t>
  </si>
  <si>
    <t>64DCDD3164</t>
  </si>
  <si>
    <t>22/12/1994</t>
  </si>
  <si>
    <t>64DCDD3148</t>
  </si>
  <si>
    <t>65DCCD22412</t>
  </si>
  <si>
    <t>65DCCD21676</t>
  </si>
  <si>
    <t>22/05/1996</t>
  </si>
  <si>
    <t>Khuất Văn</t>
  </si>
  <si>
    <t>65DCCD22027</t>
  </si>
  <si>
    <t>21/02/1996</t>
  </si>
  <si>
    <t>Nguyễn Chí</t>
  </si>
  <si>
    <t>65DCCD24013</t>
  </si>
  <si>
    <t>18/03/1996</t>
  </si>
  <si>
    <t>65DCCD20689</t>
  </si>
  <si>
    <t>13/06/1995</t>
  </si>
  <si>
    <t>65DCCD23059</t>
  </si>
  <si>
    <t>65DCCD20351</t>
  </si>
  <si>
    <t>10/08/1996</t>
  </si>
  <si>
    <t>65DCCD23506</t>
  </si>
  <si>
    <t>65DCCD22019</t>
  </si>
  <si>
    <t>Lê Phước</t>
  </si>
  <si>
    <t>65DCCD22800</t>
  </si>
  <si>
    <t>20/04/1994</t>
  </si>
  <si>
    <t>Đào Trường</t>
  </si>
  <si>
    <t>65DCCD23053</t>
  </si>
  <si>
    <t>65DCCD21685</t>
  </si>
  <si>
    <t>14/07/1996</t>
  </si>
  <si>
    <t>65DCCD22406</t>
  </si>
  <si>
    <t>05/03/1996</t>
  </si>
  <si>
    <t>Phạm Quốc</t>
  </si>
  <si>
    <t>65DCCD22803</t>
  </si>
  <si>
    <t>65DCCS20656</t>
  </si>
  <si>
    <t>65DCCS20641</t>
  </si>
  <si>
    <t>65DCCS22716</t>
  </si>
  <si>
    <t>Trình</t>
  </si>
  <si>
    <t>65DCCS20663</t>
  </si>
  <si>
    <t>Lại Thế</t>
  </si>
  <si>
    <t>Tường</t>
  </si>
  <si>
    <t>65DCCS22715</t>
  </si>
  <si>
    <t>29/03/1995</t>
  </si>
  <si>
    <t>Nguyên lý quy hoạch (DC2DD94)</t>
  </si>
  <si>
    <t>Thêm</t>
  </si>
  <si>
    <t>64DCDD3172</t>
  </si>
  <si>
    <t>Ngô Trí</t>
  </si>
  <si>
    <t>64DCDD3195</t>
  </si>
  <si>
    <t>64DCDD3197</t>
  </si>
  <si>
    <t>06/12/1994</t>
  </si>
  <si>
    <t>64DCDD3112</t>
  </si>
  <si>
    <t>02/01/1994</t>
  </si>
  <si>
    <t>Đinh Duy</t>
  </si>
  <si>
    <t>64DCDD3168</t>
  </si>
  <si>
    <t>64DCDD3149</t>
  </si>
  <si>
    <t>64DCDD3118</t>
  </si>
  <si>
    <t>Năm</t>
  </si>
  <si>
    <t>64DCDD3169</t>
  </si>
  <si>
    <t>65DLDD20431</t>
  </si>
  <si>
    <t>Vũ Mai</t>
  </si>
  <si>
    <t>65DLDD20392</t>
  </si>
  <si>
    <t>28/10/1991</t>
  </si>
  <si>
    <t>Anten và truyền sóng (DC2DT55)</t>
  </si>
  <si>
    <t>64DCDT3040</t>
  </si>
  <si>
    <t>17/10/1994</t>
  </si>
  <si>
    <t>64DCDT3020</t>
  </si>
  <si>
    <t>13/03/1995</t>
  </si>
  <si>
    <t>Phạm Danh</t>
  </si>
  <si>
    <t>Đăng</t>
  </si>
  <si>
    <t>64DCDT3038</t>
  </si>
  <si>
    <t>Tạ Bùi Hoàng</t>
  </si>
  <si>
    <t>64DCDT3064</t>
  </si>
  <si>
    <t>Lại Thanh</t>
  </si>
  <si>
    <t>64DCDT3185</t>
  </si>
  <si>
    <t>64DCDT3189</t>
  </si>
  <si>
    <t>64DCDT3157</t>
  </si>
  <si>
    <t>Đặng Duy</t>
  </si>
  <si>
    <t>64DCDT3056</t>
  </si>
  <si>
    <t>08/01/1995</t>
  </si>
  <si>
    <t>Đặng Thị Khánh</t>
  </si>
  <si>
    <t>64DCDT3100</t>
  </si>
  <si>
    <t>Lưỡng</t>
  </si>
  <si>
    <t>64DCDT3079</t>
  </si>
  <si>
    <t>64DCDT3083</t>
  </si>
  <si>
    <t>Na</t>
  </si>
  <si>
    <t>64DCDT3164</t>
  </si>
  <si>
    <t>64DCDT3089</t>
  </si>
  <si>
    <t>06/02/1994</t>
  </si>
  <si>
    <t>64DCDT3084</t>
  </si>
  <si>
    <t>Nguyễn Trí</t>
  </si>
  <si>
    <t>64DCDT3191</t>
  </si>
  <si>
    <t>07/01/1995</t>
  </si>
  <si>
    <t>Cơ</t>
  </si>
  <si>
    <t>64DCDT3195</t>
  </si>
  <si>
    <t>Tống Tuấn</t>
  </si>
  <si>
    <t>64DCDT3154</t>
  </si>
  <si>
    <t>Đoàn Duy</t>
  </si>
  <si>
    <t>64DCDT3202</t>
  </si>
  <si>
    <t>Hoàng Tuấn</t>
  </si>
  <si>
    <t>64DCDT3129</t>
  </si>
  <si>
    <t>Phan Bảo</t>
  </si>
  <si>
    <t>64DCDT3171</t>
  </si>
  <si>
    <t>64DCDT3138</t>
  </si>
  <si>
    <t>Nguyễn Thị Hoàng</t>
  </si>
  <si>
    <t>64DCDT3142</t>
  </si>
  <si>
    <t>09/05/1995</t>
  </si>
  <si>
    <t>Vũ Việt</t>
  </si>
  <si>
    <t>64DCDT3184</t>
  </si>
  <si>
    <t>23/01/1995</t>
  </si>
  <si>
    <t>64DCDT3115</t>
  </si>
  <si>
    <t>Pháp luật kinh tế (DC2KV77)</t>
  </si>
  <si>
    <t>Trần Thị Thúy</t>
  </si>
  <si>
    <t>63DCKT3015</t>
  </si>
  <si>
    <t>63DCKT3161</t>
  </si>
  <si>
    <t>18/01/1994</t>
  </si>
  <si>
    <t>63DCKT3227</t>
  </si>
  <si>
    <t>63DCKT3201</t>
  </si>
  <si>
    <t>63DCQT3087</t>
  </si>
  <si>
    <t>14/06/1993</t>
  </si>
  <si>
    <t>63DCQT3067</t>
  </si>
  <si>
    <t>Phạm Phương</t>
  </si>
  <si>
    <t>63DCQT3077</t>
  </si>
  <si>
    <t>63DCQT3034</t>
  </si>
  <si>
    <t>03/09/1994</t>
  </si>
  <si>
    <t>Lê Thị Nhật</t>
  </si>
  <si>
    <t>64DCKT3064</t>
  </si>
  <si>
    <t>Nguyễn Thị Quỳnh</t>
  </si>
  <si>
    <t>64DCKT3078</t>
  </si>
  <si>
    <t>Lại Thị Thuý</t>
  </si>
  <si>
    <t>64DCKT3043</t>
  </si>
  <si>
    <t>64DCKT3067</t>
  </si>
  <si>
    <t>Ngô Thị Ngọc</t>
  </si>
  <si>
    <t>64DCKT3194</t>
  </si>
  <si>
    <t>26/10/1995</t>
  </si>
  <si>
    <t>64DCKT3185</t>
  </si>
  <si>
    <t>16/12/1995</t>
  </si>
  <si>
    <t>64DCKT3261</t>
  </si>
  <si>
    <t>64DCKT3200</t>
  </si>
  <si>
    <t>Đào Thị Ngọc</t>
  </si>
  <si>
    <t>64DCKT3140</t>
  </si>
  <si>
    <t>64DCKT3174</t>
  </si>
  <si>
    <t>64DCKT3217</t>
  </si>
  <si>
    <t>05/02/1995</t>
  </si>
  <si>
    <t>Bùi Bích</t>
  </si>
  <si>
    <t>64DCKT3199</t>
  </si>
  <si>
    <t>23/08/1995</t>
  </si>
  <si>
    <t>Nương</t>
  </si>
  <si>
    <t>64DCKT3240</t>
  </si>
  <si>
    <t>Tươi</t>
  </si>
  <si>
    <t>64DCKT3279</t>
  </si>
  <si>
    <t>64DCQT3117</t>
  </si>
  <si>
    <t>64DCQT3094</t>
  </si>
  <si>
    <t>65DCQT20010</t>
  </si>
  <si>
    <t>28/07/1996</t>
  </si>
  <si>
    <t>65DCQT23207</t>
  </si>
  <si>
    <t>20/08/1996</t>
  </si>
  <si>
    <t>65DCQT20126</t>
  </si>
  <si>
    <t>28/04/1996</t>
  </si>
  <si>
    <t>Phạm Thị Bảo</t>
  </si>
  <si>
    <t>65DCQT21538</t>
  </si>
  <si>
    <t>17/05/1996</t>
  </si>
  <si>
    <t>65DCQT20021</t>
  </si>
  <si>
    <t>28/11/1996</t>
  </si>
  <si>
    <t>65DCQT22280</t>
  </si>
  <si>
    <t>30/10/1996</t>
  </si>
  <si>
    <t>65DCQT23190</t>
  </si>
  <si>
    <t>24/05/1996</t>
  </si>
  <si>
    <t>Nguyễn Hà</t>
  </si>
  <si>
    <t>65DCQT20137</t>
  </si>
  <si>
    <t>65DCQT20009</t>
  </si>
  <si>
    <t>06/04/1996</t>
  </si>
  <si>
    <t>Bùi Thị Tú</t>
  </si>
  <si>
    <t>65DCQT22912</t>
  </si>
  <si>
    <t>01/04/1996</t>
  </si>
  <si>
    <t>65DCQT22276</t>
  </si>
  <si>
    <t>11/05/1996</t>
  </si>
  <si>
    <t>Hiên</t>
  </si>
  <si>
    <t>65DCQT21550</t>
  </si>
  <si>
    <t>Đặng Thị Thuý</t>
  </si>
  <si>
    <t>65DCQT22920</t>
  </si>
  <si>
    <t>31/05/1995</t>
  </si>
  <si>
    <t>Trần Bích</t>
  </si>
  <si>
    <t>65DCQT21520</t>
  </si>
  <si>
    <t>Trần Thị Minh</t>
  </si>
  <si>
    <t>65DCQT22917</t>
  </si>
  <si>
    <t>22/03/1996</t>
  </si>
  <si>
    <t>65DCQT23900</t>
  </si>
  <si>
    <t>14/01/1996</t>
  </si>
  <si>
    <t>65DCQT22661</t>
  </si>
  <si>
    <t>Nguyễn Thị Minh</t>
  </si>
  <si>
    <t>63DCKT3202</t>
  </si>
  <si>
    <t>Tạ Thị Tuyết</t>
  </si>
  <si>
    <t>63DCQT3053</t>
  </si>
  <si>
    <t>63DCQT3024</t>
  </si>
  <si>
    <t>03/10/1994</t>
  </si>
  <si>
    <t>63DCQT3012</t>
  </si>
  <si>
    <t>63DCQT3013</t>
  </si>
  <si>
    <t>Trần Thị Thu</t>
  </si>
  <si>
    <t>63DCQT3105</t>
  </si>
  <si>
    <t>63DCQT3041</t>
  </si>
  <si>
    <t>Kế toán quản trị (DC3KT26)</t>
  </si>
  <si>
    <t>63DCKT3047</t>
  </si>
  <si>
    <t>25/04/1994</t>
  </si>
  <si>
    <t>63DCKT3078</t>
  </si>
  <si>
    <t>17/12/1994</t>
  </si>
  <si>
    <t>Mát</t>
  </si>
  <si>
    <t>63DCKT3028</t>
  </si>
  <si>
    <t>Thắm</t>
  </si>
  <si>
    <t>63DCKT3004</t>
  </si>
  <si>
    <t>01/04/1993</t>
  </si>
  <si>
    <t>Vũ Thị Việt</t>
  </si>
  <si>
    <t>64DCKT3028</t>
  </si>
  <si>
    <t>64DCKT3029</t>
  </si>
  <si>
    <t>64DCKT3040</t>
  </si>
  <si>
    <t>64DCKT3079</t>
  </si>
  <si>
    <t>64DCKT2125</t>
  </si>
  <si>
    <t>16/03/1995</t>
  </si>
  <si>
    <t>64DCKT3020</t>
  </si>
  <si>
    <t>64DCKT3050</t>
  </si>
  <si>
    <t>Trần Thị Hải</t>
  </si>
  <si>
    <t>64DCKT3063</t>
  </si>
  <si>
    <t>Phạm Sỹ Tuấn</t>
  </si>
  <si>
    <t>64DCKT3075</t>
  </si>
  <si>
    <t>64DCKT3086</t>
  </si>
  <si>
    <t>Đinh Thu</t>
  </si>
  <si>
    <t>64DCKT3033</t>
  </si>
  <si>
    <t>25/03/1994</t>
  </si>
  <si>
    <t>64DCKT3074</t>
  </si>
  <si>
    <t>25/04/1995</t>
  </si>
  <si>
    <t>Dương Thị Kiều</t>
  </si>
  <si>
    <t>64DCKT3088</t>
  </si>
  <si>
    <t>16/09/1995</t>
  </si>
  <si>
    <t>64DCKT3073</t>
  </si>
  <si>
    <t>Uyên</t>
  </si>
  <si>
    <t>64DCKT3095</t>
  </si>
  <si>
    <t>64DCKT3204</t>
  </si>
  <si>
    <t>64DCKT3147</t>
  </si>
  <si>
    <t>NguyễnThị Khánh</t>
  </si>
  <si>
    <t>64DCKT3267</t>
  </si>
  <si>
    <t>64DCKT3190</t>
  </si>
  <si>
    <t>26/11/1995</t>
  </si>
  <si>
    <t>Đinh Thị Lan</t>
  </si>
  <si>
    <t>64DCKT3221</t>
  </si>
  <si>
    <t>64DCKT3168</t>
  </si>
  <si>
    <t>64DCKT3193</t>
  </si>
  <si>
    <t>64DCKT3139</t>
  </si>
  <si>
    <t>22/07/1994</t>
  </si>
  <si>
    <t>64DCKT3255</t>
  </si>
  <si>
    <t>64DCKT3195</t>
  </si>
  <si>
    <t>64DCKT3176</t>
  </si>
  <si>
    <t>07/05/1995</t>
  </si>
  <si>
    <t>Nguyễn Thị Hà</t>
  </si>
  <si>
    <t>64DCKT3167</t>
  </si>
  <si>
    <t>Mạc Quốc</t>
  </si>
  <si>
    <t>64DCKT3142</t>
  </si>
  <si>
    <t>19/01/1995</t>
  </si>
  <si>
    <t>Nguyễn Mai</t>
  </si>
  <si>
    <t>64DCKT3181</t>
  </si>
  <si>
    <t>31/01/1995</t>
  </si>
  <si>
    <t>Phan Thị Khánh</t>
  </si>
  <si>
    <t>64DCKT3203</t>
  </si>
  <si>
    <t>64DCKT3237</t>
  </si>
  <si>
    <t>64DCKT3173</t>
  </si>
  <si>
    <t>Phạm Hồng</t>
  </si>
  <si>
    <t>64DCKT3224</t>
  </si>
  <si>
    <t>Bùi Ngọc</t>
  </si>
  <si>
    <t>64DCKT3283</t>
  </si>
  <si>
    <t>22/07/1993</t>
  </si>
  <si>
    <t>Bùi Phương</t>
  </si>
  <si>
    <t>64DCKT3291</t>
  </si>
  <si>
    <t>Đoàn Thị Hồng</t>
  </si>
  <si>
    <t>63DCKT3260</t>
  </si>
  <si>
    <t>17/01/1994</t>
  </si>
  <si>
    <t>63DCKT3354</t>
  </si>
  <si>
    <t>03/03/1994</t>
  </si>
  <si>
    <t>Quản trị tài chính doanh nghiệp (DC3QT64)</t>
  </si>
  <si>
    <t>63DCKT3361</t>
  </si>
  <si>
    <t>20/07/1994</t>
  </si>
  <si>
    <t>Châm</t>
  </si>
  <si>
    <t>63DCQT3080</t>
  </si>
  <si>
    <t>27/11/1994</t>
  </si>
  <si>
    <t>64DCKT3066</t>
  </si>
  <si>
    <t>25/05/1995</t>
  </si>
  <si>
    <t>Kim Hương</t>
  </si>
  <si>
    <t>64DCKT3003</t>
  </si>
  <si>
    <t>64DCKT3002</t>
  </si>
  <si>
    <t>64DCKT3024</t>
  </si>
  <si>
    <t>Nguyễn Phú</t>
  </si>
  <si>
    <t>64DCKT3056</t>
  </si>
  <si>
    <t>12/03/1987</t>
  </si>
  <si>
    <t>64DCKT3009</t>
  </si>
  <si>
    <t>64DCKT3038</t>
  </si>
  <si>
    <t>Vi</t>
  </si>
  <si>
    <t>64DCKT3032</t>
  </si>
  <si>
    <t>24/02/1995</t>
  </si>
  <si>
    <t>64DCKT3092</t>
  </si>
  <si>
    <t>09/02/1995</t>
  </si>
  <si>
    <t>64DCKT3070</t>
  </si>
  <si>
    <t>Đào Thị Thanh</t>
  </si>
  <si>
    <t>Hảo</t>
  </si>
  <si>
    <t>64DCKT3170</t>
  </si>
  <si>
    <t>Phạm Thu</t>
  </si>
  <si>
    <t>64DCKT3211</t>
  </si>
  <si>
    <t>64DCKT3269</t>
  </si>
  <si>
    <t>09/12/1995</t>
  </si>
  <si>
    <t>Vũ Thị Hồng</t>
  </si>
  <si>
    <t>64DCKT3187</t>
  </si>
  <si>
    <t>64DCKT3262</t>
  </si>
  <si>
    <t>phan thị huyền</t>
  </si>
  <si>
    <t>trang</t>
  </si>
  <si>
    <t>64DCKT3247</t>
  </si>
  <si>
    <t>15/04/1995</t>
  </si>
  <si>
    <t>64DCKT3243</t>
  </si>
  <si>
    <t>64DCKT3207</t>
  </si>
  <si>
    <t>Đặng Việt</t>
  </si>
  <si>
    <t>64DCQT3113</t>
  </si>
  <si>
    <t>64DCQT3131</t>
  </si>
  <si>
    <t>15/01/1995</t>
  </si>
  <si>
    <t>64DCQT3099</t>
  </si>
  <si>
    <t>64DCQT3084</t>
  </si>
  <si>
    <t>64DCQT3086</t>
  </si>
  <si>
    <t>Nguyễn Xuân Đức</t>
  </si>
  <si>
    <t>64DCMT3031</t>
  </si>
  <si>
    <t>Điện tàu thủy (DC3MT37)</t>
  </si>
  <si>
    <t>10/11/1995</t>
  </si>
  <si>
    <t>Đoàn Đăng</t>
  </si>
  <si>
    <t>64DCMT3008</t>
  </si>
  <si>
    <t>Phạm Đăng</t>
  </si>
  <si>
    <t>64DCMT3003</t>
  </si>
  <si>
    <t>Liêm</t>
  </si>
  <si>
    <t>64DCMT3030</t>
  </si>
  <si>
    <t>08/04/1995</t>
  </si>
  <si>
    <t>Quản</t>
  </si>
  <si>
    <t>64DCMT3034</t>
  </si>
  <si>
    <t>64DCMT3011</t>
  </si>
  <si>
    <t>64DCMT3036</t>
  </si>
  <si>
    <t>20/08/1994</t>
  </si>
  <si>
    <t>Phạm Anh</t>
  </si>
  <si>
    <t>64DCMT3012</t>
  </si>
  <si>
    <t>Chi tiết máy 2 (DC2CK57)</t>
  </si>
  <si>
    <t>64DCMX2014</t>
  </si>
  <si>
    <t>Chín</t>
  </si>
  <si>
    <t>64DCMX3020</t>
  </si>
  <si>
    <t>64DCMX3050</t>
  </si>
  <si>
    <t>16/10/1994</t>
  </si>
  <si>
    <t>64DCOT3184</t>
  </si>
  <si>
    <t>64DCOT3161</t>
  </si>
  <si>
    <t>Nhiệt kỹ thuật (DC2CK48)</t>
  </si>
  <si>
    <t>64DCMX2016</t>
  </si>
  <si>
    <t>13/02/1994</t>
  </si>
  <si>
    <t>Phạm Sĩ</t>
  </si>
  <si>
    <t>64DCMX3004</t>
  </si>
  <si>
    <t>Thời</t>
  </si>
  <si>
    <t>64DCMX3037</t>
  </si>
  <si>
    <t>64DCMX3014</t>
  </si>
  <si>
    <t>Đỗ Ngọc</t>
  </si>
  <si>
    <t>64DCMX3018</t>
  </si>
  <si>
    <t>03/12/1995</t>
  </si>
  <si>
    <t>Hoàng Khắc</t>
  </si>
  <si>
    <t>64DCMX3074</t>
  </si>
  <si>
    <t>Trương Hoài</t>
  </si>
  <si>
    <t>64DCMX3061</t>
  </si>
  <si>
    <t>64DCMX3053</t>
  </si>
  <si>
    <t>64DCMX3045</t>
  </si>
  <si>
    <t>06/10/1994</t>
  </si>
  <si>
    <t>64DCMX3076</t>
  </si>
  <si>
    <t>64DCMX3047</t>
  </si>
  <si>
    <t>21/12/1995</t>
  </si>
  <si>
    <t>Vật lý đại cương 1 (DC1CB21)</t>
  </si>
  <si>
    <t>63DCCD3024</t>
  </si>
  <si>
    <t>63DCCD3047</t>
  </si>
  <si>
    <t>10/02/1994</t>
  </si>
  <si>
    <t>63DCDD3133</t>
  </si>
  <si>
    <t>Võ Trọng</t>
  </si>
  <si>
    <t>63DCDD3017</t>
  </si>
  <si>
    <t>63DCMX3022</t>
  </si>
  <si>
    <t>12/12/1994</t>
  </si>
  <si>
    <t>64DCTH3185</t>
  </si>
  <si>
    <t>Nhập môn chương trình dịch (DC2TH34)</t>
  </si>
  <si>
    <t>Ninh Việt</t>
  </si>
  <si>
    <t>64DCTH3114</t>
  </si>
  <si>
    <t>Phan Việt</t>
  </si>
  <si>
    <t>64DCTH3108</t>
  </si>
  <si>
    <t>08/04/1992</t>
  </si>
  <si>
    <t>64DCTH3150</t>
  </si>
  <si>
    <t>64DCTH3181</t>
  </si>
  <si>
    <t>27/01/1995</t>
  </si>
  <si>
    <t>64DCTH3186</t>
  </si>
  <si>
    <t>29/01/1994</t>
  </si>
  <si>
    <t>64DCTH3153</t>
  </si>
  <si>
    <t>64DCTH3196</t>
  </si>
  <si>
    <t>64DCTH3152</t>
  </si>
  <si>
    <t>64DCTH3159</t>
  </si>
  <si>
    <t>64DCTH3086</t>
  </si>
  <si>
    <t>Vũ Anh</t>
  </si>
  <si>
    <t>64DCTH3137</t>
  </si>
  <si>
    <t>31/08/1995</t>
  </si>
  <si>
    <t>Đỗ Thị Hải</t>
  </si>
  <si>
    <t>64DCTH3144</t>
  </si>
  <si>
    <t>06/03/1995</t>
  </si>
  <si>
    <t>64DCTH3093</t>
  </si>
  <si>
    <t>Đào Giáp</t>
  </si>
  <si>
    <t>Phố</t>
  </si>
  <si>
    <t>63DCCA3017</t>
  </si>
  <si>
    <t>18/06/1994</t>
  </si>
  <si>
    <t>63DCDD3039</t>
  </si>
  <si>
    <t>10/11/1993</t>
  </si>
  <si>
    <t>Nguyễn Chiến</t>
  </si>
  <si>
    <t>63DCMX3011</t>
  </si>
  <si>
    <t>07/11/1994</t>
  </si>
  <si>
    <t>Tư tưởng Hồ Chí Minh (CC1LL03)</t>
  </si>
  <si>
    <t>64CCDD3010</t>
  </si>
  <si>
    <t>Đào Trọng</t>
  </si>
  <si>
    <t>64CCOT3051</t>
  </si>
  <si>
    <t>64CCOT3050</t>
  </si>
  <si>
    <t>64CCOT3027</t>
  </si>
  <si>
    <t>13/11/1995</t>
  </si>
  <si>
    <t>Nguyyễn Văn</t>
  </si>
  <si>
    <t>64CCOT3010</t>
  </si>
  <si>
    <t>65CCCD20392</t>
  </si>
  <si>
    <t>Pháp luật Việt Nam đại cương (DC1LL05)</t>
  </si>
  <si>
    <t>63DCCD3207</t>
  </si>
  <si>
    <t>Ngô Thị</t>
  </si>
  <si>
    <t>63DCKT3081</t>
  </si>
  <si>
    <t>25/11/1993</t>
  </si>
  <si>
    <t>63DCKT3075</t>
  </si>
  <si>
    <t>28/03/1992</t>
  </si>
  <si>
    <t>Đào Viên</t>
  </si>
  <si>
    <t>63DCKT3031</t>
  </si>
  <si>
    <t>Thống</t>
  </si>
  <si>
    <t>64DCCA3044</t>
  </si>
  <si>
    <t>05/10/1994</t>
  </si>
  <si>
    <t>64DCDD3017</t>
  </si>
  <si>
    <t>02/05/1995</t>
  </si>
  <si>
    <t>Chu Đình</t>
  </si>
  <si>
    <t>64DCDT3126</t>
  </si>
  <si>
    <t>64DCDT3102</t>
  </si>
  <si>
    <t>64DCDT3096</t>
  </si>
  <si>
    <t>Hoàng Trí</t>
  </si>
  <si>
    <t>64DCDT3065</t>
  </si>
  <si>
    <t>64DCDT3179</t>
  </si>
  <si>
    <t>06/04/1994</t>
  </si>
  <si>
    <t>64DCKT3022</t>
  </si>
  <si>
    <t>Lê Linh</t>
  </si>
  <si>
    <t>64DCKT3052</t>
  </si>
  <si>
    <t>64DCKT3104</t>
  </si>
  <si>
    <t>64DCKT3251</t>
  </si>
  <si>
    <t>Cao Vũ</t>
  </si>
  <si>
    <t>64DCKT3131</t>
  </si>
  <si>
    <t>64DCKT3239</t>
  </si>
  <si>
    <t>64DCOT3139</t>
  </si>
  <si>
    <t>64DCQT3085</t>
  </si>
  <si>
    <t>Lê Thị Mỹ</t>
  </si>
  <si>
    <t>64DCTH3078</t>
  </si>
  <si>
    <t>65DCHT20235</t>
  </si>
  <si>
    <t>30/01/1996</t>
  </si>
  <si>
    <t>65DCHT22966</t>
  </si>
  <si>
    <t>65DCQT21638</t>
  </si>
  <si>
    <t>Đinh Thị Hồng</t>
  </si>
  <si>
    <t>65DCHT20263</t>
  </si>
  <si>
    <t>65DCKT21</t>
  </si>
  <si>
    <t>65DCKT23521</t>
  </si>
  <si>
    <t>Dịu</t>
  </si>
  <si>
    <t>65DCKT20052</t>
  </si>
  <si>
    <t>65DCKT20058</t>
  </si>
  <si>
    <t>65DCKT23</t>
  </si>
  <si>
    <t>65DCKT21940</t>
  </si>
  <si>
    <t>65DCKT22191</t>
  </si>
  <si>
    <t>25/05/1996</t>
  </si>
  <si>
    <t>Nguyễn Vân</t>
  </si>
  <si>
    <t>65DCKT21557</t>
  </si>
  <si>
    <t>11/09/1996</t>
  </si>
  <si>
    <t>Phí Thị Ngọc</t>
  </si>
  <si>
    <t>65DCKT22288</t>
  </si>
  <si>
    <t>15/01/1996</t>
  </si>
  <si>
    <t>65DCKT21586</t>
  </si>
  <si>
    <t>65DCKT23809</t>
  </si>
  <si>
    <t>27/03/1995</t>
  </si>
  <si>
    <t>65DCKT22331</t>
  </si>
  <si>
    <t>15/08/1996</t>
  </si>
  <si>
    <t>65DCKT21615</t>
  </si>
  <si>
    <t>22/12/1996</t>
  </si>
  <si>
    <t>Đỗ Thị Ngọc</t>
  </si>
  <si>
    <t>65DCKX21477</t>
  </si>
  <si>
    <t>Cao Thuỳ</t>
  </si>
  <si>
    <t>65DCKX21868</t>
  </si>
  <si>
    <t>19/11/1995</t>
  </si>
  <si>
    <t>65DCKX22147</t>
  </si>
  <si>
    <t>03/09/1996</t>
  </si>
  <si>
    <t>65DCKX21455</t>
  </si>
  <si>
    <t>27/10/1996</t>
  </si>
  <si>
    <t>Lại Hoàng</t>
  </si>
  <si>
    <t>65DCKX20142</t>
  </si>
  <si>
    <t>65DCKX24043</t>
  </si>
  <si>
    <t>Trần Đăng</t>
  </si>
  <si>
    <t>65DCKX23218</t>
  </si>
  <si>
    <t>15/06/1996</t>
  </si>
  <si>
    <t>65DCKX24446</t>
  </si>
  <si>
    <t>26/09/1993</t>
  </si>
  <si>
    <t>65DCOT21007</t>
  </si>
  <si>
    <t>06/07/1994</t>
  </si>
  <si>
    <t>65DCOT22538</t>
  </si>
  <si>
    <t>28/02/1996</t>
  </si>
  <si>
    <t>65DCQT21890</t>
  </si>
  <si>
    <t>Lê Thị Thuỳ</t>
  </si>
  <si>
    <t>65DCVL22643</t>
  </si>
  <si>
    <t>07/06/1996</t>
  </si>
  <si>
    <t>Bùi Trung</t>
  </si>
  <si>
    <t>65DCVL23029</t>
  </si>
  <si>
    <t>20/06/1996</t>
  </si>
  <si>
    <t>65DCVL23799</t>
  </si>
  <si>
    <t>Lưu Tùng</t>
  </si>
  <si>
    <t>65DCVL22173</t>
  </si>
  <si>
    <t>65DCVL22175</t>
  </si>
  <si>
    <t>10/09/1996</t>
  </si>
  <si>
    <t>65DCVL21736</t>
  </si>
  <si>
    <t>18/02/1996</t>
  </si>
  <si>
    <t>Mai Quốc</t>
  </si>
  <si>
    <t>65DCVL22644</t>
  </si>
  <si>
    <t>26/03/1996</t>
  </si>
  <si>
    <t>65DCVS21</t>
  </si>
  <si>
    <t>65DCVS21876</t>
  </si>
  <si>
    <t>Mai Thị Lâm</t>
  </si>
  <si>
    <t>65DCVS23612</t>
  </si>
  <si>
    <t>65DCVS22633</t>
  </si>
  <si>
    <t>13/04/1996</t>
  </si>
  <si>
    <t>63DCKT3257</t>
  </si>
  <si>
    <t>Phạm Hải</t>
  </si>
  <si>
    <t>63DCKT3266</t>
  </si>
  <si>
    <t>Nguyễn Toàn</t>
  </si>
  <si>
    <t>63DCQT3001</t>
  </si>
  <si>
    <t>17/06/1992</t>
  </si>
  <si>
    <t>Ngôn ngữ lập trình C (DC2TT23)</t>
  </si>
  <si>
    <t>64DCDT3053</t>
  </si>
  <si>
    <t>07/11/1993</t>
  </si>
  <si>
    <t>64DCDT3019</t>
  </si>
  <si>
    <t>Vũ Thành</t>
  </si>
  <si>
    <t>65DCHT20261</t>
  </si>
  <si>
    <t>15/12/1995</t>
  </si>
  <si>
    <t>65DCHT20277</t>
  </si>
  <si>
    <t>03/08/1996</t>
  </si>
  <si>
    <t>65DCHT24059</t>
  </si>
  <si>
    <t>31/03/1996</t>
  </si>
  <si>
    <t>Phạm Thị Thuỳ</t>
  </si>
  <si>
    <t>65DCHT23255</t>
  </si>
  <si>
    <t>16/10/1996</t>
  </si>
  <si>
    <t>65DCHT22372</t>
  </si>
  <si>
    <t>63DCCD3330</t>
  </si>
  <si>
    <t>Kế toán tài chính 2 (DC3KT22)</t>
  </si>
  <si>
    <t>63DCKT3149</t>
  </si>
  <si>
    <t>63DCKT3350</t>
  </si>
  <si>
    <t>65DCKT22188</t>
  </si>
  <si>
    <t>14/06/1996</t>
  </si>
  <si>
    <t>65DCKT21596</t>
  </si>
  <si>
    <t>07/10/1996</t>
  </si>
  <si>
    <t>Trần Thị Ngọc</t>
  </si>
  <si>
    <t>Hân</t>
  </si>
  <si>
    <t>65DCKT20075</t>
  </si>
  <si>
    <t>65DCKT22880</t>
  </si>
  <si>
    <t>21/10/1996</t>
  </si>
  <si>
    <t>65DCKT22320</t>
  </si>
  <si>
    <t>Ngô Thị Kim</t>
  </si>
  <si>
    <t>65DCKT22178</t>
  </si>
  <si>
    <t>65DCKT22895</t>
  </si>
  <si>
    <t>20/04/1996</t>
  </si>
  <si>
    <t>65DCKT23288</t>
  </si>
  <si>
    <t>Hoàng Huệ</t>
  </si>
  <si>
    <t>65DCKT23452</t>
  </si>
  <si>
    <t>Nguyễn Thị Diệu</t>
  </si>
  <si>
    <t>65DCKT21561</t>
  </si>
  <si>
    <t>Nhã</t>
  </si>
  <si>
    <t>65DCKT22891</t>
  </si>
  <si>
    <t>Đinh Thị Huyền</t>
  </si>
  <si>
    <t>65DCKT22873</t>
  </si>
  <si>
    <t>Văn hóa kinh doanh (DC2CB94)</t>
  </si>
  <si>
    <t>65DCQT21527</t>
  </si>
  <si>
    <t>65DCQT20002</t>
  </si>
  <si>
    <t>23/12/1996</t>
  </si>
  <si>
    <t>65DCVB22197</t>
  </si>
  <si>
    <t>65DCVL21884</t>
  </si>
  <si>
    <t>Lê Phương</t>
  </si>
  <si>
    <t>65DLKT20235</t>
  </si>
  <si>
    <t>22/03/1992</t>
  </si>
  <si>
    <t>Nguyễn Diệu</t>
  </si>
  <si>
    <t>65DLKT20229</t>
  </si>
  <si>
    <t>27/03/1991</t>
  </si>
  <si>
    <t>Triệu Phương</t>
  </si>
  <si>
    <t>65DLKT20037</t>
  </si>
  <si>
    <t>17/12/1993</t>
  </si>
  <si>
    <t>63DCKT3279</t>
  </si>
  <si>
    <t>Phương pháp NCKH (DC1CB99)</t>
  </si>
  <si>
    <t>Phan Thị Hải</t>
  </si>
  <si>
    <t>63DCQT3120</t>
  </si>
  <si>
    <t>20/11/1993</t>
  </si>
  <si>
    <t>64DCKT3238</t>
  </si>
  <si>
    <t>24/08/1995</t>
  </si>
  <si>
    <t>Lê Thu</t>
  </si>
  <si>
    <t>64DCKT3259</t>
  </si>
  <si>
    <t>64DCKT3263</t>
  </si>
  <si>
    <t>Nguyễn Thị Xuân</t>
  </si>
  <si>
    <t>64DCKT3284</t>
  </si>
  <si>
    <t>65DCKT20080</t>
  </si>
  <si>
    <t>20/10/1996</t>
  </si>
  <si>
    <t>65DCKT22193</t>
  </si>
  <si>
    <t>16/09/1996</t>
  </si>
  <si>
    <t>65DCKT23161</t>
  </si>
  <si>
    <t>15/07/1996</t>
  </si>
  <si>
    <t>65DCKT21912</t>
  </si>
  <si>
    <t>14/03/1996</t>
  </si>
  <si>
    <t>65DCKT23178</t>
  </si>
  <si>
    <t>01/07/1996</t>
  </si>
  <si>
    <t>65DCKT23815</t>
  </si>
  <si>
    <t>65DCKT21931</t>
  </si>
  <si>
    <t>07/02/1996</t>
  </si>
  <si>
    <t>Trần Thu</t>
  </si>
  <si>
    <t>65DCKT21919</t>
  </si>
  <si>
    <t>10/12/1996</t>
  </si>
  <si>
    <t>Thi</t>
  </si>
  <si>
    <t>65DCKT21578</t>
  </si>
  <si>
    <t>Bùi Đình</t>
  </si>
  <si>
    <t>65DCKT22324</t>
  </si>
  <si>
    <t>65DCKX21452</t>
  </si>
  <si>
    <t>Bùi Thị Thanh</t>
  </si>
  <si>
    <t>65DCKX21456</t>
  </si>
  <si>
    <t>Đoàn Quang</t>
  </si>
  <si>
    <t>65DCKX21839</t>
  </si>
  <si>
    <t>65DCKX21400</t>
  </si>
  <si>
    <t>65DCKX21866</t>
  </si>
  <si>
    <t>65DCKX20375</t>
  </si>
  <si>
    <t>65DCKX21466</t>
  </si>
  <si>
    <t>12/07/1996</t>
  </si>
  <si>
    <t>65DCKX21462</t>
  </si>
  <si>
    <t>10/02/1996</t>
  </si>
  <si>
    <t>65DCKX22944</t>
  </si>
  <si>
    <t>Đồng Diệp</t>
  </si>
  <si>
    <t>65DCKX22647</t>
  </si>
  <si>
    <t>65DCKX23409</t>
  </si>
  <si>
    <t>Phạm Thị Bích</t>
  </si>
  <si>
    <t>65DCKX23887</t>
  </si>
  <si>
    <t>Hoàng Thị</t>
  </si>
  <si>
    <t>65DCKX20271</t>
  </si>
  <si>
    <t>65DCKX20081</t>
  </si>
  <si>
    <t>31/10/1995</t>
  </si>
  <si>
    <t>65DCQT20029</t>
  </si>
  <si>
    <t>20/07/1996</t>
  </si>
  <si>
    <t>Đặng Đức</t>
  </si>
  <si>
    <t>65DCQT22272</t>
  </si>
  <si>
    <t>12/01/1996</t>
  </si>
  <si>
    <t>Vũ Thị Hoàng</t>
  </si>
  <si>
    <t>65DLKT21134</t>
  </si>
  <si>
    <t>13/12/1993</t>
  </si>
  <si>
    <t>64DCMX3055</t>
  </si>
  <si>
    <t>Vẽ kỹ thuật (DC2CO13)</t>
  </si>
  <si>
    <t>19/07/1994</t>
  </si>
  <si>
    <t>64DCOT3190</t>
  </si>
  <si>
    <t>Lưu Quang</t>
  </si>
  <si>
    <t>65DCOT21768</t>
  </si>
  <si>
    <t>15/10/1996</t>
  </si>
  <si>
    <t>Hồ Minh</t>
  </si>
  <si>
    <t>Huấn</t>
  </si>
  <si>
    <t>65DCOT22534</t>
  </si>
  <si>
    <t>11/02/1996</t>
  </si>
  <si>
    <t>65DCOT21358</t>
  </si>
  <si>
    <t>Trương Mạnh</t>
  </si>
  <si>
    <t>65DCOT21044</t>
  </si>
  <si>
    <t>06/03/1996</t>
  </si>
  <si>
    <t>Cao Đức</t>
  </si>
  <si>
    <t>65DCOT22255</t>
  </si>
  <si>
    <t>65DCOT23130</t>
  </si>
  <si>
    <t>07/01/1996</t>
  </si>
  <si>
    <t>65DCOT21788</t>
  </si>
  <si>
    <t>05/05/1996</t>
  </si>
  <si>
    <t>Triệu</t>
  </si>
  <si>
    <t>65DCOT22742</t>
  </si>
  <si>
    <t>18/10/1996</t>
  </si>
  <si>
    <t>Nguyễn Thị Anh</t>
  </si>
  <si>
    <t>63DCKT3030</t>
  </si>
  <si>
    <t>63DCKT2018</t>
  </si>
  <si>
    <t>65DCVL21753</t>
  </si>
  <si>
    <t>Công nghệ vận tải 1 (DC3VL25)</t>
  </si>
  <si>
    <t>11/03/1996</t>
  </si>
  <si>
    <t>Phạm Hữu Tùng</t>
  </si>
  <si>
    <t>65DCVL24153</t>
  </si>
  <si>
    <t>30/09/1996</t>
  </si>
  <si>
    <t>65DCVL24407</t>
  </si>
  <si>
    <t>65DCVL22932</t>
  </si>
  <si>
    <t>65DCVL24145</t>
  </si>
  <si>
    <t>65DLCD20539</t>
  </si>
  <si>
    <t>Cơ học cơ sở  (DL2CO21)</t>
  </si>
  <si>
    <t>23/12/1992</t>
  </si>
  <si>
    <t>65DLCD20737</t>
  </si>
  <si>
    <t>Khải</t>
  </si>
  <si>
    <t>65DLCD21057</t>
  </si>
  <si>
    <t>23/05/1992</t>
  </si>
  <si>
    <t>Lanh</t>
  </si>
  <si>
    <t>65DLCD21077</t>
  </si>
  <si>
    <t>06/02/1992</t>
  </si>
  <si>
    <t>Đinh Công</t>
  </si>
  <si>
    <t>65DLCD20726</t>
  </si>
  <si>
    <t>02/06/1991</t>
  </si>
  <si>
    <t>65DLCD20692</t>
  </si>
  <si>
    <t>14/03/1991</t>
  </si>
  <si>
    <t>Ngô Cao</t>
  </si>
  <si>
    <t>65DLCD21056</t>
  </si>
  <si>
    <t>24/01/1992</t>
  </si>
  <si>
    <t>Ngọ Thị</t>
  </si>
  <si>
    <t>Quế</t>
  </si>
  <si>
    <t>65DLCD20504</t>
  </si>
  <si>
    <t>Trịnh Thế</t>
  </si>
  <si>
    <t>65DLCD20484</t>
  </si>
  <si>
    <t>15/07/1991</t>
  </si>
  <si>
    <t>Bùi Viết</t>
  </si>
  <si>
    <t>Tấp</t>
  </si>
  <si>
    <t>65DLCD20609</t>
  </si>
  <si>
    <t>09/08/1990</t>
  </si>
  <si>
    <t>65DLCD20665</t>
  </si>
  <si>
    <t>17/10/1991</t>
  </si>
  <si>
    <t>65DLCD20643</t>
  </si>
  <si>
    <t>04/07/1989</t>
  </si>
  <si>
    <t>65DLCD21048</t>
  </si>
  <si>
    <t>65DLCD20581</t>
  </si>
  <si>
    <t>17/07/1991</t>
  </si>
  <si>
    <t>Lê Việt</t>
  </si>
  <si>
    <t>65DLCD20623</t>
  </si>
  <si>
    <t>15/12/1992</t>
  </si>
  <si>
    <t>65DLCD20724</t>
  </si>
  <si>
    <t>17/11/1992</t>
  </si>
  <si>
    <t>Bùi Duy</t>
  </si>
  <si>
    <t>64DCCD3123</t>
  </si>
  <si>
    <t>29/09/1992</t>
  </si>
  <si>
    <t>Tiên</t>
  </si>
  <si>
    <t>64DCCD3042</t>
  </si>
  <si>
    <t>64DCCD3012</t>
  </si>
  <si>
    <t>64DCCD3165</t>
  </si>
  <si>
    <t>Vũ Quang</t>
  </si>
  <si>
    <t>64DCCD3164</t>
  </si>
  <si>
    <t>64DCCD3312</t>
  </si>
  <si>
    <t>Phi</t>
  </si>
  <si>
    <t>64DCCD3249</t>
  </si>
  <si>
    <t>64DCDB3058</t>
  </si>
  <si>
    <t>12/02/1995</t>
  </si>
  <si>
    <t>64DCDB3018</t>
  </si>
  <si>
    <t>Đào Lê Thảo</t>
  </si>
  <si>
    <t>64DCDB3047</t>
  </si>
  <si>
    <t>Hà Ngọc</t>
  </si>
  <si>
    <t>64DCDB3027</t>
  </si>
  <si>
    <t>03/11/1995</t>
  </si>
  <si>
    <t>64DCDT3025</t>
  </si>
  <si>
    <t>64DCDT3194</t>
  </si>
  <si>
    <t>64DCDT3125</t>
  </si>
  <si>
    <t>Trần Thùy</t>
  </si>
  <si>
    <t>64DCDT3069</t>
  </si>
  <si>
    <t>04/01/1995</t>
  </si>
  <si>
    <t>Phạm Tuấn</t>
  </si>
  <si>
    <t>64DCDT3117</t>
  </si>
  <si>
    <t>64DCDT3098</t>
  </si>
  <si>
    <t>64DCDT3121</t>
  </si>
  <si>
    <t>64DCKT1031</t>
  </si>
  <si>
    <t>Tạ Thị Lan</t>
  </si>
  <si>
    <t>64DCKT3103</t>
  </si>
  <si>
    <t>Lành</t>
  </si>
  <si>
    <t>64DCKT3143</t>
  </si>
  <si>
    <t>64DCKT3227</t>
  </si>
  <si>
    <t>Ngoan</t>
  </si>
  <si>
    <t>64DCKT3189</t>
  </si>
  <si>
    <t>64DCKT3184</t>
  </si>
  <si>
    <t>64DCKT3276</t>
  </si>
  <si>
    <t>14/08/1995</t>
  </si>
  <si>
    <t>64DCKT3290</t>
  </si>
  <si>
    <t>64DCKT3275</t>
  </si>
  <si>
    <t>10/03/1994</t>
  </si>
  <si>
    <t>64DCMT3037</t>
  </si>
  <si>
    <t>64DCMT3021</t>
  </si>
  <si>
    <t>64DCMX2013</t>
  </si>
  <si>
    <t>Trần Huy</t>
  </si>
  <si>
    <t>Ba</t>
  </si>
  <si>
    <t>64DCDD3023</t>
  </si>
  <si>
    <t>10/06/1995</t>
  </si>
  <si>
    <t>Kim Văn</t>
  </si>
  <si>
    <t>Sỹ</t>
  </si>
  <si>
    <t>64DCOT3007</t>
  </si>
  <si>
    <t>64DCOT3074</t>
  </si>
  <si>
    <t>64DCOT3219</t>
  </si>
  <si>
    <t>64DCOT3148</t>
  </si>
  <si>
    <t>10/11/1994</t>
  </si>
  <si>
    <t>64DCOT3162</t>
  </si>
  <si>
    <t>64DCQT3089</t>
  </si>
  <si>
    <t>64DCTH3176</t>
  </si>
  <si>
    <t>Phan Hồng</t>
  </si>
  <si>
    <t>65DCCD22697</t>
  </si>
  <si>
    <t>Nguyễn Nam</t>
  </si>
  <si>
    <t>65DCCD22421</t>
  </si>
  <si>
    <t>06/09/1996</t>
  </si>
  <si>
    <t>65DCCS22470</t>
  </si>
  <si>
    <t>14/09/1996</t>
  </si>
  <si>
    <t>65DCCS20649</t>
  </si>
  <si>
    <t>01/08/1996</t>
  </si>
  <si>
    <t>65DCCS20672</t>
  </si>
  <si>
    <t>65DCCS22714</t>
  </si>
  <si>
    <t>01/03/1996</t>
  </si>
  <si>
    <t>65DCDB20589</t>
  </si>
  <si>
    <t>07/11/1996</t>
  </si>
  <si>
    <t>65DCDB23073</t>
  </si>
  <si>
    <t>65DCDB23407</t>
  </si>
  <si>
    <t>10/11/1996</t>
  </si>
  <si>
    <t>65DCDB20569</t>
  </si>
  <si>
    <t>03/05/1996</t>
  </si>
  <si>
    <t>65DCDB24096</t>
  </si>
  <si>
    <t>Bùi Đăng</t>
  </si>
  <si>
    <t>65DCDB20580</t>
  </si>
  <si>
    <t>26/07/1996</t>
  </si>
  <si>
    <t>65DCDB20557</t>
  </si>
  <si>
    <t>Mai Hiển</t>
  </si>
  <si>
    <t>65DCDB23354</t>
  </si>
  <si>
    <t>65DCDB23356</t>
  </si>
  <si>
    <t>65DCDD23091</t>
  </si>
  <si>
    <t>29/10/1996</t>
  </si>
  <si>
    <t>65DCDD22687</t>
  </si>
  <si>
    <t>65DCDD21082</t>
  </si>
  <si>
    <t>65DCDD22003</t>
  </si>
  <si>
    <t>22/08/1996</t>
  </si>
  <si>
    <t>Thái Hữu</t>
  </si>
  <si>
    <t>65DCDD23092</t>
  </si>
  <si>
    <t>25/04/1993</t>
  </si>
  <si>
    <t>Khôi</t>
  </si>
  <si>
    <t>65DCHT20258</t>
  </si>
  <si>
    <t>02/05/1996</t>
  </si>
  <si>
    <t>Tạ Lê</t>
  </si>
  <si>
    <t>65DCHT22368</t>
  </si>
  <si>
    <t>65DCKT21552</t>
  </si>
  <si>
    <t>11/12/1996</t>
  </si>
  <si>
    <t>Phan Thị Tuyết</t>
  </si>
  <si>
    <t>65DCKT22295</t>
  </si>
  <si>
    <t>Lê Thê</t>
  </si>
  <si>
    <t>65DCKT22330</t>
  </si>
  <si>
    <t>65DCKT22785</t>
  </si>
  <si>
    <t>65DCKT23184</t>
  </si>
  <si>
    <t>25/08/1996</t>
  </si>
  <si>
    <t>65DCKT20038</t>
  </si>
  <si>
    <t>65DCKT20018</t>
  </si>
  <si>
    <t>30/06/1996</t>
  </si>
  <si>
    <t>65DCKT21597</t>
  </si>
  <si>
    <t>24/11/1996</t>
  </si>
  <si>
    <t>65DCKT22289</t>
  </si>
  <si>
    <t>65DCKT22318</t>
  </si>
  <si>
    <t>65DCKT23993</t>
  </si>
  <si>
    <t>65DCKT22190</t>
  </si>
  <si>
    <t>12/06/1996</t>
  </si>
  <si>
    <t>Đặng Thị Huyền</t>
  </si>
  <si>
    <t>65DCKT23463</t>
  </si>
  <si>
    <t>24/07/1996</t>
  </si>
  <si>
    <t>65DCKT23166</t>
  </si>
  <si>
    <t>15/05/1996</t>
  </si>
  <si>
    <t>65DCKT23816</t>
  </si>
  <si>
    <t>22/01/1996</t>
  </si>
  <si>
    <t>65DCKT24392</t>
  </si>
  <si>
    <t>24/02/1996</t>
  </si>
  <si>
    <t>Bé</t>
  </si>
  <si>
    <t>65DCKT23817</t>
  </si>
  <si>
    <t>24/04/1996</t>
  </si>
  <si>
    <t>65DCKT23906</t>
  </si>
  <si>
    <t>24/06/1996</t>
  </si>
  <si>
    <t>Hoàng Thanh</t>
  </si>
  <si>
    <t>65DCKT23152</t>
  </si>
  <si>
    <t>65DCKT24163</t>
  </si>
  <si>
    <t>05/01/1996</t>
  </si>
  <si>
    <t>65DCKT23909</t>
  </si>
  <si>
    <t>Nguyễn Thị Lưu</t>
  </si>
  <si>
    <t>65DCKT23164</t>
  </si>
  <si>
    <t>Mỹ</t>
  </si>
  <si>
    <t>65DCKT22904</t>
  </si>
  <si>
    <t>27/09/1996</t>
  </si>
  <si>
    <t>Đinh Thị Thu</t>
  </si>
  <si>
    <t>65DCKT23458</t>
  </si>
  <si>
    <t>Lê Lệnh</t>
  </si>
  <si>
    <t>65DCOT22750</t>
  </si>
  <si>
    <t>16/05/1996</t>
  </si>
  <si>
    <t>65DCQT22783</t>
  </si>
  <si>
    <t>Hoàng Vân</t>
  </si>
  <si>
    <t>65DCVL22933</t>
  </si>
  <si>
    <t>Đào Tuyết</t>
  </si>
  <si>
    <t>65DCVL22640</t>
  </si>
  <si>
    <t>29/05/1996</t>
  </si>
  <si>
    <t>64DCCC3003</t>
  </si>
  <si>
    <t>64DCCC3033</t>
  </si>
  <si>
    <t>64DCCC3014</t>
  </si>
  <si>
    <t>63DCDD3029</t>
  </si>
  <si>
    <t>26/05/1994</t>
  </si>
  <si>
    <t>Tổ chức công tác kế toán trong doanh nghiệp (DC3KT20)</t>
  </si>
  <si>
    <t>Nguyễn Thuỳ</t>
  </si>
  <si>
    <t>65DCKT22678</t>
  </si>
  <si>
    <t>06/11/1992</t>
  </si>
  <si>
    <t>Bùi Thị Bích</t>
  </si>
  <si>
    <t>65DCKT22180</t>
  </si>
  <si>
    <t>24/10/1996</t>
  </si>
  <si>
    <t>65DCKT20054</t>
  </si>
  <si>
    <t>Lê Quỳnh</t>
  </si>
  <si>
    <t>65DCKT23913</t>
  </si>
  <si>
    <t>20/11/1996</t>
  </si>
  <si>
    <t>65DCKT21947</t>
  </si>
  <si>
    <t>65DCKT23171</t>
  </si>
  <si>
    <t>Trần Hương</t>
  </si>
  <si>
    <t>65DCKT23914</t>
  </si>
  <si>
    <t>Phạm Thuý</t>
  </si>
  <si>
    <t>65DCKT22299</t>
  </si>
  <si>
    <t>65DCKT22671</t>
  </si>
  <si>
    <t>65DCKT22189</t>
  </si>
  <si>
    <t>Nguyễn Thị Vân</t>
  </si>
  <si>
    <t>65DLKT21116</t>
  </si>
  <si>
    <t>12/03/1993</t>
  </si>
  <si>
    <t>65DLKT21118</t>
  </si>
  <si>
    <t>12/11/1992</t>
  </si>
  <si>
    <t>65DLKT20203</t>
  </si>
  <si>
    <t>05/08/1993</t>
  </si>
  <si>
    <t>65DLKT20062</t>
  </si>
  <si>
    <t>17/07/1993</t>
  </si>
  <si>
    <t>Vũ Thị Thúy</t>
  </si>
  <si>
    <t>65DLKT20157</t>
  </si>
  <si>
    <t>65DLKT20065</t>
  </si>
  <si>
    <t>23/12/1993</t>
  </si>
  <si>
    <t>65DLKT20054</t>
  </si>
  <si>
    <t>28/08/1991</t>
  </si>
  <si>
    <t>65DLKT21331</t>
  </si>
  <si>
    <t>16/12/1993</t>
  </si>
  <si>
    <t>65DLKT20242</t>
  </si>
  <si>
    <t>08/07/1993</t>
  </si>
  <si>
    <t>Kỹ thuật thi công cầu 2 (DC3CA52)</t>
  </si>
  <si>
    <t>62DCCD3036</t>
  </si>
  <si>
    <t>63DCCD3329</t>
  </si>
  <si>
    <t>Cao Quang</t>
  </si>
  <si>
    <t>63DCCD3223</t>
  </si>
  <si>
    <t>24/11/1994</t>
  </si>
  <si>
    <t>Trương Thành</t>
  </si>
  <si>
    <t>63DCCD3257</t>
  </si>
  <si>
    <t>63DCKT3007</t>
  </si>
  <si>
    <t>Quản trị học (DC2KV73)</t>
  </si>
  <si>
    <t>63DCKT3297</t>
  </si>
  <si>
    <t>64DCKT3035</t>
  </si>
  <si>
    <t>65DCQT21542</t>
  </si>
  <si>
    <t>Bông</t>
  </si>
  <si>
    <t>65DCQT20113</t>
  </si>
  <si>
    <t>15/09/1996</t>
  </si>
  <si>
    <t>65DCQT20015</t>
  </si>
  <si>
    <t>Hoàng Thị Bích</t>
  </si>
  <si>
    <t>65DCQT23192</t>
  </si>
  <si>
    <t>11/11/1995</t>
  </si>
  <si>
    <t>Triệu Văn</t>
  </si>
  <si>
    <t>65DCQT20001</t>
  </si>
  <si>
    <t>Trần Bình</t>
  </si>
  <si>
    <t>63DCKT3206</t>
  </si>
  <si>
    <t>20/12/1994</t>
  </si>
  <si>
    <t>Đặng Trịnh Phương</t>
  </si>
  <si>
    <t>63DCKT3210</t>
  </si>
  <si>
    <t>Kế toán tổng hợp (DC3KT24)</t>
  </si>
  <si>
    <t>Đới Thị Ngọc</t>
  </si>
  <si>
    <t>65DLKT20148</t>
  </si>
  <si>
    <t>24/12/1993</t>
  </si>
  <si>
    <t>65DLKT20209</t>
  </si>
  <si>
    <t>65DLKT20175</t>
  </si>
  <si>
    <t>09/12/1991</t>
  </si>
  <si>
    <t>Mạc Thị Thanh</t>
  </si>
  <si>
    <t>65DLKT20227</t>
  </si>
  <si>
    <t>65DLKT20232</t>
  </si>
  <si>
    <t>21/12/1991</t>
  </si>
  <si>
    <t>Những NLCB của CNML 2 (CC1LL02)</t>
  </si>
  <si>
    <t>Báu</t>
  </si>
  <si>
    <t>64CCCD3011</t>
  </si>
  <si>
    <t>64CCCD3123</t>
  </si>
  <si>
    <t>64CCCD3022</t>
  </si>
  <si>
    <t>64CCCD3051</t>
  </si>
  <si>
    <t>Quách Mạnh</t>
  </si>
  <si>
    <t>64CCCD3030</t>
  </si>
  <si>
    <t>64CCCD3118</t>
  </si>
  <si>
    <t>Lễ</t>
  </si>
  <si>
    <t>64CCCD3115</t>
  </si>
  <si>
    <t>64CCCD3086</t>
  </si>
  <si>
    <t>07/10/1994</t>
  </si>
  <si>
    <t>64CCCD3091</t>
  </si>
  <si>
    <t>64CCCD3065</t>
  </si>
  <si>
    <t>64CCCD3087</t>
  </si>
  <si>
    <t>64CCOT3042</t>
  </si>
  <si>
    <t>Hoạt</t>
  </si>
  <si>
    <t>64CCOT3036</t>
  </si>
  <si>
    <t>15/05/1993</t>
  </si>
  <si>
    <t>64CCVS3007</t>
  </si>
  <si>
    <t>64DCDT3026</t>
  </si>
  <si>
    <t>64DCDT3039</t>
  </si>
  <si>
    <t>Lê Bảo</t>
  </si>
  <si>
    <t>64DCDT3076</t>
  </si>
  <si>
    <t>64DCDT3116</t>
  </si>
  <si>
    <t>Phạm Khắc</t>
  </si>
  <si>
    <t>64DCDT3111</t>
  </si>
  <si>
    <t>04/11/1994</t>
  </si>
  <si>
    <t>Trần Vạn</t>
  </si>
  <si>
    <t>64DCOT3217</t>
  </si>
  <si>
    <t>21/06/1995</t>
  </si>
  <si>
    <t>Thông</t>
  </si>
  <si>
    <t>64DCOT3149</t>
  </si>
  <si>
    <t>65DCCC21</t>
  </si>
  <si>
    <t>Trần Đặng Duy</t>
  </si>
  <si>
    <t>65DCCC23949</t>
  </si>
  <si>
    <t>Mai Hải</t>
  </si>
  <si>
    <t>65DCCD20466</t>
  </si>
  <si>
    <t>65DCCD20460</t>
  </si>
  <si>
    <t>65DCCD23502</t>
  </si>
  <si>
    <t>65DCDD22388</t>
  </si>
  <si>
    <t>65DCHT21984</t>
  </si>
  <si>
    <t>22/06/1996</t>
  </si>
  <si>
    <t>65DCHT23232</t>
  </si>
  <si>
    <t>65DCHT22974</t>
  </si>
  <si>
    <t>65DCHT22384</t>
  </si>
  <si>
    <t>Trần Bá</t>
  </si>
  <si>
    <t>64DCCC3038</t>
  </si>
  <si>
    <t>Từ Tuấn</t>
  </si>
  <si>
    <t>64DCCC3044</t>
  </si>
  <si>
    <t>Kết cấu bêtông cốt thép (CC2GT52)</t>
  </si>
  <si>
    <t>64CCCD4003</t>
  </si>
  <si>
    <t>64CCCD3103</t>
  </si>
  <si>
    <t>64CCCD3140</t>
  </si>
  <si>
    <t>25/11/1995</t>
  </si>
  <si>
    <t>63CCKD3060</t>
  </si>
  <si>
    <t>64CCKD3016</t>
  </si>
  <si>
    <t>64CCCS3018</t>
  </si>
  <si>
    <t>63CCCD3242</t>
  </si>
  <si>
    <t>Phân tích hoạt động kinh doanh (CC3KV32)</t>
  </si>
  <si>
    <t>64CCKT3026</t>
  </si>
  <si>
    <t>14/03/1994</t>
  </si>
  <si>
    <t>64CCKT3027</t>
  </si>
  <si>
    <t>Lưu Ngọc</t>
  </si>
  <si>
    <t>64CCKT3035</t>
  </si>
  <si>
    <t>Nguyễn Thị Hạnh</t>
  </si>
  <si>
    <t>64CCKT3025</t>
  </si>
  <si>
    <t>64CCKT3014</t>
  </si>
  <si>
    <t>Ngô Thị Hồng</t>
  </si>
  <si>
    <t>64CCKT3006</t>
  </si>
  <si>
    <t>Bùi Huyền</t>
  </si>
  <si>
    <t>64CCKT3040</t>
  </si>
  <si>
    <t>15/11/1995</t>
  </si>
  <si>
    <t>64CCKT3016</t>
  </si>
  <si>
    <t>15/01/1994</t>
  </si>
  <si>
    <t>Hoàng Thuận</t>
  </si>
  <si>
    <t>62DCCD3004</t>
  </si>
  <si>
    <t>Kết cấu bêtông cốt thép (DC2GT52)</t>
  </si>
  <si>
    <t>62DCCD3017</t>
  </si>
  <si>
    <t>63DCCD3034</t>
  </si>
  <si>
    <t>29/04/1994</t>
  </si>
  <si>
    <t>63DCCS3007</t>
  </si>
  <si>
    <t>Trần Tiến</t>
  </si>
  <si>
    <t>64DCCA3006</t>
  </si>
  <si>
    <t>64DCCD3062</t>
  </si>
  <si>
    <t>64DCCD3040</t>
  </si>
  <si>
    <t>64DCCD3026</t>
  </si>
  <si>
    <t>64DCCD3269</t>
  </si>
  <si>
    <t>19/02/1993</t>
  </si>
  <si>
    <t>Đinh Gia</t>
  </si>
  <si>
    <t>64DCCD3239</t>
  </si>
  <si>
    <t>64DCCD3244</t>
  </si>
  <si>
    <t>64DCCD3251</t>
  </si>
  <si>
    <t>64DCCD3285</t>
  </si>
  <si>
    <t>64DCCD3225</t>
  </si>
  <si>
    <t>23/05/1995</t>
  </si>
  <si>
    <t>64DCCD3242</t>
  </si>
  <si>
    <t>64DCDB3004</t>
  </si>
  <si>
    <t>Mẫn Văn</t>
  </si>
  <si>
    <t>64DCDB3024</t>
  </si>
  <si>
    <t>64DCDB3160</t>
  </si>
  <si>
    <t>Hóa học đại cương  (DC1CB27)</t>
  </si>
  <si>
    <t>62DCCD3037</t>
  </si>
  <si>
    <t>31/03/1993</t>
  </si>
  <si>
    <t>Công nghệ vi điện tử (DC3DT82)</t>
  </si>
  <si>
    <t>64DCDT3023</t>
  </si>
  <si>
    <t>64DCDT3061</t>
  </si>
  <si>
    <t>21/07/1995</t>
  </si>
  <si>
    <t>64DCDT3080</t>
  </si>
  <si>
    <t>64DCDT3078</t>
  </si>
  <si>
    <t>10/05/1995</t>
  </si>
  <si>
    <t>Cần</t>
  </si>
  <si>
    <t>64DCDT3131</t>
  </si>
  <si>
    <t>08/04/1993</t>
  </si>
  <si>
    <t>Đỗ Sơn</t>
  </si>
  <si>
    <t>64DCDT3173</t>
  </si>
  <si>
    <t>26/06/1995</t>
  </si>
  <si>
    <t>Mạc Văn</t>
  </si>
  <si>
    <t>64DCDT3124</t>
  </si>
  <si>
    <t>01/05/1994</t>
  </si>
  <si>
    <t>Nguyên lý kế toán (DC2KV68)</t>
  </si>
  <si>
    <t>63DCKT3143</t>
  </si>
  <si>
    <t>64DCKT3116</t>
  </si>
  <si>
    <t>64DCKT3071</t>
  </si>
  <si>
    <t>64DCKT3037</t>
  </si>
  <si>
    <t>64DCKT3117</t>
  </si>
  <si>
    <t>64DCKT3112</t>
  </si>
  <si>
    <t>64DCKT3137</t>
  </si>
  <si>
    <t>64DCKT3250</t>
  </si>
  <si>
    <t>01/09/1995</t>
  </si>
  <si>
    <t>64DCKT3151</t>
  </si>
  <si>
    <t>Lê Vân</t>
  </si>
  <si>
    <t>64DCQT3105</t>
  </si>
  <si>
    <t>65DCKT20068</t>
  </si>
  <si>
    <t>09/06/1996</t>
  </si>
  <si>
    <t>Hoàng Diệu</t>
  </si>
  <si>
    <t>65DCKT21572</t>
  </si>
  <si>
    <t>08/01/1996</t>
  </si>
  <si>
    <t>65DCKT21563</t>
  </si>
  <si>
    <t>65DCKT21938</t>
  </si>
  <si>
    <t>65DCKT21951</t>
  </si>
  <si>
    <t>65DCKT20056</t>
  </si>
  <si>
    <t>16/08/1996</t>
  </si>
  <si>
    <t>65DCKT22186</t>
  </si>
  <si>
    <t>Nguyễn Thị Tố</t>
  </si>
  <si>
    <t>65DCKT22314</t>
  </si>
  <si>
    <t>08/05/1995</t>
  </si>
  <si>
    <t>Hoàng Thuỳ</t>
  </si>
  <si>
    <t>65DCKT21589</t>
  </si>
  <si>
    <t>Bùi Thị Hà</t>
  </si>
  <si>
    <t>65DCKX21458</t>
  </si>
  <si>
    <t>01/12/1996</t>
  </si>
  <si>
    <t>Tăng Thị Ngọc</t>
  </si>
  <si>
    <t>65DCKX23896</t>
  </si>
  <si>
    <t>65DCKX23986</t>
  </si>
  <si>
    <t>65DCKX23219</t>
  </si>
  <si>
    <t>65DCKX23213</t>
  </si>
  <si>
    <t>Trần Thị Quỳnh</t>
  </si>
  <si>
    <t>65DCKX22256</t>
  </si>
  <si>
    <t>Khuất Nhật</t>
  </si>
  <si>
    <t>65DCKX23224</t>
  </si>
  <si>
    <t>Trương Thị Như</t>
  </si>
  <si>
    <t>65DCKX21444</t>
  </si>
  <si>
    <t>Vũ Thị Vân</t>
  </si>
  <si>
    <t>65DCVB22632</t>
  </si>
  <si>
    <t>65DCVB24444</t>
  </si>
  <si>
    <t>An Hoàng</t>
  </si>
  <si>
    <t>65DCVB22635</t>
  </si>
  <si>
    <t>65DCVB21873</t>
  </si>
  <si>
    <t>08/05/1996</t>
  </si>
  <si>
    <t>65DCVB23209</t>
  </si>
  <si>
    <t>65DCVL20665</t>
  </si>
  <si>
    <t>Ngô Thị Lệ</t>
  </si>
  <si>
    <t>65DCVL22168</t>
  </si>
  <si>
    <t>65DCVL23212</t>
  </si>
  <si>
    <t>Kế toán hành chính sự nghiệp (DC3KV30)</t>
  </si>
  <si>
    <t>Đặng Thị Quỳnh</t>
  </si>
  <si>
    <t>64DCKT3044</t>
  </si>
  <si>
    <t>64DCKT2053</t>
  </si>
  <si>
    <t>22/05/1994</t>
  </si>
  <si>
    <t>Doãn Thị Thu</t>
  </si>
  <si>
    <t>64DCKT3017</t>
  </si>
  <si>
    <t>Phạm Thúy</t>
  </si>
  <si>
    <t>64DCKT3061</t>
  </si>
  <si>
    <t>64DCKT3004</t>
  </si>
  <si>
    <t>21/01/1995</t>
  </si>
  <si>
    <t>64DCKT3077</t>
  </si>
  <si>
    <t>64DCKT3042</t>
  </si>
  <si>
    <t>14/07/1994</t>
  </si>
  <si>
    <t>64DCKT3057</t>
  </si>
  <si>
    <t>Đỗ Thị Đài</t>
  </si>
  <si>
    <t>64DCKT3101</t>
  </si>
  <si>
    <t>23/02/1995</t>
  </si>
  <si>
    <t>64DCKT3127</t>
  </si>
  <si>
    <t>Trần Hoài</t>
  </si>
  <si>
    <t>64DCKT3149</t>
  </si>
  <si>
    <t>64DCKT3273</t>
  </si>
  <si>
    <t>Lý thuyết XS - TK (DC1CB19)</t>
  </si>
  <si>
    <t>64DCQT3075</t>
  </si>
  <si>
    <t>65DCKT20050</t>
  </si>
  <si>
    <t>Kết cấu thép máy xây dựng (DC3MX40)</t>
  </si>
  <si>
    <t>64DCMX3001</t>
  </si>
  <si>
    <t>Hoàng Đại</t>
  </si>
  <si>
    <t>64DCMX3071</t>
  </si>
  <si>
    <t>26/02/1995</t>
  </si>
  <si>
    <t>64DCMX3075</t>
  </si>
  <si>
    <t>64DCMX3058</t>
  </si>
  <si>
    <t>Đào Thành</t>
  </si>
  <si>
    <t>64DCTH3065</t>
  </si>
  <si>
    <t>Phân tích và TK HTTT (DC2HT37)</t>
  </si>
  <si>
    <t>20/08/1993</t>
  </si>
  <si>
    <t>Máy xây dựng (CC2GT42)</t>
  </si>
  <si>
    <t>Tô Ngọc</t>
  </si>
  <si>
    <t>65CCCD20795</t>
  </si>
  <si>
    <t>Đồng Xuân</t>
  </si>
  <si>
    <t>65CCCD20331</t>
  </si>
  <si>
    <t>65CCCD20771</t>
  </si>
  <si>
    <t>65CCCD20156</t>
  </si>
  <si>
    <t>27/03/1996</t>
  </si>
  <si>
    <t>65CCCD20596</t>
  </si>
  <si>
    <t>65CCCD20251</t>
  </si>
  <si>
    <t>Vũ Đặng</t>
  </si>
  <si>
    <t>65CCCD20233</t>
  </si>
  <si>
    <t>23/02/1996</t>
  </si>
  <si>
    <t>Hình họa - Vẽ kỹ thuật  (DC2CO11)</t>
  </si>
  <si>
    <t>64DCCS3049</t>
  </si>
  <si>
    <t>Đồng Văn</t>
  </si>
  <si>
    <t>64DCCS3066</t>
  </si>
  <si>
    <t>24/04/1994</t>
  </si>
  <si>
    <t>65DCDB20576</t>
  </si>
  <si>
    <t>11/07/1996</t>
  </si>
  <si>
    <t>Đỗ Đình</t>
  </si>
  <si>
    <t>65DCDB20615</t>
  </si>
  <si>
    <t>65DCDB20594</t>
  </si>
  <si>
    <t>65DCDB22050</t>
  </si>
  <si>
    <t>Hoàng Quốc</t>
  </si>
  <si>
    <t>65DCDB20588</t>
  </si>
  <si>
    <t>Hoàng Công</t>
  </si>
  <si>
    <t>Biên</t>
  </si>
  <si>
    <t>65DCDB20556</t>
  </si>
  <si>
    <t>05/12/1996</t>
  </si>
  <si>
    <t>65DCDB20567</t>
  </si>
  <si>
    <t>65DCDB23528</t>
  </si>
  <si>
    <t>65DCDB20552</t>
  </si>
  <si>
    <t>28/09/1996</t>
  </si>
  <si>
    <t>Địa chất công trình (DC2CT31)</t>
  </si>
  <si>
    <t>62DCCD3088</t>
  </si>
  <si>
    <t>65DCCC23442</t>
  </si>
  <si>
    <t>09/07/1996</t>
  </si>
  <si>
    <t>65DCCC23950</t>
  </si>
  <si>
    <t>65DCCC21732</t>
  </si>
  <si>
    <t>29/09/1996</t>
  </si>
  <si>
    <t>65DCCD22695</t>
  </si>
  <si>
    <t>27/08/1996</t>
  </si>
  <si>
    <t>Đinh Đông</t>
  </si>
  <si>
    <t>65DCCD20439</t>
  </si>
  <si>
    <t>65DCCD20481</t>
  </si>
  <si>
    <t>18/12/1996</t>
  </si>
  <si>
    <t>65DCCD20438</t>
  </si>
  <si>
    <t>65DCCD22017</t>
  </si>
  <si>
    <t>65DCCD20434</t>
  </si>
  <si>
    <t>65DCCD22431</t>
  </si>
  <si>
    <t>24/09/1996</t>
  </si>
  <si>
    <t>Sao</t>
  </si>
  <si>
    <t>65DCCD22418</t>
  </si>
  <si>
    <t>65DCCD22008</t>
  </si>
  <si>
    <t>65DCCD21679</t>
  </si>
  <si>
    <t>Nguyễn Phạm</t>
  </si>
  <si>
    <t>65DCDB20584</t>
  </si>
  <si>
    <t>65DCDB20542</t>
  </si>
  <si>
    <t>Có</t>
  </si>
  <si>
    <t>65DCDB20566</t>
  </si>
  <si>
    <t>65DCDB22059</t>
  </si>
  <si>
    <t>23/07/1996</t>
  </si>
  <si>
    <t>65DCDD20354</t>
  </si>
  <si>
    <t>65DCDD21996</t>
  </si>
  <si>
    <t>Sức bền vật liệu (DC2CO26)</t>
  </si>
  <si>
    <t>64DCOT3210</t>
  </si>
  <si>
    <t>65DCOT24373</t>
  </si>
  <si>
    <t>Đinh Trung</t>
  </si>
  <si>
    <t>65DCOT23116</t>
  </si>
  <si>
    <t>65DCOT24027</t>
  </si>
  <si>
    <t>Hoàng Tiến</t>
  </si>
  <si>
    <t>65DCHT20248</t>
  </si>
  <si>
    <t>Cấu trúc DL và giải thuật (DC2HT26)</t>
  </si>
  <si>
    <t>65DCHT22204</t>
  </si>
  <si>
    <t>65DCHT21635</t>
  </si>
  <si>
    <t>65DCHT21981</t>
  </si>
  <si>
    <t>21/08/1996</t>
  </si>
  <si>
    <t>65DCHT24385</t>
  </si>
  <si>
    <t>Mạc Tiến</t>
  </si>
  <si>
    <t>65DCHT21656</t>
  </si>
  <si>
    <t>65DCHT20234</t>
  </si>
  <si>
    <t>Kinh tế lượng (DC2KV63)</t>
  </si>
  <si>
    <t>Doãn Thuý</t>
  </si>
  <si>
    <t>65DCKT22888</t>
  </si>
  <si>
    <t>16/01/1996</t>
  </si>
  <si>
    <t>Vũ Thị Thanh</t>
  </si>
  <si>
    <t>65DCKT21949</t>
  </si>
  <si>
    <t>07/04/1999</t>
  </si>
  <si>
    <t>Trần Thị Hoài</t>
  </si>
  <si>
    <t>65DCKT22896</t>
  </si>
  <si>
    <t>Hoàng Thị Hải</t>
  </si>
  <si>
    <t>65DCQT20107</t>
  </si>
  <si>
    <t>Diễn</t>
  </si>
  <si>
    <t>65DLKT20174</t>
  </si>
  <si>
    <t>Đinh Thùy</t>
  </si>
  <si>
    <t>65DLKT20086</t>
  </si>
  <si>
    <t>21/05/1993</t>
  </si>
  <si>
    <t>65DLKT20052</t>
  </si>
  <si>
    <t>Lý thuyết xác suất - thống kê (DC1CB20)</t>
  </si>
  <si>
    <t>Đặng Thị Thùy</t>
  </si>
  <si>
    <t>64DCDT3093</t>
  </si>
  <si>
    <t>65DCCC23367</t>
  </si>
  <si>
    <t>65DCCC23535</t>
  </si>
  <si>
    <t>04/01/1996</t>
  </si>
  <si>
    <t>65DCDB20619</t>
  </si>
  <si>
    <t>65DCDB20568</t>
  </si>
  <si>
    <t>65DCDB20545</t>
  </si>
  <si>
    <t>65DCKX23291</t>
  </si>
  <si>
    <t>65DCKX23287</t>
  </si>
  <si>
    <t>65DLCD21100</t>
  </si>
  <si>
    <t>01/10/1992</t>
  </si>
  <si>
    <t>Khoẻ</t>
  </si>
  <si>
    <t>65DLCD20528</t>
  </si>
  <si>
    <t>25/12/1992</t>
  </si>
  <si>
    <t>65DLDD20368</t>
  </si>
  <si>
    <t>08/11/1989</t>
  </si>
  <si>
    <t>65DLDD20408</t>
  </si>
  <si>
    <t>02/10/1993</t>
  </si>
  <si>
    <t>65DLDD20334</t>
  </si>
  <si>
    <t>24/03/1993</t>
  </si>
  <si>
    <t>65DLDD20321</t>
  </si>
  <si>
    <t>13/02/1991</t>
  </si>
  <si>
    <t>65DLDD20410</t>
  </si>
  <si>
    <t>10/03/1992</t>
  </si>
  <si>
    <t>Toán 1 (DC1CB11)</t>
  </si>
  <si>
    <t>Tống Thanh</t>
  </si>
  <si>
    <t>64DCDD3035</t>
  </si>
  <si>
    <t>Hồ Đức</t>
  </si>
  <si>
    <t>64DCDT3110</t>
  </si>
  <si>
    <t>10/02/1993</t>
  </si>
  <si>
    <t>64DCDT3114</t>
  </si>
  <si>
    <t>28/07/1992</t>
  </si>
  <si>
    <t>Phùng Thanh</t>
  </si>
  <si>
    <t>64DCDT3156</t>
  </si>
  <si>
    <t>64DCMT3014</t>
  </si>
  <si>
    <t>64DCMX3066</t>
  </si>
  <si>
    <t>Nguyễn Khánh</t>
  </si>
  <si>
    <t>64DCOT3143</t>
  </si>
  <si>
    <t>65DCDB20598</t>
  </si>
  <si>
    <t>07/12/1996</t>
  </si>
  <si>
    <t>Trịnh Quang</t>
  </si>
  <si>
    <t>65DCDB20561</t>
  </si>
  <si>
    <t>Khổng Vũ</t>
  </si>
  <si>
    <t>65DCDD22387</t>
  </si>
  <si>
    <t>65DCDD22392</t>
  </si>
  <si>
    <t>03/01/1996</t>
  </si>
  <si>
    <t>65DCHT21647</t>
  </si>
  <si>
    <t>Hà Tuấn</t>
  </si>
  <si>
    <t>64DCDB3159</t>
  </si>
  <si>
    <t>Quy hoạch giao thông vận tải (DC3DB71)</t>
  </si>
  <si>
    <t>63DCDB3056</t>
  </si>
  <si>
    <t>Chí</t>
  </si>
  <si>
    <t>65DLCD21337</t>
  </si>
  <si>
    <t>24/09/1991</t>
  </si>
  <si>
    <t>65DLCD20471</t>
  </si>
  <si>
    <t>17/10/1992</t>
  </si>
  <si>
    <t>65DLCD20641</t>
  </si>
  <si>
    <t>15/02/1992</t>
  </si>
  <si>
    <t>65DLCD21053</t>
  </si>
  <si>
    <t>04/01/1992</t>
  </si>
  <si>
    <t>Sức bền vật liệu (DC2CO25)</t>
  </si>
  <si>
    <t>Võ</t>
  </si>
  <si>
    <t>62DCCD3135</t>
  </si>
  <si>
    <t>29/06/1999</t>
  </si>
  <si>
    <t>Trương Đình</t>
  </si>
  <si>
    <t>65DCCC23858</t>
  </si>
  <si>
    <t>65DCCC22720</t>
  </si>
  <si>
    <t>24/01/1996</t>
  </si>
  <si>
    <t>65DCCC21350</t>
  </si>
  <si>
    <t>65DCCD20437</t>
  </si>
  <si>
    <t>65DCCD20478</t>
  </si>
  <si>
    <t>27/04/1996</t>
  </si>
  <si>
    <t>Lưu Trường</t>
  </si>
  <si>
    <t>65DCCD20475</t>
  </si>
  <si>
    <t>65DCCD23837</t>
  </si>
  <si>
    <t>09/01/1996</t>
  </si>
  <si>
    <t>65DCCD23835</t>
  </si>
  <si>
    <t>Nguyễn Kiến</t>
  </si>
  <si>
    <t>65DCCD22427</t>
  </si>
  <si>
    <t>65DCCS20667</t>
  </si>
  <si>
    <t>65DCCS20639</t>
  </si>
  <si>
    <t>65DCCS24403</t>
  </si>
  <si>
    <t>65DCCS23082</t>
  </si>
  <si>
    <t>13/06/1996</t>
  </si>
  <si>
    <t>Phạm Mạnh</t>
  </si>
  <si>
    <t>65DCCS23360</t>
  </si>
  <si>
    <t>25/12/1996</t>
  </si>
  <si>
    <t>Hoàng Nhật</t>
  </si>
  <si>
    <t>65DCCS20644</t>
  </si>
  <si>
    <t>04/09/1996</t>
  </si>
  <si>
    <t>65DCDB20558</t>
  </si>
  <si>
    <t>05/10/1996</t>
  </si>
  <si>
    <t>65DCDB20606</t>
  </si>
  <si>
    <t>01/10/1996</t>
  </si>
  <si>
    <t>65DCDB20607</t>
  </si>
  <si>
    <t>65DCDB21725</t>
  </si>
  <si>
    <t>65DCDB20574</t>
  </si>
  <si>
    <t>Mai Anh</t>
  </si>
  <si>
    <t>65DCDB23081</t>
  </si>
  <si>
    <t>17/09/1996</t>
  </si>
  <si>
    <t>65DCDB22817</t>
  </si>
  <si>
    <t>Bạch Xuân</t>
  </si>
  <si>
    <t>65DCDB20565</t>
  </si>
  <si>
    <t>65DCDD21998</t>
  </si>
  <si>
    <t>65DCDD23931</t>
  </si>
  <si>
    <t>65DCDD21665</t>
  </si>
  <si>
    <t>Kế toán tài chính (DL3KT21)</t>
  </si>
  <si>
    <t>65DLKT20215</t>
  </si>
  <si>
    <t>28/05/1993</t>
  </si>
  <si>
    <t>65DLKT20076</t>
  </si>
  <si>
    <t>Cơ học cơ sở  (DC2CO21)</t>
  </si>
  <si>
    <t>Bùi Hoài</t>
  </si>
  <si>
    <t>63DCDD3147</t>
  </si>
  <si>
    <t>13/04/1994</t>
  </si>
  <si>
    <t>64DCOT3216</t>
  </si>
  <si>
    <t>Sắc</t>
  </si>
  <si>
    <t>65DCDD23828</t>
  </si>
  <si>
    <t>Tài chính - Tiền tệ (DC2KV67)</t>
  </si>
  <si>
    <t>63DCKT3034</t>
  </si>
  <si>
    <t>63DCKT3169</t>
  </si>
  <si>
    <t>07/01/1992</t>
  </si>
  <si>
    <t>Phạm Thị Quỳnh</t>
  </si>
  <si>
    <t>64DCKT3041</t>
  </si>
  <si>
    <t>63DCQT3010</t>
  </si>
  <si>
    <t>63DCQT3023</t>
  </si>
  <si>
    <t>01/02/1993</t>
  </si>
  <si>
    <t>63DCQT3043</t>
  </si>
  <si>
    <t>Toán 3 (DC1CB13)</t>
  </si>
  <si>
    <t>64DCOT3218</t>
  </si>
  <si>
    <t>65DCCC23534</t>
  </si>
  <si>
    <t>65DCCS22719</t>
  </si>
  <si>
    <t>65DCCS20379</t>
  </si>
  <si>
    <t>Lê Thị Khánh</t>
  </si>
  <si>
    <t>65DCDB20629</t>
  </si>
  <si>
    <t>Phạm Bá</t>
  </si>
  <si>
    <t>65DCDD22837</t>
  </si>
  <si>
    <t>02/02/1996</t>
  </si>
  <si>
    <t>Phan Hữu</t>
  </si>
  <si>
    <t>Đinh</t>
  </si>
  <si>
    <t>65DCHT22979</t>
  </si>
  <si>
    <t>Đỗ Tùng</t>
  </si>
  <si>
    <t>65DCHT22357</t>
  </si>
  <si>
    <t>65DCHT21966</t>
  </si>
  <si>
    <t>65DCHT22378</t>
  </si>
  <si>
    <t>03/12/1996</t>
  </si>
  <si>
    <t>Quy</t>
  </si>
  <si>
    <t>65DCHT23243</t>
  </si>
  <si>
    <t>Trịnh Hoàng</t>
  </si>
  <si>
    <t>65DCHT23643</t>
  </si>
  <si>
    <t>65DCHT22225</t>
  </si>
  <si>
    <t>Toán 1 (DC1CB17)</t>
  </si>
  <si>
    <t>Sen</t>
  </si>
  <si>
    <t>64DCKT3107</t>
  </si>
  <si>
    <t>Đặng Phan Cẩm</t>
  </si>
  <si>
    <t>65DCKT22892</t>
  </si>
  <si>
    <t>Thiều Văn</t>
  </si>
  <si>
    <t>65DCQT20014</t>
  </si>
  <si>
    <t>Đệ</t>
  </si>
  <si>
    <t>65DCQT21892</t>
  </si>
  <si>
    <t>11/04/1996</t>
  </si>
  <si>
    <t>65DCQT22908</t>
  </si>
  <si>
    <t>65DCQT23197</t>
  </si>
  <si>
    <t>64CCCD3008</t>
  </si>
  <si>
    <t>Tiếng Anh 1 (CC1CB31)</t>
  </si>
  <si>
    <t>13/05/1995</t>
  </si>
  <si>
    <t>Nguyễn Thắng</t>
  </si>
  <si>
    <t>64CCCD3045</t>
  </si>
  <si>
    <t>64CCCD3070</t>
  </si>
  <si>
    <t>64CCCD3112</t>
  </si>
  <si>
    <t>64CCCD3139</t>
  </si>
  <si>
    <t>64CCCD3063</t>
  </si>
  <si>
    <t>Tự</t>
  </si>
  <si>
    <t>64CCCS3010</t>
  </si>
  <si>
    <t>25/05/1993</t>
  </si>
  <si>
    <t>64CCKD3012</t>
  </si>
  <si>
    <t>Phùng Văn</t>
  </si>
  <si>
    <t>64CCCC3002</t>
  </si>
  <si>
    <t>64CCOT3052</t>
  </si>
  <si>
    <t>64CCOT3035</t>
  </si>
  <si>
    <t>Toán 2 (DC1CB12)</t>
  </si>
  <si>
    <t>64DCCD3118</t>
  </si>
  <si>
    <t>06/04/1992</t>
  </si>
  <si>
    <t>Dương Quang</t>
  </si>
  <si>
    <t>Tịnh</t>
  </si>
  <si>
    <t>64DCDD3121</t>
  </si>
  <si>
    <t>64DCDD3140</t>
  </si>
  <si>
    <t>13/03/1993</t>
  </si>
  <si>
    <t>64DCDT3182</t>
  </si>
  <si>
    <t>Hồ Hữu Trung</t>
  </si>
  <si>
    <t>64DCDT3075</t>
  </si>
  <si>
    <t>65DCCS20457</t>
  </si>
  <si>
    <t>08/06/1996</t>
  </si>
  <si>
    <t>65DCDB20610</t>
  </si>
  <si>
    <t>28/03/1996</t>
  </si>
  <si>
    <t>65DCHT23320</t>
  </si>
  <si>
    <t>65DLCD20500</t>
  </si>
  <si>
    <t>15/02/1993</t>
  </si>
  <si>
    <t>65DLCD20594</t>
  </si>
  <si>
    <t>16/04/1991</t>
  </si>
  <si>
    <t>65DLCD20507</t>
  </si>
  <si>
    <t>16/09/1990</t>
  </si>
  <si>
    <t>Vũ Hồng</t>
  </si>
  <si>
    <t>Vụ</t>
  </si>
  <si>
    <t>65DLCD20672</t>
  </si>
  <si>
    <t>25/07/1993</t>
  </si>
  <si>
    <t>Kiều Văn</t>
  </si>
  <si>
    <t>65DLCD21099</t>
  </si>
  <si>
    <t>26/07/1993</t>
  </si>
  <si>
    <t>Điền</t>
  </si>
  <si>
    <t>65DLCD20477</t>
  </si>
  <si>
    <t>20/06/1992</t>
  </si>
  <si>
    <t>65DLCD20721</t>
  </si>
  <si>
    <t>10/05/1992</t>
  </si>
  <si>
    <t>Khởi</t>
  </si>
  <si>
    <t>65DLDD20390</t>
  </si>
  <si>
    <t>65DLDD20429</t>
  </si>
  <si>
    <t>25/02/1992</t>
  </si>
  <si>
    <t>Vật liệu xây dựng (CC2GT35)</t>
  </si>
  <si>
    <t>Phạm Sỹ</t>
  </si>
  <si>
    <t>64CCCD3136</t>
  </si>
  <si>
    <t>09/10/1992</t>
  </si>
  <si>
    <t>Thái Văn</t>
  </si>
  <si>
    <t>64CCCD3072</t>
  </si>
  <si>
    <t>Lưu Tuấn</t>
  </si>
  <si>
    <t>64CCKD3008</t>
  </si>
  <si>
    <t>64CCKD3030</t>
  </si>
  <si>
    <t>Huê</t>
  </si>
  <si>
    <t>64CCKK3007</t>
  </si>
  <si>
    <t>Kế toán xây dựng cơ bản (CC3KT29)</t>
  </si>
  <si>
    <t>64CCKT3021</t>
  </si>
  <si>
    <t>Kết cấu thép (DC2GT51)</t>
  </si>
  <si>
    <t>62DCCD3039</t>
  </si>
  <si>
    <t>Viện</t>
  </si>
  <si>
    <t>63DCCS3009</t>
  </si>
  <si>
    <t>64DCCA3023</t>
  </si>
  <si>
    <t>05/09/1995</t>
  </si>
  <si>
    <t>64DCCA3037</t>
  </si>
  <si>
    <t>Phan Anh</t>
  </si>
  <si>
    <t>64DCCA3042</t>
  </si>
  <si>
    <t>64DCCD3168</t>
  </si>
  <si>
    <t>14/06/1995</t>
  </si>
  <si>
    <t>Bùi Hữu</t>
  </si>
  <si>
    <t>64DCCD3181</t>
  </si>
  <si>
    <t>Dương Hữu</t>
  </si>
  <si>
    <t>64DCDB3082</t>
  </si>
  <si>
    <t>Đỗ Thị Thu</t>
  </si>
  <si>
    <t>64DCDB3166</t>
  </si>
  <si>
    <t>63DCDD3008</t>
  </si>
  <si>
    <t>Kết cấu bêtông cốt thép (DC2DD52)</t>
  </si>
  <si>
    <t>Chứ</t>
  </si>
  <si>
    <t>64DCDD3013</t>
  </si>
  <si>
    <t>19/03/1994</t>
  </si>
  <si>
    <t>64DCDD3012</t>
  </si>
  <si>
    <t>24/06/1994</t>
  </si>
  <si>
    <t>64DCDD3167</t>
  </si>
  <si>
    <t>64DCDD3034</t>
  </si>
  <si>
    <t>21/02/1995</t>
  </si>
  <si>
    <t>64DCDD3024</t>
  </si>
  <si>
    <t>08/12/1989</t>
  </si>
  <si>
    <t>64DCDD3061</t>
  </si>
  <si>
    <t>Doanh</t>
  </si>
  <si>
    <t>64DCDD3134</t>
  </si>
  <si>
    <t>64DCDD3156</t>
  </si>
  <si>
    <t>64DCDD3144</t>
  </si>
  <si>
    <t>64DCDD3104</t>
  </si>
  <si>
    <t>Cơ sở truyền số liệu  (DC3DT60)</t>
  </si>
  <si>
    <t>Lộ Thị</t>
  </si>
  <si>
    <t>64DCDT3027</t>
  </si>
  <si>
    <t>Tô Minh</t>
  </si>
  <si>
    <t>64DCDT3006</t>
  </si>
  <si>
    <t>64DCDT3139</t>
  </si>
  <si>
    <t>17/04/1995</t>
  </si>
  <si>
    <t>64DCDT3158</t>
  </si>
  <si>
    <t>26/01/1995</t>
  </si>
  <si>
    <t>64DCDT3199</t>
  </si>
  <si>
    <t>Lương Mạnh</t>
  </si>
  <si>
    <t>64DCDT3137</t>
  </si>
  <si>
    <t>64DCDT3175</t>
  </si>
  <si>
    <t>Thương mại điện tử (DC2KV90)</t>
  </si>
  <si>
    <t>64DCKT3087</t>
  </si>
  <si>
    <t>64DCKT3300</t>
  </si>
  <si>
    <t>64DCKT3232</t>
  </si>
  <si>
    <t>08/06/1995</t>
  </si>
  <si>
    <t>Công nghệ kim loại (DC2CK33)</t>
  </si>
  <si>
    <t>64DCMT3038</t>
  </si>
  <si>
    <t>Lương Minh</t>
  </si>
  <si>
    <t>64DCOT3013</t>
  </si>
  <si>
    <t>64DCOT3057</t>
  </si>
  <si>
    <t>Hóa học đại cương  (DC1CB26)</t>
  </si>
  <si>
    <t>63DCCD3271</t>
  </si>
  <si>
    <t>Khá</t>
  </si>
  <si>
    <t>64DCOT3177</t>
  </si>
  <si>
    <t>64DCTH3113</t>
  </si>
  <si>
    <t>Automat và ngôn ngữ hình thức (DC2TH33)</t>
  </si>
  <si>
    <t>65DCKX21474</t>
  </si>
  <si>
    <t>Thiết kế cầu (DC2KX42)</t>
  </si>
  <si>
    <t>22/09/1991</t>
  </si>
  <si>
    <t>65DCKX21854</t>
  </si>
  <si>
    <t>65DCVB24238</t>
  </si>
  <si>
    <t>Bảo hiểm trong giao thông vận tải (DC2CB89)</t>
  </si>
  <si>
    <t>Nguyễn Thị Thúy</t>
  </si>
  <si>
    <t>65DCVS21511</t>
  </si>
  <si>
    <t>65DCVS21514</t>
  </si>
  <si>
    <t>02/07/1996</t>
  </si>
  <si>
    <t>65DCVS21874</t>
  </si>
  <si>
    <t>28/01/1996</t>
  </si>
  <si>
    <t>Động lực học công trình (DC2CO28)</t>
  </si>
  <si>
    <t>Ngần</t>
  </si>
  <si>
    <t>65DLCD20722</t>
  </si>
  <si>
    <t>10/10/1991</t>
  </si>
  <si>
    <t>Lê Phong</t>
  </si>
  <si>
    <t>65DLCD21049</t>
  </si>
  <si>
    <t>23/07/1992</t>
  </si>
  <si>
    <t>65DLCD20698</t>
  </si>
  <si>
    <t>11/06/1993</t>
  </si>
  <si>
    <t>65DLCD20531</t>
  </si>
  <si>
    <t>02/03/1992</t>
  </si>
  <si>
    <t>65DLCD20621</t>
  </si>
  <si>
    <t>65DLCD20472</t>
  </si>
  <si>
    <t>13/06/1991</t>
  </si>
  <si>
    <t>Hà Hồng</t>
  </si>
  <si>
    <t>65DLCD21067</t>
  </si>
  <si>
    <t>26/01/1990</t>
  </si>
  <si>
    <t>Vật lý đại cương 2 (DL1CB22)</t>
  </si>
  <si>
    <t>65DLDD20394</t>
  </si>
  <si>
    <t>07/05/1991</t>
  </si>
  <si>
    <t>Cơ học kết cấu  (DL2CT27)</t>
  </si>
  <si>
    <t>65DLDD20348</t>
  </si>
  <si>
    <t>06/12/1991</t>
  </si>
  <si>
    <t>Thuế (DC3KV49)</t>
  </si>
  <si>
    <t>Dương Thanh</t>
  </si>
  <si>
    <t>64DCKT3090</t>
  </si>
  <si>
    <t>Lê Hồng Bảo</t>
  </si>
  <si>
    <t>64DCKT3084</t>
  </si>
  <si>
    <t>64DCKT3099</t>
  </si>
  <si>
    <t>Nguyễn Thị Ly</t>
  </si>
  <si>
    <t>64DCKT3135</t>
  </si>
  <si>
    <t>27/09/1995</t>
  </si>
  <si>
    <t>64DCKT3225</t>
  </si>
  <si>
    <t>Bùi Kim</t>
  </si>
  <si>
    <t>Phụng</t>
  </si>
  <si>
    <t>64DCKT3197</t>
  </si>
  <si>
    <t>Nguyễn Thị Thùy</t>
  </si>
  <si>
    <t>64DCKT3166</t>
  </si>
  <si>
    <t>64DCKT3210</t>
  </si>
  <si>
    <t>Pháp luật Việt Nam đại cương (CC1LL05)</t>
  </si>
  <si>
    <t>64CCKD3026</t>
  </si>
  <si>
    <t>64CCOT3047</t>
  </si>
  <si>
    <t>Nông Công</t>
  </si>
  <si>
    <t>65CCCD20193</t>
  </si>
  <si>
    <t>Kiểm toán căn bản (CC2KV81)</t>
  </si>
  <si>
    <t>63CCKT3112</t>
  </si>
  <si>
    <t>14/05/1992</t>
  </si>
  <si>
    <t>Bùi Giang</t>
  </si>
  <si>
    <t>63CCKT4000</t>
  </si>
  <si>
    <t>Kết cấu thép (DC2DD51)</t>
  </si>
  <si>
    <t>64DCDD3009</t>
  </si>
  <si>
    <t>64DCDD3132</t>
  </si>
  <si>
    <t>Đỗ Quang</t>
  </si>
  <si>
    <t>Vọng</t>
  </si>
  <si>
    <t>64DCDD3177</t>
  </si>
  <si>
    <t>Điện tử số (DC2DT51)</t>
  </si>
  <si>
    <t>Trịnh Đức</t>
  </si>
  <si>
    <t>Tín</t>
  </si>
  <si>
    <t>64DCDT3055</t>
  </si>
  <si>
    <t>64DCDT3130</t>
  </si>
  <si>
    <t>Toán 2 (DC1CB18)</t>
  </si>
  <si>
    <t>Nguyên lý thống kê KT (DC2KV71)</t>
  </si>
  <si>
    <t>64DCKT3188</t>
  </si>
  <si>
    <t>An toàn và bảo mật hệ thống thông tin (DC3HT51)</t>
  </si>
  <si>
    <t>Ngô Văn Phạm</t>
  </si>
  <si>
    <t>64DCTH3096</t>
  </si>
  <si>
    <t>64DCTH3104</t>
  </si>
  <si>
    <t>64DCTH3149</t>
  </si>
  <si>
    <t>10/08/1994</t>
  </si>
  <si>
    <t>64DCTH3147</t>
  </si>
  <si>
    <t>64DCTH3134</t>
  </si>
  <si>
    <t>05/07/1995</t>
  </si>
  <si>
    <t>64DCTH3182</t>
  </si>
  <si>
    <t>30/08/1995</t>
  </si>
  <si>
    <t>64DCTH3085</t>
  </si>
  <si>
    <t>19/04/1994</t>
  </si>
  <si>
    <t>Vật lý đại cương 1 (CC1CB21)</t>
  </si>
  <si>
    <t>Nguyễn Song</t>
  </si>
  <si>
    <t>64CCCD3092</t>
  </si>
  <si>
    <t>65CCCD20276</t>
  </si>
  <si>
    <t>07/03/1996</t>
  </si>
  <si>
    <t>65CCCD20472</t>
  </si>
  <si>
    <t>20/05/1996</t>
  </si>
  <si>
    <t>Nhập môn Cơ sở dữ liệu (DC2TT22)</t>
  </si>
  <si>
    <t>65DCHT22223</t>
  </si>
  <si>
    <t>Kinh tế xây dựng (DC3KX71)</t>
  </si>
  <si>
    <t>Phạm Thị Phương</t>
  </si>
  <si>
    <t>65DCKX22141</t>
  </si>
  <si>
    <t>27/05/1996</t>
  </si>
  <si>
    <t>65DCKX23414</t>
  </si>
  <si>
    <t>Đỗ Thị Phương</t>
  </si>
  <si>
    <t>65DCKX23889</t>
  </si>
  <si>
    <t>08/12/1996</t>
  </si>
  <si>
    <t>65DCKX23214</t>
  </si>
  <si>
    <t>65DCKX21870</t>
  </si>
  <si>
    <t>12/05/1996</t>
  </si>
  <si>
    <t>Đào Hải</t>
  </si>
  <si>
    <t>65DCKX21862</t>
  </si>
  <si>
    <t>Marketing căn bản (DC2KV74)</t>
  </si>
  <si>
    <t>64DCKT3113</t>
  </si>
  <si>
    <t>64DCQT3101</t>
  </si>
  <si>
    <t>64DCQT3076</t>
  </si>
  <si>
    <t>12/01/1995</t>
  </si>
  <si>
    <t>Nguyễn Giao</t>
  </si>
  <si>
    <t>63DCQT3009</t>
  </si>
  <si>
    <t>03/06/1993</t>
  </si>
  <si>
    <t>65DCVB22203</t>
  </si>
  <si>
    <t>Định mức KT KT VT ôtô (DC2VB67)</t>
  </si>
  <si>
    <t>Định mức kinh tế kỹ thuật (DC2KV22)</t>
  </si>
  <si>
    <t>65DCVL20125</t>
  </si>
  <si>
    <t>65DCVL22641</t>
  </si>
  <si>
    <t>65DCVL22935</t>
  </si>
  <si>
    <t>Tin học đại cương (DC1TT41)</t>
  </si>
  <si>
    <t>64DCDT3134</t>
  </si>
  <si>
    <t>Ngô Thành</t>
  </si>
  <si>
    <t>64DCDT3208</t>
  </si>
  <si>
    <t>23/02/1994</t>
  </si>
  <si>
    <t>64DCDT3104</t>
  </si>
  <si>
    <t>64DCOT3147</t>
  </si>
  <si>
    <t>23/11/1994</t>
  </si>
  <si>
    <t>Quản lý dự án đầu tư xây dựng công trình (DC3CT55)</t>
  </si>
  <si>
    <t>62DCCD3030</t>
  </si>
  <si>
    <t>20/04/1993</t>
  </si>
  <si>
    <t>Lê Cung</t>
  </si>
  <si>
    <t>62DCCD3103</t>
  </si>
  <si>
    <t>28/02/1992</t>
  </si>
  <si>
    <t>62DCCD3133</t>
  </si>
  <si>
    <t>22/05/1993</t>
  </si>
  <si>
    <t>Đào Công Hoàng</t>
  </si>
  <si>
    <t>62DCCD3002</t>
  </si>
  <si>
    <t>Bùi Sỹ</t>
  </si>
  <si>
    <t>63DCDB3063</t>
  </si>
  <si>
    <t>65DLCD20548</t>
  </si>
  <si>
    <t>65DLCD20637</t>
  </si>
  <si>
    <t>27/09/1992</t>
  </si>
  <si>
    <t>Chu Tất</t>
  </si>
  <si>
    <t>65DLCD20554</t>
  </si>
  <si>
    <t>26/09/1992</t>
  </si>
  <si>
    <t>65DLCD20463</t>
  </si>
  <si>
    <t>14/06/1991</t>
  </si>
  <si>
    <t>65DLCD20475</t>
  </si>
  <si>
    <t>22/12/1991</t>
  </si>
  <si>
    <t>65DLCD20588</t>
  </si>
  <si>
    <t>16/08/1993</t>
  </si>
  <si>
    <t>65DLCD20564</t>
  </si>
  <si>
    <t>25/12/1991</t>
  </si>
  <si>
    <t>65DLCD20648</t>
  </si>
  <si>
    <t>20/01/1991</t>
  </si>
  <si>
    <t>Biền</t>
  </si>
  <si>
    <t>65DLCD20710</t>
  </si>
  <si>
    <t>13/07/1992</t>
  </si>
  <si>
    <t>65DLCD20558</t>
  </si>
  <si>
    <t>65DLCD20580</t>
  </si>
  <si>
    <t>15/02/1989</t>
  </si>
  <si>
    <t>Khương Quốc</t>
  </si>
  <si>
    <t>65DLCD21061</t>
  </si>
  <si>
    <t>22/10/1991</t>
  </si>
  <si>
    <t>65DLCD20673</t>
  </si>
  <si>
    <t>65DLCD20706</t>
  </si>
  <si>
    <t>11/02/1993</t>
  </si>
  <si>
    <t>Tiềm</t>
  </si>
  <si>
    <t>65DLCD20713</t>
  </si>
  <si>
    <t>21/04/1992</t>
  </si>
  <si>
    <t>65DLCD20540</t>
  </si>
  <si>
    <t>08/05/1991</t>
  </si>
  <si>
    <t>65DLCD20536</t>
  </si>
  <si>
    <t>Tin học đại cương (DC1TT42)</t>
  </si>
  <si>
    <t>63DCKT3174</t>
  </si>
  <si>
    <t>63DCQT3035</t>
  </si>
  <si>
    <t>63DCQT3122</t>
  </si>
  <si>
    <t>65DCKT21608</t>
  </si>
  <si>
    <t>65DCOT21092</t>
  </si>
  <si>
    <t>Trịnh Thị Mai</t>
  </si>
  <si>
    <t>63DCKT3264</t>
  </si>
  <si>
    <t>Soạn thảo văn bản (DC1CB82)</t>
  </si>
  <si>
    <t>63DCKT3136</t>
  </si>
  <si>
    <t>02/10/1994</t>
  </si>
  <si>
    <t>64DCKT3076</t>
  </si>
  <si>
    <t>Đặng Thị Thu</t>
  </si>
  <si>
    <t>64DCKT3212</t>
  </si>
  <si>
    <t>Kinh tế quốc tế (DC2KV82)</t>
  </si>
  <si>
    <t>Nguyễn Thị Như</t>
  </si>
  <si>
    <t>63DCKT3052</t>
  </si>
  <si>
    <t>63DCKT3351</t>
  </si>
  <si>
    <t>16/03/1994</t>
  </si>
  <si>
    <t>63DCQT3028</t>
  </si>
  <si>
    <t>05/04/1993</t>
  </si>
  <si>
    <t>64DCKT3154</t>
  </si>
  <si>
    <t>Mai Thị Phương</t>
  </si>
  <si>
    <t>64DCKT3121</t>
  </si>
  <si>
    <t>Diệp Thúy</t>
  </si>
  <si>
    <t>65DLKT20033</t>
  </si>
  <si>
    <t>09/08/1993</t>
  </si>
  <si>
    <t>Kinh tế xây dựng (DC2KV65)</t>
  </si>
  <si>
    <t>63DCKT3192</t>
  </si>
  <si>
    <t>12/11/1993</t>
  </si>
  <si>
    <t>64DCQT3133</t>
  </si>
  <si>
    <t>64DCQT3077</t>
  </si>
  <si>
    <t>Vũ Kim</t>
  </si>
  <si>
    <t>64DCQT3090</t>
  </si>
  <si>
    <t>24/07/1994</t>
  </si>
  <si>
    <t>64CCKX3020</t>
  </si>
  <si>
    <t>Dự toán công trình (CC3CT92)</t>
  </si>
  <si>
    <t>21/11/1993</t>
  </si>
  <si>
    <t>Khuất Đình</t>
  </si>
  <si>
    <t>64CCDD3017</t>
  </si>
  <si>
    <t>Kỹ thuật thi công 1 (CC3DD51)</t>
  </si>
  <si>
    <t>Bùi Minh</t>
  </si>
  <si>
    <t>64CCDD3002</t>
  </si>
  <si>
    <t>01/03/1994</t>
  </si>
  <si>
    <t>Nguyễn Quán</t>
  </si>
  <si>
    <t>64CCDD3026</t>
  </si>
  <si>
    <t>Địa chất công trình (CC2CT31)</t>
  </si>
  <si>
    <t>64CCCD3029</t>
  </si>
  <si>
    <t>Nghiêm Văn</t>
  </si>
  <si>
    <t>64CCKD3013</t>
  </si>
  <si>
    <t>64CCKD3014</t>
  </si>
  <si>
    <t>Lương Thị Hải</t>
  </si>
  <si>
    <t>64CCKT3009</t>
  </si>
  <si>
    <t>Kế toán thuế (CC3KT27)</t>
  </si>
  <si>
    <t>Máy xây dựng (DC2DD42)</t>
  </si>
  <si>
    <t>LT hướng đối tượng (DC2TT35)</t>
  </si>
  <si>
    <t>64DCDT3201</t>
  </si>
  <si>
    <t>29/09/1987</t>
  </si>
  <si>
    <t>64DCTH3184</t>
  </si>
  <si>
    <t>22/06/1994</t>
  </si>
  <si>
    <t>Nhập môn mạng MT (DC2HT13)</t>
  </si>
  <si>
    <t>64DCTH3107</t>
  </si>
  <si>
    <t>25/06/1993</t>
  </si>
  <si>
    <t>65DCHT20253</t>
  </si>
  <si>
    <t>65DCHT21630</t>
  </si>
  <si>
    <t>Phí Hồng</t>
  </si>
  <si>
    <t>65DCHT21650</t>
  </si>
  <si>
    <t>Thống kê kinh doanh (DC3KV31)</t>
  </si>
  <si>
    <t>65DCKT21921</t>
  </si>
  <si>
    <t>03/11/1996</t>
  </si>
  <si>
    <t>Phạm Thị Huyền</t>
  </si>
  <si>
    <t>65DCKT21935</t>
  </si>
  <si>
    <t>13/05/1996</t>
  </si>
  <si>
    <t>65DCKT22670</t>
  </si>
  <si>
    <t>30/08/1996</t>
  </si>
  <si>
    <t>65DCKT23181</t>
  </si>
  <si>
    <t>65DCKT21602</t>
  </si>
  <si>
    <t>65DCKT23172</t>
  </si>
  <si>
    <t>65DCKT21934</t>
  </si>
  <si>
    <t>Thiết kế đường (DC2KX41)</t>
  </si>
  <si>
    <t>65DLCD20510</t>
  </si>
  <si>
    <t>Quản lý, khai thác và kiểm định công trình cầu, đường (DL3CD61)</t>
  </si>
  <si>
    <t>65DLCD21339</t>
  </si>
  <si>
    <t>15/11/1991</t>
  </si>
  <si>
    <t>65DLCD20615</t>
  </si>
  <si>
    <t>15/01/1993</t>
  </si>
  <si>
    <t>65DLCD20663</t>
  </si>
  <si>
    <t>25/03/1992</t>
  </si>
  <si>
    <t>Bùi Thế</t>
  </si>
  <si>
    <t>65DLCD20718</t>
  </si>
  <si>
    <t>21/10/1992</t>
  </si>
  <si>
    <t>Phùng Sơn</t>
  </si>
  <si>
    <t>65DLCD20465</t>
  </si>
  <si>
    <t>02/05/1993</t>
  </si>
  <si>
    <t>TL - TV công trình (DL2GT61)</t>
  </si>
  <si>
    <t>65DLCD20626</t>
  </si>
  <si>
    <t>21/05/1990</t>
  </si>
  <si>
    <t>65DLDD20400</t>
  </si>
  <si>
    <t>QLDA đầu tư XD công trình (DC3CT55)</t>
  </si>
  <si>
    <t>65DLDD20337</t>
  </si>
  <si>
    <t>13/08/1992</t>
  </si>
  <si>
    <t>Bôn</t>
  </si>
  <si>
    <t>65DLDD20396</t>
  </si>
  <si>
    <t>16/11/1992</t>
  </si>
  <si>
    <t>Phan Bá Thành</t>
  </si>
  <si>
    <t>65DLDD20315</t>
  </si>
  <si>
    <t>28/11/1990</t>
  </si>
  <si>
    <t>65DLDD20340</t>
  </si>
  <si>
    <t>65DLDD20358</t>
  </si>
  <si>
    <t>03/11/1993</t>
  </si>
  <si>
    <t>65DLDD20404</t>
  </si>
  <si>
    <t>29/03/1991</t>
  </si>
  <si>
    <t>65DLDD20364</t>
  </si>
  <si>
    <t>19/09/1992</t>
  </si>
  <si>
    <t>65DLDD20329</t>
  </si>
  <si>
    <t>65DLDD20397</t>
  </si>
  <si>
    <t>08/03/1993</t>
  </si>
  <si>
    <t>Môi trường trong XD (DC1CB92)</t>
  </si>
  <si>
    <t>Kế toán xây dựng cơ bản (DC3KT29)</t>
  </si>
  <si>
    <t>Toán 1 (CC1CB11)</t>
  </si>
  <si>
    <t>64CCCD3062</t>
  </si>
  <si>
    <t>64CCCD3042</t>
  </si>
  <si>
    <t>64CCCD3064</t>
  </si>
  <si>
    <t>Lê Bá</t>
  </si>
  <si>
    <t>64CCCS3003</t>
  </si>
  <si>
    <t>Môi trường trong XD (CC1CB92)</t>
  </si>
  <si>
    <t>64CCCD3001</t>
  </si>
  <si>
    <t>64CCCD3028</t>
  </si>
  <si>
    <t>30/06/1995</t>
  </si>
  <si>
    <t>63CCCD3241</t>
  </si>
  <si>
    <t>Đoàn Hữu</t>
  </si>
  <si>
    <t>64CCCD3135</t>
  </si>
  <si>
    <t>Kiến trúc máy tính (DC2DT57)</t>
  </si>
  <si>
    <t>Trường điện từ (DC2DT46)</t>
  </si>
  <si>
    <t>Tiền</t>
  </si>
  <si>
    <t>64DCDT3067</t>
  </si>
  <si>
    <t>Tính</t>
  </si>
  <si>
    <t>64DCDT3073</t>
  </si>
  <si>
    <t>64DCMT3024</t>
  </si>
  <si>
    <t>Vật liệu cơ khí (DC2CK32)</t>
  </si>
  <si>
    <t>Bùi Thành</t>
  </si>
  <si>
    <t>64DCMT3033</t>
  </si>
  <si>
    <t>Vũ Thanh</t>
  </si>
  <si>
    <t>64DCMT3004</t>
  </si>
  <si>
    <t>64DCTH3158</t>
  </si>
  <si>
    <t>Ngôn ngữ mô hình hóa UML (DC3HT15)</t>
  </si>
  <si>
    <t>64DCTH3099</t>
  </si>
  <si>
    <t>Tin học đại cương (CC1TT42)</t>
  </si>
  <si>
    <t>64CCCD3082</t>
  </si>
  <si>
    <t>Thực hành trắc địa (DC4CT11)</t>
  </si>
  <si>
    <t>Kỹ thuật thi công và tổ chức thi công cầu (DL3CA53)</t>
  </si>
  <si>
    <t>65DLCD20734</t>
  </si>
  <si>
    <t>28/10/1990</t>
  </si>
  <si>
    <t>Dự toán công trình (DC3CT92)</t>
  </si>
  <si>
    <t>65DLDD20372</t>
  </si>
  <si>
    <t>65DLDD20385</t>
  </si>
  <si>
    <t>01/02/1992</t>
  </si>
  <si>
    <t>Giang Trung</t>
  </si>
  <si>
    <t>65DLDD20426</t>
  </si>
  <si>
    <t>13/11/1992</t>
  </si>
  <si>
    <t>65DLDD20409</t>
  </si>
  <si>
    <t>13/01/1991</t>
  </si>
  <si>
    <t>Kiểm toán báo cáo tài chính (DC3KV43)</t>
  </si>
  <si>
    <t>Tiếng Anh 4 (DC3CD33)</t>
  </si>
  <si>
    <t>63DCCD3337</t>
  </si>
  <si>
    <t>17/06/1994</t>
  </si>
  <si>
    <t>63DCCD3255</t>
  </si>
  <si>
    <t>04/01/1993</t>
  </si>
  <si>
    <t>Kế toán tài chính 1 (DC3KT21)</t>
  </si>
  <si>
    <t>Phan Thị Hương</t>
  </si>
  <si>
    <t>63DCKT3317</t>
  </si>
  <si>
    <t>Giao tiếp và đàm phán trong kinh doanh (DC3QT12)</t>
  </si>
  <si>
    <t>63DCKT3238</t>
  </si>
  <si>
    <t>Phạm Thị Liên</t>
  </si>
  <si>
    <t>63DCKT3189</t>
  </si>
  <si>
    <t>Đồ án Nền và móng (DC2GT34)</t>
  </si>
  <si>
    <t>Kỳ</t>
  </si>
  <si>
    <t>65DLCD20752</t>
  </si>
  <si>
    <t>29/09/1990</t>
  </si>
  <si>
    <t>Vật lý đại cương 2 (DC1CB22)</t>
  </si>
  <si>
    <t>ATLĐ và MTCN (DC1CB94)</t>
  </si>
  <si>
    <t>Quản trị học  (DC2KV72)</t>
  </si>
  <si>
    <t>65DCVB24178</t>
  </si>
  <si>
    <t>11/06/1994</t>
  </si>
  <si>
    <t>65DCVB21880</t>
  </si>
  <si>
    <t>12/10/1996</t>
  </si>
  <si>
    <t>Nguyễn Vũ</t>
  </si>
  <si>
    <t>65DCVB24441</t>
  </si>
  <si>
    <t>19/05/1996</t>
  </si>
  <si>
    <t>Nguyễn Cường</t>
  </si>
  <si>
    <t>Tráng</t>
  </si>
  <si>
    <t>65DCVB24046</t>
  </si>
  <si>
    <t>65DCVB24562</t>
  </si>
  <si>
    <t>Dương Quốc</t>
  </si>
  <si>
    <t>Vượng</t>
  </si>
  <si>
    <t>65DCVB24052</t>
  </si>
  <si>
    <t>Kỹ thuật thi công và tổ chức thi công đường bộ (DL3DB53)</t>
  </si>
  <si>
    <t>Sức bền vật liệu (DL2CO25)</t>
  </si>
  <si>
    <t>Kinh tế xây dựng (DC3CT91)</t>
  </si>
  <si>
    <t>Nguyễn Phi</t>
  </si>
  <si>
    <t>63DCCA3019</t>
  </si>
  <si>
    <t>30/11/1993</t>
  </si>
  <si>
    <t>63DCCS3002</t>
  </si>
  <si>
    <t>20/06/1991</t>
  </si>
  <si>
    <t>63DCCS3004</t>
  </si>
  <si>
    <t>63DCCS3025</t>
  </si>
  <si>
    <t>29/10/1994</t>
  </si>
  <si>
    <t>63DCCS3021</t>
  </si>
  <si>
    <t>Vương Thành</t>
  </si>
  <si>
    <t>63DCCS3019</t>
  </si>
  <si>
    <t>63DCDB3055</t>
  </si>
  <si>
    <t>Lã Thị</t>
  </si>
  <si>
    <t>63DCDB3077</t>
  </si>
  <si>
    <t>63DCDB3078</t>
  </si>
  <si>
    <t>63DCDB3065</t>
  </si>
  <si>
    <t>Đàm Tiến</t>
  </si>
  <si>
    <t>63DCDB3001</t>
  </si>
  <si>
    <t>63DCDB3068</t>
  </si>
  <si>
    <t>63DCDB3072</t>
  </si>
  <si>
    <t>Tuyển</t>
  </si>
  <si>
    <t>63DCDB3008</t>
  </si>
  <si>
    <t>63DCDD3002</t>
  </si>
  <si>
    <t>12/02/1994</t>
  </si>
  <si>
    <t>63DCDD3031</t>
  </si>
  <si>
    <t>17/10/1993</t>
  </si>
  <si>
    <t>63DCDD3152</t>
  </si>
  <si>
    <t>27/03/1993</t>
  </si>
  <si>
    <t>Phạm Đồng</t>
  </si>
  <si>
    <t>63DCDD3125</t>
  </si>
  <si>
    <t>Tâm lý học trong quản trị (DC3QT11)</t>
  </si>
  <si>
    <t>63DCQT3108</t>
  </si>
  <si>
    <t>64CCCD3052</t>
  </si>
  <si>
    <t>Hóa học đại cương  (CC1CB26)</t>
  </si>
  <si>
    <t>Cơ học kết cấu  (CC2CT27)</t>
  </si>
  <si>
    <t>Hà Học</t>
  </si>
  <si>
    <t>64CCCD3039</t>
  </si>
  <si>
    <t>64CCCD3040</t>
  </si>
  <si>
    <t>An toàn lao động (CC2CT65)</t>
  </si>
  <si>
    <t>64CCKD3028</t>
  </si>
  <si>
    <t>Tiếng Anh 3 (DC1CB33)</t>
  </si>
  <si>
    <t>Bùi Công</t>
  </si>
  <si>
    <t>63DCKT3265</t>
  </si>
  <si>
    <t>Thông tin số (DC3DT71)</t>
  </si>
  <si>
    <t>Kiều Thị</t>
  </si>
  <si>
    <t>64DCDT3014</t>
  </si>
  <si>
    <t>23/04/1995</t>
  </si>
  <si>
    <t>Cơ sở kỹ thuật đo lường (DC2DT44)</t>
  </si>
  <si>
    <t>64DCDT3074</t>
  </si>
  <si>
    <t>Tiếng Anh 3 (DC3KT33)</t>
  </si>
  <si>
    <t>Ngà</t>
  </si>
  <si>
    <t>64DCKT3257</t>
  </si>
  <si>
    <t>Tâm lý học đại cương (DC1CB85)</t>
  </si>
  <si>
    <t>65DCQT21946</t>
  </si>
  <si>
    <t>Phạm Phú</t>
  </si>
  <si>
    <t>65DLCD20679</t>
  </si>
  <si>
    <t>Nền và móng (DL2GT33)</t>
  </si>
  <si>
    <t>65DLCD20466</t>
  </si>
  <si>
    <t>21/10/1991</t>
  </si>
  <si>
    <t>65DLCD20538</t>
  </si>
  <si>
    <t>Trần Vũ</t>
  </si>
  <si>
    <t>65DLCD20559</t>
  </si>
  <si>
    <t>08/07/1991</t>
  </si>
  <si>
    <t>65DLCD20638</t>
  </si>
  <si>
    <t>20/08/1992</t>
  </si>
  <si>
    <t>65DLCD20697</t>
  </si>
  <si>
    <t>11/02/1989</t>
  </si>
  <si>
    <t>Vật liệu xây dựng (DC2GT35)</t>
  </si>
  <si>
    <t>Quản trị nhân sự (DC3QT65)</t>
  </si>
  <si>
    <t>63DCKT3008</t>
  </si>
  <si>
    <t>Kinh tế vĩ mô (DC2KV62)</t>
  </si>
  <si>
    <t>21/06/1994</t>
  </si>
  <si>
    <t>TB điện và các TBĐK tự động trên ô tô  (DC3OT31)</t>
  </si>
  <si>
    <t>Vũ Công</t>
  </si>
  <si>
    <t>Bằng</t>
  </si>
  <si>
    <t>64DCOT3033</t>
  </si>
  <si>
    <t>64DCOT3023</t>
  </si>
  <si>
    <t>Mai Ngọc</t>
  </si>
  <si>
    <t>64DCOT3038</t>
  </si>
  <si>
    <t>64DCOT3063</t>
  </si>
  <si>
    <t>64DCOT3080</t>
  </si>
  <si>
    <t>Thiết kế đường 1 (DC3DB41)</t>
  </si>
  <si>
    <t>KT điện - Điện tử (DC2CK41)</t>
  </si>
  <si>
    <t>Thiết kế cầu 1 (DC3CA41)</t>
  </si>
  <si>
    <t>Nền và móng (DL2DD33)</t>
  </si>
  <si>
    <t>Bắc</t>
  </si>
  <si>
    <t>65DLDD20421</t>
  </si>
  <si>
    <t>15/12/1989</t>
  </si>
  <si>
    <t>Lâm Tăng</t>
  </si>
  <si>
    <t>65DLDD20388</t>
  </si>
  <si>
    <t>14/11/1992</t>
  </si>
  <si>
    <t>Đinh Thanh</t>
  </si>
  <si>
    <t>65DLDD20357</t>
  </si>
  <si>
    <t>65DLDD20359</t>
  </si>
  <si>
    <t>25/06/1989</t>
  </si>
  <si>
    <t>Hình họa - Vẽ kỹ thuật  (CC2CO11)</t>
  </si>
  <si>
    <t>64CCOT3055</t>
  </si>
  <si>
    <t>Kết cấu - tính toán ô tô  (CC3OT43)</t>
  </si>
  <si>
    <t>64CCOT3007</t>
  </si>
  <si>
    <t>Cơ sở điều khiển tự động (DC2DT45)</t>
  </si>
  <si>
    <t>Cơ học đất  (CC2CT32)</t>
  </si>
  <si>
    <t>Thiết kế cầu (DL3CA41)</t>
  </si>
  <si>
    <t>Kết cấu nhà (DL3DD43)</t>
  </si>
  <si>
    <t>65DLDD20353</t>
  </si>
  <si>
    <t>12/12/1991</t>
  </si>
  <si>
    <t>65DLDD20430</t>
  </si>
  <si>
    <t>65DLDD20411</t>
  </si>
  <si>
    <t>31/12/1993</t>
  </si>
  <si>
    <t>Cơ học cơ sở  (CC2CO21)</t>
  </si>
  <si>
    <t>Trang bị điện và các thiết bị điều khiển tự động trên ô tô  (CC3OT31)</t>
  </si>
  <si>
    <t>Kết cấu thép (CC2GT51)</t>
  </si>
  <si>
    <t>Hình họa - Vẽ kỹ thuật  (DC2DD11)</t>
  </si>
  <si>
    <t>Chẩn đoán và kiểm định kỹ thuật ô tô (CC3OT51)</t>
  </si>
  <si>
    <t>Vũ Tấn</t>
  </si>
  <si>
    <t>64CCDM3001</t>
  </si>
  <si>
    <t>64CCOT3077</t>
  </si>
  <si>
    <t>Chuyến</t>
  </si>
  <si>
    <t>64DCOT3030</t>
  </si>
  <si>
    <t>Lý thuyết ô tô (DC2OT70)</t>
  </si>
  <si>
    <t>64DCOT3026</t>
  </si>
  <si>
    <t>Đặng Phi</t>
  </si>
  <si>
    <t>64DCOT3008</t>
  </si>
  <si>
    <t>Kỹ thuật thi công 1 (DC3DD51)</t>
  </si>
  <si>
    <t>63DCDD3011</t>
  </si>
  <si>
    <t>63DCDD3146</t>
  </si>
  <si>
    <t>28/01/1993</t>
  </si>
  <si>
    <t>63DCDD3040</t>
  </si>
  <si>
    <t>28/12/1993</t>
  </si>
  <si>
    <t>TL - TV công trình (CC2GT61)</t>
  </si>
  <si>
    <t>Đồ án Lý thuyết ô tô (DC2OT71)</t>
  </si>
  <si>
    <t>Quản lý khai thác và kiểm định đường (DC3DB61)</t>
  </si>
  <si>
    <t>Kiến trúc dân dụng và công nghiệp (DL3DD41)</t>
  </si>
  <si>
    <t>Kỹ thuật thi công cầu 1 (CC3CA51)</t>
  </si>
  <si>
    <t>ATLĐ và MTCN (CC1CB94)</t>
  </si>
  <si>
    <t>Tín hiệu và hệ thống (DC2DT56)</t>
  </si>
  <si>
    <t>Lý thuyết mạch (DC2DT42)</t>
  </si>
  <si>
    <t>64CCCD3016</t>
  </si>
  <si>
    <t>Thiết kế đường (CC3DB41)</t>
  </si>
  <si>
    <t>Viên</t>
  </si>
  <si>
    <t>65CCCD20628</t>
  </si>
  <si>
    <t>Kết cấu bêtông cốt thép (DL2GT52)</t>
  </si>
  <si>
    <t>65DLCD21085</t>
  </si>
  <si>
    <t>KTTC và TCTC Cầu (DL3CA53)</t>
  </si>
  <si>
    <t>12/05/1993</t>
  </si>
  <si>
    <t>65DLCD20529</t>
  </si>
  <si>
    <t>29/09/1991</t>
  </si>
  <si>
    <t>65DLCD20733</t>
  </si>
  <si>
    <t>23/11/1993</t>
  </si>
  <si>
    <t>Quản trị sản xuất 1 (DC3QT61)</t>
  </si>
  <si>
    <t>Trịnh Thị Hà</t>
  </si>
  <si>
    <t>63DCQT3011</t>
  </si>
  <si>
    <t>Thiết kế cầu  (CC3KD43)</t>
  </si>
  <si>
    <t>Nền và móng (CC2GT33)</t>
  </si>
  <si>
    <t>Vật liệu xây dựng (DC2KX36)</t>
  </si>
  <si>
    <t>Vật liệu xây dựng (DC2DD35)</t>
  </si>
  <si>
    <t>Hệ thống điều hòa và thiết bị tiện nghi trên ô tô (CC3OT36)</t>
  </si>
  <si>
    <t>Kế toán doanh nghiệp (DC2KV80)</t>
  </si>
  <si>
    <t>Thủy lực công trình (DC2CT62)</t>
  </si>
  <si>
    <t>Kỹ thuật thi công cầu 2 (CC3CA52)</t>
  </si>
  <si>
    <t>Điện tử tương tự (DC2DT53)</t>
  </si>
  <si>
    <t>Nguyên lý - Chi tiết máy (CC2CK55)</t>
  </si>
  <si>
    <t>Tổ chức thi công công trình xây dựng (DC3CD53)</t>
  </si>
  <si>
    <t>62DCCD3106</t>
  </si>
  <si>
    <t>27/05/1992</t>
  </si>
  <si>
    <t>Bảo trì, khai thác và kiểm định công trình cầu đường (CC3CD61)</t>
  </si>
  <si>
    <t>64CCCD3093</t>
  </si>
  <si>
    <t>Quản trị sản xuất 2 (DC3QT62)</t>
  </si>
  <si>
    <t>Công nghệ kim loại (CC2CK33)</t>
  </si>
  <si>
    <t>64CCOT3019</t>
  </si>
  <si>
    <t>64CCOT3004</t>
  </si>
  <si>
    <t>64CCOT3054</t>
  </si>
  <si>
    <t>Hệ thống thông tin quản lý (DC3QT94)</t>
  </si>
  <si>
    <t>Tổ chức thi công công trình xây dựng (CC3CD53)</t>
  </si>
  <si>
    <t>Quản lý khai thác và kiểm định cầu (DC3CA61)</t>
  </si>
  <si>
    <t>Tiếng Anh 3 (CC3CD33)</t>
  </si>
  <si>
    <t>Thiết kế cầu (CC3CA41)</t>
  </si>
  <si>
    <t>Công nghệ lắp ráp ô tô (CC3OT53)</t>
  </si>
  <si>
    <t>Kỹ thuật thi công nền đường (CC3DB51)</t>
  </si>
  <si>
    <t>Tiếng Anh 3 (CC3OT33)</t>
  </si>
  <si>
    <t>Động cơ đốt trong  (CC3CK71)</t>
  </si>
  <si>
    <t>Hã - Hệ</t>
  </si>
  <si>
    <t>DC1LL04-DC</t>
  </si>
  <si>
    <t>DC1LL01-DC</t>
  </si>
  <si>
    <t>DC3CA51-DC</t>
  </si>
  <si>
    <t>DC1LL02-DC</t>
  </si>
  <si>
    <t>DC1LL03-DC</t>
  </si>
  <si>
    <t>DC2CT27-DC</t>
  </si>
  <si>
    <t>DC1CB32-DC</t>
  </si>
  <si>
    <t>DC3KV32-DC</t>
  </si>
  <si>
    <t>DC2KV61-DC</t>
  </si>
  <si>
    <t>DC3QT51-DC</t>
  </si>
  <si>
    <t>DC3QT51-DL</t>
  </si>
  <si>
    <t>DC3KT23-DC</t>
  </si>
  <si>
    <t>DC3MX53-DC</t>
  </si>
  <si>
    <t>CC1LL01-CC</t>
  </si>
  <si>
    <t>CC2CT16-CC</t>
  </si>
  <si>
    <t>DC1CB32-DL</t>
  </si>
  <si>
    <t>CC1LL04-CC</t>
  </si>
  <si>
    <t>DC2CT65-DC</t>
  </si>
  <si>
    <t>DC2GT33-DC</t>
  </si>
  <si>
    <t>DC2GT61-DC</t>
  </si>
  <si>
    <t>DC1CB31-DC</t>
  </si>
  <si>
    <t>DC2GT42-DC</t>
  </si>
  <si>
    <t>DC2CT32-DC</t>
  </si>
  <si>
    <t>DC2CT16-DC</t>
  </si>
  <si>
    <t>DC2DD94-DC</t>
  </si>
  <si>
    <t>DC2DD94-DL</t>
  </si>
  <si>
    <t>DC2DT55-DC</t>
  </si>
  <si>
    <t>DC2KV77-DC</t>
  </si>
  <si>
    <t>DC3KT26-DC</t>
  </si>
  <si>
    <t>DC3QT64-DC</t>
  </si>
  <si>
    <t>DC3MT37-DC</t>
  </si>
  <si>
    <t>DC2CK57-DC</t>
  </si>
  <si>
    <t>DC2CK48-DC</t>
  </si>
  <si>
    <t>DC1CB21-DC</t>
  </si>
  <si>
    <t>DC2TH34-DC</t>
  </si>
  <si>
    <t>DC1CB11-DC</t>
  </si>
  <si>
    <t>CC1LL03-CC</t>
  </si>
  <si>
    <t>DC1LL05-DC</t>
  </si>
  <si>
    <t>DC2TT23-DC</t>
  </si>
  <si>
    <t>DC1CB13-DC</t>
  </si>
  <si>
    <t>DC3KT22-DC</t>
  </si>
  <si>
    <t>DC2CB94-DC</t>
  </si>
  <si>
    <t>DC2CB94-DL</t>
  </si>
  <si>
    <t>DC1CB99-DC</t>
  </si>
  <si>
    <t>DC1CB99-DL</t>
  </si>
  <si>
    <t>DC2CO13-DC</t>
  </si>
  <si>
    <t>DC1CB17-DC</t>
  </si>
  <si>
    <t>DC3VL25-DC</t>
  </si>
  <si>
    <t>DL2CO21-DL</t>
  </si>
  <si>
    <t>DC1CB12-DC</t>
  </si>
  <si>
    <t>DC3KT20-DC</t>
  </si>
  <si>
    <t>DC3KT20-DL</t>
  </si>
  <si>
    <t>DC3CA52-DC</t>
  </si>
  <si>
    <t>DC2KV73-DC</t>
  </si>
  <si>
    <t>DC3KT24-DC</t>
  </si>
  <si>
    <t>DC3KT24-DL</t>
  </si>
  <si>
    <t>CC1LL02-CC</t>
  </si>
  <si>
    <t>CC2GT52-CC</t>
  </si>
  <si>
    <t>CC3KV32-CC</t>
  </si>
  <si>
    <t>DC2GT52-DC</t>
  </si>
  <si>
    <t>DC1CB27-DC</t>
  </si>
  <si>
    <t>DC3DT82-DC</t>
  </si>
  <si>
    <t>DC2KV68-DC</t>
  </si>
  <si>
    <t>DC3KV30-DC</t>
  </si>
  <si>
    <t>DC1CB19-DC</t>
  </si>
  <si>
    <t>DC3MX40-DC</t>
  </si>
  <si>
    <t>DC2HT37-DC</t>
  </si>
  <si>
    <t>CC2GT42-CC</t>
  </si>
  <si>
    <t>DC2CO11-DC</t>
  </si>
  <si>
    <t>DC2CT31-DC</t>
  </si>
  <si>
    <t>DC2CO26-DC</t>
  </si>
  <si>
    <t>DC2HT26-DC</t>
  </si>
  <si>
    <t>DC2KV63-DC</t>
  </si>
  <si>
    <t>DC2KV63-DL</t>
  </si>
  <si>
    <t>DC1CB20-DC</t>
  </si>
  <si>
    <t>DC1CB20-DL</t>
  </si>
  <si>
    <t>DC3DB71-DC</t>
  </si>
  <si>
    <t>DC3DB71-DL</t>
  </si>
  <si>
    <t>DC2CO25-DC</t>
  </si>
  <si>
    <t>DL3KT21-DL</t>
  </si>
  <si>
    <t>DC2CO21-DC</t>
  </si>
  <si>
    <t>DC2KV67-DC</t>
  </si>
  <si>
    <t>CC1CB31-CC</t>
  </si>
  <si>
    <t>DC1CB12-DL</t>
  </si>
  <si>
    <t>CC2GT35-CC</t>
  </si>
  <si>
    <t>CC3KT29-CC</t>
  </si>
  <si>
    <t>DC2GT51-DC</t>
  </si>
  <si>
    <t>DC2DD52-DC</t>
  </si>
  <si>
    <t>DC3DT60-DC</t>
  </si>
  <si>
    <t>DC2KV90-DC</t>
  </si>
  <si>
    <t>DC2KV90-DL</t>
  </si>
  <si>
    <t>DC2CK33-DC</t>
  </si>
  <si>
    <t>DC1CB26-DC</t>
  </si>
  <si>
    <t>DC2TH33-DC</t>
  </si>
  <si>
    <t>DC2KX42-DC</t>
  </si>
  <si>
    <t>DC2CB89-DC</t>
  </si>
  <si>
    <t>DC2CO28-DC</t>
  </si>
  <si>
    <t>DC2CO28-DL</t>
  </si>
  <si>
    <t>DL1CB22-DL</t>
  </si>
  <si>
    <t>DL2CT27-DL</t>
  </si>
  <si>
    <t>DC3KV49-DC</t>
  </si>
  <si>
    <t>CC1LL05-CC</t>
  </si>
  <si>
    <t>CC2KV81-CC</t>
  </si>
  <si>
    <t>DC2DD51-DC</t>
  </si>
  <si>
    <t>DC2DT51-DC</t>
  </si>
  <si>
    <t>DC1CB18-DC</t>
  </si>
  <si>
    <t>DC1CB18-DL</t>
  </si>
  <si>
    <t>DC2KV71-DC</t>
  </si>
  <si>
    <t>DC3HT51-DC</t>
  </si>
  <si>
    <t>CC1CB21-CC</t>
  </si>
  <si>
    <t>DC2TT22-DC</t>
  </si>
  <si>
    <t>DC3KX71-DC</t>
  </si>
  <si>
    <t>DC2KV74-DC</t>
  </si>
  <si>
    <t>DC2VB67-DC</t>
  </si>
  <si>
    <t>DC2KV22-DC</t>
  </si>
  <si>
    <t>DC1TT41-DC</t>
  </si>
  <si>
    <t>DC3CT55-DC</t>
  </si>
  <si>
    <t>DC3CT55-DL</t>
  </si>
  <si>
    <t>DC1TT42-DC</t>
  </si>
  <si>
    <t>DC1CB82-DC</t>
  </si>
  <si>
    <t>DC2KV82-DC</t>
  </si>
  <si>
    <t>DC2KV82-DL</t>
  </si>
  <si>
    <t>DC2KV65-DC</t>
  </si>
  <si>
    <t>CC3CT92-CC</t>
  </si>
  <si>
    <t>CC3DD51-CC</t>
  </si>
  <si>
    <t>CC2CT31-CC</t>
  </si>
  <si>
    <t>CC3KT27-CC</t>
  </si>
  <si>
    <t>DC2DD42-DC</t>
  </si>
  <si>
    <t>DC2TT35-DC</t>
  </si>
  <si>
    <t>DC2HT13-DC</t>
  </si>
  <si>
    <t>DC3KV31-DC</t>
  </si>
  <si>
    <t>DC2KX41-DC</t>
  </si>
  <si>
    <t>DL3CD61-DL</t>
  </si>
  <si>
    <t>DL2GT61-DL</t>
  </si>
  <si>
    <t>DC1CB92-DC</t>
  </si>
  <si>
    <t>DC3KT29-DC</t>
  </si>
  <si>
    <t>CC1CB11-CC</t>
  </si>
  <si>
    <t>CC1CB92-CC</t>
  </si>
  <si>
    <t>DC2DT57-DC</t>
  </si>
  <si>
    <t>DC2DT46-DC</t>
  </si>
  <si>
    <t>DC2CK32-DC</t>
  </si>
  <si>
    <t>DC3HT15-DC</t>
  </si>
  <si>
    <t>CC1TT42-CC</t>
  </si>
  <si>
    <t>DC4CT11-DC</t>
  </si>
  <si>
    <t>DL3CA53-DL</t>
  </si>
  <si>
    <t>DC3CT92-DC</t>
  </si>
  <si>
    <t>DC3CT92-DL</t>
  </si>
  <si>
    <t>DC3KV43-DC</t>
  </si>
  <si>
    <t>DC3KV43-DL</t>
  </si>
  <si>
    <t>DC3CD33-DC</t>
  </si>
  <si>
    <t>DC3KT21-DC</t>
  </si>
  <si>
    <t>DC3QT12-DC</t>
  </si>
  <si>
    <t>DC3QT12-DL</t>
  </si>
  <si>
    <t>DC2GT34-DC</t>
  </si>
  <si>
    <t>DC2GT34-DL</t>
  </si>
  <si>
    <t>DC1CB22-DC</t>
  </si>
  <si>
    <t>DC1CB94-DC</t>
  </si>
  <si>
    <t>DC2KV72-DC</t>
  </si>
  <si>
    <t>DL3DB53-DL</t>
  </si>
  <si>
    <t>DL2CO25-DL</t>
  </si>
  <si>
    <t>DC3CT91-DC</t>
  </si>
  <si>
    <t>DC3QT11-DC</t>
  </si>
  <si>
    <t>CC1CB26-CC</t>
  </si>
  <si>
    <t>CC2CT27-CC</t>
  </si>
  <si>
    <t>CC2CT65-CC</t>
  </si>
  <si>
    <t>DC1CB33-DC</t>
  </si>
  <si>
    <t>DC3DT71-DC</t>
  </si>
  <si>
    <t>DC2DT44-DC</t>
  </si>
  <si>
    <t>DC3KT33-DC</t>
  </si>
  <si>
    <t>DC1CB85-DC</t>
  </si>
  <si>
    <t>DL2GT33-DL</t>
  </si>
  <si>
    <t>DC2GT35-DC</t>
  </si>
  <si>
    <t>DC3QT65-DC</t>
  </si>
  <si>
    <t>DC2KV62-DC</t>
  </si>
  <si>
    <t>DC3OT31-DC</t>
  </si>
  <si>
    <t>DC3DB41-DC</t>
  </si>
  <si>
    <t>DC2CK41-DC</t>
  </si>
  <si>
    <t>DC3CA41-DC</t>
  </si>
  <si>
    <t>DL2DD33-DL</t>
  </si>
  <si>
    <t>CC2CO11-CC</t>
  </si>
  <si>
    <t>CC3OT43-CC</t>
  </si>
  <si>
    <t>DC2DT45-DC</t>
  </si>
  <si>
    <t>CC2CT32-CC</t>
  </si>
  <si>
    <t>DL3CA41-DL</t>
  </si>
  <si>
    <t>DL3DD43-DL</t>
  </si>
  <si>
    <t>CC2CO21-CC</t>
  </si>
  <si>
    <t>CC3OT31-CC</t>
  </si>
  <si>
    <t>CC2GT51-CC</t>
  </si>
  <si>
    <t>DC2DD11-DC</t>
  </si>
  <si>
    <t>CC3OT51-CC</t>
  </si>
  <si>
    <t>DC2OT70-DC</t>
  </si>
  <si>
    <t>DC3DD51-DC</t>
  </si>
  <si>
    <t>CC2GT61-CC</t>
  </si>
  <si>
    <t>DC2OT71-DC</t>
  </si>
  <si>
    <t>DC3DB61-DC</t>
  </si>
  <si>
    <t>DL3DD41-DL</t>
  </si>
  <si>
    <t>CC3CA51-CC</t>
  </si>
  <si>
    <t>CC1CB94-CC</t>
  </si>
  <si>
    <t>DC2DT56-DC</t>
  </si>
  <si>
    <t>DC2DT42-DC</t>
  </si>
  <si>
    <t>CC3DB41-CC</t>
  </si>
  <si>
    <t>DL2GT52-DL</t>
  </si>
  <si>
    <t>DC3QT61-DC</t>
  </si>
  <si>
    <t>CC3KD43-CC</t>
  </si>
  <si>
    <t>CC2GT33-CC</t>
  </si>
  <si>
    <t>DC2KX36-DC</t>
  </si>
  <si>
    <t>DC2DD35-DC</t>
  </si>
  <si>
    <t>CC3OT36-CC</t>
  </si>
  <si>
    <t>DC2KV80-DC</t>
  </si>
  <si>
    <t>DC2CT62-DC</t>
  </si>
  <si>
    <t>CC3CA52-CC</t>
  </si>
  <si>
    <t>DC2DT53-DC</t>
  </si>
  <si>
    <t>CC2CK55-CC</t>
  </si>
  <si>
    <t>DC3CD53-DC</t>
  </si>
  <si>
    <t>CC3CD61-CC</t>
  </si>
  <si>
    <t>DC3QT62-DC</t>
  </si>
  <si>
    <t>CC2CK33-CC</t>
  </si>
  <si>
    <t>DC3QT94-DC</t>
  </si>
  <si>
    <t>CC3CD53-CC</t>
  </si>
  <si>
    <t>DC3CA61-DC</t>
  </si>
  <si>
    <t>CC3CD33-CC</t>
  </si>
  <si>
    <t>CC3CA41-CC</t>
  </si>
  <si>
    <t>CC3OT53-CC</t>
  </si>
  <si>
    <t>CC3DB51-CC</t>
  </si>
  <si>
    <t>CC3OT33-CC</t>
  </si>
  <si>
    <t>CC3CK71-CC</t>
  </si>
  <si>
    <t>Lớp</t>
  </si>
  <si>
    <t>Họ, đệm</t>
  </si>
  <si>
    <t>Tên</t>
  </si>
  <si>
    <t>Mã SV</t>
  </si>
  <si>
    <t>Ngày sinh</t>
  </si>
  <si>
    <t>Mã SBD</t>
  </si>
  <si>
    <t>SBD</t>
  </si>
  <si>
    <t>Số SV/P</t>
  </si>
  <si>
    <t>Họ và tên</t>
  </si>
  <si>
    <t>Túi</t>
  </si>
  <si>
    <t>Số P</t>
  </si>
  <si>
    <t>B</t>
  </si>
  <si>
    <t>Bước</t>
  </si>
  <si>
    <t>Mã Túi</t>
  </si>
  <si>
    <t>Phách</t>
  </si>
  <si>
    <t>Điểm</t>
  </si>
  <si>
    <t>VÙNG DỮ LIỆU ĐANG KÝ CỦA SINH VIÊN (Copy từ File Đăng ký)</t>
  </si>
  <si>
    <t>BẢNG ĐỐI CHIẾU SBD - PHÁCH</t>
  </si>
  <si>
    <t>QT.DBCL.01.4-BM.01</t>
  </si>
  <si>
    <t>Học phần:</t>
  </si>
  <si>
    <t>Ngày thi:</t>
  </si>
  <si>
    <t>Ca thi:</t>
  </si>
  <si>
    <t>Đợt thi:</t>
  </si>
  <si>
    <t>Mã</t>
  </si>
  <si>
    <t>Tổng SV</t>
  </si>
  <si>
    <t>P cuối</t>
  </si>
  <si>
    <t>15-16_HK1_CT</t>
  </si>
  <si>
    <t>CỘNG HOÀ XÃ HỘI CHỦ NGHĨA VIỆT NAM</t>
  </si>
  <si>
    <t>Độc lập - Tự do - Hạnh phúc</t>
  </si>
  <si>
    <t>Môn thi:</t>
  </si>
  <si>
    <t>Hình thức thi: Viết</t>
  </si>
  <si>
    <t xml:space="preserve">Số tín chỉ: </t>
  </si>
  <si>
    <t>Trọng số điểm quá trình: …%</t>
  </si>
  <si>
    <t>Số Phách</t>
  </si>
  <si>
    <t>Số</t>
  </si>
  <si>
    <t>Chữ</t>
  </si>
  <si>
    <t>Ghi chú: Đề nghị giáo viên chấm bài xếp bài thi theo thứ tự số phách tăng dần</t>
  </si>
  <si>
    <t>Trưởng bộ môn</t>
  </si>
  <si>
    <t>Giáo viên chấm thi 1</t>
  </si>
  <si>
    <t>Giáo viên chấm thi 2</t>
  </si>
  <si>
    <t>Đợt thi: 15_16_HK1_CT</t>
  </si>
  <si>
    <t>Học kỳ 1 - Năm học 2015_2016</t>
  </si>
  <si>
    <t>Giải tích 1</t>
  </si>
  <si>
    <t>Giải tích 2</t>
  </si>
  <si>
    <t>Đại số</t>
  </si>
  <si>
    <t>Giải tích 1 (DC1CB12a)</t>
  </si>
  <si>
    <t>Giải tích 2 (DC1CB13a)</t>
  </si>
  <si>
    <t>Đại số (DC1CB11a)</t>
  </si>
  <si>
    <t>DC1CB11a-DC</t>
  </si>
  <si>
    <t>DC1CB12a-DC</t>
  </si>
  <si>
    <t>DC1CB13a-DC</t>
  </si>
  <si>
    <t>DC1CB27</t>
  </si>
  <si>
    <t>Hoá học đại cương (K62????)</t>
  </si>
  <si>
    <t>DC1CB33</t>
  </si>
  <si>
    <t>Tiếng Anh 3 (K62-63)</t>
  </si>
  <si>
    <t>DC1TT41</t>
  </si>
  <si>
    <t>Tiếng Anh 2 (DC1CB32a)</t>
  </si>
  <si>
    <t>Tiếng Anh 1 (DC1CB31a)</t>
  </si>
  <si>
    <t>Tiếng Anh 1 (K62-63)</t>
  </si>
  <si>
    <t>Tiếng Anh 2 (K62-63)</t>
  </si>
  <si>
    <t>DC1CB32a-DC</t>
  </si>
  <si>
    <t>DC1CB31a-DC</t>
  </si>
  <si>
    <t xml:space="preserve">Mã túi </t>
  </si>
  <si>
    <r>
      <t xml:space="preserve">Để bổ sung SV, nhập tại Sheet: </t>
    </r>
    <r>
      <rPr>
        <b/>
        <sz val="12"/>
        <color theme="1"/>
        <rFont val="Times New Roman"/>
        <family val="1"/>
      </rPr>
      <t>SVDK</t>
    </r>
    <r>
      <rPr>
        <sz val="12"/>
        <color theme="1"/>
        <rFont val="Times New Roman"/>
        <family val="1"/>
      </rPr>
      <t xml:space="preserve">, từ dòng </t>
    </r>
  </si>
  <si>
    <t>Vật lý đại cương 1 (K62-63)</t>
  </si>
  <si>
    <t>Vật lý đại cương 1 (DC1CB21a)</t>
  </si>
  <si>
    <t>DC1CB21a-DC</t>
  </si>
  <si>
    <t>Toán cao cấp 1 (K63)</t>
  </si>
  <si>
    <t>DC1CB17a-DC</t>
  </si>
  <si>
    <t>Toán cao cấp 1 (DC1CB17a)</t>
  </si>
  <si>
    <t>KTTC và TCTC Cầu (DL3CA53aa)</t>
  </si>
  <si>
    <t>QLDA đầu tư XD công trình (DC3CT55aa)</t>
  </si>
  <si>
    <t>Mã P</t>
  </si>
  <si>
    <t>BỘ GIAO THÔNG VẬN TẢI</t>
  </si>
  <si>
    <t>STT môn</t>
  </si>
  <si>
    <r>
      <t>TRƯỜNG</t>
    </r>
    <r>
      <rPr>
        <b/>
        <u/>
        <sz val="10"/>
        <color indexed="8"/>
        <rFont val="Times New Roman"/>
        <family val="1"/>
      </rPr>
      <t xml:space="preserve"> ĐẠI HỌC CÔNG NG</t>
    </r>
    <r>
      <rPr>
        <b/>
        <sz val="10"/>
        <color indexed="8"/>
        <rFont val="Times New Roman"/>
        <family val="1"/>
      </rPr>
      <t>HỆ GTVT</t>
    </r>
  </si>
  <si>
    <t>Phòng</t>
  </si>
  <si>
    <t>SV/Tờ</t>
  </si>
  <si>
    <t>TT</t>
  </si>
  <si>
    <t xml:space="preserve">Lớp </t>
  </si>
  <si>
    <t>Giờ vào</t>
  </si>
  <si>
    <t>Ký tên</t>
  </si>
  <si>
    <t>GK1</t>
  </si>
  <si>
    <t>GK2</t>
  </si>
  <si>
    <t>KL</t>
  </si>
  <si>
    <t>SDB bắt đầu</t>
  </si>
  <si>
    <t>Dự thi..............................</t>
  </si>
  <si>
    <t>Vắng..............................</t>
  </si>
  <si>
    <t>TRƯỞNG BỘ MÔN</t>
  </si>
  <si>
    <t>GV CHẤM THI 1</t>
  </si>
  <si>
    <t>GV CHẤM THI 2</t>
  </si>
  <si>
    <t>Số tờ</t>
  </si>
  <si>
    <t>Số TT Học phần</t>
  </si>
  <si>
    <t>Tờ số</t>
  </si>
  <si>
    <t>DANH SÁCH PHÒNG THI CẢI THIỆN HỌC KỲ 1 - NĂM HỌC 2015-2016</t>
  </si>
  <si>
    <t xml:space="preserve">          GIÁM THỊ 1             GIÁM THỊ 2</t>
  </si>
  <si>
    <t xml:space="preserve">GV CHẤM THI 1       </t>
  </si>
  <si>
    <t xml:space="preserve">  Địa điểm:</t>
  </si>
  <si>
    <t>DC1CB21x</t>
  </si>
  <si>
    <t>DC1CB31x</t>
  </si>
  <si>
    <t>DC1CB32x</t>
  </si>
  <si>
    <t>DC1CB17x</t>
  </si>
  <si>
    <t>DC1CB11x</t>
  </si>
  <si>
    <t>DC1CB12x</t>
  </si>
  <si>
    <t>DC1CB13x</t>
  </si>
  <si>
    <t>DC1CB32x-DC</t>
  </si>
  <si>
    <t>DC1CB31x-DC</t>
  </si>
  <si>
    <t>DC1CB21x-DC</t>
  </si>
  <si>
    <t>DC1CB17x-DC</t>
  </si>
  <si>
    <t>DC1CB11x-DC</t>
  </si>
  <si>
    <t>DC1CB12x-DC</t>
  </si>
  <si>
    <t>DC1CB13x-DC</t>
  </si>
  <si>
    <t>Đại số (DC1CB11x)</t>
  </si>
  <si>
    <t>Giải tích 1 (DC1CB12x)</t>
  </si>
  <si>
    <t>Giải tích 2 (DC1CB13x)</t>
  </si>
  <si>
    <t>Toán cao cấp 1 (DC1CB17x)</t>
  </si>
  <si>
    <t>Vật lý đại cương 1 (DC1CB21x)</t>
  </si>
  <si>
    <t>Tiếng Anh 1 (DC1CB31x)</t>
  </si>
  <si>
    <t>Tiếng Anh 2 (DC1CB32x)</t>
  </si>
  <si>
    <t>LỊCH THI CẢI THIỆN HỌC KỲ 1 - NĂM HỌC 2015-2016</t>
  </si>
  <si>
    <t>65DLCD23</t>
  </si>
  <si>
    <t>65DLCD21086</t>
  </si>
  <si>
    <t xml:space="preserve">Cao Trọng </t>
  </si>
  <si>
    <t>65DLCD20530</t>
  </si>
  <si>
    <t>21/09/1992</t>
  </si>
  <si>
    <t>65DLCD20668</t>
  </si>
  <si>
    <t>65DLCD21081</t>
  </si>
  <si>
    <t>17/01/1992</t>
  </si>
  <si>
    <t xml:space="preserve">Nguyễn Mạnh </t>
  </si>
  <si>
    <t>65DLCD20556</t>
  </si>
  <si>
    <t xml:space="preserve">Nguyễn Minh </t>
  </si>
  <si>
    <t>65DLCD21034</t>
  </si>
  <si>
    <t>14/05/1993</t>
  </si>
  <si>
    <t xml:space="preserve">Nguyễn Ngọc </t>
  </si>
  <si>
    <t>65DLCD20604</t>
  </si>
  <si>
    <t>29/08/1990</t>
  </si>
  <si>
    <t xml:space="preserve">Trần Tuấn </t>
  </si>
  <si>
    <t>65DLCD20478</t>
  </si>
  <si>
    <t xml:space="preserve">Nguyễn Văn </t>
  </si>
  <si>
    <t>Bộ</t>
  </si>
  <si>
    <t>65DLCD20494</t>
  </si>
  <si>
    <t>15/03/1991</t>
  </si>
  <si>
    <t>65DLCD21059</t>
  </si>
  <si>
    <t xml:space="preserve">Hoàng Trung </t>
  </si>
  <si>
    <t>65DLCD21066</t>
  </si>
  <si>
    <t>Phạm Huy</t>
  </si>
  <si>
    <t>65DLCD20725</t>
  </si>
  <si>
    <t>24/09/1993</t>
  </si>
  <si>
    <t xml:space="preserve">Lê Quang </t>
  </si>
  <si>
    <t>65DLCD21064</t>
  </si>
  <si>
    <t>26/12/1993</t>
  </si>
  <si>
    <t>65DLCD20479</t>
  </si>
  <si>
    <t xml:space="preserve">Tạ Thành </t>
  </si>
  <si>
    <t>Lăng</t>
  </si>
  <si>
    <t>65DLCD20649</t>
  </si>
  <si>
    <t xml:space="preserve">Võ Văn </t>
  </si>
  <si>
    <t>Pháp</t>
  </si>
  <si>
    <t>65DLCD20720</t>
  </si>
  <si>
    <t>65DLCD20716</t>
  </si>
  <si>
    <t>30/03/1992</t>
  </si>
  <si>
    <t>Tạ Minh</t>
  </si>
  <si>
    <t>65DLCD11158</t>
  </si>
  <si>
    <t xml:space="preserve">Đặng Văn </t>
  </si>
  <si>
    <t>65DLCD20683</t>
  </si>
  <si>
    <t>65DLCD20628</t>
  </si>
  <si>
    <t>Lâm Văn</t>
  </si>
  <si>
    <t>65DLCD20488</t>
  </si>
  <si>
    <t>22/08/1992</t>
  </si>
  <si>
    <t xml:space="preserve">Lê Văn </t>
  </si>
  <si>
    <t>65DLCD21060</t>
  </si>
  <si>
    <t>Đặng Huy</t>
  </si>
  <si>
    <t>65DLCD20577</t>
  </si>
  <si>
    <t>15/04/1992</t>
  </si>
  <si>
    <t xml:space="preserve">Phan Văn </t>
  </si>
  <si>
    <t>65DLCD10761</t>
  </si>
  <si>
    <t>Huyên</t>
  </si>
  <si>
    <t>65DLCD11151</t>
  </si>
  <si>
    <t>15/06/1992</t>
  </si>
  <si>
    <t>65DLCD20667</t>
  </si>
  <si>
    <t xml:space="preserve">Kiều Văn </t>
  </si>
  <si>
    <t>65DLCD20627</t>
  </si>
  <si>
    <t>13/08/1993</t>
  </si>
  <si>
    <t>65DLCD21074</t>
  </si>
  <si>
    <t>24/06/1993</t>
  </si>
  <si>
    <t xml:space="preserve">Chu Tất </t>
  </si>
  <si>
    <t>65DLCD20487</t>
  </si>
  <si>
    <t>65DLCD11181</t>
  </si>
  <si>
    <t>15/6/1992</t>
  </si>
  <si>
    <t>65DLCD20647</t>
  </si>
  <si>
    <t>24/21993</t>
  </si>
  <si>
    <t>Thiêm</t>
  </si>
  <si>
    <t>65DLCD20489</t>
  </si>
  <si>
    <t>19/3/1993</t>
  </si>
  <si>
    <t xml:space="preserve">Doãn Đức </t>
  </si>
  <si>
    <t>65DLCD11157</t>
  </si>
  <si>
    <t>26/9/1992</t>
  </si>
  <si>
    <t>65DLCD20608</t>
  </si>
  <si>
    <t>18/11/1990</t>
  </si>
  <si>
    <t>65DLCD21041</t>
  </si>
  <si>
    <t>65DLCD20543</t>
  </si>
  <si>
    <t>14/10/1992</t>
  </si>
  <si>
    <t>65DLCD20700</t>
  </si>
  <si>
    <t xml:space="preserve">Phạm Xuân </t>
  </si>
  <si>
    <t>65DLCD20686</t>
  </si>
  <si>
    <t>65DLCD20553</t>
  </si>
  <si>
    <t>65DLCD20639</t>
  </si>
  <si>
    <t>Bùi Quốc Đạt</t>
  </si>
  <si>
    <t>08/03/1992</t>
  </si>
  <si>
    <t>65DLCD20593</t>
  </si>
  <si>
    <t>Nguyễn Đức Văn</t>
  </si>
  <si>
    <t>18/09/1992</t>
  </si>
  <si>
    <t>65DLCD20506</t>
  </si>
  <si>
    <t>Nguyễn Đức Anh</t>
  </si>
  <si>
    <t>65DLCD21032</t>
  </si>
  <si>
    <t>Nguyễn Văn Ý</t>
  </si>
  <si>
    <t>12/12/1992</t>
  </si>
  <si>
    <t>65DLCD21076</t>
  </si>
  <si>
    <t>Vũ Văn tưởng</t>
  </si>
  <si>
    <t>29/05/1990</t>
  </si>
  <si>
    <t>65DLCD21163</t>
  </si>
  <si>
    <t>Nguyễn Văn Nên</t>
  </si>
  <si>
    <t>03/03/1993</t>
  </si>
  <si>
    <t>65DLCD21089</t>
  </si>
  <si>
    <t>Nguyễn Hoàng Vinh</t>
  </si>
  <si>
    <t>14/03/1992</t>
  </si>
  <si>
    <t>65DLCD20616</t>
  </si>
  <si>
    <t>Lê Văn Hữu</t>
  </si>
  <si>
    <t>03/02/1988</t>
  </si>
  <si>
    <t>65DLCD21083</t>
  </si>
  <si>
    <t>Đoàn Hồng Quân</t>
  </si>
  <si>
    <t>16/06/1992</t>
  </si>
  <si>
    <t>65DLCD20557</t>
  </si>
  <si>
    <t>Đinh Viết Cường</t>
  </si>
  <si>
    <t>19/07/1993</t>
  </si>
  <si>
    <t>65DLCD20521</t>
  </si>
  <si>
    <t>Bùi Tri Cường</t>
  </si>
  <si>
    <t>10/12/1992</t>
  </si>
  <si>
    <t>65DLCD20685</t>
  </si>
  <si>
    <t>Lê Xuân Hội</t>
  </si>
  <si>
    <t>28/03/1993</t>
  </si>
  <si>
    <t>65DLCD21332</t>
  </si>
  <si>
    <t>Trương Duy Dũng</t>
  </si>
  <si>
    <t>21/03/1992</t>
  </si>
  <si>
    <t>65DLCD20625</t>
  </si>
  <si>
    <t>Bùi Xuân Linh</t>
  </si>
  <si>
    <t>65DLCD20497</t>
  </si>
  <si>
    <t>Nguyễn Trọng Hồ</t>
  </si>
  <si>
    <t>18/01/1993</t>
  </si>
  <si>
    <t>65DLCD21335</t>
  </si>
  <si>
    <t>Nông Văn Luân</t>
  </si>
  <si>
    <t>05/02/1992</t>
  </si>
  <si>
    <t>65DLCD20629</t>
  </si>
  <si>
    <t>Đỗ Trọng Hiếu</t>
  </si>
  <si>
    <t>30/09/1993</t>
  </si>
  <si>
    <t>65DLCD20511</t>
  </si>
  <si>
    <t>Mai Hùng Anh</t>
  </si>
  <si>
    <t>65DLCD20703</t>
  </si>
  <si>
    <t>Vũ Ngọc Hải</t>
  </si>
  <si>
    <t>65DLCD20741</t>
  </si>
  <si>
    <t>Vũ Hoàng Linh</t>
  </si>
  <si>
    <t>65DLCD20677</t>
  </si>
  <si>
    <t>65DLCD21091</t>
  </si>
  <si>
    <t>Nguyễn Trọng Khánh</t>
  </si>
  <si>
    <t>65DLCD20751</t>
  </si>
  <si>
    <t>Nguyễn Quốc tuấn</t>
  </si>
  <si>
    <t>65DLCD20534</t>
  </si>
  <si>
    <t>Đặng Hoàng Thanh</t>
  </si>
  <si>
    <t>02/09/1988</t>
  </si>
  <si>
    <t>65DLCD20542</t>
  </si>
  <si>
    <t>Võ Tá Tuấn</t>
  </si>
  <si>
    <t>65DLCD20480</t>
  </si>
  <si>
    <t>Nguyễn Văn Phú</t>
  </si>
  <si>
    <t>07/03/1991</t>
  </si>
  <si>
    <t>65DLCD20537</t>
  </si>
  <si>
    <t>Trần Đức Quân</t>
  </si>
  <si>
    <t>65DLCD20619</t>
  </si>
  <si>
    <t>Phan Văn Lý</t>
  </si>
  <si>
    <t>65DLCD20655</t>
  </si>
  <si>
    <t>Phạm Đăng Thưởng</t>
  </si>
  <si>
    <t>65DLCD20684</t>
  </si>
  <si>
    <t>Hoàng Văn Hội</t>
  </si>
  <si>
    <t>15/10/1991</t>
  </si>
  <si>
    <t>65DLCD20645</t>
  </si>
  <si>
    <t>Trần Huy Hoàng</t>
  </si>
  <si>
    <t>29/06/1993</t>
  </si>
  <si>
    <t>65DLCD20584</t>
  </si>
  <si>
    <t>Lê Văn Quý</t>
  </si>
  <si>
    <t>20/09/1990</t>
  </si>
  <si>
    <t>65DLCD20476</t>
  </si>
  <si>
    <t>Phạm Hải Hiệp</t>
  </si>
  <si>
    <t>12/04/1991</t>
  </si>
  <si>
    <t>65DLCD20622</t>
  </si>
  <si>
    <t>Đặng Tuấn Anh</t>
  </si>
  <si>
    <t>65DLCD20636</t>
  </si>
  <si>
    <t>Phạm Ngọc Quý</t>
  </si>
  <si>
    <t>07/07/1991</t>
  </si>
  <si>
    <t>65DLCD20474</t>
  </si>
  <si>
    <t>Nguyễn Bá Mỹ</t>
  </si>
  <si>
    <t>08/08/1993</t>
  </si>
  <si>
    <t>65DLCD21329</t>
  </si>
  <si>
    <t>Nguyễn Hồng Sơn</t>
  </si>
  <si>
    <t>09/04/1993</t>
  </si>
  <si>
    <t>65DLCD20674</t>
  </si>
  <si>
    <t>Bùi Văn Hữu</t>
  </si>
  <si>
    <t>04/07/1990</t>
  </si>
  <si>
    <t>65DLCD20516</t>
  </si>
  <si>
    <t xml:space="preserve">Phạm Hồng Phú </t>
  </si>
  <si>
    <t>20/09/1992</t>
  </si>
  <si>
    <t>65DLCD20468</t>
  </si>
  <si>
    <t xml:space="preserve">Lê Hoàng Tùng </t>
  </si>
  <si>
    <t>65DLCD20587</t>
  </si>
  <si>
    <t>Đào Đức thương</t>
  </si>
  <si>
    <t>09/03/1993</t>
  </si>
  <si>
    <t>65DLCD20617</t>
  </si>
  <si>
    <t>Nguyễn Văn Quang</t>
  </si>
  <si>
    <t>65DLCD20515</t>
  </si>
  <si>
    <t>Nguyễn Gia Hiếu</t>
  </si>
  <si>
    <t>65DLCD20544</t>
  </si>
  <si>
    <t>Trịnh Ngọc Duy</t>
  </si>
  <si>
    <t>01/06/1989</t>
  </si>
  <si>
    <t>65DLCD20607</t>
  </si>
  <si>
    <t>Nguyễn Văn Vinh</t>
  </si>
  <si>
    <t>65DLCD20755</t>
  </si>
  <si>
    <t>Phạm Tuấn Dũng</t>
  </si>
  <si>
    <t>26/08/1993</t>
  </si>
  <si>
    <t>65DLCD20526</t>
  </si>
  <si>
    <t>Nguyễn trọng Vĩnh</t>
  </si>
  <si>
    <t>01/11/1990</t>
  </si>
  <si>
    <t>65DLCD20503</t>
  </si>
  <si>
    <t>Hù Văn Quyết</t>
  </si>
  <si>
    <t>01/08/1992</t>
  </si>
  <si>
    <t>65DLCD20631</t>
  </si>
  <si>
    <t>Đặng Văn Chính</t>
  </si>
  <si>
    <t>17/01/1993</t>
  </si>
  <si>
    <t>65DLCD20583</t>
  </si>
  <si>
    <t>Bùi Quang Thục</t>
  </si>
  <si>
    <t>05/06/1991</t>
  </si>
  <si>
    <t>65DLCD20742</t>
  </si>
  <si>
    <t>Nguyễn Hồng Quang</t>
  </si>
  <si>
    <t>24/10/1992</t>
  </si>
  <si>
    <t>65DLCD20485</t>
  </si>
  <si>
    <t>Bùi Trung Hiếu</t>
  </si>
  <si>
    <t>65DLCD20624</t>
  </si>
  <si>
    <t>Nguyễn Ngọc Thiện</t>
  </si>
  <si>
    <t>15/11/1992</t>
  </si>
  <si>
    <t>65DLCD20509</t>
  </si>
  <si>
    <t>Hoàng Duy Hiếu</t>
  </si>
  <si>
    <t>28/08/1993</t>
  </si>
  <si>
    <t>65DLCD20473</t>
  </si>
  <si>
    <t>Đỗ Văn Hiểu</t>
  </si>
  <si>
    <t>65DLCD20498</t>
  </si>
  <si>
    <t>Vũ Trọng Hiệu</t>
  </si>
  <si>
    <t>02/10/1992</t>
  </si>
  <si>
    <t>65DLCD21033</t>
  </si>
  <si>
    <t xml:space="preserve">Lê Tiến Bắc </t>
  </si>
  <si>
    <t>65DLCD4000</t>
  </si>
  <si>
    <t>Tạ Minh Đức</t>
  </si>
  <si>
    <t>65DLCD25</t>
  </si>
  <si>
    <t>65DLMX21</t>
  </si>
  <si>
    <t xml:space="preserve">Nguyễn Duy </t>
  </si>
  <si>
    <t>65DLMX20921</t>
  </si>
  <si>
    <t xml:space="preserve">Đoàn Xuân </t>
  </si>
  <si>
    <t>Khẩn</t>
  </si>
  <si>
    <t>65DLMX20910</t>
  </si>
  <si>
    <t>04/10/1992</t>
  </si>
  <si>
    <t xml:space="preserve">Dương Quốc </t>
  </si>
  <si>
    <t>65DLMX20912</t>
  </si>
  <si>
    <t>65DLMX20917</t>
  </si>
  <si>
    <t>Phan Tuấn</t>
  </si>
  <si>
    <t>65DLDD20378</t>
  </si>
  <si>
    <t>65DLMX20911</t>
  </si>
  <si>
    <t>05/07/1992</t>
  </si>
  <si>
    <t xml:space="preserve">Lê Thanh </t>
  </si>
  <si>
    <t>65DLMX20906</t>
  </si>
  <si>
    <t>01/06/1993</t>
  </si>
  <si>
    <t>Phạm Văn</t>
  </si>
  <si>
    <t>Qúy</t>
  </si>
  <si>
    <t>65DLMX20913</t>
  </si>
  <si>
    <t>09/11/1993</t>
  </si>
  <si>
    <t>BS</t>
  </si>
  <si>
    <t>DC1CB13-DL</t>
  </si>
  <si>
    <t xml:space="preserve">  Địa điểm: A1.504</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</si>
</sst>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101042A]d/m/yyyy\ hh:mm;@"/>
    <numFmt numFmtId="165" formatCode="[$-1010000]d/m/yy;@"/>
    <numFmt numFmtId="166" formatCode="000#"/>
    <numFmt numFmtId="167" formatCode="0.0"/>
    <numFmt numFmtId="168" formatCode="mm/dd/yy;@"/>
    <numFmt numFmtId="169" formatCode="d/m/yy"/>
    <numFmt numFmtId="170" formatCode="d/m"/>
    <numFmt numFmtId="171" formatCode="&quot;PHÒNG &quot;General"/>
    <numFmt numFmtId="172" formatCode="&quot;PHÒNG THI SỐ: &quot;General"/>
    <numFmt numFmtId="173" formatCode="[$-1010000]d/m/yyyy;@"/>
    <numFmt numFmtId="174" formatCode="&quot;Danh sách gồm &quot;General&quot; sinh viên&quot;"/>
    <numFmt numFmtId="175" formatCode="&quot;Ngày thi: &quot;[$-1010000]d/m/yy;@"/>
  </numFmts>
  <fonts count="110" x14ac:knownFonts="1">
    <font>
      <sz val="11"/>
      <color theme="1"/>
      <name val="Calibri"/>
      <family val="2"/>
      <charset val="163"/>
      <scheme val="minor"/>
    </font>
    <font>
      <sz val="11"/>
      <color theme="1"/>
      <name val="Times New Roman"/>
      <family val="2"/>
    </font>
    <font>
      <sz val="10"/>
      <name val="Arial"/>
      <family val="2"/>
    </font>
    <font>
      <sz val="10"/>
      <name val="Times New Roman"/>
      <family val="1"/>
    </font>
    <font>
      <sz val="10"/>
      <name val=".VnArial Narrow"/>
      <family val="2"/>
    </font>
    <font>
      <b/>
      <sz val="14"/>
      <color theme="1"/>
      <name val="Times New Roman"/>
      <family val="1"/>
    </font>
    <font>
      <sz val="12"/>
      <color theme="1"/>
      <name val="Times New Roman"/>
      <family val="1"/>
    </font>
    <font>
      <sz val="12"/>
      <color theme="1"/>
      <name val="Arial Narrow"/>
      <family val="2"/>
    </font>
    <font>
      <sz val="14"/>
      <color theme="1"/>
      <name val="Times New Roman"/>
      <family val="1"/>
    </font>
    <font>
      <sz val="14"/>
      <color rgb="FFFF0000"/>
      <name val="Times New Roman"/>
      <family val="1"/>
    </font>
    <font>
      <sz val="14"/>
      <name val="Times New Roman"/>
      <family val="1"/>
    </font>
    <font>
      <b/>
      <sz val="14"/>
      <color theme="1"/>
      <name val="Arial Narrow"/>
      <family val="2"/>
    </font>
    <font>
      <b/>
      <u/>
      <sz val="14"/>
      <color theme="1"/>
      <name val="Times New Roman"/>
      <family val="1"/>
    </font>
    <font>
      <i/>
      <sz val="14"/>
      <color theme="1"/>
      <name val="Times New Roman"/>
      <family val="1"/>
    </font>
    <font>
      <i/>
      <u/>
      <sz val="14"/>
      <color theme="1"/>
      <name val="Times New Roman"/>
      <family val="1"/>
    </font>
    <font>
      <sz val="10"/>
      <color theme="1"/>
      <name val=".VnArial Narrow"/>
      <family val="2"/>
    </font>
    <font>
      <b/>
      <sz val="20"/>
      <color theme="1"/>
      <name val="Times New Roman"/>
      <family val="1"/>
    </font>
    <font>
      <sz val="11"/>
      <color theme="1"/>
      <name val="Arial Narrow"/>
      <family val="2"/>
    </font>
    <font>
      <sz val="11"/>
      <name val=".VnArial Narrow"/>
      <family val="2"/>
    </font>
    <font>
      <sz val="11"/>
      <name val="Arial Narrow"/>
      <family val="2"/>
    </font>
    <font>
      <b/>
      <sz val="11"/>
      <color theme="1"/>
      <name val="Arial Narrow"/>
      <family val="2"/>
    </font>
    <font>
      <sz val="20"/>
      <color theme="1"/>
      <name val="Arial Narrow"/>
      <family val="2"/>
    </font>
    <font>
      <sz val="10"/>
      <color theme="1"/>
      <name val="Arial Narrow"/>
      <family val="2"/>
    </font>
    <font>
      <b/>
      <sz val="12"/>
      <color theme="1"/>
      <name val="Arial Narrow"/>
      <family val="2"/>
    </font>
    <font>
      <sz val="10"/>
      <color theme="1"/>
      <name val="Times New Roman"/>
      <family val="1"/>
    </font>
    <font>
      <sz val="10"/>
      <color theme="3"/>
      <name val="Times New Roman"/>
      <family val="1"/>
    </font>
    <font>
      <sz val="10"/>
      <color theme="3" tint="-0.249977111117893"/>
      <name val="Times New Roman"/>
      <family val="1"/>
    </font>
    <font>
      <sz val="10"/>
      <color rgb="FFFF0000"/>
      <name val="Times New Roman"/>
      <family val="1"/>
    </font>
    <font>
      <b/>
      <sz val="10"/>
      <color theme="1"/>
      <name val="Times New Roman"/>
      <family val="1"/>
    </font>
    <font>
      <b/>
      <sz val="9"/>
      <color theme="1"/>
      <name val="Times New Roman"/>
      <family val="1"/>
    </font>
    <font>
      <b/>
      <sz val="9"/>
      <color rgb="FF0000FF"/>
      <name val="Times New Roman"/>
      <family val="1"/>
    </font>
    <font>
      <sz val="11"/>
      <color theme="1"/>
      <name val="Calibri"/>
      <family val="2"/>
      <scheme val="minor"/>
    </font>
    <font>
      <sz val="9"/>
      <color theme="1"/>
      <name val="Times New Roman"/>
      <family val="1"/>
    </font>
    <font>
      <i/>
      <sz val="9"/>
      <color rgb="FF0000FF"/>
      <name val="Times New Roman"/>
      <family val="1"/>
    </font>
    <font>
      <sz val="9"/>
      <color rgb="FFFF0000"/>
      <name val="Times New Roman"/>
      <family val="1"/>
    </font>
    <font>
      <i/>
      <sz val="9"/>
      <color rgb="FFFF0000"/>
      <name val="Times New Roman"/>
      <family val="1"/>
    </font>
    <font>
      <sz val="9"/>
      <color rgb="FF0000FF"/>
      <name val="Times New Roman"/>
      <family val="1"/>
    </font>
    <font>
      <b/>
      <sz val="20"/>
      <name val="Arial Narrow"/>
      <family val="2"/>
    </font>
    <font>
      <sz val="10"/>
      <color indexed="8"/>
      <name val="Arial"/>
      <family val="2"/>
    </font>
    <font>
      <sz val="11"/>
      <color theme="1"/>
      <name val="Times New Roman"/>
      <family val="1"/>
    </font>
    <font>
      <b/>
      <sz val="11"/>
      <name val="Arial Narrow"/>
      <family val="2"/>
    </font>
    <font>
      <sz val="10"/>
      <color indexed="8"/>
      <name val="Arial"/>
      <family val="2"/>
    </font>
    <font>
      <sz val="10"/>
      <color indexed="8"/>
      <name val="Times New Roman"/>
      <family val="1"/>
    </font>
    <font>
      <sz val="14"/>
      <color rgb="FF002060"/>
      <name val="Times New Roman"/>
      <family val="1"/>
    </font>
    <font>
      <sz val="10"/>
      <color rgb="FF002060"/>
      <name val="Times New Roman"/>
      <family val="1"/>
    </font>
    <font>
      <b/>
      <sz val="10"/>
      <color theme="1"/>
      <name val="Arial Narrow"/>
      <family val="2"/>
    </font>
    <font>
      <b/>
      <sz val="10"/>
      <color rgb="FF0000FF"/>
      <name val="Times New Roman"/>
      <family val="1"/>
    </font>
    <font>
      <b/>
      <i/>
      <sz val="10"/>
      <color theme="1"/>
      <name val="Arial Narrow"/>
      <family val="2"/>
    </font>
    <font>
      <i/>
      <sz val="10"/>
      <color rgb="FF0000FF"/>
      <name val="Times New Roman"/>
      <family val="1"/>
    </font>
    <font>
      <i/>
      <sz val="10"/>
      <color rgb="FFFF0000"/>
      <name val="Times New Roman"/>
      <family val="1"/>
    </font>
    <font>
      <sz val="10"/>
      <color rgb="FF0000FF"/>
      <name val="Times New Roman"/>
      <family val="1"/>
    </font>
    <font>
      <sz val="10"/>
      <color rgb="FFFF00FF"/>
      <name val="Times New Roman"/>
      <family val="1"/>
    </font>
    <font>
      <b/>
      <sz val="11"/>
      <color rgb="FF0000FF"/>
      <name val="Times New Roman"/>
      <family val="1"/>
    </font>
    <font>
      <sz val="11"/>
      <color rgb="FF0000FF"/>
      <name val="Times New Roman"/>
      <family val="1"/>
    </font>
    <font>
      <i/>
      <sz val="9"/>
      <color rgb="FFFF00FF"/>
      <name val="Times New Roman"/>
      <family val="1"/>
    </font>
    <font>
      <b/>
      <sz val="10"/>
      <color rgb="FFFF0000"/>
      <name val="Times New Roman"/>
      <family val="1"/>
    </font>
    <font>
      <sz val="11"/>
      <color rgb="FFFF0000"/>
      <name val="Arial Narrow"/>
      <family val="2"/>
    </font>
    <font>
      <b/>
      <sz val="11"/>
      <color rgb="FFFF0000"/>
      <name val="Arial Narrow"/>
      <family val="2"/>
    </font>
    <font>
      <sz val="10"/>
      <color rgb="FF0070C0"/>
      <name val="Times New Roman"/>
      <family val="1"/>
    </font>
    <font>
      <i/>
      <sz val="14"/>
      <color rgb="FFFF0000"/>
      <name val="Times New Roman"/>
      <family val="1"/>
    </font>
    <font>
      <b/>
      <sz val="11"/>
      <color theme="1"/>
      <name val="Times New Roman"/>
      <family val="1"/>
    </font>
    <font>
      <sz val="8"/>
      <color theme="1"/>
      <name val="Times New Roman"/>
      <family val="1"/>
    </font>
    <font>
      <b/>
      <sz val="8"/>
      <color theme="1"/>
      <name val="Times New Roman"/>
      <family val="1"/>
    </font>
    <font>
      <sz val="14"/>
      <color theme="1"/>
      <name val="Calibri"/>
      <family val="2"/>
      <charset val="163"/>
      <scheme val="minor"/>
    </font>
    <font>
      <sz val="14"/>
      <color theme="1"/>
      <name val="Arial Black"/>
      <family val="2"/>
    </font>
    <font>
      <b/>
      <sz val="14"/>
      <color theme="1"/>
      <name val="Calibri"/>
      <family val="2"/>
      <scheme val="minor"/>
    </font>
    <font>
      <u/>
      <sz val="14"/>
      <color theme="1"/>
      <name val="Calibri"/>
      <family val="2"/>
      <charset val="163"/>
      <scheme val="minor"/>
    </font>
    <font>
      <b/>
      <u/>
      <sz val="14"/>
      <color theme="1"/>
      <name val="Calibri"/>
      <family val="2"/>
      <scheme val="minor"/>
    </font>
    <font>
      <sz val="12"/>
      <name val="Arial Narrow"/>
      <family val="2"/>
    </font>
    <font>
      <sz val="12"/>
      <color rgb="FFFF0000"/>
      <name val="Arial Narrow"/>
      <family val="2"/>
    </font>
    <font>
      <i/>
      <sz val="12"/>
      <color theme="1"/>
      <name val="Arial Narrow"/>
      <family val="2"/>
    </font>
    <font>
      <sz val="10"/>
      <name val="Arial Narrow"/>
      <family val="2"/>
    </font>
    <font>
      <b/>
      <sz val="18"/>
      <color rgb="FFFF0000"/>
      <name val="Arial"/>
      <family val="2"/>
    </font>
    <font>
      <b/>
      <sz val="14"/>
      <color rgb="FF002060"/>
      <name val="Times New Roman"/>
      <family val="1"/>
    </font>
    <font>
      <b/>
      <sz val="11"/>
      <color theme="3" tint="-0.499984740745262"/>
      <name val="Arial Narrow"/>
      <family val="2"/>
    </font>
    <font>
      <b/>
      <i/>
      <sz val="14"/>
      <color rgb="FFFF0000"/>
      <name val="Times New Roman"/>
      <family val="1"/>
    </font>
    <font>
      <sz val="14"/>
      <color theme="5" tint="-0.499984740745262"/>
      <name val="Times New Roman"/>
      <family val="1"/>
    </font>
    <font>
      <b/>
      <sz val="10"/>
      <color rgb="FF0070C0"/>
      <name val="Times New Roman"/>
      <family val="1"/>
    </font>
    <font>
      <b/>
      <sz val="12"/>
      <color theme="1"/>
      <name val="Times New Roman"/>
      <family val="1"/>
    </font>
    <font>
      <sz val="14"/>
      <color rgb="FF7030A0"/>
      <name val="Times New Roman"/>
      <family val="1"/>
    </font>
    <font>
      <strike/>
      <sz val="14"/>
      <color rgb="FF002060"/>
      <name val="Times New Roman"/>
      <family val="1"/>
    </font>
    <font>
      <sz val="10"/>
      <color theme="3" tint="0.39997558519241921"/>
      <name val="Calibri"/>
      <family val="2"/>
      <scheme val="minor"/>
    </font>
    <font>
      <sz val="11"/>
      <color rgb="FFFF0000"/>
      <name val="Calibri"/>
      <family val="2"/>
      <charset val="163"/>
      <scheme val="minor"/>
    </font>
    <font>
      <b/>
      <sz val="11"/>
      <color rgb="FFFF0000"/>
      <name val="Calibri"/>
      <family val="2"/>
      <charset val="163"/>
      <scheme val="minor"/>
    </font>
    <font>
      <sz val="11"/>
      <color theme="3" tint="-0.249977111117893"/>
      <name val="Calibri"/>
      <family val="2"/>
      <charset val="163"/>
      <scheme val="minor"/>
    </font>
    <font>
      <b/>
      <sz val="11"/>
      <color theme="3" tint="-0.249977111117893"/>
      <name val="Times New Roman"/>
      <family val="1"/>
    </font>
    <font>
      <sz val="11"/>
      <color rgb="FFFF0000"/>
      <name val="Times New Roman"/>
      <family val="1"/>
    </font>
    <font>
      <b/>
      <sz val="11"/>
      <color rgb="FFFF0000"/>
      <name val="Times New Roman"/>
      <family val="1"/>
    </font>
    <font>
      <sz val="11"/>
      <color theme="3"/>
      <name val="Times New Roman"/>
      <family val="1"/>
    </font>
    <font>
      <sz val="11"/>
      <color indexed="8"/>
      <name val="Arial"/>
      <family val="2"/>
    </font>
    <font>
      <b/>
      <sz val="11"/>
      <color indexed="8"/>
      <name val="Arial"/>
      <family val="2"/>
    </font>
    <font>
      <sz val="13"/>
      <color theme="1"/>
      <name val="Times New Roman"/>
      <family val="2"/>
    </font>
    <font>
      <sz val="12"/>
      <color theme="1"/>
      <name val="Times New Roman"/>
      <family val="2"/>
    </font>
    <font>
      <b/>
      <sz val="13"/>
      <color indexed="8"/>
      <name val="Arial"/>
      <family val="2"/>
    </font>
    <font>
      <sz val="13"/>
      <color indexed="8"/>
      <name val="Arial"/>
      <family val="2"/>
    </font>
    <font>
      <i/>
      <sz val="11"/>
      <color indexed="8"/>
      <name val="Arial"/>
      <family val="2"/>
    </font>
    <font>
      <b/>
      <sz val="10"/>
      <color indexed="8"/>
      <name val="Arial"/>
      <family val="2"/>
    </font>
    <font>
      <i/>
      <sz val="10"/>
      <color indexed="8"/>
      <name val="Arial"/>
      <family val="2"/>
    </font>
    <font>
      <sz val="48"/>
      <color indexed="8"/>
      <name val="Arial"/>
      <family val="2"/>
    </font>
    <font>
      <b/>
      <sz val="10"/>
      <color indexed="8"/>
      <name val="Times New Roman"/>
      <family val="1"/>
    </font>
    <font>
      <b/>
      <u/>
      <sz val="10"/>
      <color indexed="8"/>
      <name val="Times New Roman"/>
      <family val="1"/>
    </font>
    <font>
      <b/>
      <sz val="10"/>
      <color rgb="FFFF0000"/>
      <name val="Arial"/>
      <family val="2"/>
    </font>
    <font>
      <b/>
      <sz val="10"/>
      <color rgb="FF002060"/>
      <name val="Times New Roman"/>
      <family val="1"/>
    </font>
    <font>
      <sz val="11"/>
      <color indexed="8"/>
      <name val="Times New Roman"/>
      <family val="1"/>
    </font>
    <font>
      <i/>
      <sz val="11"/>
      <color indexed="8"/>
      <name val="Times New Roman"/>
      <family val="1"/>
    </font>
    <font>
      <i/>
      <sz val="10"/>
      <color indexed="8"/>
      <name val="Times New Roman"/>
      <family val="1"/>
    </font>
    <font>
      <b/>
      <sz val="11"/>
      <color rgb="FF002060"/>
      <name val="Arial"/>
      <family val="2"/>
    </font>
    <font>
      <b/>
      <sz val="24"/>
      <color theme="1"/>
      <name val="Calibri"/>
      <family val="2"/>
      <scheme val="minor"/>
    </font>
    <font>
      <b/>
      <sz val="11"/>
      <color theme="1"/>
      <name val="Calibri"/>
      <family val="2"/>
      <scheme val="minor"/>
    </font>
    <font>
      <sz val="11"/>
      <color indexed="8"/>
      <name val="Calibri"/>
      <family val="2"/>
      <scheme val="minor"/>
    </font>
  </fonts>
  <fills count="14">
    <fill>
      <patternFill patternType="none"/>
    </fill>
    <fill>
      <patternFill patternType="gray125"/>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00B0F0"/>
        <bgColor indexed="64"/>
      </patternFill>
    </fill>
    <fill>
      <patternFill patternType="solid">
        <fgColor rgb="FF92D050"/>
        <bgColor indexed="64"/>
      </patternFill>
    </fill>
    <fill>
      <patternFill patternType="solid">
        <fgColor rgb="FF0070C0"/>
        <bgColor indexed="64"/>
      </patternFill>
    </fill>
    <fill>
      <patternFill patternType="solid">
        <fgColor theme="0" tint="-0.249977111117893"/>
        <bgColor indexed="64"/>
      </patternFill>
    </fill>
    <fill>
      <patternFill patternType="solid">
        <fgColor theme="8" tint="-0.499984740745262"/>
        <bgColor indexed="64"/>
      </patternFill>
    </fill>
  </fills>
  <borders count="1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top style="dotted">
        <color indexed="64"/>
      </top>
      <bottom style="dotted">
        <color indexed="64"/>
      </bottom>
      <diagonal/>
    </border>
    <border>
      <left/>
      <right/>
      <top style="medium">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bottom style="dotted">
        <color indexed="64"/>
      </bottom>
      <diagonal/>
    </border>
    <border>
      <left/>
      <right style="thin">
        <color indexed="64"/>
      </right>
      <top/>
      <bottom style="dotted">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dotted">
        <color indexed="64"/>
      </bottom>
      <diagonal/>
    </border>
    <border>
      <left/>
      <right style="medium">
        <color indexed="64"/>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style="medium">
        <color indexed="64"/>
      </left>
      <right style="medium">
        <color indexed="64"/>
      </right>
      <top style="medium">
        <color indexed="64"/>
      </top>
      <bottom style="medium">
        <color indexed="64"/>
      </bottom>
      <diagonal/>
    </border>
    <border>
      <left style="hair">
        <color auto="1"/>
      </left>
      <right/>
      <top/>
      <bottom/>
      <diagonal/>
    </border>
    <border>
      <left/>
      <right/>
      <top/>
      <bottom style="dotted">
        <color auto="1"/>
      </bottom>
      <diagonal/>
    </border>
    <border>
      <left/>
      <right/>
      <top/>
      <bottom style="hair">
        <color auto="1"/>
      </bottom>
      <diagonal/>
    </border>
    <border>
      <left style="hair">
        <color auto="1"/>
      </left>
      <right/>
      <top/>
      <bottom style="hair">
        <color auto="1"/>
      </bottom>
      <diagonal/>
    </border>
    <border>
      <left/>
      <right/>
      <top style="hair">
        <color auto="1"/>
      </top>
      <bottom/>
      <diagonal/>
    </border>
    <border>
      <left style="hair">
        <color auto="1"/>
      </left>
      <right/>
      <top style="hair">
        <color auto="1"/>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auto="1"/>
      </right>
      <top/>
      <bottom/>
      <diagonal/>
    </border>
    <border>
      <left style="thin">
        <color auto="1"/>
      </left>
      <right/>
      <top/>
      <bottom/>
      <diagonal/>
    </border>
    <border>
      <left style="medium">
        <color indexed="8"/>
      </left>
      <right style="thin">
        <color indexed="8"/>
      </right>
      <top style="medium">
        <color indexed="8"/>
      </top>
      <bottom/>
      <diagonal/>
    </border>
    <border>
      <left style="thin">
        <color indexed="8"/>
      </left>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top style="medium">
        <color indexed="8"/>
      </top>
      <bottom/>
      <diagonal/>
    </border>
    <border>
      <left/>
      <right style="thin">
        <color indexed="8"/>
      </right>
      <top style="medium">
        <color indexed="8"/>
      </top>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8"/>
      </top>
      <bottom/>
      <diagonal/>
    </border>
    <border>
      <left style="thin">
        <color indexed="64"/>
      </left>
      <right/>
      <top style="thin">
        <color indexed="8"/>
      </top>
      <bottom/>
      <diagonal/>
    </border>
    <border>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style="thin">
        <color indexed="8"/>
      </right>
      <top/>
      <bottom style="thin">
        <color indexed="8"/>
      </bottom>
      <diagonal/>
    </border>
    <border>
      <left style="thin">
        <color indexed="64"/>
      </left>
      <right/>
      <top/>
      <bottom style="thin">
        <color indexed="8"/>
      </bottom>
      <diagonal/>
    </border>
    <border>
      <left style="thin">
        <color indexed="8"/>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thin">
        <color indexed="64"/>
      </left>
      <right style="thin">
        <color indexed="8"/>
      </right>
      <top style="hair">
        <color indexed="8"/>
      </top>
      <bottom style="hair">
        <color indexed="8"/>
      </bottom>
      <diagonal/>
    </border>
    <border>
      <left style="thin">
        <color indexed="8"/>
      </left>
      <right style="thin">
        <color indexed="8"/>
      </right>
      <top/>
      <bottom style="hair">
        <color indexed="8"/>
      </bottom>
      <diagonal/>
    </border>
  </borders>
  <cellStyleXfs count="13">
    <xf numFmtId="0" fontId="0" fillId="0" borderId="0"/>
    <xf numFmtId="0" fontId="2" fillId="0" borderId="0"/>
    <xf numFmtId="0" fontId="1" fillId="0" borderId="0"/>
    <xf numFmtId="0" fontId="31" fillId="0" borderId="0"/>
    <xf numFmtId="0" fontId="38" fillId="0" borderId="0"/>
    <xf numFmtId="0" fontId="41" fillId="0" borderId="0"/>
    <xf numFmtId="0" fontId="38" fillId="0" borderId="0"/>
    <xf numFmtId="0" fontId="38" fillId="0" borderId="0"/>
    <xf numFmtId="0" fontId="91" fillId="0" borderId="0"/>
    <xf numFmtId="0" fontId="38" fillId="0" borderId="0"/>
    <xf numFmtId="0" fontId="31" fillId="0" borderId="0"/>
    <xf numFmtId="0" fontId="31" fillId="0" borderId="0"/>
    <xf numFmtId="0" fontId="38" fillId="0" borderId="0"/>
  </cellStyleXfs>
  <cellXfs count="683">
    <xf numFmtId="0" fontId="0" fillId="0" borderId="0" xfId="0"/>
    <xf numFmtId="0" fontId="7" fillId="0" borderId="0" xfId="0" applyFont="1" applyBorder="1" applyAlignment="1">
      <alignment vertical="center"/>
    </xf>
    <xf numFmtId="0" fontId="8"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shrinkToFit="1"/>
    </xf>
    <xf numFmtId="0" fontId="8" fillId="0" borderId="0" xfId="0" applyFont="1" applyBorder="1" applyAlignment="1">
      <alignment horizontal="center" vertical="center" wrapText="1"/>
    </xf>
    <xf numFmtId="0" fontId="8" fillId="0" borderId="6" xfId="0" applyFont="1" applyBorder="1" applyAlignment="1">
      <alignment horizontal="center" vertical="center" wrapText="1"/>
    </xf>
    <xf numFmtId="0" fontId="5" fillId="5" borderId="20" xfId="0" applyFont="1" applyFill="1" applyBorder="1" applyAlignment="1">
      <alignment horizontal="center" vertical="center" textRotation="90" wrapText="1"/>
    </xf>
    <xf numFmtId="0" fontId="8" fillId="4" borderId="0" xfId="0" applyFont="1" applyFill="1" applyBorder="1" applyAlignment="1">
      <alignment vertical="center"/>
    </xf>
    <xf numFmtId="165" fontId="8" fillId="0" borderId="0" xfId="0" applyNumberFormat="1" applyFont="1" applyBorder="1" applyAlignment="1">
      <alignment vertical="center"/>
    </xf>
    <xf numFmtId="165" fontId="8" fillId="5" borderId="20" xfId="0" applyNumberFormat="1" applyFont="1" applyFill="1" applyBorder="1" applyAlignment="1">
      <alignment horizontal="center" vertical="center" wrapText="1"/>
    </xf>
    <xf numFmtId="0" fontId="12" fillId="0" borderId="0" xfId="0" applyFont="1" applyBorder="1" applyAlignment="1">
      <alignment vertical="center"/>
    </xf>
    <xf numFmtId="0" fontId="15" fillId="0" borderId="0" xfId="0" applyFont="1" applyBorder="1" applyAlignment="1">
      <alignment horizontal="center" vertical="center" wrapText="1"/>
    </xf>
    <xf numFmtId="0" fontId="17" fillId="0" borderId="0" xfId="0" applyFont="1" applyBorder="1" applyAlignment="1">
      <alignment vertical="center"/>
    </xf>
    <xf numFmtId="0" fontId="17" fillId="0" borderId="0" xfId="0" applyFont="1" applyBorder="1" applyAlignment="1">
      <alignment horizontal="center" vertical="center"/>
    </xf>
    <xf numFmtId="165" fontId="17" fillId="0" borderId="0" xfId="0" applyNumberFormat="1" applyFont="1" applyBorder="1" applyAlignment="1">
      <alignment vertical="center"/>
    </xf>
    <xf numFmtId="0" fontId="18" fillId="0" borderId="0" xfId="1" applyFont="1" applyAlignment="1">
      <alignment horizontal="center" vertical="center" textRotation="90" wrapText="1"/>
    </xf>
    <xf numFmtId="0" fontId="17" fillId="0" borderId="1" xfId="0" applyFont="1" applyBorder="1" applyAlignment="1">
      <alignment horizontal="center" vertical="center"/>
    </xf>
    <xf numFmtId="0" fontId="17" fillId="0" borderId="1" xfId="0" applyFont="1" applyBorder="1" applyAlignment="1">
      <alignment vertical="center" shrinkToFit="1"/>
    </xf>
    <xf numFmtId="165" fontId="10" fillId="0" borderId="0" xfId="0" applyNumberFormat="1" applyFont="1" applyBorder="1" applyAlignment="1">
      <alignment horizontal="center" vertical="center"/>
    </xf>
    <xf numFmtId="165" fontId="19" fillId="0" borderId="1" xfId="0" applyNumberFormat="1" applyFont="1" applyBorder="1" applyAlignment="1">
      <alignment horizontal="center" vertical="center"/>
    </xf>
    <xf numFmtId="0" fontId="17" fillId="0" borderId="0" xfId="0" applyFont="1" applyBorder="1" applyAlignment="1">
      <alignment vertical="center" shrinkToFit="1"/>
    </xf>
    <xf numFmtId="165" fontId="19" fillId="0" borderId="0" xfId="0" applyNumberFormat="1" applyFont="1" applyBorder="1" applyAlignment="1">
      <alignment horizontal="center" vertical="center"/>
    </xf>
    <xf numFmtId="0" fontId="9" fillId="0" borderId="0" xfId="0" applyFont="1" applyBorder="1" applyAlignment="1">
      <alignment horizontal="center" vertical="center"/>
    </xf>
    <xf numFmtId="0" fontId="9" fillId="5" borderId="24" xfId="0" applyFont="1" applyFill="1" applyBorder="1" applyAlignment="1">
      <alignment horizontal="center" vertical="center" textRotation="90" shrinkToFit="1"/>
    </xf>
    <xf numFmtId="0" fontId="9" fillId="5" borderId="20" xfId="0" applyFont="1" applyFill="1" applyBorder="1" applyAlignment="1">
      <alignment horizontal="center" vertical="center" textRotation="90" shrinkToFit="1"/>
    </xf>
    <xf numFmtId="0" fontId="21" fillId="0" borderId="0" xfId="0" applyFont="1" applyBorder="1" applyAlignment="1">
      <alignment vertical="center"/>
    </xf>
    <xf numFmtId="0" fontId="24" fillId="4" borderId="0" xfId="0" applyFont="1" applyFill="1" applyBorder="1" applyAlignment="1">
      <alignment vertical="center" shrinkToFit="1"/>
    </xf>
    <xf numFmtId="0" fontId="6" fillId="0" borderId="0" xfId="0" applyFont="1" applyBorder="1" applyAlignment="1">
      <alignment horizontal="center" vertical="center" wrapText="1"/>
    </xf>
    <xf numFmtId="0" fontId="22" fillId="4" borderId="0" xfId="0" applyFont="1" applyFill="1" applyBorder="1" applyAlignment="1">
      <alignment vertical="center" shrinkToFit="1"/>
    </xf>
    <xf numFmtId="0" fontId="8" fillId="0" borderId="0" xfId="0" applyFont="1" applyBorder="1" applyAlignment="1">
      <alignment horizontal="center" vertical="center"/>
    </xf>
    <xf numFmtId="0" fontId="10" fillId="4" borderId="41" xfId="0" applyFont="1" applyFill="1" applyBorder="1" applyAlignment="1">
      <alignment horizontal="center" vertical="center" shrinkToFit="1"/>
    </xf>
    <xf numFmtId="0" fontId="10" fillId="4" borderId="42" xfId="0" applyFont="1" applyFill="1" applyBorder="1" applyAlignment="1">
      <alignment horizontal="center" vertical="center" shrinkToFit="1"/>
    </xf>
    <xf numFmtId="0" fontId="10" fillId="4" borderId="42" xfId="0" applyFont="1" applyFill="1" applyBorder="1" applyAlignment="1">
      <alignment vertical="center" wrapText="1"/>
    </xf>
    <xf numFmtId="0" fontId="37" fillId="4" borderId="38" xfId="0" applyFont="1" applyFill="1" applyBorder="1" applyAlignment="1">
      <alignment vertical="center" shrinkToFit="1"/>
    </xf>
    <xf numFmtId="0" fontId="10" fillId="4" borderId="38" xfId="0" applyFont="1" applyFill="1" applyBorder="1" applyAlignment="1">
      <alignment vertical="center" wrapText="1"/>
    </xf>
    <xf numFmtId="165" fontId="8" fillId="5" borderId="23" xfId="0" applyNumberFormat="1" applyFont="1" applyFill="1" applyBorder="1" applyAlignment="1">
      <alignment horizontal="center" vertical="center" wrapText="1"/>
    </xf>
    <xf numFmtId="0" fontId="34" fillId="7" borderId="1" xfId="0" applyFont="1" applyFill="1" applyBorder="1" applyAlignment="1" applyProtection="1">
      <alignment horizontal="center" vertical="center" textRotation="90" shrinkToFit="1"/>
      <protection hidden="1"/>
    </xf>
    <xf numFmtId="0" fontId="32" fillId="9" borderId="1" xfId="0" applyFont="1" applyFill="1" applyBorder="1" applyAlignment="1" applyProtection="1">
      <alignment horizontal="center" vertical="center" textRotation="90" shrinkToFit="1"/>
      <protection hidden="1"/>
    </xf>
    <xf numFmtId="0" fontId="32" fillId="0" borderId="1" xfId="0" applyFont="1" applyBorder="1" applyAlignment="1" applyProtection="1">
      <alignment horizontal="center" vertical="center" textRotation="90" shrinkToFit="1"/>
      <protection hidden="1"/>
    </xf>
    <xf numFmtId="0" fontId="15" fillId="0" borderId="0" xfId="0" applyFont="1" applyBorder="1" applyAlignment="1">
      <alignment horizontal="center" vertical="center"/>
    </xf>
    <xf numFmtId="0" fontId="4" fillId="4" borderId="38" xfId="0" applyFont="1" applyFill="1" applyBorder="1" applyAlignment="1">
      <alignment horizontal="center" vertical="center" shrinkToFit="1"/>
    </xf>
    <xf numFmtId="0" fontId="15" fillId="4" borderId="0" xfId="0" applyFont="1" applyFill="1" applyBorder="1" applyAlignment="1">
      <alignment horizontal="center" vertical="center" shrinkToFit="1"/>
    </xf>
    <xf numFmtId="0" fontId="4" fillId="0" borderId="0" xfId="1" applyFont="1" applyAlignment="1">
      <alignment horizontal="center" vertical="center"/>
    </xf>
    <xf numFmtId="0" fontId="32" fillId="0" borderId="0" xfId="0" applyFont="1" applyAlignment="1">
      <alignment shrinkToFit="1"/>
    </xf>
    <xf numFmtId="0" fontId="36" fillId="0" borderId="1" xfId="0" applyFont="1" applyBorder="1" applyAlignment="1" applyProtection="1">
      <alignment horizontal="center" vertical="center" shrinkToFit="1"/>
      <protection locked="0"/>
    </xf>
    <xf numFmtId="0" fontId="34" fillId="0" borderId="1" xfId="0" applyFont="1" applyBorder="1" applyAlignment="1" applyProtection="1">
      <alignment horizontal="center" vertical="center" shrinkToFit="1"/>
      <protection hidden="1"/>
    </xf>
    <xf numFmtId="0" fontId="39" fillId="0" borderId="1" xfId="0" applyFont="1" applyBorder="1" applyAlignment="1">
      <alignment horizontal="center" vertical="center" wrapText="1"/>
    </xf>
    <xf numFmtId="0" fontId="40" fillId="4" borderId="40" xfId="0" applyFont="1" applyFill="1" applyBorder="1" applyAlignment="1">
      <alignment vertical="center" shrinkToFit="1"/>
    </xf>
    <xf numFmtId="0" fontId="30" fillId="0" borderId="5" xfId="3" applyFont="1" applyBorder="1" applyAlignment="1" applyProtection="1">
      <alignment vertical="center" shrinkToFit="1"/>
      <protection hidden="1"/>
    </xf>
    <xf numFmtId="0" fontId="30" fillId="0" borderId="6" xfId="3" applyFont="1" applyBorder="1" applyAlignment="1" applyProtection="1">
      <alignment vertical="center" shrinkToFit="1"/>
      <protection hidden="1"/>
    </xf>
    <xf numFmtId="0" fontId="33" fillId="0" borderId="2" xfId="3" applyFont="1" applyBorder="1" applyAlignment="1" applyProtection="1">
      <alignment vertical="center" shrinkToFit="1"/>
      <protection hidden="1"/>
    </xf>
    <xf numFmtId="0" fontId="35" fillId="0" borderId="2" xfId="3" applyFont="1" applyBorder="1" applyAlignment="1" applyProtection="1">
      <alignment vertical="center" shrinkToFit="1"/>
      <protection hidden="1"/>
    </xf>
    <xf numFmtId="0" fontId="33" fillId="0" borderId="4" xfId="3" applyFont="1" applyBorder="1" applyAlignment="1" applyProtection="1">
      <alignment vertical="center" shrinkToFit="1"/>
      <protection hidden="1"/>
    </xf>
    <xf numFmtId="0" fontId="35" fillId="0" borderId="4" xfId="3" applyFont="1" applyBorder="1" applyAlignment="1" applyProtection="1">
      <alignment vertical="center" shrinkToFit="1"/>
      <protection hidden="1"/>
    </xf>
    <xf numFmtId="0" fontId="24" fillId="0" borderId="40" xfId="0" applyFont="1" applyBorder="1" applyAlignment="1">
      <alignment shrinkToFit="1"/>
    </xf>
    <xf numFmtId="0" fontId="45" fillId="0" borderId="45" xfId="0" applyFont="1" applyFill="1" applyBorder="1" applyAlignment="1" applyProtection="1">
      <alignment horizontal="center" vertical="center" shrinkToFit="1"/>
      <protection locked="0" hidden="1"/>
    </xf>
    <xf numFmtId="166" fontId="28" fillId="0" borderId="45" xfId="0" applyNumberFormat="1" applyFont="1" applyFill="1" applyBorder="1" applyAlignment="1" applyProtection="1">
      <alignment horizontal="center" vertical="center" shrinkToFit="1"/>
      <protection hidden="1"/>
    </xf>
    <xf numFmtId="0" fontId="24" fillId="0" borderId="45" xfId="0" applyFont="1" applyBorder="1" applyAlignment="1">
      <alignment shrinkToFit="1"/>
    </xf>
    <xf numFmtId="0" fontId="24" fillId="0" borderId="0" xfId="0" applyFont="1" applyAlignment="1">
      <alignment shrinkToFit="1"/>
    </xf>
    <xf numFmtId="0" fontId="17" fillId="0" borderId="0" xfId="0" applyFont="1" applyBorder="1" applyAlignment="1">
      <alignment horizontal="center" vertical="center" shrinkToFit="1"/>
    </xf>
    <xf numFmtId="0" fontId="20" fillId="0" borderId="0" xfId="0" applyFont="1" applyBorder="1" applyAlignment="1">
      <alignment horizontal="center" vertical="center" shrinkToFit="1"/>
    </xf>
    <xf numFmtId="0" fontId="39" fillId="0" borderId="0" xfId="0" applyFont="1" applyBorder="1" applyAlignment="1">
      <alignment horizontal="center" vertical="center" wrapText="1"/>
    </xf>
    <xf numFmtId="167" fontId="19" fillId="4" borderId="38" xfId="0" applyNumberFormat="1" applyFont="1" applyFill="1" applyBorder="1" applyAlignment="1">
      <alignment vertical="center" shrinkToFit="1"/>
    </xf>
    <xf numFmtId="0" fontId="17" fillId="4" borderId="0" xfId="0" applyFont="1" applyFill="1" applyBorder="1" applyAlignment="1">
      <alignment vertical="center" shrinkToFit="1"/>
    </xf>
    <xf numFmtId="0" fontId="43" fillId="0" borderId="40" xfId="0" applyFont="1" applyFill="1" applyBorder="1" applyAlignment="1">
      <alignment horizontal="center" vertical="center" shrinkToFit="1"/>
    </xf>
    <xf numFmtId="0" fontId="43" fillId="0" borderId="41" xfId="0" applyFont="1" applyFill="1" applyBorder="1" applyAlignment="1">
      <alignment horizontal="center" vertical="center" shrinkToFit="1"/>
    </xf>
    <xf numFmtId="165" fontId="10" fillId="0" borderId="43" xfId="0" applyNumberFormat="1" applyFont="1" applyFill="1" applyBorder="1" applyAlignment="1">
      <alignment vertical="center" shrinkToFit="1"/>
    </xf>
    <xf numFmtId="0" fontId="24" fillId="0" borderId="0" xfId="0" applyFont="1" applyAlignment="1">
      <alignment horizontal="center" vertical="center" wrapText="1"/>
    </xf>
    <xf numFmtId="0" fontId="24" fillId="0" borderId="1" xfId="0" applyFont="1" applyBorder="1" applyAlignment="1">
      <alignment horizontal="center" vertical="center" wrapText="1"/>
    </xf>
    <xf numFmtId="0" fontId="27" fillId="5" borderId="1" xfId="0" applyFont="1" applyFill="1" applyBorder="1" applyAlignment="1">
      <alignment horizontal="center" vertical="center" wrapText="1" shrinkToFit="1"/>
    </xf>
    <xf numFmtId="0" fontId="28" fillId="5" borderId="1" xfId="0" applyFont="1" applyFill="1" applyBorder="1" applyAlignment="1">
      <alignment horizontal="center" vertical="center" wrapText="1"/>
    </xf>
    <xf numFmtId="164" fontId="3" fillId="4" borderId="38" xfId="0" applyNumberFormat="1" applyFont="1" applyFill="1" applyBorder="1" applyAlignment="1">
      <alignment vertical="center" wrapText="1"/>
    </xf>
    <xf numFmtId="0" fontId="24" fillId="0" borderId="0" xfId="0" applyFont="1"/>
    <xf numFmtId="0" fontId="24" fillId="0" borderId="47" xfId="0" applyFont="1" applyBorder="1" applyAlignment="1">
      <alignment shrinkToFit="1"/>
    </xf>
    <xf numFmtId="14" fontId="24" fillId="0" borderId="47" xfId="0" applyNumberFormat="1" applyFont="1" applyBorder="1" applyAlignment="1">
      <alignment shrinkToFit="1"/>
    </xf>
    <xf numFmtId="0" fontId="3" fillId="4" borderId="47" xfId="0" applyFont="1" applyFill="1" applyBorder="1" applyAlignment="1">
      <alignment horizontal="center" vertical="center" shrinkToFit="1"/>
    </xf>
    <xf numFmtId="0" fontId="58" fillId="0" borderId="47" xfId="0" applyFont="1" applyBorder="1" applyAlignment="1">
      <alignment shrinkToFit="1"/>
    </xf>
    <xf numFmtId="14" fontId="58" fillId="0" borderId="40" xfId="0" applyNumberFormat="1" applyFont="1" applyBorder="1" applyAlignment="1">
      <alignment shrinkToFit="1"/>
    </xf>
    <xf numFmtId="0" fontId="3" fillId="4" borderId="40" xfId="0" applyFont="1" applyFill="1" applyBorder="1" applyAlignment="1">
      <alignment horizontal="center" vertical="center" shrinkToFit="1"/>
    </xf>
    <xf numFmtId="0" fontId="58" fillId="0" borderId="40" xfId="0" applyFont="1" applyBorder="1" applyAlignment="1">
      <alignment shrinkToFit="1"/>
    </xf>
    <xf numFmtId="0" fontId="24" fillId="0" borderId="48" xfId="0" applyFont="1" applyBorder="1" applyAlignment="1">
      <alignment shrinkToFit="1"/>
    </xf>
    <xf numFmtId="0" fontId="3" fillId="4" borderId="48" xfId="0" applyFont="1" applyFill="1" applyBorder="1" applyAlignment="1">
      <alignment horizontal="center" vertical="center" shrinkToFit="1"/>
    </xf>
    <xf numFmtId="14" fontId="58" fillId="0" borderId="45" xfId="0" applyNumberFormat="1" applyFont="1" applyBorder="1" applyAlignment="1">
      <alignment shrinkToFit="1"/>
    </xf>
    <xf numFmtId="0" fontId="3" fillId="4" borderId="45" xfId="0" applyFont="1" applyFill="1" applyBorder="1" applyAlignment="1">
      <alignment horizontal="center" vertical="center" shrinkToFit="1"/>
    </xf>
    <xf numFmtId="0" fontId="58" fillId="0" borderId="45" xfId="0" applyFont="1" applyBorder="1" applyAlignment="1">
      <alignment shrinkToFit="1"/>
    </xf>
    <xf numFmtId="0" fontId="46" fillId="0" borderId="1" xfId="0" applyFont="1" applyBorder="1" applyAlignment="1" applyProtection="1">
      <alignment horizontal="center" vertical="center" wrapText="1" shrinkToFit="1"/>
      <protection hidden="1"/>
    </xf>
    <xf numFmtId="0" fontId="30" fillId="2" borderId="10" xfId="3" applyFont="1" applyFill="1" applyBorder="1" applyAlignment="1" applyProtection="1">
      <alignment horizontal="center" vertical="center" shrinkToFit="1"/>
      <protection hidden="1"/>
    </xf>
    <xf numFmtId="0" fontId="32" fillId="0" borderId="5" xfId="0" applyFont="1" applyBorder="1" applyAlignment="1" applyProtection="1">
      <alignment horizontal="center" vertical="center" shrinkToFit="1"/>
      <protection hidden="1"/>
    </xf>
    <xf numFmtId="0" fontId="32" fillId="0" borderId="10" xfId="0" applyFont="1" applyBorder="1" applyAlignment="1" applyProtection="1">
      <alignment horizontal="center" vertical="center" shrinkToFit="1"/>
      <protection hidden="1"/>
    </xf>
    <xf numFmtId="0" fontId="29" fillId="0" borderId="10" xfId="0" applyFont="1" applyBorder="1" applyAlignment="1" applyProtection="1">
      <alignment horizontal="center" vertical="center" shrinkToFit="1"/>
      <protection hidden="1"/>
    </xf>
    <xf numFmtId="0" fontId="32" fillId="0" borderId="6" xfId="0" applyFont="1" applyBorder="1" applyAlignment="1" applyProtection="1">
      <alignment horizontal="center" vertical="center" shrinkToFit="1"/>
      <protection hidden="1"/>
    </xf>
    <xf numFmtId="0" fontId="47" fillId="0" borderId="1" xfId="0" applyFont="1" applyFill="1" applyBorder="1" applyAlignment="1" applyProtection="1">
      <alignment horizontal="center" vertical="center" shrinkToFit="1"/>
      <protection hidden="1"/>
    </xf>
    <xf numFmtId="0" fontId="35" fillId="2" borderId="7" xfId="3" applyFont="1" applyFill="1" applyBorder="1" applyAlignment="1" applyProtection="1">
      <alignment horizontal="center" vertical="center" shrinkToFit="1"/>
      <protection hidden="1"/>
    </xf>
    <xf numFmtId="0" fontId="34" fillId="7" borderId="1" xfId="0" applyFont="1" applyFill="1" applyBorder="1" applyAlignment="1" applyProtection="1">
      <alignment horizontal="center" vertical="center" textRotation="90" shrinkToFit="1"/>
      <protection hidden="1"/>
    </xf>
    <xf numFmtId="0" fontId="32" fillId="9" borderId="1" xfId="0" applyFont="1" applyFill="1" applyBorder="1" applyAlignment="1" applyProtection="1">
      <alignment horizontal="center" vertical="center" textRotation="90" shrinkToFit="1"/>
      <protection hidden="1"/>
    </xf>
    <xf numFmtId="0" fontId="32" fillId="0" borderId="1" xfId="0" applyFont="1" applyBorder="1" applyAlignment="1" applyProtection="1">
      <alignment horizontal="center" vertical="center" textRotation="90" shrinkToFit="1"/>
      <protection hidden="1"/>
    </xf>
    <xf numFmtId="0" fontId="35" fillId="2" borderId="8" xfId="3" applyFont="1" applyFill="1" applyBorder="1" applyAlignment="1" applyProtection="1">
      <alignment horizontal="center" vertical="center" shrinkToFit="1"/>
      <protection hidden="1"/>
    </xf>
    <xf numFmtId="0" fontId="32" fillId="0" borderId="1" xfId="0" applyFont="1" applyBorder="1" applyAlignment="1" applyProtection="1">
      <alignment horizontal="center" vertical="center" shrinkToFit="1"/>
      <protection hidden="1"/>
    </xf>
    <xf numFmtId="0" fontId="45" fillId="0" borderId="46" xfId="0" applyFont="1" applyFill="1" applyBorder="1" applyAlignment="1" applyProtection="1">
      <alignment horizontal="center" vertical="center" shrinkToFit="1"/>
      <protection locked="0" hidden="1"/>
    </xf>
    <xf numFmtId="166" fontId="28" fillId="0" borderId="46" xfId="0" applyNumberFormat="1" applyFont="1" applyFill="1" applyBorder="1" applyAlignment="1" applyProtection="1">
      <alignment horizontal="center" vertical="center" shrinkToFit="1"/>
      <protection hidden="1"/>
    </xf>
    <xf numFmtId="0" fontId="50" fillId="0" borderId="46" xfId="0" applyFont="1" applyBorder="1" applyAlignment="1" applyProtection="1">
      <alignment horizontal="left" vertical="center" wrapText="1" shrinkToFit="1"/>
      <protection locked="0"/>
    </xf>
    <xf numFmtId="0" fontId="53" fillId="0" borderId="46" xfId="0" applyFont="1" applyBorder="1" applyAlignment="1" applyProtection="1">
      <alignment horizontal="center" vertical="center" shrinkToFit="1"/>
      <protection locked="0"/>
    </xf>
    <xf numFmtId="0" fontId="50" fillId="0" borderId="46" xfId="0" applyFont="1" applyBorder="1" applyAlignment="1" applyProtection="1">
      <alignment horizontal="center" vertical="center" shrinkToFit="1"/>
      <protection locked="0"/>
    </xf>
    <xf numFmtId="0" fontId="51" fillId="0" borderId="46" xfId="0" applyFont="1" applyBorder="1" applyAlignment="1" applyProtection="1">
      <alignment horizontal="center" vertical="center" shrinkToFit="1"/>
      <protection locked="0"/>
    </xf>
    <xf numFmtId="0" fontId="27" fillId="0" borderId="46" xfId="0" applyFont="1" applyBorder="1" applyAlignment="1" applyProtection="1">
      <alignment horizontal="center" vertical="center" shrinkToFit="1"/>
      <protection hidden="1"/>
    </xf>
    <xf numFmtId="0" fontId="34" fillId="2" borderId="7" xfId="0" applyFont="1" applyFill="1" applyBorder="1" applyAlignment="1" applyProtection="1">
      <alignment horizontal="center" vertical="center" shrinkToFit="1"/>
      <protection hidden="1"/>
    </xf>
    <xf numFmtId="0" fontId="45" fillId="0" borderId="40" xfId="0" applyFont="1" applyFill="1" applyBorder="1" applyAlignment="1" applyProtection="1">
      <alignment horizontal="center" vertical="center" shrinkToFit="1"/>
      <protection locked="0" hidden="1"/>
    </xf>
    <xf numFmtId="166" fontId="28" fillId="0" borderId="40" xfId="0" applyNumberFormat="1" applyFont="1" applyFill="1" applyBorder="1" applyAlignment="1" applyProtection="1">
      <alignment horizontal="center" vertical="center" shrinkToFit="1"/>
      <protection hidden="1"/>
    </xf>
    <xf numFmtId="0" fontId="50" fillId="0" borderId="40" xfId="0" applyFont="1" applyBorder="1" applyAlignment="1" applyProtection="1">
      <alignment horizontal="left" vertical="center" wrapText="1" shrinkToFit="1"/>
      <protection locked="0"/>
    </xf>
    <xf numFmtId="0" fontId="53" fillId="0" borderId="40" xfId="0" applyFont="1" applyBorder="1" applyAlignment="1" applyProtection="1">
      <alignment horizontal="center" vertical="center" shrinkToFit="1"/>
      <protection locked="0"/>
    </xf>
    <xf numFmtId="0" fontId="50" fillId="0" borderId="40" xfId="0" applyFont="1" applyBorder="1" applyAlignment="1" applyProtection="1">
      <alignment horizontal="center" vertical="center" shrinkToFit="1"/>
      <protection locked="0"/>
    </xf>
    <xf numFmtId="0" fontId="51" fillId="0" borderId="40" xfId="0" applyFont="1" applyBorder="1" applyAlignment="1" applyProtection="1">
      <alignment horizontal="center" vertical="center" shrinkToFit="1"/>
      <protection locked="0"/>
    </xf>
    <xf numFmtId="0" fontId="27" fillId="0" borderId="40" xfId="0" applyFont="1" applyBorder="1" applyAlignment="1" applyProtection="1">
      <alignment horizontal="center" vertical="center" shrinkToFit="1"/>
      <protection hidden="1"/>
    </xf>
    <xf numFmtId="0" fontId="24" fillId="0" borderId="40" xfId="0" applyFont="1" applyBorder="1" applyAlignment="1">
      <alignment shrinkToFit="1"/>
    </xf>
    <xf numFmtId="0" fontId="50" fillId="0" borderId="40" xfId="0" applyFont="1" applyFill="1" applyBorder="1" applyAlignment="1" applyProtection="1">
      <alignment horizontal="left" vertical="center" wrapText="1" shrinkToFit="1"/>
      <protection locked="0"/>
    </xf>
    <xf numFmtId="0" fontId="45" fillId="8" borderId="40" xfId="0" applyFont="1" applyFill="1" applyBorder="1" applyAlignment="1" applyProtection="1">
      <alignment horizontal="center" vertical="center" shrinkToFit="1"/>
      <protection locked="0" hidden="1"/>
    </xf>
    <xf numFmtId="166" fontId="28" fillId="8" borderId="40" xfId="0" applyNumberFormat="1" applyFont="1" applyFill="1" applyBorder="1" applyAlignment="1" applyProtection="1">
      <alignment horizontal="center" vertical="center" shrinkToFit="1"/>
      <protection hidden="1"/>
    </xf>
    <xf numFmtId="0" fontId="50" fillId="8" borderId="40" xfId="0" applyFont="1" applyFill="1" applyBorder="1" applyAlignment="1" applyProtection="1">
      <alignment horizontal="left" vertical="center" wrapText="1" shrinkToFit="1"/>
      <protection locked="0"/>
    </xf>
    <xf numFmtId="0" fontId="53" fillId="8" borderId="40" xfId="0" applyFont="1" applyFill="1" applyBorder="1" applyAlignment="1" applyProtection="1">
      <alignment horizontal="center" vertical="center" shrinkToFit="1"/>
      <protection locked="0"/>
    </xf>
    <xf numFmtId="0" fontId="50" fillId="8" borderId="40" xfId="0" applyFont="1" applyFill="1" applyBorder="1" applyAlignment="1" applyProtection="1">
      <alignment horizontal="center" vertical="center" shrinkToFit="1"/>
      <protection locked="0"/>
    </xf>
    <xf numFmtId="0" fontId="51" fillId="8" borderId="40" xfId="0" applyFont="1" applyFill="1" applyBorder="1" applyAlignment="1" applyProtection="1">
      <alignment horizontal="center" vertical="center" shrinkToFit="1"/>
      <protection locked="0"/>
    </xf>
    <xf numFmtId="0" fontId="50" fillId="7" borderId="40" xfId="0" applyFont="1" applyFill="1" applyBorder="1" applyAlignment="1" applyProtection="1">
      <alignment horizontal="center" vertical="center" shrinkToFit="1"/>
      <protection locked="0"/>
    </xf>
    <xf numFmtId="166" fontId="28" fillId="2" borderId="40" xfId="0" applyNumberFormat="1" applyFont="1" applyFill="1" applyBorder="1" applyAlignment="1" applyProtection="1">
      <alignment horizontal="center" vertical="center" shrinkToFit="1"/>
      <protection hidden="1"/>
    </xf>
    <xf numFmtId="0" fontId="50" fillId="2" borderId="40" xfId="0" applyFont="1" applyFill="1" applyBorder="1" applyAlignment="1" applyProtection="1">
      <alignment horizontal="left" vertical="center" wrapText="1" shrinkToFit="1"/>
      <protection locked="0"/>
    </xf>
    <xf numFmtId="0" fontId="53" fillId="2" borderId="40" xfId="0" applyFont="1" applyFill="1" applyBorder="1" applyAlignment="1" applyProtection="1">
      <alignment horizontal="center" vertical="center" shrinkToFit="1"/>
      <protection locked="0"/>
    </xf>
    <xf numFmtId="0" fontId="50" fillId="2" borderId="40" xfId="0" applyFont="1" applyFill="1" applyBorder="1" applyAlignment="1" applyProtection="1">
      <alignment horizontal="center" vertical="center" shrinkToFit="1"/>
      <protection locked="0"/>
    </xf>
    <xf numFmtId="0" fontId="51" fillId="2" borderId="40" xfId="0" applyFont="1" applyFill="1" applyBorder="1" applyAlignment="1" applyProtection="1">
      <alignment horizontal="center" vertical="center" shrinkToFit="1"/>
      <protection locked="0"/>
    </xf>
    <xf numFmtId="0" fontId="27" fillId="2" borderId="40" xfId="0" applyFont="1" applyFill="1" applyBorder="1" applyAlignment="1" applyProtection="1">
      <alignment horizontal="center" vertical="center" shrinkToFit="1"/>
      <protection hidden="1"/>
    </xf>
    <xf numFmtId="0" fontId="45" fillId="2" borderId="40" xfId="0" applyFont="1" applyFill="1" applyBorder="1" applyAlignment="1" applyProtection="1">
      <alignment horizontal="center" vertical="center" shrinkToFit="1"/>
      <protection locked="0" hidden="1"/>
    </xf>
    <xf numFmtId="0" fontId="27" fillId="11" borderId="40" xfId="0" applyFont="1" applyFill="1" applyBorder="1" applyAlignment="1" applyProtection="1">
      <alignment horizontal="center" vertical="center" shrinkToFit="1"/>
      <protection hidden="1"/>
    </xf>
    <xf numFmtId="0" fontId="45" fillId="7" borderId="40" xfId="0" applyFont="1" applyFill="1" applyBorder="1" applyAlignment="1" applyProtection="1">
      <alignment horizontal="center" vertical="center" shrinkToFit="1"/>
      <protection locked="0" hidden="1"/>
    </xf>
    <xf numFmtId="166" fontId="28" fillId="7" borderId="40" xfId="0" applyNumberFormat="1" applyFont="1" applyFill="1" applyBorder="1" applyAlignment="1" applyProtection="1">
      <alignment horizontal="center" vertical="center" shrinkToFit="1"/>
      <protection hidden="1"/>
    </xf>
    <xf numFmtId="0" fontId="50" fillId="7" borderId="40" xfId="0" applyFont="1" applyFill="1" applyBorder="1" applyAlignment="1" applyProtection="1">
      <alignment horizontal="left" vertical="center" wrapText="1" shrinkToFit="1"/>
      <protection locked="0"/>
    </xf>
    <xf numFmtId="0" fontId="53" fillId="7" borderId="40" xfId="0" applyFont="1" applyFill="1" applyBorder="1" applyAlignment="1" applyProtection="1">
      <alignment horizontal="center" vertical="center" shrinkToFit="1"/>
      <protection locked="0"/>
    </xf>
    <xf numFmtId="0" fontId="51" fillId="7" borderId="40" xfId="0" applyFont="1" applyFill="1" applyBorder="1" applyAlignment="1" applyProtection="1">
      <alignment horizontal="center" vertical="center" shrinkToFit="1"/>
      <protection locked="0"/>
    </xf>
    <xf numFmtId="0" fontId="27" fillId="7" borderId="40" xfId="0" applyFont="1" applyFill="1" applyBorder="1" applyAlignment="1" applyProtection="1">
      <alignment horizontal="center" vertical="center" shrinkToFit="1"/>
      <protection hidden="1"/>
    </xf>
    <xf numFmtId="0" fontId="24" fillId="0" borderId="46" xfId="0" applyFont="1" applyBorder="1" applyAlignment="1">
      <alignment horizontal="center" vertical="center" shrinkToFit="1"/>
    </xf>
    <xf numFmtId="0" fontId="24" fillId="0" borderId="46" xfId="0" applyFont="1" applyBorder="1" applyAlignment="1">
      <alignment vertical="center" shrinkToFit="1"/>
    </xf>
    <xf numFmtId="0" fontId="32" fillId="0" borderId="36" xfId="0" applyFont="1" applyBorder="1" applyAlignment="1">
      <alignment horizontal="center" vertical="center" shrinkToFit="1"/>
    </xf>
    <xf numFmtId="0" fontId="27" fillId="9" borderId="40" xfId="0" applyFont="1" applyFill="1" applyBorder="1" applyAlignment="1">
      <alignment horizontal="center" vertical="center" shrinkToFit="1"/>
    </xf>
    <xf numFmtId="0" fontId="24" fillId="0" borderId="40" xfId="0" applyFont="1" applyBorder="1" applyAlignment="1">
      <alignment horizontal="center" vertical="center" shrinkToFit="1"/>
    </xf>
    <xf numFmtId="0" fontId="32" fillId="0" borderId="37" xfId="0" applyFont="1" applyBorder="1" applyAlignment="1">
      <alignment horizontal="center" vertical="center" shrinkToFit="1"/>
    </xf>
    <xf numFmtId="0" fontId="27" fillId="0" borderId="40" xfId="0" applyFont="1" applyFill="1" applyBorder="1" applyAlignment="1">
      <alignment horizontal="center" vertical="center" shrinkToFit="1"/>
    </xf>
    <xf numFmtId="0" fontId="24" fillId="8" borderId="40" xfId="0" applyFont="1" applyFill="1" applyBorder="1" applyAlignment="1">
      <alignment horizontal="center" vertical="center" shrinkToFit="1"/>
    </xf>
    <xf numFmtId="0" fontId="32" fillId="8" borderId="37" xfId="0" applyFont="1" applyFill="1" applyBorder="1" applyAlignment="1">
      <alignment horizontal="center" vertical="center" shrinkToFit="1"/>
    </xf>
    <xf numFmtId="0" fontId="50" fillId="10" borderId="40" xfId="0" applyFont="1" applyFill="1" applyBorder="1" applyAlignment="1" applyProtection="1">
      <alignment horizontal="left" vertical="center" wrapText="1" shrinkToFit="1"/>
      <protection locked="0"/>
    </xf>
    <xf numFmtId="0" fontId="24" fillId="11" borderId="40" xfId="0" applyFont="1" applyFill="1" applyBorder="1" applyAlignment="1">
      <alignment horizontal="center" vertical="center" shrinkToFit="1"/>
    </xf>
    <xf numFmtId="0" fontId="24" fillId="7" borderId="40" xfId="0" applyFont="1" applyFill="1" applyBorder="1" applyAlignment="1">
      <alignment horizontal="center" vertical="center" shrinkToFit="1"/>
    </xf>
    <xf numFmtId="0" fontId="42" fillId="0" borderId="40" xfId="0" applyFont="1" applyBorder="1" applyAlignment="1">
      <alignment horizontal="center" vertical="center" shrinkToFit="1"/>
    </xf>
    <xf numFmtId="0" fontId="24" fillId="2" borderId="40" xfId="0" applyFont="1" applyFill="1" applyBorder="1" applyAlignment="1">
      <alignment horizontal="center" vertical="center" shrinkToFit="1"/>
    </xf>
    <xf numFmtId="0" fontId="55" fillId="7" borderId="40" xfId="0" applyFont="1" applyFill="1" applyBorder="1" applyAlignment="1">
      <alignment horizontal="center" vertical="center" shrinkToFit="1"/>
    </xf>
    <xf numFmtId="0" fontId="32" fillId="2" borderId="37" xfId="0" applyFont="1" applyFill="1" applyBorder="1" applyAlignment="1">
      <alignment horizontal="center" vertical="center" shrinkToFit="1"/>
    </xf>
    <xf numFmtId="0" fontId="49" fillId="0" borderId="1" xfId="3" applyFont="1" applyBorder="1" applyAlignment="1" applyProtection="1">
      <alignment horizontal="center" vertical="center" shrinkToFit="1"/>
      <protection hidden="1"/>
    </xf>
    <xf numFmtId="0" fontId="46" fillId="0" borderId="1" xfId="3" applyFont="1" applyBorder="1" applyAlignment="1" applyProtection="1">
      <alignment horizontal="center" vertical="center" shrinkToFit="1"/>
      <protection hidden="1"/>
    </xf>
    <xf numFmtId="0" fontId="32" fillId="0" borderId="0" xfId="0" applyFont="1" applyAlignment="1">
      <alignment vertical="center" shrinkToFit="1"/>
    </xf>
    <xf numFmtId="0" fontId="32" fillId="8" borderId="0" xfId="0" applyFont="1" applyFill="1" applyAlignment="1">
      <alignment vertical="center" shrinkToFit="1"/>
    </xf>
    <xf numFmtId="0" fontId="32" fillId="2" borderId="0" xfId="0" applyFont="1" applyFill="1" applyAlignment="1">
      <alignment vertical="center" shrinkToFit="1"/>
    </xf>
    <xf numFmtId="0" fontId="45" fillId="0" borderId="0" xfId="0" applyFont="1" applyFill="1" applyAlignment="1">
      <alignment vertical="center" shrinkToFit="1"/>
    </xf>
    <xf numFmtId="0" fontId="28" fillId="0" borderId="0" xfId="0" applyFont="1" applyFill="1" applyAlignment="1">
      <alignment vertical="center" shrinkToFit="1"/>
    </xf>
    <xf numFmtId="0" fontId="24" fillId="0" borderId="0" xfId="0" applyFont="1" applyAlignment="1">
      <alignment vertical="center" wrapText="1" shrinkToFit="1"/>
    </xf>
    <xf numFmtId="0" fontId="39" fillId="0" borderId="0" xfId="0" applyFont="1" applyAlignment="1">
      <alignment vertical="center" shrinkToFit="1"/>
    </xf>
    <xf numFmtId="0" fontId="24" fillId="0" borderId="0" xfId="0" applyFont="1" applyAlignment="1">
      <alignment vertical="center" shrinkToFit="1"/>
    </xf>
    <xf numFmtId="0" fontId="24" fillId="0" borderId="0" xfId="0" applyFont="1" applyAlignment="1">
      <alignment horizontal="center" vertical="center" shrinkToFit="1"/>
    </xf>
    <xf numFmtId="0" fontId="32" fillId="0" borderId="0" xfId="0" applyFont="1" applyAlignment="1">
      <alignment horizontal="center" vertical="center" shrinkToFit="1"/>
    </xf>
    <xf numFmtId="0" fontId="27" fillId="0" borderId="40" xfId="0" applyFont="1" applyBorder="1" applyAlignment="1" applyProtection="1">
      <alignment horizontal="center" vertical="center" shrinkToFit="1"/>
      <protection locked="0"/>
    </xf>
    <xf numFmtId="0" fontId="43" fillId="0" borderId="40" xfId="0" applyFont="1" applyFill="1" applyBorder="1" applyAlignment="1">
      <alignment horizontal="left" vertical="center" wrapText="1"/>
    </xf>
    <xf numFmtId="0" fontId="43" fillId="0" borderId="40" xfId="0" applyFont="1" applyFill="1" applyBorder="1" applyAlignment="1">
      <alignment horizontal="center" vertical="center" wrapText="1"/>
    </xf>
    <xf numFmtId="0" fontId="8" fillId="5" borderId="49" xfId="0" applyFont="1" applyFill="1" applyBorder="1" applyAlignment="1">
      <alignment vertical="center" textRotation="90" wrapText="1"/>
    </xf>
    <xf numFmtId="0" fontId="5" fillId="5" borderId="14" xfId="0" applyFont="1" applyFill="1" applyBorder="1" applyAlignment="1">
      <alignment vertical="center" shrinkToFit="1"/>
    </xf>
    <xf numFmtId="0" fontId="5" fillId="5" borderId="16" xfId="0" applyFont="1" applyFill="1" applyBorder="1" applyAlignment="1">
      <alignment vertical="center" shrinkToFit="1"/>
    </xf>
    <xf numFmtId="0" fontId="10" fillId="4" borderId="54" xfId="0" applyFont="1" applyFill="1" applyBorder="1" applyAlignment="1">
      <alignment horizontal="center" vertical="center" shrinkToFit="1"/>
    </xf>
    <xf numFmtId="0" fontId="8" fillId="5" borderId="18" xfId="0" applyFont="1" applyFill="1" applyBorder="1" applyAlignment="1">
      <alignment vertical="center" textRotation="90" wrapText="1"/>
    </xf>
    <xf numFmtId="0" fontId="8" fillId="5" borderId="7" xfId="0" applyFont="1" applyFill="1" applyBorder="1" applyAlignment="1">
      <alignment vertical="center" textRotation="90" wrapText="1"/>
    </xf>
    <xf numFmtId="0" fontId="8" fillId="5" borderId="6" xfId="0" applyFont="1" applyFill="1" applyBorder="1" applyAlignment="1">
      <alignment vertical="center" textRotation="90" wrapText="1"/>
    </xf>
    <xf numFmtId="0" fontId="59" fillId="0" borderId="0" xfId="0" applyFont="1" applyBorder="1" applyAlignment="1">
      <alignment horizontal="center" vertical="center"/>
    </xf>
    <xf numFmtId="0" fontId="27" fillId="7" borderId="40" xfId="0" applyFont="1" applyFill="1" applyBorder="1" applyAlignment="1">
      <alignment horizontal="center" vertical="center" shrinkToFit="1"/>
    </xf>
    <xf numFmtId="0" fontId="39" fillId="0" borderId="0" xfId="0" applyFont="1"/>
    <xf numFmtId="0" fontId="24" fillId="0" borderId="46" xfId="0" applyFont="1" applyBorder="1" applyAlignment="1">
      <alignment shrinkToFit="1"/>
    </xf>
    <xf numFmtId="0" fontId="28" fillId="0" borderId="1" xfId="0" applyFont="1" applyBorder="1" applyAlignment="1">
      <alignment horizontal="center" vertical="center" wrapText="1"/>
    </xf>
    <xf numFmtId="0" fontId="28" fillId="0" borderId="0" xfId="0" applyFont="1" applyAlignment="1">
      <alignment horizontal="center" vertical="center" wrapText="1"/>
    </xf>
    <xf numFmtId="0" fontId="60" fillId="0" borderId="0" xfId="0" applyFont="1" applyAlignment="1">
      <alignment horizontal="center"/>
    </xf>
    <xf numFmtId="0" fontId="28" fillId="0" borderId="9" xfId="0" applyFont="1" applyBorder="1" applyAlignment="1">
      <alignment horizontal="center" vertical="center" wrapText="1"/>
    </xf>
    <xf numFmtId="0" fontId="28" fillId="0" borderId="4" xfId="0" applyFont="1" applyBorder="1" applyAlignment="1">
      <alignment horizontal="center" vertical="center" wrapText="1"/>
    </xf>
    <xf numFmtId="169" fontId="24" fillId="0" borderId="62" xfId="0" applyNumberFormat="1" applyFont="1" applyBorder="1" applyAlignment="1">
      <alignment shrinkToFit="1"/>
    </xf>
    <xf numFmtId="0" fontId="24" fillId="0" borderId="52" xfId="0" applyFont="1" applyBorder="1" applyAlignment="1">
      <alignment shrinkToFit="1"/>
    </xf>
    <xf numFmtId="168" fontId="24" fillId="0" borderId="59" xfId="0" applyNumberFormat="1" applyFont="1" applyBorder="1" applyAlignment="1">
      <alignment shrinkToFit="1"/>
    </xf>
    <xf numFmtId="0" fontId="24" fillId="0" borderId="57" xfId="0" applyFont="1" applyBorder="1" applyAlignment="1">
      <alignment shrinkToFit="1"/>
    </xf>
    <xf numFmtId="0" fontId="34" fillId="0" borderId="0" xfId="0" applyFont="1" applyBorder="1" applyAlignment="1" applyProtection="1">
      <alignment horizontal="center" vertical="center" shrinkToFit="1"/>
      <protection hidden="1"/>
    </xf>
    <xf numFmtId="0" fontId="34" fillId="7" borderId="7" xfId="0" applyFont="1" applyFill="1" applyBorder="1" applyAlignment="1" applyProtection="1">
      <alignment horizontal="center" vertical="center" shrinkToFit="1"/>
      <protection hidden="1"/>
    </xf>
    <xf numFmtId="0" fontId="32" fillId="7" borderId="37" xfId="0" applyFont="1" applyFill="1" applyBorder="1" applyAlignment="1">
      <alignment horizontal="center" vertical="center" shrinkToFit="1"/>
    </xf>
    <xf numFmtId="0" fontId="32" fillId="7" borderId="0" xfId="0" applyFont="1" applyFill="1" applyAlignment="1">
      <alignment vertical="center" shrinkToFit="1"/>
    </xf>
    <xf numFmtId="0" fontId="24" fillId="0" borderId="46" xfId="0" applyFont="1" applyBorder="1" applyAlignment="1">
      <alignment horizontal="center" shrinkToFit="1"/>
    </xf>
    <xf numFmtId="0" fontId="28" fillId="0" borderId="64" xfId="0" applyFont="1" applyBorder="1" applyAlignment="1">
      <alignment horizontal="center" vertical="center" wrapText="1"/>
    </xf>
    <xf numFmtId="0" fontId="24" fillId="3" borderId="40" xfId="0" applyFont="1" applyFill="1" applyBorder="1" applyAlignment="1">
      <alignment horizontal="center" vertical="center" shrinkToFit="1"/>
    </xf>
    <xf numFmtId="0" fontId="5" fillId="0" borderId="0" xfId="0" applyFont="1" applyBorder="1" applyAlignment="1">
      <alignment vertical="center"/>
    </xf>
    <xf numFmtId="0" fontId="61" fillId="0" borderId="0" xfId="0" applyFont="1" applyAlignment="1">
      <alignment shrinkToFit="1"/>
    </xf>
    <xf numFmtId="0" fontId="62" fillId="0" borderId="0" xfId="0" applyFont="1" applyAlignment="1">
      <alignment horizontal="center" vertical="center" shrinkToFit="1"/>
    </xf>
    <xf numFmtId="0" fontId="24" fillId="0" borderId="40" xfId="0" quotePrefix="1" applyFont="1" applyBorder="1" applyAlignment="1">
      <alignment shrinkToFit="1"/>
    </xf>
    <xf numFmtId="0" fontId="28" fillId="0" borderId="40" xfId="0" applyFont="1" applyBorder="1" applyAlignment="1">
      <alignment shrinkToFit="1"/>
    </xf>
    <xf numFmtId="0" fontId="27" fillId="8" borderId="40" xfId="0" applyFont="1" applyFill="1" applyBorder="1" applyAlignment="1">
      <alignment horizontal="center" vertical="center" shrinkToFit="1"/>
    </xf>
    <xf numFmtId="0" fontId="24" fillId="3" borderId="40" xfId="0" applyFont="1" applyFill="1" applyBorder="1" applyAlignment="1">
      <alignment shrinkToFit="1"/>
    </xf>
    <xf numFmtId="16" fontId="24" fillId="0" borderId="40" xfId="0" quotePrefix="1" applyNumberFormat="1" applyFont="1" applyBorder="1" applyAlignment="1">
      <alignment shrinkToFit="1"/>
    </xf>
    <xf numFmtId="0" fontId="63" fillId="0" borderId="0" xfId="0" applyFont="1" applyBorder="1"/>
    <xf numFmtId="0" fontId="63" fillId="0" borderId="0" xfId="0" applyFont="1"/>
    <xf numFmtId="0" fontId="63" fillId="0" borderId="31" xfId="0" applyFont="1" applyBorder="1"/>
    <xf numFmtId="0" fontId="63" fillId="0" borderId="44" xfId="0" applyFont="1" applyBorder="1"/>
    <xf numFmtId="0" fontId="63" fillId="0" borderId="32" xfId="0" applyFont="1" applyBorder="1"/>
    <xf numFmtId="0" fontId="63" fillId="0" borderId="33" xfId="0" applyFont="1" applyBorder="1"/>
    <xf numFmtId="0" fontId="63" fillId="0" borderId="0" xfId="0" applyFont="1" applyBorder="1" applyAlignment="1">
      <alignment vertical="top"/>
    </xf>
    <xf numFmtId="0" fontId="65" fillId="0" borderId="34" xfId="0" applyFont="1" applyBorder="1" applyAlignment="1">
      <alignment vertical="top" wrapText="1"/>
    </xf>
    <xf numFmtId="0" fontId="64" fillId="0" borderId="0" xfId="0" applyFont="1" applyBorder="1" applyAlignment="1">
      <alignment vertical="top"/>
    </xf>
    <xf numFmtId="0" fontId="64" fillId="0" borderId="34" xfId="0" applyFont="1" applyBorder="1" applyAlignment="1">
      <alignment vertical="top"/>
    </xf>
    <xf numFmtId="0" fontId="65" fillId="0" borderId="0" xfId="0" applyFont="1" applyBorder="1" applyAlignment="1">
      <alignment vertical="top"/>
    </xf>
    <xf numFmtId="0" fontId="65" fillId="0" borderId="34" xfId="0" applyFont="1" applyBorder="1" applyAlignment="1">
      <alignment vertical="top"/>
    </xf>
    <xf numFmtId="0" fontId="66" fillId="0" borderId="0" xfId="0" applyFont="1" applyBorder="1" applyAlignment="1">
      <alignment horizontal="center" vertical="top"/>
    </xf>
    <xf numFmtId="0" fontId="63" fillId="0" borderId="34" xfId="0" applyFont="1" applyBorder="1" applyAlignment="1">
      <alignment vertical="top"/>
    </xf>
    <xf numFmtId="0" fontId="63" fillId="0" borderId="66" xfId="0" applyFont="1" applyBorder="1" applyAlignment="1">
      <alignment vertical="top"/>
    </xf>
    <xf numFmtId="0" fontId="63" fillId="0" borderId="66" xfId="0" applyFont="1" applyBorder="1"/>
    <xf numFmtId="0" fontId="63" fillId="0" borderId="38" xfId="0" applyFont="1" applyBorder="1" applyAlignment="1">
      <alignment vertical="top"/>
    </xf>
    <xf numFmtId="0" fontId="63" fillId="0" borderId="27" xfId="0" applyFont="1" applyBorder="1"/>
    <xf numFmtId="0" fontId="63" fillId="0" borderId="30" xfId="0" applyFont="1" applyBorder="1" applyAlignment="1">
      <alignment vertical="top"/>
    </xf>
    <xf numFmtId="0" fontId="63" fillId="0" borderId="35" xfId="0" applyFont="1" applyBorder="1" applyAlignment="1">
      <alignment vertical="top"/>
    </xf>
    <xf numFmtId="0" fontId="63" fillId="0" borderId="67" xfId="0" applyFont="1" applyBorder="1"/>
    <xf numFmtId="0" fontId="63" fillId="0" borderId="67" xfId="0" applyFont="1" applyBorder="1" applyAlignment="1">
      <alignment vertical="top"/>
    </xf>
    <xf numFmtId="0" fontId="0" fillId="0" borderId="69" xfId="0" applyBorder="1"/>
    <xf numFmtId="0" fontId="28" fillId="0" borderId="9" xfId="0" applyFont="1" applyBorder="1" applyAlignment="1">
      <alignment horizontal="center" vertical="center" wrapText="1"/>
    </xf>
    <xf numFmtId="0" fontId="63" fillId="0" borderId="33" xfId="0" applyFont="1" applyBorder="1" applyAlignment="1">
      <alignment vertical="top"/>
    </xf>
    <xf numFmtId="0" fontId="63" fillId="0" borderId="0" xfId="0" applyFont="1" applyAlignment="1">
      <alignment vertical="top"/>
    </xf>
    <xf numFmtId="0" fontId="28" fillId="0" borderId="4" xfId="0" applyFont="1" applyBorder="1" applyAlignment="1">
      <alignment horizontal="center" vertical="center" wrapText="1"/>
    </xf>
    <xf numFmtId="0" fontId="28" fillId="0" borderId="7" xfId="0" applyFont="1" applyBorder="1" applyAlignment="1">
      <alignment horizontal="center" vertical="center" wrapText="1"/>
    </xf>
    <xf numFmtId="170" fontId="24" fillId="0" borderId="46" xfId="0" applyNumberFormat="1" applyFont="1" applyBorder="1" applyAlignment="1">
      <alignment shrinkToFit="1"/>
    </xf>
    <xf numFmtId="170" fontId="24" fillId="0" borderId="45" xfId="0" applyNumberFormat="1" applyFont="1" applyBorder="1" applyAlignment="1">
      <alignment shrinkToFit="1"/>
    </xf>
    <xf numFmtId="0" fontId="24" fillId="0" borderId="0" xfId="0" applyFont="1" applyBorder="1" applyAlignment="1">
      <alignment shrinkToFit="1"/>
    </xf>
    <xf numFmtId="0" fontId="28" fillId="0" borderId="4" xfId="0" applyFont="1" applyBorder="1" applyAlignment="1">
      <alignment horizontal="center" vertical="center" wrapText="1"/>
    </xf>
    <xf numFmtId="0" fontId="28" fillId="0" borderId="7" xfId="0" applyFont="1" applyBorder="1" applyAlignment="1">
      <alignment horizontal="center" vertical="center" wrapText="1"/>
    </xf>
    <xf numFmtId="0" fontId="43" fillId="0" borderId="42" xfId="0" applyFont="1" applyFill="1" applyBorder="1" applyAlignment="1">
      <alignment horizontal="left" vertical="center" shrinkToFit="1"/>
    </xf>
    <xf numFmtId="164" fontId="22" fillId="6" borderId="0" xfId="0" applyNumberFormat="1" applyFont="1" applyFill="1" applyBorder="1" applyAlignment="1">
      <alignment vertical="center" shrinkToFit="1"/>
    </xf>
    <xf numFmtId="14" fontId="22" fillId="6" borderId="0" xfId="0" applyNumberFormat="1" applyFont="1" applyFill="1" applyBorder="1" applyAlignment="1">
      <alignment horizontal="center" vertical="center" shrinkToFit="1"/>
    </xf>
    <xf numFmtId="0" fontId="7" fillId="0" borderId="0" xfId="0" applyFont="1" applyBorder="1" applyAlignment="1">
      <alignment vertical="center" shrinkToFit="1"/>
    </xf>
    <xf numFmtId="0" fontId="23" fillId="0" borderId="0" xfId="0" applyFont="1" applyBorder="1" applyAlignment="1">
      <alignment vertical="center" shrinkToFit="1"/>
    </xf>
    <xf numFmtId="0" fontId="68" fillId="0" borderId="40" xfId="0" applyFont="1" applyFill="1" applyBorder="1" applyAlignment="1">
      <alignment vertical="center" shrinkToFit="1"/>
    </xf>
    <xf numFmtId="0" fontId="22" fillId="0" borderId="0" xfId="0" applyFont="1" applyBorder="1" applyAlignment="1">
      <alignment vertical="center"/>
    </xf>
    <xf numFmtId="0" fontId="22" fillId="0" borderId="0" xfId="0" applyFont="1" applyBorder="1" applyAlignment="1">
      <alignment horizontal="center" vertical="center"/>
    </xf>
    <xf numFmtId="14" fontId="45" fillId="0" borderId="0" xfId="0" applyNumberFormat="1" applyFont="1" applyBorder="1" applyAlignment="1">
      <alignment vertical="center"/>
    </xf>
    <xf numFmtId="0" fontId="22" fillId="0" borderId="0" xfId="0" applyFont="1" applyBorder="1" applyAlignment="1">
      <alignment horizontal="center" vertical="center" wrapText="1"/>
    </xf>
    <xf numFmtId="164" fontId="71" fillId="4" borderId="38" xfId="0" applyNumberFormat="1" applyFont="1" applyFill="1" applyBorder="1" applyAlignment="1">
      <alignment vertical="center" wrapText="1"/>
    </xf>
    <xf numFmtId="14" fontId="71" fillId="4" borderId="38" xfId="0" applyNumberFormat="1" applyFont="1" applyFill="1" applyBorder="1" applyAlignment="1">
      <alignment horizontal="center" vertical="center" wrapText="1"/>
    </xf>
    <xf numFmtId="0" fontId="43" fillId="0" borderId="40" xfId="0" applyFont="1" applyFill="1" applyBorder="1" applyAlignment="1">
      <alignment vertical="center" shrinkToFit="1"/>
    </xf>
    <xf numFmtId="1" fontId="57" fillId="0" borderId="0" xfId="0" applyNumberFormat="1" applyFont="1" applyBorder="1" applyAlignment="1">
      <alignment horizontal="center" vertical="center" textRotation="90" shrinkToFit="1"/>
    </xf>
    <xf numFmtId="0" fontId="69" fillId="0" borderId="40" xfId="4" applyFont="1" applyBorder="1" applyAlignment="1">
      <alignment shrinkToFit="1"/>
    </xf>
    <xf numFmtId="0" fontId="73" fillId="0" borderId="40" xfId="0" applyFont="1" applyFill="1" applyBorder="1" applyAlignment="1">
      <alignment vertical="center" shrinkToFit="1"/>
    </xf>
    <xf numFmtId="0" fontId="68" fillId="0" borderId="9" xfId="0" applyFont="1" applyFill="1" applyBorder="1" applyAlignment="1">
      <alignment vertical="center" shrinkToFit="1"/>
    </xf>
    <xf numFmtId="0" fontId="9" fillId="0" borderId="40" xfId="0" applyFont="1" applyFill="1" applyBorder="1" applyAlignment="1">
      <alignment horizontal="center" vertical="center" shrinkToFit="1"/>
    </xf>
    <xf numFmtId="0" fontId="7" fillId="0" borderId="40" xfId="0" applyFont="1" applyBorder="1" applyAlignment="1">
      <alignment vertical="center" shrinkToFit="1"/>
    </xf>
    <xf numFmtId="0" fontId="68" fillId="0" borderId="0" xfId="0" applyFont="1" applyFill="1" applyBorder="1" applyAlignment="1">
      <alignment vertical="center" shrinkToFit="1"/>
    </xf>
    <xf numFmtId="0" fontId="7" fillId="4" borderId="40" xfId="0" applyFont="1" applyFill="1" applyBorder="1" applyAlignment="1">
      <alignment vertical="center" shrinkToFit="1"/>
    </xf>
    <xf numFmtId="0" fontId="69" fillId="0" borderId="40" xfId="0" applyFont="1" applyFill="1" applyBorder="1" applyAlignment="1">
      <alignment vertical="center" shrinkToFit="1"/>
    </xf>
    <xf numFmtId="164" fontId="71" fillId="4" borderId="0" xfId="0" applyNumberFormat="1" applyFont="1" applyFill="1" applyBorder="1" applyAlignment="1">
      <alignment vertical="center" wrapText="1"/>
    </xf>
    <xf numFmtId="14" fontId="71" fillId="4" borderId="0" xfId="0" applyNumberFormat="1" applyFont="1" applyFill="1" applyBorder="1" applyAlignment="1">
      <alignment horizontal="center" vertical="center" wrapText="1"/>
    </xf>
    <xf numFmtId="0" fontId="43" fillId="4" borderId="28" xfId="0" applyFont="1" applyFill="1" applyBorder="1" applyAlignment="1">
      <alignment vertical="center" shrinkToFit="1"/>
    </xf>
    <xf numFmtId="0" fontId="3" fillId="4" borderId="0" xfId="0" applyFont="1" applyFill="1" applyBorder="1" applyAlignment="1">
      <alignment horizontal="center" vertical="center" shrinkToFit="1"/>
    </xf>
    <xf numFmtId="0" fontId="43" fillId="0" borderId="21" xfId="0" applyFont="1" applyFill="1" applyBorder="1" applyAlignment="1">
      <alignment horizontal="center" vertical="center" shrinkToFit="1"/>
    </xf>
    <xf numFmtId="0" fontId="43" fillId="0" borderId="21" xfId="0" applyFont="1" applyFill="1" applyBorder="1" applyAlignment="1">
      <alignment vertical="center" shrinkToFit="1"/>
    </xf>
    <xf numFmtId="0" fontId="44" fillId="0" borderId="0" xfId="0" applyFont="1" applyFill="1" applyBorder="1" applyAlignment="1">
      <alignment vertical="center" wrapText="1" shrinkToFit="1"/>
    </xf>
    <xf numFmtId="0" fontId="43" fillId="0" borderId="21" xfId="0" applyFont="1" applyFill="1" applyBorder="1" applyAlignment="1">
      <alignment horizontal="left" vertical="center" wrapText="1"/>
    </xf>
    <xf numFmtId="0" fontId="44" fillId="4" borderId="0" xfId="0" applyFont="1" applyFill="1" applyBorder="1" applyAlignment="1">
      <alignment horizontal="center" vertical="center" shrinkToFit="1"/>
    </xf>
    <xf numFmtId="0" fontId="43" fillId="0" borderId="21" xfId="0" applyFont="1" applyFill="1" applyBorder="1" applyAlignment="1">
      <alignment horizontal="center" vertical="center" wrapText="1"/>
    </xf>
    <xf numFmtId="0" fontId="43" fillId="0" borderId="29" xfId="0" applyFont="1" applyFill="1" applyBorder="1" applyAlignment="1">
      <alignment horizontal="center" vertical="center" shrinkToFit="1"/>
    </xf>
    <xf numFmtId="0" fontId="25" fillId="4" borderId="0" xfId="0" applyFont="1" applyFill="1" applyBorder="1" applyAlignment="1">
      <alignment horizontal="left" vertical="center" shrinkToFit="1"/>
    </xf>
    <xf numFmtId="0" fontId="43" fillId="0" borderId="22" xfId="0" applyFont="1" applyFill="1" applyBorder="1" applyAlignment="1">
      <alignment horizontal="left" vertical="center" shrinkToFit="1"/>
    </xf>
    <xf numFmtId="0" fontId="43" fillId="4" borderId="21" xfId="0" applyFont="1" applyFill="1" applyBorder="1" applyAlignment="1">
      <alignment horizontal="center" vertical="center" shrinkToFit="1"/>
    </xf>
    <xf numFmtId="0" fontId="43" fillId="4" borderId="21" xfId="0" applyFont="1" applyFill="1" applyBorder="1" applyAlignment="1">
      <alignment horizontal="center" vertical="center"/>
    </xf>
    <xf numFmtId="0" fontId="27" fillId="4" borderId="0" xfId="0" applyFont="1" applyFill="1" applyBorder="1" applyAlignment="1">
      <alignment horizontal="center" vertical="center" shrinkToFit="1"/>
    </xf>
    <xf numFmtId="0" fontId="43" fillId="4" borderId="22" xfId="0" applyFont="1" applyFill="1" applyBorder="1" applyAlignment="1">
      <alignment horizontal="center" vertical="center" shrinkToFit="1"/>
    </xf>
    <xf numFmtId="0" fontId="28" fillId="4" borderId="0" xfId="0" applyFont="1" applyFill="1" applyBorder="1" applyAlignment="1">
      <alignment horizontal="center" vertical="center" shrinkToFit="1"/>
    </xf>
    <xf numFmtId="0" fontId="73" fillId="4" borderId="21" xfId="0" applyFont="1" applyFill="1" applyBorder="1" applyAlignment="1">
      <alignment horizontal="center" vertical="center" shrinkToFit="1"/>
    </xf>
    <xf numFmtId="165" fontId="24" fillId="0" borderId="0" xfId="0" applyNumberFormat="1" applyFont="1" applyFill="1" applyBorder="1" applyAlignment="1">
      <alignment horizontal="center" vertical="center" shrinkToFit="1"/>
    </xf>
    <xf numFmtId="165" fontId="43" fillId="4" borderId="21" xfId="0" applyNumberFormat="1" applyFont="1" applyFill="1" applyBorder="1" applyAlignment="1">
      <alignment horizontal="center" vertical="center" shrinkToFit="1"/>
    </xf>
    <xf numFmtId="165" fontId="43" fillId="4" borderId="29" xfId="0" applyNumberFormat="1" applyFont="1" applyFill="1" applyBorder="1" applyAlignment="1">
      <alignment horizontal="center" vertical="center" shrinkToFit="1"/>
    </xf>
    <xf numFmtId="165" fontId="3" fillId="4" borderId="0" xfId="0" applyNumberFormat="1" applyFont="1" applyFill="1" applyBorder="1" applyAlignment="1">
      <alignment horizontal="center" vertical="center" shrinkToFit="1"/>
    </xf>
    <xf numFmtId="165" fontId="10" fillId="4" borderId="27" xfId="0" applyNumberFormat="1" applyFont="1" applyFill="1" applyBorder="1" applyAlignment="1">
      <alignment horizontal="center" vertical="center" shrinkToFit="1"/>
    </xf>
    <xf numFmtId="0" fontId="26" fillId="4" borderId="0" xfId="0" applyFont="1" applyFill="1" applyBorder="1" applyAlignment="1">
      <alignment horizontal="center" vertical="center" shrinkToFit="1"/>
    </xf>
    <xf numFmtId="0" fontId="10" fillId="4" borderId="29" xfId="0" applyFont="1" applyFill="1" applyBorder="1" applyAlignment="1">
      <alignment horizontal="center" vertical="center" shrinkToFit="1"/>
    </xf>
    <xf numFmtId="0" fontId="10" fillId="4" borderId="0" xfId="0" applyFont="1" applyFill="1" applyBorder="1" applyAlignment="1">
      <alignment vertical="center" wrapText="1"/>
    </xf>
    <xf numFmtId="0" fontId="40" fillId="4" borderId="4" xfId="0" applyFont="1" applyFill="1" applyBorder="1" applyAlignment="1">
      <alignment vertical="center" shrinkToFit="1"/>
    </xf>
    <xf numFmtId="167" fontId="19" fillId="4" borderId="0" xfId="0" applyNumberFormat="1" applyFont="1" applyFill="1" applyBorder="1" applyAlignment="1">
      <alignment vertical="center" shrinkToFit="1"/>
    </xf>
    <xf numFmtId="0" fontId="37" fillId="4" borderId="0" xfId="0" applyFont="1" applyFill="1" applyBorder="1" applyAlignment="1">
      <alignment vertical="center" shrinkToFit="1"/>
    </xf>
    <xf numFmtId="0" fontId="4" fillId="4" borderId="0" xfId="0" applyFont="1" applyFill="1" applyBorder="1" applyAlignment="1">
      <alignment horizontal="center" vertical="center" shrinkToFit="1"/>
    </xf>
    <xf numFmtId="2" fontId="17" fillId="0" borderId="0" xfId="0" applyNumberFormat="1" applyFont="1" applyBorder="1" applyAlignment="1">
      <alignment vertical="center"/>
    </xf>
    <xf numFmtId="165" fontId="17" fillId="0" borderId="5" xfId="0" applyNumberFormat="1" applyFont="1" applyBorder="1" applyAlignment="1">
      <alignment vertical="center"/>
    </xf>
    <xf numFmtId="0" fontId="17" fillId="0" borderId="27" xfId="0" applyFont="1" applyBorder="1" applyAlignment="1">
      <alignment vertical="center"/>
    </xf>
    <xf numFmtId="0" fontId="17" fillId="0" borderId="30" xfId="0" applyFont="1" applyBorder="1" applyAlignment="1">
      <alignment horizontal="center" vertical="center"/>
    </xf>
    <xf numFmtId="0" fontId="74" fillId="0" borderId="35" xfId="0" applyFont="1" applyBorder="1" applyAlignment="1">
      <alignment horizontal="center" vertical="center"/>
    </xf>
    <xf numFmtId="0" fontId="17" fillId="0" borderId="50" xfId="0" applyFont="1" applyBorder="1" applyAlignment="1">
      <alignment vertical="center"/>
    </xf>
    <xf numFmtId="0" fontId="17" fillId="0" borderId="3" xfId="0" applyFont="1" applyBorder="1" applyAlignment="1">
      <alignment horizontal="center" vertical="center"/>
    </xf>
    <xf numFmtId="0" fontId="74" fillId="0" borderId="55" xfId="0" applyFont="1" applyBorder="1" applyAlignment="1">
      <alignment horizontal="center" vertical="center"/>
    </xf>
    <xf numFmtId="1" fontId="56" fillId="0" borderId="4" xfId="0" applyNumberFormat="1" applyFont="1" applyBorder="1" applyAlignment="1">
      <alignment horizontal="center" vertical="center" textRotation="90" shrinkToFit="1"/>
    </xf>
    <xf numFmtId="0" fontId="8" fillId="0" borderId="74" xfId="0" applyFont="1" applyBorder="1" applyAlignment="1">
      <alignment vertical="center"/>
    </xf>
    <xf numFmtId="0" fontId="8" fillId="0" borderId="75" xfId="0" applyFont="1" applyBorder="1" applyAlignment="1">
      <alignment horizontal="center" vertical="center"/>
    </xf>
    <xf numFmtId="1" fontId="9" fillId="0" borderId="75" xfId="0" applyNumberFormat="1" applyFont="1" applyBorder="1" applyAlignment="1">
      <alignment horizontal="center" vertical="center" shrinkToFit="1"/>
    </xf>
    <xf numFmtId="1" fontId="9" fillId="0" borderId="76" xfId="0" applyNumberFormat="1" applyFont="1" applyBorder="1" applyAlignment="1">
      <alignment horizontal="center" vertical="center" shrinkToFit="1"/>
    </xf>
    <xf numFmtId="0" fontId="8" fillId="0" borderId="0" xfId="0" applyFont="1" applyBorder="1" applyAlignment="1">
      <alignment horizontal="center" vertical="center"/>
    </xf>
    <xf numFmtId="0" fontId="8" fillId="0" borderId="0" xfId="0" applyFont="1" applyBorder="1" applyAlignment="1">
      <alignment horizontal="center" vertical="center"/>
    </xf>
    <xf numFmtId="0" fontId="70" fillId="0" borderId="0" xfId="0" quotePrefix="1" applyFont="1" applyBorder="1" applyAlignment="1">
      <alignment horizontal="left" vertical="center" shrinkToFit="1"/>
    </xf>
    <xf numFmtId="0" fontId="13" fillId="0" borderId="0" xfId="0" quotePrefix="1" applyFont="1" applyBorder="1" applyAlignment="1">
      <alignment horizontal="left" vertical="center"/>
    </xf>
    <xf numFmtId="0" fontId="70" fillId="0" borderId="0" xfId="0" quotePrefix="1" applyFont="1" applyBorder="1" applyAlignment="1">
      <alignment vertical="center" shrinkToFit="1"/>
    </xf>
    <xf numFmtId="0" fontId="13" fillId="0" borderId="0" xfId="0" quotePrefix="1" applyFont="1" applyBorder="1" applyAlignment="1">
      <alignment vertical="center"/>
    </xf>
    <xf numFmtId="0" fontId="20" fillId="0" borderId="0" xfId="0" applyFont="1" applyBorder="1" applyAlignment="1">
      <alignment vertical="center"/>
    </xf>
    <xf numFmtId="0" fontId="23" fillId="0" borderId="0" xfId="0" applyFont="1" applyBorder="1" applyAlignment="1">
      <alignment vertical="center"/>
    </xf>
    <xf numFmtId="0" fontId="11" fillId="0" borderId="0" xfId="0" applyFont="1" applyBorder="1" applyAlignment="1">
      <alignment horizontal="center" vertical="center" shrinkToFit="1"/>
    </xf>
    <xf numFmtId="0" fontId="75" fillId="0" borderId="0" xfId="0" quotePrefix="1" applyFont="1" applyBorder="1" applyAlignment="1">
      <alignment vertical="center"/>
    </xf>
    <xf numFmtId="0" fontId="68" fillId="0" borderId="21" xfId="0" applyFont="1" applyFill="1" applyBorder="1" applyAlignment="1">
      <alignment vertical="center" shrinkToFit="1"/>
    </xf>
    <xf numFmtId="0" fontId="5" fillId="5" borderId="32" xfId="0" applyFont="1" applyFill="1" applyBorder="1" applyAlignment="1">
      <alignment vertical="center" wrapText="1"/>
    </xf>
    <xf numFmtId="0" fontId="5" fillId="5" borderId="55" xfId="0" applyFont="1" applyFill="1" applyBorder="1" applyAlignment="1">
      <alignment vertical="center" wrapText="1"/>
    </xf>
    <xf numFmtId="0" fontId="8" fillId="5" borderId="53" xfId="0" applyFont="1" applyFill="1" applyBorder="1" applyAlignment="1">
      <alignment vertical="center" wrapText="1"/>
    </xf>
    <xf numFmtId="0" fontId="68" fillId="8" borderId="40" xfId="0" applyFont="1" applyFill="1" applyBorder="1" applyAlignment="1">
      <alignment vertical="center" shrinkToFit="1"/>
    </xf>
    <xf numFmtId="0" fontId="10" fillId="8" borderId="54" xfId="0" applyFont="1" applyFill="1" applyBorder="1" applyAlignment="1">
      <alignment horizontal="center" vertical="center" shrinkToFit="1"/>
    </xf>
    <xf numFmtId="0" fontId="10" fillId="8" borderId="42" xfId="0" applyFont="1" applyFill="1" applyBorder="1" applyAlignment="1">
      <alignment horizontal="center" vertical="center" shrinkToFit="1"/>
    </xf>
    <xf numFmtId="0" fontId="10" fillId="8" borderId="41" xfId="0" applyFont="1" applyFill="1" applyBorder="1" applyAlignment="1">
      <alignment horizontal="center" vertical="center" shrinkToFit="1"/>
    </xf>
    <xf numFmtId="0" fontId="10" fillId="8" borderId="42" xfId="0" applyFont="1" applyFill="1" applyBorder="1" applyAlignment="1">
      <alignment vertical="center" wrapText="1"/>
    </xf>
    <xf numFmtId="0" fontId="40" fillId="8" borderId="40" xfId="0" applyFont="1" applyFill="1" applyBorder="1" applyAlignment="1">
      <alignment vertical="center" shrinkToFit="1"/>
    </xf>
    <xf numFmtId="167" fontId="19" fillId="8" borderId="38" xfId="0" applyNumberFormat="1" applyFont="1" applyFill="1" applyBorder="1" applyAlignment="1">
      <alignment vertical="center" shrinkToFit="1"/>
    </xf>
    <xf numFmtId="0" fontId="37" fillId="8" borderId="38" xfId="0" applyFont="1" applyFill="1" applyBorder="1" applyAlignment="1">
      <alignment vertical="center" shrinkToFit="1"/>
    </xf>
    <xf numFmtId="0" fontId="4" fillId="8" borderId="38" xfId="0" applyFont="1" applyFill="1" applyBorder="1" applyAlignment="1">
      <alignment horizontal="center" vertical="center" shrinkToFit="1"/>
    </xf>
    <xf numFmtId="0" fontId="10" fillId="8" borderId="38" xfId="0" applyFont="1" applyFill="1" applyBorder="1" applyAlignment="1">
      <alignment vertical="center" wrapText="1"/>
    </xf>
    <xf numFmtId="0" fontId="5" fillId="5" borderId="44" xfId="0" applyFont="1" applyFill="1" applyBorder="1" applyAlignment="1">
      <alignment vertical="center"/>
    </xf>
    <xf numFmtId="0" fontId="5" fillId="5" borderId="3" xfId="0" applyFont="1" applyFill="1" applyBorder="1" applyAlignment="1">
      <alignment vertical="center"/>
    </xf>
    <xf numFmtId="0" fontId="8" fillId="5" borderId="6" xfId="0" applyFont="1" applyFill="1" applyBorder="1" applyAlignment="1">
      <alignment vertical="center"/>
    </xf>
    <xf numFmtId="0" fontId="43" fillId="4" borderId="52" xfId="0" applyFont="1" applyFill="1" applyBorder="1" applyAlignment="1">
      <alignment horizontal="left" vertical="center"/>
    </xf>
    <xf numFmtId="0" fontId="43" fillId="4" borderId="22" xfId="0" applyFont="1" applyFill="1" applyBorder="1" applyAlignment="1">
      <alignment horizontal="left" vertical="center"/>
    </xf>
    <xf numFmtId="0" fontId="26" fillId="4" borderId="0" xfId="0" applyFont="1" applyFill="1" applyBorder="1" applyAlignment="1">
      <alignment horizontal="left" vertical="center"/>
    </xf>
    <xf numFmtId="0" fontId="16" fillId="0" borderId="0" xfId="0" applyFont="1" applyBorder="1" applyAlignment="1">
      <alignment vertical="center"/>
    </xf>
    <xf numFmtId="0" fontId="28" fillId="0" borderId="0" xfId="0" applyFont="1"/>
    <xf numFmtId="0" fontId="77" fillId="0" borderId="47" xfId="0" applyFont="1" applyBorder="1" applyAlignment="1">
      <alignment shrinkToFit="1"/>
    </xf>
    <xf numFmtId="0" fontId="77" fillId="0" borderId="40" xfId="0" applyFont="1" applyBorder="1" applyAlignment="1">
      <alignment shrinkToFit="1"/>
    </xf>
    <xf numFmtId="0" fontId="77" fillId="0" borderId="48" xfId="0" applyFont="1" applyBorder="1" applyAlignment="1">
      <alignment shrinkToFit="1"/>
    </xf>
    <xf numFmtId="0" fontId="77" fillId="0" borderId="45" xfId="0" applyFont="1" applyBorder="1" applyAlignment="1">
      <alignment shrinkToFit="1"/>
    </xf>
    <xf numFmtId="0" fontId="8" fillId="0" borderId="0" xfId="0" applyFont="1"/>
    <xf numFmtId="0" fontId="8" fillId="0" borderId="0" xfId="0" applyFont="1" applyBorder="1" applyAlignment="1">
      <alignment horizontal="center" vertical="center"/>
    </xf>
    <xf numFmtId="0" fontId="5" fillId="0" borderId="0" xfId="0" applyFont="1" applyAlignment="1">
      <alignment horizontal="center"/>
    </xf>
    <xf numFmtId="0" fontId="60" fillId="0" borderId="0" xfId="0" applyFont="1" applyAlignment="1">
      <alignment horizontal="center"/>
    </xf>
    <xf numFmtId="17" fontId="43" fillId="4" borderId="52" xfId="0" applyNumberFormat="1" applyFont="1" applyFill="1" applyBorder="1" applyAlignment="1">
      <alignment horizontal="left" vertical="center"/>
    </xf>
    <xf numFmtId="0" fontId="8" fillId="0" borderId="0" xfId="0" applyFont="1" applyBorder="1" applyAlignment="1">
      <alignment horizontal="center" vertical="center"/>
    </xf>
    <xf numFmtId="0" fontId="5" fillId="0" borderId="0" xfId="0" applyFont="1" applyAlignment="1"/>
    <xf numFmtId="0" fontId="60" fillId="0" borderId="0" xfId="0" applyFont="1" applyAlignment="1"/>
    <xf numFmtId="0" fontId="8" fillId="5" borderId="17" xfId="0" applyFont="1" applyFill="1" applyBorder="1" applyAlignment="1">
      <alignment vertical="center"/>
    </xf>
    <xf numFmtId="0" fontId="8" fillId="5" borderId="1" xfId="0" applyFont="1" applyFill="1" applyBorder="1" applyAlignment="1">
      <alignment vertical="center"/>
    </xf>
    <xf numFmtId="0" fontId="43" fillId="4" borderId="73" xfId="0" applyFont="1" applyFill="1" applyBorder="1" applyAlignment="1">
      <alignment horizontal="left" vertical="center"/>
    </xf>
    <xf numFmtId="0" fontId="10" fillId="4" borderId="46" xfId="0" applyFont="1" applyFill="1" applyBorder="1" applyAlignment="1">
      <alignment horizontal="center" vertical="center" shrinkToFit="1"/>
    </xf>
    <xf numFmtId="0" fontId="43" fillId="4" borderId="46" xfId="0" applyFont="1" applyFill="1" applyBorder="1" applyAlignment="1">
      <alignment horizontal="left" vertical="center"/>
    </xf>
    <xf numFmtId="0" fontId="43" fillId="4" borderId="54" xfId="0" applyFont="1" applyFill="1" applyBorder="1" applyAlignment="1">
      <alignment horizontal="left" vertical="center"/>
    </xf>
    <xf numFmtId="17" fontId="43" fillId="4" borderId="73" xfId="0" applyNumberFormat="1" applyFont="1" applyFill="1" applyBorder="1" applyAlignment="1">
      <alignment horizontal="left" vertical="center"/>
    </xf>
    <xf numFmtId="17" fontId="43" fillId="4" borderId="46" xfId="0" applyNumberFormat="1" applyFont="1" applyFill="1" applyBorder="1" applyAlignment="1">
      <alignment horizontal="left" vertical="center"/>
    </xf>
    <xf numFmtId="0" fontId="43" fillId="4" borderId="28" xfId="0" applyFont="1" applyFill="1" applyBorder="1" applyAlignment="1">
      <alignment horizontal="left" vertical="center"/>
    </xf>
    <xf numFmtId="0" fontId="43" fillId="4" borderId="21" xfId="0" applyFont="1" applyFill="1" applyBorder="1" applyAlignment="1">
      <alignment horizontal="left" vertical="center"/>
    </xf>
    <xf numFmtId="0" fontId="9" fillId="4" borderId="54" xfId="0" applyFont="1" applyFill="1" applyBorder="1" applyAlignment="1">
      <alignment horizontal="center" vertical="center" shrinkToFit="1"/>
    </xf>
    <xf numFmtId="0" fontId="9" fillId="4" borderId="54" xfId="0" applyFont="1" applyFill="1" applyBorder="1" applyAlignment="1">
      <alignment horizontal="left" vertical="center"/>
    </xf>
    <xf numFmtId="0" fontId="8" fillId="0" borderId="0" xfId="0" applyFont="1" applyBorder="1" applyAlignment="1">
      <alignment horizontal="center" vertical="center"/>
    </xf>
    <xf numFmtId="0" fontId="5" fillId="5" borderId="44" xfId="0" applyFont="1" applyFill="1" applyBorder="1" applyAlignment="1">
      <alignment vertical="center" wrapText="1"/>
    </xf>
    <xf numFmtId="0" fontId="5" fillId="5" borderId="0" xfId="0" applyFont="1" applyFill="1" applyBorder="1" applyAlignment="1">
      <alignment vertical="center" wrapText="1"/>
    </xf>
    <xf numFmtId="0" fontId="8" fillId="5" borderId="10" xfId="0" applyFont="1" applyFill="1" applyBorder="1" applyAlignment="1">
      <alignment vertical="center" textRotation="90" wrapText="1"/>
    </xf>
    <xf numFmtId="0" fontId="10" fillId="4" borderId="66" xfId="0" applyFont="1" applyFill="1" applyBorder="1" applyAlignment="1">
      <alignment horizontal="center" vertical="center" shrinkToFit="1"/>
    </xf>
    <xf numFmtId="0" fontId="79" fillId="4" borderId="39" xfId="0" applyFont="1" applyFill="1" applyBorder="1" applyAlignment="1">
      <alignment horizontal="left" vertical="center"/>
    </xf>
    <xf numFmtId="0" fontId="79" fillId="4" borderId="40" xfId="0" applyFont="1" applyFill="1" applyBorder="1" applyAlignment="1">
      <alignment horizontal="left" vertical="center"/>
    </xf>
    <xf numFmtId="0" fontId="80" fillId="4" borderId="52" xfId="0" applyFont="1" applyFill="1" applyBorder="1" applyAlignment="1">
      <alignment horizontal="left" vertical="center"/>
    </xf>
    <xf numFmtId="0" fontId="50" fillId="0" borderId="0" xfId="0" applyFont="1" applyBorder="1" applyAlignment="1" applyProtection="1">
      <alignment horizontal="left" vertical="center" wrapText="1" shrinkToFit="1"/>
      <protection locked="0"/>
    </xf>
    <xf numFmtId="0" fontId="53" fillId="0" borderId="0" xfId="0" applyFont="1" applyBorder="1" applyAlignment="1" applyProtection="1">
      <alignment horizontal="center" vertical="center" shrinkToFit="1"/>
      <protection locked="0"/>
    </xf>
    <xf numFmtId="0" fontId="50" fillId="0" borderId="0" xfId="0" applyFont="1" applyBorder="1" applyAlignment="1" applyProtection="1">
      <alignment horizontal="center" vertical="center" shrinkToFit="1"/>
      <protection locked="0"/>
    </xf>
    <xf numFmtId="0" fontId="51" fillId="0" borderId="0" xfId="0" applyFont="1" applyBorder="1" applyAlignment="1" applyProtection="1">
      <alignment horizontal="center" vertical="center" shrinkToFit="1"/>
      <protection locked="0"/>
    </xf>
    <xf numFmtId="0" fontId="24" fillId="0" borderId="0" xfId="0" applyFont="1" applyBorder="1" applyAlignment="1">
      <alignment horizontal="center" vertical="center" shrinkToFit="1"/>
    </xf>
    <xf numFmtId="0" fontId="27" fillId="0" borderId="0" xfId="0" applyFont="1" applyBorder="1" applyAlignment="1" applyProtection="1">
      <alignment horizontal="center" vertical="center" shrinkToFit="1"/>
      <protection hidden="1"/>
    </xf>
    <xf numFmtId="0" fontId="24" fillId="0" borderId="0" xfId="0" applyFont="1" applyBorder="1" applyAlignment="1">
      <alignment vertical="center" shrinkToFit="1"/>
    </xf>
    <xf numFmtId="0" fontId="34" fillId="2" borderId="0" xfId="0" applyFont="1" applyFill="1" applyBorder="1" applyAlignment="1" applyProtection="1">
      <alignment horizontal="center" vertical="center" shrinkToFit="1"/>
      <protection hidden="1"/>
    </xf>
    <xf numFmtId="169" fontId="24" fillId="7" borderId="63" xfId="0" applyNumberFormat="1" applyFont="1" applyFill="1" applyBorder="1" applyAlignment="1">
      <alignment shrinkToFit="1"/>
    </xf>
    <xf numFmtId="0" fontId="24" fillId="7" borderId="56" xfId="0" applyFont="1" applyFill="1" applyBorder="1" applyAlignment="1">
      <alignment shrinkToFit="1"/>
    </xf>
    <xf numFmtId="169" fontId="24" fillId="7" borderId="62" xfId="0" applyNumberFormat="1" applyFont="1" applyFill="1" applyBorder="1" applyAlignment="1">
      <alignment shrinkToFit="1"/>
    </xf>
    <xf numFmtId="0" fontId="24" fillId="7" borderId="52" xfId="0" applyFont="1" applyFill="1" applyBorder="1" applyAlignment="1">
      <alignment shrinkToFit="1"/>
    </xf>
    <xf numFmtId="169" fontId="24" fillId="7" borderId="58" xfId="0" applyNumberFormat="1" applyFont="1" applyFill="1" applyBorder="1" applyAlignment="1">
      <alignment shrinkToFit="1"/>
    </xf>
    <xf numFmtId="0" fontId="24" fillId="7" borderId="42" xfId="0" applyFont="1" applyFill="1" applyBorder="1" applyAlignment="1">
      <alignment shrinkToFit="1"/>
    </xf>
    <xf numFmtId="169" fontId="24" fillId="0" borderId="59" xfId="0" applyNumberFormat="1" applyFont="1" applyBorder="1" applyAlignment="1">
      <alignment shrinkToFit="1"/>
    </xf>
    <xf numFmtId="0" fontId="24" fillId="0" borderId="45" xfId="0" applyFont="1" applyBorder="1" applyAlignment="1">
      <alignment horizontal="center" shrinkToFit="1"/>
    </xf>
    <xf numFmtId="169" fontId="24" fillId="0" borderId="58" xfId="0" applyNumberFormat="1" applyFont="1" applyBorder="1" applyAlignment="1">
      <alignment shrinkToFit="1"/>
    </xf>
    <xf numFmtId="0" fontId="24" fillId="0" borderId="42" xfId="0" applyFont="1" applyBorder="1" applyAlignment="1">
      <alignment shrinkToFit="1"/>
    </xf>
    <xf numFmtId="0" fontId="24" fillId="0" borderId="40" xfId="0" applyFont="1" applyBorder="1" applyAlignment="1">
      <alignment horizontal="center" shrinkToFit="1"/>
    </xf>
    <xf numFmtId="169" fontId="24" fillId="0" borderId="61" xfId="0" applyNumberFormat="1" applyFont="1" applyBorder="1" applyAlignment="1">
      <alignment shrinkToFit="1"/>
    </xf>
    <xf numFmtId="0" fontId="24" fillId="0" borderId="8" xfId="0" applyFont="1" applyBorder="1" applyAlignment="1">
      <alignment shrinkToFit="1"/>
    </xf>
    <xf numFmtId="0" fontId="24" fillId="0" borderId="4" xfId="0" applyFont="1" applyBorder="1" applyAlignment="1">
      <alignment horizontal="center" shrinkToFit="1"/>
    </xf>
    <xf numFmtId="0" fontId="24" fillId="0" borderId="4" xfId="0" applyFont="1" applyBorder="1" applyAlignment="1">
      <alignment shrinkToFit="1"/>
    </xf>
    <xf numFmtId="0" fontId="24" fillId="0" borderId="46" xfId="0" quotePrefix="1" applyFont="1" applyBorder="1" applyAlignment="1">
      <alignment shrinkToFit="1"/>
    </xf>
    <xf numFmtId="0" fontId="43" fillId="0" borderId="39" xfId="0" applyFont="1" applyFill="1" applyBorder="1" applyAlignment="1">
      <alignment vertical="center" shrinkToFit="1"/>
    </xf>
    <xf numFmtId="0" fontId="43" fillId="0" borderId="40" xfId="0" applyFont="1" applyFill="1" applyBorder="1" applyAlignment="1">
      <alignment horizontal="center" vertical="center"/>
    </xf>
    <xf numFmtId="0" fontId="43" fillId="0" borderId="42" xfId="0" applyFont="1" applyFill="1" applyBorder="1" applyAlignment="1">
      <alignment horizontal="center" vertical="center" shrinkToFit="1"/>
    </xf>
    <xf numFmtId="0" fontId="73" fillId="0" borderId="40" xfId="0" applyFont="1" applyFill="1" applyBorder="1" applyAlignment="1">
      <alignment horizontal="center" vertical="center" shrinkToFit="1"/>
    </xf>
    <xf numFmtId="165" fontId="43" fillId="0" borderId="40" xfId="0" applyNumberFormat="1" applyFont="1" applyFill="1" applyBorder="1" applyAlignment="1">
      <alignment horizontal="center" vertical="center" shrinkToFit="1"/>
    </xf>
    <xf numFmtId="165" fontId="43" fillId="0" borderId="41" xfId="0" applyNumberFormat="1" applyFont="1" applyFill="1" applyBorder="1" applyAlignment="1">
      <alignment horizontal="center" vertical="center" shrinkToFit="1"/>
    </xf>
    <xf numFmtId="165" fontId="10" fillId="0" borderId="51" xfId="0" applyNumberFormat="1" applyFont="1" applyFill="1" applyBorder="1" applyAlignment="1">
      <alignment horizontal="center" vertical="center" shrinkToFit="1"/>
    </xf>
    <xf numFmtId="165" fontId="9" fillId="0" borderId="51" xfId="0" applyNumberFormat="1" applyFont="1" applyFill="1" applyBorder="1" applyAlignment="1">
      <alignment horizontal="center" vertical="center" shrinkToFit="1"/>
    </xf>
    <xf numFmtId="165" fontId="76" fillId="0" borderId="51" xfId="0" applyNumberFormat="1" applyFont="1" applyFill="1" applyBorder="1" applyAlignment="1">
      <alignment horizontal="center" vertical="center" shrinkToFit="1"/>
    </xf>
    <xf numFmtId="0" fontId="81" fillId="12" borderId="0" xfId="0" applyFont="1" applyFill="1"/>
    <xf numFmtId="0" fontId="0" fillId="12" borderId="0" xfId="0" applyFill="1"/>
    <xf numFmtId="0" fontId="10" fillId="0" borderId="0" xfId="0" applyNumberFormat="1" applyFont="1" applyBorder="1" applyAlignment="1">
      <alignment horizontal="center" vertical="center"/>
    </xf>
    <xf numFmtId="0" fontId="19" fillId="0" borderId="0" xfId="0" applyNumberFormat="1" applyFont="1" applyBorder="1" applyAlignment="1">
      <alignment horizontal="center" vertical="center"/>
    </xf>
    <xf numFmtId="0" fontId="16" fillId="0" borderId="0" xfId="0" applyNumberFormat="1" applyFont="1" applyBorder="1" applyAlignment="1">
      <alignment horizontal="center" vertical="center"/>
    </xf>
    <xf numFmtId="0" fontId="5" fillId="5" borderId="44" xfId="0" applyNumberFormat="1" applyFont="1" applyFill="1" applyBorder="1" applyAlignment="1">
      <alignment horizontal="center" vertical="center" wrapText="1"/>
    </xf>
    <xf numFmtId="0" fontId="5" fillId="5" borderId="3" xfId="0" applyNumberFormat="1" applyFont="1" applyFill="1" applyBorder="1" applyAlignment="1">
      <alignment horizontal="center" vertical="center" wrapText="1"/>
    </xf>
    <xf numFmtId="0" fontId="8" fillId="5" borderId="17" xfId="0" applyNumberFormat="1" applyFont="1" applyFill="1" applyBorder="1" applyAlignment="1">
      <alignment vertical="center" wrapText="1"/>
    </xf>
    <xf numFmtId="0" fontId="8" fillId="5" borderId="1" xfId="0" applyNumberFormat="1" applyFont="1" applyFill="1" applyBorder="1" applyAlignment="1">
      <alignment vertical="center" wrapText="1"/>
    </xf>
    <xf numFmtId="0" fontId="8" fillId="5" borderId="5" xfId="0" applyNumberFormat="1" applyFont="1" applyFill="1" applyBorder="1" applyAlignment="1">
      <alignment vertical="center" wrapText="1"/>
    </xf>
    <xf numFmtId="0" fontId="10" fillId="0" borderId="73" xfId="0" applyNumberFormat="1" applyFont="1" applyFill="1" applyBorder="1" applyAlignment="1">
      <alignment horizontal="center" vertical="center" shrinkToFit="1"/>
    </xf>
    <xf numFmtId="0" fontId="10" fillId="0" borderId="46" xfId="0" applyNumberFormat="1" applyFont="1" applyFill="1" applyBorder="1" applyAlignment="1">
      <alignment horizontal="center" vertical="center" shrinkToFit="1"/>
    </xf>
    <xf numFmtId="0" fontId="10" fillId="0" borderId="62" xfId="0" applyNumberFormat="1" applyFont="1" applyFill="1" applyBorder="1" applyAlignment="1">
      <alignment horizontal="center" vertical="center" shrinkToFit="1"/>
    </xf>
    <xf numFmtId="0" fontId="9" fillId="0" borderId="73" xfId="0" applyNumberFormat="1" applyFont="1" applyFill="1" applyBorder="1" applyAlignment="1">
      <alignment horizontal="center" vertical="center" shrinkToFit="1"/>
    </xf>
    <xf numFmtId="0" fontId="9" fillId="0" borderId="46" xfId="0" applyNumberFormat="1" applyFont="1" applyFill="1" applyBorder="1" applyAlignment="1">
      <alignment horizontal="center" vertical="center" shrinkToFit="1"/>
    </xf>
    <xf numFmtId="0" fontId="9" fillId="0" borderId="62" xfId="0" applyNumberFormat="1" applyFont="1" applyFill="1" applyBorder="1" applyAlignment="1">
      <alignment horizontal="center" vertical="center" shrinkToFit="1"/>
    </xf>
    <xf numFmtId="0" fontId="10" fillId="0" borderId="52" xfId="0" applyNumberFormat="1" applyFont="1" applyFill="1" applyBorder="1" applyAlignment="1">
      <alignment horizontal="center" vertical="center" shrinkToFit="1"/>
    </xf>
    <xf numFmtId="0" fontId="76" fillId="0" borderId="73" xfId="0" applyNumberFormat="1" applyFont="1" applyFill="1" applyBorder="1" applyAlignment="1">
      <alignment horizontal="center" vertical="center" shrinkToFit="1"/>
    </xf>
    <xf numFmtId="0" fontId="76" fillId="0" borderId="46" xfId="0" applyNumberFormat="1" applyFont="1" applyFill="1" applyBorder="1" applyAlignment="1">
      <alignment horizontal="center" vertical="center" shrinkToFit="1"/>
    </xf>
    <xf numFmtId="0" fontId="76" fillId="0" borderId="62" xfId="0" applyNumberFormat="1" applyFont="1" applyFill="1" applyBorder="1" applyAlignment="1">
      <alignment horizontal="center" vertical="center" shrinkToFit="1"/>
    </xf>
    <xf numFmtId="0" fontId="10" fillId="4" borderId="28" xfId="0" applyNumberFormat="1" applyFont="1" applyFill="1" applyBorder="1" applyAlignment="1">
      <alignment horizontal="center" vertical="center" shrinkToFit="1"/>
    </xf>
    <xf numFmtId="0" fontId="10" fillId="4" borderId="21" xfId="0" applyNumberFormat="1" applyFont="1" applyFill="1" applyBorder="1" applyAlignment="1">
      <alignment horizontal="center" vertical="center" shrinkToFit="1"/>
    </xf>
    <xf numFmtId="0" fontId="10" fillId="4" borderId="77" xfId="0" applyNumberFormat="1" applyFont="1" applyFill="1" applyBorder="1" applyAlignment="1">
      <alignment horizontal="center" vertical="center" shrinkToFit="1"/>
    </xf>
    <xf numFmtId="0" fontId="3" fillId="4" borderId="0" xfId="0" applyNumberFormat="1" applyFont="1" applyFill="1" applyBorder="1" applyAlignment="1">
      <alignment horizontal="center" vertical="center" shrinkToFit="1"/>
    </xf>
    <xf numFmtId="0" fontId="0" fillId="12" borderId="9" xfId="0" applyFill="1" applyBorder="1"/>
    <xf numFmtId="0" fontId="39" fillId="12" borderId="9" xfId="0" applyFont="1" applyFill="1" applyBorder="1"/>
    <xf numFmtId="0" fontId="81" fillId="12" borderId="9" xfId="0" applyFont="1" applyFill="1" applyBorder="1"/>
    <xf numFmtId="0" fontId="81" fillId="12" borderId="79" xfId="0" applyFont="1" applyFill="1" applyBorder="1"/>
    <xf numFmtId="0" fontId="60" fillId="0" borderId="0" xfId="0" applyFont="1"/>
    <xf numFmtId="0" fontId="82" fillId="0" borderId="0" xfId="0" applyFont="1"/>
    <xf numFmtId="0" fontId="82" fillId="12" borderId="9" xfId="0" applyFont="1" applyFill="1" applyBorder="1"/>
    <xf numFmtId="0" fontId="83" fillId="0" borderId="1" xfId="0" applyFont="1" applyBorder="1"/>
    <xf numFmtId="0" fontId="84" fillId="0" borderId="0" xfId="0" applyFont="1"/>
    <xf numFmtId="0" fontId="85" fillId="0" borderId="0" xfId="0" applyFont="1"/>
    <xf numFmtId="0" fontId="84" fillId="12" borderId="78" xfId="0" applyFont="1" applyFill="1" applyBorder="1"/>
    <xf numFmtId="0" fontId="84" fillId="12" borderId="9" xfId="0" applyFont="1" applyFill="1" applyBorder="1"/>
    <xf numFmtId="0" fontId="85" fillId="12" borderId="9" xfId="0" applyFont="1" applyFill="1" applyBorder="1"/>
    <xf numFmtId="0" fontId="84" fillId="0" borderId="1" xfId="0" applyFont="1" applyBorder="1"/>
    <xf numFmtId="0" fontId="85" fillId="0" borderId="1" xfId="0" applyFont="1" applyBorder="1"/>
    <xf numFmtId="0" fontId="24" fillId="0" borderId="0" xfId="0" applyFont="1" applyAlignment="1">
      <alignment horizontal="right"/>
    </xf>
    <xf numFmtId="0" fontId="87" fillId="7" borderId="64" xfId="0" applyFont="1" applyFill="1" applyBorder="1"/>
    <xf numFmtId="0" fontId="0" fillId="0" borderId="74" xfId="0" applyBorder="1"/>
    <xf numFmtId="0" fontId="0" fillId="0" borderId="76" xfId="0" applyBorder="1"/>
    <xf numFmtId="0" fontId="39" fillId="0" borderId="4" xfId="0" applyFont="1" applyBorder="1" applyAlignment="1">
      <alignment horizontal="center"/>
    </xf>
    <xf numFmtId="0" fontId="39" fillId="0" borderId="47" xfId="0" applyFont="1" applyBorder="1"/>
    <xf numFmtId="0" fontId="39" fillId="0" borderId="40" xfId="0" applyFont="1" applyBorder="1"/>
    <xf numFmtId="0" fontId="88" fillId="0" borderId="40" xfId="0" applyFont="1" applyBorder="1"/>
    <xf numFmtId="0" fontId="86" fillId="12" borderId="47" xfId="0" applyFont="1" applyFill="1" applyBorder="1"/>
    <xf numFmtId="0" fontId="90" fillId="0" borderId="0" xfId="7" applyNumberFormat="1" applyFont="1" applyFill="1" applyBorder="1" applyAlignment="1" applyProtection="1"/>
    <xf numFmtId="0" fontId="89" fillId="0" borderId="0" xfId="7" applyNumberFormat="1" applyFont="1" applyFill="1" applyBorder="1" applyAlignment="1" applyProtection="1"/>
    <xf numFmtId="0" fontId="92" fillId="0" borderId="0" xfId="8" applyFont="1"/>
    <xf numFmtId="0" fontId="94" fillId="0" borderId="0" xfId="7" applyNumberFormat="1" applyFont="1" applyFill="1" applyBorder="1" applyAlignment="1" applyProtection="1"/>
    <xf numFmtId="0" fontId="90" fillId="0" borderId="0" xfId="7" applyNumberFormat="1" applyFont="1" applyFill="1" applyBorder="1" applyAlignment="1" applyProtection="1">
      <alignment horizontal="center"/>
    </xf>
    <xf numFmtId="0" fontId="90" fillId="0" borderId="85" xfId="7" applyNumberFormat="1" applyFont="1" applyFill="1" applyBorder="1" applyAlignment="1" applyProtection="1">
      <alignment horizontal="center"/>
    </xf>
    <xf numFmtId="0" fontId="90" fillId="0" borderId="87" xfId="7" applyNumberFormat="1" applyFont="1" applyFill="1" applyBorder="1" applyAlignment="1" applyProtection="1">
      <alignment horizontal="center" vertical="center"/>
    </xf>
    <xf numFmtId="0" fontId="90" fillId="0" borderId="85" xfId="7" applyNumberFormat="1" applyFont="1" applyFill="1" applyBorder="1" applyAlignment="1" applyProtection="1">
      <alignment horizontal="center" vertical="center"/>
    </xf>
    <xf numFmtId="0" fontId="90" fillId="0" borderId="88" xfId="7" applyNumberFormat="1" applyFont="1" applyFill="1" applyBorder="1" applyAlignment="1" applyProtection="1">
      <alignment horizontal="center" vertical="center"/>
    </xf>
    <xf numFmtId="0" fontId="89" fillId="0" borderId="0" xfId="7" applyFont="1"/>
    <xf numFmtId="0" fontId="90" fillId="0" borderId="89" xfId="7" applyNumberFormat="1" applyFont="1" applyFill="1" applyBorder="1" applyAlignment="1" applyProtection="1">
      <alignment horizontal="center"/>
    </xf>
    <xf numFmtId="0" fontId="90" fillId="0" borderId="89" xfId="7" applyNumberFormat="1" applyFont="1" applyFill="1" applyBorder="1" applyAlignment="1" applyProtection="1">
      <alignment horizontal="center" vertical="center"/>
    </xf>
    <xf numFmtId="0" fontId="90" fillId="0" borderId="90" xfId="7" applyNumberFormat="1" applyFont="1" applyFill="1" applyBorder="1" applyAlignment="1" applyProtection="1">
      <alignment horizontal="center" vertical="center"/>
    </xf>
    <xf numFmtId="0" fontId="95" fillId="0" borderId="91" xfId="7" applyNumberFormat="1" applyFont="1" applyFill="1" applyBorder="1" applyAlignment="1" applyProtection="1">
      <alignment vertical="center"/>
    </xf>
    <xf numFmtId="0" fontId="90" fillId="0" borderId="91" xfId="7" applyNumberFormat="1" applyFont="1" applyFill="1" applyBorder="1" applyAlignment="1" applyProtection="1">
      <alignment horizontal="center"/>
    </xf>
    <xf numFmtId="0" fontId="90" fillId="0" borderId="91" xfId="7" applyNumberFormat="1" applyFont="1" applyFill="1" applyBorder="1" applyAlignment="1" applyProtection="1">
      <alignment horizontal="center" vertical="center"/>
    </xf>
    <xf numFmtId="0" fontId="90" fillId="0" borderId="0" xfId="7" applyNumberFormat="1" applyFont="1" applyFill="1" applyBorder="1" applyAlignment="1" applyProtection="1">
      <alignment horizontal="center" vertical="center"/>
    </xf>
    <xf numFmtId="0" fontId="38" fillId="0" borderId="0" xfId="7" applyNumberFormat="1" applyFont="1" applyFill="1" applyBorder="1" applyAlignment="1" applyProtection="1"/>
    <xf numFmtId="0" fontId="96" fillId="0" borderId="0" xfId="7" applyNumberFormat="1" applyFont="1" applyFill="1" applyBorder="1" applyAlignment="1" applyProtection="1"/>
    <xf numFmtId="0" fontId="38" fillId="0" borderId="0" xfId="7" applyNumberFormat="1" applyFont="1" applyFill="1" applyBorder="1" applyAlignment="1" applyProtection="1">
      <alignment horizontal="center" vertical="center"/>
    </xf>
    <xf numFmtId="0" fontId="38" fillId="0" borderId="0" xfId="7" applyNumberFormat="1" applyFont="1" applyFill="1" applyBorder="1" applyAlignment="1" applyProtection="1">
      <alignment horizontal="center"/>
    </xf>
    <xf numFmtId="0" fontId="97" fillId="0" borderId="0" xfId="7" applyNumberFormat="1" applyFont="1" applyFill="1" applyBorder="1" applyAlignment="1" applyProtection="1">
      <alignment horizontal="center"/>
    </xf>
    <xf numFmtId="0" fontId="97" fillId="0" borderId="0" xfId="7" applyNumberFormat="1" applyFont="1" applyFill="1" applyBorder="1" applyAlignment="1" applyProtection="1"/>
    <xf numFmtId="0" fontId="38" fillId="0" borderId="0" xfId="7"/>
    <xf numFmtId="0" fontId="90" fillId="0" borderId="94" xfId="7" applyNumberFormat="1" applyFont="1" applyFill="1" applyBorder="1" applyAlignment="1" applyProtection="1">
      <alignment horizontal="center" vertical="center"/>
    </xf>
    <xf numFmtId="0" fontId="39" fillId="0" borderId="1" xfId="0" applyFont="1" applyFill="1" applyBorder="1" applyAlignment="1" applyProtection="1">
      <alignment horizontal="left" vertical="center" wrapText="1"/>
      <protection hidden="1"/>
    </xf>
    <xf numFmtId="0" fontId="39" fillId="0" borderId="1" xfId="0" applyFont="1" applyFill="1" applyBorder="1" applyAlignment="1" applyProtection="1">
      <alignment horizontal="left" vertical="center"/>
      <protection hidden="1"/>
    </xf>
    <xf numFmtId="0" fontId="0" fillId="0" borderId="0" xfId="0" applyAlignment="1">
      <alignment horizontal="left"/>
    </xf>
    <xf numFmtId="0" fontId="84" fillId="0" borderId="0" xfId="0" applyFont="1" applyAlignment="1">
      <alignment horizontal="left"/>
    </xf>
    <xf numFmtId="0" fontId="87" fillId="12" borderId="0" xfId="0" applyFont="1" applyFill="1"/>
    <xf numFmtId="0" fontId="42" fillId="0" borderId="0" xfId="12" applyNumberFormat="1" applyFont="1" applyFill="1" applyBorder="1" applyAlignment="1" applyProtection="1"/>
    <xf numFmtId="0" fontId="91" fillId="0" borderId="0" xfId="8"/>
    <xf numFmtId="0" fontId="38" fillId="0" borderId="0" xfId="12" applyNumberFormat="1" applyFont="1" applyFill="1" applyBorder="1" applyAlignment="1" applyProtection="1"/>
    <xf numFmtId="0" fontId="99" fillId="0" borderId="0" xfId="12" applyNumberFormat="1" applyFont="1" applyFill="1" applyBorder="1" applyAlignment="1" applyProtection="1"/>
    <xf numFmtId="0" fontId="55" fillId="7" borderId="0" xfId="12" applyNumberFormat="1" applyFont="1" applyFill="1" applyBorder="1" applyAlignment="1" applyProtection="1"/>
    <xf numFmtId="172" fontId="99" fillId="0" borderId="0" xfId="12" applyNumberFormat="1" applyFont="1" applyFill="1" applyBorder="1" applyAlignment="1" applyProtection="1"/>
    <xf numFmtId="0" fontId="99" fillId="0" borderId="0" xfId="12" applyNumberFormat="1" applyFont="1" applyFill="1" applyBorder="1" applyAlignment="1" applyProtection="1">
      <alignment horizontal="left"/>
    </xf>
    <xf numFmtId="0" fontId="101" fillId="0" borderId="0" xfId="12" applyNumberFormat="1" applyFont="1" applyFill="1" applyBorder="1" applyAlignment="1" applyProtection="1"/>
    <xf numFmtId="0" fontId="99" fillId="0" borderId="0" xfId="12" applyNumberFormat="1" applyFont="1" applyFill="1" applyBorder="1" applyAlignment="1" applyProtection="1">
      <alignment horizontal="center"/>
    </xf>
    <xf numFmtId="0" fontId="99" fillId="0" borderId="1" xfId="12" applyNumberFormat="1" applyFont="1" applyFill="1" applyBorder="1" applyAlignment="1" applyProtection="1">
      <alignment horizontal="center" vertical="center"/>
    </xf>
    <xf numFmtId="0" fontId="42" fillId="0" borderId="107" xfId="12" applyNumberFormat="1" applyFont="1" applyFill="1" applyBorder="1" applyAlignment="1" applyProtection="1">
      <alignment horizontal="center"/>
    </xf>
    <xf numFmtId="0" fontId="102" fillId="0" borderId="107" xfId="12" applyNumberFormat="1" applyFont="1" applyFill="1" applyBorder="1" applyAlignment="1" applyProtection="1">
      <alignment horizontal="center"/>
    </xf>
    <xf numFmtId="0" fontId="42" fillId="0" borderId="108" xfId="12" applyNumberFormat="1" applyFont="1" applyFill="1" applyBorder="1" applyAlignment="1" applyProtection="1">
      <alignment horizontal="center" shrinkToFit="1"/>
    </xf>
    <xf numFmtId="0" fontId="42" fillId="0" borderId="109" xfId="12" applyNumberFormat="1" applyFont="1" applyFill="1" applyBorder="1" applyAlignment="1" applyProtection="1">
      <alignment shrinkToFit="1"/>
    </xf>
    <xf numFmtId="0" fontId="42" fillId="0" borderId="107" xfId="12" applyNumberFormat="1" applyFont="1" applyFill="1" applyBorder="1" applyAlignment="1" applyProtection="1"/>
    <xf numFmtId="0" fontId="99" fillId="0" borderId="0" xfId="12" applyNumberFormat="1" applyFont="1" applyFill="1" applyBorder="1" applyAlignment="1" applyProtection="1">
      <alignment horizontal="left" vertical="center"/>
    </xf>
    <xf numFmtId="0" fontId="99" fillId="0" borderId="107" xfId="12" applyNumberFormat="1" applyFont="1" applyFill="1" applyBorder="1" applyAlignment="1" applyProtection="1">
      <alignment horizontal="center"/>
    </xf>
    <xf numFmtId="0" fontId="99" fillId="0" borderId="0" xfId="12" applyNumberFormat="1" applyFont="1" applyFill="1" applyBorder="1" applyAlignment="1" applyProtection="1">
      <alignment horizontal="center" vertical="center"/>
    </xf>
    <xf numFmtId="0" fontId="103" fillId="0" borderId="0" xfId="12" applyNumberFormat="1" applyFont="1" applyFill="1" applyBorder="1" applyAlignment="1" applyProtection="1"/>
    <xf numFmtId="0" fontId="104" fillId="0" borderId="0" xfId="12" applyNumberFormat="1" applyFont="1" applyFill="1" applyBorder="1" applyAlignment="1" applyProtection="1"/>
    <xf numFmtId="0" fontId="104" fillId="0" borderId="0" xfId="12" applyNumberFormat="1" applyFont="1" applyFill="1" applyBorder="1" applyAlignment="1" applyProtection="1">
      <alignment horizontal="left"/>
    </xf>
    <xf numFmtId="0" fontId="103" fillId="0" borderId="0" xfId="12" applyNumberFormat="1" applyFont="1" applyFill="1" applyBorder="1" applyAlignment="1" applyProtection="1">
      <alignment horizontal="right"/>
    </xf>
    <xf numFmtId="0" fontId="42" fillId="0" borderId="0" xfId="12" applyNumberFormat="1" applyFont="1" applyFill="1" applyBorder="1" applyAlignment="1" applyProtection="1">
      <alignment horizontal="left" indent="2"/>
    </xf>
    <xf numFmtId="173" fontId="42" fillId="0" borderId="0" xfId="12" applyNumberFormat="1" applyFont="1" applyFill="1" applyBorder="1" applyAlignment="1" applyProtection="1">
      <alignment horizontal="left" indent="2"/>
    </xf>
    <xf numFmtId="14" fontId="99" fillId="0" borderId="0" xfId="12" applyNumberFormat="1" applyFont="1" applyFill="1" applyBorder="1" applyAlignment="1" applyProtection="1">
      <alignment horizontal="left"/>
    </xf>
    <xf numFmtId="14" fontId="99" fillId="0" borderId="0" xfId="12" applyNumberFormat="1" applyFont="1" applyFill="1" applyBorder="1" applyAlignment="1" applyProtection="1"/>
    <xf numFmtId="0" fontId="102" fillId="0" borderId="108" xfId="12" applyNumberFormat="1" applyFont="1" applyFill="1" applyBorder="1" applyAlignment="1" applyProtection="1">
      <alignment horizontal="center"/>
    </xf>
    <xf numFmtId="0" fontId="42" fillId="0" borderId="110" xfId="12" applyNumberFormat="1" applyFont="1" applyFill="1" applyBorder="1" applyAlignment="1" applyProtection="1"/>
    <xf numFmtId="0" fontId="99" fillId="0" borderId="108" xfId="12" applyNumberFormat="1" applyFont="1" applyFill="1" applyBorder="1" applyAlignment="1" applyProtection="1">
      <alignment horizontal="center"/>
    </xf>
    <xf numFmtId="0" fontId="105" fillId="0" borderId="0" xfId="12" applyNumberFormat="1" applyFont="1" applyFill="1" applyBorder="1" applyAlignment="1" applyProtection="1"/>
    <xf numFmtId="0" fontId="105" fillId="0" borderId="0" xfId="12" applyNumberFormat="1" applyFont="1" applyFill="1" applyBorder="1" applyAlignment="1" applyProtection="1">
      <alignment horizontal="left"/>
    </xf>
    <xf numFmtId="0" fontId="103" fillId="0" borderId="0" xfId="12" applyNumberFormat="1" applyFont="1" applyFill="1" applyBorder="1" applyAlignment="1" applyProtection="1">
      <alignment horizontal="center"/>
    </xf>
    <xf numFmtId="0" fontId="103" fillId="0" borderId="0" xfId="12" applyNumberFormat="1" applyFont="1" applyFill="1" applyBorder="1" applyAlignment="1" applyProtection="1">
      <alignment horizontal="left"/>
    </xf>
    <xf numFmtId="0" fontId="42" fillId="0" borderId="108" xfId="12" applyNumberFormat="1" applyFont="1" applyFill="1" applyBorder="1" applyAlignment="1" applyProtection="1">
      <alignment horizontal="left" shrinkToFit="1"/>
    </xf>
    <xf numFmtId="0" fontId="106" fillId="0" borderId="0" xfId="7" applyNumberFormat="1" applyFont="1" applyFill="1" applyBorder="1" applyAlignment="1" applyProtection="1"/>
    <xf numFmtId="0" fontId="43" fillId="4" borderId="40" xfId="0" applyFont="1" applyFill="1" applyBorder="1" applyAlignment="1">
      <alignment horizontal="center" vertical="center" shrinkToFit="1"/>
    </xf>
    <xf numFmtId="0" fontId="107" fillId="7" borderId="0" xfId="0" applyFont="1" applyFill="1"/>
    <xf numFmtId="0" fontId="99" fillId="0" borderId="0" xfId="12" applyNumberFormat="1" applyFont="1" applyFill="1" applyBorder="1" applyAlignment="1" applyProtection="1">
      <alignment horizontal="center"/>
    </xf>
    <xf numFmtId="175" fontId="42" fillId="0" borderId="0" xfId="12" applyNumberFormat="1" applyFont="1" applyFill="1" applyBorder="1" applyAlignment="1" applyProtection="1">
      <alignment horizontal="left"/>
    </xf>
    <xf numFmtId="0" fontId="79" fillId="4" borderId="73" xfId="0" applyFont="1" applyFill="1" applyBorder="1" applyAlignment="1">
      <alignment horizontal="left" vertical="center"/>
    </xf>
    <xf numFmtId="0" fontId="43" fillId="4" borderId="39" xfId="0" applyFont="1" applyFill="1" applyBorder="1" applyAlignment="1">
      <alignment horizontal="left" vertical="center"/>
    </xf>
    <xf numFmtId="0" fontId="79" fillId="4" borderId="52" xfId="0" applyFont="1" applyFill="1" applyBorder="1" applyAlignment="1">
      <alignment horizontal="left" vertical="center"/>
    </xf>
    <xf numFmtId="0" fontId="43" fillId="4" borderId="40" xfId="0" applyFont="1" applyFill="1" applyBorder="1" applyAlignment="1">
      <alignment horizontal="left" vertical="center"/>
    </xf>
    <xf numFmtId="0" fontId="79" fillId="4" borderId="46" xfId="0" applyFont="1" applyFill="1" applyBorder="1" applyAlignment="1">
      <alignment horizontal="left" vertical="center"/>
    </xf>
    <xf numFmtId="0" fontId="43" fillId="8" borderId="39" xfId="0" applyFont="1" applyFill="1" applyBorder="1" applyAlignment="1">
      <alignment horizontal="left" vertical="center"/>
    </xf>
    <xf numFmtId="0" fontId="43" fillId="8" borderId="40" xfId="0" applyFont="1" applyFill="1" applyBorder="1" applyAlignment="1">
      <alignment horizontal="left" vertical="center"/>
    </xf>
    <xf numFmtId="14" fontId="84" fillId="0" borderId="0" xfId="0" applyNumberFormat="1" applyFont="1" applyAlignment="1">
      <alignment horizontal="left"/>
    </xf>
    <xf numFmtId="14" fontId="39" fillId="12" borderId="9" xfId="0" applyNumberFormat="1" applyFont="1" applyFill="1" applyBorder="1"/>
    <xf numFmtId="14" fontId="39" fillId="0" borderId="0" xfId="0" applyNumberFormat="1" applyFont="1"/>
    <xf numFmtId="0" fontId="0" fillId="13" borderId="0" xfId="0" applyFill="1"/>
    <xf numFmtId="0" fontId="109" fillId="13" borderId="1" xfId="12" applyNumberFormat="1" applyFont="1" applyFill="1" applyBorder="1" applyAlignment="1" applyProtection="1">
      <alignment horizontal="center"/>
    </xf>
    <xf numFmtId="0" fontId="31" fillId="13" borderId="1" xfId="9" applyNumberFormat="1" applyFont="1" applyFill="1" applyBorder="1" applyAlignment="1" applyProtection="1">
      <alignment horizontal="left"/>
    </xf>
    <xf numFmtId="0" fontId="31" fillId="13" borderId="5" xfId="9" applyNumberFormat="1" applyFont="1" applyFill="1" applyBorder="1" applyAlignment="1" applyProtection="1"/>
    <xf numFmtId="0" fontId="31" fillId="13" borderId="6" xfId="9" applyNumberFormat="1" applyFont="1" applyFill="1" applyBorder="1" applyAlignment="1" applyProtection="1"/>
    <xf numFmtId="0" fontId="109" fillId="13" borderId="1" xfId="9" applyNumberFormat="1" applyFont="1" applyFill="1" applyBorder="1" applyAlignment="1" applyProtection="1">
      <alignment horizontal="left"/>
    </xf>
    <xf numFmtId="0" fontId="31" fillId="13" borderId="1" xfId="0" applyFont="1" applyFill="1" applyBorder="1"/>
    <xf numFmtId="0" fontId="31" fillId="13" borderId="1" xfId="9" applyNumberFormat="1" applyFont="1" applyFill="1" applyBorder="1" applyAlignment="1" applyProtection="1"/>
    <xf numFmtId="0" fontId="31" fillId="13" borderId="5" xfId="9" applyNumberFormat="1" applyFont="1" applyFill="1" applyBorder="1" applyAlignment="1" applyProtection="1">
      <alignment horizontal="left"/>
    </xf>
    <xf numFmtId="0" fontId="31" fillId="13" borderId="6" xfId="9" applyNumberFormat="1" applyFont="1" applyFill="1" applyBorder="1" applyAlignment="1" applyProtection="1">
      <alignment horizontal="left"/>
    </xf>
    <xf numFmtId="0" fontId="31" fillId="13" borderId="5" xfId="3" applyNumberFormat="1" applyFont="1" applyFill="1" applyBorder="1" applyAlignment="1" applyProtection="1"/>
    <xf numFmtId="0" fontId="31" fillId="13" borderId="6" xfId="3" applyNumberFormat="1" applyFont="1" applyFill="1" applyBorder="1" applyAlignment="1" applyProtection="1"/>
    <xf numFmtId="0" fontId="31" fillId="13" borderId="1" xfId="3" applyNumberFormat="1" applyFont="1" applyFill="1" applyBorder="1" applyAlignment="1" applyProtection="1">
      <alignment horizontal="left"/>
    </xf>
    <xf numFmtId="0" fontId="31" fillId="13" borderId="1" xfId="0" applyFont="1" applyFill="1" applyBorder="1" applyAlignment="1" applyProtection="1">
      <alignment horizontal="center" vertical="center"/>
      <protection hidden="1"/>
    </xf>
    <xf numFmtId="0" fontId="31" fillId="13" borderId="5" xfId="0" applyFont="1" applyFill="1" applyBorder="1" applyAlignment="1" applyProtection="1">
      <alignment horizontal="left" vertical="center"/>
      <protection hidden="1"/>
    </xf>
    <xf numFmtId="0" fontId="31" fillId="13" borderId="6" xfId="0" applyFont="1" applyFill="1" applyBorder="1" applyAlignment="1" applyProtection="1">
      <alignment horizontal="left" vertical="center"/>
      <protection hidden="1"/>
    </xf>
    <xf numFmtId="0" fontId="109" fillId="13" borderId="1" xfId="0" applyNumberFormat="1" applyFont="1" applyFill="1" applyBorder="1" applyAlignment="1" applyProtection="1">
      <alignment horizontal="left" shrinkToFit="1"/>
    </xf>
    <xf numFmtId="0" fontId="31" fillId="13" borderId="5" xfId="0" applyFont="1" applyFill="1" applyBorder="1" applyAlignment="1">
      <alignment vertical="center"/>
    </xf>
    <xf numFmtId="0" fontId="31" fillId="13" borderId="6" xfId="0" applyFont="1" applyFill="1" applyBorder="1" applyAlignment="1" applyProtection="1">
      <alignment vertical="center"/>
      <protection hidden="1"/>
    </xf>
    <xf numFmtId="0" fontId="31" fillId="13" borderId="1" xfId="0" applyFont="1" applyFill="1" applyBorder="1" applyAlignment="1">
      <alignment vertical="center"/>
    </xf>
    <xf numFmtId="0" fontId="31" fillId="13" borderId="1" xfId="0" applyFont="1" applyFill="1" applyBorder="1" applyAlignment="1" applyProtection="1">
      <alignment vertical="center"/>
      <protection hidden="1"/>
    </xf>
    <xf numFmtId="0" fontId="31" fillId="13" borderId="1" xfId="0" applyFont="1" applyFill="1" applyBorder="1" applyAlignment="1" applyProtection="1">
      <alignment horizontal="left" vertical="center"/>
      <protection hidden="1"/>
    </xf>
    <xf numFmtId="0" fontId="31" fillId="13" borderId="1" xfId="3" applyNumberFormat="1" applyFont="1" applyFill="1" applyBorder="1" applyAlignment="1" applyProtection="1"/>
    <xf numFmtId="0" fontId="109" fillId="13" borderId="1" xfId="3" applyNumberFormat="1" applyFont="1" applyFill="1" applyBorder="1" applyAlignment="1" applyProtection="1">
      <alignment horizontal="left"/>
    </xf>
    <xf numFmtId="14" fontId="31" fillId="13" borderId="1" xfId="0" applyNumberFormat="1" applyFont="1" applyFill="1" applyBorder="1" applyAlignment="1" applyProtection="1">
      <alignment horizontal="center" vertical="center"/>
      <protection hidden="1"/>
    </xf>
    <xf numFmtId="0" fontId="108" fillId="13" borderId="1" xfId="0" applyFont="1" applyFill="1" applyBorder="1" applyAlignment="1" applyProtection="1">
      <alignment horizontal="center" vertical="center"/>
      <protection hidden="1"/>
    </xf>
    <xf numFmtId="14" fontId="31" fillId="13" borderId="1" xfId="9" applyNumberFormat="1" applyFont="1" applyFill="1" applyBorder="1" applyAlignment="1" applyProtection="1">
      <alignment horizontal="left"/>
    </xf>
    <xf numFmtId="14" fontId="31" fillId="13" borderId="1" xfId="0" applyNumberFormat="1" applyFont="1" applyFill="1" applyBorder="1"/>
    <xf numFmtId="0" fontId="31" fillId="13" borderId="5" xfId="0" applyFont="1" applyFill="1" applyBorder="1"/>
    <xf numFmtId="0" fontId="31" fillId="13" borderId="6" xfId="0" applyFont="1" applyFill="1" applyBorder="1"/>
    <xf numFmtId="0" fontId="31" fillId="13" borderId="5" xfId="3" applyNumberFormat="1" applyFont="1" applyFill="1" applyBorder="1" applyAlignment="1" applyProtection="1">
      <alignment horizontal="left"/>
    </xf>
    <xf numFmtId="0" fontId="31" fillId="13" borderId="6" xfId="3" applyNumberFormat="1" applyFont="1" applyFill="1" applyBorder="1" applyAlignment="1" applyProtection="1">
      <alignment horizontal="left"/>
    </xf>
    <xf numFmtId="0" fontId="31" fillId="13" borderId="1" xfId="0" applyFont="1" applyFill="1" applyBorder="1" applyAlignment="1">
      <alignment horizontal="left"/>
    </xf>
    <xf numFmtId="14" fontId="31" fillId="13" borderId="1" xfId="9" applyNumberFormat="1" applyFont="1" applyFill="1" applyBorder="1" applyAlignment="1" applyProtection="1">
      <alignment horizontal="left" vertical="center"/>
    </xf>
    <xf numFmtId="0" fontId="31" fillId="13" borderId="1" xfId="0" applyNumberFormat="1" applyFont="1" applyFill="1" applyBorder="1" applyAlignment="1" applyProtection="1">
      <alignment horizontal="center" vertical="center"/>
      <protection hidden="1"/>
    </xf>
    <xf numFmtId="0" fontId="48" fillId="0" borderId="1" xfId="3" applyFont="1" applyBorder="1" applyAlignment="1" applyProtection="1">
      <alignment horizontal="center" vertical="center" shrinkToFit="1"/>
      <protection hidden="1"/>
    </xf>
    <xf numFmtId="0" fontId="49" fillId="0" borderId="1" xfId="3" applyFont="1" applyBorder="1" applyAlignment="1" applyProtection="1">
      <alignment horizontal="center" vertical="center" shrinkToFit="1"/>
      <protection hidden="1"/>
    </xf>
    <xf numFmtId="0" fontId="45" fillId="0" borderId="1" xfId="0" applyFont="1" applyFill="1" applyBorder="1" applyAlignment="1" applyProtection="1">
      <alignment horizontal="center" vertical="center" shrinkToFit="1"/>
      <protection hidden="1"/>
    </xf>
    <xf numFmtId="0" fontId="28" fillId="0" borderId="1" xfId="0" applyFont="1" applyFill="1" applyBorder="1" applyAlignment="1" applyProtection="1">
      <alignment horizontal="center" vertical="center" wrapText="1"/>
      <protection hidden="1"/>
    </xf>
    <xf numFmtId="0" fontId="52" fillId="0" borderId="1" xfId="0" applyFont="1" applyBorder="1" applyAlignment="1" applyProtection="1">
      <alignment horizontal="center" vertical="center" wrapText="1"/>
      <protection hidden="1"/>
    </xf>
    <xf numFmtId="0" fontId="46" fillId="0" borderId="1" xfId="3" applyFont="1" applyBorder="1" applyAlignment="1" applyProtection="1">
      <alignment horizontal="center" vertical="center" shrinkToFit="1"/>
      <protection hidden="1"/>
    </xf>
    <xf numFmtId="0" fontId="48" fillId="0" borderId="1" xfId="0" applyFont="1" applyBorder="1" applyAlignment="1" applyProtection="1">
      <alignment horizontal="center" vertical="center" wrapText="1" shrinkToFit="1"/>
      <protection hidden="1"/>
    </xf>
    <xf numFmtId="0" fontId="33" fillId="0" borderId="1" xfId="3" applyFont="1" applyBorder="1" applyAlignment="1" applyProtection="1">
      <alignment horizontal="center" vertical="center" textRotation="90" wrapText="1" shrinkToFit="1"/>
      <protection hidden="1"/>
    </xf>
    <xf numFmtId="0" fontId="54" fillId="0" borderId="1" xfId="3" applyFont="1" applyBorder="1" applyAlignment="1" applyProtection="1">
      <alignment horizontal="center" vertical="center" textRotation="90" wrapText="1" shrinkToFit="1"/>
      <protection hidden="1"/>
    </xf>
    <xf numFmtId="0" fontId="50" fillId="0" borderId="1" xfId="3" applyFont="1" applyBorder="1" applyAlignment="1" applyProtection="1">
      <alignment horizontal="center" vertical="center" wrapText="1" shrinkToFit="1"/>
      <protection hidden="1"/>
    </xf>
    <xf numFmtId="0" fontId="5" fillId="5" borderId="31" xfId="0" applyFont="1" applyFill="1" applyBorder="1" applyAlignment="1">
      <alignment horizontal="center" vertical="center" wrapText="1"/>
    </xf>
    <xf numFmtId="0" fontId="5" fillId="5" borderId="50" xfId="0" applyFont="1" applyFill="1" applyBorder="1" applyAlignment="1">
      <alignment horizontal="center" vertical="center" wrapText="1"/>
    </xf>
    <xf numFmtId="0" fontId="16" fillId="0" borderId="0" xfId="0" applyFont="1" applyBorder="1" applyAlignment="1">
      <alignment horizontal="center" vertical="center"/>
    </xf>
    <xf numFmtId="0" fontId="8" fillId="5" borderId="12" xfId="0" applyFont="1" applyFill="1" applyBorder="1" applyAlignment="1">
      <alignment horizontal="center" vertical="center" textRotation="90" wrapText="1"/>
    </xf>
    <xf numFmtId="0" fontId="8" fillId="5" borderId="1" xfId="0" applyFont="1" applyFill="1" applyBorder="1" applyAlignment="1">
      <alignment horizontal="center" vertical="center" textRotation="90" wrapText="1"/>
    </xf>
    <xf numFmtId="0" fontId="8" fillId="5" borderId="20" xfId="0" applyFont="1" applyFill="1" applyBorder="1" applyAlignment="1">
      <alignment horizontal="center" vertical="center" textRotation="90" wrapText="1"/>
    </xf>
    <xf numFmtId="0" fontId="5" fillId="5" borderId="26"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6" xfId="0" applyFont="1" applyFill="1" applyBorder="1" applyAlignment="1">
      <alignment horizontal="center" vertical="center" wrapText="1"/>
    </xf>
    <xf numFmtId="165" fontId="8" fillId="5" borderId="1" xfId="0" applyNumberFormat="1" applyFont="1" applyFill="1" applyBorder="1" applyAlignment="1">
      <alignment horizontal="center" vertical="center" wrapText="1"/>
    </xf>
    <xf numFmtId="165" fontId="8" fillId="5" borderId="18" xfId="0" applyNumberFormat="1"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25" xfId="0" applyFont="1" applyFill="1" applyBorder="1" applyAlignment="1">
      <alignment horizontal="center" vertical="center" wrapText="1"/>
    </xf>
    <xf numFmtId="0" fontId="72" fillId="5" borderId="71" xfId="0" applyFont="1" applyFill="1" applyBorder="1" applyAlignment="1">
      <alignment horizontal="center" vertical="center" wrapText="1"/>
    </xf>
    <xf numFmtId="0" fontId="72" fillId="5" borderId="72" xfId="0" applyFont="1" applyFill="1" applyBorder="1" applyAlignment="1">
      <alignment horizontal="center" vertical="center" wrapText="1"/>
    </xf>
    <xf numFmtId="0" fontId="72" fillId="5" borderId="29"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5" borderId="13" xfId="0" applyFont="1" applyFill="1" applyBorder="1" applyAlignment="1">
      <alignment horizontal="center" vertical="center" wrapText="1" shrinkToFit="1"/>
    </xf>
    <xf numFmtId="0" fontId="8" fillId="5" borderId="9" xfId="0" applyFont="1" applyFill="1" applyBorder="1" applyAlignment="1">
      <alignment horizontal="center" vertical="center" wrapText="1" shrinkToFit="1"/>
    </xf>
    <xf numFmtId="0" fontId="8" fillId="5" borderId="21" xfId="0" applyFont="1" applyFill="1" applyBorder="1" applyAlignment="1">
      <alignment horizontal="center" vertical="center" wrapText="1" shrinkToFit="1"/>
    </xf>
    <xf numFmtId="0" fontId="8" fillId="5" borderId="12" xfId="0" applyFont="1" applyFill="1" applyBorder="1" applyAlignment="1">
      <alignment horizontal="center" vertical="center" wrapText="1"/>
    </xf>
    <xf numFmtId="0" fontId="5" fillId="0" borderId="0" xfId="0" applyFont="1" applyAlignment="1">
      <alignment horizontal="center"/>
    </xf>
    <xf numFmtId="0" fontId="78" fillId="0" borderId="0" xfId="0" applyFont="1" applyAlignment="1">
      <alignment horizontal="center"/>
    </xf>
    <xf numFmtId="170" fontId="28" fillId="0" borderId="2" xfId="0" applyNumberFormat="1" applyFont="1" applyBorder="1" applyAlignment="1">
      <alignment horizontal="center" vertical="center" wrapText="1"/>
    </xf>
    <xf numFmtId="170" fontId="28" fillId="0" borderId="9" xfId="0" applyNumberFormat="1" applyFont="1" applyBorder="1" applyAlignment="1">
      <alignment horizontal="center" vertical="center" wrapText="1"/>
    </xf>
    <xf numFmtId="0" fontId="28" fillId="0" borderId="2"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2" xfId="0" applyFont="1" applyBorder="1" applyAlignment="1">
      <alignment horizontal="center" vertical="center" textRotation="90" wrapText="1"/>
    </xf>
    <xf numFmtId="0" fontId="28" fillId="0" borderId="4" xfId="0" applyFont="1" applyBorder="1" applyAlignment="1">
      <alignment horizontal="center" vertical="center" textRotation="90" wrapText="1"/>
    </xf>
    <xf numFmtId="0" fontId="28" fillId="0" borderId="0" xfId="0" applyFont="1" applyBorder="1" applyAlignment="1">
      <alignment horizontal="center" shrinkToFit="1"/>
    </xf>
    <xf numFmtId="0" fontId="24" fillId="0" borderId="0" xfId="0" applyFont="1" applyAlignment="1">
      <alignment horizontal="center" shrinkToFit="1"/>
    </xf>
    <xf numFmtId="0" fontId="28" fillId="0" borderId="4" xfId="0" applyFont="1" applyBorder="1" applyAlignment="1">
      <alignment horizontal="center" vertical="center" wrapText="1"/>
    </xf>
    <xf numFmtId="0" fontId="28" fillId="0" borderId="60"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8" xfId="0" applyFont="1" applyBorder="1" applyAlignment="1">
      <alignment horizontal="center" vertical="center" wrapText="1"/>
    </xf>
    <xf numFmtId="0" fontId="24" fillId="0" borderId="58" xfId="0" applyFont="1" applyBorder="1" applyAlignment="1">
      <alignment horizontal="left" shrinkToFit="1"/>
    </xf>
    <xf numFmtId="0" fontId="24" fillId="0" borderId="42" xfId="0" applyFont="1" applyBorder="1" applyAlignment="1">
      <alignment horizontal="left" shrinkToFit="1"/>
    </xf>
    <xf numFmtId="0" fontId="24" fillId="0" borderId="59" xfId="0" applyFont="1" applyBorder="1" applyAlignment="1">
      <alignment horizontal="left" shrinkToFit="1"/>
    </xf>
    <xf numFmtId="0" fontId="24" fillId="0" borderId="57" xfId="0" applyFont="1" applyBorder="1" applyAlignment="1">
      <alignment horizontal="left" shrinkToFit="1"/>
    </xf>
    <xf numFmtId="0" fontId="24" fillId="0" borderId="62" xfId="0" applyFont="1" applyBorder="1" applyAlignment="1">
      <alignment horizontal="left" shrinkToFit="1"/>
    </xf>
    <xf numFmtId="0" fontId="24" fillId="0" borderId="52" xfId="0" applyFont="1" applyBorder="1" applyAlignment="1">
      <alignment horizontal="left" shrinkToFit="1"/>
    </xf>
    <xf numFmtId="0" fontId="24" fillId="7" borderId="58" xfId="0" applyFont="1" applyFill="1" applyBorder="1" applyAlignment="1">
      <alignment horizontal="left" shrinkToFit="1"/>
    </xf>
    <xf numFmtId="0" fontId="24" fillId="7" borderId="42" xfId="0" applyFont="1" applyFill="1" applyBorder="1" applyAlignment="1">
      <alignment horizontal="left" shrinkToFit="1"/>
    </xf>
    <xf numFmtId="0" fontId="24" fillId="0" borderId="59" xfId="0" applyFont="1" applyBorder="1" applyAlignment="1">
      <alignment horizontal="left" wrapText="1"/>
    </xf>
    <xf numFmtId="0" fontId="24" fillId="0" borderId="57" xfId="0" applyFont="1" applyBorder="1" applyAlignment="1">
      <alignment horizontal="left" wrapText="1"/>
    </xf>
    <xf numFmtId="0" fontId="24" fillId="0" borderId="62" xfId="0" applyFont="1" applyBorder="1" applyAlignment="1">
      <alignment horizontal="left" wrapText="1"/>
    </xf>
    <xf numFmtId="0" fontId="24" fillId="0" borderId="52" xfId="0" applyFont="1" applyBorder="1" applyAlignment="1">
      <alignment horizontal="left" wrapText="1"/>
    </xf>
    <xf numFmtId="0" fontId="24" fillId="0" borderId="58" xfId="0" applyFont="1" applyBorder="1" applyAlignment="1">
      <alignment horizontal="left" wrapText="1"/>
    </xf>
    <xf numFmtId="0" fontId="24" fillId="0" borderId="42" xfId="0" applyFont="1" applyBorder="1" applyAlignment="1">
      <alignment horizontal="left" wrapText="1"/>
    </xf>
    <xf numFmtId="0" fontId="24" fillId="8" borderId="58" xfId="0" applyFont="1" applyFill="1" applyBorder="1" applyAlignment="1">
      <alignment horizontal="left" shrinkToFit="1"/>
    </xf>
    <xf numFmtId="0" fontId="24" fillId="8" borderId="42" xfId="0" applyFont="1" applyFill="1" applyBorder="1" applyAlignment="1">
      <alignment horizontal="left" shrinkToFit="1"/>
    </xf>
    <xf numFmtId="0" fontId="24" fillId="2" borderId="58" xfId="0" applyFont="1" applyFill="1" applyBorder="1" applyAlignment="1">
      <alignment horizontal="left" shrinkToFit="1"/>
    </xf>
    <xf numFmtId="0" fontId="24" fillId="2" borderId="42" xfId="0" applyFont="1" applyFill="1" applyBorder="1" applyAlignment="1">
      <alignment horizontal="left" shrinkToFit="1"/>
    </xf>
    <xf numFmtId="0" fontId="64" fillId="0" borderId="65" xfId="0" applyFont="1" applyBorder="1" applyAlignment="1">
      <alignment horizontal="center" vertical="center" textRotation="90"/>
    </xf>
    <xf numFmtId="0" fontId="64" fillId="0" borderId="68" xfId="0" applyFont="1" applyBorder="1" applyAlignment="1">
      <alignment horizontal="center" vertical="center" textRotation="90"/>
    </xf>
    <xf numFmtId="0" fontId="65" fillId="0" borderId="0" xfId="0" applyFont="1" applyBorder="1" applyAlignment="1">
      <alignment horizontal="left" vertical="top" wrapText="1"/>
    </xf>
    <xf numFmtId="0" fontId="64" fillId="0" borderId="70" xfId="0" applyFont="1" applyBorder="1" applyAlignment="1">
      <alignment horizontal="center" vertical="center" textRotation="90"/>
    </xf>
    <xf numFmtId="0" fontId="67" fillId="0" borderId="0" xfId="0" applyFont="1" applyBorder="1" applyAlignment="1">
      <alignment horizontal="center" vertical="top"/>
    </xf>
    <xf numFmtId="0" fontId="87" fillId="7" borderId="0" xfId="0" applyFont="1" applyFill="1" applyAlignment="1">
      <alignment horizontal="center"/>
    </xf>
    <xf numFmtId="171" fontId="60" fillId="7" borderId="74" xfId="0" applyNumberFormat="1" applyFont="1" applyFill="1" applyBorder="1" applyAlignment="1">
      <alignment horizontal="center"/>
    </xf>
    <xf numFmtId="171" fontId="60" fillId="7" borderId="76" xfId="0" applyNumberFormat="1" applyFont="1" applyFill="1" applyBorder="1" applyAlignment="1">
      <alignment horizontal="center"/>
    </xf>
    <xf numFmtId="14" fontId="39" fillId="0" borderId="0" xfId="0" applyNumberFormat="1" applyFont="1" applyAlignment="1">
      <alignment horizontal="left"/>
    </xf>
    <xf numFmtId="0" fontId="90" fillId="0" borderId="0" xfId="7" applyNumberFormat="1" applyFont="1" applyFill="1" applyBorder="1" applyAlignment="1" applyProtection="1">
      <alignment horizontal="center"/>
    </xf>
    <xf numFmtId="0" fontId="89" fillId="0" borderId="0" xfId="7" applyNumberFormat="1" applyFont="1" applyFill="1" applyBorder="1" applyAlignment="1" applyProtection="1">
      <alignment horizontal="center"/>
    </xf>
    <xf numFmtId="0" fontId="93" fillId="0" borderId="0" xfId="7" applyNumberFormat="1" applyFont="1" applyFill="1" applyBorder="1" applyAlignment="1" applyProtection="1">
      <alignment horizontal="center"/>
    </xf>
    <xf numFmtId="0" fontId="90" fillId="0" borderId="80" xfId="7" applyNumberFormat="1" applyFont="1" applyFill="1" applyBorder="1" applyAlignment="1" applyProtection="1">
      <alignment horizontal="center" vertical="center"/>
    </xf>
    <xf numFmtId="0" fontId="90" fillId="0" borderId="84" xfId="7" applyNumberFormat="1" applyFont="1" applyFill="1" applyBorder="1" applyAlignment="1" applyProtection="1">
      <alignment horizontal="center" vertical="center"/>
    </xf>
    <xf numFmtId="0" fontId="90" fillId="0" borderId="81" xfId="7" applyNumberFormat="1" applyFont="1" applyFill="1" applyBorder="1" applyAlignment="1" applyProtection="1">
      <alignment horizontal="center"/>
    </xf>
    <xf numFmtId="0" fontId="90" fillId="0" borderId="82" xfId="7" applyNumberFormat="1" applyFont="1" applyFill="1" applyBorder="1" applyAlignment="1" applyProtection="1">
      <alignment horizontal="center"/>
    </xf>
    <xf numFmtId="0" fontId="90" fillId="0" borderId="83" xfId="7" applyNumberFormat="1" applyFont="1" applyFill="1" applyBorder="1" applyAlignment="1" applyProtection="1">
      <alignment horizontal="center" vertical="center"/>
    </xf>
    <xf numFmtId="0" fontId="90" fillId="0" borderId="86" xfId="7" applyNumberFormat="1" applyFont="1" applyFill="1" applyBorder="1" applyAlignment="1" applyProtection="1">
      <alignment horizontal="center" vertical="center"/>
    </xf>
    <xf numFmtId="0" fontId="90" fillId="0" borderId="92" xfId="7" applyNumberFormat="1" applyFont="1" applyFill="1" applyBorder="1" applyAlignment="1" applyProtection="1">
      <alignment horizontal="center" vertical="center"/>
    </xf>
    <xf numFmtId="0" fontId="90" fillId="0" borderId="93" xfId="7" applyNumberFormat="1" applyFont="1" applyFill="1" applyBorder="1" applyAlignment="1" applyProtection="1">
      <alignment horizontal="center" vertical="center"/>
    </xf>
    <xf numFmtId="0" fontId="98" fillId="0" borderId="95" xfId="7" applyNumberFormat="1" applyFont="1" applyFill="1" applyBorder="1" applyAlignment="1" applyProtection="1">
      <alignment horizontal="center"/>
    </xf>
    <xf numFmtId="0" fontId="98" fillId="0" borderId="96" xfId="7" applyNumberFormat="1" applyFont="1" applyFill="1" applyBorder="1" applyAlignment="1" applyProtection="1">
      <alignment horizontal="center"/>
    </xf>
    <xf numFmtId="0" fontId="98" fillId="0" borderId="97" xfId="7" applyNumberFormat="1" applyFont="1" applyFill="1" applyBorder="1" applyAlignment="1" applyProtection="1">
      <alignment horizontal="center"/>
    </xf>
    <xf numFmtId="0" fontId="89" fillId="0" borderId="95" xfId="7" applyNumberFormat="1" applyFont="1" applyFill="1" applyBorder="1" applyAlignment="1" applyProtection="1">
      <alignment horizontal="center"/>
    </xf>
    <xf numFmtId="0" fontId="89" fillId="0" borderId="96" xfId="7" applyNumberFormat="1" applyFont="1" applyFill="1" applyBorder="1" applyAlignment="1" applyProtection="1">
      <alignment horizontal="center"/>
    </xf>
    <xf numFmtId="0" fontId="89" fillId="0" borderId="97" xfId="7" applyNumberFormat="1" applyFont="1" applyFill="1" applyBorder="1" applyAlignment="1" applyProtection="1">
      <alignment horizontal="center"/>
    </xf>
    <xf numFmtId="0" fontId="99" fillId="0" borderId="98" xfId="12" applyNumberFormat="1" applyFont="1" applyFill="1" applyBorder="1" applyAlignment="1" applyProtection="1">
      <alignment horizontal="center" vertical="center"/>
    </xf>
    <xf numFmtId="0" fontId="99" fillId="0" borderId="103" xfId="12" applyNumberFormat="1" applyFont="1" applyFill="1" applyBorder="1" applyAlignment="1" applyProtection="1">
      <alignment horizontal="center" vertical="center"/>
    </xf>
    <xf numFmtId="0" fontId="99" fillId="0" borderId="99" xfId="12" applyNumberFormat="1" applyFont="1" applyFill="1" applyBorder="1" applyAlignment="1" applyProtection="1">
      <alignment horizontal="center" vertical="center"/>
    </xf>
    <xf numFmtId="0" fontId="99" fillId="0" borderId="104" xfId="12" applyNumberFormat="1" applyFont="1" applyFill="1" applyBorder="1" applyAlignment="1" applyProtection="1">
      <alignment horizontal="center" vertical="center"/>
    </xf>
    <xf numFmtId="174" fontId="104" fillId="0" borderId="0" xfId="12" applyNumberFormat="1" applyFont="1" applyFill="1" applyBorder="1" applyAlignment="1" applyProtection="1">
      <alignment horizontal="left"/>
    </xf>
    <xf numFmtId="0" fontId="38" fillId="0" borderId="95" xfId="12" applyNumberFormat="1" applyFont="1" applyFill="1" applyBorder="1" applyAlignment="1" applyProtection="1">
      <alignment horizontal="center"/>
    </xf>
    <xf numFmtId="0" fontId="38" fillId="0" borderId="96" xfId="12" applyNumberFormat="1" applyFont="1" applyFill="1" applyBorder="1" applyAlignment="1" applyProtection="1">
      <alignment horizontal="center"/>
    </xf>
    <xf numFmtId="0" fontId="38" fillId="0" borderId="97" xfId="12" applyNumberFormat="1" applyFont="1" applyFill="1" applyBorder="1" applyAlignment="1" applyProtection="1">
      <alignment horizontal="center"/>
    </xf>
    <xf numFmtId="0" fontId="99" fillId="0" borderId="99" xfId="12" applyNumberFormat="1" applyFont="1" applyFill="1" applyBorder="1" applyAlignment="1" applyProtection="1">
      <alignment horizontal="center" vertical="center" wrapText="1"/>
    </xf>
    <xf numFmtId="0" fontId="99" fillId="0" borderId="104" xfId="12" applyNumberFormat="1" applyFont="1" applyFill="1" applyBorder="1" applyAlignment="1" applyProtection="1">
      <alignment horizontal="center" vertical="center" wrapText="1"/>
    </xf>
    <xf numFmtId="0" fontId="99" fillId="0" borderId="100" xfId="12" applyNumberFormat="1" applyFont="1" applyFill="1" applyBorder="1" applyAlignment="1" applyProtection="1">
      <alignment horizontal="center" vertical="center" wrapText="1"/>
    </xf>
    <xf numFmtId="0" fontId="99" fillId="0" borderId="105" xfId="12" applyNumberFormat="1" applyFont="1" applyFill="1" applyBorder="1" applyAlignment="1" applyProtection="1">
      <alignment horizontal="center" vertical="center" wrapText="1"/>
    </xf>
    <xf numFmtId="0" fontId="99" fillId="0" borderId="101" xfId="12" applyNumberFormat="1" applyFont="1" applyFill="1" applyBorder="1" applyAlignment="1" applyProtection="1">
      <alignment horizontal="center" vertical="center" wrapText="1"/>
    </xf>
    <xf numFmtId="0" fontId="99" fillId="0" borderId="106" xfId="12" applyNumberFormat="1" applyFont="1" applyFill="1" applyBorder="1" applyAlignment="1" applyProtection="1">
      <alignment horizontal="center" vertical="center" wrapText="1"/>
    </xf>
    <xf numFmtId="0" fontId="99" fillId="0" borderId="1" xfId="12" applyNumberFormat="1" applyFont="1" applyFill="1" applyBorder="1" applyAlignment="1" applyProtection="1">
      <alignment horizontal="center"/>
    </xf>
    <xf numFmtId="0" fontId="99" fillId="0" borderId="102" xfId="12" applyNumberFormat="1" applyFont="1" applyFill="1" applyBorder="1" applyAlignment="1" applyProtection="1">
      <alignment horizontal="center" vertical="center"/>
    </xf>
    <xf numFmtId="0" fontId="99" fillId="0" borderId="93" xfId="12" applyNumberFormat="1" applyFont="1" applyFill="1" applyBorder="1" applyAlignment="1" applyProtection="1">
      <alignment horizontal="center" vertical="center"/>
    </xf>
    <xf numFmtId="0" fontId="99" fillId="0" borderId="0" xfId="12" applyNumberFormat="1" applyFont="1" applyFill="1" applyBorder="1" applyAlignment="1" applyProtection="1">
      <alignment horizontal="center"/>
    </xf>
    <xf numFmtId="0" fontId="99" fillId="0" borderId="0" xfId="12" applyNumberFormat="1" applyFont="1" applyFill="1" applyBorder="1" applyAlignment="1" applyProtection="1">
      <alignment horizontal="center" shrinkToFit="1"/>
    </xf>
    <xf numFmtId="14" fontId="99" fillId="0" borderId="0" xfId="12" applyNumberFormat="1" applyFont="1" applyFill="1" applyBorder="1" applyAlignment="1" applyProtection="1">
      <alignment horizontal="left"/>
    </xf>
    <xf numFmtId="174" fontId="105" fillId="0" borderId="0" xfId="12" applyNumberFormat="1" applyFont="1" applyFill="1" applyBorder="1" applyAlignment="1" applyProtection="1">
      <alignment horizontal="left" indent="3"/>
    </xf>
    <xf numFmtId="0" fontId="99" fillId="0" borderId="98" xfId="9" applyNumberFormat="1" applyFont="1" applyFill="1" applyBorder="1" applyAlignment="1" applyProtection="1">
      <alignment horizontal="center" vertical="center"/>
    </xf>
    <xf numFmtId="0" fontId="99" fillId="0" borderId="103" xfId="9" applyNumberFormat="1" applyFont="1" applyFill="1" applyBorder="1" applyAlignment="1" applyProtection="1">
      <alignment horizontal="center" vertical="center"/>
    </xf>
    <xf numFmtId="0" fontId="99" fillId="0" borderId="1" xfId="12" applyNumberFormat="1" applyFont="1" applyFill="1" applyBorder="1" applyAlignment="1" applyProtection="1">
      <alignment horizontal="center" vertical="center" wrapText="1"/>
    </xf>
    <xf numFmtId="0" fontId="99" fillId="0" borderId="1" xfId="12" applyNumberFormat="1" applyFont="1" applyFill="1" applyBorder="1" applyAlignment="1" applyProtection="1">
      <alignment horizontal="center" vertical="center"/>
    </xf>
  </cellXfs>
  <cellStyles count="13">
    <cellStyle name="Normal" xfId="0" builtinId="0"/>
    <cellStyle name="Normal 2" xfId="1"/>
    <cellStyle name="Normal 2 2" xfId="3"/>
    <cellStyle name="Normal 2 3" xfId="9"/>
    <cellStyle name="Normal 2 3 2" xfId="7"/>
    <cellStyle name="Normal 3" xfId="2"/>
    <cellStyle name="Normal 3 2" xfId="12"/>
    <cellStyle name="Normal 4" xfId="4"/>
    <cellStyle name="Normal 5" xfId="5"/>
    <cellStyle name="Normal 5 2" xfId="6"/>
    <cellStyle name="Normal 6" xfId="8"/>
    <cellStyle name="Normal 7" xfId="10"/>
    <cellStyle name="Normal 8" xfId="11"/>
  </cellStyles>
  <dxfs count="305">
    <dxf>
      <font>
        <color rgb="FF9C0006"/>
      </font>
      <fill>
        <patternFill>
          <bgColor rgb="FFFFC7CE"/>
        </patternFill>
      </fill>
    </dxf>
    <dxf>
      <font>
        <color theme="0" tint="-0.34998626667073579"/>
      </font>
    </dxf>
    <dxf>
      <font>
        <color theme="0"/>
      </font>
    </dxf>
    <dxf>
      <font>
        <color rgb="FF9C0006"/>
      </font>
      <fill>
        <patternFill>
          <bgColor rgb="FFFFC7CE"/>
        </patternFill>
      </fill>
    </dxf>
    <dxf>
      <font>
        <color rgb="FF9C0006"/>
      </font>
      <fill>
        <patternFill>
          <bgColor rgb="FFFFC7CE"/>
        </patternFill>
      </fill>
    </dxf>
    <dxf>
      <font>
        <color theme="0"/>
      </font>
    </dxf>
    <dxf>
      <font>
        <color theme="0" tint="-0.34998626667073579"/>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34998626667073579"/>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tint="-0.34998626667073579"/>
      </font>
    </dxf>
    <dxf>
      <font>
        <color theme="0"/>
      </font>
      <fill>
        <patternFill patternType="none">
          <bgColor auto="1"/>
        </patternFill>
      </fill>
    </dxf>
    <dxf>
      <font>
        <b/>
        <i val="0"/>
      </font>
      <fill>
        <patternFill>
          <bgColor rgb="FF92D05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fill>
        <patternFill patternType="none">
          <bgColor auto="1"/>
        </patternFill>
      </fill>
    </dxf>
    <dxf>
      <font>
        <b/>
        <i val="0"/>
      </font>
      <fill>
        <patternFill>
          <bgColor rgb="FF92D050"/>
        </patternFill>
      </fill>
    </dxf>
    <dxf>
      <font>
        <color theme="0"/>
      </font>
      <fill>
        <patternFill patternType="none">
          <bgColor auto="1"/>
        </patternFill>
      </fill>
    </dxf>
    <dxf>
      <font>
        <b/>
        <i val="0"/>
      </font>
      <fill>
        <patternFill>
          <bgColor rgb="FF92D050"/>
        </patternFill>
      </fill>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theme="0" tint="-0.34998626667073579"/>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theme="0"/>
      </font>
    </dxf>
    <dxf>
      <font>
        <color theme="0"/>
      </font>
    </dxf>
    <dxf>
      <font>
        <color theme="0"/>
      </font>
    </dxf>
    <dxf>
      <font>
        <color theme="0"/>
      </font>
    </dxf>
    <dxf>
      <font>
        <color theme="0" tint="-0.34998626667073579"/>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theme="0"/>
      </font>
      <fill>
        <patternFill patternType="none">
          <bgColor auto="1"/>
        </patternFill>
      </fill>
    </dxf>
    <dxf>
      <font>
        <color theme="0"/>
      </font>
    </dxf>
    <dxf>
      <font>
        <b/>
        <i val="0"/>
      </font>
      <fill>
        <patternFill>
          <bgColor rgb="FF92D05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ill>
        <patternFill>
          <bgColor indexed="47"/>
        </patternFill>
      </fill>
      <border>
        <left style="thin">
          <color indexed="64"/>
        </left>
        <right style="thin">
          <color indexed="64"/>
        </right>
        <top style="thin">
          <color indexed="64"/>
        </top>
        <bottom style="thin">
          <color indexed="64"/>
        </bottom>
      </border>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theme="0"/>
      </font>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468106</xdr:colOff>
      <xdr:row>5</xdr:row>
      <xdr:rowOff>11206</xdr:rowOff>
    </xdr:from>
    <xdr:to>
      <xdr:col>6</xdr:col>
      <xdr:colOff>1197431</xdr:colOff>
      <xdr:row>5</xdr:row>
      <xdr:rowOff>13607</xdr:rowOff>
    </xdr:to>
    <xdr:cxnSp macro="">
      <xdr:nvCxnSpPr>
        <xdr:cNvPr id="5" name="Straight Connector 4"/>
        <xdr:cNvCxnSpPr/>
      </xdr:nvCxnSpPr>
      <xdr:spPr>
        <a:xfrm>
          <a:off x="3788249" y="1589635"/>
          <a:ext cx="1504932" cy="2401"/>
        </a:xfrm>
        <a:prstGeom prst="line">
          <a:avLst/>
        </a:prstGeom>
        <a:ln w="12700">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145676</xdr:colOff>
      <xdr:row>0</xdr:row>
      <xdr:rowOff>100852</xdr:rowOff>
    </xdr:from>
    <xdr:to>
      <xdr:col>2</xdr:col>
      <xdr:colOff>986117</xdr:colOff>
      <xdr:row>5</xdr:row>
      <xdr:rowOff>179294</xdr:rowOff>
    </xdr:to>
    <xdr:sp macro="" textlink="">
      <xdr:nvSpPr>
        <xdr:cNvPr id="2" name="Down Arrow 1"/>
        <xdr:cNvSpPr/>
      </xdr:nvSpPr>
      <xdr:spPr>
        <a:xfrm>
          <a:off x="1187823" y="100852"/>
          <a:ext cx="840441" cy="1277471"/>
        </a:xfrm>
        <a:prstGeom prst="down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7327</xdr:colOff>
      <xdr:row>3</xdr:row>
      <xdr:rowOff>36635</xdr:rowOff>
    </xdr:from>
    <xdr:to>
      <xdr:col>5</xdr:col>
      <xdr:colOff>476250</xdr:colOff>
      <xdr:row>3</xdr:row>
      <xdr:rowOff>36635</xdr:rowOff>
    </xdr:to>
    <xdr:cxnSp macro="">
      <xdr:nvCxnSpPr>
        <xdr:cNvPr id="3" name="Straight Connector 2"/>
        <xdr:cNvCxnSpPr/>
      </xdr:nvCxnSpPr>
      <xdr:spPr>
        <a:xfrm>
          <a:off x="674077" y="578827"/>
          <a:ext cx="1091711" cy="0"/>
        </a:xfrm>
        <a:prstGeom prst="line">
          <a:avLst/>
        </a:prstGeom>
        <a:ln w="12700"/>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183929</xdr:colOff>
      <xdr:row>2</xdr:row>
      <xdr:rowOff>13138</xdr:rowOff>
    </xdr:from>
    <xdr:to>
      <xdr:col>2</xdr:col>
      <xdr:colOff>1097016</xdr:colOff>
      <xdr:row>2</xdr:row>
      <xdr:rowOff>13140</xdr:rowOff>
    </xdr:to>
    <xdr:cxnSp macro="">
      <xdr:nvCxnSpPr>
        <xdr:cNvPr id="2" name="Straight Connector 1"/>
        <xdr:cNvCxnSpPr/>
      </xdr:nvCxnSpPr>
      <xdr:spPr>
        <a:xfrm flipV="1">
          <a:off x="850679" y="432238"/>
          <a:ext cx="1408387" cy="2"/>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77390</xdr:colOff>
      <xdr:row>2</xdr:row>
      <xdr:rowOff>11906</xdr:rowOff>
    </xdr:from>
    <xdr:to>
      <xdr:col>7</xdr:col>
      <xdr:colOff>11907</xdr:colOff>
      <xdr:row>2</xdr:row>
      <xdr:rowOff>11906</xdr:rowOff>
    </xdr:to>
    <xdr:cxnSp macro="">
      <xdr:nvCxnSpPr>
        <xdr:cNvPr id="3" name="Straight Connector 2"/>
        <xdr:cNvCxnSpPr/>
      </xdr:nvCxnSpPr>
      <xdr:spPr>
        <a:xfrm>
          <a:off x="4011215" y="431006"/>
          <a:ext cx="1782367"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183929</xdr:colOff>
      <xdr:row>2</xdr:row>
      <xdr:rowOff>13138</xdr:rowOff>
    </xdr:from>
    <xdr:to>
      <xdr:col>2</xdr:col>
      <xdr:colOff>1097016</xdr:colOff>
      <xdr:row>2</xdr:row>
      <xdr:rowOff>13140</xdr:rowOff>
    </xdr:to>
    <xdr:cxnSp macro="">
      <xdr:nvCxnSpPr>
        <xdr:cNvPr id="2" name="Straight Connector 1"/>
        <xdr:cNvCxnSpPr/>
      </xdr:nvCxnSpPr>
      <xdr:spPr>
        <a:xfrm flipV="1">
          <a:off x="831629" y="432238"/>
          <a:ext cx="1360762" cy="2"/>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77390</xdr:colOff>
      <xdr:row>2</xdr:row>
      <xdr:rowOff>11906</xdr:rowOff>
    </xdr:from>
    <xdr:to>
      <xdr:col>7</xdr:col>
      <xdr:colOff>11907</xdr:colOff>
      <xdr:row>2</xdr:row>
      <xdr:rowOff>11906</xdr:rowOff>
    </xdr:to>
    <xdr:cxnSp macro="">
      <xdr:nvCxnSpPr>
        <xdr:cNvPr id="3" name="Straight Connector 2"/>
        <xdr:cNvCxnSpPr/>
      </xdr:nvCxnSpPr>
      <xdr:spPr>
        <a:xfrm>
          <a:off x="3782615" y="431006"/>
          <a:ext cx="1629967"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70"/>
  <sheetViews>
    <sheetView workbookViewId="0">
      <selection activeCell="A23" sqref="A23"/>
    </sheetView>
  </sheetViews>
  <sheetFormatPr defaultRowHeight="15" x14ac:dyDescent="0.25"/>
  <cols>
    <col min="1" max="1" width="18.42578125" style="44" bestFit="1" customWidth="1"/>
    <col min="2" max="2" width="15.5703125" style="44" customWidth="1"/>
  </cols>
  <sheetData>
    <row r="1" spans="1:6" x14ac:dyDescent="0.25">
      <c r="A1" s="49" t="s">
        <v>1547</v>
      </c>
      <c r="B1" s="50"/>
    </row>
    <row r="2" spans="1:6" x14ac:dyDescent="0.25">
      <c r="A2" s="51" t="s">
        <v>1563</v>
      </c>
      <c r="B2" s="52" t="s">
        <v>1564</v>
      </c>
    </row>
    <row r="3" spans="1:6" x14ac:dyDescent="0.25">
      <c r="A3" s="53"/>
      <c r="B3" s="54"/>
    </row>
    <row r="4" spans="1:6" x14ac:dyDescent="0.25">
      <c r="A4" s="45" t="s">
        <v>1566</v>
      </c>
      <c r="B4" s="46" t="s">
        <v>1567</v>
      </c>
      <c r="C4" t="s">
        <v>2161</v>
      </c>
      <c r="E4" s="46" t="s">
        <v>1567</v>
      </c>
      <c r="F4" t="s">
        <v>28</v>
      </c>
    </row>
    <row r="5" spans="1:6" x14ac:dyDescent="0.25">
      <c r="A5" s="45" t="s">
        <v>35</v>
      </c>
      <c r="B5" s="46" t="s">
        <v>1567</v>
      </c>
      <c r="C5" t="s">
        <v>2162</v>
      </c>
      <c r="E5" s="46" t="s">
        <v>1574</v>
      </c>
      <c r="F5" t="s">
        <v>1487</v>
      </c>
    </row>
    <row r="6" spans="1:6" x14ac:dyDescent="0.25">
      <c r="A6" s="45" t="s">
        <v>1571</v>
      </c>
      <c r="B6" s="46" t="s">
        <v>1567</v>
      </c>
      <c r="C6" t="s">
        <v>2163</v>
      </c>
      <c r="E6" s="46" t="s">
        <v>1581</v>
      </c>
      <c r="F6" t="s">
        <v>1489</v>
      </c>
    </row>
    <row r="7" spans="1:6" x14ac:dyDescent="0.25">
      <c r="A7" s="45" t="s">
        <v>1572</v>
      </c>
      <c r="B7" s="46" t="s">
        <v>1567</v>
      </c>
      <c r="C7" t="s">
        <v>2164</v>
      </c>
      <c r="E7" s="46" t="s">
        <v>1582</v>
      </c>
      <c r="F7" t="s">
        <v>79</v>
      </c>
    </row>
    <row r="8" spans="1:6" x14ac:dyDescent="0.25">
      <c r="A8" s="45" t="s">
        <v>1573</v>
      </c>
      <c r="B8" s="46" t="s">
        <v>1574</v>
      </c>
      <c r="C8" t="s">
        <v>44</v>
      </c>
      <c r="E8" s="46" t="s">
        <v>1584</v>
      </c>
      <c r="F8" t="s">
        <v>2149</v>
      </c>
    </row>
    <row r="9" spans="1:6" x14ac:dyDescent="0.25">
      <c r="A9" s="45" t="s">
        <v>1575</v>
      </c>
      <c r="B9" s="46" t="s">
        <v>1574</v>
      </c>
      <c r="C9" t="s">
        <v>51</v>
      </c>
      <c r="E9" s="46" t="s">
        <v>1590</v>
      </c>
      <c r="F9" t="s">
        <v>148</v>
      </c>
    </row>
    <row r="10" spans="1:6" x14ac:dyDescent="0.25">
      <c r="A10" s="45" t="s">
        <v>1576</v>
      </c>
      <c r="B10" s="46" t="s">
        <v>1574</v>
      </c>
      <c r="C10" t="s">
        <v>2165</v>
      </c>
      <c r="E10" s="46" t="s">
        <v>1596</v>
      </c>
      <c r="F10" t="s">
        <v>2150</v>
      </c>
    </row>
    <row r="11" spans="1:6" x14ac:dyDescent="0.25">
      <c r="A11" s="45" t="s">
        <v>1577</v>
      </c>
      <c r="B11" s="46" t="s">
        <v>1574</v>
      </c>
      <c r="C11" t="s">
        <v>2166</v>
      </c>
      <c r="E11" s="46" t="s">
        <v>1600</v>
      </c>
      <c r="F11" t="s">
        <v>1488</v>
      </c>
    </row>
    <row r="12" spans="1:6" x14ac:dyDescent="0.25">
      <c r="A12" s="45" t="s">
        <v>1580</v>
      </c>
      <c r="B12" s="46" t="s">
        <v>1581</v>
      </c>
      <c r="C12" t="s">
        <v>385</v>
      </c>
      <c r="E12" s="46" t="s">
        <v>1602</v>
      </c>
      <c r="F12" t="s">
        <v>2151</v>
      </c>
    </row>
    <row r="13" spans="1:6" x14ac:dyDescent="0.25">
      <c r="A13" s="46" t="s">
        <v>1581</v>
      </c>
      <c r="B13" s="46" t="s">
        <v>1581</v>
      </c>
      <c r="C13" t="s">
        <v>1489</v>
      </c>
      <c r="E13" s="188"/>
    </row>
    <row r="14" spans="1:6" x14ac:dyDescent="0.25">
      <c r="A14" s="45" t="s">
        <v>78</v>
      </c>
      <c r="B14" s="46" t="s">
        <v>1582</v>
      </c>
      <c r="C14" t="s">
        <v>2167</v>
      </c>
    </row>
    <row r="15" spans="1:6" x14ac:dyDescent="0.25">
      <c r="A15" s="45" t="s">
        <v>1583</v>
      </c>
      <c r="B15" s="46" t="s">
        <v>1584</v>
      </c>
      <c r="C15" t="s">
        <v>2149</v>
      </c>
    </row>
    <row r="16" spans="1:6" x14ac:dyDescent="0.25">
      <c r="A16" s="45" t="s">
        <v>1589</v>
      </c>
      <c r="B16" s="46" t="s">
        <v>1590</v>
      </c>
      <c r="C16" t="s">
        <v>2152</v>
      </c>
    </row>
    <row r="17" spans="1:3" x14ac:dyDescent="0.25">
      <c r="A17" s="45" t="s">
        <v>1595</v>
      </c>
      <c r="B17" s="46" t="s">
        <v>1596</v>
      </c>
      <c r="C17" t="s">
        <v>2168</v>
      </c>
    </row>
    <row r="18" spans="1:3" x14ac:dyDescent="0.25">
      <c r="A18" s="45" t="s">
        <v>1599</v>
      </c>
      <c r="B18" s="46" t="s">
        <v>1600</v>
      </c>
      <c r="C18" t="s">
        <v>2155</v>
      </c>
    </row>
    <row r="19" spans="1:3" x14ac:dyDescent="0.25">
      <c r="A19" s="45" t="s">
        <v>1601</v>
      </c>
      <c r="B19" s="46" t="s">
        <v>1602</v>
      </c>
      <c r="C19" t="s">
        <v>2151</v>
      </c>
    </row>
    <row r="20" spans="1:3" x14ac:dyDescent="0.25">
      <c r="A20" s="45" t="s">
        <v>1603</v>
      </c>
      <c r="B20" s="46" t="s">
        <v>1600</v>
      </c>
      <c r="C20" t="s">
        <v>866</v>
      </c>
    </row>
    <row r="21" spans="1:3" x14ac:dyDescent="0.25">
      <c r="A21" s="45" t="s">
        <v>1604</v>
      </c>
      <c r="B21" s="46" t="s">
        <v>1600</v>
      </c>
      <c r="C21" t="s">
        <v>2154</v>
      </c>
    </row>
    <row r="22" spans="1:3" x14ac:dyDescent="0.25">
      <c r="A22" s="45" t="s">
        <v>297</v>
      </c>
      <c r="B22" s="46" t="s">
        <v>1600</v>
      </c>
      <c r="C22" t="s">
        <v>1126</v>
      </c>
    </row>
    <row r="23" spans="1:3" x14ac:dyDescent="0.25">
      <c r="A23" s="45" t="s">
        <v>1606</v>
      </c>
      <c r="B23" s="46" t="s">
        <v>1581</v>
      </c>
      <c r="C23" t="s">
        <v>224</v>
      </c>
    </row>
    <row r="24" spans="1:3" x14ac:dyDescent="0.25">
      <c r="A24" s="45" t="s">
        <v>1607</v>
      </c>
      <c r="B24" s="46" t="s">
        <v>1581</v>
      </c>
      <c r="C24" t="s">
        <v>1489</v>
      </c>
    </row>
    <row r="25" spans="1:3" x14ac:dyDescent="0.25">
      <c r="A25" s="45" t="s">
        <v>1609</v>
      </c>
      <c r="B25" s="46" t="s">
        <v>1590</v>
      </c>
      <c r="C25" t="s">
        <v>2157</v>
      </c>
    </row>
    <row r="26" spans="1:3" x14ac:dyDescent="0.25">
      <c r="A26" s="45" t="s">
        <v>1614</v>
      </c>
      <c r="B26" s="46" t="s">
        <v>1596</v>
      </c>
      <c r="C26" t="s">
        <v>2160</v>
      </c>
    </row>
    <row r="27" spans="1:3" x14ac:dyDescent="0.25">
      <c r="A27" s="45" t="s">
        <v>1619</v>
      </c>
      <c r="B27" s="46" t="s">
        <v>1596</v>
      </c>
      <c r="C27" t="s">
        <v>2159</v>
      </c>
    </row>
    <row r="28" spans="1:3" x14ac:dyDescent="0.25">
      <c r="A28" s="45" t="s">
        <v>349</v>
      </c>
      <c r="B28" s="46" t="s">
        <v>1596</v>
      </c>
      <c r="C28" t="s">
        <v>2158</v>
      </c>
    </row>
    <row r="29" spans="1:3" x14ac:dyDescent="0.25">
      <c r="A29" s="45" t="s">
        <v>219</v>
      </c>
      <c r="B29" s="46" t="s">
        <v>1602</v>
      </c>
      <c r="C29" t="s">
        <v>220</v>
      </c>
    </row>
    <row r="30" spans="1:3" x14ac:dyDescent="0.25">
      <c r="A30" s="45" t="s">
        <v>1629</v>
      </c>
      <c r="B30" s="46" t="s">
        <v>1602</v>
      </c>
      <c r="C30" t="s">
        <v>229</v>
      </c>
    </row>
    <row r="31" spans="1:3" x14ac:dyDescent="0.25">
      <c r="A31" s="45" t="s">
        <v>1632</v>
      </c>
      <c r="B31" s="46" t="s">
        <v>1602</v>
      </c>
      <c r="C31" t="s">
        <v>263</v>
      </c>
    </row>
    <row r="32" spans="1:3" x14ac:dyDescent="0.25">
      <c r="A32" s="45" t="s">
        <v>1633</v>
      </c>
      <c r="B32" s="46" t="s">
        <v>1600</v>
      </c>
      <c r="C32" t="s">
        <v>2156</v>
      </c>
    </row>
    <row r="33" spans="1:3" x14ac:dyDescent="0.25">
      <c r="A33" s="45" t="s">
        <v>1636</v>
      </c>
      <c r="B33" s="46" t="s">
        <v>1600</v>
      </c>
      <c r="C33" t="s">
        <v>306</v>
      </c>
    </row>
    <row r="34" spans="1:3" x14ac:dyDescent="0.25">
      <c r="A34" s="45" t="s">
        <v>1648</v>
      </c>
      <c r="B34" s="46" t="s">
        <v>1596</v>
      </c>
      <c r="C34" t="s">
        <v>565</v>
      </c>
    </row>
    <row r="35" spans="1:3" x14ac:dyDescent="0.25">
      <c r="A35" s="45" t="s">
        <v>1649</v>
      </c>
      <c r="B35" s="46" t="s">
        <v>1596</v>
      </c>
      <c r="C35" t="s">
        <v>169</v>
      </c>
    </row>
    <row r="36" spans="1:3" x14ac:dyDescent="0.25">
      <c r="A36" s="45" t="s">
        <v>1650</v>
      </c>
      <c r="B36" s="46" t="s">
        <v>1596</v>
      </c>
      <c r="C36" t="s">
        <v>208</v>
      </c>
    </row>
    <row r="37" spans="1:3" x14ac:dyDescent="0.25">
      <c r="A37" s="45" t="s">
        <v>1651</v>
      </c>
      <c r="B37" s="46" t="s">
        <v>1581</v>
      </c>
      <c r="C37" t="s">
        <v>2153</v>
      </c>
    </row>
    <row r="38" spans="1:3" x14ac:dyDescent="0.25">
      <c r="A38" s="45" t="s">
        <v>1681</v>
      </c>
      <c r="B38" s="46" t="s">
        <v>1596</v>
      </c>
      <c r="C38" t="s">
        <v>585</v>
      </c>
    </row>
    <row r="39" spans="1:3" x14ac:dyDescent="0.25">
      <c r="A39" s="45" t="s">
        <v>1682</v>
      </c>
      <c r="B39" s="46" t="s">
        <v>1596</v>
      </c>
      <c r="C39" t="s">
        <v>177</v>
      </c>
    </row>
    <row r="40" spans="1:3" x14ac:dyDescent="0.25">
      <c r="A40" s="45" t="s">
        <v>1704</v>
      </c>
      <c r="B40" s="46" t="s">
        <v>1596</v>
      </c>
      <c r="C40" t="s">
        <v>2174</v>
      </c>
    </row>
    <row r="41" spans="1:3" x14ac:dyDescent="0.25">
      <c r="A41" s="45" t="s">
        <v>1705</v>
      </c>
      <c r="B41" s="46" t="s">
        <v>1596</v>
      </c>
      <c r="C41" t="s">
        <v>2150</v>
      </c>
    </row>
    <row r="42" spans="1:3" x14ac:dyDescent="0.25">
      <c r="A42" s="45" t="s">
        <v>1716</v>
      </c>
      <c r="B42" s="46" t="s">
        <v>1602</v>
      </c>
      <c r="C42" t="s">
        <v>772</v>
      </c>
    </row>
    <row r="43" spans="1:3" x14ac:dyDescent="0.25">
      <c r="A43" s="45" t="s">
        <v>1773</v>
      </c>
      <c r="B43" s="46" t="s">
        <v>1596</v>
      </c>
      <c r="C43" t="s">
        <v>1275</v>
      </c>
    </row>
    <row r="44" spans="1:3" x14ac:dyDescent="0.25">
      <c r="A44" s="45" t="s">
        <v>1777</v>
      </c>
      <c r="B44" s="46" t="s">
        <v>1602</v>
      </c>
      <c r="C44" t="s">
        <v>2169</v>
      </c>
    </row>
    <row r="45" spans="1:3" x14ac:dyDescent="0.25">
      <c r="A45" t="s">
        <v>2204</v>
      </c>
      <c r="B45" s="46" t="s">
        <v>1596</v>
      </c>
      <c r="C45" t="s">
        <v>2205</v>
      </c>
    </row>
    <row r="46" spans="1:3" x14ac:dyDescent="0.25">
      <c r="A46"/>
      <c r="B46"/>
    </row>
    <row r="47" spans="1:3" x14ac:dyDescent="0.25">
      <c r="A47"/>
      <c r="B47"/>
    </row>
    <row r="48" spans="1:3" x14ac:dyDescent="0.25">
      <c r="A48"/>
      <c r="B48"/>
    </row>
    <row r="49" spans="1:2" x14ac:dyDescent="0.25">
      <c r="A49"/>
      <c r="B49"/>
    </row>
    <row r="50" spans="1:2" x14ac:dyDescent="0.25">
      <c r="A50"/>
      <c r="B50"/>
    </row>
    <row r="51" spans="1:2" x14ac:dyDescent="0.25">
      <c r="A51"/>
      <c r="B51"/>
    </row>
    <row r="52" spans="1:2" x14ac:dyDescent="0.25">
      <c r="A52"/>
      <c r="B52"/>
    </row>
    <row r="53" spans="1:2" x14ac:dyDescent="0.25">
      <c r="A53"/>
      <c r="B53"/>
    </row>
    <row r="54" spans="1:2" x14ac:dyDescent="0.25">
      <c r="A54"/>
      <c r="B54"/>
    </row>
    <row r="55" spans="1:2" x14ac:dyDescent="0.25">
      <c r="A55"/>
      <c r="B55"/>
    </row>
    <row r="56" spans="1:2" x14ac:dyDescent="0.25">
      <c r="A56"/>
      <c r="B56"/>
    </row>
    <row r="57" spans="1:2" x14ac:dyDescent="0.25">
      <c r="A57"/>
      <c r="B57"/>
    </row>
    <row r="58" spans="1:2" x14ac:dyDescent="0.25">
      <c r="A58"/>
      <c r="B58"/>
    </row>
    <row r="59" spans="1:2" x14ac:dyDescent="0.25">
      <c r="A59"/>
      <c r="B59"/>
    </row>
    <row r="60" spans="1:2" x14ac:dyDescent="0.25">
      <c r="A60"/>
      <c r="B60"/>
    </row>
    <row r="61" spans="1:2" x14ac:dyDescent="0.25">
      <c r="A61"/>
      <c r="B61"/>
    </row>
    <row r="62" spans="1:2" x14ac:dyDescent="0.25">
      <c r="A62"/>
      <c r="B62"/>
    </row>
    <row r="63" spans="1:2" x14ac:dyDescent="0.25">
      <c r="A63"/>
      <c r="B63"/>
    </row>
    <row r="64" spans="1:2" x14ac:dyDescent="0.25">
      <c r="A64"/>
      <c r="B64"/>
    </row>
    <row r="65" spans="1:2" x14ac:dyDescent="0.25">
      <c r="A65"/>
      <c r="B65"/>
    </row>
    <row r="66" spans="1:2" x14ac:dyDescent="0.25">
      <c r="A66"/>
      <c r="B66"/>
    </row>
    <row r="67" spans="1:2" x14ac:dyDescent="0.25">
      <c r="A67"/>
      <c r="B67"/>
    </row>
    <row r="68" spans="1:2" x14ac:dyDescent="0.25">
      <c r="A68"/>
      <c r="B68"/>
    </row>
    <row r="69" spans="1:2" x14ac:dyDescent="0.25">
      <c r="A69"/>
      <c r="B69"/>
    </row>
    <row r="70" spans="1:2" x14ac:dyDescent="0.25">
      <c r="A70"/>
      <c r="B70"/>
    </row>
    <row r="71" spans="1:2" x14ac:dyDescent="0.25">
      <c r="A71"/>
      <c r="B71"/>
    </row>
    <row r="72" spans="1:2" x14ac:dyDescent="0.25">
      <c r="A72"/>
      <c r="B72"/>
    </row>
    <row r="73" spans="1:2" x14ac:dyDescent="0.25">
      <c r="A73"/>
      <c r="B73"/>
    </row>
    <row r="74" spans="1:2" x14ac:dyDescent="0.25">
      <c r="A74"/>
      <c r="B74"/>
    </row>
    <row r="75" spans="1:2" x14ac:dyDescent="0.25">
      <c r="A75"/>
      <c r="B75"/>
    </row>
    <row r="76" spans="1:2" x14ac:dyDescent="0.25">
      <c r="A76"/>
      <c r="B76"/>
    </row>
    <row r="77" spans="1:2" x14ac:dyDescent="0.25">
      <c r="A77"/>
      <c r="B77"/>
    </row>
    <row r="78" spans="1:2" x14ac:dyDescent="0.25">
      <c r="A78"/>
      <c r="B78"/>
    </row>
    <row r="79" spans="1:2" x14ac:dyDescent="0.25">
      <c r="A79"/>
      <c r="B79"/>
    </row>
    <row r="80" spans="1:2" x14ac:dyDescent="0.25">
      <c r="A80"/>
      <c r="B80"/>
    </row>
    <row r="81" spans="1:2" x14ac:dyDescent="0.25">
      <c r="A81"/>
      <c r="B81"/>
    </row>
    <row r="82" spans="1:2" x14ac:dyDescent="0.25">
      <c r="A82"/>
      <c r="B82"/>
    </row>
    <row r="83" spans="1:2" x14ac:dyDescent="0.25">
      <c r="A83"/>
      <c r="B83"/>
    </row>
    <row r="84" spans="1:2" x14ac:dyDescent="0.25">
      <c r="A84"/>
      <c r="B84"/>
    </row>
    <row r="85" spans="1:2" x14ac:dyDescent="0.25">
      <c r="A85"/>
      <c r="B85"/>
    </row>
    <row r="86" spans="1:2" x14ac:dyDescent="0.25">
      <c r="A86"/>
      <c r="B86"/>
    </row>
    <row r="87" spans="1:2" x14ac:dyDescent="0.25">
      <c r="A87"/>
      <c r="B87"/>
    </row>
    <row r="88" spans="1:2" x14ac:dyDescent="0.25">
      <c r="A88"/>
      <c r="B88"/>
    </row>
    <row r="89" spans="1:2" x14ac:dyDescent="0.25">
      <c r="A89"/>
      <c r="B89"/>
    </row>
    <row r="90" spans="1:2" x14ac:dyDescent="0.25">
      <c r="A90"/>
      <c r="B90"/>
    </row>
    <row r="91" spans="1:2" x14ac:dyDescent="0.25">
      <c r="A91"/>
      <c r="B91"/>
    </row>
    <row r="92" spans="1:2" x14ac:dyDescent="0.25">
      <c r="A92"/>
      <c r="B92"/>
    </row>
    <row r="93" spans="1:2" x14ac:dyDescent="0.25">
      <c r="A93"/>
      <c r="B93"/>
    </row>
    <row r="94" spans="1:2" x14ac:dyDescent="0.25">
      <c r="A94"/>
      <c r="B94"/>
    </row>
    <row r="95" spans="1:2" x14ac:dyDescent="0.25">
      <c r="A95"/>
      <c r="B95"/>
    </row>
    <row r="96" spans="1:2" x14ac:dyDescent="0.25">
      <c r="A96"/>
      <c r="B96"/>
    </row>
    <row r="97" spans="1:2" x14ac:dyDescent="0.25">
      <c r="A97"/>
      <c r="B97"/>
    </row>
    <row r="98" spans="1:2" x14ac:dyDescent="0.25">
      <c r="A98"/>
      <c r="B98"/>
    </row>
    <row r="99" spans="1:2" x14ac:dyDescent="0.25">
      <c r="A99"/>
      <c r="B99"/>
    </row>
    <row r="100" spans="1:2" x14ac:dyDescent="0.25">
      <c r="A100"/>
      <c r="B100"/>
    </row>
    <row r="101" spans="1:2" x14ac:dyDescent="0.25">
      <c r="A101"/>
      <c r="B101"/>
    </row>
    <row r="102" spans="1:2" x14ac:dyDescent="0.25">
      <c r="A102"/>
      <c r="B102"/>
    </row>
    <row r="103" spans="1:2" x14ac:dyDescent="0.25">
      <c r="A103"/>
      <c r="B103"/>
    </row>
    <row r="104" spans="1:2" x14ac:dyDescent="0.25">
      <c r="A104"/>
      <c r="B104"/>
    </row>
    <row r="105" spans="1:2" x14ac:dyDescent="0.25">
      <c r="A105"/>
      <c r="B105"/>
    </row>
    <row r="106" spans="1:2" x14ac:dyDescent="0.25">
      <c r="A106"/>
      <c r="B106"/>
    </row>
    <row r="107" spans="1:2" x14ac:dyDescent="0.25">
      <c r="A107"/>
      <c r="B107"/>
    </row>
    <row r="108" spans="1:2" x14ac:dyDescent="0.25">
      <c r="A108"/>
      <c r="B108"/>
    </row>
    <row r="109" spans="1:2" x14ac:dyDescent="0.25">
      <c r="A109"/>
      <c r="B109"/>
    </row>
    <row r="110" spans="1:2" x14ac:dyDescent="0.25">
      <c r="A110"/>
      <c r="B110"/>
    </row>
    <row r="111" spans="1:2" x14ac:dyDescent="0.25">
      <c r="A111"/>
      <c r="B111"/>
    </row>
    <row r="112" spans="1:2" x14ac:dyDescent="0.25">
      <c r="A112"/>
      <c r="B112"/>
    </row>
    <row r="113" spans="1:2" x14ac:dyDescent="0.25">
      <c r="A113"/>
      <c r="B113"/>
    </row>
    <row r="114" spans="1:2" x14ac:dyDescent="0.25">
      <c r="A114"/>
      <c r="B114"/>
    </row>
    <row r="115" spans="1:2" x14ac:dyDescent="0.25">
      <c r="A115"/>
      <c r="B115"/>
    </row>
    <row r="116" spans="1:2" x14ac:dyDescent="0.25">
      <c r="A116"/>
      <c r="B116"/>
    </row>
    <row r="117" spans="1:2" x14ac:dyDescent="0.25">
      <c r="A117"/>
      <c r="B117"/>
    </row>
    <row r="118" spans="1:2" x14ac:dyDescent="0.25">
      <c r="A118"/>
      <c r="B118"/>
    </row>
    <row r="119" spans="1:2" x14ac:dyDescent="0.25">
      <c r="A119"/>
      <c r="B119"/>
    </row>
    <row r="120" spans="1:2" x14ac:dyDescent="0.25">
      <c r="A120"/>
      <c r="B120"/>
    </row>
    <row r="121" spans="1:2" x14ac:dyDescent="0.25">
      <c r="A121"/>
      <c r="B121"/>
    </row>
    <row r="122" spans="1:2" x14ac:dyDescent="0.25">
      <c r="A122"/>
      <c r="B122"/>
    </row>
    <row r="123" spans="1:2" x14ac:dyDescent="0.25">
      <c r="A123"/>
      <c r="B123"/>
    </row>
    <row r="124" spans="1:2" x14ac:dyDescent="0.25">
      <c r="A124"/>
      <c r="B124"/>
    </row>
    <row r="125" spans="1:2" x14ac:dyDescent="0.25">
      <c r="A125"/>
      <c r="B125"/>
    </row>
    <row r="126" spans="1:2" x14ac:dyDescent="0.25">
      <c r="A126"/>
      <c r="B126"/>
    </row>
    <row r="127" spans="1:2" x14ac:dyDescent="0.25">
      <c r="A127"/>
      <c r="B127"/>
    </row>
    <row r="128" spans="1:2" x14ac:dyDescent="0.25">
      <c r="A128"/>
      <c r="B128"/>
    </row>
    <row r="129" spans="1:2" x14ac:dyDescent="0.25">
      <c r="A129"/>
      <c r="B129"/>
    </row>
    <row r="130" spans="1:2" x14ac:dyDescent="0.25">
      <c r="A130"/>
      <c r="B130"/>
    </row>
    <row r="131" spans="1:2" x14ac:dyDescent="0.25">
      <c r="A131"/>
      <c r="B131"/>
    </row>
    <row r="132" spans="1:2" x14ac:dyDescent="0.25">
      <c r="A132"/>
      <c r="B132"/>
    </row>
    <row r="133" spans="1:2" x14ac:dyDescent="0.25">
      <c r="A133"/>
      <c r="B133"/>
    </row>
    <row r="134" spans="1:2" x14ac:dyDescent="0.25">
      <c r="A134"/>
      <c r="B134"/>
    </row>
    <row r="135" spans="1:2" x14ac:dyDescent="0.25">
      <c r="A135"/>
      <c r="B135"/>
    </row>
    <row r="136" spans="1:2" x14ac:dyDescent="0.25">
      <c r="A136"/>
      <c r="B136"/>
    </row>
    <row r="137" spans="1:2" x14ac:dyDescent="0.25">
      <c r="A137"/>
      <c r="B137"/>
    </row>
    <row r="138" spans="1:2" x14ac:dyDescent="0.25">
      <c r="A138"/>
      <c r="B138"/>
    </row>
    <row r="139" spans="1:2" x14ac:dyDescent="0.25">
      <c r="A139"/>
      <c r="B139"/>
    </row>
    <row r="140" spans="1:2" x14ac:dyDescent="0.25">
      <c r="A140"/>
      <c r="B140"/>
    </row>
    <row r="141" spans="1:2" x14ac:dyDescent="0.25">
      <c r="A141"/>
      <c r="B141"/>
    </row>
    <row r="142" spans="1:2" x14ac:dyDescent="0.25">
      <c r="A142"/>
      <c r="B142"/>
    </row>
    <row r="143" spans="1:2" x14ac:dyDescent="0.25">
      <c r="A143"/>
      <c r="B143"/>
    </row>
    <row r="144" spans="1:2" x14ac:dyDescent="0.25">
      <c r="A144"/>
      <c r="B144"/>
    </row>
    <row r="145" spans="1:2" x14ac:dyDescent="0.25">
      <c r="A145"/>
      <c r="B145"/>
    </row>
    <row r="146" spans="1:2" x14ac:dyDescent="0.25">
      <c r="A146"/>
      <c r="B146"/>
    </row>
    <row r="147" spans="1:2" x14ac:dyDescent="0.25">
      <c r="A147"/>
      <c r="B147"/>
    </row>
    <row r="148" spans="1:2" x14ac:dyDescent="0.25">
      <c r="A148"/>
      <c r="B148"/>
    </row>
    <row r="149" spans="1:2" x14ac:dyDescent="0.25">
      <c r="A149"/>
      <c r="B149"/>
    </row>
    <row r="150" spans="1:2" x14ac:dyDescent="0.25">
      <c r="A150"/>
      <c r="B150"/>
    </row>
    <row r="151" spans="1:2" x14ac:dyDescent="0.25">
      <c r="A151"/>
      <c r="B151"/>
    </row>
    <row r="152" spans="1:2" x14ac:dyDescent="0.25">
      <c r="A152"/>
      <c r="B152"/>
    </row>
    <row r="153" spans="1:2" x14ac:dyDescent="0.25">
      <c r="A153"/>
      <c r="B153"/>
    </row>
    <row r="154" spans="1:2" x14ac:dyDescent="0.25">
      <c r="A154"/>
      <c r="B154"/>
    </row>
    <row r="155" spans="1:2" x14ac:dyDescent="0.25">
      <c r="A155"/>
      <c r="B155"/>
    </row>
    <row r="156" spans="1:2" x14ac:dyDescent="0.25">
      <c r="A156"/>
      <c r="B156"/>
    </row>
    <row r="157" spans="1:2" x14ac:dyDescent="0.25">
      <c r="A157"/>
      <c r="B157"/>
    </row>
    <row r="158" spans="1:2" x14ac:dyDescent="0.25">
      <c r="A158"/>
      <c r="B158"/>
    </row>
    <row r="159" spans="1:2" x14ac:dyDescent="0.25">
      <c r="A159"/>
      <c r="B159"/>
    </row>
    <row r="160" spans="1:2" x14ac:dyDescent="0.25">
      <c r="A160"/>
      <c r="B160"/>
    </row>
    <row r="161" spans="1:2" x14ac:dyDescent="0.25">
      <c r="A161"/>
      <c r="B161"/>
    </row>
    <row r="162" spans="1:2" x14ac:dyDescent="0.25">
      <c r="A162"/>
      <c r="B162"/>
    </row>
    <row r="163" spans="1:2" x14ac:dyDescent="0.25">
      <c r="A163"/>
      <c r="B163"/>
    </row>
    <row r="164" spans="1:2" x14ac:dyDescent="0.25">
      <c r="A164"/>
      <c r="B164"/>
    </row>
    <row r="165" spans="1:2" x14ac:dyDescent="0.25">
      <c r="A165"/>
      <c r="B165"/>
    </row>
    <row r="166" spans="1:2" x14ac:dyDescent="0.25">
      <c r="A166"/>
      <c r="B166"/>
    </row>
    <row r="167" spans="1:2" x14ac:dyDescent="0.25">
      <c r="A167"/>
      <c r="B167"/>
    </row>
    <row r="168" spans="1:2" x14ac:dyDescent="0.25">
      <c r="A168"/>
      <c r="B168"/>
    </row>
    <row r="169" spans="1:2" x14ac:dyDescent="0.25">
      <c r="A169"/>
      <c r="B169"/>
    </row>
    <row r="170" spans="1:2" x14ac:dyDescent="0.25">
      <c r="A170"/>
      <c r="B170"/>
    </row>
    <row r="171" spans="1:2" x14ac:dyDescent="0.25">
      <c r="A171"/>
      <c r="B171"/>
    </row>
    <row r="172" spans="1:2" x14ac:dyDescent="0.25">
      <c r="A172"/>
      <c r="B172"/>
    </row>
    <row r="173" spans="1:2" x14ac:dyDescent="0.25">
      <c r="A173"/>
      <c r="B173"/>
    </row>
    <row r="174" spans="1:2" x14ac:dyDescent="0.25">
      <c r="A174"/>
      <c r="B174"/>
    </row>
    <row r="175" spans="1:2" x14ac:dyDescent="0.25">
      <c r="A175"/>
      <c r="B175"/>
    </row>
    <row r="176" spans="1:2" x14ac:dyDescent="0.25">
      <c r="A176"/>
      <c r="B176"/>
    </row>
    <row r="177" spans="1:2" x14ac:dyDescent="0.25">
      <c r="A177"/>
      <c r="B177"/>
    </row>
    <row r="178" spans="1:2" x14ac:dyDescent="0.25">
      <c r="A178"/>
      <c r="B178"/>
    </row>
    <row r="179" spans="1:2" x14ac:dyDescent="0.25">
      <c r="A179"/>
      <c r="B179"/>
    </row>
    <row r="180" spans="1:2" x14ac:dyDescent="0.25">
      <c r="A180"/>
      <c r="B180"/>
    </row>
    <row r="181" spans="1:2" x14ac:dyDescent="0.25">
      <c r="A181"/>
      <c r="B181"/>
    </row>
    <row r="182" spans="1:2" x14ac:dyDescent="0.25">
      <c r="A182"/>
      <c r="B182"/>
    </row>
    <row r="183" spans="1:2" x14ac:dyDescent="0.25">
      <c r="A183"/>
      <c r="B183"/>
    </row>
    <row r="184" spans="1:2" x14ac:dyDescent="0.25">
      <c r="A184"/>
      <c r="B184"/>
    </row>
    <row r="185" spans="1:2" x14ac:dyDescent="0.25">
      <c r="A185"/>
      <c r="B185"/>
    </row>
    <row r="186" spans="1:2" x14ac:dyDescent="0.25">
      <c r="A186"/>
      <c r="B186"/>
    </row>
    <row r="187" spans="1:2" x14ac:dyDescent="0.25">
      <c r="A187"/>
      <c r="B187"/>
    </row>
    <row r="188" spans="1:2" x14ac:dyDescent="0.25">
      <c r="A188"/>
      <c r="B188"/>
    </row>
    <row r="189" spans="1:2" x14ac:dyDescent="0.25">
      <c r="A189"/>
      <c r="B189"/>
    </row>
    <row r="190" spans="1:2" x14ac:dyDescent="0.25">
      <c r="A190"/>
      <c r="B190"/>
    </row>
    <row r="191" spans="1:2" x14ac:dyDescent="0.25">
      <c r="A191"/>
      <c r="B191"/>
    </row>
    <row r="192" spans="1:2" x14ac:dyDescent="0.25">
      <c r="A192"/>
      <c r="B192"/>
    </row>
    <row r="193" spans="1:2" x14ac:dyDescent="0.25">
      <c r="A193"/>
      <c r="B193"/>
    </row>
    <row r="194" spans="1:2" x14ac:dyDescent="0.25">
      <c r="A194"/>
      <c r="B194"/>
    </row>
    <row r="195" spans="1:2" x14ac:dyDescent="0.25">
      <c r="A195"/>
      <c r="B195"/>
    </row>
    <row r="196" spans="1:2" x14ac:dyDescent="0.25">
      <c r="A196"/>
      <c r="B196"/>
    </row>
    <row r="197" spans="1:2" x14ac:dyDescent="0.25">
      <c r="A197"/>
      <c r="B197"/>
    </row>
    <row r="198" spans="1:2" x14ac:dyDescent="0.25">
      <c r="A198"/>
      <c r="B198"/>
    </row>
    <row r="199" spans="1:2" x14ac:dyDescent="0.25">
      <c r="A199"/>
      <c r="B199"/>
    </row>
    <row r="200" spans="1:2" x14ac:dyDescent="0.25">
      <c r="A200"/>
      <c r="B200"/>
    </row>
    <row r="201" spans="1:2" x14ac:dyDescent="0.25">
      <c r="A201"/>
      <c r="B201"/>
    </row>
    <row r="202" spans="1:2" x14ac:dyDescent="0.25">
      <c r="A202"/>
      <c r="B202"/>
    </row>
    <row r="203" spans="1:2" x14ac:dyDescent="0.25">
      <c r="A203"/>
      <c r="B203"/>
    </row>
    <row r="204" spans="1:2" x14ac:dyDescent="0.25">
      <c r="A204"/>
      <c r="B204"/>
    </row>
    <row r="205" spans="1:2" x14ac:dyDescent="0.25">
      <c r="A205"/>
      <c r="B205"/>
    </row>
    <row r="206" spans="1:2" x14ac:dyDescent="0.25">
      <c r="A206"/>
      <c r="B206"/>
    </row>
    <row r="207" spans="1:2" x14ac:dyDescent="0.25">
      <c r="A207"/>
      <c r="B207"/>
    </row>
    <row r="208" spans="1:2" x14ac:dyDescent="0.25">
      <c r="A208"/>
      <c r="B208"/>
    </row>
    <row r="209" spans="1:2" x14ac:dyDescent="0.25">
      <c r="A209"/>
      <c r="B209"/>
    </row>
    <row r="210" spans="1:2" x14ac:dyDescent="0.25">
      <c r="A210"/>
      <c r="B210"/>
    </row>
    <row r="211" spans="1:2" x14ac:dyDescent="0.25">
      <c r="A211"/>
      <c r="B211"/>
    </row>
    <row r="212" spans="1:2" x14ac:dyDescent="0.25">
      <c r="A212"/>
      <c r="B212"/>
    </row>
    <row r="213" spans="1:2" x14ac:dyDescent="0.25">
      <c r="A213"/>
      <c r="B213"/>
    </row>
    <row r="214" spans="1:2" x14ac:dyDescent="0.25">
      <c r="A214"/>
      <c r="B214"/>
    </row>
    <row r="215" spans="1:2" x14ac:dyDescent="0.25">
      <c r="A215"/>
      <c r="B215"/>
    </row>
    <row r="216" spans="1:2" x14ac:dyDescent="0.25">
      <c r="A216"/>
      <c r="B216"/>
    </row>
    <row r="217" spans="1:2" x14ac:dyDescent="0.25">
      <c r="A217"/>
      <c r="B217"/>
    </row>
    <row r="218" spans="1:2" x14ac:dyDescent="0.25">
      <c r="A218"/>
      <c r="B218"/>
    </row>
    <row r="219" spans="1:2" x14ac:dyDescent="0.25">
      <c r="A219"/>
      <c r="B219"/>
    </row>
    <row r="220" spans="1:2" x14ac:dyDescent="0.25">
      <c r="A220"/>
      <c r="B220"/>
    </row>
    <row r="221" spans="1:2" x14ac:dyDescent="0.25">
      <c r="A221"/>
      <c r="B221"/>
    </row>
    <row r="222" spans="1:2" x14ac:dyDescent="0.25">
      <c r="A222"/>
      <c r="B222"/>
    </row>
    <row r="223" spans="1:2" x14ac:dyDescent="0.25">
      <c r="A223"/>
      <c r="B223"/>
    </row>
    <row r="224" spans="1:2" x14ac:dyDescent="0.25">
      <c r="A224"/>
      <c r="B224"/>
    </row>
    <row r="225" spans="1:2" x14ac:dyDescent="0.25">
      <c r="A225"/>
      <c r="B225"/>
    </row>
    <row r="226" spans="1:2" x14ac:dyDescent="0.25">
      <c r="A226"/>
      <c r="B226"/>
    </row>
    <row r="227" spans="1:2" x14ac:dyDescent="0.25">
      <c r="A227"/>
      <c r="B227"/>
    </row>
    <row r="228" spans="1:2" x14ac:dyDescent="0.25">
      <c r="A228"/>
      <c r="B228"/>
    </row>
    <row r="229" spans="1:2" x14ac:dyDescent="0.25">
      <c r="A229"/>
      <c r="B229"/>
    </row>
    <row r="230" spans="1:2" x14ac:dyDescent="0.25">
      <c r="A230"/>
      <c r="B230"/>
    </row>
    <row r="231" spans="1:2" x14ac:dyDescent="0.25">
      <c r="A231"/>
      <c r="B231"/>
    </row>
    <row r="232" spans="1:2" x14ac:dyDescent="0.25">
      <c r="A232"/>
      <c r="B232"/>
    </row>
    <row r="233" spans="1:2" x14ac:dyDescent="0.25">
      <c r="A233"/>
      <c r="B233"/>
    </row>
    <row r="234" spans="1:2" x14ac:dyDescent="0.25">
      <c r="A234"/>
      <c r="B234"/>
    </row>
    <row r="235" spans="1:2" x14ac:dyDescent="0.25">
      <c r="A235"/>
      <c r="B235"/>
    </row>
    <row r="236" spans="1:2" x14ac:dyDescent="0.25">
      <c r="A236"/>
      <c r="B236"/>
    </row>
    <row r="237" spans="1:2" x14ac:dyDescent="0.25">
      <c r="A237"/>
      <c r="B237"/>
    </row>
    <row r="238" spans="1:2" x14ac:dyDescent="0.25">
      <c r="A238"/>
      <c r="B238"/>
    </row>
    <row r="239" spans="1:2" x14ac:dyDescent="0.25">
      <c r="A239"/>
      <c r="B239"/>
    </row>
    <row r="240" spans="1:2" x14ac:dyDescent="0.25">
      <c r="A240"/>
      <c r="B240"/>
    </row>
    <row r="241" spans="1:2" x14ac:dyDescent="0.25">
      <c r="A241"/>
      <c r="B241"/>
    </row>
    <row r="242" spans="1:2" x14ac:dyDescent="0.25">
      <c r="A242"/>
      <c r="B242"/>
    </row>
    <row r="243" spans="1:2" x14ac:dyDescent="0.25">
      <c r="A243"/>
      <c r="B243"/>
    </row>
    <row r="244" spans="1:2" x14ac:dyDescent="0.25">
      <c r="A244"/>
      <c r="B244"/>
    </row>
    <row r="245" spans="1:2" x14ac:dyDescent="0.25">
      <c r="A245"/>
      <c r="B245"/>
    </row>
    <row r="246" spans="1:2" x14ac:dyDescent="0.25">
      <c r="A246"/>
      <c r="B246"/>
    </row>
    <row r="247" spans="1:2" x14ac:dyDescent="0.25">
      <c r="A247"/>
      <c r="B247"/>
    </row>
    <row r="248" spans="1:2" x14ac:dyDescent="0.25">
      <c r="A248"/>
      <c r="B248"/>
    </row>
    <row r="249" spans="1:2" x14ac:dyDescent="0.25">
      <c r="A249"/>
      <c r="B249"/>
    </row>
    <row r="250" spans="1:2" x14ac:dyDescent="0.25">
      <c r="A250"/>
      <c r="B250"/>
    </row>
    <row r="251" spans="1:2" x14ac:dyDescent="0.25">
      <c r="A251"/>
      <c r="B251"/>
    </row>
    <row r="252" spans="1:2" x14ac:dyDescent="0.25">
      <c r="A252"/>
      <c r="B252"/>
    </row>
    <row r="253" spans="1:2" x14ac:dyDescent="0.25">
      <c r="A253"/>
      <c r="B253"/>
    </row>
    <row r="254" spans="1:2" x14ac:dyDescent="0.25">
      <c r="A254"/>
      <c r="B254"/>
    </row>
    <row r="255" spans="1:2" x14ac:dyDescent="0.25">
      <c r="A255"/>
      <c r="B255"/>
    </row>
    <row r="256" spans="1:2" x14ac:dyDescent="0.25">
      <c r="A256"/>
      <c r="B256"/>
    </row>
    <row r="257" spans="1:2" x14ac:dyDescent="0.25">
      <c r="A257"/>
      <c r="B257"/>
    </row>
    <row r="258" spans="1:2" x14ac:dyDescent="0.25">
      <c r="A258"/>
      <c r="B258"/>
    </row>
    <row r="259" spans="1:2" x14ac:dyDescent="0.25">
      <c r="A259"/>
      <c r="B259"/>
    </row>
    <row r="260" spans="1:2" x14ac:dyDescent="0.25">
      <c r="A260"/>
      <c r="B260"/>
    </row>
    <row r="261" spans="1:2" x14ac:dyDescent="0.25">
      <c r="A261"/>
      <c r="B261"/>
    </row>
    <row r="262" spans="1:2" x14ac:dyDescent="0.25">
      <c r="A262"/>
      <c r="B262"/>
    </row>
    <row r="263" spans="1:2" x14ac:dyDescent="0.25">
      <c r="A263"/>
      <c r="B263"/>
    </row>
    <row r="264" spans="1:2" x14ac:dyDescent="0.25">
      <c r="A264"/>
      <c r="B264"/>
    </row>
    <row r="265" spans="1:2" x14ac:dyDescent="0.25">
      <c r="A265"/>
      <c r="B265"/>
    </row>
    <row r="266" spans="1:2" x14ac:dyDescent="0.25">
      <c r="A266"/>
      <c r="B266"/>
    </row>
    <row r="267" spans="1:2" x14ac:dyDescent="0.25">
      <c r="A267"/>
      <c r="B267"/>
    </row>
    <row r="268" spans="1:2" x14ac:dyDescent="0.25">
      <c r="A268"/>
      <c r="B268"/>
    </row>
    <row r="269" spans="1:2" x14ac:dyDescent="0.25">
      <c r="A269"/>
      <c r="B269"/>
    </row>
    <row r="270" spans="1:2" x14ac:dyDescent="0.25">
      <c r="A270"/>
      <c r="B270"/>
    </row>
    <row r="271" spans="1:2" x14ac:dyDescent="0.25">
      <c r="A271"/>
      <c r="B271"/>
    </row>
    <row r="272" spans="1:2" x14ac:dyDescent="0.25">
      <c r="A272"/>
      <c r="B272"/>
    </row>
    <row r="273" spans="1:2" x14ac:dyDescent="0.25">
      <c r="A273"/>
      <c r="B273"/>
    </row>
    <row r="274" spans="1:2" x14ac:dyDescent="0.25">
      <c r="A274"/>
      <c r="B274"/>
    </row>
    <row r="275" spans="1:2" x14ac:dyDescent="0.25">
      <c r="A275"/>
      <c r="B275"/>
    </row>
    <row r="276" spans="1:2" x14ac:dyDescent="0.25">
      <c r="A276"/>
      <c r="B276"/>
    </row>
    <row r="277" spans="1:2" x14ac:dyDescent="0.25">
      <c r="A277"/>
      <c r="B277"/>
    </row>
    <row r="278" spans="1:2" x14ac:dyDescent="0.25">
      <c r="A278"/>
      <c r="B278"/>
    </row>
    <row r="279" spans="1:2" x14ac:dyDescent="0.25">
      <c r="A279"/>
      <c r="B279"/>
    </row>
    <row r="280" spans="1:2" x14ac:dyDescent="0.25">
      <c r="A280"/>
      <c r="B280"/>
    </row>
    <row r="281" spans="1:2" x14ac:dyDescent="0.25">
      <c r="A281"/>
      <c r="B281"/>
    </row>
    <row r="282" spans="1:2" x14ac:dyDescent="0.25">
      <c r="A282"/>
      <c r="B282"/>
    </row>
    <row r="283" spans="1:2" x14ac:dyDescent="0.25">
      <c r="A283"/>
      <c r="B283"/>
    </row>
    <row r="284" spans="1:2" x14ac:dyDescent="0.25">
      <c r="A284"/>
      <c r="B284"/>
    </row>
    <row r="285" spans="1:2" x14ac:dyDescent="0.25">
      <c r="A285"/>
      <c r="B285"/>
    </row>
    <row r="286" spans="1:2" x14ac:dyDescent="0.25">
      <c r="A286"/>
      <c r="B286"/>
    </row>
    <row r="287" spans="1:2" x14ac:dyDescent="0.25">
      <c r="A287"/>
      <c r="B287"/>
    </row>
    <row r="288" spans="1:2" x14ac:dyDescent="0.25">
      <c r="A288"/>
      <c r="B288"/>
    </row>
    <row r="289" spans="1:2" x14ac:dyDescent="0.25">
      <c r="A289"/>
      <c r="B289"/>
    </row>
    <row r="290" spans="1:2" x14ac:dyDescent="0.25">
      <c r="A290"/>
      <c r="B290"/>
    </row>
    <row r="291" spans="1:2" x14ac:dyDescent="0.25">
      <c r="A291"/>
      <c r="B291"/>
    </row>
    <row r="292" spans="1:2" x14ac:dyDescent="0.25">
      <c r="A292"/>
      <c r="B292"/>
    </row>
    <row r="293" spans="1:2" x14ac:dyDescent="0.25">
      <c r="A293"/>
      <c r="B293"/>
    </row>
    <row r="294" spans="1:2" x14ac:dyDescent="0.25">
      <c r="A294"/>
      <c r="B294"/>
    </row>
    <row r="295" spans="1:2" x14ac:dyDescent="0.25">
      <c r="A295"/>
      <c r="B295"/>
    </row>
    <row r="296" spans="1:2" x14ac:dyDescent="0.25">
      <c r="A296"/>
      <c r="B296"/>
    </row>
    <row r="297" spans="1:2" x14ac:dyDescent="0.25">
      <c r="A297"/>
      <c r="B297"/>
    </row>
    <row r="298" spans="1:2" x14ac:dyDescent="0.25">
      <c r="A298"/>
      <c r="B298"/>
    </row>
    <row r="299" spans="1:2" x14ac:dyDescent="0.25">
      <c r="A299"/>
      <c r="B299"/>
    </row>
    <row r="300" spans="1:2" x14ac:dyDescent="0.25">
      <c r="A300"/>
      <c r="B300"/>
    </row>
    <row r="301" spans="1:2" x14ac:dyDescent="0.25">
      <c r="A301"/>
      <c r="B301"/>
    </row>
    <row r="302" spans="1:2" x14ac:dyDescent="0.25">
      <c r="A302"/>
      <c r="B302"/>
    </row>
    <row r="303" spans="1:2" x14ac:dyDescent="0.25">
      <c r="A303"/>
      <c r="B303"/>
    </row>
    <row r="304" spans="1:2" x14ac:dyDescent="0.25">
      <c r="A304"/>
      <c r="B304"/>
    </row>
    <row r="305" spans="1:2" x14ac:dyDescent="0.25">
      <c r="A305"/>
      <c r="B305"/>
    </row>
    <row r="306" spans="1:2" x14ac:dyDescent="0.25">
      <c r="A306"/>
      <c r="B306"/>
    </row>
    <row r="307" spans="1:2" x14ac:dyDescent="0.25">
      <c r="A307"/>
      <c r="B307"/>
    </row>
    <row r="308" spans="1:2" x14ac:dyDescent="0.25">
      <c r="A308"/>
      <c r="B308"/>
    </row>
    <row r="309" spans="1:2" x14ac:dyDescent="0.25">
      <c r="A309"/>
      <c r="B309"/>
    </row>
    <row r="310" spans="1:2" x14ac:dyDescent="0.25">
      <c r="A310"/>
      <c r="B310"/>
    </row>
    <row r="311" spans="1:2" x14ac:dyDescent="0.25">
      <c r="A311"/>
      <c r="B311"/>
    </row>
    <row r="312" spans="1:2" x14ac:dyDescent="0.25">
      <c r="A312"/>
      <c r="B312"/>
    </row>
    <row r="313" spans="1:2" x14ac:dyDescent="0.25">
      <c r="A313"/>
      <c r="B313"/>
    </row>
    <row r="314" spans="1:2" x14ac:dyDescent="0.25">
      <c r="A314"/>
      <c r="B314"/>
    </row>
    <row r="315" spans="1:2" x14ac:dyDescent="0.25">
      <c r="A315"/>
      <c r="B315"/>
    </row>
    <row r="316" spans="1:2" x14ac:dyDescent="0.25">
      <c r="A316"/>
      <c r="B316"/>
    </row>
    <row r="317" spans="1:2" x14ac:dyDescent="0.25">
      <c r="A317"/>
      <c r="B317"/>
    </row>
    <row r="318" spans="1:2" x14ac:dyDescent="0.25">
      <c r="A318"/>
      <c r="B318"/>
    </row>
    <row r="319" spans="1:2" x14ac:dyDescent="0.25">
      <c r="A319"/>
      <c r="B319"/>
    </row>
    <row r="320" spans="1:2" x14ac:dyDescent="0.25">
      <c r="A320"/>
      <c r="B320"/>
    </row>
    <row r="321" spans="1:2" x14ac:dyDescent="0.25">
      <c r="A321"/>
      <c r="B321"/>
    </row>
    <row r="322" spans="1:2" x14ac:dyDescent="0.25">
      <c r="A322"/>
      <c r="B322"/>
    </row>
    <row r="323" spans="1:2" x14ac:dyDescent="0.25">
      <c r="A323"/>
      <c r="B323"/>
    </row>
    <row r="324" spans="1:2" x14ac:dyDescent="0.25">
      <c r="A324"/>
      <c r="B324"/>
    </row>
    <row r="325" spans="1:2" x14ac:dyDescent="0.25">
      <c r="A325"/>
      <c r="B325"/>
    </row>
    <row r="326" spans="1:2" x14ac:dyDescent="0.25">
      <c r="A326"/>
      <c r="B326"/>
    </row>
    <row r="327" spans="1:2" x14ac:dyDescent="0.25">
      <c r="A327"/>
      <c r="B327"/>
    </row>
    <row r="328" spans="1:2" x14ac:dyDescent="0.25">
      <c r="A328"/>
      <c r="B328"/>
    </row>
    <row r="329" spans="1:2" x14ac:dyDescent="0.25">
      <c r="A329"/>
      <c r="B329"/>
    </row>
    <row r="330" spans="1:2" x14ac:dyDescent="0.25">
      <c r="A330"/>
      <c r="B330"/>
    </row>
    <row r="331" spans="1:2" x14ac:dyDescent="0.25">
      <c r="A331"/>
      <c r="B331"/>
    </row>
    <row r="332" spans="1:2" x14ac:dyDescent="0.25">
      <c r="A332"/>
      <c r="B332"/>
    </row>
    <row r="333" spans="1:2" x14ac:dyDescent="0.25">
      <c r="A333"/>
      <c r="B333"/>
    </row>
    <row r="334" spans="1:2" x14ac:dyDescent="0.25">
      <c r="A334"/>
      <c r="B334"/>
    </row>
    <row r="335" spans="1:2" x14ac:dyDescent="0.25">
      <c r="A335"/>
      <c r="B335"/>
    </row>
    <row r="336" spans="1:2" x14ac:dyDescent="0.25">
      <c r="A336"/>
      <c r="B336"/>
    </row>
    <row r="337" spans="1:2" x14ac:dyDescent="0.25">
      <c r="A337"/>
      <c r="B337"/>
    </row>
    <row r="338" spans="1:2" x14ac:dyDescent="0.25">
      <c r="A338"/>
      <c r="B338"/>
    </row>
    <row r="339" spans="1:2" x14ac:dyDescent="0.25">
      <c r="A339"/>
      <c r="B339"/>
    </row>
    <row r="340" spans="1:2" x14ac:dyDescent="0.25">
      <c r="A340"/>
      <c r="B340"/>
    </row>
    <row r="341" spans="1:2" x14ac:dyDescent="0.25">
      <c r="A341"/>
      <c r="B341"/>
    </row>
    <row r="342" spans="1:2" x14ac:dyDescent="0.25">
      <c r="A342"/>
      <c r="B342"/>
    </row>
    <row r="343" spans="1:2" x14ac:dyDescent="0.25">
      <c r="A343"/>
      <c r="B343"/>
    </row>
    <row r="344" spans="1:2" x14ac:dyDescent="0.25">
      <c r="A344"/>
      <c r="B344"/>
    </row>
    <row r="345" spans="1:2" x14ac:dyDescent="0.25">
      <c r="A345"/>
      <c r="B345"/>
    </row>
    <row r="346" spans="1:2" x14ac:dyDescent="0.25">
      <c r="A346"/>
      <c r="B346"/>
    </row>
    <row r="347" spans="1:2" x14ac:dyDescent="0.25">
      <c r="A347"/>
      <c r="B347"/>
    </row>
    <row r="348" spans="1:2" x14ac:dyDescent="0.25">
      <c r="A348"/>
      <c r="B348"/>
    </row>
    <row r="349" spans="1:2" x14ac:dyDescent="0.25">
      <c r="A349"/>
      <c r="B349"/>
    </row>
    <row r="350" spans="1:2" x14ac:dyDescent="0.25">
      <c r="A350"/>
      <c r="B350"/>
    </row>
    <row r="351" spans="1:2" x14ac:dyDescent="0.25">
      <c r="A351"/>
      <c r="B351"/>
    </row>
    <row r="352" spans="1:2" x14ac:dyDescent="0.25">
      <c r="A352"/>
      <c r="B352"/>
    </row>
    <row r="353" spans="1:2" x14ac:dyDescent="0.25">
      <c r="A353"/>
      <c r="B353"/>
    </row>
    <row r="354" spans="1:2" x14ac:dyDescent="0.25">
      <c r="A354"/>
      <c r="B354"/>
    </row>
    <row r="355" spans="1:2" x14ac:dyDescent="0.25">
      <c r="A355"/>
      <c r="B355"/>
    </row>
    <row r="356" spans="1:2" x14ac:dyDescent="0.25">
      <c r="A356"/>
      <c r="B356"/>
    </row>
    <row r="357" spans="1:2" x14ac:dyDescent="0.25">
      <c r="A357"/>
      <c r="B357"/>
    </row>
    <row r="358" spans="1:2" x14ac:dyDescent="0.25">
      <c r="A358"/>
      <c r="B358"/>
    </row>
    <row r="359" spans="1:2" x14ac:dyDescent="0.25">
      <c r="A359"/>
      <c r="B359"/>
    </row>
    <row r="360" spans="1:2" x14ac:dyDescent="0.25">
      <c r="A360"/>
      <c r="B360"/>
    </row>
    <row r="361" spans="1:2" x14ac:dyDescent="0.25">
      <c r="A361"/>
      <c r="B361"/>
    </row>
    <row r="362" spans="1:2" x14ac:dyDescent="0.25">
      <c r="A362"/>
      <c r="B362"/>
    </row>
    <row r="363" spans="1:2" x14ac:dyDescent="0.25">
      <c r="A363"/>
      <c r="B363"/>
    </row>
    <row r="364" spans="1:2" x14ac:dyDescent="0.25">
      <c r="A364"/>
      <c r="B364"/>
    </row>
    <row r="365" spans="1:2" x14ac:dyDescent="0.25">
      <c r="A365"/>
      <c r="B365"/>
    </row>
    <row r="366" spans="1:2" x14ac:dyDescent="0.25">
      <c r="A366"/>
      <c r="B366"/>
    </row>
    <row r="367" spans="1:2" x14ac:dyDescent="0.25">
      <c r="A367"/>
      <c r="B367"/>
    </row>
    <row r="368" spans="1:2" x14ac:dyDescent="0.25">
      <c r="A368"/>
      <c r="B368"/>
    </row>
    <row r="369" spans="1:2" x14ac:dyDescent="0.25">
      <c r="A369"/>
      <c r="B369"/>
    </row>
    <row r="370" spans="1:2" x14ac:dyDescent="0.25">
      <c r="A370"/>
      <c r="B370"/>
    </row>
    <row r="371" spans="1:2" x14ac:dyDescent="0.25">
      <c r="A371"/>
      <c r="B371"/>
    </row>
    <row r="372" spans="1:2" x14ac:dyDescent="0.25">
      <c r="A372"/>
      <c r="B372"/>
    </row>
    <row r="373" spans="1:2" x14ac:dyDescent="0.25">
      <c r="A373"/>
      <c r="B373"/>
    </row>
    <row r="374" spans="1:2" x14ac:dyDescent="0.25">
      <c r="A374"/>
      <c r="B374"/>
    </row>
    <row r="375" spans="1:2" x14ac:dyDescent="0.25">
      <c r="A375"/>
      <c r="B375"/>
    </row>
    <row r="376" spans="1:2" x14ac:dyDescent="0.25">
      <c r="A376"/>
      <c r="B376"/>
    </row>
    <row r="377" spans="1:2" x14ac:dyDescent="0.25">
      <c r="A377"/>
      <c r="B377"/>
    </row>
    <row r="378" spans="1:2" x14ac:dyDescent="0.25">
      <c r="A378"/>
      <c r="B378"/>
    </row>
    <row r="379" spans="1:2" x14ac:dyDescent="0.25">
      <c r="A379"/>
      <c r="B379"/>
    </row>
    <row r="380" spans="1:2" x14ac:dyDescent="0.25">
      <c r="A380"/>
      <c r="B380"/>
    </row>
    <row r="381" spans="1:2" x14ac:dyDescent="0.25">
      <c r="A381"/>
      <c r="B381"/>
    </row>
    <row r="382" spans="1:2" x14ac:dyDescent="0.25">
      <c r="A382"/>
      <c r="B382"/>
    </row>
    <row r="383" spans="1:2" x14ac:dyDescent="0.25">
      <c r="A383"/>
      <c r="B383"/>
    </row>
    <row r="384" spans="1:2" x14ac:dyDescent="0.25">
      <c r="A384"/>
      <c r="B384"/>
    </row>
    <row r="385" spans="1:2" x14ac:dyDescent="0.25">
      <c r="A385"/>
      <c r="B385"/>
    </row>
    <row r="386" spans="1:2" x14ac:dyDescent="0.25">
      <c r="A386"/>
      <c r="B386"/>
    </row>
    <row r="387" spans="1:2" x14ac:dyDescent="0.25">
      <c r="A387"/>
      <c r="B387"/>
    </row>
    <row r="388" spans="1:2" x14ac:dyDescent="0.25">
      <c r="A388"/>
      <c r="B388"/>
    </row>
    <row r="389" spans="1:2" x14ac:dyDescent="0.25">
      <c r="A389"/>
      <c r="B389"/>
    </row>
    <row r="390" spans="1:2" x14ac:dyDescent="0.25">
      <c r="A390"/>
      <c r="B390"/>
    </row>
    <row r="391" spans="1:2" x14ac:dyDescent="0.25">
      <c r="A391"/>
      <c r="B391"/>
    </row>
    <row r="392" spans="1:2" x14ac:dyDescent="0.25">
      <c r="A392"/>
      <c r="B392"/>
    </row>
    <row r="393" spans="1:2" x14ac:dyDescent="0.25">
      <c r="A393"/>
      <c r="B393"/>
    </row>
    <row r="394" spans="1:2" x14ac:dyDescent="0.25">
      <c r="A394"/>
      <c r="B394"/>
    </row>
    <row r="395" spans="1:2" x14ac:dyDescent="0.25">
      <c r="A395"/>
      <c r="B395"/>
    </row>
    <row r="396" spans="1:2" x14ac:dyDescent="0.25">
      <c r="A396"/>
      <c r="B396"/>
    </row>
    <row r="397" spans="1:2" x14ac:dyDescent="0.25">
      <c r="A397"/>
      <c r="B397"/>
    </row>
    <row r="398" spans="1:2" x14ac:dyDescent="0.25">
      <c r="A398"/>
      <c r="B398"/>
    </row>
    <row r="399" spans="1:2" x14ac:dyDescent="0.25">
      <c r="A399"/>
      <c r="B399"/>
    </row>
    <row r="400" spans="1:2" x14ac:dyDescent="0.25">
      <c r="A400"/>
      <c r="B400"/>
    </row>
    <row r="401" spans="1:2" x14ac:dyDescent="0.25">
      <c r="A401"/>
      <c r="B401"/>
    </row>
    <row r="402" spans="1:2" x14ac:dyDescent="0.25">
      <c r="A402"/>
      <c r="B402"/>
    </row>
    <row r="403" spans="1:2" x14ac:dyDescent="0.25">
      <c r="A403"/>
      <c r="B403"/>
    </row>
    <row r="404" spans="1:2" x14ac:dyDescent="0.25">
      <c r="A404"/>
      <c r="B404"/>
    </row>
    <row r="405" spans="1:2" x14ac:dyDescent="0.25">
      <c r="A405"/>
      <c r="B405"/>
    </row>
    <row r="406" spans="1:2" x14ac:dyDescent="0.25">
      <c r="A406"/>
      <c r="B406"/>
    </row>
    <row r="407" spans="1:2" x14ac:dyDescent="0.25">
      <c r="A407"/>
      <c r="B407"/>
    </row>
    <row r="408" spans="1:2" x14ac:dyDescent="0.25">
      <c r="A408"/>
      <c r="B408"/>
    </row>
    <row r="409" spans="1:2" x14ac:dyDescent="0.25">
      <c r="A409"/>
      <c r="B409"/>
    </row>
    <row r="410" spans="1:2" x14ac:dyDescent="0.25">
      <c r="A410"/>
      <c r="B410"/>
    </row>
    <row r="411" spans="1:2" x14ac:dyDescent="0.25">
      <c r="A411"/>
      <c r="B411"/>
    </row>
    <row r="412" spans="1:2" x14ac:dyDescent="0.25">
      <c r="A412"/>
      <c r="B412"/>
    </row>
    <row r="413" spans="1:2" x14ac:dyDescent="0.25">
      <c r="A413"/>
      <c r="B413"/>
    </row>
    <row r="414" spans="1:2" x14ac:dyDescent="0.25">
      <c r="A414"/>
      <c r="B414"/>
    </row>
    <row r="415" spans="1:2" x14ac:dyDescent="0.25">
      <c r="A415"/>
      <c r="B415"/>
    </row>
    <row r="416" spans="1:2" x14ac:dyDescent="0.25">
      <c r="A416"/>
      <c r="B416"/>
    </row>
    <row r="417" spans="1:2" x14ac:dyDescent="0.25">
      <c r="A417"/>
      <c r="B417"/>
    </row>
    <row r="418" spans="1:2" x14ac:dyDescent="0.25">
      <c r="A418"/>
      <c r="B418"/>
    </row>
    <row r="419" spans="1:2" x14ac:dyDescent="0.25">
      <c r="A419"/>
      <c r="B419"/>
    </row>
    <row r="420" spans="1:2" x14ac:dyDescent="0.25">
      <c r="A420"/>
      <c r="B420"/>
    </row>
    <row r="421" spans="1:2" x14ac:dyDescent="0.25">
      <c r="A421"/>
      <c r="B421"/>
    </row>
    <row r="422" spans="1:2" x14ac:dyDescent="0.25">
      <c r="A422"/>
      <c r="B422"/>
    </row>
    <row r="423" spans="1:2" x14ac:dyDescent="0.25">
      <c r="A423"/>
      <c r="B423"/>
    </row>
    <row r="424" spans="1:2" x14ac:dyDescent="0.25">
      <c r="A424"/>
      <c r="B424"/>
    </row>
    <row r="425" spans="1:2" x14ac:dyDescent="0.25">
      <c r="A425"/>
      <c r="B425"/>
    </row>
    <row r="426" spans="1:2" x14ac:dyDescent="0.25">
      <c r="A426"/>
      <c r="B426"/>
    </row>
    <row r="427" spans="1:2" x14ac:dyDescent="0.25">
      <c r="A427"/>
      <c r="B427"/>
    </row>
    <row r="428" spans="1:2" x14ac:dyDescent="0.25">
      <c r="A428"/>
      <c r="B428"/>
    </row>
    <row r="429" spans="1:2" x14ac:dyDescent="0.25">
      <c r="A429"/>
      <c r="B429"/>
    </row>
    <row r="430" spans="1:2" x14ac:dyDescent="0.25">
      <c r="A430"/>
      <c r="B430"/>
    </row>
    <row r="431" spans="1:2" x14ac:dyDescent="0.25">
      <c r="A431"/>
      <c r="B431"/>
    </row>
    <row r="432" spans="1:2" x14ac:dyDescent="0.25">
      <c r="A432"/>
      <c r="B432"/>
    </row>
    <row r="433" spans="1:2" x14ac:dyDescent="0.25">
      <c r="A433"/>
      <c r="B433"/>
    </row>
    <row r="434" spans="1:2" x14ac:dyDescent="0.25">
      <c r="A434"/>
      <c r="B434"/>
    </row>
    <row r="435" spans="1:2" x14ac:dyDescent="0.25">
      <c r="A435"/>
      <c r="B435"/>
    </row>
    <row r="436" spans="1:2" x14ac:dyDescent="0.25">
      <c r="A436"/>
      <c r="B436"/>
    </row>
    <row r="437" spans="1:2" x14ac:dyDescent="0.25">
      <c r="A437"/>
      <c r="B437"/>
    </row>
    <row r="438" spans="1:2" x14ac:dyDescent="0.25">
      <c r="A438"/>
      <c r="B438"/>
    </row>
    <row r="439" spans="1:2" x14ac:dyDescent="0.25">
      <c r="A439"/>
      <c r="B439"/>
    </row>
    <row r="440" spans="1:2" x14ac:dyDescent="0.25">
      <c r="A440"/>
      <c r="B440"/>
    </row>
    <row r="441" spans="1:2" x14ac:dyDescent="0.25">
      <c r="A441"/>
      <c r="B441"/>
    </row>
    <row r="442" spans="1:2" x14ac:dyDescent="0.25">
      <c r="A442"/>
      <c r="B442"/>
    </row>
    <row r="443" spans="1:2" x14ac:dyDescent="0.25">
      <c r="A443"/>
      <c r="B443"/>
    </row>
    <row r="444" spans="1:2" x14ac:dyDescent="0.25">
      <c r="A444"/>
      <c r="B444"/>
    </row>
    <row r="445" spans="1:2" x14ac:dyDescent="0.25">
      <c r="A445"/>
      <c r="B445"/>
    </row>
    <row r="446" spans="1:2" x14ac:dyDescent="0.25">
      <c r="A446"/>
      <c r="B446"/>
    </row>
    <row r="447" spans="1:2" x14ac:dyDescent="0.25">
      <c r="A447"/>
      <c r="B447"/>
    </row>
    <row r="448" spans="1:2" x14ac:dyDescent="0.25">
      <c r="A448"/>
      <c r="B448"/>
    </row>
    <row r="449" spans="1:2" x14ac:dyDescent="0.25">
      <c r="A449"/>
      <c r="B449"/>
    </row>
    <row r="450" spans="1:2" x14ac:dyDescent="0.25">
      <c r="A450"/>
      <c r="B450"/>
    </row>
    <row r="451" spans="1:2" x14ac:dyDescent="0.25">
      <c r="A451"/>
      <c r="B451"/>
    </row>
    <row r="452" spans="1:2" x14ac:dyDescent="0.25">
      <c r="A452"/>
      <c r="B452"/>
    </row>
    <row r="453" spans="1:2" x14ac:dyDescent="0.25">
      <c r="A453"/>
      <c r="B453"/>
    </row>
    <row r="454" spans="1:2" x14ac:dyDescent="0.25">
      <c r="A454"/>
      <c r="B454"/>
    </row>
    <row r="455" spans="1:2" x14ac:dyDescent="0.25">
      <c r="A455"/>
      <c r="B455"/>
    </row>
    <row r="456" spans="1:2" x14ac:dyDescent="0.25">
      <c r="A456"/>
      <c r="B456"/>
    </row>
    <row r="457" spans="1:2" x14ac:dyDescent="0.25">
      <c r="A457"/>
      <c r="B457"/>
    </row>
    <row r="458" spans="1:2" x14ac:dyDescent="0.25">
      <c r="A458"/>
      <c r="B458"/>
    </row>
    <row r="459" spans="1:2" x14ac:dyDescent="0.25">
      <c r="A459"/>
      <c r="B459"/>
    </row>
    <row r="460" spans="1:2" x14ac:dyDescent="0.25">
      <c r="A460"/>
      <c r="B460"/>
    </row>
    <row r="461" spans="1:2" x14ac:dyDescent="0.25">
      <c r="A461"/>
      <c r="B461"/>
    </row>
    <row r="462" spans="1:2" x14ac:dyDescent="0.25">
      <c r="A462"/>
      <c r="B462"/>
    </row>
    <row r="463" spans="1:2" x14ac:dyDescent="0.25">
      <c r="A463"/>
      <c r="B463"/>
    </row>
    <row r="464" spans="1:2" x14ac:dyDescent="0.25">
      <c r="A464"/>
      <c r="B464"/>
    </row>
    <row r="465" spans="1:2" x14ac:dyDescent="0.25">
      <c r="A465"/>
      <c r="B465"/>
    </row>
    <row r="466" spans="1:2" x14ac:dyDescent="0.25">
      <c r="A466"/>
      <c r="B466"/>
    </row>
    <row r="467" spans="1:2" x14ac:dyDescent="0.25">
      <c r="A467"/>
      <c r="B467"/>
    </row>
    <row r="468" spans="1:2" x14ac:dyDescent="0.25">
      <c r="A468"/>
      <c r="B468"/>
    </row>
    <row r="469" spans="1:2" x14ac:dyDescent="0.25">
      <c r="A469"/>
      <c r="B469"/>
    </row>
    <row r="470" spans="1:2" x14ac:dyDescent="0.25">
      <c r="A470"/>
      <c r="B470"/>
    </row>
    <row r="471" spans="1:2" x14ac:dyDescent="0.25">
      <c r="A471"/>
      <c r="B471"/>
    </row>
    <row r="472" spans="1:2" x14ac:dyDescent="0.25">
      <c r="A472"/>
      <c r="B472"/>
    </row>
    <row r="473" spans="1:2" x14ac:dyDescent="0.25">
      <c r="A473"/>
      <c r="B473"/>
    </row>
    <row r="474" spans="1:2" x14ac:dyDescent="0.25">
      <c r="A474"/>
      <c r="B474"/>
    </row>
    <row r="475" spans="1:2" x14ac:dyDescent="0.25">
      <c r="A475"/>
      <c r="B475"/>
    </row>
    <row r="476" spans="1:2" x14ac:dyDescent="0.25">
      <c r="A476"/>
      <c r="B476"/>
    </row>
    <row r="477" spans="1:2" x14ac:dyDescent="0.25">
      <c r="A477"/>
      <c r="B477"/>
    </row>
    <row r="478" spans="1:2" x14ac:dyDescent="0.25">
      <c r="A478"/>
      <c r="B478"/>
    </row>
    <row r="479" spans="1:2" x14ac:dyDescent="0.25">
      <c r="A479"/>
      <c r="B479"/>
    </row>
    <row r="480" spans="1:2" x14ac:dyDescent="0.25">
      <c r="A480"/>
      <c r="B480"/>
    </row>
    <row r="481" spans="1:2" x14ac:dyDescent="0.25">
      <c r="A481"/>
      <c r="B481"/>
    </row>
    <row r="482" spans="1:2" x14ac:dyDescent="0.25">
      <c r="A482"/>
      <c r="B482"/>
    </row>
    <row r="483" spans="1:2" x14ac:dyDescent="0.25">
      <c r="A483"/>
      <c r="B483"/>
    </row>
    <row r="484" spans="1:2" x14ac:dyDescent="0.25">
      <c r="A484"/>
      <c r="B484"/>
    </row>
    <row r="485" spans="1:2" x14ac:dyDescent="0.25">
      <c r="A485"/>
      <c r="B485"/>
    </row>
    <row r="486" spans="1:2" x14ac:dyDescent="0.25">
      <c r="A486"/>
      <c r="B486"/>
    </row>
    <row r="487" spans="1:2" x14ac:dyDescent="0.25">
      <c r="A487"/>
      <c r="B487"/>
    </row>
    <row r="488" spans="1:2" x14ac:dyDescent="0.25">
      <c r="A488"/>
      <c r="B488"/>
    </row>
    <row r="489" spans="1:2" x14ac:dyDescent="0.25">
      <c r="A489"/>
      <c r="B489"/>
    </row>
    <row r="490" spans="1:2" x14ac:dyDescent="0.25">
      <c r="A490"/>
      <c r="B490"/>
    </row>
    <row r="491" spans="1:2" x14ac:dyDescent="0.25">
      <c r="A491"/>
      <c r="B491"/>
    </row>
    <row r="492" spans="1:2" x14ac:dyDescent="0.25">
      <c r="A492"/>
      <c r="B492"/>
    </row>
    <row r="493" spans="1:2" x14ac:dyDescent="0.25">
      <c r="A493"/>
      <c r="B493"/>
    </row>
    <row r="494" spans="1:2" x14ac:dyDescent="0.25">
      <c r="A494"/>
      <c r="B494"/>
    </row>
    <row r="495" spans="1:2" x14ac:dyDescent="0.25">
      <c r="A495"/>
      <c r="B495"/>
    </row>
    <row r="496" spans="1:2" x14ac:dyDescent="0.25">
      <c r="A496"/>
      <c r="B496"/>
    </row>
    <row r="497" spans="1:2" x14ac:dyDescent="0.25">
      <c r="A497"/>
      <c r="B497"/>
    </row>
    <row r="498" spans="1:2" x14ac:dyDescent="0.25">
      <c r="A498"/>
      <c r="B498"/>
    </row>
    <row r="499" spans="1:2" x14ac:dyDescent="0.25">
      <c r="A499"/>
      <c r="B499"/>
    </row>
    <row r="500" spans="1:2" x14ac:dyDescent="0.25">
      <c r="A500"/>
      <c r="B500"/>
    </row>
    <row r="501" spans="1:2" x14ac:dyDescent="0.25">
      <c r="A501"/>
      <c r="B501"/>
    </row>
    <row r="502" spans="1:2" x14ac:dyDescent="0.25">
      <c r="A502"/>
      <c r="B502"/>
    </row>
    <row r="503" spans="1:2" x14ac:dyDescent="0.25">
      <c r="A503"/>
      <c r="B503"/>
    </row>
    <row r="504" spans="1:2" x14ac:dyDescent="0.25">
      <c r="A504"/>
      <c r="B504"/>
    </row>
    <row r="505" spans="1:2" x14ac:dyDescent="0.25">
      <c r="A505"/>
      <c r="B505"/>
    </row>
    <row r="506" spans="1:2" x14ac:dyDescent="0.25">
      <c r="A506"/>
      <c r="B506"/>
    </row>
    <row r="507" spans="1:2" x14ac:dyDescent="0.25">
      <c r="A507"/>
      <c r="B507"/>
    </row>
    <row r="508" spans="1:2" x14ac:dyDescent="0.25">
      <c r="A508"/>
      <c r="B508"/>
    </row>
    <row r="509" spans="1:2" x14ac:dyDescent="0.25">
      <c r="A509"/>
      <c r="B509"/>
    </row>
    <row r="510" spans="1:2" x14ac:dyDescent="0.25">
      <c r="A510"/>
      <c r="B510"/>
    </row>
    <row r="511" spans="1:2" x14ac:dyDescent="0.25">
      <c r="A511"/>
      <c r="B511"/>
    </row>
    <row r="512" spans="1:2" x14ac:dyDescent="0.25">
      <c r="A512"/>
      <c r="B512"/>
    </row>
    <row r="513" spans="1:2" x14ac:dyDescent="0.25">
      <c r="A513"/>
      <c r="B513"/>
    </row>
    <row r="514" spans="1:2" x14ac:dyDescent="0.25">
      <c r="A514"/>
      <c r="B514"/>
    </row>
    <row r="515" spans="1:2" x14ac:dyDescent="0.25">
      <c r="A515"/>
      <c r="B515"/>
    </row>
    <row r="516" spans="1:2" x14ac:dyDescent="0.25">
      <c r="A516"/>
      <c r="B516"/>
    </row>
    <row r="517" spans="1:2" x14ac:dyDescent="0.25">
      <c r="A517"/>
      <c r="B517"/>
    </row>
    <row r="518" spans="1:2" x14ac:dyDescent="0.25">
      <c r="A518"/>
      <c r="B518"/>
    </row>
    <row r="519" spans="1:2" x14ac:dyDescent="0.25">
      <c r="A519"/>
      <c r="B519"/>
    </row>
    <row r="520" spans="1:2" x14ac:dyDescent="0.25">
      <c r="A520"/>
      <c r="B520"/>
    </row>
    <row r="521" spans="1:2" x14ac:dyDescent="0.25">
      <c r="A521"/>
      <c r="B521"/>
    </row>
    <row r="522" spans="1:2" x14ac:dyDescent="0.25">
      <c r="A522"/>
      <c r="B522"/>
    </row>
    <row r="523" spans="1:2" x14ac:dyDescent="0.25">
      <c r="A523"/>
      <c r="B523"/>
    </row>
    <row r="524" spans="1:2" x14ac:dyDescent="0.25">
      <c r="A524"/>
      <c r="B524"/>
    </row>
    <row r="525" spans="1:2" x14ac:dyDescent="0.25">
      <c r="A525"/>
      <c r="B525"/>
    </row>
    <row r="526" spans="1:2" x14ac:dyDescent="0.25">
      <c r="A526"/>
      <c r="B526"/>
    </row>
    <row r="527" spans="1:2" x14ac:dyDescent="0.25">
      <c r="A527"/>
      <c r="B527"/>
    </row>
    <row r="528" spans="1:2" x14ac:dyDescent="0.25">
      <c r="A528"/>
      <c r="B528"/>
    </row>
    <row r="529" spans="1:2" x14ac:dyDescent="0.25">
      <c r="A529"/>
      <c r="B529"/>
    </row>
    <row r="530" spans="1:2" x14ac:dyDescent="0.25">
      <c r="A530"/>
      <c r="B530"/>
    </row>
    <row r="531" spans="1:2" x14ac:dyDescent="0.25">
      <c r="A531"/>
      <c r="B531"/>
    </row>
    <row r="532" spans="1:2" x14ac:dyDescent="0.25">
      <c r="A532"/>
      <c r="B532"/>
    </row>
    <row r="533" spans="1:2" x14ac:dyDescent="0.25">
      <c r="A533"/>
      <c r="B533"/>
    </row>
    <row r="534" spans="1:2" x14ac:dyDescent="0.25">
      <c r="A534"/>
      <c r="B534"/>
    </row>
    <row r="535" spans="1:2" x14ac:dyDescent="0.25">
      <c r="A535"/>
      <c r="B535"/>
    </row>
    <row r="536" spans="1:2" x14ac:dyDescent="0.25">
      <c r="A536"/>
      <c r="B536"/>
    </row>
    <row r="537" spans="1:2" x14ac:dyDescent="0.25">
      <c r="A537"/>
      <c r="B537"/>
    </row>
    <row r="538" spans="1:2" x14ac:dyDescent="0.25">
      <c r="A538"/>
      <c r="B538"/>
    </row>
    <row r="539" spans="1:2" x14ac:dyDescent="0.25">
      <c r="A539"/>
      <c r="B539"/>
    </row>
    <row r="540" spans="1:2" x14ac:dyDescent="0.25">
      <c r="A540"/>
      <c r="B540"/>
    </row>
    <row r="541" spans="1:2" x14ac:dyDescent="0.25">
      <c r="A541"/>
      <c r="B541"/>
    </row>
    <row r="542" spans="1:2" x14ac:dyDescent="0.25">
      <c r="A542"/>
      <c r="B542"/>
    </row>
    <row r="543" spans="1:2" x14ac:dyDescent="0.25">
      <c r="A543"/>
      <c r="B543"/>
    </row>
    <row r="544" spans="1:2" x14ac:dyDescent="0.25">
      <c r="A544"/>
      <c r="B544"/>
    </row>
    <row r="545" spans="1:2" x14ac:dyDescent="0.25">
      <c r="A545"/>
      <c r="B545"/>
    </row>
    <row r="546" spans="1:2" x14ac:dyDescent="0.25">
      <c r="A546"/>
      <c r="B546"/>
    </row>
    <row r="547" spans="1:2" x14ac:dyDescent="0.25">
      <c r="A547"/>
      <c r="B547"/>
    </row>
    <row r="548" spans="1:2" x14ac:dyDescent="0.25">
      <c r="A548"/>
      <c r="B548"/>
    </row>
    <row r="549" spans="1:2" x14ac:dyDescent="0.25">
      <c r="A549"/>
      <c r="B549"/>
    </row>
    <row r="550" spans="1:2" x14ac:dyDescent="0.25">
      <c r="A550"/>
      <c r="B550"/>
    </row>
    <row r="551" spans="1:2" x14ac:dyDescent="0.25">
      <c r="A551"/>
      <c r="B551"/>
    </row>
    <row r="552" spans="1:2" x14ac:dyDescent="0.25">
      <c r="A552"/>
      <c r="B552"/>
    </row>
    <row r="553" spans="1:2" x14ac:dyDescent="0.25">
      <c r="A553"/>
      <c r="B553"/>
    </row>
    <row r="554" spans="1:2" x14ac:dyDescent="0.25">
      <c r="A554"/>
      <c r="B554"/>
    </row>
    <row r="555" spans="1:2" x14ac:dyDescent="0.25">
      <c r="A555"/>
      <c r="B555"/>
    </row>
    <row r="556" spans="1:2" x14ac:dyDescent="0.25">
      <c r="A556"/>
      <c r="B556"/>
    </row>
    <row r="557" spans="1:2" x14ac:dyDescent="0.25">
      <c r="A557"/>
      <c r="B557"/>
    </row>
    <row r="558" spans="1:2" x14ac:dyDescent="0.25">
      <c r="A558"/>
      <c r="B558"/>
    </row>
    <row r="559" spans="1:2" x14ac:dyDescent="0.25">
      <c r="A559"/>
      <c r="B559"/>
    </row>
    <row r="560" spans="1:2" x14ac:dyDescent="0.25">
      <c r="A560"/>
      <c r="B560"/>
    </row>
    <row r="561" spans="1:2" x14ac:dyDescent="0.25">
      <c r="A561"/>
      <c r="B561"/>
    </row>
    <row r="562" spans="1:2" x14ac:dyDescent="0.25">
      <c r="A562"/>
      <c r="B562"/>
    </row>
    <row r="563" spans="1:2" x14ac:dyDescent="0.25">
      <c r="A563"/>
      <c r="B563"/>
    </row>
    <row r="564" spans="1:2" x14ac:dyDescent="0.25">
      <c r="A564"/>
      <c r="B564"/>
    </row>
    <row r="565" spans="1:2" x14ac:dyDescent="0.25">
      <c r="A565"/>
      <c r="B565"/>
    </row>
    <row r="566" spans="1:2" x14ac:dyDescent="0.25">
      <c r="A566"/>
      <c r="B566"/>
    </row>
    <row r="567" spans="1:2" x14ac:dyDescent="0.25">
      <c r="A567"/>
      <c r="B567"/>
    </row>
    <row r="568" spans="1:2" x14ac:dyDescent="0.25">
      <c r="A568"/>
      <c r="B568"/>
    </row>
    <row r="569" spans="1:2" x14ac:dyDescent="0.25">
      <c r="A569"/>
      <c r="B569"/>
    </row>
    <row r="570" spans="1:2" x14ac:dyDescent="0.25">
      <c r="A570"/>
      <c r="B570"/>
    </row>
    <row r="571" spans="1:2" x14ac:dyDescent="0.25">
      <c r="A571"/>
      <c r="B571"/>
    </row>
    <row r="572" spans="1:2" x14ac:dyDescent="0.25">
      <c r="A572"/>
      <c r="B572"/>
    </row>
    <row r="573" spans="1:2" x14ac:dyDescent="0.25">
      <c r="A573"/>
      <c r="B573"/>
    </row>
    <row r="574" spans="1:2" x14ac:dyDescent="0.25">
      <c r="A574"/>
      <c r="B574"/>
    </row>
    <row r="575" spans="1:2" x14ac:dyDescent="0.25">
      <c r="A575"/>
      <c r="B575"/>
    </row>
    <row r="576" spans="1:2" x14ac:dyDescent="0.25">
      <c r="A576"/>
      <c r="B576"/>
    </row>
    <row r="577" spans="1:2" x14ac:dyDescent="0.25">
      <c r="A577"/>
      <c r="B577"/>
    </row>
    <row r="578" spans="1:2" x14ac:dyDescent="0.25">
      <c r="A578"/>
      <c r="B578"/>
    </row>
    <row r="579" spans="1:2" x14ac:dyDescent="0.25">
      <c r="A579"/>
      <c r="B579"/>
    </row>
    <row r="580" spans="1:2" x14ac:dyDescent="0.25">
      <c r="A580"/>
      <c r="B580"/>
    </row>
    <row r="581" spans="1:2" x14ac:dyDescent="0.25">
      <c r="A581"/>
      <c r="B581"/>
    </row>
    <row r="582" spans="1:2" x14ac:dyDescent="0.25">
      <c r="A582"/>
      <c r="B582"/>
    </row>
    <row r="583" spans="1:2" x14ac:dyDescent="0.25">
      <c r="A583"/>
      <c r="B583"/>
    </row>
    <row r="584" spans="1:2" x14ac:dyDescent="0.25">
      <c r="A584"/>
      <c r="B584"/>
    </row>
    <row r="585" spans="1:2" x14ac:dyDescent="0.25">
      <c r="A585"/>
      <c r="B585"/>
    </row>
    <row r="586" spans="1:2" x14ac:dyDescent="0.25">
      <c r="A586"/>
      <c r="B586"/>
    </row>
    <row r="587" spans="1:2" x14ac:dyDescent="0.25">
      <c r="A587"/>
      <c r="B587"/>
    </row>
    <row r="588" spans="1:2" x14ac:dyDescent="0.25">
      <c r="A588"/>
      <c r="B588"/>
    </row>
    <row r="589" spans="1:2" x14ac:dyDescent="0.25">
      <c r="A589"/>
      <c r="B589"/>
    </row>
    <row r="590" spans="1:2" x14ac:dyDescent="0.25">
      <c r="A590"/>
      <c r="B590"/>
    </row>
    <row r="591" spans="1:2" x14ac:dyDescent="0.25">
      <c r="A591"/>
      <c r="B591"/>
    </row>
    <row r="592" spans="1:2" x14ac:dyDescent="0.25">
      <c r="A592"/>
      <c r="B592"/>
    </row>
    <row r="593" spans="1:2" x14ac:dyDescent="0.25">
      <c r="A593"/>
      <c r="B593"/>
    </row>
    <row r="594" spans="1:2" x14ac:dyDescent="0.25">
      <c r="A594"/>
      <c r="B594"/>
    </row>
    <row r="595" spans="1:2" x14ac:dyDescent="0.25">
      <c r="A595"/>
      <c r="B595"/>
    </row>
    <row r="596" spans="1:2" x14ac:dyDescent="0.25">
      <c r="A596"/>
      <c r="B596"/>
    </row>
    <row r="597" spans="1:2" x14ac:dyDescent="0.25">
      <c r="A597"/>
      <c r="B597"/>
    </row>
    <row r="598" spans="1:2" x14ac:dyDescent="0.25">
      <c r="A598"/>
      <c r="B598"/>
    </row>
    <row r="599" spans="1:2" x14ac:dyDescent="0.25">
      <c r="A599"/>
      <c r="B599"/>
    </row>
    <row r="600" spans="1:2" x14ac:dyDescent="0.25">
      <c r="A600"/>
      <c r="B600"/>
    </row>
    <row r="601" spans="1:2" x14ac:dyDescent="0.25">
      <c r="A601"/>
      <c r="B601"/>
    </row>
    <row r="602" spans="1:2" x14ac:dyDescent="0.25">
      <c r="A602"/>
      <c r="B602"/>
    </row>
    <row r="603" spans="1:2" x14ac:dyDescent="0.25">
      <c r="A603"/>
      <c r="B603"/>
    </row>
    <row r="604" spans="1:2" x14ac:dyDescent="0.25">
      <c r="A604"/>
      <c r="B604"/>
    </row>
    <row r="605" spans="1:2" x14ac:dyDescent="0.25">
      <c r="A605"/>
      <c r="B605"/>
    </row>
    <row r="606" spans="1:2" x14ac:dyDescent="0.25">
      <c r="A606"/>
      <c r="B606"/>
    </row>
    <row r="607" spans="1:2" x14ac:dyDescent="0.25">
      <c r="A607"/>
      <c r="B607"/>
    </row>
    <row r="608" spans="1:2" x14ac:dyDescent="0.25">
      <c r="A608"/>
      <c r="B608"/>
    </row>
    <row r="609" spans="1:2" x14ac:dyDescent="0.25">
      <c r="A609"/>
      <c r="B609"/>
    </row>
    <row r="610" spans="1:2" x14ac:dyDescent="0.25">
      <c r="A610"/>
      <c r="B610"/>
    </row>
    <row r="611" spans="1:2" x14ac:dyDescent="0.25">
      <c r="A611"/>
      <c r="B611"/>
    </row>
    <row r="612" spans="1:2" x14ac:dyDescent="0.25">
      <c r="A612"/>
      <c r="B612"/>
    </row>
    <row r="613" spans="1:2" x14ac:dyDescent="0.25">
      <c r="A613"/>
      <c r="B613"/>
    </row>
    <row r="614" spans="1:2" x14ac:dyDescent="0.25">
      <c r="A614"/>
      <c r="B614"/>
    </row>
    <row r="615" spans="1:2" x14ac:dyDescent="0.25">
      <c r="A615"/>
      <c r="B615"/>
    </row>
    <row r="616" spans="1:2" x14ac:dyDescent="0.25">
      <c r="A616"/>
      <c r="B616"/>
    </row>
    <row r="617" spans="1:2" x14ac:dyDescent="0.25">
      <c r="A617"/>
      <c r="B617"/>
    </row>
    <row r="618" spans="1:2" x14ac:dyDescent="0.25">
      <c r="A618"/>
      <c r="B618"/>
    </row>
    <row r="619" spans="1:2" x14ac:dyDescent="0.25">
      <c r="A619"/>
      <c r="B619"/>
    </row>
    <row r="620" spans="1:2" x14ac:dyDescent="0.25">
      <c r="A620"/>
      <c r="B620"/>
    </row>
    <row r="621" spans="1:2" x14ac:dyDescent="0.25">
      <c r="A621"/>
      <c r="B621"/>
    </row>
    <row r="622" spans="1:2" x14ac:dyDescent="0.25">
      <c r="A622"/>
      <c r="B622"/>
    </row>
    <row r="623" spans="1:2" x14ac:dyDescent="0.25">
      <c r="A623"/>
      <c r="B623"/>
    </row>
    <row r="624" spans="1:2" x14ac:dyDescent="0.25">
      <c r="A624"/>
      <c r="B624"/>
    </row>
    <row r="625" spans="1:2" x14ac:dyDescent="0.25">
      <c r="A625"/>
      <c r="B625"/>
    </row>
    <row r="626" spans="1:2" x14ac:dyDescent="0.25">
      <c r="A626"/>
      <c r="B626"/>
    </row>
    <row r="627" spans="1:2" x14ac:dyDescent="0.25">
      <c r="A627"/>
      <c r="B627"/>
    </row>
    <row r="628" spans="1:2" x14ac:dyDescent="0.25">
      <c r="A628"/>
      <c r="B628"/>
    </row>
    <row r="629" spans="1:2" x14ac:dyDescent="0.25">
      <c r="A629"/>
      <c r="B629"/>
    </row>
    <row r="630" spans="1:2" x14ac:dyDescent="0.25">
      <c r="A630"/>
      <c r="B630"/>
    </row>
    <row r="631" spans="1:2" x14ac:dyDescent="0.25">
      <c r="A631"/>
      <c r="B631"/>
    </row>
    <row r="632" spans="1:2" x14ac:dyDescent="0.25">
      <c r="A632"/>
      <c r="B632"/>
    </row>
    <row r="633" spans="1:2" x14ac:dyDescent="0.25">
      <c r="A633"/>
      <c r="B633"/>
    </row>
    <row r="634" spans="1:2" x14ac:dyDescent="0.25">
      <c r="A634"/>
      <c r="B634"/>
    </row>
    <row r="635" spans="1:2" x14ac:dyDescent="0.25">
      <c r="A635"/>
      <c r="B635"/>
    </row>
    <row r="636" spans="1:2" x14ac:dyDescent="0.25">
      <c r="A636"/>
      <c r="B636"/>
    </row>
    <row r="637" spans="1:2" x14ac:dyDescent="0.25">
      <c r="A637"/>
      <c r="B637"/>
    </row>
    <row r="638" spans="1:2" x14ac:dyDescent="0.25">
      <c r="A638"/>
      <c r="B638"/>
    </row>
    <row r="639" spans="1:2" x14ac:dyDescent="0.25">
      <c r="A639"/>
      <c r="B639"/>
    </row>
    <row r="640" spans="1:2" x14ac:dyDescent="0.25">
      <c r="A640"/>
      <c r="B640"/>
    </row>
    <row r="641" spans="1:2" x14ac:dyDescent="0.25">
      <c r="A641"/>
      <c r="B641"/>
    </row>
    <row r="642" spans="1:2" x14ac:dyDescent="0.25">
      <c r="A642"/>
      <c r="B642"/>
    </row>
    <row r="643" spans="1:2" x14ac:dyDescent="0.25">
      <c r="A643"/>
      <c r="B643"/>
    </row>
    <row r="644" spans="1:2" x14ac:dyDescent="0.25">
      <c r="A644"/>
      <c r="B644"/>
    </row>
    <row r="645" spans="1:2" x14ac:dyDescent="0.25">
      <c r="A645"/>
      <c r="B645"/>
    </row>
    <row r="646" spans="1:2" x14ac:dyDescent="0.25">
      <c r="A646"/>
      <c r="B646"/>
    </row>
    <row r="647" spans="1:2" x14ac:dyDescent="0.25">
      <c r="A647"/>
      <c r="B647"/>
    </row>
    <row r="648" spans="1:2" x14ac:dyDescent="0.25">
      <c r="A648"/>
      <c r="B648"/>
    </row>
    <row r="649" spans="1:2" x14ac:dyDescent="0.25">
      <c r="A649"/>
      <c r="B649"/>
    </row>
    <row r="650" spans="1:2" x14ac:dyDescent="0.25">
      <c r="A650"/>
      <c r="B650"/>
    </row>
    <row r="651" spans="1:2" x14ac:dyDescent="0.25">
      <c r="A651"/>
      <c r="B651"/>
    </row>
    <row r="652" spans="1:2" x14ac:dyDescent="0.25">
      <c r="A652"/>
      <c r="B652"/>
    </row>
    <row r="653" spans="1:2" x14ac:dyDescent="0.25">
      <c r="A653"/>
      <c r="B653"/>
    </row>
    <row r="654" spans="1:2" x14ac:dyDescent="0.25">
      <c r="A654"/>
      <c r="B654"/>
    </row>
    <row r="655" spans="1:2" x14ac:dyDescent="0.25">
      <c r="A655"/>
      <c r="B655"/>
    </row>
    <row r="656" spans="1:2" x14ac:dyDescent="0.25">
      <c r="A656"/>
      <c r="B656"/>
    </row>
    <row r="657" spans="1:2" x14ac:dyDescent="0.25">
      <c r="A657"/>
      <c r="B657"/>
    </row>
    <row r="658" spans="1:2" x14ac:dyDescent="0.25">
      <c r="A658"/>
      <c r="B658"/>
    </row>
    <row r="659" spans="1:2" x14ac:dyDescent="0.25">
      <c r="A659"/>
      <c r="B659"/>
    </row>
    <row r="660" spans="1:2" x14ac:dyDescent="0.25">
      <c r="A660"/>
      <c r="B660"/>
    </row>
    <row r="661" spans="1:2" x14ac:dyDescent="0.25">
      <c r="A661"/>
      <c r="B661"/>
    </row>
    <row r="662" spans="1:2" x14ac:dyDescent="0.25">
      <c r="A662"/>
      <c r="B662"/>
    </row>
    <row r="663" spans="1:2" x14ac:dyDescent="0.25">
      <c r="A663"/>
      <c r="B663"/>
    </row>
    <row r="664" spans="1:2" x14ac:dyDescent="0.25">
      <c r="A664"/>
      <c r="B664"/>
    </row>
    <row r="665" spans="1:2" x14ac:dyDescent="0.25">
      <c r="A665"/>
      <c r="B665"/>
    </row>
    <row r="666" spans="1:2" x14ac:dyDescent="0.25">
      <c r="A666"/>
      <c r="B666"/>
    </row>
    <row r="667" spans="1:2" x14ac:dyDescent="0.25">
      <c r="A667"/>
      <c r="B667"/>
    </row>
    <row r="668" spans="1:2" x14ac:dyDescent="0.25">
      <c r="A668"/>
      <c r="B668"/>
    </row>
    <row r="669" spans="1:2" x14ac:dyDescent="0.25">
      <c r="A669"/>
      <c r="B669"/>
    </row>
    <row r="670" spans="1:2" x14ac:dyDescent="0.25">
      <c r="A670"/>
      <c r="B670"/>
    </row>
    <row r="671" spans="1:2" x14ac:dyDescent="0.25">
      <c r="A671"/>
      <c r="B671"/>
    </row>
    <row r="672" spans="1:2" x14ac:dyDescent="0.25">
      <c r="A672"/>
      <c r="B672"/>
    </row>
    <row r="673" spans="1:2" x14ac:dyDescent="0.25">
      <c r="A673"/>
      <c r="B673"/>
    </row>
    <row r="674" spans="1:2" x14ac:dyDescent="0.25">
      <c r="A674"/>
      <c r="B674"/>
    </row>
    <row r="675" spans="1:2" x14ac:dyDescent="0.25">
      <c r="A675"/>
      <c r="B675"/>
    </row>
    <row r="676" spans="1:2" x14ac:dyDescent="0.25">
      <c r="A676"/>
      <c r="B676"/>
    </row>
    <row r="677" spans="1:2" x14ac:dyDescent="0.25">
      <c r="A677"/>
      <c r="B677"/>
    </row>
    <row r="678" spans="1:2" x14ac:dyDescent="0.25">
      <c r="A678"/>
      <c r="B678"/>
    </row>
    <row r="679" spans="1:2" x14ac:dyDescent="0.25">
      <c r="A679"/>
      <c r="B679"/>
    </row>
    <row r="680" spans="1:2" x14ac:dyDescent="0.25">
      <c r="A680"/>
      <c r="B680"/>
    </row>
    <row r="681" spans="1:2" x14ac:dyDescent="0.25">
      <c r="A681"/>
      <c r="B681"/>
    </row>
    <row r="682" spans="1:2" x14ac:dyDescent="0.25">
      <c r="A682"/>
      <c r="B682"/>
    </row>
    <row r="683" spans="1:2" x14ac:dyDescent="0.25">
      <c r="A683"/>
      <c r="B683"/>
    </row>
    <row r="684" spans="1:2" x14ac:dyDescent="0.25">
      <c r="A684"/>
      <c r="B684"/>
    </row>
    <row r="685" spans="1:2" x14ac:dyDescent="0.25">
      <c r="A685"/>
      <c r="B685"/>
    </row>
    <row r="686" spans="1:2" x14ac:dyDescent="0.25">
      <c r="A686"/>
      <c r="B686"/>
    </row>
    <row r="687" spans="1:2" x14ac:dyDescent="0.25">
      <c r="A687"/>
      <c r="B687"/>
    </row>
    <row r="688" spans="1:2" x14ac:dyDescent="0.25">
      <c r="A688"/>
      <c r="B688"/>
    </row>
    <row r="689" spans="1:2" x14ac:dyDescent="0.25">
      <c r="A689"/>
      <c r="B689"/>
    </row>
    <row r="690" spans="1:2" x14ac:dyDescent="0.25">
      <c r="A690"/>
      <c r="B690"/>
    </row>
    <row r="691" spans="1:2" x14ac:dyDescent="0.25">
      <c r="A691"/>
      <c r="B691"/>
    </row>
    <row r="692" spans="1:2" x14ac:dyDescent="0.25">
      <c r="A692"/>
      <c r="B692"/>
    </row>
    <row r="693" spans="1:2" x14ac:dyDescent="0.25">
      <c r="A693"/>
      <c r="B693"/>
    </row>
    <row r="694" spans="1:2" x14ac:dyDescent="0.25">
      <c r="A694"/>
      <c r="B694"/>
    </row>
    <row r="695" spans="1:2" x14ac:dyDescent="0.25">
      <c r="A695"/>
      <c r="B695"/>
    </row>
    <row r="696" spans="1:2" x14ac:dyDescent="0.25">
      <c r="A696"/>
      <c r="B696"/>
    </row>
    <row r="697" spans="1:2" x14ac:dyDescent="0.25">
      <c r="A697"/>
      <c r="B697"/>
    </row>
    <row r="698" spans="1:2" x14ac:dyDescent="0.25">
      <c r="A698"/>
      <c r="B698"/>
    </row>
    <row r="699" spans="1:2" x14ac:dyDescent="0.25">
      <c r="A699"/>
      <c r="B699"/>
    </row>
    <row r="700" spans="1:2" x14ac:dyDescent="0.25">
      <c r="A700"/>
      <c r="B700"/>
    </row>
    <row r="701" spans="1:2" x14ac:dyDescent="0.25">
      <c r="A701"/>
      <c r="B701"/>
    </row>
    <row r="702" spans="1:2" x14ac:dyDescent="0.25">
      <c r="A702"/>
      <c r="B702"/>
    </row>
    <row r="703" spans="1:2" x14ac:dyDescent="0.25">
      <c r="A703"/>
      <c r="B703"/>
    </row>
    <row r="704" spans="1:2" x14ac:dyDescent="0.25">
      <c r="A704"/>
      <c r="B704"/>
    </row>
    <row r="705" spans="1:2" x14ac:dyDescent="0.25">
      <c r="A705"/>
      <c r="B705"/>
    </row>
    <row r="706" spans="1:2" x14ac:dyDescent="0.25">
      <c r="A706"/>
      <c r="B706"/>
    </row>
    <row r="707" spans="1:2" x14ac:dyDescent="0.25">
      <c r="A707"/>
      <c r="B707"/>
    </row>
    <row r="708" spans="1:2" x14ac:dyDescent="0.25">
      <c r="A708"/>
      <c r="B708"/>
    </row>
    <row r="709" spans="1:2" x14ac:dyDescent="0.25">
      <c r="A709"/>
      <c r="B709"/>
    </row>
    <row r="710" spans="1:2" x14ac:dyDescent="0.25">
      <c r="A710"/>
      <c r="B710"/>
    </row>
    <row r="711" spans="1:2" x14ac:dyDescent="0.25">
      <c r="A711"/>
      <c r="B711"/>
    </row>
    <row r="712" spans="1:2" x14ac:dyDescent="0.25">
      <c r="A712"/>
      <c r="B712"/>
    </row>
    <row r="713" spans="1:2" x14ac:dyDescent="0.25">
      <c r="A713"/>
      <c r="B713"/>
    </row>
    <row r="714" spans="1:2" x14ac:dyDescent="0.25">
      <c r="A714"/>
      <c r="B714"/>
    </row>
    <row r="715" spans="1:2" x14ac:dyDescent="0.25">
      <c r="A715"/>
      <c r="B715"/>
    </row>
    <row r="716" spans="1:2" x14ac:dyDescent="0.25">
      <c r="A716"/>
      <c r="B716"/>
    </row>
    <row r="717" spans="1:2" x14ac:dyDescent="0.25">
      <c r="A717"/>
      <c r="B717"/>
    </row>
    <row r="718" spans="1:2" x14ac:dyDescent="0.25">
      <c r="A718"/>
      <c r="B718"/>
    </row>
    <row r="719" spans="1:2" x14ac:dyDescent="0.25">
      <c r="A719"/>
      <c r="B719"/>
    </row>
    <row r="720" spans="1:2" x14ac:dyDescent="0.25">
      <c r="A720"/>
      <c r="B720"/>
    </row>
    <row r="721" spans="1:2" x14ac:dyDescent="0.25">
      <c r="A721"/>
      <c r="B721"/>
    </row>
    <row r="722" spans="1:2" x14ac:dyDescent="0.25">
      <c r="A722"/>
      <c r="B722"/>
    </row>
    <row r="723" spans="1:2" x14ac:dyDescent="0.25">
      <c r="A723"/>
      <c r="B723"/>
    </row>
    <row r="724" spans="1:2" x14ac:dyDescent="0.25">
      <c r="A724"/>
      <c r="B724"/>
    </row>
    <row r="725" spans="1:2" x14ac:dyDescent="0.25">
      <c r="A725"/>
      <c r="B725"/>
    </row>
    <row r="726" spans="1:2" x14ac:dyDescent="0.25">
      <c r="A726"/>
      <c r="B726"/>
    </row>
    <row r="727" spans="1:2" x14ac:dyDescent="0.25">
      <c r="A727"/>
      <c r="B727"/>
    </row>
    <row r="728" spans="1:2" x14ac:dyDescent="0.25">
      <c r="A728"/>
      <c r="B728"/>
    </row>
    <row r="729" spans="1:2" x14ac:dyDescent="0.25">
      <c r="A729"/>
      <c r="B729"/>
    </row>
    <row r="730" spans="1:2" x14ac:dyDescent="0.25">
      <c r="A730"/>
      <c r="B730"/>
    </row>
    <row r="731" spans="1:2" x14ac:dyDescent="0.25">
      <c r="A731"/>
      <c r="B731"/>
    </row>
    <row r="732" spans="1:2" x14ac:dyDescent="0.25">
      <c r="A732"/>
      <c r="B732"/>
    </row>
    <row r="733" spans="1:2" x14ac:dyDescent="0.25">
      <c r="A733"/>
      <c r="B733"/>
    </row>
    <row r="734" spans="1:2" x14ac:dyDescent="0.25">
      <c r="A734"/>
      <c r="B734"/>
    </row>
    <row r="735" spans="1:2" x14ac:dyDescent="0.25">
      <c r="A735"/>
      <c r="B735"/>
    </row>
    <row r="736" spans="1:2" x14ac:dyDescent="0.25">
      <c r="A736"/>
      <c r="B736"/>
    </row>
    <row r="737" spans="1:2" x14ac:dyDescent="0.25">
      <c r="A737"/>
      <c r="B737"/>
    </row>
    <row r="738" spans="1:2" x14ac:dyDescent="0.25">
      <c r="A738"/>
      <c r="B738"/>
    </row>
    <row r="739" spans="1:2" x14ac:dyDescent="0.25">
      <c r="A739"/>
      <c r="B739"/>
    </row>
    <row r="740" spans="1:2" x14ac:dyDescent="0.25">
      <c r="A740"/>
      <c r="B740"/>
    </row>
    <row r="741" spans="1:2" x14ac:dyDescent="0.25">
      <c r="A741"/>
      <c r="B741"/>
    </row>
    <row r="742" spans="1:2" x14ac:dyDescent="0.25">
      <c r="A742"/>
      <c r="B742"/>
    </row>
    <row r="743" spans="1:2" x14ac:dyDescent="0.25">
      <c r="A743"/>
      <c r="B743"/>
    </row>
    <row r="744" spans="1:2" x14ac:dyDescent="0.25">
      <c r="A744"/>
      <c r="B744"/>
    </row>
    <row r="745" spans="1:2" x14ac:dyDescent="0.25">
      <c r="A745"/>
      <c r="B745"/>
    </row>
    <row r="746" spans="1:2" x14ac:dyDescent="0.25">
      <c r="A746"/>
      <c r="B746"/>
    </row>
    <row r="747" spans="1:2" x14ac:dyDescent="0.25">
      <c r="A747"/>
      <c r="B747"/>
    </row>
    <row r="748" spans="1:2" x14ac:dyDescent="0.25">
      <c r="A748"/>
      <c r="B748"/>
    </row>
    <row r="749" spans="1:2" x14ac:dyDescent="0.25">
      <c r="A749"/>
      <c r="B749"/>
    </row>
    <row r="750" spans="1:2" x14ac:dyDescent="0.25">
      <c r="A750"/>
      <c r="B750"/>
    </row>
    <row r="751" spans="1:2" x14ac:dyDescent="0.25">
      <c r="A751"/>
      <c r="B751"/>
    </row>
    <row r="752" spans="1:2" x14ac:dyDescent="0.25">
      <c r="A752"/>
      <c r="B752"/>
    </row>
    <row r="753" spans="1:2" x14ac:dyDescent="0.25">
      <c r="A753"/>
      <c r="B753"/>
    </row>
    <row r="754" spans="1:2" x14ac:dyDescent="0.25">
      <c r="A754"/>
      <c r="B754"/>
    </row>
    <row r="755" spans="1:2" x14ac:dyDescent="0.25">
      <c r="A755"/>
      <c r="B755"/>
    </row>
    <row r="756" spans="1:2" x14ac:dyDescent="0.25">
      <c r="A756"/>
      <c r="B756"/>
    </row>
    <row r="757" spans="1:2" x14ac:dyDescent="0.25">
      <c r="A757"/>
      <c r="B757"/>
    </row>
    <row r="758" spans="1:2" x14ac:dyDescent="0.25">
      <c r="A758"/>
      <c r="B758"/>
    </row>
    <row r="759" spans="1:2" x14ac:dyDescent="0.25">
      <c r="A759"/>
      <c r="B759"/>
    </row>
    <row r="760" spans="1:2" x14ac:dyDescent="0.25">
      <c r="A760"/>
      <c r="B760"/>
    </row>
    <row r="761" spans="1:2" x14ac:dyDescent="0.25">
      <c r="A761"/>
      <c r="B761"/>
    </row>
    <row r="762" spans="1:2" x14ac:dyDescent="0.25">
      <c r="A762"/>
      <c r="B762"/>
    </row>
    <row r="763" spans="1:2" x14ac:dyDescent="0.25">
      <c r="A763"/>
      <c r="B763"/>
    </row>
    <row r="764" spans="1:2" x14ac:dyDescent="0.25">
      <c r="A764"/>
      <c r="B764"/>
    </row>
    <row r="765" spans="1:2" x14ac:dyDescent="0.25">
      <c r="A765"/>
      <c r="B765"/>
    </row>
    <row r="766" spans="1:2" x14ac:dyDescent="0.25">
      <c r="A766"/>
      <c r="B766"/>
    </row>
    <row r="767" spans="1:2" x14ac:dyDescent="0.25">
      <c r="A767"/>
      <c r="B767"/>
    </row>
    <row r="768" spans="1:2" x14ac:dyDescent="0.25">
      <c r="A768"/>
      <c r="B768"/>
    </row>
    <row r="769" spans="1:2" x14ac:dyDescent="0.25">
      <c r="A769"/>
      <c r="B769"/>
    </row>
    <row r="770" spans="1:2" x14ac:dyDescent="0.25">
      <c r="A770"/>
      <c r="B770"/>
    </row>
    <row r="771" spans="1:2" x14ac:dyDescent="0.25">
      <c r="A771"/>
      <c r="B771"/>
    </row>
    <row r="772" spans="1:2" x14ac:dyDescent="0.25">
      <c r="A772"/>
      <c r="B772"/>
    </row>
    <row r="773" spans="1:2" x14ac:dyDescent="0.25">
      <c r="A773"/>
      <c r="B773"/>
    </row>
    <row r="774" spans="1:2" x14ac:dyDescent="0.25">
      <c r="A774"/>
      <c r="B774"/>
    </row>
    <row r="775" spans="1:2" x14ac:dyDescent="0.25">
      <c r="A775"/>
      <c r="B775"/>
    </row>
    <row r="776" spans="1:2" x14ac:dyDescent="0.25">
      <c r="A776"/>
      <c r="B776"/>
    </row>
    <row r="777" spans="1:2" x14ac:dyDescent="0.25">
      <c r="A777"/>
      <c r="B777"/>
    </row>
    <row r="778" spans="1:2" x14ac:dyDescent="0.25">
      <c r="A778"/>
      <c r="B778"/>
    </row>
    <row r="779" spans="1:2" x14ac:dyDescent="0.25">
      <c r="A779"/>
      <c r="B779"/>
    </row>
    <row r="780" spans="1:2" x14ac:dyDescent="0.25">
      <c r="A780"/>
      <c r="B780"/>
    </row>
    <row r="781" spans="1:2" x14ac:dyDescent="0.25">
      <c r="A781"/>
      <c r="B781"/>
    </row>
    <row r="782" spans="1:2" x14ac:dyDescent="0.25">
      <c r="A782"/>
      <c r="B782"/>
    </row>
    <row r="783" spans="1:2" x14ac:dyDescent="0.25">
      <c r="A783"/>
      <c r="B783"/>
    </row>
    <row r="784" spans="1:2" x14ac:dyDescent="0.25">
      <c r="A784"/>
      <c r="B784"/>
    </row>
    <row r="785" spans="1:2" x14ac:dyDescent="0.25">
      <c r="A785"/>
      <c r="B785"/>
    </row>
    <row r="786" spans="1:2" x14ac:dyDescent="0.25">
      <c r="A786"/>
      <c r="B786"/>
    </row>
    <row r="787" spans="1:2" x14ac:dyDescent="0.25">
      <c r="A787"/>
      <c r="B787"/>
    </row>
    <row r="788" spans="1:2" x14ac:dyDescent="0.25">
      <c r="A788"/>
      <c r="B788"/>
    </row>
    <row r="789" spans="1:2" x14ac:dyDescent="0.25">
      <c r="A789"/>
      <c r="B789"/>
    </row>
    <row r="790" spans="1:2" x14ac:dyDescent="0.25">
      <c r="A790"/>
      <c r="B790"/>
    </row>
    <row r="791" spans="1:2" x14ac:dyDescent="0.25">
      <c r="A791"/>
      <c r="B791"/>
    </row>
    <row r="792" spans="1:2" x14ac:dyDescent="0.25">
      <c r="A792"/>
      <c r="B792"/>
    </row>
    <row r="793" spans="1:2" x14ac:dyDescent="0.25">
      <c r="A793"/>
      <c r="B793"/>
    </row>
    <row r="794" spans="1:2" x14ac:dyDescent="0.25">
      <c r="A794"/>
      <c r="B794"/>
    </row>
    <row r="795" spans="1:2" x14ac:dyDescent="0.25">
      <c r="A795"/>
      <c r="B795"/>
    </row>
    <row r="796" spans="1:2" x14ac:dyDescent="0.25">
      <c r="A796"/>
      <c r="B796"/>
    </row>
    <row r="797" spans="1:2" x14ac:dyDescent="0.25">
      <c r="A797"/>
      <c r="B797"/>
    </row>
    <row r="798" spans="1:2" x14ac:dyDescent="0.25">
      <c r="A798"/>
      <c r="B798"/>
    </row>
    <row r="799" spans="1:2" x14ac:dyDescent="0.25">
      <c r="A799"/>
      <c r="B799"/>
    </row>
    <row r="800" spans="1:2" x14ac:dyDescent="0.25">
      <c r="A800"/>
      <c r="B800"/>
    </row>
    <row r="801" spans="1:2" x14ac:dyDescent="0.25">
      <c r="A801"/>
      <c r="B801"/>
    </row>
    <row r="802" spans="1:2" x14ac:dyDescent="0.25">
      <c r="A802"/>
      <c r="B802"/>
    </row>
    <row r="803" spans="1:2" x14ac:dyDescent="0.25">
      <c r="A803"/>
      <c r="B803"/>
    </row>
    <row r="804" spans="1:2" x14ac:dyDescent="0.25">
      <c r="A804"/>
      <c r="B804"/>
    </row>
    <row r="805" spans="1:2" x14ac:dyDescent="0.25">
      <c r="A805"/>
      <c r="B805"/>
    </row>
    <row r="806" spans="1:2" x14ac:dyDescent="0.25">
      <c r="A806"/>
      <c r="B806"/>
    </row>
    <row r="807" spans="1:2" x14ac:dyDescent="0.25">
      <c r="A807"/>
      <c r="B807"/>
    </row>
    <row r="808" spans="1:2" x14ac:dyDescent="0.25">
      <c r="A808"/>
      <c r="B808"/>
    </row>
    <row r="809" spans="1:2" x14ac:dyDescent="0.25">
      <c r="A809"/>
      <c r="B809"/>
    </row>
    <row r="810" spans="1:2" x14ac:dyDescent="0.25">
      <c r="A810"/>
      <c r="B810"/>
    </row>
    <row r="811" spans="1:2" x14ac:dyDescent="0.25">
      <c r="A811"/>
      <c r="B811"/>
    </row>
    <row r="812" spans="1:2" x14ac:dyDescent="0.25">
      <c r="A812"/>
      <c r="B812"/>
    </row>
    <row r="813" spans="1:2" x14ac:dyDescent="0.25">
      <c r="A813"/>
      <c r="B813"/>
    </row>
    <row r="814" spans="1:2" x14ac:dyDescent="0.25">
      <c r="A814"/>
      <c r="B814"/>
    </row>
    <row r="815" spans="1:2" x14ac:dyDescent="0.25">
      <c r="A815"/>
      <c r="B815"/>
    </row>
    <row r="816" spans="1:2" x14ac:dyDescent="0.25">
      <c r="A816"/>
      <c r="B816"/>
    </row>
    <row r="817" spans="1:2" x14ac:dyDescent="0.25">
      <c r="A817"/>
      <c r="B817"/>
    </row>
    <row r="818" spans="1:2" x14ac:dyDescent="0.25">
      <c r="A818"/>
      <c r="B818"/>
    </row>
    <row r="819" spans="1:2" x14ac:dyDescent="0.25">
      <c r="A819"/>
      <c r="B819"/>
    </row>
    <row r="820" spans="1:2" x14ac:dyDescent="0.25">
      <c r="A820"/>
      <c r="B820"/>
    </row>
    <row r="821" spans="1:2" x14ac:dyDescent="0.25">
      <c r="A821"/>
      <c r="B821"/>
    </row>
    <row r="822" spans="1:2" x14ac:dyDescent="0.25">
      <c r="A822"/>
      <c r="B822"/>
    </row>
    <row r="823" spans="1:2" x14ac:dyDescent="0.25">
      <c r="A823"/>
      <c r="B823"/>
    </row>
    <row r="824" spans="1:2" x14ac:dyDescent="0.25">
      <c r="A824"/>
      <c r="B824"/>
    </row>
    <row r="825" spans="1:2" x14ac:dyDescent="0.25">
      <c r="A825"/>
      <c r="B825"/>
    </row>
    <row r="826" spans="1:2" x14ac:dyDescent="0.25">
      <c r="A826"/>
      <c r="B826"/>
    </row>
    <row r="827" spans="1:2" x14ac:dyDescent="0.25">
      <c r="A827"/>
      <c r="B827"/>
    </row>
    <row r="828" spans="1:2" x14ac:dyDescent="0.25">
      <c r="A828"/>
      <c r="B828"/>
    </row>
    <row r="829" spans="1:2" x14ac:dyDescent="0.25">
      <c r="A829"/>
      <c r="B829"/>
    </row>
    <row r="830" spans="1:2" x14ac:dyDescent="0.25">
      <c r="A830"/>
      <c r="B830"/>
    </row>
    <row r="831" spans="1:2" x14ac:dyDescent="0.25">
      <c r="A831"/>
      <c r="B831"/>
    </row>
    <row r="832" spans="1:2" x14ac:dyDescent="0.25">
      <c r="A832"/>
      <c r="B832"/>
    </row>
    <row r="833" spans="1:2" x14ac:dyDescent="0.25">
      <c r="A833"/>
      <c r="B833"/>
    </row>
    <row r="834" spans="1:2" x14ac:dyDescent="0.25">
      <c r="A834"/>
      <c r="B834"/>
    </row>
    <row r="835" spans="1:2" x14ac:dyDescent="0.25">
      <c r="A835"/>
      <c r="B835"/>
    </row>
    <row r="836" spans="1:2" x14ac:dyDescent="0.25">
      <c r="A836"/>
      <c r="B836"/>
    </row>
    <row r="837" spans="1:2" x14ac:dyDescent="0.25">
      <c r="A837"/>
      <c r="B837"/>
    </row>
    <row r="838" spans="1:2" x14ac:dyDescent="0.25">
      <c r="A838"/>
      <c r="B838"/>
    </row>
    <row r="839" spans="1:2" x14ac:dyDescent="0.25">
      <c r="A839"/>
      <c r="B839"/>
    </row>
    <row r="840" spans="1:2" x14ac:dyDescent="0.25">
      <c r="A840"/>
      <c r="B840"/>
    </row>
    <row r="841" spans="1:2" x14ac:dyDescent="0.25">
      <c r="A841"/>
      <c r="B841"/>
    </row>
    <row r="842" spans="1:2" x14ac:dyDescent="0.25">
      <c r="A842"/>
      <c r="B842"/>
    </row>
    <row r="843" spans="1:2" x14ac:dyDescent="0.25">
      <c r="A843"/>
      <c r="B843"/>
    </row>
    <row r="844" spans="1:2" x14ac:dyDescent="0.25">
      <c r="A844"/>
      <c r="B844"/>
    </row>
    <row r="845" spans="1:2" x14ac:dyDescent="0.25">
      <c r="A845"/>
      <c r="B845"/>
    </row>
    <row r="846" spans="1:2" x14ac:dyDescent="0.25">
      <c r="A846"/>
      <c r="B846"/>
    </row>
    <row r="847" spans="1:2" x14ac:dyDescent="0.25">
      <c r="A847"/>
      <c r="B847"/>
    </row>
    <row r="848" spans="1:2" x14ac:dyDescent="0.25">
      <c r="A848"/>
      <c r="B848"/>
    </row>
    <row r="849" spans="1:2" x14ac:dyDescent="0.25">
      <c r="A849"/>
      <c r="B849"/>
    </row>
    <row r="850" spans="1:2" x14ac:dyDescent="0.25">
      <c r="A850"/>
      <c r="B850"/>
    </row>
    <row r="851" spans="1:2" x14ac:dyDescent="0.25">
      <c r="A851"/>
      <c r="B851"/>
    </row>
    <row r="852" spans="1:2" x14ac:dyDescent="0.25">
      <c r="A852"/>
      <c r="B852"/>
    </row>
    <row r="853" spans="1:2" x14ac:dyDescent="0.25">
      <c r="A853"/>
      <c r="B853"/>
    </row>
    <row r="854" spans="1:2" x14ac:dyDescent="0.25">
      <c r="A854"/>
      <c r="B854"/>
    </row>
    <row r="855" spans="1:2" x14ac:dyDescent="0.25">
      <c r="A855"/>
      <c r="B855"/>
    </row>
    <row r="856" spans="1:2" x14ac:dyDescent="0.25">
      <c r="A856"/>
      <c r="B856"/>
    </row>
    <row r="857" spans="1:2" x14ac:dyDescent="0.25">
      <c r="A857"/>
      <c r="B857"/>
    </row>
    <row r="858" spans="1:2" x14ac:dyDescent="0.25">
      <c r="A858"/>
      <c r="B858"/>
    </row>
    <row r="859" spans="1:2" x14ac:dyDescent="0.25">
      <c r="A859"/>
      <c r="B859"/>
    </row>
    <row r="860" spans="1:2" x14ac:dyDescent="0.25">
      <c r="A860"/>
      <c r="B860"/>
    </row>
    <row r="861" spans="1:2" x14ac:dyDescent="0.25">
      <c r="A861"/>
      <c r="B861"/>
    </row>
    <row r="862" spans="1:2" x14ac:dyDescent="0.25">
      <c r="A862"/>
      <c r="B862"/>
    </row>
    <row r="863" spans="1:2" x14ac:dyDescent="0.25">
      <c r="A863"/>
      <c r="B863"/>
    </row>
    <row r="864" spans="1:2" x14ac:dyDescent="0.25">
      <c r="A864"/>
      <c r="B864"/>
    </row>
    <row r="865" spans="1:2" x14ac:dyDescent="0.25">
      <c r="A865"/>
      <c r="B865"/>
    </row>
    <row r="866" spans="1:2" x14ac:dyDescent="0.25">
      <c r="A866"/>
      <c r="B866"/>
    </row>
    <row r="867" spans="1:2" x14ac:dyDescent="0.25">
      <c r="A867"/>
      <c r="B867"/>
    </row>
    <row r="868" spans="1:2" x14ac:dyDescent="0.25">
      <c r="A868"/>
      <c r="B868"/>
    </row>
    <row r="869" spans="1:2" x14ac:dyDescent="0.25">
      <c r="A869"/>
      <c r="B869"/>
    </row>
    <row r="870" spans="1:2" x14ac:dyDescent="0.25">
      <c r="A870"/>
      <c r="B870"/>
    </row>
    <row r="871" spans="1:2" x14ac:dyDescent="0.25">
      <c r="A871"/>
      <c r="B871"/>
    </row>
    <row r="872" spans="1:2" x14ac:dyDescent="0.25">
      <c r="A872"/>
      <c r="B872"/>
    </row>
    <row r="873" spans="1:2" x14ac:dyDescent="0.25">
      <c r="A873"/>
      <c r="B873"/>
    </row>
    <row r="874" spans="1:2" x14ac:dyDescent="0.25">
      <c r="A874"/>
      <c r="B874"/>
    </row>
    <row r="875" spans="1:2" x14ac:dyDescent="0.25">
      <c r="A875"/>
      <c r="B875"/>
    </row>
    <row r="876" spans="1:2" x14ac:dyDescent="0.25">
      <c r="A876"/>
      <c r="B876"/>
    </row>
    <row r="877" spans="1:2" x14ac:dyDescent="0.25">
      <c r="A877"/>
      <c r="B877"/>
    </row>
    <row r="878" spans="1:2" x14ac:dyDescent="0.25">
      <c r="A878"/>
      <c r="B878"/>
    </row>
    <row r="879" spans="1:2" x14ac:dyDescent="0.25">
      <c r="A879"/>
      <c r="B879"/>
    </row>
    <row r="880" spans="1:2" x14ac:dyDescent="0.25">
      <c r="A880"/>
      <c r="B880"/>
    </row>
    <row r="881" spans="1:2" x14ac:dyDescent="0.25">
      <c r="A881"/>
      <c r="B881"/>
    </row>
    <row r="882" spans="1:2" x14ac:dyDescent="0.25">
      <c r="A882"/>
      <c r="B882"/>
    </row>
    <row r="883" spans="1:2" x14ac:dyDescent="0.25">
      <c r="A883"/>
      <c r="B883"/>
    </row>
    <row r="884" spans="1:2" x14ac:dyDescent="0.25">
      <c r="A884"/>
      <c r="B884"/>
    </row>
    <row r="885" spans="1:2" x14ac:dyDescent="0.25">
      <c r="A885"/>
      <c r="B885"/>
    </row>
    <row r="886" spans="1:2" x14ac:dyDescent="0.25">
      <c r="A886"/>
      <c r="B886"/>
    </row>
    <row r="887" spans="1:2" x14ac:dyDescent="0.25">
      <c r="A887"/>
      <c r="B887"/>
    </row>
    <row r="888" spans="1:2" x14ac:dyDescent="0.25">
      <c r="A888"/>
      <c r="B888"/>
    </row>
    <row r="889" spans="1:2" x14ac:dyDescent="0.25">
      <c r="A889"/>
      <c r="B889"/>
    </row>
    <row r="890" spans="1:2" x14ac:dyDescent="0.25">
      <c r="A890"/>
      <c r="B890"/>
    </row>
    <row r="891" spans="1:2" x14ac:dyDescent="0.25">
      <c r="A891"/>
      <c r="B891"/>
    </row>
    <row r="892" spans="1:2" x14ac:dyDescent="0.25">
      <c r="A892"/>
      <c r="B892"/>
    </row>
    <row r="893" spans="1:2" x14ac:dyDescent="0.25">
      <c r="A893"/>
      <c r="B893"/>
    </row>
    <row r="894" spans="1:2" x14ac:dyDescent="0.25">
      <c r="A894"/>
      <c r="B894"/>
    </row>
    <row r="895" spans="1:2" x14ac:dyDescent="0.25">
      <c r="A895"/>
      <c r="B895"/>
    </row>
    <row r="896" spans="1:2" x14ac:dyDescent="0.25">
      <c r="A896"/>
      <c r="B896"/>
    </row>
    <row r="897" spans="1:2" x14ac:dyDescent="0.25">
      <c r="A897"/>
      <c r="B897"/>
    </row>
    <row r="898" spans="1:2" x14ac:dyDescent="0.25">
      <c r="A898"/>
      <c r="B898"/>
    </row>
    <row r="899" spans="1:2" x14ac:dyDescent="0.25">
      <c r="A899"/>
      <c r="B899"/>
    </row>
    <row r="900" spans="1:2" x14ac:dyDescent="0.25">
      <c r="A900"/>
      <c r="B900"/>
    </row>
    <row r="901" spans="1:2" x14ac:dyDescent="0.25">
      <c r="A901"/>
      <c r="B901"/>
    </row>
    <row r="902" spans="1:2" x14ac:dyDescent="0.25">
      <c r="A902"/>
      <c r="B902"/>
    </row>
    <row r="903" spans="1:2" x14ac:dyDescent="0.25">
      <c r="A903"/>
      <c r="B903"/>
    </row>
    <row r="904" spans="1:2" x14ac:dyDescent="0.25">
      <c r="A904"/>
      <c r="B904"/>
    </row>
    <row r="905" spans="1:2" x14ac:dyDescent="0.25">
      <c r="A905"/>
      <c r="B905"/>
    </row>
    <row r="906" spans="1:2" x14ac:dyDescent="0.25">
      <c r="A906"/>
      <c r="B906"/>
    </row>
    <row r="907" spans="1:2" x14ac:dyDescent="0.25">
      <c r="A907"/>
      <c r="B907"/>
    </row>
    <row r="908" spans="1:2" x14ac:dyDescent="0.25">
      <c r="A908"/>
      <c r="B908"/>
    </row>
    <row r="909" spans="1:2" x14ac:dyDescent="0.25">
      <c r="A909"/>
      <c r="B909"/>
    </row>
    <row r="910" spans="1:2" x14ac:dyDescent="0.25">
      <c r="A910"/>
      <c r="B910"/>
    </row>
    <row r="911" spans="1:2" x14ac:dyDescent="0.25">
      <c r="A911"/>
      <c r="B911"/>
    </row>
    <row r="912" spans="1:2" x14ac:dyDescent="0.25">
      <c r="A912"/>
      <c r="B912"/>
    </row>
    <row r="913" spans="1:2" x14ac:dyDescent="0.25">
      <c r="A913"/>
      <c r="B913"/>
    </row>
    <row r="914" spans="1:2" x14ac:dyDescent="0.25">
      <c r="A914"/>
      <c r="B914"/>
    </row>
    <row r="915" spans="1:2" x14ac:dyDescent="0.25">
      <c r="A915"/>
      <c r="B915"/>
    </row>
    <row r="916" spans="1:2" x14ac:dyDescent="0.25">
      <c r="A916"/>
      <c r="B916"/>
    </row>
    <row r="917" spans="1:2" x14ac:dyDescent="0.25">
      <c r="A917"/>
      <c r="B917"/>
    </row>
    <row r="918" spans="1:2" x14ac:dyDescent="0.25">
      <c r="A918"/>
      <c r="B918"/>
    </row>
    <row r="919" spans="1:2" x14ac:dyDescent="0.25">
      <c r="A919"/>
      <c r="B919"/>
    </row>
    <row r="920" spans="1:2" x14ac:dyDescent="0.25">
      <c r="A920"/>
      <c r="B920"/>
    </row>
    <row r="921" spans="1:2" x14ac:dyDescent="0.25">
      <c r="A921"/>
      <c r="B921"/>
    </row>
    <row r="922" spans="1:2" x14ac:dyDescent="0.25">
      <c r="A922"/>
      <c r="B922"/>
    </row>
    <row r="923" spans="1:2" x14ac:dyDescent="0.25">
      <c r="A923"/>
      <c r="B923"/>
    </row>
    <row r="924" spans="1:2" x14ac:dyDescent="0.25">
      <c r="A924"/>
      <c r="B924"/>
    </row>
    <row r="925" spans="1:2" x14ac:dyDescent="0.25">
      <c r="A925"/>
      <c r="B925"/>
    </row>
    <row r="926" spans="1:2" x14ac:dyDescent="0.25">
      <c r="A926"/>
      <c r="B926"/>
    </row>
    <row r="927" spans="1:2" x14ac:dyDescent="0.25">
      <c r="A927"/>
      <c r="B927"/>
    </row>
    <row r="928" spans="1:2" x14ac:dyDescent="0.25">
      <c r="A928"/>
      <c r="B928"/>
    </row>
    <row r="929" spans="1:2" x14ac:dyDescent="0.25">
      <c r="A929"/>
      <c r="B929"/>
    </row>
    <row r="930" spans="1:2" x14ac:dyDescent="0.25">
      <c r="A930"/>
      <c r="B930"/>
    </row>
    <row r="931" spans="1:2" x14ac:dyDescent="0.25">
      <c r="A931"/>
      <c r="B931"/>
    </row>
    <row r="932" spans="1:2" x14ac:dyDescent="0.25">
      <c r="A932"/>
      <c r="B932"/>
    </row>
    <row r="933" spans="1:2" x14ac:dyDescent="0.25">
      <c r="A933"/>
      <c r="B933"/>
    </row>
    <row r="934" spans="1:2" x14ac:dyDescent="0.25">
      <c r="A934"/>
      <c r="B934"/>
    </row>
    <row r="935" spans="1:2" x14ac:dyDescent="0.25">
      <c r="A935"/>
      <c r="B935"/>
    </row>
    <row r="936" spans="1:2" x14ac:dyDescent="0.25">
      <c r="A936"/>
      <c r="B936"/>
    </row>
    <row r="937" spans="1:2" x14ac:dyDescent="0.25">
      <c r="A937"/>
      <c r="B937"/>
    </row>
    <row r="938" spans="1:2" x14ac:dyDescent="0.25">
      <c r="A938"/>
      <c r="B938"/>
    </row>
    <row r="939" spans="1:2" x14ac:dyDescent="0.25">
      <c r="A939"/>
      <c r="B939"/>
    </row>
    <row r="940" spans="1:2" x14ac:dyDescent="0.25">
      <c r="A940"/>
      <c r="B940"/>
    </row>
    <row r="941" spans="1:2" x14ac:dyDescent="0.25">
      <c r="A941"/>
      <c r="B941"/>
    </row>
    <row r="942" spans="1:2" x14ac:dyDescent="0.25">
      <c r="A942"/>
      <c r="B942"/>
    </row>
    <row r="943" spans="1:2" x14ac:dyDescent="0.25">
      <c r="A943"/>
      <c r="B943"/>
    </row>
    <row r="944" spans="1:2" x14ac:dyDescent="0.25">
      <c r="A944"/>
      <c r="B944"/>
    </row>
    <row r="945" spans="1:2" x14ac:dyDescent="0.25">
      <c r="A945"/>
      <c r="B945"/>
    </row>
    <row r="946" spans="1:2" x14ac:dyDescent="0.25">
      <c r="A946"/>
      <c r="B946"/>
    </row>
    <row r="947" spans="1:2" x14ac:dyDescent="0.25">
      <c r="A947"/>
      <c r="B947"/>
    </row>
    <row r="948" spans="1:2" x14ac:dyDescent="0.25">
      <c r="A948"/>
      <c r="B948"/>
    </row>
    <row r="949" spans="1:2" x14ac:dyDescent="0.25">
      <c r="A949"/>
      <c r="B949"/>
    </row>
    <row r="950" spans="1:2" x14ac:dyDescent="0.25">
      <c r="A950"/>
      <c r="B950"/>
    </row>
    <row r="951" spans="1:2" x14ac:dyDescent="0.25">
      <c r="A951"/>
      <c r="B951"/>
    </row>
    <row r="952" spans="1:2" x14ac:dyDescent="0.25">
      <c r="A952"/>
      <c r="B952"/>
    </row>
    <row r="953" spans="1:2" x14ac:dyDescent="0.25">
      <c r="A953"/>
      <c r="B953"/>
    </row>
    <row r="954" spans="1:2" x14ac:dyDescent="0.25">
      <c r="A954"/>
      <c r="B954"/>
    </row>
    <row r="955" spans="1:2" x14ac:dyDescent="0.25">
      <c r="A955"/>
      <c r="B955"/>
    </row>
    <row r="956" spans="1:2" x14ac:dyDescent="0.25">
      <c r="A956"/>
      <c r="B956"/>
    </row>
    <row r="957" spans="1:2" x14ac:dyDescent="0.25">
      <c r="A957"/>
      <c r="B957"/>
    </row>
    <row r="958" spans="1:2" x14ac:dyDescent="0.25">
      <c r="A958"/>
      <c r="B958"/>
    </row>
    <row r="959" spans="1:2" x14ac:dyDescent="0.25">
      <c r="A959"/>
      <c r="B959"/>
    </row>
    <row r="960" spans="1:2" x14ac:dyDescent="0.25">
      <c r="A960"/>
      <c r="B960"/>
    </row>
    <row r="961" spans="1:2" x14ac:dyDescent="0.25">
      <c r="A961"/>
      <c r="B961"/>
    </row>
    <row r="962" spans="1:2" x14ac:dyDescent="0.25">
      <c r="A962"/>
      <c r="B962"/>
    </row>
    <row r="963" spans="1:2" x14ac:dyDescent="0.25">
      <c r="A963"/>
      <c r="B963"/>
    </row>
    <row r="964" spans="1:2" x14ac:dyDescent="0.25">
      <c r="A964"/>
      <c r="B964"/>
    </row>
    <row r="965" spans="1:2" x14ac:dyDescent="0.25">
      <c r="A965"/>
      <c r="B965"/>
    </row>
    <row r="966" spans="1:2" x14ac:dyDescent="0.25">
      <c r="A966"/>
      <c r="B966"/>
    </row>
    <row r="967" spans="1:2" x14ac:dyDescent="0.25">
      <c r="A967"/>
      <c r="B967"/>
    </row>
    <row r="968" spans="1:2" x14ac:dyDescent="0.25">
      <c r="A968"/>
      <c r="B968"/>
    </row>
    <row r="969" spans="1:2" x14ac:dyDescent="0.25">
      <c r="A969"/>
      <c r="B969"/>
    </row>
    <row r="970" spans="1:2" x14ac:dyDescent="0.25">
      <c r="A970"/>
      <c r="B970"/>
    </row>
  </sheetData>
  <dataValidations count="1">
    <dataValidation type="list" allowBlank="1" showInputMessage="1" showErrorMessage="1" sqref="A4:A12 A14:A44">
      <formula1>#REF!</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979"/>
  <sheetViews>
    <sheetView topLeftCell="H1" zoomScaleNormal="100" workbookViewId="0">
      <pane ySplit="3" topLeftCell="A142" activePane="bottomLeft" state="frozen"/>
      <selection pane="bottomLeft" activeCell="A152" sqref="A152:XFD152"/>
    </sheetView>
  </sheetViews>
  <sheetFormatPr defaultColWidth="9.140625" defaultRowHeight="15" x14ac:dyDescent="0.25"/>
  <cols>
    <col min="1" max="2" width="7.7109375" style="158" customWidth="1"/>
    <col min="3" max="3" width="7.5703125" style="158" customWidth="1"/>
    <col min="4" max="4" width="7.85546875" style="158" customWidth="1"/>
    <col min="5" max="5" width="7.5703125" style="158" customWidth="1"/>
    <col min="6" max="6" width="5" style="159" customWidth="1"/>
    <col min="7" max="7" width="44.140625" style="160" customWidth="1"/>
    <col min="8" max="8" width="3.28515625" style="161" customWidth="1"/>
    <col min="9" max="12" width="3.7109375" style="162" customWidth="1"/>
    <col min="13" max="13" width="5.140625" style="163" customWidth="1"/>
    <col min="14" max="14" width="4.7109375" style="163" customWidth="1"/>
    <col min="15" max="15" width="12" style="163" customWidth="1"/>
    <col min="16" max="16" width="13.42578125" style="162" customWidth="1"/>
    <col min="17" max="17" width="6.85546875" style="162" bestFit="1" customWidth="1"/>
    <col min="18" max="18" width="6.42578125" style="162" bestFit="1" customWidth="1"/>
    <col min="19" max="19" width="8.42578125" style="157" customWidth="1"/>
    <col min="20" max="20" width="2.42578125" style="164" customWidth="1" collapsed="1"/>
    <col min="21" max="40" width="2.42578125" style="164" customWidth="1"/>
    <col min="41" max="41" width="2.42578125" style="164" customWidth="1" collapsed="1"/>
    <col min="42" max="57" width="2.42578125" style="164" customWidth="1"/>
    <col min="58" max="58" width="2.28515625" style="155" customWidth="1"/>
    <col min="59" max="16384" width="9.140625" style="155"/>
  </cols>
  <sheetData>
    <row r="1" spans="1:57" ht="12.75" customHeight="1" x14ac:dyDescent="0.25">
      <c r="A1" s="563" t="s">
        <v>1510</v>
      </c>
      <c r="B1" s="563"/>
      <c r="C1" s="563"/>
      <c r="D1" s="563"/>
      <c r="E1" s="563"/>
      <c r="F1" s="564" t="s">
        <v>1541</v>
      </c>
      <c r="G1" s="86" t="s">
        <v>1542</v>
      </c>
      <c r="H1" s="565" t="s">
        <v>1543</v>
      </c>
      <c r="I1" s="566" t="s">
        <v>1544</v>
      </c>
      <c r="J1" s="566"/>
      <c r="K1" s="566"/>
      <c r="L1" s="566"/>
      <c r="M1" s="566" t="s">
        <v>1545</v>
      </c>
      <c r="N1" s="566"/>
      <c r="O1" s="154"/>
      <c r="P1" s="154"/>
      <c r="Q1" s="154"/>
      <c r="R1" s="154"/>
      <c r="S1" s="87"/>
      <c r="T1" s="88"/>
      <c r="U1" s="89"/>
      <c r="V1" s="89"/>
      <c r="W1" s="89"/>
      <c r="X1" s="89"/>
      <c r="Y1" s="89"/>
      <c r="Z1" s="89"/>
      <c r="AA1" s="89"/>
      <c r="AB1" s="90" t="s">
        <v>1546</v>
      </c>
      <c r="AC1" s="89"/>
      <c r="AD1" s="89"/>
      <c r="AE1" s="89"/>
      <c r="AF1" s="89"/>
      <c r="AG1" s="89"/>
      <c r="AH1" s="89"/>
      <c r="AI1" s="89"/>
      <c r="AJ1" s="89"/>
      <c r="AK1" s="89"/>
      <c r="AL1" s="91"/>
      <c r="AM1" s="88"/>
      <c r="AN1" s="89"/>
      <c r="AO1" s="89"/>
      <c r="AP1" s="89"/>
      <c r="AQ1" s="89"/>
      <c r="AR1" s="89"/>
      <c r="AS1" s="89"/>
      <c r="AT1" s="89"/>
      <c r="AU1" s="90" t="s">
        <v>1546</v>
      </c>
      <c r="AV1" s="89"/>
      <c r="AW1" s="89"/>
      <c r="AX1" s="89"/>
      <c r="AY1" s="89"/>
      <c r="AZ1" s="89"/>
      <c r="BA1" s="89"/>
      <c r="BB1" s="89"/>
      <c r="BC1" s="89"/>
      <c r="BD1" s="89"/>
      <c r="BE1" s="91"/>
    </row>
    <row r="2" spans="1:57" ht="30.75" customHeight="1" x14ac:dyDescent="0.25">
      <c r="A2" s="92" t="s">
        <v>1548</v>
      </c>
      <c r="B2" s="92" t="s">
        <v>1549</v>
      </c>
      <c r="C2" s="92" t="s">
        <v>1550</v>
      </c>
      <c r="D2" s="92" t="s">
        <v>1551</v>
      </c>
      <c r="E2" s="92" t="s">
        <v>1552</v>
      </c>
      <c r="F2" s="564"/>
      <c r="G2" s="567" t="s">
        <v>1553</v>
      </c>
      <c r="H2" s="565"/>
      <c r="I2" s="568" t="s">
        <v>1554</v>
      </c>
      <c r="J2" s="568" t="s">
        <v>1555</v>
      </c>
      <c r="K2" s="568" t="s">
        <v>1556</v>
      </c>
      <c r="L2" s="569" t="s">
        <v>1557</v>
      </c>
      <c r="M2" s="570" t="s">
        <v>2208</v>
      </c>
      <c r="N2" s="570" t="s">
        <v>1506</v>
      </c>
      <c r="O2" s="561" t="s">
        <v>1563</v>
      </c>
      <c r="P2" s="562" t="s">
        <v>1564</v>
      </c>
      <c r="Q2" s="153"/>
      <c r="R2" s="153"/>
      <c r="S2" s="93"/>
      <c r="T2" s="94" t="s">
        <v>5</v>
      </c>
      <c r="U2" s="94" t="s">
        <v>8</v>
      </c>
      <c r="V2" s="94" t="s">
        <v>4</v>
      </c>
      <c r="W2" s="94" t="s">
        <v>7</v>
      </c>
      <c r="X2" s="94" t="s">
        <v>6</v>
      </c>
      <c r="Y2" s="94" t="s">
        <v>9</v>
      </c>
      <c r="Z2" s="94" t="s">
        <v>1559</v>
      </c>
      <c r="AA2" s="95" t="s">
        <v>10</v>
      </c>
      <c r="AB2" s="95" t="s">
        <v>11</v>
      </c>
      <c r="AC2" s="95" t="s">
        <v>12</v>
      </c>
      <c r="AD2" s="95" t="s">
        <v>13</v>
      </c>
      <c r="AE2" s="96" t="s">
        <v>19</v>
      </c>
      <c r="AF2" s="96" t="s">
        <v>1561</v>
      </c>
      <c r="AG2" s="95" t="s">
        <v>14</v>
      </c>
      <c r="AH2" s="95" t="s">
        <v>15</v>
      </c>
      <c r="AI2" s="95" t="s">
        <v>18</v>
      </c>
      <c r="AJ2" s="95" t="s">
        <v>17</v>
      </c>
      <c r="AK2" s="95" t="s">
        <v>16</v>
      </c>
      <c r="AL2" s="95" t="s">
        <v>1562</v>
      </c>
      <c r="AM2" s="94" t="s">
        <v>2175</v>
      </c>
      <c r="AN2" s="94" t="s">
        <v>2176</v>
      </c>
      <c r="AO2" s="94" t="s">
        <v>2177</v>
      </c>
      <c r="AP2" s="94" t="s">
        <v>2178</v>
      </c>
      <c r="AQ2" s="94" t="s">
        <v>2179</v>
      </c>
      <c r="AR2" s="94" t="s">
        <v>2180</v>
      </c>
      <c r="AS2" s="94" t="s">
        <v>2181</v>
      </c>
      <c r="AT2" s="95" t="s">
        <v>2182</v>
      </c>
      <c r="AU2" s="95" t="s">
        <v>2183</v>
      </c>
      <c r="AV2" s="95" t="s">
        <v>2184</v>
      </c>
      <c r="AW2" s="95" t="s">
        <v>2185</v>
      </c>
      <c r="AX2" s="96" t="s">
        <v>2186</v>
      </c>
      <c r="AY2" s="96" t="s">
        <v>2187</v>
      </c>
      <c r="AZ2" s="95" t="s">
        <v>2188</v>
      </c>
      <c r="BA2" s="95" t="s">
        <v>2189</v>
      </c>
      <c r="BB2" s="95" t="s">
        <v>2190</v>
      </c>
      <c r="BC2" s="95" t="s">
        <v>2191</v>
      </c>
      <c r="BD2" s="95" t="s">
        <v>2192</v>
      </c>
      <c r="BE2" s="95" t="s">
        <v>2193</v>
      </c>
    </row>
    <row r="3" spans="1:57" ht="12.75" customHeight="1" x14ac:dyDescent="0.25">
      <c r="A3" s="92" t="s">
        <v>22</v>
      </c>
      <c r="B3" s="92" t="s">
        <v>23</v>
      </c>
      <c r="C3" s="92" t="s">
        <v>408</v>
      </c>
      <c r="D3" s="92" t="s">
        <v>24</v>
      </c>
      <c r="E3" s="92" t="s">
        <v>25</v>
      </c>
      <c r="F3" s="564"/>
      <c r="G3" s="567"/>
      <c r="H3" s="565"/>
      <c r="I3" s="568"/>
      <c r="J3" s="568"/>
      <c r="K3" s="568"/>
      <c r="L3" s="569"/>
      <c r="M3" s="570"/>
      <c r="N3" s="570"/>
      <c r="O3" s="561"/>
      <c r="P3" s="562"/>
      <c r="Q3" s="153"/>
      <c r="R3" s="153"/>
      <c r="S3" s="97"/>
      <c r="T3" s="98"/>
      <c r="U3" s="98"/>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row>
    <row r="4" spans="1:57" x14ac:dyDescent="0.25">
      <c r="A4" s="99" t="s">
        <v>140</v>
      </c>
      <c r="B4" s="99"/>
      <c r="C4" s="99"/>
      <c r="D4" s="99" t="s">
        <v>141</v>
      </c>
      <c r="E4" s="99"/>
      <c r="F4" s="100">
        <v>52</v>
      </c>
      <c r="G4" s="101" t="s">
        <v>142</v>
      </c>
      <c r="H4" s="102">
        <v>2</v>
      </c>
      <c r="I4" s="103">
        <v>30</v>
      </c>
      <c r="J4" s="103"/>
      <c r="K4" s="103"/>
      <c r="L4" s="104">
        <v>0</v>
      </c>
      <c r="M4" s="137"/>
      <c r="N4" s="137"/>
      <c r="O4" s="137" t="s">
        <v>1607</v>
      </c>
      <c r="P4" s="105" t="s">
        <v>1581</v>
      </c>
      <c r="Q4" s="138" t="str">
        <f>_DL_BM</f>
        <v>CNTT</v>
      </c>
      <c r="R4" s="138" t="str">
        <f>_DL_Khoa</f>
        <v>CNTT</v>
      </c>
      <c r="S4" s="106" t="str">
        <f t="shared" ref="S4:S67" si="0">+R4&amp;"-"&amp;Q4</f>
        <v>CNTT-CNTT</v>
      </c>
      <c r="T4" s="139"/>
      <c r="U4" s="139"/>
      <c r="V4" s="139"/>
      <c r="W4" s="139"/>
      <c r="X4" s="139"/>
      <c r="Y4" s="139"/>
      <c r="Z4" s="139"/>
      <c r="AA4" s="139"/>
      <c r="AB4" s="139"/>
      <c r="AC4" s="139"/>
      <c r="AD4" s="139"/>
      <c r="AE4" s="139"/>
      <c r="AF4" s="139" t="s">
        <v>21</v>
      </c>
      <c r="AG4" s="139"/>
      <c r="AH4" s="139"/>
      <c r="AI4" s="139"/>
      <c r="AJ4" s="139"/>
      <c r="AK4" s="139"/>
      <c r="AL4" s="139"/>
      <c r="AM4" s="139"/>
      <c r="AN4" s="139"/>
      <c r="AO4" s="139"/>
      <c r="AP4" s="139"/>
      <c r="AQ4" s="139"/>
      <c r="AR4" s="139"/>
      <c r="AS4" s="139"/>
      <c r="AT4" s="139"/>
      <c r="AU4" s="139"/>
      <c r="AV4" s="139"/>
      <c r="AW4" s="139"/>
      <c r="AX4" s="139"/>
      <c r="AY4" s="139" t="s">
        <v>21</v>
      </c>
      <c r="AZ4" s="139"/>
      <c r="BA4" s="139"/>
      <c r="BB4" s="139"/>
      <c r="BC4" s="139"/>
      <c r="BD4" s="139"/>
      <c r="BE4" s="139"/>
    </row>
    <row r="5" spans="1:57" x14ac:dyDescent="0.25">
      <c r="A5" s="107" t="s">
        <v>1475</v>
      </c>
      <c r="B5" s="107"/>
      <c r="C5" s="107"/>
      <c r="D5" s="107"/>
      <c r="E5" s="107"/>
      <c r="F5" s="108">
        <v>738</v>
      </c>
      <c r="G5" s="109" t="s">
        <v>1444</v>
      </c>
      <c r="H5" s="110">
        <v>8</v>
      </c>
      <c r="I5" s="111"/>
      <c r="J5" s="111"/>
      <c r="K5" s="111">
        <v>480</v>
      </c>
      <c r="L5" s="112">
        <v>0</v>
      </c>
      <c r="M5" s="140" t="s">
        <v>1511</v>
      </c>
      <c r="N5" s="141"/>
      <c r="O5" s="141" t="s">
        <v>1607</v>
      </c>
      <c r="P5" s="113" t="s">
        <v>1581</v>
      </c>
      <c r="Q5" s="138" t="str">
        <f>_DL_BM</f>
        <v>CNTT</v>
      </c>
      <c r="R5" s="138" t="str">
        <f>_DL_Khoa</f>
        <v>CNTT</v>
      </c>
      <c r="S5" s="106" t="str">
        <f t="shared" si="0"/>
        <v>CNTT-CNTT</v>
      </c>
      <c r="T5" s="142"/>
      <c r="U5" s="142"/>
      <c r="V5" s="142"/>
      <c r="W5" s="142"/>
      <c r="X5" s="142"/>
      <c r="Y5" s="142"/>
      <c r="Z5" s="142"/>
      <c r="AA5" s="142"/>
      <c r="AB5" s="142"/>
      <c r="AC5" s="142"/>
      <c r="AD5" s="142"/>
      <c r="AE5" s="142"/>
      <c r="AF5" s="142" t="s">
        <v>20</v>
      </c>
      <c r="AG5" s="142"/>
      <c r="AH5" s="142"/>
      <c r="AI5" s="142"/>
      <c r="AJ5" s="142"/>
      <c r="AK5" s="142"/>
      <c r="AL5" s="142"/>
      <c r="AM5" s="142"/>
      <c r="AN5" s="142"/>
      <c r="AO5" s="142"/>
      <c r="AP5" s="142"/>
      <c r="AQ5" s="142"/>
      <c r="AR5" s="142"/>
      <c r="AS5" s="142"/>
      <c r="AT5" s="142"/>
      <c r="AU5" s="142"/>
      <c r="AV5" s="142"/>
      <c r="AW5" s="142"/>
      <c r="AX5" s="142"/>
      <c r="AY5" s="142"/>
      <c r="AZ5" s="142"/>
      <c r="BA5" s="142"/>
      <c r="BB5" s="142"/>
      <c r="BC5" s="142"/>
      <c r="BD5" s="142"/>
      <c r="BE5" s="142"/>
    </row>
    <row r="6" spans="1:57" x14ac:dyDescent="0.25">
      <c r="A6" s="107"/>
      <c r="B6" s="107"/>
      <c r="C6" s="107"/>
      <c r="D6" s="107" t="s">
        <v>1476</v>
      </c>
      <c r="E6" s="107"/>
      <c r="F6" s="108">
        <v>739</v>
      </c>
      <c r="G6" s="109" t="s">
        <v>1444</v>
      </c>
      <c r="H6" s="110">
        <v>4</v>
      </c>
      <c r="I6" s="111"/>
      <c r="J6" s="111"/>
      <c r="K6" s="111">
        <v>240</v>
      </c>
      <c r="L6" s="112">
        <v>0</v>
      </c>
      <c r="M6" s="140" t="s">
        <v>1511</v>
      </c>
      <c r="N6" s="141"/>
      <c r="O6" s="141" t="s">
        <v>1607</v>
      </c>
      <c r="P6" s="113" t="s">
        <v>1581</v>
      </c>
      <c r="Q6" s="138" t="str">
        <f>_DL_BM</f>
        <v>CNTT</v>
      </c>
      <c r="R6" s="138" t="str">
        <f>_DL_Khoa</f>
        <v>CNTT</v>
      </c>
      <c r="S6" s="106" t="str">
        <f t="shared" si="0"/>
        <v>CNTT-CNTT</v>
      </c>
      <c r="T6" s="142"/>
      <c r="U6" s="142"/>
      <c r="V6" s="142"/>
      <c r="W6" s="142"/>
      <c r="X6" s="142"/>
      <c r="Y6" s="142"/>
      <c r="Z6" s="142"/>
      <c r="AA6" s="142"/>
      <c r="AB6" s="142"/>
      <c r="AC6" s="142"/>
      <c r="AD6" s="142"/>
      <c r="AE6" s="142"/>
      <c r="AF6" s="142"/>
      <c r="AG6" s="142"/>
      <c r="AH6" s="142"/>
      <c r="AI6" s="142"/>
      <c r="AJ6" s="142"/>
      <c r="AK6" s="142"/>
      <c r="AL6" s="142"/>
      <c r="AM6" s="142"/>
      <c r="AN6" s="142"/>
      <c r="AO6" s="142"/>
      <c r="AP6" s="142"/>
      <c r="AQ6" s="142"/>
      <c r="AR6" s="142"/>
      <c r="AS6" s="142"/>
      <c r="AT6" s="142"/>
      <c r="AU6" s="142"/>
      <c r="AV6" s="142"/>
      <c r="AW6" s="142"/>
      <c r="AX6" s="142"/>
      <c r="AY6" s="142" t="s">
        <v>20</v>
      </c>
      <c r="AZ6" s="142"/>
      <c r="BA6" s="142"/>
      <c r="BB6" s="142"/>
      <c r="BC6" s="142"/>
      <c r="BD6" s="142"/>
      <c r="BE6" s="142"/>
    </row>
    <row r="7" spans="1:57" x14ac:dyDescent="0.25">
      <c r="A7" s="107" t="s">
        <v>1477</v>
      </c>
      <c r="B7" s="107" t="s">
        <v>1477</v>
      </c>
      <c r="C7" s="107"/>
      <c r="D7" s="107"/>
      <c r="E7" s="107"/>
      <c r="F7" s="108">
        <v>740</v>
      </c>
      <c r="G7" s="109" t="s">
        <v>1444</v>
      </c>
      <c r="H7" s="110">
        <v>8</v>
      </c>
      <c r="I7" s="111"/>
      <c r="J7" s="111"/>
      <c r="K7" s="111">
        <v>480</v>
      </c>
      <c r="L7" s="112">
        <v>0</v>
      </c>
      <c r="M7" s="140" t="s">
        <v>1511</v>
      </c>
      <c r="N7" s="141"/>
      <c r="O7" s="141" t="s">
        <v>1607</v>
      </c>
      <c r="P7" s="113" t="s">
        <v>1581</v>
      </c>
      <c r="Q7" s="138" t="str">
        <f>_DL_BM</f>
        <v>CNTT</v>
      </c>
      <c r="R7" s="138" t="str">
        <f>_DL_Khoa</f>
        <v>CNTT</v>
      </c>
      <c r="S7" s="106" t="str">
        <f t="shared" si="0"/>
        <v>CNTT-CNTT</v>
      </c>
      <c r="T7" s="142"/>
      <c r="U7" s="142"/>
      <c r="V7" s="142"/>
      <c r="W7" s="142"/>
      <c r="X7" s="142"/>
      <c r="Y7" s="142"/>
      <c r="Z7" s="142"/>
      <c r="AA7" s="142"/>
      <c r="AB7" s="142"/>
      <c r="AC7" s="142"/>
      <c r="AD7" s="142"/>
      <c r="AE7" s="142" t="s">
        <v>20</v>
      </c>
      <c r="AF7" s="142"/>
      <c r="AG7" s="142"/>
      <c r="AH7" s="142"/>
      <c r="AI7" s="142"/>
      <c r="AJ7" s="142"/>
      <c r="AK7" s="142"/>
      <c r="AL7" s="142"/>
      <c r="AM7" s="142"/>
      <c r="AN7" s="142"/>
      <c r="AO7" s="142"/>
      <c r="AP7" s="142"/>
      <c r="AQ7" s="142"/>
      <c r="AR7" s="142"/>
      <c r="AS7" s="142"/>
      <c r="AT7" s="142"/>
      <c r="AU7" s="142"/>
      <c r="AV7" s="142"/>
      <c r="AW7" s="142"/>
      <c r="AX7" s="142"/>
      <c r="AY7" s="142"/>
      <c r="AZ7" s="142"/>
      <c r="BA7" s="142"/>
      <c r="BB7" s="142"/>
      <c r="BC7" s="142"/>
      <c r="BD7" s="142"/>
      <c r="BE7" s="142"/>
    </row>
    <row r="8" spans="1:57" x14ac:dyDescent="0.25">
      <c r="A8" s="107"/>
      <c r="B8" s="107"/>
      <c r="C8" s="107"/>
      <c r="D8" s="107" t="s">
        <v>1478</v>
      </c>
      <c r="E8" s="107"/>
      <c r="F8" s="108">
        <v>741</v>
      </c>
      <c r="G8" s="109" t="s">
        <v>1444</v>
      </c>
      <c r="H8" s="110">
        <v>4</v>
      </c>
      <c r="I8" s="111"/>
      <c r="J8" s="111"/>
      <c r="K8" s="111">
        <v>240</v>
      </c>
      <c r="L8" s="112">
        <v>0</v>
      </c>
      <c r="M8" s="140" t="s">
        <v>1511</v>
      </c>
      <c r="N8" s="141"/>
      <c r="O8" s="141" t="s">
        <v>1607</v>
      </c>
      <c r="P8" s="113" t="s">
        <v>1581</v>
      </c>
      <c r="Q8" s="138" t="str">
        <f>_DL_BM</f>
        <v>CNTT</v>
      </c>
      <c r="R8" s="138" t="str">
        <f>_DL_Khoa</f>
        <v>CNTT</v>
      </c>
      <c r="S8" s="106" t="str">
        <f t="shared" si="0"/>
        <v>CNTT-CNTT</v>
      </c>
      <c r="T8" s="142"/>
      <c r="U8" s="142"/>
      <c r="V8" s="142"/>
      <c r="W8" s="142"/>
      <c r="X8" s="142"/>
      <c r="Y8" s="142"/>
      <c r="Z8" s="142"/>
      <c r="AA8" s="142"/>
      <c r="AB8" s="142"/>
      <c r="AC8" s="142"/>
      <c r="AD8" s="142"/>
      <c r="AE8" s="142"/>
      <c r="AF8" s="142"/>
      <c r="AG8" s="142"/>
      <c r="AH8" s="142"/>
      <c r="AI8" s="142"/>
      <c r="AJ8" s="142"/>
      <c r="AK8" s="142"/>
      <c r="AL8" s="142"/>
      <c r="AM8" s="142"/>
      <c r="AN8" s="142"/>
      <c r="AO8" s="142"/>
      <c r="AP8" s="142"/>
      <c r="AQ8" s="142"/>
      <c r="AR8" s="142"/>
      <c r="AS8" s="142"/>
      <c r="AT8" s="142"/>
      <c r="AU8" s="142"/>
      <c r="AV8" s="142"/>
      <c r="AW8" s="142"/>
      <c r="AX8" s="142" t="s">
        <v>20</v>
      </c>
      <c r="AY8" s="142"/>
      <c r="AZ8" s="142"/>
      <c r="BA8" s="142"/>
      <c r="BB8" s="142"/>
      <c r="BC8" s="142"/>
      <c r="BD8" s="142"/>
      <c r="BE8" s="142"/>
    </row>
    <row r="9" spans="1:57" x14ac:dyDescent="0.25">
      <c r="A9" s="107" t="s">
        <v>1911</v>
      </c>
      <c r="B9" s="107"/>
      <c r="C9" s="107"/>
      <c r="D9" s="107"/>
      <c r="E9" s="107"/>
      <c r="F9" s="108">
        <v>840</v>
      </c>
      <c r="G9" s="109" t="s">
        <v>1444</v>
      </c>
      <c r="H9" s="110">
        <v>8</v>
      </c>
      <c r="I9" s="111"/>
      <c r="J9" s="111"/>
      <c r="K9" s="111">
        <v>480</v>
      </c>
      <c r="L9" s="112">
        <v>0</v>
      </c>
      <c r="M9" s="140" t="s">
        <v>1511</v>
      </c>
      <c r="N9" s="141"/>
      <c r="O9" s="141" t="s">
        <v>1607</v>
      </c>
      <c r="P9" s="113" t="s">
        <v>1581</v>
      </c>
      <c r="Q9" s="138" t="str">
        <f>_DL_BM</f>
        <v>CNTT</v>
      </c>
      <c r="R9" s="138" t="str">
        <f>_DL_Khoa</f>
        <v>CNTT</v>
      </c>
      <c r="S9" s="106" t="str">
        <f t="shared" si="0"/>
        <v>CNTT-CNTT</v>
      </c>
      <c r="T9" s="142"/>
      <c r="U9" s="142"/>
      <c r="V9" s="142"/>
      <c r="W9" s="142"/>
      <c r="X9" s="142"/>
      <c r="Y9" s="142"/>
      <c r="Z9" s="142"/>
      <c r="AA9" s="142"/>
      <c r="AB9" s="142"/>
      <c r="AC9" s="142"/>
      <c r="AD9" s="142"/>
      <c r="AE9" s="142"/>
      <c r="AF9" s="142"/>
      <c r="AG9" s="142"/>
      <c r="AH9" s="142"/>
      <c r="AI9" s="142"/>
      <c r="AJ9" s="142"/>
      <c r="AK9" s="142"/>
      <c r="AL9" s="142"/>
      <c r="AM9" s="142"/>
      <c r="AN9" s="142"/>
      <c r="AO9" s="142"/>
      <c r="AP9" s="142"/>
      <c r="AQ9" s="142"/>
      <c r="AR9" s="142"/>
      <c r="AS9" s="142"/>
      <c r="AT9" s="142"/>
      <c r="AU9" s="142"/>
      <c r="AV9" s="142"/>
      <c r="AW9" s="142"/>
      <c r="AX9" s="142"/>
      <c r="AY9" s="142"/>
      <c r="AZ9" s="142"/>
      <c r="BA9" s="142"/>
      <c r="BB9" s="142"/>
      <c r="BC9" s="142"/>
      <c r="BD9" s="142"/>
      <c r="BE9" s="142"/>
    </row>
    <row r="10" spans="1:57" x14ac:dyDescent="0.25">
      <c r="A10" s="107" t="s">
        <v>1440</v>
      </c>
      <c r="B10" s="107" t="s">
        <v>1440</v>
      </c>
      <c r="C10" s="107"/>
      <c r="D10" s="107" t="s">
        <v>1441</v>
      </c>
      <c r="E10" s="107"/>
      <c r="F10" s="108">
        <v>706</v>
      </c>
      <c r="G10" s="109" t="s">
        <v>1415</v>
      </c>
      <c r="H10" s="110">
        <v>4</v>
      </c>
      <c r="I10" s="111"/>
      <c r="J10" s="111"/>
      <c r="K10" s="111">
        <v>180</v>
      </c>
      <c r="L10" s="112">
        <v>0</v>
      </c>
      <c r="M10" s="140" t="s">
        <v>1511</v>
      </c>
      <c r="N10" s="141"/>
      <c r="O10" s="141" t="s">
        <v>1607</v>
      </c>
      <c r="P10" s="113" t="s">
        <v>1581</v>
      </c>
      <c r="Q10" s="138" t="str">
        <f>_DL_BM</f>
        <v>CNTT</v>
      </c>
      <c r="R10" s="138" t="str">
        <f>_DL_Khoa</f>
        <v>CNTT</v>
      </c>
      <c r="S10" s="106" t="str">
        <f t="shared" si="0"/>
        <v>CNTT-CNTT</v>
      </c>
      <c r="T10" s="142"/>
      <c r="U10" s="142"/>
      <c r="V10" s="142"/>
      <c r="W10" s="142"/>
      <c r="X10" s="142"/>
      <c r="Y10" s="142"/>
      <c r="Z10" s="142"/>
      <c r="AA10" s="142"/>
      <c r="AB10" s="142"/>
      <c r="AC10" s="142"/>
      <c r="AD10" s="142"/>
      <c r="AE10" s="142"/>
      <c r="AF10" s="142" t="s">
        <v>20</v>
      </c>
      <c r="AG10" s="142"/>
      <c r="AH10" s="142"/>
      <c r="AI10" s="142"/>
      <c r="AJ10" s="142"/>
      <c r="AK10" s="142"/>
      <c r="AL10" s="142"/>
      <c r="AM10" s="142"/>
      <c r="AN10" s="142"/>
      <c r="AO10" s="142"/>
      <c r="AP10" s="142"/>
      <c r="AQ10" s="142"/>
      <c r="AR10" s="142"/>
      <c r="AS10" s="142"/>
      <c r="AT10" s="142"/>
      <c r="AU10" s="142"/>
      <c r="AV10" s="142"/>
      <c r="AW10" s="142"/>
      <c r="AX10" s="142"/>
      <c r="AY10" s="142" t="s">
        <v>20</v>
      </c>
      <c r="AZ10" s="142"/>
      <c r="BA10" s="142"/>
      <c r="BB10" s="142"/>
      <c r="BC10" s="142"/>
      <c r="BD10" s="142"/>
      <c r="BE10" s="142"/>
    </row>
    <row r="11" spans="1:57" x14ac:dyDescent="0.25">
      <c r="A11" s="107" t="s">
        <v>1442</v>
      </c>
      <c r="B11" s="107" t="s">
        <v>1442</v>
      </c>
      <c r="C11" s="107"/>
      <c r="D11" s="107" t="s">
        <v>1443</v>
      </c>
      <c r="E11" s="107"/>
      <c r="F11" s="108">
        <v>707</v>
      </c>
      <c r="G11" s="109" t="s">
        <v>1415</v>
      </c>
      <c r="H11" s="110">
        <v>4</v>
      </c>
      <c r="I11" s="111"/>
      <c r="J11" s="111"/>
      <c r="K11" s="111">
        <v>180</v>
      </c>
      <c r="L11" s="112">
        <v>0</v>
      </c>
      <c r="M11" s="140" t="s">
        <v>1511</v>
      </c>
      <c r="N11" s="141"/>
      <c r="O11" s="141" t="s">
        <v>1607</v>
      </c>
      <c r="P11" s="113" t="s">
        <v>1581</v>
      </c>
      <c r="Q11" s="138" t="str">
        <f>_DL_BM</f>
        <v>CNTT</v>
      </c>
      <c r="R11" s="138" t="str">
        <f>_DL_Khoa</f>
        <v>CNTT</v>
      </c>
      <c r="S11" s="106" t="str">
        <f t="shared" si="0"/>
        <v>CNTT-CNTT</v>
      </c>
      <c r="T11" s="142"/>
      <c r="U11" s="142"/>
      <c r="V11" s="142"/>
      <c r="W11" s="142"/>
      <c r="X11" s="142"/>
      <c r="Y11" s="142"/>
      <c r="Z11" s="142"/>
      <c r="AA11" s="142"/>
      <c r="AB11" s="142"/>
      <c r="AC11" s="142"/>
      <c r="AD11" s="142"/>
      <c r="AE11" s="142" t="s">
        <v>20</v>
      </c>
      <c r="AF11" s="142"/>
      <c r="AG11" s="142"/>
      <c r="AH11" s="142"/>
      <c r="AI11" s="142"/>
      <c r="AJ11" s="142"/>
      <c r="AK11" s="142"/>
      <c r="AL11" s="142"/>
      <c r="AM11" s="142"/>
      <c r="AN11" s="142"/>
      <c r="AO11" s="142"/>
      <c r="AP11" s="142"/>
      <c r="AQ11" s="142"/>
      <c r="AR11" s="142"/>
      <c r="AS11" s="142"/>
      <c r="AT11" s="142"/>
      <c r="AU11" s="142"/>
      <c r="AV11" s="142"/>
      <c r="AW11" s="142"/>
      <c r="AX11" s="142" t="s">
        <v>20</v>
      </c>
      <c r="AY11" s="142"/>
      <c r="AZ11" s="142"/>
      <c r="BA11" s="142"/>
      <c r="BB11" s="142"/>
      <c r="BC11" s="142"/>
      <c r="BD11" s="142"/>
      <c r="BE11" s="142"/>
    </row>
    <row r="12" spans="1:57" x14ac:dyDescent="0.25">
      <c r="A12" s="107" t="s">
        <v>1910</v>
      </c>
      <c r="B12" s="107"/>
      <c r="C12" s="107"/>
      <c r="D12" s="107"/>
      <c r="E12" s="107"/>
      <c r="F12" s="108">
        <v>839</v>
      </c>
      <c r="G12" s="109" t="s">
        <v>1415</v>
      </c>
      <c r="H12" s="110">
        <v>4</v>
      </c>
      <c r="I12" s="111"/>
      <c r="J12" s="111"/>
      <c r="K12" s="111">
        <v>240</v>
      </c>
      <c r="L12" s="112">
        <v>0</v>
      </c>
      <c r="M12" s="140" t="s">
        <v>1511</v>
      </c>
      <c r="N12" s="141"/>
      <c r="O12" s="141" t="s">
        <v>1607</v>
      </c>
      <c r="P12" s="113" t="s">
        <v>1581</v>
      </c>
      <c r="Q12" s="138" t="str">
        <f>_DL_BM</f>
        <v>CNTT</v>
      </c>
      <c r="R12" s="138" t="str">
        <f>_DL_Khoa</f>
        <v>CNTT</v>
      </c>
      <c r="S12" s="106" t="str">
        <f t="shared" si="0"/>
        <v>CNTT-CNTT</v>
      </c>
      <c r="T12" s="142"/>
      <c r="U12" s="142"/>
      <c r="V12" s="142"/>
      <c r="W12" s="142"/>
      <c r="X12" s="142"/>
      <c r="Y12" s="142"/>
      <c r="Z12" s="142"/>
      <c r="AA12" s="142"/>
      <c r="AB12" s="142"/>
      <c r="AC12" s="142"/>
      <c r="AD12" s="142"/>
      <c r="AE12" s="142"/>
      <c r="AF12" s="142"/>
      <c r="AG12" s="142"/>
      <c r="AH12" s="142"/>
      <c r="AI12" s="142"/>
      <c r="AJ12" s="142"/>
      <c r="AK12" s="142"/>
      <c r="AL12" s="142"/>
      <c r="AM12" s="142"/>
      <c r="AN12" s="142"/>
      <c r="AO12" s="142"/>
      <c r="AP12" s="142"/>
      <c r="AQ12" s="142"/>
      <c r="AR12" s="142"/>
      <c r="AS12" s="142"/>
      <c r="AT12" s="142"/>
      <c r="AU12" s="142"/>
      <c r="AV12" s="142"/>
      <c r="AW12" s="142"/>
      <c r="AX12" s="142"/>
      <c r="AY12" s="142"/>
      <c r="AZ12" s="142"/>
      <c r="BA12" s="142"/>
      <c r="BB12" s="142"/>
      <c r="BC12" s="142"/>
      <c r="BD12" s="142"/>
      <c r="BE12" s="142"/>
    </row>
    <row r="13" spans="1:57" x14ac:dyDescent="0.25">
      <c r="A13" s="107" t="s">
        <v>1091</v>
      </c>
      <c r="B13" s="107" t="s">
        <v>1091</v>
      </c>
      <c r="C13" s="107"/>
      <c r="D13" s="107"/>
      <c r="E13" s="107"/>
      <c r="F13" s="108">
        <v>551</v>
      </c>
      <c r="G13" s="109" t="s">
        <v>1092</v>
      </c>
      <c r="H13" s="110">
        <v>3</v>
      </c>
      <c r="I13" s="111">
        <v>45</v>
      </c>
      <c r="J13" s="111"/>
      <c r="K13" s="111"/>
      <c r="L13" s="112">
        <v>0</v>
      </c>
      <c r="M13" s="141" t="s">
        <v>1484</v>
      </c>
      <c r="N13" s="141">
        <v>60</v>
      </c>
      <c r="O13" s="141" t="s">
        <v>1606</v>
      </c>
      <c r="P13" s="113" t="s">
        <v>1581</v>
      </c>
      <c r="Q13" s="138" t="str">
        <f>_DL_BM</f>
        <v>TTDT</v>
      </c>
      <c r="R13" s="138" t="str">
        <f>_DL_Khoa</f>
        <v>CNTT</v>
      </c>
      <c r="S13" s="106" t="str">
        <f t="shared" si="0"/>
        <v>CNTT-TTDT</v>
      </c>
      <c r="T13" s="142"/>
      <c r="U13" s="142"/>
      <c r="V13" s="142"/>
      <c r="W13" s="142"/>
      <c r="X13" s="142"/>
      <c r="Y13" s="142"/>
      <c r="Z13" s="142"/>
      <c r="AA13" s="142"/>
      <c r="AB13" s="142"/>
      <c r="AC13" s="142"/>
      <c r="AD13" s="142"/>
      <c r="AE13" s="142" t="s">
        <v>20</v>
      </c>
      <c r="AF13" s="142"/>
      <c r="AG13" s="142"/>
      <c r="AH13" s="142"/>
      <c r="AI13" s="142"/>
      <c r="AJ13" s="142"/>
      <c r="AK13" s="142"/>
      <c r="AL13" s="142"/>
      <c r="AM13" s="142"/>
      <c r="AN13" s="142"/>
      <c r="AO13" s="142"/>
      <c r="AP13" s="142"/>
      <c r="AQ13" s="142"/>
      <c r="AR13" s="142"/>
      <c r="AS13" s="142"/>
      <c r="AT13" s="142"/>
      <c r="AU13" s="142"/>
      <c r="AV13" s="142"/>
      <c r="AW13" s="142"/>
      <c r="AX13" s="142"/>
      <c r="AY13" s="142"/>
      <c r="AZ13" s="142"/>
      <c r="BA13" s="142"/>
      <c r="BB13" s="142"/>
      <c r="BC13" s="142"/>
      <c r="BD13" s="142"/>
      <c r="BE13" s="142"/>
    </row>
    <row r="14" spans="1:57" x14ac:dyDescent="0.25">
      <c r="A14" s="107" t="s">
        <v>435</v>
      </c>
      <c r="B14" s="107" t="s">
        <v>435</v>
      </c>
      <c r="C14" s="107"/>
      <c r="D14" s="107"/>
      <c r="E14" s="107"/>
      <c r="F14" s="108">
        <v>206</v>
      </c>
      <c r="G14" s="109" t="s">
        <v>436</v>
      </c>
      <c r="H14" s="110">
        <v>3</v>
      </c>
      <c r="I14" s="111">
        <v>45</v>
      </c>
      <c r="J14" s="111"/>
      <c r="K14" s="111"/>
      <c r="L14" s="112">
        <v>0</v>
      </c>
      <c r="M14" s="141" t="s">
        <v>1484</v>
      </c>
      <c r="N14" s="141">
        <v>90</v>
      </c>
      <c r="O14" s="141" t="s">
        <v>1606</v>
      </c>
      <c r="P14" s="113" t="s">
        <v>1581</v>
      </c>
      <c r="Q14" s="138" t="str">
        <f>_DL_BM</f>
        <v>TTDT</v>
      </c>
      <c r="R14" s="138" t="str">
        <f>_DL_Khoa</f>
        <v>CNTT</v>
      </c>
      <c r="S14" s="106" t="str">
        <f t="shared" si="0"/>
        <v>CNTT-TTDT</v>
      </c>
      <c r="T14" s="142"/>
      <c r="U14" s="142"/>
      <c r="V14" s="142"/>
      <c r="W14" s="142"/>
      <c r="X14" s="142"/>
      <c r="Y14" s="142"/>
      <c r="Z14" s="142"/>
      <c r="AA14" s="142"/>
      <c r="AB14" s="142"/>
      <c r="AC14" s="142"/>
      <c r="AD14" s="142"/>
      <c r="AE14" s="142" t="s">
        <v>20</v>
      </c>
      <c r="AF14" s="142"/>
      <c r="AG14" s="142"/>
      <c r="AH14" s="142"/>
      <c r="AI14" s="142"/>
      <c r="AJ14" s="142"/>
      <c r="AK14" s="142"/>
      <c r="AL14" s="142"/>
      <c r="AM14" s="142"/>
      <c r="AN14" s="142"/>
      <c r="AO14" s="142"/>
      <c r="AP14" s="142"/>
      <c r="AQ14" s="142"/>
      <c r="AR14" s="142"/>
      <c r="AS14" s="142"/>
      <c r="AT14" s="142"/>
      <c r="AU14" s="142"/>
      <c r="AV14" s="142"/>
      <c r="AW14" s="142"/>
      <c r="AX14" s="142"/>
      <c r="AY14" s="142"/>
      <c r="AZ14" s="142"/>
      <c r="BA14" s="142"/>
      <c r="BB14" s="142"/>
      <c r="BC14" s="142"/>
      <c r="BD14" s="142"/>
      <c r="BE14" s="142"/>
    </row>
    <row r="15" spans="1:57" x14ac:dyDescent="0.25">
      <c r="A15" s="107" t="s">
        <v>1257</v>
      </c>
      <c r="B15" s="107" t="s">
        <v>1257</v>
      </c>
      <c r="C15" s="107"/>
      <c r="D15" s="107" t="s">
        <v>1258</v>
      </c>
      <c r="E15" s="107"/>
      <c r="F15" s="108">
        <v>627</v>
      </c>
      <c r="G15" s="109" t="s">
        <v>1259</v>
      </c>
      <c r="H15" s="110">
        <v>2</v>
      </c>
      <c r="I15" s="111">
        <v>30</v>
      </c>
      <c r="J15" s="111"/>
      <c r="K15" s="111"/>
      <c r="L15" s="112">
        <v>0</v>
      </c>
      <c r="M15" s="141" t="s">
        <v>1484</v>
      </c>
      <c r="N15" s="141">
        <v>60</v>
      </c>
      <c r="O15" s="141" t="s">
        <v>1606</v>
      </c>
      <c r="P15" s="113" t="s">
        <v>1581</v>
      </c>
      <c r="Q15" s="138" t="str">
        <f>_DL_BM</f>
        <v>TTDT</v>
      </c>
      <c r="R15" s="138" t="str">
        <f>_DL_Khoa</f>
        <v>CNTT</v>
      </c>
      <c r="S15" s="106" t="str">
        <f t="shared" si="0"/>
        <v>CNTT-TTDT</v>
      </c>
      <c r="T15" s="142"/>
      <c r="U15" s="142"/>
      <c r="V15" s="142"/>
      <c r="W15" s="142"/>
      <c r="X15" s="142"/>
      <c r="Y15" s="142"/>
      <c r="Z15" s="142"/>
      <c r="AA15" s="142"/>
      <c r="AB15" s="142"/>
      <c r="AC15" s="142"/>
      <c r="AD15" s="142"/>
      <c r="AE15" s="142" t="s">
        <v>21</v>
      </c>
      <c r="AF15" s="142"/>
      <c r="AG15" s="142"/>
      <c r="AH15" s="142"/>
      <c r="AI15" s="142"/>
      <c r="AJ15" s="142"/>
      <c r="AK15" s="142"/>
      <c r="AL15" s="142"/>
      <c r="AM15" s="142"/>
      <c r="AN15" s="142"/>
      <c r="AO15" s="142"/>
      <c r="AP15" s="142"/>
      <c r="AQ15" s="142"/>
      <c r="AR15" s="142"/>
      <c r="AS15" s="142"/>
      <c r="AT15" s="142"/>
      <c r="AU15" s="142"/>
      <c r="AV15" s="142"/>
      <c r="AW15" s="142"/>
      <c r="AX15" s="142" t="s">
        <v>21</v>
      </c>
      <c r="AY15" s="142"/>
      <c r="AZ15" s="142"/>
      <c r="BA15" s="142"/>
      <c r="BB15" s="142"/>
      <c r="BC15" s="142"/>
      <c r="BD15" s="142"/>
      <c r="BE15" s="142"/>
    </row>
    <row r="16" spans="1:57" x14ac:dyDescent="0.25">
      <c r="A16" s="107" t="s">
        <v>1260</v>
      </c>
      <c r="B16" s="107" t="s">
        <v>1260</v>
      </c>
      <c r="C16" s="107"/>
      <c r="D16" s="107" t="s">
        <v>1261</v>
      </c>
      <c r="E16" s="107"/>
      <c r="F16" s="108">
        <v>628</v>
      </c>
      <c r="G16" s="109" t="s">
        <v>1262</v>
      </c>
      <c r="H16" s="110">
        <v>2</v>
      </c>
      <c r="I16" s="111">
        <v>30</v>
      </c>
      <c r="J16" s="111"/>
      <c r="K16" s="111"/>
      <c r="L16" s="112">
        <v>0</v>
      </c>
      <c r="M16" s="141" t="s">
        <v>1484</v>
      </c>
      <c r="N16" s="141">
        <v>60</v>
      </c>
      <c r="O16" s="141" t="s">
        <v>1606</v>
      </c>
      <c r="P16" s="113" t="s">
        <v>1581</v>
      </c>
      <c r="Q16" s="138" t="str">
        <f>_DL_BM</f>
        <v>TTDT</v>
      </c>
      <c r="R16" s="138" t="str">
        <f>_DL_Khoa</f>
        <v>CNTT</v>
      </c>
      <c r="S16" s="106" t="str">
        <f t="shared" si="0"/>
        <v>CNTT-TTDT</v>
      </c>
      <c r="T16" s="142"/>
      <c r="U16" s="142"/>
      <c r="V16" s="142"/>
      <c r="W16" s="142"/>
      <c r="X16" s="142"/>
      <c r="Y16" s="142"/>
      <c r="Z16" s="142"/>
      <c r="AA16" s="142"/>
      <c r="AB16" s="142"/>
      <c r="AC16" s="142"/>
      <c r="AD16" s="142"/>
      <c r="AE16" s="142" t="s">
        <v>21</v>
      </c>
      <c r="AF16" s="142"/>
      <c r="AG16" s="142"/>
      <c r="AH16" s="142"/>
      <c r="AI16" s="142"/>
      <c r="AJ16" s="142"/>
      <c r="AK16" s="142"/>
      <c r="AL16" s="142"/>
      <c r="AM16" s="142"/>
      <c r="AN16" s="142"/>
      <c r="AO16" s="142"/>
      <c r="AP16" s="142"/>
      <c r="AQ16" s="142"/>
      <c r="AR16" s="142"/>
      <c r="AS16" s="142"/>
      <c r="AT16" s="142"/>
      <c r="AU16" s="142"/>
      <c r="AV16" s="142"/>
      <c r="AW16" s="142"/>
      <c r="AX16" s="142" t="s">
        <v>21</v>
      </c>
      <c r="AY16" s="142"/>
      <c r="AZ16" s="142"/>
      <c r="BA16" s="142"/>
      <c r="BB16" s="142"/>
      <c r="BC16" s="142"/>
      <c r="BD16" s="142"/>
      <c r="BE16" s="142"/>
    </row>
    <row r="17" spans="1:57" x14ac:dyDescent="0.25">
      <c r="A17" s="107" t="s">
        <v>432</v>
      </c>
      <c r="B17" s="107"/>
      <c r="C17" s="107"/>
      <c r="D17" s="107" t="s">
        <v>433</v>
      </c>
      <c r="E17" s="107"/>
      <c r="F17" s="108">
        <v>205</v>
      </c>
      <c r="G17" s="109" t="s">
        <v>434</v>
      </c>
      <c r="H17" s="110">
        <v>3</v>
      </c>
      <c r="I17" s="111">
        <v>45</v>
      </c>
      <c r="J17" s="111"/>
      <c r="K17" s="111"/>
      <c r="L17" s="112">
        <v>0</v>
      </c>
      <c r="M17" s="141" t="s">
        <v>1484</v>
      </c>
      <c r="N17" s="141">
        <v>90</v>
      </c>
      <c r="O17" s="141" t="s">
        <v>1606</v>
      </c>
      <c r="P17" s="113" t="s">
        <v>1581</v>
      </c>
      <c r="Q17" s="138" t="str">
        <f>_DL_BM</f>
        <v>TTDT</v>
      </c>
      <c r="R17" s="138" t="str">
        <f>_DL_Khoa</f>
        <v>CNTT</v>
      </c>
      <c r="S17" s="106" t="str">
        <f t="shared" si="0"/>
        <v>CNTT-TTDT</v>
      </c>
      <c r="T17" s="142"/>
      <c r="U17" s="142"/>
      <c r="V17" s="142"/>
      <c r="W17" s="142"/>
      <c r="X17" s="142"/>
      <c r="Y17" s="142"/>
      <c r="Z17" s="142"/>
      <c r="AA17" s="142"/>
      <c r="AB17" s="142"/>
      <c r="AC17" s="142"/>
      <c r="AD17" s="142"/>
      <c r="AE17" s="142" t="s">
        <v>20</v>
      </c>
      <c r="AF17" s="142"/>
      <c r="AG17" s="142"/>
      <c r="AH17" s="142"/>
      <c r="AI17" s="142"/>
      <c r="AJ17" s="142"/>
      <c r="AK17" s="142"/>
      <c r="AL17" s="142"/>
      <c r="AM17" s="142"/>
      <c r="AN17" s="142"/>
      <c r="AO17" s="142"/>
      <c r="AP17" s="142"/>
      <c r="AQ17" s="142"/>
      <c r="AR17" s="142"/>
      <c r="AS17" s="142"/>
      <c r="AT17" s="142"/>
      <c r="AU17" s="142"/>
      <c r="AV17" s="142"/>
      <c r="AW17" s="142"/>
      <c r="AX17" s="142" t="s">
        <v>20</v>
      </c>
      <c r="AY17" s="142"/>
      <c r="AZ17" s="142"/>
      <c r="BA17" s="142"/>
      <c r="BB17" s="142"/>
      <c r="BC17" s="142"/>
      <c r="BD17" s="142"/>
      <c r="BE17" s="142"/>
    </row>
    <row r="18" spans="1:57" x14ac:dyDescent="0.25">
      <c r="A18" s="107" t="s">
        <v>415</v>
      </c>
      <c r="B18" s="107"/>
      <c r="C18" s="107"/>
      <c r="D18" s="107" t="s">
        <v>416</v>
      </c>
      <c r="E18" s="107"/>
      <c r="F18" s="108">
        <v>195</v>
      </c>
      <c r="G18" s="109" t="s">
        <v>417</v>
      </c>
      <c r="H18" s="110">
        <v>2</v>
      </c>
      <c r="I18" s="111">
        <v>15</v>
      </c>
      <c r="J18" s="111">
        <v>30</v>
      </c>
      <c r="K18" s="111"/>
      <c r="L18" s="112">
        <v>0</v>
      </c>
      <c r="M18" s="141" t="s">
        <v>1484</v>
      </c>
      <c r="N18" s="141">
        <v>60</v>
      </c>
      <c r="O18" s="141" t="s">
        <v>1606</v>
      </c>
      <c r="P18" s="113" t="s">
        <v>1581</v>
      </c>
      <c r="Q18" s="138" t="str">
        <f>_DL_BM</f>
        <v>TTDT</v>
      </c>
      <c r="R18" s="138" t="str">
        <f>_DL_Khoa</f>
        <v>CNTT</v>
      </c>
      <c r="S18" s="106" t="str">
        <f t="shared" si="0"/>
        <v>CNTT-TTDT</v>
      </c>
      <c r="T18" s="142"/>
      <c r="U18" s="142"/>
      <c r="V18" s="142"/>
      <c r="W18" s="142"/>
      <c r="X18" s="142"/>
      <c r="Y18" s="142"/>
      <c r="Z18" s="142"/>
      <c r="AA18" s="142"/>
      <c r="AB18" s="142"/>
      <c r="AC18" s="142"/>
      <c r="AD18" s="142"/>
      <c r="AE18" s="142" t="s">
        <v>20</v>
      </c>
      <c r="AF18" s="142"/>
      <c r="AG18" s="142"/>
      <c r="AH18" s="142"/>
      <c r="AI18" s="142"/>
      <c r="AJ18" s="142"/>
      <c r="AK18" s="142"/>
      <c r="AL18" s="142"/>
      <c r="AM18" s="142"/>
      <c r="AN18" s="142"/>
      <c r="AO18" s="142"/>
      <c r="AP18" s="142"/>
      <c r="AQ18" s="142"/>
      <c r="AR18" s="142"/>
      <c r="AS18" s="142"/>
      <c r="AT18" s="142"/>
      <c r="AU18" s="142"/>
      <c r="AV18" s="142"/>
      <c r="AW18" s="142"/>
      <c r="AX18" s="142" t="s">
        <v>20</v>
      </c>
      <c r="AY18" s="142"/>
      <c r="AZ18" s="142"/>
      <c r="BA18" s="142"/>
      <c r="BB18" s="142"/>
      <c r="BC18" s="142"/>
      <c r="BD18" s="142"/>
      <c r="BE18" s="142"/>
    </row>
    <row r="19" spans="1:57" x14ac:dyDescent="0.25">
      <c r="A19" s="107" t="s">
        <v>1095</v>
      </c>
      <c r="B19" s="107"/>
      <c r="C19" s="107"/>
      <c r="D19" s="107" t="s">
        <v>1096</v>
      </c>
      <c r="E19" s="107"/>
      <c r="F19" s="108">
        <v>553</v>
      </c>
      <c r="G19" s="109" t="s">
        <v>1097</v>
      </c>
      <c r="H19" s="110">
        <v>3</v>
      </c>
      <c r="I19" s="111">
        <v>45</v>
      </c>
      <c r="J19" s="111"/>
      <c r="K19" s="111"/>
      <c r="L19" s="112">
        <v>0</v>
      </c>
      <c r="M19" s="141" t="s">
        <v>1484</v>
      </c>
      <c r="N19" s="141">
        <v>60</v>
      </c>
      <c r="O19" s="141" t="s">
        <v>1606</v>
      </c>
      <c r="P19" s="113" t="s">
        <v>1581</v>
      </c>
      <c r="Q19" s="138" t="str">
        <f>_DL_BM</f>
        <v>TTDT</v>
      </c>
      <c r="R19" s="138" t="str">
        <f>_DL_Khoa</f>
        <v>CNTT</v>
      </c>
      <c r="S19" s="106" t="str">
        <f t="shared" si="0"/>
        <v>CNTT-TTDT</v>
      </c>
      <c r="T19" s="142"/>
      <c r="U19" s="142"/>
      <c r="V19" s="142"/>
      <c r="W19" s="142"/>
      <c r="X19" s="142"/>
      <c r="Y19" s="142"/>
      <c r="Z19" s="142"/>
      <c r="AA19" s="142"/>
      <c r="AB19" s="142"/>
      <c r="AC19" s="142"/>
      <c r="AD19" s="142"/>
      <c r="AE19" s="142" t="s">
        <v>20</v>
      </c>
      <c r="AF19" s="142"/>
      <c r="AG19" s="142"/>
      <c r="AH19" s="142"/>
      <c r="AI19" s="142"/>
      <c r="AJ19" s="142"/>
      <c r="AK19" s="142"/>
      <c r="AL19" s="142"/>
      <c r="AM19" s="142"/>
      <c r="AN19" s="142"/>
      <c r="AO19" s="142"/>
      <c r="AP19" s="142"/>
      <c r="AQ19" s="142"/>
      <c r="AR19" s="142"/>
      <c r="AS19" s="142"/>
      <c r="AT19" s="142"/>
      <c r="AU19" s="142"/>
      <c r="AV19" s="142"/>
      <c r="AW19" s="142"/>
      <c r="AX19" s="142" t="s">
        <v>20</v>
      </c>
      <c r="AY19" s="142"/>
      <c r="AZ19" s="142"/>
      <c r="BA19" s="142"/>
      <c r="BB19" s="142"/>
      <c r="BC19" s="142"/>
      <c r="BD19" s="142"/>
      <c r="BE19" s="142"/>
    </row>
    <row r="20" spans="1:57" x14ac:dyDescent="0.25">
      <c r="A20" s="107" t="s">
        <v>1888</v>
      </c>
      <c r="B20" s="107"/>
      <c r="C20" s="107"/>
      <c r="D20" s="107"/>
      <c r="E20" s="107"/>
      <c r="F20" s="108">
        <v>828</v>
      </c>
      <c r="G20" s="109" t="s">
        <v>1889</v>
      </c>
      <c r="H20" s="110">
        <v>3</v>
      </c>
      <c r="I20" s="111">
        <v>45</v>
      </c>
      <c r="J20" s="111"/>
      <c r="K20" s="111"/>
      <c r="L20" s="112">
        <v>0</v>
      </c>
      <c r="M20" s="141"/>
      <c r="N20" s="141"/>
      <c r="O20" s="141" t="s">
        <v>1606</v>
      </c>
      <c r="P20" s="113" t="s">
        <v>1581</v>
      </c>
      <c r="Q20" s="138" t="str">
        <f>_DL_BM</f>
        <v>TTDT</v>
      </c>
      <c r="R20" s="138" t="str">
        <f>_DL_Khoa</f>
        <v>CNTT</v>
      </c>
      <c r="S20" s="106" t="str">
        <f t="shared" si="0"/>
        <v>CNTT-TTDT</v>
      </c>
      <c r="T20" s="142"/>
      <c r="U20" s="142"/>
      <c r="V20" s="142"/>
      <c r="W20" s="142"/>
      <c r="X20" s="142"/>
      <c r="Y20" s="142"/>
      <c r="Z20" s="142"/>
      <c r="AA20" s="142"/>
      <c r="AB20" s="142"/>
      <c r="AC20" s="142"/>
      <c r="AD20" s="142"/>
      <c r="AE20" s="142"/>
      <c r="AF20" s="142"/>
      <c r="AG20" s="142"/>
      <c r="AH20" s="142"/>
      <c r="AI20" s="142"/>
      <c r="AJ20" s="142"/>
      <c r="AK20" s="142"/>
      <c r="AL20" s="142"/>
      <c r="AM20" s="142"/>
      <c r="AN20" s="142"/>
      <c r="AO20" s="142"/>
      <c r="AP20" s="142"/>
      <c r="AQ20" s="142"/>
      <c r="AR20" s="142"/>
      <c r="AS20" s="142"/>
      <c r="AT20" s="142"/>
      <c r="AU20" s="142"/>
      <c r="AV20" s="142"/>
      <c r="AW20" s="142"/>
      <c r="AX20" s="142"/>
      <c r="AY20" s="142"/>
      <c r="AZ20" s="142"/>
      <c r="BA20" s="142"/>
      <c r="BB20" s="142"/>
      <c r="BC20" s="142"/>
      <c r="BD20" s="142"/>
      <c r="BE20" s="142"/>
    </row>
    <row r="21" spans="1:57" x14ac:dyDescent="0.25">
      <c r="A21" s="107" t="s">
        <v>420</v>
      </c>
      <c r="B21" s="107"/>
      <c r="C21" s="107"/>
      <c r="D21" s="107"/>
      <c r="E21" s="107"/>
      <c r="F21" s="108">
        <v>197</v>
      </c>
      <c r="G21" s="109" t="s">
        <v>421</v>
      </c>
      <c r="H21" s="110">
        <v>3</v>
      </c>
      <c r="I21" s="111">
        <v>30</v>
      </c>
      <c r="J21" s="111">
        <v>30</v>
      </c>
      <c r="K21" s="111"/>
      <c r="L21" s="112">
        <v>0</v>
      </c>
      <c r="M21" s="141" t="s">
        <v>1484</v>
      </c>
      <c r="N21" s="141">
        <v>60</v>
      </c>
      <c r="O21" s="141" t="s">
        <v>1606</v>
      </c>
      <c r="P21" s="113" t="s">
        <v>1581</v>
      </c>
      <c r="Q21" s="138" t="str">
        <f>_DL_BM</f>
        <v>TTDT</v>
      </c>
      <c r="R21" s="138" t="str">
        <f>_DL_Khoa</f>
        <v>CNTT</v>
      </c>
      <c r="S21" s="106" t="str">
        <f t="shared" si="0"/>
        <v>CNTT-TTDT</v>
      </c>
      <c r="T21" s="142"/>
      <c r="U21" s="142"/>
      <c r="V21" s="142"/>
      <c r="W21" s="142"/>
      <c r="X21" s="142"/>
      <c r="Y21" s="142"/>
      <c r="Z21" s="142"/>
      <c r="AA21" s="142"/>
      <c r="AB21" s="142"/>
      <c r="AC21" s="142"/>
      <c r="AD21" s="142"/>
      <c r="AE21" s="142" t="s">
        <v>20</v>
      </c>
      <c r="AF21" s="142"/>
      <c r="AG21" s="142"/>
      <c r="AH21" s="142"/>
      <c r="AI21" s="142"/>
      <c r="AJ21" s="142"/>
      <c r="AK21" s="142"/>
      <c r="AL21" s="142"/>
      <c r="AM21" s="142"/>
      <c r="AN21" s="142"/>
      <c r="AO21" s="142"/>
      <c r="AP21" s="142"/>
      <c r="AQ21" s="142"/>
      <c r="AR21" s="142"/>
      <c r="AS21" s="142"/>
      <c r="AT21" s="142"/>
      <c r="AU21" s="142"/>
      <c r="AV21" s="142"/>
      <c r="AW21" s="142"/>
      <c r="AX21" s="142"/>
      <c r="AY21" s="142"/>
      <c r="AZ21" s="142"/>
      <c r="BA21" s="142"/>
      <c r="BB21" s="142"/>
      <c r="BC21" s="142"/>
      <c r="BD21" s="142"/>
      <c r="BE21" s="142"/>
    </row>
    <row r="22" spans="1:57" x14ac:dyDescent="0.25">
      <c r="A22" s="107"/>
      <c r="B22" s="107" t="s">
        <v>422</v>
      </c>
      <c r="C22" s="107"/>
      <c r="D22" s="107"/>
      <c r="E22" s="107"/>
      <c r="F22" s="108">
        <v>198</v>
      </c>
      <c r="G22" s="109" t="s">
        <v>421</v>
      </c>
      <c r="H22" s="110">
        <v>2</v>
      </c>
      <c r="I22" s="111">
        <v>30</v>
      </c>
      <c r="J22" s="111"/>
      <c r="K22" s="111"/>
      <c r="L22" s="112">
        <v>0</v>
      </c>
      <c r="M22" s="141" t="s">
        <v>1484</v>
      </c>
      <c r="N22" s="141">
        <v>60</v>
      </c>
      <c r="O22" s="141" t="s">
        <v>1606</v>
      </c>
      <c r="P22" s="113" t="s">
        <v>1581</v>
      </c>
      <c r="Q22" s="138" t="str">
        <f>_DL_BM</f>
        <v>TTDT</v>
      </c>
      <c r="R22" s="138" t="str">
        <f>_DL_Khoa</f>
        <v>CNTT</v>
      </c>
      <c r="S22" s="106" t="str">
        <f t="shared" si="0"/>
        <v>CNTT-TTDT</v>
      </c>
      <c r="T22" s="142"/>
      <c r="U22" s="142"/>
      <c r="V22" s="142"/>
      <c r="W22" s="142"/>
      <c r="X22" s="142"/>
      <c r="Y22" s="142"/>
      <c r="Z22" s="142"/>
      <c r="AA22" s="142"/>
      <c r="AB22" s="142"/>
      <c r="AC22" s="142"/>
      <c r="AD22" s="142"/>
      <c r="AE22" s="142"/>
      <c r="AF22" s="142"/>
      <c r="AG22" s="142"/>
      <c r="AH22" s="142"/>
      <c r="AI22" s="142"/>
      <c r="AJ22" s="142"/>
      <c r="AK22" s="142"/>
      <c r="AL22" s="142"/>
      <c r="AM22" s="142"/>
      <c r="AN22" s="142"/>
      <c r="AO22" s="142"/>
      <c r="AP22" s="142"/>
      <c r="AQ22" s="142"/>
      <c r="AR22" s="142"/>
      <c r="AS22" s="142"/>
      <c r="AT22" s="142"/>
      <c r="AU22" s="142"/>
      <c r="AV22" s="142"/>
      <c r="AW22" s="142"/>
      <c r="AX22" s="142"/>
      <c r="AY22" s="142"/>
      <c r="AZ22" s="142"/>
      <c r="BA22" s="142"/>
      <c r="BB22" s="142"/>
      <c r="BC22" s="142"/>
      <c r="BD22" s="142"/>
      <c r="BE22" s="142"/>
    </row>
    <row r="23" spans="1:57" x14ac:dyDescent="0.25">
      <c r="A23" s="107"/>
      <c r="B23" s="107"/>
      <c r="C23" s="107"/>
      <c r="D23" s="107" t="s">
        <v>423</v>
      </c>
      <c r="E23" s="107"/>
      <c r="F23" s="108">
        <v>199</v>
      </c>
      <c r="G23" s="109" t="s">
        <v>421</v>
      </c>
      <c r="H23" s="110">
        <v>2</v>
      </c>
      <c r="I23" s="111">
        <v>30</v>
      </c>
      <c r="J23" s="111"/>
      <c r="K23" s="111"/>
      <c r="L23" s="112">
        <v>0</v>
      </c>
      <c r="M23" s="141" t="s">
        <v>1484</v>
      </c>
      <c r="N23" s="141">
        <v>60</v>
      </c>
      <c r="O23" s="141" t="s">
        <v>1606</v>
      </c>
      <c r="P23" s="113" t="s">
        <v>1581</v>
      </c>
      <c r="Q23" s="138" t="str">
        <f>_DL_BM</f>
        <v>TTDT</v>
      </c>
      <c r="R23" s="138" t="str">
        <f>_DL_Khoa</f>
        <v>CNTT</v>
      </c>
      <c r="S23" s="106" t="str">
        <f t="shared" si="0"/>
        <v>CNTT-TTDT</v>
      </c>
      <c r="T23" s="142"/>
      <c r="U23" s="142"/>
      <c r="V23" s="142"/>
      <c r="W23" s="142"/>
      <c r="X23" s="142"/>
      <c r="Y23" s="142"/>
      <c r="Z23" s="142"/>
      <c r="AA23" s="142"/>
      <c r="AB23" s="142"/>
      <c r="AC23" s="142"/>
      <c r="AD23" s="142"/>
      <c r="AE23" s="142"/>
      <c r="AF23" s="142"/>
      <c r="AG23" s="142"/>
      <c r="AH23" s="142"/>
      <c r="AI23" s="142"/>
      <c r="AJ23" s="142"/>
      <c r="AK23" s="142"/>
      <c r="AL23" s="142"/>
      <c r="AM23" s="142"/>
      <c r="AN23" s="142"/>
      <c r="AO23" s="142"/>
      <c r="AP23" s="142"/>
      <c r="AQ23" s="142"/>
      <c r="AR23" s="142"/>
      <c r="AS23" s="142"/>
      <c r="AT23" s="142"/>
      <c r="AU23" s="142"/>
      <c r="AV23" s="142"/>
      <c r="AW23" s="142"/>
      <c r="AX23" s="142" t="s">
        <v>20</v>
      </c>
      <c r="AY23" s="142"/>
      <c r="AZ23" s="142"/>
      <c r="BA23" s="142"/>
      <c r="BB23" s="142"/>
      <c r="BC23" s="142"/>
      <c r="BD23" s="142"/>
      <c r="BE23" s="142"/>
    </row>
    <row r="24" spans="1:57" x14ac:dyDescent="0.25">
      <c r="A24" s="107" t="s">
        <v>426</v>
      </c>
      <c r="B24" s="107"/>
      <c r="C24" s="107"/>
      <c r="D24" s="107"/>
      <c r="E24" s="107"/>
      <c r="F24" s="108">
        <v>201</v>
      </c>
      <c r="G24" s="109" t="s">
        <v>427</v>
      </c>
      <c r="H24" s="110">
        <v>4</v>
      </c>
      <c r="I24" s="111">
        <v>45</v>
      </c>
      <c r="J24" s="111">
        <v>30</v>
      </c>
      <c r="K24" s="111"/>
      <c r="L24" s="112">
        <v>0</v>
      </c>
      <c r="M24" s="141" t="s">
        <v>1484</v>
      </c>
      <c r="N24" s="141">
        <v>90</v>
      </c>
      <c r="O24" s="141" t="s">
        <v>1606</v>
      </c>
      <c r="P24" s="113" t="s">
        <v>1581</v>
      </c>
      <c r="Q24" s="138" t="str">
        <f>_DL_BM</f>
        <v>TTDT</v>
      </c>
      <c r="R24" s="138" t="str">
        <f>_DL_Khoa</f>
        <v>CNTT</v>
      </c>
      <c r="S24" s="106" t="str">
        <f t="shared" si="0"/>
        <v>CNTT-TTDT</v>
      </c>
      <c r="T24" s="142"/>
      <c r="U24" s="142"/>
      <c r="V24" s="142"/>
      <c r="W24" s="142"/>
      <c r="X24" s="142"/>
      <c r="Y24" s="142"/>
      <c r="Z24" s="142"/>
      <c r="AA24" s="142"/>
      <c r="AB24" s="142"/>
      <c r="AC24" s="142"/>
      <c r="AD24" s="142"/>
      <c r="AE24" s="142" t="s">
        <v>20</v>
      </c>
      <c r="AF24" s="142"/>
      <c r="AG24" s="142"/>
      <c r="AH24" s="142"/>
      <c r="AI24" s="142"/>
      <c r="AJ24" s="142"/>
      <c r="AK24" s="142"/>
      <c r="AL24" s="142"/>
      <c r="AM24" s="142"/>
      <c r="AN24" s="142"/>
      <c r="AO24" s="142"/>
      <c r="AP24" s="142"/>
      <c r="AQ24" s="142"/>
      <c r="AR24" s="142"/>
      <c r="AS24" s="142"/>
      <c r="AT24" s="142"/>
      <c r="AU24" s="142"/>
      <c r="AV24" s="142"/>
      <c r="AW24" s="142"/>
      <c r="AX24" s="142"/>
      <c r="AY24" s="142"/>
      <c r="AZ24" s="142"/>
      <c r="BA24" s="142"/>
      <c r="BB24" s="142"/>
      <c r="BC24" s="142"/>
      <c r="BD24" s="142"/>
      <c r="BE24" s="142"/>
    </row>
    <row r="25" spans="1:57" x14ac:dyDescent="0.25">
      <c r="A25" s="107"/>
      <c r="B25" s="107" t="s">
        <v>428</v>
      </c>
      <c r="C25" s="107"/>
      <c r="D25" s="107"/>
      <c r="E25" s="107"/>
      <c r="F25" s="108">
        <v>202</v>
      </c>
      <c r="G25" s="109" t="s">
        <v>427</v>
      </c>
      <c r="H25" s="110">
        <v>2</v>
      </c>
      <c r="I25" s="111">
        <v>30</v>
      </c>
      <c r="J25" s="111"/>
      <c r="K25" s="111"/>
      <c r="L25" s="112">
        <v>0</v>
      </c>
      <c r="M25" s="141"/>
      <c r="N25" s="141"/>
      <c r="O25" s="141" t="s">
        <v>1606</v>
      </c>
      <c r="P25" s="113" t="s">
        <v>1581</v>
      </c>
      <c r="Q25" s="138" t="str">
        <f>_DL_BM</f>
        <v>TTDT</v>
      </c>
      <c r="R25" s="138" t="str">
        <f>_DL_Khoa</f>
        <v>CNTT</v>
      </c>
      <c r="S25" s="106" t="str">
        <f t="shared" si="0"/>
        <v>CNTT-TTDT</v>
      </c>
      <c r="T25" s="142"/>
      <c r="U25" s="142"/>
      <c r="V25" s="142"/>
      <c r="W25" s="142"/>
      <c r="X25" s="142"/>
      <c r="Y25" s="142"/>
      <c r="Z25" s="142"/>
      <c r="AA25" s="142"/>
      <c r="AB25" s="142"/>
      <c r="AC25" s="142"/>
      <c r="AD25" s="142"/>
      <c r="AE25" s="142"/>
      <c r="AF25" s="142"/>
      <c r="AG25" s="142"/>
      <c r="AH25" s="142"/>
      <c r="AI25" s="142"/>
      <c r="AJ25" s="142"/>
      <c r="AK25" s="142"/>
      <c r="AL25" s="142"/>
      <c r="AM25" s="142"/>
      <c r="AN25" s="142"/>
      <c r="AO25" s="142"/>
      <c r="AP25" s="142"/>
      <c r="AQ25" s="142"/>
      <c r="AR25" s="142"/>
      <c r="AS25" s="142"/>
      <c r="AT25" s="142"/>
      <c r="AU25" s="142"/>
      <c r="AV25" s="142"/>
      <c r="AW25" s="142"/>
      <c r="AX25" s="142"/>
      <c r="AY25" s="142"/>
      <c r="AZ25" s="142"/>
      <c r="BA25" s="142"/>
      <c r="BB25" s="142"/>
      <c r="BC25" s="142"/>
      <c r="BD25" s="142"/>
      <c r="BE25" s="142"/>
    </row>
    <row r="26" spans="1:57" x14ac:dyDescent="0.25">
      <c r="A26" s="107"/>
      <c r="B26" s="107"/>
      <c r="C26" s="107"/>
      <c r="D26" s="107" t="s">
        <v>429</v>
      </c>
      <c r="E26" s="107"/>
      <c r="F26" s="108">
        <v>203</v>
      </c>
      <c r="G26" s="109" t="s">
        <v>427</v>
      </c>
      <c r="H26" s="110">
        <v>3</v>
      </c>
      <c r="I26" s="111">
        <v>30</v>
      </c>
      <c r="J26" s="111">
        <v>30</v>
      </c>
      <c r="K26" s="111"/>
      <c r="L26" s="112">
        <v>0</v>
      </c>
      <c r="M26" s="141" t="s">
        <v>1484</v>
      </c>
      <c r="N26" s="141">
        <v>60</v>
      </c>
      <c r="O26" s="141" t="s">
        <v>1606</v>
      </c>
      <c r="P26" s="113" t="s">
        <v>1581</v>
      </c>
      <c r="Q26" s="138" t="str">
        <f>_DL_BM</f>
        <v>TTDT</v>
      </c>
      <c r="R26" s="138" t="str">
        <f>_DL_Khoa</f>
        <v>CNTT</v>
      </c>
      <c r="S26" s="106" t="str">
        <f t="shared" si="0"/>
        <v>CNTT-TTDT</v>
      </c>
      <c r="T26" s="142"/>
      <c r="U26" s="142"/>
      <c r="V26" s="142"/>
      <c r="W26" s="142"/>
      <c r="X26" s="142"/>
      <c r="Y26" s="142"/>
      <c r="Z26" s="142"/>
      <c r="AA26" s="142"/>
      <c r="AB26" s="142"/>
      <c r="AC26" s="142"/>
      <c r="AD26" s="142"/>
      <c r="AE26" s="142"/>
      <c r="AF26" s="142"/>
      <c r="AG26" s="142"/>
      <c r="AH26" s="142"/>
      <c r="AI26" s="142"/>
      <c r="AJ26" s="142"/>
      <c r="AK26" s="142"/>
      <c r="AL26" s="142"/>
      <c r="AM26" s="142"/>
      <c r="AN26" s="142"/>
      <c r="AO26" s="142"/>
      <c r="AP26" s="142"/>
      <c r="AQ26" s="142"/>
      <c r="AR26" s="142"/>
      <c r="AS26" s="142"/>
      <c r="AT26" s="142"/>
      <c r="AU26" s="142"/>
      <c r="AV26" s="142"/>
      <c r="AW26" s="142"/>
      <c r="AX26" s="142" t="s">
        <v>20</v>
      </c>
      <c r="AY26" s="142"/>
      <c r="AZ26" s="142"/>
      <c r="BA26" s="142"/>
      <c r="BB26" s="142"/>
      <c r="BC26" s="142"/>
      <c r="BD26" s="142"/>
      <c r="BE26" s="142"/>
    </row>
    <row r="27" spans="1:57" x14ac:dyDescent="0.25">
      <c r="A27" s="107" t="s">
        <v>424</v>
      </c>
      <c r="B27" s="107" t="s">
        <v>424</v>
      </c>
      <c r="C27" s="107"/>
      <c r="D27" s="107"/>
      <c r="E27" s="107"/>
      <c r="F27" s="108">
        <v>200</v>
      </c>
      <c r="G27" s="109" t="s">
        <v>425</v>
      </c>
      <c r="H27" s="110">
        <v>2</v>
      </c>
      <c r="I27" s="111"/>
      <c r="J27" s="111"/>
      <c r="K27" s="111">
        <v>90</v>
      </c>
      <c r="L27" s="112">
        <v>0</v>
      </c>
      <c r="M27" s="140" t="s">
        <v>1511</v>
      </c>
      <c r="N27" s="141"/>
      <c r="O27" s="141" t="s">
        <v>1606</v>
      </c>
      <c r="P27" s="113" t="s">
        <v>1581</v>
      </c>
      <c r="Q27" s="138" t="str">
        <f>_DL_BM</f>
        <v>TTDT</v>
      </c>
      <c r="R27" s="138" t="str">
        <f>_DL_Khoa</f>
        <v>CNTT</v>
      </c>
      <c r="S27" s="106" t="str">
        <f t="shared" si="0"/>
        <v>CNTT-TTDT</v>
      </c>
      <c r="T27" s="142"/>
      <c r="U27" s="142"/>
      <c r="V27" s="142"/>
      <c r="W27" s="142"/>
      <c r="X27" s="142"/>
      <c r="Y27" s="142"/>
      <c r="Z27" s="142"/>
      <c r="AA27" s="142"/>
      <c r="AB27" s="142"/>
      <c r="AC27" s="142"/>
      <c r="AD27" s="142"/>
      <c r="AE27" s="142" t="s">
        <v>20</v>
      </c>
      <c r="AF27" s="142"/>
      <c r="AG27" s="142"/>
      <c r="AH27" s="142"/>
      <c r="AI27" s="142"/>
      <c r="AJ27" s="142"/>
      <c r="AK27" s="142"/>
      <c r="AL27" s="142"/>
      <c r="AM27" s="142"/>
      <c r="AN27" s="142"/>
      <c r="AO27" s="142"/>
      <c r="AP27" s="142"/>
      <c r="AQ27" s="142"/>
      <c r="AR27" s="142"/>
      <c r="AS27" s="142"/>
      <c r="AT27" s="142"/>
      <c r="AU27" s="142"/>
      <c r="AV27" s="142"/>
      <c r="AW27" s="142"/>
      <c r="AX27" s="142"/>
      <c r="AY27" s="142"/>
      <c r="AZ27" s="142"/>
      <c r="BA27" s="142"/>
      <c r="BB27" s="142"/>
      <c r="BC27" s="142"/>
      <c r="BD27" s="142"/>
      <c r="BE27" s="142"/>
    </row>
    <row r="28" spans="1:57" x14ac:dyDescent="0.25">
      <c r="A28" s="107" t="s">
        <v>430</v>
      </c>
      <c r="B28" s="107" t="s">
        <v>430</v>
      </c>
      <c r="C28" s="107"/>
      <c r="D28" s="107"/>
      <c r="E28" s="107"/>
      <c r="F28" s="108">
        <v>204</v>
      </c>
      <c r="G28" s="109" t="s">
        <v>431</v>
      </c>
      <c r="H28" s="110">
        <v>2</v>
      </c>
      <c r="I28" s="111"/>
      <c r="J28" s="111"/>
      <c r="K28" s="111">
        <v>90</v>
      </c>
      <c r="L28" s="112">
        <v>0</v>
      </c>
      <c r="M28" s="140" t="s">
        <v>1511</v>
      </c>
      <c r="N28" s="141"/>
      <c r="O28" s="141" t="s">
        <v>1606</v>
      </c>
      <c r="P28" s="113" t="s">
        <v>1581</v>
      </c>
      <c r="Q28" s="138" t="str">
        <f>_DL_BM</f>
        <v>TTDT</v>
      </c>
      <c r="R28" s="138" t="str">
        <f>_DL_Khoa</f>
        <v>CNTT</v>
      </c>
      <c r="S28" s="106" t="str">
        <f t="shared" si="0"/>
        <v>CNTT-TTDT</v>
      </c>
      <c r="T28" s="142"/>
      <c r="U28" s="142"/>
      <c r="V28" s="142"/>
      <c r="W28" s="142"/>
      <c r="X28" s="142"/>
      <c r="Y28" s="142"/>
      <c r="Z28" s="142"/>
      <c r="AA28" s="142"/>
      <c r="AB28" s="142"/>
      <c r="AC28" s="142"/>
      <c r="AD28" s="142"/>
      <c r="AE28" s="142" t="s">
        <v>20</v>
      </c>
      <c r="AF28" s="142"/>
      <c r="AG28" s="142"/>
      <c r="AH28" s="142"/>
      <c r="AI28" s="142"/>
      <c r="AJ28" s="142"/>
      <c r="AK28" s="142"/>
      <c r="AL28" s="142"/>
      <c r="AM28" s="142"/>
      <c r="AN28" s="142"/>
      <c r="AO28" s="142"/>
      <c r="AP28" s="142"/>
      <c r="AQ28" s="142"/>
      <c r="AR28" s="142"/>
      <c r="AS28" s="142"/>
      <c r="AT28" s="142"/>
      <c r="AU28" s="142"/>
      <c r="AV28" s="142"/>
      <c r="AW28" s="142"/>
      <c r="AX28" s="142"/>
      <c r="AY28" s="142"/>
      <c r="AZ28" s="142"/>
      <c r="BA28" s="142"/>
      <c r="BB28" s="142"/>
      <c r="BC28" s="142"/>
      <c r="BD28" s="142"/>
      <c r="BE28" s="142"/>
    </row>
    <row r="29" spans="1:57" x14ac:dyDescent="0.25">
      <c r="A29" s="107" t="s">
        <v>1896</v>
      </c>
      <c r="B29" s="107"/>
      <c r="C29" s="107"/>
      <c r="D29" s="107"/>
      <c r="E29" s="107"/>
      <c r="F29" s="108">
        <v>832</v>
      </c>
      <c r="G29" s="109" t="s">
        <v>1897</v>
      </c>
      <c r="H29" s="110">
        <v>2</v>
      </c>
      <c r="I29" s="111"/>
      <c r="J29" s="111"/>
      <c r="K29" s="111">
        <v>90</v>
      </c>
      <c r="L29" s="112">
        <v>0</v>
      </c>
      <c r="M29" s="140" t="s">
        <v>1511</v>
      </c>
      <c r="N29" s="141"/>
      <c r="O29" s="141" t="s">
        <v>1606</v>
      </c>
      <c r="P29" s="113" t="s">
        <v>1581</v>
      </c>
      <c r="Q29" s="138" t="str">
        <f>_DL_BM</f>
        <v>TTDT</v>
      </c>
      <c r="R29" s="138" t="str">
        <f>_DL_Khoa</f>
        <v>CNTT</v>
      </c>
      <c r="S29" s="106" t="str">
        <f t="shared" si="0"/>
        <v>CNTT-TTDT</v>
      </c>
      <c r="T29" s="142"/>
      <c r="U29" s="142"/>
      <c r="V29" s="142"/>
      <c r="W29" s="142"/>
      <c r="X29" s="142"/>
      <c r="Y29" s="142"/>
      <c r="Z29" s="142"/>
      <c r="AA29" s="142"/>
      <c r="AB29" s="142"/>
      <c r="AC29" s="142"/>
      <c r="AD29" s="142"/>
      <c r="AE29" s="142"/>
      <c r="AF29" s="142"/>
      <c r="AG29" s="142"/>
      <c r="AH29" s="142"/>
      <c r="AI29" s="142"/>
      <c r="AJ29" s="142"/>
      <c r="AK29" s="142"/>
      <c r="AL29" s="142"/>
      <c r="AM29" s="142"/>
      <c r="AN29" s="142"/>
      <c r="AO29" s="142"/>
      <c r="AP29" s="142"/>
      <c r="AQ29" s="142"/>
      <c r="AR29" s="142"/>
      <c r="AS29" s="142"/>
      <c r="AT29" s="142"/>
      <c r="AU29" s="142"/>
      <c r="AV29" s="142"/>
      <c r="AW29" s="142"/>
      <c r="AX29" s="142"/>
      <c r="AY29" s="142"/>
      <c r="AZ29" s="142"/>
      <c r="BA29" s="142"/>
      <c r="BB29" s="142"/>
      <c r="BC29" s="142"/>
      <c r="BD29" s="142"/>
      <c r="BE29" s="142"/>
    </row>
    <row r="30" spans="1:57" x14ac:dyDescent="0.25">
      <c r="A30" s="107" t="s">
        <v>1892</v>
      </c>
      <c r="B30" s="107"/>
      <c r="C30" s="107"/>
      <c r="D30" s="107"/>
      <c r="E30" s="107"/>
      <c r="F30" s="108">
        <v>830</v>
      </c>
      <c r="G30" s="109" t="s">
        <v>1893</v>
      </c>
      <c r="H30" s="110">
        <v>2</v>
      </c>
      <c r="I30" s="111"/>
      <c r="J30" s="111"/>
      <c r="K30" s="111">
        <v>90</v>
      </c>
      <c r="L30" s="112">
        <v>0</v>
      </c>
      <c r="M30" s="140" t="s">
        <v>1511</v>
      </c>
      <c r="N30" s="141"/>
      <c r="O30" s="141" t="s">
        <v>1606</v>
      </c>
      <c r="P30" s="113" t="s">
        <v>1581</v>
      </c>
      <c r="Q30" s="138" t="str">
        <f>_DL_BM</f>
        <v>TTDT</v>
      </c>
      <c r="R30" s="138" t="str">
        <f>_DL_Khoa</f>
        <v>CNTT</v>
      </c>
      <c r="S30" s="106" t="str">
        <f t="shared" si="0"/>
        <v>CNTT-TTDT</v>
      </c>
      <c r="T30" s="142"/>
      <c r="U30" s="142"/>
      <c r="V30" s="142"/>
      <c r="W30" s="142"/>
      <c r="X30" s="142"/>
      <c r="Y30" s="142"/>
      <c r="Z30" s="142"/>
      <c r="AA30" s="142"/>
      <c r="AB30" s="142"/>
      <c r="AC30" s="142"/>
      <c r="AD30" s="142"/>
      <c r="AE30" s="142"/>
      <c r="AF30" s="142"/>
      <c r="AG30" s="142"/>
      <c r="AH30" s="142"/>
      <c r="AI30" s="142"/>
      <c r="AJ30" s="142"/>
      <c r="AK30" s="142"/>
      <c r="AL30" s="142"/>
      <c r="AM30" s="142"/>
      <c r="AN30" s="142"/>
      <c r="AO30" s="142"/>
      <c r="AP30" s="142"/>
      <c r="AQ30" s="142"/>
      <c r="AR30" s="142"/>
      <c r="AS30" s="142"/>
      <c r="AT30" s="142"/>
      <c r="AU30" s="142"/>
      <c r="AV30" s="142"/>
      <c r="AW30" s="142"/>
      <c r="AX30" s="142"/>
      <c r="AY30" s="142"/>
      <c r="AZ30" s="142"/>
      <c r="BA30" s="142"/>
      <c r="BB30" s="142"/>
      <c r="BC30" s="142"/>
      <c r="BD30" s="142"/>
      <c r="BE30" s="142"/>
    </row>
    <row r="31" spans="1:57" x14ac:dyDescent="0.25">
      <c r="A31" s="107" t="s">
        <v>1101</v>
      </c>
      <c r="B31" s="107" t="s">
        <v>1101</v>
      </c>
      <c r="C31" s="107"/>
      <c r="D31" s="107"/>
      <c r="E31" s="107"/>
      <c r="F31" s="108">
        <v>556</v>
      </c>
      <c r="G31" s="109" t="s">
        <v>1102</v>
      </c>
      <c r="H31" s="110">
        <v>2</v>
      </c>
      <c r="I31" s="111"/>
      <c r="J31" s="111"/>
      <c r="K31" s="111">
        <v>90</v>
      </c>
      <c r="L31" s="112">
        <v>0</v>
      </c>
      <c r="M31" s="140" t="s">
        <v>1511</v>
      </c>
      <c r="N31" s="141"/>
      <c r="O31" s="141" t="s">
        <v>1606</v>
      </c>
      <c r="P31" s="113" t="s">
        <v>1581</v>
      </c>
      <c r="Q31" s="138" t="str">
        <f>_DL_BM</f>
        <v>TTDT</v>
      </c>
      <c r="R31" s="138" t="str">
        <f>_DL_Khoa</f>
        <v>CNTT</v>
      </c>
      <c r="S31" s="106" t="str">
        <f t="shared" si="0"/>
        <v>CNTT-TTDT</v>
      </c>
      <c r="T31" s="142"/>
      <c r="U31" s="142"/>
      <c r="V31" s="142"/>
      <c r="W31" s="142"/>
      <c r="X31" s="142"/>
      <c r="Y31" s="142"/>
      <c r="Z31" s="142"/>
      <c r="AA31" s="142"/>
      <c r="AB31" s="142"/>
      <c r="AC31" s="142"/>
      <c r="AD31" s="142"/>
      <c r="AE31" s="142" t="s">
        <v>20</v>
      </c>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2"/>
      <c r="BC31" s="142"/>
      <c r="BD31" s="142"/>
      <c r="BE31" s="142"/>
    </row>
    <row r="32" spans="1:57" x14ac:dyDescent="0.25">
      <c r="A32" s="107" t="s">
        <v>1912</v>
      </c>
      <c r="B32" s="107"/>
      <c r="C32" s="107"/>
      <c r="D32" s="107"/>
      <c r="E32" s="107"/>
      <c r="F32" s="108">
        <v>841</v>
      </c>
      <c r="G32" s="109" t="s">
        <v>1913</v>
      </c>
      <c r="H32" s="110">
        <v>2</v>
      </c>
      <c r="I32" s="111"/>
      <c r="J32" s="111"/>
      <c r="K32" s="111"/>
      <c r="L32" s="112">
        <v>0</v>
      </c>
      <c r="M32" s="141"/>
      <c r="N32" s="141"/>
      <c r="O32" s="141" t="s">
        <v>1606</v>
      </c>
      <c r="P32" s="113" t="s">
        <v>1581</v>
      </c>
      <c r="Q32" s="138" t="str">
        <f>_DL_BM</f>
        <v>TTDT</v>
      </c>
      <c r="R32" s="138" t="str">
        <f>_DL_Khoa</f>
        <v>CNTT</v>
      </c>
      <c r="S32" s="106" t="str">
        <f t="shared" si="0"/>
        <v>CNTT-TTDT</v>
      </c>
      <c r="T32" s="142"/>
      <c r="U32" s="142"/>
      <c r="V32" s="142"/>
      <c r="W32" s="142"/>
      <c r="X32" s="142"/>
      <c r="Y32" s="142"/>
      <c r="Z32" s="142"/>
      <c r="AA32" s="142"/>
      <c r="AB32" s="142"/>
      <c r="AC32" s="142"/>
      <c r="AD32" s="142"/>
      <c r="AE32" s="142"/>
      <c r="AF32" s="142"/>
      <c r="AG32" s="142"/>
      <c r="AH32" s="142"/>
      <c r="AI32" s="142"/>
      <c r="AJ32" s="142"/>
      <c r="AK32" s="142"/>
      <c r="AL32" s="142"/>
      <c r="AM32" s="142"/>
      <c r="AN32" s="142"/>
      <c r="AO32" s="142"/>
      <c r="AP32" s="142"/>
      <c r="AQ32" s="142"/>
      <c r="AR32" s="142"/>
      <c r="AS32" s="142"/>
      <c r="AT32" s="142"/>
      <c r="AU32" s="142"/>
      <c r="AV32" s="142"/>
      <c r="AW32" s="142"/>
      <c r="AX32" s="142"/>
      <c r="AY32" s="142"/>
      <c r="AZ32" s="142"/>
      <c r="BA32" s="142"/>
      <c r="BB32" s="142"/>
      <c r="BC32" s="142"/>
      <c r="BD32" s="142"/>
      <c r="BE32" s="142"/>
    </row>
    <row r="33" spans="1:57" x14ac:dyDescent="0.25">
      <c r="A33" s="107" t="s">
        <v>1266</v>
      </c>
      <c r="B33" s="107" t="s">
        <v>1266</v>
      </c>
      <c r="C33" s="107"/>
      <c r="D33" s="107" t="s">
        <v>1267</v>
      </c>
      <c r="E33" s="107"/>
      <c r="F33" s="108">
        <v>630</v>
      </c>
      <c r="G33" s="109" t="s">
        <v>1268</v>
      </c>
      <c r="H33" s="110">
        <v>2</v>
      </c>
      <c r="I33" s="111">
        <v>30</v>
      </c>
      <c r="J33" s="111"/>
      <c r="K33" s="111"/>
      <c r="L33" s="112">
        <v>0</v>
      </c>
      <c r="M33" s="141" t="s">
        <v>1484</v>
      </c>
      <c r="N33" s="141">
        <v>60</v>
      </c>
      <c r="O33" s="141" t="s">
        <v>1606</v>
      </c>
      <c r="P33" s="113" t="s">
        <v>1581</v>
      </c>
      <c r="Q33" s="138" t="str">
        <f>_DL_BM</f>
        <v>TTDT</v>
      </c>
      <c r="R33" s="138" t="str">
        <f>_DL_Khoa</f>
        <v>CNTT</v>
      </c>
      <c r="S33" s="106" t="str">
        <f t="shared" si="0"/>
        <v>CNTT-TTDT</v>
      </c>
      <c r="T33" s="142"/>
      <c r="U33" s="142"/>
      <c r="V33" s="142"/>
      <c r="W33" s="142"/>
      <c r="X33" s="142"/>
      <c r="Y33" s="142"/>
      <c r="Z33" s="142"/>
      <c r="AA33" s="142"/>
      <c r="AB33" s="142"/>
      <c r="AC33" s="142"/>
      <c r="AD33" s="142"/>
      <c r="AE33" s="142" t="s">
        <v>21</v>
      </c>
      <c r="AF33" s="142"/>
      <c r="AG33" s="142"/>
      <c r="AH33" s="142"/>
      <c r="AI33" s="142"/>
      <c r="AJ33" s="142"/>
      <c r="AK33" s="142"/>
      <c r="AL33" s="142"/>
      <c r="AM33" s="142"/>
      <c r="AN33" s="142"/>
      <c r="AO33" s="142"/>
      <c r="AP33" s="142"/>
      <c r="AQ33" s="142"/>
      <c r="AR33" s="142"/>
      <c r="AS33" s="142"/>
      <c r="AT33" s="142"/>
      <c r="AU33" s="142"/>
      <c r="AV33" s="142"/>
      <c r="AW33" s="142"/>
      <c r="AX33" s="142" t="s">
        <v>20</v>
      </c>
      <c r="AY33" s="142"/>
      <c r="AZ33" s="142"/>
      <c r="BA33" s="142"/>
      <c r="BB33" s="142"/>
      <c r="BC33" s="142"/>
      <c r="BD33" s="142"/>
      <c r="BE33" s="142"/>
    </row>
    <row r="34" spans="1:57" x14ac:dyDescent="0.25">
      <c r="A34" s="107" t="s">
        <v>1894</v>
      </c>
      <c r="B34" s="107"/>
      <c r="C34" s="107"/>
      <c r="D34" s="107"/>
      <c r="E34" s="107"/>
      <c r="F34" s="108">
        <v>831</v>
      </c>
      <c r="G34" s="109" t="s">
        <v>1895</v>
      </c>
      <c r="H34" s="110">
        <v>3</v>
      </c>
      <c r="I34" s="111">
        <v>45</v>
      </c>
      <c r="J34" s="111"/>
      <c r="K34" s="111"/>
      <c r="L34" s="112">
        <v>0</v>
      </c>
      <c r="M34" s="141"/>
      <c r="N34" s="141"/>
      <c r="O34" s="141" t="s">
        <v>1606</v>
      </c>
      <c r="P34" s="113" t="s">
        <v>1581</v>
      </c>
      <c r="Q34" s="138" t="str">
        <f>_DL_BM</f>
        <v>TTDT</v>
      </c>
      <c r="R34" s="138" t="str">
        <f>_DL_Khoa</f>
        <v>CNTT</v>
      </c>
      <c r="S34" s="106" t="str">
        <f t="shared" si="0"/>
        <v>CNTT-TTDT</v>
      </c>
      <c r="T34" s="142"/>
      <c r="U34" s="142"/>
      <c r="V34" s="142"/>
      <c r="W34" s="142"/>
      <c r="X34" s="142"/>
      <c r="Y34" s="142"/>
      <c r="Z34" s="142"/>
      <c r="AA34" s="142"/>
      <c r="AB34" s="142"/>
      <c r="AC34" s="142"/>
      <c r="AD34" s="142"/>
      <c r="AE34" s="142"/>
      <c r="AF34" s="142"/>
      <c r="AG34" s="142"/>
      <c r="AH34" s="142"/>
      <c r="AI34" s="142"/>
      <c r="AJ34" s="142"/>
      <c r="AK34" s="142"/>
      <c r="AL34" s="142"/>
      <c r="AM34" s="142"/>
      <c r="AN34" s="142"/>
      <c r="AO34" s="142"/>
      <c r="AP34" s="142"/>
      <c r="AQ34" s="142"/>
      <c r="AR34" s="142"/>
      <c r="AS34" s="142"/>
      <c r="AT34" s="142"/>
      <c r="AU34" s="142"/>
      <c r="AV34" s="142"/>
      <c r="AW34" s="142"/>
      <c r="AX34" s="142"/>
      <c r="AY34" s="142"/>
      <c r="AZ34" s="142"/>
      <c r="BA34" s="142"/>
      <c r="BB34" s="142"/>
      <c r="BC34" s="142"/>
      <c r="BD34" s="142"/>
      <c r="BE34" s="142"/>
    </row>
    <row r="35" spans="1:57" x14ac:dyDescent="0.25">
      <c r="A35" s="107" t="s">
        <v>1900</v>
      </c>
      <c r="B35" s="107"/>
      <c r="C35" s="107"/>
      <c r="D35" s="107"/>
      <c r="E35" s="107"/>
      <c r="F35" s="108">
        <v>834</v>
      </c>
      <c r="G35" s="109" t="s">
        <v>1901</v>
      </c>
      <c r="H35" s="110">
        <v>2</v>
      </c>
      <c r="I35" s="111">
        <v>30</v>
      </c>
      <c r="J35" s="111"/>
      <c r="K35" s="111"/>
      <c r="L35" s="112">
        <v>0</v>
      </c>
      <c r="M35" s="141"/>
      <c r="N35" s="141"/>
      <c r="O35" s="141" t="s">
        <v>1606</v>
      </c>
      <c r="P35" s="113" t="s">
        <v>1581</v>
      </c>
      <c r="Q35" s="138" t="str">
        <f>_DL_BM</f>
        <v>TTDT</v>
      </c>
      <c r="R35" s="138" t="str">
        <f>_DL_Khoa</f>
        <v>CNTT</v>
      </c>
      <c r="S35" s="106" t="str">
        <f t="shared" si="0"/>
        <v>CNTT-TTDT</v>
      </c>
      <c r="T35" s="142"/>
      <c r="U35" s="142"/>
      <c r="V35" s="142"/>
      <c r="W35" s="142"/>
      <c r="X35" s="142"/>
      <c r="Y35" s="142"/>
      <c r="Z35" s="142"/>
      <c r="AA35" s="142"/>
      <c r="AB35" s="142"/>
      <c r="AC35" s="142"/>
      <c r="AD35" s="142"/>
      <c r="AE35" s="142"/>
      <c r="AF35" s="142"/>
      <c r="AG35" s="142"/>
      <c r="AH35" s="142"/>
      <c r="AI35" s="142"/>
      <c r="AJ35" s="142"/>
      <c r="AK35" s="142"/>
      <c r="AL35" s="142"/>
      <c r="AM35" s="142"/>
      <c r="AN35" s="142"/>
      <c r="AO35" s="142"/>
      <c r="AP35" s="142"/>
      <c r="AQ35" s="142"/>
      <c r="AR35" s="142"/>
      <c r="AS35" s="142"/>
      <c r="AT35" s="142"/>
      <c r="AU35" s="142"/>
      <c r="AV35" s="142"/>
      <c r="AW35" s="142"/>
      <c r="AX35" s="142"/>
      <c r="AY35" s="142"/>
      <c r="AZ35" s="142"/>
      <c r="BA35" s="142"/>
      <c r="BB35" s="142"/>
      <c r="BC35" s="142"/>
      <c r="BD35" s="142"/>
      <c r="BE35" s="142"/>
    </row>
    <row r="36" spans="1:57" x14ac:dyDescent="0.25">
      <c r="A36" s="107" t="s">
        <v>1263</v>
      </c>
      <c r="B36" s="107" t="s">
        <v>1263</v>
      </c>
      <c r="C36" s="107"/>
      <c r="D36" s="107" t="s">
        <v>1264</v>
      </c>
      <c r="E36" s="107"/>
      <c r="F36" s="108">
        <v>629</v>
      </c>
      <c r="G36" s="109" t="s">
        <v>1265</v>
      </c>
      <c r="H36" s="110">
        <v>2</v>
      </c>
      <c r="I36" s="111">
        <v>30</v>
      </c>
      <c r="J36" s="111"/>
      <c r="K36" s="111"/>
      <c r="L36" s="112">
        <v>0</v>
      </c>
      <c r="M36" s="141" t="s">
        <v>1484</v>
      </c>
      <c r="N36" s="141">
        <v>60</v>
      </c>
      <c r="O36" s="141" t="s">
        <v>1606</v>
      </c>
      <c r="P36" s="113" t="s">
        <v>1581</v>
      </c>
      <c r="Q36" s="138" t="str">
        <f>_DL_BM</f>
        <v>TTDT</v>
      </c>
      <c r="R36" s="138" t="str">
        <f>_DL_Khoa</f>
        <v>CNTT</v>
      </c>
      <c r="S36" s="106" t="str">
        <f t="shared" si="0"/>
        <v>CNTT-TTDT</v>
      </c>
      <c r="T36" s="142"/>
      <c r="U36" s="142"/>
      <c r="V36" s="142"/>
      <c r="W36" s="142"/>
      <c r="X36" s="142"/>
      <c r="Y36" s="142"/>
      <c r="Z36" s="142"/>
      <c r="AA36" s="142"/>
      <c r="AB36" s="142"/>
      <c r="AC36" s="142"/>
      <c r="AD36" s="142"/>
      <c r="AE36" s="142" t="s">
        <v>21</v>
      </c>
      <c r="AF36" s="142"/>
      <c r="AG36" s="142"/>
      <c r="AH36" s="142"/>
      <c r="AI36" s="142"/>
      <c r="AJ36" s="142"/>
      <c r="AK36" s="142"/>
      <c r="AL36" s="142"/>
      <c r="AM36" s="142"/>
      <c r="AN36" s="142"/>
      <c r="AO36" s="142"/>
      <c r="AP36" s="142"/>
      <c r="AQ36" s="142"/>
      <c r="AR36" s="142"/>
      <c r="AS36" s="142"/>
      <c r="AT36" s="142"/>
      <c r="AU36" s="142"/>
      <c r="AV36" s="142"/>
      <c r="AW36" s="142"/>
      <c r="AX36" s="142" t="s">
        <v>20</v>
      </c>
      <c r="AY36" s="142"/>
      <c r="AZ36" s="142"/>
      <c r="BA36" s="142"/>
      <c r="BB36" s="142"/>
      <c r="BC36" s="142"/>
      <c r="BD36" s="142"/>
      <c r="BE36" s="142"/>
    </row>
    <row r="37" spans="1:57" x14ac:dyDescent="0.25">
      <c r="A37" s="107" t="s">
        <v>1093</v>
      </c>
      <c r="B37" s="107" t="s">
        <v>1093</v>
      </c>
      <c r="C37" s="107"/>
      <c r="D37" s="107"/>
      <c r="E37" s="107"/>
      <c r="F37" s="108">
        <v>552</v>
      </c>
      <c r="G37" s="109" t="s">
        <v>1094</v>
      </c>
      <c r="H37" s="110">
        <v>3</v>
      </c>
      <c r="I37" s="111">
        <v>45</v>
      </c>
      <c r="J37" s="111"/>
      <c r="K37" s="111"/>
      <c r="L37" s="112">
        <v>0</v>
      </c>
      <c r="M37" s="141"/>
      <c r="N37" s="141"/>
      <c r="O37" s="141" t="s">
        <v>1606</v>
      </c>
      <c r="P37" s="113" t="s">
        <v>1581</v>
      </c>
      <c r="Q37" s="138" t="str">
        <f>_DL_BM</f>
        <v>TTDT</v>
      </c>
      <c r="R37" s="138" t="str">
        <f>_DL_Khoa</f>
        <v>CNTT</v>
      </c>
      <c r="S37" s="106" t="str">
        <f t="shared" si="0"/>
        <v>CNTT-TTDT</v>
      </c>
      <c r="T37" s="142"/>
      <c r="U37" s="142"/>
      <c r="V37" s="142"/>
      <c r="W37" s="142"/>
      <c r="X37" s="142"/>
      <c r="Y37" s="142"/>
      <c r="Z37" s="142"/>
      <c r="AA37" s="142"/>
      <c r="AB37" s="142"/>
      <c r="AC37" s="142"/>
      <c r="AD37" s="142"/>
      <c r="AE37" s="142" t="s">
        <v>20</v>
      </c>
      <c r="AF37" s="142"/>
      <c r="AG37" s="142"/>
      <c r="AH37" s="142"/>
      <c r="AI37" s="142"/>
      <c r="AJ37" s="142"/>
      <c r="AK37" s="142"/>
      <c r="AL37" s="142"/>
      <c r="AM37" s="142"/>
      <c r="AN37" s="142"/>
      <c r="AO37" s="142"/>
      <c r="AP37" s="142"/>
      <c r="AQ37" s="142"/>
      <c r="AR37" s="142"/>
      <c r="AS37" s="142"/>
      <c r="AT37" s="142"/>
      <c r="AU37" s="142"/>
      <c r="AV37" s="142"/>
      <c r="AW37" s="142"/>
      <c r="AX37" s="142"/>
      <c r="AY37" s="142"/>
      <c r="AZ37" s="142"/>
      <c r="BA37" s="142"/>
      <c r="BB37" s="142"/>
      <c r="BC37" s="142"/>
      <c r="BD37" s="142"/>
      <c r="BE37" s="142"/>
    </row>
    <row r="38" spans="1:57" x14ac:dyDescent="0.25">
      <c r="A38" s="107" t="s">
        <v>137</v>
      </c>
      <c r="B38" s="107" t="s">
        <v>137</v>
      </c>
      <c r="C38" s="107"/>
      <c r="D38" s="107" t="s">
        <v>138</v>
      </c>
      <c r="E38" s="107"/>
      <c r="F38" s="108">
        <v>51</v>
      </c>
      <c r="G38" s="109" t="s">
        <v>139</v>
      </c>
      <c r="H38" s="110">
        <v>2</v>
      </c>
      <c r="I38" s="111">
        <v>30</v>
      </c>
      <c r="J38" s="111"/>
      <c r="K38" s="111"/>
      <c r="L38" s="112">
        <v>0</v>
      </c>
      <c r="M38" s="141" t="s">
        <v>1484</v>
      </c>
      <c r="N38" s="141">
        <v>60</v>
      </c>
      <c r="O38" s="141" t="s">
        <v>1606</v>
      </c>
      <c r="P38" s="113" t="s">
        <v>1581</v>
      </c>
      <c r="Q38" s="138" t="str">
        <f>_DL_BM</f>
        <v>TTDT</v>
      </c>
      <c r="R38" s="138" t="str">
        <f>_DL_Khoa</f>
        <v>CNTT</v>
      </c>
      <c r="S38" s="106" t="str">
        <f t="shared" si="0"/>
        <v>CNTT-TTDT</v>
      </c>
      <c r="T38" s="142"/>
      <c r="U38" s="142"/>
      <c r="V38" s="142"/>
      <c r="W38" s="142"/>
      <c r="X38" s="142"/>
      <c r="Y38" s="142"/>
      <c r="Z38" s="142"/>
      <c r="AA38" s="142"/>
      <c r="AB38" s="142"/>
      <c r="AC38" s="142"/>
      <c r="AD38" s="142"/>
      <c r="AE38" s="142" t="s">
        <v>21</v>
      </c>
      <c r="AF38" s="142"/>
      <c r="AG38" s="142"/>
      <c r="AH38" s="142"/>
      <c r="AI38" s="142"/>
      <c r="AJ38" s="142"/>
      <c r="AK38" s="142"/>
      <c r="AL38" s="142"/>
      <c r="AM38" s="142"/>
      <c r="AN38" s="142"/>
      <c r="AO38" s="142"/>
      <c r="AP38" s="142"/>
      <c r="AQ38" s="142"/>
      <c r="AR38" s="142"/>
      <c r="AS38" s="142"/>
      <c r="AT38" s="142"/>
      <c r="AU38" s="142"/>
      <c r="AV38" s="142"/>
      <c r="AW38" s="142"/>
      <c r="AX38" s="142" t="s">
        <v>21</v>
      </c>
      <c r="AY38" s="142"/>
      <c r="AZ38" s="142"/>
      <c r="BA38" s="142"/>
      <c r="BB38" s="142"/>
      <c r="BC38" s="142"/>
      <c r="BD38" s="142"/>
      <c r="BE38" s="142"/>
    </row>
    <row r="39" spans="1:57" x14ac:dyDescent="0.25">
      <c r="A39" s="107" t="s">
        <v>136</v>
      </c>
      <c r="B39" s="107"/>
      <c r="C39" s="107"/>
      <c r="D39" s="107"/>
      <c r="E39" s="107"/>
      <c r="F39" s="108">
        <v>50</v>
      </c>
      <c r="G39" s="109" t="s">
        <v>1605</v>
      </c>
      <c r="H39" s="110">
        <v>2</v>
      </c>
      <c r="I39" s="111">
        <v>15</v>
      </c>
      <c r="J39" s="111">
        <v>30</v>
      </c>
      <c r="K39" s="111"/>
      <c r="L39" s="112">
        <v>0</v>
      </c>
      <c r="M39" s="141" t="s">
        <v>1484</v>
      </c>
      <c r="N39" s="141">
        <v>60</v>
      </c>
      <c r="O39" s="141" t="s">
        <v>1606</v>
      </c>
      <c r="P39" s="113" t="s">
        <v>1581</v>
      </c>
      <c r="Q39" s="138" t="str">
        <f>_DL_BM</f>
        <v>TTDT</v>
      </c>
      <c r="R39" s="138" t="str">
        <f>_DL_Khoa</f>
        <v>CNTT</v>
      </c>
      <c r="S39" s="106" t="str">
        <f t="shared" si="0"/>
        <v>CNTT-TTDT</v>
      </c>
      <c r="T39" s="142"/>
      <c r="U39" s="142"/>
      <c r="V39" s="142"/>
      <c r="W39" s="142"/>
      <c r="X39" s="142"/>
      <c r="Y39" s="142"/>
      <c r="Z39" s="142"/>
      <c r="AA39" s="142"/>
      <c r="AB39" s="142"/>
      <c r="AC39" s="142"/>
      <c r="AD39" s="142"/>
      <c r="AE39" s="142"/>
      <c r="AF39" s="142" t="s">
        <v>21</v>
      </c>
      <c r="AG39" s="142"/>
      <c r="AH39" s="142"/>
      <c r="AI39" s="142"/>
      <c r="AJ39" s="142"/>
      <c r="AK39" s="142"/>
      <c r="AL39" s="142"/>
      <c r="AM39" s="142"/>
      <c r="AN39" s="142"/>
      <c r="AO39" s="142"/>
      <c r="AP39" s="142"/>
      <c r="AQ39" s="142"/>
      <c r="AR39" s="142"/>
      <c r="AS39" s="142"/>
      <c r="AT39" s="142"/>
      <c r="AU39" s="142"/>
      <c r="AV39" s="142"/>
      <c r="AW39" s="142"/>
      <c r="AX39" s="142"/>
      <c r="AY39" s="142"/>
      <c r="AZ39" s="142"/>
      <c r="BA39" s="142"/>
      <c r="BB39" s="142"/>
      <c r="BC39" s="142"/>
      <c r="BD39" s="142"/>
      <c r="BE39" s="142"/>
    </row>
    <row r="40" spans="1:57" x14ac:dyDescent="0.25">
      <c r="A40" s="107" t="s">
        <v>223</v>
      </c>
      <c r="B40" s="107"/>
      <c r="C40" s="107"/>
      <c r="D40" s="107"/>
      <c r="E40" s="107"/>
      <c r="F40" s="108">
        <v>102</v>
      </c>
      <c r="G40" s="109" t="s">
        <v>1605</v>
      </c>
      <c r="H40" s="110">
        <v>4</v>
      </c>
      <c r="I40" s="111">
        <v>45</v>
      </c>
      <c r="J40" s="111">
        <v>30</v>
      </c>
      <c r="K40" s="111"/>
      <c r="L40" s="112">
        <v>0</v>
      </c>
      <c r="M40" s="141" t="s">
        <v>1484</v>
      </c>
      <c r="N40" s="141">
        <v>90</v>
      </c>
      <c r="O40" s="141" t="s">
        <v>1606</v>
      </c>
      <c r="P40" s="113" t="s">
        <v>1581</v>
      </c>
      <c r="Q40" s="138" t="str">
        <f>_DL_BM</f>
        <v>TTDT</v>
      </c>
      <c r="R40" s="138" t="str">
        <f>_DL_Khoa</f>
        <v>CNTT</v>
      </c>
      <c r="S40" s="106" t="str">
        <f t="shared" si="0"/>
        <v>CNTT-TTDT</v>
      </c>
      <c r="T40" s="142"/>
      <c r="U40" s="142"/>
      <c r="V40" s="142"/>
      <c r="W40" s="142"/>
      <c r="X40" s="142"/>
      <c r="Y40" s="142"/>
      <c r="Z40" s="142"/>
      <c r="AA40" s="142" t="s">
        <v>20</v>
      </c>
      <c r="AB40" s="142" t="s">
        <v>20</v>
      </c>
      <c r="AC40" s="142" t="s">
        <v>20</v>
      </c>
      <c r="AD40" s="142" t="s">
        <v>20</v>
      </c>
      <c r="AE40" s="142"/>
      <c r="AF40" s="142"/>
      <c r="AG40" s="142"/>
      <c r="AH40" s="142"/>
      <c r="AI40" s="142"/>
      <c r="AJ40" s="142"/>
      <c r="AK40" s="142"/>
      <c r="AL40" s="142"/>
      <c r="AM40" s="142"/>
      <c r="AN40" s="142"/>
      <c r="AO40" s="142"/>
      <c r="AP40" s="142"/>
      <c r="AQ40" s="142"/>
      <c r="AR40" s="142"/>
      <c r="AS40" s="142"/>
      <c r="AT40" s="142"/>
      <c r="AU40" s="142"/>
      <c r="AV40" s="142"/>
      <c r="AW40" s="142"/>
      <c r="AX40" s="142"/>
      <c r="AY40" s="142"/>
      <c r="AZ40" s="142"/>
      <c r="BA40" s="142"/>
      <c r="BB40" s="142"/>
      <c r="BC40" s="142"/>
      <c r="BD40" s="142"/>
      <c r="BE40" s="142"/>
    </row>
    <row r="41" spans="1:57" x14ac:dyDescent="0.25">
      <c r="A41" s="107"/>
      <c r="B41" s="107" t="s">
        <v>225</v>
      </c>
      <c r="C41" s="107"/>
      <c r="D41" s="107"/>
      <c r="E41" s="107"/>
      <c r="F41" s="108">
        <v>103</v>
      </c>
      <c r="G41" s="109" t="s">
        <v>1605</v>
      </c>
      <c r="H41" s="110">
        <v>2</v>
      </c>
      <c r="I41" s="111">
        <v>30</v>
      </c>
      <c r="J41" s="111"/>
      <c r="K41" s="111"/>
      <c r="L41" s="112">
        <v>0</v>
      </c>
      <c r="M41" s="141" t="s">
        <v>1484</v>
      </c>
      <c r="N41" s="141">
        <v>60</v>
      </c>
      <c r="O41" s="141" t="s">
        <v>1606</v>
      </c>
      <c r="P41" s="113" t="s">
        <v>1581</v>
      </c>
      <c r="Q41" s="138" t="str">
        <f>_DL_BM</f>
        <v>TTDT</v>
      </c>
      <c r="R41" s="138" t="str">
        <f>_DL_Khoa</f>
        <v>CNTT</v>
      </c>
      <c r="S41" s="106" t="str">
        <f t="shared" si="0"/>
        <v>CNTT-TTDT</v>
      </c>
      <c r="T41" s="142"/>
      <c r="U41" s="142"/>
      <c r="V41" s="142"/>
      <c r="W41" s="142"/>
      <c r="X41" s="142"/>
      <c r="Y41" s="142"/>
      <c r="Z41" s="142"/>
      <c r="AA41" s="142"/>
      <c r="AB41" s="142"/>
      <c r="AC41" s="142"/>
      <c r="AD41" s="142"/>
      <c r="AE41" s="142"/>
      <c r="AF41" s="142"/>
      <c r="AG41" s="142"/>
      <c r="AH41" s="142"/>
      <c r="AI41" s="142"/>
      <c r="AJ41" s="142"/>
      <c r="AK41" s="142"/>
      <c r="AL41" s="142"/>
      <c r="AM41" s="142"/>
      <c r="AN41" s="142"/>
      <c r="AO41" s="142"/>
      <c r="AP41" s="142"/>
      <c r="AQ41" s="142"/>
      <c r="AR41" s="142"/>
      <c r="AS41" s="142"/>
      <c r="AT41" s="142"/>
      <c r="AU41" s="142"/>
      <c r="AV41" s="142"/>
      <c r="AW41" s="142"/>
      <c r="AX41" s="142"/>
      <c r="AY41" s="142"/>
      <c r="AZ41" s="142"/>
      <c r="BA41" s="142"/>
      <c r="BB41" s="142"/>
      <c r="BC41" s="142"/>
      <c r="BD41" s="142"/>
      <c r="BE41" s="142"/>
    </row>
    <row r="42" spans="1:57" x14ac:dyDescent="0.25">
      <c r="A42" s="107"/>
      <c r="B42" s="107"/>
      <c r="C42" s="107" t="s">
        <v>1625</v>
      </c>
      <c r="D42" s="107" t="s">
        <v>226</v>
      </c>
      <c r="E42" s="107"/>
      <c r="F42" s="108">
        <v>104</v>
      </c>
      <c r="G42" s="109" t="s">
        <v>1605</v>
      </c>
      <c r="H42" s="110">
        <v>3</v>
      </c>
      <c r="I42" s="111">
        <v>30</v>
      </c>
      <c r="J42" s="111">
        <v>30</v>
      </c>
      <c r="K42" s="111"/>
      <c r="L42" s="112">
        <v>0</v>
      </c>
      <c r="M42" s="141" t="s">
        <v>1484</v>
      </c>
      <c r="N42" s="141">
        <v>60</v>
      </c>
      <c r="O42" s="141" t="s">
        <v>1606</v>
      </c>
      <c r="P42" s="113" t="s">
        <v>1581</v>
      </c>
      <c r="Q42" s="138" t="str">
        <f>_DL_BM</f>
        <v>TTDT</v>
      </c>
      <c r="R42" s="138" t="str">
        <f>_DL_Khoa</f>
        <v>CNTT</v>
      </c>
      <c r="S42" s="106" t="str">
        <f t="shared" si="0"/>
        <v>CNTT-TTDT</v>
      </c>
      <c r="T42" s="142"/>
      <c r="U42" s="142"/>
      <c r="V42" s="142"/>
      <c r="W42" s="142"/>
      <c r="X42" s="142"/>
      <c r="Y42" s="142"/>
      <c r="Z42" s="142"/>
      <c r="AA42" s="142"/>
      <c r="AB42" s="142"/>
      <c r="AC42" s="142"/>
      <c r="AD42" s="142"/>
      <c r="AE42" s="142"/>
      <c r="AF42" s="142"/>
      <c r="AG42" s="142"/>
      <c r="AH42" s="142"/>
      <c r="AI42" s="142"/>
      <c r="AJ42" s="142"/>
      <c r="AK42" s="142"/>
      <c r="AL42" s="142"/>
      <c r="AM42" s="142"/>
      <c r="AN42" s="142"/>
      <c r="AO42" s="142"/>
      <c r="AP42" s="142"/>
      <c r="AQ42" s="142"/>
      <c r="AR42" s="142"/>
      <c r="AS42" s="142"/>
      <c r="AT42" s="142" t="s">
        <v>20</v>
      </c>
      <c r="AU42" s="142" t="s">
        <v>20</v>
      </c>
      <c r="AV42" s="142" t="s">
        <v>20</v>
      </c>
      <c r="AW42" s="142" t="s">
        <v>20</v>
      </c>
      <c r="AX42" s="142"/>
      <c r="AY42" s="142"/>
      <c r="AZ42" s="142"/>
      <c r="BA42" s="142"/>
      <c r="BB42" s="142"/>
      <c r="BC42" s="142"/>
      <c r="BD42" s="142"/>
      <c r="BE42" s="142"/>
    </row>
    <row r="43" spans="1:57" x14ac:dyDescent="0.25">
      <c r="A43" s="107" t="s">
        <v>454</v>
      </c>
      <c r="B43" s="107" t="s">
        <v>454</v>
      </c>
      <c r="C43" s="107" t="s">
        <v>454</v>
      </c>
      <c r="D43" s="107" t="s">
        <v>455</v>
      </c>
      <c r="E43" s="107" t="s">
        <v>455</v>
      </c>
      <c r="F43" s="108">
        <v>216</v>
      </c>
      <c r="G43" s="109" t="s">
        <v>456</v>
      </c>
      <c r="H43" s="110">
        <v>2</v>
      </c>
      <c r="I43" s="111">
        <v>30</v>
      </c>
      <c r="J43" s="111"/>
      <c r="K43" s="111"/>
      <c r="L43" s="112">
        <v>0</v>
      </c>
      <c r="M43" s="141" t="s">
        <v>1484</v>
      </c>
      <c r="N43" s="141">
        <v>60</v>
      </c>
      <c r="O43" s="141" t="s">
        <v>1606</v>
      </c>
      <c r="P43" s="113" t="s">
        <v>1581</v>
      </c>
      <c r="Q43" s="138" t="str">
        <f>_DL_BM</f>
        <v>TTDT</v>
      </c>
      <c r="R43" s="138" t="str">
        <f>_DL_Khoa</f>
        <v>CNTT</v>
      </c>
      <c r="S43" s="106" t="str">
        <f t="shared" si="0"/>
        <v>CNTT-TTDT</v>
      </c>
      <c r="T43" s="142" t="s">
        <v>21</v>
      </c>
      <c r="U43" s="142" t="s">
        <v>21</v>
      </c>
      <c r="V43" s="142" t="s">
        <v>21</v>
      </c>
      <c r="W43" s="142" t="s">
        <v>21</v>
      </c>
      <c r="X43" s="142" t="s">
        <v>21</v>
      </c>
      <c r="Y43" s="142" t="s">
        <v>21</v>
      </c>
      <c r="Z43" s="142" t="s">
        <v>21</v>
      </c>
      <c r="AA43" s="142"/>
      <c r="AB43" s="142"/>
      <c r="AC43" s="142"/>
      <c r="AD43" s="142"/>
      <c r="AE43" s="142"/>
      <c r="AF43" s="142"/>
      <c r="AG43" s="142"/>
      <c r="AH43" s="142"/>
      <c r="AI43" s="142"/>
      <c r="AJ43" s="142"/>
      <c r="AK43" s="142"/>
      <c r="AL43" s="142"/>
      <c r="AM43" s="142"/>
      <c r="AN43" s="142" t="s">
        <v>21</v>
      </c>
      <c r="AO43" s="142" t="s">
        <v>21</v>
      </c>
      <c r="AP43" s="142" t="s">
        <v>21</v>
      </c>
      <c r="AQ43" s="142"/>
      <c r="AR43" s="142" t="s">
        <v>21</v>
      </c>
      <c r="AS43" s="142"/>
      <c r="AT43" s="142"/>
      <c r="AU43" s="142"/>
      <c r="AV43" s="142"/>
      <c r="AW43" s="142"/>
      <c r="AX43" s="142"/>
      <c r="AY43" s="142"/>
      <c r="AZ43" s="142"/>
      <c r="BA43" s="142"/>
      <c r="BB43" s="142"/>
      <c r="BC43" s="142"/>
      <c r="BD43" s="142"/>
      <c r="BE43" s="142"/>
    </row>
    <row r="44" spans="1:57" x14ac:dyDescent="0.25">
      <c r="A44" s="107" t="s">
        <v>1904</v>
      </c>
      <c r="B44" s="107"/>
      <c r="C44" s="107"/>
      <c r="D44" s="107"/>
      <c r="E44" s="107"/>
      <c r="F44" s="108">
        <v>836</v>
      </c>
      <c r="G44" s="109" t="s">
        <v>1905</v>
      </c>
      <c r="H44" s="110">
        <v>2</v>
      </c>
      <c r="I44" s="111">
        <v>30</v>
      </c>
      <c r="J44" s="111"/>
      <c r="K44" s="111"/>
      <c r="L44" s="112">
        <v>0</v>
      </c>
      <c r="M44" s="141"/>
      <c r="N44" s="141"/>
      <c r="O44" s="141" t="s">
        <v>1606</v>
      </c>
      <c r="P44" s="113" t="s">
        <v>1581</v>
      </c>
      <c r="Q44" s="138" t="str">
        <f>_DL_BM</f>
        <v>TTDT</v>
      </c>
      <c r="R44" s="138" t="str">
        <f>_DL_Khoa</f>
        <v>CNTT</v>
      </c>
      <c r="S44" s="106" t="str">
        <f t="shared" si="0"/>
        <v>CNTT-TTDT</v>
      </c>
      <c r="T44" s="142"/>
      <c r="U44" s="142"/>
      <c r="V44" s="142"/>
      <c r="W44" s="142"/>
      <c r="X44" s="142"/>
      <c r="Y44" s="142"/>
      <c r="Z44" s="142"/>
      <c r="AA44" s="142"/>
      <c r="AB44" s="142"/>
      <c r="AC44" s="142"/>
      <c r="AD44" s="142"/>
      <c r="AE44" s="142"/>
      <c r="AF44" s="142"/>
      <c r="AG44" s="142"/>
      <c r="AH44" s="142"/>
      <c r="AI44" s="142"/>
      <c r="AJ44" s="142"/>
      <c r="AK44" s="142"/>
      <c r="AL44" s="142"/>
      <c r="AM44" s="142"/>
      <c r="AN44" s="142"/>
      <c r="AO44" s="142"/>
      <c r="AP44" s="142"/>
      <c r="AQ44" s="142"/>
      <c r="AR44" s="142"/>
      <c r="AS44" s="142"/>
      <c r="AT44" s="142"/>
      <c r="AU44" s="142"/>
      <c r="AV44" s="142"/>
      <c r="AW44" s="142"/>
      <c r="AX44" s="142"/>
      <c r="AY44" s="142"/>
      <c r="AZ44" s="142"/>
      <c r="BA44" s="142"/>
      <c r="BB44" s="142"/>
      <c r="BC44" s="142"/>
      <c r="BD44" s="142"/>
      <c r="BE44" s="142"/>
    </row>
    <row r="45" spans="1:57" x14ac:dyDescent="0.25">
      <c r="A45" s="107" t="s">
        <v>1685</v>
      </c>
      <c r="B45" s="107"/>
      <c r="C45" s="107"/>
      <c r="D45" s="107" t="s">
        <v>1686</v>
      </c>
      <c r="E45" s="107"/>
      <c r="F45" s="108">
        <v>245</v>
      </c>
      <c r="G45" s="109" t="s">
        <v>525</v>
      </c>
      <c r="H45" s="110">
        <v>2</v>
      </c>
      <c r="I45" s="111">
        <v>30</v>
      </c>
      <c r="J45" s="111"/>
      <c r="K45" s="111"/>
      <c r="L45" s="112">
        <v>0</v>
      </c>
      <c r="M45" s="141" t="s">
        <v>1484</v>
      </c>
      <c r="N45" s="141">
        <v>60</v>
      </c>
      <c r="O45" s="141" t="s">
        <v>1606</v>
      </c>
      <c r="P45" s="113" t="s">
        <v>1581</v>
      </c>
      <c r="Q45" s="138" t="str">
        <f>_DL_BM</f>
        <v>TTDT</v>
      </c>
      <c r="R45" s="138" t="str">
        <f>_DL_Khoa</f>
        <v>CNTT</v>
      </c>
      <c r="S45" s="106" t="str">
        <f t="shared" si="0"/>
        <v>CNTT-TTDT</v>
      </c>
      <c r="T45" s="142"/>
      <c r="U45" s="142"/>
      <c r="V45" s="142"/>
      <c r="W45" s="142"/>
      <c r="X45" s="142"/>
      <c r="Y45" s="142"/>
      <c r="Z45" s="142"/>
      <c r="AA45" s="142"/>
      <c r="AB45" s="142"/>
      <c r="AC45" s="142"/>
      <c r="AD45" s="142"/>
      <c r="AE45" s="142" t="s">
        <v>21</v>
      </c>
      <c r="AF45" s="142"/>
      <c r="AG45" s="142"/>
      <c r="AH45" s="142"/>
      <c r="AI45" s="142"/>
      <c r="AJ45" s="142"/>
      <c r="AK45" s="142"/>
      <c r="AL45" s="142"/>
      <c r="AM45" s="142"/>
      <c r="AN45" s="142"/>
      <c r="AO45" s="142"/>
      <c r="AP45" s="142"/>
      <c r="AQ45" s="142"/>
      <c r="AR45" s="142"/>
      <c r="AS45" s="142"/>
      <c r="AT45" s="142"/>
      <c r="AU45" s="142"/>
      <c r="AV45" s="142"/>
      <c r="AW45" s="142"/>
      <c r="AX45" s="142" t="s">
        <v>21</v>
      </c>
      <c r="AY45" s="142"/>
      <c r="AZ45" s="142"/>
      <c r="BA45" s="142"/>
      <c r="BB45" s="142"/>
      <c r="BC45" s="142"/>
      <c r="BD45" s="142"/>
      <c r="BE45" s="142"/>
    </row>
    <row r="46" spans="1:57" x14ac:dyDescent="0.25">
      <c r="A46" s="107" t="s">
        <v>518</v>
      </c>
      <c r="B46" s="107"/>
      <c r="C46" s="107"/>
      <c r="D46" s="107"/>
      <c r="E46" s="107"/>
      <c r="F46" s="108">
        <v>240</v>
      </c>
      <c r="G46" s="109" t="s">
        <v>519</v>
      </c>
      <c r="H46" s="110">
        <v>2</v>
      </c>
      <c r="I46" s="111">
        <v>30</v>
      </c>
      <c r="J46" s="111">
        <v>30</v>
      </c>
      <c r="K46" s="111"/>
      <c r="L46" s="112">
        <v>0</v>
      </c>
      <c r="M46" s="141" t="s">
        <v>1484</v>
      </c>
      <c r="N46" s="141">
        <v>60</v>
      </c>
      <c r="O46" s="141" t="s">
        <v>1606</v>
      </c>
      <c r="P46" s="113" t="s">
        <v>1581</v>
      </c>
      <c r="Q46" s="138" t="str">
        <f>_DL_BM</f>
        <v>TTDT</v>
      </c>
      <c r="R46" s="138" t="str">
        <f>_DL_Khoa</f>
        <v>CNTT</v>
      </c>
      <c r="S46" s="106" t="str">
        <f t="shared" si="0"/>
        <v>CNTT-TTDT</v>
      </c>
      <c r="T46" s="142"/>
      <c r="U46" s="142"/>
      <c r="V46" s="142"/>
      <c r="W46" s="142"/>
      <c r="X46" s="142"/>
      <c r="Y46" s="142"/>
      <c r="Z46" s="142"/>
      <c r="AA46" s="142"/>
      <c r="AB46" s="142"/>
      <c r="AC46" s="142"/>
      <c r="AD46" s="142"/>
      <c r="AE46" s="142"/>
      <c r="AF46" s="142" t="s">
        <v>21</v>
      </c>
      <c r="AG46" s="142"/>
      <c r="AH46" s="142"/>
      <c r="AI46" s="142"/>
      <c r="AJ46" s="142"/>
      <c r="AK46" s="142"/>
      <c r="AL46" s="142"/>
      <c r="AM46" s="142"/>
      <c r="AN46" s="142"/>
      <c r="AO46" s="142"/>
      <c r="AP46" s="142"/>
      <c r="AQ46" s="142"/>
      <c r="AR46" s="142"/>
      <c r="AS46" s="142"/>
      <c r="AT46" s="142"/>
      <c r="AU46" s="142"/>
      <c r="AV46" s="142"/>
      <c r="AW46" s="142"/>
      <c r="AX46" s="142"/>
      <c r="AY46" s="142"/>
      <c r="AZ46" s="142"/>
      <c r="BA46" s="142"/>
      <c r="BB46" s="142"/>
      <c r="BC46" s="142"/>
      <c r="BD46" s="142"/>
      <c r="BE46" s="142"/>
    </row>
    <row r="47" spans="1:57" x14ac:dyDescent="0.25">
      <c r="A47" s="107" t="s">
        <v>1890</v>
      </c>
      <c r="B47" s="107"/>
      <c r="C47" s="107"/>
      <c r="D47" s="107"/>
      <c r="E47" s="107"/>
      <c r="F47" s="108">
        <v>829</v>
      </c>
      <c r="G47" s="109" t="s">
        <v>1891</v>
      </c>
      <c r="H47" s="110">
        <v>3</v>
      </c>
      <c r="I47" s="111">
        <v>45</v>
      </c>
      <c r="J47" s="111"/>
      <c r="K47" s="111"/>
      <c r="L47" s="112">
        <v>0</v>
      </c>
      <c r="M47" s="141"/>
      <c r="N47" s="141"/>
      <c r="O47" s="141" t="s">
        <v>1606</v>
      </c>
      <c r="P47" s="113" t="s">
        <v>1581</v>
      </c>
      <c r="Q47" s="138" t="str">
        <f>_DL_BM</f>
        <v>TTDT</v>
      </c>
      <c r="R47" s="138" t="str">
        <f>_DL_Khoa</f>
        <v>CNTT</v>
      </c>
      <c r="S47" s="106" t="str">
        <f t="shared" si="0"/>
        <v>CNTT-TTDT</v>
      </c>
      <c r="T47" s="142"/>
      <c r="U47" s="142"/>
      <c r="V47" s="142"/>
      <c r="W47" s="142"/>
      <c r="X47" s="142"/>
      <c r="Y47" s="142"/>
      <c r="Z47" s="142"/>
      <c r="AA47" s="142"/>
      <c r="AB47" s="142"/>
      <c r="AC47" s="142"/>
      <c r="AD47" s="142"/>
      <c r="AE47" s="142"/>
      <c r="AF47" s="142"/>
      <c r="AG47" s="142"/>
      <c r="AH47" s="142"/>
      <c r="AI47" s="142"/>
      <c r="AJ47" s="142"/>
      <c r="AK47" s="142"/>
      <c r="AL47" s="142"/>
      <c r="AM47" s="142"/>
      <c r="AN47" s="142"/>
      <c r="AO47" s="142"/>
      <c r="AP47" s="142"/>
      <c r="AQ47" s="142"/>
      <c r="AR47" s="142"/>
      <c r="AS47" s="142"/>
      <c r="AT47" s="142"/>
      <c r="AU47" s="142"/>
      <c r="AV47" s="142"/>
      <c r="AW47" s="142"/>
      <c r="AX47" s="142"/>
      <c r="AY47" s="142"/>
      <c r="AZ47" s="142"/>
      <c r="BA47" s="142"/>
      <c r="BB47" s="142"/>
      <c r="BC47" s="142"/>
      <c r="BD47" s="142"/>
      <c r="BE47" s="142"/>
    </row>
    <row r="48" spans="1:57" x14ac:dyDescent="0.25">
      <c r="A48" s="107" t="s">
        <v>520</v>
      </c>
      <c r="B48" s="107"/>
      <c r="C48" s="107"/>
      <c r="D48" s="107"/>
      <c r="E48" s="107"/>
      <c r="F48" s="108">
        <v>241</v>
      </c>
      <c r="G48" s="109" t="s">
        <v>441</v>
      </c>
      <c r="H48" s="110">
        <v>2</v>
      </c>
      <c r="I48" s="111">
        <v>30</v>
      </c>
      <c r="J48" s="111">
        <v>30</v>
      </c>
      <c r="K48" s="111"/>
      <c r="L48" s="112">
        <v>0</v>
      </c>
      <c r="M48" s="141" t="s">
        <v>1484</v>
      </c>
      <c r="N48" s="141">
        <v>60</v>
      </c>
      <c r="O48" s="141" t="s">
        <v>1606</v>
      </c>
      <c r="P48" s="113" t="s">
        <v>1581</v>
      </c>
      <c r="Q48" s="138" t="str">
        <f>_DL_BM</f>
        <v>TTDT</v>
      </c>
      <c r="R48" s="138" t="str">
        <f>_DL_Khoa</f>
        <v>CNTT</v>
      </c>
      <c r="S48" s="106" t="str">
        <f t="shared" si="0"/>
        <v>CNTT-TTDT</v>
      </c>
      <c r="T48" s="142"/>
      <c r="U48" s="142"/>
      <c r="V48" s="142"/>
      <c r="W48" s="142"/>
      <c r="X48" s="142"/>
      <c r="Y48" s="142"/>
      <c r="Z48" s="142"/>
      <c r="AA48" s="142"/>
      <c r="AB48" s="142"/>
      <c r="AC48" s="142"/>
      <c r="AD48" s="142"/>
      <c r="AE48" s="142"/>
      <c r="AF48" s="142" t="s">
        <v>21</v>
      </c>
      <c r="AG48" s="142"/>
      <c r="AH48" s="142"/>
      <c r="AI48" s="142"/>
      <c r="AJ48" s="142"/>
      <c r="AK48" s="142"/>
      <c r="AL48" s="142"/>
      <c r="AM48" s="142"/>
      <c r="AN48" s="142"/>
      <c r="AO48" s="142"/>
      <c r="AP48" s="142"/>
      <c r="AQ48" s="142"/>
      <c r="AR48" s="142"/>
      <c r="AS48" s="142"/>
      <c r="AT48" s="142"/>
      <c r="AU48" s="142"/>
      <c r="AV48" s="142"/>
      <c r="AW48" s="142"/>
      <c r="AX48" s="142"/>
      <c r="AY48" s="142"/>
      <c r="AZ48" s="142"/>
      <c r="BA48" s="142"/>
      <c r="BB48" s="142"/>
      <c r="BC48" s="142"/>
      <c r="BD48" s="142"/>
      <c r="BE48" s="142"/>
    </row>
    <row r="49" spans="1:57" x14ac:dyDescent="0.25">
      <c r="A49" s="107" t="s">
        <v>440</v>
      </c>
      <c r="B49" s="107"/>
      <c r="C49" s="107"/>
      <c r="D49" s="107"/>
      <c r="E49" s="107"/>
      <c r="F49" s="108">
        <v>208</v>
      </c>
      <c r="G49" s="109" t="s">
        <v>1674</v>
      </c>
      <c r="H49" s="110">
        <v>4</v>
      </c>
      <c r="I49" s="111">
        <v>45</v>
      </c>
      <c r="J49" s="111">
        <v>30</v>
      </c>
      <c r="K49" s="111"/>
      <c r="L49" s="112">
        <v>0</v>
      </c>
      <c r="M49" s="141" t="s">
        <v>1484</v>
      </c>
      <c r="N49" s="141">
        <v>60</v>
      </c>
      <c r="O49" s="141" t="s">
        <v>1606</v>
      </c>
      <c r="P49" s="113" t="s">
        <v>1581</v>
      </c>
      <c r="Q49" s="138" t="str">
        <f>_DL_BM</f>
        <v>TTDT</v>
      </c>
      <c r="R49" s="138" t="str">
        <f>_DL_Khoa</f>
        <v>CNTT</v>
      </c>
      <c r="S49" s="106" t="str">
        <f t="shared" si="0"/>
        <v>CNTT-TTDT</v>
      </c>
      <c r="T49" s="142"/>
      <c r="U49" s="142"/>
      <c r="V49" s="142"/>
      <c r="W49" s="142"/>
      <c r="X49" s="142"/>
      <c r="Y49" s="142"/>
      <c r="Z49" s="142"/>
      <c r="AA49" s="142"/>
      <c r="AB49" s="142"/>
      <c r="AC49" s="142"/>
      <c r="AD49" s="142"/>
      <c r="AE49" s="142" t="s">
        <v>20</v>
      </c>
      <c r="AF49" s="142"/>
      <c r="AG49" s="142"/>
      <c r="AH49" s="142"/>
      <c r="AI49" s="142"/>
      <c r="AJ49" s="142"/>
      <c r="AK49" s="142"/>
      <c r="AL49" s="142"/>
      <c r="AM49" s="142"/>
      <c r="AN49" s="142"/>
      <c r="AO49" s="142"/>
      <c r="AP49" s="142"/>
      <c r="AQ49" s="142"/>
      <c r="AR49" s="142"/>
      <c r="AS49" s="142"/>
      <c r="AT49" s="142"/>
      <c r="AU49" s="142"/>
      <c r="AV49" s="142"/>
      <c r="AW49" s="142"/>
      <c r="AX49" s="142"/>
      <c r="AY49" s="142"/>
      <c r="AZ49" s="142"/>
      <c r="BA49" s="142"/>
      <c r="BB49" s="142"/>
      <c r="BC49" s="142"/>
      <c r="BD49" s="142"/>
      <c r="BE49" s="142"/>
    </row>
    <row r="50" spans="1:57" x14ac:dyDescent="0.25">
      <c r="A50" s="107"/>
      <c r="B50" s="107" t="s">
        <v>442</v>
      </c>
      <c r="C50" s="107"/>
      <c r="D50" s="107"/>
      <c r="E50" s="107"/>
      <c r="F50" s="108">
        <v>209</v>
      </c>
      <c r="G50" s="109" t="s">
        <v>1674</v>
      </c>
      <c r="H50" s="110">
        <v>2</v>
      </c>
      <c r="I50" s="111">
        <v>30</v>
      </c>
      <c r="J50" s="111"/>
      <c r="K50" s="111"/>
      <c r="L50" s="112">
        <v>0</v>
      </c>
      <c r="M50" s="141" t="s">
        <v>1484</v>
      </c>
      <c r="N50" s="141">
        <v>60</v>
      </c>
      <c r="O50" s="141" t="s">
        <v>1606</v>
      </c>
      <c r="P50" s="113" t="s">
        <v>1581</v>
      </c>
      <c r="Q50" s="138" t="str">
        <f>_DL_BM</f>
        <v>TTDT</v>
      </c>
      <c r="R50" s="138" t="str">
        <f>_DL_Khoa</f>
        <v>CNTT</v>
      </c>
      <c r="S50" s="106" t="str">
        <f t="shared" si="0"/>
        <v>CNTT-TTDT</v>
      </c>
      <c r="T50" s="142"/>
      <c r="U50" s="142"/>
      <c r="V50" s="142"/>
      <c r="W50" s="142"/>
      <c r="X50" s="142"/>
      <c r="Y50" s="142"/>
      <c r="Z50" s="142"/>
      <c r="AA50" s="142"/>
      <c r="AB50" s="142"/>
      <c r="AC50" s="142"/>
      <c r="AD50" s="142"/>
      <c r="AE50" s="142"/>
      <c r="AF50" s="142"/>
      <c r="AG50" s="142"/>
      <c r="AH50" s="142"/>
      <c r="AI50" s="142"/>
      <c r="AJ50" s="142"/>
      <c r="AK50" s="142"/>
      <c r="AL50" s="142"/>
      <c r="AM50" s="142"/>
      <c r="AN50" s="142"/>
      <c r="AO50" s="142"/>
      <c r="AP50" s="142"/>
      <c r="AQ50" s="142"/>
      <c r="AR50" s="142"/>
      <c r="AS50" s="142"/>
      <c r="AT50" s="142"/>
      <c r="AU50" s="142"/>
      <c r="AV50" s="142"/>
      <c r="AW50" s="142"/>
      <c r="AX50" s="142"/>
      <c r="AY50" s="142"/>
      <c r="AZ50" s="142"/>
      <c r="BA50" s="142"/>
      <c r="BB50" s="142"/>
      <c r="BC50" s="142"/>
      <c r="BD50" s="142"/>
      <c r="BE50" s="142"/>
    </row>
    <row r="51" spans="1:57" x14ac:dyDescent="0.25">
      <c r="A51" s="107"/>
      <c r="B51" s="107"/>
      <c r="C51" s="107"/>
      <c r="D51" s="107" t="s">
        <v>443</v>
      </c>
      <c r="E51" s="107"/>
      <c r="F51" s="108">
        <v>210</v>
      </c>
      <c r="G51" s="109" t="s">
        <v>1674</v>
      </c>
      <c r="H51" s="110">
        <v>3</v>
      </c>
      <c r="I51" s="111">
        <v>30</v>
      </c>
      <c r="J51" s="111">
        <v>30</v>
      </c>
      <c r="K51" s="111"/>
      <c r="L51" s="112">
        <v>0</v>
      </c>
      <c r="M51" s="141" t="s">
        <v>1484</v>
      </c>
      <c r="N51" s="141">
        <v>60</v>
      </c>
      <c r="O51" s="141" t="s">
        <v>1606</v>
      </c>
      <c r="P51" s="113" t="s">
        <v>1581</v>
      </c>
      <c r="Q51" s="138" t="str">
        <f>_DL_BM</f>
        <v>TTDT</v>
      </c>
      <c r="R51" s="138" t="str">
        <f>_DL_Khoa</f>
        <v>CNTT</v>
      </c>
      <c r="S51" s="106" t="str">
        <f t="shared" si="0"/>
        <v>CNTT-TTDT</v>
      </c>
      <c r="T51" s="142"/>
      <c r="U51" s="142"/>
      <c r="V51" s="142"/>
      <c r="W51" s="142"/>
      <c r="X51" s="142"/>
      <c r="Y51" s="142"/>
      <c r="Z51" s="142"/>
      <c r="AA51" s="142"/>
      <c r="AB51" s="142"/>
      <c r="AC51" s="142"/>
      <c r="AD51" s="142"/>
      <c r="AE51" s="142"/>
      <c r="AF51" s="142"/>
      <c r="AG51" s="142"/>
      <c r="AH51" s="142"/>
      <c r="AI51" s="142"/>
      <c r="AJ51" s="142"/>
      <c r="AK51" s="142"/>
      <c r="AL51" s="142"/>
      <c r="AM51" s="142"/>
      <c r="AN51" s="142"/>
      <c r="AO51" s="142"/>
      <c r="AP51" s="142"/>
      <c r="AQ51" s="142"/>
      <c r="AR51" s="142"/>
      <c r="AS51" s="142"/>
      <c r="AT51" s="142"/>
      <c r="AU51" s="142"/>
      <c r="AV51" s="142"/>
      <c r="AW51" s="142"/>
      <c r="AX51" s="142" t="s">
        <v>20</v>
      </c>
      <c r="AY51" s="142"/>
      <c r="AZ51" s="142"/>
      <c r="BA51" s="142"/>
      <c r="BB51" s="142"/>
      <c r="BC51" s="142"/>
      <c r="BD51" s="142"/>
      <c r="BE51" s="142"/>
    </row>
    <row r="52" spans="1:57" x14ac:dyDescent="0.25">
      <c r="A52" s="107" t="s">
        <v>1914</v>
      </c>
      <c r="B52" s="107"/>
      <c r="C52" s="107"/>
      <c r="D52" s="107"/>
      <c r="E52" s="107"/>
      <c r="F52" s="108">
        <v>842</v>
      </c>
      <c r="G52" s="109" t="s">
        <v>1915</v>
      </c>
      <c r="H52" s="110">
        <v>3</v>
      </c>
      <c r="I52" s="111"/>
      <c r="J52" s="111"/>
      <c r="K52" s="111"/>
      <c r="L52" s="112">
        <v>0</v>
      </c>
      <c r="M52" s="141"/>
      <c r="N52" s="141"/>
      <c r="O52" s="141" t="s">
        <v>1606</v>
      </c>
      <c r="P52" s="113" t="s">
        <v>1581</v>
      </c>
      <c r="Q52" s="138" t="str">
        <f>_DL_BM</f>
        <v>TTDT</v>
      </c>
      <c r="R52" s="138" t="str">
        <f>_DL_Khoa</f>
        <v>CNTT</v>
      </c>
      <c r="S52" s="106" t="str">
        <f t="shared" si="0"/>
        <v>CNTT-TTDT</v>
      </c>
      <c r="T52" s="142"/>
      <c r="U52" s="142"/>
      <c r="V52" s="142"/>
      <c r="W52" s="142"/>
      <c r="X52" s="142"/>
      <c r="Y52" s="142"/>
      <c r="Z52" s="142"/>
      <c r="AA52" s="142"/>
      <c r="AB52" s="142"/>
      <c r="AC52" s="142"/>
      <c r="AD52" s="142"/>
      <c r="AE52" s="142"/>
      <c r="AF52" s="142"/>
      <c r="AG52" s="142"/>
      <c r="AH52" s="142"/>
      <c r="AI52" s="142"/>
      <c r="AJ52" s="142"/>
      <c r="AK52" s="142"/>
      <c r="AL52" s="142"/>
      <c r="AM52" s="142"/>
      <c r="AN52" s="142"/>
      <c r="AO52" s="142"/>
      <c r="AP52" s="142"/>
      <c r="AQ52" s="142"/>
      <c r="AR52" s="142"/>
      <c r="AS52" s="142"/>
      <c r="AT52" s="142"/>
      <c r="AU52" s="142"/>
      <c r="AV52" s="142"/>
      <c r="AW52" s="142"/>
      <c r="AX52" s="142"/>
      <c r="AY52" s="142"/>
      <c r="AZ52" s="142"/>
      <c r="BA52" s="142"/>
      <c r="BB52" s="142"/>
      <c r="BC52" s="142"/>
      <c r="BD52" s="142"/>
      <c r="BE52" s="142"/>
    </row>
    <row r="53" spans="1:57" x14ac:dyDescent="0.25">
      <c r="A53" s="107" t="s">
        <v>406</v>
      </c>
      <c r="B53" s="107"/>
      <c r="C53" s="107"/>
      <c r="D53" s="107" t="s">
        <v>407</v>
      </c>
      <c r="E53" s="107"/>
      <c r="F53" s="108">
        <v>192</v>
      </c>
      <c r="G53" s="109" t="s">
        <v>409</v>
      </c>
      <c r="H53" s="110">
        <v>3</v>
      </c>
      <c r="I53" s="111">
        <v>30</v>
      </c>
      <c r="J53" s="111">
        <v>30</v>
      </c>
      <c r="K53" s="111"/>
      <c r="L53" s="112">
        <v>0</v>
      </c>
      <c r="M53" s="141" t="s">
        <v>1484</v>
      </c>
      <c r="N53" s="141">
        <v>60</v>
      </c>
      <c r="O53" s="141" t="s">
        <v>1606</v>
      </c>
      <c r="P53" s="113" t="s">
        <v>1581</v>
      </c>
      <c r="Q53" s="138" t="str">
        <f>_DL_BM</f>
        <v>TTDT</v>
      </c>
      <c r="R53" s="138" t="str">
        <f>_DL_Khoa</f>
        <v>CNTT</v>
      </c>
      <c r="S53" s="106" t="str">
        <f t="shared" si="0"/>
        <v>CNTT-TTDT</v>
      </c>
      <c r="T53" s="142"/>
      <c r="U53" s="142"/>
      <c r="V53" s="142"/>
      <c r="W53" s="142"/>
      <c r="X53" s="142"/>
      <c r="Y53" s="142"/>
      <c r="Z53" s="142"/>
      <c r="AA53" s="142"/>
      <c r="AB53" s="142"/>
      <c r="AC53" s="142"/>
      <c r="AD53" s="142"/>
      <c r="AE53" s="142" t="s">
        <v>20</v>
      </c>
      <c r="AF53" s="142"/>
      <c r="AG53" s="142"/>
      <c r="AH53" s="142"/>
      <c r="AI53" s="142"/>
      <c r="AJ53" s="142"/>
      <c r="AK53" s="142"/>
      <c r="AL53" s="142"/>
      <c r="AM53" s="142"/>
      <c r="AN53" s="142"/>
      <c r="AO53" s="142"/>
      <c r="AP53" s="142"/>
      <c r="AQ53" s="142"/>
      <c r="AR53" s="142"/>
      <c r="AS53" s="142"/>
      <c r="AT53" s="142"/>
      <c r="AU53" s="142"/>
      <c r="AV53" s="142"/>
      <c r="AW53" s="142"/>
      <c r="AX53" s="142" t="s">
        <v>20</v>
      </c>
      <c r="AY53" s="142"/>
      <c r="AZ53" s="142"/>
      <c r="BA53" s="142"/>
      <c r="BB53" s="142"/>
      <c r="BC53" s="142"/>
      <c r="BD53" s="142"/>
      <c r="BE53" s="142"/>
    </row>
    <row r="54" spans="1:57" x14ac:dyDescent="0.25">
      <c r="A54" s="107" t="s">
        <v>410</v>
      </c>
      <c r="B54" s="107"/>
      <c r="C54" s="107"/>
      <c r="D54" s="107" t="s">
        <v>411</v>
      </c>
      <c r="E54" s="107"/>
      <c r="F54" s="108">
        <v>193</v>
      </c>
      <c r="G54" s="109" t="s">
        <v>412</v>
      </c>
      <c r="H54" s="110">
        <v>3</v>
      </c>
      <c r="I54" s="111">
        <v>30</v>
      </c>
      <c r="J54" s="111">
        <v>30</v>
      </c>
      <c r="K54" s="111"/>
      <c r="L54" s="112">
        <v>0</v>
      </c>
      <c r="M54" s="141" t="s">
        <v>1484</v>
      </c>
      <c r="N54" s="141">
        <v>90</v>
      </c>
      <c r="O54" s="141" t="s">
        <v>1606</v>
      </c>
      <c r="P54" s="113" t="s">
        <v>1581</v>
      </c>
      <c r="Q54" s="138" t="str">
        <f>_DL_BM</f>
        <v>TTDT</v>
      </c>
      <c r="R54" s="138" t="str">
        <f>_DL_Khoa</f>
        <v>CNTT</v>
      </c>
      <c r="S54" s="106" t="str">
        <f t="shared" si="0"/>
        <v>CNTT-TTDT</v>
      </c>
      <c r="T54" s="142"/>
      <c r="U54" s="142"/>
      <c r="V54" s="142"/>
      <c r="W54" s="142"/>
      <c r="X54" s="142"/>
      <c r="Y54" s="142"/>
      <c r="Z54" s="142"/>
      <c r="AA54" s="142"/>
      <c r="AB54" s="142"/>
      <c r="AC54" s="142"/>
      <c r="AD54" s="142"/>
      <c r="AE54" s="142" t="s">
        <v>20</v>
      </c>
      <c r="AF54" s="142"/>
      <c r="AG54" s="142"/>
      <c r="AH54" s="142"/>
      <c r="AI54" s="142"/>
      <c r="AJ54" s="142"/>
      <c r="AK54" s="142"/>
      <c r="AL54" s="142"/>
      <c r="AM54" s="142"/>
      <c r="AN54" s="142"/>
      <c r="AO54" s="142"/>
      <c r="AP54" s="142"/>
      <c r="AQ54" s="142"/>
      <c r="AR54" s="142"/>
      <c r="AS54" s="142"/>
      <c r="AT54" s="142"/>
      <c r="AU54" s="142"/>
      <c r="AV54" s="142"/>
      <c r="AW54" s="142"/>
      <c r="AX54" s="142" t="s">
        <v>20</v>
      </c>
      <c r="AY54" s="142"/>
      <c r="AZ54" s="142"/>
      <c r="BA54" s="142"/>
      <c r="BB54" s="142"/>
      <c r="BC54" s="142"/>
      <c r="BD54" s="142"/>
      <c r="BE54" s="142"/>
    </row>
    <row r="55" spans="1:57" x14ac:dyDescent="0.25">
      <c r="A55" s="107" t="s">
        <v>413</v>
      </c>
      <c r="B55" s="107"/>
      <c r="C55" s="107"/>
      <c r="D55" s="107" t="s">
        <v>414</v>
      </c>
      <c r="E55" s="107"/>
      <c r="F55" s="108">
        <v>194</v>
      </c>
      <c r="G55" s="109" t="s">
        <v>1673</v>
      </c>
      <c r="H55" s="110">
        <v>3</v>
      </c>
      <c r="I55" s="111">
        <v>45</v>
      </c>
      <c r="J55" s="111"/>
      <c r="K55" s="111"/>
      <c r="L55" s="112">
        <v>0</v>
      </c>
      <c r="M55" s="141" t="s">
        <v>1484</v>
      </c>
      <c r="N55" s="141">
        <v>60</v>
      </c>
      <c r="O55" s="141" t="s">
        <v>1606</v>
      </c>
      <c r="P55" s="113" t="s">
        <v>1581</v>
      </c>
      <c r="Q55" s="138" t="str">
        <f>_DL_BM</f>
        <v>TTDT</v>
      </c>
      <c r="R55" s="138" t="str">
        <f>_DL_Khoa</f>
        <v>CNTT</v>
      </c>
      <c r="S55" s="106" t="str">
        <f t="shared" si="0"/>
        <v>CNTT-TTDT</v>
      </c>
      <c r="T55" s="142"/>
      <c r="U55" s="142"/>
      <c r="V55" s="142"/>
      <c r="W55" s="142"/>
      <c r="X55" s="142"/>
      <c r="Y55" s="142"/>
      <c r="Z55" s="142"/>
      <c r="AA55" s="142"/>
      <c r="AB55" s="142"/>
      <c r="AC55" s="142"/>
      <c r="AD55" s="142"/>
      <c r="AE55" s="142" t="s">
        <v>20</v>
      </c>
      <c r="AF55" s="142"/>
      <c r="AG55" s="142"/>
      <c r="AH55" s="142"/>
      <c r="AI55" s="142"/>
      <c r="AJ55" s="142"/>
      <c r="AK55" s="142"/>
      <c r="AL55" s="142"/>
      <c r="AM55" s="142"/>
      <c r="AN55" s="142"/>
      <c r="AO55" s="142"/>
      <c r="AP55" s="142"/>
      <c r="AQ55" s="142"/>
      <c r="AR55" s="142"/>
      <c r="AS55" s="142"/>
      <c r="AT55" s="142"/>
      <c r="AU55" s="142"/>
      <c r="AV55" s="142"/>
      <c r="AW55" s="142"/>
      <c r="AX55" s="142" t="s">
        <v>20</v>
      </c>
      <c r="AY55" s="142"/>
      <c r="AZ55" s="142"/>
      <c r="BA55" s="142"/>
      <c r="BB55" s="142"/>
      <c r="BC55" s="142"/>
      <c r="BD55" s="142"/>
      <c r="BE55" s="142"/>
    </row>
    <row r="56" spans="1:57" x14ac:dyDescent="0.25">
      <c r="A56" s="107" t="s">
        <v>1098</v>
      </c>
      <c r="B56" s="107"/>
      <c r="C56" s="107"/>
      <c r="D56" s="107"/>
      <c r="E56" s="107"/>
      <c r="F56" s="108">
        <v>554</v>
      </c>
      <c r="G56" s="109" t="s">
        <v>1099</v>
      </c>
      <c r="H56" s="110">
        <v>4</v>
      </c>
      <c r="I56" s="111">
        <v>60</v>
      </c>
      <c r="J56" s="111"/>
      <c r="K56" s="111"/>
      <c r="L56" s="112">
        <v>0</v>
      </c>
      <c r="M56" s="141"/>
      <c r="N56" s="141"/>
      <c r="O56" s="141" t="s">
        <v>1606</v>
      </c>
      <c r="P56" s="113" t="s">
        <v>1581</v>
      </c>
      <c r="Q56" s="138" t="str">
        <f>_DL_BM</f>
        <v>TTDT</v>
      </c>
      <c r="R56" s="138" t="str">
        <f>_DL_Khoa</f>
        <v>CNTT</v>
      </c>
      <c r="S56" s="106" t="str">
        <f t="shared" si="0"/>
        <v>CNTT-TTDT</v>
      </c>
      <c r="T56" s="142"/>
      <c r="U56" s="142"/>
      <c r="V56" s="142"/>
      <c r="W56" s="142"/>
      <c r="X56" s="142"/>
      <c r="Y56" s="142"/>
      <c r="Z56" s="142"/>
      <c r="AA56" s="142"/>
      <c r="AB56" s="142"/>
      <c r="AC56" s="142"/>
      <c r="AD56" s="142"/>
      <c r="AE56" s="142" t="s">
        <v>20</v>
      </c>
      <c r="AF56" s="142"/>
      <c r="AG56" s="142"/>
      <c r="AH56" s="142"/>
      <c r="AI56" s="142"/>
      <c r="AJ56" s="142"/>
      <c r="AK56" s="142"/>
      <c r="AL56" s="142"/>
      <c r="AM56" s="142"/>
      <c r="AN56" s="142"/>
      <c r="AO56" s="142"/>
      <c r="AP56" s="142"/>
      <c r="AQ56" s="142"/>
      <c r="AR56" s="142"/>
      <c r="AS56" s="142"/>
      <c r="AT56" s="142"/>
      <c r="AU56" s="142"/>
      <c r="AV56" s="142"/>
      <c r="AW56" s="142"/>
      <c r="AX56" s="142"/>
      <c r="AY56" s="142"/>
      <c r="AZ56" s="142"/>
      <c r="BA56" s="142"/>
      <c r="BB56" s="142"/>
      <c r="BC56" s="142"/>
      <c r="BD56" s="142"/>
      <c r="BE56" s="142"/>
    </row>
    <row r="57" spans="1:57" x14ac:dyDescent="0.25">
      <c r="A57" s="107"/>
      <c r="B57" s="107" t="s">
        <v>1100</v>
      </c>
      <c r="C57" s="107"/>
      <c r="D57" s="107"/>
      <c r="E57" s="107"/>
      <c r="F57" s="108">
        <v>555</v>
      </c>
      <c r="G57" s="109" t="s">
        <v>1099</v>
      </c>
      <c r="H57" s="110">
        <v>2</v>
      </c>
      <c r="I57" s="111">
        <v>30</v>
      </c>
      <c r="J57" s="111"/>
      <c r="K57" s="111"/>
      <c r="L57" s="112">
        <v>0</v>
      </c>
      <c r="M57" s="141"/>
      <c r="N57" s="141"/>
      <c r="O57" s="141" t="s">
        <v>1606</v>
      </c>
      <c r="P57" s="113" t="s">
        <v>1581</v>
      </c>
      <c r="Q57" s="138" t="str">
        <f>_DL_BM</f>
        <v>TTDT</v>
      </c>
      <c r="R57" s="138" t="str">
        <f>_DL_Khoa</f>
        <v>CNTT</v>
      </c>
      <c r="S57" s="106" t="str">
        <f t="shared" si="0"/>
        <v>CNTT-TTDT</v>
      </c>
      <c r="T57" s="142"/>
      <c r="U57" s="142"/>
      <c r="V57" s="142"/>
      <c r="W57" s="142"/>
      <c r="X57" s="142"/>
      <c r="Y57" s="142"/>
      <c r="Z57" s="142"/>
      <c r="AA57" s="142"/>
      <c r="AB57" s="142"/>
      <c r="AC57" s="142"/>
      <c r="AD57" s="142"/>
      <c r="AE57" s="142"/>
      <c r="AF57" s="142"/>
      <c r="AG57" s="142"/>
      <c r="AH57" s="142"/>
      <c r="AI57" s="142"/>
      <c r="AJ57" s="142"/>
      <c r="AK57" s="142"/>
      <c r="AL57" s="142"/>
      <c r="AM57" s="142"/>
      <c r="AN57" s="142"/>
      <c r="AO57" s="142"/>
      <c r="AP57" s="142"/>
      <c r="AQ57" s="142"/>
      <c r="AR57" s="142"/>
      <c r="AS57" s="142"/>
      <c r="AT57" s="142"/>
      <c r="AU57" s="142"/>
      <c r="AV57" s="142"/>
      <c r="AW57" s="142"/>
      <c r="AX57" s="142"/>
      <c r="AY57" s="142"/>
      <c r="AZ57" s="142"/>
      <c r="BA57" s="142"/>
      <c r="BB57" s="142"/>
      <c r="BC57" s="142"/>
      <c r="BD57" s="142"/>
      <c r="BE57" s="142"/>
    </row>
    <row r="58" spans="1:57" x14ac:dyDescent="0.25">
      <c r="A58" s="107"/>
      <c r="B58" s="107"/>
      <c r="C58" s="107"/>
      <c r="D58" s="107" t="s">
        <v>1103</v>
      </c>
      <c r="E58" s="107"/>
      <c r="F58" s="108">
        <v>557</v>
      </c>
      <c r="G58" s="109" t="s">
        <v>1099</v>
      </c>
      <c r="H58" s="110">
        <v>3</v>
      </c>
      <c r="I58" s="111">
        <v>45</v>
      </c>
      <c r="J58" s="111"/>
      <c r="K58" s="111"/>
      <c r="L58" s="112">
        <v>0</v>
      </c>
      <c r="M58" s="141" t="s">
        <v>1484</v>
      </c>
      <c r="N58" s="141">
        <v>60</v>
      </c>
      <c r="O58" s="141" t="s">
        <v>1606</v>
      </c>
      <c r="P58" s="113" t="s">
        <v>1581</v>
      </c>
      <c r="Q58" s="138" t="str">
        <f>_DL_BM</f>
        <v>TTDT</v>
      </c>
      <c r="R58" s="138" t="str">
        <f>_DL_Khoa</f>
        <v>CNTT</v>
      </c>
      <c r="S58" s="106" t="str">
        <f t="shared" si="0"/>
        <v>CNTT-TTDT</v>
      </c>
      <c r="T58" s="142"/>
      <c r="U58" s="142"/>
      <c r="V58" s="142"/>
      <c r="W58" s="142"/>
      <c r="X58" s="142"/>
      <c r="Y58" s="142"/>
      <c r="Z58" s="142"/>
      <c r="AA58" s="142"/>
      <c r="AB58" s="142"/>
      <c r="AC58" s="142"/>
      <c r="AD58" s="142"/>
      <c r="AE58" s="142"/>
      <c r="AF58" s="142"/>
      <c r="AG58" s="142"/>
      <c r="AH58" s="142"/>
      <c r="AI58" s="142"/>
      <c r="AJ58" s="142"/>
      <c r="AK58" s="142"/>
      <c r="AL58" s="142"/>
      <c r="AM58" s="142"/>
      <c r="AN58" s="142"/>
      <c r="AO58" s="142"/>
      <c r="AP58" s="142"/>
      <c r="AQ58" s="142"/>
      <c r="AR58" s="142"/>
      <c r="AS58" s="142"/>
      <c r="AT58" s="142"/>
      <c r="AU58" s="142"/>
      <c r="AV58" s="142"/>
      <c r="AW58" s="142"/>
      <c r="AX58" s="142" t="s">
        <v>20</v>
      </c>
      <c r="AY58" s="142"/>
      <c r="AZ58" s="142"/>
      <c r="BA58" s="142"/>
      <c r="BB58" s="142"/>
      <c r="BC58" s="142"/>
      <c r="BD58" s="142"/>
      <c r="BE58" s="142"/>
    </row>
    <row r="59" spans="1:57" x14ac:dyDescent="0.25">
      <c r="A59" s="107" t="s">
        <v>143</v>
      </c>
      <c r="B59" s="107" t="s">
        <v>143</v>
      </c>
      <c r="C59" s="107"/>
      <c r="D59" s="107" t="s">
        <v>144</v>
      </c>
      <c r="E59" s="107"/>
      <c r="F59" s="108">
        <v>53</v>
      </c>
      <c r="G59" s="109" t="s">
        <v>145</v>
      </c>
      <c r="H59" s="110">
        <v>2</v>
      </c>
      <c r="I59" s="165">
        <v>15</v>
      </c>
      <c r="J59" s="165">
        <v>30</v>
      </c>
      <c r="K59" s="111"/>
      <c r="L59" s="112">
        <v>0</v>
      </c>
      <c r="M59" s="140" t="s">
        <v>2</v>
      </c>
      <c r="N59" s="141"/>
      <c r="O59" s="141" t="s">
        <v>1606</v>
      </c>
      <c r="P59" s="113" t="s">
        <v>1581</v>
      </c>
      <c r="Q59" s="138" t="str">
        <f>_DL_BM</f>
        <v>TTDT</v>
      </c>
      <c r="R59" s="138" t="str">
        <f>_DL_Khoa</f>
        <v>CNTT</v>
      </c>
      <c r="S59" s="106" t="str">
        <f t="shared" si="0"/>
        <v>CNTT-TTDT</v>
      </c>
      <c r="T59" s="142"/>
      <c r="U59" s="142"/>
      <c r="V59" s="142"/>
      <c r="W59" s="142"/>
      <c r="X59" s="142"/>
      <c r="Y59" s="142"/>
      <c r="Z59" s="142"/>
      <c r="AA59" s="142"/>
      <c r="AB59" s="142"/>
      <c r="AC59" s="142"/>
      <c r="AD59" s="142"/>
      <c r="AE59" s="142" t="s">
        <v>21</v>
      </c>
      <c r="AF59" s="142"/>
      <c r="AG59" s="142"/>
      <c r="AH59" s="142"/>
      <c r="AI59" s="142"/>
      <c r="AJ59" s="142"/>
      <c r="AK59" s="142"/>
      <c r="AL59" s="142"/>
      <c r="AM59" s="142"/>
      <c r="AN59" s="142"/>
      <c r="AO59" s="142"/>
      <c r="AP59" s="142"/>
      <c r="AQ59" s="142"/>
      <c r="AR59" s="142"/>
      <c r="AS59" s="142"/>
      <c r="AT59" s="142"/>
      <c r="AU59" s="142"/>
      <c r="AV59" s="142"/>
      <c r="AW59" s="142"/>
      <c r="AX59" s="142" t="s">
        <v>21</v>
      </c>
      <c r="AY59" s="142"/>
      <c r="AZ59" s="142"/>
      <c r="BA59" s="142"/>
      <c r="BB59" s="142"/>
      <c r="BC59" s="142"/>
      <c r="BD59" s="142"/>
      <c r="BE59" s="142"/>
    </row>
    <row r="60" spans="1:57" x14ac:dyDescent="0.25">
      <c r="A60" s="107" t="s">
        <v>1898</v>
      </c>
      <c r="B60" s="107"/>
      <c r="C60" s="107"/>
      <c r="D60" s="107"/>
      <c r="E60" s="107"/>
      <c r="F60" s="108">
        <v>833</v>
      </c>
      <c r="G60" s="109" t="s">
        <v>1899</v>
      </c>
      <c r="H60" s="110">
        <v>2</v>
      </c>
      <c r="I60" s="111">
        <v>30</v>
      </c>
      <c r="J60" s="111"/>
      <c r="K60" s="111"/>
      <c r="L60" s="112">
        <v>0</v>
      </c>
      <c r="M60" s="141"/>
      <c r="N60" s="141"/>
      <c r="O60" s="141" t="s">
        <v>1606</v>
      </c>
      <c r="P60" s="113" t="s">
        <v>1581</v>
      </c>
      <c r="Q60" s="138" t="str">
        <f>_DL_BM</f>
        <v>TTDT</v>
      </c>
      <c r="R60" s="138" t="str">
        <f>_DL_Khoa</f>
        <v>CNTT</v>
      </c>
      <c r="S60" s="106" t="str">
        <f t="shared" si="0"/>
        <v>CNTT-TTDT</v>
      </c>
      <c r="T60" s="142"/>
      <c r="U60" s="142"/>
      <c r="V60" s="142"/>
      <c r="W60" s="142"/>
      <c r="X60" s="142"/>
      <c r="Y60" s="142"/>
      <c r="Z60" s="142"/>
      <c r="AA60" s="142"/>
      <c r="AB60" s="142"/>
      <c r="AC60" s="142"/>
      <c r="AD60" s="142"/>
      <c r="AE60" s="142"/>
      <c r="AF60" s="142"/>
      <c r="AG60" s="142"/>
      <c r="AH60" s="142"/>
      <c r="AI60" s="142"/>
      <c r="AJ60" s="142"/>
      <c r="AK60" s="142"/>
      <c r="AL60" s="142"/>
      <c r="AM60" s="142"/>
      <c r="AN60" s="142"/>
      <c r="AO60" s="142"/>
      <c r="AP60" s="142"/>
      <c r="AQ60" s="142"/>
      <c r="AR60" s="142"/>
      <c r="AS60" s="142"/>
      <c r="AT60" s="142"/>
      <c r="AU60" s="142"/>
      <c r="AV60" s="142"/>
      <c r="AW60" s="142"/>
      <c r="AX60" s="142"/>
      <c r="AY60" s="142"/>
      <c r="AZ60" s="142"/>
      <c r="BA60" s="142"/>
      <c r="BB60" s="142"/>
      <c r="BC60" s="142"/>
      <c r="BD60" s="142"/>
      <c r="BE60" s="142"/>
    </row>
    <row r="61" spans="1:57" x14ac:dyDescent="0.25">
      <c r="A61" s="107" t="s">
        <v>437</v>
      </c>
      <c r="B61" s="107"/>
      <c r="C61" s="107"/>
      <c r="D61" s="107" t="s">
        <v>438</v>
      </c>
      <c r="E61" s="107"/>
      <c r="F61" s="108">
        <v>207</v>
      </c>
      <c r="G61" s="109" t="s">
        <v>439</v>
      </c>
      <c r="H61" s="110">
        <v>2</v>
      </c>
      <c r="I61" s="111">
        <v>30</v>
      </c>
      <c r="J61" s="111"/>
      <c r="K61" s="111"/>
      <c r="L61" s="112">
        <v>0</v>
      </c>
      <c r="M61" s="141" t="s">
        <v>1484</v>
      </c>
      <c r="N61" s="141">
        <v>60</v>
      </c>
      <c r="O61" s="141" t="s">
        <v>1606</v>
      </c>
      <c r="P61" s="113" t="s">
        <v>1581</v>
      </c>
      <c r="Q61" s="138" t="str">
        <f>_DL_BM</f>
        <v>TTDT</v>
      </c>
      <c r="R61" s="138" t="str">
        <f>_DL_Khoa</f>
        <v>CNTT</v>
      </c>
      <c r="S61" s="106" t="str">
        <f t="shared" si="0"/>
        <v>CNTT-TTDT</v>
      </c>
      <c r="T61" s="142"/>
      <c r="U61" s="142"/>
      <c r="V61" s="142"/>
      <c r="W61" s="142"/>
      <c r="X61" s="142"/>
      <c r="Y61" s="142"/>
      <c r="Z61" s="142"/>
      <c r="AA61" s="142"/>
      <c r="AB61" s="142"/>
      <c r="AC61" s="142"/>
      <c r="AD61" s="142"/>
      <c r="AE61" s="142" t="s">
        <v>20</v>
      </c>
      <c r="AF61" s="142"/>
      <c r="AG61" s="142"/>
      <c r="AH61" s="142"/>
      <c r="AI61" s="142"/>
      <c r="AJ61" s="142"/>
      <c r="AK61" s="142"/>
      <c r="AL61" s="142"/>
      <c r="AM61" s="142"/>
      <c r="AN61" s="142"/>
      <c r="AO61" s="142"/>
      <c r="AP61" s="142"/>
      <c r="AQ61" s="142"/>
      <c r="AR61" s="142"/>
      <c r="AS61" s="142"/>
      <c r="AT61" s="142"/>
      <c r="AU61" s="142"/>
      <c r="AV61" s="142"/>
      <c r="AW61" s="142"/>
      <c r="AX61" s="142" t="s">
        <v>20</v>
      </c>
      <c r="AY61" s="142"/>
      <c r="AZ61" s="142"/>
      <c r="BA61" s="142"/>
      <c r="BB61" s="142"/>
      <c r="BC61" s="142"/>
      <c r="BD61" s="142"/>
      <c r="BE61" s="142"/>
    </row>
    <row r="62" spans="1:57" x14ac:dyDescent="0.25">
      <c r="A62" s="107" t="s">
        <v>1902</v>
      </c>
      <c r="B62" s="107"/>
      <c r="C62" s="107"/>
      <c r="D62" s="107"/>
      <c r="E62" s="107"/>
      <c r="F62" s="108">
        <v>835</v>
      </c>
      <c r="G62" s="109" t="s">
        <v>1903</v>
      </c>
      <c r="H62" s="110">
        <v>2</v>
      </c>
      <c r="I62" s="111">
        <v>30</v>
      </c>
      <c r="J62" s="111"/>
      <c r="K62" s="111"/>
      <c r="L62" s="112">
        <v>0</v>
      </c>
      <c r="M62" s="141"/>
      <c r="N62" s="141"/>
      <c r="O62" s="141" t="s">
        <v>1606</v>
      </c>
      <c r="P62" s="113" t="s">
        <v>1581</v>
      </c>
      <c r="Q62" s="138" t="str">
        <f>_DL_BM</f>
        <v>TTDT</v>
      </c>
      <c r="R62" s="138" t="str">
        <f>_DL_Khoa</f>
        <v>CNTT</v>
      </c>
      <c r="S62" s="106" t="str">
        <f t="shared" si="0"/>
        <v>CNTT-TTDT</v>
      </c>
      <c r="T62" s="142"/>
      <c r="U62" s="142"/>
      <c r="V62" s="142"/>
      <c r="W62" s="142"/>
      <c r="X62" s="142"/>
      <c r="Y62" s="142"/>
      <c r="Z62" s="142"/>
      <c r="AA62" s="142"/>
      <c r="AB62" s="142"/>
      <c r="AC62" s="142"/>
      <c r="AD62" s="142"/>
      <c r="AE62" s="142"/>
      <c r="AF62" s="142"/>
      <c r="AG62" s="142"/>
      <c r="AH62" s="142"/>
      <c r="AI62" s="142"/>
      <c r="AJ62" s="142"/>
      <c r="AK62" s="142"/>
      <c r="AL62" s="142"/>
      <c r="AM62" s="142"/>
      <c r="AN62" s="142"/>
      <c r="AO62" s="142"/>
      <c r="AP62" s="142"/>
      <c r="AQ62" s="142"/>
      <c r="AR62" s="142"/>
      <c r="AS62" s="142"/>
      <c r="AT62" s="142"/>
      <c r="AU62" s="142"/>
      <c r="AV62" s="142"/>
      <c r="AW62" s="142"/>
      <c r="AX62" s="142"/>
      <c r="AY62" s="142"/>
      <c r="AZ62" s="142"/>
      <c r="BA62" s="142"/>
      <c r="BB62" s="142"/>
      <c r="BC62" s="142"/>
      <c r="BD62" s="142"/>
      <c r="BE62" s="142"/>
    </row>
    <row r="63" spans="1:57" x14ac:dyDescent="0.25">
      <c r="A63" s="107" t="s">
        <v>1104</v>
      </c>
      <c r="B63" s="107" t="s">
        <v>1104</v>
      </c>
      <c r="C63" s="107"/>
      <c r="D63" s="107"/>
      <c r="E63" s="107"/>
      <c r="F63" s="108">
        <v>558</v>
      </c>
      <c r="G63" s="109" t="s">
        <v>1105</v>
      </c>
      <c r="H63" s="110">
        <v>3</v>
      </c>
      <c r="I63" s="111">
        <v>45</v>
      </c>
      <c r="J63" s="111"/>
      <c r="K63" s="111"/>
      <c r="L63" s="112">
        <v>0</v>
      </c>
      <c r="M63" s="141"/>
      <c r="N63" s="141"/>
      <c r="O63" s="141" t="s">
        <v>1606</v>
      </c>
      <c r="P63" s="113" t="s">
        <v>1581</v>
      </c>
      <c r="Q63" s="138" t="str">
        <f>_DL_BM</f>
        <v>TTDT</v>
      </c>
      <c r="R63" s="138" t="str">
        <f>_DL_Khoa</f>
        <v>CNTT</v>
      </c>
      <c r="S63" s="106" t="str">
        <f t="shared" si="0"/>
        <v>CNTT-TTDT</v>
      </c>
      <c r="T63" s="142"/>
      <c r="U63" s="142"/>
      <c r="V63" s="142"/>
      <c r="W63" s="142"/>
      <c r="X63" s="142"/>
      <c r="Y63" s="142"/>
      <c r="Z63" s="142"/>
      <c r="AA63" s="142"/>
      <c r="AB63" s="142"/>
      <c r="AC63" s="142"/>
      <c r="AD63" s="142"/>
      <c r="AE63" s="142" t="s">
        <v>20</v>
      </c>
      <c r="AF63" s="142"/>
      <c r="AG63" s="142"/>
      <c r="AH63" s="142"/>
      <c r="AI63" s="142"/>
      <c r="AJ63" s="142"/>
      <c r="AK63" s="142"/>
      <c r="AL63" s="142"/>
      <c r="AM63" s="142"/>
      <c r="AN63" s="142"/>
      <c r="AO63" s="142"/>
      <c r="AP63" s="142"/>
      <c r="AQ63" s="142"/>
      <c r="AR63" s="142"/>
      <c r="AS63" s="142"/>
      <c r="AT63" s="142"/>
      <c r="AU63" s="142"/>
      <c r="AV63" s="142"/>
      <c r="AW63" s="142"/>
      <c r="AX63" s="142"/>
      <c r="AY63" s="142"/>
      <c r="AZ63" s="142"/>
      <c r="BA63" s="142"/>
      <c r="BB63" s="142"/>
      <c r="BC63" s="142"/>
      <c r="BD63" s="142"/>
      <c r="BE63" s="142"/>
    </row>
    <row r="64" spans="1:57" x14ac:dyDescent="0.25">
      <c r="A64" s="107" t="s">
        <v>1106</v>
      </c>
      <c r="B64" s="107"/>
      <c r="C64" s="107"/>
      <c r="D64" s="107" t="s">
        <v>1107</v>
      </c>
      <c r="E64" s="107"/>
      <c r="F64" s="108">
        <v>559</v>
      </c>
      <c r="G64" s="109" t="s">
        <v>1108</v>
      </c>
      <c r="H64" s="110">
        <v>3</v>
      </c>
      <c r="I64" s="111">
        <v>45</v>
      </c>
      <c r="J64" s="111"/>
      <c r="K64" s="111"/>
      <c r="L64" s="112">
        <v>0</v>
      </c>
      <c r="M64" s="141" t="s">
        <v>1484</v>
      </c>
      <c r="N64" s="141">
        <v>60</v>
      </c>
      <c r="O64" s="141" t="s">
        <v>1606</v>
      </c>
      <c r="P64" s="113" t="s">
        <v>1581</v>
      </c>
      <c r="Q64" s="138" t="str">
        <f>_DL_BM</f>
        <v>TTDT</v>
      </c>
      <c r="R64" s="138" t="str">
        <f>_DL_Khoa</f>
        <v>CNTT</v>
      </c>
      <c r="S64" s="106" t="str">
        <f t="shared" si="0"/>
        <v>CNTT-TTDT</v>
      </c>
      <c r="T64" s="142"/>
      <c r="U64" s="142"/>
      <c r="V64" s="142"/>
      <c r="W64" s="142"/>
      <c r="X64" s="142"/>
      <c r="Y64" s="142"/>
      <c r="Z64" s="142"/>
      <c r="AA64" s="142"/>
      <c r="AB64" s="142"/>
      <c r="AC64" s="142"/>
      <c r="AD64" s="142"/>
      <c r="AE64" s="142" t="s">
        <v>20</v>
      </c>
      <c r="AF64" s="142"/>
      <c r="AG64" s="142"/>
      <c r="AH64" s="142"/>
      <c r="AI64" s="142"/>
      <c r="AJ64" s="142"/>
      <c r="AK64" s="142"/>
      <c r="AL64" s="142"/>
      <c r="AM64" s="142"/>
      <c r="AN64" s="142"/>
      <c r="AO64" s="142"/>
      <c r="AP64" s="142"/>
      <c r="AQ64" s="142"/>
      <c r="AR64" s="142"/>
      <c r="AS64" s="142"/>
      <c r="AT64" s="142"/>
      <c r="AU64" s="142"/>
      <c r="AV64" s="142"/>
      <c r="AW64" s="142"/>
      <c r="AX64" s="142" t="s">
        <v>20</v>
      </c>
      <c r="AY64" s="142"/>
      <c r="AZ64" s="142"/>
      <c r="BA64" s="142"/>
      <c r="BB64" s="142"/>
      <c r="BC64" s="142"/>
      <c r="BD64" s="142"/>
      <c r="BE64" s="142"/>
    </row>
    <row r="65" spans="1:57" x14ac:dyDescent="0.25">
      <c r="A65" s="107" t="s">
        <v>1085</v>
      </c>
      <c r="B65" s="107"/>
      <c r="C65" s="107"/>
      <c r="D65" s="107" t="s">
        <v>1086</v>
      </c>
      <c r="E65" s="107"/>
      <c r="F65" s="108">
        <v>549</v>
      </c>
      <c r="G65" s="109" t="s">
        <v>1087</v>
      </c>
      <c r="H65" s="110">
        <v>3</v>
      </c>
      <c r="I65" s="111">
        <v>45</v>
      </c>
      <c r="J65" s="111"/>
      <c r="K65" s="111"/>
      <c r="L65" s="112">
        <v>0</v>
      </c>
      <c r="M65" s="141" t="s">
        <v>1484</v>
      </c>
      <c r="N65" s="141">
        <v>60</v>
      </c>
      <c r="O65" s="141" t="s">
        <v>1606</v>
      </c>
      <c r="P65" s="113" t="s">
        <v>1581</v>
      </c>
      <c r="Q65" s="138" t="str">
        <f>_DL_BM</f>
        <v>TTDT</v>
      </c>
      <c r="R65" s="138" t="str">
        <f>_DL_Khoa</f>
        <v>CNTT</v>
      </c>
      <c r="S65" s="106" t="str">
        <f t="shared" si="0"/>
        <v>CNTT-TTDT</v>
      </c>
      <c r="T65" s="142"/>
      <c r="U65" s="142"/>
      <c r="V65" s="142"/>
      <c r="W65" s="142"/>
      <c r="X65" s="142"/>
      <c r="Y65" s="142"/>
      <c r="Z65" s="142"/>
      <c r="AA65" s="142"/>
      <c r="AB65" s="142"/>
      <c r="AC65" s="142"/>
      <c r="AD65" s="142"/>
      <c r="AE65" s="142" t="s">
        <v>20</v>
      </c>
      <c r="AF65" s="142"/>
      <c r="AG65" s="142"/>
      <c r="AH65" s="142"/>
      <c r="AI65" s="142"/>
      <c r="AJ65" s="142"/>
      <c r="AK65" s="142"/>
      <c r="AL65" s="142"/>
      <c r="AM65" s="142"/>
      <c r="AN65" s="142"/>
      <c r="AO65" s="142"/>
      <c r="AP65" s="142"/>
      <c r="AQ65" s="142"/>
      <c r="AR65" s="142"/>
      <c r="AS65" s="142"/>
      <c r="AT65" s="142"/>
      <c r="AU65" s="142"/>
      <c r="AV65" s="142"/>
      <c r="AW65" s="142"/>
      <c r="AX65" s="142" t="s">
        <v>20</v>
      </c>
      <c r="AY65" s="142"/>
      <c r="AZ65" s="142"/>
      <c r="BA65" s="142"/>
      <c r="BB65" s="142"/>
      <c r="BC65" s="142"/>
      <c r="BD65" s="142"/>
      <c r="BE65" s="142"/>
    </row>
    <row r="66" spans="1:57" x14ac:dyDescent="0.25">
      <c r="A66" s="107" t="s">
        <v>1088</v>
      </c>
      <c r="B66" s="107"/>
      <c r="C66" s="107"/>
      <c r="D66" s="107" t="s">
        <v>1089</v>
      </c>
      <c r="E66" s="107"/>
      <c r="F66" s="108">
        <v>550</v>
      </c>
      <c r="G66" s="109" t="s">
        <v>1090</v>
      </c>
      <c r="H66" s="110">
        <v>3</v>
      </c>
      <c r="I66" s="111">
        <v>45</v>
      </c>
      <c r="J66" s="111"/>
      <c r="K66" s="111"/>
      <c r="L66" s="112">
        <v>0</v>
      </c>
      <c r="M66" s="141"/>
      <c r="N66" s="141"/>
      <c r="O66" s="141" t="s">
        <v>1606</v>
      </c>
      <c r="P66" s="113" t="s">
        <v>1581</v>
      </c>
      <c r="Q66" s="138" t="str">
        <f>_DL_BM</f>
        <v>TTDT</v>
      </c>
      <c r="R66" s="138" t="str">
        <f>_DL_Khoa</f>
        <v>CNTT</v>
      </c>
      <c r="S66" s="106" t="str">
        <f t="shared" si="0"/>
        <v>CNTT-TTDT</v>
      </c>
      <c r="T66" s="142"/>
      <c r="U66" s="142"/>
      <c r="V66" s="142"/>
      <c r="W66" s="142"/>
      <c r="X66" s="142"/>
      <c r="Y66" s="142"/>
      <c r="Z66" s="142"/>
      <c r="AA66" s="142"/>
      <c r="AB66" s="142"/>
      <c r="AC66" s="142"/>
      <c r="AD66" s="142"/>
      <c r="AE66" s="142" t="s">
        <v>20</v>
      </c>
      <c r="AF66" s="142"/>
      <c r="AG66" s="142"/>
      <c r="AH66" s="142"/>
      <c r="AI66" s="142"/>
      <c r="AJ66" s="142"/>
      <c r="AK66" s="142"/>
      <c r="AL66" s="142"/>
      <c r="AM66" s="142"/>
      <c r="AN66" s="142"/>
      <c r="AO66" s="142"/>
      <c r="AP66" s="142"/>
      <c r="AQ66" s="142"/>
      <c r="AR66" s="142"/>
      <c r="AS66" s="142"/>
      <c r="AT66" s="142"/>
      <c r="AU66" s="142"/>
      <c r="AV66" s="142"/>
      <c r="AW66" s="142"/>
      <c r="AX66" s="142" t="s">
        <v>20</v>
      </c>
      <c r="AY66" s="142"/>
      <c r="AZ66" s="142"/>
      <c r="BA66" s="142"/>
      <c r="BB66" s="142"/>
      <c r="BC66" s="142"/>
      <c r="BD66" s="142"/>
      <c r="BE66" s="142"/>
    </row>
    <row r="67" spans="1:57" x14ac:dyDescent="0.25">
      <c r="A67" s="107" t="s">
        <v>1390</v>
      </c>
      <c r="B67" s="107"/>
      <c r="C67" s="107"/>
      <c r="D67" s="107" t="s">
        <v>1391</v>
      </c>
      <c r="E67" s="107"/>
      <c r="F67" s="108">
        <v>678</v>
      </c>
      <c r="G67" s="109" t="s">
        <v>1392</v>
      </c>
      <c r="H67" s="110">
        <v>3</v>
      </c>
      <c r="I67" s="111"/>
      <c r="J67" s="111"/>
      <c r="K67" s="111">
        <v>135</v>
      </c>
      <c r="L67" s="112">
        <v>0</v>
      </c>
      <c r="M67" s="140" t="s">
        <v>2</v>
      </c>
      <c r="N67" s="141"/>
      <c r="O67" s="141" t="s">
        <v>1606</v>
      </c>
      <c r="P67" s="113" t="s">
        <v>1581</v>
      </c>
      <c r="Q67" s="138" t="str">
        <f>_DL_BM</f>
        <v>TTDT</v>
      </c>
      <c r="R67" s="138" t="str">
        <f>_DL_Khoa</f>
        <v>CNTT</v>
      </c>
      <c r="S67" s="106" t="str">
        <f t="shared" si="0"/>
        <v>CNTT-TTDT</v>
      </c>
      <c r="T67" s="142"/>
      <c r="U67" s="142"/>
      <c r="V67" s="142"/>
      <c r="W67" s="142"/>
      <c r="X67" s="142"/>
      <c r="Y67" s="142"/>
      <c r="Z67" s="142"/>
      <c r="AA67" s="142"/>
      <c r="AB67" s="142"/>
      <c r="AC67" s="142"/>
      <c r="AD67" s="142"/>
      <c r="AE67" s="142" t="s">
        <v>20</v>
      </c>
      <c r="AF67" s="142"/>
      <c r="AG67" s="142"/>
      <c r="AH67" s="142"/>
      <c r="AI67" s="142"/>
      <c r="AJ67" s="142"/>
      <c r="AK67" s="142"/>
      <c r="AL67" s="142"/>
      <c r="AM67" s="142"/>
      <c r="AN67" s="142"/>
      <c r="AO67" s="142"/>
      <c r="AP67" s="142"/>
      <c r="AQ67" s="142"/>
      <c r="AR67" s="142"/>
      <c r="AS67" s="142"/>
      <c r="AT67" s="142"/>
      <c r="AU67" s="142"/>
      <c r="AV67" s="142"/>
      <c r="AW67" s="142"/>
      <c r="AX67" s="142" t="s">
        <v>20</v>
      </c>
      <c r="AY67" s="142"/>
      <c r="AZ67" s="142"/>
      <c r="BA67" s="142"/>
      <c r="BB67" s="142"/>
      <c r="BC67" s="142"/>
      <c r="BD67" s="142"/>
      <c r="BE67" s="142"/>
    </row>
    <row r="68" spans="1:57" x14ac:dyDescent="0.25">
      <c r="A68" s="107" t="s">
        <v>1396</v>
      </c>
      <c r="B68" s="107"/>
      <c r="C68" s="107"/>
      <c r="D68" s="107" t="s">
        <v>1397</v>
      </c>
      <c r="E68" s="107"/>
      <c r="F68" s="108">
        <v>680</v>
      </c>
      <c r="G68" s="109" t="s">
        <v>1398</v>
      </c>
      <c r="H68" s="110">
        <v>3</v>
      </c>
      <c r="I68" s="111"/>
      <c r="J68" s="111"/>
      <c r="K68" s="111">
        <v>135</v>
      </c>
      <c r="L68" s="112">
        <v>0</v>
      </c>
      <c r="M68" s="140" t="s">
        <v>2</v>
      </c>
      <c r="N68" s="141"/>
      <c r="O68" s="141" t="s">
        <v>1606</v>
      </c>
      <c r="P68" s="113" t="s">
        <v>1581</v>
      </c>
      <c r="Q68" s="138" t="str">
        <f>_DL_BM</f>
        <v>TTDT</v>
      </c>
      <c r="R68" s="138" t="str">
        <f>_DL_Khoa</f>
        <v>CNTT</v>
      </c>
      <c r="S68" s="106" t="str">
        <f t="shared" ref="S68:S132" si="1">+R68&amp;"-"&amp;Q68</f>
        <v>CNTT-TTDT</v>
      </c>
      <c r="T68" s="142"/>
      <c r="U68" s="142"/>
      <c r="V68" s="142"/>
      <c r="W68" s="142"/>
      <c r="X68" s="142"/>
      <c r="Y68" s="142"/>
      <c r="Z68" s="142"/>
      <c r="AA68" s="142"/>
      <c r="AB68" s="142"/>
      <c r="AC68" s="142"/>
      <c r="AD68" s="142"/>
      <c r="AE68" s="142" t="s">
        <v>20</v>
      </c>
      <c r="AF68" s="142"/>
      <c r="AG68" s="142"/>
      <c r="AH68" s="142"/>
      <c r="AI68" s="142"/>
      <c r="AJ68" s="142"/>
      <c r="AK68" s="142"/>
      <c r="AL68" s="142"/>
      <c r="AM68" s="142"/>
      <c r="AN68" s="142"/>
      <c r="AO68" s="142"/>
      <c r="AP68" s="142"/>
      <c r="AQ68" s="142"/>
      <c r="AR68" s="142"/>
      <c r="AS68" s="142"/>
      <c r="AT68" s="142"/>
      <c r="AU68" s="142"/>
      <c r="AV68" s="142"/>
      <c r="AW68" s="142"/>
      <c r="AX68" s="142" t="s">
        <v>20</v>
      </c>
      <c r="AY68" s="142"/>
      <c r="AZ68" s="142"/>
      <c r="BA68" s="142"/>
      <c r="BB68" s="142"/>
      <c r="BC68" s="142"/>
      <c r="BD68" s="142"/>
      <c r="BE68" s="142"/>
    </row>
    <row r="69" spans="1:57" x14ac:dyDescent="0.25">
      <c r="A69" s="107" t="s">
        <v>1908</v>
      </c>
      <c r="B69" s="107"/>
      <c r="C69" s="107"/>
      <c r="D69" s="107"/>
      <c r="E69" s="107"/>
      <c r="F69" s="108">
        <v>838</v>
      </c>
      <c r="G69" s="109" t="s">
        <v>1909</v>
      </c>
      <c r="H69" s="110">
        <v>5</v>
      </c>
      <c r="I69" s="111"/>
      <c r="J69" s="111">
        <v>150</v>
      </c>
      <c r="K69" s="111"/>
      <c r="L69" s="112">
        <v>0</v>
      </c>
      <c r="M69" s="140" t="s">
        <v>2</v>
      </c>
      <c r="N69" s="141"/>
      <c r="O69" s="141" t="s">
        <v>1606</v>
      </c>
      <c r="P69" s="113" t="s">
        <v>1581</v>
      </c>
      <c r="Q69" s="138" t="str">
        <f>_DL_BM</f>
        <v>TTDT</v>
      </c>
      <c r="R69" s="138" t="str">
        <f>_DL_Khoa</f>
        <v>CNTT</v>
      </c>
      <c r="S69" s="106" t="str">
        <f t="shared" si="1"/>
        <v>CNTT-TTDT</v>
      </c>
      <c r="T69" s="142"/>
      <c r="U69" s="142"/>
      <c r="V69" s="142"/>
      <c r="W69" s="142"/>
      <c r="X69" s="142"/>
      <c r="Y69" s="142"/>
      <c r="Z69" s="142"/>
      <c r="AA69" s="142"/>
      <c r="AB69" s="142"/>
      <c r="AC69" s="142"/>
      <c r="AD69" s="142"/>
      <c r="AE69" s="142"/>
      <c r="AF69" s="142"/>
      <c r="AG69" s="142"/>
      <c r="AH69" s="142"/>
      <c r="AI69" s="142"/>
      <c r="AJ69" s="142"/>
      <c r="AK69" s="142"/>
      <c r="AL69" s="142"/>
      <c r="AM69" s="142"/>
      <c r="AN69" s="142"/>
      <c r="AO69" s="142"/>
      <c r="AP69" s="142"/>
      <c r="AQ69" s="142"/>
      <c r="AR69" s="142"/>
      <c r="AS69" s="142"/>
      <c r="AT69" s="142"/>
      <c r="AU69" s="142"/>
      <c r="AV69" s="142"/>
      <c r="AW69" s="142"/>
      <c r="AX69" s="142"/>
      <c r="AY69" s="142"/>
      <c r="AZ69" s="142"/>
      <c r="BA69" s="142"/>
      <c r="BB69" s="142"/>
      <c r="BC69" s="142"/>
      <c r="BD69" s="142"/>
      <c r="BE69" s="142"/>
    </row>
    <row r="70" spans="1:57" x14ac:dyDescent="0.25">
      <c r="A70" s="107" t="s">
        <v>1393</v>
      </c>
      <c r="B70" s="107"/>
      <c r="C70" s="107"/>
      <c r="D70" s="107" t="s">
        <v>1394</v>
      </c>
      <c r="E70" s="107"/>
      <c r="F70" s="108">
        <v>679</v>
      </c>
      <c r="G70" s="109" t="s">
        <v>1395</v>
      </c>
      <c r="H70" s="110">
        <v>2</v>
      </c>
      <c r="I70" s="111"/>
      <c r="J70" s="111"/>
      <c r="K70" s="111">
        <v>90</v>
      </c>
      <c r="L70" s="112">
        <v>0</v>
      </c>
      <c r="M70" s="140" t="s">
        <v>2</v>
      </c>
      <c r="N70" s="141"/>
      <c r="O70" s="141" t="s">
        <v>1606</v>
      </c>
      <c r="P70" s="113" t="s">
        <v>1581</v>
      </c>
      <c r="Q70" s="138" t="str">
        <f>_DL_BM</f>
        <v>TTDT</v>
      </c>
      <c r="R70" s="138" t="str">
        <f>_DL_Khoa</f>
        <v>CNTT</v>
      </c>
      <c r="S70" s="106" t="str">
        <f t="shared" si="1"/>
        <v>CNTT-TTDT</v>
      </c>
      <c r="T70" s="142"/>
      <c r="U70" s="142"/>
      <c r="V70" s="142"/>
      <c r="W70" s="142"/>
      <c r="X70" s="142"/>
      <c r="Y70" s="142"/>
      <c r="Z70" s="142"/>
      <c r="AA70" s="142"/>
      <c r="AB70" s="142"/>
      <c r="AC70" s="142"/>
      <c r="AD70" s="142"/>
      <c r="AE70" s="142" t="s">
        <v>20</v>
      </c>
      <c r="AF70" s="142"/>
      <c r="AG70" s="142"/>
      <c r="AH70" s="142"/>
      <c r="AI70" s="142"/>
      <c r="AJ70" s="142"/>
      <c r="AK70" s="142"/>
      <c r="AL70" s="142"/>
      <c r="AM70" s="142"/>
      <c r="AN70" s="142"/>
      <c r="AO70" s="142"/>
      <c r="AP70" s="142"/>
      <c r="AQ70" s="142"/>
      <c r="AR70" s="142"/>
      <c r="AS70" s="142"/>
      <c r="AT70" s="142"/>
      <c r="AU70" s="142"/>
      <c r="AV70" s="142"/>
      <c r="AW70" s="142"/>
      <c r="AX70" s="142" t="s">
        <v>20</v>
      </c>
      <c r="AY70" s="142"/>
      <c r="AZ70" s="142"/>
      <c r="BA70" s="142"/>
      <c r="BB70" s="142"/>
      <c r="BC70" s="142"/>
      <c r="BD70" s="142"/>
      <c r="BE70" s="142"/>
    </row>
    <row r="71" spans="1:57" x14ac:dyDescent="0.25">
      <c r="A71" s="107" t="s">
        <v>418</v>
      </c>
      <c r="B71" s="107" t="s">
        <v>418</v>
      </c>
      <c r="C71" s="107"/>
      <c r="D71" s="107"/>
      <c r="E71" s="107"/>
      <c r="F71" s="108">
        <v>196</v>
      </c>
      <c r="G71" s="109" t="s">
        <v>419</v>
      </c>
      <c r="H71" s="110">
        <v>3</v>
      </c>
      <c r="I71" s="111">
        <v>45</v>
      </c>
      <c r="J71" s="111"/>
      <c r="K71" s="111"/>
      <c r="L71" s="112">
        <v>0</v>
      </c>
      <c r="M71" s="141" t="s">
        <v>1484</v>
      </c>
      <c r="N71" s="141">
        <v>90</v>
      </c>
      <c r="O71" s="141" t="s">
        <v>1606</v>
      </c>
      <c r="P71" s="113" t="s">
        <v>1581</v>
      </c>
      <c r="Q71" s="138" t="str">
        <f>_DL_BM</f>
        <v>TTDT</v>
      </c>
      <c r="R71" s="138" t="str">
        <f>_DL_Khoa</f>
        <v>CNTT</v>
      </c>
      <c r="S71" s="106" t="str">
        <f t="shared" si="1"/>
        <v>CNTT-TTDT</v>
      </c>
      <c r="T71" s="142"/>
      <c r="U71" s="142"/>
      <c r="V71" s="142"/>
      <c r="W71" s="142"/>
      <c r="X71" s="142"/>
      <c r="Y71" s="142"/>
      <c r="Z71" s="142"/>
      <c r="AA71" s="142"/>
      <c r="AB71" s="142"/>
      <c r="AC71" s="142"/>
      <c r="AD71" s="142"/>
      <c r="AE71" s="142" t="s">
        <v>20</v>
      </c>
      <c r="AF71" s="142"/>
      <c r="AG71" s="142"/>
      <c r="AH71" s="142"/>
      <c r="AI71" s="142"/>
      <c r="AJ71" s="142"/>
      <c r="AK71" s="142"/>
      <c r="AL71" s="142"/>
      <c r="AM71" s="142"/>
      <c r="AN71" s="142"/>
      <c r="AO71" s="142"/>
      <c r="AP71" s="142"/>
      <c r="AQ71" s="142"/>
      <c r="AR71" s="142"/>
      <c r="AS71" s="142"/>
      <c r="AT71" s="142"/>
      <c r="AU71" s="142"/>
      <c r="AV71" s="142"/>
      <c r="AW71" s="142"/>
      <c r="AX71" s="142"/>
      <c r="AY71" s="142"/>
      <c r="AZ71" s="142"/>
      <c r="BA71" s="142"/>
      <c r="BB71" s="142"/>
      <c r="BC71" s="142"/>
      <c r="BD71" s="142"/>
      <c r="BE71" s="142"/>
    </row>
    <row r="72" spans="1:57" x14ac:dyDescent="0.25">
      <c r="A72" s="107" t="s">
        <v>444</v>
      </c>
      <c r="B72" s="107"/>
      <c r="C72" s="107"/>
      <c r="D72" s="107" t="s">
        <v>445</v>
      </c>
      <c r="E72" s="107"/>
      <c r="F72" s="108">
        <v>211</v>
      </c>
      <c r="G72" s="109" t="s">
        <v>446</v>
      </c>
      <c r="H72" s="110">
        <v>3</v>
      </c>
      <c r="I72" s="111">
        <v>45</v>
      </c>
      <c r="J72" s="111"/>
      <c r="K72" s="111"/>
      <c r="L72" s="112">
        <v>0</v>
      </c>
      <c r="M72" s="141" t="s">
        <v>1484</v>
      </c>
      <c r="N72" s="141">
        <v>60</v>
      </c>
      <c r="O72" s="141" t="s">
        <v>1606</v>
      </c>
      <c r="P72" s="113" t="s">
        <v>1581</v>
      </c>
      <c r="Q72" s="138" t="str">
        <f>_DL_BM</f>
        <v>TTDT</v>
      </c>
      <c r="R72" s="138" t="str">
        <f>_DL_Khoa</f>
        <v>CNTT</v>
      </c>
      <c r="S72" s="106" t="str">
        <f t="shared" si="1"/>
        <v>CNTT-TTDT</v>
      </c>
      <c r="T72" s="142"/>
      <c r="U72" s="142"/>
      <c r="V72" s="142"/>
      <c r="W72" s="142"/>
      <c r="X72" s="142"/>
      <c r="Y72" s="142"/>
      <c r="Z72" s="142"/>
      <c r="AA72" s="142"/>
      <c r="AB72" s="142"/>
      <c r="AC72" s="142"/>
      <c r="AD72" s="142"/>
      <c r="AE72" s="142" t="s">
        <v>20</v>
      </c>
      <c r="AF72" s="142"/>
      <c r="AG72" s="142"/>
      <c r="AH72" s="142"/>
      <c r="AI72" s="142"/>
      <c r="AJ72" s="142"/>
      <c r="AK72" s="142"/>
      <c r="AL72" s="142"/>
      <c r="AM72" s="142"/>
      <c r="AN72" s="142"/>
      <c r="AO72" s="142"/>
      <c r="AP72" s="142"/>
      <c r="AQ72" s="142"/>
      <c r="AR72" s="142"/>
      <c r="AS72" s="142"/>
      <c r="AT72" s="142"/>
      <c r="AU72" s="142"/>
      <c r="AV72" s="142"/>
      <c r="AW72" s="142"/>
      <c r="AX72" s="142" t="s">
        <v>20</v>
      </c>
      <c r="AY72" s="142"/>
      <c r="AZ72" s="142"/>
      <c r="BA72" s="142"/>
      <c r="BB72" s="142"/>
      <c r="BC72" s="142"/>
      <c r="BD72" s="142"/>
      <c r="BE72" s="142"/>
    </row>
    <row r="73" spans="1:57" s="156" customFormat="1" x14ac:dyDescent="0.25">
      <c r="A73" s="107" t="s">
        <v>1055</v>
      </c>
      <c r="B73" s="107"/>
      <c r="C73" s="107"/>
      <c r="D73" s="107"/>
      <c r="E73" s="107"/>
      <c r="F73" s="108">
        <v>533</v>
      </c>
      <c r="G73" s="109" t="s">
        <v>1056</v>
      </c>
      <c r="H73" s="110">
        <v>2</v>
      </c>
      <c r="I73" s="111">
        <v>30</v>
      </c>
      <c r="J73" s="111"/>
      <c r="K73" s="111"/>
      <c r="L73" s="112">
        <v>0</v>
      </c>
      <c r="M73" s="141"/>
      <c r="N73" s="141"/>
      <c r="O73" s="141" t="s">
        <v>1651</v>
      </c>
      <c r="P73" s="113" t="s">
        <v>1581</v>
      </c>
      <c r="Q73" s="138" t="str">
        <f>_DL_BM</f>
        <v>TTMA</v>
      </c>
      <c r="R73" s="138" t="str">
        <f>_DL_Khoa</f>
        <v>CNTT</v>
      </c>
      <c r="S73" s="106" t="str">
        <f t="shared" si="1"/>
        <v>CNTT-TTMA</v>
      </c>
      <c r="T73" s="142"/>
      <c r="U73" s="142"/>
      <c r="V73" s="142"/>
      <c r="W73" s="142"/>
      <c r="X73" s="142"/>
      <c r="Y73" s="142"/>
      <c r="Z73" s="142"/>
      <c r="AA73" s="142"/>
      <c r="AB73" s="142"/>
      <c r="AC73" s="142"/>
      <c r="AD73" s="142"/>
      <c r="AE73" s="142"/>
      <c r="AF73" s="142" t="s">
        <v>20</v>
      </c>
      <c r="AG73" s="142"/>
      <c r="AH73" s="142"/>
      <c r="AI73" s="142"/>
      <c r="AJ73" s="142"/>
      <c r="AK73" s="142"/>
      <c r="AL73" s="142"/>
      <c r="AM73" s="142"/>
      <c r="AN73" s="142"/>
      <c r="AO73" s="142"/>
      <c r="AP73" s="142"/>
      <c r="AQ73" s="142"/>
      <c r="AR73" s="142"/>
      <c r="AS73" s="142"/>
      <c r="AT73" s="142"/>
      <c r="AU73" s="142"/>
      <c r="AV73" s="142"/>
      <c r="AW73" s="142"/>
      <c r="AX73" s="142"/>
      <c r="AY73" s="142"/>
      <c r="AZ73" s="142"/>
      <c r="BA73" s="142"/>
      <c r="BB73" s="142"/>
      <c r="BC73" s="142"/>
      <c r="BD73" s="142"/>
      <c r="BE73" s="142"/>
    </row>
    <row r="74" spans="1:57" x14ac:dyDescent="0.25">
      <c r="A74" s="107"/>
      <c r="B74" s="107"/>
      <c r="C74" s="107"/>
      <c r="D74" s="107" t="s">
        <v>1690</v>
      </c>
      <c r="E74" s="107"/>
      <c r="F74" s="108">
        <v>249</v>
      </c>
      <c r="G74" s="109" t="s">
        <v>528</v>
      </c>
      <c r="H74" s="110">
        <v>2</v>
      </c>
      <c r="I74" s="111">
        <v>30</v>
      </c>
      <c r="J74" s="111"/>
      <c r="K74" s="111"/>
      <c r="L74" s="112">
        <v>0</v>
      </c>
      <c r="M74" s="141"/>
      <c r="N74" s="141"/>
      <c r="O74" s="141" t="s">
        <v>1651</v>
      </c>
      <c r="P74" s="113" t="s">
        <v>1581</v>
      </c>
      <c r="Q74" s="138" t="str">
        <f>_DL_BM</f>
        <v>TTMA</v>
      </c>
      <c r="R74" s="138" t="str">
        <f>_DL_Khoa</f>
        <v>CNTT</v>
      </c>
      <c r="S74" s="106" t="str">
        <f t="shared" si="1"/>
        <v>CNTT-TTMA</v>
      </c>
      <c r="T74" s="142"/>
      <c r="U74" s="142"/>
      <c r="V74" s="142"/>
      <c r="W74" s="142"/>
      <c r="X74" s="142"/>
      <c r="Y74" s="142"/>
      <c r="Z74" s="142"/>
      <c r="AA74" s="142"/>
      <c r="AB74" s="142"/>
      <c r="AC74" s="142"/>
      <c r="AD74" s="142"/>
      <c r="AE74" s="142"/>
      <c r="AF74" s="142"/>
      <c r="AG74" s="142"/>
      <c r="AH74" s="142"/>
      <c r="AI74" s="142"/>
      <c r="AJ74" s="142"/>
      <c r="AK74" s="142"/>
      <c r="AL74" s="142"/>
      <c r="AM74" s="142"/>
      <c r="AN74" s="142"/>
      <c r="AO74" s="142"/>
      <c r="AP74" s="142"/>
      <c r="AQ74" s="142"/>
      <c r="AR74" s="142"/>
      <c r="AS74" s="142"/>
      <c r="AT74" s="142"/>
      <c r="AU74" s="142"/>
      <c r="AV74" s="142"/>
      <c r="AW74" s="142"/>
      <c r="AX74" s="142"/>
      <c r="AY74" s="142" t="s">
        <v>21</v>
      </c>
      <c r="AZ74" s="142"/>
      <c r="BA74" s="142"/>
      <c r="BB74" s="142"/>
      <c r="BC74" s="142"/>
      <c r="BD74" s="142"/>
      <c r="BE74" s="142"/>
    </row>
    <row r="75" spans="1:57" x14ac:dyDescent="0.25">
      <c r="A75" s="107"/>
      <c r="B75" s="107"/>
      <c r="C75" s="107"/>
      <c r="D75" s="107" t="s">
        <v>1255</v>
      </c>
      <c r="E75" s="107"/>
      <c r="F75" s="108">
        <v>626</v>
      </c>
      <c r="G75" s="109" t="s">
        <v>1256</v>
      </c>
      <c r="H75" s="110">
        <v>2</v>
      </c>
      <c r="I75" s="111">
        <v>30</v>
      </c>
      <c r="J75" s="111"/>
      <c r="K75" s="111"/>
      <c r="L75" s="112">
        <v>0</v>
      </c>
      <c r="M75" s="140" t="s">
        <v>1511</v>
      </c>
      <c r="N75" s="141"/>
      <c r="O75" s="141" t="s">
        <v>1651</v>
      </c>
      <c r="P75" s="113" t="s">
        <v>1581</v>
      </c>
      <c r="Q75" s="138" t="str">
        <f>_DL_BM</f>
        <v>TTMA</v>
      </c>
      <c r="R75" s="138" t="str">
        <f>_DL_Khoa</f>
        <v>CNTT</v>
      </c>
      <c r="S75" s="106" t="str">
        <f t="shared" si="1"/>
        <v>CNTT-TTMA</v>
      </c>
      <c r="T75" s="142"/>
      <c r="U75" s="142"/>
      <c r="V75" s="142"/>
      <c r="W75" s="142"/>
      <c r="X75" s="142"/>
      <c r="Y75" s="142"/>
      <c r="Z75" s="142"/>
      <c r="AA75" s="142"/>
      <c r="AB75" s="142"/>
      <c r="AC75" s="142"/>
      <c r="AD75" s="142"/>
      <c r="AE75" s="142"/>
      <c r="AF75" s="142"/>
      <c r="AG75" s="142"/>
      <c r="AH75" s="142"/>
      <c r="AI75" s="142"/>
      <c r="AJ75" s="142"/>
      <c r="AK75" s="142"/>
      <c r="AL75" s="142"/>
      <c r="AM75" s="142"/>
      <c r="AN75" s="142"/>
      <c r="AO75" s="142"/>
      <c r="AP75" s="142"/>
      <c r="AQ75" s="142"/>
      <c r="AR75" s="142"/>
      <c r="AS75" s="142"/>
      <c r="AT75" s="142"/>
      <c r="AU75" s="142"/>
      <c r="AV75" s="142"/>
      <c r="AW75" s="142"/>
      <c r="AX75" s="142"/>
      <c r="AY75" s="142" t="s">
        <v>21</v>
      </c>
      <c r="AZ75" s="142"/>
      <c r="BA75" s="142"/>
      <c r="BB75" s="142"/>
      <c r="BC75" s="142"/>
      <c r="BD75" s="142"/>
      <c r="BE75" s="142"/>
    </row>
    <row r="76" spans="1:57" x14ac:dyDescent="0.25">
      <c r="A76" s="107"/>
      <c r="B76" s="107"/>
      <c r="C76" s="107"/>
      <c r="D76" s="107" t="s">
        <v>1074</v>
      </c>
      <c r="E76" s="107"/>
      <c r="F76" s="108">
        <v>542</v>
      </c>
      <c r="G76" s="109" t="s">
        <v>1075</v>
      </c>
      <c r="H76" s="110">
        <v>3</v>
      </c>
      <c r="I76" s="111">
        <v>30</v>
      </c>
      <c r="J76" s="111">
        <v>30</v>
      </c>
      <c r="K76" s="111"/>
      <c r="L76" s="112">
        <v>0</v>
      </c>
      <c r="M76" s="140" t="s">
        <v>1511</v>
      </c>
      <c r="N76" s="141"/>
      <c r="O76" s="141" t="s">
        <v>1651</v>
      </c>
      <c r="P76" s="113" t="s">
        <v>1581</v>
      </c>
      <c r="Q76" s="138" t="str">
        <f>_DL_BM</f>
        <v>TTMA</v>
      </c>
      <c r="R76" s="138" t="str">
        <f>_DL_Khoa</f>
        <v>CNTT</v>
      </c>
      <c r="S76" s="106" t="str">
        <f t="shared" si="1"/>
        <v>CNTT-TTMA</v>
      </c>
      <c r="T76" s="142"/>
      <c r="U76" s="142"/>
      <c r="V76" s="142"/>
      <c r="W76" s="142"/>
      <c r="X76" s="142"/>
      <c r="Y76" s="142"/>
      <c r="Z76" s="142"/>
      <c r="AA76" s="142"/>
      <c r="AB76" s="142"/>
      <c r="AC76" s="142"/>
      <c r="AD76" s="142"/>
      <c r="AE76" s="142"/>
      <c r="AF76" s="142"/>
      <c r="AG76" s="142"/>
      <c r="AH76" s="142"/>
      <c r="AI76" s="142"/>
      <c r="AJ76" s="142"/>
      <c r="AK76" s="142"/>
      <c r="AL76" s="142"/>
      <c r="AM76" s="142"/>
      <c r="AN76" s="142"/>
      <c r="AO76" s="142"/>
      <c r="AP76" s="142"/>
      <c r="AQ76" s="142"/>
      <c r="AR76" s="142"/>
      <c r="AS76" s="142"/>
      <c r="AT76" s="142"/>
      <c r="AU76" s="142"/>
      <c r="AV76" s="142"/>
      <c r="AW76" s="142"/>
      <c r="AX76" s="142"/>
      <c r="AY76" s="142" t="s">
        <v>20</v>
      </c>
      <c r="AZ76" s="142"/>
      <c r="BA76" s="142"/>
      <c r="BB76" s="142"/>
      <c r="BC76" s="142"/>
      <c r="BD76" s="142"/>
      <c r="BE76" s="142"/>
    </row>
    <row r="77" spans="1:57" x14ac:dyDescent="0.25">
      <c r="A77" s="107" t="s">
        <v>1246</v>
      </c>
      <c r="B77" s="107"/>
      <c r="C77" s="107"/>
      <c r="D77" s="107"/>
      <c r="E77" s="107"/>
      <c r="F77" s="108">
        <v>620</v>
      </c>
      <c r="G77" s="109" t="s">
        <v>1247</v>
      </c>
      <c r="H77" s="110">
        <v>2</v>
      </c>
      <c r="I77" s="111">
        <v>30</v>
      </c>
      <c r="J77" s="111"/>
      <c r="K77" s="111"/>
      <c r="L77" s="112">
        <v>0</v>
      </c>
      <c r="M77" s="141"/>
      <c r="N77" s="141"/>
      <c r="O77" s="141" t="s">
        <v>1651</v>
      </c>
      <c r="P77" s="113" t="s">
        <v>1581</v>
      </c>
      <c r="Q77" s="138" t="str">
        <f>_DL_BM</f>
        <v>TTMA</v>
      </c>
      <c r="R77" s="138" t="str">
        <f>_DL_Khoa</f>
        <v>CNTT</v>
      </c>
      <c r="S77" s="106" t="str">
        <f t="shared" si="1"/>
        <v>CNTT-TTMA</v>
      </c>
      <c r="T77" s="142"/>
      <c r="U77" s="142"/>
      <c r="V77" s="142"/>
      <c r="W77" s="142"/>
      <c r="X77" s="142"/>
      <c r="Y77" s="142"/>
      <c r="Z77" s="142"/>
      <c r="AA77" s="142"/>
      <c r="AB77" s="142"/>
      <c r="AC77" s="142"/>
      <c r="AD77" s="142"/>
      <c r="AE77" s="142"/>
      <c r="AF77" s="142" t="s">
        <v>21</v>
      </c>
      <c r="AG77" s="142"/>
      <c r="AH77" s="142"/>
      <c r="AI77" s="142"/>
      <c r="AJ77" s="142"/>
      <c r="AK77" s="142"/>
      <c r="AL77" s="142"/>
      <c r="AM77" s="142"/>
      <c r="AN77" s="142"/>
      <c r="AO77" s="142"/>
      <c r="AP77" s="142"/>
      <c r="AQ77" s="142"/>
      <c r="AR77" s="142"/>
      <c r="AS77" s="142"/>
      <c r="AT77" s="142"/>
      <c r="AU77" s="142"/>
      <c r="AV77" s="142"/>
      <c r="AW77" s="142"/>
      <c r="AX77" s="142"/>
      <c r="AY77" s="142"/>
      <c r="AZ77" s="142"/>
      <c r="BA77" s="142"/>
      <c r="BB77" s="142"/>
      <c r="BC77" s="142"/>
      <c r="BD77" s="142"/>
      <c r="BE77" s="142"/>
    </row>
    <row r="78" spans="1:57" x14ac:dyDescent="0.25">
      <c r="A78" s="107" t="s">
        <v>1063</v>
      </c>
      <c r="B78" s="107"/>
      <c r="C78" s="107"/>
      <c r="D78" s="107"/>
      <c r="E78" s="107"/>
      <c r="F78" s="108">
        <v>537</v>
      </c>
      <c r="G78" s="109" t="s">
        <v>1064</v>
      </c>
      <c r="H78" s="110">
        <v>3</v>
      </c>
      <c r="I78" s="111"/>
      <c r="J78" s="111"/>
      <c r="K78" s="111">
        <v>135</v>
      </c>
      <c r="L78" s="112">
        <v>0</v>
      </c>
      <c r="M78" s="140" t="s">
        <v>1511</v>
      </c>
      <c r="N78" s="141"/>
      <c r="O78" s="141" t="s">
        <v>1651</v>
      </c>
      <c r="P78" s="113" t="s">
        <v>1581</v>
      </c>
      <c r="Q78" s="138" t="str">
        <f>_DL_BM</f>
        <v>TTMA</v>
      </c>
      <c r="R78" s="138" t="str">
        <f>_DL_Khoa</f>
        <v>CNTT</v>
      </c>
      <c r="S78" s="106" t="str">
        <f t="shared" si="1"/>
        <v>CNTT-TTMA</v>
      </c>
      <c r="T78" s="142"/>
      <c r="U78" s="142"/>
      <c r="V78" s="142"/>
      <c r="W78" s="142"/>
      <c r="X78" s="142"/>
      <c r="Y78" s="142"/>
      <c r="Z78" s="142"/>
      <c r="AA78" s="142"/>
      <c r="AB78" s="142"/>
      <c r="AC78" s="142"/>
      <c r="AD78" s="142"/>
      <c r="AE78" s="142"/>
      <c r="AF78" s="142" t="s">
        <v>20</v>
      </c>
      <c r="AG78" s="142"/>
      <c r="AH78" s="142"/>
      <c r="AI78" s="142"/>
      <c r="AJ78" s="142"/>
      <c r="AK78" s="142"/>
      <c r="AL78" s="142"/>
      <c r="AM78" s="142"/>
      <c r="AN78" s="142"/>
      <c r="AO78" s="142"/>
      <c r="AP78" s="142"/>
      <c r="AQ78" s="142"/>
      <c r="AR78" s="142"/>
      <c r="AS78" s="142"/>
      <c r="AT78" s="142"/>
      <c r="AU78" s="142"/>
      <c r="AV78" s="142"/>
      <c r="AW78" s="142"/>
      <c r="AX78" s="142"/>
      <c r="AY78" s="142"/>
      <c r="AZ78" s="142"/>
      <c r="BA78" s="142"/>
      <c r="BB78" s="142"/>
      <c r="BC78" s="142"/>
      <c r="BD78" s="142"/>
      <c r="BE78" s="142"/>
    </row>
    <row r="79" spans="1:57" x14ac:dyDescent="0.25">
      <c r="A79" s="107" t="s">
        <v>1250</v>
      </c>
      <c r="B79" s="107"/>
      <c r="C79" s="107"/>
      <c r="D79" s="107"/>
      <c r="E79" s="107"/>
      <c r="F79" s="108">
        <v>622</v>
      </c>
      <c r="G79" s="109" t="s">
        <v>1251</v>
      </c>
      <c r="H79" s="110">
        <v>2</v>
      </c>
      <c r="I79" s="111">
        <v>30</v>
      </c>
      <c r="J79" s="111"/>
      <c r="K79" s="111"/>
      <c r="L79" s="112">
        <v>0</v>
      </c>
      <c r="M79" s="141"/>
      <c r="N79" s="141"/>
      <c r="O79" s="141" t="s">
        <v>1651</v>
      </c>
      <c r="P79" s="113" t="s">
        <v>1581</v>
      </c>
      <c r="Q79" s="138" t="str">
        <f>_DL_BM</f>
        <v>TTMA</v>
      </c>
      <c r="R79" s="138" t="str">
        <f>_DL_Khoa</f>
        <v>CNTT</v>
      </c>
      <c r="S79" s="106" t="str">
        <f t="shared" si="1"/>
        <v>CNTT-TTMA</v>
      </c>
      <c r="T79" s="142"/>
      <c r="U79" s="142"/>
      <c r="V79" s="142"/>
      <c r="W79" s="142"/>
      <c r="X79" s="142"/>
      <c r="Y79" s="142"/>
      <c r="Z79" s="142"/>
      <c r="AA79" s="142"/>
      <c r="AB79" s="142"/>
      <c r="AC79" s="142"/>
      <c r="AD79" s="142"/>
      <c r="AE79" s="142"/>
      <c r="AF79" s="142" t="s">
        <v>21</v>
      </c>
      <c r="AG79" s="142"/>
      <c r="AH79" s="142"/>
      <c r="AI79" s="142"/>
      <c r="AJ79" s="142"/>
      <c r="AK79" s="142"/>
      <c r="AL79" s="142"/>
      <c r="AM79" s="142"/>
      <c r="AN79" s="142"/>
      <c r="AO79" s="142"/>
      <c r="AP79" s="142"/>
      <c r="AQ79" s="142"/>
      <c r="AR79" s="142"/>
      <c r="AS79" s="142"/>
      <c r="AT79" s="142"/>
      <c r="AU79" s="142"/>
      <c r="AV79" s="142"/>
      <c r="AW79" s="142"/>
      <c r="AX79" s="142"/>
      <c r="AY79" s="142"/>
      <c r="AZ79" s="142"/>
      <c r="BA79" s="142"/>
      <c r="BB79" s="142"/>
      <c r="BC79" s="142"/>
      <c r="BD79" s="142"/>
      <c r="BE79" s="142"/>
    </row>
    <row r="80" spans="1:57" x14ac:dyDescent="0.25">
      <c r="A80" s="107" t="s">
        <v>1244</v>
      </c>
      <c r="B80" s="107"/>
      <c r="C80" s="107"/>
      <c r="D80" s="107"/>
      <c r="E80" s="107"/>
      <c r="F80" s="108">
        <v>619</v>
      </c>
      <c r="G80" s="109" t="s">
        <v>1245</v>
      </c>
      <c r="H80" s="110">
        <v>2</v>
      </c>
      <c r="I80" s="111">
        <v>15</v>
      </c>
      <c r="J80" s="111">
        <v>30</v>
      </c>
      <c r="K80" s="111"/>
      <c r="L80" s="112">
        <v>0</v>
      </c>
      <c r="M80" s="141"/>
      <c r="N80" s="141"/>
      <c r="O80" s="141" t="s">
        <v>1651</v>
      </c>
      <c r="P80" s="113" t="s">
        <v>1581</v>
      </c>
      <c r="Q80" s="138" t="str">
        <f>_DL_BM</f>
        <v>TTMA</v>
      </c>
      <c r="R80" s="138" t="str">
        <f>_DL_Khoa</f>
        <v>CNTT</v>
      </c>
      <c r="S80" s="106" t="str">
        <f t="shared" si="1"/>
        <v>CNTT-TTMA</v>
      </c>
      <c r="T80" s="142"/>
      <c r="U80" s="142"/>
      <c r="V80" s="142"/>
      <c r="W80" s="142"/>
      <c r="X80" s="142"/>
      <c r="Y80" s="142"/>
      <c r="Z80" s="142"/>
      <c r="AA80" s="142"/>
      <c r="AB80" s="142"/>
      <c r="AC80" s="142"/>
      <c r="AD80" s="142"/>
      <c r="AE80" s="142"/>
      <c r="AF80" s="142" t="s">
        <v>21</v>
      </c>
      <c r="AG80" s="142"/>
      <c r="AH80" s="142"/>
      <c r="AI80" s="142"/>
      <c r="AJ80" s="142"/>
      <c r="AK80" s="142"/>
      <c r="AL80" s="142"/>
      <c r="AM80" s="142"/>
      <c r="AN80" s="142"/>
      <c r="AO80" s="142"/>
      <c r="AP80" s="142"/>
      <c r="AQ80" s="142"/>
      <c r="AR80" s="142"/>
      <c r="AS80" s="142"/>
      <c r="AT80" s="142"/>
      <c r="AU80" s="142"/>
      <c r="AV80" s="142"/>
      <c r="AW80" s="142"/>
      <c r="AX80" s="142"/>
      <c r="AY80" s="142"/>
      <c r="AZ80" s="142"/>
      <c r="BA80" s="142"/>
      <c r="BB80" s="142"/>
      <c r="BC80" s="142"/>
      <c r="BD80" s="142"/>
      <c r="BE80" s="142"/>
    </row>
    <row r="81" spans="1:57" x14ac:dyDescent="0.25">
      <c r="A81" s="107" t="s">
        <v>1494</v>
      </c>
      <c r="B81" s="107"/>
      <c r="C81" s="107"/>
      <c r="D81" s="107"/>
      <c r="E81" s="107"/>
      <c r="F81" s="108">
        <v>170</v>
      </c>
      <c r="G81" s="109" t="s">
        <v>384</v>
      </c>
      <c r="H81" s="110">
        <v>3</v>
      </c>
      <c r="I81" s="111">
        <v>30</v>
      </c>
      <c r="J81" s="111">
        <v>30</v>
      </c>
      <c r="K81" s="111"/>
      <c r="L81" s="112">
        <v>0</v>
      </c>
      <c r="M81" s="141" t="s">
        <v>1484</v>
      </c>
      <c r="N81" s="141">
        <v>90</v>
      </c>
      <c r="O81" s="141" t="s">
        <v>1651</v>
      </c>
      <c r="P81" s="113" t="s">
        <v>1581</v>
      </c>
      <c r="Q81" s="138" t="str">
        <f>_DL_BM</f>
        <v>TTMA</v>
      </c>
      <c r="R81" s="138" t="str">
        <f>_DL_Khoa</f>
        <v>CNTT</v>
      </c>
      <c r="S81" s="106" t="str">
        <f t="shared" si="1"/>
        <v>CNTT-TTMA</v>
      </c>
      <c r="T81" s="142"/>
      <c r="U81" s="142"/>
      <c r="V81" s="142"/>
      <c r="W81" s="142"/>
      <c r="X81" s="142"/>
      <c r="Y81" s="142"/>
      <c r="Z81" s="142"/>
      <c r="AA81" s="142"/>
      <c r="AB81" s="142"/>
      <c r="AC81" s="142"/>
      <c r="AD81" s="142"/>
      <c r="AE81" s="142"/>
      <c r="AF81" s="142" t="s">
        <v>20</v>
      </c>
      <c r="AG81" s="142"/>
      <c r="AH81" s="142"/>
      <c r="AI81" s="142"/>
      <c r="AJ81" s="142"/>
      <c r="AK81" s="142"/>
      <c r="AL81" s="142"/>
      <c r="AM81" s="142"/>
      <c r="AN81" s="142"/>
      <c r="AO81" s="142"/>
      <c r="AP81" s="142"/>
      <c r="AQ81" s="142"/>
      <c r="AR81" s="142"/>
      <c r="AS81" s="142"/>
      <c r="AT81" s="142"/>
      <c r="AU81" s="142"/>
      <c r="AV81" s="142"/>
      <c r="AW81" s="142"/>
      <c r="AX81" s="142"/>
      <c r="AY81" s="142"/>
      <c r="AZ81" s="142"/>
      <c r="BA81" s="142"/>
      <c r="BB81" s="142"/>
      <c r="BC81" s="142"/>
      <c r="BD81" s="142"/>
      <c r="BE81" s="142"/>
    </row>
    <row r="82" spans="1:57" x14ac:dyDescent="0.25">
      <c r="A82" s="107" t="s">
        <v>523</v>
      </c>
      <c r="B82" s="107"/>
      <c r="C82" s="107"/>
      <c r="D82" s="107" t="s">
        <v>524</v>
      </c>
      <c r="E82" s="107"/>
      <c r="F82" s="108">
        <v>244</v>
      </c>
      <c r="G82" s="109" t="s">
        <v>384</v>
      </c>
      <c r="H82" s="110">
        <v>2</v>
      </c>
      <c r="I82" s="111">
        <v>30</v>
      </c>
      <c r="J82" s="111"/>
      <c r="K82" s="111"/>
      <c r="L82" s="112">
        <v>0</v>
      </c>
      <c r="M82" s="141" t="s">
        <v>1484</v>
      </c>
      <c r="N82" s="141">
        <v>60</v>
      </c>
      <c r="O82" s="141" t="s">
        <v>1651</v>
      </c>
      <c r="P82" s="113" t="s">
        <v>1581</v>
      </c>
      <c r="Q82" s="138" t="str">
        <f>_DL_BM</f>
        <v>TTMA</v>
      </c>
      <c r="R82" s="138" t="str">
        <f>_DL_Khoa</f>
        <v>CNTT</v>
      </c>
      <c r="S82" s="106" t="str">
        <f t="shared" si="1"/>
        <v>CNTT-TTMA</v>
      </c>
      <c r="T82" s="142"/>
      <c r="U82" s="142"/>
      <c r="V82" s="142"/>
      <c r="W82" s="142"/>
      <c r="X82" s="142"/>
      <c r="Y82" s="142"/>
      <c r="Z82" s="142"/>
      <c r="AA82" s="142"/>
      <c r="AB82" s="142"/>
      <c r="AC82" s="142"/>
      <c r="AD82" s="142"/>
      <c r="AE82" s="142" t="s">
        <v>21</v>
      </c>
      <c r="AF82" s="142"/>
      <c r="AG82" s="142"/>
      <c r="AH82" s="142"/>
      <c r="AI82" s="142"/>
      <c r="AJ82" s="142"/>
      <c r="AK82" s="142"/>
      <c r="AL82" s="142"/>
      <c r="AM82" s="142"/>
      <c r="AN82" s="142"/>
      <c r="AO82" s="142"/>
      <c r="AP82" s="142"/>
      <c r="AQ82" s="142"/>
      <c r="AR82" s="142"/>
      <c r="AS82" s="142"/>
      <c r="AT82" s="142"/>
      <c r="AU82" s="142"/>
      <c r="AV82" s="142"/>
      <c r="AW82" s="142"/>
      <c r="AX82" s="142" t="s">
        <v>21</v>
      </c>
      <c r="AY82" s="142"/>
      <c r="AZ82" s="142"/>
      <c r="BA82" s="142"/>
      <c r="BB82" s="142"/>
      <c r="BC82" s="142"/>
      <c r="BD82" s="142"/>
      <c r="BE82" s="142"/>
    </row>
    <row r="83" spans="1:57" x14ac:dyDescent="0.25">
      <c r="A83" s="107"/>
      <c r="B83" s="107"/>
      <c r="C83" s="107"/>
      <c r="D83" s="107" t="s">
        <v>1070</v>
      </c>
      <c r="E83" s="107"/>
      <c r="F83" s="108">
        <v>540</v>
      </c>
      <c r="G83" s="109" t="s">
        <v>1071</v>
      </c>
      <c r="H83" s="110">
        <v>3</v>
      </c>
      <c r="I83" s="111">
        <v>30</v>
      </c>
      <c r="J83" s="111">
        <v>30</v>
      </c>
      <c r="K83" s="111"/>
      <c r="L83" s="112">
        <v>0</v>
      </c>
      <c r="M83" s="141"/>
      <c r="N83" s="141"/>
      <c r="O83" s="141" t="s">
        <v>1651</v>
      </c>
      <c r="P83" s="113" t="s">
        <v>1581</v>
      </c>
      <c r="Q83" s="138" t="str">
        <f>_DL_BM</f>
        <v>TTMA</v>
      </c>
      <c r="R83" s="138" t="str">
        <f>_DL_Khoa</f>
        <v>CNTT</v>
      </c>
      <c r="S83" s="106" t="str">
        <f t="shared" si="1"/>
        <v>CNTT-TTMA</v>
      </c>
      <c r="T83" s="142"/>
      <c r="U83" s="142"/>
      <c r="V83" s="142"/>
      <c r="W83" s="142"/>
      <c r="X83" s="142"/>
      <c r="Y83" s="142"/>
      <c r="Z83" s="142"/>
      <c r="AA83" s="142"/>
      <c r="AB83" s="142"/>
      <c r="AC83" s="142"/>
      <c r="AD83" s="142"/>
      <c r="AE83" s="142"/>
      <c r="AF83" s="142"/>
      <c r="AG83" s="142"/>
      <c r="AH83" s="142"/>
      <c r="AI83" s="142"/>
      <c r="AJ83" s="142"/>
      <c r="AK83" s="142"/>
      <c r="AL83" s="142"/>
      <c r="AM83" s="142"/>
      <c r="AN83" s="142"/>
      <c r="AO83" s="142"/>
      <c r="AP83" s="142"/>
      <c r="AQ83" s="142"/>
      <c r="AR83" s="142"/>
      <c r="AS83" s="142"/>
      <c r="AT83" s="142"/>
      <c r="AU83" s="142"/>
      <c r="AV83" s="142"/>
      <c r="AW83" s="142"/>
      <c r="AX83" s="142"/>
      <c r="AY83" s="142" t="s">
        <v>20</v>
      </c>
      <c r="AZ83" s="142"/>
      <c r="BA83" s="142"/>
      <c r="BB83" s="142"/>
      <c r="BC83" s="142"/>
      <c r="BD83" s="142"/>
      <c r="BE83" s="142"/>
    </row>
    <row r="84" spans="1:57" x14ac:dyDescent="0.25">
      <c r="A84" s="107"/>
      <c r="B84" s="107"/>
      <c r="C84" s="107"/>
      <c r="D84" s="107" t="s">
        <v>1076</v>
      </c>
      <c r="E84" s="107"/>
      <c r="F84" s="108">
        <v>543</v>
      </c>
      <c r="G84" s="109" t="s">
        <v>1077</v>
      </c>
      <c r="H84" s="110">
        <v>2</v>
      </c>
      <c r="I84" s="111">
        <v>15</v>
      </c>
      <c r="J84" s="111">
        <v>30</v>
      </c>
      <c r="K84" s="111"/>
      <c r="L84" s="112">
        <v>0</v>
      </c>
      <c r="M84" s="140" t="s">
        <v>1511</v>
      </c>
      <c r="N84" s="141"/>
      <c r="O84" s="141" t="s">
        <v>1651</v>
      </c>
      <c r="P84" s="113" t="s">
        <v>1581</v>
      </c>
      <c r="Q84" s="138" t="str">
        <f>_DL_BM</f>
        <v>TTMA</v>
      </c>
      <c r="R84" s="138" t="str">
        <f>_DL_Khoa</f>
        <v>CNTT</v>
      </c>
      <c r="S84" s="106" t="str">
        <f t="shared" si="1"/>
        <v>CNTT-TTMA</v>
      </c>
      <c r="T84" s="142"/>
      <c r="U84" s="142"/>
      <c r="V84" s="142"/>
      <c r="W84" s="142"/>
      <c r="X84" s="142"/>
      <c r="Y84" s="142"/>
      <c r="Z84" s="142"/>
      <c r="AA84" s="142"/>
      <c r="AB84" s="142"/>
      <c r="AC84" s="142"/>
      <c r="AD84" s="142"/>
      <c r="AE84" s="142"/>
      <c r="AF84" s="142"/>
      <c r="AG84" s="142"/>
      <c r="AH84" s="142"/>
      <c r="AI84" s="142"/>
      <c r="AJ84" s="142"/>
      <c r="AK84" s="142"/>
      <c r="AL84" s="142"/>
      <c r="AM84" s="142"/>
      <c r="AN84" s="142"/>
      <c r="AO84" s="142"/>
      <c r="AP84" s="142"/>
      <c r="AQ84" s="142"/>
      <c r="AR84" s="142"/>
      <c r="AS84" s="142"/>
      <c r="AT84" s="142"/>
      <c r="AU84" s="142"/>
      <c r="AV84" s="142"/>
      <c r="AW84" s="142"/>
      <c r="AX84" s="142"/>
      <c r="AY84" s="142" t="s">
        <v>20</v>
      </c>
      <c r="AZ84" s="142"/>
      <c r="BA84" s="142"/>
      <c r="BB84" s="142"/>
      <c r="BC84" s="142"/>
      <c r="BD84" s="142"/>
      <c r="BE84" s="142"/>
    </row>
    <row r="85" spans="1:57" x14ac:dyDescent="0.25">
      <c r="A85" s="107" t="s">
        <v>1657</v>
      </c>
      <c r="B85" s="107"/>
      <c r="C85" s="107"/>
      <c r="D85" s="107"/>
      <c r="E85" s="107"/>
      <c r="F85" s="108">
        <v>179</v>
      </c>
      <c r="G85" s="109" t="s">
        <v>397</v>
      </c>
      <c r="H85" s="110">
        <v>3</v>
      </c>
      <c r="I85" s="111">
        <v>30</v>
      </c>
      <c r="J85" s="111">
        <v>30</v>
      </c>
      <c r="K85" s="111"/>
      <c r="L85" s="112">
        <v>0</v>
      </c>
      <c r="M85" s="141"/>
      <c r="N85" s="141"/>
      <c r="O85" s="141" t="s">
        <v>1651</v>
      </c>
      <c r="P85" s="113" t="s">
        <v>1581</v>
      </c>
      <c r="Q85" s="138" t="str">
        <f>_DL_BM</f>
        <v>TTMA</v>
      </c>
      <c r="R85" s="138" t="str">
        <f>_DL_Khoa</f>
        <v>CNTT</v>
      </c>
      <c r="S85" s="106" t="str">
        <f t="shared" si="1"/>
        <v>CNTT-TTMA</v>
      </c>
      <c r="T85" s="142"/>
      <c r="U85" s="142"/>
      <c r="V85" s="142"/>
      <c r="W85" s="142"/>
      <c r="X85" s="142"/>
      <c r="Y85" s="142"/>
      <c r="Z85" s="142"/>
      <c r="AA85" s="142"/>
      <c r="AB85" s="142"/>
      <c r="AC85" s="142"/>
      <c r="AD85" s="142"/>
      <c r="AE85" s="142"/>
      <c r="AF85" s="142" t="s">
        <v>20</v>
      </c>
      <c r="AG85" s="142"/>
      <c r="AH85" s="142"/>
      <c r="AI85" s="142"/>
      <c r="AJ85" s="142"/>
      <c r="AK85" s="142"/>
      <c r="AL85" s="142"/>
      <c r="AM85" s="142"/>
      <c r="AN85" s="142"/>
      <c r="AO85" s="142"/>
      <c r="AP85" s="142"/>
      <c r="AQ85" s="142"/>
      <c r="AR85" s="142"/>
      <c r="AS85" s="142"/>
      <c r="AT85" s="142"/>
      <c r="AU85" s="142"/>
      <c r="AV85" s="142"/>
      <c r="AW85" s="142"/>
      <c r="AX85" s="142"/>
      <c r="AY85" s="142"/>
      <c r="AZ85" s="142"/>
      <c r="BA85" s="142"/>
      <c r="BB85" s="142"/>
      <c r="BC85" s="142"/>
      <c r="BD85" s="142"/>
      <c r="BE85" s="142"/>
    </row>
    <row r="86" spans="1:57" x14ac:dyDescent="0.25">
      <c r="A86" s="107"/>
      <c r="B86" s="107"/>
      <c r="C86" s="107"/>
      <c r="D86" s="107" t="s">
        <v>1765</v>
      </c>
      <c r="E86" s="107"/>
      <c r="F86" s="108">
        <v>624</v>
      </c>
      <c r="G86" s="109" t="s">
        <v>1253</v>
      </c>
      <c r="H86" s="110">
        <v>2</v>
      </c>
      <c r="I86" s="111">
        <v>15</v>
      </c>
      <c r="J86" s="111">
        <v>30</v>
      </c>
      <c r="K86" s="111"/>
      <c r="L86" s="112">
        <v>0</v>
      </c>
      <c r="M86" s="140" t="s">
        <v>1511</v>
      </c>
      <c r="N86" s="141"/>
      <c r="O86" s="141" t="s">
        <v>1651</v>
      </c>
      <c r="P86" s="113" t="s">
        <v>1581</v>
      </c>
      <c r="Q86" s="138" t="str">
        <f>_DL_BM</f>
        <v>TTMA</v>
      </c>
      <c r="R86" s="138" t="str">
        <f>_DL_Khoa</f>
        <v>CNTT</v>
      </c>
      <c r="S86" s="106" t="str">
        <f t="shared" si="1"/>
        <v>CNTT-TTMA</v>
      </c>
      <c r="T86" s="142"/>
      <c r="U86" s="142"/>
      <c r="V86" s="142"/>
      <c r="W86" s="142"/>
      <c r="X86" s="142"/>
      <c r="Y86" s="142"/>
      <c r="Z86" s="142"/>
      <c r="AA86" s="142"/>
      <c r="AB86" s="142"/>
      <c r="AC86" s="142"/>
      <c r="AD86" s="142"/>
      <c r="AE86" s="142"/>
      <c r="AF86" s="142"/>
      <c r="AG86" s="142"/>
      <c r="AH86" s="142"/>
      <c r="AI86" s="142"/>
      <c r="AJ86" s="142"/>
      <c r="AK86" s="142"/>
      <c r="AL86" s="142"/>
      <c r="AM86" s="142"/>
      <c r="AN86" s="142"/>
      <c r="AO86" s="142"/>
      <c r="AP86" s="142"/>
      <c r="AQ86" s="142"/>
      <c r="AR86" s="142"/>
      <c r="AS86" s="142"/>
      <c r="AT86" s="142"/>
      <c r="AU86" s="142"/>
      <c r="AV86" s="142"/>
      <c r="AW86" s="142"/>
      <c r="AX86" s="142"/>
      <c r="AY86" s="142" t="s">
        <v>21</v>
      </c>
      <c r="AZ86" s="142"/>
      <c r="BA86" s="142"/>
      <c r="BB86" s="142"/>
      <c r="BC86" s="142"/>
      <c r="BD86" s="142"/>
      <c r="BE86" s="142"/>
    </row>
    <row r="87" spans="1:57" x14ac:dyDescent="0.25">
      <c r="A87" s="107"/>
      <c r="B87" s="107"/>
      <c r="C87" s="107"/>
      <c r="D87" s="107" t="s">
        <v>1668</v>
      </c>
      <c r="E87" s="107"/>
      <c r="F87" s="108">
        <v>189</v>
      </c>
      <c r="G87" s="109" t="s">
        <v>405</v>
      </c>
      <c r="H87" s="110">
        <v>3</v>
      </c>
      <c r="I87" s="111">
        <v>30</v>
      </c>
      <c r="J87" s="111">
        <v>30</v>
      </c>
      <c r="K87" s="111"/>
      <c r="L87" s="112">
        <v>0</v>
      </c>
      <c r="M87" s="141" t="s">
        <v>1484</v>
      </c>
      <c r="N87" s="141">
        <v>90</v>
      </c>
      <c r="O87" s="141" t="s">
        <v>1651</v>
      </c>
      <c r="P87" s="113" t="s">
        <v>1581</v>
      </c>
      <c r="Q87" s="138" t="str">
        <f>_DL_BM</f>
        <v>TTMA</v>
      </c>
      <c r="R87" s="138" t="str">
        <f>_DL_Khoa</f>
        <v>CNTT</v>
      </c>
      <c r="S87" s="106" t="str">
        <f t="shared" si="1"/>
        <v>CNTT-TTMA</v>
      </c>
      <c r="T87" s="142"/>
      <c r="U87" s="142"/>
      <c r="V87" s="142"/>
      <c r="W87" s="142"/>
      <c r="X87" s="142"/>
      <c r="Y87" s="142"/>
      <c r="Z87" s="142"/>
      <c r="AA87" s="142"/>
      <c r="AB87" s="142"/>
      <c r="AC87" s="142"/>
      <c r="AD87" s="142"/>
      <c r="AE87" s="142"/>
      <c r="AF87" s="142"/>
      <c r="AG87" s="142"/>
      <c r="AH87" s="142"/>
      <c r="AI87" s="142"/>
      <c r="AJ87" s="142"/>
      <c r="AK87" s="142"/>
      <c r="AL87" s="142"/>
      <c r="AM87" s="142"/>
      <c r="AN87" s="142"/>
      <c r="AO87" s="142"/>
      <c r="AP87" s="142"/>
      <c r="AQ87" s="142"/>
      <c r="AR87" s="142"/>
      <c r="AS87" s="142"/>
      <c r="AT87" s="142"/>
      <c r="AU87" s="142"/>
      <c r="AV87" s="142"/>
      <c r="AW87" s="142"/>
      <c r="AX87" s="142"/>
      <c r="AY87" s="142" t="s">
        <v>20</v>
      </c>
      <c r="AZ87" s="142"/>
      <c r="BA87" s="142"/>
      <c r="BB87" s="142"/>
      <c r="BC87" s="142"/>
      <c r="BD87" s="142"/>
      <c r="BE87" s="142"/>
    </row>
    <row r="88" spans="1:57" x14ac:dyDescent="0.25">
      <c r="A88" s="107" t="s">
        <v>1493</v>
      </c>
      <c r="B88" s="107"/>
      <c r="C88" s="107"/>
      <c r="D88" s="107"/>
      <c r="E88" s="107"/>
      <c r="F88" s="108">
        <v>175</v>
      </c>
      <c r="G88" s="109" t="s">
        <v>394</v>
      </c>
      <c r="H88" s="110">
        <v>3</v>
      </c>
      <c r="I88" s="111">
        <v>30</v>
      </c>
      <c r="J88" s="111">
        <v>30</v>
      </c>
      <c r="K88" s="111"/>
      <c r="L88" s="112">
        <v>0</v>
      </c>
      <c r="M88" s="141" t="s">
        <v>1484</v>
      </c>
      <c r="N88" s="141">
        <v>90</v>
      </c>
      <c r="O88" s="141" t="s">
        <v>1651</v>
      </c>
      <c r="P88" s="113" t="s">
        <v>1581</v>
      </c>
      <c r="Q88" s="138" t="str">
        <f>_DL_BM</f>
        <v>TTMA</v>
      </c>
      <c r="R88" s="138" t="str">
        <f>_DL_Khoa</f>
        <v>CNTT</v>
      </c>
      <c r="S88" s="106" t="str">
        <f t="shared" si="1"/>
        <v>CNTT-TTMA</v>
      </c>
      <c r="T88" s="142"/>
      <c r="U88" s="142"/>
      <c r="V88" s="142"/>
      <c r="W88" s="142"/>
      <c r="X88" s="142"/>
      <c r="Y88" s="142"/>
      <c r="Z88" s="142"/>
      <c r="AA88" s="142"/>
      <c r="AB88" s="142"/>
      <c r="AC88" s="142"/>
      <c r="AD88" s="142"/>
      <c r="AE88" s="142"/>
      <c r="AF88" s="142" t="s">
        <v>20</v>
      </c>
      <c r="AG88" s="142"/>
      <c r="AH88" s="142"/>
      <c r="AI88" s="142"/>
      <c r="AJ88" s="142"/>
      <c r="AK88" s="142"/>
      <c r="AL88" s="142"/>
      <c r="AM88" s="142"/>
      <c r="AN88" s="142"/>
      <c r="AO88" s="142"/>
      <c r="AP88" s="142"/>
      <c r="AQ88" s="142"/>
      <c r="AR88" s="142"/>
      <c r="AS88" s="142"/>
      <c r="AT88" s="142"/>
      <c r="AU88" s="142"/>
      <c r="AV88" s="142"/>
      <c r="AW88" s="142"/>
      <c r="AX88" s="142"/>
      <c r="AY88" s="142"/>
      <c r="AZ88" s="142"/>
      <c r="BA88" s="142"/>
      <c r="BB88" s="142"/>
      <c r="BC88" s="142"/>
      <c r="BD88" s="142"/>
      <c r="BE88" s="142"/>
    </row>
    <row r="89" spans="1:57" x14ac:dyDescent="0.25">
      <c r="A89" s="107" t="s">
        <v>1067</v>
      </c>
      <c r="B89" s="107"/>
      <c r="C89" s="107"/>
      <c r="D89" s="107" t="s">
        <v>1068</v>
      </c>
      <c r="E89" s="107"/>
      <c r="F89" s="108">
        <v>539</v>
      </c>
      <c r="G89" s="109" t="s">
        <v>1069</v>
      </c>
      <c r="H89" s="110">
        <v>3</v>
      </c>
      <c r="I89" s="111">
        <v>30</v>
      </c>
      <c r="J89" s="111">
        <v>30</v>
      </c>
      <c r="K89" s="111"/>
      <c r="L89" s="112">
        <v>0</v>
      </c>
      <c r="M89" s="144" t="s">
        <v>1511</v>
      </c>
      <c r="N89" s="141"/>
      <c r="O89" s="141" t="s">
        <v>1651</v>
      </c>
      <c r="P89" s="113" t="s">
        <v>1581</v>
      </c>
      <c r="Q89" s="138" t="str">
        <f>_DL_BM</f>
        <v>TTMA</v>
      </c>
      <c r="R89" s="138" t="str">
        <f>_DL_Khoa</f>
        <v>CNTT</v>
      </c>
      <c r="S89" s="106" t="str">
        <f t="shared" si="1"/>
        <v>CNTT-TTMA</v>
      </c>
      <c r="T89" s="142"/>
      <c r="U89" s="142"/>
      <c r="V89" s="142"/>
      <c r="W89" s="142"/>
      <c r="X89" s="142"/>
      <c r="Y89" s="142"/>
      <c r="Z89" s="142"/>
      <c r="AA89" s="142"/>
      <c r="AB89" s="142"/>
      <c r="AC89" s="142"/>
      <c r="AD89" s="142"/>
      <c r="AE89" s="142"/>
      <c r="AF89" s="142" t="s">
        <v>20</v>
      </c>
      <c r="AG89" s="142"/>
      <c r="AH89" s="142"/>
      <c r="AI89" s="142"/>
      <c r="AJ89" s="142"/>
      <c r="AK89" s="142"/>
      <c r="AL89" s="142"/>
      <c r="AM89" s="142"/>
      <c r="AN89" s="142"/>
      <c r="AO89" s="142"/>
      <c r="AP89" s="142"/>
      <c r="AQ89" s="142"/>
      <c r="AR89" s="142"/>
      <c r="AS89" s="142"/>
      <c r="AT89" s="142"/>
      <c r="AU89" s="142"/>
      <c r="AV89" s="142"/>
      <c r="AW89" s="142"/>
      <c r="AX89" s="142"/>
      <c r="AY89" s="142" t="s">
        <v>20</v>
      </c>
      <c r="AZ89" s="142"/>
      <c r="BA89" s="142"/>
      <c r="BB89" s="142"/>
      <c r="BC89" s="142"/>
      <c r="BD89" s="142"/>
      <c r="BE89" s="142"/>
    </row>
    <row r="90" spans="1:57" x14ac:dyDescent="0.25">
      <c r="A90" s="107"/>
      <c r="B90" s="107"/>
      <c r="C90" s="107"/>
      <c r="D90" s="107" t="s">
        <v>1081</v>
      </c>
      <c r="E90" s="107"/>
      <c r="F90" s="108">
        <v>547</v>
      </c>
      <c r="G90" s="109" t="s">
        <v>1082</v>
      </c>
      <c r="H90" s="110">
        <v>3</v>
      </c>
      <c r="I90" s="111">
        <v>30</v>
      </c>
      <c r="J90" s="111">
        <v>30</v>
      </c>
      <c r="K90" s="111"/>
      <c r="L90" s="112">
        <v>0</v>
      </c>
      <c r="M90" s="144" t="s">
        <v>1511</v>
      </c>
      <c r="N90" s="141"/>
      <c r="O90" s="141" t="s">
        <v>1651</v>
      </c>
      <c r="P90" s="113" t="s">
        <v>1581</v>
      </c>
      <c r="Q90" s="138" t="str">
        <f>_DL_BM</f>
        <v>TTMA</v>
      </c>
      <c r="R90" s="138" t="str">
        <f>_DL_Khoa</f>
        <v>CNTT</v>
      </c>
      <c r="S90" s="106" t="str">
        <f t="shared" si="1"/>
        <v>CNTT-TTMA</v>
      </c>
      <c r="T90" s="142"/>
      <c r="U90" s="142"/>
      <c r="V90" s="142"/>
      <c r="W90" s="142"/>
      <c r="X90" s="142"/>
      <c r="Y90" s="142"/>
      <c r="Z90" s="142"/>
      <c r="AA90" s="142"/>
      <c r="AB90" s="142"/>
      <c r="AC90" s="142"/>
      <c r="AD90" s="142"/>
      <c r="AE90" s="142"/>
      <c r="AF90" s="142"/>
      <c r="AG90" s="142"/>
      <c r="AH90" s="142"/>
      <c r="AI90" s="142"/>
      <c r="AJ90" s="142"/>
      <c r="AK90" s="142"/>
      <c r="AL90" s="142"/>
      <c r="AM90" s="142"/>
      <c r="AN90" s="142"/>
      <c r="AO90" s="142"/>
      <c r="AP90" s="142"/>
      <c r="AQ90" s="142"/>
      <c r="AR90" s="142"/>
      <c r="AS90" s="142"/>
      <c r="AT90" s="142"/>
      <c r="AU90" s="142"/>
      <c r="AV90" s="142"/>
      <c r="AW90" s="142"/>
      <c r="AX90" s="142"/>
      <c r="AY90" s="142" t="s">
        <v>20</v>
      </c>
      <c r="AZ90" s="142"/>
      <c r="BA90" s="142"/>
      <c r="BB90" s="142"/>
      <c r="BC90" s="142"/>
      <c r="BD90" s="142"/>
      <c r="BE90" s="142"/>
    </row>
    <row r="91" spans="1:57" x14ac:dyDescent="0.25">
      <c r="A91" s="107" t="s">
        <v>1065</v>
      </c>
      <c r="B91" s="107"/>
      <c r="C91" s="107"/>
      <c r="D91" s="107"/>
      <c r="E91" s="107"/>
      <c r="F91" s="108">
        <v>538</v>
      </c>
      <c r="G91" s="109" t="s">
        <v>1066</v>
      </c>
      <c r="H91" s="110">
        <v>3</v>
      </c>
      <c r="I91" s="111">
        <v>15</v>
      </c>
      <c r="J91" s="111">
        <v>60</v>
      </c>
      <c r="K91" s="111"/>
      <c r="L91" s="112">
        <v>0</v>
      </c>
      <c r="M91" s="141" t="s">
        <v>1484</v>
      </c>
      <c r="N91" s="141">
        <v>90</v>
      </c>
      <c r="O91" s="141" t="s">
        <v>1651</v>
      </c>
      <c r="P91" s="113" t="s">
        <v>1581</v>
      </c>
      <c r="Q91" s="138" t="str">
        <f>_DL_BM</f>
        <v>TTMA</v>
      </c>
      <c r="R91" s="138" t="str">
        <f>_DL_Khoa</f>
        <v>CNTT</v>
      </c>
      <c r="S91" s="106" t="str">
        <f t="shared" si="1"/>
        <v>CNTT-TTMA</v>
      </c>
      <c r="T91" s="142"/>
      <c r="U91" s="142"/>
      <c r="V91" s="142"/>
      <c r="W91" s="142"/>
      <c r="X91" s="142"/>
      <c r="Y91" s="142"/>
      <c r="Z91" s="142"/>
      <c r="AA91" s="142"/>
      <c r="AB91" s="142"/>
      <c r="AC91" s="142"/>
      <c r="AD91" s="142"/>
      <c r="AE91" s="142"/>
      <c r="AF91" s="142" t="s">
        <v>20</v>
      </c>
      <c r="AG91" s="142"/>
      <c r="AH91" s="142"/>
      <c r="AI91" s="142"/>
      <c r="AJ91" s="142"/>
      <c r="AK91" s="142"/>
      <c r="AL91" s="142"/>
      <c r="AM91" s="142"/>
      <c r="AN91" s="142"/>
      <c r="AO91" s="142"/>
      <c r="AP91" s="142"/>
      <c r="AQ91" s="142"/>
      <c r="AR91" s="142"/>
      <c r="AS91" s="142"/>
      <c r="AT91" s="142"/>
      <c r="AU91" s="142"/>
      <c r="AV91" s="142"/>
      <c r="AW91" s="142"/>
      <c r="AX91" s="142"/>
      <c r="AY91" s="142"/>
      <c r="AZ91" s="142"/>
      <c r="BA91" s="142"/>
      <c r="BB91" s="142"/>
      <c r="BC91" s="142"/>
      <c r="BD91" s="142"/>
      <c r="BE91" s="142"/>
    </row>
    <row r="92" spans="1:57" x14ac:dyDescent="0.25">
      <c r="A92" s="107"/>
      <c r="B92" s="107"/>
      <c r="C92" s="107"/>
      <c r="D92" s="107" t="s">
        <v>1252</v>
      </c>
      <c r="E92" s="107"/>
      <c r="F92" s="108">
        <v>623</v>
      </c>
      <c r="G92" s="109" t="s">
        <v>1764</v>
      </c>
      <c r="H92" s="110">
        <v>2</v>
      </c>
      <c r="I92" s="111">
        <v>15</v>
      </c>
      <c r="J92" s="111">
        <v>30</v>
      </c>
      <c r="K92" s="111"/>
      <c r="L92" s="112">
        <v>0</v>
      </c>
      <c r="M92" s="141"/>
      <c r="N92" s="141"/>
      <c r="O92" s="141" t="s">
        <v>1651</v>
      </c>
      <c r="P92" s="113" t="s">
        <v>1581</v>
      </c>
      <c r="Q92" s="138" t="str">
        <f>_DL_BM</f>
        <v>TTMA</v>
      </c>
      <c r="R92" s="138" t="str">
        <f>_DL_Khoa</f>
        <v>CNTT</v>
      </c>
      <c r="S92" s="106" t="str">
        <f t="shared" si="1"/>
        <v>CNTT-TTMA</v>
      </c>
      <c r="T92" s="142"/>
      <c r="U92" s="142"/>
      <c r="V92" s="142"/>
      <c r="W92" s="142"/>
      <c r="X92" s="142"/>
      <c r="Y92" s="142"/>
      <c r="Z92" s="142"/>
      <c r="AA92" s="142"/>
      <c r="AB92" s="142"/>
      <c r="AC92" s="142"/>
      <c r="AD92" s="142"/>
      <c r="AE92" s="142"/>
      <c r="AF92" s="142"/>
      <c r="AG92" s="142"/>
      <c r="AH92" s="142"/>
      <c r="AI92" s="142"/>
      <c r="AJ92" s="142"/>
      <c r="AK92" s="142"/>
      <c r="AL92" s="142"/>
      <c r="AM92" s="142"/>
      <c r="AN92" s="142"/>
      <c r="AO92" s="142"/>
      <c r="AP92" s="142"/>
      <c r="AQ92" s="142"/>
      <c r="AR92" s="142"/>
      <c r="AS92" s="142"/>
      <c r="AT92" s="142"/>
      <c r="AU92" s="142"/>
      <c r="AV92" s="142"/>
      <c r="AW92" s="142"/>
      <c r="AX92" s="142"/>
      <c r="AY92" s="142" t="s">
        <v>21</v>
      </c>
      <c r="AZ92" s="142"/>
      <c r="BA92" s="142"/>
      <c r="BB92" s="142"/>
      <c r="BC92" s="142"/>
      <c r="BD92" s="142"/>
      <c r="BE92" s="142"/>
    </row>
    <row r="93" spans="1:57" x14ac:dyDescent="0.25">
      <c r="A93" s="107"/>
      <c r="B93" s="107"/>
      <c r="C93" s="107"/>
      <c r="D93" s="107" t="s">
        <v>1072</v>
      </c>
      <c r="E93" s="107"/>
      <c r="F93" s="108">
        <v>541</v>
      </c>
      <c r="G93" s="109" t="s">
        <v>1073</v>
      </c>
      <c r="H93" s="110">
        <v>4</v>
      </c>
      <c r="I93" s="111">
        <v>45</v>
      </c>
      <c r="J93" s="111">
        <v>30</v>
      </c>
      <c r="K93" s="111"/>
      <c r="L93" s="112">
        <v>0</v>
      </c>
      <c r="M93" s="144" t="s">
        <v>1511</v>
      </c>
      <c r="N93" s="141"/>
      <c r="O93" s="141" t="s">
        <v>1651</v>
      </c>
      <c r="P93" s="113" t="s">
        <v>1581</v>
      </c>
      <c r="Q93" s="138" t="str">
        <f>_DL_BM</f>
        <v>TTMA</v>
      </c>
      <c r="R93" s="138" t="str">
        <f>_DL_Khoa</f>
        <v>CNTT</v>
      </c>
      <c r="S93" s="106" t="str">
        <f t="shared" si="1"/>
        <v>CNTT-TTMA</v>
      </c>
      <c r="T93" s="142"/>
      <c r="U93" s="142"/>
      <c r="V93" s="142"/>
      <c r="W93" s="142"/>
      <c r="X93" s="142"/>
      <c r="Y93" s="142"/>
      <c r="Z93" s="142"/>
      <c r="AA93" s="142"/>
      <c r="AB93" s="142"/>
      <c r="AC93" s="142"/>
      <c r="AD93" s="142"/>
      <c r="AE93" s="142"/>
      <c r="AF93" s="142"/>
      <c r="AG93" s="142"/>
      <c r="AH93" s="142"/>
      <c r="AI93" s="142"/>
      <c r="AJ93" s="142"/>
      <c r="AK93" s="142"/>
      <c r="AL93" s="142"/>
      <c r="AM93" s="142"/>
      <c r="AN93" s="142"/>
      <c r="AO93" s="142"/>
      <c r="AP93" s="142"/>
      <c r="AQ93" s="142"/>
      <c r="AR93" s="142"/>
      <c r="AS93" s="142"/>
      <c r="AT93" s="142"/>
      <c r="AU93" s="142"/>
      <c r="AV93" s="142"/>
      <c r="AW93" s="142"/>
      <c r="AX93" s="142"/>
      <c r="AY93" s="142" t="s">
        <v>20</v>
      </c>
      <c r="AZ93" s="142"/>
      <c r="BA93" s="142"/>
      <c r="BB93" s="142"/>
      <c r="BC93" s="142"/>
      <c r="BD93" s="142"/>
      <c r="BE93" s="142"/>
    </row>
    <row r="94" spans="1:57" x14ac:dyDescent="0.25">
      <c r="A94" s="107" t="s">
        <v>1047</v>
      </c>
      <c r="B94" s="107"/>
      <c r="C94" s="107"/>
      <c r="D94" s="107"/>
      <c r="E94" s="107"/>
      <c r="F94" s="108">
        <v>529</v>
      </c>
      <c r="G94" s="109" t="s">
        <v>1048</v>
      </c>
      <c r="H94" s="110">
        <v>3</v>
      </c>
      <c r="I94" s="111">
        <v>45</v>
      </c>
      <c r="J94" s="111"/>
      <c r="K94" s="111"/>
      <c r="L94" s="112">
        <v>0</v>
      </c>
      <c r="M94" s="141"/>
      <c r="N94" s="141"/>
      <c r="O94" s="141" t="s">
        <v>1651</v>
      </c>
      <c r="P94" s="113" t="s">
        <v>1581</v>
      </c>
      <c r="Q94" s="138" t="str">
        <f>_DL_BM</f>
        <v>TTMA</v>
      </c>
      <c r="R94" s="138" t="str">
        <f>_DL_Khoa</f>
        <v>CNTT</v>
      </c>
      <c r="S94" s="106" t="str">
        <f t="shared" si="1"/>
        <v>CNTT-TTMA</v>
      </c>
      <c r="T94" s="142"/>
      <c r="U94" s="142"/>
      <c r="V94" s="142"/>
      <c r="W94" s="142"/>
      <c r="X94" s="142"/>
      <c r="Y94" s="142"/>
      <c r="Z94" s="142"/>
      <c r="AA94" s="142"/>
      <c r="AB94" s="142"/>
      <c r="AC94" s="142"/>
      <c r="AD94" s="142"/>
      <c r="AE94" s="142"/>
      <c r="AF94" s="142" t="s">
        <v>20</v>
      </c>
      <c r="AG94" s="142"/>
      <c r="AH94" s="142"/>
      <c r="AI94" s="142"/>
      <c r="AJ94" s="142"/>
      <c r="AK94" s="142"/>
      <c r="AL94" s="142"/>
      <c r="AM94" s="142"/>
      <c r="AN94" s="142"/>
      <c r="AO94" s="142"/>
      <c r="AP94" s="142"/>
      <c r="AQ94" s="142"/>
      <c r="AR94" s="142"/>
      <c r="AS94" s="142"/>
      <c r="AT94" s="142"/>
      <c r="AU94" s="142"/>
      <c r="AV94" s="142"/>
      <c r="AW94" s="142"/>
      <c r="AX94" s="142"/>
      <c r="AY94" s="142"/>
      <c r="AZ94" s="142"/>
      <c r="BA94" s="142"/>
      <c r="BB94" s="142"/>
      <c r="BC94" s="142"/>
      <c r="BD94" s="142"/>
      <c r="BE94" s="142"/>
    </row>
    <row r="95" spans="1:57" x14ac:dyDescent="0.25">
      <c r="A95" s="107"/>
      <c r="B95" s="107"/>
      <c r="C95" s="107"/>
      <c r="D95" s="107" t="s">
        <v>1079</v>
      </c>
      <c r="E95" s="107"/>
      <c r="F95" s="108">
        <v>545</v>
      </c>
      <c r="G95" s="109" t="s">
        <v>1048</v>
      </c>
      <c r="H95" s="110">
        <v>2</v>
      </c>
      <c r="I95" s="111">
        <v>30</v>
      </c>
      <c r="J95" s="111"/>
      <c r="K95" s="111"/>
      <c r="L95" s="112">
        <v>0</v>
      </c>
      <c r="M95" s="144" t="s">
        <v>1511</v>
      </c>
      <c r="N95" s="141"/>
      <c r="O95" s="141" t="s">
        <v>1651</v>
      </c>
      <c r="P95" s="113" t="s">
        <v>1581</v>
      </c>
      <c r="Q95" s="138" t="str">
        <f>_DL_BM</f>
        <v>TTMA</v>
      </c>
      <c r="R95" s="138" t="str">
        <f>_DL_Khoa</f>
        <v>CNTT</v>
      </c>
      <c r="S95" s="106" t="str">
        <f t="shared" si="1"/>
        <v>CNTT-TTMA</v>
      </c>
      <c r="T95" s="142"/>
      <c r="U95" s="142"/>
      <c r="V95" s="142"/>
      <c r="W95" s="142"/>
      <c r="X95" s="142"/>
      <c r="Y95" s="142"/>
      <c r="Z95" s="142"/>
      <c r="AA95" s="142"/>
      <c r="AB95" s="142"/>
      <c r="AC95" s="142"/>
      <c r="AD95" s="142"/>
      <c r="AE95" s="142"/>
      <c r="AF95" s="142"/>
      <c r="AG95" s="142"/>
      <c r="AH95" s="142"/>
      <c r="AI95" s="142"/>
      <c r="AJ95" s="142"/>
      <c r="AK95" s="142"/>
      <c r="AL95" s="142"/>
      <c r="AM95" s="142"/>
      <c r="AN95" s="142"/>
      <c r="AO95" s="142"/>
      <c r="AP95" s="142"/>
      <c r="AQ95" s="142"/>
      <c r="AR95" s="142"/>
      <c r="AS95" s="142"/>
      <c r="AT95" s="142"/>
      <c r="AU95" s="142"/>
      <c r="AV95" s="142"/>
      <c r="AW95" s="142"/>
      <c r="AX95" s="142"/>
      <c r="AY95" s="142" t="s">
        <v>20</v>
      </c>
      <c r="AZ95" s="142"/>
      <c r="BA95" s="142"/>
      <c r="BB95" s="142"/>
      <c r="BC95" s="142"/>
      <c r="BD95" s="142"/>
      <c r="BE95" s="142"/>
    </row>
    <row r="96" spans="1:57" x14ac:dyDescent="0.25">
      <c r="A96" s="107"/>
      <c r="B96" s="107"/>
      <c r="C96" s="107"/>
      <c r="D96" s="107" t="s">
        <v>1687</v>
      </c>
      <c r="E96" s="107"/>
      <c r="F96" s="108">
        <v>246</v>
      </c>
      <c r="G96" s="109" t="s">
        <v>526</v>
      </c>
      <c r="H96" s="110">
        <v>2</v>
      </c>
      <c r="I96" s="111">
        <v>30</v>
      </c>
      <c r="J96" s="111"/>
      <c r="K96" s="111"/>
      <c r="L96" s="112">
        <v>0</v>
      </c>
      <c r="M96" s="141" t="s">
        <v>2</v>
      </c>
      <c r="N96" s="141"/>
      <c r="O96" s="141" t="s">
        <v>1580</v>
      </c>
      <c r="P96" s="113" t="s">
        <v>1581</v>
      </c>
      <c r="Q96" s="138" t="str">
        <f>_DL_BM</f>
        <v>TTHT</v>
      </c>
      <c r="R96" s="138" t="str">
        <f>_DL_Khoa</f>
        <v>CNTT</v>
      </c>
      <c r="S96" s="106" t="str">
        <f t="shared" si="1"/>
        <v>CNTT-TTHT</v>
      </c>
      <c r="T96" s="142"/>
      <c r="U96" s="142"/>
      <c r="V96" s="142"/>
      <c r="W96" s="142"/>
      <c r="X96" s="142"/>
      <c r="Y96" s="142"/>
      <c r="Z96" s="142"/>
      <c r="AA96" s="142"/>
      <c r="AB96" s="142"/>
      <c r="AC96" s="142"/>
      <c r="AD96" s="142"/>
      <c r="AE96" s="142"/>
      <c r="AF96" s="142"/>
      <c r="AG96" s="142"/>
      <c r="AH96" s="142"/>
      <c r="AI96" s="142"/>
      <c r="AJ96" s="142"/>
      <c r="AK96" s="142"/>
      <c r="AL96" s="142"/>
      <c r="AM96" s="142"/>
      <c r="AN96" s="142"/>
      <c r="AO96" s="142"/>
      <c r="AP96" s="142"/>
      <c r="AQ96" s="142"/>
      <c r="AR96" s="142"/>
      <c r="AS96" s="142"/>
      <c r="AT96" s="142"/>
      <c r="AU96" s="142"/>
      <c r="AV96" s="142"/>
      <c r="AW96" s="142"/>
      <c r="AX96" s="142"/>
      <c r="AY96" s="142" t="s">
        <v>21</v>
      </c>
      <c r="AZ96" s="142"/>
      <c r="BA96" s="142"/>
      <c r="BB96" s="142"/>
      <c r="BC96" s="142"/>
      <c r="BD96" s="142"/>
      <c r="BE96" s="142"/>
    </row>
    <row r="97" spans="1:57" x14ac:dyDescent="0.25">
      <c r="A97" s="107" t="s">
        <v>1683</v>
      </c>
      <c r="B97" s="107"/>
      <c r="C97" s="107"/>
      <c r="D97" s="107"/>
      <c r="E97" s="107"/>
      <c r="F97" s="108">
        <v>242</v>
      </c>
      <c r="G97" s="109" t="s">
        <v>521</v>
      </c>
      <c r="H97" s="110">
        <v>2</v>
      </c>
      <c r="I97" s="111">
        <v>30</v>
      </c>
      <c r="J97" s="111"/>
      <c r="K97" s="111"/>
      <c r="L97" s="112">
        <v>0</v>
      </c>
      <c r="M97" s="141" t="s">
        <v>1484</v>
      </c>
      <c r="N97" s="141"/>
      <c r="O97" s="141" t="s">
        <v>1580</v>
      </c>
      <c r="P97" s="113" t="s">
        <v>1581</v>
      </c>
      <c r="Q97" s="138" t="str">
        <f>_DL_BM</f>
        <v>TTHT</v>
      </c>
      <c r="R97" s="138" t="str">
        <f>_DL_Khoa</f>
        <v>CNTT</v>
      </c>
      <c r="S97" s="106" t="str">
        <f t="shared" si="1"/>
        <v>CNTT-TTHT</v>
      </c>
      <c r="T97" s="142"/>
      <c r="U97" s="142"/>
      <c r="V97" s="142"/>
      <c r="W97" s="142"/>
      <c r="X97" s="142"/>
      <c r="Y97" s="142"/>
      <c r="Z97" s="142"/>
      <c r="AA97" s="142"/>
      <c r="AB97" s="142"/>
      <c r="AC97" s="142"/>
      <c r="AD97" s="142"/>
      <c r="AE97" s="142"/>
      <c r="AF97" s="142" t="s">
        <v>21</v>
      </c>
      <c r="AG97" s="142"/>
      <c r="AH97" s="142"/>
      <c r="AI97" s="142"/>
      <c r="AJ97" s="142"/>
      <c r="AK97" s="142"/>
      <c r="AL97" s="142"/>
      <c r="AM97" s="142"/>
      <c r="AN97" s="142"/>
      <c r="AO97" s="142"/>
      <c r="AP97" s="142"/>
      <c r="AQ97" s="142"/>
      <c r="AR97" s="142"/>
      <c r="AS97" s="142"/>
      <c r="AT97" s="142"/>
      <c r="AU97" s="142"/>
      <c r="AV97" s="142"/>
      <c r="AW97" s="142"/>
      <c r="AX97" s="142"/>
      <c r="AY97" s="142"/>
      <c r="AZ97" s="142"/>
      <c r="BA97" s="142"/>
      <c r="BB97" s="142"/>
      <c r="BC97" s="142"/>
      <c r="BD97" s="142"/>
      <c r="BE97" s="142"/>
    </row>
    <row r="98" spans="1:57" x14ac:dyDescent="0.25">
      <c r="A98" s="107" t="s">
        <v>1495</v>
      </c>
      <c r="B98" s="107"/>
      <c r="C98" s="107"/>
      <c r="D98" s="107" t="s">
        <v>1505</v>
      </c>
      <c r="E98" s="107"/>
      <c r="F98" s="108">
        <v>174</v>
      </c>
      <c r="G98" s="109" t="s">
        <v>393</v>
      </c>
      <c r="H98" s="110">
        <v>4</v>
      </c>
      <c r="I98" s="111">
        <v>60</v>
      </c>
      <c r="J98" s="111"/>
      <c r="K98" s="111"/>
      <c r="L98" s="112">
        <v>0</v>
      </c>
      <c r="M98" s="141" t="s">
        <v>1484</v>
      </c>
      <c r="N98" s="141">
        <v>60</v>
      </c>
      <c r="O98" s="141" t="s">
        <v>1580</v>
      </c>
      <c r="P98" s="113" t="s">
        <v>1581</v>
      </c>
      <c r="Q98" s="138" t="str">
        <f>_DL_BM</f>
        <v>TTHT</v>
      </c>
      <c r="R98" s="138" t="str">
        <f>_DL_Khoa</f>
        <v>CNTT</v>
      </c>
      <c r="S98" s="106" t="str">
        <f t="shared" si="1"/>
        <v>CNTT-TTHT</v>
      </c>
      <c r="T98" s="142"/>
      <c r="U98" s="142"/>
      <c r="V98" s="142"/>
      <c r="W98" s="142"/>
      <c r="X98" s="142"/>
      <c r="Y98" s="142"/>
      <c r="Z98" s="142"/>
      <c r="AA98" s="142"/>
      <c r="AB98" s="142"/>
      <c r="AC98" s="142"/>
      <c r="AD98" s="142"/>
      <c r="AE98" s="142"/>
      <c r="AF98" s="142" t="s">
        <v>20</v>
      </c>
      <c r="AG98" s="142"/>
      <c r="AH98" s="142"/>
      <c r="AI98" s="142"/>
      <c r="AJ98" s="142"/>
      <c r="AK98" s="142"/>
      <c r="AL98" s="142"/>
      <c r="AM98" s="142"/>
      <c r="AN98" s="142"/>
      <c r="AO98" s="142"/>
      <c r="AP98" s="142"/>
      <c r="AQ98" s="142"/>
      <c r="AR98" s="142"/>
      <c r="AS98" s="142"/>
      <c r="AT98" s="142"/>
      <c r="AU98" s="142"/>
      <c r="AV98" s="142"/>
      <c r="AW98" s="142"/>
      <c r="AX98" s="142"/>
      <c r="AY98" s="142" t="s">
        <v>20</v>
      </c>
      <c r="AZ98" s="142"/>
      <c r="BA98" s="142"/>
      <c r="BB98" s="142"/>
      <c r="BC98" s="142"/>
      <c r="BD98" s="142"/>
      <c r="BE98" s="142"/>
    </row>
    <row r="99" spans="1:57" x14ac:dyDescent="0.25">
      <c r="A99" s="107"/>
      <c r="B99" s="107"/>
      <c r="C99" s="107"/>
      <c r="D99" s="107" t="s">
        <v>1667</v>
      </c>
      <c r="E99" s="107"/>
      <c r="F99" s="108">
        <v>188</v>
      </c>
      <c r="G99" s="115" t="s">
        <v>404</v>
      </c>
      <c r="H99" s="110">
        <v>2</v>
      </c>
      <c r="I99" s="111">
        <v>30</v>
      </c>
      <c r="J99" s="111"/>
      <c r="K99" s="111"/>
      <c r="L99" s="112">
        <v>0</v>
      </c>
      <c r="M99" s="141" t="s">
        <v>1484</v>
      </c>
      <c r="N99" s="141">
        <v>60</v>
      </c>
      <c r="O99" s="141" t="s">
        <v>1580</v>
      </c>
      <c r="P99" s="113" t="s">
        <v>1581</v>
      </c>
      <c r="Q99" s="138" t="str">
        <f>_DL_BM</f>
        <v>TTHT</v>
      </c>
      <c r="R99" s="138" t="str">
        <f>_DL_Khoa</f>
        <v>CNTT</v>
      </c>
      <c r="S99" s="106" t="str">
        <f t="shared" si="1"/>
        <v>CNTT-TTHT</v>
      </c>
      <c r="T99" s="142"/>
      <c r="U99" s="142"/>
      <c r="V99" s="142"/>
      <c r="W99" s="142"/>
      <c r="X99" s="142"/>
      <c r="Y99" s="142"/>
      <c r="Z99" s="142"/>
      <c r="AA99" s="142"/>
      <c r="AB99" s="142"/>
      <c r="AC99" s="142"/>
      <c r="AD99" s="142"/>
      <c r="AE99" s="142"/>
      <c r="AF99" s="142"/>
      <c r="AG99" s="142"/>
      <c r="AH99" s="142"/>
      <c r="AI99" s="142"/>
      <c r="AJ99" s="142"/>
      <c r="AK99" s="142"/>
      <c r="AL99" s="142"/>
      <c r="AM99" s="142"/>
      <c r="AN99" s="142"/>
      <c r="AO99" s="142"/>
      <c r="AP99" s="142"/>
      <c r="AQ99" s="142"/>
      <c r="AR99" s="142"/>
      <c r="AS99" s="142"/>
      <c r="AT99" s="142"/>
      <c r="AU99" s="142"/>
      <c r="AV99" s="142"/>
      <c r="AW99" s="142"/>
      <c r="AX99" s="142"/>
      <c r="AY99" s="142" t="s">
        <v>20</v>
      </c>
      <c r="AZ99" s="142"/>
      <c r="BA99" s="142"/>
      <c r="BB99" s="142"/>
      <c r="BC99" s="142"/>
      <c r="BD99" s="142"/>
      <c r="BE99" s="142"/>
    </row>
    <row r="100" spans="1:57" x14ac:dyDescent="0.25">
      <c r="A100" s="107" t="s">
        <v>1660</v>
      </c>
      <c r="B100" s="107"/>
      <c r="C100" s="107"/>
      <c r="D100" s="107"/>
      <c r="E100" s="107"/>
      <c r="F100" s="108">
        <v>181</v>
      </c>
      <c r="G100" s="109" t="s">
        <v>398</v>
      </c>
      <c r="H100" s="110">
        <v>3</v>
      </c>
      <c r="I100" s="111">
        <v>45</v>
      </c>
      <c r="J100" s="111"/>
      <c r="K100" s="111"/>
      <c r="L100" s="112">
        <v>0</v>
      </c>
      <c r="M100" s="141"/>
      <c r="N100" s="141"/>
      <c r="O100" s="141" t="s">
        <v>1580</v>
      </c>
      <c r="P100" s="113" t="s">
        <v>1581</v>
      </c>
      <c r="Q100" s="138" t="str">
        <f>_DL_BM</f>
        <v>TTHT</v>
      </c>
      <c r="R100" s="138" t="str">
        <f>_DL_Khoa</f>
        <v>CNTT</v>
      </c>
      <c r="S100" s="106" t="str">
        <f t="shared" si="1"/>
        <v>CNTT-TTHT</v>
      </c>
      <c r="T100" s="142"/>
      <c r="U100" s="142"/>
      <c r="V100" s="142"/>
      <c r="W100" s="142"/>
      <c r="X100" s="142"/>
      <c r="Y100" s="142"/>
      <c r="Z100" s="142"/>
      <c r="AA100" s="142"/>
      <c r="AB100" s="142"/>
      <c r="AC100" s="142"/>
      <c r="AD100" s="142"/>
      <c r="AE100" s="142"/>
      <c r="AF100" s="142" t="s">
        <v>20</v>
      </c>
      <c r="AG100" s="142"/>
      <c r="AH100" s="142"/>
      <c r="AI100" s="142"/>
      <c r="AJ100" s="142"/>
      <c r="AK100" s="142"/>
      <c r="AL100" s="142"/>
      <c r="AM100" s="142"/>
      <c r="AN100" s="142"/>
      <c r="AO100" s="142"/>
      <c r="AP100" s="142"/>
      <c r="AQ100" s="142"/>
      <c r="AR100" s="142"/>
      <c r="AS100" s="142"/>
      <c r="AT100" s="142"/>
      <c r="AU100" s="142"/>
      <c r="AV100" s="142"/>
      <c r="AW100" s="142"/>
      <c r="AX100" s="142"/>
      <c r="AY100" s="142"/>
      <c r="AZ100" s="142"/>
      <c r="BA100" s="142"/>
      <c r="BB100" s="142"/>
      <c r="BC100" s="142"/>
      <c r="BD100" s="142"/>
      <c r="BE100" s="142"/>
    </row>
    <row r="101" spans="1:57" x14ac:dyDescent="0.25">
      <c r="A101" s="107"/>
      <c r="B101" s="107"/>
      <c r="C101" s="107"/>
      <c r="D101" s="107" t="s">
        <v>1689</v>
      </c>
      <c r="E101" s="107"/>
      <c r="F101" s="108">
        <v>248</v>
      </c>
      <c r="G101" s="109" t="s">
        <v>527</v>
      </c>
      <c r="H101" s="110">
        <v>2</v>
      </c>
      <c r="I101" s="111">
        <v>30</v>
      </c>
      <c r="J101" s="111"/>
      <c r="K101" s="111"/>
      <c r="L101" s="112">
        <v>0</v>
      </c>
      <c r="M101" s="141"/>
      <c r="N101" s="141"/>
      <c r="O101" s="141" t="s">
        <v>1580</v>
      </c>
      <c r="P101" s="113" t="s">
        <v>1581</v>
      </c>
      <c r="Q101" s="138" t="str">
        <f>_DL_BM</f>
        <v>TTHT</v>
      </c>
      <c r="R101" s="138" t="str">
        <f>_DL_Khoa</f>
        <v>CNTT</v>
      </c>
      <c r="S101" s="106" t="str">
        <f t="shared" si="1"/>
        <v>CNTT-TTHT</v>
      </c>
      <c r="T101" s="142"/>
      <c r="U101" s="142"/>
      <c r="V101" s="142"/>
      <c r="W101" s="142"/>
      <c r="X101" s="142"/>
      <c r="Y101" s="142"/>
      <c r="Z101" s="142"/>
      <c r="AA101" s="142"/>
      <c r="AB101" s="142"/>
      <c r="AC101" s="142"/>
      <c r="AD101" s="142"/>
      <c r="AE101" s="142"/>
      <c r="AF101" s="142"/>
      <c r="AG101" s="142"/>
      <c r="AH101" s="142"/>
      <c r="AI101" s="142"/>
      <c r="AJ101" s="142"/>
      <c r="AK101" s="142"/>
      <c r="AL101" s="142"/>
      <c r="AM101" s="142"/>
      <c r="AN101" s="142"/>
      <c r="AO101" s="142"/>
      <c r="AP101" s="142"/>
      <c r="AQ101" s="142"/>
      <c r="AR101" s="142"/>
      <c r="AS101" s="142"/>
      <c r="AT101" s="142"/>
      <c r="AU101" s="142"/>
      <c r="AV101" s="142"/>
      <c r="AW101" s="142"/>
      <c r="AX101" s="142"/>
      <c r="AY101" s="142" t="s">
        <v>21</v>
      </c>
      <c r="AZ101" s="142"/>
      <c r="BA101" s="142"/>
      <c r="BB101" s="142"/>
      <c r="BC101" s="142"/>
      <c r="BD101" s="142"/>
      <c r="BE101" s="142"/>
    </row>
    <row r="102" spans="1:57" x14ac:dyDescent="0.25">
      <c r="A102" s="107" t="s">
        <v>1059</v>
      </c>
      <c r="B102" s="107"/>
      <c r="C102" s="107"/>
      <c r="D102" s="107" t="s">
        <v>1060</v>
      </c>
      <c r="E102" s="107"/>
      <c r="F102" s="108">
        <v>535</v>
      </c>
      <c r="G102" s="109" t="s">
        <v>1061</v>
      </c>
      <c r="H102" s="110">
        <v>3</v>
      </c>
      <c r="I102" s="111"/>
      <c r="J102" s="111"/>
      <c r="K102" s="111">
        <v>135</v>
      </c>
      <c r="L102" s="112">
        <v>0</v>
      </c>
      <c r="M102" s="140" t="s">
        <v>1511</v>
      </c>
      <c r="N102" s="141"/>
      <c r="O102" s="141" t="s">
        <v>1580</v>
      </c>
      <c r="P102" s="113" t="s">
        <v>1581</v>
      </c>
      <c r="Q102" s="138" t="str">
        <f>_DL_BM</f>
        <v>TTHT</v>
      </c>
      <c r="R102" s="138" t="str">
        <f>_DL_Khoa</f>
        <v>CNTT</v>
      </c>
      <c r="S102" s="106" t="str">
        <f t="shared" si="1"/>
        <v>CNTT-TTHT</v>
      </c>
      <c r="T102" s="142"/>
      <c r="U102" s="142"/>
      <c r="V102" s="142"/>
      <c r="W102" s="142"/>
      <c r="X102" s="142"/>
      <c r="Y102" s="142"/>
      <c r="Z102" s="142"/>
      <c r="AA102" s="142"/>
      <c r="AB102" s="142"/>
      <c r="AC102" s="142"/>
      <c r="AD102" s="142"/>
      <c r="AE102" s="142"/>
      <c r="AF102" s="142" t="s">
        <v>20</v>
      </c>
      <c r="AG102" s="142"/>
      <c r="AH102" s="142"/>
      <c r="AI102" s="142"/>
      <c r="AJ102" s="142"/>
      <c r="AK102" s="142"/>
      <c r="AL102" s="142"/>
      <c r="AM102" s="142"/>
      <c r="AN102" s="142"/>
      <c r="AO102" s="142"/>
      <c r="AP102" s="142"/>
      <c r="AQ102" s="142"/>
      <c r="AR102" s="142"/>
      <c r="AS102" s="142"/>
      <c r="AT102" s="142"/>
      <c r="AU102" s="142"/>
      <c r="AV102" s="142"/>
      <c r="AW102" s="142"/>
      <c r="AX102" s="142"/>
      <c r="AY102" s="142"/>
      <c r="AZ102" s="142"/>
      <c r="BA102" s="142"/>
      <c r="BB102" s="142"/>
      <c r="BC102" s="142"/>
      <c r="BD102" s="142"/>
      <c r="BE102" s="142"/>
    </row>
    <row r="103" spans="1:57" x14ac:dyDescent="0.25">
      <c r="A103" s="107"/>
      <c r="B103" s="107"/>
      <c r="C103" s="107"/>
      <c r="D103" s="107" t="s">
        <v>1062</v>
      </c>
      <c r="E103" s="107"/>
      <c r="F103" s="108">
        <v>536</v>
      </c>
      <c r="G103" s="109" t="s">
        <v>1061</v>
      </c>
      <c r="H103" s="110">
        <v>2</v>
      </c>
      <c r="I103" s="111"/>
      <c r="J103" s="111"/>
      <c r="K103" s="111">
        <v>90</v>
      </c>
      <c r="L103" s="112">
        <v>0</v>
      </c>
      <c r="M103" s="140" t="s">
        <v>1511</v>
      </c>
      <c r="N103" s="141"/>
      <c r="O103" s="141" t="s">
        <v>1580</v>
      </c>
      <c r="P103" s="113" t="s">
        <v>1581</v>
      </c>
      <c r="Q103" s="138" t="str">
        <f>_DL_BM</f>
        <v>TTHT</v>
      </c>
      <c r="R103" s="138" t="str">
        <f>_DL_Khoa</f>
        <v>CNTT</v>
      </c>
      <c r="S103" s="106" t="str">
        <f t="shared" si="1"/>
        <v>CNTT-TTHT</v>
      </c>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t="s">
        <v>20</v>
      </c>
      <c r="AZ103" s="142"/>
      <c r="BA103" s="142"/>
      <c r="BB103" s="142"/>
      <c r="BC103" s="142"/>
      <c r="BD103" s="142"/>
      <c r="BE103" s="142"/>
    </row>
    <row r="104" spans="1:57" x14ac:dyDescent="0.25">
      <c r="A104" s="107" t="s">
        <v>1057</v>
      </c>
      <c r="B104" s="107"/>
      <c r="C104" s="107"/>
      <c r="D104" s="107"/>
      <c r="E104" s="107"/>
      <c r="F104" s="108">
        <v>534</v>
      </c>
      <c r="G104" s="109" t="s">
        <v>1058</v>
      </c>
      <c r="H104" s="110">
        <v>3</v>
      </c>
      <c r="I104" s="111">
        <v>45</v>
      </c>
      <c r="J104" s="111"/>
      <c r="K104" s="111"/>
      <c r="L104" s="112">
        <v>0</v>
      </c>
      <c r="M104" s="141"/>
      <c r="N104" s="141"/>
      <c r="O104" s="141" t="s">
        <v>1580</v>
      </c>
      <c r="P104" s="113" t="s">
        <v>1581</v>
      </c>
      <c r="Q104" s="138" t="str">
        <f>_DL_BM</f>
        <v>TTHT</v>
      </c>
      <c r="R104" s="138" t="str">
        <f>_DL_Khoa</f>
        <v>CNTT</v>
      </c>
      <c r="S104" s="106" t="str">
        <f t="shared" si="1"/>
        <v>CNTT-TTHT</v>
      </c>
      <c r="T104" s="142"/>
      <c r="U104" s="142"/>
      <c r="V104" s="142"/>
      <c r="W104" s="142"/>
      <c r="X104" s="142"/>
      <c r="Y104" s="142"/>
      <c r="Z104" s="142"/>
      <c r="AA104" s="142"/>
      <c r="AB104" s="142"/>
      <c r="AC104" s="142"/>
      <c r="AD104" s="142"/>
      <c r="AE104" s="142"/>
      <c r="AF104" s="142" t="s">
        <v>20</v>
      </c>
      <c r="AG104" s="142"/>
      <c r="AH104" s="142"/>
      <c r="AI104" s="142"/>
      <c r="AJ104" s="142"/>
      <c r="AK104" s="142"/>
      <c r="AL104" s="142"/>
      <c r="AM104" s="142"/>
      <c r="AN104" s="142"/>
      <c r="AO104" s="142"/>
      <c r="AP104" s="142"/>
      <c r="AQ104" s="142"/>
      <c r="AR104" s="142"/>
      <c r="AS104" s="142"/>
      <c r="AT104" s="142"/>
      <c r="AU104" s="142"/>
      <c r="AV104" s="142"/>
      <c r="AW104" s="142"/>
      <c r="AX104" s="142"/>
      <c r="AY104" s="142"/>
      <c r="AZ104" s="142"/>
      <c r="BA104" s="142"/>
      <c r="BB104" s="142"/>
      <c r="BC104" s="142"/>
      <c r="BD104" s="142"/>
      <c r="BE104" s="142"/>
    </row>
    <row r="105" spans="1:57" x14ac:dyDescent="0.25">
      <c r="A105" s="107" t="s">
        <v>1045</v>
      </c>
      <c r="B105" s="107"/>
      <c r="C105" s="107"/>
      <c r="D105" s="107"/>
      <c r="E105" s="107"/>
      <c r="F105" s="108">
        <v>528</v>
      </c>
      <c r="G105" s="109" t="s">
        <v>1046</v>
      </c>
      <c r="H105" s="110">
        <v>3</v>
      </c>
      <c r="I105" s="111">
        <v>30</v>
      </c>
      <c r="J105" s="111">
        <v>30</v>
      </c>
      <c r="K105" s="111"/>
      <c r="L105" s="112">
        <v>0</v>
      </c>
      <c r="M105" s="144" t="s">
        <v>1511</v>
      </c>
      <c r="N105" s="141"/>
      <c r="O105" s="141" t="s">
        <v>1580</v>
      </c>
      <c r="P105" s="113" t="s">
        <v>1581</v>
      </c>
      <c r="Q105" s="138" t="str">
        <f>_DL_BM</f>
        <v>TTHT</v>
      </c>
      <c r="R105" s="138" t="str">
        <f>_DL_Khoa</f>
        <v>CNTT</v>
      </c>
      <c r="S105" s="106" t="str">
        <f t="shared" si="1"/>
        <v>CNTT-TTHT</v>
      </c>
      <c r="T105" s="142"/>
      <c r="U105" s="142"/>
      <c r="V105" s="142"/>
      <c r="W105" s="142"/>
      <c r="X105" s="142"/>
      <c r="Y105" s="142"/>
      <c r="Z105" s="142"/>
      <c r="AA105" s="142"/>
      <c r="AB105" s="142"/>
      <c r="AC105" s="142"/>
      <c r="AD105" s="142"/>
      <c r="AE105" s="142"/>
      <c r="AF105" s="142" t="s">
        <v>20</v>
      </c>
      <c r="AG105" s="142"/>
      <c r="AH105" s="142"/>
      <c r="AI105" s="142"/>
      <c r="AJ105" s="142"/>
      <c r="AK105" s="142"/>
      <c r="AL105" s="142"/>
      <c r="AM105" s="142"/>
      <c r="AN105" s="142"/>
      <c r="AO105" s="142"/>
      <c r="AP105" s="142"/>
      <c r="AQ105" s="142"/>
      <c r="AR105" s="142"/>
      <c r="AS105" s="142"/>
      <c r="AT105" s="142"/>
      <c r="AU105" s="142"/>
      <c r="AV105" s="142"/>
      <c r="AW105" s="142"/>
      <c r="AX105" s="142"/>
      <c r="AY105" s="142"/>
      <c r="AZ105" s="142"/>
      <c r="BA105" s="142"/>
      <c r="BB105" s="142"/>
      <c r="BC105" s="142"/>
      <c r="BD105" s="142"/>
      <c r="BE105" s="142"/>
    </row>
    <row r="106" spans="1:57" x14ac:dyDescent="0.25">
      <c r="A106" s="107" t="s">
        <v>1049</v>
      </c>
      <c r="B106" s="107"/>
      <c r="C106" s="107"/>
      <c r="D106" s="107"/>
      <c r="E106" s="107"/>
      <c r="F106" s="108">
        <v>530</v>
      </c>
      <c r="G106" s="109" t="s">
        <v>1050</v>
      </c>
      <c r="H106" s="110">
        <v>3</v>
      </c>
      <c r="I106" s="111">
        <v>30</v>
      </c>
      <c r="J106" s="111">
        <v>30</v>
      </c>
      <c r="K106" s="111"/>
      <c r="L106" s="112">
        <v>0</v>
      </c>
      <c r="M106" s="141"/>
      <c r="N106" s="141"/>
      <c r="O106" s="141" t="s">
        <v>1580</v>
      </c>
      <c r="P106" s="113" t="s">
        <v>1581</v>
      </c>
      <c r="Q106" s="138" t="str">
        <f>_DL_BM</f>
        <v>TTHT</v>
      </c>
      <c r="R106" s="138" t="str">
        <f>_DL_Khoa</f>
        <v>CNTT</v>
      </c>
      <c r="S106" s="106" t="str">
        <f t="shared" si="1"/>
        <v>CNTT-TTHT</v>
      </c>
      <c r="T106" s="142"/>
      <c r="U106" s="142"/>
      <c r="V106" s="142"/>
      <c r="W106" s="142"/>
      <c r="X106" s="142"/>
      <c r="Y106" s="142"/>
      <c r="Z106" s="142"/>
      <c r="AA106" s="142"/>
      <c r="AB106" s="142"/>
      <c r="AC106" s="142"/>
      <c r="AD106" s="142"/>
      <c r="AE106" s="142"/>
      <c r="AF106" s="142" t="s">
        <v>20</v>
      </c>
      <c r="AG106" s="142"/>
      <c r="AH106" s="142"/>
      <c r="AI106" s="142"/>
      <c r="AJ106" s="142"/>
      <c r="AK106" s="142"/>
      <c r="AL106" s="142"/>
      <c r="AM106" s="142"/>
      <c r="AN106" s="142"/>
      <c r="AO106" s="142"/>
      <c r="AP106" s="142"/>
      <c r="AQ106" s="142"/>
      <c r="AR106" s="142"/>
      <c r="AS106" s="142"/>
      <c r="AT106" s="142"/>
      <c r="AU106" s="142"/>
      <c r="AV106" s="142"/>
      <c r="AW106" s="142"/>
      <c r="AX106" s="142"/>
      <c r="AY106" s="142"/>
      <c r="AZ106" s="142"/>
      <c r="BA106" s="142"/>
      <c r="BB106" s="142"/>
      <c r="BC106" s="142"/>
      <c r="BD106" s="142"/>
      <c r="BE106" s="142"/>
    </row>
    <row r="107" spans="1:57" x14ac:dyDescent="0.25">
      <c r="A107" s="107"/>
      <c r="B107" s="107"/>
      <c r="C107" s="107"/>
      <c r="D107" s="107" t="s">
        <v>1254</v>
      </c>
      <c r="E107" s="107"/>
      <c r="F107" s="108">
        <v>625</v>
      </c>
      <c r="G107" s="109" t="s">
        <v>1050</v>
      </c>
      <c r="H107" s="110">
        <v>2</v>
      </c>
      <c r="I107" s="111">
        <v>15</v>
      </c>
      <c r="J107" s="111">
        <v>30</v>
      </c>
      <c r="K107" s="111"/>
      <c r="L107" s="112">
        <v>0</v>
      </c>
      <c r="M107" s="141"/>
      <c r="N107" s="141"/>
      <c r="O107" s="141" t="s">
        <v>1580</v>
      </c>
      <c r="P107" s="113" t="s">
        <v>1581</v>
      </c>
      <c r="Q107" s="138" t="str">
        <f>_DL_BM</f>
        <v>TTHT</v>
      </c>
      <c r="R107" s="138" t="str">
        <f>_DL_Khoa</f>
        <v>CNTT</v>
      </c>
      <c r="S107" s="106" t="str">
        <f t="shared" si="1"/>
        <v>CNTT-TTHT</v>
      </c>
      <c r="T107" s="142"/>
      <c r="U107" s="142"/>
      <c r="V107" s="142"/>
      <c r="W107" s="142"/>
      <c r="X107" s="142"/>
      <c r="Y107" s="142"/>
      <c r="Z107" s="142"/>
      <c r="AA107" s="142"/>
      <c r="AB107" s="142"/>
      <c r="AC107" s="142"/>
      <c r="AD107" s="142"/>
      <c r="AE107" s="142"/>
      <c r="AF107" s="142"/>
      <c r="AG107" s="142"/>
      <c r="AH107" s="142"/>
      <c r="AI107" s="142"/>
      <c r="AJ107" s="142"/>
      <c r="AK107" s="142"/>
      <c r="AL107" s="142"/>
      <c r="AM107" s="142"/>
      <c r="AN107" s="142"/>
      <c r="AO107" s="142"/>
      <c r="AP107" s="142"/>
      <c r="AQ107" s="142"/>
      <c r="AR107" s="142"/>
      <c r="AS107" s="142"/>
      <c r="AT107" s="142"/>
      <c r="AU107" s="142"/>
      <c r="AV107" s="142"/>
      <c r="AW107" s="142"/>
      <c r="AX107" s="142"/>
      <c r="AY107" s="142" t="s">
        <v>21</v>
      </c>
      <c r="AZ107" s="142"/>
      <c r="BA107" s="142"/>
      <c r="BB107" s="142"/>
      <c r="BC107" s="142"/>
      <c r="BD107" s="142"/>
      <c r="BE107" s="142"/>
    </row>
    <row r="108" spans="1:57" x14ac:dyDescent="0.25">
      <c r="A108" s="107" t="s">
        <v>1661</v>
      </c>
      <c r="B108" s="107"/>
      <c r="C108" s="107"/>
      <c r="D108" s="107"/>
      <c r="E108" s="107"/>
      <c r="F108" s="108">
        <v>182</v>
      </c>
      <c r="G108" s="109" t="s">
        <v>399</v>
      </c>
      <c r="H108" s="110">
        <v>3</v>
      </c>
      <c r="I108" s="111">
        <v>30</v>
      </c>
      <c r="J108" s="111">
        <v>30</v>
      </c>
      <c r="K108" s="111"/>
      <c r="L108" s="112">
        <v>0</v>
      </c>
      <c r="M108" s="140" t="s">
        <v>1511</v>
      </c>
      <c r="N108" s="141"/>
      <c r="O108" s="141" t="s">
        <v>1580</v>
      </c>
      <c r="P108" s="113" t="s">
        <v>1581</v>
      </c>
      <c r="Q108" s="138" t="str">
        <f>_DL_BM</f>
        <v>TTHT</v>
      </c>
      <c r="R108" s="138" t="str">
        <f>_DL_Khoa</f>
        <v>CNTT</v>
      </c>
      <c r="S108" s="106" t="str">
        <f t="shared" si="1"/>
        <v>CNTT-TTHT</v>
      </c>
      <c r="T108" s="142"/>
      <c r="U108" s="142"/>
      <c r="V108" s="142"/>
      <c r="W108" s="142"/>
      <c r="X108" s="142"/>
      <c r="Y108" s="142"/>
      <c r="Z108" s="142"/>
      <c r="AA108" s="142"/>
      <c r="AB108" s="142"/>
      <c r="AC108" s="142"/>
      <c r="AD108" s="142"/>
      <c r="AE108" s="142"/>
      <c r="AF108" s="142" t="s">
        <v>20</v>
      </c>
      <c r="AG108" s="142"/>
      <c r="AH108" s="142"/>
      <c r="AI108" s="142"/>
      <c r="AJ108" s="142"/>
      <c r="AK108" s="142"/>
      <c r="AL108" s="142"/>
      <c r="AM108" s="142"/>
      <c r="AN108" s="142"/>
      <c r="AO108" s="142"/>
      <c r="AP108" s="142"/>
      <c r="AQ108" s="142"/>
      <c r="AR108" s="142"/>
      <c r="AS108" s="142"/>
      <c r="AT108" s="142"/>
      <c r="AU108" s="142"/>
      <c r="AV108" s="142"/>
      <c r="AW108" s="142"/>
      <c r="AX108" s="142"/>
      <c r="AY108" s="142"/>
      <c r="AZ108" s="142"/>
      <c r="BA108" s="142"/>
      <c r="BB108" s="142"/>
      <c r="BC108" s="142"/>
      <c r="BD108" s="142"/>
      <c r="BE108" s="142"/>
    </row>
    <row r="109" spans="1:57" x14ac:dyDescent="0.25">
      <c r="A109" s="107"/>
      <c r="B109" s="107"/>
      <c r="C109" s="107"/>
      <c r="D109" s="107" t="s">
        <v>1665</v>
      </c>
      <c r="E109" s="107"/>
      <c r="F109" s="108">
        <v>187</v>
      </c>
      <c r="G109" s="109" t="s">
        <v>1666</v>
      </c>
      <c r="H109" s="110">
        <v>2</v>
      </c>
      <c r="I109" s="111">
        <v>15</v>
      </c>
      <c r="J109" s="111">
        <v>30</v>
      </c>
      <c r="K109" s="111"/>
      <c r="L109" s="112">
        <v>0</v>
      </c>
      <c r="M109" s="140" t="s">
        <v>2</v>
      </c>
      <c r="N109" s="141"/>
      <c r="O109" s="141" t="s">
        <v>1580</v>
      </c>
      <c r="P109" s="113" t="s">
        <v>1581</v>
      </c>
      <c r="Q109" s="138" t="str">
        <f>_DL_BM</f>
        <v>TTHT</v>
      </c>
      <c r="R109" s="138" t="str">
        <f>_DL_Khoa</f>
        <v>CNTT</v>
      </c>
      <c r="S109" s="106" t="str">
        <f t="shared" si="1"/>
        <v>CNTT-TTHT</v>
      </c>
      <c r="T109" s="142"/>
      <c r="U109" s="142"/>
      <c r="V109" s="142"/>
      <c r="W109" s="142"/>
      <c r="X109" s="142"/>
      <c r="Y109" s="142"/>
      <c r="Z109" s="142"/>
      <c r="AA109" s="142"/>
      <c r="AB109" s="142"/>
      <c r="AC109" s="142"/>
      <c r="AD109" s="142"/>
      <c r="AE109" s="142"/>
      <c r="AF109" s="142"/>
      <c r="AG109" s="142"/>
      <c r="AH109" s="142"/>
      <c r="AI109" s="142"/>
      <c r="AJ109" s="142"/>
      <c r="AK109" s="142"/>
      <c r="AL109" s="142"/>
      <c r="AM109" s="142"/>
      <c r="AN109" s="142"/>
      <c r="AO109" s="142"/>
      <c r="AP109" s="142"/>
      <c r="AQ109" s="142"/>
      <c r="AR109" s="142"/>
      <c r="AS109" s="142"/>
      <c r="AT109" s="142"/>
      <c r="AU109" s="142"/>
      <c r="AV109" s="142"/>
      <c r="AW109" s="142"/>
      <c r="AX109" s="142"/>
      <c r="AY109" s="142" t="s">
        <v>20</v>
      </c>
      <c r="AZ109" s="142"/>
      <c r="BA109" s="142"/>
      <c r="BB109" s="142"/>
      <c r="BC109" s="142"/>
      <c r="BD109" s="142"/>
      <c r="BE109" s="142"/>
    </row>
    <row r="110" spans="1:57" x14ac:dyDescent="0.25">
      <c r="A110" s="107"/>
      <c r="B110" s="107"/>
      <c r="C110" s="107"/>
      <c r="D110" s="107" t="s">
        <v>1664</v>
      </c>
      <c r="E110" s="107"/>
      <c r="F110" s="108">
        <v>186</v>
      </c>
      <c r="G110" s="109" t="s">
        <v>403</v>
      </c>
      <c r="H110" s="110">
        <v>2</v>
      </c>
      <c r="I110" s="111">
        <v>15</v>
      </c>
      <c r="J110" s="111">
        <v>30</v>
      </c>
      <c r="K110" s="111"/>
      <c r="L110" s="112">
        <v>0</v>
      </c>
      <c r="M110" s="140" t="s">
        <v>2</v>
      </c>
      <c r="N110" s="141"/>
      <c r="O110" s="141" t="s">
        <v>1580</v>
      </c>
      <c r="P110" s="113" t="s">
        <v>1581</v>
      </c>
      <c r="Q110" s="138" t="str">
        <f>_DL_BM</f>
        <v>TTHT</v>
      </c>
      <c r="R110" s="138" t="str">
        <f>_DL_Khoa</f>
        <v>CNTT</v>
      </c>
      <c r="S110" s="106" t="str">
        <f t="shared" si="1"/>
        <v>CNTT-TTHT</v>
      </c>
      <c r="T110" s="142"/>
      <c r="U110" s="142"/>
      <c r="V110" s="142"/>
      <c r="W110" s="142"/>
      <c r="X110" s="142"/>
      <c r="Y110" s="142"/>
      <c r="Z110" s="142"/>
      <c r="AA110" s="142"/>
      <c r="AB110" s="142"/>
      <c r="AC110" s="142"/>
      <c r="AD110" s="142"/>
      <c r="AE110" s="142"/>
      <c r="AF110" s="142"/>
      <c r="AG110" s="142"/>
      <c r="AH110" s="142"/>
      <c r="AI110" s="142"/>
      <c r="AJ110" s="142"/>
      <c r="AK110" s="142"/>
      <c r="AL110" s="142"/>
      <c r="AM110" s="142"/>
      <c r="AN110" s="142"/>
      <c r="AO110" s="142"/>
      <c r="AP110" s="142"/>
      <c r="AQ110" s="142"/>
      <c r="AR110" s="142"/>
      <c r="AS110" s="142"/>
      <c r="AT110" s="142"/>
      <c r="AU110" s="142"/>
      <c r="AV110" s="142"/>
      <c r="AW110" s="142"/>
      <c r="AX110" s="142"/>
      <c r="AY110" s="142" t="s">
        <v>20</v>
      </c>
      <c r="AZ110" s="142"/>
      <c r="BA110" s="142"/>
      <c r="BB110" s="142"/>
      <c r="BC110" s="142"/>
      <c r="BD110" s="142"/>
      <c r="BE110" s="142"/>
    </row>
    <row r="111" spans="1:57" x14ac:dyDescent="0.25">
      <c r="A111" s="107" t="s">
        <v>396</v>
      </c>
      <c r="B111" s="107" t="s">
        <v>396</v>
      </c>
      <c r="C111" s="107"/>
      <c r="D111" s="107"/>
      <c r="E111" s="107"/>
      <c r="F111" s="108">
        <v>178</v>
      </c>
      <c r="G111" s="109" t="s">
        <v>1656</v>
      </c>
      <c r="H111" s="110">
        <v>3</v>
      </c>
      <c r="I111" s="111">
        <v>30</v>
      </c>
      <c r="J111" s="111">
        <v>30</v>
      </c>
      <c r="K111" s="111"/>
      <c r="L111" s="112">
        <v>0</v>
      </c>
      <c r="M111" s="140" t="s">
        <v>2</v>
      </c>
      <c r="N111" s="141"/>
      <c r="O111" s="141" t="s">
        <v>1580</v>
      </c>
      <c r="P111" s="113" t="s">
        <v>1581</v>
      </c>
      <c r="Q111" s="138" t="str">
        <f>_DL_BM</f>
        <v>TTHT</v>
      </c>
      <c r="R111" s="138" t="str">
        <f>_DL_Khoa</f>
        <v>CNTT</v>
      </c>
      <c r="S111" s="106" t="str">
        <f t="shared" si="1"/>
        <v>CNTT-TTHT</v>
      </c>
      <c r="T111" s="142"/>
      <c r="U111" s="142"/>
      <c r="V111" s="142"/>
      <c r="W111" s="142"/>
      <c r="X111" s="142"/>
      <c r="Y111" s="142"/>
      <c r="Z111" s="142"/>
      <c r="AA111" s="142"/>
      <c r="AB111" s="142"/>
      <c r="AC111" s="142"/>
      <c r="AD111" s="142"/>
      <c r="AE111" s="142" t="s">
        <v>20</v>
      </c>
      <c r="AF111" s="142" t="s">
        <v>20</v>
      </c>
      <c r="AG111" s="142"/>
      <c r="AH111" s="142"/>
      <c r="AI111" s="142"/>
      <c r="AJ111" s="142"/>
      <c r="AK111" s="142"/>
      <c r="AL111" s="142"/>
      <c r="AM111" s="142"/>
      <c r="AN111" s="142"/>
      <c r="AO111" s="142"/>
      <c r="AP111" s="142"/>
      <c r="AQ111" s="142"/>
      <c r="AR111" s="142"/>
      <c r="AS111" s="142"/>
      <c r="AT111" s="142"/>
      <c r="AU111" s="142"/>
      <c r="AV111" s="142"/>
      <c r="AW111" s="142"/>
      <c r="AX111" s="142"/>
      <c r="AY111" s="142"/>
      <c r="AZ111" s="142"/>
      <c r="BA111" s="142"/>
      <c r="BB111" s="142"/>
      <c r="BC111" s="142"/>
      <c r="BD111" s="142"/>
      <c r="BE111" s="142"/>
    </row>
    <row r="112" spans="1:57" x14ac:dyDescent="0.25">
      <c r="A112" s="107"/>
      <c r="B112" s="107"/>
      <c r="C112" s="107"/>
      <c r="D112" s="107" t="s">
        <v>1688</v>
      </c>
      <c r="E112" s="107"/>
      <c r="F112" s="108">
        <v>247</v>
      </c>
      <c r="G112" s="109" t="s">
        <v>1656</v>
      </c>
      <c r="H112" s="110">
        <v>2</v>
      </c>
      <c r="I112" s="111">
        <v>30</v>
      </c>
      <c r="J112" s="111"/>
      <c r="K112" s="111"/>
      <c r="L112" s="112">
        <v>0</v>
      </c>
      <c r="M112" s="140" t="s">
        <v>2</v>
      </c>
      <c r="N112" s="141"/>
      <c r="O112" s="141" t="s">
        <v>1580</v>
      </c>
      <c r="P112" s="113" t="s">
        <v>1581</v>
      </c>
      <c r="Q112" s="138" t="str">
        <f>_DL_BM</f>
        <v>TTHT</v>
      </c>
      <c r="R112" s="138" t="str">
        <f>_DL_Khoa</f>
        <v>CNTT</v>
      </c>
      <c r="S112" s="106" t="str">
        <f t="shared" si="1"/>
        <v>CNTT-TTHT</v>
      </c>
      <c r="T112" s="142"/>
      <c r="U112" s="142"/>
      <c r="V112" s="142"/>
      <c r="W112" s="142"/>
      <c r="X112" s="142"/>
      <c r="Y112" s="142"/>
      <c r="Z112" s="142"/>
      <c r="AA112" s="142"/>
      <c r="AB112" s="142"/>
      <c r="AC112" s="142"/>
      <c r="AD112" s="142"/>
      <c r="AE112" s="142"/>
      <c r="AF112" s="142"/>
      <c r="AG112" s="142"/>
      <c r="AH112" s="142"/>
      <c r="AI112" s="142"/>
      <c r="AJ112" s="142"/>
      <c r="AK112" s="142"/>
      <c r="AL112" s="142"/>
      <c r="AM112" s="142"/>
      <c r="AN112" s="142"/>
      <c r="AO112" s="142"/>
      <c r="AP112" s="142"/>
      <c r="AQ112" s="142"/>
      <c r="AR112" s="142"/>
      <c r="AS112" s="142"/>
      <c r="AT112" s="142"/>
      <c r="AU112" s="142"/>
      <c r="AV112" s="142"/>
      <c r="AW112" s="142"/>
      <c r="AX112" s="142"/>
      <c r="AY112" s="142" t="s">
        <v>21</v>
      </c>
      <c r="AZ112" s="142"/>
      <c r="BA112" s="142"/>
      <c r="BB112" s="142"/>
      <c r="BC112" s="142"/>
      <c r="BD112" s="142"/>
      <c r="BE112" s="142"/>
    </row>
    <row r="113" spans="1:57" x14ac:dyDescent="0.25">
      <c r="A113" s="107" t="s">
        <v>1653</v>
      </c>
      <c r="B113" s="107"/>
      <c r="C113" s="107"/>
      <c r="D113" s="107"/>
      <c r="E113" s="107"/>
      <c r="F113" s="108">
        <v>176</v>
      </c>
      <c r="G113" s="109" t="s">
        <v>1654</v>
      </c>
      <c r="H113" s="110">
        <v>3</v>
      </c>
      <c r="I113" s="111">
        <v>30</v>
      </c>
      <c r="J113" s="111">
        <v>30</v>
      </c>
      <c r="K113" s="111"/>
      <c r="L113" s="112">
        <v>0</v>
      </c>
      <c r="M113" s="140" t="s">
        <v>1511</v>
      </c>
      <c r="N113" s="141"/>
      <c r="O113" s="141" t="s">
        <v>1580</v>
      </c>
      <c r="P113" s="113" t="s">
        <v>1581</v>
      </c>
      <c r="Q113" s="138" t="str">
        <f>_DL_BM</f>
        <v>TTHT</v>
      </c>
      <c r="R113" s="138" t="str">
        <f>_DL_Khoa</f>
        <v>CNTT</v>
      </c>
      <c r="S113" s="106" t="str">
        <f t="shared" si="1"/>
        <v>CNTT-TTHT</v>
      </c>
      <c r="T113" s="142"/>
      <c r="U113" s="142"/>
      <c r="V113" s="142"/>
      <c r="W113" s="142"/>
      <c r="X113" s="142"/>
      <c r="Y113" s="142"/>
      <c r="Z113" s="142"/>
      <c r="AA113" s="142"/>
      <c r="AB113" s="142"/>
      <c r="AC113" s="142"/>
      <c r="AD113" s="142"/>
      <c r="AE113" s="142"/>
      <c r="AF113" s="142" t="s">
        <v>20</v>
      </c>
      <c r="AG113" s="142"/>
      <c r="AH113" s="142"/>
      <c r="AI113" s="142"/>
      <c r="AJ113" s="142"/>
      <c r="AK113" s="142"/>
      <c r="AL113" s="142"/>
      <c r="AM113" s="142"/>
      <c r="AN113" s="142"/>
      <c r="AO113" s="142"/>
      <c r="AP113" s="142"/>
      <c r="AQ113" s="142"/>
      <c r="AR113" s="142"/>
      <c r="AS113" s="142"/>
      <c r="AT113" s="142"/>
      <c r="AU113" s="142"/>
      <c r="AV113" s="142"/>
      <c r="AW113" s="142"/>
      <c r="AX113" s="142"/>
      <c r="AY113" s="142"/>
      <c r="AZ113" s="142"/>
      <c r="BA113" s="142"/>
      <c r="BB113" s="142"/>
      <c r="BC113" s="142"/>
      <c r="BD113" s="142"/>
      <c r="BE113" s="142"/>
    </row>
    <row r="114" spans="1:57" x14ac:dyDescent="0.25">
      <c r="A114" s="107"/>
      <c r="B114" s="107"/>
      <c r="C114" s="107"/>
      <c r="D114" s="107" t="s">
        <v>1669</v>
      </c>
      <c r="E114" s="107"/>
      <c r="F114" s="108">
        <v>190</v>
      </c>
      <c r="G114" s="109" t="s">
        <v>1670</v>
      </c>
      <c r="H114" s="110">
        <v>3</v>
      </c>
      <c r="I114" s="111">
        <v>30</v>
      </c>
      <c r="J114" s="111">
        <v>30</v>
      </c>
      <c r="K114" s="111"/>
      <c r="L114" s="112">
        <v>0</v>
      </c>
      <c r="M114" s="140" t="s">
        <v>2</v>
      </c>
      <c r="N114" s="141"/>
      <c r="O114" s="141" t="s">
        <v>1580</v>
      </c>
      <c r="P114" s="113" t="s">
        <v>1581</v>
      </c>
      <c r="Q114" s="138" t="str">
        <f>_DL_BM</f>
        <v>TTHT</v>
      </c>
      <c r="R114" s="138" t="str">
        <f>_DL_Khoa</f>
        <v>CNTT</v>
      </c>
      <c r="S114" s="106" t="str">
        <f t="shared" si="1"/>
        <v>CNTT-TTHT</v>
      </c>
      <c r="T114" s="142"/>
      <c r="U114" s="142"/>
      <c r="V114" s="142"/>
      <c r="W114" s="142"/>
      <c r="X114" s="142"/>
      <c r="Y114" s="142"/>
      <c r="Z114" s="142"/>
      <c r="AA114" s="142"/>
      <c r="AB114" s="142"/>
      <c r="AC114" s="142"/>
      <c r="AD114" s="142"/>
      <c r="AE114" s="142"/>
      <c r="AF114" s="142"/>
      <c r="AG114" s="142"/>
      <c r="AH114" s="142"/>
      <c r="AI114" s="142"/>
      <c r="AJ114" s="142"/>
      <c r="AK114" s="142"/>
      <c r="AL114" s="142"/>
      <c r="AM114" s="142"/>
      <c r="AN114" s="142"/>
      <c r="AO114" s="142"/>
      <c r="AP114" s="142"/>
      <c r="AQ114" s="142"/>
      <c r="AR114" s="142"/>
      <c r="AS114" s="142"/>
      <c r="AT114" s="142"/>
      <c r="AU114" s="142"/>
      <c r="AV114" s="142"/>
      <c r="AW114" s="142"/>
      <c r="AX114" s="142"/>
      <c r="AY114" s="142" t="s">
        <v>20</v>
      </c>
      <c r="AZ114" s="142"/>
      <c r="BA114" s="142"/>
      <c r="BB114" s="142"/>
      <c r="BC114" s="142"/>
      <c r="BD114" s="142"/>
      <c r="BE114" s="142"/>
    </row>
    <row r="115" spans="1:57" x14ac:dyDescent="0.25">
      <c r="A115" s="107" t="s">
        <v>1655</v>
      </c>
      <c r="B115" s="107"/>
      <c r="C115" s="107"/>
      <c r="D115" s="107"/>
      <c r="E115" s="107"/>
      <c r="F115" s="108">
        <v>177</v>
      </c>
      <c r="G115" s="109" t="s">
        <v>395</v>
      </c>
      <c r="H115" s="110">
        <v>2</v>
      </c>
      <c r="I115" s="111">
        <v>30</v>
      </c>
      <c r="J115" s="111"/>
      <c r="K115" s="111"/>
      <c r="L115" s="112">
        <v>0</v>
      </c>
      <c r="M115" s="140" t="s">
        <v>2</v>
      </c>
      <c r="N115" s="141"/>
      <c r="O115" s="141" t="s">
        <v>1580</v>
      </c>
      <c r="P115" s="113" t="s">
        <v>1581</v>
      </c>
      <c r="Q115" s="138" t="str">
        <f>_DL_BM</f>
        <v>TTHT</v>
      </c>
      <c r="R115" s="138" t="str">
        <f>_DL_Khoa</f>
        <v>CNTT</v>
      </c>
      <c r="S115" s="106" t="str">
        <f t="shared" si="1"/>
        <v>CNTT-TTHT</v>
      </c>
      <c r="T115" s="142"/>
      <c r="U115" s="142"/>
      <c r="V115" s="142"/>
      <c r="W115" s="142"/>
      <c r="X115" s="142"/>
      <c r="Y115" s="142"/>
      <c r="Z115" s="142"/>
      <c r="AA115" s="142"/>
      <c r="AB115" s="142"/>
      <c r="AC115" s="142"/>
      <c r="AD115" s="142"/>
      <c r="AE115" s="142"/>
      <c r="AF115" s="142" t="s">
        <v>20</v>
      </c>
      <c r="AG115" s="142"/>
      <c r="AH115" s="142"/>
      <c r="AI115" s="142"/>
      <c r="AJ115" s="142"/>
      <c r="AK115" s="142"/>
      <c r="AL115" s="142"/>
      <c r="AM115" s="142"/>
      <c r="AN115" s="142"/>
      <c r="AO115" s="142"/>
      <c r="AP115" s="142"/>
      <c r="AQ115" s="142"/>
      <c r="AR115" s="142"/>
      <c r="AS115" s="142"/>
      <c r="AT115" s="142"/>
      <c r="AU115" s="142"/>
      <c r="AV115" s="142"/>
      <c r="AW115" s="142"/>
      <c r="AX115" s="142"/>
      <c r="AY115" s="142"/>
      <c r="AZ115" s="142"/>
      <c r="BA115" s="142"/>
      <c r="BB115" s="142"/>
      <c r="BC115" s="142"/>
      <c r="BD115" s="142"/>
      <c r="BE115" s="142"/>
    </row>
    <row r="116" spans="1:57" x14ac:dyDescent="0.25">
      <c r="A116" s="107" t="s">
        <v>390</v>
      </c>
      <c r="B116" s="107"/>
      <c r="C116" s="107"/>
      <c r="D116" s="107" t="s">
        <v>391</v>
      </c>
      <c r="E116" s="107"/>
      <c r="F116" s="108">
        <v>173</v>
      </c>
      <c r="G116" s="109" t="s">
        <v>392</v>
      </c>
      <c r="H116" s="110">
        <v>3</v>
      </c>
      <c r="I116" s="111">
        <v>30</v>
      </c>
      <c r="J116" s="111">
        <v>30</v>
      </c>
      <c r="K116" s="111"/>
      <c r="L116" s="112">
        <v>0</v>
      </c>
      <c r="M116" s="140" t="s">
        <v>2</v>
      </c>
      <c r="N116" s="141"/>
      <c r="O116" s="141" t="s">
        <v>1580</v>
      </c>
      <c r="P116" s="113" t="s">
        <v>1581</v>
      </c>
      <c r="Q116" s="138" t="str">
        <f>_DL_BM</f>
        <v>TTHT</v>
      </c>
      <c r="R116" s="138" t="str">
        <f>_DL_Khoa</f>
        <v>CNTT</v>
      </c>
      <c r="S116" s="106" t="str">
        <f t="shared" si="1"/>
        <v>CNTT-TTHT</v>
      </c>
      <c r="T116" s="142"/>
      <c r="U116" s="142"/>
      <c r="V116" s="142"/>
      <c r="W116" s="142"/>
      <c r="X116" s="142"/>
      <c r="Y116" s="142"/>
      <c r="Z116" s="142"/>
      <c r="AA116" s="142"/>
      <c r="AB116" s="142"/>
      <c r="AC116" s="142"/>
      <c r="AD116" s="142"/>
      <c r="AE116" s="142" t="s">
        <v>20</v>
      </c>
      <c r="AF116" s="142" t="s">
        <v>20</v>
      </c>
      <c r="AG116" s="142"/>
      <c r="AH116" s="142"/>
      <c r="AI116" s="142"/>
      <c r="AJ116" s="142"/>
      <c r="AK116" s="142"/>
      <c r="AL116" s="142"/>
      <c r="AM116" s="142"/>
      <c r="AN116" s="142"/>
      <c r="AO116" s="142"/>
      <c r="AP116" s="142"/>
      <c r="AQ116" s="142"/>
      <c r="AR116" s="142"/>
      <c r="AS116" s="142"/>
      <c r="AT116" s="142"/>
      <c r="AU116" s="142"/>
      <c r="AV116" s="142"/>
      <c r="AW116" s="142"/>
      <c r="AX116" s="142" t="s">
        <v>20</v>
      </c>
      <c r="AY116" s="142"/>
      <c r="AZ116" s="142"/>
      <c r="BA116" s="142"/>
      <c r="BB116" s="142"/>
      <c r="BC116" s="142"/>
      <c r="BD116" s="142"/>
      <c r="BE116" s="142"/>
    </row>
    <row r="117" spans="1:57" x14ac:dyDescent="0.25">
      <c r="A117" s="107"/>
      <c r="B117" s="107"/>
      <c r="C117" s="107"/>
      <c r="D117" s="107" t="s">
        <v>1663</v>
      </c>
      <c r="E117" s="107"/>
      <c r="F117" s="108">
        <v>185</v>
      </c>
      <c r="G117" s="109" t="s">
        <v>402</v>
      </c>
      <c r="H117" s="110">
        <v>3</v>
      </c>
      <c r="I117" s="111">
        <v>30</v>
      </c>
      <c r="J117" s="111">
        <v>30</v>
      </c>
      <c r="K117" s="111"/>
      <c r="L117" s="112">
        <v>0</v>
      </c>
      <c r="M117" s="140" t="s">
        <v>2</v>
      </c>
      <c r="N117" s="141"/>
      <c r="O117" s="141" t="s">
        <v>1580</v>
      </c>
      <c r="P117" s="113" t="s">
        <v>1581</v>
      </c>
      <c r="Q117" s="138" t="str">
        <f>_DL_BM</f>
        <v>TTHT</v>
      </c>
      <c r="R117" s="138" t="str">
        <f>_DL_Khoa</f>
        <v>CNTT</v>
      </c>
      <c r="S117" s="106" t="str">
        <f t="shared" si="1"/>
        <v>CNTT-TTHT</v>
      </c>
      <c r="T117" s="142"/>
      <c r="U117" s="142"/>
      <c r="V117" s="142"/>
      <c r="W117" s="142"/>
      <c r="X117" s="142"/>
      <c r="Y117" s="142"/>
      <c r="Z117" s="142"/>
      <c r="AA117" s="142"/>
      <c r="AB117" s="142"/>
      <c r="AC117" s="142"/>
      <c r="AD117" s="142"/>
      <c r="AE117" s="142"/>
      <c r="AF117" s="142"/>
      <c r="AG117" s="142"/>
      <c r="AH117" s="142"/>
      <c r="AI117" s="142"/>
      <c r="AJ117" s="142"/>
      <c r="AK117" s="142"/>
      <c r="AL117" s="142"/>
      <c r="AM117" s="142"/>
      <c r="AN117" s="142"/>
      <c r="AO117" s="142"/>
      <c r="AP117" s="142"/>
      <c r="AQ117" s="142"/>
      <c r="AR117" s="142"/>
      <c r="AS117" s="142"/>
      <c r="AT117" s="142"/>
      <c r="AU117" s="142"/>
      <c r="AV117" s="142"/>
      <c r="AW117" s="142"/>
      <c r="AX117" s="142"/>
      <c r="AY117" s="142" t="s">
        <v>20</v>
      </c>
      <c r="AZ117" s="142"/>
      <c r="BA117" s="142"/>
      <c r="BB117" s="142"/>
      <c r="BC117" s="142"/>
      <c r="BD117" s="142"/>
      <c r="BE117" s="142"/>
    </row>
    <row r="118" spans="1:57" x14ac:dyDescent="0.25">
      <c r="A118" s="107" t="s">
        <v>1053</v>
      </c>
      <c r="B118" s="107"/>
      <c r="C118" s="107"/>
      <c r="D118" s="107"/>
      <c r="E118" s="107"/>
      <c r="F118" s="108">
        <v>532</v>
      </c>
      <c r="G118" s="109" t="s">
        <v>1054</v>
      </c>
      <c r="H118" s="110">
        <v>3</v>
      </c>
      <c r="I118" s="111">
        <v>30</v>
      </c>
      <c r="J118" s="111">
        <v>30</v>
      </c>
      <c r="K118" s="111"/>
      <c r="L118" s="112">
        <v>0</v>
      </c>
      <c r="M118" s="140" t="s">
        <v>1511</v>
      </c>
      <c r="N118" s="141"/>
      <c r="O118" s="141" t="s">
        <v>1580</v>
      </c>
      <c r="P118" s="113" t="s">
        <v>1581</v>
      </c>
      <c r="Q118" s="138" t="str">
        <f>_DL_BM</f>
        <v>TTHT</v>
      </c>
      <c r="R118" s="138" t="str">
        <f>_DL_Khoa</f>
        <v>CNTT</v>
      </c>
      <c r="S118" s="106" t="str">
        <f t="shared" si="1"/>
        <v>CNTT-TTHT</v>
      </c>
      <c r="T118" s="142"/>
      <c r="U118" s="142"/>
      <c r="V118" s="142"/>
      <c r="W118" s="142"/>
      <c r="X118" s="142"/>
      <c r="Y118" s="142"/>
      <c r="Z118" s="142"/>
      <c r="AA118" s="142"/>
      <c r="AB118" s="142"/>
      <c r="AC118" s="142"/>
      <c r="AD118" s="142"/>
      <c r="AE118" s="142"/>
      <c r="AF118" s="142" t="s">
        <v>20</v>
      </c>
      <c r="AG118" s="142"/>
      <c r="AH118" s="142"/>
      <c r="AI118" s="142"/>
      <c r="AJ118" s="142"/>
      <c r="AK118" s="142"/>
      <c r="AL118" s="142"/>
      <c r="AM118" s="142"/>
      <c r="AN118" s="142"/>
      <c r="AO118" s="142"/>
      <c r="AP118" s="142"/>
      <c r="AQ118" s="142"/>
      <c r="AR118" s="142"/>
      <c r="AS118" s="142"/>
      <c r="AT118" s="142"/>
      <c r="AU118" s="142"/>
      <c r="AV118" s="142"/>
      <c r="AW118" s="142"/>
      <c r="AX118" s="142"/>
      <c r="AY118" s="142"/>
      <c r="AZ118" s="142"/>
      <c r="BA118" s="142"/>
      <c r="BB118" s="142"/>
      <c r="BC118" s="142"/>
      <c r="BD118" s="142"/>
      <c r="BE118" s="142"/>
    </row>
    <row r="119" spans="1:57" x14ac:dyDescent="0.25">
      <c r="A119" s="107" t="s">
        <v>1652</v>
      </c>
      <c r="B119" s="107"/>
      <c r="C119" s="107"/>
      <c r="D119" s="107"/>
      <c r="E119" s="107"/>
      <c r="F119" s="108">
        <v>172</v>
      </c>
      <c r="G119" s="109" t="s">
        <v>389</v>
      </c>
      <c r="H119" s="110">
        <v>3</v>
      </c>
      <c r="I119" s="111">
        <v>45</v>
      </c>
      <c r="J119" s="111"/>
      <c r="K119" s="111"/>
      <c r="L119" s="112">
        <v>0</v>
      </c>
      <c r="M119" s="143" t="s">
        <v>1484</v>
      </c>
      <c r="N119" s="141">
        <v>60</v>
      </c>
      <c r="O119" s="141" t="s">
        <v>1580</v>
      </c>
      <c r="P119" s="113" t="s">
        <v>1581</v>
      </c>
      <c r="Q119" s="138" t="str">
        <f>_DL_BM</f>
        <v>TTHT</v>
      </c>
      <c r="R119" s="138" t="str">
        <f>_DL_Khoa</f>
        <v>CNTT</v>
      </c>
      <c r="S119" s="106" t="str">
        <f t="shared" si="1"/>
        <v>CNTT-TTHT</v>
      </c>
      <c r="T119" s="142"/>
      <c r="U119" s="142"/>
      <c r="V119" s="142"/>
      <c r="W119" s="142"/>
      <c r="X119" s="142"/>
      <c r="Y119" s="142"/>
      <c r="Z119" s="142"/>
      <c r="AA119" s="142"/>
      <c r="AB119" s="142"/>
      <c r="AC119" s="142"/>
      <c r="AD119" s="142"/>
      <c r="AE119" s="142"/>
      <c r="AF119" s="142" t="s">
        <v>20</v>
      </c>
      <c r="AG119" s="142"/>
      <c r="AH119" s="142"/>
      <c r="AI119" s="142"/>
      <c r="AJ119" s="142"/>
      <c r="AK119" s="142"/>
      <c r="AL119" s="142"/>
      <c r="AM119" s="142"/>
      <c r="AN119" s="142"/>
      <c r="AO119" s="142"/>
      <c r="AP119" s="142"/>
      <c r="AQ119" s="142"/>
      <c r="AR119" s="142"/>
      <c r="AS119" s="142"/>
      <c r="AT119" s="142"/>
      <c r="AU119" s="142"/>
      <c r="AV119" s="142"/>
      <c r="AW119" s="142"/>
      <c r="AX119" s="142"/>
      <c r="AY119" s="142"/>
      <c r="AZ119" s="142"/>
      <c r="BA119" s="142"/>
      <c r="BB119" s="142"/>
      <c r="BC119" s="142"/>
      <c r="BD119" s="142"/>
      <c r="BE119" s="142"/>
    </row>
    <row r="120" spans="1:57" x14ac:dyDescent="0.25">
      <c r="A120" s="107"/>
      <c r="B120" s="107"/>
      <c r="C120" s="107"/>
      <c r="D120" s="107" t="s">
        <v>1083</v>
      </c>
      <c r="E120" s="107"/>
      <c r="F120" s="108">
        <v>548</v>
      </c>
      <c r="G120" s="109" t="s">
        <v>1084</v>
      </c>
      <c r="H120" s="110">
        <v>2</v>
      </c>
      <c r="I120" s="111">
        <v>30</v>
      </c>
      <c r="J120" s="111"/>
      <c r="K120" s="111"/>
      <c r="L120" s="112">
        <v>0</v>
      </c>
      <c r="M120" s="140" t="s">
        <v>1511</v>
      </c>
      <c r="N120" s="141"/>
      <c r="O120" s="141" t="s">
        <v>1580</v>
      </c>
      <c r="P120" s="113" t="s">
        <v>1581</v>
      </c>
      <c r="Q120" s="138" t="str">
        <f>_DL_BM</f>
        <v>TTHT</v>
      </c>
      <c r="R120" s="138" t="str">
        <f>_DL_Khoa</f>
        <v>CNTT</v>
      </c>
      <c r="S120" s="106" t="str">
        <f t="shared" si="1"/>
        <v>CNTT-TTHT</v>
      </c>
      <c r="T120" s="142"/>
      <c r="U120" s="142"/>
      <c r="V120" s="142"/>
      <c r="W120" s="142"/>
      <c r="X120" s="142"/>
      <c r="Y120" s="142"/>
      <c r="Z120" s="142"/>
      <c r="AA120" s="142"/>
      <c r="AB120" s="142"/>
      <c r="AC120" s="142"/>
      <c r="AD120" s="142"/>
      <c r="AE120" s="142"/>
      <c r="AF120" s="142"/>
      <c r="AG120" s="142"/>
      <c r="AH120" s="142"/>
      <c r="AI120" s="142"/>
      <c r="AJ120" s="142"/>
      <c r="AK120" s="142"/>
      <c r="AL120" s="142"/>
      <c r="AM120" s="142"/>
      <c r="AN120" s="142"/>
      <c r="AO120" s="142"/>
      <c r="AP120" s="142"/>
      <c r="AQ120" s="142"/>
      <c r="AR120" s="142"/>
      <c r="AS120" s="142"/>
      <c r="AT120" s="142"/>
      <c r="AU120" s="142"/>
      <c r="AV120" s="142"/>
      <c r="AW120" s="142"/>
      <c r="AX120" s="142"/>
      <c r="AY120" s="142" t="s">
        <v>20</v>
      </c>
      <c r="AZ120" s="142"/>
      <c r="BA120" s="142"/>
      <c r="BB120" s="142"/>
      <c r="BC120" s="142"/>
      <c r="BD120" s="142"/>
      <c r="BE120" s="142"/>
    </row>
    <row r="121" spans="1:57" x14ac:dyDescent="0.25">
      <c r="A121" s="107"/>
      <c r="B121" s="107"/>
      <c r="C121" s="107"/>
      <c r="D121" s="107" t="s">
        <v>1080</v>
      </c>
      <c r="E121" s="107"/>
      <c r="F121" s="108">
        <v>546</v>
      </c>
      <c r="G121" s="109" t="s">
        <v>1740</v>
      </c>
      <c r="H121" s="110">
        <v>2</v>
      </c>
      <c r="I121" s="111">
        <v>30</v>
      </c>
      <c r="J121" s="111"/>
      <c r="K121" s="111"/>
      <c r="L121" s="112">
        <v>0</v>
      </c>
      <c r="M121" s="140" t="s">
        <v>1511</v>
      </c>
      <c r="N121" s="141"/>
      <c r="O121" s="141" t="s">
        <v>1580</v>
      </c>
      <c r="P121" s="113" t="s">
        <v>1581</v>
      </c>
      <c r="Q121" s="138" t="str">
        <f>_DL_BM</f>
        <v>TTHT</v>
      </c>
      <c r="R121" s="138" t="str">
        <f>_DL_Khoa</f>
        <v>CNTT</v>
      </c>
      <c r="S121" s="106" t="str">
        <f t="shared" si="1"/>
        <v>CNTT-TTHT</v>
      </c>
      <c r="T121" s="142"/>
      <c r="U121" s="142"/>
      <c r="V121" s="142"/>
      <c r="W121" s="142"/>
      <c r="X121" s="142"/>
      <c r="Y121" s="142"/>
      <c r="Z121" s="142"/>
      <c r="AA121" s="142"/>
      <c r="AB121" s="142"/>
      <c r="AC121" s="142"/>
      <c r="AD121" s="142"/>
      <c r="AE121" s="142"/>
      <c r="AF121" s="142"/>
      <c r="AG121" s="142"/>
      <c r="AH121" s="142"/>
      <c r="AI121" s="142"/>
      <c r="AJ121" s="142"/>
      <c r="AK121" s="142"/>
      <c r="AL121" s="142"/>
      <c r="AM121" s="142"/>
      <c r="AN121" s="142"/>
      <c r="AO121" s="142"/>
      <c r="AP121" s="142"/>
      <c r="AQ121" s="142"/>
      <c r="AR121" s="142"/>
      <c r="AS121" s="142"/>
      <c r="AT121" s="142"/>
      <c r="AU121" s="142"/>
      <c r="AV121" s="142"/>
      <c r="AW121" s="142"/>
      <c r="AX121" s="142"/>
      <c r="AY121" s="142" t="s">
        <v>20</v>
      </c>
      <c r="AZ121" s="142"/>
      <c r="BA121" s="142"/>
      <c r="BB121" s="142"/>
      <c r="BC121" s="142"/>
      <c r="BD121" s="142"/>
      <c r="BE121" s="142"/>
    </row>
    <row r="122" spans="1:57" x14ac:dyDescent="0.25">
      <c r="A122" s="107" t="s">
        <v>386</v>
      </c>
      <c r="B122" s="107"/>
      <c r="C122" s="107"/>
      <c r="D122" s="107" t="s">
        <v>387</v>
      </c>
      <c r="E122" s="107"/>
      <c r="F122" s="108">
        <v>171</v>
      </c>
      <c r="G122" s="109" t="s">
        <v>388</v>
      </c>
      <c r="H122" s="110">
        <v>3</v>
      </c>
      <c r="I122" s="111">
        <v>45</v>
      </c>
      <c r="J122" s="111"/>
      <c r="K122" s="111"/>
      <c r="L122" s="112">
        <v>0</v>
      </c>
      <c r="M122" s="140" t="s">
        <v>1511</v>
      </c>
      <c r="N122" s="141"/>
      <c r="O122" s="141" t="s">
        <v>1580</v>
      </c>
      <c r="P122" s="113" t="s">
        <v>1581</v>
      </c>
      <c r="Q122" s="138" t="str">
        <f>_DL_BM</f>
        <v>TTHT</v>
      </c>
      <c r="R122" s="138" t="str">
        <f>_DL_Khoa</f>
        <v>CNTT</v>
      </c>
      <c r="S122" s="106" t="str">
        <f t="shared" si="1"/>
        <v>CNTT-TTHT</v>
      </c>
      <c r="T122" s="142"/>
      <c r="U122" s="142"/>
      <c r="V122" s="142"/>
      <c r="W122" s="142"/>
      <c r="X122" s="142"/>
      <c r="Y122" s="142"/>
      <c r="Z122" s="142"/>
      <c r="AA122" s="142"/>
      <c r="AB122" s="142"/>
      <c r="AC122" s="142"/>
      <c r="AD122" s="142"/>
      <c r="AE122" s="142"/>
      <c r="AF122" s="142" t="s">
        <v>20</v>
      </c>
      <c r="AG122" s="142"/>
      <c r="AH122" s="142"/>
      <c r="AI122" s="142"/>
      <c r="AJ122" s="142"/>
      <c r="AK122" s="142"/>
      <c r="AL122" s="142"/>
      <c r="AM122" s="142"/>
      <c r="AN122" s="142"/>
      <c r="AO122" s="142"/>
      <c r="AP122" s="142"/>
      <c r="AQ122" s="142"/>
      <c r="AR122" s="142"/>
      <c r="AS122" s="142"/>
      <c r="AT122" s="142"/>
      <c r="AU122" s="142"/>
      <c r="AV122" s="142"/>
      <c r="AW122" s="142"/>
      <c r="AX122" s="142"/>
      <c r="AY122" s="142" t="s">
        <v>20</v>
      </c>
      <c r="AZ122" s="142"/>
      <c r="BA122" s="142"/>
      <c r="BB122" s="142"/>
      <c r="BC122" s="142"/>
      <c r="BD122" s="142"/>
      <c r="BE122" s="142"/>
    </row>
    <row r="123" spans="1:57" x14ac:dyDescent="0.25">
      <c r="A123" s="107" t="s">
        <v>1684</v>
      </c>
      <c r="B123" s="107"/>
      <c r="C123" s="107"/>
      <c r="D123" s="107"/>
      <c r="E123" s="107"/>
      <c r="F123" s="108">
        <v>243</v>
      </c>
      <c r="G123" s="109" t="s">
        <v>522</v>
      </c>
      <c r="H123" s="110">
        <v>2</v>
      </c>
      <c r="I123" s="111">
        <v>30</v>
      </c>
      <c r="J123" s="111"/>
      <c r="K123" s="111"/>
      <c r="L123" s="112">
        <v>0</v>
      </c>
      <c r="M123" s="143" t="s">
        <v>1484</v>
      </c>
      <c r="N123" s="141">
        <v>60</v>
      </c>
      <c r="O123" s="141" t="s">
        <v>1580</v>
      </c>
      <c r="P123" s="113" t="s">
        <v>1581</v>
      </c>
      <c r="Q123" s="138" t="str">
        <f>_DL_BM</f>
        <v>TTHT</v>
      </c>
      <c r="R123" s="138" t="str">
        <f>_DL_Khoa</f>
        <v>CNTT</v>
      </c>
      <c r="S123" s="106" t="str">
        <f t="shared" si="1"/>
        <v>CNTT-TTHT</v>
      </c>
      <c r="T123" s="142"/>
      <c r="U123" s="142"/>
      <c r="V123" s="142"/>
      <c r="W123" s="142"/>
      <c r="X123" s="142"/>
      <c r="Y123" s="142"/>
      <c r="Z123" s="142"/>
      <c r="AA123" s="142"/>
      <c r="AB123" s="142"/>
      <c r="AC123" s="142"/>
      <c r="AD123" s="142"/>
      <c r="AE123" s="142"/>
      <c r="AF123" s="142" t="s">
        <v>21</v>
      </c>
      <c r="AG123" s="142"/>
      <c r="AH123" s="142"/>
      <c r="AI123" s="142"/>
      <c r="AJ123" s="142"/>
      <c r="AK123" s="142"/>
      <c r="AL123" s="142"/>
      <c r="AM123" s="142"/>
      <c r="AN123" s="142"/>
      <c r="AO123" s="142"/>
      <c r="AP123" s="142"/>
      <c r="AQ123" s="142"/>
      <c r="AR123" s="142"/>
      <c r="AS123" s="142"/>
      <c r="AT123" s="142"/>
      <c r="AU123" s="142"/>
      <c r="AV123" s="142"/>
      <c r="AW123" s="142"/>
      <c r="AX123" s="142"/>
      <c r="AY123" s="142"/>
      <c r="AZ123" s="142"/>
      <c r="BA123" s="142"/>
      <c r="BB123" s="142"/>
      <c r="BC123" s="142"/>
      <c r="BD123" s="142"/>
      <c r="BE123" s="142"/>
    </row>
    <row r="124" spans="1:57" x14ac:dyDescent="0.25">
      <c r="A124" s="107" t="s">
        <v>1248</v>
      </c>
      <c r="B124" s="107"/>
      <c r="C124" s="107"/>
      <c r="D124" s="107"/>
      <c r="E124" s="107"/>
      <c r="F124" s="108">
        <v>621</v>
      </c>
      <c r="G124" s="109" t="s">
        <v>1249</v>
      </c>
      <c r="H124" s="110">
        <v>2</v>
      </c>
      <c r="I124" s="111">
        <v>30</v>
      </c>
      <c r="J124" s="111"/>
      <c r="K124" s="111"/>
      <c r="L124" s="112">
        <v>0</v>
      </c>
      <c r="M124" s="143"/>
      <c r="N124" s="141"/>
      <c r="O124" s="141" t="s">
        <v>1580</v>
      </c>
      <c r="P124" s="113" t="s">
        <v>1581</v>
      </c>
      <c r="Q124" s="138" t="str">
        <f>_DL_BM</f>
        <v>TTHT</v>
      </c>
      <c r="R124" s="138" t="str">
        <f>_DL_Khoa</f>
        <v>CNTT</v>
      </c>
      <c r="S124" s="106" t="str">
        <f t="shared" si="1"/>
        <v>CNTT-TTHT</v>
      </c>
      <c r="T124" s="142"/>
      <c r="U124" s="142"/>
      <c r="V124" s="142"/>
      <c r="W124" s="142"/>
      <c r="X124" s="142"/>
      <c r="Y124" s="142"/>
      <c r="Z124" s="142"/>
      <c r="AA124" s="142"/>
      <c r="AB124" s="142"/>
      <c r="AC124" s="142"/>
      <c r="AD124" s="142"/>
      <c r="AE124" s="142"/>
      <c r="AF124" s="142" t="s">
        <v>21</v>
      </c>
      <c r="AG124" s="142"/>
      <c r="AH124" s="142"/>
      <c r="AI124" s="142"/>
      <c r="AJ124" s="142"/>
      <c r="AK124" s="142"/>
      <c r="AL124" s="142"/>
      <c r="AM124" s="142"/>
      <c r="AN124" s="142"/>
      <c r="AO124" s="142"/>
      <c r="AP124" s="142"/>
      <c r="AQ124" s="142"/>
      <c r="AR124" s="142"/>
      <c r="AS124" s="142"/>
      <c r="AT124" s="142"/>
      <c r="AU124" s="142"/>
      <c r="AV124" s="142"/>
      <c r="AW124" s="142"/>
      <c r="AX124" s="142"/>
      <c r="AY124" s="142"/>
      <c r="AZ124" s="142"/>
      <c r="BA124" s="142"/>
      <c r="BB124" s="142"/>
      <c r="BC124" s="142"/>
      <c r="BD124" s="142"/>
      <c r="BE124" s="142"/>
    </row>
    <row r="125" spans="1:57" x14ac:dyDescent="0.25">
      <c r="A125" s="107" t="s">
        <v>1051</v>
      </c>
      <c r="B125" s="107"/>
      <c r="C125" s="107"/>
      <c r="D125" s="107"/>
      <c r="E125" s="107"/>
      <c r="F125" s="108">
        <v>531</v>
      </c>
      <c r="G125" s="109" t="s">
        <v>1052</v>
      </c>
      <c r="H125" s="110">
        <v>3</v>
      </c>
      <c r="I125" s="111">
        <v>30</v>
      </c>
      <c r="J125" s="111">
        <v>30</v>
      </c>
      <c r="K125" s="111"/>
      <c r="L125" s="112">
        <v>0</v>
      </c>
      <c r="M125" s="143"/>
      <c r="N125" s="141"/>
      <c r="O125" s="141" t="s">
        <v>1580</v>
      </c>
      <c r="P125" s="113" t="s">
        <v>1581</v>
      </c>
      <c r="Q125" s="138" t="str">
        <f>_DL_BM</f>
        <v>TTHT</v>
      </c>
      <c r="R125" s="138" t="str">
        <f>_DL_Khoa</f>
        <v>CNTT</v>
      </c>
      <c r="S125" s="106" t="str">
        <f t="shared" si="1"/>
        <v>CNTT-TTHT</v>
      </c>
      <c r="T125" s="142"/>
      <c r="U125" s="142"/>
      <c r="V125" s="142"/>
      <c r="W125" s="142"/>
      <c r="X125" s="142"/>
      <c r="Y125" s="142"/>
      <c r="Z125" s="142"/>
      <c r="AA125" s="142"/>
      <c r="AB125" s="142"/>
      <c r="AC125" s="142"/>
      <c r="AD125" s="142"/>
      <c r="AE125" s="142"/>
      <c r="AF125" s="142" t="s">
        <v>20</v>
      </c>
      <c r="AG125" s="142"/>
      <c r="AH125" s="142"/>
      <c r="AI125" s="142"/>
      <c r="AJ125" s="142"/>
      <c r="AK125" s="142"/>
      <c r="AL125" s="142"/>
      <c r="AM125" s="142"/>
      <c r="AN125" s="142"/>
      <c r="AO125" s="142"/>
      <c r="AP125" s="142"/>
      <c r="AQ125" s="142"/>
      <c r="AR125" s="142"/>
      <c r="AS125" s="142"/>
      <c r="AT125" s="142"/>
      <c r="AU125" s="142"/>
      <c r="AV125" s="142"/>
      <c r="AW125" s="142"/>
      <c r="AX125" s="142"/>
      <c r="AY125" s="142"/>
      <c r="AZ125" s="142"/>
      <c r="BA125" s="142"/>
      <c r="BB125" s="142"/>
      <c r="BC125" s="142"/>
      <c r="BD125" s="142"/>
      <c r="BE125" s="142"/>
    </row>
    <row r="126" spans="1:57" x14ac:dyDescent="0.25">
      <c r="A126" s="107" t="s">
        <v>1658</v>
      </c>
      <c r="B126" s="107"/>
      <c r="C126" s="107"/>
      <c r="D126" s="107"/>
      <c r="E126" s="107"/>
      <c r="F126" s="108">
        <v>180</v>
      </c>
      <c r="G126" s="109" t="s">
        <v>1659</v>
      </c>
      <c r="H126" s="110">
        <v>3</v>
      </c>
      <c r="I126" s="111">
        <v>30</v>
      </c>
      <c r="J126" s="111">
        <v>30</v>
      </c>
      <c r="K126" s="111"/>
      <c r="L126" s="112">
        <v>0</v>
      </c>
      <c r="M126" s="140" t="s">
        <v>1511</v>
      </c>
      <c r="N126" s="141"/>
      <c r="O126" s="141" t="s">
        <v>1580</v>
      </c>
      <c r="P126" s="113" t="s">
        <v>1581</v>
      </c>
      <c r="Q126" s="138" t="str">
        <f>_DL_BM</f>
        <v>TTHT</v>
      </c>
      <c r="R126" s="138" t="str">
        <f>_DL_Khoa</f>
        <v>CNTT</v>
      </c>
      <c r="S126" s="106" t="str">
        <f t="shared" si="1"/>
        <v>CNTT-TTHT</v>
      </c>
      <c r="T126" s="142"/>
      <c r="U126" s="142"/>
      <c r="V126" s="142"/>
      <c r="W126" s="142"/>
      <c r="X126" s="142"/>
      <c r="Y126" s="142"/>
      <c r="Z126" s="142"/>
      <c r="AA126" s="142"/>
      <c r="AB126" s="142"/>
      <c r="AC126" s="142"/>
      <c r="AD126" s="142"/>
      <c r="AE126" s="142"/>
      <c r="AF126" s="142" t="s">
        <v>20</v>
      </c>
      <c r="AG126" s="142"/>
      <c r="AH126" s="142"/>
      <c r="AI126" s="142"/>
      <c r="AJ126" s="142"/>
      <c r="AK126" s="142"/>
      <c r="AL126" s="142"/>
      <c r="AM126" s="142"/>
      <c r="AN126" s="142"/>
      <c r="AO126" s="142"/>
      <c r="AP126" s="142"/>
      <c r="AQ126" s="142"/>
      <c r="AR126" s="142"/>
      <c r="AS126" s="142"/>
      <c r="AT126" s="142"/>
      <c r="AU126" s="142"/>
      <c r="AV126" s="142"/>
      <c r="AW126" s="142"/>
      <c r="AX126" s="142"/>
      <c r="AY126" s="142"/>
      <c r="AZ126" s="142"/>
      <c r="BA126" s="142"/>
      <c r="BB126" s="142"/>
      <c r="BC126" s="142"/>
      <c r="BD126" s="142"/>
      <c r="BE126" s="142"/>
    </row>
    <row r="127" spans="1:57" x14ac:dyDescent="0.25">
      <c r="A127" s="107"/>
      <c r="B127" s="107"/>
      <c r="C127" s="107"/>
      <c r="D127" s="107" t="s">
        <v>1078</v>
      </c>
      <c r="E127" s="107"/>
      <c r="F127" s="108">
        <v>544</v>
      </c>
      <c r="G127" s="109" t="s">
        <v>1659</v>
      </c>
      <c r="H127" s="110">
        <v>3</v>
      </c>
      <c r="I127" s="111">
        <v>30</v>
      </c>
      <c r="J127" s="111">
        <v>30</v>
      </c>
      <c r="K127" s="111"/>
      <c r="L127" s="112">
        <v>0</v>
      </c>
      <c r="M127" s="143"/>
      <c r="N127" s="141"/>
      <c r="O127" s="141" t="s">
        <v>1580</v>
      </c>
      <c r="P127" s="113" t="s">
        <v>1581</v>
      </c>
      <c r="Q127" s="138" t="str">
        <f>_DL_BM</f>
        <v>TTHT</v>
      </c>
      <c r="R127" s="138" t="str">
        <f>_DL_Khoa</f>
        <v>CNTT</v>
      </c>
      <c r="S127" s="106" t="str">
        <f t="shared" si="1"/>
        <v>CNTT-TTHT</v>
      </c>
      <c r="T127" s="142"/>
      <c r="U127" s="142"/>
      <c r="V127" s="142"/>
      <c r="W127" s="142"/>
      <c r="X127" s="142"/>
      <c r="Y127" s="142"/>
      <c r="Z127" s="142"/>
      <c r="AA127" s="142"/>
      <c r="AB127" s="142"/>
      <c r="AC127" s="142"/>
      <c r="AD127" s="142"/>
      <c r="AE127" s="142"/>
      <c r="AF127" s="142"/>
      <c r="AG127" s="142"/>
      <c r="AH127" s="142"/>
      <c r="AI127" s="142"/>
      <c r="AJ127" s="142"/>
      <c r="AK127" s="142"/>
      <c r="AL127" s="142"/>
      <c r="AM127" s="142"/>
      <c r="AN127" s="142"/>
      <c r="AO127" s="142"/>
      <c r="AP127" s="142"/>
      <c r="AQ127" s="142"/>
      <c r="AR127" s="142"/>
      <c r="AS127" s="142"/>
      <c r="AT127" s="142"/>
      <c r="AU127" s="142"/>
      <c r="AV127" s="142"/>
      <c r="AW127" s="142"/>
      <c r="AX127" s="142"/>
      <c r="AY127" s="142" t="s">
        <v>20</v>
      </c>
      <c r="AZ127" s="142"/>
      <c r="BA127" s="142"/>
      <c r="BB127" s="142"/>
      <c r="BC127" s="142"/>
      <c r="BD127" s="142"/>
      <c r="BE127" s="142"/>
    </row>
    <row r="128" spans="1:57" x14ac:dyDescent="0.25">
      <c r="A128" s="107" t="s">
        <v>1043</v>
      </c>
      <c r="B128" s="107"/>
      <c r="C128" s="107"/>
      <c r="D128" s="107"/>
      <c r="E128" s="107"/>
      <c r="F128" s="108">
        <v>527</v>
      </c>
      <c r="G128" s="109" t="s">
        <v>1044</v>
      </c>
      <c r="H128" s="110">
        <v>3</v>
      </c>
      <c r="I128" s="111">
        <v>30</v>
      </c>
      <c r="J128" s="111">
        <v>30</v>
      </c>
      <c r="K128" s="111"/>
      <c r="L128" s="112">
        <v>0</v>
      </c>
      <c r="M128" s="143"/>
      <c r="N128" s="141"/>
      <c r="O128" s="141" t="s">
        <v>1580</v>
      </c>
      <c r="P128" s="113" t="s">
        <v>1581</v>
      </c>
      <c r="Q128" s="138" t="str">
        <f>_DL_BM</f>
        <v>TTHT</v>
      </c>
      <c r="R128" s="138" t="str">
        <f>_DL_Khoa</f>
        <v>CNTT</v>
      </c>
      <c r="S128" s="106" t="str">
        <f t="shared" si="1"/>
        <v>CNTT-TTHT</v>
      </c>
      <c r="T128" s="142"/>
      <c r="U128" s="142"/>
      <c r="V128" s="142"/>
      <c r="W128" s="142"/>
      <c r="X128" s="142"/>
      <c r="Y128" s="142"/>
      <c r="Z128" s="142"/>
      <c r="AA128" s="142"/>
      <c r="AB128" s="142"/>
      <c r="AC128" s="142"/>
      <c r="AD128" s="142"/>
      <c r="AE128" s="142"/>
      <c r="AF128" s="142" t="s">
        <v>20</v>
      </c>
      <c r="AG128" s="142"/>
      <c r="AH128" s="142"/>
      <c r="AI128" s="142"/>
      <c r="AJ128" s="142"/>
      <c r="AK128" s="142"/>
      <c r="AL128" s="142"/>
      <c r="AM128" s="142"/>
      <c r="AN128" s="142"/>
      <c r="AO128" s="142"/>
      <c r="AP128" s="142"/>
      <c r="AQ128" s="142"/>
      <c r="AR128" s="142"/>
      <c r="AS128" s="142"/>
      <c r="AT128" s="142"/>
      <c r="AU128" s="142"/>
      <c r="AV128" s="142"/>
      <c r="AW128" s="142"/>
      <c r="AX128" s="142"/>
      <c r="AY128" s="142"/>
      <c r="AZ128" s="142"/>
      <c r="BA128" s="142"/>
      <c r="BB128" s="142"/>
      <c r="BC128" s="142"/>
      <c r="BD128" s="142"/>
      <c r="BE128" s="142"/>
    </row>
    <row r="129" spans="1:57" x14ac:dyDescent="0.25">
      <c r="A129" s="107" t="s">
        <v>7853</v>
      </c>
      <c r="B129" s="107"/>
      <c r="C129" s="107"/>
      <c r="D129" s="107"/>
      <c r="E129" s="107"/>
      <c r="F129" s="108">
        <v>22</v>
      </c>
      <c r="G129" s="109" t="s">
        <v>72</v>
      </c>
      <c r="H129" s="110">
        <v>3</v>
      </c>
      <c r="I129" s="111">
        <v>30</v>
      </c>
      <c r="J129" s="111">
        <v>30</v>
      </c>
      <c r="K129" s="111"/>
      <c r="L129" s="112">
        <v>0</v>
      </c>
      <c r="M129" s="140" t="s">
        <v>2</v>
      </c>
      <c r="N129" s="141"/>
      <c r="O129" s="141" t="s">
        <v>1580</v>
      </c>
      <c r="P129" s="113" t="s">
        <v>1581</v>
      </c>
      <c r="Q129" s="138" t="str">
        <f>_DL_BM</f>
        <v>TTHT</v>
      </c>
      <c r="R129" s="138" t="str">
        <f>_DL_Khoa</f>
        <v>CNTT</v>
      </c>
      <c r="S129" s="106" t="str">
        <f t="shared" ref="S129" si="2">+R129&amp;"-"&amp;Q129</f>
        <v>CNTT-TTHT</v>
      </c>
      <c r="T129" s="142" t="s">
        <v>20</v>
      </c>
      <c r="U129" s="142" t="s">
        <v>20</v>
      </c>
      <c r="V129" s="142" t="s">
        <v>20</v>
      </c>
      <c r="W129" s="142" t="s">
        <v>20</v>
      </c>
      <c r="X129" s="142" t="s">
        <v>20</v>
      </c>
      <c r="Y129" s="142" t="s">
        <v>20</v>
      </c>
      <c r="Z129" s="142" t="s">
        <v>20</v>
      </c>
      <c r="AA129" s="142" t="s">
        <v>20</v>
      </c>
      <c r="AB129" s="142" t="s">
        <v>20</v>
      </c>
      <c r="AC129" s="142" t="s">
        <v>20</v>
      </c>
      <c r="AD129" s="142" t="s">
        <v>20</v>
      </c>
      <c r="AE129" s="142" t="s">
        <v>20</v>
      </c>
      <c r="AF129" s="142"/>
      <c r="AG129" s="142" t="s">
        <v>20</v>
      </c>
      <c r="AH129" s="142" t="s">
        <v>20</v>
      </c>
      <c r="AI129" s="142" t="s">
        <v>20</v>
      </c>
      <c r="AJ129" s="142" t="s">
        <v>20</v>
      </c>
      <c r="AK129" s="142" t="s">
        <v>20</v>
      </c>
      <c r="AL129" s="142" t="s">
        <v>20</v>
      </c>
      <c r="AM129" s="142"/>
      <c r="AN129" s="142" t="s">
        <v>20</v>
      </c>
      <c r="AO129" s="142" t="s">
        <v>20</v>
      </c>
      <c r="AP129" s="142" t="s">
        <v>20</v>
      </c>
      <c r="AQ129" s="142"/>
      <c r="AR129" s="142" t="s">
        <v>20</v>
      </c>
      <c r="AS129" s="142"/>
      <c r="AT129" s="142" t="s">
        <v>20</v>
      </c>
      <c r="AU129" s="142" t="s">
        <v>20</v>
      </c>
      <c r="AV129" s="142" t="s">
        <v>20</v>
      </c>
      <c r="AW129" s="142" t="s">
        <v>20</v>
      </c>
      <c r="AX129" s="142" t="s">
        <v>20</v>
      </c>
      <c r="AY129" s="142"/>
      <c r="AZ129" s="142" t="s">
        <v>20</v>
      </c>
      <c r="BA129" s="142" t="s">
        <v>20</v>
      </c>
      <c r="BB129" s="142" t="s">
        <v>20</v>
      </c>
      <c r="BC129" s="142" t="s">
        <v>20</v>
      </c>
      <c r="BD129" s="142" t="s">
        <v>20</v>
      </c>
      <c r="BE129" s="142"/>
    </row>
    <row r="130" spans="1:57" x14ac:dyDescent="0.25">
      <c r="A130" s="107" t="s">
        <v>73</v>
      </c>
      <c r="B130" s="107"/>
      <c r="C130" s="107"/>
      <c r="D130" s="107" t="s">
        <v>74</v>
      </c>
      <c r="E130" s="107"/>
      <c r="F130" s="108">
        <v>22</v>
      </c>
      <c r="G130" s="109" t="s">
        <v>72</v>
      </c>
      <c r="H130" s="110">
        <v>3</v>
      </c>
      <c r="I130" s="111">
        <v>30</v>
      </c>
      <c r="J130" s="111">
        <v>30</v>
      </c>
      <c r="K130" s="111"/>
      <c r="L130" s="112">
        <v>0</v>
      </c>
      <c r="M130" s="140" t="s">
        <v>2</v>
      </c>
      <c r="N130" s="141"/>
      <c r="O130" s="141" t="s">
        <v>1580</v>
      </c>
      <c r="P130" s="113" t="s">
        <v>1581</v>
      </c>
      <c r="Q130" s="138" t="str">
        <f>_DL_BM</f>
        <v>TTHT</v>
      </c>
      <c r="R130" s="138" t="str">
        <f>_DL_Khoa</f>
        <v>CNTT</v>
      </c>
      <c r="S130" s="106" t="str">
        <f t="shared" si="1"/>
        <v>CNTT-TTHT</v>
      </c>
      <c r="T130" s="142" t="s">
        <v>20</v>
      </c>
      <c r="U130" s="142" t="s">
        <v>20</v>
      </c>
      <c r="V130" s="142" t="s">
        <v>20</v>
      </c>
      <c r="W130" s="142" t="s">
        <v>20</v>
      </c>
      <c r="X130" s="142" t="s">
        <v>20</v>
      </c>
      <c r="Y130" s="142" t="s">
        <v>20</v>
      </c>
      <c r="Z130" s="142" t="s">
        <v>20</v>
      </c>
      <c r="AA130" s="142" t="s">
        <v>20</v>
      </c>
      <c r="AB130" s="142" t="s">
        <v>20</v>
      </c>
      <c r="AC130" s="142" t="s">
        <v>20</v>
      </c>
      <c r="AD130" s="142" t="s">
        <v>20</v>
      </c>
      <c r="AE130" s="142" t="s">
        <v>20</v>
      </c>
      <c r="AF130" s="142"/>
      <c r="AG130" s="142" t="s">
        <v>20</v>
      </c>
      <c r="AH130" s="142" t="s">
        <v>20</v>
      </c>
      <c r="AI130" s="142" t="s">
        <v>20</v>
      </c>
      <c r="AJ130" s="142" t="s">
        <v>20</v>
      </c>
      <c r="AK130" s="142" t="s">
        <v>20</v>
      </c>
      <c r="AL130" s="142" t="s">
        <v>20</v>
      </c>
      <c r="AM130" s="142"/>
      <c r="AN130" s="142" t="s">
        <v>20</v>
      </c>
      <c r="AO130" s="142" t="s">
        <v>20</v>
      </c>
      <c r="AP130" s="142" t="s">
        <v>20</v>
      </c>
      <c r="AQ130" s="142"/>
      <c r="AR130" s="142" t="s">
        <v>20</v>
      </c>
      <c r="AS130" s="142"/>
      <c r="AT130" s="142" t="s">
        <v>20</v>
      </c>
      <c r="AU130" s="142" t="s">
        <v>20</v>
      </c>
      <c r="AV130" s="142" t="s">
        <v>20</v>
      </c>
      <c r="AW130" s="142" t="s">
        <v>20</v>
      </c>
      <c r="AX130" s="142" t="s">
        <v>20</v>
      </c>
      <c r="AY130" s="142"/>
      <c r="AZ130" s="142" t="s">
        <v>20</v>
      </c>
      <c r="BA130" s="142" t="s">
        <v>20</v>
      </c>
      <c r="BB130" s="142" t="s">
        <v>20</v>
      </c>
      <c r="BC130" s="142" t="s">
        <v>20</v>
      </c>
      <c r="BD130" s="142" t="s">
        <v>20</v>
      </c>
      <c r="BE130" s="142"/>
    </row>
    <row r="131" spans="1:57" x14ac:dyDescent="0.25">
      <c r="A131" s="107" t="s">
        <v>75</v>
      </c>
      <c r="B131" s="107"/>
      <c r="C131" s="107"/>
      <c r="D131" s="107" t="s">
        <v>76</v>
      </c>
      <c r="E131" s="107"/>
      <c r="F131" s="108">
        <v>23</v>
      </c>
      <c r="G131" s="109" t="s">
        <v>72</v>
      </c>
      <c r="H131" s="110">
        <v>3</v>
      </c>
      <c r="I131" s="111">
        <v>30</v>
      </c>
      <c r="J131" s="111">
        <v>30</v>
      </c>
      <c r="K131" s="111"/>
      <c r="L131" s="112">
        <v>0</v>
      </c>
      <c r="M131" s="140" t="s">
        <v>2</v>
      </c>
      <c r="N131" s="141"/>
      <c r="O131" s="141" t="s">
        <v>1580</v>
      </c>
      <c r="P131" s="113" t="s">
        <v>1581</v>
      </c>
      <c r="Q131" s="138" t="str">
        <f>_DL_BM</f>
        <v>TTHT</v>
      </c>
      <c r="R131" s="138" t="str">
        <f>_DL_Khoa</f>
        <v>CNTT</v>
      </c>
      <c r="S131" s="106" t="str">
        <f t="shared" si="1"/>
        <v>CNTT-TTHT</v>
      </c>
      <c r="T131" s="142"/>
      <c r="U131" s="142"/>
      <c r="V131" s="142"/>
      <c r="W131" s="142"/>
      <c r="X131" s="142"/>
      <c r="Y131" s="142"/>
      <c r="Z131" s="142"/>
      <c r="AA131" s="142"/>
      <c r="AB131" s="142"/>
      <c r="AC131" s="142"/>
      <c r="AD131" s="142"/>
      <c r="AE131" s="142"/>
      <c r="AF131" s="142" t="s">
        <v>20</v>
      </c>
      <c r="AG131" s="142"/>
      <c r="AH131" s="142"/>
      <c r="AI131" s="142"/>
      <c r="AJ131" s="142"/>
      <c r="AK131" s="142"/>
      <c r="AL131" s="142"/>
      <c r="AM131" s="142"/>
      <c r="AN131" s="142"/>
      <c r="AO131" s="142"/>
      <c r="AP131" s="142"/>
      <c r="AQ131" s="142"/>
      <c r="AR131" s="142"/>
      <c r="AS131" s="142"/>
      <c r="AT131" s="142"/>
      <c r="AU131" s="142"/>
      <c r="AV131" s="142"/>
      <c r="AW131" s="142"/>
      <c r="AX131" s="142"/>
      <c r="AY131" s="142"/>
      <c r="AZ131" s="142"/>
      <c r="BA131" s="142"/>
      <c r="BB131" s="142"/>
      <c r="BC131" s="142"/>
      <c r="BD131" s="142"/>
      <c r="BE131" s="142"/>
    </row>
    <row r="132" spans="1:57" x14ac:dyDescent="0.25">
      <c r="A132" s="107"/>
      <c r="B132" s="107"/>
      <c r="C132" s="107"/>
      <c r="D132" s="107" t="s">
        <v>77</v>
      </c>
      <c r="E132" s="107"/>
      <c r="F132" s="108">
        <v>24</v>
      </c>
      <c r="G132" s="109" t="s">
        <v>72</v>
      </c>
      <c r="H132" s="110">
        <v>2</v>
      </c>
      <c r="I132" s="111">
        <v>30</v>
      </c>
      <c r="J132" s="111"/>
      <c r="K132" s="111"/>
      <c r="L132" s="112">
        <v>0</v>
      </c>
      <c r="M132" s="140" t="s">
        <v>2</v>
      </c>
      <c r="N132" s="141"/>
      <c r="O132" s="141" t="s">
        <v>1580</v>
      </c>
      <c r="P132" s="113" t="s">
        <v>1581</v>
      </c>
      <c r="Q132" s="138" t="str">
        <f>_DL_BM</f>
        <v>TTHT</v>
      </c>
      <c r="R132" s="138" t="str">
        <f>_DL_Khoa</f>
        <v>CNTT</v>
      </c>
      <c r="S132" s="106" t="str">
        <f t="shared" si="1"/>
        <v>CNTT-TTHT</v>
      </c>
      <c r="T132" s="142"/>
      <c r="U132" s="142"/>
      <c r="V132" s="142"/>
      <c r="W132" s="142"/>
      <c r="X132" s="142"/>
      <c r="Y132" s="142"/>
      <c r="Z132" s="142"/>
      <c r="AA132" s="142"/>
      <c r="AB132" s="142"/>
      <c r="AC132" s="142"/>
      <c r="AD132" s="142"/>
      <c r="AE132" s="142"/>
      <c r="AF132" s="142"/>
      <c r="AG132" s="142"/>
      <c r="AH132" s="142"/>
      <c r="AI132" s="142"/>
      <c r="AJ132" s="142"/>
      <c r="AK132" s="142"/>
      <c r="AL132" s="142"/>
      <c r="AM132" s="142"/>
      <c r="AN132" s="142"/>
      <c r="AO132" s="142"/>
      <c r="AP132" s="142"/>
      <c r="AQ132" s="142"/>
      <c r="AR132" s="142"/>
      <c r="AS132" s="142"/>
      <c r="AT132" s="142"/>
      <c r="AU132" s="142"/>
      <c r="AV132" s="142"/>
      <c r="AW132" s="142"/>
      <c r="AX132" s="142"/>
      <c r="AY132" s="142" t="s">
        <v>20</v>
      </c>
      <c r="AZ132" s="142"/>
      <c r="BA132" s="142"/>
      <c r="BB132" s="142"/>
      <c r="BC132" s="142"/>
      <c r="BD132" s="142"/>
      <c r="BE132" s="142"/>
    </row>
    <row r="133" spans="1:57" x14ac:dyDescent="0.25">
      <c r="A133" s="107"/>
      <c r="B133" s="107"/>
      <c r="C133" s="107"/>
      <c r="D133" s="107" t="s">
        <v>1662</v>
      </c>
      <c r="E133" s="107"/>
      <c r="F133" s="108">
        <v>184</v>
      </c>
      <c r="G133" s="109" t="s">
        <v>401</v>
      </c>
      <c r="H133" s="110">
        <v>3</v>
      </c>
      <c r="I133" s="111">
        <v>30</v>
      </c>
      <c r="J133" s="111">
        <v>30</v>
      </c>
      <c r="K133" s="111"/>
      <c r="L133" s="112">
        <v>0</v>
      </c>
      <c r="M133" s="140" t="s">
        <v>2</v>
      </c>
      <c r="N133" s="141"/>
      <c r="O133" s="141" t="s">
        <v>1580</v>
      </c>
      <c r="P133" s="113" t="s">
        <v>1581</v>
      </c>
      <c r="Q133" s="138" t="str">
        <f>_DL_BM</f>
        <v>TTHT</v>
      </c>
      <c r="R133" s="138" t="str">
        <f>_DL_Khoa</f>
        <v>CNTT</v>
      </c>
      <c r="S133" s="106" t="str">
        <f t="shared" ref="S133:S196" si="3">+R133&amp;"-"&amp;Q133</f>
        <v>CNTT-TTHT</v>
      </c>
      <c r="T133" s="142"/>
      <c r="U133" s="142"/>
      <c r="V133" s="142"/>
      <c r="W133" s="142"/>
      <c r="X133" s="142"/>
      <c r="Y133" s="142"/>
      <c r="Z133" s="142"/>
      <c r="AA133" s="142"/>
      <c r="AB133" s="142"/>
      <c r="AC133" s="142"/>
      <c r="AD133" s="142"/>
      <c r="AE133" s="142"/>
      <c r="AF133" s="142"/>
      <c r="AG133" s="142"/>
      <c r="AH133" s="142"/>
      <c r="AI133" s="142"/>
      <c r="AJ133" s="142"/>
      <c r="AK133" s="142"/>
      <c r="AL133" s="142"/>
      <c r="AM133" s="142"/>
      <c r="AN133" s="142"/>
      <c r="AO133" s="142"/>
      <c r="AP133" s="142"/>
      <c r="AQ133" s="142"/>
      <c r="AR133" s="142"/>
      <c r="AS133" s="142"/>
      <c r="AT133" s="142"/>
      <c r="AU133" s="142"/>
      <c r="AV133" s="142"/>
      <c r="AW133" s="142"/>
      <c r="AX133" s="142"/>
      <c r="AY133" s="142" t="s">
        <v>20</v>
      </c>
      <c r="AZ133" s="142"/>
      <c r="BA133" s="142"/>
      <c r="BB133" s="142"/>
      <c r="BC133" s="142"/>
      <c r="BD133" s="142"/>
      <c r="BE133" s="142"/>
    </row>
    <row r="134" spans="1:57" x14ac:dyDescent="0.25">
      <c r="A134" s="107"/>
      <c r="B134" s="107"/>
      <c r="C134" s="107" t="s">
        <v>1608</v>
      </c>
      <c r="D134" s="107"/>
      <c r="E134" s="107"/>
      <c r="F134" s="108">
        <v>55</v>
      </c>
      <c r="G134" s="109" t="s">
        <v>157</v>
      </c>
      <c r="H134" s="110">
        <v>2</v>
      </c>
      <c r="I134" s="111">
        <v>30</v>
      </c>
      <c r="J134" s="111"/>
      <c r="K134" s="111"/>
      <c r="L134" s="112">
        <v>0</v>
      </c>
      <c r="M134" s="143" t="s">
        <v>1484</v>
      </c>
      <c r="N134" s="141">
        <v>60</v>
      </c>
      <c r="O134" s="141" t="s">
        <v>1609</v>
      </c>
      <c r="P134" s="113" t="s">
        <v>1590</v>
      </c>
      <c r="Q134" s="138" t="str">
        <f>_DL_BM</f>
        <v>CSCO</v>
      </c>
      <c r="R134" s="138" t="str">
        <f>_DL_Khoa</f>
        <v>CSKT</v>
      </c>
      <c r="S134" s="106" t="str">
        <f t="shared" si="3"/>
        <v>CSKT-CSCO</v>
      </c>
      <c r="T134" s="142"/>
      <c r="U134" s="142"/>
      <c r="V134" s="142"/>
      <c r="W134" s="142"/>
      <c r="X134" s="142"/>
      <c r="Y134" s="142"/>
      <c r="Z134" s="142"/>
      <c r="AA134" s="142"/>
      <c r="AB134" s="142"/>
      <c r="AC134" s="142"/>
      <c r="AD134" s="142"/>
      <c r="AE134" s="142"/>
      <c r="AF134" s="142"/>
      <c r="AG134" s="142"/>
      <c r="AH134" s="142"/>
      <c r="AI134" s="142"/>
      <c r="AJ134" s="142"/>
      <c r="AK134" s="142"/>
      <c r="AL134" s="142"/>
      <c r="AM134" s="142"/>
      <c r="AN134" s="142"/>
      <c r="AO134" s="142"/>
      <c r="AP134" s="142"/>
      <c r="AQ134" s="142"/>
      <c r="AR134" s="142"/>
      <c r="AS134" s="142"/>
      <c r="AT134" s="142"/>
      <c r="AU134" s="142"/>
      <c r="AV134" s="142"/>
      <c r="AW134" s="142"/>
      <c r="AX134" s="142"/>
      <c r="AY134" s="142"/>
      <c r="AZ134" s="142"/>
      <c r="BA134" s="142"/>
      <c r="BB134" s="142"/>
      <c r="BC134" s="142"/>
      <c r="BD134" s="142"/>
      <c r="BE134" s="142"/>
    </row>
    <row r="135" spans="1:57" x14ac:dyDescent="0.25">
      <c r="A135" s="107" t="s">
        <v>156</v>
      </c>
      <c r="B135" s="107"/>
      <c r="C135" s="107"/>
      <c r="D135" s="107"/>
      <c r="E135" s="107"/>
      <c r="F135" s="108">
        <v>62</v>
      </c>
      <c r="G135" s="109" t="s">
        <v>157</v>
      </c>
      <c r="H135" s="110">
        <v>4</v>
      </c>
      <c r="I135" s="111">
        <v>60</v>
      </c>
      <c r="J135" s="111"/>
      <c r="K135" s="111"/>
      <c r="L135" s="112">
        <v>0</v>
      </c>
      <c r="M135" s="140" t="s">
        <v>1511</v>
      </c>
      <c r="N135" s="141"/>
      <c r="O135" s="141" t="s">
        <v>1609</v>
      </c>
      <c r="P135" s="113" t="s">
        <v>1590</v>
      </c>
      <c r="Q135" s="138" t="str">
        <f>_DL_BM</f>
        <v>CSCO</v>
      </c>
      <c r="R135" s="138" t="str">
        <f>_DL_Khoa</f>
        <v>CSKT</v>
      </c>
      <c r="S135" s="106" t="str">
        <f t="shared" si="3"/>
        <v>CSKT-CSCO</v>
      </c>
      <c r="T135" s="142" t="s">
        <v>20</v>
      </c>
      <c r="U135" s="142" t="s">
        <v>20</v>
      </c>
      <c r="V135" s="142" t="s">
        <v>20</v>
      </c>
      <c r="W135" s="142" t="s">
        <v>20</v>
      </c>
      <c r="X135" s="142" t="s">
        <v>20</v>
      </c>
      <c r="Y135" s="142" t="s">
        <v>20</v>
      </c>
      <c r="Z135" s="142" t="s">
        <v>20</v>
      </c>
      <c r="AA135" s="142"/>
      <c r="AB135" s="142"/>
      <c r="AC135" s="142"/>
      <c r="AD135" s="142"/>
      <c r="AE135" s="142"/>
      <c r="AF135" s="142"/>
      <c r="AG135" s="142"/>
      <c r="AH135" s="142"/>
      <c r="AI135" s="142"/>
      <c r="AJ135" s="142"/>
      <c r="AK135" s="142"/>
      <c r="AL135" s="142"/>
      <c r="AM135" s="142"/>
      <c r="AN135" s="142"/>
      <c r="AO135" s="142"/>
      <c r="AP135" s="142"/>
      <c r="AQ135" s="142"/>
      <c r="AR135" s="142"/>
      <c r="AS135" s="142"/>
      <c r="AT135" s="142"/>
      <c r="AU135" s="142"/>
      <c r="AV135" s="142"/>
      <c r="AW135" s="142"/>
      <c r="AX135" s="142"/>
      <c r="AY135" s="142"/>
      <c r="AZ135" s="142"/>
      <c r="BA135" s="142"/>
      <c r="BB135" s="142"/>
      <c r="BC135" s="142"/>
      <c r="BD135" s="142"/>
      <c r="BE135" s="142"/>
    </row>
    <row r="136" spans="1:57" x14ac:dyDescent="0.25">
      <c r="A136" s="107"/>
      <c r="B136" s="107" t="s">
        <v>158</v>
      </c>
      <c r="C136" s="107" t="s">
        <v>158</v>
      </c>
      <c r="D136" s="107"/>
      <c r="E136" s="107"/>
      <c r="F136" s="108">
        <v>63</v>
      </c>
      <c r="G136" s="109" t="s">
        <v>157</v>
      </c>
      <c r="H136" s="110">
        <v>2</v>
      </c>
      <c r="I136" s="111">
        <v>30</v>
      </c>
      <c r="J136" s="111"/>
      <c r="K136" s="111"/>
      <c r="L136" s="112">
        <v>0</v>
      </c>
      <c r="M136" s="143" t="s">
        <v>1484</v>
      </c>
      <c r="N136" s="141">
        <v>60</v>
      </c>
      <c r="O136" s="141" t="s">
        <v>1609</v>
      </c>
      <c r="P136" s="113" t="s">
        <v>1590</v>
      </c>
      <c r="Q136" s="138" t="str">
        <f>_DL_BM</f>
        <v>CSCO</v>
      </c>
      <c r="R136" s="138" t="str">
        <f>_DL_Khoa</f>
        <v>CSKT</v>
      </c>
      <c r="S136" s="106" t="str">
        <f t="shared" si="3"/>
        <v>CSKT-CSCO</v>
      </c>
      <c r="T136" s="142"/>
      <c r="U136" s="142"/>
      <c r="V136" s="142"/>
      <c r="W136" s="142"/>
      <c r="X136" s="142"/>
      <c r="Y136" s="142"/>
      <c r="Z136" s="142"/>
      <c r="AA136" s="142"/>
      <c r="AB136" s="142"/>
      <c r="AC136" s="142"/>
      <c r="AD136" s="142"/>
      <c r="AE136" s="142"/>
      <c r="AF136" s="142"/>
      <c r="AG136" s="142"/>
      <c r="AH136" s="142"/>
      <c r="AI136" s="142"/>
      <c r="AJ136" s="142"/>
      <c r="AK136" s="142"/>
      <c r="AL136" s="142"/>
      <c r="AM136" s="142"/>
      <c r="AN136" s="142"/>
      <c r="AO136" s="142"/>
      <c r="AP136" s="142"/>
      <c r="AQ136" s="142"/>
      <c r="AR136" s="142"/>
      <c r="AS136" s="142"/>
      <c r="AT136" s="142"/>
      <c r="AU136" s="142"/>
      <c r="AV136" s="142"/>
      <c r="AW136" s="142"/>
      <c r="AX136" s="142"/>
      <c r="AY136" s="142"/>
      <c r="AZ136" s="142"/>
      <c r="BA136" s="142"/>
      <c r="BB136" s="142"/>
      <c r="BC136" s="142"/>
      <c r="BD136" s="142"/>
      <c r="BE136" s="142"/>
    </row>
    <row r="137" spans="1:57" x14ac:dyDescent="0.25">
      <c r="A137" s="107"/>
      <c r="B137" s="107"/>
      <c r="C137" s="107"/>
      <c r="D137" s="107" t="s">
        <v>159</v>
      </c>
      <c r="E137" s="107"/>
      <c r="F137" s="108">
        <v>64</v>
      </c>
      <c r="G137" s="109" t="s">
        <v>157</v>
      </c>
      <c r="H137" s="110">
        <v>3</v>
      </c>
      <c r="I137" s="111">
        <v>45</v>
      </c>
      <c r="J137" s="111"/>
      <c r="K137" s="111"/>
      <c r="L137" s="112">
        <v>0</v>
      </c>
      <c r="M137" s="140" t="s">
        <v>1511</v>
      </c>
      <c r="N137" s="141"/>
      <c r="O137" s="141" t="s">
        <v>1609</v>
      </c>
      <c r="P137" s="113" t="s">
        <v>1590</v>
      </c>
      <c r="Q137" s="138" t="str">
        <f>_DL_BM</f>
        <v>CSCO</v>
      </c>
      <c r="R137" s="138" t="str">
        <f>_DL_Khoa</f>
        <v>CSKT</v>
      </c>
      <c r="S137" s="106" t="str">
        <f t="shared" si="3"/>
        <v>CSKT-CSCO</v>
      </c>
      <c r="T137" s="142"/>
      <c r="U137" s="142"/>
      <c r="V137" s="142"/>
      <c r="W137" s="142"/>
      <c r="X137" s="142"/>
      <c r="Y137" s="142"/>
      <c r="Z137" s="142"/>
      <c r="AA137" s="142"/>
      <c r="AB137" s="142"/>
      <c r="AC137" s="142"/>
      <c r="AD137" s="142"/>
      <c r="AE137" s="142"/>
      <c r="AF137" s="142"/>
      <c r="AG137" s="142"/>
      <c r="AH137" s="142"/>
      <c r="AI137" s="142"/>
      <c r="AJ137" s="142"/>
      <c r="AK137" s="142"/>
      <c r="AL137" s="142"/>
      <c r="AM137" s="142"/>
      <c r="AN137" s="142" t="s">
        <v>20</v>
      </c>
      <c r="AO137" s="142" t="s">
        <v>20</v>
      </c>
      <c r="AP137" s="142" t="s">
        <v>20</v>
      </c>
      <c r="AQ137" s="142"/>
      <c r="AR137" s="142" t="s">
        <v>20</v>
      </c>
      <c r="AS137" s="142"/>
      <c r="AT137" s="142"/>
      <c r="AU137" s="142"/>
      <c r="AV137" s="142"/>
      <c r="AW137" s="142"/>
      <c r="AX137" s="142"/>
      <c r="AY137" s="142"/>
      <c r="AZ137" s="142"/>
      <c r="BA137" s="142"/>
      <c r="BB137" s="142"/>
      <c r="BC137" s="142"/>
      <c r="BD137" s="142"/>
      <c r="BE137" s="142"/>
    </row>
    <row r="138" spans="1:57" x14ac:dyDescent="0.25">
      <c r="A138" s="116" t="s">
        <v>1612</v>
      </c>
      <c r="B138" s="116"/>
      <c r="C138" s="116"/>
      <c r="D138" s="107" t="s">
        <v>2194</v>
      </c>
      <c r="E138" s="116"/>
      <c r="F138" s="117">
        <v>0</v>
      </c>
      <c r="G138" s="118" t="s">
        <v>157</v>
      </c>
      <c r="H138" s="119">
        <v>4</v>
      </c>
      <c r="I138" s="120">
        <v>60</v>
      </c>
      <c r="J138" s="120"/>
      <c r="K138" s="120"/>
      <c r="L138" s="121" t="s">
        <v>29</v>
      </c>
      <c r="M138" s="140" t="s">
        <v>1511</v>
      </c>
      <c r="N138" s="144"/>
      <c r="O138" s="144" t="s">
        <v>1609</v>
      </c>
      <c r="P138" s="113" t="s">
        <v>1590</v>
      </c>
      <c r="Q138" s="138" t="str">
        <f>_DL_BM</f>
        <v>CSCO</v>
      </c>
      <c r="R138" s="138" t="str">
        <f>_DL_Khoa</f>
        <v>CSKT</v>
      </c>
      <c r="S138" s="106" t="str">
        <f t="shared" si="3"/>
        <v>CSKT-CSCO</v>
      </c>
      <c r="T138" s="145"/>
      <c r="U138" s="145"/>
      <c r="V138" s="145"/>
      <c r="W138" s="145"/>
      <c r="X138" s="145"/>
      <c r="Y138" s="145"/>
      <c r="Z138" s="145"/>
      <c r="AA138" s="145" t="s">
        <v>20</v>
      </c>
      <c r="AB138" s="145" t="s">
        <v>20</v>
      </c>
      <c r="AC138" s="145" t="s">
        <v>20</v>
      </c>
      <c r="AD138" s="145" t="s">
        <v>20</v>
      </c>
      <c r="AE138" s="145"/>
      <c r="AF138" s="145"/>
      <c r="AG138" s="145"/>
      <c r="AH138" s="145"/>
      <c r="AI138" s="145"/>
      <c r="AJ138" s="145"/>
      <c r="AK138" s="145"/>
      <c r="AL138" s="145"/>
      <c r="AM138" s="145"/>
      <c r="AN138" s="145"/>
      <c r="AO138" s="145"/>
      <c r="AP138" s="145"/>
      <c r="AQ138" s="145"/>
      <c r="AR138" s="145"/>
      <c r="AS138" s="145"/>
      <c r="AT138" s="145" t="s">
        <v>20</v>
      </c>
      <c r="AU138" s="145" t="s">
        <v>20</v>
      </c>
      <c r="AV138" s="145" t="s">
        <v>20</v>
      </c>
      <c r="AW138" s="145" t="s">
        <v>20</v>
      </c>
      <c r="AX138" s="145"/>
      <c r="AY138" s="145"/>
      <c r="AZ138" s="145"/>
      <c r="BA138" s="145"/>
      <c r="BB138" s="145"/>
      <c r="BC138" s="145"/>
      <c r="BD138" s="145"/>
      <c r="BE138" s="145"/>
    </row>
    <row r="139" spans="1:57" x14ac:dyDescent="0.25">
      <c r="A139" s="107" t="s">
        <v>452</v>
      </c>
      <c r="B139" s="107" t="s">
        <v>452</v>
      </c>
      <c r="C139" s="107" t="s">
        <v>452</v>
      </c>
      <c r="D139" s="107"/>
      <c r="E139" s="107"/>
      <c r="F139" s="108">
        <v>215</v>
      </c>
      <c r="G139" s="109" t="s">
        <v>453</v>
      </c>
      <c r="H139" s="110">
        <v>2</v>
      </c>
      <c r="I139" s="111">
        <v>30</v>
      </c>
      <c r="J139" s="111"/>
      <c r="K139" s="111"/>
      <c r="L139" s="112">
        <v>0</v>
      </c>
      <c r="M139" s="143" t="s">
        <v>1484</v>
      </c>
      <c r="N139" s="141">
        <v>90</v>
      </c>
      <c r="O139" s="141" t="s">
        <v>1614</v>
      </c>
      <c r="P139" s="113" t="s">
        <v>1596</v>
      </c>
      <c r="Q139" s="138" t="str">
        <f>_DL_BM</f>
        <v>CTKC</v>
      </c>
      <c r="R139" s="138" t="str">
        <f>_DL_Khoa</f>
        <v>KCT</v>
      </c>
      <c r="S139" s="106" t="str">
        <f t="shared" si="3"/>
        <v>KCT-CTKC</v>
      </c>
      <c r="T139" s="142" t="s">
        <v>21</v>
      </c>
      <c r="U139" s="142" t="s">
        <v>21</v>
      </c>
      <c r="V139" s="142" t="s">
        <v>21</v>
      </c>
      <c r="W139" s="142" t="s">
        <v>21</v>
      </c>
      <c r="X139" s="142" t="s">
        <v>21</v>
      </c>
      <c r="Y139" s="142" t="s">
        <v>21</v>
      </c>
      <c r="Z139" s="142" t="s">
        <v>21</v>
      </c>
      <c r="AA139" s="142"/>
      <c r="AB139" s="142"/>
      <c r="AC139" s="142"/>
      <c r="AD139" s="142"/>
      <c r="AE139" s="142"/>
      <c r="AF139" s="142"/>
      <c r="AG139" s="142"/>
      <c r="AH139" s="142"/>
      <c r="AI139" s="142"/>
      <c r="AJ139" s="142"/>
      <c r="AK139" s="142"/>
      <c r="AL139" s="142"/>
      <c r="AM139" s="142"/>
      <c r="AN139" s="142"/>
      <c r="AO139" s="142"/>
      <c r="AP139" s="142"/>
      <c r="AQ139" s="142"/>
      <c r="AR139" s="142"/>
      <c r="AS139" s="142"/>
      <c r="AT139" s="142"/>
      <c r="AU139" s="142"/>
      <c r="AV139" s="142"/>
      <c r="AW139" s="142"/>
      <c r="AX139" s="142"/>
      <c r="AY139" s="142"/>
      <c r="AZ139" s="142"/>
      <c r="BA139" s="142"/>
      <c r="BB139" s="142"/>
      <c r="BC139" s="142"/>
      <c r="BD139" s="142"/>
      <c r="BE139" s="142"/>
    </row>
    <row r="140" spans="1:57" x14ac:dyDescent="0.25">
      <c r="A140" s="107" t="s">
        <v>316</v>
      </c>
      <c r="B140" s="107" t="s">
        <v>316</v>
      </c>
      <c r="C140" s="107" t="s">
        <v>316</v>
      </c>
      <c r="D140" s="107" t="s">
        <v>317</v>
      </c>
      <c r="E140" s="107" t="s">
        <v>1638</v>
      </c>
      <c r="F140" s="108">
        <v>143</v>
      </c>
      <c r="G140" s="109" t="s">
        <v>318</v>
      </c>
      <c r="H140" s="110">
        <v>3</v>
      </c>
      <c r="I140" s="111">
        <v>45</v>
      </c>
      <c r="J140" s="111"/>
      <c r="K140" s="111"/>
      <c r="L140" s="112">
        <v>0</v>
      </c>
      <c r="M140" s="143" t="s">
        <v>1484</v>
      </c>
      <c r="N140" s="141">
        <v>90</v>
      </c>
      <c r="O140" s="141" t="s">
        <v>1609</v>
      </c>
      <c r="P140" s="113" t="s">
        <v>1590</v>
      </c>
      <c r="Q140" s="138" t="str">
        <f>_DL_BM</f>
        <v>CSCO</v>
      </c>
      <c r="R140" s="138" t="str">
        <f>_DL_Khoa</f>
        <v>CSKT</v>
      </c>
      <c r="S140" s="106" t="str">
        <f t="shared" si="3"/>
        <v>CSKT-CSCO</v>
      </c>
      <c r="T140" s="142"/>
      <c r="U140" s="142"/>
      <c r="V140" s="142"/>
      <c r="W140" s="142"/>
      <c r="X140" s="142"/>
      <c r="Y140" s="142"/>
      <c r="Z140" s="142"/>
      <c r="AA140" s="142"/>
      <c r="AB140" s="142"/>
      <c r="AC140" s="142"/>
      <c r="AD140" s="142"/>
      <c r="AE140" s="142"/>
      <c r="AF140" s="142"/>
      <c r="AG140" s="142"/>
      <c r="AH140" s="142"/>
      <c r="AI140" s="142" t="s">
        <v>20</v>
      </c>
      <c r="AJ140" s="142" t="s">
        <v>20</v>
      </c>
      <c r="AK140" s="142" t="s">
        <v>20</v>
      </c>
      <c r="AL140" s="142"/>
      <c r="AM140" s="142"/>
      <c r="AN140" s="142"/>
      <c r="AO140" s="142"/>
      <c r="AP140" s="142"/>
      <c r="AQ140" s="142"/>
      <c r="AR140" s="142"/>
      <c r="AS140" s="142"/>
      <c r="AT140" s="142"/>
      <c r="AU140" s="142"/>
      <c r="AV140" s="142"/>
      <c r="AW140" s="142"/>
      <c r="AX140" s="142"/>
      <c r="AY140" s="142"/>
      <c r="AZ140" s="142"/>
      <c r="BA140" s="142"/>
      <c r="BB140" s="142" t="s">
        <v>20</v>
      </c>
      <c r="BC140" s="142"/>
      <c r="BD140" s="142" t="s">
        <v>20</v>
      </c>
      <c r="BE140" s="142"/>
    </row>
    <row r="141" spans="1:57" x14ac:dyDescent="0.25">
      <c r="A141" s="107" t="s">
        <v>1886</v>
      </c>
      <c r="B141" s="107"/>
      <c r="C141" s="107"/>
      <c r="D141" s="107"/>
      <c r="E141" s="107"/>
      <c r="F141" s="108">
        <v>826</v>
      </c>
      <c r="G141" s="109" t="s">
        <v>318</v>
      </c>
      <c r="H141" s="110">
        <v>2</v>
      </c>
      <c r="I141" s="111">
        <v>30</v>
      </c>
      <c r="J141" s="111"/>
      <c r="K141" s="111"/>
      <c r="L141" s="112">
        <v>0</v>
      </c>
      <c r="M141" s="143" t="s">
        <v>1484</v>
      </c>
      <c r="N141" s="141">
        <v>90</v>
      </c>
      <c r="O141" s="141" t="s">
        <v>1609</v>
      </c>
      <c r="P141" s="113" t="s">
        <v>1590</v>
      </c>
      <c r="Q141" s="138" t="str">
        <f>_DL_BM</f>
        <v>CSCO</v>
      </c>
      <c r="R141" s="138" t="str">
        <f>_DL_Khoa</f>
        <v>CSKT</v>
      </c>
      <c r="S141" s="106" t="str">
        <f t="shared" si="3"/>
        <v>CSKT-CSCO</v>
      </c>
      <c r="T141" s="142"/>
      <c r="U141" s="142"/>
      <c r="V141" s="142"/>
      <c r="W141" s="142"/>
      <c r="X141" s="142"/>
      <c r="Y141" s="142"/>
      <c r="Z141" s="142"/>
      <c r="AA141" s="142"/>
      <c r="AB141" s="142"/>
      <c r="AC141" s="142"/>
      <c r="AD141" s="142"/>
      <c r="AE141" s="142"/>
      <c r="AF141" s="142"/>
      <c r="AG141" s="142"/>
      <c r="AH141" s="142"/>
      <c r="AI141" s="142"/>
      <c r="AJ141" s="142"/>
      <c r="AK141" s="142"/>
      <c r="AL141" s="142"/>
      <c r="AM141" s="142"/>
      <c r="AN141" s="142"/>
      <c r="AO141" s="142"/>
      <c r="AP141" s="142"/>
      <c r="AQ141" s="142"/>
      <c r="AR141" s="142"/>
      <c r="AS141" s="142"/>
      <c r="AT141" s="142"/>
      <c r="AU141" s="142"/>
      <c r="AV141" s="142"/>
      <c r="AW141" s="142"/>
      <c r="AX141" s="142"/>
      <c r="AY141" s="142"/>
      <c r="AZ141" s="142"/>
      <c r="BA141" s="142"/>
      <c r="BB141" s="142"/>
      <c r="BC141" s="142"/>
      <c r="BD141" s="142"/>
      <c r="BE141" s="142"/>
    </row>
    <row r="142" spans="1:57" x14ac:dyDescent="0.25">
      <c r="A142" s="107" t="s">
        <v>160</v>
      </c>
      <c r="B142" s="107"/>
      <c r="C142" s="107"/>
      <c r="D142" s="107"/>
      <c r="E142" s="107"/>
      <c r="F142" s="108">
        <v>65</v>
      </c>
      <c r="G142" s="109" t="s">
        <v>161</v>
      </c>
      <c r="H142" s="110">
        <v>4</v>
      </c>
      <c r="I142" s="111">
        <v>45</v>
      </c>
      <c r="J142" s="111">
        <v>30</v>
      </c>
      <c r="K142" s="111"/>
      <c r="L142" s="112">
        <v>0</v>
      </c>
      <c r="M142" s="140" t="s">
        <v>1511</v>
      </c>
      <c r="N142" s="141"/>
      <c r="O142" s="141" t="s">
        <v>1609</v>
      </c>
      <c r="P142" s="113" t="s">
        <v>1590</v>
      </c>
      <c r="Q142" s="138" t="str">
        <f>_DL_BM</f>
        <v>CSCO</v>
      </c>
      <c r="R142" s="138" t="str">
        <f>_DL_Khoa</f>
        <v>CSKT</v>
      </c>
      <c r="S142" s="106" t="str">
        <f t="shared" si="3"/>
        <v>CSKT-CSCO</v>
      </c>
      <c r="T142" s="142" t="s">
        <v>20</v>
      </c>
      <c r="U142" s="142" t="s">
        <v>20</v>
      </c>
      <c r="V142" s="142" t="s">
        <v>20</v>
      </c>
      <c r="W142" s="142" t="s">
        <v>20</v>
      </c>
      <c r="X142" s="142" t="s">
        <v>20</v>
      </c>
      <c r="Y142" s="142" t="s">
        <v>20</v>
      </c>
      <c r="Z142" s="142" t="s">
        <v>20</v>
      </c>
      <c r="AA142" s="142"/>
      <c r="AB142" s="142"/>
      <c r="AC142" s="142"/>
      <c r="AD142" s="142"/>
      <c r="AE142" s="142"/>
      <c r="AF142" s="142"/>
      <c r="AG142" s="142"/>
      <c r="AH142" s="142"/>
      <c r="AI142" s="142"/>
      <c r="AJ142" s="142"/>
      <c r="AK142" s="142"/>
      <c r="AL142" s="142"/>
      <c r="AM142" s="142"/>
      <c r="AN142" s="142"/>
      <c r="AO142" s="142"/>
      <c r="AP142" s="142"/>
      <c r="AQ142" s="142"/>
      <c r="AR142" s="142"/>
      <c r="AS142" s="142"/>
      <c r="AT142" s="142"/>
      <c r="AU142" s="142"/>
      <c r="AV142" s="142"/>
      <c r="AW142" s="142"/>
      <c r="AX142" s="142"/>
      <c r="AY142" s="142"/>
      <c r="AZ142" s="142"/>
      <c r="BA142" s="142"/>
      <c r="BB142" s="142"/>
      <c r="BC142" s="142"/>
      <c r="BD142" s="142"/>
      <c r="BE142" s="142"/>
    </row>
    <row r="143" spans="1:57" x14ac:dyDescent="0.25">
      <c r="A143" s="107" t="s">
        <v>162</v>
      </c>
      <c r="B143" s="107"/>
      <c r="C143" s="107"/>
      <c r="D143" s="107"/>
      <c r="E143" s="107"/>
      <c r="F143" s="108">
        <v>66</v>
      </c>
      <c r="G143" s="109" t="s">
        <v>161</v>
      </c>
      <c r="H143" s="110">
        <v>4</v>
      </c>
      <c r="I143" s="111">
        <v>45</v>
      </c>
      <c r="J143" s="111">
        <v>30</v>
      </c>
      <c r="K143" s="111"/>
      <c r="L143" s="112">
        <v>0</v>
      </c>
      <c r="M143" s="140" t="s">
        <v>1511</v>
      </c>
      <c r="N143" s="141"/>
      <c r="O143" s="141" t="s">
        <v>1609</v>
      </c>
      <c r="P143" s="113" t="s">
        <v>1590</v>
      </c>
      <c r="Q143" s="138" t="str">
        <f>_DL_BM</f>
        <v>CSCO</v>
      </c>
      <c r="R143" s="138" t="str">
        <f>_DL_Khoa</f>
        <v>CSKT</v>
      </c>
      <c r="S143" s="106" t="str">
        <f t="shared" si="3"/>
        <v>CSKT-CSCO</v>
      </c>
      <c r="T143" s="142"/>
      <c r="U143" s="142"/>
      <c r="V143" s="142"/>
      <c r="W143" s="142"/>
      <c r="X143" s="142"/>
      <c r="Y143" s="142"/>
      <c r="Z143" s="142"/>
      <c r="AA143" s="142" t="s">
        <v>20</v>
      </c>
      <c r="AB143" s="142" t="s">
        <v>20</v>
      </c>
      <c r="AC143" s="142" t="s">
        <v>20</v>
      </c>
      <c r="AD143" s="142" t="s">
        <v>20</v>
      </c>
      <c r="AE143" s="142"/>
      <c r="AF143" s="142"/>
      <c r="AG143" s="142"/>
      <c r="AH143" s="142"/>
      <c r="AI143" s="142"/>
      <c r="AJ143" s="142"/>
      <c r="AK143" s="142"/>
      <c r="AL143" s="142"/>
      <c r="AM143" s="142"/>
      <c r="AN143" s="142"/>
      <c r="AO143" s="142"/>
      <c r="AP143" s="142"/>
      <c r="AQ143" s="142"/>
      <c r="AR143" s="142"/>
      <c r="AS143" s="142"/>
      <c r="AT143" s="142"/>
      <c r="AU143" s="142"/>
      <c r="AV143" s="142"/>
      <c r="AW143" s="142"/>
      <c r="AX143" s="142"/>
      <c r="AY143" s="142"/>
      <c r="AZ143" s="142"/>
      <c r="BA143" s="142"/>
      <c r="BB143" s="142"/>
      <c r="BC143" s="142"/>
      <c r="BD143" s="142"/>
      <c r="BE143" s="142"/>
    </row>
    <row r="144" spans="1:57" x14ac:dyDescent="0.25">
      <c r="A144" s="107"/>
      <c r="B144" s="107" t="s">
        <v>163</v>
      </c>
      <c r="C144" s="107" t="s">
        <v>163</v>
      </c>
      <c r="D144" s="107"/>
      <c r="E144" s="107"/>
      <c r="F144" s="108">
        <v>67</v>
      </c>
      <c r="G144" s="109" t="s">
        <v>161</v>
      </c>
      <c r="H144" s="110">
        <v>2</v>
      </c>
      <c r="I144" s="111">
        <v>30</v>
      </c>
      <c r="J144" s="111"/>
      <c r="K144" s="111"/>
      <c r="L144" s="112">
        <v>0</v>
      </c>
      <c r="M144" s="143" t="s">
        <v>1484</v>
      </c>
      <c r="N144" s="141">
        <v>60</v>
      </c>
      <c r="O144" s="141" t="s">
        <v>1609</v>
      </c>
      <c r="P144" s="113" t="s">
        <v>1590</v>
      </c>
      <c r="Q144" s="138" t="str">
        <f>_DL_BM</f>
        <v>CSCO</v>
      </c>
      <c r="R144" s="138" t="str">
        <f>_DL_Khoa</f>
        <v>CSKT</v>
      </c>
      <c r="S144" s="106" t="str">
        <f t="shared" si="3"/>
        <v>CSKT-CSCO</v>
      </c>
      <c r="T144" s="142"/>
      <c r="U144" s="142"/>
      <c r="V144" s="142"/>
      <c r="W144" s="142"/>
      <c r="X144" s="142"/>
      <c r="Y144" s="142"/>
      <c r="Z144" s="142"/>
      <c r="AA144" s="142"/>
      <c r="AB144" s="142"/>
      <c r="AC144" s="142"/>
      <c r="AD144" s="142"/>
      <c r="AE144" s="142"/>
      <c r="AF144" s="142"/>
      <c r="AG144" s="142"/>
      <c r="AH144" s="142"/>
      <c r="AI144" s="142"/>
      <c r="AJ144" s="142"/>
      <c r="AK144" s="142"/>
      <c r="AL144" s="142"/>
      <c r="AM144" s="142"/>
      <c r="AN144" s="142"/>
      <c r="AO144" s="142"/>
      <c r="AP144" s="142"/>
      <c r="AQ144" s="142"/>
      <c r="AR144" s="142"/>
      <c r="AS144" s="142"/>
      <c r="AT144" s="142"/>
      <c r="AU144" s="142"/>
      <c r="AV144" s="142"/>
      <c r="AW144" s="142"/>
      <c r="AX144" s="142"/>
      <c r="AY144" s="142"/>
      <c r="AZ144" s="142"/>
      <c r="BA144" s="142"/>
      <c r="BB144" s="142"/>
      <c r="BC144" s="142"/>
      <c r="BD144" s="142"/>
      <c r="BE144" s="142"/>
    </row>
    <row r="145" spans="1:57" x14ac:dyDescent="0.25">
      <c r="A145" s="107"/>
      <c r="B145" s="107" t="s">
        <v>164</v>
      </c>
      <c r="C145" s="107" t="s">
        <v>1613</v>
      </c>
      <c r="D145" s="107"/>
      <c r="E145" s="107"/>
      <c r="F145" s="108">
        <v>68</v>
      </c>
      <c r="G145" s="109" t="s">
        <v>161</v>
      </c>
      <c r="H145" s="110">
        <v>2</v>
      </c>
      <c r="I145" s="111">
        <v>30</v>
      </c>
      <c r="J145" s="111"/>
      <c r="K145" s="111"/>
      <c r="L145" s="112">
        <v>0</v>
      </c>
      <c r="M145" s="143" t="s">
        <v>1484</v>
      </c>
      <c r="N145" s="141">
        <v>60</v>
      </c>
      <c r="O145" s="141" t="s">
        <v>1609</v>
      </c>
      <c r="P145" s="113" t="s">
        <v>1590</v>
      </c>
      <c r="Q145" s="138" t="str">
        <f>_DL_BM</f>
        <v>CSCO</v>
      </c>
      <c r="R145" s="138" t="str">
        <f>_DL_Khoa</f>
        <v>CSKT</v>
      </c>
      <c r="S145" s="106" t="str">
        <f t="shared" si="3"/>
        <v>CSKT-CSCO</v>
      </c>
      <c r="T145" s="142"/>
      <c r="U145" s="142"/>
      <c r="V145" s="142"/>
      <c r="W145" s="142"/>
      <c r="X145" s="142"/>
      <c r="Y145" s="142"/>
      <c r="Z145" s="142"/>
      <c r="AA145" s="142"/>
      <c r="AB145" s="142"/>
      <c r="AC145" s="142"/>
      <c r="AD145" s="142"/>
      <c r="AE145" s="142"/>
      <c r="AF145" s="142"/>
      <c r="AG145" s="142"/>
      <c r="AH145" s="142"/>
      <c r="AI145" s="142"/>
      <c r="AJ145" s="142"/>
      <c r="AK145" s="142"/>
      <c r="AL145" s="142"/>
      <c r="AM145" s="142"/>
      <c r="AN145" s="142"/>
      <c r="AO145" s="142"/>
      <c r="AP145" s="142"/>
      <c r="AQ145" s="142"/>
      <c r="AR145" s="142"/>
      <c r="AS145" s="142"/>
      <c r="AT145" s="142"/>
      <c r="AU145" s="142"/>
      <c r="AV145" s="142"/>
      <c r="AW145" s="142"/>
      <c r="AX145" s="142"/>
      <c r="AY145" s="142"/>
      <c r="AZ145" s="142"/>
      <c r="BA145" s="142"/>
      <c r="BB145" s="142"/>
      <c r="BC145" s="142"/>
      <c r="BD145" s="142"/>
      <c r="BE145" s="142"/>
    </row>
    <row r="146" spans="1:57" x14ac:dyDescent="0.25">
      <c r="A146" s="107"/>
      <c r="B146" s="107"/>
      <c r="C146" s="107"/>
      <c r="D146" s="107" t="s">
        <v>165</v>
      </c>
      <c r="E146" s="107"/>
      <c r="F146" s="108">
        <v>69</v>
      </c>
      <c r="G146" s="109" t="s">
        <v>161</v>
      </c>
      <c r="H146" s="110">
        <v>3</v>
      </c>
      <c r="I146" s="111">
        <v>30</v>
      </c>
      <c r="J146" s="111">
        <v>30</v>
      </c>
      <c r="K146" s="111"/>
      <c r="L146" s="112">
        <v>0</v>
      </c>
      <c r="M146" s="140" t="s">
        <v>1511</v>
      </c>
      <c r="N146" s="141"/>
      <c r="O146" s="141" t="s">
        <v>1609</v>
      </c>
      <c r="P146" s="113" t="s">
        <v>1590</v>
      </c>
      <c r="Q146" s="138" t="str">
        <f>_DL_BM</f>
        <v>CSCO</v>
      </c>
      <c r="R146" s="138" t="str">
        <f>_DL_Khoa</f>
        <v>CSKT</v>
      </c>
      <c r="S146" s="106" t="str">
        <f t="shared" si="3"/>
        <v>CSKT-CSCO</v>
      </c>
      <c r="T146" s="142"/>
      <c r="U146" s="142"/>
      <c r="V146" s="142"/>
      <c r="W146" s="142"/>
      <c r="X146" s="142"/>
      <c r="Y146" s="142"/>
      <c r="Z146" s="142"/>
      <c r="AA146" s="142"/>
      <c r="AB146" s="142"/>
      <c r="AC146" s="142"/>
      <c r="AD146" s="142"/>
      <c r="AE146" s="142"/>
      <c r="AF146" s="142"/>
      <c r="AG146" s="142"/>
      <c r="AH146" s="142"/>
      <c r="AI146" s="142"/>
      <c r="AJ146" s="142"/>
      <c r="AK146" s="142"/>
      <c r="AL146" s="142"/>
      <c r="AM146" s="142"/>
      <c r="AN146" s="142" t="s">
        <v>20</v>
      </c>
      <c r="AO146" s="142" t="s">
        <v>20</v>
      </c>
      <c r="AP146" s="142" t="s">
        <v>20</v>
      </c>
      <c r="AQ146" s="142"/>
      <c r="AR146" s="142" t="s">
        <v>20</v>
      </c>
      <c r="AS146" s="142"/>
      <c r="AT146" s="142"/>
      <c r="AU146" s="142"/>
      <c r="AV146" s="142"/>
      <c r="AW146" s="142"/>
      <c r="AX146" s="142"/>
      <c r="AY146" s="142"/>
      <c r="AZ146" s="142"/>
      <c r="BA146" s="142"/>
      <c r="BB146" s="142"/>
      <c r="BC146" s="142"/>
      <c r="BD146" s="142"/>
      <c r="BE146" s="142"/>
    </row>
    <row r="147" spans="1:57" x14ac:dyDescent="0.25">
      <c r="A147" s="107"/>
      <c r="B147" s="107"/>
      <c r="C147" s="107"/>
      <c r="D147" s="107" t="s">
        <v>166</v>
      </c>
      <c r="E147" s="107"/>
      <c r="F147" s="108">
        <v>70</v>
      </c>
      <c r="G147" s="109" t="s">
        <v>161</v>
      </c>
      <c r="H147" s="110">
        <v>3</v>
      </c>
      <c r="I147" s="111">
        <v>30</v>
      </c>
      <c r="J147" s="111">
        <v>30</v>
      </c>
      <c r="K147" s="111"/>
      <c r="L147" s="112">
        <v>0</v>
      </c>
      <c r="M147" s="140" t="s">
        <v>1511</v>
      </c>
      <c r="N147" s="141"/>
      <c r="O147" s="141" t="s">
        <v>1609</v>
      </c>
      <c r="P147" s="113" t="s">
        <v>1590</v>
      </c>
      <c r="Q147" s="138" t="str">
        <f>_DL_BM</f>
        <v>CSCO</v>
      </c>
      <c r="R147" s="138" t="str">
        <f>_DL_Khoa</f>
        <v>CSKT</v>
      </c>
      <c r="S147" s="106" t="str">
        <f t="shared" si="3"/>
        <v>CSKT-CSCO</v>
      </c>
      <c r="T147" s="142"/>
      <c r="U147" s="142"/>
      <c r="V147" s="142"/>
      <c r="W147" s="142"/>
      <c r="X147" s="142"/>
      <c r="Y147" s="142"/>
      <c r="Z147" s="142"/>
      <c r="AA147" s="142"/>
      <c r="AB147" s="142"/>
      <c r="AC147" s="142"/>
      <c r="AD147" s="142"/>
      <c r="AE147" s="142"/>
      <c r="AF147" s="142"/>
      <c r="AG147" s="142"/>
      <c r="AH147" s="142"/>
      <c r="AI147" s="142"/>
      <c r="AJ147" s="142"/>
      <c r="AK147" s="142"/>
      <c r="AL147" s="142"/>
      <c r="AM147" s="142"/>
      <c r="AN147" s="142"/>
      <c r="AO147" s="142"/>
      <c r="AP147" s="142"/>
      <c r="AQ147" s="142"/>
      <c r="AR147" s="142"/>
      <c r="AS147" s="142"/>
      <c r="AT147" s="142" t="s">
        <v>20</v>
      </c>
      <c r="AU147" s="142" t="s">
        <v>20</v>
      </c>
      <c r="AV147" s="142" t="s">
        <v>20</v>
      </c>
      <c r="AW147" s="142" t="s">
        <v>20</v>
      </c>
      <c r="AX147" s="142"/>
      <c r="AY147" s="142"/>
      <c r="AZ147" s="142"/>
      <c r="BA147" s="142"/>
      <c r="BB147" s="142"/>
      <c r="BC147" s="142"/>
      <c r="BD147" s="142"/>
      <c r="BE147" s="142"/>
    </row>
    <row r="148" spans="1:57" x14ac:dyDescent="0.25">
      <c r="A148" s="107" t="s">
        <v>1882</v>
      </c>
      <c r="B148" s="107"/>
      <c r="C148" s="107" t="s">
        <v>1883</v>
      </c>
      <c r="D148" s="107"/>
      <c r="E148" s="107"/>
      <c r="F148" s="108">
        <v>824</v>
      </c>
      <c r="G148" s="109" t="s">
        <v>1884</v>
      </c>
      <c r="H148" s="110">
        <v>3</v>
      </c>
      <c r="I148" s="111">
        <v>30</v>
      </c>
      <c r="J148" s="111">
        <v>30</v>
      </c>
      <c r="K148" s="111"/>
      <c r="L148" s="112">
        <v>0</v>
      </c>
      <c r="M148" s="143" t="s">
        <v>1484</v>
      </c>
      <c r="N148" s="141">
        <v>120</v>
      </c>
      <c r="O148" s="141" t="s">
        <v>1589</v>
      </c>
      <c r="P148" s="113" t="s">
        <v>1590</v>
      </c>
      <c r="Q148" s="138" t="str">
        <f>_DL_BM</f>
        <v>CSVE</v>
      </c>
      <c r="R148" s="138" t="str">
        <f>_DL_Khoa</f>
        <v>CSKT</v>
      </c>
      <c r="S148" s="106" t="str">
        <f t="shared" si="3"/>
        <v>CSKT-CSVE</v>
      </c>
      <c r="T148" s="142"/>
      <c r="U148" s="142"/>
      <c r="V148" s="142"/>
      <c r="W148" s="142"/>
      <c r="X148" s="142"/>
      <c r="Y148" s="142"/>
      <c r="Z148" s="142"/>
      <c r="AA148" s="142"/>
      <c r="AB148" s="142"/>
      <c r="AC148" s="142"/>
      <c r="AD148" s="142"/>
      <c r="AE148" s="142"/>
      <c r="AF148" s="142"/>
      <c r="AG148" s="142"/>
      <c r="AH148" s="142"/>
      <c r="AI148" s="142"/>
      <c r="AJ148" s="142"/>
      <c r="AK148" s="142"/>
      <c r="AL148" s="142"/>
      <c r="AM148" s="142"/>
      <c r="AN148" s="142"/>
      <c r="AO148" s="142"/>
      <c r="AP148" s="142"/>
      <c r="AQ148" s="142"/>
      <c r="AR148" s="142"/>
      <c r="AS148" s="142"/>
      <c r="AT148" s="142"/>
      <c r="AU148" s="142"/>
      <c r="AV148" s="142"/>
      <c r="AW148" s="142"/>
      <c r="AX148" s="142"/>
      <c r="AY148" s="142"/>
      <c r="AZ148" s="142"/>
      <c r="BA148" s="142"/>
      <c r="BB148" s="142"/>
      <c r="BC148" s="142"/>
      <c r="BD148" s="142"/>
      <c r="BE148" s="142"/>
    </row>
    <row r="149" spans="1:57" x14ac:dyDescent="0.25">
      <c r="A149" s="107" t="s">
        <v>1586</v>
      </c>
      <c r="B149" s="107"/>
      <c r="C149" s="107"/>
      <c r="D149" s="107" t="s">
        <v>1587</v>
      </c>
      <c r="E149" s="107"/>
      <c r="F149" s="108">
        <v>33</v>
      </c>
      <c r="G149" s="109" t="s">
        <v>1588</v>
      </c>
      <c r="H149" s="110">
        <v>4</v>
      </c>
      <c r="I149" s="111">
        <v>45</v>
      </c>
      <c r="J149" s="111">
        <v>30</v>
      </c>
      <c r="K149" s="111"/>
      <c r="L149" s="112">
        <v>0</v>
      </c>
      <c r="M149" s="143" t="s">
        <v>1484</v>
      </c>
      <c r="N149" s="141">
        <v>120</v>
      </c>
      <c r="O149" s="141" t="s">
        <v>1589</v>
      </c>
      <c r="P149" s="113" t="s">
        <v>1590</v>
      </c>
      <c r="Q149" s="138" t="str">
        <f>_DL_BM</f>
        <v>CSVE</v>
      </c>
      <c r="R149" s="138" t="str">
        <f>_DL_Khoa</f>
        <v>CSKT</v>
      </c>
      <c r="S149" s="106" t="str">
        <f t="shared" si="3"/>
        <v>CSKT-CSVE</v>
      </c>
      <c r="T149" s="142"/>
      <c r="U149" s="142"/>
      <c r="V149" s="142"/>
      <c r="W149" s="142"/>
      <c r="X149" s="142"/>
      <c r="Y149" s="142"/>
      <c r="Z149" s="142"/>
      <c r="AA149" s="142"/>
      <c r="AB149" s="142"/>
      <c r="AC149" s="142"/>
      <c r="AD149" s="142"/>
      <c r="AE149" s="142"/>
      <c r="AF149" s="142"/>
      <c r="AG149" s="142"/>
      <c r="AH149" s="142"/>
      <c r="AI149" s="142"/>
      <c r="AJ149" s="142"/>
      <c r="AK149" s="142"/>
      <c r="AL149" s="142"/>
      <c r="AM149" s="142"/>
      <c r="AN149" s="142"/>
      <c r="AO149" s="142"/>
      <c r="AP149" s="142"/>
      <c r="AQ149" s="142"/>
      <c r="AR149" s="142"/>
      <c r="AS149" s="142"/>
      <c r="AT149" s="142"/>
      <c r="AU149" s="142"/>
      <c r="AV149" s="142"/>
      <c r="AW149" s="142"/>
      <c r="AX149" s="142"/>
      <c r="AY149" s="142"/>
      <c r="AZ149" s="142"/>
      <c r="BA149" s="142"/>
      <c r="BB149" s="142"/>
      <c r="BC149" s="142"/>
      <c r="BD149" s="142"/>
      <c r="BE149" s="142"/>
    </row>
    <row r="150" spans="1:57" x14ac:dyDescent="0.25">
      <c r="A150" s="107" t="s">
        <v>146</v>
      </c>
      <c r="B150" s="107"/>
      <c r="C150" s="107"/>
      <c r="D150" s="107" t="s">
        <v>147</v>
      </c>
      <c r="E150" s="107"/>
      <c r="F150" s="108">
        <v>56</v>
      </c>
      <c r="G150" s="109" t="s">
        <v>1588</v>
      </c>
      <c r="H150" s="110">
        <v>4</v>
      </c>
      <c r="I150" s="111">
        <v>45</v>
      </c>
      <c r="J150" s="111">
        <v>30</v>
      </c>
      <c r="K150" s="111"/>
      <c r="L150" s="112">
        <v>0</v>
      </c>
      <c r="M150" s="143" t="s">
        <v>1484</v>
      </c>
      <c r="N150" s="141">
        <v>120</v>
      </c>
      <c r="O150" s="141" t="s">
        <v>1589</v>
      </c>
      <c r="P150" s="113" t="s">
        <v>1590</v>
      </c>
      <c r="Q150" s="138" t="str">
        <f>_DL_BM</f>
        <v>CSVE</v>
      </c>
      <c r="R150" s="138" t="str">
        <f>_DL_Khoa</f>
        <v>CSKT</v>
      </c>
      <c r="S150" s="106" t="str">
        <f t="shared" si="3"/>
        <v>CSKT-CSVE</v>
      </c>
      <c r="T150" s="142" t="s">
        <v>20</v>
      </c>
      <c r="U150" s="142" t="s">
        <v>20</v>
      </c>
      <c r="V150" s="142" t="s">
        <v>20</v>
      </c>
      <c r="W150" s="142" t="s">
        <v>20</v>
      </c>
      <c r="X150" s="142" t="s">
        <v>20</v>
      </c>
      <c r="Y150" s="142" t="s">
        <v>20</v>
      </c>
      <c r="Z150" s="142" t="s">
        <v>20</v>
      </c>
      <c r="AA150" s="142"/>
      <c r="AB150" s="142"/>
      <c r="AC150" s="142"/>
      <c r="AD150" s="142"/>
      <c r="AE150" s="142"/>
      <c r="AF150" s="142"/>
      <c r="AG150" s="142"/>
      <c r="AH150" s="142"/>
      <c r="AI150" s="142"/>
      <c r="AJ150" s="142"/>
      <c r="AK150" s="142"/>
      <c r="AL150" s="142"/>
      <c r="AM150" s="142"/>
      <c r="AN150" s="142" t="s">
        <v>20</v>
      </c>
      <c r="AO150" s="142" t="s">
        <v>20</v>
      </c>
      <c r="AP150" s="142" t="s">
        <v>20</v>
      </c>
      <c r="AQ150" s="142"/>
      <c r="AR150" s="142" t="s">
        <v>20</v>
      </c>
      <c r="AS150" s="142"/>
      <c r="AT150" s="142"/>
      <c r="AU150" s="142"/>
      <c r="AV150" s="142"/>
      <c r="AW150" s="142"/>
      <c r="AX150" s="142"/>
      <c r="AY150" s="142"/>
      <c r="AZ150" s="142"/>
      <c r="BA150" s="142"/>
      <c r="BB150" s="142"/>
      <c r="BC150" s="142"/>
      <c r="BD150" s="142"/>
      <c r="BE150" s="142"/>
    </row>
    <row r="151" spans="1:57" x14ac:dyDescent="0.25">
      <c r="A151" s="107"/>
      <c r="B151" s="107"/>
      <c r="C151" s="107"/>
      <c r="D151" s="107"/>
      <c r="E151" s="107" t="s">
        <v>149</v>
      </c>
      <c r="F151" s="108">
        <v>57</v>
      </c>
      <c r="G151" s="109" t="s">
        <v>1588</v>
      </c>
      <c r="H151" s="110">
        <v>2</v>
      </c>
      <c r="I151" s="111">
        <v>30</v>
      </c>
      <c r="J151" s="111"/>
      <c r="K151" s="111"/>
      <c r="L151" s="112">
        <v>0</v>
      </c>
      <c r="M151" s="143" t="s">
        <v>1484</v>
      </c>
      <c r="N151" s="141">
        <v>90</v>
      </c>
      <c r="O151" s="141" t="s">
        <v>1589</v>
      </c>
      <c r="P151" s="113" t="s">
        <v>1590</v>
      </c>
      <c r="Q151" s="138" t="str">
        <f>_DL_BM</f>
        <v>CSVE</v>
      </c>
      <c r="R151" s="138" t="str">
        <f>_DL_Khoa</f>
        <v>CSKT</v>
      </c>
      <c r="S151" s="106" t="str">
        <f t="shared" si="3"/>
        <v>CSKT-CSVE</v>
      </c>
      <c r="T151" s="142"/>
      <c r="U151" s="142"/>
      <c r="V151" s="142"/>
      <c r="W151" s="142"/>
      <c r="X151" s="142"/>
      <c r="Y151" s="142"/>
      <c r="Z151" s="142"/>
      <c r="AA151" s="142"/>
      <c r="AB151" s="142"/>
      <c r="AC151" s="142"/>
      <c r="AD151" s="142"/>
      <c r="AE151" s="142"/>
      <c r="AF151" s="142"/>
      <c r="AG151" s="142"/>
      <c r="AH151" s="142"/>
      <c r="AI151" s="142"/>
      <c r="AJ151" s="142"/>
      <c r="AK151" s="142"/>
      <c r="AL151" s="142"/>
      <c r="AM151" s="142"/>
      <c r="AN151" s="142"/>
      <c r="AO151" s="142"/>
      <c r="AP151" s="142"/>
      <c r="AQ151" s="142"/>
      <c r="AR151" s="142"/>
      <c r="AS151" s="142"/>
      <c r="AT151" s="142"/>
      <c r="AU151" s="142"/>
      <c r="AV151" s="142"/>
      <c r="AW151" s="142"/>
      <c r="AX151" s="142"/>
      <c r="AY151" s="142"/>
      <c r="AZ151" s="142"/>
      <c r="BA151" s="142"/>
      <c r="BB151" s="142"/>
      <c r="BC151" s="142"/>
      <c r="BD151" s="142"/>
      <c r="BE151" s="142"/>
    </row>
    <row r="152" spans="1:57" x14ac:dyDescent="0.25">
      <c r="A152" s="107"/>
      <c r="B152" s="107"/>
      <c r="C152" s="107"/>
      <c r="D152" s="107" t="s">
        <v>154</v>
      </c>
      <c r="E152" s="107"/>
      <c r="F152" s="108">
        <v>60</v>
      </c>
      <c r="G152" s="109" t="s">
        <v>1588</v>
      </c>
      <c r="H152" s="110">
        <v>4</v>
      </c>
      <c r="I152" s="111">
        <v>45</v>
      </c>
      <c r="J152" s="111">
        <v>30</v>
      </c>
      <c r="K152" s="111"/>
      <c r="L152" s="112">
        <v>0</v>
      </c>
      <c r="M152" s="143" t="s">
        <v>1484</v>
      </c>
      <c r="N152" s="141">
        <v>120</v>
      </c>
      <c r="O152" s="141" t="s">
        <v>1589</v>
      </c>
      <c r="P152" s="113" t="s">
        <v>1590</v>
      </c>
      <c r="Q152" s="138" t="str">
        <f>_DL_BM</f>
        <v>CSVE</v>
      </c>
      <c r="R152" s="138" t="str">
        <f>_DL_Khoa</f>
        <v>CSKT</v>
      </c>
      <c r="S152" s="106" t="str">
        <f t="shared" si="3"/>
        <v>CSKT-CSVE</v>
      </c>
      <c r="T152" s="142"/>
      <c r="U152" s="142"/>
      <c r="V152" s="142"/>
      <c r="W152" s="142"/>
      <c r="X152" s="142"/>
      <c r="Y152" s="142"/>
      <c r="Z152" s="142"/>
      <c r="AA152" s="142"/>
      <c r="AB152" s="142"/>
      <c r="AC152" s="142"/>
      <c r="AD152" s="142"/>
      <c r="AE152" s="142"/>
      <c r="AF152" s="142"/>
      <c r="AG152" s="142"/>
      <c r="AH152" s="142"/>
      <c r="AI152" s="142"/>
      <c r="AJ152" s="142"/>
      <c r="AK152" s="142"/>
      <c r="AL152" s="142"/>
      <c r="AM152" s="142"/>
      <c r="AN152" s="142"/>
      <c r="AO152" s="142"/>
      <c r="AP152" s="142"/>
      <c r="AQ152" s="142"/>
      <c r="AR152" s="142"/>
      <c r="AS152" s="142"/>
      <c r="AT152" s="142" t="s">
        <v>20</v>
      </c>
      <c r="AU152" s="142" t="s">
        <v>20</v>
      </c>
      <c r="AV152" s="142" t="s">
        <v>20</v>
      </c>
      <c r="AW152" s="142" t="s">
        <v>20</v>
      </c>
      <c r="AX152" s="142"/>
      <c r="AY152" s="142"/>
      <c r="AZ152" s="142"/>
      <c r="BA152" s="142"/>
      <c r="BB152" s="142"/>
      <c r="BC152" s="142"/>
      <c r="BD152" s="142"/>
      <c r="BE152" s="142"/>
    </row>
    <row r="153" spans="1:57" x14ac:dyDescent="0.25">
      <c r="A153" s="107" t="s">
        <v>150</v>
      </c>
      <c r="B153" s="107"/>
      <c r="C153" s="107" t="s">
        <v>1610</v>
      </c>
      <c r="D153" s="107"/>
      <c r="E153" s="107"/>
      <c r="F153" s="108">
        <v>58</v>
      </c>
      <c r="G153" s="109" t="s">
        <v>151</v>
      </c>
      <c r="H153" s="110">
        <v>2</v>
      </c>
      <c r="I153" s="111">
        <v>30</v>
      </c>
      <c r="J153" s="111"/>
      <c r="K153" s="111"/>
      <c r="L153" s="112">
        <v>0</v>
      </c>
      <c r="M153" s="140" t="s">
        <v>1511</v>
      </c>
      <c r="N153" s="141"/>
      <c r="O153" s="141" t="s">
        <v>1589</v>
      </c>
      <c r="P153" s="113" t="s">
        <v>1590</v>
      </c>
      <c r="Q153" s="138" t="str">
        <f>_DL_BM</f>
        <v>CSVE</v>
      </c>
      <c r="R153" s="138" t="str">
        <f>_DL_Khoa</f>
        <v>CSKT</v>
      </c>
      <c r="S153" s="106" t="str">
        <f t="shared" si="3"/>
        <v>CSKT-CSVE</v>
      </c>
      <c r="T153" s="142"/>
      <c r="U153" s="142"/>
      <c r="V153" s="142"/>
      <c r="W153" s="142"/>
      <c r="X153" s="142"/>
      <c r="Y153" s="142"/>
      <c r="Z153" s="142"/>
      <c r="AA153" s="142" t="s">
        <v>20</v>
      </c>
      <c r="AB153" s="142" t="s">
        <v>20</v>
      </c>
      <c r="AC153" s="142" t="s">
        <v>20</v>
      </c>
      <c r="AD153" s="142" t="s">
        <v>20</v>
      </c>
      <c r="AE153" s="142"/>
      <c r="AF153" s="142"/>
      <c r="AG153" s="142"/>
      <c r="AH153" s="142"/>
      <c r="AI153" s="142"/>
      <c r="AJ153" s="142"/>
      <c r="AK153" s="142"/>
      <c r="AL153" s="142"/>
      <c r="AM153" s="142"/>
      <c r="AN153" s="142"/>
      <c r="AO153" s="142"/>
      <c r="AP153" s="142"/>
      <c r="AQ153" s="142"/>
      <c r="AR153" s="142"/>
      <c r="AS153" s="142"/>
      <c r="AT153" s="142"/>
      <c r="AU153" s="142"/>
      <c r="AV153" s="142"/>
      <c r="AW153" s="142"/>
      <c r="AX153" s="142"/>
      <c r="AY153" s="142"/>
      <c r="AZ153" s="142"/>
      <c r="BA153" s="142"/>
      <c r="BB153" s="142"/>
      <c r="BC153" s="142"/>
      <c r="BD153" s="142"/>
      <c r="BE153" s="142"/>
    </row>
    <row r="154" spans="1:57" x14ac:dyDescent="0.25">
      <c r="A154" s="107" t="s">
        <v>1539</v>
      </c>
      <c r="B154" s="107"/>
      <c r="C154" s="107"/>
      <c r="D154" s="107" t="s">
        <v>1540</v>
      </c>
      <c r="E154" s="107"/>
      <c r="F154" s="108">
        <v>54</v>
      </c>
      <c r="G154" s="109" t="s">
        <v>153</v>
      </c>
      <c r="H154" s="110">
        <v>3</v>
      </c>
      <c r="I154" s="111">
        <v>30</v>
      </c>
      <c r="J154" s="111">
        <v>30</v>
      </c>
      <c r="K154" s="111"/>
      <c r="L154" s="112">
        <v>0</v>
      </c>
      <c r="M154" s="143" t="s">
        <v>1484</v>
      </c>
      <c r="N154" s="141">
        <v>90</v>
      </c>
      <c r="O154" s="141" t="s">
        <v>1589</v>
      </c>
      <c r="P154" s="113" t="s">
        <v>1590</v>
      </c>
      <c r="Q154" s="138" t="str">
        <f>_DL_BM</f>
        <v>CSVE</v>
      </c>
      <c r="R154" s="138" t="str">
        <f>_DL_Khoa</f>
        <v>CSKT</v>
      </c>
      <c r="S154" s="106" t="str">
        <f t="shared" si="3"/>
        <v>CSKT-CSVE</v>
      </c>
      <c r="T154" s="142"/>
      <c r="U154" s="142"/>
      <c r="V154" s="142"/>
      <c r="W154" s="142"/>
      <c r="X154" s="142"/>
      <c r="Y154" s="142"/>
      <c r="Z154" s="142"/>
      <c r="AA154" s="142"/>
      <c r="AB154" s="142"/>
      <c r="AC154" s="142"/>
      <c r="AD154" s="142"/>
      <c r="AE154" s="142"/>
      <c r="AF154" s="142"/>
      <c r="AG154" s="142"/>
      <c r="AH154" s="142"/>
      <c r="AI154" s="142"/>
      <c r="AJ154" s="142" t="s">
        <v>20</v>
      </c>
      <c r="AK154" s="142" t="s">
        <v>20</v>
      </c>
      <c r="AL154" s="142"/>
      <c r="AM154" s="142"/>
      <c r="AN154" s="142"/>
      <c r="AO154" s="142"/>
      <c r="AP154" s="142"/>
      <c r="AQ154" s="142"/>
      <c r="AR154" s="142"/>
      <c r="AS154" s="142"/>
      <c r="AT154" s="142"/>
      <c r="AU154" s="142"/>
      <c r="AV154" s="142"/>
      <c r="AW154" s="142"/>
      <c r="AX154" s="142"/>
      <c r="AY154" s="142"/>
      <c r="AZ154" s="142"/>
      <c r="BA154" s="142"/>
      <c r="BB154" s="142"/>
      <c r="BC154" s="142" t="s">
        <v>20</v>
      </c>
      <c r="BD154" s="142" t="s">
        <v>20</v>
      </c>
      <c r="BE154" s="142"/>
    </row>
    <row r="155" spans="1:57" x14ac:dyDescent="0.25">
      <c r="A155" s="107" t="s">
        <v>152</v>
      </c>
      <c r="B155" s="107"/>
      <c r="C155" s="107"/>
      <c r="D155" s="107"/>
      <c r="E155" s="107"/>
      <c r="F155" s="108">
        <v>59</v>
      </c>
      <c r="G155" s="109" t="s">
        <v>153</v>
      </c>
      <c r="H155" s="110">
        <v>4</v>
      </c>
      <c r="I155" s="111">
        <v>45</v>
      </c>
      <c r="J155" s="111">
        <v>30</v>
      </c>
      <c r="K155" s="111"/>
      <c r="L155" s="112">
        <v>0</v>
      </c>
      <c r="M155" s="143" t="s">
        <v>1484</v>
      </c>
      <c r="N155" s="141">
        <v>90</v>
      </c>
      <c r="O155" s="141" t="s">
        <v>1589</v>
      </c>
      <c r="P155" s="113" t="s">
        <v>1590</v>
      </c>
      <c r="Q155" s="138" t="str">
        <f>_DL_BM</f>
        <v>CSVE</v>
      </c>
      <c r="R155" s="138" t="str">
        <f>_DL_Khoa</f>
        <v>CSKT</v>
      </c>
      <c r="S155" s="106" t="str">
        <f t="shared" si="3"/>
        <v>CSKT-CSVE</v>
      </c>
      <c r="T155" s="142"/>
      <c r="U155" s="142"/>
      <c r="V155" s="142"/>
      <c r="W155" s="142"/>
      <c r="X155" s="142"/>
      <c r="Y155" s="142"/>
      <c r="Z155" s="142"/>
      <c r="AA155" s="142" t="s">
        <v>20</v>
      </c>
      <c r="AB155" s="142" t="s">
        <v>20</v>
      </c>
      <c r="AC155" s="142" t="s">
        <v>20</v>
      </c>
      <c r="AD155" s="142" t="s">
        <v>20</v>
      </c>
      <c r="AE155" s="142"/>
      <c r="AF155" s="142"/>
      <c r="AG155" s="142"/>
      <c r="AH155" s="142"/>
      <c r="AI155" s="142"/>
      <c r="AJ155" s="142"/>
      <c r="AK155" s="142"/>
      <c r="AL155" s="142"/>
      <c r="AM155" s="142"/>
      <c r="AN155" s="142"/>
      <c r="AO155" s="142"/>
      <c r="AP155" s="142"/>
      <c r="AQ155" s="142"/>
      <c r="AR155" s="142"/>
      <c r="AS155" s="142"/>
      <c r="AT155" s="142"/>
      <c r="AU155" s="142"/>
      <c r="AV155" s="142"/>
      <c r="AW155" s="142"/>
      <c r="AX155" s="142"/>
      <c r="AY155" s="142"/>
      <c r="AZ155" s="142"/>
      <c r="BA155" s="142"/>
      <c r="BB155" s="142"/>
      <c r="BC155" s="142"/>
      <c r="BD155" s="142"/>
      <c r="BE155" s="142"/>
    </row>
    <row r="156" spans="1:57" x14ac:dyDescent="0.25">
      <c r="A156" s="107"/>
      <c r="B156" s="107" t="s">
        <v>155</v>
      </c>
      <c r="C156" s="107" t="s">
        <v>1611</v>
      </c>
      <c r="D156" s="107"/>
      <c r="E156" s="107"/>
      <c r="F156" s="108">
        <v>61</v>
      </c>
      <c r="G156" s="109" t="s">
        <v>153</v>
      </c>
      <c r="H156" s="110">
        <v>2</v>
      </c>
      <c r="I156" s="111">
        <v>15</v>
      </c>
      <c r="J156" s="111">
        <v>30</v>
      </c>
      <c r="K156" s="111"/>
      <c r="L156" s="112">
        <v>0</v>
      </c>
      <c r="M156" s="143" t="s">
        <v>1484</v>
      </c>
      <c r="N156" s="141">
        <v>90</v>
      </c>
      <c r="O156" s="141" t="s">
        <v>1589</v>
      </c>
      <c r="P156" s="113" t="s">
        <v>1590</v>
      </c>
      <c r="Q156" s="138" t="str">
        <f>_DL_BM</f>
        <v>CSVE</v>
      </c>
      <c r="R156" s="138" t="str">
        <f>_DL_Khoa</f>
        <v>CSKT</v>
      </c>
      <c r="S156" s="106" t="str">
        <f t="shared" si="3"/>
        <v>CSKT-CSVE</v>
      </c>
      <c r="T156" s="142"/>
      <c r="U156" s="142"/>
      <c r="V156" s="142"/>
      <c r="W156" s="142"/>
      <c r="X156" s="142"/>
      <c r="Y156" s="142"/>
      <c r="Z156" s="142"/>
      <c r="AA156" s="142"/>
      <c r="AB156" s="142"/>
      <c r="AC156" s="142"/>
      <c r="AD156" s="142"/>
      <c r="AE156" s="142"/>
      <c r="AF156" s="142"/>
      <c r="AG156" s="142"/>
      <c r="AH156" s="142"/>
      <c r="AI156" s="142"/>
      <c r="AJ156" s="142"/>
      <c r="AK156" s="142"/>
      <c r="AL156" s="142"/>
      <c r="AM156" s="142"/>
      <c r="AN156" s="142"/>
      <c r="AO156" s="142"/>
      <c r="AP156" s="142"/>
      <c r="AQ156" s="142"/>
      <c r="AR156" s="142"/>
      <c r="AS156" s="142"/>
      <c r="AT156" s="142"/>
      <c r="AU156" s="142"/>
      <c r="AV156" s="142"/>
      <c r="AW156" s="142"/>
      <c r="AX156" s="142"/>
      <c r="AY156" s="142"/>
      <c r="AZ156" s="142"/>
      <c r="BA156" s="142"/>
      <c r="BB156" s="142"/>
      <c r="BC156" s="142"/>
      <c r="BD156" s="142"/>
      <c r="BE156" s="142"/>
    </row>
    <row r="157" spans="1:57" x14ac:dyDescent="0.25">
      <c r="A157" s="107" t="s">
        <v>311</v>
      </c>
      <c r="B157" s="107"/>
      <c r="C157" s="107"/>
      <c r="D157" s="107" t="s">
        <v>312</v>
      </c>
      <c r="E157" s="107"/>
      <c r="F157" s="108">
        <v>141</v>
      </c>
      <c r="G157" s="109" t="s">
        <v>153</v>
      </c>
      <c r="H157" s="110">
        <v>3</v>
      </c>
      <c r="I157" s="111">
        <v>30</v>
      </c>
      <c r="J157" s="111">
        <v>30</v>
      </c>
      <c r="K157" s="111"/>
      <c r="L157" s="112">
        <v>0</v>
      </c>
      <c r="M157" s="143" t="s">
        <v>1484</v>
      </c>
      <c r="N157" s="141">
        <v>90</v>
      </c>
      <c r="O157" s="141" t="s">
        <v>1589</v>
      </c>
      <c r="P157" s="113" t="s">
        <v>1590</v>
      </c>
      <c r="Q157" s="138" t="str">
        <f>_DL_BM</f>
        <v>CSVE</v>
      </c>
      <c r="R157" s="138" t="str">
        <f>_DL_Khoa</f>
        <v>CSKT</v>
      </c>
      <c r="S157" s="106" t="str">
        <f t="shared" si="3"/>
        <v>CSKT-CSVE</v>
      </c>
      <c r="T157" s="142"/>
      <c r="U157" s="142"/>
      <c r="V157" s="142"/>
      <c r="W157" s="142"/>
      <c r="X157" s="142"/>
      <c r="Y157" s="142"/>
      <c r="Z157" s="142"/>
      <c r="AA157" s="142"/>
      <c r="AB157" s="142"/>
      <c r="AC157" s="142"/>
      <c r="AD157" s="142"/>
      <c r="AE157" s="142"/>
      <c r="AF157" s="142"/>
      <c r="AG157" s="142"/>
      <c r="AH157" s="142"/>
      <c r="AI157" s="142" t="s">
        <v>20</v>
      </c>
      <c r="AJ157" s="142"/>
      <c r="AK157" s="142"/>
      <c r="AL157" s="142"/>
      <c r="AM157" s="142"/>
      <c r="AN157" s="142"/>
      <c r="AO157" s="142"/>
      <c r="AP157" s="142"/>
      <c r="AQ157" s="142"/>
      <c r="AR157" s="142"/>
      <c r="AS157" s="142"/>
      <c r="AT157" s="142"/>
      <c r="AU157" s="142"/>
      <c r="AV157" s="142"/>
      <c r="AW157" s="142"/>
      <c r="AX157" s="142"/>
      <c r="AY157" s="142"/>
      <c r="AZ157" s="142"/>
      <c r="BA157" s="142"/>
      <c r="BB157" s="142" t="s">
        <v>20</v>
      </c>
      <c r="BC157" s="142"/>
      <c r="BD157" s="142"/>
      <c r="BE157" s="142"/>
    </row>
    <row r="158" spans="1:57" x14ac:dyDescent="0.25">
      <c r="A158" s="107"/>
      <c r="B158" s="107"/>
      <c r="C158" s="107"/>
      <c r="D158" s="107" t="s">
        <v>400</v>
      </c>
      <c r="E158" s="107"/>
      <c r="F158" s="108">
        <v>183</v>
      </c>
      <c r="G158" s="109" t="s">
        <v>153</v>
      </c>
      <c r="H158" s="110">
        <v>2</v>
      </c>
      <c r="I158" s="111">
        <v>30</v>
      </c>
      <c r="J158" s="111"/>
      <c r="K158" s="111"/>
      <c r="L158" s="112">
        <v>0</v>
      </c>
      <c r="M158" s="143" t="s">
        <v>1484</v>
      </c>
      <c r="N158" s="141">
        <v>90</v>
      </c>
      <c r="O158" s="141" t="s">
        <v>1589</v>
      </c>
      <c r="P158" s="113" t="s">
        <v>1590</v>
      </c>
      <c r="Q158" s="138" t="str">
        <f>_DL_BM</f>
        <v>CSVE</v>
      </c>
      <c r="R158" s="138" t="str">
        <f>_DL_Khoa</f>
        <v>CSKT</v>
      </c>
      <c r="S158" s="106" t="str">
        <f t="shared" si="3"/>
        <v>CSKT-CSVE</v>
      </c>
      <c r="T158" s="142"/>
      <c r="U158" s="142"/>
      <c r="V158" s="142"/>
      <c r="W158" s="142"/>
      <c r="X158" s="142"/>
      <c r="Y158" s="142"/>
      <c r="Z158" s="142"/>
      <c r="AA158" s="142"/>
      <c r="AB158" s="142"/>
      <c r="AC158" s="142"/>
      <c r="AD158" s="142"/>
      <c r="AE158" s="142"/>
      <c r="AF158" s="142"/>
      <c r="AG158" s="142"/>
      <c r="AH158" s="142"/>
      <c r="AI158" s="142"/>
      <c r="AJ158" s="142"/>
      <c r="AK158" s="142"/>
      <c r="AL158" s="142"/>
      <c r="AM158" s="142"/>
      <c r="AN158" s="142"/>
      <c r="AO158" s="142"/>
      <c r="AP158" s="142"/>
      <c r="AQ158" s="142"/>
      <c r="AR158" s="142"/>
      <c r="AS158" s="142"/>
      <c r="AT158" s="142"/>
      <c r="AU158" s="142"/>
      <c r="AV158" s="142"/>
      <c r="AW158" s="142"/>
      <c r="AX158" s="142"/>
      <c r="AY158" s="142" t="s">
        <v>20</v>
      </c>
      <c r="AZ158" s="142"/>
      <c r="BA158" s="142"/>
      <c r="BB158" s="142"/>
      <c r="BC158" s="142"/>
      <c r="BD158" s="142"/>
      <c r="BE158" s="142"/>
    </row>
    <row r="159" spans="1:57" x14ac:dyDescent="0.25">
      <c r="A159" s="107" t="s">
        <v>80</v>
      </c>
      <c r="B159" s="107"/>
      <c r="C159" s="107" t="s">
        <v>80</v>
      </c>
      <c r="D159" s="107" t="s">
        <v>81</v>
      </c>
      <c r="E159" s="107"/>
      <c r="F159" s="108">
        <v>25</v>
      </c>
      <c r="G159" s="109" t="s">
        <v>82</v>
      </c>
      <c r="H159" s="110">
        <v>1</v>
      </c>
      <c r="I159" s="111">
        <v>8</v>
      </c>
      <c r="J159" s="111">
        <v>22</v>
      </c>
      <c r="K159" s="111"/>
      <c r="L159" s="112">
        <v>0</v>
      </c>
      <c r="M159" s="140" t="s">
        <v>2</v>
      </c>
      <c r="N159" s="141"/>
      <c r="O159" s="141" t="s">
        <v>78</v>
      </c>
      <c r="P159" s="113" t="s">
        <v>1582</v>
      </c>
      <c r="Q159" s="138" t="str">
        <f>_DL_BM</f>
        <v>CDTC</v>
      </c>
      <c r="R159" s="138" t="str">
        <f>_DL_Khoa</f>
        <v>GDTC</v>
      </c>
      <c r="S159" s="106" t="str">
        <f t="shared" si="3"/>
        <v>GDTC-CDTC</v>
      </c>
      <c r="T159" s="142" t="s">
        <v>20</v>
      </c>
      <c r="U159" s="142" t="s">
        <v>20</v>
      </c>
      <c r="V159" s="142" t="s">
        <v>20</v>
      </c>
      <c r="W159" s="142" t="s">
        <v>20</v>
      </c>
      <c r="X159" s="142" t="s">
        <v>20</v>
      </c>
      <c r="Y159" s="142" t="s">
        <v>20</v>
      </c>
      <c r="Z159" s="142" t="s">
        <v>20</v>
      </c>
      <c r="AA159" s="142" t="s">
        <v>20</v>
      </c>
      <c r="AB159" s="142" t="s">
        <v>20</v>
      </c>
      <c r="AC159" s="142" t="s">
        <v>20</v>
      </c>
      <c r="AD159" s="142" t="s">
        <v>20</v>
      </c>
      <c r="AE159" s="142" t="s">
        <v>20</v>
      </c>
      <c r="AF159" s="142" t="s">
        <v>20</v>
      </c>
      <c r="AG159" s="142" t="s">
        <v>20</v>
      </c>
      <c r="AH159" s="142" t="s">
        <v>20</v>
      </c>
      <c r="AI159" s="142" t="s">
        <v>20</v>
      </c>
      <c r="AJ159" s="142" t="s">
        <v>20</v>
      </c>
      <c r="AK159" s="142" t="s">
        <v>20</v>
      </c>
      <c r="AL159" s="142" t="s">
        <v>20</v>
      </c>
      <c r="AM159" s="142"/>
      <c r="AN159" s="142" t="s">
        <v>20</v>
      </c>
      <c r="AO159" s="142" t="s">
        <v>20</v>
      </c>
      <c r="AP159" s="142" t="s">
        <v>20</v>
      </c>
      <c r="AQ159" s="142"/>
      <c r="AR159" s="142" t="s">
        <v>20</v>
      </c>
      <c r="AS159" s="142"/>
      <c r="AT159" s="142" t="s">
        <v>20</v>
      </c>
      <c r="AU159" s="142" t="s">
        <v>20</v>
      </c>
      <c r="AV159" s="142" t="s">
        <v>20</v>
      </c>
      <c r="AW159" s="142" t="s">
        <v>20</v>
      </c>
      <c r="AX159" s="142" t="s">
        <v>20</v>
      </c>
      <c r="AY159" s="142" t="s">
        <v>20</v>
      </c>
      <c r="AZ159" s="142" t="s">
        <v>20</v>
      </c>
      <c r="BA159" s="142" t="s">
        <v>20</v>
      </c>
      <c r="BB159" s="142" t="s">
        <v>20</v>
      </c>
      <c r="BC159" s="142" t="s">
        <v>20</v>
      </c>
      <c r="BD159" s="142" t="s">
        <v>20</v>
      </c>
      <c r="BE159" s="142"/>
    </row>
    <row r="160" spans="1:57" x14ac:dyDescent="0.25">
      <c r="A160" s="107" t="s">
        <v>83</v>
      </c>
      <c r="B160" s="107"/>
      <c r="C160" s="107" t="s">
        <v>83</v>
      </c>
      <c r="D160" s="107" t="s">
        <v>84</v>
      </c>
      <c r="E160" s="107"/>
      <c r="F160" s="108">
        <v>26</v>
      </c>
      <c r="G160" s="109" t="s">
        <v>85</v>
      </c>
      <c r="H160" s="110">
        <v>1</v>
      </c>
      <c r="I160" s="111">
        <v>8</v>
      </c>
      <c r="J160" s="111">
        <v>22</v>
      </c>
      <c r="K160" s="111"/>
      <c r="L160" s="112">
        <v>0</v>
      </c>
      <c r="M160" s="140" t="s">
        <v>2</v>
      </c>
      <c r="N160" s="141"/>
      <c r="O160" s="141" t="s">
        <v>78</v>
      </c>
      <c r="P160" s="113" t="s">
        <v>1582</v>
      </c>
      <c r="Q160" s="138" t="str">
        <f>_DL_BM</f>
        <v>CDTC</v>
      </c>
      <c r="R160" s="138" t="str">
        <f>_DL_Khoa</f>
        <v>GDTC</v>
      </c>
      <c r="S160" s="106" t="str">
        <f t="shared" si="3"/>
        <v>GDTC-CDTC</v>
      </c>
      <c r="T160" s="142" t="s">
        <v>20</v>
      </c>
      <c r="U160" s="142" t="s">
        <v>20</v>
      </c>
      <c r="V160" s="142" t="s">
        <v>20</v>
      </c>
      <c r="W160" s="142" t="s">
        <v>20</v>
      </c>
      <c r="X160" s="142" t="s">
        <v>20</v>
      </c>
      <c r="Y160" s="142" t="s">
        <v>20</v>
      </c>
      <c r="Z160" s="142" t="s">
        <v>20</v>
      </c>
      <c r="AA160" s="142" t="s">
        <v>20</v>
      </c>
      <c r="AB160" s="142" t="s">
        <v>20</v>
      </c>
      <c r="AC160" s="142" t="s">
        <v>20</v>
      </c>
      <c r="AD160" s="142" t="s">
        <v>20</v>
      </c>
      <c r="AE160" s="142" t="s">
        <v>20</v>
      </c>
      <c r="AF160" s="142" t="s">
        <v>20</v>
      </c>
      <c r="AG160" s="142" t="s">
        <v>20</v>
      </c>
      <c r="AH160" s="142" t="s">
        <v>20</v>
      </c>
      <c r="AI160" s="142" t="s">
        <v>20</v>
      </c>
      <c r="AJ160" s="142" t="s">
        <v>20</v>
      </c>
      <c r="AK160" s="142" t="s">
        <v>20</v>
      </c>
      <c r="AL160" s="142" t="s">
        <v>20</v>
      </c>
      <c r="AM160" s="142"/>
      <c r="AN160" s="142" t="s">
        <v>20</v>
      </c>
      <c r="AO160" s="142" t="s">
        <v>20</v>
      </c>
      <c r="AP160" s="142" t="s">
        <v>20</v>
      </c>
      <c r="AQ160" s="142"/>
      <c r="AR160" s="142" t="s">
        <v>20</v>
      </c>
      <c r="AS160" s="142"/>
      <c r="AT160" s="142" t="s">
        <v>20</v>
      </c>
      <c r="AU160" s="142" t="s">
        <v>20</v>
      </c>
      <c r="AV160" s="142" t="s">
        <v>20</v>
      </c>
      <c r="AW160" s="142" t="s">
        <v>20</v>
      </c>
      <c r="AX160" s="142" t="s">
        <v>20</v>
      </c>
      <c r="AY160" s="142" t="s">
        <v>20</v>
      </c>
      <c r="AZ160" s="142" t="s">
        <v>20</v>
      </c>
      <c r="BA160" s="142" t="s">
        <v>20</v>
      </c>
      <c r="BB160" s="142" t="s">
        <v>20</v>
      </c>
      <c r="BC160" s="142" t="s">
        <v>20</v>
      </c>
      <c r="BD160" s="142" t="s">
        <v>20</v>
      </c>
      <c r="BE160" s="142"/>
    </row>
    <row r="161" spans="1:57" x14ac:dyDescent="0.25">
      <c r="A161" s="107" t="s">
        <v>86</v>
      </c>
      <c r="B161" s="107" t="s">
        <v>86</v>
      </c>
      <c r="C161" s="107" t="s">
        <v>86</v>
      </c>
      <c r="D161" s="107"/>
      <c r="E161" s="107"/>
      <c r="F161" s="108">
        <v>27</v>
      </c>
      <c r="G161" s="109" t="s">
        <v>87</v>
      </c>
      <c r="H161" s="110">
        <v>1</v>
      </c>
      <c r="I161" s="111">
        <v>8</v>
      </c>
      <c r="J161" s="111">
        <v>22</v>
      </c>
      <c r="K161" s="111"/>
      <c r="L161" s="112">
        <v>0</v>
      </c>
      <c r="M161" s="140" t="s">
        <v>2</v>
      </c>
      <c r="N161" s="141"/>
      <c r="O161" s="141" t="s">
        <v>78</v>
      </c>
      <c r="P161" s="113" t="s">
        <v>1582</v>
      </c>
      <c r="Q161" s="138" t="str">
        <f>_DL_BM</f>
        <v>CDTC</v>
      </c>
      <c r="R161" s="138" t="str">
        <f>_DL_Khoa</f>
        <v>GDTC</v>
      </c>
      <c r="S161" s="106" t="str">
        <f t="shared" si="3"/>
        <v>GDTC-CDTC</v>
      </c>
      <c r="T161" s="142" t="s">
        <v>20</v>
      </c>
      <c r="U161" s="142" t="s">
        <v>20</v>
      </c>
      <c r="V161" s="142" t="s">
        <v>20</v>
      </c>
      <c r="W161" s="142" t="s">
        <v>20</v>
      </c>
      <c r="X161" s="142" t="s">
        <v>20</v>
      </c>
      <c r="Y161" s="142" t="s">
        <v>20</v>
      </c>
      <c r="Z161" s="142" t="s">
        <v>20</v>
      </c>
      <c r="AA161" s="142" t="s">
        <v>20</v>
      </c>
      <c r="AB161" s="142" t="s">
        <v>20</v>
      </c>
      <c r="AC161" s="142" t="s">
        <v>20</v>
      </c>
      <c r="AD161" s="142" t="s">
        <v>20</v>
      </c>
      <c r="AE161" s="142" t="s">
        <v>20</v>
      </c>
      <c r="AF161" s="142" t="s">
        <v>20</v>
      </c>
      <c r="AG161" s="142" t="s">
        <v>20</v>
      </c>
      <c r="AH161" s="142" t="s">
        <v>20</v>
      </c>
      <c r="AI161" s="142" t="s">
        <v>20</v>
      </c>
      <c r="AJ161" s="142" t="s">
        <v>20</v>
      </c>
      <c r="AK161" s="142" t="s">
        <v>20</v>
      </c>
      <c r="AL161" s="142" t="s">
        <v>20</v>
      </c>
      <c r="AM161" s="142"/>
      <c r="AN161" s="142"/>
      <c r="AO161" s="142"/>
      <c r="AP161" s="142"/>
      <c r="AQ161" s="142"/>
      <c r="AR161" s="142"/>
      <c r="AS161" s="142"/>
      <c r="AT161" s="142"/>
      <c r="AU161" s="142"/>
      <c r="AV161" s="142"/>
      <c r="AW161" s="142"/>
      <c r="AX161" s="142"/>
      <c r="AY161" s="142"/>
      <c r="AZ161" s="142"/>
      <c r="BA161" s="142"/>
      <c r="BB161" s="142"/>
      <c r="BC161" s="142"/>
      <c r="BD161" s="142"/>
      <c r="BE161" s="142"/>
    </row>
    <row r="162" spans="1:57" x14ac:dyDescent="0.25">
      <c r="A162" s="107" t="s">
        <v>88</v>
      </c>
      <c r="B162" s="107" t="s">
        <v>88</v>
      </c>
      <c r="C162" s="107" t="s">
        <v>88</v>
      </c>
      <c r="D162" s="107" t="s">
        <v>89</v>
      </c>
      <c r="E162" s="107" t="s">
        <v>89</v>
      </c>
      <c r="F162" s="108">
        <v>28</v>
      </c>
      <c r="G162" s="109" t="s">
        <v>90</v>
      </c>
      <c r="H162" s="110">
        <v>1</v>
      </c>
      <c r="I162" s="111">
        <v>3</v>
      </c>
      <c r="J162" s="111">
        <v>27</v>
      </c>
      <c r="K162" s="111"/>
      <c r="L162" s="112">
        <v>0</v>
      </c>
      <c r="M162" s="140" t="s">
        <v>2</v>
      </c>
      <c r="N162" s="141"/>
      <c r="O162" s="141" t="s">
        <v>78</v>
      </c>
      <c r="P162" s="113" t="s">
        <v>1582</v>
      </c>
      <c r="Q162" s="138" t="str">
        <f>_DL_BM</f>
        <v>CDTC</v>
      </c>
      <c r="R162" s="138" t="str">
        <f>_DL_Khoa</f>
        <v>GDTC</v>
      </c>
      <c r="S162" s="106" t="str">
        <f t="shared" si="3"/>
        <v>GDTC-CDTC</v>
      </c>
      <c r="T162" s="142" t="s">
        <v>20</v>
      </c>
      <c r="U162" s="142" t="s">
        <v>20</v>
      </c>
      <c r="V162" s="142" t="s">
        <v>20</v>
      </c>
      <c r="W162" s="142" t="s">
        <v>20</v>
      </c>
      <c r="X162" s="142" t="s">
        <v>20</v>
      </c>
      <c r="Y162" s="142" t="s">
        <v>20</v>
      </c>
      <c r="Z162" s="142" t="s">
        <v>20</v>
      </c>
      <c r="AA162" s="142" t="s">
        <v>20</v>
      </c>
      <c r="AB162" s="142" t="s">
        <v>20</v>
      </c>
      <c r="AC162" s="142" t="s">
        <v>20</v>
      </c>
      <c r="AD162" s="142" t="s">
        <v>20</v>
      </c>
      <c r="AE162" s="142" t="s">
        <v>20</v>
      </c>
      <c r="AF162" s="142" t="s">
        <v>20</v>
      </c>
      <c r="AG162" s="142" t="s">
        <v>20</v>
      </c>
      <c r="AH162" s="142" t="s">
        <v>20</v>
      </c>
      <c r="AI162" s="142" t="s">
        <v>20</v>
      </c>
      <c r="AJ162" s="142" t="s">
        <v>20</v>
      </c>
      <c r="AK162" s="142" t="s">
        <v>20</v>
      </c>
      <c r="AL162" s="142" t="s">
        <v>20</v>
      </c>
      <c r="AM162" s="142"/>
      <c r="AN162" s="142" t="s">
        <v>20</v>
      </c>
      <c r="AO162" s="142" t="s">
        <v>20</v>
      </c>
      <c r="AP162" s="142" t="s">
        <v>20</v>
      </c>
      <c r="AQ162" s="142"/>
      <c r="AR162" s="142" t="s">
        <v>20</v>
      </c>
      <c r="AS162" s="142"/>
      <c r="AT162" s="142" t="s">
        <v>20</v>
      </c>
      <c r="AU162" s="142" t="s">
        <v>20</v>
      </c>
      <c r="AV162" s="142" t="s">
        <v>20</v>
      </c>
      <c r="AW162" s="142" t="s">
        <v>20</v>
      </c>
      <c r="AX162" s="142" t="s">
        <v>20</v>
      </c>
      <c r="AY162" s="142" t="s">
        <v>20</v>
      </c>
      <c r="AZ162" s="142"/>
      <c r="BA162" s="142"/>
      <c r="BB162" s="142"/>
      <c r="BC162" s="142"/>
      <c r="BD162" s="142"/>
      <c r="BE162" s="142"/>
    </row>
    <row r="163" spans="1:57" x14ac:dyDescent="0.25">
      <c r="A163" s="107" t="s">
        <v>91</v>
      </c>
      <c r="B163" s="107" t="s">
        <v>91</v>
      </c>
      <c r="C163" s="107" t="s">
        <v>91</v>
      </c>
      <c r="D163" s="107" t="s">
        <v>92</v>
      </c>
      <c r="E163" s="107" t="s">
        <v>92</v>
      </c>
      <c r="F163" s="108">
        <v>29</v>
      </c>
      <c r="G163" s="109" t="s">
        <v>93</v>
      </c>
      <c r="H163" s="110">
        <v>1</v>
      </c>
      <c r="I163" s="111">
        <v>3</v>
      </c>
      <c r="J163" s="111">
        <v>27</v>
      </c>
      <c r="K163" s="111"/>
      <c r="L163" s="112">
        <v>0</v>
      </c>
      <c r="M163" s="140" t="s">
        <v>2</v>
      </c>
      <c r="N163" s="141"/>
      <c r="O163" s="141" t="s">
        <v>78</v>
      </c>
      <c r="P163" s="113" t="s">
        <v>1582</v>
      </c>
      <c r="Q163" s="138" t="str">
        <f>_DL_BM</f>
        <v>CDTC</v>
      </c>
      <c r="R163" s="138" t="str">
        <f>_DL_Khoa</f>
        <v>GDTC</v>
      </c>
      <c r="S163" s="106" t="str">
        <f t="shared" si="3"/>
        <v>GDTC-CDTC</v>
      </c>
      <c r="T163" s="142" t="s">
        <v>20</v>
      </c>
      <c r="U163" s="142" t="s">
        <v>20</v>
      </c>
      <c r="V163" s="142" t="s">
        <v>20</v>
      </c>
      <c r="W163" s="142" t="s">
        <v>20</v>
      </c>
      <c r="X163" s="142" t="s">
        <v>20</v>
      </c>
      <c r="Y163" s="142" t="s">
        <v>20</v>
      </c>
      <c r="Z163" s="142" t="s">
        <v>20</v>
      </c>
      <c r="AA163" s="142" t="s">
        <v>20</v>
      </c>
      <c r="AB163" s="142" t="s">
        <v>20</v>
      </c>
      <c r="AC163" s="142" t="s">
        <v>20</v>
      </c>
      <c r="AD163" s="142" t="s">
        <v>20</v>
      </c>
      <c r="AE163" s="142" t="s">
        <v>20</v>
      </c>
      <c r="AF163" s="142" t="s">
        <v>20</v>
      </c>
      <c r="AG163" s="142" t="s">
        <v>20</v>
      </c>
      <c r="AH163" s="142" t="s">
        <v>20</v>
      </c>
      <c r="AI163" s="142" t="s">
        <v>20</v>
      </c>
      <c r="AJ163" s="142" t="s">
        <v>20</v>
      </c>
      <c r="AK163" s="142" t="s">
        <v>20</v>
      </c>
      <c r="AL163" s="142" t="s">
        <v>20</v>
      </c>
      <c r="AM163" s="142"/>
      <c r="AN163" s="142"/>
      <c r="AO163" s="142"/>
      <c r="AP163" s="142"/>
      <c r="AQ163" s="142"/>
      <c r="AR163" s="142"/>
      <c r="AS163" s="142"/>
      <c r="AT163" s="142"/>
      <c r="AU163" s="142"/>
      <c r="AV163" s="142"/>
      <c r="AW163" s="142"/>
      <c r="AX163" s="142"/>
      <c r="AY163" s="142"/>
      <c r="AZ163" s="142" t="s">
        <v>20</v>
      </c>
      <c r="BA163" s="142" t="s">
        <v>20</v>
      </c>
      <c r="BB163" s="142" t="s">
        <v>20</v>
      </c>
      <c r="BC163" s="142" t="s">
        <v>20</v>
      </c>
      <c r="BD163" s="142" t="s">
        <v>20</v>
      </c>
      <c r="BE163" s="142"/>
    </row>
    <row r="164" spans="1:57" x14ac:dyDescent="0.25">
      <c r="A164" s="107" t="s">
        <v>833</v>
      </c>
      <c r="B164" s="107"/>
      <c r="C164" s="107"/>
      <c r="D164" s="107"/>
      <c r="E164" s="107"/>
      <c r="F164" s="108">
        <v>437</v>
      </c>
      <c r="G164" s="109" t="s">
        <v>834</v>
      </c>
      <c r="H164" s="110">
        <v>2</v>
      </c>
      <c r="I164" s="111">
        <v>30</v>
      </c>
      <c r="J164" s="111"/>
      <c r="K164" s="111"/>
      <c r="L164" s="112">
        <v>0</v>
      </c>
      <c r="M164" s="143"/>
      <c r="N164" s="141"/>
      <c r="O164" s="141" t="s">
        <v>1632</v>
      </c>
      <c r="P164" s="113" t="s">
        <v>1602</v>
      </c>
      <c r="Q164" s="138" t="str">
        <f>_DL_BM</f>
        <v>CKDM</v>
      </c>
      <c r="R164" s="138" t="str">
        <f>_DL_Khoa</f>
        <v>KCK</v>
      </c>
      <c r="S164" s="106" t="str">
        <f t="shared" si="3"/>
        <v>KCK-CKDM</v>
      </c>
      <c r="T164" s="142"/>
      <c r="U164" s="142"/>
      <c r="V164" s="142"/>
      <c r="W164" s="142"/>
      <c r="X164" s="142"/>
      <c r="Y164" s="142"/>
      <c r="Z164" s="142"/>
      <c r="AA164" s="142"/>
      <c r="AB164" s="142"/>
      <c r="AC164" s="142"/>
      <c r="AD164" s="142"/>
      <c r="AE164" s="142"/>
      <c r="AF164" s="142"/>
      <c r="AG164" s="142"/>
      <c r="AH164" s="142"/>
      <c r="AI164" s="142"/>
      <c r="AJ164" s="142"/>
      <c r="AK164" s="142"/>
      <c r="AL164" s="142"/>
      <c r="AM164" s="142"/>
      <c r="AN164" s="142"/>
      <c r="AO164" s="142"/>
      <c r="AP164" s="142"/>
      <c r="AQ164" s="142"/>
      <c r="AR164" s="142"/>
      <c r="AS164" s="142"/>
      <c r="AT164" s="142"/>
      <c r="AU164" s="142"/>
      <c r="AV164" s="142"/>
      <c r="AW164" s="142"/>
      <c r="AX164" s="142"/>
      <c r="AY164" s="142"/>
      <c r="AZ164" s="142"/>
      <c r="BA164" s="142"/>
      <c r="BB164" s="142"/>
      <c r="BC164" s="142"/>
      <c r="BD164" s="142"/>
      <c r="BE164" s="142"/>
    </row>
    <row r="165" spans="1:57" x14ac:dyDescent="0.25">
      <c r="A165" s="107"/>
      <c r="B165" s="107" t="s">
        <v>841</v>
      </c>
      <c r="C165" s="107"/>
      <c r="D165" s="107"/>
      <c r="E165" s="107"/>
      <c r="F165" s="108">
        <v>441</v>
      </c>
      <c r="G165" s="109" t="s">
        <v>842</v>
      </c>
      <c r="H165" s="110">
        <v>2</v>
      </c>
      <c r="I165" s="111">
        <v>30</v>
      </c>
      <c r="J165" s="111"/>
      <c r="K165" s="111"/>
      <c r="L165" s="112">
        <v>0</v>
      </c>
      <c r="M165" s="143"/>
      <c r="N165" s="141"/>
      <c r="O165" s="141" t="s">
        <v>1632</v>
      </c>
      <c r="P165" s="113" t="s">
        <v>1602</v>
      </c>
      <c r="Q165" s="138" t="str">
        <f>_DL_BM</f>
        <v>CKDM</v>
      </c>
      <c r="R165" s="138" t="str">
        <f>_DL_Khoa</f>
        <v>KCK</v>
      </c>
      <c r="S165" s="106" t="str">
        <f t="shared" si="3"/>
        <v>KCK-CKDM</v>
      </c>
      <c r="T165" s="142"/>
      <c r="U165" s="142"/>
      <c r="V165" s="142"/>
      <c r="W165" s="142"/>
      <c r="X165" s="142"/>
      <c r="Y165" s="142"/>
      <c r="Z165" s="142"/>
      <c r="AA165" s="142"/>
      <c r="AB165" s="142"/>
      <c r="AC165" s="142"/>
      <c r="AD165" s="142"/>
      <c r="AE165" s="142"/>
      <c r="AF165" s="142"/>
      <c r="AG165" s="142"/>
      <c r="AH165" s="142"/>
      <c r="AI165" s="142"/>
      <c r="AJ165" s="142"/>
      <c r="AK165" s="142"/>
      <c r="AL165" s="142"/>
      <c r="AM165" s="142"/>
      <c r="AN165" s="142"/>
      <c r="AO165" s="142"/>
      <c r="AP165" s="142"/>
      <c r="AQ165" s="142"/>
      <c r="AR165" s="142"/>
      <c r="AS165" s="142"/>
      <c r="AT165" s="142"/>
      <c r="AU165" s="142"/>
      <c r="AV165" s="142"/>
      <c r="AW165" s="142"/>
      <c r="AX165" s="142"/>
      <c r="AY165" s="142"/>
      <c r="AZ165" s="142"/>
      <c r="BA165" s="142"/>
      <c r="BB165" s="142"/>
      <c r="BC165" s="142"/>
      <c r="BD165" s="142"/>
      <c r="BE165" s="142"/>
    </row>
    <row r="166" spans="1:57" x14ac:dyDescent="0.25">
      <c r="A166" s="107" t="s">
        <v>837</v>
      </c>
      <c r="B166" s="107"/>
      <c r="C166" s="107"/>
      <c r="D166" s="107"/>
      <c r="E166" s="107"/>
      <c r="F166" s="108">
        <v>439</v>
      </c>
      <c r="G166" s="109" t="s">
        <v>838</v>
      </c>
      <c r="H166" s="110">
        <v>3</v>
      </c>
      <c r="I166" s="111">
        <v>45</v>
      </c>
      <c r="J166" s="111"/>
      <c r="K166" s="111"/>
      <c r="L166" s="112">
        <v>0</v>
      </c>
      <c r="M166" s="143"/>
      <c r="N166" s="141"/>
      <c r="O166" s="141" t="s">
        <v>1632</v>
      </c>
      <c r="P166" s="113" t="s">
        <v>1602</v>
      </c>
      <c r="Q166" s="138" t="str">
        <f>_DL_BM</f>
        <v>CKDM</v>
      </c>
      <c r="R166" s="138" t="str">
        <f>_DL_Khoa</f>
        <v>KCK</v>
      </c>
      <c r="S166" s="106" t="str">
        <f t="shared" si="3"/>
        <v>KCK-CKDM</v>
      </c>
      <c r="T166" s="142"/>
      <c r="U166" s="142"/>
      <c r="V166" s="142"/>
      <c r="W166" s="142"/>
      <c r="X166" s="142"/>
      <c r="Y166" s="142"/>
      <c r="Z166" s="142"/>
      <c r="AA166" s="142"/>
      <c r="AB166" s="142"/>
      <c r="AC166" s="142"/>
      <c r="AD166" s="142"/>
      <c r="AE166" s="142"/>
      <c r="AF166" s="142"/>
      <c r="AG166" s="142"/>
      <c r="AH166" s="142"/>
      <c r="AI166" s="142"/>
      <c r="AJ166" s="142"/>
      <c r="AK166" s="142"/>
      <c r="AL166" s="142"/>
      <c r="AM166" s="142"/>
      <c r="AN166" s="142"/>
      <c r="AO166" s="142"/>
      <c r="AP166" s="142"/>
      <c r="AQ166" s="142"/>
      <c r="AR166" s="142"/>
      <c r="AS166" s="142"/>
      <c r="AT166" s="142"/>
      <c r="AU166" s="142"/>
      <c r="AV166" s="142"/>
      <c r="AW166" s="142"/>
      <c r="AX166" s="142"/>
      <c r="AY166" s="142"/>
      <c r="AZ166" s="142"/>
      <c r="BA166" s="142"/>
      <c r="BB166" s="142"/>
      <c r="BC166" s="142"/>
      <c r="BD166" s="142"/>
      <c r="BE166" s="142"/>
    </row>
    <row r="167" spans="1:57" x14ac:dyDescent="0.25">
      <c r="A167" s="107"/>
      <c r="B167" s="107"/>
      <c r="C167" s="107"/>
      <c r="D167" s="107" t="s">
        <v>835</v>
      </c>
      <c r="E167" s="107"/>
      <c r="F167" s="108">
        <v>438</v>
      </c>
      <c r="G167" s="109" t="s">
        <v>836</v>
      </c>
      <c r="H167" s="110">
        <v>2</v>
      </c>
      <c r="I167" s="111">
        <v>30</v>
      </c>
      <c r="J167" s="111"/>
      <c r="K167" s="111"/>
      <c r="L167" s="112">
        <v>0</v>
      </c>
      <c r="M167" s="143"/>
      <c r="N167" s="141"/>
      <c r="O167" s="141" t="s">
        <v>1632</v>
      </c>
      <c r="P167" s="113" t="s">
        <v>1602</v>
      </c>
      <c r="Q167" s="138" t="str">
        <f>_DL_BM</f>
        <v>CKDM</v>
      </c>
      <c r="R167" s="138" t="str">
        <f>_DL_Khoa</f>
        <v>KCK</v>
      </c>
      <c r="S167" s="106" t="str">
        <f t="shared" si="3"/>
        <v>KCK-CKDM</v>
      </c>
      <c r="T167" s="142"/>
      <c r="U167" s="142"/>
      <c r="V167" s="142"/>
      <c r="W167" s="142"/>
      <c r="X167" s="142"/>
      <c r="Y167" s="142"/>
      <c r="Z167" s="142"/>
      <c r="AA167" s="142"/>
      <c r="AB167" s="142"/>
      <c r="AC167" s="142"/>
      <c r="AD167" s="142"/>
      <c r="AE167" s="142"/>
      <c r="AF167" s="142"/>
      <c r="AG167" s="142"/>
      <c r="AH167" s="142"/>
      <c r="AI167" s="142"/>
      <c r="AJ167" s="142"/>
      <c r="AK167" s="142"/>
      <c r="AL167" s="142"/>
      <c r="AM167" s="142"/>
      <c r="AN167" s="142"/>
      <c r="AO167" s="142"/>
      <c r="AP167" s="142"/>
      <c r="AQ167" s="142"/>
      <c r="AR167" s="142"/>
      <c r="AS167" s="142"/>
      <c r="AT167" s="142"/>
      <c r="AU167" s="142"/>
      <c r="AV167" s="142"/>
      <c r="AW167" s="142" t="s">
        <v>20</v>
      </c>
      <c r="AX167" s="142"/>
      <c r="AY167" s="142"/>
      <c r="AZ167" s="142"/>
      <c r="BA167" s="142"/>
      <c r="BB167" s="142"/>
      <c r="BC167" s="142"/>
      <c r="BD167" s="142"/>
      <c r="BE167" s="142"/>
    </row>
    <row r="168" spans="1:57" x14ac:dyDescent="0.25">
      <c r="A168" s="107"/>
      <c r="B168" s="107"/>
      <c r="C168" s="107"/>
      <c r="D168" s="107" t="s">
        <v>839</v>
      </c>
      <c r="E168" s="107"/>
      <c r="F168" s="108">
        <v>440</v>
      </c>
      <c r="G168" s="109" t="s">
        <v>840</v>
      </c>
      <c r="H168" s="110">
        <v>2</v>
      </c>
      <c r="I168" s="111">
        <v>30</v>
      </c>
      <c r="J168" s="111"/>
      <c r="K168" s="111"/>
      <c r="L168" s="112">
        <v>0</v>
      </c>
      <c r="M168" s="143"/>
      <c r="N168" s="141"/>
      <c r="O168" s="141" t="s">
        <v>1632</v>
      </c>
      <c r="P168" s="113" t="s">
        <v>1602</v>
      </c>
      <c r="Q168" s="138" t="str">
        <f>_DL_BM</f>
        <v>CKDM</v>
      </c>
      <c r="R168" s="138" t="str">
        <f>_DL_Khoa</f>
        <v>KCK</v>
      </c>
      <c r="S168" s="106" t="str">
        <f t="shared" si="3"/>
        <v>KCK-CKDM</v>
      </c>
      <c r="T168" s="142"/>
      <c r="U168" s="142"/>
      <c r="V168" s="142"/>
      <c r="W168" s="142"/>
      <c r="X168" s="142"/>
      <c r="Y168" s="142"/>
      <c r="Z168" s="142"/>
      <c r="AA168" s="142"/>
      <c r="AB168" s="142"/>
      <c r="AC168" s="142"/>
      <c r="AD168" s="142"/>
      <c r="AE168" s="142"/>
      <c r="AF168" s="142"/>
      <c r="AG168" s="142"/>
      <c r="AH168" s="142"/>
      <c r="AI168" s="142"/>
      <c r="AJ168" s="142"/>
      <c r="AK168" s="142"/>
      <c r="AL168" s="142"/>
      <c r="AM168" s="142"/>
      <c r="AN168" s="142"/>
      <c r="AO168" s="142"/>
      <c r="AP168" s="142"/>
      <c r="AQ168" s="142"/>
      <c r="AR168" s="142"/>
      <c r="AS168" s="142"/>
      <c r="AT168" s="142"/>
      <c r="AU168" s="142"/>
      <c r="AV168" s="142"/>
      <c r="AW168" s="142" t="s">
        <v>20</v>
      </c>
      <c r="AX168" s="142"/>
      <c r="AY168" s="142"/>
      <c r="AZ168" s="142"/>
      <c r="BA168" s="142"/>
      <c r="BB168" s="142"/>
      <c r="BC168" s="142"/>
      <c r="BD168" s="142"/>
      <c r="BE168" s="142"/>
    </row>
    <row r="169" spans="1:57" x14ac:dyDescent="0.25">
      <c r="A169" s="107" t="s">
        <v>815</v>
      </c>
      <c r="B169" s="107" t="s">
        <v>815</v>
      </c>
      <c r="C169" s="107"/>
      <c r="D169" s="107"/>
      <c r="E169" s="107"/>
      <c r="F169" s="108">
        <v>429</v>
      </c>
      <c r="G169" s="109" t="s">
        <v>816</v>
      </c>
      <c r="H169" s="110">
        <v>2</v>
      </c>
      <c r="I169" s="111"/>
      <c r="J169" s="111"/>
      <c r="K169" s="111">
        <v>90</v>
      </c>
      <c r="L169" s="112">
        <v>0</v>
      </c>
      <c r="M169" s="140" t="s">
        <v>1511</v>
      </c>
      <c r="N169" s="141"/>
      <c r="O169" s="141" t="s">
        <v>1632</v>
      </c>
      <c r="P169" s="113" t="s">
        <v>1602</v>
      </c>
      <c r="Q169" s="138" t="str">
        <f>_DL_BM</f>
        <v>CKDM</v>
      </c>
      <c r="R169" s="138" t="str">
        <f>_DL_Khoa</f>
        <v>KCK</v>
      </c>
      <c r="S169" s="106" t="str">
        <f t="shared" si="3"/>
        <v>KCK-CKDM</v>
      </c>
      <c r="T169" s="142"/>
      <c r="U169" s="142"/>
      <c r="V169" s="142"/>
      <c r="W169" s="142"/>
      <c r="X169" s="142"/>
      <c r="Y169" s="142"/>
      <c r="Z169" s="142"/>
      <c r="AA169" s="142"/>
      <c r="AB169" s="142"/>
      <c r="AC169" s="142"/>
      <c r="AD169" s="142"/>
      <c r="AE169" s="142"/>
      <c r="AF169" s="142"/>
      <c r="AG169" s="142"/>
      <c r="AH169" s="142"/>
      <c r="AI169" s="142"/>
      <c r="AJ169" s="142"/>
      <c r="AK169" s="142"/>
      <c r="AL169" s="142"/>
      <c r="AM169" s="142"/>
      <c r="AN169" s="142"/>
      <c r="AO169" s="142"/>
      <c r="AP169" s="142"/>
      <c r="AQ169" s="142"/>
      <c r="AR169" s="142"/>
      <c r="AS169" s="142"/>
      <c r="AT169" s="142"/>
      <c r="AU169" s="142"/>
      <c r="AV169" s="142"/>
      <c r="AW169" s="142"/>
      <c r="AX169" s="142"/>
      <c r="AY169" s="142"/>
      <c r="AZ169" s="142"/>
      <c r="BA169" s="142"/>
      <c r="BB169" s="142"/>
      <c r="BC169" s="142"/>
      <c r="BD169" s="142"/>
      <c r="BE169" s="142"/>
    </row>
    <row r="170" spans="1:57" x14ac:dyDescent="0.25">
      <c r="A170" s="107" t="s">
        <v>1461</v>
      </c>
      <c r="B170" s="107" t="s">
        <v>1461</v>
      </c>
      <c r="C170" s="107"/>
      <c r="D170" s="107"/>
      <c r="E170" s="107"/>
      <c r="F170" s="108">
        <v>725</v>
      </c>
      <c r="G170" s="109" t="s">
        <v>1444</v>
      </c>
      <c r="H170" s="110">
        <v>8</v>
      </c>
      <c r="I170" s="111"/>
      <c r="J170" s="111"/>
      <c r="K170" s="111">
        <v>480</v>
      </c>
      <c r="L170" s="112">
        <v>0</v>
      </c>
      <c r="M170" s="140" t="s">
        <v>1511</v>
      </c>
      <c r="N170" s="141"/>
      <c r="O170" s="141" t="s">
        <v>1632</v>
      </c>
      <c r="P170" s="113" t="s">
        <v>1602</v>
      </c>
      <c r="Q170" s="138" t="str">
        <f>_DL_BM</f>
        <v>CKDM</v>
      </c>
      <c r="R170" s="138" t="str">
        <f>_DL_Khoa</f>
        <v>KCK</v>
      </c>
      <c r="S170" s="106" t="str">
        <f t="shared" si="3"/>
        <v>KCK-CKDM</v>
      </c>
      <c r="T170" s="142"/>
      <c r="U170" s="142"/>
      <c r="V170" s="142"/>
      <c r="W170" s="142"/>
      <c r="X170" s="142"/>
      <c r="Y170" s="142"/>
      <c r="Z170" s="142"/>
      <c r="AA170" s="142"/>
      <c r="AB170" s="142"/>
      <c r="AC170" s="142"/>
      <c r="AD170" s="142"/>
      <c r="AE170" s="142"/>
      <c r="AF170" s="142"/>
      <c r="AG170" s="142"/>
      <c r="AH170" s="142"/>
      <c r="AI170" s="142"/>
      <c r="AJ170" s="142"/>
      <c r="AK170" s="142"/>
      <c r="AL170" s="142"/>
      <c r="AM170" s="142"/>
      <c r="AN170" s="142"/>
      <c r="AO170" s="142"/>
      <c r="AP170" s="142"/>
      <c r="AQ170" s="142"/>
      <c r="AR170" s="142"/>
      <c r="AS170" s="142"/>
      <c r="AT170" s="142"/>
      <c r="AU170" s="142"/>
      <c r="AV170" s="142"/>
      <c r="AW170" s="142"/>
      <c r="AX170" s="142"/>
      <c r="AY170" s="142"/>
      <c r="AZ170" s="142"/>
      <c r="BA170" s="142"/>
      <c r="BB170" s="142"/>
      <c r="BC170" s="142"/>
      <c r="BD170" s="142"/>
      <c r="BE170" s="142"/>
    </row>
    <row r="171" spans="1:57" x14ac:dyDescent="0.25">
      <c r="A171" s="107"/>
      <c r="B171" s="107"/>
      <c r="C171" s="107"/>
      <c r="D171" s="107" t="s">
        <v>1462</v>
      </c>
      <c r="E171" s="107"/>
      <c r="F171" s="108">
        <v>726</v>
      </c>
      <c r="G171" s="109" t="s">
        <v>1444</v>
      </c>
      <c r="H171" s="110">
        <v>4</v>
      </c>
      <c r="I171" s="111"/>
      <c r="J171" s="111"/>
      <c r="K171" s="111">
        <v>240</v>
      </c>
      <c r="L171" s="112">
        <v>0</v>
      </c>
      <c r="M171" s="140" t="s">
        <v>1511</v>
      </c>
      <c r="N171" s="141"/>
      <c r="O171" s="141" t="s">
        <v>1632</v>
      </c>
      <c r="P171" s="113" t="s">
        <v>1602</v>
      </c>
      <c r="Q171" s="138" t="str">
        <f>_DL_BM</f>
        <v>CKDM</v>
      </c>
      <c r="R171" s="138" t="str">
        <f>_DL_Khoa</f>
        <v>KCK</v>
      </c>
      <c r="S171" s="106" t="str">
        <f t="shared" si="3"/>
        <v>KCK-CKDM</v>
      </c>
      <c r="T171" s="142"/>
      <c r="U171" s="142"/>
      <c r="V171" s="142"/>
      <c r="W171" s="142"/>
      <c r="X171" s="142"/>
      <c r="Y171" s="142"/>
      <c r="Z171" s="142"/>
      <c r="AA171" s="142"/>
      <c r="AB171" s="142"/>
      <c r="AC171" s="142"/>
      <c r="AD171" s="142"/>
      <c r="AE171" s="142"/>
      <c r="AF171" s="142"/>
      <c r="AG171" s="142"/>
      <c r="AH171" s="142"/>
      <c r="AI171" s="142"/>
      <c r="AJ171" s="142"/>
      <c r="AK171" s="142"/>
      <c r="AL171" s="142"/>
      <c r="AM171" s="142"/>
      <c r="AN171" s="142"/>
      <c r="AO171" s="142"/>
      <c r="AP171" s="142"/>
      <c r="AQ171" s="142"/>
      <c r="AR171" s="142"/>
      <c r="AS171" s="142"/>
      <c r="AT171" s="142"/>
      <c r="AU171" s="142"/>
      <c r="AV171" s="142"/>
      <c r="AW171" s="142" t="s">
        <v>20</v>
      </c>
      <c r="AX171" s="142"/>
      <c r="AY171" s="142"/>
      <c r="AZ171" s="142"/>
      <c r="BA171" s="142"/>
      <c r="BB171" s="142"/>
      <c r="BC171" s="142"/>
      <c r="BD171" s="142"/>
      <c r="BE171" s="142"/>
    </row>
    <row r="172" spans="1:57" x14ac:dyDescent="0.25">
      <c r="A172" s="107" t="s">
        <v>828</v>
      </c>
      <c r="B172" s="107" t="s">
        <v>828</v>
      </c>
      <c r="C172" s="107"/>
      <c r="D172" s="107"/>
      <c r="E172" s="107"/>
      <c r="F172" s="108">
        <v>435</v>
      </c>
      <c r="G172" s="109" t="s">
        <v>829</v>
      </c>
      <c r="H172" s="110">
        <v>2</v>
      </c>
      <c r="I172" s="111">
        <v>30</v>
      </c>
      <c r="J172" s="111"/>
      <c r="K172" s="111"/>
      <c r="L172" s="112">
        <v>0</v>
      </c>
      <c r="M172" s="143"/>
      <c r="N172" s="141"/>
      <c r="O172" s="141" t="s">
        <v>1632</v>
      </c>
      <c r="P172" s="113" t="s">
        <v>1602</v>
      </c>
      <c r="Q172" s="138" t="str">
        <f>_DL_BM</f>
        <v>CKDM</v>
      </c>
      <c r="R172" s="138" t="str">
        <f>_DL_Khoa</f>
        <v>KCK</v>
      </c>
      <c r="S172" s="106" t="str">
        <f t="shared" si="3"/>
        <v>KCK-CKDM</v>
      </c>
      <c r="T172" s="142"/>
      <c r="U172" s="142"/>
      <c r="V172" s="142"/>
      <c r="W172" s="142"/>
      <c r="X172" s="142"/>
      <c r="Y172" s="142"/>
      <c r="Z172" s="142"/>
      <c r="AA172" s="142"/>
      <c r="AB172" s="142"/>
      <c r="AC172" s="142"/>
      <c r="AD172" s="142"/>
      <c r="AE172" s="142"/>
      <c r="AF172" s="142"/>
      <c r="AG172" s="142"/>
      <c r="AH172" s="142"/>
      <c r="AI172" s="142"/>
      <c r="AJ172" s="142"/>
      <c r="AK172" s="142"/>
      <c r="AL172" s="142"/>
      <c r="AM172" s="142"/>
      <c r="AN172" s="142"/>
      <c r="AO172" s="142"/>
      <c r="AP172" s="142"/>
      <c r="AQ172" s="142"/>
      <c r="AR172" s="142"/>
      <c r="AS172" s="142"/>
      <c r="AT172" s="142"/>
      <c r="AU172" s="142"/>
      <c r="AV172" s="142"/>
      <c r="AW172" s="142"/>
      <c r="AX172" s="142"/>
      <c r="AY172" s="142"/>
      <c r="AZ172" s="142"/>
      <c r="BA172" s="142"/>
      <c r="BB172" s="142"/>
      <c r="BC172" s="142"/>
      <c r="BD172" s="142"/>
      <c r="BE172" s="142"/>
    </row>
    <row r="173" spans="1:57" x14ac:dyDescent="0.25">
      <c r="A173" s="107" t="s">
        <v>825</v>
      </c>
      <c r="B173" s="107"/>
      <c r="C173" s="107"/>
      <c r="D173" s="107" t="s">
        <v>826</v>
      </c>
      <c r="E173" s="107"/>
      <c r="F173" s="108">
        <v>434</v>
      </c>
      <c r="G173" s="109" t="s">
        <v>827</v>
      </c>
      <c r="H173" s="110">
        <v>2</v>
      </c>
      <c r="I173" s="111">
        <v>30</v>
      </c>
      <c r="J173" s="111"/>
      <c r="K173" s="111"/>
      <c r="L173" s="112">
        <v>0</v>
      </c>
      <c r="M173" s="143"/>
      <c r="N173" s="141"/>
      <c r="O173" s="141" t="s">
        <v>1632</v>
      </c>
      <c r="P173" s="113" t="s">
        <v>1602</v>
      </c>
      <c r="Q173" s="138" t="str">
        <f>_DL_BM</f>
        <v>CKDM</v>
      </c>
      <c r="R173" s="138" t="str">
        <f>_DL_Khoa</f>
        <v>KCK</v>
      </c>
      <c r="S173" s="106" t="str">
        <f t="shared" si="3"/>
        <v>KCK-CKDM</v>
      </c>
      <c r="T173" s="142"/>
      <c r="U173" s="142"/>
      <c r="V173" s="142"/>
      <c r="W173" s="142"/>
      <c r="X173" s="142"/>
      <c r="Y173" s="142"/>
      <c r="Z173" s="142"/>
      <c r="AA173" s="142"/>
      <c r="AB173" s="142"/>
      <c r="AC173" s="142"/>
      <c r="AD173" s="142"/>
      <c r="AE173" s="142"/>
      <c r="AF173" s="142"/>
      <c r="AG173" s="142"/>
      <c r="AH173" s="142"/>
      <c r="AI173" s="142"/>
      <c r="AJ173" s="142"/>
      <c r="AK173" s="142"/>
      <c r="AL173" s="142"/>
      <c r="AM173" s="142"/>
      <c r="AN173" s="142"/>
      <c r="AO173" s="142"/>
      <c r="AP173" s="142"/>
      <c r="AQ173" s="142"/>
      <c r="AR173" s="142"/>
      <c r="AS173" s="142"/>
      <c r="AT173" s="142"/>
      <c r="AU173" s="142"/>
      <c r="AV173" s="142"/>
      <c r="AW173" s="142" t="s">
        <v>20</v>
      </c>
      <c r="AX173" s="142"/>
      <c r="AY173" s="142"/>
      <c r="AZ173" s="142"/>
      <c r="BA173" s="142"/>
      <c r="BB173" s="142"/>
      <c r="BC173" s="142"/>
      <c r="BD173" s="142"/>
      <c r="BE173" s="142"/>
    </row>
    <row r="174" spans="1:57" x14ac:dyDescent="0.25">
      <c r="A174" s="107" t="s">
        <v>821</v>
      </c>
      <c r="B174" s="107"/>
      <c r="C174" s="107"/>
      <c r="D174" s="107"/>
      <c r="E174" s="107"/>
      <c r="F174" s="108">
        <v>432</v>
      </c>
      <c r="G174" s="109" t="s">
        <v>822</v>
      </c>
      <c r="H174" s="110">
        <v>3</v>
      </c>
      <c r="I174" s="111">
        <v>45</v>
      </c>
      <c r="J174" s="111"/>
      <c r="K174" s="111"/>
      <c r="L174" s="112">
        <v>0</v>
      </c>
      <c r="M174" s="143"/>
      <c r="N174" s="141"/>
      <c r="O174" s="141" t="s">
        <v>1632</v>
      </c>
      <c r="P174" s="113" t="s">
        <v>1602</v>
      </c>
      <c r="Q174" s="138" t="str">
        <f>_DL_BM</f>
        <v>CKDM</v>
      </c>
      <c r="R174" s="138" t="str">
        <f>_DL_Khoa</f>
        <v>KCK</v>
      </c>
      <c r="S174" s="106" t="str">
        <f t="shared" si="3"/>
        <v>KCK-CKDM</v>
      </c>
      <c r="T174" s="142"/>
      <c r="U174" s="142"/>
      <c r="V174" s="142"/>
      <c r="W174" s="142"/>
      <c r="X174" s="142"/>
      <c r="Y174" s="142"/>
      <c r="Z174" s="142"/>
      <c r="AA174" s="142"/>
      <c r="AB174" s="142"/>
      <c r="AC174" s="142"/>
      <c r="AD174" s="142"/>
      <c r="AE174" s="142"/>
      <c r="AF174" s="142"/>
      <c r="AG174" s="142"/>
      <c r="AH174" s="142"/>
      <c r="AI174" s="142"/>
      <c r="AJ174" s="142"/>
      <c r="AK174" s="142"/>
      <c r="AL174" s="142"/>
      <c r="AM174" s="142"/>
      <c r="AN174" s="142"/>
      <c r="AO174" s="142"/>
      <c r="AP174" s="142"/>
      <c r="AQ174" s="142"/>
      <c r="AR174" s="142"/>
      <c r="AS174" s="142"/>
      <c r="AT174" s="142"/>
      <c r="AU174" s="142"/>
      <c r="AV174" s="142"/>
      <c r="AW174" s="142"/>
      <c r="AX174" s="142"/>
      <c r="AY174" s="142"/>
      <c r="AZ174" s="142"/>
      <c r="BA174" s="142"/>
      <c r="BB174" s="142"/>
      <c r="BC174" s="142"/>
      <c r="BD174" s="142"/>
      <c r="BE174" s="142"/>
    </row>
    <row r="175" spans="1:57" x14ac:dyDescent="0.25">
      <c r="A175" s="107"/>
      <c r="B175" s="107" t="s">
        <v>823</v>
      </c>
      <c r="C175" s="107"/>
      <c r="D175" s="107" t="s">
        <v>824</v>
      </c>
      <c r="E175" s="107"/>
      <c r="F175" s="108">
        <v>433</v>
      </c>
      <c r="G175" s="109" t="s">
        <v>822</v>
      </c>
      <c r="H175" s="110">
        <v>2</v>
      </c>
      <c r="I175" s="111">
        <v>30</v>
      </c>
      <c r="J175" s="111"/>
      <c r="K175" s="111"/>
      <c r="L175" s="112">
        <v>0</v>
      </c>
      <c r="M175" s="143"/>
      <c r="N175" s="141"/>
      <c r="O175" s="141" t="s">
        <v>1632</v>
      </c>
      <c r="P175" s="113" t="s">
        <v>1602</v>
      </c>
      <c r="Q175" s="138" t="str">
        <f>_DL_BM</f>
        <v>CKDM</v>
      </c>
      <c r="R175" s="138" t="str">
        <f>_DL_Khoa</f>
        <v>KCK</v>
      </c>
      <c r="S175" s="106" t="str">
        <f t="shared" si="3"/>
        <v>KCK-CKDM</v>
      </c>
      <c r="T175" s="142"/>
      <c r="U175" s="142"/>
      <c r="V175" s="142"/>
      <c r="W175" s="142"/>
      <c r="X175" s="142"/>
      <c r="Y175" s="142"/>
      <c r="Z175" s="142"/>
      <c r="AA175" s="142"/>
      <c r="AB175" s="142"/>
      <c r="AC175" s="142"/>
      <c r="AD175" s="142"/>
      <c r="AE175" s="142"/>
      <c r="AF175" s="142"/>
      <c r="AG175" s="142"/>
      <c r="AH175" s="142"/>
      <c r="AI175" s="142"/>
      <c r="AJ175" s="142"/>
      <c r="AK175" s="142"/>
      <c r="AL175" s="142"/>
      <c r="AM175" s="142"/>
      <c r="AN175" s="142"/>
      <c r="AO175" s="142"/>
      <c r="AP175" s="142"/>
      <c r="AQ175" s="142"/>
      <c r="AR175" s="142"/>
      <c r="AS175" s="142"/>
      <c r="AT175" s="142"/>
      <c r="AU175" s="142"/>
      <c r="AV175" s="142"/>
      <c r="AW175" s="142" t="s">
        <v>20</v>
      </c>
      <c r="AX175" s="142"/>
      <c r="AY175" s="142"/>
      <c r="AZ175" s="142"/>
      <c r="BA175" s="142"/>
      <c r="BB175" s="142"/>
      <c r="BC175" s="142"/>
      <c r="BD175" s="142"/>
      <c r="BE175" s="142"/>
    </row>
    <row r="176" spans="1:57" x14ac:dyDescent="0.25">
      <c r="A176" s="107" t="s">
        <v>807</v>
      </c>
      <c r="B176" s="107"/>
      <c r="C176" s="107"/>
      <c r="D176" s="107"/>
      <c r="E176" s="107"/>
      <c r="F176" s="108">
        <v>425</v>
      </c>
      <c r="G176" s="109" t="s">
        <v>808</v>
      </c>
      <c r="H176" s="110">
        <v>3</v>
      </c>
      <c r="I176" s="111">
        <v>45</v>
      </c>
      <c r="J176" s="111"/>
      <c r="K176" s="111"/>
      <c r="L176" s="112">
        <v>0</v>
      </c>
      <c r="M176" s="143"/>
      <c r="N176" s="141"/>
      <c r="O176" s="141" t="s">
        <v>1632</v>
      </c>
      <c r="P176" s="113" t="s">
        <v>1602</v>
      </c>
      <c r="Q176" s="138" t="str">
        <f>_DL_BM</f>
        <v>CKDM</v>
      </c>
      <c r="R176" s="138" t="str">
        <f>_DL_Khoa</f>
        <v>KCK</v>
      </c>
      <c r="S176" s="106" t="str">
        <f t="shared" si="3"/>
        <v>KCK-CKDM</v>
      </c>
      <c r="T176" s="142"/>
      <c r="U176" s="142"/>
      <c r="V176" s="142"/>
      <c r="W176" s="142"/>
      <c r="X176" s="142"/>
      <c r="Y176" s="142"/>
      <c r="Z176" s="142"/>
      <c r="AA176" s="142"/>
      <c r="AB176" s="142"/>
      <c r="AC176" s="142"/>
      <c r="AD176" s="142"/>
      <c r="AE176" s="142"/>
      <c r="AF176" s="142"/>
      <c r="AG176" s="142"/>
      <c r="AH176" s="142"/>
      <c r="AI176" s="142"/>
      <c r="AJ176" s="142"/>
      <c r="AK176" s="142"/>
      <c r="AL176" s="142"/>
      <c r="AM176" s="142"/>
      <c r="AN176" s="142"/>
      <c r="AO176" s="142"/>
      <c r="AP176" s="142"/>
      <c r="AQ176" s="142"/>
      <c r="AR176" s="142"/>
      <c r="AS176" s="142"/>
      <c r="AT176" s="142"/>
      <c r="AU176" s="142"/>
      <c r="AV176" s="142"/>
      <c r="AW176" s="142"/>
      <c r="AX176" s="142"/>
      <c r="AY176" s="142"/>
      <c r="AZ176" s="142"/>
      <c r="BA176" s="142"/>
      <c r="BB176" s="142"/>
      <c r="BC176" s="142"/>
      <c r="BD176" s="142"/>
      <c r="BE176" s="142"/>
    </row>
    <row r="177" spans="1:57" x14ac:dyDescent="0.25">
      <c r="A177" s="107"/>
      <c r="B177" s="107" t="s">
        <v>809</v>
      </c>
      <c r="C177" s="107"/>
      <c r="D177" s="107" t="s">
        <v>810</v>
      </c>
      <c r="E177" s="107"/>
      <c r="F177" s="108">
        <v>426</v>
      </c>
      <c r="G177" s="109" t="s">
        <v>808</v>
      </c>
      <c r="H177" s="110">
        <v>2</v>
      </c>
      <c r="I177" s="111">
        <v>30</v>
      </c>
      <c r="J177" s="111"/>
      <c r="K177" s="111"/>
      <c r="L177" s="112">
        <v>0</v>
      </c>
      <c r="M177" s="143"/>
      <c r="N177" s="141"/>
      <c r="O177" s="141" t="s">
        <v>1632</v>
      </c>
      <c r="P177" s="113" t="s">
        <v>1602</v>
      </c>
      <c r="Q177" s="138" t="str">
        <f>_DL_BM</f>
        <v>CKDM</v>
      </c>
      <c r="R177" s="138" t="str">
        <f>_DL_Khoa</f>
        <v>KCK</v>
      </c>
      <c r="S177" s="106" t="str">
        <f t="shared" si="3"/>
        <v>KCK-CKDM</v>
      </c>
      <c r="T177" s="142"/>
      <c r="U177" s="142"/>
      <c r="V177" s="142"/>
      <c r="W177" s="142"/>
      <c r="X177" s="142"/>
      <c r="Y177" s="142"/>
      <c r="Z177" s="142"/>
      <c r="AA177" s="142"/>
      <c r="AB177" s="142"/>
      <c r="AC177" s="142"/>
      <c r="AD177" s="142"/>
      <c r="AE177" s="142"/>
      <c r="AF177" s="142"/>
      <c r="AG177" s="142"/>
      <c r="AH177" s="142"/>
      <c r="AI177" s="142"/>
      <c r="AJ177" s="142"/>
      <c r="AK177" s="142"/>
      <c r="AL177" s="142"/>
      <c r="AM177" s="142"/>
      <c r="AN177" s="142"/>
      <c r="AO177" s="142"/>
      <c r="AP177" s="142"/>
      <c r="AQ177" s="142"/>
      <c r="AR177" s="142"/>
      <c r="AS177" s="142"/>
      <c r="AT177" s="142"/>
      <c r="AU177" s="142"/>
      <c r="AV177" s="142"/>
      <c r="AW177" s="142" t="s">
        <v>20</v>
      </c>
      <c r="AX177" s="142"/>
      <c r="AY177" s="142"/>
      <c r="AZ177" s="142"/>
      <c r="BA177" s="142"/>
      <c r="BB177" s="142"/>
      <c r="BC177" s="142"/>
      <c r="BD177" s="142"/>
      <c r="BE177" s="142"/>
    </row>
    <row r="178" spans="1:57" x14ac:dyDescent="0.25">
      <c r="A178" s="107" t="s">
        <v>811</v>
      </c>
      <c r="B178" s="107"/>
      <c r="C178" s="107"/>
      <c r="D178" s="107"/>
      <c r="E178" s="107"/>
      <c r="F178" s="108">
        <v>427</v>
      </c>
      <c r="G178" s="109" t="s">
        <v>812</v>
      </c>
      <c r="H178" s="110">
        <v>3</v>
      </c>
      <c r="I178" s="111">
        <v>45</v>
      </c>
      <c r="J178" s="111"/>
      <c r="K178" s="111"/>
      <c r="L178" s="112">
        <v>0</v>
      </c>
      <c r="M178" s="143"/>
      <c r="N178" s="141"/>
      <c r="O178" s="141" t="s">
        <v>1632</v>
      </c>
      <c r="P178" s="113" t="s">
        <v>1602</v>
      </c>
      <c r="Q178" s="138" t="str">
        <f>_DL_BM</f>
        <v>CKDM</v>
      </c>
      <c r="R178" s="138" t="str">
        <f>_DL_Khoa</f>
        <v>KCK</v>
      </c>
      <c r="S178" s="106" t="str">
        <f t="shared" si="3"/>
        <v>KCK-CKDM</v>
      </c>
      <c r="T178" s="142"/>
      <c r="U178" s="142"/>
      <c r="V178" s="142"/>
      <c r="W178" s="142"/>
      <c r="X178" s="142"/>
      <c r="Y178" s="142"/>
      <c r="Z178" s="142"/>
      <c r="AA178" s="142"/>
      <c r="AB178" s="142"/>
      <c r="AC178" s="142"/>
      <c r="AD178" s="142"/>
      <c r="AE178" s="142"/>
      <c r="AF178" s="142"/>
      <c r="AG178" s="142"/>
      <c r="AH178" s="142"/>
      <c r="AI178" s="142"/>
      <c r="AJ178" s="142"/>
      <c r="AK178" s="142"/>
      <c r="AL178" s="142"/>
      <c r="AM178" s="142"/>
      <c r="AN178" s="142"/>
      <c r="AO178" s="142"/>
      <c r="AP178" s="142"/>
      <c r="AQ178" s="142"/>
      <c r="AR178" s="142"/>
      <c r="AS178" s="142"/>
      <c r="AT178" s="142"/>
      <c r="AU178" s="142"/>
      <c r="AV178" s="142"/>
      <c r="AW178" s="142"/>
      <c r="AX178" s="142"/>
      <c r="AY178" s="142"/>
      <c r="AZ178" s="142"/>
      <c r="BA178" s="142"/>
      <c r="BB178" s="142"/>
      <c r="BC178" s="142"/>
      <c r="BD178" s="142"/>
      <c r="BE178" s="142"/>
    </row>
    <row r="179" spans="1:57" x14ac:dyDescent="0.25">
      <c r="A179" s="107"/>
      <c r="B179" s="107" t="s">
        <v>813</v>
      </c>
      <c r="C179" s="107"/>
      <c r="D179" s="107" t="s">
        <v>814</v>
      </c>
      <c r="E179" s="107"/>
      <c r="F179" s="108">
        <v>428</v>
      </c>
      <c r="G179" s="109" t="s">
        <v>812</v>
      </c>
      <c r="H179" s="110">
        <v>2</v>
      </c>
      <c r="I179" s="111">
        <v>30</v>
      </c>
      <c r="J179" s="111"/>
      <c r="K179" s="111"/>
      <c r="L179" s="112">
        <v>0</v>
      </c>
      <c r="M179" s="143"/>
      <c r="N179" s="141"/>
      <c r="O179" s="141" t="s">
        <v>1632</v>
      </c>
      <c r="P179" s="113" t="s">
        <v>1602</v>
      </c>
      <c r="Q179" s="138" t="str">
        <f>_DL_BM</f>
        <v>CKDM</v>
      </c>
      <c r="R179" s="138" t="str">
        <f>_DL_Khoa</f>
        <v>KCK</v>
      </c>
      <c r="S179" s="106" t="str">
        <f t="shared" si="3"/>
        <v>KCK-CKDM</v>
      </c>
      <c r="T179" s="142"/>
      <c r="U179" s="142"/>
      <c r="V179" s="142"/>
      <c r="W179" s="142"/>
      <c r="X179" s="142"/>
      <c r="Y179" s="142"/>
      <c r="Z179" s="142"/>
      <c r="AA179" s="142"/>
      <c r="AB179" s="142"/>
      <c r="AC179" s="142"/>
      <c r="AD179" s="142"/>
      <c r="AE179" s="142"/>
      <c r="AF179" s="142"/>
      <c r="AG179" s="142"/>
      <c r="AH179" s="142"/>
      <c r="AI179" s="142"/>
      <c r="AJ179" s="142"/>
      <c r="AK179" s="142"/>
      <c r="AL179" s="142"/>
      <c r="AM179" s="142"/>
      <c r="AN179" s="142"/>
      <c r="AO179" s="142"/>
      <c r="AP179" s="142"/>
      <c r="AQ179" s="142"/>
      <c r="AR179" s="142"/>
      <c r="AS179" s="142"/>
      <c r="AT179" s="142"/>
      <c r="AU179" s="142"/>
      <c r="AV179" s="142"/>
      <c r="AW179" s="142" t="s">
        <v>20</v>
      </c>
      <c r="AX179" s="142"/>
      <c r="AY179" s="142"/>
      <c r="AZ179" s="142"/>
      <c r="BA179" s="142"/>
      <c r="BB179" s="142"/>
      <c r="BC179" s="142"/>
      <c r="BD179" s="142"/>
      <c r="BE179" s="142"/>
    </row>
    <row r="180" spans="1:57" x14ac:dyDescent="0.25">
      <c r="A180" s="107" t="s">
        <v>830</v>
      </c>
      <c r="B180" s="107"/>
      <c r="C180" s="107"/>
      <c r="D180" s="107" t="s">
        <v>831</v>
      </c>
      <c r="E180" s="107"/>
      <c r="F180" s="108">
        <v>436</v>
      </c>
      <c r="G180" s="109" t="s">
        <v>832</v>
      </c>
      <c r="H180" s="110">
        <v>2</v>
      </c>
      <c r="I180" s="111">
        <v>30</v>
      </c>
      <c r="J180" s="111"/>
      <c r="K180" s="111"/>
      <c r="L180" s="112">
        <v>0</v>
      </c>
      <c r="M180" s="143"/>
      <c r="N180" s="141"/>
      <c r="O180" s="141" t="s">
        <v>1632</v>
      </c>
      <c r="P180" s="113" t="s">
        <v>1602</v>
      </c>
      <c r="Q180" s="138" t="str">
        <f>_DL_BM</f>
        <v>CKDM</v>
      </c>
      <c r="R180" s="138" t="str">
        <f>_DL_Khoa</f>
        <v>KCK</v>
      </c>
      <c r="S180" s="106" t="str">
        <f t="shared" si="3"/>
        <v>KCK-CKDM</v>
      </c>
      <c r="T180" s="142"/>
      <c r="U180" s="142"/>
      <c r="V180" s="142"/>
      <c r="W180" s="142"/>
      <c r="X180" s="142"/>
      <c r="Y180" s="142"/>
      <c r="Z180" s="142"/>
      <c r="AA180" s="142"/>
      <c r="AB180" s="142"/>
      <c r="AC180" s="142"/>
      <c r="AD180" s="142"/>
      <c r="AE180" s="142"/>
      <c r="AF180" s="142"/>
      <c r="AG180" s="142"/>
      <c r="AH180" s="142"/>
      <c r="AI180" s="142"/>
      <c r="AJ180" s="142"/>
      <c r="AK180" s="142"/>
      <c r="AL180" s="142"/>
      <c r="AM180" s="142"/>
      <c r="AN180" s="142"/>
      <c r="AO180" s="142"/>
      <c r="AP180" s="142"/>
      <c r="AQ180" s="142"/>
      <c r="AR180" s="142"/>
      <c r="AS180" s="142"/>
      <c r="AT180" s="142"/>
      <c r="AU180" s="142"/>
      <c r="AV180" s="142"/>
      <c r="AW180" s="142" t="s">
        <v>20</v>
      </c>
      <c r="AX180" s="142"/>
      <c r="AY180" s="142"/>
      <c r="AZ180" s="142"/>
      <c r="BA180" s="142"/>
      <c r="BB180" s="142"/>
      <c r="BC180" s="142"/>
      <c r="BD180" s="142"/>
      <c r="BE180" s="142"/>
    </row>
    <row r="181" spans="1:57" x14ac:dyDescent="0.25">
      <c r="A181" s="107" t="s">
        <v>261</v>
      </c>
      <c r="B181" s="107"/>
      <c r="C181" s="107"/>
      <c r="D181" s="107"/>
      <c r="E181" s="107"/>
      <c r="F181" s="108">
        <v>123</v>
      </c>
      <c r="G181" s="109" t="s">
        <v>1631</v>
      </c>
      <c r="H181" s="110">
        <v>3</v>
      </c>
      <c r="I181" s="111">
        <v>45</v>
      </c>
      <c r="J181" s="111"/>
      <c r="K181" s="111"/>
      <c r="L181" s="112">
        <v>0</v>
      </c>
      <c r="M181" s="143"/>
      <c r="N181" s="141"/>
      <c r="O181" s="141" t="s">
        <v>1632</v>
      </c>
      <c r="P181" s="113" t="s">
        <v>1602</v>
      </c>
      <c r="Q181" s="138" t="str">
        <f>_DL_BM</f>
        <v>CKDM</v>
      </c>
      <c r="R181" s="138" t="str">
        <f>_DL_Khoa</f>
        <v>KCK</v>
      </c>
      <c r="S181" s="106" t="str">
        <f t="shared" si="3"/>
        <v>KCK-CKDM</v>
      </c>
      <c r="T181" s="142"/>
      <c r="U181" s="142"/>
      <c r="V181" s="142"/>
      <c r="W181" s="142"/>
      <c r="X181" s="142"/>
      <c r="Y181" s="142"/>
      <c r="Z181" s="142"/>
      <c r="AA181" s="142"/>
      <c r="AB181" s="142"/>
      <c r="AC181" s="142"/>
      <c r="AD181" s="142" t="s">
        <v>20</v>
      </c>
      <c r="AE181" s="142"/>
      <c r="AF181" s="142"/>
      <c r="AG181" s="142"/>
      <c r="AH181" s="142"/>
      <c r="AI181" s="142"/>
      <c r="AJ181" s="142"/>
      <c r="AK181" s="142"/>
      <c r="AL181" s="142"/>
      <c r="AM181" s="142"/>
      <c r="AN181" s="142"/>
      <c r="AO181" s="142"/>
      <c r="AP181" s="142"/>
      <c r="AQ181" s="142"/>
      <c r="AR181" s="142"/>
      <c r="AS181" s="142"/>
      <c r="AT181" s="142"/>
      <c r="AU181" s="142"/>
      <c r="AV181" s="142"/>
      <c r="AW181" s="142"/>
      <c r="AX181" s="142"/>
      <c r="AY181" s="142"/>
      <c r="AZ181" s="142"/>
      <c r="BA181" s="142"/>
      <c r="BB181" s="142"/>
      <c r="BC181" s="142"/>
      <c r="BD181" s="142"/>
      <c r="BE181" s="142"/>
    </row>
    <row r="182" spans="1:57" x14ac:dyDescent="0.25">
      <c r="A182" s="107"/>
      <c r="B182" s="107" t="s">
        <v>264</v>
      </c>
      <c r="C182" s="107"/>
      <c r="D182" s="107" t="s">
        <v>265</v>
      </c>
      <c r="E182" s="107"/>
      <c r="F182" s="108">
        <v>124</v>
      </c>
      <c r="G182" s="109" t="s">
        <v>1631</v>
      </c>
      <c r="H182" s="110">
        <v>2</v>
      </c>
      <c r="I182" s="111">
        <v>30</v>
      </c>
      <c r="J182" s="111"/>
      <c r="K182" s="111"/>
      <c r="L182" s="112">
        <v>0</v>
      </c>
      <c r="M182" s="143"/>
      <c r="N182" s="141"/>
      <c r="O182" s="141" t="s">
        <v>1632</v>
      </c>
      <c r="P182" s="113" t="s">
        <v>1602</v>
      </c>
      <c r="Q182" s="138" t="str">
        <f>_DL_BM</f>
        <v>CKDM</v>
      </c>
      <c r="R182" s="138" t="str">
        <f>_DL_Khoa</f>
        <v>KCK</v>
      </c>
      <c r="S182" s="106" t="str">
        <f t="shared" si="3"/>
        <v>KCK-CKDM</v>
      </c>
      <c r="T182" s="142"/>
      <c r="U182" s="142"/>
      <c r="V182" s="142"/>
      <c r="W182" s="142"/>
      <c r="X182" s="142"/>
      <c r="Y182" s="142"/>
      <c r="Z182" s="142"/>
      <c r="AA182" s="142"/>
      <c r="AB182" s="142"/>
      <c r="AC182" s="142"/>
      <c r="AD182" s="142"/>
      <c r="AE182" s="142"/>
      <c r="AF182" s="142"/>
      <c r="AG182" s="142"/>
      <c r="AH182" s="142"/>
      <c r="AI182" s="142"/>
      <c r="AJ182" s="142"/>
      <c r="AK182" s="142"/>
      <c r="AL182" s="142"/>
      <c r="AM182" s="142"/>
      <c r="AN182" s="142"/>
      <c r="AO182" s="142"/>
      <c r="AP182" s="142"/>
      <c r="AQ182" s="142"/>
      <c r="AR182" s="142"/>
      <c r="AS182" s="142"/>
      <c r="AT182" s="142"/>
      <c r="AU182" s="142"/>
      <c r="AV182" s="142"/>
      <c r="AW182" s="142" t="s">
        <v>20</v>
      </c>
      <c r="AX182" s="142"/>
      <c r="AY182" s="142"/>
      <c r="AZ182" s="142"/>
      <c r="BA182" s="142"/>
      <c r="BB182" s="142"/>
      <c r="BC182" s="142"/>
      <c r="BD182" s="142"/>
      <c r="BE182" s="142"/>
    </row>
    <row r="183" spans="1:57" x14ac:dyDescent="0.25">
      <c r="A183" s="107" t="s">
        <v>1354</v>
      </c>
      <c r="B183" s="107"/>
      <c r="C183" s="107"/>
      <c r="D183" s="107" t="s">
        <v>1355</v>
      </c>
      <c r="E183" s="107"/>
      <c r="F183" s="108">
        <v>664</v>
      </c>
      <c r="G183" s="109" t="s">
        <v>1356</v>
      </c>
      <c r="H183" s="110">
        <v>4</v>
      </c>
      <c r="I183" s="111"/>
      <c r="J183" s="111"/>
      <c r="K183" s="111">
        <v>180</v>
      </c>
      <c r="L183" s="112">
        <v>0</v>
      </c>
      <c r="M183" s="140" t="s">
        <v>2</v>
      </c>
      <c r="N183" s="141"/>
      <c r="O183" s="141" t="s">
        <v>1632</v>
      </c>
      <c r="P183" s="113" t="s">
        <v>1602</v>
      </c>
      <c r="Q183" s="138" t="str">
        <f>_DL_BM</f>
        <v>CKDM</v>
      </c>
      <c r="R183" s="138" t="str">
        <f>_DL_Khoa</f>
        <v>KCK</v>
      </c>
      <c r="S183" s="106" t="str">
        <f t="shared" si="3"/>
        <v>KCK-CKDM</v>
      </c>
      <c r="T183" s="142"/>
      <c r="U183" s="142"/>
      <c r="V183" s="142"/>
      <c r="W183" s="142"/>
      <c r="X183" s="142"/>
      <c r="Y183" s="142"/>
      <c r="Z183" s="142"/>
      <c r="AA183" s="142"/>
      <c r="AB183" s="142"/>
      <c r="AC183" s="142"/>
      <c r="AD183" s="142"/>
      <c r="AE183" s="142"/>
      <c r="AF183" s="142"/>
      <c r="AG183" s="142"/>
      <c r="AH183" s="142"/>
      <c r="AI183" s="142"/>
      <c r="AJ183" s="142"/>
      <c r="AK183" s="142"/>
      <c r="AL183" s="142"/>
      <c r="AM183" s="142"/>
      <c r="AN183" s="142"/>
      <c r="AO183" s="142"/>
      <c r="AP183" s="142"/>
      <c r="AQ183" s="142"/>
      <c r="AR183" s="142"/>
      <c r="AS183" s="142"/>
      <c r="AT183" s="142"/>
      <c r="AU183" s="142"/>
      <c r="AV183" s="142"/>
      <c r="AW183" s="142" t="s">
        <v>20</v>
      </c>
      <c r="AX183" s="142"/>
      <c r="AY183" s="142"/>
      <c r="AZ183" s="142"/>
      <c r="BA183" s="142"/>
      <c r="BB183" s="142"/>
      <c r="BC183" s="142"/>
      <c r="BD183" s="142"/>
      <c r="BE183" s="142"/>
    </row>
    <row r="184" spans="1:57" x14ac:dyDescent="0.25">
      <c r="A184" s="107" t="s">
        <v>1357</v>
      </c>
      <c r="B184" s="107"/>
      <c r="C184" s="107"/>
      <c r="D184" s="107" t="s">
        <v>1358</v>
      </c>
      <c r="E184" s="107"/>
      <c r="F184" s="108">
        <v>665</v>
      </c>
      <c r="G184" s="109" t="s">
        <v>1359</v>
      </c>
      <c r="H184" s="110">
        <v>4</v>
      </c>
      <c r="I184" s="111"/>
      <c r="J184" s="111"/>
      <c r="K184" s="111">
        <v>180</v>
      </c>
      <c r="L184" s="112">
        <v>0</v>
      </c>
      <c r="M184" s="140" t="s">
        <v>2</v>
      </c>
      <c r="N184" s="141"/>
      <c r="O184" s="141" t="s">
        <v>1632</v>
      </c>
      <c r="P184" s="113" t="s">
        <v>1602</v>
      </c>
      <c r="Q184" s="138" t="str">
        <f>_DL_BM</f>
        <v>CKDM</v>
      </c>
      <c r="R184" s="138" t="str">
        <f>_DL_Khoa</f>
        <v>KCK</v>
      </c>
      <c r="S184" s="106" t="str">
        <f t="shared" si="3"/>
        <v>KCK-CKDM</v>
      </c>
      <c r="T184" s="142"/>
      <c r="U184" s="142"/>
      <c r="V184" s="142"/>
      <c r="W184" s="142"/>
      <c r="X184" s="142"/>
      <c r="Y184" s="142"/>
      <c r="Z184" s="142"/>
      <c r="AA184" s="142"/>
      <c r="AB184" s="142"/>
      <c r="AC184" s="142"/>
      <c r="AD184" s="142"/>
      <c r="AE184" s="142"/>
      <c r="AF184" s="142"/>
      <c r="AG184" s="142"/>
      <c r="AH184" s="142"/>
      <c r="AI184" s="142"/>
      <c r="AJ184" s="142"/>
      <c r="AK184" s="142"/>
      <c r="AL184" s="142"/>
      <c r="AM184" s="142"/>
      <c r="AN184" s="142"/>
      <c r="AO184" s="142"/>
      <c r="AP184" s="142"/>
      <c r="AQ184" s="142"/>
      <c r="AR184" s="142"/>
      <c r="AS184" s="142"/>
      <c r="AT184" s="142"/>
      <c r="AU184" s="142"/>
      <c r="AV184" s="142"/>
      <c r="AW184" s="142" t="s">
        <v>20</v>
      </c>
      <c r="AX184" s="142"/>
      <c r="AY184" s="142"/>
      <c r="AZ184" s="142"/>
      <c r="BA184" s="142"/>
      <c r="BB184" s="142"/>
      <c r="BC184" s="142"/>
      <c r="BD184" s="142"/>
      <c r="BE184" s="142"/>
    </row>
    <row r="185" spans="1:57" x14ac:dyDescent="0.25">
      <c r="A185" s="107" t="s">
        <v>1348</v>
      </c>
      <c r="B185" s="107"/>
      <c r="C185" s="107"/>
      <c r="D185" s="107" t="s">
        <v>1349</v>
      </c>
      <c r="E185" s="107"/>
      <c r="F185" s="108">
        <v>662</v>
      </c>
      <c r="G185" s="109" t="s">
        <v>1350</v>
      </c>
      <c r="H185" s="110">
        <v>2</v>
      </c>
      <c r="I185" s="111"/>
      <c r="J185" s="111"/>
      <c r="K185" s="111">
        <v>90</v>
      </c>
      <c r="L185" s="112">
        <v>0</v>
      </c>
      <c r="M185" s="140" t="s">
        <v>2</v>
      </c>
      <c r="N185" s="141"/>
      <c r="O185" s="141" t="s">
        <v>1632</v>
      </c>
      <c r="P185" s="113" t="s">
        <v>1602</v>
      </c>
      <c r="Q185" s="138" t="str">
        <f>_DL_BM</f>
        <v>CKDM</v>
      </c>
      <c r="R185" s="138" t="str">
        <f>_DL_Khoa</f>
        <v>KCK</v>
      </c>
      <c r="S185" s="106" t="str">
        <f t="shared" si="3"/>
        <v>KCK-CKDM</v>
      </c>
      <c r="T185" s="142"/>
      <c r="U185" s="142"/>
      <c r="V185" s="142"/>
      <c r="W185" s="142"/>
      <c r="X185" s="142"/>
      <c r="Y185" s="142"/>
      <c r="Z185" s="142"/>
      <c r="AA185" s="142"/>
      <c r="AB185" s="142"/>
      <c r="AC185" s="142"/>
      <c r="AD185" s="142"/>
      <c r="AE185" s="142"/>
      <c r="AF185" s="142"/>
      <c r="AG185" s="142"/>
      <c r="AH185" s="142"/>
      <c r="AI185" s="142"/>
      <c r="AJ185" s="142"/>
      <c r="AK185" s="142"/>
      <c r="AL185" s="142"/>
      <c r="AM185" s="142"/>
      <c r="AN185" s="142"/>
      <c r="AO185" s="142"/>
      <c r="AP185" s="142"/>
      <c r="AQ185" s="142"/>
      <c r="AR185" s="142"/>
      <c r="AS185" s="142"/>
      <c r="AT185" s="142"/>
      <c r="AU185" s="142"/>
      <c r="AV185" s="142"/>
      <c r="AW185" s="142" t="s">
        <v>20</v>
      </c>
      <c r="AX185" s="142"/>
      <c r="AY185" s="142"/>
      <c r="AZ185" s="142"/>
      <c r="BA185" s="142"/>
      <c r="BB185" s="142"/>
      <c r="BC185" s="142"/>
      <c r="BD185" s="142"/>
      <c r="BE185" s="142"/>
    </row>
    <row r="186" spans="1:57" x14ac:dyDescent="0.25">
      <c r="A186" s="107" t="s">
        <v>1351</v>
      </c>
      <c r="B186" s="107"/>
      <c r="C186" s="107"/>
      <c r="D186" s="107" t="s">
        <v>1352</v>
      </c>
      <c r="E186" s="107"/>
      <c r="F186" s="108">
        <v>663</v>
      </c>
      <c r="G186" s="109" t="s">
        <v>1353</v>
      </c>
      <c r="H186" s="110">
        <v>3</v>
      </c>
      <c r="I186" s="111"/>
      <c r="J186" s="111"/>
      <c r="K186" s="111">
        <v>135</v>
      </c>
      <c r="L186" s="112">
        <v>0</v>
      </c>
      <c r="M186" s="140" t="s">
        <v>2</v>
      </c>
      <c r="N186" s="141"/>
      <c r="O186" s="141" t="s">
        <v>1632</v>
      </c>
      <c r="P186" s="113" t="s">
        <v>1602</v>
      </c>
      <c r="Q186" s="138" t="str">
        <f>_DL_BM</f>
        <v>CKDM</v>
      </c>
      <c r="R186" s="138" t="str">
        <f>_DL_Khoa</f>
        <v>KCK</v>
      </c>
      <c r="S186" s="106" t="str">
        <f t="shared" si="3"/>
        <v>KCK-CKDM</v>
      </c>
      <c r="T186" s="142"/>
      <c r="U186" s="142"/>
      <c r="V186" s="142"/>
      <c r="W186" s="142"/>
      <c r="X186" s="142"/>
      <c r="Y186" s="142"/>
      <c r="Z186" s="142"/>
      <c r="AA186" s="142"/>
      <c r="AB186" s="142"/>
      <c r="AC186" s="142"/>
      <c r="AD186" s="142"/>
      <c r="AE186" s="142"/>
      <c r="AF186" s="142"/>
      <c r="AG186" s="142"/>
      <c r="AH186" s="142"/>
      <c r="AI186" s="142"/>
      <c r="AJ186" s="142"/>
      <c r="AK186" s="142"/>
      <c r="AL186" s="142"/>
      <c r="AM186" s="142"/>
      <c r="AN186" s="142"/>
      <c r="AO186" s="142"/>
      <c r="AP186" s="142"/>
      <c r="AQ186" s="142"/>
      <c r="AR186" s="142"/>
      <c r="AS186" s="142"/>
      <c r="AT186" s="142"/>
      <c r="AU186" s="142"/>
      <c r="AV186" s="142"/>
      <c r="AW186" s="142" t="s">
        <v>20</v>
      </c>
      <c r="AX186" s="142"/>
      <c r="AY186" s="142"/>
      <c r="AZ186" s="142"/>
      <c r="BA186" s="142"/>
      <c r="BB186" s="142"/>
      <c r="BC186" s="142"/>
      <c r="BD186" s="142"/>
      <c r="BE186" s="142"/>
    </row>
    <row r="187" spans="1:57" x14ac:dyDescent="0.25">
      <c r="A187" s="107" t="s">
        <v>1427</v>
      </c>
      <c r="B187" s="107" t="s">
        <v>1427</v>
      </c>
      <c r="C187" s="107"/>
      <c r="D187" s="107" t="s">
        <v>1428</v>
      </c>
      <c r="E187" s="107"/>
      <c r="F187" s="108">
        <v>699</v>
      </c>
      <c r="G187" s="109" t="s">
        <v>1415</v>
      </c>
      <c r="H187" s="110">
        <v>4</v>
      </c>
      <c r="I187" s="111"/>
      <c r="J187" s="111"/>
      <c r="K187" s="111">
        <v>180</v>
      </c>
      <c r="L187" s="112">
        <v>0</v>
      </c>
      <c r="M187" s="140" t="s">
        <v>1511</v>
      </c>
      <c r="N187" s="141"/>
      <c r="O187" s="141" t="s">
        <v>1632</v>
      </c>
      <c r="P187" s="113" t="s">
        <v>1602</v>
      </c>
      <c r="Q187" s="138" t="str">
        <f>_DL_BM</f>
        <v>CKDM</v>
      </c>
      <c r="R187" s="138" t="str">
        <f>_DL_Khoa</f>
        <v>KCK</v>
      </c>
      <c r="S187" s="106" t="str">
        <f t="shared" si="3"/>
        <v>KCK-CKDM</v>
      </c>
      <c r="T187" s="142"/>
      <c r="U187" s="142"/>
      <c r="V187" s="142"/>
      <c r="W187" s="142"/>
      <c r="X187" s="142"/>
      <c r="Y187" s="142"/>
      <c r="Z187" s="142"/>
      <c r="AA187" s="142"/>
      <c r="AB187" s="142"/>
      <c r="AC187" s="142"/>
      <c r="AD187" s="142"/>
      <c r="AE187" s="142"/>
      <c r="AF187" s="142"/>
      <c r="AG187" s="142"/>
      <c r="AH187" s="142"/>
      <c r="AI187" s="142"/>
      <c r="AJ187" s="142"/>
      <c r="AK187" s="142"/>
      <c r="AL187" s="142"/>
      <c r="AM187" s="142"/>
      <c r="AN187" s="142"/>
      <c r="AO187" s="142"/>
      <c r="AP187" s="142"/>
      <c r="AQ187" s="142"/>
      <c r="AR187" s="142"/>
      <c r="AS187" s="142"/>
      <c r="AT187" s="142"/>
      <c r="AU187" s="142"/>
      <c r="AV187" s="142"/>
      <c r="AW187" s="142" t="s">
        <v>20</v>
      </c>
      <c r="AX187" s="142"/>
      <c r="AY187" s="142"/>
      <c r="AZ187" s="142"/>
      <c r="BA187" s="142"/>
      <c r="BB187" s="142"/>
      <c r="BC187" s="142"/>
      <c r="BD187" s="142"/>
      <c r="BE187" s="142"/>
    </row>
    <row r="188" spans="1:57" x14ac:dyDescent="0.25">
      <c r="A188" s="107" t="s">
        <v>1189</v>
      </c>
      <c r="B188" s="107"/>
      <c r="C188" s="107"/>
      <c r="D188" s="107" t="s">
        <v>1190</v>
      </c>
      <c r="E188" s="107"/>
      <c r="F188" s="108">
        <v>594</v>
      </c>
      <c r="G188" s="109" t="s">
        <v>1191</v>
      </c>
      <c r="H188" s="110">
        <v>2</v>
      </c>
      <c r="I188" s="111">
        <v>30</v>
      </c>
      <c r="J188" s="111"/>
      <c r="K188" s="111"/>
      <c r="L188" s="112">
        <v>0</v>
      </c>
      <c r="M188" s="143"/>
      <c r="N188" s="141"/>
      <c r="O188" s="141" t="s">
        <v>1632</v>
      </c>
      <c r="P188" s="113" t="s">
        <v>1602</v>
      </c>
      <c r="Q188" s="138" t="str">
        <f>_DL_BM</f>
        <v>CKDM</v>
      </c>
      <c r="R188" s="138" t="str">
        <f>_DL_Khoa</f>
        <v>KCK</v>
      </c>
      <c r="S188" s="106" t="str">
        <f t="shared" si="3"/>
        <v>KCK-CKDM</v>
      </c>
      <c r="T188" s="142"/>
      <c r="U188" s="142"/>
      <c r="V188" s="142"/>
      <c r="W188" s="142"/>
      <c r="X188" s="142"/>
      <c r="Y188" s="142"/>
      <c r="Z188" s="142"/>
      <c r="AA188" s="142"/>
      <c r="AB188" s="142"/>
      <c r="AC188" s="142"/>
      <c r="AD188" s="142"/>
      <c r="AE188" s="142"/>
      <c r="AF188" s="142"/>
      <c r="AG188" s="142"/>
      <c r="AH188" s="142"/>
      <c r="AI188" s="142"/>
      <c r="AJ188" s="142"/>
      <c r="AK188" s="142"/>
      <c r="AL188" s="142"/>
      <c r="AM188" s="142"/>
      <c r="AN188" s="142"/>
      <c r="AO188" s="142"/>
      <c r="AP188" s="142"/>
      <c r="AQ188" s="142"/>
      <c r="AR188" s="142"/>
      <c r="AS188" s="142"/>
      <c r="AT188" s="142"/>
      <c r="AU188" s="142"/>
      <c r="AV188" s="142"/>
      <c r="AW188" s="142" t="s">
        <v>21</v>
      </c>
      <c r="AX188" s="142"/>
      <c r="AY188" s="142"/>
      <c r="AZ188" s="142"/>
      <c r="BA188" s="142"/>
      <c r="BB188" s="142"/>
      <c r="BC188" s="142"/>
      <c r="BD188" s="142"/>
      <c r="BE188" s="142"/>
    </row>
    <row r="189" spans="1:57" x14ac:dyDescent="0.25">
      <c r="A189" s="107" t="s">
        <v>817</v>
      </c>
      <c r="B189" s="107"/>
      <c r="C189" s="107"/>
      <c r="D189" s="107"/>
      <c r="E189" s="107"/>
      <c r="F189" s="108">
        <v>430</v>
      </c>
      <c r="G189" s="109" t="s">
        <v>818</v>
      </c>
      <c r="H189" s="110">
        <v>3</v>
      </c>
      <c r="I189" s="111">
        <v>45</v>
      </c>
      <c r="J189" s="111"/>
      <c r="K189" s="111"/>
      <c r="L189" s="112">
        <v>0</v>
      </c>
      <c r="M189" s="143"/>
      <c r="N189" s="141"/>
      <c r="O189" s="141" t="s">
        <v>1632</v>
      </c>
      <c r="P189" s="113" t="s">
        <v>1602</v>
      </c>
      <c r="Q189" s="138" t="str">
        <f>_DL_BM</f>
        <v>CKDM</v>
      </c>
      <c r="R189" s="138" t="str">
        <f>_DL_Khoa</f>
        <v>KCK</v>
      </c>
      <c r="S189" s="106" t="str">
        <f t="shared" si="3"/>
        <v>KCK-CKDM</v>
      </c>
      <c r="T189" s="142"/>
      <c r="U189" s="142"/>
      <c r="V189" s="142"/>
      <c r="W189" s="142"/>
      <c r="X189" s="142"/>
      <c r="Y189" s="142"/>
      <c r="Z189" s="142"/>
      <c r="AA189" s="142"/>
      <c r="AB189" s="142"/>
      <c r="AC189" s="142"/>
      <c r="AD189" s="142"/>
      <c r="AE189" s="142"/>
      <c r="AF189" s="142"/>
      <c r="AG189" s="142"/>
      <c r="AH189" s="142"/>
      <c r="AI189" s="142"/>
      <c r="AJ189" s="142"/>
      <c r="AK189" s="142"/>
      <c r="AL189" s="142"/>
      <c r="AM189" s="142"/>
      <c r="AN189" s="142"/>
      <c r="AO189" s="142"/>
      <c r="AP189" s="142"/>
      <c r="AQ189" s="142"/>
      <c r="AR189" s="142"/>
      <c r="AS189" s="142"/>
      <c r="AT189" s="142"/>
      <c r="AU189" s="142"/>
      <c r="AV189" s="142"/>
      <c r="AW189" s="142"/>
      <c r="AX189" s="142"/>
      <c r="AY189" s="142"/>
      <c r="AZ189" s="142"/>
      <c r="BA189" s="142"/>
      <c r="BB189" s="142"/>
      <c r="BC189" s="142"/>
      <c r="BD189" s="142"/>
      <c r="BE189" s="142"/>
    </row>
    <row r="190" spans="1:57" x14ac:dyDescent="0.25">
      <c r="A190" s="107"/>
      <c r="B190" s="107" t="s">
        <v>819</v>
      </c>
      <c r="C190" s="107"/>
      <c r="D190" s="107" t="s">
        <v>820</v>
      </c>
      <c r="E190" s="107"/>
      <c r="F190" s="108">
        <v>431</v>
      </c>
      <c r="G190" s="109" t="s">
        <v>818</v>
      </c>
      <c r="H190" s="110">
        <v>2</v>
      </c>
      <c r="I190" s="111">
        <v>30</v>
      </c>
      <c r="J190" s="111"/>
      <c r="K190" s="111"/>
      <c r="L190" s="112">
        <v>0</v>
      </c>
      <c r="M190" s="143"/>
      <c r="N190" s="141"/>
      <c r="O190" s="141" t="s">
        <v>1632</v>
      </c>
      <c r="P190" s="113" t="s">
        <v>1602</v>
      </c>
      <c r="Q190" s="138" t="str">
        <f>_DL_BM</f>
        <v>CKDM</v>
      </c>
      <c r="R190" s="138" t="str">
        <f>_DL_Khoa</f>
        <v>KCK</v>
      </c>
      <c r="S190" s="106" t="str">
        <f t="shared" si="3"/>
        <v>KCK-CKDM</v>
      </c>
      <c r="T190" s="142"/>
      <c r="U190" s="142"/>
      <c r="V190" s="142"/>
      <c r="W190" s="142"/>
      <c r="X190" s="142"/>
      <c r="Y190" s="142"/>
      <c r="Z190" s="142"/>
      <c r="AA190" s="142"/>
      <c r="AB190" s="142"/>
      <c r="AC190" s="142"/>
      <c r="AD190" s="142"/>
      <c r="AE190" s="142"/>
      <c r="AF190" s="142"/>
      <c r="AG190" s="142"/>
      <c r="AH190" s="142"/>
      <c r="AI190" s="142"/>
      <c r="AJ190" s="142"/>
      <c r="AK190" s="142"/>
      <c r="AL190" s="142"/>
      <c r="AM190" s="142"/>
      <c r="AN190" s="142"/>
      <c r="AO190" s="142"/>
      <c r="AP190" s="142"/>
      <c r="AQ190" s="142"/>
      <c r="AR190" s="142"/>
      <c r="AS190" s="142"/>
      <c r="AT190" s="142"/>
      <c r="AU190" s="142"/>
      <c r="AV190" s="142"/>
      <c r="AW190" s="142" t="s">
        <v>20</v>
      </c>
      <c r="AX190" s="142"/>
      <c r="AY190" s="142"/>
      <c r="AZ190" s="142"/>
      <c r="BA190" s="142"/>
      <c r="BB190" s="142"/>
      <c r="BC190" s="142"/>
      <c r="BD190" s="142"/>
      <c r="BE190" s="142"/>
    </row>
    <row r="191" spans="1:57" x14ac:dyDescent="0.25">
      <c r="A191" s="107" t="s">
        <v>779</v>
      </c>
      <c r="B191" s="107"/>
      <c r="C191" s="107"/>
      <c r="D191" s="107"/>
      <c r="E191" s="107"/>
      <c r="F191" s="108">
        <v>408</v>
      </c>
      <c r="G191" s="109" t="s">
        <v>780</v>
      </c>
      <c r="H191" s="110">
        <v>3</v>
      </c>
      <c r="I191" s="111">
        <v>45</v>
      </c>
      <c r="J191" s="111"/>
      <c r="K191" s="111"/>
      <c r="L191" s="112">
        <v>0</v>
      </c>
      <c r="M191" s="143" t="s">
        <v>1484</v>
      </c>
      <c r="N191" s="141">
        <v>90</v>
      </c>
      <c r="O191" s="141" t="s">
        <v>1716</v>
      </c>
      <c r="P191" s="113" t="s">
        <v>1602</v>
      </c>
      <c r="Q191" s="138" t="str">
        <f>_DL_BM</f>
        <v>CKMT</v>
      </c>
      <c r="R191" s="138" t="str">
        <f>_DL_Khoa</f>
        <v>KCK</v>
      </c>
      <c r="S191" s="106" t="str">
        <f t="shared" si="3"/>
        <v>KCK-CKMT</v>
      </c>
      <c r="T191" s="142"/>
      <c r="U191" s="142"/>
      <c r="V191" s="142"/>
      <c r="W191" s="142"/>
      <c r="X191" s="142"/>
      <c r="Y191" s="142"/>
      <c r="Z191" s="142"/>
      <c r="AA191" s="142"/>
      <c r="AB191" s="142"/>
      <c r="AC191" s="142" t="s">
        <v>20</v>
      </c>
      <c r="AD191" s="142"/>
      <c r="AE191" s="142"/>
      <c r="AF191" s="142"/>
      <c r="AG191" s="142"/>
      <c r="AH191" s="142"/>
      <c r="AI191" s="142"/>
      <c r="AJ191" s="142"/>
      <c r="AK191" s="142"/>
      <c r="AL191" s="142"/>
      <c r="AM191" s="142"/>
      <c r="AN191" s="142"/>
      <c r="AO191" s="142"/>
      <c r="AP191" s="142"/>
      <c r="AQ191" s="142"/>
      <c r="AR191" s="142"/>
      <c r="AS191" s="142"/>
      <c r="AT191" s="142"/>
      <c r="AU191" s="142"/>
      <c r="AV191" s="142"/>
      <c r="AW191" s="142"/>
      <c r="AX191" s="142"/>
      <c r="AY191" s="142"/>
      <c r="AZ191" s="142"/>
      <c r="BA191" s="142"/>
      <c r="BB191" s="142"/>
      <c r="BC191" s="142"/>
      <c r="BD191" s="142"/>
      <c r="BE191" s="142"/>
    </row>
    <row r="192" spans="1:57" x14ac:dyDescent="0.25">
      <c r="A192" s="107"/>
      <c r="B192" s="107" t="s">
        <v>781</v>
      </c>
      <c r="C192" s="107"/>
      <c r="D192" s="107" t="s">
        <v>782</v>
      </c>
      <c r="E192" s="107"/>
      <c r="F192" s="108">
        <v>409</v>
      </c>
      <c r="G192" s="109" t="s">
        <v>780</v>
      </c>
      <c r="H192" s="110">
        <v>2</v>
      </c>
      <c r="I192" s="111">
        <v>30</v>
      </c>
      <c r="J192" s="111"/>
      <c r="K192" s="111"/>
      <c r="L192" s="112">
        <v>0</v>
      </c>
      <c r="M192" s="143"/>
      <c r="N192" s="141"/>
      <c r="O192" s="141" t="s">
        <v>1716</v>
      </c>
      <c r="P192" s="113" t="s">
        <v>1602</v>
      </c>
      <c r="Q192" s="138" t="str">
        <f>_DL_BM</f>
        <v>CKMT</v>
      </c>
      <c r="R192" s="138" t="str">
        <f>_DL_Khoa</f>
        <v>KCK</v>
      </c>
      <c r="S192" s="106" t="str">
        <f t="shared" si="3"/>
        <v>KCK-CKMT</v>
      </c>
      <c r="T192" s="142"/>
      <c r="U192" s="142"/>
      <c r="V192" s="142"/>
      <c r="W192" s="142"/>
      <c r="X192" s="142"/>
      <c r="Y192" s="142"/>
      <c r="Z192" s="142"/>
      <c r="AA192" s="142"/>
      <c r="AB192" s="142"/>
      <c r="AC192" s="142"/>
      <c r="AD192" s="142"/>
      <c r="AE192" s="142"/>
      <c r="AF192" s="142"/>
      <c r="AG192" s="142"/>
      <c r="AH192" s="142"/>
      <c r="AI192" s="142"/>
      <c r="AJ192" s="142"/>
      <c r="AK192" s="142"/>
      <c r="AL192" s="142"/>
      <c r="AM192" s="142"/>
      <c r="AN192" s="142"/>
      <c r="AO192" s="142"/>
      <c r="AP192" s="142"/>
      <c r="AQ192" s="142"/>
      <c r="AR192" s="142"/>
      <c r="AS192" s="142"/>
      <c r="AT192" s="142"/>
      <c r="AU192" s="142"/>
      <c r="AV192" s="142" t="s">
        <v>20</v>
      </c>
      <c r="AW192" s="142"/>
      <c r="AX192" s="142"/>
      <c r="AY192" s="142"/>
      <c r="AZ192" s="142"/>
      <c r="BA192" s="142"/>
      <c r="BB192" s="142"/>
      <c r="BC192" s="142"/>
      <c r="BD192" s="142"/>
      <c r="BE192" s="142"/>
    </row>
    <row r="193" spans="1:57" x14ac:dyDescent="0.25">
      <c r="A193" s="107" t="s">
        <v>773</v>
      </c>
      <c r="B193" s="107" t="s">
        <v>773</v>
      </c>
      <c r="C193" s="107"/>
      <c r="D193" s="107"/>
      <c r="E193" s="107"/>
      <c r="F193" s="108">
        <v>404</v>
      </c>
      <c r="G193" s="109" t="s">
        <v>774</v>
      </c>
      <c r="H193" s="110">
        <v>2</v>
      </c>
      <c r="I193" s="111"/>
      <c r="J193" s="111"/>
      <c r="K193" s="111">
        <v>90</v>
      </c>
      <c r="L193" s="112">
        <v>0</v>
      </c>
      <c r="M193" s="140" t="s">
        <v>1511</v>
      </c>
      <c r="N193" s="141"/>
      <c r="O193" s="141" t="s">
        <v>1716</v>
      </c>
      <c r="P193" s="113" t="s">
        <v>1602</v>
      </c>
      <c r="Q193" s="138" t="str">
        <f>_DL_BM</f>
        <v>CKMT</v>
      </c>
      <c r="R193" s="138" t="str">
        <f>_DL_Khoa</f>
        <v>KCK</v>
      </c>
      <c r="S193" s="106" t="str">
        <f t="shared" si="3"/>
        <v>KCK-CKMT</v>
      </c>
      <c r="T193" s="142"/>
      <c r="U193" s="142"/>
      <c r="V193" s="142"/>
      <c r="W193" s="142"/>
      <c r="X193" s="142"/>
      <c r="Y193" s="142"/>
      <c r="Z193" s="142"/>
      <c r="AA193" s="142"/>
      <c r="AB193" s="142"/>
      <c r="AC193" s="142" t="s">
        <v>20</v>
      </c>
      <c r="AD193" s="142"/>
      <c r="AE193" s="142"/>
      <c r="AF193" s="142"/>
      <c r="AG193" s="142"/>
      <c r="AH193" s="142"/>
      <c r="AI193" s="142"/>
      <c r="AJ193" s="142"/>
      <c r="AK193" s="142"/>
      <c r="AL193" s="142"/>
      <c r="AM193" s="142"/>
      <c r="AN193" s="142"/>
      <c r="AO193" s="142"/>
      <c r="AP193" s="142"/>
      <c r="AQ193" s="142"/>
      <c r="AR193" s="142"/>
      <c r="AS193" s="142"/>
      <c r="AT193" s="142"/>
      <c r="AU193" s="142"/>
      <c r="AV193" s="142"/>
      <c r="AW193" s="142"/>
      <c r="AX193" s="142"/>
      <c r="AY193" s="142"/>
      <c r="AZ193" s="142"/>
      <c r="BA193" s="142"/>
      <c r="BB193" s="142"/>
      <c r="BC193" s="142"/>
      <c r="BD193" s="142"/>
      <c r="BE193" s="142"/>
    </row>
    <row r="194" spans="1:57" x14ac:dyDescent="0.25">
      <c r="A194" s="107" t="s">
        <v>1813</v>
      </c>
      <c r="B194" s="107" t="s">
        <v>1813</v>
      </c>
      <c r="C194" s="107"/>
      <c r="D194" s="107"/>
      <c r="E194" s="107"/>
      <c r="F194" s="108">
        <v>431</v>
      </c>
      <c r="G194" s="109" t="s">
        <v>1814</v>
      </c>
      <c r="H194" s="110">
        <v>1</v>
      </c>
      <c r="I194" s="111"/>
      <c r="J194" s="111"/>
      <c r="K194" s="111">
        <v>45</v>
      </c>
      <c r="L194" s="112">
        <v>0</v>
      </c>
      <c r="M194" s="140" t="s">
        <v>1511</v>
      </c>
      <c r="N194" s="141"/>
      <c r="O194" s="141" t="s">
        <v>1716</v>
      </c>
      <c r="P194" s="113" t="s">
        <v>1602</v>
      </c>
      <c r="Q194" s="138" t="str">
        <f>_DL_BM</f>
        <v>CKMT</v>
      </c>
      <c r="R194" s="138" t="str">
        <f>_DL_Khoa</f>
        <v>KCK</v>
      </c>
      <c r="S194" s="106" t="str">
        <f t="shared" si="3"/>
        <v>KCK-CKMT</v>
      </c>
      <c r="T194" s="142"/>
      <c r="U194" s="142"/>
      <c r="V194" s="142"/>
      <c r="W194" s="142"/>
      <c r="X194" s="142"/>
      <c r="Y194" s="142"/>
      <c r="Z194" s="142"/>
      <c r="AA194" s="142"/>
      <c r="AB194" s="142"/>
      <c r="AC194" s="142" t="s">
        <v>20</v>
      </c>
      <c r="AD194" s="142"/>
      <c r="AE194" s="142"/>
      <c r="AF194" s="142"/>
      <c r="AG194" s="142"/>
      <c r="AH194" s="142"/>
      <c r="AI194" s="142"/>
      <c r="AJ194" s="142"/>
      <c r="AK194" s="142"/>
      <c r="AL194" s="142"/>
      <c r="AM194" s="142"/>
      <c r="AN194" s="142"/>
      <c r="AO194" s="142"/>
      <c r="AP194" s="142"/>
      <c r="AQ194" s="142"/>
      <c r="AR194" s="142"/>
      <c r="AS194" s="142"/>
      <c r="AT194" s="142"/>
      <c r="AU194" s="142"/>
      <c r="AV194" s="142"/>
      <c r="AW194" s="142"/>
      <c r="AX194" s="142"/>
      <c r="AY194" s="142"/>
      <c r="AZ194" s="142"/>
      <c r="BA194" s="142"/>
      <c r="BB194" s="142"/>
      <c r="BC194" s="142"/>
      <c r="BD194" s="142"/>
      <c r="BE194" s="142"/>
    </row>
    <row r="195" spans="1:57" x14ac:dyDescent="0.25">
      <c r="A195" s="107" t="s">
        <v>799</v>
      </c>
      <c r="B195" s="107" t="s">
        <v>1717</v>
      </c>
      <c r="C195" s="107"/>
      <c r="D195" s="107"/>
      <c r="E195" s="107"/>
      <c r="F195" s="108">
        <v>421</v>
      </c>
      <c r="G195" s="109" t="s">
        <v>800</v>
      </c>
      <c r="H195" s="110">
        <v>2</v>
      </c>
      <c r="I195" s="111"/>
      <c r="J195" s="111"/>
      <c r="K195" s="111">
        <v>90</v>
      </c>
      <c r="L195" s="112">
        <v>0</v>
      </c>
      <c r="M195" s="140" t="s">
        <v>1511</v>
      </c>
      <c r="N195" s="141"/>
      <c r="O195" s="141" t="s">
        <v>1716</v>
      </c>
      <c r="P195" s="113" t="s">
        <v>1602</v>
      </c>
      <c r="Q195" s="138" t="str">
        <f>_DL_BM</f>
        <v>CKMT</v>
      </c>
      <c r="R195" s="138" t="str">
        <f>_DL_Khoa</f>
        <v>KCK</v>
      </c>
      <c r="S195" s="106" t="str">
        <f t="shared" si="3"/>
        <v>KCK-CKMT</v>
      </c>
      <c r="T195" s="142"/>
      <c r="U195" s="142"/>
      <c r="V195" s="142"/>
      <c r="W195" s="142"/>
      <c r="X195" s="142"/>
      <c r="Y195" s="142"/>
      <c r="Z195" s="142"/>
      <c r="AA195" s="142"/>
      <c r="AB195" s="142"/>
      <c r="AC195" s="142" t="s">
        <v>20</v>
      </c>
      <c r="AD195" s="142"/>
      <c r="AE195" s="142"/>
      <c r="AF195" s="142"/>
      <c r="AG195" s="142"/>
      <c r="AH195" s="142"/>
      <c r="AI195" s="142"/>
      <c r="AJ195" s="142"/>
      <c r="AK195" s="142"/>
      <c r="AL195" s="142"/>
      <c r="AM195" s="142"/>
      <c r="AN195" s="142"/>
      <c r="AO195" s="142"/>
      <c r="AP195" s="142"/>
      <c r="AQ195" s="142"/>
      <c r="AR195" s="142"/>
      <c r="AS195" s="142"/>
      <c r="AT195" s="142"/>
      <c r="AU195" s="142"/>
      <c r="AV195" s="142"/>
      <c r="AW195" s="142"/>
      <c r="AX195" s="142"/>
      <c r="AY195" s="142"/>
      <c r="AZ195" s="142"/>
      <c r="BA195" s="142"/>
      <c r="BB195" s="142"/>
      <c r="BC195" s="142"/>
      <c r="BD195" s="142"/>
      <c r="BE195" s="142"/>
    </row>
    <row r="196" spans="1:57" x14ac:dyDescent="0.25">
      <c r="A196" s="107" t="s">
        <v>1459</v>
      </c>
      <c r="B196" s="107" t="s">
        <v>1459</v>
      </c>
      <c r="C196" s="107"/>
      <c r="D196" s="107"/>
      <c r="E196" s="107"/>
      <c r="F196" s="108">
        <v>723</v>
      </c>
      <c r="G196" s="109" t="s">
        <v>1444</v>
      </c>
      <c r="H196" s="110">
        <v>8</v>
      </c>
      <c r="I196" s="111"/>
      <c r="J196" s="111"/>
      <c r="K196" s="111">
        <v>480</v>
      </c>
      <c r="L196" s="112">
        <v>0</v>
      </c>
      <c r="M196" s="140" t="s">
        <v>1511</v>
      </c>
      <c r="N196" s="141"/>
      <c r="O196" s="141" t="s">
        <v>1716</v>
      </c>
      <c r="P196" s="113" t="s">
        <v>1602</v>
      </c>
      <c r="Q196" s="138" t="str">
        <f>_DL_BM</f>
        <v>CKMT</v>
      </c>
      <c r="R196" s="138" t="str">
        <f>_DL_Khoa</f>
        <v>KCK</v>
      </c>
      <c r="S196" s="106" t="str">
        <f t="shared" si="3"/>
        <v>KCK-CKMT</v>
      </c>
      <c r="T196" s="142"/>
      <c r="U196" s="142"/>
      <c r="V196" s="142"/>
      <c r="W196" s="142"/>
      <c r="X196" s="142"/>
      <c r="Y196" s="142"/>
      <c r="Z196" s="142"/>
      <c r="AA196" s="142"/>
      <c r="AB196" s="142"/>
      <c r="AC196" s="142" t="s">
        <v>20</v>
      </c>
      <c r="AD196" s="142"/>
      <c r="AE196" s="142"/>
      <c r="AF196" s="142"/>
      <c r="AG196" s="142"/>
      <c r="AH196" s="142"/>
      <c r="AI196" s="142"/>
      <c r="AJ196" s="142"/>
      <c r="AK196" s="142"/>
      <c r="AL196" s="142"/>
      <c r="AM196" s="142"/>
      <c r="AN196" s="142"/>
      <c r="AO196" s="142"/>
      <c r="AP196" s="142"/>
      <c r="AQ196" s="142"/>
      <c r="AR196" s="142"/>
      <c r="AS196" s="142"/>
      <c r="AT196" s="142"/>
      <c r="AU196" s="142"/>
      <c r="AV196" s="142"/>
      <c r="AW196" s="142"/>
      <c r="AX196" s="142"/>
      <c r="AY196" s="142"/>
      <c r="AZ196" s="142"/>
      <c r="BA196" s="142"/>
      <c r="BB196" s="142"/>
      <c r="BC196" s="142"/>
      <c r="BD196" s="142"/>
      <c r="BE196" s="142"/>
    </row>
    <row r="197" spans="1:57" x14ac:dyDescent="0.25">
      <c r="A197" s="107"/>
      <c r="B197" s="107"/>
      <c r="C197" s="107"/>
      <c r="D197" s="107" t="s">
        <v>1460</v>
      </c>
      <c r="E197" s="107"/>
      <c r="F197" s="108">
        <v>724</v>
      </c>
      <c r="G197" s="109" t="s">
        <v>1444</v>
      </c>
      <c r="H197" s="110">
        <v>4</v>
      </c>
      <c r="I197" s="111"/>
      <c r="J197" s="111"/>
      <c r="K197" s="111">
        <v>240</v>
      </c>
      <c r="L197" s="112">
        <v>0</v>
      </c>
      <c r="M197" s="140" t="s">
        <v>1511</v>
      </c>
      <c r="N197" s="141"/>
      <c r="O197" s="141" t="s">
        <v>1716</v>
      </c>
      <c r="P197" s="113" t="s">
        <v>1602</v>
      </c>
      <c r="Q197" s="138" t="str">
        <f>_DL_BM</f>
        <v>CKMT</v>
      </c>
      <c r="R197" s="138" t="str">
        <f>_DL_Khoa</f>
        <v>KCK</v>
      </c>
      <c r="S197" s="106" t="str">
        <f t="shared" ref="S197:S260" si="4">+R197&amp;"-"&amp;Q197</f>
        <v>KCK-CKMT</v>
      </c>
      <c r="T197" s="142"/>
      <c r="U197" s="142"/>
      <c r="V197" s="142"/>
      <c r="W197" s="142"/>
      <c r="X197" s="142"/>
      <c r="Y197" s="142"/>
      <c r="Z197" s="142"/>
      <c r="AA197" s="142"/>
      <c r="AB197" s="142"/>
      <c r="AC197" s="142"/>
      <c r="AD197" s="142"/>
      <c r="AE197" s="142"/>
      <c r="AF197" s="142"/>
      <c r="AG197" s="142"/>
      <c r="AH197" s="142"/>
      <c r="AI197" s="142"/>
      <c r="AJ197" s="142"/>
      <c r="AK197" s="142"/>
      <c r="AL197" s="142"/>
      <c r="AM197" s="142"/>
      <c r="AN197" s="142"/>
      <c r="AO197" s="142"/>
      <c r="AP197" s="142"/>
      <c r="AQ197" s="142"/>
      <c r="AR197" s="142"/>
      <c r="AS197" s="142"/>
      <c r="AT197" s="142"/>
      <c r="AU197" s="142"/>
      <c r="AV197" s="142" t="s">
        <v>20</v>
      </c>
      <c r="AW197" s="142"/>
      <c r="AX197" s="142"/>
      <c r="AY197" s="142"/>
      <c r="AZ197" s="142"/>
      <c r="BA197" s="142"/>
      <c r="BB197" s="142"/>
      <c r="BC197" s="142"/>
      <c r="BD197" s="142"/>
      <c r="BE197" s="142"/>
    </row>
    <row r="198" spans="1:57" x14ac:dyDescent="0.25">
      <c r="A198" s="107" t="s">
        <v>1184</v>
      </c>
      <c r="B198" s="107"/>
      <c r="C198" s="107"/>
      <c r="D198" s="107" t="s">
        <v>1185</v>
      </c>
      <c r="E198" s="107"/>
      <c r="F198" s="108">
        <v>592</v>
      </c>
      <c r="G198" s="109" t="s">
        <v>1186</v>
      </c>
      <c r="H198" s="110">
        <v>2</v>
      </c>
      <c r="I198" s="111">
        <v>30</v>
      </c>
      <c r="J198" s="111"/>
      <c r="K198" s="111"/>
      <c r="L198" s="112">
        <v>0</v>
      </c>
      <c r="M198" s="143"/>
      <c r="N198" s="141"/>
      <c r="O198" s="141" t="s">
        <v>1716</v>
      </c>
      <c r="P198" s="113" t="s">
        <v>1602</v>
      </c>
      <c r="Q198" s="138" t="str">
        <f>_DL_BM</f>
        <v>CKMT</v>
      </c>
      <c r="R198" s="138" t="str">
        <f>_DL_Khoa</f>
        <v>KCK</v>
      </c>
      <c r="S198" s="106" t="str">
        <f t="shared" si="4"/>
        <v>KCK-CKMT</v>
      </c>
      <c r="T198" s="142"/>
      <c r="U198" s="142"/>
      <c r="V198" s="142"/>
      <c r="W198" s="142"/>
      <c r="X198" s="142"/>
      <c r="Y198" s="142"/>
      <c r="Z198" s="142"/>
      <c r="AA198" s="142"/>
      <c r="AB198" s="142"/>
      <c r="AC198" s="142" t="s">
        <v>21</v>
      </c>
      <c r="AD198" s="142"/>
      <c r="AE198" s="142"/>
      <c r="AF198" s="142"/>
      <c r="AG198" s="142"/>
      <c r="AH198" s="142"/>
      <c r="AI198" s="142"/>
      <c r="AJ198" s="142"/>
      <c r="AK198" s="142"/>
      <c r="AL198" s="142"/>
      <c r="AM198" s="142"/>
      <c r="AN198" s="142"/>
      <c r="AO198" s="142"/>
      <c r="AP198" s="142"/>
      <c r="AQ198" s="142"/>
      <c r="AR198" s="142"/>
      <c r="AS198" s="142"/>
      <c r="AT198" s="142"/>
      <c r="AU198" s="142"/>
      <c r="AV198" s="142" t="s">
        <v>21</v>
      </c>
      <c r="AW198" s="142"/>
      <c r="AX198" s="142"/>
      <c r="AY198" s="142"/>
      <c r="AZ198" s="142"/>
      <c r="BA198" s="142"/>
      <c r="BB198" s="142"/>
      <c r="BC198" s="142"/>
      <c r="BD198" s="142"/>
      <c r="BE198" s="142"/>
    </row>
    <row r="199" spans="1:57" x14ac:dyDescent="0.25">
      <c r="A199" s="107" t="s">
        <v>770</v>
      </c>
      <c r="B199" s="107" t="s">
        <v>770</v>
      </c>
      <c r="C199" s="107"/>
      <c r="D199" s="107"/>
      <c r="E199" s="107"/>
      <c r="F199" s="108">
        <v>403</v>
      </c>
      <c r="G199" s="109" t="s">
        <v>771</v>
      </c>
      <c r="H199" s="110">
        <v>3</v>
      </c>
      <c r="I199" s="111">
        <v>45</v>
      </c>
      <c r="J199" s="111"/>
      <c r="K199" s="111"/>
      <c r="L199" s="112">
        <v>0</v>
      </c>
      <c r="M199" s="143"/>
      <c r="N199" s="141"/>
      <c r="O199" s="141" t="s">
        <v>1716</v>
      </c>
      <c r="P199" s="113" t="s">
        <v>1602</v>
      </c>
      <c r="Q199" s="138" t="str">
        <f>_DL_BM</f>
        <v>CKMT</v>
      </c>
      <c r="R199" s="138" t="str">
        <f>_DL_Khoa</f>
        <v>KCK</v>
      </c>
      <c r="S199" s="106" t="str">
        <f t="shared" si="4"/>
        <v>KCK-CKMT</v>
      </c>
      <c r="T199" s="142"/>
      <c r="U199" s="142"/>
      <c r="V199" s="142"/>
      <c r="W199" s="142"/>
      <c r="X199" s="142"/>
      <c r="Y199" s="142"/>
      <c r="Z199" s="142"/>
      <c r="AA199" s="142"/>
      <c r="AB199" s="142"/>
      <c r="AC199" s="142" t="s">
        <v>20</v>
      </c>
      <c r="AD199" s="142"/>
      <c r="AE199" s="142"/>
      <c r="AF199" s="142"/>
      <c r="AG199" s="142"/>
      <c r="AH199" s="142"/>
      <c r="AI199" s="142"/>
      <c r="AJ199" s="142"/>
      <c r="AK199" s="142"/>
      <c r="AL199" s="142"/>
      <c r="AM199" s="142"/>
      <c r="AN199" s="142"/>
      <c r="AO199" s="142"/>
      <c r="AP199" s="142"/>
      <c r="AQ199" s="142"/>
      <c r="AR199" s="142"/>
      <c r="AS199" s="142"/>
      <c r="AT199" s="142"/>
      <c r="AU199" s="142"/>
      <c r="AV199" s="142"/>
      <c r="AW199" s="142"/>
      <c r="AX199" s="142"/>
      <c r="AY199" s="142"/>
      <c r="AZ199" s="142"/>
      <c r="BA199" s="142"/>
      <c r="BB199" s="142"/>
      <c r="BC199" s="142"/>
      <c r="BD199" s="142"/>
      <c r="BE199" s="142"/>
    </row>
    <row r="200" spans="1:57" x14ac:dyDescent="0.25">
      <c r="A200" s="107" t="s">
        <v>804</v>
      </c>
      <c r="B200" s="107"/>
      <c r="C200" s="107"/>
      <c r="D200" s="107" t="s">
        <v>805</v>
      </c>
      <c r="E200" s="107"/>
      <c r="F200" s="108">
        <v>424</v>
      </c>
      <c r="G200" s="109" t="s">
        <v>806</v>
      </c>
      <c r="H200" s="110">
        <v>2</v>
      </c>
      <c r="I200" s="111">
        <v>30</v>
      </c>
      <c r="J200" s="111"/>
      <c r="K200" s="111"/>
      <c r="L200" s="112">
        <v>0</v>
      </c>
      <c r="M200" s="143"/>
      <c r="N200" s="141"/>
      <c r="O200" s="141" t="s">
        <v>1716</v>
      </c>
      <c r="P200" s="113" t="s">
        <v>1602</v>
      </c>
      <c r="Q200" s="138" t="str">
        <f>_DL_BM</f>
        <v>CKMT</v>
      </c>
      <c r="R200" s="138" t="str">
        <f>_DL_Khoa</f>
        <v>KCK</v>
      </c>
      <c r="S200" s="106" t="str">
        <f t="shared" si="4"/>
        <v>KCK-CKMT</v>
      </c>
      <c r="T200" s="142"/>
      <c r="U200" s="142"/>
      <c r="V200" s="142"/>
      <c r="W200" s="142"/>
      <c r="X200" s="142"/>
      <c r="Y200" s="142"/>
      <c r="Z200" s="142"/>
      <c r="AA200" s="142"/>
      <c r="AB200" s="142"/>
      <c r="AC200" s="142" t="s">
        <v>20</v>
      </c>
      <c r="AD200" s="142"/>
      <c r="AE200" s="142"/>
      <c r="AF200" s="142"/>
      <c r="AG200" s="142"/>
      <c r="AH200" s="142"/>
      <c r="AI200" s="142"/>
      <c r="AJ200" s="142"/>
      <c r="AK200" s="142"/>
      <c r="AL200" s="142"/>
      <c r="AM200" s="142"/>
      <c r="AN200" s="142"/>
      <c r="AO200" s="142"/>
      <c r="AP200" s="142"/>
      <c r="AQ200" s="142"/>
      <c r="AR200" s="142"/>
      <c r="AS200" s="142"/>
      <c r="AT200" s="142"/>
      <c r="AU200" s="142"/>
      <c r="AV200" s="142" t="s">
        <v>20</v>
      </c>
      <c r="AW200" s="142"/>
      <c r="AX200" s="142"/>
      <c r="AY200" s="142"/>
      <c r="AZ200" s="142"/>
      <c r="BA200" s="142"/>
      <c r="BB200" s="142"/>
      <c r="BC200" s="142"/>
      <c r="BD200" s="142"/>
      <c r="BE200" s="142"/>
    </row>
    <row r="201" spans="1:57" x14ac:dyDescent="0.25">
      <c r="A201" s="107" t="s">
        <v>783</v>
      </c>
      <c r="B201" s="107"/>
      <c r="C201" s="107"/>
      <c r="D201" s="107"/>
      <c r="E201" s="107"/>
      <c r="F201" s="108">
        <v>410</v>
      </c>
      <c r="G201" s="109" t="s">
        <v>784</v>
      </c>
      <c r="H201" s="110">
        <v>3</v>
      </c>
      <c r="I201" s="111">
        <v>45</v>
      </c>
      <c r="J201" s="111"/>
      <c r="K201" s="111"/>
      <c r="L201" s="112">
        <v>0</v>
      </c>
      <c r="M201" s="143"/>
      <c r="N201" s="141"/>
      <c r="O201" s="141" t="s">
        <v>1716</v>
      </c>
      <c r="P201" s="113" t="s">
        <v>1602</v>
      </c>
      <c r="Q201" s="138" t="str">
        <f>_DL_BM</f>
        <v>CKMT</v>
      </c>
      <c r="R201" s="138" t="str">
        <f>_DL_Khoa</f>
        <v>KCK</v>
      </c>
      <c r="S201" s="106" t="str">
        <f t="shared" si="4"/>
        <v>KCK-CKMT</v>
      </c>
      <c r="T201" s="142"/>
      <c r="U201" s="142"/>
      <c r="V201" s="142"/>
      <c r="W201" s="142"/>
      <c r="X201" s="142"/>
      <c r="Y201" s="142"/>
      <c r="Z201" s="142"/>
      <c r="AA201" s="142"/>
      <c r="AB201" s="142"/>
      <c r="AC201" s="142" t="s">
        <v>20</v>
      </c>
      <c r="AD201" s="142"/>
      <c r="AE201" s="142"/>
      <c r="AF201" s="142"/>
      <c r="AG201" s="142"/>
      <c r="AH201" s="142"/>
      <c r="AI201" s="142"/>
      <c r="AJ201" s="142"/>
      <c r="AK201" s="142"/>
      <c r="AL201" s="142"/>
      <c r="AM201" s="142"/>
      <c r="AN201" s="142"/>
      <c r="AO201" s="142"/>
      <c r="AP201" s="142"/>
      <c r="AQ201" s="142"/>
      <c r="AR201" s="142"/>
      <c r="AS201" s="142"/>
      <c r="AT201" s="142"/>
      <c r="AU201" s="142"/>
      <c r="AV201" s="142"/>
      <c r="AW201" s="142"/>
      <c r="AX201" s="142"/>
      <c r="AY201" s="142"/>
      <c r="AZ201" s="142"/>
      <c r="BA201" s="142"/>
      <c r="BB201" s="142"/>
      <c r="BC201" s="142"/>
      <c r="BD201" s="142"/>
      <c r="BE201" s="142"/>
    </row>
    <row r="202" spans="1:57" x14ac:dyDescent="0.25">
      <c r="A202" s="107"/>
      <c r="B202" s="107" t="s">
        <v>785</v>
      </c>
      <c r="C202" s="107"/>
      <c r="D202" s="107" t="s">
        <v>786</v>
      </c>
      <c r="E202" s="107"/>
      <c r="F202" s="108">
        <v>411</v>
      </c>
      <c r="G202" s="109" t="s">
        <v>784</v>
      </c>
      <c r="H202" s="110">
        <v>2</v>
      </c>
      <c r="I202" s="111">
        <v>30</v>
      </c>
      <c r="J202" s="111"/>
      <c r="K202" s="111"/>
      <c r="L202" s="112">
        <v>0</v>
      </c>
      <c r="M202" s="143"/>
      <c r="N202" s="141"/>
      <c r="O202" s="141" t="s">
        <v>1716</v>
      </c>
      <c r="P202" s="113" t="s">
        <v>1602</v>
      </c>
      <c r="Q202" s="138" t="str">
        <f>_DL_BM</f>
        <v>CKMT</v>
      </c>
      <c r="R202" s="138" t="str">
        <f>_DL_Khoa</f>
        <v>KCK</v>
      </c>
      <c r="S202" s="106" t="str">
        <f t="shared" si="4"/>
        <v>KCK-CKMT</v>
      </c>
      <c r="T202" s="142"/>
      <c r="U202" s="142"/>
      <c r="V202" s="142"/>
      <c r="W202" s="142"/>
      <c r="X202" s="142"/>
      <c r="Y202" s="142"/>
      <c r="Z202" s="142"/>
      <c r="AA202" s="142"/>
      <c r="AB202" s="142"/>
      <c r="AC202" s="142"/>
      <c r="AD202" s="142"/>
      <c r="AE202" s="142"/>
      <c r="AF202" s="142"/>
      <c r="AG202" s="142"/>
      <c r="AH202" s="142"/>
      <c r="AI202" s="142"/>
      <c r="AJ202" s="142"/>
      <c r="AK202" s="142"/>
      <c r="AL202" s="142"/>
      <c r="AM202" s="142"/>
      <c r="AN202" s="142"/>
      <c r="AO202" s="142"/>
      <c r="AP202" s="142"/>
      <c r="AQ202" s="142"/>
      <c r="AR202" s="142"/>
      <c r="AS202" s="142"/>
      <c r="AT202" s="142"/>
      <c r="AU202" s="142"/>
      <c r="AV202" s="142" t="s">
        <v>20</v>
      </c>
      <c r="AW202" s="142"/>
      <c r="AX202" s="142"/>
      <c r="AY202" s="142"/>
      <c r="AZ202" s="142"/>
      <c r="BA202" s="142"/>
      <c r="BB202" s="142"/>
      <c r="BC202" s="142"/>
      <c r="BD202" s="142"/>
      <c r="BE202" s="142"/>
    </row>
    <row r="203" spans="1:57" x14ac:dyDescent="0.25">
      <c r="A203" s="107" t="s">
        <v>1179</v>
      </c>
      <c r="B203" s="107"/>
      <c r="C203" s="107"/>
      <c r="D203" s="107" t="s">
        <v>1180</v>
      </c>
      <c r="E203" s="107"/>
      <c r="F203" s="108">
        <v>590</v>
      </c>
      <c r="G203" s="109" t="s">
        <v>1750</v>
      </c>
      <c r="H203" s="110">
        <v>2</v>
      </c>
      <c r="I203" s="111">
        <v>30</v>
      </c>
      <c r="J203" s="111"/>
      <c r="K203" s="111"/>
      <c r="L203" s="112">
        <v>0</v>
      </c>
      <c r="M203" s="143"/>
      <c r="N203" s="141"/>
      <c r="O203" s="141" t="s">
        <v>1716</v>
      </c>
      <c r="P203" s="113" t="s">
        <v>1602</v>
      </c>
      <c r="Q203" s="138" t="str">
        <f>_DL_BM</f>
        <v>CKMT</v>
      </c>
      <c r="R203" s="138" t="str">
        <f>_DL_Khoa</f>
        <v>KCK</v>
      </c>
      <c r="S203" s="106" t="str">
        <f t="shared" si="4"/>
        <v>KCK-CKMT</v>
      </c>
      <c r="T203" s="142"/>
      <c r="U203" s="142"/>
      <c r="V203" s="142"/>
      <c r="W203" s="142"/>
      <c r="X203" s="142"/>
      <c r="Y203" s="142"/>
      <c r="Z203" s="142"/>
      <c r="AA203" s="142"/>
      <c r="AB203" s="142"/>
      <c r="AC203" s="142" t="s">
        <v>21</v>
      </c>
      <c r="AD203" s="142"/>
      <c r="AE203" s="142"/>
      <c r="AF203" s="142"/>
      <c r="AG203" s="142"/>
      <c r="AH203" s="142"/>
      <c r="AI203" s="142"/>
      <c r="AJ203" s="142"/>
      <c r="AK203" s="142"/>
      <c r="AL203" s="142"/>
      <c r="AM203" s="142"/>
      <c r="AN203" s="142"/>
      <c r="AO203" s="142"/>
      <c r="AP203" s="142"/>
      <c r="AQ203" s="142"/>
      <c r="AR203" s="142"/>
      <c r="AS203" s="142"/>
      <c r="AT203" s="142"/>
      <c r="AU203" s="142"/>
      <c r="AV203" s="142" t="s">
        <v>21</v>
      </c>
      <c r="AW203" s="142"/>
      <c r="AX203" s="142"/>
      <c r="AY203" s="142"/>
      <c r="AZ203" s="142"/>
      <c r="BA203" s="142"/>
      <c r="BB203" s="142"/>
      <c r="BC203" s="142"/>
      <c r="BD203" s="142"/>
      <c r="BE203" s="142"/>
    </row>
    <row r="204" spans="1:57" x14ac:dyDescent="0.25">
      <c r="A204" s="107" t="s">
        <v>775</v>
      </c>
      <c r="B204" s="107"/>
      <c r="C204" s="107"/>
      <c r="D204" s="107"/>
      <c r="E204" s="107"/>
      <c r="F204" s="108">
        <v>405</v>
      </c>
      <c r="G204" s="109" t="s">
        <v>778</v>
      </c>
      <c r="H204" s="110">
        <v>2</v>
      </c>
      <c r="I204" s="111">
        <v>30</v>
      </c>
      <c r="J204" s="111"/>
      <c r="K204" s="111"/>
      <c r="L204" s="112">
        <v>0</v>
      </c>
      <c r="M204" s="143"/>
      <c r="N204" s="141"/>
      <c r="O204" s="141" t="s">
        <v>1716</v>
      </c>
      <c r="P204" s="113" t="s">
        <v>1602</v>
      </c>
      <c r="Q204" s="138" t="str">
        <f>_DL_BM</f>
        <v>CKMT</v>
      </c>
      <c r="R204" s="138" t="str">
        <f>_DL_Khoa</f>
        <v>KCK</v>
      </c>
      <c r="S204" s="106" t="str">
        <f t="shared" si="4"/>
        <v>KCK-CKMT</v>
      </c>
      <c r="T204" s="142"/>
      <c r="U204" s="142"/>
      <c r="V204" s="142"/>
      <c r="W204" s="142"/>
      <c r="X204" s="142"/>
      <c r="Y204" s="142"/>
      <c r="Z204" s="142"/>
      <c r="AA204" s="142"/>
      <c r="AB204" s="142"/>
      <c r="AC204" s="142" t="s">
        <v>20</v>
      </c>
      <c r="AD204" s="142"/>
      <c r="AE204" s="142"/>
      <c r="AF204" s="142"/>
      <c r="AG204" s="142"/>
      <c r="AH204" s="142"/>
      <c r="AI204" s="142"/>
      <c r="AJ204" s="142"/>
      <c r="AK204" s="142"/>
      <c r="AL204" s="142"/>
      <c r="AM204" s="142"/>
      <c r="AN204" s="142"/>
      <c r="AO204" s="142"/>
      <c r="AP204" s="142"/>
      <c r="AQ204" s="142"/>
      <c r="AR204" s="142"/>
      <c r="AS204" s="142"/>
      <c r="AT204" s="142"/>
      <c r="AU204" s="142"/>
      <c r="AV204" s="142"/>
      <c r="AW204" s="142"/>
      <c r="AX204" s="142"/>
      <c r="AY204" s="142"/>
      <c r="AZ204" s="142"/>
      <c r="BA204" s="142"/>
      <c r="BB204" s="142"/>
      <c r="BC204" s="142"/>
      <c r="BD204" s="142"/>
      <c r="BE204" s="142"/>
    </row>
    <row r="205" spans="1:57" x14ac:dyDescent="0.25">
      <c r="A205" s="107"/>
      <c r="B205" s="107" t="s">
        <v>776</v>
      </c>
      <c r="C205" s="107"/>
      <c r="D205" s="107"/>
      <c r="E205" s="107"/>
      <c r="F205" s="108">
        <v>406</v>
      </c>
      <c r="G205" s="109" t="s">
        <v>778</v>
      </c>
      <c r="H205" s="110">
        <v>2</v>
      </c>
      <c r="I205" s="111">
        <v>30</v>
      </c>
      <c r="J205" s="111"/>
      <c r="K205" s="111"/>
      <c r="L205" s="112">
        <v>0</v>
      </c>
      <c r="M205" s="143"/>
      <c r="N205" s="141"/>
      <c r="O205" s="141" t="s">
        <v>1716</v>
      </c>
      <c r="P205" s="113" t="s">
        <v>1602</v>
      </c>
      <c r="Q205" s="138" t="str">
        <f>_DL_BM</f>
        <v>CKMT</v>
      </c>
      <c r="R205" s="138" t="str">
        <f>_DL_Khoa</f>
        <v>KCK</v>
      </c>
      <c r="S205" s="106" t="str">
        <f t="shared" si="4"/>
        <v>KCK-CKMT</v>
      </c>
      <c r="T205" s="142"/>
      <c r="U205" s="142"/>
      <c r="V205" s="142"/>
      <c r="W205" s="142"/>
      <c r="X205" s="142"/>
      <c r="Y205" s="142"/>
      <c r="Z205" s="142"/>
      <c r="AA205" s="142"/>
      <c r="AB205" s="142"/>
      <c r="AC205" s="142"/>
      <c r="AD205" s="142"/>
      <c r="AE205" s="142"/>
      <c r="AF205" s="142"/>
      <c r="AG205" s="142"/>
      <c r="AH205" s="142"/>
      <c r="AI205" s="142"/>
      <c r="AJ205" s="142"/>
      <c r="AK205" s="142"/>
      <c r="AL205" s="142"/>
      <c r="AM205" s="142"/>
      <c r="AN205" s="142"/>
      <c r="AO205" s="142"/>
      <c r="AP205" s="142"/>
      <c r="AQ205" s="142"/>
      <c r="AR205" s="142"/>
      <c r="AS205" s="142"/>
      <c r="AT205" s="142"/>
      <c r="AU205" s="142"/>
      <c r="AV205" s="142"/>
      <c r="AW205" s="142"/>
      <c r="AX205" s="142"/>
      <c r="AY205" s="142"/>
      <c r="AZ205" s="142"/>
      <c r="BA205" s="142"/>
      <c r="BB205" s="142"/>
      <c r="BC205" s="142"/>
      <c r="BD205" s="142"/>
      <c r="BE205" s="142"/>
    </row>
    <row r="206" spans="1:57" x14ac:dyDescent="0.25">
      <c r="A206" s="107"/>
      <c r="B206" s="107"/>
      <c r="C206" s="107"/>
      <c r="D206" s="107" t="s">
        <v>777</v>
      </c>
      <c r="E206" s="107"/>
      <c r="F206" s="108">
        <v>407</v>
      </c>
      <c r="G206" s="109" t="s">
        <v>778</v>
      </c>
      <c r="H206" s="110">
        <v>2</v>
      </c>
      <c r="I206" s="111">
        <v>30</v>
      </c>
      <c r="J206" s="111"/>
      <c r="K206" s="111"/>
      <c r="L206" s="112">
        <v>0</v>
      </c>
      <c r="M206" s="143"/>
      <c r="N206" s="141"/>
      <c r="O206" s="141" t="s">
        <v>1716</v>
      </c>
      <c r="P206" s="113" t="s">
        <v>1602</v>
      </c>
      <c r="Q206" s="138" t="str">
        <f>_DL_BM</f>
        <v>CKMT</v>
      </c>
      <c r="R206" s="138" t="str">
        <f>_DL_Khoa</f>
        <v>KCK</v>
      </c>
      <c r="S206" s="106" t="str">
        <f t="shared" si="4"/>
        <v>KCK-CKMT</v>
      </c>
      <c r="T206" s="142"/>
      <c r="U206" s="142"/>
      <c r="V206" s="142"/>
      <c r="W206" s="142"/>
      <c r="X206" s="142"/>
      <c r="Y206" s="142"/>
      <c r="Z206" s="142"/>
      <c r="AA206" s="142"/>
      <c r="AB206" s="142"/>
      <c r="AC206" s="142"/>
      <c r="AD206" s="142"/>
      <c r="AE206" s="142"/>
      <c r="AF206" s="142"/>
      <c r="AG206" s="142"/>
      <c r="AH206" s="142"/>
      <c r="AI206" s="142"/>
      <c r="AJ206" s="142"/>
      <c r="AK206" s="142"/>
      <c r="AL206" s="142"/>
      <c r="AM206" s="142"/>
      <c r="AN206" s="142"/>
      <c r="AO206" s="142"/>
      <c r="AP206" s="142"/>
      <c r="AQ206" s="142"/>
      <c r="AR206" s="142"/>
      <c r="AS206" s="142"/>
      <c r="AT206" s="142"/>
      <c r="AU206" s="142"/>
      <c r="AV206" s="142" t="s">
        <v>20</v>
      </c>
      <c r="AW206" s="142"/>
      <c r="AX206" s="142"/>
      <c r="AY206" s="142"/>
      <c r="AZ206" s="142"/>
      <c r="BA206" s="142"/>
      <c r="BB206" s="142"/>
      <c r="BC206" s="142"/>
      <c r="BD206" s="142"/>
      <c r="BE206" s="142"/>
    </row>
    <row r="207" spans="1:57" x14ac:dyDescent="0.25">
      <c r="A207" s="107" t="s">
        <v>787</v>
      </c>
      <c r="B207" s="107"/>
      <c r="C207" s="107"/>
      <c r="D207" s="107"/>
      <c r="E207" s="107"/>
      <c r="F207" s="108">
        <v>412</v>
      </c>
      <c r="G207" s="109" t="s">
        <v>788</v>
      </c>
      <c r="H207" s="110">
        <v>4</v>
      </c>
      <c r="I207" s="111">
        <v>60</v>
      </c>
      <c r="J207" s="111"/>
      <c r="K207" s="111"/>
      <c r="L207" s="112">
        <v>0</v>
      </c>
      <c r="M207" s="143"/>
      <c r="N207" s="141"/>
      <c r="O207" s="141" t="s">
        <v>1716</v>
      </c>
      <c r="P207" s="113" t="s">
        <v>1602</v>
      </c>
      <c r="Q207" s="138" t="str">
        <f>_DL_BM</f>
        <v>CKMT</v>
      </c>
      <c r="R207" s="138" t="str">
        <f>_DL_Khoa</f>
        <v>KCK</v>
      </c>
      <c r="S207" s="106" t="str">
        <f t="shared" si="4"/>
        <v>KCK-CKMT</v>
      </c>
      <c r="T207" s="142"/>
      <c r="U207" s="142"/>
      <c r="V207" s="142"/>
      <c r="W207" s="142"/>
      <c r="X207" s="142"/>
      <c r="Y207" s="142"/>
      <c r="Z207" s="142"/>
      <c r="AA207" s="142"/>
      <c r="AB207" s="142"/>
      <c r="AC207" s="142" t="s">
        <v>20</v>
      </c>
      <c r="AD207" s="142"/>
      <c r="AE207" s="142"/>
      <c r="AF207" s="142"/>
      <c r="AG207" s="142"/>
      <c r="AH207" s="142"/>
      <c r="AI207" s="142"/>
      <c r="AJ207" s="142"/>
      <c r="AK207" s="142"/>
      <c r="AL207" s="142"/>
      <c r="AM207" s="142"/>
      <c r="AN207" s="142"/>
      <c r="AO207" s="142"/>
      <c r="AP207" s="142"/>
      <c r="AQ207" s="142"/>
      <c r="AR207" s="142"/>
      <c r="AS207" s="142"/>
      <c r="AT207" s="142"/>
      <c r="AU207" s="142"/>
      <c r="AV207" s="142"/>
      <c r="AW207" s="142"/>
      <c r="AX207" s="142"/>
      <c r="AY207" s="142"/>
      <c r="AZ207" s="142"/>
      <c r="BA207" s="142"/>
      <c r="BB207" s="142"/>
      <c r="BC207" s="142"/>
      <c r="BD207" s="142"/>
      <c r="BE207" s="142"/>
    </row>
    <row r="208" spans="1:57" x14ac:dyDescent="0.25">
      <c r="A208" s="107"/>
      <c r="B208" s="107" t="s">
        <v>789</v>
      </c>
      <c r="C208" s="107"/>
      <c r="D208" s="107"/>
      <c r="E208" s="107"/>
      <c r="F208" s="108">
        <v>413</v>
      </c>
      <c r="G208" s="109" t="s">
        <v>788</v>
      </c>
      <c r="H208" s="110">
        <v>2</v>
      </c>
      <c r="I208" s="111">
        <v>30</v>
      </c>
      <c r="J208" s="111"/>
      <c r="K208" s="111"/>
      <c r="L208" s="112">
        <v>0</v>
      </c>
      <c r="M208" s="143"/>
      <c r="N208" s="141"/>
      <c r="O208" s="141" t="s">
        <v>1716</v>
      </c>
      <c r="P208" s="113" t="s">
        <v>1602</v>
      </c>
      <c r="Q208" s="138" t="str">
        <f>_DL_BM</f>
        <v>CKMT</v>
      </c>
      <c r="R208" s="138" t="str">
        <f>_DL_Khoa</f>
        <v>KCK</v>
      </c>
      <c r="S208" s="106" t="str">
        <f t="shared" si="4"/>
        <v>KCK-CKMT</v>
      </c>
      <c r="T208" s="142"/>
      <c r="U208" s="142"/>
      <c r="V208" s="142"/>
      <c r="W208" s="142"/>
      <c r="X208" s="142"/>
      <c r="Y208" s="142"/>
      <c r="Z208" s="142"/>
      <c r="AA208" s="142"/>
      <c r="AB208" s="142"/>
      <c r="AC208" s="142"/>
      <c r="AD208" s="142"/>
      <c r="AE208" s="142"/>
      <c r="AF208" s="142"/>
      <c r="AG208" s="142"/>
      <c r="AH208" s="142"/>
      <c r="AI208" s="142"/>
      <c r="AJ208" s="142"/>
      <c r="AK208" s="142"/>
      <c r="AL208" s="142"/>
      <c r="AM208" s="142"/>
      <c r="AN208" s="142"/>
      <c r="AO208" s="142"/>
      <c r="AP208" s="142"/>
      <c r="AQ208" s="142"/>
      <c r="AR208" s="142"/>
      <c r="AS208" s="142"/>
      <c r="AT208" s="142"/>
      <c r="AU208" s="142"/>
      <c r="AV208" s="142"/>
      <c r="AW208" s="142"/>
      <c r="AX208" s="142"/>
      <c r="AY208" s="142"/>
      <c r="AZ208" s="142"/>
      <c r="BA208" s="142"/>
      <c r="BB208" s="142"/>
      <c r="BC208" s="142"/>
      <c r="BD208" s="142"/>
      <c r="BE208" s="142"/>
    </row>
    <row r="209" spans="1:57" x14ac:dyDescent="0.25">
      <c r="A209" s="107"/>
      <c r="B209" s="107"/>
      <c r="C209" s="107"/>
      <c r="D209" s="107" t="s">
        <v>790</v>
      </c>
      <c r="E209" s="107"/>
      <c r="F209" s="108">
        <v>414</v>
      </c>
      <c r="G209" s="109" t="s">
        <v>788</v>
      </c>
      <c r="H209" s="110">
        <v>3</v>
      </c>
      <c r="I209" s="111">
        <v>45</v>
      </c>
      <c r="J209" s="111"/>
      <c r="K209" s="111"/>
      <c r="L209" s="112">
        <v>0</v>
      </c>
      <c r="M209" s="143"/>
      <c r="N209" s="141"/>
      <c r="O209" s="141" t="s">
        <v>1716</v>
      </c>
      <c r="P209" s="113" t="s">
        <v>1602</v>
      </c>
      <c r="Q209" s="138" t="str">
        <f>_DL_BM</f>
        <v>CKMT</v>
      </c>
      <c r="R209" s="138" t="str">
        <f>_DL_Khoa</f>
        <v>KCK</v>
      </c>
      <c r="S209" s="106" t="str">
        <f t="shared" si="4"/>
        <v>KCK-CKMT</v>
      </c>
      <c r="T209" s="142"/>
      <c r="U209" s="142"/>
      <c r="V209" s="142"/>
      <c r="W209" s="142"/>
      <c r="X209" s="142"/>
      <c r="Y209" s="142"/>
      <c r="Z209" s="142"/>
      <c r="AA209" s="142"/>
      <c r="AB209" s="142"/>
      <c r="AC209" s="142"/>
      <c r="AD209" s="142"/>
      <c r="AE209" s="142"/>
      <c r="AF209" s="142"/>
      <c r="AG209" s="142"/>
      <c r="AH209" s="142"/>
      <c r="AI209" s="142"/>
      <c r="AJ209" s="142"/>
      <c r="AK209" s="142"/>
      <c r="AL209" s="142"/>
      <c r="AM209" s="142"/>
      <c r="AN209" s="142"/>
      <c r="AO209" s="142"/>
      <c r="AP209" s="142"/>
      <c r="AQ209" s="142"/>
      <c r="AR209" s="142"/>
      <c r="AS209" s="142"/>
      <c r="AT209" s="142"/>
      <c r="AU209" s="142"/>
      <c r="AV209" s="142" t="s">
        <v>20</v>
      </c>
      <c r="AW209" s="142"/>
      <c r="AX209" s="142"/>
      <c r="AY209" s="142"/>
      <c r="AZ209" s="142"/>
      <c r="BA209" s="142"/>
      <c r="BB209" s="142"/>
      <c r="BC209" s="142"/>
      <c r="BD209" s="142"/>
      <c r="BE209" s="142"/>
    </row>
    <row r="210" spans="1:57" ht="25.5" x14ac:dyDescent="0.25">
      <c r="A210" s="107" t="s">
        <v>1187</v>
      </c>
      <c r="B210" s="107"/>
      <c r="C210" s="107"/>
      <c r="D210" s="107" t="s">
        <v>1188</v>
      </c>
      <c r="E210" s="107"/>
      <c r="F210" s="108">
        <v>593</v>
      </c>
      <c r="G210" s="109" t="s">
        <v>1751</v>
      </c>
      <c r="H210" s="110">
        <v>2</v>
      </c>
      <c r="I210" s="111">
        <v>30</v>
      </c>
      <c r="J210" s="111"/>
      <c r="K210" s="111"/>
      <c r="L210" s="112">
        <v>0</v>
      </c>
      <c r="M210" s="143"/>
      <c r="N210" s="141"/>
      <c r="O210" s="141" t="s">
        <v>1716</v>
      </c>
      <c r="P210" s="113" t="s">
        <v>1602</v>
      </c>
      <c r="Q210" s="138" t="str">
        <f>_DL_BM</f>
        <v>CKMT</v>
      </c>
      <c r="R210" s="138" t="str">
        <f>_DL_Khoa</f>
        <v>KCK</v>
      </c>
      <c r="S210" s="106" t="str">
        <f t="shared" si="4"/>
        <v>KCK-CKMT</v>
      </c>
      <c r="T210" s="142"/>
      <c r="U210" s="142"/>
      <c r="V210" s="142"/>
      <c r="W210" s="142"/>
      <c r="X210" s="142"/>
      <c r="Y210" s="142"/>
      <c r="Z210" s="142"/>
      <c r="AA210" s="142"/>
      <c r="AB210" s="142"/>
      <c r="AC210" s="142" t="s">
        <v>21</v>
      </c>
      <c r="AD210" s="142"/>
      <c r="AE210" s="142"/>
      <c r="AF210" s="142"/>
      <c r="AG210" s="142"/>
      <c r="AH210" s="142"/>
      <c r="AI210" s="142"/>
      <c r="AJ210" s="142"/>
      <c r="AK210" s="142"/>
      <c r="AL210" s="142"/>
      <c r="AM210" s="142"/>
      <c r="AN210" s="142"/>
      <c r="AO210" s="142"/>
      <c r="AP210" s="142"/>
      <c r="AQ210" s="142"/>
      <c r="AR210" s="142"/>
      <c r="AS210" s="142"/>
      <c r="AT210" s="142"/>
      <c r="AU210" s="142"/>
      <c r="AV210" s="142" t="s">
        <v>21</v>
      </c>
      <c r="AW210" s="142"/>
      <c r="AX210" s="142"/>
      <c r="AY210" s="142"/>
      <c r="AZ210" s="142"/>
      <c r="BA210" s="142"/>
      <c r="BB210" s="142"/>
      <c r="BC210" s="142"/>
      <c r="BD210" s="142"/>
      <c r="BE210" s="142"/>
    </row>
    <row r="211" spans="1:57" x14ac:dyDescent="0.25">
      <c r="A211" s="107" t="s">
        <v>1181</v>
      </c>
      <c r="B211" s="107"/>
      <c r="C211" s="107"/>
      <c r="D211" s="107" t="s">
        <v>1182</v>
      </c>
      <c r="E211" s="107"/>
      <c r="F211" s="108">
        <v>591</v>
      </c>
      <c r="G211" s="109" t="s">
        <v>1183</v>
      </c>
      <c r="H211" s="110">
        <v>2</v>
      </c>
      <c r="I211" s="111">
        <v>30</v>
      </c>
      <c r="J211" s="111"/>
      <c r="K211" s="111"/>
      <c r="L211" s="112">
        <v>0</v>
      </c>
      <c r="M211" s="143"/>
      <c r="N211" s="141"/>
      <c r="O211" s="141" t="s">
        <v>1716</v>
      </c>
      <c r="P211" s="113" t="s">
        <v>1602</v>
      </c>
      <c r="Q211" s="138" t="str">
        <f>_DL_BM</f>
        <v>CKMT</v>
      </c>
      <c r="R211" s="138" t="str">
        <f>_DL_Khoa</f>
        <v>KCK</v>
      </c>
      <c r="S211" s="106" t="str">
        <f t="shared" si="4"/>
        <v>KCK-CKMT</v>
      </c>
      <c r="T211" s="142"/>
      <c r="U211" s="142"/>
      <c r="V211" s="142"/>
      <c r="W211" s="142"/>
      <c r="X211" s="142"/>
      <c r="Y211" s="142"/>
      <c r="Z211" s="142"/>
      <c r="AA211" s="142"/>
      <c r="AB211" s="142"/>
      <c r="AC211" s="142" t="s">
        <v>21</v>
      </c>
      <c r="AD211" s="142"/>
      <c r="AE211" s="142"/>
      <c r="AF211" s="142"/>
      <c r="AG211" s="142"/>
      <c r="AH211" s="142"/>
      <c r="AI211" s="142"/>
      <c r="AJ211" s="142"/>
      <c r="AK211" s="142"/>
      <c r="AL211" s="142"/>
      <c r="AM211" s="142"/>
      <c r="AN211" s="142"/>
      <c r="AO211" s="142"/>
      <c r="AP211" s="142"/>
      <c r="AQ211" s="142"/>
      <c r="AR211" s="142"/>
      <c r="AS211" s="142"/>
      <c r="AT211" s="142"/>
      <c r="AU211" s="142"/>
      <c r="AV211" s="142" t="s">
        <v>21</v>
      </c>
      <c r="AW211" s="142"/>
      <c r="AX211" s="142"/>
      <c r="AY211" s="142"/>
      <c r="AZ211" s="142"/>
      <c r="BA211" s="142"/>
      <c r="BB211" s="142"/>
      <c r="BC211" s="142"/>
      <c r="BD211" s="142"/>
      <c r="BE211" s="142"/>
    </row>
    <row r="212" spans="1:57" ht="25.5" x14ac:dyDescent="0.25">
      <c r="A212" s="107" t="s">
        <v>801</v>
      </c>
      <c r="B212" s="107"/>
      <c r="C212" s="107"/>
      <c r="D212" s="107"/>
      <c r="E212" s="107"/>
      <c r="F212" s="108">
        <v>422</v>
      </c>
      <c r="G212" s="109" t="s">
        <v>1718</v>
      </c>
      <c r="H212" s="110">
        <v>3</v>
      </c>
      <c r="I212" s="111">
        <v>45</v>
      </c>
      <c r="J212" s="111"/>
      <c r="K212" s="111"/>
      <c r="L212" s="112">
        <v>0</v>
      </c>
      <c r="M212" s="143"/>
      <c r="N212" s="141"/>
      <c r="O212" s="141" t="s">
        <v>1716</v>
      </c>
      <c r="P212" s="113" t="s">
        <v>1602</v>
      </c>
      <c r="Q212" s="138" t="str">
        <f>_DL_BM</f>
        <v>CKMT</v>
      </c>
      <c r="R212" s="138" t="str">
        <f>_DL_Khoa</f>
        <v>KCK</v>
      </c>
      <c r="S212" s="106" t="str">
        <f t="shared" si="4"/>
        <v>KCK-CKMT</v>
      </c>
      <c r="T212" s="142"/>
      <c r="U212" s="142"/>
      <c r="V212" s="142"/>
      <c r="W212" s="142"/>
      <c r="X212" s="142"/>
      <c r="Y212" s="142"/>
      <c r="Z212" s="142"/>
      <c r="AA212" s="142"/>
      <c r="AB212" s="142"/>
      <c r="AC212" s="142" t="s">
        <v>20</v>
      </c>
      <c r="AD212" s="142"/>
      <c r="AE212" s="142"/>
      <c r="AF212" s="142"/>
      <c r="AG212" s="142"/>
      <c r="AH212" s="142"/>
      <c r="AI212" s="142"/>
      <c r="AJ212" s="142"/>
      <c r="AK212" s="142"/>
      <c r="AL212" s="142"/>
      <c r="AM212" s="142"/>
      <c r="AN212" s="142"/>
      <c r="AO212" s="142"/>
      <c r="AP212" s="142"/>
      <c r="AQ212" s="142"/>
      <c r="AR212" s="142"/>
      <c r="AS212" s="142"/>
      <c r="AT212" s="142"/>
      <c r="AU212" s="142"/>
      <c r="AV212" s="142"/>
      <c r="AW212" s="142"/>
      <c r="AX212" s="142"/>
      <c r="AY212" s="142"/>
      <c r="AZ212" s="142"/>
      <c r="BA212" s="142"/>
      <c r="BB212" s="142"/>
      <c r="BC212" s="142"/>
      <c r="BD212" s="142"/>
      <c r="BE212" s="142"/>
    </row>
    <row r="213" spans="1:57" ht="25.5" x14ac:dyDescent="0.25">
      <c r="A213" s="107"/>
      <c r="B213" s="107" t="s">
        <v>802</v>
      </c>
      <c r="C213" s="107"/>
      <c r="D213" s="107" t="s">
        <v>803</v>
      </c>
      <c r="E213" s="107"/>
      <c r="F213" s="108">
        <v>423</v>
      </c>
      <c r="G213" s="109" t="s">
        <v>1718</v>
      </c>
      <c r="H213" s="110">
        <v>2</v>
      </c>
      <c r="I213" s="111">
        <v>30</v>
      </c>
      <c r="J213" s="111"/>
      <c r="K213" s="111"/>
      <c r="L213" s="112">
        <v>0</v>
      </c>
      <c r="M213" s="143"/>
      <c r="N213" s="141"/>
      <c r="O213" s="141" t="s">
        <v>1716</v>
      </c>
      <c r="P213" s="113" t="s">
        <v>1602</v>
      </c>
      <c r="Q213" s="138" t="str">
        <f>_DL_BM</f>
        <v>CKMT</v>
      </c>
      <c r="R213" s="138" t="str">
        <f>_DL_Khoa</f>
        <v>KCK</v>
      </c>
      <c r="S213" s="106" t="str">
        <f t="shared" si="4"/>
        <v>KCK-CKMT</v>
      </c>
      <c r="T213" s="142"/>
      <c r="U213" s="142"/>
      <c r="V213" s="142"/>
      <c r="W213" s="142"/>
      <c r="X213" s="142"/>
      <c r="Y213" s="142"/>
      <c r="Z213" s="142"/>
      <c r="AA213" s="142"/>
      <c r="AB213" s="142"/>
      <c r="AC213" s="142"/>
      <c r="AD213" s="142"/>
      <c r="AE213" s="142"/>
      <c r="AF213" s="142"/>
      <c r="AG213" s="142"/>
      <c r="AH213" s="142"/>
      <c r="AI213" s="142"/>
      <c r="AJ213" s="142"/>
      <c r="AK213" s="142"/>
      <c r="AL213" s="142"/>
      <c r="AM213" s="142"/>
      <c r="AN213" s="142"/>
      <c r="AO213" s="142"/>
      <c r="AP213" s="142"/>
      <c r="AQ213" s="142"/>
      <c r="AR213" s="142"/>
      <c r="AS213" s="142"/>
      <c r="AT213" s="142"/>
      <c r="AU213" s="142"/>
      <c r="AV213" s="142" t="s">
        <v>20</v>
      </c>
      <c r="AW213" s="142"/>
      <c r="AX213" s="142"/>
      <c r="AY213" s="142"/>
      <c r="AZ213" s="142"/>
      <c r="BA213" s="142"/>
      <c r="BB213" s="142"/>
      <c r="BC213" s="142"/>
      <c r="BD213" s="142"/>
      <c r="BE213" s="142"/>
    </row>
    <row r="214" spans="1:57" x14ac:dyDescent="0.25">
      <c r="A214" s="107" t="s">
        <v>795</v>
      </c>
      <c r="B214" s="107"/>
      <c r="C214" s="107"/>
      <c r="D214" s="107"/>
      <c r="E214" s="107"/>
      <c r="F214" s="108">
        <v>418</v>
      </c>
      <c r="G214" s="109" t="s">
        <v>796</v>
      </c>
      <c r="H214" s="110">
        <v>4</v>
      </c>
      <c r="I214" s="111">
        <v>60</v>
      </c>
      <c r="J214" s="111"/>
      <c r="K214" s="111"/>
      <c r="L214" s="112">
        <v>0</v>
      </c>
      <c r="M214" s="143"/>
      <c r="N214" s="141"/>
      <c r="O214" s="141" t="s">
        <v>1716</v>
      </c>
      <c r="P214" s="113" t="s">
        <v>1602</v>
      </c>
      <c r="Q214" s="138" t="str">
        <f>_DL_BM</f>
        <v>CKMT</v>
      </c>
      <c r="R214" s="138" t="str">
        <f>_DL_Khoa</f>
        <v>KCK</v>
      </c>
      <c r="S214" s="106" t="str">
        <f t="shared" si="4"/>
        <v>KCK-CKMT</v>
      </c>
      <c r="T214" s="142"/>
      <c r="U214" s="142"/>
      <c r="V214" s="142"/>
      <c r="W214" s="142"/>
      <c r="X214" s="142"/>
      <c r="Y214" s="142"/>
      <c r="Z214" s="142"/>
      <c r="AA214" s="142"/>
      <c r="AB214" s="142"/>
      <c r="AC214" s="142" t="s">
        <v>20</v>
      </c>
      <c r="AD214" s="142"/>
      <c r="AE214" s="142"/>
      <c r="AF214" s="142"/>
      <c r="AG214" s="142"/>
      <c r="AH214" s="142"/>
      <c r="AI214" s="142"/>
      <c r="AJ214" s="142"/>
      <c r="AK214" s="142"/>
      <c r="AL214" s="142"/>
      <c r="AM214" s="142"/>
      <c r="AN214" s="142"/>
      <c r="AO214" s="142"/>
      <c r="AP214" s="142"/>
      <c r="AQ214" s="142"/>
      <c r="AR214" s="142"/>
      <c r="AS214" s="142"/>
      <c r="AT214" s="142"/>
      <c r="AU214" s="142"/>
      <c r="AV214" s="142"/>
      <c r="AW214" s="142"/>
      <c r="AX214" s="142"/>
      <c r="AY214" s="142"/>
      <c r="AZ214" s="142"/>
      <c r="BA214" s="142"/>
      <c r="BB214" s="142"/>
      <c r="BC214" s="142"/>
      <c r="BD214" s="142"/>
      <c r="BE214" s="142"/>
    </row>
    <row r="215" spans="1:57" x14ac:dyDescent="0.25">
      <c r="A215" s="107"/>
      <c r="B215" s="107" t="s">
        <v>797</v>
      </c>
      <c r="C215" s="107"/>
      <c r="D215" s="107"/>
      <c r="E215" s="107"/>
      <c r="F215" s="108">
        <v>419</v>
      </c>
      <c r="G215" s="109" t="s">
        <v>796</v>
      </c>
      <c r="H215" s="110">
        <v>2</v>
      </c>
      <c r="I215" s="111">
        <v>30</v>
      </c>
      <c r="J215" s="111"/>
      <c r="K215" s="111"/>
      <c r="L215" s="112">
        <v>0</v>
      </c>
      <c r="M215" s="143"/>
      <c r="N215" s="141"/>
      <c r="O215" s="141" t="s">
        <v>1716</v>
      </c>
      <c r="P215" s="113" t="s">
        <v>1602</v>
      </c>
      <c r="Q215" s="138" t="str">
        <f>_DL_BM</f>
        <v>CKMT</v>
      </c>
      <c r="R215" s="138" t="str">
        <f>_DL_Khoa</f>
        <v>KCK</v>
      </c>
      <c r="S215" s="106" t="str">
        <f t="shared" si="4"/>
        <v>KCK-CKMT</v>
      </c>
      <c r="T215" s="142"/>
      <c r="U215" s="142"/>
      <c r="V215" s="142"/>
      <c r="W215" s="142"/>
      <c r="X215" s="142"/>
      <c r="Y215" s="142"/>
      <c r="Z215" s="142"/>
      <c r="AA215" s="142"/>
      <c r="AB215" s="142"/>
      <c r="AC215" s="142"/>
      <c r="AD215" s="142"/>
      <c r="AE215" s="142"/>
      <c r="AF215" s="142"/>
      <c r="AG215" s="142"/>
      <c r="AH215" s="142"/>
      <c r="AI215" s="142"/>
      <c r="AJ215" s="142"/>
      <c r="AK215" s="142"/>
      <c r="AL215" s="142"/>
      <c r="AM215" s="142"/>
      <c r="AN215" s="142"/>
      <c r="AO215" s="142"/>
      <c r="AP215" s="142"/>
      <c r="AQ215" s="142"/>
      <c r="AR215" s="142"/>
      <c r="AS215" s="142"/>
      <c r="AT215" s="142"/>
      <c r="AU215" s="142"/>
      <c r="AV215" s="142"/>
      <c r="AW215" s="142"/>
      <c r="AX215" s="142"/>
      <c r="AY215" s="142"/>
      <c r="AZ215" s="142"/>
      <c r="BA215" s="142"/>
      <c r="BB215" s="142"/>
      <c r="BC215" s="142"/>
      <c r="BD215" s="142"/>
      <c r="BE215" s="142"/>
    </row>
    <row r="216" spans="1:57" x14ac:dyDescent="0.25">
      <c r="A216" s="107"/>
      <c r="B216" s="107"/>
      <c r="C216" s="107"/>
      <c r="D216" s="107" t="s">
        <v>798</v>
      </c>
      <c r="E216" s="107"/>
      <c r="F216" s="108">
        <v>420</v>
      </c>
      <c r="G216" s="109" t="s">
        <v>796</v>
      </c>
      <c r="H216" s="110">
        <v>3</v>
      </c>
      <c r="I216" s="111">
        <v>45</v>
      </c>
      <c r="J216" s="111"/>
      <c r="K216" s="111"/>
      <c r="L216" s="112">
        <v>0</v>
      </c>
      <c r="M216" s="143"/>
      <c r="N216" s="141"/>
      <c r="O216" s="141" t="s">
        <v>1716</v>
      </c>
      <c r="P216" s="113" t="s">
        <v>1602</v>
      </c>
      <c r="Q216" s="138" t="str">
        <f>_DL_BM</f>
        <v>CKMT</v>
      </c>
      <c r="R216" s="138" t="str">
        <f>_DL_Khoa</f>
        <v>KCK</v>
      </c>
      <c r="S216" s="106" t="str">
        <f t="shared" si="4"/>
        <v>KCK-CKMT</v>
      </c>
      <c r="T216" s="142"/>
      <c r="U216" s="142"/>
      <c r="V216" s="142"/>
      <c r="W216" s="142"/>
      <c r="X216" s="142"/>
      <c r="Y216" s="142"/>
      <c r="Z216" s="142"/>
      <c r="AA216" s="142"/>
      <c r="AB216" s="142"/>
      <c r="AC216" s="142"/>
      <c r="AD216" s="142"/>
      <c r="AE216" s="142"/>
      <c r="AF216" s="142"/>
      <c r="AG216" s="142"/>
      <c r="AH216" s="142"/>
      <c r="AI216" s="142"/>
      <c r="AJ216" s="142"/>
      <c r="AK216" s="142"/>
      <c r="AL216" s="142"/>
      <c r="AM216" s="142"/>
      <c r="AN216" s="142"/>
      <c r="AO216" s="142"/>
      <c r="AP216" s="142"/>
      <c r="AQ216" s="142"/>
      <c r="AR216" s="142"/>
      <c r="AS216" s="142"/>
      <c r="AT216" s="142"/>
      <c r="AU216" s="142"/>
      <c r="AV216" s="142" t="s">
        <v>20</v>
      </c>
      <c r="AW216" s="142"/>
      <c r="AX216" s="142"/>
      <c r="AY216" s="142"/>
      <c r="AZ216" s="142"/>
      <c r="BA216" s="142"/>
      <c r="BB216" s="142"/>
      <c r="BC216" s="142"/>
      <c r="BD216" s="142"/>
      <c r="BE216" s="142"/>
    </row>
    <row r="217" spans="1:57" x14ac:dyDescent="0.25">
      <c r="A217" s="107" t="s">
        <v>791</v>
      </c>
      <c r="B217" s="107"/>
      <c r="C217" s="107"/>
      <c r="D217" s="107"/>
      <c r="E217" s="107"/>
      <c r="F217" s="108">
        <v>415</v>
      </c>
      <c r="G217" s="109" t="s">
        <v>792</v>
      </c>
      <c r="H217" s="110">
        <v>4</v>
      </c>
      <c r="I217" s="111">
        <v>60</v>
      </c>
      <c r="J217" s="111"/>
      <c r="K217" s="111"/>
      <c r="L217" s="112">
        <v>0</v>
      </c>
      <c r="M217" s="143"/>
      <c r="N217" s="141"/>
      <c r="O217" s="141" t="s">
        <v>1716</v>
      </c>
      <c r="P217" s="113" t="s">
        <v>1602</v>
      </c>
      <c r="Q217" s="138" t="str">
        <f>_DL_BM</f>
        <v>CKMT</v>
      </c>
      <c r="R217" s="138" t="str">
        <f>_DL_Khoa</f>
        <v>KCK</v>
      </c>
      <c r="S217" s="106" t="str">
        <f t="shared" si="4"/>
        <v>KCK-CKMT</v>
      </c>
      <c r="T217" s="142"/>
      <c r="U217" s="142"/>
      <c r="V217" s="142"/>
      <c r="W217" s="142"/>
      <c r="X217" s="142"/>
      <c r="Y217" s="142"/>
      <c r="Z217" s="142"/>
      <c r="AA217" s="142"/>
      <c r="AB217" s="142"/>
      <c r="AC217" s="142" t="s">
        <v>20</v>
      </c>
      <c r="AD217" s="142"/>
      <c r="AE217" s="142"/>
      <c r="AF217" s="142"/>
      <c r="AG217" s="142"/>
      <c r="AH217" s="142"/>
      <c r="AI217" s="142"/>
      <c r="AJ217" s="142"/>
      <c r="AK217" s="142"/>
      <c r="AL217" s="142"/>
      <c r="AM217" s="142"/>
      <c r="AN217" s="142"/>
      <c r="AO217" s="142"/>
      <c r="AP217" s="142"/>
      <c r="AQ217" s="142"/>
      <c r="AR217" s="142"/>
      <c r="AS217" s="142"/>
      <c r="AT217" s="142"/>
      <c r="AU217" s="142"/>
      <c r="AV217" s="142"/>
      <c r="AW217" s="142"/>
      <c r="AX217" s="142"/>
      <c r="AY217" s="142"/>
      <c r="AZ217" s="142"/>
      <c r="BA217" s="142"/>
      <c r="BB217" s="142"/>
      <c r="BC217" s="142"/>
      <c r="BD217" s="142"/>
      <c r="BE217" s="142"/>
    </row>
    <row r="218" spans="1:57" x14ac:dyDescent="0.25">
      <c r="A218" s="107"/>
      <c r="B218" s="107" t="s">
        <v>793</v>
      </c>
      <c r="C218" s="107"/>
      <c r="D218" s="107"/>
      <c r="E218" s="107"/>
      <c r="F218" s="108">
        <v>416</v>
      </c>
      <c r="G218" s="109" t="s">
        <v>792</v>
      </c>
      <c r="H218" s="110">
        <v>2</v>
      </c>
      <c r="I218" s="111">
        <v>30</v>
      </c>
      <c r="J218" s="111"/>
      <c r="K218" s="111"/>
      <c r="L218" s="112">
        <v>0</v>
      </c>
      <c r="M218" s="143"/>
      <c r="N218" s="141"/>
      <c r="O218" s="141" t="s">
        <v>1716</v>
      </c>
      <c r="P218" s="113" t="s">
        <v>1602</v>
      </c>
      <c r="Q218" s="138" t="str">
        <f>_DL_BM</f>
        <v>CKMT</v>
      </c>
      <c r="R218" s="138" t="str">
        <f>_DL_Khoa</f>
        <v>KCK</v>
      </c>
      <c r="S218" s="106" t="str">
        <f t="shared" si="4"/>
        <v>KCK-CKMT</v>
      </c>
      <c r="T218" s="142"/>
      <c r="U218" s="142"/>
      <c r="V218" s="142"/>
      <c r="W218" s="142"/>
      <c r="X218" s="142"/>
      <c r="Y218" s="142"/>
      <c r="Z218" s="142"/>
      <c r="AA218" s="142"/>
      <c r="AB218" s="142"/>
      <c r="AC218" s="142"/>
      <c r="AD218" s="142"/>
      <c r="AE218" s="142"/>
      <c r="AF218" s="142"/>
      <c r="AG218" s="142"/>
      <c r="AH218" s="142"/>
      <c r="AI218" s="142"/>
      <c r="AJ218" s="142"/>
      <c r="AK218" s="142"/>
      <c r="AL218" s="142"/>
      <c r="AM218" s="142"/>
      <c r="AN218" s="142"/>
      <c r="AO218" s="142"/>
      <c r="AP218" s="142"/>
      <c r="AQ218" s="142"/>
      <c r="AR218" s="142"/>
      <c r="AS218" s="142"/>
      <c r="AT218" s="142"/>
      <c r="AU218" s="142"/>
      <c r="AV218" s="142"/>
      <c r="AW218" s="142"/>
      <c r="AX218" s="142"/>
      <c r="AY218" s="142"/>
      <c r="AZ218" s="142"/>
      <c r="BA218" s="142"/>
      <c r="BB218" s="142"/>
      <c r="BC218" s="142"/>
      <c r="BD218" s="142"/>
      <c r="BE218" s="142"/>
    </row>
    <row r="219" spans="1:57" x14ac:dyDescent="0.25">
      <c r="A219" s="107"/>
      <c r="B219" s="107"/>
      <c r="C219" s="107"/>
      <c r="D219" s="107" t="s">
        <v>794</v>
      </c>
      <c r="E219" s="107"/>
      <c r="F219" s="108">
        <v>417</v>
      </c>
      <c r="G219" s="109" t="s">
        <v>792</v>
      </c>
      <c r="H219" s="110">
        <v>3</v>
      </c>
      <c r="I219" s="111">
        <v>45</v>
      </c>
      <c r="J219" s="111"/>
      <c r="K219" s="111"/>
      <c r="L219" s="112">
        <v>0</v>
      </c>
      <c r="M219" s="143"/>
      <c r="N219" s="141"/>
      <c r="O219" s="141" t="s">
        <v>1716</v>
      </c>
      <c r="P219" s="113" t="s">
        <v>1602</v>
      </c>
      <c r="Q219" s="138" t="str">
        <f>_DL_BM</f>
        <v>CKMT</v>
      </c>
      <c r="R219" s="138" t="str">
        <f>_DL_Khoa</f>
        <v>KCK</v>
      </c>
      <c r="S219" s="106" t="str">
        <f t="shared" si="4"/>
        <v>KCK-CKMT</v>
      </c>
      <c r="T219" s="142"/>
      <c r="U219" s="142"/>
      <c r="V219" s="142"/>
      <c r="W219" s="142"/>
      <c r="X219" s="142"/>
      <c r="Y219" s="142"/>
      <c r="Z219" s="142"/>
      <c r="AA219" s="142"/>
      <c r="AB219" s="142"/>
      <c r="AC219" s="142"/>
      <c r="AD219" s="142"/>
      <c r="AE219" s="142"/>
      <c r="AF219" s="142"/>
      <c r="AG219" s="142"/>
      <c r="AH219" s="142"/>
      <c r="AI219" s="142"/>
      <c r="AJ219" s="142"/>
      <c r="AK219" s="142"/>
      <c r="AL219" s="142"/>
      <c r="AM219" s="142"/>
      <c r="AN219" s="142"/>
      <c r="AO219" s="142"/>
      <c r="AP219" s="142"/>
      <c r="AQ219" s="142"/>
      <c r="AR219" s="142"/>
      <c r="AS219" s="142"/>
      <c r="AT219" s="142"/>
      <c r="AU219" s="142"/>
      <c r="AV219" s="142" t="s">
        <v>20</v>
      </c>
      <c r="AW219" s="142"/>
      <c r="AX219" s="142"/>
      <c r="AY219" s="142"/>
      <c r="AZ219" s="142"/>
      <c r="BA219" s="142"/>
      <c r="BB219" s="142"/>
      <c r="BC219" s="142"/>
      <c r="BD219" s="142"/>
      <c r="BE219" s="142"/>
    </row>
    <row r="220" spans="1:57" x14ac:dyDescent="0.25">
      <c r="A220" s="107" t="s">
        <v>1340</v>
      </c>
      <c r="B220" s="107"/>
      <c r="C220" s="107"/>
      <c r="D220" s="107" t="s">
        <v>1341</v>
      </c>
      <c r="E220" s="107"/>
      <c r="F220" s="108">
        <v>659</v>
      </c>
      <c r="G220" s="109" t="s">
        <v>1342</v>
      </c>
      <c r="H220" s="110">
        <v>3</v>
      </c>
      <c r="I220" s="111"/>
      <c r="J220" s="111"/>
      <c r="K220" s="111">
        <v>135</v>
      </c>
      <c r="L220" s="112">
        <v>0</v>
      </c>
      <c r="M220" s="140" t="s">
        <v>2</v>
      </c>
      <c r="N220" s="141"/>
      <c r="O220" s="141" t="s">
        <v>1716</v>
      </c>
      <c r="P220" s="113" t="s">
        <v>1602</v>
      </c>
      <c r="Q220" s="138" t="str">
        <f>_DL_BM</f>
        <v>CKMT</v>
      </c>
      <c r="R220" s="138" t="str">
        <f>_DL_Khoa</f>
        <v>KCK</v>
      </c>
      <c r="S220" s="106" t="str">
        <f t="shared" si="4"/>
        <v>KCK-CKMT</v>
      </c>
      <c r="T220" s="142"/>
      <c r="U220" s="142"/>
      <c r="V220" s="142"/>
      <c r="W220" s="142"/>
      <c r="X220" s="142"/>
      <c r="Y220" s="142"/>
      <c r="Z220" s="142"/>
      <c r="AA220" s="142"/>
      <c r="AB220" s="142"/>
      <c r="AC220" s="142" t="s">
        <v>20</v>
      </c>
      <c r="AD220" s="142"/>
      <c r="AE220" s="142"/>
      <c r="AF220" s="142"/>
      <c r="AG220" s="142"/>
      <c r="AH220" s="142"/>
      <c r="AI220" s="142"/>
      <c r="AJ220" s="142"/>
      <c r="AK220" s="142"/>
      <c r="AL220" s="142"/>
      <c r="AM220" s="142"/>
      <c r="AN220" s="142"/>
      <c r="AO220" s="142"/>
      <c r="AP220" s="142"/>
      <c r="AQ220" s="142"/>
      <c r="AR220" s="142"/>
      <c r="AS220" s="142"/>
      <c r="AT220" s="142"/>
      <c r="AU220" s="142"/>
      <c r="AV220" s="142" t="s">
        <v>20</v>
      </c>
      <c r="AW220" s="142"/>
      <c r="AX220" s="142"/>
      <c r="AY220" s="142"/>
      <c r="AZ220" s="142"/>
      <c r="BA220" s="142"/>
      <c r="BB220" s="142"/>
      <c r="BC220" s="142"/>
      <c r="BD220" s="142"/>
      <c r="BE220" s="142"/>
    </row>
    <row r="221" spans="1:57" x14ac:dyDescent="0.25">
      <c r="A221" s="107" t="s">
        <v>1343</v>
      </c>
      <c r="B221" s="107"/>
      <c r="C221" s="107"/>
      <c r="D221" s="107" t="s">
        <v>1344</v>
      </c>
      <c r="E221" s="107"/>
      <c r="F221" s="108">
        <v>660</v>
      </c>
      <c r="G221" s="109" t="s">
        <v>1345</v>
      </c>
      <c r="H221" s="110">
        <v>2</v>
      </c>
      <c r="I221" s="111"/>
      <c r="J221" s="111"/>
      <c r="K221" s="111">
        <v>90</v>
      </c>
      <c r="L221" s="112">
        <v>0</v>
      </c>
      <c r="M221" s="140" t="s">
        <v>2</v>
      </c>
      <c r="N221" s="141"/>
      <c r="O221" s="141" t="s">
        <v>1716</v>
      </c>
      <c r="P221" s="113" t="s">
        <v>1602</v>
      </c>
      <c r="Q221" s="138" t="str">
        <f>_DL_BM</f>
        <v>CKMT</v>
      </c>
      <c r="R221" s="138" t="str">
        <f>_DL_Khoa</f>
        <v>KCK</v>
      </c>
      <c r="S221" s="106" t="str">
        <f t="shared" si="4"/>
        <v>KCK-CKMT</v>
      </c>
      <c r="T221" s="142"/>
      <c r="U221" s="142"/>
      <c r="V221" s="142"/>
      <c r="W221" s="142"/>
      <c r="X221" s="142"/>
      <c r="Y221" s="142"/>
      <c r="Z221" s="142"/>
      <c r="AA221" s="142"/>
      <c r="AB221" s="142"/>
      <c r="AC221" s="142" t="s">
        <v>20</v>
      </c>
      <c r="AD221" s="142"/>
      <c r="AE221" s="142"/>
      <c r="AF221" s="142"/>
      <c r="AG221" s="142"/>
      <c r="AH221" s="142"/>
      <c r="AI221" s="142"/>
      <c r="AJ221" s="142"/>
      <c r="AK221" s="142"/>
      <c r="AL221" s="142"/>
      <c r="AM221" s="142"/>
      <c r="AN221" s="142"/>
      <c r="AO221" s="142"/>
      <c r="AP221" s="142"/>
      <c r="AQ221" s="142"/>
      <c r="AR221" s="142"/>
      <c r="AS221" s="142"/>
      <c r="AT221" s="142"/>
      <c r="AU221" s="142"/>
      <c r="AV221" s="142" t="s">
        <v>20</v>
      </c>
      <c r="AW221" s="142"/>
      <c r="AX221" s="142"/>
      <c r="AY221" s="142"/>
      <c r="AZ221" s="142"/>
      <c r="BA221" s="142"/>
      <c r="BB221" s="142"/>
      <c r="BC221" s="142"/>
      <c r="BD221" s="142"/>
      <c r="BE221" s="142"/>
    </row>
    <row r="222" spans="1:57" ht="25.5" x14ac:dyDescent="0.25">
      <c r="A222" s="107" t="s">
        <v>1346</v>
      </c>
      <c r="B222" s="107"/>
      <c r="C222" s="107"/>
      <c r="D222" s="107" t="s">
        <v>1347</v>
      </c>
      <c r="E222" s="107"/>
      <c r="F222" s="108">
        <v>661</v>
      </c>
      <c r="G222" s="109" t="s">
        <v>1778</v>
      </c>
      <c r="H222" s="110">
        <v>6</v>
      </c>
      <c r="I222" s="111"/>
      <c r="J222" s="111"/>
      <c r="K222" s="111">
        <v>270</v>
      </c>
      <c r="L222" s="112">
        <v>0</v>
      </c>
      <c r="M222" s="140" t="s">
        <v>2</v>
      </c>
      <c r="N222" s="141"/>
      <c r="O222" s="141" t="s">
        <v>1716</v>
      </c>
      <c r="P222" s="113" t="s">
        <v>1602</v>
      </c>
      <c r="Q222" s="138" t="str">
        <f>_DL_BM</f>
        <v>CKMT</v>
      </c>
      <c r="R222" s="138" t="str">
        <f>_DL_Khoa</f>
        <v>KCK</v>
      </c>
      <c r="S222" s="106" t="str">
        <f t="shared" si="4"/>
        <v>KCK-CKMT</v>
      </c>
      <c r="T222" s="142"/>
      <c r="U222" s="142"/>
      <c r="V222" s="142"/>
      <c r="W222" s="142"/>
      <c r="X222" s="142"/>
      <c r="Y222" s="142"/>
      <c r="Z222" s="142"/>
      <c r="AA222" s="142"/>
      <c r="AB222" s="142"/>
      <c r="AC222" s="142" t="s">
        <v>20</v>
      </c>
      <c r="AD222" s="142"/>
      <c r="AE222" s="142"/>
      <c r="AF222" s="142"/>
      <c r="AG222" s="142"/>
      <c r="AH222" s="142"/>
      <c r="AI222" s="142"/>
      <c r="AJ222" s="142"/>
      <c r="AK222" s="142"/>
      <c r="AL222" s="142"/>
      <c r="AM222" s="142"/>
      <c r="AN222" s="142"/>
      <c r="AO222" s="142"/>
      <c r="AP222" s="142"/>
      <c r="AQ222" s="142"/>
      <c r="AR222" s="142"/>
      <c r="AS222" s="142"/>
      <c r="AT222" s="142"/>
      <c r="AU222" s="142"/>
      <c r="AV222" s="142" t="s">
        <v>20</v>
      </c>
      <c r="AW222" s="142"/>
      <c r="AX222" s="142"/>
      <c r="AY222" s="142"/>
      <c r="AZ222" s="142"/>
      <c r="BA222" s="142"/>
      <c r="BB222" s="142"/>
      <c r="BC222" s="142"/>
      <c r="BD222" s="142"/>
      <c r="BE222" s="142"/>
    </row>
    <row r="223" spans="1:57" x14ac:dyDescent="0.25">
      <c r="A223" s="107" t="s">
        <v>1425</v>
      </c>
      <c r="B223" s="107" t="s">
        <v>1425</v>
      </c>
      <c r="C223" s="107"/>
      <c r="D223" s="107" t="s">
        <v>1426</v>
      </c>
      <c r="E223" s="107"/>
      <c r="F223" s="108">
        <v>698</v>
      </c>
      <c r="G223" s="109" t="s">
        <v>1415</v>
      </c>
      <c r="H223" s="110">
        <v>4</v>
      </c>
      <c r="I223" s="111"/>
      <c r="J223" s="111"/>
      <c r="K223" s="111">
        <v>180</v>
      </c>
      <c r="L223" s="112">
        <v>0</v>
      </c>
      <c r="M223" s="140" t="s">
        <v>1511</v>
      </c>
      <c r="N223" s="141"/>
      <c r="O223" s="141" t="s">
        <v>1716</v>
      </c>
      <c r="P223" s="113" t="s">
        <v>1602</v>
      </c>
      <c r="Q223" s="138" t="str">
        <f>_DL_BM</f>
        <v>CKMT</v>
      </c>
      <c r="R223" s="138" t="str">
        <f>_DL_Khoa</f>
        <v>KCK</v>
      </c>
      <c r="S223" s="106" t="str">
        <f t="shared" si="4"/>
        <v>KCK-CKMT</v>
      </c>
      <c r="T223" s="142"/>
      <c r="U223" s="142"/>
      <c r="V223" s="142"/>
      <c r="W223" s="142"/>
      <c r="X223" s="142"/>
      <c r="Y223" s="142"/>
      <c r="Z223" s="142"/>
      <c r="AA223" s="142"/>
      <c r="AB223" s="142"/>
      <c r="AC223" s="142" t="s">
        <v>20</v>
      </c>
      <c r="AD223" s="142"/>
      <c r="AE223" s="142"/>
      <c r="AF223" s="142"/>
      <c r="AG223" s="142"/>
      <c r="AH223" s="142"/>
      <c r="AI223" s="142"/>
      <c r="AJ223" s="142"/>
      <c r="AK223" s="142"/>
      <c r="AL223" s="142"/>
      <c r="AM223" s="142"/>
      <c r="AN223" s="142"/>
      <c r="AO223" s="142"/>
      <c r="AP223" s="142"/>
      <c r="AQ223" s="142"/>
      <c r="AR223" s="142"/>
      <c r="AS223" s="142"/>
      <c r="AT223" s="142"/>
      <c r="AU223" s="142"/>
      <c r="AV223" s="142" t="s">
        <v>20</v>
      </c>
      <c r="AW223" s="142"/>
      <c r="AX223" s="142"/>
      <c r="AY223" s="142"/>
      <c r="AZ223" s="142"/>
      <c r="BA223" s="142"/>
      <c r="BB223" s="142"/>
      <c r="BC223" s="142"/>
      <c r="BD223" s="142"/>
      <c r="BE223" s="142"/>
    </row>
    <row r="224" spans="1:57" x14ac:dyDescent="0.25">
      <c r="A224" s="107" t="s">
        <v>768</v>
      </c>
      <c r="B224" s="107"/>
      <c r="C224" s="107"/>
      <c r="D224" s="107" t="s">
        <v>769</v>
      </c>
      <c r="E224" s="107"/>
      <c r="F224" s="108">
        <v>402</v>
      </c>
      <c r="G224" s="109" t="s">
        <v>1715</v>
      </c>
      <c r="H224" s="110">
        <v>2</v>
      </c>
      <c r="I224" s="111">
        <v>30</v>
      </c>
      <c r="J224" s="111"/>
      <c r="K224" s="111"/>
      <c r="L224" s="112">
        <v>0</v>
      </c>
      <c r="M224" s="143" t="s">
        <v>1484</v>
      </c>
      <c r="N224" s="141">
        <v>90</v>
      </c>
      <c r="O224" s="141" t="s">
        <v>219</v>
      </c>
      <c r="P224" s="113" t="s">
        <v>1602</v>
      </c>
      <c r="Q224" s="138" t="str">
        <f>_DL_BM</f>
        <v>CKMX</v>
      </c>
      <c r="R224" s="138" t="str">
        <f>_DL_Khoa</f>
        <v>KCK</v>
      </c>
      <c r="S224" s="106" t="str">
        <f t="shared" si="4"/>
        <v>KCK-CKMX</v>
      </c>
      <c r="T224" s="142"/>
      <c r="U224" s="142"/>
      <c r="V224" s="142"/>
      <c r="W224" s="142"/>
      <c r="X224" s="142"/>
      <c r="Y224" s="142"/>
      <c r="Z224" s="142"/>
      <c r="AA224" s="142"/>
      <c r="AB224" s="142" t="s">
        <v>20</v>
      </c>
      <c r="AC224" s="142"/>
      <c r="AD224" s="142"/>
      <c r="AE224" s="142"/>
      <c r="AF224" s="142"/>
      <c r="AG224" s="142"/>
      <c r="AH224" s="142"/>
      <c r="AI224" s="142"/>
      <c r="AJ224" s="142"/>
      <c r="AK224" s="142"/>
      <c r="AL224" s="142"/>
      <c r="AM224" s="142"/>
      <c r="AN224" s="142"/>
      <c r="AO224" s="142"/>
      <c r="AP224" s="142"/>
      <c r="AQ224" s="142"/>
      <c r="AR224" s="142"/>
      <c r="AS224" s="142"/>
      <c r="AT224" s="142"/>
      <c r="AU224" s="142" t="s">
        <v>20</v>
      </c>
      <c r="AV224" s="142"/>
      <c r="AW224" s="142"/>
      <c r="AX224" s="142"/>
      <c r="AY224" s="142"/>
      <c r="AZ224" s="142"/>
      <c r="BA224" s="142"/>
      <c r="BB224" s="142"/>
      <c r="BC224" s="142"/>
      <c r="BD224" s="142"/>
      <c r="BE224" s="142"/>
    </row>
    <row r="225" spans="1:57" x14ac:dyDescent="0.25">
      <c r="A225" s="107" t="s">
        <v>762</v>
      </c>
      <c r="B225" s="107"/>
      <c r="C225" s="107"/>
      <c r="D225" s="107"/>
      <c r="E225" s="107"/>
      <c r="F225" s="108">
        <v>398</v>
      </c>
      <c r="G225" s="109" t="s">
        <v>763</v>
      </c>
      <c r="H225" s="110">
        <v>4</v>
      </c>
      <c r="I225" s="111">
        <v>45</v>
      </c>
      <c r="J225" s="111">
        <v>30</v>
      </c>
      <c r="K225" s="111"/>
      <c r="L225" s="112">
        <v>0</v>
      </c>
      <c r="M225" s="143" t="s">
        <v>1484</v>
      </c>
      <c r="N225" s="141">
        <v>90</v>
      </c>
      <c r="O225" s="141" t="s">
        <v>219</v>
      </c>
      <c r="P225" s="113" t="s">
        <v>1602</v>
      </c>
      <c r="Q225" s="138" t="str">
        <f>_DL_BM</f>
        <v>CKMX</v>
      </c>
      <c r="R225" s="138" t="str">
        <f>_DL_Khoa</f>
        <v>KCK</v>
      </c>
      <c r="S225" s="106" t="str">
        <f t="shared" si="4"/>
        <v>KCK-CKMX</v>
      </c>
      <c r="T225" s="142"/>
      <c r="U225" s="142"/>
      <c r="V225" s="142"/>
      <c r="W225" s="142"/>
      <c r="X225" s="142"/>
      <c r="Y225" s="142"/>
      <c r="Z225" s="142"/>
      <c r="AA225" s="142"/>
      <c r="AB225" s="142" t="s">
        <v>20</v>
      </c>
      <c r="AC225" s="142"/>
      <c r="AD225" s="142"/>
      <c r="AE225" s="142"/>
      <c r="AF225" s="142"/>
      <c r="AG225" s="142"/>
      <c r="AH225" s="142"/>
      <c r="AI225" s="142"/>
      <c r="AJ225" s="142"/>
      <c r="AK225" s="142"/>
      <c r="AL225" s="142"/>
      <c r="AM225" s="142"/>
      <c r="AN225" s="142"/>
      <c r="AO225" s="142"/>
      <c r="AP225" s="142"/>
      <c r="AQ225" s="142"/>
      <c r="AR225" s="142"/>
      <c r="AS225" s="142"/>
      <c r="AT225" s="142"/>
      <c r="AU225" s="142"/>
      <c r="AV225" s="142"/>
      <c r="AW225" s="142"/>
      <c r="AX225" s="142"/>
      <c r="AY225" s="142"/>
      <c r="AZ225" s="142"/>
      <c r="BA225" s="142"/>
      <c r="BB225" s="142"/>
      <c r="BC225" s="142"/>
      <c r="BD225" s="142"/>
      <c r="BE225" s="142"/>
    </row>
    <row r="226" spans="1:57" x14ac:dyDescent="0.25">
      <c r="A226" s="107"/>
      <c r="B226" s="107" t="s">
        <v>764</v>
      </c>
      <c r="C226" s="107"/>
      <c r="D226" s="107"/>
      <c r="E226" s="107"/>
      <c r="F226" s="108">
        <v>399</v>
      </c>
      <c r="G226" s="109" t="s">
        <v>763</v>
      </c>
      <c r="H226" s="110">
        <v>2</v>
      </c>
      <c r="I226" s="111">
        <v>30</v>
      </c>
      <c r="J226" s="111"/>
      <c r="K226" s="111"/>
      <c r="L226" s="112">
        <v>0</v>
      </c>
      <c r="M226" s="143" t="s">
        <v>1484</v>
      </c>
      <c r="N226" s="141">
        <v>90</v>
      </c>
      <c r="O226" s="141" t="s">
        <v>219</v>
      </c>
      <c r="P226" s="113" t="s">
        <v>1602</v>
      </c>
      <c r="Q226" s="138" t="str">
        <f>_DL_BM</f>
        <v>CKMX</v>
      </c>
      <c r="R226" s="138" t="str">
        <f>_DL_Khoa</f>
        <v>KCK</v>
      </c>
      <c r="S226" s="106" t="str">
        <f t="shared" si="4"/>
        <v>KCK-CKMX</v>
      </c>
      <c r="T226" s="142"/>
      <c r="U226" s="142"/>
      <c r="V226" s="142"/>
      <c r="W226" s="142"/>
      <c r="X226" s="142"/>
      <c r="Y226" s="142"/>
      <c r="Z226" s="142"/>
      <c r="AA226" s="142"/>
      <c r="AB226" s="142"/>
      <c r="AC226" s="142"/>
      <c r="AD226" s="142"/>
      <c r="AE226" s="142"/>
      <c r="AF226" s="142"/>
      <c r="AG226" s="142"/>
      <c r="AH226" s="142"/>
      <c r="AI226" s="142"/>
      <c r="AJ226" s="142"/>
      <c r="AK226" s="142"/>
      <c r="AL226" s="142"/>
      <c r="AM226" s="142"/>
      <c r="AN226" s="142"/>
      <c r="AO226" s="142"/>
      <c r="AP226" s="142"/>
      <c r="AQ226" s="142"/>
      <c r="AR226" s="142"/>
      <c r="AS226" s="142"/>
      <c r="AT226" s="142"/>
      <c r="AU226" s="142"/>
      <c r="AV226" s="142"/>
      <c r="AW226" s="142"/>
      <c r="AX226" s="142"/>
      <c r="AY226" s="142"/>
      <c r="AZ226" s="142"/>
      <c r="BA226" s="142"/>
      <c r="BB226" s="142"/>
      <c r="BC226" s="142"/>
      <c r="BD226" s="142"/>
      <c r="BE226" s="142"/>
    </row>
    <row r="227" spans="1:57" x14ac:dyDescent="0.25">
      <c r="A227" s="107"/>
      <c r="B227" s="107"/>
      <c r="C227" s="107"/>
      <c r="D227" s="107" t="s">
        <v>765</v>
      </c>
      <c r="E227" s="107"/>
      <c r="F227" s="108">
        <v>400</v>
      </c>
      <c r="G227" s="109" t="s">
        <v>763</v>
      </c>
      <c r="H227" s="110">
        <v>3</v>
      </c>
      <c r="I227" s="111">
        <v>30</v>
      </c>
      <c r="J227" s="111">
        <v>30</v>
      </c>
      <c r="K227" s="111"/>
      <c r="L227" s="112">
        <v>0</v>
      </c>
      <c r="M227" s="143" t="s">
        <v>1484</v>
      </c>
      <c r="N227" s="141">
        <v>90</v>
      </c>
      <c r="O227" s="141" t="s">
        <v>219</v>
      </c>
      <c r="P227" s="113" t="s">
        <v>1602</v>
      </c>
      <c r="Q227" s="138" t="str">
        <f>_DL_BM</f>
        <v>CKMX</v>
      </c>
      <c r="R227" s="138" t="str">
        <f>_DL_Khoa</f>
        <v>KCK</v>
      </c>
      <c r="S227" s="106" t="str">
        <f t="shared" si="4"/>
        <v>KCK-CKMX</v>
      </c>
      <c r="T227" s="142"/>
      <c r="U227" s="142"/>
      <c r="V227" s="142"/>
      <c r="W227" s="142"/>
      <c r="X227" s="142"/>
      <c r="Y227" s="142"/>
      <c r="Z227" s="142"/>
      <c r="AA227" s="142"/>
      <c r="AB227" s="142"/>
      <c r="AC227" s="142"/>
      <c r="AD227" s="142"/>
      <c r="AE227" s="142"/>
      <c r="AF227" s="142"/>
      <c r="AG227" s="142"/>
      <c r="AH227" s="142"/>
      <c r="AI227" s="142"/>
      <c r="AJ227" s="142"/>
      <c r="AK227" s="142"/>
      <c r="AL227" s="142"/>
      <c r="AM227" s="142"/>
      <c r="AN227" s="142"/>
      <c r="AO227" s="142"/>
      <c r="AP227" s="142"/>
      <c r="AQ227" s="142"/>
      <c r="AR227" s="142"/>
      <c r="AS227" s="142"/>
      <c r="AT227" s="142"/>
      <c r="AU227" s="142" t="s">
        <v>20</v>
      </c>
      <c r="AV227" s="142"/>
      <c r="AW227" s="142"/>
      <c r="AX227" s="142"/>
      <c r="AY227" s="142"/>
      <c r="AZ227" s="142"/>
      <c r="BA227" s="142"/>
      <c r="BB227" s="142"/>
      <c r="BC227" s="142"/>
      <c r="BD227" s="142"/>
      <c r="BE227" s="142"/>
    </row>
    <row r="228" spans="1:57" x14ac:dyDescent="0.25">
      <c r="A228" s="107" t="s">
        <v>1810</v>
      </c>
      <c r="B228" s="107"/>
      <c r="C228" s="107"/>
      <c r="D228" s="107" t="s">
        <v>1811</v>
      </c>
      <c r="E228" s="107"/>
      <c r="F228" s="108">
        <v>753</v>
      </c>
      <c r="G228" s="109" t="s">
        <v>1812</v>
      </c>
      <c r="H228" s="110">
        <v>1</v>
      </c>
      <c r="I228" s="111"/>
      <c r="J228" s="111"/>
      <c r="K228" s="111">
        <v>45</v>
      </c>
      <c r="L228" s="112">
        <v>0</v>
      </c>
      <c r="M228" s="140" t="s">
        <v>1511</v>
      </c>
      <c r="N228" s="141"/>
      <c r="O228" s="141" t="s">
        <v>219</v>
      </c>
      <c r="P228" s="113" t="s">
        <v>1602</v>
      </c>
      <c r="Q228" s="138" t="str">
        <f>_DL_BM</f>
        <v>CKMX</v>
      </c>
      <c r="R228" s="138" t="str">
        <f>_DL_Khoa</f>
        <v>KCK</v>
      </c>
      <c r="S228" s="106" t="str">
        <f t="shared" si="4"/>
        <v>KCK-CKMX</v>
      </c>
      <c r="T228" s="142"/>
      <c r="U228" s="142"/>
      <c r="V228" s="142"/>
      <c r="W228" s="142"/>
      <c r="X228" s="142"/>
      <c r="Y228" s="142"/>
      <c r="Z228" s="142"/>
      <c r="AA228" s="142"/>
      <c r="AB228" s="142" t="s">
        <v>20</v>
      </c>
      <c r="AC228" s="142"/>
      <c r="AD228" s="142"/>
      <c r="AE228" s="142"/>
      <c r="AF228" s="142"/>
      <c r="AG228" s="142"/>
      <c r="AH228" s="142"/>
      <c r="AI228" s="142"/>
      <c r="AJ228" s="142"/>
      <c r="AK228" s="142"/>
      <c r="AL228" s="142"/>
      <c r="AM228" s="142"/>
      <c r="AN228" s="142"/>
      <c r="AO228" s="142"/>
      <c r="AP228" s="142"/>
      <c r="AQ228" s="142"/>
      <c r="AR228" s="142"/>
      <c r="AS228" s="142"/>
      <c r="AT228" s="142"/>
      <c r="AU228" s="142" t="s">
        <v>20</v>
      </c>
      <c r="AV228" s="142"/>
      <c r="AW228" s="142"/>
      <c r="AX228" s="142"/>
      <c r="AY228" s="142"/>
      <c r="AZ228" s="142"/>
      <c r="BA228" s="142"/>
      <c r="BB228" s="142"/>
      <c r="BC228" s="142"/>
      <c r="BD228" s="142"/>
      <c r="BE228" s="142"/>
    </row>
    <row r="229" spans="1:57" x14ac:dyDescent="0.25">
      <c r="A229" s="107" t="s">
        <v>1808</v>
      </c>
      <c r="B229" s="107" t="s">
        <v>1808</v>
      </c>
      <c r="C229" s="107"/>
      <c r="D229" s="107"/>
      <c r="E229" s="107"/>
      <c r="F229" s="108">
        <v>752</v>
      </c>
      <c r="G229" s="109" t="s">
        <v>1809</v>
      </c>
      <c r="H229" s="110">
        <v>1</v>
      </c>
      <c r="I229" s="111"/>
      <c r="J229" s="111"/>
      <c r="K229" s="111">
        <v>45</v>
      </c>
      <c r="L229" s="112">
        <v>0</v>
      </c>
      <c r="M229" s="140" t="s">
        <v>1511</v>
      </c>
      <c r="N229" s="141"/>
      <c r="O229" s="141" t="s">
        <v>219</v>
      </c>
      <c r="P229" s="113" t="s">
        <v>1602</v>
      </c>
      <c r="Q229" s="138" t="str">
        <f>_DL_BM</f>
        <v>CKMX</v>
      </c>
      <c r="R229" s="138" t="str">
        <f>_DL_Khoa</f>
        <v>KCK</v>
      </c>
      <c r="S229" s="106" t="str">
        <f t="shared" si="4"/>
        <v>KCK-CKMX</v>
      </c>
      <c r="T229" s="142"/>
      <c r="U229" s="142"/>
      <c r="V229" s="142"/>
      <c r="W229" s="142"/>
      <c r="X229" s="142"/>
      <c r="Y229" s="142"/>
      <c r="Z229" s="142"/>
      <c r="AA229" s="142"/>
      <c r="AB229" s="142" t="s">
        <v>20</v>
      </c>
      <c r="AC229" s="142"/>
      <c r="AD229" s="142"/>
      <c r="AE229" s="142"/>
      <c r="AF229" s="142"/>
      <c r="AG229" s="142"/>
      <c r="AH229" s="142"/>
      <c r="AI229" s="142"/>
      <c r="AJ229" s="142"/>
      <c r="AK229" s="142"/>
      <c r="AL229" s="142"/>
      <c r="AM229" s="142"/>
      <c r="AN229" s="142"/>
      <c r="AO229" s="142"/>
      <c r="AP229" s="142"/>
      <c r="AQ229" s="142"/>
      <c r="AR229" s="142"/>
      <c r="AS229" s="142"/>
      <c r="AT229" s="142"/>
      <c r="AU229" s="142"/>
      <c r="AV229" s="142"/>
      <c r="AW229" s="142"/>
      <c r="AX229" s="142"/>
      <c r="AY229" s="142"/>
      <c r="AZ229" s="142"/>
      <c r="BA229" s="142"/>
      <c r="BB229" s="142"/>
      <c r="BC229" s="142"/>
      <c r="BD229" s="142"/>
      <c r="BE229" s="142"/>
    </row>
    <row r="230" spans="1:57" x14ac:dyDescent="0.25">
      <c r="A230" s="107" t="s">
        <v>1806</v>
      </c>
      <c r="B230" s="107" t="s">
        <v>1806</v>
      </c>
      <c r="C230" s="107"/>
      <c r="D230" s="107"/>
      <c r="E230" s="107"/>
      <c r="F230" s="108">
        <v>751</v>
      </c>
      <c r="G230" s="109" t="s">
        <v>1807</v>
      </c>
      <c r="H230" s="110">
        <v>1</v>
      </c>
      <c r="I230" s="111"/>
      <c r="J230" s="111"/>
      <c r="K230" s="111">
        <v>45</v>
      </c>
      <c r="L230" s="112">
        <v>0</v>
      </c>
      <c r="M230" s="140" t="s">
        <v>1511</v>
      </c>
      <c r="N230" s="141"/>
      <c r="O230" s="141" t="s">
        <v>219</v>
      </c>
      <c r="P230" s="113" t="s">
        <v>1602</v>
      </c>
      <c r="Q230" s="138" t="str">
        <f>_DL_BM</f>
        <v>CKMX</v>
      </c>
      <c r="R230" s="138" t="str">
        <f>_DL_Khoa</f>
        <v>KCK</v>
      </c>
      <c r="S230" s="106" t="str">
        <f t="shared" si="4"/>
        <v>KCK-CKMX</v>
      </c>
      <c r="T230" s="142"/>
      <c r="U230" s="142"/>
      <c r="V230" s="142"/>
      <c r="W230" s="142"/>
      <c r="X230" s="142"/>
      <c r="Y230" s="142"/>
      <c r="Z230" s="142"/>
      <c r="AA230" s="142"/>
      <c r="AB230" s="142" t="s">
        <v>20</v>
      </c>
      <c r="AC230" s="142"/>
      <c r="AD230" s="142"/>
      <c r="AE230" s="142"/>
      <c r="AF230" s="142"/>
      <c r="AG230" s="142"/>
      <c r="AH230" s="142"/>
      <c r="AI230" s="142"/>
      <c r="AJ230" s="142"/>
      <c r="AK230" s="142"/>
      <c r="AL230" s="142"/>
      <c r="AM230" s="142"/>
      <c r="AN230" s="142"/>
      <c r="AO230" s="142"/>
      <c r="AP230" s="142"/>
      <c r="AQ230" s="142"/>
      <c r="AR230" s="142"/>
      <c r="AS230" s="142"/>
      <c r="AT230" s="142"/>
      <c r="AU230" s="142"/>
      <c r="AV230" s="142"/>
      <c r="AW230" s="142"/>
      <c r="AX230" s="142"/>
      <c r="AY230" s="142"/>
      <c r="AZ230" s="142"/>
      <c r="BA230" s="142"/>
      <c r="BB230" s="142"/>
      <c r="BC230" s="142"/>
      <c r="BD230" s="142"/>
      <c r="BE230" s="142"/>
    </row>
    <row r="231" spans="1:57" x14ac:dyDescent="0.25">
      <c r="A231" s="107" t="s">
        <v>752</v>
      </c>
      <c r="B231" s="107" t="s">
        <v>752</v>
      </c>
      <c r="C231" s="107"/>
      <c r="D231" s="107"/>
      <c r="E231" s="107"/>
      <c r="F231" s="108">
        <v>392</v>
      </c>
      <c r="G231" s="109" t="s">
        <v>753</v>
      </c>
      <c r="H231" s="110">
        <v>2</v>
      </c>
      <c r="I231" s="111"/>
      <c r="J231" s="111"/>
      <c r="K231" s="111">
        <v>90</v>
      </c>
      <c r="L231" s="112">
        <v>0</v>
      </c>
      <c r="M231" s="140" t="s">
        <v>1511</v>
      </c>
      <c r="N231" s="141"/>
      <c r="O231" s="141" t="s">
        <v>219</v>
      </c>
      <c r="P231" s="113" t="s">
        <v>1602</v>
      </c>
      <c r="Q231" s="138" t="str">
        <f>_DL_BM</f>
        <v>CKMX</v>
      </c>
      <c r="R231" s="138" t="str">
        <f>_DL_Khoa</f>
        <v>KCK</v>
      </c>
      <c r="S231" s="106" t="str">
        <f t="shared" si="4"/>
        <v>KCK-CKMX</v>
      </c>
      <c r="T231" s="142"/>
      <c r="U231" s="142"/>
      <c r="V231" s="142"/>
      <c r="W231" s="142"/>
      <c r="X231" s="142"/>
      <c r="Y231" s="142"/>
      <c r="Z231" s="142"/>
      <c r="AA231" s="142"/>
      <c r="AB231" s="142" t="s">
        <v>20</v>
      </c>
      <c r="AC231" s="142"/>
      <c r="AD231" s="142"/>
      <c r="AE231" s="142"/>
      <c r="AF231" s="142"/>
      <c r="AG231" s="142"/>
      <c r="AH231" s="142"/>
      <c r="AI231" s="142"/>
      <c r="AJ231" s="142"/>
      <c r="AK231" s="142"/>
      <c r="AL231" s="142"/>
      <c r="AM231" s="142"/>
      <c r="AN231" s="142"/>
      <c r="AO231" s="142"/>
      <c r="AP231" s="142"/>
      <c r="AQ231" s="142"/>
      <c r="AR231" s="142"/>
      <c r="AS231" s="142"/>
      <c r="AT231" s="142"/>
      <c r="AU231" s="142"/>
      <c r="AV231" s="142"/>
      <c r="AW231" s="142"/>
      <c r="AX231" s="142"/>
      <c r="AY231" s="142"/>
      <c r="AZ231" s="142"/>
      <c r="BA231" s="142"/>
      <c r="BB231" s="142"/>
      <c r="BC231" s="142"/>
      <c r="BD231" s="142"/>
      <c r="BE231" s="142"/>
    </row>
    <row r="232" spans="1:57" x14ac:dyDescent="0.25">
      <c r="A232" s="107" t="s">
        <v>1457</v>
      </c>
      <c r="B232" s="107" t="s">
        <v>1457</v>
      </c>
      <c r="C232" s="107"/>
      <c r="D232" s="107"/>
      <c r="E232" s="107"/>
      <c r="F232" s="108">
        <v>721</v>
      </c>
      <c r="G232" s="109" t="s">
        <v>1444</v>
      </c>
      <c r="H232" s="110">
        <v>8</v>
      </c>
      <c r="I232" s="111"/>
      <c r="J232" s="111"/>
      <c r="K232" s="111">
        <v>480</v>
      </c>
      <c r="L232" s="112">
        <v>0</v>
      </c>
      <c r="M232" s="140" t="s">
        <v>1511</v>
      </c>
      <c r="N232" s="141"/>
      <c r="O232" s="141" t="s">
        <v>219</v>
      </c>
      <c r="P232" s="113" t="s">
        <v>1602</v>
      </c>
      <c r="Q232" s="138" t="str">
        <f>_DL_BM</f>
        <v>CKMX</v>
      </c>
      <c r="R232" s="138" t="str">
        <f>_DL_Khoa</f>
        <v>KCK</v>
      </c>
      <c r="S232" s="106" t="str">
        <f t="shared" si="4"/>
        <v>KCK-CKMX</v>
      </c>
      <c r="T232" s="142"/>
      <c r="U232" s="142"/>
      <c r="V232" s="142"/>
      <c r="W232" s="142"/>
      <c r="X232" s="142"/>
      <c r="Y232" s="142"/>
      <c r="Z232" s="142"/>
      <c r="AA232" s="142"/>
      <c r="AB232" s="142" t="s">
        <v>20</v>
      </c>
      <c r="AC232" s="142"/>
      <c r="AD232" s="142"/>
      <c r="AE232" s="142"/>
      <c r="AF232" s="142"/>
      <c r="AG232" s="142"/>
      <c r="AH232" s="142"/>
      <c r="AI232" s="142"/>
      <c r="AJ232" s="142"/>
      <c r="AK232" s="142"/>
      <c r="AL232" s="142"/>
      <c r="AM232" s="142"/>
      <c r="AN232" s="142"/>
      <c r="AO232" s="142"/>
      <c r="AP232" s="142"/>
      <c r="AQ232" s="142"/>
      <c r="AR232" s="142"/>
      <c r="AS232" s="142"/>
      <c r="AT232" s="142"/>
      <c r="AU232" s="142"/>
      <c r="AV232" s="142"/>
      <c r="AW232" s="142"/>
      <c r="AX232" s="142"/>
      <c r="AY232" s="142"/>
      <c r="AZ232" s="142"/>
      <c r="BA232" s="142"/>
      <c r="BB232" s="142"/>
      <c r="BC232" s="142"/>
      <c r="BD232" s="142"/>
      <c r="BE232" s="142"/>
    </row>
    <row r="233" spans="1:57" x14ac:dyDescent="0.25">
      <c r="A233" s="107"/>
      <c r="B233" s="107"/>
      <c r="C233" s="107"/>
      <c r="D233" s="107" t="s">
        <v>1458</v>
      </c>
      <c r="E233" s="107"/>
      <c r="F233" s="108">
        <v>722</v>
      </c>
      <c r="G233" s="109" t="s">
        <v>1444</v>
      </c>
      <c r="H233" s="110">
        <v>4</v>
      </c>
      <c r="I233" s="111"/>
      <c r="J233" s="111"/>
      <c r="K233" s="111">
        <v>240</v>
      </c>
      <c r="L233" s="112">
        <v>0</v>
      </c>
      <c r="M233" s="140" t="s">
        <v>1511</v>
      </c>
      <c r="N233" s="141"/>
      <c r="O233" s="141" t="s">
        <v>219</v>
      </c>
      <c r="P233" s="113" t="s">
        <v>1602</v>
      </c>
      <c r="Q233" s="138" t="str">
        <f>_DL_BM</f>
        <v>CKMX</v>
      </c>
      <c r="R233" s="138" t="str">
        <f>_DL_Khoa</f>
        <v>KCK</v>
      </c>
      <c r="S233" s="106" t="str">
        <f t="shared" si="4"/>
        <v>KCK-CKMX</v>
      </c>
      <c r="T233" s="142"/>
      <c r="U233" s="142"/>
      <c r="V233" s="142"/>
      <c r="W233" s="142"/>
      <c r="X233" s="142"/>
      <c r="Y233" s="142"/>
      <c r="Z233" s="142"/>
      <c r="AA233" s="142"/>
      <c r="AB233" s="142"/>
      <c r="AC233" s="142"/>
      <c r="AD233" s="142"/>
      <c r="AE233" s="142"/>
      <c r="AF233" s="142"/>
      <c r="AG233" s="142"/>
      <c r="AH233" s="142"/>
      <c r="AI233" s="142"/>
      <c r="AJ233" s="142"/>
      <c r="AK233" s="142"/>
      <c r="AL233" s="142"/>
      <c r="AM233" s="142"/>
      <c r="AN233" s="142"/>
      <c r="AO233" s="142"/>
      <c r="AP233" s="142"/>
      <c r="AQ233" s="142"/>
      <c r="AR233" s="142"/>
      <c r="AS233" s="142"/>
      <c r="AT233" s="142"/>
      <c r="AU233" s="142" t="s">
        <v>20</v>
      </c>
      <c r="AV233" s="142"/>
      <c r="AW233" s="142"/>
      <c r="AX233" s="142"/>
      <c r="AY233" s="142"/>
      <c r="AZ233" s="142"/>
      <c r="BA233" s="142"/>
      <c r="BB233" s="142"/>
      <c r="BC233" s="142"/>
      <c r="BD233" s="142"/>
      <c r="BE233" s="142"/>
    </row>
    <row r="234" spans="1:57" ht="25.5" x14ac:dyDescent="0.25">
      <c r="A234" s="107" t="s">
        <v>1176</v>
      </c>
      <c r="B234" s="107"/>
      <c r="C234" s="107"/>
      <c r="D234" s="107" t="s">
        <v>1177</v>
      </c>
      <c r="E234" s="107"/>
      <c r="F234" s="108">
        <v>589</v>
      </c>
      <c r="G234" s="109" t="s">
        <v>1178</v>
      </c>
      <c r="H234" s="110">
        <v>2</v>
      </c>
      <c r="I234" s="111">
        <v>30</v>
      </c>
      <c r="J234" s="111"/>
      <c r="K234" s="111"/>
      <c r="L234" s="112">
        <v>0</v>
      </c>
      <c r="M234" s="143" t="s">
        <v>1484</v>
      </c>
      <c r="N234" s="141">
        <v>90</v>
      </c>
      <c r="O234" s="141" t="s">
        <v>219</v>
      </c>
      <c r="P234" s="113" t="s">
        <v>1602</v>
      </c>
      <c r="Q234" s="138" t="str">
        <f>_DL_BM</f>
        <v>CKMX</v>
      </c>
      <c r="R234" s="138" t="str">
        <f>_DL_Khoa</f>
        <v>KCK</v>
      </c>
      <c r="S234" s="106" t="str">
        <f t="shared" si="4"/>
        <v>KCK-CKMX</v>
      </c>
      <c r="T234" s="142"/>
      <c r="U234" s="142"/>
      <c r="V234" s="142"/>
      <c r="W234" s="142"/>
      <c r="X234" s="142"/>
      <c r="Y234" s="142"/>
      <c r="Z234" s="142"/>
      <c r="AA234" s="142"/>
      <c r="AB234" s="142" t="s">
        <v>21</v>
      </c>
      <c r="AC234" s="142"/>
      <c r="AD234" s="142"/>
      <c r="AE234" s="142"/>
      <c r="AF234" s="142"/>
      <c r="AG234" s="142"/>
      <c r="AH234" s="142"/>
      <c r="AI234" s="142"/>
      <c r="AJ234" s="142"/>
      <c r="AK234" s="142"/>
      <c r="AL234" s="142"/>
      <c r="AM234" s="142"/>
      <c r="AN234" s="142"/>
      <c r="AO234" s="142"/>
      <c r="AP234" s="142"/>
      <c r="AQ234" s="142"/>
      <c r="AR234" s="142"/>
      <c r="AS234" s="142"/>
      <c r="AT234" s="142"/>
      <c r="AU234" s="142" t="s">
        <v>21</v>
      </c>
      <c r="AV234" s="142"/>
      <c r="AW234" s="142"/>
      <c r="AX234" s="142"/>
      <c r="AY234" s="142"/>
      <c r="AZ234" s="142"/>
      <c r="BA234" s="142"/>
      <c r="BB234" s="142"/>
      <c r="BC234" s="142"/>
      <c r="BD234" s="142"/>
      <c r="BE234" s="142"/>
    </row>
    <row r="235" spans="1:57" x14ac:dyDescent="0.25">
      <c r="A235" s="107" t="s">
        <v>760</v>
      </c>
      <c r="B235" s="107" t="s">
        <v>760</v>
      </c>
      <c r="C235" s="107"/>
      <c r="D235" s="107"/>
      <c r="E235" s="107"/>
      <c r="F235" s="108">
        <v>397</v>
      </c>
      <c r="G235" s="109" t="s">
        <v>761</v>
      </c>
      <c r="H235" s="110">
        <v>2</v>
      </c>
      <c r="I235" s="111">
        <v>30</v>
      </c>
      <c r="J235" s="111"/>
      <c r="K235" s="111"/>
      <c r="L235" s="112">
        <v>0</v>
      </c>
      <c r="M235" s="143" t="s">
        <v>1511</v>
      </c>
      <c r="N235" s="141"/>
      <c r="O235" s="141" t="s">
        <v>219</v>
      </c>
      <c r="P235" s="113" t="s">
        <v>1602</v>
      </c>
      <c r="Q235" s="138" t="str">
        <f>_DL_BM</f>
        <v>CKMX</v>
      </c>
      <c r="R235" s="138" t="str">
        <f>_DL_Khoa</f>
        <v>KCK</v>
      </c>
      <c r="S235" s="106" t="str">
        <f t="shared" si="4"/>
        <v>KCK-CKMX</v>
      </c>
      <c r="T235" s="142"/>
      <c r="U235" s="142"/>
      <c r="V235" s="142"/>
      <c r="W235" s="142"/>
      <c r="X235" s="142"/>
      <c r="Y235" s="142"/>
      <c r="Z235" s="142"/>
      <c r="AA235" s="142"/>
      <c r="AB235" s="142" t="s">
        <v>20</v>
      </c>
      <c r="AC235" s="142"/>
      <c r="AD235" s="142"/>
      <c r="AE235" s="142"/>
      <c r="AF235" s="142"/>
      <c r="AG235" s="142"/>
      <c r="AH235" s="142"/>
      <c r="AI235" s="142"/>
      <c r="AJ235" s="142"/>
      <c r="AK235" s="142"/>
      <c r="AL235" s="142"/>
      <c r="AM235" s="142"/>
      <c r="AN235" s="142"/>
      <c r="AO235" s="142"/>
      <c r="AP235" s="142"/>
      <c r="AQ235" s="142"/>
      <c r="AR235" s="142"/>
      <c r="AS235" s="142"/>
      <c r="AT235" s="142"/>
      <c r="AU235" s="142"/>
      <c r="AV235" s="142"/>
      <c r="AW235" s="142"/>
      <c r="AX235" s="142"/>
      <c r="AY235" s="142"/>
      <c r="AZ235" s="142"/>
      <c r="BA235" s="142"/>
      <c r="BB235" s="142"/>
      <c r="BC235" s="142"/>
      <c r="BD235" s="142"/>
      <c r="BE235" s="142"/>
    </row>
    <row r="236" spans="1:57" x14ac:dyDescent="0.25">
      <c r="A236" s="107" t="s">
        <v>756</v>
      </c>
      <c r="B236" s="107"/>
      <c r="C236" s="107"/>
      <c r="D236" s="107"/>
      <c r="E236" s="107"/>
      <c r="F236" s="108">
        <v>394</v>
      </c>
      <c r="G236" s="109" t="s">
        <v>759</v>
      </c>
      <c r="H236" s="110">
        <v>3</v>
      </c>
      <c r="I236" s="111">
        <v>45</v>
      </c>
      <c r="J236" s="111"/>
      <c r="K236" s="111"/>
      <c r="L236" s="112">
        <v>0</v>
      </c>
      <c r="M236" s="143" t="s">
        <v>1484</v>
      </c>
      <c r="N236" s="141">
        <v>90</v>
      </c>
      <c r="O236" s="141" t="s">
        <v>219</v>
      </c>
      <c r="P236" s="113" t="s">
        <v>1602</v>
      </c>
      <c r="Q236" s="138" t="str">
        <f>_DL_BM</f>
        <v>CKMX</v>
      </c>
      <c r="R236" s="138" t="str">
        <f>_DL_Khoa</f>
        <v>KCK</v>
      </c>
      <c r="S236" s="106" t="str">
        <f t="shared" si="4"/>
        <v>KCK-CKMX</v>
      </c>
      <c r="T236" s="142"/>
      <c r="U236" s="142"/>
      <c r="V236" s="142"/>
      <c r="W236" s="142"/>
      <c r="X236" s="142"/>
      <c r="Y236" s="142"/>
      <c r="Z236" s="142"/>
      <c r="AA236" s="142"/>
      <c r="AB236" s="142" t="s">
        <v>20</v>
      </c>
      <c r="AC236" s="142"/>
      <c r="AD236" s="142"/>
      <c r="AE236" s="142"/>
      <c r="AF236" s="142"/>
      <c r="AG236" s="142"/>
      <c r="AH236" s="142"/>
      <c r="AI236" s="142"/>
      <c r="AJ236" s="142"/>
      <c r="AK236" s="142"/>
      <c r="AL236" s="142"/>
      <c r="AM236" s="142"/>
      <c r="AN236" s="142"/>
      <c r="AO236" s="142"/>
      <c r="AP236" s="142"/>
      <c r="AQ236" s="142"/>
      <c r="AR236" s="142"/>
      <c r="AS236" s="142"/>
      <c r="AT236" s="142"/>
      <c r="AU236" s="142"/>
      <c r="AV236" s="142"/>
      <c r="AW236" s="142"/>
      <c r="AX236" s="142"/>
      <c r="AY236" s="142"/>
      <c r="AZ236" s="142"/>
      <c r="BA236" s="142"/>
      <c r="BB236" s="142"/>
      <c r="BC236" s="142"/>
      <c r="BD236" s="142"/>
      <c r="BE236" s="142"/>
    </row>
    <row r="237" spans="1:57" x14ac:dyDescent="0.25">
      <c r="A237" s="107"/>
      <c r="B237" s="107" t="s">
        <v>757</v>
      </c>
      <c r="C237" s="107"/>
      <c r="D237" s="107"/>
      <c r="E237" s="107"/>
      <c r="F237" s="108">
        <v>395</v>
      </c>
      <c r="G237" s="109" t="s">
        <v>759</v>
      </c>
      <c r="H237" s="110">
        <v>2</v>
      </c>
      <c r="I237" s="111">
        <v>30</v>
      </c>
      <c r="J237" s="111"/>
      <c r="K237" s="111"/>
      <c r="L237" s="112">
        <v>0</v>
      </c>
      <c r="M237" s="143" t="s">
        <v>1484</v>
      </c>
      <c r="N237" s="141">
        <v>90</v>
      </c>
      <c r="O237" s="141" t="s">
        <v>219</v>
      </c>
      <c r="P237" s="113" t="s">
        <v>1602</v>
      </c>
      <c r="Q237" s="138" t="str">
        <f>_DL_BM</f>
        <v>CKMX</v>
      </c>
      <c r="R237" s="138" t="str">
        <f>_DL_Khoa</f>
        <v>KCK</v>
      </c>
      <c r="S237" s="106" t="str">
        <f t="shared" si="4"/>
        <v>KCK-CKMX</v>
      </c>
      <c r="T237" s="142"/>
      <c r="U237" s="142"/>
      <c r="V237" s="142"/>
      <c r="W237" s="142"/>
      <c r="X237" s="142"/>
      <c r="Y237" s="142"/>
      <c r="Z237" s="142"/>
      <c r="AA237" s="142"/>
      <c r="AB237" s="142"/>
      <c r="AC237" s="142"/>
      <c r="AD237" s="142"/>
      <c r="AE237" s="142"/>
      <c r="AF237" s="142"/>
      <c r="AG237" s="142"/>
      <c r="AH237" s="142"/>
      <c r="AI237" s="142"/>
      <c r="AJ237" s="142"/>
      <c r="AK237" s="142"/>
      <c r="AL237" s="142"/>
      <c r="AM237" s="142"/>
      <c r="AN237" s="142"/>
      <c r="AO237" s="142"/>
      <c r="AP237" s="142"/>
      <c r="AQ237" s="142"/>
      <c r="AR237" s="142"/>
      <c r="AS237" s="142"/>
      <c r="AT237" s="142"/>
      <c r="AU237" s="142"/>
      <c r="AV237" s="142"/>
      <c r="AW237" s="142"/>
      <c r="AX237" s="142"/>
      <c r="AY237" s="142"/>
      <c r="AZ237" s="142"/>
      <c r="BA237" s="142"/>
      <c r="BB237" s="142"/>
      <c r="BC237" s="142"/>
      <c r="BD237" s="142"/>
      <c r="BE237" s="142"/>
    </row>
    <row r="238" spans="1:57" x14ac:dyDescent="0.25">
      <c r="A238" s="107"/>
      <c r="B238" s="107"/>
      <c r="C238" s="107"/>
      <c r="D238" s="107" t="s">
        <v>758</v>
      </c>
      <c r="E238" s="107"/>
      <c r="F238" s="108">
        <v>396</v>
      </c>
      <c r="G238" s="109" t="s">
        <v>759</v>
      </c>
      <c r="H238" s="110">
        <v>3</v>
      </c>
      <c r="I238" s="111">
        <v>45</v>
      </c>
      <c r="J238" s="111"/>
      <c r="K238" s="111"/>
      <c r="L238" s="112">
        <v>0</v>
      </c>
      <c r="M238" s="143" t="s">
        <v>1484</v>
      </c>
      <c r="N238" s="141">
        <v>90</v>
      </c>
      <c r="O238" s="141" t="s">
        <v>219</v>
      </c>
      <c r="P238" s="113" t="s">
        <v>1602</v>
      </c>
      <c r="Q238" s="138" t="str">
        <f>_DL_BM</f>
        <v>CKMX</v>
      </c>
      <c r="R238" s="138" t="str">
        <f>_DL_Khoa</f>
        <v>KCK</v>
      </c>
      <c r="S238" s="106" t="str">
        <f t="shared" si="4"/>
        <v>KCK-CKMX</v>
      </c>
      <c r="T238" s="142"/>
      <c r="U238" s="142"/>
      <c r="V238" s="142"/>
      <c r="W238" s="142"/>
      <c r="X238" s="142"/>
      <c r="Y238" s="142"/>
      <c r="Z238" s="142"/>
      <c r="AA238" s="142"/>
      <c r="AB238" s="142"/>
      <c r="AC238" s="142"/>
      <c r="AD238" s="142"/>
      <c r="AE238" s="142"/>
      <c r="AF238" s="142"/>
      <c r="AG238" s="142"/>
      <c r="AH238" s="142"/>
      <c r="AI238" s="142"/>
      <c r="AJ238" s="142"/>
      <c r="AK238" s="142"/>
      <c r="AL238" s="142"/>
      <c r="AM238" s="142"/>
      <c r="AN238" s="142"/>
      <c r="AO238" s="142"/>
      <c r="AP238" s="142"/>
      <c r="AQ238" s="142"/>
      <c r="AR238" s="142"/>
      <c r="AS238" s="142"/>
      <c r="AT238" s="142"/>
      <c r="AU238" s="142" t="s">
        <v>20</v>
      </c>
      <c r="AV238" s="142"/>
      <c r="AW238" s="142"/>
      <c r="AX238" s="142"/>
      <c r="AY238" s="142"/>
      <c r="AZ238" s="142"/>
      <c r="BA238" s="142"/>
      <c r="BB238" s="142"/>
      <c r="BC238" s="142"/>
      <c r="BD238" s="142"/>
      <c r="BE238" s="142"/>
    </row>
    <row r="239" spans="1:57" x14ac:dyDescent="0.25">
      <c r="A239" s="107" t="s">
        <v>744</v>
      </c>
      <c r="B239" s="107"/>
      <c r="C239" s="107"/>
      <c r="D239" s="107"/>
      <c r="E239" s="107"/>
      <c r="F239" s="108">
        <v>387</v>
      </c>
      <c r="G239" s="109" t="s">
        <v>747</v>
      </c>
      <c r="H239" s="110">
        <v>3</v>
      </c>
      <c r="I239" s="111">
        <v>45</v>
      </c>
      <c r="J239" s="111"/>
      <c r="K239" s="111"/>
      <c r="L239" s="112">
        <v>0</v>
      </c>
      <c r="M239" s="143" t="s">
        <v>1484</v>
      </c>
      <c r="N239" s="141">
        <v>90</v>
      </c>
      <c r="O239" s="141" t="s">
        <v>219</v>
      </c>
      <c r="P239" s="113" t="s">
        <v>1602</v>
      </c>
      <c r="Q239" s="138" t="str">
        <f>_DL_BM</f>
        <v>CKMX</v>
      </c>
      <c r="R239" s="138" t="str">
        <f>_DL_Khoa</f>
        <v>KCK</v>
      </c>
      <c r="S239" s="106" t="str">
        <f t="shared" si="4"/>
        <v>KCK-CKMX</v>
      </c>
      <c r="T239" s="142"/>
      <c r="U239" s="142"/>
      <c r="V239" s="142"/>
      <c r="W239" s="142"/>
      <c r="X239" s="142"/>
      <c r="Y239" s="142"/>
      <c r="Z239" s="142"/>
      <c r="AA239" s="142"/>
      <c r="AB239" s="142" t="s">
        <v>20</v>
      </c>
      <c r="AC239" s="142"/>
      <c r="AD239" s="142"/>
      <c r="AE239" s="142"/>
      <c r="AF239" s="142"/>
      <c r="AG239" s="142"/>
      <c r="AH239" s="142"/>
      <c r="AI239" s="142"/>
      <c r="AJ239" s="142"/>
      <c r="AK239" s="142"/>
      <c r="AL239" s="142"/>
      <c r="AM239" s="142"/>
      <c r="AN239" s="142"/>
      <c r="AO239" s="142"/>
      <c r="AP239" s="142"/>
      <c r="AQ239" s="142"/>
      <c r="AR239" s="142"/>
      <c r="AS239" s="142"/>
      <c r="AT239" s="142"/>
      <c r="AU239" s="142"/>
      <c r="AV239" s="142"/>
      <c r="AW239" s="142"/>
      <c r="AX239" s="142"/>
      <c r="AY239" s="142"/>
      <c r="AZ239" s="142"/>
      <c r="BA239" s="142"/>
      <c r="BB239" s="142"/>
      <c r="BC239" s="142"/>
      <c r="BD239" s="142"/>
      <c r="BE239" s="142"/>
    </row>
    <row r="240" spans="1:57" x14ac:dyDescent="0.25">
      <c r="A240" s="107"/>
      <c r="B240" s="107" t="s">
        <v>745</v>
      </c>
      <c r="C240" s="107"/>
      <c r="D240" s="107"/>
      <c r="E240" s="107"/>
      <c r="F240" s="108">
        <v>388</v>
      </c>
      <c r="G240" s="109" t="s">
        <v>747</v>
      </c>
      <c r="H240" s="110">
        <v>2</v>
      </c>
      <c r="I240" s="111">
        <v>30</v>
      </c>
      <c r="J240" s="111"/>
      <c r="K240" s="111"/>
      <c r="L240" s="112">
        <v>0</v>
      </c>
      <c r="M240" s="143" t="s">
        <v>1484</v>
      </c>
      <c r="N240" s="141">
        <v>90</v>
      </c>
      <c r="O240" s="141" t="s">
        <v>219</v>
      </c>
      <c r="P240" s="113" t="s">
        <v>1602</v>
      </c>
      <c r="Q240" s="138" t="str">
        <f>_DL_BM</f>
        <v>CKMX</v>
      </c>
      <c r="R240" s="138" t="str">
        <f>_DL_Khoa</f>
        <v>KCK</v>
      </c>
      <c r="S240" s="106" t="str">
        <f t="shared" si="4"/>
        <v>KCK-CKMX</v>
      </c>
      <c r="T240" s="142"/>
      <c r="U240" s="142"/>
      <c r="V240" s="142"/>
      <c r="W240" s="142"/>
      <c r="X240" s="142"/>
      <c r="Y240" s="142"/>
      <c r="Z240" s="142"/>
      <c r="AA240" s="142"/>
      <c r="AB240" s="142"/>
      <c r="AC240" s="142"/>
      <c r="AD240" s="142"/>
      <c r="AE240" s="142"/>
      <c r="AF240" s="142"/>
      <c r="AG240" s="142"/>
      <c r="AH240" s="142"/>
      <c r="AI240" s="142"/>
      <c r="AJ240" s="142"/>
      <c r="AK240" s="142"/>
      <c r="AL240" s="142"/>
      <c r="AM240" s="142"/>
      <c r="AN240" s="142"/>
      <c r="AO240" s="142"/>
      <c r="AP240" s="142"/>
      <c r="AQ240" s="142"/>
      <c r="AR240" s="142"/>
      <c r="AS240" s="142"/>
      <c r="AT240" s="142"/>
      <c r="AU240" s="142"/>
      <c r="AV240" s="142"/>
      <c r="AW240" s="142"/>
      <c r="AX240" s="142"/>
      <c r="AY240" s="142"/>
      <c r="AZ240" s="142"/>
      <c r="BA240" s="142"/>
      <c r="BB240" s="142"/>
      <c r="BC240" s="142"/>
      <c r="BD240" s="142"/>
      <c r="BE240" s="142"/>
    </row>
    <row r="241" spans="1:57" x14ac:dyDescent="0.25">
      <c r="A241" s="107"/>
      <c r="B241" s="107"/>
      <c r="C241" s="107"/>
      <c r="D241" s="107" t="s">
        <v>746</v>
      </c>
      <c r="E241" s="107"/>
      <c r="F241" s="108">
        <v>389</v>
      </c>
      <c r="G241" s="109" t="s">
        <v>747</v>
      </c>
      <c r="H241" s="110">
        <v>3</v>
      </c>
      <c r="I241" s="111">
        <v>45</v>
      </c>
      <c r="J241" s="111"/>
      <c r="K241" s="111"/>
      <c r="L241" s="112">
        <v>0</v>
      </c>
      <c r="M241" s="143" t="s">
        <v>1484</v>
      </c>
      <c r="N241" s="141">
        <v>90</v>
      </c>
      <c r="O241" s="141" t="s">
        <v>219</v>
      </c>
      <c r="P241" s="113" t="s">
        <v>1602</v>
      </c>
      <c r="Q241" s="138" t="str">
        <f>_DL_BM</f>
        <v>CKMX</v>
      </c>
      <c r="R241" s="138" t="str">
        <f>_DL_Khoa</f>
        <v>KCK</v>
      </c>
      <c r="S241" s="106" t="str">
        <f t="shared" si="4"/>
        <v>KCK-CKMX</v>
      </c>
      <c r="T241" s="142"/>
      <c r="U241" s="142"/>
      <c r="V241" s="142"/>
      <c r="W241" s="142"/>
      <c r="X241" s="142"/>
      <c r="Y241" s="142"/>
      <c r="Z241" s="142"/>
      <c r="AA241" s="142"/>
      <c r="AB241" s="142"/>
      <c r="AC241" s="142"/>
      <c r="AD241" s="142"/>
      <c r="AE241" s="142"/>
      <c r="AF241" s="142"/>
      <c r="AG241" s="142"/>
      <c r="AH241" s="142"/>
      <c r="AI241" s="142"/>
      <c r="AJ241" s="142"/>
      <c r="AK241" s="142"/>
      <c r="AL241" s="142"/>
      <c r="AM241" s="142"/>
      <c r="AN241" s="142"/>
      <c r="AO241" s="142"/>
      <c r="AP241" s="142"/>
      <c r="AQ241" s="142"/>
      <c r="AR241" s="142"/>
      <c r="AS241" s="142"/>
      <c r="AT241" s="142"/>
      <c r="AU241" s="142" t="s">
        <v>20</v>
      </c>
      <c r="AV241" s="142"/>
      <c r="AW241" s="142"/>
      <c r="AX241" s="142"/>
      <c r="AY241" s="142"/>
      <c r="AZ241" s="142"/>
      <c r="BA241" s="142"/>
      <c r="BB241" s="142"/>
      <c r="BC241" s="142"/>
      <c r="BD241" s="142"/>
      <c r="BE241" s="142"/>
    </row>
    <row r="242" spans="1:57" x14ac:dyDescent="0.25">
      <c r="A242" s="107" t="s">
        <v>1192</v>
      </c>
      <c r="B242" s="107"/>
      <c r="C242" s="107"/>
      <c r="D242" s="107" t="s">
        <v>1193</v>
      </c>
      <c r="E242" s="107"/>
      <c r="F242" s="108">
        <v>595</v>
      </c>
      <c r="G242" s="109" t="s">
        <v>747</v>
      </c>
      <c r="H242" s="110">
        <v>2</v>
      </c>
      <c r="I242" s="111">
        <v>30</v>
      </c>
      <c r="J242" s="111"/>
      <c r="K242" s="111"/>
      <c r="L242" s="112">
        <v>0</v>
      </c>
      <c r="M242" s="143" t="s">
        <v>1484</v>
      </c>
      <c r="N242" s="141">
        <v>90</v>
      </c>
      <c r="O242" s="141" t="s">
        <v>219</v>
      </c>
      <c r="P242" s="113" t="s">
        <v>1602</v>
      </c>
      <c r="Q242" s="138" t="str">
        <f>_DL_BM</f>
        <v>CKMX</v>
      </c>
      <c r="R242" s="138" t="str">
        <f>_DL_Khoa</f>
        <v>KCK</v>
      </c>
      <c r="S242" s="106" t="str">
        <f t="shared" si="4"/>
        <v>KCK-CKMX</v>
      </c>
      <c r="T242" s="142"/>
      <c r="U242" s="142"/>
      <c r="V242" s="142"/>
      <c r="W242" s="142"/>
      <c r="X242" s="142"/>
      <c r="Y242" s="142"/>
      <c r="Z242" s="142"/>
      <c r="AA242" s="142"/>
      <c r="AB242" s="142"/>
      <c r="AC242" s="142"/>
      <c r="AD242" s="142"/>
      <c r="AE242" s="142"/>
      <c r="AF242" s="142"/>
      <c r="AG242" s="142"/>
      <c r="AH242" s="142"/>
      <c r="AI242" s="142"/>
      <c r="AJ242" s="142"/>
      <c r="AK242" s="142"/>
      <c r="AL242" s="142"/>
      <c r="AM242" s="142"/>
      <c r="AN242" s="142"/>
      <c r="AO242" s="142"/>
      <c r="AP242" s="142"/>
      <c r="AQ242" s="142"/>
      <c r="AR242" s="142"/>
      <c r="AS242" s="142"/>
      <c r="AT242" s="142"/>
      <c r="AU242" s="142"/>
      <c r="AV242" s="142"/>
      <c r="AW242" s="142" t="s">
        <v>21</v>
      </c>
      <c r="AX242" s="142"/>
      <c r="AY242" s="142"/>
      <c r="AZ242" s="142"/>
      <c r="BA242" s="142"/>
      <c r="BB242" s="142"/>
      <c r="BC242" s="142"/>
      <c r="BD242" s="142"/>
      <c r="BE242" s="142"/>
    </row>
    <row r="243" spans="1:57" x14ac:dyDescent="0.25">
      <c r="A243" s="107" t="s">
        <v>754</v>
      </c>
      <c r="B243" s="107" t="s">
        <v>754</v>
      </c>
      <c r="C243" s="107"/>
      <c r="D243" s="107"/>
      <c r="E243" s="107"/>
      <c r="F243" s="108">
        <v>393</v>
      </c>
      <c r="G243" s="109" t="s">
        <v>755</v>
      </c>
      <c r="H243" s="110">
        <v>2</v>
      </c>
      <c r="I243" s="111">
        <v>30</v>
      </c>
      <c r="J243" s="111"/>
      <c r="K243" s="111"/>
      <c r="L243" s="112">
        <v>0</v>
      </c>
      <c r="M243" s="143" t="s">
        <v>1484</v>
      </c>
      <c r="N243" s="141">
        <v>90</v>
      </c>
      <c r="O243" s="141" t="s">
        <v>219</v>
      </c>
      <c r="P243" s="113" t="s">
        <v>1602</v>
      </c>
      <c r="Q243" s="138" t="str">
        <f>_DL_BM</f>
        <v>CKMX</v>
      </c>
      <c r="R243" s="138" t="str">
        <f>_DL_Khoa</f>
        <v>KCK</v>
      </c>
      <c r="S243" s="106" t="str">
        <f t="shared" si="4"/>
        <v>KCK-CKMX</v>
      </c>
      <c r="T243" s="142"/>
      <c r="U243" s="142"/>
      <c r="V243" s="142"/>
      <c r="W243" s="142"/>
      <c r="X243" s="142"/>
      <c r="Y243" s="142"/>
      <c r="Z243" s="142"/>
      <c r="AA243" s="142"/>
      <c r="AB243" s="142" t="s">
        <v>20</v>
      </c>
      <c r="AC243" s="142"/>
      <c r="AD243" s="142"/>
      <c r="AE243" s="142"/>
      <c r="AF243" s="142"/>
      <c r="AG243" s="142"/>
      <c r="AH243" s="142"/>
      <c r="AI243" s="142"/>
      <c r="AJ243" s="142"/>
      <c r="AK243" s="142"/>
      <c r="AL243" s="142"/>
      <c r="AM243" s="142"/>
      <c r="AN243" s="142"/>
      <c r="AO243" s="142"/>
      <c r="AP243" s="142"/>
      <c r="AQ243" s="142"/>
      <c r="AR243" s="142"/>
      <c r="AS243" s="142"/>
      <c r="AT243" s="142"/>
      <c r="AU243" s="142"/>
      <c r="AV243" s="142"/>
      <c r="AW243" s="142"/>
      <c r="AX243" s="142"/>
      <c r="AY243" s="142"/>
      <c r="AZ243" s="142"/>
      <c r="BA243" s="142"/>
      <c r="BB243" s="142"/>
      <c r="BC243" s="142"/>
      <c r="BD243" s="142"/>
      <c r="BE243" s="142"/>
    </row>
    <row r="244" spans="1:57" x14ac:dyDescent="0.25">
      <c r="A244" s="107" t="s">
        <v>217</v>
      </c>
      <c r="B244" s="107"/>
      <c r="C244" s="107"/>
      <c r="D244" s="107" t="s">
        <v>218</v>
      </c>
      <c r="E244" s="107"/>
      <c r="F244" s="108">
        <v>100</v>
      </c>
      <c r="G244" s="109" t="s">
        <v>219</v>
      </c>
      <c r="H244" s="110">
        <v>2</v>
      </c>
      <c r="I244" s="111">
        <v>30</v>
      </c>
      <c r="J244" s="111"/>
      <c r="K244" s="111"/>
      <c r="L244" s="112">
        <v>0</v>
      </c>
      <c r="M244" s="143" t="s">
        <v>1484</v>
      </c>
      <c r="N244" s="141">
        <v>90</v>
      </c>
      <c r="O244" s="141" t="s">
        <v>219</v>
      </c>
      <c r="P244" s="113" t="s">
        <v>1602</v>
      </c>
      <c r="Q244" s="138" t="str">
        <f>_DL_BM</f>
        <v>CKMX</v>
      </c>
      <c r="R244" s="138" t="str">
        <f>_DL_Khoa</f>
        <v>KCK</v>
      </c>
      <c r="S244" s="106" t="str">
        <f t="shared" si="4"/>
        <v>KCK-CKMX</v>
      </c>
      <c r="T244" s="142" t="s">
        <v>20</v>
      </c>
      <c r="U244" s="142" t="s">
        <v>20</v>
      </c>
      <c r="V244" s="142" t="s">
        <v>20</v>
      </c>
      <c r="W244" s="142" t="s">
        <v>20</v>
      </c>
      <c r="X244" s="142" t="s">
        <v>20</v>
      </c>
      <c r="Y244" s="142"/>
      <c r="Z244" s="142" t="s">
        <v>20</v>
      </c>
      <c r="AA244" s="142"/>
      <c r="AB244" s="142"/>
      <c r="AC244" s="142"/>
      <c r="AD244" s="142"/>
      <c r="AE244" s="142"/>
      <c r="AF244" s="142"/>
      <c r="AG244" s="142"/>
      <c r="AH244" s="142"/>
      <c r="AI244" s="142" t="s">
        <v>20</v>
      </c>
      <c r="AJ244" s="142"/>
      <c r="AK244" s="142"/>
      <c r="AL244" s="142"/>
      <c r="AM244" s="142"/>
      <c r="AN244" s="142" t="s">
        <v>20</v>
      </c>
      <c r="AO244" s="142" t="s">
        <v>20</v>
      </c>
      <c r="AP244" s="142" t="s">
        <v>20</v>
      </c>
      <c r="AQ244" s="142"/>
      <c r="AR244" s="142"/>
      <c r="AS244" s="142"/>
      <c r="AT244" s="142"/>
      <c r="AU244" s="142"/>
      <c r="AV244" s="142"/>
      <c r="AW244" s="142"/>
      <c r="AX244" s="142"/>
      <c r="AY244" s="142"/>
      <c r="AZ244" s="142"/>
      <c r="BA244" s="142"/>
      <c r="BB244" s="142" t="s">
        <v>20</v>
      </c>
      <c r="BC244" s="142"/>
      <c r="BD244" s="142"/>
      <c r="BE244" s="142"/>
    </row>
    <row r="245" spans="1:57" x14ac:dyDescent="0.25">
      <c r="A245" s="107" t="s">
        <v>221</v>
      </c>
      <c r="B245" s="107"/>
      <c r="C245" s="107"/>
      <c r="D245" s="107" t="s">
        <v>222</v>
      </c>
      <c r="E245" s="107"/>
      <c r="F245" s="108">
        <v>101</v>
      </c>
      <c r="G245" s="109" t="s">
        <v>219</v>
      </c>
      <c r="H245" s="110">
        <v>2</v>
      </c>
      <c r="I245" s="111">
        <v>30</v>
      </c>
      <c r="J245" s="111"/>
      <c r="K245" s="111"/>
      <c r="L245" s="112">
        <v>0</v>
      </c>
      <c r="M245" s="143" t="s">
        <v>1484</v>
      </c>
      <c r="N245" s="141">
        <v>90</v>
      </c>
      <c r="O245" s="141" t="s">
        <v>219</v>
      </c>
      <c r="P245" s="113" t="s">
        <v>1602</v>
      </c>
      <c r="Q245" s="138" t="str">
        <f>_DL_BM</f>
        <v>CKMX</v>
      </c>
      <c r="R245" s="138" t="str">
        <f>_DL_Khoa</f>
        <v>KCK</v>
      </c>
      <c r="S245" s="106" t="str">
        <f t="shared" si="4"/>
        <v>KCK-CKMX</v>
      </c>
      <c r="T245" s="142"/>
      <c r="U245" s="142"/>
      <c r="V245" s="142"/>
      <c r="W245" s="142"/>
      <c r="X245" s="142"/>
      <c r="Y245" s="142" t="s">
        <v>20</v>
      </c>
      <c r="Z245" s="142"/>
      <c r="AA245" s="142"/>
      <c r="AB245" s="142"/>
      <c r="AC245" s="142"/>
      <c r="AD245" s="142"/>
      <c r="AE245" s="142"/>
      <c r="AF245" s="142"/>
      <c r="AG245" s="142"/>
      <c r="AH245" s="142"/>
      <c r="AI245" s="142"/>
      <c r="AJ245" s="142"/>
      <c r="AK245" s="142"/>
      <c r="AL245" s="142"/>
      <c r="AM245" s="142"/>
      <c r="AN245" s="142"/>
      <c r="AO245" s="142"/>
      <c r="AP245" s="142"/>
      <c r="AQ245" s="142"/>
      <c r="AR245" s="142" t="s">
        <v>20</v>
      </c>
      <c r="AS245" s="142"/>
      <c r="AT245" s="142"/>
      <c r="AU245" s="142"/>
      <c r="AV245" s="142"/>
      <c r="AW245" s="142"/>
      <c r="AX245" s="142"/>
      <c r="AY245" s="142"/>
      <c r="AZ245" s="142"/>
      <c r="BA245" s="142"/>
      <c r="BB245" s="142"/>
      <c r="BC245" s="142"/>
      <c r="BD245" s="142"/>
      <c r="BE245" s="142"/>
    </row>
    <row r="246" spans="1:57" x14ac:dyDescent="0.25">
      <c r="A246" s="107" t="s">
        <v>748</v>
      </c>
      <c r="B246" s="107"/>
      <c r="C246" s="107"/>
      <c r="D246" s="107" t="s">
        <v>749</v>
      </c>
      <c r="E246" s="107"/>
      <c r="F246" s="108">
        <v>390</v>
      </c>
      <c r="G246" s="109" t="s">
        <v>750</v>
      </c>
      <c r="H246" s="110">
        <v>3</v>
      </c>
      <c r="I246" s="111">
        <v>45</v>
      </c>
      <c r="J246" s="111"/>
      <c r="K246" s="111"/>
      <c r="L246" s="112">
        <v>0</v>
      </c>
      <c r="M246" s="143" t="s">
        <v>1484</v>
      </c>
      <c r="N246" s="141">
        <v>90</v>
      </c>
      <c r="O246" s="141" t="s">
        <v>219</v>
      </c>
      <c r="P246" s="113" t="s">
        <v>1602</v>
      </c>
      <c r="Q246" s="138" t="str">
        <f>_DL_BM</f>
        <v>CKMX</v>
      </c>
      <c r="R246" s="138" t="str">
        <f>_DL_Khoa</f>
        <v>KCK</v>
      </c>
      <c r="S246" s="106" t="str">
        <f t="shared" si="4"/>
        <v>KCK-CKMX</v>
      </c>
      <c r="T246" s="142"/>
      <c r="U246" s="142"/>
      <c r="V246" s="142"/>
      <c r="W246" s="142"/>
      <c r="X246" s="142"/>
      <c r="Y246" s="142"/>
      <c r="Z246" s="142"/>
      <c r="AA246" s="142"/>
      <c r="AB246" s="142" t="s">
        <v>20</v>
      </c>
      <c r="AC246" s="142"/>
      <c r="AD246" s="142"/>
      <c r="AE246" s="142"/>
      <c r="AF246" s="142"/>
      <c r="AG246" s="142"/>
      <c r="AH246" s="142"/>
      <c r="AI246" s="142"/>
      <c r="AJ246" s="142"/>
      <c r="AK246" s="142"/>
      <c r="AL246" s="142"/>
      <c r="AM246" s="142"/>
      <c r="AN246" s="142"/>
      <c r="AO246" s="142"/>
      <c r="AP246" s="142"/>
      <c r="AQ246" s="142"/>
      <c r="AR246" s="142"/>
      <c r="AS246" s="142"/>
      <c r="AT246" s="142"/>
      <c r="AU246" s="142" t="s">
        <v>20</v>
      </c>
      <c r="AV246" s="142"/>
      <c r="AW246" s="142"/>
      <c r="AX246" s="142"/>
      <c r="AY246" s="142"/>
      <c r="AZ246" s="142"/>
      <c r="BA246" s="142"/>
      <c r="BB246" s="142"/>
      <c r="BC246" s="142"/>
      <c r="BD246" s="142"/>
      <c r="BE246" s="142"/>
    </row>
    <row r="247" spans="1:57" x14ac:dyDescent="0.25">
      <c r="A247" s="107"/>
      <c r="B247" s="107" t="s">
        <v>751</v>
      </c>
      <c r="C247" s="107"/>
      <c r="D247" s="107"/>
      <c r="E247" s="107"/>
      <c r="F247" s="108">
        <v>391</v>
      </c>
      <c r="G247" s="109" t="s">
        <v>750</v>
      </c>
      <c r="H247" s="110">
        <v>2</v>
      </c>
      <c r="I247" s="111">
        <v>30</v>
      </c>
      <c r="J247" s="111"/>
      <c r="K247" s="111"/>
      <c r="L247" s="112">
        <v>0</v>
      </c>
      <c r="M247" s="143" t="s">
        <v>1484</v>
      </c>
      <c r="N247" s="141">
        <v>90</v>
      </c>
      <c r="O247" s="141" t="s">
        <v>219</v>
      </c>
      <c r="P247" s="113" t="s">
        <v>1602</v>
      </c>
      <c r="Q247" s="138" t="str">
        <f>_DL_BM</f>
        <v>CKMX</v>
      </c>
      <c r="R247" s="138" t="str">
        <f>_DL_Khoa</f>
        <v>KCK</v>
      </c>
      <c r="S247" s="106" t="str">
        <f t="shared" si="4"/>
        <v>KCK-CKMX</v>
      </c>
      <c r="T247" s="142"/>
      <c r="U247" s="142"/>
      <c r="V247" s="142"/>
      <c r="W247" s="142"/>
      <c r="X247" s="142"/>
      <c r="Y247" s="142"/>
      <c r="Z247" s="142"/>
      <c r="AA247" s="142"/>
      <c r="AB247" s="142"/>
      <c r="AC247" s="142"/>
      <c r="AD247" s="142"/>
      <c r="AE247" s="142"/>
      <c r="AF247" s="142"/>
      <c r="AG247" s="142"/>
      <c r="AH247" s="142"/>
      <c r="AI247" s="142"/>
      <c r="AJ247" s="142"/>
      <c r="AK247" s="142"/>
      <c r="AL247" s="142"/>
      <c r="AM247" s="142"/>
      <c r="AN247" s="142"/>
      <c r="AO247" s="142"/>
      <c r="AP247" s="142"/>
      <c r="AQ247" s="142"/>
      <c r="AR247" s="142"/>
      <c r="AS247" s="142"/>
      <c r="AT247" s="142"/>
      <c r="AU247" s="142"/>
      <c r="AV247" s="142"/>
      <c r="AW247" s="142"/>
      <c r="AX247" s="142"/>
      <c r="AY247" s="142"/>
      <c r="AZ247" s="142"/>
      <c r="BA247" s="142"/>
      <c r="BB247" s="142"/>
      <c r="BC247" s="142"/>
      <c r="BD247" s="142"/>
      <c r="BE247" s="142"/>
    </row>
    <row r="248" spans="1:57" x14ac:dyDescent="0.25">
      <c r="A248" s="107" t="s">
        <v>766</v>
      </c>
      <c r="B248" s="107" t="s">
        <v>766</v>
      </c>
      <c r="C248" s="107"/>
      <c r="D248" s="107"/>
      <c r="E248" s="107"/>
      <c r="F248" s="108">
        <v>401</v>
      </c>
      <c r="G248" s="109" t="s">
        <v>767</v>
      </c>
      <c r="H248" s="110">
        <v>2</v>
      </c>
      <c r="I248" s="111">
        <v>30</v>
      </c>
      <c r="J248" s="111"/>
      <c r="K248" s="111"/>
      <c r="L248" s="112">
        <v>0</v>
      </c>
      <c r="M248" s="143" t="s">
        <v>1484</v>
      </c>
      <c r="N248" s="141">
        <v>90</v>
      </c>
      <c r="O248" s="141" t="s">
        <v>219</v>
      </c>
      <c r="P248" s="113" t="s">
        <v>1602</v>
      </c>
      <c r="Q248" s="138" t="str">
        <f>_DL_BM</f>
        <v>CKMX</v>
      </c>
      <c r="R248" s="138" t="str">
        <f>_DL_Khoa</f>
        <v>KCK</v>
      </c>
      <c r="S248" s="106" t="str">
        <f t="shared" si="4"/>
        <v>KCK-CKMX</v>
      </c>
      <c r="T248" s="142"/>
      <c r="U248" s="142"/>
      <c r="V248" s="142"/>
      <c r="W248" s="142"/>
      <c r="X248" s="142"/>
      <c r="Y248" s="142"/>
      <c r="Z248" s="142"/>
      <c r="AA248" s="142"/>
      <c r="AB248" s="142" t="s">
        <v>20</v>
      </c>
      <c r="AC248" s="142"/>
      <c r="AD248" s="142"/>
      <c r="AE248" s="142"/>
      <c r="AF248" s="142"/>
      <c r="AG248" s="142"/>
      <c r="AH248" s="142"/>
      <c r="AI248" s="142"/>
      <c r="AJ248" s="142"/>
      <c r="AK248" s="142"/>
      <c r="AL248" s="142"/>
      <c r="AM248" s="142"/>
      <c r="AN248" s="142"/>
      <c r="AO248" s="142"/>
      <c r="AP248" s="142"/>
      <c r="AQ248" s="142"/>
      <c r="AR248" s="142"/>
      <c r="AS248" s="142"/>
      <c r="AT248" s="142"/>
      <c r="AU248" s="142"/>
      <c r="AV248" s="142"/>
      <c r="AW248" s="142"/>
      <c r="AX248" s="142"/>
      <c r="AY248" s="142"/>
      <c r="AZ248" s="142"/>
      <c r="BA248" s="142"/>
      <c r="BB248" s="142"/>
      <c r="BC248" s="142"/>
      <c r="BD248" s="142"/>
      <c r="BE248" s="142"/>
    </row>
    <row r="249" spans="1:57" x14ac:dyDescent="0.25">
      <c r="A249" s="107" t="s">
        <v>1171</v>
      </c>
      <c r="B249" s="107"/>
      <c r="C249" s="107"/>
      <c r="D249" s="107"/>
      <c r="E249" s="107"/>
      <c r="F249" s="108">
        <v>587</v>
      </c>
      <c r="G249" s="109" t="s">
        <v>1172</v>
      </c>
      <c r="H249" s="110">
        <v>2</v>
      </c>
      <c r="I249" s="111">
        <v>30</v>
      </c>
      <c r="J249" s="111"/>
      <c r="K249" s="111"/>
      <c r="L249" s="112">
        <v>0</v>
      </c>
      <c r="M249" s="143" t="s">
        <v>1484</v>
      </c>
      <c r="N249" s="141">
        <v>90</v>
      </c>
      <c r="O249" s="141" t="s">
        <v>219</v>
      </c>
      <c r="P249" s="113" t="s">
        <v>1602</v>
      </c>
      <c r="Q249" s="138" t="str">
        <f>_DL_BM</f>
        <v>CKMX</v>
      </c>
      <c r="R249" s="138" t="str">
        <f>_DL_Khoa</f>
        <v>KCK</v>
      </c>
      <c r="S249" s="106" t="str">
        <f t="shared" si="4"/>
        <v>KCK-CKMX</v>
      </c>
      <c r="T249" s="142"/>
      <c r="U249" s="142"/>
      <c r="V249" s="142"/>
      <c r="W249" s="142"/>
      <c r="X249" s="142"/>
      <c r="Y249" s="142"/>
      <c r="Z249" s="142"/>
      <c r="AA249" s="142"/>
      <c r="AB249" s="142" t="s">
        <v>21</v>
      </c>
      <c r="AC249" s="142"/>
      <c r="AD249" s="142"/>
      <c r="AE249" s="142"/>
      <c r="AF249" s="142"/>
      <c r="AG249" s="142"/>
      <c r="AH249" s="142"/>
      <c r="AI249" s="142"/>
      <c r="AJ249" s="142"/>
      <c r="AK249" s="142"/>
      <c r="AL249" s="142"/>
      <c r="AM249" s="142"/>
      <c r="AN249" s="142"/>
      <c r="AO249" s="142"/>
      <c r="AP249" s="142"/>
      <c r="AQ249" s="142"/>
      <c r="AR249" s="142"/>
      <c r="AS249" s="142"/>
      <c r="AT249" s="142"/>
      <c r="AU249" s="142"/>
      <c r="AV249" s="142"/>
      <c r="AW249" s="142"/>
      <c r="AX249" s="142"/>
      <c r="AY249" s="142"/>
      <c r="AZ249" s="142"/>
      <c r="BA249" s="142"/>
      <c r="BB249" s="142"/>
      <c r="BC249" s="142"/>
      <c r="BD249" s="142"/>
      <c r="BE249" s="142"/>
    </row>
    <row r="250" spans="1:57" x14ac:dyDescent="0.25">
      <c r="A250" s="107" t="s">
        <v>1328</v>
      </c>
      <c r="B250" s="107"/>
      <c r="C250" s="107"/>
      <c r="D250" s="107" t="s">
        <v>1329</v>
      </c>
      <c r="E250" s="107"/>
      <c r="F250" s="108">
        <v>655</v>
      </c>
      <c r="G250" s="109" t="s">
        <v>1330</v>
      </c>
      <c r="H250" s="110">
        <v>2</v>
      </c>
      <c r="I250" s="111"/>
      <c r="J250" s="111"/>
      <c r="K250" s="111">
        <v>90</v>
      </c>
      <c r="L250" s="112">
        <v>0</v>
      </c>
      <c r="M250" s="140" t="s">
        <v>2</v>
      </c>
      <c r="N250" s="141"/>
      <c r="O250" s="141" t="s">
        <v>219</v>
      </c>
      <c r="P250" s="113" t="s">
        <v>1602</v>
      </c>
      <c r="Q250" s="138" t="str">
        <f>_DL_BM</f>
        <v>CKMX</v>
      </c>
      <c r="R250" s="138" t="str">
        <f>_DL_Khoa</f>
        <v>KCK</v>
      </c>
      <c r="S250" s="106" t="str">
        <f t="shared" si="4"/>
        <v>KCK-CKMX</v>
      </c>
      <c r="T250" s="142"/>
      <c r="U250" s="142"/>
      <c r="V250" s="142"/>
      <c r="W250" s="142"/>
      <c r="X250" s="142"/>
      <c r="Y250" s="142"/>
      <c r="Z250" s="142"/>
      <c r="AA250" s="142"/>
      <c r="AB250" s="142" t="s">
        <v>20</v>
      </c>
      <c r="AC250" s="142"/>
      <c r="AD250" s="142"/>
      <c r="AE250" s="142"/>
      <c r="AF250" s="142"/>
      <c r="AG250" s="142"/>
      <c r="AH250" s="142"/>
      <c r="AI250" s="142"/>
      <c r="AJ250" s="142"/>
      <c r="AK250" s="142"/>
      <c r="AL250" s="142"/>
      <c r="AM250" s="142"/>
      <c r="AN250" s="142"/>
      <c r="AO250" s="142"/>
      <c r="AP250" s="142"/>
      <c r="AQ250" s="142"/>
      <c r="AR250" s="142"/>
      <c r="AS250" s="142"/>
      <c r="AT250" s="142"/>
      <c r="AU250" s="142" t="s">
        <v>20</v>
      </c>
      <c r="AV250" s="142"/>
      <c r="AW250" s="142"/>
      <c r="AX250" s="142"/>
      <c r="AY250" s="142"/>
      <c r="AZ250" s="142"/>
      <c r="BA250" s="142"/>
      <c r="BB250" s="142"/>
      <c r="BC250" s="142"/>
      <c r="BD250" s="142"/>
      <c r="BE250" s="142"/>
    </row>
    <row r="251" spans="1:57" ht="25.5" x14ac:dyDescent="0.25">
      <c r="A251" s="107" t="s">
        <v>1334</v>
      </c>
      <c r="B251" s="107"/>
      <c r="C251" s="107"/>
      <c r="D251" s="107" t="s">
        <v>1335</v>
      </c>
      <c r="E251" s="107"/>
      <c r="F251" s="108">
        <v>657</v>
      </c>
      <c r="G251" s="109" t="s">
        <v>1336</v>
      </c>
      <c r="H251" s="110">
        <v>4</v>
      </c>
      <c r="I251" s="111"/>
      <c r="J251" s="111"/>
      <c r="K251" s="111">
        <v>180</v>
      </c>
      <c r="L251" s="112">
        <v>0</v>
      </c>
      <c r="M251" s="140" t="s">
        <v>2</v>
      </c>
      <c r="N251" s="141"/>
      <c r="O251" s="141" t="s">
        <v>219</v>
      </c>
      <c r="P251" s="113" t="s">
        <v>1602</v>
      </c>
      <c r="Q251" s="138" t="str">
        <f>_DL_BM</f>
        <v>CKMX</v>
      </c>
      <c r="R251" s="138" t="str">
        <f>_DL_Khoa</f>
        <v>KCK</v>
      </c>
      <c r="S251" s="106" t="str">
        <f t="shared" si="4"/>
        <v>KCK-CKMX</v>
      </c>
      <c r="T251" s="142"/>
      <c r="U251" s="142"/>
      <c r="V251" s="142"/>
      <c r="W251" s="142"/>
      <c r="X251" s="142"/>
      <c r="Y251" s="142"/>
      <c r="Z251" s="142"/>
      <c r="AA251" s="142"/>
      <c r="AB251" s="142" t="s">
        <v>20</v>
      </c>
      <c r="AC251" s="142"/>
      <c r="AD251" s="142"/>
      <c r="AE251" s="142"/>
      <c r="AF251" s="142"/>
      <c r="AG251" s="142"/>
      <c r="AH251" s="142"/>
      <c r="AI251" s="142"/>
      <c r="AJ251" s="142"/>
      <c r="AK251" s="142"/>
      <c r="AL251" s="142"/>
      <c r="AM251" s="142"/>
      <c r="AN251" s="142"/>
      <c r="AO251" s="142"/>
      <c r="AP251" s="142"/>
      <c r="AQ251" s="142"/>
      <c r="AR251" s="142"/>
      <c r="AS251" s="142"/>
      <c r="AT251" s="142"/>
      <c r="AU251" s="142" t="s">
        <v>20</v>
      </c>
      <c r="AV251" s="142"/>
      <c r="AW251" s="142"/>
      <c r="AX251" s="142"/>
      <c r="AY251" s="142"/>
      <c r="AZ251" s="142"/>
      <c r="BA251" s="142"/>
      <c r="BB251" s="142"/>
      <c r="BC251" s="142"/>
      <c r="BD251" s="142"/>
      <c r="BE251" s="142"/>
    </row>
    <row r="252" spans="1:57" x14ac:dyDescent="0.25">
      <c r="A252" s="107" t="s">
        <v>1331</v>
      </c>
      <c r="B252" s="107"/>
      <c r="C252" s="107"/>
      <c r="D252" s="107" t="s">
        <v>1332</v>
      </c>
      <c r="E252" s="107"/>
      <c r="F252" s="108">
        <v>656</v>
      </c>
      <c r="G252" s="109" t="s">
        <v>1333</v>
      </c>
      <c r="H252" s="110">
        <v>3</v>
      </c>
      <c r="I252" s="111"/>
      <c r="J252" s="111"/>
      <c r="K252" s="111">
        <v>135</v>
      </c>
      <c r="L252" s="112">
        <v>0</v>
      </c>
      <c r="M252" s="140" t="s">
        <v>2</v>
      </c>
      <c r="N252" s="141"/>
      <c r="O252" s="141" t="s">
        <v>219</v>
      </c>
      <c r="P252" s="113" t="s">
        <v>1602</v>
      </c>
      <c r="Q252" s="138" t="str">
        <f>_DL_BM</f>
        <v>CKMX</v>
      </c>
      <c r="R252" s="138" t="str">
        <f>_DL_Khoa</f>
        <v>KCK</v>
      </c>
      <c r="S252" s="106" t="str">
        <f t="shared" si="4"/>
        <v>KCK-CKMX</v>
      </c>
      <c r="T252" s="142"/>
      <c r="U252" s="142"/>
      <c r="V252" s="142"/>
      <c r="W252" s="142"/>
      <c r="X252" s="142"/>
      <c r="Y252" s="142"/>
      <c r="Z252" s="142"/>
      <c r="AA252" s="142"/>
      <c r="AB252" s="142" t="s">
        <v>20</v>
      </c>
      <c r="AC252" s="142"/>
      <c r="AD252" s="142"/>
      <c r="AE252" s="142"/>
      <c r="AF252" s="142"/>
      <c r="AG252" s="142"/>
      <c r="AH252" s="142"/>
      <c r="AI252" s="142"/>
      <c r="AJ252" s="142"/>
      <c r="AK252" s="142"/>
      <c r="AL252" s="142"/>
      <c r="AM252" s="142"/>
      <c r="AN252" s="142"/>
      <c r="AO252" s="142"/>
      <c r="AP252" s="142"/>
      <c r="AQ252" s="142"/>
      <c r="AR252" s="142"/>
      <c r="AS252" s="142"/>
      <c r="AT252" s="142"/>
      <c r="AU252" s="142" t="s">
        <v>20</v>
      </c>
      <c r="AV252" s="142"/>
      <c r="AW252" s="142"/>
      <c r="AX252" s="142"/>
      <c r="AY252" s="142"/>
      <c r="AZ252" s="142"/>
      <c r="BA252" s="142"/>
      <c r="BB252" s="142"/>
      <c r="BC252" s="142"/>
      <c r="BD252" s="142"/>
      <c r="BE252" s="142"/>
    </row>
    <row r="253" spans="1:57" x14ac:dyDescent="0.25">
      <c r="A253" s="107" t="s">
        <v>1423</v>
      </c>
      <c r="B253" s="107" t="s">
        <v>1423</v>
      </c>
      <c r="C253" s="107"/>
      <c r="D253" s="107" t="s">
        <v>1424</v>
      </c>
      <c r="E253" s="107"/>
      <c r="F253" s="108">
        <v>697</v>
      </c>
      <c r="G253" s="109" t="s">
        <v>1415</v>
      </c>
      <c r="H253" s="110">
        <v>4</v>
      </c>
      <c r="I253" s="111"/>
      <c r="J253" s="111"/>
      <c r="K253" s="111">
        <v>180</v>
      </c>
      <c r="L253" s="112">
        <v>0</v>
      </c>
      <c r="M253" s="140" t="s">
        <v>1511</v>
      </c>
      <c r="N253" s="141"/>
      <c r="O253" s="141" t="s">
        <v>219</v>
      </c>
      <c r="P253" s="113" t="s">
        <v>1602</v>
      </c>
      <c r="Q253" s="138" t="str">
        <f>_DL_BM</f>
        <v>CKMX</v>
      </c>
      <c r="R253" s="138" t="str">
        <f>_DL_Khoa</f>
        <v>KCK</v>
      </c>
      <c r="S253" s="106" t="str">
        <f t="shared" si="4"/>
        <v>KCK-CKMX</v>
      </c>
      <c r="T253" s="142"/>
      <c r="U253" s="142"/>
      <c r="V253" s="142"/>
      <c r="W253" s="142"/>
      <c r="X253" s="142"/>
      <c r="Y253" s="142"/>
      <c r="Z253" s="142"/>
      <c r="AA253" s="142"/>
      <c r="AB253" s="142" t="s">
        <v>20</v>
      </c>
      <c r="AC253" s="142"/>
      <c r="AD253" s="142"/>
      <c r="AE253" s="142"/>
      <c r="AF253" s="142"/>
      <c r="AG253" s="142"/>
      <c r="AH253" s="142"/>
      <c r="AI253" s="142"/>
      <c r="AJ253" s="142"/>
      <c r="AK253" s="142"/>
      <c r="AL253" s="142"/>
      <c r="AM253" s="142"/>
      <c r="AN253" s="142"/>
      <c r="AO253" s="142"/>
      <c r="AP253" s="142"/>
      <c r="AQ253" s="142"/>
      <c r="AR253" s="142"/>
      <c r="AS253" s="142"/>
      <c r="AT253" s="142"/>
      <c r="AU253" s="142" t="s">
        <v>20</v>
      </c>
      <c r="AV253" s="142"/>
      <c r="AW253" s="142"/>
      <c r="AX253" s="142"/>
      <c r="AY253" s="142"/>
      <c r="AZ253" s="142"/>
      <c r="BA253" s="142"/>
      <c r="BB253" s="142"/>
      <c r="BC253" s="142"/>
      <c r="BD253" s="142"/>
      <c r="BE253" s="142"/>
    </row>
    <row r="254" spans="1:57" x14ac:dyDescent="0.25">
      <c r="A254" s="107" t="s">
        <v>256</v>
      </c>
      <c r="B254" s="107"/>
      <c r="C254" s="107"/>
      <c r="D254" s="107"/>
      <c r="E254" s="107"/>
      <c r="F254" s="108">
        <v>119</v>
      </c>
      <c r="G254" s="109" t="s">
        <v>257</v>
      </c>
      <c r="H254" s="110">
        <v>4</v>
      </c>
      <c r="I254" s="111">
        <v>60</v>
      </c>
      <c r="J254" s="111"/>
      <c r="K254" s="111"/>
      <c r="L254" s="112">
        <v>0</v>
      </c>
      <c r="M254" s="143" t="s">
        <v>1484</v>
      </c>
      <c r="N254" s="141">
        <v>90</v>
      </c>
      <c r="O254" s="141" t="s">
        <v>219</v>
      </c>
      <c r="P254" s="113" t="s">
        <v>1602</v>
      </c>
      <c r="Q254" s="138" t="str">
        <f>_DL_BM</f>
        <v>CKMX</v>
      </c>
      <c r="R254" s="138" t="str">
        <f>_DL_Khoa</f>
        <v>KCK</v>
      </c>
      <c r="S254" s="106" t="str">
        <f t="shared" si="4"/>
        <v>KCK-CKMX</v>
      </c>
      <c r="T254" s="142"/>
      <c r="U254" s="142"/>
      <c r="V254" s="142"/>
      <c r="W254" s="142"/>
      <c r="X254" s="142"/>
      <c r="Y254" s="142"/>
      <c r="Z254" s="142"/>
      <c r="AA254" s="142"/>
      <c r="AB254" s="142" t="s">
        <v>20</v>
      </c>
      <c r="AC254" s="142"/>
      <c r="AD254" s="142"/>
      <c r="AE254" s="142"/>
      <c r="AF254" s="142"/>
      <c r="AG254" s="142"/>
      <c r="AH254" s="142"/>
      <c r="AI254" s="142"/>
      <c r="AJ254" s="142"/>
      <c r="AK254" s="142"/>
      <c r="AL254" s="142"/>
      <c r="AM254" s="142"/>
      <c r="AN254" s="142"/>
      <c r="AO254" s="142"/>
      <c r="AP254" s="142"/>
      <c r="AQ254" s="142"/>
      <c r="AR254" s="142"/>
      <c r="AS254" s="142"/>
      <c r="AT254" s="142"/>
      <c r="AU254" s="142"/>
      <c r="AV254" s="142"/>
      <c r="AW254" s="142"/>
      <c r="AX254" s="142"/>
      <c r="AY254" s="142"/>
      <c r="AZ254" s="142"/>
      <c r="BA254" s="142"/>
      <c r="BB254" s="142"/>
      <c r="BC254" s="142"/>
      <c r="BD254" s="142"/>
      <c r="BE254" s="142"/>
    </row>
    <row r="255" spans="1:57" x14ac:dyDescent="0.25">
      <c r="A255" s="107"/>
      <c r="B255" s="107" t="s">
        <v>258</v>
      </c>
      <c r="C255" s="107"/>
      <c r="D255" s="107"/>
      <c r="E255" s="107"/>
      <c r="F255" s="108">
        <v>120</v>
      </c>
      <c r="G255" s="109" t="s">
        <v>257</v>
      </c>
      <c r="H255" s="110">
        <v>2</v>
      </c>
      <c r="I255" s="111">
        <v>30</v>
      </c>
      <c r="J255" s="111"/>
      <c r="K255" s="111"/>
      <c r="L255" s="112">
        <v>0</v>
      </c>
      <c r="M255" s="143" t="s">
        <v>1484</v>
      </c>
      <c r="N255" s="141">
        <v>90</v>
      </c>
      <c r="O255" s="141" t="s">
        <v>219</v>
      </c>
      <c r="P255" s="113" t="s">
        <v>1602</v>
      </c>
      <c r="Q255" s="138" t="str">
        <f>_DL_BM</f>
        <v>CKMX</v>
      </c>
      <c r="R255" s="138" t="str">
        <f>_DL_Khoa</f>
        <v>KCK</v>
      </c>
      <c r="S255" s="106" t="str">
        <f t="shared" si="4"/>
        <v>KCK-CKMX</v>
      </c>
      <c r="T255" s="142"/>
      <c r="U255" s="142"/>
      <c r="V255" s="142"/>
      <c r="W255" s="142"/>
      <c r="X255" s="142"/>
      <c r="Y255" s="142"/>
      <c r="Z255" s="142"/>
      <c r="AA255" s="142"/>
      <c r="AB255" s="142"/>
      <c r="AC255" s="142"/>
      <c r="AD255" s="142"/>
      <c r="AE255" s="142"/>
      <c r="AF255" s="142"/>
      <c r="AG255" s="142"/>
      <c r="AH255" s="142"/>
      <c r="AI255" s="142"/>
      <c r="AJ255" s="142"/>
      <c r="AK255" s="142"/>
      <c r="AL255" s="142"/>
      <c r="AM255" s="142"/>
      <c r="AN255" s="142"/>
      <c r="AO255" s="142"/>
      <c r="AP255" s="142"/>
      <c r="AQ255" s="142"/>
      <c r="AR255" s="142"/>
      <c r="AS255" s="142"/>
      <c r="AT255" s="142"/>
      <c r="AU255" s="142"/>
      <c r="AV255" s="142"/>
      <c r="AW255" s="142"/>
      <c r="AX255" s="142"/>
      <c r="AY255" s="142"/>
      <c r="AZ255" s="142"/>
      <c r="BA255" s="142"/>
      <c r="BB255" s="142"/>
      <c r="BC255" s="142"/>
      <c r="BD255" s="142"/>
      <c r="BE255" s="142"/>
    </row>
    <row r="256" spans="1:57" x14ac:dyDescent="0.25">
      <c r="A256" s="107"/>
      <c r="B256" s="107"/>
      <c r="C256" s="107"/>
      <c r="D256" s="107" t="s">
        <v>259</v>
      </c>
      <c r="E256" s="107"/>
      <c r="F256" s="108">
        <v>121</v>
      </c>
      <c r="G256" s="109" t="s">
        <v>257</v>
      </c>
      <c r="H256" s="110">
        <v>3</v>
      </c>
      <c r="I256" s="111">
        <v>45</v>
      </c>
      <c r="J256" s="111"/>
      <c r="K256" s="111"/>
      <c r="L256" s="112">
        <v>0</v>
      </c>
      <c r="M256" s="143" t="s">
        <v>1484</v>
      </c>
      <c r="N256" s="141">
        <v>90</v>
      </c>
      <c r="O256" s="141" t="s">
        <v>219</v>
      </c>
      <c r="P256" s="113" t="s">
        <v>1602</v>
      </c>
      <c r="Q256" s="138" t="str">
        <f>_DL_BM</f>
        <v>CKMX</v>
      </c>
      <c r="R256" s="138" t="str">
        <f>_DL_Khoa</f>
        <v>KCK</v>
      </c>
      <c r="S256" s="106" t="str">
        <f t="shared" si="4"/>
        <v>KCK-CKMX</v>
      </c>
      <c r="T256" s="142"/>
      <c r="U256" s="142"/>
      <c r="V256" s="142"/>
      <c r="W256" s="142"/>
      <c r="X256" s="142"/>
      <c r="Y256" s="142"/>
      <c r="Z256" s="142"/>
      <c r="AA256" s="142"/>
      <c r="AB256" s="142"/>
      <c r="AC256" s="142"/>
      <c r="AD256" s="142"/>
      <c r="AE256" s="142"/>
      <c r="AF256" s="142"/>
      <c r="AG256" s="142"/>
      <c r="AH256" s="142"/>
      <c r="AI256" s="142"/>
      <c r="AJ256" s="142"/>
      <c r="AK256" s="142"/>
      <c r="AL256" s="142"/>
      <c r="AM256" s="142"/>
      <c r="AN256" s="142"/>
      <c r="AO256" s="142"/>
      <c r="AP256" s="142"/>
      <c r="AQ256" s="142"/>
      <c r="AR256" s="142"/>
      <c r="AS256" s="142"/>
      <c r="AT256" s="142"/>
      <c r="AU256" s="142" t="s">
        <v>20</v>
      </c>
      <c r="AV256" s="142"/>
      <c r="AW256" s="142"/>
      <c r="AX256" s="142"/>
      <c r="AY256" s="142"/>
      <c r="AZ256" s="142"/>
      <c r="BA256" s="142"/>
      <c r="BB256" s="142"/>
      <c r="BC256" s="142"/>
      <c r="BD256" s="142"/>
      <c r="BE256" s="142"/>
    </row>
    <row r="257" spans="1:57" x14ac:dyDescent="0.25">
      <c r="A257" s="107" t="s">
        <v>1923</v>
      </c>
      <c r="B257" s="107"/>
      <c r="C257" s="107"/>
      <c r="D257" s="107"/>
      <c r="E257" s="107"/>
      <c r="F257" s="108">
        <v>847</v>
      </c>
      <c r="G257" s="109" t="s">
        <v>1924</v>
      </c>
      <c r="H257" s="110">
        <v>2</v>
      </c>
      <c r="I257" s="111"/>
      <c r="J257" s="111"/>
      <c r="K257" s="111"/>
      <c r="L257" s="112">
        <v>0</v>
      </c>
      <c r="M257" s="143"/>
      <c r="N257" s="141"/>
      <c r="O257" s="141" t="s">
        <v>1629</v>
      </c>
      <c r="P257" s="113" t="s">
        <v>1602</v>
      </c>
      <c r="Q257" s="138" t="str">
        <f>_DL_BM</f>
        <v>CKOT</v>
      </c>
      <c r="R257" s="138" t="str">
        <f>_DL_Khoa</f>
        <v>KCK</v>
      </c>
      <c r="S257" s="106" t="str">
        <f t="shared" si="4"/>
        <v>KCK-CKOT</v>
      </c>
      <c r="T257" s="142"/>
      <c r="U257" s="142"/>
      <c r="V257" s="142"/>
      <c r="W257" s="142"/>
      <c r="X257" s="142"/>
      <c r="Y257" s="142"/>
      <c r="Z257" s="142"/>
      <c r="AA257" s="142"/>
      <c r="AB257" s="142"/>
      <c r="AC257" s="142"/>
      <c r="AD257" s="142"/>
      <c r="AE257" s="142"/>
      <c r="AF257" s="142"/>
      <c r="AG257" s="142"/>
      <c r="AH257" s="142"/>
      <c r="AI257" s="142"/>
      <c r="AJ257" s="142"/>
      <c r="AK257" s="142"/>
      <c r="AL257" s="142"/>
      <c r="AM257" s="142"/>
      <c r="AN257" s="142"/>
      <c r="AO257" s="142"/>
      <c r="AP257" s="142"/>
      <c r="AQ257" s="142"/>
      <c r="AR257" s="142"/>
      <c r="AS257" s="142"/>
      <c r="AT257" s="142"/>
      <c r="AU257" s="142"/>
      <c r="AV257" s="142"/>
      <c r="AW257" s="142"/>
      <c r="AX257" s="142"/>
      <c r="AY257" s="142"/>
      <c r="AZ257" s="142"/>
      <c r="BA257" s="142"/>
      <c r="BB257" s="142"/>
      <c r="BC257" s="142"/>
      <c r="BD257" s="142"/>
      <c r="BE257" s="142"/>
    </row>
    <row r="258" spans="1:57" x14ac:dyDescent="0.25">
      <c r="A258" s="107" t="s">
        <v>991</v>
      </c>
      <c r="B258" s="107"/>
      <c r="C258" s="107"/>
      <c r="D258" s="107" t="s">
        <v>992</v>
      </c>
      <c r="E258" s="107"/>
      <c r="F258" s="108">
        <v>503</v>
      </c>
      <c r="G258" s="109" t="s">
        <v>993</v>
      </c>
      <c r="H258" s="110">
        <v>3</v>
      </c>
      <c r="I258" s="111">
        <v>45</v>
      </c>
      <c r="J258" s="111"/>
      <c r="K258" s="111"/>
      <c r="L258" s="112">
        <v>0</v>
      </c>
      <c r="M258" s="143"/>
      <c r="N258" s="141"/>
      <c r="O258" s="141" t="s">
        <v>1629</v>
      </c>
      <c r="P258" s="113" t="s">
        <v>1602</v>
      </c>
      <c r="Q258" s="138" t="str">
        <f>_DL_BM</f>
        <v>CKOT</v>
      </c>
      <c r="R258" s="138" t="str">
        <f>_DL_Khoa</f>
        <v>KCK</v>
      </c>
      <c r="S258" s="106" t="str">
        <f t="shared" si="4"/>
        <v>KCK-CKOT</v>
      </c>
      <c r="T258" s="142"/>
      <c r="U258" s="142"/>
      <c r="V258" s="142"/>
      <c r="W258" s="142"/>
      <c r="X258" s="142"/>
      <c r="Y258" s="142"/>
      <c r="Z258" s="142"/>
      <c r="AA258" s="142"/>
      <c r="AB258" s="142"/>
      <c r="AC258" s="142"/>
      <c r="AD258" s="142"/>
      <c r="AE258" s="142"/>
      <c r="AF258" s="142"/>
      <c r="AG258" s="142"/>
      <c r="AH258" s="142"/>
      <c r="AI258" s="142"/>
      <c r="AJ258" s="142" t="s">
        <v>20</v>
      </c>
      <c r="AK258" s="142"/>
      <c r="AL258" s="142"/>
      <c r="AM258" s="142"/>
      <c r="AN258" s="142"/>
      <c r="AO258" s="142"/>
      <c r="AP258" s="142"/>
      <c r="AQ258" s="142"/>
      <c r="AR258" s="142"/>
      <c r="AS258" s="142"/>
      <c r="AT258" s="142"/>
      <c r="AU258" s="142"/>
      <c r="AV258" s="142"/>
      <c r="AW258" s="142"/>
      <c r="AX258" s="142"/>
      <c r="AY258" s="142"/>
      <c r="AZ258" s="142"/>
      <c r="BA258" s="142"/>
      <c r="BB258" s="142"/>
      <c r="BC258" s="142" t="s">
        <v>20</v>
      </c>
      <c r="BD258" s="142"/>
      <c r="BE258" s="142"/>
    </row>
    <row r="259" spans="1:57" x14ac:dyDescent="0.25">
      <c r="A259" s="107" t="s">
        <v>1918</v>
      </c>
      <c r="B259" s="107"/>
      <c r="C259" s="107"/>
      <c r="D259" s="107"/>
      <c r="E259" s="107"/>
      <c r="F259" s="108">
        <v>844</v>
      </c>
      <c r="G259" s="109" t="s">
        <v>993</v>
      </c>
      <c r="H259" s="110">
        <v>2</v>
      </c>
      <c r="I259" s="111"/>
      <c r="J259" s="111"/>
      <c r="K259" s="111"/>
      <c r="L259" s="112">
        <v>0</v>
      </c>
      <c r="M259" s="143"/>
      <c r="N259" s="141"/>
      <c r="O259" s="141" t="s">
        <v>1629</v>
      </c>
      <c r="P259" s="113" t="s">
        <v>1602</v>
      </c>
      <c r="Q259" s="138" t="str">
        <f>_DL_BM</f>
        <v>CKOT</v>
      </c>
      <c r="R259" s="138" t="str">
        <f>_DL_Khoa</f>
        <v>KCK</v>
      </c>
      <c r="S259" s="106" t="str">
        <f t="shared" si="4"/>
        <v>KCK-CKOT</v>
      </c>
      <c r="T259" s="142"/>
      <c r="U259" s="142"/>
      <c r="V259" s="142"/>
      <c r="W259" s="142"/>
      <c r="X259" s="142"/>
      <c r="Y259" s="142"/>
      <c r="Z259" s="142"/>
      <c r="AA259" s="142"/>
      <c r="AB259" s="142"/>
      <c r="AC259" s="142"/>
      <c r="AD259" s="142"/>
      <c r="AE259" s="142"/>
      <c r="AF259" s="142"/>
      <c r="AG259" s="142"/>
      <c r="AH259" s="142"/>
      <c r="AI259" s="142"/>
      <c r="AJ259" s="142"/>
      <c r="AK259" s="142"/>
      <c r="AL259" s="142"/>
      <c r="AM259" s="142"/>
      <c r="AN259" s="142"/>
      <c r="AO259" s="142"/>
      <c r="AP259" s="142"/>
      <c r="AQ259" s="142"/>
      <c r="AR259" s="142"/>
      <c r="AS259" s="142"/>
      <c r="AT259" s="142"/>
      <c r="AU259" s="142"/>
      <c r="AV259" s="142"/>
      <c r="AW259" s="142"/>
      <c r="AX259" s="142"/>
      <c r="AY259" s="142"/>
      <c r="AZ259" s="142"/>
      <c r="BA259" s="142"/>
      <c r="BB259" s="142"/>
      <c r="BC259" s="142"/>
      <c r="BD259" s="142"/>
      <c r="BE259" s="142"/>
    </row>
    <row r="260" spans="1:57" x14ac:dyDescent="0.25">
      <c r="A260" s="107" t="s">
        <v>735</v>
      </c>
      <c r="B260" s="107"/>
      <c r="C260" s="107"/>
      <c r="D260" s="107"/>
      <c r="E260" s="107"/>
      <c r="F260" s="108">
        <v>382</v>
      </c>
      <c r="G260" s="109" t="s">
        <v>736</v>
      </c>
      <c r="H260" s="110">
        <v>4</v>
      </c>
      <c r="I260" s="111">
        <v>45</v>
      </c>
      <c r="J260" s="111">
        <v>30</v>
      </c>
      <c r="K260" s="111"/>
      <c r="L260" s="112">
        <v>0</v>
      </c>
      <c r="M260" s="143" t="s">
        <v>1484</v>
      </c>
      <c r="N260" s="141">
        <v>90</v>
      </c>
      <c r="O260" s="141" t="s">
        <v>1629</v>
      </c>
      <c r="P260" s="113" t="s">
        <v>1602</v>
      </c>
      <c r="Q260" s="138" t="str">
        <f>_DL_BM</f>
        <v>CKOT</v>
      </c>
      <c r="R260" s="138" t="str">
        <f>_DL_Khoa</f>
        <v>KCK</v>
      </c>
      <c r="S260" s="106" t="str">
        <f t="shared" si="4"/>
        <v>KCK-CKOT</v>
      </c>
      <c r="T260" s="142"/>
      <c r="U260" s="142"/>
      <c r="V260" s="142"/>
      <c r="W260" s="142"/>
      <c r="X260" s="142"/>
      <c r="Y260" s="142"/>
      <c r="Z260" s="142"/>
      <c r="AA260" s="142" t="s">
        <v>20</v>
      </c>
      <c r="AB260" s="142"/>
      <c r="AC260" s="142"/>
      <c r="AD260" s="142"/>
      <c r="AE260" s="142"/>
      <c r="AF260" s="142"/>
      <c r="AG260" s="142"/>
      <c r="AH260" s="142"/>
      <c r="AI260" s="142"/>
      <c r="AJ260" s="142"/>
      <c r="AK260" s="142"/>
      <c r="AL260" s="142"/>
      <c r="AM260" s="142"/>
      <c r="AN260" s="142"/>
      <c r="AO260" s="142"/>
      <c r="AP260" s="142"/>
      <c r="AQ260" s="142"/>
      <c r="AR260" s="142"/>
      <c r="AS260" s="142"/>
      <c r="AT260" s="142"/>
      <c r="AU260" s="142"/>
      <c r="AV260" s="142"/>
      <c r="AW260" s="142"/>
      <c r="AX260" s="142"/>
      <c r="AY260" s="142"/>
      <c r="AZ260" s="142"/>
      <c r="BA260" s="142"/>
      <c r="BB260" s="142"/>
      <c r="BC260" s="142"/>
      <c r="BD260" s="142"/>
      <c r="BE260" s="142"/>
    </row>
    <row r="261" spans="1:57" x14ac:dyDescent="0.25">
      <c r="A261" s="107"/>
      <c r="B261" s="107" t="s">
        <v>737</v>
      </c>
      <c r="C261" s="107" t="s">
        <v>1714</v>
      </c>
      <c r="D261" s="107"/>
      <c r="E261" s="107"/>
      <c r="F261" s="108">
        <v>383</v>
      </c>
      <c r="G261" s="109" t="s">
        <v>736</v>
      </c>
      <c r="H261" s="110">
        <v>2</v>
      </c>
      <c r="I261" s="111">
        <v>30</v>
      </c>
      <c r="J261" s="111"/>
      <c r="K261" s="111"/>
      <c r="L261" s="112">
        <v>0</v>
      </c>
      <c r="M261" s="143"/>
      <c r="N261" s="141"/>
      <c r="O261" s="141" t="s">
        <v>1629</v>
      </c>
      <c r="P261" s="113" t="s">
        <v>1602</v>
      </c>
      <c r="Q261" s="138" t="str">
        <f>_DL_BM</f>
        <v>CKOT</v>
      </c>
      <c r="R261" s="138" t="str">
        <f>_DL_Khoa</f>
        <v>KCK</v>
      </c>
      <c r="S261" s="106" t="str">
        <f t="shared" ref="S261:S324" si="5">+R261&amp;"-"&amp;Q261</f>
        <v>KCK-CKOT</v>
      </c>
      <c r="T261" s="142"/>
      <c r="U261" s="142"/>
      <c r="V261" s="142"/>
      <c r="W261" s="142"/>
      <c r="X261" s="142"/>
      <c r="Y261" s="142"/>
      <c r="Z261" s="142"/>
      <c r="AA261" s="142"/>
      <c r="AB261" s="142"/>
      <c r="AC261" s="142"/>
      <c r="AD261" s="142"/>
      <c r="AE261" s="142"/>
      <c r="AF261" s="142"/>
      <c r="AG261" s="142"/>
      <c r="AH261" s="142"/>
      <c r="AI261" s="142"/>
      <c r="AJ261" s="142"/>
      <c r="AK261" s="142"/>
      <c r="AL261" s="142"/>
      <c r="AM261" s="142"/>
      <c r="AN261" s="142"/>
      <c r="AO261" s="142"/>
      <c r="AP261" s="142"/>
      <c r="AQ261" s="142"/>
      <c r="AR261" s="142"/>
      <c r="AS261" s="142"/>
      <c r="AT261" s="142"/>
      <c r="AU261" s="142"/>
      <c r="AV261" s="142"/>
      <c r="AW261" s="142"/>
      <c r="AX261" s="142"/>
      <c r="AY261" s="142"/>
      <c r="AZ261" s="142"/>
      <c r="BA261" s="142"/>
      <c r="BB261" s="142"/>
      <c r="BC261" s="142"/>
      <c r="BD261" s="142"/>
      <c r="BE261" s="142"/>
    </row>
    <row r="262" spans="1:57" x14ac:dyDescent="0.25">
      <c r="A262" s="107"/>
      <c r="B262" s="107"/>
      <c r="C262" s="107"/>
      <c r="D262" s="107" t="s">
        <v>738</v>
      </c>
      <c r="E262" s="107"/>
      <c r="F262" s="108">
        <v>384</v>
      </c>
      <c r="G262" s="109" t="s">
        <v>736</v>
      </c>
      <c r="H262" s="110">
        <v>3</v>
      </c>
      <c r="I262" s="111">
        <v>30</v>
      </c>
      <c r="J262" s="111">
        <v>30</v>
      </c>
      <c r="K262" s="111"/>
      <c r="L262" s="112">
        <v>0</v>
      </c>
      <c r="M262" s="143" t="s">
        <v>1484</v>
      </c>
      <c r="N262" s="141">
        <v>90</v>
      </c>
      <c r="O262" s="141" t="s">
        <v>1629</v>
      </c>
      <c r="P262" s="113" t="s">
        <v>1602</v>
      </c>
      <c r="Q262" s="138" t="str">
        <f>_DL_BM</f>
        <v>CKOT</v>
      </c>
      <c r="R262" s="138" t="str">
        <f>_DL_Khoa</f>
        <v>KCK</v>
      </c>
      <c r="S262" s="106" t="str">
        <f t="shared" si="5"/>
        <v>KCK-CKOT</v>
      </c>
      <c r="T262" s="142"/>
      <c r="U262" s="142"/>
      <c r="V262" s="142"/>
      <c r="W262" s="142"/>
      <c r="X262" s="142"/>
      <c r="Y262" s="142"/>
      <c r="Z262" s="142"/>
      <c r="AA262" s="142"/>
      <c r="AB262" s="142"/>
      <c r="AC262" s="142"/>
      <c r="AD262" s="142"/>
      <c r="AE262" s="142"/>
      <c r="AF262" s="142"/>
      <c r="AG262" s="142"/>
      <c r="AH262" s="142"/>
      <c r="AI262" s="142"/>
      <c r="AJ262" s="142"/>
      <c r="AK262" s="142"/>
      <c r="AL262" s="142"/>
      <c r="AM262" s="142"/>
      <c r="AN262" s="142"/>
      <c r="AO262" s="142"/>
      <c r="AP262" s="142"/>
      <c r="AQ262" s="142"/>
      <c r="AR262" s="142"/>
      <c r="AS262" s="142"/>
      <c r="AT262" s="142" t="s">
        <v>20</v>
      </c>
      <c r="AU262" s="142"/>
      <c r="AV262" s="142"/>
      <c r="AW262" s="142"/>
      <c r="AX262" s="142"/>
      <c r="AY262" s="142"/>
      <c r="AZ262" s="142"/>
      <c r="BA262" s="142"/>
      <c r="BB262" s="142"/>
      <c r="BC262" s="142"/>
      <c r="BD262" s="142"/>
      <c r="BE262" s="142"/>
    </row>
    <row r="263" spans="1:57" x14ac:dyDescent="0.25">
      <c r="A263" s="107" t="s">
        <v>729</v>
      </c>
      <c r="B263" s="107" t="s">
        <v>729</v>
      </c>
      <c r="C263" s="107" t="s">
        <v>729</v>
      </c>
      <c r="D263" s="107"/>
      <c r="E263" s="107"/>
      <c r="F263" s="108">
        <v>379</v>
      </c>
      <c r="G263" s="109" t="s">
        <v>730</v>
      </c>
      <c r="H263" s="110">
        <v>3</v>
      </c>
      <c r="I263" s="111">
        <v>30</v>
      </c>
      <c r="J263" s="111">
        <v>30</v>
      </c>
      <c r="K263" s="111"/>
      <c r="L263" s="112">
        <v>0</v>
      </c>
      <c r="M263" s="143" t="s">
        <v>1484</v>
      </c>
      <c r="N263" s="141">
        <v>90</v>
      </c>
      <c r="O263" s="141" t="s">
        <v>1629</v>
      </c>
      <c r="P263" s="113" t="s">
        <v>1602</v>
      </c>
      <c r="Q263" s="138" t="str">
        <f>_DL_BM</f>
        <v>CKOT</v>
      </c>
      <c r="R263" s="138" t="str">
        <f>_DL_Khoa</f>
        <v>KCK</v>
      </c>
      <c r="S263" s="106" t="str">
        <f t="shared" si="5"/>
        <v>KCK-CKOT</v>
      </c>
      <c r="T263" s="142"/>
      <c r="U263" s="142"/>
      <c r="V263" s="142"/>
      <c r="W263" s="142"/>
      <c r="X263" s="142"/>
      <c r="Y263" s="142"/>
      <c r="Z263" s="142"/>
      <c r="AA263" s="142" t="s">
        <v>20</v>
      </c>
      <c r="AB263" s="142"/>
      <c r="AC263" s="142"/>
      <c r="AD263" s="142"/>
      <c r="AE263" s="142"/>
      <c r="AF263" s="142"/>
      <c r="AG263" s="142"/>
      <c r="AH263" s="142"/>
      <c r="AI263" s="142"/>
      <c r="AJ263" s="142"/>
      <c r="AK263" s="142"/>
      <c r="AL263" s="142"/>
      <c r="AM263" s="142"/>
      <c r="AN263" s="142"/>
      <c r="AO263" s="142"/>
      <c r="AP263" s="142"/>
      <c r="AQ263" s="142"/>
      <c r="AR263" s="142"/>
      <c r="AS263" s="142"/>
      <c r="AT263" s="142"/>
      <c r="AU263" s="142"/>
      <c r="AV263" s="142"/>
      <c r="AW263" s="142"/>
      <c r="AX263" s="142"/>
      <c r="AY263" s="142"/>
      <c r="AZ263" s="142"/>
      <c r="BA263" s="142"/>
      <c r="BB263" s="142"/>
      <c r="BC263" s="142"/>
      <c r="BD263" s="142"/>
      <c r="BE263" s="142"/>
    </row>
    <row r="264" spans="1:57" x14ac:dyDescent="0.25">
      <c r="A264" s="107" t="s">
        <v>739</v>
      </c>
      <c r="B264" s="107"/>
      <c r="C264" s="107" t="s">
        <v>739</v>
      </c>
      <c r="D264" s="107" t="s">
        <v>740</v>
      </c>
      <c r="E264" s="107"/>
      <c r="F264" s="108">
        <v>385</v>
      </c>
      <c r="G264" s="109" t="s">
        <v>741</v>
      </c>
      <c r="H264" s="110">
        <v>2</v>
      </c>
      <c r="I264" s="111">
        <v>30</v>
      </c>
      <c r="J264" s="111"/>
      <c r="K264" s="111"/>
      <c r="L264" s="112">
        <v>0</v>
      </c>
      <c r="M264" s="143" t="s">
        <v>1484</v>
      </c>
      <c r="N264" s="141">
        <v>60</v>
      </c>
      <c r="O264" s="141" t="s">
        <v>1629</v>
      </c>
      <c r="P264" s="113" t="s">
        <v>1602</v>
      </c>
      <c r="Q264" s="138" t="str">
        <f>_DL_BM</f>
        <v>CKOT</v>
      </c>
      <c r="R264" s="138" t="str">
        <f>_DL_Khoa</f>
        <v>KCK</v>
      </c>
      <c r="S264" s="106" t="str">
        <f t="shared" si="5"/>
        <v>KCK-CKOT</v>
      </c>
      <c r="T264" s="142"/>
      <c r="U264" s="142"/>
      <c r="V264" s="142"/>
      <c r="W264" s="142"/>
      <c r="X264" s="142"/>
      <c r="Y264" s="142"/>
      <c r="Z264" s="142"/>
      <c r="AA264" s="142" t="s">
        <v>20</v>
      </c>
      <c r="AB264" s="142"/>
      <c r="AC264" s="142"/>
      <c r="AD264" s="142"/>
      <c r="AE264" s="142"/>
      <c r="AF264" s="142"/>
      <c r="AG264" s="142"/>
      <c r="AH264" s="142"/>
      <c r="AI264" s="142"/>
      <c r="AJ264" s="142"/>
      <c r="AK264" s="142"/>
      <c r="AL264" s="142"/>
      <c r="AM264" s="142"/>
      <c r="AN264" s="142"/>
      <c r="AO264" s="142"/>
      <c r="AP264" s="142"/>
      <c r="AQ264" s="142"/>
      <c r="AR264" s="142"/>
      <c r="AS264" s="142"/>
      <c r="AT264" s="142" t="s">
        <v>20</v>
      </c>
      <c r="AU264" s="142"/>
      <c r="AV264" s="142"/>
      <c r="AW264" s="142"/>
      <c r="AX264" s="142"/>
      <c r="AY264" s="142"/>
      <c r="AZ264" s="142"/>
      <c r="BA264" s="142"/>
      <c r="BB264" s="142"/>
      <c r="BC264" s="142"/>
      <c r="BD264" s="142"/>
      <c r="BE264" s="142"/>
    </row>
    <row r="265" spans="1:57" x14ac:dyDescent="0.25">
      <c r="A265" s="107" t="s">
        <v>1153</v>
      </c>
      <c r="B265" s="107"/>
      <c r="C265" s="107"/>
      <c r="D265" s="107" t="s">
        <v>1154</v>
      </c>
      <c r="E265" s="107"/>
      <c r="F265" s="108">
        <v>581</v>
      </c>
      <c r="G265" s="109" t="s">
        <v>1155</v>
      </c>
      <c r="H265" s="110">
        <v>2</v>
      </c>
      <c r="I265" s="111">
        <v>30</v>
      </c>
      <c r="J265" s="111"/>
      <c r="K265" s="111"/>
      <c r="L265" s="112">
        <v>0</v>
      </c>
      <c r="M265" s="143"/>
      <c r="N265" s="141"/>
      <c r="O265" s="141" t="s">
        <v>1629</v>
      </c>
      <c r="P265" s="113" t="s">
        <v>1602</v>
      </c>
      <c r="Q265" s="138" t="str">
        <f>_DL_BM</f>
        <v>CKOT</v>
      </c>
      <c r="R265" s="138" t="str">
        <f>_DL_Khoa</f>
        <v>KCK</v>
      </c>
      <c r="S265" s="106" t="str">
        <f t="shared" si="5"/>
        <v>KCK-CKOT</v>
      </c>
      <c r="T265" s="142"/>
      <c r="U265" s="142"/>
      <c r="V265" s="142"/>
      <c r="W265" s="142"/>
      <c r="X265" s="142"/>
      <c r="Y265" s="142"/>
      <c r="Z265" s="142"/>
      <c r="AA265" s="142" t="s">
        <v>21</v>
      </c>
      <c r="AB265" s="142"/>
      <c r="AC265" s="142"/>
      <c r="AD265" s="142"/>
      <c r="AE265" s="142"/>
      <c r="AF265" s="142"/>
      <c r="AG265" s="142"/>
      <c r="AH265" s="142"/>
      <c r="AI265" s="142"/>
      <c r="AJ265" s="142"/>
      <c r="AK265" s="142"/>
      <c r="AL265" s="142"/>
      <c r="AM265" s="142"/>
      <c r="AN265" s="142"/>
      <c r="AO265" s="142"/>
      <c r="AP265" s="142"/>
      <c r="AQ265" s="142"/>
      <c r="AR265" s="142"/>
      <c r="AS265" s="142"/>
      <c r="AT265" s="142" t="s">
        <v>21</v>
      </c>
      <c r="AU265" s="142"/>
      <c r="AV265" s="142"/>
      <c r="AW265" s="142"/>
      <c r="AX265" s="142"/>
      <c r="AY265" s="142"/>
      <c r="AZ265" s="142"/>
      <c r="BA265" s="142"/>
      <c r="BB265" s="142"/>
      <c r="BC265" s="142"/>
      <c r="BD265" s="142"/>
      <c r="BE265" s="142"/>
    </row>
    <row r="266" spans="1:57" x14ac:dyDescent="0.25">
      <c r="A266" s="107" t="s">
        <v>1921</v>
      </c>
      <c r="B266" s="107"/>
      <c r="C266" s="107"/>
      <c r="D266" s="107"/>
      <c r="E266" s="107"/>
      <c r="F266" s="108">
        <v>846</v>
      </c>
      <c r="G266" s="109" t="s">
        <v>1922</v>
      </c>
      <c r="H266" s="110">
        <v>2</v>
      </c>
      <c r="I266" s="111"/>
      <c r="J266" s="111"/>
      <c r="K266" s="111"/>
      <c r="L266" s="112">
        <v>0</v>
      </c>
      <c r="M266" s="143"/>
      <c r="N266" s="141"/>
      <c r="O266" s="141" t="s">
        <v>1629</v>
      </c>
      <c r="P266" s="113" t="s">
        <v>1602</v>
      </c>
      <c r="Q266" s="138" t="str">
        <f>_DL_BM</f>
        <v>CKOT</v>
      </c>
      <c r="R266" s="138" t="str">
        <f>_DL_Khoa</f>
        <v>KCK</v>
      </c>
      <c r="S266" s="106" t="str">
        <f t="shared" si="5"/>
        <v>KCK-CKOT</v>
      </c>
      <c r="T266" s="142"/>
      <c r="U266" s="142"/>
      <c r="V266" s="142"/>
      <c r="W266" s="142"/>
      <c r="X266" s="142"/>
      <c r="Y266" s="142"/>
      <c r="Z266" s="142"/>
      <c r="AA266" s="142"/>
      <c r="AB266" s="142"/>
      <c r="AC266" s="142"/>
      <c r="AD266" s="142"/>
      <c r="AE266" s="142"/>
      <c r="AF266" s="142"/>
      <c r="AG266" s="142"/>
      <c r="AH266" s="142"/>
      <c r="AI266" s="142"/>
      <c r="AJ266" s="142"/>
      <c r="AK266" s="142"/>
      <c r="AL266" s="142"/>
      <c r="AM266" s="142"/>
      <c r="AN266" s="142"/>
      <c r="AO266" s="142"/>
      <c r="AP266" s="142"/>
      <c r="AQ266" s="142"/>
      <c r="AR266" s="142"/>
      <c r="AS266" s="142"/>
      <c r="AT266" s="142"/>
      <c r="AU266" s="142"/>
      <c r="AV266" s="142"/>
      <c r="AW266" s="142"/>
      <c r="AX266" s="142"/>
      <c r="AY266" s="142"/>
      <c r="AZ266" s="142"/>
      <c r="BA266" s="142"/>
      <c r="BB266" s="142"/>
      <c r="BC266" s="142"/>
      <c r="BD266" s="142"/>
      <c r="BE266" s="142"/>
    </row>
    <row r="267" spans="1:57" x14ac:dyDescent="0.25">
      <c r="A267" s="107" t="s">
        <v>731</v>
      </c>
      <c r="B267" s="107"/>
      <c r="C267" s="107"/>
      <c r="D267" s="107" t="s">
        <v>732</v>
      </c>
      <c r="E267" s="107"/>
      <c r="F267" s="108">
        <v>380</v>
      </c>
      <c r="G267" s="109" t="s">
        <v>733</v>
      </c>
      <c r="H267" s="110">
        <v>3</v>
      </c>
      <c r="I267" s="111">
        <v>30</v>
      </c>
      <c r="J267" s="111">
        <v>30</v>
      </c>
      <c r="K267" s="111"/>
      <c r="L267" s="112">
        <v>0</v>
      </c>
      <c r="M267" s="143" t="s">
        <v>1484</v>
      </c>
      <c r="N267" s="141">
        <v>90</v>
      </c>
      <c r="O267" s="141" t="s">
        <v>1629</v>
      </c>
      <c r="P267" s="113" t="s">
        <v>1602</v>
      </c>
      <c r="Q267" s="138" t="str">
        <f>_DL_BM</f>
        <v>CKOT</v>
      </c>
      <c r="R267" s="138" t="str">
        <f>_DL_Khoa</f>
        <v>KCK</v>
      </c>
      <c r="S267" s="106" t="str">
        <f t="shared" si="5"/>
        <v>KCK-CKOT</v>
      </c>
      <c r="T267" s="142"/>
      <c r="U267" s="142"/>
      <c r="V267" s="142"/>
      <c r="W267" s="142"/>
      <c r="X267" s="142"/>
      <c r="Y267" s="142"/>
      <c r="Z267" s="142"/>
      <c r="AA267" s="142" t="s">
        <v>20</v>
      </c>
      <c r="AB267" s="142"/>
      <c r="AC267" s="142"/>
      <c r="AD267" s="142"/>
      <c r="AE267" s="142"/>
      <c r="AF267" s="142"/>
      <c r="AG267" s="142"/>
      <c r="AH267" s="142"/>
      <c r="AI267" s="142"/>
      <c r="AJ267" s="142"/>
      <c r="AK267" s="142"/>
      <c r="AL267" s="142"/>
      <c r="AM267" s="142"/>
      <c r="AN267" s="142"/>
      <c r="AO267" s="142"/>
      <c r="AP267" s="142"/>
      <c r="AQ267" s="142"/>
      <c r="AR267" s="142"/>
      <c r="AS267" s="142"/>
      <c r="AT267" s="142" t="s">
        <v>20</v>
      </c>
      <c r="AU267" s="142"/>
      <c r="AV267" s="142"/>
      <c r="AW267" s="142"/>
      <c r="AX267" s="142"/>
      <c r="AY267" s="142"/>
      <c r="AZ267" s="142"/>
      <c r="BA267" s="142"/>
      <c r="BB267" s="142"/>
      <c r="BC267" s="142"/>
      <c r="BD267" s="142"/>
      <c r="BE267" s="142"/>
    </row>
    <row r="268" spans="1:57" x14ac:dyDescent="0.25">
      <c r="A268" s="107"/>
      <c r="B268" s="107" t="s">
        <v>734</v>
      </c>
      <c r="C268" s="107" t="s">
        <v>1713</v>
      </c>
      <c r="D268" s="107"/>
      <c r="E268" s="107"/>
      <c r="F268" s="108">
        <v>381</v>
      </c>
      <c r="G268" s="109" t="s">
        <v>733</v>
      </c>
      <c r="H268" s="110">
        <v>2</v>
      </c>
      <c r="I268" s="111">
        <v>30</v>
      </c>
      <c r="J268" s="111"/>
      <c r="K268" s="111"/>
      <c r="L268" s="112">
        <v>0</v>
      </c>
      <c r="M268" s="143" t="s">
        <v>1484</v>
      </c>
      <c r="N268" s="141">
        <v>90</v>
      </c>
      <c r="O268" s="141" t="s">
        <v>1629</v>
      </c>
      <c r="P268" s="113" t="s">
        <v>1602</v>
      </c>
      <c r="Q268" s="138" t="str">
        <f>_DL_BM</f>
        <v>CKOT</v>
      </c>
      <c r="R268" s="138" t="str">
        <f>_DL_Khoa</f>
        <v>KCK</v>
      </c>
      <c r="S268" s="106" t="str">
        <f t="shared" si="5"/>
        <v>KCK-CKOT</v>
      </c>
      <c r="T268" s="142"/>
      <c r="U268" s="142"/>
      <c r="V268" s="142"/>
      <c r="W268" s="142"/>
      <c r="X268" s="142"/>
      <c r="Y268" s="142"/>
      <c r="Z268" s="142"/>
      <c r="AA268" s="142"/>
      <c r="AB268" s="142"/>
      <c r="AC268" s="142"/>
      <c r="AD268" s="142"/>
      <c r="AE268" s="142"/>
      <c r="AF268" s="142"/>
      <c r="AG268" s="142"/>
      <c r="AH268" s="142"/>
      <c r="AI268" s="142"/>
      <c r="AJ268" s="142"/>
      <c r="AK268" s="142"/>
      <c r="AL268" s="142"/>
      <c r="AM268" s="142"/>
      <c r="AN268" s="142"/>
      <c r="AO268" s="142"/>
      <c r="AP268" s="142"/>
      <c r="AQ268" s="142"/>
      <c r="AR268" s="142"/>
      <c r="AS268" s="142"/>
      <c r="AT268" s="142"/>
      <c r="AU268" s="142"/>
      <c r="AV268" s="142"/>
      <c r="AW268" s="142"/>
      <c r="AX268" s="142"/>
      <c r="AY268" s="142"/>
      <c r="AZ268" s="142"/>
      <c r="BA268" s="142"/>
      <c r="BB268" s="142"/>
      <c r="BC268" s="142"/>
      <c r="BD268" s="142"/>
      <c r="BE268" s="142"/>
    </row>
    <row r="269" spans="1:57" x14ac:dyDescent="0.25">
      <c r="A269" s="107" t="s">
        <v>723</v>
      </c>
      <c r="B269" s="107" t="s">
        <v>723</v>
      </c>
      <c r="C269" s="107" t="s">
        <v>723</v>
      </c>
      <c r="D269" s="107"/>
      <c r="E269" s="107"/>
      <c r="F269" s="108">
        <v>375</v>
      </c>
      <c r="G269" s="109" t="s">
        <v>724</v>
      </c>
      <c r="H269" s="110">
        <v>2</v>
      </c>
      <c r="I269" s="111"/>
      <c r="J269" s="111"/>
      <c r="K269" s="111">
        <v>90</v>
      </c>
      <c r="L269" s="112">
        <v>0</v>
      </c>
      <c r="M269" s="140" t="s">
        <v>1511</v>
      </c>
      <c r="N269" s="141"/>
      <c r="O269" s="141" t="s">
        <v>1629</v>
      </c>
      <c r="P269" s="113" t="s">
        <v>1602</v>
      </c>
      <c r="Q269" s="138" t="str">
        <f>_DL_BM</f>
        <v>CKOT</v>
      </c>
      <c r="R269" s="138" t="str">
        <f>_DL_Khoa</f>
        <v>KCK</v>
      </c>
      <c r="S269" s="106" t="str">
        <f t="shared" si="5"/>
        <v>KCK-CKOT</v>
      </c>
      <c r="T269" s="142"/>
      <c r="U269" s="142"/>
      <c r="V269" s="142"/>
      <c r="W269" s="142"/>
      <c r="X269" s="142"/>
      <c r="Y269" s="142"/>
      <c r="Z269" s="142"/>
      <c r="AA269" s="142" t="s">
        <v>20</v>
      </c>
      <c r="AB269" s="142"/>
      <c r="AC269" s="142"/>
      <c r="AD269" s="142"/>
      <c r="AE269" s="142"/>
      <c r="AF269" s="142"/>
      <c r="AG269" s="142"/>
      <c r="AH269" s="142"/>
      <c r="AI269" s="142"/>
      <c r="AJ269" s="142"/>
      <c r="AK269" s="142"/>
      <c r="AL269" s="142"/>
      <c r="AM269" s="142"/>
      <c r="AN269" s="142"/>
      <c r="AO269" s="142"/>
      <c r="AP269" s="142"/>
      <c r="AQ269" s="142"/>
      <c r="AR269" s="142"/>
      <c r="AS269" s="142"/>
      <c r="AT269" s="142"/>
      <c r="AU269" s="142"/>
      <c r="AV269" s="142"/>
      <c r="AW269" s="142"/>
      <c r="AX269" s="142"/>
      <c r="AY269" s="142"/>
      <c r="AZ269" s="142"/>
      <c r="BA269" s="142"/>
      <c r="BB269" s="142"/>
      <c r="BC269" s="142"/>
      <c r="BD269" s="142"/>
      <c r="BE269" s="142"/>
    </row>
    <row r="270" spans="1:57" x14ac:dyDescent="0.25">
      <c r="A270" s="107" t="s">
        <v>1804</v>
      </c>
      <c r="B270" s="107" t="s">
        <v>1804</v>
      </c>
      <c r="C270" s="107" t="s">
        <v>1804</v>
      </c>
      <c r="D270" s="107"/>
      <c r="E270" s="107"/>
      <c r="F270" s="108">
        <v>750</v>
      </c>
      <c r="G270" s="109" t="s">
        <v>1805</v>
      </c>
      <c r="H270" s="110">
        <v>1</v>
      </c>
      <c r="I270" s="111"/>
      <c r="J270" s="111"/>
      <c r="K270" s="111">
        <v>45</v>
      </c>
      <c r="L270" s="112">
        <v>0</v>
      </c>
      <c r="M270" s="140" t="s">
        <v>1511</v>
      </c>
      <c r="N270" s="141"/>
      <c r="O270" s="141" t="s">
        <v>1629</v>
      </c>
      <c r="P270" s="113" t="s">
        <v>1602</v>
      </c>
      <c r="Q270" s="138" t="str">
        <f>_DL_BM</f>
        <v>CKOT</v>
      </c>
      <c r="R270" s="138" t="str">
        <f>_DL_Khoa</f>
        <v>KCK</v>
      </c>
      <c r="S270" s="106" t="str">
        <f t="shared" si="5"/>
        <v>KCK-CKOT</v>
      </c>
      <c r="T270" s="142"/>
      <c r="U270" s="142"/>
      <c r="V270" s="142"/>
      <c r="W270" s="142"/>
      <c r="X270" s="142"/>
      <c r="Y270" s="142"/>
      <c r="Z270" s="142"/>
      <c r="AA270" s="142" t="s">
        <v>20</v>
      </c>
      <c r="AB270" s="142"/>
      <c r="AC270" s="142"/>
      <c r="AD270" s="142"/>
      <c r="AE270" s="142"/>
      <c r="AF270" s="142"/>
      <c r="AG270" s="142"/>
      <c r="AH270" s="142"/>
      <c r="AI270" s="142"/>
      <c r="AJ270" s="142"/>
      <c r="AK270" s="142"/>
      <c r="AL270" s="142"/>
      <c r="AM270" s="142"/>
      <c r="AN270" s="142"/>
      <c r="AO270" s="142"/>
      <c r="AP270" s="142"/>
      <c r="AQ270" s="142"/>
      <c r="AR270" s="142"/>
      <c r="AS270" s="142"/>
      <c r="AT270" s="142"/>
      <c r="AU270" s="142"/>
      <c r="AV270" s="142"/>
      <c r="AW270" s="142"/>
      <c r="AX270" s="142"/>
      <c r="AY270" s="142"/>
      <c r="AZ270" s="142"/>
      <c r="BA270" s="142"/>
      <c r="BB270" s="142"/>
      <c r="BC270" s="142"/>
      <c r="BD270" s="142"/>
      <c r="BE270" s="142"/>
    </row>
    <row r="271" spans="1:57" x14ac:dyDescent="0.25">
      <c r="A271" s="107" t="s">
        <v>1455</v>
      </c>
      <c r="B271" s="107" t="s">
        <v>1455</v>
      </c>
      <c r="C271" s="107" t="s">
        <v>1455</v>
      </c>
      <c r="D271" s="107"/>
      <c r="E271" s="107"/>
      <c r="F271" s="108">
        <v>719</v>
      </c>
      <c r="G271" s="109" t="s">
        <v>1444</v>
      </c>
      <c r="H271" s="110">
        <v>8</v>
      </c>
      <c r="I271" s="111"/>
      <c r="J271" s="111"/>
      <c r="K271" s="111">
        <v>480</v>
      </c>
      <c r="L271" s="112">
        <v>0</v>
      </c>
      <c r="M271" s="140" t="s">
        <v>1511</v>
      </c>
      <c r="N271" s="141"/>
      <c r="O271" s="141" t="s">
        <v>1629</v>
      </c>
      <c r="P271" s="113" t="s">
        <v>1602</v>
      </c>
      <c r="Q271" s="138" t="str">
        <f>_DL_BM</f>
        <v>CKOT</v>
      </c>
      <c r="R271" s="138" t="str">
        <f>_DL_Khoa</f>
        <v>KCK</v>
      </c>
      <c r="S271" s="106" t="str">
        <f t="shared" si="5"/>
        <v>KCK-CKOT</v>
      </c>
      <c r="T271" s="142"/>
      <c r="U271" s="142"/>
      <c r="V271" s="142"/>
      <c r="W271" s="142"/>
      <c r="X271" s="142"/>
      <c r="Y271" s="142"/>
      <c r="Z271" s="142"/>
      <c r="AA271" s="142" t="s">
        <v>20</v>
      </c>
      <c r="AB271" s="142"/>
      <c r="AC271" s="142"/>
      <c r="AD271" s="142"/>
      <c r="AE271" s="142"/>
      <c r="AF271" s="142"/>
      <c r="AG271" s="142"/>
      <c r="AH271" s="142"/>
      <c r="AI271" s="142"/>
      <c r="AJ271" s="142"/>
      <c r="AK271" s="142"/>
      <c r="AL271" s="142"/>
      <c r="AM271" s="142"/>
      <c r="AN271" s="142"/>
      <c r="AO271" s="142"/>
      <c r="AP271" s="142"/>
      <c r="AQ271" s="142"/>
      <c r="AR271" s="142"/>
      <c r="AS271" s="142"/>
      <c r="AT271" s="142"/>
      <c r="AU271" s="142"/>
      <c r="AV271" s="142"/>
      <c r="AW271" s="142"/>
      <c r="AX271" s="142"/>
      <c r="AY271" s="142"/>
      <c r="AZ271" s="142"/>
      <c r="BA271" s="142"/>
      <c r="BB271" s="142"/>
      <c r="BC271" s="142"/>
      <c r="BD271" s="142"/>
      <c r="BE271" s="142"/>
    </row>
    <row r="272" spans="1:57" x14ac:dyDescent="0.25">
      <c r="A272" s="107"/>
      <c r="B272" s="107"/>
      <c r="C272" s="107"/>
      <c r="D272" s="107" t="s">
        <v>1456</v>
      </c>
      <c r="E272" s="107"/>
      <c r="F272" s="108">
        <v>720</v>
      </c>
      <c r="G272" s="109" t="s">
        <v>1444</v>
      </c>
      <c r="H272" s="110">
        <v>4</v>
      </c>
      <c r="I272" s="111"/>
      <c r="J272" s="111"/>
      <c r="K272" s="111">
        <v>240</v>
      </c>
      <c r="L272" s="112">
        <v>0</v>
      </c>
      <c r="M272" s="140" t="s">
        <v>1511</v>
      </c>
      <c r="N272" s="141"/>
      <c r="O272" s="141" t="s">
        <v>1629</v>
      </c>
      <c r="P272" s="113" t="s">
        <v>1602</v>
      </c>
      <c r="Q272" s="138" t="str">
        <f>_DL_BM</f>
        <v>CKOT</v>
      </c>
      <c r="R272" s="138" t="str">
        <f>_DL_Khoa</f>
        <v>KCK</v>
      </c>
      <c r="S272" s="106" t="str">
        <f t="shared" si="5"/>
        <v>KCK-CKOT</v>
      </c>
      <c r="T272" s="142"/>
      <c r="U272" s="142"/>
      <c r="V272" s="142"/>
      <c r="W272" s="142"/>
      <c r="X272" s="142"/>
      <c r="Y272" s="142"/>
      <c r="Z272" s="142"/>
      <c r="AA272" s="142"/>
      <c r="AB272" s="142"/>
      <c r="AC272" s="142"/>
      <c r="AD272" s="142"/>
      <c r="AE272" s="142"/>
      <c r="AF272" s="142"/>
      <c r="AG272" s="142"/>
      <c r="AH272" s="142"/>
      <c r="AI272" s="142"/>
      <c r="AJ272" s="142"/>
      <c r="AK272" s="142"/>
      <c r="AL272" s="142"/>
      <c r="AM272" s="142"/>
      <c r="AN272" s="142"/>
      <c r="AO272" s="142"/>
      <c r="AP272" s="142"/>
      <c r="AQ272" s="142"/>
      <c r="AR272" s="142"/>
      <c r="AS272" s="142"/>
      <c r="AT272" s="142" t="s">
        <v>20</v>
      </c>
      <c r="AU272" s="142"/>
      <c r="AV272" s="142"/>
      <c r="AW272" s="142"/>
      <c r="AX272" s="142"/>
      <c r="AY272" s="142"/>
      <c r="AZ272" s="142"/>
      <c r="BA272" s="142"/>
      <c r="BB272" s="142"/>
      <c r="BC272" s="142"/>
      <c r="BD272" s="142"/>
      <c r="BE272" s="142"/>
    </row>
    <row r="273" spans="1:57" x14ac:dyDescent="0.25">
      <c r="A273" s="107" t="s">
        <v>1906</v>
      </c>
      <c r="B273" s="107"/>
      <c r="C273" s="107"/>
      <c r="D273" s="107"/>
      <c r="E273" s="107"/>
      <c r="F273" s="108">
        <v>837</v>
      </c>
      <c r="G273" s="109" t="s">
        <v>1907</v>
      </c>
      <c r="H273" s="110">
        <v>2</v>
      </c>
      <c r="I273" s="111">
        <v>30</v>
      </c>
      <c r="J273" s="111"/>
      <c r="K273" s="111"/>
      <c r="L273" s="112">
        <v>0</v>
      </c>
      <c r="M273" s="143"/>
      <c r="N273" s="141"/>
      <c r="O273" s="141" t="s">
        <v>1629</v>
      </c>
      <c r="P273" s="113" t="s">
        <v>1602</v>
      </c>
      <c r="Q273" s="138" t="str">
        <f>_DL_BM</f>
        <v>CKOT</v>
      </c>
      <c r="R273" s="138" t="str">
        <f>_DL_Khoa</f>
        <v>KCK</v>
      </c>
      <c r="S273" s="106" t="str">
        <f t="shared" si="5"/>
        <v>KCK-CKOT</v>
      </c>
      <c r="T273" s="142"/>
      <c r="U273" s="142"/>
      <c r="V273" s="142"/>
      <c r="W273" s="142"/>
      <c r="X273" s="142"/>
      <c r="Y273" s="142"/>
      <c r="Z273" s="142"/>
      <c r="AA273" s="142"/>
      <c r="AB273" s="142"/>
      <c r="AC273" s="142"/>
      <c r="AD273" s="142"/>
      <c r="AE273" s="142"/>
      <c r="AF273" s="142"/>
      <c r="AG273" s="142"/>
      <c r="AH273" s="142"/>
      <c r="AI273" s="142"/>
      <c r="AJ273" s="142"/>
      <c r="AK273" s="142"/>
      <c r="AL273" s="142"/>
      <c r="AM273" s="142"/>
      <c r="AN273" s="142"/>
      <c r="AO273" s="142"/>
      <c r="AP273" s="142"/>
      <c r="AQ273" s="142"/>
      <c r="AR273" s="142"/>
      <c r="AS273" s="142"/>
      <c r="AT273" s="142"/>
      <c r="AU273" s="142"/>
      <c r="AV273" s="142"/>
      <c r="AW273" s="142"/>
      <c r="AX273" s="142"/>
      <c r="AY273" s="142"/>
      <c r="AZ273" s="142"/>
      <c r="BA273" s="142"/>
      <c r="BB273" s="142"/>
      <c r="BC273" s="142"/>
      <c r="BD273" s="142"/>
      <c r="BE273" s="142"/>
    </row>
    <row r="274" spans="1:57" x14ac:dyDescent="0.25">
      <c r="A274" s="107" t="s">
        <v>1147</v>
      </c>
      <c r="B274" s="107"/>
      <c r="C274" s="107"/>
      <c r="D274" s="107" t="s">
        <v>1148</v>
      </c>
      <c r="E274" s="107"/>
      <c r="F274" s="108">
        <v>579</v>
      </c>
      <c r="G274" s="109" t="s">
        <v>1149</v>
      </c>
      <c r="H274" s="110">
        <v>2</v>
      </c>
      <c r="I274" s="111">
        <v>30</v>
      </c>
      <c r="J274" s="111"/>
      <c r="K274" s="111"/>
      <c r="L274" s="112">
        <v>0</v>
      </c>
      <c r="M274" s="143" t="s">
        <v>1484</v>
      </c>
      <c r="N274" s="141">
        <v>60</v>
      </c>
      <c r="O274" s="141" t="s">
        <v>1629</v>
      </c>
      <c r="P274" s="113" t="s">
        <v>1602</v>
      </c>
      <c r="Q274" s="138" t="str">
        <f>_DL_BM</f>
        <v>CKOT</v>
      </c>
      <c r="R274" s="138" t="str">
        <f>_DL_Khoa</f>
        <v>KCK</v>
      </c>
      <c r="S274" s="106" t="str">
        <f t="shared" si="5"/>
        <v>KCK-CKOT</v>
      </c>
      <c r="T274" s="142"/>
      <c r="U274" s="142"/>
      <c r="V274" s="142"/>
      <c r="W274" s="142"/>
      <c r="X274" s="142"/>
      <c r="Y274" s="142"/>
      <c r="Z274" s="142"/>
      <c r="AA274" s="142" t="s">
        <v>21</v>
      </c>
      <c r="AB274" s="142"/>
      <c r="AC274" s="142"/>
      <c r="AD274" s="142"/>
      <c r="AE274" s="142"/>
      <c r="AF274" s="142"/>
      <c r="AG274" s="142"/>
      <c r="AH274" s="142"/>
      <c r="AI274" s="142"/>
      <c r="AJ274" s="142"/>
      <c r="AK274" s="142"/>
      <c r="AL274" s="142"/>
      <c r="AM274" s="142"/>
      <c r="AN274" s="142"/>
      <c r="AO274" s="142"/>
      <c r="AP274" s="142"/>
      <c r="AQ274" s="142"/>
      <c r="AR274" s="142"/>
      <c r="AS274" s="142"/>
      <c r="AT274" s="142" t="s">
        <v>21</v>
      </c>
      <c r="AU274" s="142"/>
      <c r="AV274" s="142"/>
      <c r="AW274" s="142"/>
      <c r="AX274" s="142"/>
      <c r="AY274" s="142"/>
      <c r="AZ274" s="142"/>
      <c r="BA274" s="142"/>
      <c r="BB274" s="142"/>
      <c r="BC274" s="142"/>
      <c r="BD274" s="142"/>
      <c r="BE274" s="142"/>
    </row>
    <row r="275" spans="1:57" x14ac:dyDescent="0.25">
      <c r="A275" s="107" t="s">
        <v>1159</v>
      </c>
      <c r="B275" s="107"/>
      <c r="C275" s="107"/>
      <c r="D275" s="107" t="s">
        <v>1160</v>
      </c>
      <c r="E275" s="107"/>
      <c r="F275" s="108">
        <v>583</v>
      </c>
      <c r="G275" s="109" t="s">
        <v>1161</v>
      </c>
      <c r="H275" s="110">
        <v>2</v>
      </c>
      <c r="I275" s="111">
        <v>30</v>
      </c>
      <c r="J275" s="111"/>
      <c r="K275" s="111"/>
      <c r="L275" s="112">
        <v>0</v>
      </c>
      <c r="M275" s="143"/>
      <c r="N275" s="141"/>
      <c r="O275" s="141" t="s">
        <v>1629</v>
      </c>
      <c r="P275" s="113" t="s">
        <v>1602</v>
      </c>
      <c r="Q275" s="138" t="str">
        <f>_DL_BM</f>
        <v>CKOT</v>
      </c>
      <c r="R275" s="138" t="str">
        <f>_DL_Khoa</f>
        <v>KCK</v>
      </c>
      <c r="S275" s="106" t="str">
        <f t="shared" si="5"/>
        <v>KCK-CKOT</v>
      </c>
      <c r="T275" s="142"/>
      <c r="U275" s="142"/>
      <c r="V275" s="142"/>
      <c r="W275" s="142"/>
      <c r="X275" s="142"/>
      <c r="Y275" s="142"/>
      <c r="Z275" s="142"/>
      <c r="AA275" s="142" t="s">
        <v>21</v>
      </c>
      <c r="AB275" s="142"/>
      <c r="AC275" s="142"/>
      <c r="AD275" s="142"/>
      <c r="AE275" s="142"/>
      <c r="AF275" s="142"/>
      <c r="AG275" s="142"/>
      <c r="AH275" s="142"/>
      <c r="AI275" s="142"/>
      <c r="AJ275" s="142"/>
      <c r="AK275" s="142"/>
      <c r="AL275" s="142"/>
      <c r="AM275" s="142"/>
      <c r="AN275" s="142"/>
      <c r="AO275" s="142"/>
      <c r="AP275" s="142"/>
      <c r="AQ275" s="142"/>
      <c r="AR275" s="142"/>
      <c r="AS275" s="142"/>
      <c r="AT275" s="142" t="s">
        <v>21</v>
      </c>
      <c r="AU275" s="142"/>
      <c r="AV275" s="142"/>
      <c r="AW275" s="142"/>
      <c r="AX275" s="142"/>
      <c r="AY275" s="142"/>
      <c r="AZ275" s="142"/>
      <c r="BA275" s="142"/>
      <c r="BB275" s="142"/>
      <c r="BC275" s="142"/>
      <c r="BD275" s="142"/>
      <c r="BE275" s="142"/>
    </row>
    <row r="276" spans="1:57" x14ac:dyDescent="0.25">
      <c r="A276" s="107" t="s">
        <v>1162</v>
      </c>
      <c r="B276" s="107"/>
      <c r="C276" s="107"/>
      <c r="D276" s="107" t="s">
        <v>1163</v>
      </c>
      <c r="E276" s="107"/>
      <c r="F276" s="108">
        <v>584</v>
      </c>
      <c r="G276" s="109" t="s">
        <v>1164</v>
      </c>
      <c r="H276" s="110">
        <v>2</v>
      </c>
      <c r="I276" s="111">
        <v>30</v>
      </c>
      <c r="J276" s="111"/>
      <c r="K276" s="111"/>
      <c r="L276" s="112">
        <v>0</v>
      </c>
      <c r="M276" s="143"/>
      <c r="N276" s="141"/>
      <c r="O276" s="141" t="s">
        <v>1629</v>
      </c>
      <c r="P276" s="113" t="s">
        <v>1602</v>
      </c>
      <c r="Q276" s="138" t="str">
        <f>_DL_BM</f>
        <v>CKOT</v>
      </c>
      <c r="R276" s="138" t="str">
        <f>_DL_Khoa</f>
        <v>KCK</v>
      </c>
      <c r="S276" s="106" t="str">
        <f t="shared" si="5"/>
        <v>KCK-CKOT</v>
      </c>
      <c r="T276" s="142"/>
      <c r="U276" s="142"/>
      <c r="V276" s="142"/>
      <c r="W276" s="142"/>
      <c r="X276" s="142"/>
      <c r="Y276" s="142"/>
      <c r="Z276" s="142"/>
      <c r="AA276" s="142" t="s">
        <v>21</v>
      </c>
      <c r="AB276" s="142"/>
      <c r="AC276" s="142"/>
      <c r="AD276" s="142"/>
      <c r="AE276" s="142"/>
      <c r="AF276" s="142"/>
      <c r="AG276" s="142"/>
      <c r="AH276" s="142"/>
      <c r="AI276" s="142"/>
      <c r="AJ276" s="142"/>
      <c r="AK276" s="142"/>
      <c r="AL276" s="142"/>
      <c r="AM276" s="142"/>
      <c r="AN276" s="142"/>
      <c r="AO276" s="142"/>
      <c r="AP276" s="142"/>
      <c r="AQ276" s="142"/>
      <c r="AR276" s="142"/>
      <c r="AS276" s="142"/>
      <c r="AT276" s="142" t="s">
        <v>21</v>
      </c>
      <c r="AU276" s="142"/>
      <c r="AV276" s="142"/>
      <c r="AW276" s="142"/>
      <c r="AX276" s="142"/>
      <c r="AY276" s="142"/>
      <c r="AZ276" s="142"/>
      <c r="BA276" s="142"/>
      <c r="BB276" s="142"/>
      <c r="BC276" s="142"/>
      <c r="BD276" s="142"/>
      <c r="BE276" s="142"/>
    </row>
    <row r="277" spans="1:57" x14ac:dyDescent="0.25">
      <c r="A277" s="107" t="s">
        <v>1156</v>
      </c>
      <c r="B277" s="107"/>
      <c r="C277" s="107"/>
      <c r="D277" s="107" t="s">
        <v>1157</v>
      </c>
      <c r="E277" s="107"/>
      <c r="F277" s="108">
        <v>582</v>
      </c>
      <c r="G277" s="109" t="s">
        <v>1158</v>
      </c>
      <c r="H277" s="110">
        <v>2</v>
      </c>
      <c r="I277" s="111">
        <v>30</v>
      </c>
      <c r="J277" s="111"/>
      <c r="K277" s="111"/>
      <c r="L277" s="112">
        <v>0</v>
      </c>
      <c r="M277" s="143"/>
      <c r="N277" s="141"/>
      <c r="O277" s="141" t="s">
        <v>1629</v>
      </c>
      <c r="P277" s="113" t="s">
        <v>1602</v>
      </c>
      <c r="Q277" s="138" t="str">
        <f>_DL_BM</f>
        <v>CKOT</v>
      </c>
      <c r="R277" s="138" t="str">
        <f>_DL_Khoa</f>
        <v>KCK</v>
      </c>
      <c r="S277" s="106" t="str">
        <f t="shared" si="5"/>
        <v>KCK-CKOT</v>
      </c>
      <c r="T277" s="142"/>
      <c r="U277" s="142"/>
      <c r="V277" s="142"/>
      <c r="W277" s="142"/>
      <c r="X277" s="142"/>
      <c r="Y277" s="142"/>
      <c r="Z277" s="142"/>
      <c r="AA277" s="142" t="s">
        <v>21</v>
      </c>
      <c r="AB277" s="142"/>
      <c r="AC277" s="142"/>
      <c r="AD277" s="142"/>
      <c r="AE277" s="142"/>
      <c r="AF277" s="142"/>
      <c r="AG277" s="142"/>
      <c r="AH277" s="142"/>
      <c r="AI277" s="142"/>
      <c r="AJ277" s="142"/>
      <c r="AK277" s="142"/>
      <c r="AL277" s="142"/>
      <c r="AM277" s="142"/>
      <c r="AN277" s="142"/>
      <c r="AO277" s="142"/>
      <c r="AP277" s="142"/>
      <c r="AQ277" s="142"/>
      <c r="AR277" s="142"/>
      <c r="AS277" s="142"/>
      <c r="AT277" s="142" t="s">
        <v>21</v>
      </c>
      <c r="AU277" s="142"/>
      <c r="AV277" s="142"/>
      <c r="AW277" s="142"/>
      <c r="AX277" s="142"/>
      <c r="AY277" s="142"/>
      <c r="AZ277" s="142"/>
      <c r="BA277" s="142"/>
      <c r="BB277" s="142"/>
      <c r="BC277" s="142"/>
      <c r="BD277" s="142"/>
      <c r="BE277" s="142"/>
    </row>
    <row r="278" spans="1:57" x14ac:dyDescent="0.25">
      <c r="A278" s="107" t="s">
        <v>1165</v>
      </c>
      <c r="B278" s="107"/>
      <c r="C278" s="107"/>
      <c r="D278" s="107" t="s">
        <v>1166</v>
      </c>
      <c r="E278" s="107"/>
      <c r="F278" s="108">
        <v>585</v>
      </c>
      <c r="G278" s="109" t="s">
        <v>1167</v>
      </c>
      <c r="H278" s="110">
        <v>2</v>
      </c>
      <c r="I278" s="111">
        <v>30</v>
      </c>
      <c r="J278" s="111"/>
      <c r="K278" s="111"/>
      <c r="L278" s="112">
        <v>0</v>
      </c>
      <c r="M278" s="143"/>
      <c r="N278" s="141"/>
      <c r="O278" s="141" t="s">
        <v>1629</v>
      </c>
      <c r="P278" s="113" t="s">
        <v>1602</v>
      </c>
      <c r="Q278" s="138" t="str">
        <f>_DL_BM</f>
        <v>CKOT</v>
      </c>
      <c r="R278" s="138" t="str">
        <f>_DL_Khoa</f>
        <v>KCK</v>
      </c>
      <c r="S278" s="106" t="str">
        <f t="shared" si="5"/>
        <v>KCK-CKOT</v>
      </c>
      <c r="T278" s="142"/>
      <c r="U278" s="142"/>
      <c r="V278" s="142"/>
      <c r="W278" s="142"/>
      <c r="X278" s="142"/>
      <c r="Y278" s="142"/>
      <c r="Z278" s="142"/>
      <c r="AA278" s="142" t="s">
        <v>21</v>
      </c>
      <c r="AB278" s="142"/>
      <c r="AC278" s="142"/>
      <c r="AD278" s="142"/>
      <c r="AE278" s="142"/>
      <c r="AF278" s="142"/>
      <c r="AG278" s="142"/>
      <c r="AH278" s="142"/>
      <c r="AI278" s="142"/>
      <c r="AJ278" s="142"/>
      <c r="AK278" s="142"/>
      <c r="AL278" s="142"/>
      <c r="AM278" s="142"/>
      <c r="AN278" s="142"/>
      <c r="AO278" s="142"/>
      <c r="AP278" s="142"/>
      <c r="AQ278" s="142"/>
      <c r="AR278" s="142"/>
      <c r="AS278" s="142"/>
      <c r="AT278" s="142" t="s">
        <v>21</v>
      </c>
      <c r="AU278" s="142"/>
      <c r="AV278" s="142"/>
      <c r="AW278" s="142"/>
      <c r="AX278" s="142"/>
      <c r="AY278" s="142"/>
      <c r="AZ278" s="142"/>
      <c r="BA278" s="142"/>
      <c r="BB278" s="142"/>
      <c r="BC278" s="142"/>
      <c r="BD278" s="142"/>
      <c r="BE278" s="142"/>
    </row>
    <row r="279" spans="1:57" x14ac:dyDescent="0.25">
      <c r="A279" s="107" t="s">
        <v>719</v>
      </c>
      <c r="B279" s="107"/>
      <c r="C279" s="107"/>
      <c r="D279" s="107"/>
      <c r="E279" s="107"/>
      <c r="F279" s="108">
        <v>372</v>
      </c>
      <c r="G279" s="109" t="s">
        <v>720</v>
      </c>
      <c r="H279" s="110">
        <v>4</v>
      </c>
      <c r="I279" s="111">
        <v>60</v>
      </c>
      <c r="J279" s="111"/>
      <c r="K279" s="111"/>
      <c r="L279" s="112">
        <v>0</v>
      </c>
      <c r="M279" s="143" t="s">
        <v>1484</v>
      </c>
      <c r="N279" s="141">
        <v>90</v>
      </c>
      <c r="O279" s="141" t="s">
        <v>1629</v>
      </c>
      <c r="P279" s="113" t="s">
        <v>1602</v>
      </c>
      <c r="Q279" s="138" t="str">
        <f>_DL_BM</f>
        <v>CKOT</v>
      </c>
      <c r="R279" s="138" t="str">
        <f>_DL_Khoa</f>
        <v>KCK</v>
      </c>
      <c r="S279" s="106" t="str">
        <f t="shared" si="5"/>
        <v>KCK-CKOT</v>
      </c>
      <c r="T279" s="142"/>
      <c r="U279" s="142"/>
      <c r="V279" s="142"/>
      <c r="W279" s="142"/>
      <c r="X279" s="142"/>
      <c r="Y279" s="142"/>
      <c r="Z279" s="142"/>
      <c r="AA279" s="142" t="s">
        <v>20</v>
      </c>
      <c r="AB279" s="142"/>
      <c r="AC279" s="142"/>
      <c r="AD279" s="142"/>
      <c r="AE279" s="142"/>
      <c r="AF279" s="142"/>
      <c r="AG279" s="142"/>
      <c r="AH279" s="142"/>
      <c r="AI279" s="142"/>
      <c r="AJ279" s="142"/>
      <c r="AK279" s="142"/>
      <c r="AL279" s="142"/>
      <c r="AM279" s="142"/>
      <c r="AN279" s="142"/>
      <c r="AO279" s="142"/>
      <c r="AP279" s="142"/>
      <c r="AQ279" s="142"/>
      <c r="AR279" s="142"/>
      <c r="AS279" s="142"/>
      <c r="AT279" s="142"/>
      <c r="AU279" s="142"/>
      <c r="AV279" s="142"/>
      <c r="AW279" s="142"/>
      <c r="AX279" s="142"/>
      <c r="AY279" s="142"/>
      <c r="AZ279" s="142"/>
      <c r="BA279" s="142"/>
      <c r="BB279" s="142"/>
      <c r="BC279" s="142"/>
      <c r="BD279" s="142"/>
      <c r="BE279" s="142"/>
    </row>
    <row r="280" spans="1:57" x14ac:dyDescent="0.25">
      <c r="A280" s="107"/>
      <c r="B280" s="107" t="s">
        <v>721</v>
      </c>
      <c r="C280" s="107" t="s">
        <v>1711</v>
      </c>
      <c r="D280" s="107"/>
      <c r="E280" s="107"/>
      <c r="F280" s="108">
        <v>373</v>
      </c>
      <c r="G280" s="109" t="s">
        <v>720</v>
      </c>
      <c r="H280" s="110">
        <v>2</v>
      </c>
      <c r="I280" s="111">
        <v>30</v>
      </c>
      <c r="J280" s="111"/>
      <c r="K280" s="111"/>
      <c r="L280" s="112">
        <v>0</v>
      </c>
      <c r="M280" s="143" t="s">
        <v>1484</v>
      </c>
      <c r="N280" s="141">
        <v>90</v>
      </c>
      <c r="O280" s="141" t="s">
        <v>1629</v>
      </c>
      <c r="P280" s="113" t="s">
        <v>1602</v>
      </c>
      <c r="Q280" s="138" t="str">
        <f>_DL_BM</f>
        <v>CKOT</v>
      </c>
      <c r="R280" s="138" t="str">
        <f>_DL_Khoa</f>
        <v>KCK</v>
      </c>
      <c r="S280" s="106" t="str">
        <f t="shared" si="5"/>
        <v>KCK-CKOT</v>
      </c>
      <c r="T280" s="142"/>
      <c r="U280" s="142"/>
      <c r="V280" s="142"/>
      <c r="W280" s="142"/>
      <c r="X280" s="142"/>
      <c r="Y280" s="142"/>
      <c r="Z280" s="142"/>
      <c r="AA280" s="142"/>
      <c r="AB280" s="142"/>
      <c r="AC280" s="142"/>
      <c r="AD280" s="142"/>
      <c r="AE280" s="142"/>
      <c r="AF280" s="142"/>
      <c r="AG280" s="142"/>
      <c r="AH280" s="142"/>
      <c r="AI280" s="142"/>
      <c r="AJ280" s="142"/>
      <c r="AK280" s="142"/>
      <c r="AL280" s="142"/>
      <c r="AM280" s="142"/>
      <c r="AN280" s="142"/>
      <c r="AO280" s="142"/>
      <c r="AP280" s="142"/>
      <c r="AQ280" s="142"/>
      <c r="AR280" s="142"/>
      <c r="AS280" s="142"/>
      <c r="AT280" s="142"/>
      <c r="AU280" s="142"/>
      <c r="AV280" s="142"/>
      <c r="AW280" s="142"/>
      <c r="AX280" s="142"/>
      <c r="AY280" s="142"/>
      <c r="AZ280" s="142"/>
      <c r="BA280" s="142"/>
      <c r="BB280" s="142"/>
      <c r="BC280" s="142"/>
      <c r="BD280" s="142"/>
      <c r="BE280" s="142"/>
    </row>
    <row r="281" spans="1:57" x14ac:dyDescent="0.25">
      <c r="A281" s="107"/>
      <c r="B281" s="107"/>
      <c r="C281" s="107"/>
      <c r="D281" s="107" t="s">
        <v>722</v>
      </c>
      <c r="E281" s="107"/>
      <c r="F281" s="108">
        <v>374</v>
      </c>
      <c r="G281" s="109" t="s">
        <v>720</v>
      </c>
      <c r="H281" s="110">
        <v>3</v>
      </c>
      <c r="I281" s="111">
        <v>30</v>
      </c>
      <c r="J281" s="111">
        <v>30</v>
      </c>
      <c r="K281" s="111"/>
      <c r="L281" s="112">
        <v>0</v>
      </c>
      <c r="M281" s="143" t="s">
        <v>1484</v>
      </c>
      <c r="N281" s="141">
        <v>90</v>
      </c>
      <c r="O281" s="141" t="s">
        <v>1629</v>
      </c>
      <c r="P281" s="113" t="s">
        <v>1602</v>
      </c>
      <c r="Q281" s="138" t="str">
        <f>_DL_BM</f>
        <v>CKOT</v>
      </c>
      <c r="R281" s="138" t="str">
        <f>_DL_Khoa</f>
        <v>KCK</v>
      </c>
      <c r="S281" s="106" t="str">
        <f t="shared" si="5"/>
        <v>KCK-CKOT</v>
      </c>
      <c r="T281" s="142"/>
      <c r="U281" s="142"/>
      <c r="V281" s="142"/>
      <c r="W281" s="142"/>
      <c r="X281" s="142"/>
      <c r="Y281" s="142"/>
      <c r="Z281" s="142"/>
      <c r="AA281" s="142"/>
      <c r="AB281" s="142"/>
      <c r="AC281" s="142"/>
      <c r="AD281" s="142"/>
      <c r="AE281" s="142"/>
      <c r="AF281" s="142"/>
      <c r="AG281" s="142"/>
      <c r="AH281" s="142"/>
      <c r="AI281" s="142"/>
      <c r="AJ281" s="142"/>
      <c r="AK281" s="142"/>
      <c r="AL281" s="142"/>
      <c r="AM281" s="142"/>
      <c r="AN281" s="142"/>
      <c r="AO281" s="142"/>
      <c r="AP281" s="142"/>
      <c r="AQ281" s="142"/>
      <c r="AR281" s="142"/>
      <c r="AS281" s="142"/>
      <c r="AT281" s="142" t="s">
        <v>20</v>
      </c>
      <c r="AU281" s="142"/>
      <c r="AV281" s="142"/>
      <c r="AW281" s="142"/>
      <c r="AX281" s="142"/>
      <c r="AY281" s="142"/>
      <c r="AZ281" s="142"/>
      <c r="BA281" s="142"/>
      <c r="BB281" s="142"/>
      <c r="BC281" s="142"/>
      <c r="BD281" s="142"/>
      <c r="BE281" s="142"/>
    </row>
    <row r="282" spans="1:57" x14ac:dyDescent="0.25">
      <c r="A282" s="107" t="s">
        <v>1825</v>
      </c>
      <c r="B282" s="107"/>
      <c r="C282" s="107"/>
      <c r="D282" s="107" t="s">
        <v>1826</v>
      </c>
      <c r="E282" s="107"/>
      <c r="F282" s="108">
        <v>787</v>
      </c>
      <c r="G282" s="109" t="s">
        <v>1827</v>
      </c>
      <c r="H282" s="110">
        <v>2</v>
      </c>
      <c r="I282" s="111">
        <v>30</v>
      </c>
      <c r="J282" s="111"/>
      <c r="K282" s="111"/>
      <c r="L282" s="112">
        <v>0</v>
      </c>
      <c r="M282" s="143"/>
      <c r="N282" s="141"/>
      <c r="O282" s="141" t="s">
        <v>1629</v>
      </c>
      <c r="P282" s="113" t="s">
        <v>1602</v>
      </c>
      <c r="Q282" s="138" t="str">
        <f>_DL_BM</f>
        <v>CKOT</v>
      </c>
      <c r="R282" s="138" t="str">
        <f>_DL_Khoa</f>
        <v>KCK</v>
      </c>
      <c r="S282" s="106" t="str">
        <f t="shared" si="5"/>
        <v>KCK-CKOT</v>
      </c>
      <c r="T282" s="142"/>
      <c r="U282" s="142"/>
      <c r="V282" s="142"/>
      <c r="W282" s="142"/>
      <c r="X282" s="142"/>
      <c r="Y282" s="142"/>
      <c r="Z282" s="142"/>
      <c r="AA282" s="142"/>
      <c r="AB282" s="142"/>
      <c r="AC282" s="142"/>
      <c r="AD282" s="142"/>
      <c r="AE282" s="142"/>
      <c r="AF282" s="142"/>
      <c r="AG282" s="142"/>
      <c r="AH282" s="142"/>
      <c r="AI282" s="142"/>
      <c r="AJ282" s="142" t="s">
        <v>20</v>
      </c>
      <c r="AK282" s="142"/>
      <c r="AL282" s="142"/>
      <c r="AM282" s="142"/>
      <c r="AN282" s="142"/>
      <c r="AO282" s="142"/>
      <c r="AP282" s="142"/>
      <c r="AQ282" s="142"/>
      <c r="AR282" s="142"/>
      <c r="AS282" s="142"/>
      <c r="AT282" s="142"/>
      <c r="AU282" s="142"/>
      <c r="AV282" s="142"/>
      <c r="AW282" s="142"/>
      <c r="AX282" s="142"/>
      <c r="AY282" s="142"/>
      <c r="AZ282" s="142"/>
      <c r="BA282" s="142"/>
      <c r="BB282" s="142"/>
      <c r="BC282" s="142" t="s">
        <v>20</v>
      </c>
      <c r="BD282" s="142"/>
      <c r="BE282" s="142"/>
    </row>
    <row r="283" spans="1:57" x14ac:dyDescent="0.25">
      <c r="A283" s="107" t="s">
        <v>252</v>
      </c>
      <c r="B283" s="107"/>
      <c r="C283" s="107"/>
      <c r="D283" s="107"/>
      <c r="E283" s="107"/>
      <c r="F283" s="108">
        <v>116</v>
      </c>
      <c r="G283" s="109" t="s">
        <v>254</v>
      </c>
      <c r="H283" s="110">
        <v>3</v>
      </c>
      <c r="I283" s="111">
        <v>45</v>
      </c>
      <c r="J283" s="111"/>
      <c r="K283" s="111"/>
      <c r="L283" s="112">
        <v>0</v>
      </c>
      <c r="M283" s="143" t="s">
        <v>1511</v>
      </c>
      <c r="N283" s="141"/>
      <c r="O283" s="141" t="s">
        <v>1629</v>
      </c>
      <c r="P283" s="113" t="s">
        <v>1602</v>
      </c>
      <c r="Q283" s="138" t="str">
        <f>_DL_BM</f>
        <v>CKOT</v>
      </c>
      <c r="R283" s="138" t="str">
        <f>_DL_Khoa</f>
        <v>KCK</v>
      </c>
      <c r="S283" s="106" t="str">
        <f t="shared" si="5"/>
        <v>KCK-CKOT</v>
      </c>
      <c r="T283" s="142"/>
      <c r="U283" s="142"/>
      <c r="V283" s="142"/>
      <c r="W283" s="142"/>
      <c r="X283" s="142"/>
      <c r="Y283" s="142"/>
      <c r="Z283" s="142"/>
      <c r="AA283" s="142" t="s">
        <v>20</v>
      </c>
      <c r="AB283" s="142"/>
      <c r="AC283" s="142"/>
      <c r="AD283" s="142"/>
      <c r="AE283" s="142"/>
      <c r="AF283" s="142"/>
      <c r="AG283" s="142"/>
      <c r="AH283" s="142"/>
      <c r="AI283" s="142"/>
      <c r="AJ283" s="142"/>
      <c r="AK283" s="142"/>
      <c r="AL283" s="142"/>
      <c r="AM283" s="142"/>
      <c r="AN283" s="142"/>
      <c r="AO283" s="142"/>
      <c r="AP283" s="142"/>
      <c r="AQ283" s="142"/>
      <c r="AR283" s="142"/>
      <c r="AS283" s="142"/>
      <c r="AT283" s="142"/>
      <c r="AU283" s="142"/>
      <c r="AV283" s="142"/>
      <c r="AW283" s="142"/>
      <c r="AX283" s="142"/>
      <c r="AY283" s="142"/>
      <c r="AZ283" s="142"/>
      <c r="BA283" s="142"/>
      <c r="BB283" s="142"/>
      <c r="BC283" s="142"/>
      <c r="BD283" s="142"/>
      <c r="BE283" s="142"/>
    </row>
    <row r="284" spans="1:57" x14ac:dyDescent="0.25">
      <c r="A284" s="107"/>
      <c r="B284" s="107" t="s">
        <v>253</v>
      </c>
      <c r="C284" s="107" t="s">
        <v>1630</v>
      </c>
      <c r="D284" s="107"/>
      <c r="E284" s="107"/>
      <c r="F284" s="108">
        <v>117</v>
      </c>
      <c r="G284" s="109" t="s">
        <v>254</v>
      </c>
      <c r="H284" s="110">
        <v>2</v>
      </c>
      <c r="I284" s="111">
        <v>30</v>
      </c>
      <c r="J284" s="111"/>
      <c r="K284" s="111"/>
      <c r="L284" s="112">
        <v>0</v>
      </c>
      <c r="M284" s="143" t="s">
        <v>1511</v>
      </c>
      <c r="N284" s="141"/>
      <c r="O284" s="141" t="s">
        <v>1629</v>
      </c>
      <c r="P284" s="113" t="s">
        <v>1602</v>
      </c>
      <c r="Q284" s="138" t="str">
        <f>_DL_BM</f>
        <v>CKOT</v>
      </c>
      <c r="R284" s="138" t="str">
        <f>_DL_Khoa</f>
        <v>KCK</v>
      </c>
      <c r="S284" s="106" t="str">
        <f t="shared" si="5"/>
        <v>KCK-CKOT</v>
      </c>
      <c r="T284" s="142"/>
      <c r="U284" s="142"/>
      <c r="V284" s="142"/>
      <c r="W284" s="142"/>
      <c r="X284" s="142"/>
      <c r="Y284" s="142"/>
      <c r="Z284" s="142"/>
      <c r="AA284" s="142"/>
      <c r="AB284" s="142"/>
      <c r="AC284" s="142"/>
      <c r="AD284" s="142"/>
      <c r="AE284" s="142"/>
      <c r="AF284" s="142"/>
      <c r="AG284" s="142"/>
      <c r="AH284" s="142"/>
      <c r="AI284" s="142"/>
      <c r="AJ284" s="142"/>
      <c r="AK284" s="142"/>
      <c r="AL284" s="142"/>
      <c r="AM284" s="142"/>
      <c r="AN284" s="142"/>
      <c r="AO284" s="142"/>
      <c r="AP284" s="142"/>
      <c r="AQ284" s="142"/>
      <c r="AR284" s="142"/>
      <c r="AS284" s="142"/>
      <c r="AT284" s="142"/>
      <c r="AU284" s="142"/>
      <c r="AV284" s="142"/>
      <c r="AW284" s="142"/>
      <c r="AX284" s="142"/>
      <c r="AY284" s="142"/>
      <c r="AZ284" s="142"/>
      <c r="BA284" s="142"/>
      <c r="BB284" s="142"/>
      <c r="BC284" s="142"/>
      <c r="BD284" s="142"/>
      <c r="BE284" s="142"/>
    </row>
    <row r="285" spans="1:57" x14ac:dyDescent="0.25">
      <c r="A285" s="107"/>
      <c r="B285" s="107"/>
      <c r="C285" s="107"/>
      <c r="D285" s="107" t="s">
        <v>255</v>
      </c>
      <c r="E285" s="107"/>
      <c r="F285" s="108">
        <v>118</v>
      </c>
      <c r="G285" s="109" t="s">
        <v>254</v>
      </c>
      <c r="H285" s="110">
        <v>3</v>
      </c>
      <c r="I285" s="111">
        <v>45</v>
      </c>
      <c r="J285" s="111"/>
      <c r="K285" s="111"/>
      <c r="L285" s="112">
        <v>0</v>
      </c>
      <c r="M285" s="143" t="s">
        <v>1511</v>
      </c>
      <c r="N285" s="141"/>
      <c r="O285" s="141" t="s">
        <v>1629</v>
      </c>
      <c r="P285" s="113" t="s">
        <v>1602</v>
      </c>
      <c r="Q285" s="138" t="str">
        <f>_DL_BM</f>
        <v>CKOT</v>
      </c>
      <c r="R285" s="138" t="str">
        <f>_DL_Khoa</f>
        <v>KCK</v>
      </c>
      <c r="S285" s="106" t="str">
        <f t="shared" si="5"/>
        <v>KCK-CKOT</v>
      </c>
      <c r="T285" s="142"/>
      <c r="U285" s="142"/>
      <c r="V285" s="142"/>
      <c r="W285" s="142"/>
      <c r="X285" s="142"/>
      <c r="Y285" s="142"/>
      <c r="Z285" s="142"/>
      <c r="AA285" s="142"/>
      <c r="AB285" s="142"/>
      <c r="AC285" s="142"/>
      <c r="AD285" s="142"/>
      <c r="AE285" s="142"/>
      <c r="AF285" s="142"/>
      <c r="AG285" s="142"/>
      <c r="AH285" s="142"/>
      <c r="AI285" s="142"/>
      <c r="AJ285" s="142"/>
      <c r="AK285" s="142"/>
      <c r="AL285" s="142"/>
      <c r="AM285" s="142"/>
      <c r="AN285" s="142"/>
      <c r="AO285" s="142"/>
      <c r="AP285" s="142"/>
      <c r="AQ285" s="142"/>
      <c r="AR285" s="142"/>
      <c r="AS285" s="142"/>
      <c r="AT285" s="142" t="s">
        <v>20</v>
      </c>
      <c r="AU285" s="142"/>
      <c r="AV285" s="142"/>
      <c r="AW285" s="142"/>
      <c r="AX285" s="142"/>
      <c r="AY285" s="142"/>
      <c r="AZ285" s="142"/>
      <c r="BA285" s="142"/>
      <c r="BB285" s="142"/>
      <c r="BC285" s="142"/>
      <c r="BD285" s="142"/>
      <c r="BE285" s="142"/>
    </row>
    <row r="286" spans="1:57" x14ac:dyDescent="0.25">
      <c r="A286" s="107" t="s">
        <v>742</v>
      </c>
      <c r="B286" s="107" t="s">
        <v>742</v>
      </c>
      <c r="C286" s="107" t="s">
        <v>742</v>
      </c>
      <c r="D286" s="107"/>
      <c r="E286" s="107"/>
      <c r="F286" s="108">
        <v>386</v>
      </c>
      <c r="G286" s="109" t="s">
        <v>743</v>
      </c>
      <c r="H286" s="110">
        <v>2</v>
      </c>
      <c r="I286" s="111">
        <v>15</v>
      </c>
      <c r="J286" s="111">
        <v>30</v>
      </c>
      <c r="K286" s="111"/>
      <c r="L286" s="112">
        <v>0</v>
      </c>
      <c r="M286" s="143" t="s">
        <v>1484</v>
      </c>
      <c r="N286" s="141">
        <v>60</v>
      </c>
      <c r="O286" s="141" t="s">
        <v>1629</v>
      </c>
      <c r="P286" s="113" t="s">
        <v>1602</v>
      </c>
      <c r="Q286" s="138" t="str">
        <f>_DL_BM</f>
        <v>CKOT</v>
      </c>
      <c r="R286" s="138" t="str">
        <f>_DL_Khoa</f>
        <v>KCK</v>
      </c>
      <c r="S286" s="106" t="str">
        <f t="shared" si="5"/>
        <v>KCK-CKOT</v>
      </c>
      <c r="T286" s="142"/>
      <c r="U286" s="142"/>
      <c r="V286" s="142"/>
      <c r="W286" s="142"/>
      <c r="X286" s="142"/>
      <c r="Y286" s="142"/>
      <c r="Z286" s="142"/>
      <c r="AA286" s="142" t="s">
        <v>20</v>
      </c>
      <c r="AB286" s="142"/>
      <c r="AC286" s="142"/>
      <c r="AD286" s="142"/>
      <c r="AE286" s="142"/>
      <c r="AF286" s="142"/>
      <c r="AG286" s="142"/>
      <c r="AH286" s="142"/>
      <c r="AI286" s="142"/>
      <c r="AJ286" s="142"/>
      <c r="AK286" s="142"/>
      <c r="AL286" s="142"/>
      <c r="AM286" s="142"/>
      <c r="AN286" s="142"/>
      <c r="AO286" s="142"/>
      <c r="AP286" s="142"/>
      <c r="AQ286" s="142"/>
      <c r="AR286" s="142"/>
      <c r="AS286" s="142"/>
      <c r="AT286" s="142"/>
      <c r="AU286" s="142"/>
      <c r="AV286" s="142"/>
      <c r="AW286" s="142"/>
      <c r="AX286" s="142"/>
      <c r="AY286" s="142"/>
      <c r="AZ286" s="142"/>
      <c r="BA286" s="142"/>
      <c r="BB286" s="142"/>
      <c r="BC286" s="142"/>
      <c r="BD286" s="142"/>
      <c r="BE286" s="142"/>
    </row>
    <row r="287" spans="1:57" x14ac:dyDescent="0.25">
      <c r="A287" s="107" t="s">
        <v>1380</v>
      </c>
      <c r="B287" s="107"/>
      <c r="C287" s="107"/>
      <c r="D287" s="107" t="s">
        <v>1381</v>
      </c>
      <c r="E287" s="107"/>
      <c r="F287" s="108">
        <v>674</v>
      </c>
      <c r="G287" s="109" t="s">
        <v>1382</v>
      </c>
      <c r="H287" s="110">
        <v>2</v>
      </c>
      <c r="I287" s="111"/>
      <c r="J287" s="111">
        <v>60</v>
      </c>
      <c r="K287" s="111"/>
      <c r="L287" s="112">
        <v>0</v>
      </c>
      <c r="M287" s="140" t="s">
        <v>2</v>
      </c>
      <c r="N287" s="141"/>
      <c r="O287" s="141" t="s">
        <v>1629</v>
      </c>
      <c r="P287" s="113" t="s">
        <v>1602</v>
      </c>
      <c r="Q287" s="138" t="str">
        <f>_DL_BM</f>
        <v>CKOT</v>
      </c>
      <c r="R287" s="138" t="str">
        <f>_DL_Khoa</f>
        <v>KCK</v>
      </c>
      <c r="S287" s="106" t="str">
        <f t="shared" si="5"/>
        <v>KCK-CKOT</v>
      </c>
      <c r="T287" s="142"/>
      <c r="U287" s="142"/>
      <c r="V287" s="142"/>
      <c r="W287" s="142"/>
      <c r="X287" s="142"/>
      <c r="Y287" s="142"/>
      <c r="Z287" s="142"/>
      <c r="AA287" s="142"/>
      <c r="AB287" s="142"/>
      <c r="AC287" s="142"/>
      <c r="AD287" s="142"/>
      <c r="AE287" s="142"/>
      <c r="AF287" s="142"/>
      <c r="AG287" s="142"/>
      <c r="AH287" s="142"/>
      <c r="AI287" s="142"/>
      <c r="AJ287" s="142" t="s">
        <v>20</v>
      </c>
      <c r="AK287" s="142"/>
      <c r="AL287" s="142"/>
      <c r="AM287" s="142"/>
      <c r="AN287" s="142"/>
      <c r="AO287" s="142"/>
      <c r="AP287" s="142"/>
      <c r="AQ287" s="142"/>
      <c r="AR287" s="142"/>
      <c r="AS287" s="142"/>
      <c r="AT287" s="142"/>
      <c r="AU287" s="142"/>
      <c r="AV287" s="142"/>
      <c r="AW287" s="142"/>
      <c r="AX287" s="142"/>
      <c r="AY287" s="142"/>
      <c r="AZ287" s="142"/>
      <c r="BA287" s="142"/>
      <c r="BB287" s="142"/>
      <c r="BC287" s="142" t="s">
        <v>20</v>
      </c>
      <c r="BD287" s="142"/>
      <c r="BE287" s="142"/>
    </row>
    <row r="288" spans="1:57" x14ac:dyDescent="0.25">
      <c r="A288" s="107"/>
      <c r="B288" s="107"/>
      <c r="C288" s="107" t="s">
        <v>1772</v>
      </c>
      <c r="D288" s="107" t="s">
        <v>1314</v>
      </c>
      <c r="E288" s="107"/>
      <c r="F288" s="108">
        <v>634</v>
      </c>
      <c r="G288" s="109" t="s">
        <v>1315</v>
      </c>
      <c r="H288" s="110">
        <v>2</v>
      </c>
      <c r="I288" s="111"/>
      <c r="J288" s="111"/>
      <c r="K288" s="111">
        <v>90</v>
      </c>
      <c r="L288" s="112">
        <v>0</v>
      </c>
      <c r="M288" s="140" t="s">
        <v>2</v>
      </c>
      <c r="N288" s="141"/>
      <c r="O288" s="141" t="s">
        <v>1629</v>
      </c>
      <c r="P288" s="113" t="s">
        <v>1602</v>
      </c>
      <c r="Q288" s="138" t="str">
        <f>_DL_BM</f>
        <v>CKOT</v>
      </c>
      <c r="R288" s="138" t="str">
        <f>_DL_Khoa</f>
        <v>KCK</v>
      </c>
      <c r="S288" s="106" t="str">
        <f t="shared" si="5"/>
        <v>KCK-CKOT</v>
      </c>
      <c r="T288" s="142"/>
      <c r="U288" s="142"/>
      <c r="V288" s="142"/>
      <c r="W288" s="142"/>
      <c r="X288" s="142"/>
      <c r="Y288" s="142"/>
      <c r="Z288" s="142"/>
      <c r="AA288" s="142"/>
      <c r="AB288" s="142"/>
      <c r="AC288" s="142"/>
      <c r="AD288" s="142"/>
      <c r="AE288" s="142"/>
      <c r="AF288" s="142"/>
      <c r="AG288" s="142"/>
      <c r="AH288" s="142"/>
      <c r="AI288" s="142"/>
      <c r="AJ288" s="142"/>
      <c r="AK288" s="142"/>
      <c r="AL288" s="142"/>
      <c r="AM288" s="142"/>
      <c r="AN288" s="142"/>
      <c r="AO288" s="142"/>
      <c r="AP288" s="142"/>
      <c r="AQ288" s="142"/>
      <c r="AR288" s="142"/>
      <c r="AS288" s="142"/>
      <c r="AT288" s="142"/>
      <c r="AU288" s="142"/>
      <c r="AV288" s="142"/>
      <c r="AW288" s="142"/>
      <c r="AX288" s="142"/>
      <c r="AY288" s="142"/>
      <c r="AZ288" s="142"/>
      <c r="BA288" s="142"/>
      <c r="BB288" s="142"/>
      <c r="BC288" s="142"/>
      <c r="BD288" s="142"/>
      <c r="BE288" s="142"/>
    </row>
    <row r="289" spans="1:57" x14ac:dyDescent="0.25">
      <c r="A289" s="107" t="s">
        <v>1421</v>
      </c>
      <c r="B289" s="107" t="s">
        <v>1421</v>
      </c>
      <c r="C289" s="107" t="s">
        <v>1421</v>
      </c>
      <c r="D289" s="107" t="s">
        <v>1422</v>
      </c>
      <c r="E289" s="107"/>
      <c r="F289" s="108">
        <v>696</v>
      </c>
      <c r="G289" s="109" t="s">
        <v>1415</v>
      </c>
      <c r="H289" s="110">
        <v>4</v>
      </c>
      <c r="I289" s="111"/>
      <c r="J289" s="111"/>
      <c r="K289" s="111">
        <v>180</v>
      </c>
      <c r="L289" s="112">
        <v>0</v>
      </c>
      <c r="M289" s="140" t="s">
        <v>1511</v>
      </c>
      <c r="N289" s="141"/>
      <c r="O289" s="141" t="s">
        <v>1629</v>
      </c>
      <c r="P289" s="113" t="s">
        <v>1602</v>
      </c>
      <c r="Q289" s="138" t="str">
        <f>_DL_BM</f>
        <v>CKOT</v>
      </c>
      <c r="R289" s="138" t="str">
        <f>_DL_Khoa</f>
        <v>KCK</v>
      </c>
      <c r="S289" s="106" t="str">
        <f t="shared" si="5"/>
        <v>KCK-CKOT</v>
      </c>
      <c r="T289" s="142"/>
      <c r="U289" s="142"/>
      <c r="V289" s="142"/>
      <c r="W289" s="142"/>
      <c r="X289" s="142"/>
      <c r="Y289" s="142"/>
      <c r="Z289" s="142"/>
      <c r="AA289" s="142" t="s">
        <v>20</v>
      </c>
      <c r="AB289" s="142"/>
      <c r="AC289" s="142"/>
      <c r="AD289" s="142"/>
      <c r="AE289" s="142"/>
      <c r="AF289" s="142"/>
      <c r="AG289" s="142"/>
      <c r="AH289" s="142"/>
      <c r="AI289" s="142"/>
      <c r="AJ289" s="142"/>
      <c r="AK289" s="142"/>
      <c r="AL289" s="142"/>
      <c r="AM289" s="142"/>
      <c r="AN289" s="142"/>
      <c r="AO289" s="142"/>
      <c r="AP289" s="142"/>
      <c r="AQ289" s="142"/>
      <c r="AR289" s="142"/>
      <c r="AS289" s="142"/>
      <c r="AT289" s="142" t="s">
        <v>20</v>
      </c>
      <c r="AU289" s="142"/>
      <c r="AV289" s="142"/>
      <c r="AW289" s="142"/>
      <c r="AX289" s="142"/>
      <c r="AY289" s="142"/>
      <c r="AZ289" s="142"/>
      <c r="BA289" s="142"/>
      <c r="BB289" s="142"/>
      <c r="BC289" s="142"/>
      <c r="BD289" s="142"/>
      <c r="BE289" s="142"/>
    </row>
    <row r="290" spans="1:57" ht="25.5" x14ac:dyDescent="0.25">
      <c r="A290" s="107" t="s">
        <v>725</v>
      </c>
      <c r="B290" s="107"/>
      <c r="C290" s="107"/>
      <c r="D290" s="107"/>
      <c r="E290" s="107"/>
      <c r="F290" s="108">
        <v>376</v>
      </c>
      <c r="G290" s="109" t="s">
        <v>726</v>
      </c>
      <c r="H290" s="110">
        <v>4</v>
      </c>
      <c r="I290" s="111">
        <v>45</v>
      </c>
      <c r="J290" s="111">
        <v>30</v>
      </c>
      <c r="K290" s="111"/>
      <c r="L290" s="112">
        <v>0</v>
      </c>
      <c r="M290" s="143" t="s">
        <v>1511</v>
      </c>
      <c r="N290" s="141"/>
      <c r="O290" s="141" t="s">
        <v>1629</v>
      </c>
      <c r="P290" s="113" t="s">
        <v>1602</v>
      </c>
      <c r="Q290" s="138" t="str">
        <f>_DL_BM</f>
        <v>CKOT</v>
      </c>
      <c r="R290" s="138" t="str">
        <f>_DL_Khoa</f>
        <v>KCK</v>
      </c>
      <c r="S290" s="106" t="str">
        <f t="shared" si="5"/>
        <v>KCK-CKOT</v>
      </c>
      <c r="T290" s="142"/>
      <c r="U290" s="142"/>
      <c r="V290" s="142"/>
      <c r="W290" s="142"/>
      <c r="X290" s="142"/>
      <c r="Y290" s="142"/>
      <c r="Z290" s="142"/>
      <c r="AA290" s="142" t="s">
        <v>20</v>
      </c>
      <c r="AB290" s="142"/>
      <c r="AC290" s="142"/>
      <c r="AD290" s="142"/>
      <c r="AE290" s="142"/>
      <c r="AF290" s="142"/>
      <c r="AG290" s="142"/>
      <c r="AH290" s="142"/>
      <c r="AI290" s="142"/>
      <c r="AJ290" s="142"/>
      <c r="AK290" s="142"/>
      <c r="AL290" s="142"/>
      <c r="AM290" s="142"/>
      <c r="AN290" s="142"/>
      <c r="AO290" s="142"/>
      <c r="AP290" s="142"/>
      <c r="AQ290" s="142"/>
      <c r="AR290" s="142"/>
      <c r="AS290" s="142"/>
      <c r="AT290" s="142"/>
      <c r="AU290" s="142"/>
      <c r="AV290" s="142"/>
      <c r="AW290" s="142"/>
      <c r="AX290" s="142"/>
      <c r="AY290" s="142"/>
      <c r="AZ290" s="142"/>
      <c r="BA290" s="142"/>
      <c r="BB290" s="142"/>
      <c r="BC290" s="142"/>
      <c r="BD290" s="142"/>
      <c r="BE290" s="142"/>
    </row>
    <row r="291" spans="1:57" ht="25.5" x14ac:dyDescent="0.25">
      <c r="A291" s="107"/>
      <c r="B291" s="107" t="s">
        <v>727</v>
      </c>
      <c r="C291" s="107" t="s">
        <v>1712</v>
      </c>
      <c r="D291" s="107"/>
      <c r="E291" s="107"/>
      <c r="F291" s="108">
        <v>377</v>
      </c>
      <c r="G291" s="109" t="s">
        <v>726</v>
      </c>
      <c r="H291" s="110">
        <v>2</v>
      </c>
      <c r="I291" s="111">
        <v>30</v>
      </c>
      <c r="J291" s="111"/>
      <c r="K291" s="111"/>
      <c r="L291" s="112">
        <v>0</v>
      </c>
      <c r="M291" s="143" t="s">
        <v>1511</v>
      </c>
      <c r="N291" s="141"/>
      <c r="O291" s="141" t="s">
        <v>1629</v>
      </c>
      <c r="P291" s="113" t="s">
        <v>1602</v>
      </c>
      <c r="Q291" s="138" t="str">
        <f>_DL_BM</f>
        <v>CKOT</v>
      </c>
      <c r="R291" s="138" t="str">
        <f>_DL_Khoa</f>
        <v>KCK</v>
      </c>
      <c r="S291" s="106" t="str">
        <f t="shared" si="5"/>
        <v>KCK-CKOT</v>
      </c>
      <c r="T291" s="142"/>
      <c r="U291" s="142"/>
      <c r="V291" s="142"/>
      <c r="W291" s="142"/>
      <c r="X291" s="142"/>
      <c r="Y291" s="142"/>
      <c r="Z291" s="142"/>
      <c r="AA291" s="142"/>
      <c r="AB291" s="142"/>
      <c r="AC291" s="142"/>
      <c r="AD291" s="142"/>
      <c r="AE291" s="142"/>
      <c r="AF291" s="142"/>
      <c r="AG291" s="142"/>
      <c r="AH291" s="142"/>
      <c r="AI291" s="142"/>
      <c r="AJ291" s="142"/>
      <c r="AK291" s="142"/>
      <c r="AL291" s="142"/>
      <c r="AM291" s="142"/>
      <c r="AN291" s="142"/>
      <c r="AO291" s="142"/>
      <c r="AP291" s="142"/>
      <c r="AQ291" s="142"/>
      <c r="AR291" s="142"/>
      <c r="AS291" s="142"/>
      <c r="AT291" s="142"/>
      <c r="AU291" s="142"/>
      <c r="AV291" s="142"/>
      <c r="AW291" s="142"/>
      <c r="AX291" s="142"/>
      <c r="AY291" s="142"/>
      <c r="AZ291" s="142"/>
      <c r="BA291" s="142"/>
      <c r="BB291" s="142"/>
      <c r="BC291" s="142"/>
      <c r="BD291" s="142"/>
      <c r="BE291" s="142"/>
    </row>
    <row r="292" spans="1:57" ht="25.5" x14ac:dyDescent="0.25">
      <c r="A292" s="107"/>
      <c r="B292" s="107"/>
      <c r="C292" s="107"/>
      <c r="D292" s="107" t="s">
        <v>728</v>
      </c>
      <c r="E292" s="107"/>
      <c r="F292" s="108">
        <v>378</v>
      </c>
      <c r="G292" s="109" t="s">
        <v>726</v>
      </c>
      <c r="H292" s="110">
        <v>3</v>
      </c>
      <c r="I292" s="111">
        <v>30</v>
      </c>
      <c r="J292" s="111">
        <v>30</v>
      </c>
      <c r="K292" s="111"/>
      <c r="L292" s="112">
        <v>0</v>
      </c>
      <c r="M292" s="143" t="s">
        <v>1511</v>
      </c>
      <c r="N292" s="141"/>
      <c r="O292" s="141" t="s">
        <v>1629</v>
      </c>
      <c r="P292" s="113" t="s">
        <v>1602</v>
      </c>
      <c r="Q292" s="138" t="str">
        <f>_DL_BM</f>
        <v>CKOT</v>
      </c>
      <c r="R292" s="138" t="str">
        <f>_DL_Khoa</f>
        <v>KCK</v>
      </c>
      <c r="S292" s="106" t="str">
        <f t="shared" si="5"/>
        <v>KCK-CKOT</v>
      </c>
      <c r="T292" s="142"/>
      <c r="U292" s="142"/>
      <c r="V292" s="142"/>
      <c r="W292" s="142"/>
      <c r="X292" s="142"/>
      <c r="Y292" s="142"/>
      <c r="Z292" s="142"/>
      <c r="AA292" s="142"/>
      <c r="AB292" s="142"/>
      <c r="AC292" s="142"/>
      <c r="AD292" s="142"/>
      <c r="AE292" s="142"/>
      <c r="AF292" s="142"/>
      <c r="AG292" s="142"/>
      <c r="AH292" s="142"/>
      <c r="AI292" s="142"/>
      <c r="AJ292" s="142"/>
      <c r="AK292" s="142"/>
      <c r="AL292" s="142"/>
      <c r="AM292" s="142"/>
      <c r="AN292" s="142"/>
      <c r="AO292" s="142"/>
      <c r="AP292" s="142"/>
      <c r="AQ292" s="142"/>
      <c r="AR292" s="142"/>
      <c r="AS292" s="142"/>
      <c r="AT292" s="142" t="s">
        <v>20</v>
      </c>
      <c r="AU292" s="142"/>
      <c r="AV292" s="142"/>
      <c r="AW292" s="142"/>
      <c r="AX292" s="142"/>
      <c r="AY292" s="142"/>
      <c r="AZ292" s="142"/>
      <c r="BA292" s="142"/>
      <c r="BB292" s="142"/>
      <c r="BC292" s="142"/>
      <c r="BD292" s="142"/>
      <c r="BE292" s="142"/>
    </row>
    <row r="293" spans="1:57" x14ac:dyDescent="0.25">
      <c r="A293" s="107" t="s">
        <v>1919</v>
      </c>
      <c r="B293" s="107"/>
      <c r="C293" s="107"/>
      <c r="D293" s="107"/>
      <c r="E293" s="107"/>
      <c r="F293" s="108">
        <v>845</v>
      </c>
      <c r="G293" s="109" t="s">
        <v>1920</v>
      </c>
      <c r="H293" s="110">
        <v>2</v>
      </c>
      <c r="I293" s="111"/>
      <c r="J293" s="111"/>
      <c r="K293" s="111"/>
      <c r="L293" s="112">
        <v>0</v>
      </c>
      <c r="M293" s="143"/>
      <c r="N293" s="141"/>
      <c r="O293" s="141" t="s">
        <v>1629</v>
      </c>
      <c r="P293" s="113" t="s">
        <v>1602</v>
      </c>
      <c r="Q293" s="138" t="str">
        <f>_DL_BM</f>
        <v>CKOT</v>
      </c>
      <c r="R293" s="138" t="str">
        <f>_DL_Khoa</f>
        <v>KCK</v>
      </c>
      <c r="S293" s="106" t="str">
        <f t="shared" si="5"/>
        <v>KCK-CKOT</v>
      </c>
      <c r="T293" s="142"/>
      <c r="U293" s="142"/>
      <c r="V293" s="142"/>
      <c r="W293" s="142"/>
      <c r="X293" s="142"/>
      <c r="Y293" s="142"/>
      <c r="Z293" s="142"/>
      <c r="AA293" s="142"/>
      <c r="AB293" s="142"/>
      <c r="AC293" s="142"/>
      <c r="AD293" s="142"/>
      <c r="AE293" s="142"/>
      <c r="AF293" s="142"/>
      <c r="AG293" s="142"/>
      <c r="AH293" s="142"/>
      <c r="AI293" s="142"/>
      <c r="AJ293" s="142"/>
      <c r="AK293" s="142"/>
      <c r="AL293" s="142"/>
      <c r="AM293" s="142"/>
      <c r="AN293" s="142"/>
      <c r="AO293" s="142"/>
      <c r="AP293" s="142"/>
      <c r="AQ293" s="142"/>
      <c r="AR293" s="142"/>
      <c r="AS293" s="142"/>
      <c r="AT293" s="142"/>
      <c r="AU293" s="142"/>
      <c r="AV293" s="142"/>
      <c r="AW293" s="142"/>
      <c r="AX293" s="142"/>
      <c r="AY293" s="142"/>
      <c r="AZ293" s="142"/>
      <c r="BA293" s="142"/>
      <c r="BB293" s="142"/>
      <c r="BC293" s="142"/>
      <c r="BD293" s="142"/>
      <c r="BE293" s="142"/>
    </row>
    <row r="294" spans="1:57" x14ac:dyDescent="0.25">
      <c r="A294" s="107" t="s">
        <v>1168</v>
      </c>
      <c r="B294" s="107"/>
      <c r="C294" s="107"/>
      <c r="D294" s="107" t="s">
        <v>1169</v>
      </c>
      <c r="E294" s="107"/>
      <c r="F294" s="108">
        <v>586</v>
      </c>
      <c r="G294" s="109" t="s">
        <v>1170</v>
      </c>
      <c r="H294" s="110">
        <v>2</v>
      </c>
      <c r="I294" s="111">
        <v>30</v>
      </c>
      <c r="J294" s="111"/>
      <c r="K294" s="111"/>
      <c r="L294" s="112">
        <v>0</v>
      </c>
      <c r="M294" s="143"/>
      <c r="N294" s="141"/>
      <c r="O294" s="141" t="s">
        <v>1629</v>
      </c>
      <c r="P294" s="113" t="s">
        <v>1602</v>
      </c>
      <c r="Q294" s="138" t="str">
        <f>_DL_BM</f>
        <v>CKOT</v>
      </c>
      <c r="R294" s="138" t="str">
        <f>_DL_Khoa</f>
        <v>KCK</v>
      </c>
      <c r="S294" s="106" t="str">
        <f t="shared" si="5"/>
        <v>KCK-CKOT</v>
      </c>
      <c r="T294" s="142"/>
      <c r="U294" s="142"/>
      <c r="V294" s="142"/>
      <c r="W294" s="142"/>
      <c r="X294" s="142"/>
      <c r="Y294" s="142"/>
      <c r="Z294" s="142"/>
      <c r="AA294" s="142" t="s">
        <v>21</v>
      </c>
      <c r="AB294" s="142"/>
      <c r="AC294" s="142"/>
      <c r="AD294" s="142"/>
      <c r="AE294" s="142"/>
      <c r="AF294" s="142"/>
      <c r="AG294" s="142"/>
      <c r="AH294" s="142"/>
      <c r="AI294" s="142"/>
      <c r="AJ294" s="142"/>
      <c r="AK294" s="142"/>
      <c r="AL294" s="142"/>
      <c r="AM294" s="142"/>
      <c r="AN294" s="142"/>
      <c r="AO294" s="142"/>
      <c r="AP294" s="142"/>
      <c r="AQ294" s="142"/>
      <c r="AR294" s="142"/>
      <c r="AS294" s="142"/>
      <c r="AT294" s="142" t="s">
        <v>21</v>
      </c>
      <c r="AU294" s="142"/>
      <c r="AV294" s="142"/>
      <c r="AW294" s="142"/>
      <c r="AX294" s="142"/>
      <c r="AY294" s="142"/>
      <c r="AZ294" s="142"/>
      <c r="BA294" s="142"/>
      <c r="BB294" s="142"/>
      <c r="BC294" s="142"/>
      <c r="BD294" s="142"/>
      <c r="BE294" s="142"/>
    </row>
    <row r="295" spans="1:57" x14ac:dyDescent="0.25">
      <c r="A295" s="107" t="s">
        <v>1316</v>
      </c>
      <c r="B295" s="107"/>
      <c r="C295" s="107"/>
      <c r="D295" s="107" t="s">
        <v>1317</v>
      </c>
      <c r="E295" s="107"/>
      <c r="F295" s="108">
        <v>651</v>
      </c>
      <c r="G295" s="109" t="s">
        <v>1318</v>
      </c>
      <c r="H295" s="110">
        <v>3</v>
      </c>
      <c r="I295" s="111"/>
      <c r="J295" s="111"/>
      <c r="K295" s="111">
        <v>135</v>
      </c>
      <c r="L295" s="112">
        <v>0</v>
      </c>
      <c r="M295" s="140" t="s">
        <v>2</v>
      </c>
      <c r="N295" s="141"/>
      <c r="O295" s="141" t="s">
        <v>1777</v>
      </c>
      <c r="P295" s="113" t="s">
        <v>1602</v>
      </c>
      <c r="Q295" s="138" t="str">
        <f>_DL_BM</f>
        <v>CNCK</v>
      </c>
      <c r="R295" s="138" t="str">
        <f>_DL_Khoa</f>
        <v>KCK</v>
      </c>
      <c r="S295" s="106" t="str">
        <f t="shared" si="5"/>
        <v>KCK-CNCK</v>
      </c>
      <c r="T295" s="142"/>
      <c r="U295" s="142"/>
      <c r="V295" s="142"/>
      <c r="W295" s="142"/>
      <c r="X295" s="142"/>
      <c r="Y295" s="142"/>
      <c r="Z295" s="142"/>
      <c r="AA295" s="142" t="s">
        <v>20</v>
      </c>
      <c r="AB295" s="142"/>
      <c r="AC295" s="142"/>
      <c r="AD295" s="142"/>
      <c r="AE295" s="142"/>
      <c r="AF295" s="142"/>
      <c r="AG295" s="142"/>
      <c r="AH295" s="142"/>
      <c r="AI295" s="142"/>
      <c r="AJ295" s="142"/>
      <c r="AK295" s="142"/>
      <c r="AL295" s="142"/>
      <c r="AM295" s="142"/>
      <c r="AN295" s="142"/>
      <c r="AO295" s="142"/>
      <c r="AP295" s="142"/>
      <c r="AQ295" s="142"/>
      <c r="AR295" s="142"/>
      <c r="AS295" s="142"/>
      <c r="AT295" s="142" t="s">
        <v>20</v>
      </c>
      <c r="AU295" s="142"/>
      <c r="AV295" s="142"/>
      <c r="AW295" s="142"/>
      <c r="AX295" s="142"/>
      <c r="AY295" s="142"/>
      <c r="AZ295" s="142"/>
      <c r="BA295" s="142"/>
      <c r="BB295" s="142"/>
      <c r="BC295" s="142"/>
      <c r="BD295" s="142"/>
      <c r="BE295" s="142"/>
    </row>
    <row r="296" spans="1:57" x14ac:dyDescent="0.25">
      <c r="A296" s="107" t="s">
        <v>1319</v>
      </c>
      <c r="B296" s="107"/>
      <c r="C296" s="107" t="s">
        <v>1319</v>
      </c>
      <c r="D296" s="107" t="s">
        <v>1320</v>
      </c>
      <c r="E296" s="107"/>
      <c r="F296" s="108">
        <v>652</v>
      </c>
      <c r="G296" s="109" t="s">
        <v>1321</v>
      </c>
      <c r="H296" s="110">
        <v>3</v>
      </c>
      <c r="I296" s="111"/>
      <c r="J296" s="111"/>
      <c r="K296" s="111">
        <v>135</v>
      </c>
      <c r="L296" s="112">
        <v>0</v>
      </c>
      <c r="M296" s="140" t="s">
        <v>2</v>
      </c>
      <c r="N296" s="141"/>
      <c r="O296" s="141" t="s">
        <v>1777</v>
      </c>
      <c r="P296" s="113" t="s">
        <v>1602</v>
      </c>
      <c r="Q296" s="138" t="str">
        <f>_DL_BM</f>
        <v>CNCK</v>
      </c>
      <c r="R296" s="138" t="str">
        <f>_DL_Khoa</f>
        <v>KCK</v>
      </c>
      <c r="S296" s="106" t="str">
        <f t="shared" si="5"/>
        <v>KCK-CNCK</v>
      </c>
      <c r="T296" s="142"/>
      <c r="U296" s="142"/>
      <c r="V296" s="142"/>
      <c r="W296" s="142"/>
      <c r="X296" s="142"/>
      <c r="Y296" s="142"/>
      <c r="Z296" s="142"/>
      <c r="AA296" s="142" t="s">
        <v>20</v>
      </c>
      <c r="AB296" s="142"/>
      <c r="AC296" s="142"/>
      <c r="AD296" s="142"/>
      <c r="AE296" s="142"/>
      <c r="AF296" s="142"/>
      <c r="AG296" s="142"/>
      <c r="AH296" s="142"/>
      <c r="AI296" s="142"/>
      <c r="AJ296" s="142"/>
      <c r="AK296" s="142"/>
      <c r="AL296" s="142"/>
      <c r="AM296" s="142"/>
      <c r="AN296" s="142"/>
      <c r="AO296" s="142"/>
      <c r="AP296" s="142"/>
      <c r="AQ296" s="142"/>
      <c r="AR296" s="142"/>
      <c r="AS296" s="142"/>
      <c r="AT296" s="142" t="s">
        <v>20</v>
      </c>
      <c r="AU296" s="142"/>
      <c r="AV296" s="142"/>
      <c r="AW296" s="142"/>
      <c r="AX296" s="142"/>
      <c r="AY296" s="142"/>
      <c r="AZ296" s="142"/>
      <c r="BA296" s="142"/>
      <c r="BB296" s="142"/>
      <c r="BC296" s="142"/>
      <c r="BD296" s="142"/>
      <c r="BE296" s="142"/>
    </row>
    <row r="297" spans="1:57" x14ac:dyDescent="0.25">
      <c r="A297" s="107" t="s">
        <v>1325</v>
      </c>
      <c r="B297" s="107"/>
      <c r="C297" s="107"/>
      <c r="D297" s="107" t="s">
        <v>1326</v>
      </c>
      <c r="E297" s="107"/>
      <c r="F297" s="108">
        <v>654</v>
      </c>
      <c r="G297" s="109" t="s">
        <v>1327</v>
      </c>
      <c r="H297" s="110">
        <v>4</v>
      </c>
      <c r="I297" s="111"/>
      <c r="J297" s="111"/>
      <c r="K297" s="111">
        <v>180</v>
      </c>
      <c r="L297" s="112">
        <v>0</v>
      </c>
      <c r="M297" s="140" t="s">
        <v>2</v>
      </c>
      <c r="N297" s="141"/>
      <c r="O297" s="141" t="s">
        <v>1777</v>
      </c>
      <c r="P297" s="113" t="s">
        <v>1602</v>
      </c>
      <c r="Q297" s="138" t="str">
        <f>_DL_BM</f>
        <v>CNCK</v>
      </c>
      <c r="R297" s="138" t="str">
        <f>_DL_Khoa</f>
        <v>KCK</v>
      </c>
      <c r="S297" s="106" t="str">
        <f t="shared" si="5"/>
        <v>KCK-CNCK</v>
      </c>
      <c r="T297" s="142"/>
      <c r="U297" s="142"/>
      <c r="V297" s="142"/>
      <c r="W297" s="142"/>
      <c r="X297" s="142"/>
      <c r="Y297" s="142"/>
      <c r="Z297" s="142"/>
      <c r="AA297" s="142"/>
      <c r="AB297" s="142" t="s">
        <v>20</v>
      </c>
      <c r="AC297" s="142"/>
      <c r="AD297" s="142"/>
      <c r="AE297" s="142"/>
      <c r="AF297" s="142"/>
      <c r="AG297" s="142"/>
      <c r="AH297" s="142"/>
      <c r="AI297" s="142"/>
      <c r="AJ297" s="142"/>
      <c r="AK297" s="142"/>
      <c r="AL297" s="142"/>
      <c r="AM297" s="142"/>
      <c r="AN297" s="142"/>
      <c r="AO297" s="142"/>
      <c r="AP297" s="142"/>
      <c r="AQ297" s="142"/>
      <c r="AR297" s="142"/>
      <c r="AS297" s="142"/>
      <c r="AT297" s="142"/>
      <c r="AU297" s="142" t="s">
        <v>20</v>
      </c>
      <c r="AV297" s="142"/>
      <c r="AW297" s="142"/>
      <c r="AX297" s="142"/>
      <c r="AY297" s="142"/>
      <c r="AZ297" s="142"/>
      <c r="BA297" s="142"/>
      <c r="BB297" s="142"/>
      <c r="BC297" s="142"/>
      <c r="BD297" s="142"/>
      <c r="BE297" s="142"/>
    </row>
    <row r="298" spans="1:57" x14ac:dyDescent="0.25">
      <c r="A298" s="107" t="s">
        <v>1307</v>
      </c>
      <c r="B298" s="107"/>
      <c r="C298" s="107"/>
      <c r="D298" s="107" t="s">
        <v>1308</v>
      </c>
      <c r="E298" s="107"/>
      <c r="F298" s="108">
        <v>648</v>
      </c>
      <c r="G298" s="109" t="s">
        <v>1309</v>
      </c>
      <c r="H298" s="110">
        <v>3</v>
      </c>
      <c r="I298" s="111"/>
      <c r="J298" s="111"/>
      <c r="K298" s="111">
        <v>135</v>
      </c>
      <c r="L298" s="112">
        <v>0</v>
      </c>
      <c r="M298" s="140" t="s">
        <v>2</v>
      </c>
      <c r="N298" s="141"/>
      <c r="O298" s="141" t="s">
        <v>1777</v>
      </c>
      <c r="P298" s="113" t="s">
        <v>1602</v>
      </c>
      <c r="Q298" s="138" t="str">
        <f>_DL_BM</f>
        <v>CNCK</v>
      </c>
      <c r="R298" s="138" t="str">
        <f>_DL_Khoa</f>
        <v>KCK</v>
      </c>
      <c r="S298" s="106" t="str">
        <f t="shared" si="5"/>
        <v>KCK-CNCK</v>
      </c>
      <c r="T298" s="142"/>
      <c r="U298" s="142"/>
      <c r="V298" s="142"/>
      <c r="W298" s="142"/>
      <c r="X298" s="142"/>
      <c r="Y298" s="142"/>
      <c r="Z298" s="142"/>
      <c r="AA298" s="142" t="s">
        <v>20</v>
      </c>
      <c r="AB298" s="142"/>
      <c r="AC298" s="142"/>
      <c r="AD298" s="142"/>
      <c r="AE298" s="142"/>
      <c r="AF298" s="142"/>
      <c r="AG298" s="142"/>
      <c r="AH298" s="142"/>
      <c r="AI298" s="142"/>
      <c r="AJ298" s="142"/>
      <c r="AK298" s="142"/>
      <c r="AL298" s="142"/>
      <c r="AM298" s="142"/>
      <c r="AN298" s="142"/>
      <c r="AO298" s="142"/>
      <c r="AP298" s="142"/>
      <c r="AQ298" s="142"/>
      <c r="AR298" s="142"/>
      <c r="AS298" s="142"/>
      <c r="AT298" s="142" t="s">
        <v>20</v>
      </c>
      <c r="AU298" s="142"/>
      <c r="AV298" s="142"/>
      <c r="AW298" s="142"/>
      <c r="AX298" s="142"/>
      <c r="AY298" s="142"/>
      <c r="AZ298" s="142"/>
      <c r="BA298" s="142"/>
      <c r="BB298" s="142"/>
      <c r="BC298" s="142"/>
      <c r="BD298" s="142"/>
      <c r="BE298" s="142"/>
    </row>
    <row r="299" spans="1:57" x14ac:dyDescent="0.25">
      <c r="A299" s="107" t="s">
        <v>1310</v>
      </c>
      <c r="B299" s="107"/>
      <c r="C299" s="107" t="s">
        <v>1310</v>
      </c>
      <c r="D299" s="107" t="s">
        <v>1311</v>
      </c>
      <c r="E299" s="107"/>
      <c r="F299" s="108">
        <v>649</v>
      </c>
      <c r="G299" s="109" t="s">
        <v>1312</v>
      </c>
      <c r="H299" s="110">
        <v>3</v>
      </c>
      <c r="I299" s="111"/>
      <c r="J299" s="111"/>
      <c r="K299" s="111">
        <v>135</v>
      </c>
      <c r="L299" s="112">
        <v>0</v>
      </c>
      <c r="M299" s="140" t="s">
        <v>2</v>
      </c>
      <c r="N299" s="141"/>
      <c r="O299" s="141" t="s">
        <v>1777</v>
      </c>
      <c r="P299" s="113" t="s">
        <v>1602</v>
      </c>
      <c r="Q299" s="138" t="str">
        <f>_DL_BM</f>
        <v>CNCK</v>
      </c>
      <c r="R299" s="138" t="str">
        <f>_DL_Khoa</f>
        <v>KCK</v>
      </c>
      <c r="S299" s="106" t="str">
        <f t="shared" si="5"/>
        <v>KCK-CNCK</v>
      </c>
      <c r="T299" s="142"/>
      <c r="U299" s="142"/>
      <c r="V299" s="142"/>
      <c r="W299" s="142"/>
      <c r="X299" s="142"/>
      <c r="Y299" s="142"/>
      <c r="Z299" s="142"/>
      <c r="AA299" s="142" t="s">
        <v>20</v>
      </c>
      <c r="AB299" s="142"/>
      <c r="AC299" s="142"/>
      <c r="AD299" s="142"/>
      <c r="AE299" s="142"/>
      <c r="AF299" s="142"/>
      <c r="AG299" s="142"/>
      <c r="AH299" s="142"/>
      <c r="AI299" s="142"/>
      <c r="AJ299" s="142"/>
      <c r="AK299" s="142"/>
      <c r="AL299" s="142"/>
      <c r="AM299" s="142"/>
      <c r="AN299" s="142"/>
      <c r="AO299" s="142"/>
      <c r="AP299" s="142"/>
      <c r="AQ299" s="142"/>
      <c r="AR299" s="142"/>
      <c r="AS299" s="142"/>
      <c r="AT299" s="142" t="s">
        <v>20</v>
      </c>
      <c r="AU299" s="142"/>
      <c r="AV299" s="142"/>
      <c r="AW299" s="142"/>
      <c r="AX299" s="142"/>
      <c r="AY299" s="142"/>
      <c r="AZ299" s="142"/>
      <c r="BA299" s="142"/>
      <c r="BB299" s="142"/>
      <c r="BC299" s="142"/>
      <c r="BD299" s="142"/>
      <c r="BE299" s="142"/>
    </row>
    <row r="300" spans="1:57" x14ac:dyDescent="0.25">
      <c r="A300" s="107" t="s">
        <v>1313</v>
      </c>
      <c r="B300" s="107"/>
      <c r="C300" s="107"/>
      <c r="D300" s="107" t="s">
        <v>1314</v>
      </c>
      <c r="E300" s="107"/>
      <c r="F300" s="108">
        <v>650</v>
      </c>
      <c r="G300" s="109" t="s">
        <v>1315</v>
      </c>
      <c r="H300" s="110">
        <v>4</v>
      </c>
      <c r="I300" s="111"/>
      <c r="J300" s="111"/>
      <c r="K300" s="111">
        <v>180</v>
      </c>
      <c r="L300" s="112">
        <v>0</v>
      </c>
      <c r="M300" s="140" t="s">
        <v>2</v>
      </c>
      <c r="N300" s="141"/>
      <c r="O300" s="141" t="s">
        <v>1777</v>
      </c>
      <c r="P300" s="113" t="s">
        <v>1602</v>
      </c>
      <c r="Q300" s="138" t="str">
        <f>_DL_BM</f>
        <v>CNCK</v>
      </c>
      <c r="R300" s="138" t="str">
        <f>_DL_Khoa</f>
        <v>KCK</v>
      </c>
      <c r="S300" s="106" t="str">
        <f t="shared" si="5"/>
        <v>KCK-CNCK</v>
      </c>
      <c r="T300" s="142"/>
      <c r="U300" s="142"/>
      <c r="V300" s="142"/>
      <c r="W300" s="142"/>
      <c r="X300" s="142"/>
      <c r="Y300" s="142"/>
      <c r="Z300" s="142"/>
      <c r="AA300" s="142" t="s">
        <v>20</v>
      </c>
      <c r="AB300" s="142"/>
      <c r="AC300" s="142"/>
      <c r="AD300" s="142"/>
      <c r="AE300" s="142"/>
      <c r="AF300" s="142"/>
      <c r="AG300" s="142"/>
      <c r="AH300" s="142"/>
      <c r="AI300" s="142"/>
      <c r="AJ300" s="142"/>
      <c r="AK300" s="142"/>
      <c r="AL300" s="142"/>
      <c r="AM300" s="142"/>
      <c r="AN300" s="142"/>
      <c r="AO300" s="142"/>
      <c r="AP300" s="142"/>
      <c r="AQ300" s="142"/>
      <c r="AR300" s="142"/>
      <c r="AS300" s="142"/>
      <c r="AT300" s="142" t="s">
        <v>20</v>
      </c>
      <c r="AU300" s="142"/>
      <c r="AV300" s="142"/>
      <c r="AW300" s="142"/>
      <c r="AX300" s="142"/>
      <c r="AY300" s="142"/>
      <c r="AZ300" s="142"/>
      <c r="BA300" s="142"/>
      <c r="BB300" s="142"/>
      <c r="BC300" s="142"/>
      <c r="BD300" s="142"/>
      <c r="BE300" s="142"/>
    </row>
    <row r="301" spans="1:57" x14ac:dyDescent="0.25">
      <c r="A301" s="107" t="s">
        <v>1322</v>
      </c>
      <c r="B301" s="107"/>
      <c r="C301" s="107"/>
      <c r="D301" s="107" t="s">
        <v>1323</v>
      </c>
      <c r="E301" s="107"/>
      <c r="F301" s="108">
        <v>653</v>
      </c>
      <c r="G301" s="109" t="s">
        <v>1324</v>
      </c>
      <c r="H301" s="110">
        <v>3</v>
      </c>
      <c r="I301" s="111"/>
      <c r="J301" s="111"/>
      <c r="K301" s="111">
        <v>135</v>
      </c>
      <c r="L301" s="112">
        <v>0</v>
      </c>
      <c r="M301" s="140" t="s">
        <v>2</v>
      </c>
      <c r="N301" s="141"/>
      <c r="O301" s="141" t="s">
        <v>1777</v>
      </c>
      <c r="P301" s="113" t="s">
        <v>1602</v>
      </c>
      <c r="Q301" s="138" t="str">
        <f>_DL_BM</f>
        <v>CNCK</v>
      </c>
      <c r="R301" s="138" t="str">
        <f>_DL_Khoa</f>
        <v>KCK</v>
      </c>
      <c r="S301" s="106" t="str">
        <f t="shared" si="5"/>
        <v>KCK-CNCK</v>
      </c>
      <c r="T301" s="142"/>
      <c r="U301" s="142"/>
      <c r="V301" s="142"/>
      <c r="W301" s="142"/>
      <c r="X301" s="142"/>
      <c r="Y301" s="142"/>
      <c r="Z301" s="142"/>
      <c r="AA301" s="142"/>
      <c r="AB301" s="142" t="s">
        <v>20</v>
      </c>
      <c r="AC301" s="142"/>
      <c r="AD301" s="142"/>
      <c r="AE301" s="142"/>
      <c r="AF301" s="142"/>
      <c r="AG301" s="142"/>
      <c r="AH301" s="142"/>
      <c r="AI301" s="142"/>
      <c r="AJ301" s="142"/>
      <c r="AK301" s="142"/>
      <c r="AL301" s="142"/>
      <c r="AM301" s="142"/>
      <c r="AN301" s="142"/>
      <c r="AO301" s="142"/>
      <c r="AP301" s="142"/>
      <c r="AQ301" s="142"/>
      <c r="AR301" s="142"/>
      <c r="AS301" s="142"/>
      <c r="AT301" s="142"/>
      <c r="AU301" s="142" t="s">
        <v>20</v>
      </c>
      <c r="AV301" s="142"/>
      <c r="AW301" s="142" t="s">
        <v>20</v>
      </c>
      <c r="AX301" s="142"/>
      <c r="AY301" s="142"/>
      <c r="AZ301" s="142"/>
      <c r="BA301" s="142"/>
      <c r="BB301" s="142"/>
      <c r="BC301" s="142"/>
      <c r="BD301" s="142"/>
      <c r="BE301" s="142"/>
    </row>
    <row r="302" spans="1:57" x14ac:dyDescent="0.25">
      <c r="A302" s="107" t="s">
        <v>1337</v>
      </c>
      <c r="B302" s="107"/>
      <c r="C302" s="107"/>
      <c r="D302" s="107" t="s">
        <v>1338</v>
      </c>
      <c r="E302" s="107"/>
      <c r="F302" s="108">
        <v>658</v>
      </c>
      <c r="G302" s="109" t="s">
        <v>1339</v>
      </c>
      <c r="H302" s="110">
        <v>2</v>
      </c>
      <c r="I302" s="111"/>
      <c r="J302" s="111"/>
      <c r="K302" s="111">
        <v>90</v>
      </c>
      <c r="L302" s="112">
        <v>0</v>
      </c>
      <c r="M302" s="140" t="s">
        <v>2</v>
      </c>
      <c r="N302" s="141"/>
      <c r="O302" s="141" t="s">
        <v>1777</v>
      </c>
      <c r="P302" s="113" t="s">
        <v>1602</v>
      </c>
      <c r="Q302" s="138" t="str">
        <f>_DL_BM</f>
        <v>CNCK</v>
      </c>
      <c r="R302" s="138" t="str">
        <f>_DL_Khoa</f>
        <v>KCK</v>
      </c>
      <c r="S302" s="106" t="str">
        <f t="shared" si="5"/>
        <v>KCK-CNCK</v>
      </c>
      <c r="T302" s="142"/>
      <c r="U302" s="142"/>
      <c r="V302" s="142"/>
      <c r="W302" s="142"/>
      <c r="X302" s="142"/>
      <c r="Y302" s="142"/>
      <c r="Z302" s="142"/>
      <c r="AA302" s="142"/>
      <c r="AB302" s="142"/>
      <c r="AC302" s="142" t="s">
        <v>20</v>
      </c>
      <c r="AD302" s="142"/>
      <c r="AE302" s="142"/>
      <c r="AF302" s="142"/>
      <c r="AG302" s="142"/>
      <c r="AH302" s="142"/>
      <c r="AI302" s="142"/>
      <c r="AJ302" s="142"/>
      <c r="AK302" s="142"/>
      <c r="AL302" s="142"/>
      <c r="AM302" s="142"/>
      <c r="AN302" s="142"/>
      <c r="AO302" s="142"/>
      <c r="AP302" s="142"/>
      <c r="AQ302" s="142"/>
      <c r="AR302" s="142"/>
      <c r="AS302" s="142"/>
      <c r="AT302" s="142"/>
      <c r="AU302" s="142"/>
      <c r="AV302" s="142" t="s">
        <v>20</v>
      </c>
      <c r="AW302" s="142"/>
      <c r="AX302" s="142"/>
      <c r="AY302" s="142"/>
      <c r="AZ302" s="142"/>
      <c r="BA302" s="142"/>
      <c r="BB302" s="142"/>
      <c r="BC302" s="142"/>
      <c r="BD302" s="142"/>
      <c r="BE302" s="142"/>
    </row>
    <row r="303" spans="1:57" x14ac:dyDescent="0.25">
      <c r="A303" s="107" t="s">
        <v>1304</v>
      </c>
      <c r="B303" s="107"/>
      <c r="C303" s="107"/>
      <c r="D303" s="107" t="s">
        <v>1305</v>
      </c>
      <c r="E303" s="107"/>
      <c r="F303" s="108">
        <v>647</v>
      </c>
      <c r="G303" s="109" t="s">
        <v>1306</v>
      </c>
      <c r="H303" s="110">
        <v>4</v>
      </c>
      <c r="I303" s="111"/>
      <c r="J303" s="111"/>
      <c r="K303" s="111">
        <v>180</v>
      </c>
      <c r="L303" s="112">
        <v>0</v>
      </c>
      <c r="M303" s="140" t="s">
        <v>2</v>
      </c>
      <c r="N303" s="141"/>
      <c r="O303" s="141" t="s">
        <v>1777</v>
      </c>
      <c r="P303" s="113" t="s">
        <v>1602</v>
      </c>
      <c r="Q303" s="138" t="str">
        <f>_DL_BM</f>
        <v>CNCK</v>
      </c>
      <c r="R303" s="138" t="str">
        <f>_DL_Khoa</f>
        <v>KCK</v>
      </c>
      <c r="S303" s="106" t="str">
        <f t="shared" si="5"/>
        <v>KCK-CNCK</v>
      </c>
      <c r="T303" s="142"/>
      <c r="U303" s="142"/>
      <c r="V303" s="142"/>
      <c r="W303" s="142"/>
      <c r="X303" s="142"/>
      <c r="Y303" s="142"/>
      <c r="Z303" s="142"/>
      <c r="AA303" s="142" t="s">
        <v>20</v>
      </c>
      <c r="AB303" s="142" t="s">
        <v>20</v>
      </c>
      <c r="AC303" s="142" t="s">
        <v>20</v>
      </c>
      <c r="AD303" s="142"/>
      <c r="AE303" s="142"/>
      <c r="AF303" s="142"/>
      <c r="AG303" s="142"/>
      <c r="AH303" s="142"/>
      <c r="AI303" s="142"/>
      <c r="AJ303" s="142"/>
      <c r="AK303" s="142"/>
      <c r="AL303" s="142"/>
      <c r="AM303" s="142"/>
      <c r="AN303" s="142"/>
      <c r="AO303" s="142"/>
      <c r="AP303" s="142"/>
      <c r="AQ303" s="142"/>
      <c r="AR303" s="142"/>
      <c r="AS303" s="142"/>
      <c r="AT303" s="142" t="s">
        <v>20</v>
      </c>
      <c r="AU303" s="142" t="s">
        <v>20</v>
      </c>
      <c r="AV303" s="142" t="s">
        <v>20</v>
      </c>
      <c r="AW303" s="142" t="s">
        <v>20</v>
      </c>
      <c r="AX303" s="142"/>
      <c r="AY303" s="142"/>
      <c r="AZ303" s="142"/>
      <c r="BA303" s="142"/>
      <c r="BB303" s="142"/>
      <c r="BC303" s="142"/>
      <c r="BD303" s="142"/>
      <c r="BE303" s="142"/>
    </row>
    <row r="304" spans="1:57" x14ac:dyDescent="0.25">
      <c r="A304" s="107" t="s">
        <v>116</v>
      </c>
      <c r="B304" s="107" t="s">
        <v>116</v>
      </c>
      <c r="C304" s="107" t="s">
        <v>116</v>
      </c>
      <c r="D304" s="107" t="s">
        <v>117</v>
      </c>
      <c r="E304" s="107"/>
      <c r="F304" s="108">
        <v>43</v>
      </c>
      <c r="G304" s="109" t="s">
        <v>118</v>
      </c>
      <c r="H304" s="110">
        <v>2</v>
      </c>
      <c r="I304" s="111">
        <v>30</v>
      </c>
      <c r="J304" s="111"/>
      <c r="K304" s="111"/>
      <c r="L304" s="112">
        <v>0</v>
      </c>
      <c r="M304" s="143" t="s">
        <v>1484</v>
      </c>
      <c r="N304" s="141">
        <v>60</v>
      </c>
      <c r="O304" s="141" t="s">
        <v>1601</v>
      </c>
      <c r="P304" s="113" t="s">
        <v>1602</v>
      </c>
      <c r="Q304" s="138" t="str">
        <f>_DL_BM</f>
        <v>KCK</v>
      </c>
      <c r="R304" s="138" t="str">
        <f>_DL_Khoa</f>
        <v>KCK</v>
      </c>
      <c r="S304" s="106" t="str">
        <f t="shared" si="5"/>
        <v>KCK-KCK</v>
      </c>
      <c r="T304" s="142"/>
      <c r="U304" s="142"/>
      <c r="V304" s="142"/>
      <c r="W304" s="142"/>
      <c r="X304" s="142"/>
      <c r="Y304" s="142"/>
      <c r="Z304" s="142"/>
      <c r="AA304" s="142" t="s">
        <v>21</v>
      </c>
      <c r="AB304" s="142" t="s">
        <v>21</v>
      </c>
      <c r="AC304" s="142" t="s">
        <v>21</v>
      </c>
      <c r="AD304" s="142" t="s">
        <v>21</v>
      </c>
      <c r="AE304" s="142"/>
      <c r="AF304" s="142"/>
      <c r="AG304" s="142"/>
      <c r="AH304" s="142"/>
      <c r="AI304" s="142"/>
      <c r="AJ304" s="142" t="s">
        <v>21</v>
      </c>
      <c r="AK304" s="142" t="s">
        <v>21</v>
      </c>
      <c r="AL304" s="142" t="s">
        <v>21</v>
      </c>
      <c r="AM304" s="142"/>
      <c r="AN304" s="142"/>
      <c r="AO304" s="142"/>
      <c r="AP304" s="142"/>
      <c r="AQ304" s="142"/>
      <c r="AR304" s="142"/>
      <c r="AS304" s="142"/>
      <c r="AT304" s="142" t="s">
        <v>21</v>
      </c>
      <c r="AU304" s="142" t="s">
        <v>21</v>
      </c>
      <c r="AV304" s="142" t="s">
        <v>21</v>
      </c>
      <c r="AW304" s="142" t="s">
        <v>21</v>
      </c>
      <c r="AX304" s="142"/>
      <c r="AY304" s="142"/>
      <c r="AZ304" s="142"/>
      <c r="BA304" s="142"/>
      <c r="BB304" s="142"/>
      <c r="BC304" s="142" t="s">
        <v>21</v>
      </c>
      <c r="BD304" s="142" t="s">
        <v>21</v>
      </c>
      <c r="BE304" s="142"/>
    </row>
    <row r="305" spans="1:57" x14ac:dyDescent="0.25">
      <c r="A305" s="107" t="s">
        <v>246</v>
      </c>
      <c r="B305" s="107"/>
      <c r="C305" s="107" t="s">
        <v>246</v>
      </c>
      <c r="D305" s="107" t="s">
        <v>247</v>
      </c>
      <c r="E305" s="107"/>
      <c r="F305" s="108">
        <v>114</v>
      </c>
      <c r="G305" s="109" t="s">
        <v>248</v>
      </c>
      <c r="H305" s="110">
        <v>3</v>
      </c>
      <c r="I305" s="111">
        <v>45</v>
      </c>
      <c r="J305" s="111"/>
      <c r="K305" s="111"/>
      <c r="L305" s="112">
        <v>0</v>
      </c>
      <c r="M305" s="143" t="s">
        <v>1484</v>
      </c>
      <c r="N305" s="141">
        <v>90</v>
      </c>
      <c r="O305" s="141" t="s">
        <v>1601</v>
      </c>
      <c r="P305" s="113" t="s">
        <v>1602</v>
      </c>
      <c r="Q305" s="138" t="str">
        <f>_DL_BM</f>
        <v>KCK</v>
      </c>
      <c r="R305" s="138" t="str">
        <f>_DL_Khoa</f>
        <v>KCK</v>
      </c>
      <c r="S305" s="106" t="str">
        <f t="shared" si="5"/>
        <v>KCK-KCK</v>
      </c>
      <c r="T305" s="142"/>
      <c r="U305" s="142"/>
      <c r="V305" s="142"/>
      <c r="W305" s="142"/>
      <c r="X305" s="142"/>
      <c r="Y305" s="142"/>
      <c r="Z305" s="142"/>
      <c r="AA305" s="142" t="s">
        <v>20</v>
      </c>
      <c r="AB305" s="142" t="s">
        <v>20</v>
      </c>
      <c r="AC305" s="142" t="s">
        <v>20</v>
      </c>
      <c r="AD305" s="142" t="s">
        <v>20</v>
      </c>
      <c r="AE305" s="142"/>
      <c r="AF305" s="142"/>
      <c r="AG305" s="142"/>
      <c r="AH305" s="142"/>
      <c r="AI305" s="142"/>
      <c r="AJ305" s="142"/>
      <c r="AK305" s="142"/>
      <c r="AL305" s="142"/>
      <c r="AM305" s="142"/>
      <c r="AN305" s="142"/>
      <c r="AO305" s="142"/>
      <c r="AP305" s="142"/>
      <c r="AQ305" s="142"/>
      <c r="AR305" s="142"/>
      <c r="AS305" s="142"/>
      <c r="AT305" s="142" t="s">
        <v>20</v>
      </c>
      <c r="AU305" s="142" t="s">
        <v>20</v>
      </c>
      <c r="AV305" s="142" t="s">
        <v>20</v>
      </c>
      <c r="AW305" s="142" t="s">
        <v>20</v>
      </c>
      <c r="AX305" s="142"/>
      <c r="AY305" s="142"/>
      <c r="AZ305" s="142"/>
      <c r="BA305" s="142"/>
      <c r="BB305" s="142"/>
      <c r="BC305" s="142"/>
      <c r="BD305" s="142"/>
      <c r="BE305" s="142"/>
    </row>
    <row r="306" spans="1:57" x14ac:dyDescent="0.25">
      <c r="A306" s="107" t="s">
        <v>468</v>
      </c>
      <c r="B306" s="107" t="s">
        <v>468</v>
      </c>
      <c r="C306" s="107" t="s">
        <v>468</v>
      </c>
      <c r="D306" s="107" t="s">
        <v>469</v>
      </c>
      <c r="E306" s="107"/>
      <c r="F306" s="108">
        <v>221</v>
      </c>
      <c r="G306" s="109" t="s">
        <v>470</v>
      </c>
      <c r="H306" s="110">
        <v>2</v>
      </c>
      <c r="I306" s="111">
        <v>15</v>
      </c>
      <c r="J306" s="111">
        <v>30</v>
      </c>
      <c r="K306" s="111"/>
      <c r="L306" s="112">
        <v>0</v>
      </c>
      <c r="M306" s="200" t="s">
        <v>2</v>
      </c>
      <c r="N306" s="141"/>
      <c r="O306" s="141" t="s">
        <v>1601</v>
      </c>
      <c r="P306" s="113" t="s">
        <v>1602</v>
      </c>
      <c r="Q306" s="138" t="str">
        <f>_DL_BM</f>
        <v>KCK</v>
      </c>
      <c r="R306" s="138" t="str">
        <f>_DL_Khoa</f>
        <v>KCK</v>
      </c>
      <c r="S306" s="106" t="str">
        <f t="shared" si="5"/>
        <v>KCK-KCK</v>
      </c>
      <c r="T306" s="142"/>
      <c r="U306" s="142"/>
      <c r="V306" s="142"/>
      <c r="W306" s="142"/>
      <c r="X306" s="142"/>
      <c r="Y306" s="142"/>
      <c r="Z306" s="142"/>
      <c r="AA306" s="142" t="s">
        <v>21</v>
      </c>
      <c r="AB306" s="142" t="s">
        <v>21</v>
      </c>
      <c r="AC306" s="142" t="s">
        <v>21</v>
      </c>
      <c r="AD306" s="142" t="s">
        <v>21</v>
      </c>
      <c r="AE306" s="142"/>
      <c r="AF306" s="142"/>
      <c r="AG306" s="142"/>
      <c r="AH306" s="142"/>
      <c r="AI306" s="142"/>
      <c r="AJ306" s="142"/>
      <c r="AK306" s="142"/>
      <c r="AL306" s="142"/>
      <c r="AM306" s="142"/>
      <c r="AN306" s="142"/>
      <c r="AO306" s="142"/>
      <c r="AP306" s="142"/>
      <c r="AQ306" s="142"/>
      <c r="AR306" s="142"/>
      <c r="AS306" s="142"/>
      <c r="AT306" s="142" t="s">
        <v>21</v>
      </c>
      <c r="AU306" s="142" t="s">
        <v>21</v>
      </c>
      <c r="AV306" s="142" t="s">
        <v>21</v>
      </c>
      <c r="AW306" s="142" t="s">
        <v>21</v>
      </c>
      <c r="AX306" s="142"/>
      <c r="AY306" s="142"/>
      <c r="AZ306" s="142"/>
      <c r="BA306" s="142"/>
      <c r="BB306" s="142"/>
      <c r="BC306" s="142"/>
      <c r="BD306" s="142"/>
      <c r="BE306" s="142"/>
    </row>
    <row r="307" spans="1:57" x14ac:dyDescent="0.25">
      <c r="A307" s="107" t="s">
        <v>239</v>
      </c>
      <c r="B307" s="107"/>
      <c r="C307" s="107"/>
      <c r="D307" s="107"/>
      <c r="E307" s="107"/>
      <c r="F307" s="108">
        <v>111</v>
      </c>
      <c r="G307" s="109" t="s">
        <v>240</v>
      </c>
      <c r="H307" s="110">
        <v>2</v>
      </c>
      <c r="I307" s="111">
        <v>30</v>
      </c>
      <c r="J307" s="111"/>
      <c r="K307" s="111"/>
      <c r="L307" s="112">
        <v>0</v>
      </c>
      <c r="M307" s="143" t="s">
        <v>1484</v>
      </c>
      <c r="N307" s="141">
        <v>90</v>
      </c>
      <c r="O307" s="141" t="s">
        <v>1601</v>
      </c>
      <c r="P307" s="113" t="s">
        <v>1602</v>
      </c>
      <c r="Q307" s="138" t="str">
        <f>_DL_BM</f>
        <v>KCK</v>
      </c>
      <c r="R307" s="138" t="str">
        <f>_DL_Khoa</f>
        <v>KCK</v>
      </c>
      <c r="S307" s="106" t="str">
        <f t="shared" si="5"/>
        <v>KCK-KCK</v>
      </c>
      <c r="T307" s="142"/>
      <c r="U307" s="142"/>
      <c r="V307" s="142"/>
      <c r="W307" s="142"/>
      <c r="X307" s="142"/>
      <c r="Y307" s="142"/>
      <c r="Z307" s="142"/>
      <c r="AA307" s="142" t="s">
        <v>20</v>
      </c>
      <c r="AB307" s="142" t="s">
        <v>20</v>
      </c>
      <c r="AC307" s="142" t="s">
        <v>20</v>
      </c>
      <c r="AD307" s="142" t="s">
        <v>20</v>
      </c>
      <c r="AE307" s="142"/>
      <c r="AF307" s="142"/>
      <c r="AG307" s="142"/>
      <c r="AH307" s="142"/>
      <c r="AI307" s="142"/>
      <c r="AJ307" s="142"/>
      <c r="AK307" s="142"/>
      <c r="AL307" s="142"/>
      <c r="AM307" s="142"/>
      <c r="AN307" s="142"/>
      <c r="AO307" s="142"/>
      <c r="AP307" s="142"/>
      <c r="AQ307" s="142"/>
      <c r="AR307" s="142"/>
      <c r="AS307" s="142"/>
      <c r="AT307" s="142"/>
      <c r="AU307" s="142"/>
      <c r="AV307" s="142"/>
      <c r="AW307" s="142"/>
      <c r="AX307" s="142"/>
      <c r="AY307" s="142"/>
      <c r="AZ307" s="142"/>
      <c r="BA307" s="142"/>
      <c r="BB307" s="142"/>
      <c r="BC307" s="142"/>
      <c r="BD307" s="142"/>
      <c r="BE307" s="142"/>
    </row>
    <row r="308" spans="1:57" x14ac:dyDescent="0.25">
      <c r="A308" s="107" t="s">
        <v>241</v>
      </c>
      <c r="B308" s="107" t="s">
        <v>241</v>
      </c>
      <c r="C308" s="107" t="s">
        <v>241</v>
      </c>
      <c r="D308" s="107"/>
      <c r="E308" s="107"/>
      <c r="F308" s="108">
        <v>112</v>
      </c>
      <c r="G308" s="109" t="s">
        <v>242</v>
      </c>
      <c r="H308" s="110">
        <v>2</v>
      </c>
      <c r="I308" s="111">
        <v>30</v>
      </c>
      <c r="J308" s="111"/>
      <c r="K308" s="111"/>
      <c r="L308" s="112">
        <v>0</v>
      </c>
      <c r="M308" s="143" t="s">
        <v>1511</v>
      </c>
      <c r="N308" s="141"/>
      <c r="O308" s="141" t="s">
        <v>1601</v>
      </c>
      <c r="P308" s="113" t="s">
        <v>1602</v>
      </c>
      <c r="Q308" s="138" t="str">
        <f>_DL_BM</f>
        <v>KCK</v>
      </c>
      <c r="R308" s="138" t="str">
        <f>_DL_Khoa</f>
        <v>KCK</v>
      </c>
      <c r="S308" s="106" t="str">
        <f t="shared" si="5"/>
        <v>KCK-KCK</v>
      </c>
      <c r="T308" s="142"/>
      <c r="U308" s="142"/>
      <c r="V308" s="142"/>
      <c r="W308" s="142"/>
      <c r="X308" s="142"/>
      <c r="Y308" s="142"/>
      <c r="Z308" s="142"/>
      <c r="AA308" s="142" t="s">
        <v>20</v>
      </c>
      <c r="AB308" s="142" t="s">
        <v>20</v>
      </c>
      <c r="AC308" s="142" t="s">
        <v>20</v>
      </c>
      <c r="AD308" s="142" t="s">
        <v>20</v>
      </c>
      <c r="AE308" s="142"/>
      <c r="AF308" s="142"/>
      <c r="AG308" s="142"/>
      <c r="AH308" s="142"/>
      <c r="AI308" s="142"/>
      <c r="AJ308" s="142"/>
      <c r="AK308" s="142"/>
      <c r="AL308" s="142"/>
      <c r="AM308" s="142"/>
      <c r="AN308" s="142"/>
      <c r="AO308" s="142"/>
      <c r="AP308" s="142"/>
      <c r="AQ308" s="142"/>
      <c r="AR308" s="142"/>
      <c r="AS308" s="142"/>
      <c r="AT308" s="142"/>
      <c r="AU308" s="142"/>
      <c r="AV308" s="142"/>
      <c r="AW308" s="142"/>
      <c r="AX308" s="142"/>
      <c r="AY308" s="142"/>
      <c r="AZ308" s="142"/>
      <c r="BA308" s="142"/>
      <c r="BB308" s="142"/>
      <c r="BC308" s="142"/>
      <c r="BD308" s="142"/>
      <c r="BE308" s="142"/>
    </row>
    <row r="309" spans="1:57" x14ac:dyDescent="0.25">
      <c r="A309" s="107" t="s">
        <v>479</v>
      </c>
      <c r="B309" s="107" t="s">
        <v>479</v>
      </c>
      <c r="C309" s="107" t="s">
        <v>479</v>
      </c>
      <c r="D309" s="107"/>
      <c r="E309" s="107"/>
      <c r="F309" s="108">
        <v>225</v>
      </c>
      <c r="G309" s="109" t="s">
        <v>480</v>
      </c>
      <c r="H309" s="110">
        <v>2</v>
      </c>
      <c r="I309" s="111">
        <v>30</v>
      </c>
      <c r="J309" s="111"/>
      <c r="K309" s="111"/>
      <c r="L309" s="112">
        <v>0</v>
      </c>
      <c r="M309" s="143"/>
      <c r="N309" s="141"/>
      <c r="O309" s="141" t="s">
        <v>1601</v>
      </c>
      <c r="P309" s="113" t="s">
        <v>1602</v>
      </c>
      <c r="Q309" s="138" t="str">
        <f>_DL_BM</f>
        <v>KCK</v>
      </c>
      <c r="R309" s="138" t="str">
        <f>_DL_Khoa</f>
        <v>KCK</v>
      </c>
      <c r="S309" s="106" t="str">
        <f t="shared" si="5"/>
        <v>KCK-KCK</v>
      </c>
      <c r="T309" s="142"/>
      <c r="U309" s="142"/>
      <c r="V309" s="142"/>
      <c r="W309" s="142"/>
      <c r="X309" s="142"/>
      <c r="Y309" s="142"/>
      <c r="Z309" s="142"/>
      <c r="AA309" s="142" t="s">
        <v>21</v>
      </c>
      <c r="AB309" s="142" t="s">
        <v>21</v>
      </c>
      <c r="AC309" s="142" t="s">
        <v>21</v>
      </c>
      <c r="AD309" s="142" t="s">
        <v>21</v>
      </c>
      <c r="AE309" s="142"/>
      <c r="AF309" s="142"/>
      <c r="AG309" s="142"/>
      <c r="AH309" s="142"/>
      <c r="AI309" s="142"/>
      <c r="AJ309" s="142"/>
      <c r="AK309" s="142"/>
      <c r="AL309" s="142"/>
      <c r="AM309" s="142"/>
      <c r="AN309" s="142"/>
      <c r="AO309" s="142"/>
      <c r="AP309" s="142"/>
      <c r="AQ309" s="142"/>
      <c r="AR309" s="142"/>
      <c r="AS309" s="142"/>
      <c r="AT309" s="142"/>
      <c r="AU309" s="142"/>
      <c r="AV309" s="142"/>
      <c r="AW309" s="142"/>
      <c r="AX309" s="142"/>
      <c r="AY309" s="142"/>
      <c r="AZ309" s="142"/>
      <c r="BA309" s="142"/>
      <c r="BB309" s="142"/>
      <c r="BC309" s="142"/>
      <c r="BD309" s="142"/>
      <c r="BE309" s="142"/>
    </row>
    <row r="310" spans="1:57" x14ac:dyDescent="0.25">
      <c r="A310" s="107" t="s">
        <v>243</v>
      </c>
      <c r="B310" s="107"/>
      <c r="C310" s="107"/>
      <c r="D310" s="107" t="s">
        <v>244</v>
      </c>
      <c r="E310" s="107"/>
      <c r="F310" s="108">
        <v>113</v>
      </c>
      <c r="G310" s="109" t="s">
        <v>245</v>
      </c>
      <c r="H310" s="110">
        <v>2</v>
      </c>
      <c r="I310" s="111">
        <v>30</v>
      </c>
      <c r="J310" s="111"/>
      <c r="K310" s="111"/>
      <c r="L310" s="112">
        <v>0</v>
      </c>
      <c r="M310" s="143" t="s">
        <v>1484</v>
      </c>
      <c r="N310" s="141"/>
      <c r="O310" s="141" t="s">
        <v>1601</v>
      </c>
      <c r="P310" s="113" t="s">
        <v>1602</v>
      </c>
      <c r="Q310" s="138" t="str">
        <f>_DL_BM</f>
        <v>KCK</v>
      </c>
      <c r="R310" s="138" t="str">
        <f>_DL_Khoa</f>
        <v>KCK</v>
      </c>
      <c r="S310" s="106" t="str">
        <f t="shared" si="5"/>
        <v>KCK-KCK</v>
      </c>
      <c r="T310" s="142"/>
      <c r="U310" s="142"/>
      <c r="V310" s="142"/>
      <c r="W310" s="142"/>
      <c r="X310" s="142"/>
      <c r="Y310" s="142"/>
      <c r="Z310" s="142"/>
      <c r="AA310" s="142" t="s">
        <v>20</v>
      </c>
      <c r="AB310" s="142" t="s">
        <v>20</v>
      </c>
      <c r="AC310" s="142" t="s">
        <v>20</v>
      </c>
      <c r="AD310" s="142" t="s">
        <v>20</v>
      </c>
      <c r="AE310" s="142"/>
      <c r="AF310" s="142"/>
      <c r="AG310" s="142"/>
      <c r="AH310" s="142"/>
      <c r="AI310" s="142"/>
      <c r="AJ310" s="142"/>
      <c r="AK310" s="142"/>
      <c r="AL310" s="142"/>
      <c r="AM310" s="142"/>
      <c r="AN310" s="142"/>
      <c r="AO310" s="142"/>
      <c r="AP310" s="142"/>
      <c r="AQ310" s="142"/>
      <c r="AR310" s="142"/>
      <c r="AS310" s="142"/>
      <c r="AT310" s="142" t="s">
        <v>20</v>
      </c>
      <c r="AU310" s="142" t="s">
        <v>20</v>
      </c>
      <c r="AV310" s="142"/>
      <c r="AW310" s="142" t="s">
        <v>20</v>
      </c>
      <c r="AX310" s="142"/>
      <c r="AY310" s="142"/>
      <c r="AZ310" s="142"/>
      <c r="BA310" s="142"/>
      <c r="BB310" s="142"/>
      <c r="BC310" s="142"/>
      <c r="BD310" s="142"/>
      <c r="BE310" s="142"/>
    </row>
    <row r="311" spans="1:57" x14ac:dyDescent="0.25">
      <c r="A311" s="107" t="s">
        <v>1535</v>
      </c>
      <c r="B311" s="107" t="s">
        <v>1535</v>
      </c>
      <c r="C311" s="107" t="s">
        <v>1535</v>
      </c>
      <c r="D311" s="107"/>
      <c r="E311" s="107"/>
      <c r="F311" s="108">
        <v>810</v>
      </c>
      <c r="G311" s="109" t="s">
        <v>1534</v>
      </c>
      <c r="H311" s="110">
        <v>1</v>
      </c>
      <c r="I311" s="111"/>
      <c r="J311" s="111"/>
      <c r="K311" s="111">
        <v>45</v>
      </c>
      <c r="L311" s="112">
        <v>0</v>
      </c>
      <c r="M311" s="140" t="s">
        <v>1511</v>
      </c>
      <c r="N311" s="141"/>
      <c r="O311" s="141" t="s">
        <v>1601</v>
      </c>
      <c r="P311" s="113" t="s">
        <v>1602</v>
      </c>
      <c r="Q311" s="138" t="str">
        <f>_DL_BM</f>
        <v>KCK</v>
      </c>
      <c r="R311" s="138" t="str">
        <f>_DL_Khoa</f>
        <v>KCK</v>
      </c>
      <c r="S311" s="106" t="str">
        <f t="shared" si="5"/>
        <v>KCK-KCK</v>
      </c>
      <c r="T311" s="142"/>
      <c r="U311" s="142"/>
      <c r="V311" s="142"/>
      <c r="W311" s="142"/>
      <c r="X311" s="142"/>
      <c r="Y311" s="142"/>
      <c r="Z311" s="142"/>
      <c r="AA311" s="142" t="s">
        <v>20</v>
      </c>
      <c r="AB311" s="142" t="s">
        <v>20</v>
      </c>
      <c r="AC311" s="142" t="s">
        <v>20</v>
      </c>
      <c r="AD311" s="142" t="s">
        <v>20</v>
      </c>
      <c r="AE311" s="142"/>
      <c r="AF311" s="142"/>
      <c r="AG311" s="142"/>
      <c r="AH311" s="142"/>
      <c r="AI311" s="142"/>
      <c r="AJ311" s="142"/>
      <c r="AK311" s="142"/>
      <c r="AL311" s="142"/>
      <c r="AM311" s="142"/>
      <c r="AN311" s="142"/>
      <c r="AO311" s="142"/>
      <c r="AP311" s="142"/>
      <c r="AQ311" s="142"/>
      <c r="AR311" s="142"/>
      <c r="AS311" s="142"/>
      <c r="AT311" s="142"/>
      <c r="AU311" s="142"/>
      <c r="AV311" s="142"/>
      <c r="AW311" s="142"/>
      <c r="AX311" s="142"/>
      <c r="AY311" s="142"/>
      <c r="AZ311" s="142"/>
      <c r="BA311" s="142"/>
      <c r="BB311" s="142"/>
      <c r="BC311" s="142"/>
      <c r="BD311" s="142"/>
      <c r="BE311" s="142"/>
    </row>
    <row r="312" spans="1:57" x14ac:dyDescent="0.25">
      <c r="A312" s="107" t="s">
        <v>717</v>
      </c>
      <c r="B312" s="107" t="s">
        <v>717</v>
      </c>
      <c r="C312" s="107" t="s">
        <v>717</v>
      </c>
      <c r="D312" s="107"/>
      <c r="E312" s="107"/>
      <c r="F312" s="108">
        <v>371</v>
      </c>
      <c r="G312" s="109" t="s">
        <v>718</v>
      </c>
      <c r="H312" s="110">
        <v>2</v>
      </c>
      <c r="I312" s="111"/>
      <c r="J312" s="111"/>
      <c r="K312" s="111">
        <v>90</v>
      </c>
      <c r="L312" s="112">
        <v>0</v>
      </c>
      <c r="M312" s="140" t="s">
        <v>1511</v>
      </c>
      <c r="N312" s="141"/>
      <c r="O312" s="141" t="s">
        <v>1601</v>
      </c>
      <c r="P312" s="113" t="s">
        <v>1602</v>
      </c>
      <c r="Q312" s="138" t="str">
        <f>_DL_BM</f>
        <v>KCK</v>
      </c>
      <c r="R312" s="138" t="str">
        <f>_DL_Khoa</f>
        <v>KCK</v>
      </c>
      <c r="S312" s="106" t="str">
        <f t="shared" si="5"/>
        <v>KCK-KCK</v>
      </c>
      <c r="T312" s="142"/>
      <c r="U312" s="142"/>
      <c r="V312" s="142"/>
      <c r="W312" s="142"/>
      <c r="X312" s="142"/>
      <c r="Y312" s="142"/>
      <c r="Z312" s="142"/>
      <c r="AA312" s="142" t="s">
        <v>20</v>
      </c>
      <c r="AB312" s="142" t="s">
        <v>20</v>
      </c>
      <c r="AC312" s="142"/>
      <c r="AD312" s="142"/>
      <c r="AE312" s="142"/>
      <c r="AF312" s="142"/>
      <c r="AG312" s="142"/>
      <c r="AH312" s="142"/>
      <c r="AI312" s="142"/>
      <c r="AJ312" s="142"/>
      <c r="AK312" s="142"/>
      <c r="AL312" s="142"/>
      <c r="AM312" s="142"/>
      <c r="AN312" s="142"/>
      <c r="AO312" s="142"/>
      <c r="AP312" s="142"/>
      <c r="AQ312" s="142"/>
      <c r="AR312" s="142"/>
      <c r="AS312" s="142"/>
      <c r="AT312" s="142"/>
      <c r="AU312" s="142"/>
      <c r="AV312" s="142"/>
      <c r="AW312" s="142"/>
      <c r="AX312" s="142"/>
      <c r="AY312" s="142"/>
      <c r="AZ312" s="142"/>
      <c r="BA312" s="142"/>
      <c r="BB312" s="142"/>
      <c r="BC312" s="142"/>
      <c r="BD312" s="142"/>
      <c r="BE312" s="142"/>
    </row>
    <row r="313" spans="1:57" x14ac:dyDescent="0.25">
      <c r="A313" s="107" t="s">
        <v>1537</v>
      </c>
      <c r="B313" s="107"/>
      <c r="C313" s="107" t="s">
        <v>1537</v>
      </c>
      <c r="D313" s="107" t="s">
        <v>1861</v>
      </c>
      <c r="E313" s="107"/>
      <c r="F313" s="108">
        <v>811</v>
      </c>
      <c r="G313" s="109" t="s">
        <v>1536</v>
      </c>
      <c r="H313" s="110">
        <v>1</v>
      </c>
      <c r="I313" s="111"/>
      <c r="J313" s="111"/>
      <c r="K313" s="111">
        <v>45</v>
      </c>
      <c r="L313" s="112">
        <v>0</v>
      </c>
      <c r="M313" s="140" t="s">
        <v>1511</v>
      </c>
      <c r="N313" s="141"/>
      <c r="O313" s="141" t="s">
        <v>1601</v>
      </c>
      <c r="P313" s="113" t="s">
        <v>1602</v>
      </c>
      <c r="Q313" s="138" t="str">
        <f>_DL_BM</f>
        <v>KCK</v>
      </c>
      <c r="R313" s="138" t="str">
        <f>_DL_Khoa</f>
        <v>KCK</v>
      </c>
      <c r="S313" s="106" t="str">
        <f t="shared" si="5"/>
        <v>KCK-KCK</v>
      </c>
      <c r="T313" s="142"/>
      <c r="U313" s="142"/>
      <c r="V313" s="142"/>
      <c r="W313" s="142"/>
      <c r="X313" s="142"/>
      <c r="Y313" s="142"/>
      <c r="Z313" s="142"/>
      <c r="AA313" s="142" t="s">
        <v>20</v>
      </c>
      <c r="AB313" s="142" t="s">
        <v>20</v>
      </c>
      <c r="AC313" s="142" t="s">
        <v>20</v>
      </c>
      <c r="AD313" s="142" t="s">
        <v>20</v>
      </c>
      <c r="AE313" s="142"/>
      <c r="AF313" s="142"/>
      <c r="AG313" s="142"/>
      <c r="AH313" s="142"/>
      <c r="AI313" s="142"/>
      <c r="AJ313" s="142"/>
      <c r="AK313" s="142"/>
      <c r="AL313" s="142"/>
      <c r="AM313" s="142"/>
      <c r="AN313" s="142"/>
      <c r="AO313" s="142"/>
      <c r="AP313" s="142"/>
      <c r="AQ313" s="142"/>
      <c r="AR313" s="142"/>
      <c r="AS313" s="142"/>
      <c r="AT313" s="142" t="s">
        <v>20</v>
      </c>
      <c r="AU313" s="142" t="s">
        <v>20</v>
      </c>
      <c r="AV313" s="142" t="s">
        <v>20</v>
      </c>
      <c r="AW313" s="142" t="s">
        <v>20</v>
      </c>
      <c r="AX313" s="142"/>
      <c r="AY313" s="142"/>
      <c r="AZ313" s="142"/>
      <c r="BA313" s="142"/>
      <c r="BB313" s="142"/>
      <c r="BC313" s="142"/>
      <c r="BD313" s="142"/>
      <c r="BE313" s="142"/>
    </row>
    <row r="314" spans="1:57" x14ac:dyDescent="0.25">
      <c r="A314" s="107" t="s">
        <v>1916</v>
      </c>
      <c r="B314" s="107"/>
      <c r="C314" s="107"/>
      <c r="D314" s="107"/>
      <c r="E314" s="107"/>
      <c r="F314" s="108">
        <v>843</v>
      </c>
      <c r="G314" s="109" t="s">
        <v>1917</v>
      </c>
      <c r="H314" s="110">
        <v>2</v>
      </c>
      <c r="I314" s="111"/>
      <c r="J314" s="111"/>
      <c r="K314" s="111"/>
      <c r="L314" s="112">
        <v>0</v>
      </c>
      <c r="M314" s="143" t="s">
        <v>1484</v>
      </c>
      <c r="N314" s="141">
        <v>90</v>
      </c>
      <c r="O314" s="141" t="s">
        <v>1601</v>
      </c>
      <c r="P314" s="113" t="s">
        <v>1602</v>
      </c>
      <c r="Q314" s="138" t="str">
        <f>_DL_BM</f>
        <v>KCK</v>
      </c>
      <c r="R314" s="138" t="str">
        <f>_DL_Khoa</f>
        <v>KCK</v>
      </c>
      <c r="S314" s="106" t="str">
        <f t="shared" si="5"/>
        <v>KCK-KCK</v>
      </c>
      <c r="T314" s="142"/>
      <c r="U314" s="142"/>
      <c r="V314" s="142"/>
      <c r="W314" s="142"/>
      <c r="X314" s="142"/>
      <c r="Y314" s="142"/>
      <c r="Z314" s="142"/>
      <c r="AA314" s="142"/>
      <c r="AB314" s="142"/>
      <c r="AC314" s="142"/>
      <c r="AD314" s="142"/>
      <c r="AE314" s="142"/>
      <c r="AF314" s="142"/>
      <c r="AG314" s="142"/>
      <c r="AH314" s="142"/>
      <c r="AI314" s="142"/>
      <c r="AJ314" s="142"/>
      <c r="AK314" s="142"/>
      <c r="AL314" s="142"/>
      <c r="AM314" s="142"/>
      <c r="AN314" s="142"/>
      <c r="AO314" s="142"/>
      <c r="AP314" s="142"/>
      <c r="AQ314" s="142"/>
      <c r="AR314" s="142"/>
      <c r="AS314" s="142"/>
      <c r="AT314" s="142"/>
      <c r="AU314" s="142"/>
      <c r="AV314" s="142"/>
      <c r="AW314" s="142"/>
      <c r="AX314" s="142"/>
      <c r="AY314" s="142"/>
      <c r="AZ314" s="142"/>
      <c r="BA314" s="142"/>
      <c r="BB314" s="142"/>
      <c r="BC314" s="142"/>
      <c r="BD314" s="142"/>
      <c r="BE314" s="142"/>
    </row>
    <row r="315" spans="1:57" x14ac:dyDescent="0.25">
      <c r="A315" s="107" t="s">
        <v>713</v>
      </c>
      <c r="B315" s="107"/>
      <c r="C315" s="107"/>
      <c r="D315" s="107" t="s">
        <v>714</v>
      </c>
      <c r="E315" s="107"/>
      <c r="F315" s="108">
        <v>369</v>
      </c>
      <c r="G315" s="109" t="s">
        <v>715</v>
      </c>
      <c r="H315" s="110">
        <v>4</v>
      </c>
      <c r="I315" s="111">
        <v>60</v>
      </c>
      <c r="J315" s="111"/>
      <c r="K315" s="111"/>
      <c r="L315" s="112">
        <v>0</v>
      </c>
      <c r="M315" s="143" t="s">
        <v>1484</v>
      </c>
      <c r="N315" s="141">
        <v>90</v>
      </c>
      <c r="O315" s="141" t="s">
        <v>1601</v>
      </c>
      <c r="P315" s="113" t="s">
        <v>1602</v>
      </c>
      <c r="Q315" s="138" t="str">
        <f>_DL_BM</f>
        <v>KCK</v>
      </c>
      <c r="R315" s="138" t="str">
        <f>_DL_Khoa</f>
        <v>KCK</v>
      </c>
      <c r="S315" s="106" t="str">
        <f t="shared" si="5"/>
        <v>KCK-KCK</v>
      </c>
      <c r="T315" s="142"/>
      <c r="U315" s="142"/>
      <c r="V315" s="142"/>
      <c r="W315" s="142"/>
      <c r="X315" s="142"/>
      <c r="Y315" s="142"/>
      <c r="Z315" s="142"/>
      <c r="AA315" s="142" t="s">
        <v>20</v>
      </c>
      <c r="AB315" s="142" t="s">
        <v>20</v>
      </c>
      <c r="AC315" s="142" t="s">
        <v>20</v>
      </c>
      <c r="AD315" s="142"/>
      <c r="AE315" s="142"/>
      <c r="AF315" s="142"/>
      <c r="AG315" s="142"/>
      <c r="AH315" s="142"/>
      <c r="AI315" s="142"/>
      <c r="AJ315" s="142"/>
      <c r="AK315" s="142"/>
      <c r="AL315" s="142"/>
      <c r="AM315" s="142"/>
      <c r="AN315" s="142"/>
      <c r="AO315" s="142"/>
      <c r="AP315" s="142"/>
      <c r="AQ315" s="142"/>
      <c r="AR315" s="142"/>
      <c r="AS315" s="142"/>
      <c r="AT315" s="142" t="s">
        <v>20</v>
      </c>
      <c r="AU315" s="142" t="s">
        <v>20</v>
      </c>
      <c r="AV315" s="142" t="s">
        <v>20</v>
      </c>
      <c r="AW315" s="142" t="s">
        <v>20</v>
      </c>
      <c r="AX315" s="142"/>
      <c r="AY315" s="142"/>
      <c r="AZ315" s="142"/>
      <c r="BA315" s="142"/>
      <c r="BB315" s="142"/>
      <c r="BC315" s="142"/>
      <c r="BD315" s="142"/>
      <c r="BE315" s="142"/>
    </row>
    <row r="316" spans="1:57" x14ac:dyDescent="0.25">
      <c r="A316" s="107"/>
      <c r="B316" s="107" t="s">
        <v>716</v>
      </c>
      <c r="C316" s="107" t="s">
        <v>1710</v>
      </c>
      <c r="D316" s="107"/>
      <c r="E316" s="107"/>
      <c r="F316" s="108">
        <v>370</v>
      </c>
      <c r="G316" s="109" t="s">
        <v>715</v>
      </c>
      <c r="H316" s="110">
        <v>2</v>
      </c>
      <c r="I316" s="111">
        <v>30</v>
      </c>
      <c r="J316" s="111"/>
      <c r="K316" s="111"/>
      <c r="L316" s="112">
        <v>0</v>
      </c>
      <c r="M316" s="143" t="s">
        <v>1484</v>
      </c>
      <c r="N316" s="141">
        <v>90</v>
      </c>
      <c r="O316" s="141" t="s">
        <v>1601</v>
      </c>
      <c r="P316" s="113" t="s">
        <v>1602</v>
      </c>
      <c r="Q316" s="138" t="str">
        <f>_DL_BM</f>
        <v>KCK</v>
      </c>
      <c r="R316" s="138" t="str">
        <f>_DL_Khoa</f>
        <v>KCK</v>
      </c>
      <c r="S316" s="106" t="str">
        <f t="shared" si="5"/>
        <v>KCK-KCK</v>
      </c>
      <c r="T316" s="142"/>
      <c r="U316" s="142"/>
      <c r="V316" s="142"/>
      <c r="W316" s="142"/>
      <c r="X316" s="142"/>
      <c r="Y316" s="142"/>
      <c r="Z316" s="142"/>
      <c r="AA316" s="142"/>
      <c r="AB316" s="142"/>
      <c r="AC316" s="142"/>
      <c r="AD316" s="142"/>
      <c r="AE316" s="142"/>
      <c r="AF316" s="142"/>
      <c r="AG316" s="142"/>
      <c r="AH316" s="142"/>
      <c r="AI316" s="142"/>
      <c r="AJ316" s="142"/>
      <c r="AK316" s="142"/>
      <c r="AL316" s="142"/>
      <c r="AM316" s="142"/>
      <c r="AN316" s="142"/>
      <c r="AO316" s="142"/>
      <c r="AP316" s="142"/>
      <c r="AQ316" s="142"/>
      <c r="AR316" s="142"/>
      <c r="AS316" s="142"/>
      <c r="AT316" s="142"/>
      <c r="AU316" s="142"/>
      <c r="AV316" s="142"/>
      <c r="AW316" s="142"/>
      <c r="AX316" s="142"/>
      <c r="AY316" s="142"/>
      <c r="AZ316" s="142"/>
      <c r="BA316" s="142"/>
      <c r="BB316" s="142"/>
      <c r="BC316" s="142"/>
      <c r="BD316" s="142"/>
      <c r="BE316" s="142"/>
    </row>
    <row r="317" spans="1:57" x14ac:dyDescent="0.25">
      <c r="A317" s="107" t="s">
        <v>476</v>
      </c>
      <c r="B317" s="107" t="s">
        <v>476</v>
      </c>
      <c r="C317" s="107" t="s">
        <v>476</v>
      </c>
      <c r="D317" s="107" t="s">
        <v>477</v>
      </c>
      <c r="E317" s="107"/>
      <c r="F317" s="108">
        <v>224</v>
      </c>
      <c r="G317" s="109" t="s">
        <v>478</v>
      </c>
      <c r="H317" s="110">
        <v>2</v>
      </c>
      <c r="I317" s="111">
        <v>30</v>
      </c>
      <c r="J317" s="111"/>
      <c r="K317" s="111"/>
      <c r="L317" s="112">
        <v>0</v>
      </c>
      <c r="M317" s="143"/>
      <c r="N317" s="141"/>
      <c r="O317" s="141" t="s">
        <v>1601</v>
      </c>
      <c r="P317" s="113" t="s">
        <v>1602</v>
      </c>
      <c r="Q317" s="138" t="str">
        <f>_DL_BM</f>
        <v>KCK</v>
      </c>
      <c r="R317" s="138" t="str">
        <f>_DL_Khoa</f>
        <v>KCK</v>
      </c>
      <c r="S317" s="106" t="str">
        <f t="shared" si="5"/>
        <v>KCK-KCK</v>
      </c>
      <c r="T317" s="142"/>
      <c r="U317" s="142"/>
      <c r="V317" s="142"/>
      <c r="W317" s="142"/>
      <c r="X317" s="142"/>
      <c r="Y317" s="142"/>
      <c r="Z317" s="142"/>
      <c r="AA317" s="142" t="s">
        <v>21</v>
      </c>
      <c r="AB317" s="142" t="s">
        <v>21</v>
      </c>
      <c r="AC317" s="142" t="s">
        <v>21</v>
      </c>
      <c r="AD317" s="142" t="s">
        <v>21</v>
      </c>
      <c r="AE317" s="142"/>
      <c r="AF317" s="142"/>
      <c r="AG317" s="142"/>
      <c r="AH317" s="142"/>
      <c r="AI317" s="142"/>
      <c r="AJ317" s="142"/>
      <c r="AK317" s="142"/>
      <c r="AL317" s="142"/>
      <c r="AM317" s="142"/>
      <c r="AN317" s="142"/>
      <c r="AO317" s="142"/>
      <c r="AP317" s="142"/>
      <c r="AQ317" s="142"/>
      <c r="AR317" s="142"/>
      <c r="AS317" s="142"/>
      <c r="AT317" s="142" t="s">
        <v>21</v>
      </c>
      <c r="AU317" s="142" t="s">
        <v>21</v>
      </c>
      <c r="AV317" s="142" t="s">
        <v>21</v>
      </c>
      <c r="AW317" s="142" t="s">
        <v>21</v>
      </c>
      <c r="AX317" s="142"/>
      <c r="AY317" s="142"/>
      <c r="AZ317" s="142"/>
      <c r="BA317" s="142"/>
      <c r="BB317" s="142"/>
      <c r="BC317" s="142"/>
      <c r="BD317" s="142"/>
      <c r="BE317" s="142"/>
    </row>
    <row r="318" spans="1:57" x14ac:dyDescent="0.25">
      <c r="A318" s="107"/>
      <c r="B318" s="107"/>
      <c r="C318" s="107"/>
      <c r="D318" s="107" t="s">
        <v>238</v>
      </c>
      <c r="E318" s="107"/>
      <c r="F318" s="108">
        <v>110</v>
      </c>
      <c r="G318" s="109" t="s">
        <v>1628</v>
      </c>
      <c r="H318" s="110">
        <v>3</v>
      </c>
      <c r="I318" s="111">
        <v>45</v>
      </c>
      <c r="J318" s="111"/>
      <c r="K318" s="111"/>
      <c r="L318" s="112">
        <v>0</v>
      </c>
      <c r="M318" s="143" t="s">
        <v>1511</v>
      </c>
      <c r="N318" s="141"/>
      <c r="O318" s="141" t="s">
        <v>1601</v>
      </c>
      <c r="P318" s="113" t="s">
        <v>1602</v>
      </c>
      <c r="Q318" s="138" t="str">
        <f>_DL_BM</f>
        <v>KCK</v>
      </c>
      <c r="R318" s="138" t="str">
        <f>_DL_Khoa</f>
        <v>KCK</v>
      </c>
      <c r="S318" s="106" t="str">
        <f t="shared" si="5"/>
        <v>KCK-KCK</v>
      </c>
      <c r="T318" s="142"/>
      <c r="U318" s="142"/>
      <c r="V318" s="142"/>
      <c r="W318" s="142"/>
      <c r="X318" s="142"/>
      <c r="Y318" s="142"/>
      <c r="Z318" s="142"/>
      <c r="AA318" s="142"/>
      <c r="AB318" s="142"/>
      <c r="AC318" s="142"/>
      <c r="AD318" s="142"/>
      <c r="AE318" s="142"/>
      <c r="AF318" s="142"/>
      <c r="AG318" s="142"/>
      <c r="AH318" s="142"/>
      <c r="AI318" s="142"/>
      <c r="AJ318" s="142"/>
      <c r="AK318" s="142"/>
      <c r="AL318" s="142"/>
      <c r="AM318" s="142"/>
      <c r="AN318" s="142"/>
      <c r="AO318" s="142"/>
      <c r="AP318" s="142"/>
      <c r="AQ318" s="142"/>
      <c r="AR318" s="142"/>
      <c r="AS318" s="142"/>
      <c r="AT318" s="142" t="s">
        <v>20</v>
      </c>
      <c r="AU318" s="142" t="s">
        <v>20</v>
      </c>
      <c r="AV318" s="142" t="s">
        <v>20</v>
      </c>
      <c r="AW318" s="142" t="s">
        <v>20</v>
      </c>
      <c r="AX318" s="142"/>
      <c r="AY318" s="142"/>
      <c r="AZ318" s="142"/>
      <c r="BA318" s="142"/>
      <c r="BB318" s="142"/>
      <c r="BC318" s="142"/>
      <c r="BD318" s="142"/>
      <c r="BE318" s="142"/>
    </row>
    <row r="319" spans="1:57" x14ac:dyDescent="0.25">
      <c r="A319" s="107" t="s">
        <v>235</v>
      </c>
      <c r="B319" s="107"/>
      <c r="C319" s="107" t="s">
        <v>1627</v>
      </c>
      <c r="D319" s="107"/>
      <c r="E319" s="107"/>
      <c r="F319" s="108">
        <v>108</v>
      </c>
      <c r="G319" s="109" t="s">
        <v>236</v>
      </c>
      <c r="H319" s="110">
        <v>2</v>
      </c>
      <c r="I319" s="111">
        <v>30</v>
      </c>
      <c r="J319" s="111"/>
      <c r="K319" s="111"/>
      <c r="L319" s="112">
        <v>0</v>
      </c>
      <c r="M319" s="143" t="s">
        <v>1511</v>
      </c>
      <c r="N319" s="141"/>
      <c r="O319" s="141" t="s">
        <v>1601</v>
      </c>
      <c r="P319" s="113" t="s">
        <v>1602</v>
      </c>
      <c r="Q319" s="138" t="str">
        <f>_DL_BM</f>
        <v>KCK</v>
      </c>
      <c r="R319" s="138" t="str">
        <f>_DL_Khoa</f>
        <v>KCK</v>
      </c>
      <c r="S319" s="106" t="str">
        <f t="shared" si="5"/>
        <v>KCK-KCK</v>
      </c>
      <c r="T319" s="142"/>
      <c r="U319" s="142"/>
      <c r="V319" s="142"/>
      <c r="W319" s="142"/>
      <c r="X319" s="142"/>
      <c r="Y319" s="142"/>
      <c r="Z319" s="142"/>
      <c r="AA319" s="142" t="s">
        <v>20</v>
      </c>
      <c r="AB319" s="142" t="s">
        <v>20</v>
      </c>
      <c r="AC319" s="142" t="s">
        <v>20</v>
      </c>
      <c r="AD319" s="142" t="s">
        <v>20</v>
      </c>
      <c r="AE319" s="142"/>
      <c r="AF319" s="142"/>
      <c r="AG319" s="142"/>
      <c r="AH319" s="142"/>
      <c r="AI319" s="142"/>
      <c r="AJ319" s="142"/>
      <c r="AK319" s="142"/>
      <c r="AL319" s="142"/>
      <c r="AM319" s="142"/>
      <c r="AN319" s="142"/>
      <c r="AO319" s="142"/>
      <c r="AP319" s="142"/>
      <c r="AQ319" s="142"/>
      <c r="AR319" s="142"/>
      <c r="AS319" s="142"/>
      <c r="AT319" s="142"/>
      <c r="AU319" s="142"/>
      <c r="AV319" s="142"/>
      <c r="AW319" s="142"/>
      <c r="AX319" s="142"/>
      <c r="AY319" s="142"/>
      <c r="AZ319" s="142"/>
      <c r="BA319" s="142"/>
      <c r="BB319" s="142"/>
      <c r="BC319" s="142"/>
      <c r="BD319" s="142"/>
      <c r="BE319" s="142"/>
    </row>
    <row r="320" spans="1:57" x14ac:dyDescent="0.25">
      <c r="A320" s="107"/>
      <c r="B320" s="107" t="s">
        <v>237</v>
      </c>
      <c r="C320" s="107"/>
      <c r="D320" s="107"/>
      <c r="E320" s="107"/>
      <c r="F320" s="108">
        <v>109</v>
      </c>
      <c r="G320" s="109" t="s">
        <v>236</v>
      </c>
      <c r="H320" s="110">
        <v>2</v>
      </c>
      <c r="I320" s="111">
        <v>30</v>
      </c>
      <c r="J320" s="111"/>
      <c r="K320" s="111"/>
      <c r="L320" s="112">
        <v>0</v>
      </c>
      <c r="M320" s="143" t="s">
        <v>1484</v>
      </c>
      <c r="N320" s="141">
        <v>60</v>
      </c>
      <c r="O320" s="141" t="s">
        <v>1601</v>
      </c>
      <c r="P320" s="113" t="s">
        <v>1602</v>
      </c>
      <c r="Q320" s="138" t="str">
        <f>_DL_BM</f>
        <v>KCK</v>
      </c>
      <c r="R320" s="138" t="str">
        <f>_DL_Khoa</f>
        <v>KCK</v>
      </c>
      <c r="S320" s="106" t="str">
        <f t="shared" si="5"/>
        <v>KCK-KCK</v>
      </c>
      <c r="T320" s="142"/>
      <c r="U320" s="142"/>
      <c r="V320" s="142"/>
      <c r="W320" s="142"/>
      <c r="X320" s="142"/>
      <c r="Y320" s="142"/>
      <c r="Z320" s="142"/>
      <c r="AA320" s="142"/>
      <c r="AB320" s="142"/>
      <c r="AC320" s="142"/>
      <c r="AD320" s="142"/>
      <c r="AE320" s="142"/>
      <c r="AF320" s="142"/>
      <c r="AG320" s="142"/>
      <c r="AH320" s="142"/>
      <c r="AI320" s="142"/>
      <c r="AJ320" s="142"/>
      <c r="AK320" s="142"/>
      <c r="AL320" s="142"/>
      <c r="AM320" s="142"/>
      <c r="AN320" s="142"/>
      <c r="AO320" s="142"/>
      <c r="AP320" s="142"/>
      <c r="AQ320" s="142"/>
      <c r="AR320" s="142"/>
      <c r="AS320" s="142"/>
      <c r="AT320" s="142"/>
      <c r="AU320" s="142"/>
      <c r="AV320" s="142"/>
      <c r="AW320" s="142"/>
      <c r="AX320" s="142"/>
      <c r="AY320" s="142"/>
      <c r="AZ320" s="142"/>
      <c r="BA320" s="142"/>
      <c r="BB320" s="142"/>
      <c r="BC320" s="142"/>
      <c r="BD320" s="142"/>
      <c r="BE320" s="142"/>
    </row>
    <row r="321" spans="1:57" x14ac:dyDescent="0.25">
      <c r="A321" s="107" t="s">
        <v>1150</v>
      </c>
      <c r="B321" s="107"/>
      <c r="C321" s="107"/>
      <c r="D321" s="107" t="s">
        <v>1151</v>
      </c>
      <c r="E321" s="107"/>
      <c r="F321" s="108">
        <v>580</v>
      </c>
      <c r="G321" s="109" t="s">
        <v>1152</v>
      </c>
      <c r="H321" s="110">
        <v>2</v>
      </c>
      <c r="I321" s="111">
        <v>30</v>
      </c>
      <c r="J321" s="111"/>
      <c r="K321" s="111"/>
      <c r="L321" s="112">
        <v>0</v>
      </c>
      <c r="M321" s="143" t="s">
        <v>1484</v>
      </c>
      <c r="N321" s="141">
        <v>90</v>
      </c>
      <c r="O321" s="141" t="s">
        <v>1601</v>
      </c>
      <c r="P321" s="113" t="s">
        <v>1602</v>
      </c>
      <c r="Q321" s="138" t="str">
        <f>_DL_BM</f>
        <v>KCK</v>
      </c>
      <c r="R321" s="138" t="str">
        <f>_DL_Khoa</f>
        <v>KCK</v>
      </c>
      <c r="S321" s="106" t="str">
        <f t="shared" si="5"/>
        <v>KCK-KCK</v>
      </c>
      <c r="T321" s="142"/>
      <c r="U321" s="142"/>
      <c r="V321" s="142"/>
      <c r="W321" s="142"/>
      <c r="X321" s="142"/>
      <c r="Y321" s="142"/>
      <c r="Z321" s="142"/>
      <c r="AA321" s="142" t="s">
        <v>21</v>
      </c>
      <c r="AB321" s="142" t="s">
        <v>21</v>
      </c>
      <c r="AC321" s="142" t="s">
        <v>21</v>
      </c>
      <c r="AD321" s="142"/>
      <c r="AE321" s="142"/>
      <c r="AF321" s="142"/>
      <c r="AG321" s="142"/>
      <c r="AH321" s="142"/>
      <c r="AI321" s="142"/>
      <c r="AJ321" s="142"/>
      <c r="AK321" s="142"/>
      <c r="AL321" s="142"/>
      <c r="AM321" s="142"/>
      <c r="AN321" s="142"/>
      <c r="AO321" s="142"/>
      <c r="AP321" s="142"/>
      <c r="AQ321" s="142"/>
      <c r="AR321" s="142"/>
      <c r="AS321" s="142"/>
      <c r="AT321" s="142" t="s">
        <v>21</v>
      </c>
      <c r="AU321" s="142" t="s">
        <v>21</v>
      </c>
      <c r="AV321" s="142" t="s">
        <v>21</v>
      </c>
      <c r="AW321" s="142" t="s">
        <v>21</v>
      </c>
      <c r="AX321" s="142"/>
      <c r="AY321" s="142"/>
      <c r="AZ321" s="142"/>
      <c r="BA321" s="142"/>
      <c r="BB321" s="142"/>
      <c r="BC321" s="142"/>
      <c r="BD321" s="142"/>
      <c r="BE321" s="142"/>
    </row>
    <row r="322" spans="1:57" x14ac:dyDescent="0.25">
      <c r="A322" s="107" t="s">
        <v>227</v>
      </c>
      <c r="B322" s="107"/>
      <c r="C322" s="107"/>
      <c r="D322" s="107"/>
      <c r="E322" s="107"/>
      <c r="F322" s="108">
        <v>105</v>
      </c>
      <c r="G322" s="109" t="s">
        <v>228</v>
      </c>
      <c r="H322" s="110">
        <v>3</v>
      </c>
      <c r="I322" s="111">
        <v>45</v>
      </c>
      <c r="J322" s="111"/>
      <c r="K322" s="111"/>
      <c r="L322" s="112">
        <v>0</v>
      </c>
      <c r="M322" s="143" t="s">
        <v>1484</v>
      </c>
      <c r="N322" s="141">
        <v>90</v>
      </c>
      <c r="O322" s="141" t="s">
        <v>1601</v>
      </c>
      <c r="P322" s="113" t="s">
        <v>1602</v>
      </c>
      <c r="Q322" s="138" t="str">
        <f>_DL_BM</f>
        <v>KCK</v>
      </c>
      <c r="R322" s="138" t="str">
        <f>_DL_Khoa</f>
        <v>KCK</v>
      </c>
      <c r="S322" s="106" t="str">
        <f t="shared" si="5"/>
        <v>KCK-KCK</v>
      </c>
      <c r="T322" s="142"/>
      <c r="U322" s="142"/>
      <c r="V322" s="142"/>
      <c r="W322" s="142"/>
      <c r="X322" s="142"/>
      <c r="Y322" s="142"/>
      <c r="Z322" s="142"/>
      <c r="AA322" s="142" t="s">
        <v>20</v>
      </c>
      <c r="AB322" s="142" t="s">
        <v>20</v>
      </c>
      <c r="AC322" s="142" t="s">
        <v>20</v>
      </c>
      <c r="AD322" s="142" t="s">
        <v>20</v>
      </c>
      <c r="AE322" s="142"/>
      <c r="AF322" s="142"/>
      <c r="AG322" s="142"/>
      <c r="AH322" s="142"/>
      <c r="AI322" s="142"/>
      <c r="AJ322" s="142"/>
      <c r="AK322" s="142"/>
      <c r="AL322" s="142"/>
      <c r="AM322" s="142"/>
      <c r="AN322" s="142"/>
      <c r="AO322" s="142"/>
      <c r="AP322" s="142"/>
      <c r="AQ322" s="142"/>
      <c r="AR322" s="142"/>
      <c r="AS322" s="142"/>
      <c r="AT322" s="142"/>
      <c r="AU322" s="142"/>
      <c r="AV322" s="142"/>
      <c r="AW322" s="142"/>
      <c r="AX322" s="142"/>
      <c r="AY322" s="142"/>
      <c r="AZ322" s="142"/>
      <c r="BA322" s="142"/>
      <c r="BB322" s="142"/>
      <c r="BC322" s="142"/>
      <c r="BD322" s="142"/>
      <c r="BE322" s="142"/>
    </row>
    <row r="323" spans="1:57" x14ac:dyDescent="0.25">
      <c r="A323" s="107"/>
      <c r="B323" s="107" t="s">
        <v>230</v>
      </c>
      <c r="C323" s="107" t="s">
        <v>1626</v>
      </c>
      <c r="D323" s="107" t="s">
        <v>231</v>
      </c>
      <c r="E323" s="107"/>
      <c r="F323" s="108">
        <v>106</v>
      </c>
      <c r="G323" s="109" t="s">
        <v>228</v>
      </c>
      <c r="H323" s="110">
        <v>2</v>
      </c>
      <c r="I323" s="111">
        <v>30</v>
      </c>
      <c r="J323" s="111"/>
      <c r="K323" s="111"/>
      <c r="L323" s="112">
        <v>0</v>
      </c>
      <c r="M323" s="143" t="s">
        <v>1484</v>
      </c>
      <c r="N323" s="141">
        <v>90</v>
      </c>
      <c r="O323" s="141" t="s">
        <v>1601</v>
      </c>
      <c r="P323" s="113" t="s">
        <v>1602</v>
      </c>
      <c r="Q323" s="138" t="str">
        <f>_DL_BM</f>
        <v>KCK</v>
      </c>
      <c r="R323" s="138" t="str">
        <f>_DL_Khoa</f>
        <v>KCK</v>
      </c>
      <c r="S323" s="106" t="str">
        <f t="shared" si="5"/>
        <v>KCK-KCK</v>
      </c>
      <c r="T323" s="142"/>
      <c r="U323" s="142"/>
      <c r="V323" s="142"/>
      <c r="W323" s="142"/>
      <c r="X323" s="142"/>
      <c r="Y323" s="142"/>
      <c r="Z323" s="142"/>
      <c r="AA323" s="142"/>
      <c r="AB323" s="142"/>
      <c r="AC323" s="142"/>
      <c r="AD323" s="142"/>
      <c r="AE323" s="142"/>
      <c r="AF323" s="142"/>
      <c r="AG323" s="142"/>
      <c r="AH323" s="142"/>
      <c r="AI323" s="142"/>
      <c r="AJ323" s="142"/>
      <c r="AK323" s="142"/>
      <c r="AL323" s="142"/>
      <c r="AM323" s="142"/>
      <c r="AN323" s="142"/>
      <c r="AO323" s="142"/>
      <c r="AP323" s="142"/>
      <c r="AQ323" s="142"/>
      <c r="AR323" s="142"/>
      <c r="AS323" s="142"/>
      <c r="AT323" s="142" t="s">
        <v>20</v>
      </c>
      <c r="AU323" s="142" t="s">
        <v>20</v>
      </c>
      <c r="AV323" s="142" t="s">
        <v>20</v>
      </c>
      <c r="AW323" s="142" t="s">
        <v>20</v>
      </c>
      <c r="AX323" s="142"/>
      <c r="AY323" s="142"/>
      <c r="AZ323" s="142"/>
      <c r="BA323" s="142"/>
      <c r="BB323" s="142"/>
      <c r="BC323" s="142"/>
      <c r="BD323" s="142"/>
      <c r="BE323" s="142"/>
    </row>
    <row r="324" spans="1:57" x14ac:dyDescent="0.25">
      <c r="A324" s="107" t="s">
        <v>474</v>
      </c>
      <c r="B324" s="107" t="s">
        <v>474</v>
      </c>
      <c r="C324" s="107" t="s">
        <v>474</v>
      </c>
      <c r="D324" s="107"/>
      <c r="E324" s="107"/>
      <c r="F324" s="108">
        <v>223</v>
      </c>
      <c r="G324" s="109" t="s">
        <v>1677</v>
      </c>
      <c r="H324" s="110">
        <v>2</v>
      </c>
      <c r="I324" s="111">
        <v>30</v>
      </c>
      <c r="J324" s="111"/>
      <c r="K324" s="111"/>
      <c r="L324" s="112">
        <v>0</v>
      </c>
      <c r="M324" s="143"/>
      <c r="N324" s="141"/>
      <c r="O324" s="141" t="s">
        <v>1601</v>
      </c>
      <c r="P324" s="113" t="s">
        <v>1602</v>
      </c>
      <c r="Q324" s="138" t="str">
        <f>_DL_BM</f>
        <v>KCK</v>
      </c>
      <c r="R324" s="138" t="str">
        <f>_DL_Khoa</f>
        <v>KCK</v>
      </c>
      <c r="S324" s="106" t="str">
        <f t="shared" si="5"/>
        <v>KCK-KCK</v>
      </c>
      <c r="T324" s="142"/>
      <c r="U324" s="142"/>
      <c r="V324" s="142"/>
      <c r="W324" s="142"/>
      <c r="X324" s="142"/>
      <c r="Y324" s="142"/>
      <c r="Z324" s="142"/>
      <c r="AA324" s="142" t="s">
        <v>21</v>
      </c>
      <c r="AB324" s="142" t="s">
        <v>21</v>
      </c>
      <c r="AC324" s="142" t="s">
        <v>21</v>
      </c>
      <c r="AD324" s="142" t="s">
        <v>21</v>
      </c>
      <c r="AE324" s="142"/>
      <c r="AF324" s="142"/>
      <c r="AG324" s="142"/>
      <c r="AH324" s="142"/>
      <c r="AI324" s="142"/>
      <c r="AJ324" s="142"/>
      <c r="AK324" s="142"/>
      <c r="AL324" s="142"/>
      <c r="AM324" s="142"/>
      <c r="AN324" s="142"/>
      <c r="AO324" s="142"/>
      <c r="AP324" s="142"/>
      <c r="AQ324" s="142"/>
      <c r="AR324" s="142"/>
      <c r="AS324" s="142"/>
      <c r="AT324" s="142"/>
      <c r="AU324" s="142"/>
      <c r="AV324" s="142"/>
      <c r="AW324" s="142"/>
      <c r="AX324" s="142"/>
      <c r="AY324" s="142"/>
      <c r="AZ324" s="142"/>
      <c r="BA324" s="142"/>
      <c r="BB324" s="142"/>
      <c r="BC324" s="142"/>
      <c r="BD324" s="142"/>
      <c r="BE324" s="142"/>
    </row>
    <row r="325" spans="1:57" x14ac:dyDescent="0.25">
      <c r="A325" s="107" t="s">
        <v>465</v>
      </c>
      <c r="B325" s="107" t="s">
        <v>465</v>
      </c>
      <c r="C325" s="107" t="s">
        <v>465</v>
      </c>
      <c r="D325" s="107" t="s">
        <v>466</v>
      </c>
      <c r="E325" s="107"/>
      <c r="F325" s="108">
        <v>220</v>
      </c>
      <c r="G325" s="109" t="s">
        <v>467</v>
      </c>
      <c r="H325" s="110">
        <v>2</v>
      </c>
      <c r="I325" s="111">
        <v>15</v>
      </c>
      <c r="J325" s="111">
        <v>30</v>
      </c>
      <c r="K325" s="111"/>
      <c r="L325" s="112">
        <v>0</v>
      </c>
      <c r="M325" s="143" t="s">
        <v>1511</v>
      </c>
      <c r="N325" s="141"/>
      <c r="O325" s="141" t="s">
        <v>1601</v>
      </c>
      <c r="P325" s="113" t="s">
        <v>1602</v>
      </c>
      <c r="Q325" s="138" t="str">
        <f>_DL_BM</f>
        <v>KCK</v>
      </c>
      <c r="R325" s="138" t="str">
        <f>_DL_Khoa</f>
        <v>KCK</v>
      </c>
      <c r="S325" s="106" t="str">
        <f t="shared" ref="S325:S388" si="6">+R325&amp;"-"&amp;Q325</f>
        <v>KCK-KCK</v>
      </c>
      <c r="T325" s="142"/>
      <c r="U325" s="142"/>
      <c r="V325" s="142"/>
      <c r="W325" s="142"/>
      <c r="X325" s="142"/>
      <c r="Y325" s="142"/>
      <c r="Z325" s="142"/>
      <c r="AA325" s="142" t="s">
        <v>21</v>
      </c>
      <c r="AB325" s="142" t="s">
        <v>21</v>
      </c>
      <c r="AC325" s="142" t="s">
        <v>21</v>
      </c>
      <c r="AD325" s="142" t="s">
        <v>21</v>
      </c>
      <c r="AE325" s="142"/>
      <c r="AF325" s="142"/>
      <c r="AG325" s="142"/>
      <c r="AH325" s="142"/>
      <c r="AI325" s="142"/>
      <c r="AJ325" s="142"/>
      <c r="AK325" s="142"/>
      <c r="AL325" s="142"/>
      <c r="AM325" s="142"/>
      <c r="AN325" s="142"/>
      <c r="AO325" s="142"/>
      <c r="AP325" s="142"/>
      <c r="AQ325" s="142"/>
      <c r="AR325" s="142"/>
      <c r="AS325" s="142"/>
      <c r="AT325" s="142" t="s">
        <v>21</v>
      </c>
      <c r="AU325" s="142" t="s">
        <v>21</v>
      </c>
      <c r="AV325" s="142" t="s">
        <v>21</v>
      </c>
      <c r="AW325" s="142" t="s">
        <v>21</v>
      </c>
      <c r="AX325" s="142"/>
      <c r="AY325" s="142"/>
      <c r="AZ325" s="142"/>
      <c r="BA325" s="142"/>
      <c r="BB325" s="142"/>
      <c r="BC325" s="142"/>
      <c r="BD325" s="142"/>
      <c r="BE325" s="142"/>
    </row>
    <row r="326" spans="1:57" x14ac:dyDescent="0.25">
      <c r="A326" s="107" t="s">
        <v>249</v>
      </c>
      <c r="B326" s="107"/>
      <c r="C326" s="107" t="s">
        <v>249</v>
      </c>
      <c r="D326" s="107" t="s">
        <v>250</v>
      </c>
      <c r="E326" s="107"/>
      <c r="F326" s="108">
        <v>115</v>
      </c>
      <c r="G326" s="109" t="s">
        <v>251</v>
      </c>
      <c r="H326" s="110">
        <v>2</v>
      </c>
      <c r="I326" s="111">
        <v>30</v>
      </c>
      <c r="J326" s="111"/>
      <c r="K326" s="111"/>
      <c r="L326" s="112">
        <v>0</v>
      </c>
      <c r="M326" s="143" t="s">
        <v>1511</v>
      </c>
      <c r="N326" s="141"/>
      <c r="O326" s="141" t="s">
        <v>1601</v>
      </c>
      <c r="P326" s="113" t="s">
        <v>1602</v>
      </c>
      <c r="Q326" s="138" t="str">
        <f>_DL_BM</f>
        <v>KCK</v>
      </c>
      <c r="R326" s="138" t="str">
        <f>_DL_Khoa</f>
        <v>KCK</v>
      </c>
      <c r="S326" s="106" t="str">
        <f t="shared" si="6"/>
        <v>KCK-KCK</v>
      </c>
      <c r="T326" s="142"/>
      <c r="U326" s="142"/>
      <c r="V326" s="142"/>
      <c r="W326" s="142"/>
      <c r="X326" s="142"/>
      <c r="Y326" s="142"/>
      <c r="Z326" s="142"/>
      <c r="AA326" s="142" t="s">
        <v>20</v>
      </c>
      <c r="AB326" s="142" t="s">
        <v>20</v>
      </c>
      <c r="AC326" s="142" t="s">
        <v>20</v>
      </c>
      <c r="AD326" s="142" t="s">
        <v>20</v>
      </c>
      <c r="AE326" s="142"/>
      <c r="AF326" s="142"/>
      <c r="AG326" s="142"/>
      <c r="AH326" s="142"/>
      <c r="AI326" s="142"/>
      <c r="AJ326" s="142"/>
      <c r="AK326" s="142"/>
      <c r="AL326" s="142"/>
      <c r="AM326" s="142"/>
      <c r="AN326" s="142"/>
      <c r="AO326" s="142"/>
      <c r="AP326" s="142"/>
      <c r="AQ326" s="142"/>
      <c r="AR326" s="142"/>
      <c r="AS326" s="142"/>
      <c r="AT326" s="142" t="s">
        <v>20</v>
      </c>
      <c r="AU326" s="142" t="s">
        <v>20</v>
      </c>
      <c r="AV326" s="142" t="s">
        <v>20</v>
      </c>
      <c r="AW326" s="142" t="s">
        <v>20</v>
      </c>
      <c r="AX326" s="142"/>
      <c r="AY326" s="142"/>
      <c r="AZ326" s="142"/>
      <c r="BA326" s="142"/>
      <c r="BB326" s="142"/>
      <c r="BC326" s="142"/>
      <c r="BD326" s="142"/>
      <c r="BE326" s="142"/>
    </row>
    <row r="327" spans="1:57" x14ac:dyDescent="0.25">
      <c r="A327" s="107" t="s">
        <v>481</v>
      </c>
      <c r="B327" s="107" t="s">
        <v>481</v>
      </c>
      <c r="C327" s="107"/>
      <c r="D327" s="107" t="s">
        <v>482</v>
      </c>
      <c r="E327" s="107"/>
      <c r="F327" s="108">
        <v>226</v>
      </c>
      <c r="G327" s="109" t="s">
        <v>483</v>
      </c>
      <c r="H327" s="110">
        <v>2</v>
      </c>
      <c r="I327" s="111">
        <v>30</v>
      </c>
      <c r="J327" s="111"/>
      <c r="K327" s="111"/>
      <c r="L327" s="112">
        <v>0</v>
      </c>
      <c r="M327" s="143"/>
      <c r="N327" s="141"/>
      <c r="O327" s="141" t="s">
        <v>1601</v>
      </c>
      <c r="P327" s="113" t="s">
        <v>1602</v>
      </c>
      <c r="Q327" s="138" t="str">
        <f>_DL_BM</f>
        <v>KCK</v>
      </c>
      <c r="R327" s="138" t="str">
        <f>_DL_Khoa</f>
        <v>KCK</v>
      </c>
      <c r="S327" s="106" t="str">
        <f t="shared" si="6"/>
        <v>KCK-KCK</v>
      </c>
      <c r="T327" s="142"/>
      <c r="U327" s="142"/>
      <c r="V327" s="142"/>
      <c r="W327" s="142"/>
      <c r="X327" s="142"/>
      <c r="Y327" s="142"/>
      <c r="Z327" s="142"/>
      <c r="AA327" s="142"/>
      <c r="AB327" s="142" t="s">
        <v>21</v>
      </c>
      <c r="AC327" s="142"/>
      <c r="AD327" s="142"/>
      <c r="AE327" s="142"/>
      <c r="AF327" s="142"/>
      <c r="AG327" s="142"/>
      <c r="AH327" s="142"/>
      <c r="AI327" s="142"/>
      <c r="AJ327" s="142"/>
      <c r="AK327" s="142"/>
      <c r="AL327" s="142"/>
      <c r="AM327" s="142"/>
      <c r="AN327" s="142"/>
      <c r="AO327" s="142"/>
      <c r="AP327" s="142"/>
      <c r="AQ327" s="142"/>
      <c r="AR327" s="142"/>
      <c r="AS327" s="142"/>
      <c r="AT327" s="142"/>
      <c r="AU327" s="142" t="s">
        <v>21</v>
      </c>
      <c r="AV327" s="142"/>
      <c r="AW327" s="142"/>
      <c r="AX327" s="142"/>
      <c r="AY327" s="142"/>
      <c r="AZ327" s="142"/>
      <c r="BA327" s="142"/>
      <c r="BB327" s="142"/>
      <c r="BC327" s="142"/>
      <c r="BD327" s="142"/>
      <c r="BE327" s="142"/>
    </row>
    <row r="328" spans="1:57" x14ac:dyDescent="0.25">
      <c r="A328" s="107" t="s">
        <v>471</v>
      </c>
      <c r="B328" s="107" t="s">
        <v>471</v>
      </c>
      <c r="C328" s="107" t="s">
        <v>471</v>
      </c>
      <c r="D328" s="107" t="s">
        <v>472</v>
      </c>
      <c r="E328" s="107"/>
      <c r="F328" s="108">
        <v>222</v>
      </c>
      <c r="G328" s="109" t="s">
        <v>473</v>
      </c>
      <c r="H328" s="110">
        <v>2</v>
      </c>
      <c r="I328" s="111">
        <v>30</v>
      </c>
      <c r="J328" s="111"/>
      <c r="K328" s="111"/>
      <c r="L328" s="112">
        <v>0</v>
      </c>
      <c r="M328" s="143" t="s">
        <v>1511</v>
      </c>
      <c r="N328" s="141"/>
      <c r="O328" s="141" t="s">
        <v>1601</v>
      </c>
      <c r="P328" s="113" t="s">
        <v>1602</v>
      </c>
      <c r="Q328" s="138" t="str">
        <f>_DL_BM</f>
        <v>KCK</v>
      </c>
      <c r="R328" s="138" t="str">
        <f>_DL_Khoa</f>
        <v>KCK</v>
      </c>
      <c r="S328" s="106" t="str">
        <f t="shared" si="6"/>
        <v>KCK-KCK</v>
      </c>
      <c r="T328" s="142"/>
      <c r="U328" s="142"/>
      <c r="V328" s="142"/>
      <c r="W328" s="142"/>
      <c r="X328" s="142"/>
      <c r="Y328" s="142"/>
      <c r="Z328" s="142"/>
      <c r="AA328" s="142" t="s">
        <v>21</v>
      </c>
      <c r="AB328" s="142" t="s">
        <v>21</v>
      </c>
      <c r="AC328" s="142" t="s">
        <v>21</v>
      </c>
      <c r="AD328" s="142" t="s">
        <v>21</v>
      </c>
      <c r="AE328" s="142"/>
      <c r="AF328" s="142"/>
      <c r="AG328" s="142"/>
      <c r="AH328" s="142"/>
      <c r="AI328" s="142"/>
      <c r="AJ328" s="142"/>
      <c r="AK328" s="142"/>
      <c r="AL328" s="142"/>
      <c r="AM328" s="142"/>
      <c r="AN328" s="142"/>
      <c r="AO328" s="142"/>
      <c r="AP328" s="142"/>
      <c r="AQ328" s="142"/>
      <c r="AR328" s="142"/>
      <c r="AS328" s="142"/>
      <c r="AT328" s="142" t="s">
        <v>21</v>
      </c>
      <c r="AU328" s="142" t="s">
        <v>21</v>
      </c>
      <c r="AV328" s="142" t="s">
        <v>21</v>
      </c>
      <c r="AW328" s="142" t="s">
        <v>21</v>
      </c>
      <c r="AX328" s="142"/>
      <c r="AY328" s="142"/>
      <c r="AZ328" s="142"/>
      <c r="BA328" s="142"/>
      <c r="BB328" s="142"/>
      <c r="BC328" s="142"/>
      <c r="BD328" s="142"/>
      <c r="BE328" s="142"/>
    </row>
    <row r="329" spans="1:57" x14ac:dyDescent="0.25">
      <c r="A329" s="107" t="s">
        <v>232</v>
      </c>
      <c r="B329" s="107"/>
      <c r="C329" s="107"/>
      <c r="D329" s="107" t="s">
        <v>233</v>
      </c>
      <c r="E329" s="107"/>
      <c r="F329" s="108">
        <v>107</v>
      </c>
      <c r="G329" s="109" t="s">
        <v>234</v>
      </c>
      <c r="H329" s="110">
        <v>3</v>
      </c>
      <c r="I329" s="111">
        <v>45</v>
      </c>
      <c r="J329" s="111"/>
      <c r="K329" s="111"/>
      <c r="L329" s="112">
        <v>0</v>
      </c>
      <c r="M329" s="143" t="s">
        <v>1484</v>
      </c>
      <c r="N329" s="141">
        <v>90</v>
      </c>
      <c r="O329" s="141" t="s">
        <v>1601</v>
      </c>
      <c r="P329" s="113" t="s">
        <v>1602</v>
      </c>
      <c r="Q329" s="138" t="str">
        <f>_DL_BM</f>
        <v>KCK</v>
      </c>
      <c r="R329" s="138" t="str">
        <f>_DL_Khoa</f>
        <v>KCK</v>
      </c>
      <c r="S329" s="106" t="str">
        <f t="shared" si="6"/>
        <v>KCK-KCK</v>
      </c>
      <c r="T329" s="142"/>
      <c r="U329" s="142"/>
      <c r="V329" s="142"/>
      <c r="W329" s="142"/>
      <c r="X329" s="142"/>
      <c r="Y329" s="142"/>
      <c r="Z329" s="142"/>
      <c r="AA329" s="142" t="s">
        <v>20</v>
      </c>
      <c r="AB329" s="142" t="s">
        <v>20</v>
      </c>
      <c r="AC329" s="142" t="s">
        <v>20</v>
      </c>
      <c r="AD329" s="142" t="s">
        <v>20</v>
      </c>
      <c r="AE329" s="142"/>
      <c r="AF329" s="142"/>
      <c r="AG329" s="142"/>
      <c r="AH329" s="142"/>
      <c r="AI329" s="142"/>
      <c r="AJ329" s="142"/>
      <c r="AK329" s="142"/>
      <c r="AL329" s="142"/>
      <c r="AM329" s="142"/>
      <c r="AN329" s="142"/>
      <c r="AO329" s="142"/>
      <c r="AP329" s="142"/>
      <c r="AQ329" s="142"/>
      <c r="AR329" s="142"/>
      <c r="AS329" s="142"/>
      <c r="AT329" s="142" t="s">
        <v>20</v>
      </c>
      <c r="AU329" s="142" t="s">
        <v>20</v>
      </c>
      <c r="AV329" s="142" t="s">
        <v>20</v>
      </c>
      <c r="AW329" s="142" t="s">
        <v>20</v>
      </c>
      <c r="AX329" s="142"/>
      <c r="AY329" s="142"/>
      <c r="AZ329" s="142"/>
      <c r="BA329" s="142"/>
      <c r="BB329" s="142"/>
      <c r="BC329" s="142"/>
      <c r="BD329" s="142"/>
      <c r="BE329" s="142"/>
    </row>
    <row r="330" spans="1:57" x14ac:dyDescent="0.25">
      <c r="A330" s="107" t="s">
        <v>1760</v>
      </c>
      <c r="B330" s="107" t="s">
        <v>1760</v>
      </c>
      <c r="C330" s="107"/>
      <c r="D330" s="107" t="s">
        <v>1761</v>
      </c>
      <c r="E330" s="107"/>
      <c r="F330" s="108">
        <v>614</v>
      </c>
      <c r="G330" s="109" t="s">
        <v>1762</v>
      </c>
      <c r="H330" s="110">
        <v>3</v>
      </c>
      <c r="I330" s="111">
        <v>45</v>
      </c>
      <c r="J330" s="111"/>
      <c r="K330" s="111"/>
      <c r="L330" s="112"/>
      <c r="M330" s="143"/>
      <c r="N330" s="141"/>
      <c r="O330" s="141"/>
      <c r="P330" s="113" t="s">
        <v>1596</v>
      </c>
      <c r="Q330" s="138" t="str">
        <f>_DL_BM</f>
        <v/>
      </c>
      <c r="R330" s="138" t="str">
        <f>_DL_Khoa</f>
        <v>KCT</v>
      </c>
      <c r="S330" s="106" t="str">
        <f t="shared" si="6"/>
        <v>KCT-</v>
      </c>
      <c r="T330" s="142"/>
      <c r="U330" s="142"/>
      <c r="V330" s="142"/>
      <c r="W330" s="142"/>
      <c r="X330" s="142"/>
      <c r="Y330" s="142"/>
      <c r="Z330" s="142"/>
      <c r="AA330" s="142"/>
      <c r="AB330" s="142"/>
      <c r="AC330" s="142"/>
      <c r="AD330" s="142"/>
      <c r="AE330" s="142"/>
      <c r="AF330" s="142"/>
      <c r="AG330" s="142"/>
      <c r="AH330" s="142"/>
      <c r="AI330" s="142"/>
      <c r="AJ330" s="142"/>
      <c r="AK330" s="142"/>
      <c r="AL330" s="142"/>
      <c r="AM330" s="142"/>
      <c r="AN330" s="142"/>
      <c r="AO330" s="142"/>
      <c r="AP330" s="142"/>
      <c r="AQ330" s="142"/>
      <c r="AR330" s="142"/>
      <c r="AS330" s="142"/>
      <c r="AT330" s="142"/>
      <c r="AU330" s="142"/>
      <c r="AV330" s="142"/>
      <c r="AW330" s="142"/>
      <c r="AX330" s="142"/>
      <c r="AY330" s="142"/>
      <c r="AZ330" s="142"/>
      <c r="BA330" s="142"/>
      <c r="BB330" s="142"/>
      <c r="BC330" s="142"/>
      <c r="BD330" s="142"/>
      <c r="BE330" s="142"/>
    </row>
    <row r="331" spans="1:57" x14ac:dyDescent="0.25">
      <c r="A331" s="107" t="s">
        <v>2114</v>
      </c>
      <c r="B331" s="107"/>
      <c r="C331" s="107"/>
      <c r="D331" s="107" t="s">
        <v>2115</v>
      </c>
      <c r="E331" s="107"/>
      <c r="F331" s="108">
        <v>958</v>
      </c>
      <c r="G331" s="109" t="s">
        <v>2116</v>
      </c>
      <c r="H331" s="110">
        <v>2</v>
      </c>
      <c r="I331" s="111">
        <v>30</v>
      </c>
      <c r="J331" s="111"/>
      <c r="K331" s="111"/>
      <c r="L331" s="112">
        <v>0</v>
      </c>
      <c r="M331" s="143" t="s">
        <v>1484</v>
      </c>
      <c r="N331" s="141">
        <v>90</v>
      </c>
      <c r="O331" s="141"/>
      <c r="P331" s="113" t="s">
        <v>1596</v>
      </c>
      <c r="Q331" s="138" t="str">
        <f>_DL_BM</f>
        <v/>
      </c>
      <c r="R331" s="138" t="str">
        <f>_DL_Khoa</f>
        <v>KCT</v>
      </c>
      <c r="S331" s="106" t="str">
        <f t="shared" si="6"/>
        <v>KCT-</v>
      </c>
      <c r="T331" s="142"/>
      <c r="U331" s="142"/>
      <c r="V331" s="142"/>
      <c r="W331" s="142"/>
      <c r="X331" s="142"/>
      <c r="Y331" s="142"/>
      <c r="Z331" s="142"/>
      <c r="AA331" s="142"/>
      <c r="AB331" s="142"/>
      <c r="AC331" s="142"/>
      <c r="AD331" s="142"/>
      <c r="AE331" s="142"/>
      <c r="AF331" s="142"/>
      <c r="AG331" s="142"/>
      <c r="AH331" s="142"/>
      <c r="AI331" s="142"/>
      <c r="AJ331" s="142"/>
      <c r="AK331" s="142"/>
      <c r="AL331" s="142"/>
      <c r="AM331" s="142"/>
      <c r="AN331" s="142"/>
      <c r="AO331" s="142"/>
      <c r="AP331" s="142"/>
      <c r="AQ331" s="142"/>
      <c r="AR331" s="142"/>
      <c r="AS331" s="142"/>
      <c r="AT331" s="142"/>
      <c r="AU331" s="142"/>
      <c r="AV331" s="142"/>
      <c r="AW331" s="142"/>
      <c r="AX331" s="142"/>
      <c r="AY331" s="142"/>
      <c r="AZ331" s="142"/>
      <c r="BA331" s="142"/>
      <c r="BB331" s="142"/>
      <c r="BC331" s="142"/>
      <c r="BD331" s="142"/>
      <c r="BE331" s="142"/>
    </row>
    <row r="332" spans="1:57" x14ac:dyDescent="0.25">
      <c r="A332" s="107" t="s">
        <v>2140</v>
      </c>
      <c r="B332" s="107"/>
      <c r="C332" s="107"/>
      <c r="D332" s="107"/>
      <c r="E332" s="107"/>
      <c r="F332" s="108">
        <v>968</v>
      </c>
      <c r="G332" s="109" t="s">
        <v>1444</v>
      </c>
      <c r="H332" s="110">
        <v>8</v>
      </c>
      <c r="I332" s="111"/>
      <c r="J332" s="111"/>
      <c r="K332" s="111">
        <v>480</v>
      </c>
      <c r="L332" s="112">
        <v>0</v>
      </c>
      <c r="M332" s="140" t="s">
        <v>1511</v>
      </c>
      <c r="N332" s="141"/>
      <c r="O332" s="141"/>
      <c r="P332" s="113" t="s">
        <v>1596</v>
      </c>
      <c r="Q332" s="138" t="str">
        <f>_DL_BM</f>
        <v/>
      </c>
      <c r="R332" s="138" t="str">
        <f>_DL_Khoa</f>
        <v>KCT</v>
      </c>
      <c r="S332" s="106" t="str">
        <f t="shared" si="6"/>
        <v>KCT-</v>
      </c>
      <c r="T332" s="142"/>
      <c r="U332" s="142"/>
      <c r="V332" s="142"/>
      <c r="W332" s="142"/>
      <c r="X332" s="142"/>
      <c r="Y332" s="142"/>
      <c r="Z332" s="142"/>
      <c r="AA332" s="142"/>
      <c r="AB332" s="142"/>
      <c r="AC332" s="142"/>
      <c r="AD332" s="142"/>
      <c r="AE332" s="142"/>
      <c r="AF332" s="142"/>
      <c r="AG332" s="142"/>
      <c r="AH332" s="142"/>
      <c r="AI332" s="142"/>
      <c r="AJ332" s="142"/>
      <c r="AK332" s="142"/>
      <c r="AL332" s="142"/>
      <c r="AM332" s="142"/>
      <c r="AN332" s="142"/>
      <c r="AO332" s="142"/>
      <c r="AP332" s="142"/>
      <c r="AQ332" s="142"/>
      <c r="AR332" s="142"/>
      <c r="AS332" s="142"/>
      <c r="AT332" s="142"/>
      <c r="AU332" s="142"/>
      <c r="AV332" s="142"/>
      <c r="AW332" s="142"/>
      <c r="AX332" s="142"/>
      <c r="AY332" s="142"/>
      <c r="AZ332" s="142"/>
      <c r="BA332" s="142"/>
      <c r="BB332" s="142"/>
      <c r="BC332" s="142"/>
      <c r="BD332" s="142"/>
      <c r="BE332" s="142"/>
    </row>
    <row r="333" spans="1:57" x14ac:dyDescent="0.25">
      <c r="A333" s="107"/>
      <c r="B333" s="107"/>
      <c r="C333" s="107"/>
      <c r="D333" s="107" t="s">
        <v>2147</v>
      </c>
      <c r="E333" s="107"/>
      <c r="F333" s="108">
        <v>972</v>
      </c>
      <c r="G333" s="109" t="s">
        <v>1444</v>
      </c>
      <c r="H333" s="110">
        <v>4</v>
      </c>
      <c r="I333" s="111"/>
      <c r="J333" s="111"/>
      <c r="K333" s="111">
        <v>180</v>
      </c>
      <c r="L333" s="112">
        <v>0</v>
      </c>
      <c r="M333" s="140" t="s">
        <v>1511</v>
      </c>
      <c r="N333" s="141"/>
      <c r="O333" s="141"/>
      <c r="P333" s="113" t="s">
        <v>1596</v>
      </c>
      <c r="Q333" s="138" t="str">
        <f>_DL_BM</f>
        <v/>
      </c>
      <c r="R333" s="138" t="str">
        <f>_DL_Khoa</f>
        <v>KCT</v>
      </c>
      <c r="S333" s="106" t="str">
        <f t="shared" si="6"/>
        <v>KCT-</v>
      </c>
      <c r="T333" s="142"/>
      <c r="U333" s="142"/>
      <c r="V333" s="142"/>
      <c r="W333" s="142"/>
      <c r="X333" s="142"/>
      <c r="Y333" s="142"/>
      <c r="Z333" s="142"/>
      <c r="AA333" s="142"/>
      <c r="AB333" s="142"/>
      <c r="AC333" s="142"/>
      <c r="AD333" s="142"/>
      <c r="AE333" s="142"/>
      <c r="AF333" s="142"/>
      <c r="AG333" s="142"/>
      <c r="AH333" s="142"/>
      <c r="AI333" s="142"/>
      <c r="AJ333" s="142"/>
      <c r="AK333" s="142"/>
      <c r="AL333" s="142"/>
      <c r="AM333" s="142"/>
      <c r="AN333" s="142"/>
      <c r="AO333" s="142"/>
      <c r="AP333" s="142"/>
      <c r="AQ333" s="142"/>
      <c r="AR333" s="142"/>
      <c r="AS333" s="142"/>
      <c r="AT333" s="142"/>
      <c r="AU333" s="142"/>
      <c r="AV333" s="142"/>
      <c r="AW333" s="142"/>
      <c r="AX333" s="142"/>
      <c r="AY333" s="142"/>
      <c r="AZ333" s="142"/>
      <c r="BA333" s="142"/>
      <c r="BB333" s="142"/>
      <c r="BC333" s="142"/>
      <c r="BD333" s="142"/>
      <c r="BE333" s="142"/>
    </row>
    <row r="334" spans="1:57" x14ac:dyDescent="0.25">
      <c r="A334" s="107" t="s">
        <v>2106</v>
      </c>
      <c r="B334" s="107"/>
      <c r="C334" s="107"/>
      <c r="D334" s="107"/>
      <c r="E334" s="107"/>
      <c r="F334" s="108">
        <v>954</v>
      </c>
      <c r="G334" s="109" t="s">
        <v>2107</v>
      </c>
      <c r="H334" s="110">
        <v>2</v>
      </c>
      <c r="I334" s="111">
        <v>30</v>
      </c>
      <c r="J334" s="111"/>
      <c r="K334" s="111"/>
      <c r="L334" s="112">
        <v>0</v>
      </c>
      <c r="M334" s="143"/>
      <c r="N334" s="141"/>
      <c r="O334" s="141" t="s">
        <v>1704</v>
      </c>
      <c r="P334" s="113" t="s">
        <v>1596</v>
      </c>
      <c r="Q334" s="138" t="str">
        <f>_DL_BM</f>
        <v>CA+DB</v>
      </c>
      <c r="R334" s="138" t="str">
        <f>_DL_Khoa</f>
        <v>KCT</v>
      </c>
      <c r="S334" s="106" t="str">
        <f t="shared" si="6"/>
        <v>KCT-CA+DB</v>
      </c>
      <c r="T334" s="142"/>
      <c r="U334" s="142"/>
      <c r="V334" s="142"/>
      <c r="W334" s="142"/>
      <c r="X334" s="142"/>
      <c r="Y334" s="142"/>
      <c r="Z334" s="142"/>
      <c r="AA334" s="142"/>
      <c r="AB334" s="142"/>
      <c r="AC334" s="142"/>
      <c r="AD334" s="142"/>
      <c r="AE334" s="142"/>
      <c r="AF334" s="142"/>
      <c r="AG334" s="142"/>
      <c r="AH334" s="142"/>
      <c r="AI334" s="142"/>
      <c r="AJ334" s="142"/>
      <c r="AK334" s="142"/>
      <c r="AL334" s="142"/>
      <c r="AM334" s="142"/>
      <c r="AN334" s="142"/>
      <c r="AO334" s="142"/>
      <c r="AP334" s="142"/>
      <c r="AQ334" s="142"/>
      <c r="AR334" s="142"/>
      <c r="AS334" s="142"/>
      <c r="AT334" s="142"/>
      <c r="AU334" s="142"/>
      <c r="AV334" s="142"/>
      <c r="AW334" s="142"/>
      <c r="AX334" s="142"/>
      <c r="AY334" s="142"/>
      <c r="AZ334" s="142"/>
      <c r="BA334" s="142"/>
      <c r="BB334" s="142"/>
      <c r="BC334" s="142"/>
      <c r="BD334" s="142"/>
      <c r="BE334" s="142"/>
    </row>
    <row r="335" spans="1:57" x14ac:dyDescent="0.25">
      <c r="A335" s="107"/>
      <c r="B335" s="107"/>
      <c r="C335" s="107"/>
      <c r="D335" s="107" t="s">
        <v>706</v>
      </c>
      <c r="E335" s="107"/>
      <c r="F335" s="108">
        <v>364</v>
      </c>
      <c r="G335" s="146" t="s">
        <v>1708</v>
      </c>
      <c r="H335" s="110">
        <v>3</v>
      </c>
      <c r="I335" s="111">
        <v>45</v>
      </c>
      <c r="J335" s="111"/>
      <c r="K335" s="111"/>
      <c r="L335" s="112">
        <v>0</v>
      </c>
      <c r="M335" s="143" t="s">
        <v>1484</v>
      </c>
      <c r="N335" s="141">
        <v>75</v>
      </c>
      <c r="O335" s="141" t="s">
        <v>1648</v>
      </c>
      <c r="P335" s="113" t="s">
        <v>1596</v>
      </c>
      <c r="Q335" s="138" t="str">
        <f>_DL_BM</f>
        <v>CTDB</v>
      </c>
      <c r="R335" s="138" t="str">
        <f>_DL_Khoa</f>
        <v>KCT</v>
      </c>
      <c r="S335" s="106" t="str">
        <f t="shared" si="6"/>
        <v>KCT-CTDB</v>
      </c>
      <c r="T335" s="142"/>
      <c r="U335" s="142"/>
      <c r="V335" s="142"/>
      <c r="W335" s="142"/>
      <c r="X335" s="142"/>
      <c r="Y335" s="142"/>
      <c r="Z335" s="142"/>
      <c r="AA335" s="142"/>
      <c r="AB335" s="142"/>
      <c r="AC335" s="142"/>
      <c r="AD335" s="142"/>
      <c r="AE335" s="142"/>
      <c r="AF335" s="142"/>
      <c r="AG335" s="142"/>
      <c r="AH335" s="142"/>
      <c r="AI335" s="142"/>
      <c r="AJ335" s="142"/>
      <c r="AK335" s="142"/>
      <c r="AL335" s="142"/>
      <c r="AM335" s="142"/>
      <c r="AN335" s="142"/>
      <c r="AO335" s="142" t="s">
        <v>20</v>
      </c>
      <c r="AP335" s="142"/>
      <c r="AQ335" s="142"/>
      <c r="AR335" s="142"/>
      <c r="AS335" s="142"/>
      <c r="AT335" s="142"/>
      <c r="AU335" s="142"/>
      <c r="AV335" s="142"/>
      <c r="AW335" s="142"/>
      <c r="AX335" s="142"/>
      <c r="AY335" s="142"/>
      <c r="AZ335" s="142"/>
      <c r="BA335" s="142"/>
      <c r="BB335" s="142"/>
      <c r="BC335" s="142"/>
      <c r="BD335" s="142"/>
      <c r="BE335" s="142"/>
    </row>
    <row r="336" spans="1:57" x14ac:dyDescent="0.25">
      <c r="A336" s="107"/>
      <c r="B336" s="107"/>
      <c r="C336" s="107"/>
      <c r="D336" s="107"/>
      <c r="E336" s="107" t="s">
        <v>707</v>
      </c>
      <c r="F336" s="108">
        <v>365</v>
      </c>
      <c r="G336" s="109" t="s">
        <v>1708</v>
      </c>
      <c r="H336" s="110">
        <v>2</v>
      </c>
      <c r="I336" s="111">
        <v>30</v>
      </c>
      <c r="J336" s="111"/>
      <c r="K336" s="111"/>
      <c r="L336" s="112">
        <v>0</v>
      </c>
      <c r="M336" s="143" t="s">
        <v>1484</v>
      </c>
      <c r="N336" s="141">
        <v>90</v>
      </c>
      <c r="O336" s="141" t="s">
        <v>1648</v>
      </c>
      <c r="P336" s="113" t="s">
        <v>1596</v>
      </c>
      <c r="Q336" s="138" t="str">
        <f>_DL_BM</f>
        <v>CTDB</v>
      </c>
      <c r="R336" s="138" t="str">
        <f>_DL_Khoa</f>
        <v>KCT</v>
      </c>
      <c r="S336" s="106" t="str">
        <f t="shared" si="6"/>
        <v>KCT-CTDB</v>
      </c>
      <c r="T336" s="142"/>
      <c r="U336" s="142"/>
      <c r="V336" s="142"/>
      <c r="W336" s="142"/>
      <c r="X336" s="142"/>
      <c r="Y336" s="142"/>
      <c r="Z336" s="142"/>
      <c r="AA336" s="142"/>
      <c r="AB336" s="142"/>
      <c r="AC336" s="142"/>
      <c r="AD336" s="142"/>
      <c r="AE336" s="142"/>
      <c r="AF336" s="142"/>
      <c r="AG336" s="142"/>
      <c r="AH336" s="142"/>
      <c r="AI336" s="142"/>
      <c r="AJ336" s="142"/>
      <c r="AK336" s="142"/>
      <c r="AL336" s="142"/>
      <c r="AM336" s="142"/>
      <c r="AN336" s="142"/>
      <c r="AO336" s="142"/>
      <c r="AP336" s="142"/>
      <c r="AQ336" s="142"/>
      <c r="AR336" s="142"/>
      <c r="AS336" s="142"/>
      <c r="AT336" s="142"/>
      <c r="AU336" s="142"/>
      <c r="AV336" s="142"/>
      <c r="AW336" s="142"/>
      <c r="AX336" s="142"/>
      <c r="AY336" s="142"/>
      <c r="AZ336" s="142"/>
      <c r="BA336" s="142"/>
      <c r="BB336" s="142"/>
      <c r="BC336" s="142"/>
      <c r="BD336" s="142"/>
      <c r="BE336" s="142"/>
    </row>
    <row r="337" spans="1:57" ht="25.5" x14ac:dyDescent="0.25">
      <c r="A337" s="107" t="s">
        <v>688</v>
      </c>
      <c r="B337" s="107" t="s">
        <v>688</v>
      </c>
      <c r="C337" s="107" t="s">
        <v>688</v>
      </c>
      <c r="D337" s="107"/>
      <c r="E337" s="107"/>
      <c r="F337" s="108">
        <v>349</v>
      </c>
      <c r="G337" s="109" t="s">
        <v>1697</v>
      </c>
      <c r="H337" s="110">
        <v>2</v>
      </c>
      <c r="I337" s="111"/>
      <c r="J337" s="111"/>
      <c r="K337" s="111">
        <v>90</v>
      </c>
      <c r="L337" s="112">
        <v>0</v>
      </c>
      <c r="M337" s="140" t="s">
        <v>1511</v>
      </c>
      <c r="N337" s="141"/>
      <c r="O337" s="141" t="s">
        <v>1648</v>
      </c>
      <c r="P337" s="113" t="s">
        <v>1596</v>
      </c>
      <c r="Q337" s="138" t="str">
        <f>_DL_BM</f>
        <v>CTDB</v>
      </c>
      <c r="R337" s="138" t="str">
        <f>_DL_Khoa</f>
        <v>KCT</v>
      </c>
      <c r="S337" s="106" t="str">
        <f t="shared" si="6"/>
        <v>KCT-CTDB</v>
      </c>
      <c r="T337" s="142"/>
      <c r="U337" s="142"/>
      <c r="V337" s="142" t="s">
        <v>20</v>
      </c>
      <c r="W337" s="142"/>
      <c r="X337" s="142"/>
      <c r="Y337" s="142"/>
      <c r="Z337" s="142" t="s">
        <v>20</v>
      </c>
      <c r="AA337" s="142"/>
      <c r="AB337" s="142"/>
      <c r="AC337" s="142"/>
      <c r="AD337" s="142"/>
      <c r="AE337" s="142"/>
      <c r="AF337" s="142"/>
      <c r="AG337" s="142"/>
      <c r="AH337" s="142"/>
      <c r="AI337" s="142"/>
      <c r="AJ337" s="142"/>
      <c r="AK337" s="142"/>
      <c r="AL337" s="142"/>
      <c r="AM337" s="142"/>
      <c r="AN337" s="142"/>
      <c r="AO337" s="142"/>
      <c r="AP337" s="142"/>
      <c r="AQ337" s="142"/>
      <c r="AR337" s="142"/>
      <c r="AS337" s="142"/>
      <c r="AT337" s="142"/>
      <c r="AU337" s="142"/>
      <c r="AV337" s="142"/>
      <c r="AW337" s="142"/>
      <c r="AX337" s="142"/>
      <c r="AY337" s="142"/>
      <c r="AZ337" s="142"/>
      <c r="BA337" s="142"/>
      <c r="BB337" s="142"/>
      <c r="BC337" s="142"/>
      <c r="BD337" s="142"/>
      <c r="BE337" s="142"/>
    </row>
    <row r="338" spans="1:57" ht="25.5" x14ac:dyDescent="0.25">
      <c r="A338" s="107"/>
      <c r="B338" s="107"/>
      <c r="C338" s="107"/>
      <c r="D338" s="107" t="s">
        <v>1850</v>
      </c>
      <c r="E338" s="107" t="s">
        <v>1850</v>
      </c>
      <c r="F338" s="108">
        <v>800</v>
      </c>
      <c r="G338" s="109" t="s">
        <v>1697</v>
      </c>
      <c r="H338" s="110">
        <v>1</v>
      </c>
      <c r="I338" s="111"/>
      <c r="J338" s="111"/>
      <c r="K338" s="111">
        <v>45</v>
      </c>
      <c r="L338" s="112">
        <v>0</v>
      </c>
      <c r="M338" s="140" t="s">
        <v>1511</v>
      </c>
      <c r="N338" s="141"/>
      <c r="O338" s="141" t="s">
        <v>1648</v>
      </c>
      <c r="P338" s="113" t="s">
        <v>1596</v>
      </c>
      <c r="Q338" s="138" t="str">
        <f>_DL_BM</f>
        <v>CTDB</v>
      </c>
      <c r="R338" s="138" t="str">
        <f>_DL_Khoa</f>
        <v>KCT</v>
      </c>
      <c r="S338" s="106" t="str">
        <f t="shared" si="6"/>
        <v>KCT-CTDB</v>
      </c>
      <c r="T338" s="142"/>
      <c r="U338" s="142"/>
      <c r="V338" s="142"/>
      <c r="W338" s="142"/>
      <c r="X338" s="142"/>
      <c r="Y338" s="142"/>
      <c r="Z338" s="142"/>
      <c r="AA338" s="142"/>
      <c r="AB338" s="142"/>
      <c r="AC338" s="142"/>
      <c r="AD338" s="142"/>
      <c r="AE338" s="142"/>
      <c r="AF338" s="142"/>
      <c r="AG338" s="142"/>
      <c r="AH338" s="142"/>
      <c r="AI338" s="142"/>
      <c r="AJ338" s="142"/>
      <c r="AK338" s="142"/>
      <c r="AL338" s="142"/>
      <c r="AM338" s="142"/>
      <c r="AN338" s="142"/>
      <c r="AO338" s="142" t="s">
        <v>20</v>
      </c>
      <c r="AP338" s="142"/>
      <c r="AQ338" s="142"/>
      <c r="AR338" s="142"/>
      <c r="AS338" s="142"/>
      <c r="AT338" s="142"/>
      <c r="AU338" s="142"/>
      <c r="AV338" s="142"/>
      <c r="AW338" s="142"/>
      <c r="AX338" s="142"/>
      <c r="AY338" s="142"/>
      <c r="AZ338" s="142"/>
      <c r="BA338" s="142"/>
      <c r="BB338" s="142"/>
      <c r="BC338" s="142"/>
      <c r="BD338" s="142"/>
      <c r="BE338" s="142"/>
    </row>
    <row r="339" spans="1:57" ht="25.5" x14ac:dyDescent="0.25">
      <c r="A339" s="107"/>
      <c r="B339" s="107"/>
      <c r="C339" s="107"/>
      <c r="D339" s="107" t="s">
        <v>1853</v>
      </c>
      <c r="E339" s="107"/>
      <c r="F339" s="108">
        <v>803</v>
      </c>
      <c r="G339" s="109" t="s">
        <v>1697</v>
      </c>
      <c r="H339" s="110">
        <v>1</v>
      </c>
      <c r="I339" s="111"/>
      <c r="J339" s="111"/>
      <c r="K339" s="111">
        <v>45</v>
      </c>
      <c r="L339" s="112">
        <v>0</v>
      </c>
      <c r="M339" s="140" t="s">
        <v>1511</v>
      </c>
      <c r="N339" s="141"/>
      <c r="O339" s="141" t="s">
        <v>1704</v>
      </c>
      <c r="P339" s="113" t="s">
        <v>1596</v>
      </c>
      <c r="Q339" s="138" t="str">
        <f>_DL_BM</f>
        <v>CA+DB</v>
      </c>
      <c r="R339" s="138" t="str">
        <f>_DL_Khoa</f>
        <v>KCT</v>
      </c>
      <c r="S339" s="106" t="str">
        <f t="shared" si="6"/>
        <v>KCT-CA+DB</v>
      </c>
      <c r="T339" s="142"/>
      <c r="U339" s="142"/>
      <c r="V339" s="142"/>
      <c r="W339" s="142"/>
      <c r="X339" s="142"/>
      <c r="Y339" s="142"/>
      <c r="Z339" s="142"/>
      <c r="AA339" s="142"/>
      <c r="AB339" s="142"/>
      <c r="AC339" s="142"/>
      <c r="AD339" s="142"/>
      <c r="AE339" s="142"/>
      <c r="AF339" s="142"/>
      <c r="AG339" s="142"/>
      <c r="AH339" s="142"/>
      <c r="AI339" s="142"/>
      <c r="AJ339" s="142"/>
      <c r="AK339" s="142"/>
      <c r="AL339" s="142"/>
      <c r="AM339" s="142"/>
      <c r="AN339" s="142"/>
      <c r="AO339" s="142"/>
      <c r="AP339" s="142" t="s">
        <v>20</v>
      </c>
      <c r="AQ339" s="142"/>
      <c r="AR339" s="142"/>
      <c r="AS339" s="142"/>
      <c r="AT339" s="142"/>
      <c r="AU339" s="142"/>
      <c r="AV339" s="142"/>
      <c r="AW339" s="142"/>
      <c r="AX339" s="142"/>
      <c r="AY339" s="142"/>
      <c r="AZ339" s="142"/>
      <c r="BA339" s="142"/>
      <c r="BB339" s="142"/>
      <c r="BC339" s="142"/>
      <c r="BD339" s="142"/>
      <c r="BE339" s="142"/>
    </row>
    <row r="340" spans="1:57" x14ac:dyDescent="0.25">
      <c r="A340" s="107" t="s">
        <v>1445</v>
      </c>
      <c r="B340" s="107" t="s">
        <v>1445</v>
      </c>
      <c r="C340" s="107" t="s">
        <v>1445</v>
      </c>
      <c r="D340" s="107"/>
      <c r="E340" s="107"/>
      <c r="F340" s="108">
        <v>709</v>
      </c>
      <c r="G340" s="109" t="s">
        <v>1444</v>
      </c>
      <c r="H340" s="110">
        <v>8</v>
      </c>
      <c r="I340" s="111"/>
      <c r="J340" s="111"/>
      <c r="K340" s="111">
        <v>480</v>
      </c>
      <c r="L340" s="112">
        <v>0</v>
      </c>
      <c r="M340" s="140" t="s">
        <v>1511</v>
      </c>
      <c r="N340" s="141"/>
      <c r="O340" s="141" t="s">
        <v>1704</v>
      </c>
      <c r="P340" s="113" t="s">
        <v>1596</v>
      </c>
      <c r="Q340" s="138" t="str">
        <f>_DL_BM</f>
        <v>CA+DB</v>
      </c>
      <c r="R340" s="138" t="str">
        <f>_DL_Khoa</f>
        <v>KCT</v>
      </c>
      <c r="S340" s="106" t="str">
        <f t="shared" si="6"/>
        <v>KCT-CA+DB</v>
      </c>
      <c r="T340" s="142"/>
      <c r="U340" s="142"/>
      <c r="V340" s="142" t="s">
        <v>20</v>
      </c>
      <c r="W340" s="142"/>
      <c r="X340" s="142"/>
      <c r="Y340" s="142"/>
      <c r="Z340" s="142" t="s">
        <v>20</v>
      </c>
      <c r="AA340" s="142"/>
      <c r="AB340" s="142"/>
      <c r="AC340" s="142"/>
      <c r="AD340" s="142"/>
      <c r="AE340" s="142"/>
      <c r="AF340" s="142"/>
      <c r="AG340" s="142"/>
      <c r="AH340" s="142"/>
      <c r="AI340" s="142"/>
      <c r="AJ340" s="142"/>
      <c r="AK340" s="142"/>
      <c r="AL340" s="142"/>
      <c r="AM340" s="142"/>
      <c r="AN340" s="142"/>
      <c r="AO340" s="142"/>
      <c r="AP340" s="142"/>
      <c r="AQ340" s="142"/>
      <c r="AR340" s="142"/>
      <c r="AS340" s="142"/>
      <c r="AT340" s="142"/>
      <c r="AU340" s="142"/>
      <c r="AV340" s="142"/>
      <c r="AW340" s="142"/>
      <c r="AX340" s="142"/>
      <c r="AY340" s="142"/>
      <c r="AZ340" s="142"/>
      <c r="BA340" s="142"/>
      <c r="BB340" s="142"/>
      <c r="BC340" s="142"/>
      <c r="BD340" s="142"/>
      <c r="BE340" s="142"/>
    </row>
    <row r="341" spans="1:57" x14ac:dyDescent="0.25">
      <c r="A341" s="107"/>
      <c r="B341" s="107"/>
      <c r="C341" s="107"/>
      <c r="D341" s="107" t="s">
        <v>1451</v>
      </c>
      <c r="E341" s="107" t="s">
        <v>1451</v>
      </c>
      <c r="F341" s="108">
        <v>715</v>
      </c>
      <c r="G341" s="109" t="s">
        <v>1444</v>
      </c>
      <c r="H341" s="110">
        <v>4</v>
      </c>
      <c r="I341" s="111"/>
      <c r="J341" s="111"/>
      <c r="K341" s="111">
        <v>240</v>
      </c>
      <c r="L341" s="112">
        <v>0</v>
      </c>
      <c r="M341" s="140" t="s">
        <v>1511</v>
      </c>
      <c r="N341" s="141"/>
      <c r="O341" s="141" t="s">
        <v>1704</v>
      </c>
      <c r="P341" s="113" t="s">
        <v>1596</v>
      </c>
      <c r="Q341" s="138" t="str">
        <f>_DL_BM</f>
        <v>CA+DB</v>
      </c>
      <c r="R341" s="138" t="str">
        <f>_DL_Khoa</f>
        <v>KCT</v>
      </c>
      <c r="S341" s="106" t="str">
        <f t="shared" si="6"/>
        <v>KCT-CA+DB</v>
      </c>
      <c r="T341" s="142"/>
      <c r="U341" s="142"/>
      <c r="V341" s="142"/>
      <c r="W341" s="142"/>
      <c r="X341" s="142"/>
      <c r="Y341" s="142"/>
      <c r="Z341" s="142"/>
      <c r="AA341" s="142"/>
      <c r="AB341" s="142"/>
      <c r="AC341" s="142"/>
      <c r="AD341" s="142"/>
      <c r="AE341" s="142"/>
      <c r="AF341" s="142"/>
      <c r="AG341" s="142"/>
      <c r="AH341" s="142"/>
      <c r="AI341" s="142"/>
      <c r="AJ341" s="142"/>
      <c r="AK341" s="142"/>
      <c r="AL341" s="142"/>
      <c r="AM341" s="142"/>
      <c r="AN341" s="142"/>
      <c r="AO341" s="142" t="s">
        <v>20</v>
      </c>
      <c r="AP341" s="142"/>
      <c r="AQ341" s="142"/>
      <c r="AR341" s="142"/>
      <c r="AS341" s="142"/>
      <c r="AT341" s="142"/>
      <c r="AU341" s="142"/>
      <c r="AV341" s="142"/>
      <c r="AW341" s="142"/>
      <c r="AX341" s="142"/>
      <c r="AY341" s="142"/>
      <c r="AZ341" s="142"/>
      <c r="BA341" s="142"/>
      <c r="BB341" s="142"/>
      <c r="BC341" s="142"/>
      <c r="BD341" s="142"/>
      <c r="BE341" s="142"/>
    </row>
    <row r="342" spans="1:57" x14ac:dyDescent="0.25">
      <c r="A342" s="107" t="s">
        <v>2112</v>
      </c>
      <c r="B342" s="107"/>
      <c r="C342" s="107"/>
      <c r="D342" s="107"/>
      <c r="E342" s="107"/>
      <c r="F342" s="108">
        <v>957</v>
      </c>
      <c r="G342" s="109" t="s">
        <v>2113</v>
      </c>
      <c r="H342" s="110">
        <v>3</v>
      </c>
      <c r="I342" s="111">
        <v>45</v>
      </c>
      <c r="J342" s="111">
        <v>30</v>
      </c>
      <c r="K342" s="111"/>
      <c r="L342" s="112">
        <v>0</v>
      </c>
      <c r="M342" s="143"/>
      <c r="N342" s="141"/>
      <c r="O342" s="141" t="s">
        <v>1704</v>
      </c>
      <c r="P342" s="113" t="s">
        <v>1596</v>
      </c>
      <c r="Q342" s="138" t="str">
        <f>_DL_BM</f>
        <v>CA+DB</v>
      </c>
      <c r="R342" s="138" t="str">
        <f>_DL_Khoa</f>
        <v>KCT</v>
      </c>
      <c r="S342" s="106" t="str">
        <f t="shared" si="6"/>
        <v>KCT-CA+DB</v>
      </c>
      <c r="T342" s="142"/>
      <c r="U342" s="142"/>
      <c r="V342" s="142"/>
      <c r="W342" s="142"/>
      <c r="X342" s="142"/>
      <c r="Y342" s="142"/>
      <c r="Z342" s="142"/>
      <c r="AA342" s="142"/>
      <c r="AB342" s="142"/>
      <c r="AC342" s="142"/>
      <c r="AD342" s="142"/>
      <c r="AE342" s="142"/>
      <c r="AF342" s="142"/>
      <c r="AG342" s="142"/>
      <c r="AH342" s="142"/>
      <c r="AI342" s="142"/>
      <c r="AJ342" s="142"/>
      <c r="AK342" s="142"/>
      <c r="AL342" s="142"/>
      <c r="AM342" s="142"/>
      <c r="AN342" s="142"/>
      <c r="AO342" s="142"/>
      <c r="AP342" s="142"/>
      <c r="AQ342" s="142"/>
      <c r="AR342" s="142"/>
      <c r="AS342" s="142"/>
      <c r="AT342" s="142"/>
      <c r="AU342" s="142"/>
      <c r="AV342" s="142"/>
      <c r="AW342" s="142"/>
      <c r="AX342" s="142"/>
      <c r="AY342" s="142"/>
      <c r="AZ342" s="142"/>
      <c r="BA342" s="142"/>
      <c r="BB342" s="142"/>
      <c r="BC342" s="142"/>
      <c r="BD342" s="142"/>
      <c r="BE342" s="142"/>
    </row>
    <row r="343" spans="1:57" x14ac:dyDescent="0.25">
      <c r="A343" s="107"/>
      <c r="B343" s="107" t="s">
        <v>704</v>
      </c>
      <c r="C343" s="107" t="s">
        <v>1707</v>
      </c>
      <c r="D343" s="107"/>
      <c r="E343" s="107"/>
      <c r="F343" s="108">
        <v>363</v>
      </c>
      <c r="G343" s="109" t="s">
        <v>705</v>
      </c>
      <c r="H343" s="110">
        <v>2</v>
      </c>
      <c r="I343" s="111">
        <v>30</v>
      </c>
      <c r="J343" s="111"/>
      <c r="K343" s="111"/>
      <c r="L343" s="112">
        <v>0</v>
      </c>
      <c r="M343" s="143" t="s">
        <v>1484</v>
      </c>
      <c r="N343" s="141">
        <v>75</v>
      </c>
      <c r="O343" s="141" t="s">
        <v>1648</v>
      </c>
      <c r="P343" s="113" t="s">
        <v>1596</v>
      </c>
      <c r="Q343" s="138" t="str">
        <f>_DL_BM</f>
        <v>CTDB</v>
      </c>
      <c r="R343" s="138" t="str">
        <f>_DL_Khoa</f>
        <v>KCT</v>
      </c>
      <c r="S343" s="106" t="str">
        <f t="shared" si="6"/>
        <v>KCT-CTDB</v>
      </c>
      <c r="T343" s="142"/>
      <c r="U343" s="142"/>
      <c r="V343" s="142"/>
      <c r="W343" s="142"/>
      <c r="X343" s="142"/>
      <c r="Y343" s="142"/>
      <c r="Z343" s="142"/>
      <c r="AA343" s="142"/>
      <c r="AB343" s="142"/>
      <c r="AC343" s="142"/>
      <c r="AD343" s="142"/>
      <c r="AE343" s="142"/>
      <c r="AF343" s="142"/>
      <c r="AG343" s="142"/>
      <c r="AH343" s="142"/>
      <c r="AI343" s="142"/>
      <c r="AJ343" s="142"/>
      <c r="AK343" s="142"/>
      <c r="AL343" s="142"/>
      <c r="AM343" s="142"/>
      <c r="AN343" s="142"/>
      <c r="AO343" s="142"/>
      <c r="AP343" s="142"/>
      <c r="AQ343" s="142"/>
      <c r="AR343" s="142"/>
      <c r="AS343" s="142"/>
      <c r="AT343" s="142"/>
      <c r="AU343" s="142"/>
      <c r="AV343" s="142"/>
      <c r="AW343" s="142"/>
      <c r="AX343" s="142"/>
      <c r="AY343" s="142"/>
      <c r="AZ343" s="142"/>
      <c r="BA343" s="142"/>
      <c r="BB343" s="142"/>
      <c r="BC343" s="142"/>
      <c r="BD343" s="142"/>
      <c r="BE343" s="142"/>
    </row>
    <row r="344" spans="1:57" x14ac:dyDescent="0.25">
      <c r="A344" s="107" t="s">
        <v>1112</v>
      </c>
      <c r="B344" s="107" t="s">
        <v>1743</v>
      </c>
      <c r="C344" s="107" t="s">
        <v>1112</v>
      </c>
      <c r="D344" s="107" t="s">
        <v>1113</v>
      </c>
      <c r="E344" s="107" t="s">
        <v>1113</v>
      </c>
      <c r="F344" s="108">
        <v>562</v>
      </c>
      <c r="G344" s="109" t="s">
        <v>467</v>
      </c>
      <c r="H344" s="110">
        <v>2</v>
      </c>
      <c r="I344" s="111">
        <v>15</v>
      </c>
      <c r="J344" s="111">
        <v>30</v>
      </c>
      <c r="K344" s="111"/>
      <c r="L344" s="112">
        <v>0</v>
      </c>
      <c r="M344" s="140" t="s">
        <v>2</v>
      </c>
      <c r="N344" s="141"/>
      <c r="O344" s="141" t="s">
        <v>2204</v>
      </c>
      <c r="P344" s="113" t="s">
        <v>1596</v>
      </c>
      <c r="Q344" s="138" t="str">
        <f>_DL_BM</f>
        <v>CTUD</v>
      </c>
      <c r="R344" s="138" t="str">
        <f>_DL_Khoa</f>
        <v>KCT</v>
      </c>
      <c r="S344" s="106" t="str">
        <f t="shared" si="6"/>
        <v>KCT-CTUD</v>
      </c>
      <c r="T344" s="142"/>
      <c r="U344" s="142"/>
      <c r="V344" s="142" t="s">
        <v>21</v>
      </c>
      <c r="W344" s="142"/>
      <c r="X344" s="142"/>
      <c r="Y344" s="142"/>
      <c r="Z344" s="142" t="s">
        <v>20</v>
      </c>
      <c r="AA344" s="142"/>
      <c r="AB344" s="142"/>
      <c r="AC344" s="142"/>
      <c r="AD344" s="142"/>
      <c r="AE344" s="142"/>
      <c r="AF344" s="142"/>
      <c r="AG344" s="142"/>
      <c r="AH344" s="142"/>
      <c r="AI344" s="142"/>
      <c r="AJ344" s="142"/>
      <c r="AK344" s="142"/>
      <c r="AL344" s="142"/>
      <c r="AM344" s="142"/>
      <c r="AN344" s="142"/>
      <c r="AO344" s="142" t="s">
        <v>21</v>
      </c>
      <c r="AP344" s="142"/>
      <c r="AQ344" s="142"/>
      <c r="AR344" s="142"/>
      <c r="AS344" s="142"/>
      <c r="AT344" s="142"/>
      <c r="AU344" s="142"/>
      <c r="AV344" s="142"/>
      <c r="AW344" s="142"/>
      <c r="AX344" s="142"/>
      <c r="AY344" s="142"/>
      <c r="AZ344" s="142"/>
      <c r="BA344" s="142"/>
      <c r="BB344" s="142"/>
      <c r="BC344" s="142"/>
      <c r="BD344" s="142"/>
      <c r="BE344" s="142"/>
    </row>
    <row r="345" spans="1:57" x14ac:dyDescent="0.25">
      <c r="A345" s="107" t="s">
        <v>687</v>
      </c>
      <c r="B345" s="107"/>
      <c r="C345" s="107" t="s">
        <v>687</v>
      </c>
      <c r="D345" s="107"/>
      <c r="E345" s="107"/>
      <c r="F345" s="108">
        <v>348</v>
      </c>
      <c r="G345" s="146" t="s">
        <v>613</v>
      </c>
      <c r="H345" s="110">
        <v>3</v>
      </c>
      <c r="I345" s="111">
        <v>45</v>
      </c>
      <c r="J345" s="111"/>
      <c r="K345" s="111"/>
      <c r="L345" s="112">
        <v>0</v>
      </c>
      <c r="M345" s="143" t="s">
        <v>1484</v>
      </c>
      <c r="N345" s="141">
        <v>90</v>
      </c>
      <c r="O345" s="141" t="s">
        <v>1648</v>
      </c>
      <c r="P345" s="113" t="s">
        <v>1596</v>
      </c>
      <c r="Q345" s="138" t="str">
        <f>_DL_BM</f>
        <v>CTDB</v>
      </c>
      <c r="R345" s="138" t="str">
        <f>_DL_Khoa</f>
        <v>KCT</v>
      </c>
      <c r="S345" s="106" t="str">
        <f t="shared" si="6"/>
        <v>KCT-CTDB</v>
      </c>
      <c r="T345" s="142"/>
      <c r="U345" s="142"/>
      <c r="V345" s="142" t="s">
        <v>20</v>
      </c>
      <c r="W345" s="142"/>
      <c r="X345" s="142"/>
      <c r="Y345" s="142"/>
      <c r="Z345" s="142" t="s">
        <v>20</v>
      </c>
      <c r="AA345" s="142"/>
      <c r="AB345" s="142"/>
      <c r="AC345" s="142"/>
      <c r="AD345" s="142"/>
      <c r="AE345" s="142"/>
      <c r="AF345" s="142"/>
      <c r="AG345" s="142"/>
      <c r="AH345" s="142"/>
      <c r="AI345" s="142"/>
      <c r="AJ345" s="142"/>
      <c r="AK345" s="142"/>
      <c r="AL345" s="142"/>
      <c r="AM345" s="142"/>
      <c r="AN345" s="142"/>
      <c r="AO345" s="142"/>
      <c r="AP345" s="142"/>
      <c r="AQ345" s="142"/>
      <c r="AR345" s="142"/>
      <c r="AS345" s="142"/>
      <c r="AT345" s="142"/>
      <c r="AU345" s="142"/>
      <c r="AV345" s="142"/>
      <c r="AW345" s="142"/>
      <c r="AX345" s="142"/>
      <c r="AY345" s="142"/>
      <c r="AZ345" s="142"/>
      <c r="BA345" s="142"/>
      <c r="BB345" s="142"/>
      <c r="BC345" s="142"/>
      <c r="BD345" s="142"/>
      <c r="BE345" s="142"/>
    </row>
    <row r="346" spans="1:57" x14ac:dyDescent="0.25">
      <c r="A346" s="107"/>
      <c r="B346" s="107"/>
      <c r="C346" s="107"/>
      <c r="D346" s="107" t="s">
        <v>695</v>
      </c>
      <c r="E346" s="107" t="s">
        <v>695</v>
      </c>
      <c r="F346" s="108">
        <v>356</v>
      </c>
      <c r="G346" s="109" t="s">
        <v>613</v>
      </c>
      <c r="H346" s="110">
        <v>3</v>
      </c>
      <c r="I346" s="111">
        <v>45</v>
      </c>
      <c r="J346" s="111"/>
      <c r="K346" s="111"/>
      <c r="L346" s="112">
        <v>0</v>
      </c>
      <c r="M346" s="143" t="s">
        <v>1484</v>
      </c>
      <c r="N346" s="141">
        <v>90</v>
      </c>
      <c r="O346" s="141" t="s">
        <v>1648</v>
      </c>
      <c r="P346" s="113" t="s">
        <v>1596</v>
      </c>
      <c r="Q346" s="138" t="str">
        <f>_DL_BM</f>
        <v>CTDB</v>
      </c>
      <c r="R346" s="138" t="str">
        <f>_DL_Khoa</f>
        <v>KCT</v>
      </c>
      <c r="S346" s="106" t="str">
        <f t="shared" si="6"/>
        <v>KCT-CTDB</v>
      </c>
      <c r="T346" s="142"/>
      <c r="U346" s="142"/>
      <c r="V346" s="142"/>
      <c r="W346" s="142"/>
      <c r="X346" s="142"/>
      <c r="Y346" s="142"/>
      <c r="Z346" s="142"/>
      <c r="AA346" s="142"/>
      <c r="AB346" s="142"/>
      <c r="AC346" s="142"/>
      <c r="AD346" s="142"/>
      <c r="AE346" s="142"/>
      <c r="AF346" s="142"/>
      <c r="AG346" s="142"/>
      <c r="AH346" s="142"/>
      <c r="AI346" s="142"/>
      <c r="AJ346" s="142"/>
      <c r="AK346" s="142"/>
      <c r="AL346" s="142"/>
      <c r="AM346" s="142"/>
      <c r="AN346" s="142"/>
      <c r="AO346" s="142" t="s">
        <v>20</v>
      </c>
      <c r="AP346" s="142"/>
      <c r="AQ346" s="142"/>
      <c r="AR346" s="142"/>
      <c r="AS346" s="142"/>
      <c r="AT346" s="142"/>
      <c r="AU346" s="142"/>
      <c r="AV346" s="142"/>
      <c r="AW346" s="142"/>
      <c r="AX346" s="142"/>
      <c r="AY346" s="142"/>
      <c r="AZ346" s="142"/>
      <c r="BA346" s="142"/>
      <c r="BB346" s="142"/>
      <c r="BC346" s="142"/>
      <c r="BD346" s="142"/>
      <c r="BE346" s="142"/>
    </row>
    <row r="347" spans="1:57" x14ac:dyDescent="0.25">
      <c r="A347" s="107"/>
      <c r="B347" s="107"/>
      <c r="C347" s="107"/>
      <c r="D347" s="107" t="s">
        <v>1408</v>
      </c>
      <c r="E347" s="107"/>
      <c r="F347" s="108">
        <v>686</v>
      </c>
      <c r="G347" s="109" t="s">
        <v>1409</v>
      </c>
      <c r="H347" s="110">
        <v>6</v>
      </c>
      <c r="I347" s="111"/>
      <c r="J347" s="111"/>
      <c r="K347" s="111">
        <v>270</v>
      </c>
      <c r="L347" s="112">
        <v>0</v>
      </c>
      <c r="M347" s="140" t="s">
        <v>1511</v>
      </c>
      <c r="N347" s="141"/>
      <c r="O347" s="141" t="s">
        <v>1704</v>
      </c>
      <c r="P347" s="113" t="s">
        <v>1596</v>
      </c>
      <c r="Q347" s="138" t="str">
        <f>_DL_BM</f>
        <v>CA+DB</v>
      </c>
      <c r="R347" s="138" t="str">
        <f>_DL_Khoa</f>
        <v>KCT</v>
      </c>
      <c r="S347" s="106" t="str">
        <f t="shared" si="6"/>
        <v>KCT-CA+DB</v>
      </c>
      <c r="T347" s="142"/>
      <c r="U347" s="142"/>
      <c r="V347" s="142"/>
      <c r="W347" s="142"/>
      <c r="X347" s="142"/>
      <c r="Y347" s="142"/>
      <c r="Z347" s="142"/>
      <c r="AA347" s="142"/>
      <c r="AB347" s="142"/>
      <c r="AC347" s="142"/>
      <c r="AD347" s="142"/>
      <c r="AE347" s="142"/>
      <c r="AF347" s="142"/>
      <c r="AG347" s="142"/>
      <c r="AH347" s="142"/>
      <c r="AI347" s="142"/>
      <c r="AJ347" s="142"/>
      <c r="AK347" s="142"/>
      <c r="AL347" s="142"/>
      <c r="AM347" s="142"/>
      <c r="AN347" s="142"/>
      <c r="AO347" s="142" t="s">
        <v>20</v>
      </c>
      <c r="AP347" s="142"/>
      <c r="AQ347" s="142"/>
      <c r="AR347" s="142"/>
      <c r="AS347" s="142"/>
      <c r="AT347" s="142"/>
      <c r="AU347" s="142"/>
      <c r="AV347" s="142"/>
      <c r="AW347" s="142"/>
      <c r="AX347" s="142"/>
      <c r="AY347" s="142"/>
      <c r="AZ347" s="142"/>
      <c r="BA347" s="142"/>
      <c r="BB347" s="142"/>
      <c r="BC347" s="142"/>
      <c r="BD347" s="142"/>
      <c r="BE347" s="142"/>
    </row>
    <row r="348" spans="1:57" ht="25.5" x14ac:dyDescent="0.25">
      <c r="A348" s="107"/>
      <c r="B348" s="107"/>
      <c r="C348" s="107"/>
      <c r="D348" s="107" t="s">
        <v>2145</v>
      </c>
      <c r="E348" s="107"/>
      <c r="F348" s="108">
        <v>971</v>
      </c>
      <c r="G348" s="109" t="s">
        <v>2146</v>
      </c>
      <c r="H348" s="110">
        <v>6</v>
      </c>
      <c r="I348" s="111"/>
      <c r="J348" s="111"/>
      <c r="K348" s="111">
        <v>270</v>
      </c>
      <c r="L348" s="112">
        <v>0</v>
      </c>
      <c r="M348" s="140" t="s">
        <v>2</v>
      </c>
      <c r="N348" s="141"/>
      <c r="O348" s="141" t="s">
        <v>1704</v>
      </c>
      <c r="P348" s="113" t="s">
        <v>1596</v>
      </c>
      <c r="Q348" s="138" t="str">
        <f>_DL_BM</f>
        <v>CA+DB</v>
      </c>
      <c r="R348" s="138" t="str">
        <f>_DL_Khoa</f>
        <v>KCT</v>
      </c>
      <c r="S348" s="106" t="str">
        <f t="shared" si="6"/>
        <v>KCT-CA+DB</v>
      </c>
      <c r="T348" s="142"/>
      <c r="U348" s="142"/>
      <c r="V348" s="142"/>
      <c r="W348" s="142"/>
      <c r="X348" s="142"/>
      <c r="Y348" s="142"/>
      <c r="Z348" s="142"/>
      <c r="AA348" s="142"/>
      <c r="AB348" s="142"/>
      <c r="AC348" s="142"/>
      <c r="AD348" s="142"/>
      <c r="AE348" s="142"/>
      <c r="AF348" s="142"/>
      <c r="AG348" s="142"/>
      <c r="AH348" s="142"/>
      <c r="AI348" s="142"/>
      <c r="AJ348" s="142"/>
      <c r="AK348" s="142"/>
      <c r="AL348" s="142"/>
      <c r="AM348" s="142"/>
      <c r="AN348" s="142"/>
      <c r="AO348" s="142"/>
      <c r="AP348" s="142"/>
      <c r="AQ348" s="142"/>
      <c r="AR348" s="142"/>
      <c r="AS348" s="142"/>
      <c r="AT348" s="142"/>
      <c r="AU348" s="142"/>
      <c r="AV348" s="142"/>
      <c r="AW348" s="142"/>
      <c r="AX348" s="142"/>
      <c r="AY348" s="142"/>
      <c r="AZ348" s="142"/>
      <c r="BA348" s="142"/>
      <c r="BB348" s="142"/>
      <c r="BC348" s="142"/>
      <c r="BD348" s="142"/>
      <c r="BE348" s="142"/>
    </row>
    <row r="349" spans="1:57" x14ac:dyDescent="0.25">
      <c r="A349" s="107" t="s">
        <v>1413</v>
      </c>
      <c r="B349" s="107" t="s">
        <v>1413</v>
      </c>
      <c r="C349" s="107" t="s">
        <v>1413</v>
      </c>
      <c r="D349" s="107"/>
      <c r="E349" s="107" t="s">
        <v>1414</v>
      </c>
      <c r="F349" s="108">
        <v>690</v>
      </c>
      <c r="G349" s="109" t="s">
        <v>1415</v>
      </c>
      <c r="H349" s="110">
        <v>4</v>
      </c>
      <c r="I349" s="111"/>
      <c r="J349" s="111"/>
      <c r="K349" s="111">
        <v>180</v>
      </c>
      <c r="L349" s="112">
        <v>0</v>
      </c>
      <c r="M349" s="140" t="s">
        <v>1511</v>
      </c>
      <c r="N349" s="141"/>
      <c r="O349" s="141" t="s">
        <v>1704</v>
      </c>
      <c r="P349" s="113" t="s">
        <v>1596</v>
      </c>
      <c r="Q349" s="138" t="str">
        <f>_DL_BM</f>
        <v>CA+DB</v>
      </c>
      <c r="R349" s="138" t="str">
        <f>_DL_Khoa</f>
        <v>KCT</v>
      </c>
      <c r="S349" s="106" t="str">
        <f t="shared" si="6"/>
        <v>KCT-CA+DB</v>
      </c>
      <c r="T349" s="142"/>
      <c r="U349" s="142"/>
      <c r="V349" s="142" t="s">
        <v>20</v>
      </c>
      <c r="W349" s="142"/>
      <c r="X349" s="142"/>
      <c r="Y349" s="142"/>
      <c r="Z349" s="142" t="s">
        <v>20</v>
      </c>
      <c r="AA349" s="142"/>
      <c r="AB349" s="142"/>
      <c r="AC349" s="142"/>
      <c r="AD349" s="142"/>
      <c r="AE349" s="142"/>
      <c r="AF349" s="142"/>
      <c r="AG349" s="142"/>
      <c r="AH349" s="142"/>
      <c r="AI349" s="142"/>
      <c r="AJ349" s="142"/>
      <c r="AK349" s="142"/>
      <c r="AL349" s="142"/>
      <c r="AM349" s="142"/>
      <c r="AN349" s="142"/>
      <c r="AO349" s="142"/>
      <c r="AP349" s="142"/>
      <c r="AQ349" s="142"/>
      <c r="AR349" s="142"/>
      <c r="AS349" s="142"/>
      <c r="AT349" s="142"/>
      <c r="AU349" s="142"/>
      <c r="AV349" s="142"/>
      <c r="AW349" s="142"/>
      <c r="AX349" s="142"/>
      <c r="AY349" s="142"/>
      <c r="AZ349" s="142"/>
      <c r="BA349" s="142"/>
      <c r="BB349" s="142"/>
      <c r="BC349" s="142"/>
      <c r="BD349" s="142"/>
      <c r="BE349" s="142"/>
    </row>
    <row r="350" spans="1:57" x14ac:dyDescent="0.25">
      <c r="A350" s="107" t="s">
        <v>2138</v>
      </c>
      <c r="B350" s="107"/>
      <c r="C350" s="107"/>
      <c r="D350" s="107"/>
      <c r="E350" s="107"/>
      <c r="F350" s="108">
        <v>967</v>
      </c>
      <c r="G350" s="109" t="s">
        <v>2139</v>
      </c>
      <c r="H350" s="110">
        <v>4</v>
      </c>
      <c r="I350" s="111"/>
      <c r="J350" s="111"/>
      <c r="K350" s="111">
        <v>180</v>
      </c>
      <c r="L350" s="112">
        <v>0</v>
      </c>
      <c r="M350" s="140" t="s">
        <v>2</v>
      </c>
      <c r="N350" s="141"/>
      <c r="O350" s="141" t="s">
        <v>1704</v>
      </c>
      <c r="P350" s="113" t="s">
        <v>1596</v>
      </c>
      <c r="Q350" s="138" t="str">
        <f>_DL_BM</f>
        <v>CA+DB</v>
      </c>
      <c r="R350" s="138" t="str">
        <f>_DL_Khoa</f>
        <v>KCT</v>
      </c>
      <c r="S350" s="106" t="str">
        <f t="shared" si="6"/>
        <v>KCT-CA+DB</v>
      </c>
      <c r="T350" s="142"/>
      <c r="U350" s="142"/>
      <c r="V350" s="142"/>
      <c r="W350" s="142"/>
      <c r="X350" s="142"/>
      <c r="Y350" s="142"/>
      <c r="Z350" s="142"/>
      <c r="AA350" s="142"/>
      <c r="AB350" s="142"/>
      <c r="AC350" s="142"/>
      <c r="AD350" s="142"/>
      <c r="AE350" s="142"/>
      <c r="AF350" s="142"/>
      <c r="AG350" s="142"/>
      <c r="AH350" s="142"/>
      <c r="AI350" s="142"/>
      <c r="AJ350" s="142"/>
      <c r="AK350" s="142"/>
      <c r="AL350" s="142"/>
      <c r="AM350" s="142"/>
      <c r="AN350" s="142"/>
      <c r="AO350" s="142"/>
      <c r="AP350" s="142"/>
      <c r="AQ350" s="142"/>
      <c r="AR350" s="142"/>
      <c r="AS350" s="142"/>
      <c r="AT350" s="142"/>
      <c r="AU350" s="142"/>
      <c r="AV350" s="142"/>
      <c r="AW350" s="142"/>
      <c r="AX350" s="142"/>
      <c r="AY350" s="142"/>
      <c r="AZ350" s="142"/>
      <c r="BA350" s="142"/>
      <c r="BB350" s="142"/>
      <c r="BC350" s="142"/>
      <c r="BD350" s="142"/>
      <c r="BE350" s="142"/>
    </row>
    <row r="351" spans="1:57" x14ac:dyDescent="0.25">
      <c r="A351" s="107" t="s">
        <v>1289</v>
      </c>
      <c r="B351" s="107"/>
      <c r="C351" s="107" t="s">
        <v>1289</v>
      </c>
      <c r="D351" s="107" t="s">
        <v>1290</v>
      </c>
      <c r="E351" s="107" t="s">
        <v>1290</v>
      </c>
      <c r="F351" s="108">
        <v>641</v>
      </c>
      <c r="G351" s="109" t="s">
        <v>1291</v>
      </c>
      <c r="H351" s="110">
        <v>2</v>
      </c>
      <c r="I351" s="111"/>
      <c r="J351" s="111"/>
      <c r="K351" s="111">
        <v>90</v>
      </c>
      <c r="L351" s="112">
        <v>0</v>
      </c>
      <c r="M351" s="140" t="s">
        <v>2</v>
      </c>
      <c r="N351" s="141"/>
      <c r="O351" s="141" t="s">
        <v>1704</v>
      </c>
      <c r="P351" s="113" t="s">
        <v>1596</v>
      </c>
      <c r="Q351" s="138" t="str">
        <f>_DL_BM</f>
        <v>CA+DB</v>
      </c>
      <c r="R351" s="138" t="str">
        <f>_DL_Khoa</f>
        <v>KCT</v>
      </c>
      <c r="S351" s="106" t="str">
        <f t="shared" si="6"/>
        <v>KCT-CA+DB</v>
      </c>
      <c r="T351" s="142"/>
      <c r="U351" s="142"/>
      <c r="V351" s="142" t="s">
        <v>20</v>
      </c>
      <c r="W351" s="142"/>
      <c r="X351" s="142"/>
      <c r="Y351" s="142"/>
      <c r="Z351" s="142" t="s">
        <v>20</v>
      </c>
      <c r="AA351" s="142"/>
      <c r="AB351" s="142"/>
      <c r="AC351" s="142"/>
      <c r="AD351" s="142"/>
      <c r="AE351" s="142"/>
      <c r="AF351" s="142"/>
      <c r="AG351" s="142"/>
      <c r="AH351" s="142"/>
      <c r="AI351" s="142"/>
      <c r="AJ351" s="142"/>
      <c r="AK351" s="142"/>
      <c r="AL351" s="142"/>
      <c r="AM351" s="142"/>
      <c r="AN351" s="142"/>
      <c r="AO351" s="142" t="s">
        <v>20</v>
      </c>
      <c r="AP351" s="142"/>
      <c r="AQ351" s="142"/>
      <c r="AR351" s="142"/>
      <c r="AS351" s="142"/>
      <c r="AT351" s="142"/>
      <c r="AU351" s="142"/>
      <c r="AV351" s="142"/>
      <c r="AW351" s="142"/>
      <c r="AX351" s="142"/>
      <c r="AY351" s="142"/>
      <c r="AZ351" s="142"/>
      <c r="BA351" s="142"/>
      <c r="BB351" s="142"/>
      <c r="BC351" s="142"/>
      <c r="BD351" s="142"/>
      <c r="BE351" s="142"/>
    </row>
    <row r="352" spans="1:57" x14ac:dyDescent="0.25">
      <c r="A352" s="107" t="s">
        <v>1998</v>
      </c>
      <c r="B352" s="107"/>
      <c r="C352" s="107"/>
      <c r="D352" s="107"/>
      <c r="E352" s="107"/>
      <c r="F352" s="108">
        <v>892</v>
      </c>
      <c r="G352" s="109" t="s">
        <v>1999</v>
      </c>
      <c r="H352" s="110">
        <v>2</v>
      </c>
      <c r="I352" s="111"/>
      <c r="J352" s="111">
        <v>60</v>
      </c>
      <c r="K352" s="111"/>
      <c r="L352" s="112">
        <v>0</v>
      </c>
      <c r="M352" s="140" t="s">
        <v>2</v>
      </c>
      <c r="N352" s="141"/>
      <c r="O352" s="141" t="s">
        <v>1704</v>
      </c>
      <c r="P352" s="113" t="s">
        <v>1596</v>
      </c>
      <c r="Q352" s="138" t="str">
        <f>_DL_BM</f>
        <v>CA+DB</v>
      </c>
      <c r="R352" s="138" t="str">
        <f>_DL_Khoa</f>
        <v>KCT</v>
      </c>
      <c r="S352" s="106" t="str">
        <f t="shared" si="6"/>
        <v>KCT-CA+DB</v>
      </c>
      <c r="T352" s="142"/>
      <c r="U352" s="142"/>
      <c r="V352" s="142"/>
      <c r="W352" s="142"/>
      <c r="X352" s="142"/>
      <c r="Y352" s="142"/>
      <c r="Z352" s="142" t="s">
        <v>20</v>
      </c>
      <c r="AA352" s="142"/>
      <c r="AB352" s="142"/>
      <c r="AC352" s="142"/>
      <c r="AD352" s="142"/>
      <c r="AE352" s="142"/>
      <c r="AF352" s="142"/>
      <c r="AG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row>
    <row r="353" spans="1:57" x14ac:dyDescent="0.25">
      <c r="A353" s="107" t="s">
        <v>685</v>
      </c>
      <c r="B353" s="107"/>
      <c r="C353" s="107"/>
      <c r="D353" s="107"/>
      <c r="E353" s="107"/>
      <c r="F353" s="108">
        <v>347</v>
      </c>
      <c r="G353" s="109" t="s">
        <v>686</v>
      </c>
      <c r="H353" s="110">
        <v>4</v>
      </c>
      <c r="I353" s="111">
        <v>60</v>
      </c>
      <c r="J353" s="111"/>
      <c r="K353" s="111"/>
      <c r="L353" s="112">
        <v>0</v>
      </c>
      <c r="M353" s="143" t="s">
        <v>1484</v>
      </c>
      <c r="N353" s="141">
        <v>90</v>
      </c>
      <c r="O353" s="141" t="s">
        <v>1649</v>
      </c>
      <c r="P353" s="113" t="s">
        <v>1596</v>
      </c>
      <c r="Q353" s="138" t="str">
        <f>_DL_BM</f>
        <v>CTCA</v>
      </c>
      <c r="R353" s="138" t="str">
        <f>_DL_Khoa</f>
        <v>KCT</v>
      </c>
      <c r="S353" s="106" t="str">
        <f t="shared" si="6"/>
        <v>KCT-CTCA</v>
      </c>
      <c r="T353" s="142"/>
      <c r="U353" s="142"/>
      <c r="V353" s="142"/>
      <c r="W353" s="142"/>
      <c r="X353" s="142" t="s">
        <v>20</v>
      </c>
      <c r="Y353" s="142"/>
      <c r="Z353" s="142"/>
      <c r="AA353" s="142"/>
      <c r="AB353" s="142"/>
      <c r="AC353" s="142"/>
      <c r="AD353" s="142"/>
      <c r="AE353" s="142"/>
      <c r="AF353" s="142"/>
      <c r="AG353" s="142"/>
      <c r="AH353" s="142"/>
      <c r="AI353" s="142"/>
      <c r="AJ353" s="142"/>
      <c r="AK353" s="142"/>
      <c r="AL353" s="142"/>
      <c r="AM353" s="142"/>
      <c r="AN353" s="142"/>
      <c r="AO353" s="142"/>
      <c r="AP353" s="142"/>
      <c r="AQ353" s="142"/>
      <c r="AR353" s="142"/>
      <c r="AS353" s="142"/>
      <c r="AT353" s="142"/>
      <c r="AU353" s="142"/>
      <c r="AV353" s="142"/>
      <c r="AW353" s="142"/>
      <c r="AX353" s="142"/>
      <c r="AY353" s="142"/>
      <c r="AZ353" s="142"/>
      <c r="BA353" s="142"/>
      <c r="BB353" s="142"/>
      <c r="BC353" s="142"/>
      <c r="BD353" s="142"/>
      <c r="BE353" s="142"/>
    </row>
    <row r="354" spans="1:57" x14ac:dyDescent="0.25">
      <c r="A354" s="107" t="s">
        <v>683</v>
      </c>
      <c r="B354" s="107"/>
      <c r="C354" s="107"/>
      <c r="D354" s="107"/>
      <c r="E354" s="107"/>
      <c r="F354" s="108">
        <v>346</v>
      </c>
      <c r="G354" s="109" t="s">
        <v>684</v>
      </c>
      <c r="H354" s="110">
        <v>4</v>
      </c>
      <c r="I354" s="111">
        <v>60</v>
      </c>
      <c r="J354" s="111"/>
      <c r="K354" s="111"/>
      <c r="L354" s="112">
        <v>0</v>
      </c>
      <c r="M354" s="143" t="s">
        <v>1484</v>
      </c>
      <c r="N354" s="141">
        <v>90</v>
      </c>
      <c r="O354" s="141" t="s">
        <v>1649</v>
      </c>
      <c r="P354" s="113" t="s">
        <v>1596</v>
      </c>
      <c r="Q354" s="138" t="str">
        <f>_DL_BM</f>
        <v>CTCA</v>
      </c>
      <c r="R354" s="138" t="str">
        <f>_DL_Khoa</f>
        <v>KCT</v>
      </c>
      <c r="S354" s="106" t="str">
        <f t="shared" si="6"/>
        <v>KCT-CTCA</v>
      </c>
      <c r="T354" s="142" t="s">
        <v>20</v>
      </c>
      <c r="U354" s="142"/>
      <c r="V354" s="142"/>
      <c r="W354" s="142"/>
      <c r="X354" s="142"/>
      <c r="Y354" s="142"/>
      <c r="Z354" s="142"/>
      <c r="AA354" s="142"/>
      <c r="AB354" s="142"/>
      <c r="AC354" s="142"/>
      <c r="AD354" s="142"/>
      <c r="AE354" s="142"/>
      <c r="AF354" s="142"/>
      <c r="AG354" s="142"/>
      <c r="AH354" s="142"/>
      <c r="AI354" s="142"/>
      <c r="AJ354" s="142"/>
      <c r="AK354" s="142"/>
      <c r="AL354" s="142"/>
      <c r="AM354" s="142"/>
      <c r="AN354" s="142"/>
      <c r="AO354" s="142"/>
      <c r="AP354" s="142"/>
      <c r="AQ354" s="142"/>
      <c r="AR354" s="142"/>
      <c r="AS354" s="142"/>
      <c r="AT354" s="142"/>
      <c r="AU354" s="142"/>
      <c r="AV354" s="142"/>
      <c r="AW354" s="142"/>
      <c r="AX354" s="142"/>
      <c r="AY354" s="142"/>
      <c r="AZ354" s="142"/>
      <c r="BA354" s="142"/>
      <c r="BB354" s="142"/>
      <c r="BC354" s="142"/>
      <c r="BD354" s="142"/>
      <c r="BE354" s="142"/>
    </row>
    <row r="355" spans="1:57" ht="25.5" x14ac:dyDescent="0.25">
      <c r="A355" s="107" t="s">
        <v>690</v>
      </c>
      <c r="B355" s="107"/>
      <c r="C355" s="107"/>
      <c r="D355" s="107"/>
      <c r="E355" s="107"/>
      <c r="F355" s="108">
        <v>351</v>
      </c>
      <c r="G355" s="109" t="s">
        <v>1697</v>
      </c>
      <c r="H355" s="110">
        <v>2</v>
      </c>
      <c r="I355" s="111"/>
      <c r="J355" s="111"/>
      <c r="K355" s="111">
        <v>90</v>
      </c>
      <c r="L355" s="112">
        <v>0</v>
      </c>
      <c r="M355" s="140" t="s">
        <v>1511</v>
      </c>
      <c r="N355" s="141"/>
      <c r="O355" s="141" t="s">
        <v>1649</v>
      </c>
      <c r="P355" s="113" t="s">
        <v>1596</v>
      </c>
      <c r="Q355" s="138" t="str">
        <f>_DL_BM</f>
        <v>CTCA</v>
      </c>
      <c r="R355" s="138" t="str">
        <f>_DL_Khoa</f>
        <v>KCT</v>
      </c>
      <c r="S355" s="106" t="str">
        <f t="shared" si="6"/>
        <v>KCT-CTCA</v>
      </c>
      <c r="T355" s="142" t="s">
        <v>20</v>
      </c>
      <c r="U355" s="142"/>
      <c r="V355" s="142"/>
      <c r="W355" s="142"/>
      <c r="X355" s="142"/>
      <c r="Y355" s="142"/>
      <c r="Z355" s="142"/>
      <c r="AA355" s="142"/>
      <c r="AB355" s="142"/>
      <c r="AC355" s="142"/>
      <c r="AD355" s="142"/>
      <c r="AE355" s="142"/>
      <c r="AF355" s="142"/>
      <c r="AG355" s="142"/>
      <c r="AH355" s="142"/>
      <c r="AI355" s="142"/>
      <c r="AJ355" s="142"/>
      <c r="AK355" s="142"/>
      <c r="AL355" s="142"/>
      <c r="AM355" s="142"/>
      <c r="AN355" s="142"/>
      <c r="AO355" s="142"/>
      <c r="AP355" s="142"/>
      <c r="AQ355" s="142"/>
      <c r="AR355" s="142"/>
      <c r="AS355" s="142"/>
      <c r="AT355" s="142"/>
      <c r="AU355" s="142"/>
      <c r="AV355" s="142"/>
      <c r="AW355" s="142"/>
      <c r="AX355" s="142"/>
      <c r="AY355" s="142"/>
      <c r="AZ355" s="142"/>
      <c r="BA355" s="142"/>
      <c r="BB355" s="142"/>
      <c r="BC355" s="142"/>
      <c r="BD355" s="142"/>
      <c r="BE355" s="142"/>
    </row>
    <row r="356" spans="1:57" x14ac:dyDescent="0.25">
      <c r="A356" s="107" t="s">
        <v>1448</v>
      </c>
      <c r="B356" s="107"/>
      <c r="C356" s="107"/>
      <c r="D356" s="107"/>
      <c r="E356" s="107"/>
      <c r="F356" s="108">
        <v>712</v>
      </c>
      <c r="G356" s="109" t="s">
        <v>1444</v>
      </c>
      <c r="H356" s="110">
        <v>8</v>
      </c>
      <c r="I356" s="111"/>
      <c r="J356" s="111"/>
      <c r="K356" s="111">
        <v>480</v>
      </c>
      <c r="L356" s="112">
        <v>0</v>
      </c>
      <c r="M356" s="140" t="s">
        <v>1511</v>
      </c>
      <c r="N356" s="141"/>
      <c r="O356" s="141" t="s">
        <v>1649</v>
      </c>
      <c r="P356" s="113" t="s">
        <v>1596</v>
      </c>
      <c r="Q356" s="138" t="str">
        <f>_DL_BM</f>
        <v>CTCA</v>
      </c>
      <c r="R356" s="138" t="str">
        <f>_DL_Khoa</f>
        <v>KCT</v>
      </c>
      <c r="S356" s="106" t="str">
        <f t="shared" si="6"/>
        <v>KCT-CTCA</v>
      </c>
      <c r="T356" s="142" t="s">
        <v>20</v>
      </c>
      <c r="U356" s="142"/>
      <c r="V356" s="142"/>
      <c r="W356" s="142"/>
      <c r="X356" s="142"/>
      <c r="Y356" s="142"/>
      <c r="Z356" s="142"/>
      <c r="AA356" s="142"/>
      <c r="AB356" s="142"/>
      <c r="AC356" s="142"/>
      <c r="AD356" s="142"/>
      <c r="AE356" s="142"/>
      <c r="AF356" s="142"/>
      <c r="AG356" s="142"/>
      <c r="AH356" s="142"/>
      <c r="AI356" s="142"/>
      <c r="AJ356" s="142"/>
      <c r="AK356" s="142"/>
      <c r="AL356" s="142"/>
      <c r="AM356" s="142"/>
      <c r="AN356" s="142"/>
      <c r="AO356" s="142"/>
      <c r="AP356" s="142"/>
      <c r="AQ356" s="142"/>
      <c r="AR356" s="142"/>
      <c r="AS356" s="142"/>
      <c r="AT356" s="142"/>
      <c r="AU356" s="142"/>
      <c r="AV356" s="142"/>
      <c r="AW356" s="142"/>
      <c r="AX356" s="142"/>
      <c r="AY356" s="142"/>
      <c r="AZ356" s="142"/>
      <c r="BA356" s="142"/>
      <c r="BB356" s="142"/>
      <c r="BC356" s="142"/>
      <c r="BD356" s="142"/>
      <c r="BE356" s="142"/>
    </row>
    <row r="357" spans="1:57" x14ac:dyDescent="0.25">
      <c r="A357" s="107" t="s">
        <v>579</v>
      </c>
      <c r="B357" s="107"/>
      <c r="C357" s="107"/>
      <c r="D357" s="107"/>
      <c r="E357" s="107"/>
      <c r="F357" s="108">
        <v>280</v>
      </c>
      <c r="G357" s="109" t="s">
        <v>580</v>
      </c>
      <c r="H357" s="110">
        <v>2</v>
      </c>
      <c r="I357" s="111"/>
      <c r="J357" s="111"/>
      <c r="K357" s="111">
        <v>90</v>
      </c>
      <c r="L357" s="112">
        <v>0</v>
      </c>
      <c r="M357" s="140" t="s">
        <v>1511</v>
      </c>
      <c r="N357" s="141"/>
      <c r="O357" s="141" t="s">
        <v>1649</v>
      </c>
      <c r="P357" s="113" t="s">
        <v>1596</v>
      </c>
      <c r="Q357" s="138" t="str">
        <f>_DL_BM</f>
        <v>CTCA</v>
      </c>
      <c r="R357" s="138" t="str">
        <f>_DL_Khoa</f>
        <v>KCT</v>
      </c>
      <c r="S357" s="106" t="str">
        <f t="shared" si="6"/>
        <v>KCT-CTCA</v>
      </c>
      <c r="T357" s="142" t="s">
        <v>20</v>
      </c>
      <c r="U357" s="142"/>
      <c r="V357" s="142"/>
      <c r="W357" s="142"/>
      <c r="X357" s="142"/>
      <c r="Y357" s="142"/>
      <c r="Z357" s="142" t="s">
        <v>20</v>
      </c>
      <c r="AA357" s="142"/>
      <c r="AB357" s="142"/>
      <c r="AC357" s="142"/>
      <c r="AD357" s="142"/>
      <c r="AE357" s="142"/>
      <c r="AF357" s="142"/>
      <c r="AG357" s="142"/>
      <c r="AH357" s="142"/>
      <c r="AI357" s="142"/>
      <c r="AJ357" s="142"/>
      <c r="AK357" s="142"/>
      <c r="AL357" s="142"/>
      <c r="AM357" s="142"/>
      <c r="AN357" s="142"/>
      <c r="AO357" s="142"/>
      <c r="AP357" s="142"/>
      <c r="AQ357" s="142"/>
      <c r="AR357" s="142"/>
      <c r="AS357" s="142"/>
      <c r="AT357" s="142"/>
      <c r="AU357" s="142"/>
      <c r="AV357" s="142"/>
      <c r="AW357" s="142"/>
      <c r="AX357" s="142"/>
      <c r="AY357" s="142"/>
      <c r="AZ357" s="142"/>
      <c r="BA357" s="142"/>
      <c r="BB357" s="142"/>
      <c r="BC357" s="142"/>
      <c r="BD357" s="142"/>
      <c r="BE357" s="142"/>
    </row>
    <row r="358" spans="1:57" x14ac:dyDescent="0.25">
      <c r="A358" s="107" t="s">
        <v>581</v>
      </c>
      <c r="B358" s="107" t="s">
        <v>581</v>
      </c>
      <c r="C358" s="107" t="s">
        <v>581</v>
      </c>
      <c r="D358" s="107"/>
      <c r="E358" s="107"/>
      <c r="F358" s="108">
        <v>281</v>
      </c>
      <c r="G358" s="109" t="s">
        <v>580</v>
      </c>
      <c r="H358" s="110">
        <v>2</v>
      </c>
      <c r="I358" s="111"/>
      <c r="J358" s="111"/>
      <c r="K358" s="111">
        <v>90</v>
      </c>
      <c r="L358" s="112">
        <v>0</v>
      </c>
      <c r="M358" s="140" t="s">
        <v>1511</v>
      </c>
      <c r="N358" s="141"/>
      <c r="O358" s="141" t="s">
        <v>1649</v>
      </c>
      <c r="P358" s="113" t="s">
        <v>1596</v>
      </c>
      <c r="Q358" s="138" t="str">
        <f>_DL_BM</f>
        <v>CTCA</v>
      </c>
      <c r="R358" s="138" t="str">
        <f>_DL_Khoa</f>
        <v>KCT</v>
      </c>
      <c r="S358" s="106" t="str">
        <f t="shared" si="6"/>
        <v>KCT-CTCA</v>
      </c>
      <c r="T358" s="142"/>
      <c r="U358" s="142"/>
      <c r="V358" s="142" t="s">
        <v>20</v>
      </c>
      <c r="W358" s="142" t="s">
        <v>20</v>
      </c>
      <c r="X358" s="142"/>
      <c r="Y358" s="142"/>
      <c r="Z358" s="142"/>
      <c r="AA358" s="142"/>
      <c r="AB358" s="142"/>
      <c r="AC358" s="142"/>
      <c r="AD358" s="142"/>
      <c r="AE358" s="142"/>
      <c r="AF358" s="142"/>
      <c r="AG358" s="142"/>
      <c r="AH358" s="142"/>
      <c r="AI358" s="142"/>
      <c r="AJ358" s="142"/>
      <c r="AK358" s="142"/>
      <c r="AL358" s="142"/>
      <c r="AM358" s="142"/>
      <c r="AN358" s="142"/>
      <c r="AO358" s="142"/>
      <c r="AP358" s="142"/>
      <c r="AQ358" s="142"/>
      <c r="AR358" s="142"/>
      <c r="AS358" s="142"/>
      <c r="AT358" s="142"/>
      <c r="AU358" s="142"/>
      <c r="AV358" s="142"/>
      <c r="AW358" s="142"/>
      <c r="AX358" s="142"/>
      <c r="AY358" s="142"/>
      <c r="AZ358" s="142"/>
      <c r="BA358" s="142"/>
      <c r="BB358" s="142"/>
      <c r="BC358" s="142"/>
      <c r="BD358" s="142"/>
      <c r="BE358" s="142"/>
    </row>
    <row r="359" spans="1:57" x14ac:dyDescent="0.25">
      <c r="A359" s="107"/>
      <c r="B359" s="107"/>
      <c r="C359" s="107"/>
      <c r="D359" s="107" t="s">
        <v>1851</v>
      </c>
      <c r="E359" s="107" t="s">
        <v>1851</v>
      </c>
      <c r="F359" s="108">
        <v>801</v>
      </c>
      <c r="G359" s="109" t="s">
        <v>580</v>
      </c>
      <c r="H359" s="110">
        <v>1</v>
      </c>
      <c r="I359" s="111"/>
      <c r="J359" s="111"/>
      <c r="K359" s="111">
        <v>45</v>
      </c>
      <c r="L359" s="112">
        <v>0</v>
      </c>
      <c r="M359" s="140" t="s">
        <v>1511</v>
      </c>
      <c r="N359" s="141"/>
      <c r="O359" s="141" t="s">
        <v>1649</v>
      </c>
      <c r="P359" s="113" t="s">
        <v>1596</v>
      </c>
      <c r="Q359" s="138" t="str">
        <f>_DL_BM</f>
        <v>CTCA</v>
      </c>
      <c r="R359" s="138" t="str">
        <f>_DL_Khoa</f>
        <v>KCT</v>
      </c>
      <c r="S359" s="106" t="str">
        <f t="shared" si="6"/>
        <v>KCT-CTCA</v>
      </c>
      <c r="T359" s="142"/>
      <c r="U359" s="142"/>
      <c r="V359" s="142"/>
      <c r="W359" s="142"/>
      <c r="X359" s="142"/>
      <c r="Y359" s="142"/>
      <c r="Z359" s="142"/>
      <c r="AA359" s="142"/>
      <c r="AB359" s="142"/>
      <c r="AC359" s="142"/>
      <c r="AD359" s="142"/>
      <c r="AE359" s="142"/>
      <c r="AF359" s="142"/>
      <c r="AG359" s="142"/>
      <c r="AH359" s="142"/>
      <c r="AI359" s="142"/>
      <c r="AJ359" s="142"/>
      <c r="AK359" s="142"/>
      <c r="AL359" s="142"/>
      <c r="AM359" s="142"/>
      <c r="AN359" s="142"/>
      <c r="AO359" s="142"/>
      <c r="AP359" s="142" t="s">
        <v>20</v>
      </c>
      <c r="AQ359" s="142"/>
      <c r="AR359" s="142"/>
      <c r="AS359" s="142"/>
      <c r="AT359" s="142"/>
      <c r="AU359" s="142"/>
      <c r="AV359" s="142"/>
      <c r="AW359" s="142"/>
      <c r="AX359" s="142"/>
      <c r="AY359" s="142"/>
      <c r="AZ359" s="142"/>
      <c r="BA359" s="142"/>
      <c r="BB359" s="142"/>
      <c r="BC359" s="142"/>
      <c r="BD359" s="142"/>
      <c r="BE359" s="142"/>
    </row>
    <row r="360" spans="1:57" x14ac:dyDescent="0.25">
      <c r="A360" s="107" t="s">
        <v>2099</v>
      </c>
      <c r="B360" s="107"/>
      <c r="C360" s="107"/>
      <c r="D360" s="107" t="s">
        <v>2100</v>
      </c>
      <c r="E360" s="107"/>
      <c r="F360" s="108">
        <v>951</v>
      </c>
      <c r="G360" s="109" t="s">
        <v>2101</v>
      </c>
      <c r="H360" s="110">
        <v>1</v>
      </c>
      <c r="I360" s="111"/>
      <c r="J360" s="111"/>
      <c r="K360" s="111">
        <v>90</v>
      </c>
      <c r="L360" s="112">
        <v>0</v>
      </c>
      <c r="M360" s="140" t="s">
        <v>1511</v>
      </c>
      <c r="N360" s="141"/>
      <c r="O360" s="141" t="s">
        <v>2207</v>
      </c>
      <c r="P360" s="113" t="s">
        <v>1596</v>
      </c>
      <c r="Q360" s="138" t="str">
        <f>_DL_BM</f>
        <v>CTCA</v>
      </c>
      <c r="R360" s="138" t="str">
        <f>_DL_Khoa</f>
        <v>KCT</v>
      </c>
      <c r="S360" s="106" t="str">
        <f t="shared" si="6"/>
        <v>KCT-CTCA</v>
      </c>
      <c r="T360" s="142"/>
      <c r="U360" s="142"/>
      <c r="V360" s="142"/>
      <c r="W360" s="142"/>
      <c r="X360" s="142"/>
      <c r="Y360" s="142"/>
      <c r="Z360" s="142"/>
      <c r="AA360" s="142"/>
      <c r="AB360" s="142"/>
      <c r="AC360" s="142"/>
      <c r="AD360" s="142"/>
      <c r="AE360" s="142"/>
      <c r="AF360" s="142"/>
      <c r="AG360" s="142"/>
      <c r="AH360" s="142"/>
      <c r="AI360" s="142"/>
      <c r="AJ360" s="142"/>
      <c r="AK360" s="142"/>
      <c r="AL360" s="142"/>
      <c r="AM360" s="142"/>
      <c r="AN360" s="142"/>
      <c r="AO360" s="142"/>
      <c r="AP360" s="142"/>
      <c r="AQ360" s="142"/>
      <c r="AR360" s="142"/>
      <c r="AS360" s="142"/>
      <c r="AT360" s="142"/>
      <c r="AU360" s="142"/>
      <c r="AV360" s="142"/>
      <c r="AW360" s="142"/>
      <c r="AX360" s="142"/>
      <c r="AY360" s="142"/>
      <c r="AZ360" s="142"/>
      <c r="BA360" s="142"/>
      <c r="BB360" s="142"/>
      <c r="BC360" s="142"/>
      <c r="BD360" s="142"/>
      <c r="BE360" s="142"/>
    </row>
    <row r="361" spans="1:57" x14ac:dyDescent="0.25">
      <c r="A361" s="107" t="s">
        <v>2104</v>
      </c>
      <c r="B361" s="107"/>
      <c r="C361" s="107"/>
      <c r="D361" s="107"/>
      <c r="E361" s="107"/>
      <c r="F361" s="108">
        <v>953</v>
      </c>
      <c r="G361" s="109" t="s">
        <v>2105</v>
      </c>
      <c r="H361" s="110">
        <v>3</v>
      </c>
      <c r="I361" s="111">
        <v>45</v>
      </c>
      <c r="J361" s="111"/>
      <c r="K361" s="111"/>
      <c r="L361" s="112">
        <v>0</v>
      </c>
      <c r="M361" s="143"/>
      <c r="N361" s="141"/>
      <c r="O361" s="141" t="s">
        <v>2207</v>
      </c>
      <c r="P361" s="113" t="s">
        <v>1596</v>
      </c>
      <c r="Q361" s="138" t="str">
        <f>_DL_BM</f>
        <v>CTCA</v>
      </c>
      <c r="R361" s="138" t="str">
        <f>_DL_Khoa</f>
        <v>KCT</v>
      </c>
      <c r="S361" s="106" t="str">
        <f t="shared" si="6"/>
        <v>KCT-CTCA</v>
      </c>
      <c r="T361" s="142"/>
      <c r="U361" s="142"/>
      <c r="V361" s="142"/>
      <c r="W361" s="142"/>
      <c r="X361" s="142"/>
      <c r="Y361" s="142"/>
      <c r="Z361" s="142"/>
      <c r="AA361" s="142"/>
      <c r="AB361" s="142"/>
      <c r="AC361" s="142"/>
      <c r="AD361" s="142"/>
      <c r="AE361" s="142"/>
      <c r="AF361" s="142"/>
      <c r="AG361" s="142"/>
      <c r="AH361" s="142"/>
      <c r="AI361" s="142"/>
      <c r="AJ361" s="142"/>
      <c r="AK361" s="142"/>
      <c r="AL361" s="142"/>
      <c r="AM361" s="142"/>
      <c r="AN361" s="142"/>
      <c r="AO361" s="142"/>
      <c r="AP361" s="142"/>
      <c r="AQ361" s="142"/>
      <c r="AR361" s="142"/>
      <c r="AS361" s="142"/>
      <c r="AT361" s="142"/>
      <c r="AU361" s="142"/>
      <c r="AV361" s="142"/>
      <c r="AW361" s="142"/>
      <c r="AX361" s="142"/>
      <c r="AY361" s="142"/>
      <c r="AZ361" s="142"/>
      <c r="BA361" s="142"/>
      <c r="BB361" s="142"/>
      <c r="BC361" s="142"/>
      <c r="BD361" s="142"/>
      <c r="BE361" s="142"/>
    </row>
    <row r="362" spans="1:57" x14ac:dyDescent="0.25">
      <c r="A362" s="107"/>
      <c r="B362" s="107"/>
      <c r="C362" s="107"/>
      <c r="D362" s="107" t="s">
        <v>2143</v>
      </c>
      <c r="E362" s="107"/>
      <c r="F362" s="108">
        <v>970</v>
      </c>
      <c r="G362" s="109" t="s">
        <v>2144</v>
      </c>
      <c r="H362" s="110">
        <v>3</v>
      </c>
      <c r="I362" s="111">
        <v>45</v>
      </c>
      <c r="J362" s="111"/>
      <c r="K362" s="111"/>
      <c r="L362" s="112">
        <v>0</v>
      </c>
      <c r="M362" s="143" t="s">
        <v>1484</v>
      </c>
      <c r="N362" s="141"/>
      <c r="O362" s="141" t="s">
        <v>1649</v>
      </c>
      <c r="P362" s="113" t="s">
        <v>1596</v>
      </c>
      <c r="Q362" s="138" t="str">
        <f>_DL_BM</f>
        <v>CTCA</v>
      </c>
      <c r="R362" s="138" t="str">
        <f>_DL_Khoa</f>
        <v>KCT</v>
      </c>
      <c r="S362" s="106" t="str">
        <f t="shared" si="6"/>
        <v>KCT-CTCA</v>
      </c>
      <c r="T362" s="142"/>
      <c r="U362" s="142"/>
      <c r="V362" s="142"/>
      <c r="W362" s="142"/>
      <c r="X362" s="142"/>
      <c r="Y362" s="142"/>
      <c r="Z362" s="142"/>
      <c r="AA362" s="142"/>
      <c r="AB362" s="142"/>
      <c r="AC362" s="142"/>
      <c r="AD362" s="142"/>
      <c r="AE362" s="142"/>
      <c r="AF362" s="142"/>
      <c r="AG362" s="142"/>
      <c r="AH362" s="142"/>
      <c r="AI362" s="142"/>
      <c r="AJ362" s="142"/>
      <c r="AK362" s="142"/>
      <c r="AL362" s="142"/>
      <c r="AM362" s="142"/>
      <c r="AN362" s="142"/>
      <c r="AO362" s="142"/>
      <c r="AP362" s="142"/>
      <c r="AQ362" s="142"/>
      <c r="AR362" s="142"/>
      <c r="AS362" s="142"/>
      <c r="AT362" s="142"/>
      <c r="AU362" s="142"/>
      <c r="AV362" s="142"/>
      <c r="AW362" s="142"/>
      <c r="AX362" s="142"/>
      <c r="AY362" s="142"/>
      <c r="AZ362" s="142"/>
      <c r="BA362" s="142"/>
      <c r="BB362" s="142"/>
      <c r="BC362" s="142"/>
      <c r="BD362" s="142"/>
      <c r="BE362" s="142"/>
    </row>
    <row r="363" spans="1:57" x14ac:dyDescent="0.25">
      <c r="A363" s="107"/>
      <c r="B363" s="107"/>
      <c r="C363" s="107"/>
      <c r="D363" s="107"/>
      <c r="E363" s="107" t="s">
        <v>672</v>
      </c>
      <c r="F363" s="108">
        <v>339</v>
      </c>
      <c r="G363" s="109" t="s">
        <v>673</v>
      </c>
      <c r="H363" s="110">
        <v>2</v>
      </c>
      <c r="I363" s="111">
        <v>30</v>
      </c>
      <c r="J363" s="111"/>
      <c r="K363" s="111"/>
      <c r="L363" s="112">
        <v>0</v>
      </c>
      <c r="M363" s="143" t="s">
        <v>1484</v>
      </c>
      <c r="N363" s="141">
        <v>90</v>
      </c>
      <c r="O363" s="141" t="s">
        <v>1649</v>
      </c>
      <c r="P363" s="113" t="s">
        <v>1596</v>
      </c>
      <c r="Q363" s="138" t="str">
        <f>_DL_BM</f>
        <v>CTCA</v>
      </c>
      <c r="R363" s="138" t="str">
        <f>_DL_Khoa</f>
        <v>KCT</v>
      </c>
      <c r="S363" s="106" t="str">
        <f t="shared" si="6"/>
        <v>KCT-CTCA</v>
      </c>
      <c r="T363" s="142"/>
      <c r="U363" s="142"/>
      <c r="V363" s="142"/>
      <c r="W363" s="142"/>
      <c r="X363" s="142"/>
      <c r="Y363" s="142"/>
      <c r="Z363" s="142"/>
      <c r="AA363" s="142"/>
      <c r="AB363" s="142"/>
      <c r="AC363" s="142"/>
      <c r="AD363" s="142"/>
      <c r="AE363" s="142"/>
      <c r="AF363" s="142"/>
      <c r="AG363" s="142"/>
      <c r="AH363" s="142"/>
      <c r="AI363" s="142"/>
      <c r="AJ363" s="142"/>
      <c r="AK363" s="142"/>
      <c r="AL363" s="142"/>
      <c r="AM363" s="142"/>
      <c r="AN363" s="142"/>
      <c r="AO363" s="142"/>
      <c r="AP363" s="142"/>
      <c r="AQ363" s="142"/>
      <c r="AR363" s="142"/>
      <c r="AS363" s="142"/>
      <c r="AT363" s="142"/>
      <c r="AU363" s="142"/>
      <c r="AV363" s="142"/>
      <c r="AW363" s="142"/>
      <c r="AX363" s="142"/>
      <c r="AY363" s="142"/>
      <c r="AZ363" s="142"/>
      <c r="BA363" s="142"/>
      <c r="BB363" s="142"/>
      <c r="BC363" s="142"/>
      <c r="BD363" s="142"/>
      <c r="BE363" s="142"/>
    </row>
    <row r="364" spans="1:57" x14ac:dyDescent="0.25">
      <c r="A364" s="107"/>
      <c r="B364" s="107"/>
      <c r="C364" s="107" t="s">
        <v>1937</v>
      </c>
      <c r="D364" s="107"/>
      <c r="E364" s="107"/>
      <c r="F364" s="108">
        <v>860</v>
      </c>
      <c r="G364" s="109" t="s">
        <v>673</v>
      </c>
      <c r="H364" s="110">
        <v>3</v>
      </c>
      <c r="I364" s="111">
        <v>45</v>
      </c>
      <c r="J364" s="111"/>
      <c r="K364" s="111"/>
      <c r="L364" s="112">
        <v>0</v>
      </c>
      <c r="M364" s="143" t="s">
        <v>1484</v>
      </c>
      <c r="N364" s="141">
        <v>90</v>
      </c>
      <c r="O364" s="141" t="s">
        <v>1649</v>
      </c>
      <c r="P364" s="113" t="s">
        <v>1596</v>
      </c>
      <c r="Q364" s="138" t="str">
        <f>_DL_BM</f>
        <v>CTCA</v>
      </c>
      <c r="R364" s="138" t="str">
        <f>_DL_Khoa</f>
        <v>KCT</v>
      </c>
      <c r="S364" s="106" t="str">
        <f t="shared" si="6"/>
        <v>KCT-CTCA</v>
      </c>
      <c r="T364" s="142"/>
      <c r="U364" s="142"/>
      <c r="V364" s="142"/>
      <c r="W364" s="142"/>
      <c r="X364" s="142"/>
      <c r="Y364" s="142"/>
      <c r="Z364" s="142"/>
      <c r="AA364" s="142"/>
      <c r="AB364" s="142"/>
      <c r="AC364" s="142"/>
      <c r="AD364" s="142"/>
      <c r="AE364" s="142"/>
      <c r="AF364" s="142"/>
      <c r="AG364" s="142"/>
      <c r="AH364" s="142"/>
      <c r="AI364" s="142"/>
      <c r="AJ364" s="142"/>
      <c r="AK364" s="142"/>
      <c r="AL364" s="142"/>
      <c r="AM364" s="142"/>
      <c r="AN364" s="142"/>
      <c r="AO364" s="142"/>
      <c r="AP364" s="142"/>
      <c r="AQ364" s="142"/>
      <c r="AR364" s="142"/>
      <c r="AS364" s="142"/>
      <c r="AT364" s="142"/>
      <c r="AU364" s="142"/>
      <c r="AV364" s="142"/>
      <c r="AW364" s="142"/>
      <c r="AX364" s="142"/>
      <c r="AY364" s="142"/>
      <c r="AZ364" s="142"/>
      <c r="BA364" s="142"/>
      <c r="BB364" s="142"/>
      <c r="BC364" s="142"/>
      <c r="BD364" s="142"/>
      <c r="BE364" s="142"/>
    </row>
    <row r="365" spans="1:57" x14ac:dyDescent="0.25">
      <c r="A365" s="107" t="s">
        <v>664</v>
      </c>
      <c r="B365" s="107"/>
      <c r="C365" s="107"/>
      <c r="D365" s="107"/>
      <c r="E365" s="107"/>
      <c r="F365" s="108">
        <v>334</v>
      </c>
      <c r="G365" s="109" t="s">
        <v>665</v>
      </c>
      <c r="H365" s="110">
        <v>3</v>
      </c>
      <c r="I365" s="111">
        <v>45</v>
      </c>
      <c r="J365" s="111"/>
      <c r="K365" s="111"/>
      <c r="L365" s="112">
        <v>0</v>
      </c>
      <c r="M365" s="143" t="s">
        <v>1484</v>
      </c>
      <c r="N365" s="141">
        <v>90</v>
      </c>
      <c r="O365" s="141" t="s">
        <v>1649</v>
      </c>
      <c r="P365" s="113" t="s">
        <v>1596</v>
      </c>
      <c r="Q365" s="138" t="str">
        <f>_DL_BM</f>
        <v>CTCA</v>
      </c>
      <c r="R365" s="138" t="str">
        <f>_DL_Khoa</f>
        <v>KCT</v>
      </c>
      <c r="S365" s="106" t="str">
        <f t="shared" si="6"/>
        <v>KCT-CTCA</v>
      </c>
      <c r="T365" s="142" t="s">
        <v>20</v>
      </c>
      <c r="U365" s="142"/>
      <c r="V365" s="142" t="s">
        <v>20</v>
      </c>
      <c r="W365" s="142" t="s">
        <v>20</v>
      </c>
      <c r="X365" s="142"/>
      <c r="Y365" s="142"/>
      <c r="Z365" s="142" t="s">
        <v>20</v>
      </c>
      <c r="AA365" s="142"/>
      <c r="AB365" s="142"/>
      <c r="AC365" s="142"/>
      <c r="AD365" s="142"/>
      <c r="AE365" s="142"/>
      <c r="AF365" s="142"/>
      <c r="AG365" s="142"/>
      <c r="AH365" s="142"/>
      <c r="AI365" s="142"/>
      <c r="AJ365" s="142"/>
      <c r="AK365" s="142"/>
      <c r="AL365" s="142"/>
      <c r="AM365" s="142"/>
      <c r="AN365" s="142"/>
      <c r="AO365" s="142"/>
      <c r="AP365" s="142"/>
      <c r="AQ365" s="142"/>
      <c r="AR365" s="142"/>
      <c r="AS365" s="142"/>
      <c r="AT365" s="142"/>
      <c r="AU365" s="142"/>
      <c r="AV365" s="142"/>
      <c r="AW365" s="142"/>
      <c r="AX365" s="142"/>
      <c r="AY365" s="142"/>
      <c r="AZ365" s="142"/>
      <c r="BA365" s="142"/>
      <c r="BB365" s="142"/>
      <c r="BC365" s="142"/>
      <c r="BD365" s="142"/>
      <c r="BE365" s="142"/>
    </row>
    <row r="366" spans="1:57" x14ac:dyDescent="0.25">
      <c r="A366" s="107"/>
      <c r="B366" s="107"/>
      <c r="C366" s="107"/>
      <c r="D366" s="107" t="s">
        <v>670</v>
      </c>
      <c r="E366" s="107"/>
      <c r="F366" s="108">
        <v>337</v>
      </c>
      <c r="G366" s="109" t="s">
        <v>665</v>
      </c>
      <c r="H366" s="110">
        <v>2</v>
      </c>
      <c r="I366" s="111">
        <v>30</v>
      </c>
      <c r="J366" s="111"/>
      <c r="K366" s="111"/>
      <c r="L366" s="112">
        <v>0</v>
      </c>
      <c r="M366" s="143" t="s">
        <v>1484</v>
      </c>
      <c r="N366" s="141">
        <v>90</v>
      </c>
      <c r="O366" s="141" t="s">
        <v>1649</v>
      </c>
      <c r="P366" s="113" t="s">
        <v>1596</v>
      </c>
      <c r="Q366" s="138" t="str">
        <f>_DL_BM</f>
        <v>CTCA</v>
      </c>
      <c r="R366" s="138" t="str">
        <f>_DL_Khoa</f>
        <v>KCT</v>
      </c>
      <c r="S366" s="106" t="str">
        <f t="shared" si="6"/>
        <v>KCT-CTCA</v>
      </c>
      <c r="T366" s="142"/>
      <c r="U366" s="142"/>
      <c r="V366" s="142"/>
      <c r="W366" s="142"/>
      <c r="X366" s="142"/>
      <c r="Y366" s="142"/>
      <c r="Z366" s="142"/>
      <c r="AA366" s="142"/>
      <c r="AB366" s="142"/>
      <c r="AC366" s="142"/>
      <c r="AD366" s="142"/>
      <c r="AE366" s="142"/>
      <c r="AF366" s="142"/>
      <c r="AG366" s="142"/>
      <c r="AH366" s="142"/>
      <c r="AI366" s="142"/>
      <c r="AJ366" s="142"/>
      <c r="AK366" s="142"/>
      <c r="AL366" s="142"/>
      <c r="AM366" s="142"/>
      <c r="AN366" s="142"/>
      <c r="AO366" s="142" t="s">
        <v>20</v>
      </c>
      <c r="AP366" s="142" t="s">
        <v>20</v>
      </c>
      <c r="AQ366" s="142"/>
      <c r="AR366" s="142"/>
      <c r="AS366" s="142"/>
      <c r="AT366" s="142"/>
      <c r="AU366" s="142"/>
      <c r="AV366" s="142"/>
      <c r="AW366" s="142"/>
      <c r="AX366" s="142"/>
      <c r="AY366" s="142"/>
      <c r="AZ366" s="142"/>
      <c r="BA366" s="142"/>
      <c r="BB366" s="142"/>
      <c r="BC366" s="142"/>
      <c r="BD366" s="142"/>
      <c r="BE366" s="142"/>
    </row>
    <row r="367" spans="1:57" x14ac:dyDescent="0.25">
      <c r="A367" s="107" t="s">
        <v>666</v>
      </c>
      <c r="B367" s="107"/>
      <c r="C367" s="107"/>
      <c r="D367" s="107"/>
      <c r="E367" s="107"/>
      <c r="F367" s="108">
        <v>335</v>
      </c>
      <c r="G367" s="109" t="s">
        <v>667</v>
      </c>
      <c r="H367" s="110">
        <v>3</v>
      </c>
      <c r="I367" s="111">
        <v>45</v>
      </c>
      <c r="J367" s="111"/>
      <c r="K367" s="111"/>
      <c r="L367" s="112">
        <v>0</v>
      </c>
      <c r="M367" s="143" t="s">
        <v>1484</v>
      </c>
      <c r="N367" s="141">
        <v>90</v>
      </c>
      <c r="O367" s="141" t="s">
        <v>1649</v>
      </c>
      <c r="P367" s="113" t="s">
        <v>1596</v>
      </c>
      <c r="Q367" s="138" t="str">
        <f>_DL_BM</f>
        <v>CTCA</v>
      </c>
      <c r="R367" s="138" t="str">
        <f>_DL_Khoa</f>
        <v>KCT</v>
      </c>
      <c r="S367" s="106" t="str">
        <f t="shared" si="6"/>
        <v>KCT-CTCA</v>
      </c>
      <c r="T367" s="142" t="s">
        <v>20</v>
      </c>
      <c r="U367" s="142"/>
      <c r="V367" s="142" t="s">
        <v>20</v>
      </c>
      <c r="W367" s="142" t="s">
        <v>20</v>
      </c>
      <c r="X367" s="142"/>
      <c r="Y367" s="142"/>
      <c r="Z367" s="142" t="s">
        <v>20</v>
      </c>
      <c r="AA367" s="142"/>
      <c r="AB367" s="142"/>
      <c r="AC367" s="142"/>
      <c r="AD367" s="142"/>
      <c r="AE367" s="142"/>
      <c r="AF367" s="142"/>
      <c r="AG367" s="142"/>
      <c r="AH367" s="142"/>
      <c r="AI367" s="142"/>
      <c r="AJ367" s="142"/>
      <c r="AK367" s="142"/>
      <c r="AL367" s="142"/>
      <c r="AM367" s="142"/>
      <c r="AN367" s="142"/>
      <c r="AO367" s="142"/>
      <c r="AP367" s="142"/>
      <c r="AQ367" s="142"/>
      <c r="AR367" s="142"/>
      <c r="AS367" s="142"/>
      <c r="AT367" s="142"/>
      <c r="AU367" s="142"/>
      <c r="AV367" s="142"/>
      <c r="AW367" s="142"/>
      <c r="AX367" s="142"/>
      <c r="AY367" s="142"/>
      <c r="AZ367" s="142"/>
      <c r="BA367" s="142"/>
      <c r="BB367" s="142"/>
      <c r="BC367" s="142"/>
      <c r="BD367" s="142"/>
      <c r="BE367" s="142"/>
    </row>
    <row r="368" spans="1:57" x14ac:dyDescent="0.25">
      <c r="A368" s="107"/>
      <c r="B368" s="107"/>
      <c r="C368" s="107"/>
      <c r="D368" s="107" t="s">
        <v>671</v>
      </c>
      <c r="E368" s="107"/>
      <c r="F368" s="108">
        <v>338</v>
      </c>
      <c r="G368" s="109" t="s">
        <v>667</v>
      </c>
      <c r="H368" s="110">
        <v>2</v>
      </c>
      <c r="I368" s="111">
        <v>30</v>
      </c>
      <c r="J368" s="111"/>
      <c r="K368" s="111"/>
      <c r="L368" s="112">
        <v>0</v>
      </c>
      <c r="M368" s="143" t="s">
        <v>1484</v>
      </c>
      <c r="N368" s="141">
        <v>90</v>
      </c>
      <c r="O368" s="141" t="s">
        <v>1649</v>
      </c>
      <c r="P368" s="113" t="s">
        <v>1596</v>
      </c>
      <c r="Q368" s="138" t="str">
        <f>_DL_BM</f>
        <v>CTCA</v>
      </c>
      <c r="R368" s="138" t="str">
        <f>_DL_Khoa</f>
        <v>KCT</v>
      </c>
      <c r="S368" s="106" t="str">
        <f t="shared" si="6"/>
        <v>KCT-CTCA</v>
      </c>
      <c r="T368" s="142"/>
      <c r="U368" s="142"/>
      <c r="V368" s="142"/>
      <c r="W368" s="142"/>
      <c r="X368" s="142"/>
      <c r="Y368" s="142"/>
      <c r="Z368" s="142"/>
      <c r="AA368" s="142"/>
      <c r="AB368" s="142"/>
      <c r="AC368" s="142"/>
      <c r="AD368" s="142"/>
      <c r="AE368" s="142"/>
      <c r="AF368" s="142"/>
      <c r="AG368" s="142"/>
      <c r="AH368" s="142"/>
      <c r="AI368" s="142"/>
      <c r="AJ368" s="142"/>
      <c r="AK368" s="142"/>
      <c r="AL368" s="142"/>
      <c r="AM368" s="142"/>
      <c r="AN368" s="142"/>
      <c r="AO368" s="142" t="s">
        <v>20</v>
      </c>
      <c r="AP368" s="142" t="s">
        <v>20</v>
      </c>
      <c r="AQ368" s="142"/>
      <c r="AR368" s="142"/>
      <c r="AS368" s="142"/>
      <c r="AT368" s="142"/>
      <c r="AU368" s="142"/>
      <c r="AV368" s="142"/>
      <c r="AW368" s="142"/>
      <c r="AX368" s="142"/>
      <c r="AY368" s="142"/>
      <c r="AZ368" s="142"/>
      <c r="BA368" s="142"/>
      <c r="BB368" s="142"/>
      <c r="BC368" s="142"/>
      <c r="BD368" s="142"/>
      <c r="BE368" s="142"/>
    </row>
    <row r="369" spans="1:57" x14ac:dyDescent="0.25">
      <c r="A369" s="107"/>
      <c r="B369" s="107" t="s">
        <v>668</v>
      </c>
      <c r="C369" s="107"/>
      <c r="D369" s="107"/>
      <c r="E369" s="107"/>
      <c r="F369" s="108">
        <v>336</v>
      </c>
      <c r="G369" s="109" t="s">
        <v>669</v>
      </c>
      <c r="H369" s="110">
        <v>3</v>
      </c>
      <c r="I369" s="111">
        <v>45</v>
      </c>
      <c r="J369" s="111"/>
      <c r="K369" s="111"/>
      <c r="L369" s="112">
        <v>0</v>
      </c>
      <c r="M369" s="143" t="s">
        <v>1484</v>
      </c>
      <c r="N369" s="141">
        <v>90</v>
      </c>
      <c r="O369" s="141" t="s">
        <v>1649</v>
      </c>
      <c r="P369" s="113" t="s">
        <v>1596</v>
      </c>
      <c r="Q369" s="138" t="str">
        <f>_DL_BM</f>
        <v>CTCA</v>
      </c>
      <c r="R369" s="138" t="str">
        <f>_DL_Khoa</f>
        <v>KCT</v>
      </c>
      <c r="S369" s="106" t="str">
        <f t="shared" si="6"/>
        <v>KCT-CTCA</v>
      </c>
      <c r="T369" s="142"/>
      <c r="U369" s="142"/>
      <c r="V369" s="142"/>
      <c r="W369" s="142"/>
      <c r="X369" s="142"/>
      <c r="Y369" s="142"/>
      <c r="Z369" s="142"/>
      <c r="AA369" s="142"/>
      <c r="AB369" s="142"/>
      <c r="AC369" s="142"/>
      <c r="AD369" s="142"/>
      <c r="AE369" s="142"/>
      <c r="AF369" s="142"/>
      <c r="AG369" s="142"/>
      <c r="AH369" s="142"/>
      <c r="AI369" s="142"/>
      <c r="AJ369" s="142"/>
      <c r="AK369" s="142"/>
      <c r="AL369" s="142"/>
      <c r="AM369" s="142"/>
      <c r="AN369" s="142"/>
      <c r="AO369" s="142"/>
      <c r="AP369" s="142"/>
      <c r="AQ369" s="142"/>
      <c r="AR369" s="142"/>
      <c r="AS369" s="142"/>
      <c r="AT369" s="142"/>
      <c r="AU369" s="142"/>
      <c r="AV369" s="142"/>
      <c r="AW369" s="142"/>
      <c r="AX369" s="142"/>
      <c r="AY369" s="142"/>
      <c r="AZ369" s="142"/>
      <c r="BA369" s="142"/>
      <c r="BB369" s="142"/>
      <c r="BC369" s="142"/>
      <c r="BD369" s="142"/>
      <c r="BE369" s="142"/>
    </row>
    <row r="370" spans="1:57" x14ac:dyDescent="0.25">
      <c r="A370" s="107" t="s">
        <v>1840</v>
      </c>
      <c r="B370" s="107" t="s">
        <v>1840</v>
      </c>
      <c r="C370" s="107" t="s">
        <v>1840</v>
      </c>
      <c r="D370" s="107"/>
      <c r="E370" s="107"/>
      <c r="F370" s="108">
        <v>793</v>
      </c>
      <c r="G370" s="109" t="s">
        <v>1841</v>
      </c>
      <c r="H370" s="110">
        <v>2</v>
      </c>
      <c r="I370" s="111">
        <v>30</v>
      </c>
      <c r="J370" s="111"/>
      <c r="K370" s="111"/>
      <c r="L370" s="112">
        <v>0</v>
      </c>
      <c r="M370" s="143" t="s">
        <v>1484</v>
      </c>
      <c r="N370" s="141">
        <v>60</v>
      </c>
      <c r="O370" s="141" t="s">
        <v>1649</v>
      </c>
      <c r="P370" s="113" t="s">
        <v>1596</v>
      </c>
      <c r="Q370" s="138" t="str">
        <f>_DL_BM</f>
        <v>CTCA</v>
      </c>
      <c r="R370" s="138" t="str">
        <f>_DL_Khoa</f>
        <v>KCT</v>
      </c>
      <c r="S370" s="106" t="str">
        <f t="shared" si="6"/>
        <v>KCT-CTCA</v>
      </c>
      <c r="T370" s="142" t="s">
        <v>21</v>
      </c>
      <c r="U370" s="142"/>
      <c r="V370" s="142" t="s">
        <v>21</v>
      </c>
      <c r="W370" s="142"/>
      <c r="X370" s="142"/>
      <c r="Y370" s="142"/>
      <c r="Z370" s="142" t="s">
        <v>21</v>
      </c>
      <c r="AA370" s="142"/>
      <c r="AB370" s="142"/>
      <c r="AC370" s="142"/>
      <c r="AD370" s="142"/>
      <c r="AE370" s="142"/>
      <c r="AF370" s="142"/>
      <c r="AG370" s="142"/>
      <c r="AH370" s="142"/>
      <c r="AI370" s="142"/>
      <c r="AJ370" s="142"/>
      <c r="AK370" s="142"/>
      <c r="AL370" s="142"/>
      <c r="AM370" s="142"/>
      <c r="AN370" s="142"/>
      <c r="AO370" s="142"/>
      <c r="AP370" s="142"/>
      <c r="AQ370" s="142"/>
      <c r="AR370" s="142"/>
      <c r="AS370" s="142"/>
      <c r="AT370" s="142"/>
      <c r="AU370" s="142"/>
      <c r="AV370" s="142"/>
      <c r="AW370" s="142"/>
      <c r="AX370" s="142"/>
      <c r="AY370" s="142"/>
      <c r="AZ370" s="142"/>
      <c r="BA370" s="142"/>
      <c r="BB370" s="142"/>
      <c r="BC370" s="142"/>
      <c r="BD370" s="142"/>
      <c r="BE370" s="142"/>
    </row>
    <row r="371" spans="1:57" x14ac:dyDescent="0.25">
      <c r="A371" s="107" t="s">
        <v>701</v>
      </c>
      <c r="B371" s="107"/>
      <c r="C371" s="107"/>
      <c r="D371" s="107"/>
      <c r="E371" s="107"/>
      <c r="F371" s="108">
        <v>361</v>
      </c>
      <c r="G371" s="109" t="s">
        <v>702</v>
      </c>
      <c r="H371" s="110">
        <v>2</v>
      </c>
      <c r="I371" s="111">
        <v>30</v>
      </c>
      <c r="J371" s="111"/>
      <c r="K371" s="111"/>
      <c r="L371" s="112">
        <v>0</v>
      </c>
      <c r="M371" s="143" t="s">
        <v>1484</v>
      </c>
      <c r="N371" s="141">
        <v>60</v>
      </c>
      <c r="O371" s="141" t="s">
        <v>1649</v>
      </c>
      <c r="P371" s="113" t="s">
        <v>1596</v>
      </c>
      <c r="Q371" s="138" t="str">
        <f>_DL_BM</f>
        <v>CTCA</v>
      </c>
      <c r="R371" s="138" t="str">
        <f>_DL_Khoa</f>
        <v>KCT</v>
      </c>
      <c r="S371" s="106" t="str">
        <f t="shared" si="6"/>
        <v>KCT-CTCA</v>
      </c>
      <c r="T371" s="142"/>
      <c r="U371" s="142"/>
      <c r="V371" s="142" t="s">
        <v>20</v>
      </c>
      <c r="W371" s="142" t="s">
        <v>20</v>
      </c>
      <c r="X371" s="142"/>
      <c r="Y371" s="142"/>
      <c r="Z371" s="142" t="s">
        <v>20</v>
      </c>
      <c r="AA371" s="142"/>
      <c r="AB371" s="142"/>
      <c r="AC371" s="142"/>
      <c r="AD371" s="142"/>
      <c r="AE371" s="142"/>
      <c r="AF371" s="142"/>
      <c r="AG371" s="142"/>
      <c r="AH371" s="142"/>
      <c r="AI371" s="142"/>
      <c r="AJ371" s="142"/>
      <c r="AK371" s="142"/>
      <c r="AL371" s="142"/>
      <c r="AM371" s="142"/>
      <c r="AN371" s="142"/>
      <c r="AO371" s="142"/>
      <c r="AP371" s="142"/>
      <c r="AQ371" s="142"/>
      <c r="AR371" s="142"/>
      <c r="AS371" s="142"/>
      <c r="AT371" s="142"/>
      <c r="AU371" s="142"/>
      <c r="AV371" s="142"/>
      <c r="AW371" s="142"/>
      <c r="AX371" s="142"/>
      <c r="AY371" s="142"/>
      <c r="AZ371" s="142"/>
      <c r="BA371" s="142"/>
      <c r="BB371" s="142"/>
      <c r="BC371" s="142"/>
      <c r="BD371" s="142"/>
      <c r="BE371" s="142"/>
    </row>
    <row r="372" spans="1:57" x14ac:dyDescent="0.25">
      <c r="A372" s="107" t="s">
        <v>703</v>
      </c>
      <c r="B372" s="107"/>
      <c r="C372" s="107"/>
      <c r="D372" s="107"/>
      <c r="E372" s="107"/>
      <c r="F372" s="108">
        <v>362</v>
      </c>
      <c r="G372" s="109" t="s">
        <v>702</v>
      </c>
      <c r="H372" s="110">
        <v>3</v>
      </c>
      <c r="I372" s="111">
        <v>45</v>
      </c>
      <c r="J372" s="111"/>
      <c r="K372" s="111"/>
      <c r="L372" s="112">
        <v>0</v>
      </c>
      <c r="M372" s="143" t="s">
        <v>1484</v>
      </c>
      <c r="N372" s="141">
        <v>75</v>
      </c>
      <c r="O372" s="141" t="s">
        <v>1649</v>
      </c>
      <c r="P372" s="113" t="s">
        <v>1596</v>
      </c>
      <c r="Q372" s="138" t="str">
        <f>_DL_BM</f>
        <v>CTCA</v>
      </c>
      <c r="R372" s="138" t="str">
        <f>_DL_Khoa</f>
        <v>KCT</v>
      </c>
      <c r="S372" s="106" t="str">
        <f t="shared" si="6"/>
        <v>KCT-CTCA</v>
      </c>
      <c r="T372" s="142" t="s">
        <v>20</v>
      </c>
      <c r="U372" s="142"/>
      <c r="V372" s="142"/>
      <c r="W372" s="142"/>
      <c r="X372" s="142"/>
      <c r="Y372" s="142"/>
      <c r="Z372" s="142"/>
      <c r="AA372" s="142"/>
      <c r="AB372" s="142"/>
      <c r="AC372" s="142"/>
      <c r="AD372" s="142"/>
      <c r="AE372" s="142"/>
      <c r="AF372" s="142"/>
      <c r="AG372" s="142"/>
      <c r="AH372" s="142"/>
      <c r="AI372" s="142"/>
      <c r="AJ372" s="142"/>
      <c r="AK372" s="142"/>
      <c r="AL372" s="142"/>
      <c r="AM372" s="142"/>
      <c r="AN372" s="142"/>
      <c r="AO372" s="142"/>
      <c r="AP372" s="142"/>
      <c r="AQ372" s="142"/>
      <c r="AR372" s="142"/>
      <c r="AS372" s="142"/>
      <c r="AT372" s="142"/>
      <c r="AU372" s="142"/>
      <c r="AV372" s="142"/>
      <c r="AW372" s="142"/>
      <c r="AX372" s="142"/>
      <c r="AY372" s="142"/>
      <c r="AZ372" s="142"/>
      <c r="BA372" s="142"/>
      <c r="BB372" s="142"/>
      <c r="BC372" s="142"/>
      <c r="BD372" s="142"/>
      <c r="BE372" s="142"/>
    </row>
    <row r="373" spans="1:57" x14ac:dyDescent="0.25">
      <c r="A373" s="107" t="s">
        <v>1114</v>
      </c>
      <c r="B373" s="107"/>
      <c r="C373" s="107"/>
      <c r="D373" s="107" t="s">
        <v>1115</v>
      </c>
      <c r="E373" s="107"/>
      <c r="F373" s="108">
        <v>563</v>
      </c>
      <c r="G373" s="109" t="s">
        <v>467</v>
      </c>
      <c r="H373" s="110">
        <v>2</v>
      </c>
      <c r="I373" s="111">
        <v>15</v>
      </c>
      <c r="J373" s="111">
        <v>30</v>
      </c>
      <c r="K373" s="111"/>
      <c r="L373" s="112">
        <v>0</v>
      </c>
      <c r="M373" s="140" t="s">
        <v>2</v>
      </c>
      <c r="N373" s="141"/>
      <c r="O373" s="141" t="s">
        <v>2204</v>
      </c>
      <c r="P373" s="113" t="s">
        <v>1596</v>
      </c>
      <c r="Q373" s="138" t="str">
        <f>_DL_BM</f>
        <v>CTUD</v>
      </c>
      <c r="R373" s="138" t="str">
        <f>_DL_Khoa</f>
        <v>KCT</v>
      </c>
      <c r="S373" s="106" t="str">
        <f t="shared" si="6"/>
        <v>KCT-CTUD</v>
      </c>
      <c r="T373" s="142" t="s">
        <v>21</v>
      </c>
      <c r="U373" s="142"/>
      <c r="V373" s="142"/>
      <c r="W373" s="142"/>
      <c r="X373" s="142"/>
      <c r="Y373" s="142"/>
      <c r="Z373" s="142"/>
      <c r="AA373" s="142"/>
      <c r="AB373" s="142"/>
      <c r="AC373" s="142"/>
      <c r="AD373" s="142"/>
      <c r="AE373" s="142"/>
      <c r="AF373" s="142"/>
      <c r="AG373" s="142"/>
      <c r="AH373" s="142"/>
      <c r="AI373" s="142"/>
      <c r="AJ373" s="142"/>
      <c r="AK373" s="142"/>
      <c r="AL373" s="142"/>
      <c r="AM373" s="142"/>
      <c r="AN373" s="142"/>
      <c r="AO373" s="142"/>
      <c r="AP373" s="142"/>
      <c r="AQ373" s="142"/>
      <c r="AR373" s="142"/>
      <c r="AS373" s="142"/>
      <c r="AT373" s="142"/>
      <c r="AU373" s="142"/>
      <c r="AV373" s="142"/>
      <c r="AW373" s="142"/>
      <c r="AX373" s="142"/>
      <c r="AY373" s="142"/>
      <c r="AZ373" s="142"/>
      <c r="BA373" s="142"/>
      <c r="BB373" s="142"/>
      <c r="BC373" s="142"/>
      <c r="BD373" s="142"/>
      <c r="BE373" s="142"/>
    </row>
    <row r="374" spans="1:57" x14ac:dyDescent="0.25">
      <c r="A374" s="107" t="s">
        <v>689</v>
      </c>
      <c r="B374" s="107"/>
      <c r="C374" s="107"/>
      <c r="D374" s="107"/>
      <c r="E374" s="107"/>
      <c r="F374" s="108">
        <v>350</v>
      </c>
      <c r="G374" s="109" t="s">
        <v>613</v>
      </c>
      <c r="H374" s="110">
        <v>3</v>
      </c>
      <c r="I374" s="111">
        <v>45</v>
      </c>
      <c r="J374" s="111"/>
      <c r="K374" s="111"/>
      <c r="L374" s="112">
        <v>0</v>
      </c>
      <c r="M374" s="143" t="s">
        <v>1484</v>
      </c>
      <c r="N374" s="141">
        <v>90</v>
      </c>
      <c r="O374" s="141" t="s">
        <v>1649</v>
      </c>
      <c r="P374" s="113" t="s">
        <v>1596</v>
      </c>
      <c r="Q374" s="138" t="str">
        <f>_DL_BM</f>
        <v>CTCA</v>
      </c>
      <c r="R374" s="138" t="str">
        <f>_DL_Khoa</f>
        <v>KCT</v>
      </c>
      <c r="S374" s="106" t="str">
        <f t="shared" si="6"/>
        <v>KCT-CTCA</v>
      </c>
      <c r="T374" s="142" t="s">
        <v>20</v>
      </c>
      <c r="U374" s="142"/>
      <c r="V374" s="142"/>
      <c r="W374" s="142"/>
      <c r="X374" s="142"/>
      <c r="Y374" s="142"/>
      <c r="Z374" s="142"/>
      <c r="AA374" s="142"/>
      <c r="AB374" s="142"/>
      <c r="AC374" s="142"/>
      <c r="AD374" s="142"/>
      <c r="AE374" s="142"/>
      <c r="AF374" s="142"/>
      <c r="AG374" s="142"/>
      <c r="AH374" s="142"/>
      <c r="AI374" s="142"/>
      <c r="AJ374" s="142"/>
      <c r="AK374" s="142"/>
      <c r="AL374" s="142"/>
      <c r="AM374" s="142"/>
      <c r="AN374" s="142"/>
      <c r="AO374" s="142"/>
      <c r="AP374" s="142"/>
      <c r="AQ374" s="142"/>
      <c r="AR374" s="142"/>
      <c r="AS374" s="142"/>
      <c r="AT374" s="142"/>
      <c r="AU374" s="142"/>
      <c r="AV374" s="142"/>
      <c r="AW374" s="142"/>
      <c r="AX374" s="142"/>
      <c r="AY374" s="142"/>
      <c r="AZ374" s="142"/>
      <c r="BA374" s="142"/>
      <c r="BB374" s="142"/>
      <c r="BC374" s="142"/>
      <c r="BD374" s="142"/>
      <c r="BE374" s="142"/>
    </row>
    <row r="375" spans="1:57" x14ac:dyDescent="0.25">
      <c r="A375" s="107" t="s">
        <v>363</v>
      </c>
      <c r="B375" s="107"/>
      <c r="C375" s="107"/>
      <c r="D375" s="107" t="s">
        <v>364</v>
      </c>
      <c r="E375" s="107"/>
      <c r="F375" s="108">
        <v>163</v>
      </c>
      <c r="G375" s="109" t="s">
        <v>365</v>
      </c>
      <c r="H375" s="110">
        <v>2</v>
      </c>
      <c r="I375" s="111">
        <v>30</v>
      </c>
      <c r="J375" s="111"/>
      <c r="K375" s="111"/>
      <c r="L375" s="112">
        <v>0</v>
      </c>
      <c r="M375" s="143" t="s">
        <v>1484</v>
      </c>
      <c r="N375" s="141">
        <v>60</v>
      </c>
      <c r="O375" s="141" t="s">
        <v>1649</v>
      </c>
      <c r="P375" s="113" t="s">
        <v>1596</v>
      </c>
      <c r="Q375" s="138" t="str">
        <f>_DL_BM</f>
        <v>CTCA</v>
      </c>
      <c r="R375" s="138" t="str">
        <f>_DL_Khoa</f>
        <v>KCT</v>
      </c>
      <c r="S375" s="106" t="str">
        <f t="shared" si="6"/>
        <v>KCT-CTCA</v>
      </c>
      <c r="T375" s="142"/>
      <c r="U375" s="142"/>
      <c r="V375" s="142"/>
      <c r="W375" s="142"/>
      <c r="X375" s="142"/>
      <c r="Y375" s="142"/>
      <c r="Z375" s="142"/>
      <c r="AA375" s="142"/>
      <c r="AB375" s="142"/>
      <c r="AC375" s="142"/>
      <c r="AD375" s="142"/>
      <c r="AE375" s="142"/>
      <c r="AF375" s="142"/>
      <c r="AG375" s="142"/>
      <c r="AH375" s="142"/>
      <c r="AI375" s="142" t="s">
        <v>21</v>
      </c>
      <c r="AJ375" s="142"/>
      <c r="AK375" s="142"/>
      <c r="AL375" s="142"/>
      <c r="AM375" s="142"/>
      <c r="AN375" s="142"/>
      <c r="AO375" s="142"/>
      <c r="AP375" s="142"/>
      <c r="AQ375" s="142"/>
      <c r="AR375" s="142"/>
      <c r="AS375" s="142"/>
      <c r="AT375" s="142"/>
      <c r="AU375" s="142"/>
      <c r="AV375" s="142"/>
      <c r="AW375" s="142"/>
      <c r="AX375" s="142"/>
      <c r="AY375" s="142"/>
      <c r="AZ375" s="142"/>
      <c r="BA375" s="142"/>
      <c r="BB375" s="142" t="s">
        <v>21</v>
      </c>
      <c r="BC375" s="142"/>
      <c r="BD375" s="142"/>
      <c r="BE375" s="142"/>
    </row>
    <row r="376" spans="1:57" x14ac:dyDescent="0.25">
      <c r="A376" s="107"/>
      <c r="B376" s="107" t="s">
        <v>578</v>
      </c>
      <c r="C376" s="107"/>
      <c r="D376" s="107"/>
      <c r="E376" s="107"/>
      <c r="F376" s="108">
        <v>279</v>
      </c>
      <c r="G376" s="109" t="s">
        <v>365</v>
      </c>
      <c r="H376" s="110">
        <v>2</v>
      </c>
      <c r="I376" s="111">
        <v>30</v>
      </c>
      <c r="J376" s="111"/>
      <c r="K376" s="111"/>
      <c r="L376" s="112">
        <v>0</v>
      </c>
      <c r="M376" s="143" t="s">
        <v>1484</v>
      </c>
      <c r="N376" s="141">
        <v>90</v>
      </c>
      <c r="O376" s="141" t="s">
        <v>1649</v>
      </c>
      <c r="P376" s="113" t="s">
        <v>1596</v>
      </c>
      <c r="Q376" s="138" t="str">
        <f>_DL_BM</f>
        <v>CTCA</v>
      </c>
      <c r="R376" s="138" t="str">
        <f>_DL_Khoa</f>
        <v>KCT</v>
      </c>
      <c r="S376" s="106" t="str">
        <f t="shared" si="6"/>
        <v>KCT-CTCA</v>
      </c>
      <c r="T376" s="142"/>
      <c r="U376" s="142"/>
      <c r="V376" s="142"/>
      <c r="W376" s="142"/>
      <c r="X376" s="142"/>
      <c r="Y376" s="142"/>
      <c r="Z376" s="142"/>
      <c r="AA376" s="142"/>
      <c r="AB376" s="142"/>
      <c r="AC376" s="142"/>
      <c r="AD376" s="142"/>
      <c r="AE376" s="142"/>
      <c r="AF376" s="142"/>
      <c r="AG376" s="142"/>
      <c r="AH376" s="142"/>
      <c r="AI376" s="142"/>
      <c r="AJ376" s="142"/>
      <c r="AK376" s="142"/>
      <c r="AL376" s="142"/>
      <c r="AM376" s="142"/>
      <c r="AN376" s="142"/>
      <c r="AO376" s="142"/>
      <c r="AP376" s="142"/>
      <c r="AQ376" s="142"/>
      <c r="AR376" s="142"/>
      <c r="AS376" s="142"/>
      <c r="AT376" s="142"/>
      <c r="AU376" s="142"/>
      <c r="AV376" s="142"/>
      <c r="AW376" s="142"/>
      <c r="AX376" s="142"/>
      <c r="AY376" s="142"/>
      <c r="AZ376" s="142"/>
      <c r="BA376" s="142"/>
      <c r="BB376" s="142"/>
      <c r="BC376" s="142"/>
      <c r="BD376" s="142"/>
      <c r="BE376" s="142"/>
    </row>
    <row r="377" spans="1:57" x14ac:dyDescent="0.25">
      <c r="A377" s="107"/>
      <c r="B377" s="107"/>
      <c r="C377" s="107" t="s">
        <v>1694</v>
      </c>
      <c r="D377" s="107" t="s">
        <v>582</v>
      </c>
      <c r="E377" s="107"/>
      <c r="F377" s="108">
        <v>282</v>
      </c>
      <c r="G377" s="109" t="s">
        <v>365</v>
      </c>
      <c r="H377" s="110">
        <v>3</v>
      </c>
      <c r="I377" s="111">
        <v>45</v>
      </c>
      <c r="J377" s="111"/>
      <c r="K377" s="111"/>
      <c r="L377" s="112">
        <v>0</v>
      </c>
      <c r="M377" s="143" t="s">
        <v>1484</v>
      </c>
      <c r="N377" s="141">
        <v>90</v>
      </c>
      <c r="O377" s="141" t="s">
        <v>1649</v>
      </c>
      <c r="P377" s="113" t="s">
        <v>1596</v>
      </c>
      <c r="Q377" s="138" t="str">
        <f>_DL_BM</f>
        <v>CTCA</v>
      </c>
      <c r="R377" s="138" t="str">
        <f>_DL_Khoa</f>
        <v>KCT</v>
      </c>
      <c r="S377" s="106" t="str">
        <f t="shared" si="6"/>
        <v>KCT-CTCA</v>
      </c>
      <c r="T377" s="142"/>
      <c r="U377" s="142"/>
      <c r="V377" s="142"/>
      <c r="W377" s="142"/>
      <c r="X377" s="142"/>
      <c r="Y377" s="142"/>
      <c r="Z377" s="142"/>
      <c r="AA377" s="142"/>
      <c r="AB377" s="142"/>
      <c r="AC377" s="142"/>
      <c r="AD377" s="142"/>
      <c r="AE377" s="142"/>
      <c r="AF377" s="142"/>
      <c r="AG377" s="142"/>
      <c r="AH377" s="142"/>
      <c r="AI377" s="142"/>
      <c r="AJ377" s="142"/>
      <c r="AK377" s="142"/>
      <c r="AL377" s="142"/>
      <c r="AM377" s="142"/>
      <c r="AN377" s="142"/>
      <c r="AO377" s="142" t="s">
        <v>20</v>
      </c>
      <c r="AP377" s="142" t="s">
        <v>20</v>
      </c>
      <c r="AQ377" s="142"/>
      <c r="AR377" s="142"/>
      <c r="AS377" s="142"/>
      <c r="AT377" s="142"/>
      <c r="AU377" s="142"/>
      <c r="AV377" s="142"/>
      <c r="AW377" s="142"/>
      <c r="AX377" s="142"/>
      <c r="AY377" s="142"/>
      <c r="AZ377" s="142"/>
      <c r="BA377" s="142"/>
      <c r="BB377" s="142"/>
      <c r="BC377" s="142"/>
      <c r="BD377" s="142"/>
      <c r="BE377" s="142"/>
    </row>
    <row r="378" spans="1:57" x14ac:dyDescent="0.25">
      <c r="A378" s="107"/>
      <c r="B378" s="107"/>
      <c r="C378" s="107"/>
      <c r="D378" s="107"/>
      <c r="E378" s="107" t="s">
        <v>583</v>
      </c>
      <c r="F378" s="108">
        <v>283</v>
      </c>
      <c r="G378" s="109" t="s">
        <v>365</v>
      </c>
      <c r="H378" s="110">
        <v>2</v>
      </c>
      <c r="I378" s="111">
        <v>30</v>
      </c>
      <c r="J378" s="111"/>
      <c r="K378" s="111"/>
      <c r="L378" s="112">
        <v>0</v>
      </c>
      <c r="M378" s="143" t="s">
        <v>1484</v>
      </c>
      <c r="N378" s="141">
        <v>90</v>
      </c>
      <c r="O378" s="141" t="s">
        <v>1649</v>
      </c>
      <c r="P378" s="113" t="s">
        <v>1596</v>
      </c>
      <c r="Q378" s="138" t="str">
        <f>_DL_BM</f>
        <v>CTCA</v>
      </c>
      <c r="R378" s="138" t="str">
        <f>_DL_Khoa</f>
        <v>KCT</v>
      </c>
      <c r="S378" s="106" t="str">
        <f t="shared" si="6"/>
        <v>KCT-CTCA</v>
      </c>
      <c r="T378" s="142"/>
      <c r="U378" s="142"/>
      <c r="V378" s="142"/>
      <c r="W378" s="142"/>
      <c r="X378" s="142"/>
      <c r="Y378" s="142"/>
      <c r="Z378" s="142"/>
      <c r="AA378" s="142"/>
      <c r="AB378" s="142"/>
      <c r="AC378" s="142"/>
      <c r="AD378" s="142"/>
      <c r="AE378" s="142"/>
      <c r="AF378" s="142"/>
      <c r="AG378" s="142"/>
      <c r="AH378" s="142"/>
      <c r="AI378" s="142"/>
      <c r="AJ378" s="142"/>
      <c r="AK378" s="142"/>
      <c r="AL378" s="142"/>
      <c r="AM378" s="142"/>
      <c r="AN378" s="142"/>
      <c r="AO378" s="142"/>
      <c r="AP378" s="142"/>
      <c r="AQ378" s="142"/>
      <c r="AR378" s="142"/>
      <c r="AS378" s="142"/>
      <c r="AT378" s="142"/>
      <c r="AU378" s="142"/>
      <c r="AV378" s="142"/>
      <c r="AW378" s="142"/>
      <c r="AX378" s="142"/>
      <c r="AY378" s="142"/>
      <c r="AZ378" s="142"/>
      <c r="BA378" s="142"/>
      <c r="BB378" s="142"/>
      <c r="BC378" s="142"/>
      <c r="BD378" s="142"/>
      <c r="BE378" s="142"/>
    </row>
    <row r="379" spans="1:57" x14ac:dyDescent="0.25">
      <c r="A379" s="107" t="s">
        <v>2096</v>
      </c>
      <c r="B379" s="107"/>
      <c r="C379" s="107"/>
      <c r="D379" s="107" t="s">
        <v>2097</v>
      </c>
      <c r="E379" s="107"/>
      <c r="F379" s="108">
        <v>950</v>
      </c>
      <c r="G379" s="109" t="s">
        <v>2098</v>
      </c>
      <c r="H379" s="110">
        <v>3</v>
      </c>
      <c r="I379" s="111">
        <v>45</v>
      </c>
      <c r="J379" s="111"/>
      <c r="K379" s="111"/>
      <c r="L379" s="112">
        <v>0</v>
      </c>
      <c r="M379" s="143" t="s">
        <v>1484</v>
      </c>
      <c r="N379" s="141">
        <v>90</v>
      </c>
      <c r="O379" s="141" t="s">
        <v>2207</v>
      </c>
      <c r="P379" s="113" t="s">
        <v>1596</v>
      </c>
      <c r="Q379" s="138" t="str">
        <f>_DL_BM</f>
        <v>CTCA</v>
      </c>
      <c r="R379" s="138" t="str">
        <f>_DL_Khoa</f>
        <v>KCT</v>
      </c>
      <c r="S379" s="106" t="str">
        <f t="shared" si="6"/>
        <v>KCT-CTCA</v>
      </c>
      <c r="T379" s="142"/>
      <c r="U379" s="142"/>
      <c r="V379" s="142"/>
      <c r="W379" s="142"/>
      <c r="X379" s="142"/>
      <c r="Y379" s="142"/>
      <c r="Z379" s="142"/>
      <c r="AA379" s="142"/>
      <c r="AB379" s="142"/>
      <c r="AC379" s="142"/>
      <c r="AD379" s="142"/>
      <c r="AE379" s="142"/>
      <c r="AF379" s="142"/>
      <c r="AG379" s="142"/>
      <c r="AH379" s="142"/>
      <c r="AI379" s="142"/>
      <c r="AJ379" s="142"/>
      <c r="AK379" s="142"/>
      <c r="AL379" s="142"/>
      <c r="AM379" s="142"/>
      <c r="AN379" s="142"/>
      <c r="AO379" s="142"/>
      <c r="AP379" s="142"/>
      <c r="AQ379" s="142"/>
      <c r="AR379" s="142"/>
      <c r="AS379" s="142"/>
      <c r="AT379" s="142"/>
      <c r="AU379" s="142"/>
      <c r="AV379" s="142"/>
      <c r="AW379" s="142"/>
      <c r="AX379" s="142"/>
      <c r="AY379" s="142"/>
      <c r="AZ379" s="142"/>
      <c r="BA379" s="142"/>
      <c r="BB379" s="142"/>
      <c r="BC379" s="142"/>
      <c r="BD379" s="142"/>
      <c r="BE379" s="142"/>
    </row>
    <row r="380" spans="1:57" x14ac:dyDescent="0.25">
      <c r="A380" s="107" t="s">
        <v>574</v>
      </c>
      <c r="B380" s="107"/>
      <c r="C380" s="107"/>
      <c r="D380" s="107"/>
      <c r="E380" s="107"/>
      <c r="F380" s="108">
        <v>277</v>
      </c>
      <c r="G380" s="109" t="s">
        <v>575</v>
      </c>
      <c r="H380" s="110">
        <v>4</v>
      </c>
      <c r="I380" s="111">
        <v>60</v>
      </c>
      <c r="J380" s="111"/>
      <c r="K380" s="111"/>
      <c r="L380" s="112">
        <v>0</v>
      </c>
      <c r="M380" s="143" t="s">
        <v>1484</v>
      </c>
      <c r="N380" s="141">
        <v>90</v>
      </c>
      <c r="O380" s="141" t="s">
        <v>1649</v>
      </c>
      <c r="P380" s="113" t="s">
        <v>1596</v>
      </c>
      <c r="Q380" s="138" t="str">
        <f>_DL_BM</f>
        <v>CTCA</v>
      </c>
      <c r="R380" s="138" t="str">
        <f>_DL_Khoa</f>
        <v>KCT</v>
      </c>
      <c r="S380" s="106" t="str">
        <f t="shared" si="6"/>
        <v>KCT-CTCA</v>
      </c>
      <c r="T380" s="142" t="s">
        <v>20</v>
      </c>
      <c r="U380" s="142"/>
      <c r="V380" s="142" t="s">
        <v>20</v>
      </c>
      <c r="W380" s="142" t="s">
        <v>20</v>
      </c>
      <c r="X380" s="142"/>
      <c r="Y380" s="142"/>
      <c r="Z380" s="142" t="s">
        <v>20</v>
      </c>
      <c r="AA380" s="142"/>
      <c r="AB380" s="142"/>
      <c r="AC380" s="142"/>
      <c r="AD380" s="142"/>
      <c r="AE380" s="142"/>
      <c r="AF380" s="142"/>
      <c r="AG380" s="142"/>
      <c r="AH380" s="142"/>
      <c r="AI380" s="142"/>
      <c r="AJ380" s="142"/>
      <c r="AK380" s="142"/>
      <c r="AL380" s="142"/>
      <c r="AM380" s="142"/>
      <c r="AN380" s="142"/>
      <c r="AO380" s="142"/>
      <c r="AP380" s="142"/>
      <c r="AQ380" s="142"/>
      <c r="AR380" s="142"/>
      <c r="AS380" s="142"/>
      <c r="AT380" s="142"/>
      <c r="AU380" s="142"/>
      <c r="AV380" s="142"/>
      <c r="AW380" s="142"/>
      <c r="AX380" s="142"/>
      <c r="AY380" s="142"/>
      <c r="AZ380" s="142"/>
      <c r="BA380" s="142"/>
      <c r="BB380" s="142"/>
      <c r="BC380" s="142"/>
      <c r="BD380" s="142"/>
      <c r="BE380" s="142"/>
    </row>
    <row r="381" spans="1:57" x14ac:dyDescent="0.25">
      <c r="A381" s="107" t="s">
        <v>576</v>
      </c>
      <c r="B381" s="107"/>
      <c r="C381" s="107"/>
      <c r="D381" s="107"/>
      <c r="E381" s="107"/>
      <c r="F381" s="108">
        <v>278</v>
      </c>
      <c r="G381" s="109" t="s">
        <v>577</v>
      </c>
      <c r="H381" s="110">
        <v>3</v>
      </c>
      <c r="I381" s="111">
        <v>45</v>
      </c>
      <c r="J381" s="111"/>
      <c r="K381" s="111"/>
      <c r="L381" s="112">
        <v>0</v>
      </c>
      <c r="M381" s="143" t="s">
        <v>1484</v>
      </c>
      <c r="N381" s="141">
        <v>90</v>
      </c>
      <c r="O381" s="141" t="s">
        <v>1649</v>
      </c>
      <c r="P381" s="113" t="s">
        <v>1596</v>
      </c>
      <c r="Q381" s="138" t="str">
        <f>_DL_BM</f>
        <v>CTCA</v>
      </c>
      <c r="R381" s="138" t="str">
        <f>_DL_Khoa</f>
        <v>KCT</v>
      </c>
      <c r="S381" s="106" t="str">
        <f t="shared" si="6"/>
        <v>KCT-CTCA</v>
      </c>
      <c r="T381" s="142" t="s">
        <v>20</v>
      </c>
      <c r="U381" s="142"/>
      <c r="V381" s="142"/>
      <c r="W381" s="142"/>
      <c r="X381" s="142"/>
      <c r="Y381" s="142"/>
      <c r="Z381" s="142"/>
      <c r="AA381" s="142"/>
      <c r="AB381" s="142"/>
      <c r="AC381" s="142"/>
      <c r="AD381" s="142"/>
      <c r="AE381" s="142"/>
      <c r="AF381" s="142"/>
      <c r="AG381" s="142"/>
      <c r="AH381" s="142"/>
      <c r="AI381" s="142"/>
      <c r="AJ381" s="142"/>
      <c r="AK381" s="142"/>
      <c r="AL381" s="142"/>
      <c r="AM381" s="142"/>
      <c r="AN381" s="142"/>
      <c r="AO381" s="142"/>
      <c r="AP381" s="142"/>
      <c r="AQ381" s="142"/>
      <c r="AR381" s="142"/>
      <c r="AS381" s="142"/>
      <c r="AT381" s="142"/>
      <c r="AU381" s="142"/>
      <c r="AV381" s="142"/>
      <c r="AW381" s="142"/>
      <c r="AX381" s="142"/>
      <c r="AY381" s="142"/>
      <c r="AZ381" s="142"/>
      <c r="BA381" s="142"/>
      <c r="BB381" s="142"/>
      <c r="BC381" s="142"/>
      <c r="BD381" s="142"/>
      <c r="BE381" s="142"/>
    </row>
    <row r="382" spans="1:57" x14ac:dyDescent="0.25">
      <c r="A382" s="107" t="s">
        <v>2136</v>
      </c>
      <c r="B382" s="107"/>
      <c r="C382" s="107"/>
      <c r="D382" s="107"/>
      <c r="E382" s="107"/>
      <c r="F382" s="108">
        <v>966</v>
      </c>
      <c r="G382" s="109" t="s">
        <v>2137</v>
      </c>
      <c r="H382" s="110">
        <v>3</v>
      </c>
      <c r="I382" s="111"/>
      <c r="J382" s="111"/>
      <c r="K382" s="111">
        <v>135</v>
      </c>
      <c r="L382" s="112">
        <v>0</v>
      </c>
      <c r="M382" s="140" t="s">
        <v>2</v>
      </c>
      <c r="N382" s="141"/>
      <c r="O382" s="141" t="s">
        <v>1649</v>
      </c>
      <c r="P382" s="113" t="s">
        <v>1596</v>
      </c>
      <c r="Q382" s="138" t="str">
        <f>_DL_BM</f>
        <v>CTCA</v>
      </c>
      <c r="R382" s="138" t="str">
        <f>_DL_Khoa</f>
        <v>KCT</v>
      </c>
      <c r="S382" s="106" t="str">
        <f t="shared" si="6"/>
        <v>KCT-CTCA</v>
      </c>
      <c r="T382" s="142"/>
      <c r="U382" s="142"/>
      <c r="V382" s="142"/>
      <c r="W382" s="142"/>
      <c r="X382" s="142"/>
      <c r="Y382" s="142"/>
      <c r="Z382" s="142"/>
      <c r="AA382" s="142"/>
      <c r="AB382" s="142"/>
      <c r="AC382" s="142"/>
      <c r="AD382" s="142"/>
      <c r="AE382" s="142"/>
      <c r="AF382" s="142"/>
      <c r="AG382" s="142"/>
      <c r="AH382" s="142"/>
      <c r="AI382" s="142"/>
      <c r="AJ382" s="142"/>
      <c r="AK382" s="142"/>
      <c r="AL382" s="142"/>
      <c r="AM382" s="142"/>
      <c r="AN382" s="142"/>
      <c r="AO382" s="142"/>
      <c r="AP382" s="142"/>
      <c r="AQ382" s="142"/>
      <c r="AR382" s="142"/>
      <c r="AS382" s="142"/>
      <c r="AT382" s="142"/>
      <c r="AU382" s="142"/>
      <c r="AV382" s="142"/>
      <c r="AW382" s="142"/>
      <c r="AX382" s="142"/>
      <c r="AY382" s="142"/>
      <c r="AZ382" s="142"/>
      <c r="BA382" s="142"/>
      <c r="BB382" s="142"/>
      <c r="BC382" s="142"/>
      <c r="BD382" s="142"/>
      <c r="BE382" s="142"/>
    </row>
    <row r="383" spans="1:57" x14ac:dyDescent="0.25">
      <c r="A383" s="107" t="s">
        <v>1401</v>
      </c>
      <c r="B383" s="107"/>
      <c r="C383" s="107"/>
      <c r="D383" s="107"/>
      <c r="E383" s="107"/>
      <c r="F383" s="108">
        <v>682</v>
      </c>
      <c r="G383" s="109" t="s">
        <v>1402</v>
      </c>
      <c r="H383" s="110">
        <v>3</v>
      </c>
      <c r="I383" s="111"/>
      <c r="J383" s="111"/>
      <c r="K383" s="111">
        <v>135</v>
      </c>
      <c r="L383" s="112">
        <v>0</v>
      </c>
      <c r="M383" s="140" t="s">
        <v>2</v>
      </c>
      <c r="N383" s="141"/>
      <c r="O383" s="141" t="s">
        <v>1649</v>
      </c>
      <c r="P383" s="113" t="s">
        <v>1596</v>
      </c>
      <c r="Q383" s="138" t="str">
        <f>_DL_BM</f>
        <v>CTCA</v>
      </c>
      <c r="R383" s="138" t="str">
        <f>_DL_Khoa</f>
        <v>KCT</v>
      </c>
      <c r="S383" s="106" t="str">
        <f t="shared" si="6"/>
        <v>KCT-CTCA</v>
      </c>
      <c r="T383" s="142" t="s">
        <v>20</v>
      </c>
      <c r="U383" s="142"/>
      <c r="V383" s="142" t="s">
        <v>20</v>
      </c>
      <c r="W383" s="142" t="s">
        <v>20</v>
      </c>
      <c r="X383" s="142"/>
      <c r="Y383" s="142"/>
      <c r="Z383" s="142" t="s">
        <v>20</v>
      </c>
      <c r="AA383" s="142"/>
      <c r="AB383" s="142"/>
      <c r="AC383" s="142"/>
      <c r="AD383" s="142"/>
      <c r="AE383" s="142"/>
      <c r="AF383" s="142"/>
      <c r="AG383" s="142"/>
      <c r="AH383" s="142"/>
      <c r="AI383" s="142"/>
      <c r="AJ383" s="142"/>
      <c r="AK383" s="142"/>
      <c r="AL383" s="142"/>
      <c r="AM383" s="142"/>
      <c r="AN383" s="142"/>
      <c r="AO383" s="142"/>
      <c r="AP383" s="142"/>
      <c r="AQ383" s="142"/>
      <c r="AR383" s="142"/>
      <c r="AS383" s="142"/>
      <c r="AT383" s="142"/>
      <c r="AU383" s="142"/>
      <c r="AV383" s="142"/>
      <c r="AW383" s="142"/>
      <c r="AX383" s="142"/>
      <c r="AY383" s="142"/>
      <c r="AZ383" s="142"/>
      <c r="BA383" s="142"/>
      <c r="BB383" s="142"/>
      <c r="BC383" s="142"/>
      <c r="BD383" s="142"/>
      <c r="BE383" s="142"/>
    </row>
    <row r="384" spans="1:57" x14ac:dyDescent="0.25">
      <c r="A384" s="107" t="s">
        <v>1418</v>
      </c>
      <c r="B384" s="107"/>
      <c r="C384" s="107"/>
      <c r="D384" s="107"/>
      <c r="E384" s="107"/>
      <c r="F384" s="108">
        <v>693</v>
      </c>
      <c r="G384" s="109" t="s">
        <v>1415</v>
      </c>
      <c r="H384" s="110">
        <v>4</v>
      </c>
      <c r="I384" s="111"/>
      <c r="J384" s="111"/>
      <c r="K384" s="111">
        <v>180</v>
      </c>
      <c r="L384" s="112">
        <v>0</v>
      </c>
      <c r="M384" s="140" t="s">
        <v>1511</v>
      </c>
      <c r="N384" s="141"/>
      <c r="O384" s="141" t="s">
        <v>1649</v>
      </c>
      <c r="P384" s="113" t="s">
        <v>1596</v>
      </c>
      <c r="Q384" s="138" t="str">
        <f>_DL_BM</f>
        <v>CTCA</v>
      </c>
      <c r="R384" s="138" t="str">
        <f>_DL_Khoa</f>
        <v>KCT</v>
      </c>
      <c r="S384" s="106" t="str">
        <f t="shared" si="6"/>
        <v>KCT-CTCA</v>
      </c>
      <c r="T384" s="142" t="s">
        <v>20</v>
      </c>
      <c r="U384" s="142"/>
      <c r="V384" s="142"/>
      <c r="W384" s="142"/>
      <c r="X384" s="142"/>
      <c r="Y384" s="142"/>
      <c r="Z384" s="142"/>
      <c r="AA384" s="142"/>
      <c r="AB384" s="142"/>
      <c r="AC384" s="142"/>
      <c r="AD384" s="142"/>
      <c r="AE384" s="142"/>
      <c r="AF384" s="142"/>
      <c r="AG384" s="142"/>
      <c r="AH384" s="142"/>
      <c r="AI384" s="142"/>
      <c r="AJ384" s="142"/>
      <c r="AK384" s="142"/>
      <c r="AL384" s="142"/>
      <c r="AM384" s="142"/>
      <c r="AN384" s="142"/>
      <c r="AO384" s="142"/>
      <c r="AP384" s="142"/>
      <c r="AQ384" s="142"/>
      <c r="AR384" s="142"/>
      <c r="AS384" s="142"/>
      <c r="AT384" s="142"/>
      <c r="AU384" s="142"/>
      <c r="AV384" s="142"/>
      <c r="AW384" s="142"/>
      <c r="AX384" s="142"/>
      <c r="AY384" s="142"/>
      <c r="AZ384" s="142"/>
      <c r="BA384" s="142"/>
      <c r="BB384" s="142"/>
      <c r="BC384" s="142"/>
      <c r="BD384" s="142"/>
      <c r="BE384" s="142"/>
    </row>
    <row r="385" spans="1:57" x14ac:dyDescent="0.25">
      <c r="A385" s="107" t="s">
        <v>2128</v>
      </c>
      <c r="B385" s="107"/>
      <c r="C385" s="107"/>
      <c r="D385" s="107" t="s">
        <v>2129</v>
      </c>
      <c r="E385" s="107"/>
      <c r="F385" s="108">
        <v>963</v>
      </c>
      <c r="G385" s="109" t="s">
        <v>2130</v>
      </c>
      <c r="H385" s="110">
        <v>2</v>
      </c>
      <c r="I385" s="111"/>
      <c r="J385" s="111"/>
      <c r="K385" s="111">
        <v>90</v>
      </c>
      <c r="L385" s="112">
        <v>0</v>
      </c>
      <c r="M385" s="140" t="s">
        <v>2</v>
      </c>
      <c r="N385" s="141"/>
      <c r="O385" s="141" t="s">
        <v>1649</v>
      </c>
      <c r="P385" s="113" t="s">
        <v>1596</v>
      </c>
      <c r="Q385" s="138" t="str">
        <f>_DL_BM</f>
        <v>CTCA</v>
      </c>
      <c r="R385" s="138" t="str">
        <f>_DL_Khoa</f>
        <v>KCT</v>
      </c>
      <c r="S385" s="106" t="str">
        <f t="shared" si="6"/>
        <v>KCT-CTCA</v>
      </c>
      <c r="T385" s="142"/>
      <c r="U385" s="142"/>
      <c r="V385" s="142"/>
      <c r="W385" s="142"/>
      <c r="X385" s="142"/>
      <c r="Y385" s="142"/>
      <c r="Z385" s="142"/>
      <c r="AA385" s="142"/>
      <c r="AB385" s="142"/>
      <c r="AC385" s="142"/>
      <c r="AD385" s="142"/>
      <c r="AE385" s="142"/>
      <c r="AF385" s="142"/>
      <c r="AG385" s="142"/>
      <c r="AH385" s="142"/>
      <c r="AI385" s="142"/>
      <c r="AJ385" s="142"/>
      <c r="AK385" s="142"/>
      <c r="AL385" s="142"/>
      <c r="AM385" s="142"/>
      <c r="AN385" s="142"/>
      <c r="AO385" s="142"/>
      <c r="AP385" s="142"/>
      <c r="AQ385" s="142"/>
      <c r="AR385" s="142"/>
      <c r="AS385" s="142"/>
      <c r="AT385" s="142"/>
      <c r="AU385" s="142"/>
      <c r="AV385" s="142"/>
      <c r="AW385" s="142"/>
      <c r="AX385" s="142"/>
      <c r="AY385" s="142"/>
      <c r="AZ385" s="142"/>
      <c r="BA385" s="142"/>
      <c r="BB385" s="142"/>
      <c r="BC385" s="142"/>
      <c r="BD385" s="142"/>
      <c r="BE385" s="142"/>
    </row>
    <row r="386" spans="1:57" x14ac:dyDescent="0.25">
      <c r="A386" s="107" t="s">
        <v>1292</v>
      </c>
      <c r="B386" s="107"/>
      <c r="C386" s="107"/>
      <c r="D386" s="107"/>
      <c r="E386" s="107"/>
      <c r="F386" s="108">
        <v>642</v>
      </c>
      <c r="G386" s="109" t="s">
        <v>1293</v>
      </c>
      <c r="H386" s="110">
        <v>2</v>
      </c>
      <c r="I386" s="111"/>
      <c r="J386" s="111"/>
      <c r="K386" s="111">
        <v>90</v>
      </c>
      <c r="L386" s="112">
        <v>0</v>
      </c>
      <c r="M386" s="140" t="s">
        <v>2</v>
      </c>
      <c r="N386" s="141"/>
      <c r="O386" s="141" t="s">
        <v>1649</v>
      </c>
      <c r="P386" s="113" t="s">
        <v>1596</v>
      </c>
      <c r="Q386" s="138" t="str">
        <f>_DL_BM</f>
        <v>CTCA</v>
      </c>
      <c r="R386" s="138" t="str">
        <f>_DL_Khoa</f>
        <v>KCT</v>
      </c>
      <c r="S386" s="106" t="str">
        <f t="shared" si="6"/>
        <v>KCT-CTCA</v>
      </c>
      <c r="T386" s="142" t="s">
        <v>20</v>
      </c>
      <c r="U386" s="142"/>
      <c r="V386" s="142"/>
      <c r="W386" s="142"/>
      <c r="X386" s="142"/>
      <c r="Y386" s="142"/>
      <c r="Z386" s="142"/>
      <c r="AA386" s="142"/>
      <c r="AB386" s="142"/>
      <c r="AC386" s="142"/>
      <c r="AD386" s="142"/>
      <c r="AE386" s="142"/>
      <c r="AF386" s="142"/>
      <c r="AG386" s="142"/>
      <c r="AH386" s="142"/>
      <c r="AI386" s="142"/>
      <c r="AJ386" s="142"/>
      <c r="AK386" s="142"/>
      <c r="AL386" s="142"/>
      <c r="AM386" s="142"/>
      <c r="AN386" s="142"/>
      <c r="AO386" s="142"/>
      <c r="AP386" s="142"/>
      <c r="AQ386" s="142"/>
      <c r="AR386" s="142"/>
      <c r="AS386" s="142"/>
      <c r="AT386" s="142"/>
      <c r="AU386" s="142"/>
      <c r="AV386" s="142"/>
      <c r="AW386" s="142"/>
      <c r="AX386" s="142"/>
      <c r="AY386" s="142"/>
      <c r="AZ386" s="142"/>
      <c r="BA386" s="142"/>
      <c r="BB386" s="142"/>
      <c r="BC386" s="142"/>
      <c r="BD386" s="142"/>
      <c r="BE386" s="142"/>
    </row>
    <row r="387" spans="1:57" x14ac:dyDescent="0.25">
      <c r="A387" s="107"/>
      <c r="B387" s="107" t="s">
        <v>1845</v>
      </c>
      <c r="C387" s="107"/>
      <c r="D387" s="107"/>
      <c r="E387" s="107"/>
      <c r="F387" s="108">
        <v>797</v>
      </c>
      <c r="G387" s="109" t="s">
        <v>1293</v>
      </c>
      <c r="H387" s="110">
        <v>1</v>
      </c>
      <c r="I387" s="111"/>
      <c r="J387" s="111">
        <v>30</v>
      </c>
      <c r="K387" s="111"/>
      <c r="L387" s="112">
        <v>0</v>
      </c>
      <c r="M387" s="140" t="s">
        <v>2</v>
      </c>
      <c r="N387" s="141"/>
      <c r="O387" s="141" t="s">
        <v>1649</v>
      </c>
      <c r="P387" s="113" t="s">
        <v>1596</v>
      </c>
      <c r="Q387" s="138" t="str">
        <f>_DL_BM</f>
        <v>CTCA</v>
      </c>
      <c r="R387" s="138" t="str">
        <f>_DL_Khoa</f>
        <v>KCT</v>
      </c>
      <c r="S387" s="106" t="str">
        <f t="shared" si="6"/>
        <v>KCT-CTCA</v>
      </c>
      <c r="T387" s="142"/>
      <c r="U387" s="142"/>
      <c r="V387" s="142"/>
      <c r="W387" s="142"/>
      <c r="X387" s="142"/>
      <c r="Y387" s="142"/>
      <c r="Z387" s="142"/>
      <c r="AA387" s="142"/>
      <c r="AB387" s="142"/>
      <c r="AC387" s="142"/>
      <c r="AD387" s="142"/>
      <c r="AE387" s="142"/>
      <c r="AF387" s="142"/>
      <c r="AG387" s="142"/>
      <c r="AH387" s="142"/>
      <c r="AI387" s="142"/>
      <c r="AJ387" s="142"/>
      <c r="AK387" s="142"/>
      <c r="AL387" s="142"/>
      <c r="AM387" s="142"/>
      <c r="AN387" s="142"/>
      <c r="AO387" s="142"/>
      <c r="AP387" s="142"/>
      <c r="AQ387" s="142"/>
      <c r="AR387" s="142"/>
      <c r="AS387" s="142"/>
      <c r="AT387" s="142"/>
      <c r="AU387" s="142"/>
      <c r="AV387" s="142"/>
      <c r="AW387" s="142"/>
      <c r="AX387" s="142"/>
      <c r="AY387" s="142"/>
      <c r="AZ387" s="142"/>
      <c r="BA387" s="142"/>
      <c r="BB387" s="142"/>
      <c r="BC387" s="142"/>
      <c r="BD387" s="142"/>
      <c r="BE387" s="142"/>
    </row>
    <row r="388" spans="1:57" x14ac:dyDescent="0.25">
      <c r="A388" s="107" t="s">
        <v>366</v>
      </c>
      <c r="B388" s="107"/>
      <c r="C388" s="107"/>
      <c r="D388" s="107" t="s">
        <v>367</v>
      </c>
      <c r="E388" s="107"/>
      <c r="F388" s="108">
        <v>164</v>
      </c>
      <c r="G388" s="109" t="s">
        <v>368</v>
      </c>
      <c r="H388" s="110">
        <v>3</v>
      </c>
      <c r="I388" s="111">
        <v>45</v>
      </c>
      <c r="J388" s="111"/>
      <c r="K388" s="111"/>
      <c r="L388" s="112">
        <v>0</v>
      </c>
      <c r="M388" s="143" t="s">
        <v>1484</v>
      </c>
      <c r="N388" s="141">
        <v>75</v>
      </c>
      <c r="O388" s="141" t="s">
        <v>1649</v>
      </c>
      <c r="P388" s="113" t="s">
        <v>1596</v>
      </c>
      <c r="Q388" s="138" t="str">
        <f>_DL_BM</f>
        <v>CTCA</v>
      </c>
      <c r="R388" s="138" t="str">
        <f>_DL_Khoa</f>
        <v>KCT</v>
      </c>
      <c r="S388" s="106" t="str">
        <f t="shared" si="6"/>
        <v>KCT-CTCA</v>
      </c>
      <c r="T388" s="142"/>
      <c r="U388" s="142"/>
      <c r="V388" s="142"/>
      <c r="W388" s="142"/>
      <c r="X388" s="142"/>
      <c r="Y388" s="142"/>
      <c r="Z388" s="142"/>
      <c r="AA388" s="142"/>
      <c r="AB388" s="142"/>
      <c r="AC388" s="142"/>
      <c r="AD388" s="142"/>
      <c r="AE388" s="142"/>
      <c r="AF388" s="142"/>
      <c r="AG388" s="142"/>
      <c r="AH388" s="142"/>
      <c r="AI388" s="142" t="s">
        <v>21</v>
      </c>
      <c r="AJ388" s="142"/>
      <c r="AK388" s="142"/>
      <c r="AL388" s="142"/>
      <c r="AM388" s="142"/>
      <c r="AN388" s="142"/>
      <c r="AO388" s="142"/>
      <c r="AP388" s="142"/>
      <c r="AQ388" s="142"/>
      <c r="AR388" s="142"/>
      <c r="AS388" s="142"/>
      <c r="AT388" s="142"/>
      <c r="AU388" s="142"/>
      <c r="AV388" s="142"/>
      <c r="AW388" s="142"/>
      <c r="AX388" s="142"/>
      <c r="AY388" s="142"/>
      <c r="AZ388" s="142"/>
      <c r="BA388" s="142"/>
      <c r="BB388" s="142" t="s">
        <v>21</v>
      </c>
      <c r="BC388" s="142"/>
      <c r="BD388" s="142"/>
      <c r="BE388" s="142"/>
    </row>
    <row r="389" spans="1:57" x14ac:dyDescent="0.25">
      <c r="A389" s="107" t="s">
        <v>1144</v>
      </c>
      <c r="B389" s="107" t="s">
        <v>1144</v>
      </c>
      <c r="C389" s="107"/>
      <c r="D389" s="107"/>
      <c r="E389" s="107"/>
      <c r="F389" s="108">
        <v>577</v>
      </c>
      <c r="G389" s="109" t="s">
        <v>1145</v>
      </c>
      <c r="H389" s="110">
        <v>2</v>
      </c>
      <c r="I389" s="111">
        <v>30</v>
      </c>
      <c r="J389" s="111"/>
      <c r="K389" s="111"/>
      <c r="L389" s="112">
        <v>0</v>
      </c>
      <c r="M389" s="143"/>
      <c r="N389" s="141"/>
      <c r="O389" s="141" t="s">
        <v>1682</v>
      </c>
      <c r="P389" s="113" t="s">
        <v>1596</v>
      </c>
      <c r="Q389" s="138" t="str">
        <f>_DL_BM</f>
        <v>CTCC</v>
      </c>
      <c r="R389" s="138" t="str">
        <f>_DL_Khoa</f>
        <v>KCT</v>
      </c>
      <c r="S389" s="106" t="str">
        <f t="shared" ref="S389:S453" si="7">+R389&amp;"-"&amp;Q389</f>
        <v>KCT-CTCC</v>
      </c>
      <c r="T389" s="142"/>
      <c r="U389" s="142" t="s">
        <v>21</v>
      </c>
      <c r="V389" s="142"/>
      <c r="W389" s="142"/>
      <c r="X389" s="142"/>
      <c r="Y389" s="142"/>
      <c r="Z389" s="142"/>
      <c r="AA389" s="142"/>
      <c r="AB389" s="142"/>
      <c r="AC389" s="142"/>
      <c r="AD389" s="142"/>
      <c r="AE389" s="142"/>
      <c r="AF389" s="142"/>
      <c r="AG389" s="142"/>
      <c r="AH389" s="142"/>
      <c r="AI389" s="142"/>
      <c r="AJ389" s="142"/>
      <c r="AK389" s="142"/>
      <c r="AL389" s="142"/>
      <c r="AM389" s="142"/>
      <c r="AN389" s="142"/>
      <c r="AO389" s="142"/>
      <c r="AP389" s="142"/>
      <c r="AQ389" s="142"/>
      <c r="AR389" s="142"/>
      <c r="AS389" s="142"/>
      <c r="AT389" s="142"/>
      <c r="AU389" s="142"/>
      <c r="AV389" s="142"/>
      <c r="AW389" s="142"/>
      <c r="AX389" s="142"/>
      <c r="AY389" s="142"/>
      <c r="AZ389" s="142"/>
      <c r="BA389" s="142"/>
      <c r="BB389" s="142"/>
      <c r="BC389" s="142"/>
      <c r="BD389" s="142"/>
      <c r="BE389" s="142"/>
    </row>
    <row r="390" spans="1:57" x14ac:dyDescent="0.25">
      <c r="A390" s="107" t="s">
        <v>630</v>
      </c>
      <c r="B390" s="107"/>
      <c r="C390" s="107"/>
      <c r="D390" s="107"/>
      <c r="E390" s="107"/>
      <c r="F390" s="108">
        <v>311</v>
      </c>
      <c r="G390" s="109" t="s">
        <v>631</v>
      </c>
      <c r="H390" s="110">
        <v>4</v>
      </c>
      <c r="I390" s="111">
        <v>60</v>
      </c>
      <c r="J390" s="111"/>
      <c r="K390" s="111"/>
      <c r="L390" s="112">
        <v>0</v>
      </c>
      <c r="M390" s="143"/>
      <c r="N390" s="141"/>
      <c r="O390" s="141" t="s">
        <v>1682</v>
      </c>
      <c r="P390" s="113" t="s">
        <v>1596</v>
      </c>
      <c r="Q390" s="138" t="str">
        <f>_DL_BM</f>
        <v>CTCC</v>
      </c>
      <c r="R390" s="138" t="str">
        <f>_DL_Khoa</f>
        <v>KCT</v>
      </c>
      <c r="S390" s="106" t="str">
        <f t="shared" si="7"/>
        <v>KCT-CTCC</v>
      </c>
      <c r="T390" s="142"/>
      <c r="U390" s="142" t="s">
        <v>20</v>
      </c>
      <c r="V390" s="142"/>
      <c r="W390" s="142"/>
      <c r="X390" s="142"/>
      <c r="Y390" s="142"/>
      <c r="Z390" s="142"/>
      <c r="AA390" s="142"/>
      <c r="AB390" s="142"/>
      <c r="AC390" s="142"/>
      <c r="AD390" s="142"/>
      <c r="AE390" s="142"/>
      <c r="AF390" s="142"/>
      <c r="AG390" s="142"/>
      <c r="AH390" s="142"/>
      <c r="AI390" s="142"/>
      <c r="AJ390" s="142"/>
      <c r="AK390" s="142"/>
      <c r="AL390" s="142"/>
      <c r="AM390" s="142"/>
      <c r="AN390" s="142"/>
      <c r="AO390" s="142"/>
      <c r="AP390" s="142"/>
      <c r="AQ390" s="142"/>
      <c r="AR390" s="142"/>
      <c r="AS390" s="142"/>
      <c r="AT390" s="142"/>
      <c r="AU390" s="142"/>
      <c r="AV390" s="142"/>
      <c r="AW390" s="142"/>
      <c r="AX390" s="142"/>
      <c r="AY390" s="142"/>
      <c r="AZ390" s="142"/>
      <c r="BA390" s="142"/>
      <c r="BB390" s="142"/>
      <c r="BC390" s="142"/>
      <c r="BD390" s="142"/>
      <c r="BE390" s="142"/>
    </row>
    <row r="391" spans="1:57" x14ac:dyDescent="0.25">
      <c r="A391" s="107"/>
      <c r="B391" s="107" t="s">
        <v>632</v>
      </c>
      <c r="C391" s="107"/>
      <c r="D391" s="107" t="s">
        <v>634</v>
      </c>
      <c r="E391" s="107"/>
      <c r="F391" s="108">
        <v>312</v>
      </c>
      <c r="G391" s="109" t="s">
        <v>631</v>
      </c>
      <c r="H391" s="110">
        <v>2</v>
      </c>
      <c r="I391" s="111">
        <v>30</v>
      </c>
      <c r="J391" s="111"/>
      <c r="K391" s="111"/>
      <c r="L391" s="112">
        <v>0</v>
      </c>
      <c r="M391" s="143"/>
      <c r="N391" s="141"/>
      <c r="O391" s="141" t="s">
        <v>1682</v>
      </c>
      <c r="P391" s="113" t="s">
        <v>1596</v>
      </c>
      <c r="Q391" s="138" t="str">
        <f>_DL_BM</f>
        <v>CTCC</v>
      </c>
      <c r="R391" s="138" t="str">
        <f>_DL_Khoa</f>
        <v>KCT</v>
      </c>
      <c r="S391" s="106" t="str">
        <f t="shared" si="7"/>
        <v>KCT-CTCC</v>
      </c>
      <c r="T391" s="142"/>
      <c r="U391" s="142"/>
      <c r="V391" s="142"/>
      <c r="W391" s="142"/>
      <c r="X391" s="142"/>
      <c r="Y391" s="142"/>
      <c r="Z391" s="142"/>
      <c r="AA391" s="142"/>
      <c r="AB391" s="142"/>
      <c r="AC391" s="142"/>
      <c r="AD391" s="142"/>
      <c r="AE391" s="142"/>
      <c r="AF391" s="142"/>
      <c r="AG391" s="142"/>
      <c r="AH391" s="142"/>
      <c r="AI391" s="142"/>
      <c r="AJ391" s="142"/>
      <c r="AK391" s="142"/>
      <c r="AL391" s="142"/>
      <c r="AM391" s="142"/>
      <c r="AN391" s="142" t="s">
        <v>20</v>
      </c>
      <c r="AO391" s="142"/>
      <c r="AP391" s="142"/>
      <c r="AQ391" s="142"/>
      <c r="AR391" s="142"/>
      <c r="AS391" s="142"/>
      <c r="AT391" s="142"/>
      <c r="AU391" s="142"/>
      <c r="AV391" s="142"/>
      <c r="AW391" s="142"/>
      <c r="AX391" s="142"/>
      <c r="AY391" s="142"/>
      <c r="AZ391" s="142"/>
      <c r="BA391" s="142"/>
      <c r="BB391" s="142"/>
      <c r="BC391" s="142"/>
      <c r="BD391" s="142"/>
      <c r="BE391" s="142"/>
    </row>
    <row r="392" spans="1:57" x14ac:dyDescent="0.25">
      <c r="A392" s="107" t="s">
        <v>515</v>
      </c>
      <c r="B392" s="107" t="s">
        <v>515</v>
      </c>
      <c r="C392" s="107"/>
      <c r="D392" s="107" t="s">
        <v>516</v>
      </c>
      <c r="E392" s="107"/>
      <c r="F392" s="108">
        <v>239</v>
      </c>
      <c r="G392" s="109" t="s">
        <v>517</v>
      </c>
      <c r="H392" s="110">
        <v>2</v>
      </c>
      <c r="I392" s="111">
        <v>30</v>
      </c>
      <c r="J392" s="111"/>
      <c r="K392" s="111"/>
      <c r="L392" s="112">
        <v>0</v>
      </c>
      <c r="M392" s="143"/>
      <c r="N392" s="141"/>
      <c r="O392" s="141" t="s">
        <v>1682</v>
      </c>
      <c r="P392" s="113" t="s">
        <v>1596</v>
      </c>
      <c r="Q392" s="138" t="str">
        <f>_DL_BM</f>
        <v>CTCC</v>
      </c>
      <c r="R392" s="138" t="str">
        <f>_DL_Khoa</f>
        <v>KCT</v>
      </c>
      <c r="S392" s="106" t="str">
        <f t="shared" si="7"/>
        <v>KCT-CTCC</v>
      </c>
      <c r="T392" s="142"/>
      <c r="U392" s="142"/>
      <c r="V392" s="142"/>
      <c r="W392" s="142"/>
      <c r="X392" s="142"/>
      <c r="Y392" s="142"/>
      <c r="Z392" s="142"/>
      <c r="AA392" s="142"/>
      <c r="AB392" s="142"/>
      <c r="AC392" s="142"/>
      <c r="AD392" s="142"/>
      <c r="AE392" s="142"/>
      <c r="AF392" s="142"/>
      <c r="AG392" s="142"/>
      <c r="AH392" s="142"/>
      <c r="AI392" s="142" t="s">
        <v>21</v>
      </c>
      <c r="AJ392" s="142"/>
      <c r="AK392" s="142"/>
      <c r="AL392" s="142"/>
      <c r="AM392" s="142"/>
      <c r="AN392" s="142"/>
      <c r="AO392" s="142"/>
      <c r="AP392" s="142"/>
      <c r="AQ392" s="142"/>
      <c r="AR392" s="142"/>
      <c r="AS392" s="142"/>
      <c r="AT392" s="142"/>
      <c r="AU392" s="142"/>
      <c r="AV392" s="142"/>
      <c r="AW392" s="142"/>
      <c r="AX392" s="142"/>
      <c r="AY392" s="142"/>
      <c r="AZ392" s="142"/>
      <c r="BA392" s="142"/>
      <c r="BB392" s="142" t="s">
        <v>21</v>
      </c>
      <c r="BC392" s="142"/>
      <c r="BD392" s="142"/>
      <c r="BE392" s="142"/>
    </row>
    <row r="393" spans="1:57" x14ac:dyDescent="0.25">
      <c r="A393" s="107" t="s">
        <v>635</v>
      </c>
      <c r="B393" s="107"/>
      <c r="C393" s="107"/>
      <c r="D393" s="107" t="s">
        <v>636</v>
      </c>
      <c r="E393" s="107"/>
      <c r="F393" s="108">
        <v>315</v>
      </c>
      <c r="G393" s="109" t="s">
        <v>637</v>
      </c>
      <c r="H393" s="110">
        <v>3</v>
      </c>
      <c r="I393" s="111">
        <v>45</v>
      </c>
      <c r="J393" s="111"/>
      <c r="K393" s="111"/>
      <c r="L393" s="112">
        <v>0</v>
      </c>
      <c r="M393" s="143"/>
      <c r="N393" s="141"/>
      <c r="O393" s="141" t="s">
        <v>1682</v>
      </c>
      <c r="P393" s="113" t="s">
        <v>1596</v>
      </c>
      <c r="Q393" s="138" t="str">
        <f>_DL_BM</f>
        <v>CTCC</v>
      </c>
      <c r="R393" s="138" t="str">
        <f>_DL_Khoa</f>
        <v>KCT</v>
      </c>
      <c r="S393" s="106" t="str">
        <f t="shared" si="7"/>
        <v>KCT-CTCC</v>
      </c>
      <c r="T393" s="142"/>
      <c r="U393" s="142" t="s">
        <v>20</v>
      </c>
      <c r="V393" s="142"/>
      <c r="W393" s="142"/>
      <c r="X393" s="142"/>
      <c r="Y393" s="142"/>
      <c r="Z393" s="142"/>
      <c r="AA393" s="142"/>
      <c r="AB393" s="142"/>
      <c r="AC393" s="142"/>
      <c r="AD393" s="142"/>
      <c r="AE393" s="142"/>
      <c r="AF393" s="142"/>
      <c r="AG393" s="142"/>
      <c r="AH393" s="142"/>
      <c r="AI393" s="142"/>
      <c r="AJ393" s="142"/>
      <c r="AK393" s="142"/>
      <c r="AL393" s="142"/>
      <c r="AM393" s="142"/>
      <c r="AN393" s="142" t="s">
        <v>20</v>
      </c>
      <c r="AO393" s="142"/>
      <c r="AP393" s="142"/>
      <c r="AQ393" s="142"/>
      <c r="AR393" s="142"/>
      <c r="AS393" s="142"/>
      <c r="AT393" s="142"/>
      <c r="AU393" s="142"/>
      <c r="AV393" s="142"/>
      <c r="AW393" s="142"/>
      <c r="AX393" s="142"/>
      <c r="AY393" s="142"/>
      <c r="AZ393" s="142"/>
      <c r="BA393" s="142"/>
      <c r="BB393" s="142"/>
      <c r="BC393" s="142"/>
      <c r="BD393" s="142"/>
      <c r="BE393" s="142"/>
    </row>
    <row r="394" spans="1:57" x14ac:dyDescent="0.25">
      <c r="A394" s="107"/>
      <c r="B394" s="107" t="s">
        <v>638</v>
      </c>
      <c r="C394" s="107"/>
      <c r="D394" s="107"/>
      <c r="E394" s="107"/>
      <c r="F394" s="108">
        <v>316</v>
      </c>
      <c r="G394" s="109" t="s">
        <v>637</v>
      </c>
      <c r="H394" s="110">
        <v>2</v>
      </c>
      <c r="I394" s="111">
        <v>30</v>
      </c>
      <c r="J394" s="111"/>
      <c r="K394" s="111"/>
      <c r="L394" s="112">
        <v>0</v>
      </c>
      <c r="M394" s="143"/>
      <c r="N394" s="141"/>
      <c r="O394" s="141" t="s">
        <v>1682</v>
      </c>
      <c r="P394" s="113" t="s">
        <v>1596</v>
      </c>
      <c r="Q394" s="138" t="str">
        <f>_DL_BM</f>
        <v>CTCC</v>
      </c>
      <c r="R394" s="138" t="str">
        <f>_DL_Khoa</f>
        <v>KCT</v>
      </c>
      <c r="S394" s="106" t="str">
        <f t="shared" si="7"/>
        <v>KCT-CTCC</v>
      </c>
      <c r="T394" s="142"/>
      <c r="U394" s="142"/>
      <c r="V394" s="142"/>
      <c r="W394" s="142"/>
      <c r="X394" s="142"/>
      <c r="Y394" s="142"/>
      <c r="Z394" s="142"/>
      <c r="AA394" s="142"/>
      <c r="AB394" s="142"/>
      <c r="AC394" s="142"/>
      <c r="AD394" s="142"/>
      <c r="AE394" s="142"/>
      <c r="AF394" s="142"/>
      <c r="AG394" s="142"/>
      <c r="AH394" s="142"/>
      <c r="AI394" s="142"/>
      <c r="AJ394" s="142"/>
      <c r="AK394" s="142"/>
      <c r="AL394" s="142"/>
      <c r="AM394" s="142"/>
      <c r="AN394" s="142"/>
      <c r="AO394" s="142"/>
      <c r="AP394" s="142"/>
      <c r="AQ394" s="142"/>
      <c r="AR394" s="142"/>
      <c r="AS394" s="142"/>
      <c r="AT394" s="142"/>
      <c r="AU394" s="142"/>
      <c r="AV394" s="142"/>
      <c r="AW394" s="142"/>
      <c r="AX394" s="142"/>
      <c r="AY394" s="142"/>
      <c r="AZ394" s="142"/>
      <c r="BA394" s="142"/>
      <c r="BB394" s="142"/>
      <c r="BC394" s="142"/>
      <c r="BD394" s="142"/>
      <c r="BE394" s="142"/>
    </row>
    <row r="395" spans="1:57" x14ac:dyDescent="0.25">
      <c r="A395" s="107" t="s">
        <v>640</v>
      </c>
      <c r="B395" s="107"/>
      <c r="C395" s="107"/>
      <c r="D395" s="107" t="s">
        <v>641</v>
      </c>
      <c r="E395" s="107"/>
      <c r="F395" s="108">
        <v>318</v>
      </c>
      <c r="G395" s="109" t="s">
        <v>2237</v>
      </c>
      <c r="H395" s="110">
        <v>2</v>
      </c>
      <c r="I395" s="111">
        <v>30</v>
      </c>
      <c r="J395" s="111"/>
      <c r="K395" s="111"/>
      <c r="L395" s="112">
        <v>0</v>
      </c>
      <c r="M395" s="143"/>
      <c r="N395" s="141"/>
      <c r="O395" s="141" t="s">
        <v>1682</v>
      </c>
      <c r="P395" s="113" t="s">
        <v>1596</v>
      </c>
      <c r="Q395" s="138" t="str">
        <f>_DL_BM</f>
        <v>CTCC</v>
      </c>
      <c r="R395" s="138" t="str">
        <f>_DL_Khoa</f>
        <v>KCT</v>
      </c>
      <c r="S395" s="106" t="str">
        <f t="shared" si="7"/>
        <v>KCT-CTCC</v>
      </c>
      <c r="T395" s="142"/>
      <c r="U395" s="142" t="s">
        <v>20</v>
      </c>
      <c r="V395" s="142"/>
      <c r="W395" s="142"/>
      <c r="X395" s="142"/>
      <c r="Y395" s="142"/>
      <c r="Z395" s="142"/>
      <c r="AA395" s="142"/>
      <c r="AB395" s="142"/>
      <c r="AC395" s="142"/>
      <c r="AD395" s="142"/>
      <c r="AE395" s="142"/>
      <c r="AF395" s="142"/>
      <c r="AG395" s="142"/>
      <c r="AH395" s="142"/>
      <c r="AI395" s="142"/>
      <c r="AJ395" s="142"/>
      <c r="AK395" s="142"/>
      <c r="AL395" s="142"/>
      <c r="AM395" s="142"/>
      <c r="AN395" s="142" t="s">
        <v>20</v>
      </c>
      <c r="AO395" s="142"/>
      <c r="AP395" s="142"/>
      <c r="AQ395" s="142"/>
      <c r="AR395" s="142"/>
      <c r="AS395" s="142"/>
      <c r="AT395" s="142"/>
      <c r="AU395" s="142"/>
      <c r="AV395" s="142"/>
      <c r="AW395" s="142"/>
      <c r="AX395" s="142"/>
      <c r="AY395" s="142"/>
      <c r="AZ395" s="142"/>
      <c r="BA395" s="142"/>
      <c r="BB395" s="142"/>
      <c r="BC395" s="142"/>
      <c r="BD395" s="142"/>
      <c r="BE395" s="142"/>
    </row>
    <row r="396" spans="1:57" x14ac:dyDescent="0.25">
      <c r="A396" s="107" t="s">
        <v>622</v>
      </c>
      <c r="B396" s="107"/>
      <c r="C396" s="107"/>
      <c r="D396" s="107" t="s">
        <v>623</v>
      </c>
      <c r="E396" s="107"/>
      <c r="F396" s="108">
        <v>307</v>
      </c>
      <c r="G396" s="109" t="s">
        <v>2238</v>
      </c>
      <c r="H396" s="110">
        <v>2</v>
      </c>
      <c r="I396" s="111">
        <v>30</v>
      </c>
      <c r="J396" s="111"/>
      <c r="K396" s="111"/>
      <c r="L396" s="112">
        <v>0</v>
      </c>
      <c r="M396" s="143"/>
      <c r="N396" s="141"/>
      <c r="O396" s="141" t="s">
        <v>1682</v>
      </c>
      <c r="P396" s="113" t="s">
        <v>1596</v>
      </c>
      <c r="Q396" s="138" t="str">
        <f>_DL_BM</f>
        <v>CTCC</v>
      </c>
      <c r="R396" s="138" t="str">
        <f>_DL_Khoa</f>
        <v>KCT</v>
      </c>
      <c r="S396" s="106" t="str">
        <f t="shared" si="7"/>
        <v>KCT-CTCC</v>
      </c>
      <c r="T396" s="142"/>
      <c r="U396" s="142" t="s">
        <v>20</v>
      </c>
      <c r="V396" s="142"/>
      <c r="W396" s="142"/>
      <c r="X396" s="142"/>
      <c r="Y396" s="142"/>
      <c r="Z396" s="142"/>
      <c r="AA396" s="142"/>
      <c r="AB396" s="142"/>
      <c r="AC396" s="142"/>
      <c r="AD396" s="142"/>
      <c r="AE396" s="142"/>
      <c r="AF396" s="142"/>
      <c r="AG396" s="142"/>
      <c r="AH396" s="142"/>
      <c r="AI396" s="142"/>
      <c r="AJ396" s="142"/>
      <c r="AK396" s="142"/>
      <c r="AL396" s="142"/>
      <c r="AM396" s="142"/>
      <c r="AN396" s="142" t="s">
        <v>20</v>
      </c>
      <c r="AO396" s="142"/>
      <c r="AP396" s="142"/>
      <c r="AQ396" s="142"/>
      <c r="AR396" s="142"/>
      <c r="AS396" s="142"/>
      <c r="AT396" s="142"/>
      <c r="AU396" s="142"/>
      <c r="AV396" s="142"/>
      <c r="AW396" s="142"/>
      <c r="AX396" s="142"/>
      <c r="AY396" s="142"/>
      <c r="AZ396" s="142"/>
      <c r="BA396" s="142"/>
      <c r="BB396" s="142"/>
      <c r="BC396" s="142"/>
      <c r="BD396" s="142"/>
      <c r="BE396" s="142"/>
    </row>
    <row r="397" spans="1:57" x14ac:dyDescent="0.25">
      <c r="A397" s="107" t="s">
        <v>633</v>
      </c>
      <c r="B397" s="107" t="s">
        <v>633</v>
      </c>
      <c r="C397" s="107"/>
      <c r="D397" s="107"/>
      <c r="E397" s="107"/>
      <c r="F397" s="108">
        <v>313</v>
      </c>
      <c r="G397" s="109" t="s">
        <v>1700</v>
      </c>
      <c r="H397" s="110">
        <v>2</v>
      </c>
      <c r="I397" s="111"/>
      <c r="J397" s="111"/>
      <c r="K397" s="111">
        <v>90</v>
      </c>
      <c r="L397" s="112">
        <v>0</v>
      </c>
      <c r="M397" s="140" t="s">
        <v>1511</v>
      </c>
      <c r="N397" s="141"/>
      <c r="O397" s="141" t="s">
        <v>1682</v>
      </c>
      <c r="P397" s="113" t="s">
        <v>1596</v>
      </c>
      <c r="Q397" s="138" t="str">
        <f>_DL_BM</f>
        <v>CTCC</v>
      </c>
      <c r="R397" s="138" t="str">
        <f>_DL_Khoa</f>
        <v>KCT</v>
      </c>
      <c r="S397" s="106" t="str">
        <f t="shared" si="7"/>
        <v>KCT-CTCC</v>
      </c>
      <c r="T397" s="142"/>
      <c r="U397" s="142" t="s">
        <v>20</v>
      </c>
      <c r="V397" s="142"/>
      <c r="W397" s="142"/>
      <c r="X397" s="142"/>
      <c r="Y397" s="142"/>
      <c r="Z397" s="142"/>
      <c r="AA397" s="142"/>
      <c r="AB397" s="142"/>
      <c r="AC397" s="142"/>
      <c r="AD397" s="142"/>
      <c r="AE397" s="142"/>
      <c r="AF397" s="142"/>
      <c r="AG397" s="142"/>
      <c r="AH397" s="142"/>
      <c r="AI397" s="142"/>
      <c r="AJ397" s="142"/>
      <c r="AK397" s="142"/>
      <c r="AL397" s="142"/>
      <c r="AM397" s="142"/>
      <c r="AN397" s="142"/>
      <c r="AO397" s="142"/>
      <c r="AP397" s="142"/>
      <c r="AQ397" s="142"/>
      <c r="AR397" s="142"/>
      <c r="AS397" s="142"/>
      <c r="AT397" s="142"/>
      <c r="AU397" s="142"/>
      <c r="AV397" s="142"/>
      <c r="AW397" s="142"/>
      <c r="AX397" s="142"/>
      <c r="AY397" s="142"/>
      <c r="AZ397" s="142"/>
      <c r="BA397" s="142"/>
      <c r="BB397" s="142"/>
      <c r="BC397" s="142"/>
      <c r="BD397" s="142"/>
      <c r="BE397" s="142"/>
    </row>
    <row r="398" spans="1:57" x14ac:dyDescent="0.25">
      <c r="A398" s="107"/>
      <c r="B398" s="107"/>
      <c r="C398" s="107"/>
      <c r="D398" s="107" t="s">
        <v>1701</v>
      </c>
      <c r="E398" s="107"/>
      <c r="F398" s="108">
        <v>314</v>
      </c>
      <c r="G398" s="109" t="s">
        <v>1700</v>
      </c>
      <c r="H398" s="110">
        <v>1</v>
      </c>
      <c r="I398" s="111"/>
      <c r="J398" s="111"/>
      <c r="K398" s="111">
        <v>45</v>
      </c>
      <c r="L398" s="112">
        <v>0</v>
      </c>
      <c r="M398" s="140" t="s">
        <v>1511</v>
      </c>
      <c r="N398" s="141"/>
      <c r="O398" s="141" t="s">
        <v>1682</v>
      </c>
      <c r="P398" s="113" t="s">
        <v>1596</v>
      </c>
      <c r="Q398" s="138" t="str">
        <f>_DL_BM</f>
        <v>CTCC</v>
      </c>
      <c r="R398" s="138" t="str">
        <f>_DL_Khoa</f>
        <v>KCT</v>
      </c>
      <c r="S398" s="106" t="str">
        <f t="shared" si="7"/>
        <v>KCT-CTCC</v>
      </c>
      <c r="T398" s="142"/>
      <c r="U398" s="142"/>
      <c r="V398" s="142"/>
      <c r="W398" s="142"/>
      <c r="X398" s="142"/>
      <c r="Y398" s="142"/>
      <c r="Z398" s="142"/>
      <c r="AA398" s="142"/>
      <c r="AB398" s="142"/>
      <c r="AC398" s="142"/>
      <c r="AD398" s="142"/>
      <c r="AE398" s="142"/>
      <c r="AF398" s="142"/>
      <c r="AG398" s="142"/>
      <c r="AH398" s="142"/>
      <c r="AI398" s="142"/>
      <c r="AJ398" s="142"/>
      <c r="AK398" s="142"/>
      <c r="AL398" s="142"/>
      <c r="AM398" s="142"/>
      <c r="AN398" s="142" t="s">
        <v>20</v>
      </c>
      <c r="AO398" s="142"/>
      <c r="AP398" s="142"/>
      <c r="AQ398" s="142"/>
      <c r="AR398" s="142"/>
      <c r="AS398" s="142"/>
      <c r="AT398" s="142"/>
      <c r="AU398" s="142"/>
      <c r="AV398" s="142"/>
      <c r="AW398" s="142"/>
      <c r="AX398" s="142"/>
      <c r="AY398" s="142"/>
      <c r="AZ398" s="142"/>
      <c r="BA398" s="142"/>
      <c r="BB398" s="142"/>
      <c r="BC398" s="142"/>
      <c r="BD398" s="142"/>
      <c r="BE398" s="142"/>
    </row>
    <row r="399" spans="1:57" x14ac:dyDescent="0.25">
      <c r="A399" s="107" t="s">
        <v>1802</v>
      </c>
      <c r="B399" s="107"/>
      <c r="C399" s="107"/>
      <c r="D399" s="107" t="s">
        <v>1803</v>
      </c>
      <c r="E399" s="107"/>
      <c r="F399" s="108">
        <v>749</v>
      </c>
      <c r="G399" s="109" t="s">
        <v>2239</v>
      </c>
      <c r="H399" s="110">
        <v>1</v>
      </c>
      <c r="I399" s="111"/>
      <c r="J399" s="111"/>
      <c r="K399" s="111">
        <v>45</v>
      </c>
      <c r="L399" s="112">
        <v>0</v>
      </c>
      <c r="M399" s="140" t="s">
        <v>1511</v>
      </c>
      <c r="N399" s="141"/>
      <c r="O399" s="141" t="s">
        <v>1682</v>
      </c>
      <c r="P399" s="113" t="s">
        <v>1596</v>
      </c>
      <c r="Q399" s="138" t="str">
        <f>_DL_BM</f>
        <v>CTCC</v>
      </c>
      <c r="R399" s="138" t="str">
        <f>_DL_Khoa</f>
        <v>KCT</v>
      </c>
      <c r="S399" s="106" t="str">
        <f t="shared" si="7"/>
        <v>KCT-CTCC</v>
      </c>
      <c r="T399" s="142"/>
      <c r="U399" s="142" t="s">
        <v>20</v>
      </c>
      <c r="V399" s="142"/>
      <c r="W399" s="142"/>
      <c r="X399" s="142"/>
      <c r="Y399" s="142"/>
      <c r="Z399" s="142"/>
      <c r="AA399" s="142"/>
      <c r="AB399" s="142"/>
      <c r="AC399" s="142"/>
      <c r="AD399" s="142"/>
      <c r="AE399" s="142"/>
      <c r="AF399" s="142"/>
      <c r="AG399" s="142"/>
      <c r="AH399" s="142"/>
      <c r="AI399" s="142"/>
      <c r="AJ399" s="142"/>
      <c r="AK399" s="142"/>
      <c r="AL399" s="142"/>
      <c r="AM399" s="142"/>
      <c r="AN399" s="142" t="s">
        <v>20</v>
      </c>
      <c r="AO399" s="142"/>
      <c r="AP399" s="142"/>
      <c r="AQ399" s="142"/>
      <c r="AR399" s="142"/>
      <c r="AS399" s="142"/>
      <c r="AT399" s="142"/>
      <c r="AU399" s="142"/>
      <c r="AV399" s="142"/>
      <c r="AW399" s="142"/>
      <c r="AX399" s="142"/>
      <c r="AY399" s="142"/>
      <c r="AZ399" s="142"/>
      <c r="BA399" s="142"/>
      <c r="BB399" s="142"/>
      <c r="BC399" s="142"/>
      <c r="BD399" s="142"/>
      <c r="BE399" s="142"/>
    </row>
    <row r="400" spans="1:57" x14ac:dyDescent="0.25">
      <c r="A400" s="107" t="s">
        <v>1799</v>
      </c>
      <c r="B400" s="107"/>
      <c r="C400" s="107"/>
      <c r="D400" s="107" t="s">
        <v>1800</v>
      </c>
      <c r="E400" s="107"/>
      <c r="F400" s="108">
        <v>748</v>
      </c>
      <c r="G400" s="109" t="s">
        <v>1801</v>
      </c>
      <c r="H400" s="110">
        <v>1</v>
      </c>
      <c r="I400" s="111"/>
      <c r="J400" s="111"/>
      <c r="K400" s="111">
        <v>45</v>
      </c>
      <c r="L400" s="112">
        <v>0</v>
      </c>
      <c r="M400" s="140" t="s">
        <v>1511</v>
      </c>
      <c r="N400" s="141"/>
      <c r="O400" s="141" t="s">
        <v>1682</v>
      </c>
      <c r="P400" s="113" t="s">
        <v>1596</v>
      </c>
      <c r="Q400" s="138" t="str">
        <f>_DL_BM</f>
        <v>CTCC</v>
      </c>
      <c r="R400" s="138" t="str">
        <f>_DL_Khoa</f>
        <v>KCT</v>
      </c>
      <c r="S400" s="106" t="str">
        <f t="shared" si="7"/>
        <v>KCT-CTCC</v>
      </c>
      <c r="T400" s="142"/>
      <c r="U400" s="142" t="s">
        <v>20</v>
      </c>
      <c r="V400" s="142"/>
      <c r="W400" s="142"/>
      <c r="X400" s="142"/>
      <c r="Y400" s="142"/>
      <c r="Z400" s="142"/>
      <c r="AA400" s="142"/>
      <c r="AB400" s="142"/>
      <c r="AC400" s="142"/>
      <c r="AD400" s="142"/>
      <c r="AE400" s="142"/>
      <c r="AF400" s="142"/>
      <c r="AG400" s="142"/>
      <c r="AH400" s="142"/>
      <c r="AI400" s="142"/>
      <c r="AJ400" s="142"/>
      <c r="AK400" s="142"/>
      <c r="AL400" s="142"/>
      <c r="AM400" s="142"/>
      <c r="AN400" s="142" t="s">
        <v>20</v>
      </c>
      <c r="AO400" s="142"/>
      <c r="AP400" s="142"/>
      <c r="AQ400" s="142"/>
      <c r="AR400" s="142"/>
      <c r="AS400" s="142"/>
      <c r="AT400" s="142"/>
      <c r="AU400" s="142"/>
      <c r="AV400" s="142"/>
      <c r="AW400" s="142"/>
      <c r="AX400" s="142"/>
      <c r="AY400" s="142"/>
      <c r="AZ400" s="142"/>
      <c r="BA400" s="142"/>
      <c r="BB400" s="142"/>
      <c r="BC400" s="142"/>
      <c r="BD400" s="142"/>
      <c r="BE400" s="142"/>
    </row>
    <row r="401" spans="1:57" ht="25.5" x14ac:dyDescent="0.25">
      <c r="A401" s="107" t="s">
        <v>649</v>
      </c>
      <c r="B401" s="107" t="s">
        <v>649</v>
      </c>
      <c r="C401" s="107"/>
      <c r="D401" s="107"/>
      <c r="E401" s="107"/>
      <c r="F401" s="108">
        <v>325</v>
      </c>
      <c r="G401" s="109" t="s">
        <v>1697</v>
      </c>
      <c r="H401" s="110">
        <v>2</v>
      </c>
      <c r="I401" s="111"/>
      <c r="J401" s="111"/>
      <c r="K401" s="111">
        <v>90</v>
      </c>
      <c r="L401" s="112">
        <v>0</v>
      </c>
      <c r="M401" s="140" t="s">
        <v>1511</v>
      </c>
      <c r="N401" s="141"/>
      <c r="O401" s="141" t="s">
        <v>1682</v>
      </c>
      <c r="P401" s="113" t="s">
        <v>1596</v>
      </c>
      <c r="Q401" s="138" t="str">
        <f>_DL_BM</f>
        <v>CTCC</v>
      </c>
      <c r="R401" s="138" t="str">
        <f>_DL_Khoa</f>
        <v>KCT</v>
      </c>
      <c r="S401" s="106" t="str">
        <f t="shared" si="7"/>
        <v>KCT-CTCC</v>
      </c>
      <c r="T401" s="142"/>
      <c r="U401" s="142" t="s">
        <v>20</v>
      </c>
      <c r="V401" s="142"/>
      <c r="W401" s="142"/>
      <c r="X401" s="142"/>
      <c r="Y401" s="142"/>
      <c r="Z401" s="142"/>
      <c r="AA401" s="142"/>
      <c r="AB401" s="142"/>
      <c r="AC401" s="142"/>
      <c r="AD401" s="142"/>
      <c r="AE401" s="142"/>
      <c r="AF401" s="142"/>
      <c r="AG401" s="142"/>
      <c r="AH401" s="142"/>
      <c r="AI401" s="142"/>
      <c r="AJ401" s="142"/>
      <c r="AK401" s="142"/>
      <c r="AL401" s="142"/>
      <c r="AM401" s="142"/>
      <c r="AN401" s="142"/>
      <c r="AO401" s="142"/>
      <c r="AP401" s="142"/>
      <c r="AQ401" s="142"/>
      <c r="AR401" s="142"/>
      <c r="AS401" s="142"/>
      <c r="AT401" s="142"/>
      <c r="AU401" s="142"/>
      <c r="AV401" s="142"/>
      <c r="AW401" s="142"/>
      <c r="AX401" s="142"/>
      <c r="AY401" s="142"/>
      <c r="AZ401" s="142"/>
      <c r="BA401" s="142"/>
      <c r="BB401" s="142"/>
      <c r="BC401" s="142"/>
      <c r="BD401" s="142"/>
      <c r="BE401" s="142"/>
    </row>
    <row r="402" spans="1:57" ht="25.5" x14ac:dyDescent="0.25">
      <c r="A402" s="107"/>
      <c r="B402" s="107"/>
      <c r="C402" s="107"/>
      <c r="D402" s="107" t="s">
        <v>1855</v>
      </c>
      <c r="E402" s="107"/>
      <c r="F402" s="108">
        <v>805</v>
      </c>
      <c r="G402" s="109" t="s">
        <v>1697</v>
      </c>
      <c r="H402" s="110">
        <v>1</v>
      </c>
      <c r="I402" s="111"/>
      <c r="J402" s="111"/>
      <c r="K402" s="111">
        <v>45</v>
      </c>
      <c r="L402" s="112">
        <v>0</v>
      </c>
      <c r="M402" s="140" t="s">
        <v>1511</v>
      </c>
      <c r="N402" s="141"/>
      <c r="O402" s="141" t="s">
        <v>1682</v>
      </c>
      <c r="P402" s="113" t="s">
        <v>1596</v>
      </c>
      <c r="Q402" s="138" t="str">
        <f>_DL_BM</f>
        <v>CTCC</v>
      </c>
      <c r="R402" s="138" t="str">
        <f>_DL_Khoa</f>
        <v>KCT</v>
      </c>
      <c r="S402" s="106" t="str">
        <f t="shared" si="7"/>
        <v>KCT-CTCC</v>
      </c>
      <c r="T402" s="142"/>
      <c r="U402" s="142"/>
      <c r="V402" s="142"/>
      <c r="W402" s="142"/>
      <c r="X402" s="142"/>
      <c r="Y402" s="142"/>
      <c r="Z402" s="142"/>
      <c r="AA402" s="142"/>
      <c r="AB402" s="142"/>
      <c r="AC402" s="142"/>
      <c r="AD402" s="142"/>
      <c r="AE402" s="142"/>
      <c r="AF402" s="142"/>
      <c r="AG402" s="142"/>
      <c r="AH402" s="142"/>
      <c r="AI402" s="142"/>
      <c r="AJ402" s="142"/>
      <c r="AK402" s="142"/>
      <c r="AL402" s="142"/>
      <c r="AM402" s="142"/>
      <c r="AN402" s="142" t="s">
        <v>20</v>
      </c>
      <c r="AO402" s="142"/>
      <c r="AP402" s="142"/>
      <c r="AQ402" s="142"/>
      <c r="AR402" s="142"/>
      <c r="AS402" s="142"/>
      <c r="AT402" s="142"/>
      <c r="AU402" s="142"/>
      <c r="AV402" s="142"/>
      <c r="AW402" s="142"/>
      <c r="AX402" s="142"/>
      <c r="AY402" s="142"/>
      <c r="AZ402" s="142"/>
      <c r="BA402" s="142"/>
      <c r="BB402" s="142"/>
      <c r="BC402" s="142"/>
      <c r="BD402" s="142"/>
      <c r="BE402" s="142"/>
    </row>
    <row r="403" spans="1:57" x14ac:dyDescent="0.25">
      <c r="A403" s="107" t="s">
        <v>1450</v>
      </c>
      <c r="B403" s="107" t="s">
        <v>1450</v>
      </c>
      <c r="C403" s="107"/>
      <c r="D403" s="107"/>
      <c r="E403" s="107"/>
      <c r="F403" s="108">
        <v>714</v>
      </c>
      <c r="G403" s="109" t="s">
        <v>1444</v>
      </c>
      <c r="H403" s="110">
        <v>8</v>
      </c>
      <c r="I403" s="111"/>
      <c r="J403" s="111"/>
      <c r="K403" s="111">
        <v>480</v>
      </c>
      <c r="L403" s="112">
        <v>0</v>
      </c>
      <c r="M403" s="140" t="s">
        <v>1511</v>
      </c>
      <c r="N403" s="141"/>
      <c r="O403" s="141" t="s">
        <v>1682</v>
      </c>
      <c r="P403" s="113" t="s">
        <v>1596</v>
      </c>
      <c r="Q403" s="138" t="str">
        <f>_DL_BM</f>
        <v>CTCC</v>
      </c>
      <c r="R403" s="138" t="str">
        <f>_DL_Khoa</f>
        <v>KCT</v>
      </c>
      <c r="S403" s="106" t="str">
        <f t="shared" si="7"/>
        <v>KCT-CTCC</v>
      </c>
      <c r="T403" s="142"/>
      <c r="U403" s="142" t="s">
        <v>20</v>
      </c>
      <c r="V403" s="142"/>
      <c r="W403" s="142"/>
      <c r="X403" s="142"/>
      <c r="Y403" s="142"/>
      <c r="Z403" s="142"/>
      <c r="AA403" s="142"/>
      <c r="AB403" s="142"/>
      <c r="AC403" s="142"/>
      <c r="AD403" s="142"/>
      <c r="AE403" s="142"/>
      <c r="AF403" s="142"/>
      <c r="AG403" s="142"/>
      <c r="AH403" s="142"/>
      <c r="AI403" s="142"/>
      <c r="AJ403" s="142"/>
      <c r="AK403" s="142"/>
      <c r="AL403" s="142"/>
      <c r="AM403" s="142"/>
      <c r="AN403" s="142"/>
      <c r="AO403" s="142"/>
      <c r="AP403" s="142"/>
      <c r="AQ403" s="142"/>
      <c r="AR403" s="142"/>
      <c r="AS403" s="142"/>
      <c r="AT403" s="142"/>
      <c r="AU403" s="142"/>
      <c r="AV403" s="142"/>
      <c r="AW403" s="142"/>
      <c r="AX403" s="142"/>
      <c r="AY403" s="142"/>
      <c r="AZ403" s="142"/>
      <c r="BA403" s="142"/>
      <c r="BB403" s="142"/>
      <c r="BC403" s="142"/>
      <c r="BD403" s="142"/>
      <c r="BE403" s="142"/>
    </row>
    <row r="404" spans="1:57" x14ac:dyDescent="0.25">
      <c r="A404" s="107"/>
      <c r="B404" s="107"/>
      <c r="C404" s="107"/>
      <c r="D404" s="107" t="s">
        <v>1453</v>
      </c>
      <c r="E404" s="107"/>
      <c r="F404" s="108">
        <v>717</v>
      </c>
      <c r="G404" s="109" t="s">
        <v>1444</v>
      </c>
      <c r="H404" s="110">
        <v>4</v>
      </c>
      <c r="I404" s="111"/>
      <c r="J404" s="111"/>
      <c r="K404" s="111">
        <v>240</v>
      </c>
      <c r="L404" s="112">
        <v>0</v>
      </c>
      <c r="M404" s="140" t="s">
        <v>1511</v>
      </c>
      <c r="N404" s="141"/>
      <c r="O404" s="141" t="s">
        <v>1682</v>
      </c>
      <c r="P404" s="113" t="s">
        <v>1596</v>
      </c>
      <c r="Q404" s="138" t="str">
        <f>_DL_BM</f>
        <v>CTCC</v>
      </c>
      <c r="R404" s="138" t="str">
        <f>_DL_Khoa</f>
        <v>KCT</v>
      </c>
      <c r="S404" s="106" t="str">
        <f t="shared" si="7"/>
        <v>KCT-CTCC</v>
      </c>
      <c r="T404" s="142"/>
      <c r="U404" s="142"/>
      <c r="V404" s="142"/>
      <c r="W404" s="142"/>
      <c r="X404" s="142"/>
      <c r="Y404" s="142"/>
      <c r="Z404" s="142"/>
      <c r="AA404" s="142"/>
      <c r="AB404" s="142"/>
      <c r="AC404" s="142"/>
      <c r="AD404" s="142"/>
      <c r="AE404" s="142"/>
      <c r="AF404" s="142"/>
      <c r="AG404" s="142"/>
      <c r="AH404" s="142"/>
      <c r="AI404" s="142"/>
      <c r="AJ404" s="142"/>
      <c r="AK404" s="142"/>
      <c r="AL404" s="142"/>
      <c r="AM404" s="142"/>
      <c r="AN404" s="142" t="s">
        <v>20</v>
      </c>
      <c r="AO404" s="142"/>
      <c r="AP404" s="142"/>
      <c r="AQ404" s="142"/>
      <c r="AR404" s="142"/>
      <c r="AS404" s="142"/>
      <c r="AT404" s="142"/>
      <c r="AU404" s="142"/>
      <c r="AV404" s="142"/>
      <c r="AW404" s="142"/>
      <c r="AX404" s="142"/>
      <c r="AY404" s="142"/>
      <c r="AZ404" s="142"/>
      <c r="BA404" s="142"/>
      <c r="BB404" s="142"/>
      <c r="BC404" s="142"/>
      <c r="BD404" s="142"/>
      <c r="BE404" s="142"/>
    </row>
    <row r="405" spans="1:57" x14ac:dyDescent="0.25">
      <c r="A405" s="107" t="s">
        <v>639</v>
      </c>
      <c r="B405" s="107" t="s">
        <v>639</v>
      </c>
      <c r="C405" s="107"/>
      <c r="D405" s="107"/>
      <c r="E405" s="107"/>
      <c r="F405" s="108">
        <v>317</v>
      </c>
      <c r="G405" s="109" t="s">
        <v>1702</v>
      </c>
      <c r="H405" s="110">
        <v>2</v>
      </c>
      <c r="I405" s="111"/>
      <c r="J405" s="111"/>
      <c r="K405" s="111">
        <v>90</v>
      </c>
      <c r="L405" s="112">
        <v>0</v>
      </c>
      <c r="M405" s="140" t="s">
        <v>1511</v>
      </c>
      <c r="N405" s="141"/>
      <c r="O405" s="141" t="s">
        <v>1682</v>
      </c>
      <c r="P405" s="113" t="s">
        <v>1596</v>
      </c>
      <c r="Q405" s="138" t="str">
        <f>_DL_BM</f>
        <v>CTCC</v>
      </c>
      <c r="R405" s="138" t="str">
        <f>_DL_Khoa</f>
        <v>KCT</v>
      </c>
      <c r="S405" s="106" t="str">
        <f t="shared" si="7"/>
        <v>KCT-CTCC</v>
      </c>
      <c r="T405" s="142"/>
      <c r="U405" s="142" t="s">
        <v>20</v>
      </c>
      <c r="V405" s="142"/>
      <c r="W405" s="142"/>
      <c r="X405" s="142"/>
      <c r="Y405" s="142"/>
      <c r="Z405" s="142"/>
      <c r="AA405" s="142"/>
      <c r="AB405" s="142"/>
      <c r="AC405" s="142"/>
      <c r="AD405" s="142"/>
      <c r="AE405" s="142"/>
      <c r="AF405" s="142"/>
      <c r="AG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row>
    <row r="406" spans="1:57" x14ac:dyDescent="0.25">
      <c r="A406" s="107" t="s">
        <v>1142</v>
      </c>
      <c r="B406" s="107" t="s">
        <v>1142</v>
      </c>
      <c r="C406" s="107"/>
      <c r="D406" s="107"/>
      <c r="E406" s="107"/>
      <c r="F406" s="108">
        <v>576</v>
      </c>
      <c r="G406" s="109" t="s">
        <v>1143</v>
      </c>
      <c r="H406" s="110">
        <v>2</v>
      </c>
      <c r="I406" s="111">
        <v>30</v>
      </c>
      <c r="J406" s="111"/>
      <c r="K406" s="111"/>
      <c r="L406" s="112">
        <v>0</v>
      </c>
      <c r="M406" s="143"/>
      <c r="N406" s="141"/>
      <c r="O406" s="141" t="s">
        <v>1682</v>
      </c>
      <c r="P406" s="113" t="s">
        <v>1596</v>
      </c>
      <c r="Q406" s="138" t="str">
        <f>_DL_BM</f>
        <v>CTCC</v>
      </c>
      <c r="R406" s="138" t="str">
        <f>_DL_Khoa</f>
        <v>KCT</v>
      </c>
      <c r="S406" s="106" t="str">
        <f t="shared" si="7"/>
        <v>KCT-CTCC</v>
      </c>
      <c r="T406" s="142"/>
      <c r="U406" s="142" t="s">
        <v>21</v>
      </c>
      <c r="V406" s="142"/>
      <c r="W406" s="142"/>
      <c r="X406" s="142"/>
      <c r="Y406" s="142"/>
      <c r="Z406" s="142"/>
      <c r="AA406" s="142"/>
      <c r="AB406" s="142"/>
      <c r="AC406" s="142"/>
      <c r="AD406" s="142"/>
      <c r="AE406" s="142"/>
      <c r="AF406" s="142"/>
      <c r="AG406" s="142"/>
      <c r="AH406" s="142"/>
      <c r="AI406" s="142"/>
      <c r="AJ406" s="142"/>
      <c r="AK406" s="142"/>
      <c r="AL406" s="142"/>
      <c r="AM406" s="142"/>
      <c r="AN406" s="142"/>
      <c r="AO406" s="142"/>
      <c r="AP406" s="142"/>
      <c r="AQ406" s="142"/>
      <c r="AR406" s="142"/>
      <c r="AS406" s="142"/>
      <c r="AT406" s="142"/>
      <c r="AU406" s="142"/>
      <c r="AV406" s="142"/>
      <c r="AW406" s="142"/>
      <c r="AX406" s="142"/>
      <c r="AY406" s="142"/>
      <c r="AZ406" s="142"/>
      <c r="BA406" s="142"/>
      <c r="BB406" s="142"/>
      <c r="BC406" s="142"/>
      <c r="BD406" s="142"/>
      <c r="BE406" s="142"/>
    </row>
    <row r="407" spans="1:57" x14ac:dyDescent="0.25">
      <c r="A407" s="107" t="s">
        <v>624</v>
      </c>
      <c r="B407" s="107"/>
      <c r="C407" s="107"/>
      <c r="D407" s="107" t="s">
        <v>625</v>
      </c>
      <c r="E407" s="107"/>
      <c r="F407" s="108">
        <v>308</v>
      </c>
      <c r="G407" s="109" t="s">
        <v>626</v>
      </c>
      <c r="H407" s="110">
        <v>2</v>
      </c>
      <c r="I407" s="111">
        <v>30</v>
      </c>
      <c r="J407" s="111"/>
      <c r="K407" s="111"/>
      <c r="L407" s="112">
        <v>0</v>
      </c>
      <c r="M407" s="143" t="s">
        <v>1484</v>
      </c>
      <c r="N407" s="141">
        <v>60</v>
      </c>
      <c r="O407" s="141" t="s">
        <v>1682</v>
      </c>
      <c r="P407" s="113" t="s">
        <v>1596</v>
      </c>
      <c r="Q407" s="138" t="str">
        <f>_DL_BM</f>
        <v>CTCC</v>
      </c>
      <c r="R407" s="138" t="str">
        <f>_DL_Khoa</f>
        <v>KCT</v>
      </c>
      <c r="S407" s="106" t="str">
        <f t="shared" si="7"/>
        <v>KCT-CTCC</v>
      </c>
      <c r="T407" s="142"/>
      <c r="U407" s="142" t="s">
        <v>20</v>
      </c>
      <c r="V407" s="142"/>
      <c r="W407" s="142"/>
      <c r="X407" s="142"/>
      <c r="Y407" s="142"/>
      <c r="Z407" s="142"/>
      <c r="AA407" s="142"/>
      <c r="AB407" s="142"/>
      <c r="AC407" s="142"/>
      <c r="AD407" s="142"/>
      <c r="AE407" s="142"/>
      <c r="AF407" s="142"/>
      <c r="AG407" s="142"/>
      <c r="AH407" s="142"/>
      <c r="AI407" s="142"/>
      <c r="AJ407" s="142"/>
      <c r="AK407" s="142"/>
      <c r="AL407" s="142"/>
      <c r="AM407" s="142"/>
      <c r="AN407" s="142" t="s">
        <v>20</v>
      </c>
      <c r="AO407" s="142"/>
      <c r="AP407" s="142"/>
      <c r="AQ407" s="142"/>
      <c r="AR407" s="142"/>
      <c r="AS407" s="142"/>
      <c r="AT407" s="142"/>
      <c r="AU407" s="142"/>
      <c r="AV407" s="142"/>
      <c r="AW407" s="142"/>
      <c r="AX407" s="142"/>
      <c r="AY407" s="142"/>
      <c r="AZ407" s="142"/>
      <c r="BA407" s="142"/>
      <c r="BB407" s="142"/>
      <c r="BC407" s="142"/>
      <c r="BD407" s="142"/>
      <c r="BE407" s="142"/>
    </row>
    <row r="408" spans="1:57" x14ac:dyDescent="0.25">
      <c r="A408" s="107"/>
      <c r="B408" s="107" t="s">
        <v>646</v>
      </c>
      <c r="C408" s="107"/>
      <c r="D408" s="107"/>
      <c r="E408" s="107"/>
      <c r="F408" s="108">
        <v>322</v>
      </c>
      <c r="G408" s="109" t="s">
        <v>615</v>
      </c>
      <c r="H408" s="110">
        <v>2</v>
      </c>
      <c r="I408" s="111">
        <v>30</v>
      </c>
      <c r="J408" s="111"/>
      <c r="K408" s="111"/>
      <c r="L408" s="112">
        <v>0</v>
      </c>
      <c r="M408" s="143"/>
      <c r="N408" s="141"/>
      <c r="O408" s="141" t="s">
        <v>1682</v>
      </c>
      <c r="P408" s="113" t="s">
        <v>1596</v>
      </c>
      <c r="Q408" s="138" t="str">
        <f>_DL_BM</f>
        <v>CTCC</v>
      </c>
      <c r="R408" s="138" t="str">
        <f>_DL_Khoa</f>
        <v>KCT</v>
      </c>
      <c r="S408" s="106" t="str">
        <f t="shared" si="7"/>
        <v>KCT-CTCC</v>
      </c>
      <c r="T408" s="142"/>
      <c r="U408" s="142"/>
      <c r="V408" s="142"/>
      <c r="W408" s="142"/>
      <c r="X408" s="142"/>
      <c r="Y408" s="142"/>
      <c r="Z408" s="142"/>
      <c r="AA408" s="142"/>
      <c r="AB408" s="142"/>
      <c r="AC408" s="142"/>
      <c r="AD408" s="142"/>
      <c r="AE408" s="142"/>
      <c r="AF408" s="142"/>
      <c r="AG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row>
    <row r="409" spans="1:57" x14ac:dyDescent="0.25">
      <c r="A409" s="107" t="s">
        <v>642</v>
      </c>
      <c r="B409" s="107"/>
      <c r="C409" s="107"/>
      <c r="D409" s="107" t="s">
        <v>643</v>
      </c>
      <c r="E409" s="107"/>
      <c r="F409" s="108">
        <v>319</v>
      </c>
      <c r="G409" s="109" t="s">
        <v>608</v>
      </c>
      <c r="H409" s="110">
        <v>2</v>
      </c>
      <c r="I409" s="111">
        <v>30</v>
      </c>
      <c r="J409" s="111"/>
      <c r="K409" s="111"/>
      <c r="L409" s="112">
        <v>0</v>
      </c>
      <c r="M409" s="143"/>
      <c r="N409" s="141"/>
      <c r="O409" s="141" t="s">
        <v>1682</v>
      </c>
      <c r="P409" s="113" t="s">
        <v>1596</v>
      </c>
      <c r="Q409" s="138" t="str">
        <f>_DL_BM</f>
        <v>CTCC</v>
      </c>
      <c r="R409" s="138" t="str">
        <f>_DL_Khoa</f>
        <v>KCT</v>
      </c>
      <c r="S409" s="106" t="str">
        <f t="shared" si="7"/>
        <v>KCT-CTCC</v>
      </c>
      <c r="T409" s="142"/>
      <c r="U409" s="142" t="s">
        <v>20</v>
      </c>
      <c r="V409" s="142"/>
      <c r="W409" s="142"/>
      <c r="X409" s="142"/>
      <c r="Y409" s="142"/>
      <c r="Z409" s="142"/>
      <c r="AA409" s="142"/>
      <c r="AB409" s="142"/>
      <c r="AC409" s="142"/>
      <c r="AD409" s="142"/>
      <c r="AE409" s="142"/>
      <c r="AF409" s="142"/>
      <c r="AG409" s="142"/>
      <c r="AH409" s="142"/>
      <c r="AI409" s="142"/>
      <c r="AJ409" s="142"/>
      <c r="AK409" s="142"/>
      <c r="AL409" s="142"/>
      <c r="AM409" s="142"/>
      <c r="AN409" s="142" t="s">
        <v>20</v>
      </c>
      <c r="AO409" s="142"/>
      <c r="AP409" s="142"/>
      <c r="AQ409" s="142"/>
      <c r="AR409" s="142"/>
      <c r="AS409" s="142"/>
      <c r="AT409" s="142"/>
      <c r="AU409" s="142"/>
      <c r="AV409" s="142"/>
      <c r="AW409" s="142"/>
      <c r="AX409" s="142"/>
      <c r="AY409" s="142"/>
      <c r="AZ409" s="142"/>
      <c r="BA409" s="142"/>
      <c r="BB409" s="142"/>
      <c r="BC409" s="142"/>
      <c r="BD409" s="142"/>
      <c r="BE409" s="142"/>
    </row>
    <row r="410" spans="1:57" x14ac:dyDescent="0.25">
      <c r="A410" s="107" t="s">
        <v>644</v>
      </c>
      <c r="B410" s="107"/>
      <c r="C410" s="107"/>
      <c r="D410" s="107"/>
      <c r="E410" s="107"/>
      <c r="F410" s="108">
        <v>320</v>
      </c>
      <c r="G410" s="109" t="s">
        <v>611</v>
      </c>
      <c r="H410" s="110">
        <v>3</v>
      </c>
      <c r="I410" s="111">
        <v>45</v>
      </c>
      <c r="J410" s="111"/>
      <c r="K410" s="111"/>
      <c r="L410" s="112">
        <v>0</v>
      </c>
      <c r="M410" s="143"/>
      <c r="N410" s="141"/>
      <c r="O410" s="141" t="s">
        <v>1682</v>
      </c>
      <c r="P410" s="113" t="s">
        <v>1596</v>
      </c>
      <c r="Q410" s="138" t="str">
        <f>_DL_BM</f>
        <v>CTCC</v>
      </c>
      <c r="R410" s="138" t="str">
        <f>_DL_Khoa</f>
        <v>KCT</v>
      </c>
      <c r="S410" s="106" t="str">
        <f t="shared" si="7"/>
        <v>KCT-CTCC</v>
      </c>
      <c r="T410" s="142"/>
      <c r="U410" s="142" t="s">
        <v>20</v>
      </c>
      <c r="V410" s="142"/>
      <c r="W410" s="142"/>
      <c r="X410" s="142"/>
      <c r="Y410" s="142"/>
      <c r="Z410" s="142"/>
      <c r="AA410" s="142"/>
      <c r="AB410" s="142"/>
      <c r="AC410" s="142"/>
      <c r="AD410" s="142"/>
      <c r="AE410" s="142"/>
      <c r="AF410" s="142"/>
      <c r="AG410" s="142"/>
      <c r="AH410" s="142"/>
      <c r="AI410" s="142"/>
      <c r="AJ410" s="142"/>
      <c r="AK410" s="142"/>
      <c r="AL410" s="142"/>
      <c r="AM410" s="142"/>
      <c r="AN410" s="142"/>
      <c r="AO410" s="142"/>
      <c r="AP410" s="142"/>
      <c r="AQ410" s="142"/>
      <c r="AR410" s="142"/>
      <c r="AS410" s="142"/>
      <c r="AT410" s="142"/>
      <c r="AU410" s="142"/>
      <c r="AV410" s="142"/>
      <c r="AW410" s="142"/>
      <c r="AX410" s="142"/>
      <c r="AY410" s="142"/>
      <c r="AZ410" s="142"/>
      <c r="BA410" s="142"/>
      <c r="BB410" s="142"/>
      <c r="BC410" s="142"/>
      <c r="BD410" s="142"/>
      <c r="BE410" s="142"/>
    </row>
    <row r="411" spans="1:57" x14ac:dyDescent="0.25">
      <c r="A411" s="107"/>
      <c r="B411" s="107"/>
      <c r="C411" s="107"/>
      <c r="D411" s="107" t="s">
        <v>645</v>
      </c>
      <c r="E411" s="107"/>
      <c r="F411" s="108">
        <v>321</v>
      </c>
      <c r="G411" s="109" t="s">
        <v>611</v>
      </c>
      <c r="H411" s="110">
        <v>2</v>
      </c>
      <c r="I411" s="111">
        <v>30</v>
      </c>
      <c r="J411" s="111"/>
      <c r="K411" s="111"/>
      <c r="L411" s="112">
        <v>0</v>
      </c>
      <c r="M411" s="143"/>
      <c r="N411" s="141"/>
      <c r="O411" s="141" t="s">
        <v>1682</v>
      </c>
      <c r="P411" s="113" t="s">
        <v>1596</v>
      </c>
      <c r="Q411" s="138" t="str">
        <f>_DL_BM</f>
        <v>CTCC</v>
      </c>
      <c r="R411" s="138" t="str">
        <f>_DL_Khoa</f>
        <v>KCT</v>
      </c>
      <c r="S411" s="106" t="str">
        <f t="shared" si="7"/>
        <v>KCT-CTCC</v>
      </c>
      <c r="T411" s="142"/>
      <c r="U411" s="142"/>
      <c r="V411" s="142"/>
      <c r="W411" s="142"/>
      <c r="X411" s="142"/>
      <c r="Y411" s="142"/>
      <c r="Z411" s="142"/>
      <c r="AA411" s="142"/>
      <c r="AB411" s="142"/>
      <c r="AC411" s="142"/>
      <c r="AD411" s="142"/>
      <c r="AE411" s="142"/>
      <c r="AF411" s="142"/>
      <c r="AG411" s="142"/>
      <c r="AH411" s="142"/>
      <c r="AI411" s="142"/>
      <c r="AJ411" s="142"/>
      <c r="AK411" s="142"/>
      <c r="AL411" s="142"/>
      <c r="AM411" s="142"/>
      <c r="AN411" s="142" t="s">
        <v>20</v>
      </c>
      <c r="AO411" s="142"/>
      <c r="AP411" s="142"/>
      <c r="AQ411" s="142"/>
      <c r="AR411" s="142"/>
      <c r="AS411" s="142"/>
      <c r="AT411" s="142"/>
      <c r="AU411" s="142"/>
      <c r="AV411" s="142"/>
      <c r="AW411" s="142"/>
      <c r="AX411" s="142"/>
      <c r="AY411" s="142"/>
      <c r="AZ411" s="142"/>
      <c r="BA411" s="142"/>
      <c r="BB411" s="142"/>
      <c r="BC411" s="142"/>
      <c r="BD411" s="142"/>
      <c r="BE411" s="142"/>
    </row>
    <row r="412" spans="1:57" x14ac:dyDescent="0.25">
      <c r="A412" s="107" t="s">
        <v>651</v>
      </c>
      <c r="B412" s="107"/>
      <c r="C412" s="107"/>
      <c r="D412" s="107" t="s">
        <v>652</v>
      </c>
      <c r="E412" s="107"/>
      <c r="F412" s="108">
        <v>327</v>
      </c>
      <c r="G412" s="109" t="s">
        <v>653</v>
      </c>
      <c r="H412" s="110">
        <v>2</v>
      </c>
      <c r="I412" s="122">
        <v>30</v>
      </c>
      <c r="J412" s="111"/>
      <c r="K412" s="111"/>
      <c r="L412" s="112">
        <v>0</v>
      </c>
      <c r="M412" s="143"/>
      <c r="N412" s="141"/>
      <c r="O412" s="141" t="s">
        <v>1682</v>
      </c>
      <c r="P412" s="113" t="s">
        <v>1596</v>
      </c>
      <c r="Q412" s="138" t="str">
        <f>_DL_BM</f>
        <v>CTCC</v>
      </c>
      <c r="R412" s="138" t="str">
        <f>_DL_Khoa</f>
        <v>KCT</v>
      </c>
      <c r="S412" s="106" t="str">
        <f t="shared" si="7"/>
        <v>KCT-CTCC</v>
      </c>
      <c r="T412" s="142"/>
      <c r="U412" s="142" t="s">
        <v>20</v>
      </c>
      <c r="V412" s="142"/>
      <c r="W412" s="142"/>
      <c r="X412" s="142"/>
      <c r="Y412" s="142"/>
      <c r="Z412" s="142"/>
      <c r="AA412" s="142"/>
      <c r="AB412" s="142"/>
      <c r="AC412" s="142"/>
      <c r="AD412" s="142"/>
      <c r="AE412" s="142"/>
      <c r="AF412" s="142"/>
      <c r="AG412" s="142"/>
      <c r="AH412" s="142"/>
      <c r="AI412" s="142"/>
      <c r="AJ412" s="142"/>
      <c r="AK412" s="142"/>
      <c r="AL412" s="142"/>
      <c r="AM412" s="142"/>
      <c r="AN412" s="142" t="s">
        <v>20</v>
      </c>
      <c r="AO412" s="142"/>
      <c r="AP412" s="142"/>
      <c r="AQ412" s="142"/>
      <c r="AR412" s="142"/>
      <c r="AS412" s="142"/>
      <c r="AT412" s="142"/>
      <c r="AU412" s="142"/>
      <c r="AV412" s="142"/>
      <c r="AW412" s="142"/>
      <c r="AX412" s="142"/>
      <c r="AY412" s="142"/>
      <c r="AZ412" s="142"/>
      <c r="BA412" s="142"/>
      <c r="BB412" s="142"/>
      <c r="BC412" s="142"/>
      <c r="BD412" s="142"/>
      <c r="BE412" s="142"/>
    </row>
    <row r="413" spans="1:57" x14ac:dyDescent="0.25">
      <c r="A413" s="107" t="s">
        <v>627</v>
      </c>
      <c r="B413" s="107"/>
      <c r="C413" s="107"/>
      <c r="D413" s="107" t="s">
        <v>628</v>
      </c>
      <c r="E413" s="107"/>
      <c r="F413" s="108">
        <v>309</v>
      </c>
      <c r="G413" s="109" t="s">
        <v>629</v>
      </c>
      <c r="H413" s="110">
        <v>2</v>
      </c>
      <c r="I413" s="111">
        <v>30</v>
      </c>
      <c r="J413" s="111"/>
      <c r="K413" s="111"/>
      <c r="L413" s="112">
        <v>0</v>
      </c>
      <c r="M413" s="143"/>
      <c r="N413" s="141"/>
      <c r="O413" s="141" t="s">
        <v>1682</v>
      </c>
      <c r="P413" s="113" t="s">
        <v>1596</v>
      </c>
      <c r="Q413" s="138" t="str">
        <f>_DL_BM</f>
        <v>CTCC</v>
      </c>
      <c r="R413" s="138" t="str">
        <f>_DL_Khoa</f>
        <v>KCT</v>
      </c>
      <c r="S413" s="106" t="str">
        <f t="shared" si="7"/>
        <v>KCT-CTCC</v>
      </c>
      <c r="T413" s="142"/>
      <c r="U413" s="142" t="s">
        <v>20</v>
      </c>
      <c r="V413" s="142"/>
      <c r="W413" s="142"/>
      <c r="X413" s="142"/>
      <c r="Y413" s="142"/>
      <c r="Z413" s="142"/>
      <c r="AA413" s="142"/>
      <c r="AB413" s="142"/>
      <c r="AC413" s="142"/>
      <c r="AD413" s="142"/>
      <c r="AE413" s="142"/>
      <c r="AF413" s="142"/>
      <c r="AG413" s="142"/>
      <c r="AH413" s="142"/>
      <c r="AI413" s="142"/>
      <c r="AJ413" s="142"/>
      <c r="AK413" s="142"/>
      <c r="AL413" s="142"/>
      <c r="AM413" s="142"/>
      <c r="AN413" s="142" t="s">
        <v>20</v>
      </c>
      <c r="AO413" s="142"/>
      <c r="AP413" s="142"/>
      <c r="AQ413" s="142"/>
      <c r="AR413" s="142"/>
      <c r="AS413" s="142"/>
      <c r="AT413" s="142"/>
      <c r="AU413" s="142"/>
      <c r="AV413" s="142"/>
      <c r="AW413" s="142"/>
      <c r="AX413" s="142"/>
      <c r="AY413" s="142"/>
      <c r="AZ413" s="142"/>
      <c r="BA413" s="142"/>
      <c r="BB413" s="142"/>
      <c r="BC413" s="142"/>
      <c r="BD413" s="142"/>
      <c r="BE413" s="142"/>
    </row>
    <row r="414" spans="1:57" x14ac:dyDescent="0.25">
      <c r="A414" s="107" t="s">
        <v>1120</v>
      </c>
      <c r="B414" s="107" t="s">
        <v>1745</v>
      </c>
      <c r="C414" s="107"/>
      <c r="D414" s="107" t="s">
        <v>1121</v>
      </c>
      <c r="E414" s="107"/>
      <c r="F414" s="108">
        <v>566</v>
      </c>
      <c r="G414" s="109" t="s">
        <v>467</v>
      </c>
      <c r="H414" s="110">
        <v>2</v>
      </c>
      <c r="I414" s="111">
        <v>15</v>
      </c>
      <c r="J414" s="111">
        <v>30</v>
      </c>
      <c r="K414" s="111"/>
      <c r="L414" s="112">
        <v>0</v>
      </c>
      <c r="M414" s="140" t="s">
        <v>2</v>
      </c>
      <c r="N414" s="141"/>
      <c r="O414" s="141" t="s">
        <v>2204</v>
      </c>
      <c r="P414" s="113" t="s">
        <v>1596</v>
      </c>
      <c r="Q414" s="138" t="str">
        <f>_DL_BM</f>
        <v>CTUD</v>
      </c>
      <c r="R414" s="138" t="str">
        <f>_DL_Khoa</f>
        <v>KCT</v>
      </c>
      <c r="S414" s="106" t="str">
        <f t="shared" si="7"/>
        <v>KCT-CTUD</v>
      </c>
      <c r="T414" s="142"/>
      <c r="U414" s="142" t="s">
        <v>20</v>
      </c>
      <c r="V414" s="142"/>
      <c r="W414" s="142"/>
      <c r="X414" s="142"/>
      <c r="Y414" s="142"/>
      <c r="Z414" s="142"/>
      <c r="AA414" s="142"/>
      <c r="AB414" s="142"/>
      <c r="AC414" s="142"/>
      <c r="AD414" s="142"/>
      <c r="AE414" s="142"/>
      <c r="AF414" s="142"/>
      <c r="AG414" s="142"/>
      <c r="AH414" s="142"/>
      <c r="AI414" s="142"/>
      <c r="AJ414" s="142"/>
      <c r="AK414" s="142"/>
      <c r="AL414" s="142"/>
      <c r="AM414" s="142"/>
      <c r="AN414" s="142"/>
      <c r="AO414" s="142"/>
      <c r="AP414" s="142"/>
      <c r="AQ414" s="142"/>
      <c r="AR414" s="142"/>
      <c r="AS414" s="142"/>
      <c r="AT414" s="142"/>
      <c r="AU414" s="142"/>
      <c r="AV414" s="142"/>
      <c r="AW414" s="142"/>
      <c r="AX414" s="142"/>
      <c r="AY414" s="142"/>
      <c r="AZ414" s="142"/>
      <c r="BA414" s="142"/>
      <c r="BB414" s="142"/>
      <c r="BC414" s="142"/>
      <c r="BD414" s="142"/>
      <c r="BE414" s="142"/>
    </row>
    <row r="415" spans="1:57" x14ac:dyDescent="0.25">
      <c r="A415" s="107" t="s">
        <v>647</v>
      </c>
      <c r="B415" s="107"/>
      <c r="C415" s="107"/>
      <c r="D415" s="107"/>
      <c r="E415" s="107"/>
      <c r="F415" s="108">
        <v>323</v>
      </c>
      <c r="G415" s="109" t="s">
        <v>613</v>
      </c>
      <c r="H415" s="110">
        <v>3</v>
      </c>
      <c r="I415" s="111">
        <v>45</v>
      </c>
      <c r="J415" s="111"/>
      <c r="K415" s="111"/>
      <c r="L415" s="112">
        <v>0</v>
      </c>
      <c r="M415" s="143"/>
      <c r="N415" s="141"/>
      <c r="O415" s="141" t="s">
        <v>1682</v>
      </c>
      <c r="P415" s="113" t="s">
        <v>1596</v>
      </c>
      <c r="Q415" s="138" t="str">
        <f>_DL_BM</f>
        <v>CTCC</v>
      </c>
      <c r="R415" s="138" t="str">
        <f>_DL_Khoa</f>
        <v>KCT</v>
      </c>
      <c r="S415" s="106" t="str">
        <f t="shared" si="7"/>
        <v>KCT-CTCC</v>
      </c>
      <c r="T415" s="142"/>
      <c r="U415" s="142" t="s">
        <v>20</v>
      </c>
      <c r="V415" s="142"/>
      <c r="W415" s="142"/>
      <c r="X415" s="142"/>
      <c r="Y415" s="142"/>
      <c r="Z415" s="142"/>
      <c r="AA415" s="142"/>
      <c r="AB415" s="142"/>
      <c r="AC415" s="142"/>
      <c r="AD415" s="142"/>
      <c r="AE415" s="142"/>
      <c r="AF415" s="142"/>
      <c r="AG415" s="142"/>
      <c r="AH415" s="142"/>
      <c r="AI415" s="142"/>
      <c r="AJ415" s="142"/>
      <c r="AK415" s="142"/>
      <c r="AL415" s="142"/>
      <c r="AM415" s="142"/>
      <c r="AN415" s="142"/>
      <c r="AO415" s="142"/>
      <c r="AP415" s="142"/>
      <c r="AQ415" s="142"/>
      <c r="AR415" s="142"/>
      <c r="AS415" s="142"/>
      <c r="AT415" s="142"/>
      <c r="AU415" s="142"/>
      <c r="AV415" s="142"/>
      <c r="AW415" s="142"/>
      <c r="AX415" s="142"/>
      <c r="AY415" s="142"/>
      <c r="AZ415" s="142"/>
      <c r="BA415" s="142"/>
      <c r="BB415" s="142"/>
      <c r="BC415" s="142"/>
      <c r="BD415" s="142"/>
      <c r="BE415" s="142"/>
    </row>
    <row r="416" spans="1:57" x14ac:dyDescent="0.25">
      <c r="A416" s="107"/>
      <c r="B416" s="107" t="s">
        <v>648</v>
      </c>
      <c r="C416" s="107"/>
      <c r="D416" s="107"/>
      <c r="E416" s="107"/>
      <c r="F416" s="108">
        <v>324</v>
      </c>
      <c r="G416" s="109" t="s">
        <v>613</v>
      </c>
      <c r="H416" s="110">
        <v>2</v>
      </c>
      <c r="I416" s="111">
        <v>30</v>
      </c>
      <c r="J416" s="111"/>
      <c r="K416" s="111"/>
      <c r="L416" s="112">
        <v>0</v>
      </c>
      <c r="M416" s="143"/>
      <c r="N416" s="141"/>
      <c r="O416" s="141" t="s">
        <v>1682</v>
      </c>
      <c r="P416" s="113" t="s">
        <v>1596</v>
      </c>
      <c r="Q416" s="138" t="str">
        <f>_DL_BM</f>
        <v>CTCC</v>
      </c>
      <c r="R416" s="138" t="str">
        <f>_DL_Khoa</f>
        <v>KCT</v>
      </c>
      <c r="S416" s="106" t="str">
        <f t="shared" si="7"/>
        <v>KCT-CTCC</v>
      </c>
      <c r="T416" s="142"/>
      <c r="U416" s="142"/>
      <c r="V416" s="142"/>
      <c r="W416" s="142"/>
      <c r="X416" s="142"/>
      <c r="Y416" s="142"/>
      <c r="Z416" s="142"/>
      <c r="AA416" s="142"/>
      <c r="AB416" s="142"/>
      <c r="AC416" s="142"/>
      <c r="AD416" s="142"/>
      <c r="AE416" s="142"/>
      <c r="AF416" s="142"/>
      <c r="AG416" s="142"/>
      <c r="AH416" s="142"/>
      <c r="AI416" s="142"/>
      <c r="AJ416" s="142"/>
      <c r="AK416" s="142"/>
      <c r="AL416" s="142"/>
      <c r="AM416" s="142"/>
      <c r="AN416" s="142"/>
      <c r="AO416" s="142"/>
      <c r="AP416" s="142"/>
      <c r="AQ416" s="142"/>
      <c r="AR416" s="142"/>
      <c r="AS416" s="142"/>
      <c r="AT416" s="142"/>
      <c r="AU416" s="142"/>
      <c r="AV416" s="142"/>
      <c r="AW416" s="142"/>
      <c r="AX416" s="142"/>
      <c r="AY416" s="142"/>
      <c r="AZ416" s="142"/>
      <c r="BA416" s="142"/>
      <c r="BB416" s="142"/>
      <c r="BC416" s="142"/>
      <c r="BD416" s="142"/>
      <c r="BE416" s="142"/>
    </row>
    <row r="417" spans="1:57" x14ac:dyDescent="0.25">
      <c r="A417" s="107"/>
      <c r="B417" s="107"/>
      <c r="C417" s="107"/>
      <c r="D417" s="107" t="s">
        <v>650</v>
      </c>
      <c r="E417" s="107"/>
      <c r="F417" s="108">
        <v>326</v>
      </c>
      <c r="G417" s="109" t="s">
        <v>613</v>
      </c>
      <c r="H417" s="110">
        <v>2</v>
      </c>
      <c r="I417" s="111">
        <v>30</v>
      </c>
      <c r="J417" s="111"/>
      <c r="K417" s="111"/>
      <c r="L417" s="112">
        <v>0</v>
      </c>
      <c r="M417" s="143"/>
      <c r="N417" s="141"/>
      <c r="O417" s="141" t="s">
        <v>1682</v>
      </c>
      <c r="P417" s="113" t="s">
        <v>1596</v>
      </c>
      <c r="Q417" s="138" t="str">
        <f>_DL_BM</f>
        <v>CTCC</v>
      </c>
      <c r="R417" s="138" t="str">
        <f>_DL_Khoa</f>
        <v>KCT</v>
      </c>
      <c r="S417" s="106" t="str">
        <f t="shared" si="7"/>
        <v>KCT-CTCC</v>
      </c>
      <c r="T417" s="142"/>
      <c r="U417" s="142"/>
      <c r="V417" s="142"/>
      <c r="W417" s="142"/>
      <c r="X417" s="142"/>
      <c r="Y417" s="142"/>
      <c r="Z417" s="142"/>
      <c r="AA417" s="142"/>
      <c r="AB417" s="142"/>
      <c r="AC417" s="142"/>
      <c r="AD417" s="142"/>
      <c r="AE417" s="142"/>
      <c r="AF417" s="142"/>
      <c r="AG417" s="142"/>
      <c r="AH417" s="142"/>
      <c r="AI417" s="142"/>
      <c r="AJ417" s="142"/>
      <c r="AK417" s="142"/>
      <c r="AL417" s="142"/>
      <c r="AM417" s="142"/>
      <c r="AN417" s="142" t="s">
        <v>20</v>
      </c>
      <c r="AO417" s="142"/>
      <c r="AP417" s="142"/>
      <c r="AQ417" s="142"/>
      <c r="AR417" s="142"/>
      <c r="AS417" s="142"/>
      <c r="AT417" s="142"/>
      <c r="AU417" s="142"/>
      <c r="AV417" s="142"/>
      <c r="AW417" s="142"/>
      <c r="AX417" s="142"/>
      <c r="AY417" s="142"/>
      <c r="AZ417" s="142"/>
      <c r="BA417" s="142"/>
      <c r="BB417" s="142"/>
      <c r="BC417" s="142"/>
      <c r="BD417" s="142"/>
      <c r="BE417" s="142"/>
    </row>
    <row r="418" spans="1:57" x14ac:dyDescent="0.25">
      <c r="A418" s="107"/>
      <c r="B418" s="107"/>
      <c r="C418" s="107"/>
      <c r="D418" s="107" t="s">
        <v>1411</v>
      </c>
      <c r="E418" s="107"/>
      <c r="F418" s="108">
        <v>688</v>
      </c>
      <c r="G418" s="109" t="s">
        <v>1409</v>
      </c>
      <c r="H418" s="110">
        <v>6</v>
      </c>
      <c r="I418" s="111"/>
      <c r="J418" s="111"/>
      <c r="K418" s="111">
        <v>270</v>
      </c>
      <c r="L418" s="112">
        <v>0</v>
      </c>
      <c r="M418" s="140" t="s">
        <v>2</v>
      </c>
      <c r="N418" s="141"/>
      <c r="O418" s="141" t="s">
        <v>1682</v>
      </c>
      <c r="P418" s="113" t="s">
        <v>1596</v>
      </c>
      <c r="Q418" s="138" t="str">
        <f>_DL_BM</f>
        <v>CTCC</v>
      </c>
      <c r="R418" s="138" t="str">
        <f>_DL_Khoa</f>
        <v>KCT</v>
      </c>
      <c r="S418" s="106" t="str">
        <f t="shared" si="7"/>
        <v>KCT-CTCC</v>
      </c>
      <c r="T418" s="142"/>
      <c r="U418" s="142"/>
      <c r="V418" s="142"/>
      <c r="W418" s="142"/>
      <c r="X418" s="142"/>
      <c r="Y418" s="142"/>
      <c r="Z418" s="142"/>
      <c r="AA418" s="142"/>
      <c r="AB418" s="142"/>
      <c r="AC418" s="142"/>
      <c r="AD418" s="142"/>
      <c r="AE418" s="142"/>
      <c r="AF418" s="142"/>
      <c r="AG418" s="142"/>
      <c r="AH418" s="142"/>
      <c r="AI418" s="142"/>
      <c r="AJ418" s="142"/>
      <c r="AK418" s="142"/>
      <c r="AL418" s="142"/>
      <c r="AM418" s="142"/>
      <c r="AN418" s="142"/>
      <c r="AO418" s="142"/>
      <c r="AP418" s="142"/>
      <c r="AQ418" s="142"/>
      <c r="AR418" s="142"/>
      <c r="AS418" s="142"/>
      <c r="AT418" s="142"/>
      <c r="AU418" s="142"/>
      <c r="AV418" s="142"/>
      <c r="AW418" s="142"/>
      <c r="AX418" s="142"/>
      <c r="AY418" s="142"/>
      <c r="AZ418" s="142"/>
      <c r="BA418" s="142"/>
      <c r="BB418" s="142"/>
      <c r="BC418" s="142"/>
      <c r="BD418" s="142"/>
      <c r="BE418" s="142"/>
    </row>
    <row r="419" spans="1:57" x14ac:dyDescent="0.25">
      <c r="A419" s="107" t="s">
        <v>1407</v>
      </c>
      <c r="B419" s="107"/>
      <c r="C419" s="107"/>
      <c r="D419" s="107"/>
      <c r="E419" s="107"/>
      <c r="F419" s="108">
        <v>685</v>
      </c>
      <c r="G419" s="109" t="s">
        <v>1406</v>
      </c>
      <c r="H419" s="110">
        <v>4</v>
      </c>
      <c r="I419" s="111"/>
      <c r="J419" s="111"/>
      <c r="K419" s="111">
        <v>180</v>
      </c>
      <c r="L419" s="112">
        <v>0</v>
      </c>
      <c r="M419" s="140" t="s">
        <v>2</v>
      </c>
      <c r="N419" s="141"/>
      <c r="O419" s="141" t="s">
        <v>1682</v>
      </c>
      <c r="P419" s="113" t="s">
        <v>1596</v>
      </c>
      <c r="Q419" s="138" t="str">
        <f>_DL_BM</f>
        <v>CTCC</v>
      </c>
      <c r="R419" s="138" t="str">
        <f>_DL_Khoa</f>
        <v>KCT</v>
      </c>
      <c r="S419" s="106" t="str">
        <f t="shared" si="7"/>
        <v>KCT-CTCC</v>
      </c>
      <c r="T419" s="142"/>
      <c r="U419" s="142" t="s">
        <v>20</v>
      </c>
      <c r="V419" s="142"/>
      <c r="W419" s="142"/>
      <c r="X419" s="142"/>
      <c r="Y419" s="142"/>
      <c r="Z419" s="142"/>
      <c r="AA419" s="142"/>
      <c r="AB419" s="142"/>
      <c r="AC419" s="142"/>
      <c r="AD419" s="142"/>
      <c r="AE419" s="142"/>
      <c r="AF419" s="142"/>
      <c r="AG419" s="142"/>
      <c r="AH419" s="142"/>
      <c r="AI419" s="142"/>
      <c r="AJ419" s="142"/>
      <c r="AK419" s="142"/>
      <c r="AL419" s="142"/>
      <c r="AM419" s="142"/>
      <c r="AN419" s="142"/>
      <c r="AO419" s="142"/>
      <c r="AP419" s="142"/>
      <c r="AQ419" s="142"/>
      <c r="AR419" s="142"/>
      <c r="AS419" s="142"/>
      <c r="AT419" s="142"/>
      <c r="AU419" s="142"/>
      <c r="AV419" s="142"/>
      <c r="AW419" s="142"/>
      <c r="AX419" s="142"/>
      <c r="AY419" s="142"/>
      <c r="AZ419" s="142"/>
      <c r="BA419" s="142"/>
      <c r="BB419" s="142"/>
      <c r="BC419" s="142"/>
      <c r="BD419" s="142"/>
      <c r="BE419" s="142"/>
    </row>
    <row r="420" spans="1:57" x14ac:dyDescent="0.25">
      <c r="A420" s="107" t="s">
        <v>1419</v>
      </c>
      <c r="B420" s="107" t="s">
        <v>1419</v>
      </c>
      <c r="C420" s="107"/>
      <c r="D420" s="107" t="s">
        <v>1411</v>
      </c>
      <c r="E420" s="107"/>
      <c r="F420" s="108">
        <v>694</v>
      </c>
      <c r="G420" s="109" t="s">
        <v>1415</v>
      </c>
      <c r="H420" s="110">
        <v>4</v>
      </c>
      <c r="I420" s="111"/>
      <c r="J420" s="111"/>
      <c r="K420" s="111">
        <v>180</v>
      </c>
      <c r="L420" s="112">
        <v>0</v>
      </c>
      <c r="M420" s="140" t="s">
        <v>1511</v>
      </c>
      <c r="N420" s="141"/>
      <c r="O420" s="141" t="s">
        <v>1682</v>
      </c>
      <c r="P420" s="113" t="s">
        <v>1596</v>
      </c>
      <c r="Q420" s="138" t="str">
        <f>_DL_BM</f>
        <v>CTCC</v>
      </c>
      <c r="R420" s="138" t="str">
        <f>_DL_Khoa</f>
        <v>KCT</v>
      </c>
      <c r="S420" s="106" t="str">
        <f t="shared" si="7"/>
        <v>KCT-CTCC</v>
      </c>
      <c r="T420" s="142"/>
      <c r="U420" s="142" t="s">
        <v>20</v>
      </c>
      <c r="V420" s="142"/>
      <c r="W420" s="142"/>
      <c r="X420" s="142"/>
      <c r="Y420" s="142"/>
      <c r="Z420" s="142"/>
      <c r="AA420" s="142"/>
      <c r="AB420" s="142"/>
      <c r="AC420" s="142"/>
      <c r="AD420" s="142"/>
      <c r="AE420" s="142"/>
      <c r="AF420" s="142"/>
      <c r="AG420" s="142"/>
      <c r="AH420" s="142"/>
      <c r="AI420" s="142"/>
      <c r="AJ420" s="142"/>
      <c r="AK420" s="142"/>
      <c r="AL420" s="142"/>
      <c r="AM420" s="142"/>
      <c r="AN420" s="142" t="s">
        <v>20</v>
      </c>
      <c r="AO420" s="142"/>
      <c r="AP420" s="142"/>
      <c r="AQ420" s="142"/>
      <c r="AR420" s="142"/>
      <c r="AS420" s="142"/>
      <c r="AT420" s="142"/>
      <c r="AU420" s="142"/>
      <c r="AV420" s="142"/>
      <c r="AW420" s="142"/>
      <c r="AX420" s="142"/>
      <c r="AY420" s="142"/>
      <c r="AZ420" s="142"/>
      <c r="BA420" s="142"/>
      <c r="BB420" s="142"/>
      <c r="BC420" s="142"/>
      <c r="BD420" s="142"/>
      <c r="BE420" s="142"/>
    </row>
    <row r="421" spans="1:57" ht="25.5" x14ac:dyDescent="0.25">
      <c r="A421" s="107" t="s">
        <v>1299</v>
      </c>
      <c r="B421" s="107" t="s">
        <v>1774</v>
      </c>
      <c r="C421" s="107"/>
      <c r="D421" s="107" t="s">
        <v>1300</v>
      </c>
      <c r="E421" s="107"/>
      <c r="F421" s="108">
        <v>645</v>
      </c>
      <c r="G421" s="109" t="s">
        <v>1775</v>
      </c>
      <c r="H421" s="110">
        <v>2</v>
      </c>
      <c r="I421" s="111"/>
      <c r="J421" s="111"/>
      <c r="K421" s="111">
        <v>90</v>
      </c>
      <c r="L421" s="112">
        <v>0</v>
      </c>
      <c r="M421" s="140" t="s">
        <v>2</v>
      </c>
      <c r="N421" s="141"/>
      <c r="O421" s="141" t="s">
        <v>1682</v>
      </c>
      <c r="P421" s="113" t="s">
        <v>1596</v>
      </c>
      <c r="Q421" s="138" t="str">
        <f>_DL_BM</f>
        <v>CTCC</v>
      </c>
      <c r="R421" s="138" t="str">
        <f>_DL_Khoa</f>
        <v>KCT</v>
      </c>
      <c r="S421" s="106" t="str">
        <f t="shared" si="7"/>
        <v>KCT-CTCC</v>
      </c>
      <c r="T421" s="142"/>
      <c r="U421" s="142" t="s">
        <v>20</v>
      </c>
      <c r="V421" s="142"/>
      <c r="W421" s="142"/>
      <c r="X421" s="142"/>
      <c r="Y421" s="142"/>
      <c r="Z421" s="142"/>
      <c r="AA421" s="142"/>
      <c r="AB421" s="142"/>
      <c r="AC421" s="142"/>
      <c r="AD421" s="142"/>
      <c r="AE421" s="142"/>
      <c r="AF421" s="142"/>
      <c r="AG421" s="142"/>
      <c r="AH421" s="142"/>
      <c r="AI421" s="142"/>
      <c r="AJ421" s="142"/>
      <c r="AK421" s="142"/>
      <c r="AL421" s="142"/>
      <c r="AM421" s="142"/>
      <c r="AN421" s="142" t="s">
        <v>20</v>
      </c>
      <c r="AO421" s="142"/>
      <c r="AP421" s="142"/>
      <c r="AQ421" s="142"/>
      <c r="AR421" s="142"/>
      <c r="AS421" s="142"/>
      <c r="AT421" s="142"/>
      <c r="AU421" s="142"/>
      <c r="AV421" s="142"/>
      <c r="AW421" s="142"/>
      <c r="AX421" s="142"/>
      <c r="AY421" s="142"/>
      <c r="AZ421" s="142"/>
      <c r="BA421" s="142"/>
      <c r="BB421" s="142"/>
      <c r="BC421" s="142"/>
      <c r="BD421" s="142"/>
      <c r="BE421" s="142"/>
    </row>
    <row r="422" spans="1:57" x14ac:dyDescent="0.25">
      <c r="A422" s="107" t="s">
        <v>1173</v>
      </c>
      <c r="B422" s="107"/>
      <c r="C422" s="107"/>
      <c r="D422" s="107" t="s">
        <v>1174</v>
      </c>
      <c r="E422" s="107"/>
      <c r="F422" s="108">
        <v>588</v>
      </c>
      <c r="G422" s="146" t="s">
        <v>1175</v>
      </c>
      <c r="H422" s="110">
        <v>2</v>
      </c>
      <c r="I422" s="111">
        <v>30</v>
      </c>
      <c r="J422" s="111"/>
      <c r="K422" s="111"/>
      <c r="L422" s="112">
        <v>0</v>
      </c>
      <c r="M422" s="143" t="s">
        <v>1484</v>
      </c>
      <c r="N422" s="141">
        <v>60</v>
      </c>
      <c r="O422" s="141" t="s">
        <v>1648</v>
      </c>
      <c r="P422" s="113" t="s">
        <v>1596</v>
      </c>
      <c r="Q422" s="138" t="str">
        <f>_DL_BM</f>
        <v>CTDB</v>
      </c>
      <c r="R422" s="138" t="str">
        <f>_DL_Khoa</f>
        <v>KCT</v>
      </c>
      <c r="S422" s="106" t="str">
        <f t="shared" si="7"/>
        <v>KCT-CTDB</v>
      </c>
      <c r="T422" s="142"/>
      <c r="U422" s="142"/>
      <c r="V422" s="142"/>
      <c r="W422" s="142"/>
      <c r="X422" s="142"/>
      <c r="Y422" s="142"/>
      <c r="Z422" s="142"/>
      <c r="AA422" s="142"/>
      <c r="AB422" s="142" t="s">
        <v>21</v>
      </c>
      <c r="AC422" s="142"/>
      <c r="AD422" s="142"/>
      <c r="AE422" s="142"/>
      <c r="AF422" s="142"/>
      <c r="AG422" s="142"/>
      <c r="AH422" s="142"/>
      <c r="AI422" s="142"/>
      <c r="AJ422" s="142"/>
      <c r="AK422" s="142"/>
      <c r="AL422" s="142"/>
      <c r="AM422" s="142"/>
      <c r="AN422" s="142"/>
      <c r="AO422" s="142"/>
      <c r="AP422" s="142"/>
      <c r="AQ422" s="142"/>
      <c r="AR422" s="142"/>
      <c r="AS422" s="142"/>
      <c r="AT422" s="142"/>
      <c r="AU422" s="142" t="s">
        <v>21</v>
      </c>
      <c r="AV422" s="142"/>
      <c r="AW422" s="142"/>
      <c r="AX422" s="142"/>
      <c r="AY422" s="142"/>
      <c r="AZ422" s="142"/>
      <c r="BA422" s="142"/>
      <c r="BB422" s="142"/>
      <c r="BC422" s="142"/>
      <c r="BD422" s="142"/>
      <c r="BE422" s="142"/>
    </row>
    <row r="423" spans="1:57" x14ac:dyDescent="0.25">
      <c r="A423" s="107" t="s">
        <v>681</v>
      </c>
      <c r="B423" s="107"/>
      <c r="C423" s="107"/>
      <c r="D423" s="107"/>
      <c r="E423" s="107"/>
      <c r="F423" s="108">
        <v>345</v>
      </c>
      <c r="G423" s="109" t="s">
        <v>682</v>
      </c>
      <c r="H423" s="110">
        <v>4</v>
      </c>
      <c r="I423" s="111">
        <v>60</v>
      </c>
      <c r="J423" s="111"/>
      <c r="K423" s="111"/>
      <c r="L423" s="112">
        <v>0</v>
      </c>
      <c r="M423" s="143" t="s">
        <v>1484</v>
      </c>
      <c r="N423" s="141">
        <v>90</v>
      </c>
      <c r="O423" s="141" t="s">
        <v>1648</v>
      </c>
      <c r="P423" s="113" t="s">
        <v>1596</v>
      </c>
      <c r="Q423" s="138" t="str">
        <f>_DL_BM</f>
        <v>CTDB</v>
      </c>
      <c r="R423" s="138" t="str">
        <f>_DL_Khoa</f>
        <v>KCT</v>
      </c>
      <c r="S423" s="106" t="str">
        <f t="shared" si="7"/>
        <v>KCT-CTDB</v>
      </c>
      <c r="T423" s="142" t="s">
        <v>20</v>
      </c>
      <c r="U423" s="142"/>
      <c r="V423" s="142"/>
      <c r="W423" s="142"/>
      <c r="X423" s="142"/>
      <c r="Y423" s="142"/>
      <c r="Z423" s="142"/>
      <c r="AA423" s="142"/>
      <c r="AB423" s="142"/>
      <c r="AC423" s="142"/>
      <c r="AD423" s="142"/>
      <c r="AE423" s="142"/>
      <c r="AF423" s="142"/>
      <c r="AG423" s="142"/>
      <c r="AH423" s="142"/>
      <c r="AI423" s="142"/>
      <c r="AJ423" s="142"/>
      <c r="AK423" s="142"/>
      <c r="AL423" s="142"/>
      <c r="AM423" s="142"/>
      <c r="AN423" s="142"/>
      <c r="AO423" s="142"/>
      <c r="AP423" s="142"/>
      <c r="AQ423" s="142"/>
      <c r="AR423" s="142"/>
      <c r="AS423" s="142"/>
      <c r="AT423" s="142"/>
      <c r="AU423" s="142"/>
      <c r="AV423" s="142"/>
      <c r="AW423" s="142"/>
      <c r="AX423" s="142"/>
      <c r="AY423" s="142"/>
      <c r="AZ423" s="142"/>
      <c r="BA423" s="142"/>
      <c r="BB423" s="142"/>
      <c r="BC423" s="142"/>
      <c r="BD423" s="142"/>
      <c r="BE423" s="142"/>
    </row>
    <row r="424" spans="1:57" x14ac:dyDescent="0.25">
      <c r="A424" s="107" t="s">
        <v>1109</v>
      </c>
      <c r="B424" s="107" t="s">
        <v>1109</v>
      </c>
      <c r="C424" s="107" t="s">
        <v>1109</v>
      </c>
      <c r="D424" s="107" t="s">
        <v>1110</v>
      </c>
      <c r="E424" s="107" t="s">
        <v>1110</v>
      </c>
      <c r="F424" s="108">
        <v>561</v>
      </c>
      <c r="G424" s="109" t="s">
        <v>1111</v>
      </c>
      <c r="H424" s="110">
        <v>2</v>
      </c>
      <c r="I424" s="111">
        <v>30</v>
      </c>
      <c r="J424" s="111"/>
      <c r="K424" s="111"/>
      <c r="L424" s="112">
        <v>0</v>
      </c>
      <c r="M424" s="143" t="s">
        <v>1484</v>
      </c>
      <c r="N424" s="141">
        <v>90</v>
      </c>
      <c r="O424" s="141" t="s">
        <v>1648</v>
      </c>
      <c r="P424" s="113" t="s">
        <v>1596</v>
      </c>
      <c r="Q424" s="138" t="str">
        <f>_DL_BM</f>
        <v>CTDB</v>
      </c>
      <c r="R424" s="138" t="str">
        <f>_DL_Khoa</f>
        <v>KCT</v>
      </c>
      <c r="S424" s="106" t="str">
        <f t="shared" si="7"/>
        <v>KCT-CTDB</v>
      </c>
      <c r="T424" s="142" t="s">
        <v>21</v>
      </c>
      <c r="U424" s="142" t="s">
        <v>21</v>
      </c>
      <c r="V424" s="142" t="s">
        <v>21</v>
      </c>
      <c r="W424" s="142" t="s">
        <v>21</v>
      </c>
      <c r="X424" s="142" t="s">
        <v>21</v>
      </c>
      <c r="Y424" s="142" t="s">
        <v>21</v>
      </c>
      <c r="Z424" s="142" t="s">
        <v>21</v>
      </c>
      <c r="AA424" s="142"/>
      <c r="AB424" s="142"/>
      <c r="AC424" s="142"/>
      <c r="AD424" s="142"/>
      <c r="AE424" s="142"/>
      <c r="AF424" s="142"/>
      <c r="AG424" s="142"/>
      <c r="AH424" s="142"/>
      <c r="AI424" s="142"/>
      <c r="AJ424" s="142"/>
      <c r="AK424" s="142"/>
      <c r="AL424" s="142"/>
      <c r="AM424" s="142"/>
      <c r="AN424" s="142" t="s">
        <v>21</v>
      </c>
      <c r="AO424" s="142" t="s">
        <v>20</v>
      </c>
      <c r="AP424" s="142" t="s">
        <v>20</v>
      </c>
      <c r="AQ424" s="142"/>
      <c r="AR424" s="142" t="s">
        <v>21</v>
      </c>
      <c r="AS424" s="142"/>
      <c r="AT424" s="142"/>
      <c r="AU424" s="142"/>
      <c r="AV424" s="142"/>
      <c r="AW424" s="142"/>
      <c r="AX424" s="142"/>
      <c r="AY424" s="142"/>
      <c r="AZ424" s="142"/>
      <c r="BA424" s="142"/>
      <c r="BB424" s="142"/>
      <c r="BC424" s="142"/>
      <c r="BD424" s="142"/>
      <c r="BE424" s="142"/>
    </row>
    <row r="425" spans="1:57" x14ac:dyDescent="0.25">
      <c r="A425" s="107"/>
      <c r="B425" s="107"/>
      <c r="C425" s="107"/>
      <c r="D425" s="107" t="s">
        <v>2560</v>
      </c>
      <c r="E425" s="107"/>
      <c r="F425" s="108">
        <v>561</v>
      </c>
      <c r="G425" s="109" t="s">
        <v>2561</v>
      </c>
      <c r="H425" s="110">
        <v>2</v>
      </c>
      <c r="I425" s="111">
        <v>30</v>
      </c>
      <c r="J425" s="111"/>
      <c r="K425" s="111"/>
      <c r="L425" s="112">
        <v>0</v>
      </c>
      <c r="M425" s="143" t="s">
        <v>1484</v>
      </c>
      <c r="N425" s="141">
        <v>90</v>
      </c>
      <c r="O425" s="141" t="s">
        <v>1648</v>
      </c>
      <c r="P425" s="113" t="s">
        <v>1596</v>
      </c>
      <c r="Q425" s="138" t="str">
        <f>_DL_BM</f>
        <v>CTDB</v>
      </c>
      <c r="R425" s="138" t="str">
        <f>_DL_Khoa</f>
        <v>KCT</v>
      </c>
      <c r="S425" s="106" t="str">
        <f>+R425&amp;"-"&amp;Q425</f>
        <v>KCT-CTDB</v>
      </c>
      <c r="T425" s="142"/>
      <c r="U425" s="142"/>
      <c r="V425" s="142"/>
      <c r="W425" s="142"/>
      <c r="X425" s="142"/>
      <c r="Y425" s="142" t="s">
        <v>21</v>
      </c>
      <c r="Z425" s="142"/>
      <c r="AA425" s="142"/>
      <c r="AB425" s="142"/>
      <c r="AC425" s="142"/>
      <c r="AD425" s="142"/>
      <c r="AE425" s="142"/>
      <c r="AF425" s="142"/>
      <c r="AG425" s="142"/>
      <c r="AH425" s="142"/>
      <c r="AI425" s="142"/>
      <c r="AJ425" s="142"/>
      <c r="AK425" s="142"/>
      <c r="AL425" s="142"/>
      <c r="AM425" s="142"/>
      <c r="AN425" s="142" t="s">
        <v>21</v>
      </c>
      <c r="AO425" s="142" t="s">
        <v>20</v>
      </c>
      <c r="AP425" s="142" t="s">
        <v>20</v>
      </c>
      <c r="AQ425" s="142"/>
      <c r="AR425" s="142" t="s">
        <v>21</v>
      </c>
      <c r="AS425" s="142"/>
      <c r="AT425" s="142"/>
      <c r="AU425" s="142"/>
      <c r="AV425" s="142"/>
      <c r="AW425" s="142"/>
      <c r="AX425" s="142"/>
      <c r="AY425" s="142"/>
      <c r="AZ425" s="142"/>
      <c r="BA425" s="142"/>
      <c r="BB425" s="142"/>
      <c r="BC425" s="142"/>
      <c r="BD425" s="142"/>
      <c r="BE425" s="142"/>
    </row>
    <row r="426" spans="1:57" x14ac:dyDescent="0.25">
      <c r="A426" s="107" t="s">
        <v>2110</v>
      </c>
      <c r="B426" s="107"/>
      <c r="C426" s="107"/>
      <c r="D426" s="107"/>
      <c r="E426" s="107"/>
      <c r="F426" s="108">
        <v>956</v>
      </c>
      <c r="G426" s="109" t="s">
        <v>2111</v>
      </c>
      <c r="H426" s="110">
        <v>2</v>
      </c>
      <c r="I426" s="111"/>
      <c r="J426" s="111"/>
      <c r="K426" s="111">
        <v>90</v>
      </c>
      <c r="L426" s="112">
        <v>0</v>
      </c>
      <c r="M426" s="140" t="s">
        <v>1511</v>
      </c>
      <c r="N426" s="141"/>
      <c r="O426" s="141" t="s">
        <v>2206</v>
      </c>
      <c r="P426" s="113" t="s">
        <v>1596</v>
      </c>
      <c r="Q426" s="138" t="str">
        <f>_DL_BM</f>
        <v>CTDB</v>
      </c>
      <c r="R426" s="138" t="str">
        <f>_DL_Khoa</f>
        <v>KCT</v>
      </c>
      <c r="S426" s="106" t="str">
        <f t="shared" si="7"/>
        <v>KCT-CTDB</v>
      </c>
      <c r="T426" s="142"/>
      <c r="U426" s="142"/>
      <c r="V426" s="142"/>
      <c r="W426" s="142"/>
      <c r="X426" s="142"/>
      <c r="Y426" s="142"/>
      <c r="Z426" s="142"/>
      <c r="AA426" s="142"/>
      <c r="AB426" s="142"/>
      <c r="AC426" s="142"/>
      <c r="AD426" s="142"/>
      <c r="AE426" s="142"/>
      <c r="AF426" s="142"/>
      <c r="AG426" s="142"/>
      <c r="AH426" s="142"/>
      <c r="AI426" s="142"/>
      <c r="AJ426" s="142"/>
      <c r="AK426" s="142"/>
      <c r="AL426" s="142"/>
      <c r="AM426" s="142"/>
      <c r="AN426" s="142"/>
      <c r="AO426" s="142"/>
      <c r="AP426" s="142"/>
      <c r="AQ426" s="142"/>
      <c r="AR426" s="142"/>
      <c r="AS426" s="142"/>
      <c r="AT426" s="142"/>
      <c r="AU426" s="142"/>
      <c r="AV426" s="142"/>
      <c r="AW426" s="142"/>
      <c r="AX426" s="142"/>
      <c r="AY426" s="142"/>
      <c r="AZ426" s="142"/>
      <c r="BA426" s="142"/>
      <c r="BB426" s="142"/>
      <c r="BC426" s="142"/>
      <c r="BD426" s="142"/>
      <c r="BE426" s="142"/>
    </row>
    <row r="427" spans="1:57" ht="25.5" x14ac:dyDescent="0.25">
      <c r="A427" s="107" t="s">
        <v>692</v>
      </c>
      <c r="B427" s="107"/>
      <c r="C427" s="107"/>
      <c r="D427" s="107"/>
      <c r="E427" s="107"/>
      <c r="F427" s="108">
        <v>353</v>
      </c>
      <c r="G427" s="109" t="s">
        <v>1697</v>
      </c>
      <c r="H427" s="110">
        <v>2</v>
      </c>
      <c r="I427" s="111"/>
      <c r="J427" s="111"/>
      <c r="K427" s="111">
        <v>90</v>
      </c>
      <c r="L427" s="112">
        <v>0</v>
      </c>
      <c r="M427" s="140" t="s">
        <v>1511</v>
      </c>
      <c r="N427" s="141"/>
      <c r="O427" s="141" t="s">
        <v>1648</v>
      </c>
      <c r="P427" s="113" t="s">
        <v>1596</v>
      </c>
      <c r="Q427" s="138" t="str">
        <f>_DL_BM</f>
        <v>CTDB</v>
      </c>
      <c r="R427" s="138" t="str">
        <f>_DL_Khoa</f>
        <v>KCT</v>
      </c>
      <c r="S427" s="106" t="str">
        <f t="shared" si="7"/>
        <v>KCT-CTDB</v>
      </c>
      <c r="T427" s="142"/>
      <c r="U427" s="142"/>
      <c r="V427" s="142"/>
      <c r="W427" s="142"/>
      <c r="X427" s="142" t="s">
        <v>20</v>
      </c>
      <c r="Y427" s="142"/>
      <c r="Z427" s="142"/>
      <c r="AA427" s="142"/>
      <c r="AB427" s="142"/>
      <c r="AC427" s="142"/>
      <c r="AD427" s="142"/>
      <c r="AE427" s="142"/>
      <c r="AF427" s="142"/>
      <c r="AG427" s="142"/>
      <c r="AH427" s="142"/>
      <c r="AI427" s="142"/>
      <c r="AJ427" s="142"/>
      <c r="AK427" s="142"/>
      <c r="AL427" s="142"/>
      <c r="AM427" s="142"/>
      <c r="AN427" s="142"/>
      <c r="AO427" s="142"/>
      <c r="AP427" s="142"/>
      <c r="AQ427" s="142"/>
      <c r="AR427" s="142"/>
      <c r="AS427" s="142"/>
      <c r="AT427" s="142"/>
      <c r="AU427" s="142"/>
      <c r="AV427" s="142"/>
      <c r="AW427" s="142"/>
      <c r="AX427" s="142"/>
      <c r="AY427" s="142"/>
      <c r="AZ427" s="142"/>
      <c r="BA427" s="142"/>
      <c r="BB427" s="142"/>
      <c r="BC427" s="142"/>
      <c r="BD427" s="142"/>
      <c r="BE427" s="142"/>
    </row>
    <row r="428" spans="1:57" x14ac:dyDescent="0.25">
      <c r="A428" s="107" t="s">
        <v>1447</v>
      </c>
      <c r="B428" s="107"/>
      <c r="C428" s="107"/>
      <c r="D428" s="107"/>
      <c r="E428" s="107"/>
      <c r="F428" s="108">
        <v>711</v>
      </c>
      <c r="G428" s="109" t="s">
        <v>1444</v>
      </c>
      <c r="H428" s="110">
        <v>8</v>
      </c>
      <c r="I428" s="111"/>
      <c r="J428" s="111"/>
      <c r="K428" s="111">
        <v>480</v>
      </c>
      <c r="L428" s="112">
        <v>0</v>
      </c>
      <c r="M428" s="140" t="s">
        <v>1511</v>
      </c>
      <c r="N428" s="141"/>
      <c r="O428" s="141" t="s">
        <v>1648</v>
      </c>
      <c r="P428" s="113" t="s">
        <v>1596</v>
      </c>
      <c r="Q428" s="138" t="str">
        <f>_DL_BM</f>
        <v>CTDB</v>
      </c>
      <c r="R428" s="138" t="str">
        <f>_DL_Khoa</f>
        <v>KCT</v>
      </c>
      <c r="S428" s="106" t="str">
        <f t="shared" si="7"/>
        <v>KCT-CTDB</v>
      </c>
      <c r="T428" s="142"/>
      <c r="U428" s="142"/>
      <c r="V428" s="142"/>
      <c r="W428" s="142"/>
      <c r="X428" s="142" t="s">
        <v>20</v>
      </c>
      <c r="Y428" s="142"/>
      <c r="Z428" s="142"/>
      <c r="AA428" s="142"/>
      <c r="AB428" s="142"/>
      <c r="AC428" s="142"/>
      <c r="AD428" s="142"/>
      <c r="AE428" s="142"/>
      <c r="AF428" s="142"/>
      <c r="AG428" s="142"/>
      <c r="AH428" s="142"/>
      <c r="AI428" s="142"/>
      <c r="AJ428" s="142"/>
      <c r="AK428" s="142"/>
      <c r="AL428" s="142"/>
      <c r="AM428" s="142"/>
      <c r="AN428" s="142"/>
      <c r="AO428" s="142"/>
      <c r="AP428" s="142"/>
      <c r="AQ428" s="142"/>
      <c r="AR428" s="142"/>
      <c r="AS428" s="142"/>
      <c r="AT428" s="142"/>
      <c r="AU428" s="142"/>
      <c r="AV428" s="142"/>
      <c r="AW428" s="142"/>
      <c r="AX428" s="142"/>
      <c r="AY428" s="142"/>
      <c r="AZ428" s="142"/>
      <c r="BA428" s="142"/>
      <c r="BB428" s="142"/>
      <c r="BC428" s="142"/>
      <c r="BD428" s="142"/>
      <c r="BE428" s="142"/>
    </row>
    <row r="429" spans="1:57" x14ac:dyDescent="0.25">
      <c r="A429" s="107" t="s">
        <v>569</v>
      </c>
      <c r="B429" s="107"/>
      <c r="C429" s="107"/>
      <c r="D429" s="107"/>
      <c r="E429" s="107"/>
      <c r="F429" s="108">
        <v>273</v>
      </c>
      <c r="G429" s="109" t="s">
        <v>570</v>
      </c>
      <c r="H429" s="110">
        <v>3</v>
      </c>
      <c r="I429" s="111"/>
      <c r="J429" s="111"/>
      <c r="K429" s="111">
        <v>135</v>
      </c>
      <c r="L429" s="112">
        <v>0</v>
      </c>
      <c r="M429" s="140" t="s">
        <v>1511</v>
      </c>
      <c r="N429" s="141"/>
      <c r="O429" s="141" t="s">
        <v>1648</v>
      </c>
      <c r="P429" s="113" t="s">
        <v>1596</v>
      </c>
      <c r="Q429" s="138" t="str">
        <f>_DL_BM</f>
        <v>CTDB</v>
      </c>
      <c r="R429" s="138" t="str">
        <f>_DL_Khoa</f>
        <v>KCT</v>
      </c>
      <c r="S429" s="106" t="str">
        <f t="shared" si="7"/>
        <v>KCT-CTDB</v>
      </c>
      <c r="T429" s="142"/>
      <c r="U429" s="142"/>
      <c r="V429" s="142"/>
      <c r="W429" s="142"/>
      <c r="X429" s="142" t="s">
        <v>20</v>
      </c>
      <c r="Y429" s="142"/>
      <c r="Z429" s="142"/>
      <c r="AA429" s="142"/>
      <c r="AB429" s="142"/>
      <c r="AC429" s="142"/>
      <c r="AD429" s="142"/>
      <c r="AE429" s="142"/>
      <c r="AF429" s="142"/>
      <c r="AG429" s="142"/>
      <c r="AH429" s="142"/>
      <c r="AI429" s="142"/>
      <c r="AJ429" s="142"/>
      <c r="AK429" s="142"/>
      <c r="AL429" s="142"/>
      <c r="AM429" s="142"/>
      <c r="AN429" s="142"/>
      <c r="AO429" s="142"/>
      <c r="AP429" s="142"/>
      <c r="AQ429" s="142"/>
      <c r="AR429" s="142"/>
      <c r="AS429" s="142"/>
      <c r="AT429" s="142"/>
      <c r="AU429" s="142"/>
      <c r="AV429" s="142"/>
      <c r="AW429" s="142"/>
      <c r="AX429" s="142"/>
      <c r="AY429" s="142"/>
      <c r="AZ429" s="142"/>
      <c r="BA429" s="142"/>
      <c r="BB429" s="142"/>
      <c r="BC429" s="142"/>
      <c r="BD429" s="142"/>
      <c r="BE429" s="142"/>
    </row>
    <row r="430" spans="1:57" x14ac:dyDescent="0.25">
      <c r="A430" s="107" t="s">
        <v>571</v>
      </c>
      <c r="B430" s="107" t="s">
        <v>571</v>
      </c>
      <c r="C430" s="107" t="s">
        <v>571</v>
      </c>
      <c r="D430" s="107"/>
      <c r="E430" s="107"/>
      <c r="F430" s="108">
        <v>274</v>
      </c>
      <c r="G430" s="109" t="s">
        <v>570</v>
      </c>
      <c r="H430" s="110">
        <v>2</v>
      </c>
      <c r="I430" s="111"/>
      <c r="J430" s="111"/>
      <c r="K430" s="111">
        <v>90</v>
      </c>
      <c r="L430" s="112">
        <v>0</v>
      </c>
      <c r="M430" s="140" t="s">
        <v>1511</v>
      </c>
      <c r="N430" s="141"/>
      <c r="O430" s="141" t="s">
        <v>1648</v>
      </c>
      <c r="P430" s="113" t="s">
        <v>1596</v>
      </c>
      <c r="Q430" s="138" t="str">
        <f>_DL_BM</f>
        <v>CTDB</v>
      </c>
      <c r="R430" s="138" t="str">
        <f>_DL_Khoa</f>
        <v>KCT</v>
      </c>
      <c r="S430" s="106" t="str">
        <f t="shared" si="7"/>
        <v>KCT-CTDB</v>
      </c>
      <c r="T430" s="142"/>
      <c r="U430" s="142"/>
      <c r="V430" s="142" t="s">
        <v>20</v>
      </c>
      <c r="W430" s="142"/>
      <c r="X430" s="142"/>
      <c r="Y430" s="142"/>
      <c r="Z430" s="142" t="s">
        <v>20</v>
      </c>
      <c r="AA430" s="142"/>
      <c r="AB430" s="142"/>
      <c r="AC430" s="142"/>
      <c r="AD430" s="142"/>
      <c r="AE430" s="142"/>
      <c r="AF430" s="142"/>
      <c r="AG430" s="142"/>
      <c r="AH430" s="142"/>
      <c r="AI430" s="142"/>
      <c r="AJ430" s="142"/>
      <c r="AK430" s="142"/>
      <c r="AL430" s="142"/>
      <c r="AM430" s="142"/>
      <c r="AN430" s="142"/>
      <c r="AO430" s="142"/>
      <c r="AP430" s="142"/>
      <c r="AQ430" s="142"/>
      <c r="AR430" s="142"/>
      <c r="AS430" s="142"/>
      <c r="AT430" s="142"/>
      <c r="AU430" s="142"/>
      <c r="AV430" s="142"/>
      <c r="AW430" s="142"/>
      <c r="AX430" s="142"/>
      <c r="AY430" s="142"/>
      <c r="AZ430" s="142"/>
      <c r="BA430" s="142"/>
      <c r="BB430" s="142"/>
      <c r="BC430" s="142"/>
      <c r="BD430" s="142"/>
      <c r="BE430" s="142"/>
    </row>
    <row r="431" spans="1:57" x14ac:dyDescent="0.25">
      <c r="A431" s="107"/>
      <c r="B431" s="107"/>
      <c r="C431" s="107"/>
      <c r="D431" s="107" t="s">
        <v>1852</v>
      </c>
      <c r="E431" s="107" t="s">
        <v>1852</v>
      </c>
      <c r="F431" s="108">
        <v>802</v>
      </c>
      <c r="G431" s="109" t="s">
        <v>570</v>
      </c>
      <c r="H431" s="110">
        <v>1</v>
      </c>
      <c r="I431" s="111"/>
      <c r="J431" s="111"/>
      <c r="K431" s="111">
        <v>45</v>
      </c>
      <c r="L431" s="112">
        <v>0</v>
      </c>
      <c r="M431" s="140" t="s">
        <v>1511</v>
      </c>
      <c r="N431" s="141"/>
      <c r="O431" s="141" t="s">
        <v>1648</v>
      </c>
      <c r="P431" s="113" t="s">
        <v>1596</v>
      </c>
      <c r="Q431" s="138" t="str">
        <f>_DL_BM</f>
        <v>CTDB</v>
      </c>
      <c r="R431" s="138" t="str">
        <f>_DL_Khoa</f>
        <v>KCT</v>
      </c>
      <c r="S431" s="106" t="str">
        <f t="shared" si="7"/>
        <v>KCT-CTDB</v>
      </c>
      <c r="T431" s="142"/>
      <c r="U431" s="142"/>
      <c r="V431" s="142"/>
      <c r="W431" s="142"/>
      <c r="X431" s="142"/>
      <c r="Y431" s="142"/>
      <c r="Z431" s="142"/>
      <c r="AA431" s="142"/>
      <c r="AB431" s="142"/>
      <c r="AC431" s="142"/>
      <c r="AD431" s="142"/>
      <c r="AE431" s="142"/>
      <c r="AF431" s="142"/>
      <c r="AG431" s="142"/>
      <c r="AH431" s="142"/>
      <c r="AI431" s="142"/>
      <c r="AJ431" s="142"/>
      <c r="AK431" s="142"/>
      <c r="AL431" s="142"/>
      <c r="AM431" s="142"/>
      <c r="AN431" s="142"/>
      <c r="AO431" s="142" t="s">
        <v>20</v>
      </c>
      <c r="AP431" s="142"/>
      <c r="AQ431" s="142"/>
      <c r="AR431" s="142"/>
      <c r="AS431" s="142"/>
      <c r="AT431" s="142"/>
      <c r="AU431" s="142"/>
      <c r="AV431" s="142"/>
      <c r="AW431" s="142"/>
      <c r="AX431" s="142"/>
      <c r="AY431" s="142"/>
      <c r="AZ431" s="142"/>
      <c r="BA431" s="142"/>
      <c r="BB431" s="142"/>
      <c r="BC431" s="142"/>
      <c r="BD431" s="142"/>
      <c r="BE431" s="142"/>
    </row>
    <row r="432" spans="1:57" x14ac:dyDescent="0.25">
      <c r="A432" s="107" t="s">
        <v>2093</v>
      </c>
      <c r="B432" s="107"/>
      <c r="C432" s="107"/>
      <c r="D432" s="107" t="s">
        <v>2094</v>
      </c>
      <c r="E432" s="107"/>
      <c r="F432" s="108">
        <v>949</v>
      </c>
      <c r="G432" s="109" t="s">
        <v>2095</v>
      </c>
      <c r="H432" s="110">
        <v>1</v>
      </c>
      <c r="I432" s="111"/>
      <c r="J432" s="111"/>
      <c r="K432" s="111">
        <v>90</v>
      </c>
      <c r="L432" s="112">
        <v>0</v>
      </c>
      <c r="M432" s="140" t="s">
        <v>1511</v>
      </c>
      <c r="N432" s="141"/>
      <c r="O432" s="141" t="s">
        <v>2206</v>
      </c>
      <c r="P432" s="113" t="s">
        <v>1596</v>
      </c>
      <c r="Q432" s="138" t="str">
        <f>_DL_BM</f>
        <v>CTDB</v>
      </c>
      <c r="R432" s="138" t="str">
        <f>_DL_Khoa</f>
        <v>KCT</v>
      </c>
      <c r="S432" s="106" t="str">
        <f t="shared" si="7"/>
        <v>KCT-CTDB</v>
      </c>
      <c r="T432" s="142"/>
      <c r="U432" s="142"/>
      <c r="V432" s="142"/>
      <c r="W432" s="142"/>
      <c r="X432" s="142"/>
      <c r="Y432" s="142"/>
      <c r="Z432" s="142"/>
      <c r="AA432" s="142"/>
      <c r="AB432" s="142"/>
      <c r="AC432" s="142"/>
      <c r="AD432" s="142"/>
      <c r="AE432" s="142"/>
      <c r="AF432" s="142"/>
      <c r="AG432" s="142"/>
      <c r="AH432" s="142"/>
      <c r="AI432" s="142"/>
      <c r="AJ432" s="142"/>
      <c r="AK432" s="142"/>
      <c r="AL432" s="142"/>
      <c r="AM432" s="142"/>
      <c r="AN432" s="142"/>
      <c r="AO432" s="142"/>
      <c r="AP432" s="142"/>
      <c r="AQ432" s="142"/>
      <c r="AR432" s="142"/>
      <c r="AS432" s="142"/>
      <c r="AT432" s="142"/>
      <c r="AU432" s="142"/>
      <c r="AV432" s="142"/>
      <c r="AW432" s="142"/>
      <c r="AX432" s="142"/>
      <c r="AY432" s="142"/>
      <c r="AZ432" s="142"/>
      <c r="BA432" s="142"/>
      <c r="BB432" s="142"/>
      <c r="BC432" s="142"/>
      <c r="BD432" s="142"/>
      <c r="BE432" s="142"/>
    </row>
    <row r="433" spans="1:57" x14ac:dyDescent="0.25">
      <c r="A433" s="107" t="s">
        <v>1129</v>
      </c>
      <c r="B433" s="107" t="s">
        <v>1129</v>
      </c>
      <c r="C433" s="107"/>
      <c r="D433" s="107" t="s">
        <v>1748</v>
      </c>
      <c r="E433" s="107"/>
      <c r="F433" s="108">
        <v>570</v>
      </c>
      <c r="G433" s="146" t="s">
        <v>1130</v>
      </c>
      <c r="H433" s="110">
        <v>2</v>
      </c>
      <c r="I433" s="111">
        <v>30</v>
      </c>
      <c r="J433" s="111"/>
      <c r="K433" s="111"/>
      <c r="L433" s="112">
        <v>0</v>
      </c>
      <c r="M433" s="143" t="s">
        <v>1484</v>
      </c>
      <c r="N433" s="141">
        <v>60</v>
      </c>
      <c r="O433" s="141" t="s">
        <v>1648</v>
      </c>
      <c r="P433" s="113" t="s">
        <v>1596</v>
      </c>
      <c r="Q433" s="138" t="str">
        <f>_DL_BM</f>
        <v>CTDB</v>
      </c>
      <c r="R433" s="138" t="str">
        <f>_DL_Khoa</f>
        <v>KCT</v>
      </c>
      <c r="S433" s="106" t="str">
        <f t="shared" si="7"/>
        <v>KCT-CTDB</v>
      </c>
      <c r="T433" s="142" t="s">
        <v>21</v>
      </c>
      <c r="U433" s="142"/>
      <c r="V433" s="142" t="s">
        <v>21</v>
      </c>
      <c r="W433" s="142" t="s">
        <v>21</v>
      </c>
      <c r="X433" s="142" t="s">
        <v>21</v>
      </c>
      <c r="Y433" s="142"/>
      <c r="Z433" s="142" t="s">
        <v>21</v>
      </c>
      <c r="AA433" s="142"/>
      <c r="AB433" s="142"/>
      <c r="AC433" s="142"/>
      <c r="AD433" s="142"/>
      <c r="AE433" s="142"/>
      <c r="AF433" s="142"/>
      <c r="AG433" s="142"/>
      <c r="AH433" s="142"/>
      <c r="AI433" s="142"/>
      <c r="AJ433" s="142"/>
      <c r="AK433" s="142"/>
      <c r="AL433" s="142"/>
      <c r="AM433" s="142"/>
      <c r="AN433" s="142"/>
      <c r="AO433" s="142"/>
      <c r="AP433" s="142"/>
      <c r="AQ433" s="142"/>
      <c r="AR433" s="142"/>
      <c r="AS433" s="142"/>
      <c r="AT433" s="142"/>
      <c r="AU433" s="142"/>
      <c r="AV433" s="142"/>
      <c r="AW433" s="142"/>
      <c r="AX433" s="142"/>
      <c r="AY433" s="142"/>
      <c r="AZ433" s="142"/>
      <c r="BA433" s="142"/>
      <c r="BB433" s="142"/>
      <c r="BC433" s="142"/>
      <c r="BD433" s="142"/>
      <c r="BE433" s="142"/>
    </row>
    <row r="434" spans="1:57" x14ac:dyDescent="0.25">
      <c r="A434" s="107" t="s">
        <v>2108</v>
      </c>
      <c r="B434" s="107"/>
      <c r="C434" s="107"/>
      <c r="D434" s="107"/>
      <c r="E434" s="107"/>
      <c r="F434" s="108">
        <v>955</v>
      </c>
      <c r="G434" s="109" t="s">
        <v>2109</v>
      </c>
      <c r="H434" s="110">
        <v>2</v>
      </c>
      <c r="I434" s="111">
        <v>30</v>
      </c>
      <c r="J434" s="111"/>
      <c r="K434" s="111"/>
      <c r="L434" s="112">
        <v>0</v>
      </c>
      <c r="M434" s="143"/>
      <c r="N434" s="141"/>
      <c r="O434" s="141" t="s">
        <v>2206</v>
      </c>
      <c r="P434" s="113" t="s">
        <v>1596</v>
      </c>
      <c r="Q434" s="138" t="str">
        <f>_DL_BM</f>
        <v>CTDB</v>
      </c>
      <c r="R434" s="138" t="str">
        <f>_DL_Khoa</f>
        <v>KCT</v>
      </c>
      <c r="S434" s="106" t="str">
        <f t="shared" si="7"/>
        <v>KCT-CTDB</v>
      </c>
      <c r="T434" s="142"/>
      <c r="U434" s="142"/>
      <c r="V434" s="142"/>
      <c r="W434" s="142"/>
      <c r="X434" s="142"/>
      <c r="Y434" s="142"/>
      <c r="Z434" s="142"/>
      <c r="AA434" s="142"/>
      <c r="AB434" s="142"/>
      <c r="AC434" s="142"/>
      <c r="AD434" s="142"/>
      <c r="AE434" s="142"/>
      <c r="AF434" s="142"/>
      <c r="AG434" s="142"/>
      <c r="AH434" s="142"/>
      <c r="AI434" s="142"/>
      <c r="AJ434" s="142"/>
      <c r="AK434" s="142"/>
      <c r="AL434" s="142"/>
      <c r="AM434" s="142"/>
      <c r="AN434" s="142"/>
      <c r="AO434" s="142"/>
      <c r="AP434" s="142"/>
      <c r="AQ434" s="142"/>
      <c r="AR434" s="142"/>
      <c r="AS434" s="142"/>
      <c r="AT434" s="142"/>
      <c r="AU434" s="142"/>
      <c r="AV434" s="142"/>
      <c r="AW434" s="142"/>
      <c r="AX434" s="142"/>
      <c r="AY434" s="142"/>
      <c r="AZ434" s="142"/>
      <c r="BA434" s="142"/>
      <c r="BB434" s="142"/>
      <c r="BC434" s="142"/>
      <c r="BD434" s="142"/>
      <c r="BE434" s="142"/>
    </row>
    <row r="435" spans="1:57" x14ac:dyDescent="0.25">
      <c r="A435" s="107" t="s">
        <v>2102</v>
      </c>
      <c r="B435" s="107"/>
      <c r="C435" s="107"/>
      <c r="D435" s="107"/>
      <c r="E435" s="107"/>
      <c r="F435" s="108">
        <v>952</v>
      </c>
      <c r="G435" s="109" t="s">
        <v>2103</v>
      </c>
      <c r="H435" s="110">
        <v>3</v>
      </c>
      <c r="I435" s="111">
        <v>45</v>
      </c>
      <c r="J435" s="111"/>
      <c r="K435" s="111"/>
      <c r="L435" s="112">
        <v>0</v>
      </c>
      <c r="M435" s="143"/>
      <c r="N435" s="141"/>
      <c r="O435" s="141" t="s">
        <v>2206</v>
      </c>
      <c r="P435" s="113" t="s">
        <v>1596</v>
      </c>
      <c r="Q435" s="138" t="str">
        <f>_DL_BM</f>
        <v>CTDB</v>
      </c>
      <c r="R435" s="138" t="str">
        <f>_DL_Khoa</f>
        <v>KCT</v>
      </c>
      <c r="S435" s="106" t="str">
        <f t="shared" si="7"/>
        <v>KCT-CTDB</v>
      </c>
      <c r="T435" s="142"/>
      <c r="U435" s="142"/>
      <c r="V435" s="142"/>
      <c r="W435" s="142"/>
      <c r="X435" s="142"/>
      <c r="Y435" s="142"/>
      <c r="Z435" s="142"/>
      <c r="AA435" s="142"/>
      <c r="AB435" s="142"/>
      <c r="AC435" s="142"/>
      <c r="AD435" s="142"/>
      <c r="AE435" s="142"/>
      <c r="AF435" s="142"/>
      <c r="AG435" s="142"/>
      <c r="AH435" s="142"/>
      <c r="AI435" s="142"/>
      <c r="AJ435" s="142"/>
      <c r="AK435" s="142"/>
      <c r="AL435" s="142"/>
      <c r="AM435" s="142"/>
      <c r="AN435" s="142"/>
      <c r="AO435" s="142"/>
      <c r="AP435" s="142"/>
      <c r="AQ435" s="142"/>
      <c r="AR435" s="142"/>
      <c r="AS435" s="142"/>
      <c r="AT435" s="142"/>
      <c r="AU435" s="142"/>
      <c r="AV435" s="142"/>
      <c r="AW435" s="142"/>
      <c r="AX435" s="142"/>
      <c r="AY435" s="142"/>
      <c r="AZ435" s="142"/>
      <c r="BA435" s="142"/>
      <c r="BB435" s="142"/>
      <c r="BC435" s="142"/>
      <c r="BD435" s="142"/>
      <c r="BE435" s="142"/>
    </row>
    <row r="436" spans="1:57" x14ac:dyDescent="0.25">
      <c r="A436" s="107"/>
      <c r="B436" s="107"/>
      <c r="C436" s="107"/>
      <c r="D436" s="107" t="s">
        <v>2141</v>
      </c>
      <c r="E436" s="107"/>
      <c r="F436" s="108">
        <v>969</v>
      </c>
      <c r="G436" s="109" t="s">
        <v>2142</v>
      </c>
      <c r="H436" s="110">
        <v>3</v>
      </c>
      <c r="I436" s="111">
        <v>45</v>
      </c>
      <c r="J436" s="111"/>
      <c r="K436" s="111"/>
      <c r="L436" s="112">
        <v>0</v>
      </c>
      <c r="M436" s="143" t="s">
        <v>1484</v>
      </c>
      <c r="N436" s="141"/>
      <c r="O436" s="141" t="s">
        <v>1648</v>
      </c>
      <c r="P436" s="113" t="s">
        <v>1596</v>
      </c>
      <c r="Q436" s="138" t="str">
        <f>_DL_BM</f>
        <v>CTDB</v>
      </c>
      <c r="R436" s="138" t="str">
        <f>_DL_Khoa</f>
        <v>KCT</v>
      </c>
      <c r="S436" s="106" t="str">
        <f t="shared" si="7"/>
        <v>KCT-CTDB</v>
      </c>
      <c r="T436" s="142"/>
      <c r="U436" s="142"/>
      <c r="V436" s="142"/>
      <c r="W436" s="142"/>
      <c r="X436" s="142"/>
      <c r="Y436" s="142"/>
      <c r="Z436" s="142"/>
      <c r="AA436" s="142"/>
      <c r="AB436" s="142"/>
      <c r="AC436" s="142"/>
      <c r="AD436" s="142"/>
      <c r="AE436" s="142"/>
      <c r="AF436" s="142"/>
      <c r="AG436" s="142"/>
      <c r="AH436" s="142"/>
      <c r="AI436" s="142"/>
      <c r="AJ436" s="142"/>
      <c r="AK436" s="142"/>
      <c r="AL436" s="142"/>
      <c r="AM436" s="142"/>
      <c r="AN436" s="142"/>
      <c r="AO436" s="142"/>
      <c r="AP436" s="142"/>
      <c r="AQ436" s="142"/>
      <c r="AR436" s="142"/>
      <c r="AS436" s="142"/>
      <c r="AT436" s="142"/>
      <c r="AU436" s="142"/>
      <c r="AV436" s="142"/>
      <c r="AW436" s="142"/>
      <c r="AX436" s="142"/>
      <c r="AY436" s="142"/>
      <c r="AZ436" s="142"/>
      <c r="BA436" s="142"/>
      <c r="BB436" s="142"/>
      <c r="BC436" s="142"/>
      <c r="BD436" s="142"/>
      <c r="BE436" s="142"/>
    </row>
    <row r="437" spans="1:57" x14ac:dyDescent="0.25">
      <c r="A437" s="107"/>
      <c r="B437" s="107"/>
      <c r="C437" s="107" t="s">
        <v>1935</v>
      </c>
      <c r="D437" s="107"/>
      <c r="E437" s="107"/>
      <c r="F437" s="108">
        <v>859</v>
      </c>
      <c r="G437" s="146" t="s">
        <v>1936</v>
      </c>
      <c r="H437" s="110">
        <v>3</v>
      </c>
      <c r="I437" s="111">
        <v>45</v>
      </c>
      <c r="J437" s="111"/>
      <c r="K437" s="111"/>
      <c r="L437" s="112">
        <v>0</v>
      </c>
      <c r="M437" s="143" t="s">
        <v>1484</v>
      </c>
      <c r="N437" s="141">
        <v>90</v>
      </c>
      <c r="O437" s="141" t="s">
        <v>1648</v>
      </c>
      <c r="P437" s="113" t="s">
        <v>1596</v>
      </c>
      <c r="Q437" s="138" t="str">
        <f>_DL_BM</f>
        <v>CTDB</v>
      </c>
      <c r="R437" s="138" t="str">
        <f>_DL_Khoa</f>
        <v>KCT</v>
      </c>
      <c r="S437" s="106" t="str">
        <f t="shared" si="7"/>
        <v>KCT-CTDB</v>
      </c>
      <c r="T437" s="142"/>
      <c r="U437" s="142"/>
      <c r="V437" s="142"/>
      <c r="W437" s="142"/>
      <c r="X437" s="142"/>
      <c r="Y437" s="142"/>
      <c r="Z437" s="142"/>
      <c r="AA437" s="142"/>
      <c r="AB437" s="142"/>
      <c r="AC437" s="142"/>
      <c r="AD437" s="142"/>
      <c r="AE437" s="142"/>
      <c r="AF437" s="142"/>
      <c r="AG437" s="142"/>
      <c r="AH437" s="142"/>
      <c r="AI437" s="142"/>
      <c r="AJ437" s="142"/>
      <c r="AK437" s="142"/>
      <c r="AL437" s="142"/>
      <c r="AM437" s="142"/>
      <c r="AN437" s="142"/>
      <c r="AO437" s="142"/>
      <c r="AP437" s="142"/>
      <c r="AQ437" s="142"/>
      <c r="AR437" s="142"/>
      <c r="AS437" s="142"/>
      <c r="AT437" s="142"/>
      <c r="AU437" s="142"/>
      <c r="AV437" s="142"/>
      <c r="AW437" s="142"/>
      <c r="AX437" s="142"/>
      <c r="AY437" s="142"/>
      <c r="AZ437" s="142"/>
      <c r="BA437" s="142"/>
      <c r="BB437" s="142"/>
      <c r="BC437" s="142"/>
      <c r="BD437" s="142"/>
      <c r="BE437" s="142"/>
    </row>
    <row r="438" spans="1:57" x14ac:dyDescent="0.25">
      <c r="A438" s="107"/>
      <c r="B438" s="107"/>
      <c r="C438" s="107"/>
      <c r="D438" s="107"/>
      <c r="E438" s="107" t="s">
        <v>662</v>
      </c>
      <c r="F438" s="108">
        <v>333</v>
      </c>
      <c r="G438" s="109" t="s">
        <v>663</v>
      </c>
      <c r="H438" s="110">
        <v>2</v>
      </c>
      <c r="I438" s="111">
        <v>30</v>
      </c>
      <c r="J438" s="111"/>
      <c r="K438" s="111"/>
      <c r="L438" s="112">
        <v>0</v>
      </c>
      <c r="M438" s="143" t="s">
        <v>1484</v>
      </c>
      <c r="N438" s="141">
        <v>60</v>
      </c>
      <c r="O438" s="141" t="s">
        <v>1648</v>
      </c>
      <c r="P438" s="113" t="s">
        <v>1596</v>
      </c>
      <c r="Q438" s="138" t="str">
        <f>_DL_BM</f>
        <v>CTDB</v>
      </c>
      <c r="R438" s="138" t="str">
        <f>_DL_Khoa</f>
        <v>KCT</v>
      </c>
      <c r="S438" s="106" t="str">
        <f t="shared" si="7"/>
        <v>KCT-CTDB</v>
      </c>
      <c r="T438" s="142"/>
      <c r="U438" s="142"/>
      <c r="V438" s="142"/>
      <c r="W438" s="142"/>
      <c r="X438" s="142"/>
      <c r="Y438" s="142"/>
      <c r="Z438" s="142"/>
      <c r="AA438" s="142"/>
      <c r="AB438" s="142"/>
      <c r="AC438" s="142"/>
      <c r="AD438" s="142"/>
      <c r="AE438" s="142"/>
      <c r="AF438" s="142"/>
      <c r="AG438" s="142"/>
      <c r="AH438" s="142"/>
      <c r="AI438" s="142"/>
      <c r="AJ438" s="142"/>
      <c r="AK438" s="142"/>
      <c r="AL438" s="142"/>
      <c r="AM438" s="142"/>
      <c r="AN438" s="142"/>
      <c r="AO438" s="142"/>
      <c r="AP438" s="142"/>
      <c r="AQ438" s="142"/>
      <c r="AR438" s="142"/>
      <c r="AS438" s="142"/>
      <c r="AT438" s="142"/>
      <c r="AU438" s="142"/>
      <c r="AV438" s="142"/>
      <c r="AW438" s="142"/>
      <c r="AX438" s="142"/>
      <c r="AY438" s="142"/>
      <c r="AZ438" s="142"/>
      <c r="BA438" s="142"/>
      <c r="BB438" s="142"/>
      <c r="BC438" s="142"/>
      <c r="BD438" s="142"/>
      <c r="BE438" s="142"/>
    </row>
    <row r="439" spans="1:57" x14ac:dyDescent="0.25">
      <c r="A439" s="107" t="s">
        <v>656</v>
      </c>
      <c r="B439" s="107"/>
      <c r="C439" s="107"/>
      <c r="D439" s="107"/>
      <c r="E439" s="107"/>
      <c r="F439" s="108">
        <v>329</v>
      </c>
      <c r="G439" s="109" t="s">
        <v>657</v>
      </c>
      <c r="H439" s="110">
        <v>3</v>
      </c>
      <c r="I439" s="111">
        <v>45</v>
      </c>
      <c r="J439" s="111"/>
      <c r="K439" s="111"/>
      <c r="L439" s="112">
        <v>0</v>
      </c>
      <c r="M439" s="140" t="s">
        <v>1511</v>
      </c>
      <c r="N439" s="141"/>
      <c r="O439" s="141" t="s">
        <v>1648</v>
      </c>
      <c r="P439" s="113" t="s">
        <v>1596</v>
      </c>
      <c r="Q439" s="138" t="str">
        <f>_DL_BM</f>
        <v>CTDB</v>
      </c>
      <c r="R439" s="138" t="str">
        <f>_DL_Khoa</f>
        <v>KCT</v>
      </c>
      <c r="S439" s="106" t="str">
        <f t="shared" si="7"/>
        <v>KCT-CTDB</v>
      </c>
      <c r="T439" s="142"/>
      <c r="U439" s="142"/>
      <c r="V439" s="142" t="s">
        <v>20</v>
      </c>
      <c r="W439" s="142"/>
      <c r="X439" s="142" t="s">
        <v>20</v>
      </c>
      <c r="Y439" s="142"/>
      <c r="Z439" s="142" t="s">
        <v>20</v>
      </c>
      <c r="AA439" s="142"/>
      <c r="AB439" s="142"/>
      <c r="AC439" s="142"/>
      <c r="AD439" s="142"/>
      <c r="AE439" s="142"/>
      <c r="AF439" s="142"/>
      <c r="AG439" s="142"/>
      <c r="AH439" s="142"/>
      <c r="AI439" s="142"/>
      <c r="AJ439" s="142"/>
      <c r="AK439" s="142"/>
      <c r="AL439" s="142"/>
      <c r="AM439" s="142"/>
      <c r="AN439" s="142"/>
      <c r="AO439" s="142"/>
      <c r="AP439" s="142"/>
      <c r="AQ439" s="142"/>
      <c r="AR439" s="142"/>
      <c r="AS439" s="142"/>
      <c r="AT439" s="142"/>
      <c r="AU439" s="142"/>
      <c r="AV439" s="142"/>
      <c r="AW439" s="142"/>
      <c r="AX439" s="142"/>
      <c r="AY439" s="142"/>
      <c r="AZ439" s="142"/>
      <c r="BA439" s="142"/>
      <c r="BB439" s="142"/>
      <c r="BC439" s="142"/>
      <c r="BD439" s="142"/>
      <c r="BE439" s="142"/>
    </row>
    <row r="440" spans="1:57" x14ac:dyDescent="0.25">
      <c r="A440" s="107"/>
      <c r="B440" s="107"/>
      <c r="C440" s="107"/>
      <c r="D440" s="107" t="s">
        <v>661</v>
      </c>
      <c r="E440" s="107"/>
      <c r="F440" s="108">
        <v>332</v>
      </c>
      <c r="G440" s="109" t="s">
        <v>657</v>
      </c>
      <c r="H440" s="110">
        <v>2</v>
      </c>
      <c r="I440" s="111">
        <v>30</v>
      </c>
      <c r="J440" s="111"/>
      <c r="K440" s="111"/>
      <c r="L440" s="112">
        <v>0</v>
      </c>
      <c r="M440" s="140" t="s">
        <v>1511</v>
      </c>
      <c r="N440" s="141"/>
      <c r="O440" s="141" t="s">
        <v>1648</v>
      </c>
      <c r="P440" s="113" t="s">
        <v>1596</v>
      </c>
      <c r="Q440" s="138" t="str">
        <f>_DL_BM</f>
        <v>CTDB</v>
      </c>
      <c r="R440" s="138" t="str">
        <f>_DL_Khoa</f>
        <v>KCT</v>
      </c>
      <c r="S440" s="106" t="str">
        <f t="shared" si="7"/>
        <v>KCT-CTDB</v>
      </c>
      <c r="T440" s="142"/>
      <c r="U440" s="142"/>
      <c r="V440" s="142"/>
      <c r="W440" s="142"/>
      <c r="X440" s="142"/>
      <c r="Y440" s="142"/>
      <c r="Z440" s="142"/>
      <c r="AA440" s="142"/>
      <c r="AB440" s="142"/>
      <c r="AC440" s="142"/>
      <c r="AD440" s="142"/>
      <c r="AE440" s="142"/>
      <c r="AF440" s="142"/>
      <c r="AG440" s="142"/>
      <c r="AH440" s="142"/>
      <c r="AI440" s="142"/>
      <c r="AJ440" s="142"/>
      <c r="AK440" s="142"/>
      <c r="AL440" s="142"/>
      <c r="AM440" s="142"/>
      <c r="AN440" s="142"/>
      <c r="AO440" s="142" t="s">
        <v>20</v>
      </c>
      <c r="AP440" s="142"/>
      <c r="AQ440" s="142"/>
      <c r="AR440" s="142"/>
      <c r="AS440" s="142"/>
      <c r="AT440" s="142"/>
      <c r="AU440" s="142"/>
      <c r="AV440" s="142"/>
      <c r="AW440" s="142"/>
      <c r="AX440" s="142"/>
      <c r="AY440" s="142"/>
      <c r="AZ440" s="142"/>
      <c r="BA440" s="142"/>
      <c r="BB440" s="142"/>
      <c r="BC440" s="142"/>
      <c r="BD440" s="142"/>
      <c r="BE440" s="142"/>
    </row>
    <row r="441" spans="1:57" x14ac:dyDescent="0.25">
      <c r="A441" s="107" t="s">
        <v>654</v>
      </c>
      <c r="B441" s="107"/>
      <c r="C441" s="107"/>
      <c r="D441" s="107"/>
      <c r="E441" s="107"/>
      <c r="F441" s="108">
        <v>328</v>
      </c>
      <c r="G441" s="109" t="s">
        <v>655</v>
      </c>
      <c r="H441" s="110">
        <v>3</v>
      </c>
      <c r="I441" s="111">
        <v>45</v>
      </c>
      <c r="J441" s="111"/>
      <c r="K441" s="111"/>
      <c r="L441" s="112">
        <v>0</v>
      </c>
      <c r="M441" s="140" t="s">
        <v>1511</v>
      </c>
      <c r="N441" s="141"/>
      <c r="O441" s="141" t="s">
        <v>1648</v>
      </c>
      <c r="P441" s="113" t="s">
        <v>1596</v>
      </c>
      <c r="Q441" s="138" t="str">
        <f>_DL_BM</f>
        <v>CTDB</v>
      </c>
      <c r="R441" s="138" t="str">
        <f>_DL_Khoa</f>
        <v>KCT</v>
      </c>
      <c r="S441" s="106" t="str">
        <f t="shared" si="7"/>
        <v>KCT-CTDB</v>
      </c>
      <c r="T441" s="142"/>
      <c r="U441" s="142"/>
      <c r="V441" s="142" t="s">
        <v>20</v>
      </c>
      <c r="W441" s="142"/>
      <c r="X441" s="142" t="s">
        <v>20</v>
      </c>
      <c r="Y441" s="142"/>
      <c r="Z441" s="142" t="s">
        <v>20</v>
      </c>
      <c r="AA441" s="142"/>
      <c r="AB441" s="142"/>
      <c r="AC441" s="142"/>
      <c r="AD441" s="142"/>
      <c r="AE441" s="142"/>
      <c r="AF441" s="142"/>
      <c r="AG441" s="142"/>
      <c r="AH441" s="142"/>
      <c r="AI441" s="142"/>
      <c r="AJ441" s="142"/>
      <c r="AK441" s="142"/>
      <c r="AL441" s="142"/>
      <c r="AM441" s="142"/>
      <c r="AN441" s="142"/>
      <c r="AO441" s="142"/>
      <c r="AP441" s="142"/>
      <c r="AQ441" s="142"/>
      <c r="AR441" s="142"/>
      <c r="AS441" s="142"/>
      <c r="AT441" s="142"/>
      <c r="AU441" s="142"/>
      <c r="AV441" s="142"/>
      <c r="AW441" s="142"/>
      <c r="AX441" s="142"/>
      <c r="AY441" s="142"/>
      <c r="AZ441" s="142"/>
      <c r="BA441" s="142"/>
      <c r="BB441" s="142"/>
      <c r="BC441" s="142"/>
      <c r="BD441" s="142"/>
      <c r="BE441" s="142"/>
    </row>
    <row r="442" spans="1:57" x14ac:dyDescent="0.25">
      <c r="A442" s="107"/>
      <c r="B442" s="107"/>
      <c r="C442" s="107"/>
      <c r="D442" s="107" t="s">
        <v>660</v>
      </c>
      <c r="E442" s="107"/>
      <c r="F442" s="108">
        <v>331</v>
      </c>
      <c r="G442" s="109" t="s">
        <v>655</v>
      </c>
      <c r="H442" s="110">
        <v>2</v>
      </c>
      <c r="I442" s="111">
        <v>30</v>
      </c>
      <c r="J442" s="111"/>
      <c r="K442" s="111"/>
      <c r="L442" s="112">
        <v>0</v>
      </c>
      <c r="M442" s="140" t="s">
        <v>1511</v>
      </c>
      <c r="N442" s="141"/>
      <c r="O442" s="141" t="s">
        <v>1648</v>
      </c>
      <c r="P442" s="113" t="s">
        <v>1596</v>
      </c>
      <c r="Q442" s="138" t="str">
        <f>_DL_BM</f>
        <v>CTDB</v>
      </c>
      <c r="R442" s="138" t="str">
        <f>_DL_Khoa</f>
        <v>KCT</v>
      </c>
      <c r="S442" s="106" t="str">
        <f t="shared" si="7"/>
        <v>KCT-CTDB</v>
      </c>
      <c r="T442" s="142"/>
      <c r="U442" s="142"/>
      <c r="V442" s="142"/>
      <c r="W442" s="142"/>
      <c r="X442" s="142"/>
      <c r="Y442" s="142"/>
      <c r="Z442" s="142"/>
      <c r="AA442" s="142"/>
      <c r="AB442" s="142"/>
      <c r="AC442" s="142"/>
      <c r="AD442" s="142"/>
      <c r="AE442" s="142"/>
      <c r="AF442" s="142"/>
      <c r="AG442" s="142"/>
      <c r="AH442" s="142"/>
      <c r="AI442" s="142"/>
      <c r="AJ442" s="142"/>
      <c r="AK442" s="142"/>
      <c r="AL442" s="142"/>
      <c r="AM442" s="142"/>
      <c r="AN442" s="142"/>
      <c r="AO442" s="142" t="s">
        <v>20</v>
      </c>
      <c r="AP442" s="142"/>
      <c r="AQ442" s="142"/>
      <c r="AR442" s="142"/>
      <c r="AS442" s="142"/>
      <c r="AT442" s="142"/>
      <c r="AU442" s="142"/>
      <c r="AV442" s="142"/>
      <c r="AW442" s="142"/>
      <c r="AX442" s="142"/>
      <c r="AY442" s="142"/>
      <c r="AZ442" s="142"/>
      <c r="BA442" s="142"/>
      <c r="BB442" s="142"/>
      <c r="BC442" s="142"/>
      <c r="BD442" s="142"/>
      <c r="BE442" s="142"/>
    </row>
    <row r="443" spans="1:57" x14ac:dyDescent="0.25">
      <c r="A443" s="107"/>
      <c r="B443" s="107" t="s">
        <v>658</v>
      </c>
      <c r="C443" s="107"/>
      <c r="D443" s="107"/>
      <c r="E443" s="107"/>
      <c r="F443" s="108">
        <v>330</v>
      </c>
      <c r="G443" s="109" t="s">
        <v>659</v>
      </c>
      <c r="H443" s="110">
        <v>3</v>
      </c>
      <c r="I443" s="111">
        <v>45</v>
      </c>
      <c r="J443" s="111"/>
      <c r="K443" s="111"/>
      <c r="L443" s="112">
        <v>0</v>
      </c>
      <c r="M443" s="143" t="s">
        <v>1484</v>
      </c>
      <c r="N443" s="141">
        <v>90</v>
      </c>
      <c r="O443" s="141" t="s">
        <v>1648</v>
      </c>
      <c r="P443" s="113" t="s">
        <v>1596</v>
      </c>
      <c r="Q443" s="138" t="str">
        <f>_DL_BM</f>
        <v>CTDB</v>
      </c>
      <c r="R443" s="138" t="str">
        <f>_DL_Khoa</f>
        <v>KCT</v>
      </c>
      <c r="S443" s="106" t="str">
        <f t="shared" si="7"/>
        <v>KCT-CTDB</v>
      </c>
      <c r="T443" s="142"/>
      <c r="U443" s="142"/>
      <c r="V443" s="142"/>
      <c r="W443" s="142"/>
      <c r="X443" s="142"/>
      <c r="Y443" s="142"/>
      <c r="Z443" s="142"/>
      <c r="AA443" s="142"/>
      <c r="AB443" s="142"/>
      <c r="AC443" s="142"/>
      <c r="AD443" s="142"/>
      <c r="AE443" s="142"/>
      <c r="AF443" s="142"/>
      <c r="AG443" s="142"/>
      <c r="AH443" s="142"/>
      <c r="AI443" s="142"/>
      <c r="AJ443" s="142"/>
      <c r="AK443" s="142"/>
      <c r="AL443" s="142"/>
      <c r="AM443" s="142"/>
      <c r="AN443" s="142"/>
      <c r="AO443" s="142"/>
      <c r="AP443" s="142"/>
      <c r="AQ443" s="142"/>
      <c r="AR443" s="142"/>
      <c r="AS443" s="142"/>
      <c r="AT443" s="142"/>
      <c r="AU443" s="142"/>
      <c r="AV443" s="142"/>
      <c r="AW443" s="142"/>
      <c r="AX443" s="142"/>
      <c r="AY443" s="142"/>
      <c r="AZ443" s="142"/>
      <c r="BA443" s="142"/>
      <c r="BB443" s="142"/>
      <c r="BC443" s="142"/>
      <c r="BD443" s="142"/>
      <c r="BE443" s="142"/>
    </row>
    <row r="444" spans="1:57" x14ac:dyDescent="0.25">
      <c r="A444" s="107" t="s">
        <v>698</v>
      </c>
      <c r="B444" s="107"/>
      <c r="C444" s="107"/>
      <c r="D444" s="107"/>
      <c r="E444" s="107"/>
      <c r="F444" s="108">
        <v>359</v>
      </c>
      <c r="G444" s="146" t="s">
        <v>699</v>
      </c>
      <c r="H444" s="110">
        <v>2</v>
      </c>
      <c r="I444" s="111">
        <v>30</v>
      </c>
      <c r="J444" s="111"/>
      <c r="K444" s="111"/>
      <c r="L444" s="112">
        <v>0</v>
      </c>
      <c r="M444" s="143" t="s">
        <v>1484</v>
      </c>
      <c r="N444" s="141">
        <v>75</v>
      </c>
      <c r="O444" s="141" t="s">
        <v>1648</v>
      </c>
      <c r="P444" s="113" t="s">
        <v>1596</v>
      </c>
      <c r="Q444" s="138" t="str">
        <f>_DL_BM</f>
        <v>CTDB</v>
      </c>
      <c r="R444" s="138" t="str">
        <f>_DL_Khoa</f>
        <v>KCT</v>
      </c>
      <c r="S444" s="106" t="str">
        <f t="shared" si="7"/>
        <v>KCT-CTDB</v>
      </c>
      <c r="T444" s="142"/>
      <c r="U444" s="142"/>
      <c r="V444" s="142" t="s">
        <v>20</v>
      </c>
      <c r="W444" s="142"/>
      <c r="X444" s="142"/>
      <c r="Y444" s="142"/>
      <c r="Z444" s="142" t="s">
        <v>20</v>
      </c>
      <c r="AA444" s="142"/>
      <c r="AB444" s="142"/>
      <c r="AC444" s="142"/>
      <c r="AD444" s="142"/>
      <c r="AE444" s="142"/>
      <c r="AF444" s="142"/>
      <c r="AG444" s="142"/>
      <c r="AH444" s="142"/>
      <c r="AI444" s="142"/>
      <c r="AJ444" s="142"/>
      <c r="AK444" s="142"/>
      <c r="AL444" s="142"/>
      <c r="AM444" s="142"/>
      <c r="AN444" s="142"/>
      <c r="AO444" s="142"/>
      <c r="AP444" s="142"/>
      <c r="AQ444" s="142"/>
      <c r="AR444" s="142"/>
      <c r="AS444" s="142"/>
      <c r="AT444" s="142"/>
      <c r="AU444" s="142"/>
      <c r="AV444" s="142"/>
      <c r="AW444" s="142"/>
      <c r="AX444" s="142"/>
      <c r="AY444" s="142"/>
      <c r="AZ444" s="142"/>
      <c r="BA444" s="142"/>
      <c r="BB444" s="142"/>
      <c r="BC444" s="142"/>
      <c r="BD444" s="142"/>
      <c r="BE444" s="142"/>
    </row>
    <row r="445" spans="1:57" x14ac:dyDescent="0.25">
      <c r="A445" s="107" t="s">
        <v>700</v>
      </c>
      <c r="B445" s="107"/>
      <c r="C445" s="107"/>
      <c r="D445" s="107"/>
      <c r="E445" s="107"/>
      <c r="F445" s="108">
        <v>360</v>
      </c>
      <c r="G445" s="146" t="s">
        <v>699</v>
      </c>
      <c r="H445" s="110">
        <v>3</v>
      </c>
      <c r="I445" s="111">
        <v>45</v>
      </c>
      <c r="J445" s="111"/>
      <c r="K445" s="111"/>
      <c r="L445" s="112">
        <v>0</v>
      </c>
      <c r="M445" s="143" t="s">
        <v>1484</v>
      </c>
      <c r="N445" s="141">
        <v>75</v>
      </c>
      <c r="O445" s="141" t="s">
        <v>1648</v>
      </c>
      <c r="P445" s="113" t="s">
        <v>1596</v>
      </c>
      <c r="Q445" s="138" t="str">
        <f>_DL_BM</f>
        <v>CTDB</v>
      </c>
      <c r="R445" s="138" t="str">
        <f>_DL_Khoa</f>
        <v>KCT</v>
      </c>
      <c r="S445" s="106" t="str">
        <f t="shared" si="7"/>
        <v>KCT-CTDB</v>
      </c>
      <c r="T445" s="142"/>
      <c r="U445" s="142"/>
      <c r="V445" s="142"/>
      <c r="W445" s="142"/>
      <c r="X445" s="142" t="s">
        <v>20</v>
      </c>
      <c r="Y445" s="142"/>
      <c r="Z445" s="142"/>
      <c r="AA445" s="142"/>
      <c r="AB445" s="142"/>
      <c r="AC445" s="142"/>
      <c r="AD445" s="142"/>
      <c r="AE445" s="142"/>
      <c r="AF445" s="142"/>
      <c r="AG445" s="142"/>
      <c r="AH445" s="142"/>
      <c r="AI445" s="142"/>
      <c r="AJ445" s="142"/>
      <c r="AK445" s="142"/>
      <c r="AL445" s="142"/>
      <c r="AM445" s="142"/>
      <c r="AN445" s="142"/>
      <c r="AO445" s="142"/>
      <c r="AP445" s="142"/>
      <c r="AQ445" s="142"/>
      <c r="AR445" s="142"/>
      <c r="AS445" s="142"/>
      <c r="AT445" s="142"/>
      <c r="AU445" s="142"/>
      <c r="AV445" s="142"/>
      <c r="AW445" s="142"/>
      <c r="AX445" s="142"/>
      <c r="AY445" s="142"/>
      <c r="AZ445" s="142"/>
      <c r="BA445" s="142"/>
      <c r="BB445" s="142"/>
      <c r="BC445" s="142"/>
      <c r="BD445" s="142"/>
      <c r="BE445" s="142"/>
    </row>
    <row r="446" spans="1:57" x14ac:dyDescent="0.25">
      <c r="A446" s="107" t="s">
        <v>1127</v>
      </c>
      <c r="B446" s="107" t="s">
        <v>1127</v>
      </c>
      <c r="C446" s="107" t="s">
        <v>1127</v>
      </c>
      <c r="D446" s="107" t="s">
        <v>1128</v>
      </c>
      <c r="E446" s="107"/>
      <c r="F446" s="108">
        <v>569</v>
      </c>
      <c r="G446" s="109" t="s">
        <v>1747</v>
      </c>
      <c r="H446" s="110">
        <v>2</v>
      </c>
      <c r="I446" s="111">
        <v>30</v>
      </c>
      <c r="J446" s="111"/>
      <c r="K446" s="111"/>
      <c r="L446" s="112">
        <v>0</v>
      </c>
      <c r="M446" s="143" t="s">
        <v>1484</v>
      </c>
      <c r="N446" s="141">
        <v>60</v>
      </c>
      <c r="O446" s="141" t="s">
        <v>1648</v>
      </c>
      <c r="P446" s="113" t="s">
        <v>1596</v>
      </c>
      <c r="Q446" s="138" t="str">
        <f>_DL_BM</f>
        <v>CTDB</v>
      </c>
      <c r="R446" s="138" t="str">
        <f>_DL_Khoa</f>
        <v>KCT</v>
      </c>
      <c r="S446" s="106" t="str">
        <f t="shared" si="7"/>
        <v>KCT-CTDB</v>
      </c>
      <c r="T446" s="142" t="s">
        <v>21</v>
      </c>
      <c r="U446" s="142" t="s">
        <v>21</v>
      </c>
      <c r="V446" s="142" t="s">
        <v>21</v>
      </c>
      <c r="W446" s="142" t="s">
        <v>21</v>
      </c>
      <c r="X446" s="142" t="s">
        <v>20</v>
      </c>
      <c r="Y446" s="142"/>
      <c r="Z446" s="142" t="s">
        <v>21</v>
      </c>
      <c r="AA446" s="142"/>
      <c r="AB446" s="142"/>
      <c r="AC446" s="142"/>
      <c r="AD446" s="142"/>
      <c r="AE446" s="142"/>
      <c r="AF446" s="142"/>
      <c r="AG446" s="142"/>
      <c r="AH446" s="142"/>
      <c r="AI446" s="142"/>
      <c r="AJ446" s="142"/>
      <c r="AK446" s="142"/>
      <c r="AL446" s="142"/>
      <c r="AM446" s="142"/>
      <c r="AN446" s="142"/>
      <c r="AO446" s="142"/>
      <c r="AP446" s="142"/>
      <c r="AQ446" s="142"/>
      <c r="AR446" s="142"/>
      <c r="AS446" s="142"/>
      <c r="AT446" s="142"/>
      <c r="AU446" s="142"/>
      <c r="AV446" s="142"/>
      <c r="AW446" s="142"/>
      <c r="AX446" s="142"/>
      <c r="AY446" s="142"/>
      <c r="AZ446" s="142"/>
      <c r="BA446" s="142"/>
      <c r="BB446" s="142"/>
      <c r="BC446" s="142"/>
      <c r="BD446" s="142"/>
      <c r="BE446" s="142"/>
    </row>
    <row r="447" spans="1:57" x14ac:dyDescent="0.25">
      <c r="A447" s="107" t="s">
        <v>1116</v>
      </c>
      <c r="B447" s="107"/>
      <c r="C447" s="107"/>
      <c r="D447" s="107" t="s">
        <v>1117</v>
      </c>
      <c r="E447" s="107"/>
      <c r="F447" s="108">
        <v>564</v>
      </c>
      <c r="G447" s="109" t="s">
        <v>467</v>
      </c>
      <c r="H447" s="110">
        <v>2</v>
      </c>
      <c r="I447" s="111">
        <v>15</v>
      </c>
      <c r="J447" s="111">
        <v>30</v>
      </c>
      <c r="K447" s="111"/>
      <c r="L447" s="112">
        <v>0</v>
      </c>
      <c r="M447" s="140" t="s">
        <v>2</v>
      </c>
      <c r="N447" s="141"/>
      <c r="O447" s="141" t="s">
        <v>2204</v>
      </c>
      <c r="P447" s="113" t="s">
        <v>1596</v>
      </c>
      <c r="Q447" s="138" t="str">
        <f>_DL_BM</f>
        <v>CTUD</v>
      </c>
      <c r="R447" s="138" t="str">
        <f>_DL_Khoa</f>
        <v>KCT</v>
      </c>
      <c r="S447" s="106" t="str">
        <f t="shared" si="7"/>
        <v>KCT-CTUD</v>
      </c>
      <c r="T447" s="142"/>
      <c r="U447" s="142"/>
      <c r="V447" s="142"/>
      <c r="W447" s="142"/>
      <c r="X447" s="142" t="s">
        <v>21</v>
      </c>
      <c r="Y447" s="142"/>
      <c r="Z447" s="142"/>
      <c r="AA447" s="142"/>
      <c r="AB447" s="142"/>
      <c r="AC447" s="142"/>
      <c r="AD447" s="142"/>
      <c r="AE447" s="142"/>
      <c r="AF447" s="142"/>
      <c r="AG447" s="142"/>
      <c r="AH447" s="142"/>
      <c r="AI447" s="142"/>
      <c r="AJ447" s="142"/>
      <c r="AK447" s="142"/>
      <c r="AL447" s="142"/>
      <c r="AM447" s="142"/>
      <c r="AN447" s="142"/>
      <c r="AO447" s="142"/>
      <c r="AP447" s="142"/>
      <c r="AQ447" s="142"/>
      <c r="AR447" s="142"/>
      <c r="AS447" s="142"/>
      <c r="AT447" s="142"/>
      <c r="AU447" s="142"/>
      <c r="AV447" s="142"/>
      <c r="AW447" s="142"/>
      <c r="AX447" s="142"/>
      <c r="AY447" s="142"/>
      <c r="AZ447" s="142"/>
      <c r="BA447" s="142"/>
      <c r="BB447" s="142"/>
      <c r="BC447" s="142"/>
      <c r="BD447" s="142"/>
      <c r="BE447" s="142"/>
    </row>
    <row r="448" spans="1:57" x14ac:dyDescent="0.25">
      <c r="A448" s="107" t="s">
        <v>1131</v>
      </c>
      <c r="B448" s="107" t="s">
        <v>1131</v>
      </c>
      <c r="C448" s="107" t="s">
        <v>1131</v>
      </c>
      <c r="D448" s="107"/>
      <c r="E448" s="107"/>
      <c r="F448" s="108">
        <v>571</v>
      </c>
      <c r="G448" s="146" t="s">
        <v>1132</v>
      </c>
      <c r="H448" s="110">
        <v>2</v>
      </c>
      <c r="I448" s="111">
        <v>30</v>
      </c>
      <c r="J448" s="111"/>
      <c r="K448" s="111"/>
      <c r="L448" s="112">
        <v>0</v>
      </c>
      <c r="M448" s="143" t="s">
        <v>1484</v>
      </c>
      <c r="N448" s="141">
        <v>60</v>
      </c>
      <c r="O448" s="141" t="s">
        <v>1648</v>
      </c>
      <c r="P448" s="113" t="s">
        <v>1596</v>
      </c>
      <c r="Q448" s="138" t="str">
        <f>_DL_BM</f>
        <v>CTDB</v>
      </c>
      <c r="R448" s="138" t="str">
        <f>_DL_Khoa</f>
        <v>KCT</v>
      </c>
      <c r="S448" s="106" t="str">
        <f t="shared" si="7"/>
        <v>KCT-CTDB</v>
      </c>
      <c r="T448" s="142" t="s">
        <v>21</v>
      </c>
      <c r="U448" s="142"/>
      <c r="V448" s="142" t="s">
        <v>21</v>
      </c>
      <c r="W448" s="142" t="s">
        <v>21</v>
      </c>
      <c r="X448" s="142" t="s">
        <v>21</v>
      </c>
      <c r="Y448" s="142"/>
      <c r="Z448" s="142" t="s">
        <v>21</v>
      </c>
      <c r="AA448" s="142"/>
      <c r="AB448" s="142"/>
      <c r="AC448" s="142"/>
      <c r="AD448" s="142"/>
      <c r="AE448" s="142"/>
      <c r="AF448" s="142"/>
      <c r="AG448" s="142"/>
      <c r="AH448" s="142"/>
      <c r="AI448" s="142"/>
      <c r="AJ448" s="142"/>
      <c r="AK448" s="142"/>
      <c r="AL448" s="142"/>
      <c r="AM448" s="142"/>
      <c r="AN448" s="142"/>
      <c r="AO448" s="142"/>
      <c r="AP448" s="142"/>
      <c r="AQ448" s="142"/>
      <c r="AR448" s="142"/>
      <c r="AS448" s="142"/>
      <c r="AT448" s="142"/>
      <c r="AU448" s="142"/>
      <c r="AV448" s="142"/>
      <c r="AW448" s="142"/>
      <c r="AX448" s="142"/>
      <c r="AY448" s="142"/>
      <c r="AZ448" s="142"/>
      <c r="BA448" s="142"/>
      <c r="BB448" s="142"/>
      <c r="BC448" s="142"/>
      <c r="BD448" s="142"/>
      <c r="BE448" s="142"/>
    </row>
    <row r="449" spans="1:57" x14ac:dyDescent="0.25">
      <c r="A449" s="107" t="s">
        <v>691</v>
      </c>
      <c r="B449" s="107"/>
      <c r="C449" s="107"/>
      <c r="D449" s="107"/>
      <c r="E449" s="107"/>
      <c r="F449" s="108">
        <v>352</v>
      </c>
      <c r="G449" s="146" t="s">
        <v>613</v>
      </c>
      <c r="H449" s="110">
        <v>3</v>
      </c>
      <c r="I449" s="111">
        <v>45</v>
      </c>
      <c r="J449" s="111"/>
      <c r="K449" s="111"/>
      <c r="L449" s="112">
        <v>0</v>
      </c>
      <c r="M449" s="143" t="s">
        <v>1484</v>
      </c>
      <c r="N449" s="141">
        <v>90</v>
      </c>
      <c r="O449" s="141" t="s">
        <v>1648</v>
      </c>
      <c r="P449" s="113" t="s">
        <v>1596</v>
      </c>
      <c r="Q449" s="138" t="str">
        <f>_DL_BM</f>
        <v>CTDB</v>
      </c>
      <c r="R449" s="138" t="str">
        <f>_DL_Khoa</f>
        <v>KCT</v>
      </c>
      <c r="S449" s="106" t="str">
        <f t="shared" si="7"/>
        <v>KCT-CTDB</v>
      </c>
      <c r="T449" s="142"/>
      <c r="U449" s="142"/>
      <c r="V449" s="142"/>
      <c r="W449" s="142"/>
      <c r="X449" s="142" t="s">
        <v>20</v>
      </c>
      <c r="Y449" s="142"/>
      <c r="Z449" s="142"/>
      <c r="AA449" s="142"/>
      <c r="AB449" s="142"/>
      <c r="AC449" s="142"/>
      <c r="AD449" s="142"/>
      <c r="AE449" s="142"/>
      <c r="AF449" s="142"/>
      <c r="AG449" s="142"/>
      <c r="AH449" s="142"/>
      <c r="AI449" s="142"/>
      <c r="AJ449" s="142"/>
      <c r="AK449" s="142"/>
      <c r="AL449" s="142"/>
      <c r="AM449" s="142"/>
      <c r="AN449" s="142"/>
      <c r="AO449" s="142"/>
      <c r="AP449" s="142"/>
      <c r="AQ449" s="142"/>
      <c r="AR449" s="142"/>
      <c r="AS449" s="142"/>
      <c r="AT449" s="142"/>
      <c r="AU449" s="142"/>
      <c r="AV449" s="142"/>
      <c r="AW449" s="142"/>
      <c r="AX449" s="142"/>
      <c r="AY449" s="142"/>
      <c r="AZ449" s="142"/>
      <c r="BA449" s="142"/>
      <c r="BB449" s="142"/>
      <c r="BC449" s="142"/>
      <c r="BD449" s="142"/>
      <c r="BE449" s="142"/>
    </row>
    <row r="450" spans="1:57" x14ac:dyDescent="0.25">
      <c r="A450" s="107" t="s">
        <v>357</v>
      </c>
      <c r="B450" s="107"/>
      <c r="C450" s="107"/>
      <c r="D450" s="107" t="s">
        <v>358</v>
      </c>
      <c r="E450" s="107"/>
      <c r="F450" s="108">
        <v>161</v>
      </c>
      <c r="G450" s="109" t="s">
        <v>359</v>
      </c>
      <c r="H450" s="110">
        <v>2</v>
      </c>
      <c r="I450" s="111">
        <v>30</v>
      </c>
      <c r="J450" s="111"/>
      <c r="K450" s="111"/>
      <c r="L450" s="112">
        <v>0</v>
      </c>
      <c r="M450" s="143" t="s">
        <v>1484</v>
      </c>
      <c r="N450" s="141">
        <v>60</v>
      </c>
      <c r="O450" s="141" t="s">
        <v>1648</v>
      </c>
      <c r="P450" s="113" t="s">
        <v>1596</v>
      </c>
      <c r="Q450" s="138" t="str">
        <f>_DL_BM</f>
        <v>CTDB</v>
      </c>
      <c r="R450" s="138" t="str">
        <f>_DL_Khoa</f>
        <v>KCT</v>
      </c>
      <c r="S450" s="106" t="str">
        <f t="shared" si="7"/>
        <v>KCT-CTDB</v>
      </c>
      <c r="T450" s="142"/>
      <c r="U450" s="142"/>
      <c r="V450" s="142"/>
      <c r="W450" s="142"/>
      <c r="X450" s="142"/>
      <c r="Y450" s="142"/>
      <c r="Z450" s="142"/>
      <c r="AA450" s="142"/>
      <c r="AB450" s="142"/>
      <c r="AC450" s="142"/>
      <c r="AD450" s="142"/>
      <c r="AE450" s="142"/>
      <c r="AF450" s="142"/>
      <c r="AG450" s="142"/>
      <c r="AH450" s="142"/>
      <c r="AI450" s="142" t="s">
        <v>21</v>
      </c>
      <c r="AJ450" s="142"/>
      <c r="AK450" s="142"/>
      <c r="AL450" s="142"/>
      <c r="AM450" s="142"/>
      <c r="AN450" s="142"/>
      <c r="AO450" s="142"/>
      <c r="AP450" s="142"/>
      <c r="AQ450" s="142"/>
      <c r="AR450" s="142"/>
      <c r="AS450" s="142"/>
      <c r="AT450" s="142"/>
      <c r="AU450" s="142"/>
      <c r="AV450" s="142"/>
      <c r="AW450" s="142"/>
      <c r="AX450" s="142"/>
      <c r="AY450" s="142"/>
      <c r="AZ450" s="142"/>
      <c r="BA450" s="142"/>
      <c r="BB450" s="142" t="s">
        <v>21</v>
      </c>
      <c r="BC450" s="142"/>
      <c r="BD450" s="142"/>
      <c r="BE450" s="142"/>
    </row>
    <row r="451" spans="1:57" x14ac:dyDescent="0.25">
      <c r="A451" s="107"/>
      <c r="B451" s="107" t="s">
        <v>568</v>
      </c>
      <c r="C451" s="107"/>
      <c r="D451" s="107"/>
      <c r="E451" s="107"/>
      <c r="F451" s="108">
        <v>272</v>
      </c>
      <c r="G451" s="109" t="s">
        <v>359</v>
      </c>
      <c r="H451" s="110">
        <v>2</v>
      </c>
      <c r="I451" s="111">
        <v>30</v>
      </c>
      <c r="J451" s="111"/>
      <c r="K451" s="111"/>
      <c r="L451" s="112">
        <v>0</v>
      </c>
      <c r="M451" s="143" t="s">
        <v>1484</v>
      </c>
      <c r="N451" s="141">
        <v>90</v>
      </c>
      <c r="O451" s="141" t="s">
        <v>1648</v>
      </c>
      <c r="P451" s="113" t="s">
        <v>1596</v>
      </c>
      <c r="Q451" s="138" t="str">
        <f>_DL_BM</f>
        <v>CTDB</v>
      </c>
      <c r="R451" s="138" t="str">
        <f>_DL_Khoa</f>
        <v>KCT</v>
      </c>
      <c r="S451" s="106" t="str">
        <f t="shared" si="7"/>
        <v>KCT-CTDB</v>
      </c>
      <c r="T451" s="142"/>
      <c r="U451" s="142"/>
      <c r="V451" s="142"/>
      <c r="W451" s="142"/>
      <c r="X451" s="142"/>
      <c r="Y451" s="142"/>
      <c r="Z451" s="142"/>
      <c r="AA451" s="142"/>
      <c r="AB451" s="142"/>
      <c r="AC451" s="142"/>
      <c r="AD451" s="142"/>
      <c r="AE451" s="142"/>
      <c r="AF451" s="142"/>
      <c r="AG451" s="142"/>
      <c r="AH451" s="142"/>
      <c r="AI451" s="142"/>
      <c r="AJ451" s="142"/>
      <c r="AK451" s="142"/>
      <c r="AL451" s="142"/>
      <c r="AM451" s="142"/>
      <c r="AN451" s="142"/>
      <c r="AO451" s="142"/>
      <c r="AP451" s="142"/>
      <c r="AQ451" s="142"/>
      <c r="AR451" s="142"/>
      <c r="AS451" s="142"/>
      <c r="AT451" s="142"/>
      <c r="AU451" s="142"/>
      <c r="AV451" s="142"/>
      <c r="AW451" s="142"/>
      <c r="AX451" s="142"/>
      <c r="AY451" s="142"/>
      <c r="AZ451" s="142"/>
      <c r="BA451" s="142"/>
      <c r="BB451" s="142"/>
      <c r="BC451" s="142"/>
      <c r="BD451" s="142"/>
      <c r="BE451" s="142"/>
    </row>
    <row r="452" spans="1:57" x14ac:dyDescent="0.25">
      <c r="A452" s="107"/>
      <c r="B452" s="107"/>
      <c r="C452" s="107" t="s">
        <v>1693</v>
      </c>
      <c r="D452" s="107" t="s">
        <v>572</v>
      </c>
      <c r="E452" s="107"/>
      <c r="F452" s="108">
        <v>275</v>
      </c>
      <c r="G452" s="109" t="s">
        <v>359</v>
      </c>
      <c r="H452" s="110">
        <v>3</v>
      </c>
      <c r="I452" s="111">
        <v>45</v>
      </c>
      <c r="J452" s="111"/>
      <c r="K452" s="111"/>
      <c r="L452" s="112">
        <v>0</v>
      </c>
      <c r="M452" s="140" t="s">
        <v>1511</v>
      </c>
      <c r="N452" s="141"/>
      <c r="O452" s="141" t="s">
        <v>1648</v>
      </c>
      <c r="P452" s="113" t="s">
        <v>1596</v>
      </c>
      <c r="Q452" s="138" t="str">
        <f>_DL_BM</f>
        <v>CTDB</v>
      </c>
      <c r="R452" s="138" t="str">
        <f>_DL_Khoa</f>
        <v>KCT</v>
      </c>
      <c r="S452" s="106" t="str">
        <f t="shared" si="7"/>
        <v>KCT-CTDB</v>
      </c>
      <c r="T452" s="142"/>
      <c r="U452" s="142"/>
      <c r="V452" s="142"/>
      <c r="W452" s="142"/>
      <c r="X452" s="142"/>
      <c r="Y452" s="142"/>
      <c r="Z452" s="142"/>
      <c r="AA452" s="142"/>
      <c r="AB452" s="142"/>
      <c r="AC452" s="142"/>
      <c r="AD452" s="142"/>
      <c r="AE452" s="142"/>
      <c r="AF452" s="142"/>
      <c r="AG452" s="142"/>
      <c r="AH452" s="142"/>
      <c r="AI452" s="142"/>
      <c r="AJ452" s="142"/>
      <c r="AK452" s="142"/>
      <c r="AL452" s="142"/>
      <c r="AM452" s="142"/>
      <c r="AN452" s="142"/>
      <c r="AO452" s="142" t="s">
        <v>20</v>
      </c>
      <c r="AP452" s="142"/>
      <c r="AQ452" s="142"/>
      <c r="AR452" s="142"/>
      <c r="AS452" s="142"/>
      <c r="AT452" s="142"/>
      <c r="AU452" s="142"/>
      <c r="AV452" s="142"/>
      <c r="AW452" s="142"/>
      <c r="AX452" s="142"/>
      <c r="AY452" s="142"/>
      <c r="AZ452" s="142"/>
      <c r="BA452" s="142"/>
      <c r="BB452" s="142"/>
      <c r="BC452" s="142"/>
      <c r="BD452" s="142"/>
      <c r="BE452" s="142"/>
    </row>
    <row r="453" spans="1:57" x14ac:dyDescent="0.25">
      <c r="A453" s="107"/>
      <c r="B453" s="107"/>
      <c r="C453" s="107"/>
      <c r="D453" s="107"/>
      <c r="E453" s="107" t="s">
        <v>573</v>
      </c>
      <c r="F453" s="108">
        <v>276</v>
      </c>
      <c r="G453" s="109" t="s">
        <v>359</v>
      </c>
      <c r="H453" s="110">
        <v>2</v>
      </c>
      <c r="I453" s="111">
        <v>30</v>
      </c>
      <c r="J453" s="111"/>
      <c r="K453" s="111"/>
      <c r="L453" s="112">
        <v>0</v>
      </c>
      <c r="M453" s="143" t="s">
        <v>1484</v>
      </c>
      <c r="N453" s="141">
        <v>60</v>
      </c>
      <c r="O453" s="141" t="s">
        <v>1648</v>
      </c>
      <c r="P453" s="113" t="s">
        <v>1596</v>
      </c>
      <c r="Q453" s="138" t="str">
        <f>_DL_BM</f>
        <v>CTDB</v>
      </c>
      <c r="R453" s="138" t="str">
        <f>_DL_Khoa</f>
        <v>KCT</v>
      </c>
      <c r="S453" s="106" t="str">
        <f t="shared" si="7"/>
        <v>KCT-CTDB</v>
      </c>
      <c r="T453" s="142"/>
      <c r="U453" s="142"/>
      <c r="V453" s="142"/>
      <c r="W453" s="142"/>
      <c r="X453" s="142"/>
      <c r="Y453" s="142"/>
      <c r="Z453" s="142"/>
      <c r="AA453" s="142"/>
      <c r="AB453" s="142"/>
      <c r="AC453" s="142"/>
      <c r="AD453" s="142"/>
      <c r="AE453" s="142"/>
      <c r="AF453" s="142"/>
      <c r="AG453" s="142"/>
      <c r="AH453" s="142"/>
      <c r="AI453" s="142"/>
      <c r="AJ453" s="142"/>
      <c r="AK453" s="142"/>
      <c r="AL453" s="142"/>
      <c r="AM453" s="142"/>
      <c r="AN453" s="142"/>
      <c r="AO453" s="142"/>
      <c r="AP453" s="142"/>
      <c r="AQ453" s="142"/>
      <c r="AR453" s="142"/>
      <c r="AS453" s="142"/>
      <c r="AT453" s="142"/>
      <c r="AU453" s="142"/>
      <c r="AV453" s="142"/>
      <c r="AW453" s="142"/>
      <c r="AX453" s="142"/>
      <c r="AY453" s="142"/>
      <c r="AZ453" s="142"/>
      <c r="BA453" s="142"/>
      <c r="BB453" s="142"/>
      <c r="BC453" s="142"/>
      <c r="BD453" s="142"/>
      <c r="BE453" s="142"/>
    </row>
    <row r="454" spans="1:57" x14ac:dyDescent="0.25">
      <c r="A454" s="107" t="s">
        <v>2091</v>
      </c>
      <c r="B454" s="107"/>
      <c r="C454" s="107"/>
      <c r="D454" s="107" t="s">
        <v>2092</v>
      </c>
      <c r="E454" s="107"/>
      <c r="F454" s="108">
        <v>948</v>
      </c>
      <c r="G454" s="109" t="s">
        <v>359</v>
      </c>
      <c r="H454" s="110">
        <v>3</v>
      </c>
      <c r="I454" s="111">
        <v>45</v>
      </c>
      <c r="J454" s="111"/>
      <c r="K454" s="111"/>
      <c r="L454" s="112">
        <v>0</v>
      </c>
      <c r="M454" s="143"/>
      <c r="N454" s="141"/>
      <c r="O454" s="141" t="s">
        <v>2206</v>
      </c>
      <c r="P454" s="113" t="s">
        <v>1596</v>
      </c>
      <c r="Q454" s="138" t="str">
        <f>_DL_BM</f>
        <v>CTDB</v>
      </c>
      <c r="R454" s="138" t="str">
        <f>_DL_Khoa</f>
        <v>KCT</v>
      </c>
      <c r="S454" s="106" t="str">
        <f t="shared" ref="S454:S517" si="8">+R454&amp;"-"&amp;Q454</f>
        <v>KCT-CTDB</v>
      </c>
      <c r="T454" s="142"/>
      <c r="U454" s="142"/>
      <c r="V454" s="142"/>
      <c r="W454" s="142"/>
      <c r="X454" s="142"/>
      <c r="Y454" s="142"/>
      <c r="Z454" s="142"/>
      <c r="AA454" s="142"/>
      <c r="AB454" s="142"/>
      <c r="AC454" s="142"/>
      <c r="AD454" s="142"/>
      <c r="AE454" s="142"/>
      <c r="AF454" s="142"/>
      <c r="AG454" s="142"/>
      <c r="AH454" s="142"/>
      <c r="AI454" s="142"/>
      <c r="AJ454" s="142"/>
      <c r="AK454" s="142"/>
      <c r="AL454" s="142"/>
      <c r="AM454" s="142"/>
      <c r="AN454" s="142"/>
      <c r="AO454" s="142"/>
      <c r="AP454" s="142"/>
      <c r="AQ454" s="142"/>
      <c r="AR454" s="142"/>
      <c r="AS454" s="142"/>
      <c r="AT454" s="142"/>
      <c r="AU454" s="142"/>
      <c r="AV454" s="142"/>
      <c r="AW454" s="142"/>
      <c r="AX454" s="142"/>
      <c r="AY454" s="142"/>
      <c r="AZ454" s="142"/>
      <c r="BA454" s="142"/>
      <c r="BB454" s="142"/>
      <c r="BC454" s="142"/>
      <c r="BD454" s="142"/>
      <c r="BE454" s="142"/>
    </row>
    <row r="455" spans="1:57" x14ac:dyDescent="0.25">
      <c r="A455" s="107" t="s">
        <v>563</v>
      </c>
      <c r="B455" s="107"/>
      <c r="C455" s="107"/>
      <c r="D455" s="107"/>
      <c r="E455" s="107"/>
      <c r="F455" s="108">
        <v>270</v>
      </c>
      <c r="G455" s="109" t="s">
        <v>564</v>
      </c>
      <c r="H455" s="110">
        <v>4</v>
      </c>
      <c r="I455" s="111">
        <v>60</v>
      </c>
      <c r="J455" s="111"/>
      <c r="K455" s="111"/>
      <c r="L455" s="112">
        <v>0</v>
      </c>
      <c r="M455" s="140" t="s">
        <v>1511</v>
      </c>
      <c r="N455" s="141"/>
      <c r="O455" s="141" t="s">
        <v>1648</v>
      </c>
      <c r="P455" s="113" t="s">
        <v>1596</v>
      </c>
      <c r="Q455" s="138" t="str">
        <f>_DL_BM</f>
        <v>CTDB</v>
      </c>
      <c r="R455" s="138" t="str">
        <f>_DL_Khoa</f>
        <v>KCT</v>
      </c>
      <c r="S455" s="106" t="str">
        <f t="shared" si="8"/>
        <v>KCT-CTDB</v>
      </c>
      <c r="T455" s="142"/>
      <c r="U455" s="142"/>
      <c r="V455" s="142" t="s">
        <v>20</v>
      </c>
      <c r="W455" s="142"/>
      <c r="X455" s="142" t="s">
        <v>20</v>
      </c>
      <c r="Y455" s="142"/>
      <c r="Z455" s="142" t="s">
        <v>20</v>
      </c>
      <c r="AA455" s="142"/>
      <c r="AB455" s="142"/>
      <c r="AC455" s="142"/>
      <c r="AD455" s="142"/>
      <c r="AE455" s="142"/>
      <c r="AF455" s="142"/>
      <c r="AG455" s="142"/>
      <c r="AH455" s="142"/>
      <c r="AI455" s="142"/>
      <c r="AJ455" s="142"/>
      <c r="AK455" s="142"/>
      <c r="AL455" s="142"/>
      <c r="AM455" s="142"/>
      <c r="AN455" s="142"/>
      <c r="AO455" s="142"/>
      <c r="AP455" s="142"/>
      <c r="AQ455" s="142"/>
      <c r="AR455" s="142"/>
      <c r="AS455" s="142"/>
      <c r="AT455" s="142"/>
      <c r="AU455" s="142"/>
      <c r="AV455" s="142"/>
      <c r="AW455" s="142"/>
      <c r="AX455" s="142"/>
      <c r="AY455" s="142"/>
      <c r="AZ455" s="142"/>
      <c r="BA455" s="142"/>
      <c r="BB455" s="142"/>
      <c r="BC455" s="142"/>
      <c r="BD455" s="142"/>
      <c r="BE455" s="142"/>
    </row>
    <row r="456" spans="1:57" x14ac:dyDescent="0.25">
      <c r="A456" s="107" t="s">
        <v>566</v>
      </c>
      <c r="B456" s="107"/>
      <c r="C456" s="107"/>
      <c r="D456" s="107"/>
      <c r="E456" s="107"/>
      <c r="F456" s="108">
        <v>271</v>
      </c>
      <c r="G456" s="109" t="s">
        <v>567</v>
      </c>
      <c r="H456" s="110">
        <v>3</v>
      </c>
      <c r="I456" s="111">
        <v>45</v>
      </c>
      <c r="J456" s="111"/>
      <c r="K456" s="111"/>
      <c r="L456" s="112">
        <v>0</v>
      </c>
      <c r="M456" s="143" t="s">
        <v>1484</v>
      </c>
      <c r="N456" s="141">
        <v>90</v>
      </c>
      <c r="O456" s="141" t="s">
        <v>1648</v>
      </c>
      <c r="P456" s="113" t="s">
        <v>1596</v>
      </c>
      <c r="Q456" s="138" t="str">
        <f>_DL_BM</f>
        <v>CTDB</v>
      </c>
      <c r="R456" s="138" t="str">
        <f>_DL_Khoa</f>
        <v>KCT</v>
      </c>
      <c r="S456" s="106" t="str">
        <f t="shared" si="8"/>
        <v>KCT-CTDB</v>
      </c>
      <c r="T456" s="142"/>
      <c r="U456" s="142"/>
      <c r="V456" s="142"/>
      <c r="W456" s="142"/>
      <c r="X456" s="142" t="s">
        <v>20</v>
      </c>
      <c r="Y456" s="142"/>
      <c r="Z456" s="142"/>
      <c r="AA456" s="142"/>
      <c r="AB456" s="142"/>
      <c r="AC456" s="142"/>
      <c r="AD456" s="142"/>
      <c r="AE456" s="142"/>
      <c r="AF456" s="142"/>
      <c r="AG456" s="142"/>
      <c r="AH456" s="142"/>
      <c r="AI456" s="142"/>
      <c r="AJ456" s="142"/>
      <c r="AK456" s="142"/>
      <c r="AL456" s="142"/>
      <c r="AM456" s="142"/>
      <c r="AN456" s="142"/>
      <c r="AO456" s="142"/>
      <c r="AP456" s="142"/>
      <c r="AQ456" s="142"/>
      <c r="AR456" s="142"/>
      <c r="AS456" s="142"/>
      <c r="AT456" s="142"/>
      <c r="AU456" s="142"/>
      <c r="AV456" s="142"/>
      <c r="AW456" s="142"/>
      <c r="AX456" s="142"/>
      <c r="AY456" s="142"/>
      <c r="AZ456" s="142"/>
      <c r="BA456" s="142"/>
      <c r="BB456" s="142"/>
      <c r="BC456" s="142"/>
      <c r="BD456" s="142"/>
      <c r="BE456" s="142"/>
    </row>
    <row r="457" spans="1:57" x14ac:dyDescent="0.25">
      <c r="A457" s="107" t="s">
        <v>2134</v>
      </c>
      <c r="B457" s="107"/>
      <c r="C457" s="107"/>
      <c r="D457" s="107"/>
      <c r="E457" s="107"/>
      <c r="F457" s="108">
        <v>965</v>
      </c>
      <c r="G457" s="109" t="s">
        <v>2135</v>
      </c>
      <c r="H457" s="110">
        <v>3</v>
      </c>
      <c r="I457" s="111"/>
      <c r="J457" s="111"/>
      <c r="K457" s="111">
        <v>135</v>
      </c>
      <c r="L457" s="112">
        <v>0</v>
      </c>
      <c r="M457" s="140" t="s">
        <v>2</v>
      </c>
      <c r="N457" s="141"/>
      <c r="O457" s="141" t="s">
        <v>1648</v>
      </c>
      <c r="P457" s="113" t="s">
        <v>1596</v>
      </c>
      <c r="Q457" s="138" t="str">
        <f>_DL_BM</f>
        <v>CTDB</v>
      </c>
      <c r="R457" s="138" t="str">
        <f>_DL_Khoa</f>
        <v>KCT</v>
      </c>
      <c r="S457" s="106" t="str">
        <f t="shared" si="8"/>
        <v>KCT-CTDB</v>
      </c>
      <c r="T457" s="142"/>
      <c r="U457" s="142"/>
      <c r="V457" s="142"/>
      <c r="W457" s="142"/>
      <c r="X457" s="142"/>
      <c r="Y457" s="142"/>
      <c r="Z457" s="142"/>
      <c r="AA457" s="142"/>
      <c r="AB457" s="142"/>
      <c r="AC457" s="142"/>
      <c r="AD457" s="142"/>
      <c r="AE457" s="142"/>
      <c r="AF457" s="142"/>
      <c r="AG457" s="142"/>
      <c r="AH457" s="142"/>
      <c r="AI457" s="142"/>
      <c r="AJ457" s="142"/>
      <c r="AK457" s="142"/>
      <c r="AL457" s="142"/>
      <c r="AM457" s="142"/>
      <c r="AN457" s="142"/>
      <c r="AO457" s="142"/>
      <c r="AP457" s="142"/>
      <c r="AQ457" s="142"/>
      <c r="AR457" s="142"/>
      <c r="AS457" s="142"/>
      <c r="AT457" s="142"/>
      <c r="AU457" s="142"/>
      <c r="AV457" s="142"/>
      <c r="AW457" s="142"/>
      <c r="AX457" s="142"/>
      <c r="AY457" s="142"/>
      <c r="AZ457" s="142"/>
      <c r="BA457" s="142"/>
      <c r="BB457" s="142"/>
      <c r="BC457" s="142"/>
      <c r="BD457" s="142"/>
      <c r="BE457" s="142"/>
    </row>
    <row r="458" spans="1:57" x14ac:dyDescent="0.25">
      <c r="A458" s="107" t="s">
        <v>1399</v>
      </c>
      <c r="B458" s="107"/>
      <c r="C458" s="107"/>
      <c r="D458" s="107"/>
      <c r="E458" s="107"/>
      <c r="F458" s="108">
        <v>681</v>
      </c>
      <c r="G458" s="109" t="s">
        <v>1400</v>
      </c>
      <c r="H458" s="110">
        <v>3</v>
      </c>
      <c r="I458" s="111"/>
      <c r="J458" s="111"/>
      <c r="K458" s="111">
        <v>135</v>
      </c>
      <c r="L458" s="112">
        <v>0</v>
      </c>
      <c r="M458" s="140" t="s">
        <v>1511</v>
      </c>
      <c r="N458" s="141"/>
      <c r="O458" s="141" t="s">
        <v>1648</v>
      </c>
      <c r="P458" s="113" t="s">
        <v>1596</v>
      </c>
      <c r="Q458" s="138" t="str">
        <f>_DL_BM</f>
        <v>CTDB</v>
      </c>
      <c r="R458" s="138" t="str">
        <f>_DL_Khoa</f>
        <v>KCT</v>
      </c>
      <c r="S458" s="106" t="str">
        <f t="shared" si="8"/>
        <v>KCT-CTDB</v>
      </c>
      <c r="T458" s="142"/>
      <c r="U458" s="142"/>
      <c r="V458" s="142" t="s">
        <v>20</v>
      </c>
      <c r="W458" s="142"/>
      <c r="X458" s="142" t="s">
        <v>20</v>
      </c>
      <c r="Y458" s="142"/>
      <c r="Z458" s="142" t="s">
        <v>20</v>
      </c>
      <c r="AA458" s="142"/>
      <c r="AB458" s="142"/>
      <c r="AC458" s="142"/>
      <c r="AD458" s="142"/>
      <c r="AE458" s="142"/>
      <c r="AF458" s="142"/>
      <c r="AG458" s="142"/>
      <c r="AH458" s="142"/>
      <c r="AI458" s="142"/>
      <c r="AJ458" s="142"/>
      <c r="AK458" s="142"/>
      <c r="AL458" s="142"/>
      <c r="AM458" s="142"/>
      <c r="AN458" s="142"/>
      <c r="AO458" s="142"/>
      <c r="AP458" s="142"/>
      <c r="AQ458" s="142"/>
      <c r="AR458" s="142"/>
      <c r="AS458" s="142"/>
      <c r="AT458" s="142"/>
      <c r="AU458" s="142"/>
      <c r="AV458" s="142"/>
      <c r="AW458" s="142"/>
      <c r="AX458" s="142"/>
      <c r="AY458" s="142"/>
      <c r="AZ458" s="142"/>
      <c r="BA458" s="142"/>
      <c r="BB458" s="142"/>
      <c r="BC458" s="142"/>
      <c r="BD458" s="142"/>
      <c r="BE458" s="142"/>
    </row>
    <row r="459" spans="1:57" x14ac:dyDescent="0.25">
      <c r="A459" s="107" t="s">
        <v>1417</v>
      </c>
      <c r="B459" s="107"/>
      <c r="C459" s="107"/>
      <c r="D459" s="107"/>
      <c r="E459" s="107"/>
      <c r="F459" s="108">
        <v>692</v>
      </c>
      <c r="G459" s="109" t="s">
        <v>1415</v>
      </c>
      <c r="H459" s="110">
        <v>4</v>
      </c>
      <c r="I459" s="111"/>
      <c r="J459" s="111"/>
      <c r="K459" s="111">
        <v>180</v>
      </c>
      <c r="L459" s="112">
        <v>0</v>
      </c>
      <c r="M459" s="140" t="s">
        <v>1511</v>
      </c>
      <c r="N459" s="141"/>
      <c r="O459" s="141" t="s">
        <v>1648</v>
      </c>
      <c r="P459" s="113" t="s">
        <v>1596</v>
      </c>
      <c r="Q459" s="138" t="str">
        <f>_DL_BM</f>
        <v>CTDB</v>
      </c>
      <c r="R459" s="138" t="str">
        <f>_DL_Khoa</f>
        <v>KCT</v>
      </c>
      <c r="S459" s="106" t="str">
        <f t="shared" si="8"/>
        <v>KCT-CTDB</v>
      </c>
      <c r="T459" s="142"/>
      <c r="U459" s="142"/>
      <c r="V459" s="142"/>
      <c r="W459" s="142"/>
      <c r="X459" s="142" t="s">
        <v>20</v>
      </c>
      <c r="Y459" s="142"/>
      <c r="Z459" s="142"/>
      <c r="AA459" s="142"/>
      <c r="AB459" s="142"/>
      <c r="AC459" s="142"/>
      <c r="AD459" s="142"/>
      <c r="AE459" s="142"/>
      <c r="AF459" s="142"/>
      <c r="AG459" s="142"/>
      <c r="AH459" s="142"/>
      <c r="AI459" s="142"/>
      <c r="AJ459" s="142"/>
      <c r="AK459" s="142"/>
      <c r="AL459" s="142"/>
      <c r="AM459" s="142"/>
      <c r="AN459" s="142"/>
      <c r="AO459" s="142"/>
      <c r="AP459" s="142"/>
      <c r="AQ459" s="142"/>
      <c r="AR459" s="142"/>
      <c r="AS459" s="142"/>
      <c r="AT459" s="142"/>
      <c r="AU459" s="142"/>
      <c r="AV459" s="142"/>
      <c r="AW459" s="142"/>
      <c r="AX459" s="142"/>
      <c r="AY459" s="142"/>
      <c r="AZ459" s="142"/>
      <c r="BA459" s="142"/>
      <c r="BB459" s="142"/>
      <c r="BC459" s="142"/>
      <c r="BD459" s="142"/>
      <c r="BE459" s="142"/>
    </row>
    <row r="460" spans="1:57" x14ac:dyDescent="0.25">
      <c r="A460" s="107" t="s">
        <v>2131</v>
      </c>
      <c r="B460" s="107"/>
      <c r="C460" s="107"/>
      <c r="D460" s="107" t="s">
        <v>2132</v>
      </c>
      <c r="E460" s="107"/>
      <c r="F460" s="108">
        <v>964</v>
      </c>
      <c r="G460" s="109" t="s">
        <v>2133</v>
      </c>
      <c r="H460" s="110">
        <v>2</v>
      </c>
      <c r="I460" s="111"/>
      <c r="J460" s="111"/>
      <c r="K460" s="111">
        <v>90</v>
      </c>
      <c r="L460" s="112">
        <v>0</v>
      </c>
      <c r="M460" s="140" t="s">
        <v>1511</v>
      </c>
      <c r="N460" s="141"/>
      <c r="O460" s="141" t="s">
        <v>1648</v>
      </c>
      <c r="P460" s="113" t="s">
        <v>1596</v>
      </c>
      <c r="Q460" s="138" t="str">
        <f>_DL_BM</f>
        <v>CTDB</v>
      </c>
      <c r="R460" s="138" t="str">
        <f>_DL_Khoa</f>
        <v>KCT</v>
      </c>
      <c r="S460" s="106" t="str">
        <f t="shared" si="8"/>
        <v>KCT-CTDB</v>
      </c>
      <c r="T460" s="142"/>
      <c r="U460" s="142"/>
      <c r="V460" s="142"/>
      <c r="W460" s="142"/>
      <c r="X460" s="142"/>
      <c r="Y460" s="142"/>
      <c r="Z460" s="142"/>
      <c r="AA460" s="142"/>
      <c r="AB460" s="142"/>
      <c r="AC460" s="142"/>
      <c r="AD460" s="142"/>
      <c r="AE460" s="142"/>
      <c r="AF460" s="142"/>
      <c r="AG460" s="142"/>
      <c r="AH460" s="142"/>
      <c r="AI460" s="142"/>
      <c r="AJ460" s="142"/>
      <c r="AK460" s="142"/>
      <c r="AL460" s="142"/>
      <c r="AM460" s="142"/>
      <c r="AN460" s="142"/>
      <c r="AO460" s="142"/>
      <c r="AP460" s="142"/>
      <c r="AQ460" s="142"/>
      <c r="AR460" s="142"/>
      <c r="AS460" s="142"/>
      <c r="AT460" s="142"/>
      <c r="AU460" s="142"/>
      <c r="AV460" s="142"/>
      <c r="AW460" s="142"/>
      <c r="AX460" s="142"/>
      <c r="AY460" s="142"/>
      <c r="AZ460" s="142"/>
      <c r="BA460" s="142"/>
      <c r="BB460" s="142"/>
      <c r="BC460" s="142"/>
      <c r="BD460" s="142"/>
      <c r="BE460" s="142"/>
    </row>
    <row r="461" spans="1:57" x14ac:dyDescent="0.25">
      <c r="A461" s="107" t="s">
        <v>1294</v>
      </c>
      <c r="B461" s="107"/>
      <c r="C461" s="107"/>
      <c r="D461" s="107"/>
      <c r="E461" s="107"/>
      <c r="F461" s="108">
        <v>643</v>
      </c>
      <c r="G461" s="109" t="s">
        <v>1295</v>
      </c>
      <c r="H461" s="110">
        <v>2</v>
      </c>
      <c r="I461" s="111"/>
      <c r="J461" s="111"/>
      <c r="K461" s="111">
        <v>90</v>
      </c>
      <c r="L461" s="112">
        <v>0</v>
      </c>
      <c r="M461" s="140" t="s">
        <v>2</v>
      </c>
      <c r="N461" s="141"/>
      <c r="O461" s="141" t="s">
        <v>1648</v>
      </c>
      <c r="P461" s="113" t="s">
        <v>1596</v>
      </c>
      <c r="Q461" s="138" t="str">
        <f>_DL_BM</f>
        <v>CTDB</v>
      </c>
      <c r="R461" s="138" t="str">
        <f>_DL_Khoa</f>
        <v>KCT</v>
      </c>
      <c r="S461" s="106" t="str">
        <f t="shared" si="8"/>
        <v>KCT-CTDB</v>
      </c>
      <c r="T461" s="142"/>
      <c r="U461" s="142"/>
      <c r="V461" s="142"/>
      <c r="W461" s="142"/>
      <c r="X461" s="142" t="s">
        <v>20</v>
      </c>
      <c r="Y461" s="142"/>
      <c r="Z461" s="142"/>
      <c r="AA461" s="142"/>
      <c r="AB461" s="142"/>
      <c r="AC461" s="142"/>
      <c r="AD461" s="142"/>
      <c r="AE461" s="142"/>
      <c r="AF461" s="142"/>
      <c r="AG461" s="142"/>
      <c r="AH461" s="142"/>
      <c r="AI461" s="142"/>
      <c r="AJ461" s="142"/>
      <c r="AK461" s="142"/>
      <c r="AL461" s="142"/>
      <c r="AM461" s="142"/>
      <c r="AN461" s="142"/>
      <c r="AO461" s="142"/>
      <c r="AP461" s="142"/>
      <c r="AQ461" s="142"/>
      <c r="AR461" s="142"/>
      <c r="AS461" s="142"/>
      <c r="AT461" s="142"/>
      <c r="AU461" s="142"/>
      <c r="AV461" s="142"/>
      <c r="AW461" s="142"/>
      <c r="AX461" s="142"/>
      <c r="AY461" s="142"/>
      <c r="AZ461" s="142"/>
      <c r="BA461" s="142"/>
      <c r="BB461" s="142"/>
      <c r="BC461" s="142"/>
      <c r="BD461" s="142"/>
      <c r="BE461" s="142"/>
    </row>
    <row r="462" spans="1:57" x14ac:dyDescent="0.25">
      <c r="A462" s="107"/>
      <c r="B462" s="107" t="s">
        <v>1844</v>
      </c>
      <c r="C462" s="107"/>
      <c r="D462" s="107"/>
      <c r="E462" s="107"/>
      <c r="F462" s="108">
        <v>796</v>
      </c>
      <c r="G462" s="109" t="s">
        <v>1295</v>
      </c>
      <c r="H462" s="110">
        <v>1</v>
      </c>
      <c r="I462" s="111"/>
      <c r="J462" s="111">
        <v>30</v>
      </c>
      <c r="K462" s="111"/>
      <c r="L462" s="112">
        <v>0</v>
      </c>
      <c r="M462" s="140" t="s">
        <v>2</v>
      </c>
      <c r="N462" s="141"/>
      <c r="O462" s="141" t="s">
        <v>1648</v>
      </c>
      <c r="P462" s="113" t="s">
        <v>1596</v>
      </c>
      <c r="Q462" s="138" t="str">
        <f>_DL_BM</f>
        <v>CTDB</v>
      </c>
      <c r="R462" s="138" t="str">
        <f>_DL_Khoa</f>
        <v>KCT</v>
      </c>
      <c r="S462" s="106" t="str">
        <f t="shared" si="8"/>
        <v>KCT-CTDB</v>
      </c>
      <c r="T462" s="142"/>
      <c r="U462" s="142"/>
      <c r="V462" s="142"/>
      <c r="W462" s="142"/>
      <c r="X462" s="142"/>
      <c r="Y462" s="142"/>
      <c r="Z462" s="142"/>
      <c r="AA462" s="142"/>
      <c r="AB462" s="142"/>
      <c r="AC462" s="142"/>
      <c r="AD462" s="142"/>
      <c r="AE462" s="142"/>
      <c r="AF462" s="142"/>
      <c r="AG462" s="142"/>
      <c r="AH462" s="142"/>
      <c r="AI462" s="142"/>
      <c r="AJ462" s="142"/>
      <c r="AK462" s="142"/>
      <c r="AL462" s="142"/>
      <c r="AM462" s="142"/>
      <c r="AN462" s="142"/>
      <c r="AO462" s="142"/>
      <c r="AP462" s="142"/>
      <c r="AQ462" s="142"/>
      <c r="AR462" s="142"/>
      <c r="AS462" s="142"/>
      <c r="AT462" s="142"/>
      <c r="AU462" s="142"/>
      <c r="AV462" s="142"/>
      <c r="AW462" s="142"/>
      <c r="AX462" s="142"/>
      <c r="AY462" s="142"/>
      <c r="AZ462" s="142"/>
      <c r="BA462" s="142"/>
      <c r="BB462" s="142"/>
      <c r="BC462" s="142"/>
      <c r="BD462" s="142"/>
      <c r="BE462" s="142"/>
    </row>
    <row r="463" spans="1:57" x14ac:dyDescent="0.25">
      <c r="A463" s="107" t="s">
        <v>360</v>
      </c>
      <c r="B463" s="107"/>
      <c r="C463" s="107"/>
      <c r="D463" s="107" t="s">
        <v>361</v>
      </c>
      <c r="E463" s="107"/>
      <c r="F463" s="108">
        <v>162</v>
      </c>
      <c r="G463" s="109" t="s">
        <v>362</v>
      </c>
      <c r="H463" s="110">
        <v>3</v>
      </c>
      <c r="I463" s="111">
        <v>45</v>
      </c>
      <c r="J463" s="111"/>
      <c r="K463" s="111"/>
      <c r="L463" s="112">
        <v>0</v>
      </c>
      <c r="M463" s="143" t="s">
        <v>1484</v>
      </c>
      <c r="N463" s="141">
        <v>75</v>
      </c>
      <c r="O463" s="141" t="s">
        <v>1648</v>
      </c>
      <c r="P463" s="113" t="s">
        <v>1596</v>
      </c>
      <c r="Q463" s="138" t="str">
        <f>_DL_BM</f>
        <v>CTDB</v>
      </c>
      <c r="R463" s="138" t="str">
        <f>_DL_Khoa</f>
        <v>KCT</v>
      </c>
      <c r="S463" s="106" t="str">
        <f t="shared" si="8"/>
        <v>KCT-CTDB</v>
      </c>
      <c r="T463" s="142"/>
      <c r="U463" s="142"/>
      <c r="V463" s="142"/>
      <c r="W463" s="142"/>
      <c r="X463" s="142"/>
      <c r="Y463" s="142"/>
      <c r="Z463" s="142"/>
      <c r="AA463" s="142"/>
      <c r="AB463" s="142"/>
      <c r="AC463" s="142"/>
      <c r="AD463" s="142"/>
      <c r="AE463" s="142"/>
      <c r="AF463" s="142"/>
      <c r="AG463" s="142"/>
      <c r="AH463" s="142"/>
      <c r="AI463" s="142" t="s">
        <v>21</v>
      </c>
      <c r="AJ463" s="142"/>
      <c r="AK463" s="142"/>
      <c r="AL463" s="142"/>
      <c r="AM463" s="142"/>
      <c r="AN463" s="142"/>
      <c r="AO463" s="142"/>
      <c r="AP463" s="142"/>
      <c r="AQ463" s="142"/>
      <c r="AR463" s="142"/>
      <c r="AS463" s="142"/>
      <c r="AT463" s="142"/>
      <c r="AU463" s="142"/>
      <c r="AV463" s="142"/>
      <c r="AW463" s="142"/>
      <c r="AX463" s="142"/>
      <c r="AY463" s="142"/>
      <c r="AZ463" s="142"/>
      <c r="BA463" s="142"/>
      <c r="BB463" s="142" t="s">
        <v>21</v>
      </c>
      <c r="BC463" s="142"/>
      <c r="BD463" s="142"/>
      <c r="BE463" s="142"/>
    </row>
    <row r="464" spans="1:57" x14ac:dyDescent="0.25">
      <c r="A464" s="107" t="s">
        <v>375</v>
      </c>
      <c r="B464" s="107"/>
      <c r="C464" s="107"/>
      <c r="D464" s="107" t="s">
        <v>376</v>
      </c>
      <c r="E464" s="107"/>
      <c r="F464" s="108">
        <v>167</v>
      </c>
      <c r="G464" s="109" t="s">
        <v>377</v>
      </c>
      <c r="H464" s="110">
        <v>2</v>
      </c>
      <c r="I464" s="111">
        <v>30</v>
      </c>
      <c r="J464" s="111"/>
      <c r="K464" s="111"/>
      <c r="L464" s="112">
        <v>0</v>
      </c>
      <c r="M464" s="143" t="s">
        <v>1484</v>
      </c>
      <c r="N464" s="141">
        <v>90</v>
      </c>
      <c r="O464" s="141" t="s">
        <v>1650</v>
      </c>
      <c r="P464" s="113" t="s">
        <v>1596</v>
      </c>
      <c r="Q464" s="138" t="str">
        <f>_DL_BM</f>
        <v>CTDD</v>
      </c>
      <c r="R464" s="138" t="str">
        <f>_DL_Khoa</f>
        <v>KCT</v>
      </c>
      <c r="S464" s="106" t="str">
        <f t="shared" si="8"/>
        <v>KCT-CTDD</v>
      </c>
      <c r="T464" s="142"/>
      <c r="U464" s="142"/>
      <c r="V464" s="142"/>
      <c r="W464" s="142"/>
      <c r="X464" s="142"/>
      <c r="Y464" s="142"/>
      <c r="Z464" s="142"/>
      <c r="AA464" s="142"/>
      <c r="AB464" s="142"/>
      <c r="AC464" s="142"/>
      <c r="AD464" s="142"/>
      <c r="AE464" s="142"/>
      <c r="AF464" s="142"/>
      <c r="AG464" s="142"/>
      <c r="AH464" s="142"/>
      <c r="AI464" s="142" t="s">
        <v>21</v>
      </c>
      <c r="AJ464" s="142"/>
      <c r="AK464" s="142"/>
      <c r="AL464" s="142"/>
      <c r="AM464" s="142"/>
      <c r="AN464" s="142"/>
      <c r="AO464" s="142"/>
      <c r="AP464" s="142"/>
      <c r="AQ464" s="142"/>
      <c r="AR464" s="142"/>
      <c r="AS464" s="142"/>
      <c r="AT464" s="142"/>
      <c r="AU464" s="142"/>
      <c r="AV464" s="142"/>
      <c r="AW464" s="142"/>
      <c r="AX464" s="142"/>
      <c r="AY464" s="142"/>
      <c r="AZ464" s="142"/>
      <c r="BA464" s="142"/>
      <c r="BB464" s="142" t="s">
        <v>21</v>
      </c>
      <c r="BC464" s="142"/>
      <c r="BD464" s="142"/>
      <c r="BE464" s="142"/>
    </row>
    <row r="465" spans="1:57" x14ac:dyDescent="0.25">
      <c r="A465" s="107" t="s">
        <v>604</v>
      </c>
      <c r="B465" s="107"/>
      <c r="C465" s="107"/>
      <c r="D465" s="107" t="s">
        <v>605</v>
      </c>
      <c r="E465" s="107"/>
      <c r="F465" s="108">
        <v>298</v>
      </c>
      <c r="G465" s="109" t="s">
        <v>377</v>
      </c>
      <c r="H465" s="110">
        <v>2</v>
      </c>
      <c r="I465" s="111">
        <v>30</v>
      </c>
      <c r="J465" s="111"/>
      <c r="K465" s="111"/>
      <c r="L465" s="112">
        <v>0</v>
      </c>
      <c r="M465" s="143" t="s">
        <v>1484</v>
      </c>
      <c r="N465" s="141">
        <v>90</v>
      </c>
      <c r="O465" s="141" t="s">
        <v>1650</v>
      </c>
      <c r="P465" s="113" t="s">
        <v>1596</v>
      </c>
      <c r="Q465" s="138" t="str">
        <f>_DL_BM</f>
        <v>CTDD</v>
      </c>
      <c r="R465" s="138" t="str">
        <f>_DL_Khoa</f>
        <v>KCT</v>
      </c>
      <c r="S465" s="106" t="str">
        <f t="shared" si="8"/>
        <v>KCT-CTDD</v>
      </c>
      <c r="T465" s="142"/>
      <c r="U465" s="142"/>
      <c r="V465" s="142"/>
      <c r="W465" s="142"/>
      <c r="X465" s="142"/>
      <c r="Y465" s="142" t="s">
        <v>20</v>
      </c>
      <c r="Z465" s="142"/>
      <c r="AA465" s="142"/>
      <c r="AB465" s="142"/>
      <c r="AC465" s="142"/>
      <c r="AD465" s="142"/>
      <c r="AE465" s="142"/>
      <c r="AF465" s="142"/>
      <c r="AG465" s="142"/>
      <c r="AH465" s="142"/>
      <c r="AI465" s="142"/>
      <c r="AJ465" s="142"/>
      <c r="AK465" s="142"/>
      <c r="AL465" s="142"/>
      <c r="AM465" s="142"/>
      <c r="AN465" s="142"/>
      <c r="AO465" s="142"/>
      <c r="AP465" s="142"/>
      <c r="AQ465" s="142"/>
      <c r="AR465" s="142" t="s">
        <v>20</v>
      </c>
      <c r="AS465" s="142"/>
      <c r="AT465" s="142"/>
      <c r="AU465" s="142"/>
      <c r="AV465" s="142"/>
      <c r="AW465" s="142"/>
      <c r="AX465" s="142"/>
      <c r="AY465" s="142"/>
      <c r="AZ465" s="142"/>
      <c r="BA465" s="142"/>
      <c r="BB465" s="142"/>
      <c r="BC465" s="142"/>
      <c r="BD465" s="142"/>
      <c r="BE465" s="142"/>
    </row>
    <row r="466" spans="1:57" x14ac:dyDescent="0.25">
      <c r="A466" s="107" t="s">
        <v>463</v>
      </c>
      <c r="B466" s="107" t="s">
        <v>463</v>
      </c>
      <c r="C466" s="107"/>
      <c r="D466" s="107"/>
      <c r="E466" s="107"/>
      <c r="F466" s="108">
        <v>219</v>
      </c>
      <c r="G466" s="146" t="s">
        <v>464</v>
      </c>
      <c r="H466" s="110">
        <v>2</v>
      </c>
      <c r="I466" s="111">
        <v>30</v>
      </c>
      <c r="J466" s="111"/>
      <c r="K466" s="111"/>
      <c r="L466" s="112">
        <v>0</v>
      </c>
      <c r="M466" s="143" t="s">
        <v>1484</v>
      </c>
      <c r="N466" s="141">
        <v>60</v>
      </c>
      <c r="O466" s="141" t="s">
        <v>1648</v>
      </c>
      <c r="P466" s="113" t="s">
        <v>1596</v>
      </c>
      <c r="Q466" s="138" t="str">
        <f>_DL_BM</f>
        <v>CTDB</v>
      </c>
      <c r="R466" s="138" t="str">
        <f>_DL_Khoa</f>
        <v>KCT</v>
      </c>
      <c r="S466" s="106" t="str">
        <f t="shared" si="8"/>
        <v>KCT-CTDB</v>
      </c>
      <c r="T466" s="142"/>
      <c r="U466" s="142"/>
      <c r="V466" s="142"/>
      <c r="W466" s="142"/>
      <c r="X466" s="142"/>
      <c r="Y466" s="142" t="s">
        <v>21</v>
      </c>
      <c r="Z466" s="142"/>
      <c r="AA466" s="142" t="s">
        <v>21</v>
      </c>
      <c r="AB466" s="142" t="s">
        <v>21</v>
      </c>
      <c r="AC466" s="142"/>
      <c r="AD466" s="142"/>
      <c r="AE466" s="142"/>
      <c r="AF466" s="142"/>
      <c r="AG466" s="142"/>
      <c r="AH466" s="142"/>
      <c r="AI466" s="142"/>
      <c r="AJ466" s="142"/>
      <c r="AK466" s="142"/>
      <c r="AL466" s="142"/>
      <c r="AM466" s="142"/>
      <c r="AN466" s="142"/>
      <c r="AO466" s="142"/>
      <c r="AP466" s="142"/>
      <c r="AQ466" s="142"/>
      <c r="AR466" s="142"/>
      <c r="AS466" s="142"/>
      <c r="AT466" s="142"/>
      <c r="AU466" s="142"/>
      <c r="AV466" s="142"/>
      <c r="AW466" s="142"/>
      <c r="AX466" s="142"/>
      <c r="AY466" s="142"/>
      <c r="AZ466" s="142"/>
      <c r="BA466" s="142"/>
      <c r="BB466" s="142"/>
      <c r="BC466" s="142"/>
      <c r="BD466" s="142"/>
      <c r="BE466" s="142"/>
    </row>
    <row r="467" spans="1:57" x14ac:dyDescent="0.25">
      <c r="A467" s="107" t="s">
        <v>602</v>
      </c>
      <c r="B467" s="107" t="s">
        <v>602</v>
      </c>
      <c r="C467" s="107"/>
      <c r="D467" s="107"/>
      <c r="E467" s="107"/>
      <c r="F467" s="108">
        <v>297</v>
      </c>
      <c r="G467" s="109" t="s">
        <v>603</v>
      </c>
      <c r="H467" s="110">
        <v>2</v>
      </c>
      <c r="I467" s="111"/>
      <c r="J467" s="111"/>
      <c r="K467" s="111">
        <v>90</v>
      </c>
      <c r="L467" s="112">
        <v>0</v>
      </c>
      <c r="M467" s="140" t="s">
        <v>1511</v>
      </c>
      <c r="N467" s="141"/>
      <c r="O467" s="141" t="s">
        <v>1650</v>
      </c>
      <c r="P467" s="113" t="s">
        <v>1596</v>
      </c>
      <c r="Q467" s="138" t="str">
        <f>_DL_BM</f>
        <v>CTDD</v>
      </c>
      <c r="R467" s="138" t="str">
        <f>_DL_Khoa</f>
        <v>KCT</v>
      </c>
      <c r="S467" s="106" t="str">
        <f t="shared" si="8"/>
        <v>KCT-CTDD</v>
      </c>
      <c r="T467" s="142"/>
      <c r="U467" s="142"/>
      <c r="V467" s="142"/>
      <c r="W467" s="142"/>
      <c r="X467" s="142"/>
      <c r="Y467" s="142" t="s">
        <v>20</v>
      </c>
      <c r="Z467" s="142"/>
      <c r="AA467" s="142"/>
      <c r="AB467" s="142"/>
      <c r="AC467" s="142"/>
      <c r="AD467" s="142"/>
      <c r="AE467" s="142"/>
      <c r="AF467" s="142"/>
      <c r="AG467" s="142"/>
      <c r="AH467" s="142"/>
      <c r="AI467" s="142"/>
      <c r="AJ467" s="142"/>
      <c r="AK467" s="142"/>
      <c r="AL467" s="142"/>
      <c r="AM467" s="142"/>
      <c r="AN467" s="142"/>
      <c r="AO467" s="142"/>
      <c r="AP467" s="142"/>
      <c r="AQ467" s="142"/>
      <c r="AR467" s="142"/>
      <c r="AS467" s="142"/>
      <c r="AT467" s="142"/>
      <c r="AU467" s="142"/>
      <c r="AV467" s="142"/>
      <c r="AW467" s="142"/>
      <c r="AX467" s="142"/>
      <c r="AY467" s="142"/>
      <c r="AZ467" s="142"/>
      <c r="BA467" s="142"/>
      <c r="BB467" s="142"/>
      <c r="BC467" s="142"/>
      <c r="BD467" s="142"/>
      <c r="BE467" s="142"/>
    </row>
    <row r="468" spans="1:57" x14ac:dyDescent="0.25">
      <c r="A468" s="107"/>
      <c r="B468" s="107"/>
      <c r="C468" s="107"/>
      <c r="D468" s="107" t="s">
        <v>1856</v>
      </c>
      <c r="E468" s="107"/>
      <c r="F468" s="108">
        <v>806</v>
      </c>
      <c r="G468" s="109" t="s">
        <v>1857</v>
      </c>
      <c r="H468" s="110">
        <v>1</v>
      </c>
      <c r="I468" s="111"/>
      <c r="J468" s="111"/>
      <c r="K468" s="111">
        <v>45</v>
      </c>
      <c r="L468" s="112">
        <v>0</v>
      </c>
      <c r="M468" s="140" t="s">
        <v>1511</v>
      </c>
      <c r="N468" s="141"/>
      <c r="O468" s="141" t="s">
        <v>1650</v>
      </c>
      <c r="P468" s="113" t="s">
        <v>1596</v>
      </c>
      <c r="Q468" s="138" t="str">
        <f>_DL_BM</f>
        <v>CTDD</v>
      </c>
      <c r="R468" s="138" t="str">
        <f>_DL_Khoa</f>
        <v>KCT</v>
      </c>
      <c r="S468" s="106" t="str">
        <f t="shared" si="8"/>
        <v>KCT-CTDD</v>
      </c>
      <c r="T468" s="142"/>
      <c r="U468" s="142"/>
      <c r="V468" s="142"/>
      <c r="W468" s="142"/>
      <c r="X468" s="142"/>
      <c r="Y468" s="142"/>
      <c r="Z468" s="142"/>
      <c r="AA468" s="142"/>
      <c r="AB468" s="142"/>
      <c r="AC468" s="142"/>
      <c r="AD468" s="142"/>
      <c r="AE468" s="142"/>
      <c r="AF468" s="142"/>
      <c r="AG468" s="142"/>
      <c r="AH468" s="142"/>
      <c r="AI468" s="142"/>
      <c r="AJ468" s="142"/>
      <c r="AK468" s="142"/>
      <c r="AL468" s="142"/>
      <c r="AM468" s="142"/>
      <c r="AN468" s="142"/>
      <c r="AO468" s="142"/>
      <c r="AP468" s="142"/>
      <c r="AQ468" s="142"/>
      <c r="AR468" s="142" t="s">
        <v>20</v>
      </c>
      <c r="AS468" s="142"/>
      <c r="AT468" s="142"/>
      <c r="AU468" s="142"/>
      <c r="AV468" s="142"/>
      <c r="AW468" s="142"/>
      <c r="AX468" s="142"/>
      <c r="AY468" s="142"/>
      <c r="AZ468" s="142"/>
      <c r="BA468" s="142"/>
      <c r="BB468" s="142"/>
      <c r="BC468" s="142"/>
      <c r="BD468" s="142"/>
      <c r="BE468" s="142"/>
    </row>
    <row r="469" spans="1:57" x14ac:dyDescent="0.25">
      <c r="A469" s="107" t="s">
        <v>591</v>
      </c>
      <c r="B469" s="107" t="s">
        <v>591</v>
      </c>
      <c r="C469" s="107"/>
      <c r="D469" s="107"/>
      <c r="E469" s="107"/>
      <c r="F469" s="108">
        <v>289</v>
      </c>
      <c r="G469" s="109" t="s">
        <v>1695</v>
      </c>
      <c r="H469" s="110">
        <v>2</v>
      </c>
      <c r="I469" s="111"/>
      <c r="J469" s="111"/>
      <c r="K469" s="111">
        <v>90</v>
      </c>
      <c r="L469" s="112">
        <v>0</v>
      </c>
      <c r="M469" s="140" t="s">
        <v>1511</v>
      </c>
      <c r="N469" s="141"/>
      <c r="O469" s="141" t="s">
        <v>1650</v>
      </c>
      <c r="P469" s="113" t="s">
        <v>1596</v>
      </c>
      <c r="Q469" s="138" t="str">
        <f>_DL_BM</f>
        <v>CTDD</v>
      </c>
      <c r="R469" s="138" t="str">
        <f>_DL_Khoa</f>
        <v>KCT</v>
      </c>
      <c r="S469" s="106" t="str">
        <f t="shared" si="8"/>
        <v>KCT-CTDD</v>
      </c>
      <c r="T469" s="142"/>
      <c r="U469" s="142"/>
      <c r="V469" s="142"/>
      <c r="W469" s="142"/>
      <c r="X469" s="142"/>
      <c r="Y469" s="142" t="s">
        <v>20</v>
      </c>
      <c r="Z469" s="142"/>
      <c r="AA469" s="142"/>
      <c r="AB469" s="142"/>
      <c r="AC469" s="142"/>
      <c r="AD469" s="142"/>
      <c r="AE469" s="142"/>
      <c r="AF469" s="142"/>
      <c r="AG469" s="142"/>
      <c r="AH469" s="142"/>
      <c r="AI469" s="142"/>
      <c r="AJ469" s="142"/>
      <c r="AK469" s="142"/>
      <c r="AL469" s="142"/>
      <c r="AM469" s="142"/>
      <c r="AN469" s="142"/>
      <c r="AO469" s="142"/>
      <c r="AP469" s="142"/>
      <c r="AQ469" s="142"/>
      <c r="AR469" s="142"/>
      <c r="AS469" s="142"/>
      <c r="AT469" s="142"/>
      <c r="AU469" s="142"/>
      <c r="AV469" s="142"/>
      <c r="AW469" s="142"/>
      <c r="AX469" s="142"/>
      <c r="AY469" s="142"/>
      <c r="AZ469" s="142"/>
      <c r="BA469" s="142"/>
      <c r="BB469" s="142"/>
      <c r="BC469" s="142"/>
      <c r="BD469" s="142"/>
      <c r="BE469" s="142"/>
    </row>
    <row r="470" spans="1:57" ht="25.5" x14ac:dyDescent="0.25">
      <c r="A470" s="107" t="s">
        <v>617</v>
      </c>
      <c r="B470" s="107" t="s">
        <v>617</v>
      </c>
      <c r="C470" s="107"/>
      <c r="D470" s="107"/>
      <c r="E470" s="107"/>
      <c r="F470" s="108">
        <v>304</v>
      </c>
      <c r="G470" s="109" t="s">
        <v>1697</v>
      </c>
      <c r="H470" s="110">
        <v>2</v>
      </c>
      <c r="I470" s="111"/>
      <c r="J470" s="111"/>
      <c r="K470" s="111">
        <v>90</v>
      </c>
      <c r="L470" s="112">
        <v>0</v>
      </c>
      <c r="M470" s="140" t="s">
        <v>1511</v>
      </c>
      <c r="N470" s="141"/>
      <c r="O470" s="141" t="s">
        <v>1650</v>
      </c>
      <c r="P470" s="113" t="s">
        <v>1596</v>
      </c>
      <c r="Q470" s="138" t="str">
        <f>_DL_BM</f>
        <v>CTDD</v>
      </c>
      <c r="R470" s="138" t="str">
        <f>_DL_Khoa</f>
        <v>KCT</v>
      </c>
      <c r="S470" s="106" t="str">
        <f t="shared" si="8"/>
        <v>KCT-CTDD</v>
      </c>
      <c r="T470" s="142"/>
      <c r="U470" s="142"/>
      <c r="V470" s="142"/>
      <c r="W470" s="142"/>
      <c r="X470" s="142"/>
      <c r="Y470" s="142" t="s">
        <v>20</v>
      </c>
      <c r="Z470" s="142"/>
      <c r="AA470" s="142"/>
      <c r="AB470" s="142"/>
      <c r="AC470" s="142"/>
      <c r="AD470" s="142"/>
      <c r="AE470" s="142"/>
      <c r="AF470" s="142"/>
      <c r="AG470" s="142"/>
      <c r="AH470" s="142"/>
      <c r="AI470" s="142"/>
      <c r="AJ470" s="142"/>
      <c r="AK470" s="142"/>
      <c r="AL470" s="142"/>
      <c r="AM470" s="142"/>
      <c r="AN470" s="142"/>
      <c r="AO470" s="142"/>
      <c r="AP470" s="142"/>
      <c r="AQ470" s="142"/>
      <c r="AR470" s="142"/>
      <c r="AS470" s="142"/>
      <c r="AT470" s="142"/>
      <c r="AU470" s="142"/>
      <c r="AV470" s="142"/>
      <c r="AW470" s="142"/>
      <c r="AX470" s="142"/>
      <c r="AY470" s="142"/>
      <c r="AZ470" s="142"/>
      <c r="BA470" s="142"/>
      <c r="BB470" s="142"/>
      <c r="BC470" s="142"/>
      <c r="BD470" s="142"/>
      <c r="BE470" s="142"/>
    </row>
    <row r="471" spans="1:57" ht="25.5" x14ac:dyDescent="0.25">
      <c r="A471" s="107"/>
      <c r="B471" s="107"/>
      <c r="C471" s="107"/>
      <c r="D471" s="107" t="s">
        <v>1858</v>
      </c>
      <c r="E471" s="107"/>
      <c r="F471" s="108">
        <v>807</v>
      </c>
      <c r="G471" s="109" t="s">
        <v>1697</v>
      </c>
      <c r="H471" s="110">
        <v>1</v>
      </c>
      <c r="I471" s="111"/>
      <c r="J471" s="111"/>
      <c r="K471" s="111">
        <v>45</v>
      </c>
      <c r="L471" s="112">
        <v>0</v>
      </c>
      <c r="M471" s="140" t="s">
        <v>1511</v>
      </c>
      <c r="N471" s="141"/>
      <c r="O471" s="141" t="s">
        <v>1650</v>
      </c>
      <c r="P471" s="113" t="s">
        <v>1596</v>
      </c>
      <c r="Q471" s="138" t="str">
        <f>_DL_BM</f>
        <v>CTDD</v>
      </c>
      <c r="R471" s="138" t="str">
        <f>_DL_Khoa</f>
        <v>KCT</v>
      </c>
      <c r="S471" s="106" t="str">
        <f t="shared" si="8"/>
        <v>KCT-CTDD</v>
      </c>
      <c r="T471" s="142"/>
      <c r="U471" s="142"/>
      <c r="V471" s="142"/>
      <c r="W471" s="142"/>
      <c r="X471" s="142"/>
      <c r="Y471" s="142"/>
      <c r="Z471" s="142"/>
      <c r="AA471" s="142"/>
      <c r="AB471" s="142"/>
      <c r="AC471" s="142"/>
      <c r="AD471" s="142"/>
      <c r="AE471" s="142"/>
      <c r="AF471" s="142"/>
      <c r="AG471" s="142"/>
      <c r="AH471" s="142"/>
      <c r="AI471" s="142"/>
      <c r="AJ471" s="142"/>
      <c r="AK471" s="142"/>
      <c r="AL471" s="142"/>
      <c r="AM471" s="142"/>
      <c r="AN471" s="142"/>
      <c r="AO471" s="142"/>
      <c r="AP471" s="142"/>
      <c r="AQ471" s="142"/>
      <c r="AR471" s="142" t="s">
        <v>20</v>
      </c>
      <c r="AS471" s="142"/>
      <c r="AT471" s="142"/>
      <c r="AU471" s="142"/>
      <c r="AV471" s="142"/>
      <c r="AW471" s="142"/>
      <c r="AX471" s="142"/>
      <c r="AY471" s="142"/>
      <c r="AZ471" s="142"/>
      <c r="BA471" s="142"/>
      <c r="BB471" s="142"/>
      <c r="BC471" s="142"/>
      <c r="BD471" s="142"/>
      <c r="BE471" s="142"/>
    </row>
    <row r="472" spans="1:57" x14ac:dyDescent="0.25">
      <c r="A472" s="107" t="s">
        <v>1449</v>
      </c>
      <c r="B472" s="107" t="s">
        <v>1449</v>
      </c>
      <c r="C472" s="107"/>
      <c r="D472" s="107"/>
      <c r="E472" s="107"/>
      <c r="F472" s="108">
        <v>713</v>
      </c>
      <c r="G472" s="109" t="s">
        <v>1444</v>
      </c>
      <c r="H472" s="110">
        <v>8</v>
      </c>
      <c r="I472" s="111"/>
      <c r="J472" s="111"/>
      <c r="K472" s="111">
        <v>480</v>
      </c>
      <c r="L472" s="112">
        <v>0</v>
      </c>
      <c r="M472" s="140" t="s">
        <v>1511</v>
      </c>
      <c r="N472" s="141"/>
      <c r="O472" s="141" t="s">
        <v>1650</v>
      </c>
      <c r="P472" s="113" t="s">
        <v>1596</v>
      </c>
      <c r="Q472" s="138" t="str">
        <f>_DL_BM</f>
        <v>CTDD</v>
      </c>
      <c r="R472" s="138" t="str">
        <f>_DL_Khoa</f>
        <v>KCT</v>
      </c>
      <c r="S472" s="106" t="str">
        <f t="shared" si="8"/>
        <v>KCT-CTDD</v>
      </c>
      <c r="T472" s="142"/>
      <c r="U472" s="142"/>
      <c r="V472" s="142"/>
      <c r="W472" s="142"/>
      <c r="X472" s="142"/>
      <c r="Y472" s="142" t="s">
        <v>20</v>
      </c>
      <c r="Z472" s="142"/>
      <c r="AA472" s="142"/>
      <c r="AB472" s="142"/>
      <c r="AC472" s="142"/>
      <c r="AD472" s="142"/>
      <c r="AE472" s="142"/>
      <c r="AF472" s="142"/>
      <c r="AG472" s="142"/>
      <c r="AH472" s="142"/>
      <c r="AI472" s="142"/>
      <c r="AJ472" s="142"/>
      <c r="AK472" s="142"/>
      <c r="AL472" s="142"/>
      <c r="AM472" s="142"/>
      <c r="AN472" s="142"/>
      <c r="AO472" s="142"/>
      <c r="AP472" s="142"/>
      <c r="AQ472" s="142"/>
      <c r="AR472" s="142"/>
      <c r="AS472" s="142"/>
      <c r="AT472" s="142"/>
      <c r="AU472" s="142"/>
      <c r="AV472" s="142"/>
      <c r="AW472" s="142"/>
      <c r="AX472" s="142"/>
      <c r="AY472" s="142"/>
      <c r="AZ472" s="142"/>
      <c r="BA472" s="142"/>
      <c r="BB472" s="142"/>
      <c r="BC472" s="142"/>
      <c r="BD472" s="142"/>
      <c r="BE472" s="142"/>
    </row>
    <row r="473" spans="1:57" x14ac:dyDescent="0.25">
      <c r="A473" s="107"/>
      <c r="B473" s="107"/>
      <c r="C473" s="107"/>
      <c r="D473" s="107" t="s">
        <v>1454</v>
      </c>
      <c r="E473" s="107"/>
      <c r="F473" s="108">
        <v>718</v>
      </c>
      <c r="G473" s="109" t="s">
        <v>1444</v>
      </c>
      <c r="H473" s="110">
        <v>4</v>
      </c>
      <c r="I473" s="111"/>
      <c r="J473" s="111"/>
      <c r="K473" s="111">
        <v>240</v>
      </c>
      <c r="L473" s="112">
        <v>0</v>
      </c>
      <c r="M473" s="140" t="s">
        <v>1511</v>
      </c>
      <c r="N473" s="141"/>
      <c r="O473" s="141" t="s">
        <v>1650</v>
      </c>
      <c r="P473" s="113" t="s">
        <v>1596</v>
      </c>
      <c r="Q473" s="138" t="str">
        <f>_DL_BM</f>
        <v>CTDD</v>
      </c>
      <c r="R473" s="138" t="str">
        <f>_DL_Khoa</f>
        <v>KCT</v>
      </c>
      <c r="S473" s="106" t="str">
        <f t="shared" si="8"/>
        <v>KCT-CTDD</v>
      </c>
      <c r="T473" s="142"/>
      <c r="U473" s="142"/>
      <c r="V473" s="142"/>
      <c r="W473" s="142"/>
      <c r="X473" s="142"/>
      <c r="Y473" s="142"/>
      <c r="Z473" s="142"/>
      <c r="AA473" s="142"/>
      <c r="AB473" s="142"/>
      <c r="AC473" s="142"/>
      <c r="AD473" s="142"/>
      <c r="AE473" s="142"/>
      <c r="AF473" s="142"/>
      <c r="AG473" s="142"/>
      <c r="AH473" s="142"/>
      <c r="AI473" s="142"/>
      <c r="AJ473" s="142"/>
      <c r="AK473" s="142"/>
      <c r="AL473" s="142"/>
      <c r="AM473" s="142"/>
      <c r="AN473" s="142"/>
      <c r="AO473" s="142"/>
      <c r="AP473" s="142"/>
      <c r="AQ473" s="142"/>
      <c r="AR473" s="142" t="s">
        <v>20</v>
      </c>
      <c r="AS473" s="142"/>
      <c r="AT473" s="142"/>
      <c r="AU473" s="142"/>
      <c r="AV473" s="142"/>
      <c r="AW473" s="142"/>
      <c r="AX473" s="142"/>
      <c r="AY473" s="142"/>
      <c r="AZ473" s="142"/>
      <c r="BA473" s="142"/>
      <c r="BB473" s="142"/>
      <c r="BC473" s="142"/>
      <c r="BD473" s="142"/>
      <c r="BE473" s="142"/>
    </row>
    <row r="474" spans="1:57" x14ac:dyDescent="0.25">
      <c r="A474" s="107" t="s">
        <v>1140</v>
      </c>
      <c r="B474" s="107" t="s">
        <v>1140</v>
      </c>
      <c r="C474" s="107"/>
      <c r="D474" s="107"/>
      <c r="E474" s="107"/>
      <c r="F474" s="108">
        <v>575</v>
      </c>
      <c r="G474" s="109" t="s">
        <v>1141</v>
      </c>
      <c r="H474" s="110">
        <v>2</v>
      </c>
      <c r="I474" s="111">
        <v>30</v>
      </c>
      <c r="J474" s="111"/>
      <c r="K474" s="111"/>
      <c r="L474" s="112">
        <v>0</v>
      </c>
      <c r="M474" s="143" t="s">
        <v>1484</v>
      </c>
      <c r="N474" s="141">
        <v>60</v>
      </c>
      <c r="O474" s="141" t="s">
        <v>1650</v>
      </c>
      <c r="P474" s="113" t="s">
        <v>1596</v>
      </c>
      <c r="Q474" s="138" t="str">
        <f>_DL_BM</f>
        <v>CTDD</v>
      </c>
      <c r="R474" s="138" t="str">
        <f>_DL_Khoa</f>
        <v>KCT</v>
      </c>
      <c r="S474" s="106" t="str">
        <f t="shared" si="8"/>
        <v>KCT-CTDD</v>
      </c>
      <c r="T474" s="142"/>
      <c r="U474" s="142"/>
      <c r="V474" s="142"/>
      <c r="W474" s="142"/>
      <c r="X474" s="142"/>
      <c r="Y474" s="142" t="s">
        <v>21</v>
      </c>
      <c r="Z474" s="142"/>
      <c r="AA474" s="142"/>
      <c r="AB474" s="142"/>
      <c r="AC474" s="142"/>
      <c r="AD474" s="142"/>
      <c r="AE474" s="142"/>
      <c r="AF474" s="142"/>
      <c r="AG474" s="142"/>
      <c r="AH474" s="142"/>
      <c r="AI474" s="142"/>
      <c r="AJ474" s="142"/>
      <c r="AK474" s="142"/>
      <c r="AL474" s="142"/>
      <c r="AM474" s="142"/>
      <c r="AN474" s="142"/>
      <c r="AO474" s="142"/>
      <c r="AP474" s="142"/>
      <c r="AQ474" s="142"/>
      <c r="AR474" s="142"/>
      <c r="AS474" s="142"/>
      <c r="AT474" s="142"/>
      <c r="AU474" s="142"/>
      <c r="AV474" s="142"/>
      <c r="AW474" s="142"/>
      <c r="AX474" s="142"/>
      <c r="AY474" s="142"/>
      <c r="AZ474" s="142"/>
      <c r="BA474" s="142"/>
      <c r="BB474" s="142"/>
      <c r="BC474" s="142"/>
      <c r="BD474" s="142"/>
      <c r="BE474" s="142"/>
    </row>
    <row r="475" spans="1:57" x14ac:dyDescent="0.25">
      <c r="A475" s="107"/>
      <c r="B475" s="107" t="s">
        <v>600</v>
      </c>
      <c r="C475" s="107"/>
      <c r="D475" s="107"/>
      <c r="E475" s="107"/>
      <c r="F475" s="108">
        <v>296</v>
      </c>
      <c r="G475" s="109" t="s">
        <v>601</v>
      </c>
      <c r="H475" s="110">
        <v>2</v>
      </c>
      <c r="I475" s="111">
        <v>30</v>
      </c>
      <c r="J475" s="111"/>
      <c r="K475" s="111"/>
      <c r="L475" s="112">
        <v>0</v>
      </c>
      <c r="M475" s="143" t="s">
        <v>1484</v>
      </c>
      <c r="N475" s="141">
        <v>90</v>
      </c>
      <c r="O475" s="141" t="s">
        <v>1650</v>
      </c>
      <c r="P475" s="113" t="s">
        <v>1596</v>
      </c>
      <c r="Q475" s="138" t="str">
        <f>_DL_BM</f>
        <v>CTDD</v>
      </c>
      <c r="R475" s="138" t="str">
        <f>_DL_Khoa</f>
        <v>KCT</v>
      </c>
      <c r="S475" s="106" t="str">
        <f t="shared" si="8"/>
        <v>KCT-CTDD</v>
      </c>
      <c r="T475" s="142"/>
      <c r="U475" s="142"/>
      <c r="V475" s="142"/>
      <c r="W475" s="142"/>
      <c r="X475" s="142"/>
      <c r="Y475" s="142"/>
      <c r="Z475" s="142"/>
      <c r="AA475" s="142"/>
      <c r="AB475" s="142"/>
      <c r="AC475" s="142"/>
      <c r="AD475" s="142"/>
      <c r="AE475" s="142"/>
      <c r="AF475" s="142"/>
      <c r="AG475" s="142"/>
      <c r="AH475" s="142"/>
      <c r="AI475" s="142"/>
      <c r="AJ475" s="142"/>
      <c r="AK475" s="142"/>
      <c r="AL475" s="142"/>
      <c r="AM475" s="142"/>
      <c r="AN475" s="142"/>
      <c r="AO475" s="142"/>
      <c r="AP475" s="142"/>
      <c r="AQ475" s="142"/>
      <c r="AR475" s="142"/>
      <c r="AS475" s="142"/>
      <c r="AT475" s="142"/>
      <c r="AU475" s="142"/>
      <c r="AV475" s="142"/>
      <c r="AW475" s="142"/>
      <c r="AX475" s="142"/>
      <c r="AY475" s="142"/>
      <c r="AZ475" s="142"/>
      <c r="BA475" s="142"/>
      <c r="BB475" s="142"/>
      <c r="BC475" s="142"/>
      <c r="BD475" s="142"/>
      <c r="BE475" s="142"/>
    </row>
    <row r="476" spans="1:57" x14ac:dyDescent="0.25">
      <c r="A476" s="107" t="s">
        <v>594</v>
      </c>
      <c r="B476" s="107"/>
      <c r="C476" s="107"/>
      <c r="D476" s="107"/>
      <c r="E476" s="107"/>
      <c r="F476" s="108">
        <v>292</v>
      </c>
      <c r="G476" s="109" t="s">
        <v>595</v>
      </c>
      <c r="H476" s="110">
        <v>3</v>
      </c>
      <c r="I476" s="111">
        <v>45</v>
      </c>
      <c r="J476" s="111"/>
      <c r="K476" s="111"/>
      <c r="L476" s="112">
        <v>0</v>
      </c>
      <c r="M476" s="143" t="s">
        <v>1484</v>
      </c>
      <c r="N476" s="141">
        <v>90</v>
      </c>
      <c r="O476" s="141" t="s">
        <v>1650</v>
      </c>
      <c r="P476" s="113" t="s">
        <v>1596</v>
      </c>
      <c r="Q476" s="138" t="str">
        <f>_DL_BM</f>
        <v>CTDD</v>
      </c>
      <c r="R476" s="138" t="str">
        <f>_DL_Khoa</f>
        <v>KCT</v>
      </c>
      <c r="S476" s="106" t="str">
        <f t="shared" si="8"/>
        <v>KCT-CTDD</v>
      </c>
      <c r="T476" s="142"/>
      <c r="U476" s="142"/>
      <c r="V476" s="142"/>
      <c r="W476" s="142"/>
      <c r="X476" s="142"/>
      <c r="Y476" s="142" t="s">
        <v>20</v>
      </c>
      <c r="Z476" s="142"/>
      <c r="AA476" s="142"/>
      <c r="AB476" s="142"/>
      <c r="AC476" s="142"/>
      <c r="AD476" s="142"/>
      <c r="AE476" s="142"/>
      <c r="AF476" s="142"/>
      <c r="AG476" s="142"/>
      <c r="AH476" s="142"/>
      <c r="AI476" s="142"/>
      <c r="AJ476" s="142"/>
      <c r="AK476" s="142"/>
      <c r="AL476" s="142"/>
      <c r="AM476" s="142"/>
      <c r="AN476" s="142"/>
      <c r="AO476" s="142"/>
      <c r="AP476" s="142"/>
      <c r="AQ476" s="142"/>
      <c r="AR476" s="142"/>
      <c r="AS476" s="142"/>
      <c r="AT476" s="142"/>
      <c r="AU476" s="142"/>
      <c r="AV476" s="142"/>
      <c r="AW476" s="142"/>
      <c r="AX476" s="142"/>
      <c r="AY476" s="142"/>
      <c r="AZ476" s="142"/>
      <c r="BA476" s="142"/>
      <c r="BB476" s="142"/>
      <c r="BC476" s="142"/>
      <c r="BD476" s="142"/>
      <c r="BE476" s="142"/>
    </row>
    <row r="477" spans="1:57" x14ac:dyDescent="0.25">
      <c r="A477" s="107"/>
      <c r="B477" s="107"/>
      <c r="C477" s="107"/>
      <c r="D477" s="107" t="s">
        <v>596</v>
      </c>
      <c r="E477" s="107"/>
      <c r="F477" s="108">
        <v>293</v>
      </c>
      <c r="G477" s="109" t="s">
        <v>1696</v>
      </c>
      <c r="H477" s="110">
        <v>2</v>
      </c>
      <c r="I477" s="111">
        <v>30</v>
      </c>
      <c r="J477" s="111"/>
      <c r="K477" s="111"/>
      <c r="L477" s="112">
        <v>0</v>
      </c>
      <c r="M477" s="143" t="s">
        <v>1484</v>
      </c>
      <c r="N477" s="141">
        <v>90</v>
      </c>
      <c r="O477" s="141" t="s">
        <v>1650</v>
      </c>
      <c r="P477" s="113" t="s">
        <v>1596</v>
      </c>
      <c r="Q477" s="138" t="str">
        <f>_DL_BM</f>
        <v>CTDD</v>
      </c>
      <c r="R477" s="138" t="str">
        <f>_DL_Khoa</f>
        <v>KCT</v>
      </c>
      <c r="S477" s="106" t="str">
        <f t="shared" si="8"/>
        <v>KCT-CTDD</v>
      </c>
      <c r="T477" s="142"/>
      <c r="U477" s="142"/>
      <c r="V477" s="142"/>
      <c r="W477" s="142"/>
      <c r="X477" s="142"/>
      <c r="Y477" s="142"/>
      <c r="Z477" s="142"/>
      <c r="AA477" s="142"/>
      <c r="AB477" s="142"/>
      <c r="AC477" s="142"/>
      <c r="AD477" s="142"/>
      <c r="AE477" s="142"/>
      <c r="AF477" s="142"/>
      <c r="AG477" s="142"/>
      <c r="AH477" s="142"/>
      <c r="AI477" s="142"/>
      <c r="AJ477" s="142"/>
      <c r="AK477" s="142"/>
      <c r="AL477" s="142"/>
      <c r="AM477" s="142"/>
      <c r="AN477" s="142"/>
      <c r="AO477" s="142"/>
      <c r="AP477" s="142"/>
      <c r="AQ477" s="142"/>
      <c r="AR477" s="142" t="s">
        <v>20</v>
      </c>
      <c r="AS477" s="142"/>
      <c r="AT477" s="142"/>
      <c r="AU477" s="142"/>
      <c r="AV477" s="142"/>
      <c r="AW477" s="142"/>
      <c r="AX477" s="142"/>
      <c r="AY477" s="142"/>
      <c r="AZ477" s="142"/>
      <c r="BA477" s="142"/>
      <c r="BB477" s="142"/>
      <c r="BC477" s="142"/>
      <c r="BD477" s="142"/>
      <c r="BE477" s="142"/>
    </row>
    <row r="478" spans="1:57" x14ac:dyDescent="0.25">
      <c r="A478" s="107" t="s">
        <v>372</v>
      </c>
      <c r="B478" s="107"/>
      <c r="C478" s="107"/>
      <c r="D478" s="107" t="s">
        <v>373</v>
      </c>
      <c r="E478" s="107"/>
      <c r="F478" s="108">
        <v>166</v>
      </c>
      <c r="G478" s="109" t="s">
        <v>374</v>
      </c>
      <c r="H478" s="110">
        <v>3</v>
      </c>
      <c r="I478" s="111">
        <v>45</v>
      </c>
      <c r="J478" s="111"/>
      <c r="K478" s="111"/>
      <c r="L478" s="112">
        <v>0</v>
      </c>
      <c r="M478" s="143" t="s">
        <v>1484</v>
      </c>
      <c r="N478" s="141">
        <v>90</v>
      </c>
      <c r="O478" s="141" t="s">
        <v>1650</v>
      </c>
      <c r="P478" s="113" t="s">
        <v>1596</v>
      </c>
      <c r="Q478" s="138" t="str">
        <f>_DL_BM</f>
        <v>CTDD</v>
      </c>
      <c r="R478" s="138" t="str">
        <f>_DL_Khoa</f>
        <v>KCT</v>
      </c>
      <c r="S478" s="106" t="str">
        <f t="shared" si="8"/>
        <v>KCT-CTDD</v>
      </c>
      <c r="T478" s="142"/>
      <c r="U478" s="142"/>
      <c r="V478" s="142"/>
      <c r="W478" s="142"/>
      <c r="X478" s="142"/>
      <c r="Y478" s="142"/>
      <c r="Z478" s="142"/>
      <c r="AA478" s="142"/>
      <c r="AB478" s="142"/>
      <c r="AC478" s="142"/>
      <c r="AD478" s="142"/>
      <c r="AE478" s="142"/>
      <c r="AF478" s="142"/>
      <c r="AG478" s="142"/>
      <c r="AH478" s="142"/>
      <c r="AI478" s="142" t="s">
        <v>21</v>
      </c>
      <c r="AJ478" s="142"/>
      <c r="AK478" s="142"/>
      <c r="AL478" s="142"/>
      <c r="AM478" s="142"/>
      <c r="AN478" s="142"/>
      <c r="AO478" s="142"/>
      <c r="AP478" s="142"/>
      <c r="AQ478" s="142"/>
      <c r="AR478" s="142"/>
      <c r="AS478" s="142"/>
      <c r="AT478" s="142"/>
      <c r="AU478" s="142"/>
      <c r="AV478" s="142"/>
      <c r="AW478" s="142"/>
      <c r="AX478" s="142"/>
      <c r="AY478" s="142"/>
      <c r="AZ478" s="142"/>
      <c r="BA478" s="142"/>
      <c r="BB478" s="142" t="s">
        <v>21</v>
      </c>
      <c r="BC478" s="142"/>
      <c r="BD478" s="142"/>
      <c r="BE478" s="142"/>
    </row>
    <row r="479" spans="1:57" x14ac:dyDescent="0.25">
      <c r="A479" s="107" t="s">
        <v>597</v>
      </c>
      <c r="B479" s="107"/>
      <c r="C479" s="107"/>
      <c r="D479" s="107"/>
      <c r="E479" s="107"/>
      <c r="F479" s="108">
        <v>294</v>
      </c>
      <c r="G479" s="109" t="s">
        <v>598</v>
      </c>
      <c r="H479" s="110">
        <v>3</v>
      </c>
      <c r="I479" s="111">
        <v>45</v>
      </c>
      <c r="J479" s="111"/>
      <c r="K479" s="111"/>
      <c r="L479" s="112">
        <v>0</v>
      </c>
      <c r="M479" s="143" t="s">
        <v>1484</v>
      </c>
      <c r="N479" s="141">
        <v>90</v>
      </c>
      <c r="O479" s="141" t="s">
        <v>1650</v>
      </c>
      <c r="P479" s="113" t="s">
        <v>1596</v>
      </c>
      <c r="Q479" s="138" t="str">
        <f>_DL_BM</f>
        <v>CTDD</v>
      </c>
      <c r="R479" s="138" t="str">
        <f>_DL_Khoa</f>
        <v>KCT</v>
      </c>
      <c r="S479" s="106" t="str">
        <f t="shared" si="8"/>
        <v>KCT-CTDD</v>
      </c>
      <c r="T479" s="142"/>
      <c r="U479" s="142"/>
      <c r="V479" s="142"/>
      <c r="W479" s="142"/>
      <c r="X479" s="142"/>
      <c r="Y479" s="142" t="s">
        <v>20</v>
      </c>
      <c r="Z479" s="142"/>
      <c r="AA479" s="142"/>
      <c r="AB479" s="142"/>
      <c r="AC479" s="142"/>
      <c r="AD479" s="142"/>
      <c r="AE479" s="142"/>
      <c r="AF479" s="142"/>
      <c r="AG479" s="142"/>
      <c r="AH479" s="142"/>
      <c r="AI479" s="142"/>
      <c r="AJ479" s="142"/>
      <c r="AK479" s="142"/>
      <c r="AL479" s="142"/>
      <c r="AM479" s="142"/>
      <c r="AN479" s="142"/>
      <c r="AO479" s="142"/>
      <c r="AP479" s="142"/>
      <c r="AQ479" s="142"/>
      <c r="AR479" s="142"/>
      <c r="AS479" s="142"/>
      <c r="AT479" s="142"/>
      <c r="AU479" s="142"/>
      <c r="AV479" s="142"/>
      <c r="AW479" s="142"/>
      <c r="AX479" s="142"/>
      <c r="AY479" s="142"/>
      <c r="AZ479" s="142"/>
      <c r="BA479" s="142"/>
      <c r="BB479" s="142"/>
      <c r="BC479" s="142"/>
      <c r="BD479" s="142"/>
      <c r="BE479" s="142"/>
    </row>
    <row r="480" spans="1:57" x14ac:dyDescent="0.25">
      <c r="A480" s="107"/>
      <c r="B480" s="107"/>
      <c r="C480" s="107"/>
      <c r="D480" s="107" t="s">
        <v>599</v>
      </c>
      <c r="E480" s="107"/>
      <c r="F480" s="108">
        <v>295</v>
      </c>
      <c r="G480" s="109" t="s">
        <v>598</v>
      </c>
      <c r="H480" s="110">
        <v>2</v>
      </c>
      <c r="I480" s="111">
        <v>30</v>
      </c>
      <c r="J480" s="111"/>
      <c r="K480" s="111"/>
      <c r="L480" s="112">
        <v>0</v>
      </c>
      <c r="M480" s="143" t="s">
        <v>1484</v>
      </c>
      <c r="N480" s="141">
        <v>90</v>
      </c>
      <c r="O480" s="141" t="s">
        <v>1650</v>
      </c>
      <c r="P480" s="113" t="s">
        <v>1596</v>
      </c>
      <c r="Q480" s="138" t="str">
        <f>_DL_BM</f>
        <v>CTDD</v>
      </c>
      <c r="R480" s="138" t="str">
        <f>_DL_Khoa</f>
        <v>KCT</v>
      </c>
      <c r="S480" s="106" t="str">
        <f t="shared" si="8"/>
        <v>KCT-CTDD</v>
      </c>
      <c r="T480" s="142"/>
      <c r="U480" s="142"/>
      <c r="V480" s="142"/>
      <c r="W480" s="142"/>
      <c r="X480" s="142"/>
      <c r="Y480" s="142"/>
      <c r="Z480" s="142"/>
      <c r="AA480" s="142"/>
      <c r="AB480" s="142"/>
      <c r="AC480" s="142"/>
      <c r="AD480" s="142"/>
      <c r="AE480" s="142"/>
      <c r="AF480" s="142"/>
      <c r="AG480" s="142"/>
      <c r="AH480" s="142"/>
      <c r="AI480" s="142"/>
      <c r="AJ480" s="142"/>
      <c r="AK480" s="142"/>
      <c r="AL480" s="142"/>
      <c r="AM480" s="142"/>
      <c r="AN480" s="142"/>
      <c r="AO480" s="142"/>
      <c r="AP480" s="142"/>
      <c r="AQ480" s="142"/>
      <c r="AR480" s="142" t="s">
        <v>20</v>
      </c>
      <c r="AS480" s="142"/>
      <c r="AT480" s="142"/>
      <c r="AU480" s="142"/>
      <c r="AV480" s="142"/>
      <c r="AW480" s="142"/>
      <c r="AX480" s="142"/>
      <c r="AY480" s="142"/>
      <c r="AZ480" s="142"/>
      <c r="BA480" s="142"/>
      <c r="BB480" s="142"/>
      <c r="BC480" s="142"/>
      <c r="BD480" s="142"/>
      <c r="BE480" s="142"/>
    </row>
    <row r="481" spans="1:57" x14ac:dyDescent="0.25">
      <c r="A481" s="107" t="s">
        <v>1138</v>
      </c>
      <c r="B481" s="107" t="s">
        <v>1138</v>
      </c>
      <c r="C481" s="107"/>
      <c r="D481" s="107"/>
      <c r="E481" s="107"/>
      <c r="F481" s="108">
        <v>574</v>
      </c>
      <c r="G481" s="109" t="s">
        <v>1139</v>
      </c>
      <c r="H481" s="110">
        <v>2</v>
      </c>
      <c r="I481" s="111">
        <v>30</v>
      </c>
      <c r="J481" s="111"/>
      <c r="K481" s="111"/>
      <c r="L481" s="112">
        <v>0</v>
      </c>
      <c r="M481" s="143" t="s">
        <v>1484</v>
      </c>
      <c r="N481" s="141">
        <v>60</v>
      </c>
      <c r="O481" s="141" t="s">
        <v>1650</v>
      </c>
      <c r="P481" s="113" t="s">
        <v>1596</v>
      </c>
      <c r="Q481" s="138" t="str">
        <f>_DL_BM</f>
        <v>CTDD</v>
      </c>
      <c r="R481" s="138" t="str">
        <f>_DL_Khoa</f>
        <v>KCT</v>
      </c>
      <c r="S481" s="106" t="str">
        <f t="shared" si="8"/>
        <v>KCT-CTDD</v>
      </c>
      <c r="T481" s="142"/>
      <c r="U481" s="142"/>
      <c r="V481" s="142"/>
      <c r="W481" s="142"/>
      <c r="X481" s="142"/>
      <c r="Y481" s="142" t="s">
        <v>21</v>
      </c>
      <c r="Z481" s="142"/>
      <c r="AA481" s="142"/>
      <c r="AB481" s="142"/>
      <c r="AC481" s="142"/>
      <c r="AD481" s="142"/>
      <c r="AE481" s="142"/>
      <c r="AF481" s="142"/>
      <c r="AG481" s="142"/>
      <c r="AH481" s="142"/>
      <c r="AI481" s="142"/>
      <c r="AJ481" s="142"/>
      <c r="AK481" s="142"/>
      <c r="AL481" s="142"/>
      <c r="AM481" s="142"/>
      <c r="AN481" s="142"/>
      <c r="AO481" s="142"/>
      <c r="AP481" s="142"/>
      <c r="AQ481" s="142"/>
      <c r="AR481" s="142"/>
      <c r="AS481" s="142"/>
      <c r="AT481" s="142"/>
      <c r="AU481" s="142"/>
      <c r="AV481" s="142"/>
      <c r="AW481" s="142"/>
      <c r="AX481" s="142"/>
      <c r="AY481" s="142"/>
      <c r="AZ481" s="142"/>
      <c r="BA481" s="142"/>
      <c r="BB481" s="142"/>
      <c r="BC481" s="142"/>
      <c r="BD481" s="142"/>
      <c r="BE481" s="142"/>
    </row>
    <row r="482" spans="1:57" x14ac:dyDescent="0.25">
      <c r="A482" s="107" t="s">
        <v>369</v>
      </c>
      <c r="B482" s="107"/>
      <c r="C482" s="107"/>
      <c r="D482" s="107" t="s">
        <v>370</v>
      </c>
      <c r="E482" s="107"/>
      <c r="F482" s="108">
        <v>165</v>
      </c>
      <c r="G482" s="109" t="s">
        <v>371</v>
      </c>
      <c r="H482" s="110">
        <v>2</v>
      </c>
      <c r="I482" s="111">
        <v>30</v>
      </c>
      <c r="J482" s="111"/>
      <c r="K482" s="111"/>
      <c r="L482" s="112">
        <v>0</v>
      </c>
      <c r="M482" s="143" t="s">
        <v>1484</v>
      </c>
      <c r="N482" s="141">
        <v>60</v>
      </c>
      <c r="O482" s="141" t="s">
        <v>1650</v>
      </c>
      <c r="P482" s="113" t="s">
        <v>1596</v>
      </c>
      <c r="Q482" s="138" t="str">
        <f>_DL_BM</f>
        <v>CTDD</v>
      </c>
      <c r="R482" s="138" t="str">
        <f>_DL_Khoa</f>
        <v>KCT</v>
      </c>
      <c r="S482" s="106" t="str">
        <f t="shared" si="8"/>
        <v>KCT-CTDD</v>
      </c>
      <c r="T482" s="142"/>
      <c r="U482" s="142"/>
      <c r="V482" s="142"/>
      <c r="W482" s="142"/>
      <c r="X482" s="142"/>
      <c r="Y482" s="142"/>
      <c r="Z482" s="142"/>
      <c r="AA482" s="142"/>
      <c r="AB482" s="142"/>
      <c r="AC482" s="142"/>
      <c r="AD482" s="142"/>
      <c r="AE482" s="142"/>
      <c r="AF482" s="142"/>
      <c r="AG482" s="142"/>
      <c r="AH482" s="142"/>
      <c r="AI482" s="142" t="s">
        <v>21</v>
      </c>
      <c r="AJ482" s="142"/>
      <c r="AK482" s="142"/>
      <c r="AL482" s="142"/>
      <c r="AM482" s="142"/>
      <c r="AN482" s="142"/>
      <c r="AO482" s="142"/>
      <c r="AP482" s="142"/>
      <c r="AQ482" s="142"/>
      <c r="AR482" s="142"/>
      <c r="AS482" s="142"/>
      <c r="AT482" s="142"/>
      <c r="AU482" s="142"/>
      <c r="AV482" s="142"/>
      <c r="AW482" s="142"/>
      <c r="AX482" s="142"/>
      <c r="AY482" s="142"/>
      <c r="AZ482" s="142"/>
      <c r="BA482" s="142"/>
      <c r="BB482" s="142" t="s">
        <v>21</v>
      </c>
      <c r="BC482" s="142"/>
      <c r="BD482" s="142"/>
      <c r="BE482" s="142"/>
    </row>
    <row r="483" spans="1:57" x14ac:dyDescent="0.25">
      <c r="A483" s="107" t="s">
        <v>590</v>
      </c>
      <c r="B483" s="107"/>
      <c r="C483" s="107"/>
      <c r="D483" s="107"/>
      <c r="E483" s="107"/>
      <c r="F483" s="108">
        <v>288</v>
      </c>
      <c r="G483" s="109" t="s">
        <v>371</v>
      </c>
      <c r="H483" s="110">
        <v>4</v>
      </c>
      <c r="I483" s="111">
        <v>60</v>
      </c>
      <c r="J483" s="111"/>
      <c r="K483" s="111"/>
      <c r="L483" s="112">
        <v>0</v>
      </c>
      <c r="M483" s="143" t="s">
        <v>1484</v>
      </c>
      <c r="N483" s="141">
        <v>90</v>
      </c>
      <c r="O483" s="141" t="s">
        <v>1650</v>
      </c>
      <c r="P483" s="113" t="s">
        <v>1596</v>
      </c>
      <c r="Q483" s="138" t="str">
        <f>_DL_BM</f>
        <v>CTDD</v>
      </c>
      <c r="R483" s="138" t="str">
        <f>_DL_Khoa</f>
        <v>KCT</v>
      </c>
      <c r="S483" s="106" t="str">
        <f t="shared" si="8"/>
        <v>KCT-CTDD</v>
      </c>
      <c r="T483" s="142"/>
      <c r="U483" s="142"/>
      <c r="V483" s="142"/>
      <c r="W483" s="142"/>
      <c r="X483" s="142"/>
      <c r="Y483" s="142" t="s">
        <v>20</v>
      </c>
      <c r="Z483" s="142"/>
      <c r="AA483" s="142"/>
      <c r="AB483" s="142"/>
      <c r="AC483" s="142"/>
      <c r="AD483" s="142"/>
      <c r="AE483" s="142"/>
      <c r="AF483" s="142"/>
      <c r="AG483" s="142"/>
      <c r="AH483" s="142"/>
      <c r="AI483" s="142"/>
      <c r="AJ483" s="142"/>
      <c r="AK483" s="142"/>
      <c r="AL483" s="142"/>
      <c r="AM483" s="142"/>
      <c r="AN483" s="142"/>
      <c r="AO483" s="142"/>
      <c r="AP483" s="142"/>
      <c r="AQ483" s="142"/>
      <c r="AR483" s="142"/>
      <c r="AS483" s="142"/>
      <c r="AT483" s="142"/>
      <c r="AU483" s="142"/>
      <c r="AV483" s="142"/>
      <c r="AW483" s="142"/>
      <c r="AX483" s="142"/>
      <c r="AY483" s="142"/>
      <c r="AZ483" s="142"/>
      <c r="BA483" s="142"/>
      <c r="BB483" s="142"/>
      <c r="BC483" s="142"/>
      <c r="BD483" s="142"/>
      <c r="BE483" s="142"/>
    </row>
    <row r="484" spans="1:57" x14ac:dyDescent="0.25">
      <c r="A484" s="107"/>
      <c r="B484" s="107" t="s">
        <v>592</v>
      </c>
      <c r="C484" s="107"/>
      <c r="D484" s="107"/>
      <c r="E484" s="107"/>
      <c r="F484" s="108">
        <v>290</v>
      </c>
      <c r="G484" s="109" t="s">
        <v>371</v>
      </c>
      <c r="H484" s="110">
        <v>2</v>
      </c>
      <c r="I484" s="111">
        <v>30</v>
      </c>
      <c r="J484" s="111"/>
      <c r="K484" s="111"/>
      <c r="L484" s="112">
        <v>0</v>
      </c>
      <c r="M484" s="143" t="s">
        <v>1484</v>
      </c>
      <c r="N484" s="141">
        <v>60</v>
      </c>
      <c r="O484" s="141" t="s">
        <v>1650</v>
      </c>
      <c r="P484" s="113" t="s">
        <v>1596</v>
      </c>
      <c r="Q484" s="138" t="str">
        <f>_DL_BM</f>
        <v>CTDD</v>
      </c>
      <c r="R484" s="138" t="str">
        <f>_DL_Khoa</f>
        <v>KCT</v>
      </c>
      <c r="S484" s="106" t="str">
        <f t="shared" si="8"/>
        <v>KCT-CTDD</v>
      </c>
      <c r="T484" s="142"/>
      <c r="U484" s="142"/>
      <c r="V484" s="142"/>
      <c r="W484" s="142"/>
      <c r="X484" s="142"/>
      <c r="Y484" s="142"/>
      <c r="Z484" s="142"/>
      <c r="AA484" s="142"/>
      <c r="AB484" s="142"/>
      <c r="AC484" s="142"/>
      <c r="AD484" s="142"/>
      <c r="AE484" s="142"/>
      <c r="AF484" s="142"/>
      <c r="AG484" s="142"/>
      <c r="AH484" s="142"/>
      <c r="AI484" s="142"/>
      <c r="AJ484" s="142"/>
      <c r="AK484" s="142"/>
      <c r="AL484" s="142"/>
      <c r="AM484" s="142"/>
      <c r="AN484" s="142"/>
      <c r="AO484" s="142"/>
      <c r="AP484" s="142"/>
      <c r="AQ484" s="142"/>
      <c r="AR484" s="142"/>
      <c r="AS484" s="142"/>
      <c r="AT484" s="142"/>
      <c r="AU484" s="142"/>
      <c r="AV484" s="142"/>
      <c r="AW484" s="142"/>
      <c r="AX484" s="142"/>
      <c r="AY484" s="142"/>
      <c r="AZ484" s="142"/>
      <c r="BA484" s="142"/>
      <c r="BB484" s="142"/>
      <c r="BC484" s="142"/>
      <c r="BD484" s="142"/>
      <c r="BE484" s="142"/>
    </row>
    <row r="485" spans="1:57" x14ac:dyDescent="0.25">
      <c r="A485" s="107"/>
      <c r="B485" s="107"/>
      <c r="C485" s="107"/>
      <c r="D485" s="107" t="s">
        <v>593</v>
      </c>
      <c r="E485" s="107"/>
      <c r="F485" s="108">
        <v>291</v>
      </c>
      <c r="G485" s="109" t="s">
        <v>371</v>
      </c>
      <c r="H485" s="110">
        <v>3</v>
      </c>
      <c r="I485" s="111">
        <v>45</v>
      </c>
      <c r="J485" s="111"/>
      <c r="K485" s="111"/>
      <c r="L485" s="112">
        <v>0</v>
      </c>
      <c r="M485" s="143" t="s">
        <v>1484</v>
      </c>
      <c r="N485" s="141">
        <v>90</v>
      </c>
      <c r="O485" s="141" t="s">
        <v>1650</v>
      </c>
      <c r="P485" s="113" t="s">
        <v>1596</v>
      </c>
      <c r="Q485" s="138" t="str">
        <f>_DL_BM</f>
        <v>CTDD</v>
      </c>
      <c r="R485" s="138" t="str">
        <f>_DL_Khoa</f>
        <v>KCT</v>
      </c>
      <c r="S485" s="106" t="str">
        <f t="shared" si="8"/>
        <v>KCT-CTDD</v>
      </c>
      <c r="T485" s="142"/>
      <c r="U485" s="142"/>
      <c r="V485" s="142"/>
      <c r="W485" s="142"/>
      <c r="X485" s="142"/>
      <c r="Y485" s="142"/>
      <c r="Z485" s="142"/>
      <c r="AA485" s="142"/>
      <c r="AB485" s="142"/>
      <c r="AC485" s="142"/>
      <c r="AD485" s="142"/>
      <c r="AE485" s="142"/>
      <c r="AF485" s="142"/>
      <c r="AG485" s="142"/>
      <c r="AH485" s="142"/>
      <c r="AI485" s="142"/>
      <c r="AJ485" s="142"/>
      <c r="AK485" s="142"/>
      <c r="AL485" s="142"/>
      <c r="AM485" s="142"/>
      <c r="AN485" s="142"/>
      <c r="AO485" s="142"/>
      <c r="AP485" s="142"/>
      <c r="AQ485" s="142"/>
      <c r="AR485" s="142" t="s">
        <v>20</v>
      </c>
      <c r="AS485" s="142"/>
      <c r="AT485" s="142"/>
      <c r="AU485" s="142"/>
      <c r="AV485" s="142"/>
      <c r="AW485" s="142"/>
      <c r="AX485" s="142"/>
      <c r="AY485" s="142"/>
      <c r="AZ485" s="142"/>
      <c r="BA485" s="142"/>
      <c r="BB485" s="142"/>
      <c r="BC485" s="142"/>
      <c r="BD485" s="142"/>
      <c r="BE485" s="142"/>
    </row>
    <row r="486" spans="1:57" x14ac:dyDescent="0.25">
      <c r="A486" s="107"/>
      <c r="B486" s="107" t="s">
        <v>614</v>
      </c>
      <c r="C486" s="107"/>
      <c r="D486" s="107"/>
      <c r="E486" s="107"/>
      <c r="F486" s="108">
        <v>302</v>
      </c>
      <c r="G486" s="109" t="s">
        <v>615</v>
      </c>
      <c r="H486" s="110">
        <v>2</v>
      </c>
      <c r="I486" s="111">
        <v>30</v>
      </c>
      <c r="J486" s="111"/>
      <c r="K486" s="111"/>
      <c r="L486" s="112">
        <v>0</v>
      </c>
      <c r="M486" s="143" t="s">
        <v>1484</v>
      </c>
      <c r="N486" s="141">
        <v>90</v>
      </c>
      <c r="O486" s="141" t="s">
        <v>1650</v>
      </c>
      <c r="P486" s="113" t="s">
        <v>1596</v>
      </c>
      <c r="Q486" s="138" t="str">
        <f>_DL_BM</f>
        <v>CTDD</v>
      </c>
      <c r="R486" s="138" t="str">
        <f>_DL_Khoa</f>
        <v>KCT</v>
      </c>
      <c r="S486" s="106" t="str">
        <f t="shared" si="8"/>
        <v>KCT-CTDD</v>
      </c>
      <c r="T486" s="142"/>
      <c r="U486" s="142"/>
      <c r="V486" s="142"/>
      <c r="W486" s="142"/>
      <c r="X486" s="142"/>
      <c r="Y486" s="142"/>
      <c r="Z486" s="142"/>
      <c r="AA486" s="142"/>
      <c r="AB486" s="142"/>
      <c r="AC486" s="142"/>
      <c r="AD486" s="142"/>
      <c r="AE486" s="142"/>
      <c r="AF486" s="142"/>
      <c r="AG486" s="142"/>
      <c r="AH486" s="142"/>
      <c r="AI486" s="142"/>
      <c r="AJ486" s="142"/>
      <c r="AK486" s="142"/>
      <c r="AL486" s="142"/>
      <c r="AM486" s="142"/>
      <c r="AN486" s="142"/>
      <c r="AO486" s="142"/>
      <c r="AP486" s="142"/>
      <c r="AQ486" s="142"/>
      <c r="AR486" s="142"/>
      <c r="AS486" s="142"/>
      <c r="AT486" s="142"/>
      <c r="AU486" s="142"/>
      <c r="AV486" s="142"/>
      <c r="AW486" s="142"/>
      <c r="AX486" s="142"/>
      <c r="AY486" s="142"/>
      <c r="AZ486" s="142"/>
      <c r="BA486" s="142"/>
      <c r="BB486" s="142"/>
      <c r="BC486" s="142"/>
      <c r="BD486" s="142"/>
      <c r="BE486" s="142"/>
    </row>
    <row r="487" spans="1:57" x14ac:dyDescent="0.25">
      <c r="A487" s="107" t="s">
        <v>606</v>
      </c>
      <c r="B487" s="107"/>
      <c r="C487" s="107"/>
      <c r="D487" s="107" t="s">
        <v>607</v>
      </c>
      <c r="E487" s="107"/>
      <c r="F487" s="108">
        <v>299</v>
      </c>
      <c r="G487" s="109" t="s">
        <v>608</v>
      </c>
      <c r="H487" s="110">
        <v>3</v>
      </c>
      <c r="I487" s="111">
        <v>45</v>
      </c>
      <c r="J487" s="111"/>
      <c r="K487" s="111"/>
      <c r="L487" s="112">
        <v>0</v>
      </c>
      <c r="M487" s="143" t="s">
        <v>1484</v>
      </c>
      <c r="N487" s="141">
        <v>90</v>
      </c>
      <c r="O487" s="141" t="s">
        <v>1650</v>
      </c>
      <c r="P487" s="113" t="s">
        <v>1596</v>
      </c>
      <c r="Q487" s="138" t="str">
        <f>_DL_BM</f>
        <v>CTDD</v>
      </c>
      <c r="R487" s="138" t="str">
        <f>_DL_Khoa</f>
        <v>KCT</v>
      </c>
      <c r="S487" s="106" t="str">
        <f t="shared" si="8"/>
        <v>KCT-CTDD</v>
      </c>
      <c r="T487" s="142"/>
      <c r="U487" s="142"/>
      <c r="V487" s="142"/>
      <c r="W487" s="142"/>
      <c r="X487" s="142"/>
      <c r="Y487" s="142" t="s">
        <v>20</v>
      </c>
      <c r="Z487" s="142"/>
      <c r="AA487" s="142"/>
      <c r="AB487" s="142"/>
      <c r="AC487" s="142"/>
      <c r="AD487" s="142"/>
      <c r="AE487" s="142"/>
      <c r="AF487" s="142"/>
      <c r="AG487" s="142"/>
      <c r="AH487" s="142"/>
      <c r="AI487" s="142"/>
      <c r="AJ487" s="142"/>
      <c r="AK487" s="142"/>
      <c r="AL487" s="142"/>
      <c r="AM487" s="142"/>
      <c r="AN487" s="142"/>
      <c r="AO487" s="142"/>
      <c r="AP487" s="142"/>
      <c r="AQ487" s="142"/>
      <c r="AR487" s="142" t="s">
        <v>20</v>
      </c>
      <c r="AS487" s="142"/>
      <c r="AT487" s="142"/>
      <c r="AU487" s="142"/>
      <c r="AV487" s="142"/>
      <c r="AW487" s="142"/>
      <c r="AX487" s="142"/>
      <c r="AY487" s="142"/>
      <c r="AZ487" s="142"/>
      <c r="BA487" s="142"/>
      <c r="BB487" s="142"/>
      <c r="BC487" s="142"/>
      <c r="BD487" s="142"/>
      <c r="BE487" s="142"/>
    </row>
    <row r="488" spans="1:57" x14ac:dyDescent="0.25">
      <c r="A488" s="107" t="s">
        <v>609</v>
      </c>
      <c r="B488" s="107"/>
      <c r="C488" s="107"/>
      <c r="D488" s="107" t="s">
        <v>610</v>
      </c>
      <c r="E488" s="107"/>
      <c r="F488" s="108">
        <v>300</v>
      </c>
      <c r="G488" s="109" t="s">
        <v>611</v>
      </c>
      <c r="H488" s="110">
        <v>3</v>
      </c>
      <c r="I488" s="111">
        <v>45</v>
      </c>
      <c r="J488" s="111"/>
      <c r="K488" s="111"/>
      <c r="L488" s="112">
        <v>0</v>
      </c>
      <c r="M488" s="143" t="s">
        <v>1484</v>
      </c>
      <c r="N488" s="141">
        <v>90</v>
      </c>
      <c r="O488" s="141" t="s">
        <v>1650</v>
      </c>
      <c r="P488" s="113" t="s">
        <v>1596</v>
      </c>
      <c r="Q488" s="138" t="str">
        <f>_DL_BM</f>
        <v>CTDD</v>
      </c>
      <c r="R488" s="138" t="str">
        <f>_DL_Khoa</f>
        <v>KCT</v>
      </c>
      <c r="S488" s="106" t="str">
        <f t="shared" si="8"/>
        <v>KCT-CTDD</v>
      </c>
      <c r="T488" s="142"/>
      <c r="U488" s="142"/>
      <c r="V488" s="142"/>
      <c r="W488" s="142"/>
      <c r="X488" s="142"/>
      <c r="Y488" s="142" t="s">
        <v>20</v>
      </c>
      <c r="Z488" s="142"/>
      <c r="AA488" s="142"/>
      <c r="AB488" s="142"/>
      <c r="AC488" s="142"/>
      <c r="AD488" s="142"/>
      <c r="AE488" s="142"/>
      <c r="AF488" s="142"/>
      <c r="AG488" s="142"/>
      <c r="AH488" s="142"/>
      <c r="AI488" s="142"/>
      <c r="AJ488" s="142"/>
      <c r="AK488" s="142"/>
      <c r="AL488" s="142"/>
      <c r="AM488" s="142"/>
      <c r="AN488" s="142"/>
      <c r="AO488" s="142"/>
      <c r="AP488" s="142"/>
      <c r="AQ488" s="142"/>
      <c r="AR488" s="142" t="s">
        <v>20</v>
      </c>
      <c r="AS488" s="142"/>
      <c r="AT488" s="142"/>
      <c r="AU488" s="142"/>
      <c r="AV488" s="142"/>
      <c r="AW488" s="142"/>
      <c r="AX488" s="142"/>
      <c r="AY488" s="142"/>
      <c r="AZ488" s="142"/>
      <c r="BA488" s="142"/>
      <c r="BB488" s="142"/>
      <c r="BC488" s="142"/>
      <c r="BD488" s="142"/>
      <c r="BE488" s="142"/>
    </row>
    <row r="489" spans="1:57" ht="25.5" x14ac:dyDescent="0.25">
      <c r="A489" s="107" t="s">
        <v>378</v>
      </c>
      <c r="B489" s="107"/>
      <c r="C489" s="107"/>
      <c r="D489" s="107" t="s">
        <v>379</v>
      </c>
      <c r="E489" s="107"/>
      <c r="F489" s="108">
        <v>168</v>
      </c>
      <c r="G489" s="109" t="s">
        <v>380</v>
      </c>
      <c r="H489" s="110">
        <v>3</v>
      </c>
      <c r="I489" s="111">
        <v>45</v>
      </c>
      <c r="J489" s="111"/>
      <c r="K489" s="111"/>
      <c r="L489" s="112">
        <v>0</v>
      </c>
      <c r="M489" s="143" t="s">
        <v>1484</v>
      </c>
      <c r="N489" s="141">
        <v>90</v>
      </c>
      <c r="O489" s="141" t="s">
        <v>1650</v>
      </c>
      <c r="P489" s="113" t="s">
        <v>1596</v>
      </c>
      <c r="Q489" s="138" t="str">
        <f>_DL_BM</f>
        <v>CTDD</v>
      </c>
      <c r="R489" s="138" t="str">
        <f>_DL_Khoa</f>
        <v>KCT</v>
      </c>
      <c r="S489" s="106" t="str">
        <f t="shared" si="8"/>
        <v>KCT-CTDD</v>
      </c>
      <c r="T489" s="142"/>
      <c r="U489" s="142"/>
      <c r="V489" s="142"/>
      <c r="W489" s="142"/>
      <c r="X489" s="142"/>
      <c r="Y489" s="142"/>
      <c r="Z489" s="142"/>
      <c r="AA489" s="142"/>
      <c r="AB489" s="142"/>
      <c r="AC489" s="142"/>
      <c r="AD489" s="142"/>
      <c r="AE489" s="142"/>
      <c r="AF489" s="142"/>
      <c r="AG489" s="142"/>
      <c r="AH489" s="142"/>
      <c r="AI489" s="142" t="s">
        <v>21</v>
      </c>
      <c r="AJ489" s="142"/>
      <c r="AK489" s="142"/>
      <c r="AL489" s="142"/>
      <c r="AM489" s="142"/>
      <c r="AN489" s="142"/>
      <c r="AO489" s="142"/>
      <c r="AP489" s="142"/>
      <c r="AQ489" s="142"/>
      <c r="AR489" s="142"/>
      <c r="AS489" s="142"/>
      <c r="AT489" s="142"/>
      <c r="AU489" s="142"/>
      <c r="AV489" s="142"/>
      <c r="AW489" s="142"/>
      <c r="AX489" s="142"/>
      <c r="AY489" s="142"/>
      <c r="AZ489" s="142"/>
      <c r="BA489" s="142"/>
      <c r="BB489" s="142" t="s">
        <v>21</v>
      </c>
      <c r="BC489" s="142"/>
      <c r="BD489" s="142"/>
      <c r="BE489" s="142"/>
    </row>
    <row r="490" spans="1:57" x14ac:dyDescent="0.25">
      <c r="A490" s="107" t="s">
        <v>460</v>
      </c>
      <c r="B490" s="107" t="s">
        <v>460</v>
      </c>
      <c r="C490" s="107"/>
      <c r="D490" s="107" t="s">
        <v>461</v>
      </c>
      <c r="E490" s="107"/>
      <c r="F490" s="108">
        <v>218</v>
      </c>
      <c r="G490" s="109" t="s">
        <v>462</v>
      </c>
      <c r="H490" s="110">
        <v>2</v>
      </c>
      <c r="I490" s="111">
        <v>30</v>
      </c>
      <c r="J490" s="111"/>
      <c r="K490" s="111"/>
      <c r="L490" s="112">
        <v>0</v>
      </c>
      <c r="M490" s="143"/>
      <c r="N490" s="141"/>
      <c r="O490" s="141" t="s">
        <v>1650</v>
      </c>
      <c r="P490" s="113" t="s">
        <v>1596</v>
      </c>
      <c r="Q490" s="138" t="str">
        <f>_DL_BM</f>
        <v>CTDD</v>
      </c>
      <c r="R490" s="138" t="str">
        <f>_DL_Khoa</f>
        <v>KCT</v>
      </c>
      <c r="S490" s="106" t="str">
        <f t="shared" si="8"/>
        <v>KCT-CTDD</v>
      </c>
      <c r="T490" s="142"/>
      <c r="U490" s="142"/>
      <c r="V490" s="142"/>
      <c r="W490" s="142"/>
      <c r="X490" s="142"/>
      <c r="Y490" s="142" t="s">
        <v>21</v>
      </c>
      <c r="Z490" s="142"/>
      <c r="AA490" s="142"/>
      <c r="AB490" s="142"/>
      <c r="AC490" s="142"/>
      <c r="AD490" s="142"/>
      <c r="AE490" s="142"/>
      <c r="AF490" s="142"/>
      <c r="AG490" s="142"/>
      <c r="AH490" s="142"/>
      <c r="AI490" s="142"/>
      <c r="AJ490" s="142"/>
      <c r="AK490" s="142"/>
      <c r="AL490" s="142"/>
      <c r="AM490" s="142"/>
      <c r="AN490" s="142"/>
      <c r="AO490" s="142"/>
      <c r="AP490" s="142"/>
      <c r="AQ490" s="142"/>
      <c r="AR490" s="142" t="s">
        <v>21</v>
      </c>
      <c r="AS490" s="142"/>
      <c r="AT490" s="142"/>
      <c r="AU490" s="142"/>
      <c r="AV490" s="142"/>
      <c r="AW490" s="142"/>
      <c r="AX490" s="142"/>
      <c r="AY490" s="142"/>
      <c r="AZ490" s="142"/>
      <c r="BA490" s="142"/>
      <c r="BB490" s="142"/>
      <c r="BC490" s="142"/>
      <c r="BD490" s="142"/>
      <c r="BE490" s="142"/>
    </row>
    <row r="491" spans="1:57" x14ac:dyDescent="0.25">
      <c r="A491" s="107" t="s">
        <v>457</v>
      </c>
      <c r="B491" s="107" t="s">
        <v>457</v>
      </c>
      <c r="C491" s="107"/>
      <c r="D491" s="107" t="s">
        <v>458</v>
      </c>
      <c r="E491" s="107"/>
      <c r="F491" s="108">
        <v>217</v>
      </c>
      <c r="G491" s="109" t="s">
        <v>459</v>
      </c>
      <c r="H491" s="110">
        <v>2</v>
      </c>
      <c r="I491" s="111">
        <v>30</v>
      </c>
      <c r="J491" s="111"/>
      <c r="K491" s="111"/>
      <c r="L491" s="112">
        <v>0</v>
      </c>
      <c r="M491" s="143" t="s">
        <v>1484</v>
      </c>
      <c r="N491" s="141">
        <v>60</v>
      </c>
      <c r="O491" s="141" t="s">
        <v>1650</v>
      </c>
      <c r="P491" s="113" t="s">
        <v>1596</v>
      </c>
      <c r="Q491" s="138" t="str">
        <f>_DL_BM</f>
        <v>CTDD</v>
      </c>
      <c r="R491" s="138" t="str">
        <f>_DL_Khoa</f>
        <v>KCT</v>
      </c>
      <c r="S491" s="106" t="str">
        <f t="shared" si="8"/>
        <v>KCT-CTDD</v>
      </c>
      <c r="T491" s="142"/>
      <c r="U491" s="142"/>
      <c r="V491" s="142"/>
      <c r="W491" s="142"/>
      <c r="X491" s="142"/>
      <c r="Y491" s="142" t="s">
        <v>21</v>
      </c>
      <c r="Z491" s="142"/>
      <c r="AA491" s="142"/>
      <c r="AB491" s="142"/>
      <c r="AC491" s="142"/>
      <c r="AD491" s="142"/>
      <c r="AE491" s="142"/>
      <c r="AF491" s="142"/>
      <c r="AG491" s="142"/>
      <c r="AH491" s="142"/>
      <c r="AI491" s="142"/>
      <c r="AJ491" s="142"/>
      <c r="AK491" s="142"/>
      <c r="AL491" s="142"/>
      <c r="AM491" s="142"/>
      <c r="AN491" s="142"/>
      <c r="AO491" s="142"/>
      <c r="AP491" s="142"/>
      <c r="AQ491" s="142"/>
      <c r="AR491" s="142" t="s">
        <v>21</v>
      </c>
      <c r="AS491" s="142"/>
      <c r="AT491" s="142"/>
      <c r="AU491" s="142"/>
      <c r="AV491" s="142"/>
      <c r="AW491" s="142"/>
      <c r="AX491" s="142"/>
      <c r="AY491" s="142"/>
      <c r="AZ491" s="142"/>
      <c r="BA491" s="142"/>
      <c r="BB491" s="142"/>
      <c r="BC491" s="142"/>
      <c r="BD491" s="142"/>
      <c r="BE491" s="142"/>
    </row>
    <row r="492" spans="1:57" x14ac:dyDescent="0.25">
      <c r="A492" s="107" t="s">
        <v>1122</v>
      </c>
      <c r="B492" s="107" t="s">
        <v>1746</v>
      </c>
      <c r="C492" s="107"/>
      <c r="D492" s="107" t="s">
        <v>1123</v>
      </c>
      <c r="E492" s="107" t="s">
        <v>1123</v>
      </c>
      <c r="F492" s="108">
        <v>567</v>
      </c>
      <c r="G492" s="109" t="s">
        <v>467</v>
      </c>
      <c r="H492" s="110">
        <v>2</v>
      </c>
      <c r="I492" s="111">
        <v>15</v>
      </c>
      <c r="J492" s="111">
        <v>30</v>
      </c>
      <c r="K492" s="111"/>
      <c r="L492" s="112">
        <v>0</v>
      </c>
      <c r="M492" s="140" t="s">
        <v>2</v>
      </c>
      <c r="N492" s="141"/>
      <c r="O492" s="141" t="s">
        <v>2204</v>
      </c>
      <c r="P492" s="113" t="s">
        <v>1596</v>
      </c>
      <c r="Q492" s="138" t="str">
        <f>_DL_BM</f>
        <v>CTUD</v>
      </c>
      <c r="R492" s="138" t="str">
        <f>_DL_Khoa</f>
        <v>KCT</v>
      </c>
      <c r="S492" s="106" t="str">
        <f t="shared" si="8"/>
        <v>KCT-CTUD</v>
      </c>
      <c r="T492" s="142"/>
      <c r="U492" s="142"/>
      <c r="V492" s="142"/>
      <c r="W492" s="142"/>
      <c r="X492" s="142"/>
      <c r="Y492" s="142" t="s">
        <v>21</v>
      </c>
      <c r="Z492" s="142"/>
      <c r="AA492" s="142"/>
      <c r="AB492" s="142"/>
      <c r="AC492" s="142"/>
      <c r="AD492" s="142"/>
      <c r="AE492" s="142"/>
      <c r="AF492" s="142"/>
      <c r="AG492" s="142"/>
      <c r="AH492" s="142"/>
      <c r="AI492" s="142"/>
      <c r="AJ492" s="142"/>
      <c r="AK492" s="142"/>
      <c r="AL492" s="142"/>
      <c r="AM492" s="142"/>
      <c r="AN492" s="142"/>
      <c r="AO492" s="142"/>
      <c r="AP492" s="142"/>
      <c r="AQ492" s="142"/>
      <c r="AR492" s="142" t="s">
        <v>21</v>
      </c>
      <c r="AS492" s="142"/>
      <c r="AT492" s="142"/>
      <c r="AU492" s="142"/>
      <c r="AV492" s="142"/>
      <c r="AW492" s="142"/>
      <c r="AX492" s="142"/>
      <c r="AY492" s="142"/>
      <c r="AZ492" s="142"/>
      <c r="BA492" s="142"/>
      <c r="BB492" s="142"/>
      <c r="BC492" s="142"/>
      <c r="BD492" s="142"/>
      <c r="BE492" s="142"/>
    </row>
    <row r="493" spans="1:57" x14ac:dyDescent="0.25">
      <c r="A493" s="107" t="s">
        <v>612</v>
      </c>
      <c r="B493" s="107"/>
      <c r="C493" s="107"/>
      <c r="D493" s="107"/>
      <c r="E493" s="107"/>
      <c r="F493" s="108">
        <v>301</v>
      </c>
      <c r="G493" s="109" t="s">
        <v>613</v>
      </c>
      <c r="H493" s="110">
        <v>3</v>
      </c>
      <c r="I493" s="111">
        <v>45</v>
      </c>
      <c r="J493" s="111"/>
      <c r="K493" s="111"/>
      <c r="L493" s="112">
        <v>0</v>
      </c>
      <c r="M493" s="143" t="s">
        <v>1484</v>
      </c>
      <c r="N493" s="141">
        <v>90</v>
      </c>
      <c r="O493" s="141" t="s">
        <v>1650</v>
      </c>
      <c r="P493" s="113" t="s">
        <v>1596</v>
      </c>
      <c r="Q493" s="138" t="str">
        <f>_DL_BM</f>
        <v>CTDD</v>
      </c>
      <c r="R493" s="138" t="str">
        <f>_DL_Khoa</f>
        <v>KCT</v>
      </c>
      <c r="S493" s="106" t="str">
        <f t="shared" si="8"/>
        <v>KCT-CTDD</v>
      </c>
      <c r="T493" s="142"/>
      <c r="U493" s="142"/>
      <c r="V493" s="142"/>
      <c r="W493" s="142"/>
      <c r="X493" s="142"/>
      <c r="Y493" s="142" t="s">
        <v>20</v>
      </c>
      <c r="Z493" s="142"/>
      <c r="AA493" s="142"/>
      <c r="AB493" s="142"/>
      <c r="AC493" s="142"/>
      <c r="AD493" s="142"/>
      <c r="AE493" s="142"/>
      <c r="AF493" s="142"/>
      <c r="AG493" s="142"/>
      <c r="AH493" s="142"/>
      <c r="AI493" s="142"/>
      <c r="AJ493" s="142"/>
      <c r="AK493" s="142"/>
      <c r="AL493" s="142"/>
      <c r="AM493" s="142"/>
      <c r="AN493" s="142"/>
      <c r="AO493" s="142"/>
      <c r="AP493" s="142"/>
      <c r="AQ493" s="142"/>
      <c r="AR493" s="142"/>
      <c r="AS493" s="142"/>
      <c r="AT493" s="142"/>
      <c r="AU493" s="142"/>
      <c r="AV493" s="142"/>
      <c r="AW493" s="142"/>
      <c r="AX493" s="142"/>
      <c r="AY493" s="142"/>
      <c r="AZ493" s="142"/>
      <c r="BA493" s="142"/>
      <c r="BB493" s="142"/>
      <c r="BC493" s="142"/>
      <c r="BD493" s="142"/>
      <c r="BE493" s="142"/>
    </row>
    <row r="494" spans="1:57" x14ac:dyDescent="0.25">
      <c r="A494" s="107"/>
      <c r="B494" s="107" t="s">
        <v>616</v>
      </c>
      <c r="C494" s="107"/>
      <c r="D494" s="107"/>
      <c r="E494" s="107"/>
      <c r="F494" s="108">
        <v>303</v>
      </c>
      <c r="G494" s="109" t="s">
        <v>613</v>
      </c>
      <c r="H494" s="110">
        <v>2</v>
      </c>
      <c r="I494" s="111">
        <v>30</v>
      </c>
      <c r="J494" s="111"/>
      <c r="K494" s="111"/>
      <c r="L494" s="112">
        <v>0</v>
      </c>
      <c r="M494" s="143" t="s">
        <v>1484</v>
      </c>
      <c r="N494" s="141">
        <v>90</v>
      </c>
      <c r="O494" s="141" t="s">
        <v>1650</v>
      </c>
      <c r="P494" s="113" t="s">
        <v>1596</v>
      </c>
      <c r="Q494" s="138" t="str">
        <f>_DL_BM</f>
        <v>CTDD</v>
      </c>
      <c r="R494" s="138" t="str">
        <f>_DL_Khoa</f>
        <v>KCT</v>
      </c>
      <c r="S494" s="106" t="str">
        <f t="shared" si="8"/>
        <v>KCT-CTDD</v>
      </c>
      <c r="T494" s="142"/>
      <c r="U494" s="142"/>
      <c r="V494" s="142"/>
      <c r="W494" s="142"/>
      <c r="X494" s="142"/>
      <c r="Y494" s="142"/>
      <c r="Z494" s="142"/>
      <c r="AA494" s="142"/>
      <c r="AB494" s="142"/>
      <c r="AC494" s="142"/>
      <c r="AD494" s="142"/>
      <c r="AE494" s="142"/>
      <c r="AF494" s="142"/>
      <c r="AG494" s="142"/>
      <c r="AH494" s="142"/>
      <c r="AI494" s="142"/>
      <c r="AJ494" s="142"/>
      <c r="AK494" s="142"/>
      <c r="AL494" s="142"/>
      <c r="AM494" s="142"/>
      <c r="AN494" s="142"/>
      <c r="AO494" s="142"/>
      <c r="AP494" s="142"/>
      <c r="AQ494" s="142"/>
      <c r="AR494" s="142"/>
      <c r="AS494" s="142"/>
      <c r="AT494" s="142"/>
      <c r="AU494" s="142"/>
      <c r="AV494" s="142"/>
      <c r="AW494" s="142"/>
      <c r="AX494" s="142"/>
      <c r="AY494" s="142"/>
      <c r="AZ494" s="142"/>
      <c r="BA494" s="142"/>
      <c r="BB494" s="142"/>
      <c r="BC494" s="142"/>
      <c r="BD494" s="142"/>
      <c r="BE494" s="142"/>
    </row>
    <row r="495" spans="1:57" x14ac:dyDescent="0.25">
      <c r="A495" s="107"/>
      <c r="B495" s="107"/>
      <c r="C495" s="107"/>
      <c r="D495" s="107" t="s">
        <v>618</v>
      </c>
      <c r="E495" s="107"/>
      <c r="F495" s="108">
        <v>305</v>
      </c>
      <c r="G495" s="109" t="s">
        <v>613</v>
      </c>
      <c r="H495" s="110">
        <v>3</v>
      </c>
      <c r="I495" s="111">
        <v>45</v>
      </c>
      <c r="J495" s="111"/>
      <c r="K495" s="111"/>
      <c r="L495" s="112">
        <v>0</v>
      </c>
      <c r="M495" s="143" t="s">
        <v>1484</v>
      </c>
      <c r="N495" s="141">
        <v>90</v>
      </c>
      <c r="O495" s="141" t="s">
        <v>1650</v>
      </c>
      <c r="P495" s="113" t="s">
        <v>1596</v>
      </c>
      <c r="Q495" s="138" t="str">
        <f>_DL_BM</f>
        <v>CTDD</v>
      </c>
      <c r="R495" s="138" t="str">
        <f>_DL_Khoa</f>
        <v>KCT</v>
      </c>
      <c r="S495" s="106" t="str">
        <f t="shared" si="8"/>
        <v>KCT-CTDD</v>
      </c>
      <c r="T495" s="142"/>
      <c r="U495" s="142"/>
      <c r="V495" s="142"/>
      <c r="W495" s="142"/>
      <c r="X495" s="142"/>
      <c r="Y495" s="142"/>
      <c r="Z495" s="142"/>
      <c r="AA495" s="142"/>
      <c r="AB495" s="142"/>
      <c r="AC495" s="142"/>
      <c r="AD495" s="142"/>
      <c r="AE495" s="142"/>
      <c r="AF495" s="142"/>
      <c r="AG495" s="142"/>
      <c r="AH495" s="142"/>
      <c r="AI495" s="142"/>
      <c r="AJ495" s="142"/>
      <c r="AK495" s="142"/>
      <c r="AL495" s="142"/>
      <c r="AM495" s="142"/>
      <c r="AN495" s="142"/>
      <c r="AO495" s="142"/>
      <c r="AP495" s="142"/>
      <c r="AQ495" s="142"/>
      <c r="AR495" s="142" t="s">
        <v>20</v>
      </c>
      <c r="AS495" s="142"/>
      <c r="AT495" s="142"/>
      <c r="AU495" s="142"/>
      <c r="AV495" s="142"/>
      <c r="AW495" s="142"/>
      <c r="AX495" s="142"/>
      <c r="AY495" s="142"/>
      <c r="AZ495" s="142"/>
      <c r="BA495" s="142"/>
      <c r="BB495" s="142"/>
      <c r="BC495" s="142"/>
      <c r="BD495" s="142"/>
      <c r="BE495" s="142"/>
    </row>
    <row r="496" spans="1:57" x14ac:dyDescent="0.25">
      <c r="A496" s="107" t="s">
        <v>619</v>
      </c>
      <c r="B496" s="107" t="s">
        <v>1698</v>
      </c>
      <c r="C496" s="107"/>
      <c r="D496" s="107" t="s">
        <v>620</v>
      </c>
      <c r="E496" s="107"/>
      <c r="F496" s="108">
        <v>306</v>
      </c>
      <c r="G496" s="109" t="s">
        <v>621</v>
      </c>
      <c r="H496" s="110">
        <v>2</v>
      </c>
      <c r="I496" s="111">
        <v>30</v>
      </c>
      <c r="J496" s="111"/>
      <c r="K496" s="111"/>
      <c r="L496" s="112">
        <v>0</v>
      </c>
      <c r="M496" s="140" t="s">
        <v>2</v>
      </c>
      <c r="N496" s="141"/>
      <c r="O496" s="141" t="s">
        <v>1650</v>
      </c>
      <c r="P496" s="113" t="s">
        <v>1596</v>
      </c>
      <c r="Q496" s="138" t="str">
        <f>_DL_BM</f>
        <v>CTDD</v>
      </c>
      <c r="R496" s="138" t="str">
        <f>_DL_Khoa</f>
        <v>KCT</v>
      </c>
      <c r="S496" s="106" t="str">
        <f t="shared" si="8"/>
        <v>KCT-CTDD</v>
      </c>
      <c r="T496" s="142"/>
      <c r="U496" s="142"/>
      <c r="V496" s="142"/>
      <c r="W496" s="142"/>
      <c r="X496" s="142"/>
      <c r="Y496" s="142" t="s">
        <v>20</v>
      </c>
      <c r="Z496" s="142"/>
      <c r="AA496" s="142"/>
      <c r="AB496" s="142"/>
      <c r="AC496" s="142"/>
      <c r="AD496" s="142"/>
      <c r="AE496" s="142"/>
      <c r="AF496" s="142"/>
      <c r="AG496" s="142"/>
      <c r="AH496" s="142"/>
      <c r="AI496" s="142"/>
      <c r="AJ496" s="142"/>
      <c r="AK496" s="142"/>
      <c r="AL496" s="142"/>
      <c r="AM496" s="142"/>
      <c r="AN496" s="142"/>
      <c r="AO496" s="142"/>
      <c r="AP496" s="142"/>
      <c r="AQ496" s="142"/>
      <c r="AR496" s="142" t="s">
        <v>20</v>
      </c>
      <c r="AS496" s="142"/>
      <c r="AT496" s="142"/>
      <c r="AU496" s="142"/>
      <c r="AV496" s="142"/>
      <c r="AW496" s="142"/>
      <c r="AX496" s="142"/>
      <c r="AY496" s="142"/>
      <c r="AZ496" s="142"/>
      <c r="BA496" s="142"/>
      <c r="BB496" s="142"/>
      <c r="BC496" s="142"/>
      <c r="BD496" s="142"/>
      <c r="BE496" s="142"/>
    </row>
    <row r="497" spans="1:57" x14ac:dyDescent="0.25">
      <c r="A497" s="107"/>
      <c r="B497" s="107"/>
      <c r="C497" s="107"/>
      <c r="D497" s="107" t="s">
        <v>1412</v>
      </c>
      <c r="E497" s="107"/>
      <c r="F497" s="108">
        <v>689</v>
      </c>
      <c r="G497" s="109" t="s">
        <v>1409</v>
      </c>
      <c r="H497" s="110">
        <v>6</v>
      </c>
      <c r="I497" s="111"/>
      <c r="J497" s="111"/>
      <c r="K497" s="111">
        <v>270</v>
      </c>
      <c r="L497" s="112">
        <v>0</v>
      </c>
      <c r="M497" s="140" t="s">
        <v>2</v>
      </c>
      <c r="N497" s="141"/>
      <c r="O497" s="141" t="s">
        <v>1650</v>
      </c>
      <c r="P497" s="113" t="s">
        <v>1596</v>
      </c>
      <c r="Q497" s="138" t="str">
        <f>_DL_BM</f>
        <v>CTDD</v>
      </c>
      <c r="R497" s="138" t="str">
        <f>_DL_Khoa</f>
        <v>KCT</v>
      </c>
      <c r="S497" s="106" t="str">
        <f t="shared" si="8"/>
        <v>KCT-CTDD</v>
      </c>
      <c r="T497" s="142"/>
      <c r="U497" s="142"/>
      <c r="V497" s="142"/>
      <c r="W497" s="142"/>
      <c r="X497" s="142"/>
      <c r="Y497" s="142"/>
      <c r="Z497" s="142"/>
      <c r="AA497" s="142"/>
      <c r="AB497" s="142"/>
      <c r="AC497" s="142"/>
      <c r="AD497" s="142"/>
      <c r="AE497" s="142"/>
      <c r="AF497" s="142"/>
      <c r="AG497" s="142"/>
      <c r="AH497" s="142"/>
      <c r="AI497" s="142"/>
      <c r="AJ497" s="142"/>
      <c r="AK497" s="142"/>
      <c r="AL497" s="142"/>
      <c r="AM497" s="142"/>
      <c r="AN497" s="142"/>
      <c r="AO497" s="142"/>
      <c r="AP497" s="142"/>
      <c r="AQ497" s="142"/>
      <c r="AR497" s="142" t="s">
        <v>20</v>
      </c>
      <c r="AS497" s="142"/>
      <c r="AT497" s="142"/>
      <c r="AU497" s="142"/>
      <c r="AV497" s="142"/>
      <c r="AW497" s="142"/>
      <c r="AX497" s="142"/>
      <c r="AY497" s="142"/>
      <c r="AZ497" s="142"/>
      <c r="BA497" s="142"/>
      <c r="BB497" s="142"/>
      <c r="BC497" s="142"/>
      <c r="BD497" s="142"/>
      <c r="BE497" s="142"/>
    </row>
    <row r="498" spans="1:57" x14ac:dyDescent="0.25">
      <c r="A498" s="107" t="s">
        <v>1405</v>
      </c>
      <c r="B498" s="107"/>
      <c r="C498" s="107"/>
      <c r="D498" s="107"/>
      <c r="E498" s="107"/>
      <c r="F498" s="108">
        <v>684</v>
      </c>
      <c r="G498" s="109" t="s">
        <v>1406</v>
      </c>
      <c r="H498" s="110">
        <v>4</v>
      </c>
      <c r="I498" s="111"/>
      <c r="J498" s="111"/>
      <c r="K498" s="111">
        <v>180</v>
      </c>
      <c r="L498" s="112">
        <v>0</v>
      </c>
      <c r="M498" s="140" t="s">
        <v>2</v>
      </c>
      <c r="N498" s="141"/>
      <c r="O498" s="141" t="s">
        <v>1650</v>
      </c>
      <c r="P498" s="113" t="s">
        <v>1596</v>
      </c>
      <c r="Q498" s="138" t="str">
        <f>_DL_BM</f>
        <v>CTDD</v>
      </c>
      <c r="R498" s="138" t="str">
        <f>_DL_Khoa</f>
        <v>KCT</v>
      </c>
      <c r="S498" s="106" t="str">
        <f t="shared" si="8"/>
        <v>KCT-CTDD</v>
      </c>
      <c r="T498" s="142"/>
      <c r="U498" s="142"/>
      <c r="V498" s="142"/>
      <c r="W498" s="142"/>
      <c r="X498" s="142"/>
      <c r="Y498" s="142" t="s">
        <v>20</v>
      </c>
      <c r="Z498" s="142"/>
      <c r="AA498" s="142"/>
      <c r="AB498" s="142"/>
      <c r="AC498" s="142"/>
      <c r="AD498" s="142"/>
      <c r="AE498" s="142"/>
      <c r="AF498" s="142"/>
      <c r="AG498" s="142"/>
      <c r="AH498" s="142"/>
      <c r="AI498" s="142"/>
      <c r="AJ498" s="142"/>
      <c r="AK498" s="142"/>
      <c r="AL498" s="142"/>
      <c r="AM498" s="142"/>
      <c r="AN498" s="142"/>
      <c r="AO498" s="142"/>
      <c r="AP498" s="142"/>
      <c r="AQ498" s="142"/>
      <c r="AR498" s="142"/>
      <c r="AS498" s="142"/>
      <c r="AT498" s="142"/>
      <c r="AU498" s="142"/>
      <c r="AV498" s="142"/>
      <c r="AW498" s="142"/>
      <c r="AX498" s="142"/>
      <c r="AY498" s="142"/>
      <c r="AZ498" s="142"/>
      <c r="BA498" s="142"/>
      <c r="BB498" s="142"/>
      <c r="BC498" s="142"/>
      <c r="BD498" s="142"/>
      <c r="BE498" s="142"/>
    </row>
    <row r="499" spans="1:57" x14ac:dyDescent="0.25">
      <c r="A499" s="107" t="s">
        <v>1420</v>
      </c>
      <c r="B499" s="107" t="s">
        <v>1420</v>
      </c>
      <c r="C499" s="107"/>
      <c r="D499" s="107"/>
      <c r="E499" s="107"/>
      <c r="F499" s="108">
        <v>695</v>
      </c>
      <c r="G499" s="109" t="s">
        <v>1415</v>
      </c>
      <c r="H499" s="110">
        <v>4</v>
      </c>
      <c r="I499" s="111"/>
      <c r="J499" s="111"/>
      <c r="K499" s="111">
        <v>180</v>
      </c>
      <c r="L499" s="112">
        <v>0</v>
      </c>
      <c r="M499" s="140" t="s">
        <v>1511</v>
      </c>
      <c r="N499" s="141"/>
      <c r="O499" s="141" t="s">
        <v>1650</v>
      </c>
      <c r="P499" s="113" t="s">
        <v>1596</v>
      </c>
      <c r="Q499" s="138" t="str">
        <f>_DL_BM</f>
        <v>CTDD</v>
      </c>
      <c r="R499" s="138" t="str">
        <f>_DL_Khoa</f>
        <v>KCT</v>
      </c>
      <c r="S499" s="106" t="str">
        <f t="shared" si="8"/>
        <v>KCT-CTDD</v>
      </c>
      <c r="T499" s="142"/>
      <c r="U499" s="142"/>
      <c r="V499" s="142"/>
      <c r="W499" s="142"/>
      <c r="X499" s="142"/>
      <c r="Y499" s="142" t="s">
        <v>20</v>
      </c>
      <c r="Z499" s="142"/>
      <c r="AA499" s="142"/>
      <c r="AB499" s="142"/>
      <c r="AC499" s="142"/>
      <c r="AD499" s="142"/>
      <c r="AE499" s="142"/>
      <c r="AF499" s="142"/>
      <c r="AG499" s="142"/>
      <c r="AH499" s="142"/>
      <c r="AI499" s="142"/>
      <c r="AJ499" s="142"/>
      <c r="AK499" s="142"/>
      <c r="AL499" s="142"/>
      <c r="AM499" s="142"/>
      <c r="AN499" s="142"/>
      <c r="AO499" s="142"/>
      <c r="AP499" s="142"/>
      <c r="AQ499" s="142"/>
      <c r="AR499" s="142"/>
      <c r="AS499" s="142"/>
      <c r="AT499" s="142"/>
      <c r="AU499" s="142"/>
      <c r="AV499" s="142"/>
      <c r="AW499" s="142"/>
      <c r="AX499" s="142"/>
      <c r="AY499" s="142"/>
      <c r="AZ499" s="142"/>
      <c r="BA499" s="142"/>
      <c r="BB499" s="142"/>
      <c r="BC499" s="142"/>
      <c r="BD499" s="142"/>
      <c r="BE499" s="142"/>
    </row>
    <row r="500" spans="1:57" x14ac:dyDescent="0.25">
      <c r="A500" s="107" t="s">
        <v>1301</v>
      </c>
      <c r="B500" s="107" t="s">
        <v>1776</v>
      </c>
      <c r="C500" s="107"/>
      <c r="D500" s="107" t="s">
        <v>1302</v>
      </c>
      <c r="E500" s="107"/>
      <c r="F500" s="108">
        <v>646</v>
      </c>
      <c r="G500" s="109" t="s">
        <v>1303</v>
      </c>
      <c r="H500" s="110">
        <v>2</v>
      </c>
      <c r="I500" s="111"/>
      <c r="J500" s="111"/>
      <c r="K500" s="111">
        <v>90</v>
      </c>
      <c r="L500" s="112">
        <v>0</v>
      </c>
      <c r="M500" s="140" t="s">
        <v>2</v>
      </c>
      <c r="N500" s="141"/>
      <c r="O500" s="141" t="s">
        <v>1650</v>
      </c>
      <c r="P500" s="113" t="s">
        <v>1596</v>
      </c>
      <c r="Q500" s="138" t="str">
        <f>_DL_BM</f>
        <v>CTDD</v>
      </c>
      <c r="R500" s="138" t="str">
        <f>_DL_Khoa</f>
        <v>KCT</v>
      </c>
      <c r="S500" s="106" t="str">
        <f t="shared" si="8"/>
        <v>KCT-CTDD</v>
      </c>
      <c r="T500" s="142"/>
      <c r="U500" s="142"/>
      <c r="V500" s="142"/>
      <c r="W500" s="142"/>
      <c r="X500" s="142"/>
      <c r="Y500" s="142" t="s">
        <v>20</v>
      </c>
      <c r="Z500" s="142"/>
      <c r="AA500" s="142"/>
      <c r="AB500" s="142"/>
      <c r="AC500" s="142"/>
      <c r="AD500" s="142"/>
      <c r="AE500" s="142"/>
      <c r="AF500" s="142"/>
      <c r="AG500" s="142"/>
      <c r="AH500" s="142"/>
      <c r="AI500" s="142"/>
      <c r="AJ500" s="142"/>
      <c r="AK500" s="142"/>
      <c r="AL500" s="142"/>
      <c r="AM500" s="142"/>
      <c r="AN500" s="142"/>
      <c r="AO500" s="142"/>
      <c r="AP500" s="142"/>
      <c r="AQ500" s="142"/>
      <c r="AR500" s="142" t="s">
        <v>20</v>
      </c>
      <c r="AS500" s="142"/>
      <c r="AT500" s="142"/>
      <c r="AU500" s="142"/>
      <c r="AV500" s="142"/>
      <c r="AW500" s="142"/>
      <c r="AX500" s="142"/>
      <c r="AY500" s="142"/>
      <c r="AZ500" s="142"/>
      <c r="BA500" s="142"/>
      <c r="BB500" s="142"/>
      <c r="BC500" s="142"/>
      <c r="BD500" s="142"/>
      <c r="BE500" s="142"/>
    </row>
    <row r="501" spans="1:57" x14ac:dyDescent="0.25">
      <c r="A501" s="107" t="s">
        <v>1135</v>
      </c>
      <c r="B501" s="107" t="s">
        <v>1135</v>
      </c>
      <c r="C501" s="107"/>
      <c r="D501" s="107" t="s">
        <v>1136</v>
      </c>
      <c r="E501" s="107"/>
      <c r="F501" s="108">
        <v>573</v>
      </c>
      <c r="G501" s="109" t="s">
        <v>1137</v>
      </c>
      <c r="H501" s="110">
        <v>2</v>
      </c>
      <c r="I501" s="111">
        <v>30</v>
      </c>
      <c r="J501" s="111"/>
      <c r="K501" s="111"/>
      <c r="L501" s="112">
        <v>0</v>
      </c>
      <c r="M501" s="143" t="s">
        <v>1484</v>
      </c>
      <c r="N501" s="141">
        <v>60</v>
      </c>
      <c r="O501" s="141" t="s">
        <v>1650</v>
      </c>
      <c r="P501" s="113" t="s">
        <v>1596</v>
      </c>
      <c r="Q501" s="138" t="str">
        <f>_DL_BM</f>
        <v>CTDD</v>
      </c>
      <c r="R501" s="138" t="str">
        <f>_DL_Khoa</f>
        <v>KCT</v>
      </c>
      <c r="S501" s="106" t="str">
        <f t="shared" si="8"/>
        <v>KCT-CTDD</v>
      </c>
      <c r="T501" s="142"/>
      <c r="U501" s="142"/>
      <c r="V501" s="142"/>
      <c r="W501" s="142"/>
      <c r="X501" s="142"/>
      <c r="Y501" s="142" t="s">
        <v>21</v>
      </c>
      <c r="Z501" s="142"/>
      <c r="AA501" s="142"/>
      <c r="AB501" s="142"/>
      <c r="AC501" s="142"/>
      <c r="AD501" s="142"/>
      <c r="AE501" s="142"/>
      <c r="AF501" s="142"/>
      <c r="AG501" s="142"/>
      <c r="AH501" s="142"/>
      <c r="AI501" s="142"/>
      <c r="AJ501" s="142"/>
      <c r="AK501" s="142"/>
      <c r="AL501" s="142"/>
      <c r="AM501" s="142"/>
      <c r="AN501" s="142"/>
      <c r="AO501" s="142"/>
      <c r="AP501" s="142"/>
      <c r="AQ501" s="142"/>
      <c r="AR501" s="142" t="s">
        <v>21</v>
      </c>
      <c r="AS501" s="142"/>
      <c r="AT501" s="142"/>
      <c r="AU501" s="142"/>
      <c r="AV501" s="142"/>
      <c r="AW501" s="142"/>
      <c r="AX501" s="142"/>
      <c r="AY501" s="142"/>
      <c r="AZ501" s="142"/>
      <c r="BA501" s="142"/>
      <c r="BB501" s="142"/>
      <c r="BC501" s="142"/>
      <c r="BD501" s="142"/>
      <c r="BE501" s="142"/>
    </row>
    <row r="502" spans="1:57" x14ac:dyDescent="0.25">
      <c r="A502" s="107" t="s">
        <v>184</v>
      </c>
      <c r="B502" s="107"/>
      <c r="C502" s="107"/>
      <c r="D502" s="107" t="s">
        <v>185</v>
      </c>
      <c r="E502" s="107"/>
      <c r="F502" s="108">
        <v>81</v>
      </c>
      <c r="G502" s="109" t="s">
        <v>186</v>
      </c>
      <c r="H502" s="110">
        <v>3</v>
      </c>
      <c r="I502" s="111">
        <v>45</v>
      </c>
      <c r="J502" s="111"/>
      <c r="K502" s="111"/>
      <c r="L502" s="112">
        <v>0</v>
      </c>
      <c r="M502" s="143" t="s">
        <v>1484</v>
      </c>
      <c r="N502" s="141">
        <v>90</v>
      </c>
      <c r="O502" s="141" t="s">
        <v>349</v>
      </c>
      <c r="P502" s="113" t="s">
        <v>1596</v>
      </c>
      <c r="Q502" s="138" t="str">
        <f>_DL_BM</f>
        <v>CTDK</v>
      </c>
      <c r="R502" s="138" t="str">
        <f>_DL_Khoa</f>
        <v>KCT</v>
      </c>
      <c r="S502" s="106" t="str">
        <f t="shared" si="8"/>
        <v>KCT-CTDK</v>
      </c>
      <c r="T502" s="142" t="s">
        <v>20</v>
      </c>
      <c r="U502" s="142" t="s">
        <v>20</v>
      </c>
      <c r="V502" s="142" t="s">
        <v>20</v>
      </c>
      <c r="W502" s="142" t="s">
        <v>20</v>
      </c>
      <c r="X502" s="142" t="s">
        <v>20</v>
      </c>
      <c r="Y502" s="142" t="s">
        <v>20</v>
      </c>
      <c r="Z502" s="142" t="s">
        <v>20</v>
      </c>
      <c r="AA502" s="142"/>
      <c r="AB502" s="142"/>
      <c r="AC502" s="142"/>
      <c r="AD502" s="142"/>
      <c r="AE502" s="142"/>
      <c r="AF502" s="142"/>
      <c r="AG502" s="142"/>
      <c r="AH502" s="142"/>
      <c r="AI502" s="142"/>
      <c r="AJ502" s="142"/>
      <c r="AK502" s="142"/>
      <c r="AL502" s="142"/>
      <c r="AM502" s="142"/>
      <c r="AN502" s="142" t="s">
        <v>20</v>
      </c>
      <c r="AO502" s="142" t="s">
        <v>20</v>
      </c>
      <c r="AP502" s="142" t="s">
        <v>20</v>
      </c>
      <c r="AQ502" s="142"/>
      <c r="AR502" s="142" t="s">
        <v>20</v>
      </c>
      <c r="AS502" s="142"/>
      <c r="AT502" s="142"/>
      <c r="AU502" s="142"/>
      <c r="AV502" s="142"/>
      <c r="AW502" s="142"/>
      <c r="AX502" s="142"/>
      <c r="AY502" s="142"/>
      <c r="AZ502" s="142"/>
      <c r="BA502" s="142"/>
      <c r="BB502" s="142"/>
      <c r="BC502" s="142"/>
      <c r="BD502" s="142"/>
      <c r="BE502" s="142"/>
    </row>
    <row r="503" spans="1:57" x14ac:dyDescent="0.25">
      <c r="A503" s="107"/>
      <c r="B503" s="107"/>
      <c r="C503" s="107" t="s">
        <v>1620</v>
      </c>
      <c r="D503" s="107"/>
      <c r="E503" s="107" t="s">
        <v>187</v>
      </c>
      <c r="F503" s="108">
        <v>82</v>
      </c>
      <c r="G503" s="109" t="s">
        <v>186</v>
      </c>
      <c r="H503" s="110">
        <v>2</v>
      </c>
      <c r="I503" s="111">
        <v>30</v>
      </c>
      <c r="J503" s="111"/>
      <c r="K503" s="111"/>
      <c r="L503" s="112">
        <v>0</v>
      </c>
      <c r="M503" s="143" t="s">
        <v>1484</v>
      </c>
      <c r="N503" s="141">
        <v>90</v>
      </c>
      <c r="O503" s="141" t="s">
        <v>349</v>
      </c>
      <c r="P503" s="113" t="s">
        <v>1596</v>
      </c>
      <c r="Q503" s="138" t="str">
        <f>_DL_BM</f>
        <v>CTDK</v>
      </c>
      <c r="R503" s="138" t="str">
        <f>_DL_Khoa</f>
        <v>KCT</v>
      </c>
      <c r="S503" s="106" t="str">
        <f t="shared" si="8"/>
        <v>KCT-CTDK</v>
      </c>
      <c r="T503" s="142"/>
      <c r="U503" s="142"/>
      <c r="V503" s="142"/>
      <c r="W503" s="142"/>
      <c r="X503" s="142"/>
      <c r="Y503" s="142"/>
      <c r="Z503" s="142"/>
      <c r="AA503" s="142"/>
      <c r="AB503" s="142"/>
      <c r="AC503" s="142"/>
      <c r="AD503" s="142"/>
      <c r="AE503" s="142"/>
      <c r="AF503" s="142"/>
      <c r="AG503" s="142"/>
      <c r="AH503" s="142"/>
      <c r="AI503" s="142"/>
      <c r="AJ503" s="142"/>
      <c r="AK503" s="142"/>
      <c r="AL503" s="142"/>
      <c r="AM503" s="142"/>
      <c r="AN503" s="142"/>
      <c r="AO503" s="142"/>
      <c r="AP503" s="142"/>
      <c r="AQ503" s="142"/>
      <c r="AR503" s="142"/>
      <c r="AS503" s="142"/>
      <c r="AT503" s="142"/>
      <c r="AU503" s="142"/>
      <c r="AV503" s="142"/>
      <c r="AW503" s="142"/>
      <c r="AX503" s="142"/>
      <c r="AY503" s="142"/>
      <c r="AZ503" s="142"/>
      <c r="BA503" s="142"/>
      <c r="BB503" s="142"/>
      <c r="BC503" s="142"/>
      <c r="BD503" s="142"/>
      <c r="BE503" s="142"/>
    </row>
    <row r="504" spans="1:57" x14ac:dyDescent="0.25">
      <c r="A504" s="107" t="s">
        <v>181</v>
      </c>
      <c r="B504" s="107"/>
      <c r="C504" s="107"/>
      <c r="D504" s="107" t="s">
        <v>182</v>
      </c>
      <c r="E504" s="107"/>
      <c r="F504" s="108">
        <v>80</v>
      </c>
      <c r="G504" s="109" t="s">
        <v>183</v>
      </c>
      <c r="H504" s="110">
        <v>2</v>
      </c>
      <c r="I504" s="111">
        <v>30</v>
      </c>
      <c r="J504" s="111"/>
      <c r="K504" s="111"/>
      <c r="L504" s="112">
        <v>0</v>
      </c>
      <c r="M504" s="143" t="s">
        <v>1484</v>
      </c>
      <c r="N504" s="141">
        <v>90</v>
      </c>
      <c r="O504" s="141" t="s">
        <v>349</v>
      </c>
      <c r="P504" s="113" t="s">
        <v>1596</v>
      </c>
      <c r="Q504" s="138" t="str">
        <f>_DL_BM</f>
        <v>CTDK</v>
      </c>
      <c r="R504" s="138" t="str">
        <f>_DL_Khoa</f>
        <v>KCT</v>
      </c>
      <c r="S504" s="106" t="str">
        <f t="shared" si="8"/>
        <v>KCT-CTDK</v>
      </c>
      <c r="T504" s="142" t="s">
        <v>20</v>
      </c>
      <c r="U504" s="142" t="s">
        <v>20</v>
      </c>
      <c r="V504" s="142" t="s">
        <v>20</v>
      </c>
      <c r="W504" s="142" t="s">
        <v>20</v>
      </c>
      <c r="X504" s="142" t="s">
        <v>20</v>
      </c>
      <c r="Y504" s="142" t="s">
        <v>20</v>
      </c>
      <c r="Z504" s="142" t="s">
        <v>20</v>
      </c>
      <c r="AA504" s="142"/>
      <c r="AB504" s="142"/>
      <c r="AC504" s="142"/>
      <c r="AD504" s="142"/>
      <c r="AE504" s="142"/>
      <c r="AF504" s="142"/>
      <c r="AG504" s="142"/>
      <c r="AH504" s="142"/>
      <c r="AI504" s="142"/>
      <c r="AJ504" s="142"/>
      <c r="AK504" s="142"/>
      <c r="AL504" s="142"/>
      <c r="AM504" s="142"/>
      <c r="AN504" s="142" t="s">
        <v>20</v>
      </c>
      <c r="AO504" s="142" t="s">
        <v>20</v>
      </c>
      <c r="AP504" s="142" t="s">
        <v>20</v>
      </c>
      <c r="AQ504" s="142"/>
      <c r="AR504" s="142" t="s">
        <v>20</v>
      </c>
      <c r="AS504" s="142"/>
      <c r="AT504" s="142"/>
      <c r="AU504" s="142"/>
      <c r="AV504" s="142"/>
      <c r="AW504" s="142"/>
      <c r="AX504" s="142"/>
      <c r="AY504" s="142"/>
      <c r="AZ504" s="142"/>
      <c r="BA504" s="142"/>
      <c r="BB504" s="142"/>
      <c r="BC504" s="142"/>
      <c r="BD504" s="142"/>
      <c r="BE504" s="142"/>
    </row>
    <row r="505" spans="1:57" x14ac:dyDescent="0.25">
      <c r="A505" s="107" t="s">
        <v>348</v>
      </c>
      <c r="B505" s="107" t="s">
        <v>348</v>
      </c>
      <c r="C505" s="107"/>
      <c r="D505" s="107"/>
      <c r="E505" s="107"/>
      <c r="F505" s="108">
        <v>157</v>
      </c>
      <c r="G505" s="109" t="s">
        <v>349</v>
      </c>
      <c r="H505" s="110">
        <v>3</v>
      </c>
      <c r="I505" s="111">
        <v>45</v>
      </c>
      <c r="J505" s="111"/>
      <c r="K505" s="111"/>
      <c r="L505" s="112">
        <v>0</v>
      </c>
      <c r="M505" s="143" t="s">
        <v>1484</v>
      </c>
      <c r="N505" s="141">
        <v>90</v>
      </c>
      <c r="O505" s="141" t="s">
        <v>349</v>
      </c>
      <c r="P505" s="113" t="s">
        <v>1596</v>
      </c>
      <c r="Q505" s="138" t="str">
        <f>_DL_BM</f>
        <v>CTDK</v>
      </c>
      <c r="R505" s="138" t="str">
        <f>_DL_Khoa</f>
        <v>KCT</v>
      </c>
      <c r="S505" s="106" t="str">
        <f t="shared" si="8"/>
        <v>KCT-CTDK</v>
      </c>
      <c r="T505" s="142"/>
      <c r="U505" s="142"/>
      <c r="V505" s="142"/>
      <c r="W505" s="142"/>
      <c r="X505" s="142"/>
      <c r="Y505" s="142"/>
      <c r="Z505" s="142"/>
      <c r="AA505" s="142"/>
      <c r="AB505" s="142"/>
      <c r="AC505" s="142"/>
      <c r="AD505" s="142"/>
      <c r="AE505" s="142"/>
      <c r="AF505" s="142"/>
      <c r="AG505" s="142"/>
      <c r="AH505" s="142"/>
      <c r="AI505" s="142" t="s">
        <v>20</v>
      </c>
      <c r="AJ505" s="142"/>
      <c r="AK505" s="142"/>
      <c r="AL505" s="142"/>
      <c r="AM505" s="142"/>
      <c r="AN505" s="142"/>
      <c r="AO505" s="142"/>
      <c r="AP505" s="142"/>
      <c r="AQ505" s="142"/>
      <c r="AR505" s="142"/>
      <c r="AS505" s="142"/>
      <c r="AT505" s="142"/>
      <c r="AU505" s="142"/>
      <c r="AV505" s="142"/>
      <c r="AW505" s="142"/>
      <c r="AX505" s="142"/>
      <c r="AY505" s="142"/>
      <c r="AZ505" s="142"/>
      <c r="BA505" s="142"/>
      <c r="BB505" s="142"/>
      <c r="BC505" s="142"/>
      <c r="BD505" s="142"/>
      <c r="BE505" s="142"/>
    </row>
    <row r="506" spans="1:57" x14ac:dyDescent="0.25">
      <c r="A506" s="107" t="s">
        <v>1527</v>
      </c>
      <c r="B506" s="107" t="s">
        <v>1527</v>
      </c>
      <c r="C506" s="107" t="s">
        <v>1527</v>
      </c>
      <c r="D506" s="107" t="s">
        <v>1798</v>
      </c>
      <c r="E506" s="107" t="s">
        <v>1798</v>
      </c>
      <c r="F506" s="108">
        <v>747</v>
      </c>
      <c r="G506" s="109" t="s">
        <v>1529</v>
      </c>
      <c r="H506" s="110">
        <v>1</v>
      </c>
      <c r="I506" s="111"/>
      <c r="J506" s="111"/>
      <c r="K506" s="111">
        <v>45</v>
      </c>
      <c r="L506" s="112">
        <v>0</v>
      </c>
      <c r="M506" s="140" t="s">
        <v>1511</v>
      </c>
      <c r="N506" s="141"/>
      <c r="O506" s="141" t="s">
        <v>349</v>
      </c>
      <c r="P506" s="113" t="s">
        <v>1596</v>
      </c>
      <c r="Q506" s="138" t="str">
        <f>_DL_BM</f>
        <v>CTDK</v>
      </c>
      <c r="R506" s="138" t="str">
        <f>_DL_Khoa</f>
        <v>KCT</v>
      </c>
      <c r="S506" s="106" t="str">
        <f t="shared" si="8"/>
        <v>KCT-CTDK</v>
      </c>
      <c r="T506" s="142" t="s">
        <v>20</v>
      </c>
      <c r="U506" s="142" t="s">
        <v>20</v>
      </c>
      <c r="V506" s="142" t="s">
        <v>20</v>
      </c>
      <c r="W506" s="142" t="s">
        <v>20</v>
      </c>
      <c r="X506" s="142" t="s">
        <v>20</v>
      </c>
      <c r="Y506" s="142"/>
      <c r="Z506" s="142" t="s">
        <v>20</v>
      </c>
      <c r="AA506" s="142"/>
      <c r="AB506" s="142"/>
      <c r="AC506" s="142"/>
      <c r="AD506" s="142"/>
      <c r="AE506" s="142"/>
      <c r="AF506" s="142"/>
      <c r="AG506" s="142"/>
      <c r="AH506" s="142"/>
      <c r="AI506" s="142"/>
      <c r="AJ506" s="142"/>
      <c r="AK506" s="142"/>
      <c r="AL506" s="142"/>
      <c r="AM506" s="142"/>
      <c r="AN506" s="142" t="s">
        <v>20</v>
      </c>
      <c r="AO506" s="142" t="s">
        <v>20</v>
      </c>
      <c r="AP506" s="142" t="s">
        <v>20</v>
      </c>
      <c r="AQ506" s="142"/>
      <c r="AR506" s="142"/>
      <c r="AS506" s="142"/>
      <c r="AT506" s="142"/>
      <c r="AU506" s="142"/>
      <c r="AV506" s="142"/>
      <c r="AW506" s="142"/>
      <c r="AX506" s="142"/>
      <c r="AY506" s="142"/>
      <c r="AZ506" s="142"/>
      <c r="BA506" s="142"/>
      <c r="BB506" s="142"/>
      <c r="BC506" s="142"/>
      <c r="BD506" s="142"/>
      <c r="BE506" s="142"/>
    </row>
    <row r="507" spans="1:57" x14ac:dyDescent="0.25">
      <c r="A507" s="107" t="s">
        <v>1531</v>
      </c>
      <c r="B507" s="107" t="s">
        <v>1531</v>
      </c>
      <c r="C507" s="107"/>
      <c r="D507" s="107" t="s">
        <v>1824</v>
      </c>
      <c r="E507" s="107"/>
      <c r="F507" s="108">
        <v>786</v>
      </c>
      <c r="G507" s="109" t="s">
        <v>1529</v>
      </c>
      <c r="H507" s="110">
        <v>1</v>
      </c>
      <c r="I507" s="111"/>
      <c r="J507" s="111"/>
      <c r="K507" s="111">
        <v>45</v>
      </c>
      <c r="L507" s="112">
        <v>0</v>
      </c>
      <c r="M507" s="140" t="s">
        <v>1511</v>
      </c>
      <c r="N507" s="141"/>
      <c r="O507" s="141" t="s">
        <v>349</v>
      </c>
      <c r="P507" s="113" t="s">
        <v>1596</v>
      </c>
      <c r="Q507" s="138" t="str">
        <f>_DL_BM</f>
        <v>CTDK</v>
      </c>
      <c r="R507" s="138" t="str">
        <f>_DL_Khoa</f>
        <v>KCT</v>
      </c>
      <c r="S507" s="106" t="str">
        <f t="shared" si="8"/>
        <v>KCT-CTDK</v>
      </c>
      <c r="T507" s="142"/>
      <c r="U507" s="142"/>
      <c r="V507" s="142"/>
      <c r="W507" s="142"/>
      <c r="X507" s="142"/>
      <c r="Y507" s="142" t="s">
        <v>20</v>
      </c>
      <c r="Z507" s="142"/>
      <c r="AA507" s="142"/>
      <c r="AB507" s="142"/>
      <c r="AC507" s="142"/>
      <c r="AD507" s="142"/>
      <c r="AE507" s="142"/>
      <c r="AF507" s="142"/>
      <c r="AG507" s="142"/>
      <c r="AH507" s="142"/>
      <c r="AI507" s="142"/>
      <c r="AJ507" s="142"/>
      <c r="AK507" s="142"/>
      <c r="AL507" s="142"/>
      <c r="AM507" s="142"/>
      <c r="AN507" s="142"/>
      <c r="AO507" s="142"/>
      <c r="AP507" s="142"/>
      <c r="AQ507" s="142"/>
      <c r="AR507" s="142" t="s">
        <v>20</v>
      </c>
      <c r="AS507" s="142"/>
      <c r="AT507" s="142"/>
      <c r="AU507" s="142"/>
      <c r="AV507" s="142"/>
      <c r="AW507" s="142"/>
      <c r="AX507" s="142"/>
      <c r="AY507" s="142"/>
      <c r="AZ507" s="142"/>
      <c r="BA507" s="142"/>
      <c r="BB507" s="142"/>
      <c r="BC507" s="142"/>
      <c r="BD507" s="142"/>
      <c r="BE507" s="142"/>
    </row>
    <row r="508" spans="1:57" x14ac:dyDescent="0.25">
      <c r="A508" s="107" t="s">
        <v>209</v>
      </c>
      <c r="B508" s="107"/>
      <c r="C508" s="107"/>
      <c r="D508" s="107"/>
      <c r="E508" s="107"/>
      <c r="F508" s="108">
        <v>94</v>
      </c>
      <c r="G508" s="109" t="s">
        <v>1492</v>
      </c>
      <c r="H508" s="110">
        <v>3</v>
      </c>
      <c r="I508" s="111">
        <v>45</v>
      </c>
      <c r="J508" s="111"/>
      <c r="K508" s="111"/>
      <c r="L508" s="112">
        <v>0</v>
      </c>
      <c r="M508" s="143" t="s">
        <v>1484</v>
      </c>
      <c r="N508" s="141">
        <v>90</v>
      </c>
      <c r="O508" s="141" t="s">
        <v>349</v>
      </c>
      <c r="P508" s="113" t="s">
        <v>1596</v>
      </c>
      <c r="Q508" s="138" t="str">
        <f>_DL_BM</f>
        <v>CTDK</v>
      </c>
      <c r="R508" s="138" t="str">
        <f>_DL_Khoa</f>
        <v>KCT</v>
      </c>
      <c r="S508" s="106" t="str">
        <f t="shared" si="8"/>
        <v>KCT-CTDK</v>
      </c>
      <c r="T508" s="142" t="s">
        <v>20</v>
      </c>
      <c r="U508" s="142" t="s">
        <v>20</v>
      </c>
      <c r="V508" s="142" t="s">
        <v>20</v>
      </c>
      <c r="W508" s="142" t="s">
        <v>20</v>
      </c>
      <c r="X508" s="142" t="s">
        <v>20</v>
      </c>
      <c r="Y508" s="142"/>
      <c r="Z508" s="142" t="s">
        <v>20</v>
      </c>
      <c r="AA508" s="142"/>
      <c r="AB508" s="142"/>
      <c r="AC508" s="142"/>
      <c r="AD508" s="142"/>
      <c r="AE508" s="142"/>
      <c r="AF508" s="142"/>
      <c r="AG508" s="142"/>
      <c r="AH508" s="142"/>
      <c r="AI508" s="142"/>
      <c r="AJ508" s="142"/>
      <c r="AK508" s="142"/>
      <c r="AL508" s="142"/>
      <c r="AM508" s="142"/>
      <c r="AN508" s="142"/>
      <c r="AO508" s="142"/>
      <c r="AP508" s="142"/>
      <c r="AQ508" s="142"/>
      <c r="AR508" s="142"/>
      <c r="AS508" s="142"/>
      <c r="AT508" s="142"/>
      <c r="AU508" s="142"/>
      <c r="AV508" s="142"/>
      <c r="AW508" s="142"/>
      <c r="AX508" s="142"/>
      <c r="AY508" s="142"/>
      <c r="AZ508" s="142"/>
      <c r="BA508" s="142"/>
      <c r="BB508" s="142"/>
      <c r="BC508" s="142"/>
      <c r="BD508" s="142"/>
      <c r="BE508" s="142"/>
    </row>
    <row r="509" spans="1:57" x14ac:dyDescent="0.25">
      <c r="A509" s="107" t="s">
        <v>210</v>
      </c>
      <c r="B509" s="107"/>
      <c r="C509" s="107"/>
      <c r="D509" s="107"/>
      <c r="E509" s="107"/>
      <c r="F509" s="108">
        <v>95</v>
      </c>
      <c r="G509" s="109" t="s">
        <v>1492</v>
      </c>
      <c r="H509" s="110">
        <v>3</v>
      </c>
      <c r="I509" s="111">
        <v>45</v>
      </c>
      <c r="J509" s="111"/>
      <c r="K509" s="111"/>
      <c r="L509" s="112">
        <v>0</v>
      </c>
      <c r="M509" s="143" t="s">
        <v>1484</v>
      </c>
      <c r="N509" s="141">
        <v>90</v>
      </c>
      <c r="O509" s="194" t="s">
        <v>1650</v>
      </c>
      <c r="P509" s="113" t="s">
        <v>1596</v>
      </c>
      <c r="Q509" s="138" t="str">
        <f>_DL_BM</f>
        <v>CTDD</v>
      </c>
      <c r="R509" s="138" t="str">
        <f>_DL_Khoa</f>
        <v>KCT</v>
      </c>
      <c r="S509" s="106" t="str">
        <f t="shared" si="8"/>
        <v>KCT-CTDD</v>
      </c>
      <c r="T509" s="142"/>
      <c r="U509" s="142"/>
      <c r="V509" s="142"/>
      <c r="W509" s="142"/>
      <c r="X509" s="142"/>
      <c r="Y509" s="142" t="s">
        <v>20</v>
      </c>
      <c r="Z509" s="142"/>
      <c r="AA509" s="142"/>
      <c r="AB509" s="142"/>
      <c r="AC509" s="142"/>
      <c r="AD509" s="142"/>
      <c r="AE509" s="142"/>
      <c r="AF509" s="142"/>
      <c r="AG509" s="142"/>
      <c r="AH509" s="142"/>
      <c r="AI509" s="142"/>
      <c r="AJ509" s="142"/>
      <c r="AK509" s="142"/>
      <c r="AL509" s="142"/>
      <c r="AM509" s="142"/>
      <c r="AN509" s="142"/>
      <c r="AO509" s="142"/>
      <c r="AP509" s="142"/>
      <c r="AQ509" s="142"/>
      <c r="AR509" s="142"/>
      <c r="AS509" s="142"/>
      <c r="AT509" s="142"/>
      <c r="AU509" s="142"/>
      <c r="AV509" s="142"/>
      <c r="AW509" s="142"/>
      <c r="AX509" s="142"/>
      <c r="AY509" s="142"/>
      <c r="AZ509" s="142"/>
      <c r="BA509" s="142"/>
      <c r="BB509" s="142"/>
      <c r="BC509" s="142"/>
      <c r="BD509" s="142"/>
      <c r="BE509" s="142"/>
    </row>
    <row r="510" spans="1:57" x14ac:dyDescent="0.25">
      <c r="A510" s="107"/>
      <c r="B510" s="107" t="s">
        <v>211</v>
      </c>
      <c r="C510" s="107" t="s">
        <v>1624</v>
      </c>
      <c r="D510" s="107"/>
      <c r="E510" s="107" t="s">
        <v>212</v>
      </c>
      <c r="F510" s="108">
        <v>96</v>
      </c>
      <c r="G510" s="109" t="s">
        <v>1492</v>
      </c>
      <c r="H510" s="110">
        <v>2</v>
      </c>
      <c r="I510" s="111">
        <v>30</v>
      </c>
      <c r="J510" s="111"/>
      <c r="K510" s="111"/>
      <c r="L510" s="112">
        <v>0</v>
      </c>
      <c r="M510" s="143" t="s">
        <v>1484</v>
      </c>
      <c r="N510" s="141">
        <v>90</v>
      </c>
      <c r="O510" s="141" t="s">
        <v>349</v>
      </c>
      <c r="P510" s="113" t="s">
        <v>1596</v>
      </c>
      <c r="Q510" s="138" t="str">
        <f>_DL_BM</f>
        <v>CTDK</v>
      </c>
      <c r="R510" s="138" t="str">
        <f>_DL_Khoa</f>
        <v>KCT</v>
      </c>
      <c r="S510" s="106" t="str">
        <f t="shared" si="8"/>
        <v>KCT-CTDK</v>
      </c>
      <c r="T510" s="142"/>
      <c r="U510" s="142"/>
      <c r="V510" s="142"/>
      <c r="W510" s="142"/>
      <c r="X510" s="142"/>
      <c r="Y510" s="142"/>
      <c r="Z510" s="142"/>
      <c r="AA510" s="142"/>
      <c r="AB510" s="142"/>
      <c r="AC510" s="142"/>
      <c r="AD510" s="142"/>
      <c r="AE510" s="142"/>
      <c r="AF510" s="142"/>
      <c r="AG510" s="142"/>
      <c r="AH510" s="142"/>
      <c r="AI510" s="142"/>
      <c r="AJ510" s="142"/>
      <c r="AK510" s="142"/>
      <c r="AL510" s="142"/>
      <c r="AM510" s="142"/>
      <c r="AN510" s="142"/>
      <c r="AO510" s="142"/>
      <c r="AP510" s="142"/>
      <c r="AQ510" s="142"/>
      <c r="AR510" s="142"/>
      <c r="AS510" s="142"/>
      <c r="AT510" s="142"/>
      <c r="AU510" s="142"/>
      <c r="AV510" s="142"/>
      <c r="AW510" s="142"/>
      <c r="AX510" s="142"/>
      <c r="AY510" s="142"/>
      <c r="AZ510" s="142"/>
      <c r="BA510" s="142"/>
      <c r="BB510" s="142"/>
      <c r="BC510" s="142"/>
      <c r="BD510" s="142"/>
      <c r="BE510" s="142"/>
    </row>
    <row r="511" spans="1:57" x14ac:dyDescent="0.25">
      <c r="A511" s="107"/>
      <c r="B511" s="107" t="s">
        <v>213</v>
      </c>
      <c r="C511" s="107"/>
      <c r="D511" s="107"/>
      <c r="E511" s="107" t="s">
        <v>214</v>
      </c>
      <c r="F511" s="108">
        <v>97</v>
      </c>
      <c r="G511" s="109" t="s">
        <v>1492</v>
      </c>
      <c r="H511" s="110">
        <v>2</v>
      </c>
      <c r="I511" s="111">
        <v>30</v>
      </c>
      <c r="J511" s="111"/>
      <c r="K511" s="111"/>
      <c r="L511" s="112">
        <v>0</v>
      </c>
      <c r="M511" s="143" t="s">
        <v>1484</v>
      </c>
      <c r="N511" s="141">
        <v>60</v>
      </c>
      <c r="O511" s="194" t="s">
        <v>1650</v>
      </c>
      <c r="P511" s="113" t="s">
        <v>1596</v>
      </c>
      <c r="Q511" s="138" t="str">
        <f>_DL_BM</f>
        <v>CTDD</v>
      </c>
      <c r="R511" s="138" t="str">
        <f>_DL_Khoa</f>
        <v>KCT</v>
      </c>
      <c r="S511" s="106" t="str">
        <f t="shared" si="8"/>
        <v>KCT-CTDD</v>
      </c>
      <c r="T511" s="142"/>
      <c r="U511" s="142"/>
      <c r="V511" s="142"/>
      <c r="W511" s="142"/>
      <c r="X511" s="142"/>
      <c r="Y511" s="142"/>
      <c r="Z511" s="142"/>
      <c r="AA511" s="142"/>
      <c r="AB511" s="142"/>
      <c r="AC511" s="142"/>
      <c r="AD511" s="142"/>
      <c r="AE511" s="142"/>
      <c r="AF511" s="142"/>
      <c r="AG511" s="142"/>
      <c r="AH511" s="142"/>
      <c r="AI511" s="142"/>
      <c r="AJ511" s="142"/>
      <c r="AK511" s="142"/>
      <c r="AL511" s="142"/>
      <c r="AM511" s="142"/>
      <c r="AN511" s="142"/>
      <c r="AO511" s="142"/>
      <c r="AP511" s="142"/>
      <c r="AQ511" s="142"/>
      <c r="AR511" s="142"/>
      <c r="AS511" s="142"/>
      <c r="AT511" s="142"/>
      <c r="AU511" s="142"/>
      <c r="AV511" s="142"/>
      <c r="AW511" s="142"/>
      <c r="AX511" s="142"/>
      <c r="AY511" s="142"/>
      <c r="AZ511" s="142"/>
      <c r="BA511" s="142"/>
      <c r="BB511" s="142"/>
      <c r="BC511" s="142"/>
      <c r="BD511" s="142"/>
      <c r="BE511" s="142"/>
    </row>
    <row r="512" spans="1:57" x14ac:dyDescent="0.25">
      <c r="A512" s="107"/>
      <c r="B512" s="107"/>
      <c r="C512" s="107"/>
      <c r="D512" s="107" t="s">
        <v>215</v>
      </c>
      <c r="E512" s="107"/>
      <c r="F512" s="108">
        <v>98</v>
      </c>
      <c r="G512" s="109" t="s">
        <v>1492</v>
      </c>
      <c r="H512" s="110">
        <v>2</v>
      </c>
      <c r="I512" s="111">
        <v>30</v>
      </c>
      <c r="J512" s="111"/>
      <c r="K512" s="111"/>
      <c r="L512" s="112">
        <v>0</v>
      </c>
      <c r="M512" s="143" t="s">
        <v>1484</v>
      </c>
      <c r="N512" s="141">
        <v>90</v>
      </c>
      <c r="O512" s="141" t="s">
        <v>349</v>
      </c>
      <c r="P512" s="113" t="s">
        <v>1596</v>
      </c>
      <c r="Q512" s="138" t="str">
        <f>_DL_BM</f>
        <v>CTDK</v>
      </c>
      <c r="R512" s="138" t="str">
        <f>_DL_Khoa</f>
        <v>KCT</v>
      </c>
      <c r="S512" s="106" t="str">
        <f t="shared" si="8"/>
        <v>KCT-CTDK</v>
      </c>
      <c r="T512" s="142"/>
      <c r="U512" s="142"/>
      <c r="V512" s="142"/>
      <c r="W512" s="142"/>
      <c r="X512" s="142"/>
      <c r="Y512" s="142"/>
      <c r="Z512" s="142"/>
      <c r="AA512" s="142"/>
      <c r="AB512" s="142"/>
      <c r="AC512" s="142"/>
      <c r="AD512" s="142"/>
      <c r="AE512" s="142"/>
      <c r="AF512" s="142"/>
      <c r="AG512" s="142"/>
      <c r="AH512" s="142"/>
      <c r="AI512" s="142"/>
      <c r="AJ512" s="142"/>
      <c r="AK512" s="142"/>
      <c r="AL512" s="142"/>
      <c r="AM512" s="142"/>
      <c r="AN512" s="142" t="s">
        <v>20</v>
      </c>
      <c r="AO512" s="142" t="s">
        <v>20</v>
      </c>
      <c r="AP512" s="142" t="s">
        <v>20</v>
      </c>
      <c r="AQ512" s="142"/>
      <c r="AR512" s="142"/>
      <c r="AS512" s="142"/>
      <c r="AT512" s="142"/>
      <c r="AU512" s="142"/>
      <c r="AV512" s="142"/>
      <c r="AW512" s="142"/>
      <c r="AX512" s="142"/>
      <c r="AY512" s="142"/>
      <c r="AZ512" s="142"/>
      <c r="BA512" s="142"/>
      <c r="BB512" s="142"/>
      <c r="BC512" s="142"/>
      <c r="BD512" s="142"/>
      <c r="BE512" s="142"/>
    </row>
    <row r="513" spans="1:57" x14ac:dyDescent="0.25">
      <c r="A513" s="107"/>
      <c r="B513" s="107"/>
      <c r="C513" s="107"/>
      <c r="D513" s="107" t="s">
        <v>216</v>
      </c>
      <c r="E513" s="107"/>
      <c r="F513" s="108">
        <v>99</v>
      </c>
      <c r="G513" s="109" t="s">
        <v>1492</v>
      </c>
      <c r="H513" s="110">
        <v>2</v>
      </c>
      <c r="I513" s="111">
        <v>30</v>
      </c>
      <c r="J513" s="111"/>
      <c r="K513" s="111"/>
      <c r="L513" s="112">
        <v>0</v>
      </c>
      <c r="M513" s="143" t="s">
        <v>1484</v>
      </c>
      <c r="N513" s="141">
        <v>90</v>
      </c>
      <c r="O513" s="194" t="s">
        <v>1650</v>
      </c>
      <c r="P513" s="113" t="s">
        <v>1596</v>
      </c>
      <c r="Q513" s="138" t="str">
        <f>_DL_BM</f>
        <v>CTDD</v>
      </c>
      <c r="R513" s="138" t="str">
        <f>_DL_Khoa</f>
        <v>KCT</v>
      </c>
      <c r="S513" s="106" t="str">
        <f t="shared" si="8"/>
        <v>KCT-CTDD</v>
      </c>
      <c r="T513" s="142"/>
      <c r="U513" s="142"/>
      <c r="V513" s="142"/>
      <c r="W513" s="142"/>
      <c r="X513" s="142"/>
      <c r="Y513" s="142"/>
      <c r="Z513" s="142"/>
      <c r="AA513" s="142"/>
      <c r="AB513" s="142"/>
      <c r="AC513" s="142"/>
      <c r="AD513" s="142"/>
      <c r="AE513" s="142"/>
      <c r="AF513" s="142"/>
      <c r="AG513" s="142"/>
      <c r="AH513" s="142"/>
      <c r="AI513" s="142"/>
      <c r="AJ513" s="142"/>
      <c r="AK513" s="142"/>
      <c r="AL513" s="142"/>
      <c r="AM513" s="142"/>
      <c r="AN513" s="142"/>
      <c r="AO513" s="142"/>
      <c r="AP513" s="142"/>
      <c r="AQ513" s="142"/>
      <c r="AR513" s="142" t="s">
        <v>20</v>
      </c>
      <c r="AS513" s="142"/>
      <c r="AT513" s="142"/>
      <c r="AU513" s="142"/>
      <c r="AV513" s="142"/>
      <c r="AW513" s="142"/>
      <c r="AX513" s="142"/>
      <c r="AY513" s="142"/>
      <c r="AZ513" s="142"/>
      <c r="BA513" s="142"/>
      <c r="BB513" s="142"/>
      <c r="BC513" s="142"/>
      <c r="BD513" s="142"/>
      <c r="BE513" s="142"/>
    </row>
    <row r="514" spans="1:57" x14ac:dyDescent="0.25">
      <c r="A514" s="107" t="s">
        <v>2122</v>
      </c>
      <c r="B514" s="107"/>
      <c r="C514" s="107"/>
      <c r="D514" s="107" t="s">
        <v>2123</v>
      </c>
      <c r="E514" s="107"/>
      <c r="F514" s="108">
        <v>961</v>
      </c>
      <c r="G514" s="109" t="s">
        <v>2124</v>
      </c>
      <c r="H514" s="110">
        <v>2</v>
      </c>
      <c r="I514" s="111"/>
      <c r="J514" s="111">
        <v>60</v>
      </c>
      <c r="K514" s="111"/>
      <c r="L514" s="112">
        <v>0</v>
      </c>
      <c r="M514" s="140" t="s">
        <v>2</v>
      </c>
      <c r="N514" s="141"/>
      <c r="O514" s="141" t="s">
        <v>349</v>
      </c>
      <c r="P514" s="113" t="s">
        <v>1596</v>
      </c>
      <c r="Q514" s="138" t="str">
        <f>_DL_BM</f>
        <v>CTDK</v>
      </c>
      <c r="R514" s="138" t="str">
        <f>_DL_Khoa</f>
        <v>KCT</v>
      </c>
      <c r="S514" s="106" t="str">
        <f t="shared" si="8"/>
        <v>KCT-CTDK</v>
      </c>
      <c r="T514" s="142"/>
      <c r="U514" s="142"/>
      <c r="V514" s="142"/>
      <c r="W514" s="142"/>
      <c r="X514" s="142"/>
      <c r="Y514" s="142"/>
      <c r="Z514" s="142"/>
      <c r="AA514" s="142"/>
      <c r="AB514" s="142"/>
      <c r="AC514" s="142"/>
      <c r="AD514" s="142"/>
      <c r="AE514" s="142"/>
      <c r="AF514" s="142"/>
      <c r="AG514" s="142"/>
      <c r="AH514" s="142"/>
      <c r="AI514" s="142"/>
      <c r="AJ514" s="142"/>
      <c r="AK514" s="142"/>
      <c r="AL514" s="142"/>
      <c r="AM514" s="142"/>
      <c r="AN514" s="142"/>
      <c r="AO514" s="142"/>
      <c r="AP514" s="142"/>
      <c r="AQ514" s="142"/>
      <c r="AR514" s="142"/>
      <c r="AS514" s="142"/>
      <c r="AT514" s="142"/>
      <c r="AU514" s="142"/>
      <c r="AV514" s="142"/>
      <c r="AW514" s="142"/>
      <c r="AX514" s="142"/>
      <c r="AY514" s="142"/>
      <c r="AZ514" s="142"/>
      <c r="BA514" s="142"/>
      <c r="BB514" s="142"/>
      <c r="BC514" s="142"/>
      <c r="BD514" s="142"/>
      <c r="BE514" s="142"/>
    </row>
    <row r="515" spans="1:57" x14ac:dyDescent="0.25">
      <c r="A515" s="107" t="s">
        <v>2119</v>
      </c>
      <c r="B515" s="107"/>
      <c r="C515" s="107"/>
      <c r="D515" s="107" t="s">
        <v>2120</v>
      </c>
      <c r="E515" s="107"/>
      <c r="F515" s="108">
        <v>960</v>
      </c>
      <c r="G515" s="109" t="s">
        <v>2121</v>
      </c>
      <c r="H515" s="110">
        <v>4</v>
      </c>
      <c r="I515" s="111"/>
      <c r="J515" s="111">
        <v>120</v>
      </c>
      <c r="K515" s="111"/>
      <c r="L515" s="112">
        <v>0</v>
      </c>
      <c r="M515" s="140" t="s">
        <v>2</v>
      </c>
      <c r="N515" s="141"/>
      <c r="O515" s="141" t="s">
        <v>349</v>
      </c>
      <c r="P515" s="113" t="s">
        <v>1596</v>
      </c>
      <c r="Q515" s="138" t="str">
        <f>_DL_BM</f>
        <v>CTDK</v>
      </c>
      <c r="R515" s="138" t="str">
        <f>_DL_Khoa</f>
        <v>KCT</v>
      </c>
      <c r="S515" s="106" t="str">
        <f t="shared" si="8"/>
        <v>KCT-CTDK</v>
      </c>
      <c r="T515" s="142"/>
      <c r="U515" s="142"/>
      <c r="V515" s="142"/>
      <c r="W515" s="142"/>
      <c r="X515" s="142"/>
      <c r="Y515" s="142"/>
      <c r="Z515" s="142"/>
      <c r="AA515" s="142"/>
      <c r="AB515" s="142"/>
      <c r="AC515" s="142"/>
      <c r="AD515" s="142"/>
      <c r="AE515" s="142"/>
      <c r="AF515" s="142"/>
      <c r="AG515" s="142"/>
      <c r="AH515" s="142"/>
      <c r="AI515" s="142"/>
      <c r="AJ515" s="142"/>
      <c r="AK515" s="142"/>
      <c r="AL515" s="142"/>
      <c r="AM515" s="142"/>
      <c r="AN515" s="142"/>
      <c r="AO515" s="142"/>
      <c r="AP515" s="142"/>
      <c r="AQ515" s="142"/>
      <c r="AR515" s="142"/>
      <c r="AS515" s="142"/>
      <c r="AT515" s="142"/>
      <c r="AU515" s="142"/>
      <c r="AV515" s="142"/>
      <c r="AW515" s="142"/>
      <c r="AX515" s="142"/>
      <c r="AY515" s="142"/>
      <c r="AZ515" s="142"/>
      <c r="BA515" s="142"/>
      <c r="BB515" s="142"/>
      <c r="BC515" s="142"/>
      <c r="BD515" s="142"/>
      <c r="BE515" s="142"/>
    </row>
    <row r="516" spans="1:57" x14ac:dyDescent="0.25">
      <c r="A516" s="107" t="s">
        <v>2125</v>
      </c>
      <c r="B516" s="107"/>
      <c r="C516" s="107"/>
      <c r="D516" s="107" t="s">
        <v>2126</v>
      </c>
      <c r="E516" s="107"/>
      <c r="F516" s="108">
        <v>962</v>
      </c>
      <c r="G516" s="109" t="s">
        <v>2127</v>
      </c>
      <c r="H516" s="110">
        <v>2</v>
      </c>
      <c r="I516" s="111"/>
      <c r="J516" s="111">
        <v>60</v>
      </c>
      <c r="K516" s="111"/>
      <c r="L516" s="112">
        <v>0</v>
      </c>
      <c r="M516" s="140" t="s">
        <v>2</v>
      </c>
      <c r="N516" s="141"/>
      <c r="O516" s="141" t="s">
        <v>349</v>
      </c>
      <c r="P516" s="113" t="s">
        <v>1596</v>
      </c>
      <c r="Q516" s="138" t="str">
        <f>_DL_BM</f>
        <v>CTDK</v>
      </c>
      <c r="R516" s="138" t="str">
        <f>_DL_Khoa</f>
        <v>KCT</v>
      </c>
      <c r="S516" s="106" t="str">
        <f t="shared" si="8"/>
        <v>KCT-CTDK</v>
      </c>
      <c r="T516" s="142"/>
      <c r="U516" s="142"/>
      <c r="V516" s="142"/>
      <c r="W516" s="142"/>
      <c r="X516" s="142"/>
      <c r="Y516" s="142"/>
      <c r="Z516" s="142"/>
      <c r="AA516" s="142"/>
      <c r="AB516" s="142"/>
      <c r="AC516" s="142"/>
      <c r="AD516" s="142"/>
      <c r="AE516" s="142"/>
      <c r="AF516" s="142"/>
      <c r="AG516" s="142"/>
      <c r="AH516" s="142"/>
      <c r="AI516" s="142"/>
      <c r="AJ516" s="142"/>
      <c r="AK516" s="142"/>
      <c r="AL516" s="142"/>
      <c r="AM516" s="142"/>
      <c r="AN516" s="142"/>
      <c r="AO516" s="142"/>
      <c r="AP516" s="142"/>
      <c r="AQ516" s="142"/>
      <c r="AR516" s="142"/>
      <c r="AS516" s="142"/>
      <c r="AT516" s="142"/>
      <c r="AU516" s="142"/>
      <c r="AV516" s="142"/>
      <c r="AW516" s="142"/>
      <c r="AX516" s="142"/>
      <c r="AY516" s="142"/>
      <c r="AZ516" s="142"/>
      <c r="BA516" s="142"/>
      <c r="BB516" s="142"/>
      <c r="BC516" s="142"/>
      <c r="BD516" s="142"/>
      <c r="BE516" s="142"/>
    </row>
    <row r="517" spans="1:57" x14ac:dyDescent="0.25">
      <c r="A517" s="107" t="s">
        <v>1792</v>
      </c>
      <c r="B517" s="107"/>
      <c r="C517" s="107" t="s">
        <v>1793</v>
      </c>
      <c r="D517" s="107" t="s">
        <v>1794</v>
      </c>
      <c r="E517" s="107"/>
      <c r="F517" s="108">
        <v>745</v>
      </c>
      <c r="G517" s="109" t="s">
        <v>1795</v>
      </c>
      <c r="H517" s="110">
        <v>1</v>
      </c>
      <c r="I517" s="111"/>
      <c r="J517" s="111">
        <v>30</v>
      </c>
      <c r="K517" s="111"/>
      <c r="L517" s="112">
        <v>0</v>
      </c>
      <c r="M517" s="140" t="s">
        <v>2</v>
      </c>
      <c r="N517" s="141"/>
      <c r="O517" s="141" t="s">
        <v>349</v>
      </c>
      <c r="P517" s="113" t="s">
        <v>1596</v>
      </c>
      <c r="Q517" s="138" t="str">
        <f>_DL_BM</f>
        <v>CTDK</v>
      </c>
      <c r="R517" s="138" t="str">
        <f>_DL_Khoa</f>
        <v>KCT</v>
      </c>
      <c r="S517" s="106" t="str">
        <f t="shared" si="8"/>
        <v>KCT-CTDK</v>
      </c>
      <c r="T517" s="142" t="s">
        <v>20</v>
      </c>
      <c r="U517" s="142" t="s">
        <v>20</v>
      </c>
      <c r="V517" s="142" t="s">
        <v>20</v>
      </c>
      <c r="W517" s="142" t="s">
        <v>20</v>
      </c>
      <c r="X517" s="142" t="s">
        <v>20</v>
      </c>
      <c r="Y517" s="142" t="s">
        <v>20</v>
      </c>
      <c r="Z517" s="142" t="s">
        <v>20</v>
      </c>
      <c r="AA517" s="142"/>
      <c r="AB517" s="142"/>
      <c r="AC517" s="142"/>
      <c r="AD517" s="142"/>
      <c r="AE517" s="142"/>
      <c r="AF517" s="142"/>
      <c r="AG517" s="142"/>
      <c r="AH517" s="142"/>
      <c r="AI517" s="142"/>
      <c r="AJ517" s="142"/>
      <c r="AK517" s="142"/>
      <c r="AL517" s="142"/>
      <c r="AM517" s="142"/>
      <c r="AN517" s="142" t="s">
        <v>20</v>
      </c>
      <c r="AO517" s="142" t="s">
        <v>20</v>
      </c>
      <c r="AP517" s="142" t="s">
        <v>20</v>
      </c>
      <c r="AQ517" s="142"/>
      <c r="AR517" s="142" t="s">
        <v>20</v>
      </c>
      <c r="AS517" s="142"/>
      <c r="AT517" s="142"/>
      <c r="AU517" s="142"/>
      <c r="AV517" s="142"/>
      <c r="AW517" s="142"/>
      <c r="AX517" s="142"/>
      <c r="AY517" s="142"/>
      <c r="AZ517" s="142"/>
      <c r="BA517" s="142"/>
      <c r="BB517" s="142"/>
      <c r="BC517" s="142"/>
      <c r="BD517" s="142"/>
      <c r="BE517" s="142"/>
    </row>
    <row r="518" spans="1:57" x14ac:dyDescent="0.25">
      <c r="A518" s="107"/>
      <c r="B518" s="107" t="s">
        <v>1842</v>
      </c>
      <c r="C518" s="107"/>
      <c r="D518" s="107"/>
      <c r="E518" s="107"/>
      <c r="F518" s="108">
        <v>794</v>
      </c>
      <c r="G518" s="109" t="s">
        <v>1795</v>
      </c>
      <c r="H518" s="110">
        <v>1</v>
      </c>
      <c r="I518" s="111"/>
      <c r="J518" s="111">
        <v>30</v>
      </c>
      <c r="K518" s="111"/>
      <c r="L518" s="112">
        <v>0</v>
      </c>
      <c r="M518" s="140" t="s">
        <v>2</v>
      </c>
      <c r="N518" s="141"/>
      <c r="O518" s="141" t="s">
        <v>349</v>
      </c>
      <c r="P518" s="113" t="s">
        <v>1596</v>
      </c>
      <c r="Q518" s="138" t="str">
        <f>_DL_BM</f>
        <v>CTDK</v>
      </c>
      <c r="R518" s="138" t="str">
        <f>_DL_Khoa</f>
        <v>KCT</v>
      </c>
      <c r="S518" s="106" t="str">
        <f t="shared" ref="S518:S583" si="9">+R518&amp;"-"&amp;Q518</f>
        <v>KCT-CTDK</v>
      </c>
      <c r="T518" s="142"/>
      <c r="U518" s="142"/>
      <c r="V518" s="142"/>
      <c r="W518" s="142"/>
      <c r="X518" s="142"/>
      <c r="Y518" s="142"/>
      <c r="Z518" s="142"/>
      <c r="AA518" s="142"/>
      <c r="AB518" s="142"/>
      <c r="AC518" s="142"/>
      <c r="AD518" s="142"/>
      <c r="AE518" s="142"/>
      <c r="AF518" s="142"/>
      <c r="AG518" s="142"/>
      <c r="AH518" s="142"/>
      <c r="AI518" s="142"/>
      <c r="AJ518" s="142"/>
      <c r="AK518" s="142"/>
      <c r="AL518" s="142"/>
      <c r="AM518" s="142"/>
      <c r="AN518" s="142"/>
      <c r="AO518" s="142"/>
      <c r="AP518" s="142"/>
      <c r="AQ518" s="142"/>
      <c r="AR518" s="142"/>
      <c r="AS518" s="142"/>
      <c r="AT518" s="142"/>
      <c r="AU518" s="142"/>
      <c r="AV518" s="142"/>
      <c r="AW518" s="142"/>
      <c r="AX518" s="142"/>
      <c r="AY518" s="142"/>
      <c r="AZ518" s="142"/>
      <c r="BA518" s="142"/>
      <c r="BB518" s="142"/>
      <c r="BC518" s="142"/>
      <c r="BD518" s="142"/>
      <c r="BE518" s="142"/>
    </row>
    <row r="519" spans="1:57" x14ac:dyDescent="0.25">
      <c r="A519" s="107" t="s">
        <v>1789</v>
      </c>
      <c r="B519" s="107"/>
      <c r="C519" s="107"/>
      <c r="D519" s="107" t="s">
        <v>1790</v>
      </c>
      <c r="E519" s="107"/>
      <c r="F519" s="108">
        <v>744</v>
      </c>
      <c r="G519" s="109" t="s">
        <v>1791</v>
      </c>
      <c r="H519" s="110">
        <v>1</v>
      </c>
      <c r="I519" s="111"/>
      <c r="J519" s="111">
        <v>30</v>
      </c>
      <c r="K519" s="111"/>
      <c r="L519" s="112">
        <v>0</v>
      </c>
      <c r="M519" s="140" t="s">
        <v>2</v>
      </c>
      <c r="N519" s="141"/>
      <c r="O519" s="141" t="s">
        <v>349</v>
      </c>
      <c r="P519" s="113" t="s">
        <v>1596</v>
      </c>
      <c r="Q519" s="138" t="str">
        <f>_DL_BM</f>
        <v>CTDK</v>
      </c>
      <c r="R519" s="138" t="str">
        <f>_DL_Khoa</f>
        <v>KCT</v>
      </c>
      <c r="S519" s="106" t="str">
        <f t="shared" si="9"/>
        <v>KCT-CTDK</v>
      </c>
      <c r="T519" s="142" t="s">
        <v>20</v>
      </c>
      <c r="U519" s="142" t="s">
        <v>20</v>
      </c>
      <c r="V519" s="142" t="s">
        <v>20</v>
      </c>
      <c r="W519" s="142" t="s">
        <v>20</v>
      </c>
      <c r="X519" s="142" t="s">
        <v>20</v>
      </c>
      <c r="Y519" s="142" t="s">
        <v>20</v>
      </c>
      <c r="Z519" s="142" t="s">
        <v>20</v>
      </c>
      <c r="AA519" s="142"/>
      <c r="AB519" s="142"/>
      <c r="AC519" s="142"/>
      <c r="AD519" s="142"/>
      <c r="AE519" s="142"/>
      <c r="AF519" s="142"/>
      <c r="AG519" s="142"/>
      <c r="AH519" s="142"/>
      <c r="AI519" s="142"/>
      <c r="AJ519" s="142"/>
      <c r="AK519" s="142"/>
      <c r="AL519" s="142"/>
      <c r="AM519" s="142"/>
      <c r="AN519" s="142" t="s">
        <v>20</v>
      </c>
      <c r="AO519" s="142" t="s">
        <v>20</v>
      </c>
      <c r="AP519" s="142" t="s">
        <v>20</v>
      </c>
      <c r="AQ519" s="142"/>
      <c r="AR519" s="142" t="s">
        <v>20</v>
      </c>
      <c r="AS519" s="142"/>
      <c r="AT519" s="142"/>
      <c r="AU519" s="142"/>
      <c r="AV519" s="142"/>
      <c r="AW519" s="142"/>
      <c r="AX519" s="142"/>
      <c r="AY519" s="142"/>
      <c r="AZ519" s="142"/>
      <c r="BA519" s="142"/>
      <c r="BB519" s="142"/>
      <c r="BC519" s="142"/>
      <c r="BD519" s="142"/>
      <c r="BE519" s="142"/>
    </row>
    <row r="520" spans="1:57" x14ac:dyDescent="0.25">
      <c r="A520" s="107" t="s">
        <v>1133</v>
      </c>
      <c r="B520" s="107"/>
      <c r="C520" s="107"/>
      <c r="D520" s="107"/>
      <c r="E520" s="107"/>
      <c r="F520" s="108">
        <v>572</v>
      </c>
      <c r="G520" s="109" t="s">
        <v>1134</v>
      </c>
      <c r="H520" s="110">
        <v>2</v>
      </c>
      <c r="I520" s="111">
        <v>30</v>
      </c>
      <c r="J520" s="111"/>
      <c r="K520" s="111"/>
      <c r="L520" s="112">
        <v>0</v>
      </c>
      <c r="M520" s="143"/>
      <c r="N520" s="141"/>
      <c r="O520" s="141" t="s">
        <v>1681</v>
      </c>
      <c r="P520" s="113" t="s">
        <v>1596</v>
      </c>
      <c r="Q520" s="138" t="str">
        <f>_DL_BM</f>
        <v>CTDS</v>
      </c>
      <c r="R520" s="138" t="str">
        <f>_DL_Khoa</f>
        <v>KCT</v>
      </c>
      <c r="S520" s="106" t="str">
        <f t="shared" si="9"/>
        <v>KCT-CTDS</v>
      </c>
      <c r="T520" s="142"/>
      <c r="U520" s="142"/>
      <c r="V520" s="142"/>
      <c r="W520" s="142"/>
      <c r="X520" s="142" t="s">
        <v>21</v>
      </c>
      <c r="Y520" s="142"/>
      <c r="Z520" s="142"/>
      <c r="AA520" s="142"/>
      <c r="AB520" s="142"/>
      <c r="AC520" s="142"/>
      <c r="AD520" s="142"/>
      <c r="AE520" s="142"/>
      <c r="AF520" s="142"/>
      <c r="AG520" s="142"/>
      <c r="AH520" s="142"/>
      <c r="AI520" s="142"/>
      <c r="AJ520" s="142"/>
      <c r="AK520" s="142"/>
      <c r="AL520" s="142"/>
      <c r="AM520" s="142"/>
      <c r="AN520" s="142"/>
      <c r="AO520" s="142"/>
      <c r="AP520" s="142"/>
      <c r="AQ520" s="142"/>
      <c r="AR520" s="142"/>
      <c r="AS520" s="142"/>
      <c r="AT520" s="142"/>
      <c r="AU520" s="142"/>
      <c r="AV520" s="142"/>
      <c r="AW520" s="142"/>
      <c r="AX520" s="142"/>
      <c r="AY520" s="142"/>
      <c r="AZ520" s="142"/>
      <c r="BA520" s="142"/>
      <c r="BB520" s="142"/>
      <c r="BC520" s="142"/>
      <c r="BD520" s="142"/>
      <c r="BE520" s="142"/>
    </row>
    <row r="521" spans="1:57" x14ac:dyDescent="0.25">
      <c r="A521" s="107" t="s">
        <v>587</v>
      </c>
      <c r="B521" s="107" t="s">
        <v>587</v>
      </c>
      <c r="C521" s="107"/>
      <c r="D521" s="107"/>
      <c r="E521" s="107"/>
      <c r="F521" s="108">
        <v>286</v>
      </c>
      <c r="G521" s="109" t="s">
        <v>588</v>
      </c>
      <c r="H521" s="110">
        <v>2</v>
      </c>
      <c r="I521" s="111"/>
      <c r="J521" s="111"/>
      <c r="K521" s="111">
        <v>90</v>
      </c>
      <c r="L521" s="112">
        <v>0</v>
      </c>
      <c r="M521" s="140" t="s">
        <v>1511</v>
      </c>
      <c r="N521" s="141"/>
      <c r="O521" s="141" t="s">
        <v>1681</v>
      </c>
      <c r="P521" s="113" t="s">
        <v>1596</v>
      </c>
      <c r="Q521" s="138" t="str">
        <f>_DL_BM</f>
        <v>CTDS</v>
      </c>
      <c r="R521" s="138" t="str">
        <f>_DL_Khoa</f>
        <v>KCT</v>
      </c>
      <c r="S521" s="106" t="str">
        <f t="shared" si="9"/>
        <v>KCT-CTDS</v>
      </c>
      <c r="T521" s="142"/>
      <c r="U521" s="142"/>
      <c r="V521" s="142"/>
      <c r="W521" s="142" t="s">
        <v>20</v>
      </c>
      <c r="X521" s="142"/>
      <c r="Y521" s="142"/>
      <c r="Z521" s="142"/>
      <c r="AA521" s="142"/>
      <c r="AB521" s="142"/>
      <c r="AC521" s="142"/>
      <c r="AD521" s="142"/>
      <c r="AE521" s="142"/>
      <c r="AF521" s="142"/>
      <c r="AG521" s="142"/>
      <c r="AH521" s="142"/>
      <c r="AI521" s="142"/>
      <c r="AJ521" s="142"/>
      <c r="AK521" s="142"/>
      <c r="AL521" s="142"/>
      <c r="AM521" s="142"/>
      <c r="AN521" s="142"/>
      <c r="AO521" s="142"/>
      <c r="AP521" s="142"/>
      <c r="AQ521" s="142"/>
      <c r="AR521" s="142"/>
      <c r="AS521" s="142"/>
      <c r="AT521" s="142"/>
      <c r="AU521" s="142"/>
      <c r="AV521" s="142"/>
      <c r="AW521" s="142"/>
      <c r="AX521" s="142"/>
      <c r="AY521" s="142"/>
      <c r="AZ521" s="142"/>
      <c r="BA521" s="142"/>
      <c r="BB521" s="142"/>
      <c r="BC521" s="142"/>
      <c r="BD521" s="142"/>
      <c r="BE521" s="142"/>
    </row>
    <row r="522" spans="1:57" x14ac:dyDescent="0.25">
      <c r="A522" s="107"/>
      <c r="B522" s="107"/>
      <c r="C522" s="107"/>
      <c r="D522" s="107" t="s">
        <v>1854</v>
      </c>
      <c r="E522" s="107"/>
      <c r="F522" s="108">
        <v>804</v>
      </c>
      <c r="G522" s="109" t="s">
        <v>588</v>
      </c>
      <c r="H522" s="110">
        <v>1</v>
      </c>
      <c r="I522" s="111"/>
      <c r="J522" s="111"/>
      <c r="K522" s="111">
        <v>45</v>
      </c>
      <c r="L522" s="112">
        <v>0</v>
      </c>
      <c r="M522" s="140" t="s">
        <v>1511</v>
      </c>
      <c r="N522" s="141"/>
      <c r="O522" s="141" t="s">
        <v>1681</v>
      </c>
      <c r="P522" s="113" t="s">
        <v>1596</v>
      </c>
      <c r="Q522" s="138" t="str">
        <f>_DL_BM</f>
        <v>CTDS</v>
      </c>
      <c r="R522" s="138" t="str">
        <f>_DL_Khoa</f>
        <v>KCT</v>
      </c>
      <c r="S522" s="106" t="str">
        <f t="shared" si="9"/>
        <v>KCT-CTDS</v>
      </c>
      <c r="T522" s="142"/>
      <c r="U522" s="142"/>
      <c r="V522" s="142"/>
      <c r="W522" s="142"/>
      <c r="X522" s="142"/>
      <c r="Y522" s="142"/>
      <c r="Z522" s="142"/>
      <c r="AA522" s="142"/>
      <c r="AB522" s="142"/>
      <c r="AC522" s="142"/>
      <c r="AD522" s="142"/>
      <c r="AE522" s="142"/>
      <c r="AF522" s="142"/>
      <c r="AG522" s="142"/>
      <c r="AH522" s="142"/>
      <c r="AI522" s="142"/>
      <c r="AJ522" s="142"/>
      <c r="AK522" s="142"/>
      <c r="AL522" s="142"/>
      <c r="AM522" s="142"/>
      <c r="AN522" s="142"/>
      <c r="AO522" s="142"/>
      <c r="AP522" s="142" t="s">
        <v>20</v>
      </c>
      <c r="AQ522" s="142"/>
      <c r="AR522" s="142"/>
      <c r="AS522" s="142"/>
      <c r="AT522" s="142"/>
      <c r="AU522" s="142"/>
      <c r="AV522" s="142"/>
      <c r="AW522" s="142"/>
      <c r="AX522" s="142"/>
      <c r="AY522" s="142"/>
      <c r="AZ522" s="142"/>
      <c r="BA522" s="142"/>
      <c r="BB522" s="142"/>
      <c r="BC522" s="142"/>
      <c r="BD522" s="142"/>
      <c r="BE522" s="142"/>
    </row>
    <row r="523" spans="1:57" x14ac:dyDescent="0.25">
      <c r="A523" s="107" t="s">
        <v>676</v>
      </c>
      <c r="B523" s="107"/>
      <c r="C523" s="107"/>
      <c r="D523" s="107"/>
      <c r="E523" s="107"/>
      <c r="F523" s="108">
        <v>341</v>
      </c>
      <c r="G523" s="109" t="s">
        <v>1703</v>
      </c>
      <c r="H523" s="110">
        <v>3</v>
      </c>
      <c r="I523" s="111">
        <v>45</v>
      </c>
      <c r="J523" s="111"/>
      <c r="K523" s="111"/>
      <c r="L523" s="112">
        <v>0</v>
      </c>
      <c r="M523" s="143" t="s">
        <v>1484</v>
      </c>
      <c r="N523" s="141">
        <v>90</v>
      </c>
      <c r="O523" s="141" t="s">
        <v>1681</v>
      </c>
      <c r="P523" s="113" t="s">
        <v>1596</v>
      </c>
      <c r="Q523" s="138" t="str">
        <f>_DL_BM</f>
        <v>CTDS</v>
      </c>
      <c r="R523" s="138" t="str">
        <f>_DL_Khoa</f>
        <v>KCT</v>
      </c>
      <c r="S523" s="106" t="str">
        <f t="shared" si="9"/>
        <v>KCT-CTDS</v>
      </c>
      <c r="T523" s="142"/>
      <c r="U523" s="142"/>
      <c r="V523" s="142"/>
      <c r="W523" s="142" t="s">
        <v>20</v>
      </c>
      <c r="X523" s="142"/>
      <c r="Y523" s="142"/>
      <c r="Z523" s="142"/>
      <c r="AA523" s="142"/>
      <c r="AB523" s="142"/>
      <c r="AC523" s="142"/>
      <c r="AD523" s="142"/>
      <c r="AE523" s="142"/>
      <c r="AF523" s="142"/>
      <c r="AG523" s="142"/>
      <c r="AH523" s="142"/>
      <c r="AI523" s="142"/>
      <c r="AJ523" s="142"/>
      <c r="AK523" s="142"/>
      <c r="AL523" s="142"/>
      <c r="AM523" s="142"/>
      <c r="AN523" s="142"/>
      <c r="AO523" s="142"/>
      <c r="AP523" s="142"/>
      <c r="AQ523" s="142"/>
      <c r="AR523" s="142"/>
      <c r="AS523" s="142"/>
      <c r="AT523" s="142"/>
      <c r="AU523" s="142"/>
      <c r="AV523" s="142"/>
      <c r="AW523" s="142"/>
      <c r="AX523" s="142"/>
      <c r="AY523" s="142"/>
      <c r="AZ523" s="142"/>
      <c r="BA523" s="142"/>
      <c r="BB523" s="142"/>
      <c r="BC523" s="142"/>
      <c r="BD523" s="142"/>
      <c r="BE523" s="142"/>
    </row>
    <row r="524" spans="1:57" x14ac:dyDescent="0.25">
      <c r="A524" s="107"/>
      <c r="B524" s="107"/>
      <c r="C524" s="107"/>
      <c r="D524" s="107" t="s">
        <v>680</v>
      </c>
      <c r="E524" s="107"/>
      <c r="F524" s="108">
        <v>344</v>
      </c>
      <c r="G524" s="109" t="s">
        <v>1703</v>
      </c>
      <c r="H524" s="110">
        <v>2</v>
      </c>
      <c r="I524" s="111">
        <v>30</v>
      </c>
      <c r="J524" s="111"/>
      <c r="K524" s="111"/>
      <c r="L524" s="112">
        <v>0</v>
      </c>
      <c r="M524" s="143"/>
      <c r="N524" s="141"/>
      <c r="O524" s="141" t="s">
        <v>1681</v>
      </c>
      <c r="P524" s="113" t="s">
        <v>1596</v>
      </c>
      <c r="Q524" s="138" t="str">
        <f>_DL_BM</f>
        <v>CTDS</v>
      </c>
      <c r="R524" s="138" t="str">
        <f>_DL_Khoa</f>
        <v>KCT</v>
      </c>
      <c r="S524" s="106" t="str">
        <f t="shared" si="9"/>
        <v>KCT-CTDS</v>
      </c>
      <c r="T524" s="142"/>
      <c r="U524" s="142"/>
      <c r="V524" s="142"/>
      <c r="W524" s="142"/>
      <c r="X524" s="142"/>
      <c r="Y524" s="142"/>
      <c r="Z524" s="142"/>
      <c r="AA524" s="142"/>
      <c r="AB524" s="142"/>
      <c r="AC524" s="142"/>
      <c r="AD524" s="142"/>
      <c r="AE524" s="142"/>
      <c r="AF524" s="142"/>
      <c r="AG524" s="142"/>
      <c r="AH524" s="142"/>
      <c r="AI524" s="142"/>
      <c r="AJ524" s="142"/>
      <c r="AK524" s="142"/>
      <c r="AL524" s="142"/>
      <c r="AM524" s="142"/>
      <c r="AN524" s="142"/>
      <c r="AO524" s="142"/>
      <c r="AP524" s="142" t="s">
        <v>20</v>
      </c>
      <c r="AQ524" s="142"/>
      <c r="AR524" s="142"/>
      <c r="AS524" s="142"/>
      <c r="AT524" s="142"/>
      <c r="AU524" s="142"/>
      <c r="AV524" s="142"/>
      <c r="AW524" s="142"/>
      <c r="AX524" s="142"/>
      <c r="AY524" s="142"/>
      <c r="AZ524" s="142"/>
      <c r="BA524" s="142"/>
      <c r="BB524" s="142"/>
      <c r="BC524" s="142"/>
      <c r="BD524" s="142"/>
      <c r="BE524" s="142"/>
    </row>
    <row r="525" spans="1:57" x14ac:dyDescent="0.25">
      <c r="A525" s="107" t="s">
        <v>674</v>
      </c>
      <c r="B525" s="107"/>
      <c r="C525" s="107"/>
      <c r="D525" s="107"/>
      <c r="E525" s="107"/>
      <c r="F525" s="108">
        <v>340</v>
      </c>
      <c r="G525" s="109" t="s">
        <v>675</v>
      </c>
      <c r="H525" s="110">
        <v>3</v>
      </c>
      <c r="I525" s="111">
        <v>45</v>
      </c>
      <c r="J525" s="111"/>
      <c r="K525" s="111"/>
      <c r="L525" s="112">
        <v>0</v>
      </c>
      <c r="M525" s="143" t="s">
        <v>1484</v>
      </c>
      <c r="N525" s="141">
        <v>90</v>
      </c>
      <c r="O525" s="141" t="s">
        <v>1681</v>
      </c>
      <c r="P525" s="113" t="s">
        <v>1596</v>
      </c>
      <c r="Q525" s="138" t="str">
        <f>_DL_BM</f>
        <v>CTDS</v>
      </c>
      <c r="R525" s="138" t="str">
        <f>_DL_Khoa</f>
        <v>KCT</v>
      </c>
      <c r="S525" s="106" t="str">
        <f t="shared" si="9"/>
        <v>KCT-CTDS</v>
      </c>
      <c r="T525" s="142"/>
      <c r="U525" s="142"/>
      <c r="V525" s="142"/>
      <c r="W525" s="142" t="s">
        <v>20</v>
      </c>
      <c r="X525" s="142"/>
      <c r="Y525" s="142"/>
      <c r="Z525" s="142"/>
      <c r="AA525" s="142"/>
      <c r="AB525" s="142"/>
      <c r="AC525" s="142"/>
      <c r="AD525" s="142"/>
      <c r="AE525" s="142"/>
      <c r="AF525" s="142"/>
      <c r="AG525" s="142"/>
      <c r="AH525" s="142"/>
      <c r="AI525" s="142"/>
      <c r="AJ525" s="142"/>
      <c r="AK525" s="142"/>
      <c r="AL525" s="142"/>
      <c r="AM525" s="142"/>
      <c r="AN525" s="142"/>
      <c r="AO525" s="142"/>
      <c r="AP525" s="142"/>
      <c r="AQ525" s="142"/>
      <c r="AR525" s="142"/>
      <c r="AS525" s="142"/>
      <c r="AT525" s="142"/>
      <c r="AU525" s="142"/>
      <c r="AV525" s="142"/>
      <c r="AW525" s="142"/>
      <c r="AX525" s="142"/>
      <c r="AY525" s="142"/>
      <c r="AZ525" s="142"/>
      <c r="BA525" s="142"/>
      <c r="BB525" s="142"/>
      <c r="BC525" s="142"/>
      <c r="BD525" s="142"/>
      <c r="BE525" s="142"/>
    </row>
    <row r="526" spans="1:57" x14ac:dyDescent="0.25">
      <c r="A526" s="107"/>
      <c r="B526" s="107"/>
      <c r="C526" s="107"/>
      <c r="D526" s="107" t="s">
        <v>679</v>
      </c>
      <c r="E526" s="107"/>
      <c r="F526" s="108">
        <v>343</v>
      </c>
      <c r="G526" s="109" t="s">
        <v>675</v>
      </c>
      <c r="H526" s="110">
        <v>2</v>
      </c>
      <c r="I526" s="111">
        <v>30</v>
      </c>
      <c r="J526" s="111"/>
      <c r="K526" s="111"/>
      <c r="L526" s="112">
        <v>0</v>
      </c>
      <c r="M526" s="143"/>
      <c r="N526" s="141"/>
      <c r="O526" s="141" t="s">
        <v>1681</v>
      </c>
      <c r="P526" s="113" t="s">
        <v>1596</v>
      </c>
      <c r="Q526" s="138" t="str">
        <f>_DL_BM</f>
        <v>CTDS</v>
      </c>
      <c r="R526" s="138" t="str">
        <f>_DL_Khoa</f>
        <v>KCT</v>
      </c>
      <c r="S526" s="106" t="str">
        <f t="shared" si="9"/>
        <v>KCT-CTDS</v>
      </c>
      <c r="T526" s="142"/>
      <c r="U526" s="142"/>
      <c r="V526" s="142"/>
      <c r="W526" s="142"/>
      <c r="X526" s="142"/>
      <c r="Y526" s="142"/>
      <c r="Z526" s="142"/>
      <c r="AA526" s="142"/>
      <c r="AB526" s="142"/>
      <c r="AC526" s="142"/>
      <c r="AD526" s="142"/>
      <c r="AE526" s="142"/>
      <c r="AF526" s="142"/>
      <c r="AG526" s="142"/>
      <c r="AH526" s="142"/>
      <c r="AI526" s="142"/>
      <c r="AJ526" s="142"/>
      <c r="AK526" s="142"/>
      <c r="AL526" s="142"/>
      <c r="AM526" s="142"/>
      <c r="AN526" s="142"/>
      <c r="AO526" s="142"/>
      <c r="AP526" s="142" t="s">
        <v>20</v>
      </c>
      <c r="AQ526" s="142"/>
      <c r="AR526" s="142"/>
      <c r="AS526" s="142"/>
      <c r="AT526" s="142"/>
      <c r="AU526" s="142"/>
      <c r="AV526" s="142"/>
      <c r="AW526" s="142"/>
      <c r="AX526" s="142"/>
      <c r="AY526" s="142"/>
      <c r="AZ526" s="142"/>
      <c r="BA526" s="142"/>
      <c r="BB526" s="142"/>
      <c r="BC526" s="142"/>
      <c r="BD526" s="142"/>
      <c r="BE526" s="142"/>
    </row>
    <row r="527" spans="1:57" x14ac:dyDescent="0.25">
      <c r="A527" s="107"/>
      <c r="B527" s="107" t="s">
        <v>677</v>
      </c>
      <c r="C527" s="107"/>
      <c r="D527" s="107"/>
      <c r="E527" s="107"/>
      <c r="F527" s="108">
        <v>342</v>
      </c>
      <c r="G527" s="109" t="s">
        <v>678</v>
      </c>
      <c r="H527" s="110">
        <v>3</v>
      </c>
      <c r="I527" s="111">
        <v>45</v>
      </c>
      <c r="J527" s="111"/>
      <c r="K527" s="111"/>
      <c r="L527" s="112">
        <v>0</v>
      </c>
      <c r="M527" s="143"/>
      <c r="N527" s="141"/>
      <c r="O527" s="141" t="s">
        <v>1681</v>
      </c>
      <c r="P527" s="113" t="s">
        <v>1596</v>
      </c>
      <c r="Q527" s="138" t="str">
        <f>_DL_BM</f>
        <v>CTDS</v>
      </c>
      <c r="R527" s="138" t="str">
        <f>_DL_Khoa</f>
        <v>KCT</v>
      </c>
      <c r="S527" s="106" t="str">
        <f t="shared" si="9"/>
        <v>KCT-CTDS</v>
      </c>
      <c r="T527" s="142"/>
      <c r="U527" s="142"/>
      <c r="V527" s="142"/>
      <c r="W527" s="142"/>
      <c r="X527" s="142"/>
      <c r="Y527" s="142"/>
      <c r="Z527" s="142"/>
      <c r="AA527" s="142"/>
      <c r="AB527" s="142"/>
      <c r="AC527" s="142"/>
      <c r="AD527" s="142"/>
      <c r="AE527" s="142"/>
      <c r="AF527" s="142"/>
      <c r="AG527" s="142"/>
      <c r="AH527" s="142"/>
      <c r="AI527" s="142"/>
      <c r="AJ527" s="142"/>
      <c r="AK527" s="142"/>
      <c r="AL527" s="142"/>
      <c r="AM527" s="142"/>
      <c r="AN527" s="142"/>
      <c r="AO527" s="142"/>
      <c r="AP527" s="142"/>
      <c r="AQ527" s="142"/>
      <c r="AR527" s="142"/>
      <c r="AS527" s="142"/>
      <c r="AT527" s="142"/>
      <c r="AU527" s="142"/>
      <c r="AV527" s="142"/>
      <c r="AW527" s="142"/>
      <c r="AX527" s="142"/>
      <c r="AY527" s="142"/>
      <c r="AZ527" s="142"/>
      <c r="BA527" s="142"/>
      <c r="BB527" s="142"/>
      <c r="BC527" s="142"/>
      <c r="BD527" s="142"/>
      <c r="BE527" s="142"/>
    </row>
    <row r="528" spans="1:57" x14ac:dyDescent="0.25">
      <c r="A528" s="107" t="s">
        <v>708</v>
      </c>
      <c r="B528" s="107"/>
      <c r="C528" s="107"/>
      <c r="D528" s="107"/>
      <c r="E528" s="107"/>
      <c r="F528" s="108">
        <v>366</v>
      </c>
      <c r="G528" s="109" t="s">
        <v>709</v>
      </c>
      <c r="H528" s="110">
        <v>2</v>
      </c>
      <c r="I528" s="111">
        <v>30</v>
      </c>
      <c r="J528" s="111"/>
      <c r="K528" s="111"/>
      <c r="L528" s="112">
        <v>0</v>
      </c>
      <c r="M528" s="143"/>
      <c r="N528" s="141"/>
      <c r="O528" s="141" t="s">
        <v>1681</v>
      </c>
      <c r="P528" s="113" t="s">
        <v>1596</v>
      </c>
      <c r="Q528" s="138" t="str">
        <f>_DL_BM</f>
        <v>CTDS</v>
      </c>
      <c r="R528" s="138" t="str">
        <f>_DL_Khoa</f>
        <v>KCT</v>
      </c>
      <c r="S528" s="106" t="str">
        <f t="shared" si="9"/>
        <v>KCT-CTDS</v>
      </c>
      <c r="T528" s="142"/>
      <c r="U528" s="142"/>
      <c r="V528" s="142"/>
      <c r="W528" s="142" t="s">
        <v>20</v>
      </c>
      <c r="X528" s="142"/>
      <c r="Y528" s="142"/>
      <c r="Z528" s="142"/>
      <c r="AA528" s="142"/>
      <c r="AB528" s="142"/>
      <c r="AC528" s="142"/>
      <c r="AD528" s="142"/>
      <c r="AE528" s="142"/>
      <c r="AF528" s="142"/>
      <c r="AG528" s="142"/>
      <c r="AH528" s="142"/>
      <c r="AI528" s="142"/>
      <c r="AJ528" s="142"/>
      <c r="AK528" s="142"/>
      <c r="AL528" s="142"/>
      <c r="AM528" s="142"/>
      <c r="AN528" s="142"/>
      <c r="AO528" s="142"/>
      <c r="AP528" s="142"/>
      <c r="AQ528" s="142"/>
      <c r="AR528" s="142"/>
      <c r="AS528" s="142"/>
      <c r="AT528" s="142"/>
      <c r="AU528" s="142"/>
      <c r="AV528" s="142"/>
      <c r="AW528" s="142"/>
      <c r="AX528" s="142"/>
      <c r="AY528" s="142"/>
      <c r="AZ528" s="142"/>
      <c r="BA528" s="142"/>
      <c r="BB528" s="142"/>
      <c r="BC528" s="142"/>
      <c r="BD528" s="142"/>
      <c r="BE528" s="142"/>
    </row>
    <row r="529" spans="1:57" x14ac:dyDescent="0.25">
      <c r="A529" s="107" t="s">
        <v>512</v>
      </c>
      <c r="B529" s="107" t="s">
        <v>512</v>
      </c>
      <c r="C529" s="107"/>
      <c r="D529" s="107" t="s">
        <v>513</v>
      </c>
      <c r="E529" s="107"/>
      <c r="F529" s="108">
        <v>238</v>
      </c>
      <c r="G529" s="109" t="s">
        <v>514</v>
      </c>
      <c r="H529" s="110">
        <v>2</v>
      </c>
      <c r="I529" s="111">
        <v>30</v>
      </c>
      <c r="J529" s="111"/>
      <c r="K529" s="111"/>
      <c r="L529" s="112">
        <v>0</v>
      </c>
      <c r="M529" s="143"/>
      <c r="N529" s="141"/>
      <c r="O529" s="141" t="s">
        <v>1681</v>
      </c>
      <c r="P529" s="113" t="s">
        <v>1596</v>
      </c>
      <c r="Q529" s="138" t="str">
        <f>_DL_BM</f>
        <v>CTDS</v>
      </c>
      <c r="R529" s="138" t="str">
        <f>_DL_Khoa</f>
        <v>KCT</v>
      </c>
      <c r="S529" s="106" t="str">
        <f t="shared" si="9"/>
        <v>KCT-CTDS</v>
      </c>
      <c r="T529" s="142"/>
      <c r="U529" s="142"/>
      <c r="V529" s="142"/>
      <c r="W529" s="142"/>
      <c r="X529" s="142"/>
      <c r="Y529" s="142"/>
      <c r="Z529" s="142"/>
      <c r="AA529" s="142"/>
      <c r="AB529" s="142"/>
      <c r="AC529" s="142"/>
      <c r="AD529" s="142"/>
      <c r="AE529" s="142"/>
      <c r="AF529" s="142"/>
      <c r="AG529" s="142"/>
      <c r="AH529" s="142"/>
      <c r="AI529" s="142" t="s">
        <v>21</v>
      </c>
      <c r="AJ529" s="142"/>
      <c r="AK529" s="142"/>
      <c r="AL529" s="142"/>
      <c r="AM529" s="142"/>
      <c r="AN529" s="142"/>
      <c r="AO529" s="142"/>
      <c r="AP529" s="142"/>
      <c r="AQ529" s="142"/>
      <c r="AR529" s="142"/>
      <c r="AS529" s="142"/>
      <c r="AT529" s="142"/>
      <c r="AU529" s="142"/>
      <c r="AV529" s="142"/>
      <c r="AW529" s="142"/>
      <c r="AX529" s="142"/>
      <c r="AY529" s="142"/>
      <c r="AZ529" s="142"/>
      <c r="BA529" s="142"/>
      <c r="BB529" s="142" t="s">
        <v>21</v>
      </c>
      <c r="BC529" s="142"/>
      <c r="BD529" s="142"/>
      <c r="BE529" s="142"/>
    </row>
    <row r="530" spans="1:57" x14ac:dyDescent="0.25">
      <c r="A530" s="107" t="s">
        <v>584</v>
      </c>
      <c r="B530" s="107"/>
      <c r="C530" s="107"/>
      <c r="D530" s="107"/>
      <c r="E530" s="107"/>
      <c r="F530" s="108">
        <v>284</v>
      </c>
      <c r="G530" s="109" t="s">
        <v>514</v>
      </c>
      <c r="H530" s="110">
        <v>4</v>
      </c>
      <c r="I530" s="111">
        <v>60</v>
      </c>
      <c r="J530" s="111"/>
      <c r="K530" s="111"/>
      <c r="L530" s="112">
        <v>0</v>
      </c>
      <c r="M530" s="143"/>
      <c r="N530" s="141"/>
      <c r="O530" s="141" t="s">
        <v>1681</v>
      </c>
      <c r="P530" s="113" t="s">
        <v>1596</v>
      </c>
      <c r="Q530" s="138" t="str">
        <f>_DL_BM</f>
        <v>CTDS</v>
      </c>
      <c r="R530" s="138" t="str">
        <f>_DL_Khoa</f>
        <v>KCT</v>
      </c>
      <c r="S530" s="106" t="str">
        <f t="shared" si="9"/>
        <v>KCT-CTDS</v>
      </c>
      <c r="T530" s="142"/>
      <c r="U530" s="142"/>
      <c r="V530" s="142"/>
      <c r="W530" s="142" t="s">
        <v>20</v>
      </c>
      <c r="X530" s="142"/>
      <c r="Y530" s="142"/>
      <c r="Z530" s="142"/>
      <c r="AA530" s="142"/>
      <c r="AB530" s="142"/>
      <c r="AC530" s="142"/>
      <c r="AD530" s="142"/>
      <c r="AE530" s="142"/>
      <c r="AF530" s="142"/>
      <c r="AG530" s="142"/>
      <c r="AH530" s="142"/>
      <c r="AI530" s="142"/>
      <c r="AJ530" s="142"/>
      <c r="AK530" s="142"/>
      <c r="AL530" s="142"/>
      <c r="AM530" s="142"/>
      <c r="AN530" s="142"/>
      <c r="AO530" s="142"/>
      <c r="AP530" s="142"/>
      <c r="AQ530" s="142"/>
      <c r="AR530" s="142"/>
      <c r="AS530" s="142"/>
      <c r="AT530" s="142"/>
      <c r="AU530" s="142"/>
      <c r="AV530" s="142"/>
      <c r="AW530" s="142"/>
      <c r="AX530" s="142"/>
      <c r="AY530" s="142"/>
      <c r="AZ530" s="142"/>
      <c r="BA530" s="142"/>
      <c r="BB530" s="142"/>
      <c r="BC530" s="142"/>
      <c r="BD530" s="142"/>
      <c r="BE530" s="142"/>
    </row>
    <row r="531" spans="1:57" x14ac:dyDescent="0.25">
      <c r="A531" s="107"/>
      <c r="B531" s="107" t="s">
        <v>586</v>
      </c>
      <c r="C531" s="107"/>
      <c r="D531" s="107"/>
      <c r="E531" s="107"/>
      <c r="F531" s="108">
        <v>285</v>
      </c>
      <c r="G531" s="109" t="s">
        <v>514</v>
      </c>
      <c r="H531" s="110">
        <v>2</v>
      </c>
      <c r="I531" s="111">
        <v>30</v>
      </c>
      <c r="J531" s="111"/>
      <c r="K531" s="111"/>
      <c r="L531" s="112">
        <v>0</v>
      </c>
      <c r="M531" s="143"/>
      <c r="N531" s="141"/>
      <c r="O531" s="141" t="s">
        <v>1681</v>
      </c>
      <c r="P531" s="113" t="s">
        <v>1596</v>
      </c>
      <c r="Q531" s="138" t="str">
        <f>_DL_BM</f>
        <v>CTDS</v>
      </c>
      <c r="R531" s="138" t="str">
        <f>_DL_Khoa</f>
        <v>KCT</v>
      </c>
      <c r="S531" s="106" t="str">
        <f t="shared" si="9"/>
        <v>KCT-CTDS</v>
      </c>
      <c r="T531" s="142"/>
      <c r="U531" s="142"/>
      <c r="V531" s="142"/>
      <c r="W531" s="142"/>
      <c r="X531" s="142"/>
      <c r="Y531" s="142"/>
      <c r="Z531" s="142"/>
      <c r="AA531" s="142"/>
      <c r="AB531" s="142"/>
      <c r="AC531" s="142"/>
      <c r="AD531" s="142"/>
      <c r="AE531" s="142"/>
      <c r="AF531" s="142"/>
      <c r="AG531" s="142"/>
      <c r="AH531" s="142"/>
      <c r="AI531" s="142"/>
      <c r="AJ531" s="142"/>
      <c r="AK531" s="142"/>
      <c r="AL531" s="142"/>
      <c r="AM531" s="142"/>
      <c r="AN531" s="142"/>
      <c r="AO531" s="142"/>
      <c r="AP531" s="142"/>
      <c r="AQ531" s="142"/>
      <c r="AR531" s="142"/>
      <c r="AS531" s="142"/>
      <c r="AT531" s="142"/>
      <c r="AU531" s="142"/>
      <c r="AV531" s="142"/>
      <c r="AW531" s="142"/>
      <c r="AX531" s="142"/>
      <c r="AY531" s="142"/>
      <c r="AZ531" s="142"/>
      <c r="BA531" s="142"/>
      <c r="BB531" s="142"/>
      <c r="BC531" s="142"/>
      <c r="BD531" s="142"/>
      <c r="BE531" s="142"/>
    </row>
    <row r="532" spans="1:57" x14ac:dyDescent="0.25">
      <c r="A532" s="107"/>
      <c r="B532" s="107"/>
      <c r="C532" s="107"/>
      <c r="D532" s="107" t="s">
        <v>589</v>
      </c>
      <c r="E532" s="107"/>
      <c r="F532" s="108">
        <v>287</v>
      </c>
      <c r="G532" s="109" t="s">
        <v>514</v>
      </c>
      <c r="H532" s="110">
        <v>3</v>
      </c>
      <c r="I532" s="111">
        <v>45</v>
      </c>
      <c r="J532" s="111"/>
      <c r="K532" s="111"/>
      <c r="L532" s="112">
        <v>0</v>
      </c>
      <c r="M532" s="143"/>
      <c r="N532" s="141"/>
      <c r="O532" s="141" t="s">
        <v>1681</v>
      </c>
      <c r="P532" s="113" t="s">
        <v>1596</v>
      </c>
      <c r="Q532" s="138" t="str">
        <f>_DL_BM</f>
        <v>CTDS</v>
      </c>
      <c r="R532" s="138" t="str">
        <f>_DL_Khoa</f>
        <v>KCT</v>
      </c>
      <c r="S532" s="106" t="str">
        <f t="shared" si="9"/>
        <v>KCT-CTDS</v>
      </c>
      <c r="T532" s="142"/>
      <c r="U532" s="142"/>
      <c r="V532" s="142"/>
      <c r="W532" s="142"/>
      <c r="X532" s="142"/>
      <c r="Y532" s="142"/>
      <c r="Z532" s="142"/>
      <c r="AA532" s="142"/>
      <c r="AB532" s="142"/>
      <c r="AC532" s="142"/>
      <c r="AD532" s="142"/>
      <c r="AE532" s="142"/>
      <c r="AF532" s="142"/>
      <c r="AG532" s="142"/>
      <c r="AH532" s="142"/>
      <c r="AI532" s="142"/>
      <c r="AJ532" s="142"/>
      <c r="AK532" s="142"/>
      <c r="AL532" s="142"/>
      <c r="AM532" s="142"/>
      <c r="AN532" s="142"/>
      <c r="AO532" s="142"/>
      <c r="AP532" s="142" t="s">
        <v>20</v>
      </c>
      <c r="AQ532" s="142"/>
      <c r="AR532" s="142"/>
      <c r="AS532" s="142"/>
      <c r="AT532" s="142"/>
      <c r="AU532" s="142"/>
      <c r="AV532" s="142"/>
      <c r="AW532" s="142"/>
      <c r="AX532" s="142"/>
      <c r="AY532" s="142"/>
      <c r="AZ532" s="142"/>
      <c r="BA532" s="142"/>
      <c r="BB532" s="142"/>
      <c r="BC532" s="142"/>
      <c r="BD532" s="142"/>
      <c r="BE532" s="142"/>
    </row>
    <row r="533" spans="1:57" x14ac:dyDescent="0.25">
      <c r="A533" s="107" t="s">
        <v>1403</v>
      </c>
      <c r="B533" s="107"/>
      <c r="C533" s="107"/>
      <c r="D533" s="107"/>
      <c r="E533" s="107"/>
      <c r="F533" s="108">
        <v>683</v>
      </c>
      <c r="G533" s="109" t="s">
        <v>1404</v>
      </c>
      <c r="H533" s="110">
        <v>3</v>
      </c>
      <c r="I533" s="111"/>
      <c r="J533" s="111"/>
      <c r="K533" s="111">
        <v>135</v>
      </c>
      <c r="L533" s="112">
        <v>0</v>
      </c>
      <c r="M533" s="140" t="s">
        <v>2</v>
      </c>
      <c r="N533" s="141"/>
      <c r="O533" s="141" t="s">
        <v>1681</v>
      </c>
      <c r="P533" s="113" t="s">
        <v>1596</v>
      </c>
      <c r="Q533" s="138" t="str">
        <f>_DL_BM</f>
        <v>CTDS</v>
      </c>
      <c r="R533" s="138" t="str">
        <f>_DL_Khoa</f>
        <v>KCT</v>
      </c>
      <c r="S533" s="106" t="str">
        <f t="shared" si="9"/>
        <v>KCT-CTDS</v>
      </c>
      <c r="T533" s="142"/>
      <c r="U533" s="142"/>
      <c r="V533" s="142"/>
      <c r="W533" s="142" t="s">
        <v>20</v>
      </c>
      <c r="X533" s="142"/>
      <c r="Y533" s="142"/>
      <c r="Z533" s="142"/>
      <c r="AA533" s="142"/>
      <c r="AB533" s="142"/>
      <c r="AC533" s="142"/>
      <c r="AD533" s="142"/>
      <c r="AE533" s="142"/>
      <c r="AF533" s="142"/>
      <c r="AG533" s="142"/>
      <c r="AH533" s="142"/>
      <c r="AI533" s="142"/>
      <c r="AJ533" s="142"/>
      <c r="AK533" s="142"/>
      <c r="AL533" s="142"/>
      <c r="AM533" s="142"/>
      <c r="AN533" s="142"/>
      <c r="AO533" s="142"/>
      <c r="AP533" s="142"/>
      <c r="AQ533" s="142"/>
      <c r="AR533" s="142"/>
      <c r="AS533" s="142"/>
      <c r="AT533" s="142"/>
      <c r="AU533" s="142"/>
      <c r="AV533" s="142"/>
      <c r="AW533" s="142"/>
      <c r="AX533" s="142"/>
      <c r="AY533" s="142"/>
      <c r="AZ533" s="142"/>
      <c r="BA533" s="142"/>
      <c r="BB533" s="142"/>
      <c r="BC533" s="142"/>
      <c r="BD533" s="142"/>
      <c r="BE533" s="142"/>
    </row>
    <row r="534" spans="1:57" x14ac:dyDescent="0.25">
      <c r="A534" s="107"/>
      <c r="B534" s="107" t="s">
        <v>1846</v>
      </c>
      <c r="C534" s="107"/>
      <c r="D534" s="107"/>
      <c r="E534" s="107"/>
      <c r="F534" s="108">
        <v>798</v>
      </c>
      <c r="G534" s="109" t="s">
        <v>1847</v>
      </c>
      <c r="H534" s="110">
        <v>1</v>
      </c>
      <c r="I534" s="111"/>
      <c r="J534" s="111">
        <v>30</v>
      </c>
      <c r="K534" s="111"/>
      <c r="L534" s="112">
        <v>0</v>
      </c>
      <c r="M534" s="140" t="s">
        <v>2</v>
      </c>
      <c r="N534" s="141"/>
      <c r="O534" s="141" t="s">
        <v>1681</v>
      </c>
      <c r="P534" s="113" t="s">
        <v>1596</v>
      </c>
      <c r="Q534" s="138" t="str">
        <f>_DL_BM</f>
        <v>CTDS</v>
      </c>
      <c r="R534" s="138" t="str">
        <f>_DL_Khoa</f>
        <v>KCT</v>
      </c>
      <c r="S534" s="106" t="str">
        <f t="shared" si="9"/>
        <v>KCT-CTDS</v>
      </c>
      <c r="T534" s="142"/>
      <c r="U534" s="142"/>
      <c r="V534" s="142"/>
      <c r="W534" s="142"/>
      <c r="X534" s="142"/>
      <c r="Y534" s="142"/>
      <c r="Z534" s="142"/>
      <c r="AA534" s="142"/>
      <c r="AB534" s="142"/>
      <c r="AC534" s="142"/>
      <c r="AD534" s="142"/>
      <c r="AE534" s="142"/>
      <c r="AF534" s="142"/>
      <c r="AG534" s="142"/>
      <c r="AH534" s="142"/>
      <c r="AI534" s="142"/>
      <c r="AJ534" s="142"/>
      <c r="AK534" s="142"/>
      <c r="AL534" s="142"/>
      <c r="AM534" s="142"/>
      <c r="AN534" s="142"/>
      <c r="AO534" s="142"/>
      <c r="AP534" s="142"/>
      <c r="AQ534" s="142"/>
      <c r="AR534" s="142"/>
      <c r="AS534" s="142"/>
      <c r="AT534" s="142"/>
      <c r="AU534" s="142"/>
      <c r="AV534" s="142"/>
      <c r="AW534" s="142"/>
      <c r="AX534" s="142"/>
      <c r="AY534" s="142"/>
      <c r="AZ534" s="142"/>
      <c r="BA534" s="142"/>
      <c r="BB534" s="142"/>
      <c r="BC534" s="142"/>
      <c r="BD534" s="142"/>
      <c r="BE534" s="142"/>
    </row>
    <row r="535" spans="1:57" x14ac:dyDescent="0.25">
      <c r="A535" s="107" t="s">
        <v>1838</v>
      </c>
      <c r="B535" s="107" t="s">
        <v>1838</v>
      </c>
      <c r="C535" s="107" t="s">
        <v>1838</v>
      </c>
      <c r="D535" s="107"/>
      <c r="E535" s="107"/>
      <c r="F535" s="108">
        <v>792</v>
      </c>
      <c r="G535" s="109" t="s">
        <v>1839</v>
      </c>
      <c r="H535" s="110">
        <v>2</v>
      </c>
      <c r="I535" s="111">
        <v>30</v>
      </c>
      <c r="J535" s="111"/>
      <c r="K535" s="111"/>
      <c r="L535" s="112">
        <v>0</v>
      </c>
      <c r="M535" s="143" t="s">
        <v>1484</v>
      </c>
      <c r="N535" s="141">
        <v>75</v>
      </c>
      <c r="O535" s="141" t="s">
        <v>1614</v>
      </c>
      <c r="P535" s="113" t="s">
        <v>1596</v>
      </c>
      <c r="Q535" s="138" t="str">
        <f>_DL_BM</f>
        <v>CTKC</v>
      </c>
      <c r="R535" s="138" t="str">
        <f>_DL_Khoa</f>
        <v>KCT</v>
      </c>
      <c r="S535" s="106" t="str">
        <f t="shared" si="9"/>
        <v>KCT-CTKC</v>
      </c>
      <c r="T535" s="142" t="s">
        <v>21</v>
      </c>
      <c r="U535" s="142" t="s">
        <v>21</v>
      </c>
      <c r="V535" s="142" t="s">
        <v>21</v>
      </c>
      <c r="W535" s="142" t="s">
        <v>21</v>
      </c>
      <c r="X535" s="142" t="s">
        <v>21</v>
      </c>
      <c r="Y535" s="142"/>
      <c r="Z535" s="142" t="s">
        <v>21</v>
      </c>
      <c r="AA535" s="142"/>
      <c r="AB535" s="142"/>
      <c r="AC535" s="142"/>
      <c r="AD535" s="142"/>
      <c r="AE535" s="142"/>
      <c r="AF535" s="142"/>
      <c r="AG535" s="142"/>
      <c r="AH535" s="142"/>
      <c r="AI535" s="142"/>
      <c r="AJ535" s="142"/>
      <c r="AK535" s="142"/>
      <c r="AL535" s="142"/>
      <c r="AM535" s="142"/>
      <c r="AN535" s="142"/>
      <c r="AO535" s="142"/>
      <c r="AP535" s="142"/>
      <c r="AQ535" s="142"/>
      <c r="AR535" s="142"/>
      <c r="AS535" s="142"/>
      <c r="AT535" s="142"/>
      <c r="AU535" s="142"/>
      <c r="AV535" s="142"/>
      <c r="AW535" s="142"/>
      <c r="AX535" s="142"/>
      <c r="AY535" s="142"/>
      <c r="AZ535" s="142"/>
      <c r="BA535" s="142"/>
      <c r="BB535" s="142"/>
      <c r="BC535" s="142"/>
      <c r="BD535" s="142"/>
      <c r="BE535" s="142"/>
    </row>
    <row r="536" spans="1:57" x14ac:dyDescent="0.25">
      <c r="A536" s="107" t="s">
        <v>167</v>
      </c>
      <c r="B536" s="107"/>
      <c r="C536" s="107"/>
      <c r="D536" s="107"/>
      <c r="E536" s="107"/>
      <c r="F536" s="108">
        <v>71</v>
      </c>
      <c r="G536" s="109" t="s">
        <v>168</v>
      </c>
      <c r="H536" s="110">
        <v>4</v>
      </c>
      <c r="I536" s="111">
        <v>60</v>
      </c>
      <c r="J536" s="111"/>
      <c r="K536" s="111"/>
      <c r="L536" s="112">
        <v>0</v>
      </c>
      <c r="M536" s="140" t="s">
        <v>1511</v>
      </c>
      <c r="N536" s="141"/>
      <c r="O536" s="141" t="s">
        <v>1614</v>
      </c>
      <c r="P536" s="113" t="s">
        <v>1596</v>
      </c>
      <c r="Q536" s="138" t="str">
        <f>_DL_BM</f>
        <v>CTKC</v>
      </c>
      <c r="R536" s="138" t="str">
        <f>_DL_Khoa</f>
        <v>KCT</v>
      </c>
      <c r="S536" s="106" t="str">
        <f t="shared" si="9"/>
        <v>KCT-CTKC</v>
      </c>
      <c r="T536" s="142" t="s">
        <v>20</v>
      </c>
      <c r="U536" s="142" t="s">
        <v>20</v>
      </c>
      <c r="V536" s="142" t="s">
        <v>20</v>
      </c>
      <c r="W536" s="142" t="s">
        <v>20</v>
      </c>
      <c r="X536" s="142" t="s">
        <v>20</v>
      </c>
      <c r="Y536" s="142" t="s">
        <v>20</v>
      </c>
      <c r="Z536" s="142" t="s">
        <v>20</v>
      </c>
      <c r="AA536" s="142"/>
      <c r="AB536" s="142"/>
      <c r="AC536" s="142"/>
      <c r="AD536" s="142"/>
      <c r="AE536" s="142"/>
      <c r="AF536" s="142"/>
      <c r="AG536" s="142"/>
      <c r="AH536" s="142"/>
      <c r="AI536" s="142"/>
      <c r="AJ536" s="142"/>
      <c r="AK536" s="142"/>
      <c r="AL536" s="142"/>
      <c r="AM536" s="142"/>
      <c r="AN536" s="142"/>
      <c r="AO536" s="142"/>
      <c r="AP536" s="142"/>
      <c r="AQ536" s="142"/>
      <c r="AR536" s="142"/>
      <c r="AS536" s="142"/>
      <c r="AT536" s="142"/>
      <c r="AU536" s="142"/>
      <c r="AV536" s="142"/>
      <c r="AW536" s="142"/>
      <c r="AX536" s="142"/>
      <c r="AY536" s="142"/>
      <c r="AZ536" s="142"/>
      <c r="BA536" s="142"/>
      <c r="BB536" s="142"/>
      <c r="BC536" s="142"/>
      <c r="BD536" s="142"/>
      <c r="BE536" s="142"/>
    </row>
    <row r="537" spans="1:57" x14ac:dyDescent="0.25">
      <c r="A537" s="107"/>
      <c r="B537" s="107" t="s">
        <v>170</v>
      </c>
      <c r="C537" s="107" t="s">
        <v>170</v>
      </c>
      <c r="D537" s="107"/>
      <c r="E537" s="107"/>
      <c r="F537" s="108">
        <v>72</v>
      </c>
      <c r="G537" s="109" t="s">
        <v>168</v>
      </c>
      <c r="H537" s="110">
        <v>2</v>
      </c>
      <c r="I537" s="111">
        <v>30</v>
      </c>
      <c r="J537" s="111"/>
      <c r="K537" s="111"/>
      <c r="L537" s="112">
        <v>0</v>
      </c>
      <c r="M537" s="140" t="s">
        <v>1511</v>
      </c>
      <c r="N537" s="141"/>
      <c r="O537" s="141" t="s">
        <v>1614</v>
      </c>
      <c r="P537" s="113" t="s">
        <v>1596</v>
      </c>
      <c r="Q537" s="138" t="str">
        <f>_DL_BM</f>
        <v>CTKC</v>
      </c>
      <c r="R537" s="138" t="str">
        <f>_DL_Khoa</f>
        <v>KCT</v>
      </c>
      <c r="S537" s="106" t="str">
        <f t="shared" si="9"/>
        <v>KCT-CTKC</v>
      </c>
      <c r="T537" s="142"/>
      <c r="U537" s="142"/>
      <c r="V537" s="142"/>
      <c r="W537" s="142"/>
      <c r="X537" s="142"/>
      <c r="Y537" s="142"/>
      <c r="Z537" s="142"/>
      <c r="AA537" s="142"/>
      <c r="AB537" s="142"/>
      <c r="AC537" s="142"/>
      <c r="AD537" s="142"/>
      <c r="AE537" s="142"/>
      <c r="AF537" s="142"/>
      <c r="AG537" s="142"/>
      <c r="AH537" s="142"/>
      <c r="AI537" s="142"/>
      <c r="AJ537" s="142"/>
      <c r="AK537" s="142"/>
      <c r="AL537" s="142"/>
      <c r="AM537" s="142"/>
      <c r="AN537" s="142"/>
      <c r="AO537" s="142"/>
      <c r="AP537" s="142"/>
      <c r="AQ537" s="142"/>
      <c r="AR537" s="142"/>
      <c r="AS537" s="142"/>
      <c r="AT537" s="142"/>
      <c r="AU537" s="142"/>
      <c r="AV537" s="142"/>
      <c r="AW537" s="142"/>
      <c r="AX537" s="142"/>
      <c r="AY537" s="142"/>
      <c r="AZ537" s="142"/>
      <c r="BA537" s="142"/>
      <c r="BB537" s="142"/>
      <c r="BC537" s="142"/>
      <c r="BD537" s="142"/>
      <c r="BE537" s="142"/>
    </row>
    <row r="538" spans="1:57" x14ac:dyDescent="0.25">
      <c r="A538" s="107"/>
      <c r="B538" s="107"/>
      <c r="C538" s="107"/>
      <c r="D538" s="107" t="s">
        <v>171</v>
      </c>
      <c r="E538" s="107"/>
      <c r="F538" s="108">
        <v>73</v>
      </c>
      <c r="G538" s="109" t="s">
        <v>168</v>
      </c>
      <c r="H538" s="110">
        <v>3</v>
      </c>
      <c r="I538" s="111">
        <v>45</v>
      </c>
      <c r="J538" s="111"/>
      <c r="K538" s="111"/>
      <c r="L538" s="112">
        <v>0</v>
      </c>
      <c r="M538" s="140" t="s">
        <v>1511</v>
      </c>
      <c r="N538" s="141"/>
      <c r="O538" s="141" t="s">
        <v>1614</v>
      </c>
      <c r="P538" s="113" t="s">
        <v>1596</v>
      </c>
      <c r="Q538" s="138" t="str">
        <f>_DL_BM</f>
        <v>CTKC</v>
      </c>
      <c r="R538" s="138" t="str">
        <f>_DL_Khoa</f>
        <v>KCT</v>
      </c>
      <c r="S538" s="106" t="str">
        <f t="shared" si="9"/>
        <v>KCT-CTKC</v>
      </c>
      <c r="T538" s="142"/>
      <c r="U538" s="142"/>
      <c r="V538" s="142"/>
      <c r="W538" s="142"/>
      <c r="X538" s="142"/>
      <c r="Y538" s="142"/>
      <c r="Z538" s="142"/>
      <c r="AA538" s="142"/>
      <c r="AB538" s="142"/>
      <c r="AC538" s="142"/>
      <c r="AD538" s="142"/>
      <c r="AE538" s="142"/>
      <c r="AF538" s="142"/>
      <c r="AG538" s="142"/>
      <c r="AH538" s="142"/>
      <c r="AI538" s="142"/>
      <c r="AJ538" s="142"/>
      <c r="AK538" s="142"/>
      <c r="AL538" s="142"/>
      <c r="AM538" s="142"/>
      <c r="AN538" s="142" t="s">
        <v>20</v>
      </c>
      <c r="AO538" s="142" t="s">
        <v>20</v>
      </c>
      <c r="AP538" s="142" t="s">
        <v>20</v>
      </c>
      <c r="AQ538" s="142"/>
      <c r="AR538" s="142" t="s">
        <v>20</v>
      </c>
      <c r="AS538" s="142"/>
      <c r="AT538" s="142"/>
      <c r="AU538" s="142"/>
      <c r="AV538" s="142"/>
      <c r="AW538" s="142"/>
      <c r="AX538" s="142"/>
      <c r="AY538" s="142"/>
      <c r="AZ538" s="142"/>
      <c r="BA538" s="142"/>
      <c r="BB538" s="142"/>
      <c r="BC538" s="142"/>
      <c r="BD538" s="142"/>
      <c r="BE538" s="142"/>
    </row>
    <row r="539" spans="1:57" x14ac:dyDescent="0.25">
      <c r="A539" s="107" t="s">
        <v>260</v>
      </c>
      <c r="B539" s="107" t="s">
        <v>260</v>
      </c>
      <c r="C539" s="107"/>
      <c r="D539" s="107"/>
      <c r="E539" s="107"/>
      <c r="F539" s="108">
        <v>122</v>
      </c>
      <c r="G539" s="109" t="s">
        <v>168</v>
      </c>
      <c r="H539" s="110">
        <v>2</v>
      </c>
      <c r="I539" s="111">
        <v>30</v>
      </c>
      <c r="J539" s="111"/>
      <c r="K539" s="111"/>
      <c r="L539" s="112">
        <v>0</v>
      </c>
      <c r="M539" s="140" t="s">
        <v>1511</v>
      </c>
      <c r="N539" s="141"/>
      <c r="O539" s="141" t="s">
        <v>1614</v>
      </c>
      <c r="P539" s="113" t="s">
        <v>1596</v>
      </c>
      <c r="Q539" s="138" t="str">
        <f>_DL_BM</f>
        <v>CTKC</v>
      </c>
      <c r="R539" s="138" t="str">
        <f>_DL_Khoa</f>
        <v>KCT</v>
      </c>
      <c r="S539" s="106" t="str">
        <f t="shared" si="9"/>
        <v>KCT-CTKC</v>
      </c>
      <c r="T539" s="142"/>
      <c r="U539" s="142"/>
      <c r="V539" s="142"/>
      <c r="W539" s="142"/>
      <c r="X539" s="142"/>
      <c r="Y539" s="142"/>
      <c r="Z539" s="142"/>
      <c r="AA539" s="142"/>
      <c r="AB539" s="142"/>
      <c r="AC539" s="142"/>
      <c r="AD539" s="142" t="s">
        <v>20</v>
      </c>
      <c r="AE539" s="142"/>
      <c r="AF539" s="142"/>
      <c r="AG539" s="142"/>
      <c r="AH539" s="142"/>
      <c r="AI539" s="142"/>
      <c r="AJ539" s="142"/>
      <c r="AK539" s="142"/>
      <c r="AL539" s="142"/>
      <c r="AM539" s="142"/>
      <c r="AN539" s="142"/>
      <c r="AO539" s="142"/>
      <c r="AP539" s="142"/>
      <c r="AQ539" s="142"/>
      <c r="AR539" s="142"/>
      <c r="AS539" s="142"/>
      <c r="AT539" s="142"/>
      <c r="AU539" s="142"/>
      <c r="AV539" s="142"/>
      <c r="AW539" s="142"/>
      <c r="AX539" s="142"/>
      <c r="AY539" s="142"/>
      <c r="AZ539" s="142"/>
      <c r="BA539" s="142"/>
      <c r="BB539" s="142"/>
      <c r="BC539" s="142"/>
      <c r="BD539" s="142"/>
      <c r="BE539" s="142"/>
    </row>
    <row r="540" spans="1:57" x14ac:dyDescent="0.25">
      <c r="A540" s="107" t="s">
        <v>1528</v>
      </c>
      <c r="B540" s="107" t="s">
        <v>1528</v>
      </c>
      <c r="C540" s="107" t="s">
        <v>1528</v>
      </c>
      <c r="D540" s="107" t="s">
        <v>1796</v>
      </c>
      <c r="E540" s="107" t="s">
        <v>1796</v>
      </c>
      <c r="F540" s="108">
        <v>746</v>
      </c>
      <c r="G540" s="109" t="s">
        <v>1797</v>
      </c>
      <c r="H540" s="110">
        <v>1</v>
      </c>
      <c r="I540" s="111"/>
      <c r="J540" s="111"/>
      <c r="K540" s="111">
        <v>45</v>
      </c>
      <c r="L540" s="112">
        <v>0</v>
      </c>
      <c r="M540" s="140" t="s">
        <v>1511</v>
      </c>
      <c r="N540" s="141"/>
      <c r="O540" s="141" t="s">
        <v>1614</v>
      </c>
      <c r="P540" s="113" t="s">
        <v>1596</v>
      </c>
      <c r="Q540" s="138" t="str">
        <f>_DL_BM</f>
        <v>CTKC</v>
      </c>
      <c r="R540" s="138" t="str">
        <f>_DL_Khoa</f>
        <v>KCT</v>
      </c>
      <c r="S540" s="106" t="str">
        <f t="shared" si="9"/>
        <v>KCT-CTKC</v>
      </c>
      <c r="T540" s="142" t="s">
        <v>20</v>
      </c>
      <c r="U540" s="142" t="s">
        <v>20</v>
      </c>
      <c r="V540" s="142" t="s">
        <v>20</v>
      </c>
      <c r="W540" s="142" t="s">
        <v>20</v>
      </c>
      <c r="X540" s="142" t="s">
        <v>20</v>
      </c>
      <c r="Y540" s="142"/>
      <c r="Z540" s="142" t="s">
        <v>20</v>
      </c>
      <c r="AA540" s="142"/>
      <c r="AB540" s="142"/>
      <c r="AC540" s="142"/>
      <c r="AD540" s="142"/>
      <c r="AE540" s="142"/>
      <c r="AF540" s="142"/>
      <c r="AG540" s="142"/>
      <c r="AH540" s="142"/>
      <c r="AI540" s="142"/>
      <c r="AJ540" s="142"/>
      <c r="AK540" s="142"/>
      <c r="AL540" s="142"/>
      <c r="AM540" s="142"/>
      <c r="AN540" s="142" t="s">
        <v>20</v>
      </c>
      <c r="AO540" s="142" t="s">
        <v>20</v>
      </c>
      <c r="AP540" s="142" t="s">
        <v>20</v>
      </c>
      <c r="AQ540" s="142"/>
      <c r="AR540" s="142"/>
      <c r="AS540" s="142"/>
      <c r="AT540" s="142"/>
      <c r="AU540" s="142"/>
      <c r="AV540" s="142"/>
      <c r="AW540" s="142"/>
      <c r="AX540" s="142"/>
      <c r="AY540" s="142"/>
      <c r="AZ540" s="142"/>
      <c r="BA540" s="142"/>
      <c r="BB540" s="142"/>
      <c r="BC540" s="142"/>
      <c r="BD540" s="142"/>
      <c r="BE540" s="142"/>
    </row>
    <row r="541" spans="1:57" x14ac:dyDescent="0.25">
      <c r="A541" s="107" t="s">
        <v>1530</v>
      </c>
      <c r="B541" s="107" t="s">
        <v>1530</v>
      </c>
      <c r="C541" s="107"/>
      <c r="D541" s="107" t="s">
        <v>1848</v>
      </c>
      <c r="E541" s="107"/>
      <c r="F541" s="108">
        <v>799</v>
      </c>
      <c r="G541" s="109" t="s">
        <v>1797</v>
      </c>
      <c r="H541" s="110">
        <v>1</v>
      </c>
      <c r="I541" s="111"/>
      <c r="J541" s="111"/>
      <c r="K541" s="111">
        <v>45</v>
      </c>
      <c r="L541" s="112">
        <v>0</v>
      </c>
      <c r="M541" s="140" t="s">
        <v>1511</v>
      </c>
      <c r="N541" s="141"/>
      <c r="O541" s="141" t="s">
        <v>1614</v>
      </c>
      <c r="P541" s="113" t="s">
        <v>1596</v>
      </c>
      <c r="Q541" s="138" t="str">
        <f>_DL_BM</f>
        <v>CTKC</v>
      </c>
      <c r="R541" s="138" t="str">
        <f>_DL_Khoa</f>
        <v>KCT</v>
      </c>
      <c r="S541" s="106" t="str">
        <f t="shared" si="9"/>
        <v>KCT-CTKC</v>
      </c>
      <c r="T541" s="142"/>
      <c r="U541" s="142"/>
      <c r="V541" s="142"/>
      <c r="W541" s="142"/>
      <c r="X541" s="142"/>
      <c r="Y541" s="142" t="s">
        <v>20</v>
      </c>
      <c r="Z541" s="142"/>
      <c r="AA541" s="142"/>
      <c r="AB541" s="142"/>
      <c r="AC541" s="142"/>
      <c r="AD541" s="142"/>
      <c r="AE541" s="142"/>
      <c r="AF541" s="142"/>
      <c r="AG541" s="142"/>
      <c r="AH541" s="142"/>
      <c r="AI541" s="142"/>
      <c r="AJ541" s="142"/>
      <c r="AK541" s="142"/>
      <c r="AL541" s="142"/>
      <c r="AM541" s="142"/>
      <c r="AN541" s="142"/>
      <c r="AO541" s="142"/>
      <c r="AP541" s="142"/>
      <c r="AQ541" s="142"/>
      <c r="AR541" s="142" t="s">
        <v>20</v>
      </c>
      <c r="AS541" s="142"/>
      <c r="AT541" s="142"/>
      <c r="AU541" s="142"/>
      <c r="AV541" s="142"/>
      <c r="AW541" s="142"/>
      <c r="AX541" s="142"/>
      <c r="AY541" s="142"/>
      <c r="AZ541" s="142"/>
      <c r="BA541" s="142"/>
      <c r="BB541" s="142"/>
      <c r="BC541" s="142"/>
      <c r="BD541" s="142"/>
      <c r="BE541" s="142"/>
    </row>
    <row r="542" spans="1:57" x14ac:dyDescent="0.25">
      <c r="A542" s="107" t="s">
        <v>447</v>
      </c>
      <c r="B542" s="107" t="s">
        <v>447</v>
      </c>
      <c r="C542" s="107" t="s">
        <v>447</v>
      </c>
      <c r="D542" s="107"/>
      <c r="E542" s="107"/>
      <c r="F542" s="108">
        <v>213</v>
      </c>
      <c r="G542" s="109" t="s">
        <v>448</v>
      </c>
      <c r="H542" s="110">
        <v>2</v>
      </c>
      <c r="I542" s="111">
        <v>30</v>
      </c>
      <c r="J542" s="111"/>
      <c r="K542" s="111"/>
      <c r="L542" s="112">
        <v>0</v>
      </c>
      <c r="M542" s="143" t="s">
        <v>1484</v>
      </c>
      <c r="N542" s="141">
        <v>90</v>
      </c>
      <c r="O542" s="141" t="s">
        <v>1614</v>
      </c>
      <c r="P542" s="113" t="s">
        <v>1596</v>
      </c>
      <c r="Q542" s="138" t="str">
        <f>_DL_BM</f>
        <v>CTKC</v>
      </c>
      <c r="R542" s="138" t="str">
        <f>_DL_Khoa</f>
        <v>KCT</v>
      </c>
      <c r="S542" s="106" t="str">
        <f t="shared" si="9"/>
        <v>KCT-CTKC</v>
      </c>
      <c r="T542" s="142" t="s">
        <v>21</v>
      </c>
      <c r="U542" s="142" t="s">
        <v>21</v>
      </c>
      <c r="V542" s="142" t="s">
        <v>21</v>
      </c>
      <c r="W542" s="142" t="s">
        <v>21</v>
      </c>
      <c r="X542" s="142" t="s">
        <v>21</v>
      </c>
      <c r="Y542" s="142" t="s">
        <v>21</v>
      </c>
      <c r="Z542" s="142" t="s">
        <v>21</v>
      </c>
      <c r="AA542" s="142"/>
      <c r="AB542" s="142"/>
      <c r="AC542" s="142"/>
      <c r="AD542" s="142"/>
      <c r="AE542" s="142"/>
      <c r="AF542" s="142"/>
      <c r="AG542" s="142"/>
      <c r="AH542" s="142"/>
      <c r="AI542" s="142"/>
      <c r="AJ542" s="142"/>
      <c r="AK542" s="142"/>
      <c r="AL542" s="142"/>
      <c r="AM542" s="142"/>
      <c r="AN542" s="142"/>
      <c r="AO542" s="142"/>
      <c r="AP542" s="142"/>
      <c r="AQ542" s="142"/>
      <c r="AR542" s="142"/>
      <c r="AS542" s="142"/>
      <c r="AT542" s="142"/>
      <c r="AU542" s="142"/>
      <c r="AV542" s="142"/>
      <c r="AW542" s="142"/>
      <c r="AX542" s="142"/>
      <c r="AY542" s="142"/>
      <c r="AZ542" s="142"/>
      <c r="BA542" s="142"/>
      <c r="BB542" s="142"/>
      <c r="BC542" s="142"/>
      <c r="BD542" s="142"/>
      <c r="BE542" s="142"/>
    </row>
    <row r="543" spans="1:57" x14ac:dyDescent="0.25">
      <c r="A543" s="107" t="s">
        <v>198</v>
      </c>
      <c r="B543" s="107"/>
      <c r="C543" s="107"/>
      <c r="D543" s="107"/>
      <c r="E543" s="107"/>
      <c r="F543" s="108">
        <v>87</v>
      </c>
      <c r="G543" s="109" t="s">
        <v>1621</v>
      </c>
      <c r="H543" s="110">
        <v>3</v>
      </c>
      <c r="I543" s="111">
        <v>45</v>
      </c>
      <c r="J543" s="111"/>
      <c r="K543" s="111"/>
      <c r="L543" s="112">
        <v>0</v>
      </c>
      <c r="M543" s="143" t="s">
        <v>1484</v>
      </c>
      <c r="N543" s="141">
        <v>90</v>
      </c>
      <c r="O543" s="141" t="s">
        <v>1614</v>
      </c>
      <c r="P543" s="113" t="s">
        <v>1596</v>
      </c>
      <c r="Q543" s="138" t="str">
        <f>_DL_BM</f>
        <v>CTKC</v>
      </c>
      <c r="R543" s="138" t="str">
        <f>_DL_Khoa</f>
        <v>KCT</v>
      </c>
      <c r="S543" s="106" t="str">
        <f t="shared" si="9"/>
        <v>KCT-CTKC</v>
      </c>
      <c r="T543" s="142" t="s">
        <v>20</v>
      </c>
      <c r="U543" s="142"/>
      <c r="V543" s="142" t="s">
        <v>20</v>
      </c>
      <c r="W543" s="142"/>
      <c r="X543" s="142" t="s">
        <v>20</v>
      </c>
      <c r="Y543" s="142"/>
      <c r="Z543" s="142" t="s">
        <v>20</v>
      </c>
      <c r="AA543" s="142"/>
      <c r="AB543" s="142"/>
      <c r="AC543" s="142"/>
      <c r="AD543" s="142"/>
      <c r="AE543" s="142"/>
      <c r="AF543" s="142"/>
      <c r="AG543" s="142"/>
      <c r="AH543" s="142"/>
      <c r="AI543" s="142"/>
      <c r="AJ543" s="142"/>
      <c r="AK543" s="142"/>
      <c r="AL543" s="142"/>
      <c r="AM543" s="142"/>
      <c r="AN543" s="142"/>
      <c r="AO543" s="142"/>
      <c r="AP543" s="142"/>
      <c r="AQ543" s="142"/>
      <c r="AR543" s="142"/>
      <c r="AS543" s="142"/>
      <c r="AT543" s="142"/>
      <c r="AU543" s="142"/>
      <c r="AV543" s="142"/>
      <c r="AW543" s="142"/>
      <c r="AX543" s="142"/>
      <c r="AY543" s="142"/>
      <c r="AZ543" s="142"/>
      <c r="BA543" s="142"/>
      <c r="BB543" s="142"/>
      <c r="BC543" s="142"/>
      <c r="BD543" s="142"/>
      <c r="BE543" s="142"/>
    </row>
    <row r="544" spans="1:57" x14ac:dyDescent="0.25">
      <c r="A544" s="107" t="s">
        <v>2548</v>
      </c>
      <c r="B544" s="107"/>
      <c r="C544" s="107"/>
      <c r="D544" s="107"/>
      <c r="E544" s="107"/>
      <c r="F544" s="108">
        <v>87</v>
      </c>
      <c r="G544" s="109" t="s">
        <v>2547</v>
      </c>
      <c r="H544" s="110">
        <v>3</v>
      </c>
      <c r="I544" s="111">
        <v>45</v>
      </c>
      <c r="J544" s="111"/>
      <c r="K544" s="111"/>
      <c r="L544" s="112">
        <v>0</v>
      </c>
      <c r="M544" s="143" t="s">
        <v>1484</v>
      </c>
      <c r="N544" s="141">
        <v>90</v>
      </c>
      <c r="O544" s="141" t="s">
        <v>1614</v>
      </c>
      <c r="P544" s="113" t="s">
        <v>1596</v>
      </c>
      <c r="Q544" s="138" t="str">
        <f>_DL_BM</f>
        <v>CTKC</v>
      </c>
      <c r="R544" s="138" t="str">
        <f>_DL_Khoa</f>
        <v>KCT</v>
      </c>
      <c r="S544" s="106" t="str">
        <f>+R544&amp;"-"&amp;Q544</f>
        <v>KCT-CTKC</v>
      </c>
      <c r="T544" s="142"/>
      <c r="U544" s="142" t="s">
        <v>20</v>
      </c>
      <c r="V544" s="142"/>
      <c r="W544" s="142" t="s">
        <v>20</v>
      </c>
      <c r="X544" s="142"/>
      <c r="Y544" s="142"/>
      <c r="Z544" s="142"/>
      <c r="AA544" s="142"/>
      <c r="AB544" s="142"/>
      <c r="AC544" s="142"/>
      <c r="AD544" s="142"/>
      <c r="AE544" s="142"/>
      <c r="AF544" s="142"/>
      <c r="AG544" s="142"/>
      <c r="AH544" s="142"/>
      <c r="AI544" s="142"/>
      <c r="AJ544" s="142"/>
      <c r="AK544" s="142"/>
      <c r="AL544" s="142"/>
      <c r="AM544" s="142"/>
      <c r="AN544" s="142"/>
      <c r="AO544" s="142"/>
      <c r="AP544" s="142"/>
      <c r="AQ544" s="142"/>
      <c r="AR544" s="142"/>
      <c r="AS544" s="142"/>
      <c r="AT544" s="142"/>
      <c r="AU544" s="142"/>
      <c r="AV544" s="142"/>
      <c r="AW544" s="142"/>
      <c r="AX544" s="142"/>
      <c r="AY544" s="142"/>
      <c r="AZ544" s="142"/>
      <c r="BA544" s="142"/>
      <c r="BB544" s="142"/>
      <c r="BC544" s="142"/>
      <c r="BD544" s="142"/>
      <c r="BE544" s="142"/>
    </row>
    <row r="545" spans="1:57" x14ac:dyDescent="0.25">
      <c r="A545" s="107" t="s">
        <v>199</v>
      </c>
      <c r="B545" s="107"/>
      <c r="C545" s="107"/>
      <c r="D545" s="107"/>
      <c r="E545" s="107"/>
      <c r="F545" s="108">
        <v>88</v>
      </c>
      <c r="G545" s="109" t="s">
        <v>1621</v>
      </c>
      <c r="H545" s="110">
        <v>3</v>
      </c>
      <c r="I545" s="111">
        <v>45</v>
      </c>
      <c r="J545" s="111"/>
      <c r="K545" s="111"/>
      <c r="L545" s="112">
        <v>0</v>
      </c>
      <c r="M545" s="143" t="s">
        <v>1484</v>
      </c>
      <c r="N545" s="141">
        <v>90</v>
      </c>
      <c r="O545" s="141" t="s">
        <v>1614</v>
      </c>
      <c r="P545" s="113" t="s">
        <v>1596</v>
      </c>
      <c r="Q545" s="138" t="str">
        <f>_DL_BM</f>
        <v>CTKC</v>
      </c>
      <c r="R545" s="138" t="str">
        <f>_DL_Khoa</f>
        <v>KCT</v>
      </c>
      <c r="S545" s="106" t="str">
        <f t="shared" si="9"/>
        <v>KCT-CTKC</v>
      </c>
      <c r="T545" s="142"/>
      <c r="U545" s="142"/>
      <c r="V545" s="142"/>
      <c r="W545" s="142"/>
      <c r="X545" s="142"/>
      <c r="Y545" s="142" t="s">
        <v>20</v>
      </c>
      <c r="Z545" s="142"/>
      <c r="AA545" s="142"/>
      <c r="AB545" s="142"/>
      <c r="AC545" s="142"/>
      <c r="AD545" s="142"/>
      <c r="AE545" s="142"/>
      <c r="AF545" s="142"/>
      <c r="AG545" s="142"/>
      <c r="AH545" s="142"/>
      <c r="AI545" s="142"/>
      <c r="AJ545" s="142"/>
      <c r="AK545" s="142"/>
      <c r="AL545" s="142"/>
      <c r="AM545" s="142"/>
      <c r="AN545" s="142"/>
      <c r="AO545" s="142"/>
      <c r="AP545" s="142"/>
      <c r="AQ545" s="142"/>
      <c r="AR545" s="142"/>
      <c r="AS545" s="142"/>
      <c r="AT545" s="142"/>
      <c r="AU545" s="142"/>
      <c r="AV545" s="142"/>
      <c r="AW545" s="142"/>
      <c r="AX545" s="142"/>
      <c r="AY545" s="142"/>
      <c r="AZ545" s="142"/>
      <c r="BA545" s="142"/>
      <c r="BB545" s="142"/>
      <c r="BC545" s="142"/>
      <c r="BD545" s="142"/>
      <c r="BE545" s="142"/>
    </row>
    <row r="546" spans="1:57" x14ac:dyDescent="0.25">
      <c r="A546" s="107"/>
      <c r="B546" s="107" t="s">
        <v>200</v>
      </c>
      <c r="C546" s="107" t="s">
        <v>1622</v>
      </c>
      <c r="D546" s="107"/>
      <c r="E546" s="107" t="s">
        <v>201</v>
      </c>
      <c r="F546" s="108">
        <v>89</v>
      </c>
      <c r="G546" s="109" t="s">
        <v>1621</v>
      </c>
      <c r="H546" s="110">
        <v>2</v>
      </c>
      <c r="I546" s="111">
        <v>30</v>
      </c>
      <c r="J546" s="111"/>
      <c r="K546" s="111"/>
      <c r="L546" s="112">
        <v>0</v>
      </c>
      <c r="M546" s="143" t="s">
        <v>1484</v>
      </c>
      <c r="N546" s="141">
        <v>90</v>
      </c>
      <c r="O546" s="141" t="s">
        <v>1614</v>
      </c>
      <c r="P546" s="113" t="s">
        <v>1596</v>
      </c>
      <c r="Q546" s="138" t="str">
        <f>_DL_BM</f>
        <v>CTKC</v>
      </c>
      <c r="R546" s="138" t="str">
        <f>_DL_Khoa</f>
        <v>KCT</v>
      </c>
      <c r="S546" s="106" t="str">
        <f t="shared" si="9"/>
        <v>KCT-CTKC</v>
      </c>
      <c r="T546" s="142"/>
      <c r="U546" s="142"/>
      <c r="V546" s="142"/>
      <c r="W546" s="142"/>
      <c r="X546" s="142"/>
      <c r="Y546" s="142"/>
      <c r="Z546" s="142"/>
      <c r="AA546" s="142"/>
      <c r="AB546" s="142"/>
      <c r="AC546" s="142"/>
      <c r="AD546" s="142"/>
      <c r="AE546" s="142"/>
      <c r="AF546" s="142"/>
      <c r="AG546" s="142"/>
      <c r="AH546" s="142"/>
      <c r="AI546" s="142"/>
      <c r="AJ546" s="142"/>
      <c r="AK546" s="142"/>
      <c r="AL546" s="142"/>
      <c r="AM546" s="142"/>
      <c r="AN546" s="142"/>
      <c r="AO546" s="142"/>
      <c r="AP546" s="142"/>
      <c r="AQ546" s="142"/>
      <c r="AR546" s="142"/>
      <c r="AS546" s="142"/>
      <c r="AT546" s="142"/>
      <c r="AU546" s="142"/>
      <c r="AV546" s="142"/>
      <c r="AW546" s="142"/>
      <c r="AX546" s="142"/>
      <c r="AY546" s="142"/>
      <c r="AZ546" s="142"/>
      <c r="BA546" s="142"/>
      <c r="BB546" s="142"/>
      <c r="BC546" s="142"/>
      <c r="BD546" s="142"/>
      <c r="BE546" s="142"/>
    </row>
    <row r="547" spans="1:57" x14ac:dyDescent="0.25">
      <c r="A547" s="107"/>
      <c r="B547" s="107" t="s">
        <v>202</v>
      </c>
      <c r="C547" s="107"/>
      <c r="D547" s="107"/>
      <c r="E547" s="107" t="s">
        <v>203</v>
      </c>
      <c r="F547" s="108">
        <v>90</v>
      </c>
      <c r="G547" s="109" t="s">
        <v>1621</v>
      </c>
      <c r="H547" s="110">
        <v>2</v>
      </c>
      <c r="I547" s="111">
        <v>30</v>
      </c>
      <c r="J547" s="111"/>
      <c r="K547" s="111"/>
      <c r="L547" s="112">
        <v>0</v>
      </c>
      <c r="M547" s="143" t="s">
        <v>1484</v>
      </c>
      <c r="N547" s="141">
        <v>90</v>
      </c>
      <c r="O547" s="141" t="s">
        <v>1614</v>
      </c>
      <c r="P547" s="113" t="s">
        <v>1596</v>
      </c>
      <c r="Q547" s="138" t="str">
        <f>_DL_BM</f>
        <v>CTKC</v>
      </c>
      <c r="R547" s="138" t="str">
        <f>_DL_Khoa</f>
        <v>KCT</v>
      </c>
      <c r="S547" s="106" t="str">
        <f t="shared" si="9"/>
        <v>KCT-CTKC</v>
      </c>
      <c r="T547" s="142"/>
      <c r="U547" s="142"/>
      <c r="V547" s="142"/>
      <c r="W547" s="142"/>
      <c r="X547" s="142"/>
      <c r="Y547" s="142"/>
      <c r="Z547" s="142"/>
      <c r="AA547" s="142"/>
      <c r="AB547" s="142"/>
      <c r="AC547" s="142"/>
      <c r="AD547" s="142"/>
      <c r="AE547" s="142"/>
      <c r="AF547" s="142"/>
      <c r="AG547" s="142"/>
      <c r="AH547" s="142"/>
      <c r="AI547" s="142"/>
      <c r="AJ547" s="142"/>
      <c r="AK547" s="142"/>
      <c r="AL547" s="142"/>
      <c r="AM547" s="142"/>
      <c r="AN547" s="142"/>
      <c r="AO547" s="142"/>
      <c r="AP547" s="142"/>
      <c r="AQ547" s="142"/>
      <c r="AR547" s="142"/>
      <c r="AS547" s="142"/>
      <c r="AT547" s="142"/>
      <c r="AU547" s="142"/>
      <c r="AV547" s="142"/>
      <c r="AW547" s="142"/>
      <c r="AX547" s="142"/>
      <c r="AY547" s="142"/>
      <c r="AZ547" s="142"/>
      <c r="BA547" s="142"/>
      <c r="BB547" s="142"/>
      <c r="BC547" s="142"/>
      <c r="BD547" s="142"/>
      <c r="BE547" s="142"/>
    </row>
    <row r="548" spans="1:57" x14ac:dyDescent="0.25">
      <c r="A548" s="107"/>
      <c r="B548" s="107"/>
      <c r="C548" s="107"/>
      <c r="D548" s="107" t="s">
        <v>204</v>
      </c>
      <c r="E548" s="107"/>
      <c r="F548" s="108">
        <v>91</v>
      </c>
      <c r="G548" s="109" t="s">
        <v>1621</v>
      </c>
      <c r="H548" s="110">
        <v>2</v>
      </c>
      <c r="I548" s="111">
        <v>30</v>
      </c>
      <c r="J548" s="111"/>
      <c r="K548" s="111"/>
      <c r="L548" s="112">
        <v>0</v>
      </c>
      <c r="M548" s="143" t="s">
        <v>1484</v>
      </c>
      <c r="N548" s="141">
        <v>90</v>
      </c>
      <c r="O548" s="141" t="s">
        <v>1614</v>
      </c>
      <c r="P548" s="113" t="s">
        <v>1596</v>
      </c>
      <c r="Q548" s="138" t="str">
        <f>_DL_BM</f>
        <v>CTKC</v>
      </c>
      <c r="R548" s="138" t="str">
        <f>_DL_Khoa</f>
        <v>KCT</v>
      </c>
      <c r="S548" s="106" t="str">
        <f t="shared" si="9"/>
        <v>KCT-CTKC</v>
      </c>
      <c r="T548" s="142"/>
      <c r="U548" s="142"/>
      <c r="V548" s="142"/>
      <c r="W548" s="142"/>
      <c r="X548" s="142"/>
      <c r="Y548" s="142"/>
      <c r="Z548" s="142"/>
      <c r="AA548" s="142"/>
      <c r="AB548" s="142"/>
      <c r="AC548" s="142"/>
      <c r="AD548" s="142"/>
      <c r="AE548" s="142"/>
      <c r="AF548" s="142"/>
      <c r="AG548" s="142"/>
      <c r="AH548" s="142"/>
      <c r="AI548" s="142"/>
      <c r="AJ548" s="142"/>
      <c r="AK548" s="142"/>
      <c r="AL548" s="142"/>
      <c r="AM548" s="142"/>
      <c r="AN548" s="142" t="s">
        <v>20</v>
      </c>
      <c r="AO548" s="142" t="s">
        <v>20</v>
      </c>
      <c r="AP548" s="142" t="s">
        <v>20</v>
      </c>
      <c r="AQ548" s="142"/>
      <c r="AR548" s="142"/>
      <c r="AS548" s="142"/>
      <c r="AT548" s="142"/>
      <c r="AU548" s="142"/>
      <c r="AV548" s="142"/>
      <c r="AW548" s="142"/>
      <c r="AX548" s="142"/>
      <c r="AY548" s="142"/>
      <c r="AZ548" s="142"/>
      <c r="BA548" s="142"/>
      <c r="BB548" s="142"/>
      <c r="BC548" s="142"/>
      <c r="BD548" s="142"/>
      <c r="BE548" s="142"/>
    </row>
    <row r="549" spans="1:57" x14ac:dyDescent="0.25">
      <c r="A549" s="107"/>
      <c r="B549" s="107"/>
      <c r="C549" s="107"/>
      <c r="D549" s="107" t="s">
        <v>205</v>
      </c>
      <c r="E549" s="107"/>
      <c r="F549" s="108">
        <v>92</v>
      </c>
      <c r="G549" s="109" t="s">
        <v>1621</v>
      </c>
      <c r="H549" s="110">
        <v>2</v>
      </c>
      <c r="I549" s="111">
        <v>30</v>
      </c>
      <c r="J549" s="111"/>
      <c r="K549" s="111"/>
      <c r="L549" s="112">
        <v>0</v>
      </c>
      <c r="M549" s="143" t="s">
        <v>1484</v>
      </c>
      <c r="N549" s="141">
        <v>90</v>
      </c>
      <c r="O549" s="141" t="s">
        <v>1614</v>
      </c>
      <c r="P549" s="113" t="s">
        <v>1596</v>
      </c>
      <c r="Q549" s="138" t="str">
        <f>_DL_BM</f>
        <v>CTKC</v>
      </c>
      <c r="R549" s="138" t="str">
        <f>_DL_Khoa</f>
        <v>KCT</v>
      </c>
      <c r="S549" s="106" t="str">
        <f t="shared" si="9"/>
        <v>KCT-CTKC</v>
      </c>
      <c r="T549" s="142"/>
      <c r="U549" s="142"/>
      <c r="V549" s="142"/>
      <c r="W549" s="142"/>
      <c r="X549" s="142"/>
      <c r="Y549" s="142"/>
      <c r="Z549" s="142"/>
      <c r="AA549" s="142"/>
      <c r="AB549" s="142"/>
      <c r="AC549" s="142"/>
      <c r="AD549" s="142"/>
      <c r="AE549" s="142"/>
      <c r="AF549" s="142"/>
      <c r="AG549" s="142"/>
      <c r="AH549" s="142"/>
      <c r="AI549" s="142"/>
      <c r="AJ549" s="142"/>
      <c r="AK549" s="142"/>
      <c r="AL549" s="142"/>
      <c r="AM549" s="142"/>
      <c r="AN549" s="142"/>
      <c r="AO549" s="142"/>
      <c r="AP549" s="142"/>
      <c r="AQ549" s="142"/>
      <c r="AR549" s="142" t="s">
        <v>20</v>
      </c>
      <c r="AS549" s="142"/>
      <c r="AT549" s="142"/>
      <c r="AU549" s="142"/>
      <c r="AV549" s="142"/>
      <c r="AW549" s="142"/>
      <c r="AX549" s="142"/>
      <c r="AY549" s="142"/>
      <c r="AZ549" s="142"/>
      <c r="BA549" s="142"/>
      <c r="BB549" s="142"/>
      <c r="BC549" s="142"/>
      <c r="BD549" s="142"/>
      <c r="BE549" s="142"/>
    </row>
    <row r="550" spans="1:57" x14ac:dyDescent="0.25">
      <c r="A550" s="107" t="s">
        <v>206</v>
      </c>
      <c r="B550" s="107"/>
      <c r="C550" s="107"/>
      <c r="D550" s="107" t="s">
        <v>207</v>
      </c>
      <c r="E550" s="107"/>
      <c r="F550" s="108">
        <v>93</v>
      </c>
      <c r="G550" s="109" t="s">
        <v>1623</v>
      </c>
      <c r="H550" s="110">
        <v>2</v>
      </c>
      <c r="I550" s="111">
        <v>30</v>
      </c>
      <c r="J550" s="111"/>
      <c r="K550" s="111"/>
      <c r="L550" s="112">
        <v>0</v>
      </c>
      <c r="M550" s="143" t="s">
        <v>1484</v>
      </c>
      <c r="N550" s="141">
        <v>60</v>
      </c>
      <c r="O550" s="141" t="s">
        <v>1650</v>
      </c>
      <c r="P550" s="113" t="s">
        <v>1596</v>
      </c>
      <c r="Q550" s="138" t="str">
        <f>_DL_BM</f>
        <v>CTDD</v>
      </c>
      <c r="R550" s="138" t="str">
        <f>_DL_Khoa</f>
        <v>KCT</v>
      </c>
      <c r="S550" s="106" t="str">
        <f t="shared" si="9"/>
        <v>KCT-CTDD</v>
      </c>
      <c r="T550" s="142"/>
      <c r="U550" s="142"/>
      <c r="V550" s="142"/>
      <c r="W550" s="142"/>
      <c r="X550" s="142"/>
      <c r="Y550" s="142" t="s">
        <v>20</v>
      </c>
      <c r="Z550" s="142"/>
      <c r="AA550" s="142"/>
      <c r="AB550" s="142"/>
      <c r="AC550" s="142"/>
      <c r="AD550" s="142"/>
      <c r="AE550" s="142"/>
      <c r="AF550" s="142"/>
      <c r="AG550" s="142"/>
      <c r="AH550" s="142"/>
      <c r="AI550" s="142"/>
      <c r="AJ550" s="142"/>
      <c r="AK550" s="142"/>
      <c r="AL550" s="142"/>
      <c r="AM550" s="142"/>
      <c r="AN550" s="142"/>
      <c r="AO550" s="142"/>
      <c r="AP550" s="142"/>
      <c r="AQ550" s="142"/>
      <c r="AR550" s="142" t="s">
        <v>20</v>
      </c>
      <c r="AS550" s="142"/>
      <c r="AT550" s="142"/>
      <c r="AU550" s="142"/>
      <c r="AV550" s="142"/>
      <c r="AW550" s="142"/>
      <c r="AX550" s="142"/>
      <c r="AY550" s="142"/>
      <c r="AZ550" s="142"/>
      <c r="BA550" s="142"/>
      <c r="BB550" s="142"/>
      <c r="BC550" s="142"/>
      <c r="BD550" s="142"/>
      <c r="BE550" s="142"/>
    </row>
    <row r="551" spans="1:57" x14ac:dyDescent="0.25">
      <c r="A551" s="107" t="s">
        <v>193</v>
      </c>
      <c r="B551" s="107"/>
      <c r="C551" s="107"/>
      <c r="D551" s="107" t="s">
        <v>194</v>
      </c>
      <c r="E551" s="107"/>
      <c r="F551" s="108">
        <v>85</v>
      </c>
      <c r="G551" s="109" t="s">
        <v>195</v>
      </c>
      <c r="H551" s="110">
        <v>2</v>
      </c>
      <c r="I551" s="111">
        <v>30</v>
      </c>
      <c r="J551" s="111"/>
      <c r="K551" s="111"/>
      <c r="L551" s="112">
        <v>0</v>
      </c>
      <c r="M551" s="143" t="s">
        <v>1484</v>
      </c>
      <c r="N551" s="141">
        <v>75</v>
      </c>
      <c r="O551" s="141" t="s">
        <v>1614</v>
      </c>
      <c r="P551" s="113" t="s">
        <v>1596</v>
      </c>
      <c r="Q551" s="138" t="str">
        <f>_DL_BM</f>
        <v>CTKC</v>
      </c>
      <c r="R551" s="138" t="str">
        <f>_DL_Khoa</f>
        <v>KCT</v>
      </c>
      <c r="S551" s="106" t="str">
        <f t="shared" si="9"/>
        <v>KCT-CTKC</v>
      </c>
      <c r="T551" s="142" t="s">
        <v>20</v>
      </c>
      <c r="U551" s="142"/>
      <c r="V551" s="142" t="s">
        <v>20</v>
      </c>
      <c r="W551" s="142"/>
      <c r="X551" s="142" t="s">
        <v>20</v>
      </c>
      <c r="Y551" s="142"/>
      <c r="Z551" s="142" t="s">
        <v>20</v>
      </c>
      <c r="AA551" s="142"/>
      <c r="AB551" s="142"/>
      <c r="AC551" s="142"/>
      <c r="AD551" s="142"/>
      <c r="AE551" s="142"/>
      <c r="AF551" s="142"/>
      <c r="AG551" s="142"/>
      <c r="AH551" s="142"/>
      <c r="AI551" s="142"/>
      <c r="AJ551" s="142"/>
      <c r="AK551" s="142"/>
      <c r="AL551" s="142"/>
      <c r="AM551" s="142"/>
      <c r="AN551" s="142" t="s">
        <v>20</v>
      </c>
      <c r="AO551" s="142" t="s">
        <v>20</v>
      </c>
      <c r="AP551" s="142" t="s">
        <v>20</v>
      </c>
      <c r="AQ551" s="142"/>
      <c r="AR551" s="142"/>
      <c r="AS551" s="142"/>
      <c r="AT551" s="142"/>
      <c r="AU551" s="142"/>
      <c r="AV551" s="142"/>
      <c r="AW551" s="142"/>
      <c r="AX551" s="142"/>
      <c r="AY551" s="142"/>
      <c r="AZ551" s="142"/>
      <c r="BA551" s="142"/>
      <c r="BB551" s="142"/>
      <c r="BC551" s="142"/>
      <c r="BD551" s="142"/>
      <c r="BE551" s="142"/>
    </row>
    <row r="552" spans="1:57" x14ac:dyDescent="0.25">
      <c r="A552" s="107" t="s">
        <v>2549</v>
      </c>
      <c r="B552" s="107"/>
      <c r="C552" s="107"/>
      <c r="D552" s="107" t="s">
        <v>2550</v>
      </c>
      <c r="E552" s="107"/>
      <c r="F552" s="108">
        <v>85</v>
      </c>
      <c r="G552" s="109" t="s">
        <v>2551</v>
      </c>
      <c r="H552" s="110">
        <v>2</v>
      </c>
      <c r="I552" s="111">
        <v>30</v>
      </c>
      <c r="J552" s="111"/>
      <c r="K552" s="111"/>
      <c r="L552" s="112">
        <v>0</v>
      </c>
      <c r="M552" s="143" t="s">
        <v>1484</v>
      </c>
      <c r="N552" s="141">
        <v>75</v>
      </c>
      <c r="O552" s="141" t="s">
        <v>1614</v>
      </c>
      <c r="P552" s="113" t="s">
        <v>1596</v>
      </c>
      <c r="Q552" s="138" t="str">
        <f>_DL_BM</f>
        <v>CTKC</v>
      </c>
      <c r="R552" s="138" t="str">
        <f>_DL_Khoa</f>
        <v>KCT</v>
      </c>
      <c r="S552" s="106" t="str">
        <f>+R552&amp;"-"&amp;Q552</f>
        <v>KCT-CTKC</v>
      </c>
      <c r="T552" s="142"/>
      <c r="U552" s="142" t="s">
        <v>20</v>
      </c>
      <c r="V552" s="142"/>
      <c r="W552" s="142" t="s">
        <v>20</v>
      </c>
      <c r="X552" s="142"/>
      <c r="Y552" s="142"/>
      <c r="Z552" s="142"/>
      <c r="AA552" s="142"/>
      <c r="AB552" s="142"/>
      <c r="AC552" s="142"/>
      <c r="AD552" s="142"/>
      <c r="AE552" s="142"/>
      <c r="AF552" s="142"/>
      <c r="AG552" s="142"/>
      <c r="AH552" s="142"/>
      <c r="AI552" s="142"/>
      <c r="AJ552" s="142"/>
      <c r="AK552" s="142"/>
      <c r="AL552" s="142"/>
      <c r="AM552" s="142"/>
      <c r="AN552" s="142" t="s">
        <v>20</v>
      </c>
      <c r="AO552" s="142" t="s">
        <v>20</v>
      </c>
      <c r="AP552" s="142" t="s">
        <v>20</v>
      </c>
      <c r="AQ552" s="142"/>
      <c r="AR552" s="142"/>
      <c r="AS552" s="142"/>
      <c r="AT552" s="142"/>
      <c r="AU552" s="142"/>
      <c r="AV552" s="142"/>
      <c r="AW552" s="142"/>
      <c r="AX552" s="142"/>
      <c r="AY552" s="142"/>
      <c r="AZ552" s="142"/>
      <c r="BA552" s="142"/>
      <c r="BB552" s="142"/>
      <c r="BC552" s="142"/>
      <c r="BD552" s="142"/>
      <c r="BE552" s="142"/>
    </row>
    <row r="553" spans="1:57" x14ac:dyDescent="0.25">
      <c r="A553" s="107" t="s">
        <v>196</v>
      </c>
      <c r="B553" s="107"/>
      <c r="C553" s="107"/>
      <c r="D553" s="107" t="s">
        <v>197</v>
      </c>
      <c r="E553" s="107"/>
      <c r="F553" s="108">
        <v>86</v>
      </c>
      <c r="G553" s="109" t="s">
        <v>195</v>
      </c>
      <c r="H553" s="110">
        <v>2</v>
      </c>
      <c r="I553" s="111">
        <v>30</v>
      </c>
      <c r="J553" s="111"/>
      <c r="K553" s="111"/>
      <c r="L553" s="112">
        <v>0</v>
      </c>
      <c r="M553" s="143" t="s">
        <v>1484</v>
      </c>
      <c r="N553" s="141">
        <v>75</v>
      </c>
      <c r="O553" s="141" t="s">
        <v>1614</v>
      </c>
      <c r="P553" s="113" t="s">
        <v>1596</v>
      </c>
      <c r="Q553" s="138" t="str">
        <f>_DL_BM</f>
        <v>CTKC</v>
      </c>
      <c r="R553" s="138" t="str">
        <f>_DL_Khoa</f>
        <v>KCT</v>
      </c>
      <c r="S553" s="106" t="str">
        <f t="shared" si="9"/>
        <v>KCT-CTKC</v>
      </c>
      <c r="T553" s="142"/>
      <c r="U553" s="142"/>
      <c r="V553" s="142"/>
      <c r="W553" s="142"/>
      <c r="X553" s="142"/>
      <c r="Y553" s="142" t="s">
        <v>20</v>
      </c>
      <c r="Z553" s="142"/>
      <c r="AA553" s="142"/>
      <c r="AB553" s="142"/>
      <c r="AC553" s="142"/>
      <c r="AD553" s="142"/>
      <c r="AE553" s="142"/>
      <c r="AF553" s="142"/>
      <c r="AG553" s="142"/>
      <c r="AH553" s="142"/>
      <c r="AI553" s="142"/>
      <c r="AJ553" s="142"/>
      <c r="AK553" s="142"/>
      <c r="AL553" s="142"/>
      <c r="AM553" s="142"/>
      <c r="AN553" s="142"/>
      <c r="AO553" s="142"/>
      <c r="AP553" s="142"/>
      <c r="AQ553" s="142"/>
      <c r="AR553" s="142" t="s">
        <v>20</v>
      </c>
      <c r="AS553" s="142"/>
      <c r="AT553" s="142"/>
      <c r="AU553" s="142"/>
      <c r="AV553" s="142"/>
      <c r="AW553" s="142"/>
      <c r="AX553" s="142"/>
      <c r="AY553" s="142"/>
      <c r="AZ553" s="142"/>
      <c r="BA553" s="142"/>
      <c r="BB553" s="142"/>
      <c r="BC553" s="142"/>
      <c r="BD553" s="142"/>
      <c r="BE553" s="142"/>
    </row>
    <row r="554" spans="1:57" x14ac:dyDescent="0.25">
      <c r="A554" s="107" t="s">
        <v>355</v>
      </c>
      <c r="B554" s="107"/>
      <c r="C554" s="107"/>
      <c r="D554" s="107" t="s">
        <v>356</v>
      </c>
      <c r="E554" s="107"/>
      <c r="F554" s="108">
        <v>160</v>
      </c>
      <c r="G554" s="115" t="s">
        <v>1647</v>
      </c>
      <c r="H554" s="110">
        <v>3</v>
      </c>
      <c r="I554" s="111">
        <v>45</v>
      </c>
      <c r="J554" s="111"/>
      <c r="K554" s="111"/>
      <c r="L554" s="112">
        <v>0</v>
      </c>
      <c r="M554" s="143" t="s">
        <v>1484</v>
      </c>
      <c r="N554" s="141">
        <v>90</v>
      </c>
      <c r="O554" s="141" t="s">
        <v>1614</v>
      </c>
      <c r="P554" s="113" t="s">
        <v>1596</v>
      </c>
      <c r="Q554" s="138" t="str">
        <f>_DL_BM</f>
        <v>CTKC</v>
      </c>
      <c r="R554" s="138" t="str">
        <f>_DL_Khoa</f>
        <v>KCT</v>
      </c>
      <c r="S554" s="106" t="str">
        <f t="shared" si="9"/>
        <v>KCT-CTKC</v>
      </c>
      <c r="T554" s="142"/>
      <c r="U554" s="142"/>
      <c r="V554" s="142"/>
      <c r="W554" s="142"/>
      <c r="X554" s="142"/>
      <c r="Y554" s="142"/>
      <c r="Z554" s="142"/>
      <c r="AA554" s="142"/>
      <c r="AB554" s="142"/>
      <c r="AC554" s="142"/>
      <c r="AD554" s="142"/>
      <c r="AE554" s="142"/>
      <c r="AF554" s="142"/>
      <c r="AG554" s="142"/>
      <c r="AH554" s="142"/>
      <c r="AI554" s="142" t="s">
        <v>20</v>
      </c>
      <c r="AJ554" s="142"/>
      <c r="AK554" s="142"/>
      <c r="AL554" s="142"/>
      <c r="AM554" s="142"/>
      <c r="AN554" s="142"/>
      <c r="AO554" s="142"/>
      <c r="AP554" s="142"/>
      <c r="AQ554" s="142"/>
      <c r="AR554" s="142"/>
      <c r="AS554" s="142"/>
      <c r="AT554" s="142"/>
      <c r="AU554" s="142"/>
      <c r="AV554" s="142"/>
      <c r="AW554" s="142"/>
      <c r="AX554" s="142"/>
      <c r="AY554" s="142"/>
      <c r="AZ554" s="142"/>
      <c r="BA554" s="142"/>
      <c r="BB554" s="142" t="s">
        <v>20</v>
      </c>
      <c r="BC554" s="142"/>
      <c r="BD554" s="142"/>
      <c r="BE554" s="142"/>
    </row>
    <row r="555" spans="1:57" x14ac:dyDescent="0.25">
      <c r="A555" s="107" t="s">
        <v>1994</v>
      </c>
      <c r="B555" s="107"/>
      <c r="C555" s="107"/>
      <c r="D555" s="107"/>
      <c r="E555" s="107"/>
      <c r="F555" s="108">
        <v>890</v>
      </c>
      <c r="G555" s="109" t="s">
        <v>1995</v>
      </c>
      <c r="H555" s="110">
        <v>1</v>
      </c>
      <c r="I555" s="111"/>
      <c r="J555" s="111">
        <v>30</v>
      </c>
      <c r="K555" s="111"/>
      <c r="L555" s="112">
        <v>0</v>
      </c>
      <c r="M555" s="140" t="s">
        <v>2</v>
      </c>
      <c r="N555" s="141"/>
      <c r="O555" s="141" t="s">
        <v>1614</v>
      </c>
      <c r="P555" s="113" t="s">
        <v>1596</v>
      </c>
      <c r="Q555" s="138" t="str">
        <f>_DL_BM</f>
        <v>CTKC</v>
      </c>
      <c r="R555" s="138" t="str">
        <f>_DL_Khoa</f>
        <v>KCT</v>
      </c>
      <c r="S555" s="106" t="str">
        <f t="shared" si="9"/>
        <v>KCT-CTKC</v>
      </c>
      <c r="T555" s="142"/>
      <c r="U555" s="142"/>
      <c r="V555" s="142"/>
      <c r="W555" s="142"/>
      <c r="X555" s="142"/>
      <c r="Y555" s="142"/>
      <c r="Z555" s="142" t="s">
        <v>20</v>
      </c>
      <c r="AA555" s="142"/>
      <c r="AB555" s="142"/>
      <c r="AC555" s="142"/>
      <c r="AD555" s="142"/>
      <c r="AE555" s="142"/>
      <c r="AF555" s="142"/>
      <c r="AG555" s="142"/>
      <c r="AH555" s="142"/>
      <c r="AI555" s="142"/>
      <c r="AJ555" s="142"/>
      <c r="AK555" s="142"/>
      <c r="AL555" s="142"/>
      <c r="AM555" s="142"/>
      <c r="AN555" s="142"/>
      <c r="AO555" s="142"/>
      <c r="AP555" s="142"/>
      <c r="AQ555" s="142"/>
      <c r="AR555" s="142"/>
      <c r="AS555" s="142"/>
      <c r="AT555" s="142"/>
      <c r="AU555" s="142"/>
      <c r="AV555" s="142"/>
      <c r="AW555" s="142"/>
      <c r="AX555" s="142"/>
      <c r="AY555" s="142"/>
      <c r="AZ555" s="142"/>
      <c r="BA555" s="142"/>
      <c r="BB555" s="142"/>
      <c r="BC555" s="142"/>
      <c r="BD555" s="142"/>
      <c r="BE555" s="142"/>
    </row>
    <row r="556" spans="1:57" x14ac:dyDescent="0.25">
      <c r="A556" s="107" t="s">
        <v>1783</v>
      </c>
      <c r="B556" s="107"/>
      <c r="C556" s="107" t="s">
        <v>1784</v>
      </c>
      <c r="D556" s="107" t="s">
        <v>1785</v>
      </c>
      <c r="E556" s="107"/>
      <c r="F556" s="108">
        <v>742</v>
      </c>
      <c r="G556" s="109" t="s">
        <v>1786</v>
      </c>
      <c r="H556" s="110">
        <v>1</v>
      </c>
      <c r="I556" s="111"/>
      <c r="J556" s="111">
        <v>30</v>
      </c>
      <c r="K556" s="111"/>
      <c r="L556" s="112">
        <v>0</v>
      </c>
      <c r="M556" s="140" t="s">
        <v>2</v>
      </c>
      <c r="N556" s="141"/>
      <c r="O556" s="141" t="s">
        <v>1614</v>
      </c>
      <c r="P556" s="113" t="s">
        <v>1596</v>
      </c>
      <c r="Q556" s="138" t="str">
        <f>_DL_BM</f>
        <v>CTKC</v>
      </c>
      <c r="R556" s="138" t="str">
        <f>_DL_Khoa</f>
        <v>KCT</v>
      </c>
      <c r="S556" s="106" t="str">
        <f t="shared" si="9"/>
        <v>KCT-CTKC</v>
      </c>
      <c r="T556" s="142" t="s">
        <v>20</v>
      </c>
      <c r="U556" s="142" t="s">
        <v>20</v>
      </c>
      <c r="V556" s="142" t="s">
        <v>20</v>
      </c>
      <c r="W556" s="142" t="s">
        <v>20</v>
      </c>
      <c r="X556" s="142" t="s">
        <v>20</v>
      </c>
      <c r="Y556" s="142"/>
      <c r="Z556" s="142" t="s">
        <v>20</v>
      </c>
      <c r="AA556" s="142"/>
      <c r="AB556" s="142"/>
      <c r="AC556" s="142"/>
      <c r="AD556" s="142"/>
      <c r="AE556" s="142"/>
      <c r="AF556" s="142"/>
      <c r="AG556" s="142"/>
      <c r="AH556" s="142"/>
      <c r="AI556" s="142"/>
      <c r="AJ556" s="142"/>
      <c r="AK556" s="142"/>
      <c r="AL556" s="142"/>
      <c r="AM556" s="142"/>
      <c r="AN556" s="142" t="s">
        <v>20</v>
      </c>
      <c r="AO556" s="142" t="s">
        <v>20</v>
      </c>
      <c r="AP556" s="142" t="s">
        <v>20</v>
      </c>
      <c r="AQ556" s="142"/>
      <c r="AR556" s="142"/>
      <c r="AS556" s="142"/>
      <c r="AT556" s="142"/>
      <c r="AU556" s="142"/>
      <c r="AV556" s="142"/>
      <c r="AW556" s="142"/>
      <c r="AX556" s="142"/>
      <c r="AY556" s="142"/>
      <c r="AZ556" s="142"/>
      <c r="BA556" s="142"/>
      <c r="BB556" s="142"/>
      <c r="BC556" s="142"/>
      <c r="BD556" s="142"/>
      <c r="BE556" s="142"/>
    </row>
    <row r="557" spans="1:57" x14ac:dyDescent="0.25">
      <c r="A557" s="107" t="s">
        <v>1787</v>
      </c>
      <c r="B557" s="107"/>
      <c r="C557" s="107"/>
      <c r="D557" s="107" t="s">
        <v>1788</v>
      </c>
      <c r="E557" s="107"/>
      <c r="F557" s="108">
        <v>743</v>
      </c>
      <c r="G557" s="109" t="s">
        <v>1786</v>
      </c>
      <c r="H557" s="110">
        <v>1</v>
      </c>
      <c r="I557" s="111"/>
      <c r="J557" s="111">
        <v>30</v>
      </c>
      <c r="K557" s="111"/>
      <c r="L557" s="112">
        <v>0</v>
      </c>
      <c r="M557" s="140" t="s">
        <v>2</v>
      </c>
      <c r="N557" s="141"/>
      <c r="O557" s="141" t="s">
        <v>1614</v>
      </c>
      <c r="P557" s="113" t="s">
        <v>1596</v>
      </c>
      <c r="Q557" s="138" t="str">
        <f>_DL_BM</f>
        <v>CTKC</v>
      </c>
      <c r="R557" s="138" t="str">
        <f>_DL_Khoa</f>
        <v>KCT</v>
      </c>
      <c r="S557" s="106" t="str">
        <f t="shared" si="9"/>
        <v>KCT-CTKC</v>
      </c>
      <c r="T557" s="142"/>
      <c r="U557" s="142"/>
      <c r="V557" s="142"/>
      <c r="W557" s="142"/>
      <c r="X557" s="142"/>
      <c r="Y557" s="142" t="s">
        <v>20</v>
      </c>
      <c r="Z557" s="142"/>
      <c r="AA557" s="142"/>
      <c r="AB557" s="142"/>
      <c r="AC557" s="142"/>
      <c r="AD557" s="142"/>
      <c r="AE557" s="142"/>
      <c r="AF557" s="142"/>
      <c r="AG557" s="142"/>
      <c r="AH557" s="142"/>
      <c r="AI557" s="142"/>
      <c r="AJ557" s="142"/>
      <c r="AK557" s="142"/>
      <c r="AL557" s="142"/>
      <c r="AM557" s="142"/>
      <c r="AN557" s="142"/>
      <c r="AO557" s="142"/>
      <c r="AP557" s="142"/>
      <c r="AQ557" s="142"/>
      <c r="AR557" s="142" t="s">
        <v>20</v>
      </c>
      <c r="AS557" s="142"/>
      <c r="AT557" s="142"/>
      <c r="AU557" s="142"/>
      <c r="AV557" s="142"/>
      <c r="AW557" s="142"/>
      <c r="AX557" s="142"/>
      <c r="AY557" s="142"/>
      <c r="AZ557" s="142"/>
      <c r="BA557" s="142"/>
      <c r="BB557" s="142"/>
      <c r="BC557" s="142"/>
      <c r="BD557" s="142"/>
      <c r="BE557" s="142"/>
    </row>
    <row r="558" spans="1:57" x14ac:dyDescent="0.25">
      <c r="A558" s="107"/>
      <c r="B558" s="107" t="s">
        <v>1843</v>
      </c>
      <c r="C558" s="107"/>
      <c r="D558" s="107"/>
      <c r="E558" s="107"/>
      <c r="F558" s="108">
        <v>795</v>
      </c>
      <c r="G558" s="109" t="s">
        <v>1786</v>
      </c>
      <c r="H558" s="110">
        <v>3</v>
      </c>
      <c r="I558" s="111"/>
      <c r="J558" s="111">
        <v>90</v>
      </c>
      <c r="K558" s="111"/>
      <c r="L558" s="112">
        <v>0</v>
      </c>
      <c r="M558" s="140" t="s">
        <v>2</v>
      </c>
      <c r="N558" s="141"/>
      <c r="O558" s="141" t="s">
        <v>1614</v>
      </c>
      <c r="P558" s="113" t="s">
        <v>1596</v>
      </c>
      <c r="Q558" s="138" t="str">
        <f>_DL_BM</f>
        <v>CTKC</v>
      </c>
      <c r="R558" s="138" t="str">
        <f>_DL_Khoa</f>
        <v>KCT</v>
      </c>
      <c r="S558" s="106" t="str">
        <f t="shared" si="9"/>
        <v>KCT-CTKC</v>
      </c>
      <c r="T558" s="142"/>
      <c r="U558" s="142"/>
      <c r="V558" s="142"/>
      <c r="W558" s="142"/>
      <c r="X558" s="142"/>
      <c r="Y558" s="142"/>
      <c r="Z558" s="142"/>
      <c r="AA558" s="142"/>
      <c r="AB558" s="142"/>
      <c r="AC558" s="142"/>
      <c r="AD558" s="142"/>
      <c r="AE558" s="142"/>
      <c r="AF558" s="142"/>
      <c r="AG558" s="142"/>
      <c r="AH558" s="142"/>
      <c r="AI558" s="142"/>
      <c r="AJ558" s="142"/>
      <c r="AK558" s="142"/>
      <c r="AL558" s="142"/>
      <c r="AM558" s="142"/>
      <c r="AN558" s="142"/>
      <c r="AO558" s="142"/>
      <c r="AP558" s="142"/>
      <c r="AQ558" s="142"/>
      <c r="AR558" s="142"/>
      <c r="AS558" s="142"/>
      <c r="AT558" s="142"/>
      <c r="AU558" s="142"/>
      <c r="AV558" s="142"/>
      <c r="AW558" s="142"/>
      <c r="AX558" s="142"/>
      <c r="AY558" s="142"/>
      <c r="AZ558" s="142"/>
      <c r="BA558" s="142"/>
      <c r="BB558" s="142"/>
      <c r="BC558" s="142"/>
      <c r="BD558" s="142"/>
      <c r="BE558" s="142"/>
    </row>
    <row r="559" spans="1:57" x14ac:dyDescent="0.25">
      <c r="A559" s="107"/>
      <c r="B559" s="107" t="s">
        <v>1849</v>
      </c>
      <c r="C559" s="107"/>
      <c r="D559" s="107"/>
      <c r="E559" s="107"/>
      <c r="F559" s="108">
        <v>795</v>
      </c>
      <c r="G559" s="109" t="s">
        <v>1786</v>
      </c>
      <c r="H559" s="110">
        <v>3</v>
      </c>
      <c r="I559" s="111"/>
      <c r="J559" s="111">
        <v>90</v>
      </c>
      <c r="K559" s="111"/>
      <c r="L559" s="112">
        <v>0</v>
      </c>
      <c r="M559" s="140" t="s">
        <v>2</v>
      </c>
      <c r="N559" s="141"/>
      <c r="O559" s="141" t="s">
        <v>1614</v>
      </c>
      <c r="P559" s="113" t="s">
        <v>1596</v>
      </c>
      <c r="Q559" s="138" t="str">
        <f>_DL_BM</f>
        <v>CTKC</v>
      </c>
      <c r="R559" s="138" t="str">
        <f>_DL_Khoa</f>
        <v>KCT</v>
      </c>
      <c r="S559" s="106" t="str">
        <f t="shared" si="9"/>
        <v>KCT-CTKC</v>
      </c>
      <c r="T559" s="142"/>
      <c r="U559" s="142"/>
      <c r="V559" s="142"/>
      <c r="W559" s="142"/>
      <c r="X559" s="142"/>
      <c r="Y559" s="142"/>
      <c r="Z559" s="142"/>
      <c r="AA559" s="142"/>
      <c r="AB559" s="142"/>
      <c r="AC559" s="142"/>
      <c r="AD559" s="142"/>
      <c r="AE559" s="142"/>
      <c r="AF559" s="142"/>
      <c r="AG559" s="142"/>
      <c r="AH559" s="142"/>
      <c r="AI559" s="142"/>
      <c r="AJ559" s="142"/>
      <c r="AK559" s="142"/>
      <c r="AL559" s="142"/>
      <c r="AM559" s="142"/>
      <c r="AN559" s="142"/>
      <c r="AO559" s="142"/>
      <c r="AP559" s="142"/>
      <c r="AQ559" s="142"/>
      <c r="AR559" s="142"/>
      <c r="AS559" s="142"/>
      <c r="AT559" s="142"/>
      <c r="AU559" s="142"/>
      <c r="AV559" s="142"/>
      <c r="AW559" s="142"/>
      <c r="AX559" s="142"/>
      <c r="AY559" s="142"/>
      <c r="AZ559" s="142"/>
      <c r="BA559" s="142"/>
      <c r="BB559" s="142"/>
      <c r="BC559" s="142"/>
      <c r="BD559" s="142"/>
      <c r="BE559" s="142"/>
    </row>
    <row r="560" spans="1:57" x14ac:dyDescent="0.25">
      <c r="A560" s="107" t="s">
        <v>1992</v>
      </c>
      <c r="B560" s="107"/>
      <c r="C560" s="107"/>
      <c r="D560" s="107"/>
      <c r="E560" s="107"/>
      <c r="F560" s="108">
        <v>889</v>
      </c>
      <c r="G560" s="109" t="s">
        <v>1993</v>
      </c>
      <c r="H560" s="110">
        <v>1</v>
      </c>
      <c r="I560" s="111"/>
      <c r="J560" s="111">
        <v>30</v>
      </c>
      <c r="K560" s="111"/>
      <c r="L560" s="112">
        <v>0</v>
      </c>
      <c r="M560" s="140" t="s">
        <v>2</v>
      </c>
      <c r="N560" s="141"/>
      <c r="O560" s="141" t="s">
        <v>1614</v>
      </c>
      <c r="P560" s="113" t="s">
        <v>1596</v>
      </c>
      <c r="Q560" s="138" t="str">
        <f>_DL_BM</f>
        <v>CTKC</v>
      </c>
      <c r="R560" s="138" t="str">
        <f>_DL_Khoa</f>
        <v>KCT</v>
      </c>
      <c r="S560" s="106" t="str">
        <f t="shared" si="9"/>
        <v>KCT-CTKC</v>
      </c>
      <c r="T560" s="142"/>
      <c r="U560" s="142"/>
      <c r="V560" s="142"/>
      <c r="W560" s="142"/>
      <c r="X560" s="142"/>
      <c r="Y560" s="142"/>
      <c r="Z560" s="142" t="s">
        <v>20</v>
      </c>
      <c r="AA560" s="142"/>
      <c r="AB560" s="142"/>
      <c r="AC560" s="142"/>
      <c r="AD560" s="142"/>
      <c r="AE560" s="142"/>
      <c r="AF560" s="142"/>
      <c r="AG560" s="142"/>
      <c r="AH560" s="142"/>
      <c r="AI560" s="142"/>
      <c r="AJ560" s="142"/>
      <c r="AK560" s="142"/>
      <c r="AL560" s="142"/>
      <c r="AM560" s="142"/>
      <c r="AN560" s="142"/>
      <c r="AO560" s="142"/>
      <c r="AP560" s="142"/>
      <c r="AQ560" s="142"/>
      <c r="AR560" s="142"/>
      <c r="AS560" s="142"/>
      <c r="AT560" s="142"/>
      <c r="AU560" s="142"/>
      <c r="AV560" s="142"/>
      <c r="AW560" s="142"/>
      <c r="AX560" s="142"/>
      <c r="AY560" s="142"/>
      <c r="AZ560" s="142"/>
      <c r="BA560" s="142"/>
      <c r="BB560" s="142"/>
      <c r="BC560" s="142"/>
      <c r="BD560" s="142"/>
      <c r="BE560" s="142"/>
    </row>
    <row r="561" spans="1:57" x14ac:dyDescent="0.25">
      <c r="A561" s="107" t="s">
        <v>188</v>
      </c>
      <c r="B561" s="107"/>
      <c r="C561" s="107"/>
      <c r="D561" s="107" t="s">
        <v>189</v>
      </c>
      <c r="E561" s="107"/>
      <c r="F561" s="108">
        <v>83</v>
      </c>
      <c r="G561" s="109" t="s">
        <v>190</v>
      </c>
      <c r="H561" s="110">
        <v>3</v>
      </c>
      <c r="I561" s="111">
        <v>45</v>
      </c>
      <c r="J561" s="111"/>
      <c r="K561" s="111"/>
      <c r="L561" s="112">
        <v>0</v>
      </c>
      <c r="M561" s="143" t="s">
        <v>1484</v>
      </c>
      <c r="N561" s="141">
        <v>90</v>
      </c>
      <c r="O561" s="141" t="s">
        <v>1614</v>
      </c>
      <c r="P561" s="113" t="s">
        <v>1596</v>
      </c>
      <c r="Q561" s="138" t="str">
        <f>_DL_BM</f>
        <v>CTKC</v>
      </c>
      <c r="R561" s="138" t="str">
        <f>_DL_Khoa</f>
        <v>KCT</v>
      </c>
      <c r="S561" s="106" t="str">
        <f t="shared" si="9"/>
        <v>KCT-CTKC</v>
      </c>
      <c r="T561" s="142" t="s">
        <v>20</v>
      </c>
      <c r="U561" s="142" t="s">
        <v>20</v>
      </c>
      <c r="V561" s="142" t="s">
        <v>20</v>
      </c>
      <c r="W561" s="142" t="s">
        <v>20</v>
      </c>
      <c r="X561" s="142" t="s">
        <v>20</v>
      </c>
      <c r="Y561" s="142"/>
      <c r="Z561" s="142" t="s">
        <v>20</v>
      </c>
      <c r="AA561" s="142"/>
      <c r="AB561" s="142"/>
      <c r="AC561" s="142"/>
      <c r="AD561" s="142"/>
      <c r="AE561" s="142"/>
      <c r="AF561" s="142"/>
      <c r="AG561" s="142"/>
      <c r="AH561" s="142"/>
      <c r="AI561" s="142"/>
      <c r="AJ561" s="142"/>
      <c r="AK561" s="142"/>
      <c r="AL561" s="142"/>
      <c r="AM561" s="142"/>
      <c r="AN561" s="142" t="s">
        <v>20</v>
      </c>
      <c r="AO561" s="142" t="s">
        <v>20</v>
      </c>
      <c r="AP561" s="142" t="s">
        <v>20</v>
      </c>
      <c r="AQ561" s="142"/>
      <c r="AR561" s="142"/>
      <c r="AS561" s="142"/>
      <c r="AT561" s="142"/>
      <c r="AU561" s="142"/>
      <c r="AV561" s="142"/>
      <c r="AW561" s="142"/>
      <c r="AX561" s="142"/>
      <c r="AY561" s="142"/>
      <c r="AZ561" s="142"/>
      <c r="BA561" s="142"/>
      <c r="BB561" s="142"/>
      <c r="BC561" s="142"/>
      <c r="BD561" s="142"/>
      <c r="BE561" s="142"/>
    </row>
    <row r="562" spans="1:57" x14ac:dyDescent="0.25">
      <c r="A562" s="107" t="s">
        <v>191</v>
      </c>
      <c r="B562" s="107"/>
      <c r="C562" s="107"/>
      <c r="D562" s="107" t="s">
        <v>192</v>
      </c>
      <c r="E562" s="107"/>
      <c r="F562" s="108">
        <v>84</v>
      </c>
      <c r="G562" s="109" t="s">
        <v>190</v>
      </c>
      <c r="H562" s="110">
        <v>3</v>
      </c>
      <c r="I562" s="111">
        <v>45</v>
      </c>
      <c r="J562" s="111"/>
      <c r="K562" s="111"/>
      <c r="L562" s="112">
        <v>0</v>
      </c>
      <c r="M562" s="143" t="s">
        <v>1484</v>
      </c>
      <c r="N562" s="141">
        <v>90</v>
      </c>
      <c r="O562" s="141" t="s">
        <v>1614</v>
      </c>
      <c r="P562" s="113" t="s">
        <v>1596</v>
      </c>
      <c r="Q562" s="138" t="str">
        <f>_DL_BM</f>
        <v>CTKC</v>
      </c>
      <c r="R562" s="138" t="str">
        <f>_DL_Khoa</f>
        <v>KCT</v>
      </c>
      <c r="S562" s="106" t="str">
        <f t="shared" si="9"/>
        <v>KCT-CTKC</v>
      </c>
      <c r="T562" s="142"/>
      <c r="U562" s="142"/>
      <c r="V562" s="142"/>
      <c r="W562" s="142"/>
      <c r="X562" s="142"/>
      <c r="Y562" s="142" t="s">
        <v>20</v>
      </c>
      <c r="Z562" s="142"/>
      <c r="AA562" s="142"/>
      <c r="AB562" s="142"/>
      <c r="AC562" s="142"/>
      <c r="AD562" s="142"/>
      <c r="AE562" s="142"/>
      <c r="AF562" s="142"/>
      <c r="AG562" s="142"/>
      <c r="AH562" s="142"/>
      <c r="AI562" s="142"/>
      <c r="AJ562" s="142"/>
      <c r="AK562" s="142"/>
      <c r="AL562" s="142"/>
      <c r="AM562" s="142"/>
      <c r="AN562" s="142"/>
      <c r="AO562" s="142"/>
      <c r="AP562" s="142"/>
      <c r="AQ562" s="142"/>
      <c r="AR562" s="142" t="s">
        <v>20</v>
      </c>
      <c r="AS562" s="142"/>
      <c r="AT562" s="142"/>
      <c r="AU562" s="142"/>
      <c r="AV562" s="142"/>
      <c r="AW562" s="142"/>
      <c r="AX562" s="142"/>
      <c r="AY562" s="142"/>
      <c r="AZ562" s="142"/>
      <c r="BA562" s="142"/>
      <c r="BB562" s="142"/>
      <c r="BC562" s="142"/>
      <c r="BD562" s="142"/>
      <c r="BE562" s="142"/>
    </row>
    <row r="563" spans="1:57" x14ac:dyDescent="0.25">
      <c r="A563" s="107" t="s">
        <v>353</v>
      </c>
      <c r="B563" s="107"/>
      <c r="C563" s="107"/>
      <c r="D563" s="107" t="s">
        <v>354</v>
      </c>
      <c r="E563" s="107"/>
      <c r="F563" s="108">
        <v>159</v>
      </c>
      <c r="G563" s="109" t="s">
        <v>190</v>
      </c>
      <c r="H563" s="110">
        <v>2</v>
      </c>
      <c r="I563" s="111">
        <v>30</v>
      </c>
      <c r="J563" s="111"/>
      <c r="K563" s="111"/>
      <c r="L563" s="112">
        <v>0</v>
      </c>
      <c r="M563" s="143" t="s">
        <v>1484</v>
      </c>
      <c r="N563" s="141">
        <v>75</v>
      </c>
      <c r="O563" s="141" t="s">
        <v>1614</v>
      </c>
      <c r="P563" s="113" t="s">
        <v>1596</v>
      </c>
      <c r="Q563" s="138" t="str">
        <f>_DL_BM</f>
        <v>CTKC</v>
      </c>
      <c r="R563" s="138" t="str">
        <f>_DL_Khoa</f>
        <v>KCT</v>
      </c>
      <c r="S563" s="106" t="str">
        <f t="shared" si="9"/>
        <v>KCT-CTKC</v>
      </c>
      <c r="T563" s="142"/>
      <c r="U563" s="142"/>
      <c r="V563" s="142"/>
      <c r="W563" s="142"/>
      <c r="X563" s="142"/>
      <c r="Y563" s="142"/>
      <c r="Z563" s="142"/>
      <c r="AA563" s="142"/>
      <c r="AB563" s="142"/>
      <c r="AC563" s="142"/>
      <c r="AD563" s="142"/>
      <c r="AE563" s="142"/>
      <c r="AF563" s="142"/>
      <c r="AG563" s="142"/>
      <c r="AH563" s="142"/>
      <c r="AI563" s="142" t="s">
        <v>20</v>
      </c>
      <c r="AJ563" s="142"/>
      <c r="AK563" s="142"/>
      <c r="AL563" s="142"/>
      <c r="AM563" s="142"/>
      <c r="AN563" s="142"/>
      <c r="AO563" s="142"/>
      <c r="AP563" s="142"/>
      <c r="AQ563" s="142"/>
      <c r="AR563" s="142"/>
      <c r="AS563" s="142"/>
      <c r="AT563" s="142"/>
      <c r="AU563" s="142"/>
      <c r="AV563" s="142"/>
      <c r="AW563" s="142"/>
      <c r="AX563" s="142"/>
      <c r="AY563" s="142"/>
      <c r="AZ563" s="142"/>
      <c r="BA563" s="142"/>
      <c r="BB563" s="142" t="s">
        <v>20</v>
      </c>
      <c r="BC563" s="142"/>
      <c r="BD563" s="142"/>
      <c r="BE563" s="142"/>
    </row>
    <row r="564" spans="1:57" x14ac:dyDescent="0.25">
      <c r="A564" s="107"/>
      <c r="B564" s="107"/>
      <c r="C564" s="107" t="s">
        <v>1934</v>
      </c>
      <c r="D564" s="107"/>
      <c r="E564" s="107"/>
      <c r="F564" s="108">
        <v>858</v>
      </c>
      <c r="G564" s="109" t="s">
        <v>190</v>
      </c>
      <c r="H564" s="110">
        <v>2</v>
      </c>
      <c r="I564" s="111">
        <v>30</v>
      </c>
      <c r="J564" s="111"/>
      <c r="K564" s="111"/>
      <c r="L564" s="112">
        <v>0</v>
      </c>
      <c r="M564" s="143" t="s">
        <v>1484</v>
      </c>
      <c r="N564" s="141">
        <v>75</v>
      </c>
      <c r="O564" s="141" t="s">
        <v>1614</v>
      </c>
      <c r="P564" s="113" t="s">
        <v>1596</v>
      </c>
      <c r="Q564" s="138" t="str">
        <f>_DL_BM</f>
        <v>CTKC</v>
      </c>
      <c r="R564" s="138" t="str">
        <f>_DL_Khoa</f>
        <v>KCT</v>
      </c>
      <c r="S564" s="106" t="str">
        <f t="shared" si="9"/>
        <v>KCT-CTKC</v>
      </c>
      <c r="T564" s="142"/>
      <c r="U564" s="142"/>
      <c r="V564" s="142"/>
      <c r="W564" s="142"/>
      <c r="X564" s="142"/>
      <c r="Y564" s="142"/>
      <c r="Z564" s="142"/>
      <c r="AA564" s="142"/>
      <c r="AB564" s="142"/>
      <c r="AC564" s="142"/>
      <c r="AD564" s="142"/>
      <c r="AE564" s="142"/>
      <c r="AF564" s="142"/>
      <c r="AG564" s="142"/>
      <c r="AH564" s="142"/>
      <c r="AI564" s="142"/>
      <c r="AJ564" s="142"/>
      <c r="AK564" s="142"/>
      <c r="AL564" s="142"/>
      <c r="AM564" s="142"/>
      <c r="AN564" s="142"/>
      <c r="AO564" s="142"/>
      <c r="AP564" s="142"/>
      <c r="AQ564" s="142"/>
      <c r="AR564" s="142"/>
      <c r="AS564" s="142"/>
      <c r="AT564" s="142"/>
      <c r="AU564" s="142"/>
      <c r="AV564" s="142"/>
      <c r="AW564" s="142"/>
      <c r="AX564" s="142"/>
      <c r="AY564" s="142"/>
      <c r="AZ564" s="142"/>
      <c r="BA564" s="142"/>
      <c r="BB564" s="142"/>
      <c r="BC564" s="142"/>
      <c r="BD564" s="142"/>
      <c r="BE564" s="142"/>
    </row>
    <row r="565" spans="1:57" x14ac:dyDescent="0.25">
      <c r="A565" s="107" t="s">
        <v>1969</v>
      </c>
      <c r="B565" s="107"/>
      <c r="C565" s="107"/>
      <c r="D565" s="107"/>
      <c r="E565" s="107"/>
      <c r="F565" s="108">
        <v>877</v>
      </c>
      <c r="G565" s="109" t="s">
        <v>190</v>
      </c>
      <c r="H565" s="110">
        <v>2</v>
      </c>
      <c r="I565" s="111">
        <v>30</v>
      </c>
      <c r="J565" s="111"/>
      <c r="K565" s="111"/>
      <c r="L565" s="112">
        <v>0</v>
      </c>
      <c r="M565" s="143" t="s">
        <v>1484</v>
      </c>
      <c r="N565" s="141">
        <v>75</v>
      </c>
      <c r="O565" s="141" t="s">
        <v>1614</v>
      </c>
      <c r="P565" s="113" t="s">
        <v>1596</v>
      </c>
      <c r="Q565" s="138" t="str">
        <f>_DL_BM</f>
        <v>CTKC</v>
      </c>
      <c r="R565" s="138" t="str">
        <f>_DL_Khoa</f>
        <v>KCT</v>
      </c>
      <c r="S565" s="106" t="str">
        <f t="shared" si="9"/>
        <v>KCT-CTKC</v>
      </c>
      <c r="T565" s="142"/>
      <c r="U565" s="142"/>
      <c r="V565" s="142"/>
      <c r="W565" s="142"/>
      <c r="X565" s="142"/>
      <c r="Y565" s="142"/>
      <c r="Z565" s="142"/>
      <c r="AA565" s="142"/>
      <c r="AB565" s="142"/>
      <c r="AC565" s="142"/>
      <c r="AD565" s="142"/>
      <c r="AE565" s="142"/>
      <c r="AF565" s="142"/>
      <c r="AG565" s="142"/>
      <c r="AH565" s="142"/>
      <c r="AI565" s="142"/>
      <c r="AJ565" s="142"/>
      <c r="AK565" s="142"/>
      <c r="AL565" s="142"/>
      <c r="AM565" s="142"/>
      <c r="AN565" s="142"/>
      <c r="AO565" s="142"/>
      <c r="AP565" s="142"/>
      <c r="AQ565" s="142"/>
      <c r="AR565" s="142"/>
      <c r="AS565" s="142"/>
      <c r="AT565" s="142"/>
      <c r="AU565" s="142"/>
      <c r="AV565" s="142"/>
      <c r="AW565" s="142"/>
      <c r="AX565" s="142"/>
      <c r="AY565" s="142"/>
      <c r="AZ565" s="142"/>
      <c r="BA565" s="142"/>
      <c r="BB565" s="142"/>
      <c r="BC565" s="142"/>
      <c r="BD565" s="142"/>
      <c r="BE565" s="142"/>
    </row>
    <row r="566" spans="1:57" x14ac:dyDescent="0.25">
      <c r="A566" s="107" t="s">
        <v>449</v>
      </c>
      <c r="B566" s="107" t="s">
        <v>449</v>
      </c>
      <c r="C566" s="107" t="s">
        <v>449</v>
      </c>
      <c r="D566" s="107" t="s">
        <v>450</v>
      </c>
      <c r="E566" s="107" t="s">
        <v>450</v>
      </c>
      <c r="F566" s="108">
        <v>214</v>
      </c>
      <c r="G566" s="109" t="s">
        <v>451</v>
      </c>
      <c r="H566" s="110">
        <v>2</v>
      </c>
      <c r="I566" s="111">
        <v>30</v>
      </c>
      <c r="J566" s="111"/>
      <c r="K566" s="111"/>
      <c r="L566" s="112">
        <v>0</v>
      </c>
      <c r="M566" s="143" t="s">
        <v>1484</v>
      </c>
      <c r="N566" s="141">
        <v>90</v>
      </c>
      <c r="O566" s="141" t="s">
        <v>1619</v>
      </c>
      <c r="P566" s="113" t="s">
        <v>1596</v>
      </c>
      <c r="Q566" s="138" t="str">
        <f>_DL_BM</f>
        <v>CTKS</v>
      </c>
      <c r="R566" s="138" t="str">
        <f>_DL_Khoa</f>
        <v>KCT</v>
      </c>
      <c r="S566" s="106" t="str">
        <f t="shared" si="9"/>
        <v>KCT-CTKS</v>
      </c>
      <c r="T566" s="142" t="s">
        <v>21</v>
      </c>
      <c r="U566" s="142" t="s">
        <v>21</v>
      </c>
      <c r="V566" s="142" t="s">
        <v>21</v>
      </c>
      <c r="W566" s="142" t="s">
        <v>21</v>
      </c>
      <c r="X566" s="142" t="s">
        <v>21</v>
      </c>
      <c r="Y566" s="142" t="s">
        <v>20</v>
      </c>
      <c r="Z566" s="142" t="s">
        <v>21</v>
      </c>
      <c r="AA566" s="142"/>
      <c r="AB566" s="142"/>
      <c r="AC566" s="142"/>
      <c r="AD566" s="142"/>
      <c r="AE566" s="142"/>
      <c r="AF566" s="142"/>
      <c r="AG566" s="142"/>
      <c r="AH566" s="142"/>
      <c r="AI566" s="142" t="s">
        <v>21</v>
      </c>
      <c r="AJ566" s="142"/>
      <c r="AK566" s="142"/>
      <c r="AL566" s="142"/>
      <c r="AM566" s="142"/>
      <c r="AN566" s="142" t="s">
        <v>21</v>
      </c>
      <c r="AO566" s="142" t="s">
        <v>21</v>
      </c>
      <c r="AP566" s="142" t="s">
        <v>21</v>
      </c>
      <c r="AQ566" s="142"/>
      <c r="AR566" s="142" t="s">
        <v>20</v>
      </c>
      <c r="AS566" s="142"/>
      <c r="AT566" s="142"/>
      <c r="AU566" s="142"/>
      <c r="AV566" s="142"/>
      <c r="AW566" s="142"/>
      <c r="AX566" s="142"/>
      <c r="AY566" s="142"/>
      <c r="AZ566" s="142"/>
      <c r="BA566" s="142"/>
      <c r="BB566" s="142" t="s">
        <v>21</v>
      </c>
      <c r="BC566" s="142"/>
      <c r="BD566" s="142"/>
      <c r="BE566" s="142"/>
    </row>
    <row r="567" spans="1:57" x14ac:dyDescent="0.25">
      <c r="A567" s="107" t="s">
        <v>1269</v>
      </c>
      <c r="B567" s="107" t="s">
        <v>1768</v>
      </c>
      <c r="C567" s="107"/>
      <c r="D567" s="107" t="s">
        <v>1270</v>
      </c>
      <c r="E567" s="107"/>
      <c r="F567" s="108">
        <v>632</v>
      </c>
      <c r="G567" s="109" t="s">
        <v>1271</v>
      </c>
      <c r="H567" s="110">
        <v>2</v>
      </c>
      <c r="I567" s="111"/>
      <c r="J567" s="111">
        <v>60</v>
      </c>
      <c r="K567" s="111"/>
      <c r="L567" s="112">
        <v>0</v>
      </c>
      <c r="M567" s="140" t="s">
        <v>1511</v>
      </c>
      <c r="N567" s="147"/>
      <c r="O567" s="141" t="s">
        <v>1619</v>
      </c>
      <c r="P567" s="113" t="s">
        <v>1596</v>
      </c>
      <c r="Q567" s="138" t="str">
        <f>_DL_BM</f>
        <v>CTKS</v>
      </c>
      <c r="R567" s="138" t="str">
        <f>_DL_Khoa</f>
        <v>KCT</v>
      </c>
      <c r="S567" s="106" t="str">
        <f t="shared" si="9"/>
        <v>KCT-CTKS</v>
      </c>
      <c r="T567" s="142" t="s">
        <v>20</v>
      </c>
      <c r="U567" s="142" t="s">
        <v>20</v>
      </c>
      <c r="V567" s="142" t="s">
        <v>20</v>
      </c>
      <c r="W567" s="142" t="s">
        <v>20</v>
      </c>
      <c r="X567" s="142" t="s">
        <v>20</v>
      </c>
      <c r="Y567" s="142" t="s">
        <v>20</v>
      </c>
      <c r="Z567" s="142" t="s">
        <v>20</v>
      </c>
      <c r="AA567" s="142"/>
      <c r="AB567" s="142"/>
      <c r="AC567" s="142"/>
      <c r="AD567" s="142"/>
      <c r="AE567" s="142"/>
      <c r="AF567" s="142"/>
      <c r="AG567" s="142"/>
      <c r="AH567" s="142"/>
      <c r="AI567" s="142"/>
      <c r="AJ567" s="142"/>
      <c r="AK567" s="142"/>
      <c r="AL567" s="142"/>
      <c r="AM567" s="142"/>
      <c r="AN567" s="142" t="s">
        <v>20</v>
      </c>
      <c r="AO567" s="142" t="s">
        <v>20</v>
      </c>
      <c r="AP567" s="142" t="s">
        <v>20</v>
      </c>
      <c r="AQ567" s="142"/>
      <c r="AR567" s="142" t="s">
        <v>20</v>
      </c>
      <c r="AS567" s="142"/>
      <c r="AT567" s="142"/>
      <c r="AU567" s="142"/>
      <c r="AV567" s="142"/>
      <c r="AW567" s="142"/>
      <c r="AX567" s="142"/>
      <c r="AY567" s="142"/>
      <c r="AZ567" s="142"/>
      <c r="BA567" s="142"/>
      <c r="BB567" s="142"/>
      <c r="BC567" s="142"/>
      <c r="BD567" s="142"/>
      <c r="BE567" s="142"/>
    </row>
    <row r="568" spans="1:57" x14ac:dyDescent="0.25">
      <c r="A568" s="107"/>
      <c r="B568" s="107"/>
      <c r="C568" s="107" t="s">
        <v>1938</v>
      </c>
      <c r="D568" s="107"/>
      <c r="E568" s="107"/>
      <c r="F568" s="108">
        <v>861</v>
      </c>
      <c r="G568" s="109" t="s">
        <v>1939</v>
      </c>
      <c r="H568" s="110">
        <v>1</v>
      </c>
      <c r="I568" s="111"/>
      <c r="J568" s="111">
        <v>30</v>
      </c>
      <c r="K568" s="111"/>
      <c r="L568" s="112">
        <v>0</v>
      </c>
      <c r="M568" s="140" t="s">
        <v>1511</v>
      </c>
      <c r="N568" s="141"/>
      <c r="O568" s="141" t="s">
        <v>1619</v>
      </c>
      <c r="P568" s="113" t="s">
        <v>1596</v>
      </c>
      <c r="Q568" s="138" t="str">
        <f>_DL_BM</f>
        <v>CTKS</v>
      </c>
      <c r="R568" s="138" t="str">
        <f>_DL_Khoa</f>
        <v>KCT</v>
      </c>
      <c r="S568" s="106" t="str">
        <f t="shared" si="9"/>
        <v>KCT-CTKS</v>
      </c>
      <c r="T568" s="142"/>
      <c r="U568" s="142"/>
      <c r="V568" s="142"/>
      <c r="W568" s="142"/>
      <c r="X568" s="142"/>
      <c r="Y568" s="142"/>
      <c r="Z568" s="142"/>
      <c r="AA568" s="142"/>
      <c r="AB568" s="142"/>
      <c r="AC568" s="142"/>
      <c r="AD568" s="142"/>
      <c r="AE568" s="142"/>
      <c r="AF568" s="142"/>
      <c r="AG568" s="142"/>
      <c r="AH568" s="142"/>
      <c r="AI568" s="142"/>
      <c r="AJ568" s="142"/>
      <c r="AK568" s="142"/>
      <c r="AL568" s="142"/>
      <c r="AM568" s="142"/>
      <c r="AN568" s="142"/>
      <c r="AO568" s="142"/>
      <c r="AP568" s="142"/>
      <c r="AQ568" s="142"/>
      <c r="AR568" s="142"/>
      <c r="AS568" s="142"/>
      <c r="AT568" s="142"/>
      <c r="AU568" s="142"/>
      <c r="AV568" s="142"/>
      <c r="AW568" s="142"/>
      <c r="AX568" s="142"/>
      <c r="AY568" s="142"/>
      <c r="AZ568" s="142"/>
      <c r="BA568" s="142"/>
      <c r="BB568" s="142"/>
      <c r="BC568" s="142"/>
      <c r="BD568" s="142"/>
      <c r="BE568" s="142"/>
    </row>
    <row r="569" spans="1:57" x14ac:dyDescent="0.25">
      <c r="A569" s="107" t="s">
        <v>1286</v>
      </c>
      <c r="B569" s="107"/>
      <c r="C569" s="107"/>
      <c r="D569" s="107" t="s">
        <v>1287</v>
      </c>
      <c r="E569" s="107"/>
      <c r="F569" s="108">
        <v>640</v>
      </c>
      <c r="G569" s="109" t="s">
        <v>1288</v>
      </c>
      <c r="H569" s="110">
        <v>5</v>
      </c>
      <c r="I569" s="111"/>
      <c r="J569" s="111"/>
      <c r="K569" s="111">
        <v>225</v>
      </c>
      <c r="L569" s="112">
        <v>0</v>
      </c>
      <c r="M569" s="140" t="s">
        <v>1511</v>
      </c>
      <c r="N569" s="141"/>
      <c r="O569" s="141" t="s">
        <v>1619</v>
      </c>
      <c r="P569" s="113" t="s">
        <v>1596</v>
      </c>
      <c r="Q569" s="138" t="str">
        <f>_DL_BM</f>
        <v>CTKS</v>
      </c>
      <c r="R569" s="138" t="str">
        <f>_DL_Khoa</f>
        <v>KCT</v>
      </c>
      <c r="S569" s="106" t="str">
        <f t="shared" si="9"/>
        <v>KCT-CTKS</v>
      </c>
      <c r="T569" s="142"/>
      <c r="U569" s="142" t="s">
        <v>20</v>
      </c>
      <c r="V569" s="142"/>
      <c r="W569" s="142"/>
      <c r="X569" s="142"/>
      <c r="Y569" s="142"/>
      <c r="Z569" s="142"/>
      <c r="AA569" s="142"/>
      <c r="AB569" s="142"/>
      <c r="AC569" s="142"/>
      <c r="AD569" s="142"/>
      <c r="AE569" s="142"/>
      <c r="AF569" s="142"/>
      <c r="AG569" s="142"/>
      <c r="AH569" s="142"/>
      <c r="AI569" s="142"/>
      <c r="AJ569" s="142"/>
      <c r="AK569" s="142"/>
      <c r="AL569" s="142"/>
      <c r="AM569" s="142"/>
      <c r="AN569" s="142" t="s">
        <v>20</v>
      </c>
      <c r="AO569" s="142"/>
      <c r="AP569" s="142"/>
      <c r="AQ569" s="142"/>
      <c r="AR569" s="142"/>
      <c r="AS569" s="142"/>
      <c r="AT569" s="142"/>
      <c r="AU569" s="142"/>
      <c r="AV569" s="142"/>
      <c r="AW569" s="142"/>
      <c r="AX569" s="142"/>
      <c r="AY569" s="142"/>
      <c r="AZ569" s="142"/>
      <c r="BA569" s="142"/>
      <c r="BB569" s="142"/>
      <c r="BC569" s="142"/>
      <c r="BD569" s="142"/>
      <c r="BE569" s="142"/>
    </row>
    <row r="570" spans="1:57" x14ac:dyDescent="0.25">
      <c r="A570" s="107" t="s">
        <v>1279</v>
      </c>
      <c r="B570" s="107"/>
      <c r="C570" s="107"/>
      <c r="D570" s="107"/>
      <c r="E570" s="107"/>
      <c r="F570" s="108">
        <v>637</v>
      </c>
      <c r="G570" s="109" t="s">
        <v>1280</v>
      </c>
      <c r="H570" s="110">
        <v>5</v>
      </c>
      <c r="I570" s="111"/>
      <c r="J570" s="111"/>
      <c r="K570" s="111">
        <v>225</v>
      </c>
      <c r="L570" s="112">
        <v>0</v>
      </c>
      <c r="M570" s="140" t="s">
        <v>1511</v>
      </c>
      <c r="N570" s="141"/>
      <c r="O570" s="141" t="s">
        <v>1619</v>
      </c>
      <c r="P570" s="113" t="s">
        <v>1596</v>
      </c>
      <c r="Q570" s="138" t="str">
        <f>_DL_BM</f>
        <v>CTKS</v>
      </c>
      <c r="R570" s="138" t="str">
        <f>_DL_Khoa</f>
        <v>KCT</v>
      </c>
      <c r="S570" s="106" t="str">
        <f t="shared" si="9"/>
        <v>KCT-CTKS</v>
      </c>
      <c r="T570" s="142" t="s">
        <v>20</v>
      </c>
      <c r="U570" s="142"/>
      <c r="V570" s="142"/>
      <c r="W570" s="142"/>
      <c r="X570" s="142"/>
      <c r="Y570" s="142"/>
      <c r="Z570" s="142"/>
      <c r="AA570" s="142"/>
      <c r="AB570" s="142"/>
      <c r="AC570" s="142"/>
      <c r="AD570" s="142"/>
      <c r="AE570" s="142"/>
      <c r="AF570" s="142"/>
      <c r="AG570" s="142"/>
      <c r="AH570" s="142"/>
      <c r="AI570" s="142"/>
      <c r="AJ570" s="142"/>
      <c r="AK570" s="142"/>
      <c r="AL570" s="142"/>
      <c r="AM570" s="142"/>
      <c r="AN570" s="142"/>
      <c r="AO570" s="142"/>
      <c r="AP570" s="142"/>
      <c r="AQ570" s="142"/>
      <c r="AR570" s="142"/>
      <c r="AS570" s="142"/>
      <c r="AT570" s="142"/>
      <c r="AU570" s="142"/>
      <c r="AV570" s="142"/>
      <c r="AW570" s="142"/>
      <c r="AX570" s="142"/>
      <c r="AY570" s="142"/>
      <c r="AZ570" s="142"/>
      <c r="BA570" s="142"/>
      <c r="BB570" s="142"/>
      <c r="BC570" s="142"/>
      <c r="BD570" s="142"/>
      <c r="BE570" s="142"/>
    </row>
    <row r="571" spans="1:57" x14ac:dyDescent="0.25">
      <c r="A571" s="107" t="s">
        <v>1276</v>
      </c>
      <c r="B571" s="107"/>
      <c r="C571" s="107"/>
      <c r="D571" s="107" t="s">
        <v>1277</v>
      </c>
      <c r="E571" s="107"/>
      <c r="F571" s="108">
        <v>636</v>
      </c>
      <c r="G571" s="109" t="s">
        <v>1278</v>
      </c>
      <c r="H571" s="110">
        <v>5</v>
      </c>
      <c r="I571" s="111"/>
      <c r="J571" s="111"/>
      <c r="K571" s="111">
        <v>225</v>
      </c>
      <c r="L571" s="112">
        <v>0</v>
      </c>
      <c r="M571" s="140" t="s">
        <v>1511</v>
      </c>
      <c r="N571" s="141"/>
      <c r="O571" s="141" t="s">
        <v>1619</v>
      </c>
      <c r="P571" s="113" t="s">
        <v>1596</v>
      </c>
      <c r="Q571" s="138" t="str">
        <f>_DL_BM</f>
        <v>CTKS</v>
      </c>
      <c r="R571" s="138" t="str">
        <f>_DL_Khoa</f>
        <v>KCT</v>
      </c>
      <c r="S571" s="106" t="str">
        <f t="shared" si="9"/>
        <v>KCT-CTKS</v>
      </c>
      <c r="T571" s="142"/>
      <c r="U571" s="142"/>
      <c r="V571" s="142" t="s">
        <v>20</v>
      </c>
      <c r="W571" s="142"/>
      <c r="X571" s="142"/>
      <c r="Y571" s="142"/>
      <c r="Z571" s="142" t="s">
        <v>20</v>
      </c>
      <c r="AA571" s="142"/>
      <c r="AB571" s="142"/>
      <c r="AC571" s="142"/>
      <c r="AD571" s="142"/>
      <c r="AE571" s="142"/>
      <c r="AF571" s="142"/>
      <c r="AG571" s="142"/>
      <c r="AH571" s="142"/>
      <c r="AI571" s="142"/>
      <c r="AJ571" s="142"/>
      <c r="AK571" s="142"/>
      <c r="AL571" s="142"/>
      <c r="AM571" s="142"/>
      <c r="AN571" s="142"/>
      <c r="AO571" s="142" t="s">
        <v>20</v>
      </c>
      <c r="AP571" s="142"/>
      <c r="AQ571" s="142"/>
      <c r="AR571" s="142"/>
      <c r="AS571" s="142"/>
      <c r="AT571" s="142"/>
      <c r="AU571" s="142"/>
      <c r="AV571" s="142"/>
      <c r="AW571" s="142"/>
      <c r="AX571" s="142"/>
      <c r="AY571" s="142"/>
      <c r="AZ571" s="142"/>
      <c r="BA571" s="142"/>
      <c r="BB571" s="142"/>
      <c r="BC571" s="142"/>
      <c r="BD571" s="142"/>
      <c r="BE571" s="142"/>
    </row>
    <row r="572" spans="1:57" x14ac:dyDescent="0.25">
      <c r="A572" s="107"/>
      <c r="B572" s="107"/>
      <c r="C572" s="107" t="s">
        <v>1942</v>
      </c>
      <c r="D572" s="107"/>
      <c r="E572" s="107"/>
      <c r="F572" s="108">
        <v>863</v>
      </c>
      <c r="G572" s="109" t="s">
        <v>1278</v>
      </c>
      <c r="H572" s="110">
        <v>3</v>
      </c>
      <c r="I572" s="111"/>
      <c r="J572" s="111"/>
      <c r="K572" s="111">
        <v>135</v>
      </c>
      <c r="L572" s="112">
        <v>0</v>
      </c>
      <c r="M572" s="140" t="s">
        <v>1511</v>
      </c>
      <c r="N572" s="141"/>
      <c r="O572" s="141" t="s">
        <v>1619</v>
      </c>
      <c r="P572" s="113" t="s">
        <v>1596</v>
      </c>
      <c r="Q572" s="138" t="str">
        <f>_DL_BM</f>
        <v>CTKS</v>
      </c>
      <c r="R572" s="138" t="str">
        <f>_DL_Khoa</f>
        <v>KCT</v>
      </c>
      <c r="S572" s="106" t="str">
        <f t="shared" si="9"/>
        <v>KCT-CTKS</v>
      </c>
      <c r="T572" s="142"/>
      <c r="U572" s="142"/>
      <c r="V572" s="142"/>
      <c r="W572" s="142"/>
      <c r="X572" s="142"/>
      <c r="Y572" s="142"/>
      <c r="Z572" s="142"/>
      <c r="AA572" s="142"/>
      <c r="AB572" s="142"/>
      <c r="AC572" s="142"/>
      <c r="AD572" s="142"/>
      <c r="AE572" s="142"/>
      <c r="AF572" s="142"/>
      <c r="AG572" s="142"/>
      <c r="AH572" s="142"/>
      <c r="AI572" s="142"/>
      <c r="AJ572" s="142"/>
      <c r="AK572" s="142"/>
      <c r="AL572" s="142"/>
      <c r="AM572" s="142"/>
      <c r="AN572" s="142"/>
      <c r="AO572" s="142"/>
      <c r="AP572" s="142"/>
      <c r="AQ572" s="142"/>
      <c r="AR572" s="142"/>
      <c r="AS572" s="142"/>
      <c r="AT572" s="142"/>
      <c r="AU572" s="142"/>
      <c r="AV572" s="142"/>
      <c r="AW572" s="142"/>
      <c r="AX572" s="142"/>
      <c r="AY572" s="142"/>
      <c r="AZ572" s="142"/>
      <c r="BA572" s="142"/>
      <c r="BB572" s="142"/>
      <c r="BC572" s="142"/>
      <c r="BD572" s="142"/>
      <c r="BE572" s="142"/>
    </row>
    <row r="573" spans="1:57" x14ac:dyDescent="0.25">
      <c r="A573" s="107" t="s">
        <v>1283</v>
      </c>
      <c r="B573" s="107"/>
      <c r="C573" s="107"/>
      <c r="D573" s="107" t="s">
        <v>1284</v>
      </c>
      <c r="E573" s="107"/>
      <c r="F573" s="108">
        <v>639</v>
      </c>
      <c r="G573" s="109" t="s">
        <v>1285</v>
      </c>
      <c r="H573" s="110">
        <v>5</v>
      </c>
      <c r="I573" s="111"/>
      <c r="J573" s="111"/>
      <c r="K573" s="111">
        <v>225</v>
      </c>
      <c r="L573" s="112">
        <v>0</v>
      </c>
      <c r="M573" s="140" t="s">
        <v>1511</v>
      </c>
      <c r="N573" s="141"/>
      <c r="O573" s="141" t="s">
        <v>1619</v>
      </c>
      <c r="P573" s="113" t="s">
        <v>1596</v>
      </c>
      <c r="Q573" s="138" t="str">
        <f>_DL_BM</f>
        <v>CTKS</v>
      </c>
      <c r="R573" s="138" t="str">
        <f>_DL_Khoa</f>
        <v>KCT</v>
      </c>
      <c r="S573" s="106" t="str">
        <f t="shared" si="9"/>
        <v>KCT-CTKS</v>
      </c>
      <c r="T573" s="142"/>
      <c r="U573" s="142"/>
      <c r="V573" s="142"/>
      <c r="W573" s="142" t="s">
        <v>20</v>
      </c>
      <c r="X573" s="142"/>
      <c r="Y573" s="142"/>
      <c r="Z573" s="142"/>
      <c r="AA573" s="142"/>
      <c r="AB573" s="142"/>
      <c r="AC573" s="142"/>
      <c r="AD573" s="142"/>
      <c r="AE573" s="142"/>
      <c r="AF573" s="142"/>
      <c r="AG573" s="142"/>
      <c r="AH573" s="142"/>
      <c r="AI573" s="142"/>
      <c r="AJ573" s="142"/>
      <c r="AK573" s="142"/>
      <c r="AL573" s="142"/>
      <c r="AM573" s="142"/>
      <c r="AN573" s="142"/>
      <c r="AO573" s="142"/>
      <c r="AP573" s="142" t="s">
        <v>20</v>
      </c>
      <c r="AQ573" s="142"/>
      <c r="AR573" s="142"/>
      <c r="AS573" s="142"/>
      <c r="AT573" s="142"/>
      <c r="AU573" s="142"/>
      <c r="AV573" s="142"/>
      <c r="AW573" s="142"/>
      <c r="AX573" s="142"/>
      <c r="AY573" s="142"/>
      <c r="AZ573" s="142"/>
      <c r="BA573" s="142"/>
      <c r="BB573" s="142"/>
      <c r="BC573" s="142"/>
      <c r="BD573" s="142"/>
      <c r="BE573" s="142"/>
    </row>
    <row r="574" spans="1:57" x14ac:dyDescent="0.25">
      <c r="A574" s="107" t="s">
        <v>1281</v>
      </c>
      <c r="B574" s="107"/>
      <c r="C574" s="107"/>
      <c r="D574" s="107"/>
      <c r="E574" s="107"/>
      <c r="F574" s="108">
        <v>638</v>
      </c>
      <c r="G574" s="109" t="s">
        <v>1282</v>
      </c>
      <c r="H574" s="110">
        <v>5</v>
      </c>
      <c r="I574" s="111"/>
      <c r="J574" s="111"/>
      <c r="K574" s="111">
        <v>225</v>
      </c>
      <c r="L574" s="112">
        <v>0</v>
      </c>
      <c r="M574" s="140" t="s">
        <v>1511</v>
      </c>
      <c r="N574" s="141"/>
      <c r="O574" s="141" t="s">
        <v>1619</v>
      </c>
      <c r="P574" s="113" t="s">
        <v>1596</v>
      </c>
      <c r="Q574" s="138" t="str">
        <f>_DL_BM</f>
        <v>CTKS</v>
      </c>
      <c r="R574" s="138" t="str">
        <f>_DL_Khoa</f>
        <v>KCT</v>
      </c>
      <c r="S574" s="106" t="str">
        <f t="shared" si="9"/>
        <v>KCT-CTKS</v>
      </c>
      <c r="T574" s="142"/>
      <c r="U574" s="142"/>
      <c r="V574" s="142"/>
      <c r="W574" s="142"/>
      <c r="X574" s="142" t="s">
        <v>20</v>
      </c>
      <c r="Y574" s="142"/>
      <c r="Z574" s="142"/>
      <c r="AA574" s="142"/>
      <c r="AB574" s="142"/>
      <c r="AC574" s="142"/>
      <c r="AD574" s="142"/>
      <c r="AE574" s="142"/>
      <c r="AF574" s="142"/>
      <c r="AG574" s="142"/>
      <c r="AH574" s="142"/>
      <c r="AI574" s="142"/>
      <c r="AJ574" s="142"/>
      <c r="AK574" s="142"/>
      <c r="AL574" s="142"/>
      <c r="AM574" s="142"/>
      <c r="AN574" s="142"/>
      <c r="AO574" s="142"/>
      <c r="AP574" s="142"/>
      <c r="AQ574" s="142"/>
      <c r="AR574" s="142"/>
      <c r="AS574" s="142"/>
      <c r="AT574" s="142"/>
      <c r="AU574" s="142"/>
      <c r="AV574" s="142"/>
      <c r="AW574" s="142"/>
      <c r="AX574" s="142"/>
      <c r="AY574" s="142"/>
      <c r="AZ574" s="142"/>
      <c r="BA574" s="142"/>
      <c r="BB574" s="142"/>
      <c r="BC574" s="142"/>
      <c r="BD574" s="142"/>
      <c r="BE574" s="142"/>
    </row>
    <row r="575" spans="1:57" x14ac:dyDescent="0.25">
      <c r="A575" s="107" t="s">
        <v>178</v>
      </c>
      <c r="B575" s="107"/>
      <c r="C575" s="107"/>
      <c r="D575" s="107" t="s">
        <v>179</v>
      </c>
      <c r="E575" s="107"/>
      <c r="F575" s="108">
        <v>79</v>
      </c>
      <c r="G575" s="109" t="s">
        <v>180</v>
      </c>
      <c r="H575" s="110">
        <v>3</v>
      </c>
      <c r="I575" s="111">
        <v>45</v>
      </c>
      <c r="J575" s="111"/>
      <c r="K575" s="111"/>
      <c r="L575" s="112">
        <v>0</v>
      </c>
      <c r="M575" s="143" t="s">
        <v>1484</v>
      </c>
      <c r="N575" s="141">
        <v>60</v>
      </c>
      <c r="O575" s="141" t="s">
        <v>1619</v>
      </c>
      <c r="P575" s="113" t="s">
        <v>1596</v>
      </c>
      <c r="Q575" s="138" t="str">
        <f>_DL_BM</f>
        <v>CTKS</v>
      </c>
      <c r="R575" s="138" t="str">
        <f>_DL_Khoa</f>
        <v>KCT</v>
      </c>
      <c r="S575" s="106" t="str">
        <f t="shared" si="9"/>
        <v>KCT-CTKS</v>
      </c>
      <c r="T575" s="142" t="s">
        <v>20</v>
      </c>
      <c r="U575" s="142" t="s">
        <v>20</v>
      </c>
      <c r="V575" s="142" t="s">
        <v>20</v>
      </c>
      <c r="W575" s="142" t="s">
        <v>20</v>
      </c>
      <c r="X575" s="142" t="s">
        <v>20</v>
      </c>
      <c r="Y575" s="142" t="s">
        <v>20</v>
      </c>
      <c r="Z575" s="142" t="s">
        <v>20</v>
      </c>
      <c r="AA575" s="142"/>
      <c r="AB575" s="142"/>
      <c r="AC575" s="142"/>
      <c r="AD575" s="142"/>
      <c r="AE575" s="142"/>
      <c r="AF575" s="142"/>
      <c r="AG575" s="142"/>
      <c r="AH575" s="142"/>
      <c r="AI575" s="142"/>
      <c r="AJ575" s="142"/>
      <c r="AK575" s="142"/>
      <c r="AL575" s="142"/>
      <c r="AM575" s="142"/>
      <c r="AN575" s="142" t="s">
        <v>20</v>
      </c>
      <c r="AO575" s="142" t="s">
        <v>20</v>
      </c>
      <c r="AP575" s="142" t="s">
        <v>20</v>
      </c>
      <c r="AQ575" s="142"/>
      <c r="AR575" s="142" t="s">
        <v>20</v>
      </c>
      <c r="AS575" s="142"/>
      <c r="AT575" s="142"/>
      <c r="AU575" s="142"/>
      <c r="AV575" s="142"/>
      <c r="AW575" s="142"/>
      <c r="AX575" s="142"/>
      <c r="AY575" s="142"/>
      <c r="AZ575" s="142"/>
      <c r="BA575" s="142"/>
      <c r="BB575" s="142"/>
      <c r="BC575" s="142"/>
      <c r="BD575" s="142"/>
      <c r="BE575" s="142"/>
    </row>
    <row r="576" spans="1:57" x14ac:dyDescent="0.25">
      <c r="A576" s="107"/>
      <c r="B576" s="107"/>
      <c r="C576" s="107" t="s">
        <v>1933</v>
      </c>
      <c r="D576" s="107"/>
      <c r="E576" s="107"/>
      <c r="F576" s="108">
        <v>857</v>
      </c>
      <c r="G576" s="109" t="s">
        <v>180</v>
      </c>
      <c r="H576" s="110">
        <v>2</v>
      </c>
      <c r="I576" s="111">
        <v>30</v>
      </c>
      <c r="J576" s="111"/>
      <c r="K576" s="111"/>
      <c r="L576" s="112">
        <v>0</v>
      </c>
      <c r="M576" s="143" t="s">
        <v>1484</v>
      </c>
      <c r="N576" s="141">
        <v>90</v>
      </c>
      <c r="O576" s="141" t="s">
        <v>1619</v>
      </c>
      <c r="P576" s="113" t="s">
        <v>1596</v>
      </c>
      <c r="Q576" s="138" t="str">
        <f>_DL_BM</f>
        <v>CTKS</v>
      </c>
      <c r="R576" s="138" t="str">
        <f>_DL_Khoa</f>
        <v>KCT</v>
      </c>
      <c r="S576" s="106" t="str">
        <f t="shared" si="9"/>
        <v>KCT-CTKS</v>
      </c>
      <c r="T576" s="142"/>
      <c r="U576" s="142"/>
      <c r="V576" s="142"/>
      <c r="W576" s="142"/>
      <c r="X576" s="142"/>
      <c r="Y576" s="142"/>
      <c r="Z576" s="142"/>
      <c r="AA576" s="142"/>
      <c r="AB576" s="142"/>
      <c r="AC576" s="142"/>
      <c r="AD576" s="142"/>
      <c r="AE576" s="142"/>
      <c r="AF576" s="142"/>
      <c r="AG576" s="142"/>
      <c r="AH576" s="142"/>
      <c r="AI576" s="142"/>
      <c r="AJ576" s="142"/>
      <c r="AK576" s="142"/>
      <c r="AL576" s="142"/>
      <c r="AM576" s="142"/>
      <c r="AN576" s="142"/>
      <c r="AO576" s="142"/>
      <c r="AP576" s="142"/>
      <c r="AQ576" s="142"/>
      <c r="AR576" s="142"/>
      <c r="AS576" s="142"/>
      <c r="AT576" s="142"/>
      <c r="AU576" s="142"/>
      <c r="AV576" s="142"/>
      <c r="AW576" s="142"/>
      <c r="AX576" s="142"/>
      <c r="AY576" s="142"/>
      <c r="AZ576" s="142"/>
      <c r="BA576" s="142"/>
      <c r="BB576" s="142"/>
      <c r="BC576" s="142"/>
      <c r="BD576" s="142"/>
      <c r="BE576" s="142"/>
    </row>
    <row r="577" spans="1:57" x14ac:dyDescent="0.25">
      <c r="A577" s="107" t="s">
        <v>350</v>
      </c>
      <c r="B577" s="107"/>
      <c r="C577" s="107"/>
      <c r="D577" s="107" t="s">
        <v>351</v>
      </c>
      <c r="E577" s="107"/>
      <c r="F577" s="108">
        <v>158</v>
      </c>
      <c r="G577" s="109" t="s">
        <v>352</v>
      </c>
      <c r="H577" s="110">
        <v>2</v>
      </c>
      <c r="I577" s="111">
        <v>30</v>
      </c>
      <c r="J577" s="111"/>
      <c r="K577" s="111"/>
      <c r="L577" s="112">
        <v>0</v>
      </c>
      <c r="M577" s="143" t="s">
        <v>1484</v>
      </c>
      <c r="N577" s="141">
        <v>90</v>
      </c>
      <c r="O577" s="141" t="s">
        <v>1619</v>
      </c>
      <c r="P577" s="113" t="s">
        <v>1596</v>
      </c>
      <c r="Q577" s="138" t="str">
        <f>_DL_BM</f>
        <v>CTKS</v>
      </c>
      <c r="R577" s="138" t="str">
        <f>_DL_Khoa</f>
        <v>KCT</v>
      </c>
      <c r="S577" s="106" t="str">
        <f t="shared" si="9"/>
        <v>KCT-CTKS</v>
      </c>
      <c r="T577" s="142"/>
      <c r="U577" s="142"/>
      <c r="V577" s="142"/>
      <c r="W577" s="142"/>
      <c r="X577" s="142"/>
      <c r="Y577" s="142"/>
      <c r="Z577" s="142"/>
      <c r="AA577" s="142"/>
      <c r="AB577" s="142"/>
      <c r="AC577" s="142"/>
      <c r="AD577" s="142"/>
      <c r="AE577" s="142"/>
      <c r="AF577" s="142"/>
      <c r="AG577" s="142"/>
      <c r="AH577" s="142"/>
      <c r="AI577" s="142" t="s">
        <v>20</v>
      </c>
      <c r="AJ577" s="142"/>
      <c r="AK577" s="142"/>
      <c r="AL577" s="142"/>
      <c r="AM577" s="142"/>
      <c r="AN577" s="142"/>
      <c r="AO577" s="142"/>
      <c r="AP577" s="142"/>
      <c r="AQ577" s="142"/>
      <c r="AR577" s="142"/>
      <c r="AS577" s="142"/>
      <c r="AT577" s="142"/>
      <c r="AU577" s="142"/>
      <c r="AV577" s="142"/>
      <c r="AW577" s="142"/>
      <c r="AX577" s="142"/>
      <c r="AY577" s="142"/>
      <c r="AZ577" s="142"/>
      <c r="BA577" s="142"/>
      <c r="BB577" s="142" t="s">
        <v>20</v>
      </c>
      <c r="BC577" s="142"/>
      <c r="BD577" s="142"/>
      <c r="BE577" s="142"/>
    </row>
    <row r="578" spans="1:57" x14ac:dyDescent="0.25">
      <c r="A578" s="107" t="s">
        <v>1970</v>
      </c>
      <c r="B578" s="107"/>
      <c r="C578" s="107"/>
      <c r="D578" s="107"/>
      <c r="E578" s="107"/>
      <c r="F578" s="108">
        <v>878</v>
      </c>
      <c r="G578" s="109" t="s">
        <v>1971</v>
      </c>
      <c r="H578" s="110">
        <v>3</v>
      </c>
      <c r="I578" s="111">
        <v>30</v>
      </c>
      <c r="J578" s="111">
        <v>30</v>
      </c>
      <c r="K578" s="111"/>
      <c r="L578" s="112">
        <v>0</v>
      </c>
      <c r="M578" s="143" t="s">
        <v>1484</v>
      </c>
      <c r="N578" s="141">
        <v>90</v>
      </c>
      <c r="O578" s="141" t="s">
        <v>1619</v>
      </c>
      <c r="P578" s="113" t="s">
        <v>1596</v>
      </c>
      <c r="Q578" s="138" t="str">
        <f>_DL_BM</f>
        <v>CTKS</v>
      </c>
      <c r="R578" s="138" t="str">
        <f>_DL_Khoa</f>
        <v>KCT</v>
      </c>
      <c r="S578" s="106" t="str">
        <f t="shared" si="9"/>
        <v>KCT-CTKS</v>
      </c>
      <c r="T578" s="142"/>
      <c r="U578" s="142"/>
      <c r="V578" s="142"/>
      <c r="W578" s="142"/>
      <c r="X578" s="142"/>
      <c r="Y578" s="142"/>
      <c r="Z578" s="142"/>
      <c r="AA578" s="142"/>
      <c r="AB578" s="142"/>
      <c r="AC578" s="142"/>
      <c r="AD578" s="142"/>
      <c r="AE578" s="142"/>
      <c r="AF578" s="142"/>
      <c r="AG578" s="142"/>
      <c r="AH578" s="142"/>
      <c r="AI578" s="142"/>
      <c r="AJ578" s="142"/>
      <c r="AK578" s="142"/>
      <c r="AL578" s="142"/>
      <c r="AM578" s="142"/>
      <c r="AN578" s="142"/>
      <c r="AO578" s="142"/>
      <c r="AP578" s="142"/>
      <c r="AQ578" s="142"/>
      <c r="AR578" s="142"/>
      <c r="AS578" s="142"/>
      <c r="AT578" s="142"/>
      <c r="AU578" s="142"/>
      <c r="AV578" s="142"/>
      <c r="AW578" s="142"/>
      <c r="AX578" s="142"/>
      <c r="AY578" s="142"/>
      <c r="AZ578" s="142"/>
      <c r="BA578" s="142"/>
      <c r="BB578" s="142"/>
      <c r="BC578" s="142"/>
      <c r="BD578" s="142"/>
      <c r="BE578" s="142"/>
    </row>
    <row r="579" spans="1:57" x14ac:dyDescent="0.25">
      <c r="A579" s="107" t="s">
        <v>2058</v>
      </c>
      <c r="B579" s="107"/>
      <c r="C579" s="107"/>
      <c r="D579" s="107"/>
      <c r="E579" s="107"/>
      <c r="F579" s="108">
        <v>927</v>
      </c>
      <c r="G579" s="109" t="s">
        <v>2059</v>
      </c>
      <c r="H579" s="110">
        <v>2</v>
      </c>
      <c r="I579" s="111">
        <v>30</v>
      </c>
      <c r="J579" s="111"/>
      <c r="K579" s="111"/>
      <c r="L579" s="112">
        <v>0</v>
      </c>
      <c r="M579" s="143" t="s">
        <v>1484</v>
      </c>
      <c r="N579" s="141">
        <v>90</v>
      </c>
      <c r="O579" s="141" t="s">
        <v>1595</v>
      </c>
      <c r="P579" s="113" t="s">
        <v>1596</v>
      </c>
      <c r="Q579" s="138" t="str">
        <f>_DL_BM</f>
        <v>CTMO</v>
      </c>
      <c r="R579" s="138" t="str">
        <f>_DL_Khoa</f>
        <v>KCT</v>
      </c>
      <c r="S579" s="106" t="str">
        <f t="shared" si="9"/>
        <v>KCT-CTMO</v>
      </c>
      <c r="T579" s="142"/>
      <c r="U579" s="142"/>
      <c r="V579" s="142"/>
      <c r="W579" s="142"/>
      <c r="X579" s="142"/>
      <c r="Y579" s="142"/>
      <c r="Z579" s="142"/>
      <c r="AA579" s="142"/>
      <c r="AB579" s="142"/>
      <c r="AC579" s="142"/>
      <c r="AD579" s="142"/>
      <c r="AE579" s="142"/>
      <c r="AF579" s="142"/>
      <c r="AG579" s="142"/>
      <c r="AH579" s="142"/>
      <c r="AI579" s="142"/>
      <c r="AJ579" s="142"/>
      <c r="AK579" s="142"/>
      <c r="AL579" s="142"/>
      <c r="AM579" s="142"/>
      <c r="AN579" s="142"/>
      <c r="AO579" s="142"/>
      <c r="AP579" s="142"/>
      <c r="AQ579" s="142"/>
      <c r="AR579" s="142"/>
      <c r="AS579" s="142"/>
      <c r="AT579" s="142"/>
      <c r="AU579" s="142"/>
      <c r="AV579" s="142"/>
      <c r="AW579" s="142"/>
      <c r="AX579" s="142"/>
      <c r="AY579" s="142"/>
      <c r="AZ579" s="142"/>
      <c r="BA579" s="142"/>
      <c r="BB579" s="142"/>
      <c r="BC579" s="142"/>
      <c r="BD579" s="142"/>
      <c r="BE579" s="142"/>
    </row>
    <row r="580" spans="1:57" x14ac:dyDescent="0.25">
      <c r="A580" s="107" t="s">
        <v>1727</v>
      </c>
      <c r="B580" s="107"/>
      <c r="C580" s="107"/>
      <c r="D580" s="107"/>
      <c r="E580" s="107" t="s">
        <v>1728</v>
      </c>
      <c r="F580" s="108">
        <v>484</v>
      </c>
      <c r="G580" s="109" t="s">
        <v>1729</v>
      </c>
      <c r="H580" s="110">
        <v>2</v>
      </c>
      <c r="I580" s="111">
        <v>30</v>
      </c>
      <c r="J580" s="111"/>
      <c r="K580" s="111"/>
      <c r="L580" s="112">
        <v>0</v>
      </c>
      <c r="M580" s="143"/>
      <c r="N580" s="141"/>
      <c r="O580" s="141" t="s">
        <v>1595</v>
      </c>
      <c r="P580" s="113" t="s">
        <v>1596</v>
      </c>
      <c r="Q580" s="138" t="str">
        <f>_DL_BM</f>
        <v>CTMO</v>
      </c>
      <c r="R580" s="138" t="str">
        <f>_DL_Khoa</f>
        <v>KCT</v>
      </c>
      <c r="S580" s="106" t="str">
        <f t="shared" si="9"/>
        <v>KCT-CTMO</v>
      </c>
      <c r="T580" s="142"/>
      <c r="U580" s="142"/>
      <c r="V580" s="142"/>
      <c r="W580" s="142"/>
      <c r="X580" s="142"/>
      <c r="Y580" s="142"/>
      <c r="Z580" s="142"/>
      <c r="AA580" s="142"/>
      <c r="AB580" s="142"/>
      <c r="AC580" s="142"/>
      <c r="AD580" s="142"/>
      <c r="AE580" s="142"/>
      <c r="AF580" s="142"/>
      <c r="AG580" s="142"/>
      <c r="AH580" s="142"/>
      <c r="AI580" s="142"/>
      <c r="AJ580" s="142"/>
      <c r="AK580" s="142"/>
      <c r="AL580" s="142"/>
      <c r="AM580" s="142"/>
      <c r="AN580" s="142"/>
      <c r="AO580" s="142"/>
      <c r="AP580" s="142"/>
      <c r="AQ580" s="142"/>
      <c r="AR580" s="142"/>
      <c r="AS580" s="142"/>
      <c r="AT580" s="142"/>
      <c r="AU580" s="142"/>
      <c r="AV580" s="142"/>
      <c r="AW580" s="142"/>
      <c r="AX580" s="142"/>
      <c r="AY580" s="142"/>
      <c r="AZ580" s="142"/>
      <c r="BA580" s="142"/>
      <c r="BB580" s="142"/>
      <c r="BC580" s="142"/>
      <c r="BD580" s="142"/>
      <c r="BE580" s="142"/>
    </row>
    <row r="581" spans="1:57" x14ac:dyDescent="0.25">
      <c r="A581" s="107" t="s">
        <v>1984</v>
      </c>
      <c r="B581" s="107"/>
      <c r="C581" s="107"/>
      <c r="D581" s="107"/>
      <c r="E581" s="107"/>
      <c r="F581" s="108">
        <v>885</v>
      </c>
      <c r="G581" s="109" t="s">
        <v>1985</v>
      </c>
      <c r="H581" s="110">
        <v>2</v>
      </c>
      <c r="I581" s="111">
        <v>30</v>
      </c>
      <c r="J581" s="111"/>
      <c r="K581" s="111"/>
      <c r="L581" s="112">
        <v>0</v>
      </c>
      <c r="M581" s="143"/>
      <c r="N581" s="141"/>
      <c r="O581" s="141" t="s">
        <v>1595</v>
      </c>
      <c r="P581" s="113" t="s">
        <v>1596</v>
      </c>
      <c r="Q581" s="138" t="str">
        <f>_DL_BM</f>
        <v>CTMO</v>
      </c>
      <c r="R581" s="138" t="str">
        <f>_DL_Khoa</f>
        <v>KCT</v>
      </c>
      <c r="S581" s="106" t="str">
        <f t="shared" si="9"/>
        <v>KCT-CTMO</v>
      </c>
      <c r="T581" s="142"/>
      <c r="U581" s="142"/>
      <c r="V581" s="142"/>
      <c r="W581" s="142"/>
      <c r="X581" s="142"/>
      <c r="Y581" s="142"/>
      <c r="Z581" s="142"/>
      <c r="AA581" s="142"/>
      <c r="AB581" s="142"/>
      <c r="AC581" s="142"/>
      <c r="AD581" s="142"/>
      <c r="AE581" s="142"/>
      <c r="AF581" s="142"/>
      <c r="AG581" s="142"/>
      <c r="AH581" s="142"/>
      <c r="AI581" s="142"/>
      <c r="AJ581" s="142"/>
      <c r="AK581" s="142"/>
      <c r="AL581" s="142"/>
      <c r="AM581" s="142"/>
      <c r="AN581" s="142"/>
      <c r="AO581" s="142"/>
      <c r="AP581" s="142"/>
      <c r="AQ581" s="142"/>
      <c r="AR581" s="142"/>
      <c r="AS581" s="142"/>
      <c r="AT581" s="142"/>
      <c r="AU581" s="142"/>
      <c r="AV581" s="142"/>
      <c r="AW581" s="142"/>
      <c r="AX581" s="142"/>
      <c r="AY581" s="142"/>
      <c r="AZ581" s="142"/>
      <c r="BA581" s="142"/>
      <c r="BB581" s="142"/>
      <c r="BC581" s="142"/>
      <c r="BD581" s="142"/>
      <c r="BE581" s="142"/>
    </row>
    <row r="582" spans="1:57" x14ac:dyDescent="0.25">
      <c r="A582" s="107" t="s">
        <v>1769</v>
      </c>
      <c r="B582" s="107"/>
      <c r="C582" s="107"/>
      <c r="D582" s="107" t="s">
        <v>1770</v>
      </c>
      <c r="E582" s="107"/>
      <c r="F582" s="108">
        <v>633</v>
      </c>
      <c r="G582" s="109" t="s">
        <v>1771</v>
      </c>
      <c r="H582" s="110">
        <v>3</v>
      </c>
      <c r="I582" s="111">
        <v>45</v>
      </c>
      <c r="J582" s="111"/>
      <c r="K582" s="111"/>
      <c r="L582" s="112">
        <v>0</v>
      </c>
      <c r="M582" s="143"/>
      <c r="N582" s="141"/>
      <c r="O582" s="141" t="s">
        <v>1595</v>
      </c>
      <c r="P582" s="113" t="s">
        <v>1596</v>
      </c>
      <c r="Q582" s="138" t="str">
        <f>_DL_BM</f>
        <v>CTMO</v>
      </c>
      <c r="R582" s="138" t="str">
        <f>_DL_Khoa</f>
        <v>KCT</v>
      </c>
      <c r="S582" s="106" t="str">
        <f t="shared" si="9"/>
        <v>KCT-CTMO</v>
      </c>
      <c r="T582" s="142"/>
      <c r="U582" s="142"/>
      <c r="V582" s="142"/>
      <c r="W582" s="142"/>
      <c r="X582" s="142"/>
      <c r="Y582" s="142"/>
      <c r="Z582" s="142"/>
      <c r="AA582" s="142"/>
      <c r="AB582" s="142"/>
      <c r="AC582" s="142"/>
      <c r="AD582" s="142"/>
      <c r="AE582" s="142"/>
      <c r="AF582" s="142"/>
      <c r="AG582" s="142"/>
      <c r="AH582" s="142"/>
      <c r="AI582" s="142"/>
      <c r="AJ582" s="142"/>
      <c r="AK582" s="142"/>
      <c r="AL582" s="142"/>
      <c r="AM582" s="142"/>
      <c r="AN582" s="142"/>
      <c r="AO582" s="142"/>
      <c r="AP582" s="142"/>
      <c r="AQ582" s="142"/>
      <c r="AR582" s="142"/>
      <c r="AS582" s="142"/>
      <c r="AT582" s="142"/>
      <c r="AU582" s="142"/>
      <c r="AV582" s="142"/>
      <c r="AW582" s="142"/>
      <c r="AX582" s="142"/>
      <c r="AY582" s="142"/>
      <c r="AZ582" s="142"/>
      <c r="BA582" s="142"/>
      <c r="BB582" s="142"/>
      <c r="BC582" s="142"/>
      <c r="BD582" s="142"/>
      <c r="BE582" s="142"/>
    </row>
    <row r="583" spans="1:57" x14ac:dyDescent="0.25">
      <c r="A583" s="107" t="s">
        <v>1972</v>
      </c>
      <c r="B583" s="107"/>
      <c r="C583" s="107"/>
      <c r="D583" s="107"/>
      <c r="E583" s="107"/>
      <c r="F583" s="108">
        <v>879</v>
      </c>
      <c r="G583" s="109" t="s">
        <v>1973</v>
      </c>
      <c r="H583" s="110">
        <v>3</v>
      </c>
      <c r="I583" s="111">
        <v>45</v>
      </c>
      <c r="J583" s="111"/>
      <c r="K583" s="111"/>
      <c r="L583" s="112">
        <v>0</v>
      </c>
      <c r="M583" s="143"/>
      <c r="N583" s="141"/>
      <c r="O583" s="141" t="s">
        <v>1595</v>
      </c>
      <c r="P583" s="113" t="s">
        <v>1596</v>
      </c>
      <c r="Q583" s="138" t="str">
        <f>_DL_BM</f>
        <v>CTMO</v>
      </c>
      <c r="R583" s="138" t="str">
        <f>_DL_Khoa</f>
        <v>KCT</v>
      </c>
      <c r="S583" s="106" t="str">
        <f t="shared" si="9"/>
        <v>KCT-CTMO</v>
      </c>
      <c r="T583" s="142"/>
      <c r="U583" s="142"/>
      <c r="V583" s="142"/>
      <c r="W583" s="142"/>
      <c r="X583" s="142"/>
      <c r="Y583" s="142"/>
      <c r="Z583" s="142"/>
      <c r="AA583" s="142"/>
      <c r="AB583" s="142"/>
      <c r="AC583" s="142"/>
      <c r="AD583" s="142"/>
      <c r="AE583" s="142"/>
      <c r="AF583" s="142"/>
      <c r="AG583" s="142"/>
      <c r="AH583" s="142"/>
      <c r="AI583" s="142"/>
      <c r="AJ583" s="142"/>
      <c r="AK583" s="142"/>
      <c r="AL583" s="142"/>
      <c r="AM583" s="142"/>
      <c r="AN583" s="142"/>
      <c r="AO583" s="142"/>
      <c r="AP583" s="142"/>
      <c r="AQ583" s="142"/>
      <c r="AR583" s="142"/>
      <c r="AS583" s="142"/>
      <c r="AT583" s="142"/>
      <c r="AU583" s="142"/>
      <c r="AV583" s="142"/>
      <c r="AW583" s="142"/>
      <c r="AX583" s="142"/>
      <c r="AY583" s="142"/>
      <c r="AZ583" s="142"/>
      <c r="BA583" s="142"/>
      <c r="BB583" s="142"/>
      <c r="BC583" s="142"/>
      <c r="BD583" s="142"/>
      <c r="BE583" s="142"/>
    </row>
    <row r="584" spans="1:57" x14ac:dyDescent="0.25">
      <c r="A584" s="107" t="s">
        <v>1980</v>
      </c>
      <c r="B584" s="107"/>
      <c r="C584" s="107"/>
      <c r="D584" s="107"/>
      <c r="E584" s="107"/>
      <c r="F584" s="108">
        <v>883</v>
      </c>
      <c r="G584" s="109" t="s">
        <v>1981</v>
      </c>
      <c r="H584" s="110">
        <v>3</v>
      </c>
      <c r="I584" s="111">
        <v>45</v>
      </c>
      <c r="J584" s="111"/>
      <c r="K584" s="111"/>
      <c r="L584" s="112">
        <v>0</v>
      </c>
      <c r="M584" s="143"/>
      <c r="N584" s="141"/>
      <c r="O584" s="141" t="s">
        <v>1595</v>
      </c>
      <c r="P584" s="113" t="s">
        <v>1596</v>
      </c>
      <c r="Q584" s="138" t="str">
        <f>_DL_BM</f>
        <v>CTMO</v>
      </c>
      <c r="R584" s="138" t="str">
        <f>_DL_Khoa</f>
        <v>KCT</v>
      </c>
      <c r="S584" s="106" t="str">
        <f t="shared" ref="S584:S650" si="10">+R584&amp;"-"&amp;Q584</f>
        <v>KCT-CTMO</v>
      </c>
      <c r="T584" s="142"/>
      <c r="U584" s="142"/>
      <c r="V584" s="142"/>
      <c r="W584" s="142"/>
      <c r="X584" s="142"/>
      <c r="Y584" s="142"/>
      <c r="Z584" s="142"/>
      <c r="AA584" s="142"/>
      <c r="AB584" s="142"/>
      <c r="AC584" s="142"/>
      <c r="AD584" s="142"/>
      <c r="AE584" s="142"/>
      <c r="AF584" s="142"/>
      <c r="AG584" s="142"/>
      <c r="AH584" s="142"/>
      <c r="AI584" s="142"/>
      <c r="AJ584" s="142"/>
      <c r="AK584" s="142"/>
      <c r="AL584" s="142"/>
      <c r="AM584" s="142"/>
      <c r="AN584" s="142"/>
      <c r="AO584" s="142"/>
      <c r="AP584" s="142"/>
      <c r="AQ584" s="142"/>
      <c r="AR584" s="142"/>
      <c r="AS584" s="142"/>
      <c r="AT584" s="142"/>
      <c r="AU584" s="142"/>
      <c r="AV584" s="142"/>
      <c r="AW584" s="142"/>
      <c r="AX584" s="142"/>
      <c r="AY584" s="142"/>
      <c r="AZ584" s="142"/>
      <c r="BA584" s="142"/>
      <c r="BB584" s="142"/>
      <c r="BC584" s="142"/>
      <c r="BD584" s="142"/>
      <c r="BE584" s="142"/>
    </row>
    <row r="585" spans="1:57" x14ac:dyDescent="0.25">
      <c r="A585" s="107" t="s">
        <v>1976</v>
      </c>
      <c r="B585" s="107"/>
      <c r="C585" s="107"/>
      <c r="D585" s="107"/>
      <c r="E585" s="107"/>
      <c r="F585" s="108">
        <v>881</v>
      </c>
      <c r="G585" s="109" t="s">
        <v>1977</v>
      </c>
      <c r="H585" s="110">
        <v>3</v>
      </c>
      <c r="I585" s="111">
        <v>45</v>
      </c>
      <c r="J585" s="111"/>
      <c r="K585" s="111"/>
      <c r="L585" s="112">
        <v>0</v>
      </c>
      <c r="M585" s="143"/>
      <c r="N585" s="141"/>
      <c r="O585" s="141" t="s">
        <v>1595</v>
      </c>
      <c r="P585" s="113" t="s">
        <v>1596</v>
      </c>
      <c r="Q585" s="138" t="str">
        <f>_DL_BM</f>
        <v>CTMO</v>
      </c>
      <c r="R585" s="138" t="str">
        <f>_DL_Khoa</f>
        <v>KCT</v>
      </c>
      <c r="S585" s="106" t="str">
        <f t="shared" si="10"/>
        <v>KCT-CTMO</v>
      </c>
      <c r="T585" s="142"/>
      <c r="U585" s="142"/>
      <c r="V585" s="142"/>
      <c r="W585" s="142"/>
      <c r="X585" s="142"/>
      <c r="Y585" s="142"/>
      <c r="Z585" s="142"/>
      <c r="AA585" s="142"/>
      <c r="AB585" s="142"/>
      <c r="AC585" s="142"/>
      <c r="AD585" s="142"/>
      <c r="AE585" s="142"/>
      <c r="AF585" s="142"/>
      <c r="AG585" s="142"/>
      <c r="AH585" s="142"/>
      <c r="AI585" s="142"/>
      <c r="AJ585" s="142"/>
      <c r="AK585" s="142"/>
      <c r="AL585" s="142"/>
      <c r="AM585" s="142"/>
      <c r="AN585" s="142"/>
      <c r="AO585" s="142"/>
      <c r="AP585" s="142"/>
      <c r="AQ585" s="142"/>
      <c r="AR585" s="142"/>
      <c r="AS585" s="142"/>
      <c r="AT585" s="142"/>
      <c r="AU585" s="142"/>
      <c r="AV585" s="142"/>
      <c r="AW585" s="142"/>
      <c r="AX585" s="142"/>
      <c r="AY585" s="142"/>
      <c r="AZ585" s="142"/>
      <c r="BA585" s="142"/>
      <c r="BB585" s="142"/>
      <c r="BC585" s="142"/>
      <c r="BD585" s="142"/>
      <c r="BE585" s="142"/>
    </row>
    <row r="586" spans="1:57" x14ac:dyDescent="0.25">
      <c r="A586" s="107" t="s">
        <v>1146</v>
      </c>
      <c r="B586" s="107" t="s">
        <v>1146</v>
      </c>
      <c r="C586" s="107"/>
      <c r="D586" s="107"/>
      <c r="E586" s="107"/>
      <c r="F586" s="108">
        <v>578</v>
      </c>
      <c r="G586" s="109" t="s">
        <v>1749</v>
      </c>
      <c r="H586" s="110">
        <v>2</v>
      </c>
      <c r="I586" s="111">
        <v>30</v>
      </c>
      <c r="J586" s="111"/>
      <c r="K586" s="111"/>
      <c r="L586" s="112">
        <v>0</v>
      </c>
      <c r="M586" s="143"/>
      <c r="N586" s="141"/>
      <c r="O586" s="141" t="s">
        <v>1595</v>
      </c>
      <c r="P586" s="113" t="s">
        <v>1596</v>
      </c>
      <c r="Q586" s="138" t="str">
        <f>_DL_BM</f>
        <v>CTMO</v>
      </c>
      <c r="R586" s="138" t="str">
        <f>_DL_Khoa</f>
        <v>KCT</v>
      </c>
      <c r="S586" s="106" t="str">
        <f t="shared" si="10"/>
        <v>KCT-CTMO</v>
      </c>
      <c r="T586" s="142"/>
      <c r="U586" s="142" t="s">
        <v>21</v>
      </c>
      <c r="V586" s="142"/>
      <c r="W586" s="142"/>
      <c r="X586" s="142"/>
      <c r="Y586" s="142"/>
      <c r="Z586" s="142"/>
      <c r="AA586" s="142"/>
      <c r="AB586" s="142"/>
      <c r="AC586" s="142"/>
      <c r="AD586" s="142"/>
      <c r="AE586" s="142"/>
      <c r="AF586" s="142"/>
      <c r="AG586" s="142"/>
      <c r="AH586" s="142"/>
      <c r="AI586" s="142"/>
      <c r="AJ586" s="142"/>
      <c r="AK586" s="142"/>
      <c r="AL586" s="142"/>
      <c r="AM586" s="142"/>
      <c r="AN586" s="142"/>
      <c r="AO586" s="142"/>
      <c r="AP586" s="142"/>
      <c r="AQ586" s="142"/>
      <c r="AR586" s="142"/>
      <c r="AS586" s="142"/>
      <c r="AT586" s="142"/>
      <c r="AU586" s="142"/>
      <c r="AV586" s="142"/>
      <c r="AW586" s="142"/>
      <c r="AX586" s="142"/>
      <c r="AY586" s="142"/>
      <c r="AZ586" s="142"/>
      <c r="BA586" s="142"/>
      <c r="BB586" s="142"/>
      <c r="BC586" s="142"/>
      <c r="BD586" s="142"/>
      <c r="BE586" s="142"/>
    </row>
    <row r="587" spans="1:57" x14ac:dyDescent="0.25">
      <c r="A587" s="107" t="s">
        <v>1940</v>
      </c>
      <c r="B587" s="107"/>
      <c r="C587" s="107"/>
      <c r="D587" s="107"/>
      <c r="E587" s="107"/>
      <c r="F587" s="108">
        <v>862</v>
      </c>
      <c r="G587" s="109" t="s">
        <v>1941</v>
      </c>
      <c r="H587" s="110">
        <v>2</v>
      </c>
      <c r="I587" s="111"/>
      <c r="J587" s="111"/>
      <c r="K587" s="111">
        <v>90</v>
      </c>
      <c r="L587" s="112">
        <v>0</v>
      </c>
      <c r="M587" s="140" t="s">
        <v>1511</v>
      </c>
      <c r="N587" s="141"/>
      <c r="O587" s="141" t="s">
        <v>1595</v>
      </c>
      <c r="P587" s="113" t="s">
        <v>1596</v>
      </c>
      <c r="Q587" s="138" t="str">
        <f>_DL_BM</f>
        <v>CTMO</v>
      </c>
      <c r="R587" s="138" t="str">
        <f>_DL_Khoa</f>
        <v>KCT</v>
      </c>
      <c r="S587" s="106" t="str">
        <f t="shared" si="10"/>
        <v>KCT-CTMO</v>
      </c>
      <c r="T587" s="142"/>
      <c r="U587" s="142"/>
      <c r="V587" s="142"/>
      <c r="W587" s="142"/>
      <c r="X587" s="142"/>
      <c r="Y587" s="142"/>
      <c r="Z587" s="142"/>
      <c r="AA587" s="142"/>
      <c r="AB587" s="142"/>
      <c r="AC587" s="142"/>
      <c r="AD587" s="142"/>
      <c r="AE587" s="142"/>
      <c r="AF587" s="142"/>
      <c r="AG587" s="142"/>
      <c r="AH587" s="142"/>
      <c r="AI587" s="142"/>
      <c r="AJ587" s="142"/>
      <c r="AK587" s="142"/>
      <c r="AL587" s="142"/>
      <c r="AM587" s="142"/>
      <c r="AN587" s="142"/>
      <c r="AO587" s="142"/>
      <c r="AP587" s="142"/>
      <c r="AQ587" s="142"/>
      <c r="AR587" s="142"/>
      <c r="AS587" s="142"/>
      <c r="AT587" s="142"/>
      <c r="AU587" s="142"/>
      <c r="AV587" s="142"/>
      <c r="AW587" s="142"/>
      <c r="AX587" s="142"/>
      <c r="AY587" s="142"/>
      <c r="AZ587" s="142"/>
      <c r="BA587" s="142"/>
      <c r="BB587" s="142"/>
      <c r="BC587" s="142"/>
      <c r="BD587" s="142"/>
      <c r="BE587" s="142"/>
    </row>
    <row r="588" spans="1:57" x14ac:dyDescent="0.25">
      <c r="A588" s="107" t="s">
        <v>1974</v>
      </c>
      <c r="B588" s="107"/>
      <c r="C588" s="107"/>
      <c r="D588" s="107"/>
      <c r="E588" s="107"/>
      <c r="F588" s="108">
        <v>880</v>
      </c>
      <c r="G588" s="109" t="s">
        <v>1975</v>
      </c>
      <c r="H588" s="110">
        <v>1</v>
      </c>
      <c r="I588" s="111"/>
      <c r="J588" s="111"/>
      <c r="K588" s="111">
        <v>45</v>
      </c>
      <c r="L588" s="112">
        <v>0</v>
      </c>
      <c r="M588" s="140" t="s">
        <v>1511</v>
      </c>
      <c r="N588" s="141"/>
      <c r="O588" s="141" t="s">
        <v>1595</v>
      </c>
      <c r="P588" s="113" t="s">
        <v>1596</v>
      </c>
      <c r="Q588" s="138" t="str">
        <f>_DL_BM</f>
        <v>CTMO</v>
      </c>
      <c r="R588" s="138" t="str">
        <f>_DL_Khoa</f>
        <v>KCT</v>
      </c>
      <c r="S588" s="106" t="str">
        <f t="shared" si="10"/>
        <v>KCT-CTMO</v>
      </c>
      <c r="T588" s="142"/>
      <c r="U588" s="142"/>
      <c r="V588" s="142"/>
      <c r="W588" s="142"/>
      <c r="X588" s="142"/>
      <c r="Y588" s="142"/>
      <c r="Z588" s="142"/>
      <c r="AA588" s="142"/>
      <c r="AB588" s="142"/>
      <c r="AC588" s="142"/>
      <c r="AD588" s="142"/>
      <c r="AE588" s="142"/>
      <c r="AF588" s="142"/>
      <c r="AG588" s="142"/>
      <c r="AH588" s="142"/>
      <c r="AI588" s="142"/>
      <c r="AJ588" s="142"/>
      <c r="AK588" s="142"/>
      <c r="AL588" s="142"/>
      <c r="AM588" s="142"/>
      <c r="AN588" s="142"/>
      <c r="AO588" s="142"/>
      <c r="AP588" s="142"/>
      <c r="AQ588" s="142"/>
      <c r="AR588" s="142"/>
      <c r="AS588" s="142"/>
      <c r="AT588" s="142"/>
      <c r="AU588" s="142"/>
      <c r="AV588" s="142"/>
      <c r="AW588" s="142"/>
      <c r="AX588" s="142"/>
      <c r="AY588" s="142"/>
      <c r="AZ588" s="142"/>
      <c r="BA588" s="142"/>
      <c r="BB588" s="142"/>
      <c r="BC588" s="142"/>
      <c r="BD588" s="142"/>
      <c r="BE588" s="142"/>
    </row>
    <row r="589" spans="1:57" x14ac:dyDescent="0.25">
      <c r="A589" s="107" t="s">
        <v>1982</v>
      </c>
      <c r="B589" s="107"/>
      <c r="C589" s="107"/>
      <c r="D589" s="107"/>
      <c r="E589" s="107"/>
      <c r="F589" s="108">
        <v>884</v>
      </c>
      <c r="G589" s="109" t="s">
        <v>1983</v>
      </c>
      <c r="H589" s="110">
        <v>1</v>
      </c>
      <c r="I589" s="111"/>
      <c r="J589" s="111"/>
      <c r="K589" s="111">
        <v>45</v>
      </c>
      <c r="L589" s="112">
        <v>0</v>
      </c>
      <c r="M589" s="140" t="s">
        <v>1511</v>
      </c>
      <c r="N589" s="141"/>
      <c r="O589" s="141" t="s">
        <v>1595</v>
      </c>
      <c r="P589" s="113" t="s">
        <v>1596</v>
      </c>
      <c r="Q589" s="138" t="str">
        <f>_DL_BM</f>
        <v>CTMO</v>
      </c>
      <c r="R589" s="138" t="str">
        <f>_DL_Khoa</f>
        <v>KCT</v>
      </c>
      <c r="S589" s="106" t="str">
        <f t="shared" si="10"/>
        <v>KCT-CTMO</v>
      </c>
      <c r="T589" s="142"/>
      <c r="U589" s="142"/>
      <c r="V589" s="142"/>
      <c r="W589" s="142"/>
      <c r="X589" s="142"/>
      <c r="Y589" s="142"/>
      <c r="Z589" s="142"/>
      <c r="AA589" s="142"/>
      <c r="AB589" s="142"/>
      <c r="AC589" s="142"/>
      <c r="AD589" s="142"/>
      <c r="AE589" s="142"/>
      <c r="AF589" s="142"/>
      <c r="AG589" s="142"/>
      <c r="AH589" s="142"/>
      <c r="AI589" s="142"/>
      <c r="AJ589" s="142"/>
      <c r="AK589" s="142"/>
      <c r="AL589" s="142"/>
      <c r="AM589" s="142"/>
      <c r="AN589" s="142"/>
      <c r="AO589" s="142"/>
      <c r="AP589" s="142"/>
      <c r="AQ589" s="142"/>
      <c r="AR589" s="142"/>
      <c r="AS589" s="142"/>
      <c r="AT589" s="142"/>
      <c r="AU589" s="142"/>
      <c r="AV589" s="142"/>
      <c r="AW589" s="142"/>
      <c r="AX589" s="142"/>
      <c r="AY589" s="142"/>
      <c r="AZ589" s="142"/>
      <c r="BA589" s="142"/>
      <c r="BB589" s="142"/>
      <c r="BC589" s="142"/>
      <c r="BD589" s="142"/>
      <c r="BE589" s="142"/>
    </row>
    <row r="590" spans="1:57" x14ac:dyDescent="0.25">
      <c r="A590" s="107" t="s">
        <v>1978</v>
      </c>
      <c r="B590" s="107"/>
      <c r="C590" s="107"/>
      <c r="D590" s="107"/>
      <c r="E590" s="107"/>
      <c r="F590" s="108">
        <v>882</v>
      </c>
      <c r="G590" s="109" t="s">
        <v>1979</v>
      </c>
      <c r="H590" s="110">
        <v>2</v>
      </c>
      <c r="I590" s="111"/>
      <c r="J590" s="111"/>
      <c r="K590" s="111">
        <v>90</v>
      </c>
      <c r="L590" s="112">
        <v>0</v>
      </c>
      <c r="M590" s="140" t="s">
        <v>1511</v>
      </c>
      <c r="N590" s="141"/>
      <c r="O590" s="141" t="s">
        <v>1595</v>
      </c>
      <c r="P590" s="113" t="s">
        <v>1596</v>
      </c>
      <c r="Q590" s="138" t="str">
        <f>_DL_BM</f>
        <v>CTMO</v>
      </c>
      <c r="R590" s="138" t="str">
        <f>_DL_Khoa</f>
        <v>KCT</v>
      </c>
      <c r="S590" s="106" t="str">
        <f t="shared" si="10"/>
        <v>KCT-CTMO</v>
      </c>
      <c r="T590" s="142"/>
      <c r="U590" s="142"/>
      <c r="V590" s="142"/>
      <c r="W590" s="142"/>
      <c r="X590" s="142"/>
      <c r="Y590" s="142"/>
      <c r="Z590" s="142"/>
      <c r="AA590" s="142"/>
      <c r="AB590" s="142"/>
      <c r="AC590" s="142"/>
      <c r="AD590" s="142"/>
      <c r="AE590" s="142"/>
      <c r="AF590" s="142"/>
      <c r="AG590" s="142"/>
      <c r="AH590" s="142"/>
      <c r="AI590" s="142"/>
      <c r="AJ590" s="142"/>
      <c r="AK590" s="142"/>
      <c r="AL590" s="142"/>
      <c r="AM590" s="142"/>
      <c r="AN590" s="142"/>
      <c r="AO590" s="142"/>
      <c r="AP590" s="142"/>
      <c r="AQ590" s="142"/>
      <c r="AR590" s="142"/>
      <c r="AS590" s="142"/>
      <c r="AT590" s="142"/>
      <c r="AU590" s="142"/>
      <c r="AV590" s="142"/>
      <c r="AW590" s="142"/>
      <c r="AX590" s="142"/>
      <c r="AY590" s="142"/>
      <c r="AZ590" s="142"/>
      <c r="BA590" s="142"/>
      <c r="BB590" s="142"/>
      <c r="BC590" s="142"/>
      <c r="BD590" s="142"/>
      <c r="BE590" s="142"/>
    </row>
    <row r="591" spans="1:57" x14ac:dyDescent="0.25">
      <c r="A591" s="107" t="s">
        <v>2061</v>
      </c>
      <c r="B591" s="107"/>
      <c r="C591" s="107"/>
      <c r="D591" s="107"/>
      <c r="E591" s="107"/>
      <c r="F591" s="108">
        <v>929</v>
      </c>
      <c r="G591" s="109" t="s">
        <v>1444</v>
      </c>
      <c r="H591" s="110">
        <v>8</v>
      </c>
      <c r="I591" s="111"/>
      <c r="J591" s="111"/>
      <c r="K591" s="111">
        <v>480</v>
      </c>
      <c r="L591" s="112">
        <v>0</v>
      </c>
      <c r="M591" s="140" t="s">
        <v>1511</v>
      </c>
      <c r="N591" s="141"/>
      <c r="O591" s="141" t="s">
        <v>1595</v>
      </c>
      <c r="P591" s="113" t="s">
        <v>1596</v>
      </c>
      <c r="Q591" s="138" t="str">
        <f>_DL_BM</f>
        <v>CTMO</v>
      </c>
      <c r="R591" s="138" t="str">
        <f>_DL_Khoa</f>
        <v>KCT</v>
      </c>
      <c r="S591" s="106" t="str">
        <f t="shared" si="10"/>
        <v>KCT-CTMO</v>
      </c>
      <c r="T591" s="142"/>
      <c r="U591" s="142"/>
      <c r="V591" s="142"/>
      <c r="W591" s="142"/>
      <c r="X591" s="142"/>
      <c r="Y591" s="142"/>
      <c r="Z591" s="142"/>
      <c r="AA591" s="142"/>
      <c r="AB591" s="142"/>
      <c r="AC591" s="142"/>
      <c r="AD591" s="142"/>
      <c r="AE591" s="142"/>
      <c r="AF591" s="142"/>
      <c r="AG591" s="142"/>
      <c r="AH591" s="142"/>
      <c r="AI591" s="142"/>
      <c r="AJ591" s="142"/>
      <c r="AK591" s="142"/>
      <c r="AL591" s="142"/>
      <c r="AM591" s="142"/>
      <c r="AN591" s="142"/>
      <c r="AO591" s="142"/>
      <c r="AP591" s="142"/>
      <c r="AQ591" s="142"/>
      <c r="AR591" s="142"/>
      <c r="AS591" s="142"/>
      <c r="AT591" s="142"/>
      <c r="AU591" s="142"/>
      <c r="AV591" s="142"/>
      <c r="AW591" s="142"/>
      <c r="AX591" s="142"/>
      <c r="AY591" s="142"/>
      <c r="AZ591" s="142"/>
      <c r="BA591" s="142"/>
      <c r="BB591" s="142"/>
      <c r="BC591" s="142"/>
      <c r="BD591" s="142"/>
      <c r="BE591" s="142"/>
    </row>
    <row r="592" spans="1:57" x14ac:dyDescent="0.25">
      <c r="A592" s="107" t="s">
        <v>1949</v>
      </c>
      <c r="B592" s="107"/>
      <c r="C592" s="107"/>
      <c r="D592" s="107"/>
      <c r="E592" s="107"/>
      <c r="F592" s="108">
        <v>867</v>
      </c>
      <c r="G592" s="109" t="s">
        <v>1950</v>
      </c>
      <c r="H592" s="110">
        <v>2</v>
      </c>
      <c r="I592" s="111">
        <v>30</v>
      </c>
      <c r="J592" s="111"/>
      <c r="K592" s="111"/>
      <c r="L592" s="112">
        <v>0</v>
      </c>
      <c r="M592" s="143"/>
      <c r="N592" s="141"/>
      <c r="O592" s="141" t="s">
        <v>1595</v>
      </c>
      <c r="P592" s="113" t="s">
        <v>1596</v>
      </c>
      <c r="Q592" s="138" t="str">
        <f>_DL_BM</f>
        <v>CTMO</v>
      </c>
      <c r="R592" s="138" t="str">
        <f>_DL_Khoa</f>
        <v>KCT</v>
      </c>
      <c r="S592" s="106" t="str">
        <f t="shared" si="10"/>
        <v>KCT-CTMO</v>
      </c>
      <c r="T592" s="142"/>
      <c r="U592" s="142"/>
      <c r="V592" s="142"/>
      <c r="W592" s="142"/>
      <c r="X592" s="142"/>
      <c r="Y592" s="142"/>
      <c r="Z592" s="142"/>
      <c r="AA592" s="142"/>
      <c r="AB592" s="142"/>
      <c r="AC592" s="142"/>
      <c r="AD592" s="142"/>
      <c r="AE592" s="142"/>
      <c r="AF592" s="142"/>
      <c r="AG592" s="142"/>
      <c r="AH592" s="142"/>
      <c r="AI592" s="142"/>
      <c r="AJ592" s="142"/>
      <c r="AK592" s="142"/>
      <c r="AL592" s="142"/>
      <c r="AM592" s="142"/>
      <c r="AN592" s="142"/>
      <c r="AO592" s="142"/>
      <c r="AP592" s="142"/>
      <c r="AQ592" s="142"/>
      <c r="AR592" s="142"/>
      <c r="AS592" s="142"/>
      <c r="AT592" s="142"/>
      <c r="AU592" s="142"/>
      <c r="AV592" s="142"/>
      <c r="AW592" s="142"/>
      <c r="AX592" s="142"/>
      <c r="AY592" s="142"/>
      <c r="AZ592" s="142"/>
      <c r="BA592" s="142"/>
      <c r="BB592" s="142"/>
      <c r="BC592" s="142"/>
      <c r="BD592" s="142"/>
      <c r="BE592" s="142"/>
    </row>
    <row r="593" spans="1:57" x14ac:dyDescent="0.25">
      <c r="A593" s="107" t="s">
        <v>1947</v>
      </c>
      <c r="B593" s="107"/>
      <c r="C593" s="107"/>
      <c r="D593" s="107"/>
      <c r="E593" s="107"/>
      <c r="F593" s="108">
        <v>866</v>
      </c>
      <c r="G593" s="109" t="s">
        <v>1948</v>
      </c>
      <c r="H593" s="110">
        <v>3</v>
      </c>
      <c r="I593" s="111">
        <v>30</v>
      </c>
      <c r="J593" s="111">
        <v>30</v>
      </c>
      <c r="K593" s="111"/>
      <c r="L593" s="112">
        <v>0</v>
      </c>
      <c r="M593" s="143"/>
      <c r="N593" s="141"/>
      <c r="O593" s="141" t="s">
        <v>1595</v>
      </c>
      <c r="P593" s="113" t="s">
        <v>1596</v>
      </c>
      <c r="Q593" s="138" t="str">
        <f>_DL_BM</f>
        <v>CTMO</v>
      </c>
      <c r="R593" s="138" t="str">
        <f>_DL_Khoa</f>
        <v>KCT</v>
      </c>
      <c r="S593" s="106" t="str">
        <f t="shared" si="10"/>
        <v>KCT-CTMO</v>
      </c>
      <c r="T593" s="142"/>
      <c r="U593" s="142"/>
      <c r="V593" s="142"/>
      <c r="W593" s="142"/>
      <c r="X593" s="142"/>
      <c r="Y593" s="142"/>
      <c r="Z593" s="142"/>
      <c r="AA593" s="142"/>
      <c r="AB593" s="142"/>
      <c r="AC593" s="142"/>
      <c r="AD593" s="142"/>
      <c r="AE593" s="142"/>
      <c r="AF593" s="142"/>
      <c r="AG593" s="142"/>
      <c r="AH593" s="142"/>
      <c r="AI593" s="142"/>
      <c r="AJ593" s="142"/>
      <c r="AK593" s="142"/>
      <c r="AL593" s="142"/>
      <c r="AM593" s="142"/>
      <c r="AN593" s="142"/>
      <c r="AO593" s="142"/>
      <c r="AP593" s="142"/>
      <c r="AQ593" s="142"/>
      <c r="AR593" s="142"/>
      <c r="AS593" s="142"/>
      <c r="AT593" s="142"/>
      <c r="AU593" s="142"/>
      <c r="AV593" s="142"/>
      <c r="AW593" s="142"/>
      <c r="AX593" s="142"/>
      <c r="AY593" s="142"/>
      <c r="AZ593" s="142"/>
      <c r="BA593" s="142"/>
      <c r="BB593" s="142"/>
      <c r="BC593" s="142"/>
      <c r="BD593" s="142"/>
      <c r="BE593" s="142"/>
    </row>
    <row r="594" spans="1:57" x14ac:dyDescent="0.25">
      <c r="A594" s="107" t="s">
        <v>1945</v>
      </c>
      <c r="B594" s="107"/>
      <c r="C594" s="107"/>
      <c r="D594" s="107"/>
      <c r="E594" s="107"/>
      <c r="F594" s="108">
        <v>865</v>
      </c>
      <c r="G594" s="109" t="s">
        <v>1946</v>
      </c>
      <c r="H594" s="110">
        <v>2</v>
      </c>
      <c r="I594" s="111">
        <v>30</v>
      </c>
      <c r="J594" s="111"/>
      <c r="K594" s="111"/>
      <c r="L594" s="112">
        <v>0</v>
      </c>
      <c r="M594" s="143"/>
      <c r="N594" s="141"/>
      <c r="O594" s="141" t="s">
        <v>1595</v>
      </c>
      <c r="P594" s="113" t="s">
        <v>1596</v>
      </c>
      <c r="Q594" s="138" t="str">
        <f>_DL_BM</f>
        <v>CTMO</v>
      </c>
      <c r="R594" s="138" t="str">
        <f>_DL_Khoa</f>
        <v>KCT</v>
      </c>
      <c r="S594" s="106" t="str">
        <f t="shared" si="10"/>
        <v>KCT-CTMO</v>
      </c>
      <c r="T594" s="142"/>
      <c r="U594" s="142"/>
      <c r="V594" s="142"/>
      <c r="W594" s="142"/>
      <c r="X594" s="142"/>
      <c r="Y594" s="142"/>
      <c r="Z594" s="142"/>
      <c r="AA594" s="142"/>
      <c r="AB594" s="142"/>
      <c r="AC594" s="142"/>
      <c r="AD594" s="142"/>
      <c r="AE594" s="142"/>
      <c r="AF594" s="142"/>
      <c r="AG594" s="142"/>
      <c r="AH594" s="142"/>
      <c r="AI594" s="142"/>
      <c r="AJ594" s="142"/>
      <c r="AK594" s="142"/>
      <c r="AL594" s="142"/>
      <c r="AM594" s="142"/>
      <c r="AN594" s="142"/>
      <c r="AO594" s="142"/>
      <c r="AP594" s="142"/>
      <c r="AQ594" s="142"/>
      <c r="AR594" s="142"/>
      <c r="AS594" s="142"/>
      <c r="AT594" s="142"/>
      <c r="AU594" s="142"/>
      <c r="AV594" s="142"/>
      <c r="AW594" s="142"/>
      <c r="AX594" s="142"/>
      <c r="AY594" s="142"/>
      <c r="AZ594" s="142"/>
      <c r="BA594" s="142"/>
      <c r="BB594" s="142"/>
      <c r="BC594" s="142"/>
      <c r="BD594" s="142"/>
      <c r="BE594" s="142"/>
    </row>
    <row r="595" spans="1:57" x14ac:dyDescent="0.25">
      <c r="A595" s="107" t="s">
        <v>1943</v>
      </c>
      <c r="B595" s="107"/>
      <c r="C595" s="107"/>
      <c r="D595" s="107"/>
      <c r="E595" s="107"/>
      <c r="F595" s="108">
        <v>864</v>
      </c>
      <c r="G595" s="109" t="s">
        <v>1944</v>
      </c>
      <c r="H595" s="110">
        <v>2</v>
      </c>
      <c r="I595" s="111">
        <v>30</v>
      </c>
      <c r="J595" s="111"/>
      <c r="K595" s="111"/>
      <c r="L595" s="112">
        <v>0</v>
      </c>
      <c r="M595" s="143"/>
      <c r="N595" s="141"/>
      <c r="O595" s="141" t="s">
        <v>1595</v>
      </c>
      <c r="P595" s="113" t="s">
        <v>1596</v>
      </c>
      <c r="Q595" s="138" t="str">
        <f>_DL_BM</f>
        <v>CTMO</v>
      </c>
      <c r="R595" s="138" t="str">
        <f>_DL_Khoa</f>
        <v>KCT</v>
      </c>
      <c r="S595" s="106" t="str">
        <f t="shared" si="10"/>
        <v>KCT-CTMO</v>
      </c>
      <c r="T595" s="142"/>
      <c r="U595" s="142"/>
      <c r="V595" s="142"/>
      <c r="W595" s="142"/>
      <c r="X595" s="142"/>
      <c r="Y595" s="142"/>
      <c r="Z595" s="142"/>
      <c r="AA595" s="142"/>
      <c r="AB595" s="142"/>
      <c r="AC595" s="142"/>
      <c r="AD595" s="142"/>
      <c r="AE595" s="142"/>
      <c r="AF595" s="142"/>
      <c r="AG595" s="142"/>
      <c r="AH595" s="142"/>
      <c r="AI595" s="142"/>
      <c r="AJ595" s="142"/>
      <c r="AK595" s="142"/>
      <c r="AL595" s="142"/>
      <c r="AM595" s="142"/>
      <c r="AN595" s="142"/>
      <c r="AO595" s="142"/>
      <c r="AP595" s="142"/>
      <c r="AQ595" s="142"/>
      <c r="AR595" s="142"/>
      <c r="AS595" s="142"/>
      <c r="AT595" s="142"/>
      <c r="AU595" s="142"/>
      <c r="AV595" s="142"/>
      <c r="AW595" s="142"/>
      <c r="AX595" s="142"/>
      <c r="AY595" s="142"/>
      <c r="AZ595" s="142"/>
      <c r="BA595" s="142"/>
      <c r="BB595" s="142"/>
      <c r="BC595" s="142"/>
      <c r="BD595" s="142"/>
      <c r="BE595" s="142"/>
    </row>
    <row r="596" spans="1:57" x14ac:dyDescent="0.25">
      <c r="A596" s="107" t="s">
        <v>1967</v>
      </c>
      <c r="B596" s="107"/>
      <c r="C596" s="107"/>
      <c r="D596" s="107"/>
      <c r="E596" s="107"/>
      <c r="F596" s="108">
        <v>876</v>
      </c>
      <c r="G596" s="109" t="s">
        <v>1968</v>
      </c>
      <c r="H596" s="110">
        <v>2</v>
      </c>
      <c r="I596" s="111">
        <v>30</v>
      </c>
      <c r="J596" s="111"/>
      <c r="K596" s="111"/>
      <c r="L596" s="112">
        <v>0</v>
      </c>
      <c r="M596" s="143"/>
      <c r="N596" s="141"/>
      <c r="O596" s="141" t="s">
        <v>1595</v>
      </c>
      <c r="P596" s="113" t="s">
        <v>1596</v>
      </c>
      <c r="Q596" s="138" t="str">
        <f>_DL_BM</f>
        <v>CTMO</v>
      </c>
      <c r="R596" s="138" t="str">
        <f>_DL_Khoa</f>
        <v>KCT</v>
      </c>
      <c r="S596" s="106" t="str">
        <f t="shared" si="10"/>
        <v>KCT-CTMO</v>
      </c>
      <c r="T596" s="142"/>
      <c r="U596" s="142"/>
      <c r="V596" s="142"/>
      <c r="W596" s="142"/>
      <c r="X596" s="142"/>
      <c r="Y596" s="142"/>
      <c r="Z596" s="142"/>
      <c r="AA596" s="142"/>
      <c r="AB596" s="142"/>
      <c r="AC596" s="142"/>
      <c r="AD596" s="142"/>
      <c r="AE596" s="142"/>
      <c r="AF596" s="142"/>
      <c r="AG596" s="142"/>
      <c r="AH596" s="142"/>
      <c r="AI596" s="142"/>
      <c r="AJ596" s="142"/>
      <c r="AK596" s="142"/>
      <c r="AL596" s="142"/>
      <c r="AM596" s="142"/>
      <c r="AN596" s="142"/>
      <c r="AO596" s="142"/>
      <c r="AP596" s="142"/>
      <c r="AQ596" s="142"/>
      <c r="AR596" s="142"/>
      <c r="AS596" s="142"/>
      <c r="AT596" s="142"/>
      <c r="AU596" s="142"/>
      <c r="AV596" s="142"/>
      <c r="AW596" s="142"/>
      <c r="AX596" s="142"/>
      <c r="AY596" s="142"/>
      <c r="AZ596" s="142"/>
      <c r="BA596" s="142"/>
      <c r="BB596" s="142"/>
      <c r="BC596" s="142"/>
      <c r="BD596" s="142"/>
      <c r="BE596" s="142"/>
    </row>
    <row r="597" spans="1:57" x14ac:dyDescent="0.25">
      <c r="A597" s="107" t="s">
        <v>1725</v>
      </c>
      <c r="B597" s="107"/>
      <c r="C597" s="107"/>
      <c r="D597" s="107"/>
      <c r="E597" s="107"/>
      <c r="F597" s="108">
        <v>483</v>
      </c>
      <c r="G597" s="109" t="s">
        <v>1726</v>
      </c>
      <c r="H597" s="110">
        <v>2</v>
      </c>
      <c r="I597" s="111">
        <v>30</v>
      </c>
      <c r="J597" s="111"/>
      <c r="K597" s="111"/>
      <c r="L597" s="112">
        <v>0</v>
      </c>
      <c r="M597" s="143"/>
      <c r="N597" s="141"/>
      <c r="O597" s="141" t="s">
        <v>1595</v>
      </c>
      <c r="P597" s="113" t="s">
        <v>1596</v>
      </c>
      <c r="Q597" s="138" t="str">
        <f>_DL_BM</f>
        <v>CTMO</v>
      </c>
      <c r="R597" s="138" t="str">
        <f>_DL_Khoa</f>
        <v>KCT</v>
      </c>
      <c r="S597" s="106" t="str">
        <f t="shared" si="10"/>
        <v>KCT-CTMO</v>
      </c>
      <c r="T597" s="142"/>
      <c r="U597" s="142"/>
      <c r="V597" s="142"/>
      <c r="W597" s="142"/>
      <c r="X597" s="142"/>
      <c r="Y597" s="142"/>
      <c r="Z597" s="142"/>
      <c r="AA597" s="142"/>
      <c r="AB597" s="142"/>
      <c r="AC597" s="142"/>
      <c r="AD597" s="142"/>
      <c r="AE597" s="142"/>
      <c r="AF597" s="142"/>
      <c r="AG597" s="142"/>
      <c r="AH597" s="142"/>
      <c r="AI597" s="142"/>
      <c r="AJ597" s="142"/>
      <c r="AK597" s="142"/>
      <c r="AL597" s="142"/>
      <c r="AM597" s="142"/>
      <c r="AN597" s="142"/>
      <c r="AO597" s="142"/>
      <c r="AP597" s="142"/>
      <c r="AQ597" s="142"/>
      <c r="AR597" s="142"/>
      <c r="AS597" s="142"/>
      <c r="AT597" s="142"/>
      <c r="AU597" s="142"/>
      <c r="AV597" s="142"/>
      <c r="AW597" s="142"/>
      <c r="AX597" s="142"/>
      <c r="AY597" s="142"/>
      <c r="AZ597" s="142"/>
      <c r="BA597" s="142"/>
      <c r="BB597" s="142"/>
      <c r="BC597" s="142"/>
      <c r="BD597" s="142"/>
      <c r="BE597" s="142"/>
    </row>
    <row r="598" spans="1:57" x14ac:dyDescent="0.25">
      <c r="A598" s="107" t="s">
        <v>1593</v>
      </c>
      <c r="B598" s="107"/>
      <c r="C598" s="107"/>
      <c r="D598" s="107"/>
      <c r="E598" s="107"/>
      <c r="F598" s="108">
        <v>35</v>
      </c>
      <c r="G598" s="109" t="s">
        <v>1594</v>
      </c>
      <c r="H598" s="110">
        <v>2</v>
      </c>
      <c r="I598" s="111">
        <v>30</v>
      </c>
      <c r="J598" s="111"/>
      <c r="K598" s="111"/>
      <c r="L598" s="112">
        <v>0</v>
      </c>
      <c r="M598" s="143"/>
      <c r="N598" s="141"/>
      <c r="O598" s="141" t="s">
        <v>1595</v>
      </c>
      <c r="P598" s="113" t="s">
        <v>1596</v>
      </c>
      <c r="Q598" s="138" t="str">
        <f>_DL_BM</f>
        <v>CTMO</v>
      </c>
      <c r="R598" s="138" t="str">
        <f>_DL_Khoa</f>
        <v>KCT</v>
      </c>
      <c r="S598" s="106" t="str">
        <f t="shared" si="10"/>
        <v>KCT-CTMO</v>
      </c>
      <c r="T598" s="142"/>
      <c r="U598" s="142"/>
      <c r="V598" s="142"/>
      <c r="W598" s="142"/>
      <c r="X598" s="142"/>
      <c r="Y598" s="142"/>
      <c r="Z598" s="142"/>
      <c r="AA598" s="142"/>
      <c r="AB598" s="142"/>
      <c r="AC598" s="142"/>
      <c r="AD598" s="142"/>
      <c r="AE598" s="142"/>
      <c r="AF598" s="142"/>
      <c r="AG598" s="142"/>
      <c r="AH598" s="142"/>
      <c r="AI598" s="142"/>
      <c r="AJ598" s="142"/>
      <c r="AK598" s="142"/>
      <c r="AL598" s="142"/>
      <c r="AM598" s="142"/>
      <c r="AN598" s="142"/>
      <c r="AO598" s="142"/>
      <c r="AP598" s="142"/>
      <c r="AQ598" s="142"/>
      <c r="AR598" s="142"/>
      <c r="AS598" s="142"/>
      <c r="AT598" s="142"/>
      <c r="AU598" s="142"/>
      <c r="AV598" s="142"/>
      <c r="AW598" s="142"/>
      <c r="AX598" s="142"/>
      <c r="AY598" s="142"/>
      <c r="AZ598" s="142"/>
      <c r="BA598" s="142"/>
      <c r="BB598" s="142"/>
      <c r="BC598" s="142"/>
      <c r="BD598" s="142"/>
      <c r="BE598" s="142"/>
    </row>
    <row r="599" spans="1:57" x14ac:dyDescent="0.25">
      <c r="A599" s="107" t="s">
        <v>1986</v>
      </c>
      <c r="B599" s="107"/>
      <c r="C599" s="107"/>
      <c r="D599" s="107"/>
      <c r="E599" s="107"/>
      <c r="F599" s="108">
        <v>886</v>
      </c>
      <c r="G599" s="109" t="s">
        <v>1987</v>
      </c>
      <c r="H599" s="110">
        <v>2</v>
      </c>
      <c r="I599" s="111">
        <v>30</v>
      </c>
      <c r="J599" s="111"/>
      <c r="K599" s="111"/>
      <c r="L599" s="112">
        <v>0</v>
      </c>
      <c r="M599" s="143"/>
      <c r="N599" s="141"/>
      <c r="O599" s="141" t="s">
        <v>1595</v>
      </c>
      <c r="P599" s="113" t="s">
        <v>1596</v>
      </c>
      <c r="Q599" s="138" t="str">
        <f>_DL_BM</f>
        <v>CTMO</v>
      </c>
      <c r="R599" s="138" t="str">
        <f>_DL_Khoa</f>
        <v>KCT</v>
      </c>
      <c r="S599" s="106" t="str">
        <f t="shared" si="10"/>
        <v>KCT-CTMO</v>
      </c>
      <c r="T599" s="142"/>
      <c r="U599" s="142"/>
      <c r="V599" s="142"/>
      <c r="W599" s="142"/>
      <c r="X599" s="142"/>
      <c r="Y599" s="142"/>
      <c r="Z599" s="142"/>
      <c r="AA599" s="142"/>
      <c r="AB599" s="142"/>
      <c r="AC599" s="142"/>
      <c r="AD599" s="142"/>
      <c r="AE599" s="142"/>
      <c r="AF599" s="142"/>
      <c r="AG599" s="142"/>
      <c r="AH599" s="142"/>
      <c r="AI599" s="142"/>
      <c r="AJ599" s="142"/>
      <c r="AK599" s="142"/>
      <c r="AL599" s="142"/>
      <c r="AM599" s="142"/>
      <c r="AN599" s="142"/>
      <c r="AO599" s="142"/>
      <c r="AP599" s="142"/>
      <c r="AQ599" s="142"/>
      <c r="AR599" s="142"/>
      <c r="AS599" s="142"/>
      <c r="AT599" s="142"/>
      <c r="AU599" s="142"/>
      <c r="AV599" s="142"/>
      <c r="AW599" s="142"/>
      <c r="AX599" s="142"/>
      <c r="AY599" s="142"/>
      <c r="AZ599" s="142"/>
      <c r="BA599" s="142"/>
      <c r="BB599" s="142"/>
      <c r="BC599" s="142"/>
      <c r="BD599" s="142"/>
      <c r="BE599" s="142"/>
    </row>
    <row r="600" spans="1:57" x14ac:dyDescent="0.25">
      <c r="A600" s="107" t="s">
        <v>1961</v>
      </c>
      <c r="B600" s="107"/>
      <c r="C600" s="107"/>
      <c r="D600" s="107"/>
      <c r="E600" s="107"/>
      <c r="F600" s="108">
        <v>873</v>
      </c>
      <c r="G600" s="109" t="s">
        <v>1962</v>
      </c>
      <c r="H600" s="110">
        <v>2</v>
      </c>
      <c r="I600" s="111">
        <v>30</v>
      </c>
      <c r="J600" s="111"/>
      <c r="K600" s="111"/>
      <c r="L600" s="112">
        <v>0</v>
      </c>
      <c r="M600" s="143"/>
      <c r="N600" s="141"/>
      <c r="O600" s="141" t="s">
        <v>1595</v>
      </c>
      <c r="P600" s="113" t="s">
        <v>1596</v>
      </c>
      <c r="Q600" s="138" t="str">
        <f>_DL_BM</f>
        <v>CTMO</v>
      </c>
      <c r="R600" s="138" t="str">
        <f>_DL_Khoa</f>
        <v>KCT</v>
      </c>
      <c r="S600" s="106" t="str">
        <f t="shared" si="10"/>
        <v>KCT-CTMO</v>
      </c>
      <c r="T600" s="142"/>
      <c r="U600" s="142"/>
      <c r="V600" s="142"/>
      <c r="W600" s="142"/>
      <c r="X600" s="142"/>
      <c r="Y600" s="142"/>
      <c r="Z600" s="142"/>
      <c r="AA600" s="142"/>
      <c r="AB600" s="142"/>
      <c r="AC600" s="142"/>
      <c r="AD600" s="142"/>
      <c r="AE600" s="142"/>
      <c r="AF600" s="142"/>
      <c r="AG600" s="142"/>
      <c r="AH600" s="142"/>
      <c r="AI600" s="142"/>
      <c r="AJ600" s="142"/>
      <c r="AK600" s="142"/>
      <c r="AL600" s="142"/>
      <c r="AM600" s="142"/>
      <c r="AN600" s="142"/>
      <c r="AO600" s="142"/>
      <c r="AP600" s="142"/>
      <c r="AQ600" s="142"/>
      <c r="AR600" s="142"/>
      <c r="AS600" s="142"/>
      <c r="AT600" s="142"/>
      <c r="AU600" s="142"/>
      <c r="AV600" s="142"/>
      <c r="AW600" s="142"/>
      <c r="AX600" s="142"/>
      <c r="AY600" s="142"/>
      <c r="AZ600" s="142"/>
      <c r="BA600" s="142"/>
      <c r="BB600" s="142"/>
      <c r="BC600" s="142"/>
      <c r="BD600" s="142"/>
      <c r="BE600" s="142"/>
    </row>
    <row r="601" spans="1:57" x14ac:dyDescent="0.25">
      <c r="A601" s="107" t="s">
        <v>1965</v>
      </c>
      <c r="B601" s="107"/>
      <c r="C601" s="107"/>
      <c r="D601" s="107"/>
      <c r="E601" s="107"/>
      <c r="F601" s="108">
        <v>875</v>
      </c>
      <c r="G601" s="109" t="s">
        <v>1966</v>
      </c>
      <c r="H601" s="110">
        <v>2</v>
      </c>
      <c r="I601" s="111">
        <v>30</v>
      </c>
      <c r="J601" s="111"/>
      <c r="K601" s="111"/>
      <c r="L601" s="112">
        <v>0</v>
      </c>
      <c r="M601" s="143"/>
      <c r="N601" s="141"/>
      <c r="O601" s="141" t="s">
        <v>1595</v>
      </c>
      <c r="P601" s="113" t="s">
        <v>1596</v>
      </c>
      <c r="Q601" s="138" t="str">
        <f>_DL_BM</f>
        <v>CTMO</v>
      </c>
      <c r="R601" s="138" t="str">
        <f>_DL_Khoa</f>
        <v>KCT</v>
      </c>
      <c r="S601" s="106" t="str">
        <f t="shared" si="10"/>
        <v>KCT-CTMO</v>
      </c>
      <c r="T601" s="142"/>
      <c r="U601" s="142"/>
      <c r="V601" s="142"/>
      <c r="W601" s="142"/>
      <c r="X601" s="142"/>
      <c r="Y601" s="142"/>
      <c r="Z601" s="142"/>
      <c r="AA601" s="142"/>
      <c r="AB601" s="142"/>
      <c r="AC601" s="142"/>
      <c r="AD601" s="142"/>
      <c r="AE601" s="142"/>
      <c r="AF601" s="142"/>
      <c r="AG601" s="142"/>
      <c r="AH601" s="142"/>
      <c r="AI601" s="142"/>
      <c r="AJ601" s="142"/>
      <c r="AK601" s="142"/>
      <c r="AL601" s="142"/>
      <c r="AM601" s="142"/>
      <c r="AN601" s="142"/>
      <c r="AO601" s="142"/>
      <c r="AP601" s="142"/>
      <c r="AQ601" s="142"/>
      <c r="AR601" s="142"/>
      <c r="AS601" s="142"/>
      <c r="AT601" s="142"/>
      <c r="AU601" s="142"/>
      <c r="AV601" s="142"/>
      <c r="AW601" s="142"/>
      <c r="AX601" s="142"/>
      <c r="AY601" s="142"/>
      <c r="AZ601" s="142"/>
      <c r="BA601" s="142"/>
      <c r="BB601" s="142"/>
      <c r="BC601" s="142"/>
      <c r="BD601" s="142"/>
      <c r="BE601" s="142"/>
    </row>
    <row r="602" spans="1:57" x14ac:dyDescent="0.25">
      <c r="A602" s="107" t="s">
        <v>104</v>
      </c>
      <c r="B602" s="107" t="s">
        <v>104</v>
      </c>
      <c r="C602" s="107" t="s">
        <v>104</v>
      </c>
      <c r="D602" s="107" t="s">
        <v>105</v>
      </c>
      <c r="E602" s="107" t="s">
        <v>105</v>
      </c>
      <c r="F602" s="108">
        <v>38</v>
      </c>
      <c r="G602" s="109" t="s">
        <v>106</v>
      </c>
      <c r="H602" s="110">
        <v>2</v>
      </c>
      <c r="I602" s="111">
        <v>30</v>
      </c>
      <c r="J602" s="111"/>
      <c r="K602" s="111"/>
      <c r="L602" s="112">
        <v>0</v>
      </c>
      <c r="M602" s="143" t="s">
        <v>1484</v>
      </c>
      <c r="N602" s="141">
        <v>90</v>
      </c>
      <c r="O602" s="141" t="s">
        <v>1595</v>
      </c>
      <c r="P602" s="113" t="s">
        <v>1596</v>
      </c>
      <c r="Q602" s="138" t="str">
        <f>_DL_BM</f>
        <v>CTMO</v>
      </c>
      <c r="R602" s="138" t="str">
        <f>_DL_Khoa</f>
        <v>KCT</v>
      </c>
      <c r="S602" s="106" t="str">
        <f t="shared" si="10"/>
        <v>KCT-CTMO</v>
      </c>
      <c r="T602" s="142" t="s">
        <v>21</v>
      </c>
      <c r="U602" s="142" t="s">
        <v>21</v>
      </c>
      <c r="V602" s="142" t="s">
        <v>21</v>
      </c>
      <c r="W602" s="142" t="s">
        <v>21</v>
      </c>
      <c r="X602" s="142" t="s">
        <v>21</v>
      </c>
      <c r="Y602" s="142" t="s">
        <v>21</v>
      </c>
      <c r="Z602" s="142" t="s">
        <v>21</v>
      </c>
      <c r="AA602" s="142"/>
      <c r="AB602" s="142"/>
      <c r="AC602" s="142"/>
      <c r="AD602" s="142"/>
      <c r="AE602" s="142"/>
      <c r="AF602" s="142"/>
      <c r="AG602" s="142"/>
      <c r="AH602" s="142"/>
      <c r="AI602" s="142"/>
      <c r="AJ602" s="142"/>
      <c r="AK602" s="142"/>
      <c r="AL602" s="142"/>
      <c r="AM602" s="142"/>
      <c r="AN602" s="142" t="s">
        <v>21</v>
      </c>
      <c r="AO602" s="142" t="s">
        <v>21</v>
      </c>
      <c r="AP602" s="142" t="s">
        <v>21</v>
      </c>
      <c r="AQ602" s="142"/>
      <c r="AR602" s="142" t="s">
        <v>21</v>
      </c>
      <c r="AS602" s="142"/>
      <c r="AT602" s="142"/>
      <c r="AU602" s="142"/>
      <c r="AV602" s="142"/>
      <c r="AW602" s="142"/>
      <c r="AX602" s="142"/>
      <c r="AY602" s="142"/>
      <c r="AZ602" s="142"/>
      <c r="BA602" s="142"/>
      <c r="BB602" s="142"/>
      <c r="BC602" s="142"/>
      <c r="BD602" s="142"/>
      <c r="BE602" s="142"/>
    </row>
    <row r="603" spans="1:57" x14ac:dyDescent="0.25">
      <c r="A603" s="107" t="s">
        <v>114</v>
      </c>
      <c r="B603" s="107" t="s">
        <v>114</v>
      </c>
      <c r="C603" s="107" t="s">
        <v>114</v>
      </c>
      <c r="D603" s="107"/>
      <c r="E603" s="107"/>
      <c r="F603" s="108">
        <v>42</v>
      </c>
      <c r="G603" s="109" t="s">
        <v>115</v>
      </c>
      <c r="H603" s="110">
        <v>2</v>
      </c>
      <c r="I603" s="111">
        <v>30</v>
      </c>
      <c r="J603" s="111"/>
      <c r="K603" s="111"/>
      <c r="L603" s="112">
        <v>0</v>
      </c>
      <c r="M603" s="143" t="s">
        <v>1484</v>
      </c>
      <c r="N603" s="141">
        <v>75</v>
      </c>
      <c r="O603" s="141"/>
      <c r="P603" s="113" t="s">
        <v>1600</v>
      </c>
      <c r="Q603" s="138" t="str">
        <f>_DL_BM</f>
        <v/>
      </c>
      <c r="R603" s="138" t="str">
        <f>_DL_Khoa</f>
        <v>KTVT</v>
      </c>
      <c r="S603" s="106" t="str">
        <f t="shared" si="10"/>
        <v>KTVT-</v>
      </c>
      <c r="T603" s="142"/>
      <c r="U603" s="142"/>
      <c r="V603" s="142"/>
      <c r="W603" s="142"/>
      <c r="X603" s="142"/>
      <c r="Y603" s="142"/>
      <c r="Z603" s="142"/>
      <c r="AA603" s="142"/>
      <c r="AB603" s="142"/>
      <c r="AC603" s="142"/>
      <c r="AD603" s="142"/>
      <c r="AE603" s="142" t="s">
        <v>21</v>
      </c>
      <c r="AF603" s="142" t="s">
        <v>21</v>
      </c>
      <c r="AG603" s="142" t="s">
        <v>21</v>
      </c>
      <c r="AH603" s="142" t="s">
        <v>21</v>
      </c>
      <c r="AI603" s="142" t="s">
        <v>21</v>
      </c>
      <c r="AJ603" s="142" t="s">
        <v>21</v>
      </c>
      <c r="AK603" s="142" t="s">
        <v>21</v>
      </c>
      <c r="AL603" s="142" t="s">
        <v>21</v>
      </c>
      <c r="AM603" s="142"/>
      <c r="AN603" s="142"/>
      <c r="AO603" s="142"/>
      <c r="AP603" s="142"/>
      <c r="AQ603" s="142"/>
      <c r="AR603" s="142"/>
      <c r="AS603" s="142"/>
      <c r="AT603" s="142"/>
      <c r="AU603" s="142"/>
      <c r="AV603" s="142"/>
      <c r="AW603" s="142"/>
      <c r="AX603" s="142"/>
      <c r="AY603" s="142"/>
      <c r="AZ603" s="142"/>
      <c r="BA603" s="142"/>
      <c r="BB603" s="142"/>
      <c r="BC603" s="142"/>
      <c r="BD603" s="142"/>
      <c r="BE603" s="142"/>
    </row>
    <row r="604" spans="1:57" x14ac:dyDescent="0.25">
      <c r="A604" s="131" t="s">
        <v>2213</v>
      </c>
      <c r="B604" s="131" t="s">
        <v>2213</v>
      </c>
      <c r="C604" s="131" t="s">
        <v>2213</v>
      </c>
      <c r="D604" s="131"/>
      <c r="E604" s="131"/>
      <c r="F604" s="132">
        <v>42</v>
      </c>
      <c r="G604" s="133" t="s">
        <v>115</v>
      </c>
      <c r="H604" s="134">
        <v>2</v>
      </c>
      <c r="I604" s="122">
        <v>30</v>
      </c>
      <c r="J604" s="122"/>
      <c r="K604" s="122"/>
      <c r="L604" s="135">
        <v>0</v>
      </c>
      <c r="M604" s="143"/>
      <c r="N604" s="148"/>
      <c r="O604" s="148" t="s">
        <v>1595</v>
      </c>
      <c r="P604" s="136" t="s">
        <v>1596</v>
      </c>
      <c r="Q604" s="138" t="str">
        <f>_DL_BM</f>
        <v>CTMO</v>
      </c>
      <c r="R604" s="138" t="str">
        <f>_DL_Khoa</f>
        <v>KCT</v>
      </c>
      <c r="S604" s="106" t="str">
        <f t="shared" si="10"/>
        <v>KCT-CTMO</v>
      </c>
      <c r="T604" s="142"/>
      <c r="U604" s="142"/>
      <c r="V604" s="142"/>
      <c r="W604" s="142"/>
      <c r="X604" s="142"/>
      <c r="Y604" s="142"/>
      <c r="Z604" s="142"/>
      <c r="AA604" s="142"/>
      <c r="AB604" s="142"/>
      <c r="AC604" s="142"/>
      <c r="AD604" s="142"/>
      <c r="AE604" s="142"/>
      <c r="AF604" s="142"/>
      <c r="AG604" s="142"/>
      <c r="AH604" s="142"/>
      <c r="AI604" s="142"/>
      <c r="AJ604" s="142"/>
      <c r="AK604" s="142"/>
      <c r="AL604" s="142"/>
      <c r="AM604" s="142"/>
      <c r="AN604" s="142"/>
      <c r="AO604" s="142"/>
      <c r="AP604" s="142"/>
      <c r="AQ604" s="142"/>
      <c r="AR604" s="142"/>
      <c r="AS604" s="142"/>
      <c r="AT604" s="142"/>
      <c r="AU604" s="142"/>
      <c r="AV604" s="142"/>
      <c r="AW604" s="142"/>
      <c r="AX604" s="142"/>
      <c r="AY604" s="142"/>
      <c r="AZ604" s="142"/>
      <c r="BA604" s="142"/>
      <c r="BB604" s="142"/>
      <c r="BC604" s="142"/>
      <c r="BD604" s="142"/>
      <c r="BE604" s="142"/>
    </row>
    <row r="605" spans="1:57" x14ac:dyDescent="0.25">
      <c r="A605" s="107" t="s">
        <v>1953</v>
      </c>
      <c r="B605" s="107"/>
      <c r="C605" s="107"/>
      <c r="D605" s="107"/>
      <c r="E605" s="107"/>
      <c r="F605" s="108">
        <v>869</v>
      </c>
      <c r="G605" s="109" t="s">
        <v>1954</v>
      </c>
      <c r="H605" s="110">
        <v>3</v>
      </c>
      <c r="I605" s="111">
        <v>45</v>
      </c>
      <c r="J605" s="111"/>
      <c r="K605" s="111"/>
      <c r="L605" s="112">
        <v>0</v>
      </c>
      <c r="M605" s="143"/>
      <c r="N605" s="141"/>
      <c r="O605" s="141" t="s">
        <v>1595</v>
      </c>
      <c r="P605" s="113" t="s">
        <v>1596</v>
      </c>
      <c r="Q605" s="138" t="str">
        <f>_DL_BM</f>
        <v>CTMO</v>
      </c>
      <c r="R605" s="138" t="str">
        <f>_DL_Khoa</f>
        <v>KCT</v>
      </c>
      <c r="S605" s="106" t="str">
        <f t="shared" si="10"/>
        <v>KCT-CTMO</v>
      </c>
      <c r="T605" s="142"/>
      <c r="U605" s="142"/>
      <c r="V605" s="142"/>
      <c r="W605" s="142"/>
      <c r="X605" s="142"/>
      <c r="Y605" s="142"/>
      <c r="Z605" s="142"/>
      <c r="AA605" s="142"/>
      <c r="AB605" s="142"/>
      <c r="AC605" s="142"/>
      <c r="AD605" s="142"/>
      <c r="AE605" s="142"/>
      <c r="AF605" s="142"/>
      <c r="AG605" s="142"/>
      <c r="AH605" s="142"/>
      <c r="AI605" s="142"/>
      <c r="AJ605" s="142"/>
      <c r="AK605" s="142"/>
      <c r="AL605" s="142"/>
      <c r="AM605" s="142"/>
      <c r="AN605" s="142"/>
      <c r="AO605" s="142"/>
      <c r="AP605" s="142"/>
      <c r="AQ605" s="142"/>
      <c r="AR605" s="142"/>
      <c r="AS605" s="142"/>
      <c r="AT605" s="142"/>
      <c r="AU605" s="142"/>
      <c r="AV605" s="142"/>
      <c r="AW605" s="142"/>
      <c r="AX605" s="142"/>
      <c r="AY605" s="142"/>
      <c r="AZ605" s="142"/>
      <c r="BA605" s="142"/>
      <c r="BB605" s="142"/>
      <c r="BC605" s="142"/>
      <c r="BD605" s="142"/>
      <c r="BE605" s="142"/>
    </row>
    <row r="606" spans="1:57" x14ac:dyDescent="0.25">
      <c r="A606" s="107" t="s">
        <v>1955</v>
      </c>
      <c r="B606" s="107"/>
      <c r="C606" s="107"/>
      <c r="D606" s="107"/>
      <c r="E606" s="107"/>
      <c r="F606" s="108">
        <v>870</v>
      </c>
      <c r="G606" s="109" t="s">
        <v>1956</v>
      </c>
      <c r="H606" s="110">
        <v>3</v>
      </c>
      <c r="I606" s="111">
        <v>30</v>
      </c>
      <c r="J606" s="111">
        <v>30</v>
      </c>
      <c r="K606" s="111"/>
      <c r="L606" s="112">
        <v>0</v>
      </c>
      <c r="M606" s="143"/>
      <c r="N606" s="141"/>
      <c r="O606" s="141" t="s">
        <v>1595</v>
      </c>
      <c r="P606" s="113" t="s">
        <v>1596</v>
      </c>
      <c r="Q606" s="138" t="str">
        <f>_DL_BM</f>
        <v>CTMO</v>
      </c>
      <c r="R606" s="138" t="str">
        <f>_DL_Khoa</f>
        <v>KCT</v>
      </c>
      <c r="S606" s="106" t="str">
        <f t="shared" si="10"/>
        <v>KCT-CTMO</v>
      </c>
      <c r="T606" s="142"/>
      <c r="U606" s="142"/>
      <c r="V606" s="142"/>
      <c r="W606" s="142"/>
      <c r="X606" s="142"/>
      <c r="Y606" s="142"/>
      <c r="Z606" s="142"/>
      <c r="AA606" s="142"/>
      <c r="AB606" s="142"/>
      <c r="AC606" s="142"/>
      <c r="AD606" s="142"/>
      <c r="AE606" s="142"/>
      <c r="AF606" s="142"/>
      <c r="AG606" s="142"/>
      <c r="AH606" s="142"/>
      <c r="AI606" s="142"/>
      <c r="AJ606" s="142"/>
      <c r="AK606" s="142"/>
      <c r="AL606" s="142"/>
      <c r="AM606" s="142"/>
      <c r="AN606" s="142"/>
      <c r="AO606" s="142"/>
      <c r="AP606" s="142"/>
      <c r="AQ606" s="142"/>
      <c r="AR606" s="142"/>
      <c r="AS606" s="142"/>
      <c r="AT606" s="142"/>
      <c r="AU606" s="142"/>
      <c r="AV606" s="142"/>
      <c r="AW606" s="142"/>
      <c r="AX606" s="142"/>
      <c r="AY606" s="142"/>
      <c r="AZ606" s="142"/>
      <c r="BA606" s="142"/>
      <c r="BB606" s="142"/>
      <c r="BC606" s="142"/>
      <c r="BD606" s="142"/>
      <c r="BE606" s="142"/>
    </row>
    <row r="607" spans="1:57" x14ac:dyDescent="0.25">
      <c r="A607" s="107" t="s">
        <v>1706</v>
      </c>
      <c r="B607" s="107" t="s">
        <v>1706</v>
      </c>
      <c r="C607" s="107" t="s">
        <v>1706</v>
      </c>
      <c r="D607" s="107"/>
      <c r="E607" s="107"/>
      <c r="F607" s="108">
        <v>358</v>
      </c>
      <c r="G607" s="109" t="s">
        <v>697</v>
      </c>
      <c r="H607" s="110">
        <v>3</v>
      </c>
      <c r="I607" s="111">
        <v>45</v>
      </c>
      <c r="J607" s="111"/>
      <c r="K607" s="111"/>
      <c r="L607" s="112">
        <v>0</v>
      </c>
      <c r="M607" s="143" t="s">
        <v>1484</v>
      </c>
      <c r="N607" s="141">
        <v>90</v>
      </c>
      <c r="O607" s="141" t="s">
        <v>1595</v>
      </c>
      <c r="P607" s="113" t="s">
        <v>1596</v>
      </c>
      <c r="Q607" s="138" t="str">
        <f>_DL_BM</f>
        <v>CTMO</v>
      </c>
      <c r="R607" s="138" t="str">
        <f>_DL_Khoa</f>
        <v>KCT</v>
      </c>
      <c r="S607" s="106" t="str">
        <f t="shared" si="10"/>
        <v>KCT-CTMO</v>
      </c>
      <c r="T607" s="142" t="s">
        <v>20</v>
      </c>
      <c r="U607" s="142" t="s">
        <v>20</v>
      </c>
      <c r="V607" s="142" t="s">
        <v>20</v>
      </c>
      <c r="W607" s="142" t="s">
        <v>20</v>
      </c>
      <c r="X607" s="142" t="s">
        <v>20</v>
      </c>
      <c r="Y607" s="142" t="s">
        <v>20</v>
      </c>
      <c r="Z607" s="142" t="s">
        <v>20</v>
      </c>
      <c r="AA607" s="142"/>
      <c r="AB607" s="142"/>
      <c r="AC607" s="142"/>
      <c r="AD607" s="142"/>
      <c r="AE607" s="142"/>
      <c r="AF607" s="142"/>
      <c r="AG607" s="142"/>
      <c r="AH607" s="142"/>
      <c r="AI607" s="142"/>
      <c r="AJ607" s="142"/>
      <c r="AK607" s="142"/>
      <c r="AL607" s="142"/>
      <c r="AM607" s="142"/>
      <c r="AN607" s="142"/>
      <c r="AO607" s="142"/>
      <c r="AP607" s="142"/>
      <c r="AQ607" s="142"/>
      <c r="AR607" s="142"/>
      <c r="AS607" s="142"/>
      <c r="AT607" s="142"/>
      <c r="AU607" s="142"/>
      <c r="AV607" s="142"/>
      <c r="AW607" s="142"/>
      <c r="AX607" s="142"/>
      <c r="AY607" s="142"/>
      <c r="AZ607" s="142"/>
      <c r="BA607" s="142"/>
      <c r="BB607" s="142"/>
      <c r="BC607" s="142"/>
      <c r="BD607" s="142"/>
      <c r="BE607" s="142"/>
    </row>
    <row r="608" spans="1:57" x14ac:dyDescent="0.25">
      <c r="A608" s="107" t="s">
        <v>1766</v>
      </c>
      <c r="B608" s="107" t="s">
        <v>1766</v>
      </c>
      <c r="C608" s="107"/>
      <c r="D608" s="107"/>
      <c r="E608" s="107"/>
      <c r="F608" s="108">
        <v>631</v>
      </c>
      <c r="G608" s="109" t="s">
        <v>1767</v>
      </c>
      <c r="H608" s="110">
        <v>2</v>
      </c>
      <c r="I608" s="111">
        <v>30</v>
      </c>
      <c r="J608" s="111"/>
      <c r="K608" s="111"/>
      <c r="L608" s="112">
        <v>0</v>
      </c>
      <c r="M608" s="143"/>
      <c r="N608" s="141"/>
      <c r="O608" s="141" t="s">
        <v>1595</v>
      </c>
      <c r="P608" s="113" t="s">
        <v>1596</v>
      </c>
      <c r="Q608" s="138" t="str">
        <f>_DL_BM</f>
        <v>CTMO</v>
      </c>
      <c r="R608" s="138" t="str">
        <f>_DL_Khoa</f>
        <v>KCT</v>
      </c>
      <c r="S608" s="106" t="str">
        <f t="shared" si="10"/>
        <v>KCT-CTMO</v>
      </c>
      <c r="T608" s="142"/>
      <c r="U608" s="142"/>
      <c r="V608" s="142"/>
      <c r="W608" s="142"/>
      <c r="X608" s="142"/>
      <c r="Y608" s="142"/>
      <c r="Z608" s="142"/>
      <c r="AA608" s="142"/>
      <c r="AB608" s="142"/>
      <c r="AC608" s="142"/>
      <c r="AD608" s="142"/>
      <c r="AE608" s="142"/>
      <c r="AF608" s="142"/>
      <c r="AG608" s="142"/>
      <c r="AH608" s="142"/>
      <c r="AI608" s="142"/>
      <c r="AJ608" s="142"/>
      <c r="AK608" s="142"/>
      <c r="AL608" s="142"/>
      <c r="AM608" s="142"/>
      <c r="AN608" s="142"/>
      <c r="AO608" s="142"/>
      <c r="AP608" s="142"/>
      <c r="AQ608" s="142"/>
      <c r="AR608" s="142"/>
      <c r="AS608" s="142"/>
      <c r="AT608" s="142"/>
      <c r="AU608" s="142"/>
      <c r="AV608" s="142"/>
      <c r="AW608" s="142"/>
      <c r="AX608" s="142"/>
      <c r="AY608" s="142"/>
      <c r="AZ608" s="142"/>
      <c r="BA608" s="142"/>
      <c r="BB608" s="142"/>
      <c r="BC608" s="142"/>
      <c r="BD608" s="142"/>
      <c r="BE608" s="142"/>
    </row>
    <row r="609" spans="1:57" x14ac:dyDescent="0.25">
      <c r="A609" s="107" t="s">
        <v>1957</v>
      </c>
      <c r="B609" s="107"/>
      <c r="C609" s="107"/>
      <c r="D609" s="107"/>
      <c r="E609" s="107"/>
      <c r="F609" s="108">
        <v>871</v>
      </c>
      <c r="G609" s="109" t="s">
        <v>1958</v>
      </c>
      <c r="H609" s="110">
        <v>3</v>
      </c>
      <c r="I609" s="111">
        <v>45</v>
      </c>
      <c r="J609" s="111"/>
      <c r="K609" s="111"/>
      <c r="L609" s="112">
        <v>0</v>
      </c>
      <c r="M609" s="143"/>
      <c r="N609" s="141"/>
      <c r="O609" s="141" t="s">
        <v>1595</v>
      </c>
      <c r="P609" s="113" t="s">
        <v>1596</v>
      </c>
      <c r="Q609" s="138" t="str">
        <f>_DL_BM</f>
        <v>CTMO</v>
      </c>
      <c r="R609" s="138" t="str">
        <f>_DL_Khoa</f>
        <v>KCT</v>
      </c>
      <c r="S609" s="106" t="str">
        <f t="shared" si="10"/>
        <v>KCT-CTMO</v>
      </c>
      <c r="T609" s="142"/>
      <c r="U609" s="142"/>
      <c r="V609" s="142"/>
      <c r="W609" s="142"/>
      <c r="X609" s="142"/>
      <c r="Y609" s="142"/>
      <c r="Z609" s="142"/>
      <c r="AA609" s="142"/>
      <c r="AB609" s="142"/>
      <c r="AC609" s="142"/>
      <c r="AD609" s="142"/>
      <c r="AE609" s="142"/>
      <c r="AF609" s="142"/>
      <c r="AG609" s="142"/>
      <c r="AH609" s="142"/>
      <c r="AI609" s="142"/>
      <c r="AJ609" s="142"/>
      <c r="AK609" s="142"/>
      <c r="AL609" s="142"/>
      <c r="AM609" s="142"/>
      <c r="AN609" s="142"/>
      <c r="AO609" s="142"/>
      <c r="AP609" s="142"/>
      <c r="AQ609" s="142"/>
      <c r="AR609" s="142"/>
      <c r="AS609" s="142"/>
      <c r="AT609" s="142"/>
      <c r="AU609" s="142"/>
      <c r="AV609" s="142"/>
      <c r="AW609" s="142"/>
      <c r="AX609" s="142"/>
      <c r="AY609" s="142"/>
      <c r="AZ609" s="142"/>
      <c r="BA609" s="142"/>
      <c r="BB609" s="142"/>
      <c r="BC609" s="142"/>
      <c r="BD609" s="142"/>
      <c r="BE609" s="142"/>
    </row>
    <row r="610" spans="1:57" x14ac:dyDescent="0.25">
      <c r="A610" s="107" t="s">
        <v>1963</v>
      </c>
      <c r="B610" s="107"/>
      <c r="C610" s="107"/>
      <c r="D610" s="107"/>
      <c r="E610" s="107"/>
      <c r="F610" s="108">
        <v>874</v>
      </c>
      <c r="G610" s="109" t="s">
        <v>1964</v>
      </c>
      <c r="H610" s="110">
        <v>2</v>
      </c>
      <c r="I610" s="111">
        <v>30</v>
      </c>
      <c r="J610" s="111"/>
      <c r="K610" s="111"/>
      <c r="L610" s="112">
        <v>0</v>
      </c>
      <c r="M610" s="143"/>
      <c r="N610" s="141"/>
      <c r="O610" s="141" t="s">
        <v>1595</v>
      </c>
      <c r="P610" s="113" t="s">
        <v>1596</v>
      </c>
      <c r="Q610" s="138" t="str">
        <f>_DL_BM</f>
        <v>CTMO</v>
      </c>
      <c r="R610" s="138" t="str">
        <f>_DL_Khoa</f>
        <v>KCT</v>
      </c>
      <c r="S610" s="106" t="str">
        <f t="shared" si="10"/>
        <v>KCT-CTMO</v>
      </c>
      <c r="T610" s="142"/>
      <c r="U610" s="142"/>
      <c r="V610" s="142"/>
      <c r="W610" s="142"/>
      <c r="X610" s="142"/>
      <c r="Y610" s="142"/>
      <c r="Z610" s="142"/>
      <c r="AA610" s="142"/>
      <c r="AB610" s="142"/>
      <c r="AC610" s="142"/>
      <c r="AD610" s="142"/>
      <c r="AE610" s="142"/>
      <c r="AF610" s="142"/>
      <c r="AG610" s="142"/>
      <c r="AH610" s="142"/>
      <c r="AI610" s="142"/>
      <c r="AJ610" s="142"/>
      <c r="AK610" s="142"/>
      <c r="AL610" s="142"/>
      <c r="AM610" s="142"/>
      <c r="AN610" s="142"/>
      <c r="AO610" s="142"/>
      <c r="AP610" s="142"/>
      <c r="AQ610" s="142"/>
      <c r="AR610" s="142"/>
      <c r="AS610" s="142"/>
      <c r="AT610" s="142"/>
      <c r="AU610" s="142"/>
      <c r="AV610" s="142"/>
      <c r="AW610" s="142"/>
      <c r="AX610" s="142"/>
      <c r="AY610" s="142"/>
      <c r="AZ610" s="142"/>
      <c r="BA610" s="142"/>
      <c r="BB610" s="142"/>
      <c r="BC610" s="142"/>
      <c r="BD610" s="142"/>
      <c r="BE610" s="142"/>
    </row>
    <row r="611" spans="1:57" x14ac:dyDescent="0.25">
      <c r="A611" s="107" t="s">
        <v>111</v>
      </c>
      <c r="B611" s="107" t="s">
        <v>111</v>
      </c>
      <c r="C611" s="107" t="s">
        <v>111</v>
      </c>
      <c r="D611" s="107" t="s">
        <v>112</v>
      </c>
      <c r="E611" s="107" t="s">
        <v>112</v>
      </c>
      <c r="F611" s="108">
        <v>41</v>
      </c>
      <c r="G611" s="109" t="s">
        <v>113</v>
      </c>
      <c r="H611" s="110">
        <v>2</v>
      </c>
      <c r="I611" s="111">
        <v>30</v>
      </c>
      <c r="J611" s="111"/>
      <c r="K611" s="111"/>
      <c r="L611" s="112">
        <v>0</v>
      </c>
      <c r="M611" s="143" t="s">
        <v>1484</v>
      </c>
      <c r="N611" s="141">
        <v>90</v>
      </c>
      <c r="O611" s="141" t="s">
        <v>1595</v>
      </c>
      <c r="P611" s="113" t="s">
        <v>1596</v>
      </c>
      <c r="Q611" s="138" t="str">
        <f>_DL_BM</f>
        <v>CTMO</v>
      </c>
      <c r="R611" s="138" t="str">
        <f>_DL_Khoa</f>
        <v>KCT</v>
      </c>
      <c r="S611" s="106" t="str">
        <f t="shared" si="10"/>
        <v>KCT-CTMO</v>
      </c>
      <c r="T611" s="142" t="s">
        <v>21</v>
      </c>
      <c r="U611" s="142" t="s">
        <v>21</v>
      </c>
      <c r="V611" s="142" t="s">
        <v>21</v>
      </c>
      <c r="W611" s="142" t="s">
        <v>21</v>
      </c>
      <c r="X611" s="142" t="s">
        <v>21</v>
      </c>
      <c r="Y611" s="142" t="s">
        <v>21</v>
      </c>
      <c r="Z611" s="142" t="s">
        <v>21</v>
      </c>
      <c r="AA611" s="142" t="s">
        <v>21</v>
      </c>
      <c r="AB611" s="142" t="s">
        <v>21</v>
      </c>
      <c r="AC611" s="142" t="s">
        <v>21</v>
      </c>
      <c r="AD611" s="142" t="s">
        <v>21</v>
      </c>
      <c r="AE611" s="142"/>
      <c r="AF611" s="142"/>
      <c r="AG611" s="142"/>
      <c r="AH611" s="142"/>
      <c r="AI611" s="142" t="s">
        <v>21</v>
      </c>
      <c r="AJ611" s="142" t="s">
        <v>21</v>
      </c>
      <c r="AK611" s="142" t="s">
        <v>21</v>
      </c>
      <c r="AL611" s="142" t="s">
        <v>21</v>
      </c>
      <c r="AM611" s="142"/>
      <c r="AN611" s="142"/>
      <c r="AO611" s="142" t="s">
        <v>21</v>
      </c>
      <c r="AP611" s="142" t="s">
        <v>21</v>
      </c>
      <c r="AQ611" s="142"/>
      <c r="AR611" s="142" t="s">
        <v>21</v>
      </c>
      <c r="AS611" s="142"/>
      <c r="AT611" s="142" t="s">
        <v>21</v>
      </c>
      <c r="AU611" s="142" t="s">
        <v>21</v>
      </c>
      <c r="AV611" s="142" t="s">
        <v>21</v>
      </c>
      <c r="AW611" s="142" t="s">
        <v>21</v>
      </c>
      <c r="AX611" s="142"/>
      <c r="AY611" s="142"/>
      <c r="AZ611" s="142"/>
      <c r="BA611" s="142"/>
      <c r="BB611" s="142" t="s">
        <v>21</v>
      </c>
      <c r="BC611" s="142" t="s">
        <v>21</v>
      </c>
      <c r="BD611" s="142" t="s">
        <v>21</v>
      </c>
      <c r="BE611" s="142"/>
    </row>
    <row r="612" spans="1:57" s="191" customFormat="1" x14ac:dyDescent="0.25">
      <c r="A612" s="131" t="s">
        <v>2223</v>
      </c>
      <c r="B612" s="131" t="s">
        <v>2223</v>
      </c>
      <c r="C612" s="131" t="s">
        <v>2223</v>
      </c>
      <c r="D612" s="131" t="s">
        <v>2224</v>
      </c>
      <c r="E612" s="131" t="s">
        <v>2224</v>
      </c>
      <c r="F612" s="132">
        <v>41</v>
      </c>
      <c r="G612" s="133" t="s">
        <v>2225</v>
      </c>
      <c r="H612" s="134">
        <v>2</v>
      </c>
      <c r="I612" s="122">
        <v>30</v>
      </c>
      <c r="J612" s="122"/>
      <c r="K612" s="122"/>
      <c r="L612" s="135">
        <v>0</v>
      </c>
      <c r="M612" s="176" t="s">
        <v>1484</v>
      </c>
      <c r="N612" s="148">
        <v>90</v>
      </c>
      <c r="O612" s="148" t="s">
        <v>2226</v>
      </c>
      <c r="P612" s="136" t="s">
        <v>1581</v>
      </c>
      <c r="Q612" s="138" t="str">
        <f>_DL_BM</f>
        <v>TTDT</v>
      </c>
      <c r="R612" s="138" t="str">
        <f>_DL_Khoa</f>
        <v>CNTT</v>
      </c>
      <c r="S612" s="189" t="str">
        <f>+R612&amp;"-"&amp;Q612</f>
        <v>CNTT-TTDT</v>
      </c>
      <c r="T612" s="190"/>
      <c r="U612" s="190"/>
      <c r="V612" s="190"/>
      <c r="W612" s="190"/>
      <c r="X612" s="190"/>
      <c r="Y612" s="190"/>
      <c r="Z612" s="190"/>
      <c r="AA612" s="190"/>
      <c r="AB612" s="190"/>
      <c r="AC612" s="190"/>
      <c r="AD612" s="190"/>
      <c r="AE612" s="190" t="s">
        <v>21</v>
      </c>
      <c r="AF612" s="190"/>
      <c r="AG612" s="190"/>
      <c r="AH612" s="190"/>
      <c r="AI612" s="190"/>
      <c r="AJ612" s="190"/>
      <c r="AK612" s="190"/>
      <c r="AL612" s="190"/>
      <c r="AM612" s="190"/>
      <c r="AN612" s="190"/>
      <c r="AO612" s="190"/>
      <c r="AP612" s="190"/>
      <c r="AQ612" s="190"/>
      <c r="AR612" s="190"/>
      <c r="AS612" s="190"/>
      <c r="AT612" s="190"/>
      <c r="AU612" s="190"/>
      <c r="AV612" s="190"/>
      <c r="AW612" s="190"/>
      <c r="AX612" s="190" t="s">
        <v>21</v>
      </c>
      <c r="AY612" s="190" t="s">
        <v>21</v>
      </c>
      <c r="AZ612" s="190"/>
      <c r="BA612" s="190"/>
      <c r="BB612" s="190"/>
      <c r="BC612" s="190"/>
      <c r="BD612" s="190"/>
      <c r="BE612" s="190"/>
    </row>
    <row r="613" spans="1:57" x14ac:dyDescent="0.25">
      <c r="A613" s="107" t="s">
        <v>111</v>
      </c>
      <c r="B613" s="107" t="s">
        <v>111</v>
      </c>
      <c r="C613" s="107" t="s">
        <v>111</v>
      </c>
      <c r="D613" s="107" t="s">
        <v>112</v>
      </c>
      <c r="E613" s="107" t="s">
        <v>112</v>
      </c>
      <c r="F613" s="108">
        <v>41</v>
      </c>
      <c r="G613" s="109" t="s">
        <v>113</v>
      </c>
      <c r="H613" s="110">
        <v>2</v>
      </c>
      <c r="I613" s="111">
        <v>30</v>
      </c>
      <c r="J613" s="111"/>
      <c r="K613" s="111"/>
      <c r="L613" s="112">
        <v>0</v>
      </c>
      <c r="M613" s="143" t="s">
        <v>1484</v>
      </c>
      <c r="N613" s="141">
        <v>90</v>
      </c>
      <c r="O613" s="141" t="s">
        <v>1595</v>
      </c>
      <c r="P613" s="113" t="s">
        <v>1596</v>
      </c>
      <c r="Q613" s="138" t="str">
        <f>_DL_BM</f>
        <v>CTMO</v>
      </c>
      <c r="R613" s="138" t="str">
        <f>_DL_Khoa</f>
        <v>KCT</v>
      </c>
      <c r="S613" s="106" t="str">
        <f>+R613&amp;"-"&amp;Q613</f>
        <v>KCT-CTMO</v>
      </c>
      <c r="T613" s="142"/>
      <c r="U613" s="142"/>
      <c r="V613" s="142"/>
      <c r="W613" s="142"/>
      <c r="X613" s="142"/>
      <c r="Y613" s="142"/>
      <c r="Z613" s="142"/>
      <c r="AA613" s="142"/>
      <c r="AB613" s="142"/>
      <c r="AC613" s="142"/>
      <c r="AD613" s="142"/>
      <c r="AE613" s="142"/>
      <c r="AF613" s="142"/>
      <c r="AG613" s="142"/>
      <c r="AH613" s="142"/>
      <c r="AI613" s="142"/>
      <c r="AJ613" s="142"/>
      <c r="AK613" s="142"/>
      <c r="AL613" s="142"/>
      <c r="AM613" s="142"/>
      <c r="AN613" s="142"/>
      <c r="AO613" s="142"/>
      <c r="AP613" s="142"/>
      <c r="AQ613" s="142"/>
      <c r="AR613" s="142"/>
      <c r="AS613" s="142"/>
      <c r="AT613" s="142"/>
      <c r="AU613" s="142"/>
      <c r="AV613" s="142"/>
      <c r="AW613" s="142"/>
      <c r="AX613" s="142"/>
      <c r="AY613" s="142"/>
      <c r="AZ613" s="142"/>
      <c r="BA613" s="142"/>
      <c r="BB613" s="142"/>
      <c r="BC613" s="142"/>
      <c r="BD613" s="142"/>
      <c r="BE613" s="142"/>
    </row>
    <row r="614" spans="1:57" x14ac:dyDescent="0.25">
      <c r="A614" s="107" t="s">
        <v>172</v>
      </c>
      <c r="B614" s="107"/>
      <c r="C614" s="107"/>
      <c r="D614" s="107"/>
      <c r="E614" s="107"/>
      <c r="F614" s="108">
        <v>74</v>
      </c>
      <c r="G614" s="109" t="s">
        <v>173</v>
      </c>
      <c r="H614" s="110">
        <v>4</v>
      </c>
      <c r="I614" s="111">
        <v>45</v>
      </c>
      <c r="J614" s="111">
        <v>30</v>
      </c>
      <c r="K614" s="111"/>
      <c r="L614" s="112">
        <v>0</v>
      </c>
      <c r="M614" s="143" t="s">
        <v>1484</v>
      </c>
      <c r="N614" s="141">
        <v>90</v>
      </c>
      <c r="O614" s="141" t="s">
        <v>1595</v>
      </c>
      <c r="P614" s="113" t="s">
        <v>1596</v>
      </c>
      <c r="Q614" s="138" t="str">
        <f>_DL_BM</f>
        <v>CTMO</v>
      </c>
      <c r="R614" s="138" t="str">
        <f>_DL_Khoa</f>
        <v>KCT</v>
      </c>
      <c r="S614" s="106" t="str">
        <f t="shared" si="10"/>
        <v>KCT-CTMO</v>
      </c>
      <c r="T614" s="142" t="s">
        <v>20</v>
      </c>
      <c r="U614" s="142"/>
      <c r="V614" s="142" t="s">
        <v>20</v>
      </c>
      <c r="W614" s="142" t="s">
        <v>20</v>
      </c>
      <c r="X614" s="142" t="s">
        <v>20</v>
      </c>
      <c r="Y614" s="142"/>
      <c r="Z614" s="142" t="s">
        <v>20</v>
      </c>
      <c r="AA614" s="142"/>
      <c r="AB614" s="142"/>
      <c r="AC614" s="142"/>
      <c r="AD614" s="142"/>
      <c r="AE614" s="142"/>
      <c r="AF614" s="142"/>
      <c r="AG614" s="142"/>
      <c r="AH614" s="142"/>
      <c r="AI614" s="142"/>
      <c r="AJ614" s="142"/>
      <c r="AK614" s="142"/>
      <c r="AL614" s="142"/>
      <c r="AM614" s="142"/>
      <c r="AN614" s="142"/>
      <c r="AO614" s="142"/>
      <c r="AP614" s="142"/>
      <c r="AQ614" s="142"/>
      <c r="AR614" s="142"/>
      <c r="AS614" s="142"/>
      <c r="AT614" s="142"/>
      <c r="AU614" s="142"/>
      <c r="AV614" s="142"/>
      <c r="AW614" s="142"/>
      <c r="AX614" s="142"/>
      <c r="AY614" s="142"/>
      <c r="AZ614" s="142"/>
      <c r="BA614" s="142"/>
      <c r="BB614" s="142"/>
      <c r="BC614" s="142"/>
      <c r="BD614" s="142"/>
      <c r="BE614" s="142"/>
    </row>
    <row r="615" spans="1:57" x14ac:dyDescent="0.25">
      <c r="A615" s="107"/>
      <c r="B615" s="107" t="s">
        <v>174</v>
      </c>
      <c r="C615" s="107" t="s">
        <v>174</v>
      </c>
      <c r="D615" s="107"/>
      <c r="E615" s="107"/>
      <c r="F615" s="108">
        <v>75</v>
      </c>
      <c r="G615" s="109" t="s">
        <v>173</v>
      </c>
      <c r="H615" s="110">
        <v>2</v>
      </c>
      <c r="I615" s="111">
        <v>30</v>
      </c>
      <c r="J615" s="111"/>
      <c r="K615" s="111"/>
      <c r="L615" s="112">
        <v>0</v>
      </c>
      <c r="M615" s="143" t="s">
        <v>1484</v>
      </c>
      <c r="N615" s="141">
        <v>90</v>
      </c>
      <c r="O615" s="141" t="s">
        <v>1595</v>
      </c>
      <c r="P615" s="113" t="s">
        <v>1596</v>
      </c>
      <c r="Q615" s="138" t="str">
        <f>_DL_BM</f>
        <v>CTMO</v>
      </c>
      <c r="R615" s="138" t="str">
        <f>_DL_Khoa</f>
        <v>KCT</v>
      </c>
      <c r="S615" s="106" t="str">
        <f t="shared" si="10"/>
        <v>KCT-CTMO</v>
      </c>
      <c r="T615" s="142"/>
      <c r="U615" s="142"/>
      <c r="V615" s="142"/>
      <c r="W615" s="142"/>
      <c r="X615" s="142"/>
      <c r="Y615" s="142"/>
      <c r="Z615" s="142"/>
      <c r="AA615" s="142"/>
      <c r="AB615" s="142"/>
      <c r="AC615" s="142"/>
      <c r="AD615" s="142"/>
      <c r="AE615" s="142"/>
      <c r="AF615" s="142"/>
      <c r="AG615" s="142"/>
      <c r="AH615" s="142"/>
      <c r="AI615" s="142"/>
      <c r="AJ615" s="142"/>
      <c r="AK615" s="142"/>
      <c r="AL615" s="142"/>
      <c r="AM615" s="142"/>
      <c r="AN615" s="142"/>
      <c r="AO615" s="142"/>
      <c r="AP615" s="142"/>
      <c r="AQ615" s="142"/>
      <c r="AR615" s="142"/>
      <c r="AS615" s="142"/>
      <c r="AT615" s="142"/>
      <c r="AU615" s="142"/>
      <c r="AV615" s="142"/>
      <c r="AW615" s="142"/>
      <c r="AX615" s="142"/>
      <c r="AY615" s="142"/>
      <c r="AZ615" s="142"/>
      <c r="BA615" s="142"/>
      <c r="BB615" s="142"/>
      <c r="BC615" s="142"/>
      <c r="BD615" s="142"/>
      <c r="BE615" s="142"/>
    </row>
    <row r="616" spans="1:57" x14ac:dyDescent="0.25">
      <c r="A616" s="107"/>
      <c r="B616" s="107"/>
      <c r="C616" s="107"/>
      <c r="D616" s="107" t="s">
        <v>175</v>
      </c>
      <c r="E616" s="107"/>
      <c r="F616" s="108">
        <v>76</v>
      </c>
      <c r="G616" s="109" t="s">
        <v>173</v>
      </c>
      <c r="H616" s="110">
        <v>3</v>
      </c>
      <c r="I616" s="111">
        <v>45</v>
      </c>
      <c r="J616" s="111"/>
      <c r="K616" s="111"/>
      <c r="L616" s="112">
        <v>0</v>
      </c>
      <c r="M616" s="143" t="s">
        <v>1484</v>
      </c>
      <c r="N616" s="141">
        <v>90</v>
      </c>
      <c r="O616" s="141" t="s">
        <v>1595</v>
      </c>
      <c r="P616" s="113" t="s">
        <v>1596</v>
      </c>
      <c r="Q616" s="138" t="str">
        <f>_DL_BM</f>
        <v>CTMO</v>
      </c>
      <c r="R616" s="138" t="str">
        <f>_DL_Khoa</f>
        <v>KCT</v>
      </c>
      <c r="S616" s="106" t="str">
        <f t="shared" si="10"/>
        <v>KCT-CTMO</v>
      </c>
      <c r="T616" s="142"/>
      <c r="U616" s="142"/>
      <c r="V616" s="142"/>
      <c r="W616" s="142"/>
      <c r="X616" s="142"/>
      <c r="Y616" s="142"/>
      <c r="Z616" s="142"/>
      <c r="AA616" s="142"/>
      <c r="AB616" s="142"/>
      <c r="AC616" s="142"/>
      <c r="AD616" s="142"/>
      <c r="AE616" s="142"/>
      <c r="AF616" s="142"/>
      <c r="AG616" s="142"/>
      <c r="AH616" s="142"/>
      <c r="AI616" s="142"/>
      <c r="AJ616" s="142"/>
      <c r="AK616" s="142"/>
      <c r="AL616" s="142"/>
      <c r="AM616" s="142"/>
      <c r="AN616" s="142"/>
      <c r="AO616" s="142" t="s">
        <v>20</v>
      </c>
      <c r="AP616" s="142" t="s">
        <v>20</v>
      </c>
      <c r="AQ616" s="142"/>
      <c r="AR616" s="142"/>
      <c r="AS616" s="142"/>
      <c r="AT616" s="142"/>
      <c r="AU616" s="142"/>
      <c r="AV616" s="142"/>
      <c r="AW616" s="142"/>
      <c r="AX616" s="142"/>
      <c r="AY616" s="142"/>
      <c r="AZ616" s="142"/>
      <c r="BA616" s="142"/>
      <c r="BB616" s="142"/>
      <c r="BC616" s="142"/>
      <c r="BD616" s="142"/>
      <c r="BE616" s="142"/>
    </row>
    <row r="617" spans="1:57" x14ac:dyDescent="0.25">
      <c r="A617" s="107" t="s">
        <v>1617</v>
      </c>
      <c r="B617" s="107"/>
      <c r="C617" s="107"/>
      <c r="D617" s="107" t="s">
        <v>1618</v>
      </c>
      <c r="E617" s="107"/>
      <c r="F617" s="108">
        <v>78</v>
      </c>
      <c r="G617" s="109" t="s">
        <v>173</v>
      </c>
      <c r="H617" s="110">
        <v>4</v>
      </c>
      <c r="I617" s="111">
        <v>45</v>
      </c>
      <c r="J617" s="111">
        <v>30</v>
      </c>
      <c r="K617" s="111"/>
      <c r="L617" s="112">
        <v>0</v>
      </c>
      <c r="M617" s="143" t="s">
        <v>1484</v>
      </c>
      <c r="N617" s="141">
        <v>90</v>
      </c>
      <c r="O617" s="141" t="s">
        <v>1595</v>
      </c>
      <c r="P617" s="113" t="s">
        <v>1596</v>
      </c>
      <c r="Q617" s="138" t="str">
        <f>_DL_BM</f>
        <v>CTMO</v>
      </c>
      <c r="R617" s="138" t="str">
        <f>_DL_Khoa</f>
        <v>KCT</v>
      </c>
      <c r="S617" s="106" t="str">
        <f t="shared" si="10"/>
        <v>KCT-CTMO</v>
      </c>
      <c r="T617" s="142"/>
      <c r="U617" s="142" t="s">
        <v>20</v>
      </c>
      <c r="V617" s="142"/>
      <c r="W617" s="142"/>
      <c r="X617" s="142"/>
      <c r="Y617" s="142"/>
      <c r="Z617" s="142"/>
      <c r="AA617" s="142"/>
      <c r="AB617" s="142"/>
      <c r="AC617" s="142"/>
      <c r="AD617" s="142"/>
      <c r="AE617" s="142"/>
      <c r="AF617" s="142"/>
      <c r="AG617" s="142"/>
      <c r="AH617" s="142"/>
      <c r="AI617" s="142"/>
      <c r="AJ617" s="142"/>
      <c r="AK617" s="142"/>
      <c r="AL617" s="142"/>
      <c r="AM617" s="142"/>
      <c r="AN617" s="142" t="s">
        <v>20</v>
      </c>
      <c r="AO617" s="142"/>
      <c r="AP617" s="142"/>
      <c r="AQ617" s="142"/>
      <c r="AR617" s="142"/>
      <c r="AS617" s="142"/>
      <c r="AT617" s="142"/>
      <c r="AU617" s="142"/>
      <c r="AV617" s="142"/>
      <c r="AW617" s="142"/>
      <c r="AX617" s="142"/>
      <c r="AY617" s="142"/>
      <c r="AZ617" s="142"/>
      <c r="BA617" s="142"/>
      <c r="BB617" s="142"/>
      <c r="BC617" s="142"/>
      <c r="BD617" s="142"/>
      <c r="BE617" s="142"/>
    </row>
    <row r="618" spans="1:57" x14ac:dyDescent="0.25">
      <c r="A618" s="107" t="s">
        <v>1615</v>
      </c>
      <c r="B618" s="107"/>
      <c r="C618" s="107"/>
      <c r="D618" s="107" t="s">
        <v>1616</v>
      </c>
      <c r="E618" s="107"/>
      <c r="F618" s="108">
        <v>77</v>
      </c>
      <c r="G618" s="109" t="s">
        <v>176</v>
      </c>
      <c r="H618" s="110">
        <v>2</v>
      </c>
      <c r="I618" s="111">
        <v>30</v>
      </c>
      <c r="J618" s="111"/>
      <c r="K618" s="111"/>
      <c r="L618" s="112">
        <v>0</v>
      </c>
      <c r="M618" s="143" t="s">
        <v>1484</v>
      </c>
      <c r="N618" s="141">
        <v>90</v>
      </c>
      <c r="O618" s="141" t="s">
        <v>1595</v>
      </c>
      <c r="P618" s="113" t="s">
        <v>1596</v>
      </c>
      <c r="Q618" s="138" t="str">
        <f>_DL_BM</f>
        <v>CTMO</v>
      </c>
      <c r="R618" s="138" t="str">
        <f>_DL_Khoa</f>
        <v>KCT</v>
      </c>
      <c r="S618" s="106" t="str">
        <f t="shared" si="10"/>
        <v>KCT-CTMO</v>
      </c>
      <c r="T618" s="142"/>
      <c r="U618" s="142"/>
      <c r="V618" s="142"/>
      <c r="W618" s="142"/>
      <c r="X618" s="142"/>
      <c r="Y618" s="142" t="s">
        <v>20</v>
      </c>
      <c r="Z618" s="142"/>
      <c r="AA618" s="142"/>
      <c r="AB618" s="142"/>
      <c r="AC618" s="142"/>
      <c r="AD618" s="142"/>
      <c r="AE618" s="142"/>
      <c r="AF618" s="142"/>
      <c r="AG618" s="142"/>
      <c r="AH618" s="142"/>
      <c r="AI618" s="142"/>
      <c r="AJ618" s="142"/>
      <c r="AK618" s="142"/>
      <c r="AL618" s="142"/>
      <c r="AM618" s="142"/>
      <c r="AN618" s="142"/>
      <c r="AO618" s="142"/>
      <c r="AP618" s="142"/>
      <c r="AQ618" s="142"/>
      <c r="AR618" s="142" t="s">
        <v>20</v>
      </c>
      <c r="AS618" s="142"/>
      <c r="AT618" s="142"/>
      <c r="AU618" s="142"/>
      <c r="AV618" s="142"/>
      <c r="AW618" s="142"/>
      <c r="AX618" s="142"/>
      <c r="AY618" s="142"/>
      <c r="AZ618" s="142"/>
      <c r="BA618" s="142"/>
      <c r="BB618" s="142"/>
      <c r="BC618" s="142"/>
      <c r="BD618" s="142"/>
      <c r="BE618" s="142"/>
    </row>
    <row r="619" spans="1:57" x14ac:dyDescent="0.25">
      <c r="A619" s="107" t="s">
        <v>1959</v>
      </c>
      <c r="B619" s="107"/>
      <c r="C619" s="107"/>
      <c r="D619" s="107"/>
      <c r="E619" s="107"/>
      <c r="F619" s="108">
        <v>872</v>
      </c>
      <c r="G619" s="109" t="s">
        <v>1960</v>
      </c>
      <c r="H619" s="110">
        <v>3</v>
      </c>
      <c r="I619" s="111">
        <v>45</v>
      </c>
      <c r="J619" s="111"/>
      <c r="K619" s="111"/>
      <c r="L619" s="112">
        <v>0</v>
      </c>
      <c r="M619" s="143"/>
      <c r="N619" s="141"/>
      <c r="O619" s="141" t="s">
        <v>1595</v>
      </c>
      <c r="P619" s="113" t="s">
        <v>1596</v>
      </c>
      <c r="Q619" s="138" t="str">
        <f>_DL_BM</f>
        <v>CTMO</v>
      </c>
      <c r="R619" s="138" t="str">
        <f>_DL_Khoa</f>
        <v>KCT</v>
      </c>
      <c r="S619" s="106" t="str">
        <f t="shared" si="10"/>
        <v>KCT-CTMO</v>
      </c>
      <c r="T619" s="142"/>
      <c r="U619" s="142"/>
      <c r="V619" s="142"/>
      <c r="W619" s="142"/>
      <c r="X619" s="142"/>
      <c r="Y619" s="142"/>
      <c r="Z619" s="142"/>
      <c r="AA619" s="142"/>
      <c r="AB619" s="142"/>
      <c r="AC619" s="142"/>
      <c r="AD619" s="142"/>
      <c r="AE619" s="142"/>
      <c r="AF619" s="142"/>
      <c r="AG619" s="142"/>
      <c r="AH619" s="142"/>
      <c r="AI619" s="142"/>
      <c r="AJ619" s="142"/>
      <c r="AK619" s="142"/>
      <c r="AL619" s="142"/>
      <c r="AM619" s="142"/>
      <c r="AN619" s="142"/>
      <c r="AO619" s="142"/>
      <c r="AP619" s="142"/>
      <c r="AQ619" s="142"/>
      <c r="AR619" s="142"/>
      <c r="AS619" s="142"/>
      <c r="AT619" s="142"/>
      <c r="AU619" s="142"/>
      <c r="AV619" s="142"/>
      <c r="AW619" s="142"/>
      <c r="AX619" s="142"/>
      <c r="AY619" s="142"/>
      <c r="AZ619" s="142"/>
      <c r="BA619" s="142"/>
      <c r="BB619" s="142"/>
      <c r="BC619" s="142"/>
      <c r="BD619" s="142"/>
      <c r="BE619" s="142"/>
    </row>
    <row r="620" spans="1:57" x14ac:dyDescent="0.25">
      <c r="A620" s="107" t="s">
        <v>1988</v>
      </c>
      <c r="B620" s="107"/>
      <c r="C620" s="107"/>
      <c r="D620" s="107"/>
      <c r="E620" s="107"/>
      <c r="F620" s="108">
        <v>887</v>
      </c>
      <c r="G620" s="109" t="s">
        <v>1989</v>
      </c>
      <c r="H620" s="110">
        <v>2</v>
      </c>
      <c r="I620" s="111"/>
      <c r="J620" s="111"/>
      <c r="K620" s="111">
        <v>60</v>
      </c>
      <c r="L620" s="112">
        <v>0</v>
      </c>
      <c r="M620" s="140" t="s">
        <v>2</v>
      </c>
      <c r="N620" s="141"/>
      <c r="O620" s="141" t="s">
        <v>1595</v>
      </c>
      <c r="P620" s="113" t="s">
        <v>1596</v>
      </c>
      <c r="Q620" s="138" t="str">
        <f>_DL_BM</f>
        <v>CTMO</v>
      </c>
      <c r="R620" s="138" t="str">
        <f>_DL_Khoa</f>
        <v>KCT</v>
      </c>
      <c r="S620" s="106" t="str">
        <f t="shared" si="10"/>
        <v>KCT-CTMO</v>
      </c>
      <c r="T620" s="142"/>
      <c r="U620" s="142"/>
      <c r="V620" s="142"/>
      <c r="W620" s="142"/>
      <c r="X620" s="142"/>
      <c r="Y620" s="142"/>
      <c r="Z620" s="142"/>
      <c r="AA620" s="142"/>
      <c r="AB620" s="142"/>
      <c r="AC620" s="142"/>
      <c r="AD620" s="142"/>
      <c r="AE620" s="142"/>
      <c r="AF620" s="142"/>
      <c r="AG620" s="142"/>
      <c r="AH620" s="142"/>
      <c r="AI620" s="142"/>
      <c r="AJ620" s="142"/>
      <c r="AK620" s="142"/>
      <c r="AL620" s="142"/>
      <c r="AM620" s="142"/>
      <c r="AN620" s="142"/>
      <c r="AO620" s="142"/>
      <c r="AP620" s="142"/>
      <c r="AQ620" s="142"/>
      <c r="AR620" s="142"/>
      <c r="AS620" s="142"/>
      <c r="AT620" s="142"/>
      <c r="AU620" s="142"/>
      <c r="AV620" s="142"/>
      <c r="AW620" s="142"/>
      <c r="AX620" s="142"/>
      <c r="AY620" s="142"/>
      <c r="AZ620" s="142"/>
      <c r="BA620" s="142"/>
      <c r="BB620" s="142"/>
      <c r="BC620" s="142"/>
      <c r="BD620" s="142"/>
      <c r="BE620" s="142"/>
    </row>
    <row r="621" spans="1:57" x14ac:dyDescent="0.25">
      <c r="A621" s="107" t="s">
        <v>2056</v>
      </c>
      <c r="B621" s="107"/>
      <c r="C621" s="107"/>
      <c r="D621" s="107"/>
      <c r="E621" s="107"/>
      <c r="F621" s="108">
        <v>926</v>
      </c>
      <c r="G621" s="109" t="s">
        <v>2057</v>
      </c>
      <c r="H621" s="110">
        <v>2</v>
      </c>
      <c r="I621" s="111"/>
      <c r="J621" s="111"/>
      <c r="K621" s="111">
        <v>90</v>
      </c>
      <c r="L621" s="112">
        <v>0</v>
      </c>
      <c r="M621" s="140" t="s">
        <v>2</v>
      </c>
      <c r="N621" s="141"/>
      <c r="O621" s="141" t="s">
        <v>1595</v>
      </c>
      <c r="P621" s="113" t="s">
        <v>1596</v>
      </c>
      <c r="Q621" s="138" t="str">
        <f>_DL_BM</f>
        <v>CTMO</v>
      </c>
      <c r="R621" s="138" t="str">
        <f>_DL_Khoa</f>
        <v>KCT</v>
      </c>
      <c r="S621" s="106" t="str">
        <f t="shared" si="10"/>
        <v>KCT-CTMO</v>
      </c>
      <c r="T621" s="142"/>
      <c r="U621" s="142"/>
      <c r="V621" s="142"/>
      <c r="W621" s="142"/>
      <c r="X621" s="142"/>
      <c r="Y621" s="142"/>
      <c r="Z621" s="142"/>
      <c r="AA621" s="142"/>
      <c r="AB621" s="142"/>
      <c r="AC621" s="142"/>
      <c r="AD621" s="142"/>
      <c r="AE621" s="142"/>
      <c r="AF621" s="142"/>
      <c r="AG621" s="142"/>
      <c r="AH621" s="142"/>
      <c r="AI621" s="142"/>
      <c r="AJ621" s="142"/>
      <c r="AK621" s="142"/>
      <c r="AL621" s="142"/>
      <c r="AM621" s="142"/>
      <c r="AN621" s="142"/>
      <c r="AO621" s="142"/>
      <c r="AP621" s="142"/>
      <c r="AQ621" s="142"/>
      <c r="AR621" s="142"/>
      <c r="AS621" s="142"/>
      <c r="AT621" s="142"/>
      <c r="AU621" s="142"/>
      <c r="AV621" s="142"/>
      <c r="AW621" s="142"/>
      <c r="AX621" s="142"/>
      <c r="AY621" s="142"/>
      <c r="AZ621" s="142"/>
      <c r="BA621" s="142"/>
      <c r="BB621" s="142"/>
      <c r="BC621" s="142"/>
      <c r="BD621" s="142"/>
      <c r="BE621" s="142"/>
    </row>
    <row r="622" spans="1:57" x14ac:dyDescent="0.25">
      <c r="A622" s="107" t="s">
        <v>2060</v>
      </c>
      <c r="B622" s="107"/>
      <c r="C622" s="107"/>
      <c r="D622" s="107"/>
      <c r="E622" s="107"/>
      <c r="F622" s="108">
        <v>928</v>
      </c>
      <c r="G622" s="109" t="s">
        <v>1415</v>
      </c>
      <c r="H622" s="110">
        <v>4</v>
      </c>
      <c r="I622" s="111"/>
      <c r="J622" s="111"/>
      <c r="K622" s="111">
        <v>180</v>
      </c>
      <c r="L622" s="112">
        <v>0</v>
      </c>
      <c r="M622" s="140" t="s">
        <v>2</v>
      </c>
      <c r="N622" s="141"/>
      <c r="O622" s="141" t="s">
        <v>1595</v>
      </c>
      <c r="P622" s="113" t="s">
        <v>1596</v>
      </c>
      <c r="Q622" s="138" t="str">
        <f>_DL_BM</f>
        <v>CTMO</v>
      </c>
      <c r="R622" s="138" t="str">
        <f>_DL_Khoa</f>
        <v>KCT</v>
      </c>
      <c r="S622" s="106" t="str">
        <f t="shared" si="10"/>
        <v>KCT-CTMO</v>
      </c>
      <c r="T622" s="142"/>
      <c r="U622" s="142"/>
      <c r="V622" s="142"/>
      <c r="W622" s="142"/>
      <c r="X622" s="142"/>
      <c r="Y622" s="142"/>
      <c r="Z622" s="142"/>
      <c r="AA622" s="142"/>
      <c r="AB622" s="142"/>
      <c r="AC622" s="142"/>
      <c r="AD622" s="142"/>
      <c r="AE622" s="142"/>
      <c r="AF622" s="142"/>
      <c r="AG622" s="142"/>
      <c r="AH622" s="142"/>
      <c r="AI622" s="142"/>
      <c r="AJ622" s="142"/>
      <c r="AK622" s="142"/>
      <c r="AL622" s="142"/>
      <c r="AM622" s="142"/>
      <c r="AN622" s="142"/>
      <c r="AO622" s="142"/>
      <c r="AP622" s="142"/>
      <c r="AQ622" s="142"/>
      <c r="AR622" s="142"/>
      <c r="AS622" s="142"/>
      <c r="AT622" s="142"/>
      <c r="AU622" s="142"/>
      <c r="AV622" s="142"/>
      <c r="AW622" s="142"/>
      <c r="AX622" s="142"/>
      <c r="AY622" s="142"/>
      <c r="AZ622" s="142"/>
      <c r="BA622" s="142"/>
      <c r="BB622" s="142"/>
      <c r="BC622" s="142"/>
      <c r="BD622" s="142"/>
      <c r="BE622" s="142"/>
    </row>
    <row r="623" spans="1:57" x14ac:dyDescent="0.25">
      <c r="A623" s="107" t="s">
        <v>1990</v>
      </c>
      <c r="B623" s="107"/>
      <c r="C623" s="107"/>
      <c r="D623" s="107"/>
      <c r="E623" s="107"/>
      <c r="F623" s="108">
        <v>888</v>
      </c>
      <c r="G623" s="109" t="s">
        <v>1991</v>
      </c>
      <c r="H623" s="110">
        <v>2</v>
      </c>
      <c r="I623" s="111"/>
      <c r="J623" s="111"/>
      <c r="K623" s="111">
        <v>90</v>
      </c>
      <c r="L623" s="112">
        <v>0</v>
      </c>
      <c r="M623" s="140" t="s">
        <v>2</v>
      </c>
      <c r="N623" s="141"/>
      <c r="O623" s="141" t="s">
        <v>1595</v>
      </c>
      <c r="P623" s="113" t="s">
        <v>1596</v>
      </c>
      <c r="Q623" s="138" t="str">
        <f>_DL_BM</f>
        <v>CTMO</v>
      </c>
      <c r="R623" s="138" t="str">
        <f>_DL_Khoa</f>
        <v>KCT</v>
      </c>
      <c r="S623" s="106" t="str">
        <f t="shared" si="10"/>
        <v>KCT-CTMO</v>
      </c>
      <c r="T623" s="142"/>
      <c r="U623" s="142"/>
      <c r="V623" s="142"/>
      <c r="W623" s="142"/>
      <c r="X623" s="142"/>
      <c r="Y623" s="142"/>
      <c r="Z623" s="142"/>
      <c r="AA623" s="142"/>
      <c r="AB623" s="142"/>
      <c r="AC623" s="142"/>
      <c r="AD623" s="142"/>
      <c r="AE623" s="142"/>
      <c r="AF623" s="142"/>
      <c r="AG623" s="142"/>
      <c r="AH623" s="142"/>
      <c r="AI623" s="142"/>
      <c r="AJ623" s="142"/>
      <c r="AK623" s="142"/>
      <c r="AL623" s="142"/>
      <c r="AM623" s="142"/>
      <c r="AN623" s="142"/>
      <c r="AO623" s="142"/>
      <c r="AP623" s="142"/>
      <c r="AQ623" s="142"/>
      <c r="AR623" s="142"/>
      <c r="AS623" s="142"/>
      <c r="AT623" s="142"/>
      <c r="AU623" s="142"/>
      <c r="AV623" s="142"/>
      <c r="AW623" s="142"/>
      <c r="AX623" s="142"/>
      <c r="AY623" s="142"/>
      <c r="AZ623" s="142"/>
      <c r="BA623" s="142"/>
      <c r="BB623" s="142"/>
      <c r="BC623" s="142"/>
      <c r="BD623" s="142"/>
      <c r="BE623" s="142"/>
    </row>
    <row r="624" spans="1:57" x14ac:dyDescent="0.25">
      <c r="A624" s="107" t="s">
        <v>2008</v>
      </c>
      <c r="B624" s="107"/>
      <c r="C624" s="107"/>
      <c r="D624" s="107"/>
      <c r="E624" s="107"/>
      <c r="F624" s="108">
        <v>899</v>
      </c>
      <c r="G624" s="109" t="s">
        <v>2009</v>
      </c>
      <c r="H624" s="110">
        <v>2</v>
      </c>
      <c r="I624" s="111"/>
      <c r="J624" s="111"/>
      <c r="K624" s="111">
        <v>90</v>
      </c>
      <c r="L624" s="112">
        <v>0</v>
      </c>
      <c r="M624" s="140" t="s">
        <v>2</v>
      </c>
      <c r="N624" s="141"/>
      <c r="O624" s="141" t="s">
        <v>1595</v>
      </c>
      <c r="P624" s="113" t="s">
        <v>1596</v>
      </c>
      <c r="Q624" s="138" t="str">
        <f>_DL_BM</f>
        <v>CTMO</v>
      </c>
      <c r="R624" s="138" t="str">
        <f>_DL_Khoa</f>
        <v>KCT</v>
      </c>
      <c r="S624" s="106" t="str">
        <f t="shared" si="10"/>
        <v>KCT-CTMO</v>
      </c>
      <c r="T624" s="142"/>
      <c r="U624" s="142"/>
      <c r="V624" s="142"/>
      <c r="W624" s="142"/>
      <c r="X624" s="142"/>
      <c r="Y624" s="142"/>
      <c r="Z624" s="142"/>
      <c r="AA624" s="142"/>
      <c r="AB624" s="142"/>
      <c r="AC624" s="142"/>
      <c r="AD624" s="142"/>
      <c r="AE624" s="142"/>
      <c r="AF624" s="142"/>
      <c r="AG624" s="142"/>
      <c r="AH624" s="142"/>
      <c r="AI624" s="142"/>
      <c r="AJ624" s="142"/>
      <c r="AK624" s="142"/>
      <c r="AL624" s="142"/>
      <c r="AM624" s="142"/>
      <c r="AN624" s="142"/>
      <c r="AO624" s="142"/>
      <c r="AP624" s="142"/>
      <c r="AQ624" s="142"/>
      <c r="AR624" s="142"/>
      <c r="AS624" s="142"/>
      <c r="AT624" s="142"/>
      <c r="AU624" s="142"/>
      <c r="AV624" s="142"/>
      <c r="AW624" s="142"/>
      <c r="AX624" s="142"/>
      <c r="AY624" s="142"/>
      <c r="AZ624" s="142"/>
      <c r="BA624" s="142"/>
      <c r="BB624" s="142"/>
      <c r="BC624" s="142"/>
      <c r="BD624" s="142"/>
      <c r="BE624" s="142"/>
    </row>
    <row r="625" spans="1:57" x14ac:dyDescent="0.25">
      <c r="A625" s="107" t="s">
        <v>1951</v>
      </c>
      <c r="B625" s="107"/>
      <c r="C625" s="107"/>
      <c r="D625" s="107"/>
      <c r="E625" s="107"/>
      <c r="F625" s="108">
        <v>868</v>
      </c>
      <c r="G625" s="109" t="s">
        <v>1952</v>
      </c>
      <c r="H625" s="110">
        <v>3</v>
      </c>
      <c r="I625" s="111">
        <v>30</v>
      </c>
      <c r="J625" s="111">
        <v>30</v>
      </c>
      <c r="K625" s="111"/>
      <c r="L625" s="112">
        <v>0</v>
      </c>
      <c r="M625" s="143"/>
      <c r="N625" s="141"/>
      <c r="O625" s="141" t="s">
        <v>1595</v>
      </c>
      <c r="P625" s="113" t="s">
        <v>1596</v>
      </c>
      <c r="Q625" s="138" t="str">
        <f>_DL_BM</f>
        <v>CTMO</v>
      </c>
      <c r="R625" s="138" t="str">
        <f>_DL_Khoa</f>
        <v>KCT</v>
      </c>
      <c r="S625" s="106" t="str">
        <f t="shared" si="10"/>
        <v>KCT-CTMO</v>
      </c>
      <c r="T625" s="142"/>
      <c r="U625" s="142"/>
      <c r="V625" s="142"/>
      <c r="W625" s="142"/>
      <c r="X625" s="142"/>
      <c r="Y625" s="142"/>
      <c r="Z625" s="142"/>
      <c r="AA625" s="142"/>
      <c r="AB625" s="142"/>
      <c r="AC625" s="142"/>
      <c r="AD625" s="142"/>
      <c r="AE625" s="142"/>
      <c r="AF625" s="142"/>
      <c r="AG625" s="142"/>
      <c r="AH625" s="142"/>
      <c r="AI625" s="142"/>
      <c r="AJ625" s="142"/>
      <c r="AK625" s="142"/>
      <c r="AL625" s="142"/>
      <c r="AM625" s="142"/>
      <c r="AN625" s="142"/>
      <c r="AO625" s="142"/>
      <c r="AP625" s="142"/>
      <c r="AQ625" s="142"/>
      <c r="AR625" s="142"/>
      <c r="AS625" s="142"/>
      <c r="AT625" s="142"/>
      <c r="AU625" s="142"/>
      <c r="AV625" s="142"/>
      <c r="AW625" s="142"/>
      <c r="AX625" s="142"/>
      <c r="AY625" s="142"/>
      <c r="AZ625" s="142"/>
      <c r="BA625" s="142"/>
      <c r="BB625" s="142"/>
      <c r="BC625" s="142"/>
      <c r="BD625" s="142"/>
      <c r="BE625" s="142"/>
    </row>
    <row r="626" spans="1:57" x14ac:dyDescent="0.25">
      <c r="A626" s="107" t="s">
        <v>2117</v>
      </c>
      <c r="B626" s="107"/>
      <c r="C626" s="107"/>
      <c r="D626" s="107" t="s">
        <v>2118</v>
      </c>
      <c r="E626" s="107"/>
      <c r="F626" s="108">
        <v>959</v>
      </c>
      <c r="G626" s="109" t="s">
        <v>467</v>
      </c>
      <c r="H626" s="110">
        <v>2</v>
      </c>
      <c r="I626" s="111">
        <v>15</v>
      </c>
      <c r="J626" s="111">
        <v>30</v>
      </c>
      <c r="K626" s="111"/>
      <c r="L626" s="112">
        <v>0</v>
      </c>
      <c r="M626" s="140" t="s">
        <v>2</v>
      </c>
      <c r="N626" s="141"/>
      <c r="O626" s="141" t="s">
        <v>2204</v>
      </c>
      <c r="P626" s="113" t="s">
        <v>1596</v>
      </c>
      <c r="Q626" s="138" t="str">
        <f>_DL_BM</f>
        <v>CTUD</v>
      </c>
      <c r="R626" s="138" t="str">
        <f>_DL_Khoa</f>
        <v>KCT</v>
      </c>
      <c r="S626" s="106" t="str">
        <f t="shared" si="10"/>
        <v>KCT-CTUD</v>
      </c>
      <c r="T626" s="142"/>
      <c r="U626" s="142"/>
      <c r="V626" s="142"/>
      <c r="W626" s="142"/>
      <c r="X626" s="142"/>
      <c r="Y626" s="142"/>
      <c r="Z626" s="142"/>
      <c r="AA626" s="142"/>
      <c r="AB626" s="142"/>
      <c r="AC626" s="142"/>
      <c r="AD626" s="142"/>
      <c r="AE626" s="142"/>
      <c r="AF626" s="142"/>
      <c r="AG626" s="142"/>
      <c r="AH626" s="142"/>
      <c r="AI626" s="142"/>
      <c r="AJ626" s="142"/>
      <c r="AK626" s="142"/>
      <c r="AL626" s="142"/>
      <c r="AM626" s="142"/>
      <c r="AN626" s="142"/>
      <c r="AO626" s="142"/>
      <c r="AP626" s="142"/>
      <c r="AQ626" s="142"/>
      <c r="AR626" s="142"/>
      <c r="AS626" s="142"/>
      <c r="AT626" s="142"/>
      <c r="AU626" s="142"/>
      <c r="AV626" s="142"/>
      <c r="AW626" s="142"/>
      <c r="AX626" s="142"/>
      <c r="AY626" s="142"/>
      <c r="AZ626" s="142"/>
      <c r="BA626" s="142"/>
      <c r="BB626" s="142"/>
      <c r="BC626" s="142"/>
      <c r="BD626" s="142"/>
      <c r="BE626" s="142"/>
    </row>
    <row r="627" spans="1:57" x14ac:dyDescent="0.25">
      <c r="A627" s="107" t="s">
        <v>1996</v>
      </c>
      <c r="B627" s="107"/>
      <c r="C627" s="107"/>
      <c r="D627" s="107"/>
      <c r="E627" s="107"/>
      <c r="F627" s="108">
        <v>891</v>
      </c>
      <c r="G627" s="109" t="s">
        <v>1997</v>
      </c>
      <c r="H627" s="110">
        <v>2</v>
      </c>
      <c r="I627" s="111">
        <v>15</v>
      </c>
      <c r="J627" s="111">
        <v>30</v>
      </c>
      <c r="K627" s="111"/>
      <c r="L627" s="112">
        <v>0</v>
      </c>
      <c r="M627" s="140" t="s">
        <v>2</v>
      </c>
      <c r="N627" s="141"/>
      <c r="O627" s="141" t="s">
        <v>2204</v>
      </c>
      <c r="P627" s="113" t="s">
        <v>1596</v>
      </c>
      <c r="Q627" s="138" t="str">
        <f>_DL_BM</f>
        <v>CTUD</v>
      </c>
      <c r="R627" s="138" t="str">
        <f>_DL_Khoa</f>
        <v>KCT</v>
      </c>
      <c r="S627" s="106" t="str">
        <f t="shared" si="10"/>
        <v>KCT-CTUD</v>
      </c>
      <c r="T627" s="142"/>
      <c r="U627" s="142"/>
      <c r="V627" s="142"/>
      <c r="W627" s="142"/>
      <c r="X627" s="142"/>
      <c r="Y627" s="142"/>
      <c r="Z627" s="142" t="s">
        <v>20</v>
      </c>
      <c r="AA627" s="142"/>
      <c r="AB627" s="142"/>
      <c r="AC627" s="142"/>
      <c r="AD627" s="142"/>
      <c r="AE627" s="142"/>
      <c r="AF627" s="142"/>
      <c r="AG627" s="142"/>
      <c r="AH627" s="142"/>
      <c r="AI627" s="142"/>
      <c r="AJ627" s="142"/>
      <c r="AK627" s="142"/>
      <c r="AL627" s="142"/>
      <c r="AM627" s="142"/>
      <c r="AN627" s="142"/>
      <c r="AO627" s="142"/>
      <c r="AP627" s="142"/>
      <c r="AQ627" s="142"/>
      <c r="AR627" s="142"/>
      <c r="AS627" s="142"/>
      <c r="AT627" s="142"/>
      <c r="AU627" s="142"/>
      <c r="AV627" s="142"/>
      <c r="AW627" s="142"/>
      <c r="AX627" s="142"/>
      <c r="AY627" s="142"/>
      <c r="AZ627" s="142"/>
      <c r="BA627" s="142"/>
      <c r="BB627" s="142"/>
      <c r="BC627" s="142"/>
      <c r="BD627" s="142"/>
      <c r="BE627" s="142"/>
    </row>
    <row r="628" spans="1:57" x14ac:dyDescent="0.25">
      <c r="A628" s="107" t="s">
        <v>1272</v>
      </c>
      <c r="B628" s="107"/>
      <c r="C628" s="107"/>
      <c r="D628" s="107" t="s">
        <v>1273</v>
      </c>
      <c r="E628" s="107"/>
      <c r="F628" s="108">
        <v>635</v>
      </c>
      <c r="G628" s="109" t="s">
        <v>1274</v>
      </c>
      <c r="H628" s="110">
        <v>3</v>
      </c>
      <c r="I628" s="111"/>
      <c r="J628" s="111"/>
      <c r="K628" s="111">
        <v>135</v>
      </c>
      <c r="L628" s="112">
        <v>0</v>
      </c>
      <c r="M628" s="140" t="s">
        <v>2</v>
      </c>
      <c r="N628" s="141"/>
      <c r="O628" s="141" t="s">
        <v>1773</v>
      </c>
      <c r="P628" s="113" t="s">
        <v>1596</v>
      </c>
      <c r="Q628" s="138" t="str">
        <f>_DL_BM</f>
        <v>CTXU</v>
      </c>
      <c r="R628" s="138" t="str">
        <f>_DL_Khoa</f>
        <v>KCT</v>
      </c>
      <c r="S628" s="106" t="str">
        <f t="shared" si="10"/>
        <v>KCT-CTXU</v>
      </c>
      <c r="T628" s="142" t="s">
        <v>20</v>
      </c>
      <c r="U628" s="142" t="s">
        <v>20</v>
      </c>
      <c r="V628" s="142" t="s">
        <v>20</v>
      </c>
      <c r="W628" s="142" t="s">
        <v>20</v>
      </c>
      <c r="X628" s="142" t="s">
        <v>20</v>
      </c>
      <c r="Y628" s="142" t="s">
        <v>20</v>
      </c>
      <c r="Z628" s="142" t="s">
        <v>20</v>
      </c>
      <c r="AA628" s="142"/>
      <c r="AB628" s="142"/>
      <c r="AC628" s="142"/>
      <c r="AD628" s="142"/>
      <c r="AE628" s="142"/>
      <c r="AF628" s="142"/>
      <c r="AG628" s="142"/>
      <c r="AH628" s="142"/>
      <c r="AI628" s="142"/>
      <c r="AJ628" s="142"/>
      <c r="AK628" s="142"/>
      <c r="AL628" s="142"/>
      <c r="AM628" s="142"/>
      <c r="AN628" s="142" t="s">
        <v>20</v>
      </c>
      <c r="AO628" s="142" t="s">
        <v>20</v>
      </c>
      <c r="AP628" s="142" t="s">
        <v>20</v>
      </c>
      <c r="AQ628" s="142"/>
      <c r="AR628" s="142" t="s">
        <v>20</v>
      </c>
      <c r="AS628" s="142"/>
      <c r="AT628" s="142"/>
      <c r="AU628" s="142"/>
      <c r="AV628" s="142"/>
      <c r="AW628" s="142"/>
      <c r="AX628" s="142"/>
      <c r="AY628" s="142"/>
      <c r="AZ628" s="142"/>
      <c r="BA628" s="142"/>
      <c r="BB628" s="142"/>
      <c r="BC628" s="142"/>
      <c r="BD628" s="142"/>
      <c r="BE628" s="142"/>
    </row>
    <row r="629" spans="1:57" ht="25.5" x14ac:dyDescent="0.25">
      <c r="A629" s="107"/>
      <c r="B629" s="107"/>
      <c r="C629" s="107"/>
      <c r="D629" s="107" t="s">
        <v>712</v>
      </c>
      <c r="E629" s="107"/>
      <c r="F629" s="108">
        <v>368</v>
      </c>
      <c r="G629" s="109" t="s">
        <v>1709</v>
      </c>
      <c r="H629" s="110">
        <v>3</v>
      </c>
      <c r="I629" s="111">
        <v>45</v>
      </c>
      <c r="J629" s="111"/>
      <c r="K629" s="111"/>
      <c r="L629" s="112">
        <v>0</v>
      </c>
      <c r="M629" s="143"/>
      <c r="N629" s="141"/>
      <c r="O629" s="141" t="s">
        <v>1705</v>
      </c>
      <c r="P629" s="113" t="s">
        <v>1596</v>
      </c>
      <c r="Q629" s="138" t="str">
        <f>_DL_BM</f>
        <v>KCT</v>
      </c>
      <c r="R629" s="138" t="str">
        <f>_DL_Khoa</f>
        <v>KCT</v>
      </c>
      <c r="S629" s="106" t="str">
        <f t="shared" si="10"/>
        <v>KCT-KCT</v>
      </c>
      <c r="T629" s="142"/>
      <c r="U629" s="142"/>
      <c r="V629" s="142"/>
      <c r="W629" s="142"/>
      <c r="X629" s="142"/>
      <c r="Y629" s="142"/>
      <c r="Z629" s="142"/>
      <c r="AA629" s="142"/>
      <c r="AB629" s="142"/>
      <c r="AC629" s="142"/>
      <c r="AD629" s="142"/>
      <c r="AE629" s="142"/>
      <c r="AF629" s="142"/>
      <c r="AG629" s="142"/>
      <c r="AH629" s="142"/>
      <c r="AI629" s="142"/>
      <c r="AJ629" s="142"/>
      <c r="AK629" s="142"/>
      <c r="AL629" s="142"/>
      <c r="AM629" s="142"/>
      <c r="AN629" s="142"/>
      <c r="AO629" s="142"/>
      <c r="AP629" s="142" t="s">
        <v>20</v>
      </c>
      <c r="AQ629" s="142"/>
      <c r="AR629" s="142"/>
      <c r="AS629" s="142"/>
      <c r="AT629" s="142"/>
      <c r="AU629" s="142"/>
      <c r="AV629" s="142"/>
      <c r="AW629" s="142"/>
      <c r="AX629" s="142"/>
      <c r="AY629" s="142"/>
      <c r="AZ629" s="142"/>
      <c r="BA629" s="142"/>
      <c r="BB629" s="142"/>
      <c r="BC629" s="142"/>
      <c r="BD629" s="142"/>
      <c r="BE629" s="142"/>
    </row>
    <row r="630" spans="1:57" ht="25.5" x14ac:dyDescent="0.25">
      <c r="A630" s="107" t="s">
        <v>694</v>
      </c>
      <c r="B630" s="107" t="s">
        <v>694</v>
      </c>
      <c r="C630" s="107"/>
      <c r="D630" s="107"/>
      <c r="E630" s="107"/>
      <c r="F630" s="108">
        <v>355</v>
      </c>
      <c r="G630" s="109" t="s">
        <v>1697</v>
      </c>
      <c r="H630" s="110">
        <v>2</v>
      </c>
      <c r="I630" s="111"/>
      <c r="J630" s="111"/>
      <c r="K630" s="111">
        <v>90</v>
      </c>
      <c r="L630" s="112">
        <v>0</v>
      </c>
      <c r="M630" s="140" t="s">
        <v>1511</v>
      </c>
      <c r="N630" s="141"/>
      <c r="O630" s="141" t="s">
        <v>1705</v>
      </c>
      <c r="P630" s="113" t="s">
        <v>1596</v>
      </c>
      <c r="Q630" s="138" t="str">
        <f>_DL_BM</f>
        <v>KCT</v>
      </c>
      <c r="R630" s="138" t="str">
        <f>_DL_Khoa</f>
        <v>KCT</v>
      </c>
      <c r="S630" s="106" t="str">
        <f t="shared" si="10"/>
        <v>KCT-KCT</v>
      </c>
      <c r="T630" s="142"/>
      <c r="U630" s="142"/>
      <c r="V630" s="142"/>
      <c r="W630" s="142" t="s">
        <v>20</v>
      </c>
      <c r="X630" s="142"/>
      <c r="Y630" s="142"/>
      <c r="Z630" s="142"/>
      <c r="AA630" s="142"/>
      <c r="AB630" s="142"/>
      <c r="AC630" s="142"/>
      <c r="AD630" s="142"/>
      <c r="AE630" s="142"/>
      <c r="AF630" s="142"/>
      <c r="AG630" s="142"/>
      <c r="AH630" s="142"/>
      <c r="AI630" s="142"/>
      <c r="AJ630" s="142"/>
      <c r="AK630" s="142"/>
      <c r="AL630" s="142"/>
      <c r="AM630" s="142"/>
      <c r="AN630" s="142"/>
      <c r="AO630" s="142"/>
      <c r="AP630" s="142"/>
      <c r="AQ630" s="142"/>
      <c r="AR630" s="142"/>
      <c r="AS630" s="142"/>
      <c r="AT630" s="142"/>
      <c r="AU630" s="142"/>
      <c r="AV630" s="142"/>
      <c r="AW630" s="142"/>
      <c r="AX630" s="142"/>
      <c r="AY630" s="142"/>
      <c r="AZ630" s="142"/>
      <c r="BA630" s="142"/>
      <c r="BB630" s="142"/>
      <c r="BC630" s="142"/>
      <c r="BD630" s="142"/>
      <c r="BE630" s="142"/>
    </row>
    <row r="631" spans="1:57" x14ac:dyDescent="0.25">
      <c r="A631" s="107" t="s">
        <v>1446</v>
      </c>
      <c r="B631" s="107" t="s">
        <v>1446</v>
      </c>
      <c r="C631" s="107"/>
      <c r="D631" s="107"/>
      <c r="E631" s="107"/>
      <c r="F631" s="108">
        <v>710</v>
      </c>
      <c r="G631" s="109" t="s">
        <v>1444</v>
      </c>
      <c r="H631" s="110">
        <v>8</v>
      </c>
      <c r="I631" s="111"/>
      <c r="J631" s="111"/>
      <c r="K631" s="111">
        <v>480</v>
      </c>
      <c r="L631" s="112">
        <v>0</v>
      </c>
      <c r="M631" s="140" t="s">
        <v>1511</v>
      </c>
      <c r="N631" s="141"/>
      <c r="O631" s="141" t="s">
        <v>1705</v>
      </c>
      <c r="P631" s="113" t="s">
        <v>1596</v>
      </c>
      <c r="Q631" s="138" t="str">
        <f>_DL_BM</f>
        <v>KCT</v>
      </c>
      <c r="R631" s="138" t="str">
        <f>_DL_Khoa</f>
        <v>KCT</v>
      </c>
      <c r="S631" s="106" t="str">
        <f t="shared" si="10"/>
        <v>KCT-KCT</v>
      </c>
      <c r="T631" s="142"/>
      <c r="U631" s="142"/>
      <c r="V631" s="142"/>
      <c r="W631" s="142" t="s">
        <v>20</v>
      </c>
      <c r="X631" s="142"/>
      <c r="Y631" s="142"/>
      <c r="Z631" s="142"/>
      <c r="AA631" s="142"/>
      <c r="AB631" s="142"/>
      <c r="AC631" s="142"/>
      <c r="AD631" s="142"/>
      <c r="AE631" s="142"/>
      <c r="AF631" s="142"/>
      <c r="AG631" s="142"/>
      <c r="AH631" s="142"/>
      <c r="AI631" s="142"/>
      <c r="AJ631" s="142"/>
      <c r="AK631" s="142"/>
      <c r="AL631" s="142"/>
      <c r="AM631" s="142"/>
      <c r="AN631" s="142"/>
      <c r="AO631" s="142"/>
      <c r="AP631" s="142"/>
      <c r="AQ631" s="142"/>
      <c r="AR631" s="142"/>
      <c r="AS631" s="142"/>
      <c r="AT631" s="142"/>
      <c r="AU631" s="142"/>
      <c r="AV631" s="142"/>
      <c r="AW631" s="142"/>
      <c r="AX631" s="142"/>
      <c r="AY631" s="142"/>
      <c r="AZ631" s="142"/>
      <c r="BA631" s="142"/>
      <c r="BB631" s="142"/>
      <c r="BC631" s="142"/>
      <c r="BD631" s="142"/>
      <c r="BE631" s="142"/>
    </row>
    <row r="632" spans="1:57" x14ac:dyDescent="0.25">
      <c r="A632" s="107"/>
      <c r="B632" s="107"/>
      <c r="C632" s="107"/>
      <c r="D632" s="107" t="s">
        <v>1452</v>
      </c>
      <c r="E632" s="107"/>
      <c r="F632" s="108">
        <v>716</v>
      </c>
      <c r="G632" s="109" t="s">
        <v>1444</v>
      </c>
      <c r="H632" s="110">
        <v>4</v>
      </c>
      <c r="I632" s="111"/>
      <c r="J632" s="111"/>
      <c r="K632" s="111">
        <v>240</v>
      </c>
      <c r="L632" s="112">
        <v>0</v>
      </c>
      <c r="M632" s="140" t="s">
        <v>1511</v>
      </c>
      <c r="N632" s="141"/>
      <c r="O632" s="141" t="s">
        <v>1705</v>
      </c>
      <c r="P632" s="113" t="s">
        <v>1596</v>
      </c>
      <c r="Q632" s="138" t="str">
        <f>_DL_BM</f>
        <v>KCT</v>
      </c>
      <c r="R632" s="138" t="str">
        <f>_DL_Khoa</f>
        <v>KCT</v>
      </c>
      <c r="S632" s="106" t="str">
        <f t="shared" si="10"/>
        <v>KCT-KCT</v>
      </c>
      <c r="T632" s="142"/>
      <c r="U632" s="142"/>
      <c r="V632" s="142"/>
      <c r="W632" s="142"/>
      <c r="X632" s="142"/>
      <c r="Y632" s="142"/>
      <c r="Z632" s="142"/>
      <c r="AA632" s="142"/>
      <c r="AB632" s="142"/>
      <c r="AC632" s="142"/>
      <c r="AD632" s="142"/>
      <c r="AE632" s="142"/>
      <c r="AF632" s="142"/>
      <c r="AG632" s="142"/>
      <c r="AH632" s="142"/>
      <c r="AI632" s="142"/>
      <c r="AJ632" s="142"/>
      <c r="AK632" s="142"/>
      <c r="AL632" s="142"/>
      <c r="AM632" s="142"/>
      <c r="AN632" s="142"/>
      <c r="AO632" s="142"/>
      <c r="AP632" s="142" t="s">
        <v>20</v>
      </c>
      <c r="AQ632" s="142"/>
      <c r="AR632" s="142"/>
      <c r="AS632" s="142"/>
      <c r="AT632" s="142"/>
      <c r="AU632" s="142"/>
      <c r="AV632" s="142"/>
      <c r="AW632" s="142"/>
      <c r="AX632" s="142"/>
      <c r="AY632" s="142"/>
      <c r="AZ632" s="142"/>
      <c r="BA632" s="142"/>
      <c r="BB632" s="142"/>
      <c r="BC632" s="142"/>
      <c r="BD632" s="142"/>
      <c r="BE632" s="142"/>
    </row>
    <row r="633" spans="1:57" ht="25.5" x14ac:dyDescent="0.25">
      <c r="A633" s="107"/>
      <c r="B633" s="107" t="s">
        <v>710</v>
      </c>
      <c r="C633" s="107"/>
      <c r="D633" s="107"/>
      <c r="E633" s="107"/>
      <c r="F633" s="108">
        <v>367</v>
      </c>
      <c r="G633" s="109" t="s">
        <v>711</v>
      </c>
      <c r="H633" s="110">
        <v>2</v>
      </c>
      <c r="I633" s="111">
        <v>30</v>
      </c>
      <c r="J633" s="111"/>
      <c r="K633" s="111"/>
      <c r="L633" s="112">
        <v>0</v>
      </c>
      <c r="M633" s="143"/>
      <c r="N633" s="141"/>
      <c r="O633" s="141" t="s">
        <v>1705</v>
      </c>
      <c r="P633" s="113" t="s">
        <v>1596</v>
      </c>
      <c r="Q633" s="138" t="str">
        <f>_DL_BM</f>
        <v>KCT</v>
      </c>
      <c r="R633" s="138" t="str">
        <f>_DL_Khoa</f>
        <v>KCT</v>
      </c>
      <c r="S633" s="106" t="str">
        <f t="shared" si="10"/>
        <v>KCT-KCT</v>
      </c>
      <c r="T633" s="142"/>
      <c r="U633" s="142"/>
      <c r="V633" s="142"/>
      <c r="W633" s="142"/>
      <c r="X633" s="142"/>
      <c r="Y633" s="142"/>
      <c r="Z633" s="142"/>
      <c r="AA633" s="142"/>
      <c r="AB633" s="142"/>
      <c r="AC633" s="142"/>
      <c r="AD633" s="142"/>
      <c r="AE633" s="142"/>
      <c r="AF633" s="142"/>
      <c r="AG633" s="142"/>
      <c r="AH633" s="142"/>
      <c r="AI633" s="142"/>
      <c r="AJ633" s="142"/>
      <c r="AK633" s="142"/>
      <c r="AL633" s="142"/>
      <c r="AM633" s="142"/>
      <c r="AN633" s="142"/>
      <c r="AO633" s="142"/>
      <c r="AP633" s="142"/>
      <c r="AQ633" s="142"/>
      <c r="AR633" s="142"/>
      <c r="AS633" s="142"/>
      <c r="AT633" s="142"/>
      <c r="AU633" s="142"/>
      <c r="AV633" s="142"/>
      <c r="AW633" s="142"/>
      <c r="AX633" s="142"/>
      <c r="AY633" s="142"/>
      <c r="AZ633" s="142"/>
      <c r="BA633" s="142"/>
      <c r="BB633" s="142"/>
      <c r="BC633" s="142"/>
      <c r="BD633" s="142"/>
      <c r="BE633" s="142"/>
    </row>
    <row r="634" spans="1:57" x14ac:dyDescent="0.25">
      <c r="A634" s="107" t="s">
        <v>1118</v>
      </c>
      <c r="B634" s="107" t="s">
        <v>1744</v>
      </c>
      <c r="C634" s="107"/>
      <c r="D634" s="107" t="s">
        <v>1119</v>
      </c>
      <c r="E634" s="107"/>
      <c r="F634" s="108">
        <v>565</v>
      </c>
      <c r="G634" s="109" t="s">
        <v>467</v>
      </c>
      <c r="H634" s="110">
        <v>2</v>
      </c>
      <c r="I634" s="111">
        <v>15</v>
      </c>
      <c r="J634" s="111">
        <v>30</v>
      </c>
      <c r="K634" s="111"/>
      <c r="L634" s="112">
        <v>0</v>
      </c>
      <c r="M634" s="140" t="s">
        <v>2</v>
      </c>
      <c r="N634" s="141"/>
      <c r="O634" s="141" t="s">
        <v>2204</v>
      </c>
      <c r="P634" s="113" t="s">
        <v>1596</v>
      </c>
      <c r="Q634" s="138" t="str">
        <f>_DL_BM</f>
        <v>CTUD</v>
      </c>
      <c r="R634" s="138" t="str">
        <f>_DL_Khoa</f>
        <v>KCT</v>
      </c>
      <c r="S634" s="106" t="str">
        <f t="shared" si="10"/>
        <v>KCT-CTUD</v>
      </c>
      <c r="T634" s="142"/>
      <c r="U634" s="142"/>
      <c r="V634" s="142"/>
      <c r="W634" s="142" t="s">
        <v>21</v>
      </c>
      <c r="X634" s="142"/>
      <c r="Y634" s="142"/>
      <c r="Z634" s="142"/>
      <c r="AA634" s="142"/>
      <c r="AB634" s="142"/>
      <c r="AC634" s="142"/>
      <c r="AD634" s="142"/>
      <c r="AE634" s="142"/>
      <c r="AF634" s="142"/>
      <c r="AG634" s="142"/>
      <c r="AH634" s="142"/>
      <c r="AI634" s="142"/>
      <c r="AJ634" s="142"/>
      <c r="AK634" s="142"/>
      <c r="AL634" s="142"/>
      <c r="AM634" s="142"/>
      <c r="AN634" s="142"/>
      <c r="AO634" s="142"/>
      <c r="AP634" s="142" t="s">
        <v>21</v>
      </c>
      <c r="AQ634" s="142"/>
      <c r="AR634" s="142"/>
      <c r="AS634" s="142"/>
      <c r="AT634" s="142"/>
      <c r="AU634" s="142"/>
      <c r="AV634" s="142"/>
      <c r="AW634" s="142"/>
      <c r="AX634" s="142"/>
      <c r="AY634" s="142"/>
      <c r="AZ634" s="142"/>
      <c r="BA634" s="142"/>
      <c r="BB634" s="142"/>
      <c r="BC634" s="142"/>
      <c r="BD634" s="142"/>
      <c r="BE634" s="142"/>
    </row>
    <row r="635" spans="1:57" x14ac:dyDescent="0.25">
      <c r="A635" s="107" t="s">
        <v>693</v>
      </c>
      <c r="B635" s="107"/>
      <c r="C635" s="107"/>
      <c r="D635" s="107"/>
      <c r="E635" s="107"/>
      <c r="F635" s="108">
        <v>354</v>
      </c>
      <c r="G635" s="109" t="s">
        <v>613</v>
      </c>
      <c r="H635" s="110">
        <v>3</v>
      </c>
      <c r="I635" s="111">
        <v>45</v>
      </c>
      <c r="J635" s="111"/>
      <c r="K635" s="111"/>
      <c r="L635" s="112">
        <v>0</v>
      </c>
      <c r="M635" s="143"/>
      <c r="N635" s="141"/>
      <c r="O635" s="141" t="s">
        <v>1705</v>
      </c>
      <c r="P635" s="113" t="s">
        <v>1596</v>
      </c>
      <c r="Q635" s="138" t="str">
        <f>_DL_BM</f>
        <v>KCT</v>
      </c>
      <c r="R635" s="138" t="str">
        <f>_DL_Khoa</f>
        <v>KCT</v>
      </c>
      <c r="S635" s="106" t="str">
        <f t="shared" si="10"/>
        <v>KCT-KCT</v>
      </c>
      <c r="T635" s="142"/>
      <c r="U635" s="142"/>
      <c r="V635" s="142"/>
      <c r="W635" s="142" t="s">
        <v>20</v>
      </c>
      <c r="X635" s="142"/>
      <c r="Y635" s="142"/>
      <c r="Z635" s="142"/>
      <c r="AA635" s="142"/>
      <c r="AB635" s="142"/>
      <c r="AC635" s="142"/>
      <c r="AD635" s="142"/>
      <c r="AE635" s="142"/>
      <c r="AF635" s="142"/>
      <c r="AG635" s="142"/>
      <c r="AH635" s="142"/>
      <c r="AI635" s="142"/>
      <c r="AJ635" s="142"/>
      <c r="AK635" s="142"/>
      <c r="AL635" s="142"/>
      <c r="AM635" s="142"/>
      <c r="AN635" s="142"/>
      <c r="AO635" s="142"/>
      <c r="AP635" s="142"/>
      <c r="AQ635" s="142"/>
      <c r="AR635" s="142"/>
      <c r="AS635" s="142"/>
      <c r="AT635" s="142"/>
      <c r="AU635" s="142"/>
      <c r="AV635" s="142"/>
      <c r="AW635" s="142"/>
      <c r="AX635" s="142"/>
      <c r="AY635" s="142"/>
      <c r="AZ635" s="142"/>
      <c r="BA635" s="142"/>
      <c r="BB635" s="142"/>
      <c r="BC635" s="142"/>
      <c r="BD635" s="142"/>
      <c r="BE635" s="142"/>
    </row>
    <row r="636" spans="1:57" x14ac:dyDescent="0.25">
      <c r="A636" s="107"/>
      <c r="B636" s="107"/>
      <c r="C636" s="107"/>
      <c r="D636" s="107" t="s">
        <v>696</v>
      </c>
      <c r="E636" s="107"/>
      <c r="F636" s="108">
        <v>357</v>
      </c>
      <c r="G636" s="109" t="s">
        <v>613</v>
      </c>
      <c r="H636" s="110">
        <v>3</v>
      </c>
      <c r="I636" s="111">
        <v>45</v>
      </c>
      <c r="J636" s="111"/>
      <c r="K636" s="111"/>
      <c r="L636" s="112">
        <v>0</v>
      </c>
      <c r="M636" s="143"/>
      <c r="N636" s="141"/>
      <c r="O636" s="141" t="s">
        <v>1705</v>
      </c>
      <c r="P636" s="113" t="s">
        <v>1596</v>
      </c>
      <c r="Q636" s="138" t="str">
        <f>_DL_BM</f>
        <v>KCT</v>
      </c>
      <c r="R636" s="138" t="str">
        <f>_DL_Khoa</f>
        <v>KCT</v>
      </c>
      <c r="S636" s="106" t="str">
        <f t="shared" si="10"/>
        <v>KCT-KCT</v>
      </c>
      <c r="T636" s="142"/>
      <c r="U636" s="142"/>
      <c r="V636" s="142"/>
      <c r="W636" s="142"/>
      <c r="X636" s="142"/>
      <c r="Y636" s="142"/>
      <c r="Z636" s="142"/>
      <c r="AA636" s="142"/>
      <c r="AB636" s="142"/>
      <c r="AC636" s="142"/>
      <c r="AD636" s="142"/>
      <c r="AE636" s="142"/>
      <c r="AF636" s="142"/>
      <c r="AG636" s="142"/>
      <c r="AH636" s="142"/>
      <c r="AI636" s="142"/>
      <c r="AJ636" s="142"/>
      <c r="AK636" s="142"/>
      <c r="AL636" s="142"/>
      <c r="AM636" s="142"/>
      <c r="AN636" s="142"/>
      <c r="AO636" s="142"/>
      <c r="AP636" s="142" t="s">
        <v>20</v>
      </c>
      <c r="AQ636" s="142"/>
      <c r="AR636" s="142"/>
      <c r="AS636" s="142"/>
      <c r="AT636" s="142"/>
      <c r="AU636" s="142"/>
      <c r="AV636" s="142"/>
      <c r="AW636" s="142"/>
      <c r="AX636" s="142"/>
      <c r="AY636" s="142"/>
      <c r="AZ636" s="142"/>
      <c r="BA636" s="142"/>
      <c r="BB636" s="142"/>
      <c r="BC636" s="142"/>
      <c r="BD636" s="142"/>
      <c r="BE636" s="142"/>
    </row>
    <row r="637" spans="1:57" x14ac:dyDescent="0.25">
      <c r="A637" s="107"/>
      <c r="B637" s="107"/>
      <c r="C637" s="107"/>
      <c r="D637" s="107" t="s">
        <v>1410</v>
      </c>
      <c r="E637" s="107"/>
      <c r="F637" s="108">
        <v>687</v>
      </c>
      <c r="G637" s="109" t="s">
        <v>1409</v>
      </c>
      <c r="H637" s="110">
        <v>6</v>
      </c>
      <c r="I637" s="111"/>
      <c r="J637" s="111"/>
      <c r="K637" s="111">
        <v>270</v>
      </c>
      <c r="L637" s="112">
        <v>0</v>
      </c>
      <c r="M637" s="140" t="s">
        <v>2</v>
      </c>
      <c r="N637" s="141"/>
      <c r="O637" s="141" t="s">
        <v>1705</v>
      </c>
      <c r="P637" s="113" t="s">
        <v>1596</v>
      </c>
      <c r="Q637" s="138" t="str">
        <f>_DL_BM</f>
        <v>KCT</v>
      </c>
      <c r="R637" s="138" t="str">
        <f>_DL_Khoa</f>
        <v>KCT</v>
      </c>
      <c r="S637" s="106" t="str">
        <f t="shared" si="10"/>
        <v>KCT-KCT</v>
      </c>
      <c r="T637" s="142"/>
      <c r="U637" s="142"/>
      <c r="V637" s="142"/>
      <c r="W637" s="142"/>
      <c r="X637" s="142"/>
      <c r="Y637" s="142"/>
      <c r="Z637" s="142"/>
      <c r="AA637" s="142"/>
      <c r="AB637" s="142"/>
      <c r="AC637" s="142"/>
      <c r="AD637" s="142"/>
      <c r="AE637" s="142"/>
      <c r="AF637" s="142"/>
      <c r="AG637" s="142"/>
      <c r="AH637" s="142"/>
      <c r="AI637" s="142"/>
      <c r="AJ637" s="142"/>
      <c r="AK637" s="142"/>
      <c r="AL637" s="142"/>
      <c r="AM637" s="142"/>
      <c r="AN637" s="142"/>
      <c r="AO637" s="142"/>
      <c r="AP637" s="142" t="s">
        <v>20</v>
      </c>
      <c r="AQ637" s="142"/>
      <c r="AR637" s="142"/>
      <c r="AS637" s="142"/>
      <c r="AT637" s="142"/>
      <c r="AU637" s="142"/>
      <c r="AV637" s="142"/>
      <c r="AW637" s="142"/>
      <c r="AX637" s="142"/>
      <c r="AY637" s="142"/>
      <c r="AZ637" s="142"/>
      <c r="BA637" s="142"/>
      <c r="BB637" s="142"/>
      <c r="BC637" s="142"/>
      <c r="BD637" s="142"/>
      <c r="BE637" s="142"/>
    </row>
    <row r="638" spans="1:57" x14ac:dyDescent="0.25">
      <c r="A638" s="107" t="s">
        <v>1416</v>
      </c>
      <c r="B638" s="107" t="s">
        <v>1416</v>
      </c>
      <c r="C638" s="107"/>
      <c r="D638" s="107"/>
      <c r="E638" s="107"/>
      <c r="F638" s="108">
        <v>691</v>
      </c>
      <c r="G638" s="109" t="s">
        <v>1415</v>
      </c>
      <c r="H638" s="110">
        <v>4</v>
      </c>
      <c r="I638" s="111"/>
      <c r="J638" s="111"/>
      <c r="K638" s="111">
        <v>180</v>
      </c>
      <c r="L638" s="112">
        <v>0</v>
      </c>
      <c r="M638" s="140" t="s">
        <v>1511</v>
      </c>
      <c r="N638" s="141"/>
      <c r="O638" s="141" t="s">
        <v>1705</v>
      </c>
      <c r="P638" s="113" t="s">
        <v>1596</v>
      </c>
      <c r="Q638" s="138" t="str">
        <f>_DL_BM</f>
        <v>KCT</v>
      </c>
      <c r="R638" s="138" t="str">
        <f>_DL_Khoa</f>
        <v>KCT</v>
      </c>
      <c r="S638" s="106" t="str">
        <f t="shared" si="10"/>
        <v>KCT-KCT</v>
      </c>
      <c r="T638" s="142"/>
      <c r="U638" s="142"/>
      <c r="V638" s="142"/>
      <c r="W638" s="142" t="s">
        <v>20</v>
      </c>
      <c r="X638" s="142"/>
      <c r="Y638" s="142"/>
      <c r="Z638" s="142"/>
      <c r="AA638" s="142"/>
      <c r="AB638" s="142"/>
      <c r="AC638" s="142"/>
      <c r="AD638" s="142"/>
      <c r="AE638" s="142"/>
      <c r="AF638" s="142"/>
      <c r="AG638" s="142"/>
      <c r="AH638" s="142"/>
      <c r="AI638" s="142"/>
      <c r="AJ638" s="142"/>
      <c r="AK638" s="142"/>
      <c r="AL638" s="142"/>
      <c r="AM638" s="142"/>
      <c r="AN638" s="142"/>
      <c r="AO638" s="142"/>
      <c r="AP638" s="142"/>
      <c r="AQ638" s="142"/>
      <c r="AR638" s="142"/>
      <c r="AS638" s="142"/>
      <c r="AT638" s="142"/>
      <c r="AU638" s="142"/>
      <c r="AV638" s="142"/>
      <c r="AW638" s="142"/>
      <c r="AX638" s="142"/>
      <c r="AY638" s="142"/>
      <c r="AZ638" s="142"/>
      <c r="BA638" s="142"/>
      <c r="BB638" s="142"/>
      <c r="BC638" s="142"/>
      <c r="BD638" s="142"/>
      <c r="BE638" s="142"/>
    </row>
    <row r="639" spans="1:57" x14ac:dyDescent="0.25">
      <c r="A639" s="107" t="s">
        <v>1296</v>
      </c>
      <c r="B639" s="107"/>
      <c r="C639" s="107"/>
      <c r="D639" s="107" t="s">
        <v>1297</v>
      </c>
      <c r="E639" s="107" t="s">
        <v>1297</v>
      </c>
      <c r="F639" s="108">
        <v>644</v>
      </c>
      <c r="G639" s="109" t="s">
        <v>1298</v>
      </c>
      <c r="H639" s="110">
        <v>2</v>
      </c>
      <c r="I639" s="111"/>
      <c r="J639" s="111"/>
      <c r="K639" s="111">
        <v>90</v>
      </c>
      <c r="L639" s="112">
        <v>0</v>
      </c>
      <c r="M639" s="140" t="s">
        <v>2</v>
      </c>
      <c r="N639" s="141"/>
      <c r="O639" s="141" t="s">
        <v>1705</v>
      </c>
      <c r="P639" s="113" t="s">
        <v>1596</v>
      </c>
      <c r="Q639" s="138" t="str">
        <f>_DL_BM</f>
        <v>KCT</v>
      </c>
      <c r="R639" s="138" t="str">
        <f>_DL_Khoa</f>
        <v>KCT</v>
      </c>
      <c r="S639" s="106" t="str">
        <f t="shared" si="10"/>
        <v>KCT-KCT</v>
      </c>
      <c r="T639" s="142"/>
      <c r="U639" s="142"/>
      <c r="V639" s="142"/>
      <c r="W639" s="142" t="s">
        <v>20</v>
      </c>
      <c r="X639" s="142"/>
      <c r="Y639" s="142"/>
      <c r="Z639" s="142"/>
      <c r="AA639" s="142"/>
      <c r="AB639" s="142"/>
      <c r="AC639" s="142"/>
      <c r="AD639" s="142"/>
      <c r="AE639" s="142"/>
      <c r="AF639" s="142"/>
      <c r="AG639" s="142"/>
      <c r="AH639" s="142"/>
      <c r="AI639" s="142"/>
      <c r="AJ639" s="142"/>
      <c r="AK639" s="142"/>
      <c r="AL639" s="142"/>
      <c r="AM639" s="142"/>
      <c r="AN639" s="142"/>
      <c r="AO639" s="142"/>
      <c r="AP639" s="142" t="s">
        <v>20</v>
      </c>
      <c r="AQ639" s="142"/>
      <c r="AR639" s="142"/>
      <c r="AS639" s="142"/>
      <c r="AT639" s="142"/>
      <c r="AU639" s="142"/>
      <c r="AV639" s="142"/>
      <c r="AW639" s="142"/>
      <c r="AX639" s="142"/>
      <c r="AY639" s="142"/>
      <c r="AZ639" s="142"/>
      <c r="BA639" s="142"/>
      <c r="BB639" s="142"/>
      <c r="BC639" s="142"/>
      <c r="BD639" s="142"/>
      <c r="BE639" s="142"/>
    </row>
    <row r="640" spans="1:57" x14ac:dyDescent="0.25">
      <c r="A640" s="107" t="s">
        <v>2069</v>
      </c>
      <c r="B640" s="107"/>
      <c r="C640" s="107"/>
      <c r="D640" s="107"/>
      <c r="E640" s="107"/>
      <c r="F640" s="108">
        <v>935</v>
      </c>
      <c r="G640" s="109" t="s">
        <v>2070</v>
      </c>
      <c r="H640" s="110">
        <v>3</v>
      </c>
      <c r="I640" s="111">
        <v>45</v>
      </c>
      <c r="J640" s="111"/>
      <c r="K640" s="111"/>
      <c r="L640" s="112">
        <v>0</v>
      </c>
      <c r="M640" s="143"/>
      <c r="N640" s="141"/>
      <c r="O640" s="141"/>
      <c r="P640" s="113" t="s">
        <v>1600</v>
      </c>
      <c r="Q640" s="138" t="str">
        <f>_DL_BM</f>
        <v/>
      </c>
      <c r="R640" s="138" t="str">
        <f>_DL_Khoa</f>
        <v>KTVT</v>
      </c>
      <c r="S640" s="106" t="str">
        <f t="shared" si="10"/>
        <v>KTVT-</v>
      </c>
      <c r="T640" s="142"/>
      <c r="U640" s="142"/>
      <c r="V640" s="142"/>
      <c r="W640" s="142"/>
      <c r="X640" s="142"/>
      <c r="Y640" s="142"/>
      <c r="Z640" s="142"/>
      <c r="AA640" s="142"/>
      <c r="AB640" s="142"/>
      <c r="AC640" s="142"/>
      <c r="AD640" s="142"/>
      <c r="AE640" s="142"/>
      <c r="AF640" s="142"/>
      <c r="AG640" s="142"/>
      <c r="AH640" s="142"/>
      <c r="AI640" s="142"/>
      <c r="AJ640" s="142"/>
      <c r="AK640" s="142"/>
      <c r="AL640" s="142"/>
      <c r="AM640" s="142"/>
      <c r="AN640" s="142"/>
      <c r="AO640" s="142"/>
      <c r="AP640" s="142"/>
      <c r="AQ640" s="142"/>
      <c r="AR640" s="142"/>
      <c r="AS640" s="142"/>
      <c r="AT640" s="142"/>
      <c r="AU640" s="142"/>
      <c r="AV640" s="142"/>
      <c r="AW640" s="142"/>
      <c r="AX640" s="142"/>
      <c r="AY640" s="142"/>
      <c r="AZ640" s="142"/>
      <c r="BA640" s="142"/>
      <c r="BB640" s="142"/>
      <c r="BC640" s="142"/>
      <c r="BD640" s="142"/>
      <c r="BE640" s="142"/>
    </row>
    <row r="641" spans="1:57" x14ac:dyDescent="0.25">
      <c r="A641" s="107" t="s">
        <v>2083</v>
      </c>
      <c r="B641" s="107"/>
      <c r="C641" s="107"/>
      <c r="D641" s="107"/>
      <c r="E641" s="107"/>
      <c r="F641" s="108">
        <v>942</v>
      </c>
      <c r="G641" s="109" t="s">
        <v>2084</v>
      </c>
      <c r="H641" s="110">
        <v>2</v>
      </c>
      <c r="I641" s="111">
        <v>30</v>
      </c>
      <c r="J641" s="111"/>
      <c r="K641" s="111"/>
      <c r="L641" s="112">
        <v>0</v>
      </c>
      <c r="M641" s="143"/>
      <c r="N641" s="141"/>
      <c r="O641" s="141"/>
      <c r="P641" s="113" t="s">
        <v>1600</v>
      </c>
      <c r="Q641" s="138" t="str">
        <f>_DL_BM</f>
        <v/>
      </c>
      <c r="R641" s="138" t="str">
        <f>_DL_Khoa</f>
        <v>KTVT</v>
      </c>
      <c r="S641" s="106" t="str">
        <f t="shared" si="10"/>
        <v>KTVT-</v>
      </c>
      <c r="T641" s="142"/>
      <c r="U641" s="142"/>
      <c r="V641" s="142"/>
      <c r="W641" s="142"/>
      <c r="X641" s="142"/>
      <c r="Y641" s="142"/>
      <c r="Z641" s="142"/>
      <c r="AA641" s="142"/>
      <c r="AB641" s="142"/>
      <c r="AC641" s="142"/>
      <c r="AD641" s="142"/>
      <c r="AE641" s="142"/>
      <c r="AF641" s="142"/>
      <c r="AG641" s="142"/>
      <c r="AH641" s="142"/>
      <c r="AI641" s="142"/>
      <c r="AJ641" s="142"/>
      <c r="AK641" s="142"/>
      <c r="AL641" s="142"/>
      <c r="AM641" s="142"/>
      <c r="AN641" s="142"/>
      <c r="AO641" s="142"/>
      <c r="AP641" s="142"/>
      <c r="AQ641" s="142"/>
      <c r="AR641" s="142"/>
      <c r="AS641" s="142"/>
      <c r="AT641" s="142"/>
      <c r="AU641" s="142"/>
      <c r="AV641" s="142"/>
      <c r="AW641" s="142"/>
      <c r="AX641" s="142"/>
      <c r="AY641" s="142"/>
      <c r="AZ641" s="142"/>
      <c r="BA641" s="142"/>
      <c r="BB641" s="142"/>
      <c r="BC641" s="142"/>
      <c r="BD641" s="142"/>
      <c r="BE641" s="142"/>
    </row>
    <row r="642" spans="1:57" x14ac:dyDescent="0.25">
      <c r="A642" s="107" t="s">
        <v>2067</v>
      </c>
      <c r="B642" s="107"/>
      <c r="C642" s="107"/>
      <c r="D642" s="107"/>
      <c r="E642" s="107"/>
      <c r="F642" s="108">
        <v>934</v>
      </c>
      <c r="G642" s="109" t="s">
        <v>2068</v>
      </c>
      <c r="H642" s="110">
        <v>3</v>
      </c>
      <c r="I642" s="111">
        <v>45</v>
      </c>
      <c r="J642" s="111"/>
      <c r="K642" s="111"/>
      <c r="L642" s="112">
        <v>0</v>
      </c>
      <c r="M642" s="143"/>
      <c r="N642" s="141"/>
      <c r="O642" s="141"/>
      <c r="P642" s="113" t="s">
        <v>1600</v>
      </c>
      <c r="Q642" s="138" t="str">
        <f>_DL_BM</f>
        <v/>
      </c>
      <c r="R642" s="138" t="str">
        <f>_DL_Khoa</f>
        <v>KTVT</v>
      </c>
      <c r="S642" s="106" t="str">
        <f t="shared" si="10"/>
        <v>KTVT-</v>
      </c>
      <c r="T642" s="142"/>
      <c r="U642" s="142"/>
      <c r="V642" s="142"/>
      <c r="W642" s="142"/>
      <c r="X642" s="142"/>
      <c r="Y642" s="142"/>
      <c r="Z642" s="142"/>
      <c r="AA642" s="142"/>
      <c r="AB642" s="142"/>
      <c r="AC642" s="142"/>
      <c r="AD642" s="142"/>
      <c r="AE642" s="142"/>
      <c r="AF642" s="142"/>
      <c r="AG642" s="142"/>
      <c r="AH642" s="142"/>
      <c r="AI642" s="142"/>
      <c r="AJ642" s="142"/>
      <c r="AK642" s="142"/>
      <c r="AL642" s="142"/>
      <c r="AM642" s="142"/>
      <c r="AN642" s="142"/>
      <c r="AO642" s="142"/>
      <c r="AP642" s="142"/>
      <c r="AQ642" s="142"/>
      <c r="AR642" s="142"/>
      <c r="AS642" s="142"/>
      <c r="AT642" s="142"/>
      <c r="AU642" s="142"/>
      <c r="AV642" s="142"/>
      <c r="AW642" s="142"/>
      <c r="AX642" s="142"/>
      <c r="AY642" s="142"/>
      <c r="AZ642" s="142"/>
      <c r="BA642" s="142"/>
      <c r="BB642" s="142"/>
      <c r="BC642" s="142"/>
      <c r="BD642" s="142"/>
      <c r="BE642" s="142"/>
    </row>
    <row r="643" spans="1:57" x14ac:dyDescent="0.25">
      <c r="A643" s="107" t="s">
        <v>2073</v>
      </c>
      <c r="B643" s="107"/>
      <c r="C643" s="107"/>
      <c r="D643" s="107"/>
      <c r="E643" s="107"/>
      <c r="F643" s="108">
        <v>937</v>
      </c>
      <c r="G643" s="109" t="s">
        <v>2074</v>
      </c>
      <c r="H643" s="110">
        <v>2</v>
      </c>
      <c r="I643" s="111"/>
      <c r="J643" s="111"/>
      <c r="K643" s="111">
        <v>90</v>
      </c>
      <c r="L643" s="112">
        <v>0</v>
      </c>
      <c r="M643" s="140" t="s">
        <v>1511</v>
      </c>
      <c r="N643" s="141"/>
      <c r="O643" s="141"/>
      <c r="P643" s="113" t="s">
        <v>1600</v>
      </c>
      <c r="Q643" s="138" t="str">
        <f>_DL_BM</f>
        <v/>
      </c>
      <c r="R643" s="138" t="str">
        <f>_DL_Khoa</f>
        <v>KTVT</v>
      </c>
      <c r="S643" s="106" t="str">
        <f t="shared" si="10"/>
        <v>KTVT-</v>
      </c>
      <c r="T643" s="142"/>
      <c r="U643" s="142"/>
      <c r="V643" s="142"/>
      <c r="W643" s="142"/>
      <c r="X643" s="142"/>
      <c r="Y643" s="142"/>
      <c r="Z643" s="142"/>
      <c r="AA643" s="142"/>
      <c r="AB643" s="142"/>
      <c r="AC643" s="142"/>
      <c r="AD643" s="142"/>
      <c r="AE643" s="142"/>
      <c r="AF643" s="142"/>
      <c r="AG643" s="142"/>
      <c r="AH643" s="142"/>
      <c r="AI643" s="142"/>
      <c r="AJ643" s="142"/>
      <c r="AK643" s="142"/>
      <c r="AL643" s="142"/>
      <c r="AM643" s="142"/>
      <c r="AN643" s="142"/>
      <c r="AO643" s="142"/>
      <c r="AP643" s="142"/>
      <c r="AQ643" s="142"/>
      <c r="AR643" s="142"/>
      <c r="AS643" s="142"/>
      <c r="AT643" s="142"/>
      <c r="AU643" s="142"/>
      <c r="AV643" s="142"/>
      <c r="AW643" s="142"/>
      <c r="AX643" s="142"/>
      <c r="AY643" s="142"/>
      <c r="AZ643" s="142"/>
      <c r="BA643" s="142"/>
      <c r="BB643" s="142"/>
      <c r="BC643" s="142"/>
      <c r="BD643" s="142"/>
      <c r="BE643" s="142"/>
    </row>
    <row r="644" spans="1:57" x14ac:dyDescent="0.25">
      <c r="A644" s="107" t="s">
        <v>2071</v>
      </c>
      <c r="B644" s="107"/>
      <c r="C644" s="107"/>
      <c r="D644" s="107"/>
      <c r="E644" s="107"/>
      <c r="F644" s="108">
        <v>936</v>
      </c>
      <c r="G644" s="109" t="s">
        <v>2072</v>
      </c>
      <c r="H644" s="110">
        <v>3</v>
      </c>
      <c r="I644" s="111">
        <v>45</v>
      </c>
      <c r="J644" s="111"/>
      <c r="K644" s="111"/>
      <c r="L644" s="112">
        <v>0</v>
      </c>
      <c r="M644" s="143" t="s">
        <v>1484</v>
      </c>
      <c r="N644" s="141">
        <v>90</v>
      </c>
      <c r="O644" s="141"/>
      <c r="P644" s="113" t="s">
        <v>1600</v>
      </c>
      <c r="Q644" s="138" t="str">
        <f>_DL_BM</f>
        <v/>
      </c>
      <c r="R644" s="138" t="str">
        <f>_DL_Khoa</f>
        <v>KTVT</v>
      </c>
      <c r="S644" s="106" t="str">
        <f t="shared" si="10"/>
        <v>KTVT-</v>
      </c>
      <c r="T644" s="142"/>
      <c r="U644" s="142"/>
      <c r="V644" s="142"/>
      <c r="W644" s="142"/>
      <c r="X644" s="142"/>
      <c r="Y644" s="142"/>
      <c r="Z644" s="142"/>
      <c r="AA644" s="142"/>
      <c r="AB644" s="142"/>
      <c r="AC644" s="142"/>
      <c r="AD644" s="142"/>
      <c r="AE644" s="142"/>
      <c r="AF644" s="142"/>
      <c r="AG644" s="142"/>
      <c r="AH644" s="142"/>
      <c r="AI644" s="142"/>
      <c r="AJ644" s="142"/>
      <c r="AK644" s="142"/>
      <c r="AL644" s="142"/>
      <c r="AM644" s="142"/>
      <c r="AN644" s="142"/>
      <c r="AO644" s="142"/>
      <c r="AP644" s="142"/>
      <c r="AQ644" s="142"/>
      <c r="AR644" s="142"/>
      <c r="AS644" s="142"/>
      <c r="AT644" s="142"/>
      <c r="AU644" s="142"/>
      <c r="AV644" s="142"/>
      <c r="AW644" s="142"/>
      <c r="AX644" s="142"/>
      <c r="AY644" s="142"/>
      <c r="AZ644" s="142"/>
      <c r="BA644" s="142"/>
      <c r="BB644" s="142"/>
      <c r="BC644" s="142"/>
      <c r="BD644" s="142"/>
      <c r="BE644" s="142"/>
    </row>
    <row r="645" spans="1:57" x14ac:dyDescent="0.25">
      <c r="A645" s="107" t="s">
        <v>2088</v>
      </c>
      <c r="B645" s="107"/>
      <c r="C645" s="107"/>
      <c r="D645" s="107"/>
      <c r="E645" s="107"/>
      <c r="F645" s="108">
        <v>946</v>
      </c>
      <c r="G645" s="109" t="s">
        <v>504</v>
      </c>
      <c r="H645" s="110">
        <v>3</v>
      </c>
      <c r="I645" s="111">
        <v>45</v>
      </c>
      <c r="J645" s="111"/>
      <c r="K645" s="111"/>
      <c r="L645" s="112">
        <v>0</v>
      </c>
      <c r="M645" s="143"/>
      <c r="N645" s="141"/>
      <c r="O645" s="141"/>
      <c r="P645" s="113" t="s">
        <v>1600</v>
      </c>
      <c r="Q645" s="138" t="str">
        <f>_DL_BM</f>
        <v/>
      </c>
      <c r="R645" s="138" t="str">
        <f>_DL_Khoa</f>
        <v>KTVT</v>
      </c>
      <c r="S645" s="106" t="str">
        <f t="shared" si="10"/>
        <v>KTVT-</v>
      </c>
      <c r="T645" s="142"/>
      <c r="U645" s="142"/>
      <c r="V645" s="142"/>
      <c r="W645" s="142"/>
      <c r="X645" s="142"/>
      <c r="Y645" s="142"/>
      <c r="Z645" s="142"/>
      <c r="AA645" s="142"/>
      <c r="AB645" s="142"/>
      <c r="AC645" s="142"/>
      <c r="AD645" s="142"/>
      <c r="AE645" s="142"/>
      <c r="AF645" s="142"/>
      <c r="AG645" s="142"/>
      <c r="AH645" s="142"/>
      <c r="AI645" s="142"/>
      <c r="AJ645" s="142"/>
      <c r="AK645" s="142"/>
      <c r="AL645" s="142"/>
      <c r="AM645" s="142"/>
      <c r="AN645" s="142"/>
      <c r="AO645" s="142"/>
      <c r="AP645" s="142"/>
      <c r="AQ645" s="142"/>
      <c r="AR645" s="142"/>
      <c r="AS645" s="142"/>
      <c r="AT645" s="142"/>
      <c r="AU645" s="142"/>
      <c r="AV645" s="142"/>
      <c r="AW645" s="142"/>
      <c r="AX645" s="142"/>
      <c r="AY645" s="142"/>
      <c r="AZ645" s="142"/>
      <c r="BA645" s="142"/>
      <c r="BB645" s="142"/>
      <c r="BC645" s="142"/>
      <c r="BD645" s="142"/>
      <c r="BE645" s="142"/>
    </row>
    <row r="646" spans="1:57" x14ac:dyDescent="0.25">
      <c r="A646" s="107" t="s">
        <v>2087</v>
      </c>
      <c r="B646" s="107"/>
      <c r="C646" s="107"/>
      <c r="D646" s="107"/>
      <c r="E646" s="107"/>
      <c r="F646" s="108">
        <v>945</v>
      </c>
      <c r="G646" s="109" t="s">
        <v>502</v>
      </c>
      <c r="H646" s="110">
        <v>3</v>
      </c>
      <c r="I646" s="111">
        <v>45</v>
      </c>
      <c r="J646" s="111"/>
      <c r="K646" s="111"/>
      <c r="L646" s="112">
        <v>0</v>
      </c>
      <c r="M646" s="143"/>
      <c r="N646" s="141"/>
      <c r="O646" s="141"/>
      <c r="P646" s="113" t="s">
        <v>1600</v>
      </c>
      <c r="Q646" s="138" t="str">
        <f>_DL_BM</f>
        <v/>
      </c>
      <c r="R646" s="138" t="str">
        <f>_DL_Khoa</f>
        <v>KTVT</v>
      </c>
      <c r="S646" s="106" t="str">
        <f t="shared" si="10"/>
        <v>KTVT-</v>
      </c>
      <c r="T646" s="142"/>
      <c r="U646" s="142"/>
      <c r="V646" s="142"/>
      <c r="W646" s="142"/>
      <c r="X646" s="142"/>
      <c r="Y646" s="142"/>
      <c r="Z646" s="142"/>
      <c r="AA646" s="142"/>
      <c r="AB646" s="142"/>
      <c r="AC646" s="142"/>
      <c r="AD646" s="142"/>
      <c r="AE646" s="142"/>
      <c r="AF646" s="142"/>
      <c r="AG646" s="142"/>
      <c r="AH646" s="142"/>
      <c r="AI646" s="142"/>
      <c r="AJ646" s="142"/>
      <c r="AK646" s="142"/>
      <c r="AL646" s="142"/>
      <c r="AM646" s="142"/>
      <c r="AN646" s="142"/>
      <c r="AO646" s="142"/>
      <c r="AP646" s="142"/>
      <c r="AQ646" s="142"/>
      <c r="AR646" s="142"/>
      <c r="AS646" s="142"/>
      <c r="AT646" s="142"/>
      <c r="AU646" s="142"/>
      <c r="AV646" s="142"/>
      <c r="AW646" s="142"/>
      <c r="AX646" s="142"/>
      <c r="AY646" s="142"/>
      <c r="AZ646" s="142"/>
      <c r="BA646" s="142"/>
      <c r="BB646" s="142"/>
      <c r="BC646" s="142"/>
      <c r="BD646" s="142"/>
      <c r="BE646" s="142"/>
    </row>
    <row r="647" spans="1:57" x14ac:dyDescent="0.25">
      <c r="A647" s="107" t="s">
        <v>2086</v>
      </c>
      <c r="B647" s="107"/>
      <c r="C647" s="107"/>
      <c r="D647" s="107"/>
      <c r="E647" s="107"/>
      <c r="F647" s="108">
        <v>944</v>
      </c>
      <c r="G647" s="109" t="s">
        <v>498</v>
      </c>
      <c r="H647" s="110">
        <v>3</v>
      </c>
      <c r="I647" s="111">
        <v>45</v>
      </c>
      <c r="J647" s="111"/>
      <c r="K647" s="111"/>
      <c r="L647" s="112">
        <v>0</v>
      </c>
      <c r="M647" s="143"/>
      <c r="N647" s="141"/>
      <c r="O647" s="141"/>
      <c r="P647" s="113" t="s">
        <v>1600</v>
      </c>
      <c r="Q647" s="138" t="str">
        <f>_DL_BM</f>
        <v/>
      </c>
      <c r="R647" s="138" t="str">
        <f>_DL_Khoa</f>
        <v>KTVT</v>
      </c>
      <c r="S647" s="106" t="str">
        <f t="shared" si="10"/>
        <v>KTVT-</v>
      </c>
      <c r="T647" s="142"/>
      <c r="U647" s="142"/>
      <c r="V647" s="142"/>
      <c r="W647" s="142"/>
      <c r="X647" s="142"/>
      <c r="Y647" s="142"/>
      <c r="Z647" s="142"/>
      <c r="AA647" s="142"/>
      <c r="AB647" s="142"/>
      <c r="AC647" s="142"/>
      <c r="AD647" s="142"/>
      <c r="AE647" s="142"/>
      <c r="AF647" s="142"/>
      <c r="AG647" s="142"/>
      <c r="AH647" s="142"/>
      <c r="AI647" s="142"/>
      <c r="AJ647" s="142"/>
      <c r="AK647" s="142"/>
      <c r="AL647" s="142"/>
      <c r="AM647" s="142"/>
      <c r="AN647" s="142"/>
      <c r="AO647" s="142"/>
      <c r="AP647" s="142"/>
      <c r="AQ647" s="142"/>
      <c r="AR647" s="142"/>
      <c r="AS647" s="142"/>
      <c r="AT647" s="142"/>
      <c r="AU647" s="142"/>
      <c r="AV647" s="142"/>
      <c r="AW647" s="142"/>
      <c r="AX647" s="142"/>
      <c r="AY647" s="142"/>
      <c r="AZ647" s="142"/>
      <c r="BA647" s="142"/>
      <c r="BB647" s="142"/>
      <c r="BC647" s="142"/>
      <c r="BD647" s="142"/>
      <c r="BE647" s="142"/>
    </row>
    <row r="648" spans="1:57" x14ac:dyDescent="0.25">
      <c r="A648" s="107" t="s">
        <v>2063</v>
      </c>
      <c r="B648" s="107"/>
      <c r="C648" s="107"/>
      <c r="D648" s="107"/>
      <c r="E648" s="107"/>
      <c r="F648" s="108">
        <v>931</v>
      </c>
      <c r="G648" s="109" t="s">
        <v>492</v>
      </c>
      <c r="H648" s="110">
        <v>3</v>
      </c>
      <c r="I648" s="111">
        <v>45</v>
      </c>
      <c r="J648" s="111"/>
      <c r="K648" s="111"/>
      <c r="L648" s="112">
        <v>0</v>
      </c>
      <c r="M648" s="143"/>
      <c r="N648" s="141"/>
      <c r="O648" s="141"/>
      <c r="P648" s="113" t="s">
        <v>1600</v>
      </c>
      <c r="Q648" s="138" t="str">
        <f>_DL_BM</f>
        <v/>
      </c>
      <c r="R648" s="138" t="str">
        <f>_DL_Khoa</f>
        <v>KTVT</v>
      </c>
      <c r="S648" s="106" t="str">
        <f t="shared" si="10"/>
        <v>KTVT-</v>
      </c>
      <c r="T648" s="142"/>
      <c r="U648" s="142"/>
      <c r="V648" s="142"/>
      <c r="W648" s="142"/>
      <c r="X648" s="142"/>
      <c r="Y648" s="142"/>
      <c r="Z648" s="142"/>
      <c r="AA648" s="142"/>
      <c r="AB648" s="142"/>
      <c r="AC648" s="142"/>
      <c r="AD648" s="142"/>
      <c r="AE648" s="142"/>
      <c r="AF648" s="142"/>
      <c r="AG648" s="142"/>
      <c r="AH648" s="142"/>
      <c r="AI648" s="142"/>
      <c r="AJ648" s="142"/>
      <c r="AK648" s="142"/>
      <c r="AL648" s="142"/>
      <c r="AM648" s="142"/>
      <c r="AN648" s="142"/>
      <c r="AO648" s="142"/>
      <c r="AP648" s="142"/>
      <c r="AQ648" s="142"/>
      <c r="AR648" s="142"/>
      <c r="AS648" s="142"/>
      <c r="AT648" s="142"/>
      <c r="AU648" s="142"/>
      <c r="AV648" s="142"/>
      <c r="AW648" s="142"/>
      <c r="AX648" s="142"/>
      <c r="AY648" s="142"/>
      <c r="AZ648" s="142"/>
      <c r="BA648" s="142"/>
      <c r="BB648" s="142"/>
      <c r="BC648" s="142"/>
      <c r="BD648" s="142"/>
      <c r="BE648" s="142"/>
    </row>
    <row r="649" spans="1:57" x14ac:dyDescent="0.25">
      <c r="A649" s="107" t="s">
        <v>1591</v>
      </c>
      <c r="B649" s="107"/>
      <c r="C649" s="107"/>
      <c r="D649" s="107"/>
      <c r="E649" s="107"/>
      <c r="F649" s="108">
        <v>34</v>
      </c>
      <c r="G649" s="109" t="s">
        <v>1592</v>
      </c>
      <c r="H649" s="110">
        <v>3</v>
      </c>
      <c r="I649" s="111">
        <v>45</v>
      </c>
      <c r="J649" s="111"/>
      <c r="K649" s="111"/>
      <c r="L649" s="112">
        <v>0</v>
      </c>
      <c r="M649" s="143"/>
      <c r="N649" s="141"/>
      <c r="O649" s="141"/>
      <c r="P649" s="113" t="s">
        <v>1600</v>
      </c>
      <c r="Q649" s="138" t="str">
        <f>_DL_BM</f>
        <v/>
      </c>
      <c r="R649" s="138" t="str">
        <f>_DL_Khoa</f>
        <v>KTVT</v>
      </c>
      <c r="S649" s="106" t="str">
        <f t="shared" si="10"/>
        <v>KTVT-</v>
      </c>
      <c r="T649" s="142"/>
      <c r="U649" s="142"/>
      <c r="V649" s="142"/>
      <c r="W649" s="142"/>
      <c r="X649" s="142"/>
      <c r="Y649" s="142"/>
      <c r="Z649" s="142"/>
      <c r="AA649" s="142"/>
      <c r="AB649" s="142"/>
      <c r="AC649" s="142"/>
      <c r="AD649" s="142"/>
      <c r="AE649" s="142"/>
      <c r="AF649" s="142"/>
      <c r="AG649" s="142"/>
      <c r="AH649" s="142"/>
      <c r="AI649" s="142"/>
      <c r="AJ649" s="142"/>
      <c r="AK649" s="142"/>
      <c r="AL649" s="142"/>
      <c r="AM649" s="142"/>
      <c r="AN649" s="142"/>
      <c r="AO649" s="142"/>
      <c r="AP649" s="142"/>
      <c r="AQ649" s="142"/>
      <c r="AR649" s="142"/>
      <c r="AS649" s="142"/>
      <c r="AT649" s="142"/>
      <c r="AU649" s="142"/>
      <c r="AV649" s="142"/>
      <c r="AW649" s="142"/>
      <c r="AX649" s="142"/>
      <c r="AY649" s="142"/>
      <c r="AZ649" s="142"/>
      <c r="BA649" s="142"/>
      <c r="BB649" s="142"/>
      <c r="BC649" s="142"/>
      <c r="BD649" s="142"/>
      <c r="BE649" s="142"/>
    </row>
    <row r="650" spans="1:57" x14ac:dyDescent="0.25">
      <c r="A650" s="107" t="s">
        <v>2079</v>
      </c>
      <c r="B650" s="107"/>
      <c r="C650" s="107"/>
      <c r="D650" s="107"/>
      <c r="E650" s="107"/>
      <c r="F650" s="108">
        <v>940</v>
      </c>
      <c r="G650" s="109" t="s">
        <v>2080</v>
      </c>
      <c r="H650" s="110">
        <v>2</v>
      </c>
      <c r="I650" s="111">
        <v>30</v>
      </c>
      <c r="J650" s="111"/>
      <c r="K650" s="111"/>
      <c r="L650" s="112">
        <v>0</v>
      </c>
      <c r="M650" s="143"/>
      <c r="N650" s="141"/>
      <c r="O650" s="141"/>
      <c r="P650" s="113" t="s">
        <v>1600</v>
      </c>
      <c r="Q650" s="138" t="str">
        <f>_DL_BM</f>
        <v/>
      </c>
      <c r="R650" s="138" t="str">
        <f>_DL_Khoa</f>
        <v>KTVT</v>
      </c>
      <c r="S650" s="106" t="str">
        <f t="shared" si="10"/>
        <v>KTVT-</v>
      </c>
      <c r="T650" s="142"/>
      <c r="U650" s="142"/>
      <c r="V650" s="142"/>
      <c r="W650" s="142"/>
      <c r="X650" s="142"/>
      <c r="Y650" s="142"/>
      <c r="Z650" s="142"/>
      <c r="AA650" s="142"/>
      <c r="AB650" s="142"/>
      <c r="AC650" s="142"/>
      <c r="AD650" s="142"/>
      <c r="AE650" s="142"/>
      <c r="AF650" s="142"/>
      <c r="AG650" s="142"/>
      <c r="AH650" s="142"/>
      <c r="AI650" s="142"/>
      <c r="AJ650" s="142"/>
      <c r="AK650" s="142"/>
      <c r="AL650" s="142"/>
      <c r="AM650" s="142"/>
      <c r="AN650" s="142"/>
      <c r="AO650" s="142"/>
      <c r="AP650" s="142"/>
      <c r="AQ650" s="142"/>
      <c r="AR650" s="142"/>
      <c r="AS650" s="142"/>
      <c r="AT650" s="142"/>
      <c r="AU650" s="142"/>
      <c r="AV650" s="142"/>
      <c r="AW650" s="142"/>
      <c r="AX650" s="142"/>
      <c r="AY650" s="142"/>
      <c r="AZ650" s="142"/>
      <c r="BA650" s="142"/>
      <c r="BB650" s="142"/>
      <c r="BC650" s="142"/>
      <c r="BD650" s="142"/>
      <c r="BE650" s="142"/>
    </row>
    <row r="651" spans="1:57" x14ac:dyDescent="0.25">
      <c r="A651" s="107" t="s">
        <v>2075</v>
      </c>
      <c r="B651" s="107"/>
      <c r="C651" s="107"/>
      <c r="D651" s="107"/>
      <c r="E651" s="107"/>
      <c r="F651" s="108">
        <v>938</v>
      </c>
      <c r="G651" s="109" t="s">
        <v>2076</v>
      </c>
      <c r="H651" s="110">
        <v>2</v>
      </c>
      <c r="I651" s="111">
        <v>30</v>
      </c>
      <c r="J651" s="111"/>
      <c r="K651" s="111"/>
      <c r="L651" s="112">
        <v>0</v>
      </c>
      <c r="M651" s="143"/>
      <c r="N651" s="141"/>
      <c r="O651" s="141"/>
      <c r="P651" s="113" t="s">
        <v>1600</v>
      </c>
      <c r="Q651" s="138" t="str">
        <f>_DL_BM</f>
        <v/>
      </c>
      <c r="R651" s="138" t="str">
        <f>_DL_Khoa</f>
        <v>KTVT</v>
      </c>
      <c r="S651" s="106" t="str">
        <f t="shared" ref="S651:S714" si="11">+R651&amp;"-"&amp;Q651</f>
        <v>KTVT-</v>
      </c>
      <c r="T651" s="142"/>
      <c r="U651" s="142"/>
      <c r="V651" s="142"/>
      <c r="W651" s="142"/>
      <c r="X651" s="142"/>
      <c r="Y651" s="142"/>
      <c r="Z651" s="142"/>
      <c r="AA651" s="142"/>
      <c r="AB651" s="142"/>
      <c r="AC651" s="142"/>
      <c r="AD651" s="142"/>
      <c r="AE651" s="142"/>
      <c r="AF651" s="142"/>
      <c r="AG651" s="142"/>
      <c r="AH651" s="142"/>
      <c r="AI651" s="142"/>
      <c r="AJ651" s="142"/>
      <c r="AK651" s="142"/>
      <c r="AL651" s="142"/>
      <c r="AM651" s="142"/>
      <c r="AN651" s="142"/>
      <c r="AO651" s="142"/>
      <c r="AP651" s="142"/>
      <c r="AQ651" s="142"/>
      <c r="AR651" s="142"/>
      <c r="AS651" s="142"/>
      <c r="AT651" s="142"/>
      <c r="AU651" s="142"/>
      <c r="AV651" s="142"/>
      <c r="AW651" s="142"/>
      <c r="AX651" s="142"/>
      <c r="AY651" s="142"/>
      <c r="AZ651" s="142"/>
      <c r="BA651" s="142"/>
      <c r="BB651" s="142"/>
      <c r="BC651" s="142"/>
      <c r="BD651" s="142"/>
      <c r="BE651" s="142"/>
    </row>
    <row r="652" spans="1:57" x14ac:dyDescent="0.25">
      <c r="A652" s="107" t="s">
        <v>2062</v>
      </c>
      <c r="B652" s="107"/>
      <c r="C652" s="107"/>
      <c r="D652" s="107"/>
      <c r="E652" s="107"/>
      <c r="F652" s="108">
        <v>930</v>
      </c>
      <c r="G652" s="109" t="s">
        <v>475</v>
      </c>
      <c r="H652" s="110">
        <v>2</v>
      </c>
      <c r="I652" s="111">
        <v>30</v>
      </c>
      <c r="J652" s="111"/>
      <c r="K652" s="111"/>
      <c r="L652" s="112">
        <v>0</v>
      </c>
      <c r="M652" s="143"/>
      <c r="N652" s="141"/>
      <c r="O652" s="141"/>
      <c r="P652" s="113" t="s">
        <v>1600</v>
      </c>
      <c r="Q652" s="138" t="str">
        <f>_DL_BM</f>
        <v/>
      </c>
      <c r="R652" s="138" t="str">
        <f>_DL_Khoa</f>
        <v>KTVT</v>
      </c>
      <c r="S652" s="106" t="str">
        <f t="shared" si="11"/>
        <v>KTVT-</v>
      </c>
      <c r="T652" s="142"/>
      <c r="U652" s="142"/>
      <c r="V652" s="142"/>
      <c r="W652" s="142"/>
      <c r="X652" s="142"/>
      <c r="Y652" s="142"/>
      <c r="Z652" s="142"/>
      <c r="AA652" s="142"/>
      <c r="AB652" s="142"/>
      <c r="AC652" s="142"/>
      <c r="AD652" s="142"/>
      <c r="AE652" s="142"/>
      <c r="AF652" s="142"/>
      <c r="AG652" s="142"/>
      <c r="AH652" s="142"/>
      <c r="AI652" s="142"/>
      <c r="AJ652" s="142"/>
      <c r="AK652" s="142"/>
      <c r="AL652" s="142" t="s">
        <v>21</v>
      </c>
      <c r="AM652" s="142"/>
      <c r="AN652" s="142"/>
      <c r="AO652" s="142"/>
      <c r="AP652" s="142"/>
      <c r="AQ652" s="142"/>
      <c r="AR652" s="142"/>
      <c r="AS652" s="142"/>
      <c r="AT652" s="142"/>
      <c r="AU652" s="142"/>
      <c r="AV652" s="142"/>
      <c r="AW652" s="142"/>
      <c r="AX652" s="142"/>
      <c r="AY652" s="142"/>
      <c r="AZ652" s="142"/>
      <c r="BA652" s="142"/>
      <c r="BB652" s="142"/>
      <c r="BC652" s="142"/>
      <c r="BD652" s="142"/>
      <c r="BE652" s="142"/>
    </row>
    <row r="653" spans="1:57" x14ac:dyDescent="0.25">
      <c r="A653" s="107" t="s">
        <v>2077</v>
      </c>
      <c r="B653" s="107"/>
      <c r="C653" s="107"/>
      <c r="D653" s="107"/>
      <c r="E653" s="107"/>
      <c r="F653" s="108">
        <v>939</v>
      </c>
      <c r="G653" s="109" t="s">
        <v>2078</v>
      </c>
      <c r="H653" s="110">
        <v>2</v>
      </c>
      <c r="I653" s="111">
        <v>30</v>
      </c>
      <c r="J653" s="111"/>
      <c r="K653" s="111"/>
      <c r="L653" s="112">
        <v>0</v>
      </c>
      <c r="M653" s="143"/>
      <c r="N653" s="141"/>
      <c r="O653" s="141"/>
      <c r="P653" s="113" t="s">
        <v>1600</v>
      </c>
      <c r="Q653" s="138" t="str">
        <f>_DL_BM</f>
        <v/>
      </c>
      <c r="R653" s="138" t="str">
        <f>_DL_Khoa</f>
        <v>KTVT</v>
      </c>
      <c r="S653" s="106" t="str">
        <f t="shared" si="11"/>
        <v>KTVT-</v>
      </c>
      <c r="T653" s="142"/>
      <c r="U653" s="142"/>
      <c r="V653" s="142"/>
      <c r="W653" s="142"/>
      <c r="X653" s="142"/>
      <c r="Y653" s="142"/>
      <c r="Z653" s="142"/>
      <c r="AA653" s="142"/>
      <c r="AB653" s="142"/>
      <c r="AC653" s="142"/>
      <c r="AD653" s="142"/>
      <c r="AE653" s="142"/>
      <c r="AF653" s="142"/>
      <c r="AG653" s="142"/>
      <c r="AH653" s="142"/>
      <c r="AI653" s="142"/>
      <c r="AJ653" s="142"/>
      <c r="AK653" s="142"/>
      <c r="AL653" s="142"/>
      <c r="AM653" s="142"/>
      <c r="AN653" s="142"/>
      <c r="AO653" s="142"/>
      <c r="AP653" s="142"/>
      <c r="AQ653" s="142"/>
      <c r="AR653" s="142"/>
      <c r="AS653" s="142"/>
      <c r="AT653" s="142"/>
      <c r="AU653" s="142"/>
      <c r="AV653" s="142"/>
      <c r="AW653" s="142"/>
      <c r="AX653" s="142"/>
      <c r="AY653" s="142"/>
      <c r="AZ653" s="142"/>
      <c r="BA653" s="142"/>
      <c r="BB653" s="142"/>
      <c r="BC653" s="142"/>
      <c r="BD653" s="142"/>
      <c r="BE653" s="142"/>
    </row>
    <row r="654" spans="1:57" x14ac:dyDescent="0.25">
      <c r="A654" s="107" t="s">
        <v>2081</v>
      </c>
      <c r="B654" s="107"/>
      <c r="C654" s="107"/>
      <c r="D654" s="107"/>
      <c r="E654" s="107"/>
      <c r="F654" s="108">
        <v>941</v>
      </c>
      <c r="G654" s="109" t="s">
        <v>2082</v>
      </c>
      <c r="H654" s="110">
        <v>2</v>
      </c>
      <c r="I654" s="111">
        <v>30</v>
      </c>
      <c r="J654" s="111"/>
      <c r="K654" s="111"/>
      <c r="L654" s="112">
        <v>0</v>
      </c>
      <c r="M654" s="143"/>
      <c r="N654" s="141"/>
      <c r="O654" s="141"/>
      <c r="P654" s="113" t="s">
        <v>1600</v>
      </c>
      <c r="Q654" s="138" t="str">
        <f>_DL_BM</f>
        <v/>
      </c>
      <c r="R654" s="138" t="str">
        <f>_DL_Khoa</f>
        <v>KTVT</v>
      </c>
      <c r="S654" s="106" t="str">
        <f t="shared" si="11"/>
        <v>KTVT-</v>
      </c>
      <c r="T654" s="142"/>
      <c r="U654" s="142"/>
      <c r="V654" s="142"/>
      <c r="W654" s="142"/>
      <c r="X654" s="142"/>
      <c r="Y654" s="142"/>
      <c r="Z654" s="142"/>
      <c r="AA654" s="142"/>
      <c r="AB654" s="142"/>
      <c r="AC654" s="142"/>
      <c r="AD654" s="142"/>
      <c r="AE654" s="142"/>
      <c r="AF654" s="142"/>
      <c r="AG654" s="142"/>
      <c r="AH654" s="142"/>
      <c r="AI654" s="142"/>
      <c r="AJ654" s="142"/>
      <c r="AK654" s="142"/>
      <c r="AL654" s="142"/>
      <c r="AM654" s="142"/>
      <c r="AN654" s="142"/>
      <c r="AO654" s="142"/>
      <c r="AP654" s="142"/>
      <c r="AQ654" s="142"/>
      <c r="AR654" s="142"/>
      <c r="AS654" s="142"/>
      <c r="AT654" s="142"/>
      <c r="AU654" s="142"/>
      <c r="AV654" s="142"/>
      <c r="AW654" s="142"/>
      <c r="AX654" s="142"/>
      <c r="AY654" s="142"/>
      <c r="AZ654" s="142"/>
      <c r="BA654" s="142"/>
      <c r="BB654" s="142"/>
      <c r="BC654" s="142"/>
      <c r="BD654" s="142"/>
      <c r="BE654" s="142"/>
    </row>
    <row r="655" spans="1:57" x14ac:dyDescent="0.25">
      <c r="A655" s="107" t="s">
        <v>1679</v>
      </c>
      <c r="B655" s="107" t="s">
        <v>1679</v>
      </c>
      <c r="C655" s="107"/>
      <c r="D655" s="107" t="s">
        <v>503</v>
      </c>
      <c r="E655" s="107"/>
      <c r="F655" s="108">
        <v>234</v>
      </c>
      <c r="G655" s="109" t="s">
        <v>504</v>
      </c>
      <c r="H655" s="110">
        <v>2</v>
      </c>
      <c r="I655" s="111">
        <v>30</v>
      </c>
      <c r="J655" s="111"/>
      <c r="K655" s="111"/>
      <c r="L655" s="112">
        <v>0</v>
      </c>
      <c r="M655" s="143"/>
      <c r="N655" s="141"/>
      <c r="O655" s="141" t="s">
        <v>1599</v>
      </c>
      <c r="P655" s="113" t="s">
        <v>1600</v>
      </c>
      <c r="Q655" s="138" t="str">
        <f>_DL_BM</f>
        <v>KVCS</v>
      </c>
      <c r="R655" s="138" t="str">
        <f>_DL_Khoa</f>
        <v>KTVT</v>
      </c>
      <c r="S655" s="106" t="str">
        <f t="shared" si="11"/>
        <v>KTVT-KVCS</v>
      </c>
      <c r="T655" s="142"/>
      <c r="U655" s="142"/>
      <c r="V655" s="142"/>
      <c r="W655" s="142"/>
      <c r="X655" s="142"/>
      <c r="Y655" s="142"/>
      <c r="Z655" s="142"/>
      <c r="AA655" s="142"/>
      <c r="AB655" s="142"/>
      <c r="AC655" s="142"/>
      <c r="AD655" s="142"/>
      <c r="AE655" s="142"/>
      <c r="AF655" s="142"/>
      <c r="AG655" s="142"/>
      <c r="AH655" s="142"/>
      <c r="AI655" s="142"/>
      <c r="AJ655" s="142"/>
      <c r="AK655" s="142"/>
      <c r="AL655" s="142"/>
      <c r="AM655" s="142"/>
      <c r="AN655" s="142"/>
      <c r="AO655" s="142"/>
      <c r="AP655" s="142"/>
      <c r="AQ655" s="142"/>
      <c r="AR655" s="142"/>
      <c r="AS655" s="142"/>
      <c r="AT655" s="142"/>
      <c r="AU655" s="142"/>
      <c r="AV655" s="142"/>
      <c r="AW655" s="142"/>
      <c r="AX655" s="142"/>
      <c r="AY655" s="142"/>
      <c r="AZ655" s="142"/>
      <c r="BA655" s="142"/>
      <c r="BB655" s="142"/>
      <c r="BC655" s="142"/>
      <c r="BD655" s="142"/>
      <c r="BE655" s="142"/>
    </row>
    <row r="656" spans="1:57" x14ac:dyDescent="0.25">
      <c r="A656" s="107" t="s">
        <v>1678</v>
      </c>
      <c r="B656" s="107" t="s">
        <v>1678</v>
      </c>
      <c r="C656" s="107"/>
      <c r="D656" s="107" t="s">
        <v>501</v>
      </c>
      <c r="E656" s="107"/>
      <c r="F656" s="108">
        <v>233</v>
      </c>
      <c r="G656" s="109" t="s">
        <v>502</v>
      </c>
      <c r="H656" s="110">
        <v>2</v>
      </c>
      <c r="I656" s="111">
        <v>30</v>
      </c>
      <c r="J656" s="111"/>
      <c r="K656" s="111"/>
      <c r="L656" s="112">
        <v>0</v>
      </c>
      <c r="M656" s="143"/>
      <c r="N656" s="141"/>
      <c r="O656" s="141" t="s">
        <v>1599</v>
      </c>
      <c r="P656" s="113" t="s">
        <v>1600</v>
      </c>
      <c r="Q656" s="138" t="str">
        <f>_DL_BM</f>
        <v>KVCS</v>
      </c>
      <c r="R656" s="138" t="str">
        <f>_DL_Khoa</f>
        <v>KTVT</v>
      </c>
      <c r="S656" s="106" t="str">
        <f t="shared" si="11"/>
        <v>KTVT-KVCS</v>
      </c>
      <c r="T656" s="142"/>
      <c r="U656" s="142"/>
      <c r="V656" s="142"/>
      <c r="W656" s="142"/>
      <c r="X656" s="142"/>
      <c r="Y656" s="142"/>
      <c r="Z656" s="142"/>
      <c r="AA656" s="142"/>
      <c r="AB656" s="142"/>
      <c r="AC656" s="142"/>
      <c r="AD656" s="142"/>
      <c r="AE656" s="142"/>
      <c r="AF656" s="142"/>
      <c r="AG656" s="142"/>
      <c r="AH656" s="142"/>
      <c r="AI656" s="142"/>
      <c r="AJ656" s="142"/>
      <c r="AK656" s="142"/>
      <c r="AL656" s="142"/>
      <c r="AM656" s="142"/>
      <c r="AN656" s="142"/>
      <c r="AO656" s="142"/>
      <c r="AP656" s="142"/>
      <c r="AQ656" s="142"/>
      <c r="AR656" s="142"/>
      <c r="AS656" s="142"/>
      <c r="AT656" s="142"/>
      <c r="AU656" s="142"/>
      <c r="AV656" s="142"/>
      <c r="AW656" s="142"/>
      <c r="AX656" s="142"/>
      <c r="AY656" s="142"/>
      <c r="AZ656" s="142"/>
      <c r="BA656" s="142"/>
      <c r="BB656" s="142"/>
      <c r="BC656" s="142"/>
      <c r="BD656" s="142"/>
      <c r="BE656" s="142"/>
    </row>
    <row r="657" spans="1:57" x14ac:dyDescent="0.25">
      <c r="A657" s="107" t="s">
        <v>319</v>
      </c>
      <c r="B657" s="107" t="s">
        <v>319</v>
      </c>
      <c r="C657" s="107" t="s">
        <v>319</v>
      </c>
      <c r="D657" s="107" t="s">
        <v>320</v>
      </c>
      <c r="E657" s="107"/>
      <c r="F657" s="108">
        <v>144</v>
      </c>
      <c r="G657" s="109" t="s">
        <v>321</v>
      </c>
      <c r="H657" s="110">
        <v>4</v>
      </c>
      <c r="I657" s="111">
        <v>60</v>
      </c>
      <c r="J657" s="111"/>
      <c r="K657" s="111"/>
      <c r="L657" s="112">
        <v>0</v>
      </c>
      <c r="M657" s="143" t="s">
        <v>1484</v>
      </c>
      <c r="N657" s="141">
        <v>90</v>
      </c>
      <c r="O657" s="141" t="s">
        <v>1599</v>
      </c>
      <c r="P657" s="113" t="s">
        <v>1600</v>
      </c>
      <c r="Q657" s="138" t="str">
        <f>_DL_BM</f>
        <v>KVCS</v>
      </c>
      <c r="R657" s="138" t="str">
        <f>_DL_Khoa</f>
        <v>KTVT</v>
      </c>
      <c r="S657" s="106" t="str">
        <f t="shared" si="11"/>
        <v>KTVT-KVCS</v>
      </c>
      <c r="T657" s="142"/>
      <c r="U657" s="142"/>
      <c r="V657" s="142"/>
      <c r="W657" s="142"/>
      <c r="X657" s="142"/>
      <c r="Y657" s="142"/>
      <c r="Z657" s="142"/>
      <c r="AA657" s="142"/>
      <c r="AB657" s="142"/>
      <c r="AC657" s="142"/>
      <c r="AD657" s="142"/>
      <c r="AE657" s="142"/>
      <c r="AF657" s="142"/>
      <c r="AG657" s="142"/>
      <c r="AH657" s="142"/>
      <c r="AI657" s="142" t="s">
        <v>20</v>
      </c>
      <c r="AJ657" s="142" t="s">
        <v>20</v>
      </c>
      <c r="AK657" s="142" t="s">
        <v>20</v>
      </c>
      <c r="AL657" s="142" t="s">
        <v>20</v>
      </c>
      <c r="AM657" s="142"/>
      <c r="AN657" s="142"/>
      <c r="AO657" s="142"/>
      <c r="AP657" s="142"/>
      <c r="AQ657" s="142"/>
      <c r="AR657" s="142"/>
      <c r="AS657" s="142"/>
      <c r="AT657" s="142"/>
      <c r="AU657" s="142"/>
      <c r="AV657" s="142"/>
      <c r="AW657" s="142"/>
      <c r="AX657" s="142"/>
      <c r="AY657" s="142"/>
      <c r="AZ657" s="142"/>
      <c r="BA657" s="142"/>
      <c r="BB657" s="142" t="s">
        <v>20</v>
      </c>
      <c r="BC657" s="142" t="s">
        <v>20</v>
      </c>
      <c r="BD657" s="142"/>
      <c r="BE657" s="142"/>
    </row>
    <row r="658" spans="1:57" x14ac:dyDescent="0.25">
      <c r="A658" s="107" t="s">
        <v>107</v>
      </c>
      <c r="B658" s="107" t="s">
        <v>107</v>
      </c>
      <c r="C658" s="107" t="s">
        <v>107</v>
      </c>
      <c r="D658" s="107"/>
      <c r="E658" s="107"/>
      <c r="F658" s="108">
        <v>39</v>
      </c>
      <c r="G658" s="109" t="s">
        <v>108</v>
      </c>
      <c r="H658" s="110">
        <v>2</v>
      </c>
      <c r="I658" s="111">
        <v>30</v>
      </c>
      <c r="J658" s="111"/>
      <c r="K658" s="111"/>
      <c r="L658" s="112">
        <v>0</v>
      </c>
      <c r="M658" s="143"/>
      <c r="N658" s="141"/>
      <c r="O658" s="141" t="s">
        <v>1599</v>
      </c>
      <c r="P658" s="113" t="s">
        <v>1600</v>
      </c>
      <c r="Q658" s="138" t="str">
        <f>_DL_BM</f>
        <v>KVCS</v>
      </c>
      <c r="R658" s="138" t="str">
        <f>_DL_Khoa</f>
        <v>KTVT</v>
      </c>
      <c r="S658" s="106" t="str">
        <f t="shared" si="11"/>
        <v>KTVT-KVCS</v>
      </c>
      <c r="T658" s="142" t="s">
        <v>21</v>
      </c>
      <c r="U658" s="142" t="s">
        <v>21</v>
      </c>
      <c r="V658" s="142" t="s">
        <v>21</v>
      </c>
      <c r="W658" s="142" t="s">
        <v>21</v>
      </c>
      <c r="X658" s="142" t="s">
        <v>21</v>
      </c>
      <c r="Y658" s="142" t="s">
        <v>21</v>
      </c>
      <c r="Z658" s="142" t="s">
        <v>21</v>
      </c>
      <c r="AA658" s="142" t="s">
        <v>21</v>
      </c>
      <c r="AB658" s="142" t="s">
        <v>21</v>
      </c>
      <c r="AC658" s="142" t="s">
        <v>21</v>
      </c>
      <c r="AD658" s="142" t="s">
        <v>21</v>
      </c>
      <c r="AE658" s="142"/>
      <c r="AF658" s="142"/>
      <c r="AG658" s="142"/>
      <c r="AH658" s="142"/>
      <c r="AI658" s="142"/>
      <c r="AJ658" s="142"/>
      <c r="AK658" s="142"/>
      <c r="AL658" s="142"/>
      <c r="AM658" s="142"/>
      <c r="AN658" s="142"/>
      <c r="AO658" s="142"/>
      <c r="AP658" s="142"/>
      <c r="AQ658" s="142"/>
      <c r="AR658" s="142"/>
      <c r="AS658" s="142"/>
      <c r="AT658" s="142"/>
      <c r="AU658" s="142"/>
      <c r="AV658" s="142"/>
      <c r="AW658" s="142"/>
      <c r="AX658" s="142"/>
      <c r="AY658" s="142"/>
      <c r="AZ658" s="142"/>
      <c r="BA658" s="142"/>
      <c r="BB658" s="142"/>
      <c r="BC658" s="142"/>
      <c r="BD658" s="142"/>
      <c r="BE658" s="142"/>
    </row>
    <row r="659" spans="1:57" x14ac:dyDescent="0.25">
      <c r="A659" s="107" t="s">
        <v>496</v>
      </c>
      <c r="B659" s="107" t="s">
        <v>496</v>
      </c>
      <c r="C659" s="107"/>
      <c r="D659" s="107" t="s">
        <v>497</v>
      </c>
      <c r="E659" s="107"/>
      <c r="F659" s="108">
        <v>231</v>
      </c>
      <c r="G659" s="109" t="s">
        <v>498</v>
      </c>
      <c r="H659" s="110">
        <v>2</v>
      </c>
      <c r="I659" s="111">
        <v>30</v>
      </c>
      <c r="J659" s="111"/>
      <c r="K659" s="111"/>
      <c r="L659" s="112">
        <v>0</v>
      </c>
      <c r="M659" s="143"/>
      <c r="N659" s="141"/>
      <c r="O659" s="141" t="s">
        <v>1599</v>
      </c>
      <c r="P659" s="113" t="s">
        <v>1600</v>
      </c>
      <c r="Q659" s="138" t="str">
        <f>_DL_BM</f>
        <v>KVCS</v>
      </c>
      <c r="R659" s="138" t="str">
        <f>_DL_Khoa</f>
        <v>KTVT</v>
      </c>
      <c r="S659" s="106" t="str">
        <f t="shared" si="11"/>
        <v>KTVT-KVCS</v>
      </c>
      <c r="T659" s="142"/>
      <c r="U659" s="142"/>
      <c r="V659" s="142"/>
      <c r="W659" s="142"/>
      <c r="X659" s="142"/>
      <c r="Y659" s="142"/>
      <c r="Z659" s="142"/>
      <c r="AA659" s="142"/>
      <c r="AB659" s="142"/>
      <c r="AC659" s="142"/>
      <c r="AD659" s="142"/>
      <c r="AE659" s="142"/>
      <c r="AF659" s="142"/>
      <c r="AG659" s="142" t="s">
        <v>21</v>
      </c>
      <c r="AH659" s="142" t="s">
        <v>21</v>
      </c>
      <c r="AI659" s="142"/>
      <c r="AJ659" s="142"/>
      <c r="AK659" s="142"/>
      <c r="AL659" s="142"/>
      <c r="AM659" s="142"/>
      <c r="AN659" s="142"/>
      <c r="AO659" s="142"/>
      <c r="AP659" s="142"/>
      <c r="AQ659" s="142"/>
      <c r="AR659" s="142"/>
      <c r="AS659" s="142"/>
      <c r="AT659" s="142"/>
      <c r="AU659" s="142"/>
      <c r="AV659" s="142"/>
      <c r="AW659" s="142"/>
      <c r="AX659" s="142"/>
      <c r="AY659" s="142"/>
      <c r="AZ659" s="142"/>
      <c r="BA659" s="142"/>
      <c r="BB659" s="142"/>
      <c r="BC659" s="142"/>
      <c r="BD659" s="142"/>
      <c r="BE659" s="142"/>
    </row>
    <row r="660" spans="1:57" x14ac:dyDescent="0.25">
      <c r="A660" s="107" t="s">
        <v>490</v>
      </c>
      <c r="B660" s="107" t="s">
        <v>490</v>
      </c>
      <c r="C660" s="107"/>
      <c r="D660" s="107" t="s">
        <v>491</v>
      </c>
      <c r="E660" s="107"/>
      <c r="F660" s="108">
        <v>229</v>
      </c>
      <c r="G660" s="109" t="s">
        <v>492</v>
      </c>
      <c r="H660" s="110">
        <v>2</v>
      </c>
      <c r="I660" s="111">
        <v>30</v>
      </c>
      <c r="J660" s="111"/>
      <c r="K660" s="111"/>
      <c r="L660" s="112">
        <v>0</v>
      </c>
      <c r="M660" s="143" t="s">
        <v>1484</v>
      </c>
      <c r="N660" s="141">
        <v>60</v>
      </c>
      <c r="O660" s="141" t="s">
        <v>1599</v>
      </c>
      <c r="P660" s="113" t="s">
        <v>1600</v>
      </c>
      <c r="Q660" s="138" t="str">
        <f>_DL_BM</f>
        <v>KVCS</v>
      </c>
      <c r="R660" s="138" t="str">
        <f>_DL_Khoa</f>
        <v>KTVT</v>
      </c>
      <c r="S660" s="106" t="str">
        <f t="shared" si="11"/>
        <v>KTVT-KVCS</v>
      </c>
      <c r="T660" s="142"/>
      <c r="U660" s="142"/>
      <c r="V660" s="142"/>
      <c r="W660" s="142"/>
      <c r="X660" s="142"/>
      <c r="Y660" s="142"/>
      <c r="Z660" s="142"/>
      <c r="AA660" s="142"/>
      <c r="AB660" s="142"/>
      <c r="AC660" s="142"/>
      <c r="AD660" s="142"/>
      <c r="AE660" s="142"/>
      <c r="AF660" s="142"/>
      <c r="AG660" s="142" t="s">
        <v>21</v>
      </c>
      <c r="AH660" s="142" t="s">
        <v>21</v>
      </c>
      <c r="AI660" s="142"/>
      <c r="AJ660" s="142"/>
      <c r="AK660" s="142"/>
      <c r="AL660" s="142" t="s">
        <v>21</v>
      </c>
      <c r="AM660" s="142"/>
      <c r="AN660" s="142"/>
      <c r="AO660" s="142"/>
      <c r="AP660" s="142"/>
      <c r="AQ660" s="142"/>
      <c r="AR660" s="142"/>
      <c r="AS660" s="142"/>
      <c r="AT660" s="142"/>
      <c r="AU660" s="142"/>
      <c r="AV660" s="142"/>
      <c r="AW660" s="142"/>
      <c r="AX660" s="142"/>
      <c r="AY660" s="142"/>
      <c r="AZ660" s="142" t="s">
        <v>21</v>
      </c>
      <c r="BA660" s="142" t="s">
        <v>21</v>
      </c>
      <c r="BB660" s="142"/>
      <c r="BC660" s="142"/>
      <c r="BD660" s="142"/>
      <c r="BE660" s="142"/>
    </row>
    <row r="661" spans="1:57" x14ac:dyDescent="0.25">
      <c r="A661" s="107" t="s">
        <v>266</v>
      </c>
      <c r="B661" s="107"/>
      <c r="C661" s="107"/>
      <c r="D661" s="107" t="s">
        <v>267</v>
      </c>
      <c r="E661" s="107" t="s">
        <v>267</v>
      </c>
      <c r="F661" s="108">
        <v>125</v>
      </c>
      <c r="G661" s="109" t="s">
        <v>268</v>
      </c>
      <c r="H661" s="110">
        <v>3</v>
      </c>
      <c r="I661" s="111">
        <v>45</v>
      </c>
      <c r="J661" s="111"/>
      <c r="K661" s="111"/>
      <c r="L661" s="112">
        <v>0</v>
      </c>
      <c r="M661" s="143" t="s">
        <v>1484</v>
      </c>
      <c r="N661" s="141">
        <v>90</v>
      </c>
      <c r="O661" s="141" t="s">
        <v>1599</v>
      </c>
      <c r="P661" s="113" t="s">
        <v>1600</v>
      </c>
      <c r="Q661" s="138" t="str">
        <f>_DL_BM</f>
        <v>KVCS</v>
      </c>
      <c r="R661" s="138" t="str">
        <f>_DL_Khoa</f>
        <v>KTVT</v>
      </c>
      <c r="S661" s="106" t="str">
        <f t="shared" si="11"/>
        <v>KTVT-KVCS</v>
      </c>
      <c r="T661" s="142"/>
      <c r="U661" s="142"/>
      <c r="V661" s="142"/>
      <c r="W661" s="142"/>
      <c r="X661" s="142"/>
      <c r="Y661" s="142"/>
      <c r="Z661" s="142"/>
      <c r="AA661" s="142"/>
      <c r="AB661" s="142"/>
      <c r="AC661" s="142"/>
      <c r="AD661" s="142"/>
      <c r="AE661" s="142"/>
      <c r="AF661" s="142"/>
      <c r="AG661" s="142" t="s">
        <v>20</v>
      </c>
      <c r="AH661" s="142" t="s">
        <v>20</v>
      </c>
      <c r="AI661" s="142"/>
      <c r="AJ661" s="142"/>
      <c r="AK661" s="142"/>
      <c r="AL661" s="142"/>
      <c r="AM661" s="142"/>
      <c r="AN661" s="142"/>
      <c r="AO661" s="142"/>
      <c r="AP661" s="142"/>
      <c r="AQ661" s="142"/>
      <c r="AR661" s="142"/>
      <c r="AS661" s="142"/>
      <c r="AT661" s="142"/>
      <c r="AU661" s="142"/>
      <c r="AV661" s="142"/>
      <c r="AW661" s="142"/>
      <c r="AX661" s="142"/>
      <c r="AY661" s="142"/>
      <c r="AZ661" s="142" t="s">
        <v>20</v>
      </c>
      <c r="BA661" s="142" t="s">
        <v>20</v>
      </c>
      <c r="BB661" s="142"/>
      <c r="BC661" s="142"/>
      <c r="BD661" s="142"/>
      <c r="BE661" s="142"/>
    </row>
    <row r="662" spans="1:57" x14ac:dyDescent="0.25">
      <c r="A662" s="107" t="s">
        <v>269</v>
      </c>
      <c r="B662" s="107"/>
      <c r="C662" s="107"/>
      <c r="D662" s="107" t="s">
        <v>270</v>
      </c>
      <c r="E662" s="107" t="s">
        <v>270</v>
      </c>
      <c r="F662" s="108">
        <v>126</v>
      </c>
      <c r="G662" s="109" t="s">
        <v>271</v>
      </c>
      <c r="H662" s="110">
        <v>3</v>
      </c>
      <c r="I662" s="111">
        <v>45</v>
      </c>
      <c r="J662" s="111"/>
      <c r="K662" s="111"/>
      <c r="L662" s="112">
        <v>0</v>
      </c>
      <c r="M662" s="143" t="s">
        <v>1484</v>
      </c>
      <c r="N662" s="141">
        <v>75</v>
      </c>
      <c r="O662" s="141" t="s">
        <v>1599</v>
      </c>
      <c r="P662" s="113" t="s">
        <v>1600</v>
      </c>
      <c r="Q662" s="138" t="str">
        <f>_DL_BM</f>
        <v>KVCS</v>
      </c>
      <c r="R662" s="138" t="str">
        <f>_DL_Khoa</f>
        <v>KTVT</v>
      </c>
      <c r="S662" s="106" t="str">
        <f t="shared" si="11"/>
        <v>KTVT-KVCS</v>
      </c>
      <c r="T662" s="142"/>
      <c r="U662" s="142"/>
      <c r="V662" s="142"/>
      <c r="W662" s="142"/>
      <c r="X662" s="142"/>
      <c r="Y662" s="142"/>
      <c r="Z662" s="142"/>
      <c r="AA662" s="142"/>
      <c r="AB662" s="142"/>
      <c r="AC662" s="142"/>
      <c r="AD662" s="142"/>
      <c r="AE662" s="142"/>
      <c r="AF662" s="142"/>
      <c r="AG662" s="142" t="s">
        <v>20</v>
      </c>
      <c r="AH662" s="142" t="s">
        <v>20</v>
      </c>
      <c r="AI662" s="142"/>
      <c r="AJ662" s="142"/>
      <c r="AK662" s="142"/>
      <c r="AL662" s="142"/>
      <c r="AM662" s="142"/>
      <c r="AN662" s="142"/>
      <c r="AO662" s="142"/>
      <c r="AP662" s="142"/>
      <c r="AQ662" s="142"/>
      <c r="AR662" s="142"/>
      <c r="AS662" s="142"/>
      <c r="AT662" s="142"/>
      <c r="AU662" s="142"/>
      <c r="AV662" s="142"/>
      <c r="AW662" s="142"/>
      <c r="AX662" s="142"/>
      <c r="AY662" s="142"/>
      <c r="AZ662" s="142" t="s">
        <v>20</v>
      </c>
      <c r="BA662" s="142" t="s">
        <v>20</v>
      </c>
      <c r="BB662" s="142"/>
      <c r="BC662" s="142"/>
      <c r="BD662" s="142"/>
      <c r="BE662" s="142"/>
    </row>
    <row r="663" spans="1:57" x14ac:dyDescent="0.25">
      <c r="A663" s="107" t="s">
        <v>275</v>
      </c>
      <c r="B663" s="107"/>
      <c r="C663" s="107"/>
      <c r="D663" s="107" t="s">
        <v>276</v>
      </c>
      <c r="E663" s="107"/>
      <c r="F663" s="108">
        <v>128</v>
      </c>
      <c r="G663" s="109" t="s">
        <v>277</v>
      </c>
      <c r="H663" s="110">
        <v>3</v>
      </c>
      <c r="I663" s="111">
        <v>45</v>
      </c>
      <c r="J663" s="111"/>
      <c r="K663" s="111"/>
      <c r="L663" s="112">
        <v>0</v>
      </c>
      <c r="M663" s="143" t="s">
        <v>1484</v>
      </c>
      <c r="N663" s="141">
        <v>75</v>
      </c>
      <c r="O663" s="141" t="s">
        <v>1599</v>
      </c>
      <c r="P663" s="113" t="s">
        <v>1600</v>
      </c>
      <c r="Q663" s="138" t="str">
        <f>_DL_BM</f>
        <v>KVCS</v>
      </c>
      <c r="R663" s="138" t="str">
        <f>_DL_Khoa</f>
        <v>KTVT</v>
      </c>
      <c r="S663" s="106" t="str">
        <f t="shared" si="11"/>
        <v>KTVT-KVCS</v>
      </c>
      <c r="T663" s="142"/>
      <c r="U663" s="142"/>
      <c r="V663" s="142"/>
      <c r="W663" s="142"/>
      <c r="X663" s="142"/>
      <c r="Y663" s="142"/>
      <c r="Z663" s="142"/>
      <c r="AA663" s="142"/>
      <c r="AB663" s="142"/>
      <c r="AC663" s="142"/>
      <c r="AD663" s="142"/>
      <c r="AE663" s="142"/>
      <c r="AF663" s="142"/>
      <c r="AG663" s="142" t="s">
        <v>20</v>
      </c>
      <c r="AH663" s="142" t="s">
        <v>20</v>
      </c>
      <c r="AI663" s="142"/>
      <c r="AJ663" s="142"/>
      <c r="AK663" s="142"/>
      <c r="AL663" s="142"/>
      <c r="AM663" s="142"/>
      <c r="AN663" s="142"/>
      <c r="AO663" s="142"/>
      <c r="AP663" s="142"/>
      <c r="AQ663" s="142"/>
      <c r="AR663" s="142"/>
      <c r="AS663" s="142"/>
      <c r="AT663" s="142"/>
      <c r="AU663" s="142"/>
      <c r="AV663" s="142"/>
      <c r="AW663" s="142"/>
      <c r="AX663" s="142"/>
      <c r="AY663" s="142"/>
      <c r="AZ663" s="142" t="s">
        <v>20</v>
      </c>
      <c r="BA663" s="142" t="s">
        <v>20</v>
      </c>
      <c r="BB663" s="142"/>
      <c r="BC663" s="142"/>
      <c r="BD663" s="142"/>
      <c r="BE663" s="142"/>
    </row>
    <row r="664" spans="1:57" x14ac:dyDescent="0.25">
      <c r="A664" s="107" t="s">
        <v>325</v>
      </c>
      <c r="B664" s="107"/>
      <c r="C664" s="107" t="s">
        <v>325</v>
      </c>
      <c r="D664" s="107" t="s">
        <v>326</v>
      </c>
      <c r="E664" s="107" t="s">
        <v>326</v>
      </c>
      <c r="F664" s="108">
        <v>146</v>
      </c>
      <c r="G664" s="109" t="s">
        <v>327</v>
      </c>
      <c r="H664" s="110">
        <v>3</v>
      </c>
      <c r="I664" s="111">
        <v>45</v>
      </c>
      <c r="J664" s="111"/>
      <c r="K664" s="111"/>
      <c r="L664" s="112">
        <v>0</v>
      </c>
      <c r="M664" s="143"/>
      <c r="N664" s="141"/>
      <c r="O664" s="141" t="s">
        <v>1599</v>
      </c>
      <c r="P664" s="113" t="s">
        <v>1600</v>
      </c>
      <c r="Q664" s="138" t="str">
        <f>_DL_BM</f>
        <v>KVCS</v>
      </c>
      <c r="R664" s="138" t="str">
        <f>_DL_Khoa</f>
        <v>KTVT</v>
      </c>
      <c r="S664" s="106" t="str">
        <f t="shared" si="11"/>
        <v>KTVT-KVCS</v>
      </c>
      <c r="T664" s="142"/>
      <c r="U664" s="142"/>
      <c r="V664" s="142"/>
      <c r="W664" s="142"/>
      <c r="X664" s="142"/>
      <c r="Y664" s="142"/>
      <c r="Z664" s="142"/>
      <c r="AA664" s="142"/>
      <c r="AB664" s="142"/>
      <c r="AC664" s="142"/>
      <c r="AD664" s="142"/>
      <c r="AE664" s="142"/>
      <c r="AF664" s="142"/>
      <c r="AG664" s="142"/>
      <c r="AH664" s="142"/>
      <c r="AI664" s="142"/>
      <c r="AJ664" s="142" t="s">
        <v>20</v>
      </c>
      <c r="AK664" s="142" t="s">
        <v>20</v>
      </c>
      <c r="AL664" s="142" t="s">
        <v>20</v>
      </c>
      <c r="AM664" s="142"/>
      <c r="AN664" s="142"/>
      <c r="AO664" s="142"/>
      <c r="AP664" s="142"/>
      <c r="AQ664" s="142"/>
      <c r="AR664" s="142"/>
      <c r="AS664" s="142"/>
      <c r="AT664" s="142"/>
      <c r="AU664" s="142"/>
      <c r="AV664" s="142"/>
      <c r="AW664" s="142"/>
      <c r="AX664" s="142"/>
      <c r="AY664" s="142"/>
      <c r="AZ664" s="142"/>
      <c r="BA664" s="142"/>
      <c r="BB664" s="142"/>
      <c r="BC664" s="142" t="s">
        <v>20</v>
      </c>
      <c r="BD664" s="142" t="s">
        <v>20</v>
      </c>
      <c r="BE664" s="142"/>
    </row>
    <row r="665" spans="1:57" x14ac:dyDescent="0.25">
      <c r="A665" s="107" t="s">
        <v>272</v>
      </c>
      <c r="B665" s="107"/>
      <c r="C665" s="107"/>
      <c r="D665" s="107" t="s">
        <v>273</v>
      </c>
      <c r="E665" s="107"/>
      <c r="F665" s="108">
        <v>127</v>
      </c>
      <c r="G665" s="109" t="s">
        <v>274</v>
      </c>
      <c r="H665" s="110">
        <v>3</v>
      </c>
      <c r="I665" s="111">
        <v>30</v>
      </c>
      <c r="J665" s="111">
        <v>30</v>
      </c>
      <c r="K665" s="111"/>
      <c r="L665" s="112">
        <v>0</v>
      </c>
      <c r="M665" s="143" t="s">
        <v>1484</v>
      </c>
      <c r="N665" s="141">
        <v>90</v>
      </c>
      <c r="O665" s="141" t="s">
        <v>1599</v>
      </c>
      <c r="P665" s="113" t="s">
        <v>1600</v>
      </c>
      <c r="Q665" s="138" t="str">
        <f>_DL_BM</f>
        <v>KVCS</v>
      </c>
      <c r="R665" s="138" t="str">
        <f>_DL_Khoa</f>
        <v>KTVT</v>
      </c>
      <c r="S665" s="106" t="str">
        <f t="shared" si="11"/>
        <v>KTVT-KVCS</v>
      </c>
      <c r="T665" s="142"/>
      <c r="U665" s="142"/>
      <c r="V665" s="142"/>
      <c r="W665" s="142"/>
      <c r="X665" s="142"/>
      <c r="Y665" s="142"/>
      <c r="Z665" s="142"/>
      <c r="AA665" s="142"/>
      <c r="AB665" s="142"/>
      <c r="AC665" s="142"/>
      <c r="AD665" s="142"/>
      <c r="AE665" s="142"/>
      <c r="AF665" s="142"/>
      <c r="AG665" s="142" t="s">
        <v>20</v>
      </c>
      <c r="AH665" s="142" t="s">
        <v>20</v>
      </c>
      <c r="AI665" s="142"/>
      <c r="AJ665" s="142"/>
      <c r="AK665" s="142"/>
      <c r="AL665" s="142"/>
      <c r="AM665" s="142"/>
      <c r="AN665" s="142"/>
      <c r="AO665" s="142"/>
      <c r="AP665" s="142"/>
      <c r="AQ665" s="142"/>
      <c r="AR665" s="142"/>
      <c r="AS665" s="142"/>
      <c r="AT665" s="142"/>
      <c r="AU665" s="142"/>
      <c r="AV665" s="142"/>
      <c r="AW665" s="142"/>
      <c r="AX665" s="142"/>
      <c r="AY665" s="142"/>
      <c r="AZ665" s="142" t="s">
        <v>20</v>
      </c>
      <c r="BA665" s="142" t="s">
        <v>20</v>
      </c>
      <c r="BB665" s="142"/>
      <c r="BC665" s="142"/>
      <c r="BD665" s="142"/>
      <c r="BE665" s="142"/>
    </row>
    <row r="666" spans="1:57" x14ac:dyDescent="0.25">
      <c r="A666" s="107" t="s">
        <v>287</v>
      </c>
      <c r="B666" s="107" t="s">
        <v>287</v>
      </c>
      <c r="C666" s="107"/>
      <c r="D666" s="107" t="s">
        <v>288</v>
      </c>
      <c r="E666" s="107" t="s">
        <v>288</v>
      </c>
      <c r="F666" s="108">
        <v>132</v>
      </c>
      <c r="G666" s="109" t="s">
        <v>289</v>
      </c>
      <c r="H666" s="110">
        <v>3</v>
      </c>
      <c r="I666" s="111">
        <v>45</v>
      </c>
      <c r="J666" s="111"/>
      <c r="K666" s="111"/>
      <c r="L666" s="112">
        <v>0</v>
      </c>
      <c r="M666" s="143" t="s">
        <v>1484</v>
      </c>
      <c r="N666" s="141">
        <v>90</v>
      </c>
      <c r="O666" s="141" t="s">
        <v>1599</v>
      </c>
      <c r="P666" s="113" t="s">
        <v>1600</v>
      </c>
      <c r="Q666" s="138" t="str">
        <f>_DL_BM</f>
        <v>KVCS</v>
      </c>
      <c r="R666" s="138" t="str">
        <f>_DL_Khoa</f>
        <v>KTVT</v>
      </c>
      <c r="S666" s="106" t="str">
        <f t="shared" si="11"/>
        <v>KTVT-KVCS</v>
      </c>
      <c r="T666" s="142"/>
      <c r="U666" s="142"/>
      <c r="V666" s="142"/>
      <c r="W666" s="142"/>
      <c r="X666" s="142"/>
      <c r="Y666" s="142"/>
      <c r="Z666" s="142"/>
      <c r="AA666" s="142"/>
      <c r="AB666" s="142"/>
      <c r="AC666" s="142"/>
      <c r="AD666" s="142"/>
      <c r="AE666" s="142"/>
      <c r="AF666" s="142"/>
      <c r="AG666" s="142" t="s">
        <v>20</v>
      </c>
      <c r="AH666" s="142" t="s">
        <v>20</v>
      </c>
      <c r="AI666" s="142"/>
      <c r="AJ666" s="142"/>
      <c r="AK666" s="142"/>
      <c r="AL666" s="142"/>
      <c r="AM666" s="142"/>
      <c r="AN666" s="142"/>
      <c r="AO666" s="142"/>
      <c r="AP666" s="142"/>
      <c r="AQ666" s="142"/>
      <c r="AR666" s="142"/>
      <c r="AS666" s="142"/>
      <c r="AT666" s="142"/>
      <c r="AU666" s="142"/>
      <c r="AV666" s="142"/>
      <c r="AW666" s="142"/>
      <c r="AX666" s="142"/>
      <c r="AY666" s="142"/>
      <c r="AZ666" s="142" t="s">
        <v>20</v>
      </c>
      <c r="BA666" s="142" t="s">
        <v>20</v>
      </c>
      <c r="BB666" s="142"/>
      <c r="BC666" s="142"/>
      <c r="BD666" s="142"/>
      <c r="BE666" s="142"/>
    </row>
    <row r="667" spans="1:57" x14ac:dyDescent="0.25">
      <c r="A667" s="107" t="s">
        <v>507</v>
      </c>
      <c r="B667" s="107" t="s">
        <v>507</v>
      </c>
      <c r="C667" s="107" t="s">
        <v>507</v>
      </c>
      <c r="D667" s="107" t="s">
        <v>508</v>
      </c>
      <c r="E667" s="107" t="s">
        <v>508</v>
      </c>
      <c r="F667" s="108">
        <v>236</v>
      </c>
      <c r="G667" s="109" t="s">
        <v>289</v>
      </c>
      <c r="H667" s="110">
        <v>2</v>
      </c>
      <c r="I667" s="111">
        <v>30</v>
      </c>
      <c r="J667" s="111"/>
      <c r="K667" s="111"/>
      <c r="L667" s="112">
        <v>0</v>
      </c>
      <c r="M667" s="143" t="s">
        <v>1484</v>
      </c>
      <c r="N667" s="141">
        <v>75</v>
      </c>
      <c r="O667" s="141" t="s">
        <v>1599</v>
      </c>
      <c r="P667" s="113" t="s">
        <v>1600</v>
      </c>
      <c r="Q667" s="138" t="str">
        <f>_DL_BM</f>
        <v>KVCS</v>
      </c>
      <c r="R667" s="138" t="str">
        <f>_DL_Khoa</f>
        <v>KTVT</v>
      </c>
      <c r="S667" s="106" t="str">
        <f t="shared" si="11"/>
        <v>KTVT-KVCS</v>
      </c>
      <c r="T667" s="142"/>
      <c r="U667" s="142"/>
      <c r="V667" s="142"/>
      <c r="W667" s="142"/>
      <c r="X667" s="142"/>
      <c r="Y667" s="142"/>
      <c r="Z667" s="142"/>
      <c r="AA667" s="142"/>
      <c r="AB667" s="142"/>
      <c r="AC667" s="142"/>
      <c r="AD667" s="142"/>
      <c r="AE667" s="142"/>
      <c r="AF667" s="142"/>
      <c r="AG667" s="142"/>
      <c r="AH667" s="142"/>
      <c r="AI667" s="142"/>
      <c r="AJ667" s="142" t="s">
        <v>21</v>
      </c>
      <c r="AK667" s="142" t="s">
        <v>21</v>
      </c>
      <c r="AL667" s="142" t="s">
        <v>20</v>
      </c>
      <c r="AM667" s="142"/>
      <c r="AN667" s="142"/>
      <c r="AO667" s="142"/>
      <c r="AP667" s="142"/>
      <c r="AQ667" s="142"/>
      <c r="AR667" s="142"/>
      <c r="AS667" s="142"/>
      <c r="AT667" s="142"/>
      <c r="AU667" s="142"/>
      <c r="AV667" s="142"/>
      <c r="AW667" s="142"/>
      <c r="AX667" s="142"/>
      <c r="AY667" s="142"/>
      <c r="AZ667" s="142"/>
      <c r="BA667" s="142"/>
      <c r="BB667" s="142"/>
      <c r="BC667" s="142" t="s">
        <v>21</v>
      </c>
      <c r="BD667" s="142" t="s">
        <v>21</v>
      </c>
      <c r="BE667" s="142"/>
    </row>
    <row r="668" spans="1:57" x14ac:dyDescent="0.25">
      <c r="A668" s="107" t="s">
        <v>121</v>
      </c>
      <c r="B668" s="107" t="s">
        <v>121</v>
      </c>
      <c r="C668" s="107"/>
      <c r="D668" s="107" t="s">
        <v>122</v>
      </c>
      <c r="E668" s="107"/>
      <c r="F668" s="108">
        <v>45</v>
      </c>
      <c r="G668" s="109" t="s">
        <v>123</v>
      </c>
      <c r="H668" s="110">
        <v>2</v>
      </c>
      <c r="I668" s="111">
        <v>30</v>
      </c>
      <c r="J668" s="111"/>
      <c r="K668" s="111"/>
      <c r="L668" s="112">
        <v>0</v>
      </c>
      <c r="M668" s="143"/>
      <c r="N668" s="141"/>
      <c r="O668" s="141" t="s">
        <v>1599</v>
      </c>
      <c r="P668" s="113" t="s">
        <v>1600</v>
      </c>
      <c r="Q668" s="138" t="str">
        <f>_DL_BM</f>
        <v>KVCS</v>
      </c>
      <c r="R668" s="138" t="str">
        <f>_DL_Khoa</f>
        <v>KTVT</v>
      </c>
      <c r="S668" s="106" t="str">
        <f t="shared" si="11"/>
        <v>KTVT-KVCS</v>
      </c>
      <c r="T668" s="142"/>
      <c r="U668" s="142"/>
      <c r="V668" s="142"/>
      <c r="W668" s="142"/>
      <c r="X668" s="142"/>
      <c r="Y668" s="142"/>
      <c r="Z668" s="142"/>
      <c r="AA668" s="142"/>
      <c r="AB668" s="142"/>
      <c r="AC668" s="142"/>
      <c r="AD668" s="142"/>
      <c r="AE668" s="142"/>
      <c r="AF668" s="142"/>
      <c r="AG668" s="142" t="s">
        <v>21</v>
      </c>
      <c r="AH668" s="142" t="s">
        <v>21</v>
      </c>
      <c r="AI668" s="142" t="s">
        <v>21</v>
      </c>
      <c r="AJ668" s="142"/>
      <c r="AK668" s="142"/>
      <c r="AL668" s="142"/>
      <c r="AM668" s="142"/>
      <c r="AN668" s="142"/>
      <c r="AO668" s="142"/>
      <c r="AP668" s="142"/>
      <c r="AQ668" s="142"/>
      <c r="AR668" s="142"/>
      <c r="AS668" s="142"/>
      <c r="AT668" s="142"/>
      <c r="AU668" s="142"/>
      <c r="AV668" s="142"/>
      <c r="AW668" s="142"/>
      <c r="AX668" s="142"/>
      <c r="AY668" s="142"/>
      <c r="AZ668" s="142" t="s">
        <v>21</v>
      </c>
      <c r="BA668" s="142" t="s">
        <v>21</v>
      </c>
      <c r="BB668" s="142" t="s">
        <v>21</v>
      </c>
      <c r="BC668" s="142"/>
      <c r="BD668" s="142"/>
      <c r="BE668" s="142"/>
    </row>
    <row r="669" spans="1:57" x14ac:dyDescent="0.25">
      <c r="A669" s="107" t="s">
        <v>284</v>
      </c>
      <c r="B669" s="107"/>
      <c r="C669" s="107"/>
      <c r="D669" s="107" t="s">
        <v>285</v>
      </c>
      <c r="E669" s="107"/>
      <c r="F669" s="108">
        <v>131</v>
      </c>
      <c r="G669" s="109" t="s">
        <v>286</v>
      </c>
      <c r="H669" s="110">
        <v>3</v>
      </c>
      <c r="I669" s="111">
        <v>45</v>
      </c>
      <c r="J669" s="111"/>
      <c r="K669" s="111"/>
      <c r="L669" s="112">
        <v>0</v>
      </c>
      <c r="M669" s="143" t="s">
        <v>1484</v>
      </c>
      <c r="N669" s="141">
        <v>90</v>
      </c>
      <c r="O669" s="141" t="s">
        <v>1599</v>
      </c>
      <c r="P669" s="113" t="s">
        <v>1600</v>
      </c>
      <c r="Q669" s="138" t="str">
        <f>_DL_BM</f>
        <v>KVCS</v>
      </c>
      <c r="R669" s="138" t="str">
        <f>_DL_Khoa</f>
        <v>KTVT</v>
      </c>
      <c r="S669" s="106" t="str">
        <f t="shared" si="11"/>
        <v>KTVT-KVCS</v>
      </c>
      <c r="T669" s="142"/>
      <c r="U669" s="142"/>
      <c r="V669" s="142"/>
      <c r="W669" s="142"/>
      <c r="X669" s="142"/>
      <c r="Y669" s="142"/>
      <c r="Z669" s="142"/>
      <c r="AA669" s="142"/>
      <c r="AB669" s="142"/>
      <c r="AC669" s="142"/>
      <c r="AD669" s="142"/>
      <c r="AE669" s="142"/>
      <c r="AF669" s="142"/>
      <c r="AG669" s="142" t="s">
        <v>20</v>
      </c>
      <c r="AH669" s="142" t="s">
        <v>20</v>
      </c>
      <c r="AI669" s="142"/>
      <c r="AJ669" s="142" t="s">
        <v>20</v>
      </c>
      <c r="AK669" s="142"/>
      <c r="AL669" s="142" t="s">
        <v>20</v>
      </c>
      <c r="AM669" s="142"/>
      <c r="AN669" s="142"/>
      <c r="AO669" s="142"/>
      <c r="AP669" s="142"/>
      <c r="AQ669" s="142"/>
      <c r="AR669" s="142"/>
      <c r="AS669" s="142"/>
      <c r="AT669" s="142"/>
      <c r="AU669" s="142"/>
      <c r="AV669" s="142"/>
      <c r="AW669" s="142"/>
      <c r="AX669" s="142"/>
      <c r="AY669" s="142"/>
      <c r="AZ669" s="142" t="s">
        <v>20</v>
      </c>
      <c r="BA669" s="142" t="s">
        <v>20</v>
      </c>
      <c r="BB669" s="142"/>
      <c r="BC669" s="142" t="s">
        <v>20</v>
      </c>
      <c r="BD669" s="142"/>
      <c r="BE669" s="142"/>
    </row>
    <row r="670" spans="1:57" x14ac:dyDescent="0.25">
      <c r="A670" s="107" t="s">
        <v>858</v>
      </c>
      <c r="B670" s="107" t="s">
        <v>858</v>
      </c>
      <c r="C670" s="107"/>
      <c r="D670" s="107"/>
      <c r="E670" s="107"/>
      <c r="F670" s="108">
        <v>448</v>
      </c>
      <c r="G670" s="109" t="s">
        <v>859</v>
      </c>
      <c r="H670" s="110">
        <v>2</v>
      </c>
      <c r="I670" s="111"/>
      <c r="J670" s="111"/>
      <c r="K670" s="111">
        <v>90</v>
      </c>
      <c r="L670" s="112">
        <v>0</v>
      </c>
      <c r="M670" s="140" t="s">
        <v>1511</v>
      </c>
      <c r="N670" s="141"/>
      <c r="O670" s="141" t="s">
        <v>1633</v>
      </c>
      <c r="P670" s="113" t="s">
        <v>1600</v>
      </c>
      <c r="Q670" s="138" t="str">
        <f>_DL_BM</f>
        <v>KVKK</v>
      </c>
      <c r="R670" s="138" t="str">
        <f>_DL_Khoa</f>
        <v>KTVT</v>
      </c>
      <c r="S670" s="106" t="str">
        <f t="shared" si="11"/>
        <v>KTVT-KVKK</v>
      </c>
      <c r="T670" s="142"/>
      <c r="U670" s="142"/>
      <c r="V670" s="142"/>
      <c r="W670" s="142"/>
      <c r="X670" s="142"/>
      <c r="Y670" s="142"/>
      <c r="Z670" s="142"/>
      <c r="AA670" s="142"/>
      <c r="AB670" s="142"/>
      <c r="AC670" s="142"/>
      <c r="AD670" s="142"/>
      <c r="AE670" s="142"/>
      <c r="AF670" s="142"/>
      <c r="AG670" s="142" t="s">
        <v>20</v>
      </c>
      <c r="AH670" s="142"/>
      <c r="AI670" s="142"/>
      <c r="AJ670" s="142"/>
      <c r="AK670" s="142"/>
      <c r="AL670" s="142"/>
      <c r="AM670" s="142"/>
      <c r="AN670" s="142"/>
      <c r="AO670" s="142"/>
      <c r="AP670" s="142"/>
      <c r="AQ670" s="142"/>
      <c r="AR670" s="142"/>
      <c r="AS670" s="142"/>
      <c r="AT670" s="142"/>
      <c r="AU670" s="142"/>
      <c r="AV670" s="142"/>
      <c r="AW670" s="142"/>
      <c r="AX670" s="142"/>
      <c r="AY670" s="142"/>
      <c r="AZ670" s="142"/>
      <c r="BA670" s="142"/>
      <c r="BB670" s="142"/>
      <c r="BC670" s="142"/>
      <c r="BD670" s="142"/>
      <c r="BE670" s="142"/>
    </row>
    <row r="671" spans="1:57" x14ac:dyDescent="0.25">
      <c r="A671" s="107" t="s">
        <v>1830</v>
      </c>
      <c r="B671" s="107"/>
      <c r="C671" s="107"/>
      <c r="D671" s="107" t="s">
        <v>1831</v>
      </c>
      <c r="E671" s="107"/>
      <c r="F671" s="108">
        <v>789</v>
      </c>
      <c r="G671" s="109" t="s">
        <v>1832</v>
      </c>
      <c r="H671" s="110">
        <v>1</v>
      </c>
      <c r="I671" s="111"/>
      <c r="J671" s="111"/>
      <c r="K671" s="111">
        <v>45</v>
      </c>
      <c r="L671" s="112">
        <v>0</v>
      </c>
      <c r="M671" s="140" t="s">
        <v>1511</v>
      </c>
      <c r="N671" s="141"/>
      <c r="O671" s="141" t="s">
        <v>1633</v>
      </c>
      <c r="P671" s="113" t="s">
        <v>1600</v>
      </c>
      <c r="Q671" s="138" t="str">
        <f>_DL_BM</f>
        <v>KVKK</v>
      </c>
      <c r="R671" s="138" t="str">
        <f>_DL_Khoa</f>
        <v>KTVT</v>
      </c>
      <c r="S671" s="106" t="str">
        <f t="shared" si="11"/>
        <v>KTVT-KVKK</v>
      </c>
      <c r="T671" s="142"/>
      <c r="U671" s="142"/>
      <c r="V671" s="142"/>
      <c r="W671" s="142"/>
      <c r="X671" s="142"/>
      <c r="Y671" s="142"/>
      <c r="Z671" s="142"/>
      <c r="AA671" s="142"/>
      <c r="AB671" s="142"/>
      <c r="AC671" s="142"/>
      <c r="AD671" s="142"/>
      <c r="AE671" s="142"/>
      <c r="AF671" s="142"/>
      <c r="AG671" s="142"/>
      <c r="AH671" s="142"/>
      <c r="AI671" s="142" t="s">
        <v>20</v>
      </c>
      <c r="AJ671" s="142"/>
      <c r="AK671" s="142"/>
      <c r="AL671" s="142"/>
      <c r="AM671" s="142"/>
      <c r="AN671" s="142"/>
      <c r="AO671" s="142"/>
      <c r="AP671" s="142"/>
      <c r="AQ671" s="142"/>
      <c r="AR671" s="142"/>
      <c r="AS671" s="142"/>
      <c r="AT671" s="142"/>
      <c r="AU671" s="142"/>
      <c r="AV671" s="142"/>
      <c r="AW671" s="142"/>
      <c r="AX671" s="142"/>
      <c r="AY671" s="142"/>
      <c r="AZ671" s="142"/>
      <c r="BA671" s="142"/>
      <c r="BB671" s="142" t="s">
        <v>20</v>
      </c>
      <c r="BC671" s="142"/>
      <c r="BD671" s="142"/>
      <c r="BE671" s="142"/>
    </row>
    <row r="672" spans="1:57" x14ac:dyDescent="0.25">
      <c r="A672" s="107" t="s">
        <v>1874</v>
      </c>
      <c r="B672" s="107"/>
      <c r="C672" s="107"/>
      <c r="D672" s="107"/>
      <c r="E672" s="107"/>
      <c r="F672" s="108">
        <v>819</v>
      </c>
      <c r="G672" s="109" t="s">
        <v>1875</v>
      </c>
      <c r="H672" s="110">
        <v>2</v>
      </c>
      <c r="I672" s="111"/>
      <c r="J672" s="111"/>
      <c r="K672" s="111">
        <v>90</v>
      </c>
      <c r="L672" s="112">
        <v>0</v>
      </c>
      <c r="M672" s="140" t="s">
        <v>1511</v>
      </c>
      <c r="N672" s="141"/>
      <c r="O672" s="141" t="s">
        <v>1633</v>
      </c>
      <c r="P672" s="113" t="s">
        <v>1600</v>
      </c>
      <c r="Q672" s="138" t="str">
        <f>_DL_BM</f>
        <v>KVKK</v>
      </c>
      <c r="R672" s="138" t="str">
        <f>_DL_Khoa</f>
        <v>KTVT</v>
      </c>
      <c r="S672" s="106" t="str">
        <f t="shared" si="11"/>
        <v>KTVT-KVKK</v>
      </c>
      <c r="T672" s="142"/>
      <c r="U672" s="142"/>
      <c r="V672" s="142"/>
      <c r="W672" s="142"/>
      <c r="X672" s="142"/>
      <c r="Y672" s="142"/>
      <c r="Z672" s="142"/>
      <c r="AA672" s="142"/>
      <c r="AB672" s="142"/>
      <c r="AC672" s="142"/>
      <c r="AD672" s="142"/>
      <c r="AE672" s="142"/>
      <c r="AF672" s="142"/>
      <c r="AG672" s="142"/>
      <c r="AH672" s="142"/>
      <c r="AI672" s="142"/>
      <c r="AJ672" s="142"/>
      <c r="AK672" s="142"/>
      <c r="AL672" s="142"/>
      <c r="AM672" s="142"/>
      <c r="AN672" s="142"/>
      <c r="AO672" s="142"/>
      <c r="AP672" s="142"/>
      <c r="AQ672" s="142"/>
      <c r="AR672" s="142"/>
      <c r="AS672" s="142"/>
      <c r="AT672" s="142"/>
      <c r="AU672" s="142"/>
      <c r="AV672" s="142"/>
      <c r="AW672" s="142"/>
      <c r="AX672" s="142"/>
      <c r="AY672" s="142"/>
      <c r="AZ672" s="142"/>
      <c r="BA672" s="142"/>
      <c r="BB672" s="142"/>
      <c r="BC672" s="142"/>
      <c r="BD672" s="142"/>
      <c r="BE672" s="142"/>
    </row>
    <row r="673" spans="1:57" x14ac:dyDescent="0.25">
      <c r="A673" s="107" t="s">
        <v>1881</v>
      </c>
      <c r="B673" s="107"/>
      <c r="C673" s="107"/>
      <c r="D673" s="107"/>
      <c r="E673" s="107"/>
      <c r="F673" s="108">
        <v>823</v>
      </c>
      <c r="G673" s="109" t="s">
        <v>1444</v>
      </c>
      <c r="H673" s="110">
        <v>8</v>
      </c>
      <c r="I673" s="111"/>
      <c r="J673" s="111"/>
      <c r="K673" s="111">
        <v>480</v>
      </c>
      <c r="L673" s="112">
        <v>0</v>
      </c>
      <c r="M673" s="140" t="s">
        <v>1511</v>
      </c>
      <c r="N673" s="141"/>
      <c r="O673" s="141" t="s">
        <v>1633</v>
      </c>
      <c r="P673" s="113" t="s">
        <v>1600</v>
      </c>
      <c r="Q673" s="138" t="str">
        <f>_DL_BM</f>
        <v>KVKK</v>
      </c>
      <c r="R673" s="138" t="str">
        <f>_DL_Khoa</f>
        <v>KTVT</v>
      </c>
      <c r="S673" s="106" t="str">
        <f t="shared" si="11"/>
        <v>KTVT-KVKK</v>
      </c>
      <c r="T673" s="142"/>
      <c r="U673" s="142"/>
      <c r="V673" s="142"/>
      <c r="W673" s="142"/>
      <c r="X673" s="142"/>
      <c r="Y673" s="142"/>
      <c r="Z673" s="142"/>
      <c r="AA673" s="142"/>
      <c r="AB673" s="142"/>
      <c r="AC673" s="142"/>
      <c r="AD673" s="142"/>
      <c r="AE673" s="142"/>
      <c r="AF673" s="142"/>
      <c r="AG673" s="142"/>
      <c r="AH673" s="142"/>
      <c r="AI673" s="142"/>
      <c r="AJ673" s="142"/>
      <c r="AK673" s="142"/>
      <c r="AL673" s="142"/>
      <c r="AM673" s="142"/>
      <c r="AN673" s="142"/>
      <c r="AO673" s="142"/>
      <c r="AP673" s="142"/>
      <c r="AQ673" s="142"/>
      <c r="AR673" s="142"/>
      <c r="AS673" s="142"/>
      <c r="AT673" s="142"/>
      <c r="AU673" s="142"/>
      <c r="AV673" s="142"/>
      <c r="AW673" s="142"/>
      <c r="AX673" s="142"/>
      <c r="AY673" s="142"/>
      <c r="AZ673" s="142"/>
      <c r="BA673" s="142"/>
      <c r="BB673" s="142"/>
      <c r="BC673" s="142"/>
      <c r="BD673" s="142"/>
      <c r="BE673" s="142"/>
    </row>
    <row r="674" spans="1:57" x14ac:dyDescent="0.25">
      <c r="A674" s="107" t="s">
        <v>301</v>
      </c>
      <c r="B674" s="107"/>
      <c r="C674" s="107"/>
      <c r="D674" s="107" t="s">
        <v>302</v>
      </c>
      <c r="E674" s="107"/>
      <c r="F674" s="108">
        <v>137</v>
      </c>
      <c r="G674" s="109" t="s">
        <v>303</v>
      </c>
      <c r="H674" s="110">
        <v>4</v>
      </c>
      <c r="I674" s="111">
        <v>60</v>
      </c>
      <c r="J674" s="111"/>
      <c r="K674" s="111"/>
      <c r="L674" s="112">
        <v>0</v>
      </c>
      <c r="M674" s="143" t="s">
        <v>1484</v>
      </c>
      <c r="N674" s="141">
        <v>90</v>
      </c>
      <c r="O674" s="141" t="s">
        <v>1633</v>
      </c>
      <c r="P674" s="113" t="s">
        <v>1600</v>
      </c>
      <c r="Q674" s="138" t="str">
        <f>_DL_BM</f>
        <v>KVKK</v>
      </c>
      <c r="R674" s="138" t="str">
        <f>_DL_Khoa</f>
        <v>KTVT</v>
      </c>
      <c r="S674" s="106" t="str">
        <f t="shared" si="11"/>
        <v>KTVT-KVKK</v>
      </c>
      <c r="T674" s="142"/>
      <c r="U674" s="142"/>
      <c r="V674" s="142"/>
      <c r="W674" s="142"/>
      <c r="X674" s="142"/>
      <c r="Y674" s="142"/>
      <c r="Z674" s="142"/>
      <c r="AA674" s="142"/>
      <c r="AB674" s="142"/>
      <c r="AC674" s="142"/>
      <c r="AD674" s="142"/>
      <c r="AE674" s="142"/>
      <c r="AF674" s="142"/>
      <c r="AG674" s="142"/>
      <c r="AH674" s="142" t="s">
        <v>20</v>
      </c>
      <c r="AI674" s="142"/>
      <c r="AJ674" s="142"/>
      <c r="AK674" s="142"/>
      <c r="AL674" s="142"/>
      <c r="AM674" s="142"/>
      <c r="AN674" s="142"/>
      <c r="AO674" s="142"/>
      <c r="AP674" s="142"/>
      <c r="AQ674" s="142"/>
      <c r="AR674" s="142"/>
      <c r="AS674" s="142"/>
      <c r="AT674" s="142"/>
      <c r="AU674" s="142"/>
      <c r="AV674" s="142"/>
      <c r="AW674" s="142"/>
      <c r="AX674" s="142"/>
      <c r="AY674" s="142"/>
      <c r="AZ674" s="142"/>
      <c r="BA674" s="142" t="s">
        <v>20</v>
      </c>
      <c r="BB674" s="142"/>
      <c r="BC674" s="142"/>
      <c r="BD674" s="142"/>
      <c r="BE674" s="142"/>
    </row>
    <row r="675" spans="1:57" x14ac:dyDescent="0.25">
      <c r="A675" s="107" t="s">
        <v>2030</v>
      </c>
      <c r="B675" s="107"/>
      <c r="C675" s="107"/>
      <c r="D675" s="107"/>
      <c r="E675" s="107"/>
      <c r="F675" s="108">
        <v>911</v>
      </c>
      <c r="G675" s="109" t="s">
        <v>303</v>
      </c>
      <c r="H675" s="110">
        <v>3</v>
      </c>
      <c r="I675" s="111">
        <v>45</v>
      </c>
      <c r="J675" s="111"/>
      <c r="K675" s="111"/>
      <c r="L675" s="112">
        <v>0</v>
      </c>
      <c r="M675" s="143" t="s">
        <v>1484</v>
      </c>
      <c r="N675" s="141">
        <v>90</v>
      </c>
      <c r="O675" s="141" t="s">
        <v>1633</v>
      </c>
      <c r="P675" s="113" t="s">
        <v>1600</v>
      </c>
      <c r="Q675" s="138" t="str">
        <f>_DL_BM</f>
        <v>KVKK</v>
      </c>
      <c r="R675" s="138" t="str">
        <f>_DL_Khoa</f>
        <v>KTVT</v>
      </c>
      <c r="S675" s="106" t="str">
        <f t="shared" si="11"/>
        <v>KTVT-KVKK</v>
      </c>
      <c r="T675" s="142"/>
      <c r="U675" s="142"/>
      <c r="V675" s="142"/>
      <c r="W675" s="142"/>
      <c r="X675" s="142"/>
      <c r="Y675" s="142"/>
      <c r="Z675" s="142"/>
      <c r="AA675" s="142"/>
      <c r="AB675" s="142"/>
      <c r="AC675" s="142"/>
      <c r="AD675" s="142"/>
      <c r="AE675" s="142"/>
      <c r="AF675" s="142"/>
      <c r="AG675" s="142"/>
      <c r="AH675" s="142"/>
      <c r="AI675" s="142"/>
      <c r="AJ675" s="142"/>
      <c r="AK675" s="142"/>
      <c r="AL675" s="142" t="s">
        <v>20</v>
      </c>
      <c r="AM675" s="142"/>
      <c r="AN675" s="142"/>
      <c r="AO675" s="142"/>
      <c r="AP675" s="142"/>
      <c r="AQ675" s="142"/>
      <c r="AR675" s="142"/>
      <c r="AS675" s="142"/>
      <c r="AT675" s="142"/>
      <c r="AU675" s="142"/>
      <c r="AV675" s="142"/>
      <c r="AW675" s="142"/>
      <c r="AX675" s="142"/>
      <c r="AY675" s="142"/>
      <c r="AZ675" s="142"/>
      <c r="BA675" s="142"/>
      <c r="BB675" s="142"/>
      <c r="BC675" s="142"/>
      <c r="BD675" s="142"/>
      <c r="BE675" s="142"/>
    </row>
    <row r="676" spans="1:57" x14ac:dyDescent="0.25">
      <c r="A676" s="107" t="s">
        <v>1000</v>
      </c>
      <c r="B676" s="107" t="s">
        <v>1000</v>
      </c>
      <c r="C676" s="107"/>
      <c r="D676" s="107"/>
      <c r="E676" s="107"/>
      <c r="F676" s="108">
        <v>506</v>
      </c>
      <c r="G676" s="109" t="s">
        <v>1001</v>
      </c>
      <c r="H676" s="110">
        <v>3</v>
      </c>
      <c r="I676" s="111">
        <v>4</v>
      </c>
      <c r="J676" s="111"/>
      <c r="K676" s="111"/>
      <c r="L676" s="112">
        <v>0</v>
      </c>
      <c r="M676" s="143" t="s">
        <v>1484</v>
      </c>
      <c r="N676" s="141">
        <v>90</v>
      </c>
      <c r="O676" s="141" t="s">
        <v>1633</v>
      </c>
      <c r="P676" s="113" t="s">
        <v>1600</v>
      </c>
      <c r="Q676" s="138" t="str">
        <f>_DL_BM</f>
        <v>KVKK</v>
      </c>
      <c r="R676" s="138" t="str">
        <f>_DL_Khoa</f>
        <v>KTVT</v>
      </c>
      <c r="S676" s="106" t="str">
        <f t="shared" si="11"/>
        <v>KTVT-KVKK</v>
      </c>
      <c r="T676" s="142"/>
      <c r="U676" s="142"/>
      <c r="V676" s="142"/>
      <c r="W676" s="142"/>
      <c r="X676" s="142"/>
      <c r="Y676" s="142"/>
      <c r="Z676" s="142"/>
      <c r="AA676" s="142"/>
      <c r="AB676" s="142"/>
      <c r="AC676" s="142"/>
      <c r="AD676" s="142"/>
      <c r="AE676" s="142"/>
      <c r="AF676" s="142"/>
      <c r="AG676" s="142"/>
      <c r="AH676" s="142"/>
      <c r="AI676" s="142"/>
      <c r="AJ676" s="142" t="s">
        <v>20</v>
      </c>
      <c r="AK676" s="142"/>
      <c r="AL676" s="142"/>
      <c r="AM676" s="142"/>
      <c r="AN676" s="142"/>
      <c r="AO676" s="142"/>
      <c r="AP676" s="142"/>
      <c r="AQ676" s="142"/>
      <c r="AR676" s="142"/>
      <c r="AS676" s="142"/>
      <c r="AT676" s="142"/>
      <c r="AU676" s="142"/>
      <c r="AV676" s="142"/>
      <c r="AW676" s="142"/>
      <c r="AX676" s="142"/>
      <c r="AY676" s="142"/>
      <c r="AZ676" s="142"/>
      <c r="BA676" s="142"/>
      <c r="BB676" s="142"/>
      <c r="BC676" s="142"/>
      <c r="BD676" s="142"/>
      <c r="BE676" s="142"/>
    </row>
    <row r="677" spans="1:57" x14ac:dyDescent="0.25">
      <c r="A677" s="107" t="s">
        <v>1194</v>
      </c>
      <c r="B677" s="107" t="s">
        <v>1752</v>
      </c>
      <c r="C677" s="107"/>
      <c r="D677" s="107" t="s">
        <v>1195</v>
      </c>
      <c r="E677" s="107" t="s">
        <v>1195</v>
      </c>
      <c r="F677" s="108">
        <v>596</v>
      </c>
      <c r="G677" s="109" t="s">
        <v>1196</v>
      </c>
      <c r="H677" s="110">
        <v>2</v>
      </c>
      <c r="I677" s="111">
        <v>30</v>
      </c>
      <c r="J677" s="111"/>
      <c r="K677" s="111"/>
      <c r="L677" s="112">
        <v>0</v>
      </c>
      <c r="M677" s="143" t="s">
        <v>1484</v>
      </c>
      <c r="N677" s="141">
        <v>90</v>
      </c>
      <c r="O677" s="141" t="s">
        <v>1633</v>
      </c>
      <c r="P677" s="113" t="s">
        <v>1600</v>
      </c>
      <c r="Q677" s="138" t="str">
        <f>_DL_BM</f>
        <v>KVKK</v>
      </c>
      <c r="R677" s="138" t="str">
        <f>_DL_Khoa</f>
        <v>KTVT</v>
      </c>
      <c r="S677" s="106" t="str">
        <f t="shared" si="11"/>
        <v>KTVT-KVKK</v>
      </c>
      <c r="T677" s="142"/>
      <c r="U677" s="142"/>
      <c r="V677" s="142"/>
      <c r="W677" s="142"/>
      <c r="X677" s="142"/>
      <c r="Y677" s="142"/>
      <c r="Z677" s="142"/>
      <c r="AA677" s="142"/>
      <c r="AB677" s="142"/>
      <c r="AC677" s="142"/>
      <c r="AD677" s="142"/>
      <c r="AE677" s="142"/>
      <c r="AF677" s="142"/>
      <c r="AG677" s="142" t="s">
        <v>21</v>
      </c>
      <c r="AH677" s="142"/>
      <c r="AI677" s="142"/>
      <c r="AJ677" s="142"/>
      <c r="AK677" s="142"/>
      <c r="AL677" s="142"/>
      <c r="AM677" s="142"/>
      <c r="AN677" s="142"/>
      <c r="AO677" s="142"/>
      <c r="AP677" s="142"/>
      <c r="AQ677" s="142"/>
      <c r="AR677" s="142"/>
      <c r="AS677" s="142"/>
      <c r="AT677" s="142"/>
      <c r="AU677" s="142"/>
      <c r="AV677" s="142"/>
      <c r="AW677" s="142"/>
      <c r="AX677" s="142"/>
      <c r="AY677" s="142"/>
      <c r="AZ677" s="142" t="s">
        <v>21</v>
      </c>
      <c r="BA677" s="142"/>
      <c r="BB677" s="142"/>
      <c r="BC677" s="142"/>
      <c r="BD677" s="142"/>
      <c r="BE677" s="142"/>
    </row>
    <row r="678" spans="1:57" x14ac:dyDescent="0.25">
      <c r="A678" s="107" t="s">
        <v>860</v>
      </c>
      <c r="B678" s="107" t="s">
        <v>1719</v>
      </c>
      <c r="C678" s="107"/>
      <c r="D678" s="107" t="s">
        <v>861</v>
      </c>
      <c r="E678" s="107" t="s">
        <v>861</v>
      </c>
      <c r="F678" s="108">
        <v>449</v>
      </c>
      <c r="G678" s="109" t="s">
        <v>862</v>
      </c>
      <c r="H678" s="110">
        <v>3</v>
      </c>
      <c r="I678" s="111">
        <v>45</v>
      </c>
      <c r="J678" s="111"/>
      <c r="K678" s="111"/>
      <c r="L678" s="112">
        <v>0</v>
      </c>
      <c r="M678" s="143" t="s">
        <v>1484</v>
      </c>
      <c r="N678" s="141">
        <v>90</v>
      </c>
      <c r="O678" s="141" t="s">
        <v>1633</v>
      </c>
      <c r="P678" s="113" t="s">
        <v>1600</v>
      </c>
      <c r="Q678" s="138" t="str">
        <f>_DL_BM</f>
        <v>KVKK</v>
      </c>
      <c r="R678" s="138" t="str">
        <f>_DL_Khoa</f>
        <v>KTVT</v>
      </c>
      <c r="S678" s="106" t="str">
        <f t="shared" si="11"/>
        <v>KTVT-KVKK</v>
      </c>
      <c r="T678" s="142"/>
      <c r="U678" s="142"/>
      <c r="V678" s="142"/>
      <c r="W678" s="142"/>
      <c r="X678" s="142"/>
      <c r="Y678" s="142"/>
      <c r="Z678" s="142"/>
      <c r="AA678" s="142"/>
      <c r="AB678" s="142"/>
      <c r="AC678" s="142"/>
      <c r="AD678" s="142"/>
      <c r="AE678" s="142"/>
      <c r="AF678" s="142"/>
      <c r="AG678" s="142" t="s">
        <v>20</v>
      </c>
      <c r="AH678" s="142"/>
      <c r="AI678" s="142"/>
      <c r="AJ678" s="142"/>
      <c r="AK678" s="142"/>
      <c r="AL678" s="142"/>
      <c r="AM678" s="142"/>
      <c r="AN678" s="142"/>
      <c r="AO678" s="142"/>
      <c r="AP678" s="142"/>
      <c r="AQ678" s="142"/>
      <c r="AR678" s="142"/>
      <c r="AS678" s="142"/>
      <c r="AT678" s="142"/>
      <c r="AU678" s="142"/>
      <c r="AV678" s="142"/>
      <c r="AW678" s="142"/>
      <c r="AX678" s="142"/>
      <c r="AY678" s="142"/>
      <c r="AZ678" s="142" t="s">
        <v>20</v>
      </c>
      <c r="BA678" s="142"/>
      <c r="BB678" s="142"/>
      <c r="BC678" s="142"/>
      <c r="BD678" s="142"/>
      <c r="BE678" s="142"/>
    </row>
    <row r="679" spans="1:57" x14ac:dyDescent="0.25">
      <c r="A679" s="107" t="s">
        <v>1634</v>
      </c>
      <c r="B679" s="107"/>
      <c r="C679" s="107"/>
      <c r="D679" s="107" t="s">
        <v>304</v>
      </c>
      <c r="E679" s="107"/>
      <c r="F679" s="108">
        <v>138</v>
      </c>
      <c r="G679" s="109" t="s">
        <v>305</v>
      </c>
      <c r="H679" s="110">
        <v>3</v>
      </c>
      <c r="I679" s="111">
        <v>45</v>
      </c>
      <c r="J679" s="111"/>
      <c r="K679" s="111"/>
      <c r="L679" s="112">
        <v>0</v>
      </c>
      <c r="M679" s="143" t="s">
        <v>1484</v>
      </c>
      <c r="N679" s="141">
        <v>90</v>
      </c>
      <c r="O679" s="141" t="s">
        <v>1633</v>
      </c>
      <c r="P679" s="113" t="s">
        <v>1600</v>
      </c>
      <c r="Q679" s="138" t="str">
        <f>_DL_BM</f>
        <v>KVKK</v>
      </c>
      <c r="R679" s="138" t="str">
        <f>_DL_Khoa</f>
        <v>KTVT</v>
      </c>
      <c r="S679" s="106" t="str">
        <f t="shared" si="11"/>
        <v>KTVT-KVKK</v>
      </c>
      <c r="T679" s="142"/>
      <c r="U679" s="142"/>
      <c r="V679" s="142"/>
      <c r="W679" s="142"/>
      <c r="X679" s="142"/>
      <c r="Y679" s="142"/>
      <c r="Z679" s="142"/>
      <c r="AA679" s="142"/>
      <c r="AB679" s="142"/>
      <c r="AC679" s="142"/>
      <c r="AD679" s="142"/>
      <c r="AE679" s="142"/>
      <c r="AF679" s="142"/>
      <c r="AG679" s="142"/>
      <c r="AH679" s="142"/>
      <c r="AI679" s="142"/>
      <c r="AJ679" s="142"/>
      <c r="AK679" s="142"/>
      <c r="AL679" s="142"/>
      <c r="AM679" s="142"/>
      <c r="AN679" s="142"/>
      <c r="AO679" s="142"/>
      <c r="AP679" s="142"/>
      <c r="AQ679" s="142"/>
      <c r="AR679" s="142"/>
      <c r="AS679" s="142"/>
      <c r="AT679" s="142"/>
      <c r="AU679" s="142"/>
      <c r="AV679" s="142"/>
      <c r="AW679" s="142"/>
      <c r="AX679" s="142"/>
      <c r="AY679" s="142"/>
      <c r="AZ679" s="142"/>
      <c r="BA679" s="142"/>
      <c r="BB679" s="142"/>
      <c r="BC679" s="142"/>
      <c r="BD679" s="142"/>
      <c r="BE679" s="142"/>
    </row>
    <row r="680" spans="1:57" x14ac:dyDescent="0.25">
      <c r="A680" s="107"/>
      <c r="B680" s="107" t="s">
        <v>854</v>
      </c>
      <c r="C680" s="107"/>
      <c r="D680" s="107"/>
      <c r="E680" s="107" t="s">
        <v>855</v>
      </c>
      <c r="F680" s="108">
        <v>446</v>
      </c>
      <c r="G680" s="109" t="s">
        <v>305</v>
      </c>
      <c r="H680" s="110">
        <v>2</v>
      </c>
      <c r="I680" s="111">
        <v>30</v>
      </c>
      <c r="J680" s="111"/>
      <c r="K680" s="111"/>
      <c r="L680" s="112">
        <v>0</v>
      </c>
      <c r="M680" s="143" t="s">
        <v>1484</v>
      </c>
      <c r="N680" s="141">
        <v>90</v>
      </c>
      <c r="O680" s="141" t="s">
        <v>1633</v>
      </c>
      <c r="P680" s="113" t="s">
        <v>1600</v>
      </c>
      <c r="Q680" s="138" t="str">
        <f>_DL_BM</f>
        <v>KVKK</v>
      </c>
      <c r="R680" s="138" t="str">
        <f>_DL_Khoa</f>
        <v>KTVT</v>
      </c>
      <c r="S680" s="106" t="str">
        <f t="shared" si="11"/>
        <v>KTVT-KVKK</v>
      </c>
      <c r="T680" s="142"/>
      <c r="U680" s="142"/>
      <c r="V680" s="142"/>
      <c r="W680" s="142"/>
      <c r="X680" s="142"/>
      <c r="Y680" s="142"/>
      <c r="Z680" s="142"/>
      <c r="AA680" s="142"/>
      <c r="AB680" s="142"/>
      <c r="AC680" s="142"/>
      <c r="AD680" s="142"/>
      <c r="AE680" s="142"/>
      <c r="AF680" s="142"/>
      <c r="AG680" s="142"/>
      <c r="AH680" s="142"/>
      <c r="AI680" s="142"/>
      <c r="AJ680" s="142"/>
      <c r="AK680" s="142"/>
      <c r="AL680" s="142"/>
      <c r="AM680" s="142"/>
      <c r="AN680" s="142"/>
      <c r="AO680" s="142"/>
      <c r="AP680" s="142"/>
      <c r="AQ680" s="142"/>
      <c r="AR680" s="142"/>
      <c r="AS680" s="142"/>
      <c r="AT680" s="142"/>
      <c r="AU680" s="142"/>
      <c r="AV680" s="142"/>
      <c r="AW680" s="142"/>
      <c r="AX680" s="142"/>
      <c r="AY680" s="142"/>
      <c r="AZ680" s="142"/>
      <c r="BA680" s="142"/>
      <c r="BB680" s="142"/>
      <c r="BC680" s="142"/>
      <c r="BD680" s="142"/>
      <c r="BE680" s="142"/>
    </row>
    <row r="681" spans="1:57" x14ac:dyDescent="0.25">
      <c r="A681" s="107" t="s">
        <v>845</v>
      </c>
      <c r="B681" s="107"/>
      <c r="C681" s="107"/>
      <c r="D681" s="107" t="s">
        <v>846</v>
      </c>
      <c r="E681" s="107"/>
      <c r="F681" s="108">
        <v>443</v>
      </c>
      <c r="G681" s="109" t="s">
        <v>847</v>
      </c>
      <c r="H681" s="110">
        <v>3</v>
      </c>
      <c r="I681" s="111">
        <v>45</v>
      </c>
      <c r="J681" s="111"/>
      <c r="K681" s="111"/>
      <c r="L681" s="112">
        <v>0</v>
      </c>
      <c r="M681" s="143" t="s">
        <v>1484</v>
      </c>
      <c r="N681" s="141">
        <v>90</v>
      </c>
      <c r="O681" s="141" t="s">
        <v>1633</v>
      </c>
      <c r="P681" s="113" t="s">
        <v>1600</v>
      </c>
      <c r="Q681" s="138" t="str">
        <f>_DL_BM</f>
        <v>KVKK</v>
      </c>
      <c r="R681" s="138" t="str">
        <f>_DL_Khoa</f>
        <v>KTVT</v>
      </c>
      <c r="S681" s="106" t="str">
        <f t="shared" si="11"/>
        <v>KTVT-KVKK</v>
      </c>
      <c r="T681" s="142"/>
      <c r="U681" s="142"/>
      <c r="V681" s="142"/>
      <c r="W681" s="142"/>
      <c r="X681" s="142"/>
      <c r="Y681" s="142"/>
      <c r="Z681" s="142"/>
      <c r="AA681" s="142"/>
      <c r="AB681" s="142"/>
      <c r="AC681" s="142"/>
      <c r="AD681" s="142"/>
      <c r="AE681" s="142"/>
      <c r="AF681" s="142"/>
      <c r="AG681" s="142" t="s">
        <v>20</v>
      </c>
      <c r="AH681" s="142"/>
      <c r="AI681" s="142"/>
      <c r="AJ681" s="142"/>
      <c r="AK681" s="142"/>
      <c r="AL681" s="142"/>
      <c r="AM681" s="142"/>
      <c r="AN681" s="142"/>
      <c r="AO681" s="142"/>
      <c r="AP681" s="142"/>
      <c r="AQ681" s="142"/>
      <c r="AR681" s="142"/>
      <c r="AS681" s="142"/>
      <c r="AT681" s="142"/>
      <c r="AU681" s="142"/>
      <c r="AV681" s="142"/>
      <c r="AW681" s="142"/>
      <c r="AX681" s="142"/>
      <c r="AY681" s="142"/>
      <c r="AZ681" s="142" t="s">
        <v>20</v>
      </c>
      <c r="BA681" s="142"/>
      <c r="BB681" s="142"/>
      <c r="BC681" s="142"/>
      <c r="BD681" s="142"/>
      <c r="BE681" s="142"/>
    </row>
    <row r="682" spans="1:57" x14ac:dyDescent="0.25">
      <c r="A682" s="107" t="s">
        <v>848</v>
      </c>
      <c r="B682" s="107"/>
      <c r="C682" s="107"/>
      <c r="D682" s="107" t="s">
        <v>849</v>
      </c>
      <c r="E682" s="107"/>
      <c r="F682" s="108">
        <v>444</v>
      </c>
      <c r="G682" s="109" t="s">
        <v>850</v>
      </c>
      <c r="H682" s="110">
        <v>3</v>
      </c>
      <c r="I682" s="111">
        <v>45</v>
      </c>
      <c r="J682" s="111"/>
      <c r="K682" s="111"/>
      <c r="L682" s="112">
        <v>0</v>
      </c>
      <c r="M682" s="143" t="s">
        <v>1484</v>
      </c>
      <c r="N682" s="141">
        <v>90</v>
      </c>
      <c r="O682" s="141" t="s">
        <v>1633</v>
      </c>
      <c r="P682" s="113" t="s">
        <v>1600</v>
      </c>
      <c r="Q682" s="138" t="str">
        <f>_DL_BM</f>
        <v>KVKK</v>
      </c>
      <c r="R682" s="138" t="str">
        <f>_DL_Khoa</f>
        <v>KTVT</v>
      </c>
      <c r="S682" s="106" t="str">
        <f t="shared" si="11"/>
        <v>KTVT-KVKK</v>
      </c>
      <c r="T682" s="142"/>
      <c r="U682" s="142"/>
      <c r="V682" s="142"/>
      <c r="W682" s="142"/>
      <c r="X682" s="142"/>
      <c r="Y682" s="142"/>
      <c r="Z682" s="142"/>
      <c r="AA682" s="142"/>
      <c r="AB682" s="142"/>
      <c r="AC682" s="142"/>
      <c r="AD682" s="142"/>
      <c r="AE682" s="142"/>
      <c r="AF682" s="142"/>
      <c r="AG682" s="142" t="s">
        <v>20</v>
      </c>
      <c r="AH682" s="142"/>
      <c r="AI682" s="142"/>
      <c r="AJ682" s="142"/>
      <c r="AK682" s="142"/>
      <c r="AL682" s="142"/>
      <c r="AM682" s="142"/>
      <c r="AN682" s="142"/>
      <c r="AO682" s="142"/>
      <c r="AP682" s="142"/>
      <c r="AQ682" s="142"/>
      <c r="AR682" s="142"/>
      <c r="AS682" s="142"/>
      <c r="AT682" s="142"/>
      <c r="AU682" s="142"/>
      <c r="AV682" s="142"/>
      <c r="AW682" s="142"/>
      <c r="AX682" s="142"/>
      <c r="AY682" s="142"/>
      <c r="AZ682" s="142" t="s">
        <v>20</v>
      </c>
      <c r="BA682" s="142"/>
      <c r="BB682" s="142"/>
      <c r="BC682" s="142"/>
      <c r="BD682" s="142"/>
      <c r="BE682" s="142"/>
    </row>
    <row r="683" spans="1:57" x14ac:dyDescent="0.25">
      <c r="A683" s="107" t="s">
        <v>851</v>
      </c>
      <c r="B683" s="107"/>
      <c r="C683" s="107"/>
      <c r="D683" s="107" t="s">
        <v>852</v>
      </c>
      <c r="E683" s="107"/>
      <c r="F683" s="108">
        <v>445</v>
      </c>
      <c r="G683" s="109" t="s">
        <v>853</v>
      </c>
      <c r="H683" s="110">
        <v>3</v>
      </c>
      <c r="I683" s="111">
        <v>45</v>
      </c>
      <c r="J683" s="111"/>
      <c r="K683" s="111"/>
      <c r="L683" s="112">
        <v>0</v>
      </c>
      <c r="M683" s="143" t="s">
        <v>1484</v>
      </c>
      <c r="N683" s="141">
        <v>90</v>
      </c>
      <c r="O683" s="141" t="s">
        <v>1633</v>
      </c>
      <c r="P683" s="113" t="s">
        <v>1600</v>
      </c>
      <c r="Q683" s="138" t="str">
        <f>_DL_BM</f>
        <v>KVKK</v>
      </c>
      <c r="R683" s="138" t="str">
        <f>_DL_Khoa</f>
        <v>KTVT</v>
      </c>
      <c r="S683" s="106" t="str">
        <f t="shared" si="11"/>
        <v>KTVT-KVKK</v>
      </c>
      <c r="T683" s="142"/>
      <c r="U683" s="142"/>
      <c r="V683" s="142"/>
      <c r="W683" s="142"/>
      <c r="X683" s="142"/>
      <c r="Y683" s="142"/>
      <c r="Z683" s="142"/>
      <c r="AA683" s="142"/>
      <c r="AB683" s="142"/>
      <c r="AC683" s="142"/>
      <c r="AD683" s="142"/>
      <c r="AE683" s="142"/>
      <c r="AF683" s="142"/>
      <c r="AG683" s="142" t="s">
        <v>20</v>
      </c>
      <c r="AH683" s="142"/>
      <c r="AI683" s="142"/>
      <c r="AJ683" s="142"/>
      <c r="AK683" s="142"/>
      <c r="AL683" s="142"/>
      <c r="AM683" s="142"/>
      <c r="AN683" s="142"/>
      <c r="AO683" s="142"/>
      <c r="AP683" s="142"/>
      <c r="AQ683" s="142"/>
      <c r="AR683" s="142"/>
      <c r="AS683" s="142"/>
      <c r="AT683" s="142"/>
      <c r="AU683" s="142"/>
      <c r="AV683" s="142"/>
      <c r="AW683" s="142"/>
      <c r="AX683" s="142"/>
      <c r="AY683" s="142"/>
      <c r="AZ683" s="142" t="s">
        <v>20</v>
      </c>
      <c r="BA683" s="142"/>
      <c r="BB683" s="142"/>
      <c r="BC683" s="142"/>
      <c r="BD683" s="142"/>
      <c r="BE683" s="142"/>
    </row>
    <row r="684" spans="1:57" x14ac:dyDescent="0.25">
      <c r="A684" s="107" t="s">
        <v>856</v>
      </c>
      <c r="B684" s="107" t="s">
        <v>856</v>
      </c>
      <c r="C684" s="107"/>
      <c r="D684" s="107"/>
      <c r="E684" s="107"/>
      <c r="F684" s="108">
        <v>447</v>
      </c>
      <c r="G684" s="109" t="s">
        <v>857</v>
      </c>
      <c r="H684" s="110">
        <v>3</v>
      </c>
      <c r="I684" s="111">
        <v>45</v>
      </c>
      <c r="J684" s="111"/>
      <c r="K684" s="111"/>
      <c r="L684" s="112">
        <v>0</v>
      </c>
      <c r="M684" s="143" t="s">
        <v>1484</v>
      </c>
      <c r="N684" s="141">
        <v>90</v>
      </c>
      <c r="O684" s="141" t="s">
        <v>1633</v>
      </c>
      <c r="P684" s="113" t="s">
        <v>1600</v>
      </c>
      <c r="Q684" s="138" t="str">
        <f>_DL_BM</f>
        <v>KVKK</v>
      </c>
      <c r="R684" s="138" t="str">
        <f>_DL_Khoa</f>
        <v>KTVT</v>
      </c>
      <c r="S684" s="106" t="str">
        <f t="shared" si="11"/>
        <v>KTVT-KVKK</v>
      </c>
      <c r="T684" s="142"/>
      <c r="U684" s="142"/>
      <c r="V684" s="142"/>
      <c r="W684" s="142"/>
      <c r="X684" s="142"/>
      <c r="Y684" s="142"/>
      <c r="Z684" s="142"/>
      <c r="AA684" s="142"/>
      <c r="AB684" s="142"/>
      <c r="AC684" s="142"/>
      <c r="AD684" s="142"/>
      <c r="AE684" s="142"/>
      <c r="AF684" s="142"/>
      <c r="AG684" s="142" t="s">
        <v>20</v>
      </c>
      <c r="AH684" s="142"/>
      <c r="AI684" s="142"/>
      <c r="AJ684" s="142"/>
      <c r="AK684" s="142"/>
      <c r="AL684" s="142"/>
      <c r="AM684" s="142"/>
      <c r="AN684" s="142"/>
      <c r="AO684" s="142"/>
      <c r="AP684" s="142"/>
      <c r="AQ684" s="142"/>
      <c r="AR684" s="142"/>
      <c r="AS684" s="142"/>
      <c r="AT684" s="142"/>
      <c r="AU684" s="142"/>
      <c r="AV684" s="142"/>
      <c r="AW684" s="142"/>
      <c r="AX684" s="142"/>
      <c r="AY684" s="142"/>
      <c r="AZ684" s="142"/>
      <c r="BA684" s="142"/>
      <c r="BB684" s="142"/>
      <c r="BC684" s="142"/>
      <c r="BD684" s="142"/>
      <c r="BE684" s="142"/>
    </row>
    <row r="685" spans="1:57" x14ac:dyDescent="0.25">
      <c r="A685" s="107" t="s">
        <v>870</v>
      </c>
      <c r="B685" s="107" t="s">
        <v>867</v>
      </c>
      <c r="C685" s="107"/>
      <c r="D685" s="107" t="s">
        <v>871</v>
      </c>
      <c r="E685" s="107" t="s">
        <v>871</v>
      </c>
      <c r="F685" s="108">
        <v>452</v>
      </c>
      <c r="G685" s="109" t="s">
        <v>872</v>
      </c>
      <c r="H685" s="110">
        <v>2</v>
      </c>
      <c r="I685" s="111">
        <v>30</v>
      </c>
      <c r="J685" s="111"/>
      <c r="K685" s="111"/>
      <c r="L685" s="112">
        <v>0</v>
      </c>
      <c r="M685" s="143" t="s">
        <v>1484</v>
      </c>
      <c r="N685" s="141">
        <v>75</v>
      </c>
      <c r="O685" s="141" t="s">
        <v>1633</v>
      </c>
      <c r="P685" s="113" t="s">
        <v>1600</v>
      </c>
      <c r="Q685" s="138" t="str">
        <f>_DL_BM</f>
        <v>KVKK</v>
      </c>
      <c r="R685" s="138" t="str">
        <f>_DL_Khoa</f>
        <v>KTVT</v>
      </c>
      <c r="S685" s="106" t="str">
        <f t="shared" si="11"/>
        <v>KTVT-KVKK</v>
      </c>
      <c r="T685" s="142"/>
      <c r="U685" s="142"/>
      <c r="V685" s="142"/>
      <c r="W685" s="142"/>
      <c r="X685" s="142"/>
      <c r="Y685" s="142"/>
      <c r="Z685" s="142"/>
      <c r="AA685" s="142"/>
      <c r="AB685" s="142"/>
      <c r="AC685" s="142"/>
      <c r="AD685" s="142"/>
      <c r="AE685" s="142"/>
      <c r="AF685" s="142"/>
      <c r="AG685" s="142" t="s">
        <v>20</v>
      </c>
      <c r="AH685" s="142"/>
      <c r="AI685" s="142"/>
      <c r="AJ685" s="142"/>
      <c r="AK685" s="142"/>
      <c r="AL685" s="142"/>
      <c r="AM685" s="142"/>
      <c r="AN685" s="142"/>
      <c r="AO685" s="142"/>
      <c r="AP685" s="142"/>
      <c r="AQ685" s="142"/>
      <c r="AR685" s="142"/>
      <c r="AS685" s="142"/>
      <c r="AT685" s="142"/>
      <c r="AU685" s="142"/>
      <c r="AV685" s="142"/>
      <c r="AW685" s="142"/>
      <c r="AX685" s="142"/>
      <c r="AY685" s="142"/>
      <c r="AZ685" s="142" t="s">
        <v>20</v>
      </c>
      <c r="BA685" s="142"/>
      <c r="BB685" s="142"/>
      <c r="BC685" s="142"/>
      <c r="BD685" s="142"/>
      <c r="BE685" s="142"/>
    </row>
    <row r="686" spans="1:57" x14ac:dyDescent="0.25">
      <c r="A686" s="107" t="s">
        <v>1200</v>
      </c>
      <c r="B686" s="107" t="s">
        <v>1200</v>
      </c>
      <c r="C686" s="107"/>
      <c r="D686" s="107" t="s">
        <v>1201</v>
      </c>
      <c r="E686" s="107" t="s">
        <v>1201</v>
      </c>
      <c r="F686" s="108">
        <v>598</v>
      </c>
      <c r="G686" s="109" t="s">
        <v>1202</v>
      </c>
      <c r="H686" s="110">
        <v>2</v>
      </c>
      <c r="I686" s="111">
        <v>30</v>
      </c>
      <c r="J686" s="111"/>
      <c r="K686" s="111"/>
      <c r="L686" s="112">
        <v>0</v>
      </c>
      <c r="M686" s="143" t="s">
        <v>1484</v>
      </c>
      <c r="N686" s="141">
        <v>75</v>
      </c>
      <c r="O686" s="141" t="s">
        <v>1633</v>
      </c>
      <c r="P686" s="113" t="s">
        <v>1600</v>
      </c>
      <c r="Q686" s="138" t="str">
        <f>_DL_BM</f>
        <v>KVKK</v>
      </c>
      <c r="R686" s="138" t="str">
        <f>_DL_Khoa</f>
        <v>KTVT</v>
      </c>
      <c r="S686" s="106" t="str">
        <f t="shared" si="11"/>
        <v>KTVT-KVKK</v>
      </c>
      <c r="T686" s="142"/>
      <c r="U686" s="142"/>
      <c r="V686" s="142"/>
      <c r="W686" s="142"/>
      <c r="X686" s="142"/>
      <c r="Y686" s="142"/>
      <c r="Z686" s="142"/>
      <c r="AA686" s="142"/>
      <c r="AB686" s="142"/>
      <c r="AC686" s="142"/>
      <c r="AD686" s="142"/>
      <c r="AE686" s="142"/>
      <c r="AF686" s="142"/>
      <c r="AG686" s="142" t="s">
        <v>21</v>
      </c>
      <c r="AH686" s="142"/>
      <c r="AI686" s="142"/>
      <c r="AJ686" s="142"/>
      <c r="AK686" s="142"/>
      <c r="AL686" s="142"/>
      <c r="AM686" s="142"/>
      <c r="AN686" s="142"/>
      <c r="AO686" s="142"/>
      <c r="AP686" s="142"/>
      <c r="AQ686" s="142"/>
      <c r="AR686" s="142"/>
      <c r="AS686" s="142"/>
      <c r="AT686" s="142"/>
      <c r="AU686" s="142"/>
      <c r="AV686" s="142"/>
      <c r="AW686" s="142"/>
      <c r="AX686" s="142"/>
      <c r="AY686" s="142"/>
      <c r="AZ686" s="142" t="s">
        <v>21</v>
      </c>
      <c r="BA686" s="142"/>
      <c r="BB686" s="142"/>
      <c r="BC686" s="142"/>
      <c r="BD686" s="142"/>
      <c r="BE686" s="142"/>
    </row>
    <row r="687" spans="1:57" x14ac:dyDescent="0.25">
      <c r="A687" s="107" t="s">
        <v>873</v>
      </c>
      <c r="B687" s="107" t="s">
        <v>867</v>
      </c>
      <c r="C687" s="107"/>
      <c r="D687" s="107" t="s">
        <v>874</v>
      </c>
      <c r="E687" s="107" t="s">
        <v>874</v>
      </c>
      <c r="F687" s="108">
        <v>453</v>
      </c>
      <c r="G687" s="109" t="s">
        <v>875</v>
      </c>
      <c r="H687" s="110">
        <v>2</v>
      </c>
      <c r="I687" s="111">
        <v>30</v>
      </c>
      <c r="J687" s="111"/>
      <c r="K687" s="111"/>
      <c r="L687" s="112">
        <v>0</v>
      </c>
      <c r="M687" s="143" t="s">
        <v>1484</v>
      </c>
      <c r="N687" s="141">
        <v>90</v>
      </c>
      <c r="O687" s="141" t="s">
        <v>1633</v>
      </c>
      <c r="P687" s="113" t="s">
        <v>1600</v>
      </c>
      <c r="Q687" s="138" t="str">
        <f>_DL_BM</f>
        <v>KVKK</v>
      </c>
      <c r="R687" s="138" t="str">
        <f>_DL_Khoa</f>
        <v>KTVT</v>
      </c>
      <c r="S687" s="106" t="str">
        <f t="shared" si="11"/>
        <v>KTVT-KVKK</v>
      </c>
      <c r="T687" s="142"/>
      <c r="U687" s="142"/>
      <c r="V687" s="142"/>
      <c r="W687" s="142"/>
      <c r="X687" s="142"/>
      <c r="Y687" s="142"/>
      <c r="Z687" s="142"/>
      <c r="AA687" s="142"/>
      <c r="AB687" s="142"/>
      <c r="AC687" s="142"/>
      <c r="AD687" s="142"/>
      <c r="AE687" s="142"/>
      <c r="AF687" s="142"/>
      <c r="AG687" s="142" t="s">
        <v>20</v>
      </c>
      <c r="AH687" s="142"/>
      <c r="AI687" s="142"/>
      <c r="AJ687" s="142"/>
      <c r="AK687" s="142"/>
      <c r="AL687" s="142"/>
      <c r="AM687" s="142"/>
      <c r="AN687" s="142"/>
      <c r="AO687" s="142"/>
      <c r="AP687" s="142"/>
      <c r="AQ687" s="142"/>
      <c r="AR687" s="142"/>
      <c r="AS687" s="142"/>
      <c r="AT687" s="142"/>
      <c r="AU687" s="142"/>
      <c r="AV687" s="142"/>
      <c r="AW687" s="142"/>
      <c r="AX687" s="142"/>
      <c r="AY687" s="142"/>
      <c r="AZ687" s="142" t="s">
        <v>20</v>
      </c>
      <c r="BA687" s="142"/>
      <c r="BB687" s="142"/>
      <c r="BC687" s="142"/>
      <c r="BD687" s="142"/>
      <c r="BE687" s="142"/>
    </row>
    <row r="688" spans="1:57" x14ac:dyDescent="0.25">
      <c r="A688" s="107" t="s">
        <v>882</v>
      </c>
      <c r="B688" s="107" t="s">
        <v>882</v>
      </c>
      <c r="C688" s="107"/>
      <c r="D688" s="107"/>
      <c r="E688" s="107"/>
      <c r="F688" s="108">
        <v>456</v>
      </c>
      <c r="G688" s="109" t="s">
        <v>883</v>
      </c>
      <c r="H688" s="110">
        <v>3</v>
      </c>
      <c r="I688" s="111">
        <v>45</v>
      </c>
      <c r="J688" s="111"/>
      <c r="K688" s="111"/>
      <c r="L688" s="112">
        <v>0</v>
      </c>
      <c r="M688" s="143" t="s">
        <v>1484</v>
      </c>
      <c r="N688" s="141">
        <v>90</v>
      </c>
      <c r="O688" s="141" t="s">
        <v>1633</v>
      </c>
      <c r="P688" s="113" t="s">
        <v>1600</v>
      </c>
      <c r="Q688" s="138" t="str">
        <f>_DL_BM</f>
        <v>KVKK</v>
      </c>
      <c r="R688" s="138" t="str">
        <f>_DL_Khoa</f>
        <v>KTVT</v>
      </c>
      <c r="S688" s="106" t="str">
        <f t="shared" si="11"/>
        <v>KTVT-KVKK</v>
      </c>
      <c r="T688" s="142"/>
      <c r="U688" s="142"/>
      <c r="V688" s="142"/>
      <c r="W688" s="142"/>
      <c r="X688" s="142"/>
      <c r="Y688" s="142"/>
      <c r="Z688" s="142"/>
      <c r="AA688" s="142"/>
      <c r="AB688" s="142"/>
      <c r="AC688" s="142"/>
      <c r="AD688" s="142"/>
      <c r="AE688" s="142"/>
      <c r="AF688" s="142"/>
      <c r="AG688" s="142" t="s">
        <v>20</v>
      </c>
      <c r="AH688" s="142"/>
      <c r="AI688" s="142"/>
      <c r="AJ688" s="142"/>
      <c r="AK688" s="142"/>
      <c r="AL688" s="142"/>
      <c r="AM688" s="142"/>
      <c r="AN688" s="142"/>
      <c r="AO688" s="142"/>
      <c r="AP688" s="142"/>
      <c r="AQ688" s="142"/>
      <c r="AR688" s="142"/>
      <c r="AS688" s="142"/>
      <c r="AT688" s="142"/>
      <c r="AU688" s="142"/>
      <c r="AV688" s="142"/>
      <c r="AW688" s="142"/>
      <c r="AX688" s="142"/>
      <c r="AY688" s="142"/>
      <c r="AZ688" s="142"/>
      <c r="BA688" s="142"/>
      <c r="BB688" s="142"/>
      <c r="BC688" s="142"/>
      <c r="BD688" s="142"/>
      <c r="BE688" s="142"/>
    </row>
    <row r="689" spans="1:57" x14ac:dyDescent="0.25">
      <c r="A689" s="107" t="s">
        <v>290</v>
      </c>
      <c r="B689" s="107" t="s">
        <v>290</v>
      </c>
      <c r="C689" s="107"/>
      <c r="D689" s="107" t="s">
        <v>291</v>
      </c>
      <c r="E689" s="107" t="s">
        <v>291</v>
      </c>
      <c r="F689" s="108">
        <v>133</v>
      </c>
      <c r="G689" s="109" t="s">
        <v>292</v>
      </c>
      <c r="H689" s="110">
        <v>3</v>
      </c>
      <c r="I689" s="111">
        <v>45</v>
      </c>
      <c r="J689" s="111"/>
      <c r="K689" s="111"/>
      <c r="L689" s="112">
        <v>0</v>
      </c>
      <c r="M689" s="143" t="s">
        <v>1484</v>
      </c>
      <c r="N689" s="141">
        <v>90</v>
      </c>
      <c r="O689" s="141" t="s">
        <v>1633</v>
      </c>
      <c r="P689" s="113" t="s">
        <v>1600</v>
      </c>
      <c r="Q689" s="138" t="str">
        <f>_DL_BM</f>
        <v>KVKK</v>
      </c>
      <c r="R689" s="138" t="str">
        <f>_DL_Khoa</f>
        <v>KTVT</v>
      </c>
      <c r="S689" s="106" t="str">
        <f t="shared" si="11"/>
        <v>KTVT-KVKK</v>
      </c>
      <c r="T689" s="142"/>
      <c r="U689" s="142"/>
      <c r="V689" s="142"/>
      <c r="W689" s="142"/>
      <c r="X689" s="142"/>
      <c r="Y689" s="142"/>
      <c r="Z689" s="142"/>
      <c r="AA689" s="142"/>
      <c r="AB689" s="142"/>
      <c r="AC689" s="142"/>
      <c r="AD689" s="142"/>
      <c r="AE689" s="142"/>
      <c r="AF689" s="142"/>
      <c r="AG689" s="142" t="s">
        <v>20</v>
      </c>
      <c r="AH689" s="142"/>
      <c r="AI689" s="142"/>
      <c r="AJ689" s="142"/>
      <c r="AK689" s="142"/>
      <c r="AL689" s="142"/>
      <c r="AM689" s="142"/>
      <c r="AN689" s="142"/>
      <c r="AO689" s="142"/>
      <c r="AP689" s="142"/>
      <c r="AQ689" s="142"/>
      <c r="AR689" s="142"/>
      <c r="AS689" s="142"/>
      <c r="AT689" s="142"/>
      <c r="AU689" s="142"/>
      <c r="AV689" s="142"/>
      <c r="AW689" s="142"/>
      <c r="AX689" s="142"/>
      <c r="AY689" s="142"/>
      <c r="AZ689" s="142" t="s">
        <v>20</v>
      </c>
      <c r="BA689" s="142"/>
      <c r="BB689" s="142"/>
      <c r="BC689" s="142"/>
      <c r="BD689" s="142"/>
      <c r="BE689" s="142"/>
    </row>
    <row r="690" spans="1:57" x14ac:dyDescent="0.25">
      <c r="A690" s="107" t="s">
        <v>1872</v>
      </c>
      <c r="B690" s="107"/>
      <c r="C690" s="107"/>
      <c r="D690" s="107"/>
      <c r="E690" s="107"/>
      <c r="F690" s="108">
        <v>818</v>
      </c>
      <c r="G690" s="109" t="s">
        <v>1873</v>
      </c>
      <c r="H690" s="110">
        <v>3</v>
      </c>
      <c r="I690" s="111">
        <v>45</v>
      </c>
      <c r="J690" s="111"/>
      <c r="K690" s="111"/>
      <c r="L690" s="112">
        <v>0</v>
      </c>
      <c r="M690" s="143" t="s">
        <v>1484</v>
      </c>
      <c r="N690" s="141">
        <v>90</v>
      </c>
      <c r="O690" s="141" t="s">
        <v>1633</v>
      </c>
      <c r="P690" s="113" t="s">
        <v>1600</v>
      </c>
      <c r="Q690" s="138" t="str">
        <f>_DL_BM</f>
        <v>KVKK</v>
      </c>
      <c r="R690" s="138" t="str">
        <f>_DL_Khoa</f>
        <v>KTVT</v>
      </c>
      <c r="S690" s="106" t="str">
        <f t="shared" si="11"/>
        <v>KTVT-KVKK</v>
      </c>
      <c r="T690" s="142"/>
      <c r="U690" s="142"/>
      <c r="V690" s="142"/>
      <c r="W690" s="142"/>
      <c r="X690" s="142"/>
      <c r="Y690" s="142"/>
      <c r="Z690" s="142"/>
      <c r="AA690" s="142"/>
      <c r="AB690" s="142"/>
      <c r="AC690" s="142"/>
      <c r="AD690" s="142"/>
      <c r="AE690" s="142"/>
      <c r="AF690" s="142"/>
      <c r="AG690" s="142"/>
      <c r="AH690" s="142"/>
      <c r="AI690" s="142"/>
      <c r="AJ690" s="142"/>
      <c r="AK690" s="142"/>
      <c r="AL690" s="142"/>
      <c r="AM690" s="142"/>
      <c r="AN690" s="142"/>
      <c r="AO690" s="142"/>
      <c r="AP690" s="142"/>
      <c r="AQ690" s="142"/>
      <c r="AR690" s="142"/>
      <c r="AS690" s="142"/>
      <c r="AT690" s="142"/>
      <c r="AU690" s="142"/>
      <c r="AV690" s="142"/>
      <c r="AW690" s="142"/>
      <c r="AX690" s="142"/>
      <c r="AY690" s="142"/>
      <c r="AZ690" s="142"/>
      <c r="BA690" s="142"/>
      <c r="BB690" s="142"/>
      <c r="BC690" s="142"/>
      <c r="BD690" s="142"/>
      <c r="BE690" s="142"/>
    </row>
    <row r="691" spans="1:57" x14ac:dyDescent="0.25">
      <c r="A691" s="107" t="s">
        <v>1463</v>
      </c>
      <c r="B691" s="107" t="s">
        <v>1463</v>
      </c>
      <c r="C691" s="107"/>
      <c r="D691" s="107"/>
      <c r="E691" s="107"/>
      <c r="F691" s="108">
        <v>727</v>
      </c>
      <c r="G691" s="109" t="s">
        <v>1464</v>
      </c>
      <c r="H691" s="110">
        <v>8</v>
      </c>
      <c r="I691" s="111"/>
      <c r="J691" s="111"/>
      <c r="K691" s="111">
        <v>480</v>
      </c>
      <c r="L691" s="112">
        <v>0</v>
      </c>
      <c r="M691" s="140" t="s">
        <v>1511</v>
      </c>
      <c r="N691" s="141"/>
      <c r="O691" s="141" t="s">
        <v>1633</v>
      </c>
      <c r="P691" s="113" t="s">
        <v>1600</v>
      </c>
      <c r="Q691" s="138" t="str">
        <f>_DL_BM</f>
        <v>KVKK</v>
      </c>
      <c r="R691" s="138" t="str">
        <f>_DL_Khoa</f>
        <v>KTVT</v>
      </c>
      <c r="S691" s="106" t="str">
        <f t="shared" si="11"/>
        <v>KTVT-KVKK</v>
      </c>
      <c r="T691" s="142"/>
      <c r="U691" s="142"/>
      <c r="V691" s="142"/>
      <c r="W691" s="142"/>
      <c r="X691" s="142"/>
      <c r="Y691" s="142"/>
      <c r="Z691" s="142"/>
      <c r="AA691" s="142"/>
      <c r="AB691" s="142"/>
      <c r="AC691" s="142"/>
      <c r="AD691" s="142"/>
      <c r="AE691" s="142"/>
      <c r="AF691" s="142"/>
      <c r="AG691" s="142" t="s">
        <v>20</v>
      </c>
      <c r="AH691" s="142"/>
      <c r="AI691" s="142"/>
      <c r="AJ691" s="142"/>
      <c r="AK691" s="142"/>
      <c r="AL691" s="142"/>
      <c r="AM691" s="142"/>
      <c r="AN691" s="142"/>
      <c r="AO691" s="142"/>
      <c r="AP691" s="142"/>
      <c r="AQ691" s="142"/>
      <c r="AR691" s="142"/>
      <c r="AS691" s="142"/>
      <c r="AT691" s="142"/>
      <c r="AU691" s="142"/>
      <c r="AV691" s="142"/>
      <c r="AW691" s="142"/>
      <c r="AX691" s="142"/>
      <c r="AY691" s="142"/>
      <c r="AZ691" s="142"/>
      <c r="BA691" s="142"/>
      <c r="BB691" s="142"/>
      <c r="BC691" s="142"/>
      <c r="BD691" s="142"/>
      <c r="BE691" s="142"/>
    </row>
    <row r="692" spans="1:57" x14ac:dyDescent="0.25">
      <c r="A692" s="107"/>
      <c r="B692" s="107"/>
      <c r="C692" s="107"/>
      <c r="D692" s="107" t="s">
        <v>1465</v>
      </c>
      <c r="E692" s="107" t="s">
        <v>1465</v>
      </c>
      <c r="F692" s="108">
        <v>728</v>
      </c>
      <c r="G692" s="109" t="s">
        <v>1464</v>
      </c>
      <c r="H692" s="110">
        <v>4</v>
      </c>
      <c r="I692" s="111"/>
      <c r="J692" s="111"/>
      <c r="K692" s="111">
        <v>240</v>
      </c>
      <c r="L692" s="112">
        <v>0</v>
      </c>
      <c r="M692" s="140" t="s">
        <v>1511</v>
      </c>
      <c r="N692" s="141"/>
      <c r="O692" s="141" t="s">
        <v>1633</v>
      </c>
      <c r="P692" s="113" t="s">
        <v>1600</v>
      </c>
      <c r="Q692" s="138" t="str">
        <f>_DL_BM</f>
        <v>KVKK</v>
      </c>
      <c r="R692" s="138" t="str">
        <f>_DL_Khoa</f>
        <v>KTVT</v>
      </c>
      <c r="S692" s="106" t="str">
        <f t="shared" si="11"/>
        <v>KTVT-KVKK</v>
      </c>
      <c r="T692" s="142"/>
      <c r="U692" s="142"/>
      <c r="V692" s="142"/>
      <c r="W692" s="142"/>
      <c r="X692" s="142"/>
      <c r="Y692" s="142"/>
      <c r="Z692" s="142"/>
      <c r="AA692" s="142"/>
      <c r="AB692" s="142"/>
      <c r="AC692" s="142"/>
      <c r="AD692" s="142"/>
      <c r="AE692" s="142"/>
      <c r="AF692" s="142"/>
      <c r="AG692" s="142"/>
      <c r="AH692" s="142"/>
      <c r="AI692" s="142"/>
      <c r="AJ692" s="142"/>
      <c r="AK692" s="142"/>
      <c r="AL692" s="142"/>
      <c r="AM692" s="142"/>
      <c r="AN692" s="142"/>
      <c r="AO692" s="142"/>
      <c r="AP692" s="142"/>
      <c r="AQ692" s="142"/>
      <c r="AR692" s="142"/>
      <c r="AS692" s="142"/>
      <c r="AT692" s="142"/>
      <c r="AU692" s="142"/>
      <c r="AV692" s="142"/>
      <c r="AW692" s="142"/>
      <c r="AX692" s="142"/>
      <c r="AY692" s="142"/>
      <c r="AZ692" s="142" t="s">
        <v>20</v>
      </c>
      <c r="BA692" s="142"/>
      <c r="BB692" s="142"/>
      <c r="BC692" s="142"/>
      <c r="BD692" s="142"/>
      <c r="BE692" s="142"/>
    </row>
    <row r="693" spans="1:57" x14ac:dyDescent="0.25">
      <c r="A693" s="107" t="s">
        <v>281</v>
      </c>
      <c r="B693" s="107" t="s">
        <v>281</v>
      </c>
      <c r="C693" s="107"/>
      <c r="D693" s="107" t="s">
        <v>282</v>
      </c>
      <c r="E693" s="107"/>
      <c r="F693" s="108">
        <v>130</v>
      </c>
      <c r="G693" s="109" t="s">
        <v>283</v>
      </c>
      <c r="H693" s="110">
        <v>3</v>
      </c>
      <c r="I693" s="111">
        <v>45</v>
      </c>
      <c r="J693" s="111"/>
      <c r="K693" s="111"/>
      <c r="L693" s="112">
        <v>0</v>
      </c>
      <c r="M693" s="143" t="s">
        <v>1484</v>
      </c>
      <c r="N693" s="141">
        <v>90</v>
      </c>
      <c r="O693" s="141" t="s">
        <v>1633</v>
      </c>
      <c r="P693" s="113" t="s">
        <v>1600</v>
      </c>
      <c r="Q693" s="138" t="str">
        <f>_DL_BM</f>
        <v>KVKK</v>
      </c>
      <c r="R693" s="138" t="str">
        <f>_DL_Khoa</f>
        <v>KTVT</v>
      </c>
      <c r="S693" s="106" t="str">
        <f t="shared" si="11"/>
        <v>KTVT-KVKK</v>
      </c>
      <c r="T693" s="142"/>
      <c r="U693" s="142"/>
      <c r="V693" s="142"/>
      <c r="W693" s="142"/>
      <c r="X693" s="142"/>
      <c r="Y693" s="142"/>
      <c r="Z693" s="142"/>
      <c r="AA693" s="142"/>
      <c r="AB693" s="142"/>
      <c r="AC693" s="142"/>
      <c r="AD693" s="142"/>
      <c r="AE693" s="142"/>
      <c r="AF693" s="142"/>
      <c r="AG693" s="142" t="s">
        <v>20</v>
      </c>
      <c r="AH693" s="142" t="s">
        <v>20</v>
      </c>
      <c r="AI693" s="142" t="s">
        <v>20</v>
      </c>
      <c r="AJ693" s="142" t="s">
        <v>20</v>
      </c>
      <c r="AK693" s="142"/>
      <c r="AL693" s="142" t="s">
        <v>20</v>
      </c>
      <c r="AM693" s="142"/>
      <c r="AN693" s="142"/>
      <c r="AO693" s="142"/>
      <c r="AP693" s="142"/>
      <c r="AQ693" s="142"/>
      <c r="AR693" s="142"/>
      <c r="AS693" s="142"/>
      <c r="AT693" s="142"/>
      <c r="AU693" s="142"/>
      <c r="AV693" s="142"/>
      <c r="AW693" s="142"/>
      <c r="AX693" s="142"/>
      <c r="AY693" s="142"/>
      <c r="AZ693" s="142" t="s">
        <v>20</v>
      </c>
      <c r="BA693" s="142" t="s">
        <v>20</v>
      </c>
      <c r="BB693" s="142" t="s">
        <v>20</v>
      </c>
      <c r="BC693" s="142" t="s">
        <v>20</v>
      </c>
      <c r="BD693" s="142"/>
      <c r="BE693" s="142"/>
    </row>
    <row r="694" spans="1:57" x14ac:dyDescent="0.25">
      <c r="A694" s="107" t="s">
        <v>1197</v>
      </c>
      <c r="B694" s="107" t="s">
        <v>1753</v>
      </c>
      <c r="C694" s="107"/>
      <c r="D694" s="107" t="s">
        <v>1198</v>
      </c>
      <c r="E694" s="107" t="s">
        <v>1198</v>
      </c>
      <c r="F694" s="108">
        <v>597</v>
      </c>
      <c r="G694" s="109" t="s">
        <v>1199</v>
      </c>
      <c r="H694" s="110">
        <v>2</v>
      </c>
      <c r="I694" s="111">
        <v>30</v>
      </c>
      <c r="J694" s="111"/>
      <c r="K694" s="111"/>
      <c r="L694" s="112">
        <v>0</v>
      </c>
      <c r="M694" s="140" t="s">
        <v>1511</v>
      </c>
      <c r="N694" s="141"/>
      <c r="O694" s="141" t="s">
        <v>1633</v>
      </c>
      <c r="P694" s="113" t="s">
        <v>1600</v>
      </c>
      <c r="Q694" s="138" t="str">
        <f>_DL_BM</f>
        <v>KVKK</v>
      </c>
      <c r="R694" s="138" t="str">
        <f>_DL_Khoa</f>
        <v>KTVT</v>
      </c>
      <c r="S694" s="106" t="str">
        <f t="shared" si="11"/>
        <v>KTVT-KVKK</v>
      </c>
      <c r="T694" s="142"/>
      <c r="U694" s="142"/>
      <c r="V694" s="142"/>
      <c r="W694" s="142"/>
      <c r="X694" s="142"/>
      <c r="Y694" s="142"/>
      <c r="Z694" s="142"/>
      <c r="AA694" s="142"/>
      <c r="AB694" s="142"/>
      <c r="AC694" s="142"/>
      <c r="AD694" s="142"/>
      <c r="AE694" s="142"/>
      <c r="AF694" s="142"/>
      <c r="AG694" s="142" t="s">
        <v>21</v>
      </c>
      <c r="AH694" s="142"/>
      <c r="AI694" s="142"/>
      <c r="AJ694" s="142"/>
      <c r="AK694" s="142"/>
      <c r="AL694" s="142"/>
      <c r="AM694" s="142"/>
      <c r="AN694" s="142"/>
      <c r="AO694" s="142"/>
      <c r="AP694" s="142"/>
      <c r="AQ694" s="142"/>
      <c r="AR694" s="142"/>
      <c r="AS694" s="142"/>
      <c r="AT694" s="142"/>
      <c r="AU694" s="142"/>
      <c r="AV694" s="142"/>
      <c r="AW694" s="142"/>
      <c r="AX694" s="142"/>
      <c r="AY694" s="142"/>
      <c r="AZ694" s="142" t="s">
        <v>21</v>
      </c>
      <c r="BA694" s="142"/>
      <c r="BB694" s="142"/>
      <c r="BC694" s="142"/>
      <c r="BD694" s="142"/>
      <c r="BE694" s="142"/>
    </row>
    <row r="695" spans="1:57" x14ac:dyDescent="0.25">
      <c r="A695" s="107" t="s">
        <v>843</v>
      </c>
      <c r="B695" s="107" t="s">
        <v>843</v>
      </c>
      <c r="C695" s="107"/>
      <c r="D695" s="107"/>
      <c r="E695" s="107"/>
      <c r="F695" s="108">
        <v>442</v>
      </c>
      <c r="G695" s="109" t="s">
        <v>844</v>
      </c>
      <c r="H695" s="110">
        <v>2</v>
      </c>
      <c r="I695" s="111">
        <v>30</v>
      </c>
      <c r="J695" s="111"/>
      <c r="K695" s="111"/>
      <c r="L695" s="112">
        <v>0</v>
      </c>
      <c r="M695" s="143" t="s">
        <v>1484</v>
      </c>
      <c r="N695" s="141">
        <v>75</v>
      </c>
      <c r="O695" s="141" t="s">
        <v>1633</v>
      </c>
      <c r="P695" s="113" t="s">
        <v>1600</v>
      </c>
      <c r="Q695" s="138" t="str">
        <f>_DL_BM</f>
        <v>KVKK</v>
      </c>
      <c r="R695" s="138" t="str">
        <f>_DL_Khoa</f>
        <v>KTVT</v>
      </c>
      <c r="S695" s="106" t="str">
        <f t="shared" si="11"/>
        <v>KTVT-KVKK</v>
      </c>
      <c r="T695" s="142"/>
      <c r="U695" s="142"/>
      <c r="V695" s="142"/>
      <c r="W695" s="142"/>
      <c r="X695" s="142"/>
      <c r="Y695" s="142"/>
      <c r="Z695" s="142"/>
      <c r="AA695" s="142"/>
      <c r="AB695" s="142"/>
      <c r="AC695" s="142"/>
      <c r="AD695" s="142"/>
      <c r="AE695" s="142"/>
      <c r="AF695" s="142"/>
      <c r="AG695" s="142" t="s">
        <v>20</v>
      </c>
      <c r="AH695" s="142"/>
      <c r="AI695" s="142"/>
      <c r="AJ695" s="142"/>
      <c r="AK695" s="142"/>
      <c r="AL695" s="142"/>
      <c r="AM695" s="142"/>
      <c r="AN695" s="142"/>
      <c r="AO695" s="142"/>
      <c r="AP695" s="142"/>
      <c r="AQ695" s="142"/>
      <c r="AR695" s="142"/>
      <c r="AS695" s="142"/>
      <c r="AT695" s="142"/>
      <c r="AU695" s="142"/>
      <c r="AV695" s="142"/>
      <c r="AW695" s="142"/>
      <c r="AX695" s="142"/>
      <c r="AY695" s="142"/>
      <c r="AZ695" s="142"/>
      <c r="BA695" s="142"/>
      <c r="BB695" s="142"/>
      <c r="BC695" s="142"/>
      <c r="BD695" s="142"/>
      <c r="BE695" s="142"/>
    </row>
    <row r="696" spans="1:57" x14ac:dyDescent="0.25">
      <c r="A696" s="107" t="s">
        <v>1876</v>
      </c>
      <c r="B696" s="107"/>
      <c r="C696" s="107"/>
      <c r="D696" s="107"/>
      <c r="E696" s="107"/>
      <c r="F696" s="108">
        <v>820</v>
      </c>
      <c r="G696" s="109" t="s">
        <v>1877</v>
      </c>
      <c r="H696" s="110">
        <v>5</v>
      </c>
      <c r="I696" s="111"/>
      <c r="J696" s="111">
        <v>150</v>
      </c>
      <c r="K696" s="111"/>
      <c r="L696" s="112">
        <v>0</v>
      </c>
      <c r="M696" s="140" t="s">
        <v>2</v>
      </c>
      <c r="N696" s="141"/>
      <c r="O696" s="141" t="s">
        <v>1633</v>
      </c>
      <c r="P696" s="113" t="s">
        <v>1600</v>
      </c>
      <c r="Q696" s="138" t="str">
        <f>_DL_BM</f>
        <v>KVKK</v>
      </c>
      <c r="R696" s="138" t="str">
        <f>_DL_Khoa</f>
        <v>KTVT</v>
      </c>
      <c r="S696" s="106" t="str">
        <f t="shared" si="11"/>
        <v>KTVT-KVKK</v>
      </c>
      <c r="T696" s="142"/>
      <c r="U696" s="142"/>
      <c r="V696" s="142"/>
      <c r="W696" s="142"/>
      <c r="X696" s="142"/>
      <c r="Y696" s="142"/>
      <c r="Z696" s="142"/>
      <c r="AA696" s="142"/>
      <c r="AB696" s="142"/>
      <c r="AC696" s="142"/>
      <c r="AD696" s="142"/>
      <c r="AE696" s="142"/>
      <c r="AF696" s="142"/>
      <c r="AG696" s="142"/>
      <c r="AH696" s="142"/>
      <c r="AI696" s="142"/>
      <c r="AJ696" s="142"/>
      <c r="AK696" s="142"/>
      <c r="AL696" s="142"/>
      <c r="AM696" s="142"/>
      <c r="AN696" s="142"/>
      <c r="AO696" s="142"/>
      <c r="AP696" s="142"/>
      <c r="AQ696" s="142"/>
      <c r="AR696" s="142"/>
      <c r="AS696" s="142"/>
      <c r="AT696" s="142"/>
      <c r="AU696" s="142"/>
      <c r="AV696" s="142"/>
      <c r="AW696" s="142"/>
      <c r="AX696" s="142"/>
      <c r="AY696" s="142"/>
      <c r="AZ696" s="142"/>
      <c r="BA696" s="142"/>
      <c r="BB696" s="142"/>
      <c r="BC696" s="142"/>
      <c r="BD696" s="142"/>
      <c r="BE696" s="142"/>
    </row>
    <row r="697" spans="1:57" x14ac:dyDescent="0.25">
      <c r="A697" s="107" t="s">
        <v>1360</v>
      </c>
      <c r="B697" s="107"/>
      <c r="C697" s="107"/>
      <c r="D697" s="107" t="s">
        <v>1361</v>
      </c>
      <c r="E697" s="107"/>
      <c r="F697" s="108">
        <v>666</v>
      </c>
      <c r="G697" s="109" t="s">
        <v>1362</v>
      </c>
      <c r="H697" s="110">
        <v>4</v>
      </c>
      <c r="I697" s="111"/>
      <c r="J697" s="111">
        <v>120</v>
      </c>
      <c r="K697" s="111"/>
      <c r="L697" s="112">
        <v>0</v>
      </c>
      <c r="M697" s="140" t="s">
        <v>2</v>
      </c>
      <c r="N697" s="141"/>
      <c r="O697" s="141" t="s">
        <v>1633</v>
      </c>
      <c r="P697" s="113" t="s">
        <v>1600</v>
      </c>
      <c r="Q697" s="138" t="str">
        <f>_DL_BM</f>
        <v>KVKK</v>
      </c>
      <c r="R697" s="138" t="str">
        <f>_DL_Khoa</f>
        <v>KTVT</v>
      </c>
      <c r="S697" s="106" t="str">
        <f t="shared" si="11"/>
        <v>KTVT-KVKK</v>
      </c>
      <c r="T697" s="142"/>
      <c r="U697" s="142"/>
      <c r="V697" s="142"/>
      <c r="W697" s="142"/>
      <c r="X697" s="142"/>
      <c r="Y697" s="142"/>
      <c r="Z697" s="142"/>
      <c r="AA697" s="142"/>
      <c r="AB697" s="142"/>
      <c r="AC697" s="142"/>
      <c r="AD697" s="142"/>
      <c r="AE697" s="142"/>
      <c r="AF697" s="142"/>
      <c r="AG697" s="142" t="s">
        <v>20</v>
      </c>
      <c r="AH697" s="142"/>
      <c r="AI697" s="142"/>
      <c r="AJ697" s="142"/>
      <c r="AK697" s="142"/>
      <c r="AL697" s="142"/>
      <c r="AM697" s="142"/>
      <c r="AN697" s="142"/>
      <c r="AO697" s="142"/>
      <c r="AP697" s="142"/>
      <c r="AQ697" s="142"/>
      <c r="AR697" s="142"/>
      <c r="AS697" s="142"/>
      <c r="AT697" s="142"/>
      <c r="AU697" s="142"/>
      <c r="AV697" s="142"/>
      <c r="AW697" s="142"/>
      <c r="AX697" s="142"/>
      <c r="AY697" s="142"/>
      <c r="AZ697" s="142" t="s">
        <v>20</v>
      </c>
      <c r="BA697" s="142"/>
      <c r="BB697" s="142"/>
      <c r="BC697" s="142"/>
      <c r="BD697" s="142"/>
      <c r="BE697" s="142"/>
    </row>
    <row r="698" spans="1:57" x14ac:dyDescent="0.25">
      <c r="A698" s="107" t="s">
        <v>1363</v>
      </c>
      <c r="B698" s="107"/>
      <c r="C698" s="107"/>
      <c r="D698" s="107" t="s">
        <v>1364</v>
      </c>
      <c r="E698" s="107"/>
      <c r="F698" s="108">
        <v>667</v>
      </c>
      <c r="G698" s="109" t="s">
        <v>1365</v>
      </c>
      <c r="H698" s="110">
        <v>4</v>
      </c>
      <c r="I698" s="111"/>
      <c r="J698" s="111">
        <v>120</v>
      </c>
      <c r="K698" s="111"/>
      <c r="L698" s="112">
        <v>0</v>
      </c>
      <c r="M698" s="140" t="s">
        <v>2</v>
      </c>
      <c r="N698" s="141"/>
      <c r="O698" s="141" t="s">
        <v>1633</v>
      </c>
      <c r="P698" s="113" t="s">
        <v>1600</v>
      </c>
      <c r="Q698" s="138" t="str">
        <f>_DL_BM</f>
        <v>KVKK</v>
      </c>
      <c r="R698" s="138" t="str">
        <f>_DL_Khoa</f>
        <v>KTVT</v>
      </c>
      <c r="S698" s="106" t="str">
        <f t="shared" si="11"/>
        <v>KTVT-KVKK</v>
      </c>
      <c r="T698" s="142"/>
      <c r="U698" s="142"/>
      <c r="V698" s="142"/>
      <c r="W698" s="142"/>
      <c r="X698" s="142"/>
      <c r="Y698" s="142"/>
      <c r="Z698" s="142"/>
      <c r="AA698" s="142"/>
      <c r="AB698" s="142"/>
      <c r="AC698" s="142"/>
      <c r="AD698" s="142"/>
      <c r="AE698" s="142"/>
      <c r="AF698" s="142"/>
      <c r="AG698" s="142" t="s">
        <v>20</v>
      </c>
      <c r="AH698" s="142"/>
      <c r="AI698" s="142"/>
      <c r="AJ698" s="142"/>
      <c r="AK698" s="142"/>
      <c r="AL698" s="142"/>
      <c r="AM698" s="142"/>
      <c r="AN698" s="142"/>
      <c r="AO698" s="142"/>
      <c r="AP698" s="142"/>
      <c r="AQ698" s="142"/>
      <c r="AR698" s="142"/>
      <c r="AS698" s="142"/>
      <c r="AT698" s="142"/>
      <c r="AU698" s="142"/>
      <c r="AV698" s="142"/>
      <c r="AW698" s="142"/>
      <c r="AX698" s="142"/>
      <c r="AY698" s="142"/>
      <c r="AZ698" s="142" t="s">
        <v>20</v>
      </c>
      <c r="BA698" s="142"/>
      <c r="BB698" s="142"/>
      <c r="BC698" s="142"/>
      <c r="BD698" s="142"/>
      <c r="BE698" s="142"/>
    </row>
    <row r="699" spans="1:57" x14ac:dyDescent="0.25">
      <c r="A699" s="107" t="s">
        <v>1878</v>
      </c>
      <c r="B699" s="107"/>
      <c r="C699" s="107"/>
      <c r="D699" s="107"/>
      <c r="E699" s="107"/>
      <c r="F699" s="108">
        <v>821</v>
      </c>
      <c r="G699" s="109" t="s">
        <v>1879</v>
      </c>
      <c r="H699" s="110">
        <v>5</v>
      </c>
      <c r="I699" s="111"/>
      <c r="J699" s="111">
        <v>150</v>
      </c>
      <c r="K699" s="111"/>
      <c r="L699" s="112">
        <v>0</v>
      </c>
      <c r="M699" s="140" t="s">
        <v>2</v>
      </c>
      <c r="N699" s="141"/>
      <c r="O699" s="141" t="s">
        <v>1633</v>
      </c>
      <c r="P699" s="113" t="s">
        <v>1600</v>
      </c>
      <c r="Q699" s="138" t="str">
        <f>_DL_BM</f>
        <v>KVKK</v>
      </c>
      <c r="R699" s="138" t="str">
        <f>_DL_Khoa</f>
        <v>KTVT</v>
      </c>
      <c r="S699" s="106" t="str">
        <f t="shared" si="11"/>
        <v>KTVT-KVKK</v>
      </c>
      <c r="T699" s="142"/>
      <c r="U699" s="142"/>
      <c r="V699" s="142"/>
      <c r="W699" s="142"/>
      <c r="X699" s="142"/>
      <c r="Y699" s="142"/>
      <c r="Z699" s="142"/>
      <c r="AA699" s="142"/>
      <c r="AB699" s="142"/>
      <c r="AC699" s="142"/>
      <c r="AD699" s="142"/>
      <c r="AE699" s="142"/>
      <c r="AF699" s="142"/>
      <c r="AG699" s="142"/>
      <c r="AH699" s="142"/>
      <c r="AI699" s="142"/>
      <c r="AJ699" s="142"/>
      <c r="AK699" s="142"/>
      <c r="AL699" s="142"/>
      <c r="AM699" s="142"/>
      <c r="AN699" s="142"/>
      <c r="AO699" s="142"/>
      <c r="AP699" s="142"/>
      <c r="AQ699" s="142"/>
      <c r="AR699" s="142"/>
      <c r="AS699" s="142"/>
      <c r="AT699" s="142"/>
      <c r="AU699" s="142"/>
      <c r="AV699" s="142"/>
      <c r="AW699" s="142"/>
      <c r="AX699" s="142"/>
      <c r="AY699" s="142"/>
      <c r="AZ699" s="142"/>
      <c r="BA699" s="142"/>
      <c r="BB699" s="142"/>
      <c r="BC699" s="142"/>
      <c r="BD699" s="142"/>
      <c r="BE699" s="142"/>
    </row>
    <row r="700" spans="1:57" x14ac:dyDescent="0.25">
      <c r="A700" s="107" t="s">
        <v>1429</v>
      </c>
      <c r="B700" s="107" t="s">
        <v>1429</v>
      </c>
      <c r="C700" s="107"/>
      <c r="D700" s="107" t="s">
        <v>1430</v>
      </c>
      <c r="E700" s="107" t="s">
        <v>1430</v>
      </c>
      <c r="F700" s="108">
        <v>700</v>
      </c>
      <c r="G700" s="109" t="s">
        <v>1415</v>
      </c>
      <c r="H700" s="110">
        <v>4</v>
      </c>
      <c r="I700" s="111"/>
      <c r="J700" s="111"/>
      <c r="K700" s="111">
        <v>180</v>
      </c>
      <c r="L700" s="112">
        <v>0</v>
      </c>
      <c r="M700" s="140" t="s">
        <v>1511</v>
      </c>
      <c r="N700" s="141"/>
      <c r="O700" s="141" t="s">
        <v>1633</v>
      </c>
      <c r="P700" s="113" t="s">
        <v>1600</v>
      </c>
      <c r="Q700" s="138" t="str">
        <f>_DL_BM</f>
        <v>KVKK</v>
      </c>
      <c r="R700" s="138" t="str">
        <f>_DL_Khoa</f>
        <v>KTVT</v>
      </c>
      <c r="S700" s="106" t="str">
        <f t="shared" si="11"/>
        <v>KTVT-KVKK</v>
      </c>
      <c r="T700" s="142"/>
      <c r="U700" s="142"/>
      <c r="V700" s="142"/>
      <c r="W700" s="142"/>
      <c r="X700" s="142"/>
      <c r="Y700" s="142"/>
      <c r="Z700" s="142"/>
      <c r="AA700" s="142"/>
      <c r="AB700" s="142"/>
      <c r="AC700" s="142"/>
      <c r="AD700" s="142"/>
      <c r="AE700" s="142"/>
      <c r="AF700" s="142"/>
      <c r="AG700" s="142" t="s">
        <v>20</v>
      </c>
      <c r="AH700" s="142"/>
      <c r="AI700" s="142"/>
      <c r="AJ700" s="142"/>
      <c r="AK700" s="142"/>
      <c r="AL700" s="142"/>
      <c r="AM700" s="142"/>
      <c r="AN700" s="142"/>
      <c r="AO700" s="142"/>
      <c r="AP700" s="142"/>
      <c r="AQ700" s="142"/>
      <c r="AR700" s="142"/>
      <c r="AS700" s="142"/>
      <c r="AT700" s="142"/>
      <c r="AU700" s="142"/>
      <c r="AV700" s="142"/>
      <c r="AW700" s="142"/>
      <c r="AX700" s="142"/>
      <c r="AY700" s="142"/>
      <c r="AZ700" s="142" t="s">
        <v>20</v>
      </c>
      <c r="BA700" s="142"/>
      <c r="BB700" s="142"/>
      <c r="BC700" s="142"/>
      <c r="BD700" s="142"/>
      <c r="BE700" s="142"/>
    </row>
    <row r="701" spans="1:57" x14ac:dyDescent="0.25">
      <c r="A701" s="107" t="s">
        <v>1880</v>
      </c>
      <c r="B701" s="107"/>
      <c r="C701" s="107"/>
      <c r="D701" s="107"/>
      <c r="E701" s="107"/>
      <c r="F701" s="108">
        <v>822</v>
      </c>
      <c r="G701" s="109" t="s">
        <v>1415</v>
      </c>
      <c r="H701" s="110">
        <v>4</v>
      </c>
      <c r="I701" s="111"/>
      <c r="J701" s="111"/>
      <c r="K701" s="111">
        <v>240</v>
      </c>
      <c r="L701" s="112">
        <v>0</v>
      </c>
      <c r="M701" s="140" t="s">
        <v>1511</v>
      </c>
      <c r="N701" s="141"/>
      <c r="O701" s="141" t="s">
        <v>1633</v>
      </c>
      <c r="P701" s="113" t="s">
        <v>1600</v>
      </c>
      <c r="Q701" s="138" t="str">
        <f>_DL_BM</f>
        <v>KVKK</v>
      </c>
      <c r="R701" s="138" t="str">
        <f>_DL_Khoa</f>
        <v>KTVT</v>
      </c>
      <c r="S701" s="106" t="str">
        <f t="shared" si="11"/>
        <v>KTVT-KVKK</v>
      </c>
      <c r="T701" s="142"/>
      <c r="U701" s="142"/>
      <c r="V701" s="142"/>
      <c r="W701" s="142"/>
      <c r="X701" s="142"/>
      <c r="Y701" s="142"/>
      <c r="Z701" s="142"/>
      <c r="AA701" s="142"/>
      <c r="AB701" s="142"/>
      <c r="AC701" s="142"/>
      <c r="AD701" s="142"/>
      <c r="AE701" s="142"/>
      <c r="AF701" s="142"/>
      <c r="AG701" s="142"/>
      <c r="AH701" s="142"/>
      <c r="AI701" s="142"/>
      <c r="AJ701" s="142"/>
      <c r="AK701" s="142"/>
      <c r="AL701" s="142"/>
      <c r="AM701" s="142"/>
      <c r="AN701" s="142"/>
      <c r="AO701" s="142"/>
      <c r="AP701" s="142"/>
      <c r="AQ701" s="142"/>
      <c r="AR701" s="142"/>
      <c r="AS701" s="142"/>
      <c r="AT701" s="142"/>
      <c r="AU701" s="142"/>
      <c r="AV701" s="142"/>
      <c r="AW701" s="142"/>
      <c r="AX701" s="142"/>
      <c r="AY701" s="142"/>
      <c r="AZ701" s="142"/>
      <c r="BA701" s="142"/>
      <c r="BB701" s="142"/>
      <c r="BC701" s="142"/>
      <c r="BD701" s="142"/>
      <c r="BE701" s="142"/>
    </row>
    <row r="702" spans="1:57" x14ac:dyDescent="0.25">
      <c r="A702" s="107" t="s">
        <v>1868</v>
      </c>
      <c r="B702" s="107"/>
      <c r="C702" s="107"/>
      <c r="D702" s="107"/>
      <c r="E702" s="107"/>
      <c r="F702" s="108">
        <v>816</v>
      </c>
      <c r="G702" s="109" t="s">
        <v>1869</v>
      </c>
      <c r="H702" s="110">
        <v>2</v>
      </c>
      <c r="I702" s="111">
        <v>30</v>
      </c>
      <c r="J702" s="111"/>
      <c r="K702" s="111"/>
      <c r="L702" s="112">
        <v>0</v>
      </c>
      <c r="M702" s="143"/>
      <c r="N702" s="141"/>
      <c r="O702" s="148" t="s">
        <v>1648</v>
      </c>
      <c r="P702" s="113" t="s">
        <v>1596</v>
      </c>
      <c r="Q702" s="138" t="str">
        <f>_DL_BM</f>
        <v>CTDB</v>
      </c>
      <c r="R702" s="138" t="str">
        <f>_DL_Khoa</f>
        <v>KCT</v>
      </c>
      <c r="S702" s="106" t="str">
        <f t="shared" si="11"/>
        <v>KCT-CTDB</v>
      </c>
      <c r="T702" s="142"/>
      <c r="U702" s="142"/>
      <c r="V702" s="142"/>
      <c r="W702" s="142"/>
      <c r="X702" s="142"/>
      <c r="Y702" s="142"/>
      <c r="Z702" s="142"/>
      <c r="AA702" s="142"/>
      <c r="AB702" s="142"/>
      <c r="AC702" s="142"/>
      <c r="AD702" s="142"/>
      <c r="AE702" s="142"/>
      <c r="AF702" s="142"/>
      <c r="AG702" s="142"/>
      <c r="AH702" s="142"/>
      <c r="AI702" s="142"/>
      <c r="AJ702" s="142"/>
      <c r="AK702" s="142"/>
      <c r="AL702" s="142"/>
      <c r="AM702" s="142"/>
      <c r="AN702" s="142"/>
      <c r="AO702" s="142"/>
      <c r="AP702" s="142"/>
      <c r="AQ702" s="142"/>
      <c r="AR702" s="142"/>
      <c r="AS702" s="142"/>
      <c r="AT702" s="142"/>
      <c r="AU702" s="142"/>
      <c r="AV702" s="142"/>
      <c r="AW702" s="142"/>
      <c r="AX702" s="142"/>
      <c r="AY702" s="142"/>
      <c r="AZ702" s="142"/>
      <c r="BA702" s="142"/>
      <c r="BB702" s="142"/>
      <c r="BC702" s="142"/>
      <c r="BD702" s="142"/>
      <c r="BE702" s="142"/>
    </row>
    <row r="703" spans="1:57" x14ac:dyDescent="0.25">
      <c r="A703" s="107" t="s">
        <v>1241</v>
      </c>
      <c r="B703" s="107" t="s">
        <v>1241</v>
      </c>
      <c r="C703" s="107"/>
      <c r="D703" s="107" t="s">
        <v>1242</v>
      </c>
      <c r="E703" s="107"/>
      <c r="F703" s="108">
        <v>618</v>
      </c>
      <c r="G703" s="109" t="s">
        <v>1243</v>
      </c>
      <c r="H703" s="110">
        <v>2</v>
      </c>
      <c r="I703" s="111">
        <v>30</v>
      </c>
      <c r="J703" s="111"/>
      <c r="K703" s="111"/>
      <c r="L703" s="112">
        <v>0</v>
      </c>
      <c r="M703" s="143" t="s">
        <v>1484</v>
      </c>
      <c r="N703" s="141">
        <v>60</v>
      </c>
      <c r="O703" s="141" t="s">
        <v>297</v>
      </c>
      <c r="P703" s="113" t="s">
        <v>1600</v>
      </c>
      <c r="Q703" s="138" t="str">
        <f>_DL_BM</f>
        <v>KVKX</v>
      </c>
      <c r="R703" s="138" t="str">
        <f>_DL_Khoa</f>
        <v>KTVT</v>
      </c>
      <c r="S703" s="106" t="str">
        <f t="shared" si="11"/>
        <v>KTVT-KVKX</v>
      </c>
      <c r="T703" s="142"/>
      <c r="U703" s="142"/>
      <c r="V703" s="142"/>
      <c r="W703" s="142"/>
      <c r="X703" s="142"/>
      <c r="Y703" s="142"/>
      <c r="Z703" s="142"/>
      <c r="AA703" s="142"/>
      <c r="AB703" s="142"/>
      <c r="AC703" s="142"/>
      <c r="AD703" s="142"/>
      <c r="AE703" s="142"/>
      <c r="AF703" s="142"/>
      <c r="AG703" s="142"/>
      <c r="AH703" s="142"/>
      <c r="AI703" s="142" t="s">
        <v>21</v>
      </c>
      <c r="AJ703" s="142"/>
      <c r="AK703" s="142"/>
      <c r="AL703" s="142"/>
      <c r="AM703" s="142"/>
      <c r="AN703" s="142"/>
      <c r="AO703" s="142"/>
      <c r="AP703" s="142"/>
      <c r="AQ703" s="142"/>
      <c r="AR703" s="142"/>
      <c r="AS703" s="142"/>
      <c r="AT703" s="142"/>
      <c r="AU703" s="142"/>
      <c r="AV703" s="142"/>
      <c r="AW703" s="142"/>
      <c r="AX703" s="142"/>
      <c r="AY703" s="142"/>
      <c r="AZ703" s="142"/>
      <c r="BA703" s="142"/>
      <c r="BB703" s="142" t="s">
        <v>21</v>
      </c>
      <c r="BC703" s="142"/>
      <c r="BD703" s="142"/>
      <c r="BE703" s="142"/>
    </row>
    <row r="704" spans="1:57" x14ac:dyDescent="0.25">
      <c r="A704" s="107" t="s">
        <v>1029</v>
      </c>
      <c r="B704" s="107"/>
      <c r="C704" s="107"/>
      <c r="D704" s="107" t="s">
        <v>1030</v>
      </c>
      <c r="E704" s="107"/>
      <c r="F704" s="108">
        <v>520</v>
      </c>
      <c r="G704" s="109" t="s">
        <v>1031</v>
      </c>
      <c r="H704" s="110">
        <v>3</v>
      </c>
      <c r="I704" s="111">
        <v>45</v>
      </c>
      <c r="J704" s="111"/>
      <c r="K704" s="111"/>
      <c r="L704" s="112">
        <v>0</v>
      </c>
      <c r="M704" s="143" t="s">
        <v>1484</v>
      </c>
      <c r="N704" s="141">
        <v>90</v>
      </c>
      <c r="O704" s="141" t="s">
        <v>297</v>
      </c>
      <c r="P704" s="113" t="s">
        <v>1600</v>
      </c>
      <c r="Q704" s="138" t="str">
        <f>_DL_BM</f>
        <v>KVKX</v>
      </c>
      <c r="R704" s="138" t="str">
        <f>_DL_Khoa</f>
        <v>KTVT</v>
      </c>
      <c r="S704" s="106" t="str">
        <f t="shared" si="11"/>
        <v>KTVT-KVKX</v>
      </c>
      <c r="T704" s="142"/>
      <c r="U704" s="142"/>
      <c r="V704" s="142"/>
      <c r="W704" s="142"/>
      <c r="X704" s="142"/>
      <c r="Y704" s="142"/>
      <c r="Z704" s="142"/>
      <c r="AA704" s="142"/>
      <c r="AB704" s="142"/>
      <c r="AC704" s="142"/>
      <c r="AD704" s="142"/>
      <c r="AE704" s="142"/>
      <c r="AF704" s="142"/>
      <c r="AG704" s="142"/>
      <c r="AH704" s="142"/>
      <c r="AI704" s="142" t="s">
        <v>20</v>
      </c>
      <c r="AJ704" s="142"/>
      <c r="AK704" s="142"/>
      <c r="AL704" s="142"/>
      <c r="AM704" s="142"/>
      <c r="AN704" s="142"/>
      <c r="AO704" s="142"/>
      <c r="AP704" s="142"/>
      <c r="AQ704" s="142"/>
      <c r="AR704" s="142"/>
      <c r="AS704" s="142"/>
      <c r="AT704" s="142"/>
      <c r="AU704" s="142"/>
      <c r="AV704" s="142"/>
      <c r="AW704" s="142"/>
      <c r="AX704" s="142"/>
      <c r="AY704" s="142"/>
      <c r="AZ704" s="142"/>
      <c r="BA704" s="142"/>
      <c r="BB704" s="142" t="s">
        <v>20</v>
      </c>
      <c r="BC704" s="142"/>
      <c r="BD704" s="142"/>
      <c r="BE704" s="142"/>
    </row>
    <row r="705" spans="1:57" x14ac:dyDescent="0.25">
      <c r="A705" s="107" t="s">
        <v>1015</v>
      </c>
      <c r="B705" s="107"/>
      <c r="C705" s="107"/>
      <c r="D705" s="107"/>
      <c r="E705" s="107"/>
      <c r="F705" s="108">
        <v>512</v>
      </c>
      <c r="G705" s="109" t="s">
        <v>1018</v>
      </c>
      <c r="H705" s="110">
        <v>3</v>
      </c>
      <c r="I705" s="111">
        <v>45</v>
      </c>
      <c r="J705" s="111"/>
      <c r="K705" s="111"/>
      <c r="L705" s="112">
        <v>0</v>
      </c>
      <c r="M705" s="143" t="s">
        <v>1484</v>
      </c>
      <c r="N705" s="141">
        <v>90</v>
      </c>
      <c r="O705" s="141" t="s">
        <v>297</v>
      </c>
      <c r="P705" s="113" t="s">
        <v>1600</v>
      </c>
      <c r="Q705" s="138" t="str">
        <f>_DL_BM</f>
        <v>KVKX</v>
      </c>
      <c r="R705" s="138" t="str">
        <f>_DL_Khoa</f>
        <v>KTVT</v>
      </c>
      <c r="S705" s="106" t="str">
        <f t="shared" si="11"/>
        <v>KTVT-KVKX</v>
      </c>
      <c r="T705" s="142"/>
      <c r="U705" s="142"/>
      <c r="V705" s="142"/>
      <c r="W705" s="142"/>
      <c r="X705" s="142"/>
      <c r="Y705" s="142"/>
      <c r="Z705" s="142"/>
      <c r="AA705" s="142"/>
      <c r="AB705" s="142"/>
      <c r="AC705" s="142"/>
      <c r="AD705" s="142"/>
      <c r="AE705" s="142"/>
      <c r="AF705" s="142"/>
      <c r="AG705" s="142"/>
      <c r="AH705" s="142"/>
      <c r="AI705" s="142" t="s">
        <v>20</v>
      </c>
      <c r="AJ705" s="142"/>
      <c r="AK705" s="142"/>
      <c r="AL705" s="142"/>
      <c r="AM705" s="142"/>
      <c r="AN705" s="142"/>
      <c r="AO705" s="142"/>
      <c r="AP705" s="142"/>
      <c r="AQ705" s="142"/>
      <c r="AR705" s="142"/>
      <c r="AS705" s="142"/>
      <c r="AT705" s="142"/>
      <c r="AU705" s="142"/>
      <c r="AV705" s="142"/>
      <c r="AW705" s="142"/>
      <c r="AX705" s="142"/>
      <c r="AY705" s="142"/>
      <c r="AZ705" s="142"/>
      <c r="BA705" s="142"/>
      <c r="BB705" s="142"/>
      <c r="BC705" s="142"/>
      <c r="BD705" s="142"/>
      <c r="BE705" s="142"/>
    </row>
    <row r="706" spans="1:57" x14ac:dyDescent="0.25">
      <c r="A706" s="107"/>
      <c r="B706" s="107" t="s">
        <v>1016</v>
      </c>
      <c r="C706" s="107"/>
      <c r="D706" s="107"/>
      <c r="E706" s="107"/>
      <c r="F706" s="108">
        <v>513</v>
      </c>
      <c r="G706" s="109" t="s">
        <v>1018</v>
      </c>
      <c r="H706" s="110">
        <v>2</v>
      </c>
      <c r="I706" s="111">
        <v>30</v>
      </c>
      <c r="J706" s="111"/>
      <c r="K706" s="111"/>
      <c r="L706" s="112">
        <v>0</v>
      </c>
      <c r="M706" s="143" t="s">
        <v>1484</v>
      </c>
      <c r="N706" s="141">
        <v>90</v>
      </c>
      <c r="O706" s="141" t="s">
        <v>297</v>
      </c>
      <c r="P706" s="113" t="s">
        <v>1600</v>
      </c>
      <c r="Q706" s="138" t="str">
        <f>_DL_BM</f>
        <v>KVKX</v>
      </c>
      <c r="R706" s="138" t="str">
        <f>_DL_Khoa</f>
        <v>KTVT</v>
      </c>
      <c r="S706" s="106" t="str">
        <f t="shared" si="11"/>
        <v>KTVT-KVKX</v>
      </c>
      <c r="T706" s="142"/>
      <c r="U706" s="142"/>
      <c r="V706" s="142"/>
      <c r="W706" s="142"/>
      <c r="X706" s="142"/>
      <c r="Y706" s="142"/>
      <c r="Z706" s="142"/>
      <c r="AA706" s="142"/>
      <c r="AB706" s="142"/>
      <c r="AC706" s="142"/>
      <c r="AD706" s="142"/>
      <c r="AE706" s="142"/>
      <c r="AF706" s="142"/>
      <c r="AG706" s="142"/>
      <c r="AH706" s="142"/>
      <c r="AI706" s="142"/>
      <c r="AJ706" s="142"/>
      <c r="AK706" s="142"/>
      <c r="AL706" s="142"/>
      <c r="AM706" s="142"/>
      <c r="AN706" s="142"/>
      <c r="AO706" s="142"/>
      <c r="AP706" s="142"/>
      <c r="AQ706" s="142"/>
      <c r="AR706" s="142"/>
      <c r="AS706" s="142"/>
      <c r="AT706" s="142"/>
      <c r="AU706" s="142"/>
      <c r="AV706" s="142"/>
      <c r="AW706" s="142"/>
      <c r="AX706" s="142"/>
      <c r="AY706" s="142"/>
      <c r="AZ706" s="142"/>
      <c r="BA706" s="142"/>
      <c r="BB706" s="142"/>
      <c r="BC706" s="142"/>
      <c r="BD706" s="142"/>
      <c r="BE706" s="142"/>
    </row>
    <row r="707" spans="1:57" x14ac:dyDescent="0.25">
      <c r="A707" s="107"/>
      <c r="B707" s="107"/>
      <c r="C707" s="107"/>
      <c r="D707" s="107" t="s">
        <v>1017</v>
      </c>
      <c r="E707" s="107"/>
      <c r="F707" s="108">
        <v>514</v>
      </c>
      <c r="G707" s="109" t="s">
        <v>1018</v>
      </c>
      <c r="H707" s="110">
        <v>3</v>
      </c>
      <c r="I707" s="111">
        <v>45</v>
      </c>
      <c r="J707" s="111"/>
      <c r="K707" s="111"/>
      <c r="L707" s="112">
        <v>0</v>
      </c>
      <c r="M707" s="143" t="s">
        <v>1484</v>
      </c>
      <c r="N707" s="141">
        <v>90</v>
      </c>
      <c r="O707" s="141" t="s">
        <v>297</v>
      </c>
      <c r="P707" s="113" t="s">
        <v>1600</v>
      </c>
      <c r="Q707" s="138" t="str">
        <f>_DL_BM</f>
        <v>KVKX</v>
      </c>
      <c r="R707" s="138" t="str">
        <f>_DL_Khoa</f>
        <v>KTVT</v>
      </c>
      <c r="S707" s="106" t="str">
        <f t="shared" si="11"/>
        <v>KTVT-KVKX</v>
      </c>
      <c r="T707" s="142"/>
      <c r="U707" s="142"/>
      <c r="V707" s="142"/>
      <c r="W707" s="142"/>
      <c r="X707" s="142"/>
      <c r="Y707" s="142"/>
      <c r="Z707" s="142"/>
      <c r="AA707" s="142"/>
      <c r="AB707" s="142"/>
      <c r="AC707" s="142"/>
      <c r="AD707" s="142"/>
      <c r="AE707" s="142"/>
      <c r="AF707" s="142"/>
      <c r="AG707" s="142"/>
      <c r="AH707" s="142"/>
      <c r="AI707" s="142"/>
      <c r="AJ707" s="142"/>
      <c r="AK707" s="142"/>
      <c r="AL707" s="142"/>
      <c r="AM707" s="142"/>
      <c r="AN707" s="142"/>
      <c r="AO707" s="142"/>
      <c r="AP707" s="142"/>
      <c r="AQ707" s="142"/>
      <c r="AR707" s="142"/>
      <c r="AS707" s="142"/>
      <c r="AT707" s="142"/>
      <c r="AU707" s="142"/>
      <c r="AV707" s="142"/>
      <c r="AW707" s="142"/>
      <c r="AX707" s="142"/>
      <c r="AY707" s="142"/>
      <c r="AZ707" s="142"/>
      <c r="BA707" s="142"/>
      <c r="BB707" s="142" t="s">
        <v>20</v>
      </c>
      <c r="BC707" s="142"/>
      <c r="BD707" s="142"/>
      <c r="BE707" s="142"/>
    </row>
    <row r="708" spans="1:57" x14ac:dyDescent="0.25">
      <c r="A708" s="107" t="s">
        <v>1870</v>
      </c>
      <c r="B708" s="107"/>
      <c r="C708" s="107"/>
      <c r="D708" s="107"/>
      <c r="E708" s="107"/>
      <c r="F708" s="108">
        <v>817</v>
      </c>
      <c r="G708" s="109" t="s">
        <v>1871</v>
      </c>
      <c r="H708" s="110">
        <v>2</v>
      </c>
      <c r="I708" s="111"/>
      <c r="J708" s="111"/>
      <c r="K708" s="111">
        <v>90</v>
      </c>
      <c r="L708" s="112">
        <v>0</v>
      </c>
      <c r="M708" s="140" t="s">
        <v>1511</v>
      </c>
      <c r="N708" s="141"/>
      <c r="O708" s="141" t="s">
        <v>297</v>
      </c>
      <c r="P708" s="113" t="s">
        <v>1600</v>
      </c>
      <c r="Q708" s="138" t="str">
        <f>_DL_BM</f>
        <v>KVKX</v>
      </c>
      <c r="R708" s="138" t="str">
        <f>_DL_Khoa</f>
        <v>KTVT</v>
      </c>
      <c r="S708" s="106" t="str">
        <f t="shared" si="11"/>
        <v>KTVT-KVKX</v>
      </c>
      <c r="T708" s="142"/>
      <c r="U708" s="142"/>
      <c r="V708" s="142"/>
      <c r="W708" s="142"/>
      <c r="X708" s="142"/>
      <c r="Y708" s="142"/>
      <c r="Z708" s="142"/>
      <c r="AA708" s="142"/>
      <c r="AB708" s="142"/>
      <c r="AC708" s="142"/>
      <c r="AD708" s="142"/>
      <c r="AE708" s="142"/>
      <c r="AF708" s="142"/>
      <c r="AG708" s="142"/>
      <c r="AH708" s="142"/>
      <c r="AI708" s="142"/>
      <c r="AJ708" s="142"/>
      <c r="AK708" s="142"/>
      <c r="AL708" s="142"/>
      <c r="AM708" s="142"/>
      <c r="AN708" s="142"/>
      <c r="AO708" s="142"/>
      <c r="AP708" s="142"/>
      <c r="AQ708" s="142"/>
      <c r="AR708" s="142"/>
      <c r="AS708" s="142"/>
      <c r="AT708" s="142"/>
      <c r="AU708" s="142"/>
      <c r="AV708" s="142"/>
      <c r="AW708" s="142"/>
      <c r="AX708" s="142"/>
      <c r="AY708" s="142"/>
      <c r="AZ708" s="142"/>
      <c r="BA708" s="142"/>
      <c r="BB708" s="142"/>
      <c r="BC708" s="142"/>
      <c r="BD708" s="142"/>
      <c r="BE708" s="142"/>
    </row>
    <row r="709" spans="1:57" x14ac:dyDescent="0.25">
      <c r="A709" s="107" t="s">
        <v>1032</v>
      </c>
      <c r="B709" s="107"/>
      <c r="C709" s="107"/>
      <c r="D709" s="107" t="s">
        <v>1033</v>
      </c>
      <c r="E709" s="107"/>
      <c r="F709" s="108">
        <v>521</v>
      </c>
      <c r="G709" s="109" t="s">
        <v>1034</v>
      </c>
      <c r="H709" s="110">
        <v>2</v>
      </c>
      <c r="I709" s="111"/>
      <c r="J709" s="111"/>
      <c r="K709" s="111">
        <v>90</v>
      </c>
      <c r="L709" s="112">
        <v>0</v>
      </c>
      <c r="M709" s="140" t="s">
        <v>1511</v>
      </c>
      <c r="N709" s="141"/>
      <c r="O709" s="141" t="s">
        <v>297</v>
      </c>
      <c r="P709" s="113" t="s">
        <v>1600</v>
      </c>
      <c r="Q709" s="138" t="str">
        <f>_DL_BM</f>
        <v>KVKX</v>
      </c>
      <c r="R709" s="138" t="str">
        <f>_DL_Khoa</f>
        <v>KTVT</v>
      </c>
      <c r="S709" s="106" t="str">
        <f t="shared" si="11"/>
        <v>KTVT-KVKX</v>
      </c>
      <c r="T709" s="142"/>
      <c r="U709" s="142"/>
      <c r="V709" s="142"/>
      <c r="W709" s="142"/>
      <c r="X709" s="142"/>
      <c r="Y709" s="142"/>
      <c r="Z709" s="142"/>
      <c r="AA709" s="142"/>
      <c r="AB709" s="142"/>
      <c r="AC709" s="142"/>
      <c r="AD709" s="142"/>
      <c r="AE709" s="142"/>
      <c r="AF709" s="142"/>
      <c r="AG709" s="142"/>
      <c r="AH709" s="142"/>
      <c r="AI709" s="142" t="s">
        <v>20</v>
      </c>
      <c r="AJ709" s="142"/>
      <c r="AK709" s="142"/>
      <c r="AL709" s="142"/>
      <c r="AM709" s="142"/>
      <c r="AN709" s="142"/>
      <c r="AO709" s="142"/>
      <c r="AP709" s="142"/>
      <c r="AQ709" s="142"/>
      <c r="AR709" s="142"/>
      <c r="AS709" s="142"/>
      <c r="AT709" s="142"/>
      <c r="AU709" s="142"/>
      <c r="AV709" s="142"/>
      <c r="AW709" s="142"/>
      <c r="AX709" s="142"/>
      <c r="AY709" s="142"/>
      <c r="AZ709" s="142"/>
      <c r="BA709" s="142"/>
      <c r="BB709" s="142" t="s">
        <v>20</v>
      </c>
      <c r="BC709" s="142"/>
      <c r="BD709" s="142"/>
      <c r="BE709" s="142"/>
    </row>
    <row r="710" spans="1:57" x14ac:dyDescent="0.25">
      <c r="A710" s="107" t="s">
        <v>1828</v>
      </c>
      <c r="B710" s="107" t="s">
        <v>1828</v>
      </c>
      <c r="C710" s="107"/>
      <c r="D710" s="107"/>
      <c r="E710" s="107"/>
      <c r="F710" s="108">
        <v>788</v>
      </c>
      <c r="G710" s="109" t="s">
        <v>1829</v>
      </c>
      <c r="H710" s="110">
        <v>1</v>
      </c>
      <c r="I710" s="111"/>
      <c r="J710" s="111"/>
      <c r="K710" s="111">
        <v>45</v>
      </c>
      <c r="L710" s="112">
        <v>0</v>
      </c>
      <c r="M710" s="140" t="s">
        <v>1511</v>
      </c>
      <c r="N710" s="141"/>
      <c r="O710" s="141" t="s">
        <v>297</v>
      </c>
      <c r="P710" s="113" t="s">
        <v>1600</v>
      </c>
      <c r="Q710" s="138" t="str">
        <f>_DL_BM</f>
        <v>KVKX</v>
      </c>
      <c r="R710" s="138" t="str">
        <f>_DL_Khoa</f>
        <v>KTVT</v>
      </c>
      <c r="S710" s="106" t="str">
        <f t="shared" si="11"/>
        <v>KTVT-KVKX</v>
      </c>
      <c r="T710" s="142"/>
      <c r="U710" s="142"/>
      <c r="V710" s="142"/>
      <c r="W710" s="142"/>
      <c r="X710" s="142"/>
      <c r="Y710" s="142"/>
      <c r="Z710" s="142"/>
      <c r="AA710" s="142"/>
      <c r="AB710" s="142"/>
      <c r="AC710" s="142"/>
      <c r="AD710" s="142"/>
      <c r="AE710" s="142"/>
      <c r="AF710" s="142"/>
      <c r="AG710" s="142"/>
      <c r="AH710" s="142"/>
      <c r="AI710" s="142" t="s">
        <v>20</v>
      </c>
      <c r="AJ710" s="142"/>
      <c r="AK710" s="142"/>
      <c r="AL710" s="142"/>
      <c r="AM710" s="142"/>
      <c r="AN710" s="142"/>
      <c r="AO710" s="142"/>
      <c r="AP710" s="142"/>
      <c r="AQ710" s="142"/>
      <c r="AR710" s="142"/>
      <c r="AS710" s="142"/>
      <c r="AT710" s="142"/>
      <c r="AU710" s="142"/>
      <c r="AV710" s="142"/>
      <c r="AW710" s="142"/>
      <c r="AX710" s="142"/>
      <c r="AY710" s="142"/>
      <c r="AZ710" s="142"/>
      <c r="BA710" s="142"/>
      <c r="BB710" s="142"/>
      <c r="BC710" s="142"/>
      <c r="BD710" s="142"/>
      <c r="BE710" s="142"/>
    </row>
    <row r="711" spans="1:57" x14ac:dyDescent="0.25">
      <c r="A711" s="107" t="s">
        <v>1037</v>
      </c>
      <c r="B711" s="107" t="s">
        <v>1037</v>
      </c>
      <c r="C711" s="107"/>
      <c r="D711" s="107"/>
      <c r="E711" s="107"/>
      <c r="F711" s="108">
        <v>523</v>
      </c>
      <c r="G711" s="109" t="s">
        <v>1038</v>
      </c>
      <c r="H711" s="110">
        <v>2</v>
      </c>
      <c r="I711" s="111"/>
      <c r="J711" s="111"/>
      <c r="K711" s="111">
        <v>90</v>
      </c>
      <c r="L711" s="112">
        <v>0</v>
      </c>
      <c r="M711" s="140" t="s">
        <v>1511</v>
      </c>
      <c r="N711" s="141"/>
      <c r="O711" s="141" t="s">
        <v>297</v>
      </c>
      <c r="P711" s="113" t="s">
        <v>1600</v>
      </c>
      <c r="Q711" s="138" t="str">
        <f>_DL_BM</f>
        <v>KVKX</v>
      </c>
      <c r="R711" s="138" t="str">
        <f>_DL_Khoa</f>
        <v>KTVT</v>
      </c>
      <c r="S711" s="106" t="str">
        <f t="shared" si="11"/>
        <v>KTVT-KVKX</v>
      </c>
      <c r="T711" s="142"/>
      <c r="U711" s="142"/>
      <c r="V711" s="142"/>
      <c r="W711" s="142"/>
      <c r="X711" s="142"/>
      <c r="Y711" s="142"/>
      <c r="Z711" s="142"/>
      <c r="AA711" s="142"/>
      <c r="AB711" s="142"/>
      <c r="AC711" s="142"/>
      <c r="AD711" s="142"/>
      <c r="AE711" s="142"/>
      <c r="AF711" s="142"/>
      <c r="AG711" s="142"/>
      <c r="AH711" s="142"/>
      <c r="AI711" s="142" t="s">
        <v>20</v>
      </c>
      <c r="AJ711" s="142"/>
      <c r="AK711" s="142"/>
      <c r="AL711" s="142"/>
      <c r="AM711" s="142"/>
      <c r="AN711" s="142"/>
      <c r="AO711" s="142"/>
      <c r="AP711" s="142"/>
      <c r="AQ711" s="142"/>
      <c r="AR711" s="142"/>
      <c r="AS711" s="142"/>
      <c r="AT711" s="142"/>
      <c r="AU711" s="142"/>
      <c r="AV711" s="142"/>
      <c r="AW711" s="142"/>
      <c r="AX711" s="142"/>
      <c r="AY711" s="142"/>
      <c r="AZ711" s="142"/>
      <c r="BA711" s="142"/>
      <c r="BB711" s="142"/>
      <c r="BC711" s="142"/>
      <c r="BD711" s="142"/>
      <c r="BE711" s="142"/>
    </row>
    <row r="712" spans="1:57" ht="25.5" x14ac:dyDescent="0.25">
      <c r="A712" s="107" t="s">
        <v>1836</v>
      </c>
      <c r="B712" s="107" t="s">
        <v>1836</v>
      </c>
      <c r="C712" s="107"/>
      <c r="D712" s="107"/>
      <c r="E712" s="107"/>
      <c r="F712" s="108">
        <v>791</v>
      </c>
      <c r="G712" s="109" t="s">
        <v>1837</v>
      </c>
      <c r="H712" s="110">
        <v>1</v>
      </c>
      <c r="I712" s="111"/>
      <c r="J712" s="111"/>
      <c r="K712" s="111">
        <v>45</v>
      </c>
      <c r="L712" s="112">
        <v>0</v>
      </c>
      <c r="M712" s="140" t="s">
        <v>1511</v>
      </c>
      <c r="N712" s="141"/>
      <c r="O712" s="141" t="s">
        <v>297</v>
      </c>
      <c r="P712" s="113" t="s">
        <v>1600</v>
      </c>
      <c r="Q712" s="138" t="str">
        <f>_DL_BM</f>
        <v>KVKX</v>
      </c>
      <c r="R712" s="138" t="str">
        <f>_DL_Khoa</f>
        <v>KTVT</v>
      </c>
      <c r="S712" s="106" t="str">
        <f t="shared" si="11"/>
        <v>KTVT-KVKX</v>
      </c>
      <c r="T712" s="142"/>
      <c r="U712" s="142"/>
      <c r="V712" s="142"/>
      <c r="W712" s="142"/>
      <c r="X712" s="142"/>
      <c r="Y712" s="142"/>
      <c r="Z712" s="142"/>
      <c r="AA712" s="142"/>
      <c r="AB712" s="142"/>
      <c r="AC712" s="142"/>
      <c r="AD712" s="142"/>
      <c r="AE712" s="142"/>
      <c r="AF712" s="142"/>
      <c r="AG712" s="142"/>
      <c r="AH712" s="142"/>
      <c r="AI712" s="142" t="s">
        <v>20</v>
      </c>
      <c r="AJ712" s="142"/>
      <c r="AK712" s="142"/>
      <c r="AL712" s="142"/>
      <c r="AM712" s="142"/>
      <c r="AN712" s="142"/>
      <c r="AO712" s="142"/>
      <c r="AP712" s="142"/>
      <c r="AQ712" s="142"/>
      <c r="AR712" s="142"/>
      <c r="AS712" s="142"/>
      <c r="AT712" s="142"/>
      <c r="AU712" s="142"/>
      <c r="AV712" s="142"/>
      <c r="AW712" s="142"/>
      <c r="AX712" s="142"/>
      <c r="AY712" s="142"/>
      <c r="AZ712" s="142"/>
      <c r="BA712" s="142"/>
      <c r="BB712" s="142"/>
      <c r="BC712" s="142"/>
      <c r="BD712" s="142"/>
      <c r="BE712" s="142"/>
    </row>
    <row r="713" spans="1:57" x14ac:dyDescent="0.25">
      <c r="A713" s="107" t="s">
        <v>1473</v>
      </c>
      <c r="B713" s="107" t="s">
        <v>1473</v>
      </c>
      <c r="C713" s="107"/>
      <c r="D713" s="107"/>
      <c r="E713" s="107"/>
      <c r="F713" s="108">
        <v>736</v>
      </c>
      <c r="G713" s="109" t="s">
        <v>1444</v>
      </c>
      <c r="H713" s="110">
        <v>8</v>
      </c>
      <c r="I713" s="111"/>
      <c r="J713" s="111"/>
      <c r="K713" s="111">
        <v>480</v>
      </c>
      <c r="L713" s="112">
        <v>0</v>
      </c>
      <c r="M713" s="140" t="s">
        <v>1511</v>
      </c>
      <c r="N713" s="141"/>
      <c r="O713" s="141" t="s">
        <v>297</v>
      </c>
      <c r="P713" s="113" t="s">
        <v>1600</v>
      </c>
      <c r="Q713" s="138" t="str">
        <f>_DL_BM</f>
        <v>KVKX</v>
      </c>
      <c r="R713" s="138" t="str">
        <f>_DL_Khoa</f>
        <v>KTVT</v>
      </c>
      <c r="S713" s="106" t="str">
        <f t="shared" si="11"/>
        <v>KTVT-KVKX</v>
      </c>
      <c r="T713" s="142"/>
      <c r="U713" s="142"/>
      <c r="V713" s="142"/>
      <c r="W713" s="142"/>
      <c r="X713" s="142"/>
      <c r="Y713" s="142"/>
      <c r="Z713" s="142"/>
      <c r="AA713" s="142"/>
      <c r="AB713" s="142"/>
      <c r="AC713" s="142"/>
      <c r="AD713" s="142"/>
      <c r="AE713" s="142"/>
      <c r="AF713" s="142"/>
      <c r="AG713" s="142"/>
      <c r="AH713" s="142"/>
      <c r="AI713" s="142" t="s">
        <v>20</v>
      </c>
      <c r="AJ713" s="142"/>
      <c r="AK713" s="142"/>
      <c r="AL713" s="142"/>
      <c r="AM713" s="142"/>
      <c r="AN713" s="142"/>
      <c r="AO713" s="142"/>
      <c r="AP713" s="142"/>
      <c r="AQ713" s="142"/>
      <c r="AR713" s="142"/>
      <c r="AS713" s="142"/>
      <c r="AT713" s="142"/>
      <c r="AU713" s="142"/>
      <c r="AV713" s="142"/>
      <c r="AW713" s="142"/>
      <c r="AX713" s="142"/>
      <c r="AY713" s="142"/>
      <c r="AZ713" s="142"/>
      <c r="BA713" s="142"/>
      <c r="BB713" s="142"/>
      <c r="BC713" s="142"/>
      <c r="BD713" s="142"/>
      <c r="BE713" s="142"/>
    </row>
    <row r="714" spans="1:57" x14ac:dyDescent="0.25">
      <c r="A714" s="107"/>
      <c r="B714" s="107"/>
      <c r="C714" s="107"/>
      <c r="D714" s="107" t="s">
        <v>1474</v>
      </c>
      <c r="E714" s="107"/>
      <c r="F714" s="108">
        <v>737</v>
      </c>
      <c r="G714" s="109" t="s">
        <v>1444</v>
      </c>
      <c r="H714" s="110">
        <v>4</v>
      </c>
      <c r="I714" s="111"/>
      <c r="J714" s="111"/>
      <c r="K714" s="111">
        <v>240</v>
      </c>
      <c r="L714" s="112">
        <v>0</v>
      </c>
      <c r="M714" s="140" t="s">
        <v>1511</v>
      </c>
      <c r="N714" s="141"/>
      <c r="O714" s="141" t="s">
        <v>297</v>
      </c>
      <c r="P714" s="113" t="s">
        <v>1600</v>
      </c>
      <c r="Q714" s="138" t="str">
        <f>_DL_BM</f>
        <v>KVKX</v>
      </c>
      <c r="R714" s="138" t="str">
        <f>_DL_Khoa</f>
        <v>KTVT</v>
      </c>
      <c r="S714" s="106" t="str">
        <f t="shared" si="11"/>
        <v>KTVT-KVKX</v>
      </c>
      <c r="T714" s="142"/>
      <c r="U714" s="142"/>
      <c r="V714" s="142"/>
      <c r="W714" s="142"/>
      <c r="X714" s="142"/>
      <c r="Y714" s="142"/>
      <c r="Z714" s="142"/>
      <c r="AA714" s="142"/>
      <c r="AB714" s="142"/>
      <c r="AC714" s="142"/>
      <c r="AD714" s="142"/>
      <c r="AE714" s="142"/>
      <c r="AF714" s="142"/>
      <c r="AG714" s="142"/>
      <c r="AH714" s="142"/>
      <c r="AI714" s="142"/>
      <c r="AJ714" s="142"/>
      <c r="AK714" s="142"/>
      <c r="AL714" s="142"/>
      <c r="AM714" s="142"/>
      <c r="AN714" s="142"/>
      <c r="AO714" s="142"/>
      <c r="AP714" s="142"/>
      <c r="AQ714" s="142"/>
      <c r="AR714" s="142"/>
      <c r="AS714" s="142"/>
      <c r="AT714" s="142"/>
      <c r="AU714" s="142"/>
      <c r="AV714" s="142"/>
      <c r="AW714" s="142"/>
      <c r="AX714" s="142"/>
      <c r="AY714" s="142"/>
      <c r="AZ714" s="142"/>
      <c r="BA714" s="142"/>
      <c r="BB714" s="142" t="s">
        <v>20</v>
      </c>
      <c r="BC714" s="142"/>
      <c r="BD714" s="142"/>
      <c r="BE714" s="142"/>
    </row>
    <row r="715" spans="1:57" x14ac:dyDescent="0.25">
      <c r="A715" s="107" t="s">
        <v>1019</v>
      </c>
      <c r="B715" s="107"/>
      <c r="C715" s="107"/>
      <c r="D715" s="107" t="s">
        <v>1020</v>
      </c>
      <c r="E715" s="107"/>
      <c r="F715" s="108">
        <v>515</v>
      </c>
      <c r="G715" s="109" t="s">
        <v>875</v>
      </c>
      <c r="H715" s="110">
        <v>3</v>
      </c>
      <c r="I715" s="111">
        <v>45</v>
      </c>
      <c r="J715" s="111"/>
      <c r="K715" s="111"/>
      <c r="L715" s="112">
        <v>0</v>
      </c>
      <c r="M715" s="143" t="s">
        <v>1484</v>
      </c>
      <c r="N715" s="141">
        <v>90</v>
      </c>
      <c r="O715" s="141" t="s">
        <v>1633</v>
      </c>
      <c r="P715" s="113" t="s">
        <v>1600</v>
      </c>
      <c r="Q715" s="138" t="str">
        <f>_DL_BM</f>
        <v>KVKK</v>
      </c>
      <c r="R715" s="138" t="str">
        <f>_DL_Khoa</f>
        <v>KTVT</v>
      </c>
      <c r="S715" s="106" t="str">
        <f t="shared" ref="S715:S779" si="12">+R715&amp;"-"&amp;Q715</f>
        <v>KTVT-KVKK</v>
      </c>
      <c r="T715" s="142"/>
      <c r="U715" s="142"/>
      <c r="V715" s="142"/>
      <c r="W715" s="142"/>
      <c r="X715" s="142"/>
      <c r="Y715" s="142"/>
      <c r="Z715" s="142"/>
      <c r="AA715" s="142"/>
      <c r="AB715" s="142"/>
      <c r="AC715" s="142"/>
      <c r="AD715" s="142"/>
      <c r="AE715" s="142"/>
      <c r="AF715" s="142"/>
      <c r="AG715" s="142"/>
      <c r="AH715" s="142"/>
      <c r="AI715" s="142" t="s">
        <v>20</v>
      </c>
      <c r="AJ715" s="142"/>
      <c r="AK715" s="142"/>
      <c r="AL715" s="142"/>
      <c r="AM715" s="142"/>
      <c r="AN715" s="142"/>
      <c r="AO715" s="142"/>
      <c r="AP715" s="142"/>
      <c r="AQ715" s="142"/>
      <c r="AR715" s="142"/>
      <c r="AS715" s="142"/>
      <c r="AT715" s="142"/>
      <c r="AU715" s="142"/>
      <c r="AV715" s="142"/>
      <c r="AW715" s="142"/>
      <c r="AX715" s="142"/>
      <c r="AY715" s="142"/>
      <c r="AZ715" s="142"/>
      <c r="BA715" s="142"/>
      <c r="BB715" s="142" t="s">
        <v>20</v>
      </c>
      <c r="BC715" s="142"/>
      <c r="BD715" s="142"/>
      <c r="BE715" s="142"/>
    </row>
    <row r="716" spans="1:57" x14ac:dyDescent="0.25">
      <c r="A716" s="107" t="s">
        <v>1026</v>
      </c>
      <c r="B716" s="107"/>
      <c r="C716" s="107"/>
      <c r="D716" s="107" t="s">
        <v>1027</v>
      </c>
      <c r="E716" s="107"/>
      <c r="F716" s="108">
        <v>518</v>
      </c>
      <c r="G716" s="109" t="s">
        <v>502</v>
      </c>
      <c r="H716" s="110">
        <v>3</v>
      </c>
      <c r="I716" s="111">
        <v>45</v>
      </c>
      <c r="J716" s="111"/>
      <c r="K716" s="111"/>
      <c r="L716" s="112">
        <v>0</v>
      </c>
      <c r="M716" s="143" t="s">
        <v>1484</v>
      </c>
      <c r="N716" s="141">
        <v>90</v>
      </c>
      <c r="O716" s="141" t="s">
        <v>297</v>
      </c>
      <c r="P716" s="113" t="s">
        <v>1600</v>
      </c>
      <c r="Q716" s="138" t="str">
        <f>_DL_BM</f>
        <v>KVKX</v>
      </c>
      <c r="R716" s="138" t="str">
        <f>_DL_Khoa</f>
        <v>KTVT</v>
      </c>
      <c r="S716" s="106" t="str">
        <f t="shared" si="12"/>
        <v>KTVT-KVKX</v>
      </c>
      <c r="T716" s="142"/>
      <c r="U716" s="142"/>
      <c r="V716" s="142"/>
      <c r="W716" s="142"/>
      <c r="X716" s="142"/>
      <c r="Y716" s="142"/>
      <c r="Z716" s="142"/>
      <c r="AA716" s="142"/>
      <c r="AB716" s="142"/>
      <c r="AC716" s="142"/>
      <c r="AD716" s="142"/>
      <c r="AE716" s="142"/>
      <c r="AF716" s="142"/>
      <c r="AG716" s="142"/>
      <c r="AH716" s="142"/>
      <c r="AI716" s="142" t="s">
        <v>20</v>
      </c>
      <c r="AJ716" s="142"/>
      <c r="AK716" s="142"/>
      <c r="AL716" s="142"/>
      <c r="AM716" s="142"/>
      <c r="AN716" s="142"/>
      <c r="AO716" s="142"/>
      <c r="AP716" s="142"/>
      <c r="AQ716" s="142"/>
      <c r="AR716" s="142"/>
      <c r="AS716" s="142"/>
      <c r="AT716" s="142"/>
      <c r="AU716" s="142"/>
      <c r="AV716" s="142"/>
      <c r="AW716" s="142"/>
      <c r="AX716" s="142"/>
      <c r="AY716" s="142"/>
      <c r="AZ716" s="142"/>
      <c r="BA716" s="142"/>
      <c r="BB716" s="142" t="s">
        <v>20</v>
      </c>
      <c r="BC716" s="142"/>
      <c r="BD716" s="142"/>
      <c r="BE716" s="142"/>
    </row>
    <row r="717" spans="1:57" x14ac:dyDescent="0.25">
      <c r="A717" s="107" t="s">
        <v>295</v>
      </c>
      <c r="B717" s="107" t="s">
        <v>295</v>
      </c>
      <c r="C717" s="107"/>
      <c r="D717" s="107" t="s">
        <v>296</v>
      </c>
      <c r="E717" s="107"/>
      <c r="F717" s="108">
        <v>135</v>
      </c>
      <c r="G717" s="109" t="s">
        <v>297</v>
      </c>
      <c r="H717" s="110">
        <v>2</v>
      </c>
      <c r="I717" s="111">
        <v>30</v>
      </c>
      <c r="J717" s="111"/>
      <c r="K717" s="111"/>
      <c r="L717" s="112">
        <v>0</v>
      </c>
      <c r="M717" s="143" t="s">
        <v>1484</v>
      </c>
      <c r="N717" s="141">
        <v>90</v>
      </c>
      <c r="O717" s="141" t="s">
        <v>297</v>
      </c>
      <c r="P717" s="113" t="s">
        <v>1600</v>
      </c>
      <c r="Q717" s="138" t="str">
        <f>_DL_BM</f>
        <v>KVKX</v>
      </c>
      <c r="R717" s="138" t="str">
        <f>_DL_Khoa</f>
        <v>KTVT</v>
      </c>
      <c r="S717" s="106" t="str">
        <f t="shared" si="12"/>
        <v>KTVT-KVKX</v>
      </c>
      <c r="T717" s="142"/>
      <c r="U717" s="142"/>
      <c r="V717" s="142"/>
      <c r="W717" s="142"/>
      <c r="X717" s="142"/>
      <c r="Y717" s="142"/>
      <c r="Z717" s="142"/>
      <c r="AA717" s="142"/>
      <c r="AB717" s="142"/>
      <c r="AC717" s="142"/>
      <c r="AD717" s="142"/>
      <c r="AE717" s="142"/>
      <c r="AF717" s="142"/>
      <c r="AG717" s="142" t="s">
        <v>20</v>
      </c>
      <c r="AH717" s="142" t="s">
        <v>21</v>
      </c>
      <c r="AI717" s="142"/>
      <c r="AJ717" s="142"/>
      <c r="AK717" s="142"/>
      <c r="AL717" s="142"/>
      <c r="AM717" s="142"/>
      <c r="AN717" s="142"/>
      <c r="AO717" s="142"/>
      <c r="AP717" s="142"/>
      <c r="AQ717" s="142"/>
      <c r="AR717" s="142"/>
      <c r="AS717" s="142"/>
      <c r="AT717" s="142"/>
      <c r="AU717" s="142"/>
      <c r="AV717" s="142"/>
      <c r="AW717" s="142"/>
      <c r="AX717" s="142"/>
      <c r="AY717" s="142"/>
      <c r="AZ717" s="142" t="s">
        <v>21</v>
      </c>
      <c r="BA717" s="142" t="s">
        <v>21</v>
      </c>
      <c r="BB717" s="142"/>
      <c r="BC717" s="142"/>
      <c r="BD717" s="142"/>
      <c r="BE717" s="142"/>
    </row>
    <row r="718" spans="1:57" x14ac:dyDescent="0.25">
      <c r="A718" s="107" t="s">
        <v>1024</v>
      </c>
      <c r="B718" s="107"/>
      <c r="C718" s="107"/>
      <c r="D718" s="107" t="s">
        <v>1025</v>
      </c>
      <c r="E718" s="107"/>
      <c r="F718" s="108">
        <v>517</v>
      </c>
      <c r="G718" s="109" t="s">
        <v>297</v>
      </c>
      <c r="H718" s="110">
        <v>3</v>
      </c>
      <c r="I718" s="111">
        <v>45</v>
      </c>
      <c r="J718" s="111"/>
      <c r="K718" s="111"/>
      <c r="L718" s="112">
        <v>0</v>
      </c>
      <c r="M718" s="143" t="s">
        <v>1484</v>
      </c>
      <c r="N718" s="141">
        <v>90</v>
      </c>
      <c r="O718" s="141" t="s">
        <v>297</v>
      </c>
      <c r="P718" s="113" t="s">
        <v>1600</v>
      </c>
      <c r="Q718" s="138" t="str">
        <f>_DL_BM</f>
        <v>KVKX</v>
      </c>
      <c r="R718" s="138" t="str">
        <f>_DL_Khoa</f>
        <v>KTVT</v>
      </c>
      <c r="S718" s="106" t="str">
        <f t="shared" si="12"/>
        <v>KTVT-KVKX</v>
      </c>
      <c r="T718" s="142"/>
      <c r="U718" s="142"/>
      <c r="V718" s="142"/>
      <c r="W718" s="142"/>
      <c r="X718" s="142"/>
      <c r="Y718" s="142"/>
      <c r="Z718" s="142"/>
      <c r="AA718" s="142"/>
      <c r="AB718" s="142"/>
      <c r="AC718" s="142"/>
      <c r="AD718" s="142"/>
      <c r="AE718" s="142"/>
      <c r="AF718" s="142"/>
      <c r="AG718" s="142"/>
      <c r="AH718" s="142"/>
      <c r="AI718" s="142" t="s">
        <v>20</v>
      </c>
      <c r="AJ718" s="142"/>
      <c r="AK718" s="142"/>
      <c r="AL718" s="142"/>
      <c r="AM718" s="142"/>
      <c r="AN718" s="142"/>
      <c r="AO718" s="142"/>
      <c r="AP718" s="142"/>
      <c r="AQ718" s="142"/>
      <c r="AR718" s="142"/>
      <c r="AS718" s="142"/>
      <c r="AT718" s="142"/>
      <c r="AU718" s="142"/>
      <c r="AV718" s="142"/>
      <c r="AW718" s="142"/>
      <c r="AX718" s="142"/>
      <c r="AY718" s="142"/>
      <c r="AZ718" s="142"/>
      <c r="BA718" s="142"/>
      <c r="BB718" s="142" t="s">
        <v>20</v>
      </c>
      <c r="BC718" s="142"/>
      <c r="BD718" s="142"/>
      <c r="BE718" s="142"/>
    </row>
    <row r="719" spans="1:57" x14ac:dyDescent="0.25">
      <c r="A719" s="107" t="s">
        <v>1124</v>
      </c>
      <c r="B719" s="107" t="s">
        <v>1124</v>
      </c>
      <c r="C719" s="107" t="s">
        <v>1124</v>
      </c>
      <c r="D719" s="107" t="s">
        <v>1125</v>
      </c>
      <c r="E719" s="107" t="s">
        <v>1125</v>
      </c>
      <c r="F719" s="108">
        <v>568</v>
      </c>
      <c r="G719" s="109" t="s">
        <v>297</v>
      </c>
      <c r="H719" s="110">
        <v>2</v>
      </c>
      <c r="I719" s="111">
        <v>30</v>
      </c>
      <c r="J719" s="111"/>
      <c r="K719" s="111"/>
      <c r="L719" s="112">
        <v>0</v>
      </c>
      <c r="M719" s="143" t="s">
        <v>1484</v>
      </c>
      <c r="N719" s="141">
        <v>90</v>
      </c>
      <c r="O719" s="141" t="s">
        <v>297</v>
      </c>
      <c r="P719" s="113" t="s">
        <v>1600</v>
      </c>
      <c r="Q719" s="138" t="str">
        <f>_DL_BM</f>
        <v>KVKX</v>
      </c>
      <c r="R719" s="138" t="str">
        <f>_DL_Khoa</f>
        <v>KTVT</v>
      </c>
      <c r="S719" s="106" t="str">
        <f t="shared" si="12"/>
        <v>KTVT-KVKX</v>
      </c>
      <c r="T719" s="142" t="s">
        <v>21</v>
      </c>
      <c r="U719" s="142" t="s">
        <v>21</v>
      </c>
      <c r="V719" s="142" t="s">
        <v>21</v>
      </c>
      <c r="W719" s="142" t="s">
        <v>21</v>
      </c>
      <c r="X719" s="142" t="s">
        <v>20</v>
      </c>
      <c r="Y719" s="142" t="s">
        <v>21</v>
      </c>
      <c r="Z719" s="142" t="s">
        <v>21</v>
      </c>
      <c r="AA719" s="142"/>
      <c r="AB719" s="142"/>
      <c r="AC719" s="142"/>
      <c r="AD719" s="142"/>
      <c r="AE719" s="142"/>
      <c r="AF719" s="142"/>
      <c r="AG719" s="142"/>
      <c r="AH719" s="142"/>
      <c r="AI719" s="142"/>
      <c r="AJ719" s="142"/>
      <c r="AK719" s="142"/>
      <c r="AL719" s="142"/>
      <c r="AM719" s="142"/>
      <c r="AN719" s="142" t="s">
        <v>21</v>
      </c>
      <c r="AO719" s="142" t="s">
        <v>21</v>
      </c>
      <c r="AP719" s="142" t="s">
        <v>21</v>
      </c>
      <c r="AQ719" s="142"/>
      <c r="AR719" s="142" t="s">
        <v>21</v>
      </c>
      <c r="AS719" s="142"/>
      <c r="AT719" s="142"/>
      <c r="AU719" s="142"/>
      <c r="AV719" s="142"/>
      <c r="AW719" s="142"/>
      <c r="AX719" s="142"/>
      <c r="AY719" s="142"/>
      <c r="AZ719" s="142"/>
      <c r="BA719" s="142"/>
      <c r="BB719" s="142"/>
      <c r="BC719" s="142"/>
      <c r="BD719" s="142"/>
      <c r="BE719" s="142"/>
    </row>
    <row r="720" spans="1:57" x14ac:dyDescent="0.25">
      <c r="A720" s="107" t="s">
        <v>133</v>
      </c>
      <c r="B720" s="107" t="s">
        <v>133</v>
      </c>
      <c r="C720" s="107" t="s">
        <v>133</v>
      </c>
      <c r="D720" s="107" t="s">
        <v>134</v>
      </c>
      <c r="E720" s="107" t="s">
        <v>134</v>
      </c>
      <c r="F720" s="108">
        <v>49</v>
      </c>
      <c r="G720" s="109" t="s">
        <v>135</v>
      </c>
      <c r="H720" s="110">
        <v>2</v>
      </c>
      <c r="I720" s="111">
        <v>30</v>
      </c>
      <c r="J720" s="111"/>
      <c r="K720" s="111"/>
      <c r="L720" s="112">
        <v>0</v>
      </c>
      <c r="M720" s="143" t="s">
        <v>1484</v>
      </c>
      <c r="N720" s="141">
        <v>90</v>
      </c>
      <c r="O720" s="141" t="s">
        <v>297</v>
      </c>
      <c r="P720" s="113" t="s">
        <v>1600</v>
      </c>
      <c r="Q720" s="138" t="str">
        <f>_DL_BM</f>
        <v>KVKX</v>
      </c>
      <c r="R720" s="138" t="str">
        <f>_DL_Khoa</f>
        <v>KTVT</v>
      </c>
      <c r="S720" s="106" t="str">
        <f t="shared" si="12"/>
        <v>KTVT-KVKX</v>
      </c>
      <c r="T720" s="142"/>
      <c r="U720" s="142"/>
      <c r="V720" s="142"/>
      <c r="W720" s="142"/>
      <c r="X720" s="142"/>
      <c r="Y720" s="142"/>
      <c r="Z720" s="142"/>
      <c r="AA720" s="142"/>
      <c r="AB720" s="142"/>
      <c r="AC720" s="142"/>
      <c r="AD720" s="142"/>
      <c r="AE720" s="142"/>
      <c r="AF720" s="142"/>
      <c r="AG720" s="142"/>
      <c r="AH720" s="142"/>
      <c r="AI720" s="142" t="s">
        <v>21</v>
      </c>
      <c r="AJ720" s="142" t="s">
        <v>21</v>
      </c>
      <c r="AK720" s="142" t="s">
        <v>21</v>
      </c>
      <c r="AL720" s="142" t="s">
        <v>21</v>
      </c>
      <c r="AM720" s="142"/>
      <c r="AN720" s="142"/>
      <c r="AO720" s="142"/>
      <c r="AP720" s="142"/>
      <c r="AQ720" s="142"/>
      <c r="AR720" s="142"/>
      <c r="AS720" s="142"/>
      <c r="AT720" s="142"/>
      <c r="AU720" s="142"/>
      <c r="AV720" s="142"/>
      <c r="AW720" s="142"/>
      <c r="AX720" s="142"/>
      <c r="AY720" s="142"/>
      <c r="AZ720" s="142"/>
      <c r="BA720" s="142"/>
      <c r="BB720" s="142" t="s">
        <v>21</v>
      </c>
      <c r="BC720" s="142" t="s">
        <v>21</v>
      </c>
      <c r="BD720" s="142" t="s">
        <v>21</v>
      </c>
      <c r="BE720" s="142"/>
    </row>
    <row r="721" spans="1:57" x14ac:dyDescent="0.25">
      <c r="A721" s="107" t="s">
        <v>1833</v>
      </c>
      <c r="B721" s="107" t="s">
        <v>1833</v>
      </c>
      <c r="C721" s="107"/>
      <c r="D721" s="107" t="s">
        <v>1834</v>
      </c>
      <c r="E721" s="107"/>
      <c r="F721" s="108">
        <v>790</v>
      </c>
      <c r="G721" s="109" t="s">
        <v>1835</v>
      </c>
      <c r="H721" s="110">
        <v>2</v>
      </c>
      <c r="I721" s="111"/>
      <c r="J721" s="111"/>
      <c r="K721" s="111">
        <v>90</v>
      </c>
      <c r="L721" s="112">
        <v>0</v>
      </c>
      <c r="M721" s="143" t="s">
        <v>1484</v>
      </c>
      <c r="N721" s="141">
        <v>60</v>
      </c>
      <c r="O721" s="141" t="s">
        <v>297</v>
      </c>
      <c r="P721" s="113" t="s">
        <v>1600</v>
      </c>
      <c r="Q721" s="138" t="str">
        <f>_DL_BM</f>
        <v>KVKX</v>
      </c>
      <c r="R721" s="138" t="str">
        <f>_DL_Khoa</f>
        <v>KTVT</v>
      </c>
      <c r="S721" s="106" t="str">
        <f t="shared" si="12"/>
        <v>KTVT-KVKX</v>
      </c>
      <c r="T721" s="142"/>
      <c r="U721" s="142"/>
      <c r="V721" s="142"/>
      <c r="W721" s="142"/>
      <c r="X721" s="142"/>
      <c r="Y721" s="142"/>
      <c r="Z721" s="142"/>
      <c r="AA721" s="142"/>
      <c r="AB721" s="142"/>
      <c r="AC721" s="142"/>
      <c r="AD721" s="142"/>
      <c r="AE721" s="142"/>
      <c r="AF721" s="142"/>
      <c r="AG721" s="142"/>
      <c r="AH721" s="142"/>
      <c r="AI721" s="142" t="s">
        <v>21</v>
      </c>
      <c r="AJ721" s="142"/>
      <c r="AK721" s="142"/>
      <c r="AL721" s="142"/>
      <c r="AM721" s="142"/>
      <c r="AN721" s="142"/>
      <c r="AO721" s="142"/>
      <c r="AP721" s="142"/>
      <c r="AQ721" s="142"/>
      <c r="AR721" s="142"/>
      <c r="AS721" s="142"/>
      <c r="AT721" s="142"/>
      <c r="AU721" s="142"/>
      <c r="AV721" s="142"/>
      <c r="AW721" s="142"/>
      <c r="AX721" s="142"/>
      <c r="AY721" s="142"/>
      <c r="AZ721" s="142"/>
      <c r="BA721" s="142"/>
      <c r="BB721" s="142" t="s">
        <v>21</v>
      </c>
      <c r="BC721" s="142"/>
      <c r="BD721" s="142"/>
      <c r="BE721" s="142"/>
    </row>
    <row r="722" spans="1:57" ht="25.5" x14ac:dyDescent="0.25">
      <c r="A722" s="107" t="s">
        <v>1039</v>
      </c>
      <c r="B722" s="107"/>
      <c r="C722" s="107"/>
      <c r="D722" s="107"/>
      <c r="E722" s="107"/>
      <c r="F722" s="108">
        <v>524</v>
      </c>
      <c r="G722" s="109" t="s">
        <v>1042</v>
      </c>
      <c r="H722" s="110">
        <v>3</v>
      </c>
      <c r="I722" s="111">
        <v>45</v>
      </c>
      <c r="J722" s="111"/>
      <c r="K722" s="111"/>
      <c r="L722" s="112">
        <v>0</v>
      </c>
      <c r="M722" s="143" t="s">
        <v>1484</v>
      </c>
      <c r="N722" s="141">
        <v>90</v>
      </c>
      <c r="O722" s="141" t="s">
        <v>297</v>
      </c>
      <c r="P722" s="113" t="s">
        <v>1600</v>
      </c>
      <c r="Q722" s="138" t="str">
        <f>_DL_BM</f>
        <v>KVKX</v>
      </c>
      <c r="R722" s="138" t="str">
        <f>_DL_Khoa</f>
        <v>KTVT</v>
      </c>
      <c r="S722" s="106" t="str">
        <f t="shared" si="12"/>
        <v>KTVT-KVKX</v>
      </c>
      <c r="T722" s="142"/>
      <c r="U722" s="142"/>
      <c r="V722" s="142"/>
      <c r="W722" s="142"/>
      <c r="X722" s="142"/>
      <c r="Y722" s="142"/>
      <c r="Z722" s="142"/>
      <c r="AA722" s="142"/>
      <c r="AB722" s="142"/>
      <c r="AC722" s="142"/>
      <c r="AD722" s="142"/>
      <c r="AE722" s="142"/>
      <c r="AF722" s="142"/>
      <c r="AG722" s="142"/>
      <c r="AH722" s="142"/>
      <c r="AI722" s="142" t="s">
        <v>20</v>
      </c>
      <c r="AJ722" s="142"/>
      <c r="AK722" s="142"/>
      <c r="AL722" s="142"/>
      <c r="AM722" s="142"/>
      <c r="AN722" s="142"/>
      <c r="AO722" s="142"/>
      <c r="AP722" s="142"/>
      <c r="AQ722" s="142"/>
      <c r="AR722" s="142"/>
      <c r="AS722" s="142"/>
      <c r="AT722" s="142"/>
      <c r="AU722" s="142"/>
      <c r="AV722" s="142"/>
      <c r="AW722" s="142"/>
      <c r="AX722" s="142"/>
      <c r="AY722" s="142"/>
      <c r="AZ722" s="142"/>
      <c r="BA722" s="142"/>
      <c r="BB722" s="142"/>
      <c r="BC722" s="142"/>
      <c r="BD722" s="142"/>
      <c r="BE722" s="142"/>
    </row>
    <row r="723" spans="1:57" ht="25.5" x14ac:dyDescent="0.25">
      <c r="A723" s="107"/>
      <c r="B723" s="107" t="s">
        <v>1040</v>
      </c>
      <c r="C723" s="107"/>
      <c r="D723" s="107"/>
      <c r="E723" s="107"/>
      <c r="F723" s="108">
        <v>525</v>
      </c>
      <c r="G723" s="109" t="s">
        <v>1042</v>
      </c>
      <c r="H723" s="110">
        <v>2</v>
      </c>
      <c r="I723" s="111">
        <v>30</v>
      </c>
      <c r="J723" s="111"/>
      <c r="K723" s="111"/>
      <c r="L723" s="112">
        <v>0</v>
      </c>
      <c r="M723" s="143" t="s">
        <v>1484</v>
      </c>
      <c r="N723" s="141">
        <v>90</v>
      </c>
      <c r="O723" s="141" t="s">
        <v>297</v>
      </c>
      <c r="P723" s="113" t="s">
        <v>1600</v>
      </c>
      <c r="Q723" s="138" t="str">
        <f>_DL_BM</f>
        <v>KVKX</v>
      </c>
      <c r="R723" s="138" t="str">
        <f>_DL_Khoa</f>
        <v>KTVT</v>
      </c>
      <c r="S723" s="106" t="str">
        <f t="shared" si="12"/>
        <v>KTVT-KVKX</v>
      </c>
      <c r="T723" s="142"/>
      <c r="U723" s="142"/>
      <c r="V723" s="142"/>
      <c r="W723" s="142"/>
      <c r="X723" s="142"/>
      <c r="Y723" s="142"/>
      <c r="Z723" s="142"/>
      <c r="AA723" s="142"/>
      <c r="AB723" s="142"/>
      <c r="AC723" s="142"/>
      <c r="AD723" s="142"/>
      <c r="AE723" s="142"/>
      <c r="AF723" s="142"/>
      <c r="AG723" s="142"/>
      <c r="AH723" s="142"/>
      <c r="AI723" s="142"/>
      <c r="AJ723" s="142"/>
      <c r="AK723" s="142"/>
      <c r="AL723" s="142"/>
      <c r="AM723" s="142"/>
      <c r="AN723" s="142"/>
      <c r="AO723" s="142"/>
      <c r="AP723" s="142"/>
      <c r="AQ723" s="142"/>
      <c r="AR723" s="142"/>
      <c r="AS723" s="142"/>
      <c r="AT723" s="142"/>
      <c r="AU723" s="142"/>
      <c r="AV723" s="142"/>
      <c r="AW723" s="142"/>
      <c r="AX723" s="142"/>
      <c r="AY723" s="142"/>
      <c r="AZ723" s="142"/>
      <c r="BA723" s="142"/>
      <c r="BB723" s="142"/>
      <c r="BC723" s="142"/>
      <c r="BD723" s="142"/>
      <c r="BE723" s="142"/>
    </row>
    <row r="724" spans="1:57" ht="25.5" x14ac:dyDescent="0.25">
      <c r="A724" s="107"/>
      <c r="B724" s="107"/>
      <c r="C724" s="107"/>
      <c r="D724" s="107" t="s">
        <v>1041</v>
      </c>
      <c r="E724" s="107"/>
      <c r="F724" s="108">
        <v>526</v>
      </c>
      <c r="G724" s="109" t="s">
        <v>1042</v>
      </c>
      <c r="H724" s="110">
        <v>3</v>
      </c>
      <c r="I724" s="111">
        <v>45</v>
      </c>
      <c r="J724" s="111"/>
      <c r="K724" s="111"/>
      <c r="L724" s="112">
        <v>0</v>
      </c>
      <c r="M724" s="143" t="s">
        <v>1484</v>
      </c>
      <c r="N724" s="141">
        <v>90</v>
      </c>
      <c r="O724" s="141" t="s">
        <v>297</v>
      </c>
      <c r="P724" s="113" t="s">
        <v>1600</v>
      </c>
      <c r="Q724" s="138" t="str">
        <f>_DL_BM</f>
        <v>KVKX</v>
      </c>
      <c r="R724" s="138" t="str">
        <f>_DL_Khoa</f>
        <v>KTVT</v>
      </c>
      <c r="S724" s="106" t="str">
        <f t="shared" si="12"/>
        <v>KTVT-KVKX</v>
      </c>
      <c r="T724" s="142"/>
      <c r="U724" s="142"/>
      <c r="V724" s="142"/>
      <c r="W724" s="142"/>
      <c r="X724" s="142"/>
      <c r="Y724" s="142"/>
      <c r="Z724" s="142"/>
      <c r="AA724" s="142"/>
      <c r="AB724" s="142"/>
      <c r="AC724" s="142"/>
      <c r="AD724" s="142"/>
      <c r="AE724" s="142"/>
      <c r="AF724" s="142"/>
      <c r="AG724" s="142"/>
      <c r="AH724" s="142"/>
      <c r="AI724" s="142"/>
      <c r="AJ724" s="142"/>
      <c r="AK724" s="142"/>
      <c r="AL724" s="142"/>
      <c r="AM724" s="142"/>
      <c r="AN724" s="142"/>
      <c r="AO724" s="142"/>
      <c r="AP724" s="142"/>
      <c r="AQ724" s="142"/>
      <c r="AR724" s="142"/>
      <c r="AS724" s="142"/>
      <c r="AT724" s="142"/>
      <c r="AU724" s="142"/>
      <c r="AV724" s="142"/>
      <c r="AW724" s="142"/>
      <c r="AX724" s="142"/>
      <c r="AY724" s="142"/>
      <c r="AZ724" s="142"/>
      <c r="BA724" s="142"/>
      <c r="BB724" s="142" t="s">
        <v>20</v>
      </c>
      <c r="BC724" s="142"/>
      <c r="BD724" s="142"/>
      <c r="BE724" s="142"/>
    </row>
    <row r="725" spans="1:57" x14ac:dyDescent="0.25">
      <c r="A725" s="107" t="s">
        <v>1028</v>
      </c>
      <c r="B725" s="107" t="s">
        <v>1028</v>
      </c>
      <c r="C725" s="107"/>
      <c r="D725" s="107"/>
      <c r="E725" s="107"/>
      <c r="F725" s="108">
        <v>519</v>
      </c>
      <c r="G725" s="109" t="s">
        <v>901</v>
      </c>
      <c r="H725" s="110">
        <v>2</v>
      </c>
      <c r="I725" s="111">
        <v>30</v>
      </c>
      <c r="J725" s="111"/>
      <c r="K725" s="111"/>
      <c r="L725" s="112">
        <v>0</v>
      </c>
      <c r="M725" s="143" t="s">
        <v>1484</v>
      </c>
      <c r="N725" s="141">
        <v>90</v>
      </c>
      <c r="O725" s="141" t="s">
        <v>297</v>
      </c>
      <c r="P725" s="113" t="s">
        <v>1600</v>
      </c>
      <c r="Q725" s="138" t="str">
        <f>_DL_BM</f>
        <v>KVKX</v>
      </c>
      <c r="R725" s="138" t="str">
        <f>_DL_Khoa</f>
        <v>KTVT</v>
      </c>
      <c r="S725" s="106" t="str">
        <f t="shared" si="12"/>
        <v>KTVT-KVKX</v>
      </c>
      <c r="T725" s="142"/>
      <c r="U725" s="142"/>
      <c r="V725" s="142"/>
      <c r="W725" s="142"/>
      <c r="X725" s="142"/>
      <c r="Y725" s="142"/>
      <c r="Z725" s="142"/>
      <c r="AA725" s="142"/>
      <c r="AB725" s="142"/>
      <c r="AC725" s="142"/>
      <c r="AD725" s="142"/>
      <c r="AE725" s="142"/>
      <c r="AF725" s="142"/>
      <c r="AG725" s="142"/>
      <c r="AH725" s="142"/>
      <c r="AI725" s="142" t="s">
        <v>20</v>
      </c>
      <c r="AJ725" s="142"/>
      <c r="AK725" s="142"/>
      <c r="AL725" s="142"/>
      <c r="AM725" s="142"/>
      <c r="AN725" s="142"/>
      <c r="AO725" s="142"/>
      <c r="AP725" s="142"/>
      <c r="AQ725" s="142"/>
      <c r="AR725" s="142"/>
      <c r="AS725" s="142"/>
      <c r="AT725" s="142"/>
      <c r="AU725" s="142"/>
      <c r="AV725" s="142"/>
      <c r="AW725" s="142"/>
      <c r="AX725" s="142"/>
      <c r="AY725" s="142"/>
      <c r="AZ725" s="142"/>
      <c r="BA725" s="142"/>
      <c r="BB725" s="142"/>
      <c r="BC725" s="142"/>
      <c r="BD725" s="142"/>
      <c r="BE725" s="142"/>
    </row>
    <row r="726" spans="1:57" x14ac:dyDescent="0.25">
      <c r="A726" s="107" t="s">
        <v>1238</v>
      </c>
      <c r="B726" s="107" t="s">
        <v>1238</v>
      </c>
      <c r="C726" s="107"/>
      <c r="D726" s="107" t="s">
        <v>1239</v>
      </c>
      <c r="E726" s="107"/>
      <c r="F726" s="108">
        <v>617</v>
      </c>
      <c r="G726" s="109" t="s">
        <v>1240</v>
      </c>
      <c r="H726" s="110">
        <v>2</v>
      </c>
      <c r="I726" s="111">
        <v>30</v>
      </c>
      <c r="J726" s="111"/>
      <c r="K726" s="111"/>
      <c r="L726" s="112">
        <v>0</v>
      </c>
      <c r="M726" s="143" t="s">
        <v>1484</v>
      </c>
      <c r="N726" s="141">
        <v>60</v>
      </c>
      <c r="O726" s="141" t="s">
        <v>297</v>
      </c>
      <c r="P726" s="113" t="s">
        <v>1600</v>
      </c>
      <c r="Q726" s="138" t="str">
        <f>_DL_BM</f>
        <v>KVKX</v>
      </c>
      <c r="R726" s="138" t="str">
        <f>_DL_Khoa</f>
        <v>KTVT</v>
      </c>
      <c r="S726" s="106" t="str">
        <f t="shared" si="12"/>
        <v>KTVT-KVKX</v>
      </c>
      <c r="T726" s="142"/>
      <c r="U726" s="142"/>
      <c r="V726" s="142"/>
      <c r="W726" s="142"/>
      <c r="X726" s="142"/>
      <c r="Y726" s="142"/>
      <c r="Z726" s="142"/>
      <c r="AA726" s="142"/>
      <c r="AB726" s="142"/>
      <c r="AC726" s="142"/>
      <c r="AD726" s="142"/>
      <c r="AE726" s="142"/>
      <c r="AF726" s="142"/>
      <c r="AG726" s="142"/>
      <c r="AH726" s="142"/>
      <c r="AI726" s="142" t="s">
        <v>21</v>
      </c>
      <c r="AJ726" s="142"/>
      <c r="AK726" s="142"/>
      <c r="AL726" s="142"/>
      <c r="AM726" s="142"/>
      <c r="AN726" s="142"/>
      <c r="AO726" s="142"/>
      <c r="AP726" s="142"/>
      <c r="AQ726" s="142"/>
      <c r="AR726" s="142"/>
      <c r="AS726" s="142"/>
      <c r="AT726" s="142"/>
      <c r="AU726" s="142"/>
      <c r="AV726" s="142"/>
      <c r="AW726" s="142"/>
      <c r="AX726" s="142"/>
      <c r="AY726" s="142"/>
      <c r="AZ726" s="142"/>
      <c r="BA726" s="142"/>
      <c r="BB726" s="142" t="s">
        <v>21</v>
      </c>
      <c r="BC726" s="142"/>
      <c r="BD726" s="142"/>
      <c r="BE726" s="142"/>
    </row>
    <row r="727" spans="1:57" x14ac:dyDescent="0.25">
      <c r="A727" s="107" t="s">
        <v>1021</v>
      </c>
      <c r="B727" s="107"/>
      <c r="C727" s="107"/>
      <c r="D727" s="107" t="s">
        <v>1022</v>
      </c>
      <c r="E727" s="107"/>
      <c r="F727" s="108">
        <v>516</v>
      </c>
      <c r="G727" s="109" t="s">
        <v>1023</v>
      </c>
      <c r="H727" s="110">
        <v>3</v>
      </c>
      <c r="I727" s="111">
        <v>45</v>
      </c>
      <c r="J727" s="111"/>
      <c r="K727" s="111"/>
      <c r="L727" s="112">
        <v>0</v>
      </c>
      <c r="M727" s="143" t="s">
        <v>1484</v>
      </c>
      <c r="N727" s="141">
        <v>90</v>
      </c>
      <c r="O727" s="141" t="s">
        <v>297</v>
      </c>
      <c r="P727" s="113" t="s">
        <v>1600</v>
      </c>
      <c r="Q727" s="138" t="str">
        <f>_DL_BM</f>
        <v>KVKX</v>
      </c>
      <c r="R727" s="138" t="str">
        <f>_DL_Khoa</f>
        <v>KTVT</v>
      </c>
      <c r="S727" s="106" t="str">
        <f t="shared" si="12"/>
        <v>KTVT-KVKX</v>
      </c>
      <c r="T727" s="142"/>
      <c r="U727" s="142"/>
      <c r="V727" s="142"/>
      <c r="W727" s="142"/>
      <c r="X727" s="142"/>
      <c r="Y727" s="142"/>
      <c r="Z727" s="142"/>
      <c r="AA727" s="142"/>
      <c r="AB727" s="142"/>
      <c r="AC727" s="142"/>
      <c r="AD727" s="142"/>
      <c r="AE727" s="142"/>
      <c r="AF727" s="142"/>
      <c r="AG727" s="142"/>
      <c r="AH727" s="142"/>
      <c r="AI727" s="142" t="s">
        <v>20</v>
      </c>
      <c r="AJ727" s="142"/>
      <c r="AK727" s="142"/>
      <c r="AL727" s="142"/>
      <c r="AM727" s="142"/>
      <c r="AN727" s="142"/>
      <c r="AO727" s="142"/>
      <c r="AP727" s="142"/>
      <c r="AQ727" s="142"/>
      <c r="AR727" s="142"/>
      <c r="AS727" s="142"/>
      <c r="AT727" s="142"/>
      <c r="AU727" s="142"/>
      <c r="AV727" s="142"/>
      <c r="AW727" s="142"/>
      <c r="AX727" s="142"/>
      <c r="AY727" s="142"/>
      <c r="AZ727" s="142"/>
      <c r="BA727" s="142"/>
      <c r="BB727" s="142" t="s">
        <v>20</v>
      </c>
      <c r="BC727" s="142"/>
      <c r="BD727" s="142"/>
      <c r="BE727" s="142"/>
    </row>
    <row r="728" spans="1:57" x14ac:dyDescent="0.25">
      <c r="A728" s="107" t="s">
        <v>1236</v>
      </c>
      <c r="B728" s="107" t="s">
        <v>1236</v>
      </c>
      <c r="C728" s="107"/>
      <c r="D728" s="107" t="s">
        <v>1237</v>
      </c>
      <c r="E728" s="107"/>
      <c r="F728" s="108">
        <v>616</v>
      </c>
      <c r="G728" s="109" t="s">
        <v>467</v>
      </c>
      <c r="H728" s="110">
        <v>2</v>
      </c>
      <c r="I728" s="111">
        <v>15</v>
      </c>
      <c r="J728" s="111">
        <v>30</v>
      </c>
      <c r="K728" s="111"/>
      <c r="L728" s="112">
        <v>0</v>
      </c>
      <c r="M728" s="140" t="s">
        <v>2</v>
      </c>
      <c r="N728" s="141"/>
      <c r="O728" s="141" t="s">
        <v>297</v>
      </c>
      <c r="P728" s="113" t="s">
        <v>1600</v>
      </c>
      <c r="Q728" s="138" t="str">
        <f>_DL_BM</f>
        <v>KVKX</v>
      </c>
      <c r="R728" s="138" t="str">
        <f>_DL_Khoa</f>
        <v>KTVT</v>
      </c>
      <c r="S728" s="106" t="str">
        <f t="shared" si="12"/>
        <v>KTVT-KVKX</v>
      </c>
      <c r="T728" s="142"/>
      <c r="U728" s="142"/>
      <c r="V728" s="142"/>
      <c r="W728" s="142"/>
      <c r="X728" s="142"/>
      <c r="Y728" s="142"/>
      <c r="Z728" s="142"/>
      <c r="AA728" s="142"/>
      <c r="AB728" s="142"/>
      <c r="AC728" s="142"/>
      <c r="AD728" s="142"/>
      <c r="AE728" s="142"/>
      <c r="AF728" s="142"/>
      <c r="AG728" s="142"/>
      <c r="AH728" s="142"/>
      <c r="AI728" s="142" t="s">
        <v>21</v>
      </c>
      <c r="AJ728" s="142"/>
      <c r="AK728" s="142"/>
      <c r="AL728" s="142"/>
      <c r="AM728" s="142"/>
      <c r="AN728" s="142"/>
      <c r="AO728" s="142"/>
      <c r="AP728" s="142"/>
      <c r="AQ728" s="142"/>
      <c r="AR728" s="142"/>
      <c r="AS728" s="142"/>
      <c r="AT728" s="142"/>
      <c r="AU728" s="142"/>
      <c r="AV728" s="142"/>
      <c r="AW728" s="142"/>
      <c r="AX728" s="142"/>
      <c r="AY728" s="142"/>
      <c r="AZ728" s="142"/>
      <c r="BA728" s="142"/>
      <c r="BB728" s="142" t="s">
        <v>21</v>
      </c>
      <c r="BC728" s="142"/>
      <c r="BD728" s="142"/>
      <c r="BE728" s="142"/>
    </row>
    <row r="729" spans="1:57" x14ac:dyDescent="0.25">
      <c r="A729" s="107" t="s">
        <v>1035</v>
      </c>
      <c r="B729" s="107" t="s">
        <v>1035</v>
      </c>
      <c r="C729" s="107"/>
      <c r="D729" s="107"/>
      <c r="E729" s="107"/>
      <c r="F729" s="108">
        <v>522</v>
      </c>
      <c r="G729" s="109" t="s">
        <v>1036</v>
      </c>
      <c r="H729" s="110">
        <v>3</v>
      </c>
      <c r="I729" s="111">
        <v>45</v>
      </c>
      <c r="J729" s="111"/>
      <c r="K729" s="111"/>
      <c r="L729" s="112">
        <v>0</v>
      </c>
      <c r="M729" s="143" t="s">
        <v>1484</v>
      </c>
      <c r="N729" s="141">
        <v>90</v>
      </c>
      <c r="O729" s="141" t="s">
        <v>297</v>
      </c>
      <c r="P729" s="113" t="s">
        <v>1600</v>
      </c>
      <c r="Q729" s="138" t="str">
        <f>_DL_BM</f>
        <v>KVKX</v>
      </c>
      <c r="R729" s="138" t="str">
        <f>_DL_Khoa</f>
        <v>KTVT</v>
      </c>
      <c r="S729" s="106" t="str">
        <f t="shared" si="12"/>
        <v>KTVT-KVKX</v>
      </c>
      <c r="T729" s="142"/>
      <c r="U729" s="142"/>
      <c r="V729" s="142"/>
      <c r="W729" s="142"/>
      <c r="X729" s="142"/>
      <c r="Y729" s="142"/>
      <c r="Z729" s="142"/>
      <c r="AA729" s="142"/>
      <c r="AB729" s="142"/>
      <c r="AC729" s="142"/>
      <c r="AD729" s="142"/>
      <c r="AE729" s="142"/>
      <c r="AF729" s="142"/>
      <c r="AG729" s="142"/>
      <c r="AH729" s="142"/>
      <c r="AI729" s="142" t="s">
        <v>20</v>
      </c>
      <c r="AJ729" s="142"/>
      <c r="AK729" s="142"/>
      <c r="AL729" s="142"/>
      <c r="AM729" s="142"/>
      <c r="AN729" s="142"/>
      <c r="AO729" s="142"/>
      <c r="AP729" s="142"/>
      <c r="AQ729" s="142"/>
      <c r="AR729" s="142"/>
      <c r="AS729" s="142"/>
      <c r="AT729" s="142"/>
      <c r="AU729" s="142"/>
      <c r="AV729" s="142"/>
      <c r="AW729" s="142"/>
      <c r="AX729" s="142"/>
      <c r="AY729" s="142"/>
      <c r="AZ729" s="142"/>
      <c r="BA729" s="142"/>
      <c r="BB729" s="142"/>
      <c r="BC729" s="142"/>
      <c r="BD729" s="142"/>
      <c r="BE729" s="142"/>
    </row>
    <row r="730" spans="1:57" x14ac:dyDescent="0.25">
      <c r="A730" s="107" t="s">
        <v>1012</v>
      </c>
      <c r="B730" s="107"/>
      <c r="C730" s="107"/>
      <c r="D730" s="107" t="s">
        <v>1013</v>
      </c>
      <c r="E730" s="107"/>
      <c r="F730" s="108">
        <v>511</v>
      </c>
      <c r="G730" s="109" t="s">
        <v>1014</v>
      </c>
      <c r="H730" s="110">
        <v>3</v>
      </c>
      <c r="I730" s="111">
        <v>45</v>
      </c>
      <c r="J730" s="111"/>
      <c r="K730" s="111"/>
      <c r="L730" s="112">
        <v>0</v>
      </c>
      <c r="M730" s="143" t="s">
        <v>1484</v>
      </c>
      <c r="N730" s="141">
        <v>90</v>
      </c>
      <c r="O730" s="141" t="s">
        <v>297</v>
      </c>
      <c r="P730" s="113" t="s">
        <v>1600</v>
      </c>
      <c r="Q730" s="138" t="str">
        <f>_DL_BM</f>
        <v>KVKX</v>
      </c>
      <c r="R730" s="138" t="str">
        <f>_DL_Khoa</f>
        <v>KTVT</v>
      </c>
      <c r="S730" s="106" t="str">
        <f t="shared" si="12"/>
        <v>KTVT-KVKX</v>
      </c>
      <c r="T730" s="142"/>
      <c r="U730" s="142"/>
      <c r="V730" s="142"/>
      <c r="W730" s="142"/>
      <c r="X730" s="142"/>
      <c r="Y730" s="142"/>
      <c r="Z730" s="142"/>
      <c r="AA730" s="142"/>
      <c r="AB730" s="142"/>
      <c r="AC730" s="142"/>
      <c r="AD730" s="142"/>
      <c r="AE730" s="142"/>
      <c r="AF730" s="142"/>
      <c r="AG730" s="142"/>
      <c r="AH730" s="142"/>
      <c r="AI730" s="142" t="s">
        <v>20</v>
      </c>
      <c r="AJ730" s="142"/>
      <c r="AK730" s="142"/>
      <c r="AL730" s="142"/>
      <c r="AM730" s="142"/>
      <c r="AN730" s="142"/>
      <c r="AO730" s="142"/>
      <c r="AP730" s="142"/>
      <c r="AQ730" s="142"/>
      <c r="AR730" s="142"/>
      <c r="AS730" s="142"/>
      <c r="AT730" s="142"/>
      <c r="AU730" s="142"/>
      <c r="AV730" s="142"/>
      <c r="AW730" s="142"/>
      <c r="AX730" s="142"/>
      <c r="AY730" s="142"/>
      <c r="AZ730" s="142"/>
      <c r="BA730" s="142"/>
      <c r="BB730" s="142" t="s">
        <v>20</v>
      </c>
      <c r="BC730" s="142"/>
      <c r="BD730" s="142"/>
      <c r="BE730" s="142"/>
    </row>
    <row r="731" spans="1:57" x14ac:dyDescent="0.25">
      <c r="A731" s="107" t="s">
        <v>1386</v>
      </c>
      <c r="B731" s="107"/>
      <c r="C731" s="107"/>
      <c r="D731" s="107" t="s">
        <v>1387</v>
      </c>
      <c r="E731" s="107"/>
      <c r="F731" s="108">
        <v>676</v>
      </c>
      <c r="G731" s="109" t="s">
        <v>1373</v>
      </c>
      <c r="H731" s="110">
        <v>4</v>
      </c>
      <c r="I731" s="111"/>
      <c r="J731" s="111"/>
      <c r="K731" s="111">
        <v>180</v>
      </c>
      <c r="L731" s="112">
        <v>0</v>
      </c>
      <c r="M731" s="140" t="s">
        <v>2</v>
      </c>
      <c r="N731" s="141"/>
      <c r="O731" s="141" t="s">
        <v>297</v>
      </c>
      <c r="P731" s="113" t="s">
        <v>1600</v>
      </c>
      <c r="Q731" s="138" t="str">
        <f>_DL_BM</f>
        <v>KVKX</v>
      </c>
      <c r="R731" s="138" t="str">
        <f>_DL_Khoa</f>
        <v>KTVT</v>
      </c>
      <c r="S731" s="106" t="str">
        <f t="shared" si="12"/>
        <v>KTVT-KVKX</v>
      </c>
      <c r="T731" s="142"/>
      <c r="U731" s="142"/>
      <c r="V731" s="142"/>
      <c r="W731" s="142"/>
      <c r="X731" s="142"/>
      <c r="Y731" s="142"/>
      <c r="Z731" s="142"/>
      <c r="AA731" s="142"/>
      <c r="AB731" s="142"/>
      <c r="AC731" s="142"/>
      <c r="AD731" s="142"/>
      <c r="AE731" s="142"/>
      <c r="AF731" s="142"/>
      <c r="AG731" s="142"/>
      <c r="AH731" s="142"/>
      <c r="AI731" s="142" t="s">
        <v>20</v>
      </c>
      <c r="AJ731" s="142"/>
      <c r="AK731" s="142"/>
      <c r="AL731" s="142"/>
      <c r="AM731" s="142"/>
      <c r="AN731" s="142"/>
      <c r="AO731" s="142"/>
      <c r="AP731" s="142"/>
      <c r="AQ731" s="142"/>
      <c r="AR731" s="142"/>
      <c r="AS731" s="142"/>
      <c r="AT731" s="142"/>
      <c r="AU731" s="142"/>
      <c r="AV731" s="142"/>
      <c r="AW731" s="142"/>
      <c r="AX731" s="142"/>
      <c r="AY731" s="142"/>
      <c r="AZ731" s="142"/>
      <c r="BA731" s="142"/>
      <c r="BB731" s="142" t="s">
        <v>20</v>
      </c>
      <c r="BC731" s="142"/>
      <c r="BD731" s="142"/>
      <c r="BE731" s="142"/>
    </row>
    <row r="732" spans="1:57" x14ac:dyDescent="0.25">
      <c r="A732" s="107" t="s">
        <v>1388</v>
      </c>
      <c r="B732" s="107"/>
      <c r="C732" s="107"/>
      <c r="D732" s="107" t="s">
        <v>1389</v>
      </c>
      <c r="E732" s="107"/>
      <c r="F732" s="108">
        <v>677</v>
      </c>
      <c r="G732" s="109" t="s">
        <v>1375</v>
      </c>
      <c r="H732" s="110">
        <v>4</v>
      </c>
      <c r="I732" s="111"/>
      <c r="J732" s="111"/>
      <c r="K732" s="111">
        <v>180</v>
      </c>
      <c r="L732" s="112">
        <v>0</v>
      </c>
      <c r="M732" s="140" t="s">
        <v>2</v>
      </c>
      <c r="N732" s="141"/>
      <c r="O732" s="141" t="s">
        <v>297</v>
      </c>
      <c r="P732" s="113" t="s">
        <v>1600</v>
      </c>
      <c r="Q732" s="138" t="str">
        <f>_DL_BM</f>
        <v>KVKX</v>
      </c>
      <c r="R732" s="138" t="str">
        <f>_DL_Khoa</f>
        <v>KTVT</v>
      </c>
      <c r="S732" s="106" t="str">
        <f t="shared" si="12"/>
        <v>KTVT-KVKX</v>
      </c>
      <c r="T732" s="142"/>
      <c r="U732" s="142"/>
      <c r="V732" s="142"/>
      <c r="W732" s="142"/>
      <c r="X732" s="142"/>
      <c r="Y732" s="142"/>
      <c r="Z732" s="142"/>
      <c r="AA732" s="142"/>
      <c r="AB732" s="142"/>
      <c r="AC732" s="142"/>
      <c r="AD732" s="142"/>
      <c r="AE732" s="142"/>
      <c r="AF732" s="142"/>
      <c r="AG732" s="142"/>
      <c r="AH732" s="142"/>
      <c r="AI732" s="142" t="s">
        <v>20</v>
      </c>
      <c r="AJ732" s="142"/>
      <c r="AK732" s="142"/>
      <c r="AL732" s="142"/>
      <c r="AM732" s="142"/>
      <c r="AN732" s="142"/>
      <c r="AO732" s="142"/>
      <c r="AP732" s="142"/>
      <c r="AQ732" s="142"/>
      <c r="AR732" s="142"/>
      <c r="AS732" s="142"/>
      <c r="AT732" s="142"/>
      <c r="AU732" s="142"/>
      <c r="AV732" s="142"/>
      <c r="AW732" s="142"/>
      <c r="AX732" s="142"/>
      <c r="AY732" s="142"/>
      <c r="AZ732" s="142"/>
      <c r="BA732" s="142"/>
      <c r="BB732" s="142" t="s">
        <v>20</v>
      </c>
      <c r="BC732" s="142"/>
      <c r="BD732" s="142"/>
      <c r="BE732" s="142"/>
    </row>
    <row r="733" spans="1:57" x14ac:dyDescent="0.25">
      <c r="A733" s="107" t="s">
        <v>1438</v>
      </c>
      <c r="B733" s="107" t="s">
        <v>1438</v>
      </c>
      <c r="C733" s="107"/>
      <c r="D733" s="107" t="s">
        <v>1439</v>
      </c>
      <c r="E733" s="107"/>
      <c r="F733" s="108">
        <v>705</v>
      </c>
      <c r="G733" s="109" t="s">
        <v>1415</v>
      </c>
      <c r="H733" s="110">
        <v>4</v>
      </c>
      <c r="I733" s="111"/>
      <c r="J733" s="111"/>
      <c r="K733" s="111">
        <v>180</v>
      </c>
      <c r="L733" s="112">
        <v>0</v>
      </c>
      <c r="M733" s="140" t="s">
        <v>1511</v>
      </c>
      <c r="N733" s="141"/>
      <c r="O733" s="141" t="s">
        <v>297</v>
      </c>
      <c r="P733" s="113" t="s">
        <v>1600</v>
      </c>
      <c r="Q733" s="138" t="str">
        <f>_DL_BM</f>
        <v>KVKX</v>
      </c>
      <c r="R733" s="138" t="str">
        <f>_DL_Khoa</f>
        <v>KTVT</v>
      </c>
      <c r="S733" s="106" t="str">
        <f t="shared" si="12"/>
        <v>KTVT-KVKX</v>
      </c>
      <c r="T733" s="142"/>
      <c r="U733" s="142"/>
      <c r="V733" s="142"/>
      <c r="W733" s="142"/>
      <c r="X733" s="142"/>
      <c r="Y733" s="142"/>
      <c r="Z733" s="142"/>
      <c r="AA733" s="142"/>
      <c r="AB733" s="142"/>
      <c r="AC733" s="142"/>
      <c r="AD733" s="142"/>
      <c r="AE733" s="142"/>
      <c r="AF733" s="142"/>
      <c r="AG733" s="142"/>
      <c r="AH733" s="142"/>
      <c r="AI733" s="142" t="s">
        <v>20</v>
      </c>
      <c r="AJ733" s="142"/>
      <c r="AK733" s="142"/>
      <c r="AL733" s="142"/>
      <c r="AM733" s="142"/>
      <c r="AN733" s="142"/>
      <c r="AO733" s="142"/>
      <c r="AP733" s="142"/>
      <c r="AQ733" s="142"/>
      <c r="AR733" s="142"/>
      <c r="AS733" s="142"/>
      <c r="AT733" s="142"/>
      <c r="AU733" s="142"/>
      <c r="AV733" s="142"/>
      <c r="AW733" s="142"/>
      <c r="AX733" s="142"/>
      <c r="AY733" s="142"/>
      <c r="AZ733" s="142"/>
      <c r="BA733" s="142"/>
      <c r="BB733" s="142" t="s">
        <v>20</v>
      </c>
      <c r="BC733" s="142"/>
      <c r="BD733" s="142"/>
      <c r="BE733" s="142"/>
    </row>
    <row r="734" spans="1:57" x14ac:dyDescent="0.25">
      <c r="A734" s="107" t="s">
        <v>298</v>
      </c>
      <c r="B734" s="107"/>
      <c r="C734" s="107"/>
      <c r="D734" s="107" t="s">
        <v>299</v>
      </c>
      <c r="E734" s="107"/>
      <c r="F734" s="108">
        <v>136</v>
      </c>
      <c r="G734" s="109" t="s">
        <v>300</v>
      </c>
      <c r="H734" s="110">
        <v>2</v>
      </c>
      <c r="I734" s="111">
        <v>30</v>
      </c>
      <c r="J734" s="111"/>
      <c r="K734" s="111"/>
      <c r="L734" s="112">
        <v>0</v>
      </c>
      <c r="M734" s="143"/>
      <c r="N734" s="141"/>
      <c r="O734" s="141" t="s">
        <v>1603</v>
      </c>
      <c r="P734" s="113" t="s">
        <v>1600</v>
      </c>
      <c r="Q734" s="138" t="str">
        <f>_DL_BM</f>
        <v>KVQT</v>
      </c>
      <c r="R734" s="138" t="str">
        <f>_DL_Khoa</f>
        <v>KTVT</v>
      </c>
      <c r="S734" s="106" t="str">
        <f t="shared" si="12"/>
        <v>KTVT-KVQT</v>
      </c>
      <c r="T734" s="142"/>
      <c r="U734" s="142"/>
      <c r="V734" s="142"/>
      <c r="W734" s="142"/>
      <c r="X734" s="142"/>
      <c r="Y734" s="142"/>
      <c r="Z734" s="142"/>
      <c r="AA734" s="142"/>
      <c r="AB734" s="142"/>
      <c r="AC734" s="142"/>
      <c r="AD734" s="142"/>
      <c r="AE734" s="142"/>
      <c r="AF734" s="142"/>
      <c r="AG734" s="142"/>
      <c r="AH734" s="142" t="s">
        <v>20</v>
      </c>
      <c r="AI734" s="142"/>
      <c r="AJ734" s="142"/>
      <c r="AK734" s="142"/>
      <c r="AL734" s="142"/>
      <c r="AM734" s="142"/>
      <c r="AN734" s="142"/>
      <c r="AO734" s="142"/>
      <c r="AP734" s="142"/>
      <c r="AQ734" s="142"/>
      <c r="AR734" s="142"/>
      <c r="AS734" s="142"/>
      <c r="AT734" s="142"/>
      <c r="AU734" s="142"/>
      <c r="AV734" s="142"/>
      <c r="AW734" s="142"/>
      <c r="AX734" s="142"/>
      <c r="AY734" s="142"/>
      <c r="AZ734" s="142"/>
      <c r="BA734" s="142" t="s">
        <v>20</v>
      </c>
      <c r="BB734" s="142"/>
      <c r="BC734" s="142"/>
      <c r="BD734" s="142"/>
      <c r="BE734" s="142"/>
    </row>
    <row r="735" spans="1:57" x14ac:dyDescent="0.25">
      <c r="A735" s="107" t="s">
        <v>907</v>
      </c>
      <c r="B735" s="107" t="s">
        <v>907</v>
      </c>
      <c r="C735" s="107"/>
      <c r="D735" s="107"/>
      <c r="E735" s="107"/>
      <c r="F735" s="108">
        <v>466</v>
      </c>
      <c r="G735" s="109" t="s">
        <v>908</v>
      </c>
      <c r="H735" s="110">
        <v>2</v>
      </c>
      <c r="I735" s="111"/>
      <c r="J735" s="111"/>
      <c r="K735" s="111">
        <v>90</v>
      </c>
      <c r="L735" s="112">
        <v>0</v>
      </c>
      <c r="M735" s="140" t="s">
        <v>1511</v>
      </c>
      <c r="N735" s="141"/>
      <c r="O735" s="141" t="s">
        <v>1603</v>
      </c>
      <c r="P735" s="113" t="s">
        <v>1600</v>
      </c>
      <c r="Q735" s="138" t="str">
        <f>_DL_BM</f>
        <v>KVQT</v>
      </c>
      <c r="R735" s="138" t="str">
        <f>_DL_Khoa</f>
        <v>KTVT</v>
      </c>
      <c r="S735" s="106" t="str">
        <f t="shared" si="12"/>
        <v>KTVT-KVQT</v>
      </c>
      <c r="T735" s="142"/>
      <c r="U735" s="142"/>
      <c r="V735" s="142"/>
      <c r="W735" s="142"/>
      <c r="X735" s="142"/>
      <c r="Y735" s="142"/>
      <c r="Z735" s="142"/>
      <c r="AA735" s="142"/>
      <c r="AB735" s="142"/>
      <c r="AC735" s="142"/>
      <c r="AD735" s="142"/>
      <c r="AE735" s="142"/>
      <c r="AF735" s="142"/>
      <c r="AG735" s="142"/>
      <c r="AH735" s="142" t="s">
        <v>20</v>
      </c>
      <c r="AI735" s="142"/>
      <c r="AJ735" s="142"/>
      <c r="AK735" s="142"/>
      <c r="AL735" s="142"/>
      <c r="AM735" s="142"/>
      <c r="AN735" s="142"/>
      <c r="AO735" s="142"/>
      <c r="AP735" s="142"/>
      <c r="AQ735" s="142"/>
      <c r="AR735" s="142"/>
      <c r="AS735" s="142"/>
      <c r="AT735" s="142"/>
      <c r="AU735" s="142"/>
      <c r="AV735" s="142"/>
      <c r="AW735" s="142"/>
      <c r="AX735" s="142"/>
      <c r="AY735" s="142"/>
      <c r="AZ735" s="142"/>
      <c r="BA735" s="142"/>
      <c r="BB735" s="142"/>
      <c r="BC735" s="142"/>
      <c r="BD735" s="142"/>
      <c r="BE735" s="142"/>
    </row>
    <row r="736" spans="1:57" x14ac:dyDescent="0.25">
      <c r="A736" s="107" t="s">
        <v>909</v>
      </c>
      <c r="B736" s="107" t="s">
        <v>909</v>
      </c>
      <c r="C736" s="107" t="s">
        <v>909</v>
      </c>
      <c r="D736" s="107" t="s">
        <v>910</v>
      </c>
      <c r="E736" s="107" t="s">
        <v>910</v>
      </c>
      <c r="F736" s="108">
        <v>467</v>
      </c>
      <c r="G736" s="109" t="s">
        <v>911</v>
      </c>
      <c r="H736" s="110">
        <v>2</v>
      </c>
      <c r="I736" s="111">
        <v>30</v>
      </c>
      <c r="J736" s="111"/>
      <c r="K736" s="111"/>
      <c r="L736" s="112">
        <v>0</v>
      </c>
      <c r="M736" s="143" t="s">
        <v>1484</v>
      </c>
      <c r="N736" s="141">
        <v>75</v>
      </c>
      <c r="O736" s="141" t="s">
        <v>1603</v>
      </c>
      <c r="P736" s="113" t="s">
        <v>1600</v>
      </c>
      <c r="Q736" s="138" t="str">
        <f>_DL_BM</f>
        <v>KVQT</v>
      </c>
      <c r="R736" s="138" t="str">
        <f>_DL_Khoa</f>
        <v>KTVT</v>
      </c>
      <c r="S736" s="106" t="str">
        <f t="shared" si="12"/>
        <v>KTVT-KVQT</v>
      </c>
      <c r="T736" s="142"/>
      <c r="U736" s="142"/>
      <c r="V736" s="142"/>
      <c r="W736" s="142"/>
      <c r="X736" s="142"/>
      <c r="Y736" s="142"/>
      <c r="Z736" s="142"/>
      <c r="AA736" s="142"/>
      <c r="AB736" s="142"/>
      <c r="AC736" s="142"/>
      <c r="AD736" s="142"/>
      <c r="AE736" s="142"/>
      <c r="AF736" s="142"/>
      <c r="AG736" s="142" t="s">
        <v>21</v>
      </c>
      <c r="AH736" s="142" t="s">
        <v>20</v>
      </c>
      <c r="AI736" s="142" t="s">
        <v>21</v>
      </c>
      <c r="AJ736" s="142" t="s">
        <v>21</v>
      </c>
      <c r="AK736" s="142" t="s">
        <v>21</v>
      </c>
      <c r="AL736" s="142" t="s">
        <v>21</v>
      </c>
      <c r="AM736" s="142"/>
      <c r="AN736" s="142"/>
      <c r="AO736" s="142"/>
      <c r="AP736" s="142"/>
      <c r="AQ736" s="142"/>
      <c r="AR736" s="142"/>
      <c r="AS736" s="142"/>
      <c r="AT736" s="142"/>
      <c r="AU736" s="142"/>
      <c r="AV736" s="142"/>
      <c r="AW736" s="142"/>
      <c r="AX736" s="142"/>
      <c r="AY736" s="142"/>
      <c r="AZ736" s="142" t="s">
        <v>21</v>
      </c>
      <c r="BA736" s="142" t="s">
        <v>20</v>
      </c>
      <c r="BB736" s="142" t="s">
        <v>21</v>
      </c>
      <c r="BC736" s="142" t="s">
        <v>21</v>
      </c>
      <c r="BD736" s="142" t="s">
        <v>21</v>
      </c>
      <c r="BE736" s="142"/>
    </row>
    <row r="737" spans="1:57" x14ac:dyDescent="0.25">
      <c r="A737" s="107" t="s">
        <v>1206</v>
      </c>
      <c r="B737" s="107" t="s">
        <v>1206</v>
      </c>
      <c r="C737" s="107"/>
      <c r="D737" s="107" t="s">
        <v>1207</v>
      </c>
      <c r="E737" s="107"/>
      <c r="F737" s="108">
        <v>601</v>
      </c>
      <c r="G737" s="109" t="s">
        <v>1205</v>
      </c>
      <c r="H737" s="110">
        <v>2</v>
      </c>
      <c r="I737" s="111">
        <v>30</v>
      </c>
      <c r="J737" s="111"/>
      <c r="K737" s="111"/>
      <c r="L737" s="112">
        <v>0</v>
      </c>
      <c r="M737" s="143" t="s">
        <v>1484</v>
      </c>
      <c r="N737" s="141">
        <v>75</v>
      </c>
      <c r="O737" s="141" t="s">
        <v>1603</v>
      </c>
      <c r="P737" s="113" t="s">
        <v>1600</v>
      </c>
      <c r="Q737" s="138" t="str">
        <f>_DL_BM</f>
        <v>KVQT</v>
      </c>
      <c r="R737" s="138" t="str">
        <f>_DL_Khoa</f>
        <v>KTVT</v>
      </c>
      <c r="S737" s="106" t="str">
        <f t="shared" si="12"/>
        <v>KTVT-KVQT</v>
      </c>
      <c r="T737" s="142"/>
      <c r="U737" s="142"/>
      <c r="V737" s="142"/>
      <c r="W737" s="142"/>
      <c r="X737" s="142"/>
      <c r="Y737" s="142"/>
      <c r="Z737" s="142"/>
      <c r="AA737" s="142"/>
      <c r="AB737" s="142"/>
      <c r="AC737" s="142"/>
      <c r="AD737" s="142"/>
      <c r="AE737" s="142"/>
      <c r="AF737" s="142"/>
      <c r="AG737" s="142"/>
      <c r="AH737" s="142" t="s">
        <v>21</v>
      </c>
      <c r="AI737" s="142" t="s">
        <v>21</v>
      </c>
      <c r="AJ737" s="142"/>
      <c r="AK737" s="142"/>
      <c r="AL737" s="142"/>
      <c r="AM737" s="142"/>
      <c r="AN737" s="142"/>
      <c r="AO737" s="142"/>
      <c r="AP737" s="142"/>
      <c r="AQ737" s="142"/>
      <c r="AR737" s="142"/>
      <c r="AS737" s="142"/>
      <c r="AT737" s="142"/>
      <c r="AU737" s="142"/>
      <c r="AV737" s="142"/>
      <c r="AW737" s="142"/>
      <c r="AX737" s="142"/>
      <c r="AY737" s="142"/>
      <c r="AZ737" s="142"/>
      <c r="BA737" s="142" t="s">
        <v>21</v>
      </c>
      <c r="BB737" s="142"/>
      <c r="BC737" s="142"/>
      <c r="BD737" s="142"/>
      <c r="BE737" s="142"/>
    </row>
    <row r="738" spans="1:57" x14ac:dyDescent="0.25">
      <c r="A738" s="107" t="s">
        <v>293</v>
      </c>
      <c r="B738" s="107" t="s">
        <v>293</v>
      </c>
      <c r="C738" s="107"/>
      <c r="D738" s="107"/>
      <c r="E738" s="107"/>
      <c r="F738" s="108">
        <v>134</v>
      </c>
      <c r="G738" s="109" t="s">
        <v>294</v>
      </c>
      <c r="H738" s="110">
        <v>3</v>
      </c>
      <c r="I738" s="111">
        <v>45</v>
      </c>
      <c r="J738" s="111"/>
      <c r="K738" s="111"/>
      <c r="L738" s="112">
        <v>0</v>
      </c>
      <c r="M738" s="143" t="s">
        <v>1484</v>
      </c>
      <c r="N738" s="141">
        <v>90</v>
      </c>
      <c r="O738" s="141" t="s">
        <v>1603</v>
      </c>
      <c r="P738" s="113" t="s">
        <v>1600</v>
      </c>
      <c r="Q738" s="138" t="str">
        <f>_DL_BM</f>
        <v>KVQT</v>
      </c>
      <c r="R738" s="138" t="str">
        <f>_DL_Khoa</f>
        <v>KTVT</v>
      </c>
      <c r="S738" s="106" t="str">
        <f t="shared" si="12"/>
        <v>KTVT-KVQT</v>
      </c>
      <c r="T738" s="142"/>
      <c r="U738" s="142"/>
      <c r="V738" s="142"/>
      <c r="W738" s="142"/>
      <c r="X738" s="142"/>
      <c r="Y738" s="142"/>
      <c r="Z738" s="142"/>
      <c r="AA738" s="142"/>
      <c r="AB738" s="142"/>
      <c r="AC738" s="142"/>
      <c r="AD738" s="142"/>
      <c r="AE738" s="142"/>
      <c r="AF738" s="142"/>
      <c r="AG738" s="142" t="s">
        <v>20</v>
      </c>
      <c r="AH738" s="142" t="s">
        <v>20</v>
      </c>
      <c r="AI738" s="142" t="s">
        <v>20</v>
      </c>
      <c r="AJ738" s="142"/>
      <c r="AK738" s="142"/>
      <c r="AL738" s="142"/>
      <c r="AM738" s="142"/>
      <c r="AN738" s="142"/>
      <c r="AO738" s="142"/>
      <c r="AP738" s="142"/>
      <c r="AQ738" s="142"/>
      <c r="AR738" s="142"/>
      <c r="AS738" s="142"/>
      <c r="AT738" s="142"/>
      <c r="AU738" s="142"/>
      <c r="AV738" s="142"/>
      <c r="AW738" s="142"/>
      <c r="AX738" s="142"/>
      <c r="AY738" s="142"/>
      <c r="AZ738" s="142"/>
      <c r="BA738" s="142"/>
      <c r="BB738" s="142"/>
      <c r="BC738" s="142"/>
      <c r="BD738" s="142"/>
      <c r="BE738" s="142"/>
    </row>
    <row r="739" spans="1:57" x14ac:dyDescent="0.25">
      <c r="A739" s="107" t="s">
        <v>1466</v>
      </c>
      <c r="B739" s="107" t="s">
        <v>1466</v>
      </c>
      <c r="C739" s="107"/>
      <c r="D739" s="107"/>
      <c r="E739" s="107"/>
      <c r="F739" s="108">
        <v>729</v>
      </c>
      <c r="G739" s="109" t="s">
        <v>1464</v>
      </c>
      <c r="H739" s="110">
        <v>8</v>
      </c>
      <c r="I739" s="111"/>
      <c r="J739" s="111"/>
      <c r="K739" s="111">
        <v>480</v>
      </c>
      <c r="L739" s="112">
        <v>0</v>
      </c>
      <c r="M739" s="143"/>
      <c r="N739" s="141"/>
      <c r="O739" s="141" t="s">
        <v>1603</v>
      </c>
      <c r="P739" s="113" t="s">
        <v>1600</v>
      </c>
      <c r="Q739" s="138" t="str">
        <f>_DL_BM</f>
        <v>KVQT</v>
      </c>
      <c r="R739" s="138" t="str">
        <f>_DL_Khoa</f>
        <v>KTVT</v>
      </c>
      <c r="S739" s="106" t="str">
        <f t="shared" si="12"/>
        <v>KTVT-KVQT</v>
      </c>
      <c r="T739" s="142"/>
      <c r="U739" s="142"/>
      <c r="V739" s="142"/>
      <c r="W739" s="142"/>
      <c r="X739" s="142"/>
      <c r="Y739" s="142"/>
      <c r="Z739" s="142"/>
      <c r="AA739" s="142"/>
      <c r="AB739" s="142"/>
      <c r="AC739" s="142"/>
      <c r="AD739" s="142"/>
      <c r="AE739" s="142"/>
      <c r="AF739" s="142"/>
      <c r="AG739" s="142"/>
      <c r="AH739" s="142" t="s">
        <v>20</v>
      </c>
      <c r="AI739" s="142"/>
      <c r="AJ739" s="142"/>
      <c r="AK739" s="142"/>
      <c r="AL739" s="142"/>
      <c r="AM739" s="142"/>
      <c r="AN739" s="142"/>
      <c r="AO739" s="142"/>
      <c r="AP739" s="142"/>
      <c r="AQ739" s="142"/>
      <c r="AR739" s="142"/>
      <c r="AS739" s="142"/>
      <c r="AT739" s="142"/>
      <c r="AU739" s="142"/>
      <c r="AV739" s="142"/>
      <c r="AW739" s="142"/>
      <c r="AX739" s="142"/>
      <c r="AY739" s="142"/>
      <c r="AZ739" s="142"/>
      <c r="BA739" s="142"/>
      <c r="BB739" s="142"/>
      <c r="BC739" s="142"/>
      <c r="BD739" s="142"/>
      <c r="BE739" s="142"/>
    </row>
    <row r="740" spans="1:57" x14ac:dyDescent="0.25">
      <c r="A740" s="107"/>
      <c r="B740" s="107"/>
      <c r="C740" s="107"/>
      <c r="D740" s="107" t="s">
        <v>1467</v>
      </c>
      <c r="E740" s="107" t="s">
        <v>1467</v>
      </c>
      <c r="F740" s="108">
        <v>730</v>
      </c>
      <c r="G740" s="109" t="s">
        <v>1464</v>
      </c>
      <c r="H740" s="110">
        <v>4</v>
      </c>
      <c r="I740" s="111"/>
      <c r="J740" s="111"/>
      <c r="K740" s="111">
        <v>240</v>
      </c>
      <c r="L740" s="112">
        <v>0</v>
      </c>
      <c r="M740" s="143"/>
      <c r="N740" s="141"/>
      <c r="O740" s="141" t="s">
        <v>1603</v>
      </c>
      <c r="P740" s="113" t="s">
        <v>1600</v>
      </c>
      <c r="Q740" s="138" t="str">
        <f>_DL_BM</f>
        <v>KVQT</v>
      </c>
      <c r="R740" s="138" t="str">
        <f>_DL_Khoa</f>
        <v>KTVT</v>
      </c>
      <c r="S740" s="106" t="str">
        <f t="shared" si="12"/>
        <v>KTVT-KVQT</v>
      </c>
      <c r="T740" s="142"/>
      <c r="U740" s="142"/>
      <c r="V740" s="142"/>
      <c r="W740" s="142"/>
      <c r="X740" s="142"/>
      <c r="Y740" s="142"/>
      <c r="Z740" s="142"/>
      <c r="AA740" s="142"/>
      <c r="AB740" s="142"/>
      <c r="AC740" s="142"/>
      <c r="AD740" s="142"/>
      <c r="AE740" s="142"/>
      <c r="AF740" s="142"/>
      <c r="AG740" s="142"/>
      <c r="AH740" s="142"/>
      <c r="AI740" s="142"/>
      <c r="AJ740" s="142"/>
      <c r="AK740" s="142"/>
      <c r="AL740" s="142"/>
      <c r="AM740" s="142"/>
      <c r="AN740" s="142"/>
      <c r="AO740" s="142"/>
      <c r="AP740" s="142"/>
      <c r="AQ740" s="142"/>
      <c r="AR740" s="142"/>
      <c r="AS740" s="142"/>
      <c r="AT740" s="142"/>
      <c r="AU740" s="142"/>
      <c r="AV740" s="142"/>
      <c r="AW740" s="142"/>
      <c r="AX740" s="142"/>
      <c r="AY740" s="142"/>
      <c r="AZ740" s="142"/>
      <c r="BA740" s="142" t="s">
        <v>20</v>
      </c>
      <c r="BB740" s="142"/>
      <c r="BC740" s="142"/>
      <c r="BD740" s="142"/>
      <c r="BE740" s="142"/>
    </row>
    <row r="741" spans="1:57" x14ac:dyDescent="0.25">
      <c r="A741" s="107" t="s">
        <v>879</v>
      </c>
      <c r="B741" s="107"/>
      <c r="C741" s="107"/>
      <c r="D741" s="107" t="s">
        <v>880</v>
      </c>
      <c r="E741" s="107"/>
      <c r="F741" s="108">
        <v>455</v>
      </c>
      <c r="G741" s="109" t="s">
        <v>881</v>
      </c>
      <c r="H741" s="110">
        <v>3</v>
      </c>
      <c r="I741" s="111">
        <v>45</v>
      </c>
      <c r="J741" s="111"/>
      <c r="K741" s="111"/>
      <c r="L741" s="112">
        <v>0</v>
      </c>
      <c r="M741" s="143" t="s">
        <v>1484</v>
      </c>
      <c r="N741" s="141">
        <v>75</v>
      </c>
      <c r="O741" s="141" t="s">
        <v>1603</v>
      </c>
      <c r="P741" s="113" t="s">
        <v>1600</v>
      </c>
      <c r="Q741" s="138" t="str">
        <f>_DL_BM</f>
        <v>KVQT</v>
      </c>
      <c r="R741" s="138" t="str">
        <f>_DL_Khoa</f>
        <v>KTVT</v>
      </c>
      <c r="S741" s="106" t="str">
        <f t="shared" si="12"/>
        <v>KTVT-KVQT</v>
      </c>
      <c r="T741" s="142"/>
      <c r="U741" s="142"/>
      <c r="V741" s="142"/>
      <c r="W741" s="142"/>
      <c r="X741" s="142"/>
      <c r="Y741" s="142"/>
      <c r="Z741" s="142"/>
      <c r="AA741" s="142"/>
      <c r="AB741" s="142"/>
      <c r="AC741" s="142"/>
      <c r="AD741" s="142"/>
      <c r="AE741" s="142"/>
      <c r="AF741" s="142"/>
      <c r="AG741" s="142" t="s">
        <v>20</v>
      </c>
      <c r="AH741" s="142" t="s">
        <v>20</v>
      </c>
      <c r="AI741" s="142"/>
      <c r="AJ741" s="142"/>
      <c r="AK741" s="142"/>
      <c r="AL741" s="142"/>
      <c r="AM741" s="142"/>
      <c r="AN741" s="142"/>
      <c r="AO741" s="142"/>
      <c r="AP741" s="142"/>
      <c r="AQ741" s="142"/>
      <c r="AR741" s="142"/>
      <c r="AS741" s="142"/>
      <c r="AT741" s="142"/>
      <c r="AU741" s="142"/>
      <c r="AV741" s="142"/>
      <c r="AW741" s="142"/>
      <c r="AX741" s="142"/>
      <c r="AY741" s="142"/>
      <c r="AZ741" s="142" t="s">
        <v>20</v>
      </c>
      <c r="BA741" s="142" t="s">
        <v>20</v>
      </c>
      <c r="BB741" s="142"/>
      <c r="BC741" s="142"/>
      <c r="BD741" s="142"/>
      <c r="BE741" s="142"/>
    </row>
    <row r="742" spans="1:57" x14ac:dyDescent="0.25">
      <c r="A742" s="107" t="s">
        <v>898</v>
      </c>
      <c r="B742" s="107"/>
      <c r="C742" s="107"/>
      <c r="D742" s="107" t="s">
        <v>899</v>
      </c>
      <c r="E742" s="107"/>
      <c r="F742" s="108">
        <v>462</v>
      </c>
      <c r="G742" s="109" t="s">
        <v>475</v>
      </c>
      <c r="H742" s="110">
        <v>2</v>
      </c>
      <c r="I742" s="111">
        <v>30</v>
      </c>
      <c r="J742" s="111"/>
      <c r="K742" s="111"/>
      <c r="L742" s="112">
        <v>0</v>
      </c>
      <c r="M742" s="143" t="s">
        <v>1484</v>
      </c>
      <c r="N742" s="141">
        <v>75</v>
      </c>
      <c r="O742" s="141" t="s">
        <v>1603</v>
      </c>
      <c r="P742" s="113" t="s">
        <v>1600</v>
      </c>
      <c r="Q742" s="138" t="str">
        <f>_DL_BM</f>
        <v>KVQT</v>
      </c>
      <c r="R742" s="138" t="str">
        <f>_DL_Khoa</f>
        <v>KTVT</v>
      </c>
      <c r="S742" s="106" t="str">
        <f t="shared" si="12"/>
        <v>KTVT-KVQT</v>
      </c>
      <c r="T742" s="142"/>
      <c r="U742" s="142"/>
      <c r="V742" s="142"/>
      <c r="W742" s="142"/>
      <c r="X742" s="142"/>
      <c r="Y742" s="142"/>
      <c r="Z742" s="142"/>
      <c r="AA742" s="142"/>
      <c r="AB742" s="142"/>
      <c r="AC742" s="142"/>
      <c r="AD742" s="142"/>
      <c r="AE742" s="142"/>
      <c r="AF742" s="142"/>
      <c r="AG742" s="142"/>
      <c r="AH742" s="142" t="s">
        <v>20</v>
      </c>
      <c r="AI742" s="142"/>
      <c r="AJ742" s="142"/>
      <c r="AK742" s="142"/>
      <c r="AL742" s="142"/>
      <c r="AM742" s="142"/>
      <c r="AN742" s="142"/>
      <c r="AO742" s="142"/>
      <c r="AP742" s="142"/>
      <c r="AQ742" s="142"/>
      <c r="AR742" s="142"/>
      <c r="AS742" s="142"/>
      <c r="AT742" s="142"/>
      <c r="AU742" s="142"/>
      <c r="AV742" s="142"/>
      <c r="AW742" s="142"/>
      <c r="AX742" s="142"/>
      <c r="AY742" s="142"/>
      <c r="AZ742" s="142"/>
      <c r="BA742" s="142" t="s">
        <v>20</v>
      </c>
      <c r="BB742" s="142"/>
      <c r="BC742" s="142"/>
      <c r="BD742" s="142"/>
      <c r="BE742" s="142"/>
    </row>
    <row r="743" spans="1:57" x14ac:dyDescent="0.25">
      <c r="A743" s="107" t="s">
        <v>902</v>
      </c>
      <c r="B743" s="107" t="s">
        <v>902</v>
      </c>
      <c r="C743" s="107"/>
      <c r="D743" s="107"/>
      <c r="E743" s="107"/>
      <c r="F743" s="108">
        <v>464</v>
      </c>
      <c r="G743" s="109" t="s">
        <v>903</v>
      </c>
      <c r="H743" s="110">
        <v>3</v>
      </c>
      <c r="I743" s="111">
        <v>45</v>
      </c>
      <c r="J743" s="111"/>
      <c r="K743" s="111"/>
      <c r="L743" s="112">
        <v>0</v>
      </c>
      <c r="M743" s="143" t="s">
        <v>1484</v>
      </c>
      <c r="N743" s="141">
        <v>75</v>
      </c>
      <c r="O743" s="141" t="s">
        <v>1603</v>
      </c>
      <c r="P743" s="113" t="s">
        <v>1600</v>
      </c>
      <c r="Q743" s="138" t="str">
        <f>_DL_BM</f>
        <v>KVQT</v>
      </c>
      <c r="R743" s="138" t="str">
        <f>_DL_Khoa</f>
        <v>KTVT</v>
      </c>
      <c r="S743" s="106" t="str">
        <f t="shared" si="12"/>
        <v>KTVT-KVQT</v>
      </c>
      <c r="T743" s="142"/>
      <c r="U743" s="142"/>
      <c r="V743" s="142"/>
      <c r="W743" s="142"/>
      <c r="X743" s="142"/>
      <c r="Y743" s="142"/>
      <c r="Z743" s="142"/>
      <c r="AA743" s="142"/>
      <c r="AB743" s="142"/>
      <c r="AC743" s="142"/>
      <c r="AD743" s="142"/>
      <c r="AE743" s="142"/>
      <c r="AF743" s="142"/>
      <c r="AG743" s="142"/>
      <c r="AH743" s="142" t="s">
        <v>20</v>
      </c>
      <c r="AI743" s="142"/>
      <c r="AJ743" s="142"/>
      <c r="AK743" s="142"/>
      <c r="AL743" s="142"/>
      <c r="AM743" s="142"/>
      <c r="AN743" s="142"/>
      <c r="AO743" s="142"/>
      <c r="AP743" s="142"/>
      <c r="AQ743" s="142"/>
      <c r="AR743" s="142"/>
      <c r="AS743" s="142"/>
      <c r="AT743" s="142"/>
      <c r="AU743" s="142"/>
      <c r="AV743" s="142"/>
      <c r="AW743" s="142"/>
      <c r="AX743" s="142"/>
      <c r="AY743" s="142"/>
      <c r="AZ743" s="142"/>
      <c r="BA743" s="142"/>
      <c r="BB743" s="142"/>
      <c r="BC743" s="142"/>
      <c r="BD743" s="142"/>
      <c r="BE743" s="142"/>
    </row>
    <row r="744" spans="1:57" x14ac:dyDescent="0.25">
      <c r="A744" s="107" t="s">
        <v>904</v>
      </c>
      <c r="B744" s="107" t="s">
        <v>904</v>
      </c>
      <c r="C744" s="107"/>
      <c r="D744" s="107" t="s">
        <v>905</v>
      </c>
      <c r="E744" s="107"/>
      <c r="F744" s="108">
        <v>465</v>
      </c>
      <c r="G744" s="109" t="s">
        <v>906</v>
      </c>
      <c r="H744" s="110">
        <v>3</v>
      </c>
      <c r="I744" s="111">
        <v>45</v>
      </c>
      <c r="J744" s="111"/>
      <c r="K744" s="111"/>
      <c r="L744" s="112">
        <v>0</v>
      </c>
      <c r="M744" s="143" t="s">
        <v>1484</v>
      </c>
      <c r="N744" s="141">
        <v>75</v>
      </c>
      <c r="O744" s="141" t="s">
        <v>1603</v>
      </c>
      <c r="P744" s="113" t="s">
        <v>1600</v>
      </c>
      <c r="Q744" s="138" t="str">
        <f>_DL_BM</f>
        <v>KVQT</v>
      </c>
      <c r="R744" s="138" t="str">
        <f>_DL_Khoa</f>
        <v>KTVT</v>
      </c>
      <c r="S744" s="106" t="str">
        <f t="shared" si="12"/>
        <v>KTVT-KVQT</v>
      </c>
      <c r="T744" s="142"/>
      <c r="U744" s="142"/>
      <c r="V744" s="142"/>
      <c r="W744" s="142"/>
      <c r="X744" s="142"/>
      <c r="Y744" s="142"/>
      <c r="Z744" s="142"/>
      <c r="AA744" s="142"/>
      <c r="AB744" s="142"/>
      <c r="AC744" s="142"/>
      <c r="AD744" s="142"/>
      <c r="AE744" s="142"/>
      <c r="AF744" s="142"/>
      <c r="AG744" s="142" t="s">
        <v>20</v>
      </c>
      <c r="AH744" s="142" t="s">
        <v>20</v>
      </c>
      <c r="AI744" s="142"/>
      <c r="AJ744" s="142"/>
      <c r="AK744" s="142"/>
      <c r="AL744" s="142"/>
      <c r="AM744" s="142"/>
      <c r="AN744" s="142"/>
      <c r="AO744" s="142"/>
      <c r="AP744" s="142"/>
      <c r="AQ744" s="142"/>
      <c r="AR744" s="142"/>
      <c r="AS744" s="142"/>
      <c r="AT744" s="142"/>
      <c r="AU744" s="142"/>
      <c r="AV744" s="142"/>
      <c r="AW744" s="142"/>
      <c r="AX744" s="142"/>
      <c r="AY744" s="142"/>
      <c r="AZ744" s="142"/>
      <c r="BA744" s="142"/>
      <c r="BB744" s="142"/>
      <c r="BC744" s="142"/>
      <c r="BD744" s="142"/>
      <c r="BE744" s="142"/>
    </row>
    <row r="745" spans="1:57" x14ac:dyDescent="0.25">
      <c r="A745" s="107" t="s">
        <v>900</v>
      </c>
      <c r="B745" s="107" t="s">
        <v>900</v>
      </c>
      <c r="C745" s="107"/>
      <c r="D745" s="107"/>
      <c r="E745" s="107"/>
      <c r="F745" s="108">
        <v>463</v>
      </c>
      <c r="G745" s="109" t="s">
        <v>901</v>
      </c>
      <c r="H745" s="110">
        <v>3</v>
      </c>
      <c r="I745" s="111">
        <v>45</v>
      </c>
      <c r="J745" s="111"/>
      <c r="K745" s="111"/>
      <c r="L745" s="112">
        <v>0</v>
      </c>
      <c r="M745" s="143"/>
      <c r="N745" s="141"/>
      <c r="O745" s="141" t="s">
        <v>1603</v>
      </c>
      <c r="P745" s="113" t="s">
        <v>1600</v>
      </c>
      <c r="Q745" s="138" t="str">
        <f>_DL_BM</f>
        <v>KVQT</v>
      </c>
      <c r="R745" s="138" t="str">
        <f>_DL_Khoa</f>
        <v>KTVT</v>
      </c>
      <c r="S745" s="106" t="str">
        <f t="shared" si="12"/>
        <v>KTVT-KVQT</v>
      </c>
      <c r="T745" s="142"/>
      <c r="U745" s="142"/>
      <c r="V745" s="142"/>
      <c r="W745" s="142"/>
      <c r="X745" s="142"/>
      <c r="Y745" s="142"/>
      <c r="Z745" s="142"/>
      <c r="AA745" s="142"/>
      <c r="AB745" s="142"/>
      <c r="AC745" s="142"/>
      <c r="AD745" s="142"/>
      <c r="AE745" s="142"/>
      <c r="AF745" s="142"/>
      <c r="AG745" s="142"/>
      <c r="AH745" s="142" t="s">
        <v>20</v>
      </c>
      <c r="AI745" s="142"/>
      <c r="AJ745" s="142"/>
      <c r="AK745" s="142"/>
      <c r="AL745" s="142"/>
      <c r="AM745" s="142"/>
      <c r="AN745" s="142"/>
      <c r="AO745" s="142"/>
      <c r="AP745" s="142"/>
      <c r="AQ745" s="142"/>
      <c r="AR745" s="142"/>
      <c r="AS745" s="142"/>
      <c r="AT745" s="142"/>
      <c r="AU745" s="142"/>
      <c r="AV745" s="142"/>
      <c r="AW745" s="142"/>
      <c r="AX745" s="142"/>
      <c r="AY745" s="142"/>
      <c r="AZ745" s="142"/>
      <c r="BA745" s="142"/>
      <c r="BB745" s="142"/>
      <c r="BC745" s="142"/>
      <c r="BD745" s="142"/>
      <c r="BE745" s="142"/>
    </row>
    <row r="746" spans="1:57" x14ac:dyDescent="0.25">
      <c r="A746" s="107" t="s">
        <v>912</v>
      </c>
      <c r="B746" s="107" t="s">
        <v>912</v>
      </c>
      <c r="C746" s="107"/>
      <c r="D746" s="107" t="s">
        <v>913</v>
      </c>
      <c r="E746" s="107"/>
      <c r="F746" s="108">
        <v>468</v>
      </c>
      <c r="G746" s="109" t="s">
        <v>914</v>
      </c>
      <c r="H746" s="110">
        <v>2</v>
      </c>
      <c r="I746" s="111">
        <v>30</v>
      </c>
      <c r="J746" s="111"/>
      <c r="K746" s="111"/>
      <c r="L746" s="112">
        <v>0</v>
      </c>
      <c r="M746" s="143"/>
      <c r="N746" s="141"/>
      <c r="O746" s="141" t="s">
        <v>1603</v>
      </c>
      <c r="P746" s="113" t="s">
        <v>1600</v>
      </c>
      <c r="Q746" s="138" t="str">
        <f>_DL_BM</f>
        <v>KVQT</v>
      </c>
      <c r="R746" s="138" t="str">
        <f>_DL_Khoa</f>
        <v>KTVT</v>
      </c>
      <c r="S746" s="106" t="str">
        <f t="shared" si="12"/>
        <v>KTVT-KVQT</v>
      </c>
      <c r="T746" s="142"/>
      <c r="U746" s="142"/>
      <c r="V746" s="142"/>
      <c r="W746" s="142"/>
      <c r="X746" s="142"/>
      <c r="Y746" s="142"/>
      <c r="Z746" s="142"/>
      <c r="AA746" s="142"/>
      <c r="AB746" s="142"/>
      <c r="AC746" s="142"/>
      <c r="AD746" s="142"/>
      <c r="AE746" s="142"/>
      <c r="AF746" s="142"/>
      <c r="AG746" s="142"/>
      <c r="AH746" s="142" t="s">
        <v>20</v>
      </c>
      <c r="AI746" s="142"/>
      <c r="AJ746" s="142"/>
      <c r="AK746" s="142"/>
      <c r="AL746" s="142"/>
      <c r="AM746" s="142"/>
      <c r="AN746" s="142"/>
      <c r="AO746" s="142"/>
      <c r="AP746" s="142"/>
      <c r="AQ746" s="142"/>
      <c r="AR746" s="142"/>
      <c r="AS746" s="142"/>
      <c r="AT746" s="142"/>
      <c r="AU746" s="142"/>
      <c r="AV746" s="142"/>
      <c r="AW746" s="142"/>
      <c r="AX746" s="142"/>
      <c r="AY746" s="142"/>
      <c r="AZ746" s="142"/>
      <c r="BA746" s="142" t="s">
        <v>21</v>
      </c>
      <c r="BB746" s="142"/>
      <c r="BC746" s="142"/>
      <c r="BD746" s="142"/>
      <c r="BE746" s="142"/>
    </row>
    <row r="747" spans="1:57" x14ac:dyDescent="0.25">
      <c r="A747" s="107" t="s">
        <v>278</v>
      </c>
      <c r="B747" s="107" t="s">
        <v>278</v>
      </c>
      <c r="C747" s="107"/>
      <c r="D747" s="107" t="s">
        <v>279</v>
      </c>
      <c r="E747" s="107" t="s">
        <v>279</v>
      </c>
      <c r="F747" s="108">
        <v>129</v>
      </c>
      <c r="G747" s="109" t="s">
        <v>280</v>
      </c>
      <c r="H747" s="110">
        <v>3</v>
      </c>
      <c r="I747" s="111">
        <v>45</v>
      </c>
      <c r="J747" s="111"/>
      <c r="K747" s="111"/>
      <c r="L747" s="112">
        <v>0</v>
      </c>
      <c r="M747" s="143" t="s">
        <v>1484</v>
      </c>
      <c r="N747" s="141">
        <v>75</v>
      </c>
      <c r="O747" s="141" t="s">
        <v>1603</v>
      </c>
      <c r="P747" s="113" t="s">
        <v>1600</v>
      </c>
      <c r="Q747" s="138" t="str">
        <f>_DL_BM</f>
        <v>KVQT</v>
      </c>
      <c r="R747" s="138" t="str">
        <f>_DL_Khoa</f>
        <v>KTVT</v>
      </c>
      <c r="S747" s="106" t="str">
        <f t="shared" si="12"/>
        <v>KTVT-KVQT</v>
      </c>
      <c r="T747" s="142"/>
      <c r="U747" s="142"/>
      <c r="V747" s="142"/>
      <c r="W747" s="142"/>
      <c r="X747" s="142"/>
      <c r="Y747" s="142"/>
      <c r="Z747" s="142"/>
      <c r="AA747" s="142"/>
      <c r="AB747" s="142"/>
      <c r="AC747" s="142"/>
      <c r="AD747" s="142"/>
      <c r="AE747" s="142"/>
      <c r="AF747" s="142"/>
      <c r="AG747" s="142" t="s">
        <v>20</v>
      </c>
      <c r="AH747" s="142" t="s">
        <v>20</v>
      </c>
      <c r="AI747" s="142"/>
      <c r="AJ747" s="142"/>
      <c r="AK747" s="142"/>
      <c r="AL747" s="142"/>
      <c r="AM747" s="142"/>
      <c r="AN747" s="142"/>
      <c r="AO747" s="142"/>
      <c r="AP747" s="142"/>
      <c r="AQ747" s="142"/>
      <c r="AR747" s="142"/>
      <c r="AS747" s="142"/>
      <c r="AT747" s="142"/>
      <c r="AU747" s="142"/>
      <c r="AV747" s="142"/>
      <c r="AW747" s="142"/>
      <c r="AX747" s="142"/>
      <c r="AY747" s="142"/>
      <c r="AZ747" s="142" t="s">
        <v>20</v>
      </c>
      <c r="BA747" s="142" t="s">
        <v>20</v>
      </c>
      <c r="BB747" s="142"/>
      <c r="BC747" s="142"/>
      <c r="BD747" s="142"/>
      <c r="BE747" s="142"/>
    </row>
    <row r="748" spans="1:57" x14ac:dyDescent="0.25">
      <c r="A748" s="107" t="s">
        <v>509</v>
      </c>
      <c r="B748" s="107" t="s">
        <v>509</v>
      </c>
      <c r="C748" s="107"/>
      <c r="D748" s="107" t="s">
        <v>510</v>
      </c>
      <c r="E748" s="107"/>
      <c r="F748" s="108">
        <v>237</v>
      </c>
      <c r="G748" s="109" t="s">
        <v>511</v>
      </c>
      <c r="H748" s="110">
        <v>2</v>
      </c>
      <c r="I748" s="111">
        <v>30</v>
      </c>
      <c r="J748" s="111"/>
      <c r="K748" s="111"/>
      <c r="L748" s="112">
        <v>0</v>
      </c>
      <c r="M748" s="143" t="s">
        <v>1484</v>
      </c>
      <c r="N748" s="141">
        <v>75</v>
      </c>
      <c r="O748" s="141" t="s">
        <v>1603</v>
      </c>
      <c r="P748" s="113" t="s">
        <v>1600</v>
      </c>
      <c r="Q748" s="138" t="str">
        <f>_DL_BM</f>
        <v>KVQT</v>
      </c>
      <c r="R748" s="138" t="str">
        <f>_DL_Khoa</f>
        <v>KTVT</v>
      </c>
      <c r="S748" s="106" t="str">
        <f t="shared" si="12"/>
        <v>KTVT-KVQT</v>
      </c>
      <c r="T748" s="142"/>
      <c r="U748" s="142"/>
      <c r="V748" s="142"/>
      <c r="W748" s="142"/>
      <c r="X748" s="142"/>
      <c r="Y748" s="142"/>
      <c r="Z748" s="142"/>
      <c r="AA748" s="142"/>
      <c r="AB748" s="142"/>
      <c r="AC748" s="142"/>
      <c r="AD748" s="142"/>
      <c r="AE748" s="142"/>
      <c r="AF748" s="142"/>
      <c r="AG748" s="142"/>
      <c r="AH748" s="142"/>
      <c r="AI748" s="142" t="s">
        <v>21</v>
      </c>
      <c r="AJ748" s="142" t="s">
        <v>20</v>
      </c>
      <c r="AK748" s="142"/>
      <c r="AL748" s="142" t="s">
        <v>20</v>
      </c>
      <c r="AM748" s="142"/>
      <c r="AN748" s="142"/>
      <c r="AO748" s="142"/>
      <c r="AP748" s="142"/>
      <c r="AQ748" s="142"/>
      <c r="AR748" s="142"/>
      <c r="AS748" s="142"/>
      <c r="AT748" s="142"/>
      <c r="AU748" s="142"/>
      <c r="AV748" s="142"/>
      <c r="AW748" s="142"/>
      <c r="AX748" s="142"/>
      <c r="AY748" s="142"/>
      <c r="AZ748" s="142"/>
      <c r="BA748" s="142"/>
      <c r="BB748" s="142" t="s">
        <v>21</v>
      </c>
      <c r="BC748" s="142"/>
      <c r="BD748" s="142"/>
      <c r="BE748" s="142"/>
    </row>
    <row r="749" spans="1:57" x14ac:dyDescent="0.25">
      <c r="A749" s="107" t="s">
        <v>1212</v>
      </c>
      <c r="B749" s="107" t="s">
        <v>1212</v>
      </c>
      <c r="C749" s="107"/>
      <c r="D749" s="107"/>
      <c r="E749" s="107"/>
      <c r="F749" s="108">
        <v>604</v>
      </c>
      <c r="G749" s="109" t="s">
        <v>1213</v>
      </c>
      <c r="H749" s="110">
        <v>2</v>
      </c>
      <c r="I749" s="111">
        <v>30</v>
      </c>
      <c r="J749" s="111"/>
      <c r="K749" s="111"/>
      <c r="L749" s="112">
        <v>0</v>
      </c>
      <c r="M749" s="143"/>
      <c r="N749" s="141"/>
      <c r="O749" s="141" t="s">
        <v>1603</v>
      </c>
      <c r="P749" s="113" t="s">
        <v>1600</v>
      </c>
      <c r="Q749" s="138" t="str">
        <f>_DL_BM</f>
        <v>KVQT</v>
      </c>
      <c r="R749" s="138" t="str">
        <f>_DL_Khoa</f>
        <v>KTVT</v>
      </c>
      <c r="S749" s="106" t="str">
        <f t="shared" si="12"/>
        <v>KTVT-KVQT</v>
      </c>
      <c r="T749" s="142"/>
      <c r="U749" s="142"/>
      <c r="V749" s="142"/>
      <c r="W749" s="142"/>
      <c r="X749" s="142"/>
      <c r="Y749" s="142"/>
      <c r="Z749" s="142"/>
      <c r="AA749" s="142"/>
      <c r="AB749" s="142"/>
      <c r="AC749" s="142"/>
      <c r="AD749" s="142"/>
      <c r="AE749" s="142"/>
      <c r="AF749" s="142"/>
      <c r="AG749" s="142"/>
      <c r="AH749" s="142" t="s">
        <v>21</v>
      </c>
      <c r="AI749" s="142"/>
      <c r="AJ749" s="142"/>
      <c r="AK749" s="142"/>
      <c r="AL749" s="142"/>
      <c r="AM749" s="142"/>
      <c r="AN749" s="142"/>
      <c r="AO749" s="142"/>
      <c r="AP749" s="142"/>
      <c r="AQ749" s="142"/>
      <c r="AR749" s="142"/>
      <c r="AS749" s="142"/>
      <c r="AT749" s="142"/>
      <c r="AU749" s="142"/>
      <c r="AV749" s="142"/>
      <c r="AW749" s="142"/>
      <c r="AX749" s="142"/>
      <c r="AY749" s="142"/>
      <c r="AZ749" s="142"/>
      <c r="BA749" s="142"/>
      <c r="BB749" s="142"/>
      <c r="BC749" s="142"/>
      <c r="BD749" s="142"/>
      <c r="BE749" s="142"/>
    </row>
    <row r="750" spans="1:57" x14ac:dyDescent="0.25">
      <c r="A750" s="107" t="s">
        <v>895</v>
      </c>
      <c r="B750" s="107"/>
      <c r="C750" s="107"/>
      <c r="D750" s="107" t="s">
        <v>896</v>
      </c>
      <c r="E750" s="107"/>
      <c r="F750" s="108">
        <v>461</v>
      </c>
      <c r="G750" s="109" t="s">
        <v>897</v>
      </c>
      <c r="H750" s="110">
        <v>3</v>
      </c>
      <c r="I750" s="111">
        <v>30</v>
      </c>
      <c r="J750" s="111">
        <v>30</v>
      </c>
      <c r="K750" s="111"/>
      <c r="L750" s="112">
        <v>0</v>
      </c>
      <c r="M750" s="143"/>
      <c r="N750" s="141"/>
      <c r="O750" s="141" t="s">
        <v>1603</v>
      </c>
      <c r="P750" s="113" t="s">
        <v>1600</v>
      </c>
      <c r="Q750" s="138" t="str">
        <f>_DL_BM</f>
        <v>KVQT</v>
      </c>
      <c r="R750" s="138" t="str">
        <f>_DL_Khoa</f>
        <v>KTVT</v>
      </c>
      <c r="S750" s="106" t="str">
        <f t="shared" si="12"/>
        <v>KTVT-KVQT</v>
      </c>
      <c r="T750" s="142"/>
      <c r="U750" s="142"/>
      <c r="V750" s="142"/>
      <c r="W750" s="142"/>
      <c r="X750" s="142"/>
      <c r="Y750" s="142"/>
      <c r="Z750" s="142"/>
      <c r="AA750" s="142"/>
      <c r="AB750" s="142"/>
      <c r="AC750" s="142"/>
      <c r="AD750" s="142"/>
      <c r="AE750" s="142"/>
      <c r="AF750" s="142"/>
      <c r="AG750" s="142"/>
      <c r="AH750" s="142" t="s">
        <v>20</v>
      </c>
      <c r="AI750" s="142"/>
      <c r="AJ750" s="142"/>
      <c r="AK750" s="142"/>
      <c r="AL750" s="142"/>
      <c r="AM750" s="142"/>
      <c r="AN750" s="142"/>
      <c r="AO750" s="142"/>
      <c r="AP750" s="142"/>
      <c r="AQ750" s="142"/>
      <c r="AR750" s="142"/>
      <c r="AS750" s="142"/>
      <c r="AT750" s="142"/>
      <c r="AU750" s="142"/>
      <c r="AV750" s="142"/>
      <c r="AW750" s="142"/>
      <c r="AX750" s="142"/>
      <c r="AY750" s="142"/>
      <c r="AZ750" s="142"/>
      <c r="BA750" s="142" t="s">
        <v>20</v>
      </c>
      <c r="BB750" s="142"/>
      <c r="BC750" s="142"/>
      <c r="BD750" s="142"/>
      <c r="BE750" s="142"/>
    </row>
    <row r="751" spans="1:57" x14ac:dyDescent="0.25">
      <c r="A751" s="107" t="s">
        <v>892</v>
      </c>
      <c r="B751" s="107"/>
      <c r="C751" s="107"/>
      <c r="D751" s="107" t="s">
        <v>893</v>
      </c>
      <c r="E751" s="107"/>
      <c r="F751" s="108">
        <v>460</v>
      </c>
      <c r="G751" s="109" t="s">
        <v>894</v>
      </c>
      <c r="H751" s="110">
        <v>3</v>
      </c>
      <c r="I751" s="111">
        <v>30</v>
      </c>
      <c r="J751" s="111">
        <v>30</v>
      </c>
      <c r="K751" s="111"/>
      <c r="L751" s="112">
        <v>0</v>
      </c>
      <c r="M751" s="143" t="s">
        <v>1484</v>
      </c>
      <c r="N751" s="141">
        <v>75</v>
      </c>
      <c r="O751" s="141" t="s">
        <v>1603</v>
      </c>
      <c r="P751" s="113" t="s">
        <v>1600</v>
      </c>
      <c r="Q751" s="138" t="str">
        <f>_DL_BM</f>
        <v>KVQT</v>
      </c>
      <c r="R751" s="138" t="str">
        <f>_DL_Khoa</f>
        <v>KTVT</v>
      </c>
      <c r="S751" s="106" t="str">
        <f t="shared" si="12"/>
        <v>KTVT-KVQT</v>
      </c>
      <c r="T751" s="142"/>
      <c r="U751" s="142"/>
      <c r="V751" s="142"/>
      <c r="W751" s="142"/>
      <c r="X751" s="142"/>
      <c r="Y751" s="142"/>
      <c r="Z751" s="142"/>
      <c r="AA751" s="142"/>
      <c r="AB751" s="142"/>
      <c r="AC751" s="142"/>
      <c r="AD751" s="142"/>
      <c r="AE751" s="142"/>
      <c r="AF751" s="142"/>
      <c r="AG751" s="142"/>
      <c r="AH751" s="142" t="s">
        <v>20</v>
      </c>
      <c r="AI751" s="142"/>
      <c r="AJ751" s="142"/>
      <c r="AK751" s="142"/>
      <c r="AL751" s="142"/>
      <c r="AM751" s="142"/>
      <c r="AN751" s="142"/>
      <c r="AO751" s="142"/>
      <c r="AP751" s="142"/>
      <c r="AQ751" s="142"/>
      <c r="AR751" s="142"/>
      <c r="AS751" s="142"/>
      <c r="AT751" s="142"/>
      <c r="AU751" s="142"/>
      <c r="AV751" s="142"/>
      <c r="AW751" s="142"/>
      <c r="AX751" s="142"/>
      <c r="AY751" s="142"/>
      <c r="AZ751" s="142"/>
      <c r="BA751" s="142" t="s">
        <v>20</v>
      </c>
      <c r="BB751" s="142"/>
      <c r="BC751" s="142"/>
      <c r="BD751" s="142"/>
      <c r="BE751" s="142"/>
    </row>
    <row r="752" spans="1:57" x14ac:dyDescent="0.25">
      <c r="A752" s="107" t="s">
        <v>1210</v>
      </c>
      <c r="B752" s="107" t="s">
        <v>1210</v>
      </c>
      <c r="C752" s="107"/>
      <c r="D752" s="107"/>
      <c r="E752" s="107"/>
      <c r="F752" s="108">
        <v>603</v>
      </c>
      <c r="G752" s="109" t="s">
        <v>1211</v>
      </c>
      <c r="H752" s="110">
        <v>2</v>
      </c>
      <c r="I752" s="111">
        <v>30</v>
      </c>
      <c r="J752" s="111"/>
      <c r="K752" s="111"/>
      <c r="L752" s="112">
        <v>0</v>
      </c>
      <c r="M752" s="143" t="s">
        <v>1484</v>
      </c>
      <c r="N752" s="141">
        <v>75</v>
      </c>
      <c r="O752" s="141" t="s">
        <v>1603</v>
      </c>
      <c r="P752" s="113" t="s">
        <v>1600</v>
      </c>
      <c r="Q752" s="138" t="str">
        <f>_DL_BM</f>
        <v>KVQT</v>
      </c>
      <c r="R752" s="138" t="str">
        <f>_DL_Khoa</f>
        <v>KTVT</v>
      </c>
      <c r="S752" s="106" t="str">
        <f t="shared" si="12"/>
        <v>KTVT-KVQT</v>
      </c>
      <c r="T752" s="142"/>
      <c r="U752" s="142"/>
      <c r="V752" s="142"/>
      <c r="W752" s="142"/>
      <c r="X752" s="142"/>
      <c r="Y752" s="142"/>
      <c r="Z752" s="142"/>
      <c r="AA752" s="142"/>
      <c r="AB752" s="142"/>
      <c r="AC752" s="142"/>
      <c r="AD752" s="142"/>
      <c r="AE752" s="142"/>
      <c r="AF752" s="142"/>
      <c r="AG752" s="142"/>
      <c r="AH752" s="142" t="s">
        <v>21</v>
      </c>
      <c r="AI752" s="142"/>
      <c r="AJ752" s="142"/>
      <c r="AK752" s="142"/>
      <c r="AL752" s="142"/>
      <c r="AM752" s="142"/>
      <c r="AN752" s="142"/>
      <c r="AO752" s="142"/>
      <c r="AP752" s="142"/>
      <c r="AQ752" s="142"/>
      <c r="AR752" s="142"/>
      <c r="AS752" s="142"/>
      <c r="AT752" s="142"/>
      <c r="AU752" s="142"/>
      <c r="AV752" s="142"/>
      <c r="AW752" s="142"/>
      <c r="AX752" s="142"/>
      <c r="AY752" s="142"/>
      <c r="AZ752" s="142"/>
      <c r="BA752" s="142"/>
      <c r="BB752" s="142"/>
      <c r="BC752" s="142"/>
      <c r="BD752" s="142"/>
      <c r="BE752" s="142"/>
    </row>
    <row r="753" spans="1:57" x14ac:dyDescent="0.25">
      <c r="A753" s="107"/>
      <c r="B753" s="107" t="s">
        <v>890</v>
      </c>
      <c r="C753" s="107"/>
      <c r="D753" s="107"/>
      <c r="E753" s="107"/>
      <c r="F753" s="108">
        <v>459</v>
      </c>
      <c r="G753" s="109" t="s">
        <v>891</v>
      </c>
      <c r="H753" s="110">
        <v>3</v>
      </c>
      <c r="I753" s="111">
        <v>45</v>
      </c>
      <c r="J753" s="111"/>
      <c r="K753" s="111"/>
      <c r="L753" s="112">
        <v>0</v>
      </c>
      <c r="M753" s="143"/>
      <c r="N753" s="141"/>
      <c r="O753" s="141" t="s">
        <v>1603</v>
      </c>
      <c r="P753" s="113" t="s">
        <v>1600</v>
      </c>
      <c r="Q753" s="138" t="str">
        <f>_DL_BM</f>
        <v>KVQT</v>
      </c>
      <c r="R753" s="138" t="str">
        <f>_DL_Khoa</f>
        <v>KTVT</v>
      </c>
      <c r="S753" s="106" t="str">
        <f t="shared" si="12"/>
        <v>KTVT-KVQT</v>
      </c>
      <c r="T753" s="142"/>
      <c r="U753" s="142"/>
      <c r="V753" s="142"/>
      <c r="W753" s="142"/>
      <c r="X753" s="142"/>
      <c r="Y753" s="142"/>
      <c r="Z753" s="142"/>
      <c r="AA753" s="142"/>
      <c r="AB753" s="142"/>
      <c r="AC753" s="142"/>
      <c r="AD753" s="142"/>
      <c r="AE753" s="142"/>
      <c r="AF753" s="142"/>
      <c r="AG753" s="142"/>
      <c r="AH753" s="142"/>
      <c r="AI753" s="142"/>
      <c r="AJ753" s="142"/>
      <c r="AK753" s="142"/>
      <c r="AL753" s="142"/>
      <c r="AM753" s="142"/>
      <c r="AN753" s="142"/>
      <c r="AO753" s="142"/>
      <c r="AP753" s="142"/>
      <c r="AQ753" s="142"/>
      <c r="AR753" s="142"/>
      <c r="AS753" s="142"/>
      <c r="AT753" s="142"/>
      <c r="AU753" s="142"/>
      <c r="AV753" s="142"/>
      <c r="AW753" s="142"/>
      <c r="AX753" s="142"/>
      <c r="AY753" s="142"/>
      <c r="AZ753" s="142"/>
      <c r="BA753" s="142"/>
      <c r="BB753" s="142"/>
      <c r="BC753" s="142"/>
      <c r="BD753" s="142"/>
      <c r="BE753" s="142"/>
    </row>
    <row r="754" spans="1:57" x14ac:dyDescent="0.25">
      <c r="A754" s="107" t="s">
        <v>884</v>
      </c>
      <c r="B754" s="107"/>
      <c r="C754" s="107"/>
      <c r="D754" s="107" t="s">
        <v>885</v>
      </c>
      <c r="E754" s="107"/>
      <c r="F754" s="108">
        <v>457</v>
      </c>
      <c r="G754" s="109" t="s">
        <v>886</v>
      </c>
      <c r="H754" s="110">
        <v>3</v>
      </c>
      <c r="I754" s="111">
        <v>45</v>
      </c>
      <c r="J754" s="111"/>
      <c r="K754" s="111"/>
      <c r="L754" s="112">
        <v>0</v>
      </c>
      <c r="M754" s="143"/>
      <c r="N754" s="141"/>
      <c r="O754" s="141" t="s">
        <v>1603</v>
      </c>
      <c r="P754" s="113" t="s">
        <v>1600</v>
      </c>
      <c r="Q754" s="138" t="str">
        <f>_DL_BM</f>
        <v>KVQT</v>
      </c>
      <c r="R754" s="138" t="str">
        <f>_DL_Khoa</f>
        <v>KTVT</v>
      </c>
      <c r="S754" s="106" t="str">
        <f t="shared" si="12"/>
        <v>KTVT-KVQT</v>
      </c>
      <c r="T754" s="142"/>
      <c r="U754" s="142"/>
      <c r="V754" s="142"/>
      <c r="W754" s="142"/>
      <c r="X754" s="142"/>
      <c r="Y754" s="142"/>
      <c r="Z754" s="142"/>
      <c r="AA754" s="142"/>
      <c r="AB754" s="142"/>
      <c r="AC754" s="142"/>
      <c r="AD754" s="142"/>
      <c r="AE754" s="142"/>
      <c r="AF754" s="142"/>
      <c r="AG754" s="142"/>
      <c r="AH754" s="142" t="s">
        <v>20</v>
      </c>
      <c r="AI754" s="142"/>
      <c r="AJ754" s="142"/>
      <c r="AK754" s="142"/>
      <c r="AL754" s="142"/>
      <c r="AM754" s="142"/>
      <c r="AN754" s="142"/>
      <c r="AO754" s="142"/>
      <c r="AP754" s="142"/>
      <c r="AQ754" s="142"/>
      <c r="AR754" s="142"/>
      <c r="AS754" s="142"/>
      <c r="AT754" s="142"/>
      <c r="AU754" s="142"/>
      <c r="AV754" s="142"/>
      <c r="AW754" s="142"/>
      <c r="AX754" s="142"/>
      <c r="AY754" s="142"/>
      <c r="AZ754" s="142"/>
      <c r="BA754" s="142" t="s">
        <v>20</v>
      </c>
      <c r="BB754" s="142"/>
      <c r="BC754" s="142"/>
      <c r="BD754" s="142"/>
      <c r="BE754" s="142"/>
    </row>
    <row r="755" spans="1:57" x14ac:dyDescent="0.25">
      <c r="A755" s="107" t="s">
        <v>887</v>
      </c>
      <c r="B755" s="107"/>
      <c r="C755" s="107"/>
      <c r="D755" s="107" t="s">
        <v>888</v>
      </c>
      <c r="E755" s="107"/>
      <c r="F755" s="108">
        <v>458</v>
      </c>
      <c r="G755" s="109" t="s">
        <v>889</v>
      </c>
      <c r="H755" s="110">
        <v>3</v>
      </c>
      <c r="I755" s="111">
        <v>45</v>
      </c>
      <c r="J755" s="111"/>
      <c r="K755" s="111"/>
      <c r="L755" s="112">
        <v>0</v>
      </c>
      <c r="M755" s="143" t="s">
        <v>1484</v>
      </c>
      <c r="N755" s="141">
        <v>90</v>
      </c>
      <c r="O755" s="141" t="s">
        <v>297</v>
      </c>
      <c r="P755" s="113" t="s">
        <v>1600</v>
      </c>
      <c r="Q755" s="138" t="str">
        <f>_DL_BM</f>
        <v>KVKX</v>
      </c>
      <c r="R755" s="138" t="str">
        <f>_DL_Khoa</f>
        <v>KTVT</v>
      </c>
      <c r="S755" s="106" t="str">
        <f t="shared" si="12"/>
        <v>KTVT-KVKX</v>
      </c>
      <c r="T755" s="142"/>
      <c r="U755" s="142"/>
      <c r="V755" s="142"/>
      <c r="W755" s="142"/>
      <c r="X755" s="142"/>
      <c r="Y755" s="142"/>
      <c r="Z755" s="142"/>
      <c r="AA755" s="142"/>
      <c r="AB755" s="142"/>
      <c r="AC755" s="142"/>
      <c r="AD755" s="142"/>
      <c r="AE755" s="142"/>
      <c r="AF755" s="142"/>
      <c r="AG755" s="142"/>
      <c r="AH755" s="142" t="s">
        <v>20</v>
      </c>
      <c r="AI755" s="142"/>
      <c r="AJ755" s="142"/>
      <c r="AK755" s="142"/>
      <c r="AL755" s="142"/>
      <c r="AM755" s="142"/>
      <c r="AN755" s="142"/>
      <c r="AO755" s="142"/>
      <c r="AP755" s="142"/>
      <c r="AQ755" s="142"/>
      <c r="AR755" s="142"/>
      <c r="AS755" s="142"/>
      <c r="AT755" s="142"/>
      <c r="AU755" s="142"/>
      <c r="AV755" s="142"/>
      <c r="AW755" s="142"/>
      <c r="AX755" s="142"/>
      <c r="AY755" s="142"/>
      <c r="AZ755" s="142"/>
      <c r="BA755" s="142" t="s">
        <v>20</v>
      </c>
      <c r="BB755" s="142"/>
      <c r="BC755" s="142"/>
      <c r="BD755" s="142"/>
      <c r="BE755" s="142"/>
    </row>
    <row r="756" spans="1:57" x14ac:dyDescent="0.25">
      <c r="A756" s="107" t="s">
        <v>863</v>
      </c>
      <c r="B756" s="107"/>
      <c r="C756" s="107"/>
      <c r="D756" s="107" t="s">
        <v>864</v>
      </c>
      <c r="E756" s="107"/>
      <c r="F756" s="108">
        <v>450</v>
      </c>
      <c r="G756" s="109" t="s">
        <v>865</v>
      </c>
      <c r="H756" s="110">
        <v>3</v>
      </c>
      <c r="I756" s="111">
        <v>45</v>
      </c>
      <c r="J756" s="111"/>
      <c r="K756" s="111"/>
      <c r="L756" s="112">
        <v>0</v>
      </c>
      <c r="M756" s="143" t="s">
        <v>1484</v>
      </c>
      <c r="N756" s="141">
        <v>75</v>
      </c>
      <c r="O756" s="141" t="s">
        <v>1603</v>
      </c>
      <c r="P756" s="113" t="s">
        <v>1600</v>
      </c>
      <c r="Q756" s="138" t="str">
        <f>_DL_BM</f>
        <v>KVQT</v>
      </c>
      <c r="R756" s="138" t="str">
        <f>_DL_Khoa</f>
        <v>KTVT</v>
      </c>
      <c r="S756" s="106" t="str">
        <f t="shared" si="12"/>
        <v>KTVT-KVQT</v>
      </c>
      <c r="T756" s="142"/>
      <c r="U756" s="142"/>
      <c r="V756" s="142"/>
      <c r="W756" s="142"/>
      <c r="X756" s="142"/>
      <c r="Y756" s="142"/>
      <c r="Z756" s="142"/>
      <c r="AA756" s="142"/>
      <c r="AB756" s="142"/>
      <c r="AC756" s="142"/>
      <c r="AD756" s="142"/>
      <c r="AE756" s="142"/>
      <c r="AF756" s="142"/>
      <c r="AG756" s="142" t="s">
        <v>20</v>
      </c>
      <c r="AH756" s="142" t="s">
        <v>20</v>
      </c>
      <c r="AI756" s="142"/>
      <c r="AJ756" s="142"/>
      <c r="AK756" s="142"/>
      <c r="AL756" s="142"/>
      <c r="AM756" s="142"/>
      <c r="AN756" s="142"/>
      <c r="AO756" s="142"/>
      <c r="AP756" s="142"/>
      <c r="AQ756" s="142"/>
      <c r="AR756" s="142"/>
      <c r="AS756" s="142"/>
      <c r="AT756" s="142"/>
      <c r="AU756" s="142"/>
      <c r="AV756" s="142"/>
      <c r="AW756" s="142"/>
      <c r="AX756" s="142"/>
      <c r="AY756" s="142"/>
      <c r="AZ756" s="142" t="s">
        <v>20</v>
      </c>
      <c r="BA756" s="142" t="s">
        <v>20</v>
      </c>
      <c r="BB756" s="142"/>
      <c r="BC756" s="142"/>
      <c r="BD756" s="142"/>
      <c r="BE756" s="142"/>
    </row>
    <row r="757" spans="1:57" x14ac:dyDescent="0.25">
      <c r="A757" s="107" t="s">
        <v>1214</v>
      </c>
      <c r="B757" s="107" t="s">
        <v>1214</v>
      </c>
      <c r="C757" s="107"/>
      <c r="D757" s="107" t="s">
        <v>1215</v>
      </c>
      <c r="E757" s="107"/>
      <c r="F757" s="108">
        <v>605</v>
      </c>
      <c r="G757" s="109" t="s">
        <v>1216</v>
      </c>
      <c r="H757" s="110">
        <v>2</v>
      </c>
      <c r="I757" s="111">
        <v>30</v>
      </c>
      <c r="J757" s="111"/>
      <c r="K757" s="111"/>
      <c r="L757" s="112">
        <v>0</v>
      </c>
      <c r="M757" s="143"/>
      <c r="N757" s="141"/>
      <c r="O757" s="141" t="s">
        <v>1603</v>
      </c>
      <c r="P757" s="113" t="s">
        <v>1600</v>
      </c>
      <c r="Q757" s="138" t="str">
        <f>_DL_BM</f>
        <v>KVQT</v>
      </c>
      <c r="R757" s="138" t="str">
        <f>_DL_Khoa</f>
        <v>KTVT</v>
      </c>
      <c r="S757" s="106" t="str">
        <f t="shared" si="12"/>
        <v>KTVT-KVQT</v>
      </c>
      <c r="T757" s="142"/>
      <c r="U757" s="142"/>
      <c r="V757" s="142"/>
      <c r="W757" s="142"/>
      <c r="X757" s="142"/>
      <c r="Y757" s="142"/>
      <c r="Z757" s="142"/>
      <c r="AA757" s="142"/>
      <c r="AB757" s="142"/>
      <c r="AC757" s="142"/>
      <c r="AD757" s="142"/>
      <c r="AE757" s="142"/>
      <c r="AF757" s="142"/>
      <c r="AG757" s="142"/>
      <c r="AH757" s="142" t="s">
        <v>21</v>
      </c>
      <c r="AI757" s="142"/>
      <c r="AJ757" s="142"/>
      <c r="AK757" s="142"/>
      <c r="AL757" s="142"/>
      <c r="AM757" s="142"/>
      <c r="AN757" s="142"/>
      <c r="AO757" s="142"/>
      <c r="AP757" s="142"/>
      <c r="AQ757" s="142"/>
      <c r="AR757" s="142"/>
      <c r="AS757" s="142"/>
      <c r="AT757" s="142"/>
      <c r="AU757" s="142"/>
      <c r="AV757" s="142"/>
      <c r="AW757" s="142"/>
      <c r="AX757" s="142"/>
      <c r="AY757" s="142"/>
      <c r="AZ757" s="142"/>
      <c r="BA757" s="142" t="s">
        <v>21</v>
      </c>
      <c r="BB757" s="142"/>
      <c r="BC757" s="142"/>
      <c r="BD757" s="142"/>
      <c r="BE757" s="142"/>
    </row>
    <row r="758" spans="1:57" x14ac:dyDescent="0.25">
      <c r="A758" s="107" t="s">
        <v>124</v>
      </c>
      <c r="B758" s="107" t="s">
        <v>124</v>
      </c>
      <c r="C758" s="107"/>
      <c r="D758" s="107" t="s">
        <v>125</v>
      </c>
      <c r="E758" s="107"/>
      <c r="F758" s="108">
        <v>46</v>
      </c>
      <c r="G758" s="109" t="s">
        <v>126</v>
      </c>
      <c r="H758" s="110">
        <v>2</v>
      </c>
      <c r="I758" s="111">
        <v>30</v>
      </c>
      <c r="J758" s="111"/>
      <c r="K758" s="111"/>
      <c r="L758" s="112">
        <v>0</v>
      </c>
      <c r="M758" s="143" t="s">
        <v>1484</v>
      </c>
      <c r="N758" s="141">
        <v>75</v>
      </c>
      <c r="O758" s="141" t="s">
        <v>1603</v>
      </c>
      <c r="P758" s="113" t="s">
        <v>1600</v>
      </c>
      <c r="Q758" s="138" t="str">
        <f>_DL_BM</f>
        <v>KVQT</v>
      </c>
      <c r="R758" s="138" t="str">
        <f>_DL_Khoa</f>
        <v>KTVT</v>
      </c>
      <c r="S758" s="106" t="str">
        <f t="shared" si="12"/>
        <v>KTVT-KVQT</v>
      </c>
      <c r="T758" s="142"/>
      <c r="U758" s="142"/>
      <c r="V758" s="142"/>
      <c r="W758" s="142"/>
      <c r="X758" s="142"/>
      <c r="Y758" s="142"/>
      <c r="Z758" s="142"/>
      <c r="AA758" s="142"/>
      <c r="AB758" s="142"/>
      <c r="AC758" s="142"/>
      <c r="AD758" s="142"/>
      <c r="AE758" s="142"/>
      <c r="AF758" s="142"/>
      <c r="AG758" s="142" t="s">
        <v>21</v>
      </c>
      <c r="AH758" s="142" t="s">
        <v>21</v>
      </c>
      <c r="AI758" s="142"/>
      <c r="AJ758" s="142"/>
      <c r="AK758" s="142"/>
      <c r="AL758" s="142"/>
      <c r="AM758" s="142"/>
      <c r="AN758" s="142"/>
      <c r="AO758" s="142"/>
      <c r="AP758" s="142"/>
      <c r="AQ758" s="142"/>
      <c r="AR758" s="142"/>
      <c r="AS758" s="142"/>
      <c r="AT758" s="142"/>
      <c r="AU758" s="142"/>
      <c r="AV758" s="142"/>
      <c r="AW758" s="142"/>
      <c r="AX758" s="142"/>
      <c r="AY758" s="142"/>
      <c r="AZ758" s="142" t="s">
        <v>21</v>
      </c>
      <c r="BA758" s="142" t="s">
        <v>21</v>
      </c>
      <c r="BB758" s="142"/>
      <c r="BC758" s="142"/>
      <c r="BD758" s="142"/>
      <c r="BE758" s="142"/>
    </row>
    <row r="759" spans="1:57" x14ac:dyDescent="0.25">
      <c r="A759" s="107" t="s">
        <v>1208</v>
      </c>
      <c r="B759" s="107" t="s">
        <v>1208</v>
      </c>
      <c r="C759" s="107"/>
      <c r="D759" s="107" t="s">
        <v>1209</v>
      </c>
      <c r="E759" s="107"/>
      <c r="F759" s="108">
        <v>602</v>
      </c>
      <c r="G759" s="109" t="s">
        <v>1756</v>
      </c>
      <c r="H759" s="110">
        <v>2</v>
      </c>
      <c r="I759" s="111">
        <v>30</v>
      </c>
      <c r="J759" s="111"/>
      <c r="K759" s="111"/>
      <c r="L759" s="112">
        <v>0</v>
      </c>
      <c r="M759" s="143" t="s">
        <v>1484</v>
      </c>
      <c r="N759" s="141">
        <v>75</v>
      </c>
      <c r="O759" s="141" t="s">
        <v>1603</v>
      </c>
      <c r="P759" s="113" t="s">
        <v>1600</v>
      </c>
      <c r="Q759" s="138" t="str">
        <f>_DL_BM</f>
        <v>KVQT</v>
      </c>
      <c r="R759" s="138" t="str">
        <f>_DL_Khoa</f>
        <v>KTVT</v>
      </c>
      <c r="S759" s="106" t="str">
        <f t="shared" si="12"/>
        <v>KTVT-KVQT</v>
      </c>
      <c r="T759" s="142"/>
      <c r="U759" s="142"/>
      <c r="V759" s="142"/>
      <c r="W759" s="142"/>
      <c r="X759" s="142"/>
      <c r="Y759" s="142"/>
      <c r="Z759" s="142"/>
      <c r="AA759" s="142"/>
      <c r="AB759" s="142"/>
      <c r="AC759" s="142"/>
      <c r="AD759" s="142"/>
      <c r="AE759" s="142"/>
      <c r="AF759" s="142"/>
      <c r="AG759" s="142" t="s">
        <v>21</v>
      </c>
      <c r="AH759" s="142" t="s">
        <v>21</v>
      </c>
      <c r="AI759" s="142"/>
      <c r="AJ759" s="142"/>
      <c r="AK759" s="142"/>
      <c r="AL759" s="142"/>
      <c r="AM759" s="142"/>
      <c r="AN759" s="142"/>
      <c r="AO759" s="142"/>
      <c r="AP759" s="142"/>
      <c r="AQ759" s="142"/>
      <c r="AR759" s="142"/>
      <c r="AS759" s="142"/>
      <c r="AT759" s="142"/>
      <c r="AU759" s="142"/>
      <c r="AV759" s="142"/>
      <c r="AW759" s="142"/>
      <c r="AX759" s="142"/>
      <c r="AY759" s="142"/>
      <c r="AZ759" s="142"/>
      <c r="BA759" s="142" t="s">
        <v>21</v>
      </c>
      <c r="BB759" s="142"/>
      <c r="BC759" s="142"/>
      <c r="BD759" s="142"/>
      <c r="BE759" s="142"/>
    </row>
    <row r="760" spans="1:57" x14ac:dyDescent="0.25">
      <c r="A760" s="107" t="s">
        <v>876</v>
      </c>
      <c r="B760" s="107" t="s">
        <v>867</v>
      </c>
      <c r="C760" s="107"/>
      <c r="D760" s="107" t="s">
        <v>877</v>
      </c>
      <c r="E760" s="107" t="s">
        <v>877</v>
      </c>
      <c r="F760" s="108">
        <v>454</v>
      </c>
      <c r="G760" s="109" t="s">
        <v>878</v>
      </c>
      <c r="H760" s="110">
        <v>2</v>
      </c>
      <c r="I760" s="111">
        <v>30</v>
      </c>
      <c r="J760" s="111"/>
      <c r="K760" s="111"/>
      <c r="L760" s="112">
        <v>0</v>
      </c>
      <c r="M760" s="143" t="s">
        <v>1484</v>
      </c>
      <c r="N760" s="141">
        <v>60</v>
      </c>
      <c r="O760" s="141" t="s">
        <v>1603</v>
      </c>
      <c r="P760" s="113" t="s">
        <v>1600</v>
      </c>
      <c r="Q760" s="138" t="str">
        <f>_DL_BM</f>
        <v>KVQT</v>
      </c>
      <c r="R760" s="138" t="str">
        <f>_DL_Khoa</f>
        <v>KTVT</v>
      </c>
      <c r="S760" s="106" t="str">
        <f t="shared" si="12"/>
        <v>KTVT-KVQT</v>
      </c>
      <c r="T760" s="142"/>
      <c r="U760" s="142"/>
      <c r="V760" s="142"/>
      <c r="W760" s="142"/>
      <c r="X760" s="142"/>
      <c r="Y760" s="142"/>
      <c r="Z760" s="142"/>
      <c r="AA760" s="142"/>
      <c r="AB760" s="142"/>
      <c r="AC760" s="142"/>
      <c r="AD760" s="142"/>
      <c r="AE760" s="142"/>
      <c r="AF760" s="142"/>
      <c r="AG760" s="142" t="s">
        <v>20</v>
      </c>
      <c r="AH760" s="142" t="s">
        <v>20</v>
      </c>
      <c r="AI760" s="142"/>
      <c r="AJ760" s="142"/>
      <c r="AK760" s="142"/>
      <c r="AL760" s="142"/>
      <c r="AM760" s="142"/>
      <c r="AN760" s="142"/>
      <c r="AO760" s="142"/>
      <c r="AP760" s="142"/>
      <c r="AQ760" s="142"/>
      <c r="AR760" s="142"/>
      <c r="AS760" s="142"/>
      <c r="AT760" s="142"/>
      <c r="AU760" s="142"/>
      <c r="AV760" s="142"/>
      <c r="AW760" s="142"/>
      <c r="AX760" s="142"/>
      <c r="AY760" s="142"/>
      <c r="AZ760" s="142" t="s">
        <v>20</v>
      </c>
      <c r="BA760" s="142" t="s">
        <v>20</v>
      </c>
      <c r="BB760" s="142"/>
      <c r="BC760" s="142"/>
      <c r="BD760" s="142"/>
      <c r="BE760" s="142"/>
    </row>
    <row r="761" spans="1:57" x14ac:dyDescent="0.25">
      <c r="A761" s="107" t="s">
        <v>1366</v>
      </c>
      <c r="B761" s="107"/>
      <c r="C761" s="107"/>
      <c r="D761" s="107" t="s">
        <v>1367</v>
      </c>
      <c r="E761" s="107"/>
      <c r="F761" s="108">
        <v>668</v>
      </c>
      <c r="G761" s="109" t="s">
        <v>1368</v>
      </c>
      <c r="H761" s="110">
        <v>4</v>
      </c>
      <c r="I761" s="111"/>
      <c r="J761" s="111"/>
      <c r="K761" s="111">
        <v>180</v>
      </c>
      <c r="L761" s="112">
        <v>0</v>
      </c>
      <c r="M761" s="140" t="s">
        <v>2</v>
      </c>
      <c r="N761" s="141"/>
      <c r="O761" s="141" t="s">
        <v>1603</v>
      </c>
      <c r="P761" s="113" t="s">
        <v>1600</v>
      </c>
      <c r="Q761" s="138" t="str">
        <f>_DL_BM</f>
        <v>KVQT</v>
      </c>
      <c r="R761" s="138" t="str">
        <f>_DL_Khoa</f>
        <v>KTVT</v>
      </c>
      <c r="S761" s="106" t="str">
        <f t="shared" si="12"/>
        <v>KTVT-KVQT</v>
      </c>
      <c r="T761" s="142"/>
      <c r="U761" s="142"/>
      <c r="V761" s="142"/>
      <c r="W761" s="142"/>
      <c r="X761" s="142"/>
      <c r="Y761" s="142"/>
      <c r="Z761" s="142"/>
      <c r="AA761" s="142"/>
      <c r="AB761" s="142"/>
      <c r="AC761" s="142"/>
      <c r="AD761" s="142"/>
      <c r="AE761" s="142"/>
      <c r="AF761" s="142"/>
      <c r="AG761" s="142"/>
      <c r="AH761" s="142" t="s">
        <v>20</v>
      </c>
      <c r="AI761" s="142"/>
      <c r="AJ761" s="142"/>
      <c r="AK761" s="142"/>
      <c r="AL761" s="142"/>
      <c r="AM761" s="142"/>
      <c r="AN761" s="142"/>
      <c r="AO761" s="142"/>
      <c r="AP761" s="142"/>
      <c r="AQ761" s="142"/>
      <c r="AR761" s="142"/>
      <c r="AS761" s="142"/>
      <c r="AT761" s="142"/>
      <c r="AU761" s="142"/>
      <c r="AV761" s="142"/>
      <c r="AW761" s="142"/>
      <c r="AX761" s="142"/>
      <c r="AY761" s="142"/>
      <c r="AZ761" s="142"/>
      <c r="BA761" s="142" t="s">
        <v>20</v>
      </c>
      <c r="BB761" s="142"/>
      <c r="BC761" s="142"/>
      <c r="BD761" s="142"/>
      <c r="BE761" s="142"/>
    </row>
    <row r="762" spans="1:57" x14ac:dyDescent="0.25">
      <c r="A762" s="107" t="s">
        <v>1369</v>
      </c>
      <c r="B762" s="107"/>
      <c r="C762" s="107"/>
      <c r="D762" s="107" t="s">
        <v>1370</v>
      </c>
      <c r="E762" s="107"/>
      <c r="F762" s="108">
        <v>669</v>
      </c>
      <c r="G762" s="109" t="s">
        <v>1371</v>
      </c>
      <c r="H762" s="110">
        <v>4</v>
      </c>
      <c r="I762" s="111"/>
      <c r="J762" s="111"/>
      <c r="K762" s="111">
        <v>180</v>
      </c>
      <c r="L762" s="112">
        <v>0</v>
      </c>
      <c r="M762" s="140" t="s">
        <v>2</v>
      </c>
      <c r="N762" s="141"/>
      <c r="O762" s="141" t="s">
        <v>1603</v>
      </c>
      <c r="P762" s="113" t="s">
        <v>1600</v>
      </c>
      <c r="Q762" s="138" t="str">
        <f>_DL_BM</f>
        <v>KVQT</v>
      </c>
      <c r="R762" s="138" t="str">
        <f>_DL_Khoa</f>
        <v>KTVT</v>
      </c>
      <c r="S762" s="106" t="str">
        <f t="shared" si="12"/>
        <v>KTVT-KVQT</v>
      </c>
      <c r="T762" s="142"/>
      <c r="U762" s="142"/>
      <c r="V762" s="142"/>
      <c r="W762" s="142"/>
      <c r="X762" s="142"/>
      <c r="Y762" s="142"/>
      <c r="Z762" s="142"/>
      <c r="AA762" s="142"/>
      <c r="AB762" s="142"/>
      <c r="AC762" s="142"/>
      <c r="AD762" s="142"/>
      <c r="AE762" s="142"/>
      <c r="AF762" s="142"/>
      <c r="AG762" s="142"/>
      <c r="AH762" s="142" t="s">
        <v>20</v>
      </c>
      <c r="AI762" s="142"/>
      <c r="AJ762" s="142"/>
      <c r="AK762" s="142"/>
      <c r="AL762" s="142"/>
      <c r="AM762" s="142"/>
      <c r="AN762" s="142"/>
      <c r="AO762" s="142"/>
      <c r="AP762" s="142"/>
      <c r="AQ762" s="142"/>
      <c r="AR762" s="142"/>
      <c r="AS762" s="142"/>
      <c r="AT762" s="142"/>
      <c r="AU762" s="142"/>
      <c r="AV762" s="142"/>
      <c r="AW762" s="142"/>
      <c r="AX762" s="142"/>
      <c r="AY762" s="142"/>
      <c r="AZ762" s="142"/>
      <c r="BA762" s="142" t="s">
        <v>20</v>
      </c>
      <c r="BB762" s="142"/>
      <c r="BC762" s="142"/>
      <c r="BD762" s="142"/>
      <c r="BE762" s="142"/>
    </row>
    <row r="763" spans="1:57" x14ac:dyDescent="0.25">
      <c r="A763" s="107" t="s">
        <v>1431</v>
      </c>
      <c r="B763" s="107" t="s">
        <v>1431</v>
      </c>
      <c r="C763" s="107"/>
      <c r="D763" s="107" t="s">
        <v>1432</v>
      </c>
      <c r="E763" s="107" t="s">
        <v>1432</v>
      </c>
      <c r="F763" s="108">
        <v>701</v>
      </c>
      <c r="G763" s="109" t="s">
        <v>1415</v>
      </c>
      <c r="H763" s="110">
        <v>4</v>
      </c>
      <c r="I763" s="111"/>
      <c r="J763" s="111"/>
      <c r="K763" s="111">
        <v>180</v>
      </c>
      <c r="L763" s="112">
        <v>0</v>
      </c>
      <c r="M763" s="140" t="s">
        <v>1511</v>
      </c>
      <c r="N763" s="141"/>
      <c r="O763" s="141" t="s">
        <v>1603</v>
      </c>
      <c r="P763" s="113" t="s">
        <v>1600</v>
      </c>
      <c r="Q763" s="138" t="str">
        <f>_DL_BM</f>
        <v>KVQT</v>
      </c>
      <c r="R763" s="138" t="str">
        <f>_DL_Khoa</f>
        <v>KTVT</v>
      </c>
      <c r="S763" s="106" t="str">
        <f t="shared" si="12"/>
        <v>KTVT-KVQT</v>
      </c>
      <c r="T763" s="142"/>
      <c r="U763" s="142"/>
      <c r="V763" s="142"/>
      <c r="W763" s="142"/>
      <c r="X763" s="142"/>
      <c r="Y763" s="142"/>
      <c r="Z763" s="142"/>
      <c r="AA763" s="142"/>
      <c r="AB763" s="142"/>
      <c r="AC763" s="142"/>
      <c r="AD763" s="142"/>
      <c r="AE763" s="142"/>
      <c r="AF763" s="142"/>
      <c r="AG763" s="142"/>
      <c r="AH763" s="142" t="s">
        <v>20</v>
      </c>
      <c r="AI763" s="142"/>
      <c r="AJ763" s="142"/>
      <c r="AK763" s="142"/>
      <c r="AL763" s="142"/>
      <c r="AM763" s="142"/>
      <c r="AN763" s="142"/>
      <c r="AO763" s="142"/>
      <c r="AP763" s="142"/>
      <c r="AQ763" s="142"/>
      <c r="AR763" s="142"/>
      <c r="AS763" s="142"/>
      <c r="AT763" s="142"/>
      <c r="AU763" s="142"/>
      <c r="AV763" s="142"/>
      <c r="AW763" s="142"/>
      <c r="AX763" s="142"/>
      <c r="AY763" s="142"/>
      <c r="AZ763" s="142"/>
      <c r="BA763" s="142" t="s">
        <v>20</v>
      </c>
      <c r="BB763" s="142"/>
      <c r="BC763" s="142"/>
      <c r="BD763" s="142"/>
      <c r="BE763" s="142"/>
    </row>
    <row r="764" spans="1:57" x14ac:dyDescent="0.25">
      <c r="A764" s="107" t="s">
        <v>487</v>
      </c>
      <c r="B764" s="107" t="s">
        <v>487</v>
      </c>
      <c r="C764" s="107"/>
      <c r="D764" s="107" t="s">
        <v>488</v>
      </c>
      <c r="E764" s="107"/>
      <c r="F764" s="108">
        <v>228</v>
      </c>
      <c r="G764" s="109" t="s">
        <v>489</v>
      </c>
      <c r="H764" s="110">
        <v>2</v>
      </c>
      <c r="I764" s="111">
        <v>30</v>
      </c>
      <c r="J764" s="111"/>
      <c r="K764" s="111"/>
      <c r="L764" s="112">
        <v>0</v>
      </c>
      <c r="M764" s="143" t="s">
        <v>1484</v>
      </c>
      <c r="N764" s="141">
        <v>75</v>
      </c>
      <c r="O764" s="141" t="s">
        <v>1603</v>
      </c>
      <c r="P764" s="113" t="s">
        <v>1600</v>
      </c>
      <c r="Q764" s="138" t="str">
        <f>_DL_BM</f>
        <v>KVQT</v>
      </c>
      <c r="R764" s="138" t="str">
        <f>_DL_Khoa</f>
        <v>KTVT</v>
      </c>
      <c r="S764" s="106" t="str">
        <f t="shared" si="12"/>
        <v>KTVT-KVQT</v>
      </c>
      <c r="T764" s="142"/>
      <c r="U764" s="142"/>
      <c r="V764" s="142"/>
      <c r="W764" s="142"/>
      <c r="X764" s="142"/>
      <c r="Y764" s="142"/>
      <c r="Z764" s="142"/>
      <c r="AA764" s="142"/>
      <c r="AB764" s="142"/>
      <c r="AC764" s="142"/>
      <c r="AD764" s="142"/>
      <c r="AE764" s="142"/>
      <c r="AF764" s="142"/>
      <c r="AG764" s="142" t="s">
        <v>21</v>
      </c>
      <c r="AH764" s="142" t="s">
        <v>21</v>
      </c>
      <c r="AI764" s="142"/>
      <c r="AJ764" s="142"/>
      <c r="AK764" s="142"/>
      <c r="AL764" s="142" t="s">
        <v>20</v>
      </c>
      <c r="AM764" s="142"/>
      <c r="AN764" s="142"/>
      <c r="AO764" s="142"/>
      <c r="AP764" s="142"/>
      <c r="AQ764" s="142"/>
      <c r="AR764" s="142"/>
      <c r="AS764" s="142"/>
      <c r="AT764" s="142"/>
      <c r="AU764" s="142"/>
      <c r="AV764" s="142"/>
      <c r="AW764" s="142"/>
      <c r="AX764" s="142"/>
      <c r="AY764" s="142"/>
      <c r="AZ764" s="142" t="s">
        <v>21</v>
      </c>
      <c r="BA764" s="142" t="s">
        <v>21</v>
      </c>
      <c r="BB764" s="142"/>
      <c r="BC764" s="142"/>
      <c r="BD764" s="142"/>
      <c r="BE764" s="142"/>
    </row>
    <row r="765" spans="1:57" x14ac:dyDescent="0.25">
      <c r="A765" s="107" t="s">
        <v>484</v>
      </c>
      <c r="B765" s="107" t="s">
        <v>484</v>
      </c>
      <c r="C765" s="107" t="s">
        <v>484</v>
      </c>
      <c r="D765" s="107" t="s">
        <v>485</v>
      </c>
      <c r="E765" s="107" t="s">
        <v>485</v>
      </c>
      <c r="F765" s="108">
        <v>227</v>
      </c>
      <c r="G765" s="109" t="s">
        <v>486</v>
      </c>
      <c r="H765" s="110">
        <v>2</v>
      </c>
      <c r="I765" s="111">
        <v>30</v>
      </c>
      <c r="J765" s="111"/>
      <c r="K765" s="111"/>
      <c r="L765" s="112">
        <v>0</v>
      </c>
      <c r="M765" s="143" t="s">
        <v>1484</v>
      </c>
      <c r="N765" s="141">
        <v>75</v>
      </c>
      <c r="O765" s="141" t="s">
        <v>1603</v>
      </c>
      <c r="P765" s="113" t="s">
        <v>1600</v>
      </c>
      <c r="Q765" s="138" t="str">
        <f>_DL_BM</f>
        <v>KVQT</v>
      </c>
      <c r="R765" s="138" t="str">
        <f>_DL_Khoa</f>
        <v>KTVT</v>
      </c>
      <c r="S765" s="106" t="str">
        <f t="shared" si="12"/>
        <v>KTVT-KVQT</v>
      </c>
      <c r="T765" s="142"/>
      <c r="U765" s="142"/>
      <c r="V765" s="142"/>
      <c r="W765" s="142"/>
      <c r="X765" s="142"/>
      <c r="Y765" s="142"/>
      <c r="Z765" s="142"/>
      <c r="AA765" s="142"/>
      <c r="AB765" s="142"/>
      <c r="AC765" s="142"/>
      <c r="AD765" s="142"/>
      <c r="AE765" s="142"/>
      <c r="AF765" s="142"/>
      <c r="AG765" s="142" t="s">
        <v>21</v>
      </c>
      <c r="AH765" s="142" t="s">
        <v>20</v>
      </c>
      <c r="AI765" s="142"/>
      <c r="AJ765" s="142"/>
      <c r="AK765" s="142"/>
      <c r="AL765" s="142"/>
      <c r="AM765" s="142"/>
      <c r="AN765" s="142"/>
      <c r="AO765" s="142"/>
      <c r="AP765" s="142"/>
      <c r="AQ765" s="142"/>
      <c r="AR765" s="142"/>
      <c r="AS765" s="142"/>
      <c r="AT765" s="142"/>
      <c r="AU765" s="142"/>
      <c r="AV765" s="142"/>
      <c r="AW765" s="142"/>
      <c r="AX765" s="142"/>
      <c r="AY765" s="142"/>
      <c r="AZ765" s="142" t="s">
        <v>21</v>
      </c>
      <c r="BA765" s="142"/>
      <c r="BB765" s="142"/>
      <c r="BC765" s="142"/>
      <c r="BD765" s="142"/>
      <c r="BE765" s="142"/>
    </row>
    <row r="766" spans="1:57" x14ac:dyDescent="0.25">
      <c r="A766" s="107" t="s">
        <v>505</v>
      </c>
      <c r="B766" s="107" t="s">
        <v>505</v>
      </c>
      <c r="C766" s="107" t="s">
        <v>505</v>
      </c>
      <c r="D766" s="107" t="s">
        <v>506</v>
      </c>
      <c r="E766" s="107" t="s">
        <v>506</v>
      </c>
      <c r="F766" s="108">
        <v>235</v>
      </c>
      <c r="G766" s="109" t="s">
        <v>1680</v>
      </c>
      <c r="H766" s="110">
        <v>2</v>
      </c>
      <c r="I766" s="111">
        <v>30</v>
      </c>
      <c r="J766" s="111"/>
      <c r="K766" s="111"/>
      <c r="L766" s="112">
        <v>0</v>
      </c>
      <c r="M766" s="143" t="s">
        <v>1484</v>
      </c>
      <c r="N766" s="141">
        <v>75</v>
      </c>
      <c r="O766" s="141" t="s">
        <v>1604</v>
      </c>
      <c r="P766" s="113" t="s">
        <v>1600</v>
      </c>
      <c r="Q766" s="138" t="str">
        <f>_DL_BM</f>
        <v>KVSB</v>
      </c>
      <c r="R766" s="138" t="str">
        <f>_DL_Khoa</f>
        <v>KTVT</v>
      </c>
      <c r="S766" s="106" t="str">
        <f t="shared" si="12"/>
        <v>KTVT-KVSB</v>
      </c>
      <c r="T766" s="142"/>
      <c r="U766" s="142"/>
      <c r="V766" s="142"/>
      <c r="W766" s="142"/>
      <c r="X766" s="142"/>
      <c r="Y766" s="142"/>
      <c r="Z766" s="142"/>
      <c r="AA766" s="142"/>
      <c r="AB766" s="142"/>
      <c r="AC766" s="142"/>
      <c r="AD766" s="142"/>
      <c r="AE766" s="142"/>
      <c r="AF766" s="142"/>
      <c r="AG766" s="142"/>
      <c r="AH766" s="142"/>
      <c r="AI766" s="142"/>
      <c r="AJ766" s="142" t="s">
        <v>21</v>
      </c>
      <c r="AK766" s="142" t="s">
        <v>21</v>
      </c>
      <c r="AL766" s="142" t="s">
        <v>20</v>
      </c>
      <c r="AM766" s="142"/>
      <c r="AN766" s="142"/>
      <c r="AO766" s="142"/>
      <c r="AP766" s="142"/>
      <c r="AQ766" s="142"/>
      <c r="AR766" s="142"/>
      <c r="AS766" s="142"/>
      <c r="AT766" s="142"/>
      <c r="AU766" s="142"/>
      <c r="AV766" s="142"/>
      <c r="AW766" s="142"/>
      <c r="AX766" s="142"/>
      <c r="AY766" s="142"/>
      <c r="AZ766" s="142"/>
      <c r="BA766" s="142"/>
      <c r="BB766" s="142"/>
      <c r="BC766" s="142" t="s">
        <v>21</v>
      </c>
      <c r="BD766" s="142" t="s">
        <v>21</v>
      </c>
      <c r="BE766" s="142"/>
    </row>
    <row r="767" spans="1:57" x14ac:dyDescent="0.25">
      <c r="A767" s="107" t="s">
        <v>313</v>
      </c>
      <c r="B767" s="107"/>
      <c r="C767" s="107"/>
      <c r="D767" s="107" t="s">
        <v>314</v>
      </c>
      <c r="E767" s="107"/>
      <c r="F767" s="108">
        <v>142</v>
      </c>
      <c r="G767" s="109" t="s">
        <v>315</v>
      </c>
      <c r="H767" s="110">
        <v>3</v>
      </c>
      <c r="I767" s="111">
        <v>45</v>
      </c>
      <c r="J767" s="111"/>
      <c r="K767" s="111"/>
      <c r="L767" s="112">
        <v>0</v>
      </c>
      <c r="M767" s="143" t="s">
        <v>1484</v>
      </c>
      <c r="N767" s="141">
        <v>90</v>
      </c>
      <c r="O767" s="141" t="s">
        <v>1604</v>
      </c>
      <c r="P767" s="113" t="s">
        <v>1600</v>
      </c>
      <c r="Q767" s="138" t="str">
        <f>_DL_BM</f>
        <v>KVSB</v>
      </c>
      <c r="R767" s="138" t="str">
        <f>_DL_Khoa</f>
        <v>KTVT</v>
      </c>
      <c r="S767" s="106" t="str">
        <f t="shared" si="12"/>
        <v>KTVT-KVSB</v>
      </c>
      <c r="T767" s="142"/>
      <c r="U767" s="142"/>
      <c r="V767" s="142"/>
      <c r="W767" s="142"/>
      <c r="X767" s="142"/>
      <c r="Y767" s="142"/>
      <c r="Z767" s="142"/>
      <c r="AA767" s="142"/>
      <c r="AB767" s="142"/>
      <c r="AC767" s="142"/>
      <c r="AD767" s="142"/>
      <c r="AE767" s="142"/>
      <c r="AF767" s="142"/>
      <c r="AG767" s="142"/>
      <c r="AH767" s="142"/>
      <c r="AI767" s="142"/>
      <c r="AJ767" s="142"/>
      <c r="AK767" s="142" t="s">
        <v>20</v>
      </c>
      <c r="AL767" s="142"/>
      <c r="AM767" s="142"/>
      <c r="AN767" s="142"/>
      <c r="AO767" s="142"/>
      <c r="AP767" s="142"/>
      <c r="AQ767" s="142"/>
      <c r="AR767" s="142"/>
      <c r="AS767" s="142"/>
      <c r="AT767" s="142"/>
      <c r="AU767" s="142"/>
      <c r="AV767" s="142"/>
      <c r="AW767" s="142"/>
      <c r="AX767" s="142"/>
      <c r="AY767" s="142"/>
      <c r="AZ767" s="142"/>
      <c r="BA767" s="142"/>
      <c r="BB767" s="142"/>
      <c r="BC767" s="142"/>
      <c r="BD767" s="142" t="s">
        <v>20</v>
      </c>
      <c r="BE767" s="142"/>
    </row>
    <row r="768" spans="1:57" x14ac:dyDescent="0.25">
      <c r="A768" s="107" t="s">
        <v>2020</v>
      </c>
      <c r="B768" s="107"/>
      <c r="C768" s="107"/>
      <c r="D768" s="107"/>
      <c r="E768" s="107"/>
      <c r="F768" s="108">
        <v>906</v>
      </c>
      <c r="G768" s="109" t="s">
        <v>2021</v>
      </c>
      <c r="H768" s="110">
        <v>3</v>
      </c>
      <c r="I768" s="111">
        <v>45</v>
      </c>
      <c r="J768" s="111"/>
      <c r="K768" s="111"/>
      <c r="L768" s="112">
        <v>0</v>
      </c>
      <c r="M768" s="143" t="s">
        <v>1484</v>
      </c>
      <c r="N768" s="141">
        <v>90</v>
      </c>
      <c r="O768" s="141" t="s">
        <v>1604</v>
      </c>
      <c r="P768" s="113" t="s">
        <v>1600</v>
      </c>
      <c r="Q768" s="138" t="str">
        <f>_DL_BM</f>
        <v>KVSB</v>
      </c>
      <c r="R768" s="138" t="str">
        <f>_DL_Khoa</f>
        <v>KTVT</v>
      </c>
      <c r="S768" s="106" t="str">
        <f t="shared" si="12"/>
        <v>KTVT-KVSB</v>
      </c>
      <c r="T768" s="142"/>
      <c r="U768" s="142"/>
      <c r="V768" s="142"/>
      <c r="W768" s="142"/>
      <c r="X768" s="142"/>
      <c r="Y768" s="142"/>
      <c r="Z768" s="142"/>
      <c r="AA768" s="142"/>
      <c r="AB768" s="142"/>
      <c r="AC768" s="142"/>
      <c r="AD768" s="142"/>
      <c r="AE768" s="142"/>
      <c r="AF768" s="142"/>
      <c r="AG768" s="142"/>
      <c r="AH768" s="142"/>
      <c r="AI768" s="142"/>
      <c r="AJ768" s="142"/>
      <c r="AK768" s="142"/>
      <c r="AL768" s="142" t="s">
        <v>20</v>
      </c>
      <c r="AM768" s="142"/>
      <c r="AN768" s="142"/>
      <c r="AO768" s="142"/>
      <c r="AP768" s="142"/>
      <c r="AQ768" s="142"/>
      <c r="AR768" s="142"/>
      <c r="AS768" s="142"/>
      <c r="AT768" s="142"/>
      <c r="AU768" s="142"/>
      <c r="AV768" s="142"/>
      <c r="AW768" s="142"/>
      <c r="AX768" s="142"/>
      <c r="AY768" s="142"/>
      <c r="AZ768" s="142"/>
      <c r="BA768" s="142"/>
      <c r="BB768" s="142"/>
      <c r="BC768" s="142"/>
      <c r="BD768" s="142"/>
      <c r="BE768" s="142"/>
    </row>
    <row r="769" spans="1:57" x14ac:dyDescent="0.25">
      <c r="A769" s="107" t="s">
        <v>2022</v>
      </c>
      <c r="B769" s="107"/>
      <c r="C769" s="107"/>
      <c r="D769" s="107"/>
      <c r="E769" s="107"/>
      <c r="F769" s="108">
        <v>907</v>
      </c>
      <c r="G769" s="109" t="s">
        <v>2023</v>
      </c>
      <c r="H769" s="110">
        <v>3</v>
      </c>
      <c r="I769" s="111">
        <v>45</v>
      </c>
      <c r="J769" s="111"/>
      <c r="K769" s="111"/>
      <c r="L769" s="112">
        <v>0</v>
      </c>
      <c r="M769" s="143" t="s">
        <v>1484</v>
      </c>
      <c r="N769" s="141">
        <v>90</v>
      </c>
      <c r="O769" s="141" t="s">
        <v>1604</v>
      </c>
      <c r="P769" s="113" t="s">
        <v>1600</v>
      </c>
      <c r="Q769" s="138" t="str">
        <f>_DL_BM</f>
        <v>KVSB</v>
      </c>
      <c r="R769" s="138" t="str">
        <f>_DL_Khoa</f>
        <v>KTVT</v>
      </c>
      <c r="S769" s="106" t="str">
        <f t="shared" si="12"/>
        <v>KTVT-KVSB</v>
      </c>
      <c r="T769" s="142"/>
      <c r="U769" s="142"/>
      <c r="V769" s="142"/>
      <c r="W769" s="142"/>
      <c r="X769" s="142"/>
      <c r="Y769" s="142"/>
      <c r="Z769" s="142"/>
      <c r="AA769" s="142"/>
      <c r="AB769" s="142"/>
      <c r="AC769" s="142"/>
      <c r="AD769" s="142"/>
      <c r="AE769" s="142"/>
      <c r="AF769" s="142"/>
      <c r="AG769" s="142"/>
      <c r="AH769" s="142"/>
      <c r="AI769" s="142"/>
      <c r="AJ769" s="142"/>
      <c r="AK769" s="142"/>
      <c r="AL769" s="142" t="s">
        <v>20</v>
      </c>
      <c r="AM769" s="142"/>
      <c r="AN769" s="142"/>
      <c r="AO769" s="142"/>
      <c r="AP769" s="142"/>
      <c r="AQ769" s="142"/>
      <c r="AR769" s="142"/>
      <c r="AS769" s="142"/>
      <c r="AT769" s="142"/>
      <c r="AU769" s="142"/>
      <c r="AV769" s="142"/>
      <c r="AW769" s="142"/>
      <c r="AX769" s="142"/>
      <c r="AY769" s="142"/>
      <c r="AZ769" s="142"/>
      <c r="BA769" s="142"/>
      <c r="BB769" s="142"/>
      <c r="BC769" s="142"/>
      <c r="BD769" s="142"/>
      <c r="BE769" s="142"/>
    </row>
    <row r="770" spans="1:57" x14ac:dyDescent="0.25">
      <c r="A770" s="107" t="s">
        <v>2052</v>
      </c>
      <c r="B770" s="107"/>
      <c r="C770" s="107"/>
      <c r="D770" s="107"/>
      <c r="E770" s="107"/>
      <c r="F770" s="108">
        <v>923</v>
      </c>
      <c r="G770" s="109" t="s">
        <v>300</v>
      </c>
      <c r="H770" s="110">
        <v>2</v>
      </c>
      <c r="I770" s="111">
        <v>30</v>
      </c>
      <c r="J770" s="111"/>
      <c r="K770" s="111"/>
      <c r="L770" s="112">
        <v>0</v>
      </c>
      <c r="M770" s="143" t="s">
        <v>1484</v>
      </c>
      <c r="N770" s="141">
        <v>75</v>
      </c>
      <c r="O770" s="141" t="s">
        <v>1604</v>
      </c>
      <c r="P770" s="113" t="s">
        <v>1600</v>
      </c>
      <c r="Q770" s="138" t="str">
        <f>_DL_BM</f>
        <v>KVSB</v>
      </c>
      <c r="R770" s="138" t="str">
        <f>_DL_Khoa</f>
        <v>KTVT</v>
      </c>
      <c r="S770" s="106" t="str">
        <f t="shared" si="12"/>
        <v>KTVT-KVSB</v>
      </c>
      <c r="T770" s="142"/>
      <c r="U770" s="142"/>
      <c r="V770" s="142"/>
      <c r="W770" s="142"/>
      <c r="X770" s="142"/>
      <c r="Y770" s="142"/>
      <c r="Z770" s="142"/>
      <c r="AA770" s="142"/>
      <c r="AB770" s="142"/>
      <c r="AC770" s="142"/>
      <c r="AD770" s="142"/>
      <c r="AE770" s="142"/>
      <c r="AF770" s="142"/>
      <c r="AG770" s="142"/>
      <c r="AH770" s="142"/>
      <c r="AI770" s="142"/>
      <c r="AJ770" s="142"/>
      <c r="AK770" s="142"/>
      <c r="AL770" s="142" t="s">
        <v>21</v>
      </c>
      <c r="AM770" s="142"/>
      <c r="AN770" s="142"/>
      <c r="AO770" s="142"/>
      <c r="AP770" s="142"/>
      <c r="AQ770" s="142"/>
      <c r="AR770" s="142"/>
      <c r="AS770" s="142"/>
      <c r="AT770" s="142"/>
      <c r="AU770" s="142"/>
      <c r="AV770" s="142"/>
      <c r="AW770" s="142"/>
      <c r="AX770" s="142"/>
      <c r="AY770" s="142"/>
      <c r="AZ770" s="142"/>
      <c r="BA770" s="142"/>
      <c r="BB770" s="142"/>
      <c r="BC770" s="142"/>
      <c r="BD770" s="142"/>
      <c r="BE770" s="142"/>
    </row>
    <row r="771" spans="1:57" x14ac:dyDescent="0.25">
      <c r="A771" s="107" t="s">
        <v>1863</v>
      </c>
      <c r="B771" s="107" t="s">
        <v>1863</v>
      </c>
      <c r="C771" s="107" t="s">
        <v>1863</v>
      </c>
      <c r="D771" s="107"/>
      <c r="E771" s="107"/>
      <c r="F771" s="108">
        <v>813</v>
      </c>
      <c r="G771" s="109" t="s">
        <v>1864</v>
      </c>
      <c r="H771" s="110">
        <v>2</v>
      </c>
      <c r="I771" s="111">
        <v>30</v>
      </c>
      <c r="J771" s="111"/>
      <c r="K771" s="111"/>
      <c r="L771" s="112">
        <v>0</v>
      </c>
      <c r="M771" s="143" t="s">
        <v>1484</v>
      </c>
      <c r="N771" s="141">
        <v>75</v>
      </c>
      <c r="O771" s="141" t="s">
        <v>1604</v>
      </c>
      <c r="P771" s="113" t="s">
        <v>1600</v>
      </c>
      <c r="Q771" s="138" t="str">
        <f>_DL_BM</f>
        <v>KVSB</v>
      </c>
      <c r="R771" s="138" t="str">
        <f>_DL_Khoa</f>
        <v>KTVT</v>
      </c>
      <c r="S771" s="106" t="str">
        <f t="shared" si="12"/>
        <v>KTVT-KVSB</v>
      </c>
      <c r="T771" s="142"/>
      <c r="U771" s="142"/>
      <c r="V771" s="142"/>
      <c r="W771" s="142"/>
      <c r="X771" s="142"/>
      <c r="Y771" s="142"/>
      <c r="Z771" s="142"/>
      <c r="AA771" s="142"/>
      <c r="AB771" s="142"/>
      <c r="AC771" s="142"/>
      <c r="AD771" s="142"/>
      <c r="AE771" s="142"/>
      <c r="AF771" s="142"/>
      <c r="AG771" s="142"/>
      <c r="AH771" s="142"/>
      <c r="AI771" s="142"/>
      <c r="AJ771" s="142"/>
      <c r="AK771" s="142" t="s">
        <v>21</v>
      </c>
      <c r="AL771" s="142"/>
      <c r="AM771" s="142"/>
      <c r="AN771" s="142"/>
      <c r="AO771" s="142"/>
      <c r="AP771" s="142"/>
      <c r="AQ771" s="142"/>
      <c r="AR771" s="142"/>
      <c r="AS771" s="142"/>
      <c r="AT771" s="142"/>
      <c r="AU771" s="142"/>
      <c r="AV771" s="142"/>
      <c r="AW771" s="142"/>
      <c r="AX771" s="142"/>
      <c r="AY771" s="142"/>
      <c r="AZ771" s="142"/>
      <c r="BA771" s="142"/>
      <c r="BB771" s="142"/>
      <c r="BC771" s="142"/>
      <c r="BD771" s="142"/>
      <c r="BE771" s="142"/>
    </row>
    <row r="772" spans="1:57" x14ac:dyDescent="0.25">
      <c r="A772" s="107" t="s">
        <v>1230</v>
      </c>
      <c r="B772" s="107" t="s">
        <v>1230</v>
      </c>
      <c r="C772" s="107"/>
      <c r="D772" s="107" t="s">
        <v>1758</v>
      </c>
      <c r="E772" s="107"/>
      <c r="F772" s="108">
        <v>612</v>
      </c>
      <c r="G772" s="109" t="s">
        <v>1759</v>
      </c>
      <c r="H772" s="110">
        <v>2</v>
      </c>
      <c r="I772" s="111">
        <v>30</v>
      </c>
      <c r="J772" s="111"/>
      <c r="K772" s="111"/>
      <c r="L772" s="112">
        <v>0</v>
      </c>
      <c r="M772" s="143" t="s">
        <v>1484</v>
      </c>
      <c r="N772" s="141">
        <v>75</v>
      </c>
      <c r="O772" s="141" t="s">
        <v>1604</v>
      </c>
      <c r="P772" s="113" t="s">
        <v>1600</v>
      </c>
      <c r="Q772" s="138" t="str">
        <f>_DL_BM</f>
        <v>KVSB</v>
      </c>
      <c r="R772" s="138" t="str">
        <f>_DL_Khoa</f>
        <v>KTVT</v>
      </c>
      <c r="S772" s="106" t="str">
        <f t="shared" si="12"/>
        <v>KTVT-KVSB</v>
      </c>
      <c r="T772" s="142"/>
      <c r="U772" s="142"/>
      <c r="V772" s="142"/>
      <c r="W772" s="142"/>
      <c r="X772" s="142"/>
      <c r="Y772" s="142"/>
      <c r="Z772" s="142"/>
      <c r="AA772" s="142"/>
      <c r="AB772" s="142"/>
      <c r="AC772" s="142"/>
      <c r="AD772" s="142"/>
      <c r="AE772" s="142"/>
      <c r="AF772" s="142"/>
      <c r="AG772" s="142"/>
      <c r="AH772" s="142"/>
      <c r="AI772" s="142"/>
      <c r="AJ772" s="142" t="s">
        <v>21</v>
      </c>
      <c r="AK772" s="142"/>
      <c r="AL772" s="142"/>
      <c r="AM772" s="142"/>
      <c r="AN772" s="142"/>
      <c r="AO772" s="142"/>
      <c r="AP772" s="142"/>
      <c r="AQ772" s="142"/>
      <c r="AR772" s="142"/>
      <c r="AS772" s="142"/>
      <c r="AT772" s="142"/>
      <c r="AU772" s="142"/>
      <c r="AV772" s="142"/>
      <c r="AW772" s="142"/>
      <c r="AX772" s="142"/>
      <c r="AY772" s="142"/>
      <c r="AZ772" s="142"/>
      <c r="BA772" s="142"/>
      <c r="BB772" s="142"/>
      <c r="BC772" s="142" t="s">
        <v>21</v>
      </c>
      <c r="BD772" s="142"/>
      <c r="BE772" s="142"/>
    </row>
    <row r="773" spans="1:57" x14ac:dyDescent="0.25">
      <c r="A773" s="107" t="s">
        <v>130</v>
      </c>
      <c r="B773" s="107" t="s">
        <v>130</v>
      </c>
      <c r="C773" s="107"/>
      <c r="D773" s="107" t="s">
        <v>131</v>
      </c>
      <c r="E773" s="107"/>
      <c r="F773" s="108">
        <v>48</v>
      </c>
      <c r="G773" s="109" t="s">
        <v>132</v>
      </c>
      <c r="H773" s="110">
        <v>2</v>
      </c>
      <c r="I773" s="111">
        <v>30</v>
      </c>
      <c r="J773" s="111"/>
      <c r="K773" s="111"/>
      <c r="L773" s="112">
        <v>0</v>
      </c>
      <c r="M773" s="143" t="s">
        <v>1484</v>
      </c>
      <c r="N773" s="141">
        <v>75</v>
      </c>
      <c r="O773" s="141" t="s">
        <v>1604</v>
      </c>
      <c r="P773" s="113" t="s">
        <v>1600</v>
      </c>
      <c r="Q773" s="138" t="str">
        <f>_DL_BM</f>
        <v>KVSB</v>
      </c>
      <c r="R773" s="138" t="str">
        <f>_DL_Khoa</f>
        <v>KTVT</v>
      </c>
      <c r="S773" s="106" t="str">
        <f t="shared" si="12"/>
        <v>KTVT-KVSB</v>
      </c>
      <c r="T773" s="142"/>
      <c r="U773" s="142"/>
      <c r="V773" s="142"/>
      <c r="W773" s="142"/>
      <c r="X773" s="142"/>
      <c r="Y773" s="142"/>
      <c r="Z773" s="142"/>
      <c r="AA773" s="142"/>
      <c r="AB773" s="142"/>
      <c r="AC773" s="142"/>
      <c r="AD773" s="142"/>
      <c r="AE773" s="142"/>
      <c r="AF773" s="142"/>
      <c r="AG773" s="142"/>
      <c r="AH773" s="142" t="s">
        <v>21</v>
      </c>
      <c r="AI773" s="142"/>
      <c r="AJ773" s="142"/>
      <c r="AK773" s="142"/>
      <c r="AL773" s="142"/>
      <c r="AM773" s="142"/>
      <c r="AN773" s="142"/>
      <c r="AO773" s="142"/>
      <c r="AP773" s="142"/>
      <c r="AQ773" s="142"/>
      <c r="AR773" s="142"/>
      <c r="AS773" s="142"/>
      <c r="AT773" s="142"/>
      <c r="AU773" s="142"/>
      <c r="AV773" s="142"/>
      <c r="AW773" s="142"/>
      <c r="AX773" s="142"/>
      <c r="AY773" s="142"/>
      <c r="AZ773" s="142"/>
      <c r="BA773" s="142" t="s">
        <v>21</v>
      </c>
      <c r="BB773" s="142"/>
      <c r="BC773" s="142"/>
      <c r="BD773" s="142"/>
      <c r="BE773" s="142"/>
    </row>
    <row r="774" spans="1:57" x14ac:dyDescent="0.25">
      <c r="A774" s="107" t="s">
        <v>1644</v>
      </c>
      <c r="B774" s="107"/>
      <c r="C774" s="107"/>
      <c r="D774" s="107" t="s">
        <v>1645</v>
      </c>
      <c r="E774" s="107"/>
      <c r="F774" s="108">
        <v>153</v>
      </c>
      <c r="G774" s="109" t="s">
        <v>340</v>
      </c>
      <c r="H774" s="110">
        <v>2</v>
      </c>
      <c r="I774" s="111">
        <v>30</v>
      </c>
      <c r="J774" s="111"/>
      <c r="K774" s="111"/>
      <c r="L774" s="112">
        <v>0</v>
      </c>
      <c r="M774" s="143" t="s">
        <v>1484</v>
      </c>
      <c r="N774" s="141">
        <v>75</v>
      </c>
      <c r="O774" s="141" t="s">
        <v>1604</v>
      </c>
      <c r="P774" s="113" t="s">
        <v>1600</v>
      </c>
      <c r="Q774" s="138" t="str">
        <f>_DL_BM</f>
        <v>KVSB</v>
      </c>
      <c r="R774" s="138" t="str">
        <f>_DL_Khoa</f>
        <v>KTVT</v>
      </c>
      <c r="S774" s="106" t="str">
        <f t="shared" si="12"/>
        <v>KTVT-KVSB</v>
      </c>
      <c r="T774" s="142"/>
      <c r="U774" s="142"/>
      <c r="V774" s="142"/>
      <c r="W774" s="142"/>
      <c r="X774" s="142"/>
      <c r="Y774" s="142"/>
      <c r="Z774" s="142"/>
      <c r="AA774" s="142"/>
      <c r="AB774" s="142"/>
      <c r="AC774" s="142"/>
      <c r="AD774" s="142"/>
      <c r="AE774" s="142"/>
      <c r="AF774" s="142"/>
      <c r="AG774" s="142"/>
      <c r="AH774" s="142"/>
      <c r="AI774" s="142"/>
      <c r="AJ774" s="142" t="s">
        <v>20</v>
      </c>
      <c r="AK774" s="142"/>
      <c r="AL774" s="142" t="s">
        <v>20</v>
      </c>
      <c r="AM774" s="142"/>
      <c r="AN774" s="142"/>
      <c r="AO774" s="142"/>
      <c r="AP774" s="142"/>
      <c r="AQ774" s="142"/>
      <c r="AR774" s="142"/>
      <c r="AS774" s="142"/>
      <c r="AT774" s="142"/>
      <c r="AU774" s="142"/>
      <c r="AV774" s="142"/>
      <c r="AW774" s="142"/>
      <c r="AX774" s="142"/>
      <c r="AY774" s="142"/>
      <c r="AZ774" s="142"/>
      <c r="BA774" s="142"/>
      <c r="BB774" s="142"/>
      <c r="BC774" s="142" t="s">
        <v>20</v>
      </c>
      <c r="BD774" s="142"/>
      <c r="BE774" s="142"/>
    </row>
    <row r="775" spans="1:57" x14ac:dyDescent="0.25">
      <c r="A775" s="107" t="s">
        <v>2506</v>
      </c>
      <c r="B775" s="107"/>
      <c r="C775" s="107"/>
      <c r="D775" s="107" t="s">
        <v>2507</v>
      </c>
      <c r="E775" s="107"/>
      <c r="F775" s="108">
        <v>153</v>
      </c>
      <c r="G775" s="109" t="s">
        <v>340</v>
      </c>
      <c r="H775" s="110">
        <v>2</v>
      </c>
      <c r="I775" s="111">
        <v>30</v>
      </c>
      <c r="J775" s="111"/>
      <c r="K775" s="111"/>
      <c r="L775" s="112">
        <v>0</v>
      </c>
      <c r="M775" s="143" t="s">
        <v>1484</v>
      </c>
      <c r="N775" s="141">
        <v>75</v>
      </c>
      <c r="O775" s="141" t="s">
        <v>1604</v>
      </c>
      <c r="P775" s="113" t="s">
        <v>1600</v>
      </c>
      <c r="Q775" s="138" t="str">
        <f>_DL_BM</f>
        <v>KVSB</v>
      </c>
      <c r="R775" s="138" t="str">
        <f>_DL_Khoa</f>
        <v>KTVT</v>
      </c>
      <c r="S775" s="106" t="str">
        <f>+R775&amp;"-"&amp;Q775</f>
        <v>KTVT-KVSB</v>
      </c>
      <c r="T775" s="142"/>
      <c r="U775" s="142"/>
      <c r="V775" s="142"/>
      <c r="W775" s="142"/>
      <c r="X775" s="142"/>
      <c r="Y775" s="142"/>
      <c r="Z775" s="142"/>
      <c r="AA775" s="142"/>
      <c r="AB775" s="142"/>
      <c r="AC775" s="142"/>
      <c r="AD775" s="142"/>
      <c r="AE775" s="142"/>
      <c r="AF775" s="142"/>
      <c r="AG775" s="142"/>
      <c r="AH775" s="142"/>
      <c r="AI775" s="142"/>
      <c r="AJ775" s="142" t="s">
        <v>20</v>
      </c>
      <c r="AK775" s="142"/>
      <c r="AL775" s="142" t="s">
        <v>20</v>
      </c>
      <c r="AM775" s="142"/>
      <c r="AN775" s="142"/>
      <c r="AO775" s="142"/>
      <c r="AP775" s="142"/>
      <c r="AQ775" s="142"/>
      <c r="AR775" s="142"/>
      <c r="AS775" s="142"/>
      <c r="AT775" s="142"/>
      <c r="AU775" s="142"/>
      <c r="AV775" s="142"/>
      <c r="AW775" s="142"/>
      <c r="AX775" s="142"/>
      <c r="AY775" s="142"/>
      <c r="AZ775" s="142"/>
      <c r="BA775" s="142"/>
      <c r="BB775" s="142"/>
      <c r="BC775" s="142" t="s">
        <v>20</v>
      </c>
      <c r="BD775" s="142"/>
      <c r="BE775" s="142"/>
    </row>
    <row r="776" spans="1:57" x14ac:dyDescent="0.25">
      <c r="A776" s="107" t="s">
        <v>973</v>
      </c>
      <c r="B776" s="107" t="s">
        <v>973</v>
      </c>
      <c r="C776" s="107" t="s">
        <v>973</v>
      </c>
      <c r="D776" s="107"/>
      <c r="E776" s="107"/>
      <c r="F776" s="108">
        <v>496</v>
      </c>
      <c r="G776" s="109" t="s">
        <v>1736</v>
      </c>
      <c r="H776" s="110">
        <v>2</v>
      </c>
      <c r="I776" s="111">
        <v>30</v>
      </c>
      <c r="J776" s="111"/>
      <c r="K776" s="111"/>
      <c r="L776" s="112">
        <v>0</v>
      </c>
      <c r="M776" s="143" t="s">
        <v>1484</v>
      </c>
      <c r="N776" s="141">
        <v>75</v>
      </c>
      <c r="O776" s="141" t="s">
        <v>1604</v>
      </c>
      <c r="P776" s="113" t="s">
        <v>1600</v>
      </c>
      <c r="Q776" s="138" t="str">
        <f>_DL_BM</f>
        <v>KVSB</v>
      </c>
      <c r="R776" s="138" t="str">
        <f>_DL_Khoa</f>
        <v>KTVT</v>
      </c>
      <c r="S776" s="106" t="str">
        <f t="shared" si="12"/>
        <v>KTVT-KVSB</v>
      </c>
      <c r="T776" s="142"/>
      <c r="U776" s="142"/>
      <c r="V776" s="142"/>
      <c r="W776" s="142"/>
      <c r="X776" s="142"/>
      <c r="Y776" s="142"/>
      <c r="Z776" s="142"/>
      <c r="AA776" s="142"/>
      <c r="AB776" s="142"/>
      <c r="AC776" s="142"/>
      <c r="AD776" s="142"/>
      <c r="AE776" s="142"/>
      <c r="AF776" s="142"/>
      <c r="AG776" s="142"/>
      <c r="AH776" s="142"/>
      <c r="AI776" s="142"/>
      <c r="AJ776" s="142"/>
      <c r="AK776" s="142" t="s">
        <v>21</v>
      </c>
      <c r="AL776" s="142"/>
      <c r="AM776" s="142"/>
      <c r="AN776" s="142"/>
      <c r="AO776" s="142"/>
      <c r="AP776" s="142"/>
      <c r="AQ776" s="142"/>
      <c r="AR776" s="142"/>
      <c r="AS776" s="142"/>
      <c r="AT776" s="142"/>
      <c r="AU776" s="142"/>
      <c r="AV776" s="142"/>
      <c r="AW776" s="142"/>
      <c r="AX776" s="142"/>
      <c r="AY776" s="142"/>
      <c r="AZ776" s="142"/>
      <c r="BA776" s="142"/>
      <c r="BB776" s="142"/>
      <c r="BC776" s="142"/>
      <c r="BD776" s="142"/>
      <c r="BE776" s="142"/>
    </row>
    <row r="777" spans="1:57" x14ac:dyDescent="0.25">
      <c r="A777" s="107" t="s">
        <v>974</v>
      </c>
      <c r="B777" s="107"/>
      <c r="C777" s="107"/>
      <c r="D777" s="107" t="s">
        <v>975</v>
      </c>
      <c r="E777" s="107"/>
      <c r="F777" s="108">
        <v>497</v>
      </c>
      <c r="G777" s="109" t="s">
        <v>1737</v>
      </c>
      <c r="H777" s="110">
        <v>2</v>
      </c>
      <c r="I777" s="111">
        <v>30</v>
      </c>
      <c r="J777" s="111"/>
      <c r="K777" s="111"/>
      <c r="L777" s="112">
        <v>0</v>
      </c>
      <c r="M777" s="143" t="s">
        <v>1484</v>
      </c>
      <c r="N777" s="141">
        <v>75</v>
      </c>
      <c r="O777" s="141" t="s">
        <v>1604</v>
      </c>
      <c r="P777" s="113" t="s">
        <v>1600</v>
      </c>
      <c r="Q777" s="138" t="str">
        <f>_DL_BM</f>
        <v>KVSB</v>
      </c>
      <c r="R777" s="138" t="str">
        <f>_DL_Khoa</f>
        <v>KTVT</v>
      </c>
      <c r="S777" s="106" t="str">
        <f t="shared" si="12"/>
        <v>KTVT-KVSB</v>
      </c>
      <c r="T777" s="142"/>
      <c r="U777" s="142"/>
      <c r="V777" s="142"/>
      <c r="W777" s="142"/>
      <c r="X777" s="142"/>
      <c r="Y777" s="142"/>
      <c r="Z777" s="142"/>
      <c r="AA777" s="142"/>
      <c r="AB777" s="142"/>
      <c r="AC777" s="142"/>
      <c r="AD777" s="142"/>
      <c r="AE777" s="142"/>
      <c r="AF777" s="142"/>
      <c r="AG777" s="142"/>
      <c r="AH777" s="142"/>
      <c r="AI777" s="142"/>
      <c r="AJ777" s="142" t="s">
        <v>20</v>
      </c>
      <c r="AK777" s="142"/>
      <c r="AL777" s="142"/>
      <c r="AM777" s="142"/>
      <c r="AN777" s="142"/>
      <c r="AO777" s="142"/>
      <c r="AP777" s="142"/>
      <c r="AQ777" s="142"/>
      <c r="AR777" s="142"/>
      <c r="AS777" s="142"/>
      <c r="AT777" s="142"/>
      <c r="AU777" s="142"/>
      <c r="AV777" s="142"/>
      <c r="AW777" s="142"/>
      <c r="AX777" s="142"/>
      <c r="AY777" s="142"/>
      <c r="AZ777" s="142"/>
      <c r="BA777" s="142"/>
      <c r="BB777" s="142"/>
      <c r="BC777" s="142" t="s">
        <v>20</v>
      </c>
      <c r="BD777" s="142"/>
      <c r="BE777" s="142"/>
    </row>
    <row r="778" spans="1:57" x14ac:dyDescent="0.25">
      <c r="A778" s="107" t="s">
        <v>2016</v>
      </c>
      <c r="B778" s="107"/>
      <c r="C778" s="107"/>
      <c r="D778" s="107"/>
      <c r="E778" s="107"/>
      <c r="F778" s="108">
        <v>904</v>
      </c>
      <c r="G778" s="109" t="s">
        <v>2017</v>
      </c>
      <c r="H778" s="110">
        <v>2</v>
      </c>
      <c r="I778" s="111">
        <v>30</v>
      </c>
      <c r="J778" s="111"/>
      <c r="K778" s="111"/>
      <c r="L778" s="112">
        <v>0</v>
      </c>
      <c r="M778" s="143" t="s">
        <v>1484</v>
      </c>
      <c r="N778" s="141">
        <v>75</v>
      </c>
      <c r="O778" s="141" t="s">
        <v>1604</v>
      </c>
      <c r="P778" s="113" t="s">
        <v>1600</v>
      </c>
      <c r="Q778" s="138" t="str">
        <f>_DL_BM</f>
        <v>KVSB</v>
      </c>
      <c r="R778" s="138" t="str">
        <f>_DL_Khoa</f>
        <v>KTVT</v>
      </c>
      <c r="S778" s="106" t="str">
        <f t="shared" si="12"/>
        <v>KTVT-KVSB</v>
      </c>
      <c r="T778" s="142"/>
      <c r="U778" s="142"/>
      <c r="V778" s="142"/>
      <c r="W778" s="142"/>
      <c r="X778" s="142"/>
      <c r="Y778" s="142"/>
      <c r="Z778" s="142"/>
      <c r="AA778" s="142"/>
      <c r="AB778" s="142"/>
      <c r="AC778" s="142"/>
      <c r="AD778" s="142"/>
      <c r="AE778" s="142"/>
      <c r="AF778" s="142"/>
      <c r="AG778" s="142"/>
      <c r="AH778" s="142"/>
      <c r="AI778" s="142"/>
      <c r="AJ778" s="142"/>
      <c r="AK778" s="142"/>
      <c r="AL778" s="142" t="s">
        <v>20</v>
      </c>
      <c r="AM778" s="142"/>
      <c r="AN778" s="142"/>
      <c r="AO778" s="142"/>
      <c r="AP778" s="142"/>
      <c r="AQ778" s="142"/>
      <c r="AR778" s="142"/>
      <c r="AS778" s="142"/>
      <c r="AT778" s="142"/>
      <c r="AU778" s="142"/>
      <c r="AV778" s="142"/>
      <c r="AW778" s="142"/>
      <c r="AX778" s="142"/>
      <c r="AY778" s="142"/>
      <c r="AZ778" s="142"/>
      <c r="BA778" s="142"/>
      <c r="BB778" s="142"/>
      <c r="BC778" s="142"/>
      <c r="BD778" s="142"/>
      <c r="BE778" s="142"/>
    </row>
    <row r="779" spans="1:57" x14ac:dyDescent="0.25">
      <c r="A779" s="107" t="s">
        <v>1675</v>
      </c>
      <c r="B779" s="107"/>
      <c r="C779" s="107"/>
      <c r="D779" s="107"/>
      <c r="E779" s="107"/>
      <c r="F779" s="108">
        <v>212</v>
      </c>
      <c r="G779" s="109" t="s">
        <v>1676</v>
      </c>
      <c r="H779" s="110">
        <v>3</v>
      </c>
      <c r="I779" s="111">
        <v>45</v>
      </c>
      <c r="J779" s="111"/>
      <c r="K779" s="111"/>
      <c r="L779" s="112">
        <v>0</v>
      </c>
      <c r="M779" s="143" t="s">
        <v>1484</v>
      </c>
      <c r="N779" s="141">
        <v>90</v>
      </c>
      <c r="O779" s="141" t="s">
        <v>1604</v>
      </c>
      <c r="P779" s="113" t="s">
        <v>1600</v>
      </c>
      <c r="Q779" s="138" t="str">
        <f>_DL_BM</f>
        <v>KVSB</v>
      </c>
      <c r="R779" s="138" t="str">
        <f>_DL_Khoa</f>
        <v>KTVT</v>
      </c>
      <c r="S779" s="106" t="str">
        <f t="shared" si="12"/>
        <v>KTVT-KVSB</v>
      </c>
      <c r="T779" s="142"/>
      <c r="U779" s="142"/>
      <c r="V779" s="142"/>
      <c r="W779" s="142"/>
      <c r="X779" s="142"/>
      <c r="Y779" s="142"/>
      <c r="Z779" s="142"/>
      <c r="AA779" s="142"/>
      <c r="AB779" s="142"/>
      <c r="AC779" s="142"/>
      <c r="AD779" s="142"/>
      <c r="AE779" s="142"/>
      <c r="AF779" s="142"/>
      <c r="AG779" s="142"/>
      <c r="AH779" s="142"/>
      <c r="AI779" s="142"/>
      <c r="AJ779" s="142"/>
      <c r="AK779" s="142"/>
      <c r="AL779" s="142" t="s">
        <v>20</v>
      </c>
      <c r="AM779" s="142"/>
      <c r="AN779" s="142"/>
      <c r="AO779" s="142"/>
      <c r="AP779" s="142"/>
      <c r="AQ779" s="142"/>
      <c r="AR779" s="142"/>
      <c r="AS779" s="142"/>
      <c r="AT779" s="142"/>
      <c r="AU779" s="142"/>
      <c r="AV779" s="142"/>
      <c r="AW779" s="142"/>
      <c r="AX779" s="142"/>
      <c r="AY779" s="142"/>
      <c r="AZ779" s="142"/>
      <c r="BA779" s="142"/>
      <c r="BB779" s="142"/>
      <c r="BC779" s="142"/>
      <c r="BD779" s="142"/>
      <c r="BE779" s="142"/>
    </row>
    <row r="780" spans="1:57" x14ac:dyDescent="0.25">
      <c r="A780" s="107" t="s">
        <v>328</v>
      </c>
      <c r="B780" s="107"/>
      <c r="C780" s="107" t="s">
        <v>328</v>
      </c>
      <c r="D780" s="107" t="s">
        <v>329</v>
      </c>
      <c r="E780" s="107" t="s">
        <v>329</v>
      </c>
      <c r="F780" s="108">
        <v>147</v>
      </c>
      <c r="G780" s="109" t="s">
        <v>330</v>
      </c>
      <c r="H780" s="110">
        <v>3</v>
      </c>
      <c r="I780" s="111">
        <v>45</v>
      </c>
      <c r="J780" s="111"/>
      <c r="K780" s="111"/>
      <c r="L780" s="112">
        <v>0</v>
      </c>
      <c r="M780" s="143" t="s">
        <v>1484</v>
      </c>
      <c r="N780" s="141">
        <v>90</v>
      </c>
      <c r="O780" s="141" t="s">
        <v>1604</v>
      </c>
      <c r="P780" s="113" t="s">
        <v>1600</v>
      </c>
      <c r="Q780" s="138" t="str">
        <f>_DL_BM</f>
        <v>KVSB</v>
      </c>
      <c r="R780" s="138" t="str">
        <f>_DL_Khoa</f>
        <v>KTVT</v>
      </c>
      <c r="S780" s="106" t="str">
        <f t="shared" ref="S780:S843" si="13">+R780&amp;"-"&amp;Q780</f>
        <v>KTVT-KVSB</v>
      </c>
      <c r="T780" s="142"/>
      <c r="U780" s="142"/>
      <c r="V780" s="142"/>
      <c r="W780" s="142"/>
      <c r="X780" s="142"/>
      <c r="Y780" s="142"/>
      <c r="Z780" s="142"/>
      <c r="AA780" s="142"/>
      <c r="AB780" s="142"/>
      <c r="AC780" s="142"/>
      <c r="AD780" s="142"/>
      <c r="AE780" s="142"/>
      <c r="AF780" s="142"/>
      <c r="AG780" s="142"/>
      <c r="AH780" s="142"/>
      <c r="AI780" s="142"/>
      <c r="AJ780" s="142"/>
      <c r="AK780" s="142" t="s">
        <v>20</v>
      </c>
      <c r="AL780" s="142"/>
      <c r="AM780" s="142"/>
      <c r="AN780" s="142"/>
      <c r="AO780" s="142"/>
      <c r="AP780" s="142"/>
      <c r="AQ780" s="142"/>
      <c r="AR780" s="142"/>
      <c r="AS780" s="142"/>
      <c r="AT780" s="142"/>
      <c r="AU780" s="142"/>
      <c r="AV780" s="142"/>
      <c r="AW780" s="142"/>
      <c r="AX780" s="142"/>
      <c r="AY780" s="142"/>
      <c r="AZ780" s="142"/>
      <c r="BA780" s="142"/>
      <c r="BB780" s="142"/>
      <c r="BC780" s="142"/>
      <c r="BD780" s="142" t="s">
        <v>20</v>
      </c>
      <c r="BE780" s="142"/>
    </row>
    <row r="781" spans="1:57" x14ac:dyDescent="0.25">
      <c r="A781" s="107" t="s">
        <v>343</v>
      </c>
      <c r="B781" s="107"/>
      <c r="C781" s="107"/>
      <c r="D781" s="107" t="s">
        <v>344</v>
      </c>
      <c r="E781" s="107"/>
      <c r="F781" s="108">
        <v>155</v>
      </c>
      <c r="G781" s="109" t="s">
        <v>345</v>
      </c>
      <c r="H781" s="110">
        <v>3</v>
      </c>
      <c r="I781" s="111">
        <v>45</v>
      </c>
      <c r="J781" s="111"/>
      <c r="K781" s="111"/>
      <c r="L781" s="112">
        <v>0</v>
      </c>
      <c r="M781" s="143" t="s">
        <v>1484</v>
      </c>
      <c r="N781" s="141">
        <v>90</v>
      </c>
      <c r="O781" s="141" t="s">
        <v>1604</v>
      </c>
      <c r="P781" s="113" t="s">
        <v>1600</v>
      </c>
      <c r="Q781" s="138" t="str">
        <f>_DL_BM</f>
        <v>KVSB</v>
      </c>
      <c r="R781" s="138" t="str">
        <f>_DL_Khoa</f>
        <v>KTVT</v>
      </c>
      <c r="S781" s="106" t="str">
        <f t="shared" si="13"/>
        <v>KTVT-KVSB</v>
      </c>
      <c r="T781" s="142"/>
      <c r="U781" s="142"/>
      <c r="V781" s="142"/>
      <c r="W781" s="142"/>
      <c r="X781" s="142"/>
      <c r="Y781" s="142"/>
      <c r="Z781" s="142"/>
      <c r="AA781" s="142"/>
      <c r="AB781" s="142"/>
      <c r="AC781" s="142"/>
      <c r="AD781" s="142"/>
      <c r="AE781" s="142"/>
      <c r="AF781" s="142"/>
      <c r="AG781" s="142"/>
      <c r="AH781" s="142"/>
      <c r="AI781" s="142"/>
      <c r="AJ781" s="142" t="s">
        <v>20</v>
      </c>
      <c r="AK781" s="142"/>
      <c r="AL781" s="142"/>
      <c r="AM781" s="142"/>
      <c r="AN781" s="142"/>
      <c r="AO781" s="142"/>
      <c r="AP781" s="142"/>
      <c r="AQ781" s="142"/>
      <c r="AR781" s="142"/>
      <c r="AS781" s="142"/>
      <c r="AT781" s="142"/>
      <c r="AU781" s="142"/>
      <c r="AV781" s="142"/>
      <c r="AW781" s="142"/>
      <c r="AX781" s="142"/>
      <c r="AY781" s="142"/>
      <c r="AZ781" s="142"/>
      <c r="BA781" s="142"/>
      <c r="BB781" s="142"/>
      <c r="BC781" s="142" t="s">
        <v>20</v>
      </c>
      <c r="BD781" s="142"/>
      <c r="BE781" s="142"/>
    </row>
    <row r="782" spans="1:57" x14ac:dyDescent="0.25">
      <c r="A782" s="107" t="s">
        <v>2054</v>
      </c>
      <c r="B782" s="107"/>
      <c r="C782" s="107"/>
      <c r="D782" s="107"/>
      <c r="E782" s="107"/>
      <c r="F782" s="108">
        <v>925</v>
      </c>
      <c r="G782" s="109" t="s">
        <v>2055</v>
      </c>
      <c r="H782" s="110">
        <v>1</v>
      </c>
      <c r="I782" s="111"/>
      <c r="J782" s="111"/>
      <c r="K782" s="111">
        <v>45</v>
      </c>
      <c r="L782" s="112">
        <v>0</v>
      </c>
      <c r="M782" s="140" t="s">
        <v>1511</v>
      </c>
      <c r="N782" s="141"/>
      <c r="O782" s="141" t="s">
        <v>1604</v>
      </c>
      <c r="P782" s="113" t="s">
        <v>1600</v>
      </c>
      <c r="Q782" s="138" t="str">
        <f>_DL_BM</f>
        <v>KVSB</v>
      </c>
      <c r="R782" s="138" t="str">
        <f>_DL_Khoa</f>
        <v>KTVT</v>
      </c>
      <c r="S782" s="106" t="str">
        <f t="shared" si="13"/>
        <v>KTVT-KVSB</v>
      </c>
      <c r="T782" s="142"/>
      <c r="U782" s="142"/>
      <c r="V782" s="142"/>
      <c r="W782" s="142"/>
      <c r="X782" s="142"/>
      <c r="Y782" s="142"/>
      <c r="Z782" s="142"/>
      <c r="AA782" s="142"/>
      <c r="AB782" s="142"/>
      <c r="AC782" s="142"/>
      <c r="AD782" s="142"/>
      <c r="AE782" s="142"/>
      <c r="AF782" s="142"/>
      <c r="AG782" s="142"/>
      <c r="AH782" s="142"/>
      <c r="AI782" s="142"/>
      <c r="AJ782" s="142"/>
      <c r="AK782" s="142"/>
      <c r="AL782" s="142" t="s">
        <v>20</v>
      </c>
      <c r="AM782" s="142"/>
      <c r="AN782" s="142"/>
      <c r="AO782" s="142"/>
      <c r="AP782" s="142"/>
      <c r="AQ782" s="142"/>
      <c r="AR782" s="142"/>
      <c r="AS782" s="142"/>
      <c r="AT782" s="142"/>
      <c r="AU782" s="142"/>
      <c r="AV782" s="142"/>
      <c r="AW782" s="142"/>
      <c r="AX782" s="142"/>
      <c r="AY782" s="142"/>
      <c r="AZ782" s="142"/>
      <c r="BA782" s="142"/>
      <c r="BB782" s="142"/>
      <c r="BC782" s="142"/>
      <c r="BD782" s="142"/>
      <c r="BE782" s="142"/>
    </row>
    <row r="783" spans="1:57" x14ac:dyDescent="0.25">
      <c r="A783" s="107" t="s">
        <v>2028</v>
      </c>
      <c r="B783" s="107"/>
      <c r="C783" s="107"/>
      <c r="D783" s="107"/>
      <c r="E783" s="107"/>
      <c r="F783" s="108">
        <v>910</v>
      </c>
      <c r="G783" s="109" t="s">
        <v>2029</v>
      </c>
      <c r="H783" s="110">
        <v>1</v>
      </c>
      <c r="I783" s="111"/>
      <c r="J783" s="111"/>
      <c r="K783" s="111">
        <v>45</v>
      </c>
      <c r="L783" s="112">
        <v>0</v>
      </c>
      <c r="M783" s="140" t="s">
        <v>1511</v>
      </c>
      <c r="N783" s="141"/>
      <c r="O783" s="141" t="s">
        <v>1604</v>
      </c>
      <c r="P783" s="113" t="s">
        <v>1600</v>
      </c>
      <c r="Q783" s="138" t="str">
        <f>_DL_BM</f>
        <v>KVSB</v>
      </c>
      <c r="R783" s="138" t="str">
        <f>_DL_Khoa</f>
        <v>KTVT</v>
      </c>
      <c r="S783" s="106" t="str">
        <f t="shared" si="13"/>
        <v>KTVT-KVSB</v>
      </c>
      <c r="T783" s="142"/>
      <c r="U783" s="142"/>
      <c r="V783" s="142"/>
      <c r="W783" s="142"/>
      <c r="X783" s="142"/>
      <c r="Y783" s="142"/>
      <c r="Z783" s="142"/>
      <c r="AA783" s="142"/>
      <c r="AB783" s="142"/>
      <c r="AC783" s="142"/>
      <c r="AD783" s="142"/>
      <c r="AE783" s="142"/>
      <c r="AF783" s="142"/>
      <c r="AG783" s="142"/>
      <c r="AH783" s="142"/>
      <c r="AI783" s="142"/>
      <c r="AJ783" s="142"/>
      <c r="AK783" s="142"/>
      <c r="AL783" s="142" t="s">
        <v>20</v>
      </c>
      <c r="AM783" s="142"/>
      <c r="AN783" s="142"/>
      <c r="AO783" s="142"/>
      <c r="AP783" s="142"/>
      <c r="AQ783" s="142"/>
      <c r="AR783" s="142"/>
      <c r="AS783" s="142"/>
      <c r="AT783" s="142"/>
      <c r="AU783" s="142"/>
      <c r="AV783" s="142"/>
      <c r="AW783" s="142"/>
      <c r="AX783" s="142"/>
      <c r="AY783" s="142"/>
      <c r="AZ783" s="142"/>
      <c r="BA783" s="142"/>
      <c r="BB783" s="142"/>
      <c r="BC783" s="142"/>
      <c r="BD783" s="142"/>
      <c r="BE783" s="142"/>
    </row>
    <row r="784" spans="1:57" x14ac:dyDescent="0.25">
      <c r="A784" s="107" t="s">
        <v>1819</v>
      </c>
      <c r="B784" s="107" t="s">
        <v>1819</v>
      </c>
      <c r="C784" s="107" t="s">
        <v>1819</v>
      </c>
      <c r="D784" s="107" t="s">
        <v>1820</v>
      </c>
      <c r="E784" s="107" t="s">
        <v>1820</v>
      </c>
      <c r="F784" s="108">
        <v>755</v>
      </c>
      <c r="G784" s="109" t="s">
        <v>1821</v>
      </c>
      <c r="H784" s="110">
        <v>1</v>
      </c>
      <c r="I784" s="111"/>
      <c r="J784" s="111"/>
      <c r="K784" s="111">
        <v>45</v>
      </c>
      <c r="L784" s="112">
        <v>0</v>
      </c>
      <c r="M784" s="140" t="s">
        <v>1511</v>
      </c>
      <c r="N784" s="141"/>
      <c r="O784" s="141" t="s">
        <v>1604</v>
      </c>
      <c r="P784" s="113" t="s">
        <v>1600</v>
      </c>
      <c r="Q784" s="138" t="str">
        <f>_DL_BM</f>
        <v>KVSB</v>
      </c>
      <c r="R784" s="138" t="str">
        <f>_DL_Khoa</f>
        <v>KTVT</v>
      </c>
      <c r="S784" s="106" t="str">
        <f t="shared" si="13"/>
        <v>KTVT-KVSB</v>
      </c>
      <c r="T784" s="142"/>
      <c r="U784" s="142"/>
      <c r="V784" s="142"/>
      <c r="W784" s="142"/>
      <c r="X784" s="142"/>
      <c r="Y784" s="142"/>
      <c r="Z784" s="142"/>
      <c r="AA784" s="142"/>
      <c r="AB784" s="142"/>
      <c r="AC784" s="142"/>
      <c r="AD784" s="142"/>
      <c r="AE784" s="142"/>
      <c r="AF784" s="142"/>
      <c r="AG784" s="142"/>
      <c r="AH784" s="142"/>
      <c r="AI784" s="142"/>
      <c r="AJ784" s="142"/>
      <c r="AK784" s="142" t="s">
        <v>20</v>
      </c>
      <c r="AL784" s="142"/>
      <c r="AM784" s="142"/>
      <c r="AN784" s="142"/>
      <c r="AO784" s="142"/>
      <c r="AP784" s="142"/>
      <c r="AQ784" s="142"/>
      <c r="AR784" s="142"/>
      <c r="AS784" s="142"/>
      <c r="AT784" s="142"/>
      <c r="AU784" s="142"/>
      <c r="AV784" s="142"/>
      <c r="AW784" s="142"/>
      <c r="AX784" s="142"/>
      <c r="AY784" s="142"/>
      <c r="AZ784" s="142"/>
      <c r="BA784" s="142"/>
      <c r="BB784" s="142"/>
      <c r="BC784" s="142"/>
      <c r="BD784" s="142" t="s">
        <v>20</v>
      </c>
      <c r="BE784" s="142"/>
    </row>
    <row r="785" spans="1:57" x14ac:dyDescent="0.25">
      <c r="A785" s="107" t="s">
        <v>1822</v>
      </c>
      <c r="B785" s="107" t="s">
        <v>1822</v>
      </c>
      <c r="C785" s="107" t="s">
        <v>1822</v>
      </c>
      <c r="D785" s="107"/>
      <c r="E785" s="107"/>
      <c r="F785" s="108">
        <v>785</v>
      </c>
      <c r="G785" s="109" t="s">
        <v>1823</v>
      </c>
      <c r="H785" s="110">
        <v>2</v>
      </c>
      <c r="I785" s="111"/>
      <c r="J785" s="111"/>
      <c r="K785" s="111">
        <v>90</v>
      </c>
      <c r="L785" s="112">
        <v>0</v>
      </c>
      <c r="M785" s="140" t="s">
        <v>1511</v>
      </c>
      <c r="N785" s="141"/>
      <c r="O785" s="141" t="s">
        <v>1604</v>
      </c>
      <c r="P785" s="113" t="s">
        <v>1600</v>
      </c>
      <c r="Q785" s="138" t="str">
        <f>_DL_BM</f>
        <v>KVSB</v>
      </c>
      <c r="R785" s="138" t="str">
        <f>_DL_Khoa</f>
        <v>KTVT</v>
      </c>
      <c r="S785" s="106" t="str">
        <f t="shared" si="13"/>
        <v>KTVT-KVSB</v>
      </c>
      <c r="T785" s="142"/>
      <c r="U785" s="142"/>
      <c r="V785" s="142"/>
      <c r="W785" s="142"/>
      <c r="X785" s="142"/>
      <c r="Y785" s="142"/>
      <c r="Z785" s="142"/>
      <c r="AA785" s="142"/>
      <c r="AB785" s="142"/>
      <c r="AC785" s="142"/>
      <c r="AD785" s="142"/>
      <c r="AE785" s="142"/>
      <c r="AF785" s="142"/>
      <c r="AG785" s="142"/>
      <c r="AH785" s="142"/>
      <c r="AI785" s="142"/>
      <c r="AJ785" s="142"/>
      <c r="AK785" s="142" t="s">
        <v>20</v>
      </c>
      <c r="AL785" s="142"/>
      <c r="AM785" s="142"/>
      <c r="AN785" s="142"/>
      <c r="AO785" s="142"/>
      <c r="AP785" s="142"/>
      <c r="AQ785" s="142"/>
      <c r="AR785" s="142"/>
      <c r="AS785" s="142"/>
      <c r="AT785" s="142"/>
      <c r="AU785" s="142"/>
      <c r="AV785" s="142"/>
      <c r="AW785" s="142"/>
      <c r="AX785" s="142"/>
      <c r="AY785" s="142"/>
      <c r="AZ785" s="142"/>
      <c r="BA785" s="142"/>
      <c r="BB785" s="142"/>
      <c r="BC785" s="142"/>
      <c r="BD785" s="142"/>
      <c r="BE785" s="142"/>
    </row>
    <row r="786" spans="1:57" x14ac:dyDescent="0.25">
      <c r="A786" s="107"/>
      <c r="B786" s="107"/>
      <c r="C786" s="107"/>
      <c r="D786" s="107" t="s">
        <v>1865</v>
      </c>
      <c r="E786" s="107" t="s">
        <v>1865</v>
      </c>
      <c r="F786" s="108">
        <v>814</v>
      </c>
      <c r="G786" s="109" t="s">
        <v>1823</v>
      </c>
      <c r="H786" s="110">
        <v>1</v>
      </c>
      <c r="I786" s="111"/>
      <c r="J786" s="111"/>
      <c r="K786" s="111">
        <v>45</v>
      </c>
      <c r="L786" s="112">
        <v>0</v>
      </c>
      <c r="M786" s="140" t="s">
        <v>1511</v>
      </c>
      <c r="N786" s="141"/>
      <c r="O786" s="141" t="s">
        <v>1604</v>
      </c>
      <c r="P786" s="113" t="s">
        <v>1600</v>
      </c>
      <c r="Q786" s="138" t="str">
        <f>_DL_BM</f>
        <v>KVSB</v>
      </c>
      <c r="R786" s="138" t="str">
        <f>_DL_Khoa</f>
        <v>KTVT</v>
      </c>
      <c r="S786" s="106" t="str">
        <f t="shared" si="13"/>
        <v>KTVT-KVSB</v>
      </c>
      <c r="T786" s="142"/>
      <c r="U786" s="142"/>
      <c r="V786" s="142"/>
      <c r="W786" s="142"/>
      <c r="X786" s="142"/>
      <c r="Y786" s="142"/>
      <c r="Z786" s="142"/>
      <c r="AA786" s="142"/>
      <c r="AB786" s="142"/>
      <c r="AC786" s="142"/>
      <c r="AD786" s="142"/>
      <c r="AE786" s="142"/>
      <c r="AF786" s="142"/>
      <c r="AG786" s="142"/>
      <c r="AH786" s="142"/>
      <c r="AI786" s="142"/>
      <c r="AJ786" s="142"/>
      <c r="AK786" s="142"/>
      <c r="AL786" s="142"/>
      <c r="AM786" s="142"/>
      <c r="AN786" s="142"/>
      <c r="AO786" s="142"/>
      <c r="AP786" s="142"/>
      <c r="AQ786" s="142"/>
      <c r="AR786" s="142"/>
      <c r="AS786" s="142"/>
      <c r="AT786" s="142"/>
      <c r="AU786" s="142"/>
      <c r="AV786" s="142"/>
      <c r="AW786" s="142"/>
      <c r="AX786" s="142"/>
      <c r="AY786" s="142"/>
      <c r="AZ786" s="142"/>
      <c r="BA786" s="142"/>
      <c r="BB786" s="142"/>
      <c r="BC786" s="142"/>
      <c r="BD786" s="142" t="s">
        <v>20</v>
      </c>
      <c r="BE786" s="142"/>
    </row>
    <row r="787" spans="1:57" x14ac:dyDescent="0.25">
      <c r="A787" s="107" t="s">
        <v>1009</v>
      </c>
      <c r="B787" s="107" t="s">
        <v>1009</v>
      </c>
      <c r="C787" s="107"/>
      <c r="D787" s="107"/>
      <c r="E787" s="107"/>
      <c r="F787" s="108">
        <v>509</v>
      </c>
      <c r="G787" s="109" t="s">
        <v>1738</v>
      </c>
      <c r="H787" s="110">
        <v>2</v>
      </c>
      <c r="I787" s="111"/>
      <c r="J787" s="111"/>
      <c r="K787" s="111">
        <v>90</v>
      </c>
      <c r="L787" s="112">
        <v>0</v>
      </c>
      <c r="M787" s="140" t="s">
        <v>1511</v>
      </c>
      <c r="N787" s="141"/>
      <c r="O787" s="141" t="s">
        <v>1604</v>
      </c>
      <c r="P787" s="113" t="s">
        <v>1600</v>
      </c>
      <c r="Q787" s="138" t="str">
        <f>_DL_BM</f>
        <v>KVSB</v>
      </c>
      <c r="R787" s="138" t="str">
        <f>_DL_Khoa</f>
        <v>KTVT</v>
      </c>
      <c r="S787" s="106" t="str">
        <f t="shared" si="13"/>
        <v>KTVT-KVSB</v>
      </c>
      <c r="T787" s="142"/>
      <c r="U787" s="142"/>
      <c r="V787" s="142"/>
      <c r="W787" s="142"/>
      <c r="X787" s="142"/>
      <c r="Y787" s="142"/>
      <c r="Z787" s="142"/>
      <c r="AA787" s="142"/>
      <c r="AB787" s="142"/>
      <c r="AC787" s="142"/>
      <c r="AD787" s="142"/>
      <c r="AE787" s="142"/>
      <c r="AF787" s="142"/>
      <c r="AG787" s="142"/>
      <c r="AH787" s="142"/>
      <c r="AI787" s="142"/>
      <c r="AJ787" s="142" t="s">
        <v>20</v>
      </c>
      <c r="AK787" s="142"/>
      <c r="AL787" s="142"/>
      <c r="AM787" s="142"/>
      <c r="AN787" s="142"/>
      <c r="AO787" s="142"/>
      <c r="AP787" s="142"/>
      <c r="AQ787" s="142"/>
      <c r="AR787" s="142"/>
      <c r="AS787" s="142"/>
      <c r="AT787" s="142"/>
      <c r="AU787" s="142"/>
      <c r="AV787" s="142"/>
      <c r="AW787" s="142"/>
      <c r="AX787" s="142"/>
      <c r="AY787" s="142"/>
      <c r="AZ787" s="142"/>
      <c r="BA787" s="142"/>
      <c r="BB787" s="142"/>
      <c r="BC787" s="142"/>
      <c r="BD787" s="142"/>
      <c r="BE787" s="142"/>
    </row>
    <row r="788" spans="1:57" x14ac:dyDescent="0.25">
      <c r="A788" s="107" t="s">
        <v>983</v>
      </c>
      <c r="B788" s="107" t="s">
        <v>983</v>
      </c>
      <c r="C788" s="107"/>
      <c r="D788" s="107"/>
      <c r="E788" s="107"/>
      <c r="F788" s="108">
        <v>500</v>
      </c>
      <c r="G788" s="109" t="s">
        <v>984</v>
      </c>
      <c r="H788" s="110">
        <v>2</v>
      </c>
      <c r="I788" s="111"/>
      <c r="J788" s="111"/>
      <c r="K788" s="111">
        <v>90</v>
      </c>
      <c r="L788" s="112">
        <v>0</v>
      </c>
      <c r="M788" s="140" t="s">
        <v>1511</v>
      </c>
      <c r="N788" s="141"/>
      <c r="O788" s="141" t="s">
        <v>1604</v>
      </c>
      <c r="P788" s="113" t="s">
        <v>1600</v>
      </c>
      <c r="Q788" s="138" t="str">
        <f>_DL_BM</f>
        <v>KVSB</v>
      </c>
      <c r="R788" s="138" t="str">
        <f>_DL_Khoa</f>
        <v>KTVT</v>
      </c>
      <c r="S788" s="106" t="str">
        <f t="shared" si="13"/>
        <v>KTVT-KVSB</v>
      </c>
      <c r="T788" s="142"/>
      <c r="U788" s="142"/>
      <c r="V788" s="142"/>
      <c r="W788" s="142"/>
      <c r="X788" s="142"/>
      <c r="Y788" s="142"/>
      <c r="Z788" s="142"/>
      <c r="AA788" s="142"/>
      <c r="AB788" s="142"/>
      <c r="AC788" s="142"/>
      <c r="AD788" s="142"/>
      <c r="AE788" s="142"/>
      <c r="AF788" s="142"/>
      <c r="AG788" s="142"/>
      <c r="AH788" s="142"/>
      <c r="AI788" s="142"/>
      <c r="AJ788" s="142" t="s">
        <v>20</v>
      </c>
      <c r="AK788" s="142"/>
      <c r="AL788" s="142"/>
      <c r="AM788" s="142"/>
      <c r="AN788" s="142"/>
      <c r="AO788" s="142"/>
      <c r="AP788" s="142"/>
      <c r="AQ788" s="142"/>
      <c r="AR788" s="142"/>
      <c r="AS788" s="142"/>
      <c r="AT788" s="142"/>
      <c r="AU788" s="142"/>
      <c r="AV788" s="142"/>
      <c r="AW788" s="142"/>
      <c r="AX788" s="142"/>
      <c r="AY788" s="142"/>
      <c r="AZ788" s="142"/>
      <c r="BA788" s="142"/>
      <c r="BB788" s="142"/>
      <c r="BC788" s="142"/>
      <c r="BD788" s="142"/>
      <c r="BE788" s="142"/>
    </row>
    <row r="789" spans="1:57" x14ac:dyDescent="0.25">
      <c r="A789" s="107"/>
      <c r="B789" s="107"/>
      <c r="C789" s="107"/>
      <c r="D789" s="107" t="s">
        <v>1859</v>
      </c>
      <c r="E789" s="107"/>
      <c r="F789" s="108">
        <v>808</v>
      </c>
      <c r="G789" s="109" t="s">
        <v>984</v>
      </c>
      <c r="H789" s="110">
        <v>1</v>
      </c>
      <c r="I789" s="111"/>
      <c r="J789" s="111"/>
      <c r="K789" s="111">
        <v>45</v>
      </c>
      <c r="L789" s="112">
        <v>0</v>
      </c>
      <c r="M789" s="140" t="s">
        <v>1511</v>
      </c>
      <c r="N789" s="141"/>
      <c r="O789" s="141" t="s">
        <v>1604</v>
      </c>
      <c r="P789" s="113" t="s">
        <v>1600</v>
      </c>
      <c r="Q789" s="138" t="str">
        <f>_DL_BM</f>
        <v>KVSB</v>
      </c>
      <c r="R789" s="138" t="str">
        <f>_DL_Khoa</f>
        <v>KTVT</v>
      </c>
      <c r="S789" s="106" t="str">
        <f t="shared" si="13"/>
        <v>KTVT-KVSB</v>
      </c>
      <c r="T789" s="142"/>
      <c r="U789" s="142"/>
      <c r="V789" s="142"/>
      <c r="W789" s="142"/>
      <c r="X789" s="142"/>
      <c r="Y789" s="142"/>
      <c r="Z789" s="142"/>
      <c r="AA789" s="142"/>
      <c r="AB789" s="142"/>
      <c r="AC789" s="142"/>
      <c r="AD789" s="142"/>
      <c r="AE789" s="142"/>
      <c r="AF789" s="142"/>
      <c r="AG789" s="142"/>
      <c r="AH789" s="142"/>
      <c r="AI789" s="142"/>
      <c r="AJ789" s="142"/>
      <c r="AK789" s="142"/>
      <c r="AL789" s="142"/>
      <c r="AM789" s="142"/>
      <c r="AN789" s="142"/>
      <c r="AO789" s="142"/>
      <c r="AP789" s="142"/>
      <c r="AQ789" s="142"/>
      <c r="AR789" s="142"/>
      <c r="AS789" s="142"/>
      <c r="AT789" s="142"/>
      <c r="AU789" s="142"/>
      <c r="AV789" s="142"/>
      <c r="AW789" s="142"/>
      <c r="AX789" s="142"/>
      <c r="AY789" s="142"/>
      <c r="AZ789" s="142"/>
      <c r="BA789" s="142"/>
      <c r="BB789" s="142"/>
      <c r="BC789" s="142" t="s">
        <v>20</v>
      </c>
      <c r="BD789" s="142"/>
      <c r="BE789" s="142"/>
    </row>
    <row r="790" spans="1:57" x14ac:dyDescent="0.25">
      <c r="A790" s="107" t="s">
        <v>965</v>
      </c>
      <c r="B790" s="107" t="s">
        <v>965</v>
      </c>
      <c r="C790" s="107" t="s">
        <v>965</v>
      </c>
      <c r="D790" s="107" t="s">
        <v>1733</v>
      </c>
      <c r="E790" s="107" t="s">
        <v>1733</v>
      </c>
      <c r="F790" s="108">
        <v>492</v>
      </c>
      <c r="G790" s="109" t="s">
        <v>966</v>
      </c>
      <c r="H790" s="110">
        <v>1</v>
      </c>
      <c r="I790" s="111"/>
      <c r="J790" s="111"/>
      <c r="K790" s="111">
        <v>45</v>
      </c>
      <c r="L790" s="112">
        <v>0</v>
      </c>
      <c r="M790" s="140" t="s">
        <v>1511</v>
      </c>
      <c r="N790" s="141"/>
      <c r="O790" s="141" t="s">
        <v>1604</v>
      </c>
      <c r="P790" s="113" t="s">
        <v>1600</v>
      </c>
      <c r="Q790" s="138" t="str">
        <f>_DL_BM</f>
        <v>KVSB</v>
      </c>
      <c r="R790" s="138" t="str">
        <f>_DL_Khoa</f>
        <v>KTVT</v>
      </c>
      <c r="S790" s="106" t="str">
        <f t="shared" si="13"/>
        <v>KTVT-KVSB</v>
      </c>
      <c r="T790" s="142"/>
      <c r="U790" s="142"/>
      <c r="V790" s="142"/>
      <c r="W790" s="142"/>
      <c r="X790" s="142"/>
      <c r="Y790" s="142"/>
      <c r="Z790" s="142"/>
      <c r="AA790" s="142"/>
      <c r="AB790" s="142"/>
      <c r="AC790" s="142"/>
      <c r="AD790" s="142"/>
      <c r="AE790" s="142"/>
      <c r="AF790" s="142"/>
      <c r="AG790" s="142"/>
      <c r="AH790" s="142"/>
      <c r="AI790" s="142"/>
      <c r="AJ790" s="142"/>
      <c r="AK790" s="142" t="s">
        <v>20</v>
      </c>
      <c r="AL790" s="142"/>
      <c r="AM790" s="142"/>
      <c r="AN790" s="142"/>
      <c r="AO790" s="142"/>
      <c r="AP790" s="142"/>
      <c r="AQ790" s="142"/>
      <c r="AR790" s="142"/>
      <c r="AS790" s="142"/>
      <c r="AT790" s="142"/>
      <c r="AU790" s="142"/>
      <c r="AV790" s="142"/>
      <c r="AW790" s="142"/>
      <c r="AX790" s="142"/>
      <c r="AY790" s="142"/>
      <c r="AZ790" s="142"/>
      <c r="BA790" s="142"/>
      <c r="BB790" s="142"/>
      <c r="BC790" s="142"/>
      <c r="BD790" s="142" t="s">
        <v>20</v>
      </c>
      <c r="BE790" s="142"/>
    </row>
    <row r="791" spans="1:57" x14ac:dyDescent="0.25">
      <c r="A791" s="107" t="s">
        <v>989</v>
      </c>
      <c r="B791" s="107" t="s">
        <v>989</v>
      </c>
      <c r="C791" s="107"/>
      <c r="D791" s="107"/>
      <c r="E791" s="107"/>
      <c r="F791" s="108">
        <v>502</v>
      </c>
      <c r="G791" s="109" t="s">
        <v>990</v>
      </c>
      <c r="H791" s="110">
        <v>2</v>
      </c>
      <c r="I791" s="111"/>
      <c r="J791" s="111"/>
      <c r="K791" s="111">
        <v>90</v>
      </c>
      <c r="L791" s="112">
        <v>0</v>
      </c>
      <c r="M791" s="140" t="s">
        <v>1511</v>
      </c>
      <c r="N791" s="141"/>
      <c r="O791" s="141" t="s">
        <v>1604</v>
      </c>
      <c r="P791" s="113" t="s">
        <v>1600</v>
      </c>
      <c r="Q791" s="138" t="str">
        <f>_DL_BM</f>
        <v>KVSB</v>
      </c>
      <c r="R791" s="138" t="str">
        <f>_DL_Khoa</f>
        <v>KTVT</v>
      </c>
      <c r="S791" s="106" t="str">
        <f t="shared" si="13"/>
        <v>KTVT-KVSB</v>
      </c>
      <c r="T791" s="142"/>
      <c r="U791" s="142"/>
      <c r="V791" s="142"/>
      <c r="W791" s="142"/>
      <c r="X791" s="142"/>
      <c r="Y791" s="142"/>
      <c r="Z791" s="142"/>
      <c r="AA791" s="142"/>
      <c r="AB791" s="142"/>
      <c r="AC791" s="142"/>
      <c r="AD791" s="142"/>
      <c r="AE791" s="142"/>
      <c r="AF791" s="142"/>
      <c r="AG791" s="142"/>
      <c r="AH791" s="142"/>
      <c r="AI791" s="142"/>
      <c r="AJ791" s="142" t="s">
        <v>20</v>
      </c>
      <c r="AK791" s="142"/>
      <c r="AL791" s="142"/>
      <c r="AM791" s="142"/>
      <c r="AN791" s="142"/>
      <c r="AO791" s="142"/>
      <c r="AP791" s="142"/>
      <c r="AQ791" s="142"/>
      <c r="AR791" s="142"/>
      <c r="AS791" s="142"/>
      <c r="AT791" s="142"/>
      <c r="AU791" s="142"/>
      <c r="AV791" s="142"/>
      <c r="AW791" s="142"/>
      <c r="AX791" s="142"/>
      <c r="AY791" s="142"/>
      <c r="AZ791" s="142"/>
      <c r="BA791" s="142"/>
      <c r="BB791" s="142"/>
      <c r="BC791" s="142"/>
      <c r="BD791" s="142"/>
      <c r="BE791" s="142"/>
    </row>
    <row r="792" spans="1:57" x14ac:dyDescent="0.25">
      <c r="A792" s="107"/>
      <c r="B792" s="107"/>
      <c r="C792" s="107"/>
      <c r="D792" s="107" t="s">
        <v>1860</v>
      </c>
      <c r="E792" s="107"/>
      <c r="F792" s="108">
        <v>809</v>
      </c>
      <c r="G792" s="109" t="s">
        <v>990</v>
      </c>
      <c r="H792" s="110">
        <v>1</v>
      </c>
      <c r="I792" s="111"/>
      <c r="J792" s="111"/>
      <c r="K792" s="111">
        <v>45</v>
      </c>
      <c r="L792" s="112">
        <v>0</v>
      </c>
      <c r="M792" s="140" t="s">
        <v>1511</v>
      </c>
      <c r="N792" s="141"/>
      <c r="O792" s="141" t="s">
        <v>1604</v>
      </c>
      <c r="P792" s="113" t="s">
        <v>1600</v>
      </c>
      <c r="Q792" s="138" t="str">
        <f>_DL_BM</f>
        <v>KVSB</v>
      </c>
      <c r="R792" s="138" t="str">
        <f>_DL_Khoa</f>
        <v>KTVT</v>
      </c>
      <c r="S792" s="106" t="str">
        <f t="shared" si="13"/>
        <v>KTVT-KVSB</v>
      </c>
      <c r="T792" s="142"/>
      <c r="U792" s="142"/>
      <c r="V792" s="142"/>
      <c r="W792" s="142"/>
      <c r="X792" s="142"/>
      <c r="Y792" s="142"/>
      <c r="Z792" s="142"/>
      <c r="AA792" s="142"/>
      <c r="AB792" s="142"/>
      <c r="AC792" s="142"/>
      <c r="AD792" s="142"/>
      <c r="AE792" s="142"/>
      <c r="AF792" s="142"/>
      <c r="AG792" s="142"/>
      <c r="AH792" s="142"/>
      <c r="AI792" s="142"/>
      <c r="AJ792" s="142"/>
      <c r="AK792" s="142"/>
      <c r="AL792" s="142"/>
      <c r="AM792" s="142"/>
      <c r="AN792" s="142"/>
      <c r="AO792" s="142"/>
      <c r="AP792" s="142"/>
      <c r="AQ792" s="142"/>
      <c r="AR792" s="142"/>
      <c r="AS792" s="142"/>
      <c r="AT792" s="142"/>
      <c r="AU792" s="142"/>
      <c r="AV792" s="142"/>
      <c r="AW792" s="142"/>
      <c r="AX792" s="142"/>
      <c r="AY792" s="142"/>
      <c r="AZ792" s="142"/>
      <c r="BA792" s="142"/>
      <c r="BB792" s="142"/>
      <c r="BC792" s="142" t="s">
        <v>20</v>
      </c>
      <c r="BD792" s="142"/>
      <c r="BE792" s="142"/>
    </row>
    <row r="793" spans="1:57" x14ac:dyDescent="0.25">
      <c r="A793" s="107" t="s">
        <v>1469</v>
      </c>
      <c r="B793" s="107" t="s">
        <v>1469</v>
      </c>
      <c r="C793" s="107" t="s">
        <v>1469</v>
      </c>
      <c r="D793" s="107"/>
      <c r="E793" s="107"/>
      <c r="F793" s="108">
        <v>732</v>
      </c>
      <c r="G793" s="109" t="s">
        <v>1444</v>
      </c>
      <c r="H793" s="110">
        <v>8</v>
      </c>
      <c r="I793" s="111"/>
      <c r="J793" s="111"/>
      <c r="K793" s="111">
        <v>480</v>
      </c>
      <c r="L793" s="112">
        <v>0</v>
      </c>
      <c r="M793" s="140" t="s">
        <v>1511</v>
      </c>
      <c r="N793" s="141"/>
      <c r="O793" s="141" t="s">
        <v>1604</v>
      </c>
      <c r="P793" s="113" t="s">
        <v>1600</v>
      </c>
      <c r="Q793" s="138" t="str">
        <f>_DL_BM</f>
        <v>KVSB</v>
      </c>
      <c r="R793" s="138" t="str">
        <f>_DL_Khoa</f>
        <v>KTVT</v>
      </c>
      <c r="S793" s="106" t="str">
        <f t="shared" si="13"/>
        <v>KTVT-KVSB</v>
      </c>
      <c r="T793" s="142"/>
      <c r="U793" s="142"/>
      <c r="V793" s="142"/>
      <c r="W793" s="142"/>
      <c r="X793" s="142"/>
      <c r="Y793" s="142"/>
      <c r="Z793" s="142"/>
      <c r="AA793" s="142"/>
      <c r="AB793" s="142"/>
      <c r="AC793" s="142"/>
      <c r="AD793" s="142"/>
      <c r="AE793" s="142"/>
      <c r="AF793" s="142"/>
      <c r="AG793" s="142"/>
      <c r="AH793" s="142"/>
      <c r="AI793" s="142"/>
      <c r="AJ793" s="142"/>
      <c r="AK793" s="142" t="s">
        <v>20</v>
      </c>
      <c r="AL793" s="142"/>
      <c r="AM793" s="142"/>
      <c r="AN793" s="142"/>
      <c r="AO793" s="142"/>
      <c r="AP793" s="142"/>
      <c r="AQ793" s="142"/>
      <c r="AR793" s="142"/>
      <c r="AS793" s="142"/>
      <c r="AT793" s="142"/>
      <c r="AU793" s="142"/>
      <c r="AV793" s="142"/>
      <c r="AW793" s="142"/>
      <c r="AX793" s="142"/>
      <c r="AY793" s="142"/>
      <c r="AZ793" s="142"/>
      <c r="BA793" s="142"/>
      <c r="BB793" s="142"/>
      <c r="BC793" s="142"/>
      <c r="BD793" s="142"/>
      <c r="BE793" s="142"/>
    </row>
    <row r="794" spans="1:57" x14ac:dyDescent="0.25">
      <c r="A794" s="107"/>
      <c r="B794" s="107"/>
      <c r="C794" s="107"/>
      <c r="D794" s="107" t="s">
        <v>1470</v>
      </c>
      <c r="E794" s="107" t="s">
        <v>1470</v>
      </c>
      <c r="F794" s="108">
        <v>733</v>
      </c>
      <c r="G794" s="109" t="s">
        <v>1444</v>
      </c>
      <c r="H794" s="110">
        <v>4</v>
      </c>
      <c r="I794" s="111"/>
      <c r="J794" s="111"/>
      <c r="K794" s="111">
        <v>240</v>
      </c>
      <c r="L794" s="112">
        <v>0</v>
      </c>
      <c r="M794" s="140" t="s">
        <v>1511</v>
      </c>
      <c r="N794" s="141"/>
      <c r="O794" s="141" t="s">
        <v>1604</v>
      </c>
      <c r="P794" s="113" t="s">
        <v>1600</v>
      </c>
      <c r="Q794" s="138" t="str">
        <f>_DL_BM</f>
        <v>KVSB</v>
      </c>
      <c r="R794" s="138" t="str">
        <f>_DL_Khoa</f>
        <v>KTVT</v>
      </c>
      <c r="S794" s="106" t="str">
        <f t="shared" si="13"/>
        <v>KTVT-KVSB</v>
      </c>
      <c r="T794" s="142"/>
      <c r="U794" s="142"/>
      <c r="V794" s="142"/>
      <c r="W794" s="142"/>
      <c r="X794" s="142"/>
      <c r="Y794" s="142"/>
      <c r="Z794" s="142"/>
      <c r="AA794" s="142"/>
      <c r="AB794" s="142"/>
      <c r="AC794" s="142"/>
      <c r="AD794" s="142"/>
      <c r="AE794" s="142"/>
      <c r="AF794" s="142"/>
      <c r="AG794" s="142"/>
      <c r="AH794" s="142"/>
      <c r="AI794" s="142"/>
      <c r="AJ794" s="142"/>
      <c r="AK794" s="142"/>
      <c r="AL794" s="142"/>
      <c r="AM794" s="142"/>
      <c r="AN794" s="142"/>
      <c r="AO794" s="142"/>
      <c r="AP794" s="142"/>
      <c r="AQ794" s="142"/>
      <c r="AR794" s="142"/>
      <c r="AS794" s="142"/>
      <c r="AT794" s="142"/>
      <c r="AU794" s="142"/>
      <c r="AV794" s="142"/>
      <c r="AW794" s="142"/>
      <c r="AX794" s="142"/>
      <c r="AY794" s="142"/>
      <c r="AZ794" s="142"/>
      <c r="BA794" s="142"/>
      <c r="BB794" s="142"/>
      <c r="BC794" s="142"/>
      <c r="BD794" s="142" t="s">
        <v>20</v>
      </c>
      <c r="BE794" s="142"/>
    </row>
    <row r="795" spans="1:57" x14ac:dyDescent="0.25">
      <c r="A795" s="107" t="s">
        <v>1471</v>
      </c>
      <c r="B795" s="107" t="s">
        <v>1471</v>
      </c>
      <c r="C795" s="107"/>
      <c r="D795" s="107"/>
      <c r="E795" s="107"/>
      <c r="F795" s="108">
        <v>734</v>
      </c>
      <c r="G795" s="109" t="s">
        <v>1444</v>
      </c>
      <c r="H795" s="110">
        <v>8</v>
      </c>
      <c r="I795" s="111"/>
      <c r="J795" s="111"/>
      <c r="K795" s="111">
        <v>480</v>
      </c>
      <c r="L795" s="112">
        <v>0</v>
      </c>
      <c r="M795" s="140" t="s">
        <v>1511</v>
      </c>
      <c r="N795" s="141"/>
      <c r="O795" s="141" t="s">
        <v>1604</v>
      </c>
      <c r="P795" s="113" t="s">
        <v>1600</v>
      </c>
      <c r="Q795" s="138" t="str">
        <f>_DL_BM</f>
        <v>KVSB</v>
      </c>
      <c r="R795" s="138" t="str">
        <f>_DL_Khoa</f>
        <v>KTVT</v>
      </c>
      <c r="S795" s="106" t="str">
        <f t="shared" si="13"/>
        <v>KTVT-KVSB</v>
      </c>
      <c r="T795" s="142"/>
      <c r="U795" s="142"/>
      <c r="V795" s="142"/>
      <c r="W795" s="142"/>
      <c r="X795" s="142"/>
      <c r="Y795" s="142"/>
      <c r="Z795" s="142"/>
      <c r="AA795" s="142"/>
      <c r="AB795" s="142"/>
      <c r="AC795" s="142"/>
      <c r="AD795" s="142"/>
      <c r="AE795" s="142"/>
      <c r="AF795" s="142"/>
      <c r="AG795" s="142"/>
      <c r="AH795" s="142"/>
      <c r="AI795" s="142"/>
      <c r="AJ795" s="142" t="s">
        <v>20</v>
      </c>
      <c r="AK795" s="142"/>
      <c r="AL795" s="142"/>
      <c r="AM795" s="142"/>
      <c r="AN795" s="142"/>
      <c r="AO795" s="142"/>
      <c r="AP795" s="142"/>
      <c r="AQ795" s="142"/>
      <c r="AR795" s="142"/>
      <c r="AS795" s="142"/>
      <c r="AT795" s="142"/>
      <c r="AU795" s="142"/>
      <c r="AV795" s="142"/>
      <c r="AW795" s="142"/>
      <c r="AX795" s="142"/>
      <c r="AY795" s="142"/>
      <c r="AZ795" s="142"/>
      <c r="BA795" s="142"/>
      <c r="BB795" s="142"/>
      <c r="BC795" s="142"/>
      <c r="BD795" s="142"/>
      <c r="BE795" s="142"/>
    </row>
    <row r="796" spans="1:57" x14ac:dyDescent="0.25">
      <c r="A796" s="107"/>
      <c r="B796" s="107"/>
      <c r="C796" s="107"/>
      <c r="D796" s="107" t="s">
        <v>1472</v>
      </c>
      <c r="E796" s="107"/>
      <c r="F796" s="108">
        <v>735</v>
      </c>
      <c r="G796" s="109" t="s">
        <v>1444</v>
      </c>
      <c r="H796" s="110">
        <v>4</v>
      </c>
      <c r="I796" s="111"/>
      <c r="J796" s="111"/>
      <c r="K796" s="111">
        <v>240</v>
      </c>
      <c r="L796" s="112">
        <v>0</v>
      </c>
      <c r="M796" s="140" t="s">
        <v>1511</v>
      </c>
      <c r="N796" s="141"/>
      <c r="O796" s="141" t="s">
        <v>1604</v>
      </c>
      <c r="P796" s="113" t="s">
        <v>1600</v>
      </c>
      <c r="Q796" s="138" t="str">
        <f>_DL_BM</f>
        <v>KVSB</v>
      </c>
      <c r="R796" s="138" t="str">
        <f>_DL_Khoa</f>
        <v>KTVT</v>
      </c>
      <c r="S796" s="106" t="str">
        <f t="shared" si="13"/>
        <v>KTVT-KVSB</v>
      </c>
      <c r="T796" s="142"/>
      <c r="U796" s="142"/>
      <c r="V796" s="142"/>
      <c r="W796" s="142"/>
      <c r="X796" s="142"/>
      <c r="Y796" s="142"/>
      <c r="Z796" s="142"/>
      <c r="AA796" s="142"/>
      <c r="AB796" s="142"/>
      <c r="AC796" s="142"/>
      <c r="AD796" s="142"/>
      <c r="AE796" s="142"/>
      <c r="AF796" s="142"/>
      <c r="AG796" s="142"/>
      <c r="AH796" s="142"/>
      <c r="AI796" s="142"/>
      <c r="AJ796" s="142"/>
      <c r="AK796" s="142"/>
      <c r="AL796" s="142"/>
      <c r="AM796" s="142"/>
      <c r="AN796" s="142"/>
      <c r="AO796" s="142"/>
      <c r="AP796" s="142"/>
      <c r="AQ796" s="142"/>
      <c r="AR796" s="142"/>
      <c r="AS796" s="142"/>
      <c r="AT796" s="142"/>
      <c r="AU796" s="142"/>
      <c r="AV796" s="142"/>
      <c r="AW796" s="142"/>
      <c r="AX796" s="142"/>
      <c r="AY796" s="142"/>
      <c r="AZ796" s="142"/>
      <c r="BA796" s="142"/>
      <c r="BB796" s="142"/>
      <c r="BC796" s="142" t="s">
        <v>20</v>
      </c>
      <c r="BD796" s="142"/>
      <c r="BE796" s="142"/>
    </row>
    <row r="797" spans="1:57" x14ac:dyDescent="0.25">
      <c r="A797" s="107" t="s">
        <v>2053</v>
      </c>
      <c r="B797" s="107"/>
      <c r="C797" s="107"/>
      <c r="D797" s="107"/>
      <c r="E797" s="107"/>
      <c r="F797" s="108">
        <v>924</v>
      </c>
      <c r="G797" s="109" t="s">
        <v>1444</v>
      </c>
      <c r="H797" s="110">
        <v>8</v>
      </c>
      <c r="I797" s="111"/>
      <c r="J797" s="111"/>
      <c r="K797" s="111">
        <v>480</v>
      </c>
      <c r="L797" s="112">
        <v>0</v>
      </c>
      <c r="M797" s="140" t="s">
        <v>1511</v>
      </c>
      <c r="N797" s="141"/>
      <c r="O797" s="141" t="s">
        <v>1604</v>
      </c>
      <c r="P797" s="113" t="s">
        <v>1600</v>
      </c>
      <c r="Q797" s="138" t="str">
        <f>_DL_BM</f>
        <v>KVSB</v>
      </c>
      <c r="R797" s="138" t="str">
        <f>_DL_Khoa</f>
        <v>KTVT</v>
      </c>
      <c r="S797" s="106" t="str">
        <f t="shared" si="13"/>
        <v>KTVT-KVSB</v>
      </c>
      <c r="T797" s="142"/>
      <c r="U797" s="142"/>
      <c r="V797" s="142"/>
      <c r="W797" s="142"/>
      <c r="X797" s="142"/>
      <c r="Y797" s="142"/>
      <c r="Z797" s="142"/>
      <c r="AA797" s="142"/>
      <c r="AB797" s="142"/>
      <c r="AC797" s="142"/>
      <c r="AD797" s="142"/>
      <c r="AE797" s="142"/>
      <c r="AF797" s="142"/>
      <c r="AG797" s="142"/>
      <c r="AH797" s="142"/>
      <c r="AI797" s="142"/>
      <c r="AJ797" s="142"/>
      <c r="AK797" s="142"/>
      <c r="AL797" s="142" t="s">
        <v>20</v>
      </c>
      <c r="AM797" s="142"/>
      <c r="AN797" s="142"/>
      <c r="AO797" s="142"/>
      <c r="AP797" s="142"/>
      <c r="AQ797" s="142"/>
      <c r="AR797" s="142"/>
      <c r="AS797" s="142"/>
      <c r="AT797" s="142"/>
      <c r="AU797" s="142"/>
      <c r="AV797" s="142"/>
      <c r="AW797" s="142"/>
      <c r="AX797" s="142"/>
      <c r="AY797" s="142"/>
      <c r="AZ797" s="142"/>
      <c r="BA797" s="142"/>
      <c r="BB797" s="142"/>
      <c r="BC797" s="142"/>
      <c r="BD797" s="142"/>
      <c r="BE797" s="142"/>
    </row>
    <row r="798" spans="1:57" x14ac:dyDescent="0.25">
      <c r="A798" s="107" t="s">
        <v>968</v>
      </c>
      <c r="B798" s="107" t="s">
        <v>968</v>
      </c>
      <c r="C798" s="107" t="s">
        <v>968</v>
      </c>
      <c r="D798" s="107"/>
      <c r="E798" s="107"/>
      <c r="F798" s="108">
        <v>494</v>
      </c>
      <c r="G798" s="109" t="s">
        <v>969</v>
      </c>
      <c r="H798" s="110">
        <v>2</v>
      </c>
      <c r="I798" s="111">
        <v>30</v>
      </c>
      <c r="J798" s="111"/>
      <c r="K798" s="111"/>
      <c r="L798" s="112">
        <v>0</v>
      </c>
      <c r="M798" s="143" t="s">
        <v>1484</v>
      </c>
      <c r="N798" s="176">
        <v>75</v>
      </c>
      <c r="O798" s="141" t="s">
        <v>1604</v>
      </c>
      <c r="P798" s="113" t="s">
        <v>1600</v>
      </c>
      <c r="Q798" s="138" t="str">
        <f>_DL_BM</f>
        <v>KVSB</v>
      </c>
      <c r="R798" s="138" t="str">
        <f>_DL_Khoa</f>
        <v>KTVT</v>
      </c>
      <c r="S798" s="106" t="str">
        <f t="shared" si="13"/>
        <v>KTVT-KVSB</v>
      </c>
      <c r="T798" s="142"/>
      <c r="U798" s="142"/>
      <c r="V798" s="142"/>
      <c r="W798" s="142"/>
      <c r="X798" s="142"/>
      <c r="Y798" s="142"/>
      <c r="Z798" s="142"/>
      <c r="AA798" s="142"/>
      <c r="AB798" s="142"/>
      <c r="AC798" s="142"/>
      <c r="AD798" s="142"/>
      <c r="AE798" s="142"/>
      <c r="AF798" s="142"/>
      <c r="AG798" s="142"/>
      <c r="AH798" s="142"/>
      <c r="AI798" s="142"/>
      <c r="AJ798" s="142"/>
      <c r="AK798" s="142" t="s">
        <v>20</v>
      </c>
      <c r="AL798" s="142"/>
      <c r="AM798" s="142"/>
      <c r="AN798" s="142"/>
      <c r="AO798" s="142"/>
      <c r="AP798" s="142"/>
      <c r="AQ798" s="142"/>
      <c r="AR798" s="142"/>
      <c r="AS798" s="142"/>
      <c r="AT798" s="142"/>
      <c r="AU798" s="142"/>
      <c r="AV798" s="142"/>
      <c r="AW798" s="142"/>
      <c r="AX798" s="142"/>
      <c r="AY798" s="142"/>
      <c r="AZ798" s="142"/>
      <c r="BA798" s="142"/>
      <c r="BB798" s="142"/>
      <c r="BC798" s="142"/>
      <c r="BD798" s="142"/>
      <c r="BE798" s="142"/>
    </row>
    <row r="799" spans="1:57" x14ac:dyDescent="0.25">
      <c r="A799" s="107" t="s">
        <v>2037</v>
      </c>
      <c r="B799" s="107"/>
      <c r="C799" s="107"/>
      <c r="D799" s="107"/>
      <c r="E799" s="107"/>
      <c r="F799" s="108">
        <v>915</v>
      </c>
      <c r="G799" s="109" t="s">
        <v>2038</v>
      </c>
      <c r="H799" s="110">
        <v>3</v>
      </c>
      <c r="I799" s="111">
        <v>45</v>
      </c>
      <c r="J799" s="111"/>
      <c r="K799" s="111"/>
      <c r="L799" s="112">
        <v>0</v>
      </c>
      <c r="M799" s="143" t="s">
        <v>1484</v>
      </c>
      <c r="N799" s="149">
        <f t="shared" ref="N799:N858" si="14">IF(AND(M799="", H799=2),75,90)</f>
        <v>90</v>
      </c>
      <c r="O799" s="141" t="s">
        <v>1604</v>
      </c>
      <c r="P799" s="113" t="s">
        <v>1600</v>
      </c>
      <c r="Q799" s="138" t="str">
        <f>_DL_BM</f>
        <v>KVSB</v>
      </c>
      <c r="R799" s="138" t="str">
        <f>_DL_Khoa</f>
        <v>KTVT</v>
      </c>
      <c r="S799" s="106" t="str">
        <f t="shared" si="13"/>
        <v>KTVT-KVSB</v>
      </c>
      <c r="T799" s="142"/>
      <c r="U799" s="142"/>
      <c r="V799" s="142"/>
      <c r="W799" s="142"/>
      <c r="X799" s="142"/>
      <c r="Y799" s="142"/>
      <c r="Z799" s="142"/>
      <c r="AA799" s="142"/>
      <c r="AB799" s="142"/>
      <c r="AC799" s="142"/>
      <c r="AD799" s="142"/>
      <c r="AE799" s="142"/>
      <c r="AF799" s="142"/>
      <c r="AG799" s="142"/>
      <c r="AH799" s="142"/>
      <c r="AI799" s="142"/>
      <c r="AJ799" s="142"/>
      <c r="AK799" s="142"/>
      <c r="AL799" s="142" t="s">
        <v>20</v>
      </c>
      <c r="AM799" s="142"/>
      <c r="AN799" s="142"/>
      <c r="AO799" s="142"/>
      <c r="AP799" s="142"/>
      <c r="AQ799" s="142"/>
      <c r="AR799" s="142"/>
      <c r="AS799" s="142"/>
      <c r="AT799" s="142"/>
      <c r="AU799" s="142"/>
      <c r="AV799" s="142"/>
      <c r="AW799" s="142"/>
      <c r="AX799" s="142"/>
      <c r="AY799" s="142"/>
      <c r="AZ799" s="142"/>
      <c r="BA799" s="142"/>
      <c r="BB799" s="142"/>
      <c r="BC799" s="142"/>
      <c r="BD799" s="142"/>
      <c r="BE799" s="142"/>
    </row>
    <row r="800" spans="1:57" x14ac:dyDescent="0.25">
      <c r="A800" s="107" t="s">
        <v>1231</v>
      </c>
      <c r="B800" s="107" t="s">
        <v>1231</v>
      </c>
      <c r="C800" s="107"/>
      <c r="D800" s="107" t="s">
        <v>1232</v>
      </c>
      <c r="E800" s="107"/>
      <c r="F800" s="108">
        <v>613</v>
      </c>
      <c r="G800" s="109" t="s">
        <v>1233</v>
      </c>
      <c r="H800" s="110">
        <v>2</v>
      </c>
      <c r="I800" s="111">
        <v>30</v>
      </c>
      <c r="J800" s="111"/>
      <c r="K800" s="111"/>
      <c r="L800" s="112">
        <v>0</v>
      </c>
      <c r="M800" s="143" t="s">
        <v>1484</v>
      </c>
      <c r="N800" s="176">
        <v>75</v>
      </c>
      <c r="O800" s="141" t="s">
        <v>1604</v>
      </c>
      <c r="P800" s="113" t="s">
        <v>1600</v>
      </c>
      <c r="Q800" s="138" t="str">
        <f>_DL_BM</f>
        <v>KVSB</v>
      </c>
      <c r="R800" s="138" t="str">
        <f>_DL_Khoa</f>
        <v>KTVT</v>
      </c>
      <c r="S800" s="106" t="str">
        <f t="shared" si="13"/>
        <v>KTVT-KVSB</v>
      </c>
      <c r="T800" s="142"/>
      <c r="U800" s="142"/>
      <c r="V800" s="142"/>
      <c r="W800" s="142"/>
      <c r="X800" s="142"/>
      <c r="Y800" s="142"/>
      <c r="Z800" s="142"/>
      <c r="AA800" s="142"/>
      <c r="AB800" s="142"/>
      <c r="AC800" s="142"/>
      <c r="AD800" s="142"/>
      <c r="AE800" s="142"/>
      <c r="AF800" s="142"/>
      <c r="AG800" s="142"/>
      <c r="AH800" s="142"/>
      <c r="AI800" s="142"/>
      <c r="AJ800" s="142" t="s">
        <v>21</v>
      </c>
      <c r="AK800" s="142"/>
      <c r="AL800" s="142"/>
      <c r="AM800" s="142"/>
      <c r="AN800" s="142"/>
      <c r="AO800" s="142"/>
      <c r="AP800" s="142"/>
      <c r="AQ800" s="142"/>
      <c r="AR800" s="142"/>
      <c r="AS800" s="142"/>
      <c r="AT800" s="142"/>
      <c r="AU800" s="142"/>
      <c r="AV800" s="142"/>
      <c r="AW800" s="142"/>
      <c r="AX800" s="142"/>
      <c r="AY800" s="142"/>
      <c r="AZ800" s="142"/>
      <c r="BA800" s="142"/>
      <c r="BB800" s="142"/>
      <c r="BC800" s="142" t="s">
        <v>21</v>
      </c>
      <c r="BD800" s="142"/>
      <c r="BE800" s="142"/>
    </row>
    <row r="801" spans="1:57" x14ac:dyDescent="0.25">
      <c r="A801" s="107" t="s">
        <v>2014</v>
      </c>
      <c r="B801" s="107"/>
      <c r="C801" s="107"/>
      <c r="D801" s="107"/>
      <c r="E801" s="107"/>
      <c r="F801" s="108">
        <v>903</v>
      </c>
      <c r="G801" s="109" t="s">
        <v>2015</v>
      </c>
      <c r="H801" s="110">
        <v>3</v>
      </c>
      <c r="I801" s="111">
        <v>45</v>
      </c>
      <c r="J801" s="111"/>
      <c r="K801" s="111"/>
      <c r="L801" s="112">
        <v>0</v>
      </c>
      <c r="M801" s="143" t="s">
        <v>1484</v>
      </c>
      <c r="N801" s="149">
        <f t="shared" si="14"/>
        <v>90</v>
      </c>
      <c r="O801" s="141" t="s">
        <v>1604</v>
      </c>
      <c r="P801" s="113" t="s">
        <v>1600</v>
      </c>
      <c r="Q801" s="138" t="str">
        <f>_DL_BM</f>
        <v>KVSB</v>
      </c>
      <c r="R801" s="138" t="str">
        <f>_DL_Khoa</f>
        <v>KTVT</v>
      </c>
      <c r="S801" s="106" t="str">
        <f t="shared" si="13"/>
        <v>KTVT-KVSB</v>
      </c>
      <c r="T801" s="142"/>
      <c r="U801" s="142"/>
      <c r="V801" s="142"/>
      <c r="W801" s="142"/>
      <c r="X801" s="142"/>
      <c r="Y801" s="142"/>
      <c r="Z801" s="142"/>
      <c r="AA801" s="142"/>
      <c r="AB801" s="142"/>
      <c r="AC801" s="142"/>
      <c r="AD801" s="142"/>
      <c r="AE801" s="142"/>
      <c r="AF801" s="142"/>
      <c r="AG801" s="142"/>
      <c r="AH801" s="142"/>
      <c r="AI801" s="142"/>
      <c r="AJ801" s="142"/>
      <c r="AK801" s="142"/>
      <c r="AL801" s="142" t="s">
        <v>20</v>
      </c>
      <c r="AM801" s="142"/>
      <c r="AN801" s="142"/>
      <c r="AO801" s="142"/>
      <c r="AP801" s="142"/>
      <c r="AQ801" s="142"/>
      <c r="AR801" s="142"/>
      <c r="AS801" s="142"/>
      <c r="AT801" s="142"/>
      <c r="AU801" s="142"/>
      <c r="AV801" s="142"/>
      <c r="AW801" s="142"/>
      <c r="AX801" s="142"/>
      <c r="AY801" s="142"/>
      <c r="AZ801" s="142"/>
      <c r="BA801" s="142"/>
      <c r="BB801" s="142"/>
      <c r="BC801" s="142"/>
      <c r="BD801" s="142"/>
      <c r="BE801" s="142"/>
    </row>
    <row r="802" spans="1:57" x14ac:dyDescent="0.25">
      <c r="A802" s="107" t="s">
        <v>2011</v>
      </c>
      <c r="B802" s="107"/>
      <c r="C802" s="107"/>
      <c r="D802" s="107"/>
      <c r="E802" s="107"/>
      <c r="F802" s="108">
        <v>901</v>
      </c>
      <c r="G802" s="109" t="s">
        <v>2012</v>
      </c>
      <c r="H802" s="110">
        <v>2</v>
      </c>
      <c r="I802" s="111">
        <v>30</v>
      </c>
      <c r="J802" s="111"/>
      <c r="K802" s="111"/>
      <c r="L802" s="112">
        <v>0</v>
      </c>
      <c r="M802" s="143" t="s">
        <v>1484</v>
      </c>
      <c r="N802" s="176">
        <v>75</v>
      </c>
      <c r="O802" s="141" t="s">
        <v>1604</v>
      </c>
      <c r="P802" s="113" t="s">
        <v>1600</v>
      </c>
      <c r="Q802" s="138" t="str">
        <f>_DL_BM</f>
        <v>KVSB</v>
      </c>
      <c r="R802" s="138" t="str">
        <f>_DL_Khoa</f>
        <v>KTVT</v>
      </c>
      <c r="S802" s="106" t="str">
        <f t="shared" si="13"/>
        <v>KTVT-KVSB</v>
      </c>
      <c r="T802" s="142"/>
      <c r="U802" s="142"/>
      <c r="V802" s="142"/>
      <c r="W802" s="142"/>
      <c r="X802" s="142"/>
      <c r="Y802" s="142"/>
      <c r="Z802" s="142"/>
      <c r="AA802" s="142"/>
      <c r="AB802" s="142"/>
      <c r="AC802" s="142"/>
      <c r="AD802" s="142"/>
      <c r="AE802" s="142"/>
      <c r="AF802" s="142"/>
      <c r="AG802" s="142"/>
      <c r="AH802" s="142"/>
      <c r="AI802" s="142"/>
      <c r="AJ802" s="142"/>
      <c r="AK802" s="142"/>
      <c r="AL802" s="142" t="s">
        <v>21</v>
      </c>
      <c r="AM802" s="142"/>
      <c r="AN802" s="142"/>
      <c r="AO802" s="142"/>
      <c r="AP802" s="142"/>
      <c r="AQ802" s="142"/>
      <c r="AR802" s="142"/>
      <c r="AS802" s="142"/>
      <c r="AT802" s="142"/>
      <c r="AU802" s="142"/>
      <c r="AV802" s="142"/>
      <c r="AW802" s="142"/>
      <c r="AX802" s="142"/>
      <c r="AY802" s="142"/>
      <c r="AZ802" s="142"/>
      <c r="BA802" s="142"/>
      <c r="BB802" s="142"/>
      <c r="BC802" s="142"/>
      <c r="BD802" s="142"/>
      <c r="BE802" s="142"/>
    </row>
    <row r="803" spans="1:57" x14ac:dyDescent="0.25">
      <c r="A803" s="107" t="s">
        <v>341</v>
      </c>
      <c r="B803" s="107"/>
      <c r="C803" s="107"/>
      <c r="D803" s="107" t="s">
        <v>342</v>
      </c>
      <c r="E803" s="107"/>
      <c r="F803" s="108">
        <v>154</v>
      </c>
      <c r="G803" s="109" t="s">
        <v>1646</v>
      </c>
      <c r="H803" s="110">
        <v>2</v>
      </c>
      <c r="I803" s="111">
        <v>30</v>
      </c>
      <c r="J803" s="111"/>
      <c r="K803" s="111"/>
      <c r="L803" s="112">
        <v>0</v>
      </c>
      <c r="M803" s="143" t="s">
        <v>1484</v>
      </c>
      <c r="N803" s="176">
        <v>75</v>
      </c>
      <c r="O803" s="141" t="s">
        <v>1604</v>
      </c>
      <c r="P803" s="113" t="s">
        <v>1600</v>
      </c>
      <c r="Q803" s="138" t="str">
        <f>_DL_BM</f>
        <v>KVSB</v>
      </c>
      <c r="R803" s="138" t="str">
        <f>_DL_Khoa</f>
        <v>KTVT</v>
      </c>
      <c r="S803" s="106" t="str">
        <f t="shared" si="13"/>
        <v>KTVT-KVSB</v>
      </c>
      <c r="T803" s="142"/>
      <c r="U803" s="142"/>
      <c r="V803" s="142"/>
      <c r="W803" s="142"/>
      <c r="X803" s="142"/>
      <c r="Y803" s="142"/>
      <c r="Z803" s="142"/>
      <c r="AA803" s="142"/>
      <c r="AB803" s="142"/>
      <c r="AC803" s="142"/>
      <c r="AD803" s="142"/>
      <c r="AE803" s="142"/>
      <c r="AF803" s="142"/>
      <c r="AG803" s="142"/>
      <c r="AH803" s="142"/>
      <c r="AI803" s="142"/>
      <c r="AJ803" s="142" t="s">
        <v>20</v>
      </c>
      <c r="AK803" s="142"/>
      <c r="AL803" s="142"/>
      <c r="AM803" s="142"/>
      <c r="AN803" s="142"/>
      <c r="AO803" s="142"/>
      <c r="AP803" s="142"/>
      <c r="AQ803" s="142"/>
      <c r="AR803" s="142"/>
      <c r="AS803" s="142"/>
      <c r="AT803" s="142"/>
      <c r="AU803" s="142"/>
      <c r="AV803" s="142"/>
      <c r="AW803" s="142"/>
      <c r="AX803" s="142"/>
      <c r="AY803" s="142"/>
      <c r="AZ803" s="142"/>
      <c r="BA803" s="142"/>
      <c r="BB803" s="142"/>
      <c r="BC803" s="142" t="s">
        <v>20</v>
      </c>
      <c r="BD803" s="142"/>
      <c r="BE803" s="142"/>
    </row>
    <row r="804" spans="1:57" x14ac:dyDescent="0.25">
      <c r="A804" s="107" t="s">
        <v>1642</v>
      </c>
      <c r="B804" s="107"/>
      <c r="C804" s="107"/>
      <c r="D804" s="107" t="s">
        <v>1643</v>
      </c>
      <c r="E804" s="107"/>
      <c r="F804" s="108">
        <v>152</v>
      </c>
      <c r="G804" s="109" t="s">
        <v>339</v>
      </c>
      <c r="H804" s="110">
        <v>2</v>
      </c>
      <c r="I804" s="111">
        <v>30</v>
      </c>
      <c r="J804" s="111"/>
      <c r="K804" s="111"/>
      <c r="L804" s="112">
        <v>0</v>
      </c>
      <c r="M804" s="143" t="s">
        <v>1484</v>
      </c>
      <c r="N804" s="176">
        <v>75</v>
      </c>
      <c r="O804" s="141" t="s">
        <v>1604</v>
      </c>
      <c r="P804" s="113" t="s">
        <v>1600</v>
      </c>
      <c r="Q804" s="138" t="str">
        <f>_DL_BM</f>
        <v>KVSB</v>
      </c>
      <c r="R804" s="138" t="str">
        <f>_DL_Khoa</f>
        <v>KTVT</v>
      </c>
      <c r="S804" s="106" t="str">
        <f t="shared" si="13"/>
        <v>KTVT-KVSB</v>
      </c>
      <c r="T804" s="142"/>
      <c r="U804" s="142"/>
      <c r="V804" s="142"/>
      <c r="W804" s="142"/>
      <c r="X804" s="142"/>
      <c r="Y804" s="142"/>
      <c r="Z804" s="142"/>
      <c r="AA804" s="142"/>
      <c r="AB804" s="142"/>
      <c r="AC804" s="142"/>
      <c r="AD804" s="142"/>
      <c r="AE804" s="142"/>
      <c r="AF804" s="142"/>
      <c r="AG804" s="142"/>
      <c r="AH804" s="142"/>
      <c r="AI804" s="142"/>
      <c r="AJ804" s="142" t="s">
        <v>20</v>
      </c>
      <c r="AK804" s="142"/>
      <c r="AL804" s="142" t="s">
        <v>20</v>
      </c>
      <c r="AM804" s="142"/>
      <c r="AN804" s="142"/>
      <c r="AO804" s="142"/>
      <c r="AP804" s="142"/>
      <c r="AQ804" s="142"/>
      <c r="AR804" s="142"/>
      <c r="AS804" s="142"/>
      <c r="AT804" s="142"/>
      <c r="AU804" s="142"/>
      <c r="AV804" s="142"/>
      <c r="AW804" s="142"/>
      <c r="AX804" s="142"/>
      <c r="AY804" s="142"/>
      <c r="AZ804" s="142"/>
      <c r="BA804" s="142"/>
      <c r="BB804" s="142"/>
      <c r="BC804" s="142" t="s">
        <v>20</v>
      </c>
      <c r="BD804" s="142"/>
      <c r="BE804" s="142"/>
    </row>
    <row r="805" spans="1:57" x14ac:dyDescent="0.25">
      <c r="A805" s="107" t="s">
        <v>2043</v>
      </c>
      <c r="B805" s="107"/>
      <c r="C805" s="107"/>
      <c r="D805" s="107"/>
      <c r="E805" s="107"/>
      <c r="F805" s="108">
        <v>918</v>
      </c>
      <c r="G805" s="109" t="s">
        <v>2044</v>
      </c>
      <c r="H805" s="110">
        <v>3</v>
      </c>
      <c r="I805" s="111">
        <v>45</v>
      </c>
      <c r="J805" s="111"/>
      <c r="K805" s="111"/>
      <c r="L805" s="112">
        <v>0</v>
      </c>
      <c r="M805" s="143" t="s">
        <v>1484</v>
      </c>
      <c r="N805" s="149">
        <f t="shared" si="14"/>
        <v>90</v>
      </c>
      <c r="O805" s="141" t="s">
        <v>1604</v>
      </c>
      <c r="P805" s="113" t="s">
        <v>1600</v>
      </c>
      <c r="Q805" s="138" t="str">
        <f>_DL_BM</f>
        <v>KVSB</v>
      </c>
      <c r="R805" s="138" t="str">
        <f>_DL_Khoa</f>
        <v>KTVT</v>
      </c>
      <c r="S805" s="106" t="str">
        <f t="shared" si="13"/>
        <v>KTVT-KVSB</v>
      </c>
      <c r="T805" s="142"/>
      <c r="U805" s="142"/>
      <c r="V805" s="142"/>
      <c r="W805" s="142"/>
      <c r="X805" s="142"/>
      <c r="Y805" s="142"/>
      <c r="Z805" s="142"/>
      <c r="AA805" s="142"/>
      <c r="AB805" s="142"/>
      <c r="AC805" s="142"/>
      <c r="AD805" s="142"/>
      <c r="AE805" s="142"/>
      <c r="AF805" s="142"/>
      <c r="AG805" s="142"/>
      <c r="AH805" s="142"/>
      <c r="AI805" s="142"/>
      <c r="AJ805" s="142"/>
      <c r="AK805" s="142"/>
      <c r="AL805" s="142" t="s">
        <v>20</v>
      </c>
      <c r="AM805" s="142"/>
      <c r="AN805" s="142"/>
      <c r="AO805" s="142"/>
      <c r="AP805" s="142"/>
      <c r="AQ805" s="142"/>
      <c r="AR805" s="142"/>
      <c r="AS805" s="142"/>
      <c r="AT805" s="142"/>
      <c r="AU805" s="142"/>
      <c r="AV805" s="142"/>
      <c r="AW805" s="142"/>
      <c r="AX805" s="142"/>
      <c r="AY805" s="142"/>
      <c r="AZ805" s="142"/>
      <c r="BA805" s="142"/>
      <c r="BB805" s="142"/>
      <c r="BC805" s="142"/>
      <c r="BD805" s="142"/>
      <c r="BE805" s="142"/>
    </row>
    <row r="806" spans="1:57" x14ac:dyDescent="0.25">
      <c r="A806" s="107" t="s">
        <v>967</v>
      </c>
      <c r="B806" s="107" t="s">
        <v>967</v>
      </c>
      <c r="C806" s="107" t="s">
        <v>967</v>
      </c>
      <c r="D806" s="107"/>
      <c r="E806" s="107"/>
      <c r="F806" s="108">
        <v>493</v>
      </c>
      <c r="G806" s="109" t="s">
        <v>1734</v>
      </c>
      <c r="H806" s="110">
        <v>2</v>
      </c>
      <c r="I806" s="111">
        <v>30</v>
      </c>
      <c r="J806" s="111"/>
      <c r="K806" s="111"/>
      <c r="L806" s="112">
        <v>0</v>
      </c>
      <c r="M806" s="143" t="s">
        <v>1484</v>
      </c>
      <c r="N806" s="176">
        <v>75</v>
      </c>
      <c r="O806" s="141" t="s">
        <v>1604</v>
      </c>
      <c r="P806" s="113" t="s">
        <v>1600</v>
      </c>
      <c r="Q806" s="138" t="str">
        <f>_DL_BM</f>
        <v>KVSB</v>
      </c>
      <c r="R806" s="138" t="str">
        <f>_DL_Khoa</f>
        <v>KTVT</v>
      </c>
      <c r="S806" s="106" t="str">
        <f t="shared" si="13"/>
        <v>KTVT-KVSB</v>
      </c>
      <c r="T806" s="142"/>
      <c r="U806" s="142"/>
      <c r="V806" s="142"/>
      <c r="W806" s="142"/>
      <c r="X806" s="142"/>
      <c r="Y806" s="142"/>
      <c r="Z806" s="142"/>
      <c r="AA806" s="142"/>
      <c r="AB806" s="142"/>
      <c r="AC806" s="142"/>
      <c r="AD806" s="142"/>
      <c r="AE806" s="142"/>
      <c r="AF806" s="142"/>
      <c r="AG806" s="142"/>
      <c r="AH806" s="142"/>
      <c r="AI806" s="142"/>
      <c r="AJ806" s="142"/>
      <c r="AK806" s="142" t="s">
        <v>20</v>
      </c>
      <c r="AL806" s="142"/>
      <c r="AM806" s="142"/>
      <c r="AN806" s="142"/>
      <c r="AO806" s="142"/>
      <c r="AP806" s="142"/>
      <c r="AQ806" s="142"/>
      <c r="AR806" s="142"/>
      <c r="AS806" s="142"/>
      <c r="AT806" s="142"/>
      <c r="AU806" s="142"/>
      <c r="AV806" s="142"/>
      <c r="AW806" s="142"/>
      <c r="AX806" s="142"/>
      <c r="AY806" s="142"/>
      <c r="AZ806" s="142"/>
      <c r="BA806" s="142"/>
      <c r="BB806" s="142"/>
      <c r="BC806" s="142"/>
      <c r="BD806" s="142"/>
      <c r="BE806" s="142"/>
    </row>
    <row r="807" spans="1:57" x14ac:dyDescent="0.25">
      <c r="A807" s="107" t="s">
        <v>1224</v>
      </c>
      <c r="B807" s="107" t="s">
        <v>1224</v>
      </c>
      <c r="C807" s="107" t="s">
        <v>1224</v>
      </c>
      <c r="D807" s="107" t="s">
        <v>1225</v>
      </c>
      <c r="E807" s="107"/>
      <c r="F807" s="108">
        <v>610</v>
      </c>
      <c r="G807" s="109" t="s">
        <v>1226</v>
      </c>
      <c r="H807" s="110">
        <v>2</v>
      </c>
      <c r="I807" s="111">
        <v>15</v>
      </c>
      <c r="J807" s="111">
        <v>30</v>
      </c>
      <c r="K807" s="111"/>
      <c r="L807" s="112">
        <v>0</v>
      </c>
      <c r="M807" s="143" t="s">
        <v>1484</v>
      </c>
      <c r="N807" s="176">
        <v>75</v>
      </c>
      <c r="O807" s="141" t="s">
        <v>1604</v>
      </c>
      <c r="P807" s="113" t="s">
        <v>1600</v>
      </c>
      <c r="Q807" s="138" t="str">
        <f>_DL_BM</f>
        <v>KVSB</v>
      </c>
      <c r="R807" s="138" t="str">
        <f>_DL_Khoa</f>
        <v>KTVT</v>
      </c>
      <c r="S807" s="106" t="str">
        <f t="shared" si="13"/>
        <v>KTVT-KVSB</v>
      </c>
      <c r="T807" s="142"/>
      <c r="U807" s="142"/>
      <c r="V807" s="142"/>
      <c r="W807" s="142"/>
      <c r="X807" s="142"/>
      <c r="Y807" s="142"/>
      <c r="Z807" s="142"/>
      <c r="AA807" s="142"/>
      <c r="AB807" s="142"/>
      <c r="AC807" s="142"/>
      <c r="AD807" s="142"/>
      <c r="AE807" s="142"/>
      <c r="AF807" s="142"/>
      <c r="AG807" s="142"/>
      <c r="AH807" s="142"/>
      <c r="AI807" s="142"/>
      <c r="AJ807" s="142"/>
      <c r="AK807" s="142" t="s">
        <v>21</v>
      </c>
      <c r="AL807" s="142"/>
      <c r="AM807" s="142"/>
      <c r="AN807" s="142"/>
      <c r="AO807" s="142"/>
      <c r="AP807" s="142"/>
      <c r="AQ807" s="142"/>
      <c r="AR807" s="142"/>
      <c r="AS807" s="142"/>
      <c r="AT807" s="142"/>
      <c r="AU807" s="142"/>
      <c r="AV807" s="142"/>
      <c r="AW807" s="142"/>
      <c r="AX807" s="142"/>
      <c r="AY807" s="142"/>
      <c r="AZ807" s="142"/>
      <c r="BA807" s="142"/>
      <c r="BB807" s="142"/>
      <c r="BC807" s="142"/>
      <c r="BD807" s="142" t="s">
        <v>21</v>
      </c>
      <c r="BE807" s="142"/>
    </row>
    <row r="808" spans="1:57" x14ac:dyDescent="0.25">
      <c r="A808" s="107" t="s">
        <v>493</v>
      </c>
      <c r="B808" s="107" t="s">
        <v>493</v>
      </c>
      <c r="C808" s="107"/>
      <c r="D808" s="107" t="s">
        <v>494</v>
      </c>
      <c r="E808" s="107"/>
      <c r="F808" s="108">
        <v>230</v>
      </c>
      <c r="G808" s="109" t="s">
        <v>495</v>
      </c>
      <c r="H808" s="110">
        <v>2</v>
      </c>
      <c r="I808" s="111">
        <v>30</v>
      </c>
      <c r="J808" s="111"/>
      <c r="K808" s="111"/>
      <c r="L808" s="112">
        <v>0</v>
      </c>
      <c r="M808" s="143" t="s">
        <v>1484</v>
      </c>
      <c r="N808" s="176">
        <v>75</v>
      </c>
      <c r="O808" s="141" t="s">
        <v>1604</v>
      </c>
      <c r="P808" s="113" t="s">
        <v>1600</v>
      </c>
      <c r="Q808" s="138" t="str">
        <f>_DL_BM</f>
        <v>KVSB</v>
      </c>
      <c r="R808" s="138" t="str">
        <f>_DL_Khoa</f>
        <v>KTVT</v>
      </c>
      <c r="S808" s="106" t="str">
        <f t="shared" si="13"/>
        <v>KTVT-KVSB</v>
      </c>
      <c r="T808" s="142"/>
      <c r="U808" s="142"/>
      <c r="V808" s="142"/>
      <c r="W808" s="142"/>
      <c r="X808" s="142"/>
      <c r="Y808" s="142"/>
      <c r="Z808" s="142"/>
      <c r="AA808" s="142"/>
      <c r="AB808" s="142"/>
      <c r="AC808" s="142"/>
      <c r="AD808" s="142"/>
      <c r="AE808" s="142"/>
      <c r="AF808" s="142"/>
      <c r="AG808" s="142" t="s">
        <v>21</v>
      </c>
      <c r="AH808" s="142" t="s">
        <v>21</v>
      </c>
      <c r="AI808" s="142"/>
      <c r="AJ808" s="142"/>
      <c r="AK808" s="142"/>
      <c r="AL808" s="142"/>
      <c r="AM808" s="142"/>
      <c r="AN808" s="142"/>
      <c r="AO808" s="142"/>
      <c r="AP808" s="142"/>
      <c r="AQ808" s="142"/>
      <c r="AR808" s="142"/>
      <c r="AS808" s="142"/>
      <c r="AT808" s="142"/>
      <c r="AU808" s="142"/>
      <c r="AV808" s="142"/>
      <c r="AW808" s="142"/>
      <c r="AX808" s="142"/>
      <c r="AY808" s="142"/>
      <c r="AZ808" s="142"/>
      <c r="BA808" s="142" t="s">
        <v>21</v>
      </c>
      <c r="BB808" s="142"/>
      <c r="BC808" s="142"/>
      <c r="BD808" s="142"/>
      <c r="BE808" s="142"/>
    </row>
    <row r="809" spans="1:57" x14ac:dyDescent="0.25">
      <c r="A809" s="107" t="s">
        <v>1691</v>
      </c>
      <c r="B809" s="107"/>
      <c r="C809" s="107"/>
      <c r="D809" s="107"/>
      <c r="E809" s="107"/>
      <c r="F809" s="108">
        <v>250</v>
      </c>
      <c r="G809" s="109" t="s">
        <v>495</v>
      </c>
      <c r="H809" s="110">
        <v>4</v>
      </c>
      <c r="I809" s="111">
        <v>60</v>
      </c>
      <c r="J809" s="111"/>
      <c r="K809" s="111"/>
      <c r="L809" s="112">
        <v>0</v>
      </c>
      <c r="M809" s="143" t="s">
        <v>1484</v>
      </c>
      <c r="N809" s="149">
        <f t="shared" si="14"/>
        <v>90</v>
      </c>
      <c r="O809" s="141" t="s">
        <v>1604</v>
      </c>
      <c r="P809" s="113" t="s">
        <v>1600</v>
      </c>
      <c r="Q809" s="138" t="str">
        <f>_DL_BM</f>
        <v>KVSB</v>
      </c>
      <c r="R809" s="138" t="str">
        <f>_DL_Khoa</f>
        <v>KTVT</v>
      </c>
      <c r="S809" s="106" t="str">
        <f t="shared" si="13"/>
        <v>KTVT-KVSB</v>
      </c>
      <c r="T809" s="142"/>
      <c r="U809" s="142"/>
      <c r="V809" s="142"/>
      <c r="W809" s="142"/>
      <c r="X809" s="142"/>
      <c r="Y809" s="142"/>
      <c r="Z809" s="142"/>
      <c r="AA809" s="142"/>
      <c r="AB809" s="142"/>
      <c r="AC809" s="142"/>
      <c r="AD809" s="142"/>
      <c r="AE809" s="142"/>
      <c r="AF809" s="142"/>
      <c r="AG809" s="142"/>
      <c r="AH809" s="142"/>
      <c r="AI809" s="142"/>
      <c r="AJ809" s="142"/>
      <c r="AK809" s="142"/>
      <c r="AL809" s="142" t="s">
        <v>20</v>
      </c>
      <c r="AM809" s="142"/>
      <c r="AN809" s="142"/>
      <c r="AO809" s="142"/>
      <c r="AP809" s="142"/>
      <c r="AQ809" s="142"/>
      <c r="AR809" s="142"/>
      <c r="AS809" s="142"/>
      <c r="AT809" s="142"/>
      <c r="AU809" s="142"/>
      <c r="AV809" s="142"/>
      <c r="AW809" s="142"/>
      <c r="AX809" s="142"/>
      <c r="AY809" s="142"/>
      <c r="AZ809" s="142"/>
      <c r="BA809" s="142"/>
      <c r="BB809" s="142"/>
      <c r="BC809" s="142"/>
      <c r="BD809" s="142"/>
      <c r="BE809" s="142"/>
    </row>
    <row r="810" spans="1:57" x14ac:dyDescent="0.25">
      <c r="A810" s="107" t="s">
        <v>334</v>
      </c>
      <c r="B810" s="107"/>
      <c r="C810" s="107"/>
      <c r="D810" s="107" t="s">
        <v>335</v>
      </c>
      <c r="E810" s="107"/>
      <c r="F810" s="108">
        <v>150</v>
      </c>
      <c r="G810" s="109" t="s">
        <v>336</v>
      </c>
      <c r="H810" s="110">
        <v>4</v>
      </c>
      <c r="I810" s="111">
        <v>60</v>
      </c>
      <c r="J810" s="111"/>
      <c r="K810" s="111"/>
      <c r="L810" s="112">
        <v>0</v>
      </c>
      <c r="M810" s="143" t="s">
        <v>1484</v>
      </c>
      <c r="N810" s="149">
        <f t="shared" si="14"/>
        <v>90</v>
      </c>
      <c r="O810" s="141" t="s">
        <v>1604</v>
      </c>
      <c r="P810" s="113" t="s">
        <v>1600</v>
      </c>
      <c r="Q810" s="138" t="str">
        <f>_DL_BM</f>
        <v>KVSB</v>
      </c>
      <c r="R810" s="138" t="str">
        <f>_DL_Khoa</f>
        <v>KTVT</v>
      </c>
      <c r="S810" s="106" t="str">
        <f t="shared" si="13"/>
        <v>KTVT-KVSB</v>
      </c>
      <c r="T810" s="142"/>
      <c r="U810" s="142"/>
      <c r="V810" s="142"/>
      <c r="W810" s="142"/>
      <c r="X810" s="142"/>
      <c r="Y810" s="142"/>
      <c r="Z810" s="142"/>
      <c r="AA810" s="142"/>
      <c r="AB810" s="142"/>
      <c r="AC810" s="142"/>
      <c r="AD810" s="142"/>
      <c r="AE810" s="142"/>
      <c r="AF810" s="142"/>
      <c r="AG810" s="142"/>
      <c r="AH810" s="142"/>
      <c r="AI810" s="142"/>
      <c r="AJ810" s="142"/>
      <c r="AK810" s="142" t="s">
        <v>20</v>
      </c>
      <c r="AL810" s="142"/>
      <c r="AM810" s="142"/>
      <c r="AN810" s="142"/>
      <c r="AO810" s="142"/>
      <c r="AP810" s="142"/>
      <c r="AQ810" s="142"/>
      <c r="AR810" s="142"/>
      <c r="AS810" s="142"/>
      <c r="AT810" s="142"/>
      <c r="AU810" s="142"/>
      <c r="AV810" s="142"/>
      <c r="AW810" s="142"/>
      <c r="AX810" s="142"/>
      <c r="AY810" s="142"/>
      <c r="AZ810" s="142"/>
      <c r="BA810" s="142"/>
      <c r="BB810" s="142"/>
      <c r="BC810" s="142"/>
      <c r="BD810" s="142" t="s">
        <v>20</v>
      </c>
      <c r="BE810" s="142"/>
    </row>
    <row r="811" spans="1:57" x14ac:dyDescent="0.25">
      <c r="A811" s="107"/>
      <c r="B811" s="107" t="s">
        <v>337</v>
      </c>
      <c r="C811" s="107" t="s">
        <v>1641</v>
      </c>
      <c r="D811" s="107"/>
      <c r="E811" s="107" t="s">
        <v>338</v>
      </c>
      <c r="F811" s="108">
        <v>151</v>
      </c>
      <c r="G811" s="109" t="s">
        <v>336</v>
      </c>
      <c r="H811" s="110">
        <v>2</v>
      </c>
      <c r="I811" s="111">
        <v>30</v>
      </c>
      <c r="J811" s="111"/>
      <c r="K811" s="111"/>
      <c r="L811" s="112">
        <v>0</v>
      </c>
      <c r="M811" s="143" t="s">
        <v>1484</v>
      </c>
      <c r="N811" s="176">
        <v>75</v>
      </c>
      <c r="O811" s="141" t="s">
        <v>1604</v>
      </c>
      <c r="P811" s="113" t="s">
        <v>1600</v>
      </c>
      <c r="Q811" s="138" t="str">
        <f>_DL_BM</f>
        <v>KVSB</v>
      </c>
      <c r="R811" s="138" t="str">
        <f>_DL_Khoa</f>
        <v>KTVT</v>
      </c>
      <c r="S811" s="106" t="str">
        <f t="shared" si="13"/>
        <v>KTVT-KVSB</v>
      </c>
      <c r="T811" s="142"/>
      <c r="U811" s="142"/>
      <c r="V811" s="142"/>
      <c r="W811" s="142"/>
      <c r="X811" s="142"/>
      <c r="Y811" s="142"/>
      <c r="Z811" s="142"/>
      <c r="AA811" s="142"/>
      <c r="AB811" s="142"/>
      <c r="AC811" s="142"/>
      <c r="AD811" s="142"/>
      <c r="AE811" s="142"/>
      <c r="AF811" s="142"/>
      <c r="AG811" s="142"/>
      <c r="AH811" s="142"/>
      <c r="AI811" s="142"/>
      <c r="AJ811" s="142"/>
      <c r="AK811" s="142"/>
      <c r="AL811" s="142"/>
      <c r="AM811" s="142"/>
      <c r="AN811" s="142"/>
      <c r="AO811" s="142"/>
      <c r="AP811" s="142"/>
      <c r="AQ811" s="142"/>
      <c r="AR811" s="142"/>
      <c r="AS811" s="142"/>
      <c r="AT811" s="142"/>
      <c r="AU811" s="142"/>
      <c r="AV811" s="142"/>
      <c r="AW811" s="142"/>
      <c r="AX811" s="142"/>
      <c r="AY811" s="142"/>
      <c r="AZ811" s="142"/>
      <c r="BA811" s="142"/>
      <c r="BB811" s="142"/>
      <c r="BC811" s="142"/>
      <c r="BD811" s="142"/>
      <c r="BE811" s="142"/>
    </row>
    <row r="812" spans="1:57" x14ac:dyDescent="0.25">
      <c r="A812" s="107" t="s">
        <v>2197</v>
      </c>
      <c r="B812" s="107"/>
      <c r="C812" s="107"/>
      <c r="D812" s="107" t="s">
        <v>346</v>
      </c>
      <c r="E812" s="107"/>
      <c r="F812" s="108">
        <v>156</v>
      </c>
      <c r="G812" s="109" t="s">
        <v>347</v>
      </c>
      <c r="H812" s="110">
        <v>4</v>
      </c>
      <c r="I812" s="111">
        <v>60</v>
      </c>
      <c r="J812" s="111"/>
      <c r="K812" s="111"/>
      <c r="L812" s="112">
        <v>0</v>
      </c>
      <c r="M812" s="143" t="s">
        <v>1484</v>
      </c>
      <c r="N812" s="149">
        <f t="shared" si="14"/>
        <v>90</v>
      </c>
      <c r="O812" s="141" t="s">
        <v>1604</v>
      </c>
      <c r="P812" s="113" t="s">
        <v>1600</v>
      </c>
      <c r="Q812" s="138" t="str">
        <f>_DL_BM</f>
        <v>KVSB</v>
      </c>
      <c r="R812" s="138" t="str">
        <f>_DL_Khoa</f>
        <v>KTVT</v>
      </c>
      <c r="S812" s="106" t="str">
        <f t="shared" si="13"/>
        <v>KTVT-KVSB</v>
      </c>
      <c r="T812" s="142"/>
      <c r="U812" s="142"/>
      <c r="V812" s="142"/>
      <c r="W812" s="142"/>
      <c r="X812" s="142"/>
      <c r="Y812" s="142"/>
      <c r="Z812" s="142"/>
      <c r="AA812" s="142"/>
      <c r="AB812" s="142"/>
      <c r="AC812" s="142"/>
      <c r="AD812" s="142"/>
      <c r="AE812" s="142"/>
      <c r="AF812" s="142"/>
      <c r="AG812" s="142"/>
      <c r="AH812" s="142"/>
      <c r="AI812" s="142"/>
      <c r="AJ812" s="142" t="s">
        <v>20</v>
      </c>
      <c r="AK812" s="142"/>
      <c r="AL812" s="142"/>
      <c r="AM812" s="142"/>
      <c r="AN812" s="142"/>
      <c r="AO812" s="142"/>
      <c r="AP812" s="142"/>
      <c r="AQ812" s="142"/>
      <c r="AR812" s="142"/>
      <c r="AS812" s="142"/>
      <c r="AT812" s="142"/>
      <c r="AU812" s="142"/>
      <c r="AV812" s="142"/>
      <c r="AW812" s="142"/>
      <c r="AX812" s="142"/>
      <c r="AY812" s="142"/>
      <c r="AZ812" s="142"/>
      <c r="BA812" s="142"/>
      <c r="BB812" s="142"/>
      <c r="BC812" s="142" t="s">
        <v>20</v>
      </c>
      <c r="BD812" s="142"/>
      <c r="BE812" s="142"/>
    </row>
    <row r="813" spans="1:57" x14ac:dyDescent="0.25">
      <c r="A813" s="107" t="s">
        <v>950</v>
      </c>
      <c r="B813" s="107" t="s">
        <v>950</v>
      </c>
      <c r="C813" s="107" t="s">
        <v>950</v>
      </c>
      <c r="D813" s="107" t="s">
        <v>951</v>
      </c>
      <c r="E813" s="107" t="s">
        <v>951</v>
      </c>
      <c r="F813" s="108">
        <v>486</v>
      </c>
      <c r="G813" s="109" t="s">
        <v>952</v>
      </c>
      <c r="H813" s="110">
        <v>3</v>
      </c>
      <c r="I813" s="111">
        <v>45</v>
      </c>
      <c r="J813" s="111"/>
      <c r="K813" s="111"/>
      <c r="L813" s="112">
        <v>0</v>
      </c>
      <c r="M813" s="143" t="s">
        <v>1484</v>
      </c>
      <c r="N813" s="149">
        <f t="shared" si="14"/>
        <v>90</v>
      </c>
      <c r="O813" s="141" t="s">
        <v>1604</v>
      </c>
      <c r="P813" s="113" t="s">
        <v>1600</v>
      </c>
      <c r="Q813" s="138" t="str">
        <f>_DL_BM</f>
        <v>KVSB</v>
      </c>
      <c r="R813" s="138" t="str">
        <f>_DL_Khoa</f>
        <v>KTVT</v>
      </c>
      <c r="S813" s="106" t="str">
        <f t="shared" si="13"/>
        <v>KTVT-KVSB</v>
      </c>
      <c r="T813" s="142"/>
      <c r="U813" s="142"/>
      <c r="V813" s="142"/>
      <c r="W813" s="142"/>
      <c r="X813" s="142"/>
      <c r="Y813" s="142"/>
      <c r="Z813" s="142"/>
      <c r="AA813" s="142"/>
      <c r="AB813" s="142"/>
      <c r="AC813" s="142"/>
      <c r="AD813" s="142"/>
      <c r="AE813" s="142"/>
      <c r="AF813" s="142"/>
      <c r="AG813" s="142"/>
      <c r="AH813" s="142"/>
      <c r="AI813" s="142"/>
      <c r="AJ813" s="142" t="s">
        <v>20</v>
      </c>
      <c r="AK813" s="142" t="s">
        <v>20</v>
      </c>
      <c r="AL813" s="142"/>
      <c r="AM813" s="142"/>
      <c r="AN813" s="142"/>
      <c r="AO813" s="142"/>
      <c r="AP813" s="142"/>
      <c r="AQ813" s="142"/>
      <c r="AR813" s="142"/>
      <c r="AS813" s="142"/>
      <c r="AT813" s="142"/>
      <c r="AU813" s="142"/>
      <c r="AV813" s="142"/>
      <c r="AW813" s="142"/>
      <c r="AX813" s="142"/>
      <c r="AY813" s="142"/>
      <c r="AZ813" s="142"/>
      <c r="BA813" s="142"/>
      <c r="BB813" s="142"/>
      <c r="BC813" s="142" t="s">
        <v>20</v>
      </c>
      <c r="BD813" s="142"/>
      <c r="BE813" s="142"/>
    </row>
    <row r="814" spans="1:57" x14ac:dyDescent="0.25">
      <c r="A814" s="107" t="s">
        <v>2031</v>
      </c>
      <c r="B814" s="107"/>
      <c r="C814" s="107"/>
      <c r="D814" s="107"/>
      <c r="E814" s="107"/>
      <c r="F814" s="108">
        <v>912</v>
      </c>
      <c r="G814" s="109" t="s">
        <v>2032</v>
      </c>
      <c r="H814" s="110">
        <v>2</v>
      </c>
      <c r="I814" s="111">
        <v>30</v>
      </c>
      <c r="J814" s="111"/>
      <c r="K814" s="111"/>
      <c r="L814" s="112">
        <v>0</v>
      </c>
      <c r="M814" s="143" t="s">
        <v>1484</v>
      </c>
      <c r="N814" s="176">
        <v>75</v>
      </c>
      <c r="O814" s="141" t="s">
        <v>1604</v>
      </c>
      <c r="P814" s="113" t="s">
        <v>1600</v>
      </c>
      <c r="Q814" s="138" t="str">
        <f>_DL_BM</f>
        <v>KVSB</v>
      </c>
      <c r="R814" s="138" t="str">
        <f>_DL_Khoa</f>
        <v>KTVT</v>
      </c>
      <c r="S814" s="106" t="str">
        <f t="shared" si="13"/>
        <v>KTVT-KVSB</v>
      </c>
      <c r="T814" s="142"/>
      <c r="U814" s="142"/>
      <c r="V814" s="142"/>
      <c r="W814" s="142"/>
      <c r="X814" s="142"/>
      <c r="Y814" s="142"/>
      <c r="Z814" s="142"/>
      <c r="AA814" s="142"/>
      <c r="AB814" s="142"/>
      <c r="AC814" s="142"/>
      <c r="AD814" s="142"/>
      <c r="AE814" s="142"/>
      <c r="AF814" s="142"/>
      <c r="AG814" s="142"/>
      <c r="AH814" s="142"/>
      <c r="AI814" s="142"/>
      <c r="AJ814" s="142"/>
      <c r="AK814" s="142"/>
      <c r="AL814" s="142" t="s">
        <v>20</v>
      </c>
      <c r="AM814" s="142"/>
      <c r="AN814" s="142"/>
      <c r="AO814" s="142"/>
      <c r="AP814" s="142"/>
      <c r="AQ814" s="142"/>
      <c r="AR814" s="142"/>
      <c r="AS814" s="142"/>
      <c r="AT814" s="142"/>
      <c r="AU814" s="142"/>
      <c r="AV814" s="142"/>
      <c r="AW814" s="142"/>
      <c r="AX814" s="142"/>
      <c r="AY814" s="142"/>
      <c r="AZ814" s="142"/>
      <c r="BA814" s="142"/>
      <c r="BB814" s="142"/>
      <c r="BC814" s="142"/>
      <c r="BD814" s="142"/>
      <c r="BE814" s="142"/>
    </row>
    <row r="815" spans="1:57" x14ac:dyDescent="0.25">
      <c r="A815" s="107" t="s">
        <v>1639</v>
      </c>
      <c r="B815" s="107"/>
      <c r="C815" s="107"/>
      <c r="D815" s="107" t="s">
        <v>1640</v>
      </c>
      <c r="E815" s="107"/>
      <c r="F815" s="108">
        <v>148</v>
      </c>
      <c r="G815" s="109" t="s">
        <v>331</v>
      </c>
      <c r="H815" s="110">
        <v>3</v>
      </c>
      <c r="I815" s="111">
        <v>45</v>
      </c>
      <c r="J815" s="111"/>
      <c r="K815" s="111"/>
      <c r="L815" s="112">
        <v>0</v>
      </c>
      <c r="M815" s="143" t="s">
        <v>1484</v>
      </c>
      <c r="N815" s="149">
        <f t="shared" si="14"/>
        <v>90</v>
      </c>
      <c r="O815" s="141" t="s">
        <v>1604</v>
      </c>
      <c r="P815" s="113" t="s">
        <v>1600</v>
      </c>
      <c r="Q815" s="138" t="str">
        <f>_DL_BM</f>
        <v>KVSB</v>
      </c>
      <c r="R815" s="138" t="str">
        <f>_DL_Khoa</f>
        <v>KTVT</v>
      </c>
      <c r="S815" s="106" t="str">
        <f t="shared" si="13"/>
        <v>KTVT-KVSB</v>
      </c>
      <c r="T815" s="142"/>
      <c r="U815" s="142"/>
      <c r="V815" s="142"/>
      <c r="W815" s="142"/>
      <c r="X815" s="142"/>
      <c r="Y815" s="142"/>
      <c r="Z815" s="142"/>
      <c r="AA815" s="142"/>
      <c r="AB815" s="142"/>
      <c r="AC815" s="142"/>
      <c r="AD815" s="142"/>
      <c r="AE815" s="142"/>
      <c r="AF815" s="142"/>
      <c r="AG815" s="142"/>
      <c r="AH815" s="142"/>
      <c r="AI815" s="142"/>
      <c r="AJ815" s="142"/>
      <c r="AK815" s="142"/>
      <c r="AL815" s="142" t="s">
        <v>20</v>
      </c>
      <c r="AM815" s="142"/>
      <c r="AN815" s="142"/>
      <c r="AO815" s="142"/>
      <c r="AP815" s="142"/>
      <c r="AQ815" s="142"/>
      <c r="AR815" s="142"/>
      <c r="AS815" s="142"/>
      <c r="AT815" s="142"/>
      <c r="AU815" s="142"/>
      <c r="AV815" s="142"/>
      <c r="AW815" s="142"/>
      <c r="AX815" s="142"/>
      <c r="AY815" s="142"/>
      <c r="AZ815" s="142"/>
      <c r="BA815" s="142"/>
      <c r="BB815" s="142"/>
      <c r="BC815" s="142"/>
      <c r="BD815" s="142"/>
      <c r="BE815" s="142"/>
    </row>
    <row r="816" spans="1:57" x14ac:dyDescent="0.25">
      <c r="A816" s="107" t="s">
        <v>2195</v>
      </c>
      <c r="B816" s="107"/>
      <c r="C816" s="107"/>
      <c r="D816" s="107" t="s">
        <v>2196</v>
      </c>
      <c r="E816" s="107"/>
      <c r="F816" s="123">
        <v>148</v>
      </c>
      <c r="G816" s="124" t="s">
        <v>331</v>
      </c>
      <c r="H816" s="125">
        <v>3</v>
      </c>
      <c r="I816" s="126">
        <v>45</v>
      </c>
      <c r="J816" s="126"/>
      <c r="K816" s="126"/>
      <c r="L816" s="127">
        <v>0</v>
      </c>
      <c r="M816" s="143" t="s">
        <v>1484</v>
      </c>
      <c r="N816" s="149">
        <f t="shared" si="14"/>
        <v>90</v>
      </c>
      <c r="O816" s="150" t="s">
        <v>1604</v>
      </c>
      <c r="P816" s="128" t="s">
        <v>1600</v>
      </c>
      <c r="Q816" s="138" t="str">
        <f>_DL_BM</f>
        <v>KVSB</v>
      </c>
      <c r="R816" s="138" t="str">
        <f>_DL_Khoa</f>
        <v>KTVT</v>
      </c>
      <c r="S816" s="106" t="str">
        <f t="shared" si="13"/>
        <v>KTVT-KVSB</v>
      </c>
      <c r="T816" s="142"/>
      <c r="U816" s="142"/>
      <c r="V816" s="142"/>
      <c r="W816" s="142"/>
      <c r="X816" s="142"/>
      <c r="Y816" s="142"/>
      <c r="Z816" s="142"/>
      <c r="AA816" s="142"/>
      <c r="AB816" s="142"/>
      <c r="AC816" s="142"/>
      <c r="AD816" s="142"/>
      <c r="AE816" s="142"/>
      <c r="AF816" s="142"/>
      <c r="AG816" s="142"/>
      <c r="AH816" s="142"/>
      <c r="AI816" s="142"/>
      <c r="AJ816" s="142" t="s">
        <v>20</v>
      </c>
      <c r="AK816" s="142"/>
      <c r="AL816" s="142"/>
      <c r="AM816" s="142"/>
      <c r="AN816" s="142"/>
      <c r="AO816" s="142"/>
      <c r="AP816" s="142"/>
      <c r="AQ816" s="142"/>
      <c r="AR816" s="142"/>
      <c r="AS816" s="142"/>
      <c r="AT816" s="142"/>
      <c r="AU816" s="142"/>
      <c r="AV816" s="142"/>
      <c r="AW816" s="142"/>
      <c r="AX816" s="142"/>
      <c r="AY816" s="142"/>
      <c r="AZ816" s="142"/>
      <c r="BA816" s="142"/>
      <c r="BB816" s="142"/>
      <c r="BC816" s="142" t="s">
        <v>20</v>
      </c>
      <c r="BD816" s="142"/>
      <c r="BE816" s="142"/>
    </row>
    <row r="817" spans="1:57" x14ac:dyDescent="0.25">
      <c r="A817" s="107" t="s">
        <v>2198</v>
      </c>
      <c r="B817" s="107"/>
      <c r="C817" s="107" t="s">
        <v>1866</v>
      </c>
      <c r="D817" s="107" t="s">
        <v>2199</v>
      </c>
      <c r="E817" s="107" t="s">
        <v>1867</v>
      </c>
      <c r="F817" s="108">
        <v>815</v>
      </c>
      <c r="G817" s="109" t="s">
        <v>331</v>
      </c>
      <c r="H817" s="110">
        <v>2</v>
      </c>
      <c r="I817" s="111">
        <v>30</v>
      </c>
      <c r="J817" s="111"/>
      <c r="K817" s="111"/>
      <c r="L817" s="112">
        <v>0</v>
      </c>
      <c r="M817" s="143" t="s">
        <v>1484</v>
      </c>
      <c r="N817" s="176">
        <v>75</v>
      </c>
      <c r="O817" s="141" t="s">
        <v>1604</v>
      </c>
      <c r="P817" s="113" t="s">
        <v>1600</v>
      </c>
      <c r="Q817" s="138" t="str">
        <f>_DL_BM</f>
        <v>KVSB</v>
      </c>
      <c r="R817" s="138" t="str">
        <f>_DL_Khoa</f>
        <v>KTVT</v>
      </c>
      <c r="S817" s="106" t="str">
        <f t="shared" si="13"/>
        <v>KTVT-KVSB</v>
      </c>
      <c r="T817" s="142"/>
      <c r="U817" s="142"/>
      <c r="V817" s="142"/>
      <c r="W817" s="142"/>
      <c r="X817" s="142"/>
      <c r="Y817" s="142"/>
      <c r="Z817" s="142"/>
      <c r="AA817" s="142"/>
      <c r="AB817" s="142"/>
      <c r="AC817" s="142"/>
      <c r="AD817" s="142"/>
      <c r="AE817" s="142"/>
      <c r="AF817" s="142"/>
      <c r="AG817" s="142"/>
      <c r="AH817" s="142"/>
      <c r="AI817" s="142"/>
      <c r="AJ817" s="142"/>
      <c r="AK817" s="142" t="s">
        <v>20</v>
      </c>
      <c r="AL817" s="142"/>
      <c r="AM817" s="142"/>
      <c r="AN817" s="142"/>
      <c r="AO817" s="142"/>
      <c r="AP817" s="142"/>
      <c r="AQ817" s="142"/>
      <c r="AR817" s="142"/>
      <c r="AS817" s="142"/>
      <c r="AT817" s="142"/>
      <c r="AU817" s="142"/>
      <c r="AV817" s="142"/>
      <c r="AW817" s="142"/>
      <c r="AX817" s="142"/>
      <c r="AY817" s="142"/>
      <c r="AZ817" s="142"/>
      <c r="BA817" s="142"/>
      <c r="BB817" s="142"/>
      <c r="BC817" s="142"/>
      <c r="BD817" s="142" t="s">
        <v>20</v>
      </c>
      <c r="BE817" s="142"/>
    </row>
    <row r="818" spans="1:57" ht="25.5" x14ac:dyDescent="0.25">
      <c r="A818" s="107" t="s">
        <v>2018</v>
      </c>
      <c r="B818" s="107"/>
      <c r="C818" s="107"/>
      <c r="D818" s="107"/>
      <c r="E818" s="107"/>
      <c r="F818" s="108">
        <v>905</v>
      </c>
      <c r="G818" s="109" t="s">
        <v>2019</v>
      </c>
      <c r="H818" s="110">
        <v>3</v>
      </c>
      <c r="I818" s="111">
        <v>45</v>
      </c>
      <c r="J818" s="111"/>
      <c r="K818" s="111"/>
      <c r="L818" s="112">
        <v>0</v>
      </c>
      <c r="M818" s="143" t="s">
        <v>1484</v>
      </c>
      <c r="N818" s="149">
        <f t="shared" si="14"/>
        <v>90</v>
      </c>
      <c r="O818" s="141" t="s">
        <v>1604</v>
      </c>
      <c r="P818" s="113" t="s">
        <v>1600</v>
      </c>
      <c r="Q818" s="138" t="str">
        <f>_DL_BM</f>
        <v>KVSB</v>
      </c>
      <c r="R818" s="138" t="str">
        <f>_DL_Khoa</f>
        <v>KTVT</v>
      </c>
      <c r="S818" s="106" t="str">
        <f t="shared" si="13"/>
        <v>KTVT-KVSB</v>
      </c>
      <c r="T818" s="142"/>
      <c r="U818" s="142"/>
      <c r="V818" s="142"/>
      <c r="W818" s="142"/>
      <c r="X818" s="142"/>
      <c r="Y818" s="142"/>
      <c r="Z818" s="142"/>
      <c r="AA818" s="142"/>
      <c r="AB818" s="142"/>
      <c r="AC818" s="142"/>
      <c r="AD818" s="142"/>
      <c r="AE818" s="142"/>
      <c r="AF818" s="142"/>
      <c r="AG818" s="142"/>
      <c r="AH818" s="142"/>
      <c r="AI818" s="142"/>
      <c r="AJ818" s="142"/>
      <c r="AK818" s="142"/>
      <c r="AL818" s="142" t="s">
        <v>20</v>
      </c>
      <c r="AM818" s="142"/>
      <c r="AN818" s="142"/>
      <c r="AO818" s="142"/>
      <c r="AP818" s="142"/>
      <c r="AQ818" s="142"/>
      <c r="AR818" s="142"/>
      <c r="AS818" s="142"/>
      <c r="AT818" s="142"/>
      <c r="AU818" s="142"/>
      <c r="AV818" s="142"/>
      <c r="AW818" s="142"/>
      <c r="AX818" s="142"/>
      <c r="AY818" s="142"/>
      <c r="AZ818" s="142"/>
      <c r="BA818" s="142"/>
      <c r="BB818" s="142"/>
      <c r="BC818" s="142"/>
      <c r="BD818" s="142"/>
      <c r="BE818" s="142"/>
    </row>
    <row r="819" spans="1:57" x14ac:dyDescent="0.25">
      <c r="A819" s="107" t="s">
        <v>935</v>
      </c>
      <c r="B819" s="107"/>
      <c r="C819" s="107"/>
      <c r="D819" s="107" t="s">
        <v>936</v>
      </c>
      <c r="E819" s="107"/>
      <c r="F819" s="108">
        <v>479</v>
      </c>
      <c r="G819" s="109" t="s">
        <v>937</v>
      </c>
      <c r="H819" s="110">
        <v>3</v>
      </c>
      <c r="I819" s="111">
        <v>45</v>
      </c>
      <c r="J819" s="111"/>
      <c r="K819" s="111"/>
      <c r="L819" s="112">
        <v>0</v>
      </c>
      <c r="M819" s="143" t="s">
        <v>1484</v>
      </c>
      <c r="N819" s="149">
        <f t="shared" si="14"/>
        <v>90</v>
      </c>
      <c r="O819" s="141" t="s">
        <v>1604</v>
      </c>
      <c r="P819" s="113" t="s">
        <v>1600</v>
      </c>
      <c r="Q819" s="138" t="str">
        <f>_DL_BM</f>
        <v>KVSB</v>
      </c>
      <c r="R819" s="138" t="str">
        <f>_DL_Khoa</f>
        <v>KTVT</v>
      </c>
      <c r="S819" s="106" t="str">
        <f t="shared" si="13"/>
        <v>KTVT-KVSB</v>
      </c>
      <c r="T819" s="142"/>
      <c r="U819" s="142"/>
      <c r="V819" s="142"/>
      <c r="W819" s="142"/>
      <c r="X819" s="142"/>
      <c r="Y819" s="142"/>
      <c r="Z819" s="142"/>
      <c r="AA819" s="142"/>
      <c r="AB819" s="142"/>
      <c r="AC819" s="142"/>
      <c r="AD819" s="142"/>
      <c r="AE819" s="142"/>
      <c r="AF819" s="142"/>
      <c r="AG819" s="142"/>
      <c r="AH819" s="142"/>
      <c r="AI819" s="142"/>
      <c r="AJ819" s="142"/>
      <c r="AK819" s="142" t="s">
        <v>20</v>
      </c>
      <c r="AL819" s="142"/>
      <c r="AM819" s="142"/>
      <c r="AN819" s="142"/>
      <c r="AO819" s="142"/>
      <c r="AP819" s="142"/>
      <c r="AQ819" s="142"/>
      <c r="AR819" s="142"/>
      <c r="AS819" s="142"/>
      <c r="AT819" s="142"/>
      <c r="AU819" s="142"/>
      <c r="AV819" s="142"/>
      <c r="AW819" s="142"/>
      <c r="AX819" s="142"/>
      <c r="AY819" s="142"/>
      <c r="AZ819" s="142"/>
      <c r="BA819" s="142"/>
      <c r="BB819" s="142"/>
      <c r="BC819" s="142"/>
      <c r="BD819" s="142" t="s">
        <v>20</v>
      </c>
      <c r="BE819" s="142"/>
    </row>
    <row r="820" spans="1:57" x14ac:dyDescent="0.25">
      <c r="A820" s="107" t="s">
        <v>977</v>
      </c>
      <c r="B820" s="107"/>
      <c r="C820" s="107"/>
      <c r="D820" s="107" t="s">
        <v>978</v>
      </c>
      <c r="E820" s="107"/>
      <c r="F820" s="108">
        <v>498</v>
      </c>
      <c r="G820" s="109" t="s">
        <v>979</v>
      </c>
      <c r="H820" s="110">
        <v>2</v>
      </c>
      <c r="I820" s="111">
        <v>30</v>
      </c>
      <c r="J820" s="111"/>
      <c r="K820" s="111"/>
      <c r="L820" s="112">
        <v>0</v>
      </c>
      <c r="M820" s="143" t="s">
        <v>1484</v>
      </c>
      <c r="N820" s="176">
        <v>75</v>
      </c>
      <c r="O820" s="141" t="s">
        <v>1604</v>
      </c>
      <c r="P820" s="113" t="s">
        <v>1600</v>
      </c>
      <c r="Q820" s="138" t="str">
        <f>_DL_BM</f>
        <v>KVSB</v>
      </c>
      <c r="R820" s="138" t="str">
        <f>_DL_Khoa</f>
        <v>KTVT</v>
      </c>
      <c r="S820" s="106" t="str">
        <f t="shared" si="13"/>
        <v>KTVT-KVSB</v>
      </c>
      <c r="T820" s="142"/>
      <c r="U820" s="142"/>
      <c r="V820" s="142"/>
      <c r="W820" s="142"/>
      <c r="X820" s="142"/>
      <c r="Y820" s="142"/>
      <c r="Z820" s="142"/>
      <c r="AA820" s="142"/>
      <c r="AB820" s="142"/>
      <c r="AC820" s="142"/>
      <c r="AD820" s="142"/>
      <c r="AE820" s="142"/>
      <c r="AF820" s="142"/>
      <c r="AG820" s="142"/>
      <c r="AH820" s="142"/>
      <c r="AI820" s="142"/>
      <c r="AJ820" s="142" t="s">
        <v>20</v>
      </c>
      <c r="AK820" s="142"/>
      <c r="AL820" s="142"/>
      <c r="AM820" s="142"/>
      <c r="AN820" s="142"/>
      <c r="AO820" s="142"/>
      <c r="AP820" s="142"/>
      <c r="AQ820" s="142"/>
      <c r="AR820" s="142"/>
      <c r="AS820" s="142"/>
      <c r="AT820" s="142"/>
      <c r="AU820" s="142"/>
      <c r="AV820" s="142"/>
      <c r="AW820" s="142"/>
      <c r="AX820" s="142"/>
      <c r="AY820" s="142"/>
      <c r="AZ820" s="142"/>
      <c r="BA820" s="142"/>
      <c r="BB820" s="142"/>
      <c r="BC820" s="142" t="s">
        <v>20</v>
      </c>
      <c r="BD820" s="142"/>
      <c r="BE820" s="142"/>
    </row>
    <row r="821" spans="1:57" x14ac:dyDescent="0.25">
      <c r="A821" s="107" t="s">
        <v>2045</v>
      </c>
      <c r="B821" s="107"/>
      <c r="C821" s="107"/>
      <c r="D821" s="107"/>
      <c r="E821" s="107"/>
      <c r="F821" s="108">
        <v>919</v>
      </c>
      <c r="G821" s="109" t="s">
        <v>2046</v>
      </c>
      <c r="H821" s="110">
        <v>3</v>
      </c>
      <c r="I821" s="111">
        <v>45</v>
      </c>
      <c r="J821" s="111"/>
      <c r="K821" s="111"/>
      <c r="L821" s="112">
        <v>0</v>
      </c>
      <c r="M821" s="143" t="s">
        <v>1484</v>
      </c>
      <c r="N821" s="149">
        <f t="shared" si="14"/>
        <v>90</v>
      </c>
      <c r="O821" s="141" t="s">
        <v>1604</v>
      </c>
      <c r="P821" s="113" t="s">
        <v>1600</v>
      </c>
      <c r="Q821" s="138" t="str">
        <f>_DL_BM</f>
        <v>KVSB</v>
      </c>
      <c r="R821" s="138" t="str">
        <f>_DL_Khoa</f>
        <v>KTVT</v>
      </c>
      <c r="S821" s="106" t="str">
        <f t="shared" si="13"/>
        <v>KTVT-KVSB</v>
      </c>
      <c r="T821" s="142"/>
      <c r="U821" s="142"/>
      <c r="V821" s="142"/>
      <c r="W821" s="142"/>
      <c r="X821" s="142"/>
      <c r="Y821" s="142"/>
      <c r="Z821" s="142"/>
      <c r="AA821" s="142"/>
      <c r="AB821" s="142"/>
      <c r="AC821" s="142"/>
      <c r="AD821" s="142"/>
      <c r="AE821" s="142"/>
      <c r="AF821" s="142"/>
      <c r="AG821" s="142"/>
      <c r="AH821" s="142"/>
      <c r="AI821" s="142"/>
      <c r="AJ821" s="142"/>
      <c r="AK821" s="142"/>
      <c r="AL821" s="142" t="s">
        <v>20</v>
      </c>
      <c r="AM821" s="142"/>
      <c r="AN821" s="142"/>
      <c r="AO821" s="142"/>
      <c r="AP821" s="142"/>
      <c r="AQ821" s="142"/>
      <c r="AR821" s="142"/>
      <c r="AS821" s="142"/>
      <c r="AT821" s="142"/>
      <c r="AU821" s="142"/>
      <c r="AV821" s="142"/>
      <c r="AW821" s="142"/>
      <c r="AX821" s="142"/>
      <c r="AY821" s="142"/>
      <c r="AZ821" s="142"/>
      <c r="BA821" s="142"/>
      <c r="BB821" s="142"/>
      <c r="BC821" s="142"/>
      <c r="BD821" s="142"/>
      <c r="BE821" s="142"/>
    </row>
    <row r="822" spans="1:57" ht="25.5" x14ac:dyDescent="0.25">
      <c r="A822" s="107" t="s">
        <v>1010</v>
      </c>
      <c r="B822" s="107"/>
      <c r="C822" s="107"/>
      <c r="D822" s="107" t="s">
        <v>1011</v>
      </c>
      <c r="E822" s="107"/>
      <c r="F822" s="108">
        <v>510</v>
      </c>
      <c r="G822" s="109" t="s">
        <v>1739</v>
      </c>
      <c r="H822" s="110">
        <v>3</v>
      </c>
      <c r="I822" s="111">
        <v>45</v>
      </c>
      <c r="J822" s="111"/>
      <c r="K822" s="111"/>
      <c r="L822" s="112">
        <v>0</v>
      </c>
      <c r="M822" s="143" t="s">
        <v>1484</v>
      </c>
      <c r="N822" s="149">
        <f t="shared" si="14"/>
        <v>90</v>
      </c>
      <c r="O822" s="141" t="s">
        <v>1604</v>
      </c>
      <c r="P822" s="113" t="s">
        <v>1600</v>
      </c>
      <c r="Q822" s="138" t="str">
        <f>_DL_BM</f>
        <v>KVSB</v>
      </c>
      <c r="R822" s="138" t="str">
        <f>_DL_Khoa</f>
        <v>KTVT</v>
      </c>
      <c r="S822" s="106" t="str">
        <f t="shared" si="13"/>
        <v>KTVT-KVSB</v>
      </c>
      <c r="T822" s="142"/>
      <c r="U822" s="142"/>
      <c r="V822" s="142"/>
      <c r="W822" s="142"/>
      <c r="X822" s="142"/>
      <c r="Y822" s="142"/>
      <c r="Z822" s="142"/>
      <c r="AA822" s="142"/>
      <c r="AB822" s="142"/>
      <c r="AC822" s="142"/>
      <c r="AD822" s="142"/>
      <c r="AE822" s="142"/>
      <c r="AF822" s="142"/>
      <c r="AG822" s="142"/>
      <c r="AH822" s="142"/>
      <c r="AI822" s="142"/>
      <c r="AJ822" s="142" t="s">
        <v>20</v>
      </c>
      <c r="AK822" s="142"/>
      <c r="AL822" s="142"/>
      <c r="AM822" s="142"/>
      <c r="AN822" s="142"/>
      <c r="AO822" s="142"/>
      <c r="AP822" s="142"/>
      <c r="AQ822" s="142"/>
      <c r="AR822" s="142"/>
      <c r="AS822" s="142"/>
      <c r="AT822" s="142"/>
      <c r="AU822" s="142"/>
      <c r="AV822" s="142"/>
      <c r="AW822" s="142"/>
      <c r="AX822" s="142"/>
      <c r="AY822" s="142"/>
      <c r="AZ822" s="142"/>
      <c r="BA822" s="142"/>
      <c r="BB822" s="142"/>
      <c r="BC822" s="142" t="s">
        <v>20</v>
      </c>
      <c r="BD822" s="142"/>
      <c r="BE822" s="142"/>
    </row>
    <row r="823" spans="1:57" x14ac:dyDescent="0.25">
      <c r="A823" s="107" t="s">
        <v>970</v>
      </c>
      <c r="B823" s="107" t="s">
        <v>1735</v>
      </c>
      <c r="C823" s="107" t="s">
        <v>970</v>
      </c>
      <c r="D823" s="107" t="s">
        <v>971</v>
      </c>
      <c r="E823" s="107" t="s">
        <v>971</v>
      </c>
      <c r="F823" s="108">
        <v>495</v>
      </c>
      <c r="G823" s="109" t="s">
        <v>972</v>
      </c>
      <c r="H823" s="110">
        <v>3</v>
      </c>
      <c r="I823" s="111">
        <v>45</v>
      </c>
      <c r="J823" s="111"/>
      <c r="K823" s="111"/>
      <c r="L823" s="112">
        <v>0</v>
      </c>
      <c r="M823" s="143" t="s">
        <v>1484</v>
      </c>
      <c r="N823" s="149">
        <f t="shared" si="14"/>
        <v>90</v>
      </c>
      <c r="O823" s="141" t="s">
        <v>1604</v>
      </c>
      <c r="P823" s="113" t="s">
        <v>1600</v>
      </c>
      <c r="Q823" s="138" t="str">
        <f>_DL_BM</f>
        <v>KVSB</v>
      </c>
      <c r="R823" s="138" t="str">
        <f>_DL_Khoa</f>
        <v>KTVT</v>
      </c>
      <c r="S823" s="106" t="str">
        <f t="shared" si="13"/>
        <v>KTVT-KVSB</v>
      </c>
      <c r="T823" s="142"/>
      <c r="U823" s="142"/>
      <c r="V823" s="142"/>
      <c r="W823" s="142"/>
      <c r="X823" s="142"/>
      <c r="Y823" s="142"/>
      <c r="Z823" s="142"/>
      <c r="AA823" s="142"/>
      <c r="AB823" s="142"/>
      <c r="AC823" s="142"/>
      <c r="AD823" s="142"/>
      <c r="AE823" s="142"/>
      <c r="AF823" s="142"/>
      <c r="AG823" s="142"/>
      <c r="AH823" s="142"/>
      <c r="AI823" s="142"/>
      <c r="AJ823" s="142"/>
      <c r="AK823" s="142" t="s">
        <v>20</v>
      </c>
      <c r="AL823" s="142"/>
      <c r="AM823" s="142"/>
      <c r="AN823" s="142"/>
      <c r="AO823" s="142"/>
      <c r="AP823" s="142"/>
      <c r="AQ823" s="142"/>
      <c r="AR823" s="142"/>
      <c r="AS823" s="142"/>
      <c r="AT823" s="142"/>
      <c r="AU823" s="142"/>
      <c r="AV823" s="142"/>
      <c r="AW823" s="142"/>
      <c r="AX823" s="142"/>
      <c r="AY823" s="142"/>
      <c r="AZ823" s="142"/>
      <c r="BA823" s="142"/>
      <c r="BB823" s="142"/>
      <c r="BC823" s="142"/>
      <c r="BD823" s="142" t="s">
        <v>20</v>
      </c>
      <c r="BE823" s="142"/>
    </row>
    <row r="824" spans="1:57" x14ac:dyDescent="0.25">
      <c r="A824" s="107" t="s">
        <v>1671</v>
      </c>
      <c r="B824" s="107"/>
      <c r="C824" s="107"/>
      <c r="D824" s="107"/>
      <c r="E824" s="107"/>
      <c r="F824" s="108">
        <v>191</v>
      </c>
      <c r="G824" s="109" t="s">
        <v>1672</v>
      </c>
      <c r="H824" s="110">
        <v>2</v>
      </c>
      <c r="I824" s="111">
        <v>30</v>
      </c>
      <c r="J824" s="111"/>
      <c r="K824" s="111"/>
      <c r="L824" s="112">
        <v>0</v>
      </c>
      <c r="M824" s="143" t="s">
        <v>1484</v>
      </c>
      <c r="N824" s="176">
        <v>75</v>
      </c>
      <c r="O824" s="141" t="s">
        <v>1604</v>
      </c>
      <c r="P824" s="113" t="s">
        <v>1600</v>
      </c>
      <c r="Q824" s="138" t="str">
        <f>_DL_BM</f>
        <v>KVSB</v>
      </c>
      <c r="R824" s="138" t="str">
        <f>_DL_Khoa</f>
        <v>KTVT</v>
      </c>
      <c r="S824" s="106" t="str">
        <f t="shared" si="13"/>
        <v>KTVT-KVSB</v>
      </c>
      <c r="T824" s="142"/>
      <c r="U824" s="142"/>
      <c r="V824" s="142"/>
      <c r="W824" s="142"/>
      <c r="X824" s="142"/>
      <c r="Y824" s="142"/>
      <c r="Z824" s="142"/>
      <c r="AA824" s="142"/>
      <c r="AB824" s="142"/>
      <c r="AC824" s="142"/>
      <c r="AD824" s="142"/>
      <c r="AE824" s="142"/>
      <c r="AF824" s="142"/>
      <c r="AG824" s="142"/>
      <c r="AH824" s="142"/>
      <c r="AI824" s="142"/>
      <c r="AJ824" s="142"/>
      <c r="AK824" s="142"/>
      <c r="AL824" s="142" t="s">
        <v>20</v>
      </c>
      <c r="AM824" s="142"/>
      <c r="AN824" s="142"/>
      <c r="AO824" s="142"/>
      <c r="AP824" s="142"/>
      <c r="AQ824" s="142"/>
      <c r="AR824" s="142"/>
      <c r="AS824" s="142"/>
      <c r="AT824" s="142"/>
      <c r="AU824" s="142"/>
      <c r="AV824" s="142"/>
      <c r="AW824" s="142"/>
      <c r="AX824" s="142"/>
      <c r="AY824" s="142"/>
      <c r="AZ824" s="142"/>
      <c r="BA824" s="142"/>
      <c r="BB824" s="142"/>
      <c r="BC824" s="142"/>
      <c r="BD824" s="142"/>
      <c r="BE824" s="142"/>
    </row>
    <row r="825" spans="1:57" x14ac:dyDescent="0.25">
      <c r="A825" s="107" t="s">
        <v>322</v>
      </c>
      <c r="B825" s="107"/>
      <c r="C825" s="107"/>
      <c r="D825" s="107" t="s">
        <v>323</v>
      </c>
      <c r="E825" s="107"/>
      <c r="F825" s="108">
        <v>145</v>
      </c>
      <c r="G825" s="109" t="s">
        <v>324</v>
      </c>
      <c r="H825" s="110">
        <v>2</v>
      </c>
      <c r="I825" s="111">
        <v>30</v>
      </c>
      <c r="J825" s="111"/>
      <c r="K825" s="111"/>
      <c r="L825" s="112">
        <v>0</v>
      </c>
      <c r="M825" s="143" t="s">
        <v>1484</v>
      </c>
      <c r="N825" s="176">
        <v>75</v>
      </c>
      <c r="O825" s="141" t="s">
        <v>1604</v>
      </c>
      <c r="P825" s="113" t="s">
        <v>1600</v>
      </c>
      <c r="Q825" s="138" t="str">
        <f>_DL_BM</f>
        <v>KVSB</v>
      </c>
      <c r="R825" s="138" t="str">
        <f>_DL_Khoa</f>
        <v>KTVT</v>
      </c>
      <c r="S825" s="106" t="str">
        <f t="shared" si="13"/>
        <v>KTVT-KVSB</v>
      </c>
      <c r="T825" s="142"/>
      <c r="U825" s="142"/>
      <c r="V825" s="142"/>
      <c r="W825" s="142"/>
      <c r="X825" s="142"/>
      <c r="Y825" s="142"/>
      <c r="Z825" s="142"/>
      <c r="AA825" s="142"/>
      <c r="AB825" s="142"/>
      <c r="AC825" s="142"/>
      <c r="AD825" s="142"/>
      <c r="AE825" s="142"/>
      <c r="AF825" s="142"/>
      <c r="AG825" s="142"/>
      <c r="AH825" s="142"/>
      <c r="AI825" s="142"/>
      <c r="AJ825" s="142"/>
      <c r="AK825" s="142" t="s">
        <v>20</v>
      </c>
      <c r="AL825" s="142"/>
      <c r="AM825" s="142"/>
      <c r="AN825" s="142"/>
      <c r="AO825" s="142"/>
      <c r="AP825" s="142"/>
      <c r="AQ825" s="142"/>
      <c r="AR825" s="142"/>
      <c r="AS825" s="142"/>
      <c r="AT825" s="142"/>
      <c r="AU825" s="142"/>
      <c r="AV825" s="142"/>
      <c r="AW825" s="142"/>
      <c r="AX825" s="142"/>
      <c r="AY825" s="142"/>
      <c r="AZ825" s="142"/>
      <c r="BA825" s="142"/>
      <c r="BB825" s="142"/>
      <c r="BC825" s="142"/>
      <c r="BD825" s="142" t="s">
        <v>20</v>
      </c>
      <c r="BE825" s="142"/>
    </row>
    <row r="826" spans="1:57" x14ac:dyDescent="0.25">
      <c r="A826" s="107" t="s">
        <v>1227</v>
      </c>
      <c r="B826" s="107" t="s">
        <v>1227</v>
      </c>
      <c r="C826" s="107" t="s">
        <v>1227</v>
      </c>
      <c r="D826" s="107" t="s">
        <v>1228</v>
      </c>
      <c r="E826" s="107"/>
      <c r="F826" s="108">
        <v>611</v>
      </c>
      <c r="G826" s="109" t="s">
        <v>1229</v>
      </c>
      <c r="H826" s="110">
        <v>2</v>
      </c>
      <c r="I826" s="111">
        <v>30</v>
      </c>
      <c r="J826" s="111"/>
      <c r="K826" s="111"/>
      <c r="L826" s="112">
        <v>0</v>
      </c>
      <c r="M826" s="143" t="s">
        <v>1484</v>
      </c>
      <c r="N826" s="176">
        <v>75</v>
      </c>
      <c r="O826" s="141" t="s">
        <v>1604</v>
      </c>
      <c r="P826" s="113" t="s">
        <v>1600</v>
      </c>
      <c r="Q826" s="138" t="str">
        <f>_DL_BM</f>
        <v>KVSB</v>
      </c>
      <c r="R826" s="138" t="str">
        <f>_DL_Khoa</f>
        <v>KTVT</v>
      </c>
      <c r="S826" s="106" t="str">
        <f t="shared" si="13"/>
        <v>KTVT-KVSB</v>
      </c>
      <c r="T826" s="142"/>
      <c r="U826" s="142"/>
      <c r="V826" s="142"/>
      <c r="W826" s="142"/>
      <c r="X826" s="142"/>
      <c r="Y826" s="142"/>
      <c r="Z826" s="142"/>
      <c r="AA826" s="142"/>
      <c r="AB826" s="142"/>
      <c r="AC826" s="142"/>
      <c r="AD826" s="142"/>
      <c r="AE826" s="142"/>
      <c r="AF826" s="142"/>
      <c r="AG826" s="142"/>
      <c r="AH826" s="142"/>
      <c r="AI826" s="142"/>
      <c r="AJ826" s="142"/>
      <c r="AK826" s="142" t="s">
        <v>21</v>
      </c>
      <c r="AL826" s="142"/>
      <c r="AM826" s="142"/>
      <c r="AN826" s="142"/>
      <c r="AO826" s="142"/>
      <c r="AP826" s="142"/>
      <c r="AQ826" s="142"/>
      <c r="AR826" s="142"/>
      <c r="AS826" s="142"/>
      <c r="AT826" s="142"/>
      <c r="AU826" s="142"/>
      <c r="AV826" s="142"/>
      <c r="AW826" s="142"/>
      <c r="AX826" s="142"/>
      <c r="AY826" s="142"/>
      <c r="AZ826" s="142"/>
      <c r="BA826" s="142"/>
      <c r="BB826" s="142"/>
      <c r="BC826" s="142"/>
      <c r="BD826" s="142" t="s">
        <v>21</v>
      </c>
      <c r="BE826" s="142"/>
    </row>
    <row r="827" spans="1:57" x14ac:dyDescent="0.25">
      <c r="A827" s="107" t="s">
        <v>1234</v>
      </c>
      <c r="B827" s="107" t="s">
        <v>1234</v>
      </c>
      <c r="C827" s="107" t="s">
        <v>1234</v>
      </c>
      <c r="D827" s="107" t="s">
        <v>1235</v>
      </c>
      <c r="E827" s="107"/>
      <c r="F827" s="108">
        <v>615</v>
      </c>
      <c r="G827" s="109" t="s">
        <v>1763</v>
      </c>
      <c r="H827" s="110">
        <v>2</v>
      </c>
      <c r="I827" s="111">
        <v>30</v>
      </c>
      <c r="J827" s="111"/>
      <c r="K827" s="111"/>
      <c r="L827" s="112">
        <v>0</v>
      </c>
      <c r="M827" s="143" t="s">
        <v>1484</v>
      </c>
      <c r="N827" s="176">
        <v>75</v>
      </c>
      <c r="O827" s="141" t="s">
        <v>1604</v>
      </c>
      <c r="P827" s="113" t="s">
        <v>1600</v>
      </c>
      <c r="Q827" s="138" t="str">
        <f>_DL_BM</f>
        <v>KVSB</v>
      </c>
      <c r="R827" s="138" t="str">
        <f>_DL_Khoa</f>
        <v>KTVT</v>
      </c>
      <c r="S827" s="106" t="str">
        <f t="shared" si="13"/>
        <v>KTVT-KVSB</v>
      </c>
      <c r="T827" s="142"/>
      <c r="U827" s="142"/>
      <c r="V827" s="142"/>
      <c r="W827" s="142"/>
      <c r="X827" s="142"/>
      <c r="Y827" s="142"/>
      <c r="Z827" s="142"/>
      <c r="AA827" s="142"/>
      <c r="AB827" s="142"/>
      <c r="AC827" s="142"/>
      <c r="AD827" s="142"/>
      <c r="AE827" s="142"/>
      <c r="AF827" s="142"/>
      <c r="AG827" s="142"/>
      <c r="AH827" s="142"/>
      <c r="AI827" s="142"/>
      <c r="AJ827" s="142" t="s">
        <v>21</v>
      </c>
      <c r="AK827" s="142" t="s">
        <v>21</v>
      </c>
      <c r="AL827" s="142"/>
      <c r="AM827" s="142"/>
      <c r="AN827" s="142"/>
      <c r="AO827" s="142"/>
      <c r="AP827" s="142"/>
      <c r="AQ827" s="142"/>
      <c r="AR827" s="142"/>
      <c r="AS827" s="142"/>
      <c r="AT827" s="142"/>
      <c r="AU827" s="142"/>
      <c r="AV827" s="142"/>
      <c r="AW827" s="142"/>
      <c r="AX827" s="142"/>
      <c r="AY827" s="142"/>
      <c r="AZ827" s="142"/>
      <c r="BA827" s="142"/>
      <c r="BB827" s="142"/>
      <c r="BC827" s="142" t="s">
        <v>21</v>
      </c>
      <c r="BD827" s="142"/>
      <c r="BE827" s="142"/>
    </row>
    <row r="828" spans="1:57" x14ac:dyDescent="0.25">
      <c r="A828" s="107" t="s">
        <v>2035</v>
      </c>
      <c r="B828" s="107"/>
      <c r="C828" s="107"/>
      <c r="D828" s="107"/>
      <c r="E828" s="107"/>
      <c r="F828" s="108">
        <v>914</v>
      </c>
      <c r="G828" s="109" t="s">
        <v>2036</v>
      </c>
      <c r="H828" s="110">
        <v>3</v>
      </c>
      <c r="I828" s="111">
        <v>45</v>
      </c>
      <c r="J828" s="111"/>
      <c r="K828" s="111"/>
      <c r="L828" s="112">
        <v>0</v>
      </c>
      <c r="M828" s="143" t="s">
        <v>1484</v>
      </c>
      <c r="N828" s="149">
        <f t="shared" si="14"/>
        <v>90</v>
      </c>
      <c r="O828" s="141" t="s">
        <v>1604</v>
      </c>
      <c r="P828" s="113" t="s">
        <v>1600</v>
      </c>
      <c r="Q828" s="138" t="str">
        <f>_DL_BM</f>
        <v>KVSB</v>
      </c>
      <c r="R828" s="138" t="str">
        <f>_DL_Khoa</f>
        <v>KTVT</v>
      </c>
      <c r="S828" s="106" t="str">
        <f t="shared" si="13"/>
        <v>KTVT-KVSB</v>
      </c>
      <c r="T828" s="142"/>
      <c r="U828" s="142"/>
      <c r="V828" s="142"/>
      <c r="W828" s="142"/>
      <c r="X828" s="142"/>
      <c r="Y828" s="142"/>
      <c r="Z828" s="142"/>
      <c r="AA828" s="142"/>
      <c r="AB828" s="142"/>
      <c r="AC828" s="142"/>
      <c r="AD828" s="142"/>
      <c r="AE828" s="142"/>
      <c r="AF828" s="142"/>
      <c r="AG828" s="142"/>
      <c r="AH828" s="142"/>
      <c r="AI828" s="142"/>
      <c r="AJ828" s="142"/>
      <c r="AK828" s="142"/>
      <c r="AL828" s="142" t="s">
        <v>20</v>
      </c>
      <c r="AM828" s="142"/>
      <c r="AN828" s="142"/>
      <c r="AO828" s="142"/>
      <c r="AP828" s="142"/>
      <c r="AQ828" s="142"/>
      <c r="AR828" s="142"/>
      <c r="AS828" s="142"/>
      <c r="AT828" s="142"/>
      <c r="AU828" s="142"/>
      <c r="AV828" s="142"/>
      <c r="AW828" s="142"/>
      <c r="AX828" s="142"/>
      <c r="AY828" s="142"/>
      <c r="AZ828" s="142"/>
      <c r="BA828" s="142"/>
      <c r="BB828" s="142"/>
      <c r="BC828" s="142"/>
      <c r="BD828" s="142"/>
      <c r="BE828" s="142"/>
    </row>
    <row r="829" spans="1:57" x14ac:dyDescent="0.25">
      <c r="A829" s="107" t="s">
        <v>2033</v>
      </c>
      <c r="B829" s="107"/>
      <c r="C829" s="107"/>
      <c r="D829" s="107"/>
      <c r="E829" s="107"/>
      <c r="F829" s="108">
        <v>913</v>
      </c>
      <c r="G829" s="109" t="s">
        <v>2034</v>
      </c>
      <c r="H829" s="110">
        <v>3</v>
      </c>
      <c r="I829" s="111">
        <v>45</v>
      </c>
      <c r="J829" s="111"/>
      <c r="K829" s="111"/>
      <c r="L829" s="112">
        <v>0</v>
      </c>
      <c r="M829" s="143" t="s">
        <v>1484</v>
      </c>
      <c r="N829" s="149">
        <f t="shared" si="14"/>
        <v>90</v>
      </c>
      <c r="O829" s="141" t="s">
        <v>1604</v>
      </c>
      <c r="P829" s="113" t="s">
        <v>1600</v>
      </c>
      <c r="Q829" s="138" t="str">
        <f>_DL_BM</f>
        <v>KVSB</v>
      </c>
      <c r="R829" s="138" t="str">
        <f>_DL_Khoa</f>
        <v>KTVT</v>
      </c>
      <c r="S829" s="106" t="str">
        <f t="shared" si="13"/>
        <v>KTVT-KVSB</v>
      </c>
      <c r="T829" s="142"/>
      <c r="U829" s="142"/>
      <c r="V829" s="142"/>
      <c r="W829" s="142"/>
      <c r="X829" s="142"/>
      <c r="Y829" s="142"/>
      <c r="Z829" s="142"/>
      <c r="AA829" s="142"/>
      <c r="AB829" s="142"/>
      <c r="AC829" s="142"/>
      <c r="AD829" s="142"/>
      <c r="AE829" s="142"/>
      <c r="AF829" s="142"/>
      <c r="AG829" s="142"/>
      <c r="AH829" s="142"/>
      <c r="AI829" s="142"/>
      <c r="AJ829" s="142"/>
      <c r="AK829" s="142"/>
      <c r="AL829" s="142" t="s">
        <v>20</v>
      </c>
      <c r="AM829" s="142"/>
      <c r="AN829" s="142"/>
      <c r="AO829" s="142"/>
      <c r="AP829" s="142"/>
      <c r="AQ829" s="142"/>
      <c r="AR829" s="142"/>
      <c r="AS829" s="142"/>
      <c r="AT829" s="142"/>
      <c r="AU829" s="142"/>
      <c r="AV829" s="142"/>
      <c r="AW829" s="142"/>
      <c r="AX829" s="142"/>
      <c r="AY829" s="142"/>
      <c r="AZ829" s="142"/>
      <c r="BA829" s="142"/>
      <c r="BB829" s="142"/>
      <c r="BC829" s="142"/>
      <c r="BD829" s="142"/>
      <c r="BE829" s="142"/>
    </row>
    <row r="830" spans="1:57" x14ac:dyDescent="0.25">
      <c r="A830" s="107" t="s">
        <v>2026</v>
      </c>
      <c r="B830" s="107"/>
      <c r="C830" s="107"/>
      <c r="D830" s="107"/>
      <c r="E830" s="107"/>
      <c r="F830" s="108">
        <v>909</v>
      </c>
      <c r="G830" s="109" t="s">
        <v>2027</v>
      </c>
      <c r="H830" s="110">
        <v>3</v>
      </c>
      <c r="I830" s="111">
        <v>45</v>
      </c>
      <c r="J830" s="111"/>
      <c r="K830" s="111"/>
      <c r="L830" s="112">
        <v>0</v>
      </c>
      <c r="M830" s="143" t="s">
        <v>1484</v>
      </c>
      <c r="N830" s="149">
        <f t="shared" si="14"/>
        <v>90</v>
      </c>
      <c r="O830" s="141" t="s">
        <v>1604</v>
      </c>
      <c r="P830" s="113" t="s">
        <v>1600</v>
      </c>
      <c r="Q830" s="138" t="str">
        <f>_DL_BM</f>
        <v>KVSB</v>
      </c>
      <c r="R830" s="138" t="str">
        <f>_DL_Khoa</f>
        <v>KTVT</v>
      </c>
      <c r="S830" s="106" t="str">
        <f t="shared" si="13"/>
        <v>KTVT-KVSB</v>
      </c>
      <c r="T830" s="142"/>
      <c r="U830" s="142"/>
      <c r="V830" s="142"/>
      <c r="W830" s="142"/>
      <c r="X830" s="142"/>
      <c r="Y830" s="142"/>
      <c r="Z830" s="142"/>
      <c r="AA830" s="142"/>
      <c r="AB830" s="142"/>
      <c r="AC830" s="142"/>
      <c r="AD830" s="142"/>
      <c r="AE830" s="142"/>
      <c r="AF830" s="142"/>
      <c r="AG830" s="142"/>
      <c r="AH830" s="142"/>
      <c r="AI830" s="142"/>
      <c r="AJ830" s="142"/>
      <c r="AK830" s="142"/>
      <c r="AL830" s="142" t="s">
        <v>20</v>
      </c>
      <c r="AM830" s="142"/>
      <c r="AN830" s="142"/>
      <c r="AO830" s="142"/>
      <c r="AP830" s="142"/>
      <c r="AQ830" s="142"/>
      <c r="AR830" s="142"/>
      <c r="AS830" s="142"/>
      <c r="AT830" s="142"/>
      <c r="AU830" s="142"/>
      <c r="AV830" s="142"/>
      <c r="AW830" s="142"/>
      <c r="AX830" s="142"/>
      <c r="AY830" s="142"/>
      <c r="AZ830" s="142"/>
      <c r="BA830" s="142"/>
      <c r="BB830" s="142"/>
      <c r="BC830" s="142"/>
      <c r="BD830" s="142"/>
      <c r="BE830" s="142"/>
    </row>
    <row r="831" spans="1:57" x14ac:dyDescent="0.25">
      <c r="A831" s="107" t="s">
        <v>953</v>
      </c>
      <c r="B831" s="107"/>
      <c r="C831" s="107"/>
      <c r="D831" s="107" t="s">
        <v>954</v>
      </c>
      <c r="E831" s="107"/>
      <c r="F831" s="108">
        <v>487</v>
      </c>
      <c r="G831" s="109" t="s">
        <v>955</v>
      </c>
      <c r="H831" s="110">
        <v>3</v>
      </c>
      <c r="I831" s="111">
        <v>30</v>
      </c>
      <c r="J831" s="111">
        <v>30</v>
      </c>
      <c r="K831" s="111"/>
      <c r="L831" s="112">
        <v>0</v>
      </c>
      <c r="M831" s="200" t="s">
        <v>1511</v>
      </c>
      <c r="N831" s="149"/>
      <c r="O831" s="141" t="s">
        <v>1604</v>
      </c>
      <c r="P831" s="113" t="s">
        <v>1600</v>
      </c>
      <c r="Q831" s="138" t="str">
        <f>_DL_BM</f>
        <v>KVSB</v>
      </c>
      <c r="R831" s="138" t="str">
        <f>_DL_Khoa</f>
        <v>KTVT</v>
      </c>
      <c r="S831" s="106" t="str">
        <f t="shared" si="13"/>
        <v>KTVT-KVSB</v>
      </c>
      <c r="T831" s="142"/>
      <c r="U831" s="142"/>
      <c r="V831" s="142"/>
      <c r="W831" s="142"/>
      <c r="X831" s="142"/>
      <c r="Y831" s="142"/>
      <c r="Z831" s="142"/>
      <c r="AA831" s="142"/>
      <c r="AB831" s="142"/>
      <c r="AC831" s="142"/>
      <c r="AD831" s="142"/>
      <c r="AE831" s="142"/>
      <c r="AF831" s="142"/>
      <c r="AG831" s="142"/>
      <c r="AH831" s="142"/>
      <c r="AI831" s="142"/>
      <c r="AJ831" s="142"/>
      <c r="AK831" s="142" t="s">
        <v>20</v>
      </c>
      <c r="AL831" s="142"/>
      <c r="AM831" s="142"/>
      <c r="AN831" s="142"/>
      <c r="AO831" s="142"/>
      <c r="AP831" s="142"/>
      <c r="AQ831" s="142"/>
      <c r="AR831" s="142"/>
      <c r="AS831" s="142"/>
      <c r="AT831" s="142"/>
      <c r="AU831" s="142"/>
      <c r="AV831" s="142"/>
      <c r="AW831" s="142"/>
      <c r="AX831" s="142"/>
      <c r="AY831" s="142"/>
      <c r="AZ831" s="142"/>
      <c r="BA831" s="142"/>
      <c r="BB831" s="142"/>
      <c r="BC831" s="142"/>
      <c r="BD831" s="142" t="s">
        <v>20</v>
      </c>
      <c r="BE831" s="142"/>
    </row>
    <row r="832" spans="1:57" x14ac:dyDescent="0.25">
      <c r="A832" s="107" t="s">
        <v>332</v>
      </c>
      <c r="B832" s="107"/>
      <c r="C832" s="107"/>
      <c r="D832" s="107" t="s">
        <v>333</v>
      </c>
      <c r="E832" s="107"/>
      <c r="F832" s="108">
        <v>149</v>
      </c>
      <c r="G832" s="109" t="s">
        <v>262</v>
      </c>
      <c r="H832" s="110">
        <v>3</v>
      </c>
      <c r="I832" s="111">
        <v>45</v>
      </c>
      <c r="J832" s="111"/>
      <c r="K832" s="111"/>
      <c r="L832" s="112">
        <v>0</v>
      </c>
      <c r="M832" s="143" t="s">
        <v>1484</v>
      </c>
      <c r="N832" s="149">
        <f t="shared" si="14"/>
        <v>90</v>
      </c>
      <c r="O832" s="141" t="s">
        <v>1604</v>
      </c>
      <c r="P832" s="113" t="s">
        <v>1600</v>
      </c>
      <c r="Q832" s="138" t="str">
        <f>_DL_BM</f>
        <v>KVSB</v>
      </c>
      <c r="R832" s="138" t="str">
        <f>_DL_Khoa</f>
        <v>KTVT</v>
      </c>
      <c r="S832" s="106" t="str">
        <f t="shared" si="13"/>
        <v>KTVT-KVSB</v>
      </c>
      <c r="T832" s="142"/>
      <c r="U832" s="142"/>
      <c r="V832" s="142"/>
      <c r="W832" s="142"/>
      <c r="X832" s="142"/>
      <c r="Y832" s="142"/>
      <c r="Z832" s="142"/>
      <c r="AA832" s="142"/>
      <c r="AB832" s="142"/>
      <c r="AC832" s="142"/>
      <c r="AD832" s="142"/>
      <c r="AE832" s="142"/>
      <c r="AF832" s="142"/>
      <c r="AG832" s="142"/>
      <c r="AH832" s="142"/>
      <c r="AI832" s="142"/>
      <c r="AJ832" s="142"/>
      <c r="AK832" s="142" t="s">
        <v>20</v>
      </c>
      <c r="AL832" s="142"/>
      <c r="AM832" s="142"/>
      <c r="AN832" s="142"/>
      <c r="AO832" s="142"/>
      <c r="AP832" s="142"/>
      <c r="AQ832" s="142"/>
      <c r="AR832" s="142"/>
      <c r="AS832" s="142"/>
      <c r="AT832" s="142"/>
      <c r="AU832" s="142"/>
      <c r="AV832" s="142"/>
      <c r="AW832" s="142"/>
      <c r="AX832" s="142"/>
      <c r="AY832" s="142"/>
      <c r="AZ832" s="142"/>
      <c r="BA832" s="142"/>
      <c r="BB832" s="142"/>
      <c r="BC832" s="142"/>
      <c r="BD832" s="142" t="s">
        <v>20</v>
      </c>
      <c r="BE832" s="142"/>
    </row>
    <row r="833" spans="1:57" x14ac:dyDescent="0.25">
      <c r="A833" s="107"/>
      <c r="B833" s="107"/>
      <c r="C833" s="107" t="s">
        <v>2010</v>
      </c>
      <c r="D833" s="107"/>
      <c r="E833" s="107"/>
      <c r="F833" s="108">
        <v>900</v>
      </c>
      <c r="G833" s="109" t="s">
        <v>262</v>
      </c>
      <c r="H833" s="110">
        <v>2</v>
      </c>
      <c r="I833" s="111">
        <v>30</v>
      </c>
      <c r="J833" s="111"/>
      <c r="K833" s="111"/>
      <c r="L833" s="112">
        <v>0</v>
      </c>
      <c r="M833" s="143" t="s">
        <v>1484</v>
      </c>
      <c r="N833" s="176">
        <v>75</v>
      </c>
      <c r="O833" s="141" t="s">
        <v>1604</v>
      </c>
      <c r="P833" s="113" t="s">
        <v>1600</v>
      </c>
      <c r="Q833" s="138" t="str">
        <f>_DL_BM</f>
        <v>KVSB</v>
      </c>
      <c r="R833" s="138" t="str">
        <f>_DL_Khoa</f>
        <v>KTVT</v>
      </c>
      <c r="S833" s="106" t="str">
        <f t="shared" si="13"/>
        <v>KTVT-KVSB</v>
      </c>
      <c r="T833" s="142"/>
      <c r="U833" s="142"/>
      <c r="V833" s="142"/>
      <c r="W833" s="142"/>
      <c r="X833" s="142"/>
      <c r="Y833" s="142"/>
      <c r="Z833" s="142"/>
      <c r="AA833" s="142"/>
      <c r="AB833" s="142"/>
      <c r="AC833" s="142"/>
      <c r="AD833" s="142"/>
      <c r="AE833" s="142"/>
      <c r="AF833" s="142"/>
      <c r="AG833" s="142"/>
      <c r="AH833" s="142"/>
      <c r="AI833" s="142"/>
      <c r="AJ833" s="142"/>
      <c r="AK833" s="142"/>
      <c r="AL833" s="142"/>
      <c r="AM833" s="142"/>
      <c r="AN833" s="142"/>
      <c r="AO833" s="142"/>
      <c r="AP833" s="142"/>
      <c r="AQ833" s="142"/>
      <c r="AR833" s="142"/>
      <c r="AS833" s="142"/>
      <c r="AT833" s="142"/>
      <c r="AU833" s="142"/>
      <c r="AV833" s="142"/>
      <c r="AW833" s="142"/>
      <c r="AX833" s="142"/>
      <c r="AY833" s="142"/>
      <c r="AZ833" s="142"/>
      <c r="BA833" s="142"/>
      <c r="BB833" s="142"/>
      <c r="BC833" s="142"/>
      <c r="BD833" s="142"/>
      <c r="BE833" s="142"/>
    </row>
    <row r="834" spans="1:57" x14ac:dyDescent="0.25">
      <c r="A834" s="107" t="s">
        <v>2039</v>
      </c>
      <c r="B834" s="107"/>
      <c r="C834" s="107"/>
      <c r="D834" s="107"/>
      <c r="E834" s="107"/>
      <c r="F834" s="108">
        <v>916</v>
      </c>
      <c r="G834" s="109" t="s">
        <v>2040</v>
      </c>
      <c r="H834" s="110">
        <v>3</v>
      </c>
      <c r="I834" s="111">
        <v>45</v>
      </c>
      <c r="J834" s="111"/>
      <c r="K834" s="111"/>
      <c r="L834" s="112">
        <v>0</v>
      </c>
      <c r="M834" s="143" t="s">
        <v>1484</v>
      </c>
      <c r="N834" s="149">
        <f t="shared" si="14"/>
        <v>90</v>
      </c>
      <c r="O834" s="141" t="s">
        <v>1604</v>
      </c>
      <c r="P834" s="113" t="s">
        <v>1600</v>
      </c>
      <c r="Q834" s="138" t="str">
        <f>_DL_BM</f>
        <v>KVSB</v>
      </c>
      <c r="R834" s="138" t="str">
        <f>_DL_Khoa</f>
        <v>KTVT</v>
      </c>
      <c r="S834" s="106" t="str">
        <f t="shared" si="13"/>
        <v>KTVT-KVSB</v>
      </c>
      <c r="T834" s="142"/>
      <c r="U834" s="142"/>
      <c r="V834" s="142"/>
      <c r="W834" s="142"/>
      <c r="X834" s="142"/>
      <c r="Y834" s="142"/>
      <c r="Z834" s="142"/>
      <c r="AA834" s="142"/>
      <c r="AB834" s="142"/>
      <c r="AC834" s="142"/>
      <c r="AD834" s="142"/>
      <c r="AE834" s="142"/>
      <c r="AF834" s="142"/>
      <c r="AG834" s="142"/>
      <c r="AH834" s="142"/>
      <c r="AI834" s="142"/>
      <c r="AJ834" s="142"/>
      <c r="AK834" s="142"/>
      <c r="AL834" s="142" t="s">
        <v>20</v>
      </c>
      <c r="AM834" s="142"/>
      <c r="AN834" s="142"/>
      <c r="AO834" s="142"/>
      <c r="AP834" s="142"/>
      <c r="AQ834" s="142"/>
      <c r="AR834" s="142"/>
      <c r="AS834" s="142"/>
      <c r="AT834" s="142"/>
      <c r="AU834" s="142"/>
      <c r="AV834" s="142"/>
      <c r="AW834" s="142"/>
      <c r="AX834" s="142"/>
      <c r="AY834" s="142"/>
      <c r="AZ834" s="142"/>
      <c r="BA834" s="142"/>
      <c r="BB834" s="142"/>
      <c r="BC834" s="142"/>
      <c r="BD834" s="142"/>
      <c r="BE834" s="142"/>
    </row>
    <row r="835" spans="1:57" x14ac:dyDescent="0.25">
      <c r="A835" s="107" t="s">
        <v>1002</v>
      </c>
      <c r="B835" s="107"/>
      <c r="C835" s="107"/>
      <c r="D835" s="107" t="s">
        <v>1003</v>
      </c>
      <c r="E835" s="107"/>
      <c r="F835" s="108">
        <v>507</v>
      </c>
      <c r="G835" s="109" t="s">
        <v>1004</v>
      </c>
      <c r="H835" s="110">
        <v>3</v>
      </c>
      <c r="I835" s="111">
        <v>45</v>
      </c>
      <c r="J835" s="111"/>
      <c r="K835" s="111"/>
      <c r="L835" s="112">
        <v>0</v>
      </c>
      <c r="M835" s="143" t="s">
        <v>1484</v>
      </c>
      <c r="N835" s="149">
        <f t="shared" si="14"/>
        <v>90</v>
      </c>
      <c r="O835" s="141" t="s">
        <v>1604</v>
      </c>
      <c r="P835" s="113" t="s">
        <v>1600</v>
      </c>
      <c r="Q835" s="138" t="str">
        <f>_DL_BM</f>
        <v>KVSB</v>
      </c>
      <c r="R835" s="138" t="str">
        <f>_DL_Khoa</f>
        <v>KTVT</v>
      </c>
      <c r="S835" s="106" t="str">
        <f t="shared" si="13"/>
        <v>KTVT-KVSB</v>
      </c>
      <c r="T835" s="142"/>
      <c r="U835" s="142"/>
      <c r="V835" s="142"/>
      <c r="W835" s="142"/>
      <c r="X835" s="142"/>
      <c r="Y835" s="142"/>
      <c r="Z835" s="142"/>
      <c r="AA835" s="142"/>
      <c r="AB835" s="142"/>
      <c r="AC835" s="142"/>
      <c r="AD835" s="142"/>
      <c r="AE835" s="142"/>
      <c r="AF835" s="142"/>
      <c r="AG835" s="142"/>
      <c r="AH835" s="142"/>
      <c r="AI835" s="142"/>
      <c r="AJ835" s="142" t="s">
        <v>20</v>
      </c>
      <c r="AK835" s="142"/>
      <c r="AL835" s="142"/>
      <c r="AM835" s="142"/>
      <c r="AN835" s="142"/>
      <c r="AO835" s="142"/>
      <c r="AP835" s="142"/>
      <c r="AQ835" s="142"/>
      <c r="AR835" s="142"/>
      <c r="AS835" s="142"/>
      <c r="AT835" s="142"/>
      <c r="AU835" s="142"/>
      <c r="AV835" s="142"/>
      <c r="AW835" s="142"/>
      <c r="AX835" s="142"/>
      <c r="AY835" s="142"/>
      <c r="AZ835" s="142"/>
      <c r="BA835" s="142"/>
      <c r="BB835" s="142"/>
      <c r="BC835" s="142" t="s">
        <v>20</v>
      </c>
      <c r="BD835" s="142"/>
      <c r="BE835" s="142"/>
    </row>
    <row r="836" spans="1:57" x14ac:dyDescent="0.25">
      <c r="A836" s="107"/>
      <c r="B836" s="107" t="s">
        <v>1930</v>
      </c>
      <c r="C836" s="107"/>
      <c r="D836" s="107"/>
      <c r="E836" s="107"/>
      <c r="F836" s="108">
        <v>852</v>
      </c>
      <c r="G836" s="109" t="s">
        <v>949</v>
      </c>
      <c r="H836" s="110">
        <v>3</v>
      </c>
      <c r="I836" s="111">
        <v>45</v>
      </c>
      <c r="J836" s="111"/>
      <c r="K836" s="111"/>
      <c r="L836" s="112">
        <v>0</v>
      </c>
      <c r="M836" s="143" t="s">
        <v>1484</v>
      </c>
      <c r="N836" s="149">
        <f t="shared" si="14"/>
        <v>90</v>
      </c>
      <c r="O836" s="141" t="s">
        <v>1604</v>
      </c>
      <c r="P836" s="113" t="s">
        <v>1600</v>
      </c>
      <c r="Q836" s="138" t="str">
        <f>_DL_BM</f>
        <v>KVSB</v>
      </c>
      <c r="R836" s="138" t="str">
        <f>_DL_Khoa</f>
        <v>KTVT</v>
      </c>
      <c r="S836" s="106" t="str">
        <f t="shared" si="13"/>
        <v>KTVT-KVSB</v>
      </c>
      <c r="T836" s="142"/>
      <c r="U836" s="142"/>
      <c r="V836" s="142"/>
      <c r="W836" s="142"/>
      <c r="X836" s="142"/>
      <c r="Y836" s="142"/>
      <c r="Z836" s="142"/>
      <c r="AA836" s="142"/>
      <c r="AB836" s="142"/>
      <c r="AC836" s="142"/>
      <c r="AD836" s="142"/>
      <c r="AE836" s="142"/>
      <c r="AF836" s="142"/>
      <c r="AG836" s="142"/>
      <c r="AH836" s="142"/>
      <c r="AI836" s="142"/>
      <c r="AJ836" s="142"/>
      <c r="AK836" s="142"/>
      <c r="AL836" s="142"/>
      <c r="AM836" s="142"/>
      <c r="AN836" s="142"/>
      <c r="AO836" s="142"/>
      <c r="AP836" s="142"/>
      <c r="AQ836" s="142"/>
      <c r="AR836" s="142"/>
      <c r="AS836" s="142"/>
      <c r="AT836" s="142"/>
      <c r="AU836" s="142"/>
      <c r="AV836" s="142"/>
      <c r="AW836" s="142"/>
      <c r="AX836" s="142"/>
      <c r="AY836" s="142"/>
      <c r="AZ836" s="142"/>
      <c r="BA836" s="142"/>
      <c r="BB836" s="142"/>
      <c r="BC836" s="142"/>
      <c r="BD836" s="142"/>
      <c r="BE836" s="142"/>
    </row>
    <row r="837" spans="1:57" x14ac:dyDescent="0.25">
      <c r="A837" s="107" t="s">
        <v>938</v>
      </c>
      <c r="B837" s="107"/>
      <c r="C837" s="107"/>
      <c r="D837" s="107" t="s">
        <v>939</v>
      </c>
      <c r="E837" s="107"/>
      <c r="F837" s="108">
        <v>480</v>
      </c>
      <c r="G837" s="109" t="s">
        <v>940</v>
      </c>
      <c r="H837" s="110">
        <v>3</v>
      </c>
      <c r="I837" s="111">
        <v>45</v>
      </c>
      <c r="J837" s="111"/>
      <c r="K837" s="111"/>
      <c r="L837" s="112">
        <v>0</v>
      </c>
      <c r="M837" s="143" t="s">
        <v>1484</v>
      </c>
      <c r="N837" s="149">
        <f t="shared" si="14"/>
        <v>90</v>
      </c>
      <c r="O837" s="141" t="s">
        <v>1604</v>
      </c>
      <c r="P837" s="113" t="s">
        <v>1600</v>
      </c>
      <c r="Q837" s="138" t="str">
        <f>_DL_BM</f>
        <v>KVSB</v>
      </c>
      <c r="R837" s="138" t="str">
        <f>_DL_Khoa</f>
        <v>KTVT</v>
      </c>
      <c r="S837" s="106" t="str">
        <f t="shared" si="13"/>
        <v>KTVT-KVSB</v>
      </c>
      <c r="T837" s="142"/>
      <c r="U837" s="142"/>
      <c r="V837" s="142"/>
      <c r="W837" s="142"/>
      <c r="X837" s="142"/>
      <c r="Y837" s="142"/>
      <c r="Z837" s="142"/>
      <c r="AA837" s="142"/>
      <c r="AB837" s="142"/>
      <c r="AC837" s="142"/>
      <c r="AD837" s="142"/>
      <c r="AE837" s="142"/>
      <c r="AF837" s="142"/>
      <c r="AG837" s="142"/>
      <c r="AH837" s="142"/>
      <c r="AI837" s="142"/>
      <c r="AJ837" s="142"/>
      <c r="AK837" s="142" t="s">
        <v>20</v>
      </c>
      <c r="AL837" s="142"/>
      <c r="AM837" s="142"/>
      <c r="AN837" s="142"/>
      <c r="AO837" s="142"/>
      <c r="AP837" s="142"/>
      <c r="AQ837" s="142"/>
      <c r="AR837" s="142"/>
      <c r="AS837" s="142"/>
      <c r="AT837" s="142"/>
      <c r="AU837" s="142"/>
      <c r="AV837" s="142"/>
      <c r="AW837" s="142"/>
      <c r="AX837" s="142"/>
      <c r="AY837" s="142"/>
      <c r="AZ837" s="142"/>
      <c r="BA837" s="142"/>
      <c r="BB837" s="142"/>
      <c r="BC837" s="142"/>
      <c r="BD837" s="142" t="s">
        <v>20</v>
      </c>
      <c r="BE837" s="142"/>
    </row>
    <row r="838" spans="1:57" x14ac:dyDescent="0.25">
      <c r="A838" s="107"/>
      <c r="B838" s="107"/>
      <c r="C838" s="107" t="s">
        <v>1862</v>
      </c>
      <c r="D838" s="107"/>
      <c r="E838" s="107"/>
      <c r="F838" s="108">
        <v>812</v>
      </c>
      <c r="G838" s="109" t="s">
        <v>940</v>
      </c>
      <c r="H838" s="110">
        <v>2</v>
      </c>
      <c r="I838" s="111">
        <v>30</v>
      </c>
      <c r="J838" s="111"/>
      <c r="K838" s="111"/>
      <c r="L838" s="112">
        <v>0</v>
      </c>
      <c r="M838" s="143" t="s">
        <v>1484</v>
      </c>
      <c r="N838" s="151">
        <v>90</v>
      </c>
      <c r="O838" s="141" t="s">
        <v>1604</v>
      </c>
      <c r="P838" s="113" t="s">
        <v>1600</v>
      </c>
      <c r="Q838" s="138" t="str">
        <f>_DL_BM</f>
        <v>KVSB</v>
      </c>
      <c r="R838" s="138" t="str">
        <f>_DL_Khoa</f>
        <v>KTVT</v>
      </c>
      <c r="S838" s="106" t="str">
        <f t="shared" si="13"/>
        <v>KTVT-KVSB</v>
      </c>
      <c r="T838" s="142"/>
      <c r="U838" s="142"/>
      <c r="V838" s="142"/>
      <c r="W838" s="142"/>
      <c r="X838" s="142"/>
      <c r="Y838" s="142"/>
      <c r="Z838" s="142"/>
      <c r="AA838" s="142"/>
      <c r="AB838" s="142"/>
      <c r="AC838" s="142"/>
      <c r="AD838" s="142"/>
      <c r="AE838" s="142"/>
      <c r="AF838" s="142"/>
      <c r="AG838" s="142"/>
      <c r="AH838" s="142"/>
      <c r="AI838" s="142"/>
      <c r="AJ838" s="142"/>
      <c r="AK838" s="142"/>
      <c r="AL838" s="142"/>
      <c r="AM838" s="142"/>
      <c r="AN838" s="142"/>
      <c r="AO838" s="142"/>
      <c r="AP838" s="142"/>
      <c r="AQ838" s="142"/>
      <c r="AR838" s="142"/>
      <c r="AS838" s="142"/>
      <c r="AT838" s="142"/>
      <c r="AU838" s="142"/>
      <c r="AV838" s="142"/>
      <c r="AW838" s="142"/>
      <c r="AX838" s="142"/>
      <c r="AY838" s="142"/>
      <c r="AZ838" s="142"/>
      <c r="BA838" s="142"/>
      <c r="BB838" s="142"/>
      <c r="BC838" s="142"/>
      <c r="BD838" s="142"/>
      <c r="BE838" s="142"/>
    </row>
    <row r="839" spans="1:57" x14ac:dyDescent="0.25">
      <c r="A839" s="107"/>
      <c r="B839" s="107"/>
      <c r="C839" s="107"/>
      <c r="D839" s="107"/>
      <c r="E839" s="107" t="s">
        <v>1928</v>
      </c>
      <c r="F839" s="108">
        <v>849</v>
      </c>
      <c r="G839" s="109" t="s">
        <v>940</v>
      </c>
      <c r="H839" s="110">
        <v>2</v>
      </c>
      <c r="I839" s="111">
        <v>30</v>
      </c>
      <c r="J839" s="111"/>
      <c r="K839" s="111"/>
      <c r="L839" s="112">
        <v>0</v>
      </c>
      <c r="M839" s="143" t="s">
        <v>1484</v>
      </c>
      <c r="N839" s="151">
        <v>90</v>
      </c>
      <c r="O839" s="141" t="s">
        <v>1604</v>
      </c>
      <c r="P839" s="113" t="s">
        <v>1600</v>
      </c>
      <c r="Q839" s="138" t="str">
        <f>_DL_BM</f>
        <v>KVSB</v>
      </c>
      <c r="R839" s="138" t="str">
        <f>_DL_Khoa</f>
        <v>KTVT</v>
      </c>
      <c r="S839" s="106" t="str">
        <f t="shared" si="13"/>
        <v>KTVT-KVSB</v>
      </c>
      <c r="T839" s="142"/>
      <c r="U839" s="142"/>
      <c r="V839" s="142"/>
      <c r="W839" s="142"/>
      <c r="X839" s="142"/>
      <c r="Y839" s="142"/>
      <c r="Z839" s="142"/>
      <c r="AA839" s="142"/>
      <c r="AB839" s="142"/>
      <c r="AC839" s="142"/>
      <c r="AD839" s="142"/>
      <c r="AE839" s="142"/>
      <c r="AF839" s="142"/>
      <c r="AG839" s="142"/>
      <c r="AH839" s="142"/>
      <c r="AI839" s="142"/>
      <c r="AJ839" s="142"/>
      <c r="AK839" s="142"/>
      <c r="AL839" s="142"/>
      <c r="AM839" s="142"/>
      <c r="AN839" s="142"/>
      <c r="AO839" s="142"/>
      <c r="AP839" s="142"/>
      <c r="AQ839" s="142"/>
      <c r="AR839" s="142"/>
      <c r="AS839" s="142"/>
      <c r="AT839" s="142"/>
      <c r="AU839" s="142"/>
      <c r="AV839" s="142"/>
      <c r="AW839" s="142"/>
      <c r="AX839" s="142"/>
      <c r="AY839" s="142"/>
      <c r="AZ839" s="142"/>
      <c r="BA839" s="142"/>
      <c r="BB839" s="142"/>
      <c r="BC839" s="142"/>
      <c r="BD839" s="142"/>
      <c r="BE839" s="142"/>
    </row>
    <row r="840" spans="1:57" x14ac:dyDescent="0.25">
      <c r="A840" s="107" t="s">
        <v>941</v>
      </c>
      <c r="B840" s="107"/>
      <c r="C840" s="107"/>
      <c r="D840" s="107" t="s">
        <v>944</v>
      </c>
      <c r="E840" s="107"/>
      <c r="F840" s="108">
        <v>481</v>
      </c>
      <c r="G840" s="109" t="s">
        <v>943</v>
      </c>
      <c r="H840" s="110">
        <v>4</v>
      </c>
      <c r="I840" s="111">
        <v>60</v>
      </c>
      <c r="J840" s="111"/>
      <c r="K840" s="111"/>
      <c r="L840" s="112">
        <v>0</v>
      </c>
      <c r="M840" s="140" t="s">
        <v>1511</v>
      </c>
      <c r="N840" s="149"/>
      <c r="O840" s="141" t="s">
        <v>1604</v>
      </c>
      <c r="P840" s="113" t="s">
        <v>1600</v>
      </c>
      <c r="Q840" s="138" t="str">
        <f>_DL_BM</f>
        <v>KVSB</v>
      </c>
      <c r="R840" s="138" t="str">
        <f>_DL_Khoa</f>
        <v>KTVT</v>
      </c>
      <c r="S840" s="106" t="str">
        <f t="shared" si="13"/>
        <v>KTVT-KVSB</v>
      </c>
      <c r="T840" s="142"/>
      <c r="U840" s="142"/>
      <c r="V840" s="142"/>
      <c r="W840" s="142"/>
      <c r="X840" s="142"/>
      <c r="Y840" s="142"/>
      <c r="Z840" s="142"/>
      <c r="AA840" s="142"/>
      <c r="AB840" s="142"/>
      <c r="AC840" s="142"/>
      <c r="AD840" s="142"/>
      <c r="AE840" s="142"/>
      <c r="AF840" s="142"/>
      <c r="AG840" s="142"/>
      <c r="AH840" s="142"/>
      <c r="AI840" s="142"/>
      <c r="AJ840" s="142"/>
      <c r="AK840" s="142" t="s">
        <v>20</v>
      </c>
      <c r="AL840" s="142"/>
      <c r="AM840" s="142"/>
      <c r="AN840" s="142"/>
      <c r="AO840" s="142"/>
      <c r="AP840" s="142"/>
      <c r="AQ840" s="142"/>
      <c r="AR840" s="142"/>
      <c r="AS840" s="142"/>
      <c r="AT840" s="142"/>
      <c r="AU840" s="142"/>
      <c r="AV840" s="142"/>
      <c r="AW840" s="142"/>
      <c r="AX840" s="142"/>
      <c r="AY840" s="142"/>
      <c r="AZ840" s="142"/>
      <c r="BA840" s="142"/>
      <c r="BB840" s="142"/>
      <c r="BC840" s="142"/>
      <c r="BD840" s="142" t="s">
        <v>20</v>
      </c>
      <c r="BE840" s="142"/>
    </row>
    <row r="841" spans="1:57" x14ac:dyDescent="0.25">
      <c r="A841" s="107"/>
      <c r="B841" s="107" t="s">
        <v>942</v>
      </c>
      <c r="C841" s="107" t="s">
        <v>1724</v>
      </c>
      <c r="D841" s="107"/>
      <c r="E841" s="107"/>
      <c r="F841" s="108">
        <v>482</v>
      </c>
      <c r="G841" s="109" t="s">
        <v>943</v>
      </c>
      <c r="H841" s="110">
        <v>2</v>
      </c>
      <c r="I841" s="111">
        <v>30</v>
      </c>
      <c r="J841" s="111"/>
      <c r="K841" s="111"/>
      <c r="L841" s="112">
        <v>0</v>
      </c>
      <c r="M841" s="143" t="s">
        <v>1484</v>
      </c>
      <c r="N841" s="151">
        <v>90</v>
      </c>
      <c r="O841" s="141" t="s">
        <v>1604</v>
      </c>
      <c r="P841" s="113" t="s">
        <v>1600</v>
      </c>
      <c r="Q841" s="138" t="str">
        <f>_DL_BM</f>
        <v>KVSB</v>
      </c>
      <c r="R841" s="138" t="str">
        <f>_DL_Khoa</f>
        <v>KTVT</v>
      </c>
      <c r="S841" s="106" t="str">
        <f t="shared" si="13"/>
        <v>KTVT-KVSB</v>
      </c>
      <c r="T841" s="142"/>
      <c r="U841" s="142"/>
      <c r="V841" s="142"/>
      <c r="W841" s="142"/>
      <c r="X841" s="142"/>
      <c r="Y841" s="142"/>
      <c r="Z841" s="142"/>
      <c r="AA841" s="142"/>
      <c r="AB841" s="142"/>
      <c r="AC841" s="142"/>
      <c r="AD841" s="142"/>
      <c r="AE841" s="142"/>
      <c r="AF841" s="142"/>
      <c r="AG841" s="142"/>
      <c r="AH841" s="142"/>
      <c r="AI841" s="142"/>
      <c r="AJ841" s="142"/>
      <c r="AK841" s="142"/>
      <c r="AL841" s="142"/>
      <c r="AM841" s="142"/>
      <c r="AN841" s="142"/>
      <c r="AO841" s="142"/>
      <c r="AP841" s="142"/>
      <c r="AQ841" s="142"/>
      <c r="AR841" s="142"/>
      <c r="AS841" s="142"/>
      <c r="AT841" s="142"/>
      <c r="AU841" s="142"/>
      <c r="AV841" s="142"/>
      <c r="AW841" s="142"/>
      <c r="AX841" s="142"/>
      <c r="AY841" s="142"/>
      <c r="AZ841" s="142"/>
      <c r="BA841" s="142"/>
      <c r="BB841" s="142"/>
      <c r="BC841" s="142"/>
      <c r="BD841" s="142"/>
      <c r="BE841" s="142"/>
    </row>
    <row r="842" spans="1:57" x14ac:dyDescent="0.25">
      <c r="A842" s="107"/>
      <c r="B842" s="107"/>
      <c r="C842" s="107"/>
      <c r="D842" s="107"/>
      <c r="E842" s="107" t="s">
        <v>945</v>
      </c>
      <c r="F842" s="108">
        <v>850</v>
      </c>
      <c r="G842" s="109" t="s">
        <v>943</v>
      </c>
      <c r="H842" s="110">
        <v>2</v>
      </c>
      <c r="I842" s="111">
        <v>30</v>
      </c>
      <c r="J842" s="111"/>
      <c r="K842" s="111"/>
      <c r="L842" s="112">
        <v>0</v>
      </c>
      <c r="M842" s="143" t="s">
        <v>1484</v>
      </c>
      <c r="N842" s="151">
        <v>90</v>
      </c>
      <c r="O842" s="141" t="s">
        <v>1604</v>
      </c>
      <c r="P842" s="113" t="s">
        <v>1600</v>
      </c>
      <c r="Q842" s="138" t="str">
        <f>_DL_BM</f>
        <v>KVSB</v>
      </c>
      <c r="R842" s="138" t="str">
        <f>_DL_Khoa</f>
        <v>KTVT</v>
      </c>
      <c r="S842" s="106" t="str">
        <f t="shared" si="13"/>
        <v>KTVT-KVSB</v>
      </c>
      <c r="T842" s="142"/>
      <c r="U842" s="142"/>
      <c r="V842" s="142"/>
      <c r="W842" s="142"/>
      <c r="X842" s="142"/>
      <c r="Y842" s="142"/>
      <c r="Z842" s="142"/>
      <c r="AA842" s="142"/>
      <c r="AB842" s="142"/>
      <c r="AC842" s="142"/>
      <c r="AD842" s="142"/>
      <c r="AE842" s="142"/>
      <c r="AF842" s="142"/>
      <c r="AG842" s="142"/>
      <c r="AH842" s="142"/>
      <c r="AI842" s="142"/>
      <c r="AJ842" s="142"/>
      <c r="AK842" s="142"/>
      <c r="AL842" s="142"/>
      <c r="AM842" s="142"/>
      <c r="AN842" s="142"/>
      <c r="AO842" s="142"/>
      <c r="AP842" s="142"/>
      <c r="AQ842" s="142"/>
      <c r="AR842" s="142"/>
      <c r="AS842" s="142"/>
      <c r="AT842" s="142"/>
      <c r="AU842" s="142"/>
      <c r="AV842" s="142"/>
      <c r="AW842" s="142"/>
      <c r="AX842" s="142"/>
      <c r="AY842" s="142"/>
      <c r="AZ842" s="142"/>
      <c r="BA842" s="142"/>
      <c r="BB842" s="142"/>
      <c r="BC842" s="142"/>
      <c r="BD842" s="142"/>
      <c r="BE842" s="142"/>
    </row>
    <row r="843" spans="1:57" x14ac:dyDescent="0.25">
      <c r="A843" s="107" t="s">
        <v>946</v>
      </c>
      <c r="B843" s="107" t="s">
        <v>1730</v>
      </c>
      <c r="C843" s="107" t="s">
        <v>946</v>
      </c>
      <c r="D843" s="107" t="s">
        <v>947</v>
      </c>
      <c r="E843" s="107" t="s">
        <v>947</v>
      </c>
      <c r="F843" s="108">
        <v>485</v>
      </c>
      <c r="G843" s="109" t="s">
        <v>948</v>
      </c>
      <c r="H843" s="110">
        <v>2</v>
      </c>
      <c r="I843" s="111">
        <v>30</v>
      </c>
      <c r="J843" s="111"/>
      <c r="K843" s="111"/>
      <c r="L843" s="112">
        <v>0</v>
      </c>
      <c r="M843" s="143" t="s">
        <v>1484</v>
      </c>
      <c r="N843" s="176">
        <v>75</v>
      </c>
      <c r="O843" s="141" t="s">
        <v>1604</v>
      </c>
      <c r="P843" s="113" t="s">
        <v>1600</v>
      </c>
      <c r="Q843" s="138" t="str">
        <f>_DL_BM</f>
        <v>KVSB</v>
      </c>
      <c r="R843" s="138" t="str">
        <f>_DL_Khoa</f>
        <v>KTVT</v>
      </c>
      <c r="S843" s="106" t="str">
        <f t="shared" si="13"/>
        <v>KTVT-KVSB</v>
      </c>
      <c r="T843" s="142"/>
      <c r="U843" s="142"/>
      <c r="V843" s="142"/>
      <c r="W843" s="142"/>
      <c r="X843" s="142"/>
      <c r="Y843" s="142"/>
      <c r="Z843" s="142"/>
      <c r="AA843" s="142"/>
      <c r="AB843" s="142"/>
      <c r="AC843" s="142"/>
      <c r="AD843" s="142"/>
      <c r="AE843" s="142"/>
      <c r="AF843" s="142"/>
      <c r="AG843" s="142"/>
      <c r="AH843" s="142"/>
      <c r="AI843" s="142"/>
      <c r="AJ843" s="142"/>
      <c r="AK843" s="142" t="s">
        <v>20</v>
      </c>
      <c r="AL843" s="142"/>
      <c r="AM843" s="142"/>
      <c r="AN843" s="142"/>
      <c r="AO843" s="142"/>
      <c r="AP843" s="142"/>
      <c r="AQ843" s="142"/>
      <c r="AR843" s="142"/>
      <c r="AS843" s="142"/>
      <c r="AT843" s="142"/>
      <c r="AU843" s="142"/>
      <c r="AV843" s="142"/>
      <c r="AW843" s="142"/>
      <c r="AX843" s="142"/>
      <c r="AY843" s="142"/>
      <c r="AZ843" s="142"/>
      <c r="BA843" s="142"/>
      <c r="BB843" s="142"/>
      <c r="BC843" s="142"/>
      <c r="BD843" s="142" t="s">
        <v>20</v>
      </c>
      <c r="BE843" s="142"/>
    </row>
    <row r="844" spans="1:57" x14ac:dyDescent="0.25">
      <c r="A844" s="107" t="s">
        <v>1005</v>
      </c>
      <c r="B844" s="107"/>
      <c r="C844" s="107"/>
      <c r="D844" s="107" t="s">
        <v>1006</v>
      </c>
      <c r="E844" s="107"/>
      <c r="F844" s="108">
        <v>508</v>
      </c>
      <c r="G844" s="109" t="s">
        <v>1007</v>
      </c>
      <c r="H844" s="110">
        <v>3</v>
      </c>
      <c r="I844" s="111">
        <v>45</v>
      </c>
      <c r="J844" s="111"/>
      <c r="K844" s="111"/>
      <c r="L844" s="112">
        <v>0</v>
      </c>
      <c r="M844" s="143" t="s">
        <v>1484</v>
      </c>
      <c r="N844" s="149">
        <f t="shared" si="14"/>
        <v>90</v>
      </c>
      <c r="O844" s="141" t="s">
        <v>1604</v>
      </c>
      <c r="P844" s="113" t="s">
        <v>1600</v>
      </c>
      <c r="Q844" s="138" t="str">
        <f>_DL_BM</f>
        <v>KVSB</v>
      </c>
      <c r="R844" s="138" t="str">
        <f>_DL_Khoa</f>
        <v>KTVT</v>
      </c>
      <c r="S844" s="106" t="str">
        <f t="shared" ref="S844:S910" si="15">+R844&amp;"-"&amp;Q844</f>
        <v>KTVT-KVSB</v>
      </c>
      <c r="T844" s="142"/>
      <c r="U844" s="142"/>
      <c r="V844" s="142"/>
      <c r="W844" s="142"/>
      <c r="X844" s="142"/>
      <c r="Y844" s="142"/>
      <c r="Z844" s="142"/>
      <c r="AA844" s="142"/>
      <c r="AB844" s="142"/>
      <c r="AC844" s="142"/>
      <c r="AD844" s="142"/>
      <c r="AE844" s="142"/>
      <c r="AF844" s="142"/>
      <c r="AG844" s="142"/>
      <c r="AH844" s="142"/>
      <c r="AI844" s="142"/>
      <c r="AJ844" s="142" t="s">
        <v>20</v>
      </c>
      <c r="AK844" s="142"/>
      <c r="AL844" s="142"/>
      <c r="AM844" s="142"/>
      <c r="AN844" s="142"/>
      <c r="AO844" s="142"/>
      <c r="AP844" s="142"/>
      <c r="AQ844" s="142"/>
      <c r="AR844" s="142"/>
      <c r="AS844" s="142"/>
      <c r="AT844" s="142"/>
      <c r="AU844" s="142"/>
      <c r="AV844" s="142"/>
      <c r="AW844" s="142"/>
      <c r="AX844" s="142"/>
      <c r="AY844" s="142"/>
      <c r="AZ844" s="142"/>
      <c r="BA844" s="142"/>
      <c r="BB844" s="142"/>
      <c r="BC844" s="142" t="s">
        <v>20</v>
      </c>
      <c r="BD844" s="142"/>
      <c r="BE844" s="142"/>
    </row>
    <row r="845" spans="1:57" x14ac:dyDescent="0.25">
      <c r="A845" s="107"/>
      <c r="B845" s="107" t="s">
        <v>1008</v>
      </c>
      <c r="C845" s="107"/>
      <c r="D845" s="107"/>
      <c r="E845" s="107"/>
      <c r="F845" s="108">
        <v>856</v>
      </c>
      <c r="G845" s="109" t="s">
        <v>1007</v>
      </c>
      <c r="H845" s="110">
        <v>2</v>
      </c>
      <c r="I845" s="111">
        <v>30</v>
      </c>
      <c r="J845" s="111"/>
      <c r="K845" s="111"/>
      <c r="L845" s="112">
        <v>0</v>
      </c>
      <c r="M845" s="143" t="s">
        <v>1484</v>
      </c>
      <c r="N845" s="176">
        <v>75</v>
      </c>
      <c r="O845" s="141" t="s">
        <v>1604</v>
      </c>
      <c r="P845" s="113" t="s">
        <v>1600</v>
      </c>
      <c r="Q845" s="138" t="str">
        <f>_DL_BM</f>
        <v>KVSB</v>
      </c>
      <c r="R845" s="138" t="str">
        <f>_DL_Khoa</f>
        <v>KTVT</v>
      </c>
      <c r="S845" s="106" t="str">
        <f t="shared" si="15"/>
        <v>KTVT-KVSB</v>
      </c>
      <c r="T845" s="142"/>
      <c r="U845" s="142"/>
      <c r="V845" s="142"/>
      <c r="W845" s="142"/>
      <c r="X845" s="142"/>
      <c r="Y845" s="142"/>
      <c r="Z845" s="142"/>
      <c r="AA845" s="142"/>
      <c r="AB845" s="142"/>
      <c r="AC845" s="142"/>
      <c r="AD845" s="142"/>
      <c r="AE845" s="142"/>
      <c r="AF845" s="142"/>
      <c r="AG845" s="142"/>
      <c r="AH845" s="142"/>
      <c r="AI845" s="142"/>
      <c r="AJ845" s="142"/>
      <c r="AK845" s="142"/>
      <c r="AL845" s="142"/>
      <c r="AM845" s="142"/>
      <c r="AN845" s="142"/>
      <c r="AO845" s="142"/>
      <c r="AP845" s="142"/>
      <c r="AQ845" s="142"/>
      <c r="AR845" s="142"/>
      <c r="AS845" s="142"/>
      <c r="AT845" s="142"/>
      <c r="AU845" s="142"/>
      <c r="AV845" s="142"/>
      <c r="AW845" s="142"/>
      <c r="AX845" s="142"/>
      <c r="AY845" s="142"/>
      <c r="AZ845" s="142"/>
      <c r="BA845" s="142"/>
      <c r="BB845" s="142"/>
      <c r="BC845" s="142"/>
      <c r="BD845" s="142"/>
      <c r="BE845" s="142"/>
    </row>
    <row r="846" spans="1:57" x14ac:dyDescent="0.25">
      <c r="A846" s="107" t="s">
        <v>980</v>
      </c>
      <c r="B846" s="107"/>
      <c r="C846" s="107"/>
      <c r="D846" s="107" t="s">
        <v>981</v>
      </c>
      <c r="E846" s="107"/>
      <c r="F846" s="108">
        <v>499</v>
      </c>
      <c r="G846" s="109" t="s">
        <v>982</v>
      </c>
      <c r="H846" s="110">
        <v>3</v>
      </c>
      <c r="I846" s="111">
        <v>45</v>
      </c>
      <c r="J846" s="111"/>
      <c r="K846" s="111"/>
      <c r="L846" s="112">
        <v>0</v>
      </c>
      <c r="M846" s="143" t="s">
        <v>1484</v>
      </c>
      <c r="N846" s="149">
        <f t="shared" si="14"/>
        <v>90</v>
      </c>
      <c r="O846" s="141" t="s">
        <v>1604</v>
      </c>
      <c r="P846" s="113" t="s">
        <v>1600</v>
      </c>
      <c r="Q846" s="138" t="str">
        <f>_DL_BM</f>
        <v>KVSB</v>
      </c>
      <c r="R846" s="138" t="str">
        <f>_DL_Khoa</f>
        <v>KTVT</v>
      </c>
      <c r="S846" s="106" t="str">
        <f t="shared" si="15"/>
        <v>KTVT-KVSB</v>
      </c>
      <c r="T846" s="142"/>
      <c r="U846" s="142"/>
      <c r="V846" s="142"/>
      <c r="W846" s="142"/>
      <c r="X846" s="142"/>
      <c r="Y846" s="142"/>
      <c r="Z846" s="142"/>
      <c r="AA846" s="142"/>
      <c r="AB846" s="142"/>
      <c r="AC846" s="142"/>
      <c r="AD846" s="142"/>
      <c r="AE846" s="142"/>
      <c r="AF846" s="142"/>
      <c r="AG846" s="142"/>
      <c r="AH846" s="142"/>
      <c r="AI846" s="142"/>
      <c r="AJ846" s="142" t="s">
        <v>20</v>
      </c>
      <c r="AK846" s="142"/>
      <c r="AL846" s="142"/>
      <c r="AM846" s="142"/>
      <c r="AN846" s="142"/>
      <c r="AO846" s="142"/>
      <c r="AP846" s="142"/>
      <c r="AQ846" s="142"/>
      <c r="AR846" s="142"/>
      <c r="AS846" s="142"/>
      <c r="AT846" s="142"/>
      <c r="AU846" s="142"/>
      <c r="AV846" s="142"/>
      <c r="AW846" s="142"/>
      <c r="AX846" s="142"/>
      <c r="AY846" s="142"/>
      <c r="AZ846" s="142"/>
      <c r="BA846" s="142"/>
      <c r="BB846" s="142"/>
      <c r="BC846" s="142" t="s">
        <v>20</v>
      </c>
      <c r="BD846" s="142"/>
      <c r="BE846" s="142"/>
    </row>
    <row r="847" spans="1:57" x14ac:dyDescent="0.25">
      <c r="A847" s="107"/>
      <c r="B847" s="107" t="s">
        <v>985</v>
      </c>
      <c r="C847" s="107"/>
      <c r="D847" s="107"/>
      <c r="E847" s="107"/>
      <c r="F847" s="108">
        <v>853</v>
      </c>
      <c r="G847" s="109" t="s">
        <v>982</v>
      </c>
      <c r="H847" s="110">
        <v>2</v>
      </c>
      <c r="I847" s="111">
        <v>30</v>
      </c>
      <c r="J847" s="111"/>
      <c r="K847" s="111"/>
      <c r="L847" s="112">
        <v>0</v>
      </c>
      <c r="M847" s="143" t="s">
        <v>1484</v>
      </c>
      <c r="N847" s="176">
        <v>75</v>
      </c>
      <c r="O847" s="141" t="s">
        <v>1604</v>
      </c>
      <c r="P847" s="113" t="s">
        <v>1600</v>
      </c>
      <c r="Q847" s="138" t="str">
        <f>_DL_BM</f>
        <v>KVSB</v>
      </c>
      <c r="R847" s="138" t="str">
        <f>_DL_Khoa</f>
        <v>KTVT</v>
      </c>
      <c r="S847" s="106" t="str">
        <f t="shared" si="15"/>
        <v>KTVT-KVSB</v>
      </c>
      <c r="T847" s="142"/>
      <c r="U847" s="142"/>
      <c r="V847" s="142"/>
      <c r="W847" s="142"/>
      <c r="X847" s="142"/>
      <c r="Y847" s="142"/>
      <c r="Z847" s="142"/>
      <c r="AA847" s="142"/>
      <c r="AB847" s="142"/>
      <c r="AC847" s="142"/>
      <c r="AD847" s="142"/>
      <c r="AE847" s="142"/>
      <c r="AF847" s="142"/>
      <c r="AG847" s="142"/>
      <c r="AH847" s="142"/>
      <c r="AI847" s="142"/>
      <c r="AJ847" s="142"/>
      <c r="AK847" s="142"/>
      <c r="AL847" s="142"/>
      <c r="AM847" s="142"/>
      <c r="AN847" s="142"/>
      <c r="AO847" s="142"/>
      <c r="AP847" s="142"/>
      <c r="AQ847" s="142"/>
      <c r="AR847" s="142"/>
      <c r="AS847" s="142"/>
      <c r="AT847" s="142"/>
      <c r="AU847" s="142"/>
      <c r="AV847" s="142"/>
      <c r="AW847" s="142"/>
      <c r="AX847" s="142"/>
      <c r="AY847" s="142"/>
      <c r="AZ847" s="142"/>
      <c r="BA847" s="142"/>
      <c r="BB847" s="142"/>
      <c r="BC847" s="142"/>
      <c r="BD847" s="142"/>
      <c r="BE847" s="142"/>
    </row>
    <row r="848" spans="1:57" x14ac:dyDescent="0.25">
      <c r="A848" s="107" t="s">
        <v>962</v>
      </c>
      <c r="B848" s="107"/>
      <c r="C848" s="107"/>
      <c r="D848" s="107" t="s">
        <v>963</v>
      </c>
      <c r="E848" s="107"/>
      <c r="F848" s="108">
        <v>490</v>
      </c>
      <c r="G848" s="109" t="s">
        <v>1731</v>
      </c>
      <c r="H848" s="110">
        <v>3</v>
      </c>
      <c r="I848" s="111">
        <v>45</v>
      </c>
      <c r="J848" s="111"/>
      <c r="K848" s="111"/>
      <c r="L848" s="112">
        <v>0</v>
      </c>
      <c r="M848" s="143" t="s">
        <v>1484</v>
      </c>
      <c r="N848" s="151">
        <f t="shared" si="14"/>
        <v>90</v>
      </c>
      <c r="O848" s="141" t="s">
        <v>1604</v>
      </c>
      <c r="P848" s="113" t="s">
        <v>1600</v>
      </c>
      <c r="Q848" s="138" t="str">
        <f>_DL_BM</f>
        <v>KVSB</v>
      </c>
      <c r="R848" s="138" t="str">
        <f>_DL_Khoa</f>
        <v>KTVT</v>
      </c>
      <c r="S848" s="106" t="str">
        <f t="shared" si="15"/>
        <v>KTVT-KVSB</v>
      </c>
      <c r="T848" s="142"/>
      <c r="U848" s="142"/>
      <c r="V848" s="142"/>
      <c r="W848" s="142"/>
      <c r="X848" s="142"/>
      <c r="Y848" s="142"/>
      <c r="Z848" s="142"/>
      <c r="AA848" s="142"/>
      <c r="AB848" s="142"/>
      <c r="AC848" s="142"/>
      <c r="AD848" s="142"/>
      <c r="AE848" s="142"/>
      <c r="AF848" s="142"/>
      <c r="AG848" s="142"/>
      <c r="AH848" s="142"/>
      <c r="AI848" s="142"/>
      <c r="AJ848" s="142"/>
      <c r="AK848" s="142" t="s">
        <v>20</v>
      </c>
      <c r="AL848" s="142"/>
      <c r="AM848" s="142"/>
      <c r="AN848" s="142"/>
      <c r="AO848" s="142"/>
      <c r="AP848" s="142"/>
      <c r="AQ848" s="142"/>
      <c r="AR848" s="142"/>
      <c r="AS848" s="142"/>
      <c r="AT848" s="142"/>
      <c r="AU848" s="142"/>
      <c r="AV848" s="142"/>
      <c r="AW848" s="142"/>
      <c r="AX848" s="142"/>
      <c r="AY848" s="142"/>
      <c r="AZ848" s="142"/>
      <c r="BA848" s="142"/>
      <c r="BB848" s="142"/>
      <c r="BC848" s="142"/>
      <c r="BD848" s="142" t="s">
        <v>20</v>
      </c>
      <c r="BE848" s="142"/>
    </row>
    <row r="849" spans="1:57" x14ac:dyDescent="0.25">
      <c r="A849" s="107"/>
      <c r="B849" s="107"/>
      <c r="C849" s="107" t="s">
        <v>1732</v>
      </c>
      <c r="D849" s="107"/>
      <c r="E849" s="107"/>
      <c r="F849" s="108">
        <v>491</v>
      </c>
      <c r="G849" s="109" t="s">
        <v>1731</v>
      </c>
      <c r="H849" s="110">
        <v>2</v>
      </c>
      <c r="I849" s="111">
        <v>30</v>
      </c>
      <c r="J849" s="111"/>
      <c r="K849" s="111"/>
      <c r="L849" s="112">
        <v>0</v>
      </c>
      <c r="M849" s="143" t="s">
        <v>1484</v>
      </c>
      <c r="N849" s="176">
        <v>75</v>
      </c>
      <c r="O849" s="141" t="s">
        <v>1604</v>
      </c>
      <c r="P849" s="113" t="s">
        <v>1600</v>
      </c>
      <c r="Q849" s="138" t="str">
        <f>_DL_BM</f>
        <v>KVSB</v>
      </c>
      <c r="R849" s="138" t="str">
        <f>_DL_Khoa</f>
        <v>KTVT</v>
      </c>
      <c r="S849" s="106" t="str">
        <f t="shared" si="15"/>
        <v>KTVT-KVSB</v>
      </c>
      <c r="T849" s="142"/>
      <c r="U849" s="142"/>
      <c r="V849" s="142"/>
      <c r="W849" s="142"/>
      <c r="X849" s="142"/>
      <c r="Y849" s="142"/>
      <c r="Z849" s="142"/>
      <c r="AA849" s="142"/>
      <c r="AB849" s="142"/>
      <c r="AC849" s="142"/>
      <c r="AD849" s="142"/>
      <c r="AE849" s="142"/>
      <c r="AF849" s="142"/>
      <c r="AG849" s="142"/>
      <c r="AH849" s="142"/>
      <c r="AI849" s="142"/>
      <c r="AJ849" s="142"/>
      <c r="AK849" s="142"/>
      <c r="AL849" s="142"/>
      <c r="AM849" s="142"/>
      <c r="AN849" s="142"/>
      <c r="AO849" s="142"/>
      <c r="AP849" s="142"/>
      <c r="AQ849" s="142"/>
      <c r="AR849" s="142"/>
      <c r="AS849" s="142"/>
      <c r="AT849" s="142"/>
      <c r="AU849" s="142"/>
      <c r="AV849" s="142"/>
      <c r="AW849" s="142"/>
      <c r="AX849" s="142"/>
      <c r="AY849" s="142"/>
      <c r="AZ849" s="142"/>
      <c r="BA849" s="142"/>
      <c r="BB849" s="142"/>
      <c r="BC849" s="142"/>
      <c r="BD849" s="142"/>
      <c r="BE849" s="142"/>
    </row>
    <row r="850" spans="1:57" x14ac:dyDescent="0.25">
      <c r="A850" s="107"/>
      <c r="B850" s="107" t="s">
        <v>964</v>
      </c>
      <c r="C850" s="107"/>
      <c r="D850" s="107"/>
      <c r="E850" s="107" t="s">
        <v>1929</v>
      </c>
      <c r="F850" s="108">
        <v>851</v>
      </c>
      <c r="G850" s="109" t="s">
        <v>1731</v>
      </c>
      <c r="H850" s="110">
        <v>2</v>
      </c>
      <c r="I850" s="111">
        <v>30</v>
      </c>
      <c r="J850" s="111"/>
      <c r="K850" s="111"/>
      <c r="L850" s="112">
        <v>0</v>
      </c>
      <c r="M850" s="143" t="s">
        <v>1484</v>
      </c>
      <c r="N850" s="176">
        <v>75</v>
      </c>
      <c r="O850" s="141" t="s">
        <v>1604</v>
      </c>
      <c r="P850" s="113" t="s">
        <v>1600</v>
      </c>
      <c r="Q850" s="138" t="str">
        <f>_DL_BM</f>
        <v>KVSB</v>
      </c>
      <c r="R850" s="138" t="str">
        <f>_DL_Khoa</f>
        <v>KTVT</v>
      </c>
      <c r="S850" s="106" t="str">
        <f t="shared" si="15"/>
        <v>KTVT-KVSB</v>
      </c>
      <c r="T850" s="142"/>
      <c r="U850" s="142"/>
      <c r="V850" s="142"/>
      <c r="W850" s="142"/>
      <c r="X850" s="142"/>
      <c r="Y850" s="142"/>
      <c r="Z850" s="142"/>
      <c r="AA850" s="142"/>
      <c r="AB850" s="142"/>
      <c r="AC850" s="142"/>
      <c r="AD850" s="142"/>
      <c r="AE850" s="142"/>
      <c r="AF850" s="142"/>
      <c r="AG850" s="142"/>
      <c r="AH850" s="142"/>
      <c r="AI850" s="142"/>
      <c r="AJ850" s="142"/>
      <c r="AK850" s="142"/>
      <c r="AL850" s="142"/>
      <c r="AM850" s="142"/>
      <c r="AN850" s="142"/>
      <c r="AO850" s="142"/>
      <c r="AP850" s="142"/>
      <c r="AQ850" s="142"/>
      <c r="AR850" s="142"/>
      <c r="AS850" s="142"/>
      <c r="AT850" s="142"/>
      <c r="AU850" s="142"/>
      <c r="AV850" s="142"/>
      <c r="AW850" s="142"/>
      <c r="AX850" s="142"/>
      <c r="AY850" s="142"/>
      <c r="AZ850" s="142"/>
      <c r="BA850" s="142"/>
      <c r="BB850" s="142"/>
      <c r="BC850" s="142"/>
      <c r="BD850" s="142"/>
      <c r="BE850" s="142"/>
    </row>
    <row r="851" spans="1:57" x14ac:dyDescent="0.25">
      <c r="A851" s="107" t="s">
        <v>986</v>
      </c>
      <c r="B851" s="107"/>
      <c r="C851" s="107"/>
      <c r="D851" s="107" t="s">
        <v>987</v>
      </c>
      <c r="E851" s="107"/>
      <c r="F851" s="108">
        <v>501</v>
      </c>
      <c r="G851" s="109" t="s">
        <v>988</v>
      </c>
      <c r="H851" s="110">
        <v>3</v>
      </c>
      <c r="I851" s="111">
        <v>45</v>
      </c>
      <c r="J851" s="111"/>
      <c r="K851" s="111"/>
      <c r="L851" s="112">
        <v>0</v>
      </c>
      <c r="M851" s="143" t="s">
        <v>1484</v>
      </c>
      <c r="N851" s="149">
        <f t="shared" si="14"/>
        <v>90</v>
      </c>
      <c r="O851" s="141" t="s">
        <v>1604</v>
      </c>
      <c r="P851" s="113" t="s">
        <v>1600</v>
      </c>
      <c r="Q851" s="138" t="str">
        <f>_DL_BM</f>
        <v>KVSB</v>
      </c>
      <c r="R851" s="138" t="str">
        <f>_DL_Khoa</f>
        <v>KTVT</v>
      </c>
      <c r="S851" s="106" t="str">
        <f t="shared" si="15"/>
        <v>KTVT-KVSB</v>
      </c>
      <c r="T851" s="142"/>
      <c r="U851" s="142"/>
      <c r="V851" s="142"/>
      <c r="W851" s="142"/>
      <c r="X851" s="142"/>
      <c r="Y851" s="142"/>
      <c r="Z851" s="142"/>
      <c r="AA851" s="142"/>
      <c r="AB851" s="142"/>
      <c r="AC851" s="142"/>
      <c r="AD851" s="142"/>
      <c r="AE851" s="142"/>
      <c r="AF851" s="142"/>
      <c r="AG851" s="142"/>
      <c r="AH851" s="142"/>
      <c r="AI851" s="142"/>
      <c r="AJ851" s="142" t="s">
        <v>20</v>
      </c>
      <c r="AK851" s="142"/>
      <c r="AL851" s="142"/>
      <c r="AM851" s="142"/>
      <c r="AN851" s="142"/>
      <c r="AO851" s="142"/>
      <c r="AP851" s="142"/>
      <c r="AQ851" s="142"/>
      <c r="AR851" s="142"/>
      <c r="AS851" s="142"/>
      <c r="AT851" s="142"/>
      <c r="AU851" s="142"/>
      <c r="AV851" s="142"/>
      <c r="AW851" s="142"/>
      <c r="AX851" s="142"/>
      <c r="AY851" s="142"/>
      <c r="AZ851" s="142"/>
      <c r="BA851" s="142"/>
      <c r="BB851" s="142"/>
      <c r="BC851" s="142" t="s">
        <v>20</v>
      </c>
      <c r="BD851" s="142"/>
      <c r="BE851" s="142"/>
    </row>
    <row r="852" spans="1:57" x14ac:dyDescent="0.25">
      <c r="A852" s="107"/>
      <c r="B852" s="107" t="s">
        <v>1931</v>
      </c>
      <c r="C852" s="107"/>
      <c r="D852" s="107"/>
      <c r="E852" s="107"/>
      <c r="F852" s="108">
        <v>854</v>
      </c>
      <c r="G852" s="109" t="s">
        <v>988</v>
      </c>
      <c r="H852" s="110">
        <v>2</v>
      </c>
      <c r="I852" s="111">
        <v>30</v>
      </c>
      <c r="J852" s="111"/>
      <c r="K852" s="111"/>
      <c r="L852" s="112">
        <v>0</v>
      </c>
      <c r="M852" s="143" t="s">
        <v>1484</v>
      </c>
      <c r="N852" s="176">
        <v>75</v>
      </c>
      <c r="O852" s="141" t="s">
        <v>1604</v>
      </c>
      <c r="P852" s="113" t="s">
        <v>1600</v>
      </c>
      <c r="Q852" s="138" t="str">
        <f>_DL_BM</f>
        <v>KVSB</v>
      </c>
      <c r="R852" s="138" t="str">
        <f>_DL_Khoa</f>
        <v>KTVT</v>
      </c>
      <c r="S852" s="106" t="str">
        <f t="shared" si="15"/>
        <v>KTVT-KVSB</v>
      </c>
      <c r="T852" s="142"/>
      <c r="U852" s="142"/>
      <c r="V852" s="142"/>
      <c r="W852" s="142"/>
      <c r="X852" s="142"/>
      <c r="Y852" s="142"/>
      <c r="Z852" s="142"/>
      <c r="AA852" s="142"/>
      <c r="AB852" s="142"/>
      <c r="AC852" s="142"/>
      <c r="AD852" s="142"/>
      <c r="AE852" s="142"/>
      <c r="AF852" s="142"/>
      <c r="AG852" s="142"/>
      <c r="AH852" s="142"/>
      <c r="AI852" s="142"/>
      <c r="AJ852" s="142"/>
      <c r="AK852" s="142"/>
      <c r="AL852" s="142"/>
      <c r="AM852" s="142"/>
      <c r="AN852" s="142"/>
      <c r="AO852" s="142"/>
      <c r="AP852" s="142"/>
      <c r="AQ852" s="142"/>
      <c r="AR852" s="142"/>
      <c r="AS852" s="142"/>
      <c r="AT852" s="142"/>
      <c r="AU852" s="142"/>
      <c r="AV852" s="142"/>
      <c r="AW852" s="142"/>
      <c r="AX852" s="142"/>
      <c r="AY852" s="142"/>
      <c r="AZ852" s="142"/>
      <c r="BA852" s="142"/>
      <c r="BB852" s="142"/>
      <c r="BC852" s="142"/>
      <c r="BD852" s="142"/>
      <c r="BE852" s="142"/>
    </row>
    <row r="853" spans="1:57" x14ac:dyDescent="0.25">
      <c r="A853" s="107" t="s">
        <v>959</v>
      </c>
      <c r="B853" s="107"/>
      <c r="C853" s="107"/>
      <c r="D853" s="107" t="s">
        <v>960</v>
      </c>
      <c r="E853" s="107"/>
      <c r="F853" s="108">
        <v>489</v>
      </c>
      <c r="G853" s="109" t="s">
        <v>961</v>
      </c>
      <c r="H853" s="110">
        <v>2</v>
      </c>
      <c r="I853" s="111">
        <v>30</v>
      </c>
      <c r="J853" s="111"/>
      <c r="K853" s="111"/>
      <c r="L853" s="112">
        <v>0</v>
      </c>
      <c r="M853" s="143" t="s">
        <v>1484</v>
      </c>
      <c r="N853" s="176">
        <v>75</v>
      </c>
      <c r="O853" s="141" t="s">
        <v>1604</v>
      </c>
      <c r="P853" s="113" t="s">
        <v>1600</v>
      </c>
      <c r="Q853" s="138" t="str">
        <f>_DL_BM</f>
        <v>KVSB</v>
      </c>
      <c r="R853" s="138" t="str">
        <f>_DL_Khoa</f>
        <v>KTVT</v>
      </c>
      <c r="S853" s="106" t="str">
        <f t="shared" si="15"/>
        <v>KTVT-KVSB</v>
      </c>
      <c r="T853" s="142"/>
      <c r="U853" s="142"/>
      <c r="V853" s="142"/>
      <c r="W853" s="142"/>
      <c r="X853" s="142"/>
      <c r="Y853" s="142"/>
      <c r="Z853" s="142"/>
      <c r="AA853" s="142"/>
      <c r="AB853" s="142"/>
      <c r="AC853" s="142"/>
      <c r="AD853" s="142"/>
      <c r="AE853" s="142"/>
      <c r="AF853" s="142"/>
      <c r="AG853" s="142"/>
      <c r="AH853" s="142"/>
      <c r="AI853" s="142"/>
      <c r="AJ853" s="142"/>
      <c r="AK853" s="142" t="s">
        <v>20</v>
      </c>
      <c r="AL853" s="142"/>
      <c r="AM853" s="142"/>
      <c r="AN853" s="142"/>
      <c r="AO853" s="142"/>
      <c r="AP853" s="142"/>
      <c r="AQ853" s="142"/>
      <c r="AR853" s="142"/>
      <c r="AS853" s="142"/>
      <c r="AT853" s="142"/>
      <c r="AU853" s="142"/>
      <c r="AV853" s="142"/>
      <c r="AW853" s="142"/>
      <c r="AX853" s="142"/>
      <c r="AY853" s="142"/>
      <c r="AZ853" s="142"/>
      <c r="BA853" s="142"/>
      <c r="BB853" s="142"/>
      <c r="BC853" s="142"/>
      <c r="BD853" s="142" t="s">
        <v>20</v>
      </c>
      <c r="BE853" s="142"/>
    </row>
    <row r="854" spans="1:57" x14ac:dyDescent="0.25">
      <c r="A854" s="107" t="s">
        <v>2013</v>
      </c>
      <c r="B854" s="107"/>
      <c r="C854" s="107"/>
      <c r="D854" s="107"/>
      <c r="E854" s="107"/>
      <c r="F854" s="108">
        <v>902</v>
      </c>
      <c r="G854" s="109" t="s">
        <v>976</v>
      </c>
      <c r="H854" s="110">
        <v>3</v>
      </c>
      <c r="I854" s="111">
        <v>45</v>
      </c>
      <c r="J854" s="111"/>
      <c r="K854" s="111"/>
      <c r="L854" s="112">
        <v>0</v>
      </c>
      <c r="M854" s="143" t="s">
        <v>1484</v>
      </c>
      <c r="N854" s="149">
        <f t="shared" si="14"/>
        <v>90</v>
      </c>
      <c r="O854" s="141" t="s">
        <v>1604</v>
      </c>
      <c r="P854" s="113" t="s">
        <v>1600</v>
      </c>
      <c r="Q854" s="138" t="str">
        <f>_DL_BM</f>
        <v>KVSB</v>
      </c>
      <c r="R854" s="138" t="str">
        <f>_DL_Khoa</f>
        <v>KTVT</v>
      </c>
      <c r="S854" s="106" t="str">
        <f t="shared" si="15"/>
        <v>KTVT-KVSB</v>
      </c>
      <c r="T854" s="142"/>
      <c r="U854" s="142"/>
      <c r="V854" s="142"/>
      <c r="W854" s="142"/>
      <c r="X854" s="142"/>
      <c r="Y854" s="142"/>
      <c r="Z854" s="142"/>
      <c r="AA854" s="142"/>
      <c r="AB854" s="142"/>
      <c r="AC854" s="142"/>
      <c r="AD854" s="142"/>
      <c r="AE854" s="142"/>
      <c r="AF854" s="142"/>
      <c r="AG854" s="142"/>
      <c r="AH854" s="142"/>
      <c r="AI854" s="142"/>
      <c r="AJ854" s="142"/>
      <c r="AK854" s="142"/>
      <c r="AL854" s="142" t="s">
        <v>20</v>
      </c>
      <c r="AM854" s="142"/>
      <c r="AN854" s="142"/>
      <c r="AO854" s="142"/>
      <c r="AP854" s="142"/>
      <c r="AQ854" s="142"/>
      <c r="AR854" s="142"/>
      <c r="AS854" s="142"/>
      <c r="AT854" s="142"/>
      <c r="AU854" s="142"/>
      <c r="AV854" s="142"/>
      <c r="AW854" s="142"/>
      <c r="AX854" s="142"/>
      <c r="AY854" s="142"/>
      <c r="AZ854" s="142"/>
      <c r="BA854" s="142"/>
      <c r="BB854" s="142"/>
      <c r="BC854" s="142"/>
      <c r="BD854" s="142"/>
      <c r="BE854" s="142"/>
    </row>
    <row r="855" spans="1:57" x14ac:dyDescent="0.25">
      <c r="A855" s="129" t="s">
        <v>2200</v>
      </c>
      <c r="B855" s="129"/>
      <c r="C855" s="129"/>
      <c r="D855" s="129" t="s">
        <v>2201</v>
      </c>
      <c r="E855" s="129"/>
      <c r="F855" s="123">
        <v>902</v>
      </c>
      <c r="G855" s="124" t="s">
        <v>976</v>
      </c>
      <c r="H855" s="125">
        <v>3</v>
      </c>
      <c r="I855" s="126">
        <v>45</v>
      </c>
      <c r="J855" s="126"/>
      <c r="K855" s="126"/>
      <c r="L855" s="127">
        <v>0</v>
      </c>
      <c r="M855" s="143" t="s">
        <v>1484</v>
      </c>
      <c r="N855" s="149">
        <f t="shared" si="14"/>
        <v>90</v>
      </c>
      <c r="O855" s="150" t="s">
        <v>1604</v>
      </c>
      <c r="P855" s="128" t="s">
        <v>1600</v>
      </c>
      <c r="Q855" s="138" t="str">
        <f>_DL_BM</f>
        <v>KVSB</v>
      </c>
      <c r="R855" s="138" t="str">
        <f>_DL_Khoa</f>
        <v>KTVT</v>
      </c>
      <c r="S855" s="106" t="str">
        <f t="shared" si="15"/>
        <v>KTVT-KVSB</v>
      </c>
      <c r="T855" s="152"/>
      <c r="U855" s="152"/>
      <c r="V855" s="152"/>
      <c r="W855" s="152"/>
      <c r="X855" s="152"/>
      <c r="Y855" s="152"/>
      <c r="Z855" s="152"/>
      <c r="AA855" s="152"/>
      <c r="AB855" s="152"/>
      <c r="AC855" s="152"/>
      <c r="AD855" s="152"/>
      <c r="AE855" s="152"/>
      <c r="AF855" s="152"/>
      <c r="AG855" s="152"/>
      <c r="AH855" s="152"/>
      <c r="AI855" s="152"/>
      <c r="AJ855" s="152" t="s">
        <v>20</v>
      </c>
      <c r="AK855" s="152"/>
      <c r="AL855" s="152"/>
      <c r="AM855" s="152"/>
      <c r="AN855" s="152"/>
      <c r="AO855" s="152"/>
      <c r="AP855" s="152"/>
      <c r="AQ855" s="152"/>
      <c r="AR855" s="152"/>
      <c r="AS855" s="152"/>
      <c r="AT855" s="152"/>
      <c r="AU855" s="152"/>
      <c r="AV855" s="152"/>
      <c r="AW855" s="152"/>
      <c r="AX855" s="152"/>
      <c r="AY855" s="152"/>
      <c r="AZ855" s="152"/>
      <c r="BA855" s="152"/>
      <c r="BB855" s="152"/>
      <c r="BC855" s="152" t="s">
        <v>20</v>
      </c>
      <c r="BD855" s="152"/>
      <c r="BE855" s="152"/>
    </row>
    <row r="856" spans="1:57" x14ac:dyDescent="0.25">
      <c r="A856" s="129" t="s">
        <v>2202</v>
      </c>
      <c r="B856" s="129"/>
      <c r="C856" s="129"/>
      <c r="D856" s="129" t="s">
        <v>2203</v>
      </c>
      <c r="E856" s="129"/>
      <c r="F856" s="123">
        <v>902</v>
      </c>
      <c r="G856" s="124" t="s">
        <v>976</v>
      </c>
      <c r="H856" s="125">
        <v>3</v>
      </c>
      <c r="I856" s="126">
        <v>45</v>
      </c>
      <c r="J856" s="126"/>
      <c r="K856" s="126"/>
      <c r="L856" s="127">
        <v>0</v>
      </c>
      <c r="M856" s="143" t="s">
        <v>1484</v>
      </c>
      <c r="N856" s="149">
        <f t="shared" si="14"/>
        <v>90</v>
      </c>
      <c r="O856" s="150" t="s">
        <v>1604</v>
      </c>
      <c r="P856" s="128" t="s">
        <v>1600</v>
      </c>
      <c r="Q856" s="138" t="str">
        <f>_DL_BM</f>
        <v>KVSB</v>
      </c>
      <c r="R856" s="138" t="str">
        <f>_DL_Khoa</f>
        <v>KTVT</v>
      </c>
      <c r="S856" s="106" t="str">
        <f t="shared" si="15"/>
        <v>KTVT-KVSB</v>
      </c>
      <c r="T856" s="152"/>
      <c r="U856" s="152"/>
      <c r="V856" s="152"/>
      <c r="W856" s="152"/>
      <c r="X856" s="152"/>
      <c r="Y856" s="152"/>
      <c r="Z856" s="152"/>
      <c r="AA856" s="152"/>
      <c r="AB856" s="152"/>
      <c r="AC856" s="152"/>
      <c r="AD856" s="152"/>
      <c r="AE856" s="152"/>
      <c r="AF856" s="152"/>
      <c r="AG856" s="152"/>
      <c r="AH856" s="152"/>
      <c r="AI856" s="152"/>
      <c r="AJ856" s="152"/>
      <c r="AK856" s="152" t="s">
        <v>20</v>
      </c>
      <c r="AL856" s="152"/>
      <c r="AM856" s="152"/>
      <c r="AN856" s="152"/>
      <c r="AO856" s="152"/>
      <c r="AP856" s="152"/>
      <c r="AQ856" s="152"/>
      <c r="AR856" s="152"/>
      <c r="AS856" s="152"/>
      <c r="AT856" s="152"/>
      <c r="AU856" s="152"/>
      <c r="AV856" s="152"/>
      <c r="AW856" s="152"/>
      <c r="AX856" s="152"/>
      <c r="AY856" s="152"/>
      <c r="AZ856" s="152"/>
      <c r="BA856" s="152"/>
      <c r="BB856" s="152"/>
      <c r="BC856" s="152"/>
      <c r="BD856" s="152" t="s">
        <v>20</v>
      </c>
      <c r="BE856" s="152"/>
    </row>
    <row r="857" spans="1:57" x14ac:dyDescent="0.25">
      <c r="A857" s="107" t="s">
        <v>2048</v>
      </c>
      <c r="B857" s="107"/>
      <c r="C857" s="107"/>
      <c r="D857" s="107"/>
      <c r="E857" s="107"/>
      <c r="F857" s="108">
        <v>921</v>
      </c>
      <c r="G857" s="109" t="s">
        <v>2049</v>
      </c>
      <c r="H857" s="110">
        <v>2</v>
      </c>
      <c r="I857" s="111">
        <v>30</v>
      </c>
      <c r="J857" s="111"/>
      <c r="K857" s="111"/>
      <c r="L857" s="112">
        <v>0</v>
      </c>
      <c r="M857" s="143" t="s">
        <v>1484</v>
      </c>
      <c r="N857" s="176">
        <v>75</v>
      </c>
      <c r="O857" s="141" t="s">
        <v>1604</v>
      </c>
      <c r="P857" s="113" t="s">
        <v>1600</v>
      </c>
      <c r="Q857" s="138" t="str">
        <f>_DL_BM</f>
        <v>KVSB</v>
      </c>
      <c r="R857" s="138" t="str">
        <f>_DL_Khoa</f>
        <v>KTVT</v>
      </c>
      <c r="S857" s="106" t="str">
        <f t="shared" si="15"/>
        <v>KTVT-KVSB</v>
      </c>
      <c r="T857" s="142"/>
      <c r="U857" s="142"/>
      <c r="V857" s="142"/>
      <c r="W857" s="142"/>
      <c r="X857" s="142"/>
      <c r="Y857" s="142"/>
      <c r="Z857" s="142"/>
      <c r="AA857" s="142"/>
      <c r="AB857" s="142"/>
      <c r="AC857" s="142"/>
      <c r="AD857" s="142"/>
      <c r="AE857" s="142"/>
      <c r="AF857" s="142"/>
      <c r="AG857" s="142"/>
      <c r="AH857" s="142"/>
      <c r="AI857" s="142"/>
      <c r="AJ857" s="142"/>
      <c r="AK857" s="142"/>
      <c r="AL857" s="142" t="s">
        <v>21</v>
      </c>
      <c r="AM857" s="142"/>
      <c r="AN857" s="142"/>
      <c r="AO857" s="142"/>
      <c r="AP857" s="142"/>
      <c r="AQ857" s="142"/>
      <c r="AR857" s="142"/>
      <c r="AS857" s="142"/>
      <c r="AT857" s="142"/>
      <c r="AU857" s="142"/>
      <c r="AV857" s="142"/>
      <c r="AW857" s="142"/>
      <c r="AX857" s="142"/>
      <c r="AY857" s="142"/>
      <c r="AZ857" s="142"/>
      <c r="BA857" s="142"/>
      <c r="BB857" s="142"/>
      <c r="BC857" s="142"/>
      <c r="BD857" s="142"/>
      <c r="BE857" s="142"/>
    </row>
    <row r="858" spans="1:57" x14ac:dyDescent="0.25">
      <c r="A858" s="107" t="s">
        <v>932</v>
      </c>
      <c r="B858" s="107"/>
      <c r="C858" s="107"/>
      <c r="D858" s="107" t="s">
        <v>933</v>
      </c>
      <c r="E858" s="107"/>
      <c r="F858" s="108">
        <v>478</v>
      </c>
      <c r="G858" s="109" t="s">
        <v>934</v>
      </c>
      <c r="H858" s="110">
        <v>3</v>
      </c>
      <c r="I858" s="111">
        <v>45</v>
      </c>
      <c r="J858" s="111"/>
      <c r="K858" s="111"/>
      <c r="L858" s="112">
        <v>0</v>
      </c>
      <c r="M858" s="143" t="s">
        <v>1484</v>
      </c>
      <c r="N858" s="149">
        <f t="shared" si="14"/>
        <v>90</v>
      </c>
      <c r="O858" s="141" t="s">
        <v>1604</v>
      </c>
      <c r="P858" s="113" t="s">
        <v>1600</v>
      </c>
      <c r="Q858" s="138" t="str">
        <f>_DL_BM</f>
        <v>KVSB</v>
      </c>
      <c r="R858" s="138" t="str">
        <f>_DL_Khoa</f>
        <v>KTVT</v>
      </c>
      <c r="S858" s="106" t="str">
        <f t="shared" si="15"/>
        <v>KTVT-KVSB</v>
      </c>
      <c r="T858" s="142"/>
      <c r="U858" s="142"/>
      <c r="V858" s="142"/>
      <c r="W858" s="142"/>
      <c r="X858" s="142"/>
      <c r="Y858" s="142"/>
      <c r="Z858" s="142"/>
      <c r="AA858" s="142"/>
      <c r="AB858" s="142"/>
      <c r="AC858" s="142"/>
      <c r="AD858" s="142"/>
      <c r="AE858" s="142"/>
      <c r="AF858" s="142"/>
      <c r="AG858" s="142"/>
      <c r="AH858" s="142"/>
      <c r="AI858" s="142"/>
      <c r="AJ858" s="142"/>
      <c r="AK858" s="142" t="s">
        <v>20</v>
      </c>
      <c r="AL858" s="142"/>
      <c r="AM858" s="142"/>
      <c r="AN858" s="142"/>
      <c r="AO858" s="142"/>
      <c r="AP858" s="142"/>
      <c r="AQ858" s="142"/>
      <c r="AR858" s="142"/>
      <c r="AS858" s="142"/>
      <c r="AT858" s="142"/>
      <c r="AU858" s="142"/>
      <c r="AV858" s="142"/>
      <c r="AW858" s="142"/>
      <c r="AX858" s="142"/>
      <c r="AY858" s="142"/>
      <c r="AZ858" s="142"/>
      <c r="BA858" s="142"/>
      <c r="BB858" s="142"/>
      <c r="BC858" s="142"/>
      <c r="BD858" s="142" t="s">
        <v>20</v>
      </c>
      <c r="BE858" s="142"/>
    </row>
    <row r="859" spans="1:57" x14ac:dyDescent="0.25">
      <c r="A859" s="107"/>
      <c r="B859" s="107" t="s">
        <v>1925</v>
      </c>
      <c r="C859" s="107" t="s">
        <v>1926</v>
      </c>
      <c r="D859" s="107"/>
      <c r="E859" s="107" t="s">
        <v>1927</v>
      </c>
      <c r="F859" s="108">
        <v>848</v>
      </c>
      <c r="G859" s="109" t="s">
        <v>934</v>
      </c>
      <c r="H859" s="110">
        <v>2</v>
      </c>
      <c r="I859" s="111">
        <v>30</v>
      </c>
      <c r="J859" s="111"/>
      <c r="K859" s="111"/>
      <c r="L859" s="112">
        <v>0</v>
      </c>
      <c r="M859" s="143" t="s">
        <v>1484</v>
      </c>
      <c r="N859" s="176">
        <v>75</v>
      </c>
      <c r="O859" s="141" t="s">
        <v>1604</v>
      </c>
      <c r="P859" s="113" t="s">
        <v>1600</v>
      </c>
      <c r="Q859" s="138" t="str">
        <f>_DL_BM</f>
        <v>KVSB</v>
      </c>
      <c r="R859" s="138" t="str">
        <f>_DL_Khoa</f>
        <v>KTVT</v>
      </c>
      <c r="S859" s="106" t="str">
        <f t="shared" si="15"/>
        <v>KTVT-KVSB</v>
      </c>
      <c r="T859" s="142"/>
      <c r="U859" s="142"/>
      <c r="V859" s="142"/>
      <c r="W859" s="142"/>
      <c r="X859" s="142"/>
      <c r="Y859" s="142"/>
      <c r="Z859" s="142"/>
      <c r="AA859" s="142"/>
      <c r="AB859" s="142"/>
      <c r="AC859" s="142"/>
      <c r="AD859" s="142"/>
      <c r="AE859" s="142"/>
      <c r="AF859" s="142"/>
      <c r="AG859" s="142"/>
      <c r="AH859" s="142"/>
      <c r="AI859" s="142"/>
      <c r="AJ859" s="142"/>
      <c r="AK859" s="142"/>
      <c r="AL859" s="142"/>
      <c r="AM859" s="142"/>
      <c r="AN859" s="142"/>
      <c r="AO859" s="142"/>
      <c r="AP859" s="142"/>
      <c r="AQ859" s="142"/>
      <c r="AR859" s="142"/>
      <c r="AS859" s="142"/>
      <c r="AT859" s="142"/>
      <c r="AU859" s="142"/>
      <c r="AV859" s="142"/>
      <c r="AW859" s="142"/>
      <c r="AX859" s="142"/>
      <c r="AY859" s="142"/>
      <c r="AZ859" s="142"/>
      <c r="BA859" s="142"/>
      <c r="BB859" s="142"/>
      <c r="BC859" s="142"/>
      <c r="BD859" s="142"/>
      <c r="BE859" s="142"/>
    </row>
    <row r="860" spans="1:57" x14ac:dyDescent="0.25">
      <c r="A860" s="107" t="s">
        <v>2041</v>
      </c>
      <c r="B860" s="107"/>
      <c r="C860" s="107"/>
      <c r="D860" s="107"/>
      <c r="E860" s="107"/>
      <c r="F860" s="108">
        <v>917</v>
      </c>
      <c r="G860" s="109" t="s">
        <v>2042</v>
      </c>
      <c r="H860" s="110">
        <v>2</v>
      </c>
      <c r="I860" s="111">
        <v>30</v>
      </c>
      <c r="J860" s="111"/>
      <c r="K860" s="111"/>
      <c r="L860" s="112">
        <v>0</v>
      </c>
      <c r="M860" s="143" t="s">
        <v>1484</v>
      </c>
      <c r="N860" s="176">
        <v>75</v>
      </c>
      <c r="O860" s="141" t="s">
        <v>1604</v>
      </c>
      <c r="P860" s="113" t="s">
        <v>1600</v>
      </c>
      <c r="Q860" s="138" t="str">
        <f>_DL_BM</f>
        <v>KVSB</v>
      </c>
      <c r="R860" s="138" t="str">
        <f>_DL_Khoa</f>
        <v>KTVT</v>
      </c>
      <c r="S860" s="106" t="str">
        <f t="shared" si="15"/>
        <v>KTVT-KVSB</v>
      </c>
      <c r="T860" s="142"/>
      <c r="U860" s="142"/>
      <c r="V860" s="142"/>
      <c r="W860" s="142"/>
      <c r="X860" s="142"/>
      <c r="Y860" s="142"/>
      <c r="Z860" s="142"/>
      <c r="AA860" s="142"/>
      <c r="AB860" s="142"/>
      <c r="AC860" s="142"/>
      <c r="AD860" s="142"/>
      <c r="AE860" s="142"/>
      <c r="AF860" s="142"/>
      <c r="AG860" s="142"/>
      <c r="AH860" s="142"/>
      <c r="AI860" s="142"/>
      <c r="AJ860" s="142"/>
      <c r="AK860" s="142"/>
      <c r="AL860" s="142" t="s">
        <v>20</v>
      </c>
      <c r="AM860" s="142"/>
      <c r="AN860" s="142"/>
      <c r="AO860" s="142"/>
      <c r="AP860" s="142"/>
      <c r="AQ860" s="142"/>
      <c r="AR860" s="142"/>
      <c r="AS860" s="142"/>
      <c r="AT860" s="142"/>
      <c r="AU860" s="142"/>
      <c r="AV860" s="142"/>
      <c r="AW860" s="142"/>
      <c r="AX860" s="142"/>
      <c r="AY860" s="142"/>
      <c r="AZ860" s="142"/>
      <c r="BA860" s="142"/>
      <c r="BB860" s="142"/>
      <c r="BC860" s="142"/>
      <c r="BD860" s="142"/>
      <c r="BE860" s="142"/>
    </row>
    <row r="861" spans="1:57" x14ac:dyDescent="0.25">
      <c r="A861" s="107" t="s">
        <v>1815</v>
      </c>
      <c r="B861" s="107"/>
      <c r="C861" s="107" t="s">
        <v>1816</v>
      </c>
      <c r="D861" s="107" t="s">
        <v>1817</v>
      </c>
      <c r="E861" s="107" t="s">
        <v>1817</v>
      </c>
      <c r="F861" s="108">
        <v>754</v>
      </c>
      <c r="G861" s="109" t="s">
        <v>1818</v>
      </c>
      <c r="H861" s="110">
        <v>2</v>
      </c>
      <c r="I861" s="111">
        <v>30</v>
      </c>
      <c r="J861" s="111"/>
      <c r="K861" s="111"/>
      <c r="L861" s="112">
        <v>0</v>
      </c>
      <c r="M861" s="143" t="s">
        <v>1484</v>
      </c>
      <c r="N861" s="176">
        <v>75</v>
      </c>
      <c r="O861" s="141" t="s">
        <v>1604</v>
      </c>
      <c r="P861" s="113" t="s">
        <v>1600</v>
      </c>
      <c r="Q861" s="138" t="str">
        <f>_DL_BM</f>
        <v>KVSB</v>
      </c>
      <c r="R861" s="138" t="str">
        <f>_DL_Khoa</f>
        <v>KTVT</v>
      </c>
      <c r="S861" s="106" t="str">
        <f t="shared" si="15"/>
        <v>KTVT-KVSB</v>
      </c>
      <c r="T861" s="142"/>
      <c r="U861" s="142"/>
      <c r="V861" s="142"/>
      <c r="W861" s="142"/>
      <c r="X861" s="142"/>
      <c r="Y861" s="142"/>
      <c r="Z861" s="142"/>
      <c r="AA861" s="142"/>
      <c r="AB861" s="142"/>
      <c r="AC861" s="142"/>
      <c r="AD861" s="142"/>
      <c r="AE861" s="142"/>
      <c r="AF861" s="142"/>
      <c r="AG861" s="142"/>
      <c r="AH861" s="142"/>
      <c r="AI861" s="142"/>
      <c r="AJ861" s="142"/>
      <c r="AK861" s="142" t="s">
        <v>20</v>
      </c>
      <c r="AL861" s="142"/>
      <c r="AM861" s="142"/>
      <c r="AN861" s="142"/>
      <c r="AO861" s="142"/>
      <c r="AP861" s="142"/>
      <c r="AQ861" s="142"/>
      <c r="AR861" s="142"/>
      <c r="AS861" s="142"/>
      <c r="AT861" s="142"/>
      <c r="AU861" s="142"/>
      <c r="AV861" s="142"/>
      <c r="AW861" s="142"/>
      <c r="AX861" s="142"/>
      <c r="AY861" s="142"/>
      <c r="AZ861" s="142"/>
      <c r="BA861" s="142"/>
      <c r="BB861" s="142"/>
      <c r="BC861" s="142"/>
      <c r="BD861" s="142" t="s">
        <v>20</v>
      </c>
      <c r="BE861" s="142"/>
    </row>
    <row r="862" spans="1:57" x14ac:dyDescent="0.25">
      <c r="A862" s="107" t="s">
        <v>997</v>
      </c>
      <c r="B862" s="107" t="s">
        <v>997</v>
      </c>
      <c r="C862" s="107"/>
      <c r="D862" s="107" t="s">
        <v>998</v>
      </c>
      <c r="E862" s="107"/>
      <c r="F862" s="108">
        <v>505</v>
      </c>
      <c r="G862" s="109" t="s">
        <v>999</v>
      </c>
      <c r="H862" s="110">
        <v>2</v>
      </c>
      <c r="I862" s="111">
        <v>30</v>
      </c>
      <c r="J862" s="111"/>
      <c r="K862" s="111"/>
      <c r="L862" s="112">
        <v>0</v>
      </c>
      <c r="M862" s="143" t="s">
        <v>1484</v>
      </c>
      <c r="N862" s="176">
        <v>75</v>
      </c>
      <c r="O862" s="141" t="s">
        <v>1604</v>
      </c>
      <c r="P862" s="113" t="s">
        <v>1600</v>
      </c>
      <c r="Q862" s="138" t="str">
        <f>_DL_BM</f>
        <v>KVSB</v>
      </c>
      <c r="R862" s="138" t="str">
        <f>_DL_Khoa</f>
        <v>KTVT</v>
      </c>
      <c r="S862" s="106" t="str">
        <f t="shared" si="15"/>
        <v>KTVT-KVSB</v>
      </c>
      <c r="T862" s="142"/>
      <c r="U862" s="142"/>
      <c r="V862" s="142"/>
      <c r="W862" s="142"/>
      <c r="X862" s="142"/>
      <c r="Y862" s="142"/>
      <c r="Z862" s="142"/>
      <c r="AA862" s="142"/>
      <c r="AB862" s="142"/>
      <c r="AC862" s="142"/>
      <c r="AD862" s="142"/>
      <c r="AE862" s="142"/>
      <c r="AF862" s="142"/>
      <c r="AG862" s="142"/>
      <c r="AH862" s="142"/>
      <c r="AI862" s="142"/>
      <c r="AJ862" s="142" t="s">
        <v>20</v>
      </c>
      <c r="AK862" s="142"/>
      <c r="AL862" s="142"/>
      <c r="AM862" s="142"/>
      <c r="AN862" s="142"/>
      <c r="AO862" s="142"/>
      <c r="AP862" s="142"/>
      <c r="AQ862" s="142"/>
      <c r="AR862" s="142"/>
      <c r="AS862" s="142"/>
      <c r="AT862" s="142"/>
      <c r="AU862" s="142"/>
      <c r="AV862" s="142"/>
      <c r="AW862" s="142"/>
      <c r="AX862" s="142"/>
      <c r="AY862" s="142"/>
      <c r="AZ862" s="142"/>
      <c r="BA862" s="142"/>
      <c r="BB862" s="142"/>
      <c r="BC862" s="142" t="s">
        <v>20</v>
      </c>
      <c r="BD862" s="142"/>
      <c r="BE862" s="142"/>
    </row>
    <row r="863" spans="1:57" x14ac:dyDescent="0.25">
      <c r="A863" s="107" t="s">
        <v>1383</v>
      </c>
      <c r="B863" s="107"/>
      <c r="C863" s="107"/>
      <c r="D863" s="107" t="s">
        <v>1384</v>
      </c>
      <c r="E863" s="107"/>
      <c r="F863" s="108">
        <v>675</v>
      </c>
      <c r="G863" s="109" t="s">
        <v>1385</v>
      </c>
      <c r="H863" s="110">
        <v>5</v>
      </c>
      <c r="I863" s="111"/>
      <c r="J863" s="111"/>
      <c r="K863" s="111">
        <v>225</v>
      </c>
      <c r="L863" s="112">
        <v>0</v>
      </c>
      <c r="M863" s="140" t="s">
        <v>2</v>
      </c>
      <c r="N863" s="141"/>
      <c r="O863" s="141" t="s">
        <v>1604</v>
      </c>
      <c r="P863" s="113" t="s">
        <v>1600</v>
      </c>
      <c r="Q863" s="138" t="str">
        <f>_DL_BM</f>
        <v>KVSB</v>
      </c>
      <c r="R863" s="138" t="str">
        <f>_DL_Khoa</f>
        <v>KTVT</v>
      </c>
      <c r="S863" s="106" t="str">
        <f t="shared" si="15"/>
        <v>KTVT-KVSB</v>
      </c>
      <c r="T863" s="142"/>
      <c r="U863" s="142"/>
      <c r="V863" s="142"/>
      <c r="W863" s="142"/>
      <c r="X863" s="142"/>
      <c r="Y863" s="142"/>
      <c r="Z863" s="142"/>
      <c r="AA863" s="142"/>
      <c r="AB863" s="142"/>
      <c r="AC863" s="142"/>
      <c r="AD863" s="142"/>
      <c r="AE863" s="142"/>
      <c r="AF863" s="142"/>
      <c r="AG863" s="142"/>
      <c r="AH863" s="142"/>
      <c r="AI863" s="142"/>
      <c r="AJ863" s="142" t="s">
        <v>20</v>
      </c>
      <c r="AK863" s="142"/>
      <c r="AL863" s="142"/>
      <c r="AM863" s="142"/>
      <c r="AN863" s="142"/>
      <c r="AO863" s="142"/>
      <c r="AP863" s="142"/>
      <c r="AQ863" s="142"/>
      <c r="AR863" s="142"/>
      <c r="AS863" s="142"/>
      <c r="AT863" s="142"/>
      <c r="AU863" s="142"/>
      <c r="AV863" s="142"/>
      <c r="AW863" s="142"/>
      <c r="AX863" s="142"/>
      <c r="AY863" s="142"/>
      <c r="AZ863" s="142"/>
      <c r="BA863" s="142"/>
      <c r="BB863" s="142"/>
      <c r="BC863" s="142" t="s">
        <v>20</v>
      </c>
      <c r="BD863" s="142"/>
      <c r="BE863" s="142"/>
    </row>
    <row r="864" spans="1:57" x14ac:dyDescent="0.25">
      <c r="A864" s="107" t="s">
        <v>2047</v>
      </c>
      <c r="B864" s="107"/>
      <c r="C864" s="107"/>
      <c r="D864" s="107"/>
      <c r="E864" s="107"/>
      <c r="F864" s="108">
        <v>920</v>
      </c>
      <c r="G864" s="109" t="s">
        <v>1385</v>
      </c>
      <c r="H864" s="110">
        <v>6</v>
      </c>
      <c r="I864" s="111"/>
      <c r="J864" s="111"/>
      <c r="K864" s="111">
        <v>270</v>
      </c>
      <c r="L864" s="112">
        <v>0</v>
      </c>
      <c r="M864" s="140" t="s">
        <v>2</v>
      </c>
      <c r="N864" s="141"/>
      <c r="O864" s="141" t="s">
        <v>1604</v>
      </c>
      <c r="P864" s="113" t="s">
        <v>1600</v>
      </c>
      <c r="Q864" s="138" t="str">
        <f>_DL_BM</f>
        <v>KVSB</v>
      </c>
      <c r="R864" s="138" t="str">
        <f>_DL_Khoa</f>
        <v>KTVT</v>
      </c>
      <c r="S864" s="106" t="str">
        <f t="shared" si="15"/>
        <v>KTVT-KVSB</v>
      </c>
      <c r="T864" s="142"/>
      <c r="U864" s="142"/>
      <c r="V864" s="142"/>
      <c r="W864" s="142"/>
      <c r="X864" s="142"/>
      <c r="Y864" s="142"/>
      <c r="Z864" s="142"/>
      <c r="AA864" s="142"/>
      <c r="AB864" s="142"/>
      <c r="AC864" s="142"/>
      <c r="AD864" s="142"/>
      <c r="AE864" s="142"/>
      <c r="AF864" s="142"/>
      <c r="AG864" s="142"/>
      <c r="AH864" s="142"/>
      <c r="AI864" s="142"/>
      <c r="AJ864" s="142"/>
      <c r="AK864" s="142"/>
      <c r="AL864" s="142" t="s">
        <v>20</v>
      </c>
      <c r="AM864" s="142"/>
      <c r="AN864" s="142"/>
      <c r="AO864" s="142"/>
      <c r="AP864" s="142"/>
      <c r="AQ864" s="142"/>
      <c r="AR864" s="142"/>
      <c r="AS864" s="142"/>
      <c r="AT864" s="142"/>
      <c r="AU864" s="142"/>
      <c r="AV864" s="142"/>
      <c r="AW864" s="142"/>
      <c r="AX864" s="142"/>
      <c r="AY864" s="142"/>
      <c r="AZ864" s="142"/>
      <c r="BA864" s="142"/>
      <c r="BB864" s="142"/>
      <c r="BC864" s="142"/>
      <c r="BD864" s="142"/>
      <c r="BE864" s="142"/>
    </row>
    <row r="865" spans="1:57" x14ac:dyDescent="0.25">
      <c r="A865" s="107" t="s">
        <v>1376</v>
      </c>
      <c r="B865" s="107"/>
      <c r="C865" s="107"/>
      <c r="D865" s="107" t="s">
        <v>1377</v>
      </c>
      <c r="E865" s="107"/>
      <c r="F865" s="108">
        <v>672</v>
      </c>
      <c r="G865" s="109" t="s">
        <v>1373</v>
      </c>
      <c r="H865" s="110">
        <v>5</v>
      </c>
      <c r="I865" s="111"/>
      <c r="J865" s="111"/>
      <c r="K865" s="111">
        <v>225</v>
      </c>
      <c r="L865" s="112">
        <v>0</v>
      </c>
      <c r="M865" s="140" t="s">
        <v>2</v>
      </c>
      <c r="N865" s="141"/>
      <c r="O865" s="141" t="s">
        <v>1604</v>
      </c>
      <c r="P865" s="113" t="s">
        <v>1600</v>
      </c>
      <c r="Q865" s="138" t="str">
        <f>_DL_BM</f>
        <v>KVSB</v>
      </c>
      <c r="R865" s="138" t="str">
        <f>_DL_Khoa</f>
        <v>KTVT</v>
      </c>
      <c r="S865" s="106" t="str">
        <f t="shared" si="15"/>
        <v>KTVT-KVSB</v>
      </c>
      <c r="T865" s="142"/>
      <c r="U865" s="142"/>
      <c r="V865" s="142"/>
      <c r="W865" s="142"/>
      <c r="X865" s="142"/>
      <c r="Y865" s="142"/>
      <c r="Z865" s="142"/>
      <c r="AA865" s="142"/>
      <c r="AB865" s="142"/>
      <c r="AC865" s="142"/>
      <c r="AD865" s="142"/>
      <c r="AE865" s="142"/>
      <c r="AF865" s="142"/>
      <c r="AG865" s="142"/>
      <c r="AH865" s="142"/>
      <c r="AI865" s="142"/>
      <c r="AJ865" s="142"/>
      <c r="AK865" s="142" t="s">
        <v>20</v>
      </c>
      <c r="AL865" s="142"/>
      <c r="AM865" s="142"/>
      <c r="AN865" s="142"/>
      <c r="AO865" s="142"/>
      <c r="AP865" s="142"/>
      <c r="AQ865" s="142"/>
      <c r="AR865" s="142"/>
      <c r="AS865" s="142"/>
      <c r="AT865" s="142"/>
      <c r="AU865" s="142"/>
      <c r="AV865" s="142"/>
      <c r="AW865" s="142"/>
      <c r="AX865" s="142"/>
      <c r="AY865" s="142"/>
      <c r="AZ865" s="142"/>
      <c r="BA865" s="142"/>
      <c r="BB865" s="142"/>
      <c r="BC865" s="142"/>
      <c r="BD865" s="142" t="s">
        <v>20</v>
      </c>
      <c r="BE865" s="142"/>
    </row>
    <row r="866" spans="1:57" x14ac:dyDescent="0.25">
      <c r="A866" s="107" t="s">
        <v>1378</v>
      </c>
      <c r="B866" s="107"/>
      <c r="C866" s="107"/>
      <c r="D866" s="107" t="s">
        <v>1379</v>
      </c>
      <c r="E866" s="107"/>
      <c r="F866" s="108">
        <v>673</v>
      </c>
      <c r="G866" s="109" t="s">
        <v>1375</v>
      </c>
      <c r="H866" s="110">
        <v>6</v>
      </c>
      <c r="I866" s="111"/>
      <c r="J866" s="111"/>
      <c r="K866" s="111">
        <v>270</v>
      </c>
      <c r="L866" s="112">
        <v>0</v>
      </c>
      <c r="M866" s="140" t="s">
        <v>2</v>
      </c>
      <c r="N866" s="141"/>
      <c r="O866" s="141" t="s">
        <v>1604</v>
      </c>
      <c r="P866" s="113" t="s">
        <v>1600</v>
      </c>
      <c r="Q866" s="138" t="str">
        <f>_DL_BM</f>
        <v>KVSB</v>
      </c>
      <c r="R866" s="138" t="str">
        <f>_DL_Khoa</f>
        <v>KTVT</v>
      </c>
      <c r="S866" s="106" t="str">
        <f t="shared" si="15"/>
        <v>KTVT-KVSB</v>
      </c>
      <c r="T866" s="142"/>
      <c r="U866" s="142"/>
      <c r="V866" s="142"/>
      <c r="W866" s="142"/>
      <c r="X866" s="142"/>
      <c r="Y866" s="142"/>
      <c r="Z866" s="142"/>
      <c r="AA866" s="142"/>
      <c r="AB866" s="142"/>
      <c r="AC866" s="142"/>
      <c r="AD866" s="142"/>
      <c r="AE866" s="142"/>
      <c r="AF866" s="142"/>
      <c r="AG866" s="142"/>
      <c r="AH866" s="142"/>
      <c r="AI866" s="142"/>
      <c r="AJ866" s="142"/>
      <c r="AK866" s="142" t="s">
        <v>20</v>
      </c>
      <c r="AL866" s="142"/>
      <c r="AM866" s="142"/>
      <c r="AN866" s="142"/>
      <c r="AO866" s="142"/>
      <c r="AP866" s="142"/>
      <c r="AQ866" s="142"/>
      <c r="AR866" s="142"/>
      <c r="AS866" s="142"/>
      <c r="AT866" s="142"/>
      <c r="AU866" s="142"/>
      <c r="AV866" s="142"/>
      <c r="AW866" s="142"/>
      <c r="AX866" s="142"/>
      <c r="AY866" s="142"/>
      <c r="AZ866" s="142"/>
      <c r="BA866" s="142"/>
      <c r="BB866" s="142"/>
      <c r="BC866" s="142"/>
      <c r="BD866" s="142" t="s">
        <v>20</v>
      </c>
      <c r="BE866" s="142"/>
    </row>
    <row r="867" spans="1:57" x14ac:dyDescent="0.25">
      <c r="A867" s="107" t="s">
        <v>1434</v>
      </c>
      <c r="B867" s="107" t="s">
        <v>1434</v>
      </c>
      <c r="C867" s="107" t="s">
        <v>1434</v>
      </c>
      <c r="D867" s="107" t="s">
        <v>1435</v>
      </c>
      <c r="E867" s="107" t="s">
        <v>1435</v>
      </c>
      <c r="F867" s="108">
        <v>703</v>
      </c>
      <c r="G867" s="109" t="s">
        <v>1415</v>
      </c>
      <c r="H867" s="110">
        <v>4</v>
      </c>
      <c r="I867" s="111"/>
      <c r="J867" s="111"/>
      <c r="K867" s="111">
        <v>180</v>
      </c>
      <c r="L867" s="112">
        <v>0</v>
      </c>
      <c r="M867" s="140" t="s">
        <v>1511</v>
      </c>
      <c r="N867" s="141"/>
      <c r="O867" s="141" t="s">
        <v>1604</v>
      </c>
      <c r="P867" s="113" t="s">
        <v>1600</v>
      </c>
      <c r="Q867" s="138" t="str">
        <f>_DL_BM</f>
        <v>KVSB</v>
      </c>
      <c r="R867" s="138" t="str">
        <f>_DL_Khoa</f>
        <v>KTVT</v>
      </c>
      <c r="S867" s="106" t="str">
        <f t="shared" si="15"/>
        <v>KTVT-KVSB</v>
      </c>
      <c r="T867" s="142"/>
      <c r="U867" s="142"/>
      <c r="V867" s="142"/>
      <c r="W867" s="142"/>
      <c r="X867" s="142"/>
      <c r="Y867" s="142"/>
      <c r="Z867" s="142"/>
      <c r="AA867" s="142"/>
      <c r="AB867" s="142"/>
      <c r="AC867" s="142"/>
      <c r="AD867" s="142"/>
      <c r="AE867" s="142"/>
      <c r="AF867" s="142"/>
      <c r="AG867" s="142"/>
      <c r="AH867" s="142"/>
      <c r="AI867" s="142"/>
      <c r="AJ867" s="142"/>
      <c r="AK867" s="142" t="s">
        <v>20</v>
      </c>
      <c r="AL867" s="142"/>
      <c r="AM867" s="142"/>
      <c r="AN867" s="142"/>
      <c r="AO867" s="142"/>
      <c r="AP867" s="142"/>
      <c r="AQ867" s="142"/>
      <c r="AR867" s="142"/>
      <c r="AS867" s="142"/>
      <c r="AT867" s="142"/>
      <c r="AU867" s="142"/>
      <c r="AV867" s="142"/>
      <c r="AW867" s="142"/>
      <c r="AX867" s="142"/>
      <c r="AY867" s="142"/>
      <c r="AZ867" s="142"/>
      <c r="BA867" s="142"/>
      <c r="BB867" s="142"/>
      <c r="BC867" s="142"/>
      <c r="BD867" s="142" t="s">
        <v>20</v>
      </c>
      <c r="BE867" s="142"/>
    </row>
    <row r="868" spans="1:57" x14ac:dyDescent="0.25">
      <c r="A868" s="107" t="s">
        <v>1436</v>
      </c>
      <c r="B868" s="107" t="s">
        <v>1436</v>
      </c>
      <c r="C868" s="107"/>
      <c r="D868" s="107" t="s">
        <v>1437</v>
      </c>
      <c r="E868" s="107"/>
      <c r="F868" s="108">
        <v>704</v>
      </c>
      <c r="G868" s="109" t="s">
        <v>1415</v>
      </c>
      <c r="H868" s="110">
        <v>4</v>
      </c>
      <c r="I868" s="111"/>
      <c r="J868" s="111"/>
      <c r="K868" s="111">
        <v>180</v>
      </c>
      <c r="L868" s="112">
        <v>0</v>
      </c>
      <c r="M868" s="140" t="s">
        <v>1511</v>
      </c>
      <c r="N868" s="141"/>
      <c r="O868" s="141" t="s">
        <v>1604</v>
      </c>
      <c r="P868" s="113" t="s">
        <v>1600</v>
      </c>
      <c r="Q868" s="138" t="str">
        <f>_DL_BM</f>
        <v>KVSB</v>
      </c>
      <c r="R868" s="138" t="str">
        <f>_DL_Khoa</f>
        <v>KTVT</v>
      </c>
      <c r="S868" s="106" t="str">
        <f t="shared" si="15"/>
        <v>KTVT-KVSB</v>
      </c>
      <c r="T868" s="142"/>
      <c r="U868" s="142"/>
      <c r="V868" s="142"/>
      <c r="W868" s="142"/>
      <c r="X868" s="142"/>
      <c r="Y868" s="142"/>
      <c r="Z868" s="142"/>
      <c r="AA868" s="142"/>
      <c r="AB868" s="142"/>
      <c r="AC868" s="142"/>
      <c r="AD868" s="142"/>
      <c r="AE868" s="142"/>
      <c r="AF868" s="142"/>
      <c r="AG868" s="142"/>
      <c r="AH868" s="142"/>
      <c r="AI868" s="142"/>
      <c r="AJ868" s="142" t="s">
        <v>20</v>
      </c>
      <c r="AK868" s="142"/>
      <c r="AL868" s="142"/>
      <c r="AM868" s="142"/>
      <c r="AN868" s="142"/>
      <c r="AO868" s="142"/>
      <c r="AP868" s="142"/>
      <c r="AQ868" s="142"/>
      <c r="AR868" s="142"/>
      <c r="AS868" s="142"/>
      <c r="AT868" s="142"/>
      <c r="AU868" s="142"/>
      <c r="AV868" s="142"/>
      <c r="AW868" s="142"/>
      <c r="AX868" s="142"/>
      <c r="AY868" s="142"/>
      <c r="AZ868" s="142"/>
      <c r="BA868" s="142"/>
      <c r="BB868" s="142"/>
      <c r="BC868" s="142" t="s">
        <v>20</v>
      </c>
      <c r="BD868" s="142"/>
      <c r="BE868" s="142"/>
    </row>
    <row r="869" spans="1:57" x14ac:dyDescent="0.25">
      <c r="A869" s="107" t="s">
        <v>1782</v>
      </c>
      <c r="B869" s="107" t="s">
        <v>1782</v>
      </c>
      <c r="C869" s="107"/>
      <c r="D869" s="107"/>
      <c r="E869" s="107"/>
      <c r="F869" s="108">
        <v>708</v>
      </c>
      <c r="G869" s="109" t="s">
        <v>1415</v>
      </c>
      <c r="H869" s="110">
        <v>4</v>
      </c>
      <c r="I869" s="111"/>
      <c r="J869" s="111"/>
      <c r="K869" s="111">
        <v>180</v>
      </c>
      <c r="L869" s="112">
        <v>0</v>
      </c>
      <c r="M869" s="140" t="s">
        <v>1511</v>
      </c>
      <c r="N869" s="141"/>
      <c r="O869" s="141" t="s">
        <v>1604</v>
      </c>
      <c r="P869" s="113" t="s">
        <v>1600</v>
      </c>
      <c r="Q869" s="138" t="str">
        <f>_DL_BM</f>
        <v>KVSB</v>
      </c>
      <c r="R869" s="138" t="str">
        <f>_DL_Khoa</f>
        <v>KTVT</v>
      </c>
      <c r="S869" s="106" t="str">
        <f t="shared" si="15"/>
        <v>KTVT-KVSB</v>
      </c>
      <c r="T869" s="142"/>
      <c r="U869" s="142"/>
      <c r="V869" s="142"/>
      <c r="W869" s="142"/>
      <c r="X869" s="142"/>
      <c r="Y869" s="142"/>
      <c r="Z869" s="142"/>
      <c r="AA869" s="142"/>
      <c r="AB869" s="142"/>
      <c r="AC869" s="142"/>
      <c r="AD869" s="142"/>
      <c r="AE869" s="142"/>
      <c r="AF869" s="142"/>
      <c r="AG869" s="142"/>
      <c r="AH869" s="142"/>
      <c r="AI869" s="142"/>
      <c r="AJ869" s="142"/>
      <c r="AK869" s="142"/>
      <c r="AL869" s="142" t="s">
        <v>20</v>
      </c>
      <c r="AM869" s="142"/>
      <c r="AN869" s="142"/>
      <c r="AO869" s="142"/>
      <c r="AP869" s="142"/>
      <c r="AQ869" s="142"/>
      <c r="AR869" s="142"/>
      <c r="AS869" s="142"/>
      <c r="AT869" s="142"/>
      <c r="AU869" s="142"/>
      <c r="AV869" s="142"/>
      <c r="AW869" s="142"/>
      <c r="AX869" s="142"/>
      <c r="AY869" s="142"/>
      <c r="AZ869" s="142"/>
      <c r="BA869" s="142"/>
      <c r="BB869" s="142"/>
      <c r="BC869" s="142"/>
      <c r="BD869" s="142"/>
      <c r="BE869" s="142"/>
    </row>
    <row r="870" spans="1:57" x14ac:dyDescent="0.25">
      <c r="A870" s="107" t="s">
        <v>2050</v>
      </c>
      <c r="B870" s="107"/>
      <c r="C870" s="107"/>
      <c r="D870" s="107"/>
      <c r="E870" s="107"/>
      <c r="F870" s="108">
        <v>922</v>
      </c>
      <c r="G870" s="109" t="s">
        <v>2051</v>
      </c>
      <c r="H870" s="110">
        <v>2</v>
      </c>
      <c r="I870" s="111">
        <v>30</v>
      </c>
      <c r="J870" s="111"/>
      <c r="K870" s="111"/>
      <c r="L870" s="112">
        <v>0</v>
      </c>
      <c r="M870" s="143" t="s">
        <v>1484</v>
      </c>
      <c r="N870" s="176">
        <v>75</v>
      </c>
      <c r="O870" s="141" t="s">
        <v>1604</v>
      </c>
      <c r="P870" s="113" t="s">
        <v>1600</v>
      </c>
      <c r="Q870" s="138" t="str">
        <f>_DL_BM</f>
        <v>KVSB</v>
      </c>
      <c r="R870" s="138" t="str">
        <f>_DL_Khoa</f>
        <v>KTVT</v>
      </c>
      <c r="S870" s="106" t="str">
        <f t="shared" si="15"/>
        <v>KTVT-KVSB</v>
      </c>
      <c r="T870" s="142"/>
      <c r="U870" s="142"/>
      <c r="V870" s="142"/>
      <c r="W870" s="142"/>
      <c r="X870" s="142"/>
      <c r="Y870" s="142"/>
      <c r="Z870" s="142"/>
      <c r="AA870" s="142"/>
      <c r="AB870" s="142"/>
      <c r="AC870" s="142"/>
      <c r="AD870" s="142"/>
      <c r="AE870" s="142"/>
      <c r="AF870" s="142"/>
      <c r="AG870" s="142"/>
      <c r="AH870" s="142"/>
      <c r="AI870" s="142"/>
      <c r="AJ870" s="142"/>
      <c r="AK870" s="142"/>
      <c r="AL870" s="142" t="s">
        <v>21</v>
      </c>
      <c r="AM870" s="142"/>
      <c r="AN870" s="142"/>
      <c r="AO870" s="142"/>
      <c r="AP870" s="142"/>
      <c r="AQ870" s="142"/>
      <c r="AR870" s="142"/>
      <c r="AS870" s="142"/>
      <c r="AT870" s="142"/>
      <c r="AU870" s="142"/>
      <c r="AV870" s="142"/>
      <c r="AW870" s="142"/>
      <c r="AX870" s="142"/>
      <c r="AY870" s="142"/>
      <c r="AZ870" s="142"/>
      <c r="BA870" s="142"/>
      <c r="BB870" s="142"/>
      <c r="BC870" s="142"/>
      <c r="BD870" s="142"/>
      <c r="BE870" s="142"/>
    </row>
    <row r="871" spans="1:57" x14ac:dyDescent="0.25">
      <c r="A871" s="107" t="s">
        <v>994</v>
      </c>
      <c r="B871" s="107"/>
      <c r="C871" s="107"/>
      <c r="D871" s="107" t="s">
        <v>995</v>
      </c>
      <c r="E871" s="107"/>
      <c r="F871" s="108">
        <v>504</v>
      </c>
      <c r="G871" s="109" t="s">
        <v>996</v>
      </c>
      <c r="H871" s="110">
        <v>3</v>
      </c>
      <c r="I871" s="111">
        <v>45</v>
      </c>
      <c r="J871" s="111"/>
      <c r="K871" s="111"/>
      <c r="L871" s="112">
        <v>0</v>
      </c>
      <c r="M871" s="143" t="s">
        <v>1484</v>
      </c>
      <c r="N871" s="149">
        <f>IF(AND(M871="", H871=2),75,90)</f>
        <v>90</v>
      </c>
      <c r="O871" s="141" t="s">
        <v>1604</v>
      </c>
      <c r="P871" s="113" t="s">
        <v>1600</v>
      </c>
      <c r="Q871" s="138" t="str">
        <f>_DL_BM</f>
        <v>KVSB</v>
      </c>
      <c r="R871" s="138" t="str">
        <f>_DL_Khoa</f>
        <v>KTVT</v>
      </c>
      <c r="S871" s="106" t="str">
        <f t="shared" si="15"/>
        <v>KTVT-KVSB</v>
      </c>
      <c r="T871" s="142"/>
      <c r="U871" s="142"/>
      <c r="V871" s="142"/>
      <c r="W871" s="142"/>
      <c r="X871" s="142"/>
      <c r="Y871" s="142"/>
      <c r="Z871" s="142"/>
      <c r="AA871" s="142"/>
      <c r="AB871" s="142"/>
      <c r="AC871" s="142"/>
      <c r="AD871" s="142"/>
      <c r="AE871" s="142"/>
      <c r="AF871" s="142"/>
      <c r="AG871" s="142"/>
      <c r="AH871" s="142"/>
      <c r="AI871" s="142"/>
      <c r="AJ871" s="142" t="s">
        <v>20</v>
      </c>
      <c r="AK871" s="142"/>
      <c r="AL871" s="142"/>
      <c r="AM871" s="142"/>
      <c r="AN871" s="142"/>
      <c r="AO871" s="142"/>
      <c r="AP871" s="142"/>
      <c r="AQ871" s="142"/>
      <c r="AR871" s="142"/>
      <c r="AS871" s="142"/>
      <c r="AT871" s="142"/>
      <c r="AU871" s="142"/>
      <c r="AV871" s="142"/>
      <c r="AW871" s="142"/>
      <c r="AX871" s="142"/>
      <c r="AY871" s="142"/>
      <c r="AZ871" s="142"/>
      <c r="BA871" s="142"/>
      <c r="BB871" s="142"/>
      <c r="BC871" s="142" t="s">
        <v>20</v>
      </c>
      <c r="BD871" s="142"/>
      <c r="BE871" s="142"/>
    </row>
    <row r="872" spans="1:57" x14ac:dyDescent="0.25">
      <c r="A872" s="107"/>
      <c r="B872" s="107" t="s">
        <v>1932</v>
      </c>
      <c r="C872" s="107"/>
      <c r="D872" s="107"/>
      <c r="E872" s="107"/>
      <c r="F872" s="108">
        <v>855</v>
      </c>
      <c r="G872" s="109" t="s">
        <v>996</v>
      </c>
      <c r="H872" s="110">
        <v>2</v>
      </c>
      <c r="I872" s="111">
        <v>30</v>
      </c>
      <c r="J872" s="111"/>
      <c r="K872" s="111"/>
      <c r="L872" s="112">
        <v>0</v>
      </c>
      <c r="M872" s="143" t="s">
        <v>1484</v>
      </c>
      <c r="N872" s="176">
        <v>75</v>
      </c>
      <c r="O872" s="141" t="s">
        <v>1604</v>
      </c>
      <c r="P872" s="113" t="s">
        <v>1600</v>
      </c>
      <c r="Q872" s="138" t="str">
        <f>_DL_BM</f>
        <v>KVSB</v>
      </c>
      <c r="R872" s="138" t="str">
        <f>_DL_Khoa</f>
        <v>KTVT</v>
      </c>
      <c r="S872" s="106" t="str">
        <f t="shared" si="15"/>
        <v>KTVT-KVSB</v>
      </c>
      <c r="T872" s="142"/>
      <c r="U872" s="142"/>
      <c r="V872" s="142"/>
      <c r="W872" s="142"/>
      <c r="X872" s="142"/>
      <c r="Y872" s="142"/>
      <c r="Z872" s="142"/>
      <c r="AA872" s="142"/>
      <c r="AB872" s="142"/>
      <c r="AC872" s="142"/>
      <c r="AD872" s="142"/>
      <c r="AE872" s="142"/>
      <c r="AF872" s="142"/>
      <c r="AG872" s="142"/>
      <c r="AH872" s="142"/>
      <c r="AI872" s="142"/>
      <c r="AJ872" s="142"/>
      <c r="AK872" s="142"/>
      <c r="AL872" s="142"/>
      <c r="AM872" s="142"/>
      <c r="AN872" s="142"/>
      <c r="AO872" s="142"/>
      <c r="AP872" s="142"/>
      <c r="AQ872" s="142"/>
      <c r="AR872" s="142"/>
      <c r="AS872" s="142"/>
      <c r="AT872" s="142"/>
      <c r="AU872" s="142"/>
      <c r="AV872" s="142"/>
      <c r="AW872" s="142"/>
      <c r="AX872" s="142"/>
      <c r="AY872" s="142"/>
      <c r="AZ872" s="142"/>
      <c r="BA872" s="142"/>
      <c r="BB872" s="142"/>
      <c r="BC872" s="142"/>
      <c r="BD872" s="142"/>
      <c r="BE872" s="142"/>
    </row>
    <row r="873" spans="1:57" x14ac:dyDescent="0.25">
      <c r="A873" s="107" t="s">
        <v>2024</v>
      </c>
      <c r="B873" s="107"/>
      <c r="C873" s="107"/>
      <c r="D873" s="107"/>
      <c r="E873" s="107"/>
      <c r="F873" s="108">
        <v>908</v>
      </c>
      <c r="G873" s="109" t="s">
        <v>2025</v>
      </c>
      <c r="H873" s="110">
        <v>3</v>
      </c>
      <c r="I873" s="111">
        <v>45</v>
      </c>
      <c r="J873" s="111"/>
      <c r="K873" s="111"/>
      <c r="L873" s="112">
        <v>0</v>
      </c>
      <c r="M873" s="143" t="s">
        <v>1484</v>
      </c>
      <c r="N873" s="149">
        <f>IF(AND(M873="", H873=2),75,90)</f>
        <v>90</v>
      </c>
      <c r="O873" s="141" t="s">
        <v>1604</v>
      </c>
      <c r="P873" s="113" t="s">
        <v>1600</v>
      </c>
      <c r="Q873" s="138" t="str">
        <f>_DL_BM</f>
        <v>KVSB</v>
      </c>
      <c r="R873" s="138" t="str">
        <f>_DL_Khoa</f>
        <v>KTVT</v>
      </c>
      <c r="S873" s="106" t="str">
        <f t="shared" si="15"/>
        <v>KTVT-KVSB</v>
      </c>
      <c r="T873" s="142"/>
      <c r="U873" s="142"/>
      <c r="V873" s="142"/>
      <c r="W873" s="142"/>
      <c r="X873" s="142"/>
      <c r="Y873" s="142"/>
      <c r="Z873" s="142"/>
      <c r="AA873" s="142"/>
      <c r="AB873" s="142"/>
      <c r="AC873" s="142"/>
      <c r="AD873" s="142"/>
      <c r="AE873" s="142"/>
      <c r="AF873" s="142"/>
      <c r="AG873" s="142"/>
      <c r="AH873" s="142"/>
      <c r="AI873" s="142"/>
      <c r="AJ873" s="142"/>
      <c r="AK873" s="142"/>
      <c r="AL873" s="142" t="s">
        <v>20</v>
      </c>
      <c r="AM873" s="142"/>
      <c r="AN873" s="142"/>
      <c r="AO873" s="142"/>
      <c r="AP873" s="142"/>
      <c r="AQ873" s="142"/>
      <c r="AR873" s="142"/>
      <c r="AS873" s="142"/>
      <c r="AT873" s="142"/>
      <c r="AU873" s="142"/>
      <c r="AV873" s="142"/>
      <c r="AW873" s="142"/>
      <c r="AX873" s="142"/>
      <c r="AY873" s="142"/>
      <c r="AZ873" s="142"/>
      <c r="BA873" s="142"/>
      <c r="BB873" s="142"/>
      <c r="BC873" s="142"/>
      <c r="BD873" s="142"/>
      <c r="BE873" s="142"/>
    </row>
    <row r="874" spans="1:57" x14ac:dyDescent="0.25">
      <c r="A874" s="107" t="s">
        <v>956</v>
      </c>
      <c r="B874" s="107"/>
      <c r="C874" s="107" t="s">
        <v>956</v>
      </c>
      <c r="D874" s="107" t="s">
        <v>957</v>
      </c>
      <c r="E874" s="107" t="s">
        <v>957</v>
      </c>
      <c r="F874" s="108">
        <v>488</v>
      </c>
      <c r="G874" s="109" t="s">
        <v>958</v>
      </c>
      <c r="H874" s="110">
        <v>3</v>
      </c>
      <c r="I874" s="111">
        <v>45</v>
      </c>
      <c r="J874" s="111"/>
      <c r="K874" s="111"/>
      <c r="L874" s="112">
        <v>0</v>
      </c>
      <c r="M874" s="143" t="s">
        <v>1484</v>
      </c>
      <c r="N874" s="149">
        <f>IF(AND(M874="", H874=2),75,90)</f>
        <v>90</v>
      </c>
      <c r="O874" s="141" t="s">
        <v>1604</v>
      </c>
      <c r="P874" s="113" t="s">
        <v>1600</v>
      </c>
      <c r="Q874" s="138" t="str">
        <f>_DL_BM</f>
        <v>KVSB</v>
      </c>
      <c r="R874" s="138" t="str">
        <f>_DL_Khoa</f>
        <v>KTVT</v>
      </c>
      <c r="S874" s="106" t="str">
        <f t="shared" si="15"/>
        <v>KTVT-KVSB</v>
      </c>
      <c r="T874" s="142"/>
      <c r="U874" s="142"/>
      <c r="V874" s="142"/>
      <c r="W874" s="142"/>
      <c r="X874" s="142"/>
      <c r="Y874" s="142"/>
      <c r="Z874" s="142"/>
      <c r="AA874" s="142"/>
      <c r="AB874" s="142"/>
      <c r="AC874" s="142"/>
      <c r="AD874" s="142"/>
      <c r="AE874" s="142"/>
      <c r="AF874" s="142"/>
      <c r="AG874" s="142"/>
      <c r="AH874" s="142"/>
      <c r="AI874" s="142"/>
      <c r="AJ874" s="142"/>
      <c r="AK874" s="142" t="s">
        <v>20</v>
      </c>
      <c r="AL874" s="142"/>
      <c r="AM874" s="142"/>
      <c r="AN874" s="142"/>
      <c r="AO874" s="142"/>
      <c r="AP874" s="142"/>
      <c r="AQ874" s="142"/>
      <c r="AR874" s="142"/>
      <c r="AS874" s="142"/>
      <c r="AT874" s="142"/>
      <c r="AU874" s="142"/>
      <c r="AV874" s="142"/>
      <c r="AW874" s="142"/>
      <c r="AX874" s="142"/>
      <c r="AY874" s="142"/>
      <c r="AZ874" s="142"/>
      <c r="BA874" s="142"/>
      <c r="BB874" s="142"/>
      <c r="BC874" s="142"/>
      <c r="BD874" s="142" t="s">
        <v>20</v>
      </c>
      <c r="BE874" s="142"/>
    </row>
    <row r="875" spans="1:57" x14ac:dyDescent="0.25">
      <c r="A875" s="107"/>
      <c r="B875" s="107"/>
      <c r="C875" s="107"/>
      <c r="D875" s="107" t="s">
        <v>926</v>
      </c>
      <c r="E875" s="107"/>
      <c r="F875" s="108">
        <v>475</v>
      </c>
      <c r="G875" s="109" t="s">
        <v>927</v>
      </c>
      <c r="H875" s="110">
        <v>3</v>
      </c>
      <c r="I875" s="111">
        <v>30</v>
      </c>
      <c r="J875" s="111"/>
      <c r="K875" s="111"/>
      <c r="L875" s="112">
        <v>0</v>
      </c>
      <c r="M875" s="143" t="s">
        <v>1484</v>
      </c>
      <c r="N875" s="141">
        <v>90</v>
      </c>
      <c r="O875" s="141" t="s">
        <v>1636</v>
      </c>
      <c r="P875" s="113" t="s">
        <v>1600</v>
      </c>
      <c r="Q875" s="138" t="str">
        <f>_DL_BM</f>
        <v>KVTN</v>
      </c>
      <c r="R875" s="138" t="str">
        <f>_DL_Khoa</f>
        <v>KTVT</v>
      </c>
      <c r="S875" s="106" t="str">
        <f t="shared" si="15"/>
        <v>KTVT-KVTN</v>
      </c>
      <c r="T875" s="142"/>
      <c r="U875" s="142"/>
      <c r="V875" s="142"/>
      <c r="W875" s="142"/>
      <c r="X875" s="142"/>
      <c r="Y875" s="142"/>
      <c r="Z875" s="142"/>
      <c r="AA875" s="142"/>
      <c r="AB875" s="142"/>
      <c r="AC875" s="142"/>
      <c r="AD875" s="142"/>
      <c r="AE875" s="142"/>
      <c r="AF875" s="142"/>
      <c r="AG875" s="142"/>
      <c r="AH875" s="142"/>
      <c r="AI875" s="142"/>
      <c r="AJ875" s="142"/>
      <c r="AK875" s="142"/>
      <c r="AL875" s="142"/>
      <c r="AM875" s="142"/>
      <c r="AN875" s="142"/>
      <c r="AO875" s="142"/>
      <c r="AP875" s="142"/>
      <c r="AQ875" s="142"/>
      <c r="AR875" s="142"/>
      <c r="AS875" s="142"/>
      <c r="AT875" s="142"/>
      <c r="AU875" s="142"/>
      <c r="AV875" s="142"/>
      <c r="AW875" s="142"/>
      <c r="AX875" s="142"/>
      <c r="AY875" s="142"/>
      <c r="AZ875" s="142"/>
      <c r="BA875" s="142"/>
      <c r="BB875" s="142"/>
      <c r="BC875" s="142"/>
      <c r="BD875" s="142"/>
      <c r="BE875" s="142"/>
    </row>
    <row r="876" spans="1:57" x14ac:dyDescent="0.25">
      <c r="A876" s="107"/>
      <c r="B876" s="107"/>
      <c r="C876" s="107"/>
      <c r="D876" s="107" t="s">
        <v>1220</v>
      </c>
      <c r="E876" s="107"/>
      <c r="F876" s="108">
        <v>608</v>
      </c>
      <c r="G876" s="109" t="s">
        <v>1221</v>
      </c>
      <c r="H876" s="110">
        <v>2</v>
      </c>
      <c r="I876" s="111">
        <v>30</v>
      </c>
      <c r="J876" s="111"/>
      <c r="K876" s="111"/>
      <c r="L876" s="112">
        <v>0</v>
      </c>
      <c r="M876" s="143" t="s">
        <v>1484</v>
      </c>
      <c r="N876" s="141">
        <v>60</v>
      </c>
      <c r="O876" s="141" t="s">
        <v>1636</v>
      </c>
      <c r="P876" s="113" t="s">
        <v>1600</v>
      </c>
      <c r="Q876" s="138" t="str">
        <f>_DL_BM</f>
        <v>KVTN</v>
      </c>
      <c r="R876" s="138" t="str">
        <f>_DL_Khoa</f>
        <v>KTVT</v>
      </c>
      <c r="S876" s="106" t="str">
        <f t="shared" si="15"/>
        <v>KTVT-KVTN</v>
      </c>
      <c r="T876" s="142"/>
      <c r="U876" s="142"/>
      <c r="V876" s="142"/>
      <c r="W876" s="142"/>
      <c r="X876" s="142"/>
      <c r="Y876" s="142"/>
      <c r="Z876" s="142"/>
      <c r="AA876" s="142"/>
      <c r="AB876" s="142"/>
      <c r="AC876" s="142"/>
      <c r="AD876" s="142"/>
      <c r="AE876" s="142"/>
      <c r="AF876" s="142"/>
      <c r="AG876" s="142"/>
      <c r="AH876" s="142"/>
      <c r="AI876" s="142"/>
      <c r="AJ876" s="142"/>
      <c r="AK876" s="142"/>
      <c r="AL876" s="142"/>
      <c r="AM876" s="142"/>
      <c r="AN876" s="142"/>
      <c r="AO876" s="142"/>
      <c r="AP876" s="142"/>
      <c r="AQ876" s="142"/>
      <c r="AR876" s="142"/>
      <c r="AS876" s="142"/>
      <c r="AT876" s="142"/>
      <c r="AU876" s="142"/>
      <c r="AV876" s="142"/>
      <c r="AW876" s="142"/>
      <c r="AX876" s="142"/>
      <c r="AY876" s="142"/>
      <c r="AZ876" s="142"/>
      <c r="BA876" s="142"/>
      <c r="BB876" s="142"/>
      <c r="BC876" s="142"/>
      <c r="BD876" s="142"/>
      <c r="BE876" s="142"/>
    </row>
    <row r="877" spans="1:57" x14ac:dyDescent="0.25">
      <c r="A877" s="107"/>
      <c r="B877" s="107"/>
      <c r="C877" s="107"/>
      <c r="D877" s="107" t="s">
        <v>1468</v>
      </c>
      <c r="E877" s="107"/>
      <c r="F877" s="108">
        <v>731</v>
      </c>
      <c r="G877" s="109" t="s">
        <v>1464</v>
      </c>
      <c r="H877" s="110">
        <v>4</v>
      </c>
      <c r="I877" s="111"/>
      <c r="J877" s="111"/>
      <c r="K877" s="111">
        <v>240</v>
      </c>
      <c r="L877" s="112">
        <v>0</v>
      </c>
      <c r="M877" s="140" t="s">
        <v>1511</v>
      </c>
      <c r="N877" s="141"/>
      <c r="O877" s="141" t="s">
        <v>1636</v>
      </c>
      <c r="P877" s="113" t="s">
        <v>1600</v>
      </c>
      <c r="Q877" s="138" t="str">
        <f>_DL_BM</f>
        <v>KVTN</v>
      </c>
      <c r="R877" s="138" t="str">
        <f>_DL_Khoa</f>
        <v>KTVT</v>
      </c>
      <c r="S877" s="106" t="str">
        <f t="shared" si="15"/>
        <v>KTVT-KVTN</v>
      </c>
      <c r="T877" s="142"/>
      <c r="U877" s="142"/>
      <c r="V877" s="142"/>
      <c r="W877" s="142"/>
      <c r="X877" s="142"/>
      <c r="Y877" s="142"/>
      <c r="Z877" s="142"/>
      <c r="AA877" s="142"/>
      <c r="AB877" s="142"/>
      <c r="AC877" s="142"/>
      <c r="AD877" s="142"/>
      <c r="AE877" s="142"/>
      <c r="AF877" s="142"/>
      <c r="AG877" s="142"/>
      <c r="AH877" s="142"/>
      <c r="AI877" s="142"/>
      <c r="AJ877" s="142"/>
      <c r="AK877" s="142"/>
      <c r="AL877" s="142"/>
      <c r="AM877" s="142"/>
      <c r="AN877" s="142"/>
      <c r="AO877" s="142"/>
      <c r="AP877" s="142"/>
      <c r="AQ877" s="142"/>
      <c r="AR877" s="142"/>
      <c r="AS877" s="142"/>
      <c r="AT877" s="142"/>
      <c r="AU877" s="142"/>
      <c r="AV877" s="142"/>
      <c r="AW877" s="142"/>
      <c r="AX877" s="142"/>
      <c r="AY877" s="142"/>
      <c r="AZ877" s="142"/>
      <c r="BA877" s="142"/>
      <c r="BB877" s="142"/>
      <c r="BC877" s="142"/>
      <c r="BD877" s="142"/>
      <c r="BE877" s="142"/>
    </row>
    <row r="878" spans="1:57" x14ac:dyDescent="0.25">
      <c r="A878" s="107" t="s">
        <v>2085</v>
      </c>
      <c r="B878" s="107"/>
      <c r="C878" s="107"/>
      <c r="D878" s="107"/>
      <c r="E878" s="107"/>
      <c r="F878" s="108">
        <v>943</v>
      </c>
      <c r="G878" s="109" t="s">
        <v>1464</v>
      </c>
      <c r="H878" s="110">
        <v>8</v>
      </c>
      <c r="I878" s="111"/>
      <c r="J878" s="111"/>
      <c r="K878" s="111">
        <v>480</v>
      </c>
      <c r="L878" s="112">
        <v>0</v>
      </c>
      <c r="M878" s="140" t="s">
        <v>1511</v>
      </c>
      <c r="N878" s="141"/>
      <c r="O878" s="141" t="s">
        <v>1636</v>
      </c>
      <c r="P878" s="113" t="s">
        <v>1600</v>
      </c>
      <c r="Q878" s="138" t="str">
        <f>_DL_BM</f>
        <v>KVTN</v>
      </c>
      <c r="R878" s="138" t="str">
        <f>_DL_Khoa</f>
        <v>KTVT</v>
      </c>
      <c r="S878" s="106" t="str">
        <f t="shared" si="15"/>
        <v>KTVT-KVTN</v>
      </c>
      <c r="T878" s="142"/>
      <c r="U878" s="142"/>
      <c r="V878" s="142"/>
      <c r="W878" s="142"/>
      <c r="X878" s="142"/>
      <c r="Y878" s="142"/>
      <c r="Z878" s="142"/>
      <c r="AA878" s="142"/>
      <c r="AB878" s="142"/>
      <c r="AC878" s="142"/>
      <c r="AD878" s="142"/>
      <c r="AE878" s="142"/>
      <c r="AF878" s="142"/>
      <c r="AG878" s="142"/>
      <c r="AH878" s="142"/>
      <c r="AI878" s="142"/>
      <c r="AJ878" s="142"/>
      <c r="AK878" s="142"/>
      <c r="AL878" s="142"/>
      <c r="AM878" s="142"/>
      <c r="AN878" s="142"/>
      <c r="AO878" s="142"/>
      <c r="AP878" s="142"/>
      <c r="AQ878" s="142"/>
      <c r="AR878" s="142"/>
      <c r="AS878" s="142"/>
      <c r="AT878" s="142"/>
      <c r="AU878" s="142"/>
      <c r="AV878" s="142"/>
      <c r="AW878" s="142"/>
      <c r="AX878" s="142"/>
      <c r="AY878" s="142"/>
      <c r="AZ878" s="142"/>
      <c r="BA878" s="142"/>
      <c r="BB878" s="142"/>
      <c r="BC878" s="142"/>
      <c r="BD878" s="142"/>
      <c r="BE878" s="142"/>
    </row>
    <row r="879" spans="1:57" x14ac:dyDescent="0.25">
      <c r="A879" s="107" t="s">
        <v>2064</v>
      </c>
      <c r="B879" s="107"/>
      <c r="C879" s="107"/>
      <c r="D879" s="107"/>
      <c r="E879" s="107"/>
      <c r="F879" s="108">
        <v>932</v>
      </c>
      <c r="G879" s="109" t="s">
        <v>2065</v>
      </c>
      <c r="H879" s="110">
        <v>3</v>
      </c>
      <c r="I879" s="111">
        <v>45</v>
      </c>
      <c r="J879" s="111"/>
      <c r="K879" s="111"/>
      <c r="L879" s="112">
        <v>0</v>
      </c>
      <c r="M879" s="143" t="s">
        <v>1484</v>
      </c>
      <c r="N879" s="141">
        <v>90</v>
      </c>
      <c r="O879" s="141" t="s">
        <v>1636</v>
      </c>
      <c r="P879" s="113" t="s">
        <v>1600</v>
      </c>
      <c r="Q879" s="138" t="str">
        <f>_DL_BM</f>
        <v>KVTN</v>
      </c>
      <c r="R879" s="138" t="str">
        <f>_DL_Khoa</f>
        <v>KTVT</v>
      </c>
      <c r="S879" s="106" t="str">
        <f t="shared" si="15"/>
        <v>KTVT-KVTN</v>
      </c>
      <c r="T879" s="142"/>
      <c r="U879" s="142"/>
      <c r="V879" s="142"/>
      <c r="W879" s="142"/>
      <c r="X879" s="142"/>
      <c r="Y879" s="142"/>
      <c r="Z879" s="142"/>
      <c r="AA879" s="142"/>
      <c r="AB879" s="142"/>
      <c r="AC879" s="142"/>
      <c r="AD879" s="142"/>
      <c r="AE879" s="142"/>
      <c r="AF879" s="142"/>
      <c r="AG879" s="142"/>
      <c r="AH879" s="142"/>
      <c r="AI879" s="142"/>
      <c r="AJ879" s="142"/>
      <c r="AK879" s="142"/>
      <c r="AL879" s="142"/>
      <c r="AM879" s="142"/>
      <c r="AN879" s="142"/>
      <c r="AO879" s="142"/>
      <c r="AP879" s="142"/>
      <c r="AQ879" s="142"/>
      <c r="AR879" s="142"/>
      <c r="AS879" s="142"/>
      <c r="AT879" s="142"/>
      <c r="AU879" s="142"/>
      <c r="AV879" s="142"/>
      <c r="AW879" s="142"/>
      <c r="AX879" s="142"/>
      <c r="AY879" s="142"/>
      <c r="AZ879" s="142"/>
      <c r="BA879" s="142"/>
      <c r="BB879" s="142"/>
      <c r="BC879" s="142"/>
      <c r="BD879" s="142"/>
      <c r="BE879" s="142"/>
    </row>
    <row r="880" spans="1:57" x14ac:dyDescent="0.25">
      <c r="A880" s="107"/>
      <c r="B880" s="107"/>
      <c r="C880" s="107"/>
      <c r="D880" s="107" t="s">
        <v>922</v>
      </c>
      <c r="E880" s="107"/>
      <c r="F880" s="108">
        <v>473</v>
      </c>
      <c r="G880" s="109" t="s">
        <v>923</v>
      </c>
      <c r="H880" s="110">
        <v>3</v>
      </c>
      <c r="I880" s="111">
        <v>45</v>
      </c>
      <c r="J880" s="111"/>
      <c r="K880" s="111"/>
      <c r="L880" s="112">
        <v>0</v>
      </c>
      <c r="M880" s="143" t="s">
        <v>1484</v>
      </c>
      <c r="N880" s="141">
        <v>90</v>
      </c>
      <c r="O880" s="141" t="s">
        <v>1636</v>
      </c>
      <c r="P880" s="113" t="s">
        <v>1600</v>
      </c>
      <c r="Q880" s="138" t="str">
        <f>_DL_BM</f>
        <v>KVTN</v>
      </c>
      <c r="R880" s="138" t="str">
        <f>_DL_Khoa</f>
        <v>KTVT</v>
      </c>
      <c r="S880" s="106" t="str">
        <f t="shared" si="15"/>
        <v>KTVT-KVTN</v>
      </c>
      <c r="T880" s="142"/>
      <c r="U880" s="142"/>
      <c r="V880" s="142"/>
      <c r="W880" s="142"/>
      <c r="X880" s="142"/>
      <c r="Y880" s="142"/>
      <c r="Z880" s="142"/>
      <c r="AA880" s="142"/>
      <c r="AB880" s="142"/>
      <c r="AC880" s="142"/>
      <c r="AD880" s="142"/>
      <c r="AE880" s="142"/>
      <c r="AF880" s="142"/>
      <c r="AG880" s="142"/>
      <c r="AH880" s="142"/>
      <c r="AI880" s="142"/>
      <c r="AJ880" s="142"/>
      <c r="AK880" s="142"/>
      <c r="AL880" s="142"/>
      <c r="AM880" s="142"/>
      <c r="AN880" s="142"/>
      <c r="AO880" s="142"/>
      <c r="AP880" s="142"/>
      <c r="AQ880" s="142"/>
      <c r="AR880" s="142"/>
      <c r="AS880" s="142"/>
      <c r="AT880" s="142"/>
      <c r="AU880" s="142"/>
      <c r="AV880" s="142"/>
      <c r="AW880" s="142"/>
      <c r="AX880" s="142"/>
      <c r="AY880" s="142"/>
      <c r="AZ880" s="142"/>
      <c r="BA880" s="142"/>
      <c r="BB880" s="142"/>
      <c r="BC880" s="142"/>
      <c r="BD880" s="142"/>
      <c r="BE880" s="142"/>
    </row>
    <row r="881" spans="1:57" x14ac:dyDescent="0.25">
      <c r="A881" s="107"/>
      <c r="B881" s="107"/>
      <c r="C881" s="107"/>
      <c r="D881" s="107" t="s">
        <v>924</v>
      </c>
      <c r="E881" s="107"/>
      <c r="F881" s="108">
        <v>474</v>
      </c>
      <c r="G881" s="109" t="s">
        <v>925</v>
      </c>
      <c r="H881" s="110">
        <v>2</v>
      </c>
      <c r="I881" s="111">
        <v>30</v>
      </c>
      <c r="J881" s="111"/>
      <c r="K881" s="111"/>
      <c r="L881" s="112">
        <v>0</v>
      </c>
      <c r="M881" s="143" t="s">
        <v>1484</v>
      </c>
      <c r="N881" s="141">
        <v>90</v>
      </c>
      <c r="O881" s="141" t="s">
        <v>1636</v>
      </c>
      <c r="P881" s="113" t="s">
        <v>1600</v>
      </c>
      <c r="Q881" s="138" t="str">
        <f>_DL_BM</f>
        <v>KVTN</v>
      </c>
      <c r="R881" s="138" t="str">
        <f>_DL_Khoa</f>
        <v>KTVT</v>
      </c>
      <c r="S881" s="106" t="str">
        <f t="shared" si="15"/>
        <v>KTVT-KVTN</v>
      </c>
      <c r="T881" s="142"/>
      <c r="U881" s="142"/>
      <c r="V881" s="142"/>
      <c r="W881" s="142"/>
      <c r="X881" s="142"/>
      <c r="Y881" s="142"/>
      <c r="Z881" s="142"/>
      <c r="AA881" s="142"/>
      <c r="AB881" s="142"/>
      <c r="AC881" s="142"/>
      <c r="AD881" s="142"/>
      <c r="AE881" s="142"/>
      <c r="AF881" s="142"/>
      <c r="AG881" s="142"/>
      <c r="AH881" s="142"/>
      <c r="AI881" s="142"/>
      <c r="AJ881" s="142"/>
      <c r="AK881" s="142"/>
      <c r="AL881" s="142"/>
      <c r="AM881" s="142"/>
      <c r="AN881" s="142"/>
      <c r="AO881" s="142"/>
      <c r="AP881" s="142"/>
      <c r="AQ881" s="142"/>
      <c r="AR881" s="142"/>
      <c r="AS881" s="142"/>
      <c r="AT881" s="142"/>
      <c r="AU881" s="142"/>
      <c r="AV881" s="142"/>
      <c r="AW881" s="142"/>
      <c r="AX881" s="142"/>
      <c r="AY881" s="142"/>
      <c r="AZ881" s="142"/>
      <c r="BA881" s="142"/>
      <c r="BB881" s="142"/>
      <c r="BC881" s="142"/>
      <c r="BD881" s="142"/>
      <c r="BE881" s="142"/>
    </row>
    <row r="882" spans="1:57" x14ac:dyDescent="0.25">
      <c r="A882" s="107"/>
      <c r="B882" s="107"/>
      <c r="C882" s="107"/>
      <c r="D882" s="107" t="s">
        <v>1217</v>
      </c>
      <c r="E882" s="107"/>
      <c r="F882" s="108">
        <v>606</v>
      </c>
      <c r="G882" s="109" t="s">
        <v>1218</v>
      </c>
      <c r="H882" s="110">
        <v>2</v>
      </c>
      <c r="I882" s="111">
        <v>30</v>
      </c>
      <c r="J882" s="111"/>
      <c r="K882" s="111"/>
      <c r="L882" s="112">
        <v>0</v>
      </c>
      <c r="M882" s="143" t="s">
        <v>1484</v>
      </c>
      <c r="N882" s="141">
        <v>75</v>
      </c>
      <c r="O882" s="141" t="s">
        <v>1636</v>
      </c>
      <c r="P882" s="113" t="s">
        <v>1600</v>
      </c>
      <c r="Q882" s="138" t="str">
        <f>_DL_BM</f>
        <v>KVTN</v>
      </c>
      <c r="R882" s="138" t="str">
        <f>_DL_Khoa</f>
        <v>KTVT</v>
      </c>
      <c r="S882" s="106" t="str">
        <f t="shared" si="15"/>
        <v>KTVT-KVTN</v>
      </c>
      <c r="T882" s="142"/>
      <c r="U882" s="142"/>
      <c r="V882" s="142"/>
      <c r="W882" s="142"/>
      <c r="X882" s="142"/>
      <c r="Y882" s="142"/>
      <c r="Z882" s="142"/>
      <c r="AA882" s="142"/>
      <c r="AB882" s="142"/>
      <c r="AC882" s="142"/>
      <c r="AD882" s="142"/>
      <c r="AE882" s="142"/>
      <c r="AF882" s="142"/>
      <c r="AG882" s="142"/>
      <c r="AH882" s="142"/>
      <c r="AI882" s="142"/>
      <c r="AJ882" s="142"/>
      <c r="AK882" s="142"/>
      <c r="AL882" s="142"/>
      <c r="AM882" s="142"/>
      <c r="AN882" s="142"/>
      <c r="AO882" s="142"/>
      <c r="AP882" s="142"/>
      <c r="AQ882" s="142"/>
      <c r="AR882" s="142"/>
      <c r="AS882" s="142"/>
      <c r="AT882" s="142"/>
      <c r="AU882" s="142"/>
      <c r="AV882" s="142"/>
      <c r="AW882" s="142"/>
      <c r="AX882" s="142"/>
      <c r="AY882" s="142"/>
      <c r="AZ882" s="142"/>
      <c r="BA882" s="142"/>
      <c r="BB882" s="142"/>
      <c r="BC882" s="142"/>
      <c r="BD882" s="142"/>
      <c r="BE882" s="142"/>
    </row>
    <row r="883" spans="1:57" x14ac:dyDescent="0.25">
      <c r="A883" s="107" t="s">
        <v>1723</v>
      </c>
      <c r="B883" s="107" t="s">
        <v>1723</v>
      </c>
      <c r="C883" s="107"/>
      <c r="D883" s="107" t="s">
        <v>920</v>
      </c>
      <c r="E883" s="107"/>
      <c r="F883" s="108">
        <v>472</v>
      </c>
      <c r="G883" s="109" t="s">
        <v>921</v>
      </c>
      <c r="H883" s="110">
        <v>3</v>
      </c>
      <c r="I883" s="111">
        <v>45</v>
      </c>
      <c r="J883" s="111"/>
      <c r="K883" s="111"/>
      <c r="L883" s="112">
        <v>0</v>
      </c>
      <c r="M883" s="143" t="s">
        <v>1484</v>
      </c>
      <c r="N883" s="141">
        <v>90</v>
      </c>
      <c r="O883" s="141" t="s">
        <v>1636</v>
      </c>
      <c r="P883" s="113" t="s">
        <v>1600</v>
      </c>
      <c r="Q883" s="138" t="str">
        <f>_DL_BM</f>
        <v>KVTN</v>
      </c>
      <c r="R883" s="138" t="str">
        <f>_DL_Khoa</f>
        <v>KTVT</v>
      </c>
      <c r="S883" s="106" t="str">
        <f t="shared" si="15"/>
        <v>KTVT-KVTN</v>
      </c>
      <c r="T883" s="142"/>
      <c r="U883" s="142"/>
      <c r="V883" s="142"/>
      <c r="W883" s="142"/>
      <c r="X883" s="142"/>
      <c r="Y883" s="142"/>
      <c r="Z883" s="142"/>
      <c r="AA883" s="142"/>
      <c r="AB883" s="142"/>
      <c r="AC883" s="142"/>
      <c r="AD883" s="142"/>
      <c r="AE883" s="142"/>
      <c r="AF883" s="142"/>
      <c r="AG883" s="142"/>
      <c r="AH883" s="142"/>
      <c r="AI883" s="142"/>
      <c r="AJ883" s="142"/>
      <c r="AK883" s="142"/>
      <c r="AL883" s="142"/>
      <c r="AM883" s="142"/>
      <c r="AN883" s="142"/>
      <c r="AO883" s="142"/>
      <c r="AP883" s="142"/>
      <c r="AQ883" s="142"/>
      <c r="AR883" s="142"/>
      <c r="AS883" s="142"/>
      <c r="AT883" s="142"/>
      <c r="AU883" s="142"/>
      <c r="AV883" s="142"/>
      <c r="AW883" s="142"/>
      <c r="AX883" s="142"/>
      <c r="AY883" s="142"/>
      <c r="AZ883" s="142"/>
      <c r="BA883" s="142"/>
      <c r="BB883" s="142"/>
      <c r="BC883" s="142"/>
      <c r="BD883" s="142"/>
      <c r="BE883" s="142"/>
    </row>
    <row r="884" spans="1:57" x14ac:dyDescent="0.25">
      <c r="A884" s="107" t="s">
        <v>1721</v>
      </c>
      <c r="B884" s="107" t="s">
        <v>1721</v>
      </c>
      <c r="C884" s="107"/>
      <c r="D884" s="107" t="s">
        <v>916</v>
      </c>
      <c r="E884" s="107"/>
      <c r="F884" s="108">
        <v>470</v>
      </c>
      <c r="G884" s="109" t="s">
        <v>917</v>
      </c>
      <c r="H884" s="110">
        <v>3</v>
      </c>
      <c r="I884" s="111">
        <v>45</v>
      </c>
      <c r="J884" s="111"/>
      <c r="K884" s="111"/>
      <c r="L884" s="112">
        <v>0</v>
      </c>
      <c r="M884" s="143" t="s">
        <v>1484</v>
      </c>
      <c r="N884" s="141">
        <v>90</v>
      </c>
      <c r="O884" s="141" t="s">
        <v>1636</v>
      </c>
      <c r="P884" s="113" t="s">
        <v>1600</v>
      </c>
      <c r="Q884" s="138" t="str">
        <f>_DL_BM</f>
        <v>KVTN</v>
      </c>
      <c r="R884" s="138" t="str">
        <f>_DL_Khoa</f>
        <v>KTVT</v>
      </c>
      <c r="S884" s="106" t="str">
        <f t="shared" si="15"/>
        <v>KTVT-KVTN</v>
      </c>
      <c r="T884" s="142"/>
      <c r="U884" s="142"/>
      <c r="V884" s="142"/>
      <c r="W884" s="142"/>
      <c r="X884" s="142"/>
      <c r="Y884" s="142"/>
      <c r="Z884" s="142"/>
      <c r="AA884" s="142"/>
      <c r="AB884" s="142"/>
      <c r="AC884" s="142"/>
      <c r="AD884" s="142"/>
      <c r="AE884" s="142"/>
      <c r="AF884" s="142"/>
      <c r="AG884" s="142"/>
      <c r="AH884" s="142"/>
      <c r="AI884" s="142"/>
      <c r="AJ884" s="142"/>
      <c r="AK884" s="142"/>
      <c r="AL884" s="142"/>
      <c r="AM884" s="142"/>
      <c r="AN884" s="142"/>
      <c r="AO884" s="142"/>
      <c r="AP884" s="142"/>
      <c r="AQ884" s="142"/>
      <c r="AR884" s="142"/>
      <c r="AS884" s="142"/>
      <c r="AT884" s="142"/>
      <c r="AU884" s="142"/>
      <c r="AV884" s="142"/>
      <c r="AW884" s="142"/>
      <c r="AX884" s="142"/>
      <c r="AY884" s="142"/>
      <c r="AZ884" s="142"/>
      <c r="BA884" s="142"/>
      <c r="BB884" s="142"/>
      <c r="BC884" s="142"/>
      <c r="BD884" s="142"/>
      <c r="BE884" s="142"/>
    </row>
    <row r="885" spans="1:57" x14ac:dyDescent="0.25">
      <c r="A885" s="107" t="s">
        <v>1722</v>
      </c>
      <c r="B885" s="107" t="s">
        <v>1722</v>
      </c>
      <c r="C885" s="107"/>
      <c r="D885" s="107" t="s">
        <v>918</v>
      </c>
      <c r="E885" s="107"/>
      <c r="F885" s="108">
        <v>471</v>
      </c>
      <c r="G885" s="109" t="s">
        <v>919</v>
      </c>
      <c r="H885" s="110">
        <v>3</v>
      </c>
      <c r="I885" s="111">
        <v>45</v>
      </c>
      <c r="J885" s="111"/>
      <c r="K885" s="111"/>
      <c r="L885" s="112">
        <v>0</v>
      </c>
      <c r="M885" s="143" t="s">
        <v>1484</v>
      </c>
      <c r="N885" s="141">
        <v>90</v>
      </c>
      <c r="O885" s="141" t="s">
        <v>1636</v>
      </c>
      <c r="P885" s="113" t="s">
        <v>1600</v>
      </c>
      <c r="Q885" s="138" t="str">
        <f>_DL_BM</f>
        <v>KVTN</v>
      </c>
      <c r="R885" s="138" t="str">
        <f>_DL_Khoa</f>
        <v>KTVT</v>
      </c>
      <c r="S885" s="106" t="str">
        <f t="shared" si="15"/>
        <v>KTVT-KVTN</v>
      </c>
      <c r="T885" s="142"/>
      <c r="U885" s="142"/>
      <c r="V885" s="142"/>
      <c r="W885" s="142"/>
      <c r="X885" s="142"/>
      <c r="Y885" s="142"/>
      <c r="Z885" s="142"/>
      <c r="AA885" s="142"/>
      <c r="AB885" s="142"/>
      <c r="AC885" s="142"/>
      <c r="AD885" s="142"/>
      <c r="AE885" s="142"/>
      <c r="AF885" s="142"/>
      <c r="AG885" s="142"/>
      <c r="AH885" s="142"/>
      <c r="AI885" s="142"/>
      <c r="AJ885" s="142"/>
      <c r="AK885" s="142"/>
      <c r="AL885" s="142"/>
      <c r="AM885" s="142"/>
      <c r="AN885" s="142"/>
      <c r="AO885" s="142"/>
      <c r="AP885" s="142"/>
      <c r="AQ885" s="142"/>
      <c r="AR885" s="142"/>
      <c r="AS885" s="142"/>
      <c r="AT885" s="142"/>
      <c r="AU885" s="142"/>
      <c r="AV885" s="142"/>
      <c r="AW885" s="142"/>
      <c r="AX885" s="142"/>
      <c r="AY885" s="142"/>
      <c r="AZ885" s="142"/>
      <c r="BA885" s="142"/>
      <c r="BB885" s="142"/>
      <c r="BC885" s="142"/>
      <c r="BD885" s="142"/>
      <c r="BE885" s="142"/>
    </row>
    <row r="886" spans="1:57" x14ac:dyDescent="0.25">
      <c r="A886" s="107" t="s">
        <v>1637</v>
      </c>
      <c r="B886" s="107"/>
      <c r="C886" s="107"/>
      <c r="D886" s="107" t="s">
        <v>309</v>
      </c>
      <c r="E886" s="107"/>
      <c r="F886" s="108">
        <v>140</v>
      </c>
      <c r="G886" s="109" t="s">
        <v>310</v>
      </c>
      <c r="H886" s="110">
        <v>3</v>
      </c>
      <c r="I886" s="111">
        <v>45</v>
      </c>
      <c r="J886" s="111"/>
      <c r="K886" s="111"/>
      <c r="L886" s="112">
        <v>0</v>
      </c>
      <c r="M886" s="143" t="s">
        <v>1484</v>
      </c>
      <c r="N886" s="141">
        <v>90</v>
      </c>
      <c r="O886" s="141" t="s">
        <v>1636</v>
      </c>
      <c r="P886" s="113" t="s">
        <v>1600</v>
      </c>
      <c r="Q886" s="138" t="str">
        <f>_DL_BM</f>
        <v>KVTN</v>
      </c>
      <c r="R886" s="138" t="str">
        <f>_DL_Khoa</f>
        <v>KTVT</v>
      </c>
      <c r="S886" s="106" t="str">
        <f t="shared" si="15"/>
        <v>KTVT-KVTN</v>
      </c>
      <c r="T886" s="142"/>
      <c r="U886" s="142"/>
      <c r="V886" s="142"/>
      <c r="W886" s="142"/>
      <c r="X886" s="142"/>
      <c r="Y886" s="142"/>
      <c r="Z886" s="142"/>
      <c r="AA886" s="142"/>
      <c r="AB886" s="142"/>
      <c r="AC886" s="142"/>
      <c r="AD886" s="142"/>
      <c r="AE886" s="142"/>
      <c r="AF886" s="142"/>
      <c r="AG886" s="142"/>
      <c r="AH886" s="142"/>
      <c r="AI886" s="142"/>
      <c r="AJ886" s="142"/>
      <c r="AK886" s="142"/>
      <c r="AL886" s="142"/>
      <c r="AM886" s="142"/>
      <c r="AN886" s="142"/>
      <c r="AO886" s="142"/>
      <c r="AP886" s="142"/>
      <c r="AQ886" s="142"/>
      <c r="AR886" s="142"/>
      <c r="AS886" s="142"/>
      <c r="AT886" s="142"/>
      <c r="AU886" s="142"/>
      <c r="AV886" s="142"/>
      <c r="AW886" s="142"/>
      <c r="AX886" s="142"/>
      <c r="AY886" s="142"/>
      <c r="AZ886" s="142"/>
      <c r="BA886" s="142"/>
      <c r="BB886" s="142"/>
      <c r="BC886" s="142"/>
      <c r="BD886" s="142"/>
      <c r="BE886" s="142"/>
    </row>
    <row r="887" spans="1:57" x14ac:dyDescent="0.25">
      <c r="A887" s="107"/>
      <c r="B887" s="107"/>
      <c r="C887" s="107"/>
      <c r="D887" s="107" t="s">
        <v>930</v>
      </c>
      <c r="E887" s="107"/>
      <c r="F887" s="108">
        <v>477</v>
      </c>
      <c r="G887" s="109" t="s">
        <v>931</v>
      </c>
      <c r="H887" s="110">
        <v>2</v>
      </c>
      <c r="I887" s="111">
        <v>30</v>
      </c>
      <c r="J887" s="111"/>
      <c r="K887" s="111"/>
      <c r="L887" s="112">
        <v>0</v>
      </c>
      <c r="M887" s="143" t="s">
        <v>1484</v>
      </c>
      <c r="N887" s="141">
        <v>75</v>
      </c>
      <c r="O887" s="141" t="s">
        <v>1636</v>
      </c>
      <c r="P887" s="113" t="s">
        <v>1600</v>
      </c>
      <c r="Q887" s="138" t="str">
        <f>_DL_BM</f>
        <v>KVTN</v>
      </c>
      <c r="R887" s="138" t="str">
        <f>_DL_Khoa</f>
        <v>KTVT</v>
      </c>
      <c r="S887" s="106" t="str">
        <f t="shared" si="15"/>
        <v>KTVT-KVTN</v>
      </c>
      <c r="T887" s="142"/>
      <c r="U887" s="142"/>
      <c r="V887" s="142"/>
      <c r="W887" s="142"/>
      <c r="X887" s="142"/>
      <c r="Y887" s="142"/>
      <c r="Z887" s="142"/>
      <c r="AA887" s="142"/>
      <c r="AB887" s="142"/>
      <c r="AC887" s="142"/>
      <c r="AD887" s="142"/>
      <c r="AE887" s="142"/>
      <c r="AF887" s="142"/>
      <c r="AG887" s="142"/>
      <c r="AH887" s="142"/>
      <c r="AI887" s="142"/>
      <c r="AJ887" s="142"/>
      <c r="AK887" s="142"/>
      <c r="AL887" s="142"/>
      <c r="AM887" s="142"/>
      <c r="AN887" s="142"/>
      <c r="AO887" s="142"/>
      <c r="AP887" s="142"/>
      <c r="AQ887" s="142"/>
      <c r="AR887" s="142"/>
      <c r="AS887" s="142"/>
      <c r="AT887" s="142"/>
      <c r="AU887" s="142"/>
      <c r="AV887" s="142"/>
      <c r="AW887" s="142"/>
      <c r="AX887" s="142"/>
      <c r="AY887" s="142"/>
      <c r="AZ887" s="142"/>
      <c r="BA887" s="142"/>
      <c r="BB887" s="142"/>
      <c r="BC887" s="142"/>
      <c r="BD887" s="142"/>
      <c r="BE887" s="142"/>
    </row>
    <row r="888" spans="1:57" x14ac:dyDescent="0.25">
      <c r="A888" s="107" t="s">
        <v>2066</v>
      </c>
      <c r="B888" s="107"/>
      <c r="C888" s="107"/>
      <c r="D888" s="107"/>
      <c r="E888" s="107"/>
      <c r="F888" s="108">
        <v>933</v>
      </c>
      <c r="G888" s="109" t="s">
        <v>931</v>
      </c>
      <c r="H888" s="110">
        <v>2</v>
      </c>
      <c r="I888" s="111">
        <v>30</v>
      </c>
      <c r="J888" s="111"/>
      <c r="K888" s="111"/>
      <c r="L888" s="112">
        <v>0</v>
      </c>
      <c r="M888" s="143" t="s">
        <v>1484</v>
      </c>
      <c r="N888" s="141">
        <v>75</v>
      </c>
      <c r="O888" s="141" t="s">
        <v>1636</v>
      </c>
      <c r="P888" s="113" t="s">
        <v>1600</v>
      </c>
      <c r="Q888" s="138" t="str">
        <f>_DL_BM</f>
        <v>KVTN</v>
      </c>
      <c r="R888" s="138" t="str">
        <f>_DL_Khoa</f>
        <v>KTVT</v>
      </c>
      <c r="S888" s="106" t="str">
        <f t="shared" si="15"/>
        <v>KTVT-KVTN</v>
      </c>
      <c r="T888" s="142"/>
      <c r="U888" s="142"/>
      <c r="V888" s="142"/>
      <c r="W888" s="142"/>
      <c r="X888" s="142"/>
      <c r="Y888" s="142"/>
      <c r="Z888" s="142"/>
      <c r="AA888" s="142"/>
      <c r="AB888" s="142"/>
      <c r="AC888" s="142"/>
      <c r="AD888" s="142"/>
      <c r="AE888" s="142"/>
      <c r="AF888" s="142"/>
      <c r="AG888" s="142"/>
      <c r="AH888" s="142"/>
      <c r="AI888" s="142"/>
      <c r="AJ888" s="142"/>
      <c r="AK888" s="142"/>
      <c r="AL888" s="142"/>
      <c r="AM888" s="142"/>
      <c r="AN888" s="142"/>
      <c r="AO888" s="142"/>
      <c r="AP888" s="142"/>
      <c r="AQ888" s="142"/>
      <c r="AR888" s="142"/>
      <c r="AS888" s="142"/>
      <c r="AT888" s="142"/>
      <c r="AU888" s="142"/>
      <c r="AV888" s="142"/>
      <c r="AW888" s="142"/>
      <c r="AX888" s="142"/>
      <c r="AY888" s="142"/>
      <c r="AZ888" s="142"/>
      <c r="BA888" s="142"/>
      <c r="BB888" s="142"/>
      <c r="BC888" s="142"/>
      <c r="BD888" s="142"/>
      <c r="BE888" s="142"/>
    </row>
    <row r="889" spans="1:57" x14ac:dyDescent="0.25">
      <c r="A889" s="107" t="s">
        <v>1635</v>
      </c>
      <c r="B889" s="107"/>
      <c r="C889" s="107"/>
      <c r="D889" s="107" t="s">
        <v>307</v>
      </c>
      <c r="E889" s="107"/>
      <c r="F889" s="108">
        <v>139</v>
      </c>
      <c r="G889" s="109" t="s">
        <v>308</v>
      </c>
      <c r="H889" s="110">
        <v>3</v>
      </c>
      <c r="I889" s="111">
        <v>45</v>
      </c>
      <c r="J889" s="111"/>
      <c r="K889" s="111"/>
      <c r="L889" s="112">
        <v>0</v>
      </c>
      <c r="M889" s="143" t="s">
        <v>1484</v>
      </c>
      <c r="N889" s="141">
        <v>90</v>
      </c>
      <c r="O889" s="141" t="s">
        <v>1636</v>
      </c>
      <c r="P889" s="113" t="s">
        <v>1600</v>
      </c>
      <c r="Q889" s="138" t="str">
        <f>_DL_BM</f>
        <v>KVTN</v>
      </c>
      <c r="R889" s="138" t="str">
        <f>_DL_Khoa</f>
        <v>KTVT</v>
      </c>
      <c r="S889" s="106" t="str">
        <f t="shared" si="15"/>
        <v>KTVT-KVTN</v>
      </c>
      <c r="T889" s="142"/>
      <c r="U889" s="142"/>
      <c r="V889" s="142"/>
      <c r="W889" s="142"/>
      <c r="X889" s="142"/>
      <c r="Y889" s="142"/>
      <c r="Z889" s="142"/>
      <c r="AA889" s="142"/>
      <c r="AB889" s="142"/>
      <c r="AC889" s="142"/>
      <c r="AD889" s="142"/>
      <c r="AE889" s="142"/>
      <c r="AF889" s="142"/>
      <c r="AG889" s="142"/>
      <c r="AH889" s="142"/>
      <c r="AI889" s="142"/>
      <c r="AJ889" s="142"/>
      <c r="AK889" s="142"/>
      <c r="AL889" s="142"/>
      <c r="AM889" s="142"/>
      <c r="AN889" s="142"/>
      <c r="AO889" s="142"/>
      <c r="AP889" s="142"/>
      <c r="AQ889" s="142"/>
      <c r="AR889" s="142"/>
      <c r="AS889" s="142"/>
      <c r="AT889" s="142"/>
      <c r="AU889" s="142"/>
      <c r="AV889" s="142"/>
      <c r="AW889" s="142"/>
      <c r="AX889" s="142"/>
      <c r="AY889" s="142"/>
      <c r="AZ889" s="142"/>
      <c r="BA889" s="142"/>
      <c r="BB889" s="142"/>
      <c r="BC889" s="142"/>
      <c r="BD889" s="142"/>
      <c r="BE889" s="142"/>
    </row>
    <row r="890" spans="1:57" x14ac:dyDescent="0.25">
      <c r="A890" s="107" t="s">
        <v>1757</v>
      </c>
      <c r="B890" s="107"/>
      <c r="C890" s="107"/>
      <c r="D890" s="107" t="s">
        <v>1219</v>
      </c>
      <c r="E890" s="107"/>
      <c r="F890" s="108">
        <v>607</v>
      </c>
      <c r="G890" s="109" t="s">
        <v>467</v>
      </c>
      <c r="H890" s="110">
        <v>2</v>
      </c>
      <c r="I890" s="111">
        <v>30</v>
      </c>
      <c r="J890" s="111"/>
      <c r="K890" s="111"/>
      <c r="L890" s="112">
        <v>0</v>
      </c>
      <c r="M890" s="140" t="s">
        <v>2</v>
      </c>
      <c r="N890" s="141"/>
      <c r="O890" s="141" t="s">
        <v>1636</v>
      </c>
      <c r="P890" s="113" t="s">
        <v>1600</v>
      </c>
      <c r="Q890" s="138" t="str">
        <f>_DL_BM</f>
        <v>KVTN</v>
      </c>
      <c r="R890" s="138" t="str">
        <f>_DL_Khoa</f>
        <v>KTVT</v>
      </c>
      <c r="S890" s="106" t="str">
        <f t="shared" si="15"/>
        <v>KTVT-KVTN</v>
      </c>
      <c r="T890" s="142"/>
      <c r="U890" s="142"/>
      <c r="V890" s="142"/>
      <c r="W890" s="142"/>
      <c r="X890" s="142"/>
      <c r="Y890" s="142"/>
      <c r="Z890" s="142"/>
      <c r="AA890" s="142"/>
      <c r="AB890" s="142"/>
      <c r="AC890" s="142"/>
      <c r="AD890" s="142"/>
      <c r="AE890" s="142"/>
      <c r="AF890" s="142"/>
      <c r="AG890" s="142"/>
      <c r="AH890" s="142"/>
      <c r="AI890" s="142"/>
      <c r="AJ890" s="142"/>
      <c r="AK890" s="142"/>
      <c r="AL890" s="142"/>
      <c r="AM890" s="142"/>
      <c r="AN890" s="142"/>
      <c r="AO890" s="142"/>
      <c r="AP890" s="142"/>
      <c r="AQ890" s="142"/>
      <c r="AR890" s="142"/>
      <c r="AS890" s="142"/>
      <c r="AT890" s="142"/>
      <c r="AU890" s="142"/>
      <c r="AV890" s="142"/>
      <c r="AW890" s="142"/>
      <c r="AX890" s="142"/>
      <c r="AY890" s="142"/>
      <c r="AZ890" s="142"/>
      <c r="BA890" s="142"/>
      <c r="BB890" s="142"/>
      <c r="BC890" s="142"/>
      <c r="BD890" s="142"/>
      <c r="BE890" s="142"/>
    </row>
    <row r="891" spans="1:57" x14ac:dyDescent="0.25">
      <c r="A891" s="107"/>
      <c r="B891" s="107"/>
      <c r="C891" s="107"/>
      <c r="D891" s="107" t="s">
        <v>1222</v>
      </c>
      <c r="E891" s="107"/>
      <c r="F891" s="108">
        <v>609</v>
      </c>
      <c r="G891" s="109" t="s">
        <v>1223</v>
      </c>
      <c r="H891" s="110">
        <v>2</v>
      </c>
      <c r="I891" s="111">
        <v>30</v>
      </c>
      <c r="J891" s="111"/>
      <c r="K891" s="111"/>
      <c r="L891" s="112">
        <v>0</v>
      </c>
      <c r="M891" s="143" t="s">
        <v>1484</v>
      </c>
      <c r="N891" s="141">
        <v>75</v>
      </c>
      <c r="O891" s="141" t="s">
        <v>1636</v>
      </c>
      <c r="P891" s="113" t="s">
        <v>1600</v>
      </c>
      <c r="Q891" s="138" t="str">
        <f>_DL_BM</f>
        <v>KVTN</v>
      </c>
      <c r="R891" s="138" t="str">
        <f>_DL_Khoa</f>
        <v>KTVT</v>
      </c>
      <c r="S891" s="106" t="str">
        <f t="shared" si="15"/>
        <v>KTVT-KVTN</v>
      </c>
      <c r="T891" s="142"/>
      <c r="U891" s="142"/>
      <c r="V891" s="142"/>
      <c r="W891" s="142"/>
      <c r="X891" s="142"/>
      <c r="Y891" s="142"/>
      <c r="Z891" s="142"/>
      <c r="AA891" s="142"/>
      <c r="AB891" s="142"/>
      <c r="AC891" s="142"/>
      <c r="AD891" s="142"/>
      <c r="AE891" s="142"/>
      <c r="AF891" s="142"/>
      <c r="AG891" s="142"/>
      <c r="AH891" s="142"/>
      <c r="AI891" s="142"/>
      <c r="AJ891" s="142"/>
      <c r="AK891" s="142"/>
      <c r="AL891" s="142"/>
      <c r="AM891" s="142"/>
      <c r="AN891" s="142"/>
      <c r="AO891" s="142"/>
      <c r="AP891" s="142"/>
      <c r="AQ891" s="142"/>
      <c r="AR891" s="142"/>
      <c r="AS891" s="142"/>
      <c r="AT891" s="142"/>
      <c r="AU891" s="142"/>
      <c r="AV891" s="142"/>
      <c r="AW891" s="142"/>
      <c r="AX891" s="142"/>
      <c r="AY891" s="142"/>
      <c r="AZ891" s="142"/>
      <c r="BA891" s="142"/>
      <c r="BB891" s="142"/>
      <c r="BC891" s="142"/>
      <c r="BD891" s="142"/>
      <c r="BE891" s="142"/>
    </row>
    <row r="892" spans="1:57" x14ac:dyDescent="0.25">
      <c r="A892" s="107"/>
      <c r="B892" s="107"/>
      <c r="C892" s="107"/>
      <c r="D892" s="107" t="s">
        <v>928</v>
      </c>
      <c r="E892" s="107"/>
      <c r="F892" s="108">
        <v>476</v>
      </c>
      <c r="G892" s="109" t="s">
        <v>929</v>
      </c>
      <c r="H892" s="110">
        <v>2</v>
      </c>
      <c r="I892" s="111">
        <v>30</v>
      </c>
      <c r="J892" s="111"/>
      <c r="K892" s="111"/>
      <c r="L892" s="112">
        <v>0</v>
      </c>
      <c r="M892" s="143" t="s">
        <v>1484</v>
      </c>
      <c r="N892" s="141">
        <v>75</v>
      </c>
      <c r="O892" s="141" t="s">
        <v>1636</v>
      </c>
      <c r="P892" s="113" t="s">
        <v>1600</v>
      </c>
      <c r="Q892" s="138" t="str">
        <f>_DL_BM</f>
        <v>KVTN</v>
      </c>
      <c r="R892" s="138" t="str">
        <f>_DL_Khoa</f>
        <v>KTVT</v>
      </c>
      <c r="S892" s="106" t="str">
        <f t="shared" si="15"/>
        <v>KTVT-KVTN</v>
      </c>
      <c r="T892" s="142"/>
      <c r="U892" s="142"/>
      <c r="V892" s="142"/>
      <c r="W892" s="142"/>
      <c r="X892" s="142"/>
      <c r="Y892" s="142"/>
      <c r="Z892" s="142"/>
      <c r="AA892" s="142"/>
      <c r="AB892" s="142"/>
      <c r="AC892" s="142"/>
      <c r="AD892" s="142"/>
      <c r="AE892" s="142"/>
      <c r="AF892" s="142"/>
      <c r="AG892" s="142"/>
      <c r="AH892" s="142"/>
      <c r="AI892" s="142"/>
      <c r="AJ892" s="142"/>
      <c r="AK892" s="142"/>
      <c r="AL892" s="142"/>
      <c r="AM892" s="142"/>
      <c r="AN892" s="142"/>
      <c r="AO892" s="142"/>
      <c r="AP892" s="142"/>
      <c r="AQ892" s="142"/>
      <c r="AR892" s="142"/>
      <c r="AS892" s="142"/>
      <c r="AT892" s="142"/>
      <c r="AU892" s="142"/>
      <c r="AV892" s="142"/>
      <c r="AW892" s="142"/>
      <c r="AX892" s="142"/>
      <c r="AY892" s="142"/>
      <c r="AZ892" s="142"/>
      <c r="BA892" s="142"/>
      <c r="BB892" s="142"/>
      <c r="BC892" s="142"/>
      <c r="BD892" s="142"/>
      <c r="BE892" s="142"/>
    </row>
    <row r="893" spans="1:57" x14ac:dyDescent="0.25">
      <c r="A893" s="107" t="s">
        <v>499</v>
      </c>
      <c r="B893" s="107" t="s">
        <v>499</v>
      </c>
      <c r="C893" s="107"/>
      <c r="D893" s="107"/>
      <c r="E893" s="107"/>
      <c r="F893" s="108">
        <v>232</v>
      </c>
      <c r="G893" s="109" t="s">
        <v>500</v>
      </c>
      <c r="H893" s="110">
        <v>2</v>
      </c>
      <c r="I893" s="111">
        <v>30</v>
      </c>
      <c r="J893" s="111"/>
      <c r="K893" s="111"/>
      <c r="L893" s="112">
        <v>0</v>
      </c>
      <c r="M893" s="143" t="s">
        <v>1484</v>
      </c>
      <c r="N893" s="141">
        <v>75</v>
      </c>
      <c r="O893" s="141" t="s">
        <v>1636</v>
      </c>
      <c r="P893" s="113" t="s">
        <v>1600</v>
      </c>
      <c r="Q893" s="138" t="str">
        <f>_DL_BM</f>
        <v>KVTN</v>
      </c>
      <c r="R893" s="138" t="str">
        <f>_DL_Khoa</f>
        <v>KTVT</v>
      </c>
      <c r="S893" s="106" t="str">
        <f t="shared" si="15"/>
        <v>KTVT-KVTN</v>
      </c>
      <c r="T893" s="142"/>
      <c r="U893" s="142"/>
      <c r="V893" s="142"/>
      <c r="W893" s="142"/>
      <c r="X893" s="142"/>
      <c r="Y893" s="142"/>
      <c r="Z893" s="142"/>
      <c r="AA893" s="142"/>
      <c r="AB893" s="142"/>
      <c r="AC893" s="142"/>
      <c r="AD893" s="142"/>
      <c r="AE893" s="142"/>
      <c r="AF893" s="142"/>
      <c r="AG893" s="142"/>
      <c r="AH893" s="142" t="s">
        <v>21</v>
      </c>
      <c r="AI893" s="142"/>
      <c r="AJ893" s="142"/>
      <c r="AK893" s="142"/>
      <c r="AL893" s="142"/>
      <c r="AM893" s="142"/>
      <c r="AN893" s="142"/>
      <c r="AO893" s="142"/>
      <c r="AP893" s="142"/>
      <c r="AQ893" s="142"/>
      <c r="AR893" s="142"/>
      <c r="AS893" s="142"/>
      <c r="AT893" s="142"/>
      <c r="AU893" s="142"/>
      <c r="AV893" s="142"/>
      <c r="AW893" s="142"/>
      <c r="AX893" s="142"/>
      <c r="AY893" s="142"/>
      <c r="AZ893" s="142"/>
      <c r="BA893" s="142"/>
      <c r="BB893" s="142"/>
      <c r="BC893" s="142"/>
      <c r="BD893" s="142"/>
      <c r="BE893" s="142"/>
    </row>
    <row r="894" spans="1:57" x14ac:dyDescent="0.25">
      <c r="A894" s="107" t="s">
        <v>1203</v>
      </c>
      <c r="B894" s="107" t="s">
        <v>1203</v>
      </c>
      <c r="C894" s="107"/>
      <c r="D894" s="107" t="s">
        <v>1204</v>
      </c>
      <c r="E894" s="107" t="s">
        <v>1204</v>
      </c>
      <c r="F894" s="108">
        <v>599</v>
      </c>
      <c r="G894" s="109" t="s">
        <v>500</v>
      </c>
      <c r="H894" s="110">
        <v>2</v>
      </c>
      <c r="I894" s="111">
        <v>30</v>
      </c>
      <c r="J894" s="111"/>
      <c r="K894" s="111"/>
      <c r="L894" s="112">
        <v>0</v>
      </c>
      <c r="M894" s="143" t="s">
        <v>1484</v>
      </c>
      <c r="N894" s="141">
        <v>75</v>
      </c>
      <c r="O894" s="141" t="s">
        <v>1636</v>
      </c>
      <c r="P894" s="113" t="s">
        <v>1600</v>
      </c>
      <c r="Q894" s="138" t="str">
        <f>_DL_BM</f>
        <v>KVTN</v>
      </c>
      <c r="R894" s="138" t="str">
        <f>_DL_Khoa</f>
        <v>KTVT</v>
      </c>
      <c r="S894" s="106" t="str">
        <f t="shared" si="15"/>
        <v>KTVT-KVTN</v>
      </c>
      <c r="T894" s="142"/>
      <c r="U894" s="142"/>
      <c r="V894" s="142"/>
      <c r="W894" s="142"/>
      <c r="X894" s="142"/>
      <c r="Y894" s="142"/>
      <c r="Z894" s="142"/>
      <c r="AA894" s="142"/>
      <c r="AB894" s="142"/>
      <c r="AC894" s="142"/>
      <c r="AD894" s="142"/>
      <c r="AE894" s="142"/>
      <c r="AF894" s="142"/>
      <c r="AG894" s="142" t="s">
        <v>21</v>
      </c>
      <c r="AH894" s="142"/>
      <c r="AI894" s="142"/>
      <c r="AJ894" s="142"/>
      <c r="AK894" s="142"/>
      <c r="AL894" s="142"/>
      <c r="AM894" s="142"/>
      <c r="AN894" s="142"/>
      <c r="AO894" s="142"/>
      <c r="AP894" s="142"/>
      <c r="AQ894" s="142"/>
      <c r="AR894" s="142"/>
      <c r="AS894" s="142"/>
      <c r="AT894" s="142"/>
      <c r="AU894" s="142"/>
      <c r="AV894" s="142"/>
      <c r="AW894" s="142"/>
      <c r="AX894" s="142"/>
      <c r="AY894" s="142"/>
      <c r="AZ894" s="142" t="s">
        <v>21</v>
      </c>
      <c r="BA894" s="142"/>
      <c r="BB894" s="142"/>
      <c r="BC894" s="142"/>
      <c r="BD894" s="142"/>
      <c r="BE894" s="142"/>
    </row>
    <row r="895" spans="1:57" x14ac:dyDescent="0.25">
      <c r="A895" s="107" t="s">
        <v>867</v>
      </c>
      <c r="B895" s="107" t="s">
        <v>867</v>
      </c>
      <c r="C895" s="107"/>
      <c r="D895" s="107" t="s">
        <v>868</v>
      </c>
      <c r="E895" s="107" t="s">
        <v>868</v>
      </c>
      <c r="F895" s="108">
        <v>451</v>
      </c>
      <c r="G895" s="109" t="s">
        <v>869</v>
      </c>
      <c r="H895" s="110">
        <v>2</v>
      </c>
      <c r="I895" s="111">
        <v>30</v>
      </c>
      <c r="J895" s="111"/>
      <c r="K895" s="111"/>
      <c r="L895" s="112">
        <v>0</v>
      </c>
      <c r="M895" s="143" t="s">
        <v>1484</v>
      </c>
      <c r="N895" s="141">
        <v>90</v>
      </c>
      <c r="O895" s="141" t="s">
        <v>1636</v>
      </c>
      <c r="P895" s="113" t="s">
        <v>1600</v>
      </c>
      <c r="Q895" s="138" t="str">
        <f>_DL_BM</f>
        <v>KVTN</v>
      </c>
      <c r="R895" s="138" t="str">
        <f>_DL_Khoa</f>
        <v>KTVT</v>
      </c>
      <c r="S895" s="106" t="str">
        <f t="shared" si="15"/>
        <v>KTVT-KVTN</v>
      </c>
      <c r="T895" s="142"/>
      <c r="U895" s="142"/>
      <c r="V895" s="142"/>
      <c r="W895" s="142"/>
      <c r="X895" s="142"/>
      <c r="Y895" s="142"/>
      <c r="Z895" s="142"/>
      <c r="AA895" s="142"/>
      <c r="AB895" s="142"/>
      <c r="AC895" s="142"/>
      <c r="AD895" s="142"/>
      <c r="AE895" s="142"/>
      <c r="AF895" s="142"/>
      <c r="AG895" s="142" t="s">
        <v>20</v>
      </c>
      <c r="AH895" s="142"/>
      <c r="AI895" s="142"/>
      <c r="AJ895" s="142"/>
      <c r="AK895" s="142"/>
      <c r="AL895" s="142"/>
      <c r="AM895" s="142"/>
      <c r="AN895" s="142"/>
      <c r="AO895" s="142"/>
      <c r="AP895" s="142"/>
      <c r="AQ895" s="142"/>
      <c r="AR895" s="142"/>
      <c r="AS895" s="142"/>
      <c r="AT895" s="142"/>
      <c r="AU895" s="142"/>
      <c r="AV895" s="142"/>
      <c r="AW895" s="142"/>
      <c r="AX895" s="142"/>
      <c r="AY895" s="142"/>
      <c r="AZ895" s="142" t="s">
        <v>20</v>
      </c>
      <c r="BA895" s="142"/>
      <c r="BB895" s="142"/>
      <c r="BC895" s="142"/>
      <c r="BD895" s="142"/>
      <c r="BE895" s="142"/>
    </row>
    <row r="896" spans="1:57" x14ac:dyDescent="0.25">
      <c r="A896" s="107" t="s">
        <v>1720</v>
      </c>
      <c r="B896" s="107" t="s">
        <v>1720</v>
      </c>
      <c r="C896" s="107"/>
      <c r="D896" s="107" t="s">
        <v>915</v>
      </c>
      <c r="E896" s="107"/>
      <c r="F896" s="108">
        <v>469</v>
      </c>
      <c r="G896" s="109" t="s">
        <v>869</v>
      </c>
      <c r="H896" s="110">
        <v>3</v>
      </c>
      <c r="I896" s="111">
        <v>45</v>
      </c>
      <c r="J896" s="111"/>
      <c r="K896" s="111"/>
      <c r="L896" s="112">
        <v>0</v>
      </c>
      <c r="M896" s="143" t="s">
        <v>1484</v>
      </c>
      <c r="N896" s="141">
        <v>90</v>
      </c>
      <c r="O896" s="141" t="s">
        <v>1636</v>
      </c>
      <c r="P896" s="113" t="s">
        <v>1600</v>
      </c>
      <c r="Q896" s="138" t="str">
        <f>_DL_BM</f>
        <v>KVTN</v>
      </c>
      <c r="R896" s="138" t="str">
        <f>_DL_Khoa</f>
        <v>KTVT</v>
      </c>
      <c r="S896" s="106" t="str">
        <f t="shared" si="15"/>
        <v>KTVT-KVTN</v>
      </c>
      <c r="T896" s="142"/>
      <c r="U896" s="142"/>
      <c r="V896" s="142"/>
      <c r="W896" s="142"/>
      <c r="X896" s="142"/>
      <c r="Y896" s="142"/>
      <c r="Z896" s="142"/>
      <c r="AA896" s="142"/>
      <c r="AB896" s="142"/>
      <c r="AC896" s="142"/>
      <c r="AD896" s="142"/>
      <c r="AE896" s="142"/>
      <c r="AF896" s="142"/>
      <c r="AG896" s="142"/>
      <c r="AH896" s="142"/>
      <c r="AI896" s="142"/>
      <c r="AJ896" s="142"/>
      <c r="AK896" s="142"/>
      <c r="AL896" s="142"/>
      <c r="AM896" s="142"/>
      <c r="AN896" s="142"/>
      <c r="AO896" s="142"/>
      <c r="AP896" s="142"/>
      <c r="AQ896" s="142"/>
      <c r="AR896" s="142"/>
      <c r="AS896" s="142"/>
      <c r="AT896" s="142"/>
      <c r="AU896" s="142"/>
      <c r="AV896" s="142"/>
      <c r="AW896" s="142"/>
      <c r="AX896" s="142"/>
      <c r="AY896" s="142"/>
      <c r="AZ896" s="142"/>
      <c r="BA896" s="142"/>
      <c r="BB896" s="142"/>
      <c r="BC896" s="142"/>
      <c r="BD896" s="142"/>
      <c r="BE896" s="142"/>
    </row>
    <row r="897" spans="1:57" x14ac:dyDescent="0.25">
      <c r="A897" s="107" t="s">
        <v>1779</v>
      </c>
      <c r="B897" s="107"/>
      <c r="C897" s="107"/>
      <c r="D897" s="107" t="s">
        <v>1372</v>
      </c>
      <c r="E897" s="107"/>
      <c r="F897" s="108">
        <v>670</v>
      </c>
      <c r="G897" s="109" t="s">
        <v>1373</v>
      </c>
      <c r="H897" s="110">
        <v>4</v>
      </c>
      <c r="I897" s="111"/>
      <c r="J897" s="111"/>
      <c r="K897" s="111">
        <v>180</v>
      </c>
      <c r="L897" s="112">
        <v>0</v>
      </c>
      <c r="M897" s="140" t="s">
        <v>2</v>
      </c>
      <c r="N897" s="141"/>
      <c r="O897" s="141" t="s">
        <v>1636</v>
      </c>
      <c r="P897" s="113" t="s">
        <v>1600</v>
      </c>
      <c r="Q897" s="138" t="str">
        <f>_DL_BM</f>
        <v>KVTN</v>
      </c>
      <c r="R897" s="138" t="str">
        <f>_DL_Khoa</f>
        <v>KTVT</v>
      </c>
      <c r="S897" s="106" t="str">
        <f t="shared" si="15"/>
        <v>KTVT-KVTN</v>
      </c>
      <c r="T897" s="142"/>
      <c r="U897" s="142"/>
      <c r="V897" s="142"/>
      <c r="W897" s="142"/>
      <c r="X897" s="142"/>
      <c r="Y897" s="142"/>
      <c r="Z897" s="142"/>
      <c r="AA897" s="142"/>
      <c r="AB897" s="142"/>
      <c r="AC897" s="142"/>
      <c r="AD897" s="142"/>
      <c r="AE897" s="142"/>
      <c r="AF897" s="142"/>
      <c r="AG897" s="142"/>
      <c r="AH897" s="142"/>
      <c r="AI897" s="142"/>
      <c r="AJ897" s="142"/>
      <c r="AK897" s="142"/>
      <c r="AL897" s="142"/>
      <c r="AM897" s="142"/>
      <c r="AN897" s="142"/>
      <c r="AO897" s="142"/>
      <c r="AP897" s="142"/>
      <c r="AQ897" s="142"/>
      <c r="AR897" s="142"/>
      <c r="AS897" s="142"/>
      <c r="AT897" s="142"/>
      <c r="AU897" s="142"/>
      <c r="AV897" s="142"/>
      <c r="AW897" s="142"/>
      <c r="AX897" s="142"/>
      <c r="AY897" s="142"/>
      <c r="AZ897" s="142"/>
      <c r="BA897" s="142"/>
      <c r="BB897" s="142"/>
      <c r="BC897" s="142"/>
      <c r="BD897" s="142"/>
      <c r="BE897" s="142"/>
    </row>
    <row r="898" spans="1:57" x14ac:dyDescent="0.25">
      <c r="A898" s="107" t="s">
        <v>1780</v>
      </c>
      <c r="B898" s="107"/>
      <c r="C898" s="107"/>
      <c r="D898" s="107" t="s">
        <v>1374</v>
      </c>
      <c r="E898" s="107"/>
      <c r="F898" s="108">
        <v>671</v>
      </c>
      <c r="G898" s="109" t="s">
        <v>1375</v>
      </c>
      <c r="H898" s="110">
        <v>4</v>
      </c>
      <c r="I898" s="111"/>
      <c r="J898" s="111"/>
      <c r="K898" s="111">
        <v>180</v>
      </c>
      <c r="L898" s="112">
        <v>0</v>
      </c>
      <c r="M898" s="140" t="s">
        <v>2</v>
      </c>
      <c r="N898" s="141"/>
      <c r="O898" s="141" t="s">
        <v>1636</v>
      </c>
      <c r="P898" s="113" t="s">
        <v>1600</v>
      </c>
      <c r="Q898" s="138" t="str">
        <f>_DL_BM</f>
        <v>KVTN</v>
      </c>
      <c r="R898" s="138" t="str">
        <f>_DL_Khoa</f>
        <v>KTVT</v>
      </c>
      <c r="S898" s="106" t="str">
        <f t="shared" si="15"/>
        <v>KTVT-KVTN</v>
      </c>
      <c r="T898" s="142"/>
      <c r="U898" s="142"/>
      <c r="V898" s="142"/>
      <c r="W898" s="142"/>
      <c r="X898" s="142"/>
      <c r="Y898" s="142"/>
      <c r="Z898" s="142"/>
      <c r="AA898" s="142"/>
      <c r="AB898" s="142"/>
      <c r="AC898" s="142"/>
      <c r="AD898" s="142"/>
      <c r="AE898" s="142"/>
      <c r="AF898" s="142"/>
      <c r="AG898" s="142"/>
      <c r="AH898" s="142"/>
      <c r="AI898" s="142"/>
      <c r="AJ898" s="142"/>
      <c r="AK898" s="142"/>
      <c r="AL898" s="142"/>
      <c r="AM898" s="142"/>
      <c r="AN898" s="142"/>
      <c r="AO898" s="142"/>
      <c r="AP898" s="142"/>
      <c r="AQ898" s="142"/>
      <c r="AR898" s="142"/>
      <c r="AS898" s="142"/>
      <c r="AT898" s="142"/>
      <c r="AU898" s="142"/>
      <c r="AV898" s="142"/>
      <c r="AW898" s="142"/>
      <c r="AX898" s="142"/>
      <c r="AY898" s="142"/>
      <c r="AZ898" s="142"/>
      <c r="BA898" s="142"/>
      <c r="BB898" s="142"/>
      <c r="BC898" s="142"/>
      <c r="BD898" s="142"/>
      <c r="BE898" s="142"/>
    </row>
    <row r="899" spans="1:57" x14ac:dyDescent="0.25">
      <c r="A899" s="107" t="s">
        <v>1781</v>
      </c>
      <c r="B899" s="107"/>
      <c r="C899" s="107"/>
      <c r="D899" s="107" t="s">
        <v>1433</v>
      </c>
      <c r="E899" s="107"/>
      <c r="F899" s="108">
        <v>702</v>
      </c>
      <c r="G899" s="109" t="s">
        <v>1415</v>
      </c>
      <c r="H899" s="110">
        <v>4</v>
      </c>
      <c r="I899" s="111"/>
      <c r="J899" s="111"/>
      <c r="K899" s="111">
        <v>180</v>
      </c>
      <c r="L899" s="112">
        <v>0</v>
      </c>
      <c r="M899" s="140" t="s">
        <v>1511</v>
      </c>
      <c r="N899" s="141"/>
      <c r="O899" s="141" t="s">
        <v>1636</v>
      </c>
      <c r="P899" s="113" t="s">
        <v>1600</v>
      </c>
      <c r="Q899" s="138" t="str">
        <f>_DL_BM</f>
        <v>KVTN</v>
      </c>
      <c r="R899" s="138" t="str">
        <f>_DL_Khoa</f>
        <v>KTVT</v>
      </c>
      <c r="S899" s="106" t="str">
        <f t="shared" si="15"/>
        <v>KTVT-KVTN</v>
      </c>
      <c r="T899" s="142"/>
      <c r="U899" s="142"/>
      <c r="V899" s="142"/>
      <c r="W899" s="142"/>
      <c r="X899" s="142"/>
      <c r="Y899" s="142"/>
      <c r="Z899" s="142"/>
      <c r="AA899" s="142"/>
      <c r="AB899" s="142"/>
      <c r="AC899" s="142"/>
      <c r="AD899" s="142"/>
      <c r="AE899" s="142"/>
      <c r="AF899" s="142"/>
      <c r="AG899" s="142"/>
      <c r="AH899" s="142"/>
      <c r="AI899" s="142"/>
      <c r="AJ899" s="142"/>
      <c r="AK899" s="142"/>
      <c r="AL899" s="142"/>
      <c r="AM899" s="142"/>
      <c r="AN899" s="142"/>
      <c r="AO899" s="142"/>
      <c r="AP899" s="142"/>
      <c r="AQ899" s="142"/>
      <c r="AR899" s="142"/>
      <c r="AS899" s="142"/>
      <c r="AT899" s="142"/>
      <c r="AU899" s="142"/>
      <c r="AV899" s="142"/>
      <c r="AW899" s="142"/>
      <c r="AX899" s="142"/>
      <c r="AY899" s="142"/>
      <c r="AZ899" s="142"/>
      <c r="BA899" s="142"/>
      <c r="BB899" s="142"/>
      <c r="BC899" s="142"/>
      <c r="BD899" s="142"/>
      <c r="BE899" s="142"/>
    </row>
    <row r="900" spans="1:57" x14ac:dyDescent="0.25">
      <c r="A900" s="107" t="s">
        <v>69</v>
      </c>
      <c r="B900" s="107"/>
      <c r="C900" s="107" t="s">
        <v>69</v>
      </c>
      <c r="D900" s="107" t="s">
        <v>70</v>
      </c>
      <c r="E900" s="107" t="s">
        <v>70</v>
      </c>
      <c r="F900" s="108">
        <v>20</v>
      </c>
      <c r="G900" s="109" t="s">
        <v>71</v>
      </c>
      <c r="H900" s="110">
        <v>3</v>
      </c>
      <c r="I900" s="111">
        <v>30</v>
      </c>
      <c r="J900" s="111">
        <v>30</v>
      </c>
      <c r="K900" s="111"/>
      <c r="L900" s="112">
        <v>0</v>
      </c>
      <c r="M900" s="140" t="s">
        <v>1511</v>
      </c>
      <c r="N900" s="141"/>
      <c r="O900" s="141" t="s">
        <v>1577</v>
      </c>
      <c r="P900" s="113" t="s">
        <v>1574</v>
      </c>
      <c r="Q900" s="138" t="str">
        <f>_DL_BM</f>
        <v>CBHO</v>
      </c>
      <c r="R900" s="138" t="str">
        <f>_DL_Khoa</f>
        <v>KHCB</v>
      </c>
      <c r="S900" s="106" t="str">
        <f t="shared" si="15"/>
        <v>KHCB-CBHO</v>
      </c>
      <c r="T900" s="142" t="s">
        <v>20</v>
      </c>
      <c r="U900" s="142" t="s">
        <v>20</v>
      </c>
      <c r="V900" s="142" t="s">
        <v>20</v>
      </c>
      <c r="W900" s="142" t="s">
        <v>20</v>
      </c>
      <c r="X900" s="142" t="s">
        <v>20</v>
      </c>
      <c r="Y900" s="142" t="s">
        <v>20</v>
      </c>
      <c r="Z900" s="142" t="s">
        <v>20</v>
      </c>
      <c r="AA900" s="142" t="s">
        <v>20</v>
      </c>
      <c r="AB900" s="142" t="s">
        <v>20</v>
      </c>
      <c r="AC900" s="142" t="s">
        <v>20</v>
      </c>
      <c r="AD900" s="142" t="s">
        <v>20</v>
      </c>
      <c r="AE900" s="142"/>
      <c r="AF900" s="142"/>
      <c r="AG900" s="142"/>
      <c r="AH900" s="142"/>
      <c r="AI900" s="142"/>
      <c r="AJ900" s="142"/>
      <c r="AK900" s="142"/>
      <c r="AL900" s="142"/>
      <c r="AM900" s="142"/>
      <c r="AN900" s="142" t="s">
        <v>20</v>
      </c>
      <c r="AO900" s="142" t="s">
        <v>20</v>
      </c>
      <c r="AP900" s="142" t="s">
        <v>20</v>
      </c>
      <c r="AQ900" s="142"/>
      <c r="AR900" s="142" t="s">
        <v>20</v>
      </c>
      <c r="AS900" s="142"/>
      <c r="AT900" s="142" t="s">
        <v>20</v>
      </c>
      <c r="AU900" s="142" t="s">
        <v>20</v>
      </c>
      <c r="AV900" s="142" t="s">
        <v>20</v>
      </c>
      <c r="AW900" s="142" t="s">
        <v>20</v>
      </c>
      <c r="AX900" s="142"/>
      <c r="AY900" s="142"/>
      <c r="AZ900" s="142"/>
      <c r="BA900" s="142"/>
      <c r="BB900" s="142"/>
      <c r="BC900" s="142"/>
      <c r="BD900" s="142"/>
      <c r="BE900" s="142"/>
    </row>
    <row r="901" spans="1:57" x14ac:dyDescent="0.25">
      <c r="A901" s="107" t="s">
        <v>7849</v>
      </c>
      <c r="B901" s="107"/>
      <c r="C901" s="107"/>
      <c r="D901" s="107"/>
      <c r="E901" s="107"/>
      <c r="F901" s="108">
        <v>20</v>
      </c>
      <c r="G901" s="109" t="s">
        <v>7850</v>
      </c>
      <c r="H901" s="110">
        <v>3</v>
      </c>
      <c r="I901" s="111">
        <v>30</v>
      </c>
      <c r="J901" s="111">
        <v>30</v>
      </c>
      <c r="K901" s="111"/>
      <c r="L901" s="112">
        <v>0</v>
      </c>
      <c r="M901" s="140" t="s">
        <v>1511</v>
      </c>
      <c r="N901" s="141"/>
      <c r="O901" s="141" t="s">
        <v>1577</v>
      </c>
      <c r="P901" s="113" t="s">
        <v>1574</v>
      </c>
      <c r="Q901" s="138" t="str">
        <f>_DL_BM</f>
        <v>CBHO</v>
      </c>
      <c r="R901" s="138" t="str">
        <f>_DL_Khoa</f>
        <v>KHCB</v>
      </c>
      <c r="S901" s="106" t="str">
        <f t="shared" ref="S901" si="16">+R901&amp;"-"&amp;Q901</f>
        <v>KHCB-CBHO</v>
      </c>
      <c r="T901" s="142" t="s">
        <v>20</v>
      </c>
      <c r="U901" s="142" t="s">
        <v>20</v>
      </c>
      <c r="V901" s="142" t="s">
        <v>20</v>
      </c>
      <c r="W901" s="142" t="s">
        <v>20</v>
      </c>
      <c r="X901" s="142" t="s">
        <v>20</v>
      </c>
      <c r="Y901" s="142" t="s">
        <v>20</v>
      </c>
      <c r="Z901" s="142" t="s">
        <v>20</v>
      </c>
      <c r="AA901" s="142" t="s">
        <v>20</v>
      </c>
      <c r="AB901" s="142" t="s">
        <v>20</v>
      </c>
      <c r="AC901" s="142" t="s">
        <v>20</v>
      </c>
      <c r="AD901" s="142" t="s">
        <v>20</v>
      </c>
      <c r="AE901" s="142"/>
      <c r="AF901" s="142"/>
      <c r="AG901" s="142"/>
      <c r="AH901" s="142"/>
      <c r="AI901" s="142"/>
      <c r="AJ901" s="142"/>
      <c r="AK901" s="142"/>
      <c r="AL901" s="142"/>
      <c r="AM901" s="142"/>
      <c r="AN901" s="142" t="s">
        <v>20</v>
      </c>
      <c r="AO901" s="142" t="s">
        <v>20</v>
      </c>
      <c r="AP901" s="142" t="s">
        <v>20</v>
      </c>
      <c r="AQ901" s="142"/>
      <c r="AR901" s="142" t="s">
        <v>20</v>
      </c>
      <c r="AS901" s="142"/>
      <c r="AT901" s="142" t="s">
        <v>20</v>
      </c>
      <c r="AU901" s="142" t="s">
        <v>20</v>
      </c>
      <c r="AV901" s="142" t="s">
        <v>20</v>
      </c>
      <c r="AW901" s="142" t="s">
        <v>20</v>
      </c>
      <c r="AX901" s="142"/>
      <c r="AY901" s="142"/>
      <c r="AZ901" s="142"/>
      <c r="BA901" s="142"/>
      <c r="BB901" s="142"/>
      <c r="BC901" s="142"/>
      <c r="BD901" s="142"/>
      <c r="BE901" s="142"/>
    </row>
    <row r="902" spans="1:57" x14ac:dyDescent="0.25">
      <c r="A902" s="107" t="s">
        <v>1597</v>
      </c>
      <c r="B902" s="107"/>
      <c r="C902" s="107"/>
      <c r="D902" s="107"/>
      <c r="E902" s="107"/>
      <c r="F902" s="108">
        <v>36</v>
      </c>
      <c r="G902" s="109" t="s">
        <v>1598</v>
      </c>
      <c r="H902" s="110">
        <v>2</v>
      </c>
      <c r="I902" s="111">
        <v>30</v>
      </c>
      <c r="J902" s="111"/>
      <c r="K902" s="111"/>
      <c r="L902" s="112">
        <v>0</v>
      </c>
      <c r="M902" s="143"/>
      <c r="N902" s="141"/>
      <c r="O902" s="150" t="s">
        <v>1595</v>
      </c>
      <c r="P902" s="128" t="s">
        <v>1596</v>
      </c>
      <c r="Q902" s="138" t="str">
        <f>_DL_BM</f>
        <v>CTMO</v>
      </c>
      <c r="R902" s="138" t="str">
        <f>_DL_Khoa</f>
        <v>KCT</v>
      </c>
      <c r="S902" s="106" t="str">
        <f t="shared" si="15"/>
        <v>KCT-CTMO</v>
      </c>
      <c r="T902" s="142"/>
      <c r="U902" s="142"/>
      <c r="V902" s="142"/>
      <c r="W902" s="142"/>
      <c r="X902" s="142"/>
      <c r="Y902" s="142"/>
      <c r="Z902" s="142"/>
      <c r="AA902" s="142"/>
      <c r="AB902" s="142"/>
      <c r="AC902" s="142"/>
      <c r="AD902" s="142"/>
      <c r="AE902" s="142"/>
      <c r="AF902" s="142"/>
      <c r="AG902" s="142"/>
      <c r="AH902" s="142"/>
      <c r="AI902" s="142"/>
      <c r="AJ902" s="142"/>
      <c r="AK902" s="142"/>
      <c r="AL902" s="142"/>
      <c r="AM902" s="142"/>
      <c r="AN902" s="142"/>
      <c r="AO902" s="142"/>
      <c r="AP902" s="142"/>
      <c r="AQ902" s="142"/>
      <c r="AR902" s="142"/>
      <c r="AS902" s="142"/>
      <c r="AT902" s="142"/>
      <c r="AU902" s="142"/>
      <c r="AV902" s="142"/>
      <c r="AW902" s="142"/>
      <c r="AX902" s="142"/>
      <c r="AY902" s="142"/>
      <c r="AZ902" s="142"/>
      <c r="BA902" s="142"/>
      <c r="BB902" s="142"/>
      <c r="BC902" s="142"/>
      <c r="BD902" s="142"/>
      <c r="BE902" s="142"/>
    </row>
    <row r="903" spans="1:57" x14ac:dyDescent="0.25">
      <c r="A903" s="107" t="s">
        <v>63</v>
      </c>
      <c r="B903" s="107"/>
      <c r="C903" s="107" t="s">
        <v>63</v>
      </c>
      <c r="D903" s="107"/>
      <c r="E903" s="107"/>
      <c r="F903" s="108">
        <v>16</v>
      </c>
      <c r="G903" s="109" t="s">
        <v>64</v>
      </c>
      <c r="H903" s="110">
        <v>4</v>
      </c>
      <c r="I903" s="111">
        <v>45</v>
      </c>
      <c r="J903" s="111">
        <v>30</v>
      </c>
      <c r="K903" s="111"/>
      <c r="L903" s="112">
        <v>0</v>
      </c>
      <c r="M903" s="143" t="s">
        <v>1484</v>
      </c>
      <c r="N903" s="141">
        <v>90</v>
      </c>
      <c r="O903" s="141" t="s">
        <v>1576</v>
      </c>
      <c r="P903" s="113" t="s">
        <v>1574</v>
      </c>
      <c r="Q903" s="138" t="str">
        <f>_DL_BM</f>
        <v>CBLY</v>
      </c>
      <c r="R903" s="138" t="str">
        <f>_DL_Khoa</f>
        <v>KHCB</v>
      </c>
      <c r="S903" s="106" t="str">
        <f t="shared" si="15"/>
        <v>KHCB-CBLY</v>
      </c>
      <c r="T903" s="142" t="s">
        <v>20</v>
      </c>
      <c r="U903" s="142" t="s">
        <v>20</v>
      </c>
      <c r="V903" s="142" t="s">
        <v>20</v>
      </c>
      <c r="W903" s="142" t="s">
        <v>20</v>
      </c>
      <c r="X903" s="142" t="s">
        <v>20</v>
      </c>
      <c r="Y903" s="142" t="s">
        <v>20</v>
      </c>
      <c r="Z903" s="142" t="s">
        <v>20</v>
      </c>
      <c r="AA903" s="142" t="s">
        <v>20</v>
      </c>
      <c r="AB903" s="142" t="s">
        <v>20</v>
      </c>
      <c r="AC903" s="142" t="s">
        <v>20</v>
      </c>
      <c r="AD903" s="142" t="s">
        <v>20</v>
      </c>
      <c r="AE903" s="142" t="s">
        <v>20</v>
      </c>
      <c r="AF903" s="142" t="s">
        <v>20</v>
      </c>
      <c r="AG903" s="142"/>
      <c r="AH903" s="142"/>
      <c r="AI903" s="142"/>
      <c r="AJ903" s="142"/>
      <c r="AK903" s="142"/>
      <c r="AL903" s="142"/>
      <c r="AM903" s="142"/>
      <c r="AN903" s="142"/>
      <c r="AO903" s="142"/>
      <c r="AP903" s="142"/>
      <c r="AQ903" s="142"/>
      <c r="AR903" s="142"/>
      <c r="AS903" s="142"/>
      <c r="AT903" s="142"/>
      <c r="AU903" s="142"/>
      <c r="AV903" s="142"/>
      <c r="AW903" s="142"/>
      <c r="AX903" s="142"/>
      <c r="AY903" s="142"/>
      <c r="AZ903" s="142"/>
      <c r="BA903" s="142"/>
      <c r="BB903" s="142"/>
      <c r="BC903" s="142"/>
      <c r="BD903" s="142"/>
      <c r="BE903" s="142"/>
    </row>
    <row r="904" spans="1:57" x14ac:dyDescent="0.25">
      <c r="A904" s="107"/>
      <c r="B904" s="107"/>
      <c r="C904" s="107"/>
      <c r="D904" s="107" t="s">
        <v>67</v>
      </c>
      <c r="E904" s="107" t="s">
        <v>67</v>
      </c>
      <c r="F904" s="108">
        <v>18</v>
      </c>
      <c r="G904" s="109" t="s">
        <v>64</v>
      </c>
      <c r="H904" s="110">
        <v>3</v>
      </c>
      <c r="I904" s="111">
        <v>45</v>
      </c>
      <c r="J904" s="111"/>
      <c r="K904" s="111"/>
      <c r="L904" s="112">
        <v>0</v>
      </c>
      <c r="M904" s="143" t="s">
        <v>1484</v>
      </c>
      <c r="N904" s="141">
        <v>90</v>
      </c>
      <c r="O904" s="141" t="s">
        <v>1576</v>
      </c>
      <c r="P904" s="113" t="s">
        <v>1574</v>
      </c>
      <c r="Q904" s="138" t="str">
        <f>_DL_BM</f>
        <v>CBLY</v>
      </c>
      <c r="R904" s="138" t="str">
        <f>_DL_Khoa</f>
        <v>KHCB</v>
      </c>
      <c r="S904" s="106" t="str">
        <f t="shared" si="15"/>
        <v>KHCB-CBLY</v>
      </c>
      <c r="T904" s="142"/>
      <c r="U904" s="142"/>
      <c r="V904" s="142"/>
      <c r="W904" s="142"/>
      <c r="X904" s="142"/>
      <c r="Y904" s="142"/>
      <c r="Z904" s="142"/>
      <c r="AA904" s="142"/>
      <c r="AB904" s="142"/>
      <c r="AC904" s="142"/>
      <c r="AD904" s="142"/>
      <c r="AE904" s="142"/>
      <c r="AF904" s="142"/>
      <c r="AG904" s="142"/>
      <c r="AH904" s="142"/>
      <c r="AI904" s="142"/>
      <c r="AJ904" s="142"/>
      <c r="AK904" s="142"/>
      <c r="AL904" s="142"/>
      <c r="AM904" s="142"/>
      <c r="AN904" s="142" t="s">
        <v>20</v>
      </c>
      <c r="AO904" s="142" t="s">
        <v>20</v>
      </c>
      <c r="AP904" s="142" t="s">
        <v>20</v>
      </c>
      <c r="AQ904" s="142"/>
      <c r="AR904" s="142" t="s">
        <v>20</v>
      </c>
      <c r="AS904" s="142"/>
      <c r="AT904" s="142" t="s">
        <v>20</v>
      </c>
      <c r="AU904" s="142" t="s">
        <v>20</v>
      </c>
      <c r="AV904" s="142" t="s">
        <v>20</v>
      </c>
      <c r="AW904" s="142" t="s">
        <v>20</v>
      </c>
      <c r="AX904" s="142" t="s">
        <v>20</v>
      </c>
      <c r="AY904" s="142" t="s">
        <v>20</v>
      </c>
      <c r="AZ904" s="142"/>
      <c r="BA904" s="142"/>
      <c r="BB904" s="142"/>
      <c r="BC904" s="142"/>
      <c r="BD904" s="142"/>
      <c r="BE904" s="142"/>
    </row>
    <row r="905" spans="1:57" x14ac:dyDescent="0.25">
      <c r="A905" s="107" t="s">
        <v>7896</v>
      </c>
      <c r="B905" s="107"/>
      <c r="C905" s="107"/>
      <c r="D905" s="107"/>
      <c r="E905" s="107"/>
      <c r="F905" s="108">
        <v>16</v>
      </c>
      <c r="G905" s="109" t="s">
        <v>7862</v>
      </c>
      <c r="H905" s="110">
        <v>4</v>
      </c>
      <c r="I905" s="111">
        <v>45</v>
      </c>
      <c r="J905" s="111">
        <v>30</v>
      </c>
      <c r="K905" s="111"/>
      <c r="L905" s="112">
        <v>0</v>
      </c>
      <c r="M905" s="143" t="s">
        <v>1484</v>
      </c>
      <c r="N905" s="141">
        <v>90</v>
      </c>
      <c r="O905" s="141" t="s">
        <v>1576</v>
      </c>
      <c r="P905" s="113" t="s">
        <v>1574</v>
      </c>
      <c r="Q905" s="138" t="str">
        <f>_DL_BM</f>
        <v>CBLY</v>
      </c>
      <c r="R905" s="138" t="str">
        <f>_DL_Khoa</f>
        <v>KHCB</v>
      </c>
      <c r="S905" s="106" t="str">
        <f t="shared" ref="S905" si="17">+R905&amp;"-"&amp;Q905</f>
        <v>KHCB-CBLY</v>
      </c>
      <c r="T905" s="142" t="s">
        <v>20</v>
      </c>
      <c r="U905" s="142" t="s">
        <v>20</v>
      </c>
      <c r="V905" s="142" t="s">
        <v>20</v>
      </c>
      <c r="W905" s="142" t="s">
        <v>20</v>
      </c>
      <c r="X905" s="142" t="s">
        <v>20</v>
      </c>
      <c r="Y905" s="142" t="s">
        <v>20</v>
      </c>
      <c r="Z905" s="142" t="s">
        <v>20</v>
      </c>
      <c r="AA905" s="142" t="s">
        <v>20</v>
      </c>
      <c r="AB905" s="142" t="s">
        <v>20</v>
      </c>
      <c r="AC905" s="142" t="s">
        <v>20</v>
      </c>
      <c r="AD905" s="142" t="s">
        <v>20</v>
      </c>
      <c r="AE905" s="142" t="s">
        <v>20</v>
      </c>
      <c r="AF905" s="142" t="s">
        <v>20</v>
      </c>
      <c r="AG905" s="142"/>
      <c r="AH905" s="142"/>
      <c r="AI905" s="142"/>
      <c r="AJ905" s="142"/>
      <c r="AK905" s="142"/>
      <c r="AL905" s="142"/>
      <c r="AM905" s="142"/>
      <c r="AN905" s="142"/>
      <c r="AO905" s="142"/>
      <c r="AP905" s="142"/>
      <c r="AQ905" s="142"/>
      <c r="AR905" s="142"/>
      <c r="AS905" s="142"/>
      <c r="AT905" s="142"/>
      <c r="AU905" s="142"/>
      <c r="AV905" s="142"/>
      <c r="AW905" s="142"/>
      <c r="AX905" s="142"/>
      <c r="AY905" s="142"/>
      <c r="AZ905" s="142"/>
      <c r="BA905" s="142"/>
      <c r="BB905" s="142"/>
      <c r="BC905" s="142"/>
      <c r="BD905" s="142"/>
      <c r="BE905" s="142"/>
    </row>
    <row r="906" spans="1:57" s="157" customFormat="1" x14ac:dyDescent="0.25">
      <c r="A906" s="107" t="s">
        <v>65</v>
      </c>
      <c r="B906" s="107"/>
      <c r="C906" s="107" t="s">
        <v>65</v>
      </c>
      <c r="D906" s="107"/>
      <c r="E906" s="107"/>
      <c r="F906" s="108">
        <v>17</v>
      </c>
      <c r="G906" s="109" t="s">
        <v>66</v>
      </c>
      <c r="H906" s="110">
        <v>2</v>
      </c>
      <c r="I906" s="111">
        <v>30</v>
      </c>
      <c r="J906" s="111"/>
      <c r="K906" s="111"/>
      <c r="L906" s="112">
        <v>0</v>
      </c>
      <c r="M906" s="143" t="s">
        <v>1484</v>
      </c>
      <c r="N906" s="141">
        <v>60</v>
      </c>
      <c r="O906" s="141" t="s">
        <v>1576</v>
      </c>
      <c r="P906" s="113" t="s">
        <v>1574</v>
      </c>
      <c r="Q906" s="138" t="str">
        <f>_DL_BM</f>
        <v>CBLY</v>
      </c>
      <c r="R906" s="138" t="str">
        <f>_DL_Khoa</f>
        <v>KHCB</v>
      </c>
      <c r="S906" s="106" t="str">
        <f t="shared" si="15"/>
        <v>KHCB-CBLY</v>
      </c>
      <c r="T906" s="142" t="s">
        <v>20</v>
      </c>
      <c r="U906" s="142" t="s">
        <v>20</v>
      </c>
      <c r="V906" s="142" t="s">
        <v>20</v>
      </c>
      <c r="W906" s="142" t="s">
        <v>20</v>
      </c>
      <c r="X906" s="142" t="s">
        <v>20</v>
      </c>
      <c r="Y906" s="142" t="s">
        <v>20</v>
      </c>
      <c r="Z906" s="142" t="s">
        <v>20</v>
      </c>
      <c r="AA906" s="142" t="s">
        <v>20</v>
      </c>
      <c r="AB906" s="142" t="s">
        <v>20</v>
      </c>
      <c r="AC906" s="142" t="s">
        <v>20</v>
      </c>
      <c r="AD906" s="142" t="s">
        <v>20</v>
      </c>
      <c r="AE906" s="142" t="s">
        <v>20</v>
      </c>
      <c r="AF906" s="142" t="s">
        <v>20</v>
      </c>
      <c r="AG906" s="142"/>
      <c r="AH906" s="142"/>
      <c r="AI906" s="142"/>
      <c r="AJ906" s="142"/>
      <c r="AK906" s="142"/>
      <c r="AL906" s="142"/>
      <c r="AM906" s="142"/>
      <c r="AN906" s="142"/>
      <c r="AO906" s="142"/>
      <c r="AP906" s="142"/>
      <c r="AQ906" s="142"/>
      <c r="AR906" s="142"/>
      <c r="AS906" s="142"/>
      <c r="AT906" s="142"/>
      <c r="AU906" s="142"/>
      <c r="AV906" s="142"/>
      <c r="AW906" s="142"/>
      <c r="AX906" s="142"/>
      <c r="AY906" s="142"/>
      <c r="AZ906" s="142"/>
      <c r="BA906" s="142"/>
      <c r="BB906" s="142"/>
      <c r="BC906" s="142"/>
      <c r="BD906" s="142"/>
      <c r="BE906" s="142"/>
    </row>
    <row r="907" spans="1:57" s="157" customFormat="1" x14ac:dyDescent="0.25">
      <c r="A907" s="107"/>
      <c r="B907" s="107" t="s">
        <v>68</v>
      </c>
      <c r="C907" s="107"/>
      <c r="D907" s="107"/>
      <c r="E907" s="107"/>
      <c r="F907" s="108">
        <v>19</v>
      </c>
      <c r="G907" s="109" t="s">
        <v>66</v>
      </c>
      <c r="H907" s="110">
        <v>3</v>
      </c>
      <c r="I907" s="111">
        <v>30</v>
      </c>
      <c r="J907" s="111">
        <v>30</v>
      </c>
      <c r="K907" s="111"/>
      <c r="L907" s="112">
        <v>0</v>
      </c>
      <c r="M907" s="143" t="s">
        <v>1484</v>
      </c>
      <c r="N907" s="141">
        <v>60</v>
      </c>
      <c r="O907" s="141" t="s">
        <v>1576</v>
      </c>
      <c r="P907" s="113" t="s">
        <v>1574</v>
      </c>
      <c r="Q907" s="138" t="str">
        <f>_DL_BM</f>
        <v>CBLY</v>
      </c>
      <c r="R907" s="138" t="str">
        <f>_DL_Khoa</f>
        <v>KHCB</v>
      </c>
      <c r="S907" s="106" t="str">
        <f t="shared" si="15"/>
        <v>KHCB-CBLY</v>
      </c>
      <c r="T907" s="142"/>
      <c r="U907" s="142"/>
      <c r="V907" s="142"/>
      <c r="W907" s="142"/>
      <c r="X907" s="142"/>
      <c r="Y907" s="142"/>
      <c r="Z907" s="142"/>
      <c r="AA907" s="142"/>
      <c r="AB907" s="142"/>
      <c r="AC907" s="142"/>
      <c r="AD907" s="142"/>
      <c r="AE907" s="142"/>
      <c r="AF907" s="142"/>
      <c r="AG907" s="142"/>
      <c r="AH907" s="142"/>
      <c r="AI907" s="142"/>
      <c r="AJ907" s="142"/>
      <c r="AK907" s="142"/>
      <c r="AL907" s="142"/>
      <c r="AM907" s="142"/>
      <c r="AN907" s="142"/>
      <c r="AO907" s="142"/>
      <c r="AP907" s="142"/>
      <c r="AQ907" s="142"/>
      <c r="AR907" s="142"/>
      <c r="AS907" s="142"/>
      <c r="AT907" s="142"/>
      <c r="AU907" s="142"/>
      <c r="AV907" s="142"/>
      <c r="AW907" s="142"/>
      <c r="AX907" s="142"/>
      <c r="AY907" s="142"/>
      <c r="AZ907" s="142"/>
      <c r="BA907" s="142"/>
      <c r="BB907" s="142"/>
      <c r="BC907" s="142"/>
      <c r="BD907" s="142"/>
      <c r="BE907" s="142"/>
    </row>
    <row r="908" spans="1:57" x14ac:dyDescent="0.25">
      <c r="A908" s="107" t="s">
        <v>42</v>
      </c>
      <c r="B908" s="107"/>
      <c r="C908" s="107"/>
      <c r="D908" s="107"/>
      <c r="E908" s="107"/>
      <c r="F908" s="108">
        <v>7</v>
      </c>
      <c r="G908" s="109" t="s">
        <v>43</v>
      </c>
      <c r="H908" s="110">
        <v>4</v>
      </c>
      <c r="I908" s="111">
        <v>45</v>
      </c>
      <c r="J908" s="111">
        <v>30</v>
      </c>
      <c r="K908" s="111"/>
      <c r="L908" s="112">
        <v>0</v>
      </c>
      <c r="M908" s="143" t="s">
        <v>1484</v>
      </c>
      <c r="N908" s="141">
        <v>60</v>
      </c>
      <c r="O908" s="141" t="s">
        <v>1573</v>
      </c>
      <c r="P908" s="113" t="s">
        <v>1574</v>
      </c>
      <c r="Q908" s="138" t="str">
        <f>_DL_BM</f>
        <v>CBNN</v>
      </c>
      <c r="R908" s="138" t="str">
        <f>_DL_Khoa</f>
        <v>KHCB</v>
      </c>
      <c r="S908" s="106" t="str">
        <f t="shared" si="15"/>
        <v>KHCB-CBNN</v>
      </c>
      <c r="T908" s="142" t="s">
        <v>20</v>
      </c>
      <c r="U908" s="142" t="s">
        <v>20</v>
      </c>
      <c r="V908" s="142" t="s">
        <v>20</v>
      </c>
      <c r="W908" s="142" t="s">
        <v>20</v>
      </c>
      <c r="X908" s="142" t="s">
        <v>20</v>
      </c>
      <c r="Y908" s="142" t="s">
        <v>20</v>
      </c>
      <c r="Z908" s="142" t="s">
        <v>20</v>
      </c>
      <c r="AA908" s="142" t="s">
        <v>20</v>
      </c>
      <c r="AB908" s="142" t="s">
        <v>20</v>
      </c>
      <c r="AC908" s="142" t="s">
        <v>20</v>
      </c>
      <c r="AD908" s="142" t="s">
        <v>20</v>
      </c>
      <c r="AE908" s="142" t="s">
        <v>20</v>
      </c>
      <c r="AF908" s="142" t="s">
        <v>20</v>
      </c>
      <c r="AG908" s="142" t="s">
        <v>20</v>
      </c>
      <c r="AH908" s="142" t="s">
        <v>20</v>
      </c>
      <c r="AI908" s="142" t="s">
        <v>20</v>
      </c>
      <c r="AJ908" s="142" t="s">
        <v>20</v>
      </c>
      <c r="AK908" s="142" t="s">
        <v>20</v>
      </c>
      <c r="AL908" s="142" t="s">
        <v>20</v>
      </c>
      <c r="AM908" s="142"/>
      <c r="AN908" s="142"/>
      <c r="AO908" s="142"/>
      <c r="AP908" s="142"/>
      <c r="AQ908" s="142"/>
      <c r="AR908" s="142"/>
      <c r="AS908" s="142"/>
      <c r="AT908" s="142"/>
      <c r="AU908" s="142"/>
      <c r="AV908" s="142"/>
      <c r="AW908" s="142"/>
      <c r="AX908" s="142"/>
      <c r="AY908" s="142"/>
      <c r="AZ908" s="142"/>
      <c r="BA908" s="142"/>
      <c r="BB908" s="142"/>
      <c r="BC908" s="142"/>
      <c r="BD908" s="142"/>
      <c r="BE908" s="142"/>
    </row>
    <row r="909" spans="1:57" x14ac:dyDescent="0.25">
      <c r="A909" s="107" t="s">
        <v>7897</v>
      </c>
      <c r="B909" s="107"/>
      <c r="C909" s="107"/>
      <c r="D909" s="107"/>
      <c r="E909" s="107"/>
      <c r="F909" s="108">
        <v>7</v>
      </c>
      <c r="G909" s="109" t="s">
        <v>7856</v>
      </c>
      <c r="H909" s="110">
        <v>3</v>
      </c>
      <c r="I909" s="111"/>
      <c r="J909" s="111"/>
      <c r="K909" s="111"/>
      <c r="L909" s="112"/>
      <c r="M909" s="143" t="s">
        <v>1484</v>
      </c>
      <c r="N909" s="141">
        <v>60</v>
      </c>
      <c r="O909" s="141" t="s">
        <v>1573</v>
      </c>
      <c r="P909" s="113" t="s">
        <v>1574</v>
      </c>
      <c r="Q909" s="138" t="str">
        <f>_DL_BM</f>
        <v>CBNN</v>
      </c>
      <c r="R909" s="138" t="str">
        <f>_DL_Khoa</f>
        <v>KHCB</v>
      </c>
      <c r="S909" s="106" t="str">
        <f t="shared" ref="S909" si="18">+R909&amp;"-"&amp;Q909</f>
        <v>KHCB-CBNN</v>
      </c>
      <c r="T909" s="142" t="s">
        <v>20</v>
      </c>
      <c r="U909" s="142" t="s">
        <v>20</v>
      </c>
      <c r="V909" s="142" t="s">
        <v>20</v>
      </c>
      <c r="W909" s="142" t="s">
        <v>20</v>
      </c>
      <c r="X909" s="142" t="s">
        <v>20</v>
      </c>
      <c r="Y909" s="142" t="s">
        <v>20</v>
      </c>
      <c r="Z909" s="142" t="s">
        <v>20</v>
      </c>
      <c r="AA909" s="142" t="s">
        <v>20</v>
      </c>
      <c r="AB909" s="142" t="s">
        <v>20</v>
      </c>
      <c r="AC909" s="142" t="s">
        <v>20</v>
      </c>
      <c r="AD909" s="142" t="s">
        <v>20</v>
      </c>
      <c r="AE909" s="142" t="s">
        <v>20</v>
      </c>
      <c r="AF909" s="142" t="s">
        <v>20</v>
      </c>
      <c r="AG909" s="142" t="s">
        <v>20</v>
      </c>
      <c r="AH909" s="142" t="s">
        <v>20</v>
      </c>
      <c r="AI909" s="142" t="s">
        <v>20</v>
      </c>
      <c r="AJ909" s="142" t="s">
        <v>20</v>
      </c>
      <c r="AK909" s="142" t="s">
        <v>20</v>
      </c>
      <c r="AL909" s="142" t="s">
        <v>20</v>
      </c>
      <c r="AM909" s="142"/>
      <c r="AN909" s="142"/>
      <c r="AO909" s="142"/>
      <c r="AP909" s="142"/>
      <c r="AQ909" s="142"/>
      <c r="AR909" s="142"/>
      <c r="AS909" s="142"/>
      <c r="AT909" s="142"/>
      <c r="AU909" s="142"/>
      <c r="AV909" s="142"/>
      <c r="AW909" s="142"/>
      <c r="AX909" s="142"/>
      <c r="AY909" s="142"/>
      <c r="AZ909" s="142"/>
      <c r="BA909" s="142"/>
      <c r="BB909" s="142"/>
      <c r="BC909" s="142"/>
      <c r="BD909" s="142"/>
      <c r="BE909" s="142"/>
    </row>
    <row r="910" spans="1:57" x14ac:dyDescent="0.25">
      <c r="A910" s="107"/>
      <c r="B910" s="107"/>
      <c r="C910" s="107"/>
      <c r="D910" s="107" t="s">
        <v>45</v>
      </c>
      <c r="E910" s="107"/>
      <c r="F910" s="108">
        <v>8</v>
      </c>
      <c r="G910" s="109" t="s">
        <v>43</v>
      </c>
      <c r="H910" s="110">
        <v>4</v>
      </c>
      <c r="I910" s="111">
        <v>45</v>
      </c>
      <c r="J910" s="111">
        <v>30</v>
      </c>
      <c r="K910" s="111"/>
      <c r="L910" s="112">
        <v>0</v>
      </c>
      <c r="M910" s="143" t="s">
        <v>1484</v>
      </c>
      <c r="N910" s="141">
        <v>60</v>
      </c>
      <c r="O910" s="141" t="s">
        <v>1573</v>
      </c>
      <c r="P910" s="113" t="s">
        <v>1574</v>
      </c>
      <c r="Q910" s="138" t="str">
        <f>_DL_BM</f>
        <v>CBNN</v>
      </c>
      <c r="R910" s="138" t="str">
        <f>_DL_Khoa</f>
        <v>KHCB</v>
      </c>
      <c r="S910" s="106" t="str">
        <f t="shared" si="15"/>
        <v>KHCB-CBNN</v>
      </c>
      <c r="T910" s="142"/>
      <c r="U910" s="142"/>
      <c r="V910" s="142"/>
      <c r="W910" s="142"/>
      <c r="X910" s="142"/>
      <c r="Y910" s="142"/>
      <c r="Z910" s="142"/>
      <c r="AA910" s="142"/>
      <c r="AB910" s="142"/>
      <c r="AC910" s="142"/>
      <c r="AD910" s="142"/>
      <c r="AE910" s="142"/>
      <c r="AF910" s="142"/>
      <c r="AG910" s="142"/>
      <c r="AH910" s="142"/>
      <c r="AI910" s="142"/>
      <c r="AJ910" s="142"/>
      <c r="AK910" s="142"/>
      <c r="AL910" s="142"/>
      <c r="AM910" s="142"/>
      <c r="AN910" s="142" t="s">
        <v>20</v>
      </c>
      <c r="AO910" s="142" t="s">
        <v>20</v>
      </c>
      <c r="AP910" s="142" t="s">
        <v>20</v>
      </c>
      <c r="AQ910" s="142"/>
      <c r="AR910" s="142" t="s">
        <v>20</v>
      </c>
      <c r="AS910" s="142"/>
      <c r="AT910" s="142" t="s">
        <v>20</v>
      </c>
      <c r="AU910" s="142" t="s">
        <v>20</v>
      </c>
      <c r="AV910" s="142" t="s">
        <v>20</v>
      </c>
      <c r="AW910" s="142" t="s">
        <v>20</v>
      </c>
      <c r="AX910" s="142" t="s">
        <v>20</v>
      </c>
      <c r="AY910" s="142" t="s">
        <v>20</v>
      </c>
      <c r="AZ910" s="142" t="s">
        <v>20</v>
      </c>
      <c r="BA910" s="142" t="s">
        <v>20</v>
      </c>
      <c r="BB910" s="142" t="s">
        <v>20</v>
      </c>
      <c r="BC910" s="142" t="s">
        <v>20</v>
      </c>
      <c r="BD910" s="142" t="s">
        <v>20</v>
      </c>
      <c r="BE910" s="142"/>
    </row>
    <row r="911" spans="1:57" x14ac:dyDescent="0.25">
      <c r="A911" s="107" t="s">
        <v>1496</v>
      </c>
      <c r="B911" s="107"/>
      <c r="C911" s="107"/>
      <c r="D911" s="107"/>
      <c r="E911" s="107"/>
      <c r="F911" s="108">
        <v>893</v>
      </c>
      <c r="G911" s="109" t="s">
        <v>1498</v>
      </c>
      <c r="H911" s="110">
        <v>2</v>
      </c>
      <c r="I911" s="111">
        <v>15</v>
      </c>
      <c r="J911" s="111">
        <v>30</v>
      </c>
      <c r="K911" s="111"/>
      <c r="L911" s="112">
        <v>0</v>
      </c>
      <c r="M911" s="143" t="s">
        <v>1484</v>
      </c>
      <c r="N911" s="141">
        <v>90</v>
      </c>
      <c r="O911" s="141" t="s">
        <v>1573</v>
      </c>
      <c r="P911" s="113" t="s">
        <v>1574</v>
      </c>
      <c r="Q911" s="138" t="str">
        <f>_DL_BM</f>
        <v>CBNN</v>
      </c>
      <c r="R911" s="138" t="str">
        <f>_DL_Khoa</f>
        <v>KHCB</v>
      </c>
      <c r="S911" s="106" t="str">
        <f t="shared" ref="S911:S971" si="19">+R911&amp;"-"&amp;Q911</f>
        <v>KHCB-CBNN</v>
      </c>
      <c r="T911" s="142"/>
      <c r="U911" s="142"/>
      <c r="V911" s="142"/>
      <c r="W911" s="142"/>
      <c r="X911" s="142"/>
      <c r="Y911" s="142"/>
      <c r="Z911" s="142" t="s">
        <v>21</v>
      </c>
      <c r="AA911" s="142"/>
      <c r="AB911" s="142"/>
      <c r="AC911" s="142"/>
      <c r="AD911" s="142"/>
      <c r="AE911" s="142"/>
      <c r="AF911" s="142"/>
      <c r="AG911" s="142"/>
      <c r="AH911" s="142"/>
      <c r="AI911" s="142"/>
      <c r="AJ911" s="142"/>
      <c r="AK911" s="142"/>
      <c r="AL911" s="142"/>
      <c r="AM911" s="142"/>
      <c r="AN911" s="142"/>
      <c r="AO911" s="142"/>
      <c r="AP911" s="142"/>
      <c r="AQ911" s="142"/>
      <c r="AR911" s="142"/>
      <c r="AS911" s="142"/>
      <c r="AT911" s="142"/>
      <c r="AU911" s="142"/>
      <c r="AV911" s="142"/>
      <c r="AW911" s="142"/>
      <c r="AX911" s="142"/>
      <c r="AY911" s="142"/>
      <c r="AZ911" s="142"/>
      <c r="BA911" s="142"/>
      <c r="BB911" s="142"/>
      <c r="BC911" s="142"/>
      <c r="BD911" s="142"/>
      <c r="BE911" s="142"/>
    </row>
    <row r="912" spans="1:57" x14ac:dyDescent="0.25">
      <c r="A912" s="107" t="s">
        <v>1497</v>
      </c>
      <c r="B912" s="107"/>
      <c r="C912" s="107"/>
      <c r="D912" s="107"/>
      <c r="E912" s="107"/>
      <c r="F912" s="108">
        <v>894</v>
      </c>
      <c r="G912" s="109" t="s">
        <v>1499</v>
      </c>
      <c r="H912" s="110">
        <v>2</v>
      </c>
      <c r="I912" s="111">
        <v>15</v>
      </c>
      <c r="J912" s="111">
        <v>30</v>
      </c>
      <c r="K912" s="111"/>
      <c r="L912" s="112">
        <v>0</v>
      </c>
      <c r="M912" s="140" t="s">
        <v>1511</v>
      </c>
      <c r="N912" s="141"/>
      <c r="O912" s="141" t="s">
        <v>1573</v>
      </c>
      <c r="P912" s="113" t="s">
        <v>1574</v>
      </c>
      <c r="Q912" s="138" t="str">
        <f>_DL_BM</f>
        <v>CBNN</v>
      </c>
      <c r="R912" s="138" t="str">
        <f>_DL_Khoa</f>
        <v>KHCB</v>
      </c>
      <c r="S912" s="106" t="str">
        <f t="shared" si="19"/>
        <v>KHCB-CBNN</v>
      </c>
      <c r="T912" s="142"/>
      <c r="U912" s="142"/>
      <c r="V912" s="142"/>
      <c r="W912" s="142"/>
      <c r="X912" s="142"/>
      <c r="Y912" s="142"/>
      <c r="Z912" s="142" t="s">
        <v>21</v>
      </c>
      <c r="AA912" s="142"/>
      <c r="AB912" s="142"/>
      <c r="AC912" s="142"/>
      <c r="AD912" s="142"/>
      <c r="AE912" s="142"/>
      <c r="AF912" s="142"/>
      <c r="AG912" s="142"/>
      <c r="AH912" s="142"/>
      <c r="AI912" s="142"/>
      <c r="AJ912" s="142"/>
      <c r="AK912" s="142"/>
      <c r="AL912" s="142"/>
      <c r="AM912" s="142"/>
      <c r="AN912" s="142"/>
      <c r="AO912" s="142"/>
      <c r="AP912" s="142"/>
      <c r="AQ912" s="142"/>
      <c r="AR912" s="142"/>
      <c r="AS912" s="142"/>
      <c r="AT912" s="142"/>
      <c r="AU912" s="142"/>
      <c r="AV912" s="142"/>
      <c r="AW912" s="142"/>
      <c r="AX912" s="142"/>
      <c r="AY912" s="142"/>
      <c r="AZ912" s="142"/>
      <c r="BA912" s="142"/>
      <c r="BB912" s="142"/>
      <c r="BC912" s="142"/>
      <c r="BD912" s="142"/>
      <c r="BE912" s="142"/>
    </row>
    <row r="913" spans="1:57" x14ac:dyDescent="0.25">
      <c r="A913" s="107" t="s">
        <v>46</v>
      </c>
      <c r="B913" s="107" t="s">
        <v>46</v>
      </c>
      <c r="C913" s="107" t="s">
        <v>46</v>
      </c>
      <c r="D913" s="107"/>
      <c r="E913" s="107"/>
      <c r="F913" s="108">
        <v>9</v>
      </c>
      <c r="G913" s="109" t="s">
        <v>47</v>
      </c>
      <c r="H913" s="110">
        <v>4</v>
      </c>
      <c r="I913" s="111">
        <v>45</v>
      </c>
      <c r="J913" s="111">
        <v>30</v>
      </c>
      <c r="K913" s="111"/>
      <c r="L913" s="112">
        <v>0</v>
      </c>
      <c r="M913" s="143" t="s">
        <v>1484</v>
      </c>
      <c r="N913" s="141">
        <v>60</v>
      </c>
      <c r="O913" s="141" t="s">
        <v>1573</v>
      </c>
      <c r="P913" s="113" t="s">
        <v>1574</v>
      </c>
      <c r="Q913" s="138" t="str">
        <f>_DL_BM</f>
        <v>CBNN</v>
      </c>
      <c r="R913" s="138" t="str">
        <f>_DL_Khoa</f>
        <v>KHCB</v>
      </c>
      <c r="S913" s="106" t="str">
        <f t="shared" si="19"/>
        <v>KHCB-CBNN</v>
      </c>
      <c r="T913" s="142" t="s">
        <v>20</v>
      </c>
      <c r="U913" s="142" t="s">
        <v>20</v>
      </c>
      <c r="V913" s="142" t="s">
        <v>20</v>
      </c>
      <c r="W913" s="142" t="s">
        <v>20</v>
      </c>
      <c r="X913" s="142" t="s">
        <v>20</v>
      </c>
      <c r="Y913" s="142" t="s">
        <v>20</v>
      </c>
      <c r="Z913" s="142" t="s">
        <v>20</v>
      </c>
      <c r="AA913" s="142" t="s">
        <v>20</v>
      </c>
      <c r="AB913" s="142" t="s">
        <v>20</v>
      </c>
      <c r="AC913" s="142" t="s">
        <v>20</v>
      </c>
      <c r="AD913" s="142" t="s">
        <v>20</v>
      </c>
      <c r="AE913" s="142" t="s">
        <v>20</v>
      </c>
      <c r="AF913" s="142" t="s">
        <v>20</v>
      </c>
      <c r="AG913" s="142" t="s">
        <v>20</v>
      </c>
      <c r="AH913" s="142" t="s">
        <v>20</v>
      </c>
      <c r="AI913" s="142" t="s">
        <v>20</v>
      </c>
      <c r="AJ913" s="142" t="s">
        <v>20</v>
      </c>
      <c r="AK913" s="142" t="s">
        <v>20</v>
      </c>
      <c r="AL913" s="142" t="s">
        <v>20</v>
      </c>
      <c r="AM913" s="142"/>
      <c r="AN913" s="142"/>
      <c r="AO913" s="142"/>
      <c r="AP913" s="142"/>
      <c r="AQ913" s="142"/>
      <c r="AR913" s="142"/>
      <c r="AS913" s="142"/>
      <c r="AT913" s="142"/>
      <c r="AU913" s="142"/>
      <c r="AV913" s="142"/>
      <c r="AW913" s="142"/>
      <c r="AX913" s="142"/>
      <c r="AY913" s="142"/>
      <c r="AZ913" s="142"/>
      <c r="BA913" s="142"/>
      <c r="BB913" s="142"/>
      <c r="BC913" s="142"/>
      <c r="BD913" s="142"/>
      <c r="BE913" s="142"/>
    </row>
    <row r="914" spans="1:57" x14ac:dyDescent="0.25">
      <c r="A914" s="107" t="s">
        <v>7898</v>
      </c>
      <c r="B914" s="107"/>
      <c r="C914" s="107"/>
      <c r="D914" s="107"/>
      <c r="E914" s="107"/>
      <c r="F914" s="108">
        <v>9</v>
      </c>
      <c r="G914" s="109" t="s">
        <v>7857</v>
      </c>
      <c r="H914" s="110">
        <v>4</v>
      </c>
      <c r="I914" s="111">
        <v>45</v>
      </c>
      <c r="J914" s="111">
        <v>30</v>
      </c>
      <c r="K914" s="111"/>
      <c r="L914" s="112">
        <v>0</v>
      </c>
      <c r="M914" s="143" t="s">
        <v>1484</v>
      </c>
      <c r="N914" s="141">
        <v>60</v>
      </c>
      <c r="O914" s="141" t="s">
        <v>1573</v>
      </c>
      <c r="P914" s="113" t="s">
        <v>1574</v>
      </c>
      <c r="Q914" s="138" t="str">
        <f>_DL_BM</f>
        <v>CBNN</v>
      </c>
      <c r="R914" s="138" t="str">
        <f>_DL_Khoa</f>
        <v>KHCB</v>
      </c>
      <c r="S914" s="106" t="str">
        <f t="shared" ref="S914" si="20">+R914&amp;"-"&amp;Q914</f>
        <v>KHCB-CBNN</v>
      </c>
      <c r="T914" s="142" t="s">
        <v>20</v>
      </c>
      <c r="U914" s="142" t="s">
        <v>20</v>
      </c>
      <c r="V914" s="142" t="s">
        <v>20</v>
      </c>
      <c r="W914" s="142" t="s">
        <v>20</v>
      </c>
      <c r="X914" s="142" t="s">
        <v>20</v>
      </c>
      <c r="Y914" s="142" t="s">
        <v>20</v>
      </c>
      <c r="Z914" s="142" t="s">
        <v>20</v>
      </c>
      <c r="AA914" s="142" t="s">
        <v>20</v>
      </c>
      <c r="AB914" s="142" t="s">
        <v>20</v>
      </c>
      <c r="AC914" s="142" t="s">
        <v>20</v>
      </c>
      <c r="AD914" s="142" t="s">
        <v>20</v>
      </c>
      <c r="AE914" s="142" t="s">
        <v>20</v>
      </c>
      <c r="AF914" s="142" t="s">
        <v>20</v>
      </c>
      <c r="AG914" s="142" t="s">
        <v>20</v>
      </c>
      <c r="AH914" s="142" t="s">
        <v>20</v>
      </c>
      <c r="AI914" s="142" t="s">
        <v>20</v>
      </c>
      <c r="AJ914" s="142" t="s">
        <v>20</v>
      </c>
      <c r="AK914" s="142" t="s">
        <v>20</v>
      </c>
      <c r="AL914" s="142" t="s">
        <v>20</v>
      </c>
      <c r="AM914" s="142"/>
      <c r="AN914" s="142"/>
      <c r="AO914" s="142"/>
      <c r="AP914" s="142"/>
      <c r="AQ914" s="142"/>
      <c r="AR914" s="142"/>
      <c r="AS914" s="142"/>
      <c r="AT914" s="142"/>
      <c r="AU914" s="142"/>
      <c r="AV914" s="142"/>
      <c r="AW914" s="142"/>
      <c r="AX914" s="142"/>
      <c r="AY914" s="142"/>
      <c r="AZ914" s="142"/>
      <c r="BA914" s="142"/>
      <c r="BB914" s="142"/>
      <c r="BC914" s="142"/>
      <c r="BD914" s="142"/>
      <c r="BE914" s="142"/>
    </row>
    <row r="915" spans="1:57" x14ac:dyDescent="0.25">
      <c r="A915" s="107" t="s">
        <v>7851</v>
      </c>
      <c r="B915" s="107"/>
      <c r="C915" s="107"/>
      <c r="D915" s="107"/>
      <c r="E915" s="107"/>
      <c r="F915" s="108">
        <v>9</v>
      </c>
      <c r="G915" s="109" t="s">
        <v>7852</v>
      </c>
      <c r="H915" s="110">
        <v>3</v>
      </c>
      <c r="I915" s="111"/>
      <c r="J915" s="111"/>
      <c r="K915" s="111"/>
      <c r="L915" s="112"/>
      <c r="M915" s="143" t="s">
        <v>1484</v>
      </c>
      <c r="N915" s="141">
        <v>60</v>
      </c>
      <c r="O915" s="141" t="s">
        <v>1573</v>
      </c>
      <c r="P915" s="113" t="s">
        <v>1574</v>
      </c>
      <c r="Q915" s="138" t="str">
        <f>_DL_BM</f>
        <v>CBNN</v>
      </c>
      <c r="R915" s="138" t="str">
        <f>_DL_Khoa</f>
        <v>KHCB</v>
      </c>
      <c r="S915" s="106" t="str">
        <f t="shared" ref="S915" si="21">+R915&amp;"-"&amp;Q915</f>
        <v>KHCB-CBNN</v>
      </c>
      <c r="T915" s="142" t="s">
        <v>20</v>
      </c>
      <c r="U915" s="142" t="s">
        <v>20</v>
      </c>
      <c r="V915" s="142" t="s">
        <v>20</v>
      </c>
      <c r="W915" s="142" t="s">
        <v>20</v>
      </c>
      <c r="X915" s="142" t="s">
        <v>20</v>
      </c>
      <c r="Y915" s="142" t="s">
        <v>20</v>
      </c>
      <c r="Z915" s="142" t="s">
        <v>20</v>
      </c>
      <c r="AA915" s="142" t="s">
        <v>20</v>
      </c>
      <c r="AB915" s="142" t="s">
        <v>20</v>
      </c>
      <c r="AC915" s="142" t="s">
        <v>20</v>
      </c>
      <c r="AD915" s="142" t="s">
        <v>20</v>
      </c>
      <c r="AE915" s="142" t="s">
        <v>20</v>
      </c>
      <c r="AF915" s="142" t="s">
        <v>20</v>
      </c>
      <c r="AG915" s="142" t="s">
        <v>20</v>
      </c>
      <c r="AH915" s="142" t="s">
        <v>20</v>
      </c>
      <c r="AI915" s="142" t="s">
        <v>20</v>
      </c>
      <c r="AJ915" s="142" t="s">
        <v>20</v>
      </c>
      <c r="AK915" s="142" t="s">
        <v>20</v>
      </c>
      <c r="AL915" s="142" t="s">
        <v>20</v>
      </c>
      <c r="AM915" s="142"/>
      <c r="AN915" s="142"/>
      <c r="AO915" s="142"/>
      <c r="AP915" s="142"/>
      <c r="AQ915" s="142"/>
      <c r="AR915" s="142"/>
      <c r="AS915" s="142"/>
      <c r="AT915" s="142"/>
      <c r="AU915" s="142"/>
      <c r="AV915" s="142"/>
      <c r="AW915" s="142"/>
      <c r="AX915" s="142"/>
      <c r="AY915" s="142"/>
      <c r="AZ915" s="142"/>
      <c r="BA915" s="142"/>
      <c r="BB915" s="142"/>
      <c r="BC915" s="142"/>
      <c r="BD915" s="142"/>
      <c r="BE915" s="142"/>
    </row>
    <row r="916" spans="1:57" x14ac:dyDescent="0.25">
      <c r="A916" s="107" t="s">
        <v>2000</v>
      </c>
      <c r="B916" s="107"/>
      <c r="C916" s="107"/>
      <c r="D916" s="107"/>
      <c r="E916" s="107"/>
      <c r="F916" s="108">
        <v>895</v>
      </c>
      <c r="G916" s="109" t="s">
        <v>2001</v>
      </c>
      <c r="H916" s="110">
        <v>2</v>
      </c>
      <c r="I916" s="111">
        <v>15</v>
      </c>
      <c r="J916" s="111">
        <v>30</v>
      </c>
      <c r="K916" s="111"/>
      <c r="L916" s="112">
        <v>0</v>
      </c>
      <c r="M916" s="143" t="s">
        <v>1484</v>
      </c>
      <c r="N916" s="141">
        <v>90</v>
      </c>
      <c r="O916" s="141" t="s">
        <v>1573</v>
      </c>
      <c r="P916" s="113" t="s">
        <v>1574</v>
      </c>
      <c r="Q916" s="138" t="str">
        <f>_DL_BM</f>
        <v>CBNN</v>
      </c>
      <c r="R916" s="138" t="str">
        <f>_DL_Khoa</f>
        <v>KHCB</v>
      </c>
      <c r="S916" s="106" t="str">
        <f t="shared" si="19"/>
        <v>KHCB-CBNN</v>
      </c>
      <c r="T916" s="142"/>
      <c r="U916" s="142"/>
      <c r="V916" s="142"/>
      <c r="W916" s="142"/>
      <c r="X916" s="142"/>
      <c r="Y916" s="142"/>
      <c r="Z916" s="142" t="s">
        <v>21</v>
      </c>
      <c r="AA916" s="142"/>
      <c r="AB916" s="142"/>
      <c r="AC916" s="142"/>
      <c r="AD916" s="142"/>
      <c r="AE916" s="142"/>
      <c r="AF916" s="142"/>
      <c r="AG916" s="142"/>
      <c r="AH916" s="142"/>
      <c r="AI916" s="142"/>
      <c r="AJ916" s="142"/>
      <c r="AK916" s="142"/>
      <c r="AL916" s="142"/>
      <c r="AM916" s="142"/>
      <c r="AN916" s="142"/>
      <c r="AO916" s="142"/>
      <c r="AP916" s="142"/>
      <c r="AQ916" s="142"/>
      <c r="AR916" s="142"/>
      <c r="AS916" s="142"/>
      <c r="AT916" s="142"/>
      <c r="AU916" s="142"/>
      <c r="AV916" s="142"/>
      <c r="AW916" s="142"/>
      <c r="AX916" s="142"/>
      <c r="AY916" s="142"/>
      <c r="AZ916" s="142"/>
      <c r="BA916" s="142"/>
      <c r="BB916" s="142"/>
      <c r="BC916" s="142"/>
      <c r="BD916" s="142"/>
      <c r="BE916" s="142"/>
    </row>
    <row r="917" spans="1:57" x14ac:dyDescent="0.25">
      <c r="A917" s="107" t="s">
        <v>2002</v>
      </c>
      <c r="B917" s="107"/>
      <c r="C917" s="107"/>
      <c r="D917" s="107"/>
      <c r="E917" s="107"/>
      <c r="F917" s="108">
        <v>896</v>
      </c>
      <c r="G917" s="109" t="s">
        <v>2003</v>
      </c>
      <c r="H917" s="110">
        <v>2</v>
      </c>
      <c r="I917" s="111">
        <v>15</v>
      </c>
      <c r="J917" s="111">
        <v>30</v>
      </c>
      <c r="K917" s="111"/>
      <c r="L917" s="112">
        <v>0</v>
      </c>
      <c r="M917" s="140" t="s">
        <v>1511</v>
      </c>
      <c r="N917" s="141"/>
      <c r="O917" s="141" t="s">
        <v>1573</v>
      </c>
      <c r="P917" s="113" t="s">
        <v>1574</v>
      </c>
      <c r="Q917" s="138" t="str">
        <f>_DL_BM</f>
        <v>CBNN</v>
      </c>
      <c r="R917" s="138" t="str">
        <f>_DL_Khoa</f>
        <v>KHCB</v>
      </c>
      <c r="S917" s="106" t="str">
        <f t="shared" si="19"/>
        <v>KHCB-CBNN</v>
      </c>
      <c r="T917" s="142"/>
      <c r="U917" s="142"/>
      <c r="V917" s="142"/>
      <c r="W917" s="142"/>
      <c r="X917" s="142"/>
      <c r="Y917" s="142"/>
      <c r="Z917" s="142" t="s">
        <v>21</v>
      </c>
      <c r="AA917" s="142"/>
      <c r="AB917" s="142"/>
      <c r="AC917" s="142"/>
      <c r="AD917" s="142"/>
      <c r="AE917" s="142"/>
      <c r="AF917" s="142"/>
      <c r="AG917" s="142"/>
      <c r="AH917" s="142"/>
      <c r="AI917" s="142"/>
      <c r="AJ917" s="142"/>
      <c r="AK917" s="142"/>
      <c r="AL917" s="142"/>
      <c r="AM917" s="142"/>
      <c r="AN917" s="142"/>
      <c r="AO917" s="142"/>
      <c r="AP917" s="142"/>
      <c r="AQ917" s="142"/>
      <c r="AR917" s="142"/>
      <c r="AS917" s="142"/>
      <c r="AT917" s="142"/>
      <c r="AU917" s="142"/>
      <c r="AV917" s="142"/>
      <c r="AW917" s="142"/>
      <c r="AX917" s="142"/>
      <c r="AY917" s="142"/>
      <c r="AZ917" s="142"/>
      <c r="BA917" s="142"/>
      <c r="BB917" s="142"/>
      <c r="BC917" s="142"/>
      <c r="BD917" s="142"/>
      <c r="BE917" s="142"/>
    </row>
    <row r="918" spans="1:57" x14ac:dyDescent="0.25">
      <c r="A918" s="107" t="s">
        <v>529</v>
      </c>
      <c r="B918" s="107"/>
      <c r="C918" s="107" t="s">
        <v>529</v>
      </c>
      <c r="D918" s="107" t="s">
        <v>530</v>
      </c>
      <c r="E918" s="107" t="s">
        <v>530</v>
      </c>
      <c r="F918" s="108">
        <v>251</v>
      </c>
      <c r="G918" s="109" t="s">
        <v>531</v>
      </c>
      <c r="H918" s="110">
        <v>3</v>
      </c>
      <c r="I918" s="111">
        <v>30</v>
      </c>
      <c r="J918" s="111">
        <v>30</v>
      </c>
      <c r="K918" s="111"/>
      <c r="L918" s="112">
        <v>0</v>
      </c>
      <c r="M918" s="143" t="s">
        <v>1484</v>
      </c>
      <c r="N918" s="141">
        <v>60</v>
      </c>
      <c r="O918" s="141" t="s">
        <v>1573</v>
      </c>
      <c r="P918" s="113" t="s">
        <v>1574</v>
      </c>
      <c r="Q918" s="138" t="str">
        <f>_DL_BM</f>
        <v>CBNN</v>
      </c>
      <c r="R918" s="138" t="str">
        <f>_DL_Khoa</f>
        <v>KHCB</v>
      </c>
      <c r="S918" s="106" t="str">
        <f t="shared" si="19"/>
        <v>KHCB-CBNN</v>
      </c>
      <c r="T918" s="142"/>
      <c r="U918" s="142"/>
      <c r="V918" s="142" t="s">
        <v>20</v>
      </c>
      <c r="W918" s="142"/>
      <c r="X918" s="142"/>
      <c r="Y918" s="142"/>
      <c r="Z918" s="142" t="s">
        <v>20</v>
      </c>
      <c r="AA918" s="142"/>
      <c r="AB918" s="142"/>
      <c r="AC918" s="142"/>
      <c r="AD918" s="142"/>
      <c r="AE918" s="142"/>
      <c r="AF918" s="142"/>
      <c r="AG918" s="142"/>
      <c r="AH918" s="142"/>
      <c r="AI918" s="142"/>
      <c r="AJ918" s="142"/>
      <c r="AK918" s="142"/>
      <c r="AL918" s="142"/>
      <c r="AM918" s="142"/>
      <c r="AN918" s="142"/>
      <c r="AO918" s="142" t="s">
        <v>20</v>
      </c>
      <c r="AP918" s="142"/>
      <c r="AQ918" s="142"/>
      <c r="AR918" s="142"/>
      <c r="AS918" s="142"/>
      <c r="AT918" s="142"/>
      <c r="AU918" s="142"/>
      <c r="AV918" s="142"/>
      <c r="AW918" s="142"/>
      <c r="AX918" s="142"/>
      <c r="AY918" s="142"/>
      <c r="AZ918" s="142"/>
      <c r="BA918" s="142"/>
      <c r="BB918" s="142"/>
      <c r="BC918" s="142"/>
      <c r="BD918" s="142"/>
      <c r="BE918" s="142"/>
    </row>
    <row r="919" spans="1:57" x14ac:dyDescent="0.25">
      <c r="A919" s="107" t="s">
        <v>532</v>
      </c>
      <c r="B919" s="107"/>
      <c r="C919" s="107"/>
      <c r="D919" s="107"/>
      <c r="E919" s="107"/>
      <c r="F919" s="108">
        <v>252</v>
      </c>
      <c r="G919" s="109" t="s">
        <v>531</v>
      </c>
      <c r="H919" s="110">
        <v>3</v>
      </c>
      <c r="I919" s="111">
        <v>30</v>
      </c>
      <c r="J919" s="111">
        <v>30</v>
      </c>
      <c r="K919" s="111"/>
      <c r="L919" s="112">
        <v>0</v>
      </c>
      <c r="M919" s="143" t="s">
        <v>1484</v>
      </c>
      <c r="N919" s="141">
        <v>60</v>
      </c>
      <c r="O919" s="141" t="s">
        <v>1573</v>
      </c>
      <c r="P919" s="113" t="s">
        <v>1574</v>
      </c>
      <c r="Q919" s="138" t="str">
        <f>_DL_BM</f>
        <v>CBNN</v>
      </c>
      <c r="R919" s="138" t="str">
        <f>_DL_Khoa</f>
        <v>KHCB</v>
      </c>
      <c r="S919" s="106" t="str">
        <f t="shared" si="19"/>
        <v>KHCB-CBNN</v>
      </c>
      <c r="T919" s="142" t="s">
        <v>20</v>
      </c>
      <c r="U919" s="142"/>
      <c r="V919" s="142"/>
      <c r="W919" s="142"/>
      <c r="X919" s="142"/>
      <c r="Y919" s="142"/>
      <c r="Z919" s="142"/>
      <c r="AA919" s="142"/>
      <c r="AB919" s="142"/>
      <c r="AC919" s="142"/>
      <c r="AD919" s="142"/>
      <c r="AE919" s="142"/>
      <c r="AF919" s="142"/>
      <c r="AG919" s="142"/>
      <c r="AH919" s="142"/>
      <c r="AI919" s="142"/>
      <c r="AJ919" s="142"/>
      <c r="AK919" s="142"/>
      <c r="AL919" s="142"/>
      <c r="AM919" s="142"/>
      <c r="AN919" s="142"/>
      <c r="AO919" s="142"/>
      <c r="AP919" s="142"/>
      <c r="AQ919" s="142"/>
      <c r="AR919" s="142"/>
      <c r="AS919" s="142"/>
      <c r="AT919" s="142"/>
      <c r="AU919" s="142"/>
      <c r="AV919" s="142"/>
      <c r="AW919" s="142"/>
      <c r="AX919" s="142"/>
      <c r="AY919" s="142"/>
      <c r="AZ919" s="142"/>
      <c r="BA919" s="142"/>
      <c r="BB919" s="142"/>
      <c r="BC919" s="142"/>
      <c r="BD919" s="142"/>
      <c r="BE919" s="142"/>
    </row>
    <row r="920" spans="1:57" x14ac:dyDescent="0.25">
      <c r="A920" s="107" t="s">
        <v>533</v>
      </c>
      <c r="B920" s="107"/>
      <c r="C920" s="107"/>
      <c r="D920" s="107"/>
      <c r="E920" s="107"/>
      <c r="F920" s="108">
        <v>253</v>
      </c>
      <c r="G920" s="109" t="s">
        <v>531</v>
      </c>
      <c r="H920" s="110">
        <v>3</v>
      </c>
      <c r="I920" s="111">
        <v>30</v>
      </c>
      <c r="J920" s="111">
        <v>30</v>
      </c>
      <c r="K920" s="111"/>
      <c r="L920" s="112">
        <v>0</v>
      </c>
      <c r="M920" s="143" t="s">
        <v>1484</v>
      </c>
      <c r="N920" s="141">
        <v>60</v>
      </c>
      <c r="O920" s="141" t="s">
        <v>1573</v>
      </c>
      <c r="P920" s="113" t="s">
        <v>1574</v>
      </c>
      <c r="Q920" s="138" t="str">
        <f>_DL_BM</f>
        <v>CBNN</v>
      </c>
      <c r="R920" s="138" t="str">
        <f>_DL_Khoa</f>
        <v>KHCB</v>
      </c>
      <c r="S920" s="106" t="str">
        <f t="shared" si="19"/>
        <v>KHCB-CBNN</v>
      </c>
      <c r="T920" s="142"/>
      <c r="U920" s="142"/>
      <c r="V920" s="142"/>
      <c r="W920" s="142"/>
      <c r="X920" s="142" t="s">
        <v>20</v>
      </c>
      <c r="Y920" s="142"/>
      <c r="Z920" s="142"/>
      <c r="AA920" s="142"/>
      <c r="AB920" s="142"/>
      <c r="AC920" s="142"/>
      <c r="AD920" s="142"/>
      <c r="AE920" s="142"/>
      <c r="AF920" s="142"/>
      <c r="AG920" s="142"/>
      <c r="AH920" s="142"/>
      <c r="AI920" s="142"/>
      <c r="AJ920" s="142"/>
      <c r="AK920" s="142"/>
      <c r="AL920" s="142"/>
      <c r="AM920" s="142"/>
      <c r="AN920" s="142"/>
      <c r="AO920" s="142"/>
      <c r="AP920" s="142"/>
      <c r="AQ920" s="142"/>
      <c r="AR920" s="142"/>
      <c r="AS920" s="142"/>
      <c r="AT920" s="142"/>
      <c r="AU920" s="142"/>
      <c r="AV920" s="142"/>
      <c r="AW920" s="142"/>
      <c r="AX920" s="142"/>
      <c r="AY920" s="142"/>
      <c r="AZ920" s="142"/>
      <c r="BA920" s="142"/>
      <c r="BB920" s="142"/>
      <c r="BC920" s="142"/>
      <c r="BD920" s="142"/>
      <c r="BE920" s="142"/>
    </row>
    <row r="921" spans="1:57" x14ac:dyDescent="0.25">
      <c r="A921" s="107" t="s">
        <v>534</v>
      </c>
      <c r="B921" s="107"/>
      <c r="C921" s="107"/>
      <c r="D921" s="107" t="s">
        <v>535</v>
      </c>
      <c r="E921" s="107"/>
      <c r="F921" s="108">
        <v>254</v>
      </c>
      <c r="G921" s="109" t="s">
        <v>531</v>
      </c>
      <c r="H921" s="110">
        <v>3</v>
      </c>
      <c r="I921" s="111">
        <v>30</v>
      </c>
      <c r="J921" s="111">
        <v>30</v>
      </c>
      <c r="K921" s="111"/>
      <c r="L921" s="112">
        <v>0</v>
      </c>
      <c r="M921" s="143" t="s">
        <v>1484</v>
      </c>
      <c r="N921" s="141">
        <v>60</v>
      </c>
      <c r="O921" s="141" t="s">
        <v>1573</v>
      </c>
      <c r="P921" s="113" t="s">
        <v>1574</v>
      </c>
      <c r="Q921" s="138" t="str">
        <f>_DL_BM</f>
        <v>CBNN</v>
      </c>
      <c r="R921" s="138" t="str">
        <f>_DL_Khoa</f>
        <v>KHCB</v>
      </c>
      <c r="S921" s="106" t="str">
        <f t="shared" si="19"/>
        <v>KHCB-CBNN</v>
      </c>
      <c r="T921" s="142"/>
      <c r="U921" s="142"/>
      <c r="V921" s="142"/>
      <c r="W921" s="142" t="s">
        <v>20</v>
      </c>
      <c r="X921" s="142"/>
      <c r="Y921" s="142"/>
      <c r="Z921" s="142"/>
      <c r="AA921" s="142"/>
      <c r="AB921" s="142"/>
      <c r="AC921" s="142"/>
      <c r="AD921" s="142"/>
      <c r="AE921" s="142"/>
      <c r="AF921" s="142"/>
      <c r="AG921" s="142"/>
      <c r="AH921" s="142"/>
      <c r="AI921" s="142"/>
      <c r="AJ921" s="142"/>
      <c r="AK921" s="142"/>
      <c r="AL921" s="142"/>
      <c r="AM921" s="142"/>
      <c r="AN921" s="142"/>
      <c r="AO921" s="142"/>
      <c r="AP921" s="142" t="s">
        <v>20</v>
      </c>
      <c r="AQ921" s="142"/>
      <c r="AR921" s="142"/>
      <c r="AS921" s="142"/>
      <c r="AT921" s="142"/>
      <c r="AU921" s="142"/>
      <c r="AV921" s="142"/>
      <c r="AW921" s="142"/>
      <c r="AX921" s="142"/>
      <c r="AY921" s="142"/>
      <c r="AZ921" s="142"/>
      <c r="BA921" s="142"/>
      <c r="BB921" s="142"/>
      <c r="BC921" s="142"/>
      <c r="BD921" s="142"/>
      <c r="BE921" s="142"/>
    </row>
    <row r="922" spans="1:57" ht="18.75" x14ac:dyDescent="0.25">
      <c r="A922" s="251" t="s">
        <v>2510</v>
      </c>
      <c r="B922" s="107"/>
      <c r="C922" s="107"/>
      <c r="D922" s="107"/>
      <c r="E922" s="107"/>
      <c r="F922" s="108"/>
      <c r="G922" s="109" t="s">
        <v>2311</v>
      </c>
      <c r="H922" s="110">
        <v>3</v>
      </c>
      <c r="I922" s="111">
        <v>30</v>
      </c>
      <c r="J922" s="111">
        <v>30</v>
      </c>
      <c r="K922" s="111"/>
      <c r="L922" s="112">
        <v>0</v>
      </c>
      <c r="M922" s="143" t="s">
        <v>1484</v>
      </c>
      <c r="N922" s="141">
        <v>60</v>
      </c>
      <c r="O922" s="141" t="s">
        <v>1573</v>
      </c>
      <c r="P922" s="113" t="s">
        <v>1574</v>
      </c>
      <c r="Q922" s="138" t="str">
        <f>_DL_BM</f>
        <v>CBNN</v>
      </c>
      <c r="R922" s="138" t="str">
        <f>_DL_Khoa</f>
        <v>KHCB</v>
      </c>
      <c r="S922" s="106" t="str">
        <f t="shared" si="19"/>
        <v>KHCB-CBNN</v>
      </c>
      <c r="T922" s="142"/>
      <c r="U922" s="142"/>
      <c r="V922" s="142" t="s">
        <v>20</v>
      </c>
      <c r="W922" s="142"/>
      <c r="X922" s="142"/>
      <c r="Y922" s="142"/>
      <c r="Z922" s="142" t="s">
        <v>20</v>
      </c>
      <c r="AA922" s="142"/>
      <c r="AB922" s="142"/>
      <c r="AC922" s="142"/>
      <c r="AD922" s="142"/>
      <c r="AE922" s="142"/>
      <c r="AF922" s="142"/>
      <c r="AG922" s="142"/>
      <c r="AH922" s="142"/>
      <c r="AI922" s="142"/>
      <c r="AJ922" s="142"/>
      <c r="AK922" s="142"/>
      <c r="AL922" s="142"/>
      <c r="AM922" s="142"/>
      <c r="AN922" s="142"/>
      <c r="AO922" s="142"/>
      <c r="AP922" s="142"/>
      <c r="AQ922" s="142"/>
      <c r="AR922" s="142"/>
      <c r="AS922" s="142"/>
      <c r="AT922" s="142"/>
      <c r="AU922" s="142"/>
      <c r="AV922" s="142"/>
      <c r="AW922" s="142"/>
      <c r="AX922" s="142"/>
      <c r="AY922" s="142"/>
      <c r="AZ922" s="142"/>
      <c r="BA922" s="142"/>
      <c r="BB922" s="142"/>
      <c r="BC922" s="142"/>
      <c r="BD922" s="142"/>
      <c r="BE922" s="142"/>
    </row>
    <row r="923" spans="1:57" x14ac:dyDescent="0.25">
      <c r="A923" s="107" t="s">
        <v>536</v>
      </c>
      <c r="B923" s="107"/>
      <c r="C923" s="107"/>
      <c r="D923" s="107" t="s">
        <v>537</v>
      </c>
      <c r="E923" s="107"/>
      <c r="F923" s="108">
        <v>255</v>
      </c>
      <c r="G923" s="109" t="s">
        <v>531</v>
      </c>
      <c r="H923" s="110">
        <v>3</v>
      </c>
      <c r="I923" s="111">
        <v>30</v>
      </c>
      <c r="J923" s="111">
        <v>30</v>
      </c>
      <c r="K923" s="111"/>
      <c r="L923" s="112">
        <v>0</v>
      </c>
      <c r="M923" s="143" t="s">
        <v>1484</v>
      </c>
      <c r="N923" s="141">
        <v>60</v>
      </c>
      <c r="O923" s="141" t="s">
        <v>1573</v>
      </c>
      <c r="P923" s="113" t="s">
        <v>1574</v>
      </c>
      <c r="Q923" s="138" t="str">
        <f>_DL_BM</f>
        <v>CBNN</v>
      </c>
      <c r="R923" s="138" t="str">
        <f>_DL_Khoa</f>
        <v>KHCB</v>
      </c>
      <c r="S923" s="106" t="str">
        <f t="shared" si="19"/>
        <v>KHCB-CBNN</v>
      </c>
      <c r="T923" s="142"/>
      <c r="U923" s="142" t="s">
        <v>20</v>
      </c>
      <c r="V923" s="142"/>
      <c r="W923" s="142"/>
      <c r="X923" s="142"/>
      <c r="Y923" s="142"/>
      <c r="Z923" s="142"/>
      <c r="AA923" s="142"/>
      <c r="AB923" s="142"/>
      <c r="AC923" s="142"/>
      <c r="AD923" s="142"/>
      <c r="AE923" s="142"/>
      <c r="AF923" s="142"/>
      <c r="AG923" s="142"/>
      <c r="AH923" s="142"/>
      <c r="AI923" s="142"/>
      <c r="AJ923" s="142"/>
      <c r="AK923" s="142"/>
      <c r="AL923" s="142"/>
      <c r="AM923" s="142"/>
      <c r="AN923" s="142" t="s">
        <v>20</v>
      </c>
      <c r="AO923" s="142"/>
      <c r="AP923" s="142"/>
      <c r="AQ923" s="142"/>
      <c r="AR923" s="142"/>
      <c r="AS923" s="142"/>
      <c r="AT923" s="142"/>
      <c r="AU923" s="142"/>
      <c r="AV923" s="142"/>
      <c r="AW923" s="142"/>
      <c r="AX923" s="142"/>
      <c r="AY923" s="142"/>
      <c r="AZ923" s="142"/>
      <c r="BA923" s="142"/>
      <c r="BB923" s="142"/>
      <c r="BC923" s="142"/>
      <c r="BD923" s="142"/>
      <c r="BE923" s="142"/>
    </row>
    <row r="924" spans="1:57" x14ac:dyDescent="0.25">
      <c r="A924" s="107" t="s">
        <v>538</v>
      </c>
      <c r="B924" s="107"/>
      <c r="C924" s="107"/>
      <c r="D924" s="107" t="s">
        <v>539</v>
      </c>
      <c r="E924" s="107"/>
      <c r="F924" s="108">
        <v>256</v>
      </c>
      <c r="G924" s="109" t="s">
        <v>531</v>
      </c>
      <c r="H924" s="110">
        <v>3</v>
      </c>
      <c r="I924" s="111">
        <v>30</v>
      </c>
      <c r="J924" s="111">
        <v>30</v>
      </c>
      <c r="K924" s="111"/>
      <c r="L924" s="112">
        <v>0</v>
      </c>
      <c r="M924" s="143" t="s">
        <v>1484</v>
      </c>
      <c r="N924" s="141">
        <v>60</v>
      </c>
      <c r="O924" s="141" t="s">
        <v>1573</v>
      </c>
      <c r="P924" s="113" t="s">
        <v>1574</v>
      </c>
      <c r="Q924" s="138" t="str">
        <f>_DL_BM</f>
        <v>CBNN</v>
      </c>
      <c r="R924" s="138" t="str">
        <f>_DL_Khoa</f>
        <v>KHCB</v>
      </c>
      <c r="S924" s="106" t="str">
        <f t="shared" si="19"/>
        <v>KHCB-CBNN</v>
      </c>
      <c r="T924" s="142"/>
      <c r="U924" s="142"/>
      <c r="V924" s="142"/>
      <c r="W924" s="142"/>
      <c r="X924" s="142"/>
      <c r="Y924" s="142" t="s">
        <v>20</v>
      </c>
      <c r="Z924" s="142"/>
      <c r="AA924" s="142"/>
      <c r="AB924" s="142"/>
      <c r="AC924" s="142"/>
      <c r="AD924" s="142"/>
      <c r="AE924" s="142"/>
      <c r="AF924" s="142"/>
      <c r="AG924" s="142"/>
      <c r="AH924" s="142"/>
      <c r="AI924" s="142"/>
      <c r="AJ924" s="142"/>
      <c r="AK924" s="142"/>
      <c r="AL924" s="142"/>
      <c r="AM924" s="142"/>
      <c r="AN924" s="142"/>
      <c r="AO924" s="142"/>
      <c r="AP924" s="142"/>
      <c r="AQ924" s="142"/>
      <c r="AR924" s="142" t="s">
        <v>20</v>
      </c>
      <c r="AS924" s="142"/>
      <c r="AT924" s="142"/>
      <c r="AU924" s="142"/>
      <c r="AV924" s="142"/>
      <c r="AW924" s="142"/>
      <c r="AX924" s="142"/>
      <c r="AY924" s="142"/>
      <c r="AZ924" s="142"/>
      <c r="BA924" s="142"/>
      <c r="BB924" s="142"/>
      <c r="BC924" s="142"/>
      <c r="BD924" s="142"/>
      <c r="BE924" s="142"/>
    </row>
    <row r="925" spans="1:57" x14ac:dyDescent="0.25">
      <c r="A925" s="107" t="s">
        <v>540</v>
      </c>
      <c r="B925" s="107"/>
      <c r="C925" s="107" t="s">
        <v>540</v>
      </c>
      <c r="D925" s="107" t="s">
        <v>541</v>
      </c>
      <c r="E925" s="107" t="s">
        <v>541</v>
      </c>
      <c r="F925" s="108">
        <v>257</v>
      </c>
      <c r="G925" s="109" t="s">
        <v>531</v>
      </c>
      <c r="H925" s="110">
        <v>3</v>
      </c>
      <c r="I925" s="111">
        <v>30</v>
      </c>
      <c r="J925" s="111">
        <v>30</v>
      </c>
      <c r="K925" s="111"/>
      <c r="L925" s="112">
        <v>0</v>
      </c>
      <c r="M925" s="143" t="s">
        <v>1484</v>
      </c>
      <c r="N925" s="141">
        <v>60</v>
      </c>
      <c r="O925" s="141" t="s">
        <v>1573</v>
      </c>
      <c r="P925" s="113" t="s">
        <v>1574</v>
      </c>
      <c r="Q925" s="138" t="str">
        <f>_DL_BM</f>
        <v>CBNN</v>
      </c>
      <c r="R925" s="138" t="str">
        <f>_DL_Khoa</f>
        <v>KHCB</v>
      </c>
      <c r="S925" s="106" t="str">
        <f t="shared" si="19"/>
        <v>KHCB-CBNN</v>
      </c>
      <c r="T925" s="142"/>
      <c r="U925" s="142"/>
      <c r="V925" s="142"/>
      <c r="W925" s="142"/>
      <c r="X925" s="142"/>
      <c r="Y925" s="142"/>
      <c r="Z925" s="142"/>
      <c r="AA925" s="142" t="s">
        <v>20</v>
      </c>
      <c r="AB925" s="142"/>
      <c r="AC925" s="142"/>
      <c r="AD925" s="142"/>
      <c r="AE925" s="142"/>
      <c r="AF925" s="142"/>
      <c r="AG925" s="142"/>
      <c r="AH925" s="142"/>
      <c r="AI925" s="142"/>
      <c r="AJ925" s="142"/>
      <c r="AK925" s="142"/>
      <c r="AL925" s="142"/>
      <c r="AM925" s="142"/>
      <c r="AN925" s="142"/>
      <c r="AO925" s="142"/>
      <c r="AP925" s="142"/>
      <c r="AQ925" s="142"/>
      <c r="AR925" s="142"/>
      <c r="AS925" s="142"/>
      <c r="AT925" s="142" t="s">
        <v>20</v>
      </c>
      <c r="AU925" s="142"/>
      <c r="AV925" s="142"/>
      <c r="AW925" s="142"/>
      <c r="AX925" s="142"/>
      <c r="AY925" s="142"/>
      <c r="AZ925" s="142"/>
      <c r="BA925" s="142"/>
      <c r="BB925" s="142"/>
      <c r="BC925" s="142"/>
      <c r="BD925" s="142"/>
      <c r="BE925" s="142"/>
    </row>
    <row r="926" spans="1:57" x14ac:dyDescent="0.25">
      <c r="A926" s="107" t="s">
        <v>542</v>
      </c>
      <c r="B926" s="107"/>
      <c r="C926" s="107"/>
      <c r="D926" s="107" t="s">
        <v>543</v>
      </c>
      <c r="E926" s="107"/>
      <c r="F926" s="108">
        <v>258</v>
      </c>
      <c r="G926" s="109" t="s">
        <v>531</v>
      </c>
      <c r="H926" s="110">
        <v>3</v>
      </c>
      <c r="I926" s="111">
        <v>30</v>
      </c>
      <c r="J926" s="111">
        <v>30</v>
      </c>
      <c r="K926" s="111"/>
      <c r="L926" s="112">
        <v>0</v>
      </c>
      <c r="M926" s="143" t="s">
        <v>1484</v>
      </c>
      <c r="N926" s="141">
        <v>60</v>
      </c>
      <c r="O926" s="141" t="s">
        <v>1573</v>
      </c>
      <c r="P926" s="113" t="s">
        <v>1574</v>
      </c>
      <c r="Q926" s="138" t="str">
        <f>_DL_BM</f>
        <v>CBNN</v>
      </c>
      <c r="R926" s="138" t="str">
        <f>_DL_Khoa</f>
        <v>KHCB</v>
      </c>
      <c r="S926" s="106" t="str">
        <f t="shared" si="19"/>
        <v>KHCB-CBNN</v>
      </c>
      <c r="T926" s="142"/>
      <c r="U926" s="142"/>
      <c r="V926" s="142"/>
      <c r="W926" s="142"/>
      <c r="X926" s="142"/>
      <c r="Y926" s="142"/>
      <c r="Z926" s="142"/>
      <c r="AA926" s="142"/>
      <c r="AB926" s="142" t="s">
        <v>20</v>
      </c>
      <c r="AC926" s="142"/>
      <c r="AD926" s="142"/>
      <c r="AE926" s="142"/>
      <c r="AF926" s="142"/>
      <c r="AG926" s="142"/>
      <c r="AH926" s="142"/>
      <c r="AI926" s="142"/>
      <c r="AJ926" s="142"/>
      <c r="AK926" s="142"/>
      <c r="AL926" s="142"/>
      <c r="AM926" s="142"/>
      <c r="AN926" s="142"/>
      <c r="AO926" s="142"/>
      <c r="AP926" s="142"/>
      <c r="AQ926" s="142"/>
      <c r="AR926" s="142"/>
      <c r="AS926" s="142"/>
      <c r="AT926" s="142"/>
      <c r="AU926" s="142" t="s">
        <v>20</v>
      </c>
      <c r="AV926" s="142"/>
      <c r="AW926" s="142"/>
      <c r="AX926" s="142"/>
      <c r="AY926" s="142"/>
      <c r="AZ926" s="142"/>
      <c r="BA926" s="142"/>
      <c r="BB926" s="142"/>
      <c r="BC926" s="142"/>
      <c r="BD926" s="142"/>
      <c r="BE926" s="142"/>
    </row>
    <row r="927" spans="1:57" x14ac:dyDescent="0.25">
      <c r="A927" s="107" t="s">
        <v>544</v>
      </c>
      <c r="B927" s="107"/>
      <c r="C927" s="107"/>
      <c r="D927" s="107" t="s">
        <v>545</v>
      </c>
      <c r="E927" s="107"/>
      <c r="F927" s="108">
        <v>259</v>
      </c>
      <c r="G927" s="109" t="s">
        <v>531</v>
      </c>
      <c r="H927" s="110">
        <v>3</v>
      </c>
      <c r="I927" s="111">
        <v>30</v>
      </c>
      <c r="J927" s="111">
        <v>30</v>
      </c>
      <c r="K927" s="111"/>
      <c r="L927" s="112">
        <v>0</v>
      </c>
      <c r="M927" s="143" t="s">
        <v>1484</v>
      </c>
      <c r="N927" s="141">
        <v>60</v>
      </c>
      <c r="O927" s="141" t="s">
        <v>1573</v>
      </c>
      <c r="P927" s="113" t="s">
        <v>1574</v>
      </c>
      <c r="Q927" s="138" t="str">
        <f>_DL_BM</f>
        <v>CBNN</v>
      </c>
      <c r="R927" s="138" t="str">
        <f>_DL_Khoa</f>
        <v>KHCB</v>
      </c>
      <c r="S927" s="106" t="str">
        <f t="shared" si="19"/>
        <v>KHCB-CBNN</v>
      </c>
      <c r="T927" s="142"/>
      <c r="U927" s="142"/>
      <c r="V927" s="142"/>
      <c r="W927" s="142"/>
      <c r="X927" s="142"/>
      <c r="Y927" s="142"/>
      <c r="Z927" s="142"/>
      <c r="AA927" s="142"/>
      <c r="AB927" s="142"/>
      <c r="AC927" s="142" t="s">
        <v>20</v>
      </c>
      <c r="AD927" s="142"/>
      <c r="AE927" s="142"/>
      <c r="AF927" s="142"/>
      <c r="AG927" s="142"/>
      <c r="AH927" s="142"/>
      <c r="AI927" s="142"/>
      <c r="AJ927" s="142"/>
      <c r="AK927" s="142"/>
      <c r="AL927" s="142"/>
      <c r="AM927" s="142"/>
      <c r="AN927" s="142"/>
      <c r="AO927" s="142"/>
      <c r="AP927" s="142"/>
      <c r="AQ927" s="142"/>
      <c r="AR927" s="142"/>
      <c r="AS927" s="142"/>
      <c r="AT927" s="142"/>
      <c r="AU927" s="142"/>
      <c r="AV927" s="142" t="s">
        <v>20</v>
      </c>
      <c r="AW927" s="142"/>
      <c r="AX927" s="142"/>
      <c r="AY927" s="142"/>
      <c r="AZ927" s="142"/>
      <c r="BA927" s="142"/>
      <c r="BB927" s="142"/>
      <c r="BC927" s="142"/>
      <c r="BD927" s="142"/>
      <c r="BE927" s="142"/>
    </row>
    <row r="928" spans="1:57" x14ac:dyDescent="0.25">
      <c r="A928" s="107" t="s">
        <v>546</v>
      </c>
      <c r="B928" s="107"/>
      <c r="C928" s="107"/>
      <c r="D928" s="107" t="s">
        <v>547</v>
      </c>
      <c r="E928" s="107"/>
      <c r="F928" s="108">
        <v>260</v>
      </c>
      <c r="G928" s="109" t="s">
        <v>531</v>
      </c>
      <c r="H928" s="110">
        <v>3</v>
      </c>
      <c r="I928" s="111">
        <v>30</v>
      </c>
      <c r="J928" s="111">
        <v>30</v>
      </c>
      <c r="K928" s="111"/>
      <c r="L928" s="112">
        <v>0</v>
      </c>
      <c r="M928" s="143" t="s">
        <v>1484</v>
      </c>
      <c r="N928" s="141">
        <v>60</v>
      </c>
      <c r="O928" s="141" t="s">
        <v>1573</v>
      </c>
      <c r="P928" s="113" t="s">
        <v>1574</v>
      </c>
      <c r="Q928" s="138" t="str">
        <f>_DL_BM</f>
        <v>CBNN</v>
      </c>
      <c r="R928" s="138" t="str">
        <f>_DL_Khoa</f>
        <v>KHCB</v>
      </c>
      <c r="S928" s="106" t="str">
        <f t="shared" si="19"/>
        <v>KHCB-CBNN</v>
      </c>
      <c r="T928" s="142"/>
      <c r="U928" s="142"/>
      <c r="V928" s="142"/>
      <c r="W928" s="142"/>
      <c r="X928" s="142"/>
      <c r="Y928" s="142"/>
      <c r="Z928" s="142"/>
      <c r="AA928" s="142"/>
      <c r="AB928" s="142"/>
      <c r="AC928" s="142"/>
      <c r="AD928" s="142"/>
      <c r="AE928" s="142"/>
      <c r="AF928" s="142"/>
      <c r="AG928" s="142"/>
      <c r="AH928" s="142"/>
      <c r="AI928" s="142"/>
      <c r="AJ928" s="142"/>
      <c r="AK928" s="142"/>
      <c r="AL928" s="142"/>
      <c r="AM928" s="142"/>
      <c r="AN928" s="142"/>
      <c r="AO928" s="142"/>
      <c r="AP928" s="142"/>
      <c r="AQ928" s="142"/>
      <c r="AR928" s="142"/>
      <c r="AS928" s="142"/>
      <c r="AT928" s="142"/>
      <c r="AU928" s="142"/>
      <c r="AV928" s="142"/>
      <c r="AW928" s="142" t="s">
        <v>20</v>
      </c>
      <c r="AX928" s="142"/>
      <c r="AY928" s="142"/>
      <c r="AZ928" s="142"/>
      <c r="BA928" s="142"/>
      <c r="BB928" s="142"/>
      <c r="BC928" s="142"/>
      <c r="BD928" s="142"/>
      <c r="BE928" s="142"/>
    </row>
    <row r="929" spans="1:57" x14ac:dyDescent="0.25">
      <c r="A929" s="107" t="s">
        <v>548</v>
      </c>
      <c r="B929" s="107"/>
      <c r="C929" s="107"/>
      <c r="D929" s="107" t="s">
        <v>549</v>
      </c>
      <c r="E929" s="107" t="s">
        <v>549</v>
      </c>
      <c r="F929" s="108">
        <v>261</v>
      </c>
      <c r="G929" s="109" t="s">
        <v>531</v>
      </c>
      <c r="H929" s="110">
        <v>3</v>
      </c>
      <c r="I929" s="111">
        <v>30</v>
      </c>
      <c r="J929" s="111">
        <v>30</v>
      </c>
      <c r="K929" s="111"/>
      <c r="L929" s="112">
        <v>0</v>
      </c>
      <c r="M929" s="143" t="s">
        <v>1484</v>
      </c>
      <c r="N929" s="141">
        <v>60</v>
      </c>
      <c r="O929" s="141" t="s">
        <v>1573</v>
      </c>
      <c r="P929" s="113" t="s">
        <v>1574</v>
      </c>
      <c r="Q929" s="138" t="str">
        <f>_DL_BM</f>
        <v>CBNN</v>
      </c>
      <c r="R929" s="138" t="str">
        <f>_DL_Khoa</f>
        <v>KHCB</v>
      </c>
      <c r="S929" s="106" t="str">
        <f t="shared" si="19"/>
        <v>KHCB-CBNN</v>
      </c>
      <c r="T929" s="142"/>
      <c r="U929" s="142"/>
      <c r="V929" s="142"/>
      <c r="W929" s="142"/>
      <c r="X929" s="142"/>
      <c r="Y929" s="142"/>
      <c r="Z929" s="142"/>
      <c r="AA929" s="142"/>
      <c r="AB929" s="142"/>
      <c r="AC929" s="142"/>
      <c r="AD929" s="142"/>
      <c r="AE929" s="142"/>
      <c r="AF929" s="142"/>
      <c r="AG929" s="142" t="s">
        <v>20</v>
      </c>
      <c r="AH929" s="142"/>
      <c r="AI929" s="142"/>
      <c r="AJ929" s="142"/>
      <c r="AK929" s="142"/>
      <c r="AL929" s="142"/>
      <c r="AM929" s="142"/>
      <c r="AN929" s="142"/>
      <c r="AO929" s="142"/>
      <c r="AP929" s="142"/>
      <c r="AQ929" s="142"/>
      <c r="AR929" s="142"/>
      <c r="AS929" s="142"/>
      <c r="AT929" s="142"/>
      <c r="AU929" s="142"/>
      <c r="AV929" s="142"/>
      <c r="AW929" s="142"/>
      <c r="AX929" s="142"/>
      <c r="AY929" s="142"/>
      <c r="AZ929" s="142" t="s">
        <v>20</v>
      </c>
      <c r="BA929" s="142"/>
      <c r="BB929" s="142"/>
      <c r="BC929" s="142"/>
      <c r="BD929" s="142"/>
      <c r="BE929" s="142"/>
    </row>
    <row r="930" spans="1:57" x14ac:dyDescent="0.25">
      <c r="A930" s="107" t="s">
        <v>550</v>
      </c>
      <c r="B930" s="107"/>
      <c r="C930" s="107"/>
      <c r="D930" s="107" t="s">
        <v>551</v>
      </c>
      <c r="E930" s="107"/>
      <c r="F930" s="108">
        <v>262</v>
      </c>
      <c r="G930" s="109" t="s">
        <v>531</v>
      </c>
      <c r="H930" s="110">
        <v>3</v>
      </c>
      <c r="I930" s="111">
        <v>30</v>
      </c>
      <c r="J930" s="111">
        <v>30</v>
      </c>
      <c r="K930" s="111"/>
      <c r="L930" s="112">
        <v>0</v>
      </c>
      <c r="M930" s="143" t="s">
        <v>1484</v>
      </c>
      <c r="N930" s="141">
        <v>60</v>
      </c>
      <c r="O930" s="141" t="s">
        <v>1573</v>
      </c>
      <c r="P930" s="113" t="s">
        <v>1574</v>
      </c>
      <c r="Q930" s="138" t="str">
        <f>_DL_BM</f>
        <v>CBNN</v>
      </c>
      <c r="R930" s="138" t="str">
        <f>_DL_Khoa</f>
        <v>KHCB</v>
      </c>
      <c r="S930" s="106" t="str">
        <f t="shared" si="19"/>
        <v>KHCB-CBNN</v>
      </c>
      <c r="T930" s="142"/>
      <c r="U930" s="142"/>
      <c r="V930" s="142"/>
      <c r="W930" s="142"/>
      <c r="X930" s="142"/>
      <c r="Y930" s="142"/>
      <c r="Z930" s="142"/>
      <c r="AA930" s="142"/>
      <c r="AB930" s="142"/>
      <c r="AC930" s="142"/>
      <c r="AD930" s="142"/>
      <c r="AE930" s="142"/>
      <c r="AF930" s="142"/>
      <c r="AG930" s="142"/>
      <c r="AH930" s="142" t="s">
        <v>20</v>
      </c>
      <c r="AI930" s="142"/>
      <c r="AJ930" s="142"/>
      <c r="AK930" s="142"/>
      <c r="AL930" s="142"/>
      <c r="AM930" s="142"/>
      <c r="AN930" s="142"/>
      <c r="AO930" s="142"/>
      <c r="AP930" s="142"/>
      <c r="AQ930" s="142"/>
      <c r="AR930" s="142"/>
      <c r="AS930" s="142"/>
      <c r="AT930" s="142"/>
      <c r="AU930" s="142"/>
      <c r="AV930" s="142"/>
      <c r="AW930" s="142"/>
      <c r="AX930" s="142"/>
      <c r="AY930" s="142"/>
      <c r="AZ930" s="142"/>
      <c r="BA930" s="142" t="s">
        <v>20</v>
      </c>
      <c r="BB930" s="142"/>
      <c r="BC930" s="142"/>
      <c r="BD930" s="142"/>
      <c r="BE930" s="142"/>
    </row>
    <row r="931" spans="1:57" x14ac:dyDescent="0.25">
      <c r="A931" s="107" t="s">
        <v>1692</v>
      </c>
      <c r="B931" s="107"/>
      <c r="C931" s="107"/>
      <c r="D931" s="107" t="s">
        <v>552</v>
      </c>
      <c r="E931" s="107"/>
      <c r="F931" s="108">
        <v>263</v>
      </c>
      <c r="G931" s="109" t="s">
        <v>531</v>
      </c>
      <c r="H931" s="110">
        <v>3</v>
      </c>
      <c r="I931" s="111">
        <v>30</v>
      </c>
      <c r="J931" s="111">
        <v>30</v>
      </c>
      <c r="K931" s="111"/>
      <c r="L931" s="112">
        <v>0</v>
      </c>
      <c r="M931" s="143" t="s">
        <v>1484</v>
      </c>
      <c r="N931" s="141">
        <v>60</v>
      </c>
      <c r="O931" s="141" t="s">
        <v>1573</v>
      </c>
      <c r="P931" s="113" t="s">
        <v>1574</v>
      </c>
      <c r="Q931" s="138" t="str">
        <f>_DL_BM</f>
        <v>CBNN</v>
      </c>
      <c r="R931" s="138" t="str">
        <f>_DL_Khoa</f>
        <v>KHCB</v>
      </c>
      <c r="S931" s="106" t="str">
        <f t="shared" si="19"/>
        <v>KHCB-CBNN</v>
      </c>
      <c r="T931" s="142"/>
      <c r="U931" s="142"/>
      <c r="V931" s="142"/>
      <c r="W931" s="142"/>
      <c r="X931" s="142"/>
      <c r="Y931" s="142"/>
      <c r="Z931" s="142"/>
      <c r="AA931" s="142"/>
      <c r="AB931" s="142"/>
      <c r="AC931" s="142"/>
      <c r="AD931" s="142"/>
      <c r="AE931" s="142"/>
      <c r="AF931" s="142"/>
      <c r="AG931" s="142"/>
      <c r="AH931" s="142"/>
      <c r="AI931" s="142"/>
      <c r="AJ931" s="142"/>
      <c r="AK931" s="142"/>
      <c r="AL931" s="142"/>
      <c r="AM931" s="142"/>
      <c r="AN931" s="142"/>
      <c r="AO931" s="142"/>
      <c r="AP931" s="142"/>
      <c r="AQ931" s="142"/>
      <c r="AR931" s="142"/>
      <c r="AS931" s="142"/>
      <c r="AT931" s="142"/>
      <c r="AU931" s="142"/>
      <c r="AV931" s="142"/>
      <c r="AW931" s="142"/>
      <c r="AX931" s="142"/>
      <c r="AY931" s="142"/>
      <c r="AZ931" s="142"/>
      <c r="BA931" s="142"/>
      <c r="BB931" s="142"/>
      <c r="BC931" s="142"/>
      <c r="BD931" s="142"/>
      <c r="BE931" s="142"/>
    </row>
    <row r="932" spans="1:57" x14ac:dyDescent="0.25">
      <c r="A932" s="107" t="s">
        <v>553</v>
      </c>
      <c r="B932" s="107"/>
      <c r="C932" s="107" t="s">
        <v>553</v>
      </c>
      <c r="D932" s="107" t="s">
        <v>554</v>
      </c>
      <c r="E932" s="107" t="s">
        <v>554</v>
      </c>
      <c r="F932" s="108">
        <v>264</v>
      </c>
      <c r="G932" s="109" t="s">
        <v>531</v>
      </c>
      <c r="H932" s="110">
        <v>3</v>
      </c>
      <c r="I932" s="111">
        <v>30</v>
      </c>
      <c r="J932" s="111">
        <v>30</v>
      </c>
      <c r="K932" s="111"/>
      <c r="L932" s="112">
        <v>0</v>
      </c>
      <c r="M932" s="143" t="s">
        <v>1484</v>
      </c>
      <c r="N932" s="141">
        <v>60</v>
      </c>
      <c r="O932" s="141" t="s">
        <v>1573</v>
      </c>
      <c r="P932" s="113" t="s">
        <v>1574</v>
      </c>
      <c r="Q932" s="138" t="str">
        <f>_DL_BM</f>
        <v>CBNN</v>
      </c>
      <c r="R932" s="138" t="str">
        <f>_DL_Khoa</f>
        <v>KHCB</v>
      </c>
      <c r="S932" s="106" t="str">
        <f t="shared" si="19"/>
        <v>KHCB-CBNN</v>
      </c>
      <c r="T932" s="142"/>
      <c r="U932" s="142"/>
      <c r="V932" s="142"/>
      <c r="W932" s="142"/>
      <c r="X932" s="142"/>
      <c r="Y932" s="142"/>
      <c r="Z932" s="142"/>
      <c r="AA932" s="142"/>
      <c r="AB932" s="142"/>
      <c r="AC932" s="142"/>
      <c r="AD932" s="142"/>
      <c r="AE932" s="142"/>
      <c r="AF932" s="142"/>
      <c r="AG932" s="142"/>
      <c r="AH932" s="142"/>
      <c r="AI932" s="142"/>
      <c r="AJ932" s="142"/>
      <c r="AK932" s="142" t="s">
        <v>20</v>
      </c>
      <c r="AL932" s="142"/>
      <c r="AM932" s="142"/>
      <c r="AN932" s="142"/>
      <c r="AO932" s="142"/>
      <c r="AP932" s="142"/>
      <c r="AQ932" s="142"/>
      <c r="AR932" s="142"/>
      <c r="AS932" s="142"/>
      <c r="AT932" s="142"/>
      <c r="AU932" s="142"/>
      <c r="AV932" s="142"/>
      <c r="AW932" s="142"/>
      <c r="AX932" s="142"/>
      <c r="AY932" s="142"/>
      <c r="AZ932" s="142"/>
      <c r="BA932" s="142"/>
      <c r="BB932" s="142"/>
      <c r="BC932" s="142"/>
      <c r="BD932" s="142" t="s">
        <v>20</v>
      </c>
      <c r="BE932" s="142"/>
    </row>
    <row r="933" spans="1:57" x14ac:dyDescent="0.25">
      <c r="A933" s="107" t="s">
        <v>555</v>
      </c>
      <c r="B933" s="107"/>
      <c r="C933" s="107"/>
      <c r="D933" s="107" t="s">
        <v>556</v>
      </c>
      <c r="E933" s="107"/>
      <c r="F933" s="108">
        <v>265</v>
      </c>
      <c r="G933" s="109" t="s">
        <v>531</v>
      </c>
      <c r="H933" s="110">
        <v>3</v>
      </c>
      <c r="I933" s="111">
        <v>30</v>
      </c>
      <c r="J933" s="111">
        <v>30</v>
      </c>
      <c r="K933" s="111"/>
      <c r="L933" s="112">
        <v>0</v>
      </c>
      <c r="M933" s="143" t="s">
        <v>1484</v>
      </c>
      <c r="N933" s="141">
        <v>60</v>
      </c>
      <c r="O933" s="141" t="s">
        <v>1573</v>
      </c>
      <c r="P933" s="113" t="s">
        <v>1574</v>
      </c>
      <c r="Q933" s="138" t="str">
        <f>_DL_BM</f>
        <v>CBNN</v>
      </c>
      <c r="R933" s="138" t="str">
        <f>_DL_Khoa</f>
        <v>KHCB</v>
      </c>
      <c r="S933" s="106" t="str">
        <f t="shared" si="19"/>
        <v>KHCB-CBNN</v>
      </c>
      <c r="T933" s="142"/>
      <c r="U933" s="142"/>
      <c r="V933" s="142"/>
      <c r="W933" s="142"/>
      <c r="X933" s="142"/>
      <c r="Y933" s="142"/>
      <c r="Z933" s="142"/>
      <c r="AA933" s="142"/>
      <c r="AB933" s="142"/>
      <c r="AC933" s="142"/>
      <c r="AD933" s="142"/>
      <c r="AE933" s="142"/>
      <c r="AF933" s="142"/>
      <c r="AG933" s="142"/>
      <c r="AH933" s="142"/>
      <c r="AI933" s="142"/>
      <c r="AJ933" s="142" t="s">
        <v>20</v>
      </c>
      <c r="AK933" s="142"/>
      <c r="AL933" s="142"/>
      <c r="AM933" s="142"/>
      <c r="AN933" s="142"/>
      <c r="AO933" s="142"/>
      <c r="AP933" s="142"/>
      <c r="AQ933" s="142"/>
      <c r="AR933" s="142"/>
      <c r="AS933" s="142"/>
      <c r="AT933" s="142"/>
      <c r="AU933" s="142"/>
      <c r="AV933" s="142"/>
      <c r="AW933" s="142"/>
      <c r="AX933" s="142"/>
      <c r="AY933" s="142"/>
      <c r="AZ933" s="142"/>
      <c r="BA933" s="142"/>
      <c r="BB933" s="142"/>
      <c r="BC933" s="142" t="s">
        <v>20</v>
      </c>
      <c r="BD933" s="142"/>
      <c r="BE933" s="142"/>
    </row>
    <row r="934" spans="1:57" x14ac:dyDescent="0.25">
      <c r="A934" s="107" t="s">
        <v>557</v>
      </c>
      <c r="B934" s="107"/>
      <c r="C934" s="107"/>
      <c r="D934" s="107" t="s">
        <v>558</v>
      </c>
      <c r="E934" s="107"/>
      <c r="F934" s="108">
        <v>266</v>
      </c>
      <c r="G934" s="109" t="s">
        <v>531</v>
      </c>
      <c r="H934" s="110">
        <v>3</v>
      </c>
      <c r="I934" s="111">
        <v>30</v>
      </c>
      <c r="J934" s="111">
        <v>30</v>
      </c>
      <c r="K934" s="111"/>
      <c r="L934" s="112">
        <v>0</v>
      </c>
      <c r="M934" s="143" t="s">
        <v>1484</v>
      </c>
      <c r="N934" s="141">
        <v>60</v>
      </c>
      <c r="O934" s="141" t="s">
        <v>1573</v>
      </c>
      <c r="P934" s="113" t="s">
        <v>1574</v>
      </c>
      <c r="Q934" s="138" t="str">
        <f>_DL_BM</f>
        <v>CBNN</v>
      </c>
      <c r="R934" s="138" t="str">
        <f>_DL_Khoa</f>
        <v>KHCB</v>
      </c>
      <c r="S934" s="106" t="str">
        <f t="shared" si="19"/>
        <v>KHCB-CBNN</v>
      </c>
      <c r="T934" s="142"/>
      <c r="U934" s="142"/>
      <c r="V934" s="142"/>
      <c r="W934" s="142"/>
      <c r="X934" s="142"/>
      <c r="Y934" s="142"/>
      <c r="Z934" s="142"/>
      <c r="AA934" s="142"/>
      <c r="AB934" s="142"/>
      <c r="AC934" s="142"/>
      <c r="AD934" s="142"/>
      <c r="AE934" s="142"/>
      <c r="AF934" s="142"/>
      <c r="AG934" s="142"/>
      <c r="AH934" s="142"/>
      <c r="AI934" s="142" t="s">
        <v>20</v>
      </c>
      <c r="AJ934" s="142"/>
      <c r="AK934" s="142"/>
      <c r="AL934" s="142"/>
      <c r="AM934" s="142"/>
      <c r="AN934" s="142"/>
      <c r="AO934" s="142"/>
      <c r="AP934" s="142"/>
      <c r="AQ934" s="142"/>
      <c r="AR934" s="142"/>
      <c r="AS934" s="142"/>
      <c r="AT934" s="142"/>
      <c r="AU934" s="142"/>
      <c r="AV934" s="142"/>
      <c r="AW934" s="142"/>
      <c r="AX934" s="142"/>
      <c r="AY934" s="142"/>
      <c r="AZ934" s="142"/>
      <c r="BA934" s="142"/>
      <c r="BB934" s="142" t="s">
        <v>20</v>
      </c>
      <c r="BC934" s="142"/>
      <c r="BD934" s="142"/>
      <c r="BE934" s="142"/>
    </row>
    <row r="935" spans="1:57" x14ac:dyDescent="0.25">
      <c r="A935" s="107" t="s">
        <v>559</v>
      </c>
      <c r="B935" s="107"/>
      <c r="C935" s="107"/>
      <c r="D935" s="107"/>
      <c r="E935" s="107"/>
      <c r="F935" s="108">
        <v>267</v>
      </c>
      <c r="G935" s="109" t="s">
        <v>531</v>
      </c>
      <c r="H935" s="110">
        <v>3</v>
      </c>
      <c r="I935" s="111">
        <v>30</v>
      </c>
      <c r="J935" s="111">
        <v>30</v>
      </c>
      <c r="K935" s="111"/>
      <c r="L935" s="112">
        <v>0</v>
      </c>
      <c r="M935" s="143" t="s">
        <v>1484</v>
      </c>
      <c r="N935" s="141">
        <v>60</v>
      </c>
      <c r="O935" s="141" t="s">
        <v>1573</v>
      </c>
      <c r="P935" s="113" t="s">
        <v>1574</v>
      </c>
      <c r="Q935" s="138" t="str">
        <f>_DL_BM</f>
        <v>CBNN</v>
      </c>
      <c r="R935" s="138" t="str">
        <f>_DL_Khoa</f>
        <v>KHCB</v>
      </c>
      <c r="S935" s="106" t="str">
        <f t="shared" si="19"/>
        <v>KHCB-CBNN</v>
      </c>
      <c r="T935" s="142"/>
      <c r="U935" s="142"/>
      <c r="V935" s="142"/>
      <c r="W935" s="142"/>
      <c r="X935" s="142"/>
      <c r="Y935" s="142"/>
      <c r="Z935" s="142"/>
      <c r="AA935" s="142"/>
      <c r="AB935" s="142"/>
      <c r="AC935" s="142"/>
      <c r="AD935" s="142"/>
      <c r="AE935" s="142"/>
      <c r="AF935" s="142" t="s">
        <v>20</v>
      </c>
      <c r="AG935" s="142"/>
      <c r="AH935" s="142"/>
      <c r="AI935" s="142"/>
      <c r="AJ935" s="142"/>
      <c r="AK935" s="142"/>
      <c r="AL935" s="142"/>
      <c r="AM935" s="142"/>
      <c r="AN935" s="142"/>
      <c r="AO935" s="142"/>
      <c r="AP935" s="142"/>
      <c r="AQ935" s="142"/>
      <c r="AR935" s="142"/>
      <c r="AS935" s="142"/>
      <c r="AT935" s="142"/>
      <c r="AU935" s="142"/>
      <c r="AV935" s="142"/>
      <c r="AW935" s="142"/>
      <c r="AX935" s="142"/>
      <c r="AY935" s="142"/>
      <c r="AZ935" s="142"/>
      <c r="BA935" s="142"/>
      <c r="BB935" s="142"/>
      <c r="BC935" s="142"/>
      <c r="BD935" s="142"/>
      <c r="BE935" s="142"/>
    </row>
    <row r="936" spans="1:57" x14ac:dyDescent="0.25">
      <c r="A936" s="107"/>
      <c r="B936" s="107"/>
      <c r="C936" s="107"/>
      <c r="D936" s="107" t="s">
        <v>560</v>
      </c>
      <c r="E936" s="107"/>
      <c r="F936" s="108">
        <v>268</v>
      </c>
      <c r="G936" s="109" t="s">
        <v>531</v>
      </c>
      <c r="H936" s="110">
        <v>3</v>
      </c>
      <c r="I936" s="111">
        <v>30</v>
      </c>
      <c r="J936" s="111">
        <v>30</v>
      </c>
      <c r="K936" s="111"/>
      <c r="L936" s="112">
        <v>0</v>
      </c>
      <c r="M936" s="143" t="s">
        <v>1484</v>
      </c>
      <c r="N936" s="141">
        <v>60</v>
      </c>
      <c r="O936" s="141" t="s">
        <v>1573</v>
      </c>
      <c r="P936" s="113" t="s">
        <v>1574</v>
      </c>
      <c r="Q936" s="138" t="str">
        <f>_DL_BM</f>
        <v>CBNN</v>
      </c>
      <c r="R936" s="138" t="str">
        <f>_DL_Khoa</f>
        <v>KHCB</v>
      </c>
      <c r="S936" s="106" t="str">
        <f t="shared" si="19"/>
        <v>KHCB-CBNN</v>
      </c>
      <c r="T936" s="142"/>
      <c r="U936" s="142"/>
      <c r="V936" s="142"/>
      <c r="W936" s="142"/>
      <c r="X936" s="142"/>
      <c r="Y936" s="142"/>
      <c r="Z936" s="142"/>
      <c r="AA936" s="142"/>
      <c r="AB936" s="142"/>
      <c r="AC936" s="142"/>
      <c r="AD936" s="142"/>
      <c r="AE936" s="142"/>
      <c r="AF936" s="142"/>
      <c r="AG936" s="142"/>
      <c r="AH936" s="142"/>
      <c r="AI936" s="142"/>
      <c r="AJ936" s="142"/>
      <c r="AK936" s="142"/>
      <c r="AL936" s="142"/>
      <c r="AM936" s="142"/>
      <c r="AN936" s="142"/>
      <c r="AO936" s="142"/>
      <c r="AP936" s="142"/>
      <c r="AQ936" s="142"/>
      <c r="AR936" s="142"/>
      <c r="AS936" s="142"/>
      <c r="AT936" s="142"/>
      <c r="AU936" s="142"/>
      <c r="AV936" s="142"/>
      <c r="AW936" s="142"/>
      <c r="AX936" s="142"/>
      <c r="AY936" s="142" t="s">
        <v>20</v>
      </c>
      <c r="AZ936" s="142"/>
      <c r="BA936" s="142"/>
      <c r="BB936" s="142"/>
      <c r="BC936" s="142"/>
      <c r="BD936" s="142"/>
      <c r="BE936" s="142"/>
    </row>
    <row r="937" spans="1:57" x14ac:dyDescent="0.25">
      <c r="A937" s="107" t="s">
        <v>561</v>
      </c>
      <c r="B937" s="107"/>
      <c r="C937" s="107"/>
      <c r="D937" s="107" t="s">
        <v>562</v>
      </c>
      <c r="E937" s="107"/>
      <c r="F937" s="108">
        <v>269</v>
      </c>
      <c r="G937" s="109" t="s">
        <v>531</v>
      </c>
      <c r="H937" s="110">
        <v>3</v>
      </c>
      <c r="I937" s="111">
        <v>30</v>
      </c>
      <c r="J937" s="111">
        <v>30</v>
      </c>
      <c r="K937" s="111"/>
      <c r="L937" s="112">
        <v>0</v>
      </c>
      <c r="M937" s="143" t="s">
        <v>1484</v>
      </c>
      <c r="N937" s="141">
        <v>60</v>
      </c>
      <c r="O937" s="141" t="s">
        <v>1573</v>
      </c>
      <c r="P937" s="113" t="s">
        <v>1574</v>
      </c>
      <c r="Q937" s="138" t="str">
        <f>_DL_BM</f>
        <v>CBNN</v>
      </c>
      <c r="R937" s="138" t="str">
        <f>_DL_Khoa</f>
        <v>KHCB</v>
      </c>
      <c r="S937" s="106" t="str">
        <f t="shared" si="19"/>
        <v>KHCB-CBNN</v>
      </c>
      <c r="T937" s="142"/>
      <c r="U937" s="142"/>
      <c r="V937" s="142"/>
      <c r="W937" s="142"/>
      <c r="X937" s="142"/>
      <c r="Y937" s="142"/>
      <c r="Z937" s="142"/>
      <c r="AA937" s="142"/>
      <c r="AB937" s="142"/>
      <c r="AC937" s="142"/>
      <c r="AD937" s="142"/>
      <c r="AE937" s="142" t="s">
        <v>20</v>
      </c>
      <c r="AF937" s="142"/>
      <c r="AG937" s="142"/>
      <c r="AH937" s="142"/>
      <c r="AI937" s="142"/>
      <c r="AJ937" s="142"/>
      <c r="AK937" s="142"/>
      <c r="AL937" s="142"/>
      <c r="AM937" s="142"/>
      <c r="AN937" s="142"/>
      <c r="AO937" s="142"/>
      <c r="AP937" s="142"/>
      <c r="AQ937" s="142"/>
      <c r="AR937" s="142"/>
      <c r="AS937" s="142"/>
      <c r="AT937" s="142"/>
      <c r="AU937" s="142"/>
      <c r="AV937" s="142"/>
      <c r="AW937" s="142"/>
      <c r="AX937" s="142" t="s">
        <v>20</v>
      </c>
      <c r="AY937" s="142"/>
      <c r="AZ937" s="142"/>
      <c r="BA937" s="142"/>
      <c r="BB937" s="142"/>
      <c r="BC937" s="142"/>
      <c r="BD937" s="142"/>
      <c r="BE937" s="142"/>
    </row>
    <row r="938" spans="1:57" x14ac:dyDescent="0.25">
      <c r="A938" s="107" t="s">
        <v>1699</v>
      </c>
      <c r="B938" s="107"/>
      <c r="C938" s="107"/>
      <c r="D938" s="107"/>
      <c r="E938" s="107"/>
      <c r="F938" s="108">
        <v>310</v>
      </c>
      <c r="G938" s="109" t="s">
        <v>531</v>
      </c>
      <c r="H938" s="110">
        <v>3</v>
      </c>
      <c r="I938" s="111">
        <v>30</v>
      </c>
      <c r="J938" s="111">
        <v>30</v>
      </c>
      <c r="K938" s="111"/>
      <c r="L938" s="112">
        <v>0</v>
      </c>
      <c r="M938" s="143" t="s">
        <v>1484</v>
      </c>
      <c r="N938" s="141">
        <v>60</v>
      </c>
      <c r="O938" s="141" t="s">
        <v>1573</v>
      </c>
      <c r="P938" s="113" t="s">
        <v>1574</v>
      </c>
      <c r="Q938" s="138" t="str">
        <f>_DL_BM</f>
        <v>CBNN</v>
      </c>
      <c r="R938" s="138" t="str">
        <f>_DL_Khoa</f>
        <v>KHCB</v>
      </c>
      <c r="S938" s="106" t="str">
        <f t="shared" si="19"/>
        <v>KHCB-CBNN</v>
      </c>
      <c r="T938" s="142"/>
      <c r="U938" s="142"/>
      <c r="V938" s="142"/>
      <c r="W938" s="142"/>
      <c r="X938" s="142"/>
      <c r="Y938" s="142"/>
      <c r="Z938" s="142"/>
      <c r="AA938" s="142"/>
      <c r="AB938" s="142"/>
      <c r="AC938" s="142"/>
      <c r="AD938" s="142"/>
      <c r="AE938" s="142"/>
      <c r="AF938" s="142"/>
      <c r="AG938" s="142"/>
      <c r="AH938" s="142"/>
      <c r="AI938" s="142"/>
      <c r="AJ938" s="142"/>
      <c r="AK938" s="142"/>
      <c r="AL938" s="142" t="s">
        <v>20</v>
      </c>
      <c r="AM938" s="142"/>
      <c r="AN938" s="142"/>
      <c r="AO938" s="142"/>
      <c r="AP938" s="142"/>
      <c r="AQ938" s="142"/>
      <c r="AR938" s="142"/>
      <c r="AS938" s="142"/>
      <c r="AT938" s="142"/>
      <c r="AU938" s="142"/>
      <c r="AV938" s="142"/>
      <c r="AW938" s="142"/>
      <c r="AX938" s="142"/>
      <c r="AY938" s="142"/>
      <c r="AZ938" s="142"/>
      <c r="BA938" s="142"/>
      <c r="BB938" s="142"/>
      <c r="BC938" s="142"/>
      <c r="BD938" s="142"/>
      <c r="BE938" s="142"/>
    </row>
    <row r="939" spans="1:57" x14ac:dyDescent="0.25">
      <c r="A939" s="107" t="s">
        <v>1754</v>
      </c>
      <c r="B939" s="107" t="s">
        <v>1754</v>
      </c>
      <c r="C939" s="107"/>
      <c r="D939" s="107" t="s">
        <v>1755</v>
      </c>
      <c r="E939" s="107"/>
      <c r="F939" s="108">
        <v>600</v>
      </c>
      <c r="G939" s="109" t="s">
        <v>531</v>
      </c>
      <c r="H939" s="110">
        <v>3</v>
      </c>
      <c r="I939" s="111">
        <v>30</v>
      </c>
      <c r="J939" s="111">
        <v>30</v>
      </c>
      <c r="K939" s="111"/>
      <c r="L939" s="112"/>
      <c r="M939" s="143" t="s">
        <v>1484</v>
      </c>
      <c r="N939" s="141">
        <v>60</v>
      </c>
      <c r="O939" s="141" t="s">
        <v>1573</v>
      </c>
      <c r="P939" s="113" t="s">
        <v>1574</v>
      </c>
      <c r="Q939" s="138" t="str">
        <f>_DL_BM</f>
        <v>CBNN</v>
      </c>
      <c r="R939" s="138" t="str">
        <f>_DL_Khoa</f>
        <v>KHCB</v>
      </c>
      <c r="S939" s="106" t="str">
        <f t="shared" si="19"/>
        <v>KHCB-CBNN</v>
      </c>
      <c r="T939" s="142"/>
      <c r="U939" s="142"/>
      <c r="V939" s="142"/>
      <c r="W939" s="142"/>
      <c r="X939" s="142"/>
      <c r="Y939" s="142"/>
      <c r="Z939" s="142"/>
      <c r="AA939" s="142"/>
      <c r="AB939" s="142"/>
      <c r="AC939" s="142"/>
      <c r="AD939" s="142"/>
      <c r="AE939" s="142"/>
      <c r="AF939" s="142"/>
      <c r="AG939" s="142"/>
      <c r="AH939" s="142"/>
      <c r="AI939" s="142"/>
      <c r="AJ939" s="142"/>
      <c r="AK939" s="142"/>
      <c r="AL939" s="142"/>
      <c r="AM939" s="142"/>
      <c r="AN939" s="142"/>
      <c r="AO939" s="142"/>
      <c r="AP939" s="142"/>
      <c r="AQ939" s="142"/>
      <c r="AR939" s="142"/>
      <c r="AS939" s="142"/>
      <c r="AT939" s="142"/>
      <c r="AU939" s="142"/>
      <c r="AV939" s="142"/>
      <c r="AW939" s="142"/>
      <c r="AX939" s="142"/>
      <c r="AY939" s="142"/>
      <c r="AZ939" s="142"/>
      <c r="BA939" s="142"/>
      <c r="BB939" s="142"/>
      <c r="BC939" s="142"/>
      <c r="BD939" s="142"/>
      <c r="BE939" s="142"/>
    </row>
    <row r="940" spans="1:57" x14ac:dyDescent="0.25">
      <c r="A940" s="107" t="s">
        <v>1885</v>
      </c>
      <c r="B940" s="107"/>
      <c r="C940" s="107"/>
      <c r="D940" s="107"/>
      <c r="E940" s="107"/>
      <c r="F940" s="108">
        <v>825</v>
      </c>
      <c r="G940" s="109" t="s">
        <v>531</v>
      </c>
      <c r="H940" s="110">
        <v>3</v>
      </c>
      <c r="I940" s="111">
        <v>30</v>
      </c>
      <c r="J940" s="111">
        <v>30</v>
      </c>
      <c r="K940" s="111"/>
      <c r="L940" s="112">
        <v>0</v>
      </c>
      <c r="M940" s="143" t="s">
        <v>1484</v>
      </c>
      <c r="N940" s="141">
        <v>60</v>
      </c>
      <c r="O940" s="141" t="s">
        <v>1573</v>
      </c>
      <c r="P940" s="113" t="s">
        <v>1574</v>
      </c>
      <c r="Q940" s="138" t="str">
        <f>_DL_BM</f>
        <v>CBNN</v>
      </c>
      <c r="R940" s="138" t="str">
        <f>_DL_Khoa</f>
        <v>KHCB</v>
      </c>
      <c r="S940" s="106" t="str">
        <f t="shared" si="19"/>
        <v>KHCB-CBNN</v>
      </c>
      <c r="T940" s="142"/>
      <c r="U940" s="142"/>
      <c r="V940" s="142"/>
      <c r="W940" s="142"/>
      <c r="X940" s="142"/>
      <c r="Y940" s="142"/>
      <c r="Z940" s="142"/>
      <c r="AA940" s="142"/>
      <c r="AB940" s="142"/>
      <c r="AC940" s="142"/>
      <c r="AD940" s="142"/>
      <c r="AE940" s="142"/>
      <c r="AF940" s="142"/>
      <c r="AG940" s="142"/>
      <c r="AH940" s="142"/>
      <c r="AI940" s="142"/>
      <c r="AJ940" s="142"/>
      <c r="AK940" s="142"/>
      <c r="AL940" s="142"/>
      <c r="AM940" s="142"/>
      <c r="AN940" s="142"/>
      <c r="AO940" s="142"/>
      <c r="AP940" s="142"/>
      <c r="AQ940" s="142"/>
      <c r="AR940" s="142"/>
      <c r="AS940" s="142"/>
      <c r="AT940" s="142"/>
      <c r="AU940" s="142"/>
      <c r="AV940" s="142"/>
      <c r="AW940" s="142"/>
      <c r="AX940" s="142"/>
      <c r="AY940" s="142"/>
      <c r="AZ940" s="142"/>
      <c r="BA940" s="142"/>
      <c r="BB940" s="142"/>
      <c r="BC940" s="142"/>
      <c r="BD940" s="142"/>
      <c r="BE940" s="142"/>
    </row>
    <row r="941" spans="1:57" x14ac:dyDescent="0.25">
      <c r="A941" s="107" t="s">
        <v>1887</v>
      </c>
      <c r="B941" s="107"/>
      <c r="C941" s="107"/>
      <c r="D941" s="107"/>
      <c r="E941" s="107"/>
      <c r="F941" s="108">
        <v>827</v>
      </c>
      <c r="G941" s="109" t="s">
        <v>531</v>
      </c>
      <c r="H941" s="110">
        <v>3</v>
      </c>
      <c r="I941" s="111">
        <v>30</v>
      </c>
      <c r="J941" s="111">
        <v>30</v>
      </c>
      <c r="K941" s="111"/>
      <c r="L941" s="112">
        <v>0</v>
      </c>
      <c r="M941" s="143" t="s">
        <v>1484</v>
      </c>
      <c r="N941" s="141">
        <v>60</v>
      </c>
      <c r="O941" s="141" t="s">
        <v>1573</v>
      </c>
      <c r="P941" s="113" t="s">
        <v>1574</v>
      </c>
      <c r="Q941" s="138" t="str">
        <f>_DL_BM</f>
        <v>CBNN</v>
      </c>
      <c r="R941" s="138" t="str">
        <f>_DL_Khoa</f>
        <v>KHCB</v>
      </c>
      <c r="S941" s="106" t="str">
        <f t="shared" si="19"/>
        <v>KHCB-CBNN</v>
      </c>
      <c r="T941" s="142"/>
      <c r="U941" s="142"/>
      <c r="V941" s="142"/>
      <c r="W941" s="142"/>
      <c r="X941" s="142"/>
      <c r="Y941" s="142"/>
      <c r="Z941" s="142"/>
      <c r="AA941" s="142"/>
      <c r="AB941" s="142"/>
      <c r="AC941" s="142"/>
      <c r="AD941" s="142"/>
      <c r="AE941" s="142"/>
      <c r="AF941" s="142"/>
      <c r="AG941" s="142"/>
      <c r="AH941" s="142"/>
      <c r="AI941" s="142"/>
      <c r="AJ941" s="142"/>
      <c r="AK941" s="142"/>
      <c r="AL941" s="142"/>
      <c r="AM941" s="142"/>
      <c r="AN941" s="142"/>
      <c r="AO941" s="142"/>
      <c r="AP941" s="142"/>
      <c r="AQ941" s="142"/>
      <c r="AR941" s="142"/>
      <c r="AS941" s="142"/>
      <c r="AT941" s="142"/>
      <c r="AU941" s="142"/>
      <c r="AV941" s="142"/>
      <c r="AW941" s="142"/>
      <c r="AX941" s="142"/>
      <c r="AY941" s="142"/>
      <c r="AZ941" s="142"/>
      <c r="BA941" s="142"/>
      <c r="BB941" s="142"/>
      <c r="BC941" s="142"/>
      <c r="BD941" s="142"/>
      <c r="BE941" s="142"/>
    </row>
    <row r="942" spans="1:57" x14ac:dyDescent="0.25">
      <c r="A942" s="107" t="s">
        <v>2089</v>
      </c>
      <c r="B942" s="107"/>
      <c r="C942" s="107"/>
      <c r="D942" s="107" t="s">
        <v>2090</v>
      </c>
      <c r="E942" s="107"/>
      <c r="F942" s="108">
        <v>947</v>
      </c>
      <c r="G942" s="109" t="s">
        <v>531</v>
      </c>
      <c r="H942" s="110">
        <v>3</v>
      </c>
      <c r="I942" s="111">
        <v>30</v>
      </c>
      <c r="J942" s="111">
        <v>30</v>
      </c>
      <c r="K942" s="111"/>
      <c r="L942" s="112">
        <v>0</v>
      </c>
      <c r="M942" s="143" t="s">
        <v>1484</v>
      </c>
      <c r="N942" s="141">
        <v>60</v>
      </c>
      <c r="O942" s="141" t="s">
        <v>1573</v>
      </c>
      <c r="P942" s="113" t="s">
        <v>1574</v>
      </c>
      <c r="Q942" s="138" t="str">
        <f>_DL_BM</f>
        <v>CBNN</v>
      </c>
      <c r="R942" s="138" t="str">
        <f>_DL_Khoa</f>
        <v>KHCB</v>
      </c>
      <c r="S942" s="106" t="str">
        <f t="shared" si="19"/>
        <v>KHCB-CBNN</v>
      </c>
      <c r="T942" s="142"/>
      <c r="U942" s="142"/>
      <c r="V942" s="142"/>
      <c r="W942" s="142"/>
      <c r="X942" s="142"/>
      <c r="Y942" s="142"/>
      <c r="Z942" s="142"/>
      <c r="AA942" s="142"/>
      <c r="AB942" s="142"/>
      <c r="AC942" s="142"/>
      <c r="AD942" s="142"/>
      <c r="AE942" s="142"/>
      <c r="AF942" s="142"/>
      <c r="AG942" s="142"/>
      <c r="AH942" s="142"/>
      <c r="AI942" s="142"/>
      <c r="AJ942" s="142"/>
      <c r="AK942" s="142"/>
      <c r="AL942" s="142"/>
      <c r="AM942" s="142"/>
      <c r="AN942" s="142"/>
      <c r="AO942" s="142"/>
      <c r="AP942" s="142"/>
      <c r="AQ942" s="142"/>
      <c r="AR942" s="142"/>
      <c r="AS942" s="142"/>
      <c r="AT942" s="142"/>
      <c r="AU942" s="142"/>
      <c r="AV942" s="142"/>
      <c r="AW942" s="142"/>
      <c r="AX942" s="142"/>
      <c r="AY942" s="142"/>
      <c r="AZ942" s="142"/>
      <c r="BA942" s="142"/>
      <c r="BB942" s="142"/>
      <c r="BC942" s="142"/>
      <c r="BD942" s="142"/>
      <c r="BE942" s="142"/>
    </row>
    <row r="943" spans="1:57" x14ac:dyDescent="0.25">
      <c r="A943" s="107" t="s">
        <v>2004</v>
      </c>
      <c r="B943" s="107"/>
      <c r="C943" s="107"/>
      <c r="D943" s="107"/>
      <c r="E943" s="107"/>
      <c r="F943" s="108">
        <v>897</v>
      </c>
      <c r="G943" s="109" t="s">
        <v>2005</v>
      </c>
      <c r="H943" s="110">
        <v>2</v>
      </c>
      <c r="I943" s="111">
        <v>15</v>
      </c>
      <c r="J943" s="111">
        <v>30</v>
      </c>
      <c r="K943" s="111"/>
      <c r="L943" s="112">
        <v>0</v>
      </c>
      <c r="M943" s="143" t="s">
        <v>1484</v>
      </c>
      <c r="N943" s="141">
        <v>90</v>
      </c>
      <c r="O943" s="141" t="s">
        <v>1573</v>
      </c>
      <c r="P943" s="113" t="s">
        <v>1574</v>
      </c>
      <c r="Q943" s="138" t="str">
        <f>_DL_BM</f>
        <v>CBNN</v>
      </c>
      <c r="R943" s="138" t="str">
        <f>_DL_Khoa</f>
        <v>KHCB</v>
      </c>
      <c r="S943" s="106" t="str">
        <f t="shared" si="19"/>
        <v>KHCB-CBNN</v>
      </c>
      <c r="T943" s="142"/>
      <c r="U943" s="142"/>
      <c r="V943" s="142"/>
      <c r="W943" s="142"/>
      <c r="X943" s="142"/>
      <c r="Y943" s="142"/>
      <c r="Z943" s="142" t="s">
        <v>21</v>
      </c>
      <c r="AA943" s="142"/>
      <c r="AB943" s="142"/>
      <c r="AC943" s="142"/>
      <c r="AD943" s="142"/>
      <c r="AE943" s="142"/>
      <c r="AF943" s="142"/>
      <c r="AG943" s="142"/>
      <c r="AH943" s="142"/>
      <c r="AI943" s="142"/>
      <c r="AJ943" s="142"/>
      <c r="AK943" s="142"/>
      <c r="AL943" s="142"/>
      <c r="AM943" s="142"/>
      <c r="AN943" s="142"/>
      <c r="AO943" s="142"/>
      <c r="AP943" s="142"/>
      <c r="AQ943" s="142"/>
      <c r="AR943" s="142"/>
      <c r="AS943" s="142"/>
      <c r="AT943" s="142"/>
      <c r="AU943" s="142"/>
      <c r="AV943" s="142"/>
      <c r="AW943" s="142"/>
      <c r="AX943" s="142"/>
      <c r="AY943" s="142"/>
      <c r="AZ943" s="142"/>
      <c r="BA943" s="142"/>
      <c r="BB943" s="142"/>
      <c r="BC943" s="142"/>
      <c r="BD943" s="142"/>
      <c r="BE943" s="142"/>
    </row>
    <row r="944" spans="1:57" x14ac:dyDescent="0.25">
      <c r="A944" s="107" t="s">
        <v>2006</v>
      </c>
      <c r="B944" s="107"/>
      <c r="C944" s="107"/>
      <c r="D944" s="107"/>
      <c r="E944" s="107"/>
      <c r="F944" s="108">
        <v>898</v>
      </c>
      <c r="G944" s="109" t="s">
        <v>2007</v>
      </c>
      <c r="H944" s="110">
        <v>2</v>
      </c>
      <c r="I944" s="111">
        <v>15</v>
      </c>
      <c r="J944" s="111">
        <v>30</v>
      </c>
      <c r="K944" s="111"/>
      <c r="L944" s="112">
        <v>0</v>
      </c>
      <c r="M944" s="140" t="s">
        <v>1511</v>
      </c>
      <c r="N944" s="141"/>
      <c r="O944" s="141" t="s">
        <v>1573</v>
      </c>
      <c r="P944" s="113" t="s">
        <v>1574</v>
      </c>
      <c r="Q944" s="138" t="str">
        <f>_DL_BM</f>
        <v>CBNN</v>
      </c>
      <c r="R944" s="138" t="str">
        <f>_DL_Khoa</f>
        <v>KHCB</v>
      </c>
      <c r="S944" s="106" t="str">
        <f t="shared" si="19"/>
        <v>KHCB-CBNN</v>
      </c>
      <c r="T944" s="142"/>
      <c r="U944" s="142"/>
      <c r="V944" s="142"/>
      <c r="W944" s="142"/>
      <c r="X944" s="142"/>
      <c r="Y944" s="142"/>
      <c r="Z944" s="142" t="s">
        <v>21</v>
      </c>
      <c r="AA944" s="142"/>
      <c r="AB944" s="142"/>
      <c r="AC944" s="142"/>
      <c r="AD944" s="142"/>
      <c r="AE944" s="142"/>
      <c r="AF944" s="142"/>
      <c r="AG944" s="142"/>
      <c r="AH944" s="142"/>
      <c r="AI944" s="142"/>
      <c r="AJ944" s="142"/>
      <c r="AK944" s="142"/>
      <c r="AL944" s="142"/>
      <c r="AM944" s="142"/>
      <c r="AN944" s="142"/>
      <c r="AO944" s="142"/>
      <c r="AP944" s="142"/>
      <c r="AQ944" s="142"/>
      <c r="AR944" s="142"/>
      <c r="AS944" s="142"/>
      <c r="AT944" s="142"/>
      <c r="AU944" s="142"/>
      <c r="AV944" s="142"/>
      <c r="AW944" s="142"/>
      <c r="AX944" s="142"/>
      <c r="AY944" s="142"/>
      <c r="AZ944" s="142"/>
      <c r="BA944" s="142"/>
      <c r="BB944" s="142"/>
      <c r="BC944" s="142"/>
      <c r="BD944" s="142"/>
      <c r="BE944" s="142"/>
    </row>
    <row r="945" spans="1:57" x14ac:dyDescent="0.25">
      <c r="A945" s="107" t="s">
        <v>109</v>
      </c>
      <c r="B945" s="107" t="s">
        <v>109</v>
      </c>
      <c r="C945" s="107" t="s">
        <v>109</v>
      </c>
      <c r="D945" s="107"/>
      <c r="E945" s="107"/>
      <c r="F945" s="108">
        <v>40</v>
      </c>
      <c r="G945" s="109" t="s">
        <v>110</v>
      </c>
      <c r="H945" s="110">
        <v>2</v>
      </c>
      <c r="I945" s="111">
        <v>30</v>
      </c>
      <c r="J945" s="111"/>
      <c r="K945" s="111"/>
      <c r="L945" s="112">
        <v>0</v>
      </c>
      <c r="M945" s="143" t="s">
        <v>1484</v>
      </c>
      <c r="N945" s="141">
        <v>60</v>
      </c>
      <c r="O945" s="141" t="s">
        <v>1575</v>
      </c>
      <c r="P945" s="113" t="s">
        <v>1574</v>
      </c>
      <c r="Q945" s="138" t="str">
        <f>_DL_BM</f>
        <v>CBTO</v>
      </c>
      <c r="R945" s="138" t="str">
        <f>_DL_Khoa</f>
        <v>KHCB</v>
      </c>
      <c r="S945" s="106" t="str">
        <f t="shared" si="19"/>
        <v>KHCB-CBTO</v>
      </c>
      <c r="T945" s="142" t="s">
        <v>21</v>
      </c>
      <c r="U945" s="142" t="s">
        <v>21</v>
      </c>
      <c r="V945" s="142" t="s">
        <v>21</v>
      </c>
      <c r="W945" s="142" t="s">
        <v>21</v>
      </c>
      <c r="X945" s="142" t="s">
        <v>21</v>
      </c>
      <c r="Y945" s="142" t="s">
        <v>21</v>
      </c>
      <c r="Z945" s="142" t="s">
        <v>21</v>
      </c>
      <c r="AA945" s="142"/>
      <c r="AB945" s="142"/>
      <c r="AC945" s="142"/>
      <c r="AD945" s="142"/>
      <c r="AE945" s="142"/>
      <c r="AF945" s="142"/>
      <c r="AG945" s="142"/>
      <c r="AH945" s="142"/>
      <c r="AI945" s="142"/>
      <c r="AJ945" s="142"/>
      <c r="AK945" s="142"/>
      <c r="AL945" s="142"/>
      <c r="AM945" s="142"/>
      <c r="AN945" s="142"/>
      <c r="AO945" s="142"/>
      <c r="AP945" s="142"/>
      <c r="AQ945" s="142"/>
      <c r="AR945" s="142"/>
      <c r="AS945" s="142"/>
      <c r="AT945" s="142"/>
      <c r="AU945" s="142"/>
      <c r="AV945" s="142"/>
      <c r="AW945" s="142"/>
      <c r="AX945" s="142"/>
      <c r="AY945" s="142"/>
      <c r="AZ945" s="142"/>
      <c r="BA945" s="142"/>
      <c r="BB945" s="142"/>
      <c r="BC945" s="142"/>
      <c r="BD945" s="142"/>
      <c r="BE945" s="142"/>
    </row>
    <row r="946" spans="1:57" x14ac:dyDescent="0.25">
      <c r="A946" s="107" t="s">
        <v>60</v>
      </c>
      <c r="B946" s="107" t="s">
        <v>60</v>
      </c>
      <c r="C946" s="107"/>
      <c r="D946" s="107" t="s">
        <v>61</v>
      </c>
      <c r="E946" s="107" t="s">
        <v>61</v>
      </c>
      <c r="F946" s="108">
        <v>15</v>
      </c>
      <c r="G946" s="109" t="s">
        <v>62</v>
      </c>
      <c r="H946" s="110">
        <v>3</v>
      </c>
      <c r="I946" s="111">
        <v>45</v>
      </c>
      <c r="J946" s="111"/>
      <c r="K946" s="111"/>
      <c r="L946" s="112">
        <v>0</v>
      </c>
      <c r="M946" s="143" t="s">
        <v>1484</v>
      </c>
      <c r="N946" s="141">
        <v>60</v>
      </c>
      <c r="O946" s="141" t="s">
        <v>1575</v>
      </c>
      <c r="P946" s="113" t="s">
        <v>1574</v>
      </c>
      <c r="Q946" s="138" t="str">
        <f>_DL_BM</f>
        <v>CBTO</v>
      </c>
      <c r="R946" s="138" t="str">
        <f>_DL_Khoa</f>
        <v>KHCB</v>
      </c>
      <c r="S946" s="106" t="str">
        <f t="shared" si="19"/>
        <v>KHCB-CBTO</v>
      </c>
      <c r="T946" s="142"/>
      <c r="U946" s="142"/>
      <c r="V946" s="142"/>
      <c r="W946" s="142"/>
      <c r="X946" s="142"/>
      <c r="Y946" s="142"/>
      <c r="Z946" s="142"/>
      <c r="AA946" s="142"/>
      <c r="AB946" s="142"/>
      <c r="AC946" s="142"/>
      <c r="AD946" s="142"/>
      <c r="AE946" s="142"/>
      <c r="AF946" s="142"/>
      <c r="AG946" s="142" t="s">
        <v>20</v>
      </c>
      <c r="AH946" s="142" t="s">
        <v>20</v>
      </c>
      <c r="AI946" s="142"/>
      <c r="AJ946" s="142"/>
      <c r="AK946" s="142"/>
      <c r="AL946" s="142"/>
      <c r="AM946" s="142"/>
      <c r="AN946" s="142"/>
      <c r="AO946" s="142"/>
      <c r="AP946" s="142"/>
      <c r="AQ946" s="142"/>
      <c r="AR946" s="142"/>
      <c r="AS946" s="142"/>
      <c r="AT946" s="142"/>
      <c r="AU946" s="142"/>
      <c r="AV946" s="142"/>
      <c r="AW946" s="142"/>
      <c r="AX946" s="142"/>
      <c r="AY946" s="142"/>
      <c r="AZ946" s="142" t="s">
        <v>20</v>
      </c>
      <c r="BA946" s="142" t="s">
        <v>20</v>
      </c>
      <c r="BB946" s="142"/>
      <c r="BC946" s="142"/>
      <c r="BD946" s="142"/>
      <c r="BE946" s="142"/>
    </row>
    <row r="947" spans="1:57" x14ac:dyDescent="0.25">
      <c r="A947" s="107" t="s">
        <v>1578</v>
      </c>
      <c r="B947" s="107"/>
      <c r="C947" s="107"/>
      <c r="D947" s="107" t="s">
        <v>1579</v>
      </c>
      <c r="E947" s="107"/>
      <c r="F947" s="108">
        <v>21</v>
      </c>
      <c r="G947" s="109" t="s">
        <v>62</v>
      </c>
      <c r="H947" s="110">
        <v>2</v>
      </c>
      <c r="I947" s="111">
        <v>30</v>
      </c>
      <c r="J947" s="111"/>
      <c r="K947" s="111"/>
      <c r="L947" s="112">
        <v>0</v>
      </c>
      <c r="M947" s="143" t="s">
        <v>1484</v>
      </c>
      <c r="N947" s="141">
        <v>60</v>
      </c>
      <c r="O947" s="141" t="s">
        <v>1575</v>
      </c>
      <c r="P947" s="113" t="s">
        <v>1574</v>
      </c>
      <c r="Q947" s="138" t="str">
        <f>_DL_BM</f>
        <v>CBTO</v>
      </c>
      <c r="R947" s="138" t="str">
        <f>_DL_Khoa</f>
        <v>KHCB</v>
      </c>
      <c r="S947" s="106" t="str">
        <f t="shared" si="19"/>
        <v>KHCB-CBTO</v>
      </c>
      <c r="T947" s="142"/>
      <c r="U947" s="142"/>
      <c r="V947" s="142"/>
      <c r="W947" s="142"/>
      <c r="X947" s="142"/>
      <c r="Y947" s="142"/>
      <c r="Z947" s="142"/>
      <c r="AA947" s="142"/>
      <c r="AB947" s="142"/>
      <c r="AC947" s="142"/>
      <c r="AD947" s="142"/>
      <c r="AE947" s="142"/>
      <c r="AF947" s="142"/>
      <c r="AG947" s="142"/>
      <c r="AH947" s="142"/>
      <c r="AI947" s="142"/>
      <c r="AJ947" s="142"/>
      <c r="AK947" s="142"/>
      <c r="AL947" s="142"/>
      <c r="AM947" s="142"/>
      <c r="AN947" s="142"/>
      <c r="AO947" s="142"/>
      <c r="AP947" s="142"/>
      <c r="AQ947" s="142"/>
      <c r="AR947" s="142"/>
      <c r="AS947" s="142"/>
      <c r="AT947" s="142"/>
      <c r="AU947" s="142"/>
      <c r="AV947" s="142"/>
      <c r="AW947" s="142"/>
      <c r="AX947" s="142"/>
      <c r="AY947" s="142"/>
      <c r="AZ947" s="142"/>
      <c r="BA947" s="142"/>
      <c r="BB947" s="142"/>
      <c r="BC947" s="142"/>
      <c r="BD947" s="142"/>
      <c r="BE947" s="142"/>
    </row>
    <row r="948" spans="1:57" x14ac:dyDescent="0.25">
      <c r="A948" s="107" t="s">
        <v>102</v>
      </c>
      <c r="B948" s="107" t="s">
        <v>102</v>
      </c>
      <c r="C948" s="107" t="s">
        <v>102</v>
      </c>
      <c r="D948" s="107" t="s">
        <v>103</v>
      </c>
      <c r="E948" s="107"/>
      <c r="F948" s="108">
        <v>37</v>
      </c>
      <c r="G948" s="109" t="s">
        <v>62</v>
      </c>
      <c r="H948" s="110">
        <v>2</v>
      </c>
      <c r="I948" s="111">
        <v>30</v>
      </c>
      <c r="J948" s="111"/>
      <c r="K948" s="111"/>
      <c r="L948" s="112">
        <v>0</v>
      </c>
      <c r="M948" s="143" t="s">
        <v>1484</v>
      </c>
      <c r="N948" s="141">
        <v>60</v>
      </c>
      <c r="O948" s="141" t="s">
        <v>1575</v>
      </c>
      <c r="P948" s="113" t="s">
        <v>1574</v>
      </c>
      <c r="Q948" s="138" t="str">
        <f>_DL_BM</f>
        <v>CBTO</v>
      </c>
      <c r="R948" s="138" t="str">
        <f>_DL_Khoa</f>
        <v>KHCB</v>
      </c>
      <c r="S948" s="106" t="str">
        <f t="shared" si="19"/>
        <v>KHCB-CBTO</v>
      </c>
      <c r="T948" s="142" t="s">
        <v>21</v>
      </c>
      <c r="U948" s="142" t="s">
        <v>21</v>
      </c>
      <c r="V948" s="142" t="s">
        <v>21</v>
      </c>
      <c r="W948" s="142" t="s">
        <v>21</v>
      </c>
      <c r="X948" s="142" t="s">
        <v>21</v>
      </c>
      <c r="Y948" s="142" t="s">
        <v>21</v>
      </c>
      <c r="Z948" s="142" t="s">
        <v>21</v>
      </c>
      <c r="AA948" s="142" t="s">
        <v>21</v>
      </c>
      <c r="AB948" s="142" t="s">
        <v>21</v>
      </c>
      <c r="AC948" s="142" t="s">
        <v>21</v>
      </c>
      <c r="AD948" s="142" t="s">
        <v>21</v>
      </c>
      <c r="AE948" s="142" t="s">
        <v>20</v>
      </c>
      <c r="AF948" s="142" t="s">
        <v>21</v>
      </c>
      <c r="AG948" s="142"/>
      <c r="AH948" s="142"/>
      <c r="AI948" s="142" t="s">
        <v>20</v>
      </c>
      <c r="AJ948" s="142" t="s">
        <v>21</v>
      </c>
      <c r="AK948" s="142" t="s">
        <v>21</v>
      </c>
      <c r="AL948" s="142" t="s">
        <v>21</v>
      </c>
      <c r="AM948" s="142"/>
      <c r="AN948" s="142" t="s">
        <v>21</v>
      </c>
      <c r="AO948" s="142"/>
      <c r="AP948" s="142"/>
      <c r="AQ948" s="142"/>
      <c r="AR948" s="142"/>
      <c r="AS948" s="142"/>
      <c r="AT948" s="142"/>
      <c r="AU948" s="142"/>
      <c r="AV948" s="142"/>
      <c r="AW948" s="142"/>
      <c r="AX948" s="142" t="s">
        <v>20</v>
      </c>
      <c r="AY948" s="142" t="s">
        <v>21</v>
      </c>
      <c r="AZ948" s="142"/>
      <c r="BA948" s="142"/>
      <c r="BB948" s="142" t="s">
        <v>20</v>
      </c>
      <c r="BC948" s="142"/>
      <c r="BD948" s="142"/>
      <c r="BE948" s="142"/>
    </row>
    <row r="949" spans="1:57" x14ac:dyDescent="0.25">
      <c r="A949" s="107" t="s">
        <v>119</v>
      </c>
      <c r="B949" s="107" t="s">
        <v>119</v>
      </c>
      <c r="C949" s="107" t="s">
        <v>119</v>
      </c>
      <c r="D949" s="107"/>
      <c r="E949" s="107"/>
      <c r="F949" s="108">
        <v>44</v>
      </c>
      <c r="G949" s="109" t="s">
        <v>120</v>
      </c>
      <c r="H949" s="110">
        <v>2</v>
      </c>
      <c r="I949" s="111">
        <v>30</v>
      </c>
      <c r="J949" s="111"/>
      <c r="K949" s="111"/>
      <c r="L949" s="112">
        <v>0</v>
      </c>
      <c r="M949" s="143" t="s">
        <v>1484</v>
      </c>
      <c r="N949" s="141">
        <v>60</v>
      </c>
      <c r="O949" s="141" t="s">
        <v>1575</v>
      </c>
      <c r="P949" s="113" t="s">
        <v>1574</v>
      </c>
      <c r="Q949" s="138" t="str">
        <f>_DL_BM</f>
        <v>CBTO</v>
      </c>
      <c r="R949" s="138" t="str">
        <f>_DL_Khoa</f>
        <v>KHCB</v>
      </c>
      <c r="S949" s="106" t="str">
        <f t="shared" si="19"/>
        <v>KHCB-CBTO</v>
      </c>
      <c r="T949" s="142"/>
      <c r="U949" s="142"/>
      <c r="V949" s="142"/>
      <c r="W949" s="142"/>
      <c r="X949" s="142"/>
      <c r="Y949" s="142"/>
      <c r="Z949" s="142"/>
      <c r="AA949" s="142" t="s">
        <v>21</v>
      </c>
      <c r="AB949" s="142" t="s">
        <v>21</v>
      </c>
      <c r="AC949" s="142" t="s">
        <v>21</v>
      </c>
      <c r="AD949" s="142" t="s">
        <v>21</v>
      </c>
      <c r="AE949" s="142"/>
      <c r="AF949" s="142"/>
      <c r="AG949" s="142"/>
      <c r="AH949" s="142"/>
      <c r="AI949" s="142"/>
      <c r="AJ949" s="142"/>
      <c r="AK949" s="142"/>
      <c r="AL949" s="142"/>
      <c r="AM949" s="142"/>
      <c r="AN949" s="142"/>
      <c r="AO949" s="142"/>
      <c r="AP949" s="142"/>
      <c r="AQ949" s="142"/>
      <c r="AR949" s="142"/>
      <c r="AS949" s="142"/>
      <c r="AT949" s="142"/>
      <c r="AU949" s="142"/>
      <c r="AV949" s="142"/>
      <c r="AW949" s="142"/>
      <c r="AX949" s="142"/>
      <c r="AY949" s="142"/>
      <c r="AZ949" s="142"/>
      <c r="BA949" s="142"/>
      <c r="BB949" s="142"/>
      <c r="BC949" s="142"/>
      <c r="BD949" s="142"/>
      <c r="BE949" s="142"/>
    </row>
    <row r="950" spans="1:57" x14ac:dyDescent="0.25">
      <c r="A950" s="107" t="s">
        <v>48</v>
      </c>
      <c r="B950" s="107"/>
      <c r="C950" s="107" t="s">
        <v>48</v>
      </c>
      <c r="D950" s="107" t="s">
        <v>49</v>
      </c>
      <c r="E950" s="107" t="s">
        <v>49</v>
      </c>
      <c r="F950" s="108">
        <v>10</v>
      </c>
      <c r="G950" s="109" t="s">
        <v>50</v>
      </c>
      <c r="H950" s="110">
        <v>4</v>
      </c>
      <c r="I950" s="111">
        <v>60</v>
      </c>
      <c r="J950" s="111"/>
      <c r="K950" s="111"/>
      <c r="L950" s="112">
        <v>0</v>
      </c>
      <c r="M950" s="143" t="s">
        <v>1484</v>
      </c>
      <c r="N950" s="141">
        <v>90</v>
      </c>
      <c r="O950" s="141" t="s">
        <v>1575</v>
      </c>
      <c r="P950" s="113" t="s">
        <v>1574</v>
      </c>
      <c r="Q950" s="138" t="str">
        <f>_DL_BM</f>
        <v>CBTO</v>
      </c>
      <c r="R950" s="138" t="str">
        <f>_DL_Khoa</f>
        <v>KHCB</v>
      </c>
      <c r="S950" s="106" t="str">
        <f t="shared" si="19"/>
        <v>KHCB-CBTO</v>
      </c>
      <c r="T950" s="142" t="s">
        <v>20</v>
      </c>
      <c r="U950" s="142" t="s">
        <v>20</v>
      </c>
      <c r="V950" s="142" t="s">
        <v>20</v>
      </c>
      <c r="W950" s="142" t="s">
        <v>20</v>
      </c>
      <c r="X950" s="142" t="s">
        <v>20</v>
      </c>
      <c r="Y950" s="142" t="s">
        <v>20</v>
      </c>
      <c r="Z950" s="142" t="s">
        <v>20</v>
      </c>
      <c r="AA950" s="142" t="s">
        <v>20</v>
      </c>
      <c r="AB950" s="142" t="s">
        <v>20</v>
      </c>
      <c r="AC950" s="142" t="s">
        <v>20</v>
      </c>
      <c r="AD950" s="142" t="s">
        <v>20</v>
      </c>
      <c r="AE950" s="142" t="s">
        <v>20</v>
      </c>
      <c r="AF950" s="142" t="s">
        <v>20</v>
      </c>
      <c r="AG950" s="142"/>
      <c r="AH950" s="142"/>
      <c r="AI950" s="142" t="s">
        <v>20</v>
      </c>
      <c r="AJ950" s="142" t="s">
        <v>20</v>
      </c>
      <c r="AK950" s="142" t="s">
        <v>20</v>
      </c>
      <c r="AL950" s="142" t="s">
        <v>20</v>
      </c>
      <c r="AM950" s="142"/>
      <c r="AN950" s="142" t="s">
        <v>20</v>
      </c>
      <c r="AO950" s="142" t="s">
        <v>20</v>
      </c>
      <c r="AP950" s="142" t="s">
        <v>20</v>
      </c>
      <c r="AQ950" s="142"/>
      <c r="AR950" s="142" t="s">
        <v>20</v>
      </c>
      <c r="AS950" s="142"/>
      <c r="AT950" s="142" t="s">
        <v>20</v>
      </c>
      <c r="AU950" s="142" t="s">
        <v>20</v>
      </c>
      <c r="AV950" s="142" t="s">
        <v>20</v>
      </c>
      <c r="AW950" s="142" t="s">
        <v>20</v>
      </c>
      <c r="AX950" s="142" t="s">
        <v>20</v>
      </c>
      <c r="AY950" s="142" t="s">
        <v>20</v>
      </c>
      <c r="AZ950" s="142"/>
      <c r="BA950" s="142"/>
      <c r="BB950" s="142" t="s">
        <v>20</v>
      </c>
      <c r="BC950" s="142" t="s">
        <v>20</v>
      </c>
      <c r="BD950" s="142" t="s">
        <v>20</v>
      </c>
      <c r="BE950" s="142"/>
    </row>
    <row r="951" spans="1:57" x14ac:dyDescent="0.25">
      <c r="A951" s="107" t="s">
        <v>57</v>
      </c>
      <c r="B951" s="107" t="s">
        <v>57</v>
      </c>
      <c r="C951" s="107"/>
      <c r="D951" s="107" t="s">
        <v>58</v>
      </c>
      <c r="E951" s="107" t="s">
        <v>58</v>
      </c>
      <c r="F951" s="108">
        <v>13</v>
      </c>
      <c r="G951" s="109" t="s">
        <v>50</v>
      </c>
      <c r="H951" s="110">
        <v>4</v>
      </c>
      <c r="I951" s="111">
        <v>60</v>
      </c>
      <c r="J951" s="111"/>
      <c r="K951" s="111"/>
      <c r="L951" s="112">
        <v>0</v>
      </c>
      <c r="M951" s="143" t="s">
        <v>1484</v>
      </c>
      <c r="N951" s="141">
        <v>90</v>
      </c>
      <c r="O951" s="141" t="s">
        <v>1575</v>
      </c>
      <c r="P951" s="113" t="s">
        <v>1574</v>
      </c>
      <c r="Q951" s="138" t="str">
        <f>_DL_BM</f>
        <v>CBTO</v>
      </c>
      <c r="R951" s="138" t="str">
        <f>_DL_Khoa</f>
        <v>KHCB</v>
      </c>
      <c r="S951" s="106" t="str">
        <f t="shared" si="19"/>
        <v>KHCB-CBTO</v>
      </c>
      <c r="T951" s="142"/>
      <c r="U951" s="142"/>
      <c r="V951" s="142"/>
      <c r="W951" s="142"/>
      <c r="X951" s="142"/>
      <c r="Y951" s="142"/>
      <c r="Z951" s="142"/>
      <c r="AA951" s="142"/>
      <c r="AB951" s="142"/>
      <c r="AC951" s="142"/>
      <c r="AD951" s="142"/>
      <c r="AE951" s="142"/>
      <c r="AF951" s="142"/>
      <c r="AG951" s="142" t="s">
        <v>20</v>
      </c>
      <c r="AH951" s="142" t="s">
        <v>20</v>
      </c>
      <c r="AI951" s="142"/>
      <c r="AJ951" s="142"/>
      <c r="AK951" s="142"/>
      <c r="AL951" s="142"/>
      <c r="AM951" s="142"/>
      <c r="AN951" s="142"/>
      <c r="AO951" s="142"/>
      <c r="AP951" s="142"/>
      <c r="AQ951" s="142"/>
      <c r="AR951" s="142"/>
      <c r="AS951" s="142"/>
      <c r="AT951" s="142"/>
      <c r="AU951" s="142"/>
      <c r="AV951" s="142"/>
      <c r="AW951" s="142"/>
      <c r="AX951" s="142"/>
      <c r="AY951" s="142"/>
      <c r="AZ951" s="142" t="s">
        <v>20</v>
      </c>
      <c r="BA951" s="142" t="s">
        <v>20</v>
      </c>
      <c r="BB951" s="142"/>
      <c r="BC951" s="142"/>
      <c r="BD951" s="142"/>
      <c r="BE951" s="142"/>
    </row>
    <row r="952" spans="1:57" x14ac:dyDescent="0.25">
      <c r="A952" s="107" t="s">
        <v>7899</v>
      </c>
      <c r="B952" s="107"/>
      <c r="C952" s="107"/>
      <c r="D952" s="107"/>
      <c r="E952" s="107"/>
      <c r="F952" s="108">
        <v>13</v>
      </c>
      <c r="G952" s="109" t="s">
        <v>7865</v>
      </c>
      <c r="H952" s="110">
        <v>4</v>
      </c>
      <c r="I952" s="111">
        <v>60</v>
      </c>
      <c r="J952" s="111"/>
      <c r="K952" s="111"/>
      <c r="L952" s="112">
        <v>0</v>
      </c>
      <c r="M952" s="143" t="s">
        <v>1484</v>
      </c>
      <c r="N952" s="141">
        <v>90</v>
      </c>
      <c r="O952" s="141" t="s">
        <v>1575</v>
      </c>
      <c r="P952" s="113" t="s">
        <v>1574</v>
      </c>
      <c r="Q952" s="138" t="str">
        <f>_DL_BM</f>
        <v>CBTO</v>
      </c>
      <c r="R952" s="138" t="str">
        <f>_DL_Khoa</f>
        <v>KHCB</v>
      </c>
      <c r="S952" s="106" t="str">
        <f t="shared" ref="S952" si="22">+R952&amp;"-"&amp;Q952</f>
        <v>KHCB-CBTO</v>
      </c>
      <c r="T952" s="142"/>
      <c r="U952" s="142"/>
      <c r="V952" s="142"/>
      <c r="W952" s="142"/>
      <c r="X952" s="142"/>
      <c r="Y952" s="142"/>
      <c r="Z952" s="142"/>
      <c r="AA952" s="142"/>
      <c r="AB952" s="142"/>
      <c r="AC952" s="142"/>
      <c r="AD952" s="142"/>
      <c r="AE952" s="142"/>
      <c r="AF952" s="142"/>
      <c r="AG952" s="142" t="s">
        <v>20</v>
      </c>
      <c r="AH952" s="142" t="s">
        <v>20</v>
      </c>
      <c r="AI952" s="142"/>
      <c r="AJ952" s="142"/>
      <c r="AK952" s="142"/>
      <c r="AL952" s="142"/>
      <c r="AM952" s="142"/>
      <c r="AN952" s="142"/>
      <c r="AO952" s="142"/>
      <c r="AP952" s="142"/>
      <c r="AQ952" s="142"/>
      <c r="AR952" s="142"/>
      <c r="AS952" s="142"/>
      <c r="AT952" s="142"/>
      <c r="AU952" s="142"/>
      <c r="AV952" s="142"/>
      <c r="AW952" s="142"/>
      <c r="AX952" s="142"/>
      <c r="AY952" s="142"/>
      <c r="AZ952" s="142" t="s">
        <v>20</v>
      </c>
      <c r="BA952" s="142" t="s">
        <v>20</v>
      </c>
      <c r="BB952" s="142"/>
      <c r="BC952" s="142"/>
      <c r="BD952" s="142"/>
      <c r="BE952" s="142"/>
    </row>
    <row r="953" spans="1:57" x14ac:dyDescent="0.25">
      <c r="A953" s="107" t="s">
        <v>52</v>
      </c>
      <c r="B953" s="107" t="s">
        <v>52</v>
      </c>
      <c r="C953" s="107" t="s">
        <v>52</v>
      </c>
      <c r="D953" s="107" t="s">
        <v>53</v>
      </c>
      <c r="E953" s="107"/>
      <c r="F953" s="108">
        <v>11</v>
      </c>
      <c r="G953" s="109" t="s">
        <v>54</v>
      </c>
      <c r="H953" s="110">
        <v>3</v>
      </c>
      <c r="I953" s="111">
        <v>45</v>
      </c>
      <c r="J953" s="111"/>
      <c r="K953" s="111"/>
      <c r="L953" s="112">
        <v>0</v>
      </c>
      <c r="M953" s="143" t="s">
        <v>1484</v>
      </c>
      <c r="N953" s="141">
        <v>60</v>
      </c>
      <c r="O953" s="141" t="s">
        <v>1575</v>
      </c>
      <c r="P953" s="113" t="s">
        <v>1574</v>
      </c>
      <c r="Q953" s="138" t="str">
        <f>_DL_BM</f>
        <v>CBTO</v>
      </c>
      <c r="R953" s="138" t="str">
        <f>_DL_Khoa</f>
        <v>KHCB</v>
      </c>
      <c r="S953" s="106" t="str">
        <f t="shared" si="19"/>
        <v>KHCB-CBTO</v>
      </c>
      <c r="T953" s="142" t="s">
        <v>20</v>
      </c>
      <c r="U953" s="142" t="s">
        <v>20</v>
      </c>
      <c r="V953" s="142" t="s">
        <v>20</v>
      </c>
      <c r="W953" s="142" t="s">
        <v>20</v>
      </c>
      <c r="X953" s="142" t="s">
        <v>20</v>
      </c>
      <c r="Y953" s="142" t="s">
        <v>20</v>
      </c>
      <c r="Z953" s="142" t="s">
        <v>20</v>
      </c>
      <c r="AA953" s="142" t="s">
        <v>20</v>
      </c>
      <c r="AB953" s="142" t="s">
        <v>20</v>
      </c>
      <c r="AC953" s="142" t="s">
        <v>20</v>
      </c>
      <c r="AD953" s="142" t="s">
        <v>20</v>
      </c>
      <c r="AE953" s="142" t="s">
        <v>20</v>
      </c>
      <c r="AF953" s="142" t="s">
        <v>20</v>
      </c>
      <c r="AG953" s="142"/>
      <c r="AH953" s="142"/>
      <c r="AI953" s="142" t="s">
        <v>20</v>
      </c>
      <c r="AJ953" s="142" t="s">
        <v>20</v>
      </c>
      <c r="AK953" s="142" t="s">
        <v>20</v>
      </c>
      <c r="AL953" s="142" t="s">
        <v>20</v>
      </c>
      <c r="AM953" s="142"/>
      <c r="AN953" s="142"/>
      <c r="AO953" s="142"/>
      <c r="AP953" s="142"/>
      <c r="AQ953" s="142"/>
      <c r="AR953" s="142"/>
      <c r="AS953" s="142"/>
      <c r="AT953" s="142"/>
      <c r="AU953" s="142"/>
      <c r="AV953" s="142"/>
      <c r="AW953" s="142"/>
      <c r="AX953" s="142" t="s">
        <v>20</v>
      </c>
      <c r="AY953" s="142"/>
      <c r="AZ953" s="142"/>
      <c r="BA953" s="142"/>
      <c r="BB953" s="142"/>
      <c r="BC953" s="142"/>
      <c r="BD953" s="142"/>
      <c r="BE953" s="142"/>
    </row>
    <row r="954" spans="1:57" x14ac:dyDescent="0.25">
      <c r="A954" s="107" t="s">
        <v>7900</v>
      </c>
      <c r="B954" s="107"/>
      <c r="C954" s="107"/>
      <c r="D954" s="107"/>
      <c r="E954" s="107"/>
      <c r="F954" s="108">
        <v>11</v>
      </c>
      <c r="G954" s="109" t="s">
        <v>7842</v>
      </c>
      <c r="H954" s="110">
        <v>3</v>
      </c>
      <c r="I954" s="111">
        <v>45</v>
      </c>
      <c r="J954" s="111"/>
      <c r="K954" s="111"/>
      <c r="L954" s="112">
        <v>0</v>
      </c>
      <c r="M954" s="143" t="s">
        <v>1484</v>
      </c>
      <c r="N954" s="141">
        <v>60</v>
      </c>
      <c r="O954" s="141" t="s">
        <v>1575</v>
      </c>
      <c r="P954" s="113" t="s">
        <v>1574</v>
      </c>
      <c r="Q954" s="138" t="str">
        <f>_DL_BM</f>
        <v>CBTO</v>
      </c>
      <c r="R954" s="138" t="str">
        <f>_DL_Khoa</f>
        <v>KHCB</v>
      </c>
      <c r="S954" s="106" t="str">
        <f t="shared" ref="S954" si="23">+R954&amp;"-"&amp;Q954</f>
        <v>KHCB-CBTO</v>
      </c>
      <c r="T954" s="142" t="s">
        <v>20</v>
      </c>
      <c r="U954" s="142" t="s">
        <v>20</v>
      </c>
      <c r="V954" s="142" t="s">
        <v>20</v>
      </c>
      <c r="W954" s="142" t="s">
        <v>20</v>
      </c>
      <c r="X954" s="142" t="s">
        <v>20</v>
      </c>
      <c r="Y954" s="142" t="s">
        <v>20</v>
      </c>
      <c r="Z954" s="142" t="s">
        <v>20</v>
      </c>
      <c r="AA954" s="142" t="s">
        <v>20</v>
      </c>
      <c r="AB954" s="142" t="s">
        <v>20</v>
      </c>
      <c r="AC954" s="142" t="s">
        <v>20</v>
      </c>
      <c r="AD954" s="142" t="s">
        <v>20</v>
      </c>
      <c r="AE954" s="142" t="s">
        <v>20</v>
      </c>
      <c r="AF954" s="142" t="s">
        <v>20</v>
      </c>
      <c r="AG954" s="142"/>
      <c r="AH954" s="142"/>
      <c r="AI954" s="142" t="s">
        <v>20</v>
      </c>
      <c r="AJ954" s="142" t="s">
        <v>20</v>
      </c>
      <c r="AK954" s="142" t="s">
        <v>20</v>
      </c>
      <c r="AL954" s="142" t="s">
        <v>20</v>
      </c>
      <c r="AM954" s="142"/>
      <c r="AN954" s="142"/>
      <c r="AO954" s="142"/>
      <c r="AP954" s="142"/>
      <c r="AQ954" s="142"/>
      <c r="AR954" s="142"/>
      <c r="AS954" s="142"/>
      <c r="AT954" s="142"/>
      <c r="AU954" s="142"/>
      <c r="AV954" s="142"/>
      <c r="AW954" s="142"/>
      <c r="AX954" s="142" t="s">
        <v>20</v>
      </c>
      <c r="AY954" s="142"/>
      <c r="AZ954" s="142"/>
      <c r="BA954" s="142"/>
      <c r="BB954" s="142"/>
      <c r="BC954" s="142"/>
      <c r="BD954" s="142"/>
      <c r="BE954" s="142"/>
    </row>
    <row r="955" spans="1:57" x14ac:dyDescent="0.25">
      <c r="A955" s="107" t="s">
        <v>7901</v>
      </c>
      <c r="B955" s="107"/>
      <c r="C955" s="107"/>
      <c r="D955" s="107"/>
      <c r="E955" s="107"/>
      <c r="F955" s="108">
        <v>11</v>
      </c>
      <c r="G955" s="109" t="s">
        <v>7840</v>
      </c>
      <c r="H955" s="110">
        <v>3</v>
      </c>
      <c r="I955" s="111">
        <v>45</v>
      </c>
      <c r="J955" s="111"/>
      <c r="K955" s="111"/>
      <c r="L955" s="112">
        <v>0</v>
      </c>
      <c r="M955" s="143" t="s">
        <v>1484</v>
      </c>
      <c r="N955" s="141">
        <v>60</v>
      </c>
      <c r="O955" s="141" t="s">
        <v>1575</v>
      </c>
      <c r="P955" s="113" t="s">
        <v>1574</v>
      </c>
      <c r="Q955" s="138" t="str">
        <f>_DL_BM</f>
        <v>CBTO</v>
      </c>
      <c r="R955" s="138" t="str">
        <f>_DL_Khoa</f>
        <v>KHCB</v>
      </c>
      <c r="S955" s="106" t="str">
        <f t="shared" si="19"/>
        <v>KHCB-CBTO</v>
      </c>
      <c r="T955" s="142" t="s">
        <v>20</v>
      </c>
      <c r="U955" s="142" t="s">
        <v>20</v>
      </c>
      <c r="V955" s="142" t="s">
        <v>20</v>
      </c>
      <c r="W955" s="142" t="s">
        <v>20</v>
      </c>
      <c r="X955" s="142" t="s">
        <v>20</v>
      </c>
      <c r="Y955" s="142" t="s">
        <v>20</v>
      </c>
      <c r="Z955" s="142" t="s">
        <v>20</v>
      </c>
      <c r="AA955" s="142" t="s">
        <v>20</v>
      </c>
      <c r="AB955" s="142" t="s">
        <v>20</v>
      </c>
      <c r="AC955" s="142" t="s">
        <v>20</v>
      </c>
      <c r="AD955" s="142" t="s">
        <v>20</v>
      </c>
      <c r="AE955" s="142" t="s">
        <v>20</v>
      </c>
      <c r="AF955" s="142" t="s">
        <v>20</v>
      </c>
      <c r="AG955" s="142"/>
      <c r="AH955" s="142"/>
      <c r="AI955" s="142" t="s">
        <v>20</v>
      </c>
      <c r="AJ955" s="142" t="s">
        <v>20</v>
      </c>
      <c r="AK955" s="142" t="s">
        <v>20</v>
      </c>
      <c r="AL955" s="142" t="s">
        <v>20</v>
      </c>
      <c r="AM955" s="142"/>
      <c r="AN955" s="142"/>
      <c r="AO955" s="142"/>
      <c r="AP955" s="142"/>
      <c r="AQ955" s="142"/>
      <c r="AR955" s="142"/>
      <c r="AS955" s="142"/>
      <c r="AT955" s="142"/>
      <c r="AU955" s="142"/>
      <c r="AV955" s="142"/>
      <c r="AW955" s="142"/>
      <c r="AX955" s="142" t="s">
        <v>20</v>
      </c>
      <c r="AY955" s="142"/>
      <c r="AZ955" s="142"/>
      <c r="BA955" s="142"/>
      <c r="BB955" s="142"/>
      <c r="BC955" s="142"/>
      <c r="BD955" s="142"/>
      <c r="BE955" s="142"/>
    </row>
    <row r="956" spans="1:57" x14ac:dyDescent="0.25">
      <c r="A956" s="107" t="s">
        <v>7902</v>
      </c>
      <c r="B956" s="107"/>
      <c r="C956" s="107"/>
      <c r="D956" s="107"/>
      <c r="E956" s="107"/>
      <c r="F956" s="108">
        <v>11</v>
      </c>
      <c r="G956" s="109" t="s">
        <v>7841</v>
      </c>
      <c r="H956" s="110">
        <v>3</v>
      </c>
      <c r="I956" s="111">
        <v>45</v>
      </c>
      <c r="J956" s="111"/>
      <c r="K956" s="111"/>
      <c r="L956" s="112">
        <v>0</v>
      </c>
      <c r="M956" s="143" t="s">
        <v>1484</v>
      </c>
      <c r="N956" s="141">
        <v>60</v>
      </c>
      <c r="O956" s="141" t="s">
        <v>1575</v>
      </c>
      <c r="P956" s="113" t="s">
        <v>1574</v>
      </c>
      <c r="Q956" s="138" t="str">
        <f>_DL_BM</f>
        <v>CBTO</v>
      </c>
      <c r="R956" s="138" t="str">
        <f>_DL_Khoa</f>
        <v>KHCB</v>
      </c>
      <c r="S956" s="106" t="str">
        <f t="shared" ref="S956" si="24">+R956&amp;"-"&amp;Q956</f>
        <v>KHCB-CBTO</v>
      </c>
      <c r="T956" s="142" t="s">
        <v>20</v>
      </c>
      <c r="U956" s="142" t="s">
        <v>20</v>
      </c>
      <c r="V956" s="142" t="s">
        <v>20</v>
      </c>
      <c r="W956" s="142" t="s">
        <v>20</v>
      </c>
      <c r="X956" s="142" t="s">
        <v>20</v>
      </c>
      <c r="Y956" s="142" t="s">
        <v>20</v>
      </c>
      <c r="Z956" s="142" t="s">
        <v>20</v>
      </c>
      <c r="AA956" s="142" t="s">
        <v>20</v>
      </c>
      <c r="AB956" s="142" t="s">
        <v>20</v>
      </c>
      <c r="AC956" s="142" t="s">
        <v>20</v>
      </c>
      <c r="AD956" s="142" t="s">
        <v>20</v>
      </c>
      <c r="AE956" s="142" t="s">
        <v>20</v>
      </c>
      <c r="AF956" s="142" t="s">
        <v>20</v>
      </c>
      <c r="AG956" s="142"/>
      <c r="AH956" s="142"/>
      <c r="AI956" s="142" t="s">
        <v>20</v>
      </c>
      <c r="AJ956" s="142" t="s">
        <v>20</v>
      </c>
      <c r="AK956" s="142" t="s">
        <v>20</v>
      </c>
      <c r="AL956" s="142" t="s">
        <v>20</v>
      </c>
      <c r="AM956" s="142"/>
      <c r="AN956" s="142"/>
      <c r="AO956" s="142"/>
      <c r="AP956" s="142"/>
      <c r="AQ956" s="142"/>
      <c r="AR956" s="142"/>
      <c r="AS956" s="142"/>
      <c r="AT956" s="142"/>
      <c r="AU956" s="142"/>
      <c r="AV956" s="142"/>
      <c r="AW956" s="142"/>
      <c r="AX956" s="142" t="s">
        <v>20</v>
      </c>
      <c r="AY956" s="142"/>
      <c r="AZ956" s="142"/>
      <c r="BA956" s="142"/>
      <c r="BB956" s="142"/>
      <c r="BC956" s="142"/>
      <c r="BD956" s="142"/>
      <c r="BE956" s="142"/>
    </row>
    <row r="957" spans="1:57" x14ac:dyDescent="0.25">
      <c r="A957" s="107" t="s">
        <v>59</v>
      </c>
      <c r="B957" s="107" t="s">
        <v>59</v>
      </c>
      <c r="C957" s="107"/>
      <c r="D957" s="107"/>
      <c r="E957" s="107"/>
      <c r="F957" s="108">
        <v>14</v>
      </c>
      <c r="G957" s="109" t="s">
        <v>54</v>
      </c>
      <c r="H957" s="110">
        <v>2</v>
      </c>
      <c r="I957" s="111">
        <v>30</v>
      </c>
      <c r="J957" s="111"/>
      <c r="K957" s="111"/>
      <c r="L957" s="112">
        <v>0</v>
      </c>
      <c r="M957" s="143" t="s">
        <v>1484</v>
      </c>
      <c r="N957" s="141">
        <v>60</v>
      </c>
      <c r="O957" s="141" t="s">
        <v>1575</v>
      </c>
      <c r="P957" s="113" t="s">
        <v>1574</v>
      </c>
      <c r="Q957" s="138" t="str">
        <f>_DL_BM</f>
        <v>CBTO</v>
      </c>
      <c r="R957" s="138" t="str">
        <f>_DL_Khoa</f>
        <v>KHCB</v>
      </c>
      <c r="S957" s="106" t="str">
        <f t="shared" si="19"/>
        <v>KHCB-CBTO</v>
      </c>
      <c r="T957" s="142"/>
      <c r="U957" s="142"/>
      <c r="V957" s="142"/>
      <c r="W957" s="142"/>
      <c r="X957" s="142"/>
      <c r="Y957" s="142"/>
      <c r="Z957" s="142"/>
      <c r="AA957" s="142"/>
      <c r="AB957" s="142"/>
      <c r="AC957" s="142"/>
      <c r="AD957" s="142"/>
      <c r="AE957" s="142"/>
      <c r="AF957" s="142"/>
      <c r="AG957" s="142" t="s">
        <v>20</v>
      </c>
      <c r="AH957" s="142" t="s">
        <v>20</v>
      </c>
      <c r="AI957" s="142"/>
      <c r="AJ957" s="142"/>
      <c r="AK957" s="142"/>
      <c r="AL957" s="142"/>
      <c r="AM957" s="142"/>
      <c r="AN957" s="142"/>
      <c r="AO957" s="142"/>
      <c r="AP957" s="142"/>
      <c r="AQ957" s="142"/>
      <c r="AR957" s="142"/>
      <c r="AS957" s="142"/>
      <c r="AT957" s="142"/>
      <c r="AU957" s="142"/>
      <c r="AV957" s="142"/>
      <c r="AW957" s="142"/>
      <c r="AX957" s="142"/>
      <c r="AY957" s="142"/>
      <c r="AZ957" s="142"/>
      <c r="BA957" s="142"/>
      <c r="BB957" s="142"/>
      <c r="BC957" s="142"/>
      <c r="BD957" s="142"/>
      <c r="BE957" s="142"/>
    </row>
    <row r="958" spans="1:57" x14ac:dyDescent="0.25">
      <c r="A958" s="107" t="s">
        <v>55</v>
      </c>
      <c r="B958" s="107" t="s">
        <v>55</v>
      </c>
      <c r="C958" s="107" t="s">
        <v>55</v>
      </c>
      <c r="D958" s="107"/>
      <c r="E958" s="107"/>
      <c r="F958" s="108">
        <v>12</v>
      </c>
      <c r="G958" s="109" t="s">
        <v>56</v>
      </c>
      <c r="H958" s="110">
        <v>4</v>
      </c>
      <c r="I958" s="111">
        <v>60</v>
      </c>
      <c r="J958" s="111"/>
      <c r="K958" s="111"/>
      <c r="L958" s="112">
        <v>0</v>
      </c>
      <c r="M958" s="143" t="s">
        <v>1484</v>
      </c>
      <c r="N958" s="141">
        <v>90</v>
      </c>
      <c r="O958" s="141" t="s">
        <v>1575</v>
      </c>
      <c r="P958" s="113" t="s">
        <v>1574</v>
      </c>
      <c r="Q958" s="138" t="str">
        <f>_DL_BM</f>
        <v>CBTO</v>
      </c>
      <c r="R958" s="138" t="str">
        <f>_DL_Khoa</f>
        <v>KHCB</v>
      </c>
      <c r="S958" s="106" t="str">
        <f t="shared" si="19"/>
        <v>KHCB-CBTO</v>
      </c>
      <c r="T958" s="142" t="s">
        <v>20</v>
      </c>
      <c r="U958" s="142" t="s">
        <v>20</v>
      </c>
      <c r="V958" s="142" t="s">
        <v>20</v>
      </c>
      <c r="W958" s="142" t="s">
        <v>20</v>
      </c>
      <c r="X958" s="142" t="s">
        <v>20</v>
      </c>
      <c r="Y958" s="142" t="s">
        <v>20</v>
      </c>
      <c r="Z958" s="142" t="s">
        <v>20</v>
      </c>
      <c r="AA958" s="142" t="s">
        <v>20</v>
      </c>
      <c r="AB958" s="142" t="s">
        <v>20</v>
      </c>
      <c r="AC958" s="142" t="s">
        <v>20</v>
      </c>
      <c r="AD958" s="142" t="s">
        <v>20</v>
      </c>
      <c r="AE958" s="142" t="s">
        <v>20</v>
      </c>
      <c r="AF958" s="142" t="s">
        <v>20</v>
      </c>
      <c r="AG958" s="142"/>
      <c r="AH958" s="142"/>
      <c r="AI958" s="142"/>
      <c r="AJ958" s="142"/>
      <c r="AK958" s="142"/>
      <c r="AL958" s="142"/>
      <c r="AM958" s="142"/>
      <c r="AN958" s="142"/>
      <c r="AO958" s="142"/>
      <c r="AP958" s="142"/>
      <c r="AQ958" s="142"/>
      <c r="AR958" s="142"/>
      <c r="AS958" s="142"/>
      <c r="AT958" s="142"/>
      <c r="AU958" s="142"/>
      <c r="AV958" s="142"/>
      <c r="AW958" s="142"/>
      <c r="AX958" s="142"/>
      <c r="AY958" s="142"/>
      <c r="AZ958" s="142"/>
      <c r="BA958" s="142"/>
      <c r="BB958" s="142"/>
      <c r="BC958" s="142"/>
      <c r="BD958" s="142"/>
      <c r="BE958" s="142"/>
    </row>
    <row r="959" spans="1:57" x14ac:dyDescent="0.25">
      <c r="A959" s="107" t="s">
        <v>381</v>
      </c>
      <c r="B959" s="107"/>
      <c r="C959" s="107"/>
      <c r="D959" s="107" t="s">
        <v>382</v>
      </c>
      <c r="E959" s="107"/>
      <c r="F959" s="108">
        <v>169</v>
      </c>
      <c r="G959" s="109" t="s">
        <v>383</v>
      </c>
      <c r="H959" s="110">
        <v>3</v>
      </c>
      <c r="I959" s="111">
        <v>45</v>
      </c>
      <c r="J959" s="111"/>
      <c r="K959" s="111"/>
      <c r="L959" s="112">
        <v>0</v>
      </c>
      <c r="M959" s="143" t="s">
        <v>1484</v>
      </c>
      <c r="N959" s="141">
        <v>60</v>
      </c>
      <c r="O959" s="147" t="s">
        <v>1580</v>
      </c>
      <c r="P959" s="130" t="s">
        <v>1581</v>
      </c>
      <c r="Q959" s="138" t="str">
        <f>_DL_BM</f>
        <v>TTHT</v>
      </c>
      <c r="R959" s="138" t="str">
        <f>_DL_Khoa</f>
        <v>CNTT</v>
      </c>
      <c r="S959" s="106" t="str">
        <f t="shared" si="19"/>
        <v>CNTT-TTHT</v>
      </c>
      <c r="T959" s="142"/>
      <c r="U959" s="142"/>
      <c r="V959" s="142"/>
      <c r="W959" s="142"/>
      <c r="X959" s="142"/>
      <c r="Y959" s="142"/>
      <c r="Z959" s="142"/>
      <c r="AA959" s="142"/>
      <c r="AB959" s="142"/>
      <c r="AC959" s="142"/>
      <c r="AD959" s="142"/>
      <c r="AE959" s="142"/>
      <c r="AF959" s="142" t="s">
        <v>20</v>
      </c>
      <c r="AG959" s="142"/>
      <c r="AH959" s="142"/>
      <c r="AI959" s="142"/>
      <c r="AJ959" s="142"/>
      <c r="AK959" s="142"/>
      <c r="AL959" s="142"/>
      <c r="AM959" s="142"/>
      <c r="AN959" s="142"/>
      <c r="AO959" s="142"/>
      <c r="AP959" s="142"/>
      <c r="AQ959" s="142"/>
      <c r="AR959" s="142"/>
      <c r="AS959" s="142"/>
      <c r="AT959" s="142"/>
      <c r="AU959" s="142"/>
      <c r="AV959" s="142"/>
      <c r="AW959" s="142"/>
      <c r="AX959" s="142"/>
      <c r="AY959" s="142" t="s">
        <v>20</v>
      </c>
      <c r="AZ959" s="142"/>
      <c r="BA959" s="142"/>
      <c r="BB959" s="142"/>
      <c r="BC959" s="142"/>
      <c r="BD959" s="142"/>
      <c r="BE959" s="142"/>
    </row>
    <row r="960" spans="1:57" x14ac:dyDescent="0.25">
      <c r="A960" s="107" t="s">
        <v>36</v>
      </c>
      <c r="B960" s="107" t="s">
        <v>36</v>
      </c>
      <c r="C960" s="107" t="s">
        <v>36</v>
      </c>
      <c r="D960" s="107" t="s">
        <v>37</v>
      </c>
      <c r="E960" s="107" t="s">
        <v>37</v>
      </c>
      <c r="F960" s="108">
        <v>5</v>
      </c>
      <c r="G960" s="109" t="s">
        <v>38</v>
      </c>
      <c r="H960" s="110">
        <v>3</v>
      </c>
      <c r="I960" s="111">
        <v>30</v>
      </c>
      <c r="J960" s="111">
        <v>30</v>
      </c>
      <c r="K960" s="111"/>
      <c r="L960" s="112">
        <v>0</v>
      </c>
      <c r="M960" s="143" t="s">
        <v>1484</v>
      </c>
      <c r="N960" s="141">
        <v>90</v>
      </c>
      <c r="O960" s="141" t="s">
        <v>1571</v>
      </c>
      <c r="P960" s="113" t="s">
        <v>1567</v>
      </c>
      <c r="Q960" s="138" t="str">
        <f>_DL_BM</f>
        <v>LLDL</v>
      </c>
      <c r="R960" s="138" t="str">
        <f>_DL_Khoa</f>
        <v>LLCT</v>
      </c>
      <c r="S960" s="106" t="str">
        <f t="shared" si="19"/>
        <v>LLCT-LLDL</v>
      </c>
      <c r="T960" s="142" t="s">
        <v>20</v>
      </c>
      <c r="U960" s="142" t="s">
        <v>20</v>
      </c>
      <c r="V960" s="142" t="s">
        <v>20</v>
      </c>
      <c r="W960" s="142" t="s">
        <v>20</v>
      </c>
      <c r="X960" s="142" t="s">
        <v>20</v>
      </c>
      <c r="Y960" s="142" t="s">
        <v>20</v>
      </c>
      <c r="Z960" s="142" t="s">
        <v>20</v>
      </c>
      <c r="AA960" s="142" t="s">
        <v>20</v>
      </c>
      <c r="AB960" s="142" t="s">
        <v>20</v>
      </c>
      <c r="AC960" s="142" t="s">
        <v>20</v>
      </c>
      <c r="AD960" s="142" t="s">
        <v>20</v>
      </c>
      <c r="AE960" s="142" t="s">
        <v>20</v>
      </c>
      <c r="AF960" s="142" t="s">
        <v>20</v>
      </c>
      <c r="AG960" s="142" t="s">
        <v>20</v>
      </c>
      <c r="AH960" s="142" t="s">
        <v>20</v>
      </c>
      <c r="AI960" s="142" t="s">
        <v>20</v>
      </c>
      <c r="AJ960" s="142" t="s">
        <v>20</v>
      </c>
      <c r="AK960" s="142" t="s">
        <v>20</v>
      </c>
      <c r="AL960" s="142" t="s">
        <v>20</v>
      </c>
      <c r="AM960" s="142"/>
      <c r="AN960" s="142" t="s">
        <v>20</v>
      </c>
      <c r="AO960" s="142" t="s">
        <v>20</v>
      </c>
      <c r="AP960" s="142" t="s">
        <v>20</v>
      </c>
      <c r="AQ960" s="142"/>
      <c r="AR960" s="142" t="s">
        <v>20</v>
      </c>
      <c r="AS960" s="142"/>
      <c r="AT960" s="142" t="s">
        <v>20</v>
      </c>
      <c r="AU960" s="142" t="s">
        <v>20</v>
      </c>
      <c r="AV960" s="142" t="s">
        <v>20</v>
      </c>
      <c r="AW960" s="142" t="s">
        <v>20</v>
      </c>
      <c r="AX960" s="142" t="s">
        <v>20</v>
      </c>
      <c r="AY960" s="142" t="s">
        <v>20</v>
      </c>
      <c r="AZ960" s="142" t="s">
        <v>20</v>
      </c>
      <c r="BA960" s="142" t="s">
        <v>20</v>
      </c>
      <c r="BB960" s="142" t="s">
        <v>20</v>
      </c>
      <c r="BC960" s="142" t="s">
        <v>20</v>
      </c>
      <c r="BD960" s="142" t="s">
        <v>20</v>
      </c>
      <c r="BE960" s="142"/>
    </row>
    <row r="961" spans="1:57" x14ac:dyDescent="0.25">
      <c r="A961" s="107"/>
      <c r="B961" s="107"/>
      <c r="C961" s="107" t="s">
        <v>1569</v>
      </c>
      <c r="D961" s="107"/>
      <c r="E961" s="107" t="s">
        <v>32</v>
      </c>
      <c r="F961" s="108">
        <v>3</v>
      </c>
      <c r="G961" s="109" t="s">
        <v>1570</v>
      </c>
      <c r="H961" s="110">
        <v>3</v>
      </c>
      <c r="I961" s="111">
        <v>30</v>
      </c>
      <c r="J961" s="111">
        <v>30</v>
      </c>
      <c r="K961" s="111"/>
      <c r="L961" s="112">
        <v>0</v>
      </c>
      <c r="M961" s="143" t="s">
        <v>1484</v>
      </c>
      <c r="N961" s="141">
        <v>75</v>
      </c>
      <c r="O961" s="141" t="s">
        <v>1566</v>
      </c>
      <c r="P961" s="113" t="s">
        <v>1567</v>
      </c>
      <c r="Q961" s="138" t="str">
        <f>_DL_BM</f>
        <v>LLNL</v>
      </c>
      <c r="R961" s="138" t="str">
        <f>_DL_Khoa</f>
        <v>LLCT</v>
      </c>
      <c r="S961" s="106" t="str">
        <f t="shared" si="19"/>
        <v>LLCT-LLNL</v>
      </c>
      <c r="T961" s="142"/>
      <c r="U961" s="142"/>
      <c r="V961" s="142"/>
      <c r="W961" s="142"/>
      <c r="X961" s="142"/>
      <c r="Y961" s="142"/>
      <c r="Z961" s="142"/>
      <c r="AA961" s="142"/>
      <c r="AB961" s="142"/>
      <c r="AC961" s="142"/>
      <c r="AD961" s="142"/>
      <c r="AE961" s="142"/>
      <c r="AF961" s="142"/>
      <c r="AG961" s="142"/>
      <c r="AH961" s="142"/>
      <c r="AI961" s="142"/>
      <c r="AJ961" s="142"/>
      <c r="AK961" s="142"/>
      <c r="AL961" s="142"/>
      <c r="AM961" s="142"/>
      <c r="AN961" s="142"/>
      <c r="AO961" s="142"/>
      <c r="AP961" s="142"/>
      <c r="AQ961" s="142"/>
      <c r="AR961" s="142"/>
      <c r="AS961" s="142"/>
      <c r="AT961" s="142"/>
      <c r="AU961" s="142"/>
      <c r="AV961" s="142"/>
      <c r="AW961" s="142"/>
      <c r="AX961" s="142"/>
      <c r="AY961" s="142"/>
      <c r="AZ961" s="142"/>
      <c r="BA961" s="142"/>
      <c r="BB961" s="142"/>
      <c r="BC961" s="142"/>
      <c r="BD961" s="142"/>
      <c r="BE961" s="142"/>
    </row>
    <row r="962" spans="1:57" x14ac:dyDescent="0.25">
      <c r="A962" s="107" t="s">
        <v>26</v>
      </c>
      <c r="B962" s="107"/>
      <c r="C962" s="107"/>
      <c r="D962" s="107" t="s">
        <v>27</v>
      </c>
      <c r="E962" s="107"/>
      <c r="F962" s="108">
        <v>1</v>
      </c>
      <c r="G962" s="109" t="s">
        <v>1565</v>
      </c>
      <c r="H962" s="110">
        <v>2</v>
      </c>
      <c r="I962" s="111">
        <v>21</v>
      </c>
      <c r="J962" s="111">
        <v>18</v>
      </c>
      <c r="K962" s="111"/>
      <c r="L962" s="112">
        <v>0</v>
      </c>
      <c r="M962" s="143" t="s">
        <v>1484</v>
      </c>
      <c r="N962" s="141">
        <v>75</v>
      </c>
      <c r="O962" s="141" t="s">
        <v>1566</v>
      </c>
      <c r="P962" s="113" t="s">
        <v>1567</v>
      </c>
      <c r="Q962" s="138" t="str">
        <f>_DL_BM</f>
        <v>LLNL</v>
      </c>
      <c r="R962" s="138" t="str">
        <f>_DL_Khoa</f>
        <v>LLCT</v>
      </c>
      <c r="S962" s="106" t="str">
        <f t="shared" si="19"/>
        <v>LLCT-LLNL</v>
      </c>
      <c r="T962" s="142" t="s">
        <v>20</v>
      </c>
      <c r="U962" s="142" t="s">
        <v>20</v>
      </c>
      <c r="V962" s="142" t="s">
        <v>20</v>
      </c>
      <c r="W962" s="142" t="s">
        <v>20</v>
      </c>
      <c r="X962" s="142" t="s">
        <v>20</v>
      </c>
      <c r="Y962" s="142" t="s">
        <v>20</v>
      </c>
      <c r="Z962" s="142" t="s">
        <v>20</v>
      </c>
      <c r="AA962" s="142" t="s">
        <v>20</v>
      </c>
      <c r="AB962" s="142" t="s">
        <v>20</v>
      </c>
      <c r="AC962" s="142" t="s">
        <v>20</v>
      </c>
      <c r="AD962" s="142" t="s">
        <v>20</v>
      </c>
      <c r="AE962" s="142" t="s">
        <v>20</v>
      </c>
      <c r="AF962" s="142" t="s">
        <v>20</v>
      </c>
      <c r="AG962" s="142" t="s">
        <v>20</v>
      </c>
      <c r="AH962" s="142" t="s">
        <v>20</v>
      </c>
      <c r="AI962" s="142" t="s">
        <v>20</v>
      </c>
      <c r="AJ962" s="142" t="s">
        <v>20</v>
      </c>
      <c r="AK962" s="142" t="s">
        <v>20</v>
      </c>
      <c r="AL962" s="142" t="s">
        <v>20</v>
      </c>
      <c r="AM962" s="142"/>
      <c r="AN962" s="142" t="s">
        <v>20</v>
      </c>
      <c r="AO962" s="142" t="s">
        <v>20</v>
      </c>
      <c r="AP962" s="142" t="s">
        <v>20</v>
      </c>
      <c r="AQ962" s="142"/>
      <c r="AR962" s="142" t="s">
        <v>20</v>
      </c>
      <c r="AS962" s="142"/>
      <c r="AT962" s="142" t="s">
        <v>20</v>
      </c>
      <c r="AU962" s="142" t="s">
        <v>20</v>
      </c>
      <c r="AV962" s="142" t="s">
        <v>20</v>
      </c>
      <c r="AW962" s="142" t="s">
        <v>20</v>
      </c>
      <c r="AX962" s="142" t="s">
        <v>20</v>
      </c>
      <c r="AY962" s="142" t="s">
        <v>20</v>
      </c>
      <c r="AZ962" s="142" t="s">
        <v>20</v>
      </c>
      <c r="BA962" s="142" t="s">
        <v>20</v>
      </c>
      <c r="BB962" s="142" t="s">
        <v>20</v>
      </c>
      <c r="BC962" s="142" t="s">
        <v>20</v>
      </c>
      <c r="BD962" s="142" t="s">
        <v>20</v>
      </c>
      <c r="BE962" s="142"/>
    </row>
    <row r="963" spans="1:57" x14ac:dyDescent="0.25">
      <c r="A963" s="107" t="s">
        <v>30</v>
      </c>
      <c r="B963" s="107"/>
      <c r="C963" s="107"/>
      <c r="D963" s="107" t="s">
        <v>31</v>
      </c>
      <c r="E963" s="107"/>
      <c r="F963" s="108">
        <v>2</v>
      </c>
      <c r="G963" s="109" t="s">
        <v>1568</v>
      </c>
      <c r="H963" s="110">
        <v>3</v>
      </c>
      <c r="I963" s="111">
        <v>30</v>
      </c>
      <c r="J963" s="111">
        <v>30</v>
      </c>
      <c r="K963" s="111"/>
      <c r="L963" s="112">
        <v>0</v>
      </c>
      <c r="M963" s="143" t="s">
        <v>1484</v>
      </c>
      <c r="N963" s="141">
        <v>90</v>
      </c>
      <c r="O963" s="141" t="s">
        <v>1566</v>
      </c>
      <c r="P963" s="113" t="s">
        <v>1567</v>
      </c>
      <c r="Q963" s="138" t="str">
        <f>_DL_BM</f>
        <v>LLNL</v>
      </c>
      <c r="R963" s="138" t="str">
        <f>_DL_Khoa</f>
        <v>LLCT</v>
      </c>
      <c r="S963" s="106" t="str">
        <f t="shared" si="19"/>
        <v>LLCT-LLNL</v>
      </c>
      <c r="T963" s="142" t="s">
        <v>20</v>
      </c>
      <c r="U963" s="142" t="s">
        <v>20</v>
      </c>
      <c r="V963" s="142" t="s">
        <v>20</v>
      </c>
      <c r="W963" s="142" t="s">
        <v>20</v>
      </c>
      <c r="X963" s="142" t="s">
        <v>20</v>
      </c>
      <c r="Y963" s="142" t="s">
        <v>20</v>
      </c>
      <c r="Z963" s="142" t="s">
        <v>20</v>
      </c>
      <c r="AA963" s="142" t="s">
        <v>20</v>
      </c>
      <c r="AB963" s="142" t="s">
        <v>20</v>
      </c>
      <c r="AC963" s="142" t="s">
        <v>20</v>
      </c>
      <c r="AD963" s="142" t="s">
        <v>20</v>
      </c>
      <c r="AE963" s="142" t="s">
        <v>20</v>
      </c>
      <c r="AF963" s="142" t="s">
        <v>20</v>
      </c>
      <c r="AG963" s="142" t="s">
        <v>20</v>
      </c>
      <c r="AH963" s="142" t="s">
        <v>20</v>
      </c>
      <c r="AI963" s="142" t="s">
        <v>20</v>
      </c>
      <c r="AJ963" s="142" t="s">
        <v>20</v>
      </c>
      <c r="AK963" s="142" t="s">
        <v>20</v>
      </c>
      <c r="AL963" s="142" t="s">
        <v>20</v>
      </c>
      <c r="AM963" s="142"/>
      <c r="AN963" s="142" t="s">
        <v>20</v>
      </c>
      <c r="AO963" s="142" t="s">
        <v>20</v>
      </c>
      <c r="AP963" s="142" t="s">
        <v>20</v>
      </c>
      <c r="AQ963" s="142"/>
      <c r="AR963" s="142" t="s">
        <v>20</v>
      </c>
      <c r="AS963" s="142"/>
      <c r="AT963" s="142" t="s">
        <v>20</v>
      </c>
      <c r="AU963" s="142" t="s">
        <v>20</v>
      </c>
      <c r="AV963" s="142" t="s">
        <v>20</v>
      </c>
      <c r="AW963" s="142" t="s">
        <v>20</v>
      </c>
      <c r="AX963" s="142" t="s">
        <v>20</v>
      </c>
      <c r="AY963" s="142" t="s">
        <v>20</v>
      </c>
      <c r="AZ963" s="142" t="s">
        <v>20</v>
      </c>
      <c r="BA963" s="142" t="s">
        <v>20</v>
      </c>
      <c r="BB963" s="142" t="s">
        <v>20</v>
      </c>
      <c r="BC963" s="142" t="s">
        <v>20</v>
      </c>
      <c r="BD963" s="142" t="s">
        <v>20</v>
      </c>
      <c r="BE963" s="142"/>
    </row>
    <row r="964" spans="1:57" x14ac:dyDescent="0.25">
      <c r="A964" s="107" t="s">
        <v>39</v>
      </c>
      <c r="B964" s="107"/>
      <c r="C964" s="107"/>
      <c r="D964" s="107" t="s">
        <v>40</v>
      </c>
      <c r="E964" s="107"/>
      <c r="F964" s="108">
        <v>6</v>
      </c>
      <c r="G964" s="109" t="s">
        <v>41</v>
      </c>
      <c r="H964" s="110">
        <v>2</v>
      </c>
      <c r="I964" s="111">
        <v>30</v>
      </c>
      <c r="J964" s="111"/>
      <c r="K964" s="111"/>
      <c r="L964" s="112">
        <v>0</v>
      </c>
      <c r="M964" s="143" t="s">
        <v>1484</v>
      </c>
      <c r="N964" s="141">
        <v>75</v>
      </c>
      <c r="O964" s="141" t="s">
        <v>1572</v>
      </c>
      <c r="P964" s="113" t="s">
        <v>1567</v>
      </c>
      <c r="Q964" s="138" t="str">
        <f>_DL_BM</f>
        <v>LLPL</v>
      </c>
      <c r="R964" s="138" t="str">
        <f>_DL_Khoa</f>
        <v>LLCT</v>
      </c>
      <c r="S964" s="106" t="str">
        <f t="shared" si="19"/>
        <v>LLCT-LLPL</v>
      </c>
      <c r="T964" s="142" t="s">
        <v>20</v>
      </c>
      <c r="U964" s="142" t="s">
        <v>20</v>
      </c>
      <c r="V964" s="142" t="s">
        <v>20</v>
      </c>
      <c r="W964" s="142" t="s">
        <v>20</v>
      </c>
      <c r="X964" s="142" t="s">
        <v>20</v>
      </c>
      <c r="Y964" s="142" t="s">
        <v>20</v>
      </c>
      <c r="Z964" s="142" t="s">
        <v>20</v>
      </c>
      <c r="AA964" s="142" t="s">
        <v>20</v>
      </c>
      <c r="AB964" s="142" t="s">
        <v>20</v>
      </c>
      <c r="AC964" s="142" t="s">
        <v>20</v>
      </c>
      <c r="AD964" s="142" t="s">
        <v>20</v>
      </c>
      <c r="AE964" s="142" t="s">
        <v>20</v>
      </c>
      <c r="AF964" s="142" t="s">
        <v>20</v>
      </c>
      <c r="AG964" s="142" t="s">
        <v>20</v>
      </c>
      <c r="AH964" s="142" t="s">
        <v>20</v>
      </c>
      <c r="AI964" s="142" t="s">
        <v>20</v>
      </c>
      <c r="AJ964" s="142" t="s">
        <v>20</v>
      </c>
      <c r="AK964" s="142" t="s">
        <v>20</v>
      </c>
      <c r="AL964" s="142" t="s">
        <v>20</v>
      </c>
      <c r="AM964" s="142"/>
      <c r="AN964" s="142" t="s">
        <v>20</v>
      </c>
      <c r="AO964" s="142" t="s">
        <v>20</v>
      </c>
      <c r="AP964" s="142" t="s">
        <v>20</v>
      </c>
      <c r="AQ964" s="142"/>
      <c r="AR964" s="142" t="s">
        <v>20</v>
      </c>
      <c r="AS964" s="142"/>
      <c r="AT964" s="142" t="s">
        <v>20</v>
      </c>
      <c r="AU964" s="142" t="s">
        <v>20</v>
      </c>
      <c r="AV964" s="142" t="s">
        <v>20</v>
      </c>
      <c r="AW964" s="142" t="s">
        <v>20</v>
      </c>
      <c r="AX964" s="142" t="s">
        <v>20</v>
      </c>
      <c r="AY964" s="142" t="s">
        <v>20</v>
      </c>
      <c r="AZ964" s="142" t="s">
        <v>20</v>
      </c>
      <c r="BA964" s="142" t="s">
        <v>20</v>
      </c>
      <c r="BB964" s="142" t="s">
        <v>20</v>
      </c>
      <c r="BC964" s="142" t="s">
        <v>20</v>
      </c>
      <c r="BD964" s="142" t="s">
        <v>20</v>
      </c>
      <c r="BE964" s="142"/>
    </row>
    <row r="965" spans="1:57" x14ac:dyDescent="0.25">
      <c r="A965" s="107" t="s">
        <v>33</v>
      </c>
      <c r="B965" s="107" t="s">
        <v>33</v>
      </c>
      <c r="C965" s="107" t="s">
        <v>33</v>
      </c>
      <c r="D965" s="107"/>
      <c r="E965" s="107"/>
      <c r="F965" s="108">
        <v>4</v>
      </c>
      <c r="G965" s="109" t="s">
        <v>35</v>
      </c>
      <c r="H965" s="110">
        <v>2</v>
      </c>
      <c r="I965" s="111">
        <v>21</v>
      </c>
      <c r="J965" s="111">
        <v>18</v>
      </c>
      <c r="K965" s="111"/>
      <c r="L965" s="112">
        <v>0</v>
      </c>
      <c r="M965" s="143" t="s">
        <v>1484</v>
      </c>
      <c r="N965" s="141">
        <v>90</v>
      </c>
      <c r="O965" s="141" t="s">
        <v>35</v>
      </c>
      <c r="P965" s="113" t="s">
        <v>1567</v>
      </c>
      <c r="Q965" s="138" t="str">
        <f>_DL_BM</f>
        <v>LLTT</v>
      </c>
      <c r="R965" s="138" t="str">
        <f>_DL_Khoa</f>
        <v>LLCT</v>
      </c>
      <c r="S965" s="106" t="str">
        <f t="shared" si="19"/>
        <v>LLCT-LLTT</v>
      </c>
      <c r="T965" s="142" t="s">
        <v>20</v>
      </c>
      <c r="U965" s="142" t="s">
        <v>20</v>
      </c>
      <c r="V965" s="142" t="s">
        <v>20</v>
      </c>
      <c r="W965" s="142" t="s">
        <v>20</v>
      </c>
      <c r="X965" s="142" t="s">
        <v>20</v>
      </c>
      <c r="Y965" s="142" t="s">
        <v>20</v>
      </c>
      <c r="Z965" s="142" t="s">
        <v>20</v>
      </c>
      <c r="AA965" s="142" t="s">
        <v>20</v>
      </c>
      <c r="AB965" s="142" t="s">
        <v>20</v>
      </c>
      <c r="AC965" s="142" t="s">
        <v>20</v>
      </c>
      <c r="AD965" s="142" t="s">
        <v>20</v>
      </c>
      <c r="AE965" s="142" t="s">
        <v>20</v>
      </c>
      <c r="AF965" s="142" t="s">
        <v>20</v>
      </c>
      <c r="AG965" s="142" t="s">
        <v>20</v>
      </c>
      <c r="AH965" s="142" t="s">
        <v>20</v>
      </c>
      <c r="AI965" s="142" t="s">
        <v>20</v>
      </c>
      <c r="AJ965" s="142" t="s">
        <v>20</v>
      </c>
      <c r="AK965" s="142" t="s">
        <v>20</v>
      </c>
      <c r="AL965" s="142" t="s">
        <v>20</v>
      </c>
      <c r="AM965" s="142"/>
      <c r="AN965" s="142"/>
      <c r="AO965" s="142"/>
      <c r="AP965" s="142"/>
      <c r="AQ965" s="142"/>
      <c r="AR965" s="142"/>
      <c r="AS965" s="142"/>
      <c r="AT965" s="142"/>
      <c r="AU965" s="142"/>
      <c r="AV965" s="142"/>
      <c r="AW965" s="142"/>
      <c r="AX965" s="142"/>
      <c r="AY965" s="142"/>
      <c r="AZ965" s="142"/>
      <c r="BA965" s="142"/>
      <c r="BB965" s="142"/>
      <c r="BC965" s="142"/>
      <c r="BD965" s="142"/>
      <c r="BE965" s="142"/>
    </row>
    <row r="966" spans="1:57" x14ac:dyDescent="0.25">
      <c r="A966" s="107"/>
      <c r="B966" s="107"/>
      <c r="C966" s="107"/>
      <c r="D966" s="107" t="s">
        <v>34</v>
      </c>
      <c r="E966" s="107" t="s">
        <v>34</v>
      </c>
      <c r="F966" s="108">
        <v>4</v>
      </c>
      <c r="G966" s="109" t="s">
        <v>35</v>
      </c>
      <c r="H966" s="110">
        <v>2</v>
      </c>
      <c r="I966" s="111">
        <v>21</v>
      </c>
      <c r="J966" s="111">
        <v>18</v>
      </c>
      <c r="K966" s="111"/>
      <c r="L966" s="112">
        <v>0</v>
      </c>
      <c r="M966" s="143" t="s">
        <v>1484</v>
      </c>
      <c r="N966" s="141">
        <v>75</v>
      </c>
      <c r="O966" s="141" t="s">
        <v>35</v>
      </c>
      <c r="P966" s="113" t="s">
        <v>1567</v>
      </c>
      <c r="Q966" s="138" t="str">
        <f>_DL_BM</f>
        <v>LLTT</v>
      </c>
      <c r="R966" s="138" t="str">
        <f>_DL_Khoa</f>
        <v>LLCT</v>
      </c>
      <c r="S966" s="106" t="str">
        <f>+R966&amp;"-"&amp;Q966</f>
        <v>LLCT-LLTT</v>
      </c>
      <c r="T966" s="142"/>
      <c r="U966" s="142"/>
      <c r="V966" s="142"/>
      <c r="W966" s="142"/>
      <c r="X966" s="142"/>
      <c r="Y966" s="142"/>
      <c r="Z966" s="142"/>
      <c r="AA966" s="142"/>
      <c r="AB966" s="142"/>
      <c r="AC966" s="142"/>
      <c r="AD966" s="142"/>
      <c r="AE966" s="142"/>
      <c r="AF966" s="142"/>
      <c r="AG966" s="142"/>
      <c r="AH966" s="142"/>
      <c r="AI966" s="142"/>
      <c r="AJ966" s="142"/>
      <c r="AK966" s="142"/>
      <c r="AL966" s="142"/>
      <c r="AM966" s="142"/>
      <c r="AN966" s="142" t="s">
        <v>20</v>
      </c>
      <c r="AO966" s="142" t="s">
        <v>20</v>
      </c>
      <c r="AP966" s="142" t="s">
        <v>20</v>
      </c>
      <c r="AQ966" s="142"/>
      <c r="AR966" s="142" t="s">
        <v>20</v>
      </c>
      <c r="AS966" s="142"/>
      <c r="AT966" s="142" t="s">
        <v>20</v>
      </c>
      <c r="AU966" s="142" t="s">
        <v>20</v>
      </c>
      <c r="AV966" s="142" t="s">
        <v>20</v>
      </c>
      <c r="AW966" s="142" t="s">
        <v>20</v>
      </c>
      <c r="AX966" s="142" t="s">
        <v>20</v>
      </c>
      <c r="AY966" s="142" t="s">
        <v>20</v>
      </c>
      <c r="AZ966" s="142" t="s">
        <v>20</v>
      </c>
      <c r="BA966" s="142" t="s">
        <v>20</v>
      </c>
      <c r="BB966" s="142" t="s">
        <v>20</v>
      </c>
      <c r="BC966" s="142" t="s">
        <v>20</v>
      </c>
      <c r="BD966" s="142" t="s">
        <v>20</v>
      </c>
      <c r="BE966" s="142"/>
    </row>
    <row r="967" spans="1:57" x14ac:dyDescent="0.25">
      <c r="A967" s="107" t="s">
        <v>127</v>
      </c>
      <c r="B967" s="107" t="s">
        <v>127</v>
      </c>
      <c r="C967" s="107"/>
      <c r="D967" s="107" t="s">
        <v>128</v>
      </c>
      <c r="E967" s="107"/>
      <c r="F967" s="108">
        <v>47</v>
      </c>
      <c r="G967" s="109" t="s">
        <v>129</v>
      </c>
      <c r="H967" s="110">
        <v>2</v>
      </c>
      <c r="I967" s="111">
        <v>30</v>
      </c>
      <c r="J967" s="111"/>
      <c r="K967" s="111"/>
      <c r="L967" s="112">
        <v>0</v>
      </c>
      <c r="M967" s="143" t="s">
        <v>1484</v>
      </c>
      <c r="N967" s="141">
        <v>75</v>
      </c>
      <c r="O967" s="141" t="s">
        <v>35</v>
      </c>
      <c r="P967" s="113" t="s">
        <v>1567</v>
      </c>
      <c r="Q967" s="138" t="str">
        <f>_DL_BM</f>
        <v>LLTT</v>
      </c>
      <c r="R967" s="138" t="str">
        <f>_DL_Khoa</f>
        <v>LLCT</v>
      </c>
      <c r="S967" s="106" t="str">
        <f t="shared" si="19"/>
        <v>LLCT-LLTT</v>
      </c>
      <c r="T967" s="142"/>
      <c r="U967" s="142"/>
      <c r="V967" s="142"/>
      <c r="W967" s="142"/>
      <c r="X967" s="142"/>
      <c r="Y967" s="142"/>
      <c r="Z967" s="142"/>
      <c r="AA967" s="142"/>
      <c r="AB967" s="142"/>
      <c r="AC967" s="142"/>
      <c r="AD967" s="142"/>
      <c r="AE967" s="142"/>
      <c r="AF967" s="142"/>
      <c r="AG967" s="142" t="s">
        <v>21</v>
      </c>
      <c r="AH967" s="142"/>
      <c r="AI967" s="142"/>
      <c r="AJ967" s="142"/>
      <c r="AK967" s="142"/>
      <c r="AL967" s="142"/>
      <c r="AM967" s="142"/>
      <c r="AN967" s="142"/>
      <c r="AO967" s="142"/>
      <c r="AP967" s="142"/>
      <c r="AQ967" s="142"/>
      <c r="AR967" s="142"/>
      <c r="AS967" s="142"/>
      <c r="AT967" s="142"/>
      <c r="AU967" s="142"/>
      <c r="AV967" s="142"/>
      <c r="AW967" s="142"/>
      <c r="AX967" s="142"/>
      <c r="AY967" s="142"/>
      <c r="AZ967" s="142" t="s">
        <v>21</v>
      </c>
      <c r="BA967" s="142"/>
      <c r="BB967" s="142"/>
      <c r="BC967" s="142"/>
      <c r="BD967" s="142"/>
      <c r="BE967" s="142"/>
    </row>
    <row r="968" spans="1:57" x14ac:dyDescent="0.25">
      <c r="A968" s="107" t="s">
        <v>94</v>
      </c>
      <c r="B968" s="107"/>
      <c r="C968" s="107" t="s">
        <v>94</v>
      </c>
      <c r="D968" s="107" t="s">
        <v>95</v>
      </c>
      <c r="E968" s="107" t="s">
        <v>95</v>
      </c>
      <c r="F968" s="108">
        <v>30</v>
      </c>
      <c r="G968" s="109" t="s">
        <v>96</v>
      </c>
      <c r="H968" s="110">
        <v>3</v>
      </c>
      <c r="I968" s="111">
        <v>45</v>
      </c>
      <c r="J968" s="111"/>
      <c r="K968" s="111"/>
      <c r="L968" s="112">
        <v>0</v>
      </c>
      <c r="M968" s="143"/>
      <c r="N968" s="141">
        <v>60</v>
      </c>
      <c r="O968" s="141" t="s">
        <v>1583</v>
      </c>
      <c r="P968" s="113" t="s">
        <v>1584</v>
      </c>
      <c r="Q968" s="138" t="str">
        <f>_DL_BM</f>
        <v>QPAN</v>
      </c>
      <c r="R968" s="138" t="str">
        <f>_DL_Khoa</f>
        <v>QPAN</v>
      </c>
      <c r="S968" s="106" t="str">
        <f t="shared" si="19"/>
        <v>QPAN-QPAN</v>
      </c>
      <c r="T968" s="142" t="s">
        <v>20</v>
      </c>
      <c r="U968" s="142" t="s">
        <v>20</v>
      </c>
      <c r="V968" s="142" t="s">
        <v>20</v>
      </c>
      <c r="W968" s="142" t="s">
        <v>20</v>
      </c>
      <c r="X968" s="142" t="s">
        <v>20</v>
      </c>
      <c r="Y968" s="142" t="s">
        <v>20</v>
      </c>
      <c r="Z968" s="142" t="s">
        <v>20</v>
      </c>
      <c r="AA968" s="142" t="s">
        <v>20</v>
      </c>
      <c r="AB968" s="142" t="s">
        <v>20</v>
      </c>
      <c r="AC968" s="142" t="s">
        <v>20</v>
      </c>
      <c r="AD968" s="142" t="s">
        <v>20</v>
      </c>
      <c r="AE968" s="142" t="s">
        <v>20</v>
      </c>
      <c r="AF968" s="142" t="s">
        <v>20</v>
      </c>
      <c r="AG968" s="142" t="s">
        <v>20</v>
      </c>
      <c r="AH968" s="142" t="s">
        <v>20</v>
      </c>
      <c r="AI968" s="142" t="s">
        <v>20</v>
      </c>
      <c r="AJ968" s="142" t="s">
        <v>20</v>
      </c>
      <c r="AK968" s="142" t="s">
        <v>20</v>
      </c>
      <c r="AL968" s="142" t="s">
        <v>20</v>
      </c>
      <c r="AM968" s="142"/>
      <c r="AN968" s="142" t="s">
        <v>20</v>
      </c>
      <c r="AO968" s="142" t="s">
        <v>20</v>
      </c>
      <c r="AP968" s="142" t="s">
        <v>20</v>
      </c>
      <c r="AQ968" s="142"/>
      <c r="AR968" s="142" t="s">
        <v>20</v>
      </c>
      <c r="AS968" s="142"/>
      <c r="AT968" s="142" t="s">
        <v>20</v>
      </c>
      <c r="AU968" s="142" t="s">
        <v>20</v>
      </c>
      <c r="AV968" s="142" t="s">
        <v>20</v>
      </c>
      <c r="AW968" s="142" t="s">
        <v>20</v>
      </c>
      <c r="AX968" s="142" t="s">
        <v>20</v>
      </c>
      <c r="AY968" s="142" t="s">
        <v>20</v>
      </c>
      <c r="AZ968" s="142" t="s">
        <v>20</v>
      </c>
      <c r="BA968" s="142" t="s">
        <v>20</v>
      </c>
      <c r="BB968" s="142" t="s">
        <v>20</v>
      </c>
      <c r="BC968" s="142" t="s">
        <v>20</v>
      </c>
      <c r="BD968" s="142" t="s">
        <v>20</v>
      </c>
      <c r="BE968" s="142"/>
    </row>
    <row r="969" spans="1:57" x14ac:dyDescent="0.25">
      <c r="A969" s="107" t="s">
        <v>97</v>
      </c>
      <c r="B969" s="107"/>
      <c r="C969" s="107" t="s">
        <v>97</v>
      </c>
      <c r="D969" s="107" t="s">
        <v>1585</v>
      </c>
      <c r="E969" s="107" t="s">
        <v>1585</v>
      </c>
      <c r="F969" s="108">
        <v>31</v>
      </c>
      <c r="G969" s="109" t="s">
        <v>98</v>
      </c>
      <c r="H969" s="110">
        <v>2</v>
      </c>
      <c r="I969" s="111">
        <v>30</v>
      </c>
      <c r="J969" s="111"/>
      <c r="K969" s="111"/>
      <c r="L969" s="112">
        <v>0</v>
      </c>
      <c r="M969" s="143"/>
      <c r="N969" s="141">
        <v>60</v>
      </c>
      <c r="O969" s="141" t="s">
        <v>1583</v>
      </c>
      <c r="P969" s="113" t="s">
        <v>1584</v>
      </c>
      <c r="Q969" s="138" t="str">
        <f>_DL_BM</f>
        <v>QPAN</v>
      </c>
      <c r="R969" s="138" t="str">
        <f>_DL_Khoa</f>
        <v>QPAN</v>
      </c>
      <c r="S969" s="106" t="str">
        <f t="shared" si="19"/>
        <v>QPAN-QPAN</v>
      </c>
      <c r="T969" s="142" t="s">
        <v>20</v>
      </c>
      <c r="U969" s="142" t="s">
        <v>20</v>
      </c>
      <c r="V969" s="142" t="s">
        <v>20</v>
      </c>
      <c r="W969" s="142" t="s">
        <v>20</v>
      </c>
      <c r="X969" s="142" t="s">
        <v>20</v>
      </c>
      <c r="Y969" s="142" t="s">
        <v>20</v>
      </c>
      <c r="Z969" s="142" t="s">
        <v>20</v>
      </c>
      <c r="AA969" s="142" t="s">
        <v>20</v>
      </c>
      <c r="AB969" s="142" t="s">
        <v>20</v>
      </c>
      <c r="AC969" s="142" t="s">
        <v>20</v>
      </c>
      <c r="AD969" s="142" t="s">
        <v>20</v>
      </c>
      <c r="AE969" s="142" t="s">
        <v>20</v>
      </c>
      <c r="AF969" s="142" t="s">
        <v>20</v>
      </c>
      <c r="AG969" s="142" t="s">
        <v>20</v>
      </c>
      <c r="AH969" s="142" t="s">
        <v>20</v>
      </c>
      <c r="AI969" s="142" t="s">
        <v>20</v>
      </c>
      <c r="AJ969" s="142" t="s">
        <v>20</v>
      </c>
      <c r="AK969" s="142" t="s">
        <v>20</v>
      </c>
      <c r="AL969" s="142" t="s">
        <v>20</v>
      </c>
      <c r="AM969" s="142"/>
      <c r="AN969" s="142" t="s">
        <v>20</v>
      </c>
      <c r="AO969" s="142" t="s">
        <v>20</v>
      </c>
      <c r="AP969" s="142" t="s">
        <v>20</v>
      </c>
      <c r="AQ969" s="142"/>
      <c r="AR969" s="142" t="s">
        <v>20</v>
      </c>
      <c r="AS969" s="142"/>
      <c r="AT969" s="142" t="s">
        <v>20</v>
      </c>
      <c r="AU969" s="142" t="s">
        <v>20</v>
      </c>
      <c r="AV969" s="142" t="s">
        <v>20</v>
      </c>
      <c r="AW969" s="142" t="s">
        <v>20</v>
      </c>
      <c r="AX969" s="142" t="s">
        <v>20</v>
      </c>
      <c r="AY969" s="142" t="s">
        <v>20</v>
      </c>
      <c r="AZ969" s="142" t="s">
        <v>20</v>
      </c>
      <c r="BA969" s="142" t="s">
        <v>20</v>
      </c>
      <c r="BB969" s="142" t="s">
        <v>20</v>
      </c>
      <c r="BC969" s="142" t="s">
        <v>20</v>
      </c>
      <c r="BD969" s="142" t="s">
        <v>20</v>
      </c>
      <c r="BE969" s="142"/>
    </row>
    <row r="970" spans="1:57" ht="25.5" x14ac:dyDescent="0.25">
      <c r="A970" s="107" t="s">
        <v>99</v>
      </c>
      <c r="B970" s="107"/>
      <c r="C970" s="107"/>
      <c r="D970" s="107" t="s">
        <v>100</v>
      </c>
      <c r="E970" s="107"/>
      <c r="F970" s="108">
        <v>32</v>
      </c>
      <c r="G970" s="109" t="s">
        <v>101</v>
      </c>
      <c r="H970" s="110">
        <v>3</v>
      </c>
      <c r="I970" s="111">
        <v>15</v>
      </c>
      <c r="J970" s="111">
        <v>60</v>
      </c>
      <c r="K970" s="111"/>
      <c r="L970" s="112">
        <v>0</v>
      </c>
      <c r="M970" s="140" t="s">
        <v>2</v>
      </c>
      <c r="N970" s="141"/>
      <c r="O970" s="141" t="s">
        <v>1583</v>
      </c>
      <c r="P970" s="113" t="s">
        <v>1584</v>
      </c>
      <c r="Q970" s="138" t="str">
        <f>_DL_BM</f>
        <v>QPAN</v>
      </c>
      <c r="R970" s="138" t="str">
        <f>_DL_Khoa</f>
        <v>QPAN</v>
      </c>
      <c r="S970" s="106" t="str">
        <f t="shared" si="19"/>
        <v>QPAN-QPAN</v>
      </c>
      <c r="T970" s="142" t="s">
        <v>20</v>
      </c>
      <c r="U970" s="142" t="s">
        <v>20</v>
      </c>
      <c r="V970" s="142" t="s">
        <v>20</v>
      </c>
      <c r="W970" s="142" t="s">
        <v>20</v>
      </c>
      <c r="X970" s="142" t="s">
        <v>20</v>
      </c>
      <c r="Y970" s="142" t="s">
        <v>20</v>
      </c>
      <c r="Z970" s="142" t="s">
        <v>20</v>
      </c>
      <c r="AA970" s="142" t="s">
        <v>20</v>
      </c>
      <c r="AB970" s="142" t="s">
        <v>20</v>
      </c>
      <c r="AC970" s="142" t="s">
        <v>20</v>
      </c>
      <c r="AD970" s="142" t="s">
        <v>20</v>
      </c>
      <c r="AE970" s="142" t="s">
        <v>20</v>
      </c>
      <c r="AF970" s="142" t="s">
        <v>20</v>
      </c>
      <c r="AG970" s="142" t="s">
        <v>20</v>
      </c>
      <c r="AH970" s="142" t="s">
        <v>20</v>
      </c>
      <c r="AI970" s="142" t="s">
        <v>20</v>
      </c>
      <c r="AJ970" s="142" t="s">
        <v>20</v>
      </c>
      <c r="AK970" s="142" t="s">
        <v>20</v>
      </c>
      <c r="AL970" s="142" t="s">
        <v>20</v>
      </c>
      <c r="AM970" s="142"/>
      <c r="AN970" s="142" t="s">
        <v>20</v>
      </c>
      <c r="AO970" s="142" t="s">
        <v>20</v>
      </c>
      <c r="AP970" s="142" t="s">
        <v>20</v>
      </c>
      <c r="AQ970" s="142"/>
      <c r="AR970" s="142" t="s">
        <v>20</v>
      </c>
      <c r="AS970" s="142"/>
      <c r="AT970" s="142" t="s">
        <v>20</v>
      </c>
      <c r="AU970" s="142" t="s">
        <v>20</v>
      </c>
      <c r="AV970" s="142" t="s">
        <v>20</v>
      </c>
      <c r="AW970" s="142" t="s">
        <v>20</v>
      </c>
      <c r="AX970" s="142" t="s">
        <v>20</v>
      </c>
      <c r="AY970" s="142" t="s">
        <v>20</v>
      </c>
      <c r="AZ970" s="142" t="s">
        <v>20</v>
      </c>
      <c r="BA970" s="142" t="s">
        <v>20</v>
      </c>
      <c r="BB970" s="142" t="s">
        <v>20</v>
      </c>
      <c r="BC970" s="142" t="s">
        <v>20</v>
      </c>
      <c r="BD970" s="142" t="s">
        <v>20</v>
      </c>
      <c r="BE970" s="142"/>
    </row>
    <row r="971" spans="1:57" x14ac:dyDescent="0.25">
      <c r="A971" s="107" t="s">
        <v>1741</v>
      </c>
      <c r="B971" s="107"/>
      <c r="C971" s="107"/>
      <c r="D971" s="107"/>
      <c r="E971" s="107"/>
      <c r="F971" s="108">
        <v>560</v>
      </c>
      <c r="G971" s="109" t="s">
        <v>1742</v>
      </c>
      <c r="H971" s="110">
        <v>2</v>
      </c>
      <c r="I971" s="111">
        <v>30</v>
      </c>
      <c r="J971" s="111"/>
      <c r="K971" s="111"/>
      <c r="L971" s="112">
        <v>0</v>
      </c>
      <c r="M971" s="141"/>
      <c r="N971" s="141"/>
      <c r="O971" s="141"/>
      <c r="P971" s="113" t="s">
        <v>29</v>
      </c>
      <c r="Q971" s="138" t="str">
        <f>_DL_BM</f>
        <v/>
      </c>
      <c r="R971" s="138" t="str">
        <f>_DL_Khoa</f>
        <v/>
      </c>
      <c r="S971" s="106" t="str">
        <f t="shared" si="19"/>
        <v>-</v>
      </c>
      <c r="T971" s="142"/>
      <c r="U971" s="142"/>
      <c r="V971" s="142"/>
      <c r="W971" s="142"/>
      <c r="X971" s="142"/>
      <c r="Y971" s="142"/>
      <c r="Z971" s="142"/>
      <c r="AA971" s="142"/>
      <c r="AB971" s="142"/>
      <c r="AC971" s="142"/>
      <c r="AD971" s="142"/>
      <c r="AE971" s="142"/>
      <c r="AF971" s="142"/>
      <c r="AG971" s="142"/>
      <c r="AH971" s="142"/>
      <c r="AI971" s="142"/>
      <c r="AJ971" s="142"/>
      <c r="AK971" s="142"/>
      <c r="AL971" s="142"/>
      <c r="AM971" s="142"/>
      <c r="AN971" s="142"/>
      <c r="AO971" s="142"/>
      <c r="AP971" s="142"/>
      <c r="AQ971" s="142"/>
      <c r="AR971" s="142"/>
      <c r="AS971" s="142"/>
      <c r="AT971" s="142"/>
      <c r="AU971" s="142"/>
      <c r="AV971" s="142"/>
      <c r="AW971" s="142"/>
      <c r="AX971" s="142"/>
      <c r="AY971" s="142"/>
      <c r="AZ971" s="142"/>
      <c r="BA971" s="142"/>
      <c r="BB971" s="142"/>
      <c r="BC971" s="142"/>
      <c r="BD971" s="142"/>
      <c r="BE971" s="142"/>
    </row>
    <row r="972" spans="1:57" x14ac:dyDescent="0.25">
      <c r="A972" s="107" t="s">
        <v>2511</v>
      </c>
      <c r="B972" s="107"/>
      <c r="C972" s="107"/>
      <c r="D972" s="107"/>
      <c r="E972" s="107"/>
      <c r="F972" s="108"/>
      <c r="G972" s="109" t="s">
        <v>2311</v>
      </c>
      <c r="H972" s="110">
        <v>3</v>
      </c>
      <c r="I972" s="111">
        <v>30</v>
      </c>
      <c r="J972" s="111">
        <v>30</v>
      </c>
      <c r="K972" s="111"/>
      <c r="L972" s="112">
        <v>0</v>
      </c>
      <c r="M972" s="143" t="s">
        <v>1484</v>
      </c>
      <c r="N972" s="141">
        <v>60</v>
      </c>
      <c r="O972" s="141" t="s">
        <v>1573</v>
      </c>
      <c r="P972" s="113" t="s">
        <v>1574</v>
      </c>
      <c r="Q972" s="138" t="str">
        <f>_DL_BM</f>
        <v>CBNN</v>
      </c>
      <c r="R972" s="138" t="str">
        <f>_DL_Khoa</f>
        <v>KHCB</v>
      </c>
      <c r="S972" s="106" t="str">
        <f t="shared" ref="S972:S979" si="25">+R972&amp;"-"&amp;Q972</f>
        <v>KHCB-CBNN</v>
      </c>
      <c r="T972" s="142"/>
      <c r="U972" s="142"/>
      <c r="V972" s="142"/>
      <c r="W972" s="142" t="s">
        <v>20</v>
      </c>
      <c r="X972" s="142"/>
      <c r="Y972" s="142"/>
      <c r="Z972" s="142"/>
      <c r="AA972" s="142"/>
      <c r="AB972" s="142"/>
      <c r="AC972" s="142"/>
      <c r="AD972" s="142"/>
      <c r="AE972" s="142"/>
      <c r="AF972" s="142"/>
      <c r="AG972" s="142"/>
      <c r="AH972" s="142"/>
      <c r="AI972" s="142"/>
      <c r="AJ972" s="142"/>
      <c r="AK972" s="142"/>
      <c r="AL972" s="142"/>
      <c r="AM972" s="142"/>
      <c r="AN972" s="142"/>
      <c r="AO972" s="142"/>
      <c r="AP972" s="142"/>
      <c r="AQ972" s="142"/>
      <c r="AR972" s="142"/>
      <c r="AS972" s="142"/>
      <c r="AT972" s="142"/>
      <c r="AU972" s="142"/>
      <c r="AV972" s="142"/>
      <c r="AW972" s="142"/>
      <c r="AX972" s="142"/>
      <c r="AY972" s="142"/>
      <c r="AZ972" s="142"/>
      <c r="BA972" s="142"/>
      <c r="BB972" s="142"/>
      <c r="BC972" s="142"/>
      <c r="BD972" s="142"/>
      <c r="BE972" s="142"/>
    </row>
    <row r="973" spans="1:57" x14ac:dyDescent="0.25">
      <c r="A973" s="56" t="s">
        <v>2512</v>
      </c>
      <c r="B973" s="56"/>
      <c r="C973" s="56"/>
      <c r="D973" s="56"/>
      <c r="E973" s="56"/>
      <c r="F973" s="57"/>
      <c r="G973" s="109" t="s">
        <v>2311</v>
      </c>
      <c r="H973" s="110">
        <v>3</v>
      </c>
      <c r="I973" s="111">
        <v>30</v>
      </c>
      <c r="J973" s="111">
        <v>30</v>
      </c>
      <c r="K973" s="111"/>
      <c r="L973" s="112">
        <v>0</v>
      </c>
      <c r="M973" s="143" t="s">
        <v>1484</v>
      </c>
      <c r="N973" s="141">
        <v>60</v>
      </c>
      <c r="O973" s="141" t="s">
        <v>1573</v>
      </c>
      <c r="P973" s="113" t="s">
        <v>1574</v>
      </c>
      <c r="Q973" s="138" t="str">
        <f>_DL_BM</f>
        <v>CBNN</v>
      </c>
      <c r="R973" s="138" t="str">
        <f>_DL_Khoa</f>
        <v>KHCB</v>
      </c>
      <c r="S973" s="106" t="str">
        <f t="shared" si="25"/>
        <v>KHCB-CBNN</v>
      </c>
      <c r="T973" s="142"/>
      <c r="U973" s="142"/>
      <c r="V973" s="142"/>
      <c r="W973" s="142"/>
      <c r="X973" s="142" t="s">
        <v>20</v>
      </c>
      <c r="Y973" s="142"/>
      <c r="Z973" s="142"/>
      <c r="AA973" s="142"/>
      <c r="AB973" s="142"/>
      <c r="AC973" s="142"/>
      <c r="AD973" s="142"/>
      <c r="AE973" s="142"/>
      <c r="AF973" s="142"/>
      <c r="AG973" s="142"/>
      <c r="AH973" s="142"/>
      <c r="AI973" s="142"/>
      <c r="AJ973" s="142"/>
      <c r="AK973" s="142"/>
      <c r="AL973" s="142"/>
      <c r="AM973" s="142"/>
      <c r="AN973" s="142"/>
      <c r="AO973" s="142"/>
      <c r="AP973" s="142"/>
      <c r="AQ973" s="142"/>
      <c r="AR973" s="142"/>
      <c r="AS973" s="142"/>
      <c r="AT973" s="142"/>
      <c r="AU973" s="142"/>
      <c r="AV973" s="142"/>
      <c r="AW973" s="142"/>
      <c r="AX973" s="142"/>
      <c r="AY973" s="142"/>
      <c r="AZ973" s="142"/>
      <c r="BA973" s="142"/>
      <c r="BB973" s="142"/>
      <c r="BC973" s="142"/>
      <c r="BD973" s="142"/>
      <c r="BE973" s="142"/>
    </row>
    <row r="974" spans="1:57" x14ac:dyDescent="0.25">
      <c r="A974" s="158" t="s">
        <v>2513</v>
      </c>
      <c r="G974" s="109" t="s">
        <v>2311</v>
      </c>
      <c r="H974" s="110">
        <v>3</v>
      </c>
      <c r="I974" s="111">
        <v>30</v>
      </c>
      <c r="J974" s="111">
        <v>30</v>
      </c>
      <c r="K974" s="111"/>
      <c r="L974" s="112">
        <v>0</v>
      </c>
      <c r="M974" s="143" t="s">
        <v>1484</v>
      </c>
      <c r="N974" s="141">
        <v>60</v>
      </c>
      <c r="O974" s="141" t="s">
        <v>1573</v>
      </c>
      <c r="P974" s="113" t="s">
        <v>1574</v>
      </c>
      <c r="Q974" s="138" t="str">
        <f>_DL_BM</f>
        <v>CBNN</v>
      </c>
      <c r="R974" s="138" t="str">
        <f>_DL_Khoa</f>
        <v>KHCB</v>
      </c>
      <c r="S974" s="106" t="str">
        <f t="shared" si="25"/>
        <v>KHCB-CBNN</v>
      </c>
      <c r="Y974" s="164" t="s">
        <v>20</v>
      </c>
    </row>
    <row r="975" spans="1:57" x14ac:dyDescent="0.25">
      <c r="A975" s="158" t="s">
        <v>2514</v>
      </c>
      <c r="G975" s="109" t="s">
        <v>2311</v>
      </c>
      <c r="H975" s="110">
        <v>3</v>
      </c>
      <c r="I975" s="111">
        <v>30</v>
      </c>
      <c r="J975" s="111">
        <v>30</v>
      </c>
      <c r="K975" s="111"/>
      <c r="L975" s="112">
        <v>0</v>
      </c>
      <c r="M975" s="143" t="s">
        <v>1484</v>
      </c>
      <c r="N975" s="141">
        <v>60</v>
      </c>
      <c r="O975" s="141" t="s">
        <v>1573</v>
      </c>
      <c r="P975" s="113" t="s">
        <v>1574</v>
      </c>
      <c r="Q975" s="138" t="str">
        <f>_DL_BM</f>
        <v>CBNN</v>
      </c>
      <c r="R975" s="138" t="str">
        <f>_DL_Khoa</f>
        <v>KHCB</v>
      </c>
      <c r="S975" s="106" t="str">
        <f t="shared" si="25"/>
        <v>KHCB-CBNN</v>
      </c>
      <c r="AB975" s="164" t="s">
        <v>20</v>
      </c>
    </row>
    <row r="976" spans="1:57" x14ac:dyDescent="0.25">
      <c r="A976" s="158" t="s">
        <v>2515</v>
      </c>
      <c r="G976" s="109" t="s">
        <v>2311</v>
      </c>
      <c r="H976" s="110">
        <v>3</v>
      </c>
      <c r="I976" s="111">
        <v>30</v>
      </c>
      <c r="J976" s="111">
        <v>30</v>
      </c>
      <c r="K976" s="111"/>
      <c r="L976" s="112">
        <v>0</v>
      </c>
      <c r="M976" s="143" t="s">
        <v>1484</v>
      </c>
      <c r="N976" s="141">
        <v>60</v>
      </c>
      <c r="O976" s="141" t="s">
        <v>1573</v>
      </c>
      <c r="P976" s="113" t="s">
        <v>1574</v>
      </c>
      <c r="Q976" s="138" t="str">
        <f>_DL_BM</f>
        <v>CBNN</v>
      </c>
      <c r="R976" s="138" t="str">
        <f>_DL_Khoa</f>
        <v>KHCB</v>
      </c>
      <c r="S976" s="106" t="str">
        <f t="shared" si="25"/>
        <v>KHCB-CBNN</v>
      </c>
      <c r="T976" s="164" t="s">
        <v>20</v>
      </c>
    </row>
    <row r="977" spans="1:56" x14ac:dyDescent="0.25">
      <c r="G977" s="366"/>
      <c r="H977" s="367"/>
      <c r="I977" s="368"/>
      <c r="J977" s="368"/>
      <c r="K977" s="368"/>
      <c r="L977" s="369"/>
      <c r="M977" s="143"/>
      <c r="N977" s="141"/>
      <c r="O977" s="370"/>
      <c r="P977" s="371"/>
      <c r="Q977" s="372"/>
      <c r="R977" s="372"/>
      <c r="S977" s="373"/>
    </row>
    <row r="978" spans="1:56" x14ac:dyDescent="0.25">
      <c r="A978" s="158" t="s">
        <v>2570</v>
      </c>
      <c r="G978" s="160" t="s">
        <v>2569</v>
      </c>
      <c r="M978" s="143" t="s">
        <v>1484</v>
      </c>
      <c r="N978" s="141">
        <v>60</v>
      </c>
      <c r="O978" s="163" t="s">
        <v>1604</v>
      </c>
      <c r="P978" s="162" t="s">
        <v>1600</v>
      </c>
      <c r="Q978" s="138" t="str">
        <f>_DL_BM</f>
        <v>KVSB</v>
      </c>
      <c r="R978" s="138" t="str">
        <f>_DL_Khoa</f>
        <v>KTVT</v>
      </c>
      <c r="S978" s="106" t="str">
        <f t="shared" si="25"/>
        <v>KTVT-KVSB</v>
      </c>
    </row>
    <row r="979" spans="1:56" x14ac:dyDescent="0.25">
      <c r="D979" s="158" t="s">
        <v>957</v>
      </c>
      <c r="G979" s="160" t="s">
        <v>958</v>
      </c>
      <c r="M979" s="163" t="s">
        <v>1484</v>
      </c>
      <c r="N979" s="163">
        <v>75</v>
      </c>
      <c r="O979" s="163" t="s">
        <v>1604</v>
      </c>
      <c r="P979" s="162" t="s">
        <v>1600</v>
      </c>
      <c r="Q979" s="138" t="str">
        <f>_DL_BM</f>
        <v>KVSB</v>
      </c>
      <c r="R979" s="138" t="str">
        <f>_DL_Khoa</f>
        <v>KTVT</v>
      </c>
      <c r="S979" s="106" t="str">
        <f t="shared" si="25"/>
        <v>KTVT-KVSB</v>
      </c>
      <c r="BD979" s="164" t="s">
        <v>20</v>
      </c>
    </row>
  </sheetData>
  <autoFilter ref="A3:BF976"/>
  <sortState ref="A4:BE954">
    <sortCondition ref="S4:S954"/>
  </sortState>
  <mergeCells count="14">
    <mergeCell ref="O2:O3"/>
    <mergeCell ref="P2:P3"/>
    <mergeCell ref="A1:E1"/>
    <mergeCell ref="F1:F3"/>
    <mergeCell ref="H1:H3"/>
    <mergeCell ref="I1:L1"/>
    <mergeCell ref="M1:N1"/>
    <mergeCell ref="G2:G3"/>
    <mergeCell ref="I2:I3"/>
    <mergeCell ref="J2:J3"/>
    <mergeCell ref="K2:K3"/>
    <mergeCell ref="L2:L3"/>
    <mergeCell ref="M2:M3"/>
    <mergeCell ref="N2:N3"/>
  </mergeCells>
  <conditionalFormatting sqref="A605:E611 D604:E604 A967:E973 A614:E774 A776:E900 A545:E551 A553:E602 A426:E543 A957:E965 A902:E904 A916:E951 A130:E424 A910:E913 A906:E908 A953:E953">
    <cfRule type="expression" dxfId="304" priority="48">
      <formula>ISERROR(A130)=TRUE</formula>
    </cfRule>
    <cfRule type="expression" dxfId="303" priority="49">
      <formula>AND(COUNTIF($A$4:$A$973,A130)&gt;1,A130&lt;&gt;"")</formula>
    </cfRule>
  </conditionalFormatting>
  <conditionalFormatting sqref="D603:E603">
    <cfRule type="expression" dxfId="302" priority="38">
      <formula>ISERROR(D603)=TRUE</formula>
    </cfRule>
    <cfRule type="expression" dxfId="301" priority="39">
      <formula>AND(COUNTIF($A$4:$A$973,D603)&gt;1,D603&lt;&gt;"")</formula>
    </cfRule>
  </conditionalFormatting>
  <conditionalFormatting sqref="A603:C603">
    <cfRule type="expression" dxfId="300" priority="36">
      <formula>ISERROR(A603)=TRUE</formula>
    </cfRule>
    <cfRule type="expression" dxfId="299" priority="37">
      <formula>AND(COUNTIF($A$4:$A$973,A603)&gt;1,A603&lt;&gt;"")</formula>
    </cfRule>
  </conditionalFormatting>
  <conditionalFormatting sqref="A604:C604">
    <cfRule type="expression" dxfId="298" priority="34">
      <formula>ISERROR(A604)=TRUE</formula>
    </cfRule>
    <cfRule type="expression" dxfId="297" priority="35">
      <formula>AND(COUNTIF($A$4:$A$973,A604)&gt;1,A604&lt;&gt;"")</formula>
    </cfRule>
  </conditionalFormatting>
  <conditionalFormatting sqref="A4:E128">
    <cfRule type="expression" dxfId="296" priority="40">
      <formula>ISERROR(A4)=TRUE</formula>
    </cfRule>
    <cfRule type="expression" dxfId="295" priority="41">
      <formula>AND(COUNTIF($A$4:$A$973,A4)&gt;1,A4&lt;&gt;"")</formula>
    </cfRule>
  </conditionalFormatting>
  <conditionalFormatting sqref="A966:E966">
    <cfRule type="expression" dxfId="294" priority="32">
      <formula>ISERROR(A966)=TRUE</formula>
    </cfRule>
    <cfRule type="expression" dxfId="293" priority="33">
      <formula>AND(COUNTIF($A$4:$A$973,A966)&gt;1,A966&lt;&gt;"")</formula>
    </cfRule>
  </conditionalFormatting>
  <conditionalFormatting sqref="A612:E613">
    <cfRule type="expression" dxfId="292" priority="30">
      <formula>ISERROR(A612)=TRUE</formula>
    </cfRule>
    <cfRule type="expression" dxfId="291" priority="31">
      <formula>AND(COUNTIF($A$4:$A$973,A612)&gt;1,A612&lt;&gt;"")</formula>
    </cfRule>
  </conditionalFormatting>
  <conditionalFormatting sqref="A922">
    <cfRule type="cellIs" dxfId="290" priority="29" operator="equal">
      <formula>0</formula>
    </cfRule>
  </conditionalFormatting>
  <conditionalFormatting sqref="A775:E775">
    <cfRule type="expression" dxfId="289" priority="27">
      <formula>ISERROR(A775)=TRUE</formula>
    </cfRule>
    <cfRule type="expression" dxfId="288" priority="28">
      <formula>AND(COUNTIF($A$4:$A$973,A775)&gt;1,A775&lt;&gt;"")</formula>
    </cfRule>
  </conditionalFormatting>
  <conditionalFormatting sqref="A544:E544">
    <cfRule type="expression" dxfId="287" priority="25">
      <formula>ISERROR(A544)=TRUE</formula>
    </cfRule>
    <cfRule type="expression" dxfId="286" priority="26">
      <formula>AND(COUNTIF($A$4:$A$973,A544)&gt;1,A544&lt;&gt;"")</formula>
    </cfRule>
  </conditionalFormatting>
  <conditionalFormatting sqref="A552:E552">
    <cfRule type="expression" dxfId="285" priority="23">
      <formula>ISERROR(A552)=TRUE</formula>
    </cfRule>
    <cfRule type="expression" dxfId="284" priority="24">
      <formula>AND(COUNTIF($A$4:$A$973,A552)&gt;1,A552&lt;&gt;"")</formula>
    </cfRule>
  </conditionalFormatting>
  <conditionalFormatting sqref="A425:E425">
    <cfRule type="expression" dxfId="283" priority="21">
      <formula>ISERROR(A425)=TRUE</formula>
    </cfRule>
    <cfRule type="expression" dxfId="282" priority="22">
      <formula>AND(COUNTIF($A$4:$A$973,A425)&gt;1,A425&lt;&gt;"")</formula>
    </cfRule>
  </conditionalFormatting>
  <conditionalFormatting sqref="A956:E956">
    <cfRule type="expression" dxfId="281" priority="19">
      <formula>ISERROR(A956)=TRUE</formula>
    </cfRule>
    <cfRule type="expression" dxfId="280" priority="20">
      <formula>AND(COUNTIF($A$4:$A$973,A956)&gt;1,A956&lt;&gt;"")</formula>
    </cfRule>
  </conditionalFormatting>
  <conditionalFormatting sqref="A955:E955">
    <cfRule type="expression" dxfId="279" priority="17">
      <formula>ISERROR(A955)=TRUE</formula>
    </cfRule>
    <cfRule type="expression" dxfId="278" priority="18">
      <formula>AND(COUNTIF($A$4:$A$973,A955)&gt;1,A955&lt;&gt;"")</formula>
    </cfRule>
  </conditionalFormatting>
  <conditionalFormatting sqref="A954:E954">
    <cfRule type="expression" dxfId="277" priority="15">
      <formula>ISERROR(A954)=TRUE</formula>
    </cfRule>
    <cfRule type="expression" dxfId="276" priority="16">
      <formula>AND(COUNTIF($A$4:$A$973,A954)&gt;1,A954&lt;&gt;"")</formula>
    </cfRule>
  </conditionalFormatting>
  <conditionalFormatting sqref="A901:E901">
    <cfRule type="expression" dxfId="275" priority="13">
      <formula>ISERROR(A901)=TRUE</formula>
    </cfRule>
    <cfRule type="expression" dxfId="274" priority="14">
      <formula>AND(COUNTIF($A$4:$A$973,A901)&gt;1,A901&lt;&gt;"")</formula>
    </cfRule>
  </conditionalFormatting>
  <conditionalFormatting sqref="A915:E915">
    <cfRule type="expression" dxfId="273" priority="11">
      <formula>ISERROR(A915)=TRUE</formula>
    </cfRule>
    <cfRule type="expression" dxfId="272" priority="12">
      <formula>AND(COUNTIF($A$4:$A$973,A915)&gt;1,A915&lt;&gt;"")</formula>
    </cfRule>
  </conditionalFormatting>
  <conditionalFormatting sqref="A129:E129">
    <cfRule type="expression" dxfId="271" priority="9">
      <formula>ISERROR(A129)=TRUE</formula>
    </cfRule>
    <cfRule type="expression" dxfId="270" priority="10">
      <formula>AND(COUNTIF($A$4:$A$973,A129)&gt;1,A129&lt;&gt;"")</formula>
    </cfRule>
  </conditionalFormatting>
  <conditionalFormatting sqref="A909:E909">
    <cfRule type="expression" dxfId="269" priority="7">
      <formula>ISERROR(A909)=TRUE</formula>
    </cfRule>
    <cfRule type="expression" dxfId="268" priority="8">
      <formula>AND(COUNTIF($A$4:$A$973,A909)&gt;1,A909&lt;&gt;"")</formula>
    </cfRule>
  </conditionalFormatting>
  <conditionalFormatting sqref="A914:E914">
    <cfRule type="expression" dxfId="267" priority="5">
      <formula>ISERROR(A914)=TRUE</formula>
    </cfRule>
    <cfRule type="expression" dxfId="266" priority="6">
      <formula>AND(COUNTIF($A$4:$A$973,A914)&gt;1,A914&lt;&gt;"")</formula>
    </cfRule>
  </conditionalFormatting>
  <conditionalFormatting sqref="A905:E905">
    <cfRule type="expression" dxfId="265" priority="3">
      <formula>ISERROR(A905)=TRUE</formula>
    </cfRule>
    <cfRule type="expression" dxfId="264" priority="4">
      <formula>AND(COUNTIF($A$4:$A$973,A905)&gt;1,A905&lt;&gt;"")</formula>
    </cfRule>
  </conditionalFormatting>
  <conditionalFormatting sqref="A952:E952">
    <cfRule type="expression" dxfId="263" priority="1">
      <formula>ISERROR(A952)=TRUE</formula>
    </cfRule>
    <cfRule type="expression" dxfId="262" priority="2">
      <formula>AND(COUNTIF($A$4:$A$973,A952)&gt;1,A952&lt;&gt;"")</formula>
    </cfRule>
  </conditionalFormatting>
  <dataValidations count="3">
    <dataValidation type="custom" allowBlank="1" showInputMessage="1" showErrorMessage="1" sqref="J325">
      <formula1>AND(COUNTA(H325)=1,J325-INT(J325)=0)</formula1>
    </dataValidation>
    <dataValidation type="custom" allowBlank="1" showInputMessage="1" showErrorMessage="1" sqref="J4:J324 J326:J977 K4:L977">
      <formula1>AND(COUNTA(#REF!)=1,J4-INT(J4)=0)</formula1>
    </dataValidation>
    <dataValidation type="custom" allowBlank="1" showInputMessage="1" showErrorMessage="1" sqref="H4:I977">
      <formula1>AND(COUNTA(G4)=1,H4-INT(H4)=0)</formula1>
    </dataValidation>
  </dataValidations>
  <printOptions horizontalCentered="1"/>
  <pageMargins left="0.19685039370078741" right="0.19685039370078741" top="0.19685039370078741" bottom="0.19685039370078741" header="0.31496062992125984" footer="0.31496062992125984"/>
  <pageSetup paperSize="9" orientation="landscape" verticalDpi="0"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CF257"/>
  <sheetViews>
    <sheetView view="pageBreakPreview" zoomScale="70" zoomScaleSheetLayoutView="70" workbookViewId="0">
      <pane ySplit="9" topLeftCell="A22" activePane="bottomLeft" state="frozen"/>
      <selection pane="bottomLeft" activeCell="F28" sqref="F28"/>
    </sheetView>
  </sheetViews>
  <sheetFormatPr defaultColWidth="9.140625" defaultRowHeight="25.5" x14ac:dyDescent="0.25"/>
  <cols>
    <col min="1" max="1" width="13.140625" style="242" bestFit="1" customWidth="1"/>
    <col min="2" max="2" width="4.28515625" style="243" bestFit="1" customWidth="1"/>
    <col min="3" max="3" width="13.5703125" style="239" customWidth="1"/>
    <col min="4" max="4" width="3.7109375" style="2" customWidth="1"/>
    <col min="5" max="5" width="10.7109375" style="3" customWidth="1"/>
    <col min="6" max="6" width="14.7109375" style="4" customWidth="1"/>
    <col min="7" max="7" width="39.7109375" style="2" customWidth="1"/>
    <col min="8" max="8" width="3.7109375" style="3" customWidth="1"/>
    <col min="9" max="9" width="5.7109375" style="3" customWidth="1"/>
    <col min="10" max="10" width="5.7109375" style="30" customWidth="1"/>
    <col min="11" max="11" width="13.28515625" style="9" bestFit="1" customWidth="1"/>
    <col min="12" max="12" width="11.28515625" style="2" customWidth="1"/>
    <col min="13" max="13" width="4.28515625" style="3" customWidth="1"/>
    <col min="14" max="14" width="4.7109375" style="3" customWidth="1"/>
    <col min="15" max="16" width="5.7109375" style="3" customWidth="1"/>
    <col min="17" max="23" width="3.7109375" style="23" customWidth="1"/>
    <col min="24" max="24" width="3.7109375" style="3" customWidth="1"/>
    <col min="25" max="26" width="9.7109375" style="9" customWidth="1"/>
    <col min="27" max="27" width="20.7109375" style="19" customWidth="1"/>
    <col min="28" max="34" width="7.85546875" style="401" customWidth="1"/>
    <col min="35" max="35" width="14.42578125" style="303" customWidth="1"/>
    <col min="36" max="36" width="9.85546875" style="339" customWidth="1"/>
    <col min="37" max="37" width="7.7109375" style="339" customWidth="1"/>
    <col min="38" max="38" width="10" style="3" customWidth="1"/>
    <col min="39" max="39" width="4.28515625" style="343" customWidth="1"/>
    <col min="40" max="40" width="5.7109375" style="3" customWidth="1"/>
    <col min="41" max="41" width="6.7109375" style="3" customWidth="1"/>
    <col min="42" max="42" width="10.7109375" style="2" customWidth="1"/>
    <col min="43" max="43" width="9.140625" style="2" customWidth="1"/>
    <col min="44" max="44" width="5.7109375" style="13" customWidth="1"/>
    <col min="45" max="45" width="5.140625" style="13" customWidth="1"/>
    <col min="46" max="46" width="5.140625" style="26" customWidth="1"/>
    <col min="47" max="65" width="3.7109375" style="40" customWidth="1"/>
    <col min="66" max="84" width="3.7109375" style="2" customWidth="1"/>
    <col min="85" max="16384" width="9.140625" style="2"/>
  </cols>
  <sheetData>
    <row r="1" spans="1:84" ht="19.5" thickBot="1" x14ac:dyDescent="0.3">
      <c r="G1" s="2">
        <v>7</v>
      </c>
      <c r="H1" s="3">
        <v>8</v>
      </c>
      <c r="I1" s="3">
        <v>13</v>
      </c>
      <c r="J1" s="30">
        <v>14</v>
      </c>
      <c r="L1" s="298"/>
      <c r="M1" s="299" t="s">
        <v>2505</v>
      </c>
      <c r="N1" s="299"/>
      <c r="O1" s="299"/>
      <c r="P1" s="299"/>
      <c r="Q1" s="300">
        <f>Q3-Q2</f>
        <v>46</v>
      </c>
      <c r="R1" s="300">
        <f t="shared" ref="R1:W1" si="0">R3-R2</f>
        <v>108</v>
      </c>
      <c r="S1" s="300">
        <f t="shared" si="0"/>
        <v>12</v>
      </c>
      <c r="T1" s="300">
        <f t="shared" si="0"/>
        <v>146</v>
      </c>
      <c r="U1" s="300">
        <f t="shared" si="0"/>
        <v>36</v>
      </c>
      <c r="V1" s="300">
        <f t="shared" si="0"/>
        <v>154</v>
      </c>
      <c r="W1" s="301">
        <f t="shared" si="0"/>
        <v>36</v>
      </c>
      <c r="X1" s="60">
        <f>SUM(Q1:W1)</f>
        <v>538</v>
      </c>
      <c r="AJ1" s="339">
        <v>1</v>
      </c>
      <c r="AK1" s="339">
        <f>SUMIF(M:M,AJ1,W:W)</f>
        <v>0</v>
      </c>
      <c r="AP1" s="2">
        <v>17</v>
      </c>
      <c r="AQ1" s="2">
        <v>18</v>
      </c>
      <c r="AT1" s="1"/>
      <c r="AU1" s="43">
        <v>20</v>
      </c>
      <c r="AV1" s="43">
        <f>+AU1+1</f>
        <v>21</v>
      </c>
      <c r="AW1" s="43">
        <f t="shared" ref="AW1:BM1" si="1">+AV1+1</f>
        <v>22</v>
      </c>
      <c r="AX1" s="43">
        <f t="shared" si="1"/>
        <v>23</v>
      </c>
      <c r="AY1" s="43">
        <f t="shared" si="1"/>
        <v>24</v>
      </c>
      <c r="AZ1" s="43">
        <f t="shared" si="1"/>
        <v>25</v>
      </c>
      <c r="BA1" s="43">
        <f t="shared" si="1"/>
        <v>26</v>
      </c>
      <c r="BB1" s="43">
        <f t="shared" si="1"/>
        <v>27</v>
      </c>
      <c r="BC1" s="43">
        <f t="shared" si="1"/>
        <v>28</v>
      </c>
      <c r="BD1" s="43">
        <f t="shared" si="1"/>
        <v>29</v>
      </c>
      <c r="BE1" s="43">
        <f t="shared" si="1"/>
        <v>30</v>
      </c>
      <c r="BF1" s="43">
        <f t="shared" si="1"/>
        <v>31</v>
      </c>
      <c r="BG1" s="43">
        <f t="shared" si="1"/>
        <v>32</v>
      </c>
      <c r="BH1" s="43">
        <f t="shared" si="1"/>
        <v>33</v>
      </c>
      <c r="BI1" s="43">
        <f t="shared" si="1"/>
        <v>34</v>
      </c>
      <c r="BJ1" s="43">
        <f t="shared" si="1"/>
        <v>35</v>
      </c>
      <c r="BK1" s="43">
        <f t="shared" si="1"/>
        <v>36</v>
      </c>
      <c r="BL1" s="43">
        <f t="shared" si="1"/>
        <v>37</v>
      </c>
      <c r="BM1" s="43">
        <f t="shared" si="1"/>
        <v>38</v>
      </c>
      <c r="BN1" s="43">
        <v>39</v>
      </c>
      <c r="BO1" s="43">
        <f>+BN1+1</f>
        <v>40</v>
      </c>
      <c r="BP1" s="43">
        <f t="shared" ref="BP1:CF1" si="2">+BO1+1</f>
        <v>41</v>
      </c>
      <c r="BQ1" s="43">
        <f t="shared" si="2"/>
        <v>42</v>
      </c>
      <c r="BR1" s="43">
        <f t="shared" si="2"/>
        <v>43</v>
      </c>
      <c r="BS1" s="43">
        <f t="shared" si="2"/>
        <v>44</v>
      </c>
      <c r="BT1" s="43">
        <f t="shared" si="2"/>
        <v>45</v>
      </c>
      <c r="BU1" s="43">
        <f t="shared" si="2"/>
        <v>46</v>
      </c>
      <c r="BV1" s="43">
        <f t="shared" si="2"/>
        <v>47</v>
      </c>
      <c r="BW1" s="43">
        <f t="shared" si="2"/>
        <v>48</v>
      </c>
      <c r="BX1" s="43">
        <f t="shared" si="2"/>
        <v>49</v>
      </c>
      <c r="BY1" s="43">
        <f t="shared" si="2"/>
        <v>50</v>
      </c>
      <c r="BZ1" s="43">
        <f t="shared" si="2"/>
        <v>51</v>
      </c>
      <c r="CA1" s="43">
        <f t="shared" si="2"/>
        <v>52</v>
      </c>
      <c r="CB1" s="43">
        <f t="shared" si="2"/>
        <v>53</v>
      </c>
      <c r="CC1" s="43">
        <f t="shared" si="2"/>
        <v>54</v>
      </c>
      <c r="CD1" s="43">
        <f t="shared" si="2"/>
        <v>55</v>
      </c>
      <c r="CE1" s="43">
        <f t="shared" si="2"/>
        <v>56</v>
      </c>
      <c r="CF1" s="43">
        <f t="shared" si="2"/>
        <v>57</v>
      </c>
    </row>
    <row r="2" spans="1:84" s="13" customFormat="1" ht="27" customHeight="1" x14ac:dyDescent="0.25">
      <c r="A2" s="242" t="s">
        <v>1500</v>
      </c>
      <c r="B2" s="243" t="s">
        <v>1501</v>
      </c>
      <c r="C2" s="239"/>
      <c r="D2" s="13" t="s">
        <v>1523</v>
      </c>
      <c r="E2" s="17"/>
      <c r="F2" s="18"/>
      <c r="G2" s="13" t="s">
        <v>1524</v>
      </c>
      <c r="H2" s="14" t="s">
        <v>1524</v>
      </c>
      <c r="I2" s="14"/>
      <c r="J2" s="14"/>
      <c r="K2" s="290"/>
      <c r="L2" s="294" t="s">
        <v>2503</v>
      </c>
      <c r="M2" s="295"/>
      <c r="N2" s="295"/>
      <c r="O2" s="296">
        <v>45</v>
      </c>
      <c r="P2" s="14" t="s">
        <v>1503</v>
      </c>
      <c r="Q2" s="297">
        <f t="shared" ref="Q2:W2" si="3">SUM(Q10:Q242)</f>
        <v>0</v>
      </c>
      <c r="R2" s="297">
        <f t="shared" si="3"/>
        <v>0</v>
      </c>
      <c r="S2" s="297">
        <f t="shared" si="3"/>
        <v>0</v>
      </c>
      <c r="T2" s="297">
        <f t="shared" si="3"/>
        <v>0</v>
      </c>
      <c r="U2" s="297">
        <f t="shared" si="3"/>
        <v>0</v>
      </c>
      <c r="V2" s="297">
        <f t="shared" si="3"/>
        <v>0</v>
      </c>
      <c r="W2" s="297">
        <f t="shared" si="3"/>
        <v>0</v>
      </c>
      <c r="X2" s="60">
        <f>SUM(Q2:W2)</f>
        <v>0</v>
      </c>
      <c r="Y2" s="15" t="s">
        <v>1525</v>
      </c>
      <c r="Z2" s="15" t="s">
        <v>1526</v>
      </c>
      <c r="AA2" s="20"/>
      <c r="AB2" s="402"/>
      <c r="AC2" s="402"/>
      <c r="AD2" s="402"/>
      <c r="AE2" s="402"/>
      <c r="AF2" s="402"/>
      <c r="AG2" s="402"/>
      <c r="AH2" s="402"/>
      <c r="AI2" s="13" t="s">
        <v>1502</v>
      </c>
      <c r="AJ2" s="13">
        <v>2</v>
      </c>
      <c r="AK2" s="358">
        <f>SUMIF(M:M,AJ2,W:W)</f>
        <v>0</v>
      </c>
      <c r="AL2" s="14"/>
      <c r="AM2" s="14"/>
      <c r="AN2" s="14"/>
      <c r="AO2" s="14"/>
      <c r="AT2" s="1"/>
      <c r="AU2" s="16"/>
      <c r="AV2" s="16"/>
      <c r="AW2" s="16"/>
      <c r="AX2" s="16"/>
      <c r="AY2" s="16"/>
      <c r="AZ2" s="16"/>
      <c r="BA2" s="16"/>
      <c r="BB2" s="16"/>
      <c r="BC2" s="16"/>
      <c r="BD2" s="16"/>
      <c r="BE2" s="16"/>
      <c r="BF2" s="16"/>
      <c r="BG2" s="16"/>
      <c r="BH2" s="16"/>
      <c r="BI2" s="16"/>
      <c r="BJ2" s="16"/>
      <c r="BK2" s="16"/>
      <c r="BL2" s="16"/>
      <c r="BM2" s="16"/>
    </row>
    <row r="3" spans="1:84" s="13" customFormat="1" ht="32.25" customHeight="1" thickBot="1" x14ac:dyDescent="0.3">
      <c r="A3" s="242"/>
      <c r="B3" s="243"/>
      <c r="C3" s="239"/>
      <c r="E3" s="14"/>
      <c r="F3" s="21"/>
      <c r="H3" s="14"/>
      <c r="I3" s="14"/>
      <c r="J3" s="14"/>
      <c r="K3" s="289"/>
      <c r="L3" s="291" t="s">
        <v>2504</v>
      </c>
      <c r="M3" s="292"/>
      <c r="N3" s="292"/>
      <c r="O3" s="293">
        <v>10</v>
      </c>
      <c r="P3" s="14">
        <f>SUM(P10:P242)</f>
        <v>269</v>
      </c>
      <c r="Q3" s="249">
        <f t="shared" ref="Q3:W3" si="4">SUMIF($AQ$10:$AQ$242,Q9,$P$10:$P$242)*2</f>
        <v>46</v>
      </c>
      <c r="R3" s="249">
        <f t="shared" si="4"/>
        <v>108</v>
      </c>
      <c r="S3" s="249">
        <f t="shared" si="4"/>
        <v>12</v>
      </c>
      <c r="T3" s="249">
        <f t="shared" si="4"/>
        <v>146</v>
      </c>
      <c r="U3" s="249">
        <f t="shared" si="4"/>
        <v>36</v>
      </c>
      <c r="V3" s="249">
        <f t="shared" si="4"/>
        <v>154</v>
      </c>
      <c r="W3" s="249">
        <f t="shared" si="4"/>
        <v>36</v>
      </c>
      <c r="X3" s="61">
        <f>SUM(Q3:W3)</f>
        <v>538</v>
      </c>
      <c r="Y3" s="15"/>
      <c r="Z3" s="15"/>
      <c r="AA3" s="22"/>
      <c r="AB3" s="402"/>
      <c r="AC3" s="402"/>
      <c r="AD3" s="402"/>
      <c r="AE3" s="402"/>
      <c r="AF3" s="402"/>
      <c r="AG3" s="402"/>
      <c r="AH3" s="402"/>
      <c r="AJ3" s="13">
        <v>3</v>
      </c>
      <c r="AK3" s="358">
        <f>SUMIF(M:M,AJ3,W:W)</f>
        <v>0</v>
      </c>
      <c r="AL3" s="14"/>
      <c r="AM3" s="14"/>
      <c r="AN3" s="14"/>
      <c r="AO3" s="14"/>
      <c r="AT3" s="1"/>
      <c r="AU3" s="16"/>
      <c r="AV3" s="16"/>
      <c r="AW3" s="16"/>
      <c r="AX3" s="16"/>
      <c r="AY3" s="16"/>
      <c r="AZ3" s="16"/>
      <c r="BA3" s="16"/>
      <c r="BB3" s="16"/>
      <c r="BC3" s="16"/>
      <c r="BD3" s="16"/>
      <c r="BE3" s="16"/>
      <c r="BF3" s="16"/>
      <c r="BG3" s="16"/>
      <c r="BH3" s="16"/>
      <c r="BI3" s="16"/>
      <c r="BJ3" s="16"/>
      <c r="BK3" s="16"/>
      <c r="BL3" s="16"/>
      <c r="BM3" s="16"/>
    </row>
    <row r="4" spans="1:84" ht="18.75" customHeight="1" x14ac:dyDescent="0.25">
      <c r="E4" s="2" t="s">
        <v>2227</v>
      </c>
      <c r="F4" s="2"/>
      <c r="I4" s="573" t="s">
        <v>7917</v>
      </c>
      <c r="J4" s="573"/>
      <c r="K4" s="573"/>
      <c r="L4" s="573"/>
      <c r="M4" s="573"/>
      <c r="N4" s="573"/>
      <c r="O4" s="573"/>
      <c r="P4" s="573"/>
      <c r="Q4" s="573"/>
      <c r="R4" s="573"/>
      <c r="S4" s="573"/>
      <c r="T4" s="573"/>
      <c r="U4" s="573"/>
      <c r="V4" s="573"/>
      <c r="W4" s="573"/>
      <c r="X4" s="573"/>
      <c r="Y4" s="573"/>
      <c r="Z4" s="573"/>
      <c r="AA4" s="573"/>
      <c r="AB4" s="403"/>
      <c r="AC4" s="403"/>
      <c r="AD4" s="403"/>
      <c r="AE4" s="403"/>
      <c r="AF4" s="403"/>
      <c r="AG4" s="403"/>
      <c r="AH4" s="403"/>
      <c r="AI4" s="332"/>
      <c r="AJ4" s="332">
        <v>4</v>
      </c>
      <c r="AK4" s="358">
        <f>SUMIF(M:M,AJ4,W:W)</f>
        <v>0</v>
      </c>
      <c r="AL4" s="332"/>
      <c r="AM4" s="332"/>
      <c r="AN4" s="332"/>
      <c r="AO4" s="332"/>
      <c r="AT4" s="1"/>
    </row>
    <row r="5" spans="1:84" ht="18.75" customHeight="1" x14ac:dyDescent="0.25">
      <c r="C5" s="240"/>
      <c r="E5" s="195" t="s">
        <v>1486</v>
      </c>
      <c r="F5" s="195"/>
      <c r="G5" s="195"/>
      <c r="I5" s="573"/>
      <c r="J5" s="573"/>
      <c r="K5" s="573"/>
      <c r="L5" s="573"/>
      <c r="M5" s="573"/>
      <c r="N5" s="573"/>
      <c r="O5" s="573"/>
      <c r="P5" s="573"/>
      <c r="Q5" s="573"/>
      <c r="R5" s="573"/>
      <c r="S5" s="573"/>
      <c r="T5" s="573"/>
      <c r="U5" s="573"/>
      <c r="V5" s="573"/>
      <c r="W5" s="573"/>
      <c r="X5" s="573"/>
      <c r="Y5" s="573"/>
      <c r="Z5" s="573"/>
      <c r="AA5" s="573"/>
      <c r="AB5" s="403"/>
      <c r="AC5" s="403"/>
      <c r="AD5" s="403"/>
      <c r="AE5" s="403"/>
      <c r="AF5" s="403"/>
      <c r="AG5" s="403"/>
      <c r="AH5" s="403"/>
      <c r="AI5" s="332"/>
      <c r="AJ5" s="332"/>
      <c r="AK5" s="332"/>
      <c r="AL5" s="332"/>
      <c r="AM5" s="332"/>
      <c r="AN5" s="332"/>
      <c r="AO5" s="332"/>
      <c r="AT5" s="1"/>
    </row>
    <row r="6" spans="1:84" ht="19.5" thickBot="1" x14ac:dyDescent="0.3">
      <c r="A6" s="244">
        <v>42156</v>
      </c>
      <c r="T6" s="175" t="s">
        <v>2310</v>
      </c>
      <c r="AT6" s="1"/>
    </row>
    <row r="7" spans="1:84" s="5" customFormat="1" ht="18.75" customHeight="1" x14ac:dyDescent="0.25">
      <c r="A7" s="244">
        <v>42174</v>
      </c>
      <c r="B7" s="245"/>
      <c r="C7" s="589" t="s">
        <v>2309</v>
      </c>
      <c r="D7" s="592" t="s">
        <v>1504</v>
      </c>
      <c r="E7" s="596" t="s">
        <v>2148</v>
      </c>
      <c r="F7" s="593" t="s">
        <v>1510</v>
      </c>
      <c r="G7" s="596" t="s">
        <v>1509</v>
      </c>
      <c r="H7" s="574" t="s">
        <v>1479</v>
      </c>
      <c r="I7" s="574" t="s">
        <v>1483</v>
      </c>
      <c r="J7" s="574" t="s">
        <v>1558</v>
      </c>
      <c r="K7" s="577" t="s">
        <v>1512</v>
      </c>
      <c r="L7" s="578"/>
      <c r="M7" s="578"/>
      <c r="N7" s="578"/>
      <c r="O7" s="578"/>
      <c r="P7" s="579"/>
      <c r="Q7" s="579" t="s">
        <v>1516</v>
      </c>
      <c r="R7" s="587"/>
      <c r="S7" s="587"/>
      <c r="T7" s="587"/>
      <c r="U7" s="587"/>
      <c r="V7" s="587"/>
      <c r="W7" s="587"/>
      <c r="X7" s="587"/>
      <c r="Y7" s="587"/>
      <c r="Z7" s="588"/>
      <c r="AA7" s="571" t="s">
        <v>2541</v>
      </c>
      <c r="AB7" s="404"/>
      <c r="AC7" s="404"/>
      <c r="AD7" s="404"/>
      <c r="AE7" s="404"/>
      <c r="AF7" s="404"/>
      <c r="AG7" s="404"/>
      <c r="AH7" s="404"/>
      <c r="AI7" s="326"/>
      <c r="AJ7" s="326"/>
      <c r="AK7" s="326"/>
      <c r="AL7" s="313"/>
      <c r="AM7" s="359"/>
      <c r="AN7" s="169"/>
      <c r="AO7" s="170"/>
      <c r="AP7" s="6"/>
      <c r="AQ7" s="6"/>
      <c r="AR7" s="47"/>
      <c r="AS7" s="62"/>
      <c r="AT7" s="28"/>
      <c r="AU7" s="12"/>
      <c r="AV7" s="12"/>
      <c r="AW7" s="12"/>
      <c r="AX7" s="12"/>
      <c r="AY7" s="12"/>
      <c r="AZ7" s="12"/>
      <c r="BA7" s="12"/>
      <c r="BB7" s="12"/>
      <c r="BC7" s="12"/>
      <c r="BD7" s="12"/>
      <c r="BE7" s="12"/>
      <c r="BF7" s="12"/>
      <c r="BG7" s="12"/>
      <c r="BH7" s="12"/>
      <c r="BI7" s="12"/>
      <c r="BJ7" s="12"/>
      <c r="BK7" s="12"/>
      <c r="BL7" s="12"/>
      <c r="BM7" s="12"/>
    </row>
    <row r="8" spans="1:84" s="5" customFormat="1" ht="18.75" customHeight="1" x14ac:dyDescent="0.25">
      <c r="A8" s="244">
        <v>42181</v>
      </c>
      <c r="B8" s="245"/>
      <c r="C8" s="590"/>
      <c r="D8" s="580"/>
      <c r="E8" s="581"/>
      <c r="F8" s="594"/>
      <c r="G8" s="581"/>
      <c r="H8" s="575"/>
      <c r="I8" s="575"/>
      <c r="J8" s="575"/>
      <c r="K8" s="580" t="s">
        <v>1481</v>
      </c>
      <c r="L8" s="581"/>
      <c r="M8" s="575" t="s">
        <v>1480</v>
      </c>
      <c r="N8" s="575" t="s">
        <v>1482</v>
      </c>
      <c r="O8" s="575" t="s">
        <v>2171</v>
      </c>
      <c r="P8" s="575" t="s">
        <v>2170</v>
      </c>
      <c r="Q8" s="584" t="s">
        <v>1515</v>
      </c>
      <c r="R8" s="581"/>
      <c r="S8" s="581"/>
      <c r="T8" s="581"/>
      <c r="U8" s="581"/>
      <c r="V8" s="581"/>
      <c r="W8" s="581"/>
      <c r="X8" s="581"/>
      <c r="Y8" s="585" t="s">
        <v>1506</v>
      </c>
      <c r="Z8" s="586"/>
      <c r="AA8" s="572"/>
      <c r="AB8" s="405"/>
      <c r="AC8" s="405"/>
      <c r="AD8" s="405"/>
      <c r="AE8" s="405"/>
      <c r="AF8" s="405"/>
      <c r="AG8" s="405"/>
      <c r="AH8" s="405"/>
      <c r="AI8" s="327"/>
      <c r="AJ8" s="327"/>
      <c r="AK8" s="327"/>
      <c r="AL8" s="314"/>
      <c r="AM8" s="360"/>
      <c r="AN8" s="173"/>
      <c r="AO8" s="168"/>
      <c r="AP8" s="6"/>
      <c r="AQ8" s="6"/>
      <c r="AR8" s="47"/>
      <c r="AS8" s="62"/>
      <c r="AT8" s="28"/>
      <c r="AU8" s="12"/>
      <c r="AV8" s="12"/>
      <c r="AW8" s="12"/>
      <c r="AX8" s="12"/>
      <c r="AY8" s="12"/>
      <c r="AZ8" s="12"/>
      <c r="BA8" s="12"/>
      <c r="BB8" s="12"/>
      <c r="BC8" s="12"/>
      <c r="BD8" s="12"/>
      <c r="BE8" s="12"/>
      <c r="BF8" s="12"/>
      <c r="BG8" s="12"/>
      <c r="BH8" s="12"/>
      <c r="BI8" s="12"/>
      <c r="BJ8" s="12"/>
      <c r="BK8" s="12"/>
      <c r="BL8" s="12"/>
      <c r="BM8" s="12"/>
    </row>
    <row r="9" spans="1:84" s="5" customFormat="1" ht="60" customHeight="1" thickBot="1" x14ac:dyDescent="0.3">
      <c r="A9" s="245"/>
      <c r="B9" s="245"/>
      <c r="C9" s="591"/>
      <c r="D9" s="582"/>
      <c r="E9" s="583"/>
      <c r="F9" s="595"/>
      <c r="G9" s="583"/>
      <c r="H9" s="576"/>
      <c r="I9" s="576"/>
      <c r="J9" s="576"/>
      <c r="K9" s="582"/>
      <c r="L9" s="583"/>
      <c r="M9" s="576"/>
      <c r="N9" s="576"/>
      <c r="O9" s="576"/>
      <c r="P9" s="576"/>
      <c r="Q9" s="24" t="s">
        <v>28</v>
      </c>
      <c r="R9" s="25" t="s">
        <v>1487</v>
      </c>
      <c r="S9" s="25" t="s">
        <v>148</v>
      </c>
      <c r="T9" s="25" t="s">
        <v>2150</v>
      </c>
      <c r="U9" s="25" t="s">
        <v>2151</v>
      </c>
      <c r="V9" s="25" t="s">
        <v>1488</v>
      </c>
      <c r="W9" s="25" t="s">
        <v>1489</v>
      </c>
      <c r="X9" s="7" t="s">
        <v>1490</v>
      </c>
      <c r="Y9" s="10" t="s">
        <v>1508</v>
      </c>
      <c r="Z9" s="36" t="s">
        <v>1507</v>
      </c>
      <c r="AA9" s="315" t="s">
        <v>2542</v>
      </c>
      <c r="AB9" s="406"/>
      <c r="AC9" s="407" t="s">
        <v>7809</v>
      </c>
      <c r="AD9" s="407"/>
      <c r="AE9" s="407"/>
      <c r="AF9" s="407"/>
      <c r="AG9" s="407"/>
      <c r="AH9" s="408"/>
      <c r="AI9" s="346" t="s">
        <v>2558</v>
      </c>
      <c r="AJ9" s="328" t="s">
        <v>2559</v>
      </c>
      <c r="AK9" s="347"/>
      <c r="AL9" s="172"/>
      <c r="AM9" s="361"/>
      <c r="AN9" s="174" t="s">
        <v>1513</v>
      </c>
      <c r="AO9" s="172" t="s">
        <v>1514</v>
      </c>
      <c r="AP9" s="6"/>
      <c r="AQ9" s="6"/>
      <c r="AR9" s="47"/>
      <c r="AS9" s="62"/>
      <c r="AT9" s="28" t="s">
        <v>1538</v>
      </c>
      <c r="AU9" s="37" t="s">
        <v>5</v>
      </c>
      <c r="AV9" s="37" t="s">
        <v>8</v>
      </c>
      <c r="AW9" s="37" t="s">
        <v>4</v>
      </c>
      <c r="AX9" s="37" t="s">
        <v>7</v>
      </c>
      <c r="AY9" s="37" t="s">
        <v>6</v>
      </c>
      <c r="AZ9" s="37" t="s">
        <v>9</v>
      </c>
      <c r="BA9" s="37" t="s">
        <v>1559</v>
      </c>
      <c r="BB9" s="38" t="s">
        <v>10</v>
      </c>
      <c r="BC9" s="38" t="s">
        <v>11</v>
      </c>
      <c r="BD9" s="38" t="s">
        <v>12</v>
      </c>
      <c r="BE9" s="38" t="s">
        <v>13</v>
      </c>
      <c r="BF9" s="39" t="s">
        <v>1560</v>
      </c>
      <c r="BG9" s="39" t="s">
        <v>1561</v>
      </c>
      <c r="BH9" s="38" t="s">
        <v>14</v>
      </c>
      <c r="BI9" s="38" t="s">
        <v>15</v>
      </c>
      <c r="BJ9" s="38" t="s">
        <v>18</v>
      </c>
      <c r="BK9" s="38" t="s">
        <v>17</v>
      </c>
      <c r="BL9" s="38" t="s">
        <v>16</v>
      </c>
      <c r="BM9" s="38" t="s">
        <v>1562</v>
      </c>
      <c r="BN9" s="37" t="s">
        <v>2175</v>
      </c>
      <c r="BO9" s="37" t="s">
        <v>2176</v>
      </c>
      <c r="BP9" s="37" t="s">
        <v>2177</v>
      </c>
      <c r="BQ9" s="37" t="s">
        <v>2178</v>
      </c>
      <c r="BR9" s="37" t="s">
        <v>2179</v>
      </c>
      <c r="BS9" s="37" t="s">
        <v>2180</v>
      </c>
      <c r="BT9" s="37" t="s">
        <v>2181</v>
      </c>
      <c r="BU9" s="38" t="s">
        <v>2182</v>
      </c>
      <c r="BV9" s="38" t="s">
        <v>2183</v>
      </c>
      <c r="BW9" s="38" t="s">
        <v>2184</v>
      </c>
      <c r="BX9" s="38" t="s">
        <v>2185</v>
      </c>
      <c r="BY9" s="39" t="s">
        <v>2186</v>
      </c>
      <c r="BZ9" s="39" t="s">
        <v>2187</v>
      </c>
      <c r="CA9" s="38" t="s">
        <v>2188</v>
      </c>
      <c r="CB9" s="38" t="s">
        <v>2189</v>
      </c>
      <c r="CC9" s="38" t="s">
        <v>2190</v>
      </c>
      <c r="CD9" s="38" t="s">
        <v>2191</v>
      </c>
      <c r="CE9" s="38" t="s">
        <v>2192</v>
      </c>
      <c r="CF9" s="38" t="s">
        <v>2193</v>
      </c>
    </row>
    <row r="10" spans="1:84" s="35" customFormat="1" x14ac:dyDescent="0.25">
      <c r="A10" s="246">
        <f t="shared" ref="A10:A73" si="5">_L_NgayGio</f>
        <v>42469.291666666664</v>
      </c>
      <c r="B10" s="247" t="str">
        <f>_L_Gio</f>
        <v>7:00</v>
      </c>
      <c r="C10" s="241" t="s">
        <v>7578</v>
      </c>
      <c r="D10" s="390">
        <f t="shared" ref="D10:D73" si="6">_L_stt</f>
        <v>1</v>
      </c>
      <c r="E10" s="65" t="str">
        <f>_L_LocHe</f>
        <v>DC</v>
      </c>
      <c r="F10" s="248" t="str">
        <f>_L_MaHP</f>
        <v>DC1CB32</v>
      </c>
      <c r="G10" s="166" t="str">
        <f>_L_Loc</f>
        <v>Tiếng Anh 2</v>
      </c>
      <c r="H10" s="167">
        <f>_L_Loc</f>
        <v>4</v>
      </c>
      <c r="I10" s="65" t="str">
        <f>_L_Loc</f>
        <v>Viết</v>
      </c>
      <c r="J10" s="66">
        <f>_L_Loc</f>
        <v>60</v>
      </c>
      <c r="K10" s="67">
        <v>42469</v>
      </c>
      <c r="L10" s="236" t="str">
        <f>_L_Ngay</f>
        <v>(Thứ 7)</v>
      </c>
      <c r="M10" s="512">
        <v>1</v>
      </c>
      <c r="N10" s="65">
        <f t="shared" ref="N10:N73" si="7">_L_SoSV</f>
        <v>172</v>
      </c>
      <c r="O10" s="391">
        <f>_L_SV_P</f>
        <v>45</v>
      </c>
      <c r="P10" s="65">
        <f>_L_sophong</f>
        <v>4</v>
      </c>
      <c r="Q10" s="392"/>
      <c r="R10" s="65"/>
      <c r="S10" s="65"/>
      <c r="T10" s="65"/>
      <c r="U10" s="65"/>
      <c r="V10" s="65"/>
      <c r="W10" s="65"/>
      <c r="X10" s="393">
        <f t="shared" ref="X10:X73" si="8">SUM(Q10:W10)</f>
        <v>0</v>
      </c>
      <c r="Y10" s="394">
        <f>_L_NgayCham</f>
        <v>42470</v>
      </c>
      <c r="Z10" s="395">
        <f>_L_NopDiem</f>
        <v>42476</v>
      </c>
      <c r="AA10" s="397"/>
      <c r="AB10" s="412"/>
      <c r="AC10" s="413"/>
      <c r="AD10" s="413"/>
      <c r="AE10" s="413"/>
      <c r="AF10" s="413"/>
      <c r="AG10" s="413"/>
      <c r="AH10" s="414"/>
      <c r="AI10" s="363"/>
      <c r="AJ10" s="518"/>
      <c r="AK10" s="364"/>
      <c r="AL10" s="351"/>
      <c r="AM10" s="362">
        <f t="shared" ref="AM10:AM73" si="9">COUNTIF(F$10:F$243,F10)</f>
        <v>2</v>
      </c>
      <c r="AN10" s="32">
        <f t="shared" ref="AN10:AN73" si="10">X10-2*P10</f>
        <v>-8</v>
      </c>
      <c r="AO10" s="31">
        <f>_L_SV_Pcuoi</f>
        <v>37</v>
      </c>
      <c r="AP10" s="33" t="str">
        <f>_L_Loc</f>
        <v>CBNN</v>
      </c>
      <c r="AQ10" s="33" t="str">
        <f>_L_Loc</f>
        <v>KHCB</v>
      </c>
      <c r="AR10" s="48">
        <f t="shared" ref="AR10:AR73" si="11">X10-2*P10</f>
        <v>-8</v>
      </c>
      <c r="AS10" s="63">
        <f t="shared" ref="AS10:AS73" si="12">+N10/O10</f>
        <v>3.8222222222222224</v>
      </c>
      <c r="AT10" s="34"/>
      <c r="AU10" s="41" t="str">
        <f>_L_Loc</f>
        <v>x</v>
      </c>
      <c r="AV10" s="41" t="str">
        <f>_L_Loc</f>
        <v>x</v>
      </c>
      <c r="AW10" s="41" t="str">
        <f>_L_Loc</f>
        <v>x</v>
      </c>
      <c r="AX10" s="41" t="str">
        <f>_L_Loc</f>
        <v>x</v>
      </c>
      <c r="AY10" s="41" t="str">
        <f>_L_Loc</f>
        <v>x</v>
      </c>
      <c r="AZ10" s="41" t="str">
        <f>_L_Loc</f>
        <v>x</v>
      </c>
      <c r="BA10" s="41" t="str">
        <f>_L_Loc</f>
        <v>x</v>
      </c>
      <c r="BB10" s="41" t="str">
        <f>_L_Loc</f>
        <v>x</v>
      </c>
      <c r="BC10" s="41" t="str">
        <f>_L_Loc</f>
        <v>x</v>
      </c>
      <c r="BD10" s="41" t="str">
        <f>_L_Loc</f>
        <v>x</v>
      </c>
      <c r="BE10" s="41" t="str">
        <f>_L_Loc</f>
        <v>x</v>
      </c>
      <c r="BF10" s="41" t="str">
        <f>_L_Loc</f>
        <v>x</v>
      </c>
      <c r="BG10" s="41" t="str">
        <f>_L_Loc</f>
        <v>x</v>
      </c>
      <c r="BH10" s="41" t="str">
        <f>_L_Loc</f>
        <v>x</v>
      </c>
      <c r="BI10" s="41" t="str">
        <f>_L_Loc</f>
        <v>x</v>
      </c>
      <c r="BJ10" s="41" t="str">
        <f>_L_Loc</f>
        <v>x</v>
      </c>
      <c r="BK10" s="41" t="str">
        <f>_L_Loc</f>
        <v>x</v>
      </c>
      <c r="BL10" s="41" t="str">
        <f>_L_Loc</f>
        <v>x</v>
      </c>
      <c r="BM10" s="41" t="str">
        <f>_L_Loc</f>
        <v>x</v>
      </c>
      <c r="BN10" s="41">
        <f>_L_Loc</f>
        <v>0</v>
      </c>
      <c r="BO10" s="41">
        <f>_L_Loc</f>
        <v>0</v>
      </c>
      <c r="BP10" s="41">
        <f>_L_Loc</f>
        <v>0</v>
      </c>
      <c r="BQ10" s="41">
        <f>_L_Loc</f>
        <v>0</v>
      </c>
      <c r="BR10" s="41">
        <f>_L_Loc</f>
        <v>0</v>
      </c>
      <c r="BS10" s="41">
        <f>_L_Loc</f>
        <v>0</v>
      </c>
      <c r="BT10" s="41">
        <f>_L_Loc</f>
        <v>0</v>
      </c>
      <c r="BU10" s="41">
        <f>_L_Loc</f>
        <v>0</v>
      </c>
      <c r="BV10" s="41">
        <f>_L_Loc</f>
        <v>0</v>
      </c>
      <c r="BW10" s="41">
        <f>_L_Loc</f>
        <v>0</v>
      </c>
      <c r="BX10" s="41">
        <f>_L_Loc</f>
        <v>0</v>
      </c>
      <c r="BY10" s="41">
        <f>_L_Loc</f>
        <v>0</v>
      </c>
      <c r="BZ10" s="41">
        <f>_L_Loc</f>
        <v>0</v>
      </c>
      <c r="CA10" s="41">
        <f>_L_Loc</f>
        <v>0</v>
      </c>
      <c r="CB10" s="41">
        <f>_L_Loc</f>
        <v>0</v>
      </c>
      <c r="CC10" s="41">
        <f>_L_Loc</f>
        <v>0</v>
      </c>
      <c r="CD10" s="41">
        <f>_L_Loc</f>
        <v>0</v>
      </c>
      <c r="CE10" s="41">
        <f>_L_Loc</f>
        <v>0</v>
      </c>
      <c r="CF10" s="41">
        <f>_L_Loc</f>
        <v>0</v>
      </c>
    </row>
    <row r="11" spans="1:84" s="35" customFormat="1" ht="37.5" x14ac:dyDescent="0.25">
      <c r="A11" s="246">
        <f t="shared" si="5"/>
        <v>42469.291666666664</v>
      </c>
      <c r="B11" s="247" t="str">
        <f>_L_Gio</f>
        <v>7:00</v>
      </c>
      <c r="C11" s="241" t="s">
        <v>7585</v>
      </c>
      <c r="D11" s="390">
        <f t="shared" si="6"/>
        <v>2</v>
      </c>
      <c r="E11" s="65" t="str">
        <f>_L_LocHe</f>
        <v>CC</v>
      </c>
      <c r="F11" s="248" t="str">
        <f>_L_MaHP</f>
        <v>CC1LL01</v>
      </c>
      <c r="G11" s="166" t="str">
        <f>_L_Loc</f>
        <v>Những nguyên lý cơ bản của chủ nghĩa Mác - Lênin 1</v>
      </c>
      <c r="H11" s="167">
        <f>_L_Loc</f>
        <v>2</v>
      </c>
      <c r="I11" s="65" t="str">
        <f>_L_Loc</f>
        <v>Viết</v>
      </c>
      <c r="J11" s="66">
        <f>_L_Loc</f>
        <v>75</v>
      </c>
      <c r="K11" s="67">
        <v>42469</v>
      </c>
      <c r="L11" s="236" t="str">
        <f>_L_Ngay</f>
        <v>(Thứ 7)</v>
      </c>
      <c r="M11" s="512">
        <v>1</v>
      </c>
      <c r="N11" s="65">
        <f t="shared" si="7"/>
        <v>26</v>
      </c>
      <c r="O11" s="391">
        <f>_L_SV_P</f>
        <v>26</v>
      </c>
      <c r="P11" s="65">
        <f>_L_sophong</f>
        <v>1</v>
      </c>
      <c r="Q11" s="392"/>
      <c r="R11" s="65"/>
      <c r="S11" s="65"/>
      <c r="T11" s="65"/>
      <c r="U11" s="65"/>
      <c r="V11" s="65"/>
      <c r="W11" s="65"/>
      <c r="X11" s="393">
        <f t="shared" si="8"/>
        <v>0</v>
      </c>
      <c r="Y11" s="394">
        <f>_L_NgayCham</f>
        <v>42470</v>
      </c>
      <c r="Z11" s="395">
        <f>_L_NopDiem</f>
        <v>42476</v>
      </c>
      <c r="AA11" s="396"/>
      <c r="AB11" s="409"/>
      <c r="AC11" s="410"/>
      <c r="AD11" s="410"/>
      <c r="AE11" s="410"/>
      <c r="AF11" s="410"/>
      <c r="AG11" s="410"/>
      <c r="AH11" s="411"/>
      <c r="AI11" s="348"/>
      <c r="AJ11" s="329"/>
      <c r="AK11" s="350"/>
      <c r="AL11" s="171"/>
      <c r="AM11" s="362">
        <f t="shared" si="9"/>
        <v>1</v>
      </c>
      <c r="AN11" s="32">
        <f t="shared" si="10"/>
        <v>-2</v>
      </c>
      <c r="AO11" s="31">
        <f>_L_SV_Pcuoi</f>
        <v>26</v>
      </c>
      <c r="AP11" s="33" t="str">
        <f>_L_Loc</f>
        <v>LLNL</v>
      </c>
      <c r="AQ11" s="33" t="str">
        <f>_L_Loc</f>
        <v>LLCT</v>
      </c>
      <c r="AR11" s="48">
        <f t="shared" si="11"/>
        <v>-2</v>
      </c>
      <c r="AS11" s="63">
        <f t="shared" si="12"/>
        <v>1</v>
      </c>
      <c r="AT11" s="34"/>
      <c r="AU11" s="41" t="str">
        <f>_L_Loc</f>
        <v>x</v>
      </c>
      <c r="AV11" s="41" t="str">
        <f>_L_Loc</f>
        <v>x</v>
      </c>
      <c r="AW11" s="41" t="str">
        <f>_L_Loc</f>
        <v>x</v>
      </c>
      <c r="AX11" s="41" t="str">
        <f>_L_Loc</f>
        <v>x</v>
      </c>
      <c r="AY11" s="41" t="str">
        <f>_L_Loc</f>
        <v>x</v>
      </c>
      <c r="AZ11" s="41" t="str">
        <f>_L_Loc</f>
        <v>x</v>
      </c>
      <c r="BA11" s="41" t="str">
        <f>_L_Loc</f>
        <v>x</v>
      </c>
      <c r="BB11" s="41" t="str">
        <f>_L_Loc</f>
        <v>x</v>
      </c>
      <c r="BC11" s="41" t="str">
        <f>_L_Loc</f>
        <v>x</v>
      </c>
      <c r="BD11" s="41" t="str">
        <f>_L_Loc</f>
        <v>x</v>
      </c>
      <c r="BE11" s="41" t="str">
        <f>_L_Loc</f>
        <v>x</v>
      </c>
      <c r="BF11" s="41" t="str">
        <f>_L_Loc</f>
        <v>x</v>
      </c>
      <c r="BG11" s="41" t="str">
        <f>_L_Loc</f>
        <v>x</v>
      </c>
      <c r="BH11" s="41" t="str">
        <f>_L_Loc</f>
        <v>x</v>
      </c>
      <c r="BI11" s="41" t="str">
        <f>_L_Loc</f>
        <v>x</v>
      </c>
      <c r="BJ11" s="41" t="str">
        <f>_L_Loc</f>
        <v>x</v>
      </c>
      <c r="BK11" s="41" t="str">
        <f>_L_Loc</f>
        <v>x</v>
      </c>
      <c r="BL11" s="41" t="str">
        <f>_L_Loc</f>
        <v>x</v>
      </c>
      <c r="BM11" s="41" t="str">
        <f>_L_Loc</f>
        <v>x</v>
      </c>
    </row>
    <row r="12" spans="1:84" s="35" customFormat="1" x14ac:dyDescent="0.25">
      <c r="A12" s="246">
        <f t="shared" si="5"/>
        <v>42469.291666666664</v>
      </c>
      <c r="B12" s="247" t="str">
        <f>_L_Gio</f>
        <v>7:00</v>
      </c>
      <c r="C12" s="241" t="s">
        <v>7587</v>
      </c>
      <c r="D12" s="390">
        <f t="shared" si="6"/>
        <v>3</v>
      </c>
      <c r="E12" s="65" t="str">
        <f>_L_LocHe</f>
        <v>DL</v>
      </c>
      <c r="F12" s="248" t="str">
        <f>_L_MaHP</f>
        <v>DC1CB32</v>
      </c>
      <c r="G12" s="166" t="str">
        <f>_L_Loc</f>
        <v>Tiếng Anh 2</v>
      </c>
      <c r="H12" s="167">
        <f>_L_Loc</f>
        <v>4</v>
      </c>
      <c r="I12" s="65" t="str">
        <f>_L_Loc</f>
        <v>Viết</v>
      </c>
      <c r="J12" s="66">
        <f>_L_Loc</f>
        <v>60</v>
      </c>
      <c r="K12" s="67">
        <v>42469</v>
      </c>
      <c r="L12" s="236" t="str">
        <f>_L_Ngay</f>
        <v>(Thứ 7)</v>
      </c>
      <c r="M12" s="512">
        <v>1</v>
      </c>
      <c r="N12" s="65">
        <f t="shared" si="7"/>
        <v>54</v>
      </c>
      <c r="O12" s="391">
        <f>_L_SV_P</f>
        <v>53</v>
      </c>
      <c r="P12" s="65">
        <f>_L_sophong</f>
        <v>2</v>
      </c>
      <c r="Q12" s="392"/>
      <c r="R12" s="65"/>
      <c r="S12" s="65"/>
      <c r="T12" s="65"/>
      <c r="U12" s="65"/>
      <c r="V12" s="65"/>
      <c r="W12" s="65"/>
      <c r="X12" s="393">
        <f t="shared" si="8"/>
        <v>0</v>
      </c>
      <c r="Y12" s="394">
        <f>_L_NgayCham</f>
        <v>42470</v>
      </c>
      <c r="Z12" s="395">
        <f>_L_NopDiem</f>
        <v>42476</v>
      </c>
      <c r="AA12" s="396"/>
      <c r="AB12" s="409"/>
      <c r="AC12" s="410"/>
      <c r="AD12" s="410"/>
      <c r="AE12" s="410"/>
      <c r="AF12" s="410"/>
      <c r="AG12" s="410"/>
      <c r="AH12" s="411"/>
      <c r="AI12" s="348"/>
      <c r="AJ12" s="329"/>
      <c r="AK12" s="350"/>
      <c r="AL12" s="171"/>
      <c r="AM12" s="362">
        <f t="shared" si="9"/>
        <v>2</v>
      </c>
      <c r="AN12" s="32">
        <f t="shared" si="10"/>
        <v>-4</v>
      </c>
      <c r="AO12" s="31">
        <f>_L_SV_Pcuoi</f>
        <v>1</v>
      </c>
      <c r="AP12" s="33" t="str">
        <f>_L_Loc</f>
        <v>CBNN</v>
      </c>
      <c r="AQ12" s="33" t="str">
        <f>_L_Loc</f>
        <v>KHCB</v>
      </c>
      <c r="AR12" s="48">
        <f t="shared" si="11"/>
        <v>-4</v>
      </c>
      <c r="AS12" s="63">
        <f t="shared" si="12"/>
        <v>1.0188679245283019</v>
      </c>
      <c r="AT12" s="34"/>
      <c r="AU12" s="41" t="str">
        <f>_L_Loc</f>
        <v>x</v>
      </c>
      <c r="AV12" s="41" t="str">
        <f>_L_Loc</f>
        <v>x</v>
      </c>
      <c r="AW12" s="41" t="str">
        <f>_L_Loc</f>
        <v>x</v>
      </c>
      <c r="AX12" s="41" t="str">
        <f>_L_Loc</f>
        <v>x</v>
      </c>
      <c r="AY12" s="41" t="str">
        <f>_L_Loc</f>
        <v>x</v>
      </c>
      <c r="AZ12" s="41" t="str">
        <f>_L_Loc</f>
        <v>x</v>
      </c>
      <c r="BA12" s="41" t="str">
        <f>_L_Loc</f>
        <v>x</v>
      </c>
      <c r="BB12" s="41" t="str">
        <f>_L_Loc</f>
        <v>x</v>
      </c>
      <c r="BC12" s="41" t="str">
        <f>_L_Loc</f>
        <v>x</v>
      </c>
      <c r="BD12" s="41" t="str">
        <f>_L_Loc</f>
        <v>x</v>
      </c>
      <c r="BE12" s="41" t="str">
        <f>_L_Loc</f>
        <v>x</v>
      </c>
      <c r="BF12" s="41" t="str">
        <f>_L_Loc</f>
        <v>x</v>
      </c>
      <c r="BG12" s="41" t="str">
        <f>_L_Loc</f>
        <v>x</v>
      </c>
      <c r="BH12" s="41" t="str">
        <f>_L_Loc</f>
        <v>x</v>
      </c>
      <c r="BI12" s="41" t="str">
        <f>_L_Loc</f>
        <v>x</v>
      </c>
      <c r="BJ12" s="41" t="str">
        <f>_L_Loc</f>
        <v>x</v>
      </c>
      <c r="BK12" s="41" t="str">
        <f>_L_Loc</f>
        <v>x</v>
      </c>
      <c r="BL12" s="41" t="str">
        <f>_L_Loc</f>
        <v>x</v>
      </c>
      <c r="BM12" s="41" t="str">
        <f>_L_Loc</f>
        <v>x</v>
      </c>
      <c r="BN12" s="41">
        <f>_L_Loc</f>
        <v>0</v>
      </c>
      <c r="BO12" s="41">
        <f>_L_Loc</f>
        <v>0</v>
      </c>
      <c r="BP12" s="41">
        <f>_L_Loc</f>
        <v>0</v>
      </c>
      <c r="BQ12" s="41">
        <f>_L_Loc</f>
        <v>0</v>
      </c>
      <c r="BR12" s="41">
        <f>_L_Loc</f>
        <v>0</v>
      </c>
      <c r="BS12" s="41">
        <f>_L_Loc</f>
        <v>0</v>
      </c>
      <c r="BT12" s="41">
        <f>_L_Loc</f>
        <v>0</v>
      </c>
      <c r="BU12" s="41">
        <f>_L_Loc</f>
        <v>0</v>
      </c>
      <c r="BV12" s="41">
        <f>_L_Loc</f>
        <v>0</v>
      </c>
      <c r="BW12" s="41">
        <f>_L_Loc</f>
        <v>0</v>
      </c>
      <c r="BX12" s="41">
        <f>_L_Loc</f>
        <v>0</v>
      </c>
      <c r="BY12" s="41">
        <f>_L_Loc</f>
        <v>0</v>
      </c>
      <c r="BZ12" s="41">
        <f>_L_Loc</f>
        <v>0</v>
      </c>
      <c r="CA12" s="41">
        <f>_L_Loc</f>
        <v>0</v>
      </c>
      <c r="CB12" s="41">
        <f>_L_Loc</f>
        <v>0</v>
      </c>
      <c r="CC12" s="41">
        <f>_L_Loc</f>
        <v>0</v>
      </c>
      <c r="CD12" s="41">
        <f>_L_Loc</f>
        <v>0</v>
      </c>
      <c r="CE12" s="41">
        <f>_L_Loc</f>
        <v>0</v>
      </c>
      <c r="CF12" s="41">
        <f>_L_Loc</f>
        <v>0</v>
      </c>
    </row>
    <row r="13" spans="1:84" s="35" customFormat="1" x14ac:dyDescent="0.25">
      <c r="A13" s="246">
        <f t="shared" si="5"/>
        <v>42469.291666666664</v>
      </c>
      <c r="B13" s="247" t="str">
        <f>_L_Gio</f>
        <v>7:00</v>
      </c>
      <c r="C13" s="241" t="s">
        <v>7620</v>
      </c>
      <c r="D13" s="390">
        <f t="shared" si="6"/>
        <v>4</v>
      </c>
      <c r="E13" s="65" t="str">
        <f>_L_LocHe</f>
        <v>DL</v>
      </c>
      <c r="F13" s="248" t="str">
        <f>_L_MaHP</f>
        <v>DL2CO21</v>
      </c>
      <c r="G13" s="166" t="str">
        <f>_L_Loc</f>
        <v xml:space="preserve">Cơ học cơ sở </v>
      </c>
      <c r="H13" s="167">
        <f>_L_Loc</f>
        <v>2</v>
      </c>
      <c r="I13" s="65" t="str">
        <f>_L_Loc</f>
        <v>Viết</v>
      </c>
      <c r="J13" s="66">
        <f>_L_Loc</f>
        <v>60</v>
      </c>
      <c r="K13" s="67">
        <v>42469</v>
      </c>
      <c r="L13" s="236" t="str">
        <f>_L_Ngay</f>
        <v>(Thứ 7)</v>
      </c>
      <c r="M13" s="512">
        <v>1</v>
      </c>
      <c r="N13" s="65">
        <f t="shared" si="7"/>
        <v>31</v>
      </c>
      <c r="O13" s="391">
        <f>_L_SV_P</f>
        <v>31</v>
      </c>
      <c r="P13" s="65">
        <f>_L_sophong</f>
        <v>1</v>
      </c>
      <c r="Q13" s="392"/>
      <c r="R13" s="65"/>
      <c r="S13" s="65"/>
      <c r="T13" s="65"/>
      <c r="U13" s="65"/>
      <c r="V13" s="65"/>
      <c r="W13" s="65"/>
      <c r="X13" s="393">
        <f t="shared" si="8"/>
        <v>0</v>
      </c>
      <c r="Y13" s="394">
        <f>_L_NgayCham</f>
        <v>42470</v>
      </c>
      <c r="Z13" s="395">
        <f>_L_NopDiem</f>
        <v>42476</v>
      </c>
      <c r="AA13" s="396"/>
      <c r="AB13" s="409"/>
      <c r="AC13" s="410"/>
      <c r="AD13" s="410"/>
      <c r="AE13" s="410"/>
      <c r="AF13" s="410"/>
      <c r="AG13" s="410"/>
      <c r="AH13" s="411"/>
      <c r="AI13" s="352"/>
      <c r="AJ13" s="342"/>
      <c r="AK13" s="353"/>
      <c r="AL13" s="171"/>
      <c r="AM13" s="362">
        <f t="shared" si="9"/>
        <v>1</v>
      </c>
      <c r="AN13" s="32">
        <f t="shared" si="10"/>
        <v>-2</v>
      </c>
      <c r="AO13" s="31">
        <f>_L_SV_Pcuoi</f>
        <v>31</v>
      </c>
      <c r="AP13" s="33" t="str">
        <f>_L_Loc</f>
        <v>CSCO</v>
      </c>
      <c r="AQ13" s="33" t="str">
        <f>_L_Loc</f>
        <v>CSKT</v>
      </c>
      <c r="AR13" s="48">
        <f t="shared" si="11"/>
        <v>-2</v>
      </c>
      <c r="AS13" s="63">
        <f t="shared" si="12"/>
        <v>1</v>
      </c>
      <c r="AT13" s="34"/>
      <c r="AU13" s="41">
        <f>_L_Loc</f>
        <v>0</v>
      </c>
      <c r="AV13" s="41">
        <f>_L_Loc</f>
        <v>0</v>
      </c>
      <c r="AW13" s="41">
        <f>_L_Loc</f>
        <v>0</v>
      </c>
      <c r="AX13" s="41">
        <f>_L_Loc</f>
        <v>0</v>
      </c>
      <c r="AY13" s="41">
        <f>_L_Loc</f>
        <v>0</v>
      </c>
      <c r="AZ13" s="41">
        <f>_L_Loc</f>
        <v>0</v>
      </c>
      <c r="BA13" s="41">
        <f>_L_Loc</f>
        <v>0</v>
      </c>
      <c r="BB13" s="41">
        <f>_L_Loc</f>
        <v>0</v>
      </c>
      <c r="BC13" s="41">
        <f>_L_Loc</f>
        <v>0</v>
      </c>
      <c r="BD13" s="41">
        <f>_L_Loc</f>
        <v>0</v>
      </c>
      <c r="BE13" s="41">
        <f>_L_Loc</f>
        <v>0</v>
      </c>
      <c r="BF13" s="41">
        <f>_L_Loc</f>
        <v>0</v>
      </c>
      <c r="BG13" s="41">
        <f>_L_Loc</f>
        <v>0</v>
      </c>
      <c r="BH13" s="41">
        <f>_L_Loc</f>
        <v>0</v>
      </c>
      <c r="BI13" s="41">
        <f>_L_Loc</f>
        <v>0</v>
      </c>
      <c r="BJ13" s="41">
        <f>_L_Loc</f>
        <v>0</v>
      </c>
      <c r="BK13" s="41">
        <f>_L_Loc</f>
        <v>0</v>
      </c>
      <c r="BL13" s="41">
        <f>_L_Loc</f>
        <v>0</v>
      </c>
      <c r="BM13" s="41">
        <f>_L_Loc</f>
        <v>0</v>
      </c>
      <c r="BN13" s="41">
        <f>_L_Loc</f>
        <v>0</v>
      </c>
      <c r="BO13" s="41">
        <f>_L_Loc</f>
        <v>0</v>
      </c>
      <c r="BP13" s="41">
        <f>_L_Loc</f>
        <v>0</v>
      </c>
      <c r="BQ13" s="41">
        <f>_L_Loc</f>
        <v>0</v>
      </c>
      <c r="BR13" s="41">
        <f>_L_Loc</f>
        <v>0</v>
      </c>
      <c r="BS13" s="41">
        <f>_L_Loc</f>
        <v>0</v>
      </c>
      <c r="BT13" s="41">
        <f>_L_Loc</f>
        <v>0</v>
      </c>
      <c r="BU13" s="41">
        <f>_L_Loc</f>
        <v>0</v>
      </c>
      <c r="BV13" s="41">
        <f>_L_Loc</f>
        <v>0</v>
      </c>
      <c r="BW13" s="41">
        <f>_L_Loc</f>
        <v>0</v>
      </c>
      <c r="BX13" s="41">
        <f>_L_Loc</f>
        <v>0</v>
      </c>
      <c r="BY13" s="41">
        <f>_L_Loc</f>
        <v>0</v>
      </c>
      <c r="BZ13" s="41">
        <f>_L_Loc</f>
        <v>0</v>
      </c>
      <c r="CA13" s="41">
        <f>_L_Loc</f>
        <v>0</v>
      </c>
      <c r="CB13" s="41">
        <f>_L_Loc</f>
        <v>0</v>
      </c>
      <c r="CC13" s="41">
        <f>_L_Loc</f>
        <v>0</v>
      </c>
      <c r="CD13" s="41">
        <f>_L_Loc</f>
        <v>0</v>
      </c>
      <c r="CE13" s="41">
        <f>_L_Loc</f>
        <v>0</v>
      </c>
      <c r="CF13" s="41">
        <f>_L_Loc</f>
        <v>0</v>
      </c>
    </row>
    <row r="14" spans="1:84" s="35" customFormat="1" x14ac:dyDescent="0.25">
      <c r="A14" s="246">
        <f t="shared" si="5"/>
        <v>42469.291666666664</v>
      </c>
      <c r="B14" s="247" t="str">
        <f>_L_Gio</f>
        <v>7:00</v>
      </c>
      <c r="C14" s="241" t="s">
        <v>7750</v>
      </c>
      <c r="D14" s="390">
        <f t="shared" si="6"/>
        <v>5</v>
      </c>
      <c r="E14" s="65" t="str">
        <f>_L_LocHe</f>
        <v>DL</v>
      </c>
      <c r="F14" s="248" t="str">
        <f>_L_MaHP</f>
        <v>DL2DD33</v>
      </c>
      <c r="G14" s="166" t="str">
        <f>_L_Loc</f>
        <v>Nền và móng</v>
      </c>
      <c r="H14" s="167">
        <f>_L_Loc</f>
        <v>2</v>
      </c>
      <c r="I14" s="65" t="str">
        <f>_L_Loc</f>
        <v>Viết</v>
      </c>
      <c r="J14" s="66">
        <f>_L_Loc</f>
        <v>60</v>
      </c>
      <c r="K14" s="67">
        <v>42469</v>
      </c>
      <c r="L14" s="236" t="str">
        <f>_L_Ngay</f>
        <v>(Thứ 7)</v>
      </c>
      <c r="M14" s="512">
        <v>1</v>
      </c>
      <c r="N14" s="65">
        <f t="shared" si="7"/>
        <v>10</v>
      </c>
      <c r="O14" s="391">
        <f>_L_SV_P</f>
        <v>10</v>
      </c>
      <c r="P14" s="65">
        <f>_L_sophong</f>
        <v>1</v>
      </c>
      <c r="Q14" s="392"/>
      <c r="R14" s="65"/>
      <c r="S14" s="65"/>
      <c r="T14" s="65"/>
      <c r="U14" s="65"/>
      <c r="V14" s="65"/>
      <c r="W14" s="65"/>
      <c r="X14" s="393">
        <f t="shared" si="8"/>
        <v>0</v>
      </c>
      <c r="Y14" s="394">
        <f>_L_NgayCham</f>
        <v>42470</v>
      </c>
      <c r="Z14" s="395">
        <f>_L_NopDiem</f>
        <v>42476</v>
      </c>
      <c r="AA14" s="396"/>
      <c r="AB14" s="409"/>
      <c r="AC14" s="410"/>
      <c r="AD14" s="410"/>
      <c r="AE14" s="410"/>
      <c r="AF14" s="410"/>
      <c r="AG14" s="410"/>
      <c r="AH14" s="411"/>
      <c r="AI14" s="517"/>
      <c r="AJ14" s="519"/>
      <c r="AK14" s="519"/>
      <c r="AL14" s="171"/>
      <c r="AM14" s="362">
        <f t="shared" si="9"/>
        <v>1</v>
      </c>
      <c r="AN14" s="32">
        <f t="shared" si="10"/>
        <v>-2</v>
      </c>
      <c r="AO14" s="31">
        <f>_L_SV_Pcuoi</f>
        <v>10</v>
      </c>
      <c r="AP14" s="33" t="str">
        <f>_L_Loc</f>
        <v>CTDD</v>
      </c>
      <c r="AQ14" s="33" t="str">
        <f>_L_Loc</f>
        <v>KCT</v>
      </c>
      <c r="AR14" s="48">
        <f t="shared" si="11"/>
        <v>-2</v>
      </c>
      <c r="AS14" s="63">
        <f t="shared" si="12"/>
        <v>1</v>
      </c>
      <c r="AT14" s="34"/>
      <c r="AU14" s="41">
        <f>_L_Loc</f>
        <v>0</v>
      </c>
      <c r="AV14" s="41">
        <f>_L_Loc</f>
        <v>0</v>
      </c>
      <c r="AW14" s="41">
        <f>_L_Loc</f>
        <v>0</v>
      </c>
      <c r="AX14" s="41">
        <f>_L_Loc</f>
        <v>0</v>
      </c>
      <c r="AY14" s="41">
        <f>_L_Loc</f>
        <v>0</v>
      </c>
      <c r="AZ14" s="41">
        <f>_L_Loc</f>
        <v>0</v>
      </c>
      <c r="BA14" s="41">
        <f>_L_Loc</f>
        <v>0</v>
      </c>
      <c r="BB14" s="41">
        <f>_L_Loc</f>
        <v>0</v>
      </c>
      <c r="BC14" s="41">
        <f>_L_Loc</f>
        <v>0</v>
      </c>
      <c r="BD14" s="41">
        <f>_L_Loc</f>
        <v>0</v>
      </c>
      <c r="BE14" s="41">
        <f>_L_Loc</f>
        <v>0</v>
      </c>
      <c r="BF14" s="41">
        <f>_L_Loc</f>
        <v>0</v>
      </c>
      <c r="BG14" s="41">
        <f>_L_Loc</f>
        <v>0</v>
      </c>
      <c r="BH14" s="41">
        <f>_L_Loc</f>
        <v>0</v>
      </c>
      <c r="BI14" s="41">
        <f>_L_Loc</f>
        <v>0</v>
      </c>
      <c r="BJ14" s="41">
        <f>_L_Loc</f>
        <v>0</v>
      </c>
      <c r="BK14" s="41">
        <f>_L_Loc</f>
        <v>0</v>
      </c>
      <c r="BL14" s="41">
        <f>_L_Loc</f>
        <v>0</v>
      </c>
      <c r="BM14" s="41">
        <f>_L_Loc</f>
        <v>0</v>
      </c>
    </row>
    <row r="15" spans="1:84" s="35" customFormat="1" ht="37.5" x14ac:dyDescent="0.25">
      <c r="A15" s="246">
        <f t="shared" si="5"/>
        <v>42469.291666666664</v>
      </c>
      <c r="B15" s="247" t="str">
        <f>_L_Gio</f>
        <v>7:00</v>
      </c>
      <c r="C15" s="316" t="s">
        <v>7766</v>
      </c>
      <c r="D15" s="390">
        <f t="shared" si="6"/>
        <v>6</v>
      </c>
      <c r="E15" s="65" t="str">
        <f>_L_LocHe</f>
        <v>DC</v>
      </c>
      <c r="F15" s="248" t="str">
        <f>_L_MaHP</f>
        <v>DC3DB61</v>
      </c>
      <c r="G15" s="166" t="str">
        <f>_L_Loc</f>
        <v>Quản lý khai thác và kiểm định đường</v>
      </c>
      <c r="H15" s="167">
        <f>_L_Loc</f>
        <v>2</v>
      </c>
      <c r="I15" s="65" t="str">
        <f>_L_Loc</f>
        <v>Viết</v>
      </c>
      <c r="J15" s="66">
        <f>_L_Loc</f>
        <v>75</v>
      </c>
      <c r="K15" s="67">
        <v>42469</v>
      </c>
      <c r="L15" s="236" t="str">
        <f>_L_Ngay</f>
        <v>(Thứ 7)</v>
      </c>
      <c r="M15" s="512">
        <v>1</v>
      </c>
      <c r="N15" s="65">
        <f t="shared" si="7"/>
        <v>9</v>
      </c>
      <c r="O15" s="391">
        <f>_L_SV_P</f>
        <v>9</v>
      </c>
      <c r="P15" s="65">
        <f>_L_sophong</f>
        <v>1</v>
      </c>
      <c r="Q15" s="392"/>
      <c r="R15" s="65"/>
      <c r="S15" s="65"/>
      <c r="T15" s="65"/>
      <c r="U15" s="65"/>
      <c r="V15" s="65"/>
      <c r="W15" s="65"/>
      <c r="X15" s="393">
        <f t="shared" si="8"/>
        <v>0</v>
      </c>
      <c r="Y15" s="394">
        <f>_L_NgayCham</f>
        <v>42470</v>
      </c>
      <c r="Z15" s="395">
        <f>_L_NopDiem</f>
        <v>42476</v>
      </c>
      <c r="AA15" s="396"/>
      <c r="AB15" s="409"/>
      <c r="AC15" s="410"/>
      <c r="AD15" s="410"/>
      <c r="AE15" s="410"/>
      <c r="AF15" s="410"/>
      <c r="AG15" s="410"/>
      <c r="AH15" s="411"/>
      <c r="AI15" s="521"/>
      <c r="AJ15" s="522"/>
      <c r="AK15" s="522"/>
      <c r="AL15" s="317"/>
      <c r="AM15" s="362">
        <f t="shared" si="9"/>
        <v>1</v>
      </c>
      <c r="AN15" s="318">
        <f t="shared" si="10"/>
        <v>-2</v>
      </c>
      <c r="AO15" s="319">
        <f>_L_SV_Pcuoi</f>
        <v>9</v>
      </c>
      <c r="AP15" s="320" t="str">
        <f>_L_Loc</f>
        <v>CTDB</v>
      </c>
      <c r="AQ15" s="320" t="str">
        <f>_L_Loc</f>
        <v>KCT</v>
      </c>
      <c r="AR15" s="321">
        <f t="shared" si="11"/>
        <v>-2</v>
      </c>
      <c r="AS15" s="322">
        <f t="shared" si="12"/>
        <v>1</v>
      </c>
      <c r="AT15" s="323"/>
      <c r="AU15" s="324">
        <f>_L_Loc</f>
        <v>0</v>
      </c>
      <c r="AV15" s="324">
        <f>_L_Loc</f>
        <v>0</v>
      </c>
      <c r="AW15" s="324" t="str">
        <f>_L_Loc</f>
        <v>x</v>
      </c>
      <c r="AX15" s="324">
        <f>_L_Loc</f>
        <v>0</v>
      </c>
      <c r="AY15" s="324">
        <f>_L_Loc</f>
        <v>0</v>
      </c>
      <c r="AZ15" s="324">
        <f>_L_Loc</f>
        <v>0</v>
      </c>
      <c r="BA15" s="324" t="str">
        <f>_L_Loc</f>
        <v>x</v>
      </c>
      <c r="BB15" s="324">
        <f>_L_Loc</f>
        <v>0</v>
      </c>
      <c r="BC15" s="324">
        <f>_L_Loc</f>
        <v>0</v>
      </c>
      <c r="BD15" s="324">
        <f>_L_Loc</f>
        <v>0</v>
      </c>
      <c r="BE15" s="324">
        <f>_L_Loc</f>
        <v>0</v>
      </c>
      <c r="BF15" s="324">
        <f>_L_Loc</f>
        <v>0</v>
      </c>
      <c r="BG15" s="324">
        <f>_L_Loc</f>
        <v>0</v>
      </c>
      <c r="BH15" s="324">
        <f>_L_Loc</f>
        <v>0</v>
      </c>
      <c r="BI15" s="324">
        <f>_L_Loc</f>
        <v>0</v>
      </c>
      <c r="BJ15" s="324">
        <f>_L_Loc</f>
        <v>0</v>
      </c>
      <c r="BK15" s="324">
        <f>_L_Loc</f>
        <v>0</v>
      </c>
      <c r="BL15" s="324">
        <f>_L_Loc</f>
        <v>0</v>
      </c>
      <c r="BM15" s="324">
        <f>_L_Loc</f>
        <v>0</v>
      </c>
      <c r="BN15" s="325"/>
      <c r="BO15" s="325"/>
      <c r="BP15" s="325"/>
      <c r="BQ15" s="325"/>
      <c r="BR15" s="325"/>
      <c r="BS15" s="325"/>
      <c r="BT15" s="325"/>
      <c r="BU15" s="325"/>
      <c r="BV15" s="325"/>
      <c r="BW15" s="325"/>
      <c r="BX15" s="325"/>
      <c r="BY15" s="325"/>
      <c r="BZ15" s="325"/>
      <c r="CA15" s="325"/>
      <c r="CB15" s="325"/>
      <c r="CC15" s="325"/>
      <c r="CD15" s="325"/>
      <c r="CE15" s="325"/>
      <c r="CF15" s="325"/>
    </row>
    <row r="16" spans="1:84" s="35" customFormat="1" x14ac:dyDescent="0.25">
      <c r="A16" s="246">
        <f t="shared" si="5"/>
        <v>42469.375</v>
      </c>
      <c r="B16" s="247" t="str">
        <f>_L_Gio</f>
        <v>9:00</v>
      </c>
      <c r="C16" s="257" t="s">
        <v>7592</v>
      </c>
      <c r="D16" s="390">
        <f t="shared" si="6"/>
        <v>7</v>
      </c>
      <c r="E16" s="65" t="str">
        <f>_L_LocHe</f>
        <v>DC</v>
      </c>
      <c r="F16" s="248" t="str">
        <f>_L_MaHP</f>
        <v>DC1CB31</v>
      </c>
      <c r="G16" s="166" t="str">
        <f>_L_Loc</f>
        <v>Tiếng Anh 1</v>
      </c>
      <c r="H16" s="167">
        <f>_L_Loc</f>
        <v>4</v>
      </c>
      <c r="I16" s="65" t="str">
        <f>_L_Loc</f>
        <v>Viết</v>
      </c>
      <c r="J16" s="66">
        <f>_L_Loc</f>
        <v>60</v>
      </c>
      <c r="K16" s="67">
        <v>42469</v>
      </c>
      <c r="L16" s="236" t="str">
        <f>_L_Ngay</f>
        <v>(Thứ 7)</v>
      </c>
      <c r="M16" s="512">
        <v>2</v>
      </c>
      <c r="N16" s="65">
        <f t="shared" si="7"/>
        <v>597</v>
      </c>
      <c r="O16" s="391">
        <f>_L_SV_P</f>
        <v>45</v>
      </c>
      <c r="P16" s="65">
        <f>_L_sophong</f>
        <v>14</v>
      </c>
      <c r="Q16" s="392"/>
      <c r="R16" s="65"/>
      <c r="S16" s="65"/>
      <c r="T16" s="65"/>
      <c r="U16" s="65"/>
      <c r="V16" s="65"/>
      <c r="W16" s="65"/>
      <c r="X16" s="393">
        <f t="shared" si="8"/>
        <v>0</v>
      </c>
      <c r="Y16" s="394">
        <f>_L_NgayCham</f>
        <v>42470</v>
      </c>
      <c r="Z16" s="395">
        <f>_L_NopDiem</f>
        <v>42476</v>
      </c>
      <c r="AA16" s="396"/>
      <c r="AB16" s="409"/>
      <c r="AC16" s="410"/>
      <c r="AD16" s="410"/>
      <c r="AE16" s="410"/>
      <c r="AF16" s="410"/>
      <c r="AG16" s="410"/>
      <c r="AH16" s="411"/>
      <c r="AI16" s="517"/>
      <c r="AJ16" s="329"/>
      <c r="AK16" s="519"/>
      <c r="AL16" s="171"/>
      <c r="AM16" s="362">
        <f t="shared" si="9"/>
        <v>1</v>
      </c>
      <c r="AN16" s="32">
        <f t="shared" si="10"/>
        <v>-28</v>
      </c>
      <c r="AO16" s="31">
        <f>_L_SV_Pcuoi</f>
        <v>12</v>
      </c>
      <c r="AP16" s="33" t="str">
        <f>_L_Loc</f>
        <v>CBNN</v>
      </c>
      <c r="AQ16" s="33" t="str">
        <f>_L_Loc</f>
        <v>KHCB</v>
      </c>
      <c r="AR16" s="48">
        <f t="shared" si="11"/>
        <v>-28</v>
      </c>
      <c r="AS16" s="63">
        <f t="shared" si="12"/>
        <v>13.266666666666667</v>
      </c>
      <c r="AT16" s="34"/>
      <c r="AU16" s="41" t="str">
        <f>_L_Loc</f>
        <v>x</v>
      </c>
      <c r="AV16" s="41" t="str">
        <f>_L_Loc</f>
        <v>x</v>
      </c>
      <c r="AW16" s="41" t="str">
        <f>_L_Loc</f>
        <v>x</v>
      </c>
      <c r="AX16" s="41" t="str">
        <f>_L_Loc</f>
        <v>x</v>
      </c>
      <c r="AY16" s="41" t="str">
        <f>_L_Loc</f>
        <v>x</v>
      </c>
      <c r="AZ16" s="41" t="str">
        <f>_L_Loc</f>
        <v>x</v>
      </c>
      <c r="BA16" s="41" t="str">
        <f>_L_Loc</f>
        <v>x</v>
      </c>
      <c r="BB16" s="41" t="str">
        <f>_L_Loc</f>
        <v>x</v>
      </c>
      <c r="BC16" s="41" t="str">
        <f>_L_Loc</f>
        <v>x</v>
      </c>
      <c r="BD16" s="41" t="str">
        <f>_L_Loc</f>
        <v>x</v>
      </c>
      <c r="BE16" s="41" t="str">
        <f>_L_Loc</f>
        <v>x</v>
      </c>
      <c r="BF16" s="41" t="str">
        <f>_L_Loc</f>
        <v>x</v>
      </c>
      <c r="BG16" s="41" t="str">
        <f>_L_Loc</f>
        <v>x</v>
      </c>
      <c r="BH16" s="41" t="str">
        <f>_L_Loc</f>
        <v>x</v>
      </c>
      <c r="BI16" s="41" t="str">
        <f>_L_Loc</f>
        <v>x</v>
      </c>
      <c r="BJ16" s="41" t="str">
        <f>_L_Loc</f>
        <v>x</v>
      </c>
      <c r="BK16" s="41" t="str">
        <f>_L_Loc</f>
        <v>x</v>
      </c>
      <c r="BL16" s="41" t="str">
        <f>_L_Loc</f>
        <v>x</v>
      </c>
      <c r="BM16" s="41" t="str">
        <f>_L_Loc</f>
        <v>x</v>
      </c>
    </row>
    <row r="17" spans="1:84" s="35" customFormat="1" ht="37.5" x14ac:dyDescent="0.25">
      <c r="A17" s="246">
        <f t="shared" si="5"/>
        <v>42469.375</v>
      </c>
      <c r="B17" s="247" t="str">
        <f>_L_Gio</f>
        <v>9:00</v>
      </c>
      <c r="C17" s="241" t="s">
        <v>7628</v>
      </c>
      <c r="D17" s="390">
        <f t="shared" si="6"/>
        <v>8</v>
      </c>
      <c r="E17" s="65" t="str">
        <f>_L_LocHe</f>
        <v>CC</v>
      </c>
      <c r="F17" s="248" t="str">
        <f>_L_MaHP</f>
        <v>CC1LL02</v>
      </c>
      <c r="G17" s="166" t="str">
        <f>_L_Loc</f>
        <v>Những nguyên lý cơ bản của chủ nghĩa Mác - Lênin 2</v>
      </c>
      <c r="H17" s="167">
        <f>_L_Loc</f>
        <v>3</v>
      </c>
      <c r="I17" s="65" t="str">
        <f>_L_Loc</f>
        <v>Viết</v>
      </c>
      <c r="J17" s="66">
        <f>_L_Loc</f>
        <v>90</v>
      </c>
      <c r="K17" s="67">
        <v>42469</v>
      </c>
      <c r="L17" s="236" t="str">
        <f>_L_Ngay</f>
        <v>(Thứ 7)</v>
      </c>
      <c r="M17" s="512">
        <v>2</v>
      </c>
      <c r="N17" s="65">
        <f t="shared" si="7"/>
        <v>25</v>
      </c>
      <c r="O17" s="391">
        <f>_L_SV_P</f>
        <v>25</v>
      </c>
      <c r="P17" s="65">
        <f>_L_sophong</f>
        <v>1</v>
      </c>
      <c r="Q17" s="392"/>
      <c r="R17" s="65"/>
      <c r="S17" s="65"/>
      <c r="T17" s="65"/>
      <c r="U17" s="65"/>
      <c r="V17" s="65"/>
      <c r="W17" s="65"/>
      <c r="X17" s="393">
        <f t="shared" si="8"/>
        <v>0</v>
      </c>
      <c r="Y17" s="394">
        <f>_L_NgayCham</f>
        <v>42470</v>
      </c>
      <c r="Z17" s="395">
        <f>_L_NopDiem</f>
        <v>42476</v>
      </c>
      <c r="AA17" s="396"/>
      <c r="AB17" s="409"/>
      <c r="AC17" s="410"/>
      <c r="AD17" s="410"/>
      <c r="AE17" s="410"/>
      <c r="AF17" s="410"/>
      <c r="AG17" s="410"/>
      <c r="AH17" s="411"/>
      <c r="AI17" s="348"/>
      <c r="AJ17" s="329"/>
      <c r="AK17" s="350"/>
      <c r="AL17" s="171"/>
      <c r="AM17" s="362">
        <f t="shared" si="9"/>
        <v>1</v>
      </c>
      <c r="AN17" s="32">
        <f t="shared" si="10"/>
        <v>-2</v>
      </c>
      <c r="AO17" s="31">
        <f>_L_SV_Pcuoi</f>
        <v>25</v>
      </c>
      <c r="AP17" s="33" t="str">
        <f>_L_Loc</f>
        <v>LLNL</v>
      </c>
      <c r="AQ17" s="33" t="str">
        <f>_L_Loc</f>
        <v>LLCT</v>
      </c>
      <c r="AR17" s="48">
        <f t="shared" si="11"/>
        <v>-2</v>
      </c>
      <c r="AS17" s="63">
        <f t="shared" si="12"/>
        <v>1</v>
      </c>
      <c r="AT17" s="34"/>
      <c r="AU17" s="41" t="str">
        <f>_L_Loc</f>
        <v>x</v>
      </c>
      <c r="AV17" s="41" t="str">
        <f>_L_Loc</f>
        <v>x</v>
      </c>
      <c r="AW17" s="41" t="str">
        <f>_L_Loc</f>
        <v>x</v>
      </c>
      <c r="AX17" s="41" t="str">
        <f>_L_Loc</f>
        <v>x</v>
      </c>
      <c r="AY17" s="41" t="str">
        <f>_L_Loc</f>
        <v>x</v>
      </c>
      <c r="AZ17" s="41" t="str">
        <f>_L_Loc</f>
        <v>x</v>
      </c>
      <c r="BA17" s="41" t="str">
        <f>_L_Loc</f>
        <v>x</v>
      </c>
      <c r="BB17" s="41" t="str">
        <f>_L_Loc</f>
        <v>x</v>
      </c>
      <c r="BC17" s="41" t="str">
        <f>_L_Loc</f>
        <v>x</v>
      </c>
      <c r="BD17" s="41" t="str">
        <f>_L_Loc</f>
        <v>x</v>
      </c>
      <c r="BE17" s="41" t="str">
        <f>_L_Loc</f>
        <v>x</v>
      </c>
      <c r="BF17" s="41" t="str">
        <f>_L_Loc</f>
        <v>x</v>
      </c>
      <c r="BG17" s="41" t="str">
        <f>_L_Loc</f>
        <v>x</v>
      </c>
      <c r="BH17" s="41" t="str">
        <f>_L_Loc</f>
        <v>x</v>
      </c>
      <c r="BI17" s="41" t="str">
        <f>_L_Loc</f>
        <v>x</v>
      </c>
      <c r="BJ17" s="41" t="str">
        <f>_L_Loc</f>
        <v>x</v>
      </c>
      <c r="BK17" s="41" t="str">
        <f>_L_Loc</f>
        <v>x</v>
      </c>
      <c r="BL17" s="41" t="str">
        <f>_L_Loc</f>
        <v>x</v>
      </c>
      <c r="BM17" s="41" t="str">
        <f>_L_Loc</f>
        <v>x</v>
      </c>
    </row>
    <row r="18" spans="1:84" s="35" customFormat="1" x14ac:dyDescent="0.25">
      <c r="A18" s="246">
        <f t="shared" si="5"/>
        <v>42469.375</v>
      </c>
      <c r="B18" s="247" t="str">
        <f>_L_Gio</f>
        <v>9:00</v>
      </c>
      <c r="C18" s="241" t="s">
        <v>7671</v>
      </c>
      <c r="D18" s="390">
        <f t="shared" si="6"/>
        <v>9</v>
      </c>
      <c r="E18" s="65" t="str">
        <f>_L_LocHe</f>
        <v>DL</v>
      </c>
      <c r="F18" s="248" t="str">
        <f>_L_MaHP</f>
        <v>DL2CT27</v>
      </c>
      <c r="G18" s="166" t="str">
        <f>_L_Loc</f>
        <v xml:space="preserve">Cơ học kết cấu </v>
      </c>
      <c r="H18" s="167">
        <f>_L_Loc</f>
        <v>2</v>
      </c>
      <c r="I18" s="65" t="str">
        <f>_L_Loc</f>
        <v>VĐ</v>
      </c>
      <c r="J18" s="66">
        <f>_L_Loc</f>
        <v>0</v>
      </c>
      <c r="K18" s="67">
        <v>42469</v>
      </c>
      <c r="L18" s="236" t="str">
        <f>_L_Ngay</f>
        <v>(Thứ 7)</v>
      </c>
      <c r="M18" s="512">
        <v>2</v>
      </c>
      <c r="N18" s="65">
        <f t="shared" si="7"/>
        <v>10</v>
      </c>
      <c r="O18" s="391">
        <f>_L_SV_P</f>
        <v>0</v>
      </c>
      <c r="P18" s="65" t="str">
        <f>_L_sophong</f>
        <v/>
      </c>
      <c r="Q18" s="392"/>
      <c r="R18" s="65"/>
      <c r="S18" s="65"/>
      <c r="T18" s="65"/>
      <c r="U18" s="65"/>
      <c r="V18" s="65"/>
      <c r="W18" s="65"/>
      <c r="X18" s="393">
        <f t="shared" si="8"/>
        <v>0</v>
      </c>
      <c r="Y18" s="394">
        <f>_L_NgayCham</f>
        <v>42469</v>
      </c>
      <c r="Z18" s="395">
        <f>_L_NopDiem</f>
        <v>42471</v>
      </c>
      <c r="AA18" s="396"/>
      <c r="AB18" s="409"/>
      <c r="AC18" s="410"/>
      <c r="AD18" s="410"/>
      <c r="AE18" s="410"/>
      <c r="AF18" s="410"/>
      <c r="AG18" s="410"/>
      <c r="AH18" s="411"/>
      <c r="AI18" s="348"/>
      <c r="AJ18" s="329"/>
      <c r="AK18" s="350"/>
      <c r="AL18" s="171"/>
      <c r="AM18" s="362">
        <f t="shared" si="9"/>
        <v>1</v>
      </c>
      <c r="AN18" s="32" t="e">
        <f t="shared" si="10"/>
        <v>#VALUE!</v>
      </c>
      <c r="AO18" s="31" t="str">
        <f>_L_SV_Pcuoi</f>
        <v/>
      </c>
      <c r="AP18" s="33" t="str">
        <f>_L_Loc</f>
        <v>CTKC</v>
      </c>
      <c r="AQ18" s="33" t="str">
        <f>_L_Loc</f>
        <v>KCT</v>
      </c>
      <c r="AR18" s="48" t="e">
        <f t="shared" si="11"/>
        <v>#VALUE!</v>
      </c>
      <c r="AS18" s="63" t="e">
        <f t="shared" si="12"/>
        <v>#DIV/0!</v>
      </c>
      <c r="AT18" s="34"/>
      <c r="AU18" s="41">
        <f>_L_Loc</f>
        <v>0</v>
      </c>
      <c r="AV18" s="41">
        <f>_L_Loc</f>
        <v>0</v>
      </c>
      <c r="AW18" s="41">
        <f>_L_Loc</f>
        <v>0</v>
      </c>
      <c r="AX18" s="41">
        <f>_L_Loc</f>
        <v>0</v>
      </c>
      <c r="AY18" s="41">
        <f>_L_Loc</f>
        <v>0</v>
      </c>
      <c r="AZ18" s="41">
        <f>_L_Loc</f>
        <v>0</v>
      </c>
      <c r="BA18" s="41">
        <f>_L_Loc</f>
        <v>0</v>
      </c>
      <c r="BB18" s="41">
        <f>_L_Loc</f>
        <v>0</v>
      </c>
      <c r="BC18" s="41">
        <f>_L_Loc</f>
        <v>0</v>
      </c>
      <c r="BD18" s="41">
        <f>_L_Loc</f>
        <v>0</v>
      </c>
      <c r="BE18" s="41">
        <f>_L_Loc</f>
        <v>0</v>
      </c>
      <c r="BF18" s="41">
        <f>_L_Loc</f>
        <v>0</v>
      </c>
      <c r="BG18" s="41">
        <f>_L_Loc</f>
        <v>0</v>
      </c>
      <c r="BH18" s="41">
        <f>_L_Loc</f>
        <v>0</v>
      </c>
      <c r="BI18" s="41">
        <f>_L_Loc</f>
        <v>0</v>
      </c>
      <c r="BJ18" s="41">
        <f>_L_Loc</f>
        <v>0</v>
      </c>
      <c r="BK18" s="41">
        <f>_L_Loc</f>
        <v>0</v>
      </c>
      <c r="BL18" s="41">
        <f>_L_Loc</f>
        <v>0</v>
      </c>
      <c r="BM18" s="41">
        <f>_L_Loc</f>
        <v>0</v>
      </c>
    </row>
    <row r="19" spans="1:84" s="35" customFormat="1" ht="37.5" x14ac:dyDescent="0.25">
      <c r="A19" s="246">
        <f t="shared" si="5"/>
        <v>42469.375</v>
      </c>
      <c r="B19" s="247" t="str">
        <f>_L_Gio</f>
        <v>9:00</v>
      </c>
      <c r="C19" s="241" t="s">
        <v>7704</v>
      </c>
      <c r="D19" s="390">
        <f t="shared" si="6"/>
        <v>10</v>
      </c>
      <c r="E19" s="65" t="str">
        <f>_L_LocHe</f>
        <v>DL</v>
      </c>
      <c r="F19" s="248" t="str">
        <f>_L_MaHP</f>
        <v>DL3CD61</v>
      </c>
      <c r="G19" s="166" t="str">
        <f>_L_Loc</f>
        <v>Quản lý, khai thác và kiểm định công trình cầu, đường</v>
      </c>
      <c r="H19" s="167">
        <f>_L_Loc</f>
        <v>2</v>
      </c>
      <c r="I19" s="65" t="str">
        <f>_L_Loc</f>
        <v>Viết</v>
      </c>
      <c r="J19" s="66">
        <f>_L_Loc</f>
        <v>75</v>
      </c>
      <c r="K19" s="67">
        <v>42469</v>
      </c>
      <c r="L19" s="236" t="str">
        <f>_L_Ngay</f>
        <v>(Thứ 7)</v>
      </c>
      <c r="M19" s="512">
        <v>2</v>
      </c>
      <c r="N19" s="65">
        <f t="shared" si="7"/>
        <v>52</v>
      </c>
      <c r="O19" s="391">
        <f>_L_SV_P</f>
        <v>52</v>
      </c>
      <c r="P19" s="65">
        <f>_L_sophong</f>
        <v>1</v>
      </c>
      <c r="Q19" s="392"/>
      <c r="R19" s="65"/>
      <c r="S19" s="65"/>
      <c r="T19" s="65"/>
      <c r="U19" s="65"/>
      <c r="V19" s="65"/>
      <c r="W19" s="65"/>
      <c r="X19" s="393">
        <f t="shared" si="8"/>
        <v>0</v>
      </c>
      <c r="Y19" s="394">
        <f>_L_NgayCham</f>
        <v>42470</v>
      </c>
      <c r="Z19" s="395">
        <f>_L_NopDiem</f>
        <v>42476</v>
      </c>
      <c r="AA19" s="396"/>
      <c r="AB19" s="409"/>
      <c r="AC19" s="410"/>
      <c r="AD19" s="410"/>
      <c r="AE19" s="410"/>
      <c r="AF19" s="410"/>
      <c r="AG19" s="410"/>
      <c r="AH19" s="411"/>
      <c r="AI19" s="348"/>
      <c r="AJ19" s="329"/>
      <c r="AK19" s="350"/>
      <c r="AL19" s="171"/>
      <c r="AM19" s="362">
        <f t="shared" si="9"/>
        <v>1</v>
      </c>
      <c r="AN19" s="32">
        <f t="shared" si="10"/>
        <v>-2</v>
      </c>
      <c r="AO19" s="31">
        <f>_L_SV_Pcuoi</f>
        <v>52</v>
      </c>
      <c r="AP19" s="33" t="str">
        <f>_L_Loc</f>
        <v>CTDB</v>
      </c>
      <c r="AQ19" s="33" t="str">
        <f>_L_Loc</f>
        <v>KCT</v>
      </c>
      <c r="AR19" s="48">
        <f t="shared" si="11"/>
        <v>-2</v>
      </c>
      <c r="AS19" s="63">
        <f t="shared" si="12"/>
        <v>1</v>
      </c>
      <c r="AT19" s="34"/>
      <c r="AU19" s="41">
        <f>_L_Loc</f>
        <v>0</v>
      </c>
      <c r="AV19" s="41">
        <f>_L_Loc</f>
        <v>0</v>
      </c>
      <c r="AW19" s="41">
        <f>_L_Loc</f>
        <v>0</v>
      </c>
      <c r="AX19" s="41">
        <f>_L_Loc</f>
        <v>0</v>
      </c>
      <c r="AY19" s="41">
        <f>_L_Loc</f>
        <v>0</v>
      </c>
      <c r="AZ19" s="41">
        <f>_L_Loc</f>
        <v>0</v>
      </c>
      <c r="BA19" s="41">
        <f>_L_Loc</f>
        <v>0</v>
      </c>
      <c r="BB19" s="41">
        <f>_L_Loc</f>
        <v>0</v>
      </c>
      <c r="BC19" s="41">
        <f>_L_Loc</f>
        <v>0</v>
      </c>
      <c r="BD19" s="41">
        <f>_L_Loc</f>
        <v>0</v>
      </c>
      <c r="BE19" s="41">
        <f>_L_Loc</f>
        <v>0</v>
      </c>
      <c r="BF19" s="41">
        <f>_L_Loc</f>
        <v>0</v>
      </c>
      <c r="BG19" s="41">
        <f>_L_Loc</f>
        <v>0</v>
      </c>
      <c r="BH19" s="41">
        <f>_L_Loc</f>
        <v>0</v>
      </c>
      <c r="BI19" s="41">
        <f>_L_Loc</f>
        <v>0</v>
      </c>
      <c r="BJ19" s="41">
        <f>_L_Loc</f>
        <v>0</v>
      </c>
      <c r="BK19" s="41">
        <f>_L_Loc</f>
        <v>0</v>
      </c>
      <c r="BL19" s="41">
        <f>_L_Loc</f>
        <v>0</v>
      </c>
      <c r="BM19" s="41">
        <f>_L_Loc</f>
        <v>0</v>
      </c>
      <c r="BN19" s="41">
        <f>_L_Loc</f>
        <v>0</v>
      </c>
      <c r="BO19" s="41">
        <f>_L_Loc</f>
        <v>0</v>
      </c>
      <c r="BP19" s="41">
        <f>_L_Loc</f>
        <v>0</v>
      </c>
      <c r="BQ19" s="41">
        <f>_L_Loc</f>
        <v>0</v>
      </c>
      <c r="BR19" s="41">
        <f>_L_Loc</f>
        <v>0</v>
      </c>
      <c r="BS19" s="41">
        <f>_L_Loc</f>
        <v>0</v>
      </c>
      <c r="BT19" s="41">
        <f>_L_Loc</f>
        <v>0</v>
      </c>
      <c r="BU19" s="41">
        <f>_L_Loc</f>
        <v>0</v>
      </c>
      <c r="BV19" s="41">
        <f>_L_Loc</f>
        <v>0</v>
      </c>
      <c r="BW19" s="41">
        <f>_L_Loc</f>
        <v>0</v>
      </c>
      <c r="BX19" s="41">
        <f>_L_Loc</f>
        <v>0</v>
      </c>
      <c r="BY19" s="41">
        <f>_L_Loc</f>
        <v>0</v>
      </c>
      <c r="BZ19" s="41">
        <f>_L_Loc</f>
        <v>0</v>
      </c>
      <c r="CA19" s="41">
        <f>_L_Loc</f>
        <v>0</v>
      </c>
      <c r="CB19" s="41">
        <f>_L_Loc</f>
        <v>0</v>
      </c>
      <c r="CC19" s="41">
        <f>_L_Loc</f>
        <v>0</v>
      </c>
      <c r="CD19" s="41">
        <f>_L_Loc</f>
        <v>0</v>
      </c>
      <c r="CE19" s="41">
        <f>_L_Loc</f>
        <v>0</v>
      </c>
      <c r="CF19" s="41">
        <f>_L_Loc</f>
        <v>0</v>
      </c>
    </row>
    <row r="20" spans="1:84" s="35" customFormat="1" ht="37.5" x14ac:dyDescent="0.25">
      <c r="A20" s="246">
        <f t="shared" si="5"/>
        <v>42469.541666666664</v>
      </c>
      <c r="B20" s="247" t="str">
        <f>_L_Gio</f>
        <v>13:00</v>
      </c>
      <c r="C20" s="241" t="s">
        <v>7573</v>
      </c>
      <c r="D20" s="390">
        <f t="shared" si="6"/>
        <v>11</v>
      </c>
      <c r="E20" s="65" t="str">
        <f>_L_LocHe</f>
        <v>DC</v>
      </c>
      <c r="F20" s="248" t="str">
        <f>_L_MaHP</f>
        <v>DC1LL01</v>
      </c>
      <c r="G20" s="166" t="str">
        <f>_L_Loc</f>
        <v>Những nguyên lý cơ bản của chủ nghĩa Mác - Lênin 1</v>
      </c>
      <c r="H20" s="167">
        <f>_L_Loc</f>
        <v>2</v>
      </c>
      <c r="I20" s="65" t="str">
        <f>_L_Loc</f>
        <v>Viết</v>
      </c>
      <c r="J20" s="66">
        <f>_L_Loc</f>
        <v>75</v>
      </c>
      <c r="K20" s="67">
        <v>42469</v>
      </c>
      <c r="L20" s="236" t="str">
        <f>_L_Ngay</f>
        <v>(Thứ 7)</v>
      </c>
      <c r="M20" s="512">
        <v>3</v>
      </c>
      <c r="N20" s="65">
        <f t="shared" si="7"/>
        <v>198</v>
      </c>
      <c r="O20" s="391">
        <f>_L_SV_P</f>
        <v>45</v>
      </c>
      <c r="P20" s="65">
        <f>_L_sophong</f>
        <v>5</v>
      </c>
      <c r="Q20" s="392"/>
      <c r="R20" s="65"/>
      <c r="S20" s="65"/>
      <c r="T20" s="65"/>
      <c r="U20" s="65"/>
      <c r="V20" s="65"/>
      <c r="W20" s="65"/>
      <c r="X20" s="393">
        <f t="shared" si="8"/>
        <v>0</v>
      </c>
      <c r="Y20" s="394">
        <f>_L_NgayCham</f>
        <v>42470</v>
      </c>
      <c r="Z20" s="395">
        <f>_L_NopDiem</f>
        <v>42476</v>
      </c>
      <c r="AA20" s="396"/>
      <c r="AB20" s="409"/>
      <c r="AC20" s="410"/>
      <c r="AD20" s="410"/>
      <c r="AE20" s="410"/>
      <c r="AF20" s="410"/>
      <c r="AG20" s="410"/>
      <c r="AH20" s="411"/>
      <c r="AI20" s="348"/>
      <c r="AJ20" s="329"/>
      <c r="AK20" s="349"/>
      <c r="AL20" s="171"/>
      <c r="AM20" s="362">
        <f t="shared" si="9"/>
        <v>1</v>
      </c>
      <c r="AN20" s="32">
        <f t="shared" si="10"/>
        <v>-10</v>
      </c>
      <c r="AO20" s="31">
        <f>_L_SV_Pcuoi</f>
        <v>18</v>
      </c>
      <c r="AP20" s="33" t="str">
        <f>_L_Loc</f>
        <v>LLNL</v>
      </c>
      <c r="AQ20" s="33" t="str">
        <f>_L_Loc</f>
        <v>LLCT</v>
      </c>
      <c r="AR20" s="48">
        <f t="shared" si="11"/>
        <v>-10</v>
      </c>
      <c r="AS20" s="63">
        <f t="shared" si="12"/>
        <v>4.4000000000000004</v>
      </c>
      <c r="AT20" s="34"/>
      <c r="AU20" s="41" t="str">
        <f>_L_Loc</f>
        <v>x</v>
      </c>
      <c r="AV20" s="41" t="str">
        <f>_L_Loc</f>
        <v>x</v>
      </c>
      <c r="AW20" s="41" t="str">
        <f>_L_Loc</f>
        <v>x</v>
      </c>
      <c r="AX20" s="41" t="str">
        <f>_L_Loc</f>
        <v>x</v>
      </c>
      <c r="AY20" s="41" t="str">
        <f>_L_Loc</f>
        <v>x</v>
      </c>
      <c r="AZ20" s="41" t="str">
        <f>_L_Loc</f>
        <v>x</v>
      </c>
      <c r="BA20" s="41" t="str">
        <f>_L_Loc</f>
        <v>x</v>
      </c>
      <c r="BB20" s="41" t="str">
        <f>_L_Loc</f>
        <v>x</v>
      </c>
      <c r="BC20" s="41" t="str">
        <f>_L_Loc</f>
        <v>x</v>
      </c>
      <c r="BD20" s="41" t="str">
        <f>_L_Loc</f>
        <v>x</v>
      </c>
      <c r="BE20" s="41" t="str">
        <f>_L_Loc</f>
        <v>x</v>
      </c>
      <c r="BF20" s="41" t="str">
        <f>_L_Loc</f>
        <v>x</v>
      </c>
      <c r="BG20" s="41" t="str">
        <f>_L_Loc</f>
        <v>x</v>
      </c>
      <c r="BH20" s="41" t="str">
        <f>_L_Loc</f>
        <v>x</v>
      </c>
      <c r="BI20" s="41" t="str">
        <f>_L_Loc</f>
        <v>x</v>
      </c>
      <c r="BJ20" s="41" t="str">
        <f>_L_Loc</f>
        <v>x</v>
      </c>
      <c r="BK20" s="41" t="str">
        <f>_L_Loc</f>
        <v>x</v>
      </c>
      <c r="BL20" s="41" t="str">
        <f>_L_Loc</f>
        <v>x</v>
      </c>
      <c r="BM20" s="41" t="str">
        <f>_L_Loc</f>
        <v>x</v>
      </c>
      <c r="BN20" s="41">
        <f>_L_Loc</f>
        <v>0</v>
      </c>
      <c r="BO20" s="41" t="str">
        <f>_L_Loc</f>
        <v>x</v>
      </c>
      <c r="BP20" s="41" t="str">
        <f>_L_Loc</f>
        <v>x</v>
      </c>
      <c r="BQ20" s="41" t="str">
        <f>_L_Loc</f>
        <v>x</v>
      </c>
      <c r="BR20" s="41">
        <f>_L_Loc</f>
        <v>0</v>
      </c>
      <c r="BS20" s="41" t="str">
        <f>_L_Loc</f>
        <v>x</v>
      </c>
      <c r="BT20" s="41">
        <f>_L_Loc</f>
        <v>0</v>
      </c>
      <c r="BU20" s="41" t="str">
        <f>_L_Loc</f>
        <v>x</v>
      </c>
      <c r="BV20" s="41" t="str">
        <f>_L_Loc</f>
        <v>x</v>
      </c>
      <c r="BW20" s="41" t="str">
        <f>_L_Loc</f>
        <v>x</v>
      </c>
      <c r="BX20" s="41" t="str">
        <f>_L_Loc</f>
        <v>x</v>
      </c>
      <c r="BY20" s="41" t="str">
        <f>_L_Loc</f>
        <v>x</v>
      </c>
      <c r="BZ20" s="41" t="str">
        <f>_L_Loc</f>
        <v>x</v>
      </c>
      <c r="CA20" s="41" t="str">
        <f>_L_Loc</f>
        <v>x</v>
      </c>
      <c r="CB20" s="41" t="str">
        <f>_L_Loc</f>
        <v>x</v>
      </c>
      <c r="CC20" s="41" t="str">
        <f>_L_Loc</f>
        <v>x</v>
      </c>
      <c r="CD20" s="41" t="str">
        <f>_L_Loc</f>
        <v>x</v>
      </c>
      <c r="CE20" s="41" t="str">
        <f>_L_Loc</f>
        <v>x</v>
      </c>
      <c r="CF20" s="41">
        <f>_L_Loc</f>
        <v>0</v>
      </c>
    </row>
    <row r="21" spans="1:84" s="35" customFormat="1" x14ac:dyDescent="0.25">
      <c r="A21" s="246">
        <f t="shared" si="5"/>
        <v>42469.541666666664</v>
      </c>
      <c r="B21" s="247" t="str">
        <f>_L_Gio</f>
        <v>13:00</v>
      </c>
      <c r="C21" s="241" t="s">
        <v>7654</v>
      </c>
      <c r="D21" s="390">
        <f t="shared" si="6"/>
        <v>12</v>
      </c>
      <c r="E21" s="65" t="str">
        <f>_L_LocHe</f>
        <v>CC</v>
      </c>
      <c r="F21" s="248" t="str">
        <f>_L_MaHP</f>
        <v>CC1CB31</v>
      </c>
      <c r="G21" s="166" t="str">
        <f>_L_Loc</f>
        <v>Tiếng Anh 1</v>
      </c>
      <c r="H21" s="167">
        <f>_L_Loc</f>
        <v>4</v>
      </c>
      <c r="I21" s="65" t="str">
        <f>_L_Loc</f>
        <v>Viết</v>
      </c>
      <c r="J21" s="66">
        <f>_L_Loc</f>
        <v>60</v>
      </c>
      <c r="K21" s="67">
        <v>42469</v>
      </c>
      <c r="L21" s="236" t="str">
        <f>_L_Ngay</f>
        <v>(Thứ 7)</v>
      </c>
      <c r="M21" s="512">
        <v>3</v>
      </c>
      <c r="N21" s="65">
        <f t="shared" si="7"/>
        <v>27</v>
      </c>
      <c r="O21" s="391">
        <f>_L_SV_P</f>
        <v>27</v>
      </c>
      <c r="P21" s="65">
        <f>_L_sophong</f>
        <v>1</v>
      </c>
      <c r="Q21" s="392"/>
      <c r="R21" s="65"/>
      <c r="S21" s="65"/>
      <c r="T21" s="65"/>
      <c r="U21" s="65"/>
      <c r="V21" s="65"/>
      <c r="W21" s="65"/>
      <c r="X21" s="393">
        <f t="shared" si="8"/>
        <v>0</v>
      </c>
      <c r="Y21" s="394">
        <f>_L_NgayCham</f>
        <v>42470</v>
      </c>
      <c r="Z21" s="395">
        <f>_L_NopDiem</f>
        <v>42476</v>
      </c>
      <c r="AA21" s="396"/>
      <c r="AB21" s="409"/>
      <c r="AC21" s="410"/>
      <c r="AD21" s="410"/>
      <c r="AE21" s="410"/>
      <c r="AF21" s="410"/>
      <c r="AG21" s="410"/>
      <c r="AH21" s="411"/>
      <c r="AI21" s="348"/>
      <c r="AJ21" s="329"/>
      <c r="AK21" s="350"/>
      <c r="AL21" s="171"/>
      <c r="AM21" s="362">
        <f t="shared" si="9"/>
        <v>1</v>
      </c>
      <c r="AN21" s="32">
        <f t="shared" si="10"/>
        <v>-2</v>
      </c>
      <c r="AO21" s="31">
        <f>_L_SV_Pcuoi</f>
        <v>27</v>
      </c>
      <c r="AP21" s="33" t="str">
        <f>_L_Loc</f>
        <v>CBNN</v>
      </c>
      <c r="AQ21" s="33" t="str">
        <f>_L_Loc</f>
        <v>KHCB</v>
      </c>
      <c r="AR21" s="48">
        <f t="shared" si="11"/>
        <v>-2</v>
      </c>
      <c r="AS21" s="63">
        <f t="shared" si="12"/>
        <v>1</v>
      </c>
      <c r="AT21" s="34"/>
      <c r="AU21" s="41">
        <f>_L_Loc</f>
        <v>0</v>
      </c>
      <c r="AV21" s="41">
        <f>_L_Loc</f>
        <v>0</v>
      </c>
      <c r="AW21" s="41">
        <f>_L_Loc</f>
        <v>0</v>
      </c>
      <c r="AX21" s="41">
        <f>_L_Loc</f>
        <v>0</v>
      </c>
      <c r="AY21" s="41">
        <f>_L_Loc</f>
        <v>0</v>
      </c>
      <c r="AZ21" s="41">
        <f>_L_Loc</f>
        <v>0</v>
      </c>
      <c r="BA21" s="41">
        <f>_L_Loc</f>
        <v>0</v>
      </c>
      <c r="BB21" s="41">
        <f>_L_Loc</f>
        <v>0</v>
      </c>
      <c r="BC21" s="41">
        <f>_L_Loc</f>
        <v>0</v>
      </c>
      <c r="BD21" s="41">
        <f>_L_Loc</f>
        <v>0</v>
      </c>
      <c r="BE21" s="41">
        <f>_L_Loc</f>
        <v>0</v>
      </c>
      <c r="BF21" s="41">
        <f>_L_Loc</f>
        <v>0</v>
      </c>
      <c r="BG21" s="41">
        <f>_L_Loc</f>
        <v>0</v>
      </c>
      <c r="BH21" s="41">
        <f>_L_Loc</f>
        <v>0</v>
      </c>
      <c r="BI21" s="41">
        <f>_L_Loc</f>
        <v>0</v>
      </c>
      <c r="BJ21" s="41">
        <f>_L_Loc</f>
        <v>0</v>
      </c>
      <c r="BK21" s="41">
        <f>_L_Loc</f>
        <v>0</v>
      </c>
      <c r="BL21" s="41">
        <f>_L_Loc</f>
        <v>0</v>
      </c>
      <c r="BM21" s="41">
        <f>_L_Loc</f>
        <v>0</v>
      </c>
    </row>
    <row r="22" spans="1:84" s="35" customFormat="1" x14ac:dyDescent="0.25">
      <c r="A22" s="246">
        <f t="shared" si="5"/>
        <v>42469.541666666664</v>
      </c>
      <c r="B22" s="247" t="str">
        <f>_L_Gio</f>
        <v>13:00</v>
      </c>
      <c r="C22" s="250" t="s">
        <v>7670</v>
      </c>
      <c r="D22" s="390">
        <f t="shared" si="6"/>
        <v>13</v>
      </c>
      <c r="E22" s="65" t="str">
        <f>_L_LocHe</f>
        <v>DL</v>
      </c>
      <c r="F22" s="248" t="str">
        <f>_L_MaHP</f>
        <v>DL1CB22</v>
      </c>
      <c r="G22" s="166" t="str">
        <f>_L_Loc</f>
        <v>Vật lý đại cương 2</v>
      </c>
      <c r="H22" s="167">
        <f>_L_Loc</f>
        <v>3</v>
      </c>
      <c r="I22" s="65" t="str">
        <f>_L_Loc</f>
        <v>Viết</v>
      </c>
      <c r="J22" s="66">
        <f>_L_Loc</f>
        <v>60</v>
      </c>
      <c r="K22" s="67">
        <v>42469</v>
      </c>
      <c r="L22" s="236" t="str">
        <f>_L_Ngay</f>
        <v>(Thứ 7)</v>
      </c>
      <c r="M22" s="512">
        <v>3</v>
      </c>
      <c r="N22" s="65">
        <f t="shared" si="7"/>
        <v>26</v>
      </c>
      <c r="O22" s="391">
        <f>_L_SV_P</f>
        <v>26</v>
      </c>
      <c r="P22" s="65">
        <f>_L_sophong</f>
        <v>1</v>
      </c>
      <c r="Q22" s="392"/>
      <c r="R22" s="65"/>
      <c r="S22" s="65"/>
      <c r="T22" s="65"/>
      <c r="U22" s="65"/>
      <c r="V22" s="65"/>
      <c r="W22" s="65"/>
      <c r="X22" s="393">
        <f t="shared" si="8"/>
        <v>0</v>
      </c>
      <c r="Y22" s="394">
        <f>_L_NgayCham</f>
        <v>42470</v>
      </c>
      <c r="Z22" s="395">
        <f>_L_NopDiem</f>
        <v>42476</v>
      </c>
      <c r="AA22" s="396"/>
      <c r="AB22" s="409"/>
      <c r="AC22" s="410"/>
      <c r="AD22" s="410"/>
      <c r="AE22" s="410"/>
      <c r="AF22" s="410"/>
      <c r="AG22" s="410"/>
      <c r="AH22" s="411"/>
      <c r="AI22" s="348"/>
      <c r="AJ22" s="329"/>
      <c r="AK22" s="350"/>
      <c r="AL22" s="171"/>
      <c r="AM22" s="362">
        <f t="shared" si="9"/>
        <v>1</v>
      </c>
      <c r="AN22" s="32">
        <f t="shared" si="10"/>
        <v>-2</v>
      </c>
      <c r="AO22" s="31">
        <f>_L_SV_Pcuoi</f>
        <v>26</v>
      </c>
      <c r="AP22" s="33" t="str">
        <f>_L_Loc</f>
        <v>CBLY</v>
      </c>
      <c r="AQ22" s="33" t="str">
        <f>_L_Loc</f>
        <v>KHCB</v>
      </c>
      <c r="AR22" s="48">
        <f t="shared" si="11"/>
        <v>-2</v>
      </c>
      <c r="AS22" s="63">
        <f t="shared" si="12"/>
        <v>1</v>
      </c>
      <c r="AT22" s="34"/>
      <c r="AU22" s="41">
        <f>_L_Loc</f>
        <v>0</v>
      </c>
      <c r="AV22" s="41">
        <f>_L_Loc</f>
        <v>0</v>
      </c>
      <c r="AW22" s="41">
        <f>_L_Loc</f>
        <v>0</v>
      </c>
      <c r="AX22" s="41">
        <f>_L_Loc</f>
        <v>0</v>
      </c>
      <c r="AY22" s="41">
        <f>_L_Loc</f>
        <v>0</v>
      </c>
      <c r="AZ22" s="41">
        <f>_L_Loc</f>
        <v>0</v>
      </c>
      <c r="BA22" s="41">
        <f>_L_Loc</f>
        <v>0</v>
      </c>
      <c r="BB22" s="41">
        <f>_L_Loc</f>
        <v>0</v>
      </c>
      <c r="BC22" s="41">
        <f>_L_Loc</f>
        <v>0</v>
      </c>
      <c r="BD22" s="41">
        <f>_L_Loc</f>
        <v>0</v>
      </c>
      <c r="BE22" s="41">
        <f>_L_Loc</f>
        <v>0</v>
      </c>
      <c r="BF22" s="41">
        <f>_L_Loc</f>
        <v>0</v>
      </c>
      <c r="BG22" s="41">
        <f>_L_Loc</f>
        <v>0</v>
      </c>
      <c r="BH22" s="41">
        <f>_L_Loc</f>
        <v>0</v>
      </c>
      <c r="BI22" s="41">
        <f>_L_Loc</f>
        <v>0</v>
      </c>
      <c r="BJ22" s="41">
        <f>_L_Loc</f>
        <v>0</v>
      </c>
      <c r="BK22" s="41">
        <f>_L_Loc</f>
        <v>0</v>
      </c>
      <c r="BL22" s="41">
        <f>_L_Loc</f>
        <v>0</v>
      </c>
      <c r="BM22" s="41">
        <f>_L_Loc</f>
        <v>0</v>
      </c>
    </row>
    <row r="23" spans="1:84" s="35" customFormat="1" x14ac:dyDescent="0.25">
      <c r="A23" s="246">
        <f t="shared" si="5"/>
        <v>42469.541666666664</v>
      </c>
      <c r="B23" s="247" t="str">
        <f>_L_Gio</f>
        <v>13:00</v>
      </c>
      <c r="C23" s="241" t="s">
        <v>7705</v>
      </c>
      <c r="D23" s="390">
        <f t="shared" si="6"/>
        <v>14</v>
      </c>
      <c r="E23" s="65" t="str">
        <f>_L_LocHe</f>
        <v>DL</v>
      </c>
      <c r="F23" s="248" t="str">
        <f>_L_MaHP</f>
        <v>DL2GT61</v>
      </c>
      <c r="G23" s="166" t="str">
        <f>_L_Loc</f>
        <v>Thủy lực - Thủy văn công trình</v>
      </c>
      <c r="H23" s="167">
        <f>_L_Loc</f>
        <v>2</v>
      </c>
      <c r="I23" s="65" t="str">
        <f>_L_Loc</f>
        <v>Viết</v>
      </c>
      <c r="J23" s="66">
        <f>_L_Loc</f>
        <v>90</v>
      </c>
      <c r="K23" s="67">
        <v>42469</v>
      </c>
      <c r="L23" s="236" t="str">
        <f>_L_Ngay</f>
        <v>(Thứ 7)</v>
      </c>
      <c r="M23" s="512">
        <v>3</v>
      </c>
      <c r="N23" s="65">
        <f t="shared" si="7"/>
        <v>6</v>
      </c>
      <c r="O23" s="391">
        <f>_L_SV_P</f>
        <v>6</v>
      </c>
      <c r="P23" s="65">
        <f>_L_sophong</f>
        <v>1</v>
      </c>
      <c r="Q23" s="392"/>
      <c r="R23" s="65"/>
      <c r="S23" s="65"/>
      <c r="T23" s="65"/>
      <c r="U23" s="65"/>
      <c r="V23" s="65"/>
      <c r="W23" s="65"/>
      <c r="X23" s="393">
        <f t="shared" si="8"/>
        <v>0</v>
      </c>
      <c r="Y23" s="394">
        <f>_L_NgayCham</f>
        <v>42470</v>
      </c>
      <c r="Z23" s="395">
        <f>_L_NopDiem</f>
        <v>42476</v>
      </c>
      <c r="AA23" s="396"/>
      <c r="AB23" s="409"/>
      <c r="AC23" s="410"/>
      <c r="AD23" s="410"/>
      <c r="AE23" s="410"/>
      <c r="AF23" s="410"/>
      <c r="AG23" s="410"/>
      <c r="AH23" s="411"/>
      <c r="AI23" s="348"/>
      <c r="AJ23" s="329"/>
      <c r="AK23" s="350"/>
      <c r="AL23" s="171"/>
      <c r="AM23" s="362">
        <f t="shared" si="9"/>
        <v>1</v>
      </c>
      <c r="AN23" s="32">
        <f t="shared" si="10"/>
        <v>-2</v>
      </c>
      <c r="AO23" s="31">
        <f>_L_SV_Pcuoi</f>
        <v>6</v>
      </c>
      <c r="AP23" s="33" t="str">
        <f>_L_Loc</f>
        <v>CTMO</v>
      </c>
      <c r="AQ23" s="33" t="str">
        <f>_L_Loc</f>
        <v>KCT</v>
      </c>
      <c r="AR23" s="48">
        <f t="shared" si="11"/>
        <v>-2</v>
      </c>
      <c r="AS23" s="63">
        <f t="shared" si="12"/>
        <v>1</v>
      </c>
      <c r="AT23" s="34"/>
      <c r="AU23" s="41">
        <f>_L_Loc</f>
        <v>0</v>
      </c>
      <c r="AV23" s="41">
        <f>_L_Loc</f>
        <v>0</v>
      </c>
      <c r="AW23" s="41">
        <f>_L_Loc</f>
        <v>0</v>
      </c>
      <c r="AX23" s="41">
        <f>_L_Loc</f>
        <v>0</v>
      </c>
      <c r="AY23" s="41">
        <f>_L_Loc</f>
        <v>0</v>
      </c>
      <c r="AZ23" s="41">
        <f>_L_Loc</f>
        <v>0</v>
      </c>
      <c r="BA23" s="41">
        <f>_L_Loc</f>
        <v>0</v>
      </c>
      <c r="BB23" s="41">
        <f>_L_Loc</f>
        <v>0</v>
      </c>
      <c r="BC23" s="41">
        <f>_L_Loc</f>
        <v>0</v>
      </c>
      <c r="BD23" s="41">
        <f>_L_Loc</f>
        <v>0</v>
      </c>
      <c r="BE23" s="41">
        <f>_L_Loc</f>
        <v>0</v>
      </c>
      <c r="BF23" s="41">
        <f>_L_Loc</f>
        <v>0</v>
      </c>
      <c r="BG23" s="41">
        <f>_L_Loc</f>
        <v>0</v>
      </c>
      <c r="BH23" s="41">
        <f>_L_Loc</f>
        <v>0</v>
      </c>
      <c r="BI23" s="41">
        <f>_L_Loc</f>
        <v>0</v>
      </c>
      <c r="BJ23" s="41">
        <f>_L_Loc</f>
        <v>0</v>
      </c>
      <c r="BK23" s="41">
        <f>_L_Loc</f>
        <v>0</v>
      </c>
      <c r="BL23" s="41">
        <f>_L_Loc</f>
        <v>0</v>
      </c>
      <c r="BM23" s="41">
        <f>_L_Loc</f>
        <v>0</v>
      </c>
      <c r="BN23" s="41">
        <f>_L_Loc</f>
        <v>0</v>
      </c>
      <c r="BO23" s="41">
        <f>_L_Loc</f>
        <v>0</v>
      </c>
      <c r="BP23" s="41">
        <f>_L_Loc</f>
        <v>0</v>
      </c>
      <c r="BQ23" s="41">
        <f>_L_Loc</f>
        <v>0</v>
      </c>
      <c r="BR23" s="41">
        <f>_L_Loc</f>
        <v>0</v>
      </c>
      <c r="BS23" s="41">
        <f>_L_Loc</f>
        <v>0</v>
      </c>
      <c r="BT23" s="41">
        <f>_L_Loc</f>
        <v>0</v>
      </c>
      <c r="BU23" s="41">
        <f>_L_Loc</f>
        <v>0</v>
      </c>
      <c r="BV23" s="41">
        <f>_L_Loc</f>
        <v>0</v>
      </c>
      <c r="BW23" s="41">
        <f>_L_Loc</f>
        <v>0</v>
      </c>
      <c r="BX23" s="41">
        <f>_L_Loc</f>
        <v>0</v>
      </c>
      <c r="BY23" s="41">
        <f>_L_Loc</f>
        <v>0</v>
      </c>
      <c r="BZ23" s="41">
        <f>_L_Loc</f>
        <v>0</v>
      </c>
      <c r="CA23" s="41">
        <f>_L_Loc</f>
        <v>0</v>
      </c>
      <c r="CB23" s="41">
        <f>_L_Loc</f>
        <v>0</v>
      </c>
      <c r="CC23" s="41">
        <f>_L_Loc</f>
        <v>0</v>
      </c>
      <c r="CD23" s="41">
        <f>_L_Loc</f>
        <v>0</v>
      </c>
      <c r="CE23" s="41">
        <f>_L_Loc</f>
        <v>0</v>
      </c>
      <c r="CF23" s="41">
        <f>_L_Loc</f>
        <v>0</v>
      </c>
    </row>
    <row r="24" spans="1:84" s="35" customFormat="1" x14ac:dyDescent="0.25">
      <c r="A24" s="246">
        <f t="shared" si="5"/>
        <v>42469.541666666664</v>
      </c>
      <c r="B24" s="247" t="str">
        <f>_L_Gio</f>
        <v>13:00</v>
      </c>
      <c r="C24" s="241" t="s">
        <v>7725</v>
      </c>
      <c r="D24" s="390">
        <f t="shared" si="6"/>
        <v>15</v>
      </c>
      <c r="E24" s="65" t="str">
        <f>_L_LocHe</f>
        <v>DC</v>
      </c>
      <c r="F24" s="248" t="str">
        <f>_L_MaHP</f>
        <v>DC2GT34</v>
      </c>
      <c r="G24" s="166" t="str">
        <f>_L_Loc</f>
        <v>Đồ án Nền và móng</v>
      </c>
      <c r="H24" s="167">
        <f>_L_Loc</f>
        <v>1</v>
      </c>
      <c r="I24" s="65" t="str">
        <f>_L_Loc</f>
        <v>VĐ</v>
      </c>
      <c r="J24" s="66">
        <f>_L_Loc</f>
        <v>0</v>
      </c>
      <c r="K24" s="67">
        <v>42469</v>
      </c>
      <c r="L24" s="236" t="str">
        <f>_L_Ngay</f>
        <v>(Thứ 7)</v>
      </c>
      <c r="M24" s="512">
        <v>3</v>
      </c>
      <c r="N24" s="65">
        <f t="shared" si="7"/>
        <v>1</v>
      </c>
      <c r="O24" s="391">
        <f>_L_SV_P</f>
        <v>0</v>
      </c>
      <c r="P24" s="65" t="str">
        <f>_L_sophong</f>
        <v/>
      </c>
      <c r="Q24" s="392"/>
      <c r="R24" s="65"/>
      <c r="S24" s="65"/>
      <c r="T24" s="65"/>
      <c r="U24" s="65"/>
      <c r="V24" s="65"/>
      <c r="W24" s="65"/>
      <c r="X24" s="393">
        <f t="shared" si="8"/>
        <v>0</v>
      </c>
      <c r="Y24" s="394">
        <f>_L_NgayCham</f>
        <v>42469</v>
      </c>
      <c r="Z24" s="395">
        <f>_L_NopDiem</f>
        <v>42471</v>
      </c>
      <c r="AA24" s="396"/>
      <c r="AB24" s="409"/>
      <c r="AC24" s="410"/>
      <c r="AD24" s="410"/>
      <c r="AE24" s="410"/>
      <c r="AF24" s="410"/>
      <c r="AG24" s="410"/>
      <c r="AH24" s="411"/>
      <c r="AI24" s="348"/>
      <c r="AJ24" s="329"/>
      <c r="AK24" s="350"/>
      <c r="AL24" s="171"/>
      <c r="AM24" s="362">
        <f t="shared" si="9"/>
        <v>2</v>
      </c>
      <c r="AN24" s="32" t="e">
        <f t="shared" si="10"/>
        <v>#VALUE!</v>
      </c>
      <c r="AO24" s="31" t="str">
        <f>_L_SV_Pcuoi</f>
        <v/>
      </c>
      <c r="AP24" s="33" t="str">
        <f>_L_Loc</f>
        <v>CTDK</v>
      </c>
      <c r="AQ24" s="33" t="str">
        <f>_L_Loc</f>
        <v>KCT</v>
      </c>
      <c r="AR24" s="48" t="e">
        <f t="shared" si="11"/>
        <v>#VALUE!</v>
      </c>
      <c r="AS24" s="63" t="e">
        <f t="shared" si="12"/>
        <v>#DIV/0!</v>
      </c>
      <c r="AT24" s="34"/>
      <c r="AU24" s="41" t="str">
        <f>_L_Loc</f>
        <v>x</v>
      </c>
      <c r="AV24" s="41" t="str">
        <f>_L_Loc</f>
        <v>x</v>
      </c>
      <c r="AW24" s="41" t="str">
        <f>_L_Loc</f>
        <v>x</v>
      </c>
      <c r="AX24" s="41" t="str">
        <f>_L_Loc</f>
        <v>x</v>
      </c>
      <c r="AY24" s="41" t="str">
        <f>_L_Loc</f>
        <v>x</v>
      </c>
      <c r="AZ24" s="41">
        <f>_L_Loc</f>
        <v>0</v>
      </c>
      <c r="BA24" s="41" t="str">
        <f>_L_Loc</f>
        <v>x</v>
      </c>
      <c r="BB24" s="41">
        <f>_L_Loc</f>
        <v>0</v>
      </c>
      <c r="BC24" s="41">
        <f>_L_Loc</f>
        <v>0</v>
      </c>
      <c r="BD24" s="41">
        <f>_L_Loc</f>
        <v>0</v>
      </c>
      <c r="BE24" s="41">
        <f>_L_Loc</f>
        <v>0</v>
      </c>
      <c r="BF24" s="41">
        <f>_L_Loc</f>
        <v>0</v>
      </c>
      <c r="BG24" s="41">
        <f>_L_Loc</f>
        <v>0</v>
      </c>
      <c r="BH24" s="41">
        <f>_L_Loc</f>
        <v>0</v>
      </c>
      <c r="BI24" s="41">
        <f>_L_Loc</f>
        <v>0</v>
      </c>
      <c r="BJ24" s="41">
        <f>_L_Loc</f>
        <v>0</v>
      </c>
      <c r="BK24" s="41">
        <f>_L_Loc</f>
        <v>0</v>
      </c>
      <c r="BL24" s="41">
        <f>_L_Loc</f>
        <v>0</v>
      </c>
      <c r="BM24" s="41">
        <f>_L_Loc</f>
        <v>0</v>
      </c>
      <c r="BN24" s="41">
        <f>_L_Loc</f>
        <v>0</v>
      </c>
      <c r="BO24" s="41" t="str">
        <f>_L_Loc</f>
        <v>x</v>
      </c>
      <c r="BP24" s="41" t="str">
        <f>_L_Loc</f>
        <v>x</v>
      </c>
      <c r="BQ24" s="41" t="str">
        <f>_L_Loc</f>
        <v>x</v>
      </c>
      <c r="BR24" s="41">
        <f>_L_Loc</f>
        <v>0</v>
      </c>
      <c r="BS24" s="41">
        <f>_L_Loc</f>
        <v>0</v>
      </c>
      <c r="BT24" s="41">
        <f>_L_Loc</f>
        <v>0</v>
      </c>
      <c r="BU24" s="41">
        <f>_L_Loc</f>
        <v>0</v>
      </c>
      <c r="BV24" s="41">
        <f>_L_Loc</f>
        <v>0</v>
      </c>
      <c r="BW24" s="41">
        <f>_L_Loc</f>
        <v>0</v>
      </c>
      <c r="BX24" s="41">
        <f>_L_Loc</f>
        <v>0</v>
      </c>
      <c r="BY24" s="41">
        <f>_L_Loc</f>
        <v>0</v>
      </c>
      <c r="BZ24" s="41">
        <f>_L_Loc</f>
        <v>0</v>
      </c>
      <c r="CA24" s="41">
        <f>_L_Loc</f>
        <v>0</v>
      </c>
      <c r="CB24" s="41">
        <f>_L_Loc</f>
        <v>0</v>
      </c>
      <c r="CC24" s="41">
        <f>_L_Loc</f>
        <v>0</v>
      </c>
      <c r="CD24" s="41">
        <f>_L_Loc</f>
        <v>0</v>
      </c>
      <c r="CE24" s="41">
        <f>_L_Loc</f>
        <v>0</v>
      </c>
      <c r="CF24" s="41">
        <f>_L_Loc</f>
        <v>0</v>
      </c>
    </row>
    <row r="25" spans="1:84" s="35" customFormat="1" x14ac:dyDescent="0.25">
      <c r="A25" s="246">
        <f t="shared" si="5"/>
        <v>42469.541666666664</v>
      </c>
      <c r="B25" s="247" t="str">
        <f>_L_Gio</f>
        <v>13:00</v>
      </c>
      <c r="C25" s="241" t="s">
        <v>7726</v>
      </c>
      <c r="D25" s="390">
        <f t="shared" si="6"/>
        <v>16</v>
      </c>
      <c r="E25" s="65" t="str">
        <f>_L_LocHe</f>
        <v>DL</v>
      </c>
      <c r="F25" s="248" t="str">
        <f>_L_MaHP</f>
        <v>DC2GT34</v>
      </c>
      <c r="G25" s="166" t="str">
        <f>_L_Loc</f>
        <v>Đồ án Nền và móng</v>
      </c>
      <c r="H25" s="167">
        <f>_L_Loc</f>
        <v>1</v>
      </c>
      <c r="I25" s="65" t="str">
        <f>_L_Loc</f>
        <v>VĐ</v>
      </c>
      <c r="J25" s="66">
        <f>_L_Loc</f>
        <v>0</v>
      </c>
      <c r="K25" s="67">
        <v>42469</v>
      </c>
      <c r="L25" s="236" t="str">
        <f>_L_Ngay</f>
        <v>(Thứ 7)</v>
      </c>
      <c r="M25" s="512">
        <v>3</v>
      </c>
      <c r="N25" s="65">
        <f t="shared" si="7"/>
        <v>7</v>
      </c>
      <c r="O25" s="391">
        <f>_L_SV_P</f>
        <v>0</v>
      </c>
      <c r="P25" s="65" t="str">
        <f>_L_sophong</f>
        <v/>
      </c>
      <c r="Q25" s="392"/>
      <c r="R25" s="65"/>
      <c r="S25" s="65"/>
      <c r="T25" s="65"/>
      <c r="U25" s="65"/>
      <c r="V25" s="65"/>
      <c r="W25" s="65"/>
      <c r="X25" s="393">
        <f t="shared" si="8"/>
        <v>0</v>
      </c>
      <c r="Y25" s="394">
        <f>_L_NgayCham</f>
        <v>42469</v>
      </c>
      <c r="Z25" s="395">
        <f>_L_NopDiem</f>
        <v>42471</v>
      </c>
      <c r="AA25" s="396"/>
      <c r="AB25" s="409"/>
      <c r="AC25" s="410"/>
      <c r="AD25" s="410"/>
      <c r="AE25" s="410"/>
      <c r="AF25" s="410"/>
      <c r="AG25" s="410"/>
      <c r="AH25" s="411"/>
      <c r="AI25" s="348"/>
      <c r="AJ25" s="329"/>
      <c r="AK25" s="350"/>
      <c r="AL25" s="171"/>
      <c r="AM25" s="362">
        <f t="shared" si="9"/>
        <v>2</v>
      </c>
      <c r="AN25" s="32" t="e">
        <f t="shared" si="10"/>
        <v>#VALUE!</v>
      </c>
      <c r="AO25" s="31" t="str">
        <f>_L_SV_Pcuoi</f>
        <v/>
      </c>
      <c r="AP25" s="33" t="str">
        <f>_L_Loc</f>
        <v>CTDK</v>
      </c>
      <c r="AQ25" s="33" t="str">
        <f>_L_Loc</f>
        <v>KCT</v>
      </c>
      <c r="AR25" s="48" t="e">
        <f t="shared" si="11"/>
        <v>#VALUE!</v>
      </c>
      <c r="AS25" s="63" t="e">
        <f t="shared" si="12"/>
        <v>#DIV/0!</v>
      </c>
      <c r="AT25" s="34"/>
      <c r="AU25" s="41" t="str">
        <f>_L_Loc</f>
        <v>x</v>
      </c>
      <c r="AV25" s="41" t="str">
        <f>_L_Loc</f>
        <v>x</v>
      </c>
      <c r="AW25" s="41" t="str">
        <f>_L_Loc</f>
        <v>x</v>
      </c>
      <c r="AX25" s="41" t="str">
        <f>_L_Loc</f>
        <v>x</v>
      </c>
      <c r="AY25" s="41" t="str">
        <f>_L_Loc</f>
        <v>x</v>
      </c>
      <c r="AZ25" s="41">
        <f>_L_Loc</f>
        <v>0</v>
      </c>
      <c r="BA25" s="41" t="str">
        <f>_L_Loc</f>
        <v>x</v>
      </c>
      <c r="BB25" s="41">
        <f>_L_Loc</f>
        <v>0</v>
      </c>
      <c r="BC25" s="41">
        <f>_L_Loc</f>
        <v>0</v>
      </c>
      <c r="BD25" s="41">
        <f>_L_Loc</f>
        <v>0</v>
      </c>
      <c r="BE25" s="41">
        <f>_L_Loc</f>
        <v>0</v>
      </c>
      <c r="BF25" s="41">
        <f>_L_Loc</f>
        <v>0</v>
      </c>
      <c r="BG25" s="41">
        <f>_L_Loc</f>
        <v>0</v>
      </c>
      <c r="BH25" s="41">
        <f>_L_Loc</f>
        <v>0</v>
      </c>
      <c r="BI25" s="41">
        <f>_L_Loc</f>
        <v>0</v>
      </c>
      <c r="BJ25" s="41">
        <f>_L_Loc</f>
        <v>0</v>
      </c>
      <c r="BK25" s="41">
        <f>_L_Loc</f>
        <v>0</v>
      </c>
      <c r="BL25" s="41">
        <f>_L_Loc</f>
        <v>0</v>
      </c>
      <c r="BM25" s="41">
        <f>_L_Loc</f>
        <v>0</v>
      </c>
      <c r="BN25" s="41">
        <f>_L_Loc</f>
        <v>0</v>
      </c>
      <c r="BO25" s="41" t="str">
        <f>_L_Loc</f>
        <v>x</v>
      </c>
      <c r="BP25" s="41" t="str">
        <f>_L_Loc</f>
        <v>x</v>
      </c>
      <c r="BQ25" s="41" t="str">
        <f>_L_Loc</f>
        <v>x</v>
      </c>
      <c r="BR25" s="41">
        <f>_L_Loc</f>
        <v>0</v>
      </c>
      <c r="BS25" s="41">
        <f>_L_Loc</f>
        <v>0</v>
      </c>
      <c r="BT25" s="41">
        <f>_L_Loc</f>
        <v>0</v>
      </c>
      <c r="BU25" s="41">
        <f>_L_Loc</f>
        <v>0</v>
      </c>
      <c r="BV25" s="41">
        <f>_L_Loc</f>
        <v>0</v>
      </c>
      <c r="BW25" s="41">
        <f>_L_Loc</f>
        <v>0</v>
      </c>
      <c r="BX25" s="41">
        <f>_L_Loc</f>
        <v>0</v>
      </c>
      <c r="BY25" s="41">
        <f>_L_Loc</f>
        <v>0</v>
      </c>
      <c r="BZ25" s="41">
        <f>_L_Loc</f>
        <v>0</v>
      </c>
      <c r="CA25" s="41">
        <f>_L_Loc</f>
        <v>0</v>
      </c>
      <c r="CB25" s="41">
        <f>_L_Loc</f>
        <v>0</v>
      </c>
      <c r="CC25" s="41">
        <f>_L_Loc</f>
        <v>0</v>
      </c>
      <c r="CD25" s="41">
        <f>_L_Loc</f>
        <v>0</v>
      </c>
      <c r="CE25" s="41">
        <f>_L_Loc</f>
        <v>0</v>
      </c>
      <c r="CF25" s="41">
        <f>_L_Loc</f>
        <v>0</v>
      </c>
    </row>
    <row r="26" spans="1:84" s="35" customFormat="1" ht="37.5" x14ac:dyDescent="0.25">
      <c r="A26" s="246">
        <f t="shared" si="5"/>
        <v>42469.625</v>
      </c>
      <c r="B26" s="247" t="str">
        <f>_L_Gio</f>
        <v>15:00</v>
      </c>
      <c r="C26" s="241" t="s">
        <v>7575</v>
      </c>
      <c r="D26" s="390">
        <f t="shared" si="6"/>
        <v>17</v>
      </c>
      <c r="E26" s="65" t="str">
        <f>_L_LocHe</f>
        <v>DC</v>
      </c>
      <c r="F26" s="248" t="str">
        <f>_L_MaHP</f>
        <v>DC1LL02</v>
      </c>
      <c r="G26" s="166" t="str">
        <f>_L_Loc</f>
        <v>Những nguyên lý cơ bản của chủ nghĩa Mác - Lênin 2</v>
      </c>
      <c r="H26" s="167">
        <f>_L_Loc</f>
        <v>3</v>
      </c>
      <c r="I26" s="65" t="str">
        <f>_L_Loc</f>
        <v>Viết</v>
      </c>
      <c r="J26" s="66">
        <f>_L_Loc</f>
        <v>90</v>
      </c>
      <c r="K26" s="67">
        <v>42469</v>
      </c>
      <c r="L26" s="236" t="str">
        <f>_L_Ngay</f>
        <v>(Thứ 7)</v>
      </c>
      <c r="M26" s="512">
        <v>4</v>
      </c>
      <c r="N26" s="65">
        <f t="shared" si="7"/>
        <v>165</v>
      </c>
      <c r="O26" s="391">
        <f>_L_SV_P</f>
        <v>45</v>
      </c>
      <c r="P26" s="65">
        <f>_L_sophong</f>
        <v>4</v>
      </c>
      <c r="Q26" s="392"/>
      <c r="R26" s="65"/>
      <c r="S26" s="65"/>
      <c r="T26" s="65"/>
      <c r="U26" s="65"/>
      <c r="V26" s="65"/>
      <c r="W26" s="65"/>
      <c r="X26" s="393">
        <f t="shared" si="8"/>
        <v>0</v>
      </c>
      <c r="Y26" s="394">
        <f>_L_NgayCham</f>
        <v>42470</v>
      </c>
      <c r="Z26" s="395">
        <f>_L_NopDiem</f>
        <v>42476</v>
      </c>
      <c r="AA26" s="396"/>
      <c r="AB26" s="409"/>
      <c r="AC26" s="410"/>
      <c r="AD26" s="410"/>
      <c r="AE26" s="410"/>
      <c r="AF26" s="410"/>
      <c r="AG26" s="410"/>
      <c r="AH26" s="411"/>
      <c r="AI26" s="348"/>
      <c r="AJ26" s="329"/>
      <c r="AK26" s="350"/>
      <c r="AL26" s="171"/>
      <c r="AM26" s="362">
        <f t="shared" si="9"/>
        <v>1</v>
      </c>
      <c r="AN26" s="32">
        <f t="shared" si="10"/>
        <v>-8</v>
      </c>
      <c r="AO26" s="31">
        <f>_L_SV_Pcuoi</f>
        <v>30</v>
      </c>
      <c r="AP26" s="33" t="str">
        <f>_L_Loc</f>
        <v>LLNL</v>
      </c>
      <c r="AQ26" s="33" t="str">
        <f>_L_Loc</f>
        <v>LLCT</v>
      </c>
      <c r="AR26" s="48">
        <f t="shared" si="11"/>
        <v>-8</v>
      </c>
      <c r="AS26" s="63">
        <f t="shared" si="12"/>
        <v>3.6666666666666665</v>
      </c>
      <c r="AT26" s="34"/>
      <c r="AU26" s="41" t="str">
        <f>_L_Loc</f>
        <v>x</v>
      </c>
      <c r="AV26" s="41" t="str">
        <f>_L_Loc</f>
        <v>x</v>
      </c>
      <c r="AW26" s="41" t="str">
        <f>_L_Loc</f>
        <v>x</v>
      </c>
      <c r="AX26" s="41" t="str">
        <f>_L_Loc</f>
        <v>x</v>
      </c>
      <c r="AY26" s="41" t="str">
        <f>_L_Loc</f>
        <v>x</v>
      </c>
      <c r="AZ26" s="41" t="str">
        <f>_L_Loc</f>
        <v>x</v>
      </c>
      <c r="BA26" s="41" t="str">
        <f>_L_Loc</f>
        <v>x</v>
      </c>
      <c r="BB26" s="41" t="str">
        <f>_L_Loc</f>
        <v>x</v>
      </c>
      <c r="BC26" s="41" t="str">
        <f>_L_Loc</f>
        <v>x</v>
      </c>
      <c r="BD26" s="41" t="str">
        <f>_L_Loc</f>
        <v>x</v>
      </c>
      <c r="BE26" s="41" t="str">
        <f>_L_Loc</f>
        <v>x</v>
      </c>
      <c r="BF26" s="41" t="str">
        <f>_L_Loc</f>
        <v>x</v>
      </c>
      <c r="BG26" s="41" t="str">
        <f>_L_Loc</f>
        <v>x</v>
      </c>
      <c r="BH26" s="41" t="str">
        <f>_L_Loc</f>
        <v>x</v>
      </c>
      <c r="BI26" s="41" t="str">
        <f>_L_Loc</f>
        <v>x</v>
      </c>
      <c r="BJ26" s="41" t="str">
        <f>_L_Loc</f>
        <v>x</v>
      </c>
      <c r="BK26" s="41" t="str">
        <f>_L_Loc</f>
        <v>x</v>
      </c>
      <c r="BL26" s="41" t="str">
        <f>_L_Loc</f>
        <v>x</v>
      </c>
      <c r="BM26" s="41" t="str">
        <f>_L_Loc</f>
        <v>x</v>
      </c>
    </row>
    <row r="27" spans="1:84" s="35" customFormat="1" x14ac:dyDescent="0.25">
      <c r="A27" s="246">
        <f t="shared" si="5"/>
        <v>42469.625</v>
      </c>
      <c r="B27" s="247" t="str">
        <f>_L_Gio</f>
        <v>15:00</v>
      </c>
      <c r="C27" s="241" t="s">
        <v>7709</v>
      </c>
      <c r="D27" s="390">
        <f t="shared" si="6"/>
        <v>18</v>
      </c>
      <c r="E27" s="65" t="str">
        <f>_L_LocHe</f>
        <v>CC</v>
      </c>
      <c r="F27" s="248" t="str">
        <f>_L_MaHP</f>
        <v>CC1CB92</v>
      </c>
      <c r="G27" s="166" t="str">
        <f>_L_Loc</f>
        <v>Môi trường trong xây dựng</v>
      </c>
      <c r="H27" s="167">
        <f>_L_Loc</f>
        <v>2</v>
      </c>
      <c r="I27" s="65" t="str">
        <f>_L_Loc</f>
        <v>Viết</v>
      </c>
      <c r="J27" s="66">
        <f>_L_Loc</f>
        <v>90</v>
      </c>
      <c r="K27" s="67">
        <v>42469</v>
      </c>
      <c r="L27" s="236" t="str">
        <f>_L_Ngay</f>
        <v>(Thứ 7)</v>
      </c>
      <c r="M27" s="512">
        <v>4</v>
      </c>
      <c r="N27" s="65">
        <f t="shared" si="7"/>
        <v>25</v>
      </c>
      <c r="O27" s="391">
        <f>_L_SV_P</f>
        <v>25</v>
      </c>
      <c r="P27" s="65">
        <f>_L_sophong</f>
        <v>1</v>
      </c>
      <c r="Q27" s="392"/>
      <c r="R27" s="65"/>
      <c r="S27" s="65"/>
      <c r="T27" s="65"/>
      <c r="U27" s="65"/>
      <c r="V27" s="65"/>
      <c r="W27" s="65"/>
      <c r="X27" s="393">
        <f t="shared" si="8"/>
        <v>0</v>
      </c>
      <c r="Y27" s="394">
        <f>_L_NgayCham</f>
        <v>42470</v>
      </c>
      <c r="Z27" s="395">
        <f>_L_NopDiem</f>
        <v>42476</v>
      </c>
      <c r="AA27" s="396"/>
      <c r="AB27" s="409"/>
      <c r="AC27" s="410"/>
      <c r="AD27" s="410"/>
      <c r="AE27" s="410"/>
      <c r="AF27" s="410"/>
      <c r="AG27" s="410"/>
      <c r="AH27" s="411"/>
      <c r="AI27" s="348"/>
      <c r="AJ27" s="348"/>
      <c r="AK27" s="350"/>
      <c r="AL27" s="171"/>
      <c r="AM27" s="362">
        <f t="shared" si="9"/>
        <v>1</v>
      </c>
      <c r="AN27" s="32">
        <f t="shared" si="10"/>
        <v>-2</v>
      </c>
      <c r="AO27" s="31">
        <f>_L_SV_Pcuoi</f>
        <v>25</v>
      </c>
      <c r="AP27" s="33" t="str">
        <f>_L_Loc</f>
        <v>CTMO</v>
      </c>
      <c r="AQ27" s="33" t="str">
        <f>_L_Loc</f>
        <v>KCT</v>
      </c>
      <c r="AR27" s="48">
        <f t="shared" si="11"/>
        <v>-2</v>
      </c>
      <c r="AS27" s="63">
        <f t="shared" si="12"/>
        <v>1</v>
      </c>
      <c r="AT27" s="34"/>
      <c r="AU27" s="41" t="str">
        <f>_L_Loc</f>
        <v>o</v>
      </c>
      <c r="AV27" s="41" t="str">
        <f>_L_Loc</f>
        <v>o</v>
      </c>
      <c r="AW27" s="41" t="str">
        <f>_L_Loc</f>
        <v>o</v>
      </c>
      <c r="AX27" s="41" t="str">
        <f>_L_Loc</f>
        <v>o</v>
      </c>
      <c r="AY27" s="41" t="str">
        <f>_L_Loc</f>
        <v>o</v>
      </c>
      <c r="AZ27" s="41" t="str">
        <f>_L_Loc</f>
        <v>o</v>
      </c>
      <c r="BA27" s="41" t="str">
        <f>_L_Loc</f>
        <v>o</v>
      </c>
      <c r="BB27" s="41">
        <f>_L_Loc</f>
        <v>0</v>
      </c>
      <c r="BC27" s="41">
        <f>_L_Loc</f>
        <v>0</v>
      </c>
      <c r="BD27" s="41">
        <f>_L_Loc</f>
        <v>0</v>
      </c>
      <c r="BE27" s="41">
        <f>_L_Loc</f>
        <v>0</v>
      </c>
      <c r="BF27" s="41">
        <f>_L_Loc</f>
        <v>0</v>
      </c>
      <c r="BG27" s="41">
        <f>_L_Loc</f>
        <v>0</v>
      </c>
      <c r="BH27" s="41">
        <f>_L_Loc</f>
        <v>0</v>
      </c>
      <c r="BI27" s="41">
        <f>_L_Loc</f>
        <v>0</v>
      </c>
      <c r="BJ27" s="41">
        <f>_L_Loc</f>
        <v>0</v>
      </c>
      <c r="BK27" s="41">
        <f>_L_Loc</f>
        <v>0</v>
      </c>
      <c r="BL27" s="41">
        <f>_L_Loc</f>
        <v>0</v>
      </c>
      <c r="BM27" s="41">
        <f>_L_Loc</f>
        <v>0</v>
      </c>
      <c r="BN27" s="41">
        <f>_L_Loc</f>
        <v>0</v>
      </c>
      <c r="BO27" s="41" t="str">
        <f>_L_Loc</f>
        <v>o</v>
      </c>
      <c r="BP27" s="41" t="str">
        <f>_L_Loc</f>
        <v>o</v>
      </c>
      <c r="BQ27" s="41" t="str">
        <f>_L_Loc</f>
        <v>o</v>
      </c>
      <c r="BR27" s="41">
        <f>_L_Loc</f>
        <v>0</v>
      </c>
      <c r="BS27" s="41" t="str">
        <f>_L_Loc</f>
        <v>o</v>
      </c>
      <c r="BT27" s="41">
        <f>_L_Loc</f>
        <v>0</v>
      </c>
      <c r="BU27" s="41">
        <f>_L_Loc</f>
        <v>0</v>
      </c>
      <c r="BV27" s="41">
        <f>_L_Loc</f>
        <v>0</v>
      </c>
      <c r="BW27" s="41">
        <f>_L_Loc</f>
        <v>0</v>
      </c>
      <c r="BX27" s="41">
        <f>_L_Loc</f>
        <v>0</v>
      </c>
      <c r="BY27" s="41">
        <f>_L_Loc</f>
        <v>0</v>
      </c>
      <c r="BZ27" s="41">
        <f>_L_Loc</f>
        <v>0</v>
      </c>
      <c r="CA27" s="41">
        <f>_L_Loc</f>
        <v>0</v>
      </c>
      <c r="CB27" s="41">
        <f>_L_Loc</f>
        <v>0</v>
      </c>
      <c r="CC27" s="41">
        <f>_L_Loc</f>
        <v>0</v>
      </c>
      <c r="CD27" s="41">
        <f>_L_Loc</f>
        <v>0</v>
      </c>
      <c r="CE27" s="41">
        <f>_L_Loc</f>
        <v>0</v>
      </c>
      <c r="CF27" s="41">
        <f>_L_Loc</f>
        <v>0</v>
      </c>
    </row>
    <row r="28" spans="1:84" s="35" customFormat="1" x14ac:dyDescent="0.25">
      <c r="A28" s="246">
        <f t="shared" si="5"/>
        <v>42469.625</v>
      </c>
      <c r="B28" s="247" t="str">
        <f>_L_Gio</f>
        <v>15:00</v>
      </c>
      <c r="C28" s="241" t="s">
        <v>7731</v>
      </c>
      <c r="D28" s="390">
        <f t="shared" si="6"/>
        <v>19</v>
      </c>
      <c r="E28" s="65" t="str">
        <f>_L_LocHe</f>
        <v>DL</v>
      </c>
      <c r="F28" s="248" t="str">
        <f>_L_MaHP</f>
        <v>DL2CO25</v>
      </c>
      <c r="G28" s="166" t="str">
        <f>_L_Loc</f>
        <v>Sức bền vật liệu</v>
      </c>
      <c r="H28" s="167">
        <f>_L_Loc</f>
        <v>2</v>
      </c>
      <c r="I28" s="65" t="str">
        <f>_L_Loc</f>
        <v>Viết</v>
      </c>
      <c r="J28" s="66">
        <f>_L_Loc</f>
        <v>60</v>
      </c>
      <c r="K28" s="67">
        <v>42469</v>
      </c>
      <c r="L28" s="236" t="str">
        <f>_L_Ngay</f>
        <v>(Thứ 7)</v>
      </c>
      <c r="M28" s="512">
        <v>4</v>
      </c>
      <c r="N28" s="65">
        <f t="shared" si="7"/>
        <v>24</v>
      </c>
      <c r="O28" s="391">
        <f>_L_SV_P</f>
        <v>24</v>
      </c>
      <c r="P28" s="65">
        <f>_L_sophong</f>
        <v>1</v>
      </c>
      <c r="Q28" s="392"/>
      <c r="R28" s="65"/>
      <c r="S28" s="65"/>
      <c r="T28" s="65"/>
      <c r="U28" s="65"/>
      <c r="V28" s="65"/>
      <c r="W28" s="65"/>
      <c r="X28" s="393">
        <f t="shared" si="8"/>
        <v>0</v>
      </c>
      <c r="Y28" s="394">
        <f>_L_NgayCham</f>
        <v>42470</v>
      </c>
      <c r="Z28" s="395">
        <f>_L_NopDiem</f>
        <v>42476</v>
      </c>
      <c r="AA28" s="396"/>
      <c r="AB28" s="409"/>
      <c r="AC28" s="410"/>
      <c r="AD28" s="410"/>
      <c r="AE28" s="410"/>
      <c r="AF28" s="410"/>
      <c r="AG28" s="410"/>
      <c r="AH28" s="411"/>
      <c r="AI28" s="348"/>
      <c r="AJ28" s="348"/>
      <c r="AK28" s="350"/>
      <c r="AL28" s="171"/>
      <c r="AM28" s="362">
        <f t="shared" si="9"/>
        <v>1</v>
      </c>
      <c r="AN28" s="32">
        <f t="shared" si="10"/>
        <v>-2</v>
      </c>
      <c r="AO28" s="31">
        <f>_L_SV_Pcuoi</f>
        <v>24</v>
      </c>
      <c r="AP28" s="33" t="str">
        <f>_L_Loc</f>
        <v>CSCO</v>
      </c>
      <c r="AQ28" s="33" t="str">
        <f>_L_Loc</f>
        <v>CSKT</v>
      </c>
      <c r="AR28" s="48">
        <f t="shared" si="11"/>
        <v>-2</v>
      </c>
      <c r="AS28" s="63">
        <f t="shared" si="12"/>
        <v>1</v>
      </c>
      <c r="AT28" s="34"/>
      <c r="AU28" s="41">
        <f>_L_Loc</f>
        <v>0</v>
      </c>
      <c r="AV28" s="41">
        <f>_L_Loc</f>
        <v>0</v>
      </c>
      <c r="AW28" s="41">
        <f>_L_Loc</f>
        <v>0</v>
      </c>
      <c r="AX28" s="41">
        <f>_L_Loc</f>
        <v>0</v>
      </c>
      <c r="AY28" s="41">
        <f>_L_Loc</f>
        <v>0</v>
      </c>
      <c r="AZ28" s="41">
        <f>_L_Loc</f>
        <v>0</v>
      </c>
      <c r="BA28" s="41">
        <f>_L_Loc</f>
        <v>0</v>
      </c>
      <c r="BB28" s="41">
        <f>_L_Loc</f>
        <v>0</v>
      </c>
      <c r="BC28" s="41">
        <f>_L_Loc</f>
        <v>0</v>
      </c>
      <c r="BD28" s="41">
        <f>_L_Loc</f>
        <v>0</v>
      </c>
      <c r="BE28" s="41">
        <f>_L_Loc</f>
        <v>0</v>
      </c>
      <c r="BF28" s="41">
        <f>_L_Loc</f>
        <v>0</v>
      </c>
      <c r="BG28" s="41">
        <f>_L_Loc</f>
        <v>0</v>
      </c>
      <c r="BH28" s="41">
        <f>_L_Loc</f>
        <v>0</v>
      </c>
      <c r="BI28" s="41">
        <f>_L_Loc</f>
        <v>0</v>
      </c>
      <c r="BJ28" s="41">
        <f>_L_Loc</f>
        <v>0</v>
      </c>
      <c r="BK28" s="41">
        <f>_L_Loc</f>
        <v>0</v>
      </c>
      <c r="BL28" s="41">
        <f>_L_Loc</f>
        <v>0</v>
      </c>
      <c r="BM28" s="41">
        <f>_L_Loc</f>
        <v>0</v>
      </c>
      <c r="BN28" s="41">
        <f>_L_Loc</f>
        <v>0</v>
      </c>
      <c r="BO28" s="41">
        <f>_L_Loc</f>
        <v>0</v>
      </c>
      <c r="BP28" s="41">
        <f>_L_Loc</f>
        <v>0</v>
      </c>
      <c r="BQ28" s="41">
        <f>_L_Loc</f>
        <v>0</v>
      </c>
      <c r="BR28" s="41">
        <f>_L_Loc</f>
        <v>0</v>
      </c>
      <c r="BS28" s="41">
        <f>_L_Loc</f>
        <v>0</v>
      </c>
      <c r="BT28" s="41">
        <f>_L_Loc</f>
        <v>0</v>
      </c>
      <c r="BU28" s="41">
        <f>_L_Loc</f>
        <v>0</v>
      </c>
      <c r="BV28" s="41">
        <f>_L_Loc</f>
        <v>0</v>
      </c>
      <c r="BW28" s="41">
        <f>_L_Loc</f>
        <v>0</v>
      </c>
      <c r="BX28" s="41">
        <f>_L_Loc</f>
        <v>0</v>
      </c>
      <c r="BY28" s="41">
        <f>_L_Loc</f>
        <v>0</v>
      </c>
      <c r="BZ28" s="41">
        <f>_L_Loc</f>
        <v>0</v>
      </c>
      <c r="CA28" s="41">
        <f>_L_Loc</f>
        <v>0</v>
      </c>
      <c r="CB28" s="41">
        <f>_L_Loc</f>
        <v>0</v>
      </c>
      <c r="CC28" s="41">
        <f>_L_Loc</f>
        <v>0</v>
      </c>
      <c r="CD28" s="41">
        <f>_L_Loc</f>
        <v>0</v>
      </c>
      <c r="CE28" s="41">
        <f>_L_Loc</f>
        <v>0</v>
      </c>
      <c r="CF28" s="41">
        <f>_L_Loc</f>
        <v>0</v>
      </c>
    </row>
    <row r="29" spans="1:84" s="35" customFormat="1" x14ac:dyDescent="0.25">
      <c r="A29" s="246">
        <f t="shared" si="5"/>
        <v>42470.291666666664</v>
      </c>
      <c r="B29" s="247" t="str">
        <f>_L_Gio</f>
        <v>7:00</v>
      </c>
      <c r="C29" s="250" t="s">
        <v>7609</v>
      </c>
      <c r="D29" s="390">
        <f t="shared" si="6"/>
        <v>20</v>
      </c>
      <c r="E29" s="65" t="str">
        <f>_L_LocHe</f>
        <v>DC</v>
      </c>
      <c r="F29" s="248" t="str">
        <f>_L_MaHP</f>
        <v>DC1LL05</v>
      </c>
      <c r="G29" s="166" t="str">
        <f>_L_Loc</f>
        <v>Pháp luật Việt Nam đại cương</v>
      </c>
      <c r="H29" s="167">
        <f>_L_Loc</f>
        <v>2</v>
      </c>
      <c r="I29" s="65" t="str">
        <f>_L_Loc</f>
        <v>Viết</v>
      </c>
      <c r="J29" s="66">
        <f>_L_Loc</f>
        <v>75</v>
      </c>
      <c r="K29" s="67">
        <v>42470</v>
      </c>
      <c r="L29" s="236" t="str">
        <f>_L_Ngay</f>
        <v>(Cnhật)</v>
      </c>
      <c r="M29" s="512">
        <v>1</v>
      </c>
      <c r="N29" s="65">
        <f t="shared" si="7"/>
        <v>160</v>
      </c>
      <c r="O29" s="391">
        <f>_L_SV_P</f>
        <v>45</v>
      </c>
      <c r="P29" s="65">
        <f>_L_sophong</f>
        <v>4</v>
      </c>
      <c r="Q29" s="392"/>
      <c r="R29" s="65"/>
      <c r="S29" s="65"/>
      <c r="T29" s="65"/>
      <c r="U29" s="65"/>
      <c r="V29" s="65"/>
      <c r="W29" s="65"/>
      <c r="X29" s="393">
        <f t="shared" si="8"/>
        <v>0</v>
      </c>
      <c r="Y29" s="394">
        <f>_L_NgayCham</f>
        <v>42471</v>
      </c>
      <c r="Z29" s="395">
        <f>_L_NopDiem</f>
        <v>42477</v>
      </c>
      <c r="AA29" s="397"/>
      <c r="AB29" s="412"/>
      <c r="AC29" s="413"/>
      <c r="AD29" s="413"/>
      <c r="AE29" s="413"/>
      <c r="AF29" s="413"/>
      <c r="AG29" s="413"/>
      <c r="AH29" s="414"/>
      <c r="AI29" s="348"/>
      <c r="AJ29" s="329"/>
      <c r="AK29" s="350"/>
      <c r="AL29" s="171"/>
      <c r="AM29" s="362">
        <f t="shared" si="9"/>
        <v>1</v>
      </c>
      <c r="AN29" s="32">
        <f t="shared" si="10"/>
        <v>-8</v>
      </c>
      <c r="AO29" s="31">
        <f>_L_SV_Pcuoi</f>
        <v>25</v>
      </c>
      <c r="AP29" s="33" t="str">
        <f>_L_Loc</f>
        <v>LLPL</v>
      </c>
      <c r="AQ29" s="33" t="str">
        <f>_L_Loc</f>
        <v>LLCT</v>
      </c>
      <c r="AR29" s="48">
        <f t="shared" si="11"/>
        <v>-8</v>
      </c>
      <c r="AS29" s="63">
        <f t="shared" si="12"/>
        <v>3.5555555555555554</v>
      </c>
      <c r="AT29" s="34"/>
      <c r="AU29" s="41" t="str">
        <f>_L_Loc</f>
        <v>x</v>
      </c>
      <c r="AV29" s="41" t="str">
        <f>_L_Loc</f>
        <v>x</v>
      </c>
      <c r="AW29" s="41" t="str">
        <f>_L_Loc</f>
        <v>x</v>
      </c>
      <c r="AX29" s="41" t="str">
        <f>_L_Loc</f>
        <v>x</v>
      </c>
      <c r="AY29" s="41" t="str">
        <f>_L_Loc</f>
        <v>x</v>
      </c>
      <c r="AZ29" s="41" t="str">
        <f>_L_Loc</f>
        <v>x</v>
      </c>
      <c r="BA29" s="41" t="str">
        <f>_L_Loc</f>
        <v>x</v>
      </c>
      <c r="BB29" s="41" t="str">
        <f>_L_Loc</f>
        <v>x</v>
      </c>
      <c r="BC29" s="41" t="str">
        <f>_L_Loc</f>
        <v>x</v>
      </c>
      <c r="BD29" s="41" t="str">
        <f>_L_Loc</f>
        <v>x</v>
      </c>
      <c r="BE29" s="41" t="str">
        <f>_L_Loc</f>
        <v>x</v>
      </c>
      <c r="BF29" s="41" t="str">
        <f>_L_Loc</f>
        <v>x</v>
      </c>
      <c r="BG29" s="41" t="str">
        <f>_L_Loc</f>
        <v>x</v>
      </c>
      <c r="BH29" s="41" t="str">
        <f>_L_Loc</f>
        <v>x</v>
      </c>
      <c r="BI29" s="41" t="str">
        <f>_L_Loc</f>
        <v>x</v>
      </c>
      <c r="BJ29" s="41" t="str">
        <f>_L_Loc</f>
        <v>x</v>
      </c>
      <c r="BK29" s="41" t="str">
        <f>_L_Loc</f>
        <v>x</v>
      </c>
      <c r="BL29" s="41" t="str">
        <f>_L_Loc</f>
        <v>x</v>
      </c>
      <c r="BM29" s="41" t="str">
        <f>_L_Loc</f>
        <v>x</v>
      </c>
    </row>
    <row r="30" spans="1:84" s="35" customFormat="1" x14ac:dyDescent="0.25">
      <c r="A30" s="246">
        <f t="shared" si="5"/>
        <v>42470.291666666664</v>
      </c>
      <c r="B30" s="247" t="str">
        <f>_L_Gio</f>
        <v>7:00</v>
      </c>
      <c r="C30" s="250" t="s">
        <v>7630</v>
      </c>
      <c r="D30" s="390">
        <f t="shared" si="6"/>
        <v>21</v>
      </c>
      <c r="E30" s="65" t="str">
        <f>_L_LocHe</f>
        <v>CC</v>
      </c>
      <c r="F30" s="248" t="str">
        <f>_L_MaHP</f>
        <v>CC3KV32</v>
      </c>
      <c r="G30" s="166" t="str">
        <f>_L_Loc</f>
        <v>Phân tích hoạt động kinh doanh</v>
      </c>
      <c r="H30" s="167">
        <f>_L_Loc</f>
        <v>3</v>
      </c>
      <c r="I30" s="65" t="str">
        <f>_L_Loc</f>
        <v>Viết</v>
      </c>
      <c r="J30" s="66">
        <f>_L_Loc</f>
        <v>75</v>
      </c>
      <c r="K30" s="67">
        <v>42470</v>
      </c>
      <c r="L30" s="236" t="str">
        <f>_L_Ngay</f>
        <v>(Cnhật)</v>
      </c>
      <c r="M30" s="512">
        <v>1</v>
      </c>
      <c r="N30" s="65">
        <f t="shared" si="7"/>
        <v>12</v>
      </c>
      <c r="O30" s="391">
        <f>_L_SV_P</f>
        <v>12</v>
      </c>
      <c r="P30" s="65">
        <f>_L_sophong</f>
        <v>1</v>
      </c>
      <c r="Q30" s="392"/>
      <c r="R30" s="65"/>
      <c r="S30" s="65"/>
      <c r="T30" s="65"/>
      <c r="U30" s="65"/>
      <c r="V30" s="65"/>
      <c r="W30" s="65"/>
      <c r="X30" s="393">
        <f t="shared" si="8"/>
        <v>0</v>
      </c>
      <c r="Y30" s="394">
        <f>_L_NgayCham</f>
        <v>42471</v>
      </c>
      <c r="Z30" s="395">
        <f>_L_NopDiem</f>
        <v>42477</v>
      </c>
      <c r="AA30" s="396"/>
      <c r="AB30" s="409"/>
      <c r="AC30" s="410"/>
      <c r="AD30" s="410"/>
      <c r="AE30" s="410"/>
      <c r="AF30" s="410"/>
      <c r="AG30" s="410"/>
      <c r="AH30" s="411"/>
      <c r="AI30" s="348"/>
      <c r="AJ30" s="329"/>
      <c r="AK30" s="350"/>
      <c r="AL30" s="171"/>
      <c r="AM30" s="362">
        <f t="shared" si="9"/>
        <v>1</v>
      </c>
      <c r="AN30" s="32">
        <f t="shared" si="10"/>
        <v>-2</v>
      </c>
      <c r="AO30" s="31">
        <f>_L_SV_Pcuoi</f>
        <v>12</v>
      </c>
      <c r="AP30" s="33" t="str">
        <f>_L_Loc</f>
        <v>KVQT</v>
      </c>
      <c r="AQ30" s="33" t="str">
        <f>_L_Loc</f>
        <v>KTVT</v>
      </c>
      <c r="AR30" s="48">
        <f t="shared" si="11"/>
        <v>-2</v>
      </c>
      <c r="AS30" s="63">
        <f t="shared" si="12"/>
        <v>1</v>
      </c>
      <c r="AT30" s="34"/>
      <c r="AU30" s="41">
        <f>_L_Loc</f>
        <v>0</v>
      </c>
      <c r="AV30" s="41">
        <f>_L_Loc</f>
        <v>0</v>
      </c>
      <c r="AW30" s="41">
        <f>_L_Loc</f>
        <v>0</v>
      </c>
      <c r="AX30" s="41">
        <f>_L_Loc</f>
        <v>0</v>
      </c>
      <c r="AY30" s="41">
        <f>_L_Loc</f>
        <v>0</v>
      </c>
      <c r="AZ30" s="41">
        <f>_L_Loc</f>
        <v>0</v>
      </c>
      <c r="BA30" s="41">
        <f>_L_Loc</f>
        <v>0</v>
      </c>
      <c r="BB30" s="41">
        <f>_L_Loc</f>
        <v>0</v>
      </c>
      <c r="BC30" s="41">
        <f>_L_Loc</f>
        <v>0</v>
      </c>
      <c r="BD30" s="41">
        <f>_L_Loc</f>
        <v>0</v>
      </c>
      <c r="BE30" s="41">
        <f>_L_Loc</f>
        <v>0</v>
      </c>
      <c r="BF30" s="41">
        <f>_L_Loc</f>
        <v>0</v>
      </c>
      <c r="BG30" s="41">
        <f>_L_Loc</f>
        <v>0</v>
      </c>
      <c r="BH30" s="41" t="str">
        <f>_L_Loc</f>
        <v>x</v>
      </c>
      <c r="BI30" s="41" t="str">
        <f>_L_Loc</f>
        <v>x</v>
      </c>
      <c r="BJ30" s="41">
        <f>_L_Loc</f>
        <v>0</v>
      </c>
      <c r="BK30" s="41">
        <f>_L_Loc</f>
        <v>0</v>
      </c>
      <c r="BL30" s="41">
        <f>_L_Loc</f>
        <v>0</v>
      </c>
      <c r="BM30" s="41">
        <f>_L_Loc</f>
        <v>0</v>
      </c>
    </row>
    <row r="31" spans="1:84" s="35" customFormat="1" x14ac:dyDescent="0.25">
      <c r="A31" s="246">
        <f t="shared" si="5"/>
        <v>42470.291666666664</v>
      </c>
      <c r="B31" s="247" t="str">
        <f>_L_Gio</f>
        <v>7:00</v>
      </c>
      <c r="C31" s="241" t="s">
        <v>7708</v>
      </c>
      <c r="D31" s="390">
        <f t="shared" si="6"/>
        <v>22</v>
      </c>
      <c r="E31" s="65" t="str">
        <f>_L_LocHe</f>
        <v>CC</v>
      </c>
      <c r="F31" s="248" t="str">
        <f>_L_MaHP</f>
        <v>CC1CB11</v>
      </c>
      <c r="G31" s="166" t="str">
        <f>_L_Loc</f>
        <v>Toán 1</v>
      </c>
      <c r="H31" s="167">
        <f>_L_Loc</f>
        <v>4</v>
      </c>
      <c r="I31" s="65" t="str">
        <f>_L_Loc</f>
        <v>Viết</v>
      </c>
      <c r="J31" s="66">
        <f>_L_Loc</f>
        <v>90</v>
      </c>
      <c r="K31" s="67">
        <v>42470</v>
      </c>
      <c r="L31" s="236" t="str">
        <f>_L_Ngay</f>
        <v>(Cnhật)</v>
      </c>
      <c r="M31" s="512">
        <v>1</v>
      </c>
      <c r="N31" s="65">
        <f t="shared" si="7"/>
        <v>24</v>
      </c>
      <c r="O31" s="391">
        <f>_L_SV_P</f>
        <v>24</v>
      </c>
      <c r="P31" s="65">
        <f>_L_sophong</f>
        <v>1</v>
      </c>
      <c r="Q31" s="392"/>
      <c r="R31" s="65"/>
      <c r="S31" s="65"/>
      <c r="T31" s="65"/>
      <c r="U31" s="65"/>
      <c r="V31" s="65"/>
      <c r="W31" s="65"/>
      <c r="X31" s="393">
        <f t="shared" si="8"/>
        <v>0</v>
      </c>
      <c r="Y31" s="394">
        <f>_L_NgayCham</f>
        <v>42471</v>
      </c>
      <c r="Z31" s="395">
        <f>_L_NopDiem</f>
        <v>42477</v>
      </c>
      <c r="AA31" s="397"/>
      <c r="AB31" s="412"/>
      <c r="AC31" s="413"/>
      <c r="AD31" s="413"/>
      <c r="AE31" s="413"/>
      <c r="AF31" s="413"/>
      <c r="AG31" s="413"/>
      <c r="AH31" s="414"/>
      <c r="AI31" s="348"/>
      <c r="AJ31" s="329"/>
      <c r="AK31" s="350"/>
      <c r="AL31" s="171"/>
      <c r="AM31" s="362">
        <f t="shared" si="9"/>
        <v>1</v>
      </c>
      <c r="AN31" s="32">
        <f t="shared" si="10"/>
        <v>-2</v>
      </c>
      <c r="AO31" s="31">
        <f>_L_SV_Pcuoi</f>
        <v>24</v>
      </c>
      <c r="AP31" s="33" t="str">
        <f>_L_Loc</f>
        <v>CBTO</v>
      </c>
      <c r="AQ31" s="33" t="str">
        <f>_L_Loc</f>
        <v>KHCB</v>
      </c>
      <c r="AR31" s="48">
        <f t="shared" si="11"/>
        <v>-2</v>
      </c>
      <c r="AS31" s="63">
        <f t="shared" si="12"/>
        <v>1</v>
      </c>
      <c r="AT31" s="34"/>
      <c r="AU31" s="41" t="str">
        <f>_L_Loc</f>
        <v>x</v>
      </c>
      <c r="AV31" s="41" t="str">
        <f>_L_Loc</f>
        <v>x</v>
      </c>
      <c r="AW31" s="41" t="str">
        <f>_L_Loc</f>
        <v>x</v>
      </c>
      <c r="AX31" s="41" t="str">
        <f>_L_Loc</f>
        <v>x</v>
      </c>
      <c r="AY31" s="41" t="str">
        <f>_L_Loc</f>
        <v>x</v>
      </c>
      <c r="AZ31" s="41" t="str">
        <f>_L_Loc</f>
        <v>x</v>
      </c>
      <c r="BA31" s="41" t="str">
        <f>_L_Loc</f>
        <v>x</v>
      </c>
      <c r="BB31" s="41" t="str">
        <f>_L_Loc</f>
        <v>x</v>
      </c>
      <c r="BC31" s="41" t="str">
        <f>_L_Loc</f>
        <v>x</v>
      </c>
      <c r="BD31" s="41" t="str">
        <f>_L_Loc</f>
        <v>x</v>
      </c>
      <c r="BE31" s="41" t="str">
        <f>_L_Loc</f>
        <v>x</v>
      </c>
      <c r="BF31" s="41" t="str">
        <f>_L_Loc</f>
        <v>x</v>
      </c>
      <c r="BG31" s="41" t="str">
        <f>_L_Loc</f>
        <v>x</v>
      </c>
      <c r="BH31" s="41">
        <f>_L_Loc</f>
        <v>0</v>
      </c>
      <c r="BI31" s="41">
        <f>_L_Loc</f>
        <v>0</v>
      </c>
      <c r="BJ31" s="41" t="str">
        <f>_L_Loc</f>
        <v>x</v>
      </c>
      <c r="BK31" s="41" t="str">
        <f>_L_Loc</f>
        <v>x</v>
      </c>
      <c r="BL31" s="41" t="str">
        <f>_L_Loc</f>
        <v>x</v>
      </c>
      <c r="BM31" s="41" t="str">
        <f>_L_Loc</f>
        <v>x</v>
      </c>
      <c r="BN31" s="41">
        <f>_L_Loc</f>
        <v>0</v>
      </c>
      <c r="BO31" s="41" t="str">
        <f>_L_Loc</f>
        <v>x</v>
      </c>
      <c r="BP31" s="41" t="str">
        <f>_L_Loc</f>
        <v>x</v>
      </c>
      <c r="BQ31" s="41" t="str">
        <f>_L_Loc</f>
        <v>x</v>
      </c>
      <c r="BR31" s="41">
        <f>_L_Loc</f>
        <v>0</v>
      </c>
      <c r="BS31" s="41" t="str">
        <f>_L_Loc</f>
        <v>x</v>
      </c>
      <c r="BT31" s="41">
        <f>_L_Loc</f>
        <v>0</v>
      </c>
      <c r="BU31" s="41" t="str">
        <f>_L_Loc</f>
        <v>x</v>
      </c>
      <c r="BV31" s="41" t="str">
        <f>_L_Loc</f>
        <v>x</v>
      </c>
      <c r="BW31" s="41" t="str">
        <f>_L_Loc</f>
        <v>x</v>
      </c>
      <c r="BX31" s="41" t="str">
        <f>_L_Loc</f>
        <v>x</v>
      </c>
      <c r="BY31" s="41" t="str">
        <f>_L_Loc</f>
        <v>x</v>
      </c>
      <c r="BZ31" s="41" t="str">
        <f>_L_Loc</f>
        <v>x</v>
      </c>
      <c r="CA31" s="41">
        <f>_L_Loc</f>
        <v>0</v>
      </c>
      <c r="CB31" s="41">
        <f>_L_Loc</f>
        <v>0</v>
      </c>
      <c r="CC31" s="41" t="str">
        <f>_L_Loc</f>
        <v>x</v>
      </c>
      <c r="CD31" s="41" t="str">
        <f>_L_Loc</f>
        <v>x</v>
      </c>
      <c r="CE31" s="41" t="str">
        <f>_L_Loc</f>
        <v>x</v>
      </c>
      <c r="CF31" s="41">
        <f>_L_Loc</f>
        <v>0</v>
      </c>
    </row>
    <row r="32" spans="1:84" s="35" customFormat="1" ht="37.5" x14ac:dyDescent="0.25">
      <c r="A32" s="246">
        <f t="shared" si="5"/>
        <v>42470.291666666664</v>
      </c>
      <c r="B32" s="247" t="str">
        <f>_L_Gio</f>
        <v>7:00</v>
      </c>
      <c r="C32" s="241" t="s">
        <v>7716</v>
      </c>
      <c r="D32" s="390">
        <f t="shared" si="6"/>
        <v>23</v>
      </c>
      <c r="E32" s="65" t="str">
        <f>_L_LocHe</f>
        <v>DL</v>
      </c>
      <c r="F32" s="248" t="str">
        <f>_L_MaHP</f>
        <v>DL3CA53</v>
      </c>
      <c r="G32" s="166" t="str">
        <f>_L_Loc</f>
        <v>Kỹ thuật thi công và tổ chức thi công cầu</v>
      </c>
      <c r="H32" s="167">
        <f>_L_Loc</f>
        <v>3</v>
      </c>
      <c r="I32" s="65" t="str">
        <f>_L_Loc</f>
        <v>Viết</v>
      </c>
      <c r="J32" s="66">
        <f>_L_Loc</f>
        <v>90</v>
      </c>
      <c r="K32" s="67">
        <v>42470</v>
      </c>
      <c r="L32" s="236" t="str">
        <f>_L_Ngay</f>
        <v>(Cnhật)</v>
      </c>
      <c r="M32" s="512">
        <v>1</v>
      </c>
      <c r="N32" s="65">
        <f t="shared" si="7"/>
        <v>28</v>
      </c>
      <c r="O32" s="391">
        <f>_L_SV_P</f>
        <v>28</v>
      </c>
      <c r="P32" s="65">
        <f>_L_sophong</f>
        <v>1</v>
      </c>
      <c r="Q32" s="392"/>
      <c r="R32" s="65"/>
      <c r="S32" s="65"/>
      <c r="T32" s="65"/>
      <c r="U32" s="65"/>
      <c r="V32" s="65"/>
      <c r="W32" s="65"/>
      <c r="X32" s="393">
        <f t="shared" si="8"/>
        <v>0</v>
      </c>
      <c r="Y32" s="394">
        <f>_L_NgayCham</f>
        <v>42471</v>
      </c>
      <c r="Z32" s="395">
        <f>_L_NopDiem</f>
        <v>42477</v>
      </c>
      <c r="AA32" s="397"/>
      <c r="AB32" s="412"/>
      <c r="AC32" s="413"/>
      <c r="AD32" s="413"/>
      <c r="AE32" s="413"/>
      <c r="AF32" s="413"/>
      <c r="AG32" s="413"/>
      <c r="AH32" s="414"/>
      <c r="AI32" s="348"/>
      <c r="AJ32" s="329"/>
      <c r="AK32" s="350"/>
      <c r="AL32" s="171"/>
      <c r="AM32" s="362">
        <f t="shared" si="9"/>
        <v>1</v>
      </c>
      <c r="AN32" s="32">
        <f t="shared" si="10"/>
        <v>-2</v>
      </c>
      <c r="AO32" s="31">
        <f>_L_SV_Pcuoi</f>
        <v>28</v>
      </c>
      <c r="AP32" s="33" t="str">
        <f>_L_Loc</f>
        <v>CTCA</v>
      </c>
      <c r="AQ32" s="33" t="str">
        <f>_L_Loc</f>
        <v>KCT</v>
      </c>
      <c r="AR32" s="48">
        <f t="shared" si="11"/>
        <v>-2</v>
      </c>
      <c r="AS32" s="63">
        <f t="shared" si="12"/>
        <v>1</v>
      </c>
      <c r="AT32" s="34"/>
      <c r="AU32" s="41">
        <f>_L_Loc</f>
        <v>0</v>
      </c>
      <c r="AV32" s="41">
        <f>_L_Loc</f>
        <v>0</v>
      </c>
      <c r="AW32" s="41">
        <f>_L_Loc</f>
        <v>0</v>
      </c>
      <c r="AX32" s="41">
        <f>_L_Loc</f>
        <v>0</v>
      </c>
      <c r="AY32" s="41">
        <f>_L_Loc</f>
        <v>0</v>
      </c>
      <c r="AZ32" s="41">
        <f>_L_Loc</f>
        <v>0</v>
      </c>
      <c r="BA32" s="41">
        <f>_L_Loc</f>
        <v>0</v>
      </c>
      <c r="BB32" s="41">
        <f>_L_Loc</f>
        <v>0</v>
      </c>
      <c r="BC32" s="41">
        <f>_L_Loc</f>
        <v>0</v>
      </c>
      <c r="BD32" s="41">
        <f>_L_Loc</f>
        <v>0</v>
      </c>
      <c r="BE32" s="41">
        <f>_L_Loc</f>
        <v>0</v>
      </c>
      <c r="BF32" s="41">
        <f>_L_Loc</f>
        <v>0</v>
      </c>
      <c r="BG32" s="41">
        <f>_L_Loc</f>
        <v>0</v>
      </c>
      <c r="BH32" s="41">
        <f>_L_Loc</f>
        <v>0</v>
      </c>
      <c r="BI32" s="41">
        <f>_L_Loc</f>
        <v>0</v>
      </c>
      <c r="BJ32" s="41">
        <f>_L_Loc</f>
        <v>0</v>
      </c>
      <c r="BK32" s="41">
        <f>_L_Loc</f>
        <v>0</v>
      </c>
      <c r="BL32" s="41">
        <f>_L_Loc</f>
        <v>0</v>
      </c>
      <c r="BM32" s="41">
        <f>_L_Loc</f>
        <v>0</v>
      </c>
      <c r="BN32" s="41">
        <f>_L_Loc</f>
        <v>0</v>
      </c>
      <c r="BO32" s="41">
        <f>_L_Loc</f>
        <v>0</v>
      </c>
      <c r="BP32" s="41">
        <f>_L_Loc</f>
        <v>0</v>
      </c>
      <c r="BQ32" s="41">
        <f>_L_Loc</f>
        <v>0</v>
      </c>
      <c r="BR32" s="41">
        <f>_L_Loc</f>
        <v>0</v>
      </c>
      <c r="BS32" s="41">
        <f>_L_Loc</f>
        <v>0</v>
      </c>
      <c r="BT32" s="41">
        <f>_L_Loc</f>
        <v>0</v>
      </c>
      <c r="BU32" s="41">
        <f>_L_Loc</f>
        <v>0</v>
      </c>
      <c r="BV32" s="41">
        <f>_L_Loc</f>
        <v>0</v>
      </c>
      <c r="BW32" s="41">
        <f>_L_Loc</f>
        <v>0</v>
      </c>
      <c r="BX32" s="41">
        <f>_L_Loc</f>
        <v>0</v>
      </c>
      <c r="BY32" s="41">
        <f>_L_Loc</f>
        <v>0</v>
      </c>
      <c r="BZ32" s="41">
        <f>_L_Loc</f>
        <v>0</v>
      </c>
      <c r="CA32" s="41">
        <f>_L_Loc</f>
        <v>0</v>
      </c>
      <c r="CB32" s="41">
        <f>_L_Loc</f>
        <v>0</v>
      </c>
      <c r="CC32" s="41">
        <f>_L_Loc</f>
        <v>0</v>
      </c>
      <c r="CD32" s="41">
        <f>_L_Loc</f>
        <v>0</v>
      </c>
      <c r="CE32" s="41">
        <f>_L_Loc</f>
        <v>0</v>
      </c>
      <c r="CF32" s="41">
        <f>_L_Loc</f>
        <v>0</v>
      </c>
    </row>
    <row r="33" spans="1:84" s="35" customFormat="1" x14ac:dyDescent="0.25">
      <c r="A33" s="246">
        <f t="shared" si="5"/>
        <v>42470.291666666664</v>
      </c>
      <c r="B33" s="247" t="str">
        <f>_L_Gio</f>
        <v>7:00</v>
      </c>
      <c r="C33" s="257" t="s">
        <v>7788</v>
      </c>
      <c r="D33" s="390">
        <f t="shared" si="6"/>
        <v>24</v>
      </c>
      <c r="E33" s="65" t="str">
        <f>_L_LocHe</f>
        <v>CC</v>
      </c>
      <c r="F33" s="248" t="str">
        <f>_L_MaHP</f>
        <v>CC2CK33</v>
      </c>
      <c r="G33" s="166" t="str">
        <f>_L_Loc</f>
        <v>Công nghệ kim loại</v>
      </c>
      <c r="H33" s="167">
        <f>_L_Loc</f>
        <v>3</v>
      </c>
      <c r="I33" s="65" t="str">
        <f>_L_Loc</f>
        <v>Viết</v>
      </c>
      <c r="J33" s="66">
        <f>_L_Loc</f>
        <v>90</v>
      </c>
      <c r="K33" s="67">
        <v>42470</v>
      </c>
      <c r="L33" s="236" t="str">
        <f>_L_Ngay</f>
        <v>(Cnhật)</v>
      </c>
      <c r="M33" s="512">
        <v>1</v>
      </c>
      <c r="N33" s="65">
        <f t="shared" si="7"/>
        <v>14</v>
      </c>
      <c r="O33" s="391">
        <f>_L_SV_P</f>
        <v>14</v>
      </c>
      <c r="P33" s="65">
        <f>_L_sophong</f>
        <v>1</v>
      </c>
      <c r="Q33" s="392"/>
      <c r="R33" s="65"/>
      <c r="S33" s="65"/>
      <c r="T33" s="65"/>
      <c r="U33" s="65"/>
      <c r="V33" s="65"/>
      <c r="W33" s="65"/>
      <c r="X33" s="393">
        <f t="shared" si="8"/>
        <v>0</v>
      </c>
      <c r="Y33" s="394">
        <f>_L_NgayCham</f>
        <v>42471</v>
      </c>
      <c r="Z33" s="395">
        <f>_L_NopDiem</f>
        <v>42477</v>
      </c>
      <c r="AA33" s="396"/>
      <c r="AB33" s="409"/>
      <c r="AC33" s="410"/>
      <c r="AD33" s="410"/>
      <c r="AE33" s="410"/>
      <c r="AF33" s="410"/>
      <c r="AG33" s="410"/>
      <c r="AH33" s="411"/>
      <c r="AI33" s="348"/>
      <c r="AJ33" s="329"/>
      <c r="AK33" s="350"/>
      <c r="AL33" s="171"/>
      <c r="AM33" s="362">
        <f t="shared" si="9"/>
        <v>1</v>
      </c>
      <c r="AN33" s="32">
        <f t="shared" si="10"/>
        <v>-2</v>
      </c>
      <c r="AO33" s="31">
        <f>_L_SV_Pcuoi</f>
        <v>14</v>
      </c>
      <c r="AP33" s="33" t="str">
        <f>_L_Loc</f>
        <v>KCK</v>
      </c>
      <c r="AQ33" s="33" t="str">
        <f>_L_Loc</f>
        <v>KCK</v>
      </c>
      <c r="AR33" s="48">
        <f t="shared" si="11"/>
        <v>-2</v>
      </c>
      <c r="AS33" s="63">
        <f t="shared" si="12"/>
        <v>1</v>
      </c>
      <c r="AT33" s="34"/>
      <c r="AU33" s="41">
        <f>_L_Loc</f>
        <v>0</v>
      </c>
      <c r="AV33" s="41">
        <f>_L_Loc</f>
        <v>0</v>
      </c>
      <c r="AW33" s="41">
        <f>_L_Loc</f>
        <v>0</v>
      </c>
      <c r="AX33" s="41">
        <f>_L_Loc</f>
        <v>0</v>
      </c>
      <c r="AY33" s="41">
        <f>_L_Loc</f>
        <v>0</v>
      </c>
      <c r="AZ33" s="41">
        <f>_L_Loc</f>
        <v>0</v>
      </c>
      <c r="BA33" s="41">
        <f>_L_Loc</f>
        <v>0</v>
      </c>
      <c r="BB33" s="41" t="str">
        <f>_L_Loc</f>
        <v>x</v>
      </c>
      <c r="BC33" s="41" t="str">
        <f>_L_Loc</f>
        <v>x</v>
      </c>
      <c r="BD33" s="41" t="str">
        <f>_L_Loc</f>
        <v>x</v>
      </c>
      <c r="BE33" s="41" t="str">
        <f>_L_Loc</f>
        <v>x</v>
      </c>
      <c r="BF33" s="41">
        <f>_L_Loc</f>
        <v>0</v>
      </c>
      <c r="BG33" s="41">
        <f>_L_Loc</f>
        <v>0</v>
      </c>
      <c r="BH33" s="41">
        <f>_L_Loc</f>
        <v>0</v>
      </c>
      <c r="BI33" s="41">
        <f>_L_Loc</f>
        <v>0</v>
      </c>
      <c r="BJ33" s="41">
        <f>_L_Loc</f>
        <v>0</v>
      </c>
      <c r="BK33" s="41">
        <f>_L_Loc</f>
        <v>0</v>
      </c>
      <c r="BL33" s="41">
        <f>_L_Loc</f>
        <v>0</v>
      </c>
      <c r="BM33" s="41">
        <f>_L_Loc</f>
        <v>0</v>
      </c>
    </row>
    <row r="34" spans="1:84" s="35" customFormat="1" ht="37.5" x14ac:dyDescent="0.25">
      <c r="A34" s="246">
        <f t="shared" si="5"/>
        <v>42470.375</v>
      </c>
      <c r="B34" s="247" t="str">
        <f>_L_Gio</f>
        <v>9:00</v>
      </c>
      <c r="C34" s="241" t="s">
        <v>7572</v>
      </c>
      <c r="D34" s="390">
        <f t="shared" si="6"/>
        <v>25</v>
      </c>
      <c r="E34" s="65" t="str">
        <f>_L_LocHe</f>
        <v>DC</v>
      </c>
      <c r="F34" s="248" t="str">
        <f>_L_MaHP</f>
        <v>DC1LL04</v>
      </c>
      <c r="G34" s="166" t="str">
        <f>_L_Loc</f>
        <v>Đường lối cách mạng của Đảng cộng sản Việt Nam</v>
      </c>
      <c r="H34" s="167">
        <f>_L_Loc</f>
        <v>3</v>
      </c>
      <c r="I34" s="65" t="str">
        <f>_L_Loc</f>
        <v>Viết</v>
      </c>
      <c r="J34" s="66">
        <f>_L_Loc</f>
        <v>90</v>
      </c>
      <c r="K34" s="67">
        <v>42470</v>
      </c>
      <c r="L34" s="236" t="str">
        <f>_L_Ngay</f>
        <v>(Cnhật)</v>
      </c>
      <c r="M34" s="512">
        <v>2</v>
      </c>
      <c r="N34" s="65">
        <f t="shared" si="7"/>
        <v>143</v>
      </c>
      <c r="O34" s="391">
        <f>_L_SV_P</f>
        <v>48</v>
      </c>
      <c r="P34" s="65">
        <f>_L_sophong</f>
        <v>3</v>
      </c>
      <c r="Q34" s="392"/>
      <c r="R34" s="65"/>
      <c r="S34" s="65"/>
      <c r="T34" s="65"/>
      <c r="U34" s="65"/>
      <c r="V34" s="65"/>
      <c r="W34" s="65"/>
      <c r="X34" s="393">
        <f t="shared" si="8"/>
        <v>0</v>
      </c>
      <c r="Y34" s="394">
        <f>_L_NgayCham</f>
        <v>42471</v>
      </c>
      <c r="Z34" s="395">
        <f>_L_NopDiem</f>
        <v>42477</v>
      </c>
      <c r="AA34" s="396"/>
      <c r="AB34" s="409"/>
      <c r="AC34" s="410">
        <f>MOD(RIGHT(F34,2),O34)</f>
        <v>4</v>
      </c>
      <c r="AD34" s="410"/>
      <c r="AE34" s="410"/>
      <c r="AF34" s="410"/>
      <c r="AG34" s="410"/>
      <c r="AH34" s="411"/>
      <c r="AI34" s="348"/>
      <c r="AJ34" s="329"/>
      <c r="AK34" s="349"/>
      <c r="AL34" s="171"/>
      <c r="AM34" s="362">
        <f t="shared" si="9"/>
        <v>1</v>
      </c>
      <c r="AN34" s="32">
        <f t="shared" si="10"/>
        <v>-6</v>
      </c>
      <c r="AO34" s="31">
        <f>_L_SV_Pcuoi</f>
        <v>47</v>
      </c>
      <c r="AP34" s="33" t="str">
        <f>_L_Loc</f>
        <v>LLDL</v>
      </c>
      <c r="AQ34" s="33" t="str">
        <f>_L_Loc</f>
        <v>LLCT</v>
      </c>
      <c r="AR34" s="48">
        <f t="shared" si="11"/>
        <v>-6</v>
      </c>
      <c r="AS34" s="63">
        <f t="shared" si="12"/>
        <v>2.9791666666666665</v>
      </c>
      <c r="AT34" s="34"/>
      <c r="AU34" s="41" t="str">
        <f>_L_Loc</f>
        <v>x</v>
      </c>
      <c r="AV34" s="41" t="str">
        <f>_L_Loc</f>
        <v>x</v>
      </c>
      <c r="AW34" s="41" t="str">
        <f>_L_Loc</f>
        <v>x</v>
      </c>
      <c r="AX34" s="41" t="str">
        <f>_L_Loc</f>
        <v>x</v>
      </c>
      <c r="AY34" s="41" t="str">
        <f>_L_Loc</f>
        <v>x</v>
      </c>
      <c r="AZ34" s="41" t="str">
        <f>_L_Loc</f>
        <v>x</v>
      </c>
      <c r="BA34" s="41" t="str">
        <f>_L_Loc</f>
        <v>x</v>
      </c>
      <c r="BB34" s="41" t="str">
        <f>_L_Loc</f>
        <v>x</v>
      </c>
      <c r="BC34" s="41" t="str">
        <f>_L_Loc</f>
        <v>x</v>
      </c>
      <c r="BD34" s="41" t="str">
        <f>_L_Loc</f>
        <v>x</v>
      </c>
      <c r="BE34" s="41" t="str">
        <f>_L_Loc</f>
        <v>x</v>
      </c>
      <c r="BF34" s="41" t="str">
        <f>_L_Loc</f>
        <v>x</v>
      </c>
      <c r="BG34" s="41" t="str">
        <f>_L_Loc</f>
        <v>x</v>
      </c>
      <c r="BH34" s="41" t="str">
        <f>_L_Loc</f>
        <v>x</v>
      </c>
      <c r="BI34" s="41" t="str">
        <f>_L_Loc</f>
        <v>x</v>
      </c>
      <c r="BJ34" s="41" t="str">
        <f>_L_Loc</f>
        <v>x</v>
      </c>
      <c r="BK34" s="41" t="str">
        <f>_L_Loc</f>
        <v>x</v>
      </c>
      <c r="BL34" s="41" t="str">
        <f>_L_Loc</f>
        <v>x</v>
      </c>
      <c r="BM34" s="41" t="str">
        <f>_L_Loc</f>
        <v>x</v>
      </c>
    </row>
    <row r="35" spans="1:84" s="35" customFormat="1" x14ac:dyDescent="0.25">
      <c r="A35" s="246">
        <f t="shared" si="5"/>
        <v>42470.375</v>
      </c>
      <c r="B35" s="247" t="str">
        <f>_L_Gio</f>
        <v>9:00</v>
      </c>
      <c r="C35" s="241" t="s">
        <v>7606</v>
      </c>
      <c r="D35" s="390">
        <f t="shared" si="6"/>
        <v>26</v>
      </c>
      <c r="E35" s="65" t="str">
        <f>_L_LocHe</f>
        <v>DC</v>
      </c>
      <c r="F35" s="248" t="str">
        <f>_L_MaHP</f>
        <v>DC2TH34</v>
      </c>
      <c r="G35" s="166" t="str">
        <f>_L_Loc</f>
        <v>Nhập môn chương trình dịch</v>
      </c>
      <c r="H35" s="167">
        <f>_L_Loc</f>
        <v>2</v>
      </c>
      <c r="I35" s="65" t="str">
        <f>_L_Loc</f>
        <v>Viết</v>
      </c>
      <c r="J35" s="66">
        <f>_L_Loc</f>
        <v>60</v>
      </c>
      <c r="K35" s="67">
        <v>42470</v>
      </c>
      <c r="L35" s="236" t="str">
        <f>_L_Ngay</f>
        <v>(Cnhật)</v>
      </c>
      <c r="M35" s="512">
        <v>2</v>
      </c>
      <c r="N35" s="65">
        <f t="shared" si="7"/>
        <v>15</v>
      </c>
      <c r="O35" s="391">
        <f>_L_SV_P</f>
        <v>15</v>
      </c>
      <c r="P35" s="65">
        <f>_L_sophong</f>
        <v>1</v>
      </c>
      <c r="Q35" s="392"/>
      <c r="R35" s="65"/>
      <c r="S35" s="65"/>
      <c r="T35" s="65"/>
      <c r="U35" s="65"/>
      <c r="V35" s="65"/>
      <c r="W35" s="65"/>
      <c r="X35" s="393">
        <f t="shared" si="8"/>
        <v>0</v>
      </c>
      <c r="Y35" s="394">
        <f>_L_NgayCham</f>
        <v>42471</v>
      </c>
      <c r="Z35" s="395">
        <f>_L_NopDiem</f>
        <v>42477</v>
      </c>
      <c r="AA35" s="397"/>
      <c r="AB35" s="412"/>
      <c r="AC35" s="413"/>
      <c r="AD35" s="413"/>
      <c r="AE35" s="413"/>
      <c r="AF35" s="413"/>
      <c r="AG35" s="413"/>
      <c r="AH35" s="414"/>
      <c r="AI35" s="348"/>
      <c r="AJ35" s="329"/>
      <c r="AK35" s="350"/>
      <c r="AL35" s="171"/>
      <c r="AM35" s="362">
        <f t="shared" si="9"/>
        <v>1</v>
      </c>
      <c r="AN35" s="32">
        <f t="shared" si="10"/>
        <v>-2</v>
      </c>
      <c r="AO35" s="31">
        <f>_L_SV_Pcuoi</f>
        <v>15</v>
      </c>
      <c r="AP35" s="33" t="str">
        <f>_L_Loc</f>
        <v>TTHT</v>
      </c>
      <c r="AQ35" s="33" t="str">
        <f>_L_Loc</f>
        <v>CNTT</v>
      </c>
      <c r="AR35" s="48">
        <f t="shared" si="11"/>
        <v>-2</v>
      </c>
      <c r="AS35" s="63">
        <f t="shared" si="12"/>
        <v>1</v>
      </c>
      <c r="AT35" s="34"/>
      <c r="AU35" s="41">
        <f>_L_Loc</f>
        <v>0</v>
      </c>
      <c r="AV35" s="41">
        <f>_L_Loc</f>
        <v>0</v>
      </c>
      <c r="AW35" s="41">
        <f>_L_Loc</f>
        <v>0</v>
      </c>
      <c r="AX35" s="41">
        <f>_L_Loc</f>
        <v>0</v>
      </c>
      <c r="AY35" s="41">
        <f>_L_Loc</f>
        <v>0</v>
      </c>
      <c r="AZ35" s="41">
        <f>_L_Loc</f>
        <v>0</v>
      </c>
      <c r="BA35" s="41">
        <f>_L_Loc</f>
        <v>0</v>
      </c>
      <c r="BB35" s="41">
        <f>_L_Loc</f>
        <v>0</v>
      </c>
      <c r="BC35" s="41">
        <f>_L_Loc</f>
        <v>0</v>
      </c>
      <c r="BD35" s="41">
        <f>_L_Loc</f>
        <v>0</v>
      </c>
      <c r="BE35" s="41">
        <f>_L_Loc</f>
        <v>0</v>
      </c>
      <c r="BF35" s="41">
        <f>_L_Loc</f>
        <v>0</v>
      </c>
      <c r="BG35" s="41" t="str">
        <f>_L_Loc</f>
        <v>o</v>
      </c>
      <c r="BH35" s="41">
        <f>_L_Loc</f>
        <v>0</v>
      </c>
      <c r="BI35" s="41">
        <f>_L_Loc</f>
        <v>0</v>
      </c>
      <c r="BJ35" s="41">
        <f>_L_Loc</f>
        <v>0</v>
      </c>
      <c r="BK35" s="41">
        <f>_L_Loc</f>
        <v>0</v>
      </c>
      <c r="BL35" s="41">
        <f>_L_Loc</f>
        <v>0</v>
      </c>
      <c r="BM35" s="41">
        <f>_L_Loc</f>
        <v>0</v>
      </c>
      <c r="BN35" s="41">
        <f>_L_Loc</f>
        <v>0</v>
      </c>
      <c r="BO35" s="41">
        <f>_L_Loc</f>
        <v>0</v>
      </c>
      <c r="BP35" s="41">
        <f>_L_Loc</f>
        <v>0</v>
      </c>
      <c r="BQ35" s="41">
        <f>_L_Loc</f>
        <v>0</v>
      </c>
      <c r="BR35" s="41">
        <f>_L_Loc</f>
        <v>0</v>
      </c>
      <c r="BS35" s="41">
        <f>_L_Loc</f>
        <v>0</v>
      </c>
      <c r="BT35" s="41">
        <f>_L_Loc</f>
        <v>0</v>
      </c>
      <c r="BU35" s="41">
        <f>_L_Loc</f>
        <v>0</v>
      </c>
      <c r="BV35" s="41">
        <f>_L_Loc</f>
        <v>0</v>
      </c>
      <c r="BW35" s="41">
        <f>_L_Loc</f>
        <v>0</v>
      </c>
      <c r="BX35" s="41">
        <f>_L_Loc</f>
        <v>0</v>
      </c>
      <c r="BY35" s="41">
        <f>_L_Loc</f>
        <v>0</v>
      </c>
      <c r="BZ35" s="41">
        <f>_L_Loc</f>
        <v>0</v>
      </c>
      <c r="CA35" s="41">
        <f>_L_Loc</f>
        <v>0</v>
      </c>
      <c r="CB35" s="41">
        <f>_L_Loc</f>
        <v>0</v>
      </c>
      <c r="CC35" s="41">
        <f>_L_Loc</f>
        <v>0</v>
      </c>
      <c r="CD35" s="41">
        <f>_L_Loc</f>
        <v>0</v>
      </c>
      <c r="CE35" s="41">
        <f>_L_Loc</f>
        <v>0</v>
      </c>
      <c r="CF35" s="41">
        <f>_L_Loc</f>
        <v>0</v>
      </c>
    </row>
    <row r="36" spans="1:84" s="35" customFormat="1" x14ac:dyDescent="0.25">
      <c r="A36" s="246">
        <f t="shared" si="5"/>
        <v>42470.375</v>
      </c>
      <c r="B36" s="247" t="str">
        <f>_L_Gio</f>
        <v>9:00</v>
      </c>
      <c r="C36" s="241" t="s">
        <v>7608</v>
      </c>
      <c r="D36" s="390">
        <f t="shared" si="6"/>
        <v>27</v>
      </c>
      <c r="E36" s="65" t="str">
        <f>_L_LocHe</f>
        <v>CC</v>
      </c>
      <c r="F36" s="248" t="str">
        <f>_L_MaHP</f>
        <v>CC1LL03</v>
      </c>
      <c r="G36" s="166" t="str">
        <f>_L_Loc</f>
        <v>Tư tưởng Hồ Chí Minh</v>
      </c>
      <c r="H36" s="167">
        <f>_L_Loc</f>
        <v>2</v>
      </c>
      <c r="I36" s="65" t="str">
        <f>_L_Loc</f>
        <v>Viết</v>
      </c>
      <c r="J36" s="66">
        <f>_L_Loc</f>
        <v>75</v>
      </c>
      <c r="K36" s="67">
        <v>42470</v>
      </c>
      <c r="L36" s="236" t="str">
        <f>_L_Ngay</f>
        <v>(Cnhật)</v>
      </c>
      <c r="M36" s="512">
        <v>2</v>
      </c>
      <c r="N36" s="65">
        <f t="shared" si="7"/>
        <v>11</v>
      </c>
      <c r="O36" s="391">
        <f>_L_SV_P</f>
        <v>11</v>
      </c>
      <c r="P36" s="65">
        <f>_L_sophong</f>
        <v>1</v>
      </c>
      <c r="Q36" s="392"/>
      <c r="R36" s="65"/>
      <c r="S36" s="65"/>
      <c r="T36" s="65"/>
      <c r="U36" s="65"/>
      <c r="V36" s="65"/>
      <c r="W36" s="65"/>
      <c r="X36" s="393">
        <f t="shared" si="8"/>
        <v>0</v>
      </c>
      <c r="Y36" s="394">
        <f>_L_NgayCham</f>
        <v>42471</v>
      </c>
      <c r="Z36" s="395">
        <f>_L_NopDiem</f>
        <v>42477</v>
      </c>
      <c r="AA36" s="396"/>
      <c r="AB36" s="409"/>
      <c r="AC36" s="410"/>
      <c r="AD36" s="410"/>
      <c r="AE36" s="410"/>
      <c r="AF36" s="410"/>
      <c r="AG36" s="410"/>
      <c r="AH36" s="411"/>
      <c r="AI36" s="348"/>
      <c r="AJ36" s="329"/>
      <c r="AK36" s="350"/>
      <c r="AL36" s="171"/>
      <c r="AM36" s="362">
        <f t="shared" si="9"/>
        <v>1</v>
      </c>
      <c r="AN36" s="32">
        <f t="shared" si="10"/>
        <v>-2</v>
      </c>
      <c r="AO36" s="31">
        <f>_L_SV_Pcuoi</f>
        <v>11</v>
      </c>
      <c r="AP36" s="33" t="str">
        <f>_L_Loc</f>
        <v>LLTT</v>
      </c>
      <c r="AQ36" s="33" t="str">
        <f>_L_Loc</f>
        <v>LLCT</v>
      </c>
      <c r="AR36" s="48">
        <f t="shared" si="11"/>
        <v>-2</v>
      </c>
      <c r="AS36" s="63">
        <f t="shared" si="12"/>
        <v>1</v>
      </c>
      <c r="AT36" s="34"/>
      <c r="AU36" s="41">
        <f>_L_Loc</f>
        <v>0</v>
      </c>
      <c r="AV36" s="41">
        <f>_L_Loc</f>
        <v>0</v>
      </c>
      <c r="AW36" s="41">
        <f>_L_Loc</f>
        <v>0</v>
      </c>
      <c r="AX36" s="41">
        <f>_L_Loc</f>
        <v>0</v>
      </c>
      <c r="AY36" s="41">
        <f>_L_Loc</f>
        <v>0</v>
      </c>
      <c r="AZ36" s="41">
        <f>_L_Loc</f>
        <v>0</v>
      </c>
      <c r="BA36" s="41">
        <f>_L_Loc</f>
        <v>0</v>
      </c>
      <c r="BB36" s="41">
        <f>_L_Loc</f>
        <v>0</v>
      </c>
      <c r="BC36" s="41">
        <f>_L_Loc</f>
        <v>0</v>
      </c>
      <c r="BD36" s="41">
        <f>_L_Loc</f>
        <v>0</v>
      </c>
      <c r="BE36" s="41">
        <f>_L_Loc</f>
        <v>0</v>
      </c>
      <c r="BF36" s="41">
        <f>_L_Loc</f>
        <v>0</v>
      </c>
      <c r="BG36" s="41">
        <f>_L_Loc</f>
        <v>0</v>
      </c>
      <c r="BH36" s="41">
        <f>_L_Loc</f>
        <v>0</v>
      </c>
      <c r="BI36" s="41">
        <f>_L_Loc</f>
        <v>0</v>
      </c>
      <c r="BJ36" s="41">
        <f>_L_Loc</f>
        <v>0</v>
      </c>
      <c r="BK36" s="41">
        <f>_L_Loc</f>
        <v>0</v>
      </c>
      <c r="BL36" s="41">
        <f>_L_Loc</f>
        <v>0</v>
      </c>
      <c r="BM36" s="41">
        <f>_L_Loc</f>
        <v>0</v>
      </c>
    </row>
    <row r="37" spans="1:84" s="35" customFormat="1" x14ac:dyDescent="0.25">
      <c r="A37" s="246">
        <f t="shared" si="5"/>
        <v>42470.375</v>
      </c>
      <c r="B37" s="247" t="str">
        <f>_L_Gio</f>
        <v>9:00</v>
      </c>
      <c r="C37" s="241" t="s">
        <v>7619</v>
      </c>
      <c r="D37" s="390">
        <f t="shared" si="6"/>
        <v>28</v>
      </c>
      <c r="E37" s="65" t="str">
        <f>_L_LocHe</f>
        <v>DC</v>
      </c>
      <c r="F37" s="248" t="str">
        <f>_L_MaHP</f>
        <v>DC3VL25</v>
      </c>
      <c r="G37" s="166" t="str">
        <f>_L_Loc</f>
        <v>Công nghệ vận tải 1</v>
      </c>
      <c r="H37" s="167">
        <f>_L_Loc</f>
        <v>3</v>
      </c>
      <c r="I37" s="65" t="str">
        <f>_L_Loc</f>
        <v>Viết</v>
      </c>
      <c r="J37" s="66">
        <f>_L_Loc</f>
        <v>90</v>
      </c>
      <c r="K37" s="67">
        <v>42470</v>
      </c>
      <c r="L37" s="236" t="str">
        <f>_L_Ngay</f>
        <v>(Cnhật)</v>
      </c>
      <c r="M37" s="512">
        <v>2</v>
      </c>
      <c r="N37" s="65">
        <f t="shared" si="7"/>
        <v>14</v>
      </c>
      <c r="O37" s="391">
        <f>_L_SV_P</f>
        <v>14</v>
      </c>
      <c r="P37" s="65">
        <f>_L_sophong</f>
        <v>1</v>
      </c>
      <c r="Q37" s="392"/>
      <c r="R37" s="65"/>
      <c r="S37" s="65"/>
      <c r="T37" s="65"/>
      <c r="U37" s="65"/>
      <c r="V37" s="65"/>
      <c r="W37" s="65"/>
      <c r="X37" s="393">
        <f t="shared" si="8"/>
        <v>0</v>
      </c>
      <c r="Y37" s="394">
        <f>_L_NgayCham</f>
        <v>42471</v>
      </c>
      <c r="Z37" s="395">
        <f>_L_NopDiem</f>
        <v>42477</v>
      </c>
      <c r="AA37" s="396"/>
      <c r="AB37" s="409"/>
      <c r="AC37" s="410"/>
      <c r="AD37" s="410"/>
      <c r="AE37" s="410"/>
      <c r="AF37" s="410"/>
      <c r="AG37" s="410"/>
      <c r="AH37" s="411"/>
      <c r="AI37" s="352"/>
      <c r="AJ37" s="329"/>
      <c r="AK37" s="350"/>
      <c r="AL37" s="171"/>
      <c r="AM37" s="362">
        <f t="shared" si="9"/>
        <v>1</v>
      </c>
      <c r="AN37" s="32">
        <f t="shared" si="10"/>
        <v>-2</v>
      </c>
      <c r="AO37" s="31">
        <f>_L_SV_Pcuoi</f>
        <v>14</v>
      </c>
      <c r="AP37" s="33" t="str">
        <f>_L_Loc</f>
        <v>KVSB</v>
      </c>
      <c r="AQ37" s="33" t="str">
        <f>_L_Loc</f>
        <v>KTVT</v>
      </c>
      <c r="AR37" s="48">
        <f t="shared" si="11"/>
        <v>-2</v>
      </c>
      <c r="AS37" s="63">
        <f t="shared" si="12"/>
        <v>1</v>
      </c>
      <c r="AT37" s="34"/>
      <c r="AU37" s="41">
        <f>_L_Loc</f>
        <v>0</v>
      </c>
      <c r="AV37" s="41">
        <f>_L_Loc</f>
        <v>0</v>
      </c>
      <c r="AW37" s="41">
        <f>_L_Loc</f>
        <v>0</v>
      </c>
      <c r="AX37" s="41">
        <f>_L_Loc</f>
        <v>0</v>
      </c>
      <c r="AY37" s="41">
        <f>_L_Loc</f>
        <v>0</v>
      </c>
      <c r="AZ37" s="41">
        <f>_L_Loc</f>
        <v>0</v>
      </c>
      <c r="BA37" s="41">
        <f>_L_Loc</f>
        <v>0</v>
      </c>
      <c r="BB37" s="41">
        <f>_L_Loc</f>
        <v>0</v>
      </c>
      <c r="BC37" s="41">
        <f>_L_Loc</f>
        <v>0</v>
      </c>
      <c r="BD37" s="41">
        <f>_L_Loc</f>
        <v>0</v>
      </c>
      <c r="BE37" s="41">
        <f>_L_Loc</f>
        <v>0</v>
      </c>
      <c r="BF37" s="41">
        <f>_L_Loc</f>
        <v>0</v>
      </c>
      <c r="BG37" s="41">
        <f>_L_Loc</f>
        <v>0</v>
      </c>
      <c r="BH37" s="41">
        <f>_L_Loc</f>
        <v>0</v>
      </c>
      <c r="BI37" s="41">
        <f>_L_Loc</f>
        <v>0</v>
      </c>
      <c r="BJ37" s="41">
        <f>_L_Loc</f>
        <v>0</v>
      </c>
      <c r="BK37" s="41">
        <f>_L_Loc</f>
        <v>0</v>
      </c>
      <c r="BL37" s="41">
        <f>_L_Loc</f>
        <v>0</v>
      </c>
      <c r="BM37" s="41" t="str">
        <f>_L_Loc</f>
        <v>x</v>
      </c>
      <c r="BN37" s="41">
        <f>_L_Loc</f>
        <v>0</v>
      </c>
      <c r="BO37" s="41">
        <f>_L_Loc</f>
        <v>0</v>
      </c>
      <c r="BP37" s="41">
        <f>_L_Loc</f>
        <v>0</v>
      </c>
      <c r="BQ37" s="41">
        <f>_L_Loc</f>
        <v>0</v>
      </c>
      <c r="BR37" s="41">
        <f>_L_Loc</f>
        <v>0</v>
      </c>
      <c r="BS37" s="41">
        <f>_L_Loc</f>
        <v>0</v>
      </c>
      <c r="BT37" s="41">
        <f>_L_Loc</f>
        <v>0</v>
      </c>
      <c r="BU37" s="41">
        <f>_L_Loc</f>
        <v>0</v>
      </c>
      <c r="BV37" s="41">
        <f>_L_Loc</f>
        <v>0</v>
      </c>
      <c r="BW37" s="41">
        <f>_L_Loc</f>
        <v>0</v>
      </c>
      <c r="BX37" s="41">
        <f>_L_Loc</f>
        <v>0</v>
      </c>
      <c r="BY37" s="41">
        <f>_L_Loc</f>
        <v>0</v>
      </c>
      <c r="BZ37" s="41">
        <f>_L_Loc</f>
        <v>0</v>
      </c>
      <c r="CA37" s="41">
        <f>_L_Loc</f>
        <v>0</v>
      </c>
      <c r="CB37" s="41">
        <f>_L_Loc</f>
        <v>0</v>
      </c>
      <c r="CC37" s="41">
        <f>_L_Loc</f>
        <v>0</v>
      </c>
      <c r="CD37" s="41">
        <f>_L_Loc</f>
        <v>0</v>
      </c>
      <c r="CE37" s="41">
        <f>_L_Loc</f>
        <v>0</v>
      </c>
      <c r="CF37" s="41">
        <f>_L_Loc</f>
        <v>0</v>
      </c>
    </row>
    <row r="38" spans="1:84" s="35" customFormat="1" x14ac:dyDescent="0.25">
      <c r="A38" s="246">
        <f t="shared" si="5"/>
        <v>42470.375</v>
      </c>
      <c r="B38" s="247" t="str">
        <f>_L_Gio</f>
        <v>9:00</v>
      </c>
      <c r="C38" s="241" t="s">
        <v>7651</v>
      </c>
      <c r="D38" s="390">
        <f t="shared" si="6"/>
        <v>29</v>
      </c>
      <c r="E38" s="65" t="str">
        <f>_L_LocHe</f>
        <v>DL</v>
      </c>
      <c r="F38" s="248" t="str">
        <f>_L_MaHP</f>
        <v>DL3KT21</v>
      </c>
      <c r="G38" s="166" t="str">
        <f>_L_Loc</f>
        <v>Kế toán tài chính</v>
      </c>
      <c r="H38" s="167">
        <f>_L_Loc</f>
        <v>2</v>
      </c>
      <c r="I38" s="65" t="str">
        <f>_L_Loc</f>
        <v>Viết</v>
      </c>
      <c r="J38" s="66">
        <f>_L_Loc</f>
        <v>90</v>
      </c>
      <c r="K38" s="67">
        <v>42470</v>
      </c>
      <c r="L38" s="236" t="str">
        <f>_L_Ngay</f>
        <v>(Cnhật)</v>
      </c>
      <c r="M38" s="512">
        <v>2</v>
      </c>
      <c r="N38" s="65">
        <f t="shared" si="7"/>
        <v>9</v>
      </c>
      <c r="O38" s="391">
        <f>_L_SV_P</f>
        <v>9</v>
      </c>
      <c r="P38" s="65">
        <f>_L_sophong</f>
        <v>1</v>
      </c>
      <c r="Q38" s="392"/>
      <c r="R38" s="65"/>
      <c r="S38" s="65"/>
      <c r="T38" s="65"/>
      <c r="U38" s="65"/>
      <c r="V38" s="65"/>
      <c r="W38" s="65"/>
      <c r="X38" s="393">
        <f t="shared" si="8"/>
        <v>0</v>
      </c>
      <c r="Y38" s="394">
        <f>_L_NgayCham</f>
        <v>42471</v>
      </c>
      <c r="Z38" s="395">
        <f>_L_NopDiem</f>
        <v>42477</v>
      </c>
      <c r="AA38" s="396"/>
      <c r="AB38" s="409"/>
      <c r="AC38" s="410"/>
      <c r="AD38" s="410"/>
      <c r="AE38" s="410"/>
      <c r="AF38" s="410"/>
      <c r="AG38" s="410"/>
      <c r="AH38" s="411"/>
      <c r="AI38" s="348"/>
      <c r="AJ38" s="329"/>
      <c r="AK38" s="350"/>
      <c r="AL38" s="171"/>
      <c r="AM38" s="362">
        <f t="shared" si="9"/>
        <v>1</v>
      </c>
      <c r="AN38" s="32">
        <f t="shared" si="10"/>
        <v>-2</v>
      </c>
      <c r="AO38" s="31">
        <f>_L_SV_Pcuoi</f>
        <v>9</v>
      </c>
      <c r="AP38" s="33" t="str">
        <f>_L_Loc</f>
        <v>KVKK</v>
      </c>
      <c r="AQ38" s="33" t="str">
        <f>_L_Loc</f>
        <v>KTVT</v>
      </c>
      <c r="AR38" s="48">
        <f t="shared" si="11"/>
        <v>-2</v>
      </c>
      <c r="AS38" s="63">
        <f t="shared" si="12"/>
        <v>1</v>
      </c>
      <c r="AT38" s="34"/>
      <c r="AU38" s="41">
        <f>_L_Loc</f>
        <v>0</v>
      </c>
      <c r="AV38" s="41">
        <f>_L_Loc</f>
        <v>0</v>
      </c>
      <c r="AW38" s="41">
        <f>_L_Loc</f>
        <v>0</v>
      </c>
      <c r="AX38" s="41">
        <f>_L_Loc</f>
        <v>0</v>
      </c>
      <c r="AY38" s="41">
        <f>_L_Loc</f>
        <v>0</v>
      </c>
      <c r="AZ38" s="41">
        <f>_L_Loc</f>
        <v>0</v>
      </c>
      <c r="BA38" s="41">
        <f>_L_Loc</f>
        <v>0</v>
      </c>
      <c r="BB38" s="41">
        <f>_L_Loc</f>
        <v>0</v>
      </c>
      <c r="BC38" s="41">
        <f>_L_Loc</f>
        <v>0</v>
      </c>
      <c r="BD38" s="41">
        <f>_L_Loc</f>
        <v>0</v>
      </c>
      <c r="BE38" s="41">
        <f>_L_Loc</f>
        <v>0</v>
      </c>
      <c r="BF38" s="41">
        <f>_L_Loc</f>
        <v>0</v>
      </c>
      <c r="BG38" s="41">
        <f>_L_Loc</f>
        <v>0</v>
      </c>
      <c r="BH38" s="41">
        <f>_L_Loc</f>
        <v>0</v>
      </c>
      <c r="BI38" s="41">
        <f>_L_Loc</f>
        <v>0</v>
      </c>
      <c r="BJ38" s="41">
        <f>_L_Loc</f>
        <v>0</v>
      </c>
      <c r="BK38" s="41">
        <f>_L_Loc</f>
        <v>0</v>
      </c>
      <c r="BL38" s="41">
        <f>_L_Loc</f>
        <v>0</v>
      </c>
      <c r="BM38" s="41">
        <f>_L_Loc</f>
        <v>0</v>
      </c>
    </row>
    <row r="39" spans="1:84" s="35" customFormat="1" x14ac:dyDescent="0.25">
      <c r="A39" s="246">
        <f t="shared" si="5"/>
        <v>42470.375</v>
      </c>
      <c r="B39" s="247" t="str">
        <f>_L_Gio</f>
        <v>9:00</v>
      </c>
      <c r="C39" s="241" t="s">
        <v>7666</v>
      </c>
      <c r="D39" s="390">
        <f t="shared" si="6"/>
        <v>30</v>
      </c>
      <c r="E39" s="65" t="str">
        <f>_L_LocHe</f>
        <v>DC</v>
      </c>
      <c r="F39" s="248" t="str">
        <f>_L_MaHP</f>
        <v>DC2KX42</v>
      </c>
      <c r="G39" s="166" t="str">
        <f>_L_Loc</f>
        <v>Thiết kế cầu</v>
      </c>
      <c r="H39" s="167">
        <f>_L_Loc</f>
        <v>2</v>
      </c>
      <c r="I39" s="65" t="str">
        <f>_L_Loc</f>
        <v>Viết</v>
      </c>
      <c r="J39" s="66">
        <f>_L_Loc</f>
        <v>60</v>
      </c>
      <c r="K39" s="67">
        <v>42470</v>
      </c>
      <c r="L39" s="236" t="str">
        <f>_L_Ngay</f>
        <v>(Cnhật)</v>
      </c>
      <c r="M39" s="512">
        <v>2</v>
      </c>
      <c r="N39" s="65">
        <f t="shared" si="7"/>
        <v>15</v>
      </c>
      <c r="O39" s="391">
        <f>_L_SV_P</f>
        <v>15</v>
      </c>
      <c r="P39" s="65">
        <f>_L_sophong</f>
        <v>1</v>
      </c>
      <c r="Q39" s="392"/>
      <c r="R39" s="65"/>
      <c r="S39" s="65"/>
      <c r="T39" s="65"/>
      <c r="U39" s="65"/>
      <c r="V39" s="65"/>
      <c r="W39" s="65"/>
      <c r="X39" s="393">
        <f t="shared" si="8"/>
        <v>0</v>
      </c>
      <c r="Y39" s="394">
        <f>_L_NgayCham</f>
        <v>42471</v>
      </c>
      <c r="Z39" s="395">
        <f>_L_NopDiem</f>
        <v>42477</v>
      </c>
      <c r="AA39" s="397"/>
      <c r="AB39" s="412"/>
      <c r="AC39" s="413"/>
      <c r="AD39" s="413"/>
      <c r="AE39" s="413"/>
      <c r="AF39" s="413"/>
      <c r="AG39" s="413"/>
      <c r="AH39" s="414"/>
      <c r="AI39" s="348"/>
      <c r="AJ39" s="329"/>
      <c r="AK39" s="350"/>
      <c r="AL39" s="171"/>
      <c r="AM39" s="362">
        <f t="shared" si="9"/>
        <v>1</v>
      </c>
      <c r="AN39" s="32">
        <f t="shared" si="10"/>
        <v>-2</v>
      </c>
      <c r="AO39" s="31">
        <f>_L_SV_Pcuoi</f>
        <v>15</v>
      </c>
      <c r="AP39" s="33" t="str">
        <f>_L_Loc</f>
        <v>CTCA</v>
      </c>
      <c r="AQ39" s="33" t="str">
        <f>_L_Loc</f>
        <v>KCT</v>
      </c>
      <c r="AR39" s="48">
        <f t="shared" si="11"/>
        <v>-2</v>
      </c>
      <c r="AS39" s="63">
        <f t="shared" si="12"/>
        <v>1</v>
      </c>
      <c r="AT39" s="34"/>
      <c r="AU39" s="41">
        <f>_L_Loc</f>
        <v>0</v>
      </c>
      <c r="AV39" s="41">
        <f>_L_Loc</f>
        <v>0</v>
      </c>
      <c r="AW39" s="41">
        <f>_L_Loc</f>
        <v>0</v>
      </c>
      <c r="AX39" s="41">
        <f>_L_Loc</f>
        <v>0</v>
      </c>
      <c r="AY39" s="41">
        <f>_L_Loc</f>
        <v>0</v>
      </c>
      <c r="AZ39" s="41">
        <f>_L_Loc</f>
        <v>0</v>
      </c>
      <c r="BA39" s="41">
        <f>_L_Loc</f>
        <v>0</v>
      </c>
      <c r="BB39" s="41">
        <f>_L_Loc</f>
        <v>0</v>
      </c>
      <c r="BC39" s="41">
        <f>_L_Loc</f>
        <v>0</v>
      </c>
      <c r="BD39" s="41">
        <f>_L_Loc</f>
        <v>0</v>
      </c>
      <c r="BE39" s="41">
        <f>_L_Loc</f>
        <v>0</v>
      </c>
      <c r="BF39" s="41">
        <f>_L_Loc</f>
        <v>0</v>
      </c>
      <c r="BG39" s="41">
        <f>_L_Loc</f>
        <v>0</v>
      </c>
      <c r="BH39" s="41">
        <f>_L_Loc</f>
        <v>0</v>
      </c>
      <c r="BI39" s="41">
        <f>_L_Loc</f>
        <v>0</v>
      </c>
      <c r="BJ39" s="41" t="str">
        <f>_L_Loc</f>
        <v>o</v>
      </c>
      <c r="BK39" s="41">
        <f>_L_Loc</f>
        <v>0</v>
      </c>
      <c r="BL39" s="41">
        <f>_L_Loc</f>
        <v>0</v>
      </c>
      <c r="BM39" s="41">
        <f>_L_Loc</f>
        <v>0</v>
      </c>
      <c r="BN39" s="41">
        <f>_L_Loc</f>
        <v>0</v>
      </c>
      <c r="BO39" s="41">
        <f>_L_Loc</f>
        <v>0</v>
      </c>
      <c r="BP39" s="41">
        <f>_L_Loc</f>
        <v>0</v>
      </c>
      <c r="BQ39" s="41">
        <f>_L_Loc</f>
        <v>0</v>
      </c>
      <c r="BR39" s="41">
        <f>_L_Loc</f>
        <v>0</v>
      </c>
      <c r="BS39" s="41">
        <f>_L_Loc</f>
        <v>0</v>
      </c>
      <c r="BT39" s="41">
        <f>_L_Loc</f>
        <v>0</v>
      </c>
      <c r="BU39" s="41">
        <f>_L_Loc</f>
        <v>0</v>
      </c>
      <c r="BV39" s="41">
        <f>_L_Loc</f>
        <v>0</v>
      </c>
      <c r="BW39" s="41">
        <f>_L_Loc</f>
        <v>0</v>
      </c>
      <c r="BX39" s="41">
        <f>_L_Loc</f>
        <v>0</v>
      </c>
      <c r="BY39" s="41">
        <f>_L_Loc</f>
        <v>0</v>
      </c>
      <c r="BZ39" s="41">
        <f>_L_Loc</f>
        <v>0</v>
      </c>
      <c r="CA39" s="41">
        <f>_L_Loc</f>
        <v>0</v>
      </c>
      <c r="CB39" s="41">
        <f>_L_Loc</f>
        <v>0</v>
      </c>
      <c r="CC39" s="41" t="str">
        <f>_L_Loc</f>
        <v>o</v>
      </c>
      <c r="CD39" s="41">
        <f>_L_Loc</f>
        <v>0</v>
      </c>
      <c r="CE39" s="41">
        <f>_L_Loc</f>
        <v>0</v>
      </c>
      <c r="CF39" s="41">
        <f>_L_Loc</f>
        <v>0</v>
      </c>
    </row>
    <row r="40" spans="1:84" s="35" customFormat="1" x14ac:dyDescent="0.25">
      <c r="A40" s="246">
        <f t="shared" si="5"/>
        <v>42470.375</v>
      </c>
      <c r="B40" s="247" t="str">
        <f>_L_Gio</f>
        <v>9:00</v>
      </c>
      <c r="C40" s="241" t="s">
        <v>7681</v>
      </c>
      <c r="D40" s="390">
        <f t="shared" si="6"/>
        <v>31</v>
      </c>
      <c r="E40" s="65" t="str">
        <f>_L_LocHe</f>
        <v>CC</v>
      </c>
      <c r="F40" s="248" t="str">
        <f>_L_MaHP</f>
        <v>CC1CB21</v>
      </c>
      <c r="G40" s="166" t="str">
        <f>_L_Loc</f>
        <v>Vật lý đại cương 1</v>
      </c>
      <c r="H40" s="167">
        <f>_L_Loc</f>
        <v>3</v>
      </c>
      <c r="I40" s="65" t="str">
        <f>_L_Loc</f>
        <v>Viết</v>
      </c>
      <c r="J40" s="66">
        <f>_L_Loc</f>
        <v>90</v>
      </c>
      <c r="K40" s="67">
        <v>42470</v>
      </c>
      <c r="L40" s="236" t="str">
        <f>_L_Ngay</f>
        <v>(Cnhật)</v>
      </c>
      <c r="M40" s="512">
        <v>2</v>
      </c>
      <c r="N40" s="65">
        <f t="shared" si="7"/>
        <v>12</v>
      </c>
      <c r="O40" s="391">
        <f>_L_SV_P</f>
        <v>12</v>
      </c>
      <c r="P40" s="65">
        <f>_L_sophong</f>
        <v>1</v>
      </c>
      <c r="Q40" s="392"/>
      <c r="R40" s="65"/>
      <c r="S40" s="65"/>
      <c r="T40" s="65"/>
      <c r="U40" s="65"/>
      <c r="V40" s="65"/>
      <c r="W40" s="65"/>
      <c r="X40" s="393">
        <f t="shared" si="8"/>
        <v>0</v>
      </c>
      <c r="Y40" s="394">
        <f>_L_NgayCham</f>
        <v>42471</v>
      </c>
      <c r="Z40" s="395">
        <f>_L_NopDiem</f>
        <v>42477</v>
      </c>
      <c r="AA40" s="396"/>
      <c r="AB40" s="409"/>
      <c r="AC40" s="410"/>
      <c r="AD40" s="410"/>
      <c r="AE40" s="410"/>
      <c r="AF40" s="410"/>
      <c r="AG40" s="410"/>
      <c r="AH40" s="411"/>
      <c r="AI40" s="348"/>
      <c r="AJ40" s="329"/>
      <c r="AK40" s="350"/>
      <c r="AL40" s="171"/>
      <c r="AM40" s="362">
        <f t="shared" si="9"/>
        <v>1</v>
      </c>
      <c r="AN40" s="32">
        <f t="shared" si="10"/>
        <v>-2</v>
      </c>
      <c r="AO40" s="31">
        <f>_L_SV_Pcuoi</f>
        <v>12</v>
      </c>
      <c r="AP40" s="33" t="str">
        <f>_L_Loc</f>
        <v>CBLY</v>
      </c>
      <c r="AQ40" s="33" t="str">
        <f>_L_Loc</f>
        <v>KHCB</v>
      </c>
      <c r="AR40" s="48">
        <f t="shared" si="11"/>
        <v>-2</v>
      </c>
      <c r="AS40" s="63">
        <f t="shared" si="12"/>
        <v>1</v>
      </c>
      <c r="AT40" s="34"/>
      <c r="AU40" s="41">
        <f>_L_Loc</f>
        <v>0</v>
      </c>
      <c r="AV40" s="41">
        <f>_L_Loc</f>
        <v>0</v>
      </c>
      <c r="AW40" s="41">
        <f>_L_Loc</f>
        <v>0</v>
      </c>
      <c r="AX40" s="41">
        <f>_L_Loc</f>
        <v>0</v>
      </c>
      <c r="AY40" s="41">
        <f>_L_Loc</f>
        <v>0</v>
      </c>
      <c r="AZ40" s="41">
        <f>_L_Loc</f>
        <v>0</v>
      </c>
      <c r="BA40" s="41">
        <f>_L_Loc</f>
        <v>0</v>
      </c>
      <c r="BB40" s="41">
        <f>_L_Loc</f>
        <v>0</v>
      </c>
      <c r="BC40" s="41">
        <f>_L_Loc</f>
        <v>0</v>
      </c>
      <c r="BD40" s="41">
        <f>_L_Loc</f>
        <v>0</v>
      </c>
      <c r="BE40" s="41">
        <f>_L_Loc</f>
        <v>0</v>
      </c>
      <c r="BF40" s="41">
        <f>_L_Loc</f>
        <v>0</v>
      </c>
      <c r="BG40" s="41">
        <f>_L_Loc</f>
        <v>0</v>
      </c>
      <c r="BH40" s="41">
        <f>_L_Loc</f>
        <v>0</v>
      </c>
      <c r="BI40" s="41">
        <f>_L_Loc</f>
        <v>0</v>
      </c>
      <c r="BJ40" s="41">
        <f>_L_Loc</f>
        <v>0</v>
      </c>
      <c r="BK40" s="41">
        <f>_L_Loc</f>
        <v>0</v>
      </c>
      <c r="BL40" s="41">
        <f>_L_Loc</f>
        <v>0</v>
      </c>
      <c r="BM40" s="41">
        <f>_L_Loc</f>
        <v>0</v>
      </c>
    </row>
    <row r="41" spans="1:84" s="35" customFormat="1" x14ac:dyDescent="0.25">
      <c r="A41" s="246">
        <f t="shared" si="5"/>
        <v>42470.375</v>
      </c>
      <c r="B41" s="247" t="str">
        <f>_L_Gio</f>
        <v>9:00</v>
      </c>
      <c r="C41" s="241" t="s">
        <v>7717</v>
      </c>
      <c r="D41" s="390">
        <f t="shared" si="6"/>
        <v>32</v>
      </c>
      <c r="E41" s="65" t="str">
        <f>_L_LocHe</f>
        <v>DC</v>
      </c>
      <c r="F41" s="248" t="str">
        <f>_L_MaHP</f>
        <v>DC3CT92</v>
      </c>
      <c r="G41" s="166" t="str">
        <f>_L_Loc</f>
        <v>Dự toán công trình</v>
      </c>
      <c r="H41" s="167">
        <f>_L_Loc</f>
        <v>2</v>
      </c>
      <c r="I41" s="65" t="str">
        <f>_L_Loc</f>
        <v>Viết</v>
      </c>
      <c r="J41" s="66">
        <f>_L_Loc</f>
        <v>90</v>
      </c>
      <c r="K41" s="67">
        <v>42470</v>
      </c>
      <c r="L41" s="236" t="str">
        <f>_L_Ngay</f>
        <v>(Cnhật)</v>
      </c>
      <c r="M41" s="512">
        <v>2</v>
      </c>
      <c r="N41" s="65">
        <f t="shared" si="7"/>
        <v>4</v>
      </c>
      <c r="O41" s="391">
        <f>_L_SV_P</f>
        <v>4</v>
      </c>
      <c r="P41" s="65">
        <f>_L_sophong</f>
        <v>1</v>
      </c>
      <c r="Q41" s="392"/>
      <c r="R41" s="65"/>
      <c r="S41" s="65"/>
      <c r="T41" s="65"/>
      <c r="U41" s="65"/>
      <c r="V41" s="65"/>
      <c r="W41" s="65"/>
      <c r="X41" s="393">
        <f t="shared" si="8"/>
        <v>0</v>
      </c>
      <c r="Y41" s="394">
        <f>_L_NgayCham</f>
        <v>42471</v>
      </c>
      <c r="Z41" s="395">
        <f>_L_NopDiem</f>
        <v>42477</v>
      </c>
      <c r="AA41" s="397"/>
      <c r="AB41" s="412"/>
      <c r="AC41" s="413"/>
      <c r="AD41" s="413"/>
      <c r="AE41" s="413"/>
      <c r="AF41" s="413"/>
      <c r="AG41" s="413"/>
      <c r="AH41" s="414"/>
      <c r="AI41" s="348"/>
      <c r="AJ41" s="329"/>
      <c r="AK41" s="350"/>
      <c r="AL41" s="171"/>
      <c r="AM41" s="362">
        <f t="shared" si="9"/>
        <v>2</v>
      </c>
      <c r="AN41" s="32">
        <f t="shared" si="10"/>
        <v>-2</v>
      </c>
      <c r="AO41" s="31">
        <f>_L_SV_Pcuoi</f>
        <v>4</v>
      </c>
      <c r="AP41" s="33" t="str">
        <f>_L_Loc</f>
        <v>CTDB</v>
      </c>
      <c r="AQ41" s="33" t="str">
        <f>_L_Loc</f>
        <v>KCT</v>
      </c>
      <c r="AR41" s="48">
        <f t="shared" si="11"/>
        <v>-2</v>
      </c>
      <c r="AS41" s="63">
        <f t="shared" si="12"/>
        <v>1</v>
      </c>
      <c r="AT41" s="34"/>
      <c r="AU41" s="41" t="str">
        <f>_L_Loc</f>
        <v>o</v>
      </c>
      <c r="AV41" s="41" t="str">
        <f>_L_Loc</f>
        <v>o</v>
      </c>
      <c r="AW41" s="41" t="str">
        <f>_L_Loc</f>
        <v>o</v>
      </c>
      <c r="AX41" s="41" t="str">
        <f>_L_Loc</f>
        <v>o</v>
      </c>
      <c r="AY41" s="41" t="str">
        <f>_L_Loc</f>
        <v>o</v>
      </c>
      <c r="AZ41" s="41" t="str">
        <f>_L_Loc</f>
        <v>o</v>
      </c>
      <c r="BA41" s="41" t="str">
        <f>_L_Loc</f>
        <v>o</v>
      </c>
      <c r="BB41" s="41">
        <f>_L_Loc</f>
        <v>0</v>
      </c>
      <c r="BC41" s="41">
        <f>_L_Loc</f>
        <v>0</v>
      </c>
      <c r="BD41" s="41">
        <f>_L_Loc</f>
        <v>0</v>
      </c>
      <c r="BE41" s="41">
        <f>_L_Loc</f>
        <v>0</v>
      </c>
      <c r="BF41" s="41">
        <f>_L_Loc</f>
        <v>0</v>
      </c>
      <c r="BG41" s="41">
        <f>_L_Loc</f>
        <v>0</v>
      </c>
      <c r="BH41" s="41">
        <f>_L_Loc</f>
        <v>0</v>
      </c>
      <c r="BI41" s="41">
        <f>_L_Loc</f>
        <v>0</v>
      </c>
      <c r="BJ41" s="41">
        <f>_L_Loc</f>
        <v>0</v>
      </c>
      <c r="BK41" s="41">
        <f>_L_Loc</f>
        <v>0</v>
      </c>
      <c r="BL41" s="41">
        <f>_L_Loc</f>
        <v>0</v>
      </c>
      <c r="BM41" s="41">
        <f>_L_Loc</f>
        <v>0</v>
      </c>
      <c r="BN41" s="41">
        <f>_L_Loc</f>
        <v>0</v>
      </c>
      <c r="BO41" s="41" t="str">
        <f>_L_Loc</f>
        <v>o</v>
      </c>
      <c r="BP41" s="41" t="str">
        <f>_L_Loc</f>
        <v>x</v>
      </c>
      <c r="BQ41" s="41" t="str">
        <f>_L_Loc</f>
        <v>x</v>
      </c>
      <c r="BR41" s="41">
        <f>_L_Loc</f>
        <v>0</v>
      </c>
      <c r="BS41" s="41" t="str">
        <f>_L_Loc</f>
        <v>o</v>
      </c>
      <c r="BT41" s="41">
        <f>_L_Loc</f>
        <v>0</v>
      </c>
      <c r="BU41" s="41">
        <f>_L_Loc</f>
        <v>0</v>
      </c>
      <c r="BV41" s="41">
        <f>_L_Loc</f>
        <v>0</v>
      </c>
      <c r="BW41" s="41">
        <f>_L_Loc</f>
        <v>0</v>
      </c>
      <c r="BX41" s="41">
        <f>_L_Loc</f>
        <v>0</v>
      </c>
      <c r="BY41" s="41">
        <f>_L_Loc</f>
        <v>0</v>
      </c>
      <c r="BZ41" s="41">
        <f>_L_Loc</f>
        <v>0</v>
      </c>
      <c r="CA41" s="41">
        <f>_L_Loc</f>
        <v>0</v>
      </c>
      <c r="CB41" s="41">
        <f>_L_Loc</f>
        <v>0</v>
      </c>
      <c r="CC41" s="41">
        <f>_L_Loc</f>
        <v>0</v>
      </c>
      <c r="CD41" s="41">
        <f>_L_Loc</f>
        <v>0</v>
      </c>
      <c r="CE41" s="41">
        <f>_L_Loc</f>
        <v>0</v>
      </c>
      <c r="CF41" s="41">
        <f>_L_Loc</f>
        <v>0</v>
      </c>
    </row>
    <row r="42" spans="1:84" s="35" customFormat="1" x14ac:dyDescent="0.25">
      <c r="A42" s="246">
        <f t="shared" si="5"/>
        <v>42470.375</v>
      </c>
      <c r="B42" s="247" t="str">
        <f>_L_Gio</f>
        <v>9:00</v>
      </c>
      <c r="C42" s="241" t="s">
        <v>7718</v>
      </c>
      <c r="D42" s="390">
        <f t="shared" si="6"/>
        <v>33</v>
      </c>
      <c r="E42" s="65" t="str">
        <f>_L_LocHe</f>
        <v>DL</v>
      </c>
      <c r="F42" s="248" t="str">
        <f>_L_MaHP</f>
        <v>DC3CT92</v>
      </c>
      <c r="G42" s="166" t="str">
        <f>_L_Loc</f>
        <v>Dự toán công trình</v>
      </c>
      <c r="H42" s="167">
        <f>_L_Loc</f>
        <v>2</v>
      </c>
      <c r="I42" s="65" t="str">
        <f>_L_Loc</f>
        <v>Viết</v>
      </c>
      <c r="J42" s="66">
        <f>_L_Loc</f>
        <v>90</v>
      </c>
      <c r="K42" s="67">
        <v>42470</v>
      </c>
      <c r="L42" s="236" t="str">
        <f>_L_Ngay</f>
        <v>(Cnhật)</v>
      </c>
      <c r="M42" s="512">
        <v>2</v>
      </c>
      <c r="N42" s="65">
        <f t="shared" si="7"/>
        <v>11</v>
      </c>
      <c r="O42" s="391">
        <f>_L_SV_P</f>
        <v>11</v>
      </c>
      <c r="P42" s="65">
        <f>_L_sophong</f>
        <v>1</v>
      </c>
      <c r="Q42" s="392"/>
      <c r="R42" s="65"/>
      <c r="S42" s="65"/>
      <c r="T42" s="65"/>
      <c r="U42" s="65"/>
      <c r="V42" s="65"/>
      <c r="W42" s="65"/>
      <c r="X42" s="393">
        <f t="shared" si="8"/>
        <v>0</v>
      </c>
      <c r="Y42" s="394">
        <f>_L_NgayCham</f>
        <v>42471</v>
      </c>
      <c r="Z42" s="395">
        <f>_L_NopDiem</f>
        <v>42477</v>
      </c>
      <c r="AA42" s="396"/>
      <c r="AB42" s="409"/>
      <c r="AC42" s="410"/>
      <c r="AD42" s="410"/>
      <c r="AE42" s="410"/>
      <c r="AF42" s="410"/>
      <c r="AG42" s="410"/>
      <c r="AH42" s="411"/>
      <c r="AI42" s="348"/>
      <c r="AJ42" s="348"/>
      <c r="AK42" s="350"/>
      <c r="AL42" s="171"/>
      <c r="AM42" s="362">
        <f t="shared" si="9"/>
        <v>2</v>
      </c>
      <c r="AN42" s="32">
        <f t="shared" si="10"/>
        <v>-2</v>
      </c>
      <c r="AO42" s="31">
        <f>_L_SV_Pcuoi</f>
        <v>11</v>
      </c>
      <c r="AP42" s="33" t="str">
        <f>_L_Loc</f>
        <v>CTDB</v>
      </c>
      <c r="AQ42" s="33" t="str">
        <f>_L_Loc</f>
        <v>KCT</v>
      </c>
      <c r="AR42" s="48">
        <f t="shared" si="11"/>
        <v>-2</v>
      </c>
      <c r="AS42" s="63">
        <f t="shared" si="12"/>
        <v>1</v>
      </c>
      <c r="AT42" s="34"/>
      <c r="AU42" s="41" t="str">
        <f>_L_Loc</f>
        <v>o</v>
      </c>
      <c r="AV42" s="41" t="str">
        <f>_L_Loc</f>
        <v>o</v>
      </c>
      <c r="AW42" s="41" t="str">
        <f>_L_Loc</f>
        <v>o</v>
      </c>
      <c r="AX42" s="41" t="str">
        <f>_L_Loc</f>
        <v>o</v>
      </c>
      <c r="AY42" s="41" t="str">
        <f>_L_Loc</f>
        <v>o</v>
      </c>
      <c r="AZ42" s="41" t="str">
        <f>_L_Loc</f>
        <v>o</v>
      </c>
      <c r="BA42" s="41" t="str">
        <f>_L_Loc</f>
        <v>o</v>
      </c>
      <c r="BB42" s="41">
        <f>_L_Loc</f>
        <v>0</v>
      </c>
      <c r="BC42" s="41">
        <f>_L_Loc</f>
        <v>0</v>
      </c>
      <c r="BD42" s="41">
        <f>_L_Loc</f>
        <v>0</v>
      </c>
      <c r="BE42" s="41">
        <f>_L_Loc</f>
        <v>0</v>
      </c>
      <c r="BF42" s="41">
        <f>_L_Loc</f>
        <v>0</v>
      </c>
      <c r="BG42" s="41">
        <f>_L_Loc</f>
        <v>0</v>
      </c>
      <c r="BH42" s="41">
        <f>_L_Loc</f>
        <v>0</v>
      </c>
      <c r="BI42" s="41">
        <f>_L_Loc</f>
        <v>0</v>
      </c>
      <c r="BJ42" s="41">
        <f>_L_Loc</f>
        <v>0</v>
      </c>
      <c r="BK42" s="41">
        <f>_L_Loc</f>
        <v>0</v>
      </c>
      <c r="BL42" s="41">
        <f>_L_Loc</f>
        <v>0</v>
      </c>
      <c r="BM42" s="41">
        <f>_L_Loc</f>
        <v>0</v>
      </c>
      <c r="BN42" s="41">
        <f>_L_Loc</f>
        <v>0</v>
      </c>
      <c r="BO42" s="41" t="str">
        <f>_L_Loc</f>
        <v>o</v>
      </c>
      <c r="BP42" s="41" t="str">
        <f>_L_Loc</f>
        <v>x</v>
      </c>
      <c r="BQ42" s="41" t="str">
        <f>_L_Loc</f>
        <v>x</v>
      </c>
      <c r="BR42" s="41">
        <f>_L_Loc</f>
        <v>0</v>
      </c>
      <c r="BS42" s="41" t="str">
        <f>_L_Loc</f>
        <v>o</v>
      </c>
      <c r="BT42" s="41">
        <f>_L_Loc</f>
        <v>0</v>
      </c>
      <c r="BU42" s="41">
        <f>_L_Loc</f>
        <v>0</v>
      </c>
      <c r="BV42" s="41">
        <f>_L_Loc</f>
        <v>0</v>
      </c>
      <c r="BW42" s="41">
        <f>_L_Loc</f>
        <v>0</v>
      </c>
      <c r="BX42" s="41">
        <f>_L_Loc</f>
        <v>0</v>
      </c>
      <c r="BY42" s="41">
        <f>_L_Loc</f>
        <v>0</v>
      </c>
      <c r="BZ42" s="41">
        <f>_L_Loc</f>
        <v>0</v>
      </c>
      <c r="CA42" s="41">
        <f>_L_Loc</f>
        <v>0</v>
      </c>
      <c r="CB42" s="41">
        <f>_L_Loc</f>
        <v>0</v>
      </c>
      <c r="CC42" s="41">
        <f>_L_Loc</f>
        <v>0</v>
      </c>
      <c r="CD42" s="41">
        <f>_L_Loc</f>
        <v>0</v>
      </c>
      <c r="CE42" s="41">
        <f>_L_Loc</f>
        <v>0</v>
      </c>
      <c r="CF42" s="41">
        <f>_L_Loc</f>
        <v>0</v>
      </c>
    </row>
    <row r="43" spans="1:84" s="35" customFormat="1" x14ac:dyDescent="0.25">
      <c r="A43" s="246">
        <f t="shared" si="5"/>
        <v>42470.375</v>
      </c>
      <c r="B43" s="247" t="str">
        <f>_L_Gio</f>
        <v>9:00</v>
      </c>
      <c r="C43" s="241" t="s">
        <v>7755</v>
      </c>
      <c r="D43" s="390">
        <f t="shared" si="6"/>
        <v>34</v>
      </c>
      <c r="E43" s="65" t="str">
        <f>_L_LocHe</f>
        <v>DL</v>
      </c>
      <c r="F43" s="248" t="str">
        <f>_L_MaHP</f>
        <v>DL3CA41</v>
      </c>
      <c r="G43" s="166" t="str">
        <f>_L_Loc</f>
        <v>Thiết kế cầu</v>
      </c>
      <c r="H43" s="167">
        <f>_L_Loc</f>
        <v>2</v>
      </c>
      <c r="I43" s="65" t="str">
        <f>_L_Loc</f>
        <v>Viết</v>
      </c>
      <c r="J43" s="66">
        <f>_L_Loc</f>
        <v>90</v>
      </c>
      <c r="K43" s="67">
        <v>42470</v>
      </c>
      <c r="L43" s="236" t="str">
        <f>_L_Ngay</f>
        <v>(Cnhật)</v>
      </c>
      <c r="M43" s="512">
        <v>2</v>
      </c>
      <c r="N43" s="65">
        <f t="shared" si="7"/>
        <v>16</v>
      </c>
      <c r="O43" s="391">
        <f>_L_SV_P</f>
        <v>16</v>
      </c>
      <c r="P43" s="65">
        <f>_L_sophong</f>
        <v>1</v>
      </c>
      <c r="Q43" s="392"/>
      <c r="R43" s="65"/>
      <c r="S43" s="65"/>
      <c r="T43" s="65"/>
      <c r="U43" s="65"/>
      <c r="V43" s="65"/>
      <c r="W43" s="65"/>
      <c r="X43" s="393">
        <f t="shared" si="8"/>
        <v>0</v>
      </c>
      <c r="Y43" s="394">
        <f>_L_NgayCham</f>
        <v>42471</v>
      </c>
      <c r="Z43" s="395">
        <f>_L_NopDiem</f>
        <v>42477</v>
      </c>
      <c r="AA43" s="396"/>
      <c r="AB43" s="409"/>
      <c r="AC43" s="410"/>
      <c r="AD43" s="410"/>
      <c r="AE43" s="410"/>
      <c r="AF43" s="410"/>
      <c r="AG43" s="410"/>
      <c r="AH43" s="411"/>
      <c r="AI43" s="348"/>
      <c r="AJ43" s="329"/>
      <c r="AK43" s="350"/>
      <c r="AL43" s="171"/>
      <c r="AM43" s="362">
        <f t="shared" si="9"/>
        <v>1</v>
      </c>
      <c r="AN43" s="32">
        <f t="shared" si="10"/>
        <v>-2</v>
      </c>
      <c r="AO43" s="31">
        <f>_L_SV_Pcuoi</f>
        <v>16</v>
      </c>
      <c r="AP43" s="33" t="str">
        <f>_L_Loc</f>
        <v>CTCA</v>
      </c>
      <c r="AQ43" s="33" t="str">
        <f>_L_Loc</f>
        <v>KCT</v>
      </c>
      <c r="AR43" s="48">
        <f t="shared" si="11"/>
        <v>-2</v>
      </c>
      <c r="AS43" s="63">
        <f t="shared" si="12"/>
        <v>1</v>
      </c>
      <c r="AT43" s="34"/>
      <c r="AU43" s="41">
        <f>_L_Loc</f>
        <v>0</v>
      </c>
      <c r="AV43" s="41">
        <f>_L_Loc</f>
        <v>0</v>
      </c>
      <c r="AW43" s="41">
        <f>_L_Loc</f>
        <v>0</v>
      </c>
      <c r="AX43" s="41">
        <f>_L_Loc</f>
        <v>0</v>
      </c>
      <c r="AY43" s="41">
        <f>_L_Loc</f>
        <v>0</v>
      </c>
      <c r="AZ43" s="41">
        <f>_L_Loc</f>
        <v>0</v>
      </c>
      <c r="BA43" s="41">
        <f>_L_Loc</f>
        <v>0</v>
      </c>
      <c r="BB43" s="41">
        <f>_L_Loc</f>
        <v>0</v>
      </c>
      <c r="BC43" s="41">
        <f>_L_Loc</f>
        <v>0</v>
      </c>
      <c r="BD43" s="41">
        <f>_L_Loc</f>
        <v>0</v>
      </c>
      <c r="BE43" s="41">
        <f>_L_Loc</f>
        <v>0</v>
      </c>
      <c r="BF43" s="41">
        <f>_L_Loc</f>
        <v>0</v>
      </c>
      <c r="BG43" s="41">
        <f>_L_Loc</f>
        <v>0</v>
      </c>
      <c r="BH43" s="41">
        <f>_L_Loc</f>
        <v>0</v>
      </c>
      <c r="BI43" s="41">
        <f>_L_Loc</f>
        <v>0</v>
      </c>
      <c r="BJ43" s="41">
        <f>_L_Loc</f>
        <v>0</v>
      </c>
      <c r="BK43" s="41">
        <f>_L_Loc</f>
        <v>0</v>
      </c>
      <c r="BL43" s="41">
        <f>_L_Loc</f>
        <v>0</v>
      </c>
      <c r="BM43" s="41">
        <f>_L_Loc</f>
        <v>0</v>
      </c>
    </row>
    <row r="44" spans="1:84" s="35" customFormat="1" ht="37.5" x14ac:dyDescent="0.25">
      <c r="A44" s="246">
        <f t="shared" si="5"/>
        <v>42470.375</v>
      </c>
      <c r="B44" s="247" t="str">
        <f>_L_Gio</f>
        <v>9:00</v>
      </c>
      <c r="C44" s="241" t="s">
        <v>7767</v>
      </c>
      <c r="D44" s="390">
        <f t="shared" si="6"/>
        <v>35</v>
      </c>
      <c r="E44" s="65" t="str">
        <f>_L_LocHe</f>
        <v>DL</v>
      </c>
      <c r="F44" s="248" t="str">
        <f>_L_MaHP</f>
        <v>DL3DD41</v>
      </c>
      <c r="G44" s="166" t="str">
        <f>_L_Loc</f>
        <v>Kiến trúc dân dụng và công nghiệp</v>
      </c>
      <c r="H44" s="167">
        <f>_L_Loc</f>
        <v>2</v>
      </c>
      <c r="I44" s="65" t="str">
        <f>_L_Loc</f>
        <v>Viết</v>
      </c>
      <c r="J44" s="66">
        <f>_L_Loc</f>
        <v>60</v>
      </c>
      <c r="K44" s="67">
        <v>42470</v>
      </c>
      <c r="L44" s="236" t="str">
        <f>_L_Ngay</f>
        <v>(Cnhật)</v>
      </c>
      <c r="M44" s="512">
        <v>2</v>
      </c>
      <c r="N44" s="65">
        <f t="shared" si="7"/>
        <v>5</v>
      </c>
      <c r="O44" s="391">
        <f>_L_SV_P</f>
        <v>5</v>
      </c>
      <c r="P44" s="65">
        <f>_L_sophong</f>
        <v>1</v>
      </c>
      <c r="Q44" s="392"/>
      <c r="R44" s="65"/>
      <c r="S44" s="65"/>
      <c r="T44" s="65"/>
      <c r="U44" s="65"/>
      <c r="V44" s="65"/>
      <c r="W44" s="65"/>
      <c r="X44" s="393">
        <f t="shared" si="8"/>
        <v>0</v>
      </c>
      <c r="Y44" s="394">
        <f>_L_NgayCham</f>
        <v>42471</v>
      </c>
      <c r="Z44" s="395">
        <f>_L_NopDiem</f>
        <v>42477</v>
      </c>
      <c r="AA44" s="396"/>
      <c r="AB44" s="409"/>
      <c r="AC44" s="410"/>
      <c r="AD44" s="410"/>
      <c r="AE44" s="410"/>
      <c r="AF44" s="410"/>
      <c r="AG44" s="410"/>
      <c r="AH44" s="411"/>
      <c r="AI44" s="348"/>
      <c r="AJ44" s="329"/>
      <c r="AK44" s="350"/>
      <c r="AL44" s="171"/>
      <c r="AM44" s="362">
        <f t="shared" si="9"/>
        <v>1</v>
      </c>
      <c r="AN44" s="32">
        <f t="shared" si="10"/>
        <v>-2</v>
      </c>
      <c r="AO44" s="31">
        <f>_L_SV_Pcuoi</f>
        <v>5</v>
      </c>
      <c r="AP44" s="33" t="str">
        <f>_L_Loc</f>
        <v>CTDD</v>
      </c>
      <c r="AQ44" s="33" t="str">
        <f>_L_Loc</f>
        <v>KCT</v>
      </c>
      <c r="AR44" s="48">
        <f t="shared" si="11"/>
        <v>-2</v>
      </c>
      <c r="AS44" s="63">
        <f t="shared" si="12"/>
        <v>1</v>
      </c>
      <c r="AT44" s="34"/>
      <c r="AU44" s="41">
        <f>_L_Loc</f>
        <v>0</v>
      </c>
      <c r="AV44" s="41">
        <f>_L_Loc</f>
        <v>0</v>
      </c>
      <c r="AW44" s="41">
        <f>_L_Loc</f>
        <v>0</v>
      </c>
      <c r="AX44" s="41">
        <f>_L_Loc</f>
        <v>0</v>
      </c>
      <c r="AY44" s="41">
        <f>_L_Loc</f>
        <v>0</v>
      </c>
      <c r="AZ44" s="41">
        <f>_L_Loc</f>
        <v>0</v>
      </c>
      <c r="BA44" s="41">
        <f>_L_Loc</f>
        <v>0</v>
      </c>
      <c r="BB44" s="41">
        <f>_L_Loc</f>
        <v>0</v>
      </c>
      <c r="BC44" s="41">
        <f>_L_Loc</f>
        <v>0</v>
      </c>
      <c r="BD44" s="41">
        <f>_L_Loc</f>
        <v>0</v>
      </c>
      <c r="BE44" s="41">
        <f>_L_Loc</f>
        <v>0</v>
      </c>
      <c r="BF44" s="41">
        <f>_L_Loc</f>
        <v>0</v>
      </c>
      <c r="BG44" s="41">
        <f>_L_Loc</f>
        <v>0</v>
      </c>
      <c r="BH44" s="41">
        <f>_L_Loc</f>
        <v>0</v>
      </c>
      <c r="BI44" s="41">
        <f>_L_Loc</f>
        <v>0</v>
      </c>
      <c r="BJ44" s="41">
        <f>_L_Loc</f>
        <v>0</v>
      </c>
      <c r="BK44" s="41">
        <f>_L_Loc</f>
        <v>0</v>
      </c>
      <c r="BL44" s="41">
        <f>_L_Loc</f>
        <v>0</v>
      </c>
      <c r="BM44" s="41">
        <f>_L_Loc</f>
        <v>0</v>
      </c>
    </row>
    <row r="45" spans="1:84" s="35" customFormat="1" x14ac:dyDescent="0.25">
      <c r="A45" s="246">
        <f t="shared" si="5"/>
        <v>42470.375</v>
      </c>
      <c r="B45" s="247" t="str">
        <f>_L_Gio</f>
        <v>9:00</v>
      </c>
      <c r="C45" s="241" t="s">
        <v>7783</v>
      </c>
      <c r="D45" s="390">
        <f t="shared" si="6"/>
        <v>36</v>
      </c>
      <c r="E45" s="65" t="str">
        <f>_L_LocHe</f>
        <v>DC</v>
      </c>
      <c r="F45" s="248" t="str">
        <f>_L_MaHP</f>
        <v>DC2DT53</v>
      </c>
      <c r="G45" s="166" t="str">
        <f>_L_Loc</f>
        <v>Điện tử tương tự</v>
      </c>
      <c r="H45" s="167">
        <f>_L_Loc</f>
        <v>4</v>
      </c>
      <c r="I45" s="65" t="str">
        <f>_L_Loc</f>
        <v>Viết</v>
      </c>
      <c r="J45" s="66">
        <f>_L_Loc</f>
        <v>90</v>
      </c>
      <c r="K45" s="67">
        <v>42470</v>
      </c>
      <c r="L45" s="236" t="str">
        <f>_L_Ngay</f>
        <v>(Cnhật)</v>
      </c>
      <c r="M45" s="512">
        <v>2</v>
      </c>
      <c r="N45" s="65">
        <f t="shared" si="7"/>
        <v>15</v>
      </c>
      <c r="O45" s="391">
        <f>_L_SV_P</f>
        <v>15</v>
      </c>
      <c r="P45" s="65">
        <f>_L_sophong</f>
        <v>1</v>
      </c>
      <c r="Q45" s="392"/>
      <c r="R45" s="65"/>
      <c r="S45" s="65"/>
      <c r="T45" s="65"/>
      <c r="U45" s="65"/>
      <c r="V45" s="65"/>
      <c r="W45" s="65"/>
      <c r="X45" s="393">
        <f t="shared" si="8"/>
        <v>0</v>
      </c>
      <c r="Y45" s="394">
        <f>_L_NgayCham</f>
        <v>42471</v>
      </c>
      <c r="Z45" s="395">
        <f>_L_NopDiem</f>
        <v>42477</v>
      </c>
      <c r="AA45" s="396"/>
      <c r="AB45" s="409"/>
      <c r="AC45" s="410"/>
      <c r="AD45" s="410"/>
      <c r="AE45" s="410"/>
      <c r="AF45" s="410"/>
      <c r="AG45" s="410"/>
      <c r="AH45" s="411"/>
      <c r="AI45" s="348"/>
      <c r="AJ45" s="329"/>
      <c r="AK45" s="350"/>
      <c r="AL45" s="171"/>
      <c r="AM45" s="362">
        <f t="shared" si="9"/>
        <v>1</v>
      </c>
      <c r="AN45" s="32">
        <f t="shared" si="10"/>
        <v>-2</v>
      </c>
      <c r="AO45" s="31">
        <f>_L_SV_Pcuoi</f>
        <v>15</v>
      </c>
      <c r="AP45" s="33" t="str">
        <f>_L_Loc</f>
        <v>TTDT</v>
      </c>
      <c r="AQ45" s="33" t="str">
        <f>_L_Loc</f>
        <v>CNTT</v>
      </c>
      <c r="AR45" s="48">
        <f t="shared" si="11"/>
        <v>-2</v>
      </c>
      <c r="AS45" s="63">
        <f t="shared" si="12"/>
        <v>1</v>
      </c>
      <c r="AT45" s="34"/>
      <c r="AU45" s="41">
        <f>_L_Loc</f>
        <v>0</v>
      </c>
      <c r="AV45" s="41">
        <f>_L_Loc</f>
        <v>0</v>
      </c>
      <c r="AW45" s="41">
        <f>_L_Loc</f>
        <v>0</v>
      </c>
      <c r="AX45" s="41">
        <f>_L_Loc</f>
        <v>0</v>
      </c>
      <c r="AY45" s="41">
        <f>_L_Loc</f>
        <v>0</v>
      </c>
      <c r="AZ45" s="41">
        <f>_L_Loc</f>
        <v>0</v>
      </c>
      <c r="BA45" s="41">
        <f>_L_Loc</f>
        <v>0</v>
      </c>
      <c r="BB45" s="41">
        <f>_L_Loc</f>
        <v>0</v>
      </c>
      <c r="BC45" s="41">
        <f>_L_Loc</f>
        <v>0</v>
      </c>
      <c r="BD45" s="41">
        <f>_L_Loc</f>
        <v>0</v>
      </c>
      <c r="BE45" s="41">
        <f>_L_Loc</f>
        <v>0</v>
      </c>
      <c r="BF45" s="41" t="str">
        <f>_L_Loc</f>
        <v>x</v>
      </c>
      <c r="BG45" s="41">
        <f>_L_Loc</f>
        <v>0</v>
      </c>
      <c r="BH45" s="41">
        <f>_L_Loc</f>
        <v>0</v>
      </c>
      <c r="BI45" s="41">
        <f>_L_Loc</f>
        <v>0</v>
      </c>
      <c r="BJ45" s="41">
        <f>_L_Loc</f>
        <v>0</v>
      </c>
      <c r="BK45" s="41">
        <f>_L_Loc</f>
        <v>0</v>
      </c>
      <c r="BL45" s="41">
        <f>_L_Loc</f>
        <v>0</v>
      </c>
      <c r="BM45" s="41">
        <f>_L_Loc</f>
        <v>0</v>
      </c>
      <c r="BN45" s="41">
        <f>_L_Loc</f>
        <v>0</v>
      </c>
      <c r="BO45" s="41">
        <f>_L_Loc</f>
        <v>0</v>
      </c>
      <c r="BP45" s="41">
        <f>_L_Loc</f>
        <v>0</v>
      </c>
      <c r="BQ45" s="41">
        <f>_L_Loc</f>
        <v>0</v>
      </c>
      <c r="BR45" s="41">
        <f>_L_Loc</f>
        <v>0</v>
      </c>
      <c r="BS45" s="41">
        <f>_L_Loc</f>
        <v>0</v>
      </c>
      <c r="BT45" s="41">
        <f>_L_Loc</f>
        <v>0</v>
      </c>
      <c r="BU45" s="41">
        <f>_L_Loc</f>
        <v>0</v>
      </c>
      <c r="BV45" s="41">
        <f>_L_Loc</f>
        <v>0</v>
      </c>
      <c r="BW45" s="41">
        <f>_L_Loc</f>
        <v>0</v>
      </c>
      <c r="BX45" s="41">
        <f>_L_Loc</f>
        <v>0</v>
      </c>
      <c r="BY45" s="41">
        <f>_L_Loc</f>
        <v>0</v>
      </c>
      <c r="BZ45" s="41">
        <f>_L_Loc</f>
        <v>0</v>
      </c>
      <c r="CA45" s="41">
        <f>_L_Loc</f>
        <v>0</v>
      </c>
      <c r="CB45" s="41">
        <f>_L_Loc</f>
        <v>0</v>
      </c>
      <c r="CC45" s="41">
        <f>_L_Loc</f>
        <v>0</v>
      </c>
      <c r="CD45" s="41">
        <f>_L_Loc</f>
        <v>0</v>
      </c>
      <c r="CE45" s="41">
        <f>_L_Loc</f>
        <v>0</v>
      </c>
      <c r="CF45" s="41">
        <f>_L_Loc</f>
        <v>0</v>
      </c>
    </row>
    <row r="46" spans="1:84" s="35" customFormat="1" ht="37.5" x14ac:dyDescent="0.25">
      <c r="A46" s="246">
        <f t="shared" si="5"/>
        <v>42470.375</v>
      </c>
      <c r="B46" s="247" t="str">
        <f>_L_Gio</f>
        <v>9:00</v>
      </c>
      <c r="C46" s="241" t="s">
        <v>7790</v>
      </c>
      <c r="D46" s="390">
        <f t="shared" si="6"/>
        <v>37</v>
      </c>
      <c r="E46" s="65" t="str">
        <f>_L_LocHe</f>
        <v>CC</v>
      </c>
      <c r="F46" s="248" t="str">
        <f>_L_MaHP</f>
        <v>CC3CD53</v>
      </c>
      <c r="G46" s="166" t="str">
        <f>_L_Loc</f>
        <v>Tổ chức thi công công trình xây dựng</v>
      </c>
      <c r="H46" s="167">
        <f>_L_Loc</f>
        <v>3</v>
      </c>
      <c r="I46" s="65" t="str">
        <f>_L_Loc</f>
        <v>Viết</v>
      </c>
      <c r="J46" s="66">
        <f>_L_Loc</f>
        <v>90</v>
      </c>
      <c r="K46" s="67">
        <v>42470</v>
      </c>
      <c r="L46" s="236" t="str">
        <f>_L_Ngay</f>
        <v>(Cnhật)</v>
      </c>
      <c r="M46" s="512">
        <v>2</v>
      </c>
      <c r="N46" s="65">
        <f t="shared" si="7"/>
        <v>12</v>
      </c>
      <c r="O46" s="391">
        <f>_L_SV_P</f>
        <v>12</v>
      </c>
      <c r="P46" s="65">
        <f>_L_sophong</f>
        <v>1</v>
      </c>
      <c r="Q46" s="392"/>
      <c r="R46" s="65"/>
      <c r="S46" s="65"/>
      <c r="T46" s="65"/>
      <c r="U46" s="65"/>
      <c r="V46" s="65"/>
      <c r="W46" s="65"/>
      <c r="X46" s="393">
        <f t="shared" si="8"/>
        <v>0</v>
      </c>
      <c r="Y46" s="394">
        <f>_L_NgayCham</f>
        <v>42471</v>
      </c>
      <c r="Z46" s="395">
        <f>_L_NopDiem</f>
        <v>42477</v>
      </c>
      <c r="AA46" s="396"/>
      <c r="AB46" s="409"/>
      <c r="AC46" s="410"/>
      <c r="AD46" s="410"/>
      <c r="AE46" s="410"/>
      <c r="AF46" s="410"/>
      <c r="AG46" s="410"/>
      <c r="AH46" s="411"/>
      <c r="AI46" s="348"/>
      <c r="AJ46" s="348"/>
      <c r="AK46" s="350"/>
      <c r="AL46" s="171"/>
      <c r="AM46" s="362">
        <f t="shared" si="9"/>
        <v>1</v>
      </c>
      <c r="AN46" s="32">
        <f t="shared" si="10"/>
        <v>-2</v>
      </c>
      <c r="AO46" s="31">
        <f>_L_SV_Pcuoi</f>
        <v>12</v>
      </c>
      <c r="AP46" s="33" t="str">
        <f>_L_Loc</f>
        <v>CTDB</v>
      </c>
      <c r="AQ46" s="33" t="str">
        <f>_L_Loc</f>
        <v>KCT</v>
      </c>
      <c r="AR46" s="48">
        <f t="shared" si="11"/>
        <v>-2</v>
      </c>
      <c r="AS46" s="63">
        <f t="shared" si="12"/>
        <v>1</v>
      </c>
      <c r="AT46" s="34"/>
      <c r="AU46" s="41">
        <f>_L_Loc</f>
        <v>0</v>
      </c>
      <c r="AV46" s="41">
        <f>_L_Loc</f>
        <v>0</v>
      </c>
      <c r="AW46" s="41">
        <f>_L_Loc</f>
        <v>0</v>
      </c>
      <c r="AX46" s="41">
        <f>_L_Loc</f>
        <v>0</v>
      </c>
      <c r="AY46" s="41">
        <f>_L_Loc</f>
        <v>0</v>
      </c>
      <c r="AZ46" s="41">
        <f>_L_Loc</f>
        <v>0</v>
      </c>
      <c r="BA46" s="41">
        <f>_L_Loc</f>
        <v>0</v>
      </c>
      <c r="BB46" s="41">
        <f>_L_Loc</f>
        <v>0</v>
      </c>
      <c r="BC46" s="41">
        <f>_L_Loc</f>
        <v>0</v>
      </c>
      <c r="BD46" s="41">
        <f>_L_Loc</f>
        <v>0</v>
      </c>
      <c r="BE46" s="41">
        <f>_L_Loc</f>
        <v>0</v>
      </c>
      <c r="BF46" s="41">
        <f>_L_Loc</f>
        <v>0</v>
      </c>
      <c r="BG46" s="41">
        <f>_L_Loc</f>
        <v>0</v>
      </c>
      <c r="BH46" s="41">
        <f>_L_Loc</f>
        <v>0</v>
      </c>
      <c r="BI46" s="41">
        <f>_L_Loc</f>
        <v>0</v>
      </c>
      <c r="BJ46" s="41">
        <f>_L_Loc</f>
        <v>0</v>
      </c>
      <c r="BK46" s="41">
        <f>_L_Loc</f>
        <v>0</v>
      </c>
      <c r="BL46" s="41">
        <f>_L_Loc</f>
        <v>0</v>
      </c>
      <c r="BM46" s="41">
        <f>_L_Loc</f>
        <v>0</v>
      </c>
    </row>
    <row r="47" spans="1:84" s="35" customFormat="1" x14ac:dyDescent="0.25">
      <c r="A47" s="246">
        <f t="shared" si="5"/>
        <v>42470.541666666664</v>
      </c>
      <c r="B47" s="247" t="str">
        <f>_L_Gio</f>
        <v>13:00</v>
      </c>
      <c r="C47" s="250" t="s">
        <v>7593</v>
      </c>
      <c r="D47" s="390">
        <f t="shared" si="6"/>
        <v>38</v>
      </c>
      <c r="E47" s="65" t="str">
        <f>_L_LocHe</f>
        <v>DC</v>
      </c>
      <c r="F47" s="248" t="str">
        <f>_L_MaHP</f>
        <v>DC2GT42</v>
      </c>
      <c r="G47" s="166" t="str">
        <f>_L_Loc</f>
        <v>Máy xây dựng</v>
      </c>
      <c r="H47" s="167">
        <f>_L_Loc</f>
        <v>2</v>
      </c>
      <c r="I47" s="65" t="str">
        <f>_L_Loc</f>
        <v>Viết</v>
      </c>
      <c r="J47" s="66">
        <f>_L_Loc</f>
        <v>90</v>
      </c>
      <c r="K47" s="67">
        <v>42470</v>
      </c>
      <c r="L47" s="236" t="str">
        <f>_L_Ngay</f>
        <v>(Cnhật)</v>
      </c>
      <c r="M47" s="512">
        <v>3</v>
      </c>
      <c r="N47" s="65">
        <f t="shared" si="7"/>
        <v>132</v>
      </c>
      <c r="O47" s="391">
        <f>_L_SV_P</f>
        <v>45</v>
      </c>
      <c r="P47" s="65">
        <f>_L_sophong</f>
        <v>3</v>
      </c>
      <c r="Q47" s="392"/>
      <c r="R47" s="65"/>
      <c r="S47" s="65"/>
      <c r="T47" s="65"/>
      <c r="U47" s="65"/>
      <c r="V47" s="65"/>
      <c r="W47" s="65"/>
      <c r="X47" s="393">
        <f t="shared" si="8"/>
        <v>0</v>
      </c>
      <c r="Y47" s="394">
        <f>_L_NgayCham</f>
        <v>42471</v>
      </c>
      <c r="Z47" s="395">
        <f>_L_NopDiem</f>
        <v>42477</v>
      </c>
      <c r="AA47" s="396"/>
      <c r="AB47" s="409"/>
      <c r="AC47" s="410"/>
      <c r="AD47" s="410"/>
      <c r="AE47" s="410"/>
      <c r="AF47" s="410"/>
      <c r="AG47" s="410"/>
      <c r="AH47" s="411"/>
      <c r="AI47" s="348"/>
      <c r="AJ47" s="348"/>
      <c r="AK47" s="350"/>
      <c r="AL47" s="171"/>
      <c r="AM47" s="362">
        <f t="shared" si="9"/>
        <v>1</v>
      </c>
      <c r="AN47" s="32">
        <f t="shared" si="10"/>
        <v>-6</v>
      </c>
      <c r="AO47" s="31">
        <f>_L_SV_Pcuoi</f>
        <v>42</v>
      </c>
      <c r="AP47" s="33" t="str">
        <f>_L_Loc</f>
        <v>CKMX</v>
      </c>
      <c r="AQ47" s="33" t="str">
        <f>_L_Loc</f>
        <v>KCK</v>
      </c>
      <c r="AR47" s="48">
        <f t="shared" si="11"/>
        <v>-6</v>
      </c>
      <c r="AS47" s="63">
        <f t="shared" si="12"/>
        <v>2.9333333333333331</v>
      </c>
      <c r="AT47" s="34"/>
      <c r="AU47" s="41" t="str">
        <f>_L_Loc</f>
        <v>x</v>
      </c>
      <c r="AV47" s="41" t="str">
        <f>_L_Loc</f>
        <v>x</v>
      </c>
      <c r="AW47" s="41" t="str">
        <f>_L_Loc</f>
        <v>x</v>
      </c>
      <c r="AX47" s="41" t="str">
        <f>_L_Loc</f>
        <v>x</v>
      </c>
      <c r="AY47" s="41" t="str">
        <f>_L_Loc</f>
        <v>x</v>
      </c>
      <c r="AZ47" s="41">
        <f>_L_Loc</f>
        <v>0</v>
      </c>
      <c r="BA47" s="41" t="str">
        <f>_L_Loc</f>
        <v>x</v>
      </c>
      <c r="BB47" s="41">
        <f>_L_Loc</f>
        <v>0</v>
      </c>
      <c r="BC47" s="41">
        <f>_L_Loc</f>
        <v>0</v>
      </c>
      <c r="BD47" s="41">
        <f>_L_Loc</f>
        <v>0</v>
      </c>
      <c r="BE47" s="41">
        <f>_L_Loc</f>
        <v>0</v>
      </c>
      <c r="BF47" s="41">
        <f>_L_Loc</f>
        <v>0</v>
      </c>
      <c r="BG47" s="41">
        <f>_L_Loc</f>
        <v>0</v>
      </c>
      <c r="BH47" s="41">
        <f>_L_Loc</f>
        <v>0</v>
      </c>
      <c r="BI47" s="41">
        <f>_L_Loc</f>
        <v>0</v>
      </c>
      <c r="BJ47" s="41" t="str">
        <f>_L_Loc</f>
        <v>x</v>
      </c>
      <c r="BK47" s="41">
        <f>_L_Loc</f>
        <v>0</v>
      </c>
      <c r="BL47" s="41">
        <f>_L_Loc</f>
        <v>0</v>
      </c>
      <c r="BM47" s="41">
        <f>_L_Loc</f>
        <v>0</v>
      </c>
      <c r="BN47" s="41">
        <f>_L_Loc</f>
        <v>0</v>
      </c>
      <c r="BO47" s="41" t="str">
        <f>_L_Loc</f>
        <v>x</v>
      </c>
      <c r="BP47" s="41" t="str">
        <f>_L_Loc</f>
        <v>x</v>
      </c>
      <c r="BQ47" s="41" t="str">
        <f>_L_Loc</f>
        <v>x</v>
      </c>
      <c r="BR47" s="41">
        <f>_L_Loc</f>
        <v>0</v>
      </c>
      <c r="BS47" s="41">
        <f>_L_Loc</f>
        <v>0</v>
      </c>
      <c r="BT47" s="41">
        <f>_L_Loc</f>
        <v>0</v>
      </c>
      <c r="BU47" s="41">
        <f>_L_Loc</f>
        <v>0</v>
      </c>
      <c r="BV47" s="41">
        <f>_L_Loc</f>
        <v>0</v>
      </c>
      <c r="BW47" s="41">
        <f>_L_Loc</f>
        <v>0</v>
      </c>
      <c r="BX47" s="41">
        <f>_L_Loc</f>
        <v>0</v>
      </c>
      <c r="BY47" s="41">
        <f>_L_Loc</f>
        <v>0</v>
      </c>
      <c r="BZ47" s="41">
        <f>_L_Loc</f>
        <v>0</v>
      </c>
      <c r="CA47" s="41">
        <f>_L_Loc</f>
        <v>0</v>
      </c>
      <c r="CB47" s="41">
        <f>_L_Loc</f>
        <v>0</v>
      </c>
      <c r="CC47" s="41" t="str">
        <f>_L_Loc</f>
        <v>x</v>
      </c>
      <c r="CD47" s="41">
        <f>_L_Loc</f>
        <v>0</v>
      </c>
      <c r="CE47" s="41">
        <f>_L_Loc</f>
        <v>0</v>
      </c>
      <c r="CF47" s="41">
        <f>_L_Loc</f>
        <v>0</v>
      </c>
    </row>
    <row r="48" spans="1:84" s="35" customFormat="1" x14ac:dyDescent="0.25">
      <c r="A48" s="246">
        <f t="shared" si="5"/>
        <v>42470.541666666664</v>
      </c>
      <c r="B48" s="247" t="str">
        <f>_L_Gio</f>
        <v>13:00</v>
      </c>
      <c r="C48" s="250" t="s">
        <v>7599</v>
      </c>
      <c r="D48" s="390">
        <f t="shared" si="6"/>
        <v>39</v>
      </c>
      <c r="E48" s="65" t="str">
        <f>_L_LocHe</f>
        <v>DC</v>
      </c>
      <c r="F48" s="248" t="str">
        <f>_L_MaHP</f>
        <v>DC2KV77</v>
      </c>
      <c r="G48" s="166" t="str">
        <f>_L_Loc</f>
        <v>Pháp luật kinh tế</v>
      </c>
      <c r="H48" s="167">
        <f>_L_Loc</f>
        <v>3</v>
      </c>
      <c r="I48" s="65" t="str">
        <f>_L_Loc</f>
        <v>Viết</v>
      </c>
      <c r="J48" s="66">
        <f>_L_Loc</f>
        <v>90</v>
      </c>
      <c r="K48" s="67">
        <v>42470</v>
      </c>
      <c r="L48" s="236" t="str">
        <f>_L_Ngay</f>
        <v>(Cnhật)</v>
      </c>
      <c r="M48" s="512">
        <v>3</v>
      </c>
      <c r="N48" s="65">
        <f t="shared" si="7"/>
        <v>102</v>
      </c>
      <c r="O48" s="391">
        <f>_L_SV_P</f>
        <v>45</v>
      </c>
      <c r="P48" s="65">
        <f>_L_sophong</f>
        <v>3</v>
      </c>
      <c r="Q48" s="392"/>
      <c r="R48" s="65"/>
      <c r="S48" s="65"/>
      <c r="T48" s="65"/>
      <c r="U48" s="65"/>
      <c r="V48" s="65"/>
      <c r="W48" s="65"/>
      <c r="X48" s="393">
        <f t="shared" si="8"/>
        <v>0</v>
      </c>
      <c r="Y48" s="394">
        <f>_L_NgayCham</f>
        <v>42471</v>
      </c>
      <c r="Z48" s="395">
        <f>_L_NopDiem</f>
        <v>42477</v>
      </c>
      <c r="AA48" s="396"/>
      <c r="AB48" s="409"/>
      <c r="AC48" s="410"/>
      <c r="AD48" s="410"/>
      <c r="AE48" s="410"/>
      <c r="AF48" s="410"/>
      <c r="AG48" s="410"/>
      <c r="AH48" s="411"/>
      <c r="AI48" s="348"/>
      <c r="AJ48" s="329"/>
      <c r="AK48" s="350"/>
      <c r="AL48" s="171"/>
      <c r="AM48" s="362">
        <f t="shared" si="9"/>
        <v>1</v>
      </c>
      <c r="AN48" s="32">
        <f t="shared" si="10"/>
        <v>-6</v>
      </c>
      <c r="AO48" s="31">
        <f>_L_SV_Pcuoi</f>
        <v>12</v>
      </c>
      <c r="AP48" s="33" t="str">
        <f>_L_Loc</f>
        <v>KVCS</v>
      </c>
      <c r="AQ48" s="33" t="str">
        <f>_L_Loc</f>
        <v>KTVT</v>
      </c>
      <c r="AR48" s="48">
        <f t="shared" si="11"/>
        <v>-6</v>
      </c>
      <c r="AS48" s="63">
        <f t="shared" si="12"/>
        <v>2.2666666666666666</v>
      </c>
      <c r="AT48" s="34"/>
      <c r="AU48" s="41">
        <f>_L_Loc</f>
        <v>0</v>
      </c>
      <c r="AV48" s="41">
        <f>_L_Loc</f>
        <v>0</v>
      </c>
      <c r="AW48" s="41">
        <f>_L_Loc</f>
        <v>0</v>
      </c>
      <c r="AX48" s="41">
        <f>_L_Loc</f>
        <v>0</v>
      </c>
      <c r="AY48" s="41">
        <f>_L_Loc</f>
        <v>0</v>
      </c>
      <c r="AZ48" s="41">
        <f>_L_Loc</f>
        <v>0</v>
      </c>
      <c r="BA48" s="41">
        <f>_L_Loc</f>
        <v>0</v>
      </c>
      <c r="BB48" s="41">
        <f>_L_Loc</f>
        <v>0</v>
      </c>
      <c r="BC48" s="41">
        <f>_L_Loc</f>
        <v>0</v>
      </c>
      <c r="BD48" s="41">
        <f>_L_Loc</f>
        <v>0</v>
      </c>
      <c r="BE48" s="41">
        <f>_L_Loc</f>
        <v>0</v>
      </c>
      <c r="BF48" s="41">
        <f>_L_Loc</f>
        <v>0</v>
      </c>
      <c r="BG48" s="41">
        <f>_L_Loc</f>
        <v>0</v>
      </c>
      <c r="BH48" s="41" t="str">
        <f>_L_Loc</f>
        <v>x</v>
      </c>
      <c r="BI48" s="41" t="str">
        <f>_L_Loc</f>
        <v>x</v>
      </c>
      <c r="BJ48" s="41">
        <f>_L_Loc</f>
        <v>0</v>
      </c>
      <c r="BK48" s="41">
        <f>_L_Loc</f>
        <v>0</v>
      </c>
      <c r="BL48" s="41">
        <f>_L_Loc</f>
        <v>0</v>
      </c>
      <c r="BM48" s="41">
        <f>_L_Loc</f>
        <v>0</v>
      </c>
      <c r="BN48" s="41">
        <f>_L_Loc</f>
        <v>0</v>
      </c>
      <c r="BO48" s="41">
        <f>_L_Loc</f>
        <v>0</v>
      </c>
      <c r="BP48" s="41">
        <f>_L_Loc</f>
        <v>0</v>
      </c>
      <c r="BQ48" s="41">
        <f>_L_Loc</f>
        <v>0</v>
      </c>
      <c r="BR48" s="41">
        <f>_L_Loc</f>
        <v>0</v>
      </c>
      <c r="BS48" s="41">
        <f>_L_Loc</f>
        <v>0</v>
      </c>
      <c r="BT48" s="41">
        <f>_L_Loc</f>
        <v>0</v>
      </c>
      <c r="BU48" s="41">
        <f>_L_Loc</f>
        <v>0</v>
      </c>
      <c r="BV48" s="41">
        <f>_L_Loc</f>
        <v>0</v>
      </c>
      <c r="BW48" s="41">
        <f>_L_Loc</f>
        <v>0</v>
      </c>
      <c r="BX48" s="41">
        <f>_L_Loc</f>
        <v>0</v>
      </c>
      <c r="BY48" s="41">
        <f>_L_Loc</f>
        <v>0</v>
      </c>
      <c r="BZ48" s="41">
        <f>_L_Loc</f>
        <v>0</v>
      </c>
      <c r="CA48" s="41" t="str">
        <f>_L_Loc</f>
        <v>x</v>
      </c>
      <c r="CB48" s="41" t="str">
        <f>_L_Loc</f>
        <v>x</v>
      </c>
      <c r="CC48" s="41">
        <f>_L_Loc</f>
        <v>0</v>
      </c>
      <c r="CD48" s="41">
        <f>_L_Loc</f>
        <v>0</v>
      </c>
      <c r="CE48" s="41">
        <f>_L_Loc</f>
        <v>0</v>
      </c>
      <c r="CF48" s="41">
        <f>_L_Loc</f>
        <v>0</v>
      </c>
    </row>
    <row r="49" spans="1:84" s="35" customFormat="1" ht="37.5" x14ac:dyDescent="0.25">
      <c r="A49" s="246">
        <f t="shared" si="5"/>
        <v>42470.541666666664</v>
      </c>
      <c r="B49" s="247" t="str">
        <f>_L_Gio</f>
        <v>13:00</v>
      </c>
      <c r="C49" s="241" t="s">
        <v>7730</v>
      </c>
      <c r="D49" s="390">
        <f t="shared" si="6"/>
        <v>40</v>
      </c>
      <c r="E49" s="65" t="str">
        <f>_L_LocHe</f>
        <v>DL</v>
      </c>
      <c r="F49" s="248" t="str">
        <f>_L_MaHP</f>
        <v>DL3DB53</v>
      </c>
      <c r="G49" s="166" t="str">
        <f>_L_Loc</f>
        <v>Kỹ thuật thi công và tổ chức thi công đường bộ</v>
      </c>
      <c r="H49" s="167">
        <f>_L_Loc</f>
        <v>3</v>
      </c>
      <c r="I49" s="65" t="str">
        <f>_L_Loc</f>
        <v>Viết</v>
      </c>
      <c r="J49" s="66">
        <f>_L_Loc</f>
        <v>90</v>
      </c>
      <c r="K49" s="67">
        <v>42470</v>
      </c>
      <c r="L49" s="236" t="str">
        <f>_L_Ngay</f>
        <v>(Cnhật)</v>
      </c>
      <c r="M49" s="512">
        <v>3</v>
      </c>
      <c r="N49" s="65">
        <f t="shared" si="7"/>
        <v>9</v>
      </c>
      <c r="O49" s="391">
        <f>_L_SV_P</f>
        <v>9</v>
      </c>
      <c r="P49" s="65">
        <f>_L_sophong</f>
        <v>1</v>
      </c>
      <c r="Q49" s="392"/>
      <c r="R49" s="65"/>
      <c r="S49" s="65"/>
      <c r="T49" s="65"/>
      <c r="U49" s="65"/>
      <c r="V49" s="65"/>
      <c r="W49" s="65"/>
      <c r="X49" s="393">
        <f t="shared" si="8"/>
        <v>0</v>
      </c>
      <c r="Y49" s="394">
        <f>_L_NgayCham</f>
        <v>42471</v>
      </c>
      <c r="Z49" s="395">
        <f>_L_NopDiem</f>
        <v>42477</v>
      </c>
      <c r="AA49" s="396"/>
      <c r="AB49" s="409"/>
      <c r="AC49" s="410"/>
      <c r="AD49" s="410"/>
      <c r="AE49" s="410"/>
      <c r="AF49" s="410"/>
      <c r="AG49" s="410"/>
      <c r="AH49" s="411"/>
      <c r="AI49" s="348"/>
      <c r="AJ49" s="329"/>
      <c r="AK49" s="350"/>
      <c r="AL49" s="171"/>
      <c r="AM49" s="362">
        <f t="shared" si="9"/>
        <v>1</v>
      </c>
      <c r="AN49" s="32">
        <f t="shared" si="10"/>
        <v>-2</v>
      </c>
      <c r="AO49" s="31">
        <f>_L_SV_Pcuoi</f>
        <v>9</v>
      </c>
      <c r="AP49" s="33" t="str">
        <f>_L_Loc</f>
        <v>CTDB</v>
      </c>
      <c r="AQ49" s="33" t="str">
        <f>_L_Loc</f>
        <v>KCT</v>
      </c>
      <c r="AR49" s="48">
        <f t="shared" si="11"/>
        <v>-2</v>
      </c>
      <c r="AS49" s="63">
        <f t="shared" si="12"/>
        <v>1</v>
      </c>
      <c r="AT49" s="34"/>
      <c r="AU49" s="41">
        <f>_L_Loc</f>
        <v>0</v>
      </c>
      <c r="AV49" s="41">
        <f>_L_Loc</f>
        <v>0</v>
      </c>
      <c r="AW49" s="41">
        <f>_L_Loc</f>
        <v>0</v>
      </c>
      <c r="AX49" s="41">
        <f>_L_Loc</f>
        <v>0</v>
      </c>
      <c r="AY49" s="41">
        <f>_L_Loc</f>
        <v>0</v>
      </c>
      <c r="AZ49" s="41">
        <f>_L_Loc</f>
        <v>0</v>
      </c>
      <c r="BA49" s="41">
        <f>_L_Loc</f>
        <v>0</v>
      </c>
      <c r="BB49" s="41">
        <f>_L_Loc</f>
        <v>0</v>
      </c>
      <c r="BC49" s="41">
        <f>_L_Loc</f>
        <v>0</v>
      </c>
      <c r="BD49" s="41">
        <f>_L_Loc</f>
        <v>0</v>
      </c>
      <c r="BE49" s="41">
        <f>_L_Loc</f>
        <v>0</v>
      </c>
      <c r="BF49" s="41">
        <f>_L_Loc</f>
        <v>0</v>
      </c>
      <c r="BG49" s="41">
        <f>_L_Loc</f>
        <v>0</v>
      </c>
      <c r="BH49" s="41">
        <f>_L_Loc</f>
        <v>0</v>
      </c>
      <c r="BI49" s="41">
        <f>_L_Loc</f>
        <v>0</v>
      </c>
      <c r="BJ49" s="41">
        <f>_L_Loc</f>
        <v>0</v>
      </c>
      <c r="BK49" s="41">
        <f>_L_Loc</f>
        <v>0</v>
      </c>
      <c r="BL49" s="41">
        <f>_L_Loc</f>
        <v>0</v>
      </c>
      <c r="BM49" s="41">
        <f>_L_Loc</f>
        <v>0</v>
      </c>
      <c r="BN49" s="41">
        <f>_L_Loc</f>
        <v>0</v>
      </c>
      <c r="BO49" s="41">
        <f>_L_Loc</f>
        <v>0</v>
      </c>
      <c r="BP49" s="41">
        <f>_L_Loc</f>
        <v>0</v>
      </c>
      <c r="BQ49" s="41">
        <f>_L_Loc</f>
        <v>0</v>
      </c>
      <c r="BR49" s="41">
        <f>_L_Loc</f>
        <v>0</v>
      </c>
      <c r="BS49" s="41">
        <f>_L_Loc</f>
        <v>0</v>
      </c>
      <c r="BT49" s="41">
        <f>_L_Loc</f>
        <v>0</v>
      </c>
      <c r="BU49" s="41">
        <f>_L_Loc</f>
        <v>0</v>
      </c>
      <c r="BV49" s="41">
        <f>_L_Loc</f>
        <v>0</v>
      </c>
      <c r="BW49" s="41">
        <f>_L_Loc</f>
        <v>0</v>
      </c>
      <c r="BX49" s="41">
        <f>_L_Loc</f>
        <v>0</v>
      </c>
      <c r="BY49" s="41">
        <f>_L_Loc</f>
        <v>0</v>
      </c>
      <c r="BZ49" s="41">
        <f>_L_Loc</f>
        <v>0</v>
      </c>
      <c r="CA49" s="41">
        <f>_L_Loc</f>
        <v>0</v>
      </c>
      <c r="CB49" s="41">
        <f>_L_Loc</f>
        <v>0</v>
      </c>
      <c r="CC49" s="41">
        <f>_L_Loc</f>
        <v>0</v>
      </c>
      <c r="CD49" s="41">
        <f>_L_Loc</f>
        <v>0</v>
      </c>
      <c r="CE49" s="41">
        <f>_L_Loc</f>
        <v>0</v>
      </c>
      <c r="CF49" s="41">
        <f>_L_Loc</f>
        <v>0</v>
      </c>
    </row>
    <row r="50" spans="1:84" s="35" customFormat="1" x14ac:dyDescent="0.25">
      <c r="A50" s="246">
        <f t="shared" si="5"/>
        <v>42470.541666666664</v>
      </c>
      <c r="B50" s="247" t="str">
        <f>_L_Gio</f>
        <v>13:00</v>
      </c>
      <c r="C50" s="241" t="s">
        <v>7795</v>
      </c>
      <c r="D50" s="390">
        <f t="shared" si="6"/>
        <v>41</v>
      </c>
      <c r="E50" s="65" t="str">
        <f>_L_LocHe</f>
        <v>CC</v>
      </c>
      <c r="F50" s="248" t="str">
        <f>_L_MaHP</f>
        <v>CC3DB51</v>
      </c>
      <c r="G50" s="166" t="str">
        <f>_L_Loc</f>
        <v>Kỹ thuật thi công nền đường</v>
      </c>
      <c r="H50" s="167">
        <f>_L_Loc</f>
        <v>2</v>
      </c>
      <c r="I50" s="65" t="str">
        <f>_L_Loc</f>
        <v>VĐ</v>
      </c>
      <c r="J50" s="66">
        <f>_L_Loc</f>
        <v>0</v>
      </c>
      <c r="K50" s="67">
        <v>42470</v>
      </c>
      <c r="L50" s="236" t="str">
        <f>_L_Ngay</f>
        <v>(Cnhật)</v>
      </c>
      <c r="M50" s="512">
        <v>3</v>
      </c>
      <c r="N50" s="65">
        <f t="shared" si="7"/>
        <v>7</v>
      </c>
      <c r="O50" s="391">
        <f>_L_SV_P</f>
        <v>0</v>
      </c>
      <c r="P50" s="65" t="str">
        <f>_L_sophong</f>
        <v/>
      </c>
      <c r="Q50" s="392"/>
      <c r="R50" s="65"/>
      <c r="S50" s="65"/>
      <c r="T50" s="65"/>
      <c r="U50" s="65"/>
      <c r="V50" s="65"/>
      <c r="W50" s="65"/>
      <c r="X50" s="393">
        <f t="shared" si="8"/>
        <v>0</v>
      </c>
      <c r="Y50" s="394">
        <f>_L_NgayCham</f>
        <v>42470</v>
      </c>
      <c r="Z50" s="395">
        <f>_L_NopDiem</f>
        <v>42472</v>
      </c>
      <c r="AA50" s="396"/>
      <c r="AB50" s="409"/>
      <c r="AC50" s="410"/>
      <c r="AD50" s="410"/>
      <c r="AE50" s="410"/>
      <c r="AF50" s="410"/>
      <c r="AG50" s="410"/>
      <c r="AH50" s="411"/>
      <c r="AI50" s="348"/>
      <c r="AJ50" s="329"/>
      <c r="AK50" s="350"/>
      <c r="AL50" s="171"/>
      <c r="AM50" s="362">
        <f t="shared" si="9"/>
        <v>1</v>
      </c>
      <c r="AN50" s="32" t="e">
        <f t="shared" si="10"/>
        <v>#VALUE!</v>
      </c>
      <c r="AO50" s="31" t="str">
        <f>_L_SV_Pcuoi</f>
        <v/>
      </c>
      <c r="AP50" s="33" t="str">
        <f>_L_Loc</f>
        <v>CTDB</v>
      </c>
      <c r="AQ50" s="33" t="str">
        <f>_L_Loc</f>
        <v>KCT</v>
      </c>
      <c r="AR50" s="48" t="e">
        <f t="shared" si="11"/>
        <v>#VALUE!</v>
      </c>
      <c r="AS50" s="63" t="e">
        <f t="shared" si="12"/>
        <v>#DIV/0!</v>
      </c>
      <c r="AT50" s="34"/>
      <c r="AU50" s="41">
        <f>_L_Loc</f>
        <v>0</v>
      </c>
      <c r="AV50" s="41">
        <f>_L_Loc</f>
        <v>0</v>
      </c>
      <c r="AW50" s="41">
        <f>_L_Loc</f>
        <v>0</v>
      </c>
      <c r="AX50" s="41">
        <f>_L_Loc</f>
        <v>0</v>
      </c>
      <c r="AY50" s="41">
        <f>_L_Loc</f>
        <v>0</v>
      </c>
      <c r="AZ50" s="41">
        <f>_L_Loc</f>
        <v>0</v>
      </c>
      <c r="BA50" s="41">
        <f>_L_Loc</f>
        <v>0</v>
      </c>
      <c r="BB50" s="41">
        <f>_L_Loc</f>
        <v>0</v>
      </c>
      <c r="BC50" s="41">
        <f>_L_Loc</f>
        <v>0</v>
      </c>
      <c r="BD50" s="41">
        <f>_L_Loc</f>
        <v>0</v>
      </c>
      <c r="BE50" s="41">
        <f>_L_Loc</f>
        <v>0</v>
      </c>
      <c r="BF50" s="41">
        <f>_L_Loc</f>
        <v>0</v>
      </c>
      <c r="BG50" s="41">
        <f>_L_Loc</f>
        <v>0</v>
      </c>
      <c r="BH50" s="41">
        <f>_L_Loc</f>
        <v>0</v>
      </c>
      <c r="BI50" s="41">
        <f>_L_Loc</f>
        <v>0</v>
      </c>
      <c r="BJ50" s="41">
        <f>_L_Loc</f>
        <v>0</v>
      </c>
      <c r="BK50" s="41">
        <f>_L_Loc</f>
        <v>0</v>
      </c>
      <c r="BL50" s="41">
        <f>_L_Loc</f>
        <v>0</v>
      </c>
      <c r="BM50" s="41">
        <f>_L_Loc</f>
        <v>0</v>
      </c>
      <c r="BN50" s="41">
        <f>_L_Loc</f>
        <v>0</v>
      </c>
      <c r="BO50" s="41">
        <f>_L_Loc</f>
        <v>0</v>
      </c>
      <c r="BP50" s="41" t="str">
        <f>_L_Loc</f>
        <v>x</v>
      </c>
      <c r="BQ50" s="41">
        <f>_L_Loc</f>
        <v>0</v>
      </c>
      <c r="BR50" s="41">
        <f>_L_Loc</f>
        <v>0</v>
      </c>
      <c r="BS50" s="41">
        <f>_L_Loc</f>
        <v>0</v>
      </c>
      <c r="BT50" s="41">
        <f>_L_Loc</f>
        <v>0</v>
      </c>
      <c r="BU50" s="41">
        <f>_L_Loc</f>
        <v>0</v>
      </c>
      <c r="BV50" s="41">
        <f>_L_Loc</f>
        <v>0</v>
      </c>
      <c r="BW50" s="41">
        <f>_L_Loc</f>
        <v>0</v>
      </c>
      <c r="BX50" s="41">
        <f>_L_Loc</f>
        <v>0</v>
      </c>
      <c r="BY50" s="41">
        <f>_L_Loc</f>
        <v>0</v>
      </c>
      <c r="BZ50" s="41">
        <f>_L_Loc</f>
        <v>0</v>
      </c>
      <c r="CA50" s="41">
        <f>_L_Loc</f>
        <v>0</v>
      </c>
      <c r="CB50" s="41">
        <f>_L_Loc</f>
        <v>0</v>
      </c>
      <c r="CC50" s="41">
        <f>_L_Loc</f>
        <v>0</v>
      </c>
      <c r="CD50" s="41">
        <f>_L_Loc</f>
        <v>0</v>
      </c>
      <c r="CE50" s="41">
        <f>_L_Loc</f>
        <v>0</v>
      </c>
      <c r="CF50" s="41">
        <f>_L_Loc</f>
        <v>0</v>
      </c>
    </row>
    <row r="51" spans="1:84" s="35" customFormat="1" x14ac:dyDescent="0.25">
      <c r="A51" s="246">
        <f t="shared" si="5"/>
        <v>42470.625</v>
      </c>
      <c r="B51" s="247" t="str">
        <f>_L_Gio</f>
        <v>15:00</v>
      </c>
      <c r="C51" s="241" t="s">
        <v>7576</v>
      </c>
      <c r="D51" s="390">
        <f t="shared" si="6"/>
        <v>42</v>
      </c>
      <c r="E51" s="65" t="str">
        <f>_L_LocHe</f>
        <v>DC</v>
      </c>
      <c r="F51" s="248" t="str">
        <f>_L_MaHP</f>
        <v>DC1LL03</v>
      </c>
      <c r="G51" s="166" t="str">
        <f>_L_Loc</f>
        <v>Tư tưởng Hồ Chí Minh</v>
      </c>
      <c r="H51" s="167">
        <f>_L_Loc</f>
        <v>2</v>
      </c>
      <c r="I51" s="65" t="str">
        <f>_L_Loc</f>
        <v>Viết</v>
      </c>
      <c r="J51" s="66">
        <f>_L_Loc</f>
        <v>90</v>
      </c>
      <c r="K51" s="67">
        <v>42470</v>
      </c>
      <c r="L51" s="236" t="str">
        <f>_L_Ngay</f>
        <v>(Cnhật)</v>
      </c>
      <c r="M51" s="512">
        <v>4</v>
      </c>
      <c r="N51" s="65">
        <f t="shared" si="7"/>
        <v>89</v>
      </c>
      <c r="O51" s="391">
        <f>_L_SV_P</f>
        <v>45</v>
      </c>
      <c r="P51" s="65">
        <f>_L_sophong</f>
        <v>2</v>
      </c>
      <c r="Q51" s="392"/>
      <c r="R51" s="65"/>
      <c r="S51" s="65"/>
      <c r="T51" s="65"/>
      <c r="U51" s="65"/>
      <c r="V51" s="65"/>
      <c r="W51" s="65"/>
      <c r="X51" s="393">
        <f t="shared" si="8"/>
        <v>0</v>
      </c>
      <c r="Y51" s="394">
        <f>_L_NgayCham</f>
        <v>42471</v>
      </c>
      <c r="Z51" s="395">
        <f>_L_NopDiem</f>
        <v>42477</v>
      </c>
      <c r="AA51" s="397"/>
      <c r="AB51" s="412"/>
      <c r="AC51" s="413"/>
      <c r="AD51" s="413"/>
      <c r="AE51" s="413"/>
      <c r="AF51" s="413"/>
      <c r="AG51" s="413"/>
      <c r="AH51" s="414"/>
      <c r="AI51" s="348"/>
      <c r="AJ51" s="329"/>
      <c r="AK51" s="350"/>
      <c r="AL51" s="171"/>
      <c r="AM51" s="362">
        <f t="shared" si="9"/>
        <v>1</v>
      </c>
      <c r="AN51" s="32">
        <f t="shared" si="10"/>
        <v>-4</v>
      </c>
      <c r="AO51" s="31">
        <f>_L_SV_Pcuoi</f>
        <v>44</v>
      </c>
      <c r="AP51" s="33" t="str">
        <f>_L_Loc</f>
        <v>LLTT</v>
      </c>
      <c r="AQ51" s="33" t="str">
        <f>_L_Loc</f>
        <v>LLCT</v>
      </c>
      <c r="AR51" s="48">
        <f t="shared" si="11"/>
        <v>-4</v>
      </c>
      <c r="AS51" s="63">
        <f t="shared" si="12"/>
        <v>1.9777777777777779</v>
      </c>
      <c r="AT51" s="34"/>
      <c r="AU51" s="41" t="str">
        <f>_L_Loc</f>
        <v>x</v>
      </c>
      <c r="AV51" s="41" t="str">
        <f>_L_Loc</f>
        <v>x</v>
      </c>
      <c r="AW51" s="41" t="str">
        <f>_L_Loc</f>
        <v>x</v>
      </c>
      <c r="AX51" s="41" t="str">
        <f>_L_Loc</f>
        <v>x</v>
      </c>
      <c r="AY51" s="41" t="str">
        <f>_L_Loc</f>
        <v>x</v>
      </c>
      <c r="AZ51" s="41" t="str">
        <f>_L_Loc</f>
        <v>x</v>
      </c>
      <c r="BA51" s="41" t="str">
        <f>_L_Loc</f>
        <v>x</v>
      </c>
      <c r="BB51" s="41" t="str">
        <f>_L_Loc</f>
        <v>x</v>
      </c>
      <c r="BC51" s="41" t="str">
        <f>_L_Loc</f>
        <v>x</v>
      </c>
      <c r="BD51" s="41" t="str">
        <f>_L_Loc</f>
        <v>x</v>
      </c>
      <c r="BE51" s="41" t="str">
        <f>_L_Loc</f>
        <v>x</v>
      </c>
      <c r="BF51" s="41" t="str">
        <f>_L_Loc</f>
        <v>x</v>
      </c>
      <c r="BG51" s="41" t="str">
        <f>_L_Loc</f>
        <v>x</v>
      </c>
      <c r="BH51" s="41" t="str">
        <f>_L_Loc</f>
        <v>x</v>
      </c>
      <c r="BI51" s="41" t="str">
        <f>_L_Loc</f>
        <v>x</v>
      </c>
      <c r="BJ51" s="41" t="str">
        <f>_L_Loc</f>
        <v>x</v>
      </c>
      <c r="BK51" s="41" t="str">
        <f>_L_Loc</f>
        <v>x</v>
      </c>
      <c r="BL51" s="41" t="str">
        <f>_L_Loc</f>
        <v>x</v>
      </c>
      <c r="BM51" s="41" t="str">
        <f>_L_Loc</f>
        <v>x</v>
      </c>
      <c r="BN51" s="41">
        <f>_L_Loc</f>
        <v>0</v>
      </c>
      <c r="BO51" s="41">
        <f>_L_Loc</f>
        <v>0</v>
      </c>
      <c r="BP51" s="41">
        <f>_L_Loc</f>
        <v>0</v>
      </c>
      <c r="BQ51" s="41">
        <f>_L_Loc</f>
        <v>0</v>
      </c>
      <c r="BR51" s="41">
        <f>_L_Loc</f>
        <v>0</v>
      </c>
      <c r="BS51" s="41">
        <f>_L_Loc</f>
        <v>0</v>
      </c>
      <c r="BT51" s="41">
        <f>_L_Loc</f>
        <v>0</v>
      </c>
      <c r="BU51" s="41">
        <f>_L_Loc</f>
        <v>0</v>
      </c>
      <c r="BV51" s="41">
        <f>_L_Loc</f>
        <v>0</v>
      </c>
      <c r="BW51" s="41">
        <f>_L_Loc</f>
        <v>0</v>
      </c>
      <c r="BX51" s="41">
        <f>_L_Loc</f>
        <v>0</v>
      </c>
      <c r="BY51" s="41">
        <f>_L_Loc</f>
        <v>0</v>
      </c>
      <c r="BZ51" s="41">
        <f>_L_Loc</f>
        <v>0</v>
      </c>
      <c r="CA51" s="41">
        <f>_L_Loc</f>
        <v>0</v>
      </c>
      <c r="CB51" s="41">
        <f>_L_Loc</f>
        <v>0</v>
      </c>
      <c r="CC51" s="41">
        <f>_L_Loc</f>
        <v>0</v>
      </c>
      <c r="CD51" s="41">
        <f>_L_Loc</f>
        <v>0</v>
      </c>
      <c r="CE51" s="41">
        <f>_L_Loc</f>
        <v>0</v>
      </c>
      <c r="CF51" s="41">
        <f>_L_Loc</f>
        <v>0</v>
      </c>
    </row>
    <row r="52" spans="1:84" s="35" customFormat="1" x14ac:dyDescent="0.25">
      <c r="A52" s="246">
        <f t="shared" si="5"/>
        <v>42470.625</v>
      </c>
      <c r="B52" s="247" t="str">
        <f>_L_Gio</f>
        <v>15:00</v>
      </c>
      <c r="C52" s="241" t="s">
        <v>7631</v>
      </c>
      <c r="D52" s="390">
        <f t="shared" si="6"/>
        <v>43</v>
      </c>
      <c r="E52" s="65" t="str">
        <f>_L_LocHe</f>
        <v>DC</v>
      </c>
      <c r="F52" s="248" t="str">
        <f>_L_MaHP</f>
        <v>DC2GT52</v>
      </c>
      <c r="G52" s="166" t="str">
        <f>_L_Loc</f>
        <v>Kết cấu bêtông cốt thép</v>
      </c>
      <c r="H52" s="167">
        <f>_L_Loc</f>
        <v>3</v>
      </c>
      <c r="I52" s="65" t="str">
        <f>_L_Loc</f>
        <v>Viết</v>
      </c>
      <c r="J52" s="66">
        <f>_L_Loc</f>
        <v>90</v>
      </c>
      <c r="K52" s="67">
        <v>42470</v>
      </c>
      <c r="L52" s="236" t="str">
        <f>_L_Ngay</f>
        <v>(Cnhật)</v>
      </c>
      <c r="M52" s="512">
        <v>4</v>
      </c>
      <c r="N52" s="65">
        <f t="shared" si="7"/>
        <v>122</v>
      </c>
      <c r="O52" s="391">
        <f>_L_SV_P</f>
        <v>45</v>
      </c>
      <c r="P52" s="65">
        <f>_L_sophong</f>
        <v>3</v>
      </c>
      <c r="Q52" s="392"/>
      <c r="R52" s="65"/>
      <c r="S52" s="65"/>
      <c r="T52" s="65"/>
      <c r="U52" s="65"/>
      <c r="V52" s="65"/>
      <c r="W52" s="65"/>
      <c r="X52" s="393">
        <f t="shared" si="8"/>
        <v>0</v>
      </c>
      <c r="Y52" s="394">
        <f>_L_NgayCham</f>
        <v>42471</v>
      </c>
      <c r="Z52" s="395">
        <f>_L_NopDiem</f>
        <v>42477</v>
      </c>
      <c r="AA52" s="396"/>
      <c r="AB52" s="409"/>
      <c r="AC52" s="410"/>
      <c r="AD52" s="410"/>
      <c r="AE52" s="410"/>
      <c r="AF52" s="410"/>
      <c r="AG52" s="410"/>
      <c r="AH52" s="411"/>
      <c r="AI52" s="348"/>
      <c r="AJ52" s="329"/>
      <c r="AK52" s="350"/>
      <c r="AL52" s="171"/>
      <c r="AM52" s="362">
        <f t="shared" si="9"/>
        <v>1</v>
      </c>
      <c r="AN52" s="32">
        <f t="shared" si="10"/>
        <v>-6</v>
      </c>
      <c r="AO52" s="31">
        <f>_L_SV_Pcuoi</f>
        <v>32</v>
      </c>
      <c r="AP52" s="33" t="str">
        <f>_L_Loc</f>
        <v>CTKC</v>
      </c>
      <c r="AQ52" s="33" t="str">
        <f>_L_Loc</f>
        <v>KCT</v>
      </c>
      <c r="AR52" s="48">
        <f t="shared" si="11"/>
        <v>-6</v>
      </c>
      <c r="AS52" s="63">
        <f t="shared" si="12"/>
        <v>2.7111111111111112</v>
      </c>
      <c r="AT52" s="34"/>
      <c r="AU52" s="41" t="str">
        <f>_L_Loc</f>
        <v>x</v>
      </c>
      <c r="AV52" s="41">
        <f>_L_Loc</f>
        <v>0</v>
      </c>
      <c r="AW52" s="41" t="str">
        <f>_L_Loc</f>
        <v>x</v>
      </c>
      <c r="AX52" s="41">
        <f>_L_Loc</f>
        <v>0</v>
      </c>
      <c r="AY52" s="41" t="str">
        <f>_L_Loc</f>
        <v>x</v>
      </c>
      <c r="AZ52" s="41">
        <f>_L_Loc</f>
        <v>0</v>
      </c>
      <c r="BA52" s="41" t="str">
        <f>_L_Loc</f>
        <v>x</v>
      </c>
      <c r="BB52" s="41">
        <f>_L_Loc</f>
        <v>0</v>
      </c>
      <c r="BC52" s="41">
        <f>_L_Loc</f>
        <v>0</v>
      </c>
      <c r="BD52" s="41">
        <f>_L_Loc</f>
        <v>0</v>
      </c>
      <c r="BE52" s="41">
        <f>_L_Loc</f>
        <v>0</v>
      </c>
      <c r="BF52" s="41">
        <f>_L_Loc</f>
        <v>0</v>
      </c>
      <c r="BG52" s="41">
        <f>_L_Loc</f>
        <v>0</v>
      </c>
      <c r="BH52" s="41">
        <f>_L_Loc</f>
        <v>0</v>
      </c>
      <c r="BI52" s="41">
        <f>_L_Loc</f>
        <v>0</v>
      </c>
      <c r="BJ52" s="41">
        <f>_L_Loc</f>
        <v>0</v>
      </c>
      <c r="BK52" s="41">
        <f>_L_Loc</f>
        <v>0</v>
      </c>
      <c r="BL52" s="41">
        <f>_L_Loc</f>
        <v>0</v>
      </c>
      <c r="BM52" s="41">
        <f>_L_Loc</f>
        <v>0</v>
      </c>
      <c r="BN52" s="41">
        <f>_L_Loc</f>
        <v>0</v>
      </c>
      <c r="BO52" s="41">
        <f>_L_Loc</f>
        <v>0</v>
      </c>
      <c r="BP52" s="41">
        <f>_L_Loc</f>
        <v>0</v>
      </c>
      <c r="BQ52" s="41">
        <f>_L_Loc</f>
        <v>0</v>
      </c>
      <c r="BR52" s="41">
        <f>_L_Loc</f>
        <v>0</v>
      </c>
      <c r="BS52" s="41">
        <f>_L_Loc</f>
        <v>0</v>
      </c>
      <c r="BT52" s="41">
        <f>_L_Loc</f>
        <v>0</v>
      </c>
      <c r="BU52" s="41">
        <f>_L_Loc</f>
        <v>0</v>
      </c>
      <c r="BV52" s="41">
        <f>_L_Loc</f>
        <v>0</v>
      </c>
      <c r="BW52" s="41">
        <f>_L_Loc</f>
        <v>0</v>
      </c>
      <c r="BX52" s="41">
        <f>_L_Loc</f>
        <v>0</v>
      </c>
      <c r="BY52" s="41">
        <f>_L_Loc</f>
        <v>0</v>
      </c>
      <c r="BZ52" s="41">
        <f>_L_Loc</f>
        <v>0</v>
      </c>
      <c r="CA52" s="41">
        <f>_L_Loc</f>
        <v>0</v>
      </c>
      <c r="CB52" s="41">
        <f>_L_Loc</f>
        <v>0</v>
      </c>
      <c r="CC52" s="41">
        <f>_L_Loc</f>
        <v>0</v>
      </c>
      <c r="CD52" s="41">
        <f>_L_Loc</f>
        <v>0</v>
      </c>
      <c r="CE52" s="41">
        <f>_L_Loc</f>
        <v>0</v>
      </c>
      <c r="CF52" s="41">
        <f>_L_Loc</f>
        <v>0</v>
      </c>
    </row>
    <row r="53" spans="1:84" s="35" customFormat="1" ht="37.5" x14ac:dyDescent="0.25">
      <c r="A53" s="246">
        <f t="shared" si="5"/>
        <v>42470.625</v>
      </c>
      <c r="B53" s="247" t="str">
        <f>_L_Gio</f>
        <v>15:00</v>
      </c>
      <c r="C53" s="241" t="s">
        <v>7638</v>
      </c>
      <c r="D53" s="390">
        <f t="shared" si="6"/>
        <v>44</v>
      </c>
      <c r="E53" s="65" t="str">
        <f>_L_LocHe</f>
        <v>DC</v>
      </c>
      <c r="F53" s="248" t="str">
        <f>_L_MaHP</f>
        <v>DC2HT37</v>
      </c>
      <c r="G53" s="166" t="str">
        <f>_L_Loc</f>
        <v>Phân tích và thiết kế hệ thống thông tin</v>
      </c>
      <c r="H53" s="167">
        <f>_L_Loc</f>
        <v>3</v>
      </c>
      <c r="I53" s="65" t="str">
        <f>_L_Loc</f>
        <v>VĐ</v>
      </c>
      <c r="J53" s="66">
        <f>_L_Loc</f>
        <v>0</v>
      </c>
      <c r="K53" s="67">
        <v>42470</v>
      </c>
      <c r="L53" s="236" t="str">
        <f>_L_Ngay</f>
        <v>(Cnhật)</v>
      </c>
      <c r="M53" s="512">
        <v>4</v>
      </c>
      <c r="N53" s="65">
        <f t="shared" si="7"/>
        <v>6</v>
      </c>
      <c r="O53" s="391">
        <f>_L_SV_P</f>
        <v>0</v>
      </c>
      <c r="P53" s="65" t="str">
        <f>_L_sophong</f>
        <v/>
      </c>
      <c r="Q53" s="392"/>
      <c r="R53" s="65"/>
      <c r="S53" s="65"/>
      <c r="T53" s="65"/>
      <c r="U53" s="65"/>
      <c r="V53" s="65"/>
      <c r="W53" s="65"/>
      <c r="X53" s="393">
        <f t="shared" si="8"/>
        <v>0</v>
      </c>
      <c r="Y53" s="394">
        <f>_L_NgayCham</f>
        <v>42470</v>
      </c>
      <c r="Z53" s="395">
        <f>_L_NopDiem</f>
        <v>42472</v>
      </c>
      <c r="AA53" s="396"/>
      <c r="AB53" s="409"/>
      <c r="AC53" s="410"/>
      <c r="AD53" s="410"/>
      <c r="AE53" s="410"/>
      <c r="AF53" s="410"/>
      <c r="AG53" s="410"/>
      <c r="AH53" s="411"/>
      <c r="AI53" s="348"/>
      <c r="AJ53" s="329"/>
      <c r="AK53" s="350"/>
      <c r="AL53" s="171"/>
      <c r="AM53" s="362">
        <f t="shared" si="9"/>
        <v>1</v>
      </c>
      <c r="AN53" s="32" t="e">
        <f t="shared" si="10"/>
        <v>#VALUE!</v>
      </c>
      <c r="AO53" s="31" t="str">
        <f>_L_SV_Pcuoi</f>
        <v/>
      </c>
      <c r="AP53" s="33" t="str">
        <f>_L_Loc</f>
        <v>TTHT</v>
      </c>
      <c r="AQ53" s="33" t="str">
        <f>_L_Loc</f>
        <v>CNTT</v>
      </c>
      <c r="AR53" s="48" t="e">
        <f t="shared" si="11"/>
        <v>#VALUE!</v>
      </c>
      <c r="AS53" s="63" t="e">
        <f t="shared" si="12"/>
        <v>#DIV/0!</v>
      </c>
      <c r="AT53" s="34"/>
      <c r="AU53" s="41">
        <f>_L_Loc</f>
        <v>0</v>
      </c>
      <c r="AV53" s="41">
        <f>_L_Loc</f>
        <v>0</v>
      </c>
      <c r="AW53" s="41">
        <f>_L_Loc</f>
        <v>0</v>
      </c>
      <c r="AX53" s="41">
        <f>_L_Loc</f>
        <v>0</v>
      </c>
      <c r="AY53" s="41">
        <f>_L_Loc</f>
        <v>0</v>
      </c>
      <c r="AZ53" s="41">
        <f>_L_Loc</f>
        <v>0</v>
      </c>
      <c r="BA53" s="41">
        <f>_L_Loc</f>
        <v>0</v>
      </c>
      <c r="BB53" s="41">
        <f>_L_Loc</f>
        <v>0</v>
      </c>
      <c r="BC53" s="41">
        <f>_L_Loc</f>
        <v>0</v>
      </c>
      <c r="BD53" s="41">
        <f>_L_Loc</f>
        <v>0</v>
      </c>
      <c r="BE53" s="41">
        <f>_L_Loc</f>
        <v>0</v>
      </c>
      <c r="BF53" s="41">
        <f>_L_Loc</f>
        <v>0</v>
      </c>
      <c r="BG53" s="41" t="str">
        <f>_L_Loc</f>
        <v>x</v>
      </c>
      <c r="BH53" s="41">
        <f>_L_Loc</f>
        <v>0</v>
      </c>
      <c r="BI53" s="41">
        <f>_L_Loc</f>
        <v>0</v>
      </c>
      <c r="BJ53" s="41">
        <f>_L_Loc</f>
        <v>0</v>
      </c>
      <c r="BK53" s="41">
        <f>_L_Loc</f>
        <v>0</v>
      </c>
      <c r="BL53" s="41">
        <f>_L_Loc</f>
        <v>0</v>
      </c>
      <c r="BM53" s="41">
        <f>_L_Loc</f>
        <v>0</v>
      </c>
      <c r="BN53" s="41">
        <f>_L_Loc</f>
        <v>0</v>
      </c>
      <c r="BO53" s="41">
        <f>_L_Loc</f>
        <v>0</v>
      </c>
      <c r="BP53" s="41">
        <f>_L_Loc</f>
        <v>0</v>
      </c>
      <c r="BQ53" s="41">
        <f>_L_Loc</f>
        <v>0</v>
      </c>
      <c r="BR53" s="41">
        <f>_L_Loc</f>
        <v>0</v>
      </c>
      <c r="BS53" s="41">
        <f>_L_Loc</f>
        <v>0</v>
      </c>
      <c r="BT53" s="41">
        <f>_L_Loc</f>
        <v>0</v>
      </c>
      <c r="BU53" s="41">
        <f>_L_Loc</f>
        <v>0</v>
      </c>
      <c r="BV53" s="41">
        <f>_L_Loc</f>
        <v>0</v>
      </c>
      <c r="BW53" s="41">
        <f>_L_Loc</f>
        <v>0</v>
      </c>
      <c r="BX53" s="41">
        <f>_L_Loc</f>
        <v>0</v>
      </c>
      <c r="BY53" s="41">
        <f>_L_Loc</f>
        <v>0</v>
      </c>
      <c r="BZ53" s="41">
        <f>_L_Loc</f>
        <v>0</v>
      </c>
      <c r="CA53" s="41">
        <f>_L_Loc</f>
        <v>0</v>
      </c>
      <c r="CB53" s="41">
        <f>_L_Loc</f>
        <v>0</v>
      </c>
      <c r="CC53" s="41">
        <f>_L_Loc</f>
        <v>0</v>
      </c>
      <c r="CD53" s="41">
        <f>_L_Loc</f>
        <v>0</v>
      </c>
      <c r="CE53" s="41">
        <f>_L_Loc</f>
        <v>0</v>
      </c>
      <c r="CF53" s="41">
        <f>_L_Loc</f>
        <v>0</v>
      </c>
    </row>
    <row r="54" spans="1:84" s="35" customFormat="1" x14ac:dyDescent="0.25">
      <c r="A54" s="246">
        <f t="shared" si="5"/>
        <v>42470.625</v>
      </c>
      <c r="B54" s="247" t="str">
        <f>_L_Gio</f>
        <v>15:00</v>
      </c>
      <c r="C54" s="241" t="s">
        <v>7665</v>
      </c>
      <c r="D54" s="390">
        <f t="shared" si="6"/>
        <v>45</v>
      </c>
      <c r="E54" s="65" t="str">
        <f>_L_LocHe</f>
        <v>DC</v>
      </c>
      <c r="F54" s="248" t="str">
        <f>_L_MaHP</f>
        <v>DC2TH33</v>
      </c>
      <c r="G54" s="166" t="str">
        <f>_L_Loc</f>
        <v>Automat và ngôn ngữ hình thức</v>
      </c>
      <c r="H54" s="167">
        <f>_L_Loc</f>
        <v>2</v>
      </c>
      <c r="I54" s="65" t="str">
        <f>_L_Loc</f>
        <v>Viết</v>
      </c>
      <c r="J54" s="66">
        <f>_L_Loc</f>
        <v>0</v>
      </c>
      <c r="K54" s="67">
        <v>42470</v>
      </c>
      <c r="L54" s="236" t="str">
        <f>_L_Ngay</f>
        <v>(Cnhật)</v>
      </c>
      <c r="M54" s="512">
        <v>4</v>
      </c>
      <c r="N54" s="65">
        <f t="shared" si="7"/>
        <v>6</v>
      </c>
      <c r="O54" s="391">
        <f>_L_SV_P</f>
        <v>6</v>
      </c>
      <c r="P54" s="65">
        <f>_L_sophong</f>
        <v>1</v>
      </c>
      <c r="Q54" s="392"/>
      <c r="R54" s="65"/>
      <c r="S54" s="65"/>
      <c r="T54" s="65"/>
      <c r="U54" s="65"/>
      <c r="V54" s="65"/>
      <c r="W54" s="65"/>
      <c r="X54" s="393">
        <f t="shared" si="8"/>
        <v>0</v>
      </c>
      <c r="Y54" s="394">
        <f>_L_NgayCham</f>
        <v>42471</v>
      </c>
      <c r="Z54" s="395">
        <f>_L_NopDiem</f>
        <v>42477</v>
      </c>
      <c r="AA54" s="397"/>
      <c r="AB54" s="412"/>
      <c r="AC54" s="413"/>
      <c r="AD54" s="413"/>
      <c r="AE54" s="413"/>
      <c r="AF54" s="413"/>
      <c r="AG54" s="413"/>
      <c r="AH54" s="414"/>
      <c r="AI54" s="348"/>
      <c r="AJ54" s="329"/>
      <c r="AK54" s="350"/>
      <c r="AL54" s="171"/>
      <c r="AM54" s="362">
        <f t="shared" si="9"/>
        <v>1</v>
      </c>
      <c r="AN54" s="32">
        <f t="shared" si="10"/>
        <v>-2</v>
      </c>
      <c r="AO54" s="31">
        <f>_L_SV_Pcuoi</f>
        <v>6</v>
      </c>
      <c r="AP54" s="33" t="str">
        <f>_L_Loc</f>
        <v>TTHT</v>
      </c>
      <c r="AQ54" s="33" t="str">
        <f>_L_Loc</f>
        <v>CNTT</v>
      </c>
      <c r="AR54" s="48">
        <f t="shared" si="11"/>
        <v>-2</v>
      </c>
      <c r="AS54" s="63">
        <f t="shared" si="12"/>
        <v>1</v>
      </c>
      <c r="AT54" s="34"/>
      <c r="AU54" s="41">
        <f>_L_Loc</f>
        <v>0</v>
      </c>
      <c r="AV54" s="41">
        <f>_L_Loc</f>
        <v>0</v>
      </c>
      <c r="AW54" s="41">
        <f>_L_Loc</f>
        <v>0</v>
      </c>
      <c r="AX54" s="41">
        <f>_L_Loc</f>
        <v>0</v>
      </c>
      <c r="AY54" s="41">
        <f>_L_Loc</f>
        <v>0</v>
      </c>
      <c r="AZ54" s="41">
        <f>_L_Loc</f>
        <v>0</v>
      </c>
      <c r="BA54" s="41">
        <f>_L_Loc</f>
        <v>0</v>
      </c>
      <c r="BB54" s="41">
        <f>_L_Loc</f>
        <v>0</v>
      </c>
      <c r="BC54" s="41">
        <f>_L_Loc</f>
        <v>0</v>
      </c>
      <c r="BD54" s="41">
        <f>_L_Loc</f>
        <v>0</v>
      </c>
      <c r="BE54" s="41">
        <f>_L_Loc</f>
        <v>0</v>
      </c>
      <c r="BF54" s="41">
        <f>_L_Loc</f>
        <v>0</v>
      </c>
      <c r="BG54" s="41" t="str">
        <f>_L_Loc</f>
        <v>o</v>
      </c>
      <c r="BH54" s="41">
        <f>_L_Loc</f>
        <v>0</v>
      </c>
      <c r="BI54" s="41">
        <f>_L_Loc</f>
        <v>0</v>
      </c>
      <c r="BJ54" s="41">
        <f>_L_Loc</f>
        <v>0</v>
      </c>
      <c r="BK54" s="41">
        <f>_L_Loc</f>
        <v>0</v>
      </c>
      <c r="BL54" s="41">
        <f>_L_Loc</f>
        <v>0</v>
      </c>
      <c r="BM54" s="41">
        <f>_L_Loc</f>
        <v>0</v>
      </c>
      <c r="BN54" s="41">
        <f>_L_Loc</f>
        <v>0</v>
      </c>
      <c r="BO54" s="41">
        <f>_L_Loc</f>
        <v>0</v>
      </c>
      <c r="BP54" s="41">
        <f>_L_Loc</f>
        <v>0</v>
      </c>
      <c r="BQ54" s="41">
        <f>_L_Loc</f>
        <v>0</v>
      </c>
      <c r="BR54" s="41">
        <f>_L_Loc</f>
        <v>0</v>
      </c>
      <c r="BS54" s="41">
        <f>_L_Loc</f>
        <v>0</v>
      </c>
      <c r="BT54" s="41">
        <f>_L_Loc</f>
        <v>0</v>
      </c>
      <c r="BU54" s="41">
        <f>_L_Loc</f>
        <v>0</v>
      </c>
      <c r="BV54" s="41">
        <f>_L_Loc</f>
        <v>0</v>
      </c>
      <c r="BW54" s="41">
        <f>_L_Loc</f>
        <v>0</v>
      </c>
      <c r="BX54" s="41">
        <f>_L_Loc</f>
        <v>0</v>
      </c>
      <c r="BY54" s="41">
        <f>_L_Loc</f>
        <v>0</v>
      </c>
      <c r="BZ54" s="41">
        <f>_L_Loc</f>
        <v>0</v>
      </c>
      <c r="CA54" s="41">
        <f>_L_Loc</f>
        <v>0</v>
      </c>
      <c r="CB54" s="41">
        <f>_L_Loc</f>
        <v>0</v>
      </c>
      <c r="CC54" s="41">
        <f>_L_Loc</f>
        <v>0</v>
      </c>
      <c r="CD54" s="41">
        <f>_L_Loc</f>
        <v>0</v>
      </c>
      <c r="CE54" s="41">
        <f>_L_Loc</f>
        <v>0</v>
      </c>
      <c r="CF54" s="41">
        <f>_L_Loc</f>
        <v>0</v>
      </c>
    </row>
    <row r="55" spans="1:84" s="35" customFormat="1" x14ac:dyDescent="0.25">
      <c r="A55" s="246">
        <f t="shared" si="5"/>
        <v>42470.625</v>
      </c>
      <c r="B55" s="247" t="str">
        <f>_L_Gio</f>
        <v>15:00</v>
      </c>
      <c r="C55" s="241" t="s">
        <v>7667</v>
      </c>
      <c r="D55" s="390">
        <f t="shared" si="6"/>
        <v>46</v>
      </c>
      <c r="E55" s="65" t="str">
        <f>_L_LocHe</f>
        <v>DC</v>
      </c>
      <c r="F55" s="248" t="str">
        <f>_L_MaHP</f>
        <v>DC2CB89</v>
      </c>
      <c r="G55" s="166" t="str">
        <f>_L_Loc</f>
        <v>Bảo hiểm trong giao thông vận tải</v>
      </c>
      <c r="H55" s="167">
        <f>_L_Loc</f>
        <v>2</v>
      </c>
      <c r="I55" s="65" t="str">
        <f>_L_Loc</f>
        <v>Viết</v>
      </c>
      <c r="J55" s="66">
        <f>_L_Loc</f>
        <v>75</v>
      </c>
      <c r="K55" s="67">
        <v>42470</v>
      </c>
      <c r="L55" s="236" t="str">
        <f>_L_Ngay</f>
        <v>(Cnhật)</v>
      </c>
      <c r="M55" s="512">
        <v>4</v>
      </c>
      <c r="N55" s="65">
        <f t="shared" si="7"/>
        <v>7</v>
      </c>
      <c r="O55" s="391">
        <f>_L_SV_P</f>
        <v>7</v>
      </c>
      <c r="P55" s="65">
        <f>_L_sophong</f>
        <v>1</v>
      </c>
      <c r="Q55" s="392"/>
      <c r="R55" s="65"/>
      <c r="S55" s="65"/>
      <c r="T55" s="65"/>
      <c r="U55" s="65"/>
      <c r="V55" s="65"/>
      <c r="W55" s="65"/>
      <c r="X55" s="393">
        <f t="shared" si="8"/>
        <v>0</v>
      </c>
      <c r="Y55" s="394">
        <f>_L_NgayCham</f>
        <v>42471</v>
      </c>
      <c r="Z55" s="395">
        <f>_L_NopDiem</f>
        <v>42477</v>
      </c>
      <c r="AA55" s="397"/>
      <c r="AB55" s="412"/>
      <c r="AC55" s="413"/>
      <c r="AD55" s="413"/>
      <c r="AE55" s="413"/>
      <c r="AF55" s="413"/>
      <c r="AG55" s="413"/>
      <c r="AH55" s="414"/>
      <c r="AI55" s="348"/>
      <c r="AJ55" s="365"/>
      <c r="AK55" s="350"/>
      <c r="AL55" s="171"/>
      <c r="AM55" s="362">
        <f t="shared" si="9"/>
        <v>1</v>
      </c>
      <c r="AN55" s="32">
        <f t="shared" si="10"/>
        <v>-2</v>
      </c>
      <c r="AO55" s="31">
        <f>_L_SV_Pcuoi</f>
        <v>7</v>
      </c>
      <c r="AP55" s="33" t="str">
        <f>_L_Loc</f>
        <v>KVSB</v>
      </c>
      <c r="AQ55" s="33" t="str">
        <f>_L_Loc</f>
        <v>KTVT</v>
      </c>
      <c r="AR55" s="48">
        <f t="shared" si="11"/>
        <v>-2</v>
      </c>
      <c r="AS55" s="63">
        <f t="shared" si="12"/>
        <v>1</v>
      </c>
      <c r="AT55" s="34"/>
      <c r="AU55" s="41">
        <f>_L_Loc</f>
        <v>0</v>
      </c>
      <c r="AV55" s="41">
        <f>_L_Loc</f>
        <v>0</v>
      </c>
      <c r="AW55" s="41">
        <f>_L_Loc</f>
        <v>0</v>
      </c>
      <c r="AX55" s="41">
        <f>_L_Loc</f>
        <v>0</v>
      </c>
      <c r="AY55" s="41">
        <f>_L_Loc</f>
        <v>0</v>
      </c>
      <c r="AZ55" s="41">
        <f>_L_Loc</f>
        <v>0</v>
      </c>
      <c r="BA55" s="41">
        <f>_L_Loc</f>
        <v>0</v>
      </c>
      <c r="BB55" s="41">
        <f>_L_Loc</f>
        <v>0</v>
      </c>
      <c r="BC55" s="41">
        <f>_L_Loc</f>
        <v>0</v>
      </c>
      <c r="BD55" s="41">
        <f>_L_Loc</f>
        <v>0</v>
      </c>
      <c r="BE55" s="41">
        <f>_L_Loc</f>
        <v>0</v>
      </c>
      <c r="BF55" s="41">
        <f>_L_Loc</f>
        <v>0</v>
      </c>
      <c r="BG55" s="41">
        <f>_L_Loc</f>
        <v>0</v>
      </c>
      <c r="BH55" s="41">
        <f>_L_Loc</f>
        <v>0</v>
      </c>
      <c r="BI55" s="41">
        <f>_L_Loc</f>
        <v>0</v>
      </c>
      <c r="BJ55" s="41">
        <f>_L_Loc</f>
        <v>0</v>
      </c>
      <c r="BK55" s="41" t="str">
        <f>_L_Loc</f>
        <v>o</v>
      </c>
      <c r="BL55" s="41" t="str">
        <f>_L_Loc</f>
        <v>o</v>
      </c>
      <c r="BM55" s="41" t="str">
        <f>_L_Loc</f>
        <v>x</v>
      </c>
      <c r="BN55" s="41">
        <f>_L_Loc</f>
        <v>0</v>
      </c>
      <c r="BO55" s="41">
        <f>_L_Loc</f>
        <v>0</v>
      </c>
      <c r="BP55" s="41">
        <f>_L_Loc</f>
        <v>0</v>
      </c>
      <c r="BQ55" s="41">
        <f>_L_Loc</f>
        <v>0</v>
      </c>
      <c r="BR55" s="41">
        <f>_L_Loc</f>
        <v>0</v>
      </c>
      <c r="BS55" s="41">
        <f>_L_Loc</f>
        <v>0</v>
      </c>
      <c r="BT55" s="41">
        <f>_L_Loc</f>
        <v>0</v>
      </c>
      <c r="BU55" s="41">
        <f>_L_Loc</f>
        <v>0</v>
      </c>
      <c r="BV55" s="41">
        <f>_L_Loc</f>
        <v>0</v>
      </c>
      <c r="BW55" s="41">
        <f>_L_Loc</f>
        <v>0</v>
      </c>
      <c r="BX55" s="41">
        <f>_L_Loc</f>
        <v>0</v>
      </c>
      <c r="BY55" s="41">
        <f>_L_Loc</f>
        <v>0</v>
      </c>
      <c r="BZ55" s="41">
        <f>_L_Loc</f>
        <v>0</v>
      </c>
      <c r="CA55" s="41">
        <f>_L_Loc</f>
        <v>0</v>
      </c>
      <c r="CB55" s="41">
        <f>_L_Loc</f>
        <v>0</v>
      </c>
      <c r="CC55" s="41">
        <f>_L_Loc</f>
        <v>0</v>
      </c>
      <c r="CD55" s="41" t="str">
        <f>_L_Loc</f>
        <v>o</v>
      </c>
      <c r="CE55" s="41" t="str">
        <f>_L_Loc</f>
        <v>o</v>
      </c>
      <c r="CF55" s="41">
        <f>_L_Loc</f>
        <v>0</v>
      </c>
    </row>
    <row r="56" spans="1:84" s="35" customFormat="1" x14ac:dyDescent="0.25">
      <c r="A56" s="246">
        <f t="shared" si="5"/>
        <v>42470.625</v>
      </c>
      <c r="B56" s="247" t="str">
        <f>_L_Gio</f>
        <v>15:00</v>
      </c>
      <c r="C56" s="241" t="s">
        <v>7748</v>
      </c>
      <c r="D56" s="390">
        <f t="shared" si="6"/>
        <v>47</v>
      </c>
      <c r="E56" s="65" t="str">
        <f>_L_LocHe</f>
        <v>DC</v>
      </c>
      <c r="F56" s="248" t="str">
        <f>_L_MaHP</f>
        <v>DC2CK41</v>
      </c>
      <c r="G56" s="166" t="str">
        <f>_L_Loc</f>
        <v>Kỹ thuật điện - Điện tử</v>
      </c>
      <c r="H56" s="167">
        <f>_L_Loc</f>
        <v>4</v>
      </c>
      <c r="I56" s="65" t="str">
        <f>_L_Loc</f>
        <v>Viết</v>
      </c>
      <c r="J56" s="66">
        <f>_L_Loc</f>
        <v>90</v>
      </c>
      <c r="K56" s="67">
        <v>42470</v>
      </c>
      <c r="L56" s="236" t="str">
        <f>_L_Ngay</f>
        <v>(Cnhật)</v>
      </c>
      <c r="M56" s="512">
        <v>4</v>
      </c>
      <c r="N56" s="65">
        <f t="shared" si="7"/>
        <v>7</v>
      </c>
      <c r="O56" s="391">
        <f>_L_SV_P</f>
        <v>7</v>
      </c>
      <c r="P56" s="65">
        <f>_L_sophong</f>
        <v>1</v>
      </c>
      <c r="Q56" s="392"/>
      <c r="R56" s="65"/>
      <c r="S56" s="65"/>
      <c r="T56" s="65"/>
      <c r="U56" s="65"/>
      <c r="V56" s="65"/>
      <c r="W56" s="65"/>
      <c r="X56" s="393">
        <f t="shared" si="8"/>
        <v>0</v>
      </c>
      <c r="Y56" s="394">
        <f>_L_NgayCham</f>
        <v>42471</v>
      </c>
      <c r="Z56" s="395">
        <f>_L_NopDiem</f>
        <v>42477</v>
      </c>
      <c r="AA56" s="396"/>
      <c r="AB56" s="409"/>
      <c r="AC56" s="410"/>
      <c r="AD56" s="410"/>
      <c r="AE56" s="410"/>
      <c r="AF56" s="410"/>
      <c r="AG56" s="410"/>
      <c r="AH56" s="411"/>
      <c r="AI56" s="348"/>
      <c r="AJ56" s="329"/>
      <c r="AK56" s="350"/>
      <c r="AL56" s="171"/>
      <c r="AM56" s="362">
        <f t="shared" si="9"/>
        <v>1</v>
      </c>
      <c r="AN56" s="32">
        <f t="shared" si="10"/>
        <v>-2</v>
      </c>
      <c r="AO56" s="31">
        <f>_L_SV_Pcuoi</f>
        <v>7</v>
      </c>
      <c r="AP56" s="33" t="str">
        <f>_L_Loc</f>
        <v>TTDT</v>
      </c>
      <c r="AQ56" s="33" t="str">
        <f>_L_Loc</f>
        <v>CNTT</v>
      </c>
      <c r="AR56" s="48">
        <f t="shared" si="11"/>
        <v>-2</v>
      </c>
      <c r="AS56" s="63">
        <f t="shared" si="12"/>
        <v>1</v>
      </c>
      <c r="AT56" s="34"/>
      <c r="AU56" s="41">
        <f>_L_Loc</f>
        <v>0</v>
      </c>
      <c r="AV56" s="41">
        <f>_L_Loc</f>
        <v>0</v>
      </c>
      <c r="AW56" s="41">
        <f>_L_Loc</f>
        <v>0</v>
      </c>
      <c r="AX56" s="41">
        <f>_L_Loc</f>
        <v>0</v>
      </c>
      <c r="AY56" s="41">
        <f>_L_Loc</f>
        <v>0</v>
      </c>
      <c r="AZ56" s="41">
        <f>_L_Loc</f>
        <v>0</v>
      </c>
      <c r="BA56" s="41">
        <f>_L_Loc</f>
        <v>0</v>
      </c>
      <c r="BB56" s="41" t="str">
        <f>_L_Loc</f>
        <v>x</v>
      </c>
      <c r="BC56" s="41" t="str">
        <f>_L_Loc</f>
        <v>x</v>
      </c>
      <c r="BD56" s="41" t="str">
        <f>_L_Loc</f>
        <v>x</v>
      </c>
      <c r="BE56" s="41" t="str">
        <f>_L_Loc</f>
        <v>x</v>
      </c>
      <c r="BF56" s="41">
        <f>_L_Loc</f>
        <v>0</v>
      </c>
      <c r="BG56" s="41">
        <f>_L_Loc</f>
        <v>0</v>
      </c>
      <c r="BH56" s="41">
        <f>_L_Loc</f>
        <v>0</v>
      </c>
      <c r="BI56" s="41">
        <f>_L_Loc</f>
        <v>0</v>
      </c>
      <c r="BJ56" s="41">
        <f>_L_Loc</f>
        <v>0</v>
      </c>
      <c r="BK56" s="41">
        <f>_L_Loc</f>
        <v>0</v>
      </c>
      <c r="BL56" s="41">
        <f>_L_Loc</f>
        <v>0</v>
      </c>
      <c r="BM56" s="41">
        <f>_L_Loc</f>
        <v>0</v>
      </c>
    </row>
    <row r="57" spans="1:84" s="35" customFormat="1" x14ac:dyDescent="0.25">
      <c r="A57" s="246">
        <f t="shared" si="5"/>
        <v>42470.625</v>
      </c>
      <c r="B57" s="247" t="str">
        <f>_L_Gio</f>
        <v>15:00</v>
      </c>
      <c r="C57" s="241" t="s">
        <v>7760</v>
      </c>
      <c r="D57" s="390">
        <f t="shared" si="6"/>
        <v>48</v>
      </c>
      <c r="E57" s="65" t="str">
        <f>_L_LocHe</f>
        <v>DC</v>
      </c>
      <c r="F57" s="248" t="str">
        <f>_L_MaHP</f>
        <v>DC2DD11</v>
      </c>
      <c r="G57" s="166" t="str">
        <f>_L_Loc</f>
        <v xml:space="preserve">Hình họa - Vẽ kỹ thuật </v>
      </c>
      <c r="H57" s="167">
        <f>_L_Loc</f>
        <v>4</v>
      </c>
      <c r="I57" s="65" t="str">
        <f>_L_Loc</f>
        <v>Viết</v>
      </c>
      <c r="J57" s="66">
        <f>_L_Loc</f>
        <v>120</v>
      </c>
      <c r="K57" s="67">
        <v>42470</v>
      </c>
      <c r="L57" s="236" t="str">
        <f>_L_Ngay</f>
        <v>(Cnhật)</v>
      </c>
      <c r="M57" s="512">
        <v>4</v>
      </c>
      <c r="N57" s="65">
        <f t="shared" si="7"/>
        <v>6</v>
      </c>
      <c r="O57" s="391">
        <f>_L_SV_P</f>
        <v>6</v>
      </c>
      <c r="P57" s="65">
        <f>_L_sophong</f>
        <v>1</v>
      </c>
      <c r="Q57" s="392"/>
      <c r="R57" s="65"/>
      <c r="S57" s="65"/>
      <c r="T57" s="65"/>
      <c r="U57" s="65"/>
      <c r="V57" s="65"/>
      <c r="W57" s="65"/>
      <c r="X57" s="393">
        <f t="shared" si="8"/>
        <v>0</v>
      </c>
      <c r="Y57" s="394">
        <f>_L_NgayCham</f>
        <v>42471</v>
      </c>
      <c r="Z57" s="395">
        <f>_L_NopDiem</f>
        <v>42477</v>
      </c>
      <c r="AA57" s="396"/>
      <c r="AB57" s="409"/>
      <c r="AC57" s="410"/>
      <c r="AD57" s="410"/>
      <c r="AE57" s="410"/>
      <c r="AF57" s="410"/>
      <c r="AG57" s="410"/>
      <c r="AH57" s="411"/>
      <c r="AI57" s="348"/>
      <c r="AJ57" s="329"/>
      <c r="AK57" s="350"/>
      <c r="AL57" s="171"/>
      <c r="AM57" s="362">
        <f t="shared" si="9"/>
        <v>1</v>
      </c>
      <c r="AN57" s="32">
        <f t="shared" si="10"/>
        <v>-2</v>
      </c>
      <c r="AO57" s="31">
        <f>_L_SV_Pcuoi</f>
        <v>6</v>
      </c>
      <c r="AP57" s="33" t="str">
        <f>_L_Loc</f>
        <v>CSVE</v>
      </c>
      <c r="AQ57" s="33" t="str">
        <f>_L_Loc</f>
        <v>CSKT</v>
      </c>
      <c r="AR57" s="48">
        <f t="shared" si="11"/>
        <v>-2</v>
      </c>
      <c r="AS57" s="63">
        <f t="shared" si="12"/>
        <v>1</v>
      </c>
      <c r="AT57" s="34"/>
      <c r="AU57" s="41">
        <f>_L_Loc</f>
        <v>0</v>
      </c>
      <c r="AV57" s="41">
        <f>_L_Loc</f>
        <v>0</v>
      </c>
      <c r="AW57" s="41">
        <f>_L_Loc</f>
        <v>0</v>
      </c>
      <c r="AX57" s="41">
        <f>_L_Loc</f>
        <v>0</v>
      </c>
      <c r="AY57" s="41">
        <f>_L_Loc</f>
        <v>0</v>
      </c>
      <c r="AZ57" s="41">
        <f>_L_Loc</f>
        <v>0</v>
      </c>
      <c r="BA57" s="41">
        <f>_L_Loc</f>
        <v>0</v>
      </c>
      <c r="BB57" s="41">
        <f>_L_Loc</f>
        <v>0</v>
      </c>
      <c r="BC57" s="41">
        <f>_L_Loc</f>
        <v>0</v>
      </c>
      <c r="BD57" s="41">
        <f>_L_Loc</f>
        <v>0</v>
      </c>
      <c r="BE57" s="41">
        <f>_L_Loc</f>
        <v>0</v>
      </c>
      <c r="BF57" s="41">
        <f>_L_Loc</f>
        <v>0</v>
      </c>
      <c r="BG57" s="41">
        <f>_L_Loc</f>
        <v>0</v>
      </c>
      <c r="BH57" s="41">
        <f>_L_Loc</f>
        <v>0</v>
      </c>
      <c r="BI57" s="41">
        <f>_L_Loc</f>
        <v>0</v>
      </c>
      <c r="BJ57" s="41">
        <f>_L_Loc</f>
        <v>0</v>
      </c>
      <c r="BK57" s="41">
        <f>_L_Loc</f>
        <v>0</v>
      </c>
      <c r="BL57" s="41">
        <f>_L_Loc</f>
        <v>0</v>
      </c>
      <c r="BM57" s="41">
        <f>_L_Loc</f>
        <v>0</v>
      </c>
      <c r="BN57" s="41">
        <f>_L_Loc</f>
        <v>0</v>
      </c>
      <c r="BO57" s="41">
        <f>_L_Loc</f>
        <v>0</v>
      </c>
      <c r="BP57" s="41">
        <f>_L_Loc</f>
        <v>0</v>
      </c>
      <c r="BQ57" s="41">
        <f>_L_Loc</f>
        <v>0</v>
      </c>
      <c r="BR57" s="41">
        <f>_L_Loc</f>
        <v>0</v>
      </c>
      <c r="BS57" s="41">
        <f>_L_Loc</f>
        <v>0</v>
      </c>
      <c r="BT57" s="41">
        <f>_L_Loc</f>
        <v>0</v>
      </c>
      <c r="BU57" s="41">
        <f>_L_Loc</f>
        <v>0</v>
      </c>
      <c r="BV57" s="41">
        <f>_L_Loc</f>
        <v>0</v>
      </c>
      <c r="BW57" s="41">
        <f>_L_Loc</f>
        <v>0</v>
      </c>
      <c r="BX57" s="41">
        <f>_L_Loc</f>
        <v>0</v>
      </c>
      <c r="BY57" s="41">
        <f>_L_Loc</f>
        <v>0</v>
      </c>
      <c r="BZ57" s="41">
        <f>_L_Loc</f>
        <v>0</v>
      </c>
      <c r="CA57" s="41">
        <f>_L_Loc</f>
        <v>0</v>
      </c>
      <c r="CB57" s="41">
        <f>_L_Loc</f>
        <v>0</v>
      </c>
      <c r="CC57" s="41">
        <f>_L_Loc</f>
        <v>0</v>
      </c>
      <c r="CD57" s="41">
        <f>_L_Loc</f>
        <v>0</v>
      </c>
      <c r="CE57" s="41">
        <f>_L_Loc</f>
        <v>0</v>
      </c>
      <c r="CF57" s="41">
        <f>_L_Loc</f>
        <v>0</v>
      </c>
    </row>
    <row r="58" spans="1:84" s="35" customFormat="1" x14ac:dyDescent="0.25">
      <c r="A58" s="246">
        <f t="shared" si="5"/>
        <v>42470.625</v>
      </c>
      <c r="B58" s="247" t="str">
        <f>_L_Gio</f>
        <v>15:00</v>
      </c>
      <c r="C58" s="241" t="s">
        <v>7763</v>
      </c>
      <c r="D58" s="390">
        <f t="shared" si="6"/>
        <v>49</v>
      </c>
      <c r="E58" s="65" t="str">
        <f>_L_LocHe</f>
        <v>DC</v>
      </c>
      <c r="F58" s="248" t="str">
        <f>_L_MaHP</f>
        <v>DC3DD51</v>
      </c>
      <c r="G58" s="166" t="str">
        <f>_L_Loc</f>
        <v>Kỹ thuật thi công 1</v>
      </c>
      <c r="H58" s="167">
        <f>_L_Loc</f>
        <v>3</v>
      </c>
      <c r="I58" s="65" t="str">
        <f>_L_Loc</f>
        <v>Viết</v>
      </c>
      <c r="J58" s="66">
        <f>_L_Loc</f>
        <v>90</v>
      </c>
      <c r="K58" s="67">
        <v>42470</v>
      </c>
      <c r="L58" s="236" t="str">
        <f>_L_Ngay</f>
        <v>(Cnhật)</v>
      </c>
      <c r="M58" s="512">
        <v>4</v>
      </c>
      <c r="N58" s="65">
        <f t="shared" si="7"/>
        <v>7</v>
      </c>
      <c r="O58" s="391">
        <f>_L_SV_P</f>
        <v>7</v>
      </c>
      <c r="P58" s="65">
        <f>_L_sophong</f>
        <v>1</v>
      </c>
      <c r="Q58" s="392"/>
      <c r="R58" s="65"/>
      <c r="S58" s="65"/>
      <c r="T58" s="65"/>
      <c r="U58" s="65"/>
      <c r="V58" s="65"/>
      <c r="W58" s="65"/>
      <c r="X58" s="393">
        <f t="shared" si="8"/>
        <v>0</v>
      </c>
      <c r="Y58" s="394">
        <f>_L_NgayCham</f>
        <v>42471</v>
      </c>
      <c r="Z58" s="395">
        <f>_L_NopDiem</f>
        <v>42477</v>
      </c>
      <c r="AA58" s="396"/>
      <c r="AB58" s="409"/>
      <c r="AC58" s="410"/>
      <c r="AD58" s="410"/>
      <c r="AE58" s="410"/>
      <c r="AF58" s="410"/>
      <c r="AG58" s="410"/>
      <c r="AH58" s="411"/>
      <c r="AI58" s="348"/>
      <c r="AJ58" s="329"/>
      <c r="AK58" s="350"/>
      <c r="AL58" s="171"/>
      <c r="AM58" s="362">
        <f t="shared" si="9"/>
        <v>1</v>
      </c>
      <c r="AN58" s="32">
        <f t="shared" si="10"/>
        <v>-2</v>
      </c>
      <c r="AO58" s="31">
        <f>_L_SV_Pcuoi</f>
        <v>7</v>
      </c>
      <c r="AP58" s="33" t="str">
        <f>_L_Loc</f>
        <v>CTDD</v>
      </c>
      <c r="AQ58" s="33" t="str">
        <f>_L_Loc</f>
        <v>KCT</v>
      </c>
      <c r="AR58" s="48">
        <f t="shared" si="11"/>
        <v>-2</v>
      </c>
      <c r="AS58" s="63">
        <f t="shared" si="12"/>
        <v>1</v>
      </c>
      <c r="AT58" s="34"/>
      <c r="AU58" s="41">
        <f>_L_Loc</f>
        <v>0</v>
      </c>
      <c r="AV58" s="41">
        <f>_L_Loc</f>
        <v>0</v>
      </c>
      <c r="AW58" s="41">
        <f>_L_Loc</f>
        <v>0</v>
      </c>
      <c r="AX58" s="41">
        <f>_L_Loc</f>
        <v>0</v>
      </c>
      <c r="AY58" s="41">
        <f>_L_Loc</f>
        <v>0</v>
      </c>
      <c r="AZ58" s="41" t="str">
        <f>_L_Loc</f>
        <v>x</v>
      </c>
      <c r="BA58" s="41">
        <f>_L_Loc</f>
        <v>0</v>
      </c>
      <c r="BB58" s="41">
        <f>_L_Loc</f>
        <v>0</v>
      </c>
      <c r="BC58" s="41">
        <f>_L_Loc</f>
        <v>0</v>
      </c>
      <c r="BD58" s="41">
        <f>_L_Loc</f>
        <v>0</v>
      </c>
      <c r="BE58" s="41">
        <f>_L_Loc</f>
        <v>0</v>
      </c>
      <c r="BF58" s="41">
        <f>_L_Loc</f>
        <v>0</v>
      </c>
      <c r="BG58" s="41">
        <f>_L_Loc</f>
        <v>0</v>
      </c>
      <c r="BH58" s="41">
        <f>_L_Loc</f>
        <v>0</v>
      </c>
      <c r="BI58" s="41">
        <f>_L_Loc</f>
        <v>0</v>
      </c>
      <c r="BJ58" s="41">
        <f>_L_Loc</f>
        <v>0</v>
      </c>
      <c r="BK58" s="41">
        <f>_L_Loc</f>
        <v>0</v>
      </c>
      <c r="BL58" s="41">
        <f>_L_Loc</f>
        <v>0</v>
      </c>
      <c r="BM58" s="41">
        <f>_L_Loc</f>
        <v>0</v>
      </c>
    </row>
    <row r="59" spans="1:84" s="35" customFormat="1" x14ac:dyDescent="0.25">
      <c r="A59" s="246">
        <f t="shared" si="5"/>
        <v>42470.625</v>
      </c>
      <c r="B59" s="247" t="str">
        <f>_L_Gio</f>
        <v>15:00</v>
      </c>
      <c r="C59" s="241" t="s">
        <v>7773</v>
      </c>
      <c r="D59" s="390">
        <f t="shared" si="6"/>
        <v>50</v>
      </c>
      <c r="E59" s="65" t="str">
        <f>_L_LocHe</f>
        <v>DL</v>
      </c>
      <c r="F59" s="248" t="str">
        <f>_L_MaHP</f>
        <v>DL2GT52</v>
      </c>
      <c r="G59" s="166" t="str">
        <f>_L_Loc</f>
        <v>Kết cấu bêtông cốt thép</v>
      </c>
      <c r="H59" s="167">
        <f>_L_Loc</f>
        <v>2</v>
      </c>
      <c r="I59" s="65" t="str">
        <f>_L_Loc</f>
        <v>Viết</v>
      </c>
      <c r="J59" s="66">
        <f>_L_Loc</f>
        <v>90</v>
      </c>
      <c r="K59" s="67">
        <v>42470</v>
      </c>
      <c r="L59" s="236" t="str">
        <f>_L_Ngay</f>
        <v>(Cnhật)</v>
      </c>
      <c r="M59" s="512">
        <v>4</v>
      </c>
      <c r="N59" s="65">
        <f t="shared" si="7"/>
        <v>11</v>
      </c>
      <c r="O59" s="391">
        <f>_L_SV_P</f>
        <v>11</v>
      </c>
      <c r="P59" s="65">
        <f>_L_sophong</f>
        <v>1</v>
      </c>
      <c r="Q59" s="392"/>
      <c r="R59" s="65"/>
      <c r="S59" s="65"/>
      <c r="T59" s="65"/>
      <c r="U59" s="65"/>
      <c r="V59" s="65"/>
      <c r="W59" s="65"/>
      <c r="X59" s="393">
        <f t="shared" si="8"/>
        <v>0</v>
      </c>
      <c r="Y59" s="394">
        <f>_L_NgayCham</f>
        <v>42471</v>
      </c>
      <c r="Z59" s="395">
        <f>_L_NopDiem</f>
        <v>42477</v>
      </c>
      <c r="AA59" s="396"/>
      <c r="AB59" s="409"/>
      <c r="AC59" s="410"/>
      <c r="AD59" s="410"/>
      <c r="AE59" s="410"/>
      <c r="AF59" s="410"/>
      <c r="AG59" s="410"/>
      <c r="AH59" s="411"/>
      <c r="AI59" s="348"/>
      <c r="AJ59" s="329"/>
      <c r="AK59" s="350"/>
      <c r="AL59" s="171"/>
      <c r="AM59" s="362">
        <f t="shared" si="9"/>
        <v>1</v>
      </c>
      <c r="AN59" s="32">
        <f t="shared" si="10"/>
        <v>-2</v>
      </c>
      <c r="AO59" s="31">
        <f>_L_SV_Pcuoi</f>
        <v>11</v>
      </c>
      <c r="AP59" s="33" t="str">
        <f>_L_Loc</f>
        <v>CTKC</v>
      </c>
      <c r="AQ59" s="33" t="str">
        <f>_L_Loc</f>
        <v>KCT</v>
      </c>
      <c r="AR59" s="48">
        <f t="shared" si="11"/>
        <v>-2</v>
      </c>
      <c r="AS59" s="63">
        <f t="shared" si="12"/>
        <v>1</v>
      </c>
      <c r="AT59" s="34"/>
      <c r="AU59" s="41">
        <f>_L_Loc</f>
        <v>0</v>
      </c>
      <c r="AV59" s="41">
        <f>_L_Loc</f>
        <v>0</v>
      </c>
      <c r="AW59" s="41">
        <f>_L_Loc</f>
        <v>0</v>
      </c>
      <c r="AX59" s="41">
        <f>_L_Loc</f>
        <v>0</v>
      </c>
      <c r="AY59" s="41">
        <f>_L_Loc</f>
        <v>0</v>
      </c>
      <c r="AZ59" s="41">
        <f>_L_Loc</f>
        <v>0</v>
      </c>
      <c r="BA59" s="41">
        <f>_L_Loc</f>
        <v>0</v>
      </c>
      <c r="BB59" s="41">
        <f>_L_Loc</f>
        <v>0</v>
      </c>
      <c r="BC59" s="41">
        <f>_L_Loc</f>
        <v>0</v>
      </c>
      <c r="BD59" s="41">
        <f>_L_Loc</f>
        <v>0</v>
      </c>
      <c r="BE59" s="41">
        <f>_L_Loc</f>
        <v>0</v>
      </c>
      <c r="BF59" s="41">
        <f>_L_Loc</f>
        <v>0</v>
      </c>
      <c r="BG59" s="41">
        <f>_L_Loc</f>
        <v>0</v>
      </c>
      <c r="BH59" s="41">
        <f>_L_Loc</f>
        <v>0</v>
      </c>
      <c r="BI59" s="41">
        <f>_L_Loc</f>
        <v>0</v>
      </c>
      <c r="BJ59" s="41">
        <f>_L_Loc</f>
        <v>0</v>
      </c>
      <c r="BK59" s="41">
        <f>_L_Loc</f>
        <v>0</v>
      </c>
      <c r="BL59" s="41">
        <f>_L_Loc</f>
        <v>0</v>
      </c>
      <c r="BM59" s="41">
        <f>_L_Loc</f>
        <v>0</v>
      </c>
      <c r="BN59" s="41">
        <f>_L_Loc</f>
        <v>0</v>
      </c>
      <c r="BO59" s="41">
        <f>_L_Loc</f>
        <v>0</v>
      </c>
      <c r="BP59" s="41">
        <f>_L_Loc</f>
        <v>0</v>
      </c>
      <c r="BQ59" s="41">
        <f>_L_Loc</f>
        <v>0</v>
      </c>
      <c r="BR59" s="41">
        <f>_L_Loc</f>
        <v>0</v>
      </c>
      <c r="BS59" s="41">
        <f>_L_Loc</f>
        <v>0</v>
      </c>
      <c r="BT59" s="41">
        <f>_L_Loc</f>
        <v>0</v>
      </c>
      <c r="BU59" s="41">
        <f>_L_Loc</f>
        <v>0</v>
      </c>
      <c r="BV59" s="41">
        <f>_L_Loc</f>
        <v>0</v>
      </c>
      <c r="BW59" s="41">
        <f>_L_Loc</f>
        <v>0</v>
      </c>
      <c r="BX59" s="41">
        <f>_L_Loc</f>
        <v>0</v>
      </c>
      <c r="BY59" s="41">
        <f>_L_Loc</f>
        <v>0</v>
      </c>
      <c r="BZ59" s="41">
        <f>_L_Loc</f>
        <v>0</v>
      </c>
      <c r="CA59" s="41">
        <f>_L_Loc</f>
        <v>0</v>
      </c>
      <c r="CB59" s="41">
        <f>_L_Loc</f>
        <v>0</v>
      </c>
      <c r="CC59" s="41">
        <f>_L_Loc</f>
        <v>0</v>
      </c>
      <c r="CD59" s="41">
        <f>_L_Loc</f>
        <v>0</v>
      </c>
      <c r="CE59" s="41">
        <f>_L_Loc</f>
        <v>0</v>
      </c>
      <c r="CF59" s="41">
        <f>_L_Loc</f>
        <v>0</v>
      </c>
    </row>
    <row r="60" spans="1:84" s="35" customFormat="1" x14ac:dyDescent="0.25">
      <c r="A60" s="246">
        <f t="shared" si="5"/>
        <v>42470.625</v>
      </c>
      <c r="B60" s="247" t="str">
        <f>_L_Gio</f>
        <v>15:00</v>
      </c>
      <c r="C60" s="241" t="s">
        <v>7781</v>
      </c>
      <c r="D60" s="390">
        <f t="shared" si="6"/>
        <v>51</v>
      </c>
      <c r="E60" s="65" t="str">
        <f>_L_LocHe</f>
        <v>DC</v>
      </c>
      <c r="F60" s="248" t="str">
        <f>_L_MaHP</f>
        <v>DC2CT62</v>
      </c>
      <c r="G60" s="166" t="str">
        <f>_L_Loc</f>
        <v>Thủy lực công trình</v>
      </c>
      <c r="H60" s="167">
        <f>_L_Loc</f>
        <v>2</v>
      </c>
      <c r="I60" s="65" t="str">
        <f>_L_Loc</f>
        <v>Viết</v>
      </c>
      <c r="J60" s="66">
        <f>_L_Loc</f>
        <v>90</v>
      </c>
      <c r="K60" s="67">
        <v>42470</v>
      </c>
      <c r="L60" s="236" t="str">
        <f>_L_Ngay</f>
        <v>(Cnhật)</v>
      </c>
      <c r="M60" s="512">
        <v>4</v>
      </c>
      <c r="N60" s="65">
        <f t="shared" si="7"/>
        <v>8</v>
      </c>
      <c r="O60" s="391">
        <f>_L_SV_P</f>
        <v>8</v>
      </c>
      <c r="P60" s="65">
        <f>_L_sophong</f>
        <v>1</v>
      </c>
      <c r="Q60" s="392"/>
      <c r="R60" s="65"/>
      <c r="S60" s="65"/>
      <c r="T60" s="65"/>
      <c r="U60" s="65"/>
      <c r="V60" s="65"/>
      <c r="W60" s="65"/>
      <c r="X60" s="393">
        <f t="shared" si="8"/>
        <v>0</v>
      </c>
      <c r="Y60" s="394">
        <f>_L_NgayCham</f>
        <v>42471</v>
      </c>
      <c r="Z60" s="395">
        <f>_L_NopDiem</f>
        <v>42477</v>
      </c>
      <c r="AA60" s="397"/>
      <c r="AB60" s="412"/>
      <c r="AC60" s="413"/>
      <c r="AD60" s="413"/>
      <c r="AE60" s="413"/>
      <c r="AF60" s="413"/>
      <c r="AG60" s="413"/>
      <c r="AH60" s="414"/>
      <c r="AI60" s="348"/>
      <c r="AJ60" s="329"/>
      <c r="AK60" s="350"/>
      <c r="AL60" s="171"/>
      <c r="AM60" s="362">
        <f t="shared" si="9"/>
        <v>1</v>
      </c>
      <c r="AN60" s="32">
        <f t="shared" si="10"/>
        <v>-2</v>
      </c>
      <c r="AO60" s="31">
        <f>_L_SV_Pcuoi</f>
        <v>8</v>
      </c>
      <c r="AP60" s="33" t="str">
        <f>_L_Loc</f>
        <v>CTMO</v>
      </c>
      <c r="AQ60" s="33" t="str">
        <f>_L_Loc</f>
        <v>KCT</v>
      </c>
      <c r="AR60" s="48">
        <f t="shared" si="11"/>
        <v>-2</v>
      </c>
      <c r="AS60" s="63">
        <f t="shared" si="12"/>
        <v>1</v>
      </c>
      <c r="AT60" s="34"/>
      <c r="AU60" s="41">
        <f>_L_Loc</f>
        <v>0</v>
      </c>
      <c r="AV60" s="41">
        <f>_L_Loc</f>
        <v>0</v>
      </c>
      <c r="AW60" s="41">
        <f>_L_Loc</f>
        <v>0</v>
      </c>
      <c r="AX60" s="41">
        <f>_L_Loc</f>
        <v>0</v>
      </c>
      <c r="AY60" s="41">
        <f>_L_Loc</f>
        <v>0</v>
      </c>
      <c r="AZ60" s="41" t="str">
        <f>_L_Loc</f>
        <v>x</v>
      </c>
      <c r="BA60" s="41">
        <f>_L_Loc</f>
        <v>0</v>
      </c>
      <c r="BB60" s="41">
        <f>_L_Loc</f>
        <v>0</v>
      </c>
      <c r="BC60" s="41">
        <f>_L_Loc</f>
        <v>0</v>
      </c>
      <c r="BD60" s="41">
        <f>_L_Loc</f>
        <v>0</v>
      </c>
      <c r="BE60" s="41">
        <f>_L_Loc</f>
        <v>0</v>
      </c>
      <c r="BF60" s="41">
        <f>_L_Loc</f>
        <v>0</v>
      </c>
      <c r="BG60" s="41">
        <f>_L_Loc</f>
        <v>0</v>
      </c>
      <c r="BH60" s="41">
        <f>_L_Loc</f>
        <v>0</v>
      </c>
      <c r="BI60" s="41">
        <f>_L_Loc</f>
        <v>0</v>
      </c>
      <c r="BJ60" s="41">
        <f>_L_Loc</f>
        <v>0</v>
      </c>
      <c r="BK60" s="41">
        <f>_L_Loc</f>
        <v>0</v>
      </c>
      <c r="BL60" s="41">
        <f>_L_Loc</f>
        <v>0</v>
      </c>
      <c r="BM60" s="41">
        <f>_L_Loc</f>
        <v>0</v>
      </c>
      <c r="BN60" s="41">
        <f>_L_Loc</f>
        <v>0</v>
      </c>
      <c r="BO60" s="41">
        <f>_L_Loc</f>
        <v>0</v>
      </c>
      <c r="BP60" s="41">
        <f>_L_Loc</f>
        <v>0</v>
      </c>
      <c r="BQ60" s="41">
        <f>_L_Loc</f>
        <v>0</v>
      </c>
      <c r="BR60" s="41">
        <f>_L_Loc</f>
        <v>0</v>
      </c>
      <c r="BS60" s="41" t="str">
        <f>_L_Loc</f>
        <v>x</v>
      </c>
      <c r="BT60" s="41">
        <f>_L_Loc</f>
        <v>0</v>
      </c>
      <c r="BU60" s="41">
        <f>_L_Loc</f>
        <v>0</v>
      </c>
      <c r="BV60" s="41">
        <f>_L_Loc</f>
        <v>0</v>
      </c>
      <c r="BW60" s="41">
        <f>_L_Loc</f>
        <v>0</v>
      </c>
      <c r="BX60" s="41">
        <f>_L_Loc</f>
        <v>0</v>
      </c>
      <c r="BY60" s="41">
        <f>_L_Loc</f>
        <v>0</v>
      </c>
      <c r="BZ60" s="41">
        <f>_L_Loc</f>
        <v>0</v>
      </c>
      <c r="CA60" s="41">
        <f>_L_Loc</f>
        <v>0</v>
      </c>
      <c r="CB60" s="41">
        <f>_L_Loc</f>
        <v>0</v>
      </c>
      <c r="CC60" s="41">
        <f>_L_Loc</f>
        <v>0</v>
      </c>
      <c r="CD60" s="41">
        <f>_L_Loc</f>
        <v>0</v>
      </c>
      <c r="CE60" s="41">
        <f>_L_Loc</f>
        <v>0</v>
      </c>
      <c r="CF60" s="41">
        <f>_L_Loc</f>
        <v>0</v>
      </c>
    </row>
    <row r="61" spans="1:84" s="35" customFormat="1" ht="37.5" x14ac:dyDescent="0.25">
      <c r="A61" s="246">
        <f t="shared" si="5"/>
        <v>42471.625</v>
      </c>
      <c r="B61" s="247" t="str">
        <f>_L_Gio</f>
        <v>15:00</v>
      </c>
      <c r="C61" s="241" t="s">
        <v>7728</v>
      </c>
      <c r="D61" s="390">
        <f t="shared" si="6"/>
        <v>52</v>
      </c>
      <c r="E61" s="65" t="str">
        <f>_L_LocHe</f>
        <v>DC</v>
      </c>
      <c r="F61" s="248" t="str">
        <f>_L_MaHP</f>
        <v>DC1CB94</v>
      </c>
      <c r="G61" s="166" t="str">
        <f>_L_Loc</f>
        <v>An toàn lao động và môi trường công nghiệp</v>
      </c>
      <c r="H61" s="167">
        <f>_L_Loc</f>
        <v>2</v>
      </c>
      <c r="I61" s="65" t="str">
        <f>_L_Loc</f>
        <v>Viết</v>
      </c>
      <c r="J61" s="66">
        <f>_L_Loc</f>
        <v>60</v>
      </c>
      <c r="K61" s="67">
        <v>42471</v>
      </c>
      <c r="L61" s="236" t="str">
        <f>_L_Ngay</f>
        <v>(Thứ 2)</v>
      </c>
      <c r="M61" s="512">
        <v>4</v>
      </c>
      <c r="N61" s="65">
        <f t="shared" si="7"/>
        <v>6</v>
      </c>
      <c r="O61" s="391">
        <f>_L_SV_P</f>
        <v>6</v>
      </c>
      <c r="P61" s="65">
        <f>_L_sophong</f>
        <v>1</v>
      </c>
      <c r="Q61" s="392"/>
      <c r="R61" s="65"/>
      <c r="S61" s="65"/>
      <c r="T61" s="65"/>
      <c r="U61" s="65"/>
      <c r="V61" s="65"/>
      <c r="W61" s="65"/>
      <c r="X61" s="393">
        <f t="shared" si="8"/>
        <v>0</v>
      </c>
      <c r="Y61" s="394">
        <f>_L_NgayCham</f>
        <v>42472</v>
      </c>
      <c r="Z61" s="395">
        <f>_L_NopDiem</f>
        <v>42478</v>
      </c>
      <c r="AA61" s="397"/>
      <c r="AB61" s="412"/>
      <c r="AC61" s="413"/>
      <c r="AD61" s="413"/>
      <c r="AE61" s="413"/>
      <c r="AF61" s="413"/>
      <c r="AG61" s="413"/>
      <c r="AH61" s="414"/>
      <c r="AI61" s="348"/>
      <c r="AJ61" s="329"/>
      <c r="AK61" s="350"/>
      <c r="AL61" s="171"/>
      <c r="AM61" s="362">
        <f t="shared" si="9"/>
        <v>1</v>
      </c>
      <c r="AN61" s="32">
        <f t="shared" si="10"/>
        <v>-2</v>
      </c>
      <c r="AO61" s="31">
        <f>_L_SV_Pcuoi</f>
        <v>6</v>
      </c>
      <c r="AP61" s="33" t="str">
        <f>_L_Loc</f>
        <v>KCK</v>
      </c>
      <c r="AQ61" s="33" t="str">
        <f>_L_Loc</f>
        <v>KCK</v>
      </c>
      <c r="AR61" s="48">
        <f t="shared" si="11"/>
        <v>-2</v>
      </c>
      <c r="AS61" s="63">
        <f t="shared" si="12"/>
        <v>1</v>
      </c>
      <c r="AT61" s="34"/>
      <c r="AU61" s="41">
        <f>_L_Loc</f>
        <v>0</v>
      </c>
      <c r="AV61" s="41">
        <f>_L_Loc</f>
        <v>0</v>
      </c>
      <c r="AW61" s="41">
        <f>_L_Loc</f>
        <v>0</v>
      </c>
      <c r="AX61" s="41">
        <f>_L_Loc</f>
        <v>0</v>
      </c>
      <c r="AY61" s="41">
        <f>_L_Loc</f>
        <v>0</v>
      </c>
      <c r="AZ61" s="41">
        <f>_L_Loc</f>
        <v>0</v>
      </c>
      <c r="BA61" s="41">
        <f>_L_Loc</f>
        <v>0</v>
      </c>
      <c r="BB61" s="41" t="str">
        <f>_L_Loc</f>
        <v>o</v>
      </c>
      <c r="BC61" s="41" t="str">
        <f>_L_Loc</f>
        <v>o</v>
      </c>
      <c r="BD61" s="41" t="str">
        <f>_L_Loc</f>
        <v>o</v>
      </c>
      <c r="BE61" s="41" t="str">
        <f>_L_Loc</f>
        <v>o</v>
      </c>
      <c r="BF61" s="41">
        <f>_L_Loc</f>
        <v>0</v>
      </c>
      <c r="BG61" s="41">
        <f>_L_Loc</f>
        <v>0</v>
      </c>
      <c r="BH61" s="41">
        <f>_L_Loc</f>
        <v>0</v>
      </c>
      <c r="BI61" s="41">
        <f>_L_Loc</f>
        <v>0</v>
      </c>
      <c r="BJ61" s="41">
        <f>_L_Loc</f>
        <v>0</v>
      </c>
      <c r="BK61" s="41" t="str">
        <f>_L_Loc</f>
        <v>o</v>
      </c>
      <c r="BL61" s="41" t="str">
        <f>_L_Loc</f>
        <v>o</v>
      </c>
      <c r="BM61" s="41" t="str">
        <f>_L_Loc</f>
        <v>o</v>
      </c>
      <c r="BN61" s="41">
        <f>_L_Loc</f>
        <v>0</v>
      </c>
      <c r="BO61" s="41">
        <f>_L_Loc</f>
        <v>0</v>
      </c>
      <c r="BP61" s="41">
        <f>_L_Loc</f>
        <v>0</v>
      </c>
      <c r="BQ61" s="41">
        <f>_L_Loc</f>
        <v>0</v>
      </c>
      <c r="BR61" s="41">
        <f>_L_Loc</f>
        <v>0</v>
      </c>
      <c r="BS61" s="41">
        <f>_L_Loc</f>
        <v>0</v>
      </c>
      <c r="BT61" s="41">
        <f>_L_Loc</f>
        <v>0</v>
      </c>
      <c r="BU61" s="41" t="str">
        <f>_L_Loc</f>
        <v>o</v>
      </c>
      <c r="BV61" s="41" t="str">
        <f>_L_Loc</f>
        <v>o</v>
      </c>
      <c r="BW61" s="41" t="str">
        <f>_L_Loc</f>
        <v>o</v>
      </c>
      <c r="BX61" s="41" t="str">
        <f>_L_Loc</f>
        <v>o</v>
      </c>
      <c r="BY61" s="41">
        <f>_L_Loc</f>
        <v>0</v>
      </c>
      <c r="BZ61" s="41">
        <f>_L_Loc</f>
        <v>0</v>
      </c>
      <c r="CA61" s="41">
        <f>_L_Loc</f>
        <v>0</v>
      </c>
      <c r="CB61" s="41">
        <f>_L_Loc</f>
        <v>0</v>
      </c>
      <c r="CC61" s="41">
        <f>_L_Loc</f>
        <v>0</v>
      </c>
      <c r="CD61" s="41" t="str">
        <f>_L_Loc</f>
        <v>o</v>
      </c>
      <c r="CE61" s="41" t="str">
        <f>_L_Loc</f>
        <v>o</v>
      </c>
      <c r="CF61" s="41">
        <f>_L_Loc</f>
        <v>0</v>
      </c>
    </row>
    <row r="62" spans="1:84" s="35" customFormat="1" ht="37.5" x14ac:dyDescent="0.25">
      <c r="A62" s="246">
        <f t="shared" si="5"/>
        <v>42471.75</v>
      </c>
      <c r="B62" s="247" t="str">
        <f>_L_Gio</f>
        <v>18:00</v>
      </c>
      <c r="C62" s="241" t="s">
        <v>7615</v>
      </c>
      <c r="D62" s="390">
        <f t="shared" si="6"/>
        <v>53</v>
      </c>
      <c r="E62" s="65" t="str">
        <f>_L_LocHe</f>
        <v>DC</v>
      </c>
      <c r="F62" s="248" t="str">
        <f>_L_MaHP</f>
        <v>DC1CB99</v>
      </c>
      <c r="G62" s="166" t="str">
        <f>_L_Loc</f>
        <v>Phương pháp nghiên cứu khoa học</v>
      </c>
      <c r="H62" s="167">
        <f>_L_Loc</f>
        <v>2</v>
      </c>
      <c r="I62" s="65" t="str">
        <f>_L_Loc</f>
        <v>Viết</v>
      </c>
      <c r="J62" s="66">
        <f>_L_Loc</f>
        <v>75</v>
      </c>
      <c r="K62" s="67">
        <v>42471</v>
      </c>
      <c r="L62" s="236" t="str">
        <f>_L_Ngay</f>
        <v>(Thứ 2)</v>
      </c>
      <c r="M62" s="512">
        <v>5</v>
      </c>
      <c r="N62" s="65">
        <f t="shared" si="7"/>
        <v>106</v>
      </c>
      <c r="O62" s="391">
        <f>_L_SV_P</f>
        <v>45</v>
      </c>
      <c r="P62" s="65">
        <f>_L_sophong</f>
        <v>3</v>
      </c>
      <c r="Q62" s="392"/>
      <c r="R62" s="65"/>
      <c r="S62" s="65"/>
      <c r="T62" s="65"/>
      <c r="U62" s="65"/>
      <c r="V62" s="65"/>
      <c r="W62" s="65"/>
      <c r="X62" s="393">
        <f t="shared" si="8"/>
        <v>0</v>
      </c>
      <c r="Y62" s="394">
        <f>_L_NgayCham</f>
        <v>42472</v>
      </c>
      <c r="Z62" s="395">
        <f>_L_NopDiem</f>
        <v>42478</v>
      </c>
      <c r="AA62" s="396"/>
      <c r="AB62" s="409"/>
      <c r="AC62" s="410"/>
      <c r="AD62" s="410"/>
      <c r="AE62" s="410"/>
      <c r="AF62" s="410"/>
      <c r="AG62" s="410"/>
      <c r="AH62" s="411"/>
      <c r="AI62" s="352"/>
      <c r="AJ62" s="342"/>
      <c r="AK62" s="353"/>
      <c r="AL62" s="171"/>
      <c r="AM62" s="362">
        <f t="shared" si="9"/>
        <v>2</v>
      </c>
      <c r="AN62" s="32">
        <f t="shared" si="10"/>
        <v>-6</v>
      </c>
      <c r="AO62" s="31">
        <f>_L_SV_Pcuoi</f>
        <v>16</v>
      </c>
      <c r="AP62" s="33" t="str">
        <f>_L_Loc</f>
        <v/>
      </c>
      <c r="AQ62" s="33" t="str">
        <f>_L_Loc</f>
        <v>KTVT</v>
      </c>
      <c r="AR62" s="48">
        <f t="shared" si="11"/>
        <v>-6</v>
      </c>
      <c r="AS62" s="63">
        <f t="shared" si="12"/>
        <v>2.3555555555555556</v>
      </c>
      <c r="AT62" s="34"/>
      <c r="AU62" s="41">
        <f>_L_Loc</f>
        <v>0</v>
      </c>
      <c r="AV62" s="41">
        <f>_L_Loc</f>
        <v>0</v>
      </c>
      <c r="AW62" s="41">
        <f>_L_Loc</f>
        <v>0</v>
      </c>
      <c r="AX62" s="41">
        <f>_L_Loc</f>
        <v>0</v>
      </c>
      <c r="AY62" s="41">
        <f>_L_Loc</f>
        <v>0</v>
      </c>
      <c r="AZ62" s="41">
        <f>_L_Loc</f>
        <v>0</v>
      </c>
      <c r="BA62" s="41">
        <f>_L_Loc</f>
        <v>0</v>
      </c>
      <c r="BB62" s="41">
        <f>_L_Loc</f>
        <v>0</v>
      </c>
      <c r="BC62" s="41">
        <f>_L_Loc</f>
        <v>0</v>
      </c>
      <c r="BD62" s="41">
        <f>_L_Loc</f>
        <v>0</v>
      </c>
      <c r="BE62" s="41">
        <f>_L_Loc</f>
        <v>0</v>
      </c>
      <c r="BF62" s="41" t="str">
        <f>_L_Loc</f>
        <v>o</v>
      </c>
      <c r="BG62" s="41" t="str">
        <f>_L_Loc</f>
        <v>o</v>
      </c>
      <c r="BH62" s="41" t="str">
        <f>_L_Loc</f>
        <v>o</v>
      </c>
      <c r="BI62" s="41" t="str">
        <f>_L_Loc</f>
        <v>o</v>
      </c>
      <c r="BJ62" s="41" t="str">
        <f>_L_Loc</f>
        <v>o</v>
      </c>
      <c r="BK62" s="41" t="str">
        <f>_L_Loc</f>
        <v>o</v>
      </c>
      <c r="BL62" s="41" t="str">
        <f>_L_Loc</f>
        <v>o</v>
      </c>
      <c r="BM62" s="41" t="str">
        <f>_L_Loc</f>
        <v>o</v>
      </c>
    </row>
    <row r="63" spans="1:84" s="35" customFormat="1" ht="37.5" x14ac:dyDescent="0.25">
      <c r="A63" s="246">
        <f t="shared" si="5"/>
        <v>42471.75</v>
      </c>
      <c r="B63" s="247" t="str">
        <f>_L_Gio</f>
        <v>18:00</v>
      </c>
      <c r="C63" s="241" t="s">
        <v>7616</v>
      </c>
      <c r="D63" s="390">
        <f t="shared" si="6"/>
        <v>54</v>
      </c>
      <c r="E63" s="65" t="str">
        <f>_L_LocHe</f>
        <v>DL</v>
      </c>
      <c r="F63" s="248" t="str">
        <f>_L_MaHP</f>
        <v>DC1CB99</v>
      </c>
      <c r="G63" s="166" t="str">
        <f>_L_Loc</f>
        <v>Phương pháp nghiên cứu khoa học</v>
      </c>
      <c r="H63" s="167">
        <f>_L_Loc</f>
        <v>2</v>
      </c>
      <c r="I63" s="65" t="str">
        <f>_L_Loc</f>
        <v>Viết</v>
      </c>
      <c r="J63" s="66">
        <f>_L_Loc</f>
        <v>75</v>
      </c>
      <c r="K63" s="67">
        <v>42471</v>
      </c>
      <c r="L63" s="236" t="str">
        <f>_L_Ngay</f>
        <v>(Thứ 2)</v>
      </c>
      <c r="M63" s="512">
        <v>5</v>
      </c>
      <c r="N63" s="65">
        <f t="shared" si="7"/>
        <v>2</v>
      </c>
      <c r="O63" s="391">
        <f>_L_SV_P</f>
        <v>2</v>
      </c>
      <c r="P63" s="65">
        <f>_L_sophong</f>
        <v>1</v>
      </c>
      <c r="Q63" s="392"/>
      <c r="R63" s="65"/>
      <c r="S63" s="65"/>
      <c r="T63" s="65"/>
      <c r="U63" s="65"/>
      <c r="V63" s="65"/>
      <c r="W63" s="65"/>
      <c r="X63" s="393">
        <f t="shared" si="8"/>
        <v>0</v>
      </c>
      <c r="Y63" s="394">
        <f>_L_NgayCham</f>
        <v>42472</v>
      </c>
      <c r="Z63" s="395">
        <f>_L_NopDiem</f>
        <v>42478</v>
      </c>
      <c r="AA63" s="396"/>
      <c r="AB63" s="409"/>
      <c r="AC63" s="410"/>
      <c r="AD63" s="410"/>
      <c r="AE63" s="410"/>
      <c r="AF63" s="410"/>
      <c r="AG63" s="410"/>
      <c r="AH63" s="411"/>
      <c r="AI63" s="352"/>
      <c r="AJ63" s="342"/>
      <c r="AK63" s="353"/>
      <c r="AL63" s="171"/>
      <c r="AM63" s="362">
        <f t="shared" si="9"/>
        <v>2</v>
      </c>
      <c r="AN63" s="32">
        <f t="shared" si="10"/>
        <v>-2</v>
      </c>
      <c r="AO63" s="31">
        <f>_L_SV_Pcuoi</f>
        <v>2</v>
      </c>
      <c r="AP63" s="33" t="str">
        <f>_L_Loc</f>
        <v/>
      </c>
      <c r="AQ63" s="33" t="str">
        <f>_L_Loc</f>
        <v>KTVT</v>
      </c>
      <c r="AR63" s="48">
        <f t="shared" si="11"/>
        <v>-2</v>
      </c>
      <c r="AS63" s="63">
        <f t="shared" si="12"/>
        <v>1</v>
      </c>
      <c r="AT63" s="34"/>
      <c r="AU63" s="41">
        <f>_L_Loc</f>
        <v>0</v>
      </c>
      <c r="AV63" s="41">
        <f>_L_Loc</f>
        <v>0</v>
      </c>
      <c r="AW63" s="41">
        <f>_L_Loc</f>
        <v>0</v>
      </c>
      <c r="AX63" s="41">
        <f>_L_Loc</f>
        <v>0</v>
      </c>
      <c r="AY63" s="41">
        <f>_L_Loc</f>
        <v>0</v>
      </c>
      <c r="AZ63" s="41">
        <f>_L_Loc</f>
        <v>0</v>
      </c>
      <c r="BA63" s="41">
        <f>_L_Loc</f>
        <v>0</v>
      </c>
      <c r="BB63" s="41">
        <f>_L_Loc</f>
        <v>0</v>
      </c>
      <c r="BC63" s="41">
        <f>_L_Loc</f>
        <v>0</v>
      </c>
      <c r="BD63" s="41">
        <f>_L_Loc</f>
        <v>0</v>
      </c>
      <c r="BE63" s="41">
        <f>_L_Loc</f>
        <v>0</v>
      </c>
      <c r="BF63" s="41" t="str">
        <f>_L_Loc</f>
        <v>o</v>
      </c>
      <c r="BG63" s="41" t="str">
        <f>_L_Loc</f>
        <v>o</v>
      </c>
      <c r="BH63" s="41" t="str">
        <f>_L_Loc</f>
        <v>o</v>
      </c>
      <c r="BI63" s="41" t="str">
        <f>_L_Loc</f>
        <v>o</v>
      </c>
      <c r="BJ63" s="41" t="str">
        <f>_L_Loc</f>
        <v>o</v>
      </c>
      <c r="BK63" s="41" t="str">
        <f>_L_Loc</f>
        <v>o</v>
      </c>
      <c r="BL63" s="41" t="str">
        <f>_L_Loc</f>
        <v>o</v>
      </c>
      <c r="BM63" s="41" t="str">
        <f>_L_Loc</f>
        <v>o</v>
      </c>
    </row>
    <row r="64" spans="1:84" s="35" customFormat="1" x14ac:dyDescent="0.25">
      <c r="A64" s="246">
        <f t="shared" si="5"/>
        <v>42471.75</v>
      </c>
      <c r="B64" s="247" t="str">
        <f>_L_Gio</f>
        <v>18:00</v>
      </c>
      <c r="C64" s="241" t="s">
        <v>7624</v>
      </c>
      <c r="D64" s="390">
        <f t="shared" si="6"/>
        <v>55</v>
      </c>
      <c r="E64" s="65" t="str">
        <f>_L_LocHe</f>
        <v>DC</v>
      </c>
      <c r="F64" s="248" t="str">
        <f>_L_MaHP</f>
        <v>DC3CA52</v>
      </c>
      <c r="G64" s="166" t="str">
        <f>_L_Loc</f>
        <v>Kỹ thuật thi công cầu 2</v>
      </c>
      <c r="H64" s="167">
        <f>_L_Loc</f>
        <v>3</v>
      </c>
      <c r="I64" s="65" t="str">
        <f>_L_Loc</f>
        <v>Viết</v>
      </c>
      <c r="J64" s="66">
        <f>_L_Loc</f>
        <v>90</v>
      </c>
      <c r="K64" s="67">
        <v>42471</v>
      </c>
      <c r="L64" s="236" t="str">
        <f>_L_Ngay</f>
        <v>(Thứ 2)</v>
      </c>
      <c r="M64" s="512">
        <v>5</v>
      </c>
      <c r="N64" s="65">
        <f t="shared" si="7"/>
        <v>25</v>
      </c>
      <c r="O64" s="391">
        <f>_L_SV_P</f>
        <v>25</v>
      </c>
      <c r="P64" s="65">
        <f>_L_sophong</f>
        <v>1</v>
      </c>
      <c r="Q64" s="392"/>
      <c r="R64" s="65"/>
      <c r="S64" s="65"/>
      <c r="T64" s="65"/>
      <c r="U64" s="65"/>
      <c r="V64" s="65"/>
      <c r="W64" s="65"/>
      <c r="X64" s="393">
        <f t="shared" si="8"/>
        <v>0</v>
      </c>
      <c r="Y64" s="394">
        <f>_L_NgayCham</f>
        <v>42472</v>
      </c>
      <c r="Z64" s="395">
        <f>_L_NopDiem</f>
        <v>42478</v>
      </c>
      <c r="AA64" s="397"/>
      <c r="AB64" s="412"/>
      <c r="AC64" s="413"/>
      <c r="AD64" s="413"/>
      <c r="AE64" s="413"/>
      <c r="AF64" s="413"/>
      <c r="AG64" s="413"/>
      <c r="AH64" s="414"/>
      <c r="AI64" s="348"/>
      <c r="AJ64" s="348"/>
      <c r="AK64" s="350"/>
      <c r="AL64" s="171"/>
      <c r="AM64" s="362">
        <f t="shared" si="9"/>
        <v>1</v>
      </c>
      <c r="AN64" s="32">
        <f t="shared" si="10"/>
        <v>-2</v>
      </c>
      <c r="AO64" s="31">
        <f>_L_SV_Pcuoi</f>
        <v>25</v>
      </c>
      <c r="AP64" s="33" t="str">
        <f>_L_Loc</f>
        <v>CTCA</v>
      </c>
      <c r="AQ64" s="33" t="str">
        <f>_L_Loc</f>
        <v>KCT</v>
      </c>
      <c r="AR64" s="48">
        <f t="shared" si="11"/>
        <v>-2</v>
      </c>
      <c r="AS64" s="63">
        <f t="shared" si="12"/>
        <v>1</v>
      </c>
      <c r="AT64" s="34"/>
      <c r="AU64" s="41" t="str">
        <f>_L_Loc</f>
        <v>x</v>
      </c>
      <c r="AV64" s="41">
        <f>_L_Loc</f>
        <v>0</v>
      </c>
      <c r="AW64" s="41" t="str">
        <f>_L_Loc</f>
        <v>x</v>
      </c>
      <c r="AX64" s="41" t="str">
        <f>_L_Loc</f>
        <v>x</v>
      </c>
      <c r="AY64" s="41">
        <f>_L_Loc</f>
        <v>0</v>
      </c>
      <c r="AZ64" s="41">
        <f>_L_Loc</f>
        <v>0</v>
      </c>
      <c r="BA64" s="41" t="str">
        <f>_L_Loc</f>
        <v>x</v>
      </c>
      <c r="BB64" s="41">
        <f>_L_Loc</f>
        <v>0</v>
      </c>
      <c r="BC64" s="41">
        <f>_L_Loc</f>
        <v>0</v>
      </c>
      <c r="BD64" s="41">
        <f>_L_Loc</f>
        <v>0</v>
      </c>
      <c r="BE64" s="41">
        <f>_L_Loc</f>
        <v>0</v>
      </c>
      <c r="BF64" s="41">
        <f>_L_Loc</f>
        <v>0</v>
      </c>
      <c r="BG64" s="41">
        <f>_L_Loc</f>
        <v>0</v>
      </c>
      <c r="BH64" s="41">
        <f>_L_Loc</f>
        <v>0</v>
      </c>
      <c r="BI64" s="41">
        <f>_L_Loc</f>
        <v>0</v>
      </c>
      <c r="BJ64" s="41">
        <f>_L_Loc</f>
        <v>0</v>
      </c>
      <c r="BK64" s="41">
        <f>_L_Loc</f>
        <v>0</v>
      </c>
      <c r="BL64" s="41">
        <f>_L_Loc</f>
        <v>0</v>
      </c>
      <c r="BM64" s="41">
        <f>_L_Loc</f>
        <v>0</v>
      </c>
      <c r="BN64" s="41">
        <f>_L_Loc</f>
        <v>0</v>
      </c>
      <c r="BO64" s="41">
        <f>_L_Loc</f>
        <v>0</v>
      </c>
      <c r="BP64" s="41">
        <f>_L_Loc</f>
        <v>0</v>
      </c>
      <c r="BQ64" s="41">
        <f>_L_Loc</f>
        <v>0</v>
      </c>
      <c r="BR64" s="41">
        <f>_L_Loc</f>
        <v>0</v>
      </c>
      <c r="BS64" s="41">
        <f>_L_Loc</f>
        <v>0</v>
      </c>
      <c r="BT64" s="41">
        <f>_L_Loc</f>
        <v>0</v>
      </c>
      <c r="BU64" s="41">
        <f>_L_Loc</f>
        <v>0</v>
      </c>
      <c r="BV64" s="41">
        <f>_L_Loc</f>
        <v>0</v>
      </c>
      <c r="BW64" s="41">
        <f>_L_Loc</f>
        <v>0</v>
      </c>
      <c r="BX64" s="41">
        <f>_L_Loc</f>
        <v>0</v>
      </c>
      <c r="BY64" s="41">
        <f>_L_Loc</f>
        <v>0</v>
      </c>
      <c r="BZ64" s="41">
        <f>_L_Loc</f>
        <v>0</v>
      </c>
      <c r="CA64" s="41">
        <f>_L_Loc</f>
        <v>0</v>
      </c>
      <c r="CB64" s="41">
        <f>_L_Loc</f>
        <v>0</v>
      </c>
      <c r="CC64" s="41">
        <f>_L_Loc</f>
        <v>0</v>
      </c>
      <c r="CD64" s="41">
        <f>_L_Loc</f>
        <v>0</v>
      </c>
      <c r="CE64" s="41">
        <f>_L_Loc</f>
        <v>0</v>
      </c>
      <c r="CF64" s="41">
        <f>_L_Loc</f>
        <v>0</v>
      </c>
    </row>
    <row r="65" spans="1:84" s="35" customFormat="1" x14ac:dyDescent="0.25">
      <c r="A65" s="246">
        <f t="shared" si="5"/>
        <v>42471.75</v>
      </c>
      <c r="B65" s="247" t="str">
        <f>_L_Gio</f>
        <v>18:00</v>
      </c>
      <c r="C65" s="257" t="s">
        <v>7633</v>
      </c>
      <c r="D65" s="390">
        <f t="shared" si="6"/>
        <v>56</v>
      </c>
      <c r="E65" s="65" t="str">
        <f>_L_LocHe</f>
        <v>DC</v>
      </c>
      <c r="F65" s="248" t="str">
        <f>_L_MaHP</f>
        <v>DC3DT82</v>
      </c>
      <c r="G65" s="166" t="str">
        <f>_L_Loc</f>
        <v>Công nghệ vi điện tử</v>
      </c>
      <c r="H65" s="167">
        <f>_L_Loc</f>
        <v>2</v>
      </c>
      <c r="I65" s="65" t="str">
        <f>_L_Loc</f>
        <v>Viết</v>
      </c>
      <c r="J65" s="66">
        <f>_L_Loc</f>
        <v>60</v>
      </c>
      <c r="K65" s="67">
        <v>42471</v>
      </c>
      <c r="L65" s="236" t="str">
        <f>_L_Ngay</f>
        <v>(Thứ 2)</v>
      </c>
      <c r="M65" s="512">
        <v>5</v>
      </c>
      <c r="N65" s="65">
        <f t="shared" si="7"/>
        <v>23</v>
      </c>
      <c r="O65" s="391">
        <f>_L_SV_P</f>
        <v>23</v>
      </c>
      <c r="P65" s="65">
        <f>_L_sophong</f>
        <v>1</v>
      </c>
      <c r="Q65" s="392"/>
      <c r="R65" s="65"/>
      <c r="S65" s="65"/>
      <c r="T65" s="65"/>
      <c r="U65" s="65"/>
      <c r="V65" s="65"/>
      <c r="W65" s="65"/>
      <c r="X65" s="393">
        <f t="shared" si="8"/>
        <v>0</v>
      </c>
      <c r="Y65" s="394">
        <f>_L_NgayCham</f>
        <v>42472</v>
      </c>
      <c r="Z65" s="395">
        <f>_L_NopDiem</f>
        <v>42478</v>
      </c>
      <c r="AA65" s="397"/>
      <c r="AB65" s="412"/>
      <c r="AC65" s="413"/>
      <c r="AD65" s="413"/>
      <c r="AE65" s="413"/>
      <c r="AF65" s="413"/>
      <c r="AG65" s="413"/>
      <c r="AH65" s="414"/>
      <c r="AI65" s="348"/>
      <c r="AJ65" s="329"/>
      <c r="AK65" s="350"/>
      <c r="AL65" s="171"/>
      <c r="AM65" s="362">
        <f t="shared" si="9"/>
        <v>1</v>
      </c>
      <c r="AN65" s="32">
        <f t="shared" si="10"/>
        <v>-2</v>
      </c>
      <c r="AO65" s="31">
        <f>_L_SV_Pcuoi</f>
        <v>23</v>
      </c>
      <c r="AP65" s="33" t="str">
        <f>_L_Loc</f>
        <v>TTDT</v>
      </c>
      <c r="AQ65" s="33" t="str">
        <f>_L_Loc</f>
        <v>CNTT</v>
      </c>
      <c r="AR65" s="48">
        <f t="shared" si="11"/>
        <v>-2</v>
      </c>
      <c r="AS65" s="63">
        <f t="shared" si="12"/>
        <v>1</v>
      </c>
      <c r="AT65" s="34"/>
      <c r="AU65" s="41">
        <f>_L_Loc</f>
        <v>0</v>
      </c>
      <c r="AV65" s="41">
        <f>_L_Loc</f>
        <v>0</v>
      </c>
      <c r="AW65" s="41">
        <f>_L_Loc</f>
        <v>0</v>
      </c>
      <c r="AX65" s="41">
        <f>_L_Loc</f>
        <v>0</v>
      </c>
      <c r="AY65" s="41">
        <f>_L_Loc</f>
        <v>0</v>
      </c>
      <c r="AZ65" s="41">
        <f>_L_Loc</f>
        <v>0</v>
      </c>
      <c r="BA65" s="41">
        <f>_L_Loc</f>
        <v>0</v>
      </c>
      <c r="BB65" s="41">
        <f>_L_Loc</f>
        <v>0</v>
      </c>
      <c r="BC65" s="41">
        <f>_L_Loc</f>
        <v>0</v>
      </c>
      <c r="BD65" s="41">
        <f>_L_Loc</f>
        <v>0</v>
      </c>
      <c r="BE65" s="41">
        <f>_L_Loc</f>
        <v>0</v>
      </c>
      <c r="BF65" s="41" t="str">
        <f>_L_Loc</f>
        <v>o</v>
      </c>
      <c r="BG65" s="41">
        <f>_L_Loc</f>
        <v>0</v>
      </c>
      <c r="BH65" s="41">
        <f>_L_Loc</f>
        <v>0</v>
      </c>
      <c r="BI65" s="41">
        <f>_L_Loc</f>
        <v>0</v>
      </c>
      <c r="BJ65" s="41">
        <f>_L_Loc</f>
        <v>0</v>
      </c>
      <c r="BK65" s="41">
        <f>_L_Loc</f>
        <v>0</v>
      </c>
      <c r="BL65" s="41">
        <f>_L_Loc</f>
        <v>0</v>
      </c>
      <c r="BM65" s="41">
        <f>_L_Loc</f>
        <v>0</v>
      </c>
    </row>
    <row r="66" spans="1:84" s="35" customFormat="1" x14ac:dyDescent="0.25">
      <c r="A66" s="246">
        <f t="shared" si="5"/>
        <v>42471.75</v>
      </c>
      <c r="B66" s="247" t="str">
        <f>_L_Gio</f>
        <v>18:00</v>
      </c>
      <c r="C66" s="241" t="s">
        <v>7658</v>
      </c>
      <c r="D66" s="390">
        <f t="shared" si="6"/>
        <v>57</v>
      </c>
      <c r="E66" s="65" t="str">
        <f>_L_LocHe</f>
        <v>DC</v>
      </c>
      <c r="F66" s="248" t="str">
        <f>_L_MaHP</f>
        <v>DC2GT51</v>
      </c>
      <c r="G66" s="166" t="str">
        <f>_L_Loc</f>
        <v>Kết cấu thép</v>
      </c>
      <c r="H66" s="167">
        <f>_L_Loc</f>
        <v>2</v>
      </c>
      <c r="I66" s="65" t="str">
        <f>_L_Loc</f>
        <v>Viết</v>
      </c>
      <c r="J66" s="66">
        <f>_L_Loc</f>
        <v>75</v>
      </c>
      <c r="K66" s="67">
        <v>42471</v>
      </c>
      <c r="L66" s="236" t="str">
        <f>_L_Ngay</f>
        <v>(Thứ 2)</v>
      </c>
      <c r="M66" s="512">
        <v>5</v>
      </c>
      <c r="N66" s="65">
        <f t="shared" si="7"/>
        <v>105</v>
      </c>
      <c r="O66" s="391">
        <f>_L_SV_P</f>
        <v>45</v>
      </c>
      <c r="P66" s="65">
        <f>_L_sophong</f>
        <v>3</v>
      </c>
      <c r="Q66" s="392"/>
      <c r="R66" s="65"/>
      <c r="S66" s="65"/>
      <c r="T66" s="65"/>
      <c r="U66" s="65"/>
      <c r="V66" s="65"/>
      <c r="W66" s="65"/>
      <c r="X66" s="393">
        <f t="shared" si="8"/>
        <v>0</v>
      </c>
      <c r="Y66" s="394">
        <f>_L_NgayCham</f>
        <v>42472</v>
      </c>
      <c r="Z66" s="395">
        <f>_L_NopDiem</f>
        <v>42478</v>
      </c>
      <c r="AA66" s="396"/>
      <c r="AB66" s="409"/>
      <c r="AC66" s="410"/>
      <c r="AD66" s="410"/>
      <c r="AE66" s="410"/>
      <c r="AF66" s="410"/>
      <c r="AG66" s="410"/>
      <c r="AH66" s="411"/>
      <c r="AI66" s="348"/>
      <c r="AJ66" s="329"/>
      <c r="AK66" s="350"/>
      <c r="AL66" s="171"/>
      <c r="AM66" s="362">
        <f t="shared" si="9"/>
        <v>1</v>
      </c>
      <c r="AN66" s="32">
        <f t="shared" si="10"/>
        <v>-6</v>
      </c>
      <c r="AO66" s="31">
        <f>_L_SV_Pcuoi</f>
        <v>15</v>
      </c>
      <c r="AP66" s="33" t="str">
        <f>_L_Loc</f>
        <v>CTKC</v>
      </c>
      <c r="AQ66" s="33" t="str">
        <f>_L_Loc</f>
        <v>KCT</v>
      </c>
      <c r="AR66" s="48">
        <f t="shared" si="11"/>
        <v>-6</v>
      </c>
      <c r="AS66" s="63">
        <f t="shared" si="12"/>
        <v>2.3333333333333335</v>
      </c>
      <c r="AT66" s="34"/>
      <c r="AU66" s="41" t="str">
        <f>_L_Loc</f>
        <v>x</v>
      </c>
      <c r="AV66" s="41">
        <f>_L_Loc</f>
        <v>0</v>
      </c>
      <c r="AW66" s="41" t="str">
        <f>_L_Loc</f>
        <v>x</v>
      </c>
      <c r="AX66" s="41">
        <f>_L_Loc</f>
        <v>0</v>
      </c>
      <c r="AY66" s="41" t="str">
        <f>_L_Loc</f>
        <v>x</v>
      </c>
      <c r="AZ66" s="41">
        <f>_L_Loc</f>
        <v>0</v>
      </c>
      <c r="BA66" s="41" t="str">
        <f>_L_Loc</f>
        <v>x</v>
      </c>
      <c r="BB66" s="41">
        <f>_L_Loc</f>
        <v>0</v>
      </c>
      <c r="BC66" s="41">
        <f>_L_Loc</f>
        <v>0</v>
      </c>
      <c r="BD66" s="41">
        <f>_L_Loc</f>
        <v>0</v>
      </c>
      <c r="BE66" s="41">
        <f>_L_Loc</f>
        <v>0</v>
      </c>
      <c r="BF66" s="41">
        <f>_L_Loc</f>
        <v>0</v>
      </c>
      <c r="BG66" s="41">
        <f>_L_Loc</f>
        <v>0</v>
      </c>
      <c r="BH66" s="41">
        <f>_L_Loc</f>
        <v>0</v>
      </c>
      <c r="BI66" s="41">
        <f>_L_Loc</f>
        <v>0</v>
      </c>
      <c r="BJ66" s="41">
        <f>_L_Loc</f>
        <v>0</v>
      </c>
      <c r="BK66" s="41">
        <f>_L_Loc</f>
        <v>0</v>
      </c>
      <c r="BL66" s="41">
        <f>_L_Loc</f>
        <v>0</v>
      </c>
      <c r="BM66" s="41">
        <f>_L_Loc</f>
        <v>0</v>
      </c>
      <c r="BN66" s="41">
        <f>_L_Loc</f>
        <v>0</v>
      </c>
      <c r="BO66" s="41" t="str">
        <f>_L_Loc</f>
        <v>x</v>
      </c>
      <c r="BP66" s="41" t="str">
        <f>_L_Loc</f>
        <v>x</v>
      </c>
      <c r="BQ66" s="41" t="str">
        <f>_L_Loc</f>
        <v>x</v>
      </c>
      <c r="BR66" s="41">
        <f>_L_Loc</f>
        <v>0</v>
      </c>
      <c r="BS66" s="41">
        <f>_L_Loc</f>
        <v>0</v>
      </c>
      <c r="BT66" s="41">
        <f>_L_Loc</f>
        <v>0</v>
      </c>
      <c r="BU66" s="41">
        <f>_L_Loc</f>
        <v>0</v>
      </c>
      <c r="BV66" s="41">
        <f>_L_Loc</f>
        <v>0</v>
      </c>
      <c r="BW66" s="41">
        <f>_L_Loc</f>
        <v>0</v>
      </c>
      <c r="BX66" s="41">
        <f>_L_Loc</f>
        <v>0</v>
      </c>
      <c r="BY66" s="41">
        <f>_L_Loc</f>
        <v>0</v>
      </c>
      <c r="BZ66" s="41">
        <f>_L_Loc</f>
        <v>0</v>
      </c>
      <c r="CA66" s="41">
        <f>_L_Loc</f>
        <v>0</v>
      </c>
      <c r="CB66" s="41">
        <f>_L_Loc</f>
        <v>0</v>
      </c>
      <c r="CC66" s="41">
        <f>_L_Loc</f>
        <v>0</v>
      </c>
      <c r="CD66" s="41">
        <f>_L_Loc</f>
        <v>0</v>
      </c>
      <c r="CE66" s="41">
        <f>_L_Loc</f>
        <v>0</v>
      </c>
      <c r="CF66" s="41">
        <f>_L_Loc</f>
        <v>0</v>
      </c>
    </row>
    <row r="67" spans="1:84" s="35" customFormat="1" x14ac:dyDescent="0.25">
      <c r="A67" s="246">
        <f t="shared" si="5"/>
        <v>42471.75</v>
      </c>
      <c r="B67" s="247" t="str">
        <f>_L_Gio</f>
        <v>18:00</v>
      </c>
      <c r="C67" s="241" t="s">
        <v>7675</v>
      </c>
      <c r="D67" s="390">
        <f t="shared" si="6"/>
        <v>58</v>
      </c>
      <c r="E67" s="65" t="str">
        <f>_L_LocHe</f>
        <v>DC</v>
      </c>
      <c r="F67" s="248" t="str">
        <f>_L_MaHP</f>
        <v>DC2DD51</v>
      </c>
      <c r="G67" s="166" t="str">
        <f>_L_Loc</f>
        <v>Kết cấu thép</v>
      </c>
      <c r="H67" s="167">
        <f>_L_Loc</f>
        <v>2</v>
      </c>
      <c r="I67" s="65" t="str">
        <f>_L_Loc</f>
        <v>Viết</v>
      </c>
      <c r="J67" s="66">
        <f>_L_Loc</f>
        <v>75</v>
      </c>
      <c r="K67" s="67">
        <v>42471</v>
      </c>
      <c r="L67" s="236" t="str">
        <f>_L_Ngay</f>
        <v>(Thứ 2)</v>
      </c>
      <c r="M67" s="512">
        <v>5</v>
      </c>
      <c r="N67" s="65">
        <f t="shared" si="7"/>
        <v>26</v>
      </c>
      <c r="O67" s="391">
        <f>_L_SV_P</f>
        <v>26</v>
      </c>
      <c r="P67" s="65">
        <f>_L_sophong</f>
        <v>1</v>
      </c>
      <c r="Q67" s="392"/>
      <c r="R67" s="65"/>
      <c r="S67" s="65"/>
      <c r="T67" s="65"/>
      <c r="U67" s="65"/>
      <c r="V67" s="65"/>
      <c r="W67" s="65"/>
      <c r="X67" s="393">
        <f t="shared" si="8"/>
        <v>0</v>
      </c>
      <c r="Y67" s="394">
        <f>_L_NgayCham</f>
        <v>42472</v>
      </c>
      <c r="Z67" s="395">
        <f>_L_NopDiem</f>
        <v>42478</v>
      </c>
      <c r="AA67" s="396"/>
      <c r="AB67" s="409"/>
      <c r="AC67" s="410"/>
      <c r="AD67" s="410"/>
      <c r="AE67" s="410"/>
      <c r="AF67" s="410"/>
      <c r="AG67" s="410"/>
      <c r="AH67" s="411"/>
      <c r="AI67" s="348"/>
      <c r="AJ67" s="329"/>
      <c r="AK67" s="350"/>
      <c r="AL67" s="171"/>
      <c r="AM67" s="362">
        <f t="shared" si="9"/>
        <v>1</v>
      </c>
      <c r="AN67" s="32">
        <f t="shared" si="10"/>
        <v>-2</v>
      </c>
      <c r="AO67" s="31">
        <f>_L_SV_Pcuoi</f>
        <v>26</v>
      </c>
      <c r="AP67" s="33" t="str">
        <f>_L_Loc</f>
        <v>CTKC</v>
      </c>
      <c r="AQ67" s="33" t="str">
        <f>_L_Loc</f>
        <v>KCT</v>
      </c>
      <c r="AR67" s="48">
        <f t="shared" si="11"/>
        <v>-2</v>
      </c>
      <c r="AS67" s="63">
        <f t="shared" si="12"/>
        <v>1</v>
      </c>
      <c r="AT67" s="34"/>
      <c r="AU67" s="41">
        <f>_L_Loc</f>
        <v>0</v>
      </c>
      <c r="AV67" s="41">
        <f>_L_Loc</f>
        <v>0</v>
      </c>
      <c r="AW67" s="41">
        <f>_L_Loc</f>
        <v>0</v>
      </c>
      <c r="AX67" s="41">
        <f>_L_Loc</f>
        <v>0</v>
      </c>
      <c r="AY67" s="41">
        <f>_L_Loc</f>
        <v>0</v>
      </c>
      <c r="AZ67" s="41" t="str">
        <f>_L_Loc</f>
        <v>x</v>
      </c>
      <c r="BA67" s="41">
        <f>_L_Loc</f>
        <v>0</v>
      </c>
      <c r="BB67" s="41">
        <f>_L_Loc</f>
        <v>0</v>
      </c>
      <c r="BC67" s="41">
        <f>_L_Loc</f>
        <v>0</v>
      </c>
      <c r="BD67" s="41">
        <f>_L_Loc</f>
        <v>0</v>
      </c>
      <c r="BE67" s="41">
        <f>_L_Loc</f>
        <v>0</v>
      </c>
      <c r="BF67" s="41">
        <f>_L_Loc</f>
        <v>0</v>
      </c>
      <c r="BG67" s="41">
        <f>_L_Loc</f>
        <v>0</v>
      </c>
      <c r="BH67" s="41">
        <f>_L_Loc</f>
        <v>0</v>
      </c>
      <c r="BI67" s="41">
        <f>_L_Loc</f>
        <v>0</v>
      </c>
      <c r="BJ67" s="41">
        <f>_L_Loc</f>
        <v>0</v>
      </c>
      <c r="BK67" s="41">
        <f>_L_Loc</f>
        <v>0</v>
      </c>
      <c r="BL67" s="41">
        <f>_L_Loc</f>
        <v>0</v>
      </c>
      <c r="BM67" s="41">
        <f>_L_Loc</f>
        <v>0</v>
      </c>
      <c r="BN67" s="41">
        <f>_L_Loc</f>
        <v>0</v>
      </c>
      <c r="BO67" s="41">
        <f>_L_Loc</f>
        <v>0</v>
      </c>
      <c r="BP67" s="41">
        <f>_L_Loc</f>
        <v>0</v>
      </c>
      <c r="BQ67" s="41">
        <f>_L_Loc</f>
        <v>0</v>
      </c>
      <c r="BR67" s="41">
        <f>_L_Loc</f>
        <v>0</v>
      </c>
      <c r="BS67" s="41" t="str">
        <f>_L_Loc</f>
        <v>x</v>
      </c>
      <c r="BT67" s="41">
        <f>_L_Loc</f>
        <v>0</v>
      </c>
      <c r="BU67" s="41">
        <f>_L_Loc</f>
        <v>0</v>
      </c>
      <c r="BV67" s="41">
        <f>_L_Loc</f>
        <v>0</v>
      </c>
      <c r="BW67" s="41">
        <f>_L_Loc</f>
        <v>0</v>
      </c>
      <c r="BX67" s="41">
        <f>_L_Loc</f>
        <v>0</v>
      </c>
      <c r="BY67" s="41">
        <f>_L_Loc</f>
        <v>0</v>
      </c>
      <c r="BZ67" s="41">
        <f>_L_Loc</f>
        <v>0</v>
      </c>
      <c r="CA67" s="41">
        <f>_L_Loc</f>
        <v>0</v>
      </c>
      <c r="CB67" s="41">
        <f>_L_Loc</f>
        <v>0</v>
      </c>
      <c r="CC67" s="41">
        <f>_L_Loc</f>
        <v>0</v>
      </c>
      <c r="CD67" s="41">
        <f>_L_Loc</f>
        <v>0</v>
      </c>
      <c r="CE67" s="41">
        <f>_L_Loc</f>
        <v>0</v>
      </c>
      <c r="CF67" s="41">
        <f>_L_Loc</f>
        <v>0</v>
      </c>
    </row>
    <row r="68" spans="1:84" s="35" customFormat="1" x14ac:dyDescent="0.25">
      <c r="A68" s="246">
        <f t="shared" si="5"/>
        <v>42472.75</v>
      </c>
      <c r="B68" s="247" t="str">
        <f>_L_Gio</f>
        <v>18:00</v>
      </c>
      <c r="C68" s="241" t="s">
        <v>7584</v>
      </c>
      <c r="D68" s="390">
        <f t="shared" si="6"/>
        <v>59</v>
      </c>
      <c r="E68" s="65" t="str">
        <f>_L_LocHe</f>
        <v>DC</v>
      </c>
      <c r="F68" s="248" t="str">
        <f>_L_MaHP</f>
        <v>DC3MX53</v>
      </c>
      <c r="G68" s="166" t="str">
        <f>_L_Loc</f>
        <v>Sử dụng máy xây dựng</v>
      </c>
      <c r="H68" s="167">
        <f>_L_Loc</f>
        <v>2</v>
      </c>
      <c r="I68" s="65" t="str">
        <f>_L_Loc</f>
        <v>Viết</v>
      </c>
      <c r="J68" s="66">
        <f>_L_Loc</f>
        <v>90</v>
      </c>
      <c r="K68" s="67">
        <v>42472</v>
      </c>
      <c r="L68" s="236" t="str">
        <f>_L_Ngay</f>
        <v>(Thứ 3)</v>
      </c>
      <c r="M68" s="512">
        <v>5</v>
      </c>
      <c r="N68" s="65">
        <f t="shared" si="7"/>
        <v>5</v>
      </c>
      <c r="O68" s="391">
        <f>_L_SV_P</f>
        <v>5</v>
      </c>
      <c r="P68" s="65">
        <f>_L_sophong</f>
        <v>1</v>
      </c>
      <c r="Q68" s="392"/>
      <c r="R68" s="65"/>
      <c r="S68" s="65"/>
      <c r="T68" s="65"/>
      <c r="U68" s="65"/>
      <c r="V68" s="65"/>
      <c r="W68" s="65"/>
      <c r="X68" s="393">
        <f t="shared" si="8"/>
        <v>0</v>
      </c>
      <c r="Y68" s="394">
        <f>_L_NgayCham</f>
        <v>42473</v>
      </c>
      <c r="Z68" s="395">
        <f>_L_NopDiem</f>
        <v>42479</v>
      </c>
      <c r="AA68" s="397"/>
      <c r="AB68" s="412"/>
      <c r="AC68" s="413"/>
      <c r="AD68" s="413"/>
      <c r="AE68" s="413"/>
      <c r="AF68" s="413"/>
      <c r="AG68" s="413"/>
      <c r="AH68" s="414"/>
      <c r="AI68" s="348"/>
      <c r="AJ68" s="348"/>
      <c r="AK68" s="350"/>
      <c r="AL68" s="171"/>
      <c r="AM68" s="362">
        <f t="shared" si="9"/>
        <v>1</v>
      </c>
      <c r="AN68" s="32">
        <f t="shared" si="10"/>
        <v>-2</v>
      </c>
      <c r="AO68" s="31">
        <f>_L_SV_Pcuoi</f>
        <v>5</v>
      </c>
      <c r="AP68" s="33" t="str">
        <f>_L_Loc</f>
        <v>CKMX</v>
      </c>
      <c r="AQ68" s="33" t="str">
        <f>_L_Loc</f>
        <v>KCK</v>
      </c>
      <c r="AR68" s="48">
        <f t="shared" si="11"/>
        <v>-2</v>
      </c>
      <c r="AS68" s="63">
        <f t="shared" si="12"/>
        <v>1</v>
      </c>
      <c r="AT68" s="34"/>
      <c r="AU68" s="41">
        <f>_L_Loc</f>
        <v>0</v>
      </c>
      <c r="AV68" s="41">
        <f>_L_Loc</f>
        <v>0</v>
      </c>
      <c r="AW68" s="41">
        <f>_L_Loc</f>
        <v>0</v>
      </c>
      <c r="AX68" s="41">
        <f>_L_Loc</f>
        <v>0</v>
      </c>
      <c r="AY68" s="41">
        <f>_L_Loc</f>
        <v>0</v>
      </c>
      <c r="AZ68" s="41">
        <f>_L_Loc</f>
        <v>0</v>
      </c>
      <c r="BA68" s="41">
        <f>_L_Loc</f>
        <v>0</v>
      </c>
      <c r="BB68" s="41">
        <f>_L_Loc</f>
        <v>0</v>
      </c>
      <c r="BC68" s="41" t="str">
        <f>_L_Loc</f>
        <v>x</v>
      </c>
      <c r="BD68" s="41">
        <f>_L_Loc</f>
        <v>0</v>
      </c>
      <c r="BE68" s="41">
        <f>_L_Loc</f>
        <v>0</v>
      </c>
      <c r="BF68" s="41">
        <f>_L_Loc</f>
        <v>0</v>
      </c>
      <c r="BG68" s="41">
        <f>_L_Loc</f>
        <v>0</v>
      </c>
      <c r="BH68" s="41">
        <f>_L_Loc</f>
        <v>0</v>
      </c>
      <c r="BI68" s="41">
        <f>_L_Loc</f>
        <v>0</v>
      </c>
      <c r="BJ68" s="41">
        <f>_L_Loc</f>
        <v>0</v>
      </c>
      <c r="BK68" s="41">
        <f>_L_Loc</f>
        <v>0</v>
      </c>
      <c r="BL68" s="41">
        <f>_L_Loc</f>
        <v>0</v>
      </c>
      <c r="BM68" s="41">
        <f>_L_Loc</f>
        <v>0</v>
      </c>
    </row>
    <row r="69" spans="1:84" s="35" customFormat="1" x14ac:dyDescent="0.25">
      <c r="A69" s="246">
        <f t="shared" si="5"/>
        <v>42472.75</v>
      </c>
      <c r="B69" s="247" t="str">
        <f>_L_Gio</f>
        <v>18:00</v>
      </c>
      <c r="C69" s="250" t="s">
        <v>7600</v>
      </c>
      <c r="D69" s="390">
        <f t="shared" si="6"/>
        <v>60</v>
      </c>
      <c r="E69" s="65" t="str">
        <f>_L_LocHe</f>
        <v>DC</v>
      </c>
      <c r="F69" s="248" t="str">
        <f>_L_MaHP</f>
        <v>DC3KT26</v>
      </c>
      <c r="G69" s="166" t="str">
        <f>_L_Loc</f>
        <v>Kế toán quản trị</v>
      </c>
      <c r="H69" s="167">
        <f>_L_Loc</f>
        <v>3</v>
      </c>
      <c r="I69" s="65" t="str">
        <f>_L_Loc</f>
        <v>Viết</v>
      </c>
      <c r="J69" s="66">
        <f>_L_Loc</f>
        <v>90</v>
      </c>
      <c r="K69" s="67">
        <v>42472</v>
      </c>
      <c r="L69" s="236" t="str">
        <f>_L_Ngay</f>
        <v>(Thứ 3)</v>
      </c>
      <c r="M69" s="512">
        <v>5</v>
      </c>
      <c r="N69" s="65">
        <f t="shared" si="7"/>
        <v>87</v>
      </c>
      <c r="O69" s="391">
        <f>_L_SV_P</f>
        <v>45</v>
      </c>
      <c r="P69" s="65">
        <f>_L_sophong</f>
        <v>2</v>
      </c>
      <c r="Q69" s="392"/>
      <c r="R69" s="65"/>
      <c r="S69" s="65"/>
      <c r="T69" s="65"/>
      <c r="U69" s="65"/>
      <c r="V69" s="65"/>
      <c r="W69" s="65"/>
      <c r="X69" s="393">
        <f t="shared" si="8"/>
        <v>0</v>
      </c>
      <c r="Y69" s="394">
        <f>_L_NgayCham</f>
        <v>42473</v>
      </c>
      <c r="Z69" s="395">
        <f>_L_NopDiem</f>
        <v>42479</v>
      </c>
      <c r="AA69" s="396"/>
      <c r="AB69" s="409"/>
      <c r="AC69" s="410"/>
      <c r="AD69" s="410"/>
      <c r="AE69" s="410"/>
      <c r="AF69" s="410"/>
      <c r="AG69" s="410"/>
      <c r="AH69" s="411"/>
      <c r="AI69" s="348"/>
      <c r="AJ69" s="329"/>
      <c r="AK69" s="350"/>
      <c r="AL69" s="171"/>
      <c r="AM69" s="362">
        <f t="shared" si="9"/>
        <v>1</v>
      </c>
      <c r="AN69" s="32">
        <f t="shared" si="10"/>
        <v>-4</v>
      </c>
      <c r="AO69" s="31">
        <f>_L_SV_Pcuoi</f>
        <v>42</v>
      </c>
      <c r="AP69" s="33" t="str">
        <f>_L_Loc</f>
        <v>KVKK</v>
      </c>
      <c r="AQ69" s="33" t="str">
        <f>_L_Loc</f>
        <v>KTVT</v>
      </c>
      <c r="AR69" s="48">
        <f t="shared" si="11"/>
        <v>-4</v>
      </c>
      <c r="AS69" s="63">
        <f t="shared" si="12"/>
        <v>1.9333333333333333</v>
      </c>
      <c r="AT69" s="34"/>
      <c r="AU69" s="41">
        <f>_L_Loc</f>
        <v>0</v>
      </c>
      <c r="AV69" s="41">
        <f>_L_Loc</f>
        <v>0</v>
      </c>
      <c r="AW69" s="41">
        <f>_L_Loc</f>
        <v>0</v>
      </c>
      <c r="AX69" s="41">
        <f>_L_Loc</f>
        <v>0</v>
      </c>
      <c r="AY69" s="41">
        <f>_L_Loc</f>
        <v>0</v>
      </c>
      <c r="AZ69" s="41">
        <f>_L_Loc</f>
        <v>0</v>
      </c>
      <c r="BA69" s="41">
        <f>_L_Loc</f>
        <v>0</v>
      </c>
      <c r="BB69" s="41">
        <f>_L_Loc</f>
        <v>0</v>
      </c>
      <c r="BC69" s="41">
        <f>_L_Loc</f>
        <v>0</v>
      </c>
      <c r="BD69" s="41">
        <f>_L_Loc</f>
        <v>0</v>
      </c>
      <c r="BE69" s="41">
        <f>_L_Loc</f>
        <v>0</v>
      </c>
      <c r="BF69" s="41">
        <f>_L_Loc</f>
        <v>0</v>
      </c>
      <c r="BG69" s="41">
        <f>_L_Loc</f>
        <v>0</v>
      </c>
      <c r="BH69" s="41" t="str">
        <f>_L_Loc</f>
        <v>x</v>
      </c>
      <c r="BI69" s="41">
        <f>_L_Loc</f>
        <v>0</v>
      </c>
      <c r="BJ69" s="41">
        <f>_L_Loc</f>
        <v>0</v>
      </c>
      <c r="BK69" s="41">
        <f>_L_Loc</f>
        <v>0</v>
      </c>
      <c r="BL69" s="41">
        <f>_L_Loc</f>
        <v>0</v>
      </c>
      <c r="BM69" s="41">
        <f>_L_Loc</f>
        <v>0</v>
      </c>
      <c r="BN69" s="41">
        <f>_L_Loc</f>
        <v>0</v>
      </c>
      <c r="BO69" s="41">
        <f>_L_Loc</f>
        <v>0</v>
      </c>
      <c r="BP69" s="41">
        <f>_L_Loc</f>
        <v>0</v>
      </c>
      <c r="BQ69" s="41">
        <f>_L_Loc</f>
        <v>0</v>
      </c>
      <c r="BR69" s="41">
        <f>_L_Loc</f>
        <v>0</v>
      </c>
      <c r="BS69" s="41">
        <f>_L_Loc</f>
        <v>0</v>
      </c>
      <c r="BT69" s="41">
        <f>_L_Loc</f>
        <v>0</v>
      </c>
      <c r="BU69" s="41">
        <f>_L_Loc</f>
        <v>0</v>
      </c>
      <c r="BV69" s="41">
        <f>_L_Loc</f>
        <v>0</v>
      </c>
      <c r="BW69" s="41">
        <f>_L_Loc</f>
        <v>0</v>
      </c>
      <c r="BX69" s="41">
        <f>_L_Loc</f>
        <v>0</v>
      </c>
      <c r="BY69" s="41">
        <f>_L_Loc</f>
        <v>0</v>
      </c>
      <c r="BZ69" s="41">
        <f>_L_Loc</f>
        <v>0</v>
      </c>
      <c r="CA69" s="41" t="str">
        <f>_L_Loc</f>
        <v>x</v>
      </c>
      <c r="CB69" s="41">
        <f>_L_Loc</f>
        <v>0</v>
      </c>
      <c r="CC69" s="41">
        <f>_L_Loc</f>
        <v>0</v>
      </c>
      <c r="CD69" s="41">
        <f>_L_Loc</f>
        <v>0</v>
      </c>
      <c r="CE69" s="41">
        <f>_L_Loc</f>
        <v>0</v>
      </c>
      <c r="CF69" s="41">
        <f>_L_Loc</f>
        <v>0</v>
      </c>
    </row>
    <row r="70" spans="1:84" s="35" customFormat="1" x14ac:dyDescent="0.25">
      <c r="A70" s="246">
        <f t="shared" si="5"/>
        <v>42472.75</v>
      </c>
      <c r="B70" s="247" t="str">
        <f>_L_Gio</f>
        <v>18:00</v>
      </c>
      <c r="C70" s="241" t="s">
        <v>7602</v>
      </c>
      <c r="D70" s="390">
        <f t="shared" si="6"/>
        <v>61</v>
      </c>
      <c r="E70" s="65" t="str">
        <f>_L_LocHe</f>
        <v>DC</v>
      </c>
      <c r="F70" s="248" t="str">
        <f>_L_MaHP</f>
        <v>DC3MT37</v>
      </c>
      <c r="G70" s="166" t="str">
        <f>_L_Loc</f>
        <v>Điện tàu thủy</v>
      </c>
      <c r="H70" s="167">
        <f>_L_Loc</f>
        <v>3</v>
      </c>
      <c r="I70" s="65" t="str">
        <f>_L_Loc</f>
        <v>Viết</v>
      </c>
      <c r="J70" s="66">
        <f>_L_Loc</f>
        <v>90</v>
      </c>
      <c r="K70" s="67">
        <v>42472</v>
      </c>
      <c r="L70" s="236" t="str">
        <f>_L_Ngay</f>
        <v>(Thứ 3)</v>
      </c>
      <c r="M70" s="512">
        <v>5</v>
      </c>
      <c r="N70" s="65">
        <f t="shared" si="7"/>
        <v>9</v>
      </c>
      <c r="O70" s="391">
        <f>_L_SV_P</f>
        <v>9</v>
      </c>
      <c r="P70" s="65">
        <f>_L_sophong</f>
        <v>1</v>
      </c>
      <c r="Q70" s="392"/>
      <c r="R70" s="65"/>
      <c r="S70" s="65"/>
      <c r="T70" s="65"/>
      <c r="U70" s="65"/>
      <c r="V70" s="65"/>
      <c r="W70" s="65"/>
      <c r="X70" s="393">
        <f t="shared" si="8"/>
        <v>0</v>
      </c>
      <c r="Y70" s="394">
        <f>_L_NgayCham</f>
        <v>42473</v>
      </c>
      <c r="Z70" s="395">
        <f>_L_NopDiem</f>
        <v>42479</v>
      </c>
      <c r="AA70" s="396"/>
      <c r="AB70" s="409"/>
      <c r="AC70" s="410"/>
      <c r="AD70" s="410"/>
      <c r="AE70" s="410"/>
      <c r="AF70" s="410"/>
      <c r="AG70" s="410"/>
      <c r="AH70" s="411"/>
      <c r="AI70" s="348"/>
      <c r="AJ70" s="329"/>
      <c r="AK70" s="350"/>
      <c r="AL70" s="171"/>
      <c r="AM70" s="362">
        <f t="shared" si="9"/>
        <v>1</v>
      </c>
      <c r="AN70" s="32">
        <f t="shared" si="10"/>
        <v>-2</v>
      </c>
      <c r="AO70" s="31">
        <f>_L_SV_Pcuoi</f>
        <v>9</v>
      </c>
      <c r="AP70" s="33" t="str">
        <f>_L_Loc</f>
        <v>CKMT</v>
      </c>
      <c r="AQ70" s="33" t="str">
        <f>_L_Loc</f>
        <v>KCK</v>
      </c>
      <c r="AR70" s="48">
        <f t="shared" si="11"/>
        <v>-2</v>
      </c>
      <c r="AS70" s="63">
        <f t="shared" si="12"/>
        <v>1</v>
      </c>
      <c r="AT70" s="34"/>
      <c r="AU70" s="41">
        <f>_L_Loc</f>
        <v>0</v>
      </c>
      <c r="AV70" s="41">
        <f>_L_Loc</f>
        <v>0</v>
      </c>
      <c r="AW70" s="41">
        <f>_L_Loc</f>
        <v>0</v>
      </c>
      <c r="AX70" s="41">
        <f>_L_Loc</f>
        <v>0</v>
      </c>
      <c r="AY70" s="41">
        <f>_L_Loc</f>
        <v>0</v>
      </c>
      <c r="AZ70" s="41">
        <f>_L_Loc</f>
        <v>0</v>
      </c>
      <c r="BA70" s="41">
        <f>_L_Loc</f>
        <v>0</v>
      </c>
      <c r="BB70" s="41">
        <f>_L_Loc</f>
        <v>0</v>
      </c>
      <c r="BC70" s="41">
        <f>_L_Loc</f>
        <v>0</v>
      </c>
      <c r="BD70" s="41" t="str">
        <f>_L_Loc</f>
        <v>x</v>
      </c>
      <c r="BE70" s="41">
        <f>_L_Loc</f>
        <v>0</v>
      </c>
      <c r="BF70" s="41">
        <f>_L_Loc</f>
        <v>0</v>
      </c>
      <c r="BG70" s="41">
        <f>_L_Loc</f>
        <v>0</v>
      </c>
      <c r="BH70" s="41">
        <f>_L_Loc</f>
        <v>0</v>
      </c>
      <c r="BI70" s="41">
        <f>_L_Loc</f>
        <v>0</v>
      </c>
      <c r="BJ70" s="41">
        <f>_L_Loc</f>
        <v>0</v>
      </c>
      <c r="BK70" s="41">
        <f>_L_Loc</f>
        <v>0</v>
      </c>
      <c r="BL70" s="41">
        <f>_L_Loc</f>
        <v>0</v>
      </c>
      <c r="BM70" s="41">
        <f>_L_Loc</f>
        <v>0</v>
      </c>
      <c r="BN70" s="41">
        <f>_L_Loc</f>
        <v>0</v>
      </c>
      <c r="BO70" s="41">
        <f>_L_Loc</f>
        <v>0</v>
      </c>
      <c r="BP70" s="41">
        <f>_L_Loc</f>
        <v>0</v>
      </c>
      <c r="BQ70" s="41">
        <f>_L_Loc</f>
        <v>0</v>
      </c>
      <c r="BR70" s="41">
        <f>_L_Loc</f>
        <v>0</v>
      </c>
      <c r="BS70" s="41">
        <f>_L_Loc</f>
        <v>0</v>
      </c>
      <c r="BT70" s="41">
        <f>_L_Loc</f>
        <v>0</v>
      </c>
      <c r="BU70" s="41">
        <f>_L_Loc</f>
        <v>0</v>
      </c>
      <c r="BV70" s="41">
        <f>_L_Loc</f>
        <v>0</v>
      </c>
      <c r="BW70" s="41">
        <f>_L_Loc</f>
        <v>0</v>
      </c>
      <c r="BX70" s="41">
        <f>_L_Loc</f>
        <v>0</v>
      </c>
      <c r="BY70" s="41">
        <f>_L_Loc</f>
        <v>0</v>
      </c>
      <c r="BZ70" s="41">
        <f>_L_Loc</f>
        <v>0</v>
      </c>
      <c r="CA70" s="41">
        <f>_L_Loc</f>
        <v>0</v>
      </c>
      <c r="CB70" s="41">
        <f>_L_Loc</f>
        <v>0</v>
      </c>
      <c r="CC70" s="41">
        <f>_L_Loc</f>
        <v>0</v>
      </c>
      <c r="CD70" s="41">
        <f>_L_Loc</f>
        <v>0</v>
      </c>
      <c r="CE70" s="41">
        <f>_L_Loc</f>
        <v>0</v>
      </c>
      <c r="CF70" s="41">
        <f>_L_Loc</f>
        <v>0</v>
      </c>
    </row>
    <row r="71" spans="1:84" s="35" customFormat="1" x14ac:dyDescent="0.25">
      <c r="A71" s="246">
        <f t="shared" si="5"/>
        <v>42472.75</v>
      </c>
      <c r="B71" s="247" t="str">
        <f>_L_Gio</f>
        <v>18:00</v>
      </c>
      <c r="C71" s="241" t="s">
        <v>7605</v>
      </c>
      <c r="D71" s="390">
        <f t="shared" si="6"/>
        <v>62</v>
      </c>
      <c r="E71" s="65" t="str">
        <f>_L_LocHe</f>
        <v>DC</v>
      </c>
      <c r="F71" s="248" t="str">
        <f>_L_MaHP</f>
        <v>DC1CB21</v>
      </c>
      <c r="G71" s="166" t="str">
        <f>_L_Loc</f>
        <v>Vật lý đại cương 1</v>
      </c>
      <c r="H71" s="167">
        <f>_L_Loc</f>
        <v>4</v>
      </c>
      <c r="I71" s="65" t="str">
        <f>_L_Loc</f>
        <v>Viết</v>
      </c>
      <c r="J71" s="66">
        <f>_L_Loc</f>
        <v>90</v>
      </c>
      <c r="K71" s="67">
        <v>42472</v>
      </c>
      <c r="L71" s="236" t="str">
        <f>_L_Ngay</f>
        <v>(Thứ 3)</v>
      </c>
      <c r="M71" s="512">
        <v>5</v>
      </c>
      <c r="N71" s="65">
        <f t="shared" si="7"/>
        <v>74</v>
      </c>
      <c r="O71" s="391">
        <f>_L_SV_P</f>
        <v>45</v>
      </c>
      <c r="P71" s="65">
        <f>_L_sophong</f>
        <v>2</v>
      </c>
      <c r="Q71" s="392"/>
      <c r="R71" s="65"/>
      <c r="S71" s="65"/>
      <c r="T71" s="65"/>
      <c r="U71" s="65"/>
      <c r="V71" s="65"/>
      <c r="W71" s="65"/>
      <c r="X71" s="393">
        <f t="shared" si="8"/>
        <v>0</v>
      </c>
      <c r="Y71" s="394">
        <f>_L_NgayCham</f>
        <v>42473</v>
      </c>
      <c r="Z71" s="395">
        <f>_L_NopDiem</f>
        <v>42479</v>
      </c>
      <c r="AA71" s="396"/>
      <c r="AB71" s="409"/>
      <c r="AC71" s="410"/>
      <c r="AD71" s="410"/>
      <c r="AE71" s="410"/>
      <c r="AF71" s="410"/>
      <c r="AG71" s="410"/>
      <c r="AH71" s="411"/>
      <c r="AI71" s="348"/>
      <c r="AJ71" s="329"/>
      <c r="AK71" s="350"/>
      <c r="AL71" s="171"/>
      <c r="AM71" s="362">
        <f t="shared" si="9"/>
        <v>1</v>
      </c>
      <c r="AN71" s="32">
        <f t="shared" si="10"/>
        <v>-4</v>
      </c>
      <c r="AO71" s="31">
        <f>_L_SV_Pcuoi</f>
        <v>29</v>
      </c>
      <c r="AP71" s="33" t="str">
        <f>_L_Loc</f>
        <v>CBLY</v>
      </c>
      <c r="AQ71" s="33" t="str">
        <f>_L_Loc</f>
        <v>KHCB</v>
      </c>
      <c r="AR71" s="48">
        <f t="shared" si="11"/>
        <v>-4</v>
      </c>
      <c r="AS71" s="63">
        <f t="shared" si="12"/>
        <v>1.6444444444444444</v>
      </c>
      <c r="AT71" s="34"/>
      <c r="AU71" s="41" t="str">
        <f>_L_Loc</f>
        <v>x</v>
      </c>
      <c r="AV71" s="41" t="str">
        <f>_L_Loc</f>
        <v>x</v>
      </c>
      <c r="AW71" s="41" t="str">
        <f>_L_Loc</f>
        <v>x</v>
      </c>
      <c r="AX71" s="41" t="str">
        <f>_L_Loc</f>
        <v>x</v>
      </c>
      <c r="AY71" s="41" t="str">
        <f>_L_Loc</f>
        <v>x</v>
      </c>
      <c r="AZ71" s="41" t="str">
        <f>_L_Loc</f>
        <v>x</v>
      </c>
      <c r="BA71" s="41" t="str">
        <f>_L_Loc</f>
        <v>x</v>
      </c>
      <c r="BB71" s="41" t="str">
        <f>_L_Loc</f>
        <v>x</v>
      </c>
      <c r="BC71" s="41" t="str">
        <f>_L_Loc</f>
        <v>x</v>
      </c>
      <c r="BD71" s="41" t="str">
        <f>_L_Loc</f>
        <v>x</v>
      </c>
      <c r="BE71" s="41" t="str">
        <f>_L_Loc</f>
        <v>x</v>
      </c>
      <c r="BF71" s="41" t="str">
        <f>_L_Loc</f>
        <v>x</v>
      </c>
      <c r="BG71" s="41" t="str">
        <f>_L_Loc</f>
        <v>x</v>
      </c>
      <c r="BH71" s="41">
        <f>_L_Loc</f>
        <v>0</v>
      </c>
      <c r="BI71" s="41">
        <f>_L_Loc</f>
        <v>0</v>
      </c>
      <c r="BJ71" s="41">
        <f>_L_Loc</f>
        <v>0</v>
      </c>
      <c r="BK71" s="41">
        <f>_L_Loc</f>
        <v>0</v>
      </c>
      <c r="BL71" s="41">
        <f>_L_Loc</f>
        <v>0</v>
      </c>
      <c r="BM71" s="41">
        <f>_L_Loc</f>
        <v>0</v>
      </c>
      <c r="BN71" s="41">
        <f>_L_Loc</f>
        <v>0</v>
      </c>
      <c r="BO71" s="41">
        <f>_L_Loc</f>
        <v>0</v>
      </c>
      <c r="BP71" s="41">
        <f>_L_Loc</f>
        <v>0</v>
      </c>
      <c r="BQ71" s="41">
        <f>_L_Loc</f>
        <v>0</v>
      </c>
      <c r="BR71" s="41">
        <f>_L_Loc</f>
        <v>0</v>
      </c>
      <c r="BS71" s="41">
        <f>_L_Loc</f>
        <v>0</v>
      </c>
      <c r="BT71" s="41">
        <f>_L_Loc</f>
        <v>0</v>
      </c>
      <c r="BU71" s="41">
        <f>_L_Loc</f>
        <v>0</v>
      </c>
      <c r="BV71" s="41">
        <f>_L_Loc</f>
        <v>0</v>
      </c>
      <c r="BW71" s="41">
        <f>_L_Loc</f>
        <v>0</v>
      </c>
      <c r="BX71" s="41">
        <f>_L_Loc</f>
        <v>0</v>
      </c>
      <c r="BY71" s="41">
        <f>_L_Loc</f>
        <v>0</v>
      </c>
      <c r="BZ71" s="41">
        <f>_L_Loc</f>
        <v>0</v>
      </c>
      <c r="CA71" s="41">
        <f>_L_Loc</f>
        <v>0</v>
      </c>
      <c r="CB71" s="41">
        <f>_L_Loc</f>
        <v>0</v>
      </c>
      <c r="CC71" s="41">
        <f>_L_Loc</f>
        <v>0</v>
      </c>
      <c r="CD71" s="41">
        <f>_L_Loc</f>
        <v>0</v>
      </c>
      <c r="CE71" s="41">
        <f>_L_Loc</f>
        <v>0</v>
      </c>
      <c r="CF71" s="41">
        <f>_L_Loc</f>
        <v>0</v>
      </c>
    </row>
    <row r="72" spans="1:84" s="35" customFormat="1" ht="37.5" x14ac:dyDescent="0.25">
      <c r="A72" s="246">
        <f t="shared" si="5"/>
        <v>42472.75</v>
      </c>
      <c r="B72" s="247" t="str">
        <f>_L_Gio</f>
        <v>18:00</v>
      </c>
      <c r="C72" s="241" t="s">
        <v>7685</v>
      </c>
      <c r="D72" s="390">
        <f t="shared" si="6"/>
        <v>63</v>
      </c>
      <c r="E72" s="65" t="str">
        <f>_L_LocHe</f>
        <v>DC</v>
      </c>
      <c r="F72" s="248" t="str">
        <f>_L_MaHP</f>
        <v>DC2VB67</v>
      </c>
      <c r="G72" s="166" t="str">
        <f>_L_Loc</f>
        <v>Định mức kinh tế kỹ thuật vận tải ô tô</v>
      </c>
      <c r="H72" s="167">
        <f>_L_Loc</f>
        <v>3</v>
      </c>
      <c r="I72" s="65" t="str">
        <f>_L_Loc</f>
        <v>Viết</v>
      </c>
      <c r="J72" s="66">
        <f>_L_Loc</f>
        <v>90</v>
      </c>
      <c r="K72" s="67">
        <v>42472</v>
      </c>
      <c r="L72" s="236" t="str">
        <f>_L_Ngay</f>
        <v>(Thứ 3)</v>
      </c>
      <c r="M72" s="512">
        <v>5</v>
      </c>
      <c r="N72" s="65">
        <f t="shared" si="7"/>
        <v>6</v>
      </c>
      <c r="O72" s="391">
        <f>_L_SV_P</f>
        <v>6</v>
      </c>
      <c r="P72" s="65">
        <f>_L_sophong</f>
        <v>1</v>
      </c>
      <c r="Q72" s="392"/>
      <c r="R72" s="65"/>
      <c r="S72" s="65"/>
      <c r="T72" s="65"/>
      <c r="U72" s="65"/>
      <c r="V72" s="65"/>
      <c r="W72" s="65"/>
      <c r="X72" s="393">
        <f t="shared" si="8"/>
        <v>0</v>
      </c>
      <c r="Y72" s="394">
        <f>_L_NgayCham</f>
        <v>42473</v>
      </c>
      <c r="Z72" s="395">
        <f>_L_NopDiem</f>
        <v>42479</v>
      </c>
      <c r="AA72" s="396"/>
      <c r="AB72" s="409"/>
      <c r="AC72" s="410"/>
      <c r="AD72" s="410"/>
      <c r="AE72" s="410"/>
      <c r="AF72" s="410"/>
      <c r="AG72" s="410"/>
      <c r="AH72" s="411"/>
      <c r="AI72" s="348"/>
      <c r="AJ72" s="329"/>
      <c r="AK72" s="350"/>
      <c r="AL72" s="171"/>
      <c r="AM72" s="362">
        <f t="shared" si="9"/>
        <v>1</v>
      </c>
      <c r="AN72" s="32">
        <f t="shared" si="10"/>
        <v>-2</v>
      </c>
      <c r="AO72" s="31">
        <f>_L_SV_Pcuoi</f>
        <v>6</v>
      </c>
      <c r="AP72" s="33" t="str">
        <f>_L_Loc</f>
        <v>KVSB</v>
      </c>
      <c r="AQ72" s="33" t="str">
        <f>_L_Loc</f>
        <v>KTVT</v>
      </c>
      <c r="AR72" s="48">
        <f t="shared" si="11"/>
        <v>-2</v>
      </c>
      <c r="AS72" s="63">
        <f t="shared" si="12"/>
        <v>1</v>
      </c>
      <c r="AT72" s="34"/>
      <c r="AU72" s="41">
        <f>_L_Loc</f>
        <v>0</v>
      </c>
      <c r="AV72" s="41">
        <f>_L_Loc</f>
        <v>0</v>
      </c>
      <c r="AW72" s="41">
        <f>_L_Loc</f>
        <v>0</v>
      </c>
      <c r="AX72" s="41">
        <f>_L_Loc</f>
        <v>0</v>
      </c>
      <c r="AY72" s="41">
        <f>_L_Loc</f>
        <v>0</v>
      </c>
      <c r="AZ72" s="41">
        <f>_L_Loc</f>
        <v>0</v>
      </c>
      <c r="BA72" s="41">
        <f>_L_Loc</f>
        <v>0</v>
      </c>
      <c r="BB72" s="41">
        <f>_L_Loc</f>
        <v>0</v>
      </c>
      <c r="BC72" s="41">
        <f>_L_Loc</f>
        <v>0</v>
      </c>
      <c r="BD72" s="41">
        <f>_L_Loc</f>
        <v>0</v>
      </c>
      <c r="BE72" s="41">
        <f>_L_Loc</f>
        <v>0</v>
      </c>
      <c r="BF72" s="41">
        <f>_L_Loc</f>
        <v>0</v>
      </c>
      <c r="BG72" s="41">
        <f>_L_Loc</f>
        <v>0</v>
      </c>
      <c r="BH72" s="41">
        <f>_L_Loc</f>
        <v>0</v>
      </c>
      <c r="BI72" s="41">
        <f>_L_Loc</f>
        <v>0</v>
      </c>
      <c r="BJ72" s="41">
        <f>_L_Loc</f>
        <v>0</v>
      </c>
      <c r="BK72" s="41" t="str">
        <f>_L_Loc</f>
        <v>x</v>
      </c>
      <c r="BL72" s="41">
        <f>_L_Loc</f>
        <v>0</v>
      </c>
      <c r="BM72" s="41">
        <f>_L_Loc</f>
        <v>0</v>
      </c>
      <c r="BN72" s="41">
        <f>_L_Loc</f>
        <v>0</v>
      </c>
      <c r="BO72" s="41">
        <f>_L_Loc</f>
        <v>0</v>
      </c>
      <c r="BP72" s="41">
        <f>_L_Loc</f>
        <v>0</v>
      </c>
      <c r="BQ72" s="41">
        <f>_L_Loc</f>
        <v>0</v>
      </c>
      <c r="BR72" s="41">
        <f>_L_Loc</f>
        <v>0</v>
      </c>
      <c r="BS72" s="41">
        <f>_L_Loc</f>
        <v>0</v>
      </c>
      <c r="BT72" s="41">
        <f>_L_Loc</f>
        <v>0</v>
      </c>
      <c r="BU72" s="41">
        <f>_L_Loc</f>
        <v>0</v>
      </c>
      <c r="BV72" s="41">
        <f>_L_Loc</f>
        <v>0</v>
      </c>
      <c r="BW72" s="41">
        <f>_L_Loc</f>
        <v>0</v>
      </c>
      <c r="BX72" s="41">
        <f>_L_Loc</f>
        <v>0</v>
      </c>
      <c r="BY72" s="41">
        <f>_L_Loc</f>
        <v>0</v>
      </c>
      <c r="BZ72" s="41">
        <f>_L_Loc</f>
        <v>0</v>
      </c>
      <c r="CA72" s="41">
        <f>_L_Loc</f>
        <v>0</v>
      </c>
      <c r="CB72" s="41">
        <f>_L_Loc</f>
        <v>0</v>
      </c>
      <c r="CC72" s="41">
        <f>_L_Loc</f>
        <v>0</v>
      </c>
      <c r="CD72" s="41" t="str">
        <f>_L_Loc</f>
        <v>x</v>
      </c>
      <c r="CE72" s="41">
        <f>_L_Loc</f>
        <v>0</v>
      </c>
      <c r="CF72" s="41">
        <f>_L_Loc</f>
        <v>0</v>
      </c>
    </row>
    <row r="73" spans="1:84" s="35" customFormat="1" x14ac:dyDescent="0.25">
      <c r="A73" s="246">
        <f t="shared" si="5"/>
        <v>42472.75</v>
      </c>
      <c r="B73" s="247" t="str">
        <f>_L_Gio</f>
        <v>18:00</v>
      </c>
      <c r="C73" s="241" t="s">
        <v>7686</v>
      </c>
      <c r="D73" s="390">
        <f t="shared" si="6"/>
        <v>64</v>
      </c>
      <c r="E73" s="65" t="str">
        <f>_L_LocHe</f>
        <v>DC</v>
      </c>
      <c r="F73" s="248" t="str">
        <f>_L_MaHP</f>
        <v>DC2KV22</v>
      </c>
      <c r="G73" s="166" t="str">
        <f>_L_Loc</f>
        <v>Định mức kinh tế kỹ thuật</v>
      </c>
      <c r="H73" s="167">
        <f>_L_Loc</f>
        <v>3</v>
      </c>
      <c r="I73" s="65" t="str">
        <f>_L_Loc</f>
        <v>Viết</v>
      </c>
      <c r="J73" s="66">
        <f>_L_Loc</f>
        <v>90</v>
      </c>
      <c r="K73" s="67">
        <v>42472</v>
      </c>
      <c r="L73" s="236" t="str">
        <f>_L_Ngay</f>
        <v>(Thứ 3)</v>
      </c>
      <c r="M73" s="512">
        <v>5</v>
      </c>
      <c r="N73" s="65">
        <f t="shared" si="7"/>
        <v>6</v>
      </c>
      <c r="O73" s="391">
        <f>_L_SV_P</f>
        <v>6</v>
      </c>
      <c r="P73" s="65">
        <f>_L_sophong</f>
        <v>1</v>
      </c>
      <c r="Q73" s="392"/>
      <c r="R73" s="65"/>
      <c r="S73" s="65"/>
      <c r="T73" s="65"/>
      <c r="U73" s="65"/>
      <c r="V73" s="65"/>
      <c r="W73" s="65"/>
      <c r="X73" s="393">
        <f t="shared" si="8"/>
        <v>0</v>
      </c>
      <c r="Y73" s="394">
        <f>_L_NgayCham</f>
        <v>42473</v>
      </c>
      <c r="Z73" s="395">
        <f>_L_NopDiem</f>
        <v>42479</v>
      </c>
      <c r="AA73" s="397"/>
      <c r="AB73" s="412"/>
      <c r="AC73" s="413"/>
      <c r="AD73" s="413"/>
      <c r="AE73" s="413"/>
      <c r="AF73" s="413"/>
      <c r="AG73" s="413"/>
      <c r="AH73" s="414"/>
      <c r="AI73" s="348"/>
      <c r="AJ73" s="329"/>
      <c r="AK73" s="350"/>
      <c r="AL73" s="171"/>
      <c r="AM73" s="362">
        <f t="shared" si="9"/>
        <v>1</v>
      </c>
      <c r="AN73" s="32">
        <f t="shared" si="10"/>
        <v>-2</v>
      </c>
      <c r="AO73" s="31">
        <f>_L_SV_Pcuoi</f>
        <v>6</v>
      </c>
      <c r="AP73" s="33" t="str">
        <f>_L_Loc</f>
        <v>KVSB</v>
      </c>
      <c r="AQ73" s="33" t="str">
        <f>_L_Loc</f>
        <v>KTVT</v>
      </c>
      <c r="AR73" s="48">
        <f t="shared" si="11"/>
        <v>-2</v>
      </c>
      <c r="AS73" s="63">
        <f t="shared" si="12"/>
        <v>1</v>
      </c>
      <c r="AT73" s="34"/>
      <c r="AU73" s="41">
        <f>_L_Loc</f>
        <v>0</v>
      </c>
      <c r="AV73" s="41">
        <f>_L_Loc</f>
        <v>0</v>
      </c>
      <c r="AW73" s="41">
        <f>_L_Loc</f>
        <v>0</v>
      </c>
      <c r="AX73" s="41">
        <f>_L_Loc</f>
        <v>0</v>
      </c>
      <c r="AY73" s="41">
        <f>_L_Loc</f>
        <v>0</v>
      </c>
      <c r="AZ73" s="41">
        <f>_L_Loc</f>
        <v>0</v>
      </c>
      <c r="BA73" s="41">
        <f>_L_Loc</f>
        <v>0</v>
      </c>
      <c r="BB73" s="41">
        <f>_L_Loc</f>
        <v>0</v>
      </c>
      <c r="BC73" s="41">
        <f>_L_Loc</f>
        <v>0</v>
      </c>
      <c r="BD73" s="41">
        <f>_L_Loc</f>
        <v>0</v>
      </c>
      <c r="BE73" s="41">
        <f>_L_Loc</f>
        <v>0</v>
      </c>
      <c r="BF73" s="41">
        <f>_L_Loc</f>
        <v>0</v>
      </c>
      <c r="BG73" s="41">
        <f>_L_Loc</f>
        <v>0</v>
      </c>
      <c r="BH73" s="41">
        <f>_L_Loc</f>
        <v>0</v>
      </c>
      <c r="BI73" s="41">
        <f>_L_Loc</f>
        <v>0</v>
      </c>
      <c r="BJ73" s="41">
        <f>_L_Loc</f>
        <v>0</v>
      </c>
      <c r="BK73" s="41">
        <f>_L_Loc</f>
        <v>0</v>
      </c>
      <c r="BL73" s="41">
        <f>_L_Loc</f>
        <v>0</v>
      </c>
      <c r="BM73" s="41" t="str">
        <f>_L_Loc</f>
        <v>x</v>
      </c>
    </row>
    <row r="74" spans="1:84" s="35" customFormat="1" x14ac:dyDescent="0.25">
      <c r="A74" s="246">
        <f t="shared" ref="A74:A137" si="13">_L_NgayGio</f>
        <v>42472.75</v>
      </c>
      <c r="B74" s="247" t="str">
        <f>_L_Gio</f>
        <v>18:00</v>
      </c>
      <c r="C74" s="241" t="s">
        <v>7749</v>
      </c>
      <c r="D74" s="390">
        <f t="shared" ref="D74:D137" si="14">_L_stt</f>
        <v>65</v>
      </c>
      <c r="E74" s="65" t="str">
        <f>_L_LocHe</f>
        <v>DC</v>
      </c>
      <c r="F74" s="248" t="str">
        <f>_L_MaHP</f>
        <v>DC3CA41</v>
      </c>
      <c r="G74" s="166" t="str">
        <f>_L_Loc</f>
        <v>Thiết kế cầu 1</v>
      </c>
      <c r="H74" s="167">
        <f>_L_Loc</f>
        <v>4</v>
      </c>
      <c r="I74" s="65" t="str">
        <f>_L_Loc</f>
        <v>Viết</v>
      </c>
      <c r="J74" s="66">
        <f>_L_Loc</f>
        <v>90</v>
      </c>
      <c r="K74" s="67">
        <v>42472</v>
      </c>
      <c r="L74" s="236" t="str">
        <f>_L_Ngay</f>
        <v>(Thứ 3)</v>
      </c>
      <c r="M74" s="512">
        <v>5</v>
      </c>
      <c r="N74" s="65">
        <f t="shared" ref="N74:N137" si="15">_L_SoSV</f>
        <v>5</v>
      </c>
      <c r="O74" s="391">
        <f>_L_SV_P</f>
        <v>5</v>
      </c>
      <c r="P74" s="65">
        <f>_L_sophong</f>
        <v>1</v>
      </c>
      <c r="Q74" s="392"/>
      <c r="R74" s="65"/>
      <c r="S74" s="65"/>
      <c r="T74" s="65"/>
      <c r="U74" s="65"/>
      <c r="V74" s="65"/>
      <c r="W74" s="65"/>
      <c r="X74" s="393">
        <f t="shared" ref="X74:X137" si="16">SUM(Q74:W74)</f>
        <v>0</v>
      </c>
      <c r="Y74" s="394">
        <f>_L_NgayCham</f>
        <v>42473</v>
      </c>
      <c r="Z74" s="395">
        <f>_L_NopDiem</f>
        <v>42479</v>
      </c>
      <c r="AA74" s="396"/>
      <c r="AB74" s="409"/>
      <c r="AC74" s="410"/>
      <c r="AD74" s="410"/>
      <c r="AE74" s="410"/>
      <c r="AF74" s="410"/>
      <c r="AG74" s="410"/>
      <c r="AH74" s="411"/>
      <c r="AI74" s="348"/>
      <c r="AJ74" s="329"/>
      <c r="AK74" s="350"/>
      <c r="AL74" s="171"/>
      <c r="AM74" s="362">
        <f t="shared" ref="AM74:AM137" si="17">COUNTIF(F$10:F$243,F74)</f>
        <v>1</v>
      </c>
      <c r="AN74" s="32">
        <f t="shared" ref="AN74:AN137" si="18">X74-2*P74</f>
        <v>-2</v>
      </c>
      <c r="AO74" s="31">
        <f>_L_SV_Pcuoi</f>
        <v>5</v>
      </c>
      <c r="AP74" s="33" t="str">
        <f>_L_Loc</f>
        <v>CTCA</v>
      </c>
      <c r="AQ74" s="33" t="str">
        <f>_L_Loc</f>
        <v>KCT</v>
      </c>
      <c r="AR74" s="48">
        <f t="shared" ref="AR74:AR137" si="19">X74-2*P74</f>
        <v>-2</v>
      </c>
      <c r="AS74" s="63">
        <f t="shared" ref="AS74:AS137" si="20">+N74/O74</f>
        <v>1</v>
      </c>
      <c r="AT74" s="34"/>
      <c r="AU74" s="41" t="str">
        <f>_L_Loc</f>
        <v>x</v>
      </c>
      <c r="AV74" s="41">
        <f>_L_Loc</f>
        <v>0</v>
      </c>
      <c r="AW74" s="41" t="str">
        <f>_L_Loc</f>
        <v>x</v>
      </c>
      <c r="AX74" s="41" t="str">
        <f>_L_Loc</f>
        <v>x</v>
      </c>
      <c r="AY74" s="41">
        <f>_L_Loc</f>
        <v>0</v>
      </c>
      <c r="AZ74" s="41">
        <f>_L_Loc</f>
        <v>0</v>
      </c>
      <c r="BA74" s="41" t="str">
        <f>_L_Loc</f>
        <v>x</v>
      </c>
      <c r="BB74" s="41">
        <f>_L_Loc</f>
        <v>0</v>
      </c>
      <c r="BC74" s="41">
        <f>_L_Loc</f>
        <v>0</v>
      </c>
      <c r="BD74" s="41">
        <f>_L_Loc</f>
        <v>0</v>
      </c>
      <c r="BE74" s="41">
        <f>_L_Loc</f>
        <v>0</v>
      </c>
      <c r="BF74" s="41">
        <f>_L_Loc</f>
        <v>0</v>
      </c>
      <c r="BG74" s="41">
        <f>_L_Loc</f>
        <v>0</v>
      </c>
      <c r="BH74" s="41">
        <f>_L_Loc</f>
        <v>0</v>
      </c>
      <c r="BI74" s="41">
        <f>_L_Loc</f>
        <v>0</v>
      </c>
      <c r="BJ74" s="41">
        <f>_L_Loc</f>
        <v>0</v>
      </c>
      <c r="BK74" s="41">
        <f>_L_Loc</f>
        <v>0</v>
      </c>
      <c r="BL74" s="41">
        <f>_L_Loc</f>
        <v>0</v>
      </c>
      <c r="BM74" s="41">
        <f>_L_Loc</f>
        <v>0</v>
      </c>
      <c r="BN74" s="41">
        <f>_L_Loc</f>
        <v>0</v>
      </c>
      <c r="BO74" s="41">
        <f>_L_Loc</f>
        <v>0</v>
      </c>
      <c r="BP74" s="41">
        <f>_L_Loc</f>
        <v>0</v>
      </c>
      <c r="BQ74" s="41">
        <f>_L_Loc</f>
        <v>0</v>
      </c>
      <c r="BR74" s="41">
        <f>_L_Loc</f>
        <v>0</v>
      </c>
      <c r="BS74" s="41">
        <f>_L_Loc</f>
        <v>0</v>
      </c>
      <c r="BT74" s="41">
        <f>_L_Loc</f>
        <v>0</v>
      </c>
      <c r="BU74" s="41">
        <f>_L_Loc</f>
        <v>0</v>
      </c>
      <c r="BV74" s="41">
        <f>_L_Loc</f>
        <v>0</v>
      </c>
      <c r="BW74" s="41">
        <f>_L_Loc</f>
        <v>0</v>
      </c>
      <c r="BX74" s="41">
        <f>_L_Loc</f>
        <v>0</v>
      </c>
      <c r="BY74" s="41">
        <f>_L_Loc</f>
        <v>0</v>
      </c>
      <c r="BZ74" s="41">
        <f>_L_Loc</f>
        <v>0</v>
      </c>
      <c r="CA74" s="41">
        <f>_L_Loc</f>
        <v>0</v>
      </c>
      <c r="CB74" s="41">
        <f>_L_Loc</f>
        <v>0</v>
      </c>
      <c r="CC74" s="41">
        <f>_L_Loc</f>
        <v>0</v>
      </c>
      <c r="CD74" s="41">
        <f>_L_Loc</f>
        <v>0</v>
      </c>
      <c r="CE74" s="41">
        <f>_L_Loc</f>
        <v>0</v>
      </c>
      <c r="CF74" s="41">
        <f>_L_Loc</f>
        <v>0</v>
      </c>
    </row>
    <row r="75" spans="1:84" s="35" customFormat="1" x14ac:dyDescent="0.25">
      <c r="A75" s="246">
        <f t="shared" si="13"/>
        <v>42472.75</v>
      </c>
      <c r="B75" s="247" t="str">
        <f>_L_Gio</f>
        <v>18:00</v>
      </c>
      <c r="C75" s="241" t="s">
        <v>7777</v>
      </c>
      <c r="D75" s="390">
        <f t="shared" si="14"/>
        <v>66</v>
      </c>
      <c r="E75" s="65" t="str">
        <f>_L_LocHe</f>
        <v>DC</v>
      </c>
      <c r="F75" s="248" t="str">
        <f>_L_MaHP</f>
        <v>DC2KX36</v>
      </c>
      <c r="G75" s="166" t="str">
        <f>_L_Loc</f>
        <v>Vật liệu xây dựng</v>
      </c>
      <c r="H75" s="167">
        <f>_L_Loc</f>
        <v>2</v>
      </c>
      <c r="I75" s="65" t="str">
        <f>_L_Loc</f>
        <v>Viết</v>
      </c>
      <c r="J75" s="66">
        <f>_L_Loc</f>
        <v>75</v>
      </c>
      <c r="K75" s="67">
        <v>42472</v>
      </c>
      <c r="L75" s="236" t="str">
        <f>_L_Ngay</f>
        <v>(Thứ 3)</v>
      </c>
      <c r="M75" s="512">
        <v>5</v>
      </c>
      <c r="N75" s="65">
        <f t="shared" si="15"/>
        <v>8</v>
      </c>
      <c r="O75" s="391">
        <f>_L_SV_P</f>
        <v>8</v>
      </c>
      <c r="P75" s="65">
        <f>_L_sophong</f>
        <v>1</v>
      </c>
      <c r="Q75" s="392"/>
      <c r="R75" s="65"/>
      <c r="S75" s="65"/>
      <c r="T75" s="65"/>
      <c r="U75" s="65"/>
      <c r="V75" s="65"/>
      <c r="W75" s="65"/>
      <c r="X75" s="393">
        <f t="shared" si="16"/>
        <v>0</v>
      </c>
      <c r="Y75" s="394">
        <f>_L_NgayCham</f>
        <v>42473</v>
      </c>
      <c r="Z75" s="395">
        <f>_L_NopDiem</f>
        <v>42479</v>
      </c>
      <c r="AA75" s="396"/>
      <c r="AB75" s="409"/>
      <c r="AC75" s="410"/>
      <c r="AD75" s="410"/>
      <c r="AE75" s="410"/>
      <c r="AF75" s="410"/>
      <c r="AG75" s="410"/>
      <c r="AH75" s="411"/>
      <c r="AI75" s="348"/>
      <c r="AJ75" s="329"/>
      <c r="AK75" s="350"/>
      <c r="AL75" s="171"/>
      <c r="AM75" s="362">
        <f t="shared" si="17"/>
        <v>1</v>
      </c>
      <c r="AN75" s="32">
        <f t="shared" si="18"/>
        <v>-2</v>
      </c>
      <c r="AO75" s="31">
        <f>_L_SV_Pcuoi</f>
        <v>8</v>
      </c>
      <c r="AP75" s="33" t="str">
        <f>_L_Loc</f>
        <v>CTKC</v>
      </c>
      <c r="AQ75" s="33" t="str">
        <f>_L_Loc</f>
        <v>KCT</v>
      </c>
      <c r="AR75" s="48">
        <f t="shared" si="19"/>
        <v>-2</v>
      </c>
      <c r="AS75" s="63">
        <f t="shared" si="20"/>
        <v>1</v>
      </c>
      <c r="AT75" s="34"/>
      <c r="AU75" s="41">
        <f>_L_Loc</f>
        <v>0</v>
      </c>
      <c r="AV75" s="41">
        <f>_L_Loc</f>
        <v>0</v>
      </c>
      <c r="AW75" s="41">
        <f>_L_Loc</f>
        <v>0</v>
      </c>
      <c r="AX75" s="41">
        <f>_L_Loc</f>
        <v>0</v>
      </c>
      <c r="AY75" s="41">
        <f>_L_Loc</f>
        <v>0</v>
      </c>
      <c r="AZ75" s="41">
        <f>_L_Loc</f>
        <v>0</v>
      </c>
      <c r="BA75" s="41">
        <f>_L_Loc</f>
        <v>0</v>
      </c>
      <c r="BB75" s="41">
        <f>_L_Loc</f>
        <v>0</v>
      </c>
      <c r="BC75" s="41">
        <f>_L_Loc</f>
        <v>0</v>
      </c>
      <c r="BD75" s="41">
        <f>_L_Loc</f>
        <v>0</v>
      </c>
      <c r="BE75" s="41">
        <f>_L_Loc</f>
        <v>0</v>
      </c>
      <c r="BF75" s="41">
        <f>_L_Loc</f>
        <v>0</v>
      </c>
      <c r="BG75" s="41">
        <f>_L_Loc</f>
        <v>0</v>
      </c>
      <c r="BH75" s="41">
        <f>_L_Loc</f>
        <v>0</v>
      </c>
      <c r="BI75" s="41">
        <f>_L_Loc</f>
        <v>0</v>
      </c>
      <c r="BJ75" s="41" t="str">
        <f>_L_Loc</f>
        <v>x</v>
      </c>
      <c r="BK75" s="41">
        <f>_L_Loc</f>
        <v>0</v>
      </c>
      <c r="BL75" s="41">
        <f>_L_Loc</f>
        <v>0</v>
      </c>
      <c r="BM75" s="41">
        <f>_L_Loc</f>
        <v>0</v>
      </c>
    </row>
    <row r="76" spans="1:84" s="35" customFormat="1" x14ac:dyDescent="0.25">
      <c r="A76" s="246">
        <f t="shared" si="13"/>
        <v>42472.75</v>
      </c>
      <c r="B76" s="247" t="str">
        <f>_L_Gio</f>
        <v>18:00</v>
      </c>
      <c r="C76" s="254" t="s">
        <v>7787</v>
      </c>
      <c r="D76" s="390">
        <f t="shared" si="14"/>
        <v>67</v>
      </c>
      <c r="E76" s="253" t="str">
        <f>_L_LocHe</f>
        <v>DC</v>
      </c>
      <c r="F76" s="248" t="str">
        <f>_L_MaHP</f>
        <v>DC3QT62</v>
      </c>
      <c r="G76" s="166" t="str">
        <f>_L_Loc</f>
        <v>Quản trị sản xuất 2</v>
      </c>
      <c r="H76" s="167">
        <f>_L_Loc</f>
        <v>3</v>
      </c>
      <c r="I76" s="65" t="str">
        <f>_L_Loc</f>
        <v>Viết</v>
      </c>
      <c r="J76" s="66">
        <f>_L_Loc</f>
        <v>90</v>
      </c>
      <c r="K76" s="67">
        <v>42472</v>
      </c>
      <c r="L76" s="236" t="str">
        <f>_L_Ngay</f>
        <v>(Thứ 3)</v>
      </c>
      <c r="M76" s="512">
        <v>5</v>
      </c>
      <c r="N76" s="65">
        <f t="shared" si="15"/>
        <v>7</v>
      </c>
      <c r="O76" s="391">
        <f>_L_SV_P</f>
        <v>7</v>
      </c>
      <c r="P76" s="65">
        <f>_L_sophong</f>
        <v>1</v>
      </c>
      <c r="Q76" s="392"/>
      <c r="R76" s="65"/>
      <c r="S76" s="65"/>
      <c r="T76" s="65"/>
      <c r="U76" s="65"/>
      <c r="V76" s="65"/>
      <c r="W76" s="65"/>
      <c r="X76" s="393">
        <f t="shared" si="16"/>
        <v>0</v>
      </c>
      <c r="Y76" s="394">
        <f>_L_NgayCham</f>
        <v>42473</v>
      </c>
      <c r="Z76" s="395">
        <f>_L_NopDiem</f>
        <v>42479</v>
      </c>
      <c r="AA76" s="396"/>
      <c r="AB76" s="409"/>
      <c r="AC76" s="410"/>
      <c r="AD76" s="410"/>
      <c r="AE76" s="410"/>
      <c r="AF76" s="410"/>
      <c r="AG76" s="410"/>
      <c r="AH76" s="411"/>
      <c r="AI76" s="348"/>
      <c r="AJ76" s="329"/>
      <c r="AK76" s="350"/>
      <c r="AL76" s="171"/>
      <c r="AM76" s="362">
        <f t="shared" si="17"/>
        <v>1</v>
      </c>
      <c r="AN76" s="32">
        <f t="shared" si="18"/>
        <v>-2</v>
      </c>
      <c r="AO76" s="31">
        <f>_L_SV_Pcuoi</f>
        <v>7</v>
      </c>
      <c r="AP76" s="33" t="str">
        <f>_L_Loc</f>
        <v>KVKX</v>
      </c>
      <c r="AQ76" s="33" t="str">
        <f>_L_Loc</f>
        <v>KTVT</v>
      </c>
      <c r="AR76" s="48">
        <f t="shared" si="19"/>
        <v>-2</v>
      </c>
      <c r="AS76" s="63">
        <f t="shared" si="20"/>
        <v>1</v>
      </c>
      <c r="AT76" s="34"/>
      <c r="AU76" s="41">
        <f>_L_Loc</f>
        <v>0</v>
      </c>
      <c r="AV76" s="41">
        <f>_L_Loc</f>
        <v>0</v>
      </c>
      <c r="AW76" s="41">
        <f>_L_Loc</f>
        <v>0</v>
      </c>
      <c r="AX76" s="41">
        <f>_L_Loc</f>
        <v>0</v>
      </c>
      <c r="AY76" s="41">
        <f>_L_Loc</f>
        <v>0</v>
      </c>
      <c r="AZ76" s="41">
        <f>_L_Loc</f>
        <v>0</v>
      </c>
      <c r="BA76" s="41">
        <f>_L_Loc</f>
        <v>0</v>
      </c>
      <c r="BB76" s="41">
        <f>_L_Loc</f>
        <v>0</v>
      </c>
      <c r="BC76" s="41">
        <f>_L_Loc</f>
        <v>0</v>
      </c>
      <c r="BD76" s="41">
        <f>_L_Loc</f>
        <v>0</v>
      </c>
      <c r="BE76" s="41">
        <f>_L_Loc</f>
        <v>0</v>
      </c>
      <c r="BF76" s="41">
        <f>_L_Loc</f>
        <v>0</v>
      </c>
      <c r="BG76" s="41">
        <f>_L_Loc</f>
        <v>0</v>
      </c>
      <c r="BH76" s="41">
        <f>_L_Loc</f>
        <v>0</v>
      </c>
      <c r="BI76" s="41" t="str">
        <f>_L_Loc</f>
        <v>x</v>
      </c>
      <c r="BJ76" s="41">
        <f>_L_Loc</f>
        <v>0</v>
      </c>
      <c r="BK76" s="41">
        <f>_L_Loc</f>
        <v>0</v>
      </c>
      <c r="BL76" s="41">
        <f>_L_Loc</f>
        <v>0</v>
      </c>
      <c r="BM76" s="41">
        <f>_L_Loc</f>
        <v>0</v>
      </c>
    </row>
    <row r="77" spans="1:84" s="35" customFormat="1" x14ac:dyDescent="0.25">
      <c r="A77" s="246">
        <f t="shared" si="13"/>
        <v>42472.75</v>
      </c>
      <c r="B77" s="247" t="str">
        <f>_L_Gio</f>
        <v>18:00</v>
      </c>
      <c r="C77" s="254" t="s">
        <v>7789</v>
      </c>
      <c r="D77" s="390">
        <f t="shared" si="14"/>
        <v>68</v>
      </c>
      <c r="E77" s="253" t="str">
        <f>_L_LocHe</f>
        <v>DC</v>
      </c>
      <c r="F77" s="248" t="str">
        <f>_L_MaHP</f>
        <v>DC3QT94</v>
      </c>
      <c r="G77" s="166" t="str">
        <f>_L_Loc</f>
        <v>Hệ thống thông tin quản lý</v>
      </c>
      <c r="H77" s="167">
        <f>_L_Loc</f>
        <v>2</v>
      </c>
      <c r="I77" s="65" t="str">
        <f>_L_Loc</f>
        <v>Viết</v>
      </c>
      <c r="J77" s="66">
        <f>_L_Loc</f>
        <v>75</v>
      </c>
      <c r="K77" s="67">
        <v>42472</v>
      </c>
      <c r="L77" s="236" t="str">
        <f>_L_Ngay</f>
        <v>(Thứ 3)</v>
      </c>
      <c r="M77" s="512">
        <v>5</v>
      </c>
      <c r="N77" s="65">
        <f t="shared" si="15"/>
        <v>8</v>
      </c>
      <c r="O77" s="391">
        <f>_L_SV_P</f>
        <v>8</v>
      </c>
      <c r="P77" s="65">
        <f>_L_sophong</f>
        <v>1</v>
      </c>
      <c r="Q77" s="392"/>
      <c r="R77" s="65"/>
      <c r="S77" s="65"/>
      <c r="T77" s="65"/>
      <c r="U77" s="65"/>
      <c r="V77" s="65"/>
      <c r="W77" s="65"/>
      <c r="X77" s="393">
        <f t="shared" si="16"/>
        <v>0</v>
      </c>
      <c r="Y77" s="394">
        <f>_L_NgayCham</f>
        <v>42473</v>
      </c>
      <c r="Z77" s="395">
        <f>_L_NopDiem</f>
        <v>42479</v>
      </c>
      <c r="AA77" s="396"/>
      <c r="AB77" s="409"/>
      <c r="AC77" s="410"/>
      <c r="AD77" s="410"/>
      <c r="AE77" s="410"/>
      <c r="AF77" s="410"/>
      <c r="AG77" s="410"/>
      <c r="AH77" s="411"/>
      <c r="AI77" s="348"/>
      <c r="AJ77" s="329"/>
      <c r="AK77" s="350"/>
      <c r="AL77" s="171"/>
      <c r="AM77" s="362">
        <f t="shared" si="17"/>
        <v>1</v>
      </c>
      <c r="AN77" s="32">
        <f t="shared" si="18"/>
        <v>-2</v>
      </c>
      <c r="AO77" s="31">
        <f>_L_SV_Pcuoi</f>
        <v>8</v>
      </c>
      <c r="AP77" s="33" t="str">
        <f>_L_Loc</f>
        <v>KVQT</v>
      </c>
      <c r="AQ77" s="33" t="str">
        <f>_L_Loc</f>
        <v>KTVT</v>
      </c>
      <c r="AR77" s="48">
        <f t="shared" si="19"/>
        <v>-2</v>
      </c>
      <c r="AS77" s="63">
        <f t="shared" si="20"/>
        <v>1</v>
      </c>
      <c r="AT77" s="34"/>
      <c r="AU77" s="41">
        <f>_L_Loc</f>
        <v>0</v>
      </c>
      <c r="AV77" s="41">
        <f>_L_Loc</f>
        <v>0</v>
      </c>
      <c r="AW77" s="41">
        <f>_L_Loc</f>
        <v>0</v>
      </c>
      <c r="AX77" s="41">
        <f>_L_Loc</f>
        <v>0</v>
      </c>
      <c r="AY77" s="41">
        <f>_L_Loc</f>
        <v>0</v>
      </c>
      <c r="AZ77" s="41">
        <f>_L_Loc</f>
        <v>0</v>
      </c>
      <c r="BA77" s="41">
        <f>_L_Loc</f>
        <v>0</v>
      </c>
      <c r="BB77" s="41">
        <f>_L_Loc</f>
        <v>0</v>
      </c>
      <c r="BC77" s="41">
        <f>_L_Loc</f>
        <v>0</v>
      </c>
      <c r="BD77" s="41">
        <f>_L_Loc</f>
        <v>0</v>
      </c>
      <c r="BE77" s="41">
        <f>_L_Loc</f>
        <v>0</v>
      </c>
      <c r="BF77" s="41">
        <f>_L_Loc</f>
        <v>0</v>
      </c>
      <c r="BG77" s="41">
        <f>_L_Loc</f>
        <v>0</v>
      </c>
      <c r="BH77" s="41">
        <f>_L_Loc</f>
        <v>0</v>
      </c>
      <c r="BI77" s="41" t="str">
        <f>_L_Loc</f>
        <v>o</v>
      </c>
      <c r="BJ77" s="41" t="str">
        <f>_L_Loc</f>
        <v>o</v>
      </c>
      <c r="BK77" s="41">
        <f>_L_Loc</f>
        <v>0</v>
      </c>
      <c r="BL77" s="41">
        <f>_L_Loc</f>
        <v>0</v>
      </c>
      <c r="BM77" s="41">
        <f>_L_Loc</f>
        <v>0</v>
      </c>
    </row>
    <row r="78" spans="1:84" s="35" customFormat="1" ht="37.5" x14ac:dyDescent="0.25">
      <c r="A78" s="246">
        <f t="shared" si="13"/>
        <v>42473.625</v>
      </c>
      <c r="B78" s="247" t="str">
        <f>_L_Gio</f>
        <v>15:00</v>
      </c>
      <c r="C78" s="241" t="s">
        <v>7588</v>
      </c>
      <c r="D78" s="390">
        <f t="shared" si="14"/>
        <v>69</v>
      </c>
      <c r="E78" s="65" t="str">
        <f>_L_LocHe</f>
        <v>CC</v>
      </c>
      <c r="F78" s="248" t="str">
        <f>_L_MaHP</f>
        <v>CC1LL04</v>
      </c>
      <c r="G78" s="166" t="str">
        <f>_L_Loc</f>
        <v>Đường lối cách mạng của Đảng cộng sản Việt Nam</v>
      </c>
      <c r="H78" s="167">
        <f>_L_Loc</f>
        <v>3</v>
      </c>
      <c r="I78" s="65" t="str">
        <f>_L_Loc</f>
        <v>Viết</v>
      </c>
      <c r="J78" s="66">
        <f>_L_Loc</f>
        <v>90</v>
      </c>
      <c r="K78" s="67">
        <v>42473</v>
      </c>
      <c r="L78" s="236" t="str">
        <f>_L_Ngay</f>
        <v>(Thứ 4)</v>
      </c>
      <c r="M78" s="512">
        <v>4</v>
      </c>
      <c r="N78" s="65">
        <f t="shared" si="15"/>
        <v>8</v>
      </c>
      <c r="O78" s="391">
        <f>_L_SV_P</f>
        <v>8</v>
      </c>
      <c r="P78" s="65">
        <f>_L_sophong</f>
        <v>1</v>
      </c>
      <c r="Q78" s="392"/>
      <c r="R78" s="65"/>
      <c r="S78" s="65"/>
      <c r="T78" s="65"/>
      <c r="U78" s="65"/>
      <c r="V78" s="65"/>
      <c r="W78" s="65"/>
      <c r="X78" s="393">
        <f t="shared" si="16"/>
        <v>0</v>
      </c>
      <c r="Y78" s="394">
        <f>_L_NgayCham</f>
        <v>42474</v>
      </c>
      <c r="Z78" s="395">
        <f>_L_NopDiem</f>
        <v>42480</v>
      </c>
      <c r="AA78" s="396"/>
      <c r="AB78" s="409"/>
      <c r="AC78" s="410"/>
      <c r="AD78" s="410"/>
      <c r="AE78" s="410"/>
      <c r="AF78" s="410"/>
      <c r="AG78" s="410"/>
      <c r="AH78" s="411"/>
      <c r="AI78" s="348"/>
      <c r="AJ78" s="329"/>
      <c r="AK78" s="350"/>
      <c r="AL78" s="171"/>
      <c r="AM78" s="362">
        <f t="shared" si="17"/>
        <v>1</v>
      </c>
      <c r="AN78" s="32">
        <f t="shared" si="18"/>
        <v>-2</v>
      </c>
      <c r="AO78" s="31">
        <f>_L_SV_Pcuoi</f>
        <v>8</v>
      </c>
      <c r="AP78" s="33" t="str">
        <f>_L_Loc</f>
        <v>LLDL</v>
      </c>
      <c r="AQ78" s="33" t="str">
        <f>_L_Loc</f>
        <v>LLCT</v>
      </c>
      <c r="AR78" s="48">
        <f t="shared" si="19"/>
        <v>-2</v>
      </c>
      <c r="AS78" s="63">
        <f t="shared" si="20"/>
        <v>1</v>
      </c>
      <c r="AT78" s="34"/>
      <c r="AU78" s="41" t="str">
        <f>_L_Loc</f>
        <v>x</v>
      </c>
      <c r="AV78" s="41" t="str">
        <f>_L_Loc</f>
        <v>x</v>
      </c>
      <c r="AW78" s="41" t="str">
        <f>_L_Loc</f>
        <v>x</v>
      </c>
      <c r="AX78" s="41" t="str">
        <f>_L_Loc</f>
        <v>x</v>
      </c>
      <c r="AY78" s="41" t="str">
        <f>_L_Loc</f>
        <v>x</v>
      </c>
      <c r="AZ78" s="41" t="str">
        <f>_L_Loc</f>
        <v>x</v>
      </c>
      <c r="BA78" s="41" t="str">
        <f>_L_Loc</f>
        <v>x</v>
      </c>
      <c r="BB78" s="41" t="str">
        <f>_L_Loc</f>
        <v>x</v>
      </c>
      <c r="BC78" s="41" t="str">
        <f>_L_Loc</f>
        <v>x</v>
      </c>
      <c r="BD78" s="41" t="str">
        <f>_L_Loc</f>
        <v>x</v>
      </c>
      <c r="BE78" s="41" t="str">
        <f>_L_Loc</f>
        <v>x</v>
      </c>
      <c r="BF78" s="41" t="str">
        <f>_L_Loc</f>
        <v>x</v>
      </c>
      <c r="BG78" s="41" t="str">
        <f>_L_Loc</f>
        <v>x</v>
      </c>
      <c r="BH78" s="41" t="str">
        <f>_L_Loc</f>
        <v>x</v>
      </c>
      <c r="BI78" s="41" t="str">
        <f>_L_Loc</f>
        <v>x</v>
      </c>
      <c r="BJ78" s="41" t="str">
        <f>_L_Loc</f>
        <v>x</v>
      </c>
      <c r="BK78" s="41" t="str">
        <f>_L_Loc</f>
        <v>x</v>
      </c>
      <c r="BL78" s="41" t="str">
        <f>_L_Loc</f>
        <v>x</v>
      </c>
      <c r="BM78" s="41" t="str">
        <f>_L_Loc</f>
        <v>x</v>
      </c>
    </row>
    <row r="79" spans="1:84" s="35" customFormat="1" x14ac:dyDescent="0.25">
      <c r="A79" s="246">
        <f t="shared" si="13"/>
        <v>42473.75</v>
      </c>
      <c r="B79" s="247" t="str">
        <f>_L_Gio</f>
        <v>18:00</v>
      </c>
      <c r="C79" s="241" t="s">
        <v>7574</v>
      </c>
      <c r="D79" s="390">
        <f t="shared" si="14"/>
        <v>70</v>
      </c>
      <c r="E79" s="65" t="str">
        <f>_L_LocHe</f>
        <v>DC</v>
      </c>
      <c r="F79" s="248" t="str">
        <f>_L_MaHP</f>
        <v>DC3CA51</v>
      </c>
      <c r="G79" s="166" t="str">
        <f>_L_Loc</f>
        <v>Kỹ thuật thi công cầu 1</v>
      </c>
      <c r="H79" s="167">
        <f>_L_Loc</f>
        <v>3</v>
      </c>
      <c r="I79" s="65" t="str">
        <f>_L_Loc</f>
        <v>Viết</v>
      </c>
      <c r="J79" s="66">
        <f>_L_Loc</f>
        <v>90</v>
      </c>
      <c r="K79" s="67">
        <v>42473</v>
      </c>
      <c r="L79" s="236" t="str">
        <f>_L_Ngay</f>
        <v>(Thứ 4)</v>
      </c>
      <c r="M79" s="512">
        <v>5</v>
      </c>
      <c r="N79" s="65">
        <f t="shared" si="15"/>
        <v>24</v>
      </c>
      <c r="O79" s="391">
        <f>_L_SV_P</f>
        <v>24</v>
      </c>
      <c r="P79" s="65">
        <f>_L_sophong</f>
        <v>1</v>
      </c>
      <c r="Q79" s="392"/>
      <c r="R79" s="65"/>
      <c r="S79" s="65"/>
      <c r="T79" s="65"/>
      <c r="U79" s="65"/>
      <c r="V79" s="65"/>
      <c r="W79" s="65"/>
      <c r="X79" s="393">
        <f t="shared" si="16"/>
        <v>0</v>
      </c>
      <c r="Y79" s="394">
        <f>_L_NgayCham</f>
        <v>42474</v>
      </c>
      <c r="Z79" s="395">
        <f>_L_NopDiem</f>
        <v>42480</v>
      </c>
      <c r="AA79" s="396"/>
      <c r="AB79" s="409"/>
      <c r="AC79" s="410"/>
      <c r="AD79" s="410"/>
      <c r="AE79" s="410"/>
      <c r="AF79" s="410"/>
      <c r="AG79" s="410"/>
      <c r="AH79" s="411"/>
      <c r="AI79" s="516"/>
      <c r="AJ79" s="348"/>
      <c r="AK79" s="520"/>
      <c r="AL79" s="357"/>
      <c r="AM79" s="362">
        <f t="shared" si="17"/>
        <v>1</v>
      </c>
      <c r="AN79" s="32">
        <f t="shared" si="18"/>
        <v>-2</v>
      </c>
      <c r="AO79" s="31">
        <f>_L_SV_Pcuoi</f>
        <v>24</v>
      </c>
      <c r="AP79" s="33" t="str">
        <f>_L_Loc</f>
        <v>CTCA</v>
      </c>
      <c r="AQ79" s="33" t="str">
        <f>_L_Loc</f>
        <v>KCT</v>
      </c>
      <c r="AR79" s="48">
        <f t="shared" si="19"/>
        <v>-2</v>
      </c>
      <c r="AS79" s="63">
        <f t="shared" si="20"/>
        <v>1</v>
      </c>
      <c r="AT79" s="34"/>
      <c r="AU79" s="41" t="str">
        <f>_L_Loc</f>
        <v>x</v>
      </c>
      <c r="AV79" s="41">
        <f>_L_Loc</f>
        <v>0</v>
      </c>
      <c r="AW79" s="41" t="str">
        <f>_L_Loc</f>
        <v>x</v>
      </c>
      <c r="AX79" s="41" t="str">
        <f>_L_Loc</f>
        <v>x</v>
      </c>
      <c r="AY79" s="41">
        <f>_L_Loc</f>
        <v>0</v>
      </c>
      <c r="AZ79" s="41">
        <f>_L_Loc</f>
        <v>0</v>
      </c>
      <c r="BA79" s="41" t="str">
        <f>_L_Loc</f>
        <v>x</v>
      </c>
      <c r="BB79" s="41">
        <f>_L_Loc</f>
        <v>0</v>
      </c>
      <c r="BC79" s="41">
        <f>_L_Loc</f>
        <v>0</v>
      </c>
      <c r="BD79" s="41">
        <f>_L_Loc</f>
        <v>0</v>
      </c>
      <c r="BE79" s="41">
        <f>_L_Loc</f>
        <v>0</v>
      </c>
      <c r="BF79" s="41">
        <f>_L_Loc</f>
        <v>0</v>
      </c>
      <c r="BG79" s="41">
        <f>_L_Loc</f>
        <v>0</v>
      </c>
      <c r="BH79" s="41">
        <f>_L_Loc</f>
        <v>0</v>
      </c>
      <c r="BI79" s="41">
        <f>_L_Loc</f>
        <v>0</v>
      </c>
      <c r="BJ79" s="41">
        <f>_L_Loc</f>
        <v>0</v>
      </c>
      <c r="BK79" s="41">
        <f>_L_Loc</f>
        <v>0</v>
      </c>
      <c r="BL79" s="41">
        <f>_L_Loc</f>
        <v>0</v>
      </c>
      <c r="BM79" s="41">
        <f>_L_Loc</f>
        <v>0</v>
      </c>
    </row>
    <row r="80" spans="1:84" s="35" customFormat="1" x14ac:dyDescent="0.25">
      <c r="A80" s="246">
        <f t="shared" si="13"/>
        <v>42473.75</v>
      </c>
      <c r="B80" s="247" t="str">
        <f>_L_Gio</f>
        <v>18:00</v>
      </c>
      <c r="C80" s="241" t="s">
        <v>7617</v>
      </c>
      <c r="D80" s="390">
        <f t="shared" si="14"/>
        <v>71</v>
      </c>
      <c r="E80" s="65" t="str">
        <f>_L_LocHe</f>
        <v>DC</v>
      </c>
      <c r="F80" s="248" t="str">
        <f>_L_MaHP</f>
        <v>DC2CO13</v>
      </c>
      <c r="G80" s="166" t="str">
        <f>_L_Loc</f>
        <v>Vẽ kỹ thuật</v>
      </c>
      <c r="H80" s="167">
        <f>_L_Loc</f>
        <v>4</v>
      </c>
      <c r="I80" s="65" t="str">
        <f>_L_Loc</f>
        <v>Viết</v>
      </c>
      <c r="J80" s="66">
        <f>_L_Loc</f>
        <v>90</v>
      </c>
      <c r="K80" s="67">
        <v>42473</v>
      </c>
      <c r="L80" s="236" t="str">
        <f>_L_Ngay</f>
        <v>(Thứ 4)</v>
      </c>
      <c r="M80" s="512">
        <v>5</v>
      </c>
      <c r="N80" s="65">
        <f t="shared" si="15"/>
        <v>13</v>
      </c>
      <c r="O80" s="391">
        <f>_L_SV_P</f>
        <v>13</v>
      </c>
      <c r="P80" s="65">
        <f>_L_sophong</f>
        <v>1</v>
      </c>
      <c r="Q80" s="392"/>
      <c r="R80" s="65"/>
      <c r="S80" s="65"/>
      <c r="T80" s="65"/>
      <c r="U80" s="65"/>
      <c r="V80" s="65"/>
      <c r="W80" s="65"/>
      <c r="X80" s="393">
        <f t="shared" si="16"/>
        <v>0</v>
      </c>
      <c r="Y80" s="394">
        <f>_L_NgayCham</f>
        <v>42474</v>
      </c>
      <c r="Z80" s="395">
        <f>_L_NopDiem</f>
        <v>42480</v>
      </c>
      <c r="AA80" s="397"/>
      <c r="AB80" s="412"/>
      <c r="AC80" s="413"/>
      <c r="AD80" s="413"/>
      <c r="AE80" s="413"/>
      <c r="AF80" s="413"/>
      <c r="AG80" s="413"/>
      <c r="AH80" s="414"/>
      <c r="AI80" s="352"/>
      <c r="AJ80" s="342"/>
      <c r="AK80" s="353"/>
      <c r="AL80" s="171"/>
      <c r="AM80" s="362">
        <f t="shared" si="17"/>
        <v>1</v>
      </c>
      <c r="AN80" s="32">
        <f t="shared" si="18"/>
        <v>-2</v>
      </c>
      <c r="AO80" s="31">
        <f>_L_SV_Pcuoi</f>
        <v>13</v>
      </c>
      <c r="AP80" s="33" t="str">
        <f>_L_Loc</f>
        <v>CSVE</v>
      </c>
      <c r="AQ80" s="33" t="str">
        <f>_L_Loc</f>
        <v>CSKT</v>
      </c>
      <c r="AR80" s="48">
        <f t="shared" si="19"/>
        <v>-2</v>
      </c>
      <c r="AS80" s="63">
        <f t="shared" si="20"/>
        <v>1</v>
      </c>
      <c r="AT80" s="34"/>
      <c r="AU80" s="41">
        <f>_L_Loc</f>
        <v>0</v>
      </c>
      <c r="AV80" s="41">
        <f>_L_Loc</f>
        <v>0</v>
      </c>
      <c r="AW80" s="41">
        <f>_L_Loc</f>
        <v>0</v>
      </c>
      <c r="AX80" s="41">
        <f>_L_Loc</f>
        <v>0</v>
      </c>
      <c r="AY80" s="41">
        <f>_L_Loc</f>
        <v>0</v>
      </c>
      <c r="AZ80" s="41">
        <f>_L_Loc</f>
        <v>0</v>
      </c>
      <c r="BA80" s="41">
        <f>_L_Loc</f>
        <v>0</v>
      </c>
      <c r="BB80" s="41" t="str">
        <f>_L_Loc</f>
        <v>x</v>
      </c>
      <c r="BC80" s="41" t="str">
        <f>_L_Loc</f>
        <v>x</v>
      </c>
      <c r="BD80" s="41" t="str">
        <f>_L_Loc</f>
        <v>x</v>
      </c>
      <c r="BE80" s="41" t="str">
        <f>_L_Loc</f>
        <v>x</v>
      </c>
      <c r="BF80" s="41">
        <f>_L_Loc</f>
        <v>0</v>
      </c>
      <c r="BG80" s="41">
        <f>_L_Loc</f>
        <v>0</v>
      </c>
      <c r="BH80" s="41">
        <f>_L_Loc</f>
        <v>0</v>
      </c>
      <c r="BI80" s="41">
        <f>_L_Loc</f>
        <v>0</v>
      </c>
      <c r="BJ80" s="41">
        <f>_L_Loc</f>
        <v>0</v>
      </c>
      <c r="BK80" s="41">
        <f>_L_Loc</f>
        <v>0</v>
      </c>
      <c r="BL80" s="41">
        <f>_L_Loc</f>
        <v>0</v>
      </c>
      <c r="BM80" s="41">
        <f>_L_Loc</f>
        <v>0</v>
      </c>
    </row>
    <row r="81" spans="1:84" s="35" customFormat="1" x14ac:dyDescent="0.25">
      <c r="A81" s="246">
        <f t="shared" si="13"/>
        <v>42473.75</v>
      </c>
      <c r="B81" s="247" t="str">
        <f>_L_Gio</f>
        <v>18:00</v>
      </c>
      <c r="C81" s="241" t="s">
        <v>7618</v>
      </c>
      <c r="D81" s="390">
        <f t="shared" si="14"/>
        <v>72</v>
      </c>
      <c r="E81" s="65" t="str">
        <f>_L_LocHe</f>
        <v>DC</v>
      </c>
      <c r="F81" s="248" t="str">
        <f>_L_MaHP</f>
        <v>DC1CB17</v>
      </c>
      <c r="G81" s="166" t="str">
        <f>_L_Loc</f>
        <v>Toán 1</v>
      </c>
      <c r="H81" s="167">
        <f>_L_Loc</f>
        <v>4</v>
      </c>
      <c r="I81" s="65" t="str">
        <f>_L_Loc</f>
        <v>Viết</v>
      </c>
      <c r="J81" s="66">
        <f>_L_Loc</f>
        <v>90</v>
      </c>
      <c r="K81" s="67">
        <v>42473</v>
      </c>
      <c r="L81" s="236" t="str">
        <f>_L_Ngay</f>
        <v>(Thứ 4)</v>
      </c>
      <c r="M81" s="512">
        <v>5</v>
      </c>
      <c r="N81" s="65">
        <f t="shared" si="15"/>
        <v>43</v>
      </c>
      <c r="O81" s="391">
        <f>_L_SV_P</f>
        <v>43</v>
      </c>
      <c r="P81" s="65">
        <f>_L_sophong</f>
        <v>1</v>
      </c>
      <c r="Q81" s="392"/>
      <c r="R81" s="65"/>
      <c r="S81" s="65"/>
      <c r="T81" s="65"/>
      <c r="U81" s="65"/>
      <c r="V81" s="65"/>
      <c r="W81" s="65"/>
      <c r="X81" s="393">
        <f t="shared" si="16"/>
        <v>0</v>
      </c>
      <c r="Y81" s="394">
        <f>_L_NgayCham</f>
        <v>42474</v>
      </c>
      <c r="Z81" s="395">
        <f>_L_NopDiem</f>
        <v>42480</v>
      </c>
      <c r="AA81" s="397"/>
      <c r="AB81" s="412"/>
      <c r="AC81" s="413"/>
      <c r="AD81" s="413"/>
      <c r="AE81" s="413"/>
      <c r="AF81" s="413"/>
      <c r="AG81" s="413"/>
      <c r="AH81" s="414"/>
      <c r="AI81" s="348"/>
      <c r="AJ81" s="329"/>
      <c r="AK81" s="350"/>
      <c r="AL81" s="171"/>
      <c r="AM81" s="362">
        <f t="shared" si="17"/>
        <v>1</v>
      </c>
      <c r="AN81" s="32">
        <f t="shared" si="18"/>
        <v>-2</v>
      </c>
      <c r="AO81" s="31">
        <f>_L_SV_Pcuoi</f>
        <v>43</v>
      </c>
      <c r="AP81" s="33" t="str">
        <f>_L_Loc</f>
        <v>CBTO</v>
      </c>
      <c r="AQ81" s="33" t="str">
        <f>_L_Loc</f>
        <v>KHCB</v>
      </c>
      <c r="AR81" s="48">
        <f t="shared" si="19"/>
        <v>-2</v>
      </c>
      <c r="AS81" s="63">
        <f t="shared" si="20"/>
        <v>1</v>
      </c>
      <c r="AT81" s="34"/>
      <c r="AU81" s="41">
        <f>_L_Loc</f>
        <v>0</v>
      </c>
      <c r="AV81" s="41">
        <f>_L_Loc</f>
        <v>0</v>
      </c>
      <c r="AW81" s="41">
        <f>_L_Loc</f>
        <v>0</v>
      </c>
      <c r="AX81" s="41">
        <f>_L_Loc</f>
        <v>0</v>
      </c>
      <c r="AY81" s="41">
        <f>_L_Loc</f>
        <v>0</v>
      </c>
      <c r="AZ81" s="41">
        <f>_L_Loc</f>
        <v>0</v>
      </c>
      <c r="BA81" s="41">
        <f>_L_Loc</f>
        <v>0</v>
      </c>
      <c r="BB81" s="41">
        <f>_L_Loc</f>
        <v>0</v>
      </c>
      <c r="BC81" s="41">
        <f>_L_Loc</f>
        <v>0</v>
      </c>
      <c r="BD81" s="41">
        <f>_L_Loc</f>
        <v>0</v>
      </c>
      <c r="BE81" s="41">
        <f>_L_Loc</f>
        <v>0</v>
      </c>
      <c r="BF81" s="41">
        <f>_L_Loc</f>
        <v>0</v>
      </c>
      <c r="BG81" s="41">
        <f>_L_Loc</f>
        <v>0</v>
      </c>
      <c r="BH81" s="41" t="str">
        <f>_L_Loc</f>
        <v>x</v>
      </c>
      <c r="BI81" s="41" t="str">
        <f>_L_Loc</f>
        <v>x</v>
      </c>
      <c r="BJ81" s="41">
        <f>_L_Loc</f>
        <v>0</v>
      </c>
      <c r="BK81" s="41">
        <f>_L_Loc</f>
        <v>0</v>
      </c>
      <c r="BL81" s="41">
        <f>_L_Loc</f>
        <v>0</v>
      </c>
      <c r="BM81" s="41">
        <f>_L_Loc</f>
        <v>0</v>
      </c>
      <c r="BN81" s="41">
        <f>_L_Loc</f>
        <v>0</v>
      </c>
      <c r="BO81" s="41">
        <f>_L_Loc</f>
        <v>0</v>
      </c>
      <c r="BP81" s="41">
        <f>_L_Loc</f>
        <v>0</v>
      </c>
      <c r="BQ81" s="41">
        <f>_L_Loc</f>
        <v>0</v>
      </c>
      <c r="BR81" s="41">
        <f>_L_Loc</f>
        <v>0</v>
      </c>
      <c r="BS81" s="41">
        <f>_L_Loc</f>
        <v>0</v>
      </c>
      <c r="BT81" s="41">
        <f>_L_Loc</f>
        <v>0</v>
      </c>
      <c r="BU81" s="41">
        <f>_L_Loc</f>
        <v>0</v>
      </c>
      <c r="BV81" s="41">
        <f>_L_Loc</f>
        <v>0</v>
      </c>
      <c r="BW81" s="41">
        <f>_L_Loc</f>
        <v>0</v>
      </c>
      <c r="BX81" s="41">
        <f>_L_Loc</f>
        <v>0</v>
      </c>
      <c r="BY81" s="41">
        <f>_L_Loc</f>
        <v>0</v>
      </c>
      <c r="BZ81" s="41">
        <f>_L_Loc</f>
        <v>0</v>
      </c>
      <c r="CA81" s="41" t="str">
        <f>_L_Loc</f>
        <v>x</v>
      </c>
      <c r="CB81" s="41" t="str">
        <f>_L_Loc</f>
        <v>x</v>
      </c>
      <c r="CC81" s="41">
        <f>_L_Loc</f>
        <v>0</v>
      </c>
      <c r="CD81" s="41">
        <f>_L_Loc</f>
        <v>0</v>
      </c>
      <c r="CE81" s="41">
        <f>_L_Loc</f>
        <v>0</v>
      </c>
      <c r="CF81" s="41">
        <f>_L_Loc</f>
        <v>0</v>
      </c>
    </row>
    <row r="82" spans="1:84" s="35" customFormat="1" x14ac:dyDescent="0.25">
      <c r="A82" s="246">
        <f t="shared" si="13"/>
        <v>42473.75</v>
      </c>
      <c r="B82" s="247" t="str">
        <f>_L_Gio</f>
        <v>18:00</v>
      </c>
      <c r="C82" s="241" t="s">
        <v>7621</v>
      </c>
      <c r="D82" s="390">
        <f t="shared" si="14"/>
        <v>73</v>
      </c>
      <c r="E82" s="65" t="str">
        <f>_L_LocHe</f>
        <v>DC</v>
      </c>
      <c r="F82" s="248" t="str">
        <f>_L_MaHP</f>
        <v>DC1CB12</v>
      </c>
      <c r="G82" s="166" t="str">
        <f>_L_Loc</f>
        <v>Toán 2</v>
      </c>
      <c r="H82" s="167">
        <f>_L_Loc</f>
        <v>3</v>
      </c>
      <c r="I82" s="65" t="str">
        <f>_L_Loc</f>
        <v>Viết</v>
      </c>
      <c r="J82" s="66">
        <f>_L_Loc</f>
        <v>60</v>
      </c>
      <c r="K82" s="67">
        <v>42473</v>
      </c>
      <c r="L82" s="236" t="str">
        <f>_L_Ngay</f>
        <v>(Thứ 4)</v>
      </c>
      <c r="M82" s="512">
        <v>5</v>
      </c>
      <c r="N82" s="65">
        <f t="shared" si="15"/>
        <v>66</v>
      </c>
      <c r="O82" s="391">
        <f>_L_SV_P</f>
        <v>45</v>
      </c>
      <c r="P82" s="65">
        <f>_L_sophong</f>
        <v>2</v>
      </c>
      <c r="Q82" s="392"/>
      <c r="R82" s="65"/>
      <c r="S82" s="65"/>
      <c r="T82" s="65"/>
      <c r="U82" s="65"/>
      <c r="V82" s="65"/>
      <c r="W82" s="65"/>
      <c r="X82" s="393">
        <f t="shared" si="16"/>
        <v>0</v>
      </c>
      <c r="Y82" s="394">
        <f>_L_NgayCham</f>
        <v>42474</v>
      </c>
      <c r="Z82" s="395">
        <f>_L_NopDiem</f>
        <v>42480</v>
      </c>
      <c r="AA82" s="396"/>
      <c r="AB82" s="409"/>
      <c r="AC82" s="410"/>
      <c r="AD82" s="410"/>
      <c r="AE82" s="410"/>
      <c r="AF82" s="410"/>
      <c r="AG82" s="410"/>
      <c r="AH82" s="411"/>
      <c r="AI82" s="348"/>
      <c r="AJ82" s="329"/>
      <c r="AK82" s="350"/>
      <c r="AL82" s="171"/>
      <c r="AM82" s="362">
        <f t="shared" si="17"/>
        <v>2</v>
      </c>
      <c r="AN82" s="32">
        <f t="shared" si="18"/>
        <v>-4</v>
      </c>
      <c r="AO82" s="31">
        <f>_L_SV_Pcuoi</f>
        <v>21</v>
      </c>
      <c r="AP82" s="33" t="str">
        <f>_L_Loc</f>
        <v>CBTO</v>
      </c>
      <c r="AQ82" s="33" t="str">
        <f>_L_Loc</f>
        <v>KHCB</v>
      </c>
      <c r="AR82" s="48">
        <f t="shared" si="19"/>
        <v>-4</v>
      </c>
      <c r="AS82" s="63">
        <f t="shared" si="20"/>
        <v>1.4666666666666666</v>
      </c>
      <c r="AT82" s="34"/>
      <c r="AU82" s="41" t="str">
        <f>_L_Loc</f>
        <v>x</v>
      </c>
      <c r="AV82" s="41" t="str">
        <f>_L_Loc</f>
        <v>x</v>
      </c>
      <c r="AW82" s="41" t="str">
        <f>_L_Loc</f>
        <v>x</v>
      </c>
      <c r="AX82" s="41" t="str">
        <f>_L_Loc</f>
        <v>x</v>
      </c>
      <c r="AY82" s="41" t="str">
        <f>_L_Loc</f>
        <v>x</v>
      </c>
      <c r="AZ82" s="41" t="str">
        <f>_L_Loc</f>
        <v>x</v>
      </c>
      <c r="BA82" s="41" t="str">
        <f>_L_Loc</f>
        <v>x</v>
      </c>
      <c r="BB82" s="41" t="str">
        <f>_L_Loc</f>
        <v>x</v>
      </c>
      <c r="BC82" s="41" t="str">
        <f>_L_Loc</f>
        <v>x</v>
      </c>
      <c r="BD82" s="41" t="str">
        <f>_L_Loc</f>
        <v>x</v>
      </c>
      <c r="BE82" s="41" t="str">
        <f>_L_Loc</f>
        <v>x</v>
      </c>
      <c r="BF82" s="41" t="str">
        <f>_L_Loc</f>
        <v>x</v>
      </c>
      <c r="BG82" s="41" t="str">
        <f>_L_Loc</f>
        <v>x</v>
      </c>
      <c r="BH82" s="41">
        <f>_L_Loc</f>
        <v>0</v>
      </c>
      <c r="BI82" s="41">
        <f>_L_Loc</f>
        <v>0</v>
      </c>
      <c r="BJ82" s="41" t="str">
        <f>_L_Loc</f>
        <v>x</v>
      </c>
      <c r="BK82" s="41" t="str">
        <f>_L_Loc</f>
        <v>x</v>
      </c>
      <c r="BL82" s="41" t="str">
        <f>_L_Loc</f>
        <v>x</v>
      </c>
      <c r="BM82" s="41" t="str">
        <f>_L_Loc</f>
        <v>x</v>
      </c>
      <c r="BN82" s="41">
        <f>_L_Loc</f>
        <v>0</v>
      </c>
      <c r="BO82" s="41">
        <f>_L_Loc</f>
        <v>0</v>
      </c>
      <c r="BP82" s="41">
        <f>_L_Loc</f>
        <v>0</v>
      </c>
      <c r="BQ82" s="41">
        <f>_L_Loc</f>
        <v>0</v>
      </c>
      <c r="BR82" s="41">
        <f>_L_Loc</f>
        <v>0</v>
      </c>
      <c r="BS82" s="41">
        <f>_L_Loc</f>
        <v>0</v>
      </c>
      <c r="BT82" s="41">
        <f>_L_Loc</f>
        <v>0</v>
      </c>
      <c r="BU82" s="41">
        <f>_L_Loc</f>
        <v>0</v>
      </c>
      <c r="BV82" s="41">
        <f>_L_Loc</f>
        <v>0</v>
      </c>
      <c r="BW82" s="41">
        <f>_L_Loc</f>
        <v>0</v>
      </c>
      <c r="BX82" s="41">
        <f>_L_Loc</f>
        <v>0</v>
      </c>
      <c r="BY82" s="41" t="str">
        <f>_L_Loc</f>
        <v>x</v>
      </c>
      <c r="BZ82" s="41">
        <f>_L_Loc</f>
        <v>0</v>
      </c>
      <c r="CA82" s="41">
        <f>_L_Loc</f>
        <v>0</v>
      </c>
      <c r="CB82" s="41">
        <f>_L_Loc</f>
        <v>0</v>
      </c>
      <c r="CC82" s="41">
        <f>_L_Loc</f>
        <v>0</v>
      </c>
      <c r="CD82" s="41">
        <f>_L_Loc</f>
        <v>0</v>
      </c>
      <c r="CE82" s="41">
        <f>_L_Loc</f>
        <v>0</v>
      </c>
      <c r="CF82" s="41">
        <f>_L_Loc</f>
        <v>0</v>
      </c>
    </row>
    <row r="83" spans="1:84" s="35" customFormat="1" x14ac:dyDescent="0.25">
      <c r="A83" s="246">
        <f t="shared" si="13"/>
        <v>42473.75</v>
      </c>
      <c r="B83" s="247" t="str">
        <f>_L_Gio</f>
        <v>18:00</v>
      </c>
      <c r="C83" s="241" t="s">
        <v>7626</v>
      </c>
      <c r="D83" s="390">
        <f t="shared" si="14"/>
        <v>74</v>
      </c>
      <c r="E83" s="65" t="str">
        <f>_L_LocHe</f>
        <v>DC</v>
      </c>
      <c r="F83" s="248" t="str">
        <f>_L_MaHP</f>
        <v>DC3KT24</v>
      </c>
      <c r="G83" s="166" t="str">
        <f>_L_Loc</f>
        <v>Kế toán tổng hợp</v>
      </c>
      <c r="H83" s="167">
        <f>_L_Loc</f>
        <v>3</v>
      </c>
      <c r="I83" s="65" t="str">
        <f>_L_Loc</f>
        <v>Viết</v>
      </c>
      <c r="J83" s="66">
        <f>_L_Loc</f>
        <v>90</v>
      </c>
      <c r="K83" s="67">
        <v>42473</v>
      </c>
      <c r="L83" s="236" t="str">
        <f>_L_Ngay</f>
        <v>(Thứ 4)</v>
      </c>
      <c r="M83" s="512">
        <v>5</v>
      </c>
      <c r="N83" s="65">
        <f t="shared" si="15"/>
        <v>2</v>
      </c>
      <c r="O83" s="391">
        <f>_L_SV_P</f>
        <v>2</v>
      </c>
      <c r="P83" s="65">
        <f>_L_sophong</f>
        <v>1</v>
      </c>
      <c r="Q83" s="392"/>
      <c r="R83" s="65"/>
      <c r="S83" s="65"/>
      <c r="T83" s="65"/>
      <c r="U83" s="65"/>
      <c r="V83" s="65"/>
      <c r="W83" s="65"/>
      <c r="X83" s="393">
        <f t="shared" si="16"/>
        <v>0</v>
      </c>
      <c r="Y83" s="394">
        <f>_L_NgayCham</f>
        <v>42474</v>
      </c>
      <c r="Z83" s="395">
        <f>_L_NopDiem</f>
        <v>42480</v>
      </c>
      <c r="AA83" s="397"/>
      <c r="AB83" s="412"/>
      <c r="AC83" s="413"/>
      <c r="AD83" s="413"/>
      <c r="AE83" s="413"/>
      <c r="AF83" s="413"/>
      <c r="AG83" s="413"/>
      <c r="AH83" s="414"/>
      <c r="AI83" s="348"/>
      <c r="AJ83" s="329"/>
      <c r="AK83" s="350"/>
      <c r="AL83" s="171"/>
      <c r="AM83" s="362">
        <f t="shared" si="17"/>
        <v>2</v>
      </c>
      <c r="AN83" s="32">
        <f t="shared" si="18"/>
        <v>-2</v>
      </c>
      <c r="AO83" s="31">
        <f>_L_SV_Pcuoi</f>
        <v>2</v>
      </c>
      <c r="AP83" s="33" t="str">
        <f>_L_Loc</f>
        <v>KVKK</v>
      </c>
      <c r="AQ83" s="33" t="str">
        <f>_L_Loc</f>
        <v>KTVT</v>
      </c>
      <c r="AR83" s="48">
        <f t="shared" si="19"/>
        <v>-2</v>
      </c>
      <c r="AS83" s="63">
        <f t="shared" si="20"/>
        <v>1</v>
      </c>
      <c r="AT83" s="34"/>
      <c r="AU83" s="41">
        <f>_L_Loc</f>
        <v>0</v>
      </c>
      <c r="AV83" s="41">
        <f>_L_Loc</f>
        <v>0</v>
      </c>
      <c r="AW83" s="41">
        <f>_L_Loc</f>
        <v>0</v>
      </c>
      <c r="AX83" s="41">
        <f>_L_Loc</f>
        <v>0</v>
      </c>
      <c r="AY83" s="41">
        <f>_L_Loc</f>
        <v>0</v>
      </c>
      <c r="AZ83" s="41">
        <f>_L_Loc</f>
        <v>0</v>
      </c>
      <c r="BA83" s="41">
        <f>_L_Loc</f>
        <v>0</v>
      </c>
      <c r="BB83" s="41">
        <f>_L_Loc</f>
        <v>0</v>
      </c>
      <c r="BC83" s="41">
        <f>_L_Loc</f>
        <v>0</v>
      </c>
      <c r="BD83" s="41">
        <f>_L_Loc</f>
        <v>0</v>
      </c>
      <c r="BE83" s="41">
        <f>_L_Loc</f>
        <v>0</v>
      </c>
      <c r="BF83" s="41">
        <f>_L_Loc</f>
        <v>0</v>
      </c>
      <c r="BG83" s="41">
        <f>_L_Loc</f>
        <v>0</v>
      </c>
      <c r="BH83" s="41" t="str">
        <f>_L_Loc</f>
        <v>x</v>
      </c>
      <c r="BI83" s="41">
        <f>_L_Loc</f>
        <v>0</v>
      </c>
      <c r="BJ83" s="41">
        <f>_L_Loc</f>
        <v>0</v>
      </c>
      <c r="BK83" s="41">
        <f>_L_Loc</f>
        <v>0</v>
      </c>
      <c r="BL83" s="41">
        <f>_L_Loc</f>
        <v>0</v>
      </c>
      <c r="BM83" s="41">
        <f>_L_Loc</f>
        <v>0</v>
      </c>
    </row>
    <row r="84" spans="1:84" s="35" customFormat="1" x14ac:dyDescent="0.25">
      <c r="A84" s="246">
        <f t="shared" si="13"/>
        <v>42473.75</v>
      </c>
      <c r="B84" s="247" t="str">
        <f>_L_Gio</f>
        <v>18:00</v>
      </c>
      <c r="C84" s="241" t="s">
        <v>7627</v>
      </c>
      <c r="D84" s="390">
        <f t="shared" si="14"/>
        <v>75</v>
      </c>
      <c r="E84" s="65" t="str">
        <f>_L_LocHe</f>
        <v>DL</v>
      </c>
      <c r="F84" s="248" t="str">
        <f>_L_MaHP</f>
        <v>DC3KT24</v>
      </c>
      <c r="G84" s="166" t="str">
        <f>_L_Loc</f>
        <v>Kế toán tổng hợp</v>
      </c>
      <c r="H84" s="167">
        <f>_L_Loc</f>
        <v>3</v>
      </c>
      <c r="I84" s="65" t="str">
        <f>_L_Loc</f>
        <v>Viết</v>
      </c>
      <c r="J84" s="66">
        <f>_L_Loc</f>
        <v>90</v>
      </c>
      <c r="K84" s="67">
        <v>42473</v>
      </c>
      <c r="L84" s="236" t="str">
        <f>_L_Ngay</f>
        <v>(Thứ 4)</v>
      </c>
      <c r="M84" s="512">
        <v>5</v>
      </c>
      <c r="N84" s="65">
        <f t="shared" si="15"/>
        <v>15</v>
      </c>
      <c r="O84" s="391">
        <f>_L_SV_P</f>
        <v>15</v>
      </c>
      <c r="P84" s="65">
        <f>_L_sophong</f>
        <v>1</v>
      </c>
      <c r="Q84" s="392"/>
      <c r="R84" s="65"/>
      <c r="S84" s="65"/>
      <c r="T84" s="65"/>
      <c r="U84" s="65"/>
      <c r="V84" s="65"/>
      <c r="W84" s="65"/>
      <c r="X84" s="393">
        <f t="shared" si="16"/>
        <v>0</v>
      </c>
      <c r="Y84" s="394">
        <f>_L_NgayCham</f>
        <v>42474</v>
      </c>
      <c r="Z84" s="395">
        <f>_L_NopDiem</f>
        <v>42480</v>
      </c>
      <c r="AA84" s="397"/>
      <c r="AB84" s="412"/>
      <c r="AC84" s="413"/>
      <c r="AD84" s="413"/>
      <c r="AE84" s="413"/>
      <c r="AF84" s="413"/>
      <c r="AG84" s="413"/>
      <c r="AH84" s="414"/>
      <c r="AI84" s="348"/>
      <c r="AJ84" s="329"/>
      <c r="AK84" s="350"/>
      <c r="AL84" s="171"/>
      <c r="AM84" s="362">
        <f t="shared" si="17"/>
        <v>2</v>
      </c>
      <c r="AN84" s="32">
        <f t="shared" si="18"/>
        <v>-2</v>
      </c>
      <c r="AO84" s="31">
        <f>_L_SV_Pcuoi</f>
        <v>15</v>
      </c>
      <c r="AP84" s="33" t="str">
        <f>_L_Loc</f>
        <v>KVKK</v>
      </c>
      <c r="AQ84" s="33" t="str">
        <f>_L_Loc</f>
        <v>KTVT</v>
      </c>
      <c r="AR84" s="48">
        <f t="shared" si="19"/>
        <v>-2</v>
      </c>
      <c r="AS84" s="63">
        <f t="shared" si="20"/>
        <v>1</v>
      </c>
      <c r="AT84" s="34"/>
      <c r="AU84" s="41">
        <f>_L_Loc</f>
        <v>0</v>
      </c>
      <c r="AV84" s="41">
        <f>_L_Loc</f>
        <v>0</v>
      </c>
      <c r="AW84" s="41">
        <f>_L_Loc</f>
        <v>0</v>
      </c>
      <c r="AX84" s="41">
        <f>_L_Loc</f>
        <v>0</v>
      </c>
      <c r="AY84" s="41">
        <f>_L_Loc</f>
        <v>0</v>
      </c>
      <c r="AZ84" s="41">
        <f>_L_Loc</f>
        <v>0</v>
      </c>
      <c r="BA84" s="41">
        <f>_L_Loc</f>
        <v>0</v>
      </c>
      <c r="BB84" s="41">
        <f>_L_Loc</f>
        <v>0</v>
      </c>
      <c r="BC84" s="41">
        <f>_L_Loc</f>
        <v>0</v>
      </c>
      <c r="BD84" s="41">
        <f>_L_Loc</f>
        <v>0</v>
      </c>
      <c r="BE84" s="41">
        <f>_L_Loc</f>
        <v>0</v>
      </c>
      <c r="BF84" s="41">
        <f>_L_Loc</f>
        <v>0</v>
      </c>
      <c r="BG84" s="41">
        <f>_L_Loc</f>
        <v>0</v>
      </c>
      <c r="BH84" s="41" t="str">
        <f>_L_Loc</f>
        <v>x</v>
      </c>
      <c r="BI84" s="41">
        <f>_L_Loc</f>
        <v>0</v>
      </c>
      <c r="BJ84" s="41">
        <f>_L_Loc</f>
        <v>0</v>
      </c>
      <c r="BK84" s="41">
        <f>_L_Loc</f>
        <v>0</v>
      </c>
      <c r="BL84" s="41">
        <f>_L_Loc</f>
        <v>0</v>
      </c>
      <c r="BM84" s="41">
        <f>_L_Loc</f>
        <v>0</v>
      </c>
    </row>
    <row r="85" spans="1:84" s="35" customFormat="1" x14ac:dyDescent="0.25">
      <c r="A85" s="246">
        <f t="shared" si="13"/>
        <v>42473.75</v>
      </c>
      <c r="B85" s="247" t="str">
        <f>_L_Gio</f>
        <v>18:00</v>
      </c>
      <c r="C85" s="241" t="s">
        <v>7643</v>
      </c>
      <c r="D85" s="390">
        <f t="shared" si="14"/>
        <v>76</v>
      </c>
      <c r="E85" s="65" t="str">
        <f>_L_LocHe</f>
        <v>DC</v>
      </c>
      <c r="F85" s="248" t="str">
        <f>_L_MaHP</f>
        <v>DC2HT26</v>
      </c>
      <c r="G85" s="166" t="str">
        <f>_L_Loc</f>
        <v>Cấu trúc dữ liệu và giải thuật</v>
      </c>
      <c r="H85" s="167">
        <f>_L_Loc</f>
        <v>4</v>
      </c>
      <c r="I85" s="65" t="str">
        <f>_L_Loc</f>
        <v>Viết</v>
      </c>
      <c r="J85" s="66">
        <f>_L_Loc</f>
        <v>60</v>
      </c>
      <c r="K85" s="67">
        <v>42473</v>
      </c>
      <c r="L85" s="236" t="str">
        <f>_L_Ngay</f>
        <v>(Thứ 4)</v>
      </c>
      <c r="M85" s="512">
        <v>5</v>
      </c>
      <c r="N85" s="65">
        <f t="shared" si="15"/>
        <v>10</v>
      </c>
      <c r="O85" s="391">
        <f>_L_SV_P</f>
        <v>10</v>
      </c>
      <c r="P85" s="65">
        <f>_L_sophong</f>
        <v>1</v>
      </c>
      <c r="Q85" s="392"/>
      <c r="R85" s="65"/>
      <c r="S85" s="65"/>
      <c r="T85" s="65"/>
      <c r="U85" s="65"/>
      <c r="V85" s="65"/>
      <c r="W85" s="65"/>
      <c r="X85" s="393">
        <f t="shared" si="16"/>
        <v>0</v>
      </c>
      <c r="Y85" s="394">
        <f>_L_NgayCham</f>
        <v>42474</v>
      </c>
      <c r="Z85" s="395">
        <f>_L_NopDiem</f>
        <v>42480</v>
      </c>
      <c r="AA85" s="396"/>
      <c r="AB85" s="409"/>
      <c r="AC85" s="410"/>
      <c r="AD85" s="410"/>
      <c r="AE85" s="410"/>
      <c r="AF85" s="410"/>
      <c r="AG85" s="410"/>
      <c r="AH85" s="411"/>
      <c r="AI85" s="348"/>
      <c r="AJ85" s="329"/>
      <c r="AK85" s="350"/>
      <c r="AL85" s="171"/>
      <c r="AM85" s="362">
        <f t="shared" si="17"/>
        <v>1</v>
      </c>
      <c r="AN85" s="32">
        <f t="shared" si="18"/>
        <v>-2</v>
      </c>
      <c r="AO85" s="31">
        <f>_L_SV_Pcuoi</f>
        <v>10</v>
      </c>
      <c r="AP85" s="33" t="str">
        <f>_L_Loc</f>
        <v>TTHT</v>
      </c>
      <c r="AQ85" s="33" t="str">
        <f>_L_Loc</f>
        <v>CNTT</v>
      </c>
      <c r="AR85" s="48">
        <f t="shared" si="19"/>
        <v>-2</v>
      </c>
      <c r="AS85" s="63">
        <f t="shared" si="20"/>
        <v>1</v>
      </c>
      <c r="AT85" s="34"/>
      <c r="AU85" s="41">
        <f>_L_Loc</f>
        <v>0</v>
      </c>
      <c r="AV85" s="41">
        <f>_L_Loc</f>
        <v>0</v>
      </c>
      <c r="AW85" s="41">
        <f>_L_Loc</f>
        <v>0</v>
      </c>
      <c r="AX85" s="41">
        <f>_L_Loc</f>
        <v>0</v>
      </c>
      <c r="AY85" s="41">
        <f>_L_Loc</f>
        <v>0</v>
      </c>
      <c r="AZ85" s="41">
        <f>_L_Loc</f>
        <v>0</v>
      </c>
      <c r="BA85" s="41">
        <f>_L_Loc</f>
        <v>0</v>
      </c>
      <c r="BB85" s="41">
        <f>_L_Loc</f>
        <v>0</v>
      </c>
      <c r="BC85" s="41">
        <f>_L_Loc</f>
        <v>0</v>
      </c>
      <c r="BD85" s="41">
        <f>_L_Loc</f>
        <v>0</v>
      </c>
      <c r="BE85" s="41">
        <f>_L_Loc</f>
        <v>0</v>
      </c>
      <c r="BF85" s="41">
        <f>_L_Loc</f>
        <v>0</v>
      </c>
      <c r="BG85" s="41" t="str">
        <f>_L_Loc</f>
        <v>x</v>
      </c>
      <c r="BH85" s="41">
        <f>_L_Loc</f>
        <v>0</v>
      </c>
      <c r="BI85" s="41">
        <f>_L_Loc</f>
        <v>0</v>
      </c>
      <c r="BJ85" s="41">
        <f>_L_Loc</f>
        <v>0</v>
      </c>
      <c r="BK85" s="41">
        <f>_L_Loc</f>
        <v>0</v>
      </c>
      <c r="BL85" s="41">
        <f>_L_Loc</f>
        <v>0</v>
      </c>
      <c r="BM85" s="41">
        <f>_L_Loc</f>
        <v>0</v>
      </c>
      <c r="BN85" s="41">
        <f>_L_Loc</f>
        <v>0</v>
      </c>
      <c r="BO85" s="41">
        <f>_L_Loc</f>
        <v>0</v>
      </c>
      <c r="BP85" s="41">
        <f>_L_Loc</f>
        <v>0</v>
      </c>
      <c r="BQ85" s="41">
        <f>_L_Loc</f>
        <v>0</v>
      </c>
      <c r="BR85" s="41">
        <f>_L_Loc</f>
        <v>0</v>
      </c>
      <c r="BS85" s="41">
        <f>_L_Loc</f>
        <v>0</v>
      </c>
      <c r="BT85" s="41">
        <f>_L_Loc</f>
        <v>0</v>
      </c>
      <c r="BU85" s="41">
        <f>_L_Loc</f>
        <v>0</v>
      </c>
      <c r="BV85" s="41">
        <f>_L_Loc</f>
        <v>0</v>
      </c>
      <c r="BW85" s="41">
        <f>_L_Loc</f>
        <v>0</v>
      </c>
      <c r="BX85" s="41">
        <f>_L_Loc</f>
        <v>0</v>
      </c>
      <c r="BY85" s="41">
        <f>_L_Loc</f>
        <v>0</v>
      </c>
      <c r="BZ85" s="41" t="str">
        <f>_L_Loc</f>
        <v>x</v>
      </c>
      <c r="CA85" s="41">
        <f>_L_Loc</f>
        <v>0</v>
      </c>
      <c r="CB85" s="41">
        <f>_L_Loc</f>
        <v>0</v>
      </c>
      <c r="CC85" s="41">
        <f>_L_Loc</f>
        <v>0</v>
      </c>
      <c r="CD85" s="41">
        <f>_L_Loc</f>
        <v>0</v>
      </c>
      <c r="CE85" s="41">
        <f>_L_Loc</f>
        <v>0</v>
      </c>
      <c r="CF85" s="41">
        <f>_L_Loc</f>
        <v>0</v>
      </c>
    </row>
    <row r="86" spans="1:84" s="35" customFormat="1" x14ac:dyDescent="0.25">
      <c r="A86" s="246">
        <f t="shared" si="13"/>
        <v>42473.75</v>
      </c>
      <c r="B86" s="247" t="str">
        <f>_L_Gio</f>
        <v>18:00</v>
      </c>
      <c r="C86" s="241" t="s">
        <v>7655</v>
      </c>
      <c r="D86" s="390">
        <f t="shared" si="14"/>
        <v>77</v>
      </c>
      <c r="E86" s="65" t="str">
        <f>_L_LocHe</f>
        <v>DL</v>
      </c>
      <c r="F86" s="248" t="str">
        <f>_L_MaHP</f>
        <v>DC1CB12</v>
      </c>
      <c r="G86" s="166" t="str">
        <f>_L_Loc</f>
        <v>Toán 2</v>
      </c>
      <c r="H86" s="167">
        <f>_L_Loc</f>
        <v>3</v>
      </c>
      <c r="I86" s="65" t="str">
        <f>_L_Loc</f>
        <v>Viết</v>
      </c>
      <c r="J86" s="66">
        <f>_L_Loc</f>
        <v>60</v>
      </c>
      <c r="K86" s="67">
        <v>42473</v>
      </c>
      <c r="L86" s="236" t="str">
        <f>_L_Ngay</f>
        <v>(Thứ 4)</v>
      </c>
      <c r="M86" s="512">
        <v>5</v>
      </c>
      <c r="N86" s="65">
        <f t="shared" si="15"/>
        <v>28</v>
      </c>
      <c r="O86" s="391">
        <f>_L_SV_P</f>
        <v>28</v>
      </c>
      <c r="P86" s="65">
        <f>_L_sophong</f>
        <v>1</v>
      </c>
      <c r="Q86" s="392"/>
      <c r="R86" s="65"/>
      <c r="S86" s="65"/>
      <c r="T86" s="65"/>
      <c r="U86" s="65"/>
      <c r="V86" s="65"/>
      <c r="W86" s="65"/>
      <c r="X86" s="393">
        <f t="shared" si="16"/>
        <v>0</v>
      </c>
      <c r="Y86" s="394">
        <f>_L_NgayCham</f>
        <v>42474</v>
      </c>
      <c r="Z86" s="395">
        <f>_L_NopDiem</f>
        <v>42480</v>
      </c>
      <c r="AA86" s="397"/>
      <c r="AB86" s="412"/>
      <c r="AC86" s="413"/>
      <c r="AD86" s="413"/>
      <c r="AE86" s="413"/>
      <c r="AF86" s="413"/>
      <c r="AG86" s="413"/>
      <c r="AH86" s="414"/>
      <c r="AI86" s="352"/>
      <c r="AJ86" s="329"/>
      <c r="AK86" s="350"/>
      <c r="AL86" s="171"/>
      <c r="AM86" s="362">
        <f t="shared" si="17"/>
        <v>2</v>
      </c>
      <c r="AN86" s="32">
        <f t="shared" si="18"/>
        <v>-2</v>
      </c>
      <c r="AO86" s="31">
        <f>_L_SV_Pcuoi</f>
        <v>28</v>
      </c>
      <c r="AP86" s="33" t="str">
        <f>_L_Loc</f>
        <v>CBTO</v>
      </c>
      <c r="AQ86" s="33" t="str">
        <f>_L_Loc</f>
        <v>KHCB</v>
      </c>
      <c r="AR86" s="48">
        <f t="shared" si="19"/>
        <v>-2</v>
      </c>
      <c r="AS86" s="63">
        <f t="shared" si="20"/>
        <v>1</v>
      </c>
      <c r="AT86" s="34"/>
      <c r="AU86" s="41" t="str">
        <f>_L_Loc</f>
        <v>x</v>
      </c>
      <c r="AV86" s="41" t="str">
        <f>_L_Loc</f>
        <v>x</v>
      </c>
      <c r="AW86" s="41" t="str">
        <f>_L_Loc</f>
        <v>x</v>
      </c>
      <c r="AX86" s="41" t="str">
        <f>_L_Loc</f>
        <v>x</v>
      </c>
      <c r="AY86" s="41" t="str">
        <f>_L_Loc</f>
        <v>x</v>
      </c>
      <c r="AZ86" s="41" t="str">
        <f>_L_Loc</f>
        <v>x</v>
      </c>
      <c r="BA86" s="41" t="str">
        <f>_L_Loc</f>
        <v>x</v>
      </c>
      <c r="BB86" s="41" t="str">
        <f>_L_Loc</f>
        <v>x</v>
      </c>
      <c r="BC86" s="41" t="str">
        <f>_L_Loc</f>
        <v>x</v>
      </c>
      <c r="BD86" s="41" t="str">
        <f>_L_Loc</f>
        <v>x</v>
      </c>
      <c r="BE86" s="41" t="str">
        <f>_L_Loc</f>
        <v>x</v>
      </c>
      <c r="BF86" s="41" t="str">
        <f>_L_Loc</f>
        <v>x</v>
      </c>
      <c r="BG86" s="41" t="str">
        <f>_L_Loc</f>
        <v>x</v>
      </c>
      <c r="BH86" s="41">
        <f>_L_Loc</f>
        <v>0</v>
      </c>
      <c r="BI86" s="41">
        <f>_L_Loc</f>
        <v>0</v>
      </c>
      <c r="BJ86" s="41" t="str">
        <f>_L_Loc</f>
        <v>x</v>
      </c>
      <c r="BK86" s="41" t="str">
        <f>_L_Loc</f>
        <v>x</v>
      </c>
      <c r="BL86" s="41" t="str">
        <f>_L_Loc</f>
        <v>x</v>
      </c>
      <c r="BM86" s="41" t="str">
        <f>_L_Loc</f>
        <v>x</v>
      </c>
    </row>
    <row r="87" spans="1:84" s="35" customFormat="1" x14ac:dyDescent="0.25">
      <c r="A87" s="246">
        <f t="shared" si="13"/>
        <v>42473.75</v>
      </c>
      <c r="B87" s="247" t="str">
        <f>_L_Gio</f>
        <v>18:00</v>
      </c>
      <c r="C87" s="241" t="s">
        <v>7663</v>
      </c>
      <c r="D87" s="390">
        <f t="shared" si="14"/>
        <v>78</v>
      </c>
      <c r="E87" s="65" t="str">
        <f>_L_LocHe</f>
        <v>DC</v>
      </c>
      <c r="F87" s="248" t="str">
        <f>_L_MaHP</f>
        <v>DC2CK33</v>
      </c>
      <c r="G87" s="166" t="str">
        <f>_L_Loc</f>
        <v>Công nghệ kim loại</v>
      </c>
      <c r="H87" s="167">
        <f>_L_Loc</f>
        <v>3</v>
      </c>
      <c r="I87" s="65" t="str">
        <f>_L_Loc</f>
        <v>Viết</v>
      </c>
      <c r="J87" s="66">
        <f>_L_Loc</f>
        <v>90</v>
      </c>
      <c r="K87" s="67">
        <v>42473</v>
      </c>
      <c r="L87" s="236" t="str">
        <f>_L_Ngay</f>
        <v>(Thứ 4)</v>
      </c>
      <c r="M87" s="512">
        <v>5</v>
      </c>
      <c r="N87" s="65">
        <f t="shared" si="15"/>
        <v>16</v>
      </c>
      <c r="O87" s="391">
        <f>_L_SV_P</f>
        <v>16</v>
      </c>
      <c r="P87" s="65">
        <f>_L_sophong</f>
        <v>1</v>
      </c>
      <c r="Q87" s="392"/>
      <c r="R87" s="65"/>
      <c r="S87" s="65"/>
      <c r="T87" s="65"/>
      <c r="U87" s="65"/>
      <c r="V87" s="65"/>
      <c r="W87" s="65"/>
      <c r="X87" s="393">
        <f t="shared" si="16"/>
        <v>0</v>
      </c>
      <c r="Y87" s="394">
        <f>_L_NgayCham</f>
        <v>42474</v>
      </c>
      <c r="Z87" s="395">
        <f>_L_NopDiem</f>
        <v>42480</v>
      </c>
      <c r="AA87" s="396"/>
      <c r="AB87" s="409"/>
      <c r="AC87" s="410"/>
      <c r="AD87" s="410"/>
      <c r="AE87" s="410"/>
      <c r="AF87" s="410"/>
      <c r="AG87" s="410"/>
      <c r="AH87" s="411"/>
      <c r="AI87" s="348"/>
      <c r="AJ87" s="329"/>
      <c r="AK87" s="350"/>
      <c r="AL87" s="171"/>
      <c r="AM87" s="362">
        <f t="shared" si="17"/>
        <v>1</v>
      </c>
      <c r="AN87" s="32">
        <f t="shared" si="18"/>
        <v>-2</v>
      </c>
      <c r="AO87" s="31">
        <f>_L_SV_Pcuoi</f>
        <v>16</v>
      </c>
      <c r="AP87" s="33" t="str">
        <f>_L_Loc</f>
        <v>KCK</v>
      </c>
      <c r="AQ87" s="33" t="str">
        <f>_L_Loc</f>
        <v>KCK</v>
      </c>
      <c r="AR87" s="48">
        <f t="shared" si="19"/>
        <v>-2</v>
      </c>
      <c r="AS87" s="63">
        <f t="shared" si="20"/>
        <v>1</v>
      </c>
      <c r="AT87" s="34"/>
      <c r="AU87" s="41">
        <f>_L_Loc</f>
        <v>0</v>
      </c>
      <c r="AV87" s="41">
        <f>_L_Loc</f>
        <v>0</v>
      </c>
      <c r="AW87" s="41">
        <f>_L_Loc</f>
        <v>0</v>
      </c>
      <c r="AX87" s="41">
        <f>_L_Loc</f>
        <v>0</v>
      </c>
      <c r="AY87" s="41">
        <f>_L_Loc</f>
        <v>0</v>
      </c>
      <c r="AZ87" s="41">
        <f>_L_Loc</f>
        <v>0</v>
      </c>
      <c r="BA87" s="41">
        <f>_L_Loc</f>
        <v>0</v>
      </c>
      <c r="BB87" s="41" t="str">
        <f>_L_Loc</f>
        <v>x</v>
      </c>
      <c r="BC87" s="41" t="str">
        <f>_L_Loc</f>
        <v>x</v>
      </c>
      <c r="BD87" s="41" t="str">
        <f>_L_Loc</f>
        <v>x</v>
      </c>
      <c r="BE87" s="41" t="str">
        <f>_L_Loc</f>
        <v>x</v>
      </c>
      <c r="BF87" s="41">
        <f>_L_Loc</f>
        <v>0</v>
      </c>
      <c r="BG87" s="41">
        <f>_L_Loc</f>
        <v>0</v>
      </c>
      <c r="BH87" s="41">
        <f>_L_Loc</f>
        <v>0</v>
      </c>
      <c r="BI87" s="41">
        <f>_L_Loc</f>
        <v>0</v>
      </c>
      <c r="BJ87" s="41">
        <f>_L_Loc</f>
        <v>0</v>
      </c>
      <c r="BK87" s="41">
        <f>_L_Loc</f>
        <v>0</v>
      </c>
      <c r="BL87" s="41">
        <f>_L_Loc</f>
        <v>0</v>
      </c>
      <c r="BM87" s="41">
        <f>_L_Loc</f>
        <v>0</v>
      </c>
      <c r="BN87" s="41">
        <f>_L_Loc</f>
        <v>0</v>
      </c>
      <c r="BO87" s="41">
        <f>_L_Loc</f>
        <v>0</v>
      </c>
      <c r="BP87" s="41">
        <f>_L_Loc</f>
        <v>0</v>
      </c>
      <c r="BQ87" s="41">
        <f>_L_Loc</f>
        <v>0</v>
      </c>
      <c r="BR87" s="41">
        <f>_L_Loc</f>
        <v>0</v>
      </c>
      <c r="BS87" s="41">
        <f>_L_Loc</f>
        <v>0</v>
      </c>
      <c r="BT87" s="41">
        <f>_L_Loc</f>
        <v>0</v>
      </c>
      <c r="BU87" s="41" t="str">
        <f>_L_Loc</f>
        <v>x</v>
      </c>
      <c r="BV87" s="41" t="str">
        <f>_L_Loc</f>
        <v>x</v>
      </c>
      <c r="BW87" s="41" t="str">
        <f>_L_Loc</f>
        <v>x</v>
      </c>
      <c r="BX87" s="41" t="str">
        <f>_L_Loc</f>
        <v>x</v>
      </c>
      <c r="BY87" s="41">
        <f>_L_Loc</f>
        <v>0</v>
      </c>
      <c r="BZ87" s="41">
        <f>_L_Loc</f>
        <v>0</v>
      </c>
      <c r="CA87" s="41">
        <f>_L_Loc</f>
        <v>0</v>
      </c>
      <c r="CB87" s="41">
        <f>_L_Loc</f>
        <v>0</v>
      </c>
      <c r="CC87" s="41">
        <f>_L_Loc</f>
        <v>0</v>
      </c>
      <c r="CD87" s="41">
        <f>_L_Loc</f>
        <v>0</v>
      </c>
      <c r="CE87" s="41">
        <f>_L_Loc</f>
        <v>0</v>
      </c>
      <c r="CF87" s="41">
        <f>_L_Loc</f>
        <v>0</v>
      </c>
    </row>
    <row r="88" spans="1:84" s="35" customFormat="1" ht="37.5" x14ac:dyDescent="0.25">
      <c r="A88" s="246">
        <f t="shared" si="13"/>
        <v>42473.75</v>
      </c>
      <c r="B88" s="247" t="str">
        <f>_L_Gio</f>
        <v>18:00</v>
      </c>
      <c r="C88" s="241" t="s">
        <v>7680</v>
      </c>
      <c r="D88" s="390">
        <f t="shared" si="14"/>
        <v>79</v>
      </c>
      <c r="E88" s="65" t="str">
        <f>_L_LocHe</f>
        <v>DC</v>
      </c>
      <c r="F88" s="248" t="str">
        <f>_L_MaHP</f>
        <v>DC3HT51</v>
      </c>
      <c r="G88" s="166" t="str">
        <f>_L_Loc</f>
        <v>An toàn và bảo mật hệ thống thông tin</v>
      </c>
      <c r="H88" s="167">
        <f>_L_Loc</f>
        <v>2</v>
      </c>
      <c r="I88" s="65">
        <f>_L_Loc</f>
        <v>0</v>
      </c>
      <c r="J88" s="66">
        <f>_L_Loc</f>
        <v>0</v>
      </c>
      <c r="K88" s="67">
        <v>42473</v>
      </c>
      <c r="L88" s="236" t="str">
        <f>_L_Ngay</f>
        <v>(Thứ 4)</v>
      </c>
      <c r="M88" s="512">
        <v>5</v>
      </c>
      <c r="N88" s="65">
        <f t="shared" si="15"/>
        <v>17</v>
      </c>
      <c r="O88" s="391">
        <f>_L_SV_P</f>
        <v>17</v>
      </c>
      <c r="P88" s="65">
        <f>_L_sophong</f>
        <v>1</v>
      </c>
      <c r="Q88" s="392"/>
      <c r="R88" s="65"/>
      <c r="S88" s="65"/>
      <c r="T88" s="65"/>
      <c r="U88" s="65"/>
      <c r="V88" s="65"/>
      <c r="W88" s="65"/>
      <c r="X88" s="393">
        <f t="shared" si="16"/>
        <v>0</v>
      </c>
      <c r="Y88" s="394">
        <f>_L_NgayCham</f>
        <v>42474</v>
      </c>
      <c r="Z88" s="395">
        <f>_L_NopDiem</f>
        <v>42480</v>
      </c>
      <c r="AA88" s="396"/>
      <c r="AB88" s="409"/>
      <c r="AC88" s="410"/>
      <c r="AD88" s="410"/>
      <c r="AE88" s="410"/>
      <c r="AF88" s="410"/>
      <c r="AG88" s="410"/>
      <c r="AH88" s="411"/>
      <c r="AI88" s="348"/>
      <c r="AJ88" s="329"/>
      <c r="AK88" s="350"/>
      <c r="AL88" s="171"/>
      <c r="AM88" s="362">
        <f t="shared" si="17"/>
        <v>1</v>
      </c>
      <c r="AN88" s="32">
        <f t="shared" si="18"/>
        <v>-2</v>
      </c>
      <c r="AO88" s="31">
        <f>_L_SV_Pcuoi</f>
        <v>17</v>
      </c>
      <c r="AP88" s="33" t="str">
        <f>_L_Loc</f>
        <v>TTMA</v>
      </c>
      <c r="AQ88" s="33" t="str">
        <f>_L_Loc</f>
        <v>CNTT</v>
      </c>
      <c r="AR88" s="48">
        <f t="shared" si="19"/>
        <v>-2</v>
      </c>
      <c r="AS88" s="63">
        <f t="shared" si="20"/>
        <v>1</v>
      </c>
      <c r="AT88" s="34"/>
      <c r="AU88" s="41">
        <f>_L_Loc</f>
        <v>0</v>
      </c>
      <c r="AV88" s="41">
        <f>_L_Loc</f>
        <v>0</v>
      </c>
      <c r="AW88" s="41">
        <f>_L_Loc</f>
        <v>0</v>
      </c>
      <c r="AX88" s="41">
        <f>_L_Loc</f>
        <v>0</v>
      </c>
      <c r="AY88" s="41">
        <f>_L_Loc</f>
        <v>0</v>
      </c>
      <c r="AZ88" s="41">
        <f>_L_Loc</f>
        <v>0</v>
      </c>
      <c r="BA88" s="41">
        <f>_L_Loc</f>
        <v>0</v>
      </c>
      <c r="BB88" s="41">
        <f>_L_Loc</f>
        <v>0</v>
      </c>
      <c r="BC88" s="41">
        <f>_L_Loc</f>
        <v>0</v>
      </c>
      <c r="BD88" s="41">
        <f>_L_Loc</f>
        <v>0</v>
      </c>
      <c r="BE88" s="41">
        <f>_L_Loc</f>
        <v>0</v>
      </c>
      <c r="BF88" s="41">
        <f>_L_Loc</f>
        <v>0</v>
      </c>
      <c r="BG88" s="41" t="str">
        <f>_L_Loc</f>
        <v>x</v>
      </c>
      <c r="BH88" s="41">
        <f>_L_Loc</f>
        <v>0</v>
      </c>
      <c r="BI88" s="41">
        <f>_L_Loc</f>
        <v>0</v>
      </c>
      <c r="BJ88" s="41">
        <f>_L_Loc</f>
        <v>0</v>
      </c>
      <c r="BK88" s="41">
        <f>_L_Loc</f>
        <v>0</v>
      </c>
      <c r="BL88" s="41">
        <f>_L_Loc</f>
        <v>0</v>
      </c>
      <c r="BM88" s="41">
        <f>_L_Loc</f>
        <v>0</v>
      </c>
    </row>
    <row r="89" spans="1:84" s="35" customFormat="1" ht="37.5" x14ac:dyDescent="0.25">
      <c r="A89" s="246">
        <f t="shared" si="13"/>
        <v>42473.75</v>
      </c>
      <c r="B89" s="247" t="str">
        <f>_L_Gio</f>
        <v>18:00</v>
      </c>
      <c r="C89" s="241" t="s">
        <v>7688</v>
      </c>
      <c r="D89" s="390">
        <f t="shared" si="14"/>
        <v>80</v>
      </c>
      <c r="E89" s="65" t="str">
        <f>_L_LocHe</f>
        <v>DC</v>
      </c>
      <c r="F89" s="248" t="str">
        <f>_L_MaHP</f>
        <v>DC3CT55</v>
      </c>
      <c r="G89" s="166" t="str">
        <f>_L_Loc</f>
        <v>Quản lý dự án đầu tư xây dựng công trình</v>
      </c>
      <c r="H89" s="167">
        <f>_L_Loc</f>
        <v>3</v>
      </c>
      <c r="I89" s="65" t="str">
        <f>_L_Loc</f>
        <v>Viết</v>
      </c>
      <c r="J89" s="66">
        <f>_L_Loc</f>
        <v>90</v>
      </c>
      <c r="K89" s="67">
        <v>42473</v>
      </c>
      <c r="L89" s="236" t="str">
        <f>_L_Ngay</f>
        <v>(Thứ 4)</v>
      </c>
      <c r="M89" s="512">
        <v>5</v>
      </c>
      <c r="N89" s="65">
        <f t="shared" si="15"/>
        <v>29</v>
      </c>
      <c r="O89" s="391">
        <f>_L_SV_P</f>
        <v>29</v>
      </c>
      <c r="P89" s="65">
        <f>_L_sophong</f>
        <v>1</v>
      </c>
      <c r="Q89" s="392"/>
      <c r="R89" s="65"/>
      <c r="S89" s="65"/>
      <c r="T89" s="65"/>
      <c r="U89" s="65"/>
      <c r="V89" s="65"/>
      <c r="W89" s="65"/>
      <c r="X89" s="393">
        <f t="shared" si="16"/>
        <v>0</v>
      </c>
      <c r="Y89" s="394">
        <f>_L_NgayCham</f>
        <v>42474</v>
      </c>
      <c r="Z89" s="395">
        <f>_L_NopDiem</f>
        <v>42480</v>
      </c>
      <c r="AA89" s="396"/>
      <c r="AB89" s="409"/>
      <c r="AC89" s="410"/>
      <c r="AD89" s="410"/>
      <c r="AE89" s="410"/>
      <c r="AF89" s="410"/>
      <c r="AG89" s="410"/>
      <c r="AH89" s="411"/>
      <c r="AI89" s="348"/>
      <c r="AJ89" s="329"/>
      <c r="AK89" s="350"/>
      <c r="AL89" s="171"/>
      <c r="AM89" s="362">
        <f t="shared" si="17"/>
        <v>2</v>
      </c>
      <c r="AN89" s="32">
        <f t="shared" si="18"/>
        <v>-2</v>
      </c>
      <c r="AO89" s="31">
        <f>_L_SV_Pcuoi</f>
        <v>29</v>
      </c>
      <c r="AP89" s="33" t="str">
        <f>_L_Loc</f>
        <v>CTMO</v>
      </c>
      <c r="AQ89" s="33" t="str">
        <f>_L_Loc</f>
        <v>KCT</v>
      </c>
      <c r="AR89" s="48">
        <f t="shared" si="19"/>
        <v>-2</v>
      </c>
      <c r="AS89" s="63">
        <f t="shared" si="20"/>
        <v>1</v>
      </c>
      <c r="AT89" s="34"/>
      <c r="AU89" s="41" t="str">
        <f>_L_Loc</f>
        <v>x</v>
      </c>
      <c r="AV89" s="41" t="str">
        <f>_L_Loc</f>
        <v>x</v>
      </c>
      <c r="AW89" s="41" t="str">
        <f>_L_Loc</f>
        <v>x</v>
      </c>
      <c r="AX89" s="41" t="str">
        <f>_L_Loc</f>
        <v>x</v>
      </c>
      <c r="AY89" s="41" t="str">
        <f>_L_Loc</f>
        <v>x</v>
      </c>
      <c r="AZ89" s="41" t="str">
        <f>_L_Loc</f>
        <v>x</v>
      </c>
      <c r="BA89" s="41" t="str">
        <f>_L_Loc</f>
        <v>x</v>
      </c>
      <c r="BB89" s="41">
        <f>_L_Loc</f>
        <v>0</v>
      </c>
      <c r="BC89" s="41">
        <f>_L_Loc</f>
        <v>0</v>
      </c>
      <c r="BD89" s="41">
        <f>_L_Loc</f>
        <v>0</v>
      </c>
      <c r="BE89" s="41">
        <f>_L_Loc</f>
        <v>0</v>
      </c>
      <c r="BF89" s="41">
        <f>_L_Loc</f>
        <v>0</v>
      </c>
      <c r="BG89" s="41">
        <f>_L_Loc</f>
        <v>0</v>
      </c>
      <c r="BH89" s="41">
        <f>_L_Loc</f>
        <v>0</v>
      </c>
      <c r="BI89" s="41">
        <f>_L_Loc</f>
        <v>0</v>
      </c>
      <c r="BJ89" s="41">
        <f>_L_Loc</f>
        <v>0</v>
      </c>
      <c r="BK89" s="41">
        <f>_L_Loc</f>
        <v>0</v>
      </c>
      <c r="BL89" s="41">
        <f>_L_Loc</f>
        <v>0</v>
      </c>
      <c r="BM89" s="41">
        <f>_L_Loc</f>
        <v>0</v>
      </c>
    </row>
    <row r="90" spans="1:84" s="35" customFormat="1" ht="37.5" x14ac:dyDescent="0.25">
      <c r="A90" s="246">
        <f t="shared" si="13"/>
        <v>42473.75</v>
      </c>
      <c r="B90" s="247" t="str">
        <f>_L_Gio</f>
        <v>18:00</v>
      </c>
      <c r="C90" s="250" t="s">
        <v>7689</v>
      </c>
      <c r="D90" s="390">
        <f t="shared" si="14"/>
        <v>81</v>
      </c>
      <c r="E90" s="65" t="str">
        <f>_L_LocHe</f>
        <v>DL</v>
      </c>
      <c r="F90" s="248" t="str">
        <f>_L_MaHP</f>
        <v>DC3CT55</v>
      </c>
      <c r="G90" s="166" t="str">
        <f>_L_Loc</f>
        <v>Quản lý dự án đầu tư xây dựng công trình</v>
      </c>
      <c r="H90" s="167">
        <f>_L_Loc</f>
        <v>3</v>
      </c>
      <c r="I90" s="65" t="str">
        <f>_L_Loc</f>
        <v>Viết</v>
      </c>
      <c r="J90" s="66">
        <f>_L_Loc</f>
        <v>90</v>
      </c>
      <c r="K90" s="67">
        <v>42473</v>
      </c>
      <c r="L90" s="236" t="str">
        <f>_L_Ngay</f>
        <v>(Thứ 4)</v>
      </c>
      <c r="M90" s="512">
        <v>5</v>
      </c>
      <c r="N90" s="65">
        <f t="shared" si="15"/>
        <v>99</v>
      </c>
      <c r="O90" s="391">
        <f>_L_SV_P</f>
        <v>50</v>
      </c>
      <c r="P90" s="65">
        <f>_L_sophong</f>
        <v>2</v>
      </c>
      <c r="Q90" s="392"/>
      <c r="R90" s="65"/>
      <c r="S90" s="65"/>
      <c r="T90" s="65"/>
      <c r="U90" s="65"/>
      <c r="V90" s="65"/>
      <c r="W90" s="65"/>
      <c r="X90" s="393">
        <f t="shared" si="16"/>
        <v>0</v>
      </c>
      <c r="Y90" s="394">
        <f>_L_NgayCham</f>
        <v>42474</v>
      </c>
      <c r="Z90" s="395">
        <f>_L_NopDiem</f>
        <v>42480</v>
      </c>
      <c r="AA90" s="396"/>
      <c r="AB90" s="409"/>
      <c r="AC90" s="410"/>
      <c r="AD90" s="410"/>
      <c r="AE90" s="410"/>
      <c r="AF90" s="410"/>
      <c r="AG90" s="410"/>
      <c r="AH90" s="411"/>
      <c r="AI90" s="348"/>
      <c r="AJ90" s="329"/>
      <c r="AK90" s="350"/>
      <c r="AL90" s="171"/>
      <c r="AM90" s="362">
        <f t="shared" si="17"/>
        <v>2</v>
      </c>
      <c r="AN90" s="32">
        <f t="shared" si="18"/>
        <v>-4</v>
      </c>
      <c r="AO90" s="31">
        <f>_L_SV_Pcuoi</f>
        <v>49</v>
      </c>
      <c r="AP90" s="33" t="str">
        <f>_L_Loc</f>
        <v>CTMO</v>
      </c>
      <c r="AQ90" s="33" t="str">
        <f>_L_Loc</f>
        <v>KCT</v>
      </c>
      <c r="AR90" s="48">
        <f t="shared" si="19"/>
        <v>-4</v>
      </c>
      <c r="AS90" s="63">
        <f t="shared" si="20"/>
        <v>1.98</v>
      </c>
      <c r="AT90" s="34"/>
      <c r="AU90" s="41" t="str">
        <f>_L_Loc</f>
        <v>x</v>
      </c>
      <c r="AV90" s="41" t="str">
        <f>_L_Loc</f>
        <v>x</v>
      </c>
      <c r="AW90" s="41" t="str">
        <f>_L_Loc</f>
        <v>x</v>
      </c>
      <c r="AX90" s="41" t="str">
        <f>_L_Loc</f>
        <v>x</v>
      </c>
      <c r="AY90" s="41" t="str">
        <f>_L_Loc</f>
        <v>x</v>
      </c>
      <c r="AZ90" s="41" t="str">
        <f>_L_Loc</f>
        <v>x</v>
      </c>
      <c r="BA90" s="41" t="str">
        <f>_L_Loc</f>
        <v>x</v>
      </c>
      <c r="BB90" s="41">
        <f>_L_Loc</f>
        <v>0</v>
      </c>
      <c r="BC90" s="41">
        <f>_L_Loc</f>
        <v>0</v>
      </c>
      <c r="BD90" s="41">
        <f>_L_Loc</f>
        <v>0</v>
      </c>
      <c r="BE90" s="41">
        <f>_L_Loc</f>
        <v>0</v>
      </c>
      <c r="BF90" s="41">
        <f>_L_Loc</f>
        <v>0</v>
      </c>
      <c r="BG90" s="41">
        <f>_L_Loc</f>
        <v>0</v>
      </c>
      <c r="BH90" s="41">
        <f>_L_Loc</f>
        <v>0</v>
      </c>
      <c r="BI90" s="41">
        <f>_L_Loc</f>
        <v>0</v>
      </c>
      <c r="BJ90" s="41">
        <f>_L_Loc</f>
        <v>0</v>
      </c>
      <c r="BK90" s="41">
        <f>_L_Loc</f>
        <v>0</v>
      </c>
      <c r="BL90" s="41">
        <f>_L_Loc</f>
        <v>0</v>
      </c>
      <c r="BM90" s="41">
        <f>_L_Loc</f>
        <v>0</v>
      </c>
    </row>
    <row r="91" spans="1:84" s="35" customFormat="1" x14ac:dyDescent="0.25">
      <c r="A91" s="246">
        <f t="shared" si="13"/>
        <v>42473.75</v>
      </c>
      <c r="B91" s="247" t="str">
        <f>_L_Gio</f>
        <v>18:00</v>
      </c>
      <c r="C91" s="241" t="s">
        <v>7707</v>
      </c>
      <c r="D91" s="390">
        <f t="shared" si="14"/>
        <v>82</v>
      </c>
      <c r="E91" s="65" t="str">
        <f>_L_LocHe</f>
        <v>DC</v>
      </c>
      <c r="F91" s="248" t="str">
        <f>_L_MaHP</f>
        <v>DC3KT29</v>
      </c>
      <c r="G91" s="166" t="str">
        <f>_L_Loc</f>
        <v>Kế toán xây dựng cơ bản</v>
      </c>
      <c r="H91" s="167">
        <f>_L_Loc</f>
        <v>2</v>
      </c>
      <c r="I91" s="65" t="str">
        <f>_L_Loc</f>
        <v>Viết</v>
      </c>
      <c r="J91" s="66">
        <f>_L_Loc</f>
        <v>90</v>
      </c>
      <c r="K91" s="67">
        <v>42473</v>
      </c>
      <c r="L91" s="236" t="str">
        <f>_L_Ngay</f>
        <v>(Thứ 4)</v>
      </c>
      <c r="M91" s="512">
        <v>5</v>
      </c>
      <c r="N91" s="65">
        <f t="shared" si="15"/>
        <v>6</v>
      </c>
      <c r="O91" s="391">
        <f>_L_SV_P</f>
        <v>6</v>
      </c>
      <c r="P91" s="65">
        <f>_L_sophong</f>
        <v>1</v>
      </c>
      <c r="Q91" s="392"/>
      <c r="R91" s="65"/>
      <c r="S91" s="65"/>
      <c r="T91" s="65"/>
      <c r="U91" s="65"/>
      <c r="V91" s="65"/>
      <c r="W91" s="65"/>
      <c r="X91" s="393">
        <f t="shared" si="16"/>
        <v>0</v>
      </c>
      <c r="Y91" s="394">
        <f>_L_NgayCham</f>
        <v>42474</v>
      </c>
      <c r="Z91" s="395">
        <f>_L_NopDiem</f>
        <v>42480</v>
      </c>
      <c r="AA91" s="397"/>
      <c r="AB91" s="412"/>
      <c r="AC91" s="413"/>
      <c r="AD91" s="413"/>
      <c r="AE91" s="413"/>
      <c r="AF91" s="413"/>
      <c r="AG91" s="413"/>
      <c r="AH91" s="414"/>
      <c r="AI91" s="348"/>
      <c r="AJ91" s="329"/>
      <c r="AK91" s="350"/>
      <c r="AL91" s="171"/>
      <c r="AM91" s="362">
        <f t="shared" si="17"/>
        <v>1</v>
      </c>
      <c r="AN91" s="32">
        <f t="shared" si="18"/>
        <v>-2</v>
      </c>
      <c r="AO91" s="31">
        <f>_L_SV_Pcuoi</f>
        <v>6</v>
      </c>
      <c r="AP91" s="33" t="str">
        <f>_L_Loc</f>
        <v>KVKK</v>
      </c>
      <c r="AQ91" s="33" t="str">
        <f>_L_Loc</f>
        <v>KTVT</v>
      </c>
      <c r="AR91" s="48">
        <f t="shared" si="19"/>
        <v>-2</v>
      </c>
      <c r="AS91" s="63">
        <f t="shared" si="20"/>
        <v>1</v>
      </c>
      <c r="AT91" s="34"/>
      <c r="AU91" s="41">
        <f>_L_Loc</f>
        <v>0</v>
      </c>
      <c r="AV91" s="41">
        <f>_L_Loc</f>
        <v>0</v>
      </c>
      <c r="AW91" s="41">
        <f>_L_Loc</f>
        <v>0</v>
      </c>
      <c r="AX91" s="41">
        <f>_L_Loc</f>
        <v>0</v>
      </c>
      <c r="AY91" s="41">
        <f>_L_Loc</f>
        <v>0</v>
      </c>
      <c r="AZ91" s="41">
        <f>_L_Loc</f>
        <v>0</v>
      </c>
      <c r="BA91" s="41">
        <f>_L_Loc</f>
        <v>0</v>
      </c>
      <c r="BB91" s="41">
        <f>_L_Loc</f>
        <v>0</v>
      </c>
      <c r="BC91" s="41">
        <f>_L_Loc</f>
        <v>0</v>
      </c>
      <c r="BD91" s="41">
        <f>_L_Loc</f>
        <v>0</v>
      </c>
      <c r="BE91" s="41">
        <f>_L_Loc</f>
        <v>0</v>
      </c>
      <c r="BF91" s="41">
        <f>_L_Loc</f>
        <v>0</v>
      </c>
      <c r="BG91" s="41">
        <f>_L_Loc</f>
        <v>0</v>
      </c>
      <c r="BH91" s="41" t="str">
        <f>_L_Loc</f>
        <v>x</v>
      </c>
      <c r="BI91" s="41">
        <f>_L_Loc</f>
        <v>0</v>
      </c>
      <c r="BJ91" s="41">
        <f>_L_Loc</f>
        <v>0</v>
      </c>
      <c r="BK91" s="41">
        <f>_L_Loc</f>
        <v>0</v>
      </c>
      <c r="BL91" s="41">
        <f>_L_Loc</f>
        <v>0</v>
      </c>
      <c r="BM91" s="41">
        <f>_L_Loc</f>
        <v>0</v>
      </c>
    </row>
    <row r="92" spans="1:84" s="35" customFormat="1" x14ac:dyDescent="0.25">
      <c r="A92" s="246">
        <f t="shared" si="13"/>
        <v>42473.75</v>
      </c>
      <c r="B92" s="247" t="str">
        <f>_L_Gio</f>
        <v>18:00</v>
      </c>
      <c r="C92" s="241" t="s">
        <v>7729</v>
      </c>
      <c r="D92" s="390">
        <f t="shared" si="14"/>
        <v>83</v>
      </c>
      <c r="E92" s="65" t="str">
        <f>_L_LocHe</f>
        <v>DC</v>
      </c>
      <c r="F92" s="248" t="str">
        <f>_L_MaHP</f>
        <v>DC2KV72</v>
      </c>
      <c r="G92" s="166" t="str">
        <f>_L_Loc</f>
        <v xml:space="preserve">Quản trị học </v>
      </c>
      <c r="H92" s="167">
        <f>_L_Loc</f>
        <v>2</v>
      </c>
      <c r="I92" s="65" t="str">
        <f>_L_Loc</f>
        <v>Viết</v>
      </c>
      <c r="J92" s="66">
        <f>_L_Loc</f>
        <v>75</v>
      </c>
      <c r="K92" s="67">
        <v>42473</v>
      </c>
      <c r="L92" s="236" t="str">
        <f>_L_Ngay</f>
        <v>(Thứ 4)</v>
      </c>
      <c r="M92" s="512">
        <v>5</v>
      </c>
      <c r="N92" s="65">
        <f t="shared" si="15"/>
        <v>13</v>
      </c>
      <c r="O92" s="391">
        <f>_L_SV_P</f>
        <v>13</v>
      </c>
      <c r="P92" s="65">
        <f>_L_sophong</f>
        <v>1</v>
      </c>
      <c r="Q92" s="392"/>
      <c r="R92" s="65"/>
      <c r="S92" s="65"/>
      <c r="T92" s="65"/>
      <c r="U92" s="65"/>
      <c r="V92" s="65"/>
      <c r="W92" s="65"/>
      <c r="X92" s="393">
        <f t="shared" si="16"/>
        <v>0</v>
      </c>
      <c r="Y92" s="394">
        <f>_L_NgayCham</f>
        <v>42474</v>
      </c>
      <c r="Z92" s="395">
        <f>_L_NopDiem</f>
        <v>42480</v>
      </c>
      <c r="AA92" s="396"/>
      <c r="AB92" s="409"/>
      <c r="AC92" s="410"/>
      <c r="AD92" s="410"/>
      <c r="AE92" s="410"/>
      <c r="AF92" s="410"/>
      <c r="AG92" s="410"/>
      <c r="AH92" s="411"/>
      <c r="AI92" s="348"/>
      <c r="AJ92" s="329"/>
      <c r="AK92" s="350"/>
      <c r="AL92" s="171"/>
      <c r="AM92" s="362">
        <f t="shared" si="17"/>
        <v>1</v>
      </c>
      <c r="AN92" s="32">
        <f t="shared" si="18"/>
        <v>-2</v>
      </c>
      <c r="AO92" s="31">
        <f>_L_SV_Pcuoi</f>
        <v>13</v>
      </c>
      <c r="AP92" s="33" t="str">
        <f>_L_Loc</f>
        <v>KVQT</v>
      </c>
      <c r="AQ92" s="33" t="str">
        <f>_L_Loc</f>
        <v>KTVT</v>
      </c>
      <c r="AR92" s="48">
        <f t="shared" si="19"/>
        <v>-2</v>
      </c>
      <c r="AS92" s="63">
        <f t="shared" si="20"/>
        <v>1</v>
      </c>
      <c r="AT92" s="34"/>
      <c r="AU92" s="41">
        <f>_L_Loc</f>
        <v>0</v>
      </c>
      <c r="AV92" s="41">
        <f>_L_Loc</f>
        <v>0</v>
      </c>
      <c r="AW92" s="41">
        <f>_L_Loc</f>
        <v>0</v>
      </c>
      <c r="AX92" s="41">
        <f>_L_Loc</f>
        <v>0</v>
      </c>
      <c r="AY92" s="41">
        <f>_L_Loc</f>
        <v>0</v>
      </c>
      <c r="AZ92" s="41">
        <f>_L_Loc</f>
        <v>0</v>
      </c>
      <c r="BA92" s="41">
        <f>_L_Loc</f>
        <v>0</v>
      </c>
      <c r="BB92" s="41">
        <f>_L_Loc</f>
        <v>0</v>
      </c>
      <c r="BC92" s="41">
        <f>_L_Loc</f>
        <v>0</v>
      </c>
      <c r="BD92" s="41">
        <f>_L_Loc</f>
        <v>0</v>
      </c>
      <c r="BE92" s="41">
        <f>_L_Loc</f>
        <v>0</v>
      </c>
      <c r="BF92" s="41">
        <f>_L_Loc</f>
        <v>0</v>
      </c>
      <c r="BG92" s="41">
        <f>_L_Loc</f>
        <v>0</v>
      </c>
      <c r="BH92" s="41">
        <f>_L_Loc</f>
        <v>0</v>
      </c>
      <c r="BI92" s="41">
        <f>_L_Loc</f>
        <v>0</v>
      </c>
      <c r="BJ92" s="41" t="str">
        <f>_L_Loc</f>
        <v>o</v>
      </c>
      <c r="BK92" s="41" t="str">
        <f>_L_Loc</f>
        <v>x</v>
      </c>
      <c r="BL92" s="41">
        <f>_L_Loc</f>
        <v>0</v>
      </c>
      <c r="BM92" s="41" t="str">
        <f>_L_Loc</f>
        <v>x</v>
      </c>
      <c r="BN92" s="41">
        <f>_L_Loc</f>
        <v>0</v>
      </c>
      <c r="BO92" s="41">
        <f>_L_Loc</f>
        <v>0</v>
      </c>
      <c r="BP92" s="41">
        <f>_L_Loc</f>
        <v>0</v>
      </c>
      <c r="BQ92" s="41">
        <f>_L_Loc</f>
        <v>0</v>
      </c>
      <c r="BR92" s="41">
        <f>_L_Loc</f>
        <v>0</v>
      </c>
      <c r="BS92" s="41">
        <f>_L_Loc</f>
        <v>0</v>
      </c>
      <c r="BT92" s="41">
        <f>_L_Loc</f>
        <v>0</v>
      </c>
      <c r="BU92" s="41">
        <f>_L_Loc</f>
        <v>0</v>
      </c>
      <c r="BV92" s="41">
        <f>_L_Loc</f>
        <v>0</v>
      </c>
      <c r="BW92" s="41">
        <f>_L_Loc</f>
        <v>0</v>
      </c>
      <c r="BX92" s="41">
        <f>_L_Loc</f>
        <v>0</v>
      </c>
      <c r="BY92" s="41">
        <f>_L_Loc</f>
        <v>0</v>
      </c>
      <c r="BZ92" s="41">
        <f>_L_Loc</f>
        <v>0</v>
      </c>
      <c r="CA92" s="41">
        <f>_L_Loc</f>
        <v>0</v>
      </c>
      <c r="CB92" s="41">
        <f>_L_Loc</f>
        <v>0</v>
      </c>
      <c r="CC92" s="41" t="str">
        <f>_L_Loc</f>
        <v>o</v>
      </c>
      <c r="CD92" s="41">
        <f>_L_Loc</f>
        <v>0</v>
      </c>
      <c r="CE92" s="41">
        <f>_L_Loc</f>
        <v>0</v>
      </c>
      <c r="CF92" s="41">
        <f>_L_Loc</f>
        <v>0</v>
      </c>
    </row>
    <row r="93" spans="1:84" s="35" customFormat="1" x14ac:dyDescent="0.25">
      <c r="A93" s="246">
        <f t="shared" si="13"/>
        <v>42473.75</v>
      </c>
      <c r="B93" s="247" t="str">
        <f>_L_Gio</f>
        <v>18:00</v>
      </c>
      <c r="C93" s="241" t="s">
        <v>7740</v>
      </c>
      <c r="D93" s="390">
        <f t="shared" si="14"/>
        <v>84</v>
      </c>
      <c r="E93" s="65" t="str">
        <f>_L_LocHe</f>
        <v>DC</v>
      </c>
      <c r="F93" s="248" t="str">
        <f>_L_MaHP</f>
        <v>DC3KT33</v>
      </c>
      <c r="G93" s="166" t="str">
        <f>_L_Loc</f>
        <v>Tiếng Anh 3</v>
      </c>
      <c r="H93" s="167">
        <f>_L_Loc</f>
        <v>3</v>
      </c>
      <c r="I93" s="65" t="str">
        <f>_L_Loc</f>
        <v>Viết</v>
      </c>
      <c r="J93" s="66">
        <f>_L_Loc</f>
        <v>60</v>
      </c>
      <c r="K93" s="67">
        <v>42473</v>
      </c>
      <c r="L93" s="236" t="str">
        <f>_L_Ngay</f>
        <v>(Thứ 4)</v>
      </c>
      <c r="M93" s="512">
        <v>5</v>
      </c>
      <c r="N93" s="65">
        <f t="shared" si="15"/>
        <v>17</v>
      </c>
      <c r="O93" s="391">
        <f>_L_SV_P</f>
        <v>17</v>
      </c>
      <c r="P93" s="65">
        <f>_L_sophong</f>
        <v>1</v>
      </c>
      <c r="Q93" s="392"/>
      <c r="R93" s="65"/>
      <c r="S93" s="65"/>
      <c r="T93" s="65"/>
      <c r="U93" s="65"/>
      <c r="V93" s="65"/>
      <c r="W93" s="65"/>
      <c r="X93" s="393">
        <f t="shared" si="16"/>
        <v>0</v>
      </c>
      <c r="Y93" s="394">
        <f>_L_NgayCham</f>
        <v>42474</v>
      </c>
      <c r="Z93" s="395">
        <f>_L_NopDiem</f>
        <v>42480</v>
      </c>
      <c r="AA93" s="396"/>
      <c r="AB93" s="409"/>
      <c r="AC93" s="410"/>
      <c r="AD93" s="410"/>
      <c r="AE93" s="410"/>
      <c r="AF93" s="410"/>
      <c r="AG93" s="410"/>
      <c r="AH93" s="411"/>
      <c r="AI93" s="348"/>
      <c r="AJ93" s="329"/>
      <c r="AK93" s="350"/>
      <c r="AL93" s="171"/>
      <c r="AM93" s="362">
        <f t="shared" si="17"/>
        <v>1</v>
      </c>
      <c r="AN93" s="32">
        <f t="shared" si="18"/>
        <v>-2</v>
      </c>
      <c r="AO93" s="31">
        <f>_L_SV_Pcuoi</f>
        <v>17</v>
      </c>
      <c r="AP93" s="33" t="str">
        <f>_L_Loc</f>
        <v>CBNN</v>
      </c>
      <c r="AQ93" s="33" t="str">
        <f>_L_Loc</f>
        <v>KHCB</v>
      </c>
      <c r="AR93" s="48">
        <f t="shared" si="19"/>
        <v>-2</v>
      </c>
      <c r="AS93" s="63">
        <f t="shared" si="20"/>
        <v>1</v>
      </c>
      <c r="AT93" s="34"/>
      <c r="AU93" s="41">
        <f>_L_Loc</f>
        <v>0</v>
      </c>
      <c r="AV93" s="41">
        <f>_L_Loc</f>
        <v>0</v>
      </c>
      <c r="AW93" s="41">
        <f>_L_Loc</f>
        <v>0</v>
      </c>
      <c r="AX93" s="41">
        <f>_L_Loc</f>
        <v>0</v>
      </c>
      <c r="AY93" s="41">
        <f>_L_Loc</f>
        <v>0</v>
      </c>
      <c r="AZ93" s="41">
        <f>_L_Loc</f>
        <v>0</v>
      </c>
      <c r="BA93" s="41">
        <f>_L_Loc</f>
        <v>0</v>
      </c>
      <c r="BB93" s="41">
        <f>_L_Loc</f>
        <v>0</v>
      </c>
      <c r="BC93" s="41">
        <f>_L_Loc</f>
        <v>0</v>
      </c>
      <c r="BD93" s="41">
        <f>_L_Loc</f>
        <v>0</v>
      </c>
      <c r="BE93" s="41">
        <f>_L_Loc</f>
        <v>0</v>
      </c>
      <c r="BF93" s="41">
        <f>_L_Loc</f>
        <v>0</v>
      </c>
      <c r="BG93" s="41">
        <f>_L_Loc</f>
        <v>0</v>
      </c>
      <c r="BH93" s="41" t="str">
        <f>_L_Loc</f>
        <v>x</v>
      </c>
      <c r="BI93" s="41">
        <f>_L_Loc</f>
        <v>0</v>
      </c>
      <c r="BJ93" s="41">
        <f>_L_Loc</f>
        <v>0</v>
      </c>
      <c r="BK93" s="41">
        <f>_L_Loc</f>
        <v>0</v>
      </c>
      <c r="BL93" s="41">
        <f>_L_Loc</f>
        <v>0</v>
      </c>
      <c r="BM93" s="41">
        <f>_L_Loc</f>
        <v>0</v>
      </c>
    </row>
    <row r="94" spans="1:84" s="35" customFormat="1" x14ac:dyDescent="0.25">
      <c r="A94" s="246">
        <f t="shared" si="13"/>
        <v>42473.75</v>
      </c>
      <c r="B94" s="247" t="str">
        <f>_L_Gio</f>
        <v>18:00</v>
      </c>
      <c r="C94" s="241" t="s">
        <v>7744</v>
      </c>
      <c r="D94" s="390">
        <f t="shared" si="14"/>
        <v>85</v>
      </c>
      <c r="E94" s="65" t="str">
        <f>_L_LocHe</f>
        <v>DC</v>
      </c>
      <c r="F94" s="248" t="str">
        <f>_L_MaHP</f>
        <v>DC3QT65</v>
      </c>
      <c r="G94" s="166" t="str">
        <f>_L_Loc</f>
        <v>Quản trị nhân sự</v>
      </c>
      <c r="H94" s="167">
        <f>_L_Loc</f>
        <v>3</v>
      </c>
      <c r="I94" s="65" t="str">
        <f>_L_Loc</f>
        <v>Viết</v>
      </c>
      <c r="J94" s="66">
        <f>_L_Loc</f>
        <v>75</v>
      </c>
      <c r="K94" s="67">
        <v>42473</v>
      </c>
      <c r="L94" s="236" t="str">
        <f>_L_Ngay</f>
        <v>(Thứ 4)</v>
      </c>
      <c r="M94" s="512">
        <v>5</v>
      </c>
      <c r="N94" s="65">
        <f t="shared" si="15"/>
        <v>9</v>
      </c>
      <c r="O94" s="391">
        <f>_L_SV_P</f>
        <v>9</v>
      </c>
      <c r="P94" s="65">
        <f>_L_sophong</f>
        <v>1</v>
      </c>
      <c r="Q94" s="392"/>
      <c r="R94" s="65"/>
      <c r="S94" s="65"/>
      <c r="T94" s="65"/>
      <c r="U94" s="65"/>
      <c r="V94" s="65"/>
      <c r="W94" s="65"/>
      <c r="X94" s="393">
        <f t="shared" si="16"/>
        <v>0</v>
      </c>
      <c r="Y94" s="394">
        <f>_L_NgayCham</f>
        <v>42474</v>
      </c>
      <c r="Z94" s="395">
        <f>_L_NopDiem</f>
        <v>42480</v>
      </c>
      <c r="AA94" s="396"/>
      <c r="AB94" s="409"/>
      <c r="AC94" s="410"/>
      <c r="AD94" s="410"/>
      <c r="AE94" s="410"/>
      <c r="AF94" s="410"/>
      <c r="AG94" s="410"/>
      <c r="AH94" s="411"/>
      <c r="AI94" s="348"/>
      <c r="AJ94" s="329"/>
      <c r="AK94" s="350"/>
      <c r="AL94" s="171"/>
      <c r="AM94" s="362">
        <f t="shared" si="17"/>
        <v>1</v>
      </c>
      <c r="AN94" s="32">
        <f t="shared" si="18"/>
        <v>-2</v>
      </c>
      <c r="AO94" s="31">
        <f>_L_SV_Pcuoi</f>
        <v>9</v>
      </c>
      <c r="AP94" s="33" t="str">
        <f>_L_Loc</f>
        <v>KVQT</v>
      </c>
      <c r="AQ94" s="33" t="str">
        <f>_L_Loc</f>
        <v>KTVT</v>
      </c>
      <c r="AR94" s="48">
        <f t="shared" si="19"/>
        <v>-2</v>
      </c>
      <c r="AS94" s="63">
        <f t="shared" si="20"/>
        <v>1</v>
      </c>
      <c r="AT94" s="34"/>
      <c r="AU94" s="41">
        <f>_L_Loc</f>
        <v>0</v>
      </c>
      <c r="AV94" s="41">
        <f>_L_Loc</f>
        <v>0</v>
      </c>
      <c r="AW94" s="41">
        <f>_L_Loc</f>
        <v>0</v>
      </c>
      <c r="AX94" s="41">
        <f>_L_Loc</f>
        <v>0</v>
      </c>
      <c r="AY94" s="41">
        <f>_L_Loc</f>
        <v>0</v>
      </c>
      <c r="AZ94" s="41">
        <f>_L_Loc</f>
        <v>0</v>
      </c>
      <c r="BA94" s="41">
        <f>_L_Loc</f>
        <v>0</v>
      </c>
      <c r="BB94" s="41">
        <f>_L_Loc</f>
        <v>0</v>
      </c>
      <c r="BC94" s="41">
        <f>_L_Loc</f>
        <v>0</v>
      </c>
      <c r="BD94" s="41">
        <f>_L_Loc</f>
        <v>0</v>
      </c>
      <c r="BE94" s="41">
        <f>_L_Loc</f>
        <v>0</v>
      </c>
      <c r="BF94" s="41">
        <f>_L_Loc</f>
        <v>0</v>
      </c>
      <c r="BG94" s="41">
        <f>_L_Loc</f>
        <v>0</v>
      </c>
      <c r="BH94" s="41">
        <f>_L_Loc</f>
        <v>0</v>
      </c>
      <c r="BI94" s="41" t="str">
        <f>_L_Loc</f>
        <v>x</v>
      </c>
      <c r="BJ94" s="41">
        <f>_L_Loc</f>
        <v>0</v>
      </c>
      <c r="BK94" s="41">
        <f>_L_Loc</f>
        <v>0</v>
      </c>
      <c r="BL94" s="41">
        <f>_L_Loc</f>
        <v>0</v>
      </c>
      <c r="BM94" s="41">
        <f>_L_Loc</f>
        <v>0</v>
      </c>
      <c r="BN94" s="41">
        <f>_L_Loc</f>
        <v>0</v>
      </c>
      <c r="BO94" s="41">
        <f>_L_Loc</f>
        <v>0</v>
      </c>
      <c r="BP94" s="41">
        <f>_L_Loc</f>
        <v>0</v>
      </c>
      <c r="BQ94" s="41">
        <f>_L_Loc</f>
        <v>0</v>
      </c>
      <c r="BR94" s="41">
        <f>_L_Loc</f>
        <v>0</v>
      </c>
      <c r="BS94" s="41">
        <f>_L_Loc</f>
        <v>0</v>
      </c>
      <c r="BT94" s="41">
        <f>_L_Loc</f>
        <v>0</v>
      </c>
      <c r="BU94" s="41">
        <f>_L_Loc</f>
        <v>0</v>
      </c>
      <c r="BV94" s="41">
        <f>_L_Loc</f>
        <v>0</v>
      </c>
      <c r="BW94" s="41">
        <f>_L_Loc</f>
        <v>0</v>
      </c>
      <c r="BX94" s="41">
        <f>_L_Loc</f>
        <v>0</v>
      </c>
      <c r="BY94" s="41">
        <f>_L_Loc</f>
        <v>0</v>
      </c>
      <c r="BZ94" s="41">
        <f>_L_Loc</f>
        <v>0</v>
      </c>
      <c r="CA94" s="41">
        <f>_L_Loc</f>
        <v>0</v>
      </c>
      <c r="CB94" s="41" t="str">
        <f>_L_Loc</f>
        <v>x</v>
      </c>
      <c r="CC94" s="41">
        <f>_L_Loc</f>
        <v>0</v>
      </c>
      <c r="CD94" s="41">
        <f>_L_Loc</f>
        <v>0</v>
      </c>
      <c r="CE94" s="41">
        <f>_L_Loc</f>
        <v>0</v>
      </c>
      <c r="CF94" s="41">
        <f>_L_Loc</f>
        <v>0</v>
      </c>
    </row>
    <row r="95" spans="1:84" s="35" customFormat="1" x14ac:dyDescent="0.25">
      <c r="A95" s="246">
        <f t="shared" si="13"/>
        <v>42473.75</v>
      </c>
      <c r="B95" s="247" t="str">
        <f>_L_Gio</f>
        <v>18:00</v>
      </c>
      <c r="C95" s="241" t="s">
        <v>7754</v>
      </c>
      <c r="D95" s="390">
        <f t="shared" si="14"/>
        <v>86</v>
      </c>
      <c r="E95" s="65" t="str">
        <f>_L_LocHe</f>
        <v>CC</v>
      </c>
      <c r="F95" s="248" t="str">
        <f>_L_MaHP</f>
        <v>CC2CT32</v>
      </c>
      <c r="G95" s="166" t="str">
        <f>_L_Loc</f>
        <v xml:space="preserve">Cơ học đất </v>
      </c>
      <c r="H95" s="167">
        <f>_L_Loc</f>
        <v>3</v>
      </c>
      <c r="I95" s="65" t="str">
        <f>_L_Loc</f>
        <v>Viết</v>
      </c>
      <c r="J95" s="66">
        <f>_L_Loc</f>
        <v>90</v>
      </c>
      <c r="K95" s="67">
        <v>42473</v>
      </c>
      <c r="L95" s="236" t="str">
        <f>_L_Ngay</f>
        <v>(Thứ 4)</v>
      </c>
      <c r="M95" s="512">
        <v>5</v>
      </c>
      <c r="N95" s="65">
        <f t="shared" si="15"/>
        <v>23</v>
      </c>
      <c r="O95" s="391">
        <f>_L_SV_P</f>
        <v>23</v>
      </c>
      <c r="P95" s="65">
        <f>_L_sophong</f>
        <v>1</v>
      </c>
      <c r="Q95" s="392"/>
      <c r="R95" s="65"/>
      <c r="S95" s="65"/>
      <c r="T95" s="65"/>
      <c r="U95" s="65"/>
      <c r="V95" s="65"/>
      <c r="W95" s="65"/>
      <c r="X95" s="393">
        <f t="shared" si="16"/>
        <v>0</v>
      </c>
      <c r="Y95" s="394">
        <f>_L_NgayCham</f>
        <v>42474</v>
      </c>
      <c r="Z95" s="395">
        <f>_L_NopDiem</f>
        <v>42480</v>
      </c>
      <c r="AA95" s="396"/>
      <c r="AB95" s="409"/>
      <c r="AC95" s="410"/>
      <c r="AD95" s="410"/>
      <c r="AE95" s="410"/>
      <c r="AF95" s="410"/>
      <c r="AG95" s="410"/>
      <c r="AH95" s="411"/>
      <c r="AI95" s="348"/>
      <c r="AJ95" s="329"/>
      <c r="AK95" s="350"/>
      <c r="AL95" s="171"/>
      <c r="AM95" s="362">
        <f t="shared" si="17"/>
        <v>1</v>
      </c>
      <c r="AN95" s="32">
        <f t="shared" si="18"/>
        <v>-2</v>
      </c>
      <c r="AO95" s="31">
        <f>_L_SV_Pcuoi</f>
        <v>23</v>
      </c>
      <c r="AP95" s="33" t="str">
        <f>_L_Loc</f>
        <v>CTDK</v>
      </c>
      <c r="AQ95" s="33" t="str">
        <f>_L_Loc</f>
        <v>KCT</v>
      </c>
      <c r="AR95" s="48">
        <f t="shared" si="19"/>
        <v>-2</v>
      </c>
      <c r="AS95" s="63">
        <f t="shared" si="20"/>
        <v>1</v>
      </c>
      <c r="AT95" s="34"/>
      <c r="AU95" s="41" t="str">
        <f>_L_Loc</f>
        <v>x</v>
      </c>
      <c r="AV95" s="41" t="str">
        <f>_L_Loc</f>
        <v>x</v>
      </c>
      <c r="AW95" s="41" t="str">
        <f>_L_Loc</f>
        <v>x</v>
      </c>
      <c r="AX95" s="41" t="str">
        <f>_L_Loc</f>
        <v>x</v>
      </c>
      <c r="AY95" s="41" t="str">
        <f>_L_Loc</f>
        <v>x</v>
      </c>
      <c r="AZ95" s="41" t="str">
        <f>_L_Loc</f>
        <v>x</v>
      </c>
      <c r="BA95" s="41" t="str">
        <f>_L_Loc</f>
        <v>x</v>
      </c>
      <c r="BB95" s="41">
        <f>_L_Loc</f>
        <v>0</v>
      </c>
      <c r="BC95" s="41">
        <f>_L_Loc</f>
        <v>0</v>
      </c>
      <c r="BD95" s="41">
        <f>_L_Loc</f>
        <v>0</v>
      </c>
      <c r="BE95" s="41">
        <f>_L_Loc</f>
        <v>0</v>
      </c>
      <c r="BF95" s="41">
        <f>_L_Loc</f>
        <v>0</v>
      </c>
      <c r="BG95" s="41">
        <f>_L_Loc</f>
        <v>0</v>
      </c>
      <c r="BH95" s="41">
        <f>_L_Loc</f>
        <v>0</v>
      </c>
      <c r="BI95" s="41">
        <f>_L_Loc</f>
        <v>0</v>
      </c>
      <c r="BJ95" s="41">
        <f>_L_Loc</f>
        <v>0</v>
      </c>
      <c r="BK95" s="41">
        <f>_L_Loc</f>
        <v>0</v>
      </c>
      <c r="BL95" s="41">
        <f>_L_Loc</f>
        <v>0</v>
      </c>
      <c r="BM95" s="41">
        <f>_L_Loc</f>
        <v>0</v>
      </c>
    </row>
    <row r="96" spans="1:84" s="35" customFormat="1" ht="37.5" x14ac:dyDescent="0.25">
      <c r="A96" s="246">
        <f t="shared" si="13"/>
        <v>42473.75</v>
      </c>
      <c r="B96" s="247" t="str">
        <f>_L_Gio</f>
        <v>18:00</v>
      </c>
      <c r="C96" s="241" t="s">
        <v>7769</v>
      </c>
      <c r="D96" s="390">
        <f t="shared" si="14"/>
        <v>87</v>
      </c>
      <c r="E96" s="65" t="str">
        <f>_L_LocHe</f>
        <v>CC</v>
      </c>
      <c r="F96" s="248" t="str">
        <f>_L_MaHP</f>
        <v>CC1CB94</v>
      </c>
      <c r="G96" s="166" t="str">
        <f>_L_Loc</f>
        <v>An toàn lao động và môi trường công nghiệp</v>
      </c>
      <c r="H96" s="167">
        <f>_L_Loc</f>
        <v>2</v>
      </c>
      <c r="I96" s="65" t="str">
        <f>_L_Loc</f>
        <v>Viết</v>
      </c>
      <c r="J96" s="66">
        <f>_L_Loc</f>
        <v>60</v>
      </c>
      <c r="K96" s="67">
        <v>42473</v>
      </c>
      <c r="L96" s="236" t="str">
        <f>_L_Ngay</f>
        <v>(Thứ 4)</v>
      </c>
      <c r="M96" s="512">
        <v>5</v>
      </c>
      <c r="N96" s="65">
        <f t="shared" si="15"/>
        <v>5</v>
      </c>
      <c r="O96" s="391">
        <f>_L_SV_P</f>
        <v>5</v>
      </c>
      <c r="P96" s="65">
        <f>_L_sophong</f>
        <v>1</v>
      </c>
      <c r="Q96" s="392"/>
      <c r="R96" s="65"/>
      <c r="S96" s="65"/>
      <c r="T96" s="65"/>
      <c r="U96" s="65"/>
      <c r="V96" s="65"/>
      <c r="W96" s="65"/>
      <c r="X96" s="393">
        <f t="shared" si="16"/>
        <v>0</v>
      </c>
      <c r="Y96" s="394">
        <f>_L_NgayCham</f>
        <v>42474</v>
      </c>
      <c r="Z96" s="395">
        <f>_L_NopDiem</f>
        <v>42480</v>
      </c>
      <c r="AA96" s="396"/>
      <c r="AB96" s="409"/>
      <c r="AC96" s="410"/>
      <c r="AD96" s="410"/>
      <c r="AE96" s="410"/>
      <c r="AF96" s="410"/>
      <c r="AG96" s="410"/>
      <c r="AH96" s="411"/>
      <c r="AI96" s="348"/>
      <c r="AJ96" s="329"/>
      <c r="AK96" s="350"/>
      <c r="AL96" s="171"/>
      <c r="AM96" s="362">
        <f t="shared" si="17"/>
        <v>1</v>
      </c>
      <c r="AN96" s="32">
        <f t="shared" si="18"/>
        <v>-2</v>
      </c>
      <c r="AO96" s="31">
        <f>_L_SV_Pcuoi</f>
        <v>5</v>
      </c>
      <c r="AP96" s="33" t="str">
        <f>_L_Loc</f>
        <v>KCK</v>
      </c>
      <c r="AQ96" s="33" t="str">
        <f>_L_Loc</f>
        <v>KCK</v>
      </c>
      <c r="AR96" s="48">
        <f t="shared" si="19"/>
        <v>-2</v>
      </c>
      <c r="AS96" s="63">
        <f t="shared" si="20"/>
        <v>1</v>
      </c>
      <c r="AT96" s="34"/>
      <c r="AU96" s="41">
        <f>_L_Loc</f>
        <v>0</v>
      </c>
      <c r="AV96" s="41">
        <f>_L_Loc</f>
        <v>0</v>
      </c>
      <c r="AW96" s="41">
        <f>_L_Loc</f>
        <v>0</v>
      </c>
      <c r="AX96" s="41">
        <f>_L_Loc</f>
        <v>0</v>
      </c>
      <c r="AY96" s="41">
        <f>_L_Loc</f>
        <v>0</v>
      </c>
      <c r="AZ96" s="41">
        <f>_L_Loc</f>
        <v>0</v>
      </c>
      <c r="BA96" s="41">
        <f>_L_Loc</f>
        <v>0</v>
      </c>
      <c r="BB96" s="41" t="str">
        <f>_L_Loc</f>
        <v>o</v>
      </c>
      <c r="BC96" s="41" t="str">
        <f>_L_Loc</f>
        <v>o</v>
      </c>
      <c r="BD96" s="41" t="str">
        <f>_L_Loc</f>
        <v>o</v>
      </c>
      <c r="BE96" s="41" t="str">
        <f>_L_Loc</f>
        <v>o</v>
      </c>
      <c r="BF96" s="41">
        <f>_L_Loc</f>
        <v>0</v>
      </c>
      <c r="BG96" s="41">
        <f>_L_Loc</f>
        <v>0</v>
      </c>
      <c r="BH96" s="41">
        <f>_L_Loc</f>
        <v>0</v>
      </c>
      <c r="BI96" s="41">
        <f>_L_Loc</f>
        <v>0</v>
      </c>
      <c r="BJ96" s="41">
        <f>_L_Loc</f>
        <v>0</v>
      </c>
      <c r="BK96" s="41" t="str">
        <f>_L_Loc</f>
        <v>o</v>
      </c>
      <c r="BL96" s="41" t="str">
        <f>_L_Loc</f>
        <v>o</v>
      </c>
      <c r="BM96" s="41" t="str">
        <f>_L_Loc</f>
        <v>o</v>
      </c>
    </row>
    <row r="97" spans="1:84" s="35" customFormat="1" ht="37.5" x14ac:dyDescent="0.25">
      <c r="A97" s="246">
        <f t="shared" si="13"/>
        <v>42473.75</v>
      </c>
      <c r="B97" s="247" t="str">
        <f>_L_Gio</f>
        <v>18:00</v>
      </c>
      <c r="C97" s="241" t="s">
        <v>7779</v>
      </c>
      <c r="D97" s="390">
        <f t="shared" si="14"/>
        <v>88</v>
      </c>
      <c r="E97" s="65" t="str">
        <f>_L_LocHe</f>
        <v>CC</v>
      </c>
      <c r="F97" s="248" t="str">
        <f>_L_MaHP</f>
        <v>CC3OT36</v>
      </c>
      <c r="G97" s="166" t="str">
        <f>_L_Loc</f>
        <v>Hệ thống điều hòa và thiết bị tiện nghi trên ô tô</v>
      </c>
      <c r="H97" s="167">
        <f>_L_Loc</f>
        <v>2</v>
      </c>
      <c r="I97" s="65" t="str">
        <f>_L_Loc</f>
        <v>Viết</v>
      </c>
      <c r="J97" s="66">
        <f>_L_Loc</f>
        <v>60</v>
      </c>
      <c r="K97" s="67">
        <v>42473</v>
      </c>
      <c r="L97" s="236" t="str">
        <f>_L_Ngay</f>
        <v>(Thứ 4)</v>
      </c>
      <c r="M97" s="512">
        <v>5</v>
      </c>
      <c r="N97" s="65">
        <f t="shared" si="15"/>
        <v>10</v>
      </c>
      <c r="O97" s="391">
        <f>_L_SV_P</f>
        <v>10</v>
      </c>
      <c r="P97" s="65">
        <f>_L_sophong</f>
        <v>1</v>
      </c>
      <c r="Q97" s="392"/>
      <c r="R97" s="65"/>
      <c r="S97" s="65"/>
      <c r="T97" s="65"/>
      <c r="U97" s="65"/>
      <c r="V97" s="65"/>
      <c r="W97" s="65"/>
      <c r="X97" s="393">
        <f t="shared" si="16"/>
        <v>0</v>
      </c>
      <c r="Y97" s="394">
        <f>_L_NgayCham</f>
        <v>42474</v>
      </c>
      <c r="Z97" s="395">
        <f>_L_NopDiem</f>
        <v>42480</v>
      </c>
      <c r="AA97" s="397"/>
      <c r="AB97" s="412"/>
      <c r="AC97" s="413"/>
      <c r="AD97" s="413"/>
      <c r="AE97" s="413"/>
      <c r="AF97" s="413"/>
      <c r="AG97" s="413"/>
      <c r="AH97" s="414"/>
      <c r="AI97" s="348"/>
      <c r="AJ97" s="329"/>
      <c r="AK97" s="350"/>
      <c r="AL97" s="171"/>
      <c r="AM97" s="362">
        <f t="shared" si="17"/>
        <v>1</v>
      </c>
      <c r="AN97" s="32">
        <f t="shared" si="18"/>
        <v>-2</v>
      </c>
      <c r="AO97" s="31">
        <f>_L_SV_Pcuoi</f>
        <v>10</v>
      </c>
      <c r="AP97" s="33" t="str">
        <f>_L_Loc</f>
        <v>CKOT</v>
      </c>
      <c r="AQ97" s="33" t="str">
        <f>_L_Loc</f>
        <v>KCK</v>
      </c>
      <c r="AR97" s="48">
        <f t="shared" si="19"/>
        <v>-2</v>
      </c>
      <c r="AS97" s="63">
        <f t="shared" si="20"/>
        <v>1</v>
      </c>
      <c r="AT97" s="34"/>
      <c r="AU97" s="41">
        <f>_L_Loc</f>
        <v>0</v>
      </c>
      <c r="AV97" s="41">
        <f>_L_Loc</f>
        <v>0</v>
      </c>
      <c r="AW97" s="41">
        <f>_L_Loc</f>
        <v>0</v>
      </c>
      <c r="AX97" s="41">
        <f>_L_Loc</f>
        <v>0</v>
      </c>
      <c r="AY97" s="41">
        <f>_L_Loc</f>
        <v>0</v>
      </c>
      <c r="AZ97" s="41">
        <f>_L_Loc</f>
        <v>0</v>
      </c>
      <c r="BA97" s="41">
        <f>_L_Loc</f>
        <v>0</v>
      </c>
      <c r="BB97" s="41" t="str">
        <f>_L_Loc</f>
        <v>o</v>
      </c>
      <c r="BC97" s="41">
        <f>_L_Loc</f>
        <v>0</v>
      </c>
      <c r="BD97" s="41">
        <f>_L_Loc</f>
        <v>0</v>
      </c>
      <c r="BE97" s="41">
        <f>_L_Loc</f>
        <v>0</v>
      </c>
      <c r="BF97" s="41">
        <f>_L_Loc</f>
        <v>0</v>
      </c>
      <c r="BG97" s="41">
        <f>_L_Loc</f>
        <v>0</v>
      </c>
      <c r="BH97" s="41">
        <f>_L_Loc</f>
        <v>0</v>
      </c>
      <c r="BI97" s="41">
        <f>_L_Loc</f>
        <v>0</v>
      </c>
      <c r="BJ97" s="41">
        <f>_L_Loc</f>
        <v>0</v>
      </c>
      <c r="BK97" s="41">
        <f>_L_Loc</f>
        <v>0</v>
      </c>
      <c r="BL97" s="41">
        <f>_L_Loc</f>
        <v>0</v>
      </c>
      <c r="BM97" s="41">
        <f>_L_Loc</f>
        <v>0</v>
      </c>
      <c r="BN97" s="41">
        <f>_L_Loc</f>
        <v>0</v>
      </c>
      <c r="BO97" s="41">
        <f>_L_Loc</f>
        <v>0</v>
      </c>
      <c r="BP97" s="41">
        <f>_L_Loc</f>
        <v>0</v>
      </c>
      <c r="BQ97" s="41">
        <f>_L_Loc</f>
        <v>0</v>
      </c>
      <c r="BR97" s="41">
        <f>_L_Loc</f>
        <v>0</v>
      </c>
      <c r="BS97" s="41">
        <f>_L_Loc</f>
        <v>0</v>
      </c>
      <c r="BT97" s="41">
        <f>_L_Loc</f>
        <v>0</v>
      </c>
      <c r="BU97" s="41" t="str">
        <f>_L_Loc</f>
        <v>o</v>
      </c>
      <c r="BV97" s="41">
        <f>_L_Loc</f>
        <v>0</v>
      </c>
      <c r="BW97" s="41">
        <f>_L_Loc</f>
        <v>0</v>
      </c>
      <c r="BX97" s="41">
        <f>_L_Loc</f>
        <v>0</v>
      </c>
      <c r="BY97" s="41">
        <f>_L_Loc</f>
        <v>0</v>
      </c>
      <c r="BZ97" s="41">
        <f>_L_Loc</f>
        <v>0</v>
      </c>
      <c r="CA97" s="41">
        <f>_L_Loc</f>
        <v>0</v>
      </c>
      <c r="CB97" s="41">
        <f>_L_Loc</f>
        <v>0</v>
      </c>
      <c r="CC97" s="41">
        <f>_L_Loc</f>
        <v>0</v>
      </c>
      <c r="CD97" s="41">
        <f>_L_Loc</f>
        <v>0</v>
      </c>
      <c r="CE97" s="41">
        <f>_L_Loc</f>
        <v>0</v>
      </c>
      <c r="CF97" s="41">
        <f>_L_Loc</f>
        <v>0</v>
      </c>
    </row>
    <row r="98" spans="1:84" s="35" customFormat="1" x14ac:dyDescent="0.25">
      <c r="A98" s="246">
        <f t="shared" si="13"/>
        <v>42473.75</v>
      </c>
      <c r="B98" s="247" t="str">
        <f>_L_Gio</f>
        <v>18:00</v>
      </c>
      <c r="C98" s="241" t="s">
        <v>7797</v>
      </c>
      <c r="D98" s="390">
        <f t="shared" si="14"/>
        <v>89</v>
      </c>
      <c r="E98" s="65" t="str">
        <f>_L_LocHe</f>
        <v>CC</v>
      </c>
      <c r="F98" s="248" t="str">
        <f>_L_MaHP</f>
        <v>CC3CK71</v>
      </c>
      <c r="G98" s="166" t="str">
        <f>_L_Loc</f>
        <v xml:space="preserve">Động cơ đốt trong </v>
      </c>
      <c r="H98" s="167">
        <f>_L_Loc</f>
        <v>4</v>
      </c>
      <c r="I98" s="65" t="str">
        <f>_L_Loc</f>
        <v>Viết</v>
      </c>
      <c r="J98" s="66">
        <f>_L_Loc</f>
        <v>90</v>
      </c>
      <c r="K98" s="67">
        <v>42473</v>
      </c>
      <c r="L98" s="236" t="str">
        <f>_L_Ngay</f>
        <v>(Thứ 4)</v>
      </c>
      <c r="M98" s="512">
        <v>5</v>
      </c>
      <c r="N98" s="65">
        <f t="shared" si="15"/>
        <v>8</v>
      </c>
      <c r="O98" s="391">
        <f>_L_SV_P</f>
        <v>8</v>
      </c>
      <c r="P98" s="65">
        <f>_L_sophong</f>
        <v>1</v>
      </c>
      <c r="Q98" s="392"/>
      <c r="R98" s="65"/>
      <c r="S98" s="65"/>
      <c r="T98" s="65"/>
      <c r="U98" s="65"/>
      <c r="V98" s="65"/>
      <c r="W98" s="65"/>
      <c r="X98" s="393">
        <f t="shared" si="16"/>
        <v>0</v>
      </c>
      <c r="Y98" s="394">
        <f>_L_NgayCham</f>
        <v>42474</v>
      </c>
      <c r="Z98" s="395">
        <f>_L_NopDiem</f>
        <v>42480</v>
      </c>
      <c r="AA98" s="396"/>
      <c r="AB98" s="409"/>
      <c r="AC98" s="410"/>
      <c r="AD98" s="410"/>
      <c r="AE98" s="410"/>
      <c r="AF98" s="410"/>
      <c r="AG98" s="410"/>
      <c r="AH98" s="411"/>
      <c r="AI98" s="348"/>
      <c r="AJ98" s="329"/>
      <c r="AK98" s="350"/>
      <c r="AL98" s="171"/>
      <c r="AM98" s="362">
        <f t="shared" si="17"/>
        <v>1</v>
      </c>
      <c r="AN98" s="32">
        <f t="shared" si="18"/>
        <v>-2</v>
      </c>
      <c r="AO98" s="31">
        <f>_L_SV_Pcuoi</f>
        <v>8</v>
      </c>
      <c r="AP98" s="33" t="str">
        <f>_L_Loc</f>
        <v>KCK</v>
      </c>
      <c r="AQ98" s="33" t="str">
        <f>_L_Loc</f>
        <v>KCK</v>
      </c>
      <c r="AR98" s="48">
        <f t="shared" si="19"/>
        <v>-2</v>
      </c>
      <c r="AS98" s="63">
        <f t="shared" si="20"/>
        <v>1</v>
      </c>
      <c r="AT98" s="34"/>
      <c r="AU98" s="41">
        <f>_L_Loc</f>
        <v>0</v>
      </c>
      <c r="AV98" s="41">
        <f>_L_Loc</f>
        <v>0</v>
      </c>
      <c r="AW98" s="41">
        <f>_L_Loc</f>
        <v>0</v>
      </c>
      <c r="AX98" s="41">
        <f>_L_Loc</f>
        <v>0</v>
      </c>
      <c r="AY98" s="41">
        <f>_L_Loc</f>
        <v>0</v>
      </c>
      <c r="AZ98" s="41">
        <f>_L_Loc</f>
        <v>0</v>
      </c>
      <c r="BA98" s="41">
        <f>_L_Loc</f>
        <v>0</v>
      </c>
      <c r="BB98" s="41" t="str">
        <f>_L_Loc</f>
        <v>x</v>
      </c>
      <c r="BC98" s="41" t="str">
        <f>_L_Loc</f>
        <v>x</v>
      </c>
      <c r="BD98" s="41" t="str">
        <f>_L_Loc</f>
        <v>x</v>
      </c>
      <c r="BE98" s="41">
        <f>_L_Loc</f>
        <v>0</v>
      </c>
      <c r="BF98" s="41">
        <f>_L_Loc</f>
        <v>0</v>
      </c>
      <c r="BG98" s="41">
        <f>_L_Loc</f>
        <v>0</v>
      </c>
      <c r="BH98" s="41">
        <f>_L_Loc</f>
        <v>0</v>
      </c>
      <c r="BI98" s="41">
        <f>_L_Loc</f>
        <v>0</v>
      </c>
      <c r="BJ98" s="41">
        <f>_L_Loc</f>
        <v>0</v>
      </c>
      <c r="BK98" s="41">
        <f>_L_Loc</f>
        <v>0</v>
      </c>
      <c r="BL98" s="41">
        <f>_L_Loc</f>
        <v>0</v>
      </c>
      <c r="BM98" s="41">
        <f>_L_Loc</f>
        <v>0</v>
      </c>
    </row>
    <row r="99" spans="1:84" s="35" customFormat="1" x14ac:dyDescent="0.25">
      <c r="A99" s="246">
        <f t="shared" si="13"/>
        <v>42474.75</v>
      </c>
      <c r="B99" s="247" t="str">
        <f>_L_Gio</f>
        <v>18:00</v>
      </c>
      <c r="C99" s="250" t="s">
        <v>7589</v>
      </c>
      <c r="D99" s="390">
        <f t="shared" si="14"/>
        <v>90</v>
      </c>
      <c r="E99" s="65" t="str">
        <f>_L_LocHe</f>
        <v>DC</v>
      </c>
      <c r="F99" s="248" t="str">
        <f>_L_MaHP</f>
        <v>DC2CT65</v>
      </c>
      <c r="G99" s="166" t="str">
        <f>_L_Loc</f>
        <v>An toàn lao động</v>
      </c>
      <c r="H99" s="167">
        <f>_L_Loc</f>
        <v>2</v>
      </c>
      <c r="I99" s="65" t="str">
        <f>_L_Loc</f>
        <v>Viết</v>
      </c>
      <c r="J99" s="66">
        <f>_L_Loc</f>
        <v>90</v>
      </c>
      <c r="K99" s="67">
        <v>42474</v>
      </c>
      <c r="L99" s="236" t="str">
        <f>_L_Ngay</f>
        <v>(Thứ 5)</v>
      </c>
      <c r="M99" s="512">
        <v>5</v>
      </c>
      <c r="N99" s="65">
        <f t="shared" si="15"/>
        <v>29</v>
      </c>
      <c r="O99" s="391">
        <f>_L_SV_P</f>
        <v>29</v>
      </c>
      <c r="P99" s="65">
        <f>_L_sophong</f>
        <v>1</v>
      </c>
      <c r="Q99" s="392"/>
      <c r="R99" s="65"/>
      <c r="S99" s="65"/>
      <c r="T99" s="65"/>
      <c r="U99" s="65"/>
      <c r="V99" s="65"/>
      <c r="W99" s="65"/>
      <c r="X99" s="393">
        <f t="shared" si="16"/>
        <v>0</v>
      </c>
      <c r="Y99" s="394">
        <f>_L_NgayCham</f>
        <v>42475</v>
      </c>
      <c r="Z99" s="395">
        <f>_L_NopDiem</f>
        <v>42481</v>
      </c>
      <c r="AA99" s="397"/>
      <c r="AB99" s="412"/>
      <c r="AC99" s="413"/>
      <c r="AD99" s="413"/>
      <c r="AE99" s="413"/>
      <c r="AF99" s="413"/>
      <c r="AG99" s="413"/>
      <c r="AH99" s="414"/>
      <c r="AI99" s="348"/>
      <c r="AJ99" s="329"/>
      <c r="AK99" s="350"/>
      <c r="AL99" s="171"/>
      <c r="AM99" s="362">
        <f t="shared" si="17"/>
        <v>1</v>
      </c>
      <c r="AN99" s="32">
        <f t="shared" si="18"/>
        <v>-2</v>
      </c>
      <c r="AO99" s="31">
        <f>_L_SV_Pcuoi</f>
        <v>29</v>
      </c>
      <c r="AP99" s="33" t="str">
        <f>_L_Loc</f>
        <v>CTKS</v>
      </c>
      <c r="AQ99" s="33" t="str">
        <f>_L_Loc</f>
        <v>KCT</v>
      </c>
      <c r="AR99" s="48">
        <f t="shared" si="19"/>
        <v>-2</v>
      </c>
      <c r="AS99" s="63">
        <f t="shared" si="20"/>
        <v>1</v>
      </c>
      <c r="AT99" s="34"/>
      <c r="AU99" s="41" t="str">
        <f>_L_Loc</f>
        <v>o</v>
      </c>
      <c r="AV99" s="41" t="str">
        <f>_L_Loc</f>
        <v>o</v>
      </c>
      <c r="AW99" s="41" t="str">
        <f>_L_Loc</f>
        <v>o</v>
      </c>
      <c r="AX99" s="41" t="str">
        <f>_L_Loc</f>
        <v>o</v>
      </c>
      <c r="AY99" s="41" t="str">
        <f>_L_Loc</f>
        <v>o</v>
      </c>
      <c r="AZ99" s="41" t="str">
        <f>_L_Loc</f>
        <v>x</v>
      </c>
      <c r="BA99" s="41" t="str">
        <f>_L_Loc</f>
        <v>o</v>
      </c>
      <c r="BB99" s="41">
        <f>_L_Loc</f>
        <v>0</v>
      </c>
      <c r="BC99" s="41">
        <f>_L_Loc</f>
        <v>0</v>
      </c>
      <c r="BD99" s="41">
        <f>_L_Loc</f>
        <v>0</v>
      </c>
      <c r="BE99" s="41">
        <f>_L_Loc</f>
        <v>0</v>
      </c>
      <c r="BF99" s="41">
        <f>_L_Loc</f>
        <v>0</v>
      </c>
      <c r="BG99" s="41">
        <f>_L_Loc</f>
        <v>0</v>
      </c>
      <c r="BH99" s="41">
        <f>_L_Loc</f>
        <v>0</v>
      </c>
      <c r="BI99" s="41">
        <f>_L_Loc</f>
        <v>0</v>
      </c>
      <c r="BJ99" s="41" t="str">
        <f>_L_Loc</f>
        <v>o</v>
      </c>
      <c r="BK99" s="41">
        <f>_L_Loc</f>
        <v>0</v>
      </c>
      <c r="BL99" s="41">
        <f>_L_Loc</f>
        <v>0</v>
      </c>
      <c r="BM99" s="41">
        <f>_L_Loc</f>
        <v>0</v>
      </c>
      <c r="BN99" s="41">
        <f>_L_Loc</f>
        <v>0</v>
      </c>
      <c r="BO99" s="41" t="str">
        <f>_L_Loc</f>
        <v>o</v>
      </c>
      <c r="BP99" s="41" t="str">
        <f>_L_Loc</f>
        <v>o</v>
      </c>
      <c r="BQ99" s="41" t="str">
        <f>_L_Loc</f>
        <v>o</v>
      </c>
      <c r="BR99" s="41">
        <f>_L_Loc</f>
        <v>0</v>
      </c>
      <c r="BS99" s="41" t="str">
        <f>_L_Loc</f>
        <v>x</v>
      </c>
      <c r="BT99" s="41">
        <f>_L_Loc</f>
        <v>0</v>
      </c>
      <c r="BU99" s="41">
        <f>_L_Loc</f>
        <v>0</v>
      </c>
      <c r="BV99" s="41">
        <f>_L_Loc</f>
        <v>0</v>
      </c>
      <c r="BW99" s="41">
        <f>_L_Loc</f>
        <v>0</v>
      </c>
      <c r="BX99" s="41">
        <f>_L_Loc</f>
        <v>0</v>
      </c>
      <c r="BY99" s="41">
        <f>_L_Loc</f>
        <v>0</v>
      </c>
      <c r="BZ99" s="41">
        <f>_L_Loc</f>
        <v>0</v>
      </c>
      <c r="CA99" s="41">
        <f>_L_Loc</f>
        <v>0</v>
      </c>
      <c r="CB99" s="41">
        <f>_L_Loc</f>
        <v>0</v>
      </c>
      <c r="CC99" s="41" t="str">
        <f>_L_Loc</f>
        <v>o</v>
      </c>
      <c r="CD99" s="41">
        <f>_L_Loc</f>
        <v>0</v>
      </c>
      <c r="CE99" s="41">
        <f>_L_Loc</f>
        <v>0</v>
      </c>
      <c r="CF99" s="41">
        <f>_L_Loc</f>
        <v>0</v>
      </c>
    </row>
    <row r="100" spans="1:84" s="35" customFormat="1" x14ac:dyDescent="0.25">
      <c r="A100" s="246">
        <f t="shared" si="13"/>
        <v>42474.75</v>
      </c>
      <c r="B100" s="247" t="str">
        <f>_L_Gio</f>
        <v>18:00</v>
      </c>
      <c r="C100" s="241" t="s">
        <v>7607</v>
      </c>
      <c r="D100" s="390">
        <f t="shared" si="14"/>
        <v>91</v>
      </c>
      <c r="E100" s="65" t="str">
        <f>_L_LocHe</f>
        <v>DC</v>
      </c>
      <c r="F100" s="248" t="str">
        <f>_L_MaHP</f>
        <v>DC1CB11</v>
      </c>
      <c r="G100" s="166" t="str">
        <f>_L_Loc</f>
        <v>Toán 1</v>
      </c>
      <c r="H100" s="167">
        <f>_L_Loc</f>
        <v>4</v>
      </c>
      <c r="I100" s="65" t="str">
        <f>_L_Loc</f>
        <v>Viết</v>
      </c>
      <c r="J100" s="66">
        <f>_L_Loc</f>
        <v>90</v>
      </c>
      <c r="K100" s="67">
        <v>42474</v>
      </c>
      <c r="L100" s="236" t="str">
        <f>_L_Ngay</f>
        <v>(Thứ 5)</v>
      </c>
      <c r="M100" s="512">
        <v>5</v>
      </c>
      <c r="N100" s="65">
        <f t="shared" si="15"/>
        <v>86</v>
      </c>
      <c r="O100" s="391">
        <f>_L_SV_P</f>
        <v>45</v>
      </c>
      <c r="P100" s="65">
        <f>_L_sophong</f>
        <v>2</v>
      </c>
      <c r="Q100" s="392"/>
      <c r="R100" s="65"/>
      <c r="S100" s="65"/>
      <c r="T100" s="65"/>
      <c r="U100" s="65"/>
      <c r="V100" s="65"/>
      <c r="W100" s="65"/>
      <c r="X100" s="393">
        <f t="shared" si="16"/>
        <v>0</v>
      </c>
      <c r="Y100" s="394">
        <f>_L_NgayCham</f>
        <v>42475</v>
      </c>
      <c r="Z100" s="395">
        <f>_L_NopDiem</f>
        <v>42481</v>
      </c>
      <c r="AA100" s="397"/>
      <c r="AB100" s="412"/>
      <c r="AC100" s="413"/>
      <c r="AD100" s="413"/>
      <c r="AE100" s="413"/>
      <c r="AF100" s="413"/>
      <c r="AG100" s="413"/>
      <c r="AH100" s="414"/>
      <c r="AI100" s="348"/>
      <c r="AJ100" s="365"/>
      <c r="AK100" s="350"/>
      <c r="AL100" s="171"/>
      <c r="AM100" s="362">
        <f t="shared" si="17"/>
        <v>1</v>
      </c>
      <c r="AN100" s="32">
        <f t="shared" si="18"/>
        <v>-4</v>
      </c>
      <c r="AO100" s="31">
        <f>_L_SV_Pcuoi</f>
        <v>41</v>
      </c>
      <c r="AP100" s="33" t="str">
        <f>_L_Loc</f>
        <v>CBTO</v>
      </c>
      <c r="AQ100" s="33" t="str">
        <f>_L_Loc</f>
        <v>KHCB</v>
      </c>
      <c r="AR100" s="48">
        <f t="shared" si="19"/>
        <v>-4</v>
      </c>
      <c r="AS100" s="63">
        <f t="shared" si="20"/>
        <v>1.9111111111111112</v>
      </c>
      <c r="AT100" s="34"/>
      <c r="AU100" s="41" t="str">
        <f>_L_Loc</f>
        <v>x</v>
      </c>
      <c r="AV100" s="41" t="str">
        <f>_L_Loc</f>
        <v>x</v>
      </c>
      <c r="AW100" s="41" t="str">
        <f>_L_Loc</f>
        <v>x</v>
      </c>
      <c r="AX100" s="41" t="str">
        <f>_L_Loc</f>
        <v>x</v>
      </c>
      <c r="AY100" s="41" t="str">
        <f>_L_Loc</f>
        <v>x</v>
      </c>
      <c r="AZ100" s="41" t="str">
        <f>_L_Loc</f>
        <v>x</v>
      </c>
      <c r="BA100" s="41" t="str">
        <f>_L_Loc</f>
        <v>x</v>
      </c>
      <c r="BB100" s="41" t="str">
        <f>_L_Loc</f>
        <v>x</v>
      </c>
      <c r="BC100" s="41" t="str">
        <f>_L_Loc</f>
        <v>x</v>
      </c>
      <c r="BD100" s="41" t="str">
        <f>_L_Loc</f>
        <v>x</v>
      </c>
      <c r="BE100" s="41" t="str">
        <f>_L_Loc</f>
        <v>x</v>
      </c>
      <c r="BF100" s="41" t="str">
        <f>_L_Loc</f>
        <v>x</v>
      </c>
      <c r="BG100" s="41" t="str">
        <f>_L_Loc</f>
        <v>x</v>
      </c>
      <c r="BH100" s="41">
        <f>_L_Loc</f>
        <v>0</v>
      </c>
      <c r="BI100" s="41">
        <f>_L_Loc</f>
        <v>0</v>
      </c>
      <c r="BJ100" s="41" t="str">
        <f>_L_Loc</f>
        <v>x</v>
      </c>
      <c r="BK100" s="41" t="str">
        <f>_L_Loc</f>
        <v>x</v>
      </c>
      <c r="BL100" s="41" t="str">
        <f>_L_Loc</f>
        <v>x</v>
      </c>
      <c r="BM100" s="41" t="str">
        <f>_L_Loc</f>
        <v>x</v>
      </c>
      <c r="BN100" s="41">
        <f>_L_Loc</f>
        <v>0</v>
      </c>
      <c r="BO100" s="41" t="str">
        <f>_L_Loc</f>
        <v>x</v>
      </c>
      <c r="BP100" s="41" t="str">
        <f>_L_Loc</f>
        <v>x</v>
      </c>
      <c r="BQ100" s="41" t="str">
        <f>_L_Loc</f>
        <v>x</v>
      </c>
      <c r="BR100" s="41">
        <f>_L_Loc</f>
        <v>0</v>
      </c>
      <c r="BS100" s="41" t="str">
        <f>_L_Loc</f>
        <v>x</v>
      </c>
      <c r="BT100" s="41">
        <f>_L_Loc</f>
        <v>0</v>
      </c>
      <c r="BU100" s="41" t="str">
        <f>_L_Loc</f>
        <v>x</v>
      </c>
      <c r="BV100" s="41" t="str">
        <f>_L_Loc</f>
        <v>x</v>
      </c>
      <c r="BW100" s="41" t="str">
        <f>_L_Loc</f>
        <v>x</v>
      </c>
      <c r="BX100" s="41" t="str">
        <f>_L_Loc</f>
        <v>x</v>
      </c>
      <c r="BY100" s="41" t="str">
        <f>_L_Loc</f>
        <v>x</v>
      </c>
      <c r="BZ100" s="41" t="str">
        <f>_L_Loc</f>
        <v>x</v>
      </c>
      <c r="CA100" s="41">
        <f>_L_Loc</f>
        <v>0</v>
      </c>
      <c r="CB100" s="41">
        <f>_L_Loc</f>
        <v>0</v>
      </c>
      <c r="CC100" s="41" t="str">
        <f>_L_Loc</f>
        <v>x</v>
      </c>
      <c r="CD100" s="41" t="str">
        <f>_L_Loc</f>
        <v>x</v>
      </c>
      <c r="CE100" s="41" t="str">
        <f>_L_Loc</f>
        <v>x</v>
      </c>
      <c r="CF100" s="41">
        <f>_L_Loc</f>
        <v>0</v>
      </c>
    </row>
    <row r="101" spans="1:84" s="35" customFormat="1" x14ac:dyDescent="0.25">
      <c r="A101" s="246">
        <f t="shared" si="13"/>
        <v>42474.75</v>
      </c>
      <c r="B101" s="247" t="str">
        <f>_L_Gio</f>
        <v>18:00</v>
      </c>
      <c r="C101" s="257" t="s">
        <v>7668</v>
      </c>
      <c r="D101" s="390">
        <f t="shared" si="14"/>
        <v>92</v>
      </c>
      <c r="E101" s="65" t="str">
        <f>_L_LocHe</f>
        <v>DC</v>
      </c>
      <c r="F101" s="248" t="str">
        <f>_L_MaHP</f>
        <v>DC2CO28</v>
      </c>
      <c r="G101" s="166" t="str">
        <f>_L_Loc</f>
        <v>Động lực học công trình</v>
      </c>
      <c r="H101" s="167">
        <f>_L_Loc</f>
        <v>2</v>
      </c>
      <c r="I101" s="65" t="str">
        <f>_L_Loc</f>
        <v>Viết</v>
      </c>
      <c r="J101" s="66">
        <f>_L_Loc</f>
        <v>90</v>
      </c>
      <c r="K101" s="67">
        <v>42474</v>
      </c>
      <c r="L101" s="236" t="str">
        <f>_L_Ngay</f>
        <v>(Thứ 5)</v>
      </c>
      <c r="M101" s="512">
        <v>5</v>
      </c>
      <c r="N101" s="65">
        <f t="shared" si="15"/>
        <v>2</v>
      </c>
      <c r="O101" s="391">
        <f>_L_SV_P</f>
        <v>2</v>
      </c>
      <c r="P101" s="65">
        <f>_L_sophong</f>
        <v>1</v>
      </c>
      <c r="Q101" s="392"/>
      <c r="R101" s="65"/>
      <c r="S101" s="65"/>
      <c r="T101" s="65"/>
      <c r="U101" s="65"/>
      <c r="V101" s="65"/>
      <c r="W101" s="65"/>
      <c r="X101" s="393">
        <f t="shared" si="16"/>
        <v>0</v>
      </c>
      <c r="Y101" s="394">
        <f>_L_NgayCham</f>
        <v>42475</v>
      </c>
      <c r="Z101" s="395">
        <f>_L_NopDiem</f>
        <v>42481</v>
      </c>
      <c r="AA101" s="397"/>
      <c r="AB101" s="412"/>
      <c r="AC101" s="413"/>
      <c r="AD101" s="413"/>
      <c r="AE101" s="413"/>
      <c r="AF101" s="413"/>
      <c r="AG101" s="413"/>
      <c r="AH101" s="414"/>
      <c r="AI101" s="348"/>
      <c r="AJ101" s="329"/>
      <c r="AK101" s="350"/>
      <c r="AL101" s="171"/>
      <c r="AM101" s="362">
        <f t="shared" si="17"/>
        <v>2</v>
      </c>
      <c r="AN101" s="32">
        <f t="shared" si="18"/>
        <v>-2</v>
      </c>
      <c r="AO101" s="31">
        <f>_L_SV_Pcuoi</f>
        <v>2</v>
      </c>
      <c r="AP101" s="33" t="str">
        <f>_L_Loc</f>
        <v>CTKC</v>
      </c>
      <c r="AQ101" s="33" t="str">
        <f>_L_Loc</f>
        <v>KCT</v>
      </c>
      <c r="AR101" s="48">
        <f t="shared" si="19"/>
        <v>-2</v>
      </c>
      <c r="AS101" s="63">
        <f t="shared" si="20"/>
        <v>1</v>
      </c>
      <c r="AT101" s="34"/>
      <c r="AU101" s="41" t="str">
        <f>_L_Loc</f>
        <v>o</v>
      </c>
      <c r="AV101" s="41" t="str">
        <f>_L_Loc</f>
        <v>o</v>
      </c>
      <c r="AW101" s="41" t="str">
        <f>_L_Loc</f>
        <v>o</v>
      </c>
      <c r="AX101" s="41" t="str">
        <f>_L_Loc</f>
        <v>o</v>
      </c>
      <c r="AY101" s="41" t="str">
        <f>_L_Loc</f>
        <v>o</v>
      </c>
      <c r="AZ101" s="41" t="str">
        <f>_L_Loc</f>
        <v>o</v>
      </c>
      <c r="BA101" s="41" t="str">
        <f>_L_Loc</f>
        <v>o</v>
      </c>
      <c r="BB101" s="41">
        <f>_L_Loc</f>
        <v>0</v>
      </c>
      <c r="BC101" s="41">
        <f>_L_Loc</f>
        <v>0</v>
      </c>
      <c r="BD101" s="41">
        <f>_L_Loc</f>
        <v>0</v>
      </c>
      <c r="BE101" s="41">
        <f>_L_Loc</f>
        <v>0</v>
      </c>
      <c r="BF101" s="41">
        <f>_L_Loc</f>
        <v>0</v>
      </c>
      <c r="BG101" s="41">
        <f>_L_Loc</f>
        <v>0</v>
      </c>
      <c r="BH101" s="41">
        <f>_L_Loc</f>
        <v>0</v>
      </c>
      <c r="BI101" s="41">
        <f>_L_Loc</f>
        <v>0</v>
      </c>
      <c r="BJ101" s="41">
        <f>_L_Loc</f>
        <v>0</v>
      </c>
      <c r="BK101" s="41">
        <f>_L_Loc</f>
        <v>0</v>
      </c>
      <c r="BL101" s="41">
        <f>_L_Loc</f>
        <v>0</v>
      </c>
      <c r="BM101" s="41">
        <f>_L_Loc</f>
        <v>0</v>
      </c>
      <c r="BN101" s="41">
        <f>_L_Loc</f>
        <v>0</v>
      </c>
      <c r="BO101" s="41">
        <f>_L_Loc</f>
        <v>0</v>
      </c>
      <c r="BP101" s="41">
        <f>_L_Loc</f>
        <v>0</v>
      </c>
      <c r="BQ101" s="41">
        <f>_L_Loc</f>
        <v>0</v>
      </c>
      <c r="BR101" s="41">
        <f>_L_Loc</f>
        <v>0</v>
      </c>
      <c r="BS101" s="41">
        <f>_L_Loc</f>
        <v>0</v>
      </c>
      <c r="BT101" s="41">
        <f>_L_Loc</f>
        <v>0</v>
      </c>
      <c r="BU101" s="41">
        <f>_L_Loc</f>
        <v>0</v>
      </c>
      <c r="BV101" s="41">
        <f>_L_Loc</f>
        <v>0</v>
      </c>
      <c r="BW101" s="41">
        <f>_L_Loc</f>
        <v>0</v>
      </c>
      <c r="BX101" s="41">
        <f>_L_Loc</f>
        <v>0</v>
      </c>
      <c r="BY101" s="41">
        <f>_L_Loc</f>
        <v>0</v>
      </c>
      <c r="BZ101" s="41">
        <f>_L_Loc</f>
        <v>0</v>
      </c>
      <c r="CA101" s="41">
        <f>_L_Loc</f>
        <v>0</v>
      </c>
      <c r="CB101" s="41">
        <f>_L_Loc</f>
        <v>0</v>
      </c>
      <c r="CC101" s="41">
        <f>_L_Loc</f>
        <v>0</v>
      </c>
      <c r="CD101" s="41">
        <f>_L_Loc</f>
        <v>0</v>
      </c>
      <c r="CE101" s="41">
        <f>_L_Loc</f>
        <v>0</v>
      </c>
      <c r="CF101" s="41">
        <f>_L_Loc</f>
        <v>0</v>
      </c>
    </row>
    <row r="102" spans="1:84" s="35" customFormat="1" x14ac:dyDescent="0.25">
      <c r="A102" s="246">
        <f t="shared" si="13"/>
        <v>42474.75</v>
      </c>
      <c r="B102" s="247" t="str">
        <f>_L_Gio</f>
        <v>18:00</v>
      </c>
      <c r="C102" s="241" t="s">
        <v>7669</v>
      </c>
      <c r="D102" s="390">
        <f t="shared" si="14"/>
        <v>93</v>
      </c>
      <c r="E102" s="65" t="str">
        <f>_L_LocHe</f>
        <v>DL</v>
      </c>
      <c r="F102" s="248" t="str">
        <f>_L_MaHP</f>
        <v>DC2CO28</v>
      </c>
      <c r="G102" s="166" t="str">
        <f>_L_Loc</f>
        <v>Động lực học công trình</v>
      </c>
      <c r="H102" s="167">
        <f>_L_Loc</f>
        <v>2</v>
      </c>
      <c r="I102" s="65" t="str">
        <f>_L_Loc</f>
        <v>Viết</v>
      </c>
      <c r="J102" s="66">
        <f>_L_Loc</f>
        <v>90</v>
      </c>
      <c r="K102" s="67">
        <v>42474</v>
      </c>
      <c r="L102" s="236" t="str">
        <f>_L_Ngay</f>
        <v>(Thứ 5)</v>
      </c>
      <c r="M102" s="512">
        <v>5</v>
      </c>
      <c r="N102" s="65">
        <f t="shared" si="15"/>
        <v>52</v>
      </c>
      <c r="O102" s="391">
        <f>_L_SV_P</f>
        <v>52</v>
      </c>
      <c r="P102" s="65">
        <f>_L_sophong</f>
        <v>1</v>
      </c>
      <c r="Q102" s="392"/>
      <c r="R102" s="65"/>
      <c r="S102" s="65"/>
      <c r="T102" s="65"/>
      <c r="U102" s="65"/>
      <c r="V102" s="65"/>
      <c r="W102" s="65"/>
      <c r="X102" s="393">
        <f t="shared" si="16"/>
        <v>0</v>
      </c>
      <c r="Y102" s="394">
        <f>_L_NgayCham</f>
        <v>42475</v>
      </c>
      <c r="Z102" s="395">
        <f>_L_NopDiem</f>
        <v>42481</v>
      </c>
      <c r="AA102" s="396"/>
      <c r="AB102" s="409"/>
      <c r="AC102" s="410"/>
      <c r="AD102" s="410"/>
      <c r="AE102" s="410"/>
      <c r="AF102" s="410"/>
      <c r="AG102" s="410"/>
      <c r="AH102" s="411"/>
      <c r="AI102" s="348"/>
      <c r="AJ102" s="329"/>
      <c r="AK102" s="350"/>
      <c r="AL102" s="171"/>
      <c r="AM102" s="362">
        <f t="shared" si="17"/>
        <v>2</v>
      </c>
      <c r="AN102" s="32">
        <f t="shared" si="18"/>
        <v>-2</v>
      </c>
      <c r="AO102" s="31">
        <f>_L_SV_Pcuoi</f>
        <v>52</v>
      </c>
      <c r="AP102" s="33" t="str">
        <f>_L_Loc</f>
        <v>CTKC</v>
      </c>
      <c r="AQ102" s="33" t="str">
        <f>_L_Loc</f>
        <v>KCT</v>
      </c>
      <c r="AR102" s="48">
        <f t="shared" si="19"/>
        <v>-2</v>
      </c>
      <c r="AS102" s="63">
        <f t="shared" si="20"/>
        <v>1</v>
      </c>
      <c r="AT102" s="34"/>
      <c r="AU102" s="41" t="str">
        <f>_L_Loc</f>
        <v>o</v>
      </c>
      <c r="AV102" s="41" t="str">
        <f>_L_Loc</f>
        <v>o</v>
      </c>
      <c r="AW102" s="41" t="str">
        <f>_L_Loc</f>
        <v>o</v>
      </c>
      <c r="AX102" s="41" t="str">
        <f>_L_Loc</f>
        <v>o</v>
      </c>
      <c r="AY102" s="41" t="str">
        <f>_L_Loc</f>
        <v>o</v>
      </c>
      <c r="AZ102" s="41" t="str">
        <f>_L_Loc</f>
        <v>o</v>
      </c>
      <c r="BA102" s="41" t="str">
        <f>_L_Loc</f>
        <v>o</v>
      </c>
      <c r="BB102" s="41">
        <f>_L_Loc</f>
        <v>0</v>
      </c>
      <c r="BC102" s="41">
        <f>_L_Loc</f>
        <v>0</v>
      </c>
      <c r="BD102" s="41">
        <f>_L_Loc</f>
        <v>0</v>
      </c>
      <c r="BE102" s="41">
        <f>_L_Loc</f>
        <v>0</v>
      </c>
      <c r="BF102" s="41">
        <f>_L_Loc</f>
        <v>0</v>
      </c>
      <c r="BG102" s="41">
        <f>_L_Loc</f>
        <v>0</v>
      </c>
      <c r="BH102" s="41">
        <f>_L_Loc</f>
        <v>0</v>
      </c>
      <c r="BI102" s="41">
        <f>_L_Loc</f>
        <v>0</v>
      </c>
      <c r="BJ102" s="41">
        <f>_L_Loc</f>
        <v>0</v>
      </c>
      <c r="BK102" s="41">
        <f>_L_Loc</f>
        <v>0</v>
      </c>
      <c r="BL102" s="41">
        <f>_L_Loc</f>
        <v>0</v>
      </c>
      <c r="BM102" s="41">
        <f>_L_Loc</f>
        <v>0</v>
      </c>
    </row>
    <row r="103" spans="1:84" s="35" customFormat="1" x14ac:dyDescent="0.25">
      <c r="A103" s="246">
        <f t="shared" si="13"/>
        <v>42474.75</v>
      </c>
      <c r="B103" s="247" t="str">
        <f>_L_Gio</f>
        <v>18:00</v>
      </c>
      <c r="C103" s="241" t="s">
        <v>7674</v>
      </c>
      <c r="D103" s="390">
        <f t="shared" si="14"/>
        <v>94</v>
      </c>
      <c r="E103" s="65" t="str">
        <f>_L_LocHe</f>
        <v>CC</v>
      </c>
      <c r="F103" s="248" t="str">
        <f>_L_MaHP</f>
        <v>CC2KV81</v>
      </c>
      <c r="G103" s="166" t="str">
        <f>_L_Loc</f>
        <v>Kiểm toán căn bản</v>
      </c>
      <c r="H103" s="167">
        <f>_L_Loc</f>
        <v>3</v>
      </c>
      <c r="I103" s="65" t="str">
        <f>_L_Loc</f>
        <v>Viết</v>
      </c>
      <c r="J103" s="66">
        <f>_L_Loc</f>
        <v>90</v>
      </c>
      <c r="K103" s="67">
        <v>42474</v>
      </c>
      <c r="L103" s="236" t="str">
        <f>_L_Ngay</f>
        <v>(Thứ 5)</v>
      </c>
      <c r="M103" s="512">
        <v>5</v>
      </c>
      <c r="N103" s="65">
        <f t="shared" si="15"/>
        <v>15</v>
      </c>
      <c r="O103" s="391">
        <f>_L_SV_P</f>
        <v>15</v>
      </c>
      <c r="P103" s="65">
        <f>_L_sophong</f>
        <v>1</v>
      </c>
      <c r="Q103" s="392"/>
      <c r="R103" s="65"/>
      <c r="S103" s="65"/>
      <c r="T103" s="65"/>
      <c r="U103" s="65"/>
      <c r="V103" s="65"/>
      <c r="W103" s="65"/>
      <c r="X103" s="393">
        <f t="shared" si="16"/>
        <v>0</v>
      </c>
      <c r="Y103" s="394">
        <f>_L_NgayCham</f>
        <v>42475</v>
      </c>
      <c r="Z103" s="395">
        <f>_L_NopDiem</f>
        <v>42481</v>
      </c>
      <c r="AA103" s="396"/>
      <c r="AB103" s="409"/>
      <c r="AC103" s="410"/>
      <c r="AD103" s="410"/>
      <c r="AE103" s="410"/>
      <c r="AF103" s="410"/>
      <c r="AG103" s="410"/>
      <c r="AH103" s="411"/>
      <c r="AI103" s="348"/>
      <c r="AJ103" s="329"/>
      <c r="AK103" s="350"/>
      <c r="AL103" s="171"/>
      <c r="AM103" s="362">
        <f t="shared" si="17"/>
        <v>1</v>
      </c>
      <c r="AN103" s="32">
        <f t="shared" si="18"/>
        <v>-2</v>
      </c>
      <c r="AO103" s="31">
        <f>_L_SV_Pcuoi</f>
        <v>15</v>
      </c>
      <c r="AP103" s="33" t="str">
        <f>_L_Loc</f>
        <v>KVKK</v>
      </c>
      <c r="AQ103" s="33" t="str">
        <f>_L_Loc</f>
        <v>KTVT</v>
      </c>
      <c r="AR103" s="48">
        <f t="shared" si="19"/>
        <v>-2</v>
      </c>
      <c r="AS103" s="63">
        <f t="shared" si="20"/>
        <v>1</v>
      </c>
      <c r="AT103" s="34"/>
      <c r="AU103" s="41">
        <f>_L_Loc</f>
        <v>0</v>
      </c>
      <c r="AV103" s="41">
        <f>_L_Loc</f>
        <v>0</v>
      </c>
      <c r="AW103" s="41">
        <f>_L_Loc</f>
        <v>0</v>
      </c>
      <c r="AX103" s="41">
        <f>_L_Loc</f>
        <v>0</v>
      </c>
      <c r="AY103" s="41">
        <f>_L_Loc</f>
        <v>0</v>
      </c>
      <c r="AZ103" s="41">
        <f>_L_Loc</f>
        <v>0</v>
      </c>
      <c r="BA103" s="41">
        <f>_L_Loc</f>
        <v>0</v>
      </c>
      <c r="BB103" s="41">
        <f>_L_Loc</f>
        <v>0</v>
      </c>
      <c r="BC103" s="41">
        <f>_L_Loc</f>
        <v>0</v>
      </c>
      <c r="BD103" s="41">
        <f>_L_Loc</f>
        <v>0</v>
      </c>
      <c r="BE103" s="41">
        <f>_L_Loc</f>
        <v>0</v>
      </c>
      <c r="BF103" s="41">
        <f>_L_Loc</f>
        <v>0</v>
      </c>
      <c r="BG103" s="41">
        <f>_L_Loc</f>
        <v>0</v>
      </c>
      <c r="BH103" s="41" t="str">
        <f>_L_Loc</f>
        <v>x</v>
      </c>
      <c r="BI103" s="41">
        <f>_L_Loc</f>
        <v>0</v>
      </c>
      <c r="BJ103" s="41">
        <f>_L_Loc</f>
        <v>0</v>
      </c>
      <c r="BK103" s="41">
        <f>_L_Loc</f>
        <v>0</v>
      </c>
      <c r="BL103" s="41">
        <f>_L_Loc</f>
        <v>0</v>
      </c>
      <c r="BM103" s="41">
        <f>_L_Loc</f>
        <v>0</v>
      </c>
    </row>
    <row r="104" spans="1:84" s="35" customFormat="1" x14ac:dyDescent="0.25">
      <c r="A104" s="246">
        <f t="shared" si="13"/>
        <v>42474.75</v>
      </c>
      <c r="B104" s="247" t="str">
        <f>_L_Gio</f>
        <v>18:00</v>
      </c>
      <c r="C104" s="241" t="s">
        <v>7692</v>
      </c>
      <c r="D104" s="390">
        <f t="shared" si="14"/>
        <v>95</v>
      </c>
      <c r="E104" s="65" t="str">
        <f>_L_LocHe</f>
        <v>DC</v>
      </c>
      <c r="F104" s="248" t="str">
        <f>_L_MaHP</f>
        <v>DC2KV82</v>
      </c>
      <c r="G104" s="166" t="str">
        <f>_L_Loc</f>
        <v>Kinh tế quốc tế</v>
      </c>
      <c r="H104" s="167">
        <f>_L_Loc</f>
        <v>2</v>
      </c>
      <c r="I104" s="65" t="str">
        <f>_L_Loc</f>
        <v>Viết</v>
      </c>
      <c r="J104" s="66">
        <f>_L_Loc</f>
        <v>60</v>
      </c>
      <c r="K104" s="67">
        <v>42474</v>
      </c>
      <c r="L104" s="236" t="str">
        <f>_L_Ngay</f>
        <v>(Thứ 5)</v>
      </c>
      <c r="M104" s="512">
        <v>5</v>
      </c>
      <c r="N104" s="65">
        <f t="shared" si="15"/>
        <v>58</v>
      </c>
      <c r="O104" s="391">
        <f>_L_SV_P</f>
        <v>45</v>
      </c>
      <c r="P104" s="65">
        <f>_L_sophong</f>
        <v>2</v>
      </c>
      <c r="Q104" s="392"/>
      <c r="R104" s="65"/>
      <c r="S104" s="65"/>
      <c r="T104" s="65"/>
      <c r="U104" s="65"/>
      <c r="V104" s="65"/>
      <c r="W104" s="65"/>
      <c r="X104" s="393">
        <f t="shared" si="16"/>
        <v>0</v>
      </c>
      <c r="Y104" s="394">
        <f>_L_NgayCham</f>
        <v>42475</v>
      </c>
      <c r="Z104" s="395">
        <f>_L_NopDiem</f>
        <v>42481</v>
      </c>
      <c r="AA104" s="396"/>
      <c r="AB104" s="409"/>
      <c r="AC104" s="410"/>
      <c r="AD104" s="410"/>
      <c r="AE104" s="410"/>
      <c r="AF104" s="410"/>
      <c r="AG104" s="410"/>
      <c r="AH104" s="411"/>
      <c r="AI104" s="348"/>
      <c r="AJ104" s="329"/>
      <c r="AK104" s="350"/>
      <c r="AL104" s="171"/>
      <c r="AM104" s="362">
        <f t="shared" si="17"/>
        <v>2</v>
      </c>
      <c r="AN104" s="32">
        <f t="shared" si="18"/>
        <v>-4</v>
      </c>
      <c r="AO104" s="31">
        <f>_L_SV_Pcuoi</f>
        <v>13</v>
      </c>
      <c r="AP104" s="33" t="str">
        <f>_L_Loc</f>
        <v>KVCS</v>
      </c>
      <c r="AQ104" s="33" t="str">
        <f>_L_Loc</f>
        <v>KTVT</v>
      </c>
      <c r="AR104" s="48">
        <f t="shared" si="19"/>
        <v>-4</v>
      </c>
      <c r="AS104" s="63">
        <f t="shared" si="20"/>
        <v>1.288888888888889</v>
      </c>
      <c r="AT104" s="34"/>
      <c r="AU104" s="41">
        <f>_L_Loc</f>
        <v>0</v>
      </c>
      <c r="AV104" s="41">
        <f>_L_Loc</f>
        <v>0</v>
      </c>
      <c r="AW104" s="41">
        <f>_L_Loc</f>
        <v>0</v>
      </c>
      <c r="AX104" s="41">
        <f>_L_Loc</f>
        <v>0</v>
      </c>
      <c r="AY104" s="41">
        <f>_L_Loc</f>
        <v>0</v>
      </c>
      <c r="AZ104" s="41">
        <f>_L_Loc</f>
        <v>0</v>
      </c>
      <c r="BA104" s="41">
        <f>_L_Loc</f>
        <v>0</v>
      </c>
      <c r="BB104" s="41">
        <f>_L_Loc</f>
        <v>0</v>
      </c>
      <c r="BC104" s="41">
        <f>_L_Loc</f>
        <v>0</v>
      </c>
      <c r="BD104" s="41">
        <f>_L_Loc</f>
        <v>0</v>
      </c>
      <c r="BE104" s="41">
        <f>_L_Loc</f>
        <v>0</v>
      </c>
      <c r="BF104" s="41">
        <f>_L_Loc</f>
        <v>0</v>
      </c>
      <c r="BG104" s="41">
        <f>_L_Loc</f>
        <v>0</v>
      </c>
      <c r="BH104" s="41" t="str">
        <f>_L_Loc</f>
        <v>o</v>
      </c>
      <c r="BI104" s="41" t="str">
        <f>_L_Loc</f>
        <v>o</v>
      </c>
      <c r="BJ104" s="41">
        <f>_L_Loc</f>
        <v>0</v>
      </c>
      <c r="BK104" s="41">
        <f>_L_Loc</f>
        <v>0</v>
      </c>
      <c r="BL104" s="41">
        <f>_L_Loc</f>
        <v>0</v>
      </c>
      <c r="BM104" s="41" t="str">
        <f>_L_Loc</f>
        <v>o</v>
      </c>
      <c r="BN104" s="41">
        <f>_L_Loc</f>
        <v>0</v>
      </c>
      <c r="BO104" s="41">
        <f>_L_Loc</f>
        <v>0</v>
      </c>
      <c r="BP104" s="41">
        <f>_L_Loc</f>
        <v>0</v>
      </c>
      <c r="BQ104" s="41">
        <f>_L_Loc</f>
        <v>0</v>
      </c>
      <c r="BR104" s="41">
        <f>_L_Loc</f>
        <v>0</v>
      </c>
      <c r="BS104" s="41">
        <f>_L_Loc</f>
        <v>0</v>
      </c>
      <c r="BT104" s="41">
        <f>_L_Loc</f>
        <v>0</v>
      </c>
      <c r="BU104" s="41">
        <f>_L_Loc</f>
        <v>0</v>
      </c>
      <c r="BV104" s="41">
        <f>_L_Loc</f>
        <v>0</v>
      </c>
      <c r="BW104" s="41">
        <f>_L_Loc</f>
        <v>0</v>
      </c>
      <c r="BX104" s="41">
        <f>_L_Loc</f>
        <v>0</v>
      </c>
      <c r="BY104" s="41">
        <f>_L_Loc</f>
        <v>0</v>
      </c>
      <c r="BZ104" s="41">
        <f>_L_Loc</f>
        <v>0</v>
      </c>
      <c r="CA104" s="41" t="str">
        <f>_L_Loc</f>
        <v>o</v>
      </c>
      <c r="CB104" s="41" t="str">
        <f>_L_Loc</f>
        <v>o</v>
      </c>
      <c r="CC104" s="41">
        <f>_L_Loc</f>
        <v>0</v>
      </c>
      <c r="CD104" s="41">
        <f>_L_Loc</f>
        <v>0</v>
      </c>
      <c r="CE104" s="41">
        <f>_L_Loc</f>
        <v>0</v>
      </c>
      <c r="CF104" s="41">
        <f>_L_Loc</f>
        <v>0</v>
      </c>
    </row>
    <row r="105" spans="1:84" s="35" customFormat="1" x14ac:dyDescent="0.25">
      <c r="A105" s="246">
        <f t="shared" si="13"/>
        <v>42474.75</v>
      </c>
      <c r="B105" s="247" t="str">
        <f>_L_Gio</f>
        <v>18:00</v>
      </c>
      <c r="C105" s="241" t="s">
        <v>7693</v>
      </c>
      <c r="D105" s="390">
        <f t="shared" si="14"/>
        <v>96</v>
      </c>
      <c r="E105" s="65" t="str">
        <f>_L_LocHe</f>
        <v>DL</v>
      </c>
      <c r="F105" s="248" t="str">
        <f>_L_MaHP</f>
        <v>DC2KV82</v>
      </c>
      <c r="G105" s="166" t="str">
        <f>_L_Loc</f>
        <v>Kinh tế quốc tế</v>
      </c>
      <c r="H105" s="167">
        <f>_L_Loc</f>
        <v>2</v>
      </c>
      <c r="I105" s="65" t="str">
        <f>_L_Loc</f>
        <v>Viết</v>
      </c>
      <c r="J105" s="66">
        <f>_L_Loc</f>
        <v>60</v>
      </c>
      <c r="K105" s="67">
        <v>42474</v>
      </c>
      <c r="L105" s="236" t="str">
        <f>_L_Ngay</f>
        <v>(Thứ 5)</v>
      </c>
      <c r="M105" s="512">
        <v>5</v>
      </c>
      <c r="N105" s="65">
        <f t="shared" si="15"/>
        <v>16</v>
      </c>
      <c r="O105" s="391">
        <f>_L_SV_P</f>
        <v>16</v>
      </c>
      <c r="P105" s="65">
        <f>_L_sophong</f>
        <v>1</v>
      </c>
      <c r="Q105" s="392"/>
      <c r="R105" s="65"/>
      <c r="S105" s="65"/>
      <c r="T105" s="65"/>
      <c r="U105" s="65"/>
      <c r="V105" s="65"/>
      <c r="W105" s="65"/>
      <c r="X105" s="393">
        <f t="shared" si="16"/>
        <v>0</v>
      </c>
      <c r="Y105" s="394">
        <f>_L_NgayCham</f>
        <v>42475</v>
      </c>
      <c r="Z105" s="395">
        <f>_L_NopDiem</f>
        <v>42481</v>
      </c>
      <c r="AA105" s="397"/>
      <c r="AB105" s="412"/>
      <c r="AC105" s="413"/>
      <c r="AD105" s="413"/>
      <c r="AE105" s="413"/>
      <c r="AF105" s="413"/>
      <c r="AG105" s="413"/>
      <c r="AH105" s="414"/>
      <c r="AI105" s="348"/>
      <c r="AJ105" s="329"/>
      <c r="AK105" s="350"/>
      <c r="AL105" s="171"/>
      <c r="AM105" s="362">
        <f t="shared" si="17"/>
        <v>2</v>
      </c>
      <c r="AN105" s="32">
        <f t="shared" si="18"/>
        <v>-2</v>
      </c>
      <c r="AO105" s="31">
        <f>_L_SV_Pcuoi</f>
        <v>16</v>
      </c>
      <c r="AP105" s="33" t="str">
        <f>_L_Loc</f>
        <v>KVCS</v>
      </c>
      <c r="AQ105" s="33" t="str">
        <f>_L_Loc</f>
        <v>KTVT</v>
      </c>
      <c r="AR105" s="48">
        <f t="shared" si="19"/>
        <v>-2</v>
      </c>
      <c r="AS105" s="63">
        <f t="shared" si="20"/>
        <v>1</v>
      </c>
      <c r="AT105" s="34"/>
      <c r="AU105" s="41">
        <f>_L_Loc</f>
        <v>0</v>
      </c>
      <c r="AV105" s="41">
        <f>_L_Loc</f>
        <v>0</v>
      </c>
      <c r="AW105" s="41">
        <f>_L_Loc</f>
        <v>0</v>
      </c>
      <c r="AX105" s="41">
        <f>_L_Loc</f>
        <v>0</v>
      </c>
      <c r="AY105" s="41">
        <f>_L_Loc</f>
        <v>0</v>
      </c>
      <c r="AZ105" s="41">
        <f>_L_Loc</f>
        <v>0</v>
      </c>
      <c r="BA105" s="41">
        <f>_L_Loc</f>
        <v>0</v>
      </c>
      <c r="BB105" s="41">
        <f>_L_Loc</f>
        <v>0</v>
      </c>
      <c r="BC105" s="41">
        <f>_L_Loc</f>
        <v>0</v>
      </c>
      <c r="BD105" s="41">
        <f>_L_Loc</f>
        <v>0</v>
      </c>
      <c r="BE105" s="41">
        <f>_L_Loc</f>
        <v>0</v>
      </c>
      <c r="BF105" s="41">
        <f>_L_Loc</f>
        <v>0</v>
      </c>
      <c r="BG105" s="41">
        <f>_L_Loc</f>
        <v>0</v>
      </c>
      <c r="BH105" s="41" t="str">
        <f>_L_Loc</f>
        <v>o</v>
      </c>
      <c r="BI105" s="41" t="str">
        <f>_L_Loc</f>
        <v>o</v>
      </c>
      <c r="BJ105" s="41">
        <f>_L_Loc</f>
        <v>0</v>
      </c>
      <c r="BK105" s="41">
        <f>_L_Loc</f>
        <v>0</v>
      </c>
      <c r="BL105" s="41">
        <f>_L_Loc</f>
        <v>0</v>
      </c>
      <c r="BM105" s="41" t="str">
        <f>_L_Loc</f>
        <v>o</v>
      </c>
      <c r="BN105" s="41">
        <f>_L_Loc</f>
        <v>0</v>
      </c>
      <c r="BO105" s="41">
        <f>_L_Loc</f>
        <v>0</v>
      </c>
      <c r="BP105" s="41">
        <f>_L_Loc</f>
        <v>0</v>
      </c>
      <c r="BQ105" s="41">
        <f>_L_Loc</f>
        <v>0</v>
      </c>
      <c r="BR105" s="41">
        <f>_L_Loc</f>
        <v>0</v>
      </c>
      <c r="BS105" s="41">
        <f>_L_Loc</f>
        <v>0</v>
      </c>
      <c r="BT105" s="41">
        <f>_L_Loc</f>
        <v>0</v>
      </c>
      <c r="BU105" s="41">
        <f>_L_Loc</f>
        <v>0</v>
      </c>
      <c r="BV105" s="41">
        <f>_L_Loc</f>
        <v>0</v>
      </c>
      <c r="BW105" s="41">
        <f>_L_Loc</f>
        <v>0</v>
      </c>
      <c r="BX105" s="41">
        <f>_L_Loc</f>
        <v>0</v>
      </c>
      <c r="BY105" s="41">
        <f>_L_Loc</f>
        <v>0</v>
      </c>
      <c r="BZ105" s="41">
        <f>_L_Loc</f>
        <v>0</v>
      </c>
      <c r="CA105" s="41" t="str">
        <f>_L_Loc</f>
        <v>o</v>
      </c>
      <c r="CB105" s="41" t="str">
        <f>_L_Loc</f>
        <v>o</v>
      </c>
      <c r="CC105" s="41">
        <f>_L_Loc</f>
        <v>0</v>
      </c>
      <c r="CD105" s="41">
        <f>_L_Loc</f>
        <v>0</v>
      </c>
      <c r="CE105" s="41">
        <f>_L_Loc</f>
        <v>0</v>
      </c>
      <c r="CF105" s="41">
        <f>_L_Loc</f>
        <v>0</v>
      </c>
    </row>
    <row r="106" spans="1:84" s="35" customFormat="1" x14ac:dyDescent="0.25">
      <c r="A106" s="246">
        <f t="shared" si="13"/>
        <v>42474.75</v>
      </c>
      <c r="B106" s="247" t="str">
        <f>_L_Gio</f>
        <v>18:00</v>
      </c>
      <c r="C106" s="241" t="s">
        <v>7696</v>
      </c>
      <c r="D106" s="390">
        <f t="shared" si="14"/>
        <v>97</v>
      </c>
      <c r="E106" s="65" t="str">
        <f>_L_LocHe</f>
        <v>CC</v>
      </c>
      <c r="F106" s="248" t="str">
        <f>_L_MaHP</f>
        <v>CC3DD51</v>
      </c>
      <c r="G106" s="166" t="str">
        <f>_L_Loc</f>
        <v>Kỹ thuật thi công 1</v>
      </c>
      <c r="H106" s="167">
        <f>_L_Loc</f>
        <v>3</v>
      </c>
      <c r="I106" s="65" t="str">
        <f>_L_Loc</f>
        <v>Viết</v>
      </c>
      <c r="J106" s="66">
        <f>_L_Loc</f>
        <v>90</v>
      </c>
      <c r="K106" s="67">
        <v>42474</v>
      </c>
      <c r="L106" s="236" t="str">
        <f>_L_Ngay</f>
        <v>(Thứ 5)</v>
      </c>
      <c r="M106" s="512">
        <v>5</v>
      </c>
      <c r="N106" s="65">
        <f t="shared" si="15"/>
        <v>8</v>
      </c>
      <c r="O106" s="391">
        <f>_L_SV_P</f>
        <v>8</v>
      </c>
      <c r="P106" s="65">
        <f>_L_sophong</f>
        <v>1</v>
      </c>
      <c r="Q106" s="392"/>
      <c r="R106" s="65"/>
      <c r="S106" s="65"/>
      <c r="T106" s="65"/>
      <c r="U106" s="65"/>
      <c r="V106" s="65"/>
      <c r="W106" s="65"/>
      <c r="X106" s="393">
        <f t="shared" si="16"/>
        <v>0</v>
      </c>
      <c r="Y106" s="394">
        <f>_L_NgayCham</f>
        <v>42475</v>
      </c>
      <c r="Z106" s="395">
        <f>_L_NopDiem</f>
        <v>42481</v>
      </c>
      <c r="AA106" s="397"/>
      <c r="AB106" s="412"/>
      <c r="AC106" s="413"/>
      <c r="AD106" s="413"/>
      <c r="AE106" s="413"/>
      <c r="AF106" s="413"/>
      <c r="AG106" s="413"/>
      <c r="AH106" s="414"/>
      <c r="AI106" s="348"/>
      <c r="AJ106" s="329"/>
      <c r="AK106" s="350"/>
      <c r="AL106" s="356"/>
      <c r="AM106" s="362">
        <f t="shared" si="17"/>
        <v>1</v>
      </c>
      <c r="AN106" s="32">
        <f t="shared" si="18"/>
        <v>-2</v>
      </c>
      <c r="AO106" s="31">
        <f>_L_SV_Pcuoi</f>
        <v>8</v>
      </c>
      <c r="AP106" s="33" t="str">
        <f>_L_Loc</f>
        <v>CTDD</v>
      </c>
      <c r="AQ106" s="33" t="str">
        <f>_L_Loc</f>
        <v>KCT</v>
      </c>
      <c r="AR106" s="48">
        <f t="shared" si="19"/>
        <v>-2</v>
      </c>
      <c r="AS106" s="63">
        <f t="shared" si="20"/>
        <v>1</v>
      </c>
      <c r="AT106" s="34"/>
      <c r="AU106" s="41">
        <f>_L_Loc</f>
        <v>0</v>
      </c>
      <c r="AV106" s="41">
        <f>_L_Loc</f>
        <v>0</v>
      </c>
      <c r="AW106" s="41">
        <f>_L_Loc</f>
        <v>0</v>
      </c>
      <c r="AX106" s="41">
        <f>_L_Loc</f>
        <v>0</v>
      </c>
      <c r="AY106" s="41">
        <f>_L_Loc</f>
        <v>0</v>
      </c>
      <c r="AZ106" s="41" t="str">
        <f>_L_Loc</f>
        <v>x</v>
      </c>
      <c r="BA106" s="41">
        <f>_L_Loc</f>
        <v>0</v>
      </c>
      <c r="BB106" s="41">
        <f>_L_Loc</f>
        <v>0</v>
      </c>
      <c r="BC106" s="41">
        <f>_L_Loc</f>
        <v>0</v>
      </c>
      <c r="BD106" s="41">
        <f>_L_Loc</f>
        <v>0</v>
      </c>
      <c r="BE106" s="41">
        <f>_L_Loc</f>
        <v>0</v>
      </c>
      <c r="BF106" s="41">
        <f>_L_Loc</f>
        <v>0</v>
      </c>
      <c r="BG106" s="41">
        <f>_L_Loc</f>
        <v>0</v>
      </c>
      <c r="BH106" s="41">
        <f>_L_Loc</f>
        <v>0</v>
      </c>
      <c r="BI106" s="41">
        <f>_L_Loc</f>
        <v>0</v>
      </c>
      <c r="BJ106" s="41">
        <f>_L_Loc</f>
        <v>0</v>
      </c>
      <c r="BK106" s="41">
        <f>_L_Loc</f>
        <v>0</v>
      </c>
      <c r="BL106" s="41">
        <f>_L_Loc</f>
        <v>0</v>
      </c>
      <c r="BM106" s="41">
        <f>_L_Loc</f>
        <v>0</v>
      </c>
      <c r="BN106" s="41">
        <f>_L_Loc</f>
        <v>0</v>
      </c>
      <c r="BO106" s="41">
        <f>_L_Loc</f>
        <v>0</v>
      </c>
      <c r="BP106" s="41">
        <f>_L_Loc</f>
        <v>0</v>
      </c>
      <c r="BQ106" s="41">
        <f>_L_Loc</f>
        <v>0</v>
      </c>
      <c r="BR106" s="41">
        <f>_L_Loc</f>
        <v>0</v>
      </c>
      <c r="BS106" s="41" t="str">
        <f>_L_Loc</f>
        <v>x</v>
      </c>
      <c r="BT106" s="41">
        <f>_L_Loc</f>
        <v>0</v>
      </c>
      <c r="BU106" s="41">
        <f>_L_Loc</f>
        <v>0</v>
      </c>
      <c r="BV106" s="41">
        <f>_L_Loc</f>
        <v>0</v>
      </c>
      <c r="BW106" s="41">
        <f>_L_Loc</f>
        <v>0</v>
      </c>
      <c r="BX106" s="41">
        <f>_L_Loc</f>
        <v>0</v>
      </c>
      <c r="BY106" s="41">
        <f>_L_Loc</f>
        <v>0</v>
      </c>
      <c r="BZ106" s="41">
        <f>_L_Loc</f>
        <v>0</v>
      </c>
      <c r="CA106" s="41">
        <f>_L_Loc</f>
        <v>0</v>
      </c>
      <c r="CB106" s="41">
        <f>_L_Loc</f>
        <v>0</v>
      </c>
      <c r="CC106" s="41">
        <f>_L_Loc</f>
        <v>0</v>
      </c>
      <c r="CD106" s="41">
        <f>_L_Loc</f>
        <v>0</v>
      </c>
      <c r="CE106" s="41">
        <f>_L_Loc</f>
        <v>0</v>
      </c>
      <c r="CF106" s="41">
        <f>_L_Loc</f>
        <v>0</v>
      </c>
    </row>
    <row r="107" spans="1:84" s="35" customFormat="1" x14ac:dyDescent="0.25">
      <c r="A107" s="246">
        <f t="shared" si="13"/>
        <v>42474.75</v>
      </c>
      <c r="B107" s="247" t="str">
        <f>_L_Gio</f>
        <v>18:00</v>
      </c>
      <c r="C107" s="241" t="s">
        <v>7701</v>
      </c>
      <c r="D107" s="390">
        <f t="shared" si="14"/>
        <v>98</v>
      </c>
      <c r="E107" s="65" t="str">
        <f>_L_LocHe</f>
        <v>DC</v>
      </c>
      <c r="F107" s="248" t="str">
        <f>_L_MaHP</f>
        <v>DC2HT13</v>
      </c>
      <c r="G107" s="166" t="str">
        <f>_L_Loc</f>
        <v>Nhập môn mạng máy tính</v>
      </c>
      <c r="H107" s="167">
        <f>_L_Loc</f>
        <v>3</v>
      </c>
      <c r="I107" s="65" t="str">
        <f>_L_Loc</f>
        <v>Viết</v>
      </c>
      <c r="J107" s="66">
        <f>_L_Loc</f>
        <v>90</v>
      </c>
      <c r="K107" s="67">
        <v>42474</v>
      </c>
      <c r="L107" s="236" t="str">
        <f>_L_Ngay</f>
        <v>(Thứ 5)</v>
      </c>
      <c r="M107" s="512">
        <v>5</v>
      </c>
      <c r="N107" s="65">
        <f t="shared" si="15"/>
        <v>18</v>
      </c>
      <c r="O107" s="391">
        <f>_L_SV_P</f>
        <v>18</v>
      </c>
      <c r="P107" s="65">
        <f>_L_sophong</f>
        <v>1</v>
      </c>
      <c r="Q107" s="392"/>
      <c r="R107" s="65"/>
      <c r="S107" s="65"/>
      <c r="T107" s="65"/>
      <c r="U107" s="65"/>
      <c r="V107" s="65"/>
      <c r="W107" s="65"/>
      <c r="X107" s="393">
        <f t="shared" si="16"/>
        <v>0</v>
      </c>
      <c r="Y107" s="394">
        <f>_L_NgayCham</f>
        <v>42475</v>
      </c>
      <c r="Z107" s="395">
        <f>_L_NopDiem</f>
        <v>42481</v>
      </c>
      <c r="AA107" s="396"/>
      <c r="AB107" s="409"/>
      <c r="AC107" s="410"/>
      <c r="AD107" s="410"/>
      <c r="AE107" s="410"/>
      <c r="AF107" s="410"/>
      <c r="AG107" s="410"/>
      <c r="AH107" s="411"/>
      <c r="AI107" s="348"/>
      <c r="AJ107" s="365"/>
      <c r="AK107" s="350"/>
      <c r="AL107" s="171"/>
      <c r="AM107" s="362">
        <f t="shared" si="17"/>
        <v>1</v>
      </c>
      <c r="AN107" s="32">
        <f t="shared" si="18"/>
        <v>-2</v>
      </c>
      <c r="AO107" s="31">
        <f>_L_SV_Pcuoi</f>
        <v>18</v>
      </c>
      <c r="AP107" s="33" t="str">
        <f>_L_Loc</f>
        <v>TTMA</v>
      </c>
      <c r="AQ107" s="33" t="str">
        <f>_L_Loc</f>
        <v>CNTT</v>
      </c>
      <c r="AR107" s="48">
        <f t="shared" si="19"/>
        <v>-2</v>
      </c>
      <c r="AS107" s="63">
        <f t="shared" si="20"/>
        <v>1</v>
      </c>
      <c r="AT107" s="34"/>
      <c r="AU107" s="41">
        <f>_L_Loc</f>
        <v>0</v>
      </c>
      <c r="AV107" s="41">
        <f>_L_Loc</f>
        <v>0</v>
      </c>
      <c r="AW107" s="41">
        <f>_L_Loc</f>
        <v>0</v>
      </c>
      <c r="AX107" s="41">
        <f>_L_Loc</f>
        <v>0</v>
      </c>
      <c r="AY107" s="41">
        <f>_L_Loc</f>
        <v>0</v>
      </c>
      <c r="AZ107" s="41">
        <f>_L_Loc</f>
        <v>0</v>
      </c>
      <c r="BA107" s="41">
        <f>_L_Loc</f>
        <v>0</v>
      </c>
      <c r="BB107" s="41">
        <f>_L_Loc</f>
        <v>0</v>
      </c>
      <c r="BC107" s="41">
        <f>_L_Loc</f>
        <v>0</v>
      </c>
      <c r="BD107" s="41">
        <f>_L_Loc</f>
        <v>0</v>
      </c>
      <c r="BE107" s="41">
        <f>_L_Loc</f>
        <v>0</v>
      </c>
      <c r="BF107" s="41">
        <f>_L_Loc</f>
        <v>0</v>
      </c>
      <c r="BG107" s="41" t="str">
        <f>_L_Loc</f>
        <v>x</v>
      </c>
      <c r="BH107" s="41">
        <f>_L_Loc</f>
        <v>0</v>
      </c>
      <c r="BI107" s="41">
        <f>_L_Loc</f>
        <v>0</v>
      </c>
      <c r="BJ107" s="41">
        <f>_L_Loc</f>
        <v>0</v>
      </c>
      <c r="BK107" s="41">
        <f>_L_Loc</f>
        <v>0</v>
      </c>
      <c r="BL107" s="41">
        <f>_L_Loc</f>
        <v>0</v>
      </c>
      <c r="BM107" s="41">
        <f>_L_Loc</f>
        <v>0</v>
      </c>
    </row>
    <row r="108" spans="1:84" s="35" customFormat="1" x14ac:dyDescent="0.25">
      <c r="A108" s="246">
        <f t="shared" si="13"/>
        <v>42474.75</v>
      </c>
      <c r="B108" s="247" t="str">
        <f>_L_Gio</f>
        <v>18:00</v>
      </c>
      <c r="C108" s="241" t="s">
        <v>7703</v>
      </c>
      <c r="D108" s="390">
        <f t="shared" si="14"/>
        <v>99</v>
      </c>
      <c r="E108" s="65" t="str">
        <f>_L_LocHe</f>
        <v>DC</v>
      </c>
      <c r="F108" s="248" t="str">
        <f>_L_MaHP</f>
        <v>DC2KX41</v>
      </c>
      <c r="G108" s="166" t="str">
        <f>_L_Loc</f>
        <v>Thiết kế đường</v>
      </c>
      <c r="H108" s="167">
        <f>_L_Loc</f>
        <v>2</v>
      </c>
      <c r="I108" s="65" t="str">
        <f>_L_Loc</f>
        <v>Viết</v>
      </c>
      <c r="J108" s="66">
        <f>_L_Loc</f>
        <v>60</v>
      </c>
      <c r="K108" s="67">
        <v>42474</v>
      </c>
      <c r="L108" s="236" t="str">
        <f>_L_Ngay</f>
        <v>(Thứ 5)</v>
      </c>
      <c r="M108" s="512">
        <v>5</v>
      </c>
      <c r="N108" s="65">
        <f t="shared" si="15"/>
        <v>8</v>
      </c>
      <c r="O108" s="391">
        <f>_L_SV_P</f>
        <v>8</v>
      </c>
      <c r="P108" s="65">
        <f>_L_sophong</f>
        <v>1</v>
      </c>
      <c r="Q108" s="392"/>
      <c r="R108" s="65"/>
      <c r="S108" s="65"/>
      <c r="T108" s="65"/>
      <c r="U108" s="65"/>
      <c r="V108" s="65"/>
      <c r="W108" s="65"/>
      <c r="X108" s="393">
        <f t="shared" si="16"/>
        <v>0</v>
      </c>
      <c r="Y108" s="394">
        <f>_L_NgayCham</f>
        <v>42475</v>
      </c>
      <c r="Z108" s="395">
        <f>_L_NopDiem</f>
        <v>42481</v>
      </c>
      <c r="AA108" s="396"/>
      <c r="AB108" s="409"/>
      <c r="AC108" s="410"/>
      <c r="AD108" s="410"/>
      <c r="AE108" s="410"/>
      <c r="AF108" s="410"/>
      <c r="AG108" s="410"/>
      <c r="AH108" s="411"/>
      <c r="AI108" s="348"/>
      <c r="AJ108" s="329"/>
      <c r="AK108" s="350"/>
      <c r="AL108" s="171"/>
      <c r="AM108" s="362">
        <f t="shared" si="17"/>
        <v>1</v>
      </c>
      <c r="AN108" s="32">
        <f t="shared" si="18"/>
        <v>-2</v>
      </c>
      <c r="AO108" s="31">
        <f>_L_SV_Pcuoi</f>
        <v>8</v>
      </c>
      <c r="AP108" s="33" t="str">
        <f>_L_Loc</f>
        <v>CTDB</v>
      </c>
      <c r="AQ108" s="33" t="str">
        <f>_L_Loc</f>
        <v>KCT</v>
      </c>
      <c r="AR108" s="48">
        <f t="shared" si="19"/>
        <v>-2</v>
      </c>
      <c r="AS108" s="63">
        <f t="shared" si="20"/>
        <v>1</v>
      </c>
      <c r="AT108" s="34"/>
      <c r="AU108" s="41">
        <f>_L_Loc</f>
        <v>0</v>
      </c>
      <c r="AV108" s="41">
        <f>_L_Loc</f>
        <v>0</v>
      </c>
      <c r="AW108" s="41">
        <f>_L_Loc</f>
        <v>0</v>
      </c>
      <c r="AX108" s="41">
        <f>_L_Loc</f>
        <v>0</v>
      </c>
      <c r="AY108" s="41">
        <f>_L_Loc</f>
        <v>0</v>
      </c>
      <c r="AZ108" s="41">
        <f>_L_Loc</f>
        <v>0</v>
      </c>
      <c r="BA108" s="41">
        <f>_L_Loc</f>
        <v>0</v>
      </c>
      <c r="BB108" s="41">
        <f>_L_Loc</f>
        <v>0</v>
      </c>
      <c r="BC108" s="41">
        <f>_L_Loc</f>
        <v>0</v>
      </c>
      <c r="BD108" s="41">
        <f>_L_Loc</f>
        <v>0</v>
      </c>
      <c r="BE108" s="41">
        <f>_L_Loc</f>
        <v>0</v>
      </c>
      <c r="BF108" s="41">
        <f>_L_Loc</f>
        <v>0</v>
      </c>
      <c r="BG108" s="41">
        <f>_L_Loc</f>
        <v>0</v>
      </c>
      <c r="BH108" s="41">
        <f>_L_Loc</f>
        <v>0</v>
      </c>
      <c r="BI108" s="41">
        <f>_L_Loc</f>
        <v>0</v>
      </c>
      <c r="BJ108" s="41" t="str">
        <f>_L_Loc</f>
        <v>o</v>
      </c>
      <c r="BK108" s="41">
        <f>_L_Loc</f>
        <v>0</v>
      </c>
      <c r="BL108" s="41">
        <f>_L_Loc</f>
        <v>0</v>
      </c>
      <c r="BM108" s="41">
        <f>_L_Loc</f>
        <v>0</v>
      </c>
      <c r="BN108" s="41">
        <f>_L_Loc</f>
        <v>0</v>
      </c>
      <c r="BO108" s="41">
        <f>_L_Loc</f>
        <v>0</v>
      </c>
      <c r="BP108" s="41">
        <f>_L_Loc</f>
        <v>0</v>
      </c>
      <c r="BQ108" s="41">
        <f>_L_Loc</f>
        <v>0</v>
      </c>
      <c r="BR108" s="41">
        <f>_L_Loc</f>
        <v>0</v>
      </c>
      <c r="BS108" s="41">
        <f>_L_Loc</f>
        <v>0</v>
      </c>
      <c r="BT108" s="41">
        <f>_L_Loc</f>
        <v>0</v>
      </c>
      <c r="BU108" s="41">
        <f>_L_Loc</f>
        <v>0</v>
      </c>
      <c r="BV108" s="41">
        <f>_L_Loc</f>
        <v>0</v>
      </c>
      <c r="BW108" s="41">
        <f>_L_Loc</f>
        <v>0</v>
      </c>
      <c r="BX108" s="41">
        <f>_L_Loc</f>
        <v>0</v>
      </c>
      <c r="BY108" s="41">
        <f>_L_Loc</f>
        <v>0</v>
      </c>
      <c r="BZ108" s="41">
        <f>_L_Loc</f>
        <v>0</v>
      </c>
      <c r="CA108" s="41">
        <f>_L_Loc</f>
        <v>0</v>
      </c>
      <c r="CB108" s="41">
        <f>_L_Loc</f>
        <v>0</v>
      </c>
      <c r="CC108" s="41" t="str">
        <f>_L_Loc</f>
        <v>o</v>
      </c>
      <c r="CD108" s="41">
        <f>_L_Loc</f>
        <v>0</v>
      </c>
      <c r="CE108" s="41">
        <f>_L_Loc</f>
        <v>0</v>
      </c>
      <c r="CF108" s="41">
        <f>_L_Loc</f>
        <v>0</v>
      </c>
    </row>
    <row r="109" spans="1:84" s="35" customFormat="1" x14ac:dyDescent="0.25">
      <c r="A109" s="246">
        <f t="shared" si="13"/>
        <v>42474.75</v>
      </c>
      <c r="B109" s="247" t="str">
        <f>_L_Gio</f>
        <v>18:00</v>
      </c>
      <c r="C109" s="241" t="s">
        <v>7712</v>
      </c>
      <c r="D109" s="390">
        <f t="shared" si="14"/>
        <v>100</v>
      </c>
      <c r="E109" s="65" t="str">
        <f>_L_LocHe</f>
        <v>DC</v>
      </c>
      <c r="F109" s="248" t="str">
        <f>_L_MaHP</f>
        <v>DC2CK32</v>
      </c>
      <c r="G109" s="166" t="str">
        <f>_L_Loc</f>
        <v>Vật liệu cơ khí</v>
      </c>
      <c r="H109" s="167">
        <f>_L_Loc</f>
        <v>3</v>
      </c>
      <c r="I109" s="65" t="str">
        <f>_L_Loc</f>
        <v>Viết</v>
      </c>
      <c r="J109" s="66">
        <f>_L_Loc</f>
        <v>90</v>
      </c>
      <c r="K109" s="67">
        <v>42474</v>
      </c>
      <c r="L109" s="236" t="str">
        <f>_L_Ngay</f>
        <v>(Thứ 5)</v>
      </c>
      <c r="M109" s="512">
        <v>5</v>
      </c>
      <c r="N109" s="65">
        <f t="shared" si="15"/>
        <v>9</v>
      </c>
      <c r="O109" s="391">
        <f>_L_SV_P</f>
        <v>9</v>
      </c>
      <c r="P109" s="65">
        <f>_L_sophong</f>
        <v>1</v>
      </c>
      <c r="Q109" s="392"/>
      <c r="R109" s="65"/>
      <c r="S109" s="65"/>
      <c r="T109" s="65"/>
      <c r="U109" s="65"/>
      <c r="V109" s="65"/>
      <c r="W109" s="65"/>
      <c r="X109" s="393">
        <f t="shared" si="16"/>
        <v>0</v>
      </c>
      <c r="Y109" s="394">
        <f>_L_NgayCham</f>
        <v>42475</v>
      </c>
      <c r="Z109" s="395">
        <f>_L_NopDiem</f>
        <v>42481</v>
      </c>
      <c r="AA109" s="397"/>
      <c r="AB109" s="412"/>
      <c r="AC109" s="413"/>
      <c r="AD109" s="413"/>
      <c r="AE109" s="413"/>
      <c r="AF109" s="413"/>
      <c r="AG109" s="413"/>
      <c r="AH109" s="414"/>
      <c r="AI109" s="348"/>
      <c r="AJ109" s="329"/>
      <c r="AK109" s="350"/>
      <c r="AL109" s="171"/>
      <c r="AM109" s="362">
        <f t="shared" si="17"/>
        <v>1</v>
      </c>
      <c r="AN109" s="32">
        <f t="shared" si="18"/>
        <v>-2</v>
      </c>
      <c r="AO109" s="31">
        <f>_L_SV_Pcuoi</f>
        <v>9</v>
      </c>
      <c r="AP109" s="33" t="str">
        <f>_L_Loc</f>
        <v>KCK</v>
      </c>
      <c r="AQ109" s="33" t="str">
        <f>_L_Loc</f>
        <v>KCK</v>
      </c>
      <c r="AR109" s="48">
        <f t="shared" si="19"/>
        <v>-2</v>
      </c>
      <c r="AS109" s="63">
        <f t="shared" si="20"/>
        <v>1</v>
      </c>
      <c r="AT109" s="34"/>
      <c r="AU109" s="41">
        <f>_L_Loc</f>
        <v>0</v>
      </c>
      <c r="AV109" s="41">
        <f>_L_Loc</f>
        <v>0</v>
      </c>
      <c r="AW109" s="41">
        <f>_L_Loc</f>
        <v>0</v>
      </c>
      <c r="AX109" s="41">
        <f>_L_Loc</f>
        <v>0</v>
      </c>
      <c r="AY109" s="41">
        <f>_L_Loc</f>
        <v>0</v>
      </c>
      <c r="AZ109" s="41">
        <f>_L_Loc</f>
        <v>0</v>
      </c>
      <c r="BA109" s="41">
        <f>_L_Loc</f>
        <v>0</v>
      </c>
      <c r="BB109" s="41" t="str">
        <f>_L_Loc</f>
        <v>x</v>
      </c>
      <c r="BC109" s="41" t="str">
        <f>_L_Loc</f>
        <v>x</v>
      </c>
      <c r="BD109" s="41" t="str">
        <f>_L_Loc</f>
        <v>x</v>
      </c>
      <c r="BE109" s="41" t="str">
        <f>_L_Loc</f>
        <v>x</v>
      </c>
      <c r="BF109" s="41">
        <f>_L_Loc</f>
        <v>0</v>
      </c>
      <c r="BG109" s="41">
        <f>_L_Loc</f>
        <v>0</v>
      </c>
      <c r="BH109" s="41">
        <f>_L_Loc</f>
        <v>0</v>
      </c>
      <c r="BI109" s="41">
        <f>_L_Loc</f>
        <v>0</v>
      </c>
      <c r="BJ109" s="41">
        <f>_L_Loc</f>
        <v>0</v>
      </c>
      <c r="BK109" s="41">
        <f>_L_Loc</f>
        <v>0</v>
      </c>
      <c r="BL109" s="41">
        <f>_L_Loc</f>
        <v>0</v>
      </c>
      <c r="BM109" s="41">
        <f>_L_Loc</f>
        <v>0</v>
      </c>
      <c r="BN109" s="41">
        <f>_L_Loc</f>
        <v>0</v>
      </c>
      <c r="BO109" s="41">
        <f>_L_Loc</f>
        <v>0</v>
      </c>
      <c r="BP109" s="41">
        <f>_L_Loc</f>
        <v>0</v>
      </c>
      <c r="BQ109" s="41">
        <f>_L_Loc</f>
        <v>0</v>
      </c>
      <c r="BR109" s="41">
        <f>_L_Loc</f>
        <v>0</v>
      </c>
      <c r="BS109" s="41">
        <f>_L_Loc</f>
        <v>0</v>
      </c>
      <c r="BT109" s="41">
        <f>_L_Loc</f>
        <v>0</v>
      </c>
      <c r="BU109" s="41" t="str">
        <f>_L_Loc</f>
        <v>x</v>
      </c>
      <c r="BV109" s="41" t="str">
        <f>_L_Loc</f>
        <v>x</v>
      </c>
      <c r="BW109" s="41" t="str">
        <f>_L_Loc</f>
        <v>x</v>
      </c>
      <c r="BX109" s="41" t="str">
        <f>_L_Loc</f>
        <v>x</v>
      </c>
      <c r="BY109" s="41">
        <f>_L_Loc</f>
        <v>0</v>
      </c>
      <c r="BZ109" s="41">
        <f>_L_Loc</f>
        <v>0</v>
      </c>
      <c r="CA109" s="41">
        <f>_L_Loc</f>
        <v>0</v>
      </c>
      <c r="CB109" s="41">
        <f>_L_Loc</f>
        <v>0</v>
      </c>
      <c r="CC109" s="41">
        <f>_L_Loc</f>
        <v>0</v>
      </c>
      <c r="CD109" s="41">
        <f>_L_Loc</f>
        <v>0</v>
      </c>
      <c r="CE109" s="41">
        <f>_L_Loc</f>
        <v>0</v>
      </c>
      <c r="CF109" s="41">
        <f>_L_Loc</f>
        <v>0</v>
      </c>
    </row>
    <row r="110" spans="1:84" s="35" customFormat="1" x14ac:dyDescent="0.25">
      <c r="A110" s="246">
        <f t="shared" si="13"/>
        <v>42474.75</v>
      </c>
      <c r="B110" s="247" t="str">
        <f>_L_Gio</f>
        <v>18:00</v>
      </c>
      <c r="C110" s="241" t="s">
        <v>7759</v>
      </c>
      <c r="D110" s="390">
        <f t="shared" si="14"/>
        <v>101</v>
      </c>
      <c r="E110" s="65" t="str">
        <f>_L_LocHe</f>
        <v>CC</v>
      </c>
      <c r="F110" s="248" t="str">
        <f>_L_MaHP</f>
        <v>CC2GT51</v>
      </c>
      <c r="G110" s="166" t="str">
        <f>_L_Loc</f>
        <v>Kết cấu thép</v>
      </c>
      <c r="H110" s="167">
        <f>_L_Loc</f>
        <v>2</v>
      </c>
      <c r="I110" s="65" t="str">
        <f>_L_Loc</f>
        <v>Viết</v>
      </c>
      <c r="J110" s="66">
        <f>_L_Loc</f>
        <v>75</v>
      </c>
      <c r="K110" s="67">
        <v>42474</v>
      </c>
      <c r="L110" s="236" t="str">
        <f>_L_Ngay</f>
        <v>(Thứ 5)</v>
      </c>
      <c r="M110" s="512">
        <v>5</v>
      </c>
      <c r="N110" s="65">
        <f t="shared" si="15"/>
        <v>18</v>
      </c>
      <c r="O110" s="391">
        <f>_L_SV_P</f>
        <v>18</v>
      </c>
      <c r="P110" s="65">
        <f>_L_sophong</f>
        <v>1</v>
      </c>
      <c r="Q110" s="392"/>
      <c r="R110" s="65"/>
      <c r="S110" s="65"/>
      <c r="T110" s="65"/>
      <c r="U110" s="65"/>
      <c r="V110" s="65"/>
      <c r="W110" s="65"/>
      <c r="X110" s="393">
        <f t="shared" si="16"/>
        <v>0</v>
      </c>
      <c r="Y110" s="394">
        <f>_L_NgayCham</f>
        <v>42475</v>
      </c>
      <c r="Z110" s="395">
        <f>_L_NopDiem</f>
        <v>42481</v>
      </c>
      <c r="AA110" s="396"/>
      <c r="AB110" s="409"/>
      <c r="AC110" s="410"/>
      <c r="AD110" s="410"/>
      <c r="AE110" s="410"/>
      <c r="AF110" s="410"/>
      <c r="AG110" s="410"/>
      <c r="AH110" s="411"/>
      <c r="AI110" s="348"/>
      <c r="AJ110" s="329"/>
      <c r="AK110" s="350"/>
      <c r="AL110" s="171"/>
      <c r="AM110" s="362">
        <f t="shared" si="17"/>
        <v>1</v>
      </c>
      <c r="AN110" s="32">
        <f t="shared" si="18"/>
        <v>-2</v>
      </c>
      <c r="AO110" s="31">
        <f>_L_SV_Pcuoi</f>
        <v>18</v>
      </c>
      <c r="AP110" s="33" t="str">
        <f>_L_Loc</f>
        <v>CTKC</v>
      </c>
      <c r="AQ110" s="33" t="str">
        <f>_L_Loc</f>
        <v>KCT</v>
      </c>
      <c r="AR110" s="48">
        <f t="shared" si="19"/>
        <v>-2</v>
      </c>
      <c r="AS110" s="63">
        <f t="shared" si="20"/>
        <v>1</v>
      </c>
      <c r="AT110" s="34"/>
      <c r="AU110" s="41" t="str">
        <f>_L_Loc</f>
        <v>x</v>
      </c>
      <c r="AV110" s="41">
        <f>_L_Loc</f>
        <v>0</v>
      </c>
      <c r="AW110" s="41" t="str">
        <f>_L_Loc</f>
        <v>x</v>
      </c>
      <c r="AX110" s="41">
        <f>_L_Loc</f>
        <v>0</v>
      </c>
      <c r="AY110" s="41" t="str">
        <f>_L_Loc</f>
        <v>x</v>
      </c>
      <c r="AZ110" s="41">
        <f>_L_Loc</f>
        <v>0</v>
      </c>
      <c r="BA110" s="41" t="str">
        <f>_L_Loc</f>
        <v>x</v>
      </c>
      <c r="BB110" s="41">
        <f>_L_Loc</f>
        <v>0</v>
      </c>
      <c r="BC110" s="41">
        <f>_L_Loc</f>
        <v>0</v>
      </c>
      <c r="BD110" s="41">
        <f>_L_Loc</f>
        <v>0</v>
      </c>
      <c r="BE110" s="41">
        <f>_L_Loc</f>
        <v>0</v>
      </c>
      <c r="BF110" s="41">
        <f>_L_Loc</f>
        <v>0</v>
      </c>
      <c r="BG110" s="41">
        <f>_L_Loc</f>
        <v>0</v>
      </c>
      <c r="BH110" s="41">
        <f>_L_Loc</f>
        <v>0</v>
      </c>
      <c r="BI110" s="41">
        <f>_L_Loc</f>
        <v>0</v>
      </c>
      <c r="BJ110" s="41">
        <f>_L_Loc</f>
        <v>0</v>
      </c>
      <c r="BK110" s="41">
        <f>_L_Loc</f>
        <v>0</v>
      </c>
      <c r="BL110" s="41">
        <f>_L_Loc</f>
        <v>0</v>
      </c>
      <c r="BM110" s="41">
        <f>_L_Loc</f>
        <v>0</v>
      </c>
      <c r="BN110" s="41">
        <f>_L_Loc</f>
        <v>0</v>
      </c>
      <c r="BO110" s="41" t="str">
        <f>_L_Loc</f>
        <v>x</v>
      </c>
      <c r="BP110" s="41" t="str">
        <f>_L_Loc</f>
        <v>x</v>
      </c>
      <c r="BQ110" s="41" t="str">
        <f>_L_Loc</f>
        <v>x</v>
      </c>
      <c r="BR110" s="41">
        <f>_L_Loc</f>
        <v>0</v>
      </c>
      <c r="BS110" s="41">
        <f>_L_Loc</f>
        <v>0</v>
      </c>
      <c r="BT110" s="41">
        <f>_L_Loc</f>
        <v>0</v>
      </c>
      <c r="BU110" s="41">
        <f>_L_Loc</f>
        <v>0</v>
      </c>
      <c r="BV110" s="41">
        <f>_L_Loc</f>
        <v>0</v>
      </c>
      <c r="BW110" s="41">
        <f>_L_Loc</f>
        <v>0</v>
      </c>
      <c r="BX110" s="41">
        <f>_L_Loc</f>
        <v>0</v>
      </c>
      <c r="BY110" s="41">
        <f>_L_Loc</f>
        <v>0</v>
      </c>
      <c r="BZ110" s="41">
        <f>_L_Loc</f>
        <v>0</v>
      </c>
      <c r="CA110" s="41">
        <f>_L_Loc</f>
        <v>0</v>
      </c>
      <c r="CB110" s="41">
        <f>_L_Loc</f>
        <v>0</v>
      </c>
      <c r="CC110" s="41">
        <f>_L_Loc</f>
        <v>0</v>
      </c>
      <c r="CD110" s="41">
        <f>_L_Loc</f>
        <v>0</v>
      </c>
      <c r="CE110" s="41">
        <f>_L_Loc</f>
        <v>0</v>
      </c>
      <c r="CF110" s="41">
        <f>_L_Loc</f>
        <v>0</v>
      </c>
    </row>
    <row r="111" spans="1:84" s="35" customFormat="1" ht="37.5" x14ac:dyDescent="0.25">
      <c r="A111" s="246">
        <f t="shared" si="13"/>
        <v>42474.75</v>
      </c>
      <c r="B111" s="247" t="str">
        <f>_L_Gio</f>
        <v>18:00</v>
      </c>
      <c r="C111" s="241" t="s">
        <v>7761</v>
      </c>
      <c r="D111" s="390">
        <f t="shared" si="14"/>
        <v>102</v>
      </c>
      <c r="E111" s="65" t="str">
        <f>_L_LocHe</f>
        <v>CC</v>
      </c>
      <c r="F111" s="248" t="str">
        <f>_L_MaHP</f>
        <v>CC3OT51</v>
      </c>
      <c r="G111" s="166" t="str">
        <f>_L_Loc</f>
        <v>Chẩn đoán và kiểm định kỹ thuật ô tô</v>
      </c>
      <c r="H111" s="167">
        <f>_L_Loc</f>
        <v>3</v>
      </c>
      <c r="I111" s="65" t="str">
        <f>_L_Loc</f>
        <v>Viết</v>
      </c>
      <c r="J111" s="66">
        <f>_L_Loc</f>
        <v>90</v>
      </c>
      <c r="K111" s="67">
        <v>42474</v>
      </c>
      <c r="L111" s="236" t="str">
        <f>_L_Ngay</f>
        <v>(Thứ 5)</v>
      </c>
      <c r="M111" s="512">
        <v>5</v>
      </c>
      <c r="N111" s="65">
        <f t="shared" si="15"/>
        <v>6</v>
      </c>
      <c r="O111" s="391">
        <f>_L_SV_P</f>
        <v>6</v>
      </c>
      <c r="P111" s="65">
        <f>_L_sophong</f>
        <v>1</v>
      </c>
      <c r="Q111" s="392"/>
      <c r="R111" s="65"/>
      <c r="S111" s="65"/>
      <c r="T111" s="65"/>
      <c r="U111" s="65"/>
      <c r="V111" s="65"/>
      <c r="W111" s="65"/>
      <c r="X111" s="393">
        <f t="shared" si="16"/>
        <v>0</v>
      </c>
      <c r="Y111" s="394">
        <f>_L_NgayCham</f>
        <v>42475</v>
      </c>
      <c r="Z111" s="395">
        <f>_L_NopDiem</f>
        <v>42481</v>
      </c>
      <c r="AA111" s="396"/>
      <c r="AB111" s="409"/>
      <c r="AC111" s="410"/>
      <c r="AD111" s="410"/>
      <c r="AE111" s="410"/>
      <c r="AF111" s="410"/>
      <c r="AG111" s="410"/>
      <c r="AH111" s="411"/>
      <c r="AI111" s="348"/>
      <c r="AJ111" s="329"/>
      <c r="AK111" s="350"/>
      <c r="AL111" s="171"/>
      <c r="AM111" s="362">
        <f t="shared" si="17"/>
        <v>1</v>
      </c>
      <c r="AN111" s="32">
        <f t="shared" si="18"/>
        <v>-2</v>
      </c>
      <c r="AO111" s="31">
        <f>_L_SV_Pcuoi</f>
        <v>6</v>
      </c>
      <c r="AP111" s="33" t="str">
        <f>_L_Loc</f>
        <v>CKOT</v>
      </c>
      <c r="AQ111" s="33" t="str">
        <f>_L_Loc</f>
        <v>KCK</v>
      </c>
      <c r="AR111" s="48">
        <f t="shared" si="19"/>
        <v>-2</v>
      </c>
      <c r="AS111" s="63">
        <f t="shared" si="20"/>
        <v>1</v>
      </c>
      <c r="AT111" s="34"/>
      <c r="AU111" s="41">
        <f>_L_Loc</f>
        <v>0</v>
      </c>
      <c r="AV111" s="41">
        <f>_L_Loc</f>
        <v>0</v>
      </c>
      <c r="AW111" s="41">
        <f>_L_Loc</f>
        <v>0</v>
      </c>
      <c r="AX111" s="41">
        <f>_L_Loc</f>
        <v>0</v>
      </c>
      <c r="AY111" s="41">
        <f>_L_Loc</f>
        <v>0</v>
      </c>
      <c r="AZ111" s="41">
        <f>_L_Loc</f>
        <v>0</v>
      </c>
      <c r="BA111" s="41">
        <f>_L_Loc</f>
        <v>0</v>
      </c>
      <c r="BB111" s="41" t="str">
        <f>_L_Loc</f>
        <v>x</v>
      </c>
      <c r="BC111" s="41">
        <f>_L_Loc</f>
        <v>0</v>
      </c>
      <c r="BD111" s="41">
        <f>_L_Loc</f>
        <v>0</v>
      </c>
      <c r="BE111" s="41">
        <f>_L_Loc</f>
        <v>0</v>
      </c>
      <c r="BF111" s="41">
        <f>_L_Loc</f>
        <v>0</v>
      </c>
      <c r="BG111" s="41">
        <f>_L_Loc</f>
        <v>0</v>
      </c>
      <c r="BH111" s="41">
        <f>_L_Loc</f>
        <v>0</v>
      </c>
      <c r="BI111" s="41">
        <f>_L_Loc</f>
        <v>0</v>
      </c>
      <c r="BJ111" s="41">
        <f>_L_Loc</f>
        <v>0</v>
      </c>
      <c r="BK111" s="41">
        <f>_L_Loc</f>
        <v>0</v>
      </c>
      <c r="BL111" s="41">
        <f>_L_Loc</f>
        <v>0</v>
      </c>
      <c r="BM111" s="41">
        <f>_L_Loc</f>
        <v>0</v>
      </c>
    </row>
    <row r="112" spans="1:84" s="35" customFormat="1" x14ac:dyDescent="0.25">
      <c r="A112" s="246">
        <f t="shared" si="13"/>
        <v>42474.75</v>
      </c>
      <c r="B112" s="247" t="str">
        <f>_L_Gio</f>
        <v>18:00</v>
      </c>
      <c r="C112" s="241" t="s">
        <v>7794</v>
      </c>
      <c r="D112" s="390">
        <f t="shared" si="14"/>
        <v>103</v>
      </c>
      <c r="E112" s="65" t="str">
        <f>_L_LocHe</f>
        <v>CC</v>
      </c>
      <c r="F112" s="248" t="str">
        <f>_L_MaHP</f>
        <v>CC3OT53</v>
      </c>
      <c r="G112" s="166" t="str">
        <f>_L_Loc</f>
        <v>Công nghệ lắp ráp ô tô</v>
      </c>
      <c r="H112" s="167">
        <f>_L_Loc</f>
        <v>2</v>
      </c>
      <c r="I112" s="65" t="str">
        <f>_L_Loc</f>
        <v>Viết</v>
      </c>
      <c r="J112" s="66">
        <f>_L_Loc</f>
        <v>60</v>
      </c>
      <c r="K112" s="67">
        <v>42474</v>
      </c>
      <c r="L112" s="236" t="str">
        <f>_L_Ngay</f>
        <v>(Thứ 5)</v>
      </c>
      <c r="M112" s="512">
        <v>5</v>
      </c>
      <c r="N112" s="65">
        <f t="shared" si="15"/>
        <v>6</v>
      </c>
      <c r="O112" s="391">
        <f>_L_SV_P</f>
        <v>6</v>
      </c>
      <c r="P112" s="65">
        <f>_L_sophong</f>
        <v>1</v>
      </c>
      <c r="Q112" s="392"/>
      <c r="R112" s="65"/>
      <c r="S112" s="65"/>
      <c r="T112" s="65"/>
      <c r="U112" s="65"/>
      <c r="V112" s="65"/>
      <c r="W112" s="65"/>
      <c r="X112" s="393">
        <f t="shared" si="16"/>
        <v>0</v>
      </c>
      <c r="Y112" s="394">
        <f>_L_NgayCham</f>
        <v>42475</v>
      </c>
      <c r="Z112" s="395">
        <f>_L_NopDiem</f>
        <v>42481</v>
      </c>
      <c r="AA112" s="396"/>
      <c r="AB112" s="409"/>
      <c r="AC112" s="410"/>
      <c r="AD112" s="410"/>
      <c r="AE112" s="410"/>
      <c r="AF112" s="410"/>
      <c r="AG112" s="410"/>
      <c r="AH112" s="411"/>
      <c r="AI112" s="348"/>
      <c r="AJ112" s="329"/>
      <c r="AK112" s="350"/>
      <c r="AL112" s="171"/>
      <c r="AM112" s="362">
        <f t="shared" si="17"/>
        <v>1</v>
      </c>
      <c r="AN112" s="32">
        <f t="shared" si="18"/>
        <v>-2</v>
      </c>
      <c r="AO112" s="31">
        <f>_L_SV_Pcuoi</f>
        <v>6</v>
      </c>
      <c r="AP112" s="33" t="str">
        <f>_L_Loc</f>
        <v>CKOT</v>
      </c>
      <c r="AQ112" s="33" t="str">
        <f>_L_Loc</f>
        <v>KCK</v>
      </c>
      <c r="AR112" s="48">
        <f t="shared" si="19"/>
        <v>-2</v>
      </c>
      <c r="AS112" s="63">
        <f t="shared" si="20"/>
        <v>1</v>
      </c>
      <c r="AT112" s="34"/>
      <c r="AU112" s="41">
        <f>_L_Loc</f>
        <v>0</v>
      </c>
      <c r="AV112" s="41">
        <f>_L_Loc</f>
        <v>0</v>
      </c>
      <c r="AW112" s="41">
        <f>_L_Loc</f>
        <v>0</v>
      </c>
      <c r="AX112" s="41">
        <f>_L_Loc</f>
        <v>0</v>
      </c>
      <c r="AY112" s="41">
        <f>_L_Loc</f>
        <v>0</v>
      </c>
      <c r="AZ112" s="41">
        <f>_L_Loc</f>
        <v>0</v>
      </c>
      <c r="BA112" s="41">
        <f>_L_Loc</f>
        <v>0</v>
      </c>
      <c r="BB112" s="41" t="str">
        <f>_L_Loc</f>
        <v>x</v>
      </c>
      <c r="BC112" s="41">
        <f>_L_Loc</f>
        <v>0</v>
      </c>
      <c r="BD112" s="41">
        <f>_L_Loc</f>
        <v>0</v>
      </c>
      <c r="BE112" s="41">
        <f>_L_Loc</f>
        <v>0</v>
      </c>
      <c r="BF112" s="41">
        <f>_L_Loc</f>
        <v>0</v>
      </c>
      <c r="BG112" s="41">
        <f>_L_Loc</f>
        <v>0</v>
      </c>
      <c r="BH112" s="41">
        <f>_L_Loc</f>
        <v>0</v>
      </c>
      <c r="BI112" s="41">
        <f>_L_Loc</f>
        <v>0</v>
      </c>
      <c r="BJ112" s="41">
        <f>_L_Loc</f>
        <v>0</v>
      </c>
      <c r="BK112" s="41">
        <f>_L_Loc</f>
        <v>0</v>
      </c>
      <c r="BL112" s="41">
        <f>_L_Loc</f>
        <v>0</v>
      </c>
      <c r="BM112" s="41">
        <f>_L_Loc</f>
        <v>0</v>
      </c>
    </row>
    <row r="113" spans="1:84" s="35" customFormat="1" x14ac:dyDescent="0.25">
      <c r="A113" s="246">
        <f t="shared" si="13"/>
        <v>42475.75</v>
      </c>
      <c r="B113" s="247" t="str">
        <f>_L_Gio</f>
        <v>18:00</v>
      </c>
      <c r="C113" s="241" t="s">
        <v>7590</v>
      </c>
      <c r="D113" s="390">
        <f t="shared" si="14"/>
        <v>104</v>
      </c>
      <c r="E113" s="65" t="str">
        <f>_L_LocHe</f>
        <v>DC</v>
      </c>
      <c r="F113" s="248" t="str">
        <f>_L_MaHP</f>
        <v>DC2GT33</v>
      </c>
      <c r="G113" s="166" t="str">
        <f>_L_Loc</f>
        <v>Nền và móng</v>
      </c>
      <c r="H113" s="167">
        <f>_L_Loc</f>
        <v>3</v>
      </c>
      <c r="I113" s="65" t="str">
        <f>_L_Loc</f>
        <v>Viết</v>
      </c>
      <c r="J113" s="66">
        <f>_L_Loc</f>
        <v>90</v>
      </c>
      <c r="K113" s="67">
        <v>42475</v>
      </c>
      <c r="L113" s="236" t="str">
        <f>_L_Ngay</f>
        <v>(Thứ 6)</v>
      </c>
      <c r="M113" s="512">
        <v>5</v>
      </c>
      <c r="N113" s="65">
        <f t="shared" si="15"/>
        <v>87</v>
      </c>
      <c r="O113" s="391">
        <f>_L_SV_P</f>
        <v>45</v>
      </c>
      <c r="P113" s="65">
        <f>_L_sophong</f>
        <v>2</v>
      </c>
      <c r="Q113" s="392"/>
      <c r="R113" s="65"/>
      <c r="S113" s="65"/>
      <c r="T113" s="65"/>
      <c r="U113" s="65"/>
      <c r="V113" s="65"/>
      <c r="W113" s="65"/>
      <c r="X113" s="393">
        <f t="shared" si="16"/>
        <v>0</v>
      </c>
      <c r="Y113" s="394">
        <f>_L_NgayCham</f>
        <v>42478</v>
      </c>
      <c r="Z113" s="395">
        <f>_L_NopDiem</f>
        <v>42482</v>
      </c>
      <c r="AA113" s="397"/>
      <c r="AB113" s="412"/>
      <c r="AC113" s="413"/>
      <c r="AD113" s="413"/>
      <c r="AE113" s="413"/>
      <c r="AF113" s="413"/>
      <c r="AG113" s="413"/>
      <c r="AH113" s="414"/>
      <c r="AI113" s="348"/>
      <c r="AJ113" s="329"/>
      <c r="AK113" s="350"/>
      <c r="AL113" s="171"/>
      <c r="AM113" s="362">
        <f t="shared" si="17"/>
        <v>1</v>
      </c>
      <c r="AN113" s="32">
        <f t="shared" si="18"/>
        <v>-4</v>
      </c>
      <c r="AO113" s="31">
        <f>_L_SV_Pcuoi</f>
        <v>42</v>
      </c>
      <c r="AP113" s="33" t="str">
        <f>_L_Loc</f>
        <v>CTDK</v>
      </c>
      <c r="AQ113" s="33" t="str">
        <f>_L_Loc</f>
        <v>KCT</v>
      </c>
      <c r="AR113" s="48">
        <f t="shared" si="19"/>
        <v>-4</v>
      </c>
      <c r="AS113" s="63">
        <f t="shared" si="20"/>
        <v>1.9333333333333333</v>
      </c>
      <c r="AT113" s="34"/>
      <c r="AU113" s="41" t="str">
        <f>_L_Loc</f>
        <v>x</v>
      </c>
      <c r="AV113" s="41" t="str">
        <f>_L_Loc</f>
        <v>x</v>
      </c>
      <c r="AW113" s="41" t="str">
        <f>_L_Loc</f>
        <v>x</v>
      </c>
      <c r="AX113" s="41" t="str">
        <f>_L_Loc</f>
        <v>x</v>
      </c>
      <c r="AY113" s="41" t="str">
        <f>_L_Loc</f>
        <v>x</v>
      </c>
      <c r="AZ113" s="41">
        <f>_L_Loc</f>
        <v>0</v>
      </c>
      <c r="BA113" s="41" t="str">
        <f>_L_Loc</f>
        <v>x</v>
      </c>
      <c r="BB113" s="41">
        <f>_L_Loc</f>
        <v>0</v>
      </c>
      <c r="BC113" s="41">
        <f>_L_Loc</f>
        <v>0</v>
      </c>
      <c r="BD113" s="41">
        <f>_L_Loc</f>
        <v>0</v>
      </c>
      <c r="BE113" s="41">
        <f>_L_Loc</f>
        <v>0</v>
      </c>
      <c r="BF113" s="41">
        <f>_L_Loc</f>
        <v>0</v>
      </c>
      <c r="BG113" s="41">
        <f>_L_Loc</f>
        <v>0</v>
      </c>
      <c r="BH113" s="41">
        <f>_L_Loc</f>
        <v>0</v>
      </c>
      <c r="BI113" s="41">
        <f>_L_Loc</f>
        <v>0</v>
      </c>
      <c r="BJ113" s="41">
        <f>_L_Loc</f>
        <v>0</v>
      </c>
      <c r="BK113" s="41">
        <f>_L_Loc</f>
        <v>0</v>
      </c>
      <c r="BL113" s="41">
        <f>_L_Loc</f>
        <v>0</v>
      </c>
      <c r="BM113" s="41">
        <f>_L_Loc</f>
        <v>0</v>
      </c>
    </row>
    <row r="114" spans="1:84" s="35" customFormat="1" x14ac:dyDescent="0.25">
      <c r="A114" s="246">
        <f t="shared" si="13"/>
        <v>42475.75</v>
      </c>
      <c r="B114" s="247" t="str">
        <f>_L_Gio</f>
        <v>18:00</v>
      </c>
      <c r="C114" s="241" t="s">
        <v>7595</v>
      </c>
      <c r="D114" s="390">
        <f t="shared" si="14"/>
        <v>105</v>
      </c>
      <c r="E114" s="65" t="str">
        <f>_L_LocHe</f>
        <v>DC</v>
      </c>
      <c r="F114" s="248" t="str">
        <f>_L_MaHP</f>
        <v>DC2CT16</v>
      </c>
      <c r="G114" s="166" t="str">
        <f>_L_Loc</f>
        <v>Trắc địa</v>
      </c>
      <c r="H114" s="167">
        <f>_L_Loc</f>
        <v>3</v>
      </c>
      <c r="I114" s="65" t="str">
        <f>_L_Loc</f>
        <v>Viết</v>
      </c>
      <c r="J114" s="66">
        <f>_L_Loc</f>
        <v>60</v>
      </c>
      <c r="K114" s="67">
        <v>42475</v>
      </c>
      <c r="L114" s="236" t="str">
        <f>_L_Ngay</f>
        <v>(Thứ 6)</v>
      </c>
      <c r="M114" s="512">
        <v>5</v>
      </c>
      <c r="N114" s="65">
        <f t="shared" si="15"/>
        <v>87</v>
      </c>
      <c r="O114" s="391">
        <f>_L_SV_P</f>
        <v>45</v>
      </c>
      <c r="P114" s="65">
        <f>_L_sophong</f>
        <v>2</v>
      </c>
      <c r="Q114" s="392"/>
      <c r="R114" s="65"/>
      <c r="S114" s="65"/>
      <c r="T114" s="65"/>
      <c r="U114" s="65"/>
      <c r="V114" s="65"/>
      <c r="W114" s="65"/>
      <c r="X114" s="393">
        <f t="shared" si="16"/>
        <v>0</v>
      </c>
      <c r="Y114" s="394">
        <f>_L_NgayCham</f>
        <v>42478</v>
      </c>
      <c r="Z114" s="395">
        <f>_L_NopDiem</f>
        <v>42482</v>
      </c>
      <c r="AA114" s="396"/>
      <c r="AB114" s="415"/>
      <c r="AC114" s="410"/>
      <c r="AD114" s="410"/>
      <c r="AE114" s="410"/>
      <c r="AF114" s="410"/>
      <c r="AG114" s="410"/>
      <c r="AH114" s="411"/>
      <c r="AI114" s="329"/>
      <c r="AJ114" s="329"/>
      <c r="AK114" s="350"/>
      <c r="AL114" s="171"/>
      <c r="AM114" s="362">
        <f t="shared" si="17"/>
        <v>1</v>
      </c>
      <c r="AN114" s="32">
        <f t="shared" si="18"/>
        <v>-4</v>
      </c>
      <c r="AO114" s="31">
        <f>_L_SV_Pcuoi</f>
        <v>42</v>
      </c>
      <c r="AP114" s="33" t="str">
        <f>_L_Loc</f>
        <v>CTKS</v>
      </c>
      <c r="AQ114" s="33" t="str">
        <f>_L_Loc</f>
        <v>KCT</v>
      </c>
      <c r="AR114" s="48">
        <f t="shared" si="19"/>
        <v>-4</v>
      </c>
      <c r="AS114" s="63">
        <f t="shared" si="20"/>
        <v>1.9333333333333333</v>
      </c>
      <c r="AT114" s="34"/>
      <c r="AU114" s="41" t="str">
        <f>_L_Loc</f>
        <v>x</v>
      </c>
      <c r="AV114" s="41" t="str">
        <f>_L_Loc</f>
        <v>x</v>
      </c>
      <c r="AW114" s="41" t="str">
        <f>_L_Loc</f>
        <v>x</v>
      </c>
      <c r="AX114" s="41" t="str">
        <f>_L_Loc</f>
        <v>x</v>
      </c>
      <c r="AY114" s="41" t="str">
        <f>_L_Loc</f>
        <v>x</v>
      </c>
      <c r="AZ114" s="41" t="str">
        <f>_L_Loc</f>
        <v>x</v>
      </c>
      <c r="BA114" s="41" t="str">
        <f>_L_Loc</f>
        <v>x</v>
      </c>
      <c r="BB114" s="41">
        <f>_L_Loc</f>
        <v>0</v>
      </c>
      <c r="BC114" s="41">
        <f>_L_Loc</f>
        <v>0</v>
      </c>
      <c r="BD114" s="41">
        <f>_L_Loc</f>
        <v>0</v>
      </c>
      <c r="BE114" s="41">
        <f>_L_Loc</f>
        <v>0</v>
      </c>
      <c r="BF114" s="41">
        <f>_L_Loc</f>
        <v>0</v>
      </c>
      <c r="BG114" s="41">
        <f>_L_Loc</f>
        <v>0</v>
      </c>
      <c r="BH114" s="41">
        <f>_L_Loc</f>
        <v>0</v>
      </c>
      <c r="BI114" s="41">
        <f>_L_Loc</f>
        <v>0</v>
      </c>
      <c r="BJ114" s="41">
        <f>_L_Loc</f>
        <v>0</v>
      </c>
      <c r="BK114" s="41">
        <f>_L_Loc</f>
        <v>0</v>
      </c>
      <c r="BL114" s="41">
        <f>_L_Loc</f>
        <v>0</v>
      </c>
      <c r="BM114" s="41">
        <f>_L_Loc</f>
        <v>0</v>
      </c>
      <c r="BN114" s="41">
        <f>_L_Loc</f>
        <v>0</v>
      </c>
      <c r="BO114" s="41" t="str">
        <f>_L_Loc</f>
        <v>x</v>
      </c>
      <c r="BP114" s="41" t="str">
        <f>_L_Loc</f>
        <v>x</v>
      </c>
      <c r="BQ114" s="41" t="str">
        <f>_L_Loc</f>
        <v>x</v>
      </c>
      <c r="BR114" s="41">
        <f>_L_Loc</f>
        <v>0</v>
      </c>
      <c r="BS114" s="41" t="str">
        <f>_L_Loc</f>
        <v>x</v>
      </c>
      <c r="BT114" s="41">
        <f>_L_Loc</f>
        <v>0</v>
      </c>
      <c r="BU114" s="41">
        <f>_L_Loc</f>
        <v>0</v>
      </c>
      <c r="BV114" s="41">
        <f>_L_Loc</f>
        <v>0</v>
      </c>
      <c r="BW114" s="41">
        <f>_L_Loc</f>
        <v>0</v>
      </c>
      <c r="BX114" s="41">
        <f>_L_Loc</f>
        <v>0</v>
      </c>
      <c r="BY114" s="41">
        <f>_L_Loc</f>
        <v>0</v>
      </c>
      <c r="BZ114" s="41">
        <f>_L_Loc</f>
        <v>0</v>
      </c>
      <c r="CA114" s="41">
        <f>_L_Loc</f>
        <v>0</v>
      </c>
      <c r="CB114" s="41">
        <f>_L_Loc</f>
        <v>0</v>
      </c>
      <c r="CC114" s="41">
        <f>_L_Loc</f>
        <v>0</v>
      </c>
      <c r="CD114" s="41">
        <f>_L_Loc</f>
        <v>0</v>
      </c>
      <c r="CE114" s="41">
        <f>_L_Loc</f>
        <v>0</v>
      </c>
      <c r="CF114" s="41">
        <f>_L_Loc</f>
        <v>0</v>
      </c>
    </row>
    <row r="115" spans="1:84" s="35" customFormat="1" x14ac:dyDescent="0.25">
      <c r="A115" s="246">
        <f t="shared" si="13"/>
        <v>42475.75</v>
      </c>
      <c r="B115" s="247" t="str">
        <f>_L_Gio</f>
        <v>18:00</v>
      </c>
      <c r="C115" s="241" t="s">
        <v>7598</v>
      </c>
      <c r="D115" s="390">
        <f t="shared" si="14"/>
        <v>106</v>
      </c>
      <c r="E115" s="65" t="str">
        <f>_L_LocHe</f>
        <v>DC</v>
      </c>
      <c r="F115" s="248" t="str">
        <f>_L_MaHP</f>
        <v>DC2DT55</v>
      </c>
      <c r="G115" s="166" t="str">
        <f>_L_Loc</f>
        <v>Anten và truyền sóng</v>
      </c>
      <c r="H115" s="167">
        <f>_L_Loc</f>
        <v>3</v>
      </c>
      <c r="I115" s="65" t="str">
        <f>_L_Loc</f>
        <v>Viết</v>
      </c>
      <c r="J115" s="66">
        <f>_L_Loc</f>
        <v>90</v>
      </c>
      <c r="K115" s="67">
        <v>42475</v>
      </c>
      <c r="L115" s="236" t="str">
        <f>_L_Ngay</f>
        <v>(Thứ 6)</v>
      </c>
      <c r="M115" s="512">
        <v>5</v>
      </c>
      <c r="N115" s="65">
        <f t="shared" si="15"/>
        <v>33</v>
      </c>
      <c r="O115" s="391">
        <f>_L_SV_P</f>
        <v>33</v>
      </c>
      <c r="P115" s="65">
        <f>_L_sophong</f>
        <v>1</v>
      </c>
      <c r="Q115" s="392"/>
      <c r="R115" s="65"/>
      <c r="S115" s="65"/>
      <c r="T115" s="65"/>
      <c r="U115" s="65"/>
      <c r="V115" s="65"/>
      <c r="W115" s="65"/>
      <c r="X115" s="393">
        <f t="shared" si="16"/>
        <v>0</v>
      </c>
      <c r="Y115" s="394">
        <f>_L_NgayCham</f>
        <v>42478</v>
      </c>
      <c r="Z115" s="395">
        <f>_L_NopDiem</f>
        <v>42482</v>
      </c>
      <c r="AA115" s="396"/>
      <c r="AB115" s="415"/>
      <c r="AC115" s="410"/>
      <c r="AD115" s="410"/>
      <c r="AE115" s="410"/>
      <c r="AF115" s="410"/>
      <c r="AG115" s="410"/>
      <c r="AH115" s="411"/>
      <c r="AI115" s="329"/>
      <c r="AJ115" s="329"/>
      <c r="AK115" s="350"/>
      <c r="AL115" s="171"/>
      <c r="AM115" s="362">
        <f t="shared" si="17"/>
        <v>1</v>
      </c>
      <c r="AN115" s="32">
        <f t="shared" si="18"/>
        <v>-2</v>
      </c>
      <c r="AO115" s="31">
        <f>_L_SV_Pcuoi</f>
        <v>33</v>
      </c>
      <c r="AP115" s="33" t="str">
        <f>_L_Loc</f>
        <v>TTDT</v>
      </c>
      <c r="AQ115" s="33" t="str">
        <f>_L_Loc</f>
        <v>CNTT</v>
      </c>
      <c r="AR115" s="48">
        <f t="shared" si="19"/>
        <v>-2</v>
      </c>
      <c r="AS115" s="63">
        <f t="shared" si="20"/>
        <v>1</v>
      </c>
      <c r="AT115" s="34"/>
      <c r="AU115" s="41">
        <f>_L_Loc</f>
        <v>0</v>
      </c>
      <c r="AV115" s="41">
        <f>_L_Loc</f>
        <v>0</v>
      </c>
      <c r="AW115" s="41">
        <f>_L_Loc</f>
        <v>0</v>
      </c>
      <c r="AX115" s="41">
        <f>_L_Loc</f>
        <v>0</v>
      </c>
      <c r="AY115" s="41">
        <f>_L_Loc</f>
        <v>0</v>
      </c>
      <c r="AZ115" s="41">
        <f>_L_Loc</f>
        <v>0</v>
      </c>
      <c r="BA115" s="41">
        <f>_L_Loc</f>
        <v>0</v>
      </c>
      <c r="BB115" s="41">
        <f>_L_Loc</f>
        <v>0</v>
      </c>
      <c r="BC115" s="41">
        <f>_L_Loc</f>
        <v>0</v>
      </c>
      <c r="BD115" s="41">
        <f>_L_Loc</f>
        <v>0</v>
      </c>
      <c r="BE115" s="41">
        <f>_L_Loc</f>
        <v>0</v>
      </c>
      <c r="BF115" s="41" t="str">
        <f>_L_Loc</f>
        <v>x</v>
      </c>
      <c r="BG115" s="41">
        <f>_L_Loc</f>
        <v>0</v>
      </c>
      <c r="BH115" s="41">
        <f>_L_Loc</f>
        <v>0</v>
      </c>
      <c r="BI115" s="41">
        <f>_L_Loc</f>
        <v>0</v>
      </c>
      <c r="BJ115" s="41">
        <f>_L_Loc</f>
        <v>0</v>
      </c>
      <c r="BK115" s="41">
        <f>_L_Loc</f>
        <v>0</v>
      </c>
      <c r="BL115" s="41">
        <f>_L_Loc</f>
        <v>0</v>
      </c>
      <c r="BM115" s="41">
        <f>_L_Loc</f>
        <v>0</v>
      </c>
    </row>
    <row r="116" spans="1:84" s="35" customFormat="1" x14ac:dyDescent="0.25">
      <c r="A116" s="246">
        <f t="shared" si="13"/>
        <v>42475.75</v>
      </c>
      <c r="B116" s="247" t="str">
        <f>_L_Gio</f>
        <v>18:00</v>
      </c>
      <c r="C116" s="241" t="s">
        <v>7601</v>
      </c>
      <c r="D116" s="390">
        <f t="shared" si="14"/>
        <v>107</v>
      </c>
      <c r="E116" s="65" t="str">
        <f>_L_LocHe</f>
        <v>DC</v>
      </c>
      <c r="F116" s="248" t="str">
        <f>_L_MaHP</f>
        <v>DC3QT64</v>
      </c>
      <c r="G116" s="166" t="str">
        <f>_L_Loc</f>
        <v>Quản trị tài chính doanh nghiệp</v>
      </c>
      <c r="H116" s="167">
        <f>_L_Loc</f>
        <v>3</v>
      </c>
      <c r="I116" s="65" t="str">
        <f>_L_Loc</f>
        <v>Viết</v>
      </c>
      <c r="J116" s="66">
        <f>_L_Loc</f>
        <v>75</v>
      </c>
      <c r="K116" s="67">
        <v>42475</v>
      </c>
      <c r="L116" s="236" t="str">
        <f>_L_Ngay</f>
        <v>(Thứ 6)</v>
      </c>
      <c r="M116" s="512">
        <v>5</v>
      </c>
      <c r="N116" s="65">
        <f t="shared" si="15"/>
        <v>75</v>
      </c>
      <c r="O116" s="391">
        <f>_L_SV_P</f>
        <v>45</v>
      </c>
      <c r="P116" s="65">
        <f>_L_sophong</f>
        <v>2</v>
      </c>
      <c r="Q116" s="392"/>
      <c r="R116" s="65"/>
      <c r="S116" s="65"/>
      <c r="T116" s="65"/>
      <c r="U116" s="65"/>
      <c r="V116" s="65"/>
      <c r="W116" s="65"/>
      <c r="X116" s="393">
        <f t="shared" si="16"/>
        <v>0</v>
      </c>
      <c r="Y116" s="394">
        <f>_L_NgayCham</f>
        <v>42478</v>
      </c>
      <c r="Z116" s="395">
        <f>_L_NopDiem</f>
        <v>42482</v>
      </c>
      <c r="AA116" s="396"/>
      <c r="AB116" s="409"/>
      <c r="AC116" s="410"/>
      <c r="AD116" s="410"/>
      <c r="AE116" s="410"/>
      <c r="AF116" s="410"/>
      <c r="AG116" s="410"/>
      <c r="AH116" s="411"/>
      <c r="AI116" s="348"/>
      <c r="AJ116" s="329"/>
      <c r="AK116" s="350"/>
      <c r="AL116" s="171"/>
      <c r="AM116" s="362">
        <f t="shared" si="17"/>
        <v>1</v>
      </c>
      <c r="AN116" s="32">
        <f t="shared" si="18"/>
        <v>-4</v>
      </c>
      <c r="AO116" s="31">
        <f>_L_SV_Pcuoi</f>
        <v>30</v>
      </c>
      <c r="AP116" s="33" t="str">
        <f>_L_Loc</f>
        <v>KVQT</v>
      </c>
      <c r="AQ116" s="33" t="str">
        <f>_L_Loc</f>
        <v>KTVT</v>
      </c>
      <c r="AR116" s="48">
        <f t="shared" si="19"/>
        <v>-4</v>
      </c>
      <c r="AS116" s="63">
        <f t="shared" si="20"/>
        <v>1.6666666666666667</v>
      </c>
      <c r="AT116" s="34"/>
      <c r="AU116" s="41">
        <f>_L_Loc</f>
        <v>0</v>
      </c>
      <c r="AV116" s="41">
        <f>_L_Loc</f>
        <v>0</v>
      </c>
      <c r="AW116" s="41">
        <f>_L_Loc</f>
        <v>0</v>
      </c>
      <c r="AX116" s="41">
        <f>_L_Loc</f>
        <v>0</v>
      </c>
      <c r="AY116" s="41">
        <f>_L_Loc</f>
        <v>0</v>
      </c>
      <c r="AZ116" s="41">
        <f>_L_Loc</f>
        <v>0</v>
      </c>
      <c r="BA116" s="41">
        <f>_L_Loc</f>
        <v>0</v>
      </c>
      <c r="BB116" s="41">
        <f>_L_Loc</f>
        <v>0</v>
      </c>
      <c r="BC116" s="41">
        <f>_L_Loc</f>
        <v>0</v>
      </c>
      <c r="BD116" s="41">
        <f>_L_Loc</f>
        <v>0</v>
      </c>
      <c r="BE116" s="41">
        <f>_L_Loc</f>
        <v>0</v>
      </c>
      <c r="BF116" s="41">
        <f>_L_Loc</f>
        <v>0</v>
      </c>
      <c r="BG116" s="41">
        <f>_L_Loc</f>
        <v>0</v>
      </c>
      <c r="BH116" s="41" t="str">
        <f>_L_Loc</f>
        <v>x</v>
      </c>
      <c r="BI116" s="41" t="str">
        <f>_L_Loc</f>
        <v>x</v>
      </c>
      <c r="BJ116" s="41">
        <f>_L_Loc</f>
        <v>0</v>
      </c>
      <c r="BK116" s="41">
        <f>_L_Loc</f>
        <v>0</v>
      </c>
      <c r="BL116" s="41">
        <f>_L_Loc</f>
        <v>0</v>
      </c>
      <c r="BM116" s="41">
        <f>_L_Loc</f>
        <v>0</v>
      </c>
    </row>
    <row r="117" spans="1:84" s="35" customFormat="1" x14ac:dyDescent="0.25">
      <c r="A117" s="246">
        <f t="shared" si="13"/>
        <v>42475.75</v>
      </c>
      <c r="B117" s="247" t="str">
        <f>_L_Gio</f>
        <v>18:00</v>
      </c>
      <c r="C117" s="250" t="s">
        <v>7604</v>
      </c>
      <c r="D117" s="390">
        <f t="shared" si="14"/>
        <v>108</v>
      </c>
      <c r="E117" s="65" t="str">
        <f>_L_LocHe</f>
        <v>DC</v>
      </c>
      <c r="F117" s="248" t="str">
        <f>_L_MaHP</f>
        <v>DC2CK48</v>
      </c>
      <c r="G117" s="166" t="str">
        <f>_L_Loc</f>
        <v>Nhiệt kỹ thuật</v>
      </c>
      <c r="H117" s="167">
        <f>_L_Loc</f>
        <v>3</v>
      </c>
      <c r="I117" s="65" t="str">
        <f>_L_Loc</f>
        <v>Viết</v>
      </c>
      <c r="J117" s="66">
        <f>_L_Loc</f>
        <v>90</v>
      </c>
      <c r="K117" s="67">
        <v>42475</v>
      </c>
      <c r="L117" s="236" t="str">
        <f>_L_Ngay</f>
        <v>(Thứ 6)</v>
      </c>
      <c r="M117" s="512">
        <v>5</v>
      </c>
      <c r="N117" s="65">
        <f t="shared" si="15"/>
        <v>18</v>
      </c>
      <c r="O117" s="391">
        <f>_L_SV_P</f>
        <v>18</v>
      </c>
      <c r="P117" s="65">
        <f>_L_sophong</f>
        <v>1</v>
      </c>
      <c r="Q117" s="392"/>
      <c r="R117" s="65"/>
      <c r="S117" s="65"/>
      <c r="T117" s="65"/>
      <c r="U117" s="65"/>
      <c r="V117" s="65"/>
      <c r="W117" s="65"/>
      <c r="X117" s="393">
        <f t="shared" si="16"/>
        <v>0</v>
      </c>
      <c r="Y117" s="394">
        <f>_L_NgayCham</f>
        <v>42478</v>
      </c>
      <c r="Z117" s="395">
        <f>_L_NopDiem</f>
        <v>42482</v>
      </c>
      <c r="AA117" s="397"/>
      <c r="AB117" s="412"/>
      <c r="AC117" s="413"/>
      <c r="AD117" s="413"/>
      <c r="AE117" s="413"/>
      <c r="AF117" s="413"/>
      <c r="AG117" s="413"/>
      <c r="AH117" s="414"/>
      <c r="AI117" s="348"/>
      <c r="AJ117" s="329"/>
      <c r="AK117" s="350"/>
      <c r="AL117" s="171"/>
      <c r="AM117" s="362">
        <f t="shared" si="17"/>
        <v>1</v>
      </c>
      <c r="AN117" s="32">
        <f t="shared" si="18"/>
        <v>-2</v>
      </c>
      <c r="AO117" s="31">
        <f>_L_SV_Pcuoi</f>
        <v>18</v>
      </c>
      <c r="AP117" s="33" t="str">
        <f>_L_Loc</f>
        <v>KCK</v>
      </c>
      <c r="AQ117" s="33" t="str">
        <f>_L_Loc</f>
        <v>KCK</v>
      </c>
      <c r="AR117" s="48">
        <f t="shared" si="19"/>
        <v>-2</v>
      </c>
      <c r="AS117" s="63">
        <f t="shared" si="20"/>
        <v>1</v>
      </c>
      <c r="AT117" s="34"/>
      <c r="AU117" s="41">
        <f>_L_Loc</f>
        <v>0</v>
      </c>
      <c r="AV117" s="41">
        <f>_L_Loc</f>
        <v>0</v>
      </c>
      <c r="AW117" s="41">
        <f>_L_Loc</f>
        <v>0</v>
      </c>
      <c r="AX117" s="41">
        <f>_L_Loc</f>
        <v>0</v>
      </c>
      <c r="AY117" s="41">
        <f>_L_Loc</f>
        <v>0</v>
      </c>
      <c r="AZ117" s="41">
        <f>_L_Loc</f>
        <v>0</v>
      </c>
      <c r="BA117" s="41">
        <f>_L_Loc</f>
        <v>0</v>
      </c>
      <c r="BB117" s="41" t="str">
        <f>_L_Loc</f>
        <v>x</v>
      </c>
      <c r="BC117" s="41" t="str">
        <f>_L_Loc</f>
        <v>x</v>
      </c>
      <c r="BD117" s="41" t="str">
        <f>_L_Loc</f>
        <v>x</v>
      </c>
      <c r="BE117" s="41" t="str">
        <f>_L_Loc</f>
        <v>x</v>
      </c>
      <c r="BF117" s="41">
        <f>_L_Loc</f>
        <v>0</v>
      </c>
      <c r="BG117" s="41">
        <f>_L_Loc</f>
        <v>0</v>
      </c>
      <c r="BH117" s="41">
        <f>_L_Loc</f>
        <v>0</v>
      </c>
      <c r="BI117" s="41">
        <f>_L_Loc</f>
        <v>0</v>
      </c>
      <c r="BJ117" s="41">
        <f>_L_Loc</f>
        <v>0</v>
      </c>
      <c r="BK117" s="41">
        <f>_L_Loc</f>
        <v>0</v>
      </c>
      <c r="BL117" s="41">
        <f>_L_Loc</f>
        <v>0</v>
      </c>
      <c r="BM117" s="41">
        <f>_L_Loc</f>
        <v>0</v>
      </c>
    </row>
    <row r="118" spans="1:84" s="35" customFormat="1" x14ac:dyDescent="0.25">
      <c r="A118" s="246">
        <f t="shared" si="13"/>
        <v>42475.75</v>
      </c>
      <c r="B118" s="247" t="str">
        <f>_L_Gio</f>
        <v>18:00</v>
      </c>
      <c r="C118" s="241" t="s">
        <v>7683</v>
      </c>
      <c r="D118" s="390">
        <f t="shared" si="14"/>
        <v>109</v>
      </c>
      <c r="E118" s="65" t="str">
        <f>_L_LocHe</f>
        <v>DC</v>
      </c>
      <c r="F118" s="248" t="str">
        <f>_L_MaHP</f>
        <v>DC3KX71</v>
      </c>
      <c r="G118" s="166" t="str">
        <f>_L_Loc</f>
        <v>Kinh tế xây dựng</v>
      </c>
      <c r="H118" s="167">
        <f>_L_Loc</f>
        <v>3</v>
      </c>
      <c r="I118" s="65" t="str">
        <f>_L_Loc</f>
        <v>Viết</v>
      </c>
      <c r="J118" s="66">
        <f>_L_Loc</f>
        <v>90</v>
      </c>
      <c r="K118" s="67">
        <v>42475</v>
      </c>
      <c r="L118" s="236" t="str">
        <f>_L_Ngay</f>
        <v>(Thứ 6)</v>
      </c>
      <c r="M118" s="512">
        <v>5</v>
      </c>
      <c r="N118" s="65">
        <f t="shared" si="15"/>
        <v>49</v>
      </c>
      <c r="O118" s="391">
        <f>_L_SV_P</f>
        <v>49</v>
      </c>
      <c r="P118" s="65">
        <f>_L_sophong</f>
        <v>1</v>
      </c>
      <c r="Q118" s="392"/>
      <c r="R118" s="65"/>
      <c r="S118" s="65"/>
      <c r="T118" s="65"/>
      <c r="U118" s="65"/>
      <c r="V118" s="65"/>
      <c r="W118" s="65"/>
      <c r="X118" s="393">
        <f t="shared" si="16"/>
        <v>0</v>
      </c>
      <c r="Y118" s="394">
        <f>_L_NgayCham</f>
        <v>42478</v>
      </c>
      <c r="Z118" s="395">
        <f>_L_NopDiem</f>
        <v>42482</v>
      </c>
      <c r="AA118" s="397"/>
      <c r="AB118" s="412"/>
      <c r="AC118" s="413"/>
      <c r="AD118" s="413"/>
      <c r="AE118" s="413"/>
      <c r="AF118" s="413"/>
      <c r="AG118" s="413"/>
      <c r="AH118" s="414"/>
      <c r="AI118" s="348"/>
      <c r="AJ118" s="329"/>
      <c r="AK118" s="350"/>
      <c r="AL118" s="171"/>
      <c r="AM118" s="362">
        <f t="shared" si="17"/>
        <v>1</v>
      </c>
      <c r="AN118" s="32">
        <f t="shared" si="18"/>
        <v>-2</v>
      </c>
      <c r="AO118" s="31">
        <f>_L_SV_Pcuoi</f>
        <v>49</v>
      </c>
      <c r="AP118" s="33" t="str">
        <f>_L_Loc</f>
        <v>KVKX</v>
      </c>
      <c r="AQ118" s="33" t="str">
        <f>_L_Loc</f>
        <v>KTVT</v>
      </c>
      <c r="AR118" s="48">
        <f t="shared" si="19"/>
        <v>-2</v>
      </c>
      <c r="AS118" s="63">
        <f t="shared" si="20"/>
        <v>1</v>
      </c>
      <c r="AT118" s="34"/>
      <c r="AU118" s="41">
        <f>_L_Loc</f>
        <v>0</v>
      </c>
      <c r="AV118" s="41">
        <f>_L_Loc</f>
        <v>0</v>
      </c>
      <c r="AW118" s="41">
        <f>_L_Loc</f>
        <v>0</v>
      </c>
      <c r="AX118" s="41">
        <f>_L_Loc</f>
        <v>0</v>
      </c>
      <c r="AY118" s="41">
        <f>_L_Loc</f>
        <v>0</v>
      </c>
      <c r="AZ118" s="41">
        <f>_L_Loc</f>
        <v>0</v>
      </c>
      <c r="BA118" s="41">
        <f>_L_Loc</f>
        <v>0</v>
      </c>
      <c r="BB118" s="41">
        <f>_L_Loc</f>
        <v>0</v>
      </c>
      <c r="BC118" s="41">
        <f>_L_Loc</f>
        <v>0</v>
      </c>
      <c r="BD118" s="41">
        <f>_L_Loc</f>
        <v>0</v>
      </c>
      <c r="BE118" s="41">
        <f>_L_Loc</f>
        <v>0</v>
      </c>
      <c r="BF118" s="41">
        <f>_L_Loc</f>
        <v>0</v>
      </c>
      <c r="BG118" s="41">
        <f>_L_Loc</f>
        <v>0</v>
      </c>
      <c r="BH118" s="41">
        <f>_L_Loc</f>
        <v>0</v>
      </c>
      <c r="BI118" s="41">
        <f>_L_Loc</f>
        <v>0</v>
      </c>
      <c r="BJ118" s="41" t="str">
        <f>_L_Loc</f>
        <v>x</v>
      </c>
      <c r="BK118" s="41">
        <f>_L_Loc</f>
        <v>0</v>
      </c>
      <c r="BL118" s="41">
        <f>_L_Loc</f>
        <v>0</v>
      </c>
      <c r="BM118" s="41">
        <f>_L_Loc</f>
        <v>0</v>
      </c>
      <c r="BN118" s="41">
        <f>_L_Loc</f>
        <v>0</v>
      </c>
      <c r="BO118" s="41">
        <f>_L_Loc</f>
        <v>0</v>
      </c>
      <c r="BP118" s="41">
        <f>_L_Loc</f>
        <v>0</v>
      </c>
      <c r="BQ118" s="41">
        <f>_L_Loc</f>
        <v>0</v>
      </c>
      <c r="BR118" s="41">
        <f>_L_Loc</f>
        <v>0</v>
      </c>
      <c r="BS118" s="41">
        <f>_L_Loc</f>
        <v>0</v>
      </c>
      <c r="BT118" s="41">
        <f>_L_Loc</f>
        <v>0</v>
      </c>
      <c r="BU118" s="41">
        <f>_L_Loc</f>
        <v>0</v>
      </c>
      <c r="BV118" s="41">
        <f>_L_Loc</f>
        <v>0</v>
      </c>
      <c r="BW118" s="41">
        <f>_L_Loc</f>
        <v>0</v>
      </c>
      <c r="BX118" s="41">
        <f>_L_Loc</f>
        <v>0</v>
      </c>
      <c r="BY118" s="41">
        <f>_L_Loc</f>
        <v>0</v>
      </c>
      <c r="BZ118" s="41">
        <f>_L_Loc</f>
        <v>0</v>
      </c>
      <c r="CA118" s="41">
        <f>_L_Loc</f>
        <v>0</v>
      </c>
      <c r="CB118" s="41">
        <f>_L_Loc</f>
        <v>0</v>
      </c>
      <c r="CC118" s="41" t="str">
        <f>_L_Loc</f>
        <v>x</v>
      </c>
      <c r="CD118" s="41">
        <f>_L_Loc</f>
        <v>0</v>
      </c>
      <c r="CE118" s="41">
        <f>_L_Loc</f>
        <v>0</v>
      </c>
      <c r="CF118" s="41">
        <f>_L_Loc</f>
        <v>0</v>
      </c>
    </row>
    <row r="119" spans="1:84" s="35" customFormat="1" x14ac:dyDescent="0.25">
      <c r="A119" s="246">
        <f t="shared" si="13"/>
        <v>42475.75</v>
      </c>
      <c r="B119" s="247" t="str">
        <f>_L_Gio</f>
        <v>18:00</v>
      </c>
      <c r="C119" s="241" t="s">
        <v>7706</v>
      </c>
      <c r="D119" s="390">
        <f t="shared" si="14"/>
        <v>110</v>
      </c>
      <c r="E119" s="65" t="str">
        <f>_L_LocHe</f>
        <v>DC</v>
      </c>
      <c r="F119" s="248" t="str">
        <f>_L_MaHP</f>
        <v>DC1CB92</v>
      </c>
      <c r="G119" s="166" t="str">
        <f>_L_Loc</f>
        <v>Môi trường trong xây dựng</v>
      </c>
      <c r="H119" s="167">
        <f>_L_Loc</f>
        <v>2</v>
      </c>
      <c r="I119" s="65" t="str">
        <f>_L_Loc</f>
        <v>Viết</v>
      </c>
      <c r="J119" s="66">
        <f>_L_Loc</f>
        <v>90</v>
      </c>
      <c r="K119" s="67">
        <v>42475</v>
      </c>
      <c r="L119" s="236" t="str">
        <f>_L_Ngay</f>
        <v>(Thứ 6)</v>
      </c>
      <c r="M119" s="512">
        <v>5</v>
      </c>
      <c r="N119" s="65">
        <f t="shared" si="15"/>
        <v>18</v>
      </c>
      <c r="O119" s="391">
        <f>_L_SV_P</f>
        <v>18</v>
      </c>
      <c r="P119" s="65">
        <f>_L_sophong</f>
        <v>1</v>
      </c>
      <c r="Q119" s="392"/>
      <c r="R119" s="65"/>
      <c r="S119" s="65"/>
      <c r="T119" s="65"/>
      <c r="U119" s="65"/>
      <c r="V119" s="65"/>
      <c r="W119" s="65"/>
      <c r="X119" s="393">
        <f t="shared" si="16"/>
        <v>0</v>
      </c>
      <c r="Y119" s="394">
        <f>_L_NgayCham</f>
        <v>42478</v>
      </c>
      <c r="Z119" s="395">
        <f>_L_NopDiem</f>
        <v>42482</v>
      </c>
      <c r="AA119" s="396"/>
      <c r="AB119" s="409"/>
      <c r="AC119" s="410"/>
      <c r="AD119" s="410"/>
      <c r="AE119" s="410"/>
      <c r="AF119" s="410"/>
      <c r="AG119" s="410"/>
      <c r="AH119" s="411"/>
      <c r="AI119" s="348"/>
      <c r="AJ119" s="329"/>
      <c r="AK119" s="350"/>
      <c r="AL119" s="171"/>
      <c r="AM119" s="362">
        <f t="shared" si="17"/>
        <v>1</v>
      </c>
      <c r="AN119" s="32">
        <f t="shared" si="18"/>
        <v>-2</v>
      </c>
      <c r="AO119" s="31">
        <f>_L_SV_Pcuoi</f>
        <v>18</v>
      </c>
      <c r="AP119" s="33" t="str">
        <f>_L_Loc</f>
        <v>CTMO</v>
      </c>
      <c r="AQ119" s="33" t="str">
        <f>_L_Loc</f>
        <v>KCT</v>
      </c>
      <c r="AR119" s="48">
        <f t="shared" si="19"/>
        <v>-2</v>
      </c>
      <c r="AS119" s="63">
        <f t="shared" si="20"/>
        <v>1</v>
      </c>
      <c r="AT119" s="34"/>
      <c r="AU119" s="41" t="str">
        <f>_L_Loc</f>
        <v>o</v>
      </c>
      <c r="AV119" s="41" t="str">
        <f>_L_Loc</f>
        <v>o</v>
      </c>
      <c r="AW119" s="41" t="str">
        <f>_L_Loc</f>
        <v>o</v>
      </c>
      <c r="AX119" s="41" t="str">
        <f>_L_Loc</f>
        <v>o</v>
      </c>
      <c r="AY119" s="41" t="str">
        <f>_L_Loc</f>
        <v>o</v>
      </c>
      <c r="AZ119" s="41" t="str">
        <f>_L_Loc</f>
        <v>o</v>
      </c>
      <c r="BA119" s="41" t="str">
        <f>_L_Loc</f>
        <v>o</v>
      </c>
      <c r="BB119" s="41">
        <f>_L_Loc</f>
        <v>0</v>
      </c>
      <c r="BC119" s="41">
        <f>_L_Loc</f>
        <v>0</v>
      </c>
      <c r="BD119" s="41">
        <f>_L_Loc</f>
        <v>0</v>
      </c>
      <c r="BE119" s="41">
        <f>_L_Loc</f>
        <v>0</v>
      </c>
      <c r="BF119" s="41">
        <f>_L_Loc</f>
        <v>0</v>
      </c>
      <c r="BG119" s="41">
        <f>_L_Loc</f>
        <v>0</v>
      </c>
      <c r="BH119" s="41">
        <f>_L_Loc</f>
        <v>0</v>
      </c>
      <c r="BI119" s="41">
        <f>_L_Loc</f>
        <v>0</v>
      </c>
      <c r="BJ119" s="41">
        <f>_L_Loc</f>
        <v>0</v>
      </c>
      <c r="BK119" s="41">
        <f>_L_Loc</f>
        <v>0</v>
      </c>
      <c r="BL119" s="41">
        <f>_L_Loc</f>
        <v>0</v>
      </c>
      <c r="BM119" s="41">
        <f>_L_Loc</f>
        <v>0</v>
      </c>
      <c r="BN119" s="41">
        <f>_L_Loc</f>
        <v>0</v>
      </c>
      <c r="BO119" s="41" t="str">
        <f>_L_Loc</f>
        <v>o</v>
      </c>
      <c r="BP119" s="41" t="str">
        <f>_L_Loc</f>
        <v>o</v>
      </c>
      <c r="BQ119" s="41" t="str">
        <f>_L_Loc</f>
        <v>o</v>
      </c>
      <c r="BR119" s="41">
        <f>_L_Loc</f>
        <v>0</v>
      </c>
      <c r="BS119" s="41" t="str">
        <f>_L_Loc</f>
        <v>o</v>
      </c>
      <c r="BT119" s="41">
        <f>_L_Loc</f>
        <v>0</v>
      </c>
      <c r="BU119" s="41">
        <f>_L_Loc</f>
        <v>0</v>
      </c>
      <c r="BV119" s="41">
        <f>_L_Loc</f>
        <v>0</v>
      </c>
      <c r="BW119" s="41">
        <f>_L_Loc</f>
        <v>0</v>
      </c>
      <c r="BX119" s="41">
        <f>_L_Loc</f>
        <v>0</v>
      </c>
      <c r="BY119" s="41">
        <f>_L_Loc</f>
        <v>0</v>
      </c>
      <c r="BZ119" s="41">
        <f>_L_Loc</f>
        <v>0</v>
      </c>
      <c r="CA119" s="41">
        <f>_L_Loc</f>
        <v>0</v>
      </c>
      <c r="CB119" s="41">
        <f>_L_Loc</f>
        <v>0</v>
      </c>
      <c r="CC119" s="41">
        <f>_L_Loc</f>
        <v>0</v>
      </c>
      <c r="CD119" s="41">
        <f>_L_Loc</f>
        <v>0</v>
      </c>
      <c r="CE119" s="41">
        <f>_L_Loc</f>
        <v>0</v>
      </c>
      <c r="CF119" s="41">
        <f>_L_Loc</f>
        <v>0</v>
      </c>
    </row>
    <row r="120" spans="1:84" s="35" customFormat="1" x14ac:dyDescent="0.25">
      <c r="A120" s="246">
        <f t="shared" si="13"/>
        <v>42475.75</v>
      </c>
      <c r="B120" s="247" t="str">
        <f>_L_Gio</f>
        <v>18:00</v>
      </c>
      <c r="C120" s="241" t="s">
        <v>7713</v>
      </c>
      <c r="D120" s="390">
        <f t="shared" si="14"/>
        <v>111</v>
      </c>
      <c r="E120" s="65" t="str">
        <f>_L_LocHe</f>
        <v>DC</v>
      </c>
      <c r="F120" s="248" t="str">
        <f>_L_MaHP</f>
        <v>DC3HT15</v>
      </c>
      <c r="G120" s="166" t="str">
        <f>_L_Loc</f>
        <v>Ngôn ngữ mô hình hóa UML</v>
      </c>
      <c r="H120" s="167">
        <f>_L_Loc</f>
        <v>3</v>
      </c>
      <c r="I120" s="65" t="str">
        <f>_L_Loc</f>
        <v>VĐ</v>
      </c>
      <c r="J120" s="66">
        <f>_L_Loc</f>
        <v>0</v>
      </c>
      <c r="K120" s="67">
        <v>42475</v>
      </c>
      <c r="L120" s="236" t="str">
        <f>_L_Ngay</f>
        <v>(Thứ 6)</v>
      </c>
      <c r="M120" s="512">
        <v>5</v>
      </c>
      <c r="N120" s="65">
        <f t="shared" si="15"/>
        <v>7</v>
      </c>
      <c r="O120" s="391">
        <f>_L_SV_P</f>
        <v>0</v>
      </c>
      <c r="P120" s="65" t="str">
        <f>_L_sophong</f>
        <v/>
      </c>
      <c r="Q120" s="392"/>
      <c r="R120" s="65"/>
      <c r="S120" s="65"/>
      <c r="T120" s="65"/>
      <c r="U120" s="65"/>
      <c r="V120" s="65"/>
      <c r="W120" s="65"/>
      <c r="X120" s="393">
        <f t="shared" si="16"/>
        <v>0</v>
      </c>
      <c r="Y120" s="394">
        <f>_L_NgayCham</f>
        <v>42475</v>
      </c>
      <c r="Z120" s="395">
        <f>_L_NopDiem</f>
        <v>42477</v>
      </c>
      <c r="AA120" s="396"/>
      <c r="AB120" s="409"/>
      <c r="AC120" s="410"/>
      <c r="AD120" s="410"/>
      <c r="AE120" s="410"/>
      <c r="AF120" s="410"/>
      <c r="AG120" s="410"/>
      <c r="AH120" s="411"/>
      <c r="AI120" s="348"/>
      <c r="AJ120" s="329"/>
      <c r="AK120" s="350"/>
      <c r="AL120" s="171"/>
      <c r="AM120" s="362">
        <f t="shared" si="17"/>
        <v>1</v>
      </c>
      <c r="AN120" s="32" t="e">
        <f t="shared" si="18"/>
        <v>#VALUE!</v>
      </c>
      <c r="AO120" s="31" t="str">
        <f>_L_SV_Pcuoi</f>
        <v/>
      </c>
      <c r="AP120" s="33" t="str">
        <f>_L_Loc</f>
        <v>TTHT</v>
      </c>
      <c r="AQ120" s="33" t="str">
        <f>_L_Loc</f>
        <v>CNTT</v>
      </c>
      <c r="AR120" s="48" t="e">
        <f t="shared" si="19"/>
        <v>#VALUE!</v>
      </c>
      <c r="AS120" s="63" t="e">
        <f t="shared" si="20"/>
        <v>#DIV/0!</v>
      </c>
      <c r="AT120" s="34"/>
      <c r="AU120" s="41">
        <f>_L_Loc</f>
        <v>0</v>
      </c>
      <c r="AV120" s="41">
        <f>_L_Loc</f>
        <v>0</v>
      </c>
      <c r="AW120" s="41">
        <f>_L_Loc</f>
        <v>0</v>
      </c>
      <c r="AX120" s="41">
        <f>_L_Loc</f>
        <v>0</v>
      </c>
      <c r="AY120" s="41">
        <f>_L_Loc</f>
        <v>0</v>
      </c>
      <c r="AZ120" s="41">
        <f>_L_Loc</f>
        <v>0</v>
      </c>
      <c r="BA120" s="41">
        <f>_L_Loc</f>
        <v>0</v>
      </c>
      <c r="BB120" s="41">
        <f>_L_Loc</f>
        <v>0</v>
      </c>
      <c r="BC120" s="41">
        <f>_L_Loc</f>
        <v>0</v>
      </c>
      <c r="BD120" s="41">
        <f>_L_Loc</f>
        <v>0</v>
      </c>
      <c r="BE120" s="41">
        <f>_L_Loc</f>
        <v>0</v>
      </c>
      <c r="BF120" s="41">
        <f>_L_Loc</f>
        <v>0</v>
      </c>
      <c r="BG120" s="41" t="str">
        <f>_L_Loc</f>
        <v>x</v>
      </c>
      <c r="BH120" s="41">
        <f>_L_Loc</f>
        <v>0</v>
      </c>
      <c r="BI120" s="41">
        <f>_L_Loc</f>
        <v>0</v>
      </c>
      <c r="BJ120" s="41">
        <f>_L_Loc</f>
        <v>0</v>
      </c>
      <c r="BK120" s="41">
        <f>_L_Loc</f>
        <v>0</v>
      </c>
      <c r="BL120" s="41">
        <f>_L_Loc</f>
        <v>0</v>
      </c>
      <c r="BM120" s="41">
        <f>_L_Loc</f>
        <v>0</v>
      </c>
      <c r="BN120" s="41">
        <f>_L_Loc</f>
        <v>0</v>
      </c>
      <c r="BO120" s="41">
        <f>_L_Loc</f>
        <v>0</v>
      </c>
      <c r="BP120" s="41">
        <f>_L_Loc</f>
        <v>0</v>
      </c>
      <c r="BQ120" s="41">
        <f>_L_Loc</f>
        <v>0</v>
      </c>
      <c r="BR120" s="41">
        <f>_L_Loc</f>
        <v>0</v>
      </c>
      <c r="BS120" s="41">
        <f>_L_Loc</f>
        <v>0</v>
      </c>
      <c r="BT120" s="41">
        <f>_L_Loc</f>
        <v>0</v>
      </c>
      <c r="BU120" s="41">
        <f>_L_Loc</f>
        <v>0</v>
      </c>
      <c r="BV120" s="41">
        <f>_L_Loc</f>
        <v>0</v>
      </c>
      <c r="BW120" s="41">
        <f>_L_Loc</f>
        <v>0</v>
      </c>
      <c r="BX120" s="41">
        <f>_L_Loc</f>
        <v>0</v>
      </c>
      <c r="BY120" s="41">
        <f>_L_Loc</f>
        <v>0</v>
      </c>
      <c r="BZ120" s="41">
        <f>_L_Loc</f>
        <v>0</v>
      </c>
      <c r="CA120" s="41">
        <f>_L_Loc</f>
        <v>0</v>
      </c>
      <c r="CB120" s="41">
        <f>_L_Loc</f>
        <v>0</v>
      </c>
      <c r="CC120" s="41">
        <f>_L_Loc</f>
        <v>0</v>
      </c>
      <c r="CD120" s="41">
        <f>_L_Loc</f>
        <v>0</v>
      </c>
      <c r="CE120" s="41">
        <f>_L_Loc</f>
        <v>0</v>
      </c>
      <c r="CF120" s="41">
        <f>_L_Loc</f>
        <v>0</v>
      </c>
    </row>
    <row r="121" spans="1:84" s="35" customFormat="1" x14ac:dyDescent="0.25">
      <c r="A121" s="246">
        <f t="shared" si="13"/>
        <v>42475.75</v>
      </c>
      <c r="B121" s="247" t="str">
        <f>_L_Gio</f>
        <v>18:00</v>
      </c>
      <c r="C121" s="241" t="s">
        <v>7772</v>
      </c>
      <c r="D121" s="390">
        <f t="shared" si="14"/>
        <v>112</v>
      </c>
      <c r="E121" s="65" t="str">
        <f>_L_LocHe</f>
        <v>CC</v>
      </c>
      <c r="F121" s="248" t="str">
        <f>_L_MaHP</f>
        <v>CC3DB41</v>
      </c>
      <c r="G121" s="166" t="str">
        <f>_L_Loc</f>
        <v>Thiết kế đường</v>
      </c>
      <c r="H121" s="167">
        <f>_L_Loc</f>
        <v>3</v>
      </c>
      <c r="I121" s="65" t="str">
        <f>_L_Loc</f>
        <v>VĐ</v>
      </c>
      <c r="J121" s="66">
        <f>_L_Loc</f>
        <v>0</v>
      </c>
      <c r="K121" s="67">
        <v>42475</v>
      </c>
      <c r="L121" s="236" t="str">
        <f>_L_Ngay</f>
        <v>(Thứ 6)</v>
      </c>
      <c r="M121" s="512">
        <v>5</v>
      </c>
      <c r="N121" s="65">
        <f t="shared" si="15"/>
        <v>10</v>
      </c>
      <c r="O121" s="391">
        <f>_L_SV_P</f>
        <v>0</v>
      </c>
      <c r="P121" s="65" t="str">
        <f>_L_sophong</f>
        <v/>
      </c>
      <c r="Q121" s="392"/>
      <c r="R121" s="65"/>
      <c r="S121" s="65"/>
      <c r="T121" s="65"/>
      <c r="U121" s="65"/>
      <c r="V121" s="65"/>
      <c r="W121" s="65"/>
      <c r="X121" s="393">
        <f t="shared" si="16"/>
        <v>0</v>
      </c>
      <c r="Y121" s="394">
        <f>_L_NgayCham</f>
        <v>42475</v>
      </c>
      <c r="Z121" s="395">
        <f>_L_NopDiem</f>
        <v>42477</v>
      </c>
      <c r="AA121" s="396"/>
      <c r="AB121" s="409"/>
      <c r="AC121" s="410"/>
      <c r="AD121" s="410"/>
      <c r="AE121" s="410"/>
      <c r="AF121" s="410"/>
      <c r="AG121" s="410"/>
      <c r="AH121" s="411"/>
      <c r="AI121" s="348"/>
      <c r="AJ121" s="329"/>
      <c r="AK121" s="350"/>
      <c r="AL121" s="171"/>
      <c r="AM121" s="362">
        <f t="shared" si="17"/>
        <v>1</v>
      </c>
      <c r="AN121" s="32" t="e">
        <f t="shared" si="18"/>
        <v>#VALUE!</v>
      </c>
      <c r="AO121" s="31" t="str">
        <f>_L_SV_Pcuoi</f>
        <v/>
      </c>
      <c r="AP121" s="33" t="str">
        <f>_L_Loc</f>
        <v>CTDB</v>
      </c>
      <c r="AQ121" s="33" t="str">
        <f>_L_Loc</f>
        <v>KCT</v>
      </c>
      <c r="AR121" s="48" t="e">
        <f t="shared" si="19"/>
        <v>#VALUE!</v>
      </c>
      <c r="AS121" s="63" t="e">
        <f t="shared" si="20"/>
        <v>#DIV/0!</v>
      </c>
      <c r="AT121" s="34"/>
      <c r="AU121" s="41">
        <f>_L_Loc</f>
        <v>0</v>
      </c>
      <c r="AV121" s="41">
        <f>_L_Loc</f>
        <v>0</v>
      </c>
      <c r="AW121" s="41">
        <f>_L_Loc</f>
        <v>0</v>
      </c>
      <c r="AX121" s="41">
        <f>_L_Loc</f>
        <v>0</v>
      </c>
      <c r="AY121" s="41">
        <f>_L_Loc</f>
        <v>0</v>
      </c>
      <c r="AZ121" s="41">
        <f>_L_Loc</f>
        <v>0</v>
      </c>
      <c r="BA121" s="41">
        <f>_L_Loc</f>
        <v>0</v>
      </c>
      <c r="BB121" s="41">
        <f>_L_Loc</f>
        <v>0</v>
      </c>
      <c r="BC121" s="41">
        <f>_L_Loc</f>
        <v>0</v>
      </c>
      <c r="BD121" s="41">
        <f>_L_Loc</f>
        <v>0</v>
      </c>
      <c r="BE121" s="41">
        <f>_L_Loc</f>
        <v>0</v>
      </c>
      <c r="BF121" s="41">
        <f>_L_Loc</f>
        <v>0</v>
      </c>
      <c r="BG121" s="41">
        <f>_L_Loc</f>
        <v>0</v>
      </c>
      <c r="BH121" s="41">
        <f>_L_Loc</f>
        <v>0</v>
      </c>
      <c r="BI121" s="41">
        <f>_L_Loc</f>
        <v>0</v>
      </c>
      <c r="BJ121" s="41">
        <f>_L_Loc</f>
        <v>0</v>
      </c>
      <c r="BK121" s="41">
        <f>_L_Loc</f>
        <v>0</v>
      </c>
      <c r="BL121" s="41">
        <f>_L_Loc</f>
        <v>0</v>
      </c>
      <c r="BM121" s="41">
        <f>_L_Loc</f>
        <v>0</v>
      </c>
    </row>
    <row r="122" spans="1:84" s="35" customFormat="1" x14ac:dyDescent="0.25">
      <c r="A122" s="246">
        <f t="shared" si="13"/>
        <v>42475.75</v>
      </c>
      <c r="B122" s="247" t="str">
        <f>_L_Gio</f>
        <v>18:00</v>
      </c>
      <c r="C122" s="241" t="s">
        <v>7774</v>
      </c>
      <c r="D122" s="390">
        <f t="shared" si="14"/>
        <v>113</v>
      </c>
      <c r="E122" s="65" t="str">
        <f>_L_LocHe</f>
        <v>DC</v>
      </c>
      <c r="F122" s="248" t="str">
        <f>_L_MaHP</f>
        <v>DC3QT61</v>
      </c>
      <c r="G122" s="166" t="str">
        <f>_L_Loc</f>
        <v>Quản trị sản xuất 1</v>
      </c>
      <c r="H122" s="167">
        <f>_L_Loc</f>
        <v>3</v>
      </c>
      <c r="I122" s="65">
        <f>_L_Loc</f>
        <v>0</v>
      </c>
      <c r="J122" s="66">
        <f>_L_Loc</f>
        <v>0</v>
      </c>
      <c r="K122" s="67">
        <v>42475</v>
      </c>
      <c r="L122" s="236" t="str">
        <f>_L_Ngay</f>
        <v>(Thứ 6)</v>
      </c>
      <c r="M122" s="512">
        <v>5</v>
      </c>
      <c r="N122" s="65">
        <f t="shared" si="15"/>
        <v>14</v>
      </c>
      <c r="O122" s="391">
        <f>_L_SV_P</f>
        <v>14</v>
      </c>
      <c r="P122" s="65">
        <f>_L_sophong</f>
        <v>1</v>
      </c>
      <c r="Q122" s="392"/>
      <c r="R122" s="65"/>
      <c r="S122" s="65"/>
      <c r="T122" s="65"/>
      <c r="U122" s="65"/>
      <c r="V122" s="65"/>
      <c r="W122" s="65"/>
      <c r="X122" s="393">
        <f t="shared" si="16"/>
        <v>0</v>
      </c>
      <c r="Y122" s="394">
        <f>_L_NgayCham</f>
        <v>42478</v>
      </c>
      <c r="Z122" s="395">
        <f>_L_NopDiem</f>
        <v>42482</v>
      </c>
      <c r="AA122" s="396"/>
      <c r="AB122" s="409"/>
      <c r="AC122" s="410"/>
      <c r="AD122" s="410"/>
      <c r="AE122" s="410"/>
      <c r="AF122" s="410"/>
      <c r="AG122" s="410"/>
      <c r="AH122" s="411"/>
      <c r="AI122" s="348"/>
      <c r="AJ122" s="329"/>
      <c r="AK122" s="350"/>
      <c r="AL122" s="171"/>
      <c r="AM122" s="362">
        <f t="shared" si="17"/>
        <v>1</v>
      </c>
      <c r="AN122" s="32">
        <f t="shared" si="18"/>
        <v>-2</v>
      </c>
      <c r="AO122" s="31">
        <f>_L_SV_Pcuoi</f>
        <v>14</v>
      </c>
      <c r="AP122" s="33" t="str">
        <f>_L_Loc</f>
        <v>KVQT</v>
      </c>
      <c r="AQ122" s="33" t="str">
        <f>_L_Loc</f>
        <v>KTVT</v>
      </c>
      <c r="AR122" s="48">
        <f t="shared" si="19"/>
        <v>-2</v>
      </c>
      <c r="AS122" s="63">
        <f t="shared" si="20"/>
        <v>1</v>
      </c>
      <c r="AT122" s="34"/>
      <c r="AU122" s="41">
        <f>_L_Loc</f>
        <v>0</v>
      </c>
      <c r="AV122" s="41">
        <f>_L_Loc</f>
        <v>0</v>
      </c>
      <c r="AW122" s="41">
        <f>_L_Loc</f>
        <v>0</v>
      </c>
      <c r="AX122" s="41">
        <f>_L_Loc</f>
        <v>0</v>
      </c>
      <c r="AY122" s="41">
        <f>_L_Loc</f>
        <v>0</v>
      </c>
      <c r="AZ122" s="41">
        <f>_L_Loc</f>
        <v>0</v>
      </c>
      <c r="BA122" s="41">
        <f>_L_Loc</f>
        <v>0</v>
      </c>
      <c r="BB122" s="41">
        <f>_L_Loc</f>
        <v>0</v>
      </c>
      <c r="BC122" s="41">
        <f>_L_Loc</f>
        <v>0</v>
      </c>
      <c r="BD122" s="41">
        <f>_L_Loc</f>
        <v>0</v>
      </c>
      <c r="BE122" s="41">
        <f>_L_Loc</f>
        <v>0</v>
      </c>
      <c r="BF122" s="41">
        <f>_L_Loc</f>
        <v>0</v>
      </c>
      <c r="BG122" s="41">
        <f>_L_Loc</f>
        <v>0</v>
      </c>
      <c r="BH122" s="41">
        <f>_L_Loc</f>
        <v>0</v>
      </c>
      <c r="BI122" s="41" t="str">
        <f>_L_Loc</f>
        <v>x</v>
      </c>
      <c r="BJ122" s="41">
        <f>_L_Loc</f>
        <v>0</v>
      </c>
      <c r="BK122" s="41">
        <f>_L_Loc</f>
        <v>0</v>
      </c>
      <c r="BL122" s="41">
        <f>_L_Loc</f>
        <v>0</v>
      </c>
      <c r="BM122" s="41">
        <f>_L_Loc</f>
        <v>0</v>
      </c>
      <c r="BN122" s="41">
        <f>_L_Loc</f>
        <v>0</v>
      </c>
      <c r="BO122" s="41">
        <f>_L_Loc</f>
        <v>0</v>
      </c>
      <c r="BP122" s="41">
        <f>_L_Loc</f>
        <v>0</v>
      </c>
      <c r="BQ122" s="41">
        <f>_L_Loc</f>
        <v>0</v>
      </c>
      <c r="BR122" s="41">
        <f>_L_Loc</f>
        <v>0</v>
      </c>
      <c r="BS122" s="41">
        <f>_L_Loc</f>
        <v>0</v>
      </c>
      <c r="BT122" s="41">
        <f>_L_Loc</f>
        <v>0</v>
      </c>
      <c r="BU122" s="41">
        <f>_L_Loc</f>
        <v>0</v>
      </c>
      <c r="BV122" s="41">
        <f>_L_Loc</f>
        <v>0</v>
      </c>
      <c r="BW122" s="41">
        <f>_L_Loc</f>
        <v>0</v>
      </c>
      <c r="BX122" s="41">
        <f>_L_Loc</f>
        <v>0</v>
      </c>
      <c r="BY122" s="41">
        <f>_L_Loc</f>
        <v>0</v>
      </c>
      <c r="BZ122" s="41">
        <f>_L_Loc</f>
        <v>0</v>
      </c>
      <c r="CA122" s="41">
        <f>_L_Loc</f>
        <v>0</v>
      </c>
      <c r="CB122" s="41" t="str">
        <f>_L_Loc</f>
        <v>x</v>
      </c>
      <c r="CC122" s="41">
        <f>_L_Loc</f>
        <v>0</v>
      </c>
      <c r="CD122" s="41">
        <f>_L_Loc</f>
        <v>0</v>
      </c>
      <c r="CE122" s="41">
        <f>_L_Loc</f>
        <v>0</v>
      </c>
      <c r="CF122" s="41">
        <f>_L_Loc</f>
        <v>0</v>
      </c>
    </row>
    <row r="123" spans="1:84" s="35" customFormat="1" x14ac:dyDescent="0.25">
      <c r="A123" s="246">
        <f t="shared" si="13"/>
        <v>42479.75</v>
      </c>
      <c r="B123" s="247" t="str">
        <f>_L_Gio</f>
        <v>18:00</v>
      </c>
      <c r="C123" s="250" t="s">
        <v>7581</v>
      </c>
      <c r="D123" s="390">
        <f t="shared" si="14"/>
        <v>114</v>
      </c>
      <c r="E123" s="65" t="str">
        <f>_L_LocHe</f>
        <v>DC</v>
      </c>
      <c r="F123" s="248" t="str">
        <f>_L_MaHP</f>
        <v>DC3QT51</v>
      </c>
      <c r="G123" s="166" t="str">
        <f>_L_Loc</f>
        <v>Quản trị doanh nghiệp</v>
      </c>
      <c r="H123" s="167">
        <f>_L_Loc</f>
        <v>3</v>
      </c>
      <c r="I123" s="65" t="str">
        <f>_L_Loc</f>
        <v>Viết</v>
      </c>
      <c r="J123" s="66">
        <f>_L_Loc</f>
        <v>75</v>
      </c>
      <c r="K123" s="67">
        <v>42479</v>
      </c>
      <c r="L123" s="236" t="str">
        <f>_L_Ngay</f>
        <v>(Thứ 3)</v>
      </c>
      <c r="M123" s="512">
        <v>5</v>
      </c>
      <c r="N123" s="65">
        <f t="shared" si="15"/>
        <v>25</v>
      </c>
      <c r="O123" s="391">
        <f>_L_SV_P</f>
        <v>25</v>
      </c>
      <c r="P123" s="65">
        <f>_L_sophong</f>
        <v>1</v>
      </c>
      <c r="Q123" s="392"/>
      <c r="R123" s="65"/>
      <c r="S123" s="65"/>
      <c r="T123" s="65"/>
      <c r="U123" s="65"/>
      <c r="V123" s="65"/>
      <c r="W123" s="65"/>
      <c r="X123" s="393">
        <f t="shared" si="16"/>
        <v>0</v>
      </c>
      <c r="Y123" s="394">
        <f>_L_NgayCham</f>
        <v>42480</v>
      </c>
      <c r="Z123" s="395">
        <f>_L_NopDiem</f>
        <v>42486</v>
      </c>
      <c r="AA123" s="397"/>
      <c r="AB123" s="412"/>
      <c r="AC123" s="413"/>
      <c r="AD123" s="413"/>
      <c r="AE123" s="413"/>
      <c r="AF123" s="413"/>
      <c r="AG123" s="413"/>
      <c r="AH123" s="414"/>
      <c r="AI123" s="348"/>
      <c r="AJ123" s="329"/>
      <c r="AK123" s="350"/>
      <c r="AL123" s="171"/>
      <c r="AM123" s="362">
        <f t="shared" si="17"/>
        <v>2</v>
      </c>
      <c r="AN123" s="32">
        <f t="shared" si="18"/>
        <v>-2</v>
      </c>
      <c r="AO123" s="31">
        <f>_L_SV_Pcuoi</f>
        <v>25</v>
      </c>
      <c r="AP123" s="33" t="str">
        <f>_L_Loc</f>
        <v>KVQT</v>
      </c>
      <c r="AQ123" s="33" t="str">
        <f>_L_Loc</f>
        <v>KTVT</v>
      </c>
      <c r="AR123" s="48">
        <f t="shared" si="19"/>
        <v>-2</v>
      </c>
      <c r="AS123" s="63">
        <f t="shared" si="20"/>
        <v>1</v>
      </c>
      <c r="AT123" s="34"/>
      <c r="AU123" s="41">
        <f>_L_Loc</f>
        <v>0</v>
      </c>
      <c r="AV123" s="41">
        <f>_L_Loc</f>
        <v>0</v>
      </c>
      <c r="AW123" s="41">
        <f>_L_Loc</f>
        <v>0</v>
      </c>
      <c r="AX123" s="41">
        <f>_L_Loc</f>
        <v>0</v>
      </c>
      <c r="AY123" s="41">
        <f>_L_Loc</f>
        <v>0</v>
      </c>
      <c r="AZ123" s="41">
        <f>_L_Loc</f>
        <v>0</v>
      </c>
      <c r="BA123" s="41">
        <f>_L_Loc</f>
        <v>0</v>
      </c>
      <c r="BB123" s="41">
        <f>_L_Loc</f>
        <v>0</v>
      </c>
      <c r="BC123" s="41">
        <f>_L_Loc</f>
        <v>0</v>
      </c>
      <c r="BD123" s="41">
        <f>_L_Loc</f>
        <v>0</v>
      </c>
      <c r="BE123" s="41">
        <f>_L_Loc</f>
        <v>0</v>
      </c>
      <c r="BF123" s="41">
        <f>_L_Loc</f>
        <v>0</v>
      </c>
      <c r="BG123" s="41">
        <f>_L_Loc</f>
        <v>0</v>
      </c>
      <c r="BH123" s="41" t="str">
        <f>_L_Loc</f>
        <v>x</v>
      </c>
      <c r="BI123" s="41" t="str">
        <f>_L_Loc</f>
        <v>x</v>
      </c>
      <c r="BJ123" s="41">
        <f>_L_Loc</f>
        <v>0</v>
      </c>
      <c r="BK123" s="41">
        <f>_L_Loc</f>
        <v>0</v>
      </c>
      <c r="BL123" s="41">
        <f>_L_Loc</f>
        <v>0</v>
      </c>
      <c r="BM123" s="41">
        <f>_L_Loc</f>
        <v>0</v>
      </c>
    </row>
    <row r="124" spans="1:84" s="35" customFormat="1" x14ac:dyDescent="0.25">
      <c r="A124" s="246">
        <f t="shared" si="13"/>
        <v>42479.75</v>
      </c>
      <c r="B124" s="247" t="str">
        <f>_L_Gio</f>
        <v>18:00</v>
      </c>
      <c r="C124" s="257" t="s">
        <v>7582</v>
      </c>
      <c r="D124" s="390">
        <f t="shared" si="14"/>
        <v>115</v>
      </c>
      <c r="E124" s="65" t="str">
        <f>_L_LocHe</f>
        <v>DL</v>
      </c>
      <c r="F124" s="248" t="str">
        <f>_L_MaHP</f>
        <v>DC3QT51</v>
      </c>
      <c r="G124" s="166" t="str">
        <f>_L_Loc</f>
        <v>Quản trị doanh nghiệp</v>
      </c>
      <c r="H124" s="167">
        <f>_L_Loc</f>
        <v>3</v>
      </c>
      <c r="I124" s="65" t="str">
        <f>_L_Loc</f>
        <v>Viết</v>
      </c>
      <c r="J124" s="66">
        <f>_L_Loc</f>
        <v>75</v>
      </c>
      <c r="K124" s="67">
        <v>42479</v>
      </c>
      <c r="L124" s="236" t="str">
        <f>_L_Ngay</f>
        <v>(Thứ 3)</v>
      </c>
      <c r="M124" s="512">
        <v>5</v>
      </c>
      <c r="N124" s="65">
        <f t="shared" si="15"/>
        <v>7</v>
      </c>
      <c r="O124" s="391">
        <f>_L_SV_P</f>
        <v>7</v>
      </c>
      <c r="P124" s="65">
        <f>_L_sophong</f>
        <v>1</v>
      </c>
      <c r="Q124" s="392"/>
      <c r="R124" s="65"/>
      <c r="S124" s="65"/>
      <c r="T124" s="65"/>
      <c r="U124" s="65"/>
      <c r="V124" s="65"/>
      <c r="W124" s="65"/>
      <c r="X124" s="393">
        <f t="shared" si="16"/>
        <v>0</v>
      </c>
      <c r="Y124" s="394">
        <f>_L_NgayCham</f>
        <v>42480</v>
      </c>
      <c r="Z124" s="395">
        <f>_L_NopDiem</f>
        <v>42486</v>
      </c>
      <c r="AA124" s="396"/>
      <c r="AB124" s="409"/>
      <c r="AC124" s="410"/>
      <c r="AD124" s="410"/>
      <c r="AE124" s="410"/>
      <c r="AF124" s="410"/>
      <c r="AG124" s="410"/>
      <c r="AH124" s="411"/>
      <c r="AI124" s="348"/>
      <c r="AJ124" s="329"/>
      <c r="AK124" s="350"/>
      <c r="AL124" s="171"/>
      <c r="AM124" s="362">
        <f t="shared" si="17"/>
        <v>2</v>
      </c>
      <c r="AN124" s="32">
        <f t="shared" si="18"/>
        <v>-2</v>
      </c>
      <c r="AO124" s="31">
        <f>_L_SV_Pcuoi</f>
        <v>7</v>
      </c>
      <c r="AP124" s="33" t="str">
        <f>_L_Loc</f>
        <v>KVQT</v>
      </c>
      <c r="AQ124" s="33" t="str">
        <f>_L_Loc</f>
        <v>KTVT</v>
      </c>
      <c r="AR124" s="48">
        <f t="shared" si="19"/>
        <v>-2</v>
      </c>
      <c r="AS124" s="63">
        <f t="shared" si="20"/>
        <v>1</v>
      </c>
      <c r="AT124" s="34"/>
      <c r="AU124" s="41">
        <f>_L_Loc</f>
        <v>0</v>
      </c>
      <c r="AV124" s="41">
        <f>_L_Loc</f>
        <v>0</v>
      </c>
      <c r="AW124" s="41">
        <f>_L_Loc</f>
        <v>0</v>
      </c>
      <c r="AX124" s="41">
        <f>_L_Loc</f>
        <v>0</v>
      </c>
      <c r="AY124" s="41">
        <f>_L_Loc</f>
        <v>0</v>
      </c>
      <c r="AZ124" s="41">
        <f>_L_Loc</f>
        <v>0</v>
      </c>
      <c r="BA124" s="41">
        <f>_L_Loc</f>
        <v>0</v>
      </c>
      <c r="BB124" s="41">
        <f>_L_Loc</f>
        <v>0</v>
      </c>
      <c r="BC124" s="41">
        <f>_L_Loc</f>
        <v>0</v>
      </c>
      <c r="BD124" s="41">
        <f>_L_Loc</f>
        <v>0</v>
      </c>
      <c r="BE124" s="41">
        <f>_L_Loc</f>
        <v>0</v>
      </c>
      <c r="BF124" s="41">
        <f>_L_Loc</f>
        <v>0</v>
      </c>
      <c r="BG124" s="41">
        <f>_L_Loc</f>
        <v>0</v>
      </c>
      <c r="BH124" s="41" t="str">
        <f>_L_Loc</f>
        <v>x</v>
      </c>
      <c r="BI124" s="41" t="str">
        <f>_L_Loc</f>
        <v>x</v>
      </c>
      <c r="BJ124" s="41">
        <f>_L_Loc</f>
        <v>0</v>
      </c>
      <c r="BK124" s="41">
        <f>_L_Loc</f>
        <v>0</v>
      </c>
      <c r="BL124" s="41">
        <f>_L_Loc</f>
        <v>0</v>
      </c>
      <c r="BM124" s="41">
        <f>_L_Loc</f>
        <v>0</v>
      </c>
      <c r="BN124" s="41">
        <f>_L_Loc</f>
        <v>0</v>
      </c>
      <c r="BO124" s="41">
        <f>_L_Loc</f>
        <v>0</v>
      </c>
      <c r="BP124" s="41">
        <f>_L_Loc</f>
        <v>0</v>
      </c>
      <c r="BQ124" s="41">
        <f>_L_Loc</f>
        <v>0</v>
      </c>
      <c r="BR124" s="41">
        <f>_L_Loc</f>
        <v>0</v>
      </c>
      <c r="BS124" s="41">
        <f>_L_Loc</f>
        <v>0</v>
      </c>
      <c r="BT124" s="41">
        <f>_L_Loc</f>
        <v>0</v>
      </c>
      <c r="BU124" s="41">
        <f>_L_Loc</f>
        <v>0</v>
      </c>
      <c r="BV124" s="41">
        <f>_L_Loc</f>
        <v>0</v>
      </c>
      <c r="BW124" s="41">
        <f>_L_Loc</f>
        <v>0</v>
      </c>
      <c r="BX124" s="41">
        <f>_L_Loc</f>
        <v>0</v>
      </c>
      <c r="BY124" s="41">
        <f>_L_Loc</f>
        <v>0</v>
      </c>
      <c r="BZ124" s="41">
        <f>_L_Loc</f>
        <v>0</v>
      </c>
      <c r="CA124" s="41">
        <f>_L_Loc</f>
        <v>0</v>
      </c>
      <c r="CB124" s="41">
        <f>_L_Loc</f>
        <v>0</v>
      </c>
      <c r="CC124" s="41">
        <f>_L_Loc</f>
        <v>0</v>
      </c>
      <c r="CD124" s="41">
        <f>_L_Loc</f>
        <v>0</v>
      </c>
      <c r="CE124" s="41">
        <f>_L_Loc</f>
        <v>0</v>
      </c>
      <c r="CF124" s="41">
        <f>_L_Loc</f>
        <v>0</v>
      </c>
    </row>
    <row r="125" spans="1:84" s="35" customFormat="1" x14ac:dyDescent="0.25">
      <c r="A125" s="246">
        <f t="shared" si="13"/>
        <v>42479.75</v>
      </c>
      <c r="B125" s="247" t="str">
        <f>_L_Gio</f>
        <v>18:00</v>
      </c>
      <c r="C125" s="241" t="s">
        <v>7594</v>
      </c>
      <c r="D125" s="390">
        <f t="shared" si="14"/>
        <v>116</v>
      </c>
      <c r="E125" s="65" t="str">
        <f>_L_LocHe</f>
        <v>DC</v>
      </c>
      <c r="F125" s="248" t="str">
        <f>_L_MaHP</f>
        <v>DC2CT32</v>
      </c>
      <c r="G125" s="166" t="str">
        <f>_L_Loc</f>
        <v xml:space="preserve">Cơ học đất </v>
      </c>
      <c r="H125" s="167">
        <f>_L_Loc</f>
        <v>3</v>
      </c>
      <c r="I125" s="65" t="str">
        <f>_L_Loc</f>
        <v>Viết</v>
      </c>
      <c r="J125" s="66">
        <f>_L_Loc</f>
        <v>90</v>
      </c>
      <c r="K125" s="67">
        <v>42479</v>
      </c>
      <c r="L125" s="236" t="str">
        <f>_L_Ngay</f>
        <v>(Thứ 3)</v>
      </c>
      <c r="M125" s="512">
        <v>5</v>
      </c>
      <c r="N125" s="65">
        <f t="shared" si="15"/>
        <v>81</v>
      </c>
      <c r="O125" s="391">
        <f>_L_SV_P</f>
        <v>45</v>
      </c>
      <c r="P125" s="65">
        <f>_L_sophong</f>
        <v>2</v>
      </c>
      <c r="Q125" s="392"/>
      <c r="R125" s="65"/>
      <c r="S125" s="65"/>
      <c r="T125" s="65"/>
      <c r="U125" s="65"/>
      <c r="V125" s="65"/>
      <c r="W125" s="65"/>
      <c r="X125" s="393">
        <f t="shared" si="16"/>
        <v>0</v>
      </c>
      <c r="Y125" s="394">
        <f>_L_NgayCham</f>
        <v>42480</v>
      </c>
      <c r="Z125" s="395">
        <f>_L_NopDiem</f>
        <v>42486</v>
      </c>
      <c r="AA125" s="396"/>
      <c r="AB125" s="409"/>
      <c r="AC125" s="410"/>
      <c r="AD125" s="410"/>
      <c r="AE125" s="410"/>
      <c r="AF125" s="410"/>
      <c r="AG125" s="410"/>
      <c r="AH125" s="411"/>
      <c r="AI125" s="348"/>
      <c r="AJ125" s="329"/>
      <c r="AK125" s="350"/>
      <c r="AL125" s="351"/>
      <c r="AM125" s="362">
        <f t="shared" si="17"/>
        <v>1</v>
      </c>
      <c r="AN125" s="32">
        <f t="shared" si="18"/>
        <v>-4</v>
      </c>
      <c r="AO125" s="31">
        <f>_L_SV_Pcuoi</f>
        <v>36</v>
      </c>
      <c r="AP125" s="33" t="str">
        <f>_L_Loc</f>
        <v>CTDK</v>
      </c>
      <c r="AQ125" s="33" t="str">
        <f>_L_Loc</f>
        <v>KCT</v>
      </c>
      <c r="AR125" s="48">
        <f t="shared" si="19"/>
        <v>-4</v>
      </c>
      <c r="AS125" s="63">
        <f t="shared" si="20"/>
        <v>1.8</v>
      </c>
      <c r="AT125" s="34"/>
      <c r="AU125" s="41" t="str">
        <f>_L_Loc</f>
        <v>x</v>
      </c>
      <c r="AV125" s="41" t="str">
        <f>_L_Loc</f>
        <v>x</v>
      </c>
      <c r="AW125" s="41" t="str">
        <f>_L_Loc</f>
        <v>x</v>
      </c>
      <c r="AX125" s="41" t="str">
        <f>_L_Loc</f>
        <v>x</v>
      </c>
      <c r="AY125" s="41" t="str">
        <f>_L_Loc</f>
        <v>x</v>
      </c>
      <c r="AZ125" s="41" t="str">
        <f>_L_Loc</f>
        <v>x</v>
      </c>
      <c r="BA125" s="41" t="str">
        <f>_L_Loc</f>
        <v>x</v>
      </c>
      <c r="BB125" s="41">
        <f>_L_Loc</f>
        <v>0</v>
      </c>
      <c r="BC125" s="41">
        <f>_L_Loc</f>
        <v>0</v>
      </c>
      <c r="BD125" s="41">
        <f>_L_Loc</f>
        <v>0</v>
      </c>
      <c r="BE125" s="41">
        <f>_L_Loc</f>
        <v>0</v>
      </c>
      <c r="BF125" s="41">
        <f>_L_Loc</f>
        <v>0</v>
      </c>
      <c r="BG125" s="41">
        <f>_L_Loc</f>
        <v>0</v>
      </c>
      <c r="BH125" s="41">
        <f>_L_Loc</f>
        <v>0</v>
      </c>
      <c r="BI125" s="41">
        <f>_L_Loc</f>
        <v>0</v>
      </c>
      <c r="BJ125" s="41">
        <f>_L_Loc</f>
        <v>0</v>
      </c>
      <c r="BK125" s="41">
        <f>_L_Loc</f>
        <v>0</v>
      </c>
      <c r="BL125" s="41">
        <f>_L_Loc</f>
        <v>0</v>
      </c>
      <c r="BM125" s="41">
        <f>_L_Loc</f>
        <v>0</v>
      </c>
      <c r="BN125" s="41">
        <f>_L_Loc</f>
        <v>0</v>
      </c>
      <c r="BO125" s="41" t="str">
        <f>_L_Loc</f>
        <v>x</v>
      </c>
      <c r="BP125" s="41" t="str">
        <f>_L_Loc</f>
        <v>x</v>
      </c>
      <c r="BQ125" s="41" t="str">
        <f>_L_Loc</f>
        <v>x</v>
      </c>
      <c r="BR125" s="41">
        <f>_L_Loc</f>
        <v>0</v>
      </c>
      <c r="BS125" s="41" t="str">
        <f>_L_Loc</f>
        <v>x</v>
      </c>
      <c r="BT125" s="41">
        <f>_L_Loc</f>
        <v>0</v>
      </c>
      <c r="BU125" s="41">
        <f>_L_Loc</f>
        <v>0</v>
      </c>
      <c r="BV125" s="41">
        <f>_L_Loc</f>
        <v>0</v>
      </c>
      <c r="BW125" s="41">
        <f>_L_Loc</f>
        <v>0</v>
      </c>
      <c r="BX125" s="41">
        <f>_L_Loc</f>
        <v>0</v>
      </c>
      <c r="BY125" s="41">
        <f>_L_Loc</f>
        <v>0</v>
      </c>
      <c r="BZ125" s="41">
        <f>_L_Loc</f>
        <v>0</v>
      </c>
      <c r="CA125" s="41">
        <f>_L_Loc</f>
        <v>0</v>
      </c>
      <c r="CB125" s="41">
        <f>_L_Loc</f>
        <v>0</v>
      </c>
      <c r="CC125" s="41">
        <f>_L_Loc</f>
        <v>0</v>
      </c>
      <c r="CD125" s="41">
        <f>_L_Loc</f>
        <v>0</v>
      </c>
      <c r="CE125" s="41">
        <f>_L_Loc</f>
        <v>0</v>
      </c>
      <c r="CF125" s="41">
        <f>_L_Loc</f>
        <v>0</v>
      </c>
    </row>
    <row r="126" spans="1:84" s="35" customFormat="1" x14ac:dyDescent="0.25">
      <c r="A126" s="246">
        <f t="shared" si="13"/>
        <v>42479.75</v>
      </c>
      <c r="B126" s="247" t="str">
        <f>_L_Gio</f>
        <v>18:00</v>
      </c>
      <c r="C126" s="241" t="s">
        <v>7634</v>
      </c>
      <c r="D126" s="390">
        <f t="shared" si="14"/>
        <v>117</v>
      </c>
      <c r="E126" s="65" t="str">
        <f>_L_LocHe</f>
        <v>DC</v>
      </c>
      <c r="F126" s="248" t="str">
        <f>_L_MaHP</f>
        <v>DC2KV68</v>
      </c>
      <c r="G126" s="166" t="str">
        <f>_L_Loc</f>
        <v>Nguyên lý kế toán</v>
      </c>
      <c r="H126" s="167">
        <f>_L_Loc</f>
        <v>3</v>
      </c>
      <c r="I126" s="65" t="str">
        <f>_L_Loc</f>
        <v>Viết</v>
      </c>
      <c r="J126" s="66">
        <f>_L_Loc</f>
        <v>90</v>
      </c>
      <c r="K126" s="67">
        <v>42479</v>
      </c>
      <c r="L126" s="236" t="str">
        <f>_L_Ngay</f>
        <v>(Thứ 3)</v>
      </c>
      <c r="M126" s="512">
        <v>5</v>
      </c>
      <c r="N126" s="65">
        <f t="shared" si="15"/>
        <v>107</v>
      </c>
      <c r="O126" s="391">
        <f>_L_SV_P</f>
        <v>45</v>
      </c>
      <c r="P126" s="65">
        <f>_L_sophong</f>
        <v>3</v>
      </c>
      <c r="Q126" s="392"/>
      <c r="R126" s="65"/>
      <c r="S126" s="65"/>
      <c r="T126" s="65"/>
      <c r="U126" s="65"/>
      <c r="V126" s="65"/>
      <c r="W126" s="65"/>
      <c r="X126" s="393">
        <f t="shared" si="16"/>
        <v>0</v>
      </c>
      <c r="Y126" s="394">
        <f>_L_NgayCham</f>
        <v>42480</v>
      </c>
      <c r="Z126" s="395">
        <f>_L_NopDiem</f>
        <v>42486</v>
      </c>
      <c r="AA126" s="396"/>
      <c r="AB126" s="409"/>
      <c r="AC126" s="410"/>
      <c r="AD126" s="410"/>
      <c r="AE126" s="410"/>
      <c r="AF126" s="410"/>
      <c r="AG126" s="410"/>
      <c r="AH126" s="411"/>
      <c r="AI126" s="348"/>
      <c r="AJ126" s="329"/>
      <c r="AK126" s="350"/>
      <c r="AL126" s="171"/>
      <c r="AM126" s="362">
        <f t="shared" si="17"/>
        <v>1</v>
      </c>
      <c r="AN126" s="32">
        <f t="shared" si="18"/>
        <v>-6</v>
      </c>
      <c r="AO126" s="31">
        <f>_L_SV_Pcuoi</f>
        <v>17</v>
      </c>
      <c r="AP126" s="33" t="str">
        <f>_L_Loc</f>
        <v>KVKK</v>
      </c>
      <c r="AQ126" s="33" t="str">
        <f>_L_Loc</f>
        <v>KTVT</v>
      </c>
      <c r="AR126" s="48">
        <f t="shared" si="19"/>
        <v>-6</v>
      </c>
      <c r="AS126" s="63">
        <f t="shared" si="20"/>
        <v>2.3777777777777778</v>
      </c>
      <c r="AT126" s="34"/>
      <c r="AU126" s="41">
        <f>_L_Loc</f>
        <v>0</v>
      </c>
      <c r="AV126" s="41">
        <f>_L_Loc</f>
        <v>0</v>
      </c>
      <c r="AW126" s="41">
        <f>_L_Loc</f>
        <v>0</v>
      </c>
      <c r="AX126" s="41">
        <f>_L_Loc</f>
        <v>0</v>
      </c>
      <c r="AY126" s="41">
        <f>_L_Loc</f>
        <v>0</v>
      </c>
      <c r="AZ126" s="41">
        <f>_L_Loc</f>
        <v>0</v>
      </c>
      <c r="BA126" s="41">
        <f>_L_Loc</f>
        <v>0</v>
      </c>
      <c r="BB126" s="41">
        <f>_L_Loc</f>
        <v>0</v>
      </c>
      <c r="BC126" s="41">
        <f>_L_Loc</f>
        <v>0</v>
      </c>
      <c r="BD126" s="41">
        <f>_L_Loc</f>
        <v>0</v>
      </c>
      <c r="BE126" s="41">
        <f>_L_Loc</f>
        <v>0</v>
      </c>
      <c r="BF126" s="41">
        <f>_L_Loc</f>
        <v>0</v>
      </c>
      <c r="BG126" s="41">
        <f>_L_Loc</f>
        <v>0</v>
      </c>
      <c r="BH126" s="41" t="str">
        <f>_L_Loc</f>
        <v>x</v>
      </c>
      <c r="BI126" s="41" t="str">
        <f>_L_Loc</f>
        <v>x</v>
      </c>
      <c r="BJ126" s="41" t="str">
        <f>_L_Loc</f>
        <v>x</v>
      </c>
      <c r="BK126" s="41" t="str">
        <f>_L_Loc</f>
        <v>x</v>
      </c>
      <c r="BL126" s="41">
        <f>_L_Loc</f>
        <v>0</v>
      </c>
      <c r="BM126" s="41" t="str">
        <f>_L_Loc</f>
        <v>x</v>
      </c>
    </row>
    <row r="127" spans="1:84" s="35" customFormat="1" x14ac:dyDescent="0.25">
      <c r="A127" s="246">
        <f t="shared" si="13"/>
        <v>42479.75</v>
      </c>
      <c r="B127" s="247" t="str">
        <f>_L_Gio</f>
        <v>18:00</v>
      </c>
      <c r="C127" s="241" t="s">
        <v>7648</v>
      </c>
      <c r="D127" s="390">
        <f t="shared" si="14"/>
        <v>118</v>
      </c>
      <c r="E127" s="65" t="str">
        <f>_L_LocHe</f>
        <v>DC</v>
      </c>
      <c r="F127" s="248" t="str">
        <f>_L_MaHP</f>
        <v>DC3DB71</v>
      </c>
      <c r="G127" s="166" t="str">
        <f>_L_Loc</f>
        <v>Quy hoạch giao thông vận tải</v>
      </c>
      <c r="H127" s="167">
        <f>_L_Loc</f>
        <v>2</v>
      </c>
      <c r="I127" s="65" t="str">
        <f>_L_Loc</f>
        <v>Viết</v>
      </c>
      <c r="J127" s="66">
        <f>_L_Loc</f>
        <v>60</v>
      </c>
      <c r="K127" s="67">
        <v>42479</v>
      </c>
      <c r="L127" s="236" t="str">
        <f>_L_Ngay</f>
        <v>(Thứ 3)</v>
      </c>
      <c r="M127" s="512">
        <v>5</v>
      </c>
      <c r="N127" s="65">
        <f t="shared" si="15"/>
        <v>4</v>
      </c>
      <c r="O127" s="391">
        <f>_L_SV_P</f>
        <v>4</v>
      </c>
      <c r="P127" s="65">
        <f>_L_sophong</f>
        <v>1</v>
      </c>
      <c r="Q127" s="392"/>
      <c r="R127" s="65"/>
      <c r="S127" s="65"/>
      <c r="T127" s="65"/>
      <c r="U127" s="65"/>
      <c r="V127" s="65"/>
      <c r="W127" s="65"/>
      <c r="X127" s="393">
        <f t="shared" si="16"/>
        <v>0</v>
      </c>
      <c r="Y127" s="394">
        <f>_L_NgayCham</f>
        <v>42480</v>
      </c>
      <c r="Z127" s="395">
        <f>_L_NopDiem</f>
        <v>42486</v>
      </c>
      <c r="AA127" s="397"/>
      <c r="AB127" s="412"/>
      <c r="AC127" s="413"/>
      <c r="AD127" s="413"/>
      <c r="AE127" s="413"/>
      <c r="AF127" s="413"/>
      <c r="AG127" s="413"/>
      <c r="AH127" s="414"/>
      <c r="AI127" s="348"/>
      <c r="AJ127" s="329"/>
      <c r="AK127" s="350"/>
      <c r="AL127" s="171"/>
      <c r="AM127" s="362">
        <f t="shared" si="17"/>
        <v>2</v>
      </c>
      <c r="AN127" s="32">
        <f t="shared" si="18"/>
        <v>-2</v>
      </c>
      <c r="AO127" s="31">
        <f>_L_SV_Pcuoi</f>
        <v>4</v>
      </c>
      <c r="AP127" s="33" t="str">
        <f>_L_Loc</f>
        <v>CTDB</v>
      </c>
      <c r="AQ127" s="33" t="str">
        <f>_L_Loc</f>
        <v>KCT</v>
      </c>
      <c r="AR127" s="48">
        <f t="shared" si="19"/>
        <v>-2</v>
      </c>
      <c r="AS127" s="63">
        <f t="shared" si="20"/>
        <v>1</v>
      </c>
      <c r="AT127" s="34"/>
      <c r="AU127" s="41" t="str">
        <f>_L_Loc</f>
        <v>o</v>
      </c>
      <c r="AV127" s="41" t="str">
        <f>_L_Loc</f>
        <v>o</v>
      </c>
      <c r="AW127" s="41" t="str">
        <f>_L_Loc</f>
        <v>o</v>
      </c>
      <c r="AX127" s="41" t="str">
        <f>_L_Loc</f>
        <v>o</v>
      </c>
      <c r="AY127" s="41" t="str">
        <f>_L_Loc</f>
        <v>x</v>
      </c>
      <c r="AZ127" s="41">
        <f>_L_Loc</f>
        <v>0</v>
      </c>
      <c r="BA127" s="41" t="str">
        <f>_L_Loc</f>
        <v>o</v>
      </c>
      <c r="BB127" s="41">
        <f>_L_Loc</f>
        <v>0</v>
      </c>
      <c r="BC127" s="41">
        <f>_L_Loc</f>
        <v>0</v>
      </c>
      <c r="BD127" s="41">
        <f>_L_Loc</f>
        <v>0</v>
      </c>
      <c r="BE127" s="41">
        <f>_L_Loc</f>
        <v>0</v>
      </c>
      <c r="BF127" s="41">
        <f>_L_Loc</f>
        <v>0</v>
      </c>
      <c r="BG127" s="41">
        <f>_L_Loc</f>
        <v>0</v>
      </c>
      <c r="BH127" s="41">
        <f>_L_Loc</f>
        <v>0</v>
      </c>
      <c r="BI127" s="41">
        <f>_L_Loc</f>
        <v>0</v>
      </c>
      <c r="BJ127" s="41">
        <f>_L_Loc</f>
        <v>0</v>
      </c>
      <c r="BK127" s="41">
        <f>_L_Loc</f>
        <v>0</v>
      </c>
      <c r="BL127" s="41">
        <f>_L_Loc</f>
        <v>0</v>
      </c>
      <c r="BM127" s="41">
        <f>_L_Loc</f>
        <v>0</v>
      </c>
    </row>
    <row r="128" spans="1:84" s="35" customFormat="1" x14ac:dyDescent="0.25">
      <c r="A128" s="246">
        <f t="shared" si="13"/>
        <v>42479.75</v>
      </c>
      <c r="B128" s="247" t="str">
        <f>_L_Gio</f>
        <v>18:00</v>
      </c>
      <c r="C128" s="241" t="s">
        <v>7649</v>
      </c>
      <c r="D128" s="390">
        <f t="shared" si="14"/>
        <v>119</v>
      </c>
      <c r="E128" s="65" t="str">
        <f>_L_LocHe</f>
        <v>DL</v>
      </c>
      <c r="F128" s="248" t="str">
        <f>_L_MaHP</f>
        <v>DC3DB71</v>
      </c>
      <c r="G128" s="166" t="str">
        <f>_L_Loc</f>
        <v>Quy hoạch giao thông vận tải</v>
      </c>
      <c r="H128" s="167">
        <f>_L_Loc</f>
        <v>2</v>
      </c>
      <c r="I128" s="65" t="str">
        <f>_L_Loc</f>
        <v>Viết</v>
      </c>
      <c r="J128" s="66">
        <f>_L_Loc</f>
        <v>60</v>
      </c>
      <c r="K128" s="67">
        <v>42479</v>
      </c>
      <c r="L128" s="236" t="str">
        <f>_L_Ngay</f>
        <v>(Thứ 3)</v>
      </c>
      <c r="M128" s="512">
        <v>5</v>
      </c>
      <c r="N128" s="65">
        <f t="shared" si="15"/>
        <v>6</v>
      </c>
      <c r="O128" s="391">
        <f>_L_SV_P</f>
        <v>6</v>
      </c>
      <c r="P128" s="65">
        <f>_L_sophong</f>
        <v>1</v>
      </c>
      <c r="Q128" s="392"/>
      <c r="R128" s="65"/>
      <c r="S128" s="65"/>
      <c r="T128" s="65"/>
      <c r="U128" s="65"/>
      <c r="V128" s="65"/>
      <c r="W128" s="65"/>
      <c r="X128" s="393">
        <f t="shared" si="16"/>
        <v>0</v>
      </c>
      <c r="Y128" s="394">
        <f>_L_NgayCham</f>
        <v>42480</v>
      </c>
      <c r="Z128" s="395">
        <f>_L_NopDiem</f>
        <v>42486</v>
      </c>
      <c r="AA128" s="397"/>
      <c r="AB128" s="412"/>
      <c r="AC128" s="413"/>
      <c r="AD128" s="413"/>
      <c r="AE128" s="413"/>
      <c r="AF128" s="413"/>
      <c r="AG128" s="413"/>
      <c r="AH128" s="414"/>
      <c r="AI128" s="348"/>
      <c r="AJ128" s="329"/>
      <c r="AK128" s="350"/>
      <c r="AL128" s="171"/>
      <c r="AM128" s="362">
        <f t="shared" si="17"/>
        <v>2</v>
      </c>
      <c r="AN128" s="32">
        <f t="shared" si="18"/>
        <v>-2</v>
      </c>
      <c r="AO128" s="31">
        <f>_L_SV_Pcuoi</f>
        <v>6</v>
      </c>
      <c r="AP128" s="33" t="str">
        <f>_L_Loc</f>
        <v>CTDB</v>
      </c>
      <c r="AQ128" s="33" t="str">
        <f>_L_Loc</f>
        <v>KCT</v>
      </c>
      <c r="AR128" s="48">
        <f t="shared" si="19"/>
        <v>-2</v>
      </c>
      <c r="AS128" s="63">
        <f t="shared" si="20"/>
        <v>1</v>
      </c>
      <c r="AT128" s="34"/>
      <c r="AU128" s="41" t="str">
        <f>_L_Loc</f>
        <v>o</v>
      </c>
      <c r="AV128" s="41" t="str">
        <f>_L_Loc</f>
        <v>o</v>
      </c>
      <c r="AW128" s="41" t="str">
        <f>_L_Loc</f>
        <v>o</v>
      </c>
      <c r="AX128" s="41" t="str">
        <f>_L_Loc</f>
        <v>o</v>
      </c>
      <c r="AY128" s="41" t="str">
        <f>_L_Loc</f>
        <v>x</v>
      </c>
      <c r="AZ128" s="41">
        <f>_L_Loc</f>
        <v>0</v>
      </c>
      <c r="BA128" s="41" t="str">
        <f>_L_Loc</f>
        <v>o</v>
      </c>
      <c r="BB128" s="41">
        <f>_L_Loc</f>
        <v>0</v>
      </c>
      <c r="BC128" s="41">
        <f>_L_Loc</f>
        <v>0</v>
      </c>
      <c r="BD128" s="41">
        <f>_L_Loc</f>
        <v>0</v>
      </c>
      <c r="BE128" s="41">
        <f>_L_Loc</f>
        <v>0</v>
      </c>
      <c r="BF128" s="41">
        <f>_L_Loc</f>
        <v>0</v>
      </c>
      <c r="BG128" s="41">
        <f>_L_Loc</f>
        <v>0</v>
      </c>
      <c r="BH128" s="41">
        <f>_L_Loc</f>
        <v>0</v>
      </c>
      <c r="BI128" s="41">
        <f>_L_Loc</f>
        <v>0</v>
      </c>
      <c r="BJ128" s="41">
        <f>_L_Loc</f>
        <v>0</v>
      </c>
      <c r="BK128" s="41">
        <f>_L_Loc</f>
        <v>0</v>
      </c>
      <c r="BL128" s="41">
        <f>_L_Loc</f>
        <v>0</v>
      </c>
      <c r="BM128" s="41">
        <f>_L_Loc</f>
        <v>0</v>
      </c>
      <c r="BN128" s="41">
        <f>_L_Loc</f>
        <v>0</v>
      </c>
      <c r="BO128" s="41">
        <f>_L_Loc</f>
        <v>0</v>
      </c>
      <c r="BP128" s="41">
        <f>_L_Loc</f>
        <v>0</v>
      </c>
      <c r="BQ128" s="41">
        <f>_L_Loc</f>
        <v>0</v>
      </c>
      <c r="BR128" s="41">
        <f>_L_Loc</f>
        <v>0</v>
      </c>
      <c r="BS128" s="41">
        <f>_L_Loc</f>
        <v>0</v>
      </c>
      <c r="BT128" s="41">
        <f>_L_Loc</f>
        <v>0</v>
      </c>
      <c r="BU128" s="41">
        <f>_L_Loc</f>
        <v>0</v>
      </c>
      <c r="BV128" s="41">
        <f>_L_Loc</f>
        <v>0</v>
      </c>
      <c r="BW128" s="41">
        <f>_L_Loc</f>
        <v>0</v>
      </c>
      <c r="BX128" s="41">
        <f>_L_Loc</f>
        <v>0</v>
      </c>
      <c r="BY128" s="41">
        <f>_L_Loc</f>
        <v>0</v>
      </c>
      <c r="BZ128" s="41">
        <f>_L_Loc</f>
        <v>0</v>
      </c>
      <c r="CA128" s="41">
        <f>_L_Loc</f>
        <v>0</v>
      </c>
      <c r="CB128" s="41">
        <f>_L_Loc</f>
        <v>0</v>
      </c>
      <c r="CC128" s="41">
        <f>_L_Loc</f>
        <v>0</v>
      </c>
      <c r="CD128" s="41">
        <f>_L_Loc</f>
        <v>0</v>
      </c>
      <c r="CE128" s="41">
        <f>_L_Loc</f>
        <v>0</v>
      </c>
      <c r="CF128" s="41">
        <f>_L_Loc</f>
        <v>0</v>
      </c>
    </row>
    <row r="129" spans="1:84" s="35" customFormat="1" x14ac:dyDescent="0.25">
      <c r="A129" s="246">
        <f t="shared" si="13"/>
        <v>42479.75</v>
      </c>
      <c r="B129" s="247" t="str">
        <f>_L_Gio</f>
        <v>18:00</v>
      </c>
      <c r="C129" s="241" t="s">
        <v>7656</v>
      </c>
      <c r="D129" s="390">
        <f t="shared" si="14"/>
        <v>120</v>
      </c>
      <c r="E129" s="65" t="str">
        <f>_L_LocHe</f>
        <v>CC</v>
      </c>
      <c r="F129" s="248" t="str">
        <f>_L_MaHP</f>
        <v>CC2GT35</v>
      </c>
      <c r="G129" s="166" t="str">
        <f>_L_Loc</f>
        <v>Vật liệu xây dựng</v>
      </c>
      <c r="H129" s="167">
        <f>_L_Loc</f>
        <v>3</v>
      </c>
      <c r="I129" s="65" t="str">
        <f>_L_Loc</f>
        <v>Viết</v>
      </c>
      <c r="J129" s="66">
        <f>_L_Loc</f>
        <v>90</v>
      </c>
      <c r="K129" s="67">
        <v>42479</v>
      </c>
      <c r="L129" s="236" t="str">
        <f>_L_Ngay</f>
        <v>(Thứ 3)</v>
      </c>
      <c r="M129" s="512">
        <v>5</v>
      </c>
      <c r="N129" s="65">
        <f t="shared" si="15"/>
        <v>22</v>
      </c>
      <c r="O129" s="391">
        <f>_L_SV_P</f>
        <v>22</v>
      </c>
      <c r="P129" s="65">
        <f>_L_sophong</f>
        <v>1</v>
      </c>
      <c r="Q129" s="392"/>
      <c r="R129" s="65"/>
      <c r="S129" s="65"/>
      <c r="T129" s="65"/>
      <c r="U129" s="65"/>
      <c r="V129" s="65"/>
      <c r="W129" s="65"/>
      <c r="X129" s="393">
        <f t="shared" si="16"/>
        <v>0</v>
      </c>
      <c r="Y129" s="394">
        <f>_L_NgayCham</f>
        <v>42480</v>
      </c>
      <c r="Z129" s="395">
        <f>_L_NopDiem</f>
        <v>42486</v>
      </c>
      <c r="AA129" s="397"/>
      <c r="AB129" s="412"/>
      <c r="AC129" s="413"/>
      <c r="AD129" s="413"/>
      <c r="AE129" s="413"/>
      <c r="AF129" s="413"/>
      <c r="AG129" s="413"/>
      <c r="AH129" s="414"/>
      <c r="AI129" s="348"/>
      <c r="AJ129" s="329"/>
      <c r="AK129" s="350"/>
      <c r="AL129" s="171"/>
      <c r="AM129" s="362">
        <f t="shared" si="17"/>
        <v>1</v>
      </c>
      <c r="AN129" s="32">
        <f t="shared" si="18"/>
        <v>-2</v>
      </c>
      <c r="AO129" s="31">
        <f>_L_SV_Pcuoi</f>
        <v>22</v>
      </c>
      <c r="AP129" s="33" t="str">
        <f>_L_Loc</f>
        <v>CTKC</v>
      </c>
      <c r="AQ129" s="33" t="str">
        <f>_L_Loc</f>
        <v>KCT</v>
      </c>
      <c r="AR129" s="48">
        <f t="shared" si="19"/>
        <v>-2</v>
      </c>
      <c r="AS129" s="63">
        <f t="shared" si="20"/>
        <v>1</v>
      </c>
      <c r="AT129" s="34"/>
      <c r="AU129" s="41" t="str">
        <f>_L_Loc</f>
        <v>x</v>
      </c>
      <c r="AV129" s="41" t="str">
        <f>_L_Loc</f>
        <v>x</v>
      </c>
      <c r="AW129" s="41" t="str">
        <f>_L_Loc</f>
        <v>x</v>
      </c>
      <c r="AX129" s="41" t="str">
        <f>_L_Loc</f>
        <v>x</v>
      </c>
      <c r="AY129" s="41" t="str">
        <f>_L_Loc</f>
        <v>x</v>
      </c>
      <c r="AZ129" s="41">
        <f>_L_Loc</f>
        <v>0</v>
      </c>
      <c r="BA129" s="41" t="str">
        <f>_L_Loc</f>
        <v>x</v>
      </c>
      <c r="BB129" s="41">
        <f>_L_Loc</f>
        <v>0</v>
      </c>
      <c r="BC129" s="41">
        <f>_L_Loc</f>
        <v>0</v>
      </c>
      <c r="BD129" s="41">
        <f>_L_Loc</f>
        <v>0</v>
      </c>
      <c r="BE129" s="41">
        <f>_L_Loc</f>
        <v>0</v>
      </c>
      <c r="BF129" s="41">
        <f>_L_Loc</f>
        <v>0</v>
      </c>
      <c r="BG129" s="41">
        <f>_L_Loc</f>
        <v>0</v>
      </c>
      <c r="BH129" s="41">
        <f>_L_Loc</f>
        <v>0</v>
      </c>
      <c r="BI129" s="41">
        <f>_L_Loc</f>
        <v>0</v>
      </c>
      <c r="BJ129" s="41">
        <f>_L_Loc</f>
        <v>0</v>
      </c>
      <c r="BK129" s="41">
        <f>_L_Loc</f>
        <v>0</v>
      </c>
      <c r="BL129" s="41">
        <f>_L_Loc</f>
        <v>0</v>
      </c>
      <c r="BM129" s="41">
        <f>_L_Loc</f>
        <v>0</v>
      </c>
    </row>
    <row r="130" spans="1:84" s="35" customFormat="1" x14ac:dyDescent="0.25">
      <c r="A130" s="246">
        <f t="shared" si="13"/>
        <v>42479.75</v>
      </c>
      <c r="B130" s="247" t="str">
        <f>_L_Gio</f>
        <v>18:00</v>
      </c>
      <c r="C130" s="241" t="s">
        <v>7659</v>
      </c>
      <c r="D130" s="390">
        <f t="shared" si="14"/>
        <v>121</v>
      </c>
      <c r="E130" s="65" t="str">
        <f>_L_LocHe</f>
        <v>DC</v>
      </c>
      <c r="F130" s="248" t="str">
        <f>_L_MaHP</f>
        <v>DC2DD52</v>
      </c>
      <c r="G130" s="166" t="str">
        <f>_L_Loc</f>
        <v>Kết cấu bêtông cốt thép</v>
      </c>
      <c r="H130" s="167">
        <f>_L_Loc</f>
        <v>3</v>
      </c>
      <c r="I130" s="65" t="str">
        <f>_L_Loc</f>
        <v>Viết</v>
      </c>
      <c r="J130" s="66">
        <f>_L_Loc</f>
        <v>90</v>
      </c>
      <c r="K130" s="67">
        <v>42479</v>
      </c>
      <c r="L130" s="236" t="str">
        <f>_L_Ngay</f>
        <v>(Thứ 3)</v>
      </c>
      <c r="M130" s="512">
        <v>5</v>
      </c>
      <c r="N130" s="65">
        <f t="shared" si="15"/>
        <v>30</v>
      </c>
      <c r="O130" s="391">
        <f>_L_SV_P</f>
        <v>30</v>
      </c>
      <c r="P130" s="65">
        <f>_L_sophong</f>
        <v>1</v>
      </c>
      <c r="Q130" s="392"/>
      <c r="R130" s="65"/>
      <c r="S130" s="65"/>
      <c r="T130" s="65"/>
      <c r="U130" s="65"/>
      <c r="V130" s="65"/>
      <c r="W130" s="65"/>
      <c r="X130" s="393">
        <f t="shared" si="16"/>
        <v>0</v>
      </c>
      <c r="Y130" s="394">
        <f>_L_NgayCham</f>
        <v>42480</v>
      </c>
      <c r="Z130" s="395">
        <f>_L_NopDiem</f>
        <v>42486</v>
      </c>
      <c r="AA130" s="397"/>
      <c r="AB130" s="412"/>
      <c r="AC130" s="413"/>
      <c r="AD130" s="413"/>
      <c r="AE130" s="413"/>
      <c r="AF130" s="413"/>
      <c r="AG130" s="413"/>
      <c r="AH130" s="414"/>
      <c r="AI130" s="348"/>
      <c r="AJ130" s="329"/>
      <c r="AK130" s="350"/>
      <c r="AL130" s="171"/>
      <c r="AM130" s="362">
        <f t="shared" si="17"/>
        <v>1</v>
      </c>
      <c r="AN130" s="32">
        <f t="shared" si="18"/>
        <v>-2</v>
      </c>
      <c r="AO130" s="31">
        <f>_L_SV_Pcuoi</f>
        <v>30</v>
      </c>
      <c r="AP130" s="33" t="str">
        <f>_L_Loc</f>
        <v>CTKC</v>
      </c>
      <c r="AQ130" s="33" t="str">
        <f>_L_Loc</f>
        <v>KCT</v>
      </c>
      <c r="AR130" s="48">
        <f t="shared" si="19"/>
        <v>-2</v>
      </c>
      <c r="AS130" s="63">
        <f t="shared" si="20"/>
        <v>1</v>
      </c>
      <c r="AT130" s="34"/>
      <c r="AU130" s="41">
        <f>_L_Loc</f>
        <v>0</v>
      </c>
      <c r="AV130" s="41">
        <f>_L_Loc</f>
        <v>0</v>
      </c>
      <c r="AW130" s="41">
        <f>_L_Loc</f>
        <v>0</v>
      </c>
      <c r="AX130" s="41">
        <f>_L_Loc</f>
        <v>0</v>
      </c>
      <c r="AY130" s="41">
        <f>_L_Loc</f>
        <v>0</v>
      </c>
      <c r="AZ130" s="41" t="str">
        <f>_L_Loc</f>
        <v>x</v>
      </c>
      <c r="BA130" s="41">
        <f>_L_Loc</f>
        <v>0</v>
      </c>
      <c r="BB130" s="41">
        <f>_L_Loc</f>
        <v>0</v>
      </c>
      <c r="BC130" s="41">
        <f>_L_Loc</f>
        <v>0</v>
      </c>
      <c r="BD130" s="41">
        <f>_L_Loc</f>
        <v>0</v>
      </c>
      <c r="BE130" s="41">
        <f>_L_Loc</f>
        <v>0</v>
      </c>
      <c r="BF130" s="41">
        <f>_L_Loc</f>
        <v>0</v>
      </c>
      <c r="BG130" s="41">
        <f>_L_Loc</f>
        <v>0</v>
      </c>
      <c r="BH130" s="41">
        <f>_L_Loc</f>
        <v>0</v>
      </c>
      <c r="BI130" s="41">
        <f>_L_Loc</f>
        <v>0</v>
      </c>
      <c r="BJ130" s="41">
        <f>_L_Loc</f>
        <v>0</v>
      </c>
      <c r="BK130" s="41">
        <f>_L_Loc</f>
        <v>0</v>
      </c>
      <c r="BL130" s="41">
        <f>_L_Loc</f>
        <v>0</v>
      </c>
      <c r="BM130" s="41">
        <f>_L_Loc</f>
        <v>0</v>
      </c>
    </row>
    <row r="131" spans="1:84" s="35" customFormat="1" x14ac:dyDescent="0.25">
      <c r="A131" s="246">
        <f t="shared" si="13"/>
        <v>42479.75</v>
      </c>
      <c r="B131" s="247" t="str">
        <f>_L_Gio</f>
        <v>18:00</v>
      </c>
      <c r="C131" s="257" t="s">
        <v>7673</v>
      </c>
      <c r="D131" s="390">
        <f t="shared" si="14"/>
        <v>122</v>
      </c>
      <c r="E131" s="65" t="str">
        <f>_L_LocHe</f>
        <v>CC</v>
      </c>
      <c r="F131" s="248" t="str">
        <f>_L_MaHP</f>
        <v>CC1LL05</v>
      </c>
      <c r="G131" s="166" t="str">
        <f>_L_Loc</f>
        <v>Pháp luật Việt Nam đại cương</v>
      </c>
      <c r="H131" s="167">
        <f>_L_Loc</f>
        <v>2</v>
      </c>
      <c r="I131" s="65" t="str">
        <f>_L_Loc</f>
        <v>Viết</v>
      </c>
      <c r="J131" s="66">
        <f>_L_Loc</f>
        <v>75</v>
      </c>
      <c r="K131" s="67">
        <v>42479</v>
      </c>
      <c r="L131" s="236" t="str">
        <f>_L_Ngay</f>
        <v>(Thứ 3)</v>
      </c>
      <c r="M131" s="512">
        <v>5</v>
      </c>
      <c r="N131" s="65">
        <f t="shared" si="15"/>
        <v>17</v>
      </c>
      <c r="O131" s="391">
        <f>_L_SV_P</f>
        <v>17</v>
      </c>
      <c r="P131" s="65">
        <f>_L_sophong</f>
        <v>1</v>
      </c>
      <c r="Q131" s="392"/>
      <c r="R131" s="65"/>
      <c r="S131" s="65"/>
      <c r="T131" s="65"/>
      <c r="U131" s="65"/>
      <c r="V131" s="65"/>
      <c r="W131" s="65"/>
      <c r="X131" s="393">
        <f t="shared" si="16"/>
        <v>0</v>
      </c>
      <c r="Y131" s="394">
        <f>_L_NgayCham</f>
        <v>42480</v>
      </c>
      <c r="Z131" s="395">
        <f>_L_NopDiem</f>
        <v>42486</v>
      </c>
      <c r="AA131" s="396"/>
      <c r="AB131" s="409"/>
      <c r="AC131" s="410"/>
      <c r="AD131" s="410"/>
      <c r="AE131" s="410"/>
      <c r="AF131" s="410"/>
      <c r="AG131" s="410"/>
      <c r="AH131" s="411"/>
      <c r="AI131" s="348"/>
      <c r="AJ131" s="329"/>
      <c r="AK131" s="350"/>
      <c r="AL131" s="171"/>
      <c r="AM131" s="362">
        <f t="shared" si="17"/>
        <v>1</v>
      </c>
      <c r="AN131" s="32">
        <f t="shared" si="18"/>
        <v>-2</v>
      </c>
      <c r="AO131" s="31">
        <f>_L_SV_Pcuoi</f>
        <v>17</v>
      </c>
      <c r="AP131" s="33" t="str">
        <f>_L_Loc</f>
        <v>LLPL</v>
      </c>
      <c r="AQ131" s="33" t="str">
        <f>_L_Loc</f>
        <v>LLCT</v>
      </c>
      <c r="AR131" s="48">
        <f t="shared" si="19"/>
        <v>-2</v>
      </c>
      <c r="AS131" s="63">
        <f t="shared" si="20"/>
        <v>1</v>
      </c>
      <c r="AT131" s="34"/>
      <c r="AU131" s="41" t="str">
        <f>_L_Loc</f>
        <v>x</v>
      </c>
      <c r="AV131" s="41" t="str">
        <f>_L_Loc</f>
        <v>x</v>
      </c>
      <c r="AW131" s="41" t="str">
        <f>_L_Loc</f>
        <v>x</v>
      </c>
      <c r="AX131" s="41" t="str">
        <f>_L_Loc</f>
        <v>x</v>
      </c>
      <c r="AY131" s="41" t="str">
        <f>_L_Loc</f>
        <v>x</v>
      </c>
      <c r="AZ131" s="41" t="str">
        <f>_L_Loc</f>
        <v>x</v>
      </c>
      <c r="BA131" s="41" t="str">
        <f>_L_Loc</f>
        <v>x</v>
      </c>
      <c r="BB131" s="41" t="str">
        <f>_L_Loc</f>
        <v>x</v>
      </c>
      <c r="BC131" s="41" t="str">
        <f>_L_Loc</f>
        <v>x</v>
      </c>
      <c r="BD131" s="41" t="str">
        <f>_L_Loc</f>
        <v>x</v>
      </c>
      <c r="BE131" s="41" t="str">
        <f>_L_Loc</f>
        <v>x</v>
      </c>
      <c r="BF131" s="41" t="str">
        <f>_L_Loc</f>
        <v>x</v>
      </c>
      <c r="BG131" s="41" t="str">
        <f>_L_Loc</f>
        <v>x</v>
      </c>
      <c r="BH131" s="41" t="str">
        <f>_L_Loc</f>
        <v>x</v>
      </c>
      <c r="BI131" s="41" t="str">
        <f>_L_Loc</f>
        <v>x</v>
      </c>
      <c r="BJ131" s="41" t="str">
        <f>_L_Loc</f>
        <v>x</v>
      </c>
      <c r="BK131" s="41" t="str">
        <f>_L_Loc</f>
        <v>x</v>
      </c>
      <c r="BL131" s="41" t="str">
        <f>_L_Loc</f>
        <v>x</v>
      </c>
      <c r="BM131" s="41" t="str">
        <f>_L_Loc</f>
        <v>x</v>
      </c>
      <c r="BN131" s="41">
        <f>_L_Loc</f>
        <v>0</v>
      </c>
      <c r="BO131" s="41" t="str">
        <f>_L_Loc</f>
        <v>x</v>
      </c>
      <c r="BP131" s="41" t="str">
        <f>_L_Loc</f>
        <v>x</v>
      </c>
      <c r="BQ131" s="41" t="str">
        <f>_L_Loc</f>
        <v>x</v>
      </c>
      <c r="BR131" s="41">
        <f>_L_Loc</f>
        <v>0</v>
      </c>
      <c r="BS131" s="41" t="str">
        <f>_L_Loc</f>
        <v>x</v>
      </c>
      <c r="BT131" s="41">
        <f>_L_Loc</f>
        <v>0</v>
      </c>
      <c r="BU131" s="41" t="str">
        <f>_L_Loc</f>
        <v>x</v>
      </c>
      <c r="BV131" s="41" t="str">
        <f>_L_Loc</f>
        <v>x</v>
      </c>
      <c r="BW131" s="41" t="str">
        <f>_L_Loc</f>
        <v>x</v>
      </c>
      <c r="BX131" s="41" t="str">
        <f>_L_Loc</f>
        <v>x</v>
      </c>
      <c r="BY131" s="41" t="str">
        <f>_L_Loc</f>
        <v>x</v>
      </c>
      <c r="BZ131" s="41" t="str">
        <f>_L_Loc</f>
        <v>x</v>
      </c>
      <c r="CA131" s="41" t="str">
        <f>_L_Loc</f>
        <v>x</v>
      </c>
      <c r="CB131" s="41" t="str">
        <f>_L_Loc</f>
        <v>x</v>
      </c>
      <c r="CC131" s="41" t="str">
        <f>_L_Loc</f>
        <v>x</v>
      </c>
      <c r="CD131" s="41" t="str">
        <f>_L_Loc</f>
        <v>x</v>
      </c>
      <c r="CE131" s="41" t="str">
        <f>_L_Loc</f>
        <v>x</v>
      </c>
      <c r="CF131" s="41">
        <f>_L_Loc</f>
        <v>0</v>
      </c>
    </row>
    <row r="132" spans="1:84" s="35" customFormat="1" x14ac:dyDescent="0.25">
      <c r="A132" s="246">
        <f t="shared" si="13"/>
        <v>42479.75</v>
      </c>
      <c r="B132" s="247" t="str">
        <f>_L_Gio</f>
        <v>18:00</v>
      </c>
      <c r="C132" s="241" t="s">
        <v>7682</v>
      </c>
      <c r="D132" s="390">
        <f t="shared" si="14"/>
        <v>123</v>
      </c>
      <c r="E132" s="65" t="str">
        <f>_L_LocHe</f>
        <v>DC</v>
      </c>
      <c r="F132" s="248" t="str">
        <f>_L_MaHP</f>
        <v>DC2TT22</v>
      </c>
      <c r="G132" s="166" t="str">
        <f>_L_Loc</f>
        <v>Nhập môn Cơ sở dữ liệu</v>
      </c>
      <c r="H132" s="167">
        <f>_L_Loc</f>
        <v>3</v>
      </c>
      <c r="I132" s="65" t="str">
        <f>_L_Loc</f>
        <v>VĐ</v>
      </c>
      <c r="J132" s="66">
        <f>_L_Loc</f>
        <v>0</v>
      </c>
      <c r="K132" s="67">
        <v>42479</v>
      </c>
      <c r="L132" s="236" t="str">
        <f>_L_Ngay</f>
        <v>(Thứ 3)</v>
      </c>
      <c r="M132" s="512">
        <v>5</v>
      </c>
      <c r="N132" s="65">
        <f t="shared" si="15"/>
        <v>5</v>
      </c>
      <c r="O132" s="391">
        <f>_L_SV_P</f>
        <v>0</v>
      </c>
      <c r="P132" s="65" t="str">
        <f>_L_sophong</f>
        <v/>
      </c>
      <c r="Q132" s="392"/>
      <c r="R132" s="65"/>
      <c r="S132" s="65"/>
      <c r="T132" s="65"/>
      <c r="U132" s="65"/>
      <c r="V132" s="65"/>
      <c r="W132" s="65"/>
      <c r="X132" s="393">
        <f t="shared" si="16"/>
        <v>0</v>
      </c>
      <c r="Y132" s="394">
        <f>_L_NgayCham</f>
        <v>42479</v>
      </c>
      <c r="Z132" s="395">
        <f>_L_NopDiem</f>
        <v>42481</v>
      </c>
      <c r="AA132" s="397"/>
      <c r="AB132" s="412"/>
      <c r="AC132" s="413"/>
      <c r="AD132" s="413"/>
      <c r="AE132" s="413"/>
      <c r="AF132" s="413"/>
      <c r="AG132" s="413"/>
      <c r="AH132" s="414"/>
      <c r="AI132" s="348"/>
      <c r="AJ132" s="329"/>
      <c r="AK132" s="350"/>
      <c r="AL132" s="171"/>
      <c r="AM132" s="362">
        <f t="shared" si="17"/>
        <v>1</v>
      </c>
      <c r="AN132" s="32" t="e">
        <f t="shared" si="18"/>
        <v>#VALUE!</v>
      </c>
      <c r="AO132" s="31" t="str">
        <f>_L_SV_Pcuoi</f>
        <v/>
      </c>
      <c r="AP132" s="33" t="str">
        <f>_L_Loc</f>
        <v>TTHT</v>
      </c>
      <c r="AQ132" s="33" t="str">
        <f>_L_Loc</f>
        <v>CNTT</v>
      </c>
      <c r="AR132" s="48" t="e">
        <f t="shared" si="19"/>
        <v>#VALUE!</v>
      </c>
      <c r="AS132" s="63" t="e">
        <f t="shared" si="20"/>
        <v>#DIV/0!</v>
      </c>
      <c r="AT132" s="34"/>
      <c r="AU132" s="41">
        <f>_L_Loc</f>
        <v>0</v>
      </c>
      <c r="AV132" s="41">
        <f>_L_Loc</f>
        <v>0</v>
      </c>
      <c r="AW132" s="41">
        <f>_L_Loc</f>
        <v>0</v>
      </c>
      <c r="AX132" s="41">
        <f>_L_Loc</f>
        <v>0</v>
      </c>
      <c r="AY132" s="41">
        <f>_L_Loc</f>
        <v>0</v>
      </c>
      <c r="AZ132" s="41">
        <f>_L_Loc</f>
        <v>0</v>
      </c>
      <c r="BA132" s="41">
        <f>_L_Loc</f>
        <v>0</v>
      </c>
      <c r="BB132" s="41">
        <f>_L_Loc</f>
        <v>0</v>
      </c>
      <c r="BC132" s="41">
        <f>_L_Loc</f>
        <v>0</v>
      </c>
      <c r="BD132" s="41">
        <f>_L_Loc</f>
        <v>0</v>
      </c>
      <c r="BE132" s="41">
        <f>_L_Loc</f>
        <v>0</v>
      </c>
      <c r="BF132" s="41">
        <f>_L_Loc</f>
        <v>0</v>
      </c>
      <c r="BG132" s="41" t="str">
        <f>_L_Loc</f>
        <v>x</v>
      </c>
      <c r="BH132" s="41">
        <f>_L_Loc</f>
        <v>0</v>
      </c>
      <c r="BI132" s="41">
        <f>_L_Loc</f>
        <v>0</v>
      </c>
      <c r="BJ132" s="41">
        <f>_L_Loc</f>
        <v>0</v>
      </c>
      <c r="BK132" s="41">
        <f>_L_Loc</f>
        <v>0</v>
      </c>
      <c r="BL132" s="41">
        <f>_L_Loc</f>
        <v>0</v>
      </c>
      <c r="BM132" s="41">
        <f>_L_Loc</f>
        <v>0</v>
      </c>
    </row>
    <row r="133" spans="1:84" s="35" customFormat="1" x14ac:dyDescent="0.25">
      <c r="A133" s="246">
        <f t="shared" si="13"/>
        <v>42479.75</v>
      </c>
      <c r="B133" s="247" t="str">
        <f>_L_Gio</f>
        <v>18:00</v>
      </c>
      <c r="C133" s="241" t="s">
        <v>7711</v>
      </c>
      <c r="D133" s="390">
        <f t="shared" si="14"/>
        <v>124</v>
      </c>
      <c r="E133" s="65" t="str">
        <f>_L_LocHe</f>
        <v>DC</v>
      </c>
      <c r="F133" s="248" t="str">
        <f>_L_MaHP</f>
        <v>DC2DT46</v>
      </c>
      <c r="G133" s="166" t="str">
        <f>_L_Loc</f>
        <v>Trường điện từ</v>
      </c>
      <c r="H133" s="167">
        <f>_L_Loc</f>
        <v>3</v>
      </c>
      <c r="I133" s="65" t="str">
        <f>_L_Loc</f>
        <v>Viết</v>
      </c>
      <c r="J133" s="66">
        <f>_L_Loc</f>
        <v>90</v>
      </c>
      <c r="K133" s="67">
        <v>42479</v>
      </c>
      <c r="L133" s="236" t="str">
        <f>_L_Ngay</f>
        <v>(Thứ 3)</v>
      </c>
      <c r="M133" s="512">
        <v>5</v>
      </c>
      <c r="N133" s="65">
        <f t="shared" si="15"/>
        <v>17</v>
      </c>
      <c r="O133" s="391">
        <f>_L_SV_P</f>
        <v>17</v>
      </c>
      <c r="P133" s="65">
        <f>_L_sophong</f>
        <v>1</v>
      </c>
      <c r="Q133" s="392"/>
      <c r="R133" s="65"/>
      <c r="S133" s="65"/>
      <c r="T133" s="65"/>
      <c r="U133" s="65"/>
      <c r="V133" s="65"/>
      <c r="W133" s="65"/>
      <c r="X133" s="393">
        <f t="shared" si="16"/>
        <v>0</v>
      </c>
      <c r="Y133" s="394">
        <f>_L_NgayCham</f>
        <v>42480</v>
      </c>
      <c r="Z133" s="395">
        <f>_L_NopDiem</f>
        <v>42486</v>
      </c>
      <c r="AA133" s="397"/>
      <c r="AB133" s="412"/>
      <c r="AC133" s="413"/>
      <c r="AD133" s="413"/>
      <c r="AE133" s="413"/>
      <c r="AF133" s="413"/>
      <c r="AG133" s="413"/>
      <c r="AH133" s="414"/>
      <c r="AI133" s="348"/>
      <c r="AJ133" s="329"/>
      <c r="AK133" s="350"/>
      <c r="AL133" s="171"/>
      <c r="AM133" s="362">
        <f t="shared" si="17"/>
        <v>1</v>
      </c>
      <c r="AN133" s="32">
        <f t="shared" si="18"/>
        <v>-2</v>
      </c>
      <c r="AO133" s="31">
        <f>_L_SV_Pcuoi</f>
        <v>17</v>
      </c>
      <c r="AP133" s="33" t="str">
        <f>_L_Loc</f>
        <v>TTDT</v>
      </c>
      <c r="AQ133" s="33" t="str">
        <f>_L_Loc</f>
        <v>CNTT</v>
      </c>
      <c r="AR133" s="48">
        <f t="shared" si="19"/>
        <v>-2</v>
      </c>
      <c r="AS133" s="63">
        <f t="shared" si="20"/>
        <v>1</v>
      </c>
      <c r="AT133" s="34"/>
      <c r="AU133" s="41">
        <f>_L_Loc</f>
        <v>0</v>
      </c>
      <c r="AV133" s="41">
        <f>_L_Loc</f>
        <v>0</v>
      </c>
      <c r="AW133" s="41">
        <f>_L_Loc</f>
        <v>0</v>
      </c>
      <c r="AX133" s="41">
        <f>_L_Loc</f>
        <v>0</v>
      </c>
      <c r="AY133" s="41">
        <f>_L_Loc</f>
        <v>0</v>
      </c>
      <c r="AZ133" s="41">
        <f>_L_Loc</f>
        <v>0</v>
      </c>
      <c r="BA133" s="41">
        <f>_L_Loc</f>
        <v>0</v>
      </c>
      <c r="BB133" s="41">
        <f>_L_Loc</f>
        <v>0</v>
      </c>
      <c r="BC133" s="41">
        <f>_L_Loc</f>
        <v>0</v>
      </c>
      <c r="BD133" s="41">
        <f>_L_Loc</f>
        <v>0</v>
      </c>
      <c r="BE133" s="41">
        <f>_L_Loc</f>
        <v>0</v>
      </c>
      <c r="BF133" s="41" t="str">
        <f>_L_Loc</f>
        <v>x</v>
      </c>
      <c r="BG133" s="41">
        <f>_L_Loc</f>
        <v>0</v>
      </c>
      <c r="BH133" s="41">
        <f>_L_Loc</f>
        <v>0</v>
      </c>
      <c r="BI133" s="41">
        <f>_L_Loc</f>
        <v>0</v>
      </c>
      <c r="BJ133" s="41">
        <f>_L_Loc</f>
        <v>0</v>
      </c>
      <c r="BK133" s="41">
        <f>_L_Loc</f>
        <v>0</v>
      </c>
      <c r="BL133" s="41">
        <f>_L_Loc</f>
        <v>0</v>
      </c>
      <c r="BM133" s="41">
        <f>_L_Loc</f>
        <v>0</v>
      </c>
      <c r="BN133" s="41">
        <f>_L_Loc</f>
        <v>0</v>
      </c>
      <c r="BO133" s="41">
        <f>_L_Loc</f>
        <v>0</v>
      </c>
      <c r="BP133" s="41">
        <f>_L_Loc</f>
        <v>0</v>
      </c>
      <c r="BQ133" s="41">
        <f>_L_Loc</f>
        <v>0</v>
      </c>
      <c r="BR133" s="41">
        <f>_L_Loc</f>
        <v>0</v>
      </c>
      <c r="BS133" s="41">
        <f>_L_Loc</f>
        <v>0</v>
      </c>
      <c r="BT133" s="41">
        <f>_L_Loc</f>
        <v>0</v>
      </c>
      <c r="BU133" s="41">
        <f>_L_Loc</f>
        <v>0</v>
      </c>
      <c r="BV133" s="41">
        <f>_L_Loc</f>
        <v>0</v>
      </c>
      <c r="BW133" s="41">
        <f>_L_Loc</f>
        <v>0</v>
      </c>
      <c r="BX133" s="41">
        <f>_L_Loc</f>
        <v>0</v>
      </c>
      <c r="BY133" s="41">
        <f>_L_Loc</f>
        <v>0</v>
      </c>
      <c r="BZ133" s="41">
        <f>_L_Loc</f>
        <v>0</v>
      </c>
      <c r="CA133" s="41">
        <f>_L_Loc</f>
        <v>0</v>
      </c>
      <c r="CB133" s="41">
        <f>_L_Loc</f>
        <v>0</v>
      </c>
      <c r="CC133" s="41">
        <f>_L_Loc</f>
        <v>0</v>
      </c>
      <c r="CD133" s="41">
        <f>_L_Loc</f>
        <v>0</v>
      </c>
      <c r="CE133" s="41">
        <f>_L_Loc</f>
        <v>0</v>
      </c>
      <c r="CF133" s="41">
        <f>_L_Loc</f>
        <v>0</v>
      </c>
    </row>
    <row r="134" spans="1:84" s="35" customFormat="1" x14ac:dyDescent="0.25">
      <c r="A134" s="246">
        <f t="shared" si="13"/>
        <v>42479.75</v>
      </c>
      <c r="B134" s="247" t="str">
        <f>_L_Gio</f>
        <v>18:00</v>
      </c>
      <c r="C134" s="241" t="s">
        <v>7738</v>
      </c>
      <c r="D134" s="390">
        <f t="shared" si="14"/>
        <v>125</v>
      </c>
      <c r="E134" s="65" t="str">
        <f>_L_LocHe</f>
        <v>DC</v>
      </c>
      <c r="F134" s="248" t="str">
        <f>_L_MaHP</f>
        <v>DC3DT71</v>
      </c>
      <c r="G134" s="166" t="str">
        <f>_L_Loc</f>
        <v>Thông tin số</v>
      </c>
      <c r="H134" s="167">
        <f>_L_Loc</f>
        <v>3</v>
      </c>
      <c r="I134" s="65" t="str">
        <f>_L_Loc</f>
        <v>Viết</v>
      </c>
      <c r="J134" s="66">
        <f>_L_Loc</f>
        <v>60</v>
      </c>
      <c r="K134" s="67">
        <v>42479</v>
      </c>
      <c r="L134" s="236" t="str">
        <f>_L_Ngay</f>
        <v>(Thứ 3)</v>
      </c>
      <c r="M134" s="512">
        <v>5</v>
      </c>
      <c r="N134" s="65">
        <f t="shared" si="15"/>
        <v>52</v>
      </c>
      <c r="O134" s="391">
        <f>_L_SV_P</f>
        <v>52</v>
      </c>
      <c r="P134" s="65">
        <f>_L_sophong</f>
        <v>1</v>
      </c>
      <c r="Q134" s="392"/>
      <c r="R134" s="65"/>
      <c r="S134" s="65"/>
      <c r="T134" s="65"/>
      <c r="U134" s="65"/>
      <c r="V134" s="65"/>
      <c r="W134" s="65"/>
      <c r="X134" s="393">
        <f t="shared" si="16"/>
        <v>0</v>
      </c>
      <c r="Y134" s="394">
        <f>_L_NgayCham</f>
        <v>42480</v>
      </c>
      <c r="Z134" s="395">
        <f>_L_NopDiem</f>
        <v>42486</v>
      </c>
      <c r="AA134" s="397"/>
      <c r="AB134" s="412"/>
      <c r="AC134" s="413"/>
      <c r="AD134" s="413"/>
      <c r="AE134" s="413"/>
      <c r="AF134" s="413"/>
      <c r="AG134" s="413"/>
      <c r="AH134" s="414"/>
      <c r="AI134" s="348"/>
      <c r="AJ134" s="365"/>
      <c r="AK134" s="350"/>
      <c r="AL134" s="171"/>
      <c r="AM134" s="362">
        <f t="shared" si="17"/>
        <v>1</v>
      </c>
      <c r="AN134" s="32">
        <f t="shared" si="18"/>
        <v>-2</v>
      </c>
      <c r="AO134" s="31">
        <f>_L_SV_Pcuoi</f>
        <v>52</v>
      </c>
      <c r="AP134" s="33" t="str">
        <f>_L_Loc</f>
        <v>TTDT</v>
      </c>
      <c r="AQ134" s="33" t="str">
        <f>_L_Loc</f>
        <v>CNTT</v>
      </c>
      <c r="AR134" s="48">
        <f t="shared" si="19"/>
        <v>-2</v>
      </c>
      <c r="AS134" s="63">
        <f t="shared" si="20"/>
        <v>1</v>
      </c>
      <c r="AT134" s="34"/>
      <c r="AU134" s="41">
        <f>_L_Loc</f>
        <v>0</v>
      </c>
      <c r="AV134" s="41">
        <f>_L_Loc</f>
        <v>0</v>
      </c>
      <c r="AW134" s="41">
        <f>_L_Loc</f>
        <v>0</v>
      </c>
      <c r="AX134" s="41">
        <f>_L_Loc</f>
        <v>0</v>
      </c>
      <c r="AY134" s="41">
        <f>_L_Loc</f>
        <v>0</v>
      </c>
      <c r="AZ134" s="41">
        <f>_L_Loc</f>
        <v>0</v>
      </c>
      <c r="BA134" s="41">
        <f>_L_Loc</f>
        <v>0</v>
      </c>
      <c r="BB134" s="41">
        <f>_L_Loc</f>
        <v>0</v>
      </c>
      <c r="BC134" s="41">
        <f>_L_Loc</f>
        <v>0</v>
      </c>
      <c r="BD134" s="41">
        <f>_L_Loc</f>
        <v>0</v>
      </c>
      <c r="BE134" s="41">
        <f>_L_Loc</f>
        <v>0</v>
      </c>
      <c r="BF134" s="41" t="str">
        <f>_L_Loc</f>
        <v>x</v>
      </c>
      <c r="BG134" s="41">
        <f>_L_Loc</f>
        <v>0</v>
      </c>
      <c r="BH134" s="41">
        <f>_L_Loc</f>
        <v>0</v>
      </c>
      <c r="BI134" s="41">
        <f>_L_Loc</f>
        <v>0</v>
      </c>
      <c r="BJ134" s="41">
        <f>_L_Loc</f>
        <v>0</v>
      </c>
      <c r="BK134" s="41">
        <f>_L_Loc</f>
        <v>0</v>
      </c>
      <c r="BL134" s="41">
        <f>_L_Loc</f>
        <v>0</v>
      </c>
      <c r="BM134" s="41">
        <f>_L_Loc</f>
        <v>0</v>
      </c>
      <c r="BN134" s="41">
        <f>_L_Loc</f>
        <v>0</v>
      </c>
      <c r="BO134" s="41">
        <f>_L_Loc</f>
        <v>0</v>
      </c>
      <c r="BP134" s="41">
        <f>_L_Loc</f>
        <v>0</v>
      </c>
      <c r="BQ134" s="41">
        <f>_L_Loc</f>
        <v>0</v>
      </c>
      <c r="BR134" s="41">
        <f>_L_Loc</f>
        <v>0</v>
      </c>
      <c r="BS134" s="41">
        <f>_L_Loc</f>
        <v>0</v>
      </c>
      <c r="BT134" s="41">
        <f>_L_Loc</f>
        <v>0</v>
      </c>
      <c r="BU134" s="41">
        <f>_L_Loc</f>
        <v>0</v>
      </c>
      <c r="BV134" s="41">
        <f>_L_Loc</f>
        <v>0</v>
      </c>
      <c r="BW134" s="41">
        <f>_L_Loc</f>
        <v>0</v>
      </c>
      <c r="BX134" s="41">
        <f>_L_Loc</f>
        <v>0</v>
      </c>
      <c r="BY134" s="41" t="str">
        <f>_L_Loc</f>
        <v>x</v>
      </c>
      <c r="BZ134" s="41">
        <f>_L_Loc</f>
        <v>0</v>
      </c>
      <c r="CA134" s="41">
        <f>_L_Loc</f>
        <v>0</v>
      </c>
      <c r="CB134" s="41">
        <f>_L_Loc</f>
        <v>0</v>
      </c>
      <c r="CC134" s="41">
        <f>_L_Loc</f>
        <v>0</v>
      </c>
      <c r="CD134" s="41">
        <f>_L_Loc</f>
        <v>0</v>
      </c>
      <c r="CE134" s="41">
        <f>_L_Loc</f>
        <v>0</v>
      </c>
      <c r="CF134" s="41">
        <f>_L_Loc</f>
        <v>0</v>
      </c>
    </row>
    <row r="135" spans="1:84" s="35" customFormat="1" x14ac:dyDescent="0.25">
      <c r="A135" s="246">
        <f t="shared" si="13"/>
        <v>42479.75</v>
      </c>
      <c r="B135" s="247" t="str">
        <f>_L_Gio</f>
        <v>18:00</v>
      </c>
      <c r="C135" s="241" t="s">
        <v>7741</v>
      </c>
      <c r="D135" s="390">
        <f t="shared" si="14"/>
        <v>126</v>
      </c>
      <c r="E135" s="65" t="str">
        <f>_L_LocHe</f>
        <v>DC</v>
      </c>
      <c r="F135" s="248" t="str">
        <f>_L_MaHP</f>
        <v>DC1CB85</v>
      </c>
      <c r="G135" s="166" t="str">
        <f>_L_Loc</f>
        <v>Tâm lý học đại cương</v>
      </c>
      <c r="H135" s="167">
        <f>_L_Loc</f>
        <v>2</v>
      </c>
      <c r="I135" s="65" t="str">
        <f>_L_Loc</f>
        <v>Viết</v>
      </c>
      <c r="J135" s="66">
        <f>_L_Loc</f>
        <v>75</v>
      </c>
      <c r="K135" s="67">
        <v>42479</v>
      </c>
      <c r="L135" s="236" t="str">
        <f>_L_Ngay</f>
        <v>(Thứ 3)</v>
      </c>
      <c r="M135" s="512">
        <v>5</v>
      </c>
      <c r="N135" s="65">
        <f t="shared" si="15"/>
        <v>16</v>
      </c>
      <c r="O135" s="391">
        <f>_L_SV_P</f>
        <v>16</v>
      </c>
      <c r="P135" s="65">
        <f>_L_sophong</f>
        <v>1</v>
      </c>
      <c r="Q135" s="392"/>
      <c r="R135" s="65"/>
      <c r="S135" s="65"/>
      <c r="T135" s="65"/>
      <c r="U135" s="65"/>
      <c r="V135" s="65"/>
      <c r="W135" s="65"/>
      <c r="X135" s="393">
        <f t="shared" si="16"/>
        <v>0</v>
      </c>
      <c r="Y135" s="394">
        <f>_L_NgayCham</f>
        <v>42480</v>
      </c>
      <c r="Z135" s="395">
        <f>_L_NopDiem</f>
        <v>42486</v>
      </c>
      <c r="AA135" s="397"/>
      <c r="AB135" s="412"/>
      <c r="AC135" s="413"/>
      <c r="AD135" s="413"/>
      <c r="AE135" s="413"/>
      <c r="AF135" s="413"/>
      <c r="AG135" s="413"/>
      <c r="AH135" s="414"/>
      <c r="AI135" s="348"/>
      <c r="AJ135" s="329"/>
      <c r="AK135" s="350"/>
      <c r="AL135" s="171"/>
      <c r="AM135" s="362">
        <f t="shared" si="17"/>
        <v>1</v>
      </c>
      <c r="AN135" s="32">
        <f t="shared" si="18"/>
        <v>-2</v>
      </c>
      <c r="AO135" s="31">
        <f>_L_SV_Pcuoi</f>
        <v>16</v>
      </c>
      <c r="AP135" s="33" t="str">
        <f>_L_Loc</f>
        <v>KVQT</v>
      </c>
      <c r="AQ135" s="33" t="str">
        <f>_L_Loc</f>
        <v>KTVT</v>
      </c>
      <c r="AR135" s="48">
        <f t="shared" si="19"/>
        <v>-2</v>
      </c>
      <c r="AS135" s="63">
        <f t="shared" si="20"/>
        <v>1</v>
      </c>
      <c r="AT135" s="34"/>
      <c r="AU135" s="41">
        <f>_L_Loc</f>
        <v>0</v>
      </c>
      <c r="AV135" s="41">
        <f>_L_Loc</f>
        <v>0</v>
      </c>
      <c r="AW135" s="41">
        <f>_L_Loc</f>
        <v>0</v>
      </c>
      <c r="AX135" s="41">
        <f>_L_Loc</f>
        <v>0</v>
      </c>
      <c r="AY135" s="41">
        <f>_L_Loc</f>
        <v>0</v>
      </c>
      <c r="AZ135" s="41">
        <f>_L_Loc</f>
        <v>0</v>
      </c>
      <c r="BA135" s="41">
        <f>_L_Loc</f>
        <v>0</v>
      </c>
      <c r="BB135" s="41">
        <f>_L_Loc</f>
        <v>0</v>
      </c>
      <c r="BC135" s="41">
        <f>_L_Loc</f>
        <v>0</v>
      </c>
      <c r="BD135" s="41">
        <f>_L_Loc</f>
        <v>0</v>
      </c>
      <c r="BE135" s="41">
        <f>_L_Loc</f>
        <v>0</v>
      </c>
      <c r="BF135" s="41">
        <f>_L_Loc</f>
        <v>0</v>
      </c>
      <c r="BG135" s="41">
        <f>_L_Loc</f>
        <v>0</v>
      </c>
      <c r="BH135" s="41" t="str">
        <f>_L_Loc</f>
        <v>o</v>
      </c>
      <c r="BI135" s="41" t="str">
        <f>_L_Loc</f>
        <v>o</v>
      </c>
      <c r="BJ135" s="41">
        <f>_L_Loc</f>
        <v>0</v>
      </c>
      <c r="BK135" s="41">
        <f>_L_Loc</f>
        <v>0</v>
      </c>
      <c r="BL135" s="41">
        <f>_L_Loc</f>
        <v>0</v>
      </c>
      <c r="BM135" s="41">
        <f>_L_Loc</f>
        <v>0</v>
      </c>
    </row>
    <row r="136" spans="1:84" s="35" customFormat="1" x14ac:dyDescent="0.25">
      <c r="A136" s="246">
        <f t="shared" si="13"/>
        <v>42479.75</v>
      </c>
      <c r="B136" s="247" t="str">
        <f>_L_Gio</f>
        <v>18:00</v>
      </c>
      <c r="C136" s="241" t="s">
        <v>7778</v>
      </c>
      <c r="D136" s="390">
        <f t="shared" si="14"/>
        <v>127</v>
      </c>
      <c r="E136" s="65" t="str">
        <f>_L_LocHe</f>
        <v>DC</v>
      </c>
      <c r="F136" s="248" t="str">
        <f>_L_MaHP</f>
        <v>DC2DD35</v>
      </c>
      <c r="G136" s="166" t="str">
        <f>_L_Loc</f>
        <v>Vật liệu xây dựng</v>
      </c>
      <c r="H136" s="167">
        <f>_L_Loc</f>
        <v>3</v>
      </c>
      <c r="I136" s="65" t="str">
        <f>_L_Loc</f>
        <v>Viết</v>
      </c>
      <c r="J136" s="66">
        <f>_L_Loc</f>
        <v>90</v>
      </c>
      <c r="K136" s="67">
        <v>42479</v>
      </c>
      <c r="L136" s="236" t="str">
        <f>_L_Ngay</f>
        <v>(Thứ 3)</v>
      </c>
      <c r="M136" s="512">
        <v>5</v>
      </c>
      <c r="N136" s="65">
        <f t="shared" si="15"/>
        <v>7</v>
      </c>
      <c r="O136" s="391">
        <f>_L_SV_P</f>
        <v>7</v>
      </c>
      <c r="P136" s="65">
        <f>_L_sophong</f>
        <v>1</v>
      </c>
      <c r="Q136" s="392"/>
      <c r="R136" s="65"/>
      <c r="S136" s="65"/>
      <c r="T136" s="65"/>
      <c r="U136" s="65"/>
      <c r="V136" s="65"/>
      <c r="W136" s="65"/>
      <c r="X136" s="393">
        <f t="shared" si="16"/>
        <v>0</v>
      </c>
      <c r="Y136" s="394">
        <f>_L_NgayCham</f>
        <v>42480</v>
      </c>
      <c r="Z136" s="395">
        <f>_L_NopDiem</f>
        <v>42486</v>
      </c>
      <c r="AA136" s="396"/>
      <c r="AB136" s="409"/>
      <c r="AC136" s="410"/>
      <c r="AD136" s="410"/>
      <c r="AE136" s="410"/>
      <c r="AF136" s="410"/>
      <c r="AG136" s="410"/>
      <c r="AH136" s="411"/>
      <c r="AI136" s="348"/>
      <c r="AJ136" s="329"/>
      <c r="AK136" s="350"/>
      <c r="AL136" s="171"/>
      <c r="AM136" s="362">
        <f t="shared" si="17"/>
        <v>1</v>
      </c>
      <c r="AN136" s="32">
        <f t="shared" si="18"/>
        <v>-2</v>
      </c>
      <c r="AO136" s="31">
        <f>_L_SV_Pcuoi</f>
        <v>7</v>
      </c>
      <c r="AP136" s="33" t="str">
        <f>_L_Loc</f>
        <v>CTKC</v>
      </c>
      <c r="AQ136" s="33" t="str">
        <f>_L_Loc</f>
        <v>KCT</v>
      </c>
      <c r="AR136" s="48">
        <f t="shared" si="19"/>
        <v>-2</v>
      </c>
      <c r="AS136" s="63">
        <f t="shared" si="20"/>
        <v>1</v>
      </c>
      <c r="AT136" s="34"/>
      <c r="AU136" s="41">
        <f>_L_Loc</f>
        <v>0</v>
      </c>
      <c r="AV136" s="41">
        <f>_L_Loc</f>
        <v>0</v>
      </c>
      <c r="AW136" s="41">
        <f>_L_Loc</f>
        <v>0</v>
      </c>
      <c r="AX136" s="41">
        <f>_L_Loc</f>
        <v>0</v>
      </c>
      <c r="AY136" s="41">
        <f>_L_Loc</f>
        <v>0</v>
      </c>
      <c r="AZ136" s="41" t="str">
        <f>_L_Loc</f>
        <v>x</v>
      </c>
      <c r="BA136" s="41">
        <f>_L_Loc</f>
        <v>0</v>
      </c>
      <c r="BB136" s="41">
        <f>_L_Loc</f>
        <v>0</v>
      </c>
      <c r="BC136" s="41">
        <f>_L_Loc</f>
        <v>0</v>
      </c>
      <c r="BD136" s="41">
        <f>_L_Loc</f>
        <v>0</v>
      </c>
      <c r="BE136" s="41">
        <f>_L_Loc</f>
        <v>0</v>
      </c>
      <c r="BF136" s="41">
        <f>_L_Loc</f>
        <v>0</v>
      </c>
      <c r="BG136" s="41">
        <f>_L_Loc</f>
        <v>0</v>
      </c>
      <c r="BH136" s="41">
        <f>_L_Loc</f>
        <v>0</v>
      </c>
      <c r="BI136" s="41">
        <f>_L_Loc</f>
        <v>0</v>
      </c>
      <c r="BJ136" s="41">
        <f>_L_Loc</f>
        <v>0</v>
      </c>
      <c r="BK136" s="41">
        <f>_L_Loc</f>
        <v>0</v>
      </c>
      <c r="BL136" s="41">
        <f>_L_Loc</f>
        <v>0</v>
      </c>
      <c r="BM136" s="41">
        <f>_L_Loc</f>
        <v>0</v>
      </c>
    </row>
    <row r="137" spans="1:84" s="35" customFormat="1" x14ac:dyDescent="0.25">
      <c r="A137" s="246">
        <f t="shared" si="13"/>
        <v>42480.75</v>
      </c>
      <c r="B137" s="247" t="str">
        <f>_L_Gio</f>
        <v>18:00</v>
      </c>
      <c r="C137" s="241" t="s">
        <v>7586</v>
      </c>
      <c r="D137" s="390">
        <f t="shared" si="14"/>
        <v>128</v>
      </c>
      <c r="E137" s="65" t="str">
        <f>_L_LocHe</f>
        <v>CC</v>
      </c>
      <c r="F137" s="248" t="str">
        <f>_L_MaHP</f>
        <v>CC2CT16</v>
      </c>
      <c r="G137" s="166" t="str">
        <f>_L_Loc</f>
        <v>Trắc địa</v>
      </c>
      <c r="H137" s="167">
        <f>_L_Loc</f>
        <v>3</v>
      </c>
      <c r="I137" s="65" t="str">
        <f>_L_Loc</f>
        <v>Viết</v>
      </c>
      <c r="J137" s="66">
        <f>_L_Loc</f>
        <v>60</v>
      </c>
      <c r="K137" s="67">
        <v>42480</v>
      </c>
      <c r="L137" s="236" t="str">
        <f>_L_Ngay</f>
        <v>(Thứ 4)</v>
      </c>
      <c r="M137" s="512">
        <v>5</v>
      </c>
      <c r="N137" s="65">
        <f t="shared" si="15"/>
        <v>16</v>
      </c>
      <c r="O137" s="391">
        <f>_L_SV_P</f>
        <v>16</v>
      </c>
      <c r="P137" s="65">
        <f>_L_sophong</f>
        <v>1</v>
      </c>
      <c r="Q137" s="392"/>
      <c r="R137" s="65"/>
      <c r="S137" s="65"/>
      <c r="T137" s="65"/>
      <c r="U137" s="65"/>
      <c r="V137" s="65"/>
      <c r="W137" s="65"/>
      <c r="X137" s="393">
        <f t="shared" si="16"/>
        <v>0</v>
      </c>
      <c r="Y137" s="394">
        <f>_L_NgayCham</f>
        <v>42481</v>
      </c>
      <c r="Z137" s="395">
        <f>_L_NopDiem</f>
        <v>42487</v>
      </c>
      <c r="AA137" s="396"/>
      <c r="AB137" s="409"/>
      <c r="AC137" s="410"/>
      <c r="AD137" s="410"/>
      <c r="AE137" s="410"/>
      <c r="AF137" s="410"/>
      <c r="AG137" s="410"/>
      <c r="AH137" s="411"/>
      <c r="AI137" s="348"/>
      <c r="AJ137" s="329"/>
      <c r="AK137" s="350"/>
      <c r="AL137" s="171"/>
      <c r="AM137" s="362">
        <f t="shared" si="17"/>
        <v>1</v>
      </c>
      <c r="AN137" s="32">
        <f t="shared" si="18"/>
        <v>-2</v>
      </c>
      <c r="AO137" s="31">
        <f>_L_SV_Pcuoi</f>
        <v>16</v>
      </c>
      <c r="AP137" s="33" t="str">
        <f>_L_Loc</f>
        <v>CTKS</v>
      </c>
      <c r="AQ137" s="33" t="str">
        <f>_L_Loc</f>
        <v>KCT</v>
      </c>
      <c r="AR137" s="48">
        <f t="shared" si="19"/>
        <v>-2</v>
      </c>
      <c r="AS137" s="63">
        <f t="shared" si="20"/>
        <v>1</v>
      </c>
      <c r="AT137" s="34"/>
      <c r="AU137" s="41" t="str">
        <f>_L_Loc</f>
        <v>x</v>
      </c>
      <c r="AV137" s="41" t="str">
        <f>_L_Loc</f>
        <v>x</v>
      </c>
      <c r="AW137" s="41" t="str">
        <f>_L_Loc</f>
        <v>x</v>
      </c>
      <c r="AX137" s="41" t="str">
        <f>_L_Loc</f>
        <v>x</v>
      </c>
      <c r="AY137" s="41" t="str">
        <f>_L_Loc</f>
        <v>x</v>
      </c>
      <c r="AZ137" s="41" t="str">
        <f>_L_Loc</f>
        <v>x</v>
      </c>
      <c r="BA137" s="41" t="str">
        <f>_L_Loc</f>
        <v>x</v>
      </c>
      <c r="BB137" s="41">
        <f>_L_Loc</f>
        <v>0</v>
      </c>
      <c r="BC137" s="41">
        <f>_L_Loc</f>
        <v>0</v>
      </c>
      <c r="BD137" s="41">
        <f>_L_Loc</f>
        <v>0</v>
      </c>
      <c r="BE137" s="41">
        <f>_L_Loc</f>
        <v>0</v>
      </c>
      <c r="BF137" s="41">
        <f>_L_Loc</f>
        <v>0</v>
      </c>
      <c r="BG137" s="41">
        <f>_L_Loc</f>
        <v>0</v>
      </c>
      <c r="BH137" s="41">
        <f>_L_Loc</f>
        <v>0</v>
      </c>
      <c r="BI137" s="41">
        <f>_L_Loc</f>
        <v>0</v>
      </c>
      <c r="BJ137" s="41">
        <f>_L_Loc</f>
        <v>0</v>
      </c>
      <c r="BK137" s="41">
        <f>_L_Loc</f>
        <v>0</v>
      </c>
      <c r="BL137" s="41">
        <f>_L_Loc</f>
        <v>0</v>
      </c>
      <c r="BM137" s="41">
        <f>_L_Loc</f>
        <v>0</v>
      </c>
    </row>
    <row r="138" spans="1:84" s="35" customFormat="1" x14ac:dyDescent="0.25">
      <c r="A138" s="246">
        <f t="shared" ref="A138:A202" si="21">_L_NgayGio</f>
        <v>42480.75</v>
      </c>
      <c r="B138" s="247" t="str">
        <f>_L_Gio</f>
        <v>18:00</v>
      </c>
      <c r="C138" s="241" t="s">
        <v>7591</v>
      </c>
      <c r="D138" s="390">
        <f t="shared" ref="D138:D202" si="22">_L_stt</f>
        <v>129</v>
      </c>
      <c r="E138" s="65" t="str">
        <f>_L_LocHe</f>
        <v>DC</v>
      </c>
      <c r="F138" s="248" t="str">
        <f>_L_MaHP</f>
        <v>DC2GT61</v>
      </c>
      <c r="G138" s="166" t="str">
        <f>_L_Loc</f>
        <v>Thủy lực - Thủy văn công trình</v>
      </c>
      <c r="H138" s="167">
        <f>_L_Loc</f>
        <v>4</v>
      </c>
      <c r="I138" s="65" t="str">
        <f>_L_Loc</f>
        <v>Viết</v>
      </c>
      <c r="J138" s="66">
        <f>_L_Loc</f>
        <v>90</v>
      </c>
      <c r="K138" s="67">
        <v>42480</v>
      </c>
      <c r="L138" s="236" t="str">
        <f>_L_Ngay</f>
        <v>(Thứ 4)</v>
      </c>
      <c r="M138" s="512">
        <v>5</v>
      </c>
      <c r="N138" s="65">
        <f t="shared" ref="N138:N202" si="23">_L_SoSV</f>
        <v>76</v>
      </c>
      <c r="O138" s="391">
        <f>_L_SV_P</f>
        <v>45</v>
      </c>
      <c r="P138" s="65">
        <f>_L_sophong</f>
        <v>2</v>
      </c>
      <c r="Q138" s="392"/>
      <c r="R138" s="65"/>
      <c r="S138" s="65"/>
      <c r="T138" s="65"/>
      <c r="U138" s="65"/>
      <c r="V138" s="65"/>
      <c r="W138" s="65"/>
      <c r="X138" s="393">
        <f t="shared" ref="X138:X202" si="24">SUM(Q138:W138)</f>
        <v>0</v>
      </c>
      <c r="Y138" s="394">
        <f>_L_NgayCham</f>
        <v>42481</v>
      </c>
      <c r="Z138" s="395">
        <f>_L_NopDiem</f>
        <v>42487</v>
      </c>
      <c r="AA138" s="396"/>
      <c r="AB138" s="409"/>
      <c r="AC138" s="410"/>
      <c r="AD138" s="410"/>
      <c r="AE138" s="410"/>
      <c r="AF138" s="410"/>
      <c r="AG138" s="410"/>
      <c r="AH138" s="411"/>
      <c r="AI138" s="348"/>
      <c r="AJ138" s="329"/>
      <c r="AK138" s="350"/>
      <c r="AL138" s="171"/>
      <c r="AM138" s="362">
        <f t="shared" ref="AM138:AM201" si="25">COUNTIF(F$10:F$243,F138)</f>
        <v>1</v>
      </c>
      <c r="AN138" s="32">
        <f t="shared" ref="AN138:AN202" si="26">X138-2*P138</f>
        <v>-4</v>
      </c>
      <c r="AO138" s="31">
        <f>_L_SV_Pcuoi</f>
        <v>31</v>
      </c>
      <c r="AP138" s="33" t="str">
        <f>_L_Loc</f>
        <v>CTMO</v>
      </c>
      <c r="AQ138" s="33" t="str">
        <f>_L_Loc</f>
        <v>KCT</v>
      </c>
      <c r="AR138" s="48">
        <f t="shared" ref="AR138:AR202" si="27">X138-2*P138</f>
        <v>-4</v>
      </c>
      <c r="AS138" s="63">
        <f t="shared" ref="AS138:AS202" si="28">+N138/O138</f>
        <v>1.6888888888888889</v>
      </c>
      <c r="AT138" s="34"/>
      <c r="AU138" s="41" t="str">
        <f>_L_Loc</f>
        <v>x</v>
      </c>
      <c r="AV138" s="41">
        <f>_L_Loc</f>
        <v>0</v>
      </c>
      <c r="AW138" s="41" t="str">
        <f>_L_Loc</f>
        <v>x</v>
      </c>
      <c r="AX138" s="41" t="str">
        <f>_L_Loc</f>
        <v>x</v>
      </c>
      <c r="AY138" s="41" t="str">
        <f>_L_Loc</f>
        <v>x</v>
      </c>
      <c r="AZ138" s="41">
        <f>_L_Loc</f>
        <v>0</v>
      </c>
      <c r="BA138" s="41" t="str">
        <f>_L_Loc</f>
        <v>x</v>
      </c>
      <c r="BB138" s="41">
        <f>_L_Loc</f>
        <v>0</v>
      </c>
      <c r="BC138" s="41">
        <f>_L_Loc</f>
        <v>0</v>
      </c>
      <c r="BD138" s="41">
        <f>_L_Loc</f>
        <v>0</v>
      </c>
      <c r="BE138" s="41">
        <f>_L_Loc</f>
        <v>0</v>
      </c>
      <c r="BF138" s="41">
        <f>_L_Loc</f>
        <v>0</v>
      </c>
      <c r="BG138" s="41">
        <f>_L_Loc</f>
        <v>0</v>
      </c>
      <c r="BH138" s="41">
        <f>_L_Loc</f>
        <v>0</v>
      </c>
      <c r="BI138" s="41">
        <f>_L_Loc</f>
        <v>0</v>
      </c>
      <c r="BJ138" s="41">
        <f>_L_Loc</f>
        <v>0</v>
      </c>
      <c r="BK138" s="41">
        <f>_L_Loc</f>
        <v>0</v>
      </c>
      <c r="BL138" s="41">
        <f>_L_Loc</f>
        <v>0</v>
      </c>
      <c r="BM138" s="41">
        <f>_L_Loc</f>
        <v>0</v>
      </c>
      <c r="BN138" s="41">
        <f>_L_Loc</f>
        <v>0</v>
      </c>
      <c r="BO138" s="41">
        <f>_L_Loc</f>
        <v>0</v>
      </c>
      <c r="BP138" s="41">
        <f>_L_Loc</f>
        <v>0</v>
      </c>
      <c r="BQ138" s="41">
        <f>_L_Loc</f>
        <v>0</v>
      </c>
      <c r="BR138" s="41">
        <f>_L_Loc</f>
        <v>0</v>
      </c>
      <c r="BS138" s="41">
        <f>_L_Loc</f>
        <v>0</v>
      </c>
      <c r="BT138" s="41">
        <f>_L_Loc</f>
        <v>0</v>
      </c>
      <c r="BU138" s="41">
        <f>_L_Loc</f>
        <v>0</v>
      </c>
      <c r="BV138" s="41">
        <f>_L_Loc</f>
        <v>0</v>
      </c>
      <c r="BW138" s="41">
        <f>_L_Loc</f>
        <v>0</v>
      </c>
      <c r="BX138" s="41">
        <f>_L_Loc</f>
        <v>0</v>
      </c>
      <c r="BY138" s="41">
        <f>_L_Loc</f>
        <v>0</v>
      </c>
      <c r="BZ138" s="41">
        <f>_L_Loc</f>
        <v>0</v>
      </c>
      <c r="CA138" s="41">
        <f>_L_Loc</f>
        <v>0</v>
      </c>
      <c r="CB138" s="41">
        <f>_L_Loc</f>
        <v>0</v>
      </c>
      <c r="CC138" s="41">
        <f>_L_Loc</f>
        <v>0</v>
      </c>
      <c r="CD138" s="41">
        <f>_L_Loc</f>
        <v>0</v>
      </c>
      <c r="CE138" s="41">
        <f>_L_Loc</f>
        <v>0</v>
      </c>
      <c r="CF138" s="41">
        <f>_L_Loc</f>
        <v>0</v>
      </c>
    </row>
    <row r="139" spans="1:84" s="35" customFormat="1" x14ac:dyDescent="0.25">
      <c r="A139" s="246">
        <f t="shared" si="21"/>
        <v>42480.75</v>
      </c>
      <c r="B139" s="247" t="str">
        <f>_L_Gio</f>
        <v>18:00</v>
      </c>
      <c r="C139" s="241" t="s">
        <v>7644</v>
      </c>
      <c r="D139" s="390">
        <f t="shared" si="22"/>
        <v>130</v>
      </c>
      <c r="E139" s="65" t="str">
        <f>_L_LocHe</f>
        <v>DC</v>
      </c>
      <c r="F139" s="248" t="str">
        <f>_L_MaHP</f>
        <v>DC2KV63</v>
      </c>
      <c r="G139" s="166" t="str">
        <f>_L_Loc</f>
        <v>Kinh tế lượng</v>
      </c>
      <c r="H139" s="167">
        <f>_L_Loc</f>
        <v>3</v>
      </c>
      <c r="I139" s="65" t="str">
        <f>_L_Loc</f>
        <v>Viết</v>
      </c>
      <c r="J139" s="66">
        <f>_L_Loc</f>
        <v>90</v>
      </c>
      <c r="K139" s="67">
        <v>42480</v>
      </c>
      <c r="L139" s="236" t="str">
        <f>_L_Ngay</f>
        <v>(Thứ 4)</v>
      </c>
      <c r="M139" s="512">
        <v>5</v>
      </c>
      <c r="N139" s="65">
        <f t="shared" si="23"/>
        <v>27</v>
      </c>
      <c r="O139" s="391">
        <f>_L_SV_P</f>
        <v>27</v>
      </c>
      <c r="P139" s="65">
        <f>_L_sophong</f>
        <v>1</v>
      </c>
      <c r="Q139" s="392"/>
      <c r="R139" s="65"/>
      <c r="S139" s="65"/>
      <c r="T139" s="65"/>
      <c r="U139" s="65"/>
      <c r="V139" s="65"/>
      <c r="W139" s="65"/>
      <c r="X139" s="393">
        <f t="shared" si="24"/>
        <v>0</v>
      </c>
      <c r="Y139" s="394">
        <f>_L_NgayCham</f>
        <v>42481</v>
      </c>
      <c r="Z139" s="395">
        <f>_L_NopDiem</f>
        <v>42487</v>
      </c>
      <c r="AA139" s="396"/>
      <c r="AB139" s="409"/>
      <c r="AC139" s="410"/>
      <c r="AD139" s="410"/>
      <c r="AE139" s="410"/>
      <c r="AF139" s="410"/>
      <c r="AG139" s="410"/>
      <c r="AH139" s="411"/>
      <c r="AI139" s="348"/>
      <c r="AJ139" s="329"/>
      <c r="AK139" s="350"/>
      <c r="AL139" s="171"/>
      <c r="AM139" s="362">
        <f t="shared" si="25"/>
        <v>2</v>
      </c>
      <c r="AN139" s="32">
        <f t="shared" si="26"/>
        <v>-2</v>
      </c>
      <c r="AO139" s="31">
        <f>_L_SV_Pcuoi</f>
        <v>27</v>
      </c>
      <c r="AP139" s="33" t="str">
        <f>_L_Loc</f>
        <v>KVQT</v>
      </c>
      <c r="AQ139" s="33" t="str">
        <f>_L_Loc</f>
        <v>KTVT</v>
      </c>
      <c r="AR139" s="48">
        <f t="shared" si="27"/>
        <v>-2</v>
      </c>
      <c r="AS139" s="63">
        <f t="shared" si="28"/>
        <v>1</v>
      </c>
      <c r="AT139" s="34"/>
      <c r="AU139" s="41">
        <f>_L_Loc</f>
        <v>0</v>
      </c>
      <c r="AV139" s="41">
        <f>_L_Loc</f>
        <v>0</v>
      </c>
      <c r="AW139" s="41">
        <f>_L_Loc</f>
        <v>0</v>
      </c>
      <c r="AX139" s="41">
        <f>_L_Loc</f>
        <v>0</v>
      </c>
      <c r="AY139" s="41">
        <f>_L_Loc</f>
        <v>0</v>
      </c>
      <c r="AZ139" s="41">
        <f>_L_Loc</f>
        <v>0</v>
      </c>
      <c r="BA139" s="41">
        <f>_L_Loc</f>
        <v>0</v>
      </c>
      <c r="BB139" s="41">
        <f>_L_Loc</f>
        <v>0</v>
      </c>
      <c r="BC139" s="41">
        <f>_L_Loc</f>
        <v>0</v>
      </c>
      <c r="BD139" s="41">
        <f>_L_Loc</f>
        <v>0</v>
      </c>
      <c r="BE139" s="41">
        <f>_L_Loc</f>
        <v>0</v>
      </c>
      <c r="BF139" s="41">
        <f>_L_Loc</f>
        <v>0</v>
      </c>
      <c r="BG139" s="41">
        <f>_L_Loc</f>
        <v>0</v>
      </c>
      <c r="BH139" s="41" t="str">
        <f>_L_Loc</f>
        <v>x</v>
      </c>
      <c r="BI139" s="41" t="str">
        <f>_L_Loc</f>
        <v>x</v>
      </c>
      <c r="BJ139" s="41" t="str">
        <f>_L_Loc</f>
        <v>x</v>
      </c>
      <c r="BK139" s="41">
        <f>_L_Loc</f>
        <v>0</v>
      </c>
      <c r="BL139" s="41">
        <f>_L_Loc</f>
        <v>0</v>
      </c>
      <c r="BM139" s="41">
        <f>_L_Loc</f>
        <v>0</v>
      </c>
      <c r="BN139" s="41">
        <f>_L_Loc</f>
        <v>0</v>
      </c>
      <c r="BO139" s="41">
        <f>_L_Loc</f>
        <v>0</v>
      </c>
      <c r="BP139" s="41">
        <f>_L_Loc</f>
        <v>0</v>
      </c>
      <c r="BQ139" s="41">
        <f>_L_Loc</f>
        <v>0</v>
      </c>
      <c r="BR139" s="41">
        <f>_L_Loc</f>
        <v>0</v>
      </c>
      <c r="BS139" s="41">
        <f>_L_Loc</f>
        <v>0</v>
      </c>
      <c r="BT139" s="41">
        <f>_L_Loc</f>
        <v>0</v>
      </c>
      <c r="BU139" s="41">
        <f>_L_Loc</f>
        <v>0</v>
      </c>
      <c r="BV139" s="41">
        <f>_L_Loc</f>
        <v>0</v>
      </c>
      <c r="BW139" s="41">
        <f>_L_Loc</f>
        <v>0</v>
      </c>
      <c r="BX139" s="41">
        <f>_L_Loc</f>
        <v>0</v>
      </c>
      <c r="BY139" s="41">
        <f>_L_Loc</f>
        <v>0</v>
      </c>
      <c r="BZ139" s="41">
        <f>_L_Loc</f>
        <v>0</v>
      </c>
      <c r="CA139" s="41">
        <f>_L_Loc</f>
        <v>0</v>
      </c>
      <c r="CB139" s="41">
        <f>_L_Loc</f>
        <v>0</v>
      </c>
      <c r="CC139" s="41">
        <f>_L_Loc</f>
        <v>0</v>
      </c>
      <c r="CD139" s="41">
        <f>_L_Loc</f>
        <v>0</v>
      </c>
      <c r="CE139" s="41">
        <f>_L_Loc</f>
        <v>0</v>
      </c>
      <c r="CF139" s="41">
        <f>_L_Loc</f>
        <v>0</v>
      </c>
    </row>
    <row r="140" spans="1:84" s="35" customFormat="1" x14ac:dyDescent="0.25">
      <c r="A140" s="246">
        <f t="shared" si="21"/>
        <v>42480.75</v>
      </c>
      <c r="B140" s="247" t="str">
        <f>_L_Gio</f>
        <v>18:00</v>
      </c>
      <c r="C140" s="241" t="s">
        <v>7645</v>
      </c>
      <c r="D140" s="390">
        <f t="shared" si="22"/>
        <v>131</v>
      </c>
      <c r="E140" s="65" t="str">
        <f>_L_LocHe</f>
        <v>DL</v>
      </c>
      <c r="F140" s="248" t="str">
        <f>_L_MaHP</f>
        <v>DC2KV63</v>
      </c>
      <c r="G140" s="166" t="str">
        <f>_L_Loc</f>
        <v>Kinh tế lượng</v>
      </c>
      <c r="H140" s="167">
        <f>_L_Loc</f>
        <v>3</v>
      </c>
      <c r="I140" s="65" t="str">
        <f>_L_Loc</f>
        <v>Viết</v>
      </c>
      <c r="J140" s="66">
        <f>_L_Loc</f>
        <v>90</v>
      </c>
      <c r="K140" s="67">
        <v>42480</v>
      </c>
      <c r="L140" s="236" t="str">
        <f>_L_Ngay</f>
        <v>(Thứ 4)</v>
      </c>
      <c r="M140" s="512">
        <v>5</v>
      </c>
      <c r="N140" s="65">
        <f t="shared" si="23"/>
        <v>7</v>
      </c>
      <c r="O140" s="391">
        <f>_L_SV_P</f>
        <v>7</v>
      </c>
      <c r="P140" s="65">
        <f>_L_sophong</f>
        <v>1</v>
      </c>
      <c r="Q140" s="392"/>
      <c r="R140" s="65"/>
      <c r="S140" s="65"/>
      <c r="T140" s="65"/>
      <c r="U140" s="65"/>
      <c r="V140" s="65"/>
      <c r="W140" s="65"/>
      <c r="X140" s="393">
        <f t="shared" si="24"/>
        <v>0</v>
      </c>
      <c r="Y140" s="394">
        <f>_L_NgayCham</f>
        <v>42481</v>
      </c>
      <c r="Z140" s="395">
        <f>_L_NopDiem</f>
        <v>42487</v>
      </c>
      <c r="AA140" s="396"/>
      <c r="AB140" s="409"/>
      <c r="AC140" s="410"/>
      <c r="AD140" s="410"/>
      <c r="AE140" s="410"/>
      <c r="AF140" s="410"/>
      <c r="AG140" s="410"/>
      <c r="AH140" s="411"/>
      <c r="AI140" s="348"/>
      <c r="AJ140" s="329"/>
      <c r="AK140" s="350"/>
      <c r="AL140" s="171"/>
      <c r="AM140" s="362">
        <f t="shared" si="25"/>
        <v>2</v>
      </c>
      <c r="AN140" s="32">
        <f t="shared" si="26"/>
        <v>-2</v>
      </c>
      <c r="AO140" s="31">
        <f>_L_SV_Pcuoi</f>
        <v>7</v>
      </c>
      <c r="AP140" s="33" t="str">
        <f>_L_Loc</f>
        <v>KVQT</v>
      </c>
      <c r="AQ140" s="33" t="str">
        <f>_L_Loc</f>
        <v>KTVT</v>
      </c>
      <c r="AR140" s="48">
        <f t="shared" si="27"/>
        <v>-2</v>
      </c>
      <c r="AS140" s="63">
        <f t="shared" si="28"/>
        <v>1</v>
      </c>
      <c r="AT140" s="34"/>
      <c r="AU140" s="41">
        <f>_L_Loc</f>
        <v>0</v>
      </c>
      <c r="AV140" s="41">
        <f>_L_Loc</f>
        <v>0</v>
      </c>
      <c r="AW140" s="41">
        <f>_L_Loc</f>
        <v>0</v>
      </c>
      <c r="AX140" s="41">
        <f>_L_Loc</f>
        <v>0</v>
      </c>
      <c r="AY140" s="41">
        <f>_L_Loc</f>
        <v>0</v>
      </c>
      <c r="AZ140" s="41">
        <f>_L_Loc</f>
        <v>0</v>
      </c>
      <c r="BA140" s="41">
        <f>_L_Loc</f>
        <v>0</v>
      </c>
      <c r="BB140" s="41">
        <f>_L_Loc</f>
        <v>0</v>
      </c>
      <c r="BC140" s="41">
        <f>_L_Loc</f>
        <v>0</v>
      </c>
      <c r="BD140" s="41">
        <f>_L_Loc</f>
        <v>0</v>
      </c>
      <c r="BE140" s="41">
        <f>_L_Loc</f>
        <v>0</v>
      </c>
      <c r="BF140" s="41">
        <f>_L_Loc</f>
        <v>0</v>
      </c>
      <c r="BG140" s="41">
        <f>_L_Loc</f>
        <v>0</v>
      </c>
      <c r="BH140" s="41" t="str">
        <f>_L_Loc</f>
        <v>x</v>
      </c>
      <c r="BI140" s="41" t="str">
        <f>_L_Loc</f>
        <v>x</v>
      </c>
      <c r="BJ140" s="41" t="str">
        <f>_L_Loc</f>
        <v>x</v>
      </c>
      <c r="BK140" s="41">
        <f>_L_Loc</f>
        <v>0</v>
      </c>
      <c r="BL140" s="41">
        <f>_L_Loc</f>
        <v>0</v>
      </c>
      <c r="BM140" s="41">
        <f>_L_Loc</f>
        <v>0</v>
      </c>
      <c r="BN140" s="41">
        <f>_L_Loc</f>
        <v>0</v>
      </c>
      <c r="BO140" s="41">
        <f>_L_Loc</f>
        <v>0</v>
      </c>
      <c r="BP140" s="41">
        <f>_L_Loc</f>
        <v>0</v>
      </c>
      <c r="BQ140" s="41">
        <f>_L_Loc</f>
        <v>0</v>
      </c>
      <c r="BR140" s="41">
        <f>_L_Loc</f>
        <v>0</v>
      </c>
      <c r="BS140" s="41">
        <f>_L_Loc</f>
        <v>0</v>
      </c>
      <c r="BT140" s="41">
        <f>_L_Loc</f>
        <v>0</v>
      </c>
      <c r="BU140" s="41">
        <f>_L_Loc</f>
        <v>0</v>
      </c>
      <c r="BV140" s="41">
        <f>_L_Loc</f>
        <v>0</v>
      </c>
      <c r="BW140" s="41">
        <f>_L_Loc</f>
        <v>0</v>
      </c>
      <c r="BX140" s="41">
        <f>_L_Loc</f>
        <v>0</v>
      </c>
      <c r="BY140" s="41">
        <f>_L_Loc</f>
        <v>0</v>
      </c>
      <c r="BZ140" s="41">
        <f>_L_Loc</f>
        <v>0</v>
      </c>
      <c r="CA140" s="41">
        <f>_L_Loc</f>
        <v>0</v>
      </c>
      <c r="CB140" s="41">
        <f>_L_Loc</f>
        <v>0</v>
      </c>
      <c r="CC140" s="41">
        <f>_L_Loc</f>
        <v>0</v>
      </c>
      <c r="CD140" s="41">
        <f>_L_Loc</f>
        <v>0</v>
      </c>
      <c r="CE140" s="41">
        <f>_L_Loc</f>
        <v>0</v>
      </c>
      <c r="CF140" s="41">
        <f>_L_Loc</f>
        <v>0</v>
      </c>
    </row>
    <row r="141" spans="1:84" s="35" customFormat="1" x14ac:dyDescent="0.25">
      <c r="A141" s="246">
        <f t="shared" si="21"/>
        <v>42480.75</v>
      </c>
      <c r="B141" s="247" t="str">
        <f>_L_Gio</f>
        <v>18:00</v>
      </c>
      <c r="C141" s="241" t="s">
        <v>7660</v>
      </c>
      <c r="D141" s="390">
        <f t="shared" si="22"/>
        <v>132</v>
      </c>
      <c r="E141" s="65" t="str">
        <f>_L_LocHe</f>
        <v>DC</v>
      </c>
      <c r="F141" s="248" t="str">
        <f>_L_MaHP</f>
        <v>DC3DT60</v>
      </c>
      <c r="G141" s="166" t="str">
        <f>_L_Loc</f>
        <v xml:space="preserve">Cơ sở truyền số liệu </v>
      </c>
      <c r="H141" s="167">
        <f>_L_Loc</f>
        <v>3</v>
      </c>
      <c r="I141" s="65" t="str">
        <f>_L_Loc</f>
        <v>Viết</v>
      </c>
      <c r="J141" s="66">
        <f>_L_Loc</f>
        <v>60</v>
      </c>
      <c r="K141" s="67">
        <v>42480</v>
      </c>
      <c r="L141" s="236" t="str">
        <f>_L_Ngay</f>
        <v>(Thứ 4)</v>
      </c>
      <c r="M141" s="512">
        <v>5</v>
      </c>
      <c r="N141" s="65">
        <f t="shared" si="23"/>
        <v>30</v>
      </c>
      <c r="O141" s="391">
        <f>_L_SV_P</f>
        <v>30</v>
      </c>
      <c r="P141" s="65">
        <f>_L_sophong</f>
        <v>1</v>
      </c>
      <c r="Q141" s="392"/>
      <c r="R141" s="65"/>
      <c r="S141" s="65"/>
      <c r="T141" s="65"/>
      <c r="U141" s="65"/>
      <c r="V141" s="65"/>
      <c r="W141" s="65"/>
      <c r="X141" s="393">
        <f t="shared" si="24"/>
        <v>0</v>
      </c>
      <c r="Y141" s="394">
        <f>_L_NgayCham</f>
        <v>42481</v>
      </c>
      <c r="Z141" s="395">
        <f>_L_NopDiem</f>
        <v>42487</v>
      </c>
      <c r="AA141" s="397"/>
      <c r="AB141" s="412"/>
      <c r="AC141" s="413"/>
      <c r="AD141" s="413"/>
      <c r="AE141" s="413"/>
      <c r="AF141" s="413"/>
      <c r="AG141" s="413"/>
      <c r="AH141" s="414"/>
      <c r="AI141" s="348"/>
      <c r="AJ141" s="329"/>
      <c r="AK141" s="350"/>
      <c r="AL141" s="171"/>
      <c r="AM141" s="362">
        <f t="shared" si="25"/>
        <v>1</v>
      </c>
      <c r="AN141" s="32">
        <f t="shared" si="26"/>
        <v>-2</v>
      </c>
      <c r="AO141" s="31">
        <f>_L_SV_Pcuoi</f>
        <v>30</v>
      </c>
      <c r="AP141" s="33" t="str">
        <f>_L_Loc</f>
        <v>TTDT</v>
      </c>
      <c r="AQ141" s="33" t="str">
        <f>_L_Loc</f>
        <v>CNTT</v>
      </c>
      <c r="AR141" s="48">
        <f t="shared" si="27"/>
        <v>-2</v>
      </c>
      <c r="AS141" s="63">
        <f t="shared" si="28"/>
        <v>1</v>
      </c>
      <c r="AT141" s="34"/>
      <c r="AU141" s="41">
        <f>_L_Loc</f>
        <v>0</v>
      </c>
      <c r="AV141" s="41">
        <f>_L_Loc</f>
        <v>0</v>
      </c>
      <c r="AW141" s="41">
        <f>_L_Loc</f>
        <v>0</v>
      </c>
      <c r="AX141" s="41">
        <f>_L_Loc</f>
        <v>0</v>
      </c>
      <c r="AY141" s="41">
        <f>_L_Loc</f>
        <v>0</v>
      </c>
      <c r="AZ141" s="41">
        <f>_L_Loc</f>
        <v>0</v>
      </c>
      <c r="BA141" s="41">
        <f>_L_Loc</f>
        <v>0</v>
      </c>
      <c r="BB141" s="41">
        <f>_L_Loc</f>
        <v>0</v>
      </c>
      <c r="BC141" s="41">
        <f>_L_Loc</f>
        <v>0</v>
      </c>
      <c r="BD141" s="41">
        <f>_L_Loc</f>
        <v>0</v>
      </c>
      <c r="BE141" s="41">
        <f>_L_Loc</f>
        <v>0</v>
      </c>
      <c r="BF141" s="41" t="str">
        <f>_L_Loc</f>
        <v>x</v>
      </c>
      <c r="BG141" s="41">
        <f>_L_Loc</f>
        <v>0</v>
      </c>
      <c r="BH141" s="41">
        <f>_L_Loc</f>
        <v>0</v>
      </c>
      <c r="BI141" s="41">
        <f>_L_Loc</f>
        <v>0</v>
      </c>
      <c r="BJ141" s="41">
        <f>_L_Loc</f>
        <v>0</v>
      </c>
      <c r="BK141" s="41">
        <f>_L_Loc</f>
        <v>0</v>
      </c>
      <c r="BL141" s="41">
        <f>_L_Loc</f>
        <v>0</v>
      </c>
      <c r="BM141" s="41">
        <f>_L_Loc</f>
        <v>0</v>
      </c>
      <c r="BN141" s="41">
        <f>_L_Loc</f>
        <v>0</v>
      </c>
      <c r="BO141" s="41">
        <f>_L_Loc</f>
        <v>0</v>
      </c>
      <c r="BP141" s="41">
        <f>_L_Loc</f>
        <v>0</v>
      </c>
      <c r="BQ141" s="41">
        <f>_L_Loc</f>
        <v>0</v>
      </c>
      <c r="BR141" s="41">
        <f>_L_Loc</f>
        <v>0</v>
      </c>
      <c r="BS141" s="41">
        <f>_L_Loc</f>
        <v>0</v>
      </c>
      <c r="BT141" s="41">
        <f>_L_Loc</f>
        <v>0</v>
      </c>
      <c r="BU141" s="41">
        <f>_L_Loc</f>
        <v>0</v>
      </c>
      <c r="BV141" s="41">
        <f>_L_Loc</f>
        <v>0</v>
      </c>
      <c r="BW141" s="41">
        <f>_L_Loc</f>
        <v>0</v>
      </c>
      <c r="BX141" s="41">
        <f>_L_Loc</f>
        <v>0</v>
      </c>
      <c r="BY141" s="41" t="str">
        <f>_L_Loc</f>
        <v>x</v>
      </c>
      <c r="BZ141" s="41">
        <f>_L_Loc</f>
        <v>0</v>
      </c>
      <c r="CA141" s="41">
        <f>_L_Loc</f>
        <v>0</v>
      </c>
      <c r="CB141" s="41">
        <f>_L_Loc</f>
        <v>0</v>
      </c>
      <c r="CC141" s="41">
        <f>_L_Loc</f>
        <v>0</v>
      </c>
      <c r="CD141" s="41">
        <f>_L_Loc</f>
        <v>0</v>
      </c>
      <c r="CE141" s="41">
        <f>_L_Loc</f>
        <v>0</v>
      </c>
      <c r="CF141" s="41">
        <f>_L_Loc</f>
        <v>0</v>
      </c>
    </row>
    <row r="142" spans="1:84" s="35" customFormat="1" x14ac:dyDescent="0.25">
      <c r="A142" s="246">
        <f t="shared" si="21"/>
        <v>42480.75</v>
      </c>
      <c r="B142" s="247" t="str">
        <f>_L_Gio</f>
        <v>18:00</v>
      </c>
      <c r="C142" s="241" t="s">
        <v>7672</v>
      </c>
      <c r="D142" s="390">
        <f t="shared" si="22"/>
        <v>133</v>
      </c>
      <c r="E142" s="65" t="str">
        <f>_L_LocHe</f>
        <v>DC</v>
      </c>
      <c r="F142" s="248" t="str">
        <f>_L_MaHP</f>
        <v>DC3KV49</v>
      </c>
      <c r="G142" s="166" t="str">
        <f>_L_Loc</f>
        <v>Thuế</v>
      </c>
      <c r="H142" s="167">
        <f>_L_Loc</f>
        <v>2</v>
      </c>
      <c r="I142" s="65" t="str">
        <f>_L_Loc</f>
        <v>Viết</v>
      </c>
      <c r="J142" s="66">
        <f>_L_Loc</f>
        <v>90</v>
      </c>
      <c r="K142" s="67">
        <v>42480</v>
      </c>
      <c r="L142" s="236" t="str">
        <f>_L_Ngay</f>
        <v>(Thứ 4)</v>
      </c>
      <c r="M142" s="512">
        <v>5</v>
      </c>
      <c r="N142" s="65">
        <f t="shared" si="23"/>
        <v>72</v>
      </c>
      <c r="O142" s="391">
        <f>_L_SV_P</f>
        <v>45</v>
      </c>
      <c r="P142" s="65">
        <f>_L_sophong</f>
        <v>2</v>
      </c>
      <c r="Q142" s="392"/>
      <c r="R142" s="65"/>
      <c r="S142" s="65"/>
      <c r="T142" s="65"/>
      <c r="U142" s="65"/>
      <c r="V142" s="65"/>
      <c r="W142" s="65"/>
      <c r="X142" s="393">
        <f t="shared" si="24"/>
        <v>0</v>
      </c>
      <c r="Y142" s="394">
        <f>_L_NgayCham</f>
        <v>42481</v>
      </c>
      <c r="Z142" s="395">
        <f>_L_NopDiem</f>
        <v>42487</v>
      </c>
      <c r="AA142" s="396"/>
      <c r="AB142" s="409"/>
      <c r="AC142" s="410"/>
      <c r="AD142" s="410"/>
      <c r="AE142" s="410"/>
      <c r="AF142" s="410"/>
      <c r="AG142" s="410"/>
      <c r="AH142" s="411"/>
      <c r="AI142" s="348"/>
      <c r="AJ142" s="329"/>
      <c r="AK142" s="350"/>
      <c r="AL142" s="171"/>
      <c r="AM142" s="362">
        <f t="shared" si="25"/>
        <v>1</v>
      </c>
      <c r="AN142" s="32">
        <f t="shared" si="26"/>
        <v>-4</v>
      </c>
      <c r="AO142" s="31">
        <f>_L_SV_Pcuoi</f>
        <v>27</v>
      </c>
      <c r="AP142" s="33" t="str">
        <f>_L_Loc</f>
        <v>KVTN</v>
      </c>
      <c r="AQ142" s="33" t="str">
        <f>_L_Loc</f>
        <v>KTVT</v>
      </c>
      <c r="AR142" s="48">
        <f t="shared" si="27"/>
        <v>-4</v>
      </c>
      <c r="AS142" s="63">
        <f t="shared" si="28"/>
        <v>1.6</v>
      </c>
      <c r="AT142" s="34"/>
      <c r="AU142" s="41">
        <f>_L_Loc</f>
        <v>0</v>
      </c>
      <c r="AV142" s="41">
        <f>_L_Loc</f>
        <v>0</v>
      </c>
      <c r="AW142" s="41">
        <f>_L_Loc</f>
        <v>0</v>
      </c>
      <c r="AX142" s="41">
        <f>_L_Loc</f>
        <v>0</v>
      </c>
      <c r="AY142" s="41">
        <f>_L_Loc</f>
        <v>0</v>
      </c>
      <c r="AZ142" s="41">
        <f>_L_Loc</f>
        <v>0</v>
      </c>
      <c r="BA142" s="41">
        <f>_L_Loc</f>
        <v>0</v>
      </c>
      <c r="BB142" s="41">
        <f>_L_Loc</f>
        <v>0</v>
      </c>
      <c r="BC142" s="41">
        <f>_L_Loc</f>
        <v>0</v>
      </c>
      <c r="BD142" s="41">
        <f>_L_Loc</f>
        <v>0</v>
      </c>
      <c r="BE142" s="41">
        <f>_L_Loc</f>
        <v>0</v>
      </c>
      <c r="BF142" s="41">
        <f>_L_Loc</f>
        <v>0</v>
      </c>
      <c r="BG142" s="41">
        <f>_L_Loc</f>
        <v>0</v>
      </c>
      <c r="BH142" s="41" t="str">
        <f>_L_Loc</f>
        <v>x</v>
      </c>
      <c r="BI142" s="41">
        <f>_L_Loc</f>
        <v>0</v>
      </c>
      <c r="BJ142" s="41">
        <f>_L_Loc</f>
        <v>0</v>
      </c>
      <c r="BK142" s="41">
        <f>_L_Loc</f>
        <v>0</v>
      </c>
      <c r="BL142" s="41">
        <f>_L_Loc</f>
        <v>0</v>
      </c>
      <c r="BM142" s="41">
        <f>_L_Loc</f>
        <v>0</v>
      </c>
    </row>
    <row r="143" spans="1:84" s="35" customFormat="1" x14ac:dyDescent="0.25">
      <c r="A143" s="246">
        <f t="shared" si="21"/>
        <v>42480.75</v>
      </c>
      <c r="B143" s="247" t="str">
        <f>_L_Gio</f>
        <v>18:00</v>
      </c>
      <c r="C143" s="241" t="s">
        <v>7677</v>
      </c>
      <c r="D143" s="390">
        <f t="shared" si="22"/>
        <v>134</v>
      </c>
      <c r="E143" s="65" t="str">
        <f>_L_LocHe</f>
        <v>DC</v>
      </c>
      <c r="F143" s="248" t="str">
        <f>_L_MaHP</f>
        <v>DC1CB18</v>
      </c>
      <c r="G143" s="166" t="str">
        <f>_L_Loc</f>
        <v>Toán 2</v>
      </c>
      <c r="H143" s="167">
        <f>_L_Loc</f>
        <v>2</v>
      </c>
      <c r="I143" s="65" t="str">
        <f>_L_Loc</f>
        <v>Viết</v>
      </c>
      <c r="J143" s="66">
        <f>_L_Loc</f>
        <v>60</v>
      </c>
      <c r="K143" s="67">
        <v>42480</v>
      </c>
      <c r="L143" s="236" t="str">
        <f>_L_Ngay</f>
        <v>(Thứ 4)</v>
      </c>
      <c r="M143" s="512">
        <v>5</v>
      </c>
      <c r="N143" s="65">
        <f t="shared" si="23"/>
        <v>20</v>
      </c>
      <c r="O143" s="391">
        <f>_L_SV_P</f>
        <v>20</v>
      </c>
      <c r="P143" s="65">
        <f>_L_sophong</f>
        <v>1</v>
      </c>
      <c r="Q143" s="392"/>
      <c r="R143" s="65"/>
      <c r="S143" s="65"/>
      <c r="T143" s="65"/>
      <c r="U143" s="65"/>
      <c r="V143" s="65"/>
      <c r="W143" s="65"/>
      <c r="X143" s="393">
        <f t="shared" si="24"/>
        <v>0</v>
      </c>
      <c r="Y143" s="394">
        <f>_L_NgayCham</f>
        <v>42481</v>
      </c>
      <c r="Z143" s="395">
        <f>_L_NopDiem</f>
        <v>42487</v>
      </c>
      <c r="AA143" s="396"/>
      <c r="AB143" s="409"/>
      <c r="AC143" s="410"/>
      <c r="AD143" s="410"/>
      <c r="AE143" s="410"/>
      <c r="AF143" s="410"/>
      <c r="AG143" s="410"/>
      <c r="AH143" s="411"/>
      <c r="AI143" s="348"/>
      <c r="AJ143" s="329"/>
      <c r="AK143" s="350"/>
      <c r="AL143" s="171"/>
      <c r="AM143" s="362">
        <f t="shared" si="25"/>
        <v>2</v>
      </c>
      <c r="AN143" s="32">
        <f t="shared" si="26"/>
        <v>-2</v>
      </c>
      <c r="AO143" s="31">
        <f>_L_SV_Pcuoi</f>
        <v>20</v>
      </c>
      <c r="AP143" s="33" t="str">
        <f>_L_Loc</f>
        <v>CBTO</v>
      </c>
      <c r="AQ143" s="33" t="str">
        <f>_L_Loc</f>
        <v>KHCB</v>
      </c>
      <c r="AR143" s="48">
        <f t="shared" si="27"/>
        <v>-2</v>
      </c>
      <c r="AS143" s="63">
        <f t="shared" si="28"/>
        <v>1</v>
      </c>
      <c r="AT143" s="34"/>
      <c r="AU143" s="41">
        <f>_L_Loc</f>
        <v>0</v>
      </c>
      <c r="AV143" s="41">
        <f>_L_Loc</f>
        <v>0</v>
      </c>
      <c r="AW143" s="41">
        <f>_L_Loc</f>
        <v>0</v>
      </c>
      <c r="AX143" s="41">
        <f>_L_Loc</f>
        <v>0</v>
      </c>
      <c r="AY143" s="41">
        <f>_L_Loc</f>
        <v>0</v>
      </c>
      <c r="AZ143" s="41">
        <f>_L_Loc</f>
        <v>0</v>
      </c>
      <c r="BA143" s="41">
        <f>_L_Loc</f>
        <v>0</v>
      </c>
      <c r="BB143" s="41">
        <f>_L_Loc</f>
        <v>0</v>
      </c>
      <c r="BC143" s="41">
        <f>_L_Loc</f>
        <v>0</v>
      </c>
      <c r="BD143" s="41">
        <f>_L_Loc</f>
        <v>0</v>
      </c>
      <c r="BE143" s="41">
        <f>_L_Loc</f>
        <v>0</v>
      </c>
      <c r="BF143" s="41">
        <f>_L_Loc</f>
        <v>0</v>
      </c>
      <c r="BG143" s="41">
        <f>_L_Loc</f>
        <v>0</v>
      </c>
      <c r="BH143" s="41" t="str">
        <f>_L_Loc</f>
        <v>x</v>
      </c>
      <c r="BI143" s="41" t="str">
        <f>_L_Loc</f>
        <v>x</v>
      </c>
      <c r="BJ143" s="41">
        <f>_L_Loc</f>
        <v>0</v>
      </c>
      <c r="BK143" s="41">
        <f>_L_Loc</f>
        <v>0</v>
      </c>
      <c r="BL143" s="41">
        <f>_L_Loc</f>
        <v>0</v>
      </c>
      <c r="BM143" s="41">
        <f>_L_Loc</f>
        <v>0</v>
      </c>
      <c r="BN143" s="41">
        <f>_L_Loc</f>
        <v>0</v>
      </c>
      <c r="BO143" s="41">
        <f>_L_Loc</f>
        <v>0</v>
      </c>
      <c r="BP143" s="41">
        <f>_L_Loc</f>
        <v>0</v>
      </c>
      <c r="BQ143" s="41">
        <f>_L_Loc</f>
        <v>0</v>
      </c>
      <c r="BR143" s="41">
        <f>_L_Loc</f>
        <v>0</v>
      </c>
      <c r="BS143" s="41">
        <f>_L_Loc</f>
        <v>0</v>
      </c>
      <c r="BT143" s="41">
        <f>_L_Loc</f>
        <v>0</v>
      </c>
      <c r="BU143" s="41">
        <f>_L_Loc</f>
        <v>0</v>
      </c>
      <c r="BV143" s="41">
        <f>_L_Loc</f>
        <v>0</v>
      </c>
      <c r="BW143" s="41">
        <f>_L_Loc</f>
        <v>0</v>
      </c>
      <c r="BX143" s="41">
        <f>_L_Loc</f>
        <v>0</v>
      </c>
      <c r="BY143" s="41">
        <f>_L_Loc</f>
        <v>0</v>
      </c>
      <c r="BZ143" s="41">
        <f>_L_Loc</f>
        <v>0</v>
      </c>
      <c r="CA143" s="41">
        <f>_L_Loc</f>
        <v>0</v>
      </c>
      <c r="CB143" s="41">
        <f>_L_Loc</f>
        <v>0</v>
      </c>
      <c r="CC143" s="41">
        <f>_L_Loc</f>
        <v>0</v>
      </c>
      <c r="CD143" s="41">
        <f>_L_Loc</f>
        <v>0</v>
      </c>
      <c r="CE143" s="41">
        <f>_L_Loc</f>
        <v>0</v>
      </c>
      <c r="CF143" s="41">
        <f>_L_Loc</f>
        <v>0</v>
      </c>
    </row>
    <row r="144" spans="1:84" s="35" customFormat="1" x14ac:dyDescent="0.25">
      <c r="A144" s="246">
        <f t="shared" si="21"/>
        <v>42480.75</v>
      </c>
      <c r="B144" s="247" t="str">
        <f>_L_Gio</f>
        <v>18:00</v>
      </c>
      <c r="C144" s="241" t="s">
        <v>7678</v>
      </c>
      <c r="D144" s="390">
        <f t="shared" si="22"/>
        <v>135</v>
      </c>
      <c r="E144" s="65" t="str">
        <f>_L_LocHe</f>
        <v>DL</v>
      </c>
      <c r="F144" s="248" t="str">
        <f>_L_MaHP</f>
        <v>DC1CB18</v>
      </c>
      <c r="G144" s="166" t="str">
        <f>_L_Loc</f>
        <v>Toán 2</v>
      </c>
      <c r="H144" s="167">
        <f>_L_Loc</f>
        <v>2</v>
      </c>
      <c r="I144" s="65" t="str">
        <f>_L_Loc</f>
        <v>Viết</v>
      </c>
      <c r="J144" s="66">
        <f>_L_Loc</f>
        <v>60</v>
      </c>
      <c r="K144" s="67">
        <v>42480</v>
      </c>
      <c r="L144" s="236" t="str">
        <f>_L_Ngay</f>
        <v>(Thứ 4)</v>
      </c>
      <c r="M144" s="512">
        <v>5</v>
      </c>
      <c r="N144" s="65">
        <f t="shared" si="23"/>
        <v>3</v>
      </c>
      <c r="O144" s="391">
        <f>_L_SV_P</f>
        <v>3</v>
      </c>
      <c r="P144" s="65">
        <f>_L_sophong</f>
        <v>1</v>
      </c>
      <c r="Q144" s="392"/>
      <c r="R144" s="65"/>
      <c r="S144" s="65"/>
      <c r="T144" s="65"/>
      <c r="U144" s="65"/>
      <c r="V144" s="65"/>
      <c r="W144" s="65"/>
      <c r="X144" s="393">
        <f t="shared" si="24"/>
        <v>0</v>
      </c>
      <c r="Y144" s="394">
        <f>_L_NgayCham</f>
        <v>42481</v>
      </c>
      <c r="Z144" s="395">
        <f>_L_NopDiem</f>
        <v>42487</v>
      </c>
      <c r="AA144" s="396"/>
      <c r="AB144" s="409"/>
      <c r="AC144" s="410"/>
      <c r="AD144" s="410"/>
      <c r="AE144" s="410"/>
      <c r="AF144" s="410"/>
      <c r="AG144" s="410"/>
      <c r="AH144" s="411"/>
      <c r="AI144" s="348"/>
      <c r="AJ144" s="329"/>
      <c r="AK144" s="350"/>
      <c r="AL144" s="171"/>
      <c r="AM144" s="362">
        <f t="shared" si="25"/>
        <v>2</v>
      </c>
      <c r="AN144" s="32">
        <f t="shared" si="26"/>
        <v>-2</v>
      </c>
      <c r="AO144" s="31">
        <f>_L_SV_Pcuoi</f>
        <v>3</v>
      </c>
      <c r="AP144" s="33" t="str">
        <f>_L_Loc</f>
        <v>CBTO</v>
      </c>
      <c r="AQ144" s="33" t="str">
        <f>_L_Loc</f>
        <v>KHCB</v>
      </c>
      <c r="AR144" s="48">
        <f t="shared" si="27"/>
        <v>-2</v>
      </c>
      <c r="AS144" s="63">
        <f t="shared" si="28"/>
        <v>1</v>
      </c>
      <c r="AT144" s="34"/>
      <c r="AU144" s="41">
        <f>_L_Loc</f>
        <v>0</v>
      </c>
      <c r="AV144" s="41">
        <f>_L_Loc</f>
        <v>0</v>
      </c>
      <c r="AW144" s="41">
        <f>_L_Loc</f>
        <v>0</v>
      </c>
      <c r="AX144" s="41">
        <f>_L_Loc</f>
        <v>0</v>
      </c>
      <c r="AY144" s="41">
        <f>_L_Loc</f>
        <v>0</v>
      </c>
      <c r="AZ144" s="41">
        <f>_L_Loc</f>
        <v>0</v>
      </c>
      <c r="BA144" s="41">
        <f>_L_Loc</f>
        <v>0</v>
      </c>
      <c r="BB144" s="41">
        <f>_L_Loc</f>
        <v>0</v>
      </c>
      <c r="BC144" s="41">
        <f>_L_Loc</f>
        <v>0</v>
      </c>
      <c r="BD144" s="41">
        <f>_L_Loc</f>
        <v>0</v>
      </c>
      <c r="BE144" s="41">
        <f>_L_Loc</f>
        <v>0</v>
      </c>
      <c r="BF144" s="41">
        <f>_L_Loc</f>
        <v>0</v>
      </c>
      <c r="BG144" s="41">
        <f>_L_Loc</f>
        <v>0</v>
      </c>
      <c r="BH144" s="41" t="str">
        <f>_L_Loc</f>
        <v>x</v>
      </c>
      <c r="BI144" s="41" t="str">
        <f>_L_Loc</f>
        <v>x</v>
      </c>
      <c r="BJ144" s="41">
        <f>_L_Loc</f>
        <v>0</v>
      </c>
      <c r="BK144" s="41">
        <f>_L_Loc</f>
        <v>0</v>
      </c>
      <c r="BL144" s="41">
        <f>_L_Loc</f>
        <v>0</v>
      </c>
      <c r="BM144" s="41">
        <f>_L_Loc</f>
        <v>0</v>
      </c>
    </row>
    <row r="145" spans="1:84" s="35" customFormat="1" x14ac:dyDescent="0.25">
      <c r="A145" s="246">
        <f t="shared" si="21"/>
        <v>42480.75</v>
      </c>
      <c r="B145" s="247" t="str">
        <f>_L_Gio</f>
        <v>18:00</v>
      </c>
      <c r="C145" s="241" t="s">
        <v>7698</v>
      </c>
      <c r="D145" s="390">
        <f t="shared" si="22"/>
        <v>136</v>
      </c>
      <c r="E145" s="65" t="str">
        <f>_L_LocHe</f>
        <v>CC</v>
      </c>
      <c r="F145" s="248" t="str">
        <f>_L_MaHP</f>
        <v>CC3KT27</v>
      </c>
      <c r="G145" s="166" t="str">
        <f>_L_Loc</f>
        <v>Kế toán thuế</v>
      </c>
      <c r="H145" s="167">
        <f>_L_Loc</f>
        <v>2</v>
      </c>
      <c r="I145" s="65" t="str">
        <f>_L_Loc</f>
        <v>Viết</v>
      </c>
      <c r="J145" s="66">
        <f>_L_Loc</f>
        <v>75</v>
      </c>
      <c r="K145" s="67">
        <v>42480</v>
      </c>
      <c r="L145" s="236" t="str">
        <f>_L_Ngay</f>
        <v>(Thứ 4)</v>
      </c>
      <c r="M145" s="512">
        <v>5</v>
      </c>
      <c r="N145" s="65">
        <f t="shared" si="23"/>
        <v>7</v>
      </c>
      <c r="O145" s="391">
        <f>_L_SV_P</f>
        <v>7</v>
      </c>
      <c r="P145" s="65">
        <f>_L_sophong</f>
        <v>1</v>
      </c>
      <c r="Q145" s="392"/>
      <c r="R145" s="65"/>
      <c r="S145" s="65"/>
      <c r="T145" s="65"/>
      <c r="U145" s="65"/>
      <c r="V145" s="65"/>
      <c r="W145" s="65"/>
      <c r="X145" s="393">
        <f t="shared" si="24"/>
        <v>0</v>
      </c>
      <c r="Y145" s="394">
        <f>_L_NgayCham</f>
        <v>42481</v>
      </c>
      <c r="Z145" s="395">
        <f>_L_NopDiem</f>
        <v>42487</v>
      </c>
      <c r="AA145" s="397"/>
      <c r="AB145" s="412"/>
      <c r="AC145" s="413"/>
      <c r="AD145" s="413"/>
      <c r="AE145" s="413"/>
      <c r="AF145" s="413"/>
      <c r="AG145" s="413"/>
      <c r="AH145" s="414"/>
      <c r="AI145" s="348"/>
      <c r="AJ145" s="329"/>
      <c r="AK145" s="350"/>
      <c r="AL145" s="171"/>
      <c r="AM145" s="362">
        <f t="shared" si="25"/>
        <v>1</v>
      </c>
      <c r="AN145" s="32">
        <f t="shared" si="26"/>
        <v>-2</v>
      </c>
      <c r="AO145" s="31">
        <f>_L_SV_Pcuoi</f>
        <v>7</v>
      </c>
      <c r="AP145" s="33" t="str">
        <f>_L_Loc</f>
        <v>KVKK</v>
      </c>
      <c r="AQ145" s="33" t="str">
        <f>_L_Loc</f>
        <v>KTVT</v>
      </c>
      <c r="AR145" s="48">
        <f t="shared" si="27"/>
        <v>-2</v>
      </c>
      <c r="AS145" s="63">
        <f t="shared" si="28"/>
        <v>1</v>
      </c>
      <c r="AT145" s="34"/>
      <c r="AU145" s="41">
        <f>_L_Loc</f>
        <v>0</v>
      </c>
      <c r="AV145" s="41">
        <f>_L_Loc</f>
        <v>0</v>
      </c>
      <c r="AW145" s="41">
        <f>_L_Loc</f>
        <v>0</v>
      </c>
      <c r="AX145" s="41">
        <f>_L_Loc</f>
        <v>0</v>
      </c>
      <c r="AY145" s="41">
        <f>_L_Loc</f>
        <v>0</v>
      </c>
      <c r="AZ145" s="41">
        <f>_L_Loc</f>
        <v>0</v>
      </c>
      <c r="BA145" s="41">
        <f>_L_Loc</f>
        <v>0</v>
      </c>
      <c r="BB145" s="41">
        <f>_L_Loc</f>
        <v>0</v>
      </c>
      <c r="BC145" s="41">
        <f>_L_Loc</f>
        <v>0</v>
      </c>
      <c r="BD145" s="41">
        <f>_L_Loc</f>
        <v>0</v>
      </c>
      <c r="BE145" s="41">
        <f>_L_Loc</f>
        <v>0</v>
      </c>
      <c r="BF145" s="41">
        <f>_L_Loc</f>
        <v>0</v>
      </c>
      <c r="BG145" s="41">
        <f>_L_Loc</f>
        <v>0</v>
      </c>
      <c r="BH145" s="41" t="str">
        <f>_L_Loc</f>
        <v>x</v>
      </c>
      <c r="BI145" s="41">
        <f>_L_Loc</f>
        <v>0</v>
      </c>
      <c r="BJ145" s="41">
        <f>_L_Loc</f>
        <v>0</v>
      </c>
      <c r="BK145" s="41">
        <f>_L_Loc</f>
        <v>0</v>
      </c>
      <c r="BL145" s="41">
        <f>_L_Loc</f>
        <v>0</v>
      </c>
      <c r="BM145" s="41">
        <f>_L_Loc</f>
        <v>0</v>
      </c>
      <c r="BN145" s="41">
        <f>_L_Loc</f>
        <v>0</v>
      </c>
      <c r="BO145" s="41">
        <f>_L_Loc</f>
        <v>0</v>
      </c>
      <c r="BP145" s="41">
        <f>_L_Loc</f>
        <v>0</v>
      </c>
      <c r="BQ145" s="41">
        <f>_L_Loc</f>
        <v>0</v>
      </c>
      <c r="BR145" s="41">
        <f>_L_Loc</f>
        <v>0</v>
      </c>
      <c r="BS145" s="41">
        <f>_L_Loc</f>
        <v>0</v>
      </c>
      <c r="BT145" s="41">
        <f>_L_Loc</f>
        <v>0</v>
      </c>
      <c r="BU145" s="41">
        <f>_L_Loc</f>
        <v>0</v>
      </c>
      <c r="BV145" s="41">
        <f>_L_Loc</f>
        <v>0</v>
      </c>
      <c r="BW145" s="41">
        <f>_L_Loc</f>
        <v>0</v>
      </c>
      <c r="BX145" s="41">
        <f>_L_Loc</f>
        <v>0</v>
      </c>
      <c r="BY145" s="41">
        <f>_L_Loc</f>
        <v>0</v>
      </c>
      <c r="BZ145" s="41">
        <f>_L_Loc</f>
        <v>0</v>
      </c>
      <c r="CA145" s="41" t="str">
        <f>_L_Loc</f>
        <v>x</v>
      </c>
      <c r="CB145" s="41">
        <f>_L_Loc</f>
        <v>0</v>
      </c>
      <c r="CC145" s="41">
        <f>_L_Loc</f>
        <v>0</v>
      </c>
      <c r="CD145" s="41">
        <f>_L_Loc</f>
        <v>0</v>
      </c>
      <c r="CE145" s="41">
        <f>_L_Loc</f>
        <v>0</v>
      </c>
      <c r="CF145" s="41">
        <f>_L_Loc</f>
        <v>0</v>
      </c>
    </row>
    <row r="146" spans="1:84" s="35" customFormat="1" x14ac:dyDescent="0.25">
      <c r="A146" s="246">
        <f t="shared" si="21"/>
        <v>42480.75</v>
      </c>
      <c r="B146" s="247" t="str">
        <f>_L_Gio</f>
        <v>18:00</v>
      </c>
      <c r="C146" s="241" t="s">
        <v>7699</v>
      </c>
      <c r="D146" s="390">
        <f t="shared" si="22"/>
        <v>137</v>
      </c>
      <c r="E146" s="65" t="str">
        <f>_L_LocHe</f>
        <v>DC</v>
      </c>
      <c r="F146" s="248" t="str">
        <f>_L_MaHP</f>
        <v>DC2DD42</v>
      </c>
      <c r="G146" s="166" t="str">
        <f>_L_Loc</f>
        <v>Máy xây dựng</v>
      </c>
      <c r="H146" s="167">
        <f>_L_Loc</f>
        <v>2</v>
      </c>
      <c r="I146" s="65" t="str">
        <f>_L_Loc</f>
        <v>Viết</v>
      </c>
      <c r="J146" s="66">
        <f>_L_Loc</f>
        <v>90</v>
      </c>
      <c r="K146" s="67">
        <v>42480</v>
      </c>
      <c r="L146" s="236" t="str">
        <f>_L_Ngay</f>
        <v>(Thứ 4)</v>
      </c>
      <c r="M146" s="512">
        <v>5</v>
      </c>
      <c r="N146" s="65">
        <f t="shared" si="23"/>
        <v>33</v>
      </c>
      <c r="O146" s="391">
        <f>_L_SV_P</f>
        <v>33</v>
      </c>
      <c r="P146" s="65">
        <f>_L_sophong</f>
        <v>1</v>
      </c>
      <c r="Q146" s="392"/>
      <c r="R146" s="65"/>
      <c r="S146" s="65"/>
      <c r="T146" s="65"/>
      <c r="U146" s="65"/>
      <c r="V146" s="65"/>
      <c r="W146" s="65"/>
      <c r="X146" s="393">
        <f t="shared" si="24"/>
        <v>0</v>
      </c>
      <c r="Y146" s="394">
        <f>_L_NgayCham</f>
        <v>42481</v>
      </c>
      <c r="Z146" s="395">
        <f>_L_NopDiem</f>
        <v>42487</v>
      </c>
      <c r="AA146" s="397"/>
      <c r="AB146" s="412"/>
      <c r="AC146" s="413"/>
      <c r="AD146" s="413"/>
      <c r="AE146" s="413"/>
      <c r="AF146" s="413"/>
      <c r="AG146" s="413"/>
      <c r="AH146" s="414"/>
      <c r="AI146" s="348"/>
      <c r="AJ146" s="329"/>
      <c r="AK146" s="350"/>
      <c r="AL146" s="171"/>
      <c r="AM146" s="362">
        <f t="shared" si="25"/>
        <v>1</v>
      </c>
      <c r="AN146" s="32">
        <f t="shared" si="26"/>
        <v>-2</v>
      </c>
      <c r="AO146" s="31">
        <f>_L_SV_Pcuoi</f>
        <v>33</v>
      </c>
      <c r="AP146" s="33" t="str">
        <f>_L_Loc</f>
        <v>CKMX</v>
      </c>
      <c r="AQ146" s="33" t="str">
        <f>_L_Loc</f>
        <v>KCK</v>
      </c>
      <c r="AR146" s="48">
        <f t="shared" si="27"/>
        <v>-2</v>
      </c>
      <c r="AS146" s="63">
        <f t="shared" si="28"/>
        <v>1</v>
      </c>
      <c r="AT146" s="34"/>
      <c r="AU146" s="41">
        <f>_L_Loc</f>
        <v>0</v>
      </c>
      <c r="AV146" s="41">
        <f>_L_Loc</f>
        <v>0</v>
      </c>
      <c r="AW146" s="41">
        <f>_L_Loc</f>
        <v>0</v>
      </c>
      <c r="AX146" s="41">
        <f>_L_Loc</f>
        <v>0</v>
      </c>
      <c r="AY146" s="41">
        <f>_L_Loc</f>
        <v>0</v>
      </c>
      <c r="AZ146" s="41" t="str">
        <f>_L_Loc</f>
        <v>x</v>
      </c>
      <c r="BA146" s="41">
        <f>_L_Loc</f>
        <v>0</v>
      </c>
      <c r="BB146" s="41">
        <f>_L_Loc</f>
        <v>0</v>
      </c>
      <c r="BC146" s="41">
        <f>_L_Loc</f>
        <v>0</v>
      </c>
      <c r="BD146" s="41">
        <f>_L_Loc</f>
        <v>0</v>
      </c>
      <c r="BE146" s="41">
        <f>_L_Loc</f>
        <v>0</v>
      </c>
      <c r="BF146" s="41">
        <f>_L_Loc</f>
        <v>0</v>
      </c>
      <c r="BG146" s="41">
        <f>_L_Loc</f>
        <v>0</v>
      </c>
      <c r="BH146" s="41">
        <f>_L_Loc</f>
        <v>0</v>
      </c>
      <c r="BI146" s="41">
        <f>_L_Loc</f>
        <v>0</v>
      </c>
      <c r="BJ146" s="41">
        <f>_L_Loc</f>
        <v>0</v>
      </c>
      <c r="BK146" s="41">
        <f>_L_Loc</f>
        <v>0</v>
      </c>
      <c r="BL146" s="41">
        <f>_L_Loc</f>
        <v>0</v>
      </c>
      <c r="BM146" s="41">
        <f>_L_Loc</f>
        <v>0</v>
      </c>
    </row>
    <row r="147" spans="1:84" s="35" customFormat="1" x14ac:dyDescent="0.25">
      <c r="A147" s="246">
        <f t="shared" si="21"/>
        <v>42480.75</v>
      </c>
      <c r="B147" s="247" t="str">
        <f>_L_Gio</f>
        <v>18:00</v>
      </c>
      <c r="C147" s="241" t="s">
        <v>7752</v>
      </c>
      <c r="D147" s="390">
        <f t="shared" si="22"/>
        <v>138</v>
      </c>
      <c r="E147" s="65" t="str">
        <f>_L_LocHe</f>
        <v>CC</v>
      </c>
      <c r="F147" s="248" t="str">
        <f>_L_MaHP</f>
        <v>CC3OT43</v>
      </c>
      <c r="G147" s="166" t="str">
        <f>_L_Loc</f>
        <v xml:space="preserve">Kết cấu - tính toán ô tô </v>
      </c>
      <c r="H147" s="167">
        <f>_L_Loc</f>
        <v>3</v>
      </c>
      <c r="I147" s="65" t="str">
        <f>_L_Loc</f>
        <v>Viết</v>
      </c>
      <c r="J147" s="66">
        <f>_L_Loc</f>
        <v>90</v>
      </c>
      <c r="K147" s="67">
        <v>42480</v>
      </c>
      <c r="L147" s="236" t="str">
        <f>_L_Ngay</f>
        <v>(Thứ 4)</v>
      </c>
      <c r="M147" s="512">
        <v>5</v>
      </c>
      <c r="N147" s="65">
        <f t="shared" si="23"/>
        <v>7</v>
      </c>
      <c r="O147" s="391">
        <f>_L_SV_P</f>
        <v>7</v>
      </c>
      <c r="P147" s="65">
        <f>_L_sophong</f>
        <v>1</v>
      </c>
      <c r="Q147" s="392"/>
      <c r="R147" s="65"/>
      <c r="S147" s="65"/>
      <c r="T147" s="65"/>
      <c r="U147" s="65"/>
      <c r="V147" s="65"/>
      <c r="W147" s="65"/>
      <c r="X147" s="393">
        <f t="shared" si="24"/>
        <v>0</v>
      </c>
      <c r="Y147" s="394">
        <f>_L_NgayCham</f>
        <v>42481</v>
      </c>
      <c r="Z147" s="395">
        <f>_L_NopDiem</f>
        <v>42487</v>
      </c>
      <c r="AA147" s="396"/>
      <c r="AB147" s="409"/>
      <c r="AC147" s="410"/>
      <c r="AD147" s="410"/>
      <c r="AE147" s="410"/>
      <c r="AF147" s="410"/>
      <c r="AG147" s="410"/>
      <c r="AH147" s="411"/>
      <c r="AI147" s="348"/>
      <c r="AJ147" s="329"/>
      <c r="AK147" s="350"/>
      <c r="AL147" s="171"/>
      <c r="AM147" s="362">
        <f t="shared" si="25"/>
        <v>1</v>
      </c>
      <c r="AN147" s="32">
        <f t="shared" si="26"/>
        <v>-2</v>
      </c>
      <c r="AO147" s="31">
        <f>_L_SV_Pcuoi</f>
        <v>7</v>
      </c>
      <c r="AP147" s="33" t="str">
        <f>_L_Loc</f>
        <v>CKOT</v>
      </c>
      <c r="AQ147" s="33" t="str">
        <f>_L_Loc</f>
        <v>KCK</v>
      </c>
      <c r="AR147" s="48">
        <f t="shared" si="27"/>
        <v>-2</v>
      </c>
      <c r="AS147" s="63">
        <f t="shared" si="28"/>
        <v>1</v>
      </c>
      <c r="AT147" s="34"/>
      <c r="AU147" s="41">
        <f>_L_Loc</f>
        <v>0</v>
      </c>
      <c r="AV147" s="41">
        <f>_L_Loc</f>
        <v>0</v>
      </c>
      <c r="AW147" s="41">
        <f>_L_Loc</f>
        <v>0</v>
      </c>
      <c r="AX147" s="41">
        <f>_L_Loc</f>
        <v>0</v>
      </c>
      <c r="AY147" s="41">
        <f>_L_Loc</f>
        <v>0</v>
      </c>
      <c r="AZ147" s="41">
        <f>_L_Loc</f>
        <v>0</v>
      </c>
      <c r="BA147" s="41">
        <f>_L_Loc</f>
        <v>0</v>
      </c>
      <c r="BB147" s="41">
        <f>_L_Loc</f>
        <v>0</v>
      </c>
      <c r="BC147" s="41">
        <f>_L_Loc</f>
        <v>0</v>
      </c>
      <c r="BD147" s="41">
        <f>_L_Loc</f>
        <v>0</v>
      </c>
      <c r="BE147" s="41">
        <f>_L_Loc</f>
        <v>0</v>
      </c>
      <c r="BF147" s="41">
        <f>_L_Loc</f>
        <v>0</v>
      </c>
      <c r="BG147" s="41">
        <f>_L_Loc</f>
        <v>0</v>
      </c>
      <c r="BH147" s="41">
        <f>_L_Loc</f>
        <v>0</v>
      </c>
      <c r="BI147" s="41">
        <f>_L_Loc</f>
        <v>0</v>
      </c>
      <c r="BJ147" s="41">
        <f>_L_Loc</f>
        <v>0</v>
      </c>
      <c r="BK147" s="41">
        <f>_L_Loc</f>
        <v>0</v>
      </c>
      <c r="BL147" s="41">
        <f>_L_Loc</f>
        <v>0</v>
      </c>
      <c r="BM147" s="41">
        <f>_L_Loc</f>
        <v>0</v>
      </c>
    </row>
    <row r="148" spans="1:84" s="35" customFormat="1" x14ac:dyDescent="0.25">
      <c r="A148" s="246">
        <f t="shared" si="21"/>
        <v>42480.75</v>
      </c>
      <c r="B148" s="247" t="str">
        <f>_L_Gio</f>
        <v>18:00</v>
      </c>
      <c r="C148" s="241" t="s">
        <v>7776</v>
      </c>
      <c r="D148" s="390">
        <f t="shared" si="22"/>
        <v>139</v>
      </c>
      <c r="E148" s="65" t="str">
        <f>_L_LocHe</f>
        <v>CC</v>
      </c>
      <c r="F148" s="248" t="str">
        <f>_L_MaHP</f>
        <v>CC2GT33</v>
      </c>
      <c r="G148" s="166" t="str">
        <f>_L_Loc</f>
        <v>Nền và móng</v>
      </c>
      <c r="H148" s="167">
        <f>_L_Loc</f>
        <v>2</v>
      </c>
      <c r="I148" s="65" t="str">
        <f>_L_Loc</f>
        <v>Viết</v>
      </c>
      <c r="J148" s="66">
        <f>_L_Loc</f>
        <v>90</v>
      </c>
      <c r="K148" s="67">
        <v>42480</v>
      </c>
      <c r="L148" s="236" t="str">
        <f>_L_Ngay</f>
        <v>(Thứ 4)</v>
      </c>
      <c r="M148" s="512">
        <v>5</v>
      </c>
      <c r="N148" s="65">
        <f t="shared" si="23"/>
        <v>7</v>
      </c>
      <c r="O148" s="391">
        <f>_L_SV_P</f>
        <v>7</v>
      </c>
      <c r="P148" s="65">
        <f>_L_sophong</f>
        <v>1</v>
      </c>
      <c r="Q148" s="392"/>
      <c r="R148" s="65"/>
      <c r="S148" s="65"/>
      <c r="T148" s="65"/>
      <c r="U148" s="65"/>
      <c r="V148" s="65"/>
      <c r="W148" s="65"/>
      <c r="X148" s="393">
        <f t="shared" si="24"/>
        <v>0</v>
      </c>
      <c r="Y148" s="394">
        <f>_L_NgayCham</f>
        <v>42481</v>
      </c>
      <c r="Z148" s="395">
        <f>_L_NopDiem</f>
        <v>42487</v>
      </c>
      <c r="AA148" s="396"/>
      <c r="AB148" s="409"/>
      <c r="AC148" s="410"/>
      <c r="AD148" s="410"/>
      <c r="AE148" s="410"/>
      <c r="AF148" s="410"/>
      <c r="AG148" s="410"/>
      <c r="AH148" s="411"/>
      <c r="AI148" s="348"/>
      <c r="AJ148" s="329"/>
      <c r="AK148" s="350"/>
      <c r="AL148" s="171"/>
      <c r="AM148" s="362">
        <f t="shared" si="25"/>
        <v>1</v>
      </c>
      <c r="AN148" s="32">
        <f t="shared" si="26"/>
        <v>-2</v>
      </c>
      <c r="AO148" s="31">
        <f>_L_SV_Pcuoi</f>
        <v>7</v>
      </c>
      <c r="AP148" s="33" t="str">
        <f>_L_Loc</f>
        <v>CTDK</v>
      </c>
      <c r="AQ148" s="33" t="str">
        <f>_L_Loc</f>
        <v>KCT</v>
      </c>
      <c r="AR148" s="48">
        <f t="shared" si="27"/>
        <v>-2</v>
      </c>
      <c r="AS148" s="63">
        <f t="shared" si="28"/>
        <v>1</v>
      </c>
      <c r="AT148" s="34"/>
      <c r="AU148" s="41">
        <f>_L_Loc</f>
        <v>0</v>
      </c>
      <c r="AV148" s="41">
        <f>_L_Loc</f>
        <v>0</v>
      </c>
      <c r="AW148" s="41">
        <f>_L_Loc</f>
        <v>0</v>
      </c>
      <c r="AX148" s="41">
        <f>_L_Loc</f>
        <v>0</v>
      </c>
      <c r="AY148" s="41">
        <f>_L_Loc</f>
        <v>0</v>
      </c>
      <c r="AZ148" s="41">
        <f>_L_Loc</f>
        <v>0</v>
      </c>
      <c r="BA148" s="41">
        <f>_L_Loc</f>
        <v>0</v>
      </c>
      <c r="BB148" s="41">
        <f>_L_Loc</f>
        <v>0</v>
      </c>
      <c r="BC148" s="41">
        <f>_L_Loc</f>
        <v>0</v>
      </c>
      <c r="BD148" s="41">
        <f>_L_Loc</f>
        <v>0</v>
      </c>
      <c r="BE148" s="41">
        <f>_L_Loc</f>
        <v>0</v>
      </c>
      <c r="BF148" s="41">
        <f>_L_Loc</f>
        <v>0</v>
      </c>
      <c r="BG148" s="41">
        <f>_L_Loc</f>
        <v>0</v>
      </c>
      <c r="BH148" s="41">
        <f>_L_Loc</f>
        <v>0</v>
      </c>
      <c r="BI148" s="41">
        <f>_L_Loc</f>
        <v>0</v>
      </c>
      <c r="BJ148" s="41">
        <f>_L_Loc</f>
        <v>0</v>
      </c>
      <c r="BK148" s="41">
        <f>_L_Loc</f>
        <v>0</v>
      </c>
      <c r="BL148" s="41">
        <f>_L_Loc</f>
        <v>0</v>
      </c>
      <c r="BM148" s="41">
        <f>_L_Loc</f>
        <v>0</v>
      </c>
    </row>
    <row r="149" spans="1:84" s="35" customFormat="1" x14ac:dyDescent="0.25">
      <c r="A149" s="246">
        <f t="shared" si="21"/>
        <v>42480.75</v>
      </c>
      <c r="B149" s="247" t="str">
        <f>_L_Gio</f>
        <v>18:00</v>
      </c>
      <c r="C149" s="241" t="s">
        <v>7780</v>
      </c>
      <c r="D149" s="390">
        <f t="shared" si="22"/>
        <v>140</v>
      </c>
      <c r="E149" s="65" t="str">
        <f>_L_LocHe</f>
        <v>DC</v>
      </c>
      <c r="F149" s="248" t="str">
        <f>_L_MaHP</f>
        <v>DC2KV80</v>
      </c>
      <c r="G149" s="166" t="str">
        <f>_L_Loc</f>
        <v>Kế toán doanh nghiệp</v>
      </c>
      <c r="H149" s="167">
        <f>_L_Loc</f>
        <v>4</v>
      </c>
      <c r="I149" s="65" t="str">
        <f>_L_Loc</f>
        <v>Viết</v>
      </c>
      <c r="J149" s="66">
        <f>_L_Loc</f>
        <v>90</v>
      </c>
      <c r="K149" s="67">
        <v>42480</v>
      </c>
      <c r="L149" s="236" t="str">
        <f>_L_Ngay</f>
        <v>(Thứ 4)</v>
      </c>
      <c r="M149" s="512">
        <v>5</v>
      </c>
      <c r="N149" s="65">
        <f t="shared" si="23"/>
        <v>13</v>
      </c>
      <c r="O149" s="391">
        <f>_L_SV_P</f>
        <v>13</v>
      </c>
      <c r="P149" s="65">
        <f>_L_sophong</f>
        <v>1</v>
      </c>
      <c r="Q149" s="392"/>
      <c r="R149" s="65"/>
      <c r="S149" s="65"/>
      <c r="T149" s="65"/>
      <c r="U149" s="65"/>
      <c r="V149" s="65"/>
      <c r="W149" s="65"/>
      <c r="X149" s="393">
        <f t="shared" si="24"/>
        <v>0</v>
      </c>
      <c r="Y149" s="394">
        <f>_L_NgayCham</f>
        <v>42481</v>
      </c>
      <c r="Z149" s="395">
        <f>_L_NopDiem</f>
        <v>42487</v>
      </c>
      <c r="AA149" s="397"/>
      <c r="AB149" s="412"/>
      <c r="AC149" s="413"/>
      <c r="AD149" s="413"/>
      <c r="AE149" s="413"/>
      <c r="AF149" s="413"/>
      <c r="AG149" s="413"/>
      <c r="AH149" s="414"/>
      <c r="AI149" s="348"/>
      <c r="AJ149" s="329"/>
      <c r="AK149" s="350"/>
      <c r="AL149" s="171"/>
      <c r="AM149" s="362">
        <f t="shared" si="25"/>
        <v>1</v>
      </c>
      <c r="AN149" s="32">
        <f t="shared" si="26"/>
        <v>-2</v>
      </c>
      <c r="AO149" s="31">
        <f>_L_SV_Pcuoi</f>
        <v>13</v>
      </c>
      <c r="AP149" s="33" t="str">
        <f>_L_Loc</f>
        <v>KVKK</v>
      </c>
      <c r="AQ149" s="33" t="str">
        <f>_L_Loc</f>
        <v>KTVT</v>
      </c>
      <c r="AR149" s="48">
        <f t="shared" si="27"/>
        <v>-2</v>
      </c>
      <c r="AS149" s="63">
        <f t="shared" si="28"/>
        <v>1</v>
      </c>
      <c r="AT149" s="34"/>
      <c r="AU149" s="41">
        <f>_L_Loc</f>
        <v>0</v>
      </c>
      <c r="AV149" s="41">
        <f>_L_Loc</f>
        <v>0</v>
      </c>
      <c r="AW149" s="41">
        <f>_L_Loc</f>
        <v>0</v>
      </c>
      <c r="AX149" s="41">
        <f>_L_Loc</f>
        <v>0</v>
      </c>
      <c r="AY149" s="41">
        <f>_L_Loc</f>
        <v>0</v>
      </c>
      <c r="AZ149" s="41">
        <f>_L_Loc</f>
        <v>0</v>
      </c>
      <c r="BA149" s="41">
        <f>_L_Loc</f>
        <v>0</v>
      </c>
      <c r="BB149" s="41">
        <f>_L_Loc</f>
        <v>0</v>
      </c>
      <c r="BC149" s="41">
        <f>_L_Loc</f>
        <v>0</v>
      </c>
      <c r="BD149" s="41">
        <f>_L_Loc</f>
        <v>0</v>
      </c>
      <c r="BE149" s="41">
        <f>_L_Loc</f>
        <v>0</v>
      </c>
      <c r="BF149" s="41">
        <f>_L_Loc</f>
        <v>0</v>
      </c>
      <c r="BG149" s="41">
        <f>_L_Loc</f>
        <v>0</v>
      </c>
      <c r="BH149" s="41">
        <f>_L_Loc</f>
        <v>0</v>
      </c>
      <c r="BI149" s="41" t="str">
        <f>_L_Loc</f>
        <v>x</v>
      </c>
      <c r="BJ149" s="41">
        <f>_L_Loc</f>
        <v>0</v>
      </c>
      <c r="BK149" s="41">
        <f>_L_Loc</f>
        <v>0</v>
      </c>
      <c r="BL149" s="41">
        <f>_L_Loc</f>
        <v>0</v>
      </c>
      <c r="BM149" s="41">
        <f>_L_Loc</f>
        <v>0</v>
      </c>
      <c r="BN149" s="41">
        <f>_L_Loc</f>
        <v>0</v>
      </c>
      <c r="BO149" s="41">
        <f>_L_Loc</f>
        <v>0</v>
      </c>
      <c r="BP149" s="41">
        <f>_L_Loc</f>
        <v>0</v>
      </c>
      <c r="BQ149" s="41">
        <f>_L_Loc</f>
        <v>0</v>
      </c>
      <c r="BR149" s="41">
        <f>_L_Loc</f>
        <v>0</v>
      </c>
      <c r="BS149" s="41">
        <f>_L_Loc</f>
        <v>0</v>
      </c>
      <c r="BT149" s="41">
        <f>_L_Loc</f>
        <v>0</v>
      </c>
      <c r="BU149" s="41">
        <f>_L_Loc</f>
        <v>0</v>
      </c>
      <c r="BV149" s="41">
        <f>_L_Loc</f>
        <v>0</v>
      </c>
      <c r="BW149" s="41">
        <f>_L_Loc</f>
        <v>0</v>
      </c>
      <c r="BX149" s="41">
        <f>_L_Loc</f>
        <v>0</v>
      </c>
      <c r="BY149" s="41">
        <f>_L_Loc</f>
        <v>0</v>
      </c>
      <c r="BZ149" s="41">
        <f>_L_Loc</f>
        <v>0</v>
      </c>
      <c r="CA149" s="41">
        <f>_L_Loc</f>
        <v>0</v>
      </c>
      <c r="CB149" s="41" t="str">
        <f>_L_Loc</f>
        <v>x</v>
      </c>
      <c r="CC149" s="41">
        <f>_L_Loc</f>
        <v>0</v>
      </c>
      <c r="CD149" s="41">
        <f>_L_Loc</f>
        <v>0</v>
      </c>
      <c r="CE149" s="41">
        <f>_L_Loc</f>
        <v>0</v>
      </c>
      <c r="CF149" s="41">
        <f>_L_Loc</f>
        <v>0</v>
      </c>
    </row>
    <row r="150" spans="1:84" s="35" customFormat="1" x14ac:dyDescent="0.25">
      <c r="A150" s="246">
        <f t="shared" si="21"/>
        <v>42481.75</v>
      </c>
      <c r="B150" s="247" t="str">
        <f>_L_Gio</f>
        <v>18:00</v>
      </c>
      <c r="C150" s="241" t="s">
        <v>7580</v>
      </c>
      <c r="D150" s="390">
        <f t="shared" si="22"/>
        <v>141</v>
      </c>
      <c r="E150" s="65" t="str">
        <f>_L_LocHe</f>
        <v>DC</v>
      </c>
      <c r="F150" s="248" t="str">
        <f>_L_MaHP</f>
        <v>DC2KV61</v>
      </c>
      <c r="G150" s="166" t="str">
        <f>_L_Loc</f>
        <v>Kinh tế vi mô</v>
      </c>
      <c r="H150" s="167">
        <f>_L_Loc</f>
        <v>3</v>
      </c>
      <c r="I150" s="65" t="str">
        <f>_L_Loc</f>
        <v>Viết</v>
      </c>
      <c r="J150" s="66">
        <f>_L_Loc</f>
        <v>90</v>
      </c>
      <c r="K150" s="67">
        <v>42481</v>
      </c>
      <c r="L150" s="236" t="str">
        <f>_L_Ngay</f>
        <v>(Thứ 5)</v>
      </c>
      <c r="M150" s="512">
        <v>5</v>
      </c>
      <c r="N150" s="65">
        <f t="shared" si="23"/>
        <v>69</v>
      </c>
      <c r="O150" s="391">
        <f>_L_SV_P</f>
        <v>45</v>
      </c>
      <c r="P150" s="65">
        <f>_L_sophong</f>
        <v>2</v>
      </c>
      <c r="Q150" s="392"/>
      <c r="R150" s="65"/>
      <c r="S150" s="65"/>
      <c r="T150" s="65"/>
      <c r="U150" s="65"/>
      <c r="V150" s="65"/>
      <c r="W150" s="65"/>
      <c r="X150" s="393">
        <f t="shared" si="24"/>
        <v>0</v>
      </c>
      <c r="Y150" s="394">
        <f>_L_NgayCham</f>
        <v>42482</v>
      </c>
      <c r="Z150" s="395">
        <f>_L_NopDiem</f>
        <v>42488</v>
      </c>
      <c r="AA150" s="396"/>
      <c r="AB150" s="409"/>
      <c r="AC150" s="410"/>
      <c r="AD150" s="410"/>
      <c r="AE150" s="410"/>
      <c r="AF150" s="410"/>
      <c r="AG150" s="410"/>
      <c r="AH150" s="411"/>
      <c r="AI150" s="348"/>
      <c r="AJ150" s="329"/>
      <c r="AK150" s="350"/>
      <c r="AL150" s="171"/>
      <c r="AM150" s="362">
        <f t="shared" si="25"/>
        <v>1</v>
      </c>
      <c r="AN150" s="32">
        <f t="shared" si="26"/>
        <v>-4</v>
      </c>
      <c r="AO150" s="31">
        <f>_L_SV_Pcuoi</f>
        <v>24</v>
      </c>
      <c r="AP150" s="33" t="str">
        <f>_L_Loc</f>
        <v>KVCS</v>
      </c>
      <c r="AQ150" s="33" t="str">
        <f>_L_Loc</f>
        <v>KTVT</v>
      </c>
      <c r="AR150" s="48">
        <f t="shared" si="27"/>
        <v>-4</v>
      </c>
      <c r="AS150" s="63">
        <f t="shared" si="28"/>
        <v>1.5333333333333334</v>
      </c>
      <c r="AT150" s="34"/>
      <c r="AU150" s="41">
        <f>_L_Loc</f>
        <v>0</v>
      </c>
      <c r="AV150" s="41">
        <f>_L_Loc</f>
        <v>0</v>
      </c>
      <c r="AW150" s="41">
        <f>_L_Loc</f>
        <v>0</v>
      </c>
      <c r="AX150" s="41">
        <f>_L_Loc</f>
        <v>0</v>
      </c>
      <c r="AY150" s="41">
        <f>_L_Loc</f>
        <v>0</v>
      </c>
      <c r="AZ150" s="41">
        <f>_L_Loc</f>
        <v>0</v>
      </c>
      <c r="BA150" s="41">
        <f>_L_Loc</f>
        <v>0</v>
      </c>
      <c r="BB150" s="41">
        <f>_L_Loc</f>
        <v>0</v>
      </c>
      <c r="BC150" s="41">
        <f>_L_Loc</f>
        <v>0</v>
      </c>
      <c r="BD150" s="41">
        <f>_L_Loc</f>
        <v>0</v>
      </c>
      <c r="BE150" s="41">
        <f>_L_Loc</f>
        <v>0</v>
      </c>
      <c r="BF150" s="41">
        <f>_L_Loc</f>
        <v>0</v>
      </c>
      <c r="BG150" s="41">
        <f>_L_Loc</f>
        <v>0</v>
      </c>
      <c r="BH150" s="41" t="str">
        <f>_L_Loc</f>
        <v>x</v>
      </c>
      <c r="BI150" s="41" t="str">
        <f>_L_Loc</f>
        <v>x</v>
      </c>
      <c r="BJ150" s="41">
        <f>_L_Loc</f>
        <v>0</v>
      </c>
      <c r="BK150" s="41">
        <f>_L_Loc</f>
        <v>0</v>
      </c>
      <c r="BL150" s="41">
        <f>_L_Loc</f>
        <v>0</v>
      </c>
      <c r="BM150" s="41">
        <f>_L_Loc</f>
        <v>0</v>
      </c>
    </row>
    <row r="151" spans="1:84" s="35" customFormat="1" x14ac:dyDescent="0.25">
      <c r="A151" s="246">
        <f t="shared" si="21"/>
        <v>42481.75</v>
      </c>
      <c r="B151" s="247" t="str">
        <f>_L_Gio</f>
        <v>18:00</v>
      </c>
      <c r="C151" s="241" t="s">
        <v>7611</v>
      </c>
      <c r="D151" s="390">
        <f t="shared" si="22"/>
        <v>142</v>
      </c>
      <c r="E151" s="65" t="str">
        <f>_L_LocHe</f>
        <v>DC</v>
      </c>
      <c r="F151" s="248" t="str">
        <f>_L_MaHP</f>
        <v>DC1CB13</v>
      </c>
      <c r="G151" s="166" t="str">
        <f>_L_Loc</f>
        <v>Toán 3</v>
      </c>
      <c r="H151" s="167">
        <f>_L_Loc</f>
        <v>4</v>
      </c>
      <c r="I151" s="65" t="str">
        <f>_L_Loc</f>
        <v>Viết</v>
      </c>
      <c r="J151" s="66">
        <f>_L_Loc</f>
        <v>90</v>
      </c>
      <c r="K151" s="67">
        <v>42481</v>
      </c>
      <c r="L151" s="236" t="str">
        <f>_L_Ngay</f>
        <v>(Thứ 5)</v>
      </c>
      <c r="M151" s="512">
        <v>5</v>
      </c>
      <c r="N151" s="65">
        <f t="shared" si="23"/>
        <v>56</v>
      </c>
      <c r="O151" s="391">
        <f>_L_SV_P</f>
        <v>45</v>
      </c>
      <c r="P151" s="65">
        <f>_L_sophong</f>
        <v>2</v>
      </c>
      <c r="Q151" s="392"/>
      <c r="R151" s="65"/>
      <c r="S151" s="65"/>
      <c r="T151" s="65"/>
      <c r="U151" s="65"/>
      <c r="V151" s="65"/>
      <c r="W151" s="65"/>
      <c r="X151" s="393">
        <f t="shared" si="24"/>
        <v>0</v>
      </c>
      <c r="Y151" s="394">
        <f>_L_NgayCham</f>
        <v>42482</v>
      </c>
      <c r="Z151" s="395">
        <f>_L_NopDiem</f>
        <v>42488</v>
      </c>
      <c r="AA151" s="397"/>
      <c r="AB151" s="412"/>
      <c r="AC151" s="413"/>
      <c r="AD151" s="413"/>
      <c r="AE151" s="413"/>
      <c r="AF151" s="413"/>
      <c r="AG151" s="413"/>
      <c r="AH151" s="414"/>
      <c r="AI151" s="348"/>
      <c r="AJ151" s="329"/>
      <c r="AK151" s="350"/>
      <c r="AL151" s="171"/>
      <c r="AM151" s="362">
        <f t="shared" si="25"/>
        <v>2</v>
      </c>
      <c r="AN151" s="32">
        <f t="shared" si="26"/>
        <v>-4</v>
      </c>
      <c r="AO151" s="31">
        <f>_L_SV_Pcuoi</f>
        <v>11</v>
      </c>
      <c r="AP151" s="33" t="str">
        <f>_L_Loc</f>
        <v>CBTO</v>
      </c>
      <c r="AQ151" s="33" t="str">
        <f>_L_Loc</f>
        <v>KHCB</v>
      </c>
      <c r="AR151" s="48">
        <f t="shared" si="27"/>
        <v>-4</v>
      </c>
      <c r="AS151" s="63">
        <f t="shared" si="28"/>
        <v>1.2444444444444445</v>
      </c>
      <c r="AT151" s="34"/>
      <c r="AU151" s="41" t="str">
        <f>_L_Loc</f>
        <v>x</v>
      </c>
      <c r="AV151" s="41" t="str">
        <f>_L_Loc</f>
        <v>x</v>
      </c>
      <c r="AW151" s="41" t="str">
        <f>_L_Loc</f>
        <v>x</v>
      </c>
      <c r="AX151" s="41" t="str">
        <f>_L_Loc</f>
        <v>x</v>
      </c>
      <c r="AY151" s="41" t="str">
        <f>_L_Loc</f>
        <v>x</v>
      </c>
      <c r="AZ151" s="41" t="str">
        <f>_L_Loc</f>
        <v>x</v>
      </c>
      <c r="BA151" s="41" t="str">
        <f>_L_Loc</f>
        <v>x</v>
      </c>
      <c r="BB151" s="41" t="str">
        <f>_L_Loc</f>
        <v>x</v>
      </c>
      <c r="BC151" s="41" t="str">
        <f>_L_Loc</f>
        <v>x</v>
      </c>
      <c r="BD151" s="41" t="str">
        <f>_L_Loc</f>
        <v>x</v>
      </c>
      <c r="BE151" s="41" t="str">
        <f>_L_Loc</f>
        <v>x</v>
      </c>
      <c r="BF151" s="41" t="str">
        <f>_L_Loc</f>
        <v>x</v>
      </c>
      <c r="BG151" s="41" t="str">
        <f>_L_Loc</f>
        <v>x</v>
      </c>
      <c r="BH151" s="41">
        <f>_L_Loc</f>
        <v>0</v>
      </c>
      <c r="BI151" s="41">
        <f>_L_Loc</f>
        <v>0</v>
      </c>
      <c r="BJ151" s="41">
        <f>_L_Loc</f>
        <v>0</v>
      </c>
      <c r="BK151" s="41">
        <f>_L_Loc</f>
        <v>0</v>
      </c>
      <c r="BL151" s="41">
        <f>_L_Loc</f>
        <v>0</v>
      </c>
      <c r="BM151" s="41">
        <f>_L_Loc</f>
        <v>0</v>
      </c>
    </row>
    <row r="152" spans="1:84" s="35" customFormat="1" x14ac:dyDescent="0.25">
      <c r="A152" s="246">
        <f t="shared" si="21"/>
        <v>42481.75</v>
      </c>
      <c r="B152" s="247" t="str">
        <f>_L_Gio</f>
        <v>18:00</v>
      </c>
      <c r="C152" s="241" t="s">
        <v>8178</v>
      </c>
      <c r="D152" s="390">
        <f t="shared" si="22"/>
        <v>143</v>
      </c>
      <c r="E152" s="65" t="str">
        <f>_L_LocHe</f>
        <v>DL</v>
      </c>
      <c r="F152" s="248" t="str">
        <f>_L_MaHP</f>
        <v>DC1CB13</v>
      </c>
      <c r="G152" s="166" t="str">
        <f>_L_Loc</f>
        <v>Toán 3</v>
      </c>
      <c r="H152" s="167">
        <f>_L_Loc</f>
        <v>4</v>
      </c>
      <c r="I152" s="65" t="str">
        <f>_L_Loc</f>
        <v>Viết</v>
      </c>
      <c r="J152" s="66">
        <f>_L_Loc</f>
        <v>90</v>
      </c>
      <c r="K152" s="67">
        <v>42481</v>
      </c>
      <c r="L152" s="236" t="str">
        <f>_L_Ngay</f>
        <v>(Thứ 5)</v>
      </c>
      <c r="M152" s="512">
        <v>5</v>
      </c>
      <c r="N152" s="65">
        <f t="shared" si="23"/>
        <v>23</v>
      </c>
      <c r="O152" s="391">
        <f>_L_SV_P</f>
        <v>23</v>
      </c>
      <c r="P152" s="65">
        <f>_L_sophong</f>
        <v>1</v>
      </c>
      <c r="Q152" s="392"/>
      <c r="R152" s="65"/>
      <c r="S152" s="65"/>
      <c r="T152" s="65"/>
      <c r="U152" s="65"/>
      <c r="V152" s="65"/>
      <c r="W152" s="65"/>
      <c r="X152" s="393">
        <f t="shared" ref="X152" si="29">SUM(Q152:W152)</f>
        <v>0</v>
      </c>
      <c r="Y152" s="394">
        <f>_L_NgayCham</f>
        <v>42482</v>
      </c>
      <c r="Z152" s="395">
        <f>_L_NopDiem</f>
        <v>42488</v>
      </c>
      <c r="AA152" s="397"/>
      <c r="AB152" s="412"/>
      <c r="AC152" s="413"/>
      <c r="AD152" s="413"/>
      <c r="AE152" s="413"/>
      <c r="AF152" s="413"/>
      <c r="AG152" s="413"/>
      <c r="AH152" s="414"/>
      <c r="AI152" s="348"/>
      <c r="AJ152" s="329"/>
      <c r="AK152" s="350"/>
      <c r="AL152" s="171"/>
      <c r="AM152" s="362">
        <f t="shared" si="25"/>
        <v>2</v>
      </c>
      <c r="AN152" s="32">
        <f t="shared" ref="AN152" si="30">X152-2*P152</f>
        <v>-2</v>
      </c>
      <c r="AO152" s="31">
        <f>_L_SV_Pcuoi</f>
        <v>23</v>
      </c>
      <c r="AP152" s="33" t="str">
        <f>_L_Loc</f>
        <v>CBTO</v>
      </c>
      <c r="AQ152" s="33" t="str">
        <f>_L_Loc</f>
        <v>KHCB</v>
      </c>
      <c r="AR152" s="48">
        <f t="shared" ref="AR152" si="31">X152-2*P152</f>
        <v>-2</v>
      </c>
      <c r="AS152" s="63">
        <f t="shared" ref="AS152" si="32">+N152/O152</f>
        <v>1</v>
      </c>
      <c r="AT152" s="34"/>
      <c r="AU152" s="41" t="str">
        <f>_L_Loc</f>
        <v>x</v>
      </c>
      <c r="AV152" s="41" t="str">
        <f>_L_Loc</f>
        <v>x</v>
      </c>
      <c r="AW152" s="41" t="str">
        <f>_L_Loc</f>
        <v>x</v>
      </c>
      <c r="AX152" s="41" t="str">
        <f>_L_Loc</f>
        <v>x</v>
      </c>
      <c r="AY152" s="41" t="str">
        <f>_L_Loc</f>
        <v>x</v>
      </c>
      <c r="AZ152" s="41" t="str">
        <f>_L_Loc</f>
        <v>x</v>
      </c>
      <c r="BA152" s="41" t="str">
        <f>_L_Loc</f>
        <v>x</v>
      </c>
      <c r="BB152" s="41" t="str">
        <f>_L_Loc</f>
        <v>x</v>
      </c>
      <c r="BC152" s="41" t="str">
        <f>_L_Loc</f>
        <v>x</v>
      </c>
      <c r="BD152" s="41" t="str">
        <f>_L_Loc</f>
        <v>x</v>
      </c>
      <c r="BE152" s="41" t="str">
        <f>_L_Loc</f>
        <v>x</v>
      </c>
      <c r="BF152" s="41" t="str">
        <f>_L_Loc</f>
        <v>x</v>
      </c>
      <c r="BG152" s="41" t="str">
        <f>_L_Loc</f>
        <v>x</v>
      </c>
      <c r="BH152" s="41">
        <f>_L_Loc</f>
        <v>0</v>
      </c>
      <c r="BI152" s="41">
        <f>_L_Loc</f>
        <v>0</v>
      </c>
      <c r="BJ152" s="41">
        <f>_L_Loc</f>
        <v>0</v>
      </c>
      <c r="BK152" s="41">
        <f>_L_Loc</f>
        <v>0</v>
      </c>
      <c r="BL152" s="41">
        <f>_L_Loc</f>
        <v>0</v>
      </c>
      <c r="BM152" s="41">
        <f>_L_Loc</f>
        <v>0</v>
      </c>
    </row>
    <row r="153" spans="1:84" s="35" customFormat="1" x14ac:dyDescent="0.25">
      <c r="A153" s="246">
        <f t="shared" si="21"/>
        <v>42481.75</v>
      </c>
      <c r="B153" s="247" t="str">
        <f>_L_Gio</f>
        <v>18:00</v>
      </c>
      <c r="C153" s="241" t="s">
        <v>7697</v>
      </c>
      <c r="D153" s="390">
        <f t="shared" si="22"/>
        <v>144</v>
      </c>
      <c r="E153" s="65" t="str">
        <f>_L_LocHe</f>
        <v>CC</v>
      </c>
      <c r="F153" s="248" t="str">
        <f>_L_MaHP</f>
        <v>CC2CT31</v>
      </c>
      <c r="G153" s="166" t="str">
        <f>_L_Loc</f>
        <v>Địa chất công trình</v>
      </c>
      <c r="H153" s="167">
        <f>_L_Loc</f>
        <v>2</v>
      </c>
      <c r="I153" s="65" t="str">
        <f>_L_Loc</f>
        <v>Viết</v>
      </c>
      <c r="J153" s="66">
        <f>_L_Loc</f>
        <v>90</v>
      </c>
      <c r="K153" s="67">
        <v>42481</v>
      </c>
      <c r="L153" s="236" t="str">
        <f>_L_Ngay</f>
        <v>(Thứ 5)</v>
      </c>
      <c r="M153" s="512">
        <v>5</v>
      </c>
      <c r="N153" s="65">
        <f t="shared" si="23"/>
        <v>12</v>
      </c>
      <c r="O153" s="391">
        <f>_L_SV_P</f>
        <v>12</v>
      </c>
      <c r="P153" s="65">
        <f>_L_sophong</f>
        <v>1</v>
      </c>
      <c r="Q153" s="392"/>
      <c r="R153" s="65"/>
      <c r="S153" s="65"/>
      <c r="T153" s="65"/>
      <c r="U153" s="65"/>
      <c r="V153" s="65"/>
      <c r="W153" s="65"/>
      <c r="X153" s="393">
        <f t="shared" si="24"/>
        <v>0</v>
      </c>
      <c r="Y153" s="394">
        <f>_L_NgayCham</f>
        <v>42482</v>
      </c>
      <c r="Z153" s="395">
        <f>_L_NopDiem</f>
        <v>42488</v>
      </c>
      <c r="AA153" s="397"/>
      <c r="AB153" s="412"/>
      <c r="AC153" s="413"/>
      <c r="AD153" s="413"/>
      <c r="AE153" s="413"/>
      <c r="AF153" s="413"/>
      <c r="AG153" s="413"/>
      <c r="AH153" s="414"/>
      <c r="AI153" s="348"/>
      <c r="AJ153" s="329"/>
      <c r="AK153" s="350"/>
      <c r="AL153" s="171"/>
      <c r="AM153" s="362">
        <f t="shared" si="25"/>
        <v>1</v>
      </c>
      <c r="AN153" s="32">
        <f t="shared" si="26"/>
        <v>-2</v>
      </c>
      <c r="AO153" s="31">
        <f>_L_SV_Pcuoi</f>
        <v>12</v>
      </c>
      <c r="AP153" s="33" t="str">
        <f>_L_Loc</f>
        <v>CTDK</v>
      </c>
      <c r="AQ153" s="33" t="str">
        <f>_L_Loc</f>
        <v>KCT</v>
      </c>
      <c r="AR153" s="48">
        <f t="shared" si="27"/>
        <v>-2</v>
      </c>
      <c r="AS153" s="63">
        <f t="shared" si="28"/>
        <v>1</v>
      </c>
      <c r="AT153" s="34"/>
      <c r="AU153" s="41" t="str">
        <f>_L_Loc</f>
        <v>x</v>
      </c>
      <c r="AV153" s="41" t="str">
        <f>_L_Loc</f>
        <v>x</v>
      </c>
      <c r="AW153" s="41" t="str">
        <f>_L_Loc</f>
        <v>x</v>
      </c>
      <c r="AX153" s="41" t="str">
        <f>_L_Loc</f>
        <v>x</v>
      </c>
      <c r="AY153" s="41" t="str">
        <f>_L_Loc</f>
        <v>x</v>
      </c>
      <c r="AZ153" s="41" t="str">
        <f>_L_Loc</f>
        <v>x</v>
      </c>
      <c r="BA153" s="41" t="str">
        <f>_L_Loc</f>
        <v>x</v>
      </c>
      <c r="BB153" s="41">
        <f>_L_Loc</f>
        <v>0</v>
      </c>
      <c r="BC153" s="41">
        <f>_L_Loc</f>
        <v>0</v>
      </c>
      <c r="BD153" s="41">
        <f>_L_Loc</f>
        <v>0</v>
      </c>
      <c r="BE153" s="41">
        <f>_L_Loc</f>
        <v>0</v>
      </c>
      <c r="BF153" s="41">
        <f>_L_Loc</f>
        <v>0</v>
      </c>
      <c r="BG153" s="41">
        <f>_L_Loc</f>
        <v>0</v>
      </c>
      <c r="BH153" s="41">
        <f>_L_Loc</f>
        <v>0</v>
      </c>
      <c r="BI153" s="41">
        <f>_L_Loc</f>
        <v>0</v>
      </c>
      <c r="BJ153" s="41">
        <f>_L_Loc</f>
        <v>0</v>
      </c>
      <c r="BK153" s="41">
        <f>_L_Loc</f>
        <v>0</v>
      </c>
      <c r="BL153" s="41">
        <f>_L_Loc</f>
        <v>0</v>
      </c>
      <c r="BM153" s="41">
        <f>_L_Loc</f>
        <v>0</v>
      </c>
    </row>
    <row r="154" spans="1:84" s="35" customFormat="1" x14ac:dyDescent="0.25">
      <c r="A154" s="246">
        <f t="shared" si="21"/>
        <v>42481.75</v>
      </c>
      <c r="B154" s="247" t="str">
        <f>_L_Gio</f>
        <v>18:00</v>
      </c>
      <c r="C154" s="241" t="s">
        <v>7710</v>
      </c>
      <c r="D154" s="390">
        <f t="shared" si="22"/>
        <v>145</v>
      </c>
      <c r="E154" s="65" t="str">
        <f>_L_LocHe</f>
        <v>DC</v>
      </c>
      <c r="F154" s="248" t="str">
        <f>_L_MaHP</f>
        <v>DC2DT57</v>
      </c>
      <c r="G154" s="166" t="str">
        <f>_L_Loc</f>
        <v>Kiến trúc máy tính</v>
      </c>
      <c r="H154" s="167">
        <f>_L_Loc</f>
        <v>2</v>
      </c>
      <c r="I154" s="65" t="str">
        <f>_L_Loc</f>
        <v>Viết</v>
      </c>
      <c r="J154" s="66">
        <f>_L_Loc</f>
        <v>60</v>
      </c>
      <c r="K154" s="67">
        <v>42481</v>
      </c>
      <c r="L154" s="236" t="str">
        <f>_L_Ngay</f>
        <v>(Thứ 5)</v>
      </c>
      <c r="M154" s="512">
        <v>5</v>
      </c>
      <c r="N154" s="65">
        <f t="shared" si="23"/>
        <v>13</v>
      </c>
      <c r="O154" s="391">
        <f>_L_SV_P</f>
        <v>13</v>
      </c>
      <c r="P154" s="65">
        <f>_L_sophong</f>
        <v>1</v>
      </c>
      <c r="Q154" s="392"/>
      <c r="R154" s="65"/>
      <c r="S154" s="65"/>
      <c r="T154" s="65"/>
      <c r="U154" s="65"/>
      <c r="V154" s="65"/>
      <c r="W154" s="65"/>
      <c r="X154" s="393">
        <f t="shared" si="24"/>
        <v>0</v>
      </c>
      <c r="Y154" s="394">
        <f>_L_NgayCham</f>
        <v>42482</v>
      </c>
      <c r="Z154" s="395">
        <f>_L_NopDiem</f>
        <v>42488</v>
      </c>
      <c r="AA154" s="396"/>
      <c r="AB154" s="409"/>
      <c r="AC154" s="410"/>
      <c r="AD154" s="410"/>
      <c r="AE154" s="410"/>
      <c r="AF154" s="410"/>
      <c r="AG154" s="410"/>
      <c r="AH154" s="411"/>
      <c r="AI154" s="348"/>
      <c r="AJ154" s="329"/>
      <c r="AK154" s="350"/>
      <c r="AL154" s="171"/>
      <c r="AM154" s="362">
        <f t="shared" si="25"/>
        <v>1</v>
      </c>
      <c r="AN154" s="32">
        <f t="shared" si="26"/>
        <v>-2</v>
      </c>
      <c r="AO154" s="31">
        <f>_L_SV_Pcuoi</f>
        <v>13</v>
      </c>
      <c r="AP154" s="33" t="str">
        <f>_L_Loc</f>
        <v>TTMA</v>
      </c>
      <c r="AQ154" s="33" t="str">
        <f>_L_Loc</f>
        <v>CNTT</v>
      </c>
      <c r="AR154" s="48">
        <f t="shared" si="27"/>
        <v>-2</v>
      </c>
      <c r="AS154" s="63">
        <f t="shared" si="28"/>
        <v>1</v>
      </c>
      <c r="AT154" s="34"/>
      <c r="AU154" s="41">
        <f>_L_Loc</f>
        <v>0</v>
      </c>
      <c r="AV154" s="41">
        <f>_L_Loc</f>
        <v>0</v>
      </c>
      <c r="AW154" s="41">
        <f>_L_Loc</f>
        <v>0</v>
      </c>
      <c r="AX154" s="41">
        <f>_L_Loc</f>
        <v>0</v>
      </c>
      <c r="AY154" s="41">
        <f>_L_Loc</f>
        <v>0</v>
      </c>
      <c r="AZ154" s="41">
        <f>_L_Loc</f>
        <v>0</v>
      </c>
      <c r="BA154" s="41">
        <f>_L_Loc</f>
        <v>0</v>
      </c>
      <c r="BB154" s="41">
        <f>_L_Loc</f>
        <v>0</v>
      </c>
      <c r="BC154" s="41">
        <f>_L_Loc</f>
        <v>0</v>
      </c>
      <c r="BD154" s="41">
        <f>_L_Loc</f>
        <v>0</v>
      </c>
      <c r="BE154" s="41">
        <f>_L_Loc</f>
        <v>0</v>
      </c>
      <c r="BF154" s="41" t="str">
        <f>_L_Loc</f>
        <v>o</v>
      </c>
      <c r="BG154" s="41">
        <f>_L_Loc</f>
        <v>0</v>
      </c>
      <c r="BH154" s="41">
        <f>_L_Loc</f>
        <v>0</v>
      </c>
      <c r="BI154" s="41">
        <f>_L_Loc</f>
        <v>0</v>
      </c>
      <c r="BJ154" s="41">
        <f>_L_Loc</f>
        <v>0</v>
      </c>
      <c r="BK154" s="41">
        <f>_L_Loc</f>
        <v>0</v>
      </c>
      <c r="BL154" s="41">
        <f>_L_Loc</f>
        <v>0</v>
      </c>
      <c r="BM154" s="41">
        <f>_L_Loc</f>
        <v>0</v>
      </c>
      <c r="BN154" s="41">
        <f>_L_Loc</f>
        <v>0</v>
      </c>
      <c r="BO154" s="41">
        <f>_L_Loc</f>
        <v>0</v>
      </c>
      <c r="BP154" s="41">
        <f>_L_Loc</f>
        <v>0</v>
      </c>
      <c r="BQ154" s="41">
        <f>_L_Loc</f>
        <v>0</v>
      </c>
      <c r="BR154" s="41">
        <f>_L_Loc</f>
        <v>0</v>
      </c>
      <c r="BS154" s="41">
        <f>_L_Loc</f>
        <v>0</v>
      </c>
      <c r="BT154" s="41">
        <f>_L_Loc</f>
        <v>0</v>
      </c>
      <c r="BU154" s="41">
        <f>_L_Loc</f>
        <v>0</v>
      </c>
      <c r="BV154" s="41">
        <f>_L_Loc</f>
        <v>0</v>
      </c>
      <c r="BW154" s="41">
        <f>_L_Loc</f>
        <v>0</v>
      </c>
      <c r="BX154" s="41">
        <f>_L_Loc</f>
        <v>0</v>
      </c>
      <c r="BY154" s="41" t="str">
        <f>_L_Loc</f>
        <v>o</v>
      </c>
      <c r="BZ154" s="41">
        <f>_L_Loc</f>
        <v>0</v>
      </c>
      <c r="CA154" s="41">
        <f>_L_Loc</f>
        <v>0</v>
      </c>
      <c r="CB154" s="41">
        <f>_L_Loc</f>
        <v>0</v>
      </c>
      <c r="CC154" s="41">
        <f>_L_Loc</f>
        <v>0</v>
      </c>
      <c r="CD154" s="41">
        <f>_L_Loc</f>
        <v>0</v>
      </c>
      <c r="CE154" s="41">
        <f>_L_Loc</f>
        <v>0</v>
      </c>
      <c r="CF154" s="41">
        <f>_L_Loc</f>
        <v>0</v>
      </c>
    </row>
    <row r="155" spans="1:84" s="35" customFormat="1" ht="37.5" x14ac:dyDescent="0.25">
      <c r="A155" s="246">
        <f t="shared" si="21"/>
        <v>42481.75</v>
      </c>
      <c r="B155" s="247" t="str">
        <f>_L_Gio</f>
        <v>18:00</v>
      </c>
      <c r="C155" s="257" t="s">
        <v>7746</v>
      </c>
      <c r="D155" s="390">
        <f t="shared" si="22"/>
        <v>146</v>
      </c>
      <c r="E155" s="65" t="str">
        <f>_L_LocHe</f>
        <v>DC</v>
      </c>
      <c r="F155" s="248" t="str">
        <f>_L_MaHP</f>
        <v>DC3OT31</v>
      </c>
      <c r="G155" s="166" t="str">
        <f>_L_Loc</f>
        <v xml:space="preserve">Trang bị điện và các thiết bị điều khiển tự động trên ô tô </v>
      </c>
      <c r="H155" s="167">
        <f>_L_Loc</f>
        <v>4</v>
      </c>
      <c r="I155" s="65" t="str">
        <f>_L_Loc</f>
        <v>VĐ</v>
      </c>
      <c r="J155" s="66">
        <f>_L_Loc</f>
        <v>0</v>
      </c>
      <c r="K155" s="67">
        <v>42481</v>
      </c>
      <c r="L155" s="236" t="str">
        <f>_L_Ngay</f>
        <v>(Thứ 5)</v>
      </c>
      <c r="M155" s="512">
        <v>5</v>
      </c>
      <c r="N155" s="65">
        <f t="shared" si="23"/>
        <v>8</v>
      </c>
      <c r="O155" s="391">
        <f>_L_SV_P</f>
        <v>0</v>
      </c>
      <c r="P155" s="65" t="str">
        <f>_L_sophong</f>
        <v/>
      </c>
      <c r="Q155" s="392"/>
      <c r="R155" s="65"/>
      <c r="S155" s="65"/>
      <c r="T155" s="65"/>
      <c r="U155" s="65"/>
      <c r="V155" s="65"/>
      <c r="W155" s="65"/>
      <c r="X155" s="393">
        <f t="shared" si="24"/>
        <v>0</v>
      </c>
      <c r="Y155" s="394">
        <f>_L_NgayCham</f>
        <v>42481</v>
      </c>
      <c r="Z155" s="395">
        <f>_L_NopDiem</f>
        <v>42483</v>
      </c>
      <c r="AA155" s="397"/>
      <c r="AB155" s="412"/>
      <c r="AC155" s="413"/>
      <c r="AD155" s="413"/>
      <c r="AE155" s="413"/>
      <c r="AF155" s="413"/>
      <c r="AG155" s="413"/>
      <c r="AH155" s="414"/>
      <c r="AI155" s="348"/>
      <c r="AJ155" s="329"/>
      <c r="AK155" s="350"/>
      <c r="AL155" s="171"/>
      <c r="AM155" s="362">
        <f t="shared" si="25"/>
        <v>1</v>
      </c>
      <c r="AN155" s="32" t="e">
        <f t="shared" si="26"/>
        <v>#VALUE!</v>
      </c>
      <c r="AO155" s="31" t="str">
        <f>_L_SV_Pcuoi</f>
        <v/>
      </c>
      <c r="AP155" s="33" t="str">
        <f>_L_Loc</f>
        <v>CKOT</v>
      </c>
      <c r="AQ155" s="33" t="str">
        <f>_L_Loc</f>
        <v>KCK</v>
      </c>
      <c r="AR155" s="48" t="e">
        <f t="shared" si="27"/>
        <v>#VALUE!</v>
      </c>
      <c r="AS155" s="63" t="e">
        <f t="shared" si="28"/>
        <v>#DIV/0!</v>
      </c>
      <c r="AT155" s="34"/>
      <c r="AU155" s="41">
        <f>_L_Loc</f>
        <v>0</v>
      </c>
      <c r="AV155" s="41">
        <f>_L_Loc</f>
        <v>0</v>
      </c>
      <c r="AW155" s="41">
        <f>_L_Loc</f>
        <v>0</v>
      </c>
      <c r="AX155" s="41">
        <f>_L_Loc</f>
        <v>0</v>
      </c>
      <c r="AY155" s="41">
        <f>_L_Loc</f>
        <v>0</v>
      </c>
      <c r="AZ155" s="41">
        <f>_L_Loc</f>
        <v>0</v>
      </c>
      <c r="BA155" s="41">
        <f>_L_Loc</f>
        <v>0</v>
      </c>
      <c r="BB155" s="41" t="str">
        <f>_L_Loc</f>
        <v>x</v>
      </c>
      <c r="BC155" s="41">
        <f>_L_Loc</f>
        <v>0</v>
      </c>
      <c r="BD155" s="41">
        <f>_L_Loc</f>
        <v>0</v>
      </c>
      <c r="BE155" s="41">
        <f>_L_Loc</f>
        <v>0</v>
      </c>
      <c r="BF155" s="41">
        <f>_L_Loc</f>
        <v>0</v>
      </c>
      <c r="BG155" s="41">
        <f>_L_Loc</f>
        <v>0</v>
      </c>
      <c r="BH155" s="41">
        <f>_L_Loc</f>
        <v>0</v>
      </c>
      <c r="BI155" s="41">
        <f>_L_Loc</f>
        <v>0</v>
      </c>
      <c r="BJ155" s="41">
        <f>_L_Loc</f>
        <v>0</v>
      </c>
      <c r="BK155" s="41">
        <f>_L_Loc</f>
        <v>0</v>
      </c>
      <c r="BL155" s="41">
        <f>_L_Loc</f>
        <v>0</v>
      </c>
      <c r="BM155" s="41">
        <f>_L_Loc</f>
        <v>0</v>
      </c>
    </row>
    <row r="156" spans="1:84" s="35" customFormat="1" x14ac:dyDescent="0.25">
      <c r="A156" s="246">
        <f t="shared" si="21"/>
        <v>42481.75</v>
      </c>
      <c r="B156" s="247" t="str">
        <f>_L_Gio</f>
        <v>18:00</v>
      </c>
      <c r="C156" s="241" t="s">
        <v>7747</v>
      </c>
      <c r="D156" s="390">
        <f t="shared" si="22"/>
        <v>147</v>
      </c>
      <c r="E156" s="65" t="str">
        <f>_L_LocHe</f>
        <v>DC</v>
      </c>
      <c r="F156" s="248" t="str">
        <f>_L_MaHP</f>
        <v>DC3DB41</v>
      </c>
      <c r="G156" s="166" t="str">
        <f>_L_Loc</f>
        <v>Thiết kế đường 1</v>
      </c>
      <c r="H156" s="167">
        <f>_L_Loc</f>
        <v>4</v>
      </c>
      <c r="I156" s="65" t="str">
        <f>_L_Loc</f>
        <v>VĐ</v>
      </c>
      <c r="J156" s="66">
        <f>_L_Loc</f>
        <v>0</v>
      </c>
      <c r="K156" s="67">
        <v>42481</v>
      </c>
      <c r="L156" s="236" t="str">
        <f>_L_Ngay</f>
        <v>(Thứ 5)</v>
      </c>
      <c r="M156" s="512">
        <v>5</v>
      </c>
      <c r="N156" s="65">
        <f t="shared" si="23"/>
        <v>6</v>
      </c>
      <c r="O156" s="391">
        <f>_L_SV_P</f>
        <v>0</v>
      </c>
      <c r="P156" s="65" t="str">
        <f>_L_sophong</f>
        <v/>
      </c>
      <c r="Q156" s="392"/>
      <c r="R156" s="65"/>
      <c r="S156" s="65"/>
      <c r="T156" s="65"/>
      <c r="U156" s="65"/>
      <c r="V156" s="65"/>
      <c r="W156" s="65"/>
      <c r="X156" s="393">
        <f t="shared" si="24"/>
        <v>0</v>
      </c>
      <c r="Y156" s="394">
        <f>_L_NgayCham</f>
        <v>42481</v>
      </c>
      <c r="Z156" s="395">
        <f>_L_NopDiem</f>
        <v>42483</v>
      </c>
      <c r="AA156" s="396"/>
      <c r="AB156" s="409"/>
      <c r="AC156" s="410"/>
      <c r="AD156" s="410"/>
      <c r="AE156" s="410"/>
      <c r="AF156" s="410"/>
      <c r="AG156" s="410"/>
      <c r="AH156" s="411"/>
      <c r="AI156" s="348"/>
      <c r="AJ156" s="329"/>
      <c r="AK156" s="350"/>
      <c r="AL156" s="171"/>
      <c r="AM156" s="362">
        <f t="shared" si="25"/>
        <v>1</v>
      </c>
      <c r="AN156" s="32" t="e">
        <f t="shared" si="26"/>
        <v>#VALUE!</v>
      </c>
      <c r="AO156" s="31" t="str">
        <f>_L_SV_Pcuoi</f>
        <v/>
      </c>
      <c r="AP156" s="33" t="str">
        <f>_L_Loc</f>
        <v>CTDB</v>
      </c>
      <c r="AQ156" s="33" t="str">
        <f>_L_Loc</f>
        <v>KCT</v>
      </c>
      <c r="AR156" s="48" t="e">
        <f t="shared" si="27"/>
        <v>#VALUE!</v>
      </c>
      <c r="AS156" s="63" t="e">
        <f t="shared" si="28"/>
        <v>#DIV/0!</v>
      </c>
      <c r="AT156" s="34"/>
      <c r="AU156" s="41">
        <f>_L_Loc</f>
        <v>0</v>
      </c>
      <c r="AV156" s="41">
        <f>_L_Loc</f>
        <v>0</v>
      </c>
      <c r="AW156" s="41" t="str">
        <f>_L_Loc</f>
        <v>x</v>
      </c>
      <c r="AX156" s="41">
        <f>_L_Loc</f>
        <v>0</v>
      </c>
      <c r="AY156" s="41" t="str">
        <f>_L_Loc</f>
        <v>x</v>
      </c>
      <c r="AZ156" s="41">
        <f>_L_Loc</f>
        <v>0</v>
      </c>
      <c r="BA156" s="41" t="str">
        <f>_L_Loc</f>
        <v>x</v>
      </c>
      <c r="BB156" s="41">
        <f>_L_Loc</f>
        <v>0</v>
      </c>
      <c r="BC156" s="41">
        <f>_L_Loc</f>
        <v>0</v>
      </c>
      <c r="BD156" s="41">
        <f>_L_Loc</f>
        <v>0</v>
      </c>
      <c r="BE156" s="41">
        <f>_L_Loc</f>
        <v>0</v>
      </c>
      <c r="BF156" s="41">
        <f>_L_Loc</f>
        <v>0</v>
      </c>
      <c r="BG156" s="41">
        <f>_L_Loc</f>
        <v>0</v>
      </c>
      <c r="BH156" s="41">
        <f>_L_Loc</f>
        <v>0</v>
      </c>
      <c r="BI156" s="41">
        <f>_L_Loc</f>
        <v>0</v>
      </c>
      <c r="BJ156" s="41">
        <f>_L_Loc</f>
        <v>0</v>
      </c>
      <c r="BK156" s="41">
        <f>_L_Loc</f>
        <v>0</v>
      </c>
      <c r="BL156" s="41">
        <f>_L_Loc</f>
        <v>0</v>
      </c>
      <c r="BM156" s="41">
        <f>_L_Loc</f>
        <v>0</v>
      </c>
      <c r="BN156" s="41">
        <f>_L_Loc</f>
        <v>0</v>
      </c>
      <c r="BO156" s="41">
        <f>_L_Loc</f>
        <v>0</v>
      </c>
      <c r="BP156" s="41">
        <f>_L_Loc</f>
        <v>0</v>
      </c>
      <c r="BQ156" s="41">
        <f>_L_Loc</f>
        <v>0</v>
      </c>
      <c r="BR156" s="41">
        <f>_L_Loc</f>
        <v>0</v>
      </c>
      <c r="BS156" s="41">
        <f>_L_Loc</f>
        <v>0</v>
      </c>
      <c r="BT156" s="41">
        <f>_L_Loc</f>
        <v>0</v>
      </c>
      <c r="BU156" s="41">
        <f>_L_Loc</f>
        <v>0</v>
      </c>
      <c r="BV156" s="41">
        <f>_L_Loc</f>
        <v>0</v>
      </c>
      <c r="BW156" s="41">
        <f>_L_Loc</f>
        <v>0</v>
      </c>
      <c r="BX156" s="41">
        <f>_L_Loc</f>
        <v>0</v>
      </c>
      <c r="BY156" s="41">
        <f>_L_Loc</f>
        <v>0</v>
      </c>
      <c r="BZ156" s="41">
        <f>_L_Loc</f>
        <v>0</v>
      </c>
      <c r="CA156" s="41">
        <f>_L_Loc</f>
        <v>0</v>
      </c>
      <c r="CB156" s="41">
        <f>_L_Loc</f>
        <v>0</v>
      </c>
      <c r="CC156" s="41">
        <f>_L_Loc</f>
        <v>0</v>
      </c>
      <c r="CD156" s="41">
        <f>_L_Loc</f>
        <v>0</v>
      </c>
      <c r="CE156" s="41">
        <f>_L_Loc</f>
        <v>0</v>
      </c>
      <c r="CF156" s="41">
        <f>_L_Loc</f>
        <v>0</v>
      </c>
    </row>
    <row r="157" spans="1:84" s="35" customFormat="1" x14ac:dyDescent="0.25">
      <c r="A157" s="246">
        <f t="shared" si="21"/>
        <v>42481.75</v>
      </c>
      <c r="B157" s="247" t="str">
        <f>_L_Gio</f>
        <v>18:00</v>
      </c>
      <c r="C157" s="241" t="s">
        <v>7751</v>
      </c>
      <c r="D157" s="390">
        <f t="shared" si="22"/>
        <v>148</v>
      </c>
      <c r="E157" s="65" t="str">
        <f>_L_LocHe</f>
        <v>CC</v>
      </c>
      <c r="F157" s="248" t="str">
        <f>_L_MaHP</f>
        <v>CC2CO11</v>
      </c>
      <c r="G157" s="166" t="str">
        <f>_L_Loc</f>
        <v xml:space="preserve">Hình họa - Vẽ kỹ thuật </v>
      </c>
      <c r="H157" s="167">
        <f>_L_Loc</f>
        <v>4</v>
      </c>
      <c r="I157" s="65" t="str">
        <f>_L_Loc</f>
        <v>Viết</v>
      </c>
      <c r="J157" s="66">
        <f>_L_Loc</f>
        <v>120</v>
      </c>
      <c r="K157" s="67">
        <v>42481</v>
      </c>
      <c r="L157" s="236" t="str">
        <f>_L_Ngay</f>
        <v>(Thứ 5)</v>
      </c>
      <c r="M157" s="512">
        <v>5</v>
      </c>
      <c r="N157" s="65">
        <f t="shared" si="23"/>
        <v>15</v>
      </c>
      <c r="O157" s="391">
        <f>_L_SV_P</f>
        <v>15</v>
      </c>
      <c r="P157" s="65">
        <f>_L_sophong</f>
        <v>1</v>
      </c>
      <c r="Q157" s="392"/>
      <c r="R157" s="65"/>
      <c r="S157" s="65"/>
      <c r="T157" s="65"/>
      <c r="U157" s="65"/>
      <c r="V157" s="65"/>
      <c r="W157" s="65"/>
      <c r="X157" s="393">
        <f t="shared" si="24"/>
        <v>0</v>
      </c>
      <c r="Y157" s="394">
        <f>_L_NgayCham</f>
        <v>42482</v>
      </c>
      <c r="Z157" s="395">
        <f>_L_NopDiem</f>
        <v>42488</v>
      </c>
      <c r="AA157" s="396"/>
      <c r="AB157" s="409"/>
      <c r="AC157" s="410"/>
      <c r="AD157" s="410"/>
      <c r="AE157" s="410"/>
      <c r="AF157" s="410"/>
      <c r="AG157" s="410"/>
      <c r="AH157" s="411"/>
      <c r="AI157" s="348"/>
      <c r="AJ157" s="329"/>
      <c r="AK157" s="350"/>
      <c r="AL157" s="171"/>
      <c r="AM157" s="362">
        <f t="shared" si="25"/>
        <v>1</v>
      </c>
      <c r="AN157" s="32">
        <f t="shared" si="26"/>
        <v>-2</v>
      </c>
      <c r="AO157" s="31">
        <f>_L_SV_Pcuoi</f>
        <v>15</v>
      </c>
      <c r="AP157" s="33" t="str">
        <f>_L_Loc</f>
        <v>CSVE</v>
      </c>
      <c r="AQ157" s="33" t="str">
        <f>_L_Loc</f>
        <v>CSKT</v>
      </c>
      <c r="AR157" s="48">
        <f t="shared" si="27"/>
        <v>-2</v>
      </c>
      <c r="AS157" s="63">
        <f t="shared" si="28"/>
        <v>1</v>
      </c>
      <c r="AT157" s="34"/>
      <c r="AU157" s="41" t="str">
        <f>_L_Loc</f>
        <v>x</v>
      </c>
      <c r="AV157" s="41" t="str">
        <f>_L_Loc</f>
        <v>x</v>
      </c>
      <c r="AW157" s="41" t="str">
        <f>_L_Loc</f>
        <v>x</v>
      </c>
      <c r="AX157" s="41" t="str">
        <f>_L_Loc</f>
        <v>x</v>
      </c>
      <c r="AY157" s="41" t="str">
        <f>_L_Loc</f>
        <v>x</v>
      </c>
      <c r="AZ157" s="41" t="str">
        <f>_L_Loc</f>
        <v>x</v>
      </c>
      <c r="BA157" s="41" t="str">
        <f>_L_Loc</f>
        <v>x</v>
      </c>
      <c r="BB157" s="41">
        <f>_L_Loc</f>
        <v>0</v>
      </c>
      <c r="BC157" s="41">
        <f>_L_Loc</f>
        <v>0</v>
      </c>
      <c r="BD157" s="41">
        <f>_L_Loc</f>
        <v>0</v>
      </c>
      <c r="BE157" s="41">
        <f>_L_Loc</f>
        <v>0</v>
      </c>
      <c r="BF157" s="41">
        <f>_L_Loc</f>
        <v>0</v>
      </c>
      <c r="BG157" s="41">
        <f>_L_Loc</f>
        <v>0</v>
      </c>
      <c r="BH157" s="41">
        <f>_L_Loc</f>
        <v>0</v>
      </c>
      <c r="BI157" s="41">
        <f>_L_Loc</f>
        <v>0</v>
      </c>
      <c r="BJ157" s="41">
        <f>_L_Loc</f>
        <v>0</v>
      </c>
      <c r="BK157" s="41">
        <f>_L_Loc</f>
        <v>0</v>
      </c>
      <c r="BL157" s="41">
        <f>_L_Loc</f>
        <v>0</v>
      </c>
      <c r="BM157" s="41">
        <f>_L_Loc</f>
        <v>0</v>
      </c>
      <c r="BN157" s="41">
        <f>_L_Loc</f>
        <v>0</v>
      </c>
      <c r="BO157" s="41" t="str">
        <f>_L_Loc</f>
        <v>x</v>
      </c>
      <c r="BP157" s="41" t="str">
        <f>_L_Loc</f>
        <v>x</v>
      </c>
      <c r="BQ157" s="41" t="str">
        <f>_L_Loc</f>
        <v>x</v>
      </c>
      <c r="BR157" s="41">
        <f>_L_Loc</f>
        <v>0</v>
      </c>
      <c r="BS157" s="41" t="str">
        <f>_L_Loc</f>
        <v>x</v>
      </c>
      <c r="BT157" s="41">
        <f>_L_Loc</f>
        <v>0</v>
      </c>
      <c r="BU157" s="41">
        <f>_L_Loc</f>
        <v>0</v>
      </c>
      <c r="BV157" s="41">
        <f>_L_Loc</f>
        <v>0</v>
      </c>
      <c r="BW157" s="41">
        <f>_L_Loc</f>
        <v>0</v>
      </c>
      <c r="BX157" s="41">
        <f>_L_Loc</f>
        <v>0</v>
      </c>
      <c r="BY157" s="41">
        <f>_L_Loc</f>
        <v>0</v>
      </c>
      <c r="BZ157" s="41">
        <f>_L_Loc</f>
        <v>0</v>
      </c>
      <c r="CA157" s="41">
        <f>_L_Loc</f>
        <v>0</v>
      </c>
      <c r="CB157" s="41">
        <f>_L_Loc</f>
        <v>0</v>
      </c>
      <c r="CC157" s="41">
        <f>_L_Loc</f>
        <v>0</v>
      </c>
      <c r="CD157" s="41">
        <f>_L_Loc</f>
        <v>0</v>
      </c>
      <c r="CE157" s="41">
        <f>_L_Loc</f>
        <v>0</v>
      </c>
      <c r="CF157" s="41">
        <f>_L_Loc</f>
        <v>0</v>
      </c>
    </row>
    <row r="158" spans="1:84" s="35" customFormat="1" x14ac:dyDescent="0.25">
      <c r="A158" s="246">
        <f t="shared" si="21"/>
        <v>42481.75</v>
      </c>
      <c r="B158" s="247" t="str">
        <f>_L_Gio</f>
        <v>18:00</v>
      </c>
      <c r="C158" s="241" t="s">
        <v>7765</v>
      </c>
      <c r="D158" s="390">
        <f t="shared" si="22"/>
        <v>149</v>
      </c>
      <c r="E158" s="65" t="str">
        <f>_L_LocHe</f>
        <v>DC</v>
      </c>
      <c r="F158" s="248" t="str">
        <f>_L_MaHP</f>
        <v>DC2OT71</v>
      </c>
      <c r="G158" s="166" t="str">
        <f>_L_Loc</f>
        <v>Đồ án Lý thuyết ô tô</v>
      </c>
      <c r="H158" s="167">
        <f>_L_Loc</f>
        <v>1</v>
      </c>
      <c r="I158" s="65" t="str">
        <f>_L_Loc</f>
        <v>VĐ</v>
      </c>
      <c r="J158" s="66">
        <f>_L_Loc</f>
        <v>0</v>
      </c>
      <c r="K158" s="67">
        <v>42481</v>
      </c>
      <c r="L158" s="236" t="str">
        <f>_L_Ngay</f>
        <v>(Thứ 5)</v>
      </c>
      <c r="M158" s="512">
        <v>5</v>
      </c>
      <c r="N158" s="65">
        <f t="shared" si="23"/>
        <v>6</v>
      </c>
      <c r="O158" s="391">
        <f>_L_SV_P</f>
        <v>0</v>
      </c>
      <c r="P158" s="65" t="str">
        <f>_L_sophong</f>
        <v/>
      </c>
      <c r="Q158" s="392"/>
      <c r="R158" s="65"/>
      <c r="S158" s="65"/>
      <c r="T158" s="65"/>
      <c r="U158" s="65"/>
      <c r="V158" s="65"/>
      <c r="W158" s="65"/>
      <c r="X158" s="393">
        <f t="shared" si="24"/>
        <v>0</v>
      </c>
      <c r="Y158" s="394">
        <f>_L_NgayCham</f>
        <v>42481</v>
      </c>
      <c r="Z158" s="395">
        <f>_L_NopDiem</f>
        <v>42483</v>
      </c>
      <c r="AA158" s="396"/>
      <c r="AB158" s="409"/>
      <c r="AC158" s="410"/>
      <c r="AD158" s="410"/>
      <c r="AE158" s="410"/>
      <c r="AF158" s="410"/>
      <c r="AG158" s="410"/>
      <c r="AH158" s="411"/>
      <c r="AI158" s="348"/>
      <c r="AJ158" s="329"/>
      <c r="AK158" s="350"/>
      <c r="AL158" s="171"/>
      <c r="AM158" s="362">
        <f t="shared" si="25"/>
        <v>1</v>
      </c>
      <c r="AN158" s="32" t="e">
        <f t="shared" si="26"/>
        <v>#VALUE!</v>
      </c>
      <c r="AO158" s="31" t="str">
        <f>_L_SV_Pcuoi</f>
        <v/>
      </c>
      <c r="AP158" s="33" t="str">
        <f>_L_Loc</f>
        <v>CKOT</v>
      </c>
      <c r="AQ158" s="33" t="str">
        <f>_L_Loc</f>
        <v>KCK</v>
      </c>
      <c r="AR158" s="48" t="e">
        <f t="shared" si="27"/>
        <v>#VALUE!</v>
      </c>
      <c r="AS158" s="63" t="e">
        <f t="shared" si="28"/>
        <v>#DIV/0!</v>
      </c>
      <c r="AT158" s="34"/>
      <c r="AU158" s="41">
        <f>_L_Loc</f>
        <v>0</v>
      </c>
      <c r="AV158" s="41">
        <f>_L_Loc</f>
        <v>0</v>
      </c>
      <c r="AW158" s="41">
        <f>_L_Loc</f>
        <v>0</v>
      </c>
      <c r="AX158" s="41">
        <f>_L_Loc</f>
        <v>0</v>
      </c>
      <c r="AY158" s="41">
        <f>_L_Loc</f>
        <v>0</v>
      </c>
      <c r="AZ158" s="41">
        <f>_L_Loc</f>
        <v>0</v>
      </c>
      <c r="BA158" s="41">
        <f>_L_Loc</f>
        <v>0</v>
      </c>
      <c r="BB158" s="41" t="str">
        <f>_L_Loc</f>
        <v>x</v>
      </c>
      <c r="BC158" s="41">
        <f>_L_Loc</f>
        <v>0</v>
      </c>
      <c r="BD158" s="41">
        <f>_L_Loc</f>
        <v>0</v>
      </c>
      <c r="BE158" s="41">
        <f>_L_Loc</f>
        <v>0</v>
      </c>
      <c r="BF158" s="41">
        <f>_L_Loc</f>
        <v>0</v>
      </c>
      <c r="BG158" s="41">
        <f>_L_Loc</f>
        <v>0</v>
      </c>
      <c r="BH158" s="41">
        <f>_L_Loc</f>
        <v>0</v>
      </c>
      <c r="BI158" s="41">
        <f>_L_Loc</f>
        <v>0</v>
      </c>
      <c r="BJ158" s="41">
        <f>_L_Loc</f>
        <v>0</v>
      </c>
      <c r="BK158" s="41">
        <f>_L_Loc</f>
        <v>0</v>
      </c>
      <c r="BL158" s="41">
        <f>_L_Loc</f>
        <v>0</v>
      </c>
      <c r="BM158" s="41">
        <f>_L_Loc</f>
        <v>0</v>
      </c>
      <c r="BN158" s="41">
        <f>_L_Loc</f>
        <v>0</v>
      </c>
      <c r="BO158" s="41">
        <f>_L_Loc</f>
        <v>0</v>
      </c>
      <c r="BP158" s="41">
        <f>_L_Loc</f>
        <v>0</v>
      </c>
      <c r="BQ158" s="41">
        <f>_L_Loc</f>
        <v>0</v>
      </c>
      <c r="BR158" s="41">
        <f>_L_Loc</f>
        <v>0</v>
      </c>
      <c r="BS158" s="41">
        <f>_L_Loc</f>
        <v>0</v>
      </c>
      <c r="BT158" s="41">
        <f>_L_Loc</f>
        <v>0</v>
      </c>
      <c r="BU158" s="41">
        <f>_L_Loc</f>
        <v>0</v>
      </c>
      <c r="BV158" s="41">
        <f>_L_Loc</f>
        <v>0</v>
      </c>
      <c r="BW158" s="41">
        <f>_L_Loc</f>
        <v>0</v>
      </c>
      <c r="BX158" s="41">
        <f>_L_Loc</f>
        <v>0</v>
      </c>
      <c r="BY158" s="41">
        <f>_L_Loc</f>
        <v>0</v>
      </c>
      <c r="BZ158" s="41">
        <f>_L_Loc</f>
        <v>0</v>
      </c>
      <c r="CA158" s="41">
        <f>_L_Loc</f>
        <v>0</v>
      </c>
      <c r="CB158" s="41">
        <f>_L_Loc</f>
        <v>0</v>
      </c>
      <c r="CC158" s="41">
        <f>_L_Loc</f>
        <v>0</v>
      </c>
      <c r="CD158" s="41">
        <f>_L_Loc</f>
        <v>0</v>
      </c>
      <c r="CE158" s="41">
        <f>_L_Loc</f>
        <v>0</v>
      </c>
      <c r="CF158" s="41">
        <f>_L_Loc</f>
        <v>0</v>
      </c>
    </row>
    <row r="159" spans="1:84" s="35" customFormat="1" x14ac:dyDescent="0.25">
      <c r="A159" s="246">
        <f t="shared" si="21"/>
        <v>42481.75</v>
      </c>
      <c r="B159" s="247" t="str">
        <f>_L_Gio</f>
        <v>18:00</v>
      </c>
      <c r="C159" s="241" t="s">
        <v>7796</v>
      </c>
      <c r="D159" s="390">
        <f t="shared" si="22"/>
        <v>150</v>
      </c>
      <c r="E159" s="65" t="str">
        <f>_L_LocHe</f>
        <v>CC</v>
      </c>
      <c r="F159" s="248" t="str">
        <f>_L_MaHP</f>
        <v>CC3OT33</v>
      </c>
      <c r="G159" s="166" t="str">
        <f>_L_Loc</f>
        <v>Tiếng Anh 3</v>
      </c>
      <c r="H159" s="167">
        <f>_L_Loc</f>
        <v>3</v>
      </c>
      <c r="I159" s="65" t="str">
        <f>_L_Loc</f>
        <v>Viết</v>
      </c>
      <c r="J159" s="66">
        <f>_L_Loc</f>
        <v>60</v>
      </c>
      <c r="K159" s="67">
        <v>42481</v>
      </c>
      <c r="L159" s="236" t="str">
        <f>_L_Ngay</f>
        <v>(Thứ 5)</v>
      </c>
      <c r="M159" s="512">
        <v>5</v>
      </c>
      <c r="N159" s="65">
        <f t="shared" si="23"/>
        <v>6</v>
      </c>
      <c r="O159" s="391">
        <f>_L_SV_P</f>
        <v>6</v>
      </c>
      <c r="P159" s="65">
        <f>_L_sophong</f>
        <v>1</v>
      </c>
      <c r="Q159" s="392"/>
      <c r="R159" s="65"/>
      <c r="S159" s="65"/>
      <c r="T159" s="65"/>
      <c r="U159" s="65"/>
      <c r="V159" s="65"/>
      <c r="W159" s="65"/>
      <c r="X159" s="393">
        <f t="shared" si="24"/>
        <v>0</v>
      </c>
      <c r="Y159" s="394">
        <f>_L_NgayCham</f>
        <v>42482</v>
      </c>
      <c r="Z159" s="395">
        <f>_L_NopDiem</f>
        <v>42488</v>
      </c>
      <c r="AA159" s="396"/>
      <c r="AB159" s="409"/>
      <c r="AC159" s="410"/>
      <c r="AD159" s="410"/>
      <c r="AE159" s="410"/>
      <c r="AF159" s="410"/>
      <c r="AG159" s="410"/>
      <c r="AH159" s="411"/>
      <c r="AI159" s="348"/>
      <c r="AJ159" s="329"/>
      <c r="AK159" s="350"/>
      <c r="AL159" s="171"/>
      <c r="AM159" s="362">
        <f t="shared" si="25"/>
        <v>1</v>
      </c>
      <c r="AN159" s="32">
        <f t="shared" si="26"/>
        <v>-2</v>
      </c>
      <c r="AO159" s="31">
        <f>_L_SV_Pcuoi</f>
        <v>6</v>
      </c>
      <c r="AP159" s="33" t="str">
        <f>_L_Loc</f>
        <v>CBNN</v>
      </c>
      <c r="AQ159" s="33" t="str">
        <f>_L_Loc</f>
        <v>KHCB</v>
      </c>
      <c r="AR159" s="48">
        <f t="shared" si="27"/>
        <v>-2</v>
      </c>
      <c r="AS159" s="63">
        <f t="shared" si="28"/>
        <v>1</v>
      </c>
      <c r="AT159" s="34"/>
      <c r="AU159" s="41">
        <f>_L_Loc</f>
        <v>0</v>
      </c>
      <c r="AV159" s="41">
        <f>_L_Loc</f>
        <v>0</v>
      </c>
      <c r="AW159" s="41">
        <f>_L_Loc</f>
        <v>0</v>
      </c>
      <c r="AX159" s="41">
        <f>_L_Loc</f>
        <v>0</v>
      </c>
      <c r="AY159" s="41">
        <f>_L_Loc</f>
        <v>0</v>
      </c>
      <c r="AZ159" s="41">
        <f>_L_Loc</f>
        <v>0</v>
      </c>
      <c r="BA159" s="41">
        <f>_L_Loc</f>
        <v>0</v>
      </c>
      <c r="BB159" s="41" t="str">
        <f>_L_Loc</f>
        <v>x</v>
      </c>
      <c r="BC159" s="41">
        <f>_L_Loc</f>
        <v>0</v>
      </c>
      <c r="BD159" s="41">
        <f>_L_Loc</f>
        <v>0</v>
      </c>
      <c r="BE159" s="41">
        <f>_L_Loc</f>
        <v>0</v>
      </c>
      <c r="BF159" s="41">
        <f>_L_Loc</f>
        <v>0</v>
      </c>
      <c r="BG159" s="41">
        <f>_L_Loc</f>
        <v>0</v>
      </c>
      <c r="BH159" s="41">
        <f>_L_Loc</f>
        <v>0</v>
      </c>
      <c r="BI159" s="41">
        <f>_L_Loc</f>
        <v>0</v>
      </c>
      <c r="BJ159" s="41">
        <f>_L_Loc</f>
        <v>0</v>
      </c>
      <c r="BK159" s="41">
        <f>_L_Loc</f>
        <v>0</v>
      </c>
      <c r="BL159" s="41">
        <f>_L_Loc</f>
        <v>0</v>
      </c>
      <c r="BM159" s="41">
        <f>_L_Loc</f>
        <v>0</v>
      </c>
      <c r="BN159" s="41">
        <f>_L_Loc</f>
        <v>0</v>
      </c>
      <c r="BO159" s="41">
        <f>_L_Loc</f>
        <v>0</v>
      </c>
      <c r="BP159" s="41">
        <f>_L_Loc</f>
        <v>0</v>
      </c>
      <c r="BQ159" s="41">
        <f>_L_Loc</f>
        <v>0</v>
      </c>
      <c r="BR159" s="41">
        <f>_L_Loc</f>
        <v>0</v>
      </c>
      <c r="BS159" s="41">
        <f>_L_Loc</f>
        <v>0</v>
      </c>
      <c r="BT159" s="41">
        <f>_L_Loc</f>
        <v>0</v>
      </c>
      <c r="BU159" s="41" t="str">
        <f>_L_Loc</f>
        <v>x</v>
      </c>
      <c r="BV159" s="41">
        <f>_L_Loc</f>
        <v>0</v>
      </c>
      <c r="BW159" s="41">
        <f>_L_Loc</f>
        <v>0</v>
      </c>
      <c r="BX159" s="41">
        <f>_L_Loc</f>
        <v>0</v>
      </c>
      <c r="BY159" s="41">
        <f>_L_Loc</f>
        <v>0</v>
      </c>
      <c r="BZ159" s="41">
        <f>_L_Loc</f>
        <v>0</v>
      </c>
      <c r="CA159" s="41">
        <f>_L_Loc</f>
        <v>0</v>
      </c>
      <c r="CB159" s="41">
        <f>_L_Loc</f>
        <v>0</v>
      </c>
      <c r="CC159" s="41">
        <f>_L_Loc</f>
        <v>0</v>
      </c>
      <c r="CD159" s="41">
        <f>_L_Loc</f>
        <v>0</v>
      </c>
      <c r="CE159" s="41">
        <f>_L_Loc</f>
        <v>0</v>
      </c>
      <c r="CF159" s="41">
        <f>_L_Loc</f>
        <v>0</v>
      </c>
    </row>
    <row r="160" spans="1:84" s="35" customFormat="1" x14ac:dyDescent="0.25">
      <c r="A160" s="246">
        <f t="shared" si="21"/>
        <v>42482.270833333336</v>
      </c>
      <c r="B160" s="247" t="str">
        <f>_L_Gio</f>
        <v>6:30</v>
      </c>
      <c r="C160" s="250" t="s">
        <v>7610</v>
      </c>
      <c r="D160" s="390">
        <f t="shared" si="22"/>
        <v>151</v>
      </c>
      <c r="E160" s="65" t="str">
        <f>_L_LocHe</f>
        <v>DC</v>
      </c>
      <c r="F160" s="248" t="str">
        <f>_L_MaHP</f>
        <v>DC2TT23</v>
      </c>
      <c r="G160" s="166" t="str">
        <f>_L_Loc</f>
        <v>Ngôn ngữ lập trình C</v>
      </c>
      <c r="H160" s="167">
        <f>_L_Loc</f>
        <v>3</v>
      </c>
      <c r="I160" s="65" t="str">
        <f>_L_Loc</f>
        <v>TH</v>
      </c>
      <c r="J160" s="66">
        <f>_L_Loc</f>
        <v>0</v>
      </c>
      <c r="K160" s="67">
        <v>42482</v>
      </c>
      <c r="L160" s="236" t="str">
        <f>_L_Ngay</f>
        <v>(Thứ 6)</v>
      </c>
      <c r="M160" s="512">
        <v>0</v>
      </c>
      <c r="N160" s="65">
        <f t="shared" si="23"/>
        <v>14</v>
      </c>
      <c r="O160" s="391">
        <f>_L_SV_P</f>
        <v>0</v>
      </c>
      <c r="P160" s="65" t="str">
        <f>_L_sophong</f>
        <v/>
      </c>
      <c r="Q160" s="392"/>
      <c r="R160" s="65"/>
      <c r="S160" s="65"/>
      <c r="T160" s="65"/>
      <c r="U160" s="65"/>
      <c r="V160" s="65"/>
      <c r="W160" s="65"/>
      <c r="X160" s="393">
        <f t="shared" si="24"/>
        <v>0</v>
      </c>
      <c r="Y160" s="394">
        <f>_L_NgayCham</f>
        <v>42482</v>
      </c>
      <c r="Z160" s="395">
        <f>_L_NopDiem</f>
        <v>42484</v>
      </c>
      <c r="AA160" s="397"/>
      <c r="AB160" s="412"/>
      <c r="AC160" s="413"/>
      <c r="AD160" s="413"/>
      <c r="AE160" s="413"/>
      <c r="AF160" s="413"/>
      <c r="AG160" s="413"/>
      <c r="AH160" s="414"/>
      <c r="AI160" s="348"/>
      <c r="AJ160" s="329"/>
      <c r="AK160" s="350"/>
      <c r="AL160" s="171"/>
      <c r="AM160" s="362">
        <f t="shared" si="25"/>
        <v>1</v>
      </c>
      <c r="AN160" s="32" t="e">
        <f t="shared" si="26"/>
        <v>#VALUE!</v>
      </c>
      <c r="AO160" s="31" t="str">
        <f>_L_SV_Pcuoi</f>
        <v/>
      </c>
      <c r="AP160" s="33" t="str">
        <f>_L_Loc</f>
        <v>TTHT</v>
      </c>
      <c r="AQ160" s="33" t="str">
        <f>_L_Loc</f>
        <v>CNTT</v>
      </c>
      <c r="AR160" s="48" t="e">
        <f t="shared" si="27"/>
        <v>#VALUE!</v>
      </c>
      <c r="AS160" s="63" t="e">
        <f t="shared" si="28"/>
        <v>#DIV/0!</v>
      </c>
      <c r="AT160" s="34"/>
      <c r="AU160" s="41">
        <f>_L_Loc</f>
        <v>0</v>
      </c>
      <c r="AV160" s="41">
        <f>_L_Loc</f>
        <v>0</v>
      </c>
      <c r="AW160" s="41">
        <f>_L_Loc</f>
        <v>0</v>
      </c>
      <c r="AX160" s="41">
        <f>_L_Loc</f>
        <v>0</v>
      </c>
      <c r="AY160" s="41">
        <f>_L_Loc</f>
        <v>0</v>
      </c>
      <c r="AZ160" s="41">
        <f>_L_Loc</f>
        <v>0</v>
      </c>
      <c r="BA160" s="41">
        <f>_L_Loc</f>
        <v>0</v>
      </c>
      <c r="BB160" s="41">
        <f>_L_Loc</f>
        <v>0</v>
      </c>
      <c r="BC160" s="41">
        <f>_L_Loc</f>
        <v>0</v>
      </c>
      <c r="BD160" s="41">
        <f>_L_Loc</f>
        <v>0</v>
      </c>
      <c r="BE160" s="41">
        <f>_L_Loc</f>
        <v>0</v>
      </c>
      <c r="BF160" s="41" t="str">
        <f>_L_Loc</f>
        <v>x</v>
      </c>
      <c r="BG160" s="41" t="str">
        <f>_L_Loc</f>
        <v>x</v>
      </c>
      <c r="BH160" s="41">
        <f>_L_Loc</f>
        <v>0</v>
      </c>
      <c r="BI160" s="41">
        <f>_L_Loc</f>
        <v>0</v>
      </c>
      <c r="BJ160" s="41">
        <f>_L_Loc</f>
        <v>0</v>
      </c>
      <c r="BK160" s="41">
        <f>_L_Loc</f>
        <v>0</v>
      </c>
      <c r="BL160" s="41">
        <f>_L_Loc</f>
        <v>0</v>
      </c>
      <c r="BM160" s="41">
        <f>_L_Loc</f>
        <v>0</v>
      </c>
      <c r="BN160" s="41">
        <f>_L_Loc</f>
        <v>0</v>
      </c>
      <c r="BO160" s="41">
        <f>_L_Loc</f>
        <v>0</v>
      </c>
      <c r="BP160" s="41">
        <f>_L_Loc</f>
        <v>0</v>
      </c>
      <c r="BQ160" s="41">
        <f>_L_Loc</f>
        <v>0</v>
      </c>
      <c r="BR160" s="41">
        <f>_L_Loc</f>
        <v>0</v>
      </c>
      <c r="BS160" s="41">
        <f>_L_Loc</f>
        <v>0</v>
      </c>
      <c r="BT160" s="41">
        <f>_L_Loc</f>
        <v>0</v>
      </c>
      <c r="BU160" s="41">
        <f>_L_Loc</f>
        <v>0</v>
      </c>
      <c r="BV160" s="41">
        <f>_L_Loc</f>
        <v>0</v>
      </c>
      <c r="BW160" s="41">
        <f>_L_Loc</f>
        <v>0</v>
      </c>
      <c r="BX160" s="41">
        <f>_L_Loc</f>
        <v>0</v>
      </c>
      <c r="BY160" s="41" t="str">
        <f>_L_Loc</f>
        <v>x</v>
      </c>
      <c r="BZ160" s="41">
        <f>_L_Loc</f>
        <v>0</v>
      </c>
      <c r="CA160" s="41">
        <f>_L_Loc</f>
        <v>0</v>
      </c>
      <c r="CB160" s="41">
        <f>_L_Loc</f>
        <v>0</v>
      </c>
      <c r="CC160" s="41">
        <f>_L_Loc</f>
        <v>0</v>
      </c>
      <c r="CD160" s="41">
        <f>_L_Loc</f>
        <v>0</v>
      </c>
      <c r="CE160" s="41">
        <f>_L_Loc</f>
        <v>0</v>
      </c>
      <c r="CF160" s="41">
        <f>_L_Loc</f>
        <v>0</v>
      </c>
    </row>
    <row r="161" spans="1:84" s="35" customFormat="1" x14ac:dyDescent="0.25">
      <c r="A161" s="246">
        <f t="shared" si="21"/>
        <v>42482.75</v>
      </c>
      <c r="B161" s="247" t="str">
        <f>_L_Gio</f>
        <v>18:00</v>
      </c>
      <c r="C161" s="241" t="s">
        <v>7596</v>
      </c>
      <c r="D161" s="390">
        <f t="shared" si="22"/>
        <v>152</v>
      </c>
      <c r="E161" s="65" t="str">
        <f>_L_LocHe</f>
        <v>DC</v>
      </c>
      <c r="F161" s="248" t="str">
        <f>_L_MaHP</f>
        <v>DC2DD94</v>
      </c>
      <c r="G161" s="166" t="str">
        <f>_L_Loc</f>
        <v>Nguyên lý quy hoạch</v>
      </c>
      <c r="H161" s="167">
        <f>_L_Loc</f>
        <v>2</v>
      </c>
      <c r="I161" s="65" t="str">
        <f>_L_Loc</f>
        <v>Viết</v>
      </c>
      <c r="J161" s="66">
        <f>_L_Loc</f>
        <v>60</v>
      </c>
      <c r="K161" s="67">
        <v>42482</v>
      </c>
      <c r="L161" s="236" t="str">
        <f>_L_Ngay</f>
        <v>(Thứ 6)</v>
      </c>
      <c r="M161" s="512">
        <v>5</v>
      </c>
      <c r="N161" s="65">
        <f t="shared" si="23"/>
        <v>26</v>
      </c>
      <c r="O161" s="391">
        <f>_L_SV_P</f>
        <v>26</v>
      </c>
      <c r="P161" s="65">
        <f>_L_sophong</f>
        <v>1</v>
      </c>
      <c r="Q161" s="392"/>
      <c r="R161" s="65"/>
      <c r="S161" s="65"/>
      <c r="T161" s="65"/>
      <c r="U161" s="65"/>
      <c r="V161" s="65"/>
      <c r="W161" s="65"/>
      <c r="X161" s="393">
        <f t="shared" si="24"/>
        <v>0</v>
      </c>
      <c r="Y161" s="394">
        <f>_L_NgayCham</f>
        <v>42485</v>
      </c>
      <c r="Z161" s="395">
        <f>_L_NopDiem</f>
        <v>42489</v>
      </c>
      <c r="AA161" s="396"/>
      <c r="AB161" s="409"/>
      <c r="AC161" s="410"/>
      <c r="AD161" s="410"/>
      <c r="AE161" s="410"/>
      <c r="AF161" s="410"/>
      <c r="AG161" s="410"/>
      <c r="AH161" s="411"/>
      <c r="AI161" s="348"/>
      <c r="AJ161" s="329"/>
      <c r="AK161" s="350"/>
      <c r="AL161" s="171"/>
      <c r="AM161" s="362">
        <f t="shared" si="25"/>
        <v>2</v>
      </c>
      <c r="AN161" s="32">
        <f t="shared" si="26"/>
        <v>-2</v>
      </c>
      <c r="AO161" s="31">
        <f>_L_SV_Pcuoi</f>
        <v>26</v>
      </c>
      <c r="AP161" s="33" t="str">
        <f>_L_Loc</f>
        <v>CTDD</v>
      </c>
      <c r="AQ161" s="33" t="str">
        <f>_L_Loc</f>
        <v>KCT</v>
      </c>
      <c r="AR161" s="48">
        <f t="shared" si="27"/>
        <v>-2</v>
      </c>
      <c r="AS161" s="63">
        <f t="shared" si="28"/>
        <v>1</v>
      </c>
      <c r="AT161" s="34"/>
      <c r="AU161" s="41">
        <f>_L_Loc</f>
        <v>0</v>
      </c>
      <c r="AV161" s="41">
        <f>_L_Loc</f>
        <v>0</v>
      </c>
      <c r="AW161" s="41">
        <f>_L_Loc</f>
        <v>0</v>
      </c>
      <c r="AX161" s="41">
        <f>_L_Loc</f>
        <v>0</v>
      </c>
      <c r="AY161" s="41">
        <f>_L_Loc</f>
        <v>0</v>
      </c>
      <c r="AZ161" s="41" t="str">
        <f>_L_Loc</f>
        <v>o</v>
      </c>
      <c r="BA161" s="41">
        <f>_L_Loc</f>
        <v>0</v>
      </c>
      <c r="BB161" s="41">
        <f>_L_Loc</f>
        <v>0</v>
      </c>
      <c r="BC161" s="41">
        <f>_L_Loc</f>
        <v>0</v>
      </c>
      <c r="BD161" s="41">
        <f>_L_Loc</f>
        <v>0</v>
      </c>
      <c r="BE161" s="41">
        <f>_L_Loc</f>
        <v>0</v>
      </c>
      <c r="BF161" s="41">
        <f>_L_Loc</f>
        <v>0</v>
      </c>
      <c r="BG161" s="41">
        <f>_L_Loc</f>
        <v>0</v>
      </c>
      <c r="BH161" s="41">
        <f>_L_Loc</f>
        <v>0</v>
      </c>
      <c r="BI161" s="41">
        <f>_L_Loc</f>
        <v>0</v>
      </c>
      <c r="BJ161" s="41">
        <f>_L_Loc</f>
        <v>0</v>
      </c>
      <c r="BK161" s="41">
        <f>_L_Loc</f>
        <v>0</v>
      </c>
      <c r="BL161" s="41">
        <f>_L_Loc</f>
        <v>0</v>
      </c>
      <c r="BM161" s="41">
        <f>_L_Loc</f>
        <v>0</v>
      </c>
      <c r="BN161" s="41">
        <f>_L_Loc</f>
        <v>0</v>
      </c>
      <c r="BO161" s="41">
        <f>_L_Loc</f>
        <v>0</v>
      </c>
      <c r="BP161" s="41">
        <f>_L_Loc</f>
        <v>0</v>
      </c>
      <c r="BQ161" s="41">
        <f>_L_Loc</f>
        <v>0</v>
      </c>
      <c r="BR161" s="41">
        <f>_L_Loc</f>
        <v>0</v>
      </c>
      <c r="BS161" s="41" t="str">
        <f>_L_Loc</f>
        <v>o</v>
      </c>
      <c r="BT161" s="41">
        <f>_L_Loc</f>
        <v>0</v>
      </c>
      <c r="BU161" s="41">
        <f>_L_Loc</f>
        <v>0</v>
      </c>
      <c r="BV161" s="41">
        <f>_L_Loc</f>
        <v>0</v>
      </c>
      <c r="BW161" s="41">
        <f>_L_Loc</f>
        <v>0</v>
      </c>
      <c r="BX161" s="41">
        <f>_L_Loc</f>
        <v>0</v>
      </c>
      <c r="BY161" s="41">
        <f>_L_Loc</f>
        <v>0</v>
      </c>
      <c r="BZ161" s="41">
        <f>_L_Loc</f>
        <v>0</v>
      </c>
      <c r="CA161" s="41">
        <f>_L_Loc</f>
        <v>0</v>
      </c>
      <c r="CB161" s="41">
        <f>_L_Loc</f>
        <v>0</v>
      </c>
      <c r="CC161" s="41">
        <f>_L_Loc</f>
        <v>0</v>
      </c>
      <c r="CD161" s="41">
        <f>_L_Loc</f>
        <v>0</v>
      </c>
      <c r="CE161" s="41">
        <f>_L_Loc</f>
        <v>0</v>
      </c>
      <c r="CF161" s="41">
        <f>_L_Loc</f>
        <v>0</v>
      </c>
    </row>
    <row r="162" spans="1:84" s="35" customFormat="1" x14ac:dyDescent="0.25">
      <c r="A162" s="246">
        <f t="shared" si="21"/>
        <v>42482.75</v>
      </c>
      <c r="B162" s="247" t="str">
        <f>_L_Gio</f>
        <v>18:00</v>
      </c>
      <c r="C162" s="250" t="s">
        <v>7597</v>
      </c>
      <c r="D162" s="390">
        <f t="shared" si="22"/>
        <v>153</v>
      </c>
      <c r="E162" s="65" t="str">
        <f>_L_LocHe</f>
        <v>DL</v>
      </c>
      <c r="F162" s="248" t="str">
        <f>_L_MaHP</f>
        <v>DC2DD94</v>
      </c>
      <c r="G162" s="166" t="str">
        <f>_L_Loc</f>
        <v>Nguyên lý quy hoạch</v>
      </c>
      <c r="H162" s="167">
        <f>_L_Loc</f>
        <v>2</v>
      </c>
      <c r="I162" s="65" t="str">
        <f>_L_Loc</f>
        <v>Viết</v>
      </c>
      <c r="J162" s="66">
        <f>_L_Loc</f>
        <v>60</v>
      </c>
      <c r="K162" s="67">
        <v>42482</v>
      </c>
      <c r="L162" s="236" t="str">
        <f>_L_Ngay</f>
        <v>(Thứ 6)</v>
      </c>
      <c r="M162" s="512">
        <v>5</v>
      </c>
      <c r="N162" s="65">
        <f t="shared" si="23"/>
        <v>2</v>
      </c>
      <c r="O162" s="391">
        <f>_L_SV_P</f>
        <v>2</v>
      </c>
      <c r="P162" s="65">
        <f>_L_sophong</f>
        <v>1</v>
      </c>
      <c r="Q162" s="392"/>
      <c r="R162" s="65"/>
      <c r="S162" s="65"/>
      <c r="T162" s="65"/>
      <c r="U162" s="65"/>
      <c r="V162" s="65"/>
      <c r="W162" s="65"/>
      <c r="X162" s="393">
        <f t="shared" si="24"/>
        <v>0</v>
      </c>
      <c r="Y162" s="394">
        <f>_L_NgayCham</f>
        <v>42485</v>
      </c>
      <c r="Z162" s="395">
        <f>_L_NopDiem</f>
        <v>42489</v>
      </c>
      <c r="AA162" s="396"/>
      <c r="AB162" s="409"/>
      <c r="AC162" s="410"/>
      <c r="AD162" s="410"/>
      <c r="AE162" s="410"/>
      <c r="AF162" s="410"/>
      <c r="AG162" s="410"/>
      <c r="AH162" s="411"/>
      <c r="AI162" s="348"/>
      <c r="AJ162" s="329"/>
      <c r="AK162" s="350"/>
      <c r="AL162" s="171"/>
      <c r="AM162" s="362">
        <f t="shared" si="25"/>
        <v>2</v>
      </c>
      <c r="AN162" s="32">
        <f t="shared" si="26"/>
        <v>-2</v>
      </c>
      <c r="AO162" s="31">
        <f>_L_SV_Pcuoi</f>
        <v>2</v>
      </c>
      <c r="AP162" s="33" t="str">
        <f>_L_Loc</f>
        <v>CTDD</v>
      </c>
      <c r="AQ162" s="33" t="str">
        <f>_L_Loc</f>
        <v>KCT</v>
      </c>
      <c r="AR162" s="48">
        <f t="shared" si="27"/>
        <v>-2</v>
      </c>
      <c r="AS162" s="63">
        <f t="shared" si="28"/>
        <v>1</v>
      </c>
      <c r="AT162" s="34"/>
      <c r="AU162" s="41">
        <f>_L_Loc</f>
        <v>0</v>
      </c>
      <c r="AV162" s="41">
        <f>_L_Loc</f>
        <v>0</v>
      </c>
      <c r="AW162" s="41">
        <f>_L_Loc</f>
        <v>0</v>
      </c>
      <c r="AX162" s="41">
        <f>_L_Loc</f>
        <v>0</v>
      </c>
      <c r="AY162" s="41">
        <f>_L_Loc</f>
        <v>0</v>
      </c>
      <c r="AZ162" s="41" t="str">
        <f>_L_Loc</f>
        <v>o</v>
      </c>
      <c r="BA162" s="41">
        <f>_L_Loc</f>
        <v>0</v>
      </c>
      <c r="BB162" s="41">
        <f>_L_Loc</f>
        <v>0</v>
      </c>
      <c r="BC162" s="41">
        <f>_L_Loc</f>
        <v>0</v>
      </c>
      <c r="BD162" s="41">
        <f>_L_Loc</f>
        <v>0</v>
      </c>
      <c r="BE162" s="41">
        <f>_L_Loc</f>
        <v>0</v>
      </c>
      <c r="BF162" s="41">
        <f>_L_Loc</f>
        <v>0</v>
      </c>
      <c r="BG162" s="41">
        <f>_L_Loc</f>
        <v>0</v>
      </c>
      <c r="BH162" s="41">
        <f>_L_Loc</f>
        <v>0</v>
      </c>
      <c r="BI162" s="41">
        <f>_L_Loc</f>
        <v>0</v>
      </c>
      <c r="BJ162" s="41">
        <f>_L_Loc</f>
        <v>0</v>
      </c>
      <c r="BK162" s="41">
        <f>_L_Loc</f>
        <v>0</v>
      </c>
      <c r="BL162" s="41">
        <f>_L_Loc</f>
        <v>0</v>
      </c>
      <c r="BM162" s="41">
        <f>_L_Loc</f>
        <v>0</v>
      </c>
      <c r="BN162" s="41">
        <f>_L_Loc</f>
        <v>0</v>
      </c>
      <c r="BO162" s="41">
        <f>_L_Loc</f>
        <v>0</v>
      </c>
      <c r="BP162" s="41">
        <f>_L_Loc</f>
        <v>0</v>
      </c>
      <c r="BQ162" s="41">
        <f>_L_Loc</f>
        <v>0</v>
      </c>
      <c r="BR162" s="41">
        <f>_L_Loc</f>
        <v>0</v>
      </c>
      <c r="BS162" s="41" t="str">
        <f>_L_Loc</f>
        <v>o</v>
      </c>
      <c r="BT162" s="41">
        <f>_L_Loc</f>
        <v>0</v>
      </c>
      <c r="BU162" s="41">
        <f>_L_Loc</f>
        <v>0</v>
      </c>
      <c r="BV162" s="41">
        <f>_L_Loc</f>
        <v>0</v>
      </c>
      <c r="BW162" s="41">
        <f>_L_Loc</f>
        <v>0</v>
      </c>
      <c r="BX162" s="41">
        <f>_L_Loc</f>
        <v>0</v>
      </c>
      <c r="BY162" s="41">
        <f>_L_Loc</f>
        <v>0</v>
      </c>
      <c r="BZ162" s="41">
        <f>_L_Loc</f>
        <v>0</v>
      </c>
      <c r="CA162" s="41">
        <f>_L_Loc</f>
        <v>0</v>
      </c>
      <c r="CB162" s="41">
        <f>_L_Loc</f>
        <v>0</v>
      </c>
      <c r="CC162" s="41">
        <f>_L_Loc</f>
        <v>0</v>
      </c>
      <c r="CD162" s="41">
        <f>_L_Loc</f>
        <v>0</v>
      </c>
      <c r="CE162" s="41">
        <f>_L_Loc</f>
        <v>0</v>
      </c>
      <c r="CF162" s="41">
        <f>_L_Loc</f>
        <v>0</v>
      </c>
    </row>
    <row r="163" spans="1:84" s="35" customFormat="1" x14ac:dyDescent="0.25">
      <c r="A163" s="246">
        <f t="shared" si="21"/>
        <v>42482.75</v>
      </c>
      <c r="B163" s="247" t="str">
        <f>_L_Gio</f>
        <v>18:00</v>
      </c>
      <c r="C163" s="250" t="s">
        <v>7603</v>
      </c>
      <c r="D163" s="390">
        <f t="shared" si="22"/>
        <v>154</v>
      </c>
      <c r="E163" s="65" t="str">
        <f>_L_LocHe</f>
        <v>DC</v>
      </c>
      <c r="F163" s="248" t="str">
        <f>_L_MaHP</f>
        <v>DC2CK57</v>
      </c>
      <c r="G163" s="166" t="str">
        <f>_L_Loc</f>
        <v>Chi tiết máy 2</v>
      </c>
      <c r="H163" s="167">
        <f>_L_Loc</f>
        <v>2</v>
      </c>
      <c r="I163" s="65" t="str">
        <f>_L_Loc</f>
        <v>VĐ</v>
      </c>
      <c r="J163" s="66">
        <f>_L_Loc</f>
        <v>0</v>
      </c>
      <c r="K163" s="67">
        <v>42482</v>
      </c>
      <c r="L163" s="236" t="str">
        <f>_L_Ngay</f>
        <v>(Thứ 6)</v>
      </c>
      <c r="M163" s="512">
        <v>5</v>
      </c>
      <c r="N163" s="65">
        <f t="shared" si="23"/>
        <v>11</v>
      </c>
      <c r="O163" s="391">
        <f>_L_SV_P</f>
        <v>0</v>
      </c>
      <c r="P163" s="65" t="str">
        <f>_L_sophong</f>
        <v/>
      </c>
      <c r="Q163" s="392"/>
      <c r="R163" s="65"/>
      <c r="S163" s="65"/>
      <c r="T163" s="65"/>
      <c r="U163" s="65"/>
      <c r="V163" s="65"/>
      <c r="W163" s="65"/>
      <c r="X163" s="393">
        <f t="shared" si="24"/>
        <v>0</v>
      </c>
      <c r="Y163" s="394">
        <f>_L_NgayCham</f>
        <v>42482</v>
      </c>
      <c r="Z163" s="395">
        <f>_L_NopDiem</f>
        <v>42484</v>
      </c>
      <c r="AA163" s="397"/>
      <c r="AB163" s="412"/>
      <c r="AC163" s="413"/>
      <c r="AD163" s="413"/>
      <c r="AE163" s="413"/>
      <c r="AF163" s="413"/>
      <c r="AG163" s="413"/>
      <c r="AH163" s="414"/>
      <c r="AI163" s="348"/>
      <c r="AJ163" s="329"/>
      <c r="AK163" s="350"/>
      <c r="AL163" s="171"/>
      <c r="AM163" s="362">
        <f t="shared" si="25"/>
        <v>1</v>
      </c>
      <c r="AN163" s="32" t="e">
        <f t="shared" si="26"/>
        <v>#VALUE!</v>
      </c>
      <c r="AO163" s="31" t="str">
        <f>_L_SV_Pcuoi</f>
        <v/>
      </c>
      <c r="AP163" s="33" t="str">
        <f>_L_Loc</f>
        <v>KCK</v>
      </c>
      <c r="AQ163" s="33" t="str">
        <f>_L_Loc</f>
        <v>KCK</v>
      </c>
      <c r="AR163" s="48" t="e">
        <f t="shared" si="27"/>
        <v>#VALUE!</v>
      </c>
      <c r="AS163" s="63" t="e">
        <f t="shared" si="28"/>
        <v>#DIV/0!</v>
      </c>
      <c r="AT163" s="34"/>
      <c r="AU163" s="41">
        <f>_L_Loc</f>
        <v>0</v>
      </c>
      <c r="AV163" s="41">
        <f>_L_Loc</f>
        <v>0</v>
      </c>
      <c r="AW163" s="41">
        <f>_L_Loc</f>
        <v>0</v>
      </c>
      <c r="AX163" s="41">
        <f>_L_Loc</f>
        <v>0</v>
      </c>
      <c r="AY163" s="41">
        <f>_L_Loc</f>
        <v>0</v>
      </c>
      <c r="AZ163" s="41">
        <f>_L_Loc</f>
        <v>0</v>
      </c>
      <c r="BA163" s="41">
        <f>_L_Loc</f>
        <v>0</v>
      </c>
      <c r="BB163" s="41" t="str">
        <f>_L_Loc</f>
        <v>x</v>
      </c>
      <c r="BC163" s="41" t="str">
        <f>_L_Loc</f>
        <v>x</v>
      </c>
      <c r="BD163" s="41" t="str">
        <f>_L_Loc</f>
        <v>x</v>
      </c>
      <c r="BE163" s="41" t="str">
        <f>_L_Loc</f>
        <v>x</v>
      </c>
      <c r="BF163" s="41">
        <f>_L_Loc</f>
        <v>0</v>
      </c>
      <c r="BG163" s="41">
        <f>_L_Loc</f>
        <v>0</v>
      </c>
      <c r="BH163" s="41">
        <f>_L_Loc</f>
        <v>0</v>
      </c>
      <c r="BI163" s="41">
        <f>_L_Loc</f>
        <v>0</v>
      </c>
      <c r="BJ163" s="41">
        <f>_L_Loc</f>
        <v>0</v>
      </c>
      <c r="BK163" s="41">
        <f>_L_Loc</f>
        <v>0</v>
      </c>
      <c r="BL163" s="41">
        <f>_L_Loc</f>
        <v>0</v>
      </c>
      <c r="BM163" s="41">
        <f>_L_Loc</f>
        <v>0</v>
      </c>
    </row>
    <row r="164" spans="1:84" s="35" customFormat="1" x14ac:dyDescent="0.25">
      <c r="A164" s="246">
        <f t="shared" si="21"/>
        <v>42482.75</v>
      </c>
      <c r="B164" s="247" t="str">
        <f>_L_Gio</f>
        <v>18:00</v>
      </c>
      <c r="C164" s="257" t="s">
        <v>7635</v>
      </c>
      <c r="D164" s="390">
        <f t="shared" si="22"/>
        <v>155</v>
      </c>
      <c r="E164" s="65" t="str">
        <f>_L_LocHe</f>
        <v>DC</v>
      </c>
      <c r="F164" s="248" t="str">
        <f>_L_MaHP</f>
        <v>DC3KV30</v>
      </c>
      <c r="G164" s="166" t="str">
        <f>_L_Loc</f>
        <v>Kế toán hành chính sự nghiệp</v>
      </c>
      <c r="H164" s="167">
        <f>_L_Loc</f>
        <v>2</v>
      </c>
      <c r="I164" s="65" t="str">
        <f>_L_Loc</f>
        <v>Viết</v>
      </c>
      <c r="J164" s="66">
        <f>_L_Loc</f>
        <v>90</v>
      </c>
      <c r="K164" s="67">
        <v>42482</v>
      </c>
      <c r="L164" s="236" t="str">
        <f>_L_Ngay</f>
        <v>(Thứ 6)</v>
      </c>
      <c r="M164" s="512">
        <v>5</v>
      </c>
      <c r="N164" s="65">
        <f t="shared" si="23"/>
        <v>66</v>
      </c>
      <c r="O164" s="391">
        <f>_L_SV_P</f>
        <v>45</v>
      </c>
      <c r="P164" s="65">
        <f>_L_sophong</f>
        <v>2</v>
      </c>
      <c r="Q164" s="392"/>
      <c r="R164" s="65"/>
      <c r="S164" s="65"/>
      <c r="T164" s="65"/>
      <c r="U164" s="65"/>
      <c r="V164" s="65"/>
      <c r="W164" s="65"/>
      <c r="X164" s="393">
        <f t="shared" si="24"/>
        <v>0</v>
      </c>
      <c r="Y164" s="394">
        <f>_L_NgayCham</f>
        <v>42485</v>
      </c>
      <c r="Z164" s="395">
        <f>_L_NopDiem</f>
        <v>42489</v>
      </c>
      <c r="AA164" s="396"/>
      <c r="AB164" s="409"/>
      <c r="AC164" s="410"/>
      <c r="AD164" s="410"/>
      <c r="AE164" s="410"/>
      <c r="AF164" s="410"/>
      <c r="AG164" s="410"/>
      <c r="AH164" s="411"/>
      <c r="AI164" s="348"/>
      <c r="AJ164" s="329"/>
      <c r="AK164" s="350"/>
      <c r="AL164" s="171"/>
      <c r="AM164" s="362">
        <f t="shared" si="25"/>
        <v>1</v>
      </c>
      <c r="AN164" s="32">
        <f t="shared" si="26"/>
        <v>-4</v>
      </c>
      <c r="AO164" s="31">
        <f>_L_SV_Pcuoi</f>
        <v>21</v>
      </c>
      <c r="AP164" s="33" t="str">
        <f>_L_Loc</f>
        <v>KVKK</v>
      </c>
      <c r="AQ164" s="33" t="str">
        <f>_L_Loc</f>
        <v>KTVT</v>
      </c>
      <c r="AR164" s="48">
        <f t="shared" si="27"/>
        <v>-4</v>
      </c>
      <c r="AS164" s="63">
        <f t="shared" si="28"/>
        <v>1.4666666666666666</v>
      </c>
      <c r="AT164" s="34"/>
      <c r="AU164" s="41">
        <f>_L_Loc</f>
        <v>0</v>
      </c>
      <c r="AV164" s="41">
        <f>_L_Loc</f>
        <v>0</v>
      </c>
      <c r="AW164" s="41">
        <f>_L_Loc</f>
        <v>0</v>
      </c>
      <c r="AX164" s="41">
        <f>_L_Loc</f>
        <v>0</v>
      </c>
      <c r="AY164" s="41">
        <f>_L_Loc</f>
        <v>0</v>
      </c>
      <c r="AZ164" s="41">
        <f>_L_Loc</f>
        <v>0</v>
      </c>
      <c r="BA164" s="41">
        <f>_L_Loc</f>
        <v>0</v>
      </c>
      <c r="BB164" s="41">
        <f>_L_Loc</f>
        <v>0</v>
      </c>
      <c r="BC164" s="41">
        <f>_L_Loc</f>
        <v>0</v>
      </c>
      <c r="BD164" s="41">
        <f>_L_Loc</f>
        <v>0</v>
      </c>
      <c r="BE164" s="41">
        <f>_L_Loc</f>
        <v>0</v>
      </c>
      <c r="BF164" s="41">
        <f>_L_Loc</f>
        <v>0</v>
      </c>
      <c r="BG164" s="41">
        <f>_L_Loc</f>
        <v>0</v>
      </c>
      <c r="BH164" s="41" t="str">
        <f>_L_Loc</f>
        <v>o</v>
      </c>
      <c r="BI164" s="41">
        <f>_L_Loc</f>
        <v>0</v>
      </c>
      <c r="BJ164" s="41">
        <f>_L_Loc</f>
        <v>0</v>
      </c>
      <c r="BK164" s="41">
        <f>_L_Loc</f>
        <v>0</v>
      </c>
      <c r="BL164" s="41">
        <f>_L_Loc</f>
        <v>0</v>
      </c>
      <c r="BM164" s="41">
        <f>_L_Loc</f>
        <v>0</v>
      </c>
    </row>
    <row r="165" spans="1:84" s="35" customFormat="1" x14ac:dyDescent="0.25">
      <c r="A165" s="246">
        <f t="shared" si="21"/>
        <v>42482.75</v>
      </c>
      <c r="B165" s="247" t="str">
        <f>_L_Gio</f>
        <v>18:00</v>
      </c>
      <c r="C165" s="241" t="s">
        <v>7639</v>
      </c>
      <c r="D165" s="390">
        <f t="shared" si="22"/>
        <v>156</v>
      </c>
      <c r="E165" s="65" t="str">
        <f>_L_LocHe</f>
        <v>CC</v>
      </c>
      <c r="F165" s="248" t="str">
        <f>_L_MaHP</f>
        <v>CC2GT42</v>
      </c>
      <c r="G165" s="166" t="str">
        <f>_L_Loc</f>
        <v>Máy xây dựng</v>
      </c>
      <c r="H165" s="167">
        <f>_L_Loc</f>
        <v>2</v>
      </c>
      <c r="I165" s="65" t="str">
        <f>_L_Loc</f>
        <v>Viết</v>
      </c>
      <c r="J165" s="66">
        <f>_L_Loc</f>
        <v>90</v>
      </c>
      <c r="K165" s="67">
        <v>42482</v>
      </c>
      <c r="L165" s="236" t="str">
        <f>_L_Ngay</f>
        <v>(Thứ 6)</v>
      </c>
      <c r="M165" s="512">
        <v>5</v>
      </c>
      <c r="N165" s="65">
        <f t="shared" si="23"/>
        <v>13</v>
      </c>
      <c r="O165" s="391">
        <f>_L_SV_P</f>
        <v>13</v>
      </c>
      <c r="P165" s="65">
        <f>_L_sophong</f>
        <v>1</v>
      </c>
      <c r="Q165" s="392"/>
      <c r="R165" s="65"/>
      <c r="S165" s="65"/>
      <c r="T165" s="65"/>
      <c r="U165" s="65"/>
      <c r="V165" s="65"/>
      <c r="W165" s="65"/>
      <c r="X165" s="393">
        <f t="shared" si="24"/>
        <v>0</v>
      </c>
      <c r="Y165" s="394">
        <f>_L_NgayCham</f>
        <v>42485</v>
      </c>
      <c r="Z165" s="395">
        <f>_L_NopDiem</f>
        <v>42489</v>
      </c>
      <c r="AA165" s="396"/>
      <c r="AB165" s="409"/>
      <c r="AC165" s="410"/>
      <c r="AD165" s="410"/>
      <c r="AE165" s="410"/>
      <c r="AF165" s="410"/>
      <c r="AG165" s="410"/>
      <c r="AH165" s="411"/>
      <c r="AI165" s="348"/>
      <c r="AJ165" s="365"/>
      <c r="AK165" s="350"/>
      <c r="AL165" s="171"/>
      <c r="AM165" s="362">
        <f t="shared" si="25"/>
        <v>1</v>
      </c>
      <c r="AN165" s="32">
        <f t="shared" si="26"/>
        <v>-2</v>
      </c>
      <c r="AO165" s="31">
        <f>_L_SV_Pcuoi</f>
        <v>13</v>
      </c>
      <c r="AP165" s="33" t="str">
        <f>_L_Loc</f>
        <v>CKMX</v>
      </c>
      <c r="AQ165" s="33" t="str">
        <f>_L_Loc</f>
        <v>KCK</v>
      </c>
      <c r="AR165" s="48">
        <f t="shared" si="27"/>
        <v>-2</v>
      </c>
      <c r="AS165" s="63">
        <f t="shared" si="28"/>
        <v>1</v>
      </c>
      <c r="AT165" s="34"/>
      <c r="AU165" s="41" t="str">
        <f>_L_Loc</f>
        <v>x</v>
      </c>
      <c r="AV165" s="41" t="str">
        <f>_L_Loc</f>
        <v>x</v>
      </c>
      <c r="AW165" s="41" t="str">
        <f>_L_Loc</f>
        <v>x</v>
      </c>
      <c r="AX165" s="41" t="str">
        <f>_L_Loc</f>
        <v>x</v>
      </c>
      <c r="AY165" s="41" t="str">
        <f>_L_Loc</f>
        <v>x</v>
      </c>
      <c r="AZ165" s="41">
        <f>_L_Loc</f>
        <v>0</v>
      </c>
      <c r="BA165" s="41" t="str">
        <f>_L_Loc</f>
        <v>x</v>
      </c>
      <c r="BB165" s="41">
        <f>_L_Loc</f>
        <v>0</v>
      </c>
      <c r="BC165" s="41">
        <f>_L_Loc</f>
        <v>0</v>
      </c>
      <c r="BD165" s="41">
        <f>_L_Loc</f>
        <v>0</v>
      </c>
      <c r="BE165" s="41">
        <f>_L_Loc</f>
        <v>0</v>
      </c>
      <c r="BF165" s="41">
        <f>_L_Loc</f>
        <v>0</v>
      </c>
      <c r="BG165" s="41">
        <f>_L_Loc</f>
        <v>0</v>
      </c>
      <c r="BH165" s="41">
        <f>_L_Loc</f>
        <v>0</v>
      </c>
      <c r="BI165" s="41">
        <f>_L_Loc</f>
        <v>0</v>
      </c>
      <c r="BJ165" s="41" t="str">
        <f>_L_Loc</f>
        <v>x</v>
      </c>
      <c r="BK165" s="41">
        <f>_L_Loc</f>
        <v>0</v>
      </c>
      <c r="BL165" s="41">
        <f>_L_Loc</f>
        <v>0</v>
      </c>
      <c r="BM165" s="41">
        <f>_L_Loc</f>
        <v>0</v>
      </c>
      <c r="BN165" s="41">
        <f>_L_Loc</f>
        <v>0</v>
      </c>
      <c r="BO165" s="41" t="str">
        <f>_L_Loc</f>
        <v>x</v>
      </c>
      <c r="BP165" s="41" t="str">
        <f>_L_Loc</f>
        <v>x</v>
      </c>
      <c r="BQ165" s="41" t="str">
        <f>_L_Loc</f>
        <v>x</v>
      </c>
      <c r="BR165" s="41">
        <f>_L_Loc</f>
        <v>0</v>
      </c>
      <c r="BS165" s="41">
        <f>_L_Loc</f>
        <v>0</v>
      </c>
      <c r="BT165" s="41">
        <f>_L_Loc</f>
        <v>0</v>
      </c>
      <c r="BU165" s="41">
        <f>_L_Loc</f>
        <v>0</v>
      </c>
      <c r="BV165" s="41">
        <f>_L_Loc</f>
        <v>0</v>
      </c>
      <c r="BW165" s="41">
        <f>_L_Loc</f>
        <v>0</v>
      </c>
      <c r="BX165" s="41">
        <f>_L_Loc</f>
        <v>0</v>
      </c>
      <c r="BY165" s="41">
        <f>_L_Loc</f>
        <v>0</v>
      </c>
      <c r="BZ165" s="41">
        <f>_L_Loc</f>
        <v>0</v>
      </c>
      <c r="CA165" s="41">
        <f>_L_Loc</f>
        <v>0</v>
      </c>
      <c r="CB165" s="41">
        <f>_L_Loc</f>
        <v>0</v>
      </c>
      <c r="CC165" s="41" t="str">
        <f>_L_Loc</f>
        <v>x</v>
      </c>
      <c r="CD165" s="41">
        <f>_L_Loc</f>
        <v>0</v>
      </c>
      <c r="CE165" s="41">
        <f>_L_Loc</f>
        <v>0</v>
      </c>
      <c r="CF165" s="41">
        <f>_L_Loc</f>
        <v>0</v>
      </c>
    </row>
    <row r="166" spans="1:84" s="35" customFormat="1" x14ac:dyDescent="0.25">
      <c r="A166" s="246">
        <f t="shared" si="21"/>
        <v>42482.75</v>
      </c>
      <c r="B166" s="247" t="str">
        <f>_L_Gio</f>
        <v>18:00</v>
      </c>
      <c r="C166" s="241" t="s">
        <v>7640</v>
      </c>
      <c r="D166" s="390">
        <f t="shared" si="22"/>
        <v>157</v>
      </c>
      <c r="E166" s="65" t="str">
        <f>_L_LocHe</f>
        <v>DC</v>
      </c>
      <c r="F166" s="248" t="str">
        <f>_L_MaHP</f>
        <v>DC2CO11</v>
      </c>
      <c r="G166" s="166" t="str">
        <f>_L_Loc</f>
        <v xml:space="preserve">Hình họa - Vẽ kỹ thuật </v>
      </c>
      <c r="H166" s="167">
        <f>_L_Loc</f>
        <v>4</v>
      </c>
      <c r="I166" s="65" t="str">
        <f>_L_Loc</f>
        <v>Viết</v>
      </c>
      <c r="J166" s="66">
        <f>_L_Loc</f>
        <v>120</v>
      </c>
      <c r="K166" s="67">
        <v>42482</v>
      </c>
      <c r="L166" s="236" t="str">
        <f>_L_Ngay</f>
        <v>(Thứ 6)</v>
      </c>
      <c r="M166" s="512">
        <v>5</v>
      </c>
      <c r="N166" s="65">
        <f t="shared" si="23"/>
        <v>20</v>
      </c>
      <c r="O166" s="391">
        <f>_L_SV_P</f>
        <v>20</v>
      </c>
      <c r="P166" s="65">
        <f>_L_sophong</f>
        <v>1</v>
      </c>
      <c r="Q166" s="392"/>
      <c r="R166" s="65"/>
      <c r="S166" s="65"/>
      <c r="T166" s="65"/>
      <c r="U166" s="65"/>
      <c r="V166" s="65"/>
      <c r="W166" s="65"/>
      <c r="X166" s="393">
        <f t="shared" si="24"/>
        <v>0</v>
      </c>
      <c r="Y166" s="394">
        <f>_L_NgayCham</f>
        <v>42485</v>
      </c>
      <c r="Z166" s="395">
        <f>_L_NopDiem</f>
        <v>42489</v>
      </c>
      <c r="AA166" s="396"/>
      <c r="AB166" s="409"/>
      <c r="AC166" s="410"/>
      <c r="AD166" s="410"/>
      <c r="AE166" s="410"/>
      <c r="AF166" s="410"/>
      <c r="AG166" s="410"/>
      <c r="AH166" s="411"/>
      <c r="AI166" s="348"/>
      <c r="AJ166" s="329"/>
      <c r="AK166" s="350"/>
      <c r="AL166" s="171"/>
      <c r="AM166" s="362">
        <f t="shared" si="25"/>
        <v>1</v>
      </c>
      <c r="AN166" s="32">
        <f t="shared" si="26"/>
        <v>-2</v>
      </c>
      <c r="AO166" s="31">
        <f>_L_SV_Pcuoi</f>
        <v>20</v>
      </c>
      <c r="AP166" s="33" t="str">
        <f>_L_Loc</f>
        <v>CSVE</v>
      </c>
      <c r="AQ166" s="33" t="str">
        <f>_L_Loc</f>
        <v>CSKT</v>
      </c>
      <c r="AR166" s="48">
        <f t="shared" si="27"/>
        <v>-2</v>
      </c>
      <c r="AS166" s="63">
        <f t="shared" si="28"/>
        <v>1</v>
      </c>
      <c r="AT166" s="34"/>
      <c r="AU166" s="41" t="str">
        <f>_L_Loc</f>
        <v>x</v>
      </c>
      <c r="AV166" s="41" t="str">
        <f>_L_Loc</f>
        <v>x</v>
      </c>
      <c r="AW166" s="41" t="str">
        <f>_L_Loc</f>
        <v>x</v>
      </c>
      <c r="AX166" s="41" t="str">
        <f>_L_Loc</f>
        <v>x</v>
      </c>
      <c r="AY166" s="41" t="str">
        <f>_L_Loc</f>
        <v>x</v>
      </c>
      <c r="AZ166" s="41" t="str">
        <f>_L_Loc</f>
        <v>x</v>
      </c>
      <c r="BA166" s="41" t="str">
        <f>_L_Loc</f>
        <v>x</v>
      </c>
      <c r="BB166" s="41">
        <f>_L_Loc</f>
        <v>0</v>
      </c>
      <c r="BC166" s="41">
        <f>_L_Loc</f>
        <v>0</v>
      </c>
      <c r="BD166" s="41">
        <f>_L_Loc</f>
        <v>0</v>
      </c>
      <c r="BE166" s="41">
        <f>_L_Loc</f>
        <v>0</v>
      </c>
      <c r="BF166" s="41">
        <f>_L_Loc</f>
        <v>0</v>
      </c>
      <c r="BG166" s="41">
        <f>_L_Loc</f>
        <v>0</v>
      </c>
      <c r="BH166" s="41">
        <f>_L_Loc</f>
        <v>0</v>
      </c>
      <c r="BI166" s="41">
        <f>_L_Loc</f>
        <v>0</v>
      </c>
      <c r="BJ166" s="41">
        <f>_L_Loc</f>
        <v>0</v>
      </c>
      <c r="BK166" s="41">
        <f>_L_Loc</f>
        <v>0</v>
      </c>
      <c r="BL166" s="41">
        <f>_L_Loc</f>
        <v>0</v>
      </c>
      <c r="BM166" s="41">
        <f>_L_Loc</f>
        <v>0</v>
      </c>
      <c r="BN166" s="41">
        <f>_L_Loc</f>
        <v>0</v>
      </c>
      <c r="BO166" s="41" t="str">
        <f>_L_Loc</f>
        <v>x</v>
      </c>
      <c r="BP166" s="41" t="str">
        <f>_L_Loc</f>
        <v>x</v>
      </c>
      <c r="BQ166" s="41" t="str">
        <f>_L_Loc</f>
        <v>x</v>
      </c>
      <c r="BR166" s="41">
        <f>_L_Loc</f>
        <v>0</v>
      </c>
      <c r="BS166" s="41" t="str">
        <f>_L_Loc</f>
        <v>x</v>
      </c>
      <c r="BT166" s="41">
        <f>_L_Loc</f>
        <v>0</v>
      </c>
      <c r="BU166" s="41">
        <f>_L_Loc</f>
        <v>0</v>
      </c>
      <c r="BV166" s="41">
        <f>_L_Loc</f>
        <v>0</v>
      </c>
      <c r="BW166" s="41">
        <f>_L_Loc</f>
        <v>0</v>
      </c>
      <c r="BX166" s="41">
        <f>_L_Loc</f>
        <v>0</v>
      </c>
      <c r="BY166" s="41">
        <f>_L_Loc</f>
        <v>0</v>
      </c>
      <c r="BZ166" s="41">
        <f>_L_Loc</f>
        <v>0</v>
      </c>
      <c r="CA166" s="41">
        <f>_L_Loc</f>
        <v>0</v>
      </c>
      <c r="CB166" s="41">
        <f>_L_Loc</f>
        <v>0</v>
      </c>
      <c r="CC166" s="41">
        <f>_L_Loc</f>
        <v>0</v>
      </c>
      <c r="CD166" s="41">
        <f>_L_Loc</f>
        <v>0</v>
      </c>
      <c r="CE166" s="41">
        <f>_L_Loc</f>
        <v>0</v>
      </c>
      <c r="CF166" s="41">
        <f>_L_Loc</f>
        <v>0</v>
      </c>
    </row>
    <row r="167" spans="1:84" s="35" customFormat="1" x14ac:dyDescent="0.25">
      <c r="A167" s="246">
        <f t="shared" si="21"/>
        <v>42482.75</v>
      </c>
      <c r="B167" s="247" t="str">
        <f>_L_Gio</f>
        <v>18:00</v>
      </c>
      <c r="C167" s="241" t="s">
        <v>7641</v>
      </c>
      <c r="D167" s="390">
        <f t="shared" si="22"/>
        <v>158</v>
      </c>
      <c r="E167" s="65" t="str">
        <f>_L_LocHe</f>
        <v>DC</v>
      </c>
      <c r="F167" s="248" t="str">
        <f>_L_MaHP</f>
        <v>DC2CT31</v>
      </c>
      <c r="G167" s="166" t="str">
        <f>_L_Loc</f>
        <v>Địa chất công trình</v>
      </c>
      <c r="H167" s="167">
        <f>_L_Loc</f>
        <v>2</v>
      </c>
      <c r="I167" s="65" t="str">
        <f>_L_Loc</f>
        <v>Viết</v>
      </c>
      <c r="J167" s="66">
        <f>_L_Loc</f>
        <v>90</v>
      </c>
      <c r="K167" s="67">
        <v>42482</v>
      </c>
      <c r="L167" s="236" t="str">
        <f>_L_Ngay</f>
        <v>(Thứ 6)</v>
      </c>
      <c r="M167" s="512">
        <v>5</v>
      </c>
      <c r="N167" s="65">
        <f t="shared" si="23"/>
        <v>75</v>
      </c>
      <c r="O167" s="391">
        <f>_L_SV_P</f>
        <v>45</v>
      </c>
      <c r="P167" s="65">
        <f>_L_sophong</f>
        <v>2</v>
      </c>
      <c r="Q167" s="392"/>
      <c r="R167" s="65"/>
      <c r="S167" s="65"/>
      <c r="T167" s="65"/>
      <c r="U167" s="65"/>
      <c r="V167" s="65"/>
      <c r="W167" s="65"/>
      <c r="X167" s="393">
        <f t="shared" si="24"/>
        <v>0</v>
      </c>
      <c r="Y167" s="394">
        <f>_L_NgayCham</f>
        <v>42485</v>
      </c>
      <c r="Z167" s="395">
        <f>_L_NopDiem</f>
        <v>42489</v>
      </c>
      <c r="AA167" s="396"/>
      <c r="AB167" s="409"/>
      <c r="AC167" s="410"/>
      <c r="AD167" s="410"/>
      <c r="AE167" s="410"/>
      <c r="AF167" s="410"/>
      <c r="AG167" s="410"/>
      <c r="AH167" s="411"/>
      <c r="AI167" s="348"/>
      <c r="AJ167" s="329"/>
      <c r="AK167" s="350"/>
      <c r="AL167" s="171"/>
      <c r="AM167" s="362">
        <f t="shared" si="25"/>
        <v>1</v>
      </c>
      <c r="AN167" s="32">
        <f t="shared" si="26"/>
        <v>-4</v>
      </c>
      <c r="AO167" s="31">
        <f>_L_SV_Pcuoi</f>
        <v>30</v>
      </c>
      <c r="AP167" s="33" t="str">
        <f>_L_Loc</f>
        <v>CTDK</v>
      </c>
      <c r="AQ167" s="33" t="str">
        <f>_L_Loc</f>
        <v>KCT</v>
      </c>
      <c r="AR167" s="48">
        <f t="shared" si="27"/>
        <v>-4</v>
      </c>
      <c r="AS167" s="63">
        <f t="shared" si="28"/>
        <v>1.6666666666666667</v>
      </c>
      <c r="AT167" s="34"/>
      <c r="AU167" s="41" t="str">
        <f>_L_Loc</f>
        <v>x</v>
      </c>
      <c r="AV167" s="41" t="str">
        <f>_L_Loc</f>
        <v>x</v>
      </c>
      <c r="AW167" s="41" t="str">
        <f>_L_Loc</f>
        <v>x</v>
      </c>
      <c r="AX167" s="41" t="str">
        <f>_L_Loc</f>
        <v>x</v>
      </c>
      <c r="AY167" s="41" t="str">
        <f>_L_Loc</f>
        <v>x</v>
      </c>
      <c r="AZ167" s="41" t="str">
        <f>_L_Loc</f>
        <v>x</v>
      </c>
      <c r="BA167" s="41" t="str">
        <f>_L_Loc</f>
        <v>x</v>
      </c>
      <c r="BB167" s="41">
        <f>_L_Loc</f>
        <v>0</v>
      </c>
      <c r="BC167" s="41">
        <f>_L_Loc</f>
        <v>0</v>
      </c>
      <c r="BD167" s="41">
        <f>_L_Loc</f>
        <v>0</v>
      </c>
      <c r="BE167" s="41">
        <f>_L_Loc</f>
        <v>0</v>
      </c>
      <c r="BF167" s="41">
        <f>_L_Loc</f>
        <v>0</v>
      </c>
      <c r="BG167" s="41">
        <f>_L_Loc</f>
        <v>0</v>
      </c>
      <c r="BH167" s="41">
        <f>_L_Loc</f>
        <v>0</v>
      </c>
      <c r="BI167" s="41">
        <f>_L_Loc</f>
        <v>0</v>
      </c>
      <c r="BJ167" s="41">
        <f>_L_Loc</f>
        <v>0</v>
      </c>
      <c r="BK167" s="41">
        <f>_L_Loc</f>
        <v>0</v>
      </c>
      <c r="BL167" s="41">
        <f>_L_Loc</f>
        <v>0</v>
      </c>
      <c r="BM167" s="41">
        <f>_L_Loc</f>
        <v>0</v>
      </c>
    </row>
    <row r="168" spans="1:84" s="35" customFormat="1" x14ac:dyDescent="0.25">
      <c r="A168" s="246">
        <f t="shared" si="21"/>
        <v>42482.75</v>
      </c>
      <c r="B168" s="247" t="str">
        <f>_L_Gio</f>
        <v>18:00</v>
      </c>
      <c r="C168" s="241" t="s">
        <v>7657</v>
      </c>
      <c r="D168" s="390">
        <f t="shared" si="22"/>
        <v>159</v>
      </c>
      <c r="E168" s="65" t="str">
        <f>_L_LocHe</f>
        <v>CC</v>
      </c>
      <c r="F168" s="248" t="str">
        <f>_L_MaHP</f>
        <v>CC3KT29</v>
      </c>
      <c r="G168" s="166" t="str">
        <f>_L_Loc</f>
        <v>Kế toán xây dựng cơ bản</v>
      </c>
      <c r="H168" s="167">
        <f>_L_Loc</f>
        <v>2</v>
      </c>
      <c r="I168" s="65" t="str">
        <f>_L_Loc</f>
        <v>Viết</v>
      </c>
      <c r="J168" s="66">
        <f>_L_Loc</f>
        <v>90</v>
      </c>
      <c r="K168" s="67">
        <v>42482</v>
      </c>
      <c r="L168" s="236" t="str">
        <f>_L_Ngay</f>
        <v>(Thứ 6)</v>
      </c>
      <c r="M168" s="512">
        <v>5</v>
      </c>
      <c r="N168" s="65">
        <f t="shared" si="23"/>
        <v>6</v>
      </c>
      <c r="O168" s="391">
        <f>_L_SV_P</f>
        <v>6</v>
      </c>
      <c r="P168" s="65">
        <f>_L_sophong</f>
        <v>1</v>
      </c>
      <c r="Q168" s="392"/>
      <c r="R168" s="65"/>
      <c r="S168" s="65"/>
      <c r="T168" s="65"/>
      <c r="U168" s="65"/>
      <c r="V168" s="65"/>
      <c r="W168" s="65"/>
      <c r="X168" s="393">
        <f t="shared" si="24"/>
        <v>0</v>
      </c>
      <c r="Y168" s="394">
        <f>_L_NgayCham</f>
        <v>42485</v>
      </c>
      <c r="Z168" s="395">
        <f>_L_NopDiem</f>
        <v>42489</v>
      </c>
      <c r="AA168" s="396"/>
      <c r="AB168" s="409"/>
      <c r="AC168" s="410"/>
      <c r="AD168" s="410"/>
      <c r="AE168" s="410"/>
      <c r="AF168" s="410"/>
      <c r="AG168" s="410"/>
      <c r="AH168" s="411"/>
      <c r="AI168" s="348"/>
      <c r="AJ168" s="329"/>
      <c r="AK168" s="350"/>
      <c r="AL168" s="171"/>
      <c r="AM168" s="362">
        <f t="shared" si="25"/>
        <v>1</v>
      </c>
      <c r="AN168" s="32">
        <f t="shared" si="26"/>
        <v>-2</v>
      </c>
      <c r="AO168" s="31">
        <f>_L_SV_Pcuoi</f>
        <v>6</v>
      </c>
      <c r="AP168" s="33" t="str">
        <f>_L_Loc</f>
        <v>KVKK</v>
      </c>
      <c r="AQ168" s="33" t="str">
        <f>_L_Loc</f>
        <v>KTVT</v>
      </c>
      <c r="AR168" s="48">
        <f t="shared" si="27"/>
        <v>-2</v>
      </c>
      <c r="AS168" s="63">
        <f t="shared" si="28"/>
        <v>1</v>
      </c>
      <c r="AT168" s="34"/>
      <c r="AU168" s="41">
        <f>_L_Loc</f>
        <v>0</v>
      </c>
      <c r="AV168" s="41">
        <f>_L_Loc</f>
        <v>0</v>
      </c>
      <c r="AW168" s="41">
        <f>_L_Loc</f>
        <v>0</v>
      </c>
      <c r="AX168" s="41">
        <f>_L_Loc</f>
        <v>0</v>
      </c>
      <c r="AY168" s="41">
        <f>_L_Loc</f>
        <v>0</v>
      </c>
      <c r="AZ168" s="41">
        <f>_L_Loc</f>
        <v>0</v>
      </c>
      <c r="BA168" s="41">
        <f>_L_Loc</f>
        <v>0</v>
      </c>
      <c r="BB168" s="41">
        <f>_L_Loc</f>
        <v>0</v>
      </c>
      <c r="BC168" s="41">
        <f>_L_Loc</f>
        <v>0</v>
      </c>
      <c r="BD168" s="41">
        <f>_L_Loc</f>
        <v>0</v>
      </c>
      <c r="BE168" s="41">
        <f>_L_Loc</f>
        <v>0</v>
      </c>
      <c r="BF168" s="41">
        <f>_L_Loc</f>
        <v>0</v>
      </c>
      <c r="BG168" s="41">
        <f>_L_Loc</f>
        <v>0</v>
      </c>
      <c r="BH168" s="41" t="str">
        <f>_L_Loc</f>
        <v>x</v>
      </c>
      <c r="BI168" s="41">
        <f>_L_Loc</f>
        <v>0</v>
      </c>
      <c r="BJ168" s="41">
        <f>_L_Loc</f>
        <v>0</v>
      </c>
      <c r="BK168" s="41">
        <f>_L_Loc</f>
        <v>0</v>
      </c>
      <c r="BL168" s="41">
        <f>_L_Loc</f>
        <v>0</v>
      </c>
      <c r="BM168" s="41">
        <f>_L_Loc</f>
        <v>0</v>
      </c>
    </row>
    <row r="169" spans="1:84" s="35" customFormat="1" x14ac:dyDescent="0.25">
      <c r="A169" s="246">
        <f t="shared" si="21"/>
        <v>42482.75</v>
      </c>
      <c r="B169" s="247" t="str">
        <f>_L_Gio</f>
        <v>18:00</v>
      </c>
      <c r="C169" s="241" t="s">
        <v>7676</v>
      </c>
      <c r="D169" s="390">
        <f t="shared" si="22"/>
        <v>160</v>
      </c>
      <c r="E169" s="65" t="str">
        <f>_L_LocHe</f>
        <v>DC</v>
      </c>
      <c r="F169" s="248" t="str">
        <f>_L_MaHP</f>
        <v>DC2DT51</v>
      </c>
      <c r="G169" s="166" t="str">
        <f>_L_Loc</f>
        <v>Điện tử số</v>
      </c>
      <c r="H169" s="167">
        <f>_L_Loc</f>
        <v>3</v>
      </c>
      <c r="I169" s="65" t="str">
        <f>_L_Loc</f>
        <v>Viết</v>
      </c>
      <c r="J169" s="66">
        <f>_L_Loc</f>
        <v>60</v>
      </c>
      <c r="K169" s="67">
        <v>42482</v>
      </c>
      <c r="L169" s="236" t="str">
        <f>_L_Ngay</f>
        <v>(Thứ 6)</v>
      </c>
      <c r="M169" s="512">
        <v>5</v>
      </c>
      <c r="N169" s="65">
        <f t="shared" si="23"/>
        <v>29</v>
      </c>
      <c r="O169" s="391">
        <f>_L_SV_P</f>
        <v>29</v>
      </c>
      <c r="P169" s="65">
        <f>_L_sophong</f>
        <v>1</v>
      </c>
      <c r="Q169" s="392"/>
      <c r="R169" s="65"/>
      <c r="S169" s="65"/>
      <c r="T169" s="65"/>
      <c r="U169" s="65"/>
      <c r="V169" s="65"/>
      <c r="W169" s="65"/>
      <c r="X169" s="393">
        <f t="shared" si="24"/>
        <v>0</v>
      </c>
      <c r="Y169" s="394">
        <f>_L_NgayCham</f>
        <v>42485</v>
      </c>
      <c r="Z169" s="395">
        <f>_L_NopDiem</f>
        <v>42489</v>
      </c>
      <c r="AA169" s="396"/>
      <c r="AB169" s="409"/>
      <c r="AC169" s="410"/>
      <c r="AD169" s="410"/>
      <c r="AE169" s="410"/>
      <c r="AF169" s="410"/>
      <c r="AG169" s="410"/>
      <c r="AH169" s="411"/>
      <c r="AI169" s="348"/>
      <c r="AJ169" s="329"/>
      <c r="AK169" s="350"/>
      <c r="AL169" s="171"/>
      <c r="AM169" s="362">
        <f t="shared" si="25"/>
        <v>1</v>
      </c>
      <c r="AN169" s="32">
        <f t="shared" si="26"/>
        <v>-2</v>
      </c>
      <c r="AO169" s="31">
        <f>_L_SV_Pcuoi</f>
        <v>29</v>
      </c>
      <c r="AP169" s="33" t="str">
        <f>_L_Loc</f>
        <v>TTDT</v>
      </c>
      <c r="AQ169" s="33" t="str">
        <f>_L_Loc</f>
        <v>CNTT</v>
      </c>
      <c r="AR169" s="48">
        <f t="shared" si="27"/>
        <v>-2</v>
      </c>
      <c r="AS169" s="63">
        <f t="shared" si="28"/>
        <v>1</v>
      </c>
      <c r="AT169" s="34"/>
      <c r="AU169" s="41">
        <f>_L_Loc</f>
        <v>0</v>
      </c>
      <c r="AV169" s="41">
        <f>_L_Loc</f>
        <v>0</v>
      </c>
      <c r="AW169" s="41">
        <f>_L_Loc</f>
        <v>0</v>
      </c>
      <c r="AX169" s="41">
        <f>_L_Loc</f>
        <v>0</v>
      </c>
      <c r="AY169" s="41">
        <f>_L_Loc</f>
        <v>0</v>
      </c>
      <c r="AZ169" s="41">
        <f>_L_Loc</f>
        <v>0</v>
      </c>
      <c r="BA169" s="41">
        <f>_L_Loc</f>
        <v>0</v>
      </c>
      <c r="BB169" s="41">
        <f>_L_Loc</f>
        <v>0</v>
      </c>
      <c r="BC169" s="41">
        <f>_L_Loc</f>
        <v>0</v>
      </c>
      <c r="BD169" s="41">
        <f>_L_Loc</f>
        <v>0</v>
      </c>
      <c r="BE169" s="41">
        <f>_L_Loc</f>
        <v>0</v>
      </c>
      <c r="BF169" s="41" t="str">
        <f>_L_Loc</f>
        <v>x</v>
      </c>
      <c r="BG169" s="41">
        <f>_L_Loc</f>
        <v>0</v>
      </c>
      <c r="BH169" s="41">
        <f>_L_Loc</f>
        <v>0</v>
      </c>
      <c r="BI169" s="41">
        <f>_L_Loc</f>
        <v>0</v>
      </c>
      <c r="BJ169" s="41">
        <f>_L_Loc</f>
        <v>0</v>
      </c>
      <c r="BK169" s="41">
        <f>_L_Loc</f>
        <v>0</v>
      </c>
      <c r="BL169" s="41">
        <f>_L_Loc</f>
        <v>0</v>
      </c>
      <c r="BM169" s="41">
        <f>_L_Loc</f>
        <v>0</v>
      </c>
      <c r="BN169" s="41">
        <f>_L_Loc</f>
        <v>0</v>
      </c>
      <c r="BO169" s="41">
        <f>_L_Loc</f>
        <v>0</v>
      </c>
      <c r="BP169" s="41">
        <f>_L_Loc</f>
        <v>0</v>
      </c>
      <c r="BQ169" s="41">
        <f>_L_Loc</f>
        <v>0</v>
      </c>
      <c r="BR169" s="41">
        <f>_L_Loc</f>
        <v>0</v>
      </c>
      <c r="BS169" s="41">
        <f>_L_Loc</f>
        <v>0</v>
      </c>
      <c r="BT169" s="41">
        <f>_L_Loc</f>
        <v>0</v>
      </c>
      <c r="BU169" s="41">
        <f>_L_Loc</f>
        <v>0</v>
      </c>
      <c r="BV169" s="41">
        <f>_L_Loc</f>
        <v>0</v>
      </c>
      <c r="BW169" s="41">
        <f>_L_Loc</f>
        <v>0</v>
      </c>
      <c r="BX169" s="41">
        <f>_L_Loc</f>
        <v>0</v>
      </c>
      <c r="BY169" s="41">
        <f>_L_Loc</f>
        <v>0</v>
      </c>
      <c r="BZ169" s="41">
        <f>_L_Loc</f>
        <v>0</v>
      </c>
      <c r="CA169" s="41">
        <f>_L_Loc</f>
        <v>0</v>
      </c>
      <c r="CB169" s="41">
        <f>_L_Loc</f>
        <v>0</v>
      </c>
      <c r="CC169" s="41">
        <f>_L_Loc</f>
        <v>0</v>
      </c>
      <c r="CD169" s="41">
        <f>_L_Loc</f>
        <v>0</v>
      </c>
      <c r="CE169" s="41">
        <f>_L_Loc</f>
        <v>0</v>
      </c>
      <c r="CF169" s="41">
        <f>_L_Loc</f>
        <v>0</v>
      </c>
    </row>
    <row r="170" spans="1:84" s="35" customFormat="1" ht="37.5" x14ac:dyDescent="0.25">
      <c r="A170" s="246">
        <f t="shared" si="21"/>
        <v>42482.75</v>
      </c>
      <c r="B170" s="247" t="str">
        <f>_L_Gio</f>
        <v>18:00</v>
      </c>
      <c r="C170" s="241" t="s">
        <v>7723</v>
      </c>
      <c r="D170" s="390">
        <f t="shared" si="22"/>
        <v>161</v>
      </c>
      <c r="E170" s="65" t="str">
        <f>_L_LocHe</f>
        <v>DC</v>
      </c>
      <c r="F170" s="248" t="str">
        <f>_L_MaHP</f>
        <v>DC3QT12</v>
      </c>
      <c r="G170" s="166" t="str">
        <f>_L_Loc</f>
        <v>Giao tiếp và đàm phán trong kinh doanh</v>
      </c>
      <c r="H170" s="167">
        <f>_L_Loc</f>
        <v>2</v>
      </c>
      <c r="I170" s="65" t="str">
        <f>_L_Loc</f>
        <v>Viết</v>
      </c>
      <c r="J170" s="66">
        <f>_L_Loc</f>
        <v>75</v>
      </c>
      <c r="K170" s="67">
        <v>42482</v>
      </c>
      <c r="L170" s="236" t="str">
        <f>_L_Ngay</f>
        <v>(Thứ 6)</v>
      </c>
      <c r="M170" s="512">
        <v>5</v>
      </c>
      <c r="N170" s="65">
        <f t="shared" si="23"/>
        <v>40</v>
      </c>
      <c r="O170" s="391">
        <f>_L_SV_P</f>
        <v>40</v>
      </c>
      <c r="P170" s="65">
        <f>_L_sophong</f>
        <v>1</v>
      </c>
      <c r="Q170" s="392"/>
      <c r="R170" s="65"/>
      <c r="S170" s="65"/>
      <c r="T170" s="65"/>
      <c r="U170" s="65"/>
      <c r="V170" s="65"/>
      <c r="W170" s="65"/>
      <c r="X170" s="393">
        <f t="shared" si="24"/>
        <v>0</v>
      </c>
      <c r="Y170" s="394">
        <f>_L_NgayCham</f>
        <v>42485</v>
      </c>
      <c r="Z170" s="395">
        <f>_L_NopDiem</f>
        <v>42489</v>
      </c>
      <c r="AA170" s="397"/>
      <c r="AB170" s="412"/>
      <c r="AC170" s="413"/>
      <c r="AD170" s="413"/>
      <c r="AE170" s="413"/>
      <c r="AF170" s="413"/>
      <c r="AG170" s="413"/>
      <c r="AH170" s="414"/>
      <c r="AI170" s="348"/>
      <c r="AJ170" s="329"/>
      <c r="AK170" s="350"/>
      <c r="AL170" s="171"/>
      <c r="AM170" s="362">
        <f t="shared" si="25"/>
        <v>2</v>
      </c>
      <c r="AN170" s="32">
        <f t="shared" si="26"/>
        <v>-2</v>
      </c>
      <c r="AO170" s="31">
        <f>_L_SV_Pcuoi</f>
        <v>40</v>
      </c>
      <c r="AP170" s="33" t="str">
        <f>_L_Loc</f>
        <v>KVQT</v>
      </c>
      <c r="AQ170" s="33" t="str">
        <f>_L_Loc</f>
        <v>KTVT</v>
      </c>
      <c r="AR170" s="48">
        <f t="shared" si="27"/>
        <v>-2</v>
      </c>
      <c r="AS170" s="63">
        <f t="shared" si="28"/>
        <v>1</v>
      </c>
      <c r="AT170" s="34"/>
      <c r="AU170" s="41">
        <f>_L_Loc</f>
        <v>0</v>
      </c>
      <c r="AV170" s="41">
        <f>_L_Loc</f>
        <v>0</v>
      </c>
      <c r="AW170" s="41">
        <f>_L_Loc</f>
        <v>0</v>
      </c>
      <c r="AX170" s="41">
        <f>_L_Loc</f>
        <v>0</v>
      </c>
      <c r="AY170" s="41">
        <f>_L_Loc</f>
        <v>0</v>
      </c>
      <c r="AZ170" s="41">
        <f>_L_Loc</f>
        <v>0</v>
      </c>
      <c r="BA170" s="41">
        <f>_L_Loc</f>
        <v>0</v>
      </c>
      <c r="BB170" s="41">
        <f>_L_Loc</f>
        <v>0</v>
      </c>
      <c r="BC170" s="41">
        <f>_L_Loc</f>
        <v>0</v>
      </c>
      <c r="BD170" s="41">
        <f>_L_Loc</f>
        <v>0</v>
      </c>
      <c r="BE170" s="41">
        <f>_L_Loc</f>
        <v>0</v>
      </c>
      <c r="BF170" s="41">
        <f>_L_Loc</f>
        <v>0</v>
      </c>
      <c r="BG170" s="41">
        <f>_L_Loc</f>
        <v>0</v>
      </c>
      <c r="BH170" s="41" t="str">
        <f>_L_Loc</f>
        <v>o</v>
      </c>
      <c r="BI170" s="41" t="str">
        <f>_L_Loc</f>
        <v>x</v>
      </c>
      <c r="BJ170" s="41" t="str">
        <f>_L_Loc</f>
        <v>o</v>
      </c>
      <c r="BK170" s="41" t="str">
        <f>_L_Loc</f>
        <v>o</v>
      </c>
      <c r="BL170" s="41" t="str">
        <f>_L_Loc</f>
        <v>o</v>
      </c>
      <c r="BM170" s="41" t="str">
        <f>_L_Loc</f>
        <v>o</v>
      </c>
      <c r="BN170" s="41">
        <f>_L_Loc</f>
        <v>0</v>
      </c>
      <c r="BO170" s="41">
        <f>_L_Loc</f>
        <v>0</v>
      </c>
      <c r="BP170" s="41">
        <f>_L_Loc</f>
        <v>0</v>
      </c>
      <c r="BQ170" s="41">
        <f>_L_Loc</f>
        <v>0</v>
      </c>
      <c r="BR170" s="41">
        <f>_L_Loc</f>
        <v>0</v>
      </c>
      <c r="BS170" s="41">
        <f>_L_Loc</f>
        <v>0</v>
      </c>
      <c r="BT170" s="41">
        <f>_L_Loc</f>
        <v>0</v>
      </c>
      <c r="BU170" s="41">
        <f>_L_Loc</f>
        <v>0</v>
      </c>
      <c r="BV170" s="41">
        <f>_L_Loc</f>
        <v>0</v>
      </c>
      <c r="BW170" s="41">
        <f>_L_Loc</f>
        <v>0</v>
      </c>
      <c r="BX170" s="41">
        <f>_L_Loc</f>
        <v>0</v>
      </c>
      <c r="BY170" s="41">
        <f>_L_Loc</f>
        <v>0</v>
      </c>
      <c r="BZ170" s="41">
        <f>_L_Loc</f>
        <v>0</v>
      </c>
      <c r="CA170" s="41" t="str">
        <f>_L_Loc</f>
        <v>o</v>
      </c>
      <c r="CB170" s="41" t="str">
        <f>_L_Loc</f>
        <v>x</v>
      </c>
      <c r="CC170" s="41" t="str">
        <f>_L_Loc</f>
        <v>o</v>
      </c>
      <c r="CD170" s="41" t="str">
        <f>_L_Loc</f>
        <v>o</v>
      </c>
      <c r="CE170" s="41" t="str">
        <f>_L_Loc</f>
        <v>o</v>
      </c>
      <c r="CF170" s="41">
        <f>_L_Loc</f>
        <v>0</v>
      </c>
    </row>
    <row r="171" spans="1:84" s="35" customFormat="1" ht="37.5" x14ac:dyDescent="0.25">
      <c r="A171" s="246">
        <f t="shared" si="21"/>
        <v>42482.75</v>
      </c>
      <c r="B171" s="247" t="str">
        <f>_L_Gio</f>
        <v>18:00</v>
      </c>
      <c r="C171" s="241" t="s">
        <v>7724</v>
      </c>
      <c r="D171" s="390">
        <f t="shared" si="22"/>
        <v>162</v>
      </c>
      <c r="E171" s="65" t="str">
        <f>_L_LocHe</f>
        <v>DL</v>
      </c>
      <c r="F171" s="248" t="str">
        <f>_L_MaHP</f>
        <v>DC3QT12</v>
      </c>
      <c r="G171" s="166" t="str">
        <f>_L_Loc</f>
        <v>Giao tiếp và đàm phán trong kinh doanh</v>
      </c>
      <c r="H171" s="167">
        <f>_L_Loc</f>
        <v>2</v>
      </c>
      <c r="I171" s="65" t="str">
        <f>_L_Loc</f>
        <v>Viết</v>
      </c>
      <c r="J171" s="66">
        <f>_L_Loc</f>
        <v>75</v>
      </c>
      <c r="K171" s="67">
        <v>42482</v>
      </c>
      <c r="L171" s="236" t="str">
        <f>_L_Ngay</f>
        <v>(Thứ 6)</v>
      </c>
      <c r="M171" s="512">
        <v>5</v>
      </c>
      <c r="N171" s="65">
        <f t="shared" si="23"/>
        <v>3</v>
      </c>
      <c r="O171" s="391">
        <f>_L_SV_P</f>
        <v>3</v>
      </c>
      <c r="P171" s="65">
        <f>_L_sophong</f>
        <v>1</v>
      </c>
      <c r="Q171" s="392"/>
      <c r="R171" s="65"/>
      <c r="S171" s="65"/>
      <c r="T171" s="65"/>
      <c r="U171" s="65"/>
      <c r="V171" s="65"/>
      <c r="W171" s="65"/>
      <c r="X171" s="393">
        <f t="shared" si="24"/>
        <v>0</v>
      </c>
      <c r="Y171" s="394">
        <f>_L_NgayCham</f>
        <v>42485</v>
      </c>
      <c r="Z171" s="395">
        <f>_L_NopDiem</f>
        <v>42489</v>
      </c>
      <c r="AA171" s="397"/>
      <c r="AB171" s="412"/>
      <c r="AC171" s="413"/>
      <c r="AD171" s="413"/>
      <c r="AE171" s="413"/>
      <c r="AF171" s="413"/>
      <c r="AG171" s="413"/>
      <c r="AH171" s="414"/>
      <c r="AI171" s="348"/>
      <c r="AJ171" s="329"/>
      <c r="AK171" s="350"/>
      <c r="AL171" s="171"/>
      <c r="AM171" s="362">
        <f t="shared" si="25"/>
        <v>2</v>
      </c>
      <c r="AN171" s="32">
        <f t="shared" si="26"/>
        <v>-2</v>
      </c>
      <c r="AO171" s="31">
        <f>_L_SV_Pcuoi</f>
        <v>3</v>
      </c>
      <c r="AP171" s="33" t="str">
        <f>_L_Loc</f>
        <v>KVQT</v>
      </c>
      <c r="AQ171" s="33" t="str">
        <f>_L_Loc</f>
        <v>KTVT</v>
      </c>
      <c r="AR171" s="48">
        <f t="shared" si="27"/>
        <v>-2</v>
      </c>
      <c r="AS171" s="63">
        <f t="shared" si="28"/>
        <v>1</v>
      </c>
      <c r="AT171" s="34"/>
      <c r="AU171" s="41">
        <f>_L_Loc</f>
        <v>0</v>
      </c>
      <c r="AV171" s="41">
        <f>_L_Loc</f>
        <v>0</v>
      </c>
      <c r="AW171" s="41">
        <f>_L_Loc</f>
        <v>0</v>
      </c>
      <c r="AX171" s="41">
        <f>_L_Loc</f>
        <v>0</v>
      </c>
      <c r="AY171" s="41">
        <f>_L_Loc</f>
        <v>0</v>
      </c>
      <c r="AZ171" s="41">
        <f>_L_Loc</f>
        <v>0</v>
      </c>
      <c r="BA171" s="41">
        <f>_L_Loc</f>
        <v>0</v>
      </c>
      <c r="BB171" s="41">
        <f>_L_Loc</f>
        <v>0</v>
      </c>
      <c r="BC171" s="41">
        <f>_L_Loc</f>
        <v>0</v>
      </c>
      <c r="BD171" s="41">
        <f>_L_Loc</f>
        <v>0</v>
      </c>
      <c r="BE171" s="41">
        <f>_L_Loc</f>
        <v>0</v>
      </c>
      <c r="BF171" s="41">
        <f>_L_Loc</f>
        <v>0</v>
      </c>
      <c r="BG171" s="41">
        <f>_L_Loc</f>
        <v>0</v>
      </c>
      <c r="BH171" s="41" t="str">
        <f>_L_Loc</f>
        <v>o</v>
      </c>
      <c r="BI171" s="41" t="str">
        <f>_L_Loc</f>
        <v>x</v>
      </c>
      <c r="BJ171" s="41" t="str">
        <f>_L_Loc</f>
        <v>o</v>
      </c>
      <c r="BK171" s="41" t="str">
        <f>_L_Loc</f>
        <v>o</v>
      </c>
      <c r="BL171" s="41" t="str">
        <f>_L_Loc</f>
        <v>o</v>
      </c>
      <c r="BM171" s="41" t="str">
        <f>_L_Loc</f>
        <v>o</v>
      </c>
      <c r="BN171" s="41">
        <f>_L_Loc</f>
        <v>0</v>
      </c>
      <c r="BO171" s="41">
        <f>_L_Loc</f>
        <v>0</v>
      </c>
      <c r="BP171" s="41">
        <f>_L_Loc</f>
        <v>0</v>
      </c>
      <c r="BQ171" s="41">
        <f>_L_Loc</f>
        <v>0</v>
      </c>
      <c r="BR171" s="41">
        <f>_L_Loc</f>
        <v>0</v>
      </c>
      <c r="BS171" s="41">
        <f>_L_Loc</f>
        <v>0</v>
      </c>
      <c r="BT171" s="41">
        <f>_L_Loc</f>
        <v>0</v>
      </c>
      <c r="BU171" s="41">
        <f>_L_Loc</f>
        <v>0</v>
      </c>
      <c r="BV171" s="41">
        <f>_L_Loc</f>
        <v>0</v>
      </c>
      <c r="BW171" s="41">
        <f>_L_Loc</f>
        <v>0</v>
      </c>
      <c r="BX171" s="41">
        <f>_L_Loc</f>
        <v>0</v>
      </c>
      <c r="BY171" s="41">
        <f>_L_Loc</f>
        <v>0</v>
      </c>
      <c r="BZ171" s="41">
        <f>_L_Loc</f>
        <v>0</v>
      </c>
      <c r="CA171" s="41" t="str">
        <f>_L_Loc</f>
        <v>o</v>
      </c>
      <c r="CB171" s="41" t="str">
        <f>_L_Loc</f>
        <v>x</v>
      </c>
      <c r="CC171" s="41" t="str">
        <f>_L_Loc</f>
        <v>o</v>
      </c>
      <c r="CD171" s="41" t="str">
        <f>_L_Loc</f>
        <v>o</v>
      </c>
      <c r="CE171" s="41" t="str">
        <f>_L_Loc</f>
        <v>o</v>
      </c>
      <c r="CF171" s="41">
        <f>_L_Loc</f>
        <v>0</v>
      </c>
    </row>
    <row r="172" spans="1:84" s="35" customFormat="1" x14ac:dyDescent="0.25">
      <c r="A172" s="246">
        <f t="shared" si="21"/>
        <v>42482.75</v>
      </c>
      <c r="B172" s="247" t="str">
        <f>_L_Gio</f>
        <v>18:00</v>
      </c>
      <c r="C172" s="241" t="s">
        <v>7775</v>
      </c>
      <c r="D172" s="390">
        <f t="shared" si="22"/>
        <v>163</v>
      </c>
      <c r="E172" s="65" t="str">
        <f>_L_LocHe</f>
        <v>CC</v>
      </c>
      <c r="F172" s="248" t="str">
        <f>_L_MaHP</f>
        <v>CC3KD43</v>
      </c>
      <c r="G172" s="166" t="str">
        <f>_L_Loc</f>
        <v xml:space="preserve">Thiết kế cầu </v>
      </c>
      <c r="H172" s="167">
        <f>_L_Loc</f>
        <v>3</v>
      </c>
      <c r="I172" s="65" t="str">
        <f>_L_Loc</f>
        <v>Viết</v>
      </c>
      <c r="J172" s="66">
        <f>_L_Loc</f>
        <v>90</v>
      </c>
      <c r="K172" s="67">
        <v>42482</v>
      </c>
      <c r="L172" s="236" t="str">
        <f>_L_Ngay</f>
        <v>(Thứ 6)</v>
      </c>
      <c r="M172" s="512">
        <v>5</v>
      </c>
      <c r="N172" s="65">
        <f t="shared" si="23"/>
        <v>5</v>
      </c>
      <c r="O172" s="391">
        <f>_L_SV_P</f>
        <v>5</v>
      </c>
      <c r="P172" s="65">
        <f>_L_sophong</f>
        <v>1</v>
      </c>
      <c r="Q172" s="392"/>
      <c r="R172" s="65"/>
      <c r="S172" s="65"/>
      <c r="T172" s="65"/>
      <c r="U172" s="65"/>
      <c r="V172" s="65"/>
      <c r="W172" s="65"/>
      <c r="X172" s="393">
        <f t="shared" si="24"/>
        <v>0</v>
      </c>
      <c r="Y172" s="394">
        <f>_L_NgayCham</f>
        <v>42485</v>
      </c>
      <c r="Z172" s="395">
        <f>_L_NopDiem</f>
        <v>42489</v>
      </c>
      <c r="AA172" s="396"/>
      <c r="AB172" s="409"/>
      <c r="AC172" s="410"/>
      <c r="AD172" s="410"/>
      <c r="AE172" s="410"/>
      <c r="AF172" s="410"/>
      <c r="AG172" s="410"/>
      <c r="AH172" s="411"/>
      <c r="AI172" s="348"/>
      <c r="AJ172" s="329"/>
      <c r="AK172" s="350"/>
      <c r="AL172" s="171"/>
      <c r="AM172" s="362">
        <f t="shared" si="25"/>
        <v>1</v>
      </c>
      <c r="AN172" s="32">
        <f t="shared" si="26"/>
        <v>-2</v>
      </c>
      <c r="AO172" s="31">
        <f>_L_SV_Pcuoi</f>
        <v>5</v>
      </c>
      <c r="AP172" s="33" t="str">
        <f>_L_Loc</f>
        <v>CTCA</v>
      </c>
      <c r="AQ172" s="33" t="str">
        <f>_L_Loc</f>
        <v>KCT</v>
      </c>
      <c r="AR172" s="48">
        <f t="shared" si="27"/>
        <v>-2</v>
      </c>
      <c r="AS172" s="63">
        <f t="shared" si="28"/>
        <v>1</v>
      </c>
      <c r="AT172" s="34"/>
      <c r="AU172" s="41">
        <f>_L_Loc</f>
        <v>0</v>
      </c>
      <c r="AV172" s="41">
        <f>_L_Loc</f>
        <v>0</v>
      </c>
      <c r="AW172" s="41">
        <f>_L_Loc</f>
        <v>0</v>
      </c>
      <c r="AX172" s="41">
        <f>_L_Loc</f>
        <v>0</v>
      </c>
      <c r="AY172" s="41">
        <f>_L_Loc</f>
        <v>0</v>
      </c>
      <c r="AZ172" s="41">
        <f>_L_Loc</f>
        <v>0</v>
      </c>
      <c r="BA172" s="41">
        <f>_L_Loc</f>
        <v>0</v>
      </c>
      <c r="BB172" s="41">
        <f>_L_Loc</f>
        <v>0</v>
      </c>
      <c r="BC172" s="41">
        <f>_L_Loc</f>
        <v>0</v>
      </c>
      <c r="BD172" s="41">
        <f>_L_Loc</f>
        <v>0</v>
      </c>
      <c r="BE172" s="41">
        <f>_L_Loc</f>
        <v>0</v>
      </c>
      <c r="BF172" s="41">
        <f>_L_Loc</f>
        <v>0</v>
      </c>
      <c r="BG172" s="41">
        <f>_L_Loc</f>
        <v>0</v>
      </c>
      <c r="BH172" s="41">
        <f>_L_Loc</f>
        <v>0</v>
      </c>
      <c r="BI172" s="41">
        <f>_L_Loc</f>
        <v>0</v>
      </c>
      <c r="BJ172" s="41">
        <f>_L_Loc</f>
        <v>0</v>
      </c>
      <c r="BK172" s="41">
        <f>_L_Loc</f>
        <v>0</v>
      </c>
      <c r="BL172" s="41">
        <f>_L_Loc</f>
        <v>0</v>
      </c>
      <c r="BM172" s="41">
        <f>_L_Loc</f>
        <v>0</v>
      </c>
      <c r="BN172" s="41">
        <f>_L_Loc</f>
        <v>0</v>
      </c>
      <c r="BO172" s="41">
        <f>_L_Loc</f>
        <v>0</v>
      </c>
      <c r="BP172" s="41">
        <f>_L_Loc</f>
        <v>0</v>
      </c>
      <c r="BQ172" s="41">
        <f>_L_Loc</f>
        <v>0</v>
      </c>
      <c r="BR172" s="41">
        <f>_L_Loc</f>
        <v>0</v>
      </c>
      <c r="BS172" s="41">
        <f>_L_Loc</f>
        <v>0</v>
      </c>
      <c r="BT172" s="41">
        <f>_L_Loc</f>
        <v>0</v>
      </c>
      <c r="BU172" s="41">
        <f>_L_Loc</f>
        <v>0</v>
      </c>
      <c r="BV172" s="41">
        <f>_L_Loc</f>
        <v>0</v>
      </c>
      <c r="BW172" s="41">
        <f>_L_Loc</f>
        <v>0</v>
      </c>
      <c r="BX172" s="41">
        <f>_L_Loc</f>
        <v>0</v>
      </c>
      <c r="BY172" s="41">
        <f>_L_Loc</f>
        <v>0</v>
      </c>
      <c r="BZ172" s="41">
        <f>_L_Loc</f>
        <v>0</v>
      </c>
      <c r="CA172" s="41">
        <f>_L_Loc</f>
        <v>0</v>
      </c>
      <c r="CB172" s="41">
        <f>_L_Loc</f>
        <v>0</v>
      </c>
      <c r="CC172" s="41">
        <f>_L_Loc</f>
        <v>0</v>
      </c>
      <c r="CD172" s="41">
        <f>_L_Loc</f>
        <v>0</v>
      </c>
      <c r="CE172" s="41">
        <f>_L_Loc</f>
        <v>0</v>
      </c>
      <c r="CF172" s="41">
        <f>_L_Loc</f>
        <v>0</v>
      </c>
    </row>
    <row r="173" spans="1:84" s="35" customFormat="1" x14ac:dyDescent="0.25">
      <c r="A173" s="246">
        <f t="shared" si="21"/>
        <v>42482.75</v>
      </c>
      <c r="B173" s="247" t="str">
        <f>_L_Gio</f>
        <v>18:00</v>
      </c>
      <c r="C173" s="250" t="s">
        <v>7784</v>
      </c>
      <c r="D173" s="390">
        <f t="shared" si="22"/>
        <v>164</v>
      </c>
      <c r="E173" s="65" t="str">
        <f>_L_LocHe</f>
        <v>CC</v>
      </c>
      <c r="F173" s="248" t="str">
        <f>_L_MaHP</f>
        <v>CC2CK55</v>
      </c>
      <c r="G173" s="166" t="str">
        <f>_L_Loc</f>
        <v>Nguyên lý - Chi tiết máy</v>
      </c>
      <c r="H173" s="167">
        <f>_L_Loc</f>
        <v>3</v>
      </c>
      <c r="I173" s="65" t="str">
        <f>_L_Loc</f>
        <v>VĐ</v>
      </c>
      <c r="J173" s="66">
        <f>_L_Loc</f>
        <v>0</v>
      </c>
      <c r="K173" s="67">
        <v>42482</v>
      </c>
      <c r="L173" s="236" t="str">
        <f>_L_Ngay</f>
        <v>(Thứ 6)</v>
      </c>
      <c r="M173" s="512">
        <v>5</v>
      </c>
      <c r="N173" s="65">
        <f t="shared" si="23"/>
        <v>6</v>
      </c>
      <c r="O173" s="391">
        <f>_L_SV_P</f>
        <v>0</v>
      </c>
      <c r="P173" s="65" t="str">
        <f>_L_sophong</f>
        <v/>
      </c>
      <c r="Q173" s="392"/>
      <c r="R173" s="65"/>
      <c r="S173" s="65"/>
      <c r="T173" s="65"/>
      <c r="U173" s="65"/>
      <c r="V173" s="65"/>
      <c r="W173" s="65"/>
      <c r="X173" s="393">
        <f t="shared" si="24"/>
        <v>0</v>
      </c>
      <c r="Y173" s="394">
        <f>_L_NgayCham</f>
        <v>42482</v>
      </c>
      <c r="Z173" s="395">
        <f>_L_NopDiem</f>
        <v>42484</v>
      </c>
      <c r="AA173" s="396"/>
      <c r="AB173" s="409"/>
      <c r="AC173" s="410"/>
      <c r="AD173" s="410"/>
      <c r="AE173" s="410"/>
      <c r="AF173" s="410"/>
      <c r="AG173" s="410"/>
      <c r="AH173" s="411"/>
      <c r="AI173" s="348"/>
      <c r="AJ173" s="329"/>
      <c r="AK173" s="350"/>
      <c r="AL173" s="171"/>
      <c r="AM173" s="362">
        <f t="shared" si="25"/>
        <v>1</v>
      </c>
      <c r="AN173" s="32" t="e">
        <f t="shared" si="26"/>
        <v>#VALUE!</v>
      </c>
      <c r="AO173" s="31" t="str">
        <f>_L_SV_Pcuoi</f>
        <v/>
      </c>
      <c r="AP173" s="33" t="str">
        <f>_L_Loc</f>
        <v>KCK</v>
      </c>
      <c r="AQ173" s="33" t="str">
        <f>_L_Loc</f>
        <v>KCK</v>
      </c>
      <c r="AR173" s="48" t="e">
        <f t="shared" si="27"/>
        <v>#VALUE!</v>
      </c>
      <c r="AS173" s="63" t="e">
        <f t="shared" si="28"/>
        <v>#DIV/0!</v>
      </c>
      <c r="AT173" s="34"/>
      <c r="AU173" s="41">
        <f>_L_Loc</f>
        <v>0</v>
      </c>
      <c r="AV173" s="41">
        <f>_L_Loc</f>
        <v>0</v>
      </c>
      <c r="AW173" s="41">
        <f>_L_Loc</f>
        <v>0</v>
      </c>
      <c r="AX173" s="41">
        <f>_L_Loc</f>
        <v>0</v>
      </c>
      <c r="AY173" s="41">
        <f>_L_Loc</f>
        <v>0</v>
      </c>
      <c r="AZ173" s="41">
        <f>_L_Loc</f>
        <v>0</v>
      </c>
      <c r="BA173" s="41">
        <f>_L_Loc</f>
        <v>0</v>
      </c>
      <c r="BB173" s="41">
        <f>_L_Loc</f>
        <v>0</v>
      </c>
      <c r="BC173" s="41">
        <f>_L_Loc</f>
        <v>0</v>
      </c>
      <c r="BD173" s="41">
        <f>_L_Loc</f>
        <v>0</v>
      </c>
      <c r="BE173" s="41">
        <f>_L_Loc</f>
        <v>0</v>
      </c>
      <c r="BF173" s="41">
        <f>_L_Loc</f>
        <v>0</v>
      </c>
      <c r="BG173" s="41">
        <f>_L_Loc</f>
        <v>0</v>
      </c>
      <c r="BH173" s="41">
        <f>_L_Loc</f>
        <v>0</v>
      </c>
      <c r="BI173" s="41">
        <f>_L_Loc</f>
        <v>0</v>
      </c>
      <c r="BJ173" s="41">
        <f>_L_Loc</f>
        <v>0</v>
      </c>
      <c r="BK173" s="41">
        <f>_L_Loc</f>
        <v>0</v>
      </c>
      <c r="BL173" s="41">
        <f>_L_Loc</f>
        <v>0</v>
      </c>
      <c r="BM173" s="41">
        <f>_L_Loc</f>
        <v>0</v>
      </c>
    </row>
    <row r="174" spans="1:84" s="35" customFormat="1" x14ac:dyDescent="0.25">
      <c r="A174" s="246">
        <f t="shared" si="21"/>
        <v>42482.75</v>
      </c>
      <c r="B174" s="247" t="str">
        <f>_L_Gio</f>
        <v>18:00</v>
      </c>
      <c r="C174" s="257" t="s">
        <v>7792</v>
      </c>
      <c r="D174" s="390">
        <f t="shared" si="22"/>
        <v>165</v>
      </c>
      <c r="E174" s="65" t="str">
        <f>_L_LocHe</f>
        <v>CC</v>
      </c>
      <c r="F174" s="248" t="str">
        <f>_L_MaHP</f>
        <v>CC3CD33</v>
      </c>
      <c r="G174" s="166" t="str">
        <f>_L_Loc</f>
        <v>Tiếng Anh 3</v>
      </c>
      <c r="H174" s="167">
        <f>_L_Loc</f>
        <v>3</v>
      </c>
      <c r="I174" s="65" t="str">
        <f>_L_Loc</f>
        <v>Viết</v>
      </c>
      <c r="J174" s="66">
        <f>_L_Loc</f>
        <v>60</v>
      </c>
      <c r="K174" s="67">
        <v>42482</v>
      </c>
      <c r="L174" s="236" t="str">
        <f>_L_Ngay</f>
        <v>(Thứ 6)</v>
      </c>
      <c r="M174" s="512">
        <v>5</v>
      </c>
      <c r="N174" s="65">
        <f t="shared" si="23"/>
        <v>14</v>
      </c>
      <c r="O174" s="391">
        <f>_L_SV_P</f>
        <v>14</v>
      </c>
      <c r="P174" s="65">
        <f>_L_sophong</f>
        <v>1</v>
      </c>
      <c r="Q174" s="392"/>
      <c r="R174" s="65"/>
      <c r="S174" s="65"/>
      <c r="T174" s="65"/>
      <c r="U174" s="65"/>
      <c r="V174" s="65"/>
      <c r="W174" s="65"/>
      <c r="X174" s="393">
        <f t="shared" si="24"/>
        <v>0</v>
      </c>
      <c r="Y174" s="394">
        <f>_L_NgayCham</f>
        <v>42485</v>
      </c>
      <c r="Z174" s="395">
        <f>_L_NopDiem</f>
        <v>42489</v>
      </c>
      <c r="AA174" s="396"/>
      <c r="AB174" s="409"/>
      <c r="AC174" s="410"/>
      <c r="AD174" s="410"/>
      <c r="AE174" s="410"/>
      <c r="AF174" s="410"/>
      <c r="AG174" s="410"/>
      <c r="AH174" s="411"/>
      <c r="AI174" s="348"/>
      <c r="AJ174" s="329"/>
      <c r="AK174" s="350"/>
      <c r="AL174" s="171"/>
      <c r="AM174" s="362">
        <f t="shared" si="25"/>
        <v>1</v>
      </c>
      <c r="AN174" s="32">
        <f t="shared" si="26"/>
        <v>-2</v>
      </c>
      <c r="AO174" s="31">
        <f>_L_SV_Pcuoi</f>
        <v>14</v>
      </c>
      <c r="AP174" s="33" t="str">
        <f>_L_Loc</f>
        <v>CBNN</v>
      </c>
      <c r="AQ174" s="33" t="str">
        <f>_L_Loc</f>
        <v>KHCB</v>
      </c>
      <c r="AR174" s="48">
        <f t="shared" si="27"/>
        <v>-2</v>
      </c>
      <c r="AS174" s="63">
        <f t="shared" si="28"/>
        <v>1</v>
      </c>
      <c r="AT174" s="34"/>
      <c r="AU174" s="41">
        <f>_L_Loc</f>
        <v>0</v>
      </c>
      <c r="AV174" s="41">
        <f>_L_Loc</f>
        <v>0</v>
      </c>
      <c r="AW174" s="41" t="str">
        <f>_L_Loc</f>
        <v>x</v>
      </c>
      <c r="AX174" s="41">
        <f>_L_Loc</f>
        <v>0</v>
      </c>
      <c r="AY174" s="41">
        <f>_L_Loc</f>
        <v>0</v>
      </c>
      <c r="AZ174" s="41">
        <f>_L_Loc</f>
        <v>0</v>
      </c>
      <c r="BA174" s="41" t="str">
        <f>_L_Loc</f>
        <v>x</v>
      </c>
      <c r="BB174" s="41">
        <f>_L_Loc</f>
        <v>0</v>
      </c>
      <c r="BC174" s="41">
        <f>_L_Loc</f>
        <v>0</v>
      </c>
      <c r="BD174" s="41">
        <f>_L_Loc</f>
        <v>0</v>
      </c>
      <c r="BE174" s="41">
        <f>_L_Loc</f>
        <v>0</v>
      </c>
      <c r="BF174" s="41">
        <f>_L_Loc</f>
        <v>0</v>
      </c>
      <c r="BG174" s="41">
        <f>_L_Loc</f>
        <v>0</v>
      </c>
      <c r="BH174" s="41">
        <f>_L_Loc</f>
        <v>0</v>
      </c>
      <c r="BI174" s="41">
        <f>_L_Loc</f>
        <v>0</v>
      </c>
      <c r="BJ174" s="41">
        <f>_L_Loc</f>
        <v>0</v>
      </c>
      <c r="BK174" s="41">
        <f>_L_Loc</f>
        <v>0</v>
      </c>
      <c r="BL174" s="41">
        <f>_L_Loc</f>
        <v>0</v>
      </c>
      <c r="BM174" s="41">
        <f>_L_Loc</f>
        <v>0</v>
      </c>
    </row>
    <row r="175" spans="1:84" s="35" customFormat="1" x14ac:dyDescent="0.25">
      <c r="A175" s="246">
        <f t="shared" si="21"/>
        <v>42483.291666666664</v>
      </c>
      <c r="B175" s="247" t="str">
        <f>_L_Gio</f>
        <v>7:00</v>
      </c>
      <c r="C175" s="241" t="s">
        <v>7629</v>
      </c>
      <c r="D175" s="390">
        <f t="shared" si="22"/>
        <v>166</v>
      </c>
      <c r="E175" s="65" t="str">
        <f>_L_LocHe</f>
        <v>CC</v>
      </c>
      <c r="F175" s="248" t="str">
        <f>_L_MaHP</f>
        <v>CC2GT52</v>
      </c>
      <c r="G175" s="166" t="str">
        <f>_L_Loc</f>
        <v>Kết cấu bêtông cốt thép</v>
      </c>
      <c r="H175" s="167">
        <f>_L_Loc</f>
        <v>2</v>
      </c>
      <c r="I175" s="65" t="str">
        <f>_L_Loc</f>
        <v>Viết</v>
      </c>
      <c r="J175" s="66">
        <f>_L_Loc</f>
        <v>90</v>
      </c>
      <c r="K175" s="67">
        <v>42483</v>
      </c>
      <c r="L175" s="236" t="str">
        <f>_L_Ngay</f>
        <v>(Thứ 7)</v>
      </c>
      <c r="M175" s="512">
        <v>1</v>
      </c>
      <c r="N175" s="65">
        <f t="shared" si="23"/>
        <v>9</v>
      </c>
      <c r="O175" s="391">
        <f>_L_SV_P</f>
        <v>9</v>
      </c>
      <c r="P175" s="65">
        <f>_L_sophong</f>
        <v>1</v>
      </c>
      <c r="Q175" s="392"/>
      <c r="R175" s="65"/>
      <c r="S175" s="65"/>
      <c r="T175" s="65"/>
      <c r="U175" s="65"/>
      <c r="V175" s="65"/>
      <c r="W175" s="65"/>
      <c r="X175" s="393">
        <f t="shared" si="24"/>
        <v>0</v>
      </c>
      <c r="Y175" s="394">
        <f>_L_NgayCham</f>
        <v>42484</v>
      </c>
      <c r="Z175" s="395">
        <f>_L_NopDiem</f>
        <v>42490</v>
      </c>
      <c r="AA175" s="396"/>
      <c r="AB175" s="409"/>
      <c r="AC175" s="410"/>
      <c r="AD175" s="410"/>
      <c r="AE175" s="410"/>
      <c r="AF175" s="410"/>
      <c r="AG175" s="410"/>
      <c r="AH175" s="411"/>
      <c r="AI175" s="348"/>
      <c r="AJ175" s="329"/>
      <c r="AK175" s="350"/>
      <c r="AL175" s="171"/>
      <c r="AM175" s="362">
        <f t="shared" si="25"/>
        <v>1</v>
      </c>
      <c r="AN175" s="32">
        <f t="shared" si="26"/>
        <v>-2</v>
      </c>
      <c r="AO175" s="31">
        <f>_L_SV_Pcuoi</f>
        <v>9</v>
      </c>
      <c r="AP175" s="33" t="str">
        <f>_L_Loc</f>
        <v>CTKC</v>
      </c>
      <c r="AQ175" s="33" t="str">
        <f>_L_Loc</f>
        <v>KCT</v>
      </c>
      <c r="AR175" s="48">
        <f t="shared" si="27"/>
        <v>-2</v>
      </c>
      <c r="AS175" s="63">
        <f t="shared" si="28"/>
        <v>1</v>
      </c>
      <c r="AT175" s="34"/>
      <c r="AU175" s="41">
        <f>_L_Loc</f>
        <v>0</v>
      </c>
      <c r="AV175" s="41">
        <f>_L_Loc</f>
        <v>0</v>
      </c>
      <c r="AW175" s="41">
        <f>_L_Loc</f>
        <v>0</v>
      </c>
      <c r="AX175" s="41">
        <f>_L_Loc</f>
        <v>0</v>
      </c>
      <c r="AY175" s="41">
        <f>_L_Loc</f>
        <v>0</v>
      </c>
      <c r="AZ175" s="41">
        <f>_L_Loc</f>
        <v>0</v>
      </c>
      <c r="BA175" s="41">
        <f>_L_Loc</f>
        <v>0</v>
      </c>
      <c r="BB175" s="41">
        <f>_L_Loc</f>
        <v>0</v>
      </c>
      <c r="BC175" s="41">
        <f>_L_Loc</f>
        <v>0</v>
      </c>
      <c r="BD175" s="41">
        <f>_L_Loc</f>
        <v>0</v>
      </c>
      <c r="BE175" s="41">
        <f>_L_Loc</f>
        <v>0</v>
      </c>
      <c r="BF175" s="41">
        <f>_L_Loc</f>
        <v>0</v>
      </c>
      <c r="BG175" s="41">
        <f>_L_Loc</f>
        <v>0</v>
      </c>
      <c r="BH175" s="41">
        <f>_L_Loc</f>
        <v>0</v>
      </c>
      <c r="BI175" s="41">
        <f>_L_Loc</f>
        <v>0</v>
      </c>
      <c r="BJ175" s="41">
        <f>_L_Loc</f>
        <v>0</v>
      </c>
      <c r="BK175" s="41">
        <f>_L_Loc</f>
        <v>0</v>
      </c>
      <c r="BL175" s="41">
        <f>_L_Loc</f>
        <v>0</v>
      </c>
      <c r="BM175" s="41">
        <f>_L_Loc</f>
        <v>0</v>
      </c>
      <c r="BN175" s="41">
        <f>_L_Loc</f>
        <v>0</v>
      </c>
      <c r="BO175" s="41" t="str">
        <f>_L_Loc</f>
        <v>x</v>
      </c>
      <c r="BP175" s="41" t="str">
        <f>_L_Loc</f>
        <v>x</v>
      </c>
      <c r="BQ175" s="41" t="str">
        <f>_L_Loc</f>
        <v>x</v>
      </c>
      <c r="BR175" s="41">
        <f>_L_Loc</f>
        <v>0</v>
      </c>
      <c r="BS175" s="41">
        <f>_L_Loc</f>
        <v>0</v>
      </c>
      <c r="BT175" s="41">
        <f>_L_Loc</f>
        <v>0</v>
      </c>
      <c r="BU175" s="41">
        <f>_L_Loc</f>
        <v>0</v>
      </c>
      <c r="BV175" s="41">
        <f>_L_Loc</f>
        <v>0</v>
      </c>
      <c r="BW175" s="41">
        <f>_L_Loc</f>
        <v>0</v>
      </c>
      <c r="BX175" s="41">
        <f>_L_Loc</f>
        <v>0</v>
      </c>
      <c r="BY175" s="41">
        <f>_L_Loc</f>
        <v>0</v>
      </c>
      <c r="BZ175" s="41">
        <f>_L_Loc</f>
        <v>0</v>
      </c>
      <c r="CA175" s="41">
        <f>_L_Loc</f>
        <v>0</v>
      </c>
      <c r="CB175" s="41">
        <f>_L_Loc</f>
        <v>0</v>
      </c>
      <c r="CC175" s="41">
        <f>_L_Loc</f>
        <v>0</v>
      </c>
      <c r="CD175" s="41">
        <f>_L_Loc</f>
        <v>0</v>
      </c>
      <c r="CE175" s="41">
        <f>_L_Loc</f>
        <v>0</v>
      </c>
      <c r="CF175" s="41">
        <f>_L_Loc</f>
        <v>0</v>
      </c>
    </row>
    <row r="176" spans="1:84" s="35" customFormat="1" x14ac:dyDescent="0.25">
      <c r="A176" s="246">
        <f t="shared" si="21"/>
        <v>42483.291666666664</v>
      </c>
      <c r="B176" s="247" t="str">
        <f>_L_Gio</f>
        <v>7:00</v>
      </c>
      <c r="C176" s="241" t="s">
        <v>7636</v>
      </c>
      <c r="D176" s="390">
        <f t="shared" si="22"/>
        <v>167</v>
      </c>
      <c r="E176" s="65" t="str">
        <f>_L_LocHe</f>
        <v>DC</v>
      </c>
      <c r="F176" s="248" t="str">
        <f>_L_MaHP</f>
        <v>DC1CB19</v>
      </c>
      <c r="G176" s="166" t="str">
        <f>_L_Loc</f>
        <v>Lý thuyết xác suất - thống kê</v>
      </c>
      <c r="H176" s="167">
        <f>_L_Loc</f>
        <v>3</v>
      </c>
      <c r="I176" s="65" t="str">
        <f>_L_Loc</f>
        <v>Viết</v>
      </c>
      <c r="J176" s="66">
        <f>_L_Loc</f>
        <v>60</v>
      </c>
      <c r="K176" s="67">
        <v>42483</v>
      </c>
      <c r="L176" s="236" t="str">
        <f>_L_Ngay</f>
        <v>(Thứ 7)</v>
      </c>
      <c r="M176" s="512">
        <v>1</v>
      </c>
      <c r="N176" s="65">
        <f t="shared" si="23"/>
        <v>23</v>
      </c>
      <c r="O176" s="391">
        <f>_L_SV_P</f>
        <v>23</v>
      </c>
      <c r="P176" s="65">
        <f>_L_sophong</f>
        <v>1</v>
      </c>
      <c r="Q176" s="392"/>
      <c r="R176" s="65"/>
      <c r="S176" s="65"/>
      <c r="T176" s="65"/>
      <c r="U176" s="65"/>
      <c r="V176" s="65"/>
      <c r="W176" s="65"/>
      <c r="X176" s="393">
        <f t="shared" si="24"/>
        <v>0</v>
      </c>
      <c r="Y176" s="394">
        <f>_L_NgayCham</f>
        <v>42484</v>
      </c>
      <c r="Z176" s="395">
        <f>_L_NopDiem</f>
        <v>42490</v>
      </c>
      <c r="AA176" s="396"/>
      <c r="AB176" s="409"/>
      <c r="AC176" s="410"/>
      <c r="AD176" s="410"/>
      <c r="AE176" s="410"/>
      <c r="AF176" s="410"/>
      <c r="AG176" s="410"/>
      <c r="AH176" s="411"/>
      <c r="AI176" s="348"/>
      <c r="AJ176" s="329"/>
      <c r="AK176" s="350"/>
      <c r="AL176" s="171"/>
      <c r="AM176" s="362">
        <f t="shared" si="25"/>
        <v>1</v>
      </c>
      <c r="AN176" s="32">
        <f t="shared" si="26"/>
        <v>-2</v>
      </c>
      <c r="AO176" s="31">
        <f>_L_SV_Pcuoi</f>
        <v>23</v>
      </c>
      <c r="AP176" s="33" t="str">
        <f>_L_Loc</f>
        <v>CBTO</v>
      </c>
      <c r="AQ176" s="33" t="str">
        <f>_L_Loc</f>
        <v>KHCB</v>
      </c>
      <c r="AR176" s="48">
        <f t="shared" si="27"/>
        <v>-2</v>
      </c>
      <c r="AS176" s="63">
        <f t="shared" si="28"/>
        <v>1</v>
      </c>
      <c r="AT176" s="34"/>
      <c r="AU176" s="41">
        <f>_L_Loc</f>
        <v>0</v>
      </c>
      <c r="AV176" s="41">
        <f>_L_Loc</f>
        <v>0</v>
      </c>
      <c r="AW176" s="41">
        <f>_L_Loc</f>
        <v>0</v>
      </c>
      <c r="AX176" s="41">
        <f>_L_Loc</f>
        <v>0</v>
      </c>
      <c r="AY176" s="41">
        <f>_L_Loc</f>
        <v>0</v>
      </c>
      <c r="AZ176" s="41">
        <f>_L_Loc</f>
        <v>0</v>
      </c>
      <c r="BA176" s="41">
        <f>_L_Loc</f>
        <v>0</v>
      </c>
      <c r="BB176" s="41">
        <f>_L_Loc</f>
        <v>0</v>
      </c>
      <c r="BC176" s="41">
        <f>_L_Loc</f>
        <v>0</v>
      </c>
      <c r="BD176" s="41">
        <f>_L_Loc</f>
        <v>0</v>
      </c>
      <c r="BE176" s="41">
        <f>_L_Loc</f>
        <v>0</v>
      </c>
      <c r="BF176" s="41">
        <f>_L_Loc</f>
        <v>0</v>
      </c>
      <c r="BG176" s="41">
        <f>_L_Loc</f>
        <v>0</v>
      </c>
      <c r="BH176" s="41" t="str">
        <f>_L_Loc</f>
        <v>x</v>
      </c>
      <c r="BI176" s="41" t="str">
        <f>_L_Loc</f>
        <v>x</v>
      </c>
      <c r="BJ176" s="41">
        <f>_L_Loc</f>
        <v>0</v>
      </c>
      <c r="BK176" s="41">
        <f>_L_Loc</f>
        <v>0</v>
      </c>
      <c r="BL176" s="41">
        <f>_L_Loc</f>
        <v>0</v>
      </c>
      <c r="BM176" s="41">
        <f>_L_Loc</f>
        <v>0</v>
      </c>
      <c r="BN176" s="41">
        <f>_L_Loc</f>
        <v>0</v>
      </c>
      <c r="BO176" s="41">
        <f>_L_Loc</f>
        <v>0</v>
      </c>
      <c r="BP176" s="41">
        <f>_L_Loc</f>
        <v>0</v>
      </c>
      <c r="BQ176" s="41">
        <f>_L_Loc</f>
        <v>0</v>
      </c>
      <c r="BR176" s="41">
        <f>_L_Loc</f>
        <v>0</v>
      </c>
      <c r="BS176" s="41">
        <f>_L_Loc</f>
        <v>0</v>
      </c>
      <c r="BT176" s="41">
        <f>_L_Loc</f>
        <v>0</v>
      </c>
      <c r="BU176" s="41">
        <f>_L_Loc</f>
        <v>0</v>
      </c>
      <c r="BV176" s="41">
        <f>_L_Loc</f>
        <v>0</v>
      </c>
      <c r="BW176" s="41">
        <f>_L_Loc</f>
        <v>0</v>
      </c>
      <c r="BX176" s="41">
        <f>_L_Loc</f>
        <v>0</v>
      </c>
      <c r="BY176" s="41">
        <f>_L_Loc</f>
        <v>0</v>
      </c>
      <c r="BZ176" s="41">
        <f>_L_Loc</f>
        <v>0</v>
      </c>
      <c r="CA176" s="41" t="str">
        <f>_L_Loc</f>
        <v>x</v>
      </c>
      <c r="CB176" s="41" t="str">
        <f>_L_Loc</f>
        <v>x</v>
      </c>
      <c r="CC176" s="41">
        <f>_L_Loc</f>
        <v>0</v>
      </c>
      <c r="CD176" s="41">
        <f>_L_Loc</f>
        <v>0</v>
      </c>
      <c r="CE176" s="41">
        <f>_L_Loc</f>
        <v>0</v>
      </c>
      <c r="CF176" s="41">
        <f>_L_Loc</f>
        <v>0</v>
      </c>
    </row>
    <row r="177" spans="1:84" s="35" customFormat="1" x14ac:dyDescent="0.25">
      <c r="A177" s="246">
        <f t="shared" si="21"/>
        <v>42483.291666666664</v>
      </c>
      <c r="B177" s="247" t="str">
        <f>_L_Gio</f>
        <v>7:00</v>
      </c>
      <c r="C177" s="241" t="s">
        <v>7646</v>
      </c>
      <c r="D177" s="390">
        <f t="shared" si="22"/>
        <v>168</v>
      </c>
      <c r="E177" s="65" t="str">
        <f>_L_LocHe</f>
        <v>DC</v>
      </c>
      <c r="F177" s="248" t="str">
        <f>_L_MaHP</f>
        <v>DC1CB20</v>
      </c>
      <c r="G177" s="166" t="str">
        <f>_L_Loc</f>
        <v>Lý thuyết xác suất - thống kê</v>
      </c>
      <c r="H177" s="167">
        <f>_L_Loc</f>
        <v>2</v>
      </c>
      <c r="I177" s="65" t="str">
        <f>_L_Loc</f>
        <v>Viết</v>
      </c>
      <c r="J177" s="66">
        <f>_L_Loc</f>
        <v>60</v>
      </c>
      <c r="K177" s="67">
        <v>42483</v>
      </c>
      <c r="L177" s="236" t="str">
        <f>_L_Ngay</f>
        <v>(Thứ 7)</v>
      </c>
      <c r="M177" s="512">
        <v>1</v>
      </c>
      <c r="N177" s="65">
        <f t="shared" si="23"/>
        <v>51</v>
      </c>
      <c r="O177" s="391">
        <f>_L_SV_P</f>
        <v>51</v>
      </c>
      <c r="P177" s="65">
        <f>_L_sophong</f>
        <v>1</v>
      </c>
      <c r="Q177" s="392"/>
      <c r="R177" s="65"/>
      <c r="S177" s="65"/>
      <c r="T177" s="65"/>
      <c r="U177" s="65"/>
      <c r="V177" s="65"/>
      <c r="W177" s="65"/>
      <c r="X177" s="393">
        <f t="shared" si="24"/>
        <v>0</v>
      </c>
      <c r="Y177" s="394">
        <f>_L_NgayCham</f>
        <v>42484</v>
      </c>
      <c r="Z177" s="395">
        <f>_L_NopDiem</f>
        <v>42490</v>
      </c>
      <c r="AA177" s="396"/>
      <c r="AB177" s="409"/>
      <c r="AC177" s="410"/>
      <c r="AD177" s="410"/>
      <c r="AE177" s="410"/>
      <c r="AF177" s="410"/>
      <c r="AG177" s="410"/>
      <c r="AH177" s="411"/>
      <c r="AI177" s="348"/>
      <c r="AJ177" s="329"/>
      <c r="AK177" s="350"/>
      <c r="AL177" s="171"/>
      <c r="AM177" s="362">
        <f t="shared" si="25"/>
        <v>2</v>
      </c>
      <c r="AN177" s="32">
        <f t="shared" si="26"/>
        <v>-2</v>
      </c>
      <c r="AO177" s="31">
        <f>_L_SV_Pcuoi</f>
        <v>51</v>
      </c>
      <c r="AP177" s="33" t="str">
        <f>_L_Loc</f>
        <v>CBTO</v>
      </c>
      <c r="AQ177" s="33" t="str">
        <f>_L_Loc</f>
        <v>KHCB</v>
      </c>
      <c r="AR177" s="48">
        <f t="shared" si="27"/>
        <v>-2</v>
      </c>
      <c r="AS177" s="63">
        <f t="shared" si="28"/>
        <v>1</v>
      </c>
      <c r="AT177" s="34"/>
      <c r="AU177" s="41" t="str">
        <f>_L_Loc</f>
        <v>o</v>
      </c>
      <c r="AV177" s="41" t="str">
        <f>_L_Loc</f>
        <v>o</v>
      </c>
      <c r="AW177" s="41" t="str">
        <f>_L_Loc</f>
        <v>o</v>
      </c>
      <c r="AX177" s="41" t="str">
        <f>_L_Loc</f>
        <v>o</v>
      </c>
      <c r="AY177" s="41" t="str">
        <f>_L_Loc</f>
        <v>o</v>
      </c>
      <c r="AZ177" s="41" t="str">
        <f>_L_Loc</f>
        <v>o</v>
      </c>
      <c r="BA177" s="41" t="str">
        <f>_L_Loc</f>
        <v>o</v>
      </c>
      <c r="BB177" s="41" t="str">
        <f>_L_Loc</f>
        <v>o</v>
      </c>
      <c r="BC177" s="41" t="str">
        <f>_L_Loc</f>
        <v>o</v>
      </c>
      <c r="BD177" s="41" t="str">
        <f>_L_Loc</f>
        <v>o</v>
      </c>
      <c r="BE177" s="41" t="str">
        <f>_L_Loc</f>
        <v>o</v>
      </c>
      <c r="BF177" s="41" t="str">
        <f>_L_Loc</f>
        <v>x</v>
      </c>
      <c r="BG177" s="41" t="str">
        <f>_L_Loc</f>
        <v>o</v>
      </c>
      <c r="BH177" s="41">
        <f>_L_Loc</f>
        <v>0</v>
      </c>
      <c r="BI177" s="41">
        <f>_L_Loc</f>
        <v>0</v>
      </c>
      <c r="BJ177" s="41" t="str">
        <f>_L_Loc</f>
        <v>x</v>
      </c>
      <c r="BK177" s="41" t="str">
        <f>_L_Loc</f>
        <v>o</v>
      </c>
      <c r="BL177" s="41" t="str">
        <f>_L_Loc</f>
        <v>o</v>
      </c>
      <c r="BM177" s="41" t="str">
        <f>_L_Loc</f>
        <v>o</v>
      </c>
      <c r="BN177" s="41">
        <f>_L_Loc</f>
        <v>0</v>
      </c>
      <c r="BO177" s="41" t="str">
        <f>_L_Loc</f>
        <v>o</v>
      </c>
      <c r="BP177" s="41">
        <f>_L_Loc</f>
        <v>0</v>
      </c>
      <c r="BQ177" s="41">
        <f>_L_Loc</f>
        <v>0</v>
      </c>
      <c r="BR177" s="41">
        <f>_L_Loc</f>
        <v>0</v>
      </c>
      <c r="BS177" s="41">
        <f>_L_Loc</f>
        <v>0</v>
      </c>
      <c r="BT177" s="41">
        <f>_L_Loc</f>
        <v>0</v>
      </c>
      <c r="BU177" s="41">
        <f>_L_Loc</f>
        <v>0</v>
      </c>
      <c r="BV177" s="41">
        <f>_L_Loc</f>
        <v>0</v>
      </c>
      <c r="BW177" s="41">
        <f>_L_Loc</f>
        <v>0</v>
      </c>
      <c r="BX177" s="41">
        <f>_L_Loc</f>
        <v>0</v>
      </c>
      <c r="BY177" s="41" t="str">
        <f>_L_Loc</f>
        <v>x</v>
      </c>
      <c r="BZ177" s="41" t="str">
        <f>_L_Loc</f>
        <v>o</v>
      </c>
      <c r="CA177" s="41">
        <f>_L_Loc</f>
        <v>0</v>
      </c>
      <c r="CB177" s="41">
        <f>_L_Loc</f>
        <v>0</v>
      </c>
      <c r="CC177" s="41" t="str">
        <f>_L_Loc</f>
        <v>x</v>
      </c>
      <c r="CD177" s="41">
        <f>_L_Loc</f>
        <v>0</v>
      </c>
      <c r="CE177" s="41">
        <f>_L_Loc</f>
        <v>0</v>
      </c>
      <c r="CF177" s="41">
        <f>_L_Loc</f>
        <v>0</v>
      </c>
    </row>
    <row r="178" spans="1:84" s="35" customFormat="1" x14ac:dyDescent="0.25">
      <c r="A178" s="246">
        <f t="shared" si="21"/>
        <v>42483.291666666664</v>
      </c>
      <c r="B178" s="247" t="str">
        <f>_L_Gio</f>
        <v>7:00</v>
      </c>
      <c r="C178" s="250" t="s">
        <v>7647</v>
      </c>
      <c r="D178" s="390">
        <f t="shared" si="22"/>
        <v>169</v>
      </c>
      <c r="E178" s="65" t="str">
        <f>_L_LocHe</f>
        <v>DL</v>
      </c>
      <c r="F178" s="248" t="str">
        <f>_L_MaHP</f>
        <v>DC1CB20</v>
      </c>
      <c r="G178" s="166" t="str">
        <f>_L_Loc</f>
        <v>Lý thuyết xác suất - thống kê</v>
      </c>
      <c r="H178" s="167">
        <f>_L_Loc</f>
        <v>2</v>
      </c>
      <c r="I178" s="65" t="str">
        <f>_L_Loc</f>
        <v>Viết</v>
      </c>
      <c r="J178" s="66">
        <f>_L_Loc</f>
        <v>60</v>
      </c>
      <c r="K178" s="67">
        <v>42483</v>
      </c>
      <c r="L178" s="236" t="str">
        <f>_L_Ngay</f>
        <v>(Thứ 7)</v>
      </c>
      <c r="M178" s="512">
        <v>1</v>
      </c>
      <c r="N178" s="65">
        <f t="shared" si="23"/>
        <v>20</v>
      </c>
      <c r="O178" s="391">
        <f>_L_SV_P</f>
        <v>20</v>
      </c>
      <c r="P178" s="65">
        <f>_L_sophong</f>
        <v>1</v>
      </c>
      <c r="Q178" s="392"/>
      <c r="R178" s="65"/>
      <c r="S178" s="65"/>
      <c r="T178" s="65"/>
      <c r="U178" s="65"/>
      <c r="V178" s="65"/>
      <c r="W178" s="65"/>
      <c r="X178" s="393">
        <f t="shared" si="24"/>
        <v>0</v>
      </c>
      <c r="Y178" s="394">
        <f>_L_NgayCham</f>
        <v>42484</v>
      </c>
      <c r="Z178" s="395">
        <f>_L_NopDiem</f>
        <v>42490</v>
      </c>
      <c r="AA178" s="397"/>
      <c r="AB178" s="412"/>
      <c r="AC178" s="413"/>
      <c r="AD178" s="413"/>
      <c r="AE178" s="413"/>
      <c r="AF178" s="413"/>
      <c r="AG178" s="413"/>
      <c r="AH178" s="414"/>
      <c r="AI178" s="348"/>
      <c r="AJ178" s="329"/>
      <c r="AK178" s="350"/>
      <c r="AL178" s="171"/>
      <c r="AM178" s="362">
        <f t="shared" si="25"/>
        <v>2</v>
      </c>
      <c r="AN178" s="32">
        <f t="shared" si="26"/>
        <v>-2</v>
      </c>
      <c r="AO178" s="31">
        <f>_L_SV_Pcuoi</f>
        <v>20</v>
      </c>
      <c r="AP178" s="33" t="str">
        <f>_L_Loc</f>
        <v>CBTO</v>
      </c>
      <c r="AQ178" s="33" t="str">
        <f>_L_Loc</f>
        <v>KHCB</v>
      </c>
      <c r="AR178" s="48">
        <f t="shared" si="27"/>
        <v>-2</v>
      </c>
      <c r="AS178" s="63">
        <f t="shared" si="28"/>
        <v>1</v>
      </c>
      <c r="AT178" s="34"/>
      <c r="AU178" s="41" t="str">
        <f>_L_Loc</f>
        <v>o</v>
      </c>
      <c r="AV178" s="41" t="str">
        <f>_L_Loc</f>
        <v>o</v>
      </c>
      <c r="AW178" s="41" t="str">
        <f>_L_Loc</f>
        <v>o</v>
      </c>
      <c r="AX178" s="41" t="str">
        <f>_L_Loc</f>
        <v>o</v>
      </c>
      <c r="AY178" s="41" t="str">
        <f>_L_Loc</f>
        <v>o</v>
      </c>
      <c r="AZ178" s="41" t="str">
        <f>_L_Loc</f>
        <v>o</v>
      </c>
      <c r="BA178" s="41" t="str">
        <f>_L_Loc</f>
        <v>o</v>
      </c>
      <c r="BB178" s="41" t="str">
        <f>_L_Loc</f>
        <v>o</v>
      </c>
      <c r="BC178" s="41" t="str">
        <f>_L_Loc</f>
        <v>o</v>
      </c>
      <c r="BD178" s="41" t="str">
        <f>_L_Loc</f>
        <v>o</v>
      </c>
      <c r="BE178" s="41" t="str">
        <f>_L_Loc</f>
        <v>o</v>
      </c>
      <c r="BF178" s="41" t="str">
        <f>_L_Loc</f>
        <v>x</v>
      </c>
      <c r="BG178" s="41" t="str">
        <f>_L_Loc</f>
        <v>o</v>
      </c>
      <c r="BH178" s="41">
        <f>_L_Loc</f>
        <v>0</v>
      </c>
      <c r="BI178" s="41">
        <f>_L_Loc</f>
        <v>0</v>
      </c>
      <c r="BJ178" s="41" t="str">
        <f>_L_Loc</f>
        <v>x</v>
      </c>
      <c r="BK178" s="41" t="str">
        <f>_L_Loc</f>
        <v>o</v>
      </c>
      <c r="BL178" s="41" t="str">
        <f>_L_Loc</f>
        <v>o</v>
      </c>
      <c r="BM178" s="41" t="str">
        <f>_L_Loc</f>
        <v>o</v>
      </c>
    </row>
    <row r="179" spans="1:84" s="35" customFormat="1" x14ac:dyDescent="0.25">
      <c r="A179" s="246">
        <f t="shared" si="21"/>
        <v>42483.291666666664</v>
      </c>
      <c r="B179" s="247" t="str">
        <f>_L_Gio</f>
        <v>7:00</v>
      </c>
      <c r="C179" s="250" t="s">
        <v>7700</v>
      </c>
      <c r="D179" s="390">
        <f t="shared" si="22"/>
        <v>170</v>
      </c>
      <c r="E179" s="65" t="str">
        <f>_L_LocHe</f>
        <v>DC</v>
      </c>
      <c r="F179" s="248" t="str">
        <f>_L_MaHP</f>
        <v>DC2TT35</v>
      </c>
      <c r="G179" s="166" t="str">
        <f>_L_Loc</f>
        <v>Lập trình hướng đối tượng C++</v>
      </c>
      <c r="H179" s="167">
        <f>_L_Loc</f>
        <v>3</v>
      </c>
      <c r="I179" s="65" t="str">
        <f>_L_Loc</f>
        <v>TH</v>
      </c>
      <c r="J179" s="66">
        <f>_L_Loc</f>
        <v>0</v>
      </c>
      <c r="K179" s="67">
        <v>42483</v>
      </c>
      <c r="L179" s="236" t="str">
        <f>_L_Ngay</f>
        <v>(Thứ 7)</v>
      </c>
      <c r="M179" s="512">
        <v>1</v>
      </c>
      <c r="N179" s="65">
        <f t="shared" si="23"/>
        <v>19</v>
      </c>
      <c r="O179" s="391">
        <f>_L_SV_P</f>
        <v>0</v>
      </c>
      <c r="P179" s="65" t="str">
        <f>_L_sophong</f>
        <v/>
      </c>
      <c r="Q179" s="392"/>
      <c r="R179" s="65"/>
      <c r="S179" s="65"/>
      <c r="T179" s="65"/>
      <c r="U179" s="65"/>
      <c r="V179" s="65"/>
      <c r="W179" s="65"/>
      <c r="X179" s="393">
        <f t="shared" si="24"/>
        <v>0</v>
      </c>
      <c r="Y179" s="394">
        <f>_L_NgayCham</f>
        <v>42483</v>
      </c>
      <c r="Z179" s="395">
        <f>_L_NopDiem</f>
        <v>42485</v>
      </c>
      <c r="AA179" s="396"/>
      <c r="AB179" s="409"/>
      <c r="AC179" s="410"/>
      <c r="AD179" s="410"/>
      <c r="AE179" s="410"/>
      <c r="AF179" s="410"/>
      <c r="AG179" s="410"/>
      <c r="AH179" s="411"/>
      <c r="AI179" s="348"/>
      <c r="AJ179" s="329"/>
      <c r="AK179" s="350"/>
      <c r="AL179" s="171"/>
      <c r="AM179" s="362">
        <f t="shared" si="25"/>
        <v>1</v>
      </c>
      <c r="AN179" s="32" t="e">
        <f t="shared" si="26"/>
        <v>#VALUE!</v>
      </c>
      <c r="AO179" s="31" t="str">
        <f>_L_SV_Pcuoi</f>
        <v/>
      </c>
      <c r="AP179" s="33" t="str">
        <f>_L_Loc</f>
        <v>TTHT</v>
      </c>
      <c r="AQ179" s="33" t="str">
        <f>_L_Loc</f>
        <v>CNTT</v>
      </c>
      <c r="AR179" s="48" t="e">
        <f t="shared" si="27"/>
        <v>#VALUE!</v>
      </c>
      <c r="AS179" s="63" t="e">
        <f t="shared" si="28"/>
        <v>#DIV/0!</v>
      </c>
      <c r="AT179" s="34"/>
      <c r="AU179" s="41">
        <f>_L_Loc</f>
        <v>0</v>
      </c>
      <c r="AV179" s="41">
        <f>_L_Loc</f>
        <v>0</v>
      </c>
      <c r="AW179" s="41">
        <f>_L_Loc</f>
        <v>0</v>
      </c>
      <c r="AX179" s="41">
        <f>_L_Loc</f>
        <v>0</v>
      </c>
      <c r="AY179" s="41">
        <f>_L_Loc</f>
        <v>0</v>
      </c>
      <c r="AZ179" s="41">
        <f>_L_Loc</f>
        <v>0</v>
      </c>
      <c r="BA179" s="41">
        <f>_L_Loc</f>
        <v>0</v>
      </c>
      <c r="BB179" s="41">
        <f>_L_Loc</f>
        <v>0</v>
      </c>
      <c r="BC179" s="41">
        <f>_L_Loc</f>
        <v>0</v>
      </c>
      <c r="BD179" s="41">
        <f>_L_Loc</f>
        <v>0</v>
      </c>
      <c r="BE179" s="41">
        <f>_L_Loc</f>
        <v>0</v>
      </c>
      <c r="BF179" s="41" t="str">
        <f>_L_Loc</f>
        <v>x</v>
      </c>
      <c r="BG179" s="41" t="str">
        <f>_L_Loc</f>
        <v>x</v>
      </c>
      <c r="BH179" s="41">
        <f>_L_Loc</f>
        <v>0</v>
      </c>
      <c r="BI179" s="41">
        <f>_L_Loc</f>
        <v>0</v>
      </c>
      <c r="BJ179" s="41">
        <f>_L_Loc</f>
        <v>0</v>
      </c>
      <c r="BK179" s="41">
        <f>_L_Loc</f>
        <v>0</v>
      </c>
      <c r="BL179" s="41">
        <f>_L_Loc</f>
        <v>0</v>
      </c>
      <c r="BM179" s="41">
        <f>_L_Loc</f>
        <v>0</v>
      </c>
      <c r="BN179" s="41">
        <f>_L_Loc</f>
        <v>0</v>
      </c>
      <c r="BO179" s="41">
        <f>_L_Loc</f>
        <v>0</v>
      </c>
      <c r="BP179" s="41">
        <f>_L_Loc</f>
        <v>0</v>
      </c>
      <c r="BQ179" s="41">
        <f>_L_Loc</f>
        <v>0</v>
      </c>
      <c r="BR179" s="41">
        <f>_L_Loc</f>
        <v>0</v>
      </c>
      <c r="BS179" s="41">
        <f>_L_Loc</f>
        <v>0</v>
      </c>
      <c r="BT179" s="41">
        <f>_L_Loc</f>
        <v>0</v>
      </c>
      <c r="BU179" s="41">
        <f>_L_Loc</f>
        <v>0</v>
      </c>
      <c r="BV179" s="41">
        <f>_L_Loc</f>
        <v>0</v>
      </c>
      <c r="BW179" s="41">
        <f>_L_Loc</f>
        <v>0</v>
      </c>
      <c r="BX179" s="41">
        <f>_L_Loc</f>
        <v>0</v>
      </c>
      <c r="BY179" s="41">
        <f>_L_Loc</f>
        <v>0</v>
      </c>
      <c r="BZ179" s="41">
        <f>_L_Loc</f>
        <v>0</v>
      </c>
      <c r="CA179" s="41">
        <f>_L_Loc</f>
        <v>0</v>
      </c>
      <c r="CB179" s="41">
        <f>_L_Loc</f>
        <v>0</v>
      </c>
      <c r="CC179" s="41">
        <f>_L_Loc</f>
        <v>0</v>
      </c>
      <c r="CD179" s="41">
        <f>_L_Loc</f>
        <v>0</v>
      </c>
      <c r="CE179" s="41">
        <f>_L_Loc</f>
        <v>0</v>
      </c>
      <c r="CF179" s="41">
        <f>_L_Loc</f>
        <v>0</v>
      </c>
    </row>
    <row r="180" spans="1:84" s="35" customFormat="1" x14ac:dyDescent="0.25">
      <c r="A180" s="246">
        <f t="shared" si="21"/>
        <v>42483.291666666664</v>
      </c>
      <c r="B180" s="247" t="str">
        <f>_L_Gio</f>
        <v>7:00</v>
      </c>
      <c r="C180" s="241" t="s">
        <v>7714</v>
      </c>
      <c r="D180" s="390">
        <f t="shared" si="22"/>
        <v>171</v>
      </c>
      <c r="E180" s="65" t="str">
        <f>_L_LocHe</f>
        <v>CC</v>
      </c>
      <c r="F180" s="248" t="str">
        <f>_L_MaHP</f>
        <v>CC1TT42</v>
      </c>
      <c r="G180" s="166" t="str">
        <f>_L_Loc</f>
        <v>Tin học đại cương</v>
      </c>
      <c r="H180" s="167">
        <f>_L_Loc</f>
        <v>3</v>
      </c>
      <c r="I180" s="65" t="str">
        <f>_L_Loc</f>
        <v>TH</v>
      </c>
      <c r="J180" s="66">
        <f>_L_Loc</f>
        <v>0</v>
      </c>
      <c r="K180" s="67">
        <v>42483</v>
      </c>
      <c r="L180" s="236" t="str">
        <f>_L_Ngay</f>
        <v>(Thứ 7)</v>
      </c>
      <c r="M180" s="512">
        <v>1</v>
      </c>
      <c r="N180" s="65">
        <f t="shared" si="23"/>
        <v>14</v>
      </c>
      <c r="O180" s="391">
        <f>_L_SV_P</f>
        <v>0</v>
      </c>
      <c r="P180" s="65" t="str">
        <f>_L_sophong</f>
        <v/>
      </c>
      <c r="Q180" s="392"/>
      <c r="R180" s="65"/>
      <c r="S180" s="65"/>
      <c r="T180" s="65"/>
      <c r="U180" s="65"/>
      <c r="V180" s="65"/>
      <c r="W180" s="65"/>
      <c r="X180" s="393">
        <f t="shared" si="24"/>
        <v>0</v>
      </c>
      <c r="Y180" s="394">
        <f>_L_NgayCham</f>
        <v>42483</v>
      </c>
      <c r="Z180" s="395">
        <f>_L_NopDiem</f>
        <v>42485</v>
      </c>
      <c r="AA180" s="396"/>
      <c r="AB180" s="409"/>
      <c r="AC180" s="410"/>
      <c r="AD180" s="410"/>
      <c r="AE180" s="410"/>
      <c r="AF180" s="410"/>
      <c r="AG180" s="410"/>
      <c r="AH180" s="411"/>
      <c r="AI180" s="348"/>
      <c r="AJ180" s="329"/>
      <c r="AK180" s="350"/>
      <c r="AL180" s="171"/>
      <c r="AM180" s="362">
        <f t="shared" si="25"/>
        <v>1</v>
      </c>
      <c r="AN180" s="32" t="e">
        <f t="shared" si="26"/>
        <v>#VALUE!</v>
      </c>
      <c r="AO180" s="31" t="str">
        <f>_L_SV_Pcuoi</f>
        <v/>
      </c>
      <c r="AP180" s="33" t="str">
        <f>_L_Loc</f>
        <v>TTHT</v>
      </c>
      <c r="AQ180" s="33" t="str">
        <f>_L_Loc</f>
        <v>CNTT</v>
      </c>
      <c r="AR180" s="48" t="e">
        <f t="shared" si="27"/>
        <v>#VALUE!</v>
      </c>
      <c r="AS180" s="63" t="e">
        <f t="shared" si="28"/>
        <v>#DIV/0!</v>
      </c>
      <c r="AT180" s="34"/>
      <c r="AU180" s="41" t="str">
        <f>_L_Loc</f>
        <v>x</v>
      </c>
      <c r="AV180" s="41" t="str">
        <f>_L_Loc</f>
        <v>x</v>
      </c>
      <c r="AW180" s="41" t="str">
        <f>_L_Loc</f>
        <v>x</v>
      </c>
      <c r="AX180" s="41" t="str">
        <f>_L_Loc</f>
        <v>x</v>
      </c>
      <c r="AY180" s="41" t="str">
        <f>_L_Loc</f>
        <v>x</v>
      </c>
      <c r="AZ180" s="41" t="str">
        <f>_L_Loc</f>
        <v>x</v>
      </c>
      <c r="BA180" s="41" t="str">
        <f>_L_Loc</f>
        <v>x</v>
      </c>
      <c r="BB180" s="41" t="str">
        <f>_L_Loc</f>
        <v>x</v>
      </c>
      <c r="BC180" s="41" t="str">
        <f>_L_Loc</f>
        <v>x</v>
      </c>
      <c r="BD180" s="41" t="str">
        <f>_L_Loc</f>
        <v>x</v>
      </c>
      <c r="BE180" s="41" t="str">
        <f>_L_Loc</f>
        <v>x</v>
      </c>
      <c r="BF180" s="41" t="str">
        <f>_L_Loc</f>
        <v>x</v>
      </c>
      <c r="BG180" s="41">
        <f>_L_Loc</f>
        <v>0</v>
      </c>
      <c r="BH180" s="41" t="str">
        <f>_L_Loc</f>
        <v>x</v>
      </c>
      <c r="BI180" s="41" t="str">
        <f>_L_Loc</f>
        <v>x</v>
      </c>
      <c r="BJ180" s="41" t="str">
        <f>_L_Loc</f>
        <v>x</v>
      </c>
      <c r="BK180" s="41" t="str">
        <f>_L_Loc</f>
        <v>x</v>
      </c>
      <c r="BL180" s="41" t="str">
        <f>_L_Loc</f>
        <v>x</v>
      </c>
      <c r="BM180" s="41" t="str">
        <f>_L_Loc</f>
        <v>x</v>
      </c>
    </row>
    <row r="181" spans="1:84" s="35" customFormat="1" x14ac:dyDescent="0.25">
      <c r="A181" s="246">
        <f t="shared" si="21"/>
        <v>42483.291666666664</v>
      </c>
      <c r="B181" s="247" t="str">
        <f>_L_Gio</f>
        <v>7:00</v>
      </c>
      <c r="C181" s="241" t="s">
        <v>7715</v>
      </c>
      <c r="D181" s="390">
        <f t="shared" si="22"/>
        <v>172</v>
      </c>
      <c r="E181" s="65" t="str">
        <f>_L_LocHe</f>
        <v>DC</v>
      </c>
      <c r="F181" s="248" t="str">
        <f>_L_MaHP</f>
        <v>DC4CT11</v>
      </c>
      <c r="G181" s="166" t="str">
        <f>_L_Loc</f>
        <v>Thực hành trắc địa</v>
      </c>
      <c r="H181" s="167">
        <f>_L_Loc</f>
        <v>2</v>
      </c>
      <c r="I181" s="65" t="str">
        <f>_L_Loc</f>
        <v>VĐ</v>
      </c>
      <c r="J181" s="66">
        <f>_L_Loc</f>
        <v>0</v>
      </c>
      <c r="K181" s="67">
        <v>42483</v>
      </c>
      <c r="L181" s="236" t="str">
        <f>_L_Ngay</f>
        <v>(Thứ 7)</v>
      </c>
      <c r="M181" s="512">
        <v>1</v>
      </c>
      <c r="N181" s="65">
        <f t="shared" si="23"/>
        <v>14</v>
      </c>
      <c r="O181" s="391">
        <f>_L_SV_P</f>
        <v>0</v>
      </c>
      <c r="P181" s="65" t="str">
        <f>_L_sophong</f>
        <v/>
      </c>
      <c r="Q181" s="392"/>
      <c r="R181" s="65"/>
      <c r="S181" s="65"/>
      <c r="T181" s="65"/>
      <c r="U181" s="65"/>
      <c r="V181" s="65"/>
      <c r="W181" s="65"/>
      <c r="X181" s="393">
        <f t="shared" si="24"/>
        <v>0</v>
      </c>
      <c r="Y181" s="394">
        <f>_L_NgayCham</f>
        <v>42483</v>
      </c>
      <c r="Z181" s="395">
        <f>_L_NopDiem</f>
        <v>42485</v>
      </c>
      <c r="AA181" s="396"/>
      <c r="AB181" s="409"/>
      <c r="AC181" s="410"/>
      <c r="AD181" s="410"/>
      <c r="AE181" s="410"/>
      <c r="AF181" s="410"/>
      <c r="AG181" s="410"/>
      <c r="AH181" s="411"/>
      <c r="AI181" s="348"/>
      <c r="AJ181" s="329"/>
      <c r="AK181" s="350"/>
      <c r="AL181" s="171"/>
      <c r="AM181" s="362">
        <f t="shared" si="25"/>
        <v>1</v>
      </c>
      <c r="AN181" s="32" t="e">
        <f t="shared" si="26"/>
        <v>#VALUE!</v>
      </c>
      <c r="AO181" s="31" t="str">
        <f>_L_SV_Pcuoi</f>
        <v/>
      </c>
      <c r="AP181" s="33" t="str">
        <f>_L_Loc</f>
        <v>CTKS</v>
      </c>
      <c r="AQ181" s="33" t="str">
        <f>_L_Loc</f>
        <v>KCT</v>
      </c>
      <c r="AR181" s="48" t="e">
        <f t="shared" si="27"/>
        <v>#VALUE!</v>
      </c>
      <c r="AS181" s="63" t="e">
        <f t="shared" si="28"/>
        <v>#DIV/0!</v>
      </c>
      <c r="AT181" s="34"/>
      <c r="AU181" s="41" t="str">
        <f>_L_Loc</f>
        <v>x</v>
      </c>
      <c r="AV181" s="41" t="str">
        <f>_L_Loc</f>
        <v>x</v>
      </c>
      <c r="AW181" s="41" t="str">
        <f>_L_Loc</f>
        <v>x</v>
      </c>
      <c r="AX181" s="41" t="str">
        <f>_L_Loc</f>
        <v>x</v>
      </c>
      <c r="AY181" s="41" t="str">
        <f>_L_Loc</f>
        <v>x</v>
      </c>
      <c r="AZ181" s="41" t="str">
        <f>_L_Loc</f>
        <v>x</v>
      </c>
      <c r="BA181" s="41" t="str">
        <f>_L_Loc</f>
        <v>x</v>
      </c>
      <c r="BB181" s="41">
        <f>_L_Loc</f>
        <v>0</v>
      </c>
      <c r="BC181" s="41">
        <f>_L_Loc</f>
        <v>0</v>
      </c>
      <c r="BD181" s="41">
        <f>_L_Loc</f>
        <v>0</v>
      </c>
      <c r="BE181" s="41">
        <f>_L_Loc</f>
        <v>0</v>
      </c>
      <c r="BF181" s="41">
        <f>_L_Loc</f>
        <v>0</v>
      </c>
      <c r="BG181" s="41">
        <f>_L_Loc</f>
        <v>0</v>
      </c>
      <c r="BH181" s="41">
        <f>_L_Loc</f>
        <v>0</v>
      </c>
      <c r="BI181" s="41">
        <f>_L_Loc</f>
        <v>0</v>
      </c>
      <c r="BJ181" s="41">
        <f>_L_Loc</f>
        <v>0</v>
      </c>
      <c r="BK181" s="41">
        <f>_L_Loc</f>
        <v>0</v>
      </c>
      <c r="BL181" s="41">
        <f>_L_Loc</f>
        <v>0</v>
      </c>
      <c r="BM181" s="41">
        <f>_L_Loc</f>
        <v>0</v>
      </c>
    </row>
    <row r="182" spans="1:84" s="35" customFormat="1" x14ac:dyDescent="0.25">
      <c r="A182" s="246">
        <f t="shared" si="21"/>
        <v>42483.291666666664</v>
      </c>
      <c r="B182" s="247" t="str">
        <f>_L_Gio</f>
        <v>7:00</v>
      </c>
      <c r="C182" s="241" t="s">
        <v>7719</v>
      </c>
      <c r="D182" s="390">
        <f t="shared" si="22"/>
        <v>173</v>
      </c>
      <c r="E182" s="65" t="str">
        <f>_L_LocHe</f>
        <v>DC</v>
      </c>
      <c r="F182" s="248" t="str">
        <f>_L_MaHP</f>
        <v>DC3KV43</v>
      </c>
      <c r="G182" s="166" t="str">
        <f>_L_Loc</f>
        <v>Kiểm toán báo cáo tài chính</v>
      </c>
      <c r="H182" s="167">
        <f>_L_Loc</f>
        <v>3</v>
      </c>
      <c r="I182" s="65" t="str">
        <f>_L_Loc</f>
        <v>Viết</v>
      </c>
      <c r="J182" s="66">
        <f>_L_Loc</f>
        <v>90</v>
      </c>
      <c r="K182" s="67">
        <v>42483</v>
      </c>
      <c r="L182" s="236" t="str">
        <f>_L_Ngay</f>
        <v>(Thứ 7)</v>
      </c>
      <c r="M182" s="512">
        <v>1</v>
      </c>
      <c r="N182" s="65">
        <f t="shared" si="23"/>
        <v>14</v>
      </c>
      <c r="O182" s="391">
        <f>_L_SV_P</f>
        <v>14</v>
      </c>
      <c r="P182" s="65">
        <f>_L_sophong</f>
        <v>1</v>
      </c>
      <c r="Q182" s="392"/>
      <c r="R182" s="65"/>
      <c r="S182" s="65"/>
      <c r="T182" s="65"/>
      <c r="U182" s="65"/>
      <c r="V182" s="65"/>
      <c r="W182" s="65"/>
      <c r="X182" s="393">
        <f t="shared" si="24"/>
        <v>0</v>
      </c>
      <c r="Y182" s="394">
        <f>_L_NgayCham</f>
        <v>42484</v>
      </c>
      <c r="Z182" s="395">
        <f>_L_NopDiem</f>
        <v>42490</v>
      </c>
      <c r="AA182" s="396"/>
      <c r="AB182" s="409"/>
      <c r="AC182" s="410"/>
      <c r="AD182" s="410"/>
      <c r="AE182" s="410"/>
      <c r="AF182" s="410"/>
      <c r="AG182" s="410"/>
      <c r="AH182" s="411"/>
      <c r="AI182" s="348"/>
      <c r="AJ182" s="329"/>
      <c r="AK182" s="350"/>
      <c r="AL182" s="171"/>
      <c r="AM182" s="362">
        <f t="shared" si="25"/>
        <v>2</v>
      </c>
      <c r="AN182" s="32">
        <f t="shared" si="26"/>
        <v>-2</v>
      </c>
      <c r="AO182" s="31">
        <f>_L_SV_Pcuoi</f>
        <v>14</v>
      </c>
      <c r="AP182" s="33" t="str">
        <f>_L_Loc</f>
        <v>KVKK</v>
      </c>
      <c r="AQ182" s="33" t="str">
        <f>_L_Loc</f>
        <v>KTVT</v>
      </c>
      <c r="AR182" s="48">
        <f t="shared" si="27"/>
        <v>-2</v>
      </c>
      <c r="AS182" s="63">
        <f t="shared" si="28"/>
        <v>1</v>
      </c>
      <c r="AT182" s="34"/>
      <c r="AU182" s="41">
        <f>_L_Loc</f>
        <v>0</v>
      </c>
      <c r="AV182" s="41">
        <f>_L_Loc</f>
        <v>0</v>
      </c>
      <c r="AW182" s="41">
        <f>_L_Loc</f>
        <v>0</v>
      </c>
      <c r="AX182" s="41">
        <f>_L_Loc</f>
        <v>0</v>
      </c>
      <c r="AY182" s="41">
        <f>_L_Loc</f>
        <v>0</v>
      </c>
      <c r="AZ182" s="41">
        <f>_L_Loc</f>
        <v>0</v>
      </c>
      <c r="BA182" s="41">
        <f>_L_Loc</f>
        <v>0</v>
      </c>
      <c r="BB182" s="41">
        <f>_L_Loc</f>
        <v>0</v>
      </c>
      <c r="BC182" s="41">
        <f>_L_Loc</f>
        <v>0</v>
      </c>
      <c r="BD182" s="41">
        <f>_L_Loc</f>
        <v>0</v>
      </c>
      <c r="BE182" s="41">
        <f>_L_Loc</f>
        <v>0</v>
      </c>
      <c r="BF182" s="41">
        <f>_L_Loc</f>
        <v>0</v>
      </c>
      <c r="BG182" s="41">
        <f>_L_Loc</f>
        <v>0</v>
      </c>
      <c r="BH182" s="41" t="str">
        <f>_L_Loc</f>
        <v>x</v>
      </c>
      <c r="BI182" s="41">
        <f>_L_Loc</f>
        <v>0</v>
      </c>
      <c r="BJ182" s="41">
        <f>_L_Loc</f>
        <v>0</v>
      </c>
      <c r="BK182" s="41">
        <f>_L_Loc</f>
        <v>0</v>
      </c>
      <c r="BL182" s="41">
        <f>_L_Loc</f>
        <v>0</v>
      </c>
      <c r="BM182" s="41">
        <f>_L_Loc</f>
        <v>0</v>
      </c>
      <c r="BN182" s="41">
        <f>_L_Loc</f>
        <v>0</v>
      </c>
      <c r="BO182" s="41">
        <f>_L_Loc</f>
        <v>0</v>
      </c>
      <c r="BP182" s="41">
        <f>_L_Loc</f>
        <v>0</v>
      </c>
      <c r="BQ182" s="41">
        <f>_L_Loc</f>
        <v>0</v>
      </c>
      <c r="BR182" s="41">
        <f>_L_Loc</f>
        <v>0</v>
      </c>
      <c r="BS182" s="41">
        <f>_L_Loc</f>
        <v>0</v>
      </c>
      <c r="BT182" s="41">
        <f>_L_Loc</f>
        <v>0</v>
      </c>
      <c r="BU182" s="41">
        <f>_L_Loc</f>
        <v>0</v>
      </c>
      <c r="BV182" s="41">
        <f>_L_Loc</f>
        <v>0</v>
      </c>
      <c r="BW182" s="41">
        <f>_L_Loc</f>
        <v>0</v>
      </c>
      <c r="BX182" s="41">
        <f>_L_Loc</f>
        <v>0</v>
      </c>
      <c r="BY182" s="41">
        <f>_L_Loc</f>
        <v>0</v>
      </c>
      <c r="BZ182" s="41">
        <f>_L_Loc</f>
        <v>0</v>
      </c>
      <c r="CA182" s="41">
        <f>_L_Loc</f>
        <v>0</v>
      </c>
      <c r="CB182" s="41">
        <f>_L_Loc</f>
        <v>0</v>
      </c>
      <c r="CC182" s="41">
        <f>_L_Loc</f>
        <v>0</v>
      </c>
      <c r="CD182" s="41">
        <f>_L_Loc</f>
        <v>0</v>
      </c>
      <c r="CE182" s="41">
        <f>_L_Loc</f>
        <v>0</v>
      </c>
      <c r="CF182" s="41">
        <f>_L_Loc</f>
        <v>0</v>
      </c>
    </row>
    <row r="183" spans="1:84" s="35" customFormat="1" x14ac:dyDescent="0.25">
      <c r="A183" s="246">
        <f t="shared" si="21"/>
        <v>42483.291666666664</v>
      </c>
      <c r="B183" s="247" t="str">
        <f>_L_Gio</f>
        <v>7:00</v>
      </c>
      <c r="C183" s="241" t="s">
        <v>7720</v>
      </c>
      <c r="D183" s="390">
        <f t="shared" si="22"/>
        <v>174</v>
      </c>
      <c r="E183" s="65" t="str">
        <f>_L_LocHe</f>
        <v>DL</v>
      </c>
      <c r="F183" s="248" t="str">
        <f>_L_MaHP</f>
        <v>DC3KV43</v>
      </c>
      <c r="G183" s="166" t="str">
        <f>_L_Loc</f>
        <v>Kiểm toán báo cáo tài chính</v>
      </c>
      <c r="H183" s="167">
        <f>_L_Loc</f>
        <v>3</v>
      </c>
      <c r="I183" s="65" t="str">
        <f>_L_Loc</f>
        <v>Viết</v>
      </c>
      <c r="J183" s="66">
        <f>_L_Loc</f>
        <v>90</v>
      </c>
      <c r="K183" s="67">
        <v>42483</v>
      </c>
      <c r="L183" s="236" t="str">
        <f>_L_Ngay</f>
        <v>(Thứ 7)</v>
      </c>
      <c r="M183" s="512">
        <v>1</v>
      </c>
      <c r="N183" s="65">
        <f t="shared" si="23"/>
        <v>7</v>
      </c>
      <c r="O183" s="391">
        <f>_L_SV_P</f>
        <v>7</v>
      </c>
      <c r="P183" s="65">
        <f>_L_sophong</f>
        <v>1</v>
      </c>
      <c r="Q183" s="392"/>
      <c r="R183" s="65"/>
      <c r="S183" s="65"/>
      <c r="T183" s="65"/>
      <c r="U183" s="65"/>
      <c r="V183" s="65"/>
      <c r="W183" s="65"/>
      <c r="X183" s="393">
        <f t="shared" si="24"/>
        <v>0</v>
      </c>
      <c r="Y183" s="394">
        <f>_L_NgayCham</f>
        <v>42484</v>
      </c>
      <c r="Z183" s="395">
        <f>_L_NopDiem</f>
        <v>42490</v>
      </c>
      <c r="AA183" s="398"/>
      <c r="AB183" s="416"/>
      <c r="AC183" s="417"/>
      <c r="AD183" s="417"/>
      <c r="AE183" s="417"/>
      <c r="AF183" s="417"/>
      <c r="AG183" s="417"/>
      <c r="AH183" s="418"/>
      <c r="AI183" s="348"/>
      <c r="AJ183" s="329"/>
      <c r="AK183" s="350"/>
      <c r="AL183" s="171"/>
      <c r="AM183" s="362">
        <f t="shared" si="25"/>
        <v>2</v>
      </c>
      <c r="AN183" s="32">
        <f t="shared" si="26"/>
        <v>-2</v>
      </c>
      <c r="AO183" s="31">
        <f>_L_SV_Pcuoi</f>
        <v>7</v>
      </c>
      <c r="AP183" s="33" t="str">
        <f>_L_Loc</f>
        <v>KVKK</v>
      </c>
      <c r="AQ183" s="33" t="str">
        <f>_L_Loc</f>
        <v>KTVT</v>
      </c>
      <c r="AR183" s="48">
        <f t="shared" si="27"/>
        <v>-2</v>
      </c>
      <c r="AS183" s="63">
        <f t="shared" si="28"/>
        <v>1</v>
      </c>
      <c r="AT183" s="34"/>
      <c r="AU183" s="41">
        <f>_L_Loc</f>
        <v>0</v>
      </c>
      <c r="AV183" s="41">
        <f>_L_Loc</f>
        <v>0</v>
      </c>
      <c r="AW183" s="41">
        <f>_L_Loc</f>
        <v>0</v>
      </c>
      <c r="AX183" s="41">
        <f>_L_Loc</f>
        <v>0</v>
      </c>
      <c r="AY183" s="41">
        <f>_L_Loc</f>
        <v>0</v>
      </c>
      <c r="AZ183" s="41">
        <f>_L_Loc</f>
        <v>0</v>
      </c>
      <c r="BA183" s="41">
        <f>_L_Loc</f>
        <v>0</v>
      </c>
      <c r="BB183" s="41">
        <f>_L_Loc</f>
        <v>0</v>
      </c>
      <c r="BC183" s="41">
        <f>_L_Loc</f>
        <v>0</v>
      </c>
      <c r="BD183" s="41">
        <f>_L_Loc</f>
        <v>0</v>
      </c>
      <c r="BE183" s="41">
        <f>_L_Loc</f>
        <v>0</v>
      </c>
      <c r="BF183" s="41">
        <f>_L_Loc</f>
        <v>0</v>
      </c>
      <c r="BG183" s="41">
        <f>_L_Loc</f>
        <v>0</v>
      </c>
      <c r="BH183" s="41" t="str">
        <f>_L_Loc</f>
        <v>x</v>
      </c>
      <c r="BI183" s="41">
        <f>_L_Loc</f>
        <v>0</v>
      </c>
      <c r="BJ183" s="41">
        <f>_L_Loc</f>
        <v>0</v>
      </c>
      <c r="BK183" s="41">
        <f>_L_Loc</f>
        <v>0</v>
      </c>
      <c r="BL183" s="41">
        <f>_L_Loc</f>
        <v>0</v>
      </c>
      <c r="BM183" s="41">
        <f>_L_Loc</f>
        <v>0</v>
      </c>
      <c r="BN183" s="41">
        <f>_L_Loc</f>
        <v>0</v>
      </c>
      <c r="BO183" s="41">
        <f>_L_Loc</f>
        <v>0</v>
      </c>
      <c r="BP183" s="41">
        <f>_L_Loc</f>
        <v>0</v>
      </c>
      <c r="BQ183" s="41">
        <f>_L_Loc</f>
        <v>0</v>
      </c>
      <c r="BR183" s="41">
        <f>_L_Loc</f>
        <v>0</v>
      </c>
      <c r="BS183" s="41">
        <f>_L_Loc</f>
        <v>0</v>
      </c>
      <c r="BT183" s="41">
        <f>_L_Loc</f>
        <v>0</v>
      </c>
      <c r="BU183" s="41">
        <f>_L_Loc</f>
        <v>0</v>
      </c>
      <c r="BV183" s="41">
        <f>_L_Loc</f>
        <v>0</v>
      </c>
      <c r="BW183" s="41">
        <f>_L_Loc</f>
        <v>0</v>
      </c>
      <c r="BX183" s="41">
        <f>_L_Loc</f>
        <v>0</v>
      </c>
      <c r="BY183" s="41">
        <f>_L_Loc</f>
        <v>0</v>
      </c>
      <c r="BZ183" s="41">
        <f>_L_Loc</f>
        <v>0</v>
      </c>
      <c r="CA183" s="41">
        <f>_L_Loc</f>
        <v>0</v>
      </c>
      <c r="CB183" s="41">
        <f>_L_Loc</f>
        <v>0</v>
      </c>
      <c r="CC183" s="41">
        <f>_L_Loc</f>
        <v>0</v>
      </c>
      <c r="CD183" s="41">
        <f>_L_Loc</f>
        <v>0</v>
      </c>
      <c r="CE183" s="41">
        <f>_L_Loc</f>
        <v>0</v>
      </c>
      <c r="CF183" s="41">
        <f>_L_Loc</f>
        <v>0</v>
      </c>
    </row>
    <row r="184" spans="1:84" s="35" customFormat="1" x14ac:dyDescent="0.25">
      <c r="A184" s="246">
        <f t="shared" si="21"/>
        <v>42483.291666666664</v>
      </c>
      <c r="B184" s="247" t="str">
        <f>_L_Gio</f>
        <v>7:00</v>
      </c>
      <c r="C184" s="241" t="s">
        <v>7743</v>
      </c>
      <c r="D184" s="390">
        <f t="shared" si="22"/>
        <v>175</v>
      </c>
      <c r="E184" s="65" t="str">
        <f>_L_LocHe</f>
        <v>DC</v>
      </c>
      <c r="F184" s="248" t="str">
        <f>_L_MaHP</f>
        <v>DC2GT35</v>
      </c>
      <c r="G184" s="166" t="str">
        <f>_L_Loc</f>
        <v>Vật liệu xây dựng</v>
      </c>
      <c r="H184" s="167">
        <f>_L_Loc</f>
        <v>3</v>
      </c>
      <c r="I184" s="65" t="str">
        <f>_L_Loc</f>
        <v>Viết</v>
      </c>
      <c r="J184" s="66">
        <f>_L_Loc</f>
        <v>90</v>
      </c>
      <c r="K184" s="67">
        <v>42483</v>
      </c>
      <c r="L184" s="236" t="str">
        <f>_L_Ngay</f>
        <v>(Thứ 7)</v>
      </c>
      <c r="M184" s="512">
        <v>1</v>
      </c>
      <c r="N184" s="65">
        <f t="shared" si="23"/>
        <v>31</v>
      </c>
      <c r="O184" s="391">
        <f>_L_SV_P</f>
        <v>31</v>
      </c>
      <c r="P184" s="65">
        <f>_L_sophong</f>
        <v>1</v>
      </c>
      <c r="Q184" s="392"/>
      <c r="R184" s="65"/>
      <c r="S184" s="65"/>
      <c r="T184" s="65"/>
      <c r="U184" s="65"/>
      <c r="V184" s="65"/>
      <c r="W184" s="65"/>
      <c r="X184" s="393">
        <f t="shared" si="24"/>
        <v>0</v>
      </c>
      <c r="Y184" s="394">
        <f>_L_NgayCham</f>
        <v>42484</v>
      </c>
      <c r="Z184" s="395">
        <f>_L_NopDiem</f>
        <v>42490</v>
      </c>
      <c r="AA184" s="396"/>
      <c r="AB184" s="409"/>
      <c r="AC184" s="410"/>
      <c r="AD184" s="410"/>
      <c r="AE184" s="410"/>
      <c r="AF184" s="410"/>
      <c r="AG184" s="410"/>
      <c r="AH184" s="411"/>
      <c r="AI184" s="348"/>
      <c r="AJ184" s="329"/>
      <c r="AK184" s="350"/>
      <c r="AL184" s="171"/>
      <c r="AM184" s="362">
        <f t="shared" si="25"/>
        <v>1</v>
      </c>
      <c r="AN184" s="32">
        <f t="shared" si="26"/>
        <v>-2</v>
      </c>
      <c r="AO184" s="31">
        <f>_L_SV_Pcuoi</f>
        <v>31</v>
      </c>
      <c r="AP184" s="33" t="str">
        <f>_L_Loc</f>
        <v>CTKC</v>
      </c>
      <c r="AQ184" s="33" t="str">
        <f>_L_Loc</f>
        <v>KCT</v>
      </c>
      <c r="AR184" s="48">
        <f t="shared" si="27"/>
        <v>-2</v>
      </c>
      <c r="AS184" s="63">
        <f t="shared" si="28"/>
        <v>1</v>
      </c>
      <c r="AT184" s="34"/>
      <c r="AU184" s="41" t="str">
        <f>_L_Loc</f>
        <v>x</v>
      </c>
      <c r="AV184" s="41" t="str">
        <f>_L_Loc</f>
        <v>x</v>
      </c>
      <c r="AW184" s="41" t="str">
        <f>_L_Loc</f>
        <v>x</v>
      </c>
      <c r="AX184" s="41" t="str">
        <f>_L_Loc</f>
        <v>x</v>
      </c>
      <c r="AY184" s="41" t="str">
        <f>_L_Loc</f>
        <v>x</v>
      </c>
      <c r="AZ184" s="41">
        <f>_L_Loc</f>
        <v>0</v>
      </c>
      <c r="BA184" s="41" t="str">
        <f>_L_Loc</f>
        <v>x</v>
      </c>
      <c r="BB184" s="41">
        <f>_L_Loc</f>
        <v>0</v>
      </c>
      <c r="BC184" s="41">
        <f>_L_Loc</f>
        <v>0</v>
      </c>
      <c r="BD184" s="41">
        <f>_L_Loc</f>
        <v>0</v>
      </c>
      <c r="BE184" s="41">
        <f>_L_Loc</f>
        <v>0</v>
      </c>
      <c r="BF184" s="41">
        <f>_L_Loc</f>
        <v>0</v>
      </c>
      <c r="BG184" s="41">
        <f>_L_Loc</f>
        <v>0</v>
      </c>
      <c r="BH184" s="41">
        <f>_L_Loc</f>
        <v>0</v>
      </c>
      <c r="BI184" s="41">
        <f>_L_Loc</f>
        <v>0</v>
      </c>
      <c r="BJ184" s="41">
        <f>_L_Loc</f>
        <v>0</v>
      </c>
      <c r="BK184" s="41">
        <f>_L_Loc</f>
        <v>0</v>
      </c>
      <c r="BL184" s="41">
        <f>_L_Loc</f>
        <v>0</v>
      </c>
      <c r="BM184" s="41">
        <f>_L_Loc</f>
        <v>0</v>
      </c>
      <c r="BN184" s="41">
        <f>_L_Loc</f>
        <v>0</v>
      </c>
      <c r="BO184" s="41" t="str">
        <f>_L_Loc</f>
        <v>x</v>
      </c>
      <c r="BP184" s="41" t="str">
        <f>_L_Loc</f>
        <v>x</v>
      </c>
      <c r="BQ184" s="41" t="str">
        <f>_L_Loc</f>
        <v>x</v>
      </c>
      <c r="BR184" s="41">
        <f>_L_Loc</f>
        <v>0</v>
      </c>
      <c r="BS184" s="41">
        <f>_L_Loc</f>
        <v>0</v>
      </c>
      <c r="BT184" s="41">
        <f>_L_Loc</f>
        <v>0</v>
      </c>
      <c r="BU184" s="41">
        <f>_L_Loc</f>
        <v>0</v>
      </c>
      <c r="BV184" s="41">
        <f>_L_Loc</f>
        <v>0</v>
      </c>
      <c r="BW184" s="41">
        <f>_L_Loc</f>
        <v>0</v>
      </c>
      <c r="BX184" s="41">
        <f>_L_Loc</f>
        <v>0</v>
      </c>
      <c r="BY184" s="41">
        <f>_L_Loc</f>
        <v>0</v>
      </c>
      <c r="BZ184" s="41">
        <f>_L_Loc</f>
        <v>0</v>
      </c>
      <c r="CA184" s="41">
        <f>_L_Loc</f>
        <v>0</v>
      </c>
      <c r="CB184" s="41">
        <f>_L_Loc</f>
        <v>0</v>
      </c>
      <c r="CC184" s="41">
        <f>_L_Loc</f>
        <v>0</v>
      </c>
      <c r="CD184" s="41">
        <f>_L_Loc</f>
        <v>0</v>
      </c>
      <c r="CE184" s="41">
        <f>_L_Loc</f>
        <v>0</v>
      </c>
      <c r="CF184" s="41">
        <f>_L_Loc</f>
        <v>0</v>
      </c>
    </row>
    <row r="185" spans="1:84" s="35" customFormat="1" ht="37.5" x14ac:dyDescent="0.25">
      <c r="A185" s="246">
        <f t="shared" si="21"/>
        <v>42483.291666666664</v>
      </c>
      <c r="B185" s="247" t="str">
        <f>_L_Gio</f>
        <v>7:00</v>
      </c>
      <c r="C185" s="241" t="s">
        <v>7758</v>
      </c>
      <c r="D185" s="390">
        <f t="shared" si="22"/>
        <v>176</v>
      </c>
      <c r="E185" s="65" t="str">
        <f>_L_LocHe</f>
        <v>CC</v>
      </c>
      <c r="F185" s="248" t="str">
        <f>_L_MaHP</f>
        <v>CC3OT31</v>
      </c>
      <c r="G185" s="166" t="str">
        <f>_L_Loc</f>
        <v xml:space="preserve">Trang bị điện và các thiết bị điều khiển tự động trên ô tô </v>
      </c>
      <c r="H185" s="167">
        <f>_L_Loc</f>
        <v>3</v>
      </c>
      <c r="I185" s="65" t="str">
        <f>_L_Loc</f>
        <v>VĐ</v>
      </c>
      <c r="J185" s="66">
        <f>_L_Loc</f>
        <v>0</v>
      </c>
      <c r="K185" s="67">
        <v>42483</v>
      </c>
      <c r="L185" s="236" t="str">
        <f>_L_Ngay</f>
        <v>(Thứ 7)</v>
      </c>
      <c r="M185" s="512">
        <v>1</v>
      </c>
      <c r="N185" s="65">
        <f t="shared" si="23"/>
        <v>5</v>
      </c>
      <c r="O185" s="391">
        <f>_L_SV_P</f>
        <v>0</v>
      </c>
      <c r="P185" s="65" t="str">
        <f>_L_sophong</f>
        <v/>
      </c>
      <c r="Q185" s="392"/>
      <c r="R185" s="65"/>
      <c r="S185" s="65"/>
      <c r="T185" s="65"/>
      <c r="U185" s="65"/>
      <c r="V185" s="65"/>
      <c r="W185" s="65"/>
      <c r="X185" s="393">
        <f t="shared" si="24"/>
        <v>0</v>
      </c>
      <c r="Y185" s="394">
        <f>_L_NgayCham</f>
        <v>42483</v>
      </c>
      <c r="Z185" s="395">
        <f>_L_NopDiem</f>
        <v>42485</v>
      </c>
      <c r="AA185" s="396"/>
      <c r="AB185" s="409"/>
      <c r="AC185" s="410"/>
      <c r="AD185" s="410"/>
      <c r="AE185" s="410"/>
      <c r="AF185" s="410"/>
      <c r="AG185" s="410"/>
      <c r="AH185" s="411"/>
      <c r="AI185" s="348"/>
      <c r="AJ185" s="329"/>
      <c r="AK185" s="350"/>
      <c r="AL185" s="171"/>
      <c r="AM185" s="362">
        <f t="shared" si="25"/>
        <v>1</v>
      </c>
      <c r="AN185" s="32" t="e">
        <f t="shared" si="26"/>
        <v>#VALUE!</v>
      </c>
      <c r="AO185" s="31" t="str">
        <f>_L_SV_Pcuoi</f>
        <v/>
      </c>
      <c r="AP185" s="33" t="str">
        <f>_L_Loc</f>
        <v>CKOT</v>
      </c>
      <c r="AQ185" s="33" t="str">
        <f>_L_Loc</f>
        <v>KCK</v>
      </c>
      <c r="AR185" s="48" t="e">
        <f t="shared" si="27"/>
        <v>#VALUE!</v>
      </c>
      <c r="AS185" s="63" t="e">
        <f t="shared" si="28"/>
        <v>#DIV/0!</v>
      </c>
      <c r="AT185" s="34"/>
      <c r="AU185" s="41">
        <f>_L_Loc</f>
        <v>0</v>
      </c>
      <c r="AV185" s="41">
        <f>_L_Loc</f>
        <v>0</v>
      </c>
      <c r="AW185" s="41">
        <f>_L_Loc</f>
        <v>0</v>
      </c>
      <c r="AX185" s="41">
        <f>_L_Loc</f>
        <v>0</v>
      </c>
      <c r="AY185" s="41">
        <f>_L_Loc</f>
        <v>0</v>
      </c>
      <c r="AZ185" s="41">
        <f>_L_Loc</f>
        <v>0</v>
      </c>
      <c r="BA185" s="41">
        <f>_L_Loc</f>
        <v>0</v>
      </c>
      <c r="BB185" s="41">
        <f>_L_Loc</f>
        <v>0</v>
      </c>
      <c r="BC185" s="41">
        <f>_L_Loc</f>
        <v>0</v>
      </c>
      <c r="BD185" s="41">
        <f>_L_Loc</f>
        <v>0</v>
      </c>
      <c r="BE185" s="41">
        <f>_L_Loc</f>
        <v>0</v>
      </c>
      <c r="BF185" s="41">
        <f>_L_Loc</f>
        <v>0</v>
      </c>
      <c r="BG185" s="41">
        <f>_L_Loc</f>
        <v>0</v>
      </c>
      <c r="BH185" s="41">
        <f>_L_Loc</f>
        <v>0</v>
      </c>
      <c r="BI185" s="41">
        <f>_L_Loc</f>
        <v>0</v>
      </c>
      <c r="BJ185" s="41">
        <f>_L_Loc</f>
        <v>0</v>
      </c>
      <c r="BK185" s="41">
        <f>_L_Loc</f>
        <v>0</v>
      </c>
      <c r="BL185" s="41">
        <f>_L_Loc</f>
        <v>0</v>
      </c>
      <c r="BM185" s="41">
        <f>_L_Loc</f>
        <v>0</v>
      </c>
      <c r="BN185" s="41">
        <f>_L_Loc</f>
        <v>0</v>
      </c>
      <c r="BO185" s="41">
        <f>_L_Loc</f>
        <v>0</v>
      </c>
      <c r="BP185" s="41">
        <f>_L_Loc</f>
        <v>0</v>
      </c>
      <c r="BQ185" s="41">
        <f>_L_Loc</f>
        <v>0</v>
      </c>
      <c r="BR185" s="41">
        <f>_L_Loc</f>
        <v>0</v>
      </c>
      <c r="BS185" s="41">
        <f>_L_Loc</f>
        <v>0</v>
      </c>
      <c r="BT185" s="41">
        <f>_L_Loc</f>
        <v>0</v>
      </c>
      <c r="BU185" s="41" t="str">
        <f>_L_Loc</f>
        <v>x</v>
      </c>
      <c r="BV185" s="41">
        <f>_L_Loc</f>
        <v>0</v>
      </c>
      <c r="BW185" s="41">
        <f>_L_Loc</f>
        <v>0</v>
      </c>
      <c r="BX185" s="41">
        <f>_L_Loc</f>
        <v>0</v>
      </c>
      <c r="BY185" s="41">
        <f>_L_Loc</f>
        <v>0</v>
      </c>
      <c r="BZ185" s="41">
        <f>_L_Loc</f>
        <v>0</v>
      </c>
      <c r="CA185" s="41">
        <f>_L_Loc</f>
        <v>0</v>
      </c>
      <c r="CB185" s="41">
        <f>_L_Loc</f>
        <v>0</v>
      </c>
      <c r="CC185" s="41">
        <f>_L_Loc</f>
        <v>0</v>
      </c>
      <c r="CD185" s="41">
        <f>_L_Loc</f>
        <v>0</v>
      </c>
      <c r="CE185" s="41">
        <f>_L_Loc</f>
        <v>0</v>
      </c>
      <c r="CF185" s="41">
        <f>_L_Loc</f>
        <v>0</v>
      </c>
    </row>
    <row r="186" spans="1:84" s="35" customFormat="1" ht="37.5" x14ac:dyDescent="0.25">
      <c r="A186" s="246">
        <f t="shared" si="21"/>
        <v>42483.291666666664</v>
      </c>
      <c r="B186" s="247" t="str">
        <f>_L_Gio</f>
        <v>7:00</v>
      </c>
      <c r="C186" s="241" t="s">
        <v>7785</v>
      </c>
      <c r="D186" s="390">
        <f t="shared" si="22"/>
        <v>177</v>
      </c>
      <c r="E186" s="65" t="str">
        <f>_L_LocHe</f>
        <v>DC</v>
      </c>
      <c r="F186" s="248" t="str">
        <f>_L_MaHP</f>
        <v>DC3CD53</v>
      </c>
      <c r="G186" s="166" t="str">
        <f>_L_Loc</f>
        <v>Tổ chức thi công công trình xây dựng</v>
      </c>
      <c r="H186" s="167">
        <f>_L_Loc</f>
        <v>3</v>
      </c>
      <c r="I186" s="65" t="str">
        <f>_L_Loc</f>
        <v>Viết</v>
      </c>
      <c r="J186" s="66">
        <f>_L_Loc</f>
        <v>90</v>
      </c>
      <c r="K186" s="67">
        <v>42483</v>
      </c>
      <c r="L186" s="236" t="str">
        <f>_L_Ngay</f>
        <v>(Thứ 7)</v>
      </c>
      <c r="M186" s="512">
        <v>1</v>
      </c>
      <c r="N186" s="65">
        <f t="shared" si="23"/>
        <v>17</v>
      </c>
      <c r="O186" s="391">
        <f>_L_SV_P</f>
        <v>17</v>
      </c>
      <c r="P186" s="65">
        <f>_L_sophong</f>
        <v>1</v>
      </c>
      <c r="Q186" s="392"/>
      <c r="R186" s="65"/>
      <c r="S186" s="65"/>
      <c r="T186" s="65"/>
      <c r="U186" s="65"/>
      <c r="V186" s="65"/>
      <c r="W186" s="65"/>
      <c r="X186" s="393">
        <f t="shared" si="24"/>
        <v>0</v>
      </c>
      <c r="Y186" s="394">
        <f>_L_NgayCham</f>
        <v>42484</v>
      </c>
      <c r="Z186" s="395">
        <f>_L_NopDiem</f>
        <v>42490</v>
      </c>
      <c r="AA186" s="396"/>
      <c r="AB186" s="409"/>
      <c r="AC186" s="410"/>
      <c r="AD186" s="410"/>
      <c r="AE186" s="410"/>
      <c r="AF186" s="410"/>
      <c r="AG186" s="410"/>
      <c r="AH186" s="411"/>
      <c r="AI186" s="348"/>
      <c r="AJ186" s="329"/>
      <c r="AK186" s="350"/>
      <c r="AL186" s="171"/>
      <c r="AM186" s="362">
        <f t="shared" si="25"/>
        <v>1</v>
      </c>
      <c r="AN186" s="32">
        <f t="shared" si="26"/>
        <v>-2</v>
      </c>
      <c r="AO186" s="31">
        <f>_L_SV_Pcuoi</f>
        <v>17</v>
      </c>
      <c r="AP186" s="33" t="str">
        <f>_L_Loc</f>
        <v>CTDB</v>
      </c>
      <c r="AQ186" s="33" t="str">
        <f>_L_Loc</f>
        <v>KCT</v>
      </c>
      <c r="AR186" s="48">
        <f t="shared" si="27"/>
        <v>-2</v>
      </c>
      <c r="AS186" s="63">
        <f t="shared" si="28"/>
        <v>1</v>
      </c>
      <c r="AT186" s="34"/>
      <c r="AU186" s="41">
        <f>_L_Loc</f>
        <v>0</v>
      </c>
      <c r="AV186" s="41">
        <f>_L_Loc</f>
        <v>0</v>
      </c>
      <c r="AW186" s="41" t="str">
        <f>_L_Loc</f>
        <v>x</v>
      </c>
      <c r="AX186" s="41">
        <f>_L_Loc</f>
        <v>0</v>
      </c>
      <c r="AY186" s="41">
        <f>_L_Loc</f>
        <v>0</v>
      </c>
      <c r="AZ186" s="41">
        <f>_L_Loc</f>
        <v>0</v>
      </c>
      <c r="BA186" s="41" t="str">
        <f>_L_Loc</f>
        <v>x</v>
      </c>
      <c r="BB186" s="41">
        <f>_L_Loc</f>
        <v>0</v>
      </c>
      <c r="BC186" s="41">
        <f>_L_Loc</f>
        <v>0</v>
      </c>
      <c r="BD186" s="41">
        <f>_L_Loc</f>
        <v>0</v>
      </c>
      <c r="BE186" s="41">
        <f>_L_Loc</f>
        <v>0</v>
      </c>
      <c r="BF186" s="41">
        <f>_L_Loc</f>
        <v>0</v>
      </c>
      <c r="BG186" s="41">
        <f>_L_Loc</f>
        <v>0</v>
      </c>
      <c r="BH186" s="41">
        <f>_L_Loc</f>
        <v>0</v>
      </c>
      <c r="BI186" s="41">
        <f>_L_Loc</f>
        <v>0</v>
      </c>
      <c r="BJ186" s="41">
        <f>_L_Loc</f>
        <v>0</v>
      </c>
      <c r="BK186" s="41">
        <f>_L_Loc</f>
        <v>0</v>
      </c>
      <c r="BL186" s="41">
        <f>_L_Loc</f>
        <v>0</v>
      </c>
      <c r="BM186" s="41">
        <f>_L_Loc</f>
        <v>0</v>
      </c>
    </row>
    <row r="187" spans="1:84" s="35" customFormat="1" ht="37.5" x14ac:dyDescent="0.25">
      <c r="A187" s="246">
        <f t="shared" si="21"/>
        <v>42483.291666666664</v>
      </c>
      <c r="B187" s="247" t="str">
        <f>_L_Gio</f>
        <v>7:00</v>
      </c>
      <c r="C187" s="241" t="s">
        <v>7786</v>
      </c>
      <c r="D187" s="390">
        <f t="shared" si="22"/>
        <v>178</v>
      </c>
      <c r="E187" s="65" t="str">
        <f>_L_LocHe</f>
        <v>CC</v>
      </c>
      <c r="F187" s="248" t="str">
        <f>_L_MaHP</f>
        <v>CC3CD61</v>
      </c>
      <c r="G187" s="166" t="str">
        <f>_L_Loc</f>
        <v>Bảo trì, khai thác và kiểm định công trình cầu đường</v>
      </c>
      <c r="H187" s="167">
        <f>_L_Loc</f>
        <v>3</v>
      </c>
      <c r="I187" s="65" t="str">
        <f>_L_Loc</f>
        <v>Viết</v>
      </c>
      <c r="J187" s="66">
        <f>_L_Loc</f>
        <v>75</v>
      </c>
      <c r="K187" s="67">
        <v>42483</v>
      </c>
      <c r="L187" s="236" t="str">
        <f>_L_Ngay</f>
        <v>(Thứ 7)</v>
      </c>
      <c r="M187" s="512">
        <v>1</v>
      </c>
      <c r="N187" s="65">
        <f t="shared" si="23"/>
        <v>13</v>
      </c>
      <c r="O187" s="391">
        <f>_L_SV_P</f>
        <v>13</v>
      </c>
      <c r="P187" s="65">
        <f>_L_sophong</f>
        <v>1</v>
      </c>
      <c r="Q187" s="392"/>
      <c r="R187" s="65"/>
      <c r="S187" s="65"/>
      <c r="T187" s="65"/>
      <c r="U187" s="65"/>
      <c r="V187" s="65"/>
      <c r="W187" s="65"/>
      <c r="X187" s="393">
        <f t="shared" si="24"/>
        <v>0</v>
      </c>
      <c r="Y187" s="394">
        <f>_L_NgayCham</f>
        <v>42484</v>
      </c>
      <c r="Z187" s="395">
        <f>_L_NopDiem</f>
        <v>42490</v>
      </c>
      <c r="AA187" s="396"/>
      <c r="AB187" s="409"/>
      <c r="AC187" s="410"/>
      <c r="AD187" s="410"/>
      <c r="AE187" s="410"/>
      <c r="AF187" s="410"/>
      <c r="AG187" s="410"/>
      <c r="AH187" s="411"/>
      <c r="AI187" s="348"/>
      <c r="AJ187" s="329"/>
      <c r="AK187" s="350"/>
      <c r="AL187" s="171"/>
      <c r="AM187" s="362">
        <f t="shared" si="25"/>
        <v>1</v>
      </c>
      <c r="AN187" s="32">
        <f t="shared" si="26"/>
        <v>-2</v>
      </c>
      <c r="AO187" s="31">
        <f>_L_SV_Pcuoi</f>
        <v>13</v>
      </c>
      <c r="AP187" s="33" t="str">
        <f>_L_Loc</f>
        <v>CTDB</v>
      </c>
      <c r="AQ187" s="33" t="str">
        <f>_L_Loc</f>
        <v>KCT</v>
      </c>
      <c r="AR187" s="48">
        <f t="shared" si="27"/>
        <v>-2</v>
      </c>
      <c r="AS187" s="63">
        <f t="shared" si="28"/>
        <v>1</v>
      </c>
      <c r="AT187" s="34"/>
      <c r="AU187" s="41">
        <f>_L_Loc</f>
        <v>0</v>
      </c>
      <c r="AV187" s="41">
        <f>_L_Loc</f>
        <v>0</v>
      </c>
      <c r="AW187" s="41">
        <f>_L_Loc</f>
        <v>0</v>
      </c>
      <c r="AX187" s="41">
        <f>_L_Loc</f>
        <v>0</v>
      </c>
      <c r="AY187" s="41">
        <f>_L_Loc</f>
        <v>0</v>
      </c>
      <c r="AZ187" s="41">
        <f>_L_Loc</f>
        <v>0</v>
      </c>
      <c r="BA187" s="41">
        <f>_L_Loc</f>
        <v>0</v>
      </c>
      <c r="BB187" s="41">
        <f>_L_Loc</f>
        <v>0</v>
      </c>
      <c r="BC187" s="41">
        <f>_L_Loc</f>
        <v>0</v>
      </c>
      <c r="BD187" s="41">
        <f>_L_Loc</f>
        <v>0</v>
      </c>
      <c r="BE187" s="41">
        <f>_L_Loc</f>
        <v>0</v>
      </c>
      <c r="BF187" s="41">
        <f>_L_Loc</f>
        <v>0</v>
      </c>
      <c r="BG187" s="41">
        <f>_L_Loc</f>
        <v>0</v>
      </c>
      <c r="BH187" s="41">
        <f>_L_Loc</f>
        <v>0</v>
      </c>
      <c r="BI187" s="41">
        <f>_L_Loc</f>
        <v>0</v>
      </c>
      <c r="BJ187" s="41">
        <f>_L_Loc</f>
        <v>0</v>
      </c>
      <c r="BK187" s="41">
        <f>_L_Loc</f>
        <v>0</v>
      </c>
      <c r="BL187" s="41">
        <f>_L_Loc</f>
        <v>0</v>
      </c>
      <c r="BM187" s="41">
        <f>_L_Loc</f>
        <v>0</v>
      </c>
      <c r="BN187" s="41">
        <f>_L_Loc</f>
        <v>0</v>
      </c>
      <c r="BO187" s="41">
        <f>_L_Loc</f>
        <v>0</v>
      </c>
      <c r="BP187" s="41" t="str">
        <f>_L_Loc</f>
        <v>x</v>
      </c>
      <c r="BQ187" s="41">
        <f>_L_Loc</f>
        <v>0</v>
      </c>
      <c r="BR187" s="41">
        <f>_L_Loc</f>
        <v>0</v>
      </c>
      <c r="BS187" s="41">
        <f>_L_Loc</f>
        <v>0</v>
      </c>
      <c r="BT187" s="41">
        <f>_L_Loc</f>
        <v>0</v>
      </c>
      <c r="BU187" s="41">
        <f>_L_Loc</f>
        <v>0</v>
      </c>
      <c r="BV187" s="41">
        <f>_L_Loc</f>
        <v>0</v>
      </c>
      <c r="BW187" s="41">
        <f>_L_Loc</f>
        <v>0</v>
      </c>
      <c r="BX187" s="41">
        <f>_L_Loc</f>
        <v>0</v>
      </c>
      <c r="BY187" s="41">
        <f>_L_Loc</f>
        <v>0</v>
      </c>
      <c r="BZ187" s="41">
        <f>_L_Loc</f>
        <v>0</v>
      </c>
      <c r="CA187" s="41">
        <f>_L_Loc</f>
        <v>0</v>
      </c>
      <c r="CB187" s="41">
        <f>_L_Loc</f>
        <v>0</v>
      </c>
      <c r="CC187" s="41">
        <f>_L_Loc</f>
        <v>0</v>
      </c>
      <c r="CD187" s="41">
        <f>_L_Loc</f>
        <v>0</v>
      </c>
      <c r="CE187" s="41">
        <f>_L_Loc</f>
        <v>0</v>
      </c>
      <c r="CF187" s="41">
        <f>_L_Loc</f>
        <v>0</v>
      </c>
    </row>
    <row r="188" spans="1:84" s="35" customFormat="1" x14ac:dyDescent="0.25">
      <c r="A188" s="246">
        <f t="shared" si="21"/>
        <v>42483.291666666664</v>
      </c>
      <c r="B188" s="247" t="str">
        <f>_L_Gio</f>
        <v>7:00</v>
      </c>
      <c r="C188" s="256" t="s">
        <v>7791</v>
      </c>
      <c r="D188" s="390">
        <f t="shared" si="22"/>
        <v>179</v>
      </c>
      <c r="E188" s="65" t="str">
        <f>_L_LocHe</f>
        <v>DC</v>
      </c>
      <c r="F188" s="248" t="str">
        <f>_L_MaHP</f>
        <v>DC3CA61</v>
      </c>
      <c r="G188" s="166" t="str">
        <f>_L_Loc</f>
        <v>Quản lý khai thác và kiểm định cầu</v>
      </c>
      <c r="H188" s="167">
        <f>_L_Loc</f>
        <v>2</v>
      </c>
      <c r="I188" s="65" t="str">
        <f>_L_Loc</f>
        <v>Viết</v>
      </c>
      <c r="J188" s="66">
        <f>_L_Loc</f>
        <v>60</v>
      </c>
      <c r="K188" s="67">
        <v>42483</v>
      </c>
      <c r="L188" s="236" t="str">
        <f>_L_Ngay</f>
        <v>(Thứ 7)</v>
      </c>
      <c r="M188" s="512">
        <v>1</v>
      </c>
      <c r="N188" s="65">
        <f t="shared" si="23"/>
        <v>10</v>
      </c>
      <c r="O188" s="391">
        <f>_L_SV_P</f>
        <v>10</v>
      </c>
      <c r="P188" s="65">
        <f>_L_sophong</f>
        <v>1</v>
      </c>
      <c r="Q188" s="392"/>
      <c r="R188" s="65"/>
      <c r="S188" s="65"/>
      <c r="T188" s="65"/>
      <c r="U188" s="65"/>
      <c r="V188" s="65"/>
      <c r="W188" s="65"/>
      <c r="X188" s="393">
        <f t="shared" si="24"/>
        <v>0</v>
      </c>
      <c r="Y188" s="394">
        <f>_L_NgayCham</f>
        <v>42484</v>
      </c>
      <c r="Z188" s="395">
        <f>_L_NopDiem</f>
        <v>42490</v>
      </c>
      <c r="AA188" s="396"/>
      <c r="AB188" s="409"/>
      <c r="AC188" s="410"/>
      <c r="AD188" s="410"/>
      <c r="AE188" s="410"/>
      <c r="AF188" s="410"/>
      <c r="AG188" s="410"/>
      <c r="AH188" s="411"/>
      <c r="AI188" s="348"/>
      <c r="AJ188" s="329"/>
      <c r="AK188" s="350"/>
      <c r="AL188" s="171"/>
      <c r="AM188" s="362">
        <f t="shared" si="25"/>
        <v>1</v>
      </c>
      <c r="AN188" s="32">
        <f t="shared" si="26"/>
        <v>-2</v>
      </c>
      <c r="AO188" s="31">
        <f>_L_SV_Pcuoi</f>
        <v>10</v>
      </c>
      <c r="AP188" s="33" t="str">
        <f>_L_Loc</f>
        <v>CTCA</v>
      </c>
      <c r="AQ188" s="33" t="str">
        <f>_L_Loc</f>
        <v>KCT</v>
      </c>
      <c r="AR188" s="48">
        <f t="shared" si="27"/>
        <v>-2</v>
      </c>
      <c r="AS188" s="63">
        <f t="shared" si="28"/>
        <v>1</v>
      </c>
      <c r="AT188" s="34"/>
      <c r="AU188" s="41">
        <f>_L_Loc</f>
        <v>0</v>
      </c>
      <c r="AV188" s="41">
        <f>_L_Loc</f>
        <v>0</v>
      </c>
      <c r="AW188" s="41" t="str">
        <f>_L_Loc</f>
        <v>x</v>
      </c>
      <c r="AX188" s="41" t="str">
        <f>_L_Loc</f>
        <v>x</v>
      </c>
      <c r="AY188" s="41">
        <f>_L_Loc</f>
        <v>0</v>
      </c>
      <c r="AZ188" s="41">
        <f>_L_Loc</f>
        <v>0</v>
      </c>
      <c r="BA188" s="41" t="str">
        <f>_L_Loc</f>
        <v>x</v>
      </c>
      <c r="BB188" s="41">
        <f>_L_Loc</f>
        <v>0</v>
      </c>
      <c r="BC188" s="41">
        <f>_L_Loc</f>
        <v>0</v>
      </c>
      <c r="BD188" s="41">
        <f>_L_Loc</f>
        <v>0</v>
      </c>
      <c r="BE188" s="41">
        <f>_L_Loc</f>
        <v>0</v>
      </c>
      <c r="BF188" s="41">
        <f>_L_Loc</f>
        <v>0</v>
      </c>
      <c r="BG188" s="41">
        <f>_L_Loc</f>
        <v>0</v>
      </c>
      <c r="BH188" s="41">
        <f>_L_Loc</f>
        <v>0</v>
      </c>
      <c r="BI188" s="41">
        <f>_L_Loc</f>
        <v>0</v>
      </c>
      <c r="BJ188" s="41">
        <f>_L_Loc</f>
        <v>0</v>
      </c>
      <c r="BK188" s="41">
        <f>_L_Loc</f>
        <v>0</v>
      </c>
      <c r="BL188" s="41">
        <f>_L_Loc</f>
        <v>0</v>
      </c>
      <c r="BM188" s="41">
        <f>_L_Loc</f>
        <v>0</v>
      </c>
    </row>
    <row r="189" spans="1:84" s="35" customFormat="1" ht="37.5" x14ac:dyDescent="0.25">
      <c r="A189" s="246">
        <f t="shared" si="21"/>
        <v>42483.375</v>
      </c>
      <c r="B189" s="247" t="str">
        <f>_L_Gio</f>
        <v>9:00</v>
      </c>
      <c r="C189" s="241" t="s">
        <v>7622</v>
      </c>
      <c r="D189" s="390">
        <f t="shared" si="22"/>
        <v>180</v>
      </c>
      <c r="E189" s="65" t="str">
        <f>_L_LocHe</f>
        <v>DC</v>
      </c>
      <c r="F189" s="248" t="str">
        <f>_L_MaHP</f>
        <v>DC3KT20</v>
      </c>
      <c r="G189" s="166" t="str">
        <f>_L_Loc</f>
        <v>Tổ chức công tác kế toán trong doanh nghiệp</v>
      </c>
      <c r="H189" s="167">
        <f>_L_Loc</f>
        <v>2</v>
      </c>
      <c r="I189" s="65" t="str">
        <f>_L_Loc</f>
        <v>Viết</v>
      </c>
      <c r="J189" s="66">
        <f>_L_Loc</f>
        <v>75</v>
      </c>
      <c r="K189" s="67">
        <v>42483</v>
      </c>
      <c r="L189" s="236" t="str">
        <f>_L_Ngay</f>
        <v>(Thứ 7)</v>
      </c>
      <c r="M189" s="512">
        <v>2</v>
      </c>
      <c r="N189" s="65">
        <f t="shared" si="23"/>
        <v>34</v>
      </c>
      <c r="O189" s="391">
        <f>_L_SV_P</f>
        <v>34</v>
      </c>
      <c r="P189" s="65">
        <f>_L_sophong</f>
        <v>1</v>
      </c>
      <c r="Q189" s="392"/>
      <c r="R189" s="65"/>
      <c r="S189" s="65"/>
      <c r="T189" s="65"/>
      <c r="U189" s="65"/>
      <c r="V189" s="65"/>
      <c r="W189" s="65"/>
      <c r="X189" s="393">
        <f t="shared" si="24"/>
        <v>0</v>
      </c>
      <c r="Y189" s="394">
        <f>_L_NgayCham</f>
        <v>42484</v>
      </c>
      <c r="Z189" s="395">
        <f>_L_NopDiem</f>
        <v>42490</v>
      </c>
      <c r="AA189" s="396"/>
      <c r="AB189" s="409"/>
      <c r="AC189" s="410"/>
      <c r="AD189" s="410"/>
      <c r="AE189" s="410"/>
      <c r="AF189" s="410"/>
      <c r="AG189" s="410"/>
      <c r="AH189" s="411"/>
      <c r="AI189" s="348"/>
      <c r="AJ189" s="329"/>
      <c r="AK189" s="350"/>
      <c r="AL189" s="171"/>
      <c r="AM189" s="362">
        <f t="shared" si="25"/>
        <v>2</v>
      </c>
      <c r="AN189" s="32">
        <f t="shared" si="26"/>
        <v>-2</v>
      </c>
      <c r="AO189" s="31">
        <f>_L_SV_Pcuoi</f>
        <v>34</v>
      </c>
      <c r="AP189" s="33" t="str">
        <f>_L_Loc</f>
        <v>KVKK</v>
      </c>
      <c r="AQ189" s="33" t="str">
        <f>_L_Loc</f>
        <v>KTVT</v>
      </c>
      <c r="AR189" s="48">
        <f t="shared" si="27"/>
        <v>-2</v>
      </c>
      <c r="AS189" s="63">
        <f t="shared" si="28"/>
        <v>1</v>
      </c>
      <c r="AT189" s="34"/>
      <c r="AU189" s="41">
        <f>_L_Loc</f>
        <v>0</v>
      </c>
      <c r="AV189" s="41">
        <f>_L_Loc</f>
        <v>0</v>
      </c>
      <c r="AW189" s="41">
        <f>_L_Loc</f>
        <v>0</v>
      </c>
      <c r="AX189" s="41">
        <f>_L_Loc</f>
        <v>0</v>
      </c>
      <c r="AY189" s="41">
        <f>_L_Loc</f>
        <v>0</v>
      </c>
      <c r="AZ189" s="41">
        <f>_L_Loc</f>
        <v>0</v>
      </c>
      <c r="BA189" s="41">
        <f>_L_Loc</f>
        <v>0</v>
      </c>
      <c r="BB189" s="41">
        <f>_L_Loc</f>
        <v>0</v>
      </c>
      <c r="BC189" s="41">
        <f>_L_Loc</f>
        <v>0</v>
      </c>
      <c r="BD189" s="41">
        <f>_L_Loc</f>
        <v>0</v>
      </c>
      <c r="BE189" s="41">
        <f>_L_Loc</f>
        <v>0</v>
      </c>
      <c r="BF189" s="41">
        <f>_L_Loc</f>
        <v>0</v>
      </c>
      <c r="BG189" s="41">
        <f>_L_Loc</f>
        <v>0</v>
      </c>
      <c r="BH189" s="41" t="str">
        <f>_L_Loc</f>
        <v>x</v>
      </c>
      <c r="BI189" s="41">
        <f>_L_Loc</f>
        <v>0</v>
      </c>
      <c r="BJ189" s="41">
        <f>_L_Loc</f>
        <v>0</v>
      </c>
      <c r="BK189" s="41">
        <f>_L_Loc</f>
        <v>0</v>
      </c>
      <c r="BL189" s="41">
        <f>_L_Loc</f>
        <v>0</v>
      </c>
      <c r="BM189" s="41">
        <f>_L_Loc</f>
        <v>0</v>
      </c>
    </row>
    <row r="190" spans="1:84" s="35" customFormat="1" ht="37.5" x14ac:dyDescent="0.25">
      <c r="A190" s="246">
        <f t="shared" si="21"/>
        <v>42483.375</v>
      </c>
      <c r="B190" s="247" t="str">
        <f>_L_Gio</f>
        <v>9:00</v>
      </c>
      <c r="C190" s="250" t="s">
        <v>7623</v>
      </c>
      <c r="D190" s="390">
        <f t="shared" si="22"/>
        <v>181</v>
      </c>
      <c r="E190" s="65" t="str">
        <f>_L_LocHe</f>
        <v>DL</v>
      </c>
      <c r="F190" s="248" t="str">
        <f>_L_MaHP</f>
        <v>DC3KT20</v>
      </c>
      <c r="G190" s="166" t="str">
        <f>_L_Loc</f>
        <v>Tổ chức công tác kế toán trong doanh nghiệp</v>
      </c>
      <c r="H190" s="167">
        <f>_L_Loc</f>
        <v>2</v>
      </c>
      <c r="I190" s="65" t="str">
        <f>_L_Loc</f>
        <v>Viết</v>
      </c>
      <c r="J190" s="66">
        <f>_L_Loc</f>
        <v>75</v>
      </c>
      <c r="K190" s="67">
        <v>42483</v>
      </c>
      <c r="L190" s="236" t="str">
        <f>_L_Ngay</f>
        <v>(Thứ 7)</v>
      </c>
      <c r="M190" s="512">
        <v>2</v>
      </c>
      <c r="N190" s="65">
        <f t="shared" si="23"/>
        <v>19</v>
      </c>
      <c r="O190" s="391">
        <f>_L_SV_P</f>
        <v>19</v>
      </c>
      <c r="P190" s="65">
        <f>_L_sophong</f>
        <v>1</v>
      </c>
      <c r="Q190" s="392"/>
      <c r="R190" s="65"/>
      <c r="S190" s="65"/>
      <c r="T190" s="65"/>
      <c r="U190" s="65"/>
      <c r="V190" s="65"/>
      <c r="W190" s="65"/>
      <c r="X190" s="393">
        <f t="shared" si="24"/>
        <v>0</v>
      </c>
      <c r="Y190" s="394">
        <f>_L_NgayCham</f>
        <v>42484</v>
      </c>
      <c r="Z190" s="395">
        <f>_L_NopDiem</f>
        <v>42490</v>
      </c>
      <c r="AA190" s="397"/>
      <c r="AB190" s="412"/>
      <c r="AC190" s="413"/>
      <c r="AD190" s="413"/>
      <c r="AE190" s="413"/>
      <c r="AF190" s="413"/>
      <c r="AG190" s="413"/>
      <c r="AH190" s="414"/>
      <c r="AI190" s="348"/>
      <c r="AJ190" s="329"/>
      <c r="AK190" s="350"/>
      <c r="AL190" s="171"/>
      <c r="AM190" s="362">
        <f t="shared" si="25"/>
        <v>2</v>
      </c>
      <c r="AN190" s="32">
        <f t="shared" si="26"/>
        <v>-2</v>
      </c>
      <c r="AO190" s="31">
        <f>_L_SV_Pcuoi</f>
        <v>19</v>
      </c>
      <c r="AP190" s="33" t="str">
        <f>_L_Loc</f>
        <v>KVKK</v>
      </c>
      <c r="AQ190" s="33" t="str">
        <f>_L_Loc</f>
        <v>KTVT</v>
      </c>
      <c r="AR190" s="48">
        <f t="shared" si="27"/>
        <v>-2</v>
      </c>
      <c r="AS190" s="63">
        <f t="shared" si="28"/>
        <v>1</v>
      </c>
      <c r="AT190" s="34"/>
      <c r="AU190" s="41">
        <f>_L_Loc</f>
        <v>0</v>
      </c>
      <c r="AV190" s="41">
        <f>_L_Loc</f>
        <v>0</v>
      </c>
      <c r="AW190" s="41">
        <f>_L_Loc</f>
        <v>0</v>
      </c>
      <c r="AX190" s="41">
        <f>_L_Loc</f>
        <v>0</v>
      </c>
      <c r="AY190" s="41">
        <f>_L_Loc</f>
        <v>0</v>
      </c>
      <c r="AZ190" s="41">
        <f>_L_Loc</f>
        <v>0</v>
      </c>
      <c r="BA190" s="41">
        <f>_L_Loc</f>
        <v>0</v>
      </c>
      <c r="BB190" s="41">
        <f>_L_Loc</f>
        <v>0</v>
      </c>
      <c r="BC190" s="41">
        <f>_L_Loc</f>
        <v>0</v>
      </c>
      <c r="BD190" s="41">
        <f>_L_Loc</f>
        <v>0</v>
      </c>
      <c r="BE190" s="41">
        <f>_L_Loc</f>
        <v>0</v>
      </c>
      <c r="BF190" s="41">
        <f>_L_Loc</f>
        <v>0</v>
      </c>
      <c r="BG190" s="41">
        <f>_L_Loc</f>
        <v>0</v>
      </c>
      <c r="BH190" s="41" t="str">
        <f>_L_Loc</f>
        <v>x</v>
      </c>
      <c r="BI190" s="41">
        <f>_L_Loc</f>
        <v>0</v>
      </c>
      <c r="BJ190" s="41">
        <f>_L_Loc</f>
        <v>0</v>
      </c>
      <c r="BK190" s="41">
        <f>_L_Loc</f>
        <v>0</v>
      </c>
      <c r="BL190" s="41">
        <f>_L_Loc</f>
        <v>0</v>
      </c>
      <c r="BM190" s="41">
        <f>_L_Loc</f>
        <v>0</v>
      </c>
      <c r="BN190" s="41">
        <f>_L_Loc</f>
        <v>0</v>
      </c>
      <c r="BO190" s="41">
        <f>_L_Loc</f>
        <v>0</v>
      </c>
      <c r="BP190" s="41">
        <f>_L_Loc</f>
        <v>0</v>
      </c>
      <c r="BQ190" s="41">
        <f>_L_Loc</f>
        <v>0</v>
      </c>
      <c r="BR190" s="41">
        <f>_L_Loc</f>
        <v>0</v>
      </c>
      <c r="BS190" s="41">
        <f>_L_Loc</f>
        <v>0</v>
      </c>
      <c r="BT190" s="41">
        <f>_L_Loc</f>
        <v>0</v>
      </c>
      <c r="BU190" s="41">
        <f>_L_Loc</f>
        <v>0</v>
      </c>
      <c r="BV190" s="41">
        <f>_L_Loc</f>
        <v>0</v>
      </c>
      <c r="BW190" s="41">
        <f>_L_Loc</f>
        <v>0</v>
      </c>
      <c r="BX190" s="41">
        <f>_L_Loc</f>
        <v>0</v>
      </c>
      <c r="BY190" s="41">
        <f>_L_Loc</f>
        <v>0</v>
      </c>
      <c r="BZ190" s="41">
        <f>_L_Loc</f>
        <v>0</v>
      </c>
      <c r="CA190" s="41">
        <f>_L_Loc</f>
        <v>0</v>
      </c>
      <c r="CB190" s="41">
        <f>_L_Loc</f>
        <v>0</v>
      </c>
      <c r="CC190" s="41">
        <f>_L_Loc</f>
        <v>0</v>
      </c>
      <c r="CD190" s="41">
        <f>_L_Loc</f>
        <v>0</v>
      </c>
      <c r="CE190" s="41">
        <f>_L_Loc</f>
        <v>0</v>
      </c>
      <c r="CF190" s="41">
        <f>_L_Loc</f>
        <v>0</v>
      </c>
    </row>
    <row r="191" spans="1:84" s="35" customFormat="1" x14ac:dyDescent="0.25">
      <c r="A191" s="246">
        <f t="shared" si="21"/>
        <v>42483.375</v>
      </c>
      <c r="B191" s="247" t="str">
        <f>_L_Gio</f>
        <v>9:00</v>
      </c>
      <c r="C191" s="241" t="s">
        <v>7637</v>
      </c>
      <c r="D191" s="390">
        <f t="shared" si="22"/>
        <v>182</v>
      </c>
      <c r="E191" s="65" t="str">
        <f>_L_LocHe</f>
        <v>DC</v>
      </c>
      <c r="F191" s="248" t="str">
        <f>_L_MaHP</f>
        <v>DC3MX40</v>
      </c>
      <c r="G191" s="166" t="str">
        <f>_L_Loc</f>
        <v>Kết cấu thép máy xây dựng</v>
      </c>
      <c r="H191" s="167">
        <f>_L_Loc</f>
        <v>2</v>
      </c>
      <c r="I191" s="65" t="str">
        <f>_L_Loc</f>
        <v>VĐ</v>
      </c>
      <c r="J191" s="66">
        <f>_L_Loc</f>
        <v>0</v>
      </c>
      <c r="K191" s="67">
        <v>42483</v>
      </c>
      <c r="L191" s="236" t="str">
        <f>_L_Ngay</f>
        <v>(Thứ 7)</v>
      </c>
      <c r="M191" s="512">
        <v>2</v>
      </c>
      <c r="N191" s="65">
        <f t="shared" si="23"/>
        <v>13</v>
      </c>
      <c r="O191" s="391">
        <f>_L_SV_P</f>
        <v>0</v>
      </c>
      <c r="P191" s="65" t="str">
        <f>_L_sophong</f>
        <v/>
      </c>
      <c r="Q191" s="392"/>
      <c r="R191" s="65"/>
      <c r="S191" s="65"/>
      <c r="T191" s="65"/>
      <c r="U191" s="65"/>
      <c r="V191" s="65"/>
      <c r="W191" s="65"/>
      <c r="X191" s="393">
        <f t="shared" si="24"/>
        <v>0</v>
      </c>
      <c r="Y191" s="394">
        <f>_L_NgayCham</f>
        <v>42483</v>
      </c>
      <c r="Z191" s="395">
        <f>_L_NopDiem</f>
        <v>42485</v>
      </c>
      <c r="AA191" s="396"/>
      <c r="AB191" s="409"/>
      <c r="AC191" s="410"/>
      <c r="AD191" s="410"/>
      <c r="AE191" s="410"/>
      <c r="AF191" s="410"/>
      <c r="AG191" s="410"/>
      <c r="AH191" s="411"/>
      <c r="AI191" s="348"/>
      <c r="AJ191" s="329"/>
      <c r="AK191" s="350"/>
      <c r="AL191" s="171"/>
      <c r="AM191" s="362">
        <f t="shared" si="25"/>
        <v>1</v>
      </c>
      <c r="AN191" s="32" t="e">
        <f t="shared" si="26"/>
        <v>#VALUE!</v>
      </c>
      <c r="AO191" s="31" t="str">
        <f>_L_SV_Pcuoi</f>
        <v/>
      </c>
      <c r="AP191" s="33" t="str">
        <f>_L_Loc</f>
        <v>CKMX</v>
      </c>
      <c r="AQ191" s="33" t="str">
        <f>_L_Loc</f>
        <v>KCK</v>
      </c>
      <c r="AR191" s="48" t="e">
        <f t="shared" si="27"/>
        <v>#VALUE!</v>
      </c>
      <c r="AS191" s="63" t="e">
        <f t="shared" si="28"/>
        <v>#DIV/0!</v>
      </c>
      <c r="AT191" s="34"/>
      <c r="AU191" s="41">
        <f>_L_Loc</f>
        <v>0</v>
      </c>
      <c r="AV191" s="41">
        <f>_L_Loc</f>
        <v>0</v>
      </c>
      <c r="AW191" s="41">
        <f>_L_Loc</f>
        <v>0</v>
      </c>
      <c r="AX191" s="41">
        <f>_L_Loc</f>
        <v>0</v>
      </c>
      <c r="AY191" s="41">
        <f>_L_Loc</f>
        <v>0</v>
      </c>
      <c r="AZ191" s="41">
        <f>_L_Loc</f>
        <v>0</v>
      </c>
      <c r="BA191" s="41">
        <f>_L_Loc</f>
        <v>0</v>
      </c>
      <c r="BB191" s="41">
        <f>_L_Loc</f>
        <v>0</v>
      </c>
      <c r="BC191" s="41" t="str">
        <f>_L_Loc</f>
        <v>x</v>
      </c>
      <c r="BD191" s="41">
        <f>_L_Loc</f>
        <v>0</v>
      </c>
      <c r="BE191" s="41">
        <f>_L_Loc</f>
        <v>0</v>
      </c>
      <c r="BF191" s="41">
        <f>_L_Loc</f>
        <v>0</v>
      </c>
      <c r="BG191" s="41">
        <f>_L_Loc</f>
        <v>0</v>
      </c>
      <c r="BH191" s="41">
        <f>_L_Loc</f>
        <v>0</v>
      </c>
      <c r="BI191" s="41">
        <f>_L_Loc</f>
        <v>0</v>
      </c>
      <c r="BJ191" s="41">
        <f>_L_Loc</f>
        <v>0</v>
      </c>
      <c r="BK191" s="41">
        <f>_L_Loc</f>
        <v>0</v>
      </c>
      <c r="BL191" s="41">
        <f>_L_Loc</f>
        <v>0</v>
      </c>
      <c r="BM191" s="41">
        <f>_L_Loc</f>
        <v>0</v>
      </c>
      <c r="BN191" s="41">
        <f>_L_Loc</f>
        <v>0</v>
      </c>
      <c r="BO191" s="41">
        <f>_L_Loc</f>
        <v>0</v>
      </c>
      <c r="BP191" s="41">
        <f>_L_Loc</f>
        <v>0</v>
      </c>
      <c r="BQ191" s="41">
        <f>_L_Loc</f>
        <v>0</v>
      </c>
      <c r="BR191" s="41">
        <f>_L_Loc</f>
        <v>0</v>
      </c>
      <c r="BS191" s="41">
        <f>_L_Loc</f>
        <v>0</v>
      </c>
      <c r="BT191" s="41">
        <f>_L_Loc</f>
        <v>0</v>
      </c>
      <c r="BU191" s="41">
        <f>_L_Loc</f>
        <v>0</v>
      </c>
      <c r="BV191" s="41">
        <f>_L_Loc</f>
        <v>0</v>
      </c>
      <c r="BW191" s="41">
        <f>_L_Loc</f>
        <v>0</v>
      </c>
      <c r="BX191" s="41">
        <f>_L_Loc</f>
        <v>0</v>
      </c>
      <c r="BY191" s="41">
        <f>_L_Loc</f>
        <v>0</v>
      </c>
      <c r="BZ191" s="41">
        <f>_L_Loc</f>
        <v>0</v>
      </c>
      <c r="CA191" s="41">
        <f>_L_Loc</f>
        <v>0</v>
      </c>
      <c r="CB191" s="41">
        <f>_L_Loc</f>
        <v>0</v>
      </c>
      <c r="CC191" s="41">
        <f>_L_Loc</f>
        <v>0</v>
      </c>
      <c r="CD191" s="41">
        <f>_L_Loc</f>
        <v>0</v>
      </c>
      <c r="CE191" s="41">
        <f>_L_Loc</f>
        <v>0</v>
      </c>
      <c r="CF191" s="41">
        <f>_L_Loc</f>
        <v>0</v>
      </c>
    </row>
    <row r="192" spans="1:84" s="35" customFormat="1" x14ac:dyDescent="0.25">
      <c r="A192" s="246">
        <f t="shared" si="21"/>
        <v>42483.375</v>
      </c>
      <c r="B192" s="247" t="str">
        <f>_L_Gio</f>
        <v>9:00</v>
      </c>
      <c r="C192" s="241" t="s">
        <v>7653</v>
      </c>
      <c r="D192" s="390">
        <f t="shared" si="22"/>
        <v>183</v>
      </c>
      <c r="E192" s="65" t="str">
        <f>_L_LocHe</f>
        <v>DC</v>
      </c>
      <c r="F192" s="248" t="str">
        <f>_L_MaHP</f>
        <v>DC2KV67</v>
      </c>
      <c r="G192" s="166" t="str">
        <f>_L_Loc</f>
        <v>Tài chính - Tiền tệ</v>
      </c>
      <c r="H192" s="167">
        <f>_L_Loc</f>
        <v>3</v>
      </c>
      <c r="I192" s="65" t="str">
        <f>_L_Loc</f>
        <v>Viết</v>
      </c>
      <c r="J192" s="66">
        <f>_L_Loc</f>
        <v>90</v>
      </c>
      <c r="K192" s="67">
        <v>42483</v>
      </c>
      <c r="L192" s="236" t="str">
        <f>_L_Ngay</f>
        <v>(Thứ 7)</v>
      </c>
      <c r="M192" s="512">
        <v>2</v>
      </c>
      <c r="N192" s="65">
        <f t="shared" si="23"/>
        <v>62</v>
      </c>
      <c r="O192" s="391">
        <f>_L_SV_P</f>
        <v>45</v>
      </c>
      <c r="P192" s="65">
        <f>_L_sophong</f>
        <v>2</v>
      </c>
      <c r="Q192" s="392"/>
      <c r="R192" s="65"/>
      <c r="S192" s="65"/>
      <c r="T192" s="65"/>
      <c r="U192" s="65"/>
      <c r="V192" s="65"/>
      <c r="W192" s="65"/>
      <c r="X192" s="393">
        <f t="shared" si="24"/>
        <v>0</v>
      </c>
      <c r="Y192" s="394">
        <f>_L_NgayCham</f>
        <v>42484</v>
      </c>
      <c r="Z192" s="395">
        <f>_L_NopDiem</f>
        <v>42490</v>
      </c>
      <c r="AA192" s="396"/>
      <c r="AB192" s="409"/>
      <c r="AC192" s="410"/>
      <c r="AD192" s="410"/>
      <c r="AE192" s="410"/>
      <c r="AF192" s="410"/>
      <c r="AG192" s="410"/>
      <c r="AH192" s="411"/>
      <c r="AI192" s="348"/>
      <c r="AJ192" s="329"/>
      <c r="AK192" s="350"/>
      <c r="AL192" s="171"/>
      <c r="AM192" s="362">
        <f t="shared" si="25"/>
        <v>1</v>
      </c>
      <c r="AN192" s="32">
        <f t="shared" si="26"/>
        <v>-4</v>
      </c>
      <c r="AO192" s="31">
        <f>_L_SV_Pcuoi</f>
        <v>17</v>
      </c>
      <c r="AP192" s="33" t="str">
        <f>_L_Loc</f>
        <v>KVCS</v>
      </c>
      <c r="AQ192" s="33" t="str">
        <f>_L_Loc</f>
        <v>KTVT</v>
      </c>
      <c r="AR192" s="48">
        <f t="shared" si="27"/>
        <v>-4</v>
      </c>
      <c r="AS192" s="63">
        <f t="shared" si="28"/>
        <v>1.3777777777777778</v>
      </c>
      <c r="AT192" s="34"/>
      <c r="AU192" s="41">
        <f>_L_Loc</f>
        <v>0</v>
      </c>
      <c r="AV192" s="41">
        <f>_L_Loc</f>
        <v>0</v>
      </c>
      <c r="AW192" s="41">
        <f>_L_Loc</f>
        <v>0</v>
      </c>
      <c r="AX192" s="41">
        <f>_L_Loc</f>
        <v>0</v>
      </c>
      <c r="AY192" s="41">
        <f>_L_Loc</f>
        <v>0</v>
      </c>
      <c r="AZ192" s="41">
        <f>_L_Loc</f>
        <v>0</v>
      </c>
      <c r="BA192" s="41">
        <f>_L_Loc</f>
        <v>0</v>
      </c>
      <c r="BB192" s="41">
        <f>_L_Loc</f>
        <v>0</v>
      </c>
      <c r="BC192" s="41">
        <f>_L_Loc</f>
        <v>0</v>
      </c>
      <c r="BD192" s="41">
        <f>_L_Loc</f>
        <v>0</v>
      </c>
      <c r="BE192" s="41">
        <f>_L_Loc</f>
        <v>0</v>
      </c>
      <c r="BF192" s="41">
        <f>_L_Loc</f>
        <v>0</v>
      </c>
      <c r="BG192" s="41">
        <f>_L_Loc</f>
        <v>0</v>
      </c>
      <c r="BH192" s="41" t="str">
        <f>_L_Loc</f>
        <v>x</v>
      </c>
      <c r="BI192" s="41" t="str">
        <f>_L_Loc</f>
        <v>x</v>
      </c>
      <c r="BJ192" s="41">
        <f>_L_Loc</f>
        <v>0</v>
      </c>
      <c r="BK192" s="41" t="str">
        <f>_L_Loc</f>
        <v>x</v>
      </c>
      <c r="BL192" s="41">
        <f>_L_Loc</f>
        <v>0</v>
      </c>
      <c r="BM192" s="41" t="str">
        <f>_L_Loc</f>
        <v>x</v>
      </c>
    </row>
    <row r="193" spans="1:84" s="35" customFormat="1" x14ac:dyDescent="0.25">
      <c r="A193" s="246">
        <f t="shared" si="21"/>
        <v>42483.375</v>
      </c>
      <c r="B193" s="247" t="str">
        <f>_L_Gio</f>
        <v>9:00</v>
      </c>
      <c r="C193" s="241" t="s">
        <v>7727</v>
      </c>
      <c r="D193" s="390">
        <f t="shared" si="22"/>
        <v>184</v>
      </c>
      <c r="E193" s="65" t="str">
        <f>_L_LocHe</f>
        <v>DC</v>
      </c>
      <c r="F193" s="248" t="str">
        <f>_L_MaHP</f>
        <v>DC1CB22</v>
      </c>
      <c r="G193" s="166" t="str">
        <f>_L_Loc</f>
        <v>Vật lý đại cương 2</v>
      </c>
      <c r="H193" s="167">
        <f>_L_Loc</f>
        <v>2</v>
      </c>
      <c r="I193" s="65" t="str">
        <f>_L_Loc</f>
        <v>Viết</v>
      </c>
      <c r="J193" s="66">
        <f>_L_Loc</f>
        <v>60</v>
      </c>
      <c r="K193" s="67">
        <v>42483</v>
      </c>
      <c r="L193" s="236" t="str">
        <f>_L_Ngay</f>
        <v>(Thứ 7)</v>
      </c>
      <c r="M193" s="512">
        <v>2</v>
      </c>
      <c r="N193" s="65">
        <f t="shared" si="23"/>
        <v>37</v>
      </c>
      <c r="O193" s="391">
        <f>_L_SV_P</f>
        <v>37</v>
      </c>
      <c r="P193" s="65">
        <f>_L_sophong</f>
        <v>1</v>
      </c>
      <c r="Q193" s="392"/>
      <c r="R193" s="65"/>
      <c r="S193" s="65"/>
      <c r="T193" s="65"/>
      <c r="U193" s="65"/>
      <c r="V193" s="65"/>
      <c r="W193" s="65"/>
      <c r="X193" s="393">
        <f t="shared" si="24"/>
        <v>0</v>
      </c>
      <c r="Y193" s="394">
        <f>_L_NgayCham</f>
        <v>42484</v>
      </c>
      <c r="Z193" s="395">
        <f>_L_NopDiem</f>
        <v>42490</v>
      </c>
      <c r="AA193" s="397"/>
      <c r="AB193" s="412"/>
      <c r="AC193" s="413"/>
      <c r="AD193" s="413"/>
      <c r="AE193" s="413"/>
      <c r="AF193" s="413"/>
      <c r="AG193" s="413"/>
      <c r="AH193" s="414"/>
      <c r="AI193" s="348"/>
      <c r="AJ193" s="329"/>
      <c r="AK193" s="350"/>
      <c r="AL193" s="171"/>
      <c r="AM193" s="362">
        <f t="shared" si="25"/>
        <v>1</v>
      </c>
      <c r="AN193" s="32">
        <f t="shared" si="26"/>
        <v>-2</v>
      </c>
      <c r="AO193" s="31">
        <f>_L_SV_Pcuoi</f>
        <v>37</v>
      </c>
      <c r="AP193" s="33" t="str">
        <f>_L_Loc</f>
        <v>CBLY</v>
      </c>
      <c r="AQ193" s="33" t="str">
        <f>_L_Loc</f>
        <v>KHCB</v>
      </c>
      <c r="AR193" s="48">
        <f t="shared" si="27"/>
        <v>-2</v>
      </c>
      <c r="AS193" s="63">
        <f t="shared" si="28"/>
        <v>1</v>
      </c>
      <c r="AT193" s="34"/>
      <c r="AU193" s="41" t="str">
        <f>_L_Loc</f>
        <v>x</v>
      </c>
      <c r="AV193" s="41" t="str">
        <f>_L_Loc</f>
        <v>x</v>
      </c>
      <c r="AW193" s="41" t="str">
        <f>_L_Loc</f>
        <v>x</v>
      </c>
      <c r="AX193" s="41" t="str">
        <f>_L_Loc</f>
        <v>x</v>
      </c>
      <c r="AY193" s="41" t="str">
        <f>_L_Loc</f>
        <v>x</v>
      </c>
      <c r="AZ193" s="41" t="str">
        <f>_L_Loc</f>
        <v>x</v>
      </c>
      <c r="BA193" s="41" t="str">
        <f>_L_Loc</f>
        <v>x</v>
      </c>
      <c r="BB193" s="41" t="str">
        <f>_L_Loc</f>
        <v>x</v>
      </c>
      <c r="BC193" s="41" t="str">
        <f>_L_Loc</f>
        <v>x</v>
      </c>
      <c r="BD193" s="41" t="str">
        <f>_L_Loc</f>
        <v>x</v>
      </c>
      <c r="BE193" s="41" t="str">
        <f>_L_Loc</f>
        <v>x</v>
      </c>
      <c r="BF193" s="41" t="str">
        <f>_L_Loc</f>
        <v>x</v>
      </c>
      <c r="BG193" s="41" t="str">
        <f>_L_Loc</f>
        <v>x</v>
      </c>
      <c r="BH193" s="41">
        <f>_L_Loc</f>
        <v>0</v>
      </c>
      <c r="BI193" s="41">
        <f>_L_Loc</f>
        <v>0</v>
      </c>
      <c r="BJ193" s="41">
        <f>_L_Loc</f>
        <v>0</v>
      </c>
      <c r="BK193" s="41">
        <f>_L_Loc</f>
        <v>0</v>
      </c>
      <c r="BL193" s="41">
        <f>_L_Loc</f>
        <v>0</v>
      </c>
      <c r="BM193" s="41">
        <f>_L_Loc</f>
        <v>0</v>
      </c>
      <c r="BN193" s="41">
        <f>_L_Loc</f>
        <v>0</v>
      </c>
      <c r="BO193" s="41">
        <f>_L_Loc</f>
        <v>0</v>
      </c>
      <c r="BP193" s="41">
        <f>_L_Loc</f>
        <v>0</v>
      </c>
      <c r="BQ193" s="41">
        <f>_L_Loc</f>
        <v>0</v>
      </c>
      <c r="BR193" s="41">
        <f>_L_Loc</f>
        <v>0</v>
      </c>
      <c r="BS193" s="41">
        <f>_L_Loc</f>
        <v>0</v>
      </c>
      <c r="BT193" s="41">
        <f>_L_Loc</f>
        <v>0</v>
      </c>
      <c r="BU193" s="41">
        <f>_L_Loc</f>
        <v>0</v>
      </c>
      <c r="BV193" s="41">
        <f>_L_Loc</f>
        <v>0</v>
      </c>
      <c r="BW193" s="41">
        <f>_L_Loc</f>
        <v>0</v>
      </c>
      <c r="BX193" s="41">
        <f>_L_Loc</f>
        <v>0</v>
      </c>
      <c r="BY193" s="41">
        <f>_L_Loc</f>
        <v>0</v>
      </c>
      <c r="BZ193" s="41">
        <f>_L_Loc</f>
        <v>0</v>
      </c>
      <c r="CA193" s="41">
        <f>_L_Loc</f>
        <v>0</v>
      </c>
      <c r="CB193" s="41">
        <f>_L_Loc</f>
        <v>0</v>
      </c>
      <c r="CC193" s="41">
        <f>_L_Loc</f>
        <v>0</v>
      </c>
      <c r="CD193" s="41">
        <f>_L_Loc</f>
        <v>0</v>
      </c>
      <c r="CE193" s="41">
        <f>_L_Loc</f>
        <v>0</v>
      </c>
      <c r="CF193" s="41">
        <f>_L_Loc</f>
        <v>0</v>
      </c>
    </row>
    <row r="194" spans="1:84" s="35" customFormat="1" x14ac:dyDescent="0.25">
      <c r="A194" s="246">
        <f t="shared" si="21"/>
        <v>42483.375</v>
      </c>
      <c r="B194" s="247" t="str">
        <f>_L_Gio</f>
        <v>9:00</v>
      </c>
      <c r="C194" s="250" t="s">
        <v>7732</v>
      </c>
      <c r="D194" s="390">
        <f t="shared" si="22"/>
        <v>185</v>
      </c>
      <c r="E194" s="65" t="str">
        <f>_L_LocHe</f>
        <v>DC</v>
      </c>
      <c r="F194" s="248" t="str">
        <f>_L_MaHP</f>
        <v>DC3CT91</v>
      </c>
      <c r="G194" s="166" t="str">
        <f>_L_Loc</f>
        <v>Kinh tế xây dựng</v>
      </c>
      <c r="H194" s="167">
        <f>_L_Loc</f>
        <v>2</v>
      </c>
      <c r="I194" s="65" t="str">
        <f>_L_Loc</f>
        <v>Viết</v>
      </c>
      <c r="J194" s="66">
        <f>_L_Loc</f>
        <v>90</v>
      </c>
      <c r="K194" s="67">
        <v>42483</v>
      </c>
      <c r="L194" s="236" t="str">
        <f>_L_Ngay</f>
        <v>(Thứ 7)</v>
      </c>
      <c r="M194" s="512">
        <v>2</v>
      </c>
      <c r="N194" s="65">
        <f t="shared" si="23"/>
        <v>47</v>
      </c>
      <c r="O194" s="391">
        <f>_L_SV_P</f>
        <v>47</v>
      </c>
      <c r="P194" s="65">
        <f>_L_sophong</f>
        <v>1</v>
      </c>
      <c r="Q194" s="392"/>
      <c r="R194" s="65"/>
      <c r="S194" s="65"/>
      <c r="T194" s="65"/>
      <c r="U194" s="65"/>
      <c r="V194" s="65"/>
      <c r="W194" s="65"/>
      <c r="X194" s="393">
        <f t="shared" si="24"/>
        <v>0</v>
      </c>
      <c r="Y194" s="394">
        <f>_L_NgayCham</f>
        <v>42484</v>
      </c>
      <c r="Z194" s="395">
        <f>_L_NopDiem</f>
        <v>42490</v>
      </c>
      <c r="AA194" s="396"/>
      <c r="AB194" s="409"/>
      <c r="AC194" s="410"/>
      <c r="AD194" s="410"/>
      <c r="AE194" s="410"/>
      <c r="AF194" s="410"/>
      <c r="AG194" s="410"/>
      <c r="AH194" s="411"/>
      <c r="AI194" s="348"/>
      <c r="AJ194" s="329"/>
      <c r="AK194" s="350"/>
      <c r="AL194" s="171"/>
      <c r="AM194" s="362">
        <f t="shared" si="25"/>
        <v>1</v>
      </c>
      <c r="AN194" s="32">
        <f t="shared" si="26"/>
        <v>-2</v>
      </c>
      <c r="AO194" s="31">
        <f>_L_SV_Pcuoi</f>
        <v>47</v>
      </c>
      <c r="AP194" s="33" t="str">
        <f>_L_Loc</f>
        <v>KVKX</v>
      </c>
      <c r="AQ194" s="33" t="str">
        <f>_L_Loc</f>
        <v>KTVT</v>
      </c>
      <c r="AR194" s="48">
        <f t="shared" si="27"/>
        <v>-2</v>
      </c>
      <c r="AS194" s="63">
        <f t="shared" si="28"/>
        <v>1</v>
      </c>
      <c r="AT194" s="34"/>
      <c r="AU194" s="41" t="str">
        <f>_L_Loc</f>
        <v>o</v>
      </c>
      <c r="AV194" s="41" t="str">
        <f>_L_Loc</f>
        <v>o</v>
      </c>
      <c r="AW194" s="41" t="str">
        <f>_L_Loc</f>
        <v>o</v>
      </c>
      <c r="AX194" s="41" t="str">
        <f>_L_Loc</f>
        <v>o</v>
      </c>
      <c r="AY194" s="41" t="str">
        <f>_L_Loc</f>
        <v>x</v>
      </c>
      <c r="AZ194" s="41" t="str">
        <f>_L_Loc</f>
        <v>o</v>
      </c>
      <c r="BA194" s="41" t="str">
        <f>_L_Loc</f>
        <v>o</v>
      </c>
      <c r="BB194" s="41">
        <f>_L_Loc</f>
        <v>0</v>
      </c>
      <c r="BC194" s="41">
        <f>_L_Loc</f>
        <v>0</v>
      </c>
      <c r="BD194" s="41">
        <f>_L_Loc</f>
        <v>0</v>
      </c>
      <c r="BE194" s="41">
        <f>_L_Loc</f>
        <v>0</v>
      </c>
      <c r="BF194" s="41">
        <f>_L_Loc</f>
        <v>0</v>
      </c>
      <c r="BG194" s="41">
        <f>_L_Loc</f>
        <v>0</v>
      </c>
      <c r="BH194" s="41">
        <f>_L_Loc</f>
        <v>0</v>
      </c>
      <c r="BI194" s="41">
        <f>_L_Loc</f>
        <v>0</v>
      </c>
      <c r="BJ194" s="41">
        <f>_L_Loc</f>
        <v>0</v>
      </c>
      <c r="BK194" s="41">
        <f>_L_Loc</f>
        <v>0</v>
      </c>
      <c r="BL194" s="41">
        <f>_L_Loc</f>
        <v>0</v>
      </c>
      <c r="BM194" s="41">
        <f>_L_Loc</f>
        <v>0</v>
      </c>
    </row>
    <row r="195" spans="1:84" s="35" customFormat="1" x14ac:dyDescent="0.25">
      <c r="A195" s="246">
        <f t="shared" si="21"/>
        <v>42483.375</v>
      </c>
      <c r="B195" s="247" t="str">
        <f>_L_Gio</f>
        <v>9:00</v>
      </c>
      <c r="C195" s="241" t="s">
        <v>7762</v>
      </c>
      <c r="D195" s="390">
        <f t="shared" si="22"/>
        <v>186</v>
      </c>
      <c r="E195" s="65" t="str">
        <f>_L_LocHe</f>
        <v>DC</v>
      </c>
      <c r="F195" s="248" t="str">
        <f>_L_MaHP</f>
        <v>DC2OT70</v>
      </c>
      <c r="G195" s="166" t="str">
        <f>_L_Loc</f>
        <v>Lý thuyết ô tô</v>
      </c>
      <c r="H195" s="167">
        <f>_L_Loc</f>
        <v>3</v>
      </c>
      <c r="I195" s="65" t="str">
        <f>_L_Loc</f>
        <v>VĐ</v>
      </c>
      <c r="J195" s="66">
        <f>_L_Loc</f>
        <v>0</v>
      </c>
      <c r="K195" s="67">
        <v>42483</v>
      </c>
      <c r="L195" s="236" t="str">
        <f>_L_Ngay</f>
        <v>(Thứ 7)</v>
      </c>
      <c r="M195" s="512">
        <v>2</v>
      </c>
      <c r="N195" s="65">
        <f t="shared" si="23"/>
        <v>10</v>
      </c>
      <c r="O195" s="391">
        <f>_L_SV_P</f>
        <v>0</v>
      </c>
      <c r="P195" s="65" t="str">
        <f>_L_sophong</f>
        <v/>
      </c>
      <c r="Q195" s="392"/>
      <c r="R195" s="65"/>
      <c r="S195" s="65"/>
      <c r="T195" s="65"/>
      <c r="U195" s="65"/>
      <c r="V195" s="65"/>
      <c r="W195" s="65"/>
      <c r="X195" s="393">
        <f t="shared" si="24"/>
        <v>0</v>
      </c>
      <c r="Y195" s="394">
        <f>_L_NgayCham</f>
        <v>42483</v>
      </c>
      <c r="Z195" s="395">
        <f>_L_NopDiem</f>
        <v>42485</v>
      </c>
      <c r="AA195" s="396"/>
      <c r="AB195" s="409"/>
      <c r="AC195" s="410"/>
      <c r="AD195" s="410"/>
      <c r="AE195" s="410"/>
      <c r="AF195" s="410"/>
      <c r="AG195" s="410"/>
      <c r="AH195" s="411"/>
      <c r="AI195" s="348"/>
      <c r="AJ195" s="329"/>
      <c r="AK195" s="350"/>
      <c r="AL195" s="171"/>
      <c r="AM195" s="362">
        <f t="shared" si="25"/>
        <v>1</v>
      </c>
      <c r="AN195" s="32" t="e">
        <f t="shared" si="26"/>
        <v>#VALUE!</v>
      </c>
      <c r="AO195" s="31" t="str">
        <f>_L_SV_Pcuoi</f>
        <v/>
      </c>
      <c r="AP195" s="33" t="str">
        <f>_L_Loc</f>
        <v>CKOT</v>
      </c>
      <c r="AQ195" s="33" t="str">
        <f>_L_Loc</f>
        <v>KCK</v>
      </c>
      <c r="AR195" s="48" t="e">
        <f t="shared" si="27"/>
        <v>#VALUE!</v>
      </c>
      <c r="AS195" s="63" t="e">
        <f t="shared" si="28"/>
        <v>#DIV/0!</v>
      </c>
      <c r="AT195" s="34"/>
      <c r="AU195" s="41">
        <f>_L_Loc</f>
        <v>0</v>
      </c>
      <c r="AV195" s="41">
        <f>_L_Loc</f>
        <v>0</v>
      </c>
      <c r="AW195" s="41">
        <f>_L_Loc</f>
        <v>0</v>
      </c>
      <c r="AX195" s="41">
        <f>_L_Loc</f>
        <v>0</v>
      </c>
      <c r="AY195" s="41">
        <f>_L_Loc</f>
        <v>0</v>
      </c>
      <c r="AZ195" s="41">
        <f>_L_Loc</f>
        <v>0</v>
      </c>
      <c r="BA195" s="41">
        <f>_L_Loc</f>
        <v>0</v>
      </c>
      <c r="BB195" s="41" t="str">
        <f>_L_Loc</f>
        <v>x</v>
      </c>
      <c r="BC195" s="41">
        <f>_L_Loc</f>
        <v>0</v>
      </c>
      <c r="BD195" s="41">
        <f>_L_Loc</f>
        <v>0</v>
      </c>
      <c r="BE195" s="41">
        <f>_L_Loc</f>
        <v>0</v>
      </c>
      <c r="BF195" s="41">
        <f>_L_Loc</f>
        <v>0</v>
      </c>
      <c r="BG195" s="41">
        <f>_L_Loc</f>
        <v>0</v>
      </c>
      <c r="BH195" s="41">
        <f>_L_Loc</f>
        <v>0</v>
      </c>
      <c r="BI195" s="41">
        <f>_L_Loc</f>
        <v>0</v>
      </c>
      <c r="BJ195" s="41">
        <f>_L_Loc</f>
        <v>0</v>
      </c>
      <c r="BK195" s="41">
        <f>_L_Loc</f>
        <v>0</v>
      </c>
      <c r="BL195" s="41">
        <f>_L_Loc</f>
        <v>0</v>
      </c>
      <c r="BM195" s="41">
        <f>_L_Loc</f>
        <v>0</v>
      </c>
    </row>
    <row r="196" spans="1:84" s="35" customFormat="1" x14ac:dyDescent="0.25">
      <c r="A196" s="246">
        <f t="shared" si="21"/>
        <v>42483.375</v>
      </c>
      <c r="B196" s="247" t="str">
        <f>_L_Gio</f>
        <v>9:00</v>
      </c>
      <c r="C196" s="241" t="s">
        <v>7793</v>
      </c>
      <c r="D196" s="390">
        <f t="shared" si="22"/>
        <v>187</v>
      </c>
      <c r="E196" s="65" t="str">
        <f>_L_LocHe</f>
        <v>CC</v>
      </c>
      <c r="F196" s="248" t="str">
        <f>_L_MaHP</f>
        <v>CC3CA41</v>
      </c>
      <c r="G196" s="166" t="str">
        <f>_L_Loc</f>
        <v>Thiết kế cầu</v>
      </c>
      <c r="H196" s="167">
        <f>_L_Loc</f>
        <v>3</v>
      </c>
      <c r="I196" s="65" t="str">
        <f>_L_Loc</f>
        <v>Viết</v>
      </c>
      <c r="J196" s="66">
        <f>_L_Loc</f>
        <v>90</v>
      </c>
      <c r="K196" s="67">
        <v>42483</v>
      </c>
      <c r="L196" s="236" t="str">
        <f>_L_Ngay</f>
        <v>(Thứ 7)</v>
      </c>
      <c r="M196" s="512">
        <v>2</v>
      </c>
      <c r="N196" s="65">
        <f t="shared" si="23"/>
        <v>13</v>
      </c>
      <c r="O196" s="391">
        <f>_L_SV_P</f>
        <v>13</v>
      </c>
      <c r="P196" s="65">
        <f>_L_sophong</f>
        <v>1</v>
      </c>
      <c r="Q196" s="392"/>
      <c r="R196" s="65"/>
      <c r="S196" s="65"/>
      <c r="T196" s="65"/>
      <c r="U196" s="65"/>
      <c r="V196" s="65"/>
      <c r="W196" s="65"/>
      <c r="X196" s="393">
        <f t="shared" si="24"/>
        <v>0</v>
      </c>
      <c r="Y196" s="394">
        <f>_L_NgayCham</f>
        <v>42484</v>
      </c>
      <c r="Z196" s="395">
        <f>_L_NopDiem</f>
        <v>42490</v>
      </c>
      <c r="AA196" s="396"/>
      <c r="AB196" s="409"/>
      <c r="AC196" s="410"/>
      <c r="AD196" s="410"/>
      <c r="AE196" s="410"/>
      <c r="AF196" s="410"/>
      <c r="AG196" s="410"/>
      <c r="AH196" s="411"/>
      <c r="AI196" s="348"/>
      <c r="AJ196" s="329"/>
      <c r="AK196" s="350"/>
      <c r="AL196" s="171"/>
      <c r="AM196" s="362">
        <f t="shared" si="25"/>
        <v>1</v>
      </c>
      <c r="AN196" s="32">
        <f t="shared" si="26"/>
        <v>-2</v>
      </c>
      <c r="AO196" s="31">
        <f>_L_SV_Pcuoi</f>
        <v>13</v>
      </c>
      <c r="AP196" s="33" t="str">
        <f>_L_Loc</f>
        <v>CTCA</v>
      </c>
      <c r="AQ196" s="33" t="str">
        <f>_L_Loc</f>
        <v>KCT</v>
      </c>
      <c r="AR196" s="48">
        <f t="shared" si="27"/>
        <v>-2</v>
      </c>
      <c r="AS196" s="63">
        <f t="shared" si="28"/>
        <v>1</v>
      </c>
      <c r="AT196" s="34"/>
      <c r="AU196" s="41">
        <f>_L_Loc</f>
        <v>0</v>
      </c>
      <c r="AV196" s="41">
        <f>_L_Loc</f>
        <v>0</v>
      </c>
      <c r="AW196" s="41">
        <f>_L_Loc</f>
        <v>0</v>
      </c>
      <c r="AX196" s="41">
        <f>_L_Loc</f>
        <v>0</v>
      </c>
      <c r="AY196" s="41">
        <f>_L_Loc</f>
        <v>0</v>
      </c>
      <c r="AZ196" s="41">
        <f>_L_Loc</f>
        <v>0</v>
      </c>
      <c r="BA196" s="41">
        <f>_L_Loc</f>
        <v>0</v>
      </c>
      <c r="BB196" s="41">
        <f>_L_Loc</f>
        <v>0</v>
      </c>
      <c r="BC196" s="41">
        <f>_L_Loc</f>
        <v>0</v>
      </c>
      <c r="BD196" s="41">
        <f>_L_Loc</f>
        <v>0</v>
      </c>
      <c r="BE196" s="41">
        <f>_L_Loc</f>
        <v>0</v>
      </c>
      <c r="BF196" s="41">
        <f>_L_Loc</f>
        <v>0</v>
      </c>
      <c r="BG196" s="41">
        <f>_L_Loc</f>
        <v>0</v>
      </c>
      <c r="BH196" s="41">
        <f>_L_Loc</f>
        <v>0</v>
      </c>
      <c r="BI196" s="41">
        <f>_L_Loc</f>
        <v>0</v>
      </c>
      <c r="BJ196" s="41">
        <f>_L_Loc</f>
        <v>0</v>
      </c>
      <c r="BK196" s="41">
        <f>_L_Loc</f>
        <v>0</v>
      </c>
      <c r="BL196" s="41">
        <f>_L_Loc</f>
        <v>0</v>
      </c>
      <c r="BM196" s="41">
        <f>_L_Loc</f>
        <v>0</v>
      </c>
      <c r="BN196" s="41">
        <f>_L_Loc</f>
        <v>0</v>
      </c>
      <c r="BO196" s="41">
        <f>_L_Loc</f>
        <v>0</v>
      </c>
      <c r="BP196" s="41" t="str">
        <f>_L_Loc</f>
        <v>x</v>
      </c>
      <c r="BQ196" s="41" t="str">
        <f>_L_Loc</f>
        <v>x</v>
      </c>
      <c r="BR196" s="41">
        <f>_L_Loc</f>
        <v>0</v>
      </c>
      <c r="BS196" s="41">
        <f>_L_Loc</f>
        <v>0</v>
      </c>
      <c r="BT196" s="41">
        <f>_L_Loc</f>
        <v>0</v>
      </c>
      <c r="BU196" s="41">
        <f>_L_Loc</f>
        <v>0</v>
      </c>
      <c r="BV196" s="41">
        <f>_L_Loc</f>
        <v>0</v>
      </c>
      <c r="BW196" s="41">
        <f>_L_Loc</f>
        <v>0</v>
      </c>
      <c r="BX196" s="41">
        <f>_L_Loc</f>
        <v>0</v>
      </c>
      <c r="BY196" s="41">
        <f>_L_Loc</f>
        <v>0</v>
      </c>
      <c r="BZ196" s="41">
        <f>_L_Loc</f>
        <v>0</v>
      </c>
      <c r="CA196" s="41">
        <f>_L_Loc</f>
        <v>0</v>
      </c>
      <c r="CB196" s="41">
        <f>_L_Loc</f>
        <v>0</v>
      </c>
      <c r="CC196" s="41">
        <f>_L_Loc</f>
        <v>0</v>
      </c>
      <c r="CD196" s="41">
        <f>_L_Loc</f>
        <v>0</v>
      </c>
      <c r="CE196" s="41">
        <f>_L_Loc</f>
        <v>0</v>
      </c>
      <c r="CF196" s="41">
        <f>_L_Loc</f>
        <v>0</v>
      </c>
    </row>
    <row r="197" spans="1:84" s="35" customFormat="1" x14ac:dyDescent="0.25">
      <c r="A197" s="246">
        <f t="shared" si="21"/>
        <v>42483.541666666664</v>
      </c>
      <c r="B197" s="247" t="str">
        <f>_L_Gio</f>
        <v>13:00</v>
      </c>
      <c r="C197" s="241" t="s">
        <v>7642</v>
      </c>
      <c r="D197" s="390">
        <f t="shared" si="22"/>
        <v>188</v>
      </c>
      <c r="E197" s="65" t="str">
        <f>_L_LocHe</f>
        <v>DC</v>
      </c>
      <c r="F197" s="248" t="str">
        <f>_L_MaHP</f>
        <v>DC2CO26</v>
      </c>
      <c r="G197" s="166" t="str">
        <f>_L_Loc</f>
        <v>Sức bền vật liệu</v>
      </c>
      <c r="H197" s="167">
        <f>_L_Loc</f>
        <v>4</v>
      </c>
      <c r="I197" s="65" t="str">
        <f>_L_Loc</f>
        <v>VĐ</v>
      </c>
      <c r="J197" s="66">
        <f>_L_Loc</f>
        <v>0</v>
      </c>
      <c r="K197" s="67">
        <v>42483</v>
      </c>
      <c r="L197" s="236" t="str">
        <f>_L_Ngay</f>
        <v>(Thứ 7)</v>
      </c>
      <c r="M197" s="512">
        <v>3</v>
      </c>
      <c r="N197" s="65">
        <f t="shared" si="23"/>
        <v>9</v>
      </c>
      <c r="O197" s="391">
        <f>_L_SV_P</f>
        <v>0</v>
      </c>
      <c r="P197" s="65" t="str">
        <f>_L_sophong</f>
        <v/>
      </c>
      <c r="Q197" s="392"/>
      <c r="R197" s="65"/>
      <c r="S197" s="65"/>
      <c r="T197" s="65"/>
      <c r="U197" s="65"/>
      <c r="V197" s="65"/>
      <c r="W197" s="65"/>
      <c r="X197" s="393">
        <f t="shared" si="24"/>
        <v>0</v>
      </c>
      <c r="Y197" s="394">
        <f>_L_NgayCham</f>
        <v>42483</v>
      </c>
      <c r="Z197" s="395">
        <f>_L_NopDiem</f>
        <v>42485</v>
      </c>
      <c r="AA197" s="396"/>
      <c r="AB197" s="409"/>
      <c r="AC197" s="410"/>
      <c r="AD197" s="410"/>
      <c r="AE197" s="410"/>
      <c r="AF197" s="410"/>
      <c r="AG197" s="410"/>
      <c r="AH197" s="411"/>
      <c r="AI197" s="348"/>
      <c r="AJ197" s="329"/>
      <c r="AK197" s="350"/>
      <c r="AL197" s="171"/>
      <c r="AM197" s="362">
        <f t="shared" si="25"/>
        <v>1</v>
      </c>
      <c r="AN197" s="32" t="e">
        <f t="shared" si="26"/>
        <v>#VALUE!</v>
      </c>
      <c r="AO197" s="31" t="str">
        <f>_L_SV_Pcuoi</f>
        <v/>
      </c>
      <c r="AP197" s="33" t="str">
        <f>_L_Loc</f>
        <v>CSCO</v>
      </c>
      <c r="AQ197" s="33" t="str">
        <f>_L_Loc</f>
        <v>CSKT</v>
      </c>
      <c r="AR197" s="48" t="e">
        <f t="shared" si="27"/>
        <v>#VALUE!</v>
      </c>
      <c r="AS197" s="63" t="e">
        <f t="shared" si="28"/>
        <v>#DIV/0!</v>
      </c>
      <c r="AT197" s="34"/>
      <c r="AU197" s="41">
        <f>_L_Loc</f>
        <v>0</v>
      </c>
      <c r="AV197" s="41">
        <f>_L_Loc</f>
        <v>0</v>
      </c>
      <c r="AW197" s="41">
        <f>_L_Loc</f>
        <v>0</v>
      </c>
      <c r="AX197" s="41">
        <f>_L_Loc</f>
        <v>0</v>
      </c>
      <c r="AY197" s="41">
        <f>_L_Loc</f>
        <v>0</v>
      </c>
      <c r="AZ197" s="41">
        <f>_L_Loc</f>
        <v>0</v>
      </c>
      <c r="BA197" s="41">
        <f>_L_Loc</f>
        <v>0</v>
      </c>
      <c r="BB197" s="41" t="str">
        <f>_L_Loc</f>
        <v>x</v>
      </c>
      <c r="BC197" s="41" t="str">
        <f>_L_Loc</f>
        <v>x</v>
      </c>
      <c r="BD197" s="41" t="str">
        <f>_L_Loc</f>
        <v>x</v>
      </c>
      <c r="BE197" s="41" t="str">
        <f>_L_Loc</f>
        <v>x</v>
      </c>
      <c r="BF197" s="41">
        <f>_L_Loc</f>
        <v>0</v>
      </c>
      <c r="BG197" s="41">
        <f>_L_Loc</f>
        <v>0</v>
      </c>
      <c r="BH197" s="41">
        <f>_L_Loc</f>
        <v>0</v>
      </c>
      <c r="BI197" s="41">
        <f>_L_Loc</f>
        <v>0</v>
      </c>
      <c r="BJ197" s="41">
        <f>_L_Loc</f>
        <v>0</v>
      </c>
      <c r="BK197" s="41">
        <f>_L_Loc</f>
        <v>0</v>
      </c>
      <c r="BL197" s="41">
        <f>_L_Loc</f>
        <v>0</v>
      </c>
      <c r="BM197" s="41">
        <f>_L_Loc</f>
        <v>0</v>
      </c>
      <c r="BN197" s="41">
        <f>_L_Loc</f>
        <v>0</v>
      </c>
      <c r="BO197" s="41">
        <f>_L_Loc</f>
        <v>0</v>
      </c>
      <c r="BP197" s="41">
        <f>_L_Loc</f>
        <v>0</v>
      </c>
      <c r="BQ197" s="41">
        <f>_L_Loc</f>
        <v>0</v>
      </c>
      <c r="BR197" s="41">
        <f>_L_Loc</f>
        <v>0</v>
      </c>
      <c r="BS197" s="41">
        <f>_L_Loc</f>
        <v>0</v>
      </c>
      <c r="BT197" s="41">
        <f>_L_Loc</f>
        <v>0</v>
      </c>
      <c r="BU197" s="41">
        <f>_L_Loc</f>
        <v>0</v>
      </c>
      <c r="BV197" s="41">
        <f>_L_Loc</f>
        <v>0</v>
      </c>
      <c r="BW197" s="41">
        <f>_L_Loc</f>
        <v>0</v>
      </c>
      <c r="BX197" s="41">
        <f>_L_Loc</f>
        <v>0</v>
      </c>
      <c r="BY197" s="41">
        <f>_L_Loc</f>
        <v>0</v>
      </c>
      <c r="BZ197" s="41">
        <f>_L_Loc</f>
        <v>0</v>
      </c>
      <c r="CA197" s="41">
        <f>_L_Loc</f>
        <v>0</v>
      </c>
      <c r="CB197" s="41">
        <f>_L_Loc</f>
        <v>0</v>
      </c>
      <c r="CC197" s="41">
        <f>_L_Loc</f>
        <v>0</v>
      </c>
      <c r="CD197" s="41">
        <f>_L_Loc</f>
        <v>0</v>
      </c>
      <c r="CE197" s="41">
        <f>_L_Loc</f>
        <v>0</v>
      </c>
      <c r="CF197" s="41">
        <f>_L_Loc</f>
        <v>0</v>
      </c>
    </row>
    <row r="198" spans="1:84" s="35" customFormat="1" x14ac:dyDescent="0.25">
      <c r="A198" s="246">
        <f t="shared" si="21"/>
        <v>42483.541666666664</v>
      </c>
      <c r="B198" s="247" t="str">
        <f>_L_Gio</f>
        <v>13:00</v>
      </c>
      <c r="C198" s="241" t="s">
        <v>7650</v>
      </c>
      <c r="D198" s="390">
        <f t="shared" si="22"/>
        <v>189</v>
      </c>
      <c r="E198" s="65" t="str">
        <f>_L_LocHe</f>
        <v>DC</v>
      </c>
      <c r="F198" s="248" t="str">
        <f>_L_MaHP</f>
        <v>DC2CO25</v>
      </c>
      <c r="G198" s="166" t="str">
        <f>_L_Loc</f>
        <v>Sức bền vật liệu</v>
      </c>
      <c r="H198" s="167">
        <f>_L_Loc</f>
        <v>4</v>
      </c>
      <c r="I198" s="65" t="str">
        <f>_L_Loc</f>
        <v>VĐ</v>
      </c>
      <c r="J198" s="66">
        <f>_L_Loc</f>
        <v>0</v>
      </c>
      <c r="K198" s="67">
        <v>42483</v>
      </c>
      <c r="L198" s="236" t="str">
        <f>_L_Ngay</f>
        <v>(Thứ 7)</v>
      </c>
      <c r="M198" s="512">
        <v>3</v>
      </c>
      <c r="N198" s="65">
        <f t="shared" si="23"/>
        <v>72</v>
      </c>
      <c r="O198" s="391">
        <f>_L_SV_P</f>
        <v>0</v>
      </c>
      <c r="P198" s="65" t="str">
        <f>_L_sophong</f>
        <v/>
      </c>
      <c r="Q198" s="392"/>
      <c r="R198" s="65"/>
      <c r="S198" s="65"/>
      <c r="T198" s="65"/>
      <c r="U198" s="65"/>
      <c r="V198" s="65"/>
      <c r="W198" s="65"/>
      <c r="X198" s="393">
        <f t="shared" si="24"/>
        <v>0</v>
      </c>
      <c r="Y198" s="394">
        <f>_L_NgayCham</f>
        <v>42483</v>
      </c>
      <c r="Z198" s="395">
        <f>_L_NopDiem</f>
        <v>42485</v>
      </c>
      <c r="AA198" s="397"/>
      <c r="AB198" s="412"/>
      <c r="AC198" s="413"/>
      <c r="AD198" s="413"/>
      <c r="AE198" s="413"/>
      <c r="AF198" s="413"/>
      <c r="AG198" s="413"/>
      <c r="AH198" s="414"/>
      <c r="AI198" s="348"/>
      <c r="AJ198" s="329"/>
      <c r="AK198" s="350"/>
      <c r="AL198" s="171"/>
      <c r="AM198" s="362">
        <f t="shared" si="25"/>
        <v>1</v>
      </c>
      <c r="AN198" s="32" t="e">
        <f t="shared" si="26"/>
        <v>#VALUE!</v>
      </c>
      <c r="AO198" s="31" t="str">
        <f>_L_SV_Pcuoi</f>
        <v/>
      </c>
      <c r="AP198" s="33" t="str">
        <f>_L_Loc</f>
        <v>CSCO</v>
      </c>
      <c r="AQ198" s="33" t="str">
        <f>_L_Loc</f>
        <v>CSKT</v>
      </c>
      <c r="AR198" s="48" t="e">
        <f t="shared" si="27"/>
        <v>#VALUE!</v>
      </c>
      <c r="AS198" s="63" t="e">
        <f t="shared" si="28"/>
        <v>#DIV/0!</v>
      </c>
      <c r="AT198" s="34"/>
      <c r="AU198" s="41" t="str">
        <f>_L_Loc</f>
        <v>x</v>
      </c>
      <c r="AV198" s="41" t="str">
        <f>_L_Loc</f>
        <v>x</v>
      </c>
      <c r="AW198" s="41" t="str">
        <f>_L_Loc</f>
        <v>x</v>
      </c>
      <c r="AX198" s="41" t="str">
        <f>_L_Loc</f>
        <v>x</v>
      </c>
      <c r="AY198" s="41" t="str">
        <f>_L_Loc</f>
        <v>x</v>
      </c>
      <c r="AZ198" s="41" t="str">
        <f>_L_Loc</f>
        <v>x</v>
      </c>
      <c r="BA198" s="41" t="str">
        <f>_L_Loc</f>
        <v>x</v>
      </c>
      <c r="BB198" s="41">
        <f>_L_Loc</f>
        <v>0</v>
      </c>
      <c r="BC198" s="41">
        <f>_L_Loc</f>
        <v>0</v>
      </c>
      <c r="BD198" s="41">
        <f>_L_Loc</f>
        <v>0</v>
      </c>
      <c r="BE198" s="41">
        <f>_L_Loc</f>
        <v>0</v>
      </c>
      <c r="BF198" s="41">
        <f>_L_Loc</f>
        <v>0</v>
      </c>
      <c r="BG198" s="41">
        <f>_L_Loc</f>
        <v>0</v>
      </c>
      <c r="BH198" s="41">
        <f>_L_Loc</f>
        <v>0</v>
      </c>
      <c r="BI198" s="41">
        <f>_L_Loc</f>
        <v>0</v>
      </c>
      <c r="BJ198" s="41">
        <f>_L_Loc</f>
        <v>0</v>
      </c>
      <c r="BK198" s="41">
        <f>_L_Loc</f>
        <v>0</v>
      </c>
      <c r="BL198" s="41">
        <f>_L_Loc</f>
        <v>0</v>
      </c>
      <c r="BM198" s="41">
        <f>_L_Loc</f>
        <v>0</v>
      </c>
      <c r="BN198" s="41">
        <f>_L_Loc</f>
        <v>0</v>
      </c>
      <c r="BO198" s="41">
        <f>_L_Loc</f>
        <v>0</v>
      </c>
      <c r="BP198" s="41">
        <f>_L_Loc</f>
        <v>0</v>
      </c>
      <c r="BQ198" s="41">
        <f>_L_Loc</f>
        <v>0</v>
      </c>
      <c r="BR198" s="41">
        <f>_L_Loc</f>
        <v>0</v>
      </c>
      <c r="BS198" s="41">
        <f>_L_Loc</f>
        <v>0</v>
      </c>
      <c r="BT198" s="41">
        <f>_L_Loc</f>
        <v>0</v>
      </c>
      <c r="BU198" s="41">
        <f>_L_Loc</f>
        <v>0</v>
      </c>
      <c r="BV198" s="41">
        <f>_L_Loc</f>
        <v>0</v>
      </c>
      <c r="BW198" s="41">
        <f>_L_Loc</f>
        <v>0</v>
      </c>
      <c r="BX198" s="41">
        <f>_L_Loc</f>
        <v>0</v>
      </c>
      <c r="BY198" s="41">
        <f>_L_Loc</f>
        <v>0</v>
      </c>
      <c r="BZ198" s="41">
        <f>_L_Loc</f>
        <v>0</v>
      </c>
      <c r="CA198" s="41">
        <f>_L_Loc</f>
        <v>0</v>
      </c>
      <c r="CB198" s="41">
        <f>_L_Loc</f>
        <v>0</v>
      </c>
      <c r="CC198" s="41">
        <f>_L_Loc</f>
        <v>0</v>
      </c>
      <c r="CD198" s="41">
        <f>_L_Loc</f>
        <v>0</v>
      </c>
      <c r="CE198" s="41">
        <f>_L_Loc</f>
        <v>0</v>
      </c>
      <c r="CF198" s="41">
        <f>_L_Loc</f>
        <v>0</v>
      </c>
    </row>
    <row r="199" spans="1:84" s="35" customFormat="1" x14ac:dyDescent="0.25">
      <c r="A199" s="246">
        <f t="shared" si="21"/>
        <v>42483.541666666664</v>
      </c>
      <c r="B199" s="247" t="str">
        <f>_L_Gio</f>
        <v>13:00</v>
      </c>
      <c r="C199" s="241" t="s">
        <v>7687</v>
      </c>
      <c r="D199" s="390">
        <f t="shared" si="22"/>
        <v>190</v>
      </c>
      <c r="E199" s="65" t="str">
        <f>_L_LocHe</f>
        <v>DC</v>
      </c>
      <c r="F199" s="248" t="str">
        <f>_L_MaHP</f>
        <v>DC1TT41</v>
      </c>
      <c r="G199" s="166" t="str">
        <f>_L_Loc</f>
        <v>Tin học đại cương</v>
      </c>
      <c r="H199" s="167">
        <f>_L_Loc</f>
        <v>3</v>
      </c>
      <c r="I199" s="65" t="str">
        <f>_L_Loc</f>
        <v>TH</v>
      </c>
      <c r="J199" s="66">
        <f>_L_Loc</f>
        <v>0</v>
      </c>
      <c r="K199" s="67">
        <v>42483</v>
      </c>
      <c r="L199" s="236" t="str">
        <f>_L_Ngay</f>
        <v>(Thứ 7)</v>
      </c>
      <c r="M199" s="512">
        <v>3</v>
      </c>
      <c r="N199" s="65">
        <f t="shared" si="23"/>
        <v>35</v>
      </c>
      <c r="O199" s="391">
        <f>_L_SV_P</f>
        <v>0</v>
      </c>
      <c r="P199" s="65" t="str">
        <f>_L_sophong</f>
        <v/>
      </c>
      <c r="Q199" s="392"/>
      <c r="R199" s="65"/>
      <c r="S199" s="65"/>
      <c r="T199" s="65"/>
      <c r="U199" s="65"/>
      <c r="V199" s="65"/>
      <c r="W199" s="65"/>
      <c r="X199" s="393">
        <f t="shared" si="24"/>
        <v>0</v>
      </c>
      <c r="Y199" s="394">
        <f>_L_NgayCham</f>
        <v>42483</v>
      </c>
      <c r="Z199" s="395">
        <f>_L_NopDiem</f>
        <v>42485</v>
      </c>
      <c r="AA199" s="396"/>
      <c r="AB199" s="409"/>
      <c r="AC199" s="410"/>
      <c r="AD199" s="410"/>
      <c r="AE199" s="410"/>
      <c r="AF199" s="410"/>
      <c r="AG199" s="410"/>
      <c r="AH199" s="411"/>
      <c r="AI199" s="348"/>
      <c r="AJ199" s="329"/>
      <c r="AK199" s="350"/>
      <c r="AL199" s="171"/>
      <c r="AM199" s="362">
        <f t="shared" si="25"/>
        <v>1</v>
      </c>
      <c r="AN199" s="32" t="e">
        <f t="shared" si="26"/>
        <v>#VALUE!</v>
      </c>
      <c r="AO199" s="31" t="str">
        <f>_L_SV_Pcuoi</f>
        <v/>
      </c>
      <c r="AP199" s="33" t="str">
        <f>_L_Loc</f>
        <v>TTHT</v>
      </c>
      <c r="AQ199" s="33" t="str">
        <f>_L_Loc</f>
        <v>CNTT</v>
      </c>
      <c r="AR199" s="48" t="e">
        <f t="shared" si="27"/>
        <v>#VALUE!</v>
      </c>
      <c r="AS199" s="63" t="e">
        <f t="shared" si="28"/>
        <v>#DIV/0!</v>
      </c>
      <c r="AT199" s="34"/>
      <c r="AU199" s="41" t="str">
        <f>_L_Loc</f>
        <v>x</v>
      </c>
      <c r="AV199" s="41" t="str">
        <f>_L_Loc</f>
        <v>x</v>
      </c>
      <c r="AW199" s="41" t="str">
        <f>_L_Loc</f>
        <v>x</v>
      </c>
      <c r="AX199" s="41" t="str">
        <f>_L_Loc</f>
        <v>x</v>
      </c>
      <c r="AY199" s="41" t="str">
        <f>_L_Loc</f>
        <v>x</v>
      </c>
      <c r="AZ199" s="41" t="str">
        <f>_L_Loc</f>
        <v>x</v>
      </c>
      <c r="BA199" s="41" t="str">
        <f>_L_Loc</f>
        <v>x</v>
      </c>
      <c r="BB199" s="41" t="str">
        <f>_L_Loc</f>
        <v>x</v>
      </c>
      <c r="BC199" s="41" t="str">
        <f>_L_Loc</f>
        <v>x</v>
      </c>
      <c r="BD199" s="41" t="str">
        <f>_L_Loc</f>
        <v>x</v>
      </c>
      <c r="BE199" s="41" t="str">
        <f>_L_Loc</f>
        <v>x</v>
      </c>
      <c r="BF199" s="41" t="str">
        <f>_L_Loc</f>
        <v>x</v>
      </c>
      <c r="BG199" s="41">
        <f>_L_Loc</f>
        <v>0</v>
      </c>
      <c r="BH199" s="41" t="str">
        <f>_L_Loc</f>
        <v>x</v>
      </c>
      <c r="BI199" s="41" t="str">
        <f>_L_Loc</f>
        <v>x</v>
      </c>
      <c r="BJ199" s="41" t="str">
        <f>_L_Loc</f>
        <v>x</v>
      </c>
      <c r="BK199" s="41" t="str">
        <f>_L_Loc</f>
        <v>x</v>
      </c>
      <c r="BL199" s="41" t="str">
        <f>_L_Loc</f>
        <v>x</v>
      </c>
      <c r="BM199" s="41" t="str">
        <f>_L_Loc</f>
        <v>x</v>
      </c>
    </row>
    <row r="200" spans="1:84" s="35" customFormat="1" x14ac:dyDescent="0.25">
      <c r="A200" s="246">
        <f t="shared" si="21"/>
        <v>42483.541666666664</v>
      </c>
      <c r="B200" s="247" t="str">
        <f>_L_Gio</f>
        <v>13:00</v>
      </c>
      <c r="C200" s="250" t="s">
        <v>7690</v>
      </c>
      <c r="D200" s="390">
        <f t="shared" si="22"/>
        <v>191</v>
      </c>
      <c r="E200" s="65" t="str">
        <f>_L_LocHe</f>
        <v>DC</v>
      </c>
      <c r="F200" s="248" t="str">
        <f>_L_MaHP</f>
        <v>DC1TT42</v>
      </c>
      <c r="G200" s="166" t="str">
        <f>_L_Loc</f>
        <v>Tin học đại cương</v>
      </c>
      <c r="H200" s="167">
        <f>_L_Loc</f>
        <v>3</v>
      </c>
      <c r="I200" s="65" t="str">
        <f>_L_Loc</f>
        <v>TH</v>
      </c>
      <c r="J200" s="66">
        <f>_L_Loc</f>
        <v>0</v>
      </c>
      <c r="K200" s="67">
        <v>42483</v>
      </c>
      <c r="L200" s="236" t="str">
        <f>_L_Ngay</f>
        <v>(Thứ 7)</v>
      </c>
      <c r="M200" s="512">
        <v>3</v>
      </c>
      <c r="N200" s="65">
        <f t="shared" si="23"/>
        <v>55</v>
      </c>
      <c r="O200" s="391">
        <f>_L_SV_P</f>
        <v>0</v>
      </c>
      <c r="P200" s="65" t="str">
        <f>_L_sophong</f>
        <v/>
      </c>
      <c r="Q200" s="392"/>
      <c r="R200" s="65"/>
      <c r="S200" s="65"/>
      <c r="T200" s="65"/>
      <c r="U200" s="65"/>
      <c r="V200" s="65"/>
      <c r="W200" s="65"/>
      <c r="X200" s="393">
        <f t="shared" si="24"/>
        <v>0</v>
      </c>
      <c r="Y200" s="394">
        <f>_L_NgayCham</f>
        <v>42483</v>
      </c>
      <c r="Z200" s="395">
        <f>_L_NopDiem</f>
        <v>42485</v>
      </c>
      <c r="AA200" s="397"/>
      <c r="AB200" s="412"/>
      <c r="AC200" s="413"/>
      <c r="AD200" s="413"/>
      <c r="AE200" s="413"/>
      <c r="AF200" s="413"/>
      <c r="AG200" s="413"/>
      <c r="AH200" s="414"/>
      <c r="AI200" s="348"/>
      <c r="AJ200" s="329"/>
      <c r="AK200" s="350"/>
      <c r="AL200" s="171"/>
      <c r="AM200" s="362">
        <f t="shared" si="25"/>
        <v>1</v>
      </c>
      <c r="AN200" s="32" t="e">
        <f t="shared" si="26"/>
        <v>#VALUE!</v>
      </c>
      <c r="AO200" s="31" t="str">
        <f>_L_SV_Pcuoi</f>
        <v/>
      </c>
      <c r="AP200" s="33" t="str">
        <f>_L_Loc</f>
        <v>TTHT</v>
      </c>
      <c r="AQ200" s="33" t="str">
        <f>_L_Loc</f>
        <v>CNTT</v>
      </c>
      <c r="AR200" s="48" t="e">
        <f t="shared" si="27"/>
        <v>#VALUE!</v>
      </c>
      <c r="AS200" s="63" t="e">
        <f t="shared" si="28"/>
        <v>#DIV/0!</v>
      </c>
      <c r="AT200" s="34"/>
      <c r="AU200" s="41" t="str">
        <f>_L_Loc</f>
        <v>x</v>
      </c>
      <c r="AV200" s="41" t="str">
        <f>_L_Loc</f>
        <v>x</v>
      </c>
      <c r="AW200" s="41" t="str">
        <f>_L_Loc</f>
        <v>x</v>
      </c>
      <c r="AX200" s="41" t="str">
        <f>_L_Loc</f>
        <v>x</v>
      </c>
      <c r="AY200" s="41" t="str">
        <f>_L_Loc</f>
        <v>x</v>
      </c>
      <c r="AZ200" s="41" t="str">
        <f>_L_Loc</f>
        <v>x</v>
      </c>
      <c r="BA200" s="41" t="str">
        <f>_L_Loc</f>
        <v>x</v>
      </c>
      <c r="BB200" s="41" t="str">
        <f>_L_Loc</f>
        <v>x</v>
      </c>
      <c r="BC200" s="41" t="str">
        <f>_L_Loc</f>
        <v>x</v>
      </c>
      <c r="BD200" s="41" t="str">
        <f>_L_Loc</f>
        <v>x</v>
      </c>
      <c r="BE200" s="41" t="str">
        <f>_L_Loc</f>
        <v>x</v>
      </c>
      <c r="BF200" s="41" t="str">
        <f>_L_Loc</f>
        <v>x</v>
      </c>
      <c r="BG200" s="41">
        <f>_L_Loc</f>
        <v>0</v>
      </c>
      <c r="BH200" s="41" t="str">
        <f>_L_Loc</f>
        <v>x</v>
      </c>
      <c r="BI200" s="41" t="str">
        <f>_L_Loc</f>
        <v>x</v>
      </c>
      <c r="BJ200" s="41" t="str">
        <f>_L_Loc</f>
        <v>x</v>
      </c>
      <c r="BK200" s="41" t="str">
        <f>_L_Loc</f>
        <v>x</v>
      </c>
      <c r="BL200" s="41" t="str">
        <f>_L_Loc</f>
        <v>x</v>
      </c>
      <c r="BM200" s="41" t="str">
        <f>_L_Loc</f>
        <v>x</v>
      </c>
      <c r="BN200" s="41">
        <f>_L_Loc</f>
        <v>0</v>
      </c>
      <c r="BO200" s="41" t="str">
        <f>_L_Loc</f>
        <v>x</v>
      </c>
      <c r="BP200" s="41" t="str">
        <f>_L_Loc</f>
        <v>x</v>
      </c>
      <c r="BQ200" s="41" t="str">
        <f>_L_Loc</f>
        <v>x</v>
      </c>
      <c r="BR200" s="41">
        <f>_L_Loc</f>
        <v>0</v>
      </c>
      <c r="BS200" s="41" t="str">
        <f>_L_Loc</f>
        <v>x</v>
      </c>
      <c r="BT200" s="41">
        <f>_L_Loc</f>
        <v>0</v>
      </c>
      <c r="BU200" s="41" t="str">
        <f>_L_Loc</f>
        <v>x</v>
      </c>
      <c r="BV200" s="41" t="str">
        <f>_L_Loc</f>
        <v>x</v>
      </c>
      <c r="BW200" s="41" t="str">
        <f>_L_Loc</f>
        <v>x</v>
      </c>
      <c r="BX200" s="41" t="str">
        <f>_L_Loc</f>
        <v>x</v>
      </c>
      <c r="BY200" s="41" t="str">
        <f>_L_Loc</f>
        <v>x</v>
      </c>
      <c r="BZ200" s="41">
        <f>_L_Loc</f>
        <v>0</v>
      </c>
      <c r="CA200" s="41" t="str">
        <f>_L_Loc</f>
        <v>x</v>
      </c>
      <c r="CB200" s="41" t="str">
        <f>_L_Loc</f>
        <v>x</v>
      </c>
      <c r="CC200" s="41" t="str">
        <f>_L_Loc</f>
        <v>x</v>
      </c>
      <c r="CD200" s="41" t="str">
        <f>_L_Loc</f>
        <v>x</v>
      </c>
      <c r="CE200" s="41" t="str">
        <f>_L_Loc</f>
        <v>x</v>
      </c>
      <c r="CF200" s="41">
        <f>_L_Loc</f>
        <v>0</v>
      </c>
    </row>
    <row r="201" spans="1:84" s="35" customFormat="1" x14ac:dyDescent="0.25">
      <c r="A201" s="246">
        <f t="shared" si="21"/>
        <v>42483.541666666664</v>
      </c>
      <c r="B201" s="247" t="str">
        <f>_L_Gio</f>
        <v>13:00</v>
      </c>
      <c r="C201" s="241" t="s">
        <v>7694</v>
      </c>
      <c r="D201" s="390">
        <f t="shared" si="22"/>
        <v>192</v>
      </c>
      <c r="E201" s="65" t="str">
        <f>_L_LocHe</f>
        <v>DC</v>
      </c>
      <c r="F201" s="248" t="str">
        <f>_L_MaHP</f>
        <v>DC2KV65</v>
      </c>
      <c r="G201" s="166" t="str">
        <f>_L_Loc</f>
        <v>Kinh tế xây dựng</v>
      </c>
      <c r="H201" s="167">
        <f>_L_Loc</f>
        <v>2</v>
      </c>
      <c r="I201" s="65" t="str">
        <f>_L_Loc</f>
        <v>Viết</v>
      </c>
      <c r="J201" s="66">
        <f>_L_Loc</f>
        <v>90</v>
      </c>
      <c r="K201" s="67">
        <v>42483</v>
      </c>
      <c r="L201" s="236" t="str">
        <f>_L_Ngay</f>
        <v>(Thứ 7)</v>
      </c>
      <c r="M201" s="512">
        <v>3</v>
      </c>
      <c r="N201" s="65">
        <f t="shared" si="23"/>
        <v>59</v>
      </c>
      <c r="O201" s="391">
        <f>_L_SV_P</f>
        <v>45</v>
      </c>
      <c r="P201" s="65">
        <f>_L_sophong</f>
        <v>2</v>
      </c>
      <c r="Q201" s="392"/>
      <c r="R201" s="65"/>
      <c r="S201" s="65"/>
      <c r="T201" s="65"/>
      <c r="U201" s="65"/>
      <c r="V201" s="65"/>
      <c r="W201" s="65"/>
      <c r="X201" s="393">
        <f t="shared" si="24"/>
        <v>0</v>
      </c>
      <c r="Y201" s="394">
        <f>_L_NgayCham</f>
        <v>42484</v>
      </c>
      <c r="Z201" s="395">
        <f>_L_NopDiem</f>
        <v>42490</v>
      </c>
      <c r="AA201" s="397"/>
      <c r="AB201" s="412"/>
      <c r="AC201" s="413"/>
      <c r="AD201" s="413"/>
      <c r="AE201" s="413"/>
      <c r="AF201" s="413"/>
      <c r="AG201" s="413"/>
      <c r="AH201" s="414"/>
      <c r="AI201" s="348"/>
      <c r="AJ201" s="329"/>
      <c r="AK201" s="350"/>
      <c r="AL201" s="171"/>
      <c r="AM201" s="362">
        <f t="shared" si="25"/>
        <v>1</v>
      </c>
      <c r="AN201" s="32">
        <f t="shared" si="26"/>
        <v>-4</v>
      </c>
      <c r="AO201" s="31">
        <f>_L_SV_Pcuoi</f>
        <v>14</v>
      </c>
      <c r="AP201" s="33" t="str">
        <f>_L_Loc</f>
        <v>KVKX</v>
      </c>
      <c r="AQ201" s="33" t="str">
        <f>_L_Loc</f>
        <v>KTVT</v>
      </c>
      <c r="AR201" s="48">
        <f t="shared" si="27"/>
        <v>-4</v>
      </c>
      <c r="AS201" s="63">
        <f t="shared" si="28"/>
        <v>1.3111111111111111</v>
      </c>
      <c r="AT201" s="34"/>
      <c r="AU201" s="41">
        <f>_L_Loc</f>
        <v>0</v>
      </c>
      <c r="AV201" s="41">
        <f>_L_Loc</f>
        <v>0</v>
      </c>
      <c r="AW201" s="41">
        <f>_L_Loc</f>
        <v>0</v>
      </c>
      <c r="AX201" s="41">
        <f>_L_Loc</f>
        <v>0</v>
      </c>
      <c r="AY201" s="41">
        <f>_L_Loc</f>
        <v>0</v>
      </c>
      <c r="AZ201" s="41">
        <f>_L_Loc</f>
        <v>0</v>
      </c>
      <c r="BA201" s="41">
        <f>_L_Loc</f>
        <v>0</v>
      </c>
      <c r="BB201" s="41">
        <f>_L_Loc</f>
        <v>0</v>
      </c>
      <c r="BC201" s="41">
        <f>_L_Loc</f>
        <v>0</v>
      </c>
      <c r="BD201" s="41">
        <f>_L_Loc</f>
        <v>0</v>
      </c>
      <c r="BE201" s="41">
        <f>_L_Loc</f>
        <v>0</v>
      </c>
      <c r="BF201" s="41">
        <f>_L_Loc</f>
        <v>0</v>
      </c>
      <c r="BG201" s="41">
        <f>_L_Loc</f>
        <v>0</v>
      </c>
      <c r="BH201" s="41" t="str">
        <f>_L_Loc</f>
        <v>x</v>
      </c>
      <c r="BI201" s="41" t="str">
        <f>_L_Loc</f>
        <v>o</v>
      </c>
      <c r="BJ201" s="41">
        <f>_L_Loc</f>
        <v>0</v>
      </c>
      <c r="BK201" s="41">
        <f>_L_Loc</f>
        <v>0</v>
      </c>
      <c r="BL201" s="41">
        <f>_L_Loc</f>
        <v>0</v>
      </c>
      <c r="BM201" s="41">
        <f>_L_Loc</f>
        <v>0</v>
      </c>
      <c r="BN201" s="41">
        <f>_L_Loc</f>
        <v>0</v>
      </c>
      <c r="BO201" s="41">
        <f>_L_Loc</f>
        <v>0</v>
      </c>
      <c r="BP201" s="41">
        <f>_L_Loc</f>
        <v>0</v>
      </c>
      <c r="BQ201" s="41">
        <f>_L_Loc</f>
        <v>0</v>
      </c>
      <c r="BR201" s="41">
        <f>_L_Loc</f>
        <v>0</v>
      </c>
      <c r="BS201" s="41">
        <f>_L_Loc</f>
        <v>0</v>
      </c>
      <c r="BT201" s="41">
        <f>_L_Loc</f>
        <v>0</v>
      </c>
      <c r="BU201" s="41">
        <f>_L_Loc</f>
        <v>0</v>
      </c>
      <c r="BV201" s="41">
        <f>_L_Loc</f>
        <v>0</v>
      </c>
      <c r="BW201" s="41">
        <f>_L_Loc</f>
        <v>0</v>
      </c>
      <c r="BX201" s="41">
        <f>_L_Loc</f>
        <v>0</v>
      </c>
      <c r="BY201" s="41">
        <f>_L_Loc</f>
        <v>0</v>
      </c>
      <c r="BZ201" s="41">
        <f>_L_Loc</f>
        <v>0</v>
      </c>
      <c r="CA201" s="41" t="str">
        <f>_L_Loc</f>
        <v>o</v>
      </c>
      <c r="CB201" s="41" t="str">
        <f>_L_Loc</f>
        <v>o</v>
      </c>
      <c r="CC201" s="41">
        <f>_L_Loc</f>
        <v>0</v>
      </c>
      <c r="CD201" s="41">
        <f>_L_Loc</f>
        <v>0</v>
      </c>
      <c r="CE201" s="41">
        <f>_L_Loc</f>
        <v>0</v>
      </c>
      <c r="CF201" s="41">
        <f>_L_Loc</f>
        <v>0</v>
      </c>
    </row>
    <row r="202" spans="1:84" s="35" customFormat="1" x14ac:dyDescent="0.25">
      <c r="A202" s="246">
        <f t="shared" si="21"/>
        <v>42483.541666666664</v>
      </c>
      <c r="B202" s="247" t="str">
        <f>_L_Gio</f>
        <v>13:00</v>
      </c>
      <c r="C202" s="241" t="s">
        <v>7721</v>
      </c>
      <c r="D202" s="390">
        <f t="shared" si="22"/>
        <v>193</v>
      </c>
      <c r="E202" s="65" t="str">
        <f>_L_LocHe</f>
        <v>DC</v>
      </c>
      <c r="F202" s="248" t="str">
        <f>_L_MaHP</f>
        <v>DC3CD33</v>
      </c>
      <c r="G202" s="166" t="str">
        <f>_L_Loc</f>
        <v>Tiếng Anh 3</v>
      </c>
      <c r="H202" s="167">
        <f>_L_Loc</f>
        <v>3</v>
      </c>
      <c r="I202" s="65" t="str">
        <f>_L_Loc</f>
        <v>Viết</v>
      </c>
      <c r="J202" s="66">
        <f>_L_Loc</f>
        <v>60</v>
      </c>
      <c r="K202" s="67">
        <v>42483</v>
      </c>
      <c r="L202" s="236" t="str">
        <f>_L_Ngay</f>
        <v>(Thứ 7)</v>
      </c>
      <c r="M202" s="512">
        <v>3</v>
      </c>
      <c r="N202" s="65">
        <f t="shared" si="23"/>
        <v>24</v>
      </c>
      <c r="O202" s="391">
        <f>_L_SV_P</f>
        <v>24</v>
      </c>
      <c r="P202" s="65">
        <f>_L_sophong</f>
        <v>1</v>
      </c>
      <c r="Q202" s="392"/>
      <c r="R202" s="65"/>
      <c r="S202" s="65"/>
      <c r="T202" s="65"/>
      <c r="U202" s="65"/>
      <c r="V202" s="65"/>
      <c r="W202" s="65"/>
      <c r="X202" s="393">
        <f t="shared" si="24"/>
        <v>0</v>
      </c>
      <c r="Y202" s="394">
        <f>_L_NgayCham</f>
        <v>42484</v>
      </c>
      <c r="Z202" s="395">
        <f>_L_NopDiem</f>
        <v>42490</v>
      </c>
      <c r="AA202" s="398"/>
      <c r="AB202" s="416"/>
      <c r="AC202" s="417"/>
      <c r="AD202" s="417"/>
      <c r="AE202" s="417"/>
      <c r="AF202" s="417"/>
      <c r="AG202" s="417"/>
      <c r="AH202" s="418"/>
      <c r="AI202" s="348"/>
      <c r="AJ202" s="329"/>
      <c r="AK202" s="350"/>
      <c r="AL202" s="171"/>
      <c r="AM202" s="362">
        <f t="shared" ref="AM202:AM257" si="33">COUNTIF(F$10:F$243,F202)</f>
        <v>1</v>
      </c>
      <c r="AN202" s="32">
        <f t="shared" si="26"/>
        <v>-2</v>
      </c>
      <c r="AO202" s="31">
        <f>_L_SV_Pcuoi</f>
        <v>24</v>
      </c>
      <c r="AP202" s="33" t="str">
        <f>_L_Loc</f>
        <v>CBNN</v>
      </c>
      <c r="AQ202" s="33" t="str">
        <f>_L_Loc</f>
        <v>KHCB</v>
      </c>
      <c r="AR202" s="48">
        <f t="shared" si="27"/>
        <v>-2</v>
      </c>
      <c r="AS202" s="63">
        <f t="shared" si="28"/>
        <v>1</v>
      </c>
      <c r="AT202" s="34"/>
      <c r="AU202" s="41">
        <f>_L_Loc</f>
        <v>0</v>
      </c>
      <c r="AV202" s="41">
        <f>_L_Loc</f>
        <v>0</v>
      </c>
      <c r="AW202" s="41" t="str">
        <f>_L_Loc</f>
        <v>x</v>
      </c>
      <c r="AX202" s="41">
        <f>_L_Loc</f>
        <v>0</v>
      </c>
      <c r="AY202" s="41">
        <f>_L_Loc</f>
        <v>0</v>
      </c>
      <c r="AZ202" s="41">
        <f>_L_Loc</f>
        <v>0</v>
      </c>
      <c r="BA202" s="41" t="str">
        <f>_L_Loc</f>
        <v>x</v>
      </c>
      <c r="BB202" s="41">
        <f>_L_Loc</f>
        <v>0</v>
      </c>
      <c r="BC202" s="41">
        <f>_L_Loc</f>
        <v>0</v>
      </c>
      <c r="BD202" s="41">
        <f>_L_Loc</f>
        <v>0</v>
      </c>
      <c r="BE202" s="41">
        <f>_L_Loc</f>
        <v>0</v>
      </c>
      <c r="BF202" s="41">
        <f>_L_Loc</f>
        <v>0</v>
      </c>
      <c r="BG202" s="41">
        <f>_L_Loc</f>
        <v>0</v>
      </c>
      <c r="BH202" s="41">
        <f>_L_Loc</f>
        <v>0</v>
      </c>
      <c r="BI202" s="41">
        <f>_L_Loc</f>
        <v>0</v>
      </c>
      <c r="BJ202" s="41">
        <f>_L_Loc</f>
        <v>0</v>
      </c>
      <c r="BK202" s="41">
        <f>_L_Loc</f>
        <v>0</v>
      </c>
      <c r="BL202" s="41">
        <f>_L_Loc</f>
        <v>0</v>
      </c>
      <c r="BM202" s="41">
        <f>_L_Loc</f>
        <v>0</v>
      </c>
      <c r="BN202" s="41">
        <f>_L_Loc</f>
        <v>0</v>
      </c>
      <c r="BO202" s="41">
        <f>_L_Loc</f>
        <v>0</v>
      </c>
      <c r="BP202" s="41" t="str">
        <f>_L_Loc</f>
        <v>x</v>
      </c>
      <c r="BQ202" s="41">
        <f>_L_Loc</f>
        <v>0</v>
      </c>
      <c r="BR202" s="41">
        <f>_L_Loc</f>
        <v>0</v>
      </c>
      <c r="BS202" s="41">
        <f>_L_Loc</f>
        <v>0</v>
      </c>
      <c r="BT202" s="41">
        <f>_L_Loc</f>
        <v>0</v>
      </c>
      <c r="BU202" s="41">
        <f>_L_Loc</f>
        <v>0</v>
      </c>
      <c r="BV202" s="41">
        <f>_L_Loc</f>
        <v>0</v>
      </c>
      <c r="BW202" s="41">
        <f>_L_Loc</f>
        <v>0</v>
      </c>
      <c r="BX202" s="41">
        <f>_L_Loc</f>
        <v>0</v>
      </c>
      <c r="BY202" s="41">
        <f>_L_Loc</f>
        <v>0</v>
      </c>
      <c r="BZ202" s="41">
        <f>_L_Loc</f>
        <v>0</v>
      </c>
      <c r="CA202" s="41">
        <f>_L_Loc</f>
        <v>0</v>
      </c>
      <c r="CB202" s="41">
        <f>_L_Loc</f>
        <v>0</v>
      </c>
      <c r="CC202" s="41">
        <f>_L_Loc</f>
        <v>0</v>
      </c>
      <c r="CD202" s="41">
        <f>_L_Loc</f>
        <v>0</v>
      </c>
      <c r="CE202" s="41">
        <f>_L_Loc</f>
        <v>0</v>
      </c>
      <c r="CF202" s="41">
        <f>_L_Loc</f>
        <v>0</v>
      </c>
    </row>
    <row r="203" spans="1:84" s="35" customFormat="1" x14ac:dyDescent="0.25">
      <c r="A203" s="246">
        <f t="shared" ref="A203:A243" si="34">_L_NgayGio</f>
        <v>42483.541666666664</v>
      </c>
      <c r="B203" s="247" t="str">
        <f>_L_Gio</f>
        <v>13:00</v>
      </c>
      <c r="C203" s="241" t="s">
        <v>7737</v>
      </c>
      <c r="D203" s="390">
        <f t="shared" ref="D203:D243" si="35">_L_stt</f>
        <v>194</v>
      </c>
      <c r="E203" s="65" t="str">
        <f>_L_LocHe</f>
        <v>DC</v>
      </c>
      <c r="F203" s="248" t="str">
        <f>_L_MaHP</f>
        <v>DC1CB33</v>
      </c>
      <c r="G203" s="166" t="str">
        <f>_L_Loc</f>
        <v>Tiếng Anh 3 (K62-63)</v>
      </c>
      <c r="H203" s="167">
        <f>_L_Loc</f>
        <v>3</v>
      </c>
      <c r="I203" s="65" t="str">
        <f>_L_Loc</f>
        <v>Viết</v>
      </c>
      <c r="J203" s="66">
        <f>_L_Loc</f>
        <v>60</v>
      </c>
      <c r="K203" s="67">
        <v>42483</v>
      </c>
      <c r="L203" s="236" t="str">
        <f>_L_Ngay</f>
        <v>(Thứ 7)</v>
      </c>
      <c r="M203" s="512">
        <v>3</v>
      </c>
      <c r="N203" s="65">
        <f t="shared" ref="N203:N243" si="36">_L_SoSV</f>
        <v>32</v>
      </c>
      <c r="O203" s="391">
        <f>_L_SV_P</f>
        <v>32</v>
      </c>
      <c r="P203" s="65">
        <f>_L_sophong</f>
        <v>1</v>
      </c>
      <c r="Q203" s="392"/>
      <c r="R203" s="65"/>
      <c r="S203" s="65"/>
      <c r="T203" s="65"/>
      <c r="U203" s="65"/>
      <c r="V203" s="65"/>
      <c r="W203" s="65"/>
      <c r="X203" s="393">
        <f t="shared" ref="X203:X243" si="37">SUM(Q203:W203)</f>
        <v>0</v>
      </c>
      <c r="Y203" s="394">
        <f>_L_NgayCham</f>
        <v>42484</v>
      </c>
      <c r="Z203" s="395">
        <f>_L_NopDiem</f>
        <v>42490</v>
      </c>
      <c r="AA203" s="396"/>
      <c r="AB203" s="409"/>
      <c r="AC203" s="410"/>
      <c r="AD203" s="410"/>
      <c r="AE203" s="410"/>
      <c r="AF203" s="410"/>
      <c r="AG203" s="410"/>
      <c r="AH203" s="411"/>
      <c r="AI203" s="348"/>
      <c r="AJ203" s="329"/>
      <c r="AK203" s="350"/>
      <c r="AL203" s="171"/>
      <c r="AM203" s="362">
        <f t="shared" si="33"/>
        <v>1</v>
      </c>
      <c r="AN203" s="32">
        <f t="shared" ref="AN203:AN243" si="38">X203-2*P203</f>
        <v>-2</v>
      </c>
      <c r="AO203" s="31">
        <f>_L_SV_Pcuoi</f>
        <v>32</v>
      </c>
      <c r="AP203" s="33" t="str">
        <f>_L_Loc</f>
        <v>CBNN</v>
      </c>
      <c r="AQ203" s="33" t="str">
        <f>_L_Loc</f>
        <v>KHCB</v>
      </c>
      <c r="AR203" s="48">
        <f t="shared" ref="AR203:AR243" si="39">X203-2*P203</f>
        <v>-2</v>
      </c>
      <c r="AS203" s="63">
        <f t="shared" ref="AS203:AS243" si="40">+N203/O203</f>
        <v>1</v>
      </c>
      <c r="AT203" s="34"/>
      <c r="AU203" s="41" t="str">
        <f>_L_Loc</f>
        <v>x</v>
      </c>
      <c r="AV203" s="41" t="str">
        <f>_L_Loc</f>
        <v>x</v>
      </c>
      <c r="AW203" s="41" t="str">
        <f>_L_Loc</f>
        <v>x</v>
      </c>
      <c r="AX203" s="41" t="str">
        <f>_L_Loc</f>
        <v>x</v>
      </c>
      <c r="AY203" s="41" t="str">
        <f>_L_Loc</f>
        <v>x</v>
      </c>
      <c r="AZ203" s="41" t="str">
        <f>_L_Loc</f>
        <v>x</v>
      </c>
      <c r="BA203" s="41" t="str">
        <f>_L_Loc</f>
        <v>x</v>
      </c>
      <c r="BB203" s="41" t="str">
        <f>_L_Loc</f>
        <v>x</v>
      </c>
      <c r="BC203" s="41" t="str">
        <f>_L_Loc</f>
        <v>x</v>
      </c>
      <c r="BD203" s="41" t="str">
        <f>_L_Loc</f>
        <v>x</v>
      </c>
      <c r="BE203" s="41" t="str">
        <f>_L_Loc</f>
        <v>x</v>
      </c>
      <c r="BF203" s="41" t="str">
        <f>_L_Loc</f>
        <v>x</v>
      </c>
      <c r="BG203" s="41" t="str">
        <f>_L_Loc</f>
        <v>x</v>
      </c>
      <c r="BH203" s="41" t="str">
        <f>_L_Loc</f>
        <v>x</v>
      </c>
      <c r="BI203" s="41" t="str">
        <f>_L_Loc</f>
        <v>x</v>
      </c>
      <c r="BJ203" s="41" t="str">
        <f>_L_Loc</f>
        <v>x</v>
      </c>
      <c r="BK203" s="41" t="str">
        <f>_L_Loc</f>
        <v>x</v>
      </c>
      <c r="BL203" s="41" t="str">
        <f>_L_Loc</f>
        <v>x</v>
      </c>
      <c r="BM203" s="41" t="str">
        <f>_L_Loc</f>
        <v>x</v>
      </c>
    </row>
    <row r="204" spans="1:84" s="35" customFormat="1" x14ac:dyDescent="0.25">
      <c r="A204" s="246">
        <f t="shared" si="34"/>
        <v>42483.541666666664</v>
      </c>
      <c r="B204" s="247" t="str">
        <f>_L_Gio</f>
        <v>13:00</v>
      </c>
      <c r="C204" s="254" t="s">
        <v>7739</v>
      </c>
      <c r="D204" s="390">
        <f t="shared" si="35"/>
        <v>195</v>
      </c>
      <c r="E204" s="253" t="str">
        <f>_L_LocHe</f>
        <v>DC</v>
      </c>
      <c r="F204" s="248" t="str">
        <f>_L_MaHP</f>
        <v>DC2DT44</v>
      </c>
      <c r="G204" s="166" t="str">
        <f>_L_Loc</f>
        <v>Cơ sở kỹ thuật đo lường</v>
      </c>
      <c r="H204" s="167">
        <f>_L_Loc</f>
        <v>2</v>
      </c>
      <c r="I204" s="65" t="str">
        <f>_L_Loc</f>
        <v>Viết</v>
      </c>
      <c r="J204" s="66">
        <f>_L_Loc</f>
        <v>60</v>
      </c>
      <c r="K204" s="67">
        <v>42483</v>
      </c>
      <c r="L204" s="236" t="str">
        <f>_L_Ngay</f>
        <v>(Thứ 7)</v>
      </c>
      <c r="M204" s="512">
        <v>3</v>
      </c>
      <c r="N204" s="65">
        <f t="shared" si="36"/>
        <v>12</v>
      </c>
      <c r="O204" s="391">
        <f>_L_SV_P</f>
        <v>12</v>
      </c>
      <c r="P204" s="65">
        <f>_L_sophong</f>
        <v>1</v>
      </c>
      <c r="Q204" s="392"/>
      <c r="R204" s="65"/>
      <c r="S204" s="65"/>
      <c r="T204" s="65"/>
      <c r="U204" s="65"/>
      <c r="V204" s="65"/>
      <c r="W204" s="65"/>
      <c r="X204" s="393">
        <f t="shared" si="37"/>
        <v>0</v>
      </c>
      <c r="Y204" s="394">
        <f>_L_NgayCham</f>
        <v>42484</v>
      </c>
      <c r="Z204" s="395">
        <f>_L_NopDiem</f>
        <v>42490</v>
      </c>
      <c r="AA204" s="396"/>
      <c r="AB204" s="409"/>
      <c r="AC204" s="410"/>
      <c r="AD204" s="410"/>
      <c r="AE204" s="410"/>
      <c r="AF204" s="410"/>
      <c r="AG204" s="410"/>
      <c r="AH204" s="411"/>
      <c r="AI204" s="348"/>
      <c r="AJ204" s="365"/>
      <c r="AK204" s="350"/>
      <c r="AL204" s="171"/>
      <c r="AM204" s="362">
        <f t="shared" si="33"/>
        <v>1</v>
      </c>
      <c r="AN204" s="32">
        <f t="shared" si="38"/>
        <v>-2</v>
      </c>
      <c r="AO204" s="31">
        <f>_L_SV_Pcuoi</f>
        <v>12</v>
      </c>
      <c r="AP204" s="33" t="str">
        <f>_L_Loc</f>
        <v>TTDT</v>
      </c>
      <c r="AQ204" s="33" t="str">
        <f>_L_Loc</f>
        <v>CNTT</v>
      </c>
      <c r="AR204" s="48">
        <f t="shared" si="39"/>
        <v>-2</v>
      </c>
      <c r="AS204" s="63">
        <f t="shared" si="40"/>
        <v>1</v>
      </c>
      <c r="AT204" s="34"/>
      <c r="AU204" s="41">
        <f>_L_Loc</f>
        <v>0</v>
      </c>
      <c r="AV204" s="41">
        <f>_L_Loc</f>
        <v>0</v>
      </c>
      <c r="AW204" s="41">
        <f>_L_Loc</f>
        <v>0</v>
      </c>
      <c r="AX204" s="41">
        <f>_L_Loc</f>
        <v>0</v>
      </c>
      <c r="AY204" s="41">
        <f>_L_Loc</f>
        <v>0</v>
      </c>
      <c r="AZ204" s="41">
        <f>_L_Loc</f>
        <v>0</v>
      </c>
      <c r="BA204" s="41">
        <f>_L_Loc</f>
        <v>0</v>
      </c>
      <c r="BB204" s="41">
        <f>_L_Loc</f>
        <v>0</v>
      </c>
      <c r="BC204" s="41">
        <f>_L_Loc</f>
        <v>0</v>
      </c>
      <c r="BD204" s="41">
        <f>_L_Loc</f>
        <v>0</v>
      </c>
      <c r="BE204" s="41">
        <f>_L_Loc</f>
        <v>0</v>
      </c>
      <c r="BF204" s="41" t="str">
        <f>_L_Loc</f>
        <v>x</v>
      </c>
      <c r="BG204" s="41">
        <f>_L_Loc</f>
        <v>0</v>
      </c>
      <c r="BH204" s="41">
        <f>_L_Loc</f>
        <v>0</v>
      </c>
      <c r="BI204" s="41">
        <f>_L_Loc</f>
        <v>0</v>
      </c>
      <c r="BJ204" s="41">
        <f>_L_Loc</f>
        <v>0</v>
      </c>
      <c r="BK204" s="41">
        <f>_L_Loc</f>
        <v>0</v>
      </c>
      <c r="BL204" s="41">
        <f>_L_Loc</f>
        <v>0</v>
      </c>
      <c r="BM204" s="41">
        <f>_L_Loc</f>
        <v>0</v>
      </c>
    </row>
    <row r="205" spans="1:84" s="35" customFormat="1" x14ac:dyDescent="0.25">
      <c r="A205" s="246">
        <f t="shared" si="34"/>
        <v>42483.541666666664</v>
      </c>
      <c r="B205" s="247" t="str">
        <f>_L_Gio</f>
        <v>13:00</v>
      </c>
      <c r="C205" s="241" t="s">
        <v>7764</v>
      </c>
      <c r="D205" s="390">
        <f t="shared" si="35"/>
        <v>196</v>
      </c>
      <c r="E205" s="65" t="str">
        <f>_L_LocHe</f>
        <v>CC</v>
      </c>
      <c r="F205" s="248" t="str">
        <f>_L_MaHP</f>
        <v>CC2GT61</v>
      </c>
      <c r="G205" s="166" t="str">
        <f>_L_Loc</f>
        <v>Thủy lực - Thủy văn công trình</v>
      </c>
      <c r="H205" s="167">
        <f>_L_Loc</f>
        <v>3</v>
      </c>
      <c r="I205" s="65" t="str">
        <f>_L_Loc</f>
        <v>Viết</v>
      </c>
      <c r="J205" s="66">
        <f>_L_Loc</f>
        <v>90</v>
      </c>
      <c r="K205" s="67">
        <v>42483</v>
      </c>
      <c r="L205" s="236" t="str">
        <f>_L_Ngay</f>
        <v>(Thứ 7)</v>
      </c>
      <c r="M205" s="512">
        <v>3</v>
      </c>
      <c r="N205" s="65">
        <f t="shared" si="36"/>
        <v>11</v>
      </c>
      <c r="O205" s="391">
        <f>_L_SV_P</f>
        <v>11</v>
      </c>
      <c r="P205" s="65">
        <f>_L_sophong</f>
        <v>1</v>
      </c>
      <c r="Q205" s="392"/>
      <c r="R205" s="65"/>
      <c r="S205" s="65"/>
      <c r="T205" s="65"/>
      <c r="U205" s="65"/>
      <c r="V205" s="65"/>
      <c r="W205" s="65"/>
      <c r="X205" s="393">
        <f t="shared" si="37"/>
        <v>0</v>
      </c>
      <c r="Y205" s="394">
        <f>_L_NgayCham</f>
        <v>42484</v>
      </c>
      <c r="Z205" s="395">
        <f>_L_NopDiem</f>
        <v>42490</v>
      </c>
      <c r="AA205" s="396"/>
      <c r="AB205" s="409"/>
      <c r="AC205" s="410"/>
      <c r="AD205" s="410"/>
      <c r="AE205" s="410"/>
      <c r="AF205" s="410"/>
      <c r="AG205" s="410"/>
      <c r="AH205" s="411"/>
      <c r="AI205" s="348"/>
      <c r="AJ205" s="329"/>
      <c r="AK205" s="350"/>
      <c r="AL205" s="171"/>
      <c r="AM205" s="362">
        <f t="shared" si="33"/>
        <v>1</v>
      </c>
      <c r="AN205" s="32">
        <f t="shared" si="38"/>
        <v>-2</v>
      </c>
      <c r="AO205" s="31">
        <f>_L_SV_Pcuoi</f>
        <v>11</v>
      </c>
      <c r="AP205" s="33" t="str">
        <f>_L_Loc</f>
        <v>CTMO</v>
      </c>
      <c r="AQ205" s="33" t="str">
        <f>_L_Loc</f>
        <v>KCT</v>
      </c>
      <c r="AR205" s="48">
        <f t="shared" si="39"/>
        <v>-2</v>
      </c>
      <c r="AS205" s="63">
        <f t="shared" si="40"/>
        <v>1</v>
      </c>
      <c r="AT205" s="34"/>
      <c r="AU205" s="41">
        <f>_L_Loc</f>
        <v>0</v>
      </c>
      <c r="AV205" s="41">
        <f>_L_Loc</f>
        <v>0</v>
      </c>
      <c r="AW205" s="41">
        <f>_L_Loc</f>
        <v>0</v>
      </c>
      <c r="AX205" s="41">
        <f>_L_Loc</f>
        <v>0</v>
      </c>
      <c r="AY205" s="41">
        <f>_L_Loc</f>
        <v>0</v>
      </c>
      <c r="AZ205" s="41">
        <f>_L_Loc</f>
        <v>0</v>
      </c>
      <c r="BA205" s="41">
        <f>_L_Loc</f>
        <v>0</v>
      </c>
      <c r="BB205" s="41">
        <f>_L_Loc</f>
        <v>0</v>
      </c>
      <c r="BC205" s="41">
        <f>_L_Loc</f>
        <v>0</v>
      </c>
      <c r="BD205" s="41">
        <f>_L_Loc</f>
        <v>0</v>
      </c>
      <c r="BE205" s="41">
        <f>_L_Loc</f>
        <v>0</v>
      </c>
      <c r="BF205" s="41">
        <f>_L_Loc</f>
        <v>0</v>
      </c>
      <c r="BG205" s="41">
        <f>_L_Loc</f>
        <v>0</v>
      </c>
      <c r="BH205" s="41">
        <f>_L_Loc</f>
        <v>0</v>
      </c>
      <c r="BI205" s="41">
        <f>_L_Loc</f>
        <v>0</v>
      </c>
      <c r="BJ205" s="41">
        <f>_L_Loc</f>
        <v>0</v>
      </c>
      <c r="BK205" s="41">
        <f>_L_Loc</f>
        <v>0</v>
      </c>
      <c r="BL205" s="41">
        <f>_L_Loc</f>
        <v>0</v>
      </c>
      <c r="BM205" s="41">
        <f>_L_Loc</f>
        <v>0</v>
      </c>
    </row>
    <row r="206" spans="1:84" s="35" customFormat="1" x14ac:dyDescent="0.25">
      <c r="A206" s="246">
        <f t="shared" si="34"/>
        <v>42483.625</v>
      </c>
      <c r="B206" s="247" t="str">
        <f>_L_Gio</f>
        <v>15:00</v>
      </c>
      <c r="C206" s="241" t="s">
        <v>7625</v>
      </c>
      <c r="D206" s="390">
        <f t="shared" si="35"/>
        <v>197</v>
      </c>
      <c r="E206" s="65" t="str">
        <f>_L_LocHe</f>
        <v>DC</v>
      </c>
      <c r="F206" s="248" t="str">
        <f>_L_MaHP</f>
        <v>DC2KV73</v>
      </c>
      <c r="G206" s="166" t="str">
        <f>_L_Loc</f>
        <v>Quản trị học</v>
      </c>
      <c r="H206" s="167">
        <f>_L_Loc</f>
        <v>3</v>
      </c>
      <c r="I206" s="65" t="str">
        <f>_L_Loc</f>
        <v>Viết</v>
      </c>
      <c r="J206" s="66">
        <f>_L_Loc</f>
        <v>75</v>
      </c>
      <c r="K206" s="67">
        <v>42483</v>
      </c>
      <c r="L206" s="236" t="str">
        <f>_L_Ngay</f>
        <v>(Thứ 7)</v>
      </c>
      <c r="M206" s="512">
        <v>4</v>
      </c>
      <c r="N206" s="65">
        <f t="shared" si="36"/>
        <v>58</v>
      </c>
      <c r="O206" s="391">
        <f>_L_SV_P</f>
        <v>45</v>
      </c>
      <c r="P206" s="65">
        <f>_L_sophong</f>
        <v>2</v>
      </c>
      <c r="Q206" s="392"/>
      <c r="R206" s="65"/>
      <c r="S206" s="65"/>
      <c r="T206" s="65"/>
      <c r="U206" s="65"/>
      <c r="V206" s="65"/>
      <c r="W206" s="65"/>
      <c r="X206" s="393">
        <f t="shared" si="37"/>
        <v>0</v>
      </c>
      <c r="Y206" s="394">
        <f>_L_NgayCham</f>
        <v>42484</v>
      </c>
      <c r="Z206" s="395">
        <f>_L_NopDiem</f>
        <v>42490</v>
      </c>
      <c r="AA206" s="397"/>
      <c r="AB206" s="412"/>
      <c r="AC206" s="413"/>
      <c r="AD206" s="413"/>
      <c r="AE206" s="413"/>
      <c r="AF206" s="413"/>
      <c r="AG206" s="413"/>
      <c r="AH206" s="414"/>
      <c r="AI206" s="348"/>
      <c r="AJ206" s="329"/>
      <c r="AK206" s="350"/>
      <c r="AL206" s="171"/>
      <c r="AM206" s="362">
        <f t="shared" si="33"/>
        <v>1</v>
      </c>
      <c r="AN206" s="32">
        <f t="shared" si="38"/>
        <v>-4</v>
      </c>
      <c r="AO206" s="31">
        <f>_L_SV_Pcuoi</f>
        <v>13</v>
      </c>
      <c r="AP206" s="33" t="str">
        <f>_L_Loc</f>
        <v>KVQT</v>
      </c>
      <c r="AQ206" s="33" t="str">
        <f>_L_Loc</f>
        <v>KTVT</v>
      </c>
      <c r="AR206" s="48">
        <f t="shared" si="39"/>
        <v>-4</v>
      </c>
      <c r="AS206" s="63">
        <f t="shared" si="40"/>
        <v>1.288888888888889</v>
      </c>
      <c r="AT206" s="34"/>
      <c r="AU206" s="41">
        <f>_L_Loc</f>
        <v>0</v>
      </c>
      <c r="AV206" s="41">
        <f>_L_Loc</f>
        <v>0</v>
      </c>
      <c r="AW206" s="41">
        <f>_L_Loc</f>
        <v>0</v>
      </c>
      <c r="AX206" s="41">
        <f>_L_Loc</f>
        <v>0</v>
      </c>
      <c r="AY206" s="41">
        <f>_L_Loc</f>
        <v>0</v>
      </c>
      <c r="AZ206" s="41">
        <f>_L_Loc</f>
        <v>0</v>
      </c>
      <c r="BA206" s="41">
        <f>_L_Loc</f>
        <v>0</v>
      </c>
      <c r="BB206" s="41">
        <f>_L_Loc</f>
        <v>0</v>
      </c>
      <c r="BC206" s="41">
        <f>_L_Loc</f>
        <v>0</v>
      </c>
      <c r="BD206" s="41">
        <f>_L_Loc</f>
        <v>0</v>
      </c>
      <c r="BE206" s="41">
        <f>_L_Loc</f>
        <v>0</v>
      </c>
      <c r="BF206" s="41">
        <f>_L_Loc</f>
        <v>0</v>
      </c>
      <c r="BG206" s="41">
        <f>_L_Loc</f>
        <v>0</v>
      </c>
      <c r="BH206" s="41" t="str">
        <f>_L_Loc</f>
        <v>x</v>
      </c>
      <c r="BI206" s="41" t="str">
        <f>_L_Loc</f>
        <v>x</v>
      </c>
      <c r="BJ206" s="41">
        <f>_L_Loc</f>
        <v>0</v>
      </c>
      <c r="BK206" s="41">
        <f>_L_Loc</f>
        <v>0</v>
      </c>
      <c r="BL206" s="41">
        <f>_L_Loc</f>
        <v>0</v>
      </c>
      <c r="BM206" s="41">
        <f>_L_Loc</f>
        <v>0</v>
      </c>
      <c r="BN206" s="41">
        <f>_L_Loc</f>
        <v>0</v>
      </c>
      <c r="BO206" s="41">
        <f>_L_Loc</f>
        <v>0</v>
      </c>
      <c r="BP206" s="41">
        <f>_L_Loc</f>
        <v>0</v>
      </c>
      <c r="BQ206" s="41">
        <f>_L_Loc</f>
        <v>0</v>
      </c>
      <c r="BR206" s="41">
        <f>_L_Loc</f>
        <v>0</v>
      </c>
      <c r="BS206" s="41">
        <f>_L_Loc</f>
        <v>0</v>
      </c>
      <c r="BT206" s="41">
        <f>_L_Loc</f>
        <v>0</v>
      </c>
      <c r="BU206" s="41">
        <f>_L_Loc</f>
        <v>0</v>
      </c>
      <c r="BV206" s="41">
        <f>_L_Loc</f>
        <v>0</v>
      </c>
      <c r="BW206" s="41">
        <f>_L_Loc</f>
        <v>0</v>
      </c>
      <c r="BX206" s="41">
        <f>_L_Loc</f>
        <v>0</v>
      </c>
      <c r="BY206" s="41">
        <f>_L_Loc</f>
        <v>0</v>
      </c>
      <c r="BZ206" s="41">
        <f>_L_Loc</f>
        <v>0</v>
      </c>
      <c r="CA206" s="41" t="str">
        <f>_L_Loc</f>
        <v>x</v>
      </c>
      <c r="CB206" s="41" t="str">
        <f>_L_Loc</f>
        <v>x</v>
      </c>
      <c r="CC206" s="41">
        <f>_L_Loc</f>
        <v>0</v>
      </c>
      <c r="CD206" s="41">
        <f>_L_Loc</f>
        <v>0</v>
      </c>
      <c r="CE206" s="41">
        <f>_L_Loc</f>
        <v>0</v>
      </c>
      <c r="CF206" s="41">
        <f>_L_Loc</f>
        <v>0</v>
      </c>
    </row>
    <row r="207" spans="1:84" s="325" customFormat="1" x14ac:dyDescent="0.25">
      <c r="A207" s="246">
        <f t="shared" si="34"/>
        <v>42483.625</v>
      </c>
      <c r="B207" s="247" t="str">
        <f>_L_Gio</f>
        <v>15:00</v>
      </c>
      <c r="C207" s="241" t="s">
        <v>7632</v>
      </c>
      <c r="D207" s="390">
        <f t="shared" si="35"/>
        <v>198</v>
      </c>
      <c r="E207" s="65" t="str">
        <f>_L_LocHe</f>
        <v>DC</v>
      </c>
      <c r="F207" s="248" t="str">
        <f>_L_MaHP</f>
        <v>DC1CB27</v>
      </c>
      <c r="G207" s="166" t="str">
        <f>_L_Loc</f>
        <v>Hoá học đại cương (K62????)</v>
      </c>
      <c r="H207" s="167">
        <f>_L_Loc</f>
        <v>3</v>
      </c>
      <c r="I207" s="65" t="str">
        <f>_L_Loc</f>
        <v>VĐ</v>
      </c>
      <c r="J207" s="66">
        <f>_L_Loc</f>
        <v>0</v>
      </c>
      <c r="K207" s="67">
        <v>42483</v>
      </c>
      <c r="L207" s="236" t="str">
        <f>_L_Ngay</f>
        <v>(Thứ 7)</v>
      </c>
      <c r="M207" s="512">
        <v>4</v>
      </c>
      <c r="N207" s="65">
        <f t="shared" si="36"/>
        <v>16</v>
      </c>
      <c r="O207" s="391">
        <f>_L_SV_P</f>
        <v>0</v>
      </c>
      <c r="P207" s="65" t="str">
        <f>_L_sophong</f>
        <v/>
      </c>
      <c r="Q207" s="392"/>
      <c r="R207" s="65"/>
      <c r="S207" s="65"/>
      <c r="T207" s="65"/>
      <c r="U207" s="65"/>
      <c r="V207" s="65"/>
      <c r="W207" s="65"/>
      <c r="X207" s="393">
        <f t="shared" si="37"/>
        <v>0</v>
      </c>
      <c r="Y207" s="394">
        <f>_L_NgayCham</f>
        <v>42483</v>
      </c>
      <c r="Z207" s="395">
        <f>_L_NopDiem</f>
        <v>42485</v>
      </c>
      <c r="AA207" s="397"/>
      <c r="AB207" s="412"/>
      <c r="AC207" s="413"/>
      <c r="AD207" s="413"/>
      <c r="AE207" s="413"/>
      <c r="AF207" s="413"/>
      <c r="AG207" s="413"/>
      <c r="AH207" s="414"/>
      <c r="AI207" s="348"/>
      <c r="AJ207" s="329"/>
      <c r="AK207" s="350"/>
      <c r="AL207" s="171"/>
      <c r="AM207" s="362">
        <f t="shared" si="33"/>
        <v>1</v>
      </c>
      <c r="AN207" s="32" t="e">
        <f t="shared" si="38"/>
        <v>#VALUE!</v>
      </c>
      <c r="AO207" s="31" t="str">
        <f>_L_SV_Pcuoi</f>
        <v/>
      </c>
      <c r="AP207" s="33" t="str">
        <f>_L_Loc</f>
        <v>CBHO</v>
      </c>
      <c r="AQ207" s="33" t="str">
        <f>_L_Loc</f>
        <v>KHCB</v>
      </c>
      <c r="AR207" s="48" t="e">
        <f t="shared" si="39"/>
        <v>#VALUE!</v>
      </c>
      <c r="AS207" s="63" t="e">
        <f t="shared" si="40"/>
        <v>#DIV/0!</v>
      </c>
      <c r="AT207" s="34"/>
      <c r="AU207" s="41" t="str">
        <f>_L_Loc</f>
        <v>x</v>
      </c>
      <c r="AV207" s="41" t="str">
        <f>_L_Loc</f>
        <v>x</v>
      </c>
      <c r="AW207" s="41" t="str">
        <f>_L_Loc</f>
        <v>x</v>
      </c>
      <c r="AX207" s="41" t="str">
        <f>_L_Loc</f>
        <v>x</v>
      </c>
      <c r="AY207" s="41" t="str">
        <f>_L_Loc</f>
        <v>x</v>
      </c>
      <c r="AZ207" s="41" t="str">
        <f>_L_Loc</f>
        <v>x</v>
      </c>
      <c r="BA207" s="41" t="str">
        <f>_L_Loc</f>
        <v>x</v>
      </c>
      <c r="BB207" s="41" t="str">
        <f>_L_Loc</f>
        <v>x</v>
      </c>
      <c r="BC207" s="41" t="str">
        <f>_L_Loc</f>
        <v>x</v>
      </c>
      <c r="BD207" s="41" t="str">
        <f>_L_Loc</f>
        <v>x</v>
      </c>
      <c r="BE207" s="41" t="str">
        <f>_L_Loc</f>
        <v>x</v>
      </c>
      <c r="BF207" s="41">
        <f>_L_Loc</f>
        <v>0</v>
      </c>
      <c r="BG207" s="41">
        <f>_L_Loc</f>
        <v>0</v>
      </c>
      <c r="BH207" s="41">
        <f>_L_Loc</f>
        <v>0</v>
      </c>
      <c r="BI207" s="41">
        <f>_L_Loc</f>
        <v>0</v>
      </c>
      <c r="BJ207" s="41">
        <f>_L_Loc</f>
        <v>0</v>
      </c>
      <c r="BK207" s="41">
        <f>_L_Loc</f>
        <v>0</v>
      </c>
      <c r="BL207" s="41">
        <f>_L_Loc</f>
        <v>0</v>
      </c>
      <c r="BM207" s="41">
        <f>_L_Loc</f>
        <v>0</v>
      </c>
      <c r="BN207" s="35"/>
      <c r="BO207" s="35"/>
      <c r="BP207" s="35"/>
      <c r="BQ207" s="35"/>
      <c r="BR207" s="35"/>
      <c r="BS207" s="35"/>
      <c r="BT207" s="35"/>
      <c r="BU207" s="35"/>
      <c r="BV207" s="35"/>
      <c r="BW207" s="35"/>
      <c r="BX207" s="35"/>
      <c r="BY207" s="35"/>
      <c r="BZ207" s="35"/>
      <c r="CA207" s="35"/>
      <c r="CB207" s="35"/>
      <c r="CC207" s="35"/>
      <c r="CD207" s="35"/>
      <c r="CE207" s="35"/>
      <c r="CF207" s="35"/>
    </row>
    <row r="208" spans="1:84" s="35" customFormat="1" x14ac:dyDescent="0.25">
      <c r="A208" s="246">
        <f t="shared" si="34"/>
        <v>42483.625</v>
      </c>
      <c r="B208" s="247" t="str">
        <f>_L_Gio</f>
        <v>15:00</v>
      </c>
      <c r="C208" s="241" t="s">
        <v>7652</v>
      </c>
      <c r="D208" s="390">
        <f t="shared" si="35"/>
        <v>199</v>
      </c>
      <c r="E208" s="65" t="str">
        <f>_L_LocHe</f>
        <v>DC</v>
      </c>
      <c r="F208" s="248" t="str">
        <f>_L_MaHP</f>
        <v>DC2CO21</v>
      </c>
      <c r="G208" s="166" t="str">
        <f>_L_Loc</f>
        <v xml:space="preserve">Cơ học cơ sở </v>
      </c>
      <c r="H208" s="167">
        <f>_L_Loc</f>
        <v>4</v>
      </c>
      <c r="I208" s="65" t="str">
        <f>_L_Loc</f>
        <v>VĐ</v>
      </c>
      <c r="J208" s="66">
        <f>_L_Loc</f>
        <v>0</v>
      </c>
      <c r="K208" s="67">
        <v>42483</v>
      </c>
      <c r="L208" s="236" t="str">
        <f>_L_Ngay</f>
        <v>(Thứ 7)</v>
      </c>
      <c r="M208" s="512">
        <v>4</v>
      </c>
      <c r="N208" s="65">
        <f t="shared" si="36"/>
        <v>39</v>
      </c>
      <c r="O208" s="391">
        <f>_L_SV_P</f>
        <v>0</v>
      </c>
      <c r="P208" s="65" t="str">
        <f>_L_sophong</f>
        <v/>
      </c>
      <c r="Q208" s="392"/>
      <c r="R208" s="65"/>
      <c r="S208" s="65"/>
      <c r="T208" s="65"/>
      <c r="U208" s="65"/>
      <c r="V208" s="65"/>
      <c r="W208" s="65"/>
      <c r="X208" s="393">
        <f t="shared" si="37"/>
        <v>0</v>
      </c>
      <c r="Y208" s="394">
        <f>_L_NgayCham</f>
        <v>42483</v>
      </c>
      <c r="Z208" s="395">
        <f>_L_NopDiem</f>
        <v>42485</v>
      </c>
      <c r="AA208" s="396"/>
      <c r="AB208" s="409"/>
      <c r="AC208" s="410"/>
      <c r="AD208" s="410"/>
      <c r="AE208" s="410"/>
      <c r="AF208" s="410"/>
      <c r="AG208" s="410"/>
      <c r="AH208" s="411"/>
      <c r="AI208" s="352"/>
      <c r="AJ208" s="365"/>
      <c r="AK208" s="350"/>
      <c r="AL208" s="171"/>
      <c r="AM208" s="362">
        <f t="shared" si="33"/>
        <v>1</v>
      </c>
      <c r="AN208" s="32" t="e">
        <f t="shared" si="38"/>
        <v>#VALUE!</v>
      </c>
      <c r="AO208" s="31" t="str">
        <f>_L_SV_Pcuoi</f>
        <v/>
      </c>
      <c r="AP208" s="33" t="str">
        <f>_L_Loc</f>
        <v>CSCO</v>
      </c>
      <c r="AQ208" s="33" t="str">
        <f>_L_Loc</f>
        <v>CSKT</v>
      </c>
      <c r="AR208" s="48" t="e">
        <f t="shared" si="39"/>
        <v>#VALUE!</v>
      </c>
      <c r="AS208" s="63" t="e">
        <f t="shared" si="40"/>
        <v>#DIV/0!</v>
      </c>
      <c r="AT208" s="34"/>
      <c r="AU208" s="41" t="str">
        <f>_L_Loc</f>
        <v>x</v>
      </c>
      <c r="AV208" s="41" t="str">
        <f>_L_Loc</f>
        <v>x</v>
      </c>
      <c r="AW208" s="41" t="str">
        <f>_L_Loc</f>
        <v>x</v>
      </c>
      <c r="AX208" s="41" t="str">
        <f>_L_Loc</f>
        <v>x</v>
      </c>
      <c r="AY208" s="41" t="str">
        <f>_L_Loc</f>
        <v>x</v>
      </c>
      <c r="AZ208" s="41" t="str">
        <f>_L_Loc</f>
        <v>x</v>
      </c>
      <c r="BA208" s="41" t="str">
        <f>_L_Loc</f>
        <v>x</v>
      </c>
      <c r="BB208" s="41">
        <f>_L_Loc</f>
        <v>0</v>
      </c>
      <c r="BC208" s="41">
        <f>_L_Loc</f>
        <v>0</v>
      </c>
      <c r="BD208" s="41">
        <f>_L_Loc</f>
        <v>0</v>
      </c>
      <c r="BE208" s="41">
        <f>_L_Loc</f>
        <v>0</v>
      </c>
      <c r="BF208" s="41">
        <f>_L_Loc</f>
        <v>0</v>
      </c>
      <c r="BG208" s="41">
        <f>_L_Loc</f>
        <v>0</v>
      </c>
      <c r="BH208" s="41">
        <f>_L_Loc</f>
        <v>0</v>
      </c>
      <c r="BI208" s="41">
        <f>_L_Loc</f>
        <v>0</v>
      </c>
      <c r="BJ208" s="41">
        <f>_L_Loc</f>
        <v>0</v>
      </c>
      <c r="BK208" s="41">
        <f>_L_Loc</f>
        <v>0</v>
      </c>
      <c r="BL208" s="41">
        <f>_L_Loc</f>
        <v>0</v>
      </c>
      <c r="BM208" s="41">
        <f>_L_Loc</f>
        <v>0</v>
      </c>
      <c r="BN208" s="41">
        <f>_L_Loc</f>
        <v>0</v>
      </c>
      <c r="BO208" s="41">
        <f>_L_Loc</f>
        <v>0</v>
      </c>
      <c r="BP208" s="41">
        <f>_L_Loc</f>
        <v>0</v>
      </c>
      <c r="BQ208" s="41">
        <f>_L_Loc</f>
        <v>0</v>
      </c>
      <c r="BR208" s="41">
        <f>_L_Loc</f>
        <v>0</v>
      </c>
      <c r="BS208" s="41">
        <f>_L_Loc</f>
        <v>0</v>
      </c>
      <c r="BT208" s="41">
        <f>_L_Loc</f>
        <v>0</v>
      </c>
      <c r="BU208" s="41">
        <f>_L_Loc</f>
        <v>0</v>
      </c>
      <c r="BV208" s="41">
        <f>_L_Loc</f>
        <v>0</v>
      </c>
      <c r="BW208" s="41">
        <f>_L_Loc</f>
        <v>0</v>
      </c>
      <c r="BX208" s="41">
        <f>_L_Loc</f>
        <v>0</v>
      </c>
      <c r="BY208" s="41">
        <f>_L_Loc</f>
        <v>0</v>
      </c>
      <c r="BZ208" s="41">
        <f>_L_Loc</f>
        <v>0</v>
      </c>
      <c r="CA208" s="41">
        <f>_L_Loc</f>
        <v>0</v>
      </c>
      <c r="CB208" s="41">
        <f>_L_Loc</f>
        <v>0</v>
      </c>
      <c r="CC208" s="41">
        <f>_L_Loc</f>
        <v>0</v>
      </c>
      <c r="CD208" s="41">
        <f>_L_Loc</f>
        <v>0</v>
      </c>
      <c r="CE208" s="41">
        <f>_L_Loc</f>
        <v>0</v>
      </c>
      <c r="CF208" s="41">
        <f>_L_Loc</f>
        <v>0</v>
      </c>
    </row>
    <row r="209" spans="1:84" s="35" customFormat="1" x14ac:dyDescent="0.25">
      <c r="A209" s="246">
        <f t="shared" si="34"/>
        <v>42483.625</v>
      </c>
      <c r="B209" s="247" t="str">
        <f>_L_Gio</f>
        <v>15:00</v>
      </c>
      <c r="C209" s="241" t="s">
        <v>7664</v>
      </c>
      <c r="D209" s="390">
        <f t="shared" si="35"/>
        <v>200</v>
      </c>
      <c r="E209" s="65" t="str">
        <f>_L_LocHe</f>
        <v>DC</v>
      </c>
      <c r="F209" s="248" t="str">
        <f>_L_MaHP</f>
        <v>DC1CB26</v>
      </c>
      <c r="G209" s="166" t="str">
        <f>_L_Loc</f>
        <v xml:space="preserve">Hoá học đại cương </v>
      </c>
      <c r="H209" s="167">
        <f>_L_Loc</f>
        <v>3</v>
      </c>
      <c r="I209" s="65" t="str">
        <f>_L_Loc</f>
        <v>VĐ</v>
      </c>
      <c r="J209" s="66">
        <f>_L_Loc</f>
        <v>0</v>
      </c>
      <c r="K209" s="67">
        <v>42483</v>
      </c>
      <c r="L209" s="236" t="str">
        <f>_L_Ngay</f>
        <v>(Thứ 7)</v>
      </c>
      <c r="M209" s="512">
        <v>4</v>
      </c>
      <c r="N209" s="65">
        <f t="shared" si="36"/>
        <v>39</v>
      </c>
      <c r="O209" s="391">
        <f>_L_SV_P</f>
        <v>0</v>
      </c>
      <c r="P209" s="65" t="str">
        <f>_L_sophong</f>
        <v/>
      </c>
      <c r="Q209" s="392"/>
      <c r="R209" s="65"/>
      <c r="S209" s="65"/>
      <c r="T209" s="65"/>
      <c r="U209" s="65"/>
      <c r="V209" s="65"/>
      <c r="W209" s="65"/>
      <c r="X209" s="393">
        <f t="shared" si="37"/>
        <v>0</v>
      </c>
      <c r="Y209" s="394">
        <f>_L_NgayCham</f>
        <v>42483</v>
      </c>
      <c r="Z209" s="395">
        <f>_L_NopDiem</f>
        <v>42485</v>
      </c>
      <c r="AA209" s="396"/>
      <c r="AB209" s="409"/>
      <c r="AC209" s="410"/>
      <c r="AD209" s="410"/>
      <c r="AE209" s="410"/>
      <c r="AF209" s="410"/>
      <c r="AG209" s="410"/>
      <c r="AH209" s="411"/>
      <c r="AI209" s="348"/>
      <c r="AJ209" s="329"/>
      <c r="AK209" s="350"/>
      <c r="AL209" s="171"/>
      <c r="AM209" s="362">
        <f t="shared" si="33"/>
        <v>1</v>
      </c>
      <c r="AN209" s="32" t="e">
        <f t="shared" si="38"/>
        <v>#VALUE!</v>
      </c>
      <c r="AO209" s="31" t="str">
        <f>_L_SV_Pcuoi</f>
        <v/>
      </c>
      <c r="AP209" s="33" t="str">
        <f>_L_Loc</f>
        <v>CBHO</v>
      </c>
      <c r="AQ209" s="33" t="str">
        <f>_L_Loc</f>
        <v>KHCB</v>
      </c>
      <c r="AR209" s="48" t="e">
        <f t="shared" si="39"/>
        <v>#VALUE!</v>
      </c>
      <c r="AS209" s="63" t="e">
        <f t="shared" si="40"/>
        <v>#DIV/0!</v>
      </c>
      <c r="AT209" s="34"/>
      <c r="AU209" s="41" t="str">
        <f>_L_Loc</f>
        <v>x</v>
      </c>
      <c r="AV209" s="41" t="str">
        <f>_L_Loc</f>
        <v>x</v>
      </c>
      <c r="AW209" s="41" t="str">
        <f>_L_Loc</f>
        <v>x</v>
      </c>
      <c r="AX209" s="41" t="str">
        <f>_L_Loc</f>
        <v>x</v>
      </c>
      <c r="AY209" s="41" t="str">
        <f>_L_Loc</f>
        <v>x</v>
      </c>
      <c r="AZ209" s="41" t="str">
        <f>_L_Loc</f>
        <v>x</v>
      </c>
      <c r="BA209" s="41" t="str">
        <f>_L_Loc</f>
        <v>x</v>
      </c>
      <c r="BB209" s="41" t="str">
        <f>_L_Loc</f>
        <v>x</v>
      </c>
      <c r="BC209" s="41" t="str">
        <f>_L_Loc</f>
        <v>x</v>
      </c>
      <c r="BD209" s="41" t="str">
        <f>_L_Loc</f>
        <v>x</v>
      </c>
      <c r="BE209" s="41" t="str">
        <f>_L_Loc</f>
        <v>x</v>
      </c>
      <c r="BF209" s="41">
        <f>_L_Loc</f>
        <v>0</v>
      </c>
      <c r="BG209" s="41">
        <f>_L_Loc</f>
        <v>0</v>
      </c>
      <c r="BH209" s="41">
        <f>_L_Loc</f>
        <v>0</v>
      </c>
      <c r="BI209" s="41">
        <f>_L_Loc</f>
        <v>0</v>
      </c>
      <c r="BJ209" s="41">
        <f>_L_Loc</f>
        <v>0</v>
      </c>
      <c r="BK209" s="41">
        <f>_L_Loc</f>
        <v>0</v>
      </c>
      <c r="BL209" s="41">
        <f>_L_Loc</f>
        <v>0</v>
      </c>
      <c r="BM209" s="41">
        <f>_L_Loc</f>
        <v>0</v>
      </c>
      <c r="BN209" s="41">
        <f>_L_Loc</f>
        <v>0</v>
      </c>
      <c r="BO209" s="41" t="str">
        <f>_L_Loc</f>
        <v>x</v>
      </c>
      <c r="BP209" s="41" t="str">
        <f>_L_Loc</f>
        <v>x</v>
      </c>
      <c r="BQ209" s="41" t="str">
        <f>_L_Loc</f>
        <v>x</v>
      </c>
      <c r="BR209" s="41">
        <f>_L_Loc</f>
        <v>0</v>
      </c>
      <c r="BS209" s="41" t="str">
        <f>_L_Loc</f>
        <v>x</v>
      </c>
      <c r="BT209" s="41">
        <f>_L_Loc</f>
        <v>0</v>
      </c>
      <c r="BU209" s="41" t="str">
        <f>_L_Loc</f>
        <v>x</v>
      </c>
      <c r="BV209" s="41" t="str">
        <f>_L_Loc</f>
        <v>x</v>
      </c>
      <c r="BW209" s="41" t="str">
        <f>_L_Loc</f>
        <v>x</v>
      </c>
      <c r="BX209" s="41" t="str">
        <f>_L_Loc</f>
        <v>x</v>
      </c>
      <c r="BY209" s="41">
        <f>_L_Loc</f>
        <v>0</v>
      </c>
      <c r="BZ209" s="41">
        <f>_L_Loc</f>
        <v>0</v>
      </c>
      <c r="CA209" s="41">
        <f>_L_Loc</f>
        <v>0</v>
      </c>
      <c r="CB209" s="41">
        <f>_L_Loc</f>
        <v>0</v>
      </c>
      <c r="CC209" s="41">
        <f>_L_Loc</f>
        <v>0</v>
      </c>
      <c r="CD209" s="41">
        <f>_L_Loc</f>
        <v>0</v>
      </c>
      <c r="CE209" s="41">
        <f>_L_Loc</f>
        <v>0</v>
      </c>
      <c r="CF209" s="41">
        <f>_L_Loc</f>
        <v>0</v>
      </c>
    </row>
    <row r="210" spans="1:84" s="35" customFormat="1" x14ac:dyDescent="0.25">
      <c r="A210" s="246">
        <f t="shared" si="34"/>
        <v>42483.625</v>
      </c>
      <c r="B210" s="247" t="str">
        <f>_L_Gio</f>
        <v>15:00</v>
      </c>
      <c r="C210" s="257" t="s">
        <v>7736</v>
      </c>
      <c r="D210" s="390">
        <f t="shared" si="35"/>
        <v>201</v>
      </c>
      <c r="E210" s="65" t="str">
        <f>_L_LocHe</f>
        <v>CC</v>
      </c>
      <c r="F210" s="248" t="str">
        <f>_L_MaHP</f>
        <v>CC2CT65</v>
      </c>
      <c r="G210" s="166" t="str">
        <f>_L_Loc</f>
        <v>An toàn lao động</v>
      </c>
      <c r="H210" s="167">
        <f>_L_Loc</f>
        <v>2</v>
      </c>
      <c r="I210" s="65" t="str">
        <f>_L_Loc</f>
        <v>Viết</v>
      </c>
      <c r="J210" s="66">
        <f>_L_Loc</f>
        <v>90</v>
      </c>
      <c r="K210" s="67">
        <v>42483</v>
      </c>
      <c r="L210" s="236" t="str">
        <f>_L_Ngay</f>
        <v>(Thứ 7)</v>
      </c>
      <c r="M210" s="512">
        <v>4</v>
      </c>
      <c r="N210" s="65">
        <f t="shared" si="36"/>
        <v>10</v>
      </c>
      <c r="O210" s="391">
        <f>_L_SV_P</f>
        <v>10</v>
      </c>
      <c r="P210" s="65">
        <f>_L_sophong</f>
        <v>1</v>
      </c>
      <c r="Q210" s="392"/>
      <c r="R210" s="65"/>
      <c r="S210" s="65"/>
      <c r="T210" s="65"/>
      <c r="U210" s="65"/>
      <c r="V210" s="65"/>
      <c r="W210" s="65"/>
      <c r="X210" s="393">
        <f t="shared" si="37"/>
        <v>0</v>
      </c>
      <c r="Y210" s="394">
        <f>_L_NgayCham</f>
        <v>42484</v>
      </c>
      <c r="Z210" s="395">
        <f>_L_NopDiem</f>
        <v>42490</v>
      </c>
      <c r="AA210" s="396"/>
      <c r="AB210" s="409"/>
      <c r="AC210" s="410"/>
      <c r="AD210" s="410"/>
      <c r="AE210" s="410"/>
      <c r="AF210" s="410"/>
      <c r="AG210" s="410"/>
      <c r="AH210" s="411"/>
      <c r="AI210" s="348"/>
      <c r="AJ210" s="329"/>
      <c r="AK210" s="350"/>
      <c r="AL210" s="171"/>
      <c r="AM210" s="362">
        <f t="shared" si="33"/>
        <v>1</v>
      </c>
      <c r="AN210" s="32">
        <f t="shared" si="38"/>
        <v>-2</v>
      </c>
      <c r="AO210" s="31">
        <f>_L_SV_Pcuoi</f>
        <v>10</v>
      </c>
      <c r="AP210" s="33" t="str">
        <f>_L_Loc</f>
        <v>CTKS</v>
      </c>
      <c r="AQ210" s="33" t="str">
        <f>_L_Loc</f>
        <v>KCT</v>
      </c>
      <c r="AR210" s="48">
        <f t="shared" si="39"/>
        <v>-2</v>
      </c>
      <c r="AS210" s="63">
        <f t="shared" si="40"/>
        <v>1</v>
      </c>
      <c r="AT210" s="34"/>
      <c r="AU210" s="41" t="str">
        <f>_L_Loc</f>
        <v>o</v>
      </c>
      <c r="AV210" s="41" t="str">
        <f>_L_Loc</f>
        <v>o</v>
      </c>
      <c r="AW210" s="41" t="str">
        <f>_L_Loc</f>
        <v>o</v>
      </c>
      <c r="AX210" s="41" t="str">
        <f>_L_Loc</f>
        <v>o</v>
      </c>
      <c r="AY210" s="41" t="str">
        <f>_L_Loc</f>
        <v>o</v>
      </c>
      <c r="AZ210" s="41" t="str">
        <f>_L_Loc</f>
        <v>x</v>
      </c>
      <c r="BA210" s="41" t="str">
        <f>_L_Loc</f>
        <v>o</v>
      </c>
      <c r="BB210" s="41">
        <f>_L_Loc</f>
        <v>0</v>
      </c>
      <c r="BC210" s="41">
        <f>_L_Loc</f>
        <v>0</v>
      </c>
      <c r="BD210" s="41">
        <f>_L_Loc</f>
        <v>0</v>
      </c>
      <c r="BE210" s="41">
        <f>_L_Loc</f>
        <v>0</v>
      </c>
      <c r="BF210" s="41">
        <f>_L_Loc</f>
        <v>0</v>
      </c>
      <c r="BG210" s="41">
        <f>_L_Loc</f>
        <v>0</v>
      </c>
      <c r="BH210" s="41">
        <f>_L_Loc</f>
        <v>0</v>
      </c>
      <c r="BI210" s="41">
        <f>_L_Loc</f>
        <v>0</v>
      </c>
      <c r="BJ210" s="41" t="str">
        <f>_L_Loc</f>
        <v>o</v>
      </c>
      <c r="BK210" s="41">
        <f>_L_Loc</f>
        <v>0</v>
      </c>
      <c r="BL210" s="41">
        <f>_L_Loc</f>
        <v>0</v>
      </c>
      <c r="BM210" s="41">
        <f>_L_Loc</f>
        <v>0</v>
      </c>
    </row>
    <row r="211" spans="1:84" s="35" customFormat="1" x14ac:dyDescent="0.25">
      <c r="A211" s="246">
        <f t="shared" si="34"/>
        <v>42483.625</v>
      </c>
      <c r="B211" s="247" t="str">
        <f>_L_Gio</f>
        <v>15:00</v>
      </c>
      <c r="C211" s="241" t="s">
        <v>7770</v>
      </c>
      <c r="D211" s="390">
        <f t="shared" si="35"/>
        <v>202</v>
      </c>
      <c r="E211" s="65" t="str">
        <f>_L_LocHe</f>
        <v>DC</v>
      </c>
      <c r="F211" s="248" t="str">
        <f>_L_MaHP</f>
        <v>DC2DT56</v>
      </c>
      <c r="G211" s="166" t="str">
        <f>_L_Loc</f>
        <v>Tín hiệu và hệ thống</v>
      </c>
      <c r="H211" s="167">
        <f>_L_Loc</f>
        <v>2</v>
      </c>
      <c r="I211" s="65" t="str">
        <f>_L_Loc</f>
        <v>Viết</v>
      </c>
      <c r="J211" s="66">
        <f>_L_Loc</f>
        <v>60</v>
      </c>
      <c r="K211" s="67">
        <v>42483</v>
      </c>
      <c r="L211" s="236" t="str">
        <f>_L_Ngay</f>
        <v>(Thứ 7)</v>
      </c>
      <c r="M211" s="512">
        <v>4</v>
      </c>
      <c r="N211" s="65">
        <f t="shared" si="36"/>
        <v>12</v>
      </c>
      <c r="O211" s="391">
        <f>_L_SV_P</f>
        <v>12</v>
      </c>
      <c r="P211" s="65">
        <f>_L_sophong</f>
        <v>1</v>
      </c>
      <c r="Q211" s="392"/>
      <c r="R211" s="65"/>
      <c r="S211" s="65"/>
      <c r="T211" s="65"/>
      <c r="U211" s="65"/>
      <c r="V211" s="65"/>
      <c r="W211" s="65"/>
      <c r="X211" s="393">
        <f t="shared" si="37"/>
        <v>0</v>
      </c>
      <c r="Y211" s="394">
        <f>_L_NgayCham</f>
        <v>42484</v>
      </c>
      <c r="Z211" s="395">
        <f>_L_NopDiem</f>
        <v>42490</v>
      </c>
      <c r="AA211" s="397"/>
      <c r="AB211" s="412"/>
      <c r="AC211" s="413"/>
      <c r="AD211" s="413"/>
      <c r="AE211" s="413"/>
      <c r="AF211" s="413"/>
      <c r="AG211" s="413"/>
      <c r="AH211" s="414"/>
      <c r="AI211" s="348"/>
      <c r="AJ211" s="329"/>
      <c r="AK211" s="350"/>
      <c r="AL211" s="171"/>
      <c r="AM211" s="362">
        <f t="shared" si="33"/>
        <v>1</v>
      </c>
      <c r="AN211" s="32">
        <f t="shared" si="38"/>
        <v>-2</v>
      </c>
      <c r="AO211" s="31">
        <f>_L_SV_Pcuoi</f>
        <v>12</v>
      </c>
      <c r="AP211" s="33" t="str">
        <f>_L_Loc</f>
        <v>TTDT</v>
      </c>
      <c r="AQ211" s="33" t="str">
        <f>_L_Loc</f>
        <v>CNTT</v>
      </c>
      <c r="AR211" s="48">
        <f t="shared" si="39"/>
        <v>-2</v>
      </c>
      <c r="AS211" s="63">
        <f t="shared" si="40"/>
        <v>1</v>
      </c>
      <c r="AT211" s="34"/>
      <c r="AU211" s="41">
        <f>_L_Loc</f>
        <v>0</v>
      </c>
      <c r="AV211" s="41">
        <f>_L_Loc</f>
        <v>0</v>
      </c>
      <c r="AW211" s="41">
        <f>_L_Loc</f>
        <v>0</v>
      </c>
      <c r="AX211" s="41">
        <f>_L_Loc</f>
        <v>0</v>
      </c>
      <c r="AY211" s="41">
        <f>_L_Loc</f>
        <v>0</v>
      </c>
      <c r="AZ211" s="41">
        <f>_L_Loc</f>
        <v>0</v>
      </c>
      <c r="BA211" s="41">
        <f>_L_Loc</f>
        <v>0</v>
      </c>
      <c r="BB211" s="41">
        <f>_L_Loc</f>
        <v>0</v>
      </c>
      <c r="BC211" s="41">
        <f>_L_Loc</f>
        <v>0</v>
      </c>
      <c r="BD211" s="41">
        <f>_L_Loc</f>
        <v>0</v>
      </c>
      <c r="BE211" s="41">
        <f>_L_Loc</f>
        <v>0</v>
      </c>
      <c r="BF211" s="41" t="str">
        <f>_L_Loc</f>
        <v>x</v>
      </c>
      <c r="BG211" s="41">
        <f>_L_Loc</f>
        <v>0</v>
      </c>
      <c r="BH211" s="41">
        <f>_L_Loc</f>
        <v>0</v>
      </c>
      <c r="BI211" s="41">
        <f>_L_Loc</f>
        <v>0</v>
      </c>
      <c r="BJ211" s="41">
        <f>_L_Loc</f>
        <v>0</v>
      </c>
      <c r="BK211" s="41">
        <f>_L_Loc</f>
        <v>0</v>
      </c>
      <c r="BL211" s="41">
        <f>_L_Loc</f>
        <v>0</v>
      </c>
      <c r="BM211" s="41">
        <f>_L_Loc</f>
        <v>0</v>
      </c>
      <c r="BN211" s="41">
        <f>_L_Loc</f>
        <v>0</v>
      </c>
      <c r="BO211" s="41">
        <f>_L_Loc</f>
        <v>0</v>
      </c>
      <c r="BP211" s="41">
        <f>_L_Loc</f>
        <v>0</v>
      </c>
      <c r="BQ211" s="41">
        <f>_L_Loc</f>
        <v>0</v>
      </c>
      <c r="BR211" s="41">
        <f>_L_Loc</f>
        <v>0</v>
      </c>
      <c r="BS211" s="41">
        <f>_L_Loc</f>
        <v>0</v>
      </c>
      <c r="BT211" s="41">
        <f>_L_Loc</f>
        <v>0</v>
      </c>
      <c r="BU211" s="41">
        <f>_L_Loc</f>
        <v>0</v>
      </c>
      <c r="BV211" s="41">
        <f>_L_Loc</f>
        <v>0</v>
      </c>
      <c r="BW211" s="41">
        <f>_L_Loc</f>
        <v>0</v>
      </c>
      <c r="BX211" s="41">
        <f>_L_Loc</f>
        <v>0</v>
      </c>
      <c r="BY211" s="41" t="str">
        <f>_L_Loc</f>
        <v>x</v>
      </c>
      <c r="BZ211" s="41">
        <f>_L_Loc</f>
        <v>0</v>
      </c>
      <c r="CA211" s="41">
        <f>_L_Loc</f>
        <v>0</v>
      </c>
      <c r="CB211" s="41">
        <f>_L_Loc</f>
        <v>0</v>
      </c>
      <c r="CC211" s="41">
        <f>_L_Loc</f>
        <v>0</v>
      </c>
      <c r="CD211" s="41">
        <f>_L_Loc</f>
        <v>0</v>
      </c>
      <c r="CE211" s="41">
        <f>_L_Loc</f>
        <v>0</v>
      </c>
      <c r="CF211" s="41">
        <f>_L_Loc</f>
        <v>0</v>
      </c>
    </row>
    <row r="212" spans="1:84" s="35" customFormat="1" x14ac:dyDescent="0.25">
      <c r="A212" s="246">
        <f t="shared" si="34"/>
        <v>42483.625</v>
      </c>
      <c r="B212" s="247" t="str">
        <f>_L_Gio</f>
        <v>15:00</v>
      </c>
      <c r="C212" s="241" t="s">
        <v>7771</v>
      </c>
      <c r="D212" s="390">
        <f t="shared" si="35"/>
        <v>203</v>
      </c>
      <c r="E212" s="65" t="str">
        <f>_L_LocHe</f>
        <v>DC</v>
      </c>
      <c r="F212" s="248" t="str">
        <f>_L_MaHP</f>
        <v>DC2DT42</v>
      </c>
      <c r="G212" s="166" t="str">
        <f>_L_Loc</f>
        <v>Lý thuyết mạch</v>
      </c>
      <c r="H212" s="167">
        <f>_L_Loc</f>
        <v>3</v>
      </c>
      <c r="I212" s="65" t="str">
        <f>_L_Loc</f>
        <v>Viết</v>
      </c>
      <c r="J212" s="66">
        <f>_L_Loc</f>
        <v>90</v>
      </c>
      <c r="K212" s="67">
        <v>42483</v>
      </c>
      <c r="L212" s="236" t="str">
        <f>_L_Ngay</f>
        <v>(Thứ 7)</v>
      </c>
      <c r="M212" s="512">
        <v>4</v>
      </c>
      <c r="N212" s="65">
        <f t="shared" si="36"/>
        <v>9</v>
      </c>
      <c r="O212" s="391">
        <f>_L_SV_P</f>
        <v>9</v>
      </c>
      <c r="P212" s="65">
        <f>_L_sophong</f>
        <v>1</v>
      </c>
      <c r="Q212" s="392"/>
      <c r="R212" s="65"/>
      <c r="S212" s="65"/>
      <c r="T212" s="65"/>
      <c r="U212" s="65"/>
      <c r="V212" s="65"/>
      <c r="W212" s="65"/>
      <c r="X212" s="393">
        <f t="shared" si="37"/>
        <v>0</v>
      </c>
      <c r="Y212" s="394">
        <f>_L_NgayCham</f>
        <v>42484</v>
      </c>
      <c r="Z212" s="395">
        <f>_L_NopDiem</f>
        <v>42490</v>
      </c>
      <c r="AA212" s="397"/>
      <c r="AB212" s="412"/>
      <c r="AC212" s="413"/>
      <c r="AD212" s="413"/>
      <c r="AE212" s="413"/>
      <c r="AF212" s="413"/>
      <c r="AG212" s="413"/>
      <c r="AH212" s="414"/>
      <c r="AI212" s="348"/>
      <c r="AJ212" s="329"/>
      <c r="AK212" s="350"/>
      <c r="AL212" s="171"/>
      <c r="AM212" s="362">
        <f t="shared" si="33"/>
        <v>1</v>
      </c>
      <c r="AN212" s="32">
        <f t="shared" si="38"/>
        <v>-2</v>
      </c>
      <c r="AO212" s="31">
        <f>_L_SV_Pcuoi</f>
        <v>9</v>
      </c>
      <c r="AP212" s="33" t="str">
        <f>_L_Loc</f>
        <v>TTDT</v>
      </c>
      <c r="AQ212" s="33" t="str">
        <f>_L_Loc</f>
        <v>CNTT</v>
      </c>
      <c r="AR212" s="48">
        <f t="shared" si="39"/>
        <v>-2</v>
      </c>
      <c r="AS212" s="63">
        <f t="shared" si="40"/>
        <v>1</v>
      </c>
      <c r="AT212" s="34"/>
      <c r="AU212" s="41">
        <f>_L_Loc</f>
        <v>0</v>
      </c>
      <c r="AV212" s="41">
        <f>_L_Loc</f>
        <v>0</v>
      </c>
      <c r="AW212" s="41">
        <f>_L_Loc</f>
        <v>0</v>
      </c>
      <c r="AX212" s="41">
        <f>_L_Loc</f>
        <v>0</v>
      </c>
      <c r="AY212" s="41">
        <f>_L_Loc</f>
        <v>0</v>
      </c>
      <c r="AZ212" s="41">
        <f>_L_Loc</f>
        <v>0</v>
      </c>
      <c r="BA212" s="41">
        <f>_L_Loc</f>
        <v>0</v>
      </c>
      <c r="BB212" s="41">
        <f>_L_Loc</f>
        <v>0</v>
      </c>
      <c r="BC212" s="41">
        <f>_L_Loc</f>
        <v>0</v>
      </c>
      <c r="BD212" s="41">
        <f>_L_Loc</f>
        <v>0</v>
      </c>
      <c r="BE212" s="41">
        <f>_L_Loc</f>
        <v>0</v>
      </c>
      <c r="BF212" s="41" t="str">
        <f>_L_Loc</f>
        <v>x</v>
      </c>
      <c r="BG212" s="41">
        <f>_L_Loc</f>
        <v>0</v>
      </c>
      <c r="BH212" s="41">
        <f>_L_Loc</f>
        <v>0</v>
      </c>
      <c r="BI212" s="41">
        <f>_L_Loc</f>
        <v>0</v>
      </c>
      <c r="BJ212" s="41">
        <f>_L_Loc</f>
        <v>0</v>
      </c>
      <c r="BK212" s="41">
        <f>_L_Loc</f>
        <v>0</v>
      </c>
      <c r="BL212" s="41">
        <f>_L_Loc</f>
        <v>0</v>
      </c>
      <c r="BM212" s="41">
        <f>_L_Loc</f>
        <v>0</v>
      </c>
      <c r="BN212" s="41">
        <f>_L_Loc</f>
        <v>0</v>
      </c>
      <c r="BO212" s="41">
        <f>_L_Loc</f>
        <v>0</v>
      </c>
      <c r="BP212" s="41">
        <f>_L_Loc</f>
        <v>0</v>
      </c>
      <c r="BQ212" s="41">
        <f>_L_Loc</f>
        <v>0</v>
      </c>
      <c r="BR212" s="41">
        <f>_L_Loc</f>
        <v>0</v>
      </c>
      <c r="BS212" s="41">
        <f>_L_Loc</f>
        <v>0</v>
      </c>
      <c r="BT212" s="41">
        <f>_L_Loc</f>
        <v>0</v>
      </c>
      <c r="BU212" s="41">
        <f>_L_Loc</f>
        <v>0</v>
      </c>
      <c r="BV212" s="41">
        <f>_L_Loc</f>
        <v>0</v>
      </c>
      <c r="BW212" s="41">
        <f>_L_Loc</f>
        <v>0</v>
      </c>
      <c r="BX212" s="41">
        <f>_L_Loc</f>
        <v>0</v>
      </c>
      <c r="BY212" s="41" t="str">
        <f>_L_Loc</f>
        <v>x</v>
      </c>
      <c r="BZ212" s="41">
        <f>_L_Loc</f>
        <v>0</v>
      </c>
      <c r="CA212" s="41">
        <f>_L_Loc</f>
        <v>0</v>
      </c>
      <c r="CB212" s="41">
        <f>_L_Loc</f>
        <v>0</v>
      </c>
      <c r="CC212" s="41">
        <f>_L_Loc</f>
        <v>0</v>
      </c>
      <c r="CD212" s="41">
        <f>_L_Loc</f>
        <v>0</v>
      </c>
      <c r="CE212" s="41">
        <f>_L_Loc</f>
        <v>0</v>
      </c>
      <c r="CF212" s="41">
        <f>_L_Loc</f>
        <v>0</v>
      </c>
    </row>
    <row r="213" spans="1:84" s="35" customFormat="1" x14ac:dyDescent="0.25">
      <c r="A213" s="246">
        <f t="shared" si="34"/>
        <v>42484.291666666664</v>
      </c>
      <c r="B213" s="247" t="str">
        <f>_L_Gio</f>
        <v>7:00</v>
      </c>
      <c r="C213" s="241" t="s">
        <v>7577</v>
      </c>
      <c r="D213" s="390">
        <f t="shared" si="35"/>
        <v>204</v>
      </c>
      <c r="E213" s="65" t="str">
        <f>_L_LocHe</f>
        <v>DC</v>
      </c>
      <c r="F213" s="248" t="str">
        <f>_L_MaHP</f>
        <v>DC2CT27</v>
      </c>
      <c r="G213" s="166" t="str">
        <f>_L_Loc</f>
        <v xml:space="preserve">Cơ học kết cấu </v>
      </c>
      <c r="H213" s="167">
        <f>_L_Loc</f>
        <v>4</v>
      </c>
      <c r="I213" s="65" t="str">
        <f>_L_Loc</f>
        <v>VĐ</v>
      </c>
      <c r="J213" s="66">
        <f>_L_Loc</f>
        <v>0</v>
      </c>
      <c r="K213" s="67">
        <v>42484</v>
      </c>
      <c r="L213" s="236" t="str">
        <f>_L_Ngay</f>
        <v>(Cnhật)</v>
      </c>
      <c r="M213" s="512">
        <v>1</v>
      </c>
      <c r="N213" s="65">
        <f t="shared" si="36"/>
        <v>22</v>
      </c>
      <c r="O213" s="391">
        <f>_L_SV_P</f>
        <v>0</v>
      </c>
      <c r="P213" s="65" t="str">
        <f>_L_sophong</f>
        <v/>
      </c>
      <c r="Q213" s="392"/>
      <c r="R213" s="65"/>
      <c r="S213" s="65"/>
      <c r="T213" s="65"/>
      <c r="U213" s="65"/>
      <c r="V213" s="65"/>
      <c r="W213" s="65"/>
      <c r="X213" s="393">
        <f t="shared" si="37"/>
        <v>0</v>
      </c>
      <c r="Y213" s="394">
        <f>_L_NgayCham</f>
        <v>42484</v>
      </c>
      <c r="Z213" s="395">
        <f>_L_NopDiem</f>
        <v>42486</v>
      </c>
      <c r="AA213" s="397"/>
      <c r="AB213" s="412"/>
      <c r="AC213" s="413"/>
      <c r="AD213" s="413"/>
      <c r="AE213" s="413"/>
      <c r="AF213" s="413"/>
      <c r="AG213" s="413"/>
      <c r="AH213" s="414"/>
      <c r="AI213" s="348"/>
      <c r="AJ213" s="329"/>
      <c r="AK213" s="350"/>
      <c r="AL213" s="171"/>
      <c r="AM213" s="362">
        <f t="shared" si="33"/>
        <v>1</v>
      </c>
      <c r="AN213" s="32" t="e">
        <f t="shared" si="38"/>
        <v>#VALUE!</v>
      </c>
      <c r="AO213" s="31" t="str">
        <f>_L_SV_Pcuoi</f>
        <v/>
      </c>
      <c r="AP213" s="33" t="str">
        <f>_L_Loc</f>
        <v>CTKC</v>
      </c>
      <c r="AQ213" s="33" t="str">
        <f>_L_Loc</f>
        <v>KCT</v>
      </c>
      <c r="AR213" s="48" t="e">
        <f t="shared" si="39"/>
        <v>#VALUE!</v>
      </c>
      <c r="AS213" s="63" t="e">
        <f t="shared" si="40"/>
        <v>#DIV/0!</v>
      </c>
      <c r="AT213" s="34"/>
      <c r="AU213" s="41" t="str">
        <f>_L_Loc</f>
        <v>x</v>
      </c>
      <c r="AV213" s="41" t="str">
        <f>_L_Loc</f>
        <v>x</v>
      </c>
      <c r="AW213" s="41" t="str">
        <f>_L_Loc</f>
        <v>x</v>
      </c>
      <c r="AX213" s="41" t="str">
        <f>_L_Loc</f>
        <v>x</v>
      </c>
      <c r="AY213" s="41" t="str">
        <f>_L_Loc</f>
        <v>x</v>
      </c>
      <c r="AZ213" s="41" t="str">
        <f>_L_Loc</f>
        <v>x</v>
      </c>
      <c r="BA213" s="41" t="str">
        <f>_L_Loc</f>
        <v>x</v>
      </c>
      <c r="BB213" s="41">
        <f>_L_Loc</f>
        <v>0</v>
      </c>
      <c r="BC213" s="41">
        <f>_L_Loc</f>
        <v>0</v>
      </c>
      <c r="BD213" s="41">
        <f>_L_Loc</f>
        <v>0</v>
      </c>
      <c r="BE213" s="41">
        <f>_L_Loc</f>
        <v>0</v>
      </c>
      <c r="BF213" s="41">
        <f>_L_Loc</f>
        <v>0</v>
      </c>
      <c r="BG213" s="41">
        <f>_L_Loc</f>
        <v>0</v>
      </c>
      <c r="BH213" s="41">
        <f>_L_Loc</f>
        <v>0</v>
      </c>
      <c r="BI213" s="41">
        <f>_L_Loc</f>
        <v>0</v>
      </c>
      <c r="BJ213" s="41">
        <f>_L_Loc</f>
        <v>0</v>
      </c>
      <c r="BK213" s="41">
        <f>_L_Loc</f>
        <v>0</v>
      </c>
      <c r="BL213" s="41">
        <f>_L_Loc</f>
        <v>0</v>
      </c>
      <c r="BM213" s="41">
        <f>_L_Loc</f>
        <v>0</v>
      </c>
      <c r="BN213" s="41">
        <f>_L_Loc</f>
        <v>0</v>
      </c>
      <c r="BO213" s="41">
        <f>_L_Loc</f>
        <v>0</v>
      </c>
      <c r="BP213" s="41">
        <f>_L_Loc</f>
        <v>0</v>
      </c>
      <c r="BQ213" s="41">
        <f>_L_Loc</f>
        <v>0</v>
      </c>
      <c r="BR213" s="41">
        <f>_L_Loc</f>
        <v>0</v>
      </c>
      <c r="BS213" s="41">
        <f>_L_Loc</f>
        <v>0</v>
      </c>
      <c r="BT213" s="41">
        <f>_L_Loc</f>
        <v>0</v>
      </c>
      <c r="BU213" s="41">
        <f>_L_Loc</f>
        <v>0</v>
      </c>
      <c r="BV213" s="41">
        <f>_L_Loc</f>
        <v>0</v>
      </c>
      <c r="BW213" s="41">
        <f>_L_Loc</f>
        <v>0</v>
      </c>
      <c r="BX213" s="41">
        <f>_L_Loc</f>
        <v>0</v>
      </c>
      <c r="BY213" s="41">
        <f>_L_Loc</f>
        <v>0</v>
      </c>
      <c r="BZ213" s="41">
        <f>_L_Loc</f>
        <v>0</v>
      </c>
      <c r="CA213" s="41">
        <f>_L_Loc</f>
        <v>0</v>
      </c>
      <c r="CB213" s="41">
        <f>_L_Loc</f>
        <v>0</v>
      </c>
      <c r="CC213" s="41">
        <f>_L_Loc</f>
        <v>0</v>
      </c>
      <c r="CD213" s="41">
        <f>_L_Loc</f>
        <v>0</v>
      </c>
      <c r="CE213" s="41">
        <f>_L_Loc</f>
        <v>0</v>
      </c>
      <c r="CF213" s="41">
        <f>_L_Loc</f>
        <v>0</v>
      </c>
    </row>
    <row r="214" spans="1:84" s="35" customFormat="1" x14ac:dyDescent="0.25">
      <c r="A214" s="246">
        <f t="shared" si="34"/>
        <v>42484.291666666664</v>
      </c>
      <c r="B214" s="247" t="str">
        <f>_L_Gio</f>
        <v>7:00</v>
      </c>
      <c r="C214" s="241" t="s">
        <v>7613</v>
      </c>
      <c r="D214" s="390">
        <f t="shared" si="35"/>
        <v>205</v>
      </c>
      <c r="E214" s="65" t="str">
        <f>_L_LocHe</f>
        <v>DC</v>
      </c>
      <c r="F214" s="248" t="str">
        <f>_L_MaHP</f>
        <v>DC2CB94</v>
      </c>
      <c r="G214" s="166" t="str">
        <f>_L_Loc</f>
        <v>Văn hóa kinh doanh</v>
      </c>
      <c r="H214" s="167">
        <f>_L_Loc</f>
        <v>2</v>
      </c>
      <c r="I214" s="65" t="str">
        <f>_L_Loc</f>
        <v>Viết</v>
      </c>
      <c r="J214" s="66">
        <f>_L_Loc</f>
        <v>75</v>
      </c>
      <c r="K214" s="67">
        <v>42484</v>
      </c>
      <c r="L214" s="236" t="str">
        <f>_L_Ngay</f>
        <v>(Cnhật)</v>
      </c>
      <c r="M214" s="512">
        <v>1</v>
      </c>
      <c r="N214" s="65">
        <f t="shared" si="36"/>
        <v>52</v>
      </c>
      <c r="O214" s="391">
        <f>_L_SV_P</f>
        <v>52</v>
      </c>
      <c r="P214" s="65">
        <f>_L_sophong</f>
        <v>1</v>
      </c>
      <c r="Q214" s="392"/>
      <c r="R214" s="65"/>
      <c r="S214" s="65"/>
      <c r="T214" s="65"/>
      <c r="U214" s="65"/>
      <c r="V214" s="65"/>
      <c r="W214" s="65"/>
      <c r="X214" s="393">
        <f t="shared" si="37"/>
        <v>0</v>
      </c>
      <c r="Y214" s="394">
        <f>_L_NgayCham</f>
        <v>42485</v>
      </c>
      <c r="Z214" s="395">
        <f>_L_NopDiem</f>
        <v>42491</v>
      </c>
      <c r="AA214" s="396"/>
      <c r="AB214" s="409"/>
      <c r="AC214" s="410"/>
      <c r="AD214" s="410"/>
      <c r="AE214" s="410"/>
      <c r="AF214" s="410"/>
      <c r="AG214" s="410"/>
      <c r="AH214" s="411"/>
      <c r="AI214" s="352"/>
      <c r="AJ214" s="342"/>
      <c r="AK214" s="353"/>
      <c r="AL214" s="171"/>
      <c r="AM214" s="362">
        <f t="shared" si="33"/>
        <v>2</v>
      </c>
      <c r="AN214" s="32">
        <f t="shared" si="38"/>
        <v>-2</v>
      </c>
      <c r="AO214" s="31">
        <f>_L_SV_Pcuoi</f>
        <v>52</v>
      </c>
      <c r="AP214" s="33" t="str">
        <f>_L_Loc</f>
        <v>KVQT</v>
      </c>
      <c r="AQ214" s="33" t="str">
        <f>_L_Loc</f>
        <v>KTVT</v>
      </c>
      <c r="AR214" s="48">
        <f t="shared" si="39"/>
        <v>-2</v>
      </c>
      <c r="AS214" s="63">
        <f t="shared" si="40"/>
        <v>1</v>
      </c>
      <c r="AT214" s="34"/>
      <c r="AU214" s="41">
        <f>_L_Loc</f>
        <v>0</v>
      </c>
      <c r="AV214" s="41">
        <f>_L_Loc</f>
        <v>0</v>
      </c>
      <c r="AW214" s="41">
        <f>_L_Loc</f>
        <v>0</v>
      </c>
      <c r="AX214" s="41">
        <f>_L_Loc</f>
        <v>0</v>
      </c>
      <c r="AY214" s="41">
        <f>_L_Loc</f>
        <v>0</v>
      </c>
      <c r="AZ214" s="41">
        <f>_L_Loc</f>
        <v>0</v>
      </c>
      <c r="BA214" s="41">
        <f>_L_Loc</f>
        <v>0</v>
      </c>
      <c r="BB214" s="41">
        <f>_L_Loc</f>
        <v>0</v>
      </c>
      <c r="BC214" s="41">
        <f>_L_Loc</f>
        <v>0</v>
      </c>
      <c r="BD214" s="41">
        <f>_L_Loc</f>
        <v>0</v>
      </c>
      <c r="BE214" s="41">
        <f>_L_Loc</f>
        <v>0</v>
      </c>
      <c r="BF214" s="41">
        <f>_L_Loc</f>
        <v>0</v>
      </c>
      <c r="BG214" s="41">
        <f>_L_Loc</f>
        <v>0</v>
      </c>
      <c r="BH214" s="41" t="str">
        <f>_L_Loc</f>
        <v>o</v>
      </c>
      <c r="BI214" s="41" t="str">
        <f>_L_Loc</f>
        <v>x</v>
      </c>
      <c r="BJ214" s="41">
        <f>_L_Loc</f>
        <v>0</v>
      </c>
      <c r="BK214" s="41">
        <f>_L_Loc</f>
        <v>0</v>
      </c>
      <c r="BL214" s="41">
        <f>_L_Loc</f>
        <v>0</v>
      </c>
      <c r="BM214" s="41">
        <f>_L_Loc</f>
        <v>0</v>
      </c>
      <c r="BN214" s="41">
        <f>_L_Loc</f>
        <v>0</v>
      </c>
      <c r="BO214" s="41">
        <f>_L_Loc</f>
        <v>0</v>
      </c>
      <c r="BP214" s="41">
        <f>_L_Loc</f>
        <v>0</v>
      </c>
      <c r="BQ214" s="41">
        <f>_L_Loc</f>
        <v>0</v>
      </c>
      <c r="BR214" s="41">
        <f>_L_Loc</f>
        <v>0</v>
      </c>
      <c r="BS214" s="41">
        <f>_L_Loc</f>
        <v>0</v>
      </c>
      <c r="BT214" s="41">
        <f>_L_Loc</f>
        <v>0</v>
      </c>
      <c r="BU214" s="41">
        <f>_L_Loc</f>
        <v>0</v>
      </c>
      <c r="BV214" s="41">
        <f>_L_Loc</f>
        <v>0</v>
      </c>
      <c r="BW214" s="41">
        <f>_L_Loc</f>
        <v>0</v>
      </c>
      <c r="BX214" s="41">
        <f>_L_Loc</f>
        <v>0</v>
      </c>
      <c r="BY214" s="41">
        <f>_L_Loc</f>
        <v>0</v>
      </c>
      <c r="BZ214" s="41">
        <f>_L_Loc</f>
        <v>0</v>
      </c>
      <c r="CA214" s="41" t="str">
        <f>_L_Loc</f>
        <v>o</v>
      </c>
      <c r="CB214" s="41">
        <f>_L_Loc</f>
        <v>0</v>
      </c>
      <c r="CC214" s="41">
        <f>_L_Loc</f>
        <v>0</v>
      </c>
      <c r="CD214" s="41">
        <f>_L_Loc</f>
        <v>0</v>
      </c>
      <c r="CE214" s="41">
        <f>_L_Loc</f>
        <v>0</v>
      </c>
      <c r="CF214" s="41">
        <f>_L_Loc</f>
        <v>0</v>
      </c>
    </row>
    <row r="215" spans="1:84" s="35" customFormat="1" x14ac:dyDescent="0.25">
      <c r="A215" s="246">
        <f t="shared" si="34"/>
        <v>42484.291666666664</v>
      </c>
      <c r="B215" s="247" t="str">
        <f>_L_Gio</f>
        <v>7:00</v>
      </c>
      <c r="C215" s="257" t="s">
        <v>7614</v>
      </c>
      <c r="D215" s="390">
        <f t="shared" si="35"/>
        <v>206</v>
      </c>
      <c r="E215" s="65" t="str">
        <f>_L_LocHe</f>
        <v>DL</v>
      </c>
      <c r="F215" s="248" t="str">
        <f>_L_MaHP</f>
        <v>DC2CB94</v>
      </c>
      <c r="G215" s="166" t="str">
        <f>_L_Loc</f>
        <v>Văn hóa kinh doanh</v>
      </c>
      <c r="H215" s="167">
        <f>_L_Loc</f>
        <v>2</v>
      </c>
      <c r="I215" s="65" t="str">
        <f>_L_Loc</f>
        <v>Viết</v>
      </c>
      <c r="J215" s="66">
        <f>_L_Loc</f>
        <v>75</v>
      </c>
      <c r="K215" s="67">
        <v>42484</v>
      </c>
      <c r="L215" s="236" t="str">
        <f>_L_Ngay</f>
        <v>(Cnhật)</v>
      </c>
      <c r="M215" s="512">
        <v>1</v>
      </c>
      <c r="N215" s="65">
        <f t="shared" si="36"/>
        <v>4</v>
      </c>
      <c r="O215" s="391">
        <f>_L_SV_P</f>
        <v>4</v>
      </c>
      <c r="P215" s="65">
        <f>_L_sophong</f>
        <v>1</v>
      </c>
      <c r="Q215" s="392"/>
      <c r="R215" s="65"/>
      <c r="S215" s="65"/>
      <c r="T215" s="65"/>
      <c r="U215" s="65"/>
      <c r="V215" s="65"/>
      <c r="W215" s="65"/>
      <c r="X215" s="393">
        <f t="shared" si="37"/>
        <v>0</v>
      </c>
      <c r="Y215" s="394">
        <f>_L_NgayCham</f>
        <v>42485</v>
      </c>
      <c r="Z215" s="395">
        <f>_L_NopDiem</f>
        <v>42491</v>
      </c>
      <c r="AA215" s="396"/>
      <c r="AB215" s="409"/>
      <c r="AC215" s="410"/>
      <c r="AD215" s="410"/>
      <c r="AE215" s="410"/>
      <c r="AF215" s="410"/>
      <c r="AG215" s="410"/>
      <c r="AH215" s="411"/>
      <c r="AI215" s="348"/>
      <c r="AJ215" s="329"/>
      <c r="AK215" s="350"/>
      <c r="AL215" s="171"/>
      <c r="AM215" s="362">
        <f t="shared" si="33"/>
        <v>2</v>
      </c>
      <c r="AN215" s="32">
        <f t="shared" si="38"/>
        <v>-2</v>
      </c>
      <c r="AO215" s="31">
        <f>_L_SV_Pcuoi</f>
        <v>4</v>
      </c>
      <c r="AP215" s="33" t="str">
        <f>_L_Loc</f>
        <v>KVQT</v>
      </c>
      <c r="AQ215" s="33" t="str">
        <f>_L_Loc</f>
        <v>KTVT</v>
      </c>
      <c r="AR215" s="48">
        <f t="shared" si="39"/>
        <v>-2</v>
      </c>
      <c r="AS215" s="63">
        <f t="shared" si="40"/>
        <v>1</v>
      </c>
      <c r="AT215" s="34"/>
      <c r="AU215" s="41">
        <f>_L_Loc</f>
        <v>0</v>
      </c>
      <c r="AV215" s="41">
        <f>_L_Loc</f>
        <v>0</v>
      </c>
      <c r="AW215" s="41">
        <f>_L_Loc</f>
        <v>0</v>
      </c>
      <c r="AX215" s="41">
        <f>_L_Loc</f>
        <v>0</v>
      </c>
      <c r="AY215" s="41">
        <f>_L_Loc</f>
        <v>0</v>
      </c>
      <c r="AZ215" s="41">
        <f>_L_Loc</f>
        <v>0</v>
      </c>
      <c r="BA215" s="41">
        <f>_L_Loc</f>
        <v>0</v>
      </c>
      <c r="BB215" s="41">
        <f>_L_Loc</f>
        <v>0</v>
      </c>
      <c r="BC215" s="41">
        <f>_L_Loc</f>
        <v>0</v>
      </c>
      <c r="BD215" s="41">
        <f>_L_Loc</f>
        <v>0</v>
      </c>
      <c r="BE215" s="41">
        <f>_L_Loc</f>
        <v>0</v>
      </c>
      <c r="BF215" s="41">
        <f>_L_Loc</f>
        <v>0</v>
      </c>
      <c r="BG215" s="41">
        <f>_L_Loc</f>
        <v>0</v>
      </c>
      <c r="BH215" s="41" t="str">
        <f>_L_Loc</f>
        <v>o</v>
      </c>
      <c r="BI215" s="41" t="str">
        <f>_L_Loc</f>
        <v>x</v>
      </c>
      <c r="BJ215" s="41">
        <f>_L_Loc</f>
        <v>0</v>
      </c>
      <c r="BK215" s="41">
        <f>_L_Loc</f>
        <v>0</v>
      </c>
      <c r="BL215" s="41">
        <f>_L_Loc</f>
        <v>0</v>
      </c>
      <c r="BM215" s="41">
        <f>_L_Loc</f>
        <v>0</v>
      </c>
    </row>
    <row r="216" spans="1:84" s="35" customFormat="1" x14ac:dyDescent="0.25">
      <c r="A216" s="246">
        <f t="shared" si="34"/>
        <v>42484.291666666664</v>
      </c>
      <c r="B216" s="247" t="str">
        <f>_L_Gio</f>
        <v>7:00</v>
      </c>
      <c r="C216" s="241" t="s">
        <v>7679</v>
      </c>
      <c r="D216" s="390">
        <f t="shared" si="35"/>
        <v>207</v>
      </c>
      <c r="E216" s="65" t="str">
        <f>_L_LocHe</f>
        <v>DC</v>
      </c>
      <c r="F216" s="248" t="str">
        <f>_L_MaHP</f>
        <v>DC2KV71</v>
      </c>
      <c r="G216" s="166" t="str">
        <f>_L_Loc</f>
        <v>Nguyên lý thống kê kinh tế</v>
      </c>
      <c r="H216" s="167">
        <f>_L_Loc</f>
        <v>3</v>
      </c>
      <c r="I216" s="65" t="str">
        <f>_L_Loc</f>
        <v>Viết</v>
      </c>
      <c r="J216" s="66">
        <f>_L_Loc</f>
        <v>90</v>
      </c>
      <c r="K216" s="67">
        <v>42484</v>
      </c>
      <c r="L216" s="236" t="str">
        <f>_L_Ngay</f>
        <v>(Cnhật)</v>
      </c>
      <c r="M216" s="512">
        <v>1</v>
      </c>
      <c r="N216" s="65">
        <f t="shared" si="36"/>
        <v>59</v>
      </c>
      <c r="O216" s="391">
        <f>_L_SV_P</f>
        <v>45</v>
      </c>
      <c r="P216" s="65">
        <f>_L_sophong</f>
        <v>2</v>
      </c>
      <c r="Q216" s="392"/>
      <c r="R216" s="65"/>
      <c r="S216" s="65"/>
      <c r="T216" s="65"/>
      <c r="U216" s="65"/>
      <c r="V216" s="65"/>
      <c r="W216" s="65"/>
      <c r="X216" s="393">
        <f t="shared" si="37"/>
        <v>0</v>
      </c>
      <c r="Y216" s="394">
        <f>_L_NgayCham</f>
        <v>42485</v>
      </c>
      <c r="Z216" s="395">
        <f>_L_NopDiem</f>
        <v>42491</v>
      </c>
      <c r="AA216" s="396"/>
      <c r="AB216" s="409"/>
      <c r="AC216" s="410"/>
      <c r="AD216" s="410"/>
      <c r="AE216" s="410"/>
      <c r="AF216" s="410"/>
      <c r="AG216" s="410"/>
      <c r="AH216" s="411"/>
      <c r="AI216" s="348"/>
      <c r="AJ216" s="329"/>
      <c r="AK216" s="350"/>
      <c r="AL216" s="171"/>
      <c r="AM216" s="362">
        <f t="shared" si="33"/>
        <v>1</v>
      </c>
      <c r="AN216" s="32">
        <f t="shared" si="38"/>
        <v>-4</v>
      </c>
      <c r="AO216" s="31">
        <f>_L_SV_Pcuoi</f>
        <v>14</v>
      </c>
      <c r="AP216" s="33" t="str">
        <f>_L_Loc</f>
        <v>KVCS</v>
      </c>
      <c r="AQ216" s="33" t="str">
        <f>_L_Loc</f>
        <v>KTVT</v>
      </c>
      <c r="AR216" s="48">
        <f t="shared" si="39"/>
        <v>-4</v>
      </c>
      <c r="AS216" s="63">
        <f t="shared" si="40"/>
        <v>1.3111111111111111</v>
      </c>
      <c r="AT216" s="34"/>
      <c r="AU216" s="41">
        <f>_L_Loc</f>
        <v>0</v>
      </c>
      <c r="AV216" s="41">
        <f>_L_Loc</f>
        <v>0</v>
      </c>
      <c r="AW216" s="41">
        <f>_L_Loc</f>
        <v>0</v>
      </c>
      <c r="AX216" s="41">
        <f>_L_Loc</f>
        <v>0</v>
      </c>
      <c r="AY216" s="41">
        <f>_L_Loc</f>
        <v>0</v>
      </c>
      <c r="AZ216" s="41">
        <f>_L_Loc</f>
        <v>0</v>
      </c>
      <c r="BA216" s="41">
        <f>_L_Loc</f>
        <v>0</v>
      </c>
      <c r="BB216" s="41">
        <f>_L_Loc</f>
        <v>0</v>
      </c>
      <c r="BC216" s="41">
        <f>_L_Loc</f>
        <v>0</v>
      </c>
      <c r="BD216" s="41">
        <f>_L_Loc</f>
        <v>0</v>
      </c>
      <c r="BE216" s="41">
        <f>_L_Loc</f>
        <v>0</v>
      </c>
      <c r="BF216" s="41">
        <f>_L_Loc</f>
        <v>0</v>
      </c>
      <c r="BG216" s="41">
        <f>_L_Loc</f>
        <v>0</v>
      </c>
      <c r="BH216" s="41" t="str">
        <f>_L_Loc</f>
        <v>x</v>
      </c>
      <c r="BI216" s="41" t="str">
        <f>_L_Loc</f>
        <v>x</v>
      </c>
      <c r="BJ216" s="41">
        <f>_L_Loc</f>
        <v>0</v>
      </c>
      <c r="BK216" s="41">
        <f>_L_Loc</f>
        <v>0</v>
      </c>
      <c r="BL216" s="41">
        <f>_L_Loc</f>
        <v>0</v>
      </c>
      <c r="BM216" s="41">
        <f>_L_Loc</f>
        <v>0</v>
      </c>
      <c r="BN216" s="41">
        <f>_L_Loc</f>
        <v>0</v>
      </c>
      <c r="BO216" s="41">
        <f>_L_Loc</f>
        <v>0</v>
      </c>
      <c r="BP216" s="41">
        <f>_L_Loc</f>
        <v>0</v>
      </c>
      <c r="BQ216" s="41">
        <f>_L_Loc</f>
        <v>0</v>
      </c>
      <c r="BR216" s="41">
        <f>_L_Loc</f>
        <v>0</v>
      </c>
      <c r="BS216" s="41">
        <f>_L_Loc</f>
        <v>0</v>
      </c>
      <c r="BT216" s="41">
        <f>_L_Loc</f>
        <v>0</v>
      </c>
      <c r="BU216" s="41">
        <f>_L_Loc</f>
        <v>0</v>
      </c>
      <c r="BV216" s="41">
        <f>_L_Loc</f>
        <v>0</v>
      </c>
      <c r="BW216" s="41">
        <f>_L_Loc</f>
        <v>0</v>
      </c>
      <c r="BX216" s="41">
        <f>_L_Loc</f>
        <v>0</v>
      </c>
      <c r="BY216" s="41">
        <f>_L_Loc</f>
        <v>0</v>
      </c>
      <c r="BZ216" s="41">
        <f>_L_Loc</f>
        <v>0</v>
      </c>
      <c r="CA216" s="41" t="str">
        <f>_L_Loc</f>
        <v>x</v>
      </c>
      <c r="CB216" s="41" t="str">
        <f>_L_Loc</f>
        <v>x</v>
      </c>
      <c r="CC216" s="41">
        <f>_L_Loc</f>
        <v>0</v>
      </c>
      <c r="CD216" s="41">
        <f>_L_Loc</f>
        <v>0</v>
      </c>
      <c r="CE216" s="41">
        <f>_L_Loc</f>
        <v>0</v>
      </c>
      <c r="CF216" s="41">
        <f>_L_Loc</f>
        <v>0</v>
      </c>
    </row>
    <row r="217" spans="1:84" s="35" customFormat="1" x14ac:dyDescent="0.25">
      <c r="A217" s="246">
        <f t="shared" si="34"/>
        <v>42484.291666666664</v>
      </c>
      <c r="B217" s="247" t="str">
        <f>_L_Gio</f>
        <v>7:00</v>
      </c>
      <c r="C217" s="241" t="s">
        <v>7695</v>
      </c>
      <c r="D217" s="390">
        <f t="shared" si="35"/>
        <v>208</v>
      </c>
      <c r="E217" s="65" t="str">
        <f>_L_LocHe</f>
        <v>CC</v>
      </c>
      <c r="F217" s="248" t="str">
        <f>_L_MaHP</f>
        <v>CC3CT92</v>
      </c>
      <c r="G217" s="166" t="str">
        <f>_L_Loc</f>
        <v>Dự toán công trình</v>
      </c>
      <c r="H217" s="167">
        <f>_L_Loc</f>
        <v>2</v>
      </c>
      <c r="I217" s="65" t="str">
        <f>_L_Loc</f>
        <v>Viết</v>
      </c>
      <c r="J217" s="66">
        <f>_L_Loc</f>
        <v>90</v>
      </c>
      <c r="K217" s="67">
        <v>42484</v>
      </c>
      <c r="L217" s="236" t="str">
        <f>_L_Ngay</f>
        <v>(Cnhật)</v>
      </c>
      <c r="M217" s="512">
        <v>1</v>
      </c>
      <c r="N217" s="65">
        <f t="shared" si="36"/>
        <v>9</v>
      </c>
      <c r="O217" s="391">
        <f>_L_SV_P</f>
        <v>9</v>
      </c>
      <c r="P217" s="65">
        <f>_L_sophong</f>
        <v>1</v>
      </c>
      <c r="Q217" s="392"/>
      <c r="R217" s="65"/>
      <c r="S217" s="65"/>
      <c r="T217" s="65"/>
      <c r="U217" s="65"/>
      <c r="V217" s="65"/>
      <c r="W217" s="65"/>
      <c r="X217" s="393">
        <f t="shared" si="37"/>
        <v>0</v>
      </c>
      <c r="Y217" s="394">
        <f>_L_NgayCham</f>
        <v>42485</v>
      </c>
      <c r="Z217" s="395">
        <f>_L_NopDiem</f>
        <v>42491</v>
      </c>
      <c r="AA217" s="396"/>
      <c r="AB217" s="409"/>
      <c r="AC217" s="410"/>
      <c r="AD217" s="410"/>
      <c r="AE217" s="410"/>
      <c r="AF217" s="410"/>
      <c r="AG217" s="410"/>
      <c r="AH217" s="411"/>
      <c r="AI217" s="348"/>
      <c r="AJ217" s="329"/>
      <c r="AK217" s="350"/>
      <c r="AL217" s="171"/>
      <c r="AM217" s="362">
        <f t="shared" si="33"/>
        <v>1</v>
      </c>
      <c r="AN217" s="32">
        <f t="shared" si="38"/>
        <v>-2</v>
      </c>
      <c r="AO217" s="31">
        <f>_L_SV_Pcuoi</f>
        <v>9</v>
      </c>
      <c r="AP217" s="33" t="str">
        <f>_L_Loc</f>
        <v>CTDB</v>
      </c>
      <c r="AQ217" s="33" t="str">
        <f>_L_Loc</f>
        <v>KCT</v>
      </c>
      <c r="AR217" s="48">
        <f t="shared" si="39"/>
        <v>-2</v>
      </c>
      <c r="AS217" s="63">
        <f t="shared" si="40"/>
        <v>1</v>
      </c>
      <c r="AT217" s="34"/>
      <c r="AU217" s="41" t="str">
        <f>_L_Loc</f>
        <v>o</v>
      </c>
      <c r="AV217" s="41" t="str">
        <f>_L_Loc</f>
        <v>o</v>
      </c>
      <c r="AW217" s="41" t="str">
        <f>_L_Loc</f>
        <v>o</v>
      </c>
      <c r="AX217" s="41" t="str">
        <f>_L_Loc</f>
        <v>o</v>
      </c>
      <c r="AY217" s="41" t="str">
        <f>_L_Loc</f>
        <v>o</v>
      </c>
      <c r="AZ217" s="41" t="str">
        <f>_L_Loc</f>
        <v>o</v>
      </c>
      <c r="BA217" s="41" t="str">
        <f>_L_Loc</f>
        <v>o</v>
      </c>
      <c r="BB217" s="41">
        <f>_L_Loc</f>
        <v>0</v>
      </c>
      <c r="BC217" s="41">
        <f>_L_Loc</f>
        <v>0</v>
      </c>
      <c r="BD217" s="41">
        <f>_L_Loc</f>
        <v>0</v>
      </c>
      <c r="BE217" s="41">
        <f>_L_Loc</f>
        <v>0</v>
      </c>
      <c r="BF217" s="41">
        <f>_L_Loc</f>
        <v>0</v>
      </c>
      <c r="BG217" s="41">
        <f>_L_Loc</f>
        <v>0</v>
      </c>
      <c r="BH217" s="41">
        <f>_L_Loc</f>
        <v>0</v>
      </c>
      <c r="BI217" s="41">
        <f>_L_Loc</f>
        <v>0</v>
      </c>
      <c r="BJ217" s="41">
        <f>_L_Loc</f>
        <v>0</v>
      </c>
      <c r="BK217" s="41">
        <f>_L_Loc</f>
        <v>0</v>
      </c>
      <c r="BL217" s="41">
        <f>_L_Loc</f>
        <v>0</v>
      </c>
      <c r="BM217" s="41">
        <f>_L_Loc</f>
        <v>0</v>
      </c>
    </row>
    <row r="218" spans="1:84" s="35" customFormat="1" x14ac:dyDescent="0.25">
      <c r="A218" s="246">
        <f t="shared" si="34"/>
        <v>42484.291666666664</v>
      </c>
      <c r="B218" s="247" t="str">
        <f>_L_Gio</f>
        <v>7:00</v>
      </c>
      <c r="C218" s="241" t="s">
        <v>7734</v>
      </c>
      <c r="D218" s="390">
        <f t="shared" si="35"/>
        <v>209</v>
      </c>
      <c r="E218" s="65" t="str">
        <f>_L_LocHe</f>
        <v>CC</v>
      </c>
      <c r="F218" s="248" t="str">
        <f>_L_MaHP</f>
        <v>CC1CB26</v>
      </c>
      <c r="G218" s="166" t="str">
        <f>_L_Loc</f>
        <v xml:space="preserve">Hoá học đại cương </v>
      </c>
      <c r="H218" s="167">
        <f>_L_Loc</f>
        <v>3</v>
      </c>
      <c r="I218" s="65" t="str">
        <f>_L_Loc</f>
        <v>VĐ</v>
      </c>
      <c r="J218" s="66">
        <f>_L_Loc</f>
        <v>0</v>
      </c>
      <c r="K218" s="67">
        <v>42484</v>
      </c>
      <c r="L218" s="236" t="str">
        <f>_L_Ngay</f>
        <v>(Cnhật)</v>
      </c>
      <c r="M218" s="512">
        <v>1</v>
      </c>
      <c r="N218" s="65">
        <f t="shared" si="36"/>
        <v>6</v>
      </c>
      <c r="O218" s="391">
        <f>_L_SV_P</f>
        <v>0</v>
      </c>
      <c r="P218" s="65" t="str">
        <f>_L_sophong</f>
        <v/>
      </c>
      <c r="Q218" s="392"/>
      <c r="R218" s="65"/>
      <c r="S218" s="65"/>
      <c r="T218" s="65"/>
      <c r="U218" s="65"/>
      <c r="V218" s="65"/>
      <c r="W218" s="65"/>
      <c r="X218" s="393">
        <f t="shared" si="37"/>
        <v>0</v>
      </c>
      <c r="Y218" s="394">
        <f>_L_NgayCham</f>
        <v>42484</v>
      </c>
      <c r="Z218" s="395">
        <f>_L_NopDiem</f>
        <v>42486</v>
      </c>
      <c r="AA218" s="397"/>
      <c r="AB218" s="412"/>
      <c r="AC218" s="413"/>
      <c r="AD218" s="413"/>
      <c r="AE218" s="413"/>
      <c r="AF218" s="413"/>
      <c r="AG218" s="413"/>
      <c r="AH218" s="414"/>
      <c r="AI218" s="348"/>
      <c r="AJ218" s="365"/>
      <c r="AK218" s="350"/>
      <c r="AL218" s="171"/>
      <c r="AM218" s="362">
        <f t="shared" si="33"/>
        <v>1</v>
      </c>
      <c r="AN218" s="32" t="e">
        <f t="shared" si="38"/>
        <v>#VALUE!</v>
      </c>
      <c r="AO218" s="31" t="str">
        <f>_L_SV_Pcuoi</f>
        <v/>
      </c>
      <c r="AP218" s="33" t="str">
        <f>_L_Loc</f>
        <v>CBHO</v>
      </c>
      <c r="AQ218" s="33" t="str">
        <f>_L_Loc</f>
        <v>KHCB</v>
      </c>
      <c r="AR218" s="48" t="e">
        <f t="shared" si="39"/>
        <v>#VALUE!</v>
      </c>
      <c r="AS218" s="63" t="e">
        <f t="shared" si="40"/>
        <v>#DIV/0!</v>
      </c>
      <c r="AT218" s="34"/>
      <c r="AU218" s="41" t="str">
        <f>_L_Loc</f>
        <v>x</v>
      </c>
      <c r="AV218" s="41" t="str">
        <f>_L_Loc</f>
        <v>x</v>
      </c>
      <c r="AW218" s="41" t="str">
        <f>_L_Loc</f>
        <v>x</v>
      </c>
      <c r="AX218" s="41" t="str">
        <f>_L_Loc</f>
        <v>x</v>
      </c>
      <c r="AY218" s="41" t="str">
        <f>_L_Loc</f>
        <v>x</v>
      </c>
      <c r="AZ218" s="41" t="str">
        <f>_L_Loc</f>
        <v>x</v>
      </c>
      <c r="BA218" s="41" t="str">
        <f>_L_Loc</f>
        <v>x</v>
      </c>
      <c r="BB218" s="41" t="str">
        <f>_L_Loc</f>
        <v>x</v>
      </c>
      <c r="BC218" s="41" t="str">
        <f>_L_Loc</f>
        <v>x</v>
      </c>
      <c r="BD218" s="41" t="str">
        <f>_L_Loc</f>
        <v>x</v>
      </c>
      <c r="BE218" s="41" t="str">
        <f>_L_Loc</f>
        <v>x</v>
      </c>
      <c r="BF218" s="41">
        <f>_L_Loc</f>
        <v>0</v>
      </c>
      <c r="BG218" s="41">
        <f>_L_Loc</f>
        <v>0</v>
      </c>
      <c r="BH218" s="41">
        <f>_L_Loc</f>
        <v>0</v>
      </c>
      <c r="BI218" s="41">
        <f>_L_Loc</f>
        <v>0</v>
      </c>
      <c r="BJ218" s="41">
        <f>_L_Loc</f>
        <v>0</v>
      </c>
      <c r="BK218" s="41">
        <f>_L_Loc</f>
        <v>0</v>
      </c>
      <c r="BL218" s="41">
        <f>_L_Loc</f>
        <v>0</v>
      </c>
      <c r="BM218" s="41">
        <f>_L_Loc</f>
        <v>0</v>
      </c>
    </row>
    <row r="219" spans="1:84" s="35" customFormat="1" x14ac:dyDescent="0.25">
      <c r="A219" s="246">
        <f t="shared" si="34"/>
        <v>42484.291666666664</v>
      </c>
      <c r="B219" s="247" t="str">
        <f>_L_Gio</f>
        <v>7:00</v>
      </c>
      <c r="C219" s="241" t="s">
        <v>7735</v>
      </c>
      <c r="D219" s="390">
        <f t="shared" si="35"/>
        <v>210</v>
      </c>
      <c r="E219" s="65" t="str">
        <f>_L_LocHe</f>
        <v>CC</v>
      </c>
      <c r="F219" s="248" t="str">
        <f>_L_MaHP</f>
        <v>CC2CT27</v>
      </c>
      <c r="G219" s="166" t="str">
        <f>_L_Loc</f>
        <v xml:space="preserve">Cơ học kết cấu </v>
      </c>
      <c r="H219" s="167">
        <f>_L_Loc</f>
        <v>3</v>
      </c>
      <c r="I219" s="65" t="str">
        <f>_L_Loc</f>
        <v>VĐ</v>
      </c>
      <c r="J219" s="66">
        <f>_L_Loc</f>
        <v>0</v>
      </c>
      <c r="K219" s="67">
        <v>42484</v>
      </c>
      <c r="L219" s="236" t="str">
        <f>_L_Ngay</f>
        <v>(Cnhật)</v>
      </c>
      <c r="M219" s="512">
        <v>1</v>
      </c>
      <c r="N219" s="65">
        <f t="shared" si="36"/>
        <v>19</v>
      </c>
      <c r="O219" s="391">
        <f>_L_SV_P</f>
        <v>0</v>
      </c>
      <c r="P219" s="65" t="str">
        <f>_L_sophong</f>
        <v/>
      </c>
      <c r="Q219" s="392"/>
      <c r="R219" s="65"/>
      <c r="S219" s="65"/>
      <c r="T219" s="65"/>
      <c r="U219" s="65"/>
      <c r="V219" s="65"/>
      <c r="W219" s="65"/>
      <c r="X219" s="393">
        <f t="shared" si="37"/>
        <v>0</v>
      </c>
      <c r="Y219" s="394">
        <f>_L_NgayCham</f>
        <v>42484</v>
      </c>
      <c r="Z219" s="395">
        <f>_L_NopDiem</f>
        <v>42486</v>
      </c>
      <c r="AA219" s="396"/>
      <c r="AB219" s="409"/>
      <c r="AC219" s="410"/>
      <c r="AD219" s="410"/>
      <c r="AE219" s="410"/>
      <c r="AF219" s="410"/>
      <c r="AG219" s="410"/>
      <c r="AH219" s="411"/>
      <c r="AI219" s="348"/>
      <c r="AJ219" s="329"/>
      <c r="AK219" s="350"/>
      <c r="AL219" s="171"/>
      <c r="AM219" s="362">
        <f t="shared" si="33"/>
        <v>1</v>
      </c>
      <c r="AN219" s="32" t="e">
        <f t="shared" si="38"/>
        <v>#VALUE!</v>
      </c>
      <c r="AO219" s="31" t="str">
        <f>_L_SV_Pcuoi</f>
        <v/>
      </c>
      <c r="AP219" s="33" t="str">
        <f>_L_Loc</f>
        <v>CTKC</v>
      </c>
      <c r="AQ219" s="33" t="str">
        <f>_L_Loc</f>
        <v>KCT</v>
      </c>
      <c r="AR219" s="48" t="e">
        <f t="shared" si="39"/>
        <v>#VALUE!</v>
      </c>
      <c r="AS219" s="63" t="e">
        <f t="shared" si="40"/>
        <v>#DIV/0!</v>
      </c>
      <c r="AT219" s="34"/>
      <c r="AU219" s="41">
        <f>_L_Loc</f>
        <v>0</v>
      </c>
      <c r="AV219" s="41">
        <f>_L_Loc</f>
        <v>0</v>
      </c>
      <c r="AW219" s="41">
        <f>_L_Loc</f>
        <v>0</v>
      </c>
      <c r="AX219" s="41">
        <f>_L_Loc</f>
        <v>0</v>
      </c>
      <c r="AY219" s="41">
        <f>_L_Loc</f>
        <v>0</v>
      </c>
      <c r="AZ219" s="41">
        <f>_L_Loc</f>
        <v>0</v>
      </c>
      <c r="BA219" s="41">
        <f>_L_Loc</f>
        <v>0</v>
      </c>
      <c r="BB219" s="41">
        <f>_L_Loc</f>
        <v>0</v>
      </c>
      <c r="BC219" s="41">
        <f>_L_Loc</f>
        <v>0</v>
      </c>
      <c r="BD219" s="41">
        <f>_L_Loc</f>
        <v>0</v>
      </c>
      <c r="BE219" s="41">
        <f>_L_Loc</f>
        <v>0</v>
      </c>
      <c r="BF219" s="41">
        <f>_L_Loc</f>
        <v>0</v>
      </c>
      <c r="BG219" s="41">
        <f>_L_Loc</f>
        <v>0</v>
      </c>
      <c r="BH219" s="41">
        <f>_L_Loc</f>
        <v>0</v>
      </c>
      <c r="BI219" s="41">
        <f>_L_Loc</f>
        <v>0</v>
      </c>
      <c r="BJ219" s="41">
        <f>_L_Loc</f>
        <v>0</v>
      </c>
      <c r="BK219" s="41">
        <f>_L_Loc</f>
        <v>0</v>
      </c>
      <c r="BL219" s="41">
        <f>_L_Loc</f>
        <v>0</v>
      </c>
      <c r="BM219" s="41">
        <f>_L_Loc</f>
        <v>0</v>
      </c>
      <c r="BN219" s="41">
        <f>_L_Loc</f>
        <v>0</v>
      </c>
      <c r="BO219" s="41" t="str">
        <f>_L_Loc</f>
        <v>x</v>
      </c>
      <c r="BP219" s="41" t="str">
        <f>_L_Loc</f>
        <v>x</v>
      </c>
      <c r="BQ219" s="41" t="str">
        <f>_L_Loc</f>
        <v>x</v>
      </c>
      <c r="BR219" s="41">
        <f>_L_Loc</f>
        <v>0</v>
      </c>
      <c r="BS219" s="41" t="str">
        <f>_L_Loc</f>
        <v>x</v>
      </c>
      <c r="BT219" s="41">
        <f>_L_Loc</f>
        <v>0</v>
      </c>
      <c r="BU219" s="41">
        <f>_L_Loc</f>
        <v>0</v>
      </c>
      <c r="BV219" s="41">
        <f>_L_Loc</f>
        <v>0</v>
      </c>
      <c r="BW219" s="41">
        <f>_L_Loc</f>
        <v>0</v>
      </c>
      <c r="BX219" s="41">
        <f>_L_Loc</f>
        <v>0</v>
      </c>
      <c r="BY219" s="41">
        <f>_L_Loc</f>
        <v>0</v>
      </c>
      <c r="BZ219" s="41">
        <f>_L_Loc</f>
        <v>0</v>
      </c>
      <c r="CA219" s="41">
        <f>_L_Loc</f>
        <v>0</v>
      </c>
      <c r="CB219" s="41">
        <f>_L_Loc</f>
        <v>0</v>
      </c>
      <c r="CC219" s="41">
        <f>_L_Loc</f>
        <v>0</v>
      </c>
      <c r="CD219" s="41">
        <f>_L_Loc</f>
        <v>0</v>
      </c>
      <c r="CE219" s="41">
        <f>_L_Loc</f>
        <v>0</v>
      </c>
      <c r="CF219" s="41">
        <f>_L_Loc</f>
        <v>0</v>
      </c>
    </row>
    <row r="220" spans="1:84" s="35" customFormat="1" x14ac:dyDescent="0.25">
      <c r="A220" s="246">
        <f t="shared" si="34"/>
        <v>42484.291666666664</v>
      </c>
      <c r="B220" s="247" t="str">
        <f>_L_Gio</f>
        <v>7:00</v>
      </c>
      <c r="C220" s="241" t="s">
        <v>7742</v>
      </c>
      <c r="D220" s="390">
        <f t="shared" si="35"/>
        <v>211</v>
      </c>
      <c r="E220" s="65" t="str">
        <f>_L_LocHe</f>
        <v>DL</v>
      </c>
      <c r="F220" s="248" t="str">
        <f>_L_MaHP</f>
        <v>DL2GT33</v>
      </c>
      <c r="G220" s="166" t="str">
        <f>_L_Loc</f>
        <v>Nền và móng</v>
      </c>
      <c r="H220" s="167">
        <f>_L_Loc</f>
        <v>2</v>
      </c>
      <c r="I220" s="65" t="str">
        <f>_L_Loc</f>
        <v>Viết</v>
      </c>
      <c r="J220" s="66">
        <f>_L_Loc</f>
        <v>90</v>
      </c>
      <c r="K220" s="67">
        <v>42484</v>
      </c>
      <c r="L220" s="236" t="str">
        <f>_L_Ngay</f>
        <v>(Cnhật)</v>
      </c>
      <c r="M220" s="512">
        <v>1</v>
      </c>
      <c r="N220" s="65">
        <f t="shared" si="36"/>
        <v>88</v>
      </c>
      <c r="O220" s="391">
        <f>_L_SV_P</f>
        <v>45</v>
      </c>
      <c r="P220" s="65">
        <f>_L_sophong</f>
        <v>2</v>
      </c>
      <c r="Q220" s="392"/>
      <c r="R220" s="65"/>
      <c r="S220" s="65"/>
      <c r="T220" s="65"/>
      <c r="U220" s="65"/>
      <c r="V220" s="65"/>
      <c r="W220" s="65"/>
      <c r="X220" s="393">
        <f t="shared" si="37"/>
        <v>0</v>
      </c>
      <c r="Y220" s="394">
        <f>_L_NgayCham</f>
        <v>42485</v>
      </c>
      <c r="Z220" s="395">
        <f>_L_NopDiem</f>
        <v>42491</v>
      </c>
      <c r="AA220" s="396"/>
      <c r="AB220" s="409"/>
      <c r="AC220" s="410"/>
      <c r="AD220" s="410"/>
      <c r="AE220" s="410"/>
      <c r="AF220" s="410"/>
      <c r="AG220" s="410"/>
      <c r="AH220" s="411"/>
      <c r="AI220" s="348"/>
      <c r="AJ220" s="329"/>
      <c r="AK220" s="350"/>
      <c r="AL220" s="171"/>
      <c r="AM220" s="362">
        <f t="shared" si="33"/>
        <v>1</v>
      </c>
      <c r="AN220" s="32">
        <f t="shared" si="38"/>
        <v>-4</v>
      </c>
      <c r="AO220" s="31">
        <f>_L_SV_Pcuoi</f>
        <v>43</v>
      </c>
      <c r="AP220" s="33" t="str">
        <f>_L_Loc</f>
        <v>CTDK</v>
      </c>
      <c r="AQ220" s="33" t="str">
        <f>_L_Loc</f>
        <v>KCT</v>
      </c>
      <c r="AR220" s="48">
        <f t="shared" si="39"/>
        <v>-4</v>
      </c>
      <c r="AS220" s="63">
        <f t="shared" si="40"/>
        <v>1.9555555555555555</v>
      </c>
      <c r="AT220" s="34"/>
      <c r="AU220" s="41">
        <f>_L_Loc</f>
        <v>0</v>
      </c>
      <c r="AV220" s="41">
        <f>_L_Loc</f>
        <v>0</v>
      </c>
      <c r="AW220" s="41">
        <f>_L_Loc</f>
        <v>0</v>
      </c>
      <c r="AX220" s="41">
        <f>_L_Loc</f>
        <v>0</v>
      </c>
      <c r="AY220" s="41">
        <f>_L_Loc</f>
        <v>0</v>
      </c>
      <c r="AZ220" s="41">
        <f>_L_Loc</f>
        <v>0</v>
      </c>
      <c r="BA220" s="41">
        <f>_L_Loc</f>
        <v>0</v>
      </c>
      <c r="BB220" s="41">
        <f>_L_Loc</f>
        <v>0</v>
      </c>
      <c r="BC220" s="41">
        <f>_L_Loc</f>
        <v>0</v>
      </c>
      <c r="BD220" s="41">
        <f>_L_Loc</f>
        <v>0</v>
      </c>
      <c r="BE220" s="41">
        <f>_L_Loc</f>
        <v>0</v>
      </c>
      <c r="BF220" s="41">
        <f>_L_Loc</f>
        <v>0</v>
      </c>
      <c r="BG220" s="41">
        <f>_L_Loc</f>
        <v>0</v>
      </c>
      <c r="BH220" s="41">
        <f>_L_Loc</f>
        <v>0</v>
      </c>
      <c r="BI220" s="41">
        <f>_L_Loc</f>
        <v>0</v>
      </c>
      <c r="BJ220" s="41">
        <f>_L_Loc</f>
        <v>0</v>
      </c>
      <c r="BK220" s="41">
        <f>_L_Loc</f>
        <v>0</v>
      </c>
      <c r="BL220" s="41">
        <f>_L_Loc</f>
        <v>0</v>
      </c>
      <c r="BM220" s="41">
        <f>_L_Loc</f>
        <v>0</v>
      </c>
      <c r="BN220" s="41">
        <f>_L_Loc</f>
        <v>0</v>
      </c>
      <c r="BO220" s="41">
        <f>_L_Loc</f>
        <v>0</v>
      </c>
      <c r="BP220" s="41">
        <f>_L_Loc</f>
        <v>0</v>
      </c>
      <c r="BQ220" s="41">
        <f>_L_Loc</f>
        <v>0</v>
      </c>
      <c r="BR220" s="41">
        <f>_L_Loc</f>
        <v>0</v>
      </c>
      <c r="BS220" s="41">
        <f>_L_Loc</f>
        <v>0</v>
      </c>
      <c r="BT220" s="41">
        <f>_L_Loc</f>
        <v>0</v>
      </c>
      <c r="BU220" s="41">
        <f>_L_Loc</f>
        <v>0</v>
      </c>
      <c r="BV220" s="41">
        <f>_L_Loc</f>
        <v>0</v>
      </c>
      <c r="BW220" s="41">
        <f>_L_Loc</f>
        <v>0</v>
      </c>
      <c r="BX220" s="41">
        <f>_L_Loc</f>
        <v>0</v>
      </c>
      <c r="BY220" s="41">
        <f>_L_Loc</f>
        <v>0</v>
      </c>
      <c r="BZ220" s="41">
        <f>_L_Loc</f>
        <v>0</v>
      </c>
      <c r="CA220" s="41">
        <f>_L_Loc</f>
        <v>0</v>
      </c>
      <c r="CB220" s="41">
        <f>_L_Loc</f>
        <v>0</v>
      </c>
      <c r="CC220" s="41">
        <f>_L_Loc</f>
        <v>0</v>
      </c>
      <c r="CD220" s="41">
        <f>_L_Loc</f>
        <v>0</v>
      </c>
      <c r="CE220" s="41">
        <f>_L_Loc</f>
        <v>0</v>
      </c>
      <c r="CF220" s="41">
        <f>_L_Loc</f>
        <v>0</v>
      </c>
    </row>
    <row r="221" spans="1:84" s="35" customFormat="1" x14ac:dyDescent="0.25">
      <c r="A221" s="246">
        <f t="shared" si="34"/>
        <v>42484.291666666664</v>
      </c>
      <c r="B221" s="247" t="str">
        <f>_L_Gio</f>
        <v>7:00</v>
      </c>
      <c r="C221" s="241" t="s">
        <v>7753</v>
      </c>
      <c r="D221" s="390">
        <f t="shared" si="35"/>
        <v>212</v>
      </c>
      <c r="E221" s="65" t="str">
        <f>_L_LocHe</f>
        <v>DC</v>
      </c>
      <c r="F221" s="248" t="str">
        <f>_L_MaHP</f>
        <v>DC2DT45</v>
      </c>
      <c r="G221" s="166" t="str">
        <f>_L_Loc</f>
        <v>Cơ sở điều khiển tự động</v>
      </c>
      <c r="H221" s="167">
        <f>_L_Loc</f>
        <v>3</v>
      </c>
      <c r="I221" s="65" t="str">
        <f>_L_Loc</f>
        <v>Viết</v>
      </c>
      <c r="J221" s="66">
        <f>_L_Loc</f>
        <v>90</v>
      </c>
      <c r="K221" s="67">
        <v>42484</v>
      </c>
      <c r="L221" s="236" t="str">
        <f>_L_Ngay</f>
        <v>(Cnhật)</v>
      </c>
      <c r="M221" s="512">
        <v>1</v>
      </c>
      <c r="N221" s="65">
        <f t="shared" si="36"/>
        <v>10</v>
      </c>
      <c r="O221" s="391">
        <f>_L_SV_P</f>
        <v>10</v>
      </c>
      <c r="P221" s="65">
        <f>_L_sophong</f>
        <v>1</v>
      </c>
      <c r="Q221" s="392"/>
      <c r="R221" s="65"/>
      <c r="S221" s="65"/>
      <c r="T221" s="65"/>
      <c r="U221" s="65"/>
      <c r="V221" s="65"/>
      <c r="W221" s="65"/>
      <c r="X221" s="393">
        <f t="shared" si="37"/>
        <v>0</v>
      </c>
      <c r="Y221" s="394">
        <f>_L_NgayCham</f>
        <v>42485</v>
      </c>
      <c r="Z221" s="395">
        <f>_L_NopDiem</f>
        <v>42491</v>
      </c>
      <c r="AA221" s="396"/>
      <c r="AB221" s="409"/>
      <c r="AC221" s="410"/>
      <c r="AD221" s="410"/>
      <c r="AE221" s="410"/>
      <c r="AF221" s="410"/>
      <c r="AG221" s="410"/>
      <c r="AH221" s="411"/>
      <c r="AI221" s="348"/>
      <c r="AJ221" s="329"/>
      <c r="AK221" s="350"/>
      <c r="AL221" s="171"/>
      <c r="AM221" s="362">
        <f t="shared" si="33"/>
        <v>1</v>
      </c>
      <c r="AN221" s="32">
        <f t="shared" si="38"/>
        <v>-2</v>
      </c>
      <c r="AO221" s="31">
        <f>_L_SV_Pcuoi</f>
        <v>10</v>
      </c>
      <c r="AP221" s="33" t="str">
        <f>_L_Loc</f>
        <v>TTDT</v>
      </c>
      <c r="AQ221" s="33" t="str">
        <f>_L_Loc</f>
        <v>CNTT</v>
      </c>
      <c r="AR221" s="48">
        <f t="shared" si="39"/>
        <v>-2</v>
      </c>
      <c r="AS221" s="63">
        <f t="shared" si="40"/>
        <v>1</v>
      </c>
      <c r="AT221" s="34"/>
      <c r="AU221" s="41">
        <f>_L_Loc</f>
        <v>0</v>
      </c>
      <c r="AV221" s="41">
        <f>_L_Loc</f>
        <v>0</v>
      </c>
      <c r="AW221" s="41">
        <f>_L_Loc</f>
        <v>0</v>
      </c>
      <c r="AX221" s="41">
        <f>_L_Loc</f>
        <v>0</v>
      </c>
      <c r="AY221" s="41">
        <f>_L_Loc</f>
        <v>0</v>
      </c>
      <c r="AZ221" s="41">
        <f>_L_Loc</f>
        <v>0</v>
      </c>
      <c r="BA221" s="41">
        <f>_L_Loc</f>
        <v>0</v>
      </c>
      <c r="BB221" s="41">
        <f>_L_Loc</f>
        <v>0</v>
      </c>
      <c r="BC221" s="41">
        <f>_L_Loc</f>
        <v>0</v>
      </c>
      <c r="BD221" s="41">
        <f>_L_Loc</f>
        <v>0</v>
      </c>
      <c r="BE221" s="41">
        <f>_L_Loc</f>
        <v>0</v>
      </c>
      <c r="BF221" s="41" t="str">
        <f>_L_Loc</f>
        <v>x</v>
      </c>
      <c r="BG221" s="41">
        <f>_L_Loc</f>
        <v>0</v>
      </c>
      <c r="BH221" s="41">
        <f>_L_Loc</f>
        <v>0</v>
      </c>
      <c r="BI221" s="41">
        <f>_L_Loc</f>
        <v>0</v>
      </c>
      <c r="BJ221" s="41">
        <f>_L_Loc</f>
        <v>0</v>
      </c>
      <c r="BK221" s="41">
        <f>_L_Loc</f>
        <v>0</v>
      </c>
      <c r="BL221" s="41">
        <f>_L_Loc</f>
        <v>0</v>
      </c>
      <c r="BM221" s="41">
        <f>_L_Loc</f>
        <v>0</v>
      </c>
      <c r="BN221" s="41">
        <f>_L_Loc</f>
        <v>0</v>
      </c>
      <c r="BO221" s="41">
        <f>_L_Loc</f>
        <v>0</v>
      </c>
      <c r="BP221" s="41">
        <f>_L_Loc</f>
        <v>0</v>
      </c>
      <c r="BQ221" s="41">
        <f>_L_Loc</f>
        <v>0</v>
      </c>
      <c r="BR221" s="41">
        <f>_L_Loc</f>
        <v>0</v>
      </c>
      <c r="BS221" s="41">
        <f>_L_Loc</f>
        <v>0</v>
      </c>
      <c r="BT221" s="41">
        <f>_L_Loc</f>
        <v>0</v>
      </c>
      <c r="BU221" s="41">
        <f>_L_Loc</f>
        <v>0</v>
      </c>
      <c r="BV221" s="41">
        <f>_L_Loc</f>
        <v>0</v>
      </c>
      <c r="BW221" s="41">
        <f>_L_Loc</f>
        <v>0</v>
      </c>
      <c r="BX221" s="41">
        <f>_L_Loc</f>
        <v>0</v>
      </c>
      <c r="BY221" s="41" t="str">
        <f>_L_Loc</f>
        <v>x</v>
      </c>
      <c r="BZ221" s="41">
        <f>_L_Loc</f>
        <v>0</v>
      </c>
      <c r="CA221" s="41">
        <f>_L_Loc</f>
        <v>0</v>
      </c>
      <c r="CB221" s="41">
        <f>_L_Loc</f>
        <v>0</v>
      </c>
      <c r="CC221" s="41">
        <f>_L_Loc</f>
        <v>0</v>
      </c>
      <c r="CD221" s="41">
        <f>_L_Loc</f>
        <v>0</v>
      </c>
      <c r="CE221" s="41">
        <f>_L_Loc</f>
        <v>0</v>
      </c>
      <c r="CF221" s="41">
        <f>_L_Loc</f>
        <v>0</v>
      </c>
    </row>
    <row r="222" spans="1:84" s="35" customFormat="1" x14ac:dyDescent="0.25">
      <c r="A222" s="246">
        <f t="shared" si="34"/>
        <v>42484.375</v>
      </c>
      <c r="B222" s="247" t="str">
        <f>_L_Gio</f>
        <v>9:00</v>
      </c>
      <c r="C222" s="241" t="s">
        <v>7684</v>
      </c>
      <c r="D222" s="390">
        <f t="shared" si="35"/>
        <v>213</v>
      </c>
      <c r="E222" s="65" t="str">
        <f>_L_LocHe</f>
        <v>DC</v>
      </c>
      <c r="F222" s="248" t="str">
        <f>_L_MaHP</f>
        <v>DC2KV74</v>
      </c>
      <c r="G222" s="166" t="str">
        <f>_L_Loc</f>
        <v>Marketing căn bản</v>
      </c>
      <c r="H222" s="167">
        <f>_L_Loc</f>
        <v>3</v>
      </c>
      <c r="I222" s="65" t="str">
        <f>_L_Loc</f>
        <v>Viết</v>
      </c>
      <c r="J222" s="66">
        <f>_L_Loc</f>
        <v>75</v>
      </c>
      <c r="K222" s="67">
        <v>42484</v>
      </c>
      <c r="L222" s="236" t="str">
        <f>_L_Ngay</f>
        <v>(Cnhật)</v>
      </c>
      <c r="M222" s="512">
        <v>2</v>
      </c>
      <c r="N222" s="65">
        <f t="shared" si="36"/>
        <v>55</v>
      </c>
      <c r="O222" s="391">
        <f>_L_SV_P</f>
        <v>45</v>
      </c>
      <c r="P222" s="65">
        <f>_L_sophong</f>
        <v>2</v>
      </c>
      <c r="Q222" s="392"/>
      <c r="R222" s="65"/>
      <c r="S222" s="65"/>
      <c r="T222" s="65"/>
      <c r="U222" s="65"/>
      <c r="V222" s="65"/>
      <c r="W222" s="65"/>
      <c r="X222" s="393">
        <f t="shared" si="37"/>
        <v>0</v>
      </c>
      <c r="Y222" s="394">
        <f>_L_NgayCham</f>
        <v>42485</v>
      </c>
      <c r="Z222" s="395">
        <f>_L_NopDiem</f>
        <v>42491</v>
      </c>
      <c r="AA222" s="396"/>
      <c r="AB222" s="409"/>
      <c r="AC222" s="410"/>
      <c r="AD222" s="410"/>
      <c r="AE222" s="410"/>
      <c r="AF222" s="410"/>
      <c r="AG222" s="410"/>
      <c r="AH222" s="411"/>
      <c r="AI222" s="348"/>
      <c r="AJ222" s="329"/>
      <c r="AK222" s="350"/>
      <c r="AL222" s="171"/>
      <c r="AM222" s="362">
        <f t="shared" si="33"/>
        <v>1</v>
      </c>
      <c r="AN222" s="32">
        <f t="shared" si="38"/>
        <v>-4</v>
      </c>
      <c r="AO222" s="31">
        <f>_L_SV_Pcuoi</f>
        <v>10</v>
      </c>
      <c r="AP222" s="33" t="str">
        <f>_L_Loc</f>
        <v>KVCS</v>
      </c>
      <c r="AQ222" s="33" t="str">
        <f>_L_Loc</f>
        <v>KTVT</v>
      </c>
      <c r="AR222" s="48">
        <f t="shared" si="39"/>
        <v>-4</v>
      </c>
      <c r="AS222" s="63">
        <f t="shared" si="40"/>
        <v>1.2222222222222223</v>
      </c>
      <c r="AT222" s="34"/>
      <c r="AU222" s="41">
        <f>_L_Loc</f>
        <v>0</v>
      </c>
      <c r="AV222" s="41">
        <f>_L_Loc</f>
        <v>0</v>
      </c>
      <c r="AW222" s="41">
        <f>_L_Loc</f>
        <v>0</v>
      </c>
      <c r="AX222" s="41">
        <f>_L_Loc</f>
        <v>0</v>
      </c>
      <c r="AY222" s="41">
        <f>_L_Loc</f>
        <v>0</v>
      </c>
      <c r="AZ222" s="41">
        <f>_L_Loc</f>
        <v>0</v>
      </c>
      <c r="BA222" s="41">
        <f>_L_Loc</f>
        <v>0</v>
      </c>
      <c r="BB222" s="41">
        <f>_L_Loc</f>
        <v>0</v>
      </c>
      <c r="BC222" s="41">
        <f>_L_Loc</f>
        <v>0</v>
      </c>
      <c r="BD222" s="41">
        <f>_L_Loc</f>
        <v>0</v>
      </c>
      <c r="BE222" s="41">
        <f>_L_Loc</f>
        <v>0</v>
      </c>
      <c r="BF222" s="41">
        <f>_L_Loc</f>
        <v>0</v>
      </c>
      <c r="BG222" s="41">
        <f>_L_Loc</f>
        <v>0</v>
      </c>
      <c r="BH222" s="41" t="str">
        <f>_L_Loc</f>
        <v>x</v>
      </c>
      <c r="BI222" s="41" t="str">
        <f>_L_Loc</f>
        <v>x</v>
      </c>
      <c r="BJ222" s="41">
        <f>_L_Loc</f>
        <v>0</v>
      </c>
      <c r="BK222" s="41">
        <f>_L_Loc</f>
        <v>0</v>
      </c>
      <c r="BL222" s="41">
        <f>_L_Loc</f>
        <v>0</v>
      </c>
      <c r="BM222" s="41">
        <f>_L_Loc</f>
        <v>0</v>
      </c>
      <c r="BN222" s="41">
        <f>_L_Loc</f>
        <v>0</v>
      </c>
      <c r="BO222" s="41">
        <f>_L_Loc</f>
        <v>0</v>
      </c>
      <c r="BP222" s="41">
        <f>_L_Loc</f>
        <v>0</v>
      </c>
      <c r="BQ222" s="41">
        <f>_L_Loc</f>
        <v>0</v>
      </c>
      <c r="BR222" s="41">
        <f>_L_Loc</f>
        <v>0</v>
      </c>
      <c r="BS222" s="41">
        <f>_L_Loc</f>
        <v>0</v>
      </c>
      <c r="BT222" s="41">
        <f>_L_Loc</f>
        <v>0</v>
      </c>
      <c r="BU222" s="41">
        <f>_L_Loc</f>
        <v>0</v>
      </c>
      <c r="BV222" s="41">
        <f>_L_Loc</f>
        <v>0</v>
      </c>
      <c r="BW222" s="41">
        <f>_L_Loc</f>
        <v>0</v>
      </c>
      <c r="BX222" s="41">
        <f>_L_Loc</f>
        <v>0</v>
      </c>
      <c r="BY222" s="41">
        <f>_L_Loc</f>
        <v>0</v>
      </c>
      <c r="BZ222" s="41">
        <f>_L_Loc</f>
        <v>0</v>
      </c>
      <c r="CA222" s="41" t="str">
        <f>_L_Loc</f>
        <v>x</v>
      </c>
      <c r="CB222" s="41" t="str">
        <f>_L_Loc</f>
        <v>x</v>
      </c>
      <c r="CC222" s="41">
        <f>_L_Loc</f>
        <v>0</v>
      </c>
      <c r="CD222" s="41">
        <f>_L_Loc</f>
        <v>0</v>
      </c>
      <c r="CE222" s="41">
        <f>_L_Loc</f>
        <v>0</v>
      </c>
      <c r="CF222" s="41">
        <f>_L_Loc</f>
        <v>0</v>
      </c>
    </row>
    <row r="223" spans="1:84" s="35" customFormat="1" x14ac:dyDescent="0.25">
      <c r="A223" s="246">
        <f t="shared" si="34"/>
        <v>42484.375</v>
      </c>
      <c r="B223" s="247" t="str">
        <f>_L_Gio</f>
        <v>9:00</v>
      </c>
      <c r="C223" s="241" t="s">
        <v>7722</v>
      </c>
      <c r="D223" s="390">
        <f t="shared" si="35"/>
        <v>214</v>
      </c>
      <c r="E223" s="65" t="str">
        <f>_L_LocHe</f>
        <v>DC</v>
      </c>
      <c r="F223" s="248" t="str">
        <f>_L_MaHP</f>
        <v>DC3KT21</v>
      </c>
      <c r="G223" s="166" t="str">
        <f>_L_Loc</f>
        <v>Kế toán tài chính 1</v>
      </c>
      <c r="H223" s="167">
        <f>_L_Loc</f>
        <v>3</v>
      </c>
      <c r="I223" s="65" t="str">
        <f>_L_Loc</f>
        <v>Viết</v>
      </c>
      <c r="J223" s="66">
        <f>_L_Loc</f>
        <v>90</v>
      </c>
      <c r="K223" s="67">
        <v>42484</v>
      </c>
      <c r="L223" s="236" t="str">
        <f>_L_Ngay</f>
        <v>(Cnhật)</v>
      </c>
      <c r="M223" s="512">
        <v>2</v>
      </c>
      <c r="N223" s="65">
        <f t="shared" si="36"/>
        <v>27</v>
      </c>
      <c r="O223" s="391">
        <f>_L_SV_P</f>
        <v>27</v>
      </c>
      <c r="P223" s="65">
        <f>_L_sophong</f>
        <v>1</v>
      </c>
      <c r="Q223" s="392"/>
      <c r="R223" s="65"/>
      <c r="S223" s="65"/>
      <c r="T223" s="65"/>
      <c r="U223" s="65"/>
      <c r="V223" s="65"/>
      <c r="W223" s="65"/>
      <c r="X223" s="393">
        <f t="shared" si="37"/>
        <v>0</v>
      </c>
      <c r="Y223" s="394">
        <f>_L_NgayCham</f>
        <v>42485</v>
      </c>
      <c r="Z223" s="395">
        <f>_L_NopDiem</f>
        <v>42491</v>
      </c>
      <c r="AA223" s="398"/>
      <c r="AB223" s="416"/>
      <c r="AC223" s="417"/>
      <c r="AD223" s="417"/>
      <c r="AE223" s="417"/>
      <c r="AF223" s="417"/>
      <c r="AG223" s="417"/>
      <c r="AH223" s="418"/>
      <c r="AI223" s="348"/>
      <c r="AJ223" s="329"/>
      <c r="AK223" s="350"/>
      <c r="AL223" s="171"/>
      <c r="AM223" s="362">
        <f t="shared" si="33"/>
        <v>1</v>
      </c>
      <c r="AN223" s="32">
        <f t="shared" si="38"/>
        <v>-2</v>
      </c>
      <c r="AO223" s="31">
        <f>_L_SV_Pcuoi</f>
        <v>27</v>
      </c>
      <c r="AP223" s="33" t="str">
        <f>_L_Loc</f>
        <v>KVKK</v>
      </c>
      <c r="AQ223" s="33" t="str">
        <f>_L_Loc</f>
        <v>KTVT</v>
      </c>
      <c r="AR223" s="48">
        <f t="shared" si="39"/>
        <v>-2</v>
      </c>
      <c r="AS223" s="63">
        <f t="shared" si="40"/>
        <v>1</v>
      </c>
      <c r="AT223" s="34"/>
      <c r="AU223" s="41">
        <f>_L_Loc</f>
        <v>0</v>
      </c>
      <c r="AV223" s="41">
        <f>_L_Loc</f>
        <v>0</v>
      </c>
      <c r="AW223" s="41">
        <f>_L_Loc</f>
        <v>0</v>
      </c>
      <c r="AX223" s="41">
        <f>_L_Loc</f>
        <v>0</v>
      </c>
      <c r="AY223" s="41">
        <f>_L_Loc</f>
        <v>0</v>
      </c>
      <c r="AZ223" s="41">
        <f>_L_Loc</f>
        <v>0</v>
      </c>
      <c r="BA223" s="41">
        <f>_L_Loc</f>
        <v>0</v>
      </c>
      <c r="BB223" s="41">
        <f>_L_Loc</f>
        <v>0</v>
      </c>
      <c r="BC223" s="41">
        <f>_L_Loc</f>
        <v>0</v>
      </c>
      <c r="BD223" s="41">
        <f>_L_Loc</f>
        <v>0</v>
      </c>
      <c r="BE223" s="41">
        <f>_L_Loc</f>
        <v>0</v>
      </c>
      <c r="BF223" s="41">
        <f>_L_Loc</f>
        <v>0</v>
      </c>
      <c r="BG223" s="41">
        <f>_L_Loc</f>
        <v>0</v>
      </c>
      <c r="BH223" s="41" t="str">
        <f>_L_Loc</f>
        <v>x</v>
      </c>
      <c r="BI223" s="41">
        <f>_L_Loc</f>
        <v>0</v>
      </c>
      <c r="BJ223" s="41">
        <f>_L_Loc</f>
        <v>0</v>
      </c>
      <c r="BK223" s="41">
        <f>_L_Loc</f>
        <v>0</v>
      </c>
      <c r="BL223" s="41">
        <f>_L_Loc</f>
        <v>0</v>
      </c>
      <c r="BM223" s="41">
        <f>_L_Loc</f>
        <v>0</v>
      </c>
      <c r="BN223" s="41">
        <f>_L_Loc</f>
        <v>0</v>
      </c>
      <c r="BO223" s="41">
        <f>_L_Loc</f>
        <v>0</v>
      </c>
      <c r="BP223" s="41">
        <f>_L_Loc</f>
        <v>0</v>
      </c>
      <c r="BQ223" s="41">
        <f>_L_Loc</f>
        <v>0</v>
      </c>
      <c r="BR223" s="41">
        <f>_L_Loc</f>
        <v>0</v>
      </c>
      <c r="BS223" s="41">
        <f>_L_Loc</f>
        <v>0</v>
      </c>
      <c r="BT223" s="41">
        <f>_L_Loc</f>
        <v>0</v>
      </c>
      <c r="BU223" s="41">
        <f>_L_Loc</f>
        <v>0</v>
      </c>
      <c r="BV223" s="41">
        <f>_L_Loc</f>
        <v>0</v>
      </c>
      <c r="BW223" s="41">
        <f>_L_Loc</f>
        <v>0</v>
      </c>
      <c r="BX223" s="41">
        <f>_L_Loc</f>
        <v>0</v>
      </c>
      <c r="BY223" s="41">
        <f>_L_Loc</f>
        <v>0</v>
      </c>
      <c r="BZ223" s="41">
        <f>_L_Loc</f>
        <v>0</v>
      </c>
      <c r="CA223" s="41" t="str">
        <f>_L_Loc</f>
        <v>x</v>
      </c>
      <c r="CB223" s="41">
        <f>_L_Loc</f>
        <v>0</v>
      </c>
      <c r="CC223" s="41">
        <f>_L_Loc</f>
        <v>0</v>
      </c>
      <c r="CD223" s="41">
        <f>_L_Loc</f>
        <v>0</v>
      </c>
      <c r="CE223" s="41">
        <f>_L_Loc</f>
        <v>0</v>
      </c>
      <c r="CF223" s="41">
        <f>_L_Loc</f>
        <v>0</v>
      </c>
    </row>
    <row r="224" spans="1:84" s="35" customFormat="1" x14ac:dyDescent="0.25">
      <c r="A224" s="246">
        <f t="shared" si="34"/>
        <v>42484.375</v>
      </c>
      <c r="B224" s="247" t="str">
        <f>_L_Gio</f>
        <v>9:00</v>
      </c>
      <c r="C224" s="241" t="s">
        <v>7733</v>
      </c>
      <c r="D224" s="390">
        <f t="shared" si="35"/>
        <v>215</v>
      </c>
      <c r="E224" s="65" t="str">
        <f>_L_LocHe</f>
        <v>DC</v>
      </c>
      <c r="F224" s="248" t="str">
        <f>_L_MaHP</f>
        <v>DC3QT11</v>
      </c>
      <c r="G224" s="166" t="str">
        <f>_L_Loc</f>
        <v>Tâm lý học trong quản trị</v>
      </c>
      <c r="H224" s="167">
        <f>_L_Loc</f>
        <v>2</v>
      </c>
      <c r="I224" s="65" t="str">
        <f>_L_Loc</f>
        <v>Viết</v>
      </c>
      <c r="J224" s="66">
        <f>_L_Loc</f>
        <v>75</v>
      </c>
      <c r="K224" s="67">
        <v>42484</v>
      </c>
      <c r="L224" s="236" t="str">
        <f>_L_Ngay</f>
        <v>(Cnhật)</v>
      </c>
      <c r="M224" s="512">
        <v>2</v>
      </c>
      <c r="N224" s="65">
        <f t="shared" si="36"/>
        <v>22</v>
      </c>
      <c r="O224" s="391">
        <f>_L_SV_P</f>
        <v>22</v>
      </c>
      <c r="P224" s="65">
        <f>_L_sophong</f>
        <v>1</v>
      </c>
      <c r="Q224" s="392"/>
      <c r="R224" s="65"/>
      <c r="S224" s="65"/>
      <c r="T224" s="65"/>
      <c r="U224" s="65"/>
      <c r="V224" s="65"/>
      <c r="W224" s="65"/>
      <c r="X224" s="393">
        <f t="shared" si="37"/>
        <v>0</v>
      </c>
      <c r="Y224" s="394">
        <f>_L_NgayCham</f>
        <v>42485</v>
      </c>
      <c r="Z224" s="395">
        <f>_L_NopDiem</f>
        <v>42491</v>
      </c>
      <c r="AA224" s="397"/>
      <c r="AB224" s="412"/>
      <c r="AC224" s="413"/>
      <c r="AD224" s="413"/>
      <c r="AE224" s="413"/>
      <c r="AF224" s="413"/>
      <c r="AG224" s="413"/>
      <c r="AH224" s="414"/>
      <c r="AI224" s="348"/>
      <c r="AJ224" s="329"/>
      <c r="AK224" s="350"/>
      <c r="AL224" s="171"/>
      <c r="AM224" s="362">
        <f t="shared" si="33"/>
        <v>1</v>
      </c>
      <c r="AN224" s="32">
        <f t="shared" si="38"/>
        <v>-2</v>
      </c>
      <c r="AO224" s="31">
        <f>_L_SV_Pcuoi</f>
        <v>22</v>
      </c>
      <c r="AP224" s="33" t="str">
        <f>_L_Loc</f>
        <v>KVQT</v>
      </c>
      <c r="AQ224" s="33" t="str">
        <f>_L_Loc</f>
        <v>KTVT</v>
      </c>
      <c r="AR224" s="48">
        <f t="shared" si="39"/>
        <v>-2</v>
      </c>
      <c r="AS224" s="63">
        <f t="shared" si="40"/>
        <v>1</v>
      </c>
      <c r="AT224" s="34"/>
      <c r="AU224" s="41">
        <f>_L_Loc</f>
        <v>0</v>
      </c>
      <c r="AV224" s="41">
        <f>_L_Loc</f>
        <v>0</v>
      </c>
      <c r="AW224" s="41">
        <f>_L_Loc</f>
        <v>0</v>
      </c>
      <c r="AX224" s="41">
        <f>_L_Loc</f>
        <v>0</v>
      </c>
      <c r="AY224" s="41">
        <f>_L_Loc</f>
        <v>0</v>
      </c>
      <c r="AZ224" s="41">
        <f>_L_Loc</f>
        <v>0</v>
      </c>
      <c r="BA224" s="41">
        <f>_L_Loc</f>
        <v>0</v>
      </c>
      <c r="BB224" s="41">
        <f>_L_Loc</f>
        <v>0</v>
      </c>
      <c r="BC224" s="41">
        <f>_L_Loc</f>
        <v>0</v>
      </c>
      <c r="BD224" s="41">
        <f>_L_Loc</f>
        <v>0</v>
      </c>
      <c r="BE224" s="41">
        <f>_L_Loc</f>
        <v>0</v>
      </c>
      <c r="BF224" s="41">
        <f>_L_Loc</f>
        <v>0</v>
      </c>
      <c r="BG224" s="41">
        <f>_L_Loc</f>
        <v>0</v>
      </c>
      <c r="BH224" s="41" t="str">
        <f>_L_Loc</f>
        <v>o</v>
      </c>
      <c r="BI224" s="41" t="str">
        <f>_L_Loc</f>
        <v>o</v>
      </c>
      <c r="BJ224" s="41">
        <f>_L_Loc</f>
        <v>0</v>
      </c>
      <c r="BK224" s="41">
        <f>_L_Loc</f>
        <v>0</v>
      </c>
      <c r="BL224" s="41">
        <f>_L_Loc</f>
        <v>0</v>
      </c>
      <c r="BM224" s="41">
        <f>_L_Loc</f>
        <v>0</v>
      </c>
      <c r="BN224" s="41">
        <f>_L_Loc</f>
        <v>0</v>
      </c>
      <c r="BO224" s="41">
        <f>_L_Loc</f>
        <v>0</v>
      </c>
      <c r="BP224" s="41">
        <f>_L_Loc</f>
        <v>0</v>
      </c>
      <c r="BQ224" s="41">
        <f>_L_Loc</f>
        <v>0</v>
      </c>
      <c r="BR224" s="41">
        <f>_L_Loc</f>
        <v>0</v>
      </c>
      <c r="BS224" s="41">
        <f>_L_Loc</f>
        <v>0</v>
      </c>
      <c r="BT224" s="41">
        <f>_L_Loc</f>
        <v>0</v>
      </c>
      <c r="BU224" s="41">
        <f>_L_Loc</f>
        <v>0</v>
      </c>
      <c r="BV224" s="41">
        <f>_L_Loc</f>
        <v>0</v>
      </c>
      <c r="BW224" s="41">
        <f>_L_Loc</f>
        <v>0</v>
      </c>
      <c r="BX224" s="41">
        <f>_L_Loc</f>
        <v>0</v>
      </c>
      <c r="BY224" s="41">
        <f>_L_Loc</f>
        <v>0</v>
      </c>
      <c r="BZ224" s="41">
        <f>_L_Loc</f>
        <v>0</v>
      </c>
      <c r="CA224" s="41">
        <f>_L_Loc</f>
        <v>0</v>
      </c>
      <c r="CB224" s="41" t="str">
        <f>_L_Loc</f>
        <v>o</v>
      </c>
      <c r="CC224" s="41">
        <f>_L_Loc</f>
        <v>0</v>
      </c>
      <c r="CD224" s="41">
        <f>_L_Loc</f>
        <v>0</v>
      </c>
      <c r="CE224" s="41">
        <f>_L_Loc</f>
        <v>0</v>
      </c>
      <c r="CF224" s="41">
        <f>_L_Loc</f>
        <v>0</v>
      </c>
    </row>
    <row r="225" spans="1:84" s="35" customFormat="1" x14ac:dyDescent="0.25">
      <c r="A225" s="246">
        <f t="shared" si="34"/>
        <v>42484.375</v>
      </c>
      <c r="B225" s="247" t="str">
        <f>_L_Gio</f>
        <v>9:00</v>
      </c>
      <c r="C225" s="241" t="s">
        <v>7768</v>
      </c>
      <c r="D225" s="390">
        <f t="shared" si="35"/>
        <v>216</v>
      </c>
      <c r="E225" s="65" t="str">
        <f>_L_LocHe</f>
        <v>CC</v>
      </c>
      <c r="F225" s="248" t="str">
        <f>_L_MaHP</f>
        <v>CC3CA51</v>
      </c>
      <c r="G225" s="166" t="str">
        <f>_L_Loc</f>
        <v>Kỹ thuật thi công cầu 1</v>
      </c>
      <c r="H225" s="167">
        <f>_L_Loc</f>
        <v>2</v>
      </c>
      <c r="I225" s="65" t="str">
        <f>_L_Loc</f>
        <v>Viết</v>
      </c>
      <c r="J225" s="66">
        <f>_L_Loc</f>
        <v>90</v>
      </c>
      <c r="K225" s="67">
        <v>42484</v>
      </c>
      <c r="L225" s="236" t="str">
        <f>_L_Ngay</f>
        <v>(Cnhật)</v>
      </c>
      <c r="M225" s="512">
        <v>2</v>
      </c>
      <c r="N225" s="65">
        <f t="shared" si="36"/>
        <v>8</v>
      </c>
      <c r="O225" s="391">
        <f>_L_SV_P</f>
        <v>8</v>
      </c>
      <c r="P225" s="65">
        <f>_L_sophong</f>
        <v>1</v>
      </c>
      <c r="Q225" s="392"/>
      <c r="R225" s="65"/>
      <c r="S225" s="65"/>
      <c r="T225" s="65"/>
      <c r="U225" s="65"/>
      <c r="V225" s="65"/>
      <c r="W225" s="65"/>
      <c r="X225" s="393">
        <f t="shared" si="37"/>
        <v>0</v>
      </c>
      <c r="Y225" s="394">
        <f>_L_NgayCham</f>
        <v>42485</v>
      </c>
      <c r="Z225" s="395">
        <f>_L_NopDiem</f>
        <v>42491</v>
      </c>
      <c r="AA225" s="396"/>
      <c r="AB225" s="409"/>
      <c r="AC225" s="410"/>
      <c r="AD225" s="410"/>
      <c r="AE225" s="410"/>
      <c r="AF225" s="410"/>
      <c r="AG225" s="410"/>
      <c r="AH225" s="411"/>
      <c r="AI225" s="348"/>
      <c r="AJ225" s="329"/>
      <c r="AK225" s="350"/>
      <c r="AL225" s="171"/>
      <c r="AM225" s="362">
        <f t="shared" si="33"/>
        <v>1</v>
      </c>
      <c r="AN225" s="32">
        <f t="shared" si="38"/>
        <v>-2</v>
      </c>
      <c r="AO225" s="31">
        <f>_L_SV_Pcuoi</f>
        <v>8</v>
      </c>
      <c r="AP225" s="33" t="str">
        <f>_L_Loc</f>
        <v>CTCA</v>
      </c>
      <c r="AQ225" s="33" t="str">
        <f>_L_Loc</f>
        <v>KCT</v>
      </c>
      <c r="AR225" s="48">
        <f t="shared" si="39"/>
        <v>-2</v>
      </c>
      <c r="AS225" s="63">
        <f t="shared" si="40"/>
        <v>1</v>
      </c>
      <c r="AT225" s="34"/>
      <c r="AU225" s="41">
        <f>_L_Loc</f>
        <v>0</v>
      </c>
      <c r="AV225" s="41">
        <f>_L_Loc</f>
        <v>0</v>
      </c>
      <c r="AW225" s="41">
        <f>_L_Loc</f>
        <v>0</v>
      </c>
      <c r="AX225" s="41">
        <f>_L_Loc</f>
        <v>0</v>
      </c>
      <c r="AY225" s="41">
        <f>_L_Loc</f>
        <v>0</v>
      </c>
      <c r="AZ225" s="41">
        <f>_L_Loc</f>
        <v>0</v>
      </c>
      <c r="BA225" s="41">
        <f>_L_Loc</f>
        <v>0</v>
      </c>
      <c r="BB225" s="41">
        <f>_L_Loc</f>
        <v>0</v>
      </c>
      <c r="BC225" s="41">
        <f>_L_Loc</f>
        <v>0</v>
      </c>
      <c r="BD225" s="41">
        <f>_L_Loc</f>
        <v>0</v>
      </c>
      <c r="BE225" s="41">
        <f>_L_Loc</f>
        <v>0</v>
      </c>
      <c r="BF225" s="41">
        <f>_L_Loc</f>
        <v>0</v>
      </c>
      <c r="BG225" s="41">
        <f>_L_Loc</f>
        <v>0</v>
      </c>
      <c r="BH225" s="41">
        <f>_L_Loc</f>
        <v>0</v>
      </c>
      <c r="BI225" s="41">
        <f>_L_Loc</f>
        <v>0</v>
      </c>
      <c r="BJ225" s="41">
        <f>_L_Loc</f>
        <v>0</v>
      </c>
      <c r="BK225" s="41">
        <f>_L_Loc</f>
        <v>0</v>
      </c>
      <c r="BL225" s="41">
        <f>_L_Loc</f>
        <v>0</v>
      </c>
      <c r="BM225" s="41">
        <f>_L_Loc</f>
        <v>0</v>
      </c>
      <c r="BN225" s="41">
        <f>_L_Loc</f>
        <v>0</v>
      </c>
      <c r="BO225" s="41">
        <f>_L_Loc</f>
        <v>0</v>
      </c>
      <c r="BP225" s="41" t="str">
        <f>_L_Loc</f>
        <v>x</v>
      </c>
      <c r="BQ225" s="41" t="str">
        <f>_L_Loc</f>
        <v>x</v>
      </c>
      <c r="BR225" s="41">
        <f>_L_Loc</f>
        <v>0</v>
      </c>
      <c r="BS225" s="41">
        <f>_L_Loc</f>
        <v>0</v>
      </c>
      <c r="BT225" s="41">
        <f>_L_Loc</f>
        <v>0</v>
      </c>
      <c r="BU225" s="41">
        <f>_L_Loc</f>
        <v>0</v>
      </c>
      <c r="BV225" s="41">
        <f>_L_Loc</f>
        <v>0</v>
      </c>
      <c r="BW225" s="41">
        <f>_L_Loc</f>
        <v>0</v>
      </c>
      <c r="BX225" s="41">
        <f>_L_Loc</f>
        <v>0</v>
      </c>
      <c r="BY225" s="41">
        <f>_L_Loc</f>
        <v>0</v>
      </c>
      <c r="BZ225" s="41">
        <f>_L_Loc</f>
        <v>0</v>
      </c>
      <c r="CA225" s="41">
        <f>_L_Loc</f>
        <v>0</v>
      </c>
      <c r="CB225" s="41">
        <f>_L_Loc</f>
        <v>0</v>
      </c>
      <c r="CC225" s="41">
        <f>_L_Loc</f>
        <v>0</v>
      </c>
      <c r="CD225" s="41">
        <f>_L_Loc</f>
        <v>0</v>
      </c>
      <c r="CE225" s="41">
        <f>_L_Loc</f>
        <v>0</v>
      </c>
      <c r="CF225" s="41">
        <f>_L_Loc</f>
        <v>0</v>
      </c>
    </row>
    <row r="226" spans="1:84" s="35" customFormat="1" x14ac:dyDescent="0.25">
      <c r="A226" s="246">
        <f t="shared" si="34"/>
        <v>42484.541666666664</v>
      </c>
      <c r="B226" s="247" t="str">
        <f>_L_Gio</f>
        <v>13:00</v>
      </c>
      <c r="C226" s="241" t="s">
        <v>7583</v>
      </c>
      <c r="D226" s="390">
        <f t="shared" si="35"/>
        <v>217</v>
      </c>
      <c r="E226" s="65" t="str">
        <f>_L_LocHe</f>
        <v>DC</v>
      </c>
      <c r="F226" s="248" t="str">
        <f>_L_MaHP</f>
        <v>DC3KT23</v>
      </c>
      <c r="G226" s="166" t="str">
        <f>_L_Loc</f>
        <v>Kế toán tài chính 3</v>
      </c>
      <c r="H226" s="167">
        <f>_L_Loc</f>
        <v>3</v>
      </c>
      <c r="I226" s="65" t="str">
        <f>_L_Loc</f>
        <v>Viết</v>
      </c>
      <c r="J226" s="66">
        <f>_L_Loc</f>
        <v>90</v>
      </c>
      <c r="K226" s="67">
        <v>42484</v>
      </c>
      <c r="L226" s="236" t="str">
        <f>_L_Ngay</f>
        <v>(Cnhật)</v>
      </c>
      <c r="M226" s="512">
        <v>3</v>
      </c>
      <c r="N226" s="65">
        <f t="shared" si="36"/>
        <v>52</v>
      </c>
      <c r="O226" s="391">
        <f>_L_SV_P</f>
        <v>52</v>
      </c>
      <c r="P226" s="65">
        <f>_L_sophong</f>
        <v>1</v>
      </c>
      <c r="Q226" s="392"/>
      <c r="R226" s="65"/>
      <c r="S226" s="65"/>
      <c r="T226" s="65"/>
      <c r="U226" s="65"/>
      <c r="V226" s="65"/>
      <c r="W226" s="65"/>
      <c r="X226" s="393">
        <f t="shared" si="37"/>
        <v>0</v>
      </c>
      <c r="Y226" s="394">
        <f>_L_NgayCham</f>
        <v>42485</v>
      </c>
      <c r="Z226" s="395">
        <f>_L_NopDiem</f>
        <v>42491</v>
      </c>
      <c r="AA226" s="397"/>
      <c r="AB226" s="412"/>
      <c r="AC226" s="413"/>
      <c r="AD226" s="413"/>
      <c r="AE226" s="413"/>
      <c r="AF226" s="413"/>
      <c r="AG226" s="413"/>
      <c r="AH226" s="414"/>
      <c r="AI226" s="348"/>
      <c r="AJ226" s="329"/>
      <c r="AK226" s="350"/>
      <c r="AL226" s="356"/>
      <c r="AM226" s="362">
        <f t="shared" si="33"/>
        <v>1</v>
      </c>
      <c r="AN226" s="32">
        <f t="shared" si="38"/>
        <v>-2</v>
      </c>
      <c r="AO226" s="31">
        <f>_L_SV_Pcuoi</f>
        <v>52</v>
      </c>
      <c r="AP226" s="33" t="str">
        <f>_L_Loc</f>
        <v>KVKK</v>
      </c>
      <c r="AQ226" s="33" t="str">
        <f>_L_Loc</f>
        <v>KTVT</v>
      </c>
      <c r="AR226" s="48">
        <f t="shared" si="39"/>
        <v>-2</v>
      </c>
      <c r="AS226" s="63">
        <f t="shared" si="40"/>
        <v>1</v>
      </c>
      <c r="AT226" s="34"/>
      <c r="AU226" s="41">
        <f>_L_Loc</f>
        <v>0</v>
      </c>
      <c r="AV226" s="41">
        <f>_L_Loc</f>
        <v>0</v>
      </c>
      <c r="AW226" s="41">
        <f>_L_Loc</f>
        <v>0</v>
      </c>
      <c r="AX226" s="41">
        <f>_L_Loc</f>
        <v>0</v>
      </c>
      <c r="AY226" s="41">
        <f>_L_Loc</f>
        <v>0</v>
      </c>
      <c r="AZ226" s="41">
        <f>_L_Loc</f>
        <v>0</v>
      </c>
      <c r="BA226" s="41">
        <f>_L_Loc</f>
        <v>0</v>
      </c>
      <c r="BB226" s="41">
        <f>_L_Loc</f>
        <v>0</v>
      </c>
      <c r="BC226" s="41">
        <f>_L_Loc</f>
        <v>0</v>
      </c>
      <c r="BD226" s="41">
        <f>_L_Loc</f>
        <v>0</v>
      </c>
      <c r="BE226" s="41">
        <f>_L_Loc</f>
        <v>0</v>
      </c>
      <c r="BF226" s="41">
        <f>_L_Loc</f>
        <v>0</v>
      </c>
      <c r="BG226" s="41">
        <f>_L_Loc</f>
        <v>0</v>
      </c>
      <c r="BH226" s="41" t="str">
        <f>_L_Loc</f>
        <v>x</v>
      </c>
      <c r="BI226" s="41">
        <f>_L_Loc</f>
        <v>0</v>
      </c>
      <c r="BJ226" s="41">
        <f>_L_Loc</f>
        <v>0</v>
      </c>
      <c r="BK226" s="41">
        <f>_L_Loc</f>
        <v>0</v>
      </c>
      <c r="BL226" s="41">
        <f>_L_Loc</f>
        <v>0</v>
      </c>
      <c r="BM226" s="41">
        <f>_L_Loc</f>
        <v>0</v>
      </c>
      <c r="BN226" s="41">
        <f>_L_Loc</f>
        <v>0</v>
      </c>
      <c r="BO226" s="41">
        <f>_L_Loc</f>
        <v>0</v>
      </c>
      <c r="BP226" s="41">
        <f>_L_Loc</f>
        <v>0</v>
      </c>
      <c r="BQ226" s="41">
        <f>_L_Loc</f>
        <v>0</v>
      </c>
      <c r="BR226" s="41">
        <f>_L_Loc</f>
        <v>0</v>
      </c>
      <c r="BS226" s="41">
        <f>_L_Loc</f>
        <v>0</v>
      </c>
      <c r="BT226" s="41">
        <f>_L_Loc</f>
        <v>0</v>
      </c>
      <c r="BU226" s="41">
        <f>_L_Loc</f>
        <v>0</v>
      </c>
      <c r="BV226" s="41">
        <f>_L_Loc</f>
        <v>0</v>
      </c>
      <c r="BW226" s="41">
        <f>_L_Loc</f>
        <v>0</v>
      </c>
      <c r="BX226" s="41">
        <f>_L_Loc</f>
        <v>0</v>
      </c>
      <c r="BY226" s="41">
        <f>_L_Loc</f>
        <v>0</v>
      </c>
      <c r="BZ226" s="41">
        <f>_L_Loc</f>
        <v>0</v>
      </c>
      <c r="CA226" s="41" t="str">
        <f>_L_Loc</f>
        <v>x</v>
      </c>
      <c r="CB226" s="41">
        <f>_L_Loc</f>
        <v>0</v>
      </c>
      <c r="CC226" s="41">
        <f>_L_Loc</f>
        <v>0</v>
      </c>
      <c r="CD226" s="41">
        <f>_L_Loc</f>
        <v>0</v>
      </c>
      <c r="CE226" s="41">
        <f>_L_Loc</f>
        <v>0</v>
      </c>
      <c r="CF226" s="41">
        <f>_L_Loc</f>
        <v>0</v>
      </c>
    </row>
    <row r="227" spans="1:84" s="35" customFormat="1" x14ac:dyDescent="0.25">
      <c r="A227" s="246">
        <f t="shared" si="34"/>
        <v>42484.541666666664</v>
      </c>
      <c r="B227" s="247" t="str">
        <f>_L_Gio</f>
        <v>13:00</v>
      </c>
      <c r="C227" s="250" t="s">
        <v>7745</v>
      </c>
      <c r="D227" s="390">
        <f t="shared" si="35"/>
        <v>218</v>
      </c>
      <c r="E227" s="65" t="str">
        <f>_L_LocHe</f>
        <v>DC</v>
      </c>
      <c r="F227" s="248" t="str">
        <f>_L_MaHP</f>
        <v>DC2KV62</v>
      </c>
      <c r="G227" s="166" t="str">
        <f>_L_Loc</f>
        <v>Kinh tế vĩ mô</v>
      </c>
      <c r="H227" s="167">
        <f>_L_Loc</f>
        <v>3</v>
      </c>
      <c r="I227" s="65" t="str">
        <f>_L_Loc</f>
        <v>Viết</v>
      </c>
      <c r="J227" s="66">
        <f>_L_Loc</f>
        <v>75</v>
      </c>
      <c r="K227" s="67">
        <v>42484</v>
      </c>
      <c r="L227" s="236" t="str">
        <f>_L_Ngay</f>
        <v>(Cnhật)</v>
      </c>
      <c r="M227" s="512">
        <v>3</v>
      </c>
      <c r="N227" s="65">
        <f t="shared" si="36"/>
        <v>28</v>
      </c>
      <c r="O227" s="391">
        <f>_L_SV_P</f>
        <v>28</v>
      </c>
      <c r="P227" s="65">
        <f>_L_sophong</f>
        <v>1</v>
      </c>
      <c r="Q227" s="392"/>
      <c r="R227" s="65"/>
      <c r="S227" s="65"/>
      <c r="T227" s="65"/>
      <c r="U227" s="65"/>
      <c r="V227" s="65"/>
      <c r="W227" s="65"/>
      <c r="X227" s="393">
        <f t="shared" si="37"/>
        <v>0</v>
      </c>
      <c r="Y227" s="394">
        <f>_L_NgayCham</f>
        <v>42485</v>
      </c>
      <c r="Z227" s="395">
        <f>_L_NopDiem</f>
        <v>42491</v>
      </c>
      <c r="AA227" s="397"/>
      <c r="AB227" s="412"/>
      <c r="AC227" s="413"/>
      <c r="AD227" s="413"/>
      <c r="AE227" s="413"/>
      <c r="AF227" s="413"/>
      <c r="AG227" s="413"/>
      <c r="AH227" s="414"/>
      <c r="AI227" s="348"/>
      <c r="AJ227" s="329"/>
      <c r="AK227" s="350"/>
      <c r="AL227" s="171"/>
      <c r="AM227" s="362">
        <f t="shared" si="33"/>
        <v>1</v>
      </c>
      <c r="AN227" s="32">
        <f t="shared" si="38"/>
        <v>-2</v>
      </c>
      <c r="AO227" s="31">
        <f>_L_SV_Pcuoi</f>
        <v>28</v>
      </c>
      <c r="AP227" s="33" t="str">
        <f>_L_Loc</f>
        <v>KVCS</v>
      </c>
      <c r="AQ227" s="33" t="str">
        <f>_L_Loc</f>
        <v>KTVT</v>
      </c>
      <c r="AR227" s="48">
        <f t="shared" si="39"/>
        <v>-2</v>
      </c>
      <c r="AS227" s="63">
        <f t="shared" si="40"/>
        <v>1</v>
      </c>
      <c r="AT227" s="34"/>
      <c r="AU227" s="41">
        <f>_L_Loc</f>
        <v>0</v>
      </c>
      <c r="AV227" s="41">
        <f>_L_Loc</f>
        <v>0</v>
      </c>
      <c r="AW227" s="41">
        <f>_L_Loc</f>
        <v>0</v>
      </c>
      <c r="AX227" s="41">
        <f>_L_Loc</f>
        <v>0</v>
      </c>
      <c r="AY227" s="41">
        <f>_L_Loc</f>
        <v>0</v>
      </c>
      <c r="AZ227" s="41">
        <f>_L_Loc</f>
        <v>0</v>
      </c>
      <c r="BA227" s="41">
        <f>_L_Loc</f>
        <v>0</v>
      </c>
      <c r="BB227" s="41">
        <f>_L_Loc</f>
        <v>0</v>
      </c>
      <c r="BC227" s="41">
        <f>_L_Loc</f>
        <v>0</v>
      </c>
      <c r="BD227" s="41">
        <f>_L_Loc</f>
        <v>0</v>
      </c>
      <c r="BE227" s="41">
        <f>_L_Loc</f>
        <v>0</v>
      </c>
      <c r="BF227" s="41">
        <f>_L_Loc</f>
        <v>0</v>
      </c>
      <c r="BG227" s="41">
        <f>_L_Loc</f>
        <v>0</v>
      </c>
      <c r="BH227" s="41" t="str">
        <f>_L_Loc</f>
        <v>x</v>
      </c>
      <c r="BI227" s="41" t="str">
        <f>_L_Loc</f>
        <v>x</v>
      </c>
      <c r="BJ227" s="41">
        <f>_L_Loc</f>
        <v>0</v>
      </c>
      <c r="BK227" s="41">
        <f>_L_Loc</f>
        <v>0</v>
      </c>
      <c r="BL227" s="41">
        <f>_L_Loc</f>
        <v>0</v>
      </c>
      <c r="BM227" s="41">
        <f>_L_Loc</f>
        <v>0</v>
      </c>
      <c r="BN227" s="41">
        <f>_L_Loc</f>
        <v>0</v>
      </c>
      <c r="BO227" s="41">
        <f>_L_Loc</f>
        <v>0</v>
      </c>
      <c r="BP227" s="41">
        <f>_L_Loc</f>
        <v>0</v>
      </c>
      <c r="BQ227" s="41">
        <f>_L_Loc</f>
        <v>0</v>
      </c>
      <c r="BR227" s="41">
        <f>_L_Loc</f>
        <v>0</v>
      </c>
      <c r="BS227" s="41">
        <f>_L_Loc</f>
        <v>0</v>
      </c>
      <c r="BT227" s="41">
        <f>_L_Loc</f>
        <v>0</v>
      </c>
      <c r="BU227" s="41">
        <f>_L_Loc</f>
        <v>0</v>
      </c>
      <c r="BV227" s="41">
        <f>_L_Loc</f>
        <v>0</v>
      </c>
      <c r="BW227" s="41">
        <f>_L_Loc</f>
        <v>0</v>
      </c>
      <c r="BX227" s="41">
        <f>_L_Loc</f>
        <v>0</v>
      </c>
      <c r="BY227" s="41">
        <f>_L_Loc</f>
        <v>0</v>
      </c>
      <c r="BZ227" s="41">
        <f>_L_Loc</f>
        <v>0</v>
      </c>
      <c r="CA227" s="41" t="str">
        <f>_L_Loc</f>
        <v>x</v>
      </c>
      <c r="CB227" s="41" t="str">
        <f>_L_Loc</f>
        <v>x</v>
      </c>
      <c r="CC227" s="41">
        <f>_L_Loc</f>
        <v>0</v>
      </c>
      <c r="CD227" s="41">
        <f>_L_Loc</f>
        <v>0</v>
      </c>
      <c r="CE227" s="41">
        <f>_L_Loc</f>
        <v>0</v>
      </c>
      <c r="CF227" s="41">
        <f>_L_Loc</f>
        <v>0</v>
      </c>
    </row>
    <row r="228" spans="1:84" s="35" customFormat="1" x14ac:dyDescent="0.25">
      <c r="A228" s="246">
        <f t="shared" si="34"/>
        <v>42484.541666666664</v>
      </c>
      <c r="B228" s="247" t="str">
        <f>_L_Gio</f>
        <v>13:00</v>
      </c>
      <c r="C228" s="241" t="s">
        <v>7782</v>
      </c>
      <c r="D228" s="390">
        <f t="shared" si="35"/>
        <v>219</v>
      </c>
      <c r="E228" s="65" t="str">
        <f>_L_LocHe</f>
        <v>CC</v>
      </c>
      <c r="F228" s="248" t="str">
        <f>_L_MaHP</f>
        <v>CC3CA52</v>
      </c>
      <c r="G228" s="166" t="str">
        <f>_L_Loc</f>
        <v>Kỹ thuật thi công cầu 2</v>
      </c>
      <c r="H228" s="167">
        <f>_L_Loc</f>
        <v>2</v>
      </c>
      <c r="I228" s="65" t="str">
        <f>_L_Loc</f>
        <v>Viết</v>
      </c>
      <c r="J228" s="66">
        <f>_L_Loc</f>
        <v>90</v>
      </c>
      <c r="K228" s="67">
        <v>42484</v>
      </c>
      <c r="L228" s="236" t="str">
        <f>_L_Ngay</f>
        <v>(Cnhật)</v>
      </c>
      <c r="M228" s="512">
        <v>3</v>
      </c>
      <c r="N228" s="65">
        <f t="shared" si="36"/>
        <v>8</v>
      </c>
      <c r="O228" s="391">
        <f>_L_SV_P</f>
        <v>8</v>
      </c>
      <c r="P228" s="65">
        <f>_L_sophong</f>
        <v>1</v>
      </c>
      <c r="Q228" s="392"/>
      <c r="R228" s="65"/>
      <c r="S228" s="65"/>
      <c r="T228" s="65"/>
      <c r="U228" s="65"/>
      <c r="V228" s="65"/>
      <c r="W228" s="65"/>
      <c r="X228" s="393">
        <f t="shared" si="37"/>
        <v>0</v>
      </c>
      <c r="Y228" s="394">
        <f>_L_NgayCham</f>
        <v>42485</v>
      </c>
      <c r="Z228" s="395">
        <f>_L_NopDiem</f>
        <v>42491</v>
      </c>
      <c r="AA228" s="396"/>
      <c r="AB228" s="409"/>
      <c r="AC228" s="410"/>
      <c r="AD228" s="410"/>
      <c r="AE228" s="410"/>
      <c r="AF228" s="410"/>
      <c r="AG228" s="410"/>
      <c r="AH228" s="411"/>
      <c r="AI228" s="348"/>
      <c r="AJ228" s="329"/>
      <c r="AK228" s="350"/>
      <c r="AL228" s="171"/>
      <c r="AM228" s="362">
        <f t="shared" si="33"/>
        <v>1</v>
      </c>
      <c r="AN228" s="32">
        <f t="shared" si="38"/>
        <v>-2</v>
      </c>
      <c r="AO228" s="31">
        <f>_L_SV_Pcuoi</f>
        <v>8</v>
      </c>
      <c r="AP228" s="33" t="str">
        <f>_L_Loc</f>
        <v>CTCA</v>
      </c>
      <c r="AQ228" s="33" t="str">
        <f>_L_Loc</f>
        <v>KCT</v>
      </c>
      <c r="AR228" s="48">
        <f t="shared" si="39"/>
        <v>-2</v>
      </c>
      <c r="AS228" s="63">
        <f t="shared" si="40"/>
        <v>1</v>
      </c>
      <c r="AT228" s="34"/>
      <c r="AU228" s="41">
        <f>_L_Loc</f>
        <v>0</v>
      </c>
      <c r="AV228" s="41">
        <f>_L_Loc</f>
        <v>0</v>
      </c>
      <c r="AW228" s="41">
        <f>_L_Loc</f>
        <v>0</v>
      </c>
      <c r="AX228" s="41">
        <f>_L_Loc</f>
        <v>0</v>
      </c>
      <c r="AY228" s="41">
        <f>_L_Loc</f>
        <v>0</v>
      </c>
      <c r="AZ228" s="41">
        <f>_L_Loc</f>
        <v>0</v>
      </c>
      <c r="BA228" s="41">
        <f>_L_Loc</f>
        <v>0</v>
      </c>
      <c r="BB228" s="41">
        <f>_L_Loc</f>
        <v>0</v>
      </c>
      <c r="BC228" s="41">
        <f>_L_Loc</f>
        <v>0</v>
      </c>
      <c r="BD228" s="41">
        <f>_L_Loc</f>
        <v>0</v>
      </c>
      <c r="BE228" s="41">
        <f>_L_Loc</f>
        <v>0</v>
      </c>
      <c r="BF228" s="41">
        <f>_L_Loc</f>
        <v>0</v>
      </c>
      <c r="BG228" s="41">
        <f>_L_Loc</f>
        <v>0</v>
      </c>
      <c r="BH228" s="41">
        <f>_L_Loc</f>
        <v>0</v>
      </c>
      <c r="BI228" s="41">
        <f>_L_Loc</f>
        <v>0</v>
      </c>
      <c r="BJ228" s="41">
        <f>_L_Loc</f>
        <v>0</v>
      </c>
      <c r="BK228" s="41">
        <f>_L_Loc</f>
        <v>0</v>
      </c>
      <c r="BL228" s="41">
        <f>_L_Loc</f>
        <v>0</v>
      </c>
      <c r="BM228" s="41">
        <f>_L_Loc</f>
        <v>0</v>
      </c>
    </row>
    <row r="229" spans="1:84" s="35" customFormat="1" x14ac:dyDescent="0.25">
      <c r="A229" s="246">
        <f t="shared" si="34"/>
        <v>42484.625</v>
      </c>
      <c r="B229" s="247" t="str">
        <f>_L_Gio</f>
        <v>15:00</v>
      </c>
      <c r="C229" s="241" t="s">
        <v>7579</v>
      </c>
      <c r="D229" s="390">
        <f t="shared" si="35"/>
        <v>220</v>
      </c>
      <c r="E229" s="65" t="str">
        <f>_L_LocHe</f>
        <v>DC</v>
      </c>
      <c r="F229" s="248" t="str">
        <f>_L_MaHP</f>
        <v>DC3KV32</v>
      </c>
      <c r="G229" s="166" t="str">
        <f>_L_Loc</f>
        <v>Phân tích hoạt động kinh doanh</v>
      </c>
      <c r="H229" s="167">
        <f>_L_Loc</f>
        <v>3</v>
      </c>
      <c r="I229" s="65" t="str">
        <f>_L_Loc</f>
        <v>Viết</v>
      </c>
      <c r="J229" s="66">
        <f>_L_Loc</f>
        <v>75</v>
      </c>
      <c r="K229" s="67">
        <v>42484</v>
      </c>
      <c r="L229" s="236" t="str">
        <f>_L_Ngay</f>
        <v>(Cnhật)</v>
      </c>
      <c r="M229" s="512">
        <v>4</v>
      </c>
      <c r="N229" s="65">
        <f t="shared" si="36"/>
        <v>50</v>
      </c>
      <c r="O229" s="391">
        <f>_L_SV_P</f>
        <v>50</v>
      </c>
      <c r="P229" s="65">
        <f>_L_sophong</f>
        <v>1</v>
      </c>
      <c r="Q229" s="392"/>
      <c r="R229" s="65"/>
      <c r="S229" s="65"/>
      <c r="T229" s="65"/>
      <c r="U229" s="65"/>
      <c r="V229" s="65"/>
      <c r="W229" s="65"/>
      <c r="X229" s="393">
        <f t="shared" si="37"/>
        <v>0</v>
      </c>
      <c r="Y229" s="394">
        <f>_L_NgayCham</f>
        <v>42485</v>
      </c>
      <c r="Z229" s="395">
        <f>_L_NopDiem</f>
        <v>42491</v>
      </c>
      <c r="AA229" s="397"/>
      <c r="AB229" s="412"/>
      <c r="AC229" s="413"/>
      <c r="AD229" s="413"/>
      <c r="AE229" s="413"/>
      <c r="AF229" s="413"/>
      <c r="AG229" s="413"/>
      <c r="AH229" s="414"/>
      <c r="AI229" s="516"/>
      <c r="AJ229" s="329"/>
      <c r="AK229" s="520"/>
      <c r="AL229" s="356"/>
      <c r="AM229" s="362">
        <f t="shared" si="33"/>
        <v>1</v>
      </c>
      <c r="AN229" s="32">
        <f t="shared" si="38"/>
        <v>-2</v>
      </c>
      <c r="AO229" s="31">
        <f>_L_SV_Pcuoi</f>
        <v>50</v>
      </c>
      <c r="AP229" s="33" t="str">
        <f>_L_Loc</f>
        <v>KVQT</v>
      </c>
      <c r="AQ229" s="33" t="str">
        <f>_L_Loc</f>
        <v>KTVT</v>
      </c>
      <c r="AR229" s="48">
        <f t="shared" si="39"/>
        <v>-2</v>
      </c>
      <c r="AS229" s="63">
        <f t="shared" si="40"/>
        <v>1</v>
      </c>
      <c r="AT229" s="34"/>
      <c r="AU229" s="41">
        <f>_L_Loc</f>
        <v>0</v>
      </c>
      <c r="AV229" s="41">
        <f>_L_Loc</f>
        <v>0</v>
      </c>
      <c r="AW229" s="41">
        <f>_L_Loc</f>
        <v>0</v>
      </c>
      <c r="AX229" s="41">
        <f>_L_Loc</f>
        <v>0</v>
      </c>
      <c r="AY229" s="41">
        <f>_L_Loc</f>
        <v>0</v>
      </c>
      <c r="AZ229" s="41">
        <f>_L_Loc</f>
        <v>0</v>
      </c>
      <c r="BA229" s="41">
        <f>_L_Loc</f>
        <v>0</v>
      </c>
      <c r="BB229" s="41">
        <f>_L_Loc</f>
        <v>0</v>
      </c>
      <c r="BC229" s="41">
        <f>_L_Loc</f>
        <v>0</v>
      </c>
      <c r="BD229" s="41">
        <f>_L_Loc</f>
        <v>0</v>
      </c>
      <c r="BE229" s="41">
        <f>_L_Loc</f>
        <v>0</v>
      </c>
      <c r="BF229" s="41">
        <f>_L_Loc</f>
        <v>0</v>
      </c>
      <c r="BG229" s="41">
        <f>_L_Loc</f>
        <v>0</v>
      </c>
      <c r="BH229" s="41" t="str">
        <f>_L_Loc</f>
        <v>x</v>
      </c>
      <c r="BI229" s="41" t="str">
        <f>_L_Loc</f>
        <v>x</v>
      </c>
      <c r="BJ229" s="41">
        <f>_L_Loc</f>
        <v>0</v>
      </c>
      <c r="BK229" s="41">
        <f>_L_Loc</f>
        <v>0</v>
      </c>
      <c r="BL229" s="41">
        <f>_L_Loc</f>
        <v>0</v>
      </c>
      <c r="BM229" s="41">
        <f>_L_Loc</f>
        <v>0</v>
      </c>
      <c r="BN229" s="41">
        <f>_L_Loc</f>
        <v>0</v>
      </c>
      <c r="BO229" s="41">
        <f>_L_Loc</f>
        <v>0</v>
      </c>
      <c r="BP229" s="41">
        <f>_L_Loc</f>
        <v>0</v>
      </c>
      <c r="BQ229" s="41">
        <f>_L_Loc</f>
        <v>0</v>
      </c>
      <c r="BR229" s="41">
        <f>_L_Loc</f>
        <v>0</v>
      </c>
      <c r="BS229" s="41">
        <f>_L_Loc</f>
        <v>0</v>
      </c>
      <c r="BT229" s="41">
        <f>_L_Loc</f>
        <v>0</v>
      </c>
      <c r="BU229" s="41">
        <f>_L_Loc</f>
        <v>0</v>
      </c>
      <c r="BV229" s="41">
        <f>_L_Loc</f>
        <v>0</v>
      </c>
      <c r="BW229" s="41">
        <f>_L_Loc</f>
        <v>0</v>
      </c>
      <c r="BX229" s="41">
        <f>_L_Loc</f>
        <v>0</v>
      </c>
      <c r="BY229" s="41">
        <f>_L_Loc</f>
        <v>0</v>
      </c>
      <c r="BZ229" s="41">
        <f>_L_Loc</f>
        <v>0</v>
      </c>
      <c r="CA229" s="41" t="str">
        <f>_L_Loc</f>
        <v>x</v>
      </c>
      <c r="CB229" s="41" t="str">
        <f>_L_Loc</f>
        <v>x</v>
      </c>
      <c r="CC229" s="41">
        <f>_L_Loc</f>
        <v>0</v>
      </c>
      <c r="CD229" s="41">
        <f>_L_Loc</f>
        <v>0</v>
      </c>
      <c r="CE229" s="41">
        <f>_L_Loc</f>
        <v>0</v>
      </c>
      <c r="CF229" s="41">
        <f>_L_Loc</f>
        <v>0</v>
      </c>
    </row>
    <row r="230" spans="1:84" s="35" customFormat="1" x14ac:dyDescent="0.25">
      <c r="A230" s="246">
        <f t="shared" si="34"/>
        <v>42484.625</v>
      </c>
      <c r="B230" s="247" t="str">
        <f>_L_Gio</f>
        <v>15:00</v>
      </c>
      <c r="C230" s="241" t="s">
        <v>7757</v>
      </c>
      <c r="D230" s="390">
        <f t="shared" si="35"/>
        <v>221</v>
      </c>
      <c r="E230" s="65" t="str">
        <f>_L_LocHe</f>
        <v>CC</v>
      </c>
      <c r="F230" s="248" t="str">
        <f>_L_MaHP</f>
        <v>CC2CO21</v>
      </c>
      <c r="G230" s="166" t="str">
        <f>_L_Loc</f>
        <v xml:space="preserve">Cơ học cơ sở </v>
      </c>
      <c r="H230" s="167">
        <f>_L_Loc</f>
        <v>3</v>
      </c>
      <c r="I230" s="65" t="str">
        <f>_L_Loc</f>
        <v>VĐ</v>
      </c>
      <c r="J230" s="66">
        <f>_L_Loc</f>
        <v>0</v>
      </c>
      <c r="K230" s="67">
        <v>42484</v>
      </c>
      <c r="L230" s="236" t="str">
        <f>_L_Ngay</f>
        <v>(Cnhật)</v>
      </c>
      <c r="M230" s="512">
        <v>4</v>
      </c>
      <c r="N230" s="65">
        <f t="shared" si="36"/>
        <v>7</v>
      </c>
      <c r="O230" s="391">
        <f>_L_SV_P</f>
        <v>0</v>
      </c>
      <c r="P230" s="65" t="str">
        <f>_L_sophong</f>
        <v/>
      </c>
      <c r="Q230" s="392"/>
      <c r="R230" s="65"/>
      <c r="S230" s="65"/>
      <c r="T230" s="65"/>
      <c r="U230" s="65"/>
      <c r="V230" s="65"/>
      <c r="W230" s="65"/>
      <c r="X230" s="393">
        <f t="shared" si="37"/>
        <v>0</v>
      </c>
      <c r="Y230" s="394">
        <f>_L_NgayCham</f>
        <v>42484</v>
      </c>
      <c r="Z230" s="395">
        <f>_L_NopDiem</f>
        <v>42486</v>
      </c>
      <c r="AA230" s="396"/>
      <c r="AB230" s="409"/>
      <c r="AC230" s="410"/>
      <c r="AD230" s="410"/>
      <c r="AE230" s="410"/>
      <c r="AF230" s="410"/>
      <c r="AG230" s="410"/>
      <c r="AH230" s="411"/>
      <c r="AI230" s="348"/>
      <c r="AJ230" s="329"/>
      <c r="AK230" s="350"/>
      <c r="AL230" s="171"/>
      <c r="AM230" s="362">
        <f t="shared" si="33"/>
        <v>1</v>
      </c>
      <c r="AN230" s="32" t="e">
        <f t="shared" si="38"/>
        <v>#VALUE!</v>
      </c>
      <c r="AO230" s="31" t="str">
        <f>_L_SV_Pcuoi</f>
        <v/>
      </c>
      <c r="AP230" s="33" t="str">
        <f>_L_Loc</f>
        <v>CSCO</v>
      </c>
      <c r="AQ230" s="33" t="str">
        <f>_L_Loc</f>
        <v>CSKT</v>
      </c>
      <c r="AR230" s="48" t="e">
        <f t="shared" si="39"/>
        <v>#VALUE!</v>
      </c>
      <c r="AS230" s="63" t="e">
        <f t="shared" si="40"/>
        <v>#DIV/0!</v>
      </c>
      <c r="AT230" s="34"/>
      <c r="AU230" s="41">
        <f>_L_Loc</f>
        <v>0</v>
      </c>
      <c r="AV230" s="41">
        <f>_L_Loc</f>
        <v>0</v>
      </c>
      <c r="AW230" s="41">
        <f>_L_Loc</f>
        <v>0</v>
      </c>
      <c r="AX230" s="41">
        <f>_L_Loc</f>
        <v>0</v>
      </c>
      <c r="AY230" s="41">
        <f>_L_Loc</f>
        <v>0</v>
      </c>
      <c r="AZ230" s="41">
        <f>_L_Loc</f>
        <v>0</v>
      </c>
      <c r="BA230" s="41">
        <f>_L_Loc</f>
        <v>0</v>
      </c>
      <c r="BB230" s="41">
        <f>_L_Loc</f>
        <v>0</v>
      </c>
      <c r="BC230" s="41">
        <f>_L_Loc</f>
        <v>0</v>
      </c>
      <c r="BD230" s="41">
        <f>_L_Loc</f>
        <v>0</v>
      </c>
      <c r="BE230" s="41">
        <f>_L_Loc</f>
        <v>0</v>
      </c>
      <c r="BF230" s="41">
        <f>_L_Loc</f>
        <v>0</v>
      </c>
      <c r="BG230" s="41">
        <f>_L_Loc</f>
        <v>0</v>
      </c>
      <c r="BH230" s="41">
        <f>_L_Loc</f>
        <v>0</v>
      </c>
      <c r="BI230" s="41">
        <f>_L_Loc</f>
        <v>0</v>
      </c>
      <c r="BJ230" s="41">
        <f>_L_Loc</f>
        <v>0</v>
      </c>
      <c r="BK230" s="41">
        <f>_L_Loc</f>
        <v>0</v>
      </c>
      <c r="BL230" s="41">
        <f>_L_Loc</f>
        <v>0</v>
      </c>
      <c r="BM230" s="41">
        <f>_L_Loc</f>
        <v>0</v>
      </c>
      <c r="BN230" s="41">
        <f>_L_Loc</f>
        <v>0</v>
      </c>
      <c r="BO230" s="41" t="str">
        <f>_L_Loc</f>
        <v>x</v>
      </c>
      <c r="BP230" s="41" t="str">
        <f>_L_Loc</f>
        <v>x</v>
      </c>
      <c r="BQ230" s="41" t="str">
        <f>_L_Loc</f>
        <v>x</v>
      </c>
      <c r="BR230" s="41">
        <f>_L_Loc</f>
        <v>0</v>
      </c>
      <c r="BS230" s="41" t="str">
        <f>_L_Loc</f>
        <v>x</v>
      </c>
      <c r="BT230" s="41">
        <f>_L_Loc</f>
        <v>0</v>
      </c>
      <c r="BU230" s="41">
        <f>_L_Loc</f>
        <v>0</v>
      </c>
      <c r="BV230" s="41">
        <f>_L_Loc</f>
        <v>0</v>
      </c>
      <c r="BW230" s="41">
        <f>_L_Loc</f>
        <v>0</v>
      </c>
      <c r="BX230" s="41">
        <f>_L_Loc</f>
        <v>0</v>
      </c>
      <c r="BY230" s="41">
        <f>_L_Loc</f>
        <v>0</v>
      </c>
      <c r="BZ230" s="41">
        <f>_L_Loc</f>
        <v>0</v>
      </c>
      <c r="CA230" s="41">
        <f>_L_Loc</f>
        <v>0</v>
      </c>
      <c r="CB230" s="41">
        <f>_L_Loc</f>
        <v>0</v>
      </c>
      <c r="CC230" s="41">
        <f>_L_Loc</f>
        <v>0</v>
      </c>
      <c r="CD230" s="41">
        <f>_L_Loc</f>
        <v>0</v>
      </c>
      <c r="CE230" s="41">
        <f>_L_Loc</f>
        <v>0</v>
      </c>
      <c r="CF230" s="41">
        <f>_L_Loc</f>
        <v>0</v>
      </c>
    </row>
    <row r="231" spans="1:84" s="35" customFormat="1" x14ac:dyDescent="0.25">
      <c r="A231" s="246">
        <f t="shared" si="34"/>
        <v>42485.75</v>
      </c>
      <c r="B231" s="247" t="str">
        <f>_L_Gio</f>
        <v>18:00</v>
      </c>
      <c r="C231" s="241" t="s">
        <v>7691</v>
      </c>
      <c r="D231" s="390">
        <f t="shared" si="35"/>
        <v>222</v>
      </c>
      <c r="E231" s="65" t="str">
        <f>_L_LocHe</f>
        <v>DC</v>
      </c>
      <c r="F231" s="248" t="str">
        <f>_L_MaHP</f>
        <v>DC1CB82</v>
      </c>
      <c r="G231" s="166" t="str">
        <f>_L_Loc</f>
        <v>Soạn thảo văn bản</v>
      </c>
      <c r="H231" s="167">
        <f>_L_Loc</f>
        <v>2</v>
      </c>
      <c r="I231" s="65">
        <f>_L_Loc</f>
        <v>0</v>
      </c>
      <c r="J231" s="66">
        <f>_L_Loc</f>
        <v>0</v>
      </c>
      <c r="K231" s="67">
        <v>42485</v>
      </c>
      <c r="L231" s="236" t="str">
        <f>_L_Ngay</f>
        <v>(Thứ 2)</v>
      </c>
      <c r="M231" s="512">
        <v>5</v>
      </c>
      <c r="N231" s="65">
        <f t="shared" si="36"/>
        <v>50</v>
      </c>
      <c r="O231" s="391">
        <f>_L_SV_P</f>
        <v>50</v>
      </c>
      <c r="P231" s="65">
        <f>_L_sophong</f>
        <v>1</v>
      </c>
      <c r="Q231" s="392"/>
      <c r="R231" s="65"/>
      <c r="S231" s="65"/>
      <c r="T231" s="65"/>
      <c r="U231" s="65"/>
      <c r="V231" s="65"/>
      <c r="W231" s="65"/>
      <c r="X231" s="393">
        <f t="shared" si="37"/>
        <v>0</v>
      </c>
      <c r="Y231" s="394">
        <f>_L_NgayCham</f>
        <v>42486</v>
      </c>
      <c r="Z231" s="395">
        <f>_L_NopDiem</f>
        <v>42492</v>
      </c>
      <c r="AA231" s="397"/>
      <c r="AB231" s="412"/>
      <c r="AC231" s="413"/>
      <c r="AD231" s="413"/>
      <c r="AE231" s="413"/>
      <c r="AF231" s="413"/>
      <c r="AG231" s="413"/>
      <c r="AH231" s="414"/>
      <c r="AI231" s="348"/>
      <c r="AJ231" s="329"/>
      <c r="AK231" s="350"/>
      <c r="AL231" s="171"/>
      <c r="AM231" s="362">
        <f t="shared" si="33"/>
        <v>1</v>
      </c>
      <c r="AN231" s="32">
        <f t="shared" si="38"/>
        <v>-2</v>
      </c>
      <c r="AO231" s="31">
        <f>_L_SV_Pcuoi</f>
        <v>50</v>
      </c>
      <c r="AP231" s="33" t="str">
        <f>_L_Loc</f>
        <v>KVCS</v>
      </c>
      <c r="AQ231" s="33" t="str">
        <f>_L_Loc</f>
        <v>KTVT</v>
      </c>
      <c r="AR231" s="48">
        <f t="shared" si="39"/>
        <v>-2</v>
      </c>
      <c r="AS231" s="63">
        <f t="shared" si="40"/>
        <v>1</v>
      </c>
      <c r="AT231" s="34"/>
      <c r="AU231" s="41">
        <f>_L_Loc</f>
        <v>0</v>
      </c>
      <c r="AV231" s="41">
        <f>_L_Loc</f>
        <v>0</v>
      </c>
      <c r="AW231" s="41">
        <f>_L_Loc</f>
        <v>0</v>
      </c>
      <c r="AX231" s="41">
        <f>_L_Loc</f>
        <v>0</v>
      </c>
      <c r="AY231" s="41">
        <f>_L_Loc</f>
        <v>0</v>
      </c>
      <c r="AZ231" s="41">
        <f>_L_Loc</f>
        <v>0</v>
      </c>
      <c r="BA231" s="41">
        <f>_L_Loc</f>
        <v>0</v>
      </c>
      <c r="BB231" s="41">
        <f>_L_Loc</f>
        <v>0</v>
      </c>
      <c r="BC231" s="41">
        <f>_L_Loc</f>
        <v>0</v>
      </c>
      <c r="BD231" s="41">
        <f>_L_Loc</f>
        <v>0</v>
      </c>
      <c r="BE231" s="41">
        <f>_L_Loc</f>
        <v>0</v>
      </c>
      <c r="BF231" s="41">
        <f>_L_Loc</f>
        <v>0</v>
      </c>
      <c r="BG231" s="41">
        <f>_L_Loc</f>
        <v>0</v>
      </c>
      <c r="BH231" s="41" t="str">
        <f>_L_Loc</f>
        <v>o</v>
      </c>
      <c r="BI231" s="41" t="str">
        <f>_L_Loc</f>
        <v>o</v>
      </c>
      <c r="BJ231" s="41" t="str">
        <f>_L_Loc</f>
        <v>o</v>
      </c>
      <c r="BK231" s="41">
        <f>_L_Loc</f>
        <v>0</v>
      </c>
      <c r="BL231" s="41">
        <f>_L_Loc</f>
        <v>0</v>
      </c>
      <c r="BM231" s="41">
        <f>_L_Loc</f>
        <v>0</v>
      </c>
      <c r="BN231" s="41">
        <f>_L_Loc</f>
        <v>0</v>
      </c>
      <c r="BO231" s="41">
        <f>_L_Loc</f>
        <v>0</v>
      </c>
      <c r="BP231" s="41">
        <f>_L_Loc</f>
        <v>0</v>
      </c>
      <c r="BQ231" s="41">
        <f>_L_Loc</f>
        <v>0</v>
      </c>
      <c r="BR231" s="41">
        <f>_L_Loc</f>
        <v>0</v>
      </c>
      <c r="BS231" s="41">
        <f>_L_Loc</f>
        <v>0</v>
      </c>
      <c r="BT231" s="41">
        <f>_L_Loc</f>
        <v>0</v>
      </c>
      <c r="BU231" s="41">
        <f>_L_Loc</f>
        <v>0</v>
      </c>
      <c r="BV231" s="41">
        <f>_L_Loc</f>
        <v>0</v>
      </c>
      <c r="BW231" s="41">
        <f>_L_Loc</f>
        <v>0</v>
      </c>
      <c r="BX231" s="41">
        <f>_L_Loc</f>
        <v>0</v>
      </c>
      <c r="BY231" s="41">
        <f>_L_Loc</f>
        <v>0</v>
      </c>
      <c r="BZ231" s="41">
        <f>_L_Loc</f>
        <v>0</v>
      </c>
      <c r="CA231" s="41" t="str">
        <f>_L_Loc</f>
        <v>o</v>
      </c>
      <c r="CB231" s="41" t="str">
        <f>_L_Loc</f>
        <v>o</v>
      </c>
      <c r="CC231" s="41" t="str">
        <f>_L_Loc</f>
        <v>o</v>
      </c>
      <c r="CD231" s="41">
        <f>_L_Loc</f>
        <v>0</v>
      </c>
      <c r="CE231" s="41">
        <f>_L_Loc</f>
        <v>0</v>
      </c>
      <c r="CF231" s="41">
        <f>_L_Loc</f>
        <v>0</v>
      </c>
    </row>
    <row r="232" spans="1:84" s="35" customFormat="1" x14ac:dyDescent="0.25">
      <c r="A232" s="246">
        <f t="shared" si="34"/>
        <v>42486.75</v>
      </c>
      <c r="B232" s="247" t="str">
        <f>_L_Gio</f>
        <v>18:00</v>
      </c>
      <c r="C232" s="250" t="s">
        <v>7702</v>
      </c>
      <c r="D232" s="390">
        <f t="shared" si="35"/>
        <v>223</v>
      </c>
      <c r="E232" s="65" t="str">
        <f>_L_LocHe</f>
        <v>DC</v>
      </c>
      <c r="F232" s="248" t="str">
        <f>_L_MaHP</f>
        <v>DC3KV31</v>
      </c>
      <c r="G232" s="166" t="str">
        <f>_L_Loc</f>
        <v>Thống kê kinh doanh</v>
      </c>
      <c r="H232" s="167">
        <f>_L_Loc</f>
        <v>2</v>
      </c>
      <c r="I232" s="65" t="str">
        <f>_L_Loc</f>
        <v>Viết</v>
      </c>
      <c r="J232" s="66">
        <f>_L_Loc</f>
        <v>60</v>
      </c>
      <c r="K232" s="67">
        <v>42486</v>
      </c>
      <c r="L232" s="236" t="str">
        <f>_L_Ngay</f>
        <v>(Thứ 3)</v>
      </c>
      <c r="M232" s="512">
        <v>5</v>
      </c>
      <c r="N232" s="65">
        <f t="shared" si="36"/>
        <v>48</v>
      </c>
      <c r="O232" s="391">
        <f>_L_SV_P</f>
        <v>48</v>
      </c>
      <c r="P232" s="65">
        <f>_L_sophong</f>
        <v>1</v>
      </c>
      <c r="Q232" s="392"/>
      <c r="R232" s="65"/>
      <c r="S232" s="65"/>
      <c r="T232" s="65"/>
      <c r="U232" s="65"/>
      <c r="V232" s="65"/>
      <c r="W232" s="65"/>
      <c r="X232" s="393">
        <f t="shared" si="37"/>
        <v>0</v>
      </c>
      <c r="Y232" s="394">
        <f>_L_NgayCham</f>
        <v>42487</v>
      </c>
      <c r="Z232" s="395">
        <f>_L_NopDiem</f>
        <v>42493</v>
      </c>
      <c r="AA232" s="396"/>
      <c r="AB232" s="409"/>
      <c r="AC232" s="410"/>
      <c r="AD232" s="410"/>
      <c r="AE232" s="410"/>
      <c r="AF232" s="410"/>
      <c r="AG232" s="410"/>
      <c r="AH232" s="411"/>
      <c r="AI232" s="348"/>
      <c r="AJ232" s="329"/>
      <c r="AK232" s="350"/>
      <c r="AL232" s="171"/>
      <c r="AM232" s="362">
        <f t="shared" si="33"/>
        <v>1</v>
      </c>
      <c r="AN232" s="32">
        <f t="shared" si="38"/>
        <v>-2</v>
      </c>
      <c r="AO232" s="31">
        <f>_L_SV_Pcuoi</f>
        <v>48</v>
      </c>
      <c r="AP232" s="33" t="str">
        <f>_L_Loc</f>
        <v>KVQT</v>
      </c>
      <c r="AQ232" s="33" t="str">
        <f>_L_Loc</f>
        <v>KTVT</v>
      </c>
      <c r="AR232" s="48">
        <f t="shared" si="39"/>
        <v>-2</v>
      </c>
      <c r="AS232" s="63">
        <f t="shared" si="40"/>
        <v>1</v>
      </c>
      <c r="AT232" s="34"/>
      <c r="AU232" s="41">
        <f>_L_Loc</f>
        <v>0</v>
      </c>
      <c r="AV232" s="41">
        <f>_L_Loc</f>
        <v>0</v>
      </c>
      <c r="AW232" s="41">
        <f>_L_Loc</f>
        <v>0</v>
      </c>
      <c r="AX232" s="41">
        <f>_L_Loc</f>
        <v>0</v>
      </c>
      <c r="AY232" s="41">
        <f>_L_Loc</f>
        <v>0</v>
      </c>
      <c r="AZ232" s="41">
        <f>_L_Loc</f>
        <v>0</v>
      </c>
      <c r="BA232" s="41">
        <f>_L_Loc</f>
        <v>0</v>
      </c>
      <c r="BB232" s="41">
        <f>_L_Loc</f>
        <v>0</v>
      </c>
      <c r="BC232" s="41">
        <f>_L_Loc</f>
        <v>0</v>
      </c>
      <c r="BD232" s="41">
        <f>_L_Loc</f>
        <v>0</v>
      </c>
      <c r="BE232" s="41">
        <f>_L_Loc</f>
        <v>0</v>
      </c>
      <c r="BF232" s="41">
        <f>_L_Loc</f>
        <v>0</v>
      </c>
      <c r="BG232" s="41">
        <f>_L_Loc</f>
        <v>0</v>
      </c>
      <c r="BH232" s="41" t="str">
        <f>_L_Loc</f>
        <v>x</v>
      </c>
      <c r="BI232" s="41" t="str">
        <f>_L_Loc</f>
        <v>x</v>
      </c>
      <c r="BJ232" s="41">
        <f>_L_Loc</f>
        <v>0</v>
      </c>
      <c r="BK232" s="41">
        <f>_L_Loc</f>
        <v>0</v>
      </c>
      <c r="BL232" s="41">
        <f>_L_Loc</f>
        <v>0</v>
      </c>
      <c r="BM232" s="41">
        <f>_L_Loc</f>
        <v>0</v>
      </c>
      <c r="BN232" s="41">
        <f>_L_Loc</f>
        <v>0</v>
      </c>
      <c r="BO232" s="41">
        <f>_L_Loc</f>
        <v>0</v>
      </c>
      <c r="BP232" s="41">
        <f>_L_Loc</f>
        <v>0</v>
      </c>
      <c r="BQ232" s="41">
        <f>_L_Loc</f>
        <v>0</v>
      </c>
      <c r="BR232" s="41">
        <f>_L_Loc</f>
        <v>0</v>
      </c>
      <c r="BS232" s="41">
        <f>_L_Loc</f>
        <v>0</v>
      </c>
      <c r="BT232" s="41">
        <f>_L_Loc</f>
        <v>0</v>
      </c>
      <c r="BU232" s="41">
        <f>_L_Loc</f>
        <v>0</v>
      </c>
      <c r="BV232" s="41">
        <f>_L_Loc</f>
        <v>0</v>
      </c>
      <c r="BW232" s="41">
        <f>_L_Loc</f>
        <v>0</v>
      </c>
      <c r="BX232" s="41">
        <f>_L_Loc</f>
        <v>0</v>
      </c>
      <c r="BY232" s="41">
        <f>_L_Loc</f>
        <v>0</v>
      </c>
      <c r="BZ232" s="41">
        <f>_L_Loc</f>
        <v>0</v>
      </c>
      <c r="CA232" s="41" t="str">
        <f>_L_Loc</f>
        <v>x</v>
      </c>
      <c r="CB232" s="41" t="str">
        <f>_L_Loc</f>
        <v>x</v>
      </c>
      <c r="CC232" s="41">
        <f>_L_Loc</f>
        <v>0</v>
      </c>
      <c r="CD232" s="41">
        <f>_L_Loc</f>
        <v>0</v>
      </c>
      <c r="CE232" s="41">
        <f>_L_Loc</f>
        <v>0</v>
      </c>
      <c r="CF232" s="41">
        <f>_L_Loc</f>
        <v>0</v>
      </c>
    </row>
    <row r="233" spans="1:84" s="35" customFormat="1" x14ac:dyDescent="0.25">
      <c r="A233" s="246">
        <f t="shared" si="34"/>
        <v>42487.75</v>
      </c>
      <c r="B233" s="247" t="str">
        <f>_L_Gio</f>
        <v>18:00</v>
      </c>
      <c r="C233" s="241" t="s">
        <v>7612</v>
      </c>
      <c r="D233" s="390">
        <f t="shared" si="35"/>
        <v>224</v>
      </c>
      <c r="E233" s="65" t="str">
        <f>_L_LocHe</f>
        <v>DC</v>
      </c>
      <c r="F233" s="248" t="str">
        <f>_L_MaHP</f>
        <v>DC3KT22</v>
      </c>
      <c r="G233" s="166" t="str">
        <f>_L_Loc</f>
        <v>Kế toán tài chính 2</v>
      </c>
      <c r="H233" s="167">
        <f>_L_Loc</f>
        <v>3</v>
      </c>
      <c r="I233" s="65" t="str">
        <f>_L_Loc</f>
        <v>Viết</v>
      </c>
      <c r="J233" s="66">
        <f>_L_Loc</f>
        <v>90</v>
      </c>
      <c r="K233" s="67">
        <v>42487</v>
      </c>
      <c r="L233" s="236" t="str">
        <f>_L_Ngay</f>
        <v>(Thứ 4)</v>
      </c>
      <c r="M233" s="512">
        <v>5</v>
      </c>
      <c r="N233" s="65">
        <f t="shared" si="36"/>
        <v>39</v>
      </c>
      <c r="O233" s="391">
        <f>_L_SV_P</f>
        <v>39</v>
      </c>
      <c r="P233" s="65">
        <f>_L_sophong</f>
        <v>1</v>
      </c>
      <c r="Q233" s="392"/>
      <c r="R233" s="65"/>
      <c r="S233" s="65"/>
      <c r="T233" s="65"/>
      <c r="U233" s="65"/>
      <c r="V233" s="65"/>
      <c r="W233" s="65"/>
      <c r="X233" s="393">
        <f t="shared" si="37"/>
        <v>0</v>
      </c>
      <c r="Y233" s="394">
        <f>_L_NgayCham</f>
        <v>42488</v>
      </c>
      <c r="Z233" s="395">
        <f>_L_NopDiem</f>
        <v>42494</v>
      </c>
      <c r="AA233" s="397"/>
      <c r="AB233" s="412"/>
      <c r="AC233" s="413"/>
      <c r="AD233" s="413"/>
      <c r="AE233" s="413"/>
      <c r="AF233" s="413"/>
      <c r="AG233" s="413"/>
      <c r="AH233" s="414"/>
      <c r="AI233" s="348"/>
      <c r="AJ233" s="329"/>
      <c r="AK233" s="350"/>
      <c r="AL233" s="171"/>
      <c r="AM233" s="362">
        <f t="shared" si="33"/>
        <v>1</v>
      </c>
      <c r="AN233" s="32">
        <f t="shared" si="38"/>
        <v>-2</v>
      </c>
      <c r="AO233" s="31">
        <f>_L_SV_Pcuoi</f>
        <v>39</v>
      </c>
      <c r="AP233" s="33" t="str">
        <f>_L_Loc</f>
        <v>KVKK</v>
      </c>
      <c r="AQ233" s="33" t="str">
        <f>_L_Loc</f>
        <v>KTVT</v>
      </c>
      <c r="AR233" s="48">
        <f t="shared" si="39"/>
        <v>-2</v>
      </c>
      <c r="AS233" s="63">
        <f t="shared" si="40"/>
        <v>1</v>
      </c>
      <c r="AT233" s="34"/>
      <c r="AU233" s="41">
        <f>_L_Loc</f>
        <v>0</v>
      </c>
      <c r="AV233" s="41">
        <f>_L_Loc</f>
        <v>0</v>
      </c>
      <c r="AW233" s="41">
        <f>_L_Loc</f>
        <v>0</v>
      </c>
      <c r="AX233" s="41">
        <f>_L_Loc</f>
        <v>0</v>
      </c>
      <c r="AY233" s="41">
        <f>_L_Loc</f>
        <v>0</v>
      </c>
      <c r="AZ233" s="41">
        <f>_L_Loc</f>
        <v>0</v>
      </c>
      <c r="BA233" s="41">
        <f>_L_Loc</f>
        <v>0</v>
      </c>
      <c r="BB233" s="41">
        <f>_L_Loc</f>
        <v>0</v>
      </c>
      <c r="BC233" s="41">
        <f>_L_Loc</f>
        <v>0</v>
      </c>
      <c r="BD233" s="41">
        <f>_L_Loc</f>
        <v>0</v>
      </c>
      <c r="BE233" s="41">
        <f>_L_Loc</f>
        <v>0</v>
      </c>
      <c r="BF233" s="41">
        <f>_L_Loc</f>
        <v>0</v>
      </c>
      <c r="BG233" s="41">
        <f>_L_Loc</f>
        <v>0</v>
      </c>
      <c r="BH233" s="41" t="str">
        <f>_L_Loc</f>
        <v>x</v>
      </c>
      <c r="BI233" s="41">
        <f>_L_Loc</f>
        <v>0</v>
      </c>
      <c r="BJ233" s="41">
        <f>_L_Loc</f>
        <v>0</v>
      </c>
      <c r="BK233" s="41">
        <f>_L_Loc</f>
        <v>0</v>
      </c>
      <c r="BL233" s="41">
        <f>_L_Loc</f>
        <v>0</v>
      </c>
      <c r="BM233" s="41">
        <f>_L_Loc</f>
        <v>0</v>
      </c>
      <c r="BN233" s="41">
        <f>_L_Loc</f>
        <v>0</v>
      </c>
      <c r="BO233" s="41">
        <f>_L_Loc</f>
        <v>0</v>
      </c>
      <c r="BP233" s="41">
        <f>_L_Loc</f>
        <v>0</v>
      </c>
      <c r="BQ233" s="41">
        <f>_L_Loc</f>
        <v>0</v>
      </c>
      <c r="BR233" s="41">
        <f>_L_Loc</f>
        <v>0</v>
      </c>
      <c r="BS233" s="41">
        <f>_L_Loc</f>
        <v>0</v>
      </c>
      <c r="BT233" s="41">
        <f>_L_Loc</f>
        <v>0</v>
      </c>
      <c r="BU233" s="41">
        <f>_L_Loc</f>
        <v>0</v>
      </c>
      <c r="BV233" s="41">
        <f>_L_Loc</f>
        <v>0</v>
      </c>
      <c r="BW233" s="41">
        <f>_L_Loc</f>
        <v>0</v>
      </c>
      <c r="BX233" s="41">
        <f>_L_Loc</f>
        <v>0</v>
      </c>
      <c r="BY233" s="41">
        <f>_L_Loc</f>
        <v>0</v>
      </c>
      <c r="BZ233" s="41">
        <f>_L_Loc</f>
        <v>0</v>
      </c>
      <c r="CA233" s="41" t="str">
        <f>_L_Loc</f>
        <v>x</v>
      </c>
      <c r="CB233" s="41">
        <f>_L_Loc</f>
        <v>0</v>
      </c>
      <c r="CC233" s="41">
        <f>_L_Loc</f>
        <v>0</v>
      </c>
      <c r="CD233" s="41">
        <f>_L_Loc</f>
        <v>0</v>
      </c>
      <c r="CE233" s="41">
        <f>_L_Loc</f>
        <v>0</v>
      </c>
      <c r="CF233" s="41">
        <f>_L_Loc</f>
        <v>0</v>
      </c>
    </row>
    <row r="234" spans="1:84" s="35" customFormat="1" x14ac:dyDescent="0.25">
      <c r="A234" s="246">
        <f t="shared" si="34"/>
        <v>42487.75</v>
      </c>
      <c r="B234" s="247" t="str">
        <f>_L_Gio</f>
        <v>18:00</v>
      </c>
      <c r="C234" s="241" t="s">
        <v>7661</v>
      </c>
      <c r="D234" s="390">
        <f t="shared" si="35"/>
        <v>225</v>
      </c>
      <c r="E234" s="65" t="str">
        <f>_L_LocHe</f>
        <v>DC</v>
      </c>
      <c r="F234" s="248" t="str">
        <f>_L_MaHP</f>
        <v>DC2KV90</v>
      </c>
      <c r="G234" s="166" t="str">
        <f>_L_Loc</f>
        <v>Thương mại điện tử</v>
      </c>
      <c r="H234" s="167">
        <f>_L_Loc</f>
        <v>2</v>
      </c>
      <c r="I234" s="65" t="str">
        <f>_L_Loc</f>
        <v>Viết</v>
      </c>
      <c r="J234" s="66">
        <f>_L_Loc</f>
        <v>75</v>
      </c>
      <c r="K234" s="67">
        <v>42487</v>
      </c>
      <c r="L234" s="236" t="str">
        <f>_L_Ngay</f>
        <v>(Thứ 4)</v>
      </c>
      <c r="M234" s="512">
        <v>5</v>
      </c>
      <c r="N234" s="65">
        <f t="shared" si="36"/>
        <v>55</v>
      </c>
      <c r="O234" s="391">
        <f>_L_SV_P</f>
        <v>45</v>
      </c>
      <c r="P234" s="65">
        <f>_L_sophong</f>
        <v>2</v>
      </c>
      <c r="Q234" s="392"/>
      <c r="R234" s="65"/>
      <c r="S234" s="65"/>
      <c r="T234" s="65"/>
      <c r="U234" s="65"/>
      <c r="V234" s="65"/>
      <c r="W234" s="65"/>
      <c r="X234" s="393">
        <f t="shared" si="37"/>
        <v>0</v>
      </c>
      <c r="Y234" s="394">
        <f>_L_NgayCham</f>
        <v>42488</v>
      </c>
      <c r="Z234" s="395">
        <f>_L_NopDiem</f>
        <v>42494</v>
      </c>
      <c r="AA234" s="396"/>
      <c r="AB234" s="409"/>
      <c r="AC234" s="410"/>
      <c r="AD234" s="410"/>
      <c r="AE234" s="410"/>
      <c r="AF234" s="410"/>
      <c r="AG234" s="410"/>
      <c r="AH234" s="411"/>
      <c r="AI234" s="348"/>
      <c r="AJ234" s="329"/>
      <c r="AK234" s="350"/>
      <c r="AL234" s="171"/>
      <c r="AM234" s="362">
        <f t="shared" si="33"/>
        <v>2</v>
      </c>
      <c r="AN234" s="32">
        <f t="shared" si="38"/>
        <v>-4</v>
      </c>
      <c r="AO234" s="31">
        <f>_L_SV_Pcuoi</f>
        <v>10</v>
      </c>
      <c r="AP234" s="33" t="str">
        <f>_L_Loc</f>
        <v>KVQT</v>
      </c>
      <c r="AQ234" s="33" t="str">
        <f>_L_Loc</f>
        <v>KTVT</v>
      </c>
      <c r="AR234" s="48">
        <f t="shared" si="39"/>
        <v>-4</v>
      </c>
      <c r="AS234" s="63">
        <f t="shared" si="40"/>
        <v>1.2222222222222223</v>
      </c>
      <c r="AT234" s="34"/>
      <c r="AU234" s="41">
        <f>_L_Loc</f>
        <v>0</v>
      </c>
      <c r="AV234" s="41">
        <f>_L_Loc</f>
        <v>0</v>
      </c>
      <c r="AW234" s="41">
        <f>_L_Loc</f>
        <v>0</v>
      </c>
      <c r="AX234" s="41">
        <f>_L_Loc</f>
        <v>0</v>
      </c>
      <c r="AY234" s="41">
        <f>_L_Loc</f>
        <v>0</v>
      </c>
      <c r="AZ234" s="41">
        <f>_L_Loc</f>
        <v>0</v>
      </c>
      <c r="BA234" s="41">
        <f>_L_Loc</f>
        <v>0</v>
      </c>
      <c r="BB234" s="41">
        <f>_L_Loc</f>
        <v>0</v>
      </c>
      <c r="BC234" s="41">
        <f>_L_Loc</f>
        <v>0</v>
      </c>
      <c r="BD234" s="41">
        <f>_L_Loc</f>
        <v>0</v>
      </c>
      <c r="BE234" s="41">
        <f>_L_Loc</f>
        <v>0</v>
      </c>
      <c r="BF234" s="41">
        <f>_L_Loc</f>
        <v>0</v>
      </c>
      <c r="BG234" s="41">
        <f>_L_Loc</f>
        <v>0</v>
      </c>
      <c r="BH234" s="41" t="str">
        <f>_L_Loc</f>
        <v>o</v>
      </c>
      <c r="BI234" s="41" t="str">
        <f>_L_Loc</f>
        <v>o</v>
      </c>
      <c r="BJ234" s="41">
        <f>_L_Loc</f>
        <v>0</v>
      </c>
      <c r="BK234" s="41">
        <f>_L_Loc</f>
        <v>0</v>
      </c>
      <c r="BL234" s="41">
        <f>_L_Loc</f>
        <v>0</v>
      </c>
      <c r="BM234" s="41" t="str">
        <f>_L_Loc</f>
        <v>x</v>
      </c>
    </row>
    <row r="235" spans="1:84" s="35" customFormat="1" x14ac:dyDescent="0.25">
      <c r="A235" s="246">
        <f t="shared" si="34"/>
        <v>42487.75</v>
      </c>
      <c r="B235" s="247" t="str">
        <f>_L_Gio</f>
        <v>18:00</v>
      </c>
      <c r="C235" s="241" t="s">
        <v>7662</v>
      </c>
      <c r="D235" s="390">
        <f t="shared" si="35"/>
        <v>226</v>
      </c>
      <c r="E235" s="65" t="str">
        <f>_L_LocHe</f>
        <v>DL</v>
      </c>
      <c r="F235" s="248" t="str">
        <f>_L_MaHP</f>
        <v>DC2KV90</v>
      </c>
      <c r="G235" s="166" t="str">
        <f>_L_Loc</f>
        <v>Thương mại điện tử</v>
      </c>
      <c r="H235" s="167">
        <f>_L_Loc</f>
        <v>2</v>
      </c>
      <c r="I235" s="65" t="str">
        <f>_L_Loc</f>
        <v>Viết</v>
      </c>
      <c r="J235" s="66">
        <f>_L_Loc</f>
        <v>75</v>
      </c>
      <c r="K235" s="67">
        <v>42487</v>
      </c>
      <c r="L235" s="236" t="str">
        <f>_L_Ngay</f>
        <v>(Thứ 4)</v>
      </c>
      <c r="M235" s="512">
        <v>5</v>
      </c>
      <c r="N235" s="65">
        <f t="shared" si="36"/>
        <v>3</v>
      </c>
      <c r="O235" s="391">
        <f>_L_SV_P</f>
        <v>3</v>
      </c>
      <c r="P235" s="65">
        <f>_L_sophong</f>
        <v>1</v>
      </c>
      <c r="Q235" s="392"/>
      <c r="R235" s="65"/>
      <c r="S235" s="65"/>
      <c r="T235" s="65"/>
      <c r="U235" s="65"/>
      <c r="V235" s="65"/>
      <c r="W235" s="65"/>
      <c r="X235" s="393">
        <f t="shared" si="37"/>
        <v>0</v>
      </c>
      <c r="Y235" s="394">
        <f>_L_NgayCham</f>
        <v>42488</v>
      </c>
      <c r="Z235" s="395">
        <f>_L_NopDiem</f>
        <v>42494</v>
      </c>
      <c r="AA235" s="396"/>
      <c r="AB235" s="409"/>
      <c r="AC235" s="410"/>
      <c r="AD235" s="410"/>
      <c r="AE235" s="410"/>
      <c r="AF235" s="410"/>
      <c r="AG235" s="410"/>
      <c r="AH235" s="411"/>
      <c r="AI235" s="348"/>
      <c r="AJ235" s="329"/>
      <c r="AK235" s="350"/>
      <c r="AL235" s="171"/>
      <c r="AM235" s="362">
        <f t="shared" si="33"/>
        <v>2</v>
      </c>
      <c r="AN235" s="32">
        <f t="shared" si="38"/>
        <v>-2</v>
      </c>
      <c r="AO235" s="31">
        <f>_L_SV_Pcuoi</f>
        <v>3</v>
      </c>
      <c r="AP235" s="33" t="str">
        <f>_L_Loc</f>
        <v>KVQT</v>
      </c>
      <c r="AQ235" s="33" t="str">
        <f>_L_Loc</f>
        <v>KTVT</v>
      </c>
      <c r="AR235" s="48">
        <f t="shared" si="39"/>
        <v>-2</v>
      </c>
      <c r="AS235" s="63">
        <f t="shared" si="40"/>
        <v>1</v>
      </c>
      <c r="AT235" s="34"/>
      <c r="AU235" s="41">
        <f>_L_Loc</f>
        <v>0</v>
      </c>
      <c r="AV235" s="41">
        <f>_L_Loc</f>
        <v>0</v>
      </c>
      <c r="AW235" s="41">
        <f>_L_Loc</f>
        <v>0</v>
      </c>
      <c r="AX235" s="41">
        <f>_L_Loc</f>
        <v>0</v>
      </c>
      <c r="AY235" s="41">
        <f>_L_Loc</f>
        <v>0</v>
      </c>
      <c r="AZ235" s="41">
        <f>_L_Loc</f>
        <v>0</v>
      </c>
      <c r="BA235" s="41">
        <f>_L_Loc</f>
        <v>0</v>
      </c>
      <c r="BB235" s="41">
        <f>_L_Loc</f>
        <v>0</v>
      </c>
      <c r="BC235" s="41">
        <f>_L_Loc</f>
        <v>0</v>
      </c>
      <c r="BD235" s="41">
        <f>_L_Loc</f>
        <v>0</v>
      </c>
      <c r="BE235" s="41">
        <f>_L_Loc</f>
        <v>0</v>
      </c>
      <c r="BF235" s="41">
        <f>_L_Loc</f>
        <v>0</v>
      </c>
      <c r="BG235" s="41">
        <f>_L_Loc</f>
        <v>0</v>
      </c>
      <c r="BH235" s="41" t="str">
        <f>_L_Loc</f>
        <v>o</v>
      </c>
      <c r="BI235" s="41" t="str">
        <f>_L_Loc</f>
        <v>o</v>
      </c>
      <c r="BJ235" s="41">
        <f>_L_Loc</f>
        <v>0</v>
      </c>
      <c r="BK235" s="41">
        <f>_L_Loc</f>
        <v>0</v>
      </c>
      <c r="BL235" s="41">
        <f>_L_Loc</f>
        <v>0</v>
      </c>
      <c r="BM235" s="41" t="str">
        <f>_L_Loc</f>
        <v>x</v>
      </c>
      <c r="BN235" s="41">
        <f>_L_Loc</f>
        <v>0</v>
      </c>
      <c r="BO235" s="41">
        <f>_L_Loc</f>
        <v>0</v>
      </c>
      <c r="BP235" s="41">
        <f>_L_Loc</f>
        <v>0</v>
      </c>
      <c r="BQ235" s="41">
        <f>_L_Loc</f>
        <v>0</v>
      </c>
      <c r="BR235" s="41">
        <f>_L_Loc</f>
        <v>0</v>
      </c>
      <c r="BS235" s="41">
        <f>_L_Loc</f>
        <v>0</v>
      </c>
      <c r="BT235" s="41">
        <f>_L_Loc</f>
        <v>0</v>
      </c>
      <c r="BU235" s="41">
        <f>_L_Loc</f>
        <v>0</v>
      </c>
      <c r="BV235" s="41">
        <f>_L_Loc</f>
        <v>0</v>
      </c>
      <c r="BW235" s="41">
        <f>_L_Loc</f>
        <v>0</v>
      </c>
      <c r="BX235" s="41">
        <f>_L_Loc</f>
        <v>0</v>
      </c>
      <c r="BY235" s="41">
        <f>_L_Loc</f>
        <v>0</v>
      </c>
      <c r="BZ235" s="41">
        <f>_L_Loc</f>
        <v>0</v>
      </c>
      <c r="CA235" s="41" t="str">
        <f>_L_Loc</f>
        <v>o</v>
      </c>
      <c r="CB235" s="41" t="str">
        <f>_L_Loc</f>
        <v>o</v>
      </c>
      <c r="CC235" s="41">
        <f>_L_Loc</f>
        <v>0</v>
      </c>
      <c r="CD235" s="41">
        <f>_L_Loc</f>
        <v>0</v>
      </c>
      <c r="CE235" s="41">
        <f>_L_Loc</f>
        <v>0</v>
      </c>
      <c r="CF235" s="41">
        <f>_L_Loc</f>
        <v>0</v>
      </c>
    </row>
    <row r="236" spans="1:84" s="35" customFormat="1" x14ac:dyDescent="0.25">
      <c r="A236" s="246" t="e">
        <f t="shared" si="34"/>
        <v>#N/A</v>
      </c>
      <c r="B236" s="247" t="e">
        <f>_L_Gio</f>
        <v>#N/A</v>
      </c>
      <c r="C236" s="241" t="s">
        <v>7903</v>
      </c>
      <c r="D236" s="390">
        <f t="shared" si="35"/>
        <v>227</v>
      </c>
      <c r="E236" s="65" t="str">
        <f>_L_LocHe</f>
        <v>DC</v>
      </c>
      <c r="F236" s="248" t="str">
        <f>_L_MaHP</f>
        <v>DC1CB32x</v>
      </c>
      <c r="G236" s="166" t="str">
        <f>_L_Loc</f>
        <v>Tiếng Anh 2 (K62-63)</v>
      </c>
      <c r="H236" s="167">
        <f>_L_Loc</f>
        <v>4</v>
      </c>
      <c r="I236" s="65" t="str">
        <f>_L_Loc</f>
        <v>Viết</v>
      </c>
      <c r="J236" s="66">
        <f>_L_Loc</f>
        <v>60</v>
      </c>
      <c r="K236" s="67" t="e">
        <v>#N/A</v>
      </c>
      <c r="L236" s="236" t="e">
        <f>_L_Ngay</f>
        <v>#N/A</v>
      </c>
      <c r="M236" s="512" t="e">
        <v>#N/A</v>
      </c>
      <c r="N236" s="65">
        <f t="shared" si="36"/>
        <v>90</v>
      </c>
      <c r="O236" s="391">
        <f>_L_SV_P</f>
        <v>45</v>
      </c>
      <c r="P236" s="65">
        <f>_L_sophong</f>
        <v>2</v>
      </c>
      <c r="Q236" s="392"/>
      <c r="R236" s="65"/>
      <c r="S236" s="65"/>
      <c r="T236" s="65"/>
      <c r="U236" s="65"/>
      <c r="V236" s="65"/>
      <c r="W236" s="65"/>
      <c r="X236" s="393">
        <f t="shared" si="37"/>
        <v>0</v>
      </c>
      <c r="Y236" s="394" t="e">
        <f>_L_NgayCham</f>
        <v>#N/A</v>
      </c>
      <c r="Z236" s="395" t="e">
        <f>_L_NopDiem</f>
        <v>#N/A</v>
      </c>
      <c r="AA236" s="397"/>
      <c r="AB236" s="412"/>
      <c r="AC236" s="413"/>
      <c r="AD236" s="413"/>
      <c r="AE236" s="413"/>
      <c r="AF236" s="413"/>
      <c r="AG236" s="413"/>
      <c r="AH236" s="414"/>
      <c r="AI236" s="516"/>
      <c r="AJ236" s="518"/>
      <c r="AK236" s="520"/>
      <c r="AL236" s="351"/>
      <c r="AM236" s="362">
        <f t="shared" si="33"/>
        <v>1</v>
      </c>
      <c r="AN236" s="32">
        <f t="shared" si="38"/>
        <v>-4</v>
      </c>
      <c r="AO236" s="31">
        <f>_L_SV_Pcuoi</f>
        <v>45</v>
      </c>
      <c r="AP236" s="33" t="str">
        <f>_L_Loc</f>
        <v>CBNN</v>
      </c>
      <c r="AQ236" s="33" t="str">
        <f>_L_Loc</f>
        <v>KHCB</v>
      </c>
      <c r="AR236" s="48">
        <f t="shared" si="39"/>
        <v>-4</v>
      </c>
      <c r="AS236" s="63">
        <f t="shared" si="40"/>
        <v>2</v>
      </c>
      <c r="AT236" s="34"/>
      <c r="AU236" s="41" t="str">
        <f>_L_Loc</f>
        <v>x</v>
      </c>
      <c r="AV236" s="41" t="str">
        <f>_L_Loc</f>
        <v>x</v>
      </c>
      <c r="AW236" s="41" t="str">
        <f>_L_Loc</f>
        <v>x</v>
      </c>
      <c r="AX236" s="41" t="str">
        <f>_L_Loc</f>
        <v>x</v>
      </c>
      <c r="AY236" s="41" t="str">
        <f>_L_Loc</f>
        <v>x</v>
      </c>
      <c r="AZ236" s="41" t="str">
        <f>_L_Loc</f>
        <v>x</v>
      </c>
      <c r="BA236" s="41" t="str">
        <f>_L_Loc</f>
        <v>x</v>
      </c>
      <c r="BB236" s="41" t="str">
        <f>_L_Loc</f>
        <v>x</v>
      </c>
      <c r="BC236" s="41" t="str">
        <f>_L_Loc</f>
        <v>x</v>
      </c>
      <c r="BD236" s="41" t="str">
        <f>_L_Loc</f>
        <v>x</v>
      </c>
      <c r="BE236" s="41" t="str">
        <f>_L_Loc</f>
        <v>x</v>
      </c>
      <c r="BF236" s="41" t="str">
        <f>_L_Loc</f>
        <v>x</v>
      </c>
      <c r="BG236" s="41" t="str">
        <f>_L_Loc</f>
        <v>x</v>
      </c>
      <c r="BH236" s="41" t="str">
        <f>_L_Loc</f>
        <v>x</v>
      </c>
      <c r="BI236" s="41" t="str">
        <f>_L_Loc</f>
        <v>x</v>
      </c>
      <c r="BJ236" s="41" t="str">
        <f>_L_Loc</f>
        <v>x</v>
      </c>
      <c r="BK236" s="41" t="str">
        <f>_L_Loc</f>
        <v>x</v>
      </c>
      <c r="BL236" s="41" t="str">
        <f>_L_Loc</f>
        <v>x</v>
      </c>
      <c r="BM236" s="41" t="str">
        <f>_L_Loc</f>
        <v>x</v>
      </c>
      <c r="BN236" s="41">
        <f>_L_Loc</f>
        <v>0</v>
      </c>
      <c r="BO236" s="41">
        <f>_L_Loc</f>
        <v>0</v>
      </c>
      <c r="BP236" s="41">
        <f>_L_Loc</f>
        <v>0</v>
      </c>
      <c r="BQ236" s="41">
        <f>_L_Loc</f>
        <v>0</v>
      </c>
      <c r="BR236" s="41">
        <f>_L_Loc</f>
        <v>0</v>
      </c>
      <c r="BS236" s="41">
        <f>_L_Loc</f>
        <v>0</v>
      </c>
      <c r="BT236" s="41">
        <f>_L_Loc</f>
        <v>0</v>
      </c>
      <c r="BU236" s="41">
        <f>_L_Loc</f>
        <v>0</v>
      </c>
      <c r="BV236" s="41">
        <f>_L_Loc</f>
        <v>0</v>
      </c>
      <c r="BW236" s="41">
        <f>_L_Loc</f>
        <v>0</v>
      </c>
      <c r="BX236" s="41">
        <f>_L_Loc</f>
        <v>0</v>
      </c>
      <c r="BY236" s="41">
        <f>_L_Loc</f>
        <v>0</v>
      </c>
      <c r="BZ236" s="41">
        <f>_L_Loc</f>
        <v>0</v>
      </c>
      <c r="CA236" s="41">
        <f>_L_Loc</f>
        <v>0</v>
      </c>
      <c r="CB236" s="41">
        <f>_L_Loc</f>
        <v>0</v>
      </c>
      <c r="CC236" s="41">
        <f>_L_Loc</f>
        <v>0</v>
      </c>
      <c r="CD236" s="41">
        <f>_L_Loc</f>
        <v>0</v>
      </c>
      <c r="CE236" s="41">
        <f>_L_Loc</f>
        <v>0</v>
      </c>
      <c r="CF236" s="41">
        <f>_L_Loc</f>
        <v>0</v>
      </c>
    </row>
    <row r="237" spans="1:84" s="35" customFormat="1" x14ac:dyDescent="0.25">
      <c r="A237" s="246" t="e">
        <f t="shared" si="34"/>
        <v>#N/A</v>
      </c>
      <c r="B237" s="247" t="e">
        <f>_L_Gio</f>
        <v>#N/A</v>
      </c>
      <c r="C237" s="257" t="s">
        <v>7904</v>
      </c>
      <c r="D237" s="390">
        <f t="shared" si="35"/>
        <v>228</v>
      </c>
      <c r="E237" s="65" t="str">
        <f>_L_LocHe</f>
        <v>DC</v>
      </c>
      <c r="F237" s="248" t="str">
        <f>_L_MaHP</f>
        <v>DC1CB31x</v>
      </c>
      <c r="G237" s="166" t="str">
        <f>_L_Loc</f>
        <v>Tiếng Anh 1 (K62-63)</v>
      </c>
      <c r="H237" s="167">
        <f>_L_Loc</f>
        <v>3</v>
      </c>
      <c r="I237" s="65" t="str">
        <f>_L_Loc</f>
        <v>Viết</v>
      </c>
      <c r="J237" s="66">
        <f>_L_Loc</f>
        <v>60</v>
      </c>
      <c r="K237" s="67" t="e">
        <v>#N/A</v>
      </c>
      <c r="L237" s="236" t="e">
        <f>_L_Ngay</f>
        <v>#N/A</v>
      </c>
      <c r="M237" s="512" t="e">
        <v>#N/A</v>
      </c>
      <c r="N237" s="65">
        <f t="shared" si="36"/>
        <v>66</v>
      </c>
      <c r="O237" s="391">
        <f>_L_SV_P</f>
        <v>45</v>
      </c>
      <c r="P237" s="65">
        <f>_L_sophong</f>
        <v>2</v>
      </c>
      <c r="Q237" s="392"/>
      <c r="R237" s="65"/>
      <c r="S237" s="65"/>
      <c r="T237" s="65"/>
      <c r="U237" s="65"/>
      <c r="V237" s="65"/>
      <c r="W237" s="65"/>
      <c r="X237" s="393">
        <f t="shared" si="37"/>
        <v>0</v>
      </c>
      <c r="Y237" s="394" t="e">
        <f>_L_NgayCham</f>
        <v>#N/A</v>
      </c>
      <c r="Z237" s="395" t="e">
        <f>_L_NopDiem</f>
        <v>#N/A</v>
      </c>
      <c r="AA237" s="396"/>
      <c r="AB237" s="409"/>
      <c r="AC237" s="410"/>
      <c r="AD237" s="410"/>
      <c r="AE237" s="410"/>
      <c r="AF237" s="410"/>
      <c r="AG237" s="410"/>
      <c r="AH237" s="411"/>
      <c r="AI237" s="348"/>
      <c r="AJ237" s="329"/>
      <c r="AK237" s="350"/>
      <c r="AL237" s="171"/>
      <c r="AM237" s="362">
        <f t="shared" si="33"/>
        <v>1</v>
      </c>
      <c r="AN237" s="32">
        <f t="shared" si="38"/>
        <v>-4</v>
      </c>
      <c r="AO237" s="31">
        <f>_L_SV_Pcuoi</f>
        <v>21</v>
      </c>
      <c r="AP237" s="33" t="str">
        <f>_L_Loc</f>
        <v>CBNN</v>
      </c>
      <c r="AQ237" s="33" t="str">
        <f>_L_Loc</f>
        <v>KHCB</v>
      </c>
      <c r="AR237" s="48">
        <f t="shared" si="39"/>
        <v>-4</v>
      </c>
      <c r="AS237" s="63">
        <f t="shared" si="40"/>
        <v>1.4666666666666666</v>
      </c>
      <c r="AT237" s="34"/>
      <c r="AU237" s="41" t="str">
        <f>_L_Loc</f>
        <v>x</v>
      </c>
      <c r="AV237" s="41" t="str">
        <f>_L_Loc</f>
        <v>x</v>
      </c>
      <c r="AW237" s="41" t="str">
        <f>_L_Loc</f>
        <v>x</v>
      </c>
      <c r="AX237" s="41" t="str">
        <f>_L_Loc</f>
        <v>x</v>
      </c>
      <c r="AY237" s="41" t="str">
        <f>_L_Loc</f>
        <v>x</v>
      </c>
      <c r="AZ237" s="41" t="str">
        <f>_L_Loc</f>
        <v>x</v>
      </c>
      <c r="BA237" s="41" t="str">
        <f>_L_Loc</f>
        <v>x</v>
      </c>
      <c r="BB237" s="41" t="str">
        <f>_L_Loc</f>
        <v>x</v>
      </c>
      <c r="BC237" s="41" t="str">
        <f>_L_Loc</f>
        <v>x</v>
      </c>
      <c r="BD237" s="41" t="str">
        <f>_L_Loc</f>
        <v>x</v>
      </c>
      <c r="BE237" s="41" t="str">
        <f>_L_Loc</f>
        <v>x</v>
      </c>
      <c r="BF237" s="41" t="str">
        <f>_L_Loc</f>
        <v>x</v>
      </c>
      <c r="BG237" s="41" t="str">
        <f>_L_Loc</f>
        <v>x</v>
      </c>
      <c r="BH237" s="41" t="str">
        <f>_L_Loc</f>
        <v>x</v>
      </c>
      <c r="BI237" s="41" t="str">
        <f>_L_Loc</f>
        <v>x</v>
      </c>
      <c r="BJ237" s="41" t="str">
        <f>_L_Loc</f>
        <v>x</v>
      </c>
      <c r="BK237" s="41" t="str">
        <f>_L_Loc</f>
        <v>x</v>
      </c>
      <c r="BL237" s="41" t="str">
        <f>_L_Loc</f>
        <v>x</v>
      </c>
      <c r="BM237" s="41" t="str">
        <f>_L_Loc</f>
        <v>x</v>
      </c>
    </row>
    <row r="238" spans="1:84" s="35" customFormat="1" x14ac:dyDescent="0.25">
      <c r="A238" s="246" t="e">
        <f t="shared" si="34"/>
        <v>#N/A</v>
      </c>
      <c r="B238" s="247" t="e">
        <f>_L_Gio</f>
        <v>#N/A</v>
      </c>
      <c r="C238" s="241" t="s">
        <v>7905</v>
      </c>
      <c r="D238" s="390">
        <f t="shared" si="35"/>
        <v>229</v>
      </c>
      <c r="E238" s="65" t="str">
        <f>_L_LocHe</f>
        <v>DC</v>
      </c>
      <c r="F238" s="248" t="str">
        <f>_L_MaHP</f>
        <v>DC1CB21x</v>
      </c>
      <c r="G238" s="166" t="str">
        <f>_L_Loc</f>
        <v>Vật lý đại cương 1 (K62-63)</v>
      </c>
      <c r="H238" s="167">
        <f>_L_Loc</f>
        <v>4</v>
      </c>
      <c r="I238" s="65" t="str">
        <f>_L_Loc</f>
        <v>Viết</v>
      </c>
      <c r="J238" s="66">
        <f>_L_Loc</f>
        <v>90</v>
      </c>
      <c r="K238" s="67" t="e">
        <v>#N/A</v>
      </c>
      <c r="L238" s="236" t="e">
        <f>_L_Ngay</f>
        <v>#N/A</v>
      </c>
      <c r="M238" s="512" t="e">
        <v>#N/A</v>
      </c>
      <c r="N238" s="65">
        <f t="shared" si="36"/>
        <v>26</v>
      </c>
      <c r="O238" s="391">
        <f>_L_SV_P</f>
        <v>26</v>
      </c>
      <c r="P238" s="65">
        <f>_L_sophong</f>
        <v>1</v>
      </c>
      <c r="Q238" s="392"/>
      <c r="R238" s="65"/>
      <c r="S238" s="65"/>
      <c r="T238" s="65"/>
      <c r="U238" s="65"/>
      <c r="V238" s="65"/>
      <c r="W238" s="65"/>
      <c r="X238" s="393">
        <f t="shared" si="37"/>
        <v>0</v>
      </c>
      <c r="Y238" s="394" t="e">
        <f>_L_NgayCham</f>
        <v>#N/A</v>
      </c>
      <c r="Z238" s="395" t="e">
        <f>_L_NopDiem</f>
        <v>#N/A</v>
      </c>
      <c r="AA238" s="396"/>
      <c r="AB238" s="409"/>
      <c r="AC238" s="410"/>
      <c r="AD238" s="410"/>
      <c r="AE238" s="410"/>
      <c r="AF238" s="410"/>
      <c r="AG238" s="410"/>
      <c r="AH238" s="411"/>
      <c r="AI238" s="348"/>
      <c r="AJ238" s="329"/>
      <c r="AK238" s="350"/>
      <c r="AL238" s="171"/>
      <c r="AM238" s="362">
        <f t="shared" si="33"/>
        <v>1</v>
      </c>
      <c r="AN238" s="32">
        <f t="shared" si="38"/>
        <v>-2</v>
      </c>
      <c r="AO238" s="31">
        <f>_L_SV_Pcuoi</f>
        <v>26</v>
      </c>
      <c r="AP238" s="33" t="str">
        <f>_L_Loc</f>
        <v>CBLY</v>
      </c>
      <c r="AQ238" s="33" t="str">
        <f>_L_Loc</f>
        <v>KHCB</v>
      </c>
      <c r="AR238" s="48">
        <f t="shared" si="39"/>
        <v>-2</v>
      </c>
      <c r="AS238" s="63">
        <f t="shared" si="40"/>
        <v>1</v>
      </c>
      <c r="AT238" s="34"/>
      <c r="AU238" s="41" t="str">
        <f>_L_Loc</f>
        <v>x</v>
      </c>
      <c r="AV238" s="41" t="str">
        <f>_L_Loc</f>
        <v>x</v>
      </c>
      <c r="AW238" s="41" t="str">
        <f>_L_Loc</f>
        <v>x</v>
      </c>
      <c r="AX238" s="41" t="str">
        <f>_L_Loc</f>
        <v>x</v>
      </c>
      <c r="AY238" s="41" t="str">
        <f>_L_Loc</f>
        <v>x</v>
      </c>
      <c r="AZ238" s="41" t="str">
        <f>_L_Loc</f>
        <v>x</v>
      </c>
      <c r="BA238" s="41" t="str">
        <f>_L_Loc</f>
        <v>x</v>
      </c>
      <c r="BB238" s="41" t="str">
        <f>_L_Loc</f>
        <v>x</v>
      </c>
      <c r="BC238" s="41" t="str">
        <f>_L_Loc</f>
        <v>x</v>
      </c>
      <c r="BD238" s="41" t="str">
        <f>_L_Loc</f>
        <v>x</v>
      </c>
      <c r="BE238" s="41" t="str">
        <f>_L_Loc</f>
        <v>x</v>
      </c>
      <c r="BF238" s="41" t="str">
        <f>_L_Loc</f>
        <v>x</v>
      </c>
      <c r="BG238" s="41" t="str">
        <f>_L_Loc</f>
        <v>x</v>
      </c>
      <c r="BH238" s="41">
        <f>_L_Loc</f>
        <v>0</v>
      </c>
      <c r="BI238" s="41">
        <f>_L_Loc</f>
        <v>0</v>
      </c>
      <c r="BJ238" s="41">
        <f>_L_Loc</f>
        <v>0</v>
      </c>
      <c r="BK238" s="41">
        <f>_L_Loc</f>
        <v>0</v>
      </c>
      <c r="BL238" s="41">
        <f>_L_Loc</f>
        <v>0</v>
      </c>
      <c r="BM238" s="41">
        <f>_L_Loc</f>
        <v>0</v>
      </c>
      <c r="BN238" s="41">
        <f>_L_Loc</f>
        <v>0</v>
      </c>
      <c r="BO238" s="41">
        <f>_L_Loc</f>
        <v>0</v>
      </c>
      <c r="BP238" s="41">
        <f>_L_Loc</f>
        <v>0</v>
      </c>
      <c r="BQ238" s="41">
        <f>_L_Loc</f>
        <v>0</v>
      </c>
      <c r="BR238" s="41">
        <f>_L_Loc</f>
        <v>0</v>
      </c>
      <c r="BS238" s="41">
        <f>_L_Loc</f>
        <v>0</v>
      </c>
      <c r="BT238" s="41">
        <f>_L_Loc</f>
        <v>0</v>
      </c>
      <c r="BU238" s="41">
        <f>_L_Loc</f>
        <v>0</v>
      </c>
      <c r="BV238" s="41">
        <f>_L_Loc</f>
        <v>0</v>
      </c>
      <c r="BW238" s="41">
        <f>_L_Loc</f>
        <v>0</v>
      </c>
      <c r="BX238" s="41">
        <f>_L_Loc</f>
        <v>0</v>
      </c>
      <c r="BY238" s="41">
        <f>_L_Loc</f>
        <v>0</v>
      </c>
      <c r="BZ238" s="41">
        <f>_L_Loc</f>
        <v>0</v>
      </c>
      <c r="CA238" s="41">
        <f>_L_Loc</f>
        <v>0</v>
      </c>
      <c r="CB238" s="41">
        <f>_L_Loc</f>
        <v>0</v>
      </c>
      <c r="CC238" s="41">
        <f>_L_Loc</f>
        <v>0</v>
      </c>
      <c r="CD238" s="41">
        <f>_L_Loc</f>
        <v>0</v>
      </c>
      <c r="CE238" s="41">
        <f>_L_Loc</f>
        <v>0</v>
      </c>
      <c r="CF238" s="41">
        <f>_L_Loc</f>
        <v>0</v>
      </c>
    </row>
    <row r="239" spans="1:84" s="35" customFormat="1" x14ac:dyDescent="0.25">
      <c r="A239" s="246" t="e">
        <f t="shared" si="34"/>
        <v>#N/A</v>
      </c>
      <c r="B239" s="247" t="e">
        <f>_L_Gio</f>
        <v>#N/A</v>
      </c>
      <c r="C239" s="241" t="s">
        <v>7906</v>
      </c>
      <c r="D239" s="390">
        <f t="shared" si="35"/>
        <v>230</v>
      </c>
      <c r="E239" s="65" t="str">
        <f>_L_LocHe</f>
        <v>DC</v>
      </c>
      <c r="F239" s="248" t="str">
        <f>_L_MaHP</f>
        <v>DC1CB17x</v>
      </c>
      <c r="G239" s="166" t="str">
        <f>_L_Loc</f>
        <v>Toán cao cấp 1 (K63)</v>
      </c>
      <c r="H239" s="167">
        <f>_L_Loc</f>
        <v>4</v>
      </c>
      <c r="I239" s="65" t="str">
        <f>_L_Loc</f>
        <v>Viết</v>
      </c>
      <c r="J239" s="66">
        <f>_L_Loc</f>
        <v>90</v>
      </c>
      <c r="K239" s="67" t="e">
        <v>#N/A</v>
      </c>
      <c r="L239" s="236" t="e">
        <f>_L_Ngay</f>
        <v>#N/A</v>
      </c>
      <c r="M239" s="512" t="e">
        <v>#N/A</v>
      </c>
      <c r="N239" s="65">
        <f t="shared" si="36"/>
        <v>20</v>
      </c>
      <c r="O239" s="391">
        <f>_L_SV_P</f>
        <v>20</v>
      </c>
      <c r="P239" s="65">
        <f>_L_sophong</f>
        <v>1</v>
      </c>
      <c r="Q239" s="392"/>
      <c r="R239" s="65"/>
      <c r="S239" s="65"/>
      <c r="T239" s="65"/>
      <c r="U239" s="65"/>
      <c r="V239" s="65"/>
      <c r="W239" s="65"/>
      <c r="X239" s="393">
        <f t="shared" si="37"/>
        <v>0</v>
      </c>
      <c r="Y239" s="394" t="e">
        <f>_L_NgayCham</f>
        <v>#N/A</v>
      </c>
      <c r="Z239" s="395" t="e">
        <f>_L_NopDiem</f>
        <v>#N/A</v>
      </c>
      <c r="AA239" s="397"/>
      <c r="AB239" s="412"/>
      <c r="AC239" s="413"/>
      <c r="AD239" s="413"/>
      <c r="AE239" s="413"/>
      <c r="AF239" s="413"/>
      <c r="AG239" s="413"/>
      <c r="AH239" s="414"/>
      <c r="AI239" s="348"/>
      <c r="AJ239" s="329"/>
      <c r="AK239" s="350"/>
      <c r="AL239" s="171"/>
      <c r="AM239" s="362">
        <f t="shared" si="33"/>
        <v>1</v>
      </c>
      <c r="AN239" s="32">
        <f t="shared" si="38"/>
        <v>-2</v>
      </c>
      <c r="AO239" s="31">
        <f>_L_SV_Pcuoi</f>
        <v>20</v>
      </c>
      <c r="AP239" s="33" t="str">
        <f>_L_Loc</f>
        <v>CBTO</v>
      </c>
      <c r="AQ239" s="33" t="str">
        <f>_L_Loc</f>
        <v>KHCB</v>
      </c>
      <c r="AR239" s="48">
        <f t="shared" si="39"/>
        <v>-2</v>
      </c>
      <c r="AS239" s="63">
        <f t="shared" si="40"/>
        <v>1</v>
      </c>
      <c r="AT239" s="34"/>
      <c r="AU239" s="41">
        <f>_L_Loc</f>
        <v>0</v>
      </c>
      <c r="AV239" s="41">
        <f>_L_Loc</f>
        <v>0</v>
      </c>
      <c r="AW239" s="41">
        <f>_L_Loc</f>
        <v>0</v>
      </c>
      <c r="AX239" s="41">
        <f>_L_Loc</f>
        <v>0</v>
      </c>
      <c r="AY239" s="41">
        <f>_L_Loc</f>
        <v>0</v>
      </c>
      <c r="AZ239" s="41">
        <f>_L_Loc</f>
        <v>0</v>
      </c>
      <c r="BA239" s="41">
        <f>_L_Loc</f>
        <v>0</v>
      </c>
      <c r="BB239" s="41">
        <f>_L_Loc</f>
        <v>0</v>
      </c>
      <c r="BC239" s="41">
        <f>_L_Loc</f>
        <v>0</v>
      </c>
      <c r="BD239" s="41">
        <f>_L_Loc</f>
        <v>0</v>
      </c>
      <c r="BE239" s="41">
        <f>_L_Loc</f>
        <v>0</v>
      </c>
      <c r="BF239" s="41">
        <f>_L_Loc</f>
        <v>0</v>
      </c>
      <c r="BG239" s="41">
        <f>_L_Loc</f>
        <v>0</v>
      </c>
      <c r="BH239" s="41" t="str">
        <f>_L_Loc</f>
        <v>x</v>
      </c>
      <c r="BI239" s="41" t="str">
        <f>_L_Loc</f>
        <v>x</v>
      </c>
      <c r="BJ239" s="41">
        <f>_L_Loc</f>
        <v>0</v>
      </c>
      <c r="BK239" s="41">
        <f>_L_Loc</f>
        <v>0</v>
      </c>
      <c r="BL239" s="41">
        <f>_L_Loc</f>
        <v>0</v>
      </c>
      <c r="BM239" s="41">
        <f>_L_Loc</f>
        <v>0</v>
      </c>
      <c r="BN239" s="41">
        <f>_L_Loc</f>
        <v>0</v>
      </c>
      <c r="BO239" s="41">
        <f>_L_Loc</f>
        <v>0</v>
      </c>
      <c r="BP239" s="41">
        <f>_L_Loc</f>
        <v>0</v>
      </c>
      <c r="BQ239" s="41">
        <f>_L_Loc</f>
        <v>0</v>
      </c>
      <c r="BR239" s="41">
        <f>_L_Loc</f>
        <v>0</v>
      </c>
      <c r="BS239" s="41">
        <f>_L_Loc</f>
        <v>0</v>
      </c>
      <c r="BT239" s="41">
        <f>_L_Loc</f>
        <v>0</v>
      </c>
      <c r="BU239" s="41">
        <f>_L_Loc</f>
        <v>0</v>
      </c>
      <c r="BV239" s="41">
        <f>_L_Loc</f>
        <v>0</v>
      </c>
      <c r="BW239" s="41">
        <f>_L_Loc</f>
        <v>0</v>
      </c>
      <c r="BX239" s="41">
        <f>_L_Loc</f>
        <v>0</v>
      </c>
      <c r="BY239" s="41">
        <f>_L_Loc</f>
        <v>0</v>
      </c>
      <c r="BZ239" s="41">
        <f>_L_Loc</f>
        <v>0</v>
      </c>
      <c r="CA239" s="41" t="str">
        <f>_L_Loc</f>
        <v>x</v>
      </c>
      <c r="CB239" s="41" t="str">
        <f>_L_Loc</f>
        <v>x</v>
      </c>
      <c r="CC239" s="41">
        <f>_L_Loc</f>
        <v>0</v>
      </c>
      <c r="CD239" s="41">
        <f>_L_Loc</f>
        <v>0</v>
      </c>
      <c r="CE239" s="41">
        <f>_L_Loc</f>
        <v>0</v>
      </c>
      <c r="CF239" s="41">
        <f>_L_Loc</f>
        <v>0</v>
      </c>
    </row>
    <row r="240" spans="1:84" s="35" customFormat="1" x14ac:dyDescent="0.25">
      <c r="A240" s="246" t="e">
        <f t="shared" si="34"/>
        <v>#N/A</v>
      </c>
      <c r="B240" s="247" t="e">
        <f>_L_Gio</f>
        <v>#N/A</v>
      </c>
      <c r="C240" s="241" t="s">
        <v>7756</v>
      </c>
      <c r="D240" s="390">
        <f t="shared" si="35"/>
        <v>231</v>
      </c>
      <c r="E240" s="65" t="str">
        <f>_L_LocHe</f>
        <v>DL</v>
      </c>
      <c r="F240" s="248" t="str">
        <f>_L_MaHP</f>
        <v>DL3DD43</v>
      </c>
      <c r="G240" s="166" t="str">
        <f>_L_Loc</f>
        <v>Kết cấu nhà</v>
      </c>
      <c r="H240" s="167">
        <f>_L_Loc</f>
        <v>2</v>
      </c>
      <c r="I240" s="65" t="str">
        <f>_L_Loc</f>
        <v>Viết</v>
      </c>
      <c r="J240" s="66">
        <f>_L_Loc</f>
        <v>90</v>
      </c>
      <c r="K240" s="67" t="e">
        <v>#N/A</v>
      </c>
      <c r="L240" s="236" t="e">
        <f>_L_Ngay</f>
        <v>#N/A</v>
      </c>
      <c r="M240" s="512" t="e">
        <v>#N/A</v>
      </c>
      <c r="N240" s="65">
        <f t="shared" si="36"/>
        <v>10</v>
      </c>
      <c r="O240" s="391">
        <f>_L_SV_P</f>
        <v>10</v>
      </c>
      <c r="P240" s="65">
        <f>_L_sophong</f>
        <v>1</v>
      </c>
      <c r="Q240" s="392"/>
      <c r="R240" s="65"/>
      <c r="S240" s="65"/>
      <c r="T240" s="65"/>
      <c r="U240" s="65"/>
      <c r="V240" s="65"/>
      <c r="W240" s="65"/>
      <c r="X240" s="393">
        <f t="shared" si="37"/>
        <v>0</v>
      </c>
      <c r="Y240" s="394" t="e">
        <f>_L_NgayCham</f>
        <v>#N/A</v>
      </c>
      <c r="Z240" s="395" t="e">
        <f>_L_NopDiem</f>
        <v>#N/A</v>
      </c>
      <c r="AA240" s="396"/>
      <c r="AB240" s="409"/>
      <c r="AC240" s="410"/>
      <c r="AD240" s="410"/>
      <c r="AE240" s="410"/>
      <c r="AF240" s="410"/>
      <c r="AG240" s="410"/>
      <c r="AH240" s="411"/>
      <c r="AI240" s="348"/>
      <c r="AJ240" s="329"/>
      <c r="AK240" s="350"/>
      <c r="AL240" s="171"/>
      <c r="AM240" s="362">
        <f t="shared" si="33"/>
        <v>1</v>
      </c>
      <c r="AN240" s="32">
        <f t="shared" si="38"/>
        <v>-2</v>
      </c>
      <c r="AO240" s="31">
        <f>_L_SV_Pcuoi</f>
        <v>10</v>
      </c>
      <c r="AP240" s="33" t="str">
        <f>_L_Loc</f>
        <v>CTDD</v>
      </c>
      <c r="AQ240" s="33" t="str">
        <f>_L_Loc</f>
        <v>KCT</v>
      </c>
      <c r="AR240" s="48">
        <f t="shared" si="39"/>
        <v>-2</v>
      </c>
      <c r="AS240" s="63">
        <f t="shared" si="40"/>
        <v>1</v>
      </c>
      <c r="AT240" s="34"/>
      <c r="AU240" s="41">
        <f>_L_Loc</f>
        <v>0</v>
      </c>
      <c r="AV240" s="41">
        <f>_L_Loc</f>
        <v>0</v>
      </c>
      <c r="AW240" s="41">
        <f>_L_Loc</f>
        <v>0</v>
      </c>
      <c r="AX240" s="41">
        <f>_L_Loc</f>
        <v>0</v>
      </c>
      <c r="AY240" s="41">
        <f>_L_Loc</f>
        <v>0</v>
      </c>
      <c r="AZ240" s="41">
        <f>_L_Loc</f>
        <v>0</v>
      </c>
      <c r="BA240" s="41">
        <f>_L_Loc</f>
        <v>0</v>
      </c>
      <c r="BB240" s="41">
        <f>_L_Loc</f>
        <v>0</v>
      </c>
      <c r="BC240" s="41">
        <f>_L_Loc</f>
        <v>0</v>
      </c>
      <c r="BD240" s="41">
        <f>_L_Loc</f>
        <v>0</v>
      </c>
      <c r="BE240" s="41">
        <f>_L_Loc</f>
        <v>0</v>
      </c>
      <c r="BF240" s="41">
        <f>_L_Loc</f>
        <v>0</v>
      </c>
      <c r="BG240" s="41">
        <f>_L_Loc</f>
        <v>0</v>
      </c>
      <c r="BH240" s="41">
        <f>_L_Loc</f>
        <v>0</v>
      </c>
      <c r="BI240" s="41">
        <f>_L_Loc</f>
        <v>0</v>
      </c>
      <c r="BJ240" s="41">
        <f>_L_Loc</f>
        <v>0</v>
      </c>
      <c r="BK240" s="41">
        <f>_L_Loc</f>
        <v>0</v>
      </c>
      <c r="BL240" s="41">
        <f>_L_Loc</f>
        <v>0</v>
      </c>
      <c r="BM240" s="41">
        <f>_L_Loc</f>
        <v>0</v>
      </c>
      <c r="BN240" s="41">
        <f>_L_Loc</f>
        <v>0</v>
      </c>
      <c r="BO240" s="41">
        <f>_L_Loc</f>
        <v>0</v>
      </c>
      <c r="BP240" s="41">
        <f>_L_Loc</f>
        <v>0</v>
      </c>
      <c r="BQ240" s="41">
        <f>_L_Loc</f>
        <v>0</v>
      </c>
      <c r="BR240" s="41">
        <f>_L_Loc</f>
        <v>0</v>
      </c>
      <c r="BS240" s="41">
        <f>_L_Loc</f>
        <v>0</v>
      </c>
      <c r="BT240" s="41">
        <f>_L_Loc</f>
        <v>0</v>
      </c>
      <c r="BU240" s="41">
        <f>_L_Loc</f>
        <v>0</v>
      </c>
      <c r="BV240" s="41">
        <f>_L_Loc</f>
        <v>0</v>
      </c>
      <c r="BW240" s="41">
        <f>_L_Loc</f>
        <v>0</v>
      </c>
      <c r="BX240" s="41">
        <f>_L_Loc</f>
        <v>0</v>
      </c>
      <c r="BY240" s="41">
        <f>_L_Loc</f>
        <v>0</v>
      </c>
      <c r="BZ240" s="41">
        <f>_L_Loc</f>
        <v>0</v>
      </c>
      <c r="CA240" s="41">
        <f>_L_Loc</f>
        <v>0</v>
      </c>
      <c r="CB240" s="41">
        <f>_L_Loc</f>
        <v>0</v>
      </c>
      <c r="CC240" s="41">
        <f>_L_Loc</f>
        <v>0</v>
      </c>
      <c r="CD240" s="41">
        <f>_L_Loc</f>
        <v>0</v>
      </c>
      <c r="CE240" s="41">
        <f>_L_Loc</f>
        <v>0</v>
      </c>
      <c r="CF240" s="41">
        <f>_L_Loc</f>
        <v>0</v>
      </c>
    </row>
    <row r="241" spans="1:84" s="35" customFormat="1" x14ac:dyDescent="0.25">
      <c r="A241" s="246" t="e">
        <f t="shared" si="34"/>
        <v>#N/A</v>
      </c>
      <c r="B241" s="247" t="e">
        <f>_L_Gio</f>
        <v>#N/A</v>
      </c>
      <c r="C241" s="241" t="s">
        <v>7907</v>
      </c>
      <c r="D241" s="390">
        <f t="shared" si="35"/>
        <v>232</v>
      </c>
      <c r="E241" s="65" t="str">
        <f>_L_LocHe</f>
        <v>DC</v>
      </c>
      <c r="F241" s="248" t="str">
        <f>_L_MaHP</f>
        <v>DC1CB11x</v>
      </c>
      <c r="G241" s="166" t="str">
        <f>_L_Loc</f>
        <v>Đại số</v>
      </c>
      <c r="H241" s="167">
        <f>_L_Loc</f>
        <v>3</v>
      </c>
      <c r="I241" s="65" t="str">
        <f>_L_Loc</f>
        <v>Viết</v>
      </c>
      <c r="J241" s="66">
        <f>_L_Loc</f>
        <v>60</v>
      </c>
      <c r="K241" s="67" t="e">
        <v>#N/A</v>
      </c>
      <c r="L241" s="236" t="e">
        <f>_L_Ngay</f>
        <v>#N/A</v>
      </c>
      <c r="M241" s="512" t="e">
        <v>#N/A</v>
      </c>
      <c r="N241" s="65">
        <f t="shared" si="36"/>
        <v>22</v>
      </c>
      <c r="O241" s="391">
        <f>_L_SV_P</f>
        <v>22</v>
      </c>
      <c r="P241" s="65">
        <f>_L_sophong</f>
        <v>1</v>
      </c>
      <c r="Q241" s="392"/>
      <c r="R241" s="65"/>
      <c r="S241" s="65"/>
      <c r="T241" s="65"/>
      <c r="U241" s="65"/>
      <c r="V241" s="65"/>
      <c r="W241" s="65"/>
      <c r="X241" s="393">
        <f t="shared" si="37"/>
        <v>0</v>
      </c>
      <c r="Y241" s="394" t="e">
        <f>_L_NgayCham</f>
        <v>#N/A</v>
      </c>
      <c r="Z241" s="395" t="e">
        <f>_L_NopDiem</f>
        <v>#N/A</v>
      </c>
      <c r="AA241" s="396"/>
      <c r="AB241" s="409"/>
      <c r="AC241" s="410"/>
      <c r="AD241" s="410"/>
      <c r="AE241" s="410"/>
      <c r="AF241" s="410"/>
      <c r="AG241" s="410"/>
      <c r="AH241" s="411"/>
      <c r="AI241" s="348"/>
      <c r="AJ241" s="329"/>
      <c r="AK241" s="350"/>
      <c r="AL241" s="171"/>
      <c r="AM241" s="362">
        <f t="shared" si="33"/>
        <v>1</v>
      </c>
      <c r="AN241" s="32">
        <f t="shared" si="38"/>
        <v>-2</v>
      </c>
      <c r="AO241" s="31">
        <f>_L_SV_Pcuoi</f>
        <v>22</v>
      </c>
      <c r="AP241" s="33" t="str">
        <f>_L_Loc</f>
        <v>CBTO</v>
      </c>
      <c r="AQ241" s="33" t="str">
        <f>_L_Loc</f>
        <v>KHCB</v>
      </c>
      <c r="AR241" s="48">
        <f t="shared" si="39"/>
        <v>-2</v>
      </c>
      <c r="AS241" s="63">
        <f t="shared" si="40"/>
        <v>1</v>
      </c>
      <c r="AT241" s="34"/>
      <c r="AU241" s="41" t="str">
        <f>_L_Loc</f>
        <v>x</v>
      </c>
      <c r="AV241" s="41" t="str">
        <f>_L_Loc</f>
        <v>x</v>
      </c>
      <c r="AW241" s="41" t="str">
        <f>_L_Loc</f>
        <v>x</v>
      </c>
      <c r="AX241" s="41" t="str">
        <f>_L_Loc</f>
        <v>x</v>
      </c>
      <c r="AY241" s="41" t="str">
        <f>_L_Loc</f>
        <v>x</v>
      </c>
      <c r="AZ241" s="41" t="str">
        <f>_L_Loc</f>
        <v>x</v>
      </c>
      <c r="BA241" s="41" t="str">
        <f>_L_Loc</f>
        <v>x</v>
      </c>
      <c r="BB241" s="41" t="str">
        <f>_L_Loc</f>
        <v>x</v>
      </c>
      <c r="BC241" s="41" t="str">
        <f>_L_Loc</f>
        <v>x</v>
      </c>
      <c r="BD241" s="41" t="str">
        <f>_L_Loc</f>
        <v>x</v>
      </c>
      <c r="BE241" s="41" t="str">
        <f>_L_Loc</f>
        <v>x</v>
      </c>
      <c r="BF241" s="41" t="str">
        <f>_L_Loc</f>
        <v>x</v>
      </c>
      <c r="BG241" s="41" t="str">
        <f>_L_Loc</f>
        <v>x</v>
      </c>
      <c r="BH241" s="41">
        <f>_L_Loc</f>
        <v>0</v>
      </c>
      <c r="BI241" s="41">
        <f>_L_Loc</f>
        <v>0</v>
      </c>
      <c r="BJ241" s="41" t="str">
        <f>_L_Loc</f>
        <v>x</v>
      </c>
      <c r="BK241" s="41" t="str">
        <f>_L_Loc</f>
        <v>x</v>
      </c>
      <c r="BL241" s="41" t="str">
        <f>_L_Loc</f>
        <v>x</v>
      </c>
      <c r="BM241" s="41" t="str">
        <f>_L_Loc</f>
        <v>x</v>
      </c>
      <c r="BN241" s="41">
        <f>_L_Loc</f>
        <v>0</v>
      </c>
      <c r="BO241" s="41">
        <f>_L_Loc</f>
        <v>0</v>
      </c>
      <c r="BP241" s="41">
        <f>_L_Loc</f>
        <v>0</v>
      </c>
      <c r="BQ241" s="41">
        <f>_L_Loc</f>
        <v>0</v>
      </c>
      <c r="BR241" s="41">
        <f>_L_Loc</f>
        <v>0</v>
      </c>
      <c r="BS241" s="41">
        <f>_L_Loc</f>
        <v>0</v>
      </c>
      <c r="BT241" s="41">
        <f>_L_Loc</f>
        <v>0</v>
      </c>
      <c r="BU241" s="41">
        <f>_L_Loc</f>
        <v>0</v>
      </c>
      <c r="BV241" s="41">
        <f>_L_Loc</f>
        <v>0</v>
      </c>
      <c r="BW241" s="41">
        <f>_L_Loc</f>
        <v>0</v>
      </c>
      <c r="BX241" s="41">
        <f>_L_Loc</f>
        <v>0</v>
      </c>
      <c r="BY241" s="41" t="str">
        <f>_L_Loc</f>
        <v>x</v>
      </c>
      <c r="BZ241" s="41">
        <f>_L_Loc</f>
        <v>0</v>
      </c>
      <c r="CA241" s="41">
        <f>_L_Loc</f>
        <v>0</v>
      </c>
      <c r="CB241" s="41">
        <f>_L_Loc</f>
        <v>0</v>
      </c>
      <c r="CC241" s="41">
        <f>_L_Loc</f>
        <v>0</v>
      </c>
      <c r="CD241" s="41">
        <f>_L_Loc</f>
        <v>0</v>
      </c>
      <c r="CE241" s="41">
        <f>_L_Loc</f>
        <v>0</v>
      </c>
      <c r="CF241" s="41">
        <f>_L_Loc</f>
        <v>0</v>
      </c>
    </row>
    <row r="242" spans="1:84" s="35" customFormat="1" x14ac:dyDescent="0.25">
      <c r="A242" s="246" t="e">
        <f t="shared" si="34"/>
        <v>#N/A</v>
      </c>
      <c r="B242" s="247" t="e">
        <f>_L_Gio</f>
        <v>#N/A</v>
      </c>
      <c r="C242" s="241" t="s">
        <v>7908</v>
      </c>
      <c r="D242" s="390">
        <f t="shared" si="35"/>
        <v>233</v>
      </c>
      <c r="E242" s="65" t="str">
        <f>_L_LocHe</f>
        <v>DC</v>
      </c>
      <c r="F242" s="248" t="str">
        <f>_L_MaHP</f>
        <v>DC1CB12x</v>
      </c>
      <c r="G242" s="166" t="str">
        <f>_L_Loc</f>
        <v>Giải tích 1</v>
      </c>
      <c r="H242" s="167">
        <f>_L_Loc</f>
        <v>3</v>
      </c>
      <c r="I242" s="65" t="str">
        <f>_L_Loc</f>
        <v>Viết</v>
      </c>
      <c r="J242" s="66">
        <f>_L_Loc</f>
        <v>60</v>
      </c>
      <c r="K242" s="67" t="e">
        <v>#N/A</v>
      </c>
      <c r="L242" s="236" t="e">
        <f>_L_Ngay</f>
        <v>#N/A</v>
      </c>
      <c r="M242" s="512" t="e">
        <v>#N/A</v>
      </c>
      <c r="N242" s="65">
        <f t="shared" si="36"/>
        <v>19</v>
      </c>
      <c r="O242" s="391">
        <f>_L_SV_P</f>
        <v>19</v>
      </c>
      <c r="P242" s="65">
        <f>_L_sophong</f>
        <v>1</v>
      </c>
      <c r="Q242" s="392"/>
      <c r="R242" s="65"/>
      <c r="S242" s="65"/>
      <c r="T242" s="65"/>
      <c r="U242" s="65"/>
      <c r="V242" s="65"/>
      <c r="W242" s="65"/>
      <c r="X242" s="393">
        <f t="shared" si="37"/>
        <v>0</v>
      </c>
      <c r="Y242" s="394" t="e">
        <f>_L_NgayCham</f>
        <v>#N/A</v>
      </c>
      <c r="Z242" s="395" t="e">
        <f>_L_NopDiem</f>
        <v>#N/A</v>
      </c>
      <c r="AA242" s="396"/>
      <c r="AB242" s="409"/>
      <c r="AC242" s="410"/>
      <c r="AD242" s="410"/>
      <c r="AE242" s="410"/>
      <c r="AF242" s="410"/>
      <c r="AG242" s="410"/>
      <c r="AH242" s="411"/>
      <c r="AI242" s="348"/>
      <c r="AJ242" s="329"/>
      <c r="AK242" s="350"/>
      <c r="AL242" s="171"/>
      <c r="AM242" s="362">
        <f t="shared" si="33"/>
        <v>1</v>
      </c>
      <c r="AN242" s="32">
        <f t="shared" si="38"/>
        <v>-2</v>
      </c>
      <c r="AO242" s="31">
        <f>_L_SV_Pcuoi</f>
        <v>19</v>
      </c>
      <c r="AP242" s="33" t="str">
        <f>_L_Loc</f>
        <v>CBTO</v>
      </c>
      <c r="AQ242" s="33" t="str">
        <f>_L_Loc</f>
        <v>KHCB</v>
      </c>
      <c r="AR242" s="48">
        <f t="shared" si="39"/>
        <v>-2</v>
      </c>
      <c r="AS242" s="63">
        <f t="shared" si="40"/>
        <v>1</v>
      </c>
      <c r="AT242" s="34"/>
      <c r="AU242" s="41" t="str">
        <f>_L_Loc</f>
        <v>x</v>
      </c>
      <c r="AV242" s="41" t="str">
        <f>_L_Loc</f>
        <v>x</v>
      </c>
      <c r="AW242" s="41" t="str">
        <f>_L_Loc</f>
        <v>x</v>
      </c>
      <c r="AX242" s="41" t="str">
        <f>_L_Loc</f>
        <v>x</v>
      </c>
      <c r="AY242" s="41" t="str">
        <f>_L_Loc</f>
        <v>x</v>
      </c>
      <c r="AZ242" s="41" t="str">
        <f>_L_Loc</f>
        <v>x</v>
      </c>
      <c r="BA242" s="41" t="str">
        <f>_L_Loc</f>
        <v>x</v>
      </c>
      <c r="BB242" s="41" t="str">
        <f>_L_Loc</f>
        <v>x</v>
      </c>
      <c r="BC242" s="41" t="str">
        <f>_L_Loc</f>
        <v>x</v>
      </c>
      <c r="BD242" s="41" t="str">
        <f>_L_Loc</f>
        <v>x</v>
      </c>
      <c r="BE242" s="41" t="str">
        <f>_L_Loc</f>
        <v>x</v>
      </c>
      <c r="BF242" s="41" t="str">
        <f>_L_Loc</f>
        <v>x</v>
      </c>
      <c r="BG242" s="41" t="str">
        <f>_L_Loc</f>
        <v>x</v>
      </c>
      <c r="BH242" s="41">
        <f>_L_Loc</f>
        <v>0</v>
      </c>
      <c r="BI242" s="41">
        <f>_L_Loc</f>
        <v>0</v>
      </c>
      <c r="BJ242" s="41" t="str">
        <f>_L_Loc</f>
        <v>x</v>
      </c>
      <c r="BK242" s="41" t="str">
        <f>_L_Loc</f>
        <v>x</v>
      </c>
      <c r="BL242" s="41" t="str">
        <f>_L_Loc</f>
        <v>x</v>
      </c>
      <c r="BM242" s="41" t="str">
        <f>_L_Loc</f>
        <v>x</v>
      </c>
      <c r="BN242" s="41">
        <f>_L_Loc</f>
        <v>0</v>
      </c>
      <c r="BO242" s="41">
        <f>_L_Loc</f>
        <v>0</v>
      </c>
      <c r="BP242" s="41">
        <f>_L_Loc</f>
        <v>0</v>
      </c>
      <c r="BQ242" s="41">
        <f>_L_Loc</f>
        <v>0</v>
      </c>
      <c r="BR242" s="41">
        <f>_L_Loc</f>
        <v>0</v>
      </c>
      <c r="BS242" s="41">
        <f>_L_Loc</f>
        <v>0</v>
      </c>
      <c r="BT242" s="41">
        <f>_L_Loc</f>
        <v>0</v>
      </c>
      <c r="BU242" s="41">
        <f>_L_Loc</f>
        <v>0</v>
      </c>
      <c r="BV242" s="41">
        <f>_L_Loc</f>
        <v>0</v>
      </c>
      <c r="BW242" s="41">
        <f>_L_Loc</f>
        <v>0</v>
      </c>
      <c r="BX242" s="41">
        <f>_L_Loc</f>
        <v>0</v>
      </c>
      <c r="BY242" s="41" t="str">
        <f>_L_Loc</f>
        <v>x</v>
      </c>
      <c r="BZ242" s="41">
        <f>_L_Loc</f>
        <v>0</v>
      </c>
      <c r="CA242" s="41">
        <f>_L_Loc</f>
        <v>0</v>
      </c>
      <c r="CB242" s="41">
        <f>_L_Loc</f>
        <v>0</v>
      </c>
      <c r="CC242" s="41">
        <f>_L_Loc</f>
        <v>0</v>
      </c>
      <c r="CD242" s="41">
        <f>_L_Loc</f>
        <v>0</v>
      </c>
      <c r="CE242" s="41">
        <f>_L_Loc</f>
        <v>0</v>
      </c>
      <c r="CF242" s="41">
        <f>_L_Loc</f>
        <v>0</v>
      </c>
    </row>
    <row r="243" spans="1:84" s="35" customFormat="1" x14ac:dyDescent="0.25">
      <c r="A243" s="246" t="e">
        <f t="shared" si="34"/>
        <v>#N/A</v>
      </c>
      <c r="B243" s="247" t="e">
        <f>_L_Gio</f>
        <v>#N/A</v>
      </c>
      <c r="C243" s="255" t="s">
        <v>7909</v>
      </c>
      <c r="D243" s="390">
        <f t="shared" si="35"/>
        <v>234</v>
      </c>
      <c r="E243" s="65" t="str">
        <f>_L_LocHe</f>
        <v>DC</v>
      </c>
      <c r="F243" s="248" t="str">
        <f>_L_MaHP</f>
        <v>DC1CB13x</v>
      </c>
      <c r="G243" s="166" t="str">
        <f>_L_Loc</f>
        <v>Giải tích 2</v>
      </c>
      <c r="H243" s="167">
        <f>_L_Loc</f>
        <v>3</v>
      </c>
      <c r="I243" s="65" t="str">
        <f>_L_Loc</f>
        <v>Viết</v>
      </c>
      <c r="J243" s="66">
        <f>_L_Loc</f>
        <v>60</v>
      </c>
      <c r="K243" s="67" t="e">
        <v>#N/A</v>
      </c>
      <c r="L243" s="236" t="e">
        <f>_L_Ngay</f>
        <v>#N/A</v>
      </c>
      <c r="M243" s="512" t="e">
        <v>#N/A</v>
      </c>
      <c r="N243" s="65">
        <f t="shared" si="36"/>
        <v>15</v>
      </c>
      <c r="O243" s="391">
        <f>_L_SV_P</f>
        <v>15</v>
      </c>
      <c r="P243" s="65">
        <f>_L_sophong</f>
        <v>1</v>
      </c>
      <c r="Q243" s="392"/>
      <c r="R243" s="65"/>
      <c r="S243" s="65"/>
      <c r="T243" s="65"/>
      <c r="U243" s="65"/>
      <c r="V243" s="65"/>
      <c r="W243" s="65"/>
      <c r="X243" s="393">
        <f t="shared" si="37"/>
        <v>0</v>
      </c>
      <c r="Y243" s="394" t="e">
        <f>_L_NgayCham</f>
        <v>#N/A</v>
      </c>
      <c r="Z243" s="395" t="e">
        <f>_L_NopDiem</f>
        <v>#N/A</v>
      </c>
      <c r="AA243" s="396"/>
      <c r="AB243" s="409"/>
      <c r="AC243" s="410"/>
      <c r="AD243" s="410"/>
      <c r="AE243" s="410"/>
      <c r="AF243" s="410"/>
      <c r="AG243" s="410"/>
      <c r="AH243" s="411"/>
      <c r="AI243" s="348"/>
      <c r="AJ243" s="329"/>
      <c r="AK243" s="350"/>
      <c r="AL243" s="171"/>
      <c r="AM243" s="362">
        <f t="shared" si="33"/>
        <v>1</v>
      </c>
      <c r="AN243" s="32">
        <f t="shared" si="38"/>
        <v>-2</v>
      </c>
      <c r="AO243" s="31">
        <f>_L_SV_Pcuoi</f>
        <v>15</v>
      </c>
      <c r="AP243" s="33" t="str">
        <f>_L_Loc</f>
        <v>CBTO</v>
      </c>
      <c r="AQ243" s="33" t="str">
        <f>_L_Loc</f>
        <v>KHCB</v>
      </c>
      <c r="AR243" s="48">
        <f t="shared" si="39"/>
        <v>-2</v>
      </c>
      <c r="AS243" s="63">
        <f t="shared" si="40"/>
        <v>1</v>
      </c>
      <c r="AT243" s="34"/>
      <c r="AU243" s="41" t="str">
        <f>_L_Loc</f>
        <v>x</v>
      </c>
      <c r="AV243" s="41" t="str">
        <f>_L_Loc</f>
        <v>x</v>
      </c>
      <c r="AW243" s="41" t="str">
        <f>_L_Loc</f>
        <v>x</v>
      </c>
      <c r="AX243" s="41" t="str">
        <f>_L_Loc</f>
        <v>x</v>
      </c>
      <c r="AY243" s="41" t="str">
        <f>_L_Loc</f>
        <v>x</v>
      </c>
      <c r="AZ243" s="41" t="str">
        <f>_L_Loc</f>
        <v>x</v>
      </c>
      <c r="BA243" s="41" t="str">
        <f>_L_Loc</f>
        <v>x</v>
      </c>
      <c r="BB243" s="41" t="str">
        <f>_L_Loc</f>
        <v>x</v>
      </c>
      <c r="BC243" s="41" t="str">
        <f>_L_Loc</f>
        <v>x</v>
      </c>
      <c r="BD243" s="41" t="str">
        <f>_L_Loc</f>
        <v>x</v>
      </c>
      <c r="BE243" s="41" t="str">
        <f>_L_Loc</f>
        <v>x</v>
      </c>
      <c r="BF243" s="41" t="str">
        <f>_L_Loc</f>
        <v>x</v>
      </c>
      <c r="BG243" s="41" t="str">
        <f>_L_Loc</f>
        <v>x</v>
      </c>
      <c r="BH243" s="41">
        <f>_L_Loc</f>
        <v>0</v>
      </c>
      <c r="BI243" s="41">
        <f>_L_Loc</f>
        <v>0</v>
      </c>
      <c r="BJ243" s="41" t="str">
        <f>_L_Loc</f>
        <v>x</v>
      </c>
      <c r="BK243" s="41" t="str">
        <f>_L_Loc</f>
        <v>x</v>
      </c>
      <c r="BL243" s="41" t="str">
        <f>_L_Loc</f>
        <v>x</v>
      </c>
      <c r="BM243" s="41" t="str">
        <f>_L_Loc</f>
        <v>x</v>
      </c>
      <c r="BN243" s="41">
        <f>_L_Loc</f>
        <v>0</v>
      </c>
      <c r="BO243" s="41">
        <f>_L_Loc</f>
        <v>0</v>
      </c>
      <c r="BP243" s="41">
        <f>_L_Loc</f>
        <v>0</v>
      </c>
      <c r="BQ243" s="41">
        <f>_L_Loc</f>
        <v>0</v>
      </c>
      <c r="BR243" s="41">
        <f>_L_Loc</f>
        <v>0</v>
      </c>
      <c r="BS243" s="41">
        <f>_L_Loc</f>
        <v>0</v>
      </c>
      <c r="BT243" s="41">
        <f>_L_Loc</f>
        <v>0</v>
      </c>
      <c r="BU243" s="41">
        <f>_L_Loc</f>
        <v>0</v>
      </c>
      <c r="BV243" s="41">
        <f>_L_Loc</f>
        <v>0</v>
      </c>
      <c r="BW243" s="41">
        <f>_L_Loc</f>
        <v>0</v>
      </c>
      <c r="BX243" s="41">
        <f>_L_Loc</f>
        <v>0</v>
      </c>
      <c r="BY243" s="41" t="str">
        <f>_L_Loc</f>
        <v>x</v>
      </c>
      <c r="BZ243" s="41">
        <f>_L_Loc</f>
        <v>0</v>
      </c>
      <c r="CA243" s="41">
        <f>_L_Loc</f>
        <v>0</v>
      </c>
      <c r="CB243" s="41">
        <f>_L_Loc</f>
        <v>0</v>
      </c>
      <c r="CC243" s="41">
        <f>_L_Loc</f>
        <v>0</v>
      </c>
      <c r="CD243" s="41">
        <f>_L_Loc</f>
        <v>0</v>
      </c>
      <c r="CE243" s="41">
        <f>_L_Loc</f>
        <v>0</v>
      </c>
      <c r="CF243" s="41">
        <f>_L_Loc</f>
        <v>0</v>
      </c>
    </row>
    <row r="244" spans="1:84" s="27" customFormat="1" ht="26.25" thickBot="1" x14ac:dyDescent="0.3">
      <c r="A244" s="258"/>
      <c r="B244" s="259"/>
      <c r="C244" s="255"/>
      <c r="D244" s="260"/>
      <c r="E244" s="262"/>
      <c r="F244" s="263"/>
      <c r="G244" s="265"/>
      <c r="H244" s="267"/>
      <c r="I244" s="262"/>
      <c r="J244" s="268"/>
      <c r="K244" s="272"/>
      <c r="L244" s="270"/>
      <c r="M244" s="272"/>
      <c r="N244" s="271"/>
      <c r="O244" s="272"/>
      <c r="P244" s="271"/>
      <c r="Q244" s="274"/>
      <c r="R244" s="271"/>
      <c r="S244" s="271"/>
      <c r="T244" s="271"/>
      <c r="U244" s="271"/>
      <c r="V244" s="271"/>
      <c r="W244" s="271"/>
      <c r="X244" s="276"/>
      <c r="Y244" s="278"/>
      <c r="Z244" s="279"/>
      <c r="AA244" s="281"/>
      <c r="AB244" s="419"/>
      <c r="AC244" s="420"/>
      <c r="AD244" s="420"/>
      <c r="AE244" s="420"/>
      <c r="AF244" s="420"/>
      <c r="AG244" s="420"/>
      <c r="AH244" s="421"/>
      <c r="AI244" s="354"/>
      <c r="AJ244" s="330"/>
      <c r="AK244" s="355"/>
      <c r="AL244" s="283"/>
      <c r="AM244" s="362">
        <f t="shared" si="33"/>
        <v>0</v>
      </c>
      <c r="AN244" s="32">
        <f t="shared" ref="AN244:AN257" si="41">X244-2*P244</f>
        <v>0</v>
      </c>
      <c r="AO244" s="31" t="str">
        <f>_L_SV_Pcuoi</f>
        <v/>
      </c>
      <c r="AP244" s="33"/>
      <c r="AQ244" s="33"/>
      <c r="AR244" s="285"/>
      <c r="AS244" s="286"/>
      <c r="AT244" s="287"/>
      <c r="AU244" s="288"/>
      <c r="AV244" s="288"/>
      <c r="AW244" s="288"/>
      <c r="AX244" s="288"/>
      <c r="AY244" s="288"/>
      <c r="AZ244" s="288"/>
      <c r="BA244" s="288"/>
      <c r="BB244" s="288"/>
      <c r="BC244" s="288"/>
      <c r="BD244" s="288"/>
      <c r="BE244" s="288"/>
      <c r="BF244" s="288"/>
      <c r="BG244" s="288"/>
      <c r="BH244" s="288"/>
      <c r="BI244" s="288"/>
      <c r="BJ244" s="288"/>
      <c r="BK244" s="288"/>
      <c r="BL244" s="288"/>
      <c r="BM244" s="288"/>
      <c r="BN244" s="288"/>
      <c r="BO244" s="288"/>
      <c r="BP244" s="288"/>
      <c r="BQ244" s="288"/>
      <c r="BR244" s="288"/>
      <c r="BS244" s="288"/>
      <c r="BT244" s="288"/>
      <c r="BU244" s="288"/>
      <c r="BV244" s="288"/>
      <c r="BW244" s="288"/>
      <c r="BX244" s="288"/>
      <c r="BY244" s="288"/>
      <c r="BZ244" s="288"/>
      <c r="CA244" s="288"/>
      <c r="CB244" s="288"/>
      <c r="CC244" s="288"/>
      <c r="CD244" s="288"/>
      <c r="CE244" s="288"/>
      <c r="CF244" s="288"/>
    </row>
    <row r="245" spans="1:84" ht="18.75" x14ac:dyDescent="0.25">
      <c r="A245" s="237"/>
      <c r="B245" s="238"/>
      <c r="C245" s="27"/>
      <c r="D245" s="27"/>
      <c r="E245" s="261"/>
      <c r="F245" s="27"/>
      <c r="G245" s="264"/>
      <c r="H245" s="266"/>
      <c r="I245" s="266"/>
      <c r="J245" s="266"/>
      <c r="K245" s="266"/>
      <c r="L245" s="269"/>
      <c r="M245" s="266"/>
      <c r="N245" s="266"/>
      <c r="O245" s="266"/>
      <c r="P245" s="266"/>
      <c r="Q245" s="273"/>
      <c r="R245" s="273"/>
      <c r="S245" s="273"/>
      <c r="T245" s="273"/>
      <c r="U245" s="273"/>
      <c r="V245" s="273"/>
      <c r="W245" s="273"/>
      <c r="X245" s="275"/>
      <c r="Y245" s="277"/>
      <c r="Z245" s="277"/>
      <c r="AA245" s="280"/>
      <c r="AB245" s="422"/>
      <c r="AC245" s="422"/>
      <c r="AD245" s="422"/>
      <c r="AE245" s="422"/>
      <c r="AF245" s="422"/>
      <c r="AG245" s="422"/>
      <c r="AH245" s="422"/>
      <c r="AI245" s="331"/>
      <c r="AJ245" s="331"/>
      <c r="AK245" s="331"/>
      <c r="AL245" s="282"/>
      <c r="AM245" s="362">
        <f t="shared" si="33"/>
        <v>0</v>
      </c>
      <c r="AN245" s="32">
        <f t="shared" si="41"/>
        <v>0</v>
      </c>
      <c r="AO245" s="31" t="str">
        <f>_L_SV_Pcuoi</f>
        <v/>
      </c>
      <c r="AP245" s="27"/>
      <c r="AQ245" s="27"/>
      <c r="AR245" s="64"/>
      <c r="AS245" s="64"/>
      <c r="AT245" s="29"/>
      <c r="AU245" s="42"/>
      <c r="AV245" s="42"/>
      <c r="AW245" s="42"/>
      <c r="AX245" s="42"/>
      <c r="AY245" s="42"/>
      <c r="AZ245" s="42"/>
      <c r="BA245" s="42"/>
      <c r="BB245" s="42"/>
      <c r="BC245" s="42"/>
      <c r="BD245" s="42"/>
      <c r="BE245" s="42"/>
      <c r="BF245" s="42"/>
      <c r="BG245" s="42"/>
      <c r="BH245" s="42"/>
      <c r="BI245" s="42"/>
      <c r="BJ245" s="42"/>
      <c r="BK245" s="42"/>
      <c r="BL245" s="42"/>
      <c r="BM245" s="42"/>
      <c r="BN245" s="27"/>
      <c r="BO245" s="27"/>
      <c r="BP245" s="27"/>
      <c r="BQ245" s="27"/>
      <c r="BR245" s="27"/>
      <c r="BS245" s="27"/>
      <c r="BT245" s="27"/>
      <c r="BU245" s="27"/>
      <c r="BV245" s="27"/>
      <c r="BW245" s="27"/>
      <c r="BX245" s="27"/>
      <c r="BY245" s="27"/>
      <c r="BZ245" s="27"/>
      <c r="CA245" s="27"/>
      <c r="CB245" s="27"/>
      <c r="CC245" s="27"/>
      <c r="CD245" s="27"/>
      <c r="CE245" s="27"/>
      <c r="CF245" s="27"/>
    </row>
    <row r="246" spans="1:84" s="284" customFormat="1" x14ac:dyDescent="0.25">
      <c r="A246" s="242"/>
      <c r="B246" s="243"/>
      <c r="C246" s="2"/>
      <c r="D246" s="8"/>
      <c r="E246" s="11" t="s">
        <v>1491</v>
      </c>
      <c r="F246" s="2"/>
      <c r="G246" s="2"/>
      <c r="H246" s="302"/>
      <c r="I246" s="302"/>
      <c r="J246" s="302"/>
      <c r="K246" s="358"/>
      <c r="L246" s="2"/>
      <c r="M246" s="358"/>
      <c r="N246" s="302"/>
      <c r="O246" s="302"/>
      <c r="P246" s="302"/>
      <c r="Q246" s="23"/>
      <c r="R246" s="23"/>
      <c r="S246" s="23"/>
      <c r="T246" s="23"/>
      <c r="U246" s="23"/>
      <c r="V246" s="23"/>
      <c r="W246" s="23"/>
      <c r="X246" s="302"/>
      <c r="Y246" s="9"/>
      <c r="Z246" s="9"/>
      <c r="AA246" s="19"/>
      <c r="AB246" s="401"/>
      <c r="AC246" s="401"/>
      <c r="AD246" s="401"/>
      <c r="AE246" s="401"/>
      <c r="AF246" s="401"/>
      <c r="AG246" s="401"/>
      <c r="AH246" s="401"/>
      <c r="AI246" s="303"/>
      <c r="AJ246" s="339"/>
      <c r="AK246" s="339"/>
      <c r="AL246" s="302"/>
      <c r="AM246" s="362">
        <f t="shared" si="33"/>
        <v>0</v>
      </c>
      <c r="AN246" s="32">
        <f t="shared" si="41"/>
        <v>0</v>
      </c>
      <c r="AO246" s="31" t="str">
        <f>_L_SV_Pcuoi</f>
        <v/>
      </c>
      <c r="AP246" s="2"/>
      <c r="AQ246" s="2"/>
      <c r="AR246" s="13"/>
      <c r="AS246" s="13"/>
      <c r="AT246" s="26"/>
      <c r="AU246" s="40"/>
      <c r="AV246" s="40"/>
      <c r="AW246" s="40"/>
      <c r="AX246" s="40"/>
      <c r="AY246" s="40"/>
      <c r="AZ246" s="40"/>
      <c r="BA246" s="40"/>
      <c r="BB246" s="40"/>
      <c r="BC246" s="40"/>
      <c r="BD246" s="40"/>
      <c r="BE246" s="40"/>
      <c r="BF246" s="40"/>
      <c r="BG246" s="40"/>
      <c r="BH246" s="40"/>
      <c r="BI246" s="40"/>
      <c r="BJ246" s="40"/>
      <c r="BK246" s="40"/>
      <c r="BL246" s="40"/>
      <c r="BM246" s="40"/>
      <c r="BN246" s="2"/>
      <c r="BO246" s="2"/>
      <c r="BP246" s="2"/>
      <c r="BQ246" s="2"/>
      <c r="BR246" s="2"/>
      <c r="BS246" s="2"/>
      <c r="BT246" s="2"/>
      <c r="BU246" s="2"/>
      <c r="BV246" s="2"/>
      <c r="BW246" s="2"/>
      <c r="BX246" s="2"/>
      <c r="BY246" s="2"/>
      <c r="BZ246" s="2"/>
      <c r="CA246" s="2"/>
      <c r="CB246" s="2"/>
      <c r="CC246" s="2"/>
      <c r="CD246" s="2"/>
      <c r="CE246" s="2"/>
      <c r="CF246" s="2"/>
    </row>
    <row r="247" spans="1:84" s="284" customFormat="1" ht="18.75" x14ac:dyDescent="0.25">
      <c r="A247" s="242"/>
      <c r="B247" s="243"/>
      <c r="C247" s="304"/>
      <c r="D247" s="8"/>
      <c r="E247" s="302"/>
      <c r="F247" s="305" t="s">
        <v>1517</v>
      </c>
      <c r="G247" s="2"/>
      <c r="H247" s="302"/>
      <c r="I247" s="302"/>
      <c r="J247" s="302"/>
      <c r="K247" s="358"/>
      <c r="L247" s="2"/>
      <c r="M247" s="358"/>
      <c r="N247" s="302"/>
      <c r="O247" s="302"/>
      <c r="P247" s="302"/>
      <c r="Q247" s="23"/>
      <c r="R247" s="23"/>
      <c r="S247" s="23"/>
      <c r="T247" s="23"/>
      <c r="U247" s="23"/>
      <c r="V247" s="23"/>
      <c r="W247" s="23"/>
      <c r="X247" s="302"/>
      <c r="Y247" s="9"/>
      <c r="Z247" s="9"/>
      <c r="AA247" s="19"/>
      <c r="AB247" s="401"/>
      <c r="AC247" s="401"/>
      <c r="AD247" s="401"/>
      <c r="AE247" s="401"/>
      <c r="AF247" s="401"/>
      <c r="AG247" s="401"/>
      <c r="AH247" s="401"/>
      <c r="AI247" s="303"/>
      <c r="AJ247" s="339"/>
      <c r="AK247" s="339"/>
      <c r="AL247" s="302"/>
      <c r="AM247" s="362">
        <f t="shared" si="33"/>
        <v>0</v>
      </c>
      <c r="AN247" s="32">
        <f t="shared" si="41"/>
        <v>0</v>
      </c>
      <c r="AO247" s="31" t="str">
        <f>_L_SV_Pcuoi</f>
        <v/>
      </c>
      <c r="AP247" s="2" t="s">
        <v>1487</v>
      </c>
      <c r="AQ247" s="2"/>
      <c r="AR247" s="13">
        <f t="shared" ref="AR247:AR253" si="42">SUMIF(AP$8:AP$242,AP247,P$8:P$242)</f>
        <v>0</v>
      </c>
      <c r="AS247" s="13"/>
      <c r="AT247" s="1"/>
      <c r="AU247" s="40">
        <f t="shared" ref="AU247:AU253" si="43">AR247*2</f>
        <v>0</v>
      </c>
      <c r="AV247" s="40"/>
      <c r="AW247" s="40"/>
      <c r="AX247" s="40"/>
      <c r="AY247" s="40"/>
      <c r="AZ247" s="40"/>
      <c r="BA247" s="40"/>
      <c r="BB247" s="40"/>
      <c r="BC247" s="40"/>
      <c r="BD247" s="40"/>
      <c r="BE247" s="40"/>
      <c r="BF247" s="40"/>
      <c r="BG247" s="40"/>
      <c r="BH247" s="40"/>
      <c r="BI247" s="40"/>
      <c r="BJ247" s="40"/>
      <c r="BK247" s="40"/>
      <c r="BL247" s="40"/>
      <c r="BM247" s="40"/>
      <c r="BN247" s="2"/>
      <c r="BO247" s="2"/>
      <c r="BP247" s="2"/>
      <c r="BQ247" s="2"/>
      <c r="BR247" s="2"/>
      <c r="BS247" s="2"/>
      <c r="BT247" s="2"/>
      <c r="BU247" s="2"/>
      <c r="BV247" s="2"/>
      <c r="BW247" s="2"/>
      <c r="BX247" s="2"/>
      <c r="BY247" s="2"/>
      <c r="BZ247" s="2"/>
      <c r="CA247" s="2"/>
      <c r="CB247" s="2"/>
      <c r="CC247" s="2"/>
      <c r="CD247" s="2"/>
      <c r="CE247" s="2"/>
      <c r="CF247" s="2"/>
    </row>
    <row r="248" spans="1:84" s="284" customFormat="1" ht="18.75" x14ac:dyDescent="0.25">
      <c r="A248" s="242"/>
      <c r="B248" s="243"/>
      <c r="C248" s="306"/>
      <c r="D248" s="2"/>
      <c r="E248" s="302"/>
      <c r="F248" s="307" t="s">
        <v>1518</v>
      </c>
      <c r="G248" s="2"/>
      <c r="H248" s="302"/>
      <c r="I248" s="302"/>
      <c r="J248" s="302"/>
      <c r="K248" s="358"/>
      <c r="L248" s="2"/>
      <c r="M248" s="358"/>
      <c r="N248" s="302"/>
      <c r="O248" s="302"/>
      <c r="P248" s="302"/>
      <c r="Q248" s="23"/>
      <c r="R248" s="23"/>
      <c r="S248" s="23"/>
      <c r="T248" s="23"/>
      <c r="U248" s="23"/>
      <c r="V248" s="23"/>
      <c r="W248" s="23"/>
      <c r="X248" s="302"/>
      <c r="Y248" s="9"/>
      <c r="Z248" s="9"/>
      <c r="AA248" s="19"/>
      <c r="AB248" s="401"/>
      <c r="AC248" s="401"/>
      <c r="AD248" s="401"/>
      <c r="AE248" s="401"/>
      <c r="AF248" s="401"/>
      <c r="AG248" s="401"/>
      <c r="AH248" s="401"/>
      <c r="AI248" s="303"/>
      <c r="AJ248" s="339"/>
      <c r="AK248" s="339"/>
      <c r="AL248" s="302"/>
      <c r="AM248" s="362">
        <f t="shared" si="33"/>
        <v>0</v>
      </c>
      <c r="AN248" s="32">
        <f t="shared" si="41"/>
        <v>0</v>
      </c>
      <c r="AO248" s="31" t="str">
        <f>_L_SV_Pcuoi</f>
        <v/>
      </c>
      <c r="AP248" s="2" t="s">
        <v>28</v>
      </c>
      <c r="AQ248" s="2"/>
      <c r="AR248" s="13">
        <f t="shared" si="42"/>
        <v>0</v>
      </c>
      <c r="AS248" s="13"/>
      <c r="AT248" s="1"/>
      <c r="AU248" s="40">
        <f t="shared" si="43"/>
        <v>0</v>
      </c>
      <c r="AV248" s="40"/>
      <c r="AW248" s="40"/>
      <c r="AX248" s="40"/>
      <c r="AY248" s="40"/>
      <c r="AZ248" s="40"/>
      <c r="BA248" s="40"/>
      <c r="BB248" s="40"/>
      <c r="BC248" s="40"/>
      <c r="BD248" s="40"/>
      <c r="BE248" s="40"/>
      <c r="BF248" s="40"/>
      <c r="BG248" s="40"/>
      <c r="BH248" s="40"/>
      <c r="BI248" s="40"/>
      <c r="BJ248" s="40"/>
      <c r="BK248" s="40"/>
      <c r="BL248" s="40"/>
      <c r="BM248" s="40"/>
      <c r="BN248" s="2"/>
      <c r="BO248" s="2"/>
      <c r="BP248" s="2"/>
      <c r="BQ248" s="2"/>
      <c r="BR248" s="2"/>
      <c r="BS248" s="2"/>
      <c r="BT248" s="2"/>
      <c r="BU248" s="2"/>
      <c r="BV248" s="2"/>
      <c r="BW248" s="2"/>
      <c r="BX248" s="2"/>
      <c r="BY248" s="2"/>
      <c r="BZ248" s="2"/>
      <c r="CA248" s="2"/>
      <c r="CB248" s="2"/>
      <c r="CC248" s="2"/>
      <c r="CD248" s="2"/>
      <c r="CE248" s="2"/>
      <c r="CF248" s="2"/>
    </row>
    <row r="249" spans="1:84" s="284" customFormat="1" ht="18.75" x14ac:dyDescent="0.25">
      <c r="A249" s="242"/>
      <c r="B249" s="243"/>
      <c r="C249" s="304"/>
      <c r="D249" s="8"/>
      <c r="E249" s="302"/>
      <c r="F249" s="305" t="s">
        <v>2215</v>
      </c>
      <c r="G249" s="2"/>
      <c r="H249" s="302"/>
      <c r="I249" s="302"/>
      <c r="J249" s="302"/>
      <c r="K249" s="358"/>
      <c r="L249" s="2"/>
      <c r="M249" s="358"/>
      <c r="N249" s="302"/>
      <c r="O249" s="302"/>
      <c r="P249" s="302"/>
      <c r="Q249" s="23"/>
      <c r="R249" s="23"/>
      <c r="S249" s="23"/>
      <c r="T249" s="23"/>
      <c r="U249" s="23"/>
      <c r="V249" s="23"/>
      <c r="W249" s="23"/>
      <c r="X249" s="302"/>
      <c r="Y249" s="9"/>
      <c r="Z249" s="9"/>
      <c r="AA249" s="19"/>
      <c r="AB249" s="401"/>
      <c r="AC249" s="401"/>
      <c r="AD249" s="401"/>
      <c r="AE249" s="401"/>
      <c r="AF249" s="401"/>
      <c r="AG249" s="401"/>
      <c r="AH249" s="401"/>
      <c r="AI249" s="303"/>
      <c r="AJ249" s="339"/>
      <c r="AK249" s="339"/>
      <c r="AL249" s="302"/>
      <c r="AM249" s="362">
        <f t="shared" si="33"/>
        <v>0</v>
      </c>
      <c r="AN249" s="32">
        <f t="shared" si="41"/>
        <v>0</v>
      </c>
      <c r="AO249" s="31" t="str">
        <f>_L_SV_Pcuoi</f>
        <v/>
      </c>
      <c r="AP249" s="2" t="s">
        <v>148</v>
      </c>
      <c r="AQ249" s="2"/>
      <c r="AR249" s="13">
        <f t="shared" si="42"/>
        <v>0</v>
      </c>
      <c r="AS249" s="13"/>
      <c r="AT249" s="1"/>
      <c r="AU249" s="40">
        <f t="shared" si="43"/>
        <v>0</v>
      </c>
      <c r="AV249" s="40"/>
      <c r="AW249" s="40"/>
      <c r="AX249" s="40"/>
      <c r="AY249" s="40"/>
      <c r="AZ249" s="40"/>
      <c r="BA249" s="40"/>
      <c r="BB249" s="40"/>
      <c r="BC249" s="40"/>
      <c r="BD249" s="40"/>
      <c r="BE249" s="40"/>
      <c r="BF249" s="40"/>
      <c r="BG249" s="40"/>
      <c r="BH249" s="40"/>
      <c r="BI249" s="40"/>
      <c r="BJ249" s="40"/>
      <c r="BK249" s="40"/>
      <c r="BL249" s="40"/>
      <c r="BM249" s="40"/>
      <c r="BN249" s="2"/>
      <c r="BO249" s="2"/>
      <c r="BP249" s="2"/>
      <c r="BQ249" s="2"/>
      <c r="BR249" s="2"/>
      <c r="BS249" s="2"/>
      <c r="BT249" s="2"/>
      <c r="BU249" s="2"/>
      <c r="BV249" s="2"/>
      <c r="BW249" s="2"/>
      <c r="BX249" s="2"/>
      <c r="BY249" s="2"/>
      <c r="BZ249" s="2"/>
      <c r="CA249" s="2"/>
      <c r="CB249" s="2"/>
      <c r="CC249" s="2"/>
      <c r="CD249" s="2"/>
      <c r="CE249" s="2"/>
      <c r="CF249" s="2"/>
    </row>
    <row r="250" spans="1:84" s="284" customFormat="1" ht="18.75" x14ac:dyDescent="0.25">
      <c r="A250" s="242"/>
      <c r="B250" s="243"/>
      <c r="C250" s="304"/>
      <c r="D250" s="8"/>
      <c r="E250" s="302"/>
      <c r="F250" s="305" t="s">
        <v>2214</v>
      </c>
      <c r="G250" s="2"/>
      <c r="H250" s="302"/>
      <c r="I250" s="302"/>
      <c r="J250" s="302"/>
      <c r="K250" s="358"/>
      <c r="L250" s="2"/>
      <c r="M250" s="358"/>
      <c r="N250" s="302"/>
      <c r="O250" s="302"/>
      <c r="P250" s="302"/>
      <c r="Q250" s="23"/>
      <c r="R250" s="23"/>
      <c r="S250" s="23"/>
      <c r="T250" s="23"/>
      <c r="U250" s="23"/>
      <c r="V250" s="23"/>
      <c r="W250" s="23"/>
      <c r="X250" s="302"/>
      <c r="Y250" s="9"/>
      <c r="Z250" s="9"/>
      <c r="AA250" s="19"/>
      <c r="AB250" s="401"/>
      <c r="AC250" s="401"/>
      <c r="AD250" s="401"/>
      <c r="AE250" s="401"/>
      <c r="AF250" s="401"/>
      <c r="AG250" s="401"/>
      <c r="AH250" s="401"/>
      <c r="AI250" s="303"/>
      <c r="AJ250" s="339"/>
      <c r="AK250" s="339"/>
      <c r="AL250" s="302"/>
      <c r="AM250" s="362">
        <f t="shared" si="33"/>
        <v>0</v>
      </c>
      <c r="AN250" s="32">
        <f t="shared" si="41"/>
        <v>0</v>
      </c>
      <c r="AO250" s="31" t="str">
        <f>_L_SV_Pcuoi</f>
        <v/>
      </c>
      <c r="AP250" s="2" t="s">
        <v>0</v>
      </c>
      <c r="AQ250" s="2"/>
      <c r="AR250" s="13">
        <f t="shared" si="42"/>
        <v>0</v>
      </c>
      <c r="AS250" s="13"/>
      <c r="AT250" s="1"/>
      <c r="AU250" s="40">
        <f t="shared" si="43"/>
        <v>0</v>
      </c>
      <c r="AV250" s="40"/>
      <c r="AW250" s="40"/>
      <c r="AX250" s="40"/>
      <c r="AY250" s="40"/>
      <c r="AZ250" s="40"/>
      <c r="BA250" s="40"/>
      <c r="BB250" s="40"/>
      <c r="BC250" s="40"/>
      <c r="BD250" s="40"/>
      <c r="BE250" s="40"/>
      <c r="BF250" s="40"/>
      <c r="BG250" s="40"/>
      <c r="BH250" s="40"/>
      <c r="BI250" s="40"/>
      <c r="BJ250" s="40"/>
      <c r="BK250" s="40"/>
      <c r="BL250" s="40"/>
      <c r="BM250" s="40"/>
      <c r="BN250" s="2"/>
      <c r="BO250" s="2"/>
      <c r="BP250" s="2"/>
      <c r="BQ250" s="2"/>
      <c r="BR250" s="2"/>
      <c r="BS250" s="2"/>
      <c r="BT250" s="2"/>
      <c r="BU250" s="2"/>
      <c r="BV250" s="2"/>
      <c r="BW250" s="2"/>
      <c r="BX250" s="2"/>
      <c r="BY250" s="2"/>
      <c r="BZ250" s="2"/>
      <c r="CA250" s="2"/>
      <c r="CB250" s="2"/>
      <c r="CC250" s="2"/>
      <c r="CD250" s="2"/>
      <c r="CE250" s="2"/>
      <c r="CF250" s="2"/>
    </row>
    <row r="251" spans="1:84" s="284" customFormat="1" ht="18.75" x14ac:dyDescent="0.25">
      <c r="A251" s="242"/>
      <c r="B251" s="243"/>
      <c r="C251" s="306"/>
      <c r="D251" s="2"/>
      <c r="E251" s="302"/>
      <c r="F251" s="307" t="s">
        <v>1520</v>
      </c>
      <c r="G251" s="2"/>
      <c r="H251" s="302"/>
      <c r="I251" s="302"/>
      <c r="J251" s="302"/>
      <c r="K251" s="358"/>
      <c r="L251" s="2"/>
      <c r="M251" s="358"/>
      <c r="N251" s="302"/>
      <c r="O251" s="302"/>
      <c r="P251" s="302"/>
      <c r="Q251" s="23"/>
      <c r="R251" s="23"/>
      <c r="S251" s="23"/>
      <c r="T251" s="23"/>
      <c r="U251" s="23"/>
      <c r="V251" s="23"/>
      <c r="W251" s="23"/>
      <c r="X251" s="302"/>
      <c r="Y251" s="9"/>
      <c r="Z251" s="9"/>
      <c r="AA251" s="19"/>
      <c r="AB251" s="401"/>
      <c r="AC251" s="401"/>
      <c r="AD251" s="401"/>
      <c r="AE251" s="401"/>
      <c r="AF251" s="401"/>
      <c r="AG251" s="401"/>
      <c r="AH251" s="401"/>
      <c r="AI251" s="303"/>
      <c r="AJ251" s="339"/>
      <c r="AK251" s="339"/>
      <c r="AL251" s="302"/>
      <c r="AM251" s="362">
        <f t="shared" si="33"/>
        <v>0</v>
      </c>
      <c r="AN251" s="32">
        <f t="shared" si="41"/>
        <v>0</v>
      </c>
      <c r="AO251" s="31" t="str">
        <f>_L_SV_Pcuoi</f>
        <v/>
      </c>
      <c r="AP251" s="2" t="s">
        <v>1</v>
      </c>
      <c r="AQ251" s="2"/>
      <c r="AR251" s="13">
        <f t="shared" si="42"/>
        <v>0</v>
      </c>
      <c r="AS251" s="13"/>
      <c r="AT251" s="1"/>
      <c r="AU251" s="40">
        <f t="shared" si="43"/>
        <v>0</v>
      </c>
      <c r="AV251" s="40"/>
      <c r="AW251" s="40"/>
      <c r="AX251" s="40"/>
      <c r="AY251" s="40"/>
      <c r="AZ251" s="40"/>
      <c r="BA251" s="40"/>
      <c r="BB251" s="40"/>
      <c r="BC251" s="40"/>
      <c r="BD251" s="40"/>
      <c r="BE251" s="40"/>
      <c r="BF251" s="40"/>
      <c r="BG251" s="40"/>
      <c r="BH251" s="40"/>
      <c r="BI251" s="40"/>
      <c r="BJ251" s="40"/>
      <c r="BK251" s="40"/>
      <c r="BL251" s="40"/>
      <c r="BM251" s="40"/>
      <c r="BN251" s="2"/>
      <c r="BO251" s="2"/>
      <c r="BP251" s="2"/>
      <c r="BQ251" s="2"/>
      <c r="BR251" s="2"/>
      <c r="BS251" s="2"/>
      <c r="BT251" s="2"/>
      <c r="BU251" s="2"/>
      <c r="BV251" s="2"/>
      <c r="BW251" s="2"/>
      <c r="BX251" s="2"/>
      <c r="BY251" s="2"/>
      <c r="BZ251" s="2"/>
      <c r="CA251" s="2"/>
      <c r="CB251" s="2"/>
      <c r="CC251" s="2"/>
      <c r="CD251" s="2"/>
      <c r="CE251" s="2"/>
      <c r="CF251" s="2"/>
    </row>
    <row r="252" spans="1:84" s="284" customFormat="1" ht="18.75" x14ac:dyDescent="0.25">
      <c r="A252" s="242"/>
      <c r="B252" s="243"/>
      <c r="C252" s="304"/>
      <c r="D252" s="8"/>
      <c r="E252" s="302"/>
      <c r="F252" s="305" t="s">
        <v>1519</v>
      </c>
      <c r="G252" s="2"/>
      <c r="H252" s="302"/>
      <c r="I252" s="302"/>
      <c r="J252" s="302"/>
      <c r="K252" s="358"/>
      <c r="L252" s="2"/>
      <c r="M252" s="358"/>
      <c r="N252" s="302"/>
      <c r="O252" s="302"/>
      <c r="P252" s="302"/>
      <c r="Q252" s="23"/>
      <c r="R252" s="23"/>
      <c r="S252" s="23"/>
      <c r="T252" s="23"/>
      <c r="U252" s="23"/>
      <c r="V252" s="23"/>
      <c r="W252" s="23"/>
      <c r="X252" s="302"/>
      <c r="Y252" s="9"/>
      <c r="Z252" s="9"/>
      <c r="AA252" s="19"/>
      <c r="AB252" s="401"/>
      <c r="AC252" s="401"/>
      <c r="AD252" s="401"/>
      <c r="AE252" s="401"/>
      <c r="AF252" s="401"/>
      <c r="AG252" s="401"/>
      <c r="AH252" s="401"/>
      <c r="AI252" s="303"/>
      <c r="AJ252" s="339"/>
      <c r="AK252" s="339"/>
      <c r="AL252" s="302"/>
      <c r="AM252" s="362">
        <f t="shared" si="33"/>
        <v>0</v>
      </c>
      <c r="AN252" s="32">
        <f t="shared" si="41"/>
        <v>0</v>
      </c>
      <c r="AO252" s="31" t="str">
        <f>_L_SV_Pcuoi</f>
        <v/>
      </c>
      <c r="AP252" s="2" t="s">
        <v>1489</v>
      </c>
      <c r="AQ252" s="2"/>
      <c r="AR252" s="13">
        <f t="shared" si="42"/>
        <v>0</v>
      </c>
      <c r="AS252" s="13"/>
      <c r="AT252" s="1"/>
      <c r="AU252" s="40">
        <f t="shared" si="43"/>
        <v>0</v>
      </c>
      <c r="AV252" s="40"/>
      <c r="AW252" s="40"/>
      <c r="AX252" s="40"/>
      <c r="AY252" s="40"/>
      <c r="AZ252" s="40"/>
      <c r="BA252" s="40"/>
      <c r="BB252" s="40"/>
      <c r="BC252" s="40"/>
      <c r="BD252" s="40"/>
      <c r="BE252" s="40"/>
      <c r="BF252" s="40"/>
      <c r="BG252" s="40"/>
      <c r="BH252" s="40"/>
      <c r="BI252" s="40"/>
      <c r="BJ252" s="40"/>
      <c r="BK252" s="40"/>
      <c r="BL252" s="40"/>
      <c r="BM252" s="40"/>
      <c r="BN252" s="2"/>
      <c r="BO252" s="2"/>
      <c r="BP252" s="2"/>
      <c r="BQ252" s="2"/>
      <c r="BR252" s="2"/>
      <c r="BS252" s="2"/>
      <c r="BT252" s="2"/>
      <c r="BU252" s="2"/>
      <c r="BV252" s="2"/>
      <c r="BW252" s="2"/>
      <c r="BX252" s="2"/>
      <c r="BY252" s="2"/>
      <c r="BZ252" s="2"/>
      <c r="CA252" s="2"/>
      <c r="CB252" s="2"/>
      <c r="CC252" s="2"/>
      <c r="CD252" s="2"/>
      <c r="CE252" s="2"/>
      <c r="CF252" s="2"/>
    </row>
    <row r="253" spans="1:84" s="284" customFormat="1" ht="18.75" x14ac:dyDescent="0.25">
      <c r="A253" s="242"/>
      <c r="B253" s="243"/>
      <c r="C253" s="239"/>
      <c r="D253" s="2"/>
      <c r="F253" s="2"/>
      <c r="G253" s="307" t="s">
        <v>1521</v>
      </c>
      <c r="H253" s="302"/>
      <c r="I253" s="302"/>
      <c r="J253" s="302"/>
      <c r="K253" s="358"/>
      <c r="L253" s="2"/>
      <c r="M253" s="358"/>
      <c r="N253" s="302"/>
      <c r="O253" s="302"/>
      <c r="P253" s="302"/>
      <c r="Q253" s="23"/>
      <c r="R253" s="23"/>
      <c r="S253" s="23"/>
      <c r="T253" s="23"/>
      <c r="U253" s="23"/>
      <c r="V253" s="23"/>
      <c r="W253" s="23"/>
      <c r="X253" s="302"/>
      <c r="Y253" s="9"/>
      <c r="Z253" s="9"/>
      <c r="AA253" s="19"/>
      <c r="AB253" s="401"/>
      <c r="AC253" s="401"/>
      <c r="AD253" s="401"/>
      <c r="AE253" s="401"/>
      <c r="AF253" s="401"/>
      <c r="AG253" s="401"/>
      <c r="AH253" s="401"/>
      <c r="AI253" s="303"/>
      <c r="AJ253" s="339"/>
      <c r="AK253" s="339"/>
      <c r="AL253" s="302"/>
      <c r="AM253" s="362">
        <f t="shared" si="33"/>
        <v>0</v>
      </c>
      <c r="AN253" s="32">
        <f t="shared" si="41"/>
        <v>0</v>
      </c>
      <c r="AO253" s="31" t="str">
        <f>_L_SV_Pcuoi</f>
        <v/>
      </c>
      <c r="AP253" s="2" t="s">
        <v>1488</v>
      </c>
      <c r="AQ253" s="2"/>
      <c r="AR253" s="13">
        <f t="shared" si="42"/>
        <v>0</v>
      </c>
      <c r="AS253" s="13"/>
      <c r="AT253" s="1"/>
      <c r="AU253" s="40">
        <f t="shared" si="43"/>
        <v>0</v>
      </c>
      <c r="AV253" s="40"/>
      <c r="AW253" s="40"/>
      <c r="AX253" s="40"/>
      <c r="AY253" s="40"/>
      <c r="AZ253" s="40"/>
      <c r="BA253" s="40"/>
      <c r="BB253" s="40"/>
      <c r="BC253" s="40"/>
      <c r="BD253" s="40"/>
      <c r="BE253" s="40"/>
      <c r="BF253" s="40"/>
      <c r="BG253" s="40"/>
      <c r="BH253" s="40"/>
      <c r="BI253" s="40"/>
      <c r="BJ253" s="40"/>
      <c r="BK253" s="40"/>
      <c r="BL253" s="40"/>
      <c r="BM253" s="40"/>
      <c r="BN253" s="2"/>
      <c r="BO253" s="2"/>
      <c r="BP253" s="2"/>
      <c r="BQ253" s="2"/>
      <c r="BR253" s="2"/>
      <c r="BS253" s="2"/>
      <c r="BT253" s="2"/>
      <c r="BU253" s="2"/>
      <c r="BV253" s="2"/>
      <c r="BW253" s="2"/>
      <c r="BX253" s="2"/>
      <c r="BY253" s="2"/>
      <c r="BZ253" s="2"/>
      <c r="CA253" s="2"/>
      <c r="CB253" s="2"/>
      <c r="CC253" s="2"/>
      <c r="CD253" s="2"/>
      <c r="CE253" s="2"/>
      <c r="CF253" s="2"/>
    </row>
    <row r="254" spans="1:84" s="284" customFormat="1" ht="19.5" x14ac:dyDescent="0.25">
      <c r="A254" s="242"/>
      <c r="B254" s="243"/>
      <c r="C254" s="239"/>
      <c r="D254" s="2"/>
      <c r="F254" s="2"/>
      <c r="G254" s="311" t="s">
        <v>2508</v>
      </c>
      <c r="H254" s="302"/>
      <c r="I254" s="302"/>
      <c r="J254" s="302"/>
      <c r="K254" s="358"/>
      <c r="L254" s="2"/>
      <c r="M254" s="358"/>
      <c r="N254" s="302"/>
      <c r="O254" s="302"/>
      <c r="P254" s="302"/>
      <c r="Q254" s="23"/>
      <c r="R254" s="23"/>
      <c r="S254" s="23"/>
      <c r="T254" s="23"/>
      <c r="U254" s="23"/>
      <c r="V254" s="23"/>
      <c r="W254" s="23"/>
      <c r="X254" s="302"/>
      <c r="Y254" s="9"/>
      <c r="Z254" s="9"/>
      <c r="AA254" s="19"/>
      <c r="AB254" s="401"/>
      <c r="AC254" s="401"/>
      <c r="AD254" s="401"/>
      <c r="AE254" s="401"/>
      <c r="AF254" s="401"/>
      <c r="AG254" s="401"/>
      <c r="AH254" s="401"/>
      <c r="AI254" s="303"/>
      <c r="AJ254" s="339"/>
      <c r="AK254" s="339"/>
      <c r="AL254" s="302"/>
      <c r="AM254" s="362">
        <f t="shared" si="33"/>
        <v>0</v>
      </c>
      <c r="AN254" s="32">
        <f t="shared" si="41"/>
        <v>0</v>
      </c>
      <c r="AO254" s="31" t="str">
        <f>_L_SV_Pcuoi</f>
        <v/>
      </c>
      <c r="AP254" s="2"/>
      <c r="AQ254" s="2"/>
      <c r="AR254" s="308">
        <f>SUM(AR247:AR253)</f>
        <v>0</v>
      </c>
      <c r="AS254" s="308"/>
      <c r="AT254" s="309"/>
      <c r="AU254" s="310">
        <f>SUM(AU247:AU253)</f>
        <v>0</v>
      </c>
      <c r="AV254" s="40"/>
      <c r="AW254" s="40"/>
      <c r="AX254" s="40"/>
      <c r="AY254" s="40"/>
      <c r="AZ254" s="40"/>
      <c r="BA254" s="40"/>
      <c r="BB254" s="40"/>
      <c r="BC254" s="40"/>
      <c r="BD254" s="40"/>
      <c r="BE254" s="40"/>
      <c r="BF254" s="40"/>
      <c r="BG254" s="40"/>
      <c r="BH254" s="40"/>
      <c r="BI254" s="40"/>
      <c r="BJ254" s="40"/>
      <c r="BK254" s="40"/>
      <c r="BL254" s="40"/>
      <c r="BM254" s="40"/>
      <c r="BN254" s="2"/>
      <c r="BO254" s="2"/>
      <c r="BP254" s="2"/>
      <c r="BQ254" s="2"/>
      <c r="BR254" s="2"/>
      <c r="BS254" s="2"/>
      <c r="BT254" s="2"/>
      <c r="BU254" s="2"/>
      <c r="BV254" s="2"/>
      <c r="BW254" s="2"/>
      <c r="BX254" s="2"/>
      <c r="BY254" s="2"/>
      <c r="BZ254" s="2"/>
      <c r="CA254" s="2"/>
      <c r="CB254" s="2"/>
      <c r="CC254" s="2"/>
      <c r="CD254" s="2"/>
      <c r="CE254" s="2"/>
      <c r="CF254" s="2"/>
    </row>
    <row r="255" spans="1:84" s="284" customFormat="1" x14ac:dyDescent="0.25">
      <c r="A255" s="242"/>
      <c r="B255" s="243"/>
      <c r="C255" s="239"/>
      <c r="D255" s="2"/>
      <c r="F255" s="2"/>
      <c r="G255" s="307" t="s">
        <v>1522</v>
      </c>
      <c r="H255" s="302"/>
      <c r="I255" s="302"/>
      <c r="J255" s="302"/>
      <c r="K255" s="358"/>
      <c r="L255" s="2"/>
      <c r="M255" s="358"/>
      <c r="N255" s="302"/>
      <c r="O255" s="302"/>
      <c r="P255" s="302"/>
      <c r="Q255" s="23"/>
      <c r="R255" s="23"/>
      <c r="S255" s="23"/>
      <c r="T255" s="23"/>
      <c r="U255" s="23"/>
      <c r="V255" s="23"/>
      <c r="W255" s="23"/>
      <c r="X255" s="302"/>
      <c r="Y255" s="9"/>
      <c r="Z255" s="9"/>
      <c r="AA255" s="19"/>
      <c r="AB255" s="401"/>
      <c r="AC255" s="401"/>
      <c r="AD255" s="401"/>
      <c r="AE255" s="401"/>
      <c r="AF255" s="401"/>
      <c r="AG255" s="401"/>
      <c r="AH255" s="401"/>
      <c r="AI255" s="303"/>
      <c r="AJ255" s="339"/>
      <c r="AK255" s="339"/>
      <c r="AL255" s="302"/>
      <c r="AM255" s="362">
        <f t="shared" si="33"/>
        <v>0</v>
      </c>
      <c r="AN255" s="32">
        <f t="shared" si="41"/>
        <v>0</v>
      </c>
      <c r="AO255" s="31" t="str">
        <f>_L_SV_Pcuoi</f>
        <v/>
      </c>
      <c r="AP255" s="2"/>
      <c r="AQ255" s="2"/>
      <c r="AR255" s="13"/>
      <c r="AS255" s="13"/>
      <c r="AT255" s="26"/>
      <c r="AU255" s="40"/>
      <c r="AV255" s="40"/>
      <c r="AW255" s="40"/>
      <c r="AX255" s="40"/>
      <c r="AY255" s="40"/>
      <c r="AZ255" s="40"/>
      <c r="BA255" s="40"/>
      <c r="BB255" s="40"/>
      <c r="BC255" s="40"/>
      <c r="BD255" s="40"/>
      <c r="BE255" s="40"/>
      <c r="BF255" s="40"/>
      <c r="BG255" s="40"/>
      <c r="BH255" s="40"/>
      <c r="BI255" s="40"/>
      <c r="BJ255" s="40"/>
      <c r="BK255" s="40"/>
      <c r="BL255" s="40"/>
      <c r="BM255" s="40"/>
      <c r="BN255" s="2"/>
      <c r="BO255" s="2"/>
      <c r="BP255" s="2"/>
      <c r="BQ255" s="2"/>
      <c r="BR255" s="2"/>
      <c r="BS255" s="2"/>
      <c r="BT255" s="2"/>
      <c r="BU255" s="2"/>
      <c r="BV255" s="2"/>
      <c r="BW255" s="2"/>
      <c r="BX255" s="2"/>
      <c r="BY255" s="2"/>
      <c r="BZ255" s="2"/>
      <c r="CA255" s="2"/>
      <c r="CB255" s="2"/>
      <c r="CC255" s="2"/>
      <c r="CD255" s="2"/>
      <c r="CE255" s="2"/>
      <c r="CF255" s="2"/>
    </row>
    <row r="256" spans="1:84" s="284" customFormat="1" x14ac:dyDescent="0.25">
      <c r="A256" s="242"/>
      <c r="B256" s="243"/>
      <c r="C256" s="239"/>
      <c r="D256" s="2"/>
      <c r="F256" s="4"/>
      <c r="G256" s="307" t="s">
        <v>1532</v>
      </c>
      <c r="H256" s="302"/>
      <c r="I256" s="302"/>
      <c r="J256" s="302"/>
      <c r="K256" s="358"/>
      <c r="L256" s="2"/>
      <c r="M256" s="358"/>
      <c r="N256" s="302"/>
      <c r="O256" s="302"/>
      <c r="P256" s="302"/>
      <c r="Q256" s="23"/>
      <c r="R256" s="23"/>
      <c r="S256" s="23"/>
      <c r="T256" s="23"/>
      <c r="U256" s="23"/>
      <c r="V256" s="23"/>
      <c r="W256" s="23"/>
      <c r="X256" s="302"/>
      <c r="Y256" s="9"/>
      <c r="Z256" s="9"/>
      <c r="AA256" s="19"/>
      <c r="AB256" s="401"/>
      <c r="AC256" s="401"/>
      <c r="AD256" s="401"/>
      <c r="AE256" s="401"/>
      <c r="AF256" s="401"/>
      <c r="AG256" s="401"/>
      <c r="AH256" s="401"/>
      <c r="AI256" s="303"/>
      <c r="AJ256" s="339"/>
      <c r="AK256" s="339"/>
      <c r="AL256" s="302"/>
      <c r="AM256" s="362">
        <f t="shared" si="33"/>
        <v>0</v>
      </c>
      <c r="AN256" s="32">
        <f t="shared" si="41"/>
        <v>0</v>
      </c>
      <c r="AO256" s="31" t="str">
        <f>_L_SV_Pcuoi</f>
        <v/>
      </c>
      <c r="AP256" s="2"/>
      <c r="AQ256" s="2"/>
      <c r="AR256" s="13"/>
      <c r="AS256" s="13"/>
      <c r="AT256" s="26"/>
      <c r="AU256" s="40"/>
      <c r="AV256" s="40"/>
      <c r="AW256" s="40"/>
      <c r="AX256" s="40"/>
      <c r="AY256" s="40"/>
      <c r="AZ256" s="40"/>
      <c r="BA256" s="40"/>
      <c r="BB256" s="40"/>
      <c r="BC256" s="40"/>
      <c r="BD256" s="40"/>
      <c r="BE256" s="40"/>
      <c r="BF256" s="40"/>
      <c r="BG256" s="40"/>
      <c r="BH256" s="40"/>
      <c r="BI256" s="40"/>
      <c r="BJ256" s="40"/>
      <c r="BK256" s="40"/>
      <c r="BL256" s="40"/>
      <c r="BM256" s="40"/>
      <c r="BN256" s="2"/>
      <c r="BO256" s="2"/>
      <c r="BP256" s="2"/>
      <c r="BQ256" s="2"/>
      <c r="BR256" s="2"/>
      <c r="BS256" s="2"/>
      <c r="BT256" s="2"/>
      <c r="BU256" s="2"/>
      <c r="BV256" s="2"/>
      <c r="BW256" s="2"/>
      <c r="BX256" s="2"/>
      <c r="BY256" s="2"/>
      <c r="BZ256" s="2"/>
      <c r="CA256" s="2"/>
      <c r="CB256" s="2"/>
      <c r="CC256" s="2"/>
      <c r="CD256" s="2"/>
      <c r="CE256" s="2"/>
      <c r="CF256" s="2"/>
    </row>
    <row r="257" spans="1:84" s="284" customFormat="1" x14ac:dyDescent="0.25">
      <c r="A257" s="242"/>
      <c r="B257" s="243"/>
      <c r="C257" s="239"/>
      <c r="D257" s="2"/>
      <c r="F257" s="4"/>
      <c r="G257" s="307" t="s">
        <v>1533</v>
      </c>
      <c r="H257" s="302"/>
      <c r="I257" s="302"/>
      <c r="J257" s="302"/>
      <c r="K257" s="358"/>
      <c r="L257" s="2"/>
      <c r="M257" s="358"/>
      <c r="N257" s="302"/>
      <c r="O257" s="302"/>
      <c r="P257" s="302"/>
      <c r="Q257" s="23"/>
      <c r="R257" s="23"/>
      <c r="S257" s="23"/>
      <c r="T257" s="23"/>
      <c r="U257" s="23"/>
      <c r="V257" s="23"/>
      <c r="W257" s="23"/>
      <c r="X257" s="302"/>
      <c r="Y257" s="9"/>
      <c r="Z257" s="9"/>
      <c r="AA257" s="19"/>
      <c r="AB257" s="401"/>
      <c r="AC257" s="401"/>
      <c r="AD257" s="401"/>
      <c r="AE257" s="401"/>
      <c r="AF257" s="401"/>
      <c r="AG257" s="401"/>
      <c r="AH257" s="401"/>
      <c r="AI257" s="303"/>
      <c r="AJ257" s="339"/>
      <c r="AK257" s="339"/>
      <c r="AL257" s="302"/>
      <c r="AM257" s="362">
        <f t="shared" si="33"/>
        <v>0</v>
      </c>
      <c r="AN257" s="32">
        <f t="shared" si="41"/>
        <v>0</v>
      </c>
      <c r="AO257" s="31" t="str">
        <f>_L_SV_Pcuoi</f>
        <v/>
      </c>
      <c r="AP257" s="2"/>
      <c r="AQ257" s="2"/>
      <c r="AR257" s="13"/>
      <c r="AS257" s="13"/>
      <c r="AT257" s="26"/>
      <c r="AU257" s="40"/>
      <c r="AV257" s="40"/>
      <c r="AW257" s="40"/>
      <c r="AX257" s="40"/>
      <c r="AY257" s="40"/>
      <c r="AZ257" s="40"/>
      <c r="BA257" s="40"/>
      <c r="BB257" s="40"/>
      <c r="BC257" s="40"/>
      <c r="BD257" s="40"/>
      <c r="BE257" s="40"/>
      <c r="BF257" s="40"/>
      <c r="BG257" s="40"/>
      <c r="BH257" s="40"/>
      <c r="BI257" s="40"/>
      <c r="BJ257" s="40"/>
      <c r="BK257" s="40"/>
      <c r="BL257" s="40"/>
      <c r="BM257" s="40"/>
      <c r="BN257" s="2"/>
      <c r="BO257" s="2"/>
      <c r="BP257" s="2"/>
      <c r="BQ257" s="2"/>
      <c r="BR257" s="2"/>
      <c r="BS257" s="2"/>
      <c r="BT257" s="2"/>
      <c r="BU257" s="2"/>
      <c r="BV257" s="2"/>
      <c r="BW257" s="2"/>
      <c r="BX257" s="2"/>
      <c r="BY257" s="2"/>
      <c r="BZ257" s="2"/>
      <c r="CA257" s="2"/>
      <c r="CB257" s="2"/>
      <c r="CC257" s="2"/>
      <c r="CD257" s="2"/>
      <c r="CE257" s="2"/>
      <c r="CF257" s="2"/>
    </row>
  </sheetData>
  <autoFilter ref="A9:CF257">
    <filterColumn colId="10" showButton="0"/>
  </autoFilter>
  <sortState ref="A10:CF244">
    <sortCondition ref="K10:K244"/>
  </sortState>
  <mergeCells count="19">
    <mergeCell ref="C7:C9"/>
    <mergeCell ref="D7:D9"/>
    <mergeCell ref="F7:F9"/>
    <mergeCell ref="G7:G9"/>
    <mergeCell ref="H7:H9"/>
    <mergeCell ref="E7:E9"/>
    <mergeCell ref="AA7:AA8"/>
    <mergeCell ref="I4:AA5"/>
    <mergeCell ref="I7:I9"/>
    <mergeCell ref="K7:P7"/>
    <mergeCell ref="K8:L9"/>
    <mergeCell ref="P8:P9"/>
    <mergeCell ref="N8:N9"/>
    <mergeCell ref="O8:O9"/>
    <mergeCell ref="Q8:X8"/>
    <mergeCell ref="Y8:Z8"/>
    <mergeCell ref="M8:M9"/>
    <mergeCell ref="Q7:Z7"/>
    <mergeCell ref="J7:J9"/>
  </mergeCells>
  <conditionalFormatting sqref="AU2:BM3">
    <cfRule type="cellIs" dxfId="261" priority="795" stopIfTrue="1" operator="equal">
      <formula>$AO$4</formula>
    </cfRule>
  </conditionalFormatting>
  <conditionalFormatting sqref="BN1:CF1 AU244:BM245 AU1:BM9 AU194:CF220 AU14:CF14 AU56:CF57 AU90:CF151 AU67:CF88 AU222:CF224 AU258:BM1048576 AU16:CF29 AU31:CF42 AU44:CF54 AU59:CF65 AU226:CF243 AU10:CF12 AU153:CF192">
    <cfRule type="cellIs" dxfId="260" priority="755" operator="equal">
      <formula>0</formula>
    </cfRule>
    <cfRule type="cellIs" dxfId="259" priority="757" operator="equal">
      <formula>0</formula>
    </cfRule>
  </conditionalFormatting>
  <conditionalFormatting sqref="N7:AH7 V6:AK6 N6:R6 T6 C1:L3 C244:J245 P9:AH9 P8:Z8 F253:G257 C253:D257 D8:L9 N258 P258:AK258 C194:C220 AI13:AK13 C6:L7 C4:I4 C5:H5 AN14:AO14 C14 C56:C57 AN56:AO57 AN90:AO151 C90:C151 AN67:AO88 C67:C88 AI65:AK65 AK67 AK69 AK72 AK78 AI55:AK56 C222:C224 AJ219:AK219 AK225 AJ226:AK226 N1:AK3 AI4:AK5 AJ10 AJ16 AJ70:AK70 Q222:X224 AJ222:AK222 AJ73:AK74 Q14:X14 Q67:X88 AJ79:AK81 Q56:X57 Q194:X220 Q226:X242 Q90:X151 N259:AK1048576 C258:L1048576 E222:F224 E67:F88 E90:F151 E56:F57 E14:F14 E226:F242 AA91:AK151 AA168:AK191 AA227:AK242 AA196:AJ198 AA56:AK57 AA78:AH81 AA82:AK88 AA167:AJ167 AA17:AK29 AA75:AK77 AA72:AH74 AA222:AH222 AA69:AH70 AA71:AK71 AA14:AH14 AA10:AH10 AA211:AK218 AA226:AH226 AA223:AK224 AA219:AH219 AA220:AK220 AA208:AJ210 AA200:AJ205 AA206:AK207 AA199:AK199 AA192:AJ192 AA11:AK12 AA68:AK68 AA67:AH67 AA90:AH90 AA194:AK195 E194:F220 H226:J242 H222:J224 H194:J220 H14:J14 H56:J57 H90:J151 H67:J88 G13:G14 Q10:X12 P10:P14 C226:C242 N16:N29 AA16:AH16 P16:Z29 C16:J29 AN16:AO29 AN31:AO42 C31:J42 N31:N42 P31:AK42 AA44:AK54 P44:P57 N44:N57 G44:G57 H44:J54 L44:L57 Y44:Z57 D44:D57 E44:F54 Q44:X54 C44:C54 AN44:AO54 H59:J65 AA59:AK64 E59:F65 Q59:X65 AN59:AO65 C59:C65 L31:L42 L16:L29 D59:D151 Y59:Z151 G59:G151 N59:N151 P59:P151 L59:L151 K13:K151 AN222:AO1048576 C243:K243 P243:AK245 AN1:AO12 C10:C12 D10:D14 Y10:Z14 L10:L14 N8:N14 E10:K12 K153:K242 L153:L245 P153:P242 N153:N245 G153:G242 Y153:Z242 D153:D242 H153:J192 AA153:AK166 E153:F192 Q153:X192 C153:C192 AN153:AO220">
    <cfRule type="cellIs" dxfId="258" priority="756" operator="equal">
      <formula>0</formula>
    </cfRule>
  </conditionalFormatting>
  <conditionalFormatting sqref="I1:I4 I194:I220 I14 I56:I57 I90:I151 I67:I88 I222:I224 I258:I1048576 I16:I29 I31:I42 I44:I54 I59:I65 I226:I245 I6:I12 I153:I192">
    <cfRule type="cellIs" dxfId="257" priority="644" operator="equal">
      <formula>"TH"</formula>
    </cfRule>
    <cfRule type="cellIs" dxfId="256" priority="645" operator="equal">
      <formula>"vđ"</formula>
    </cfRule>
  </conditionalFormatting>
  <conditionalFormatting sqref="AU246:CF248">
    <cfRule type="cellIs" dxfId="255" priority="343" operator="equal">
      <formula>0</formula>
    </cfRule>
    <cfRule type="cellIs" dxfId="254" priority="345" operator="equal">
      <formula>0</formula>
    </cfRule>
  </conditionalFormatting>
  <conditionalFormatting sqref="N246:N248 C246:J248 P246:AK248 L246:L248">
    <cfRule type="cellIs" dxfId="253" priority="344" operator="equal">
      <formula>0</formula>
    </cfRule>
  </conditionalFormatting>
  <conditionalFormatting sqref="I246:I248">
    <cfRule type="cellIs" dxfId="252" priority="341" operator="equal">
      <formula>"TH"</formula>
    </cfRule>
    <cfRule type="cellIs" dxfId="251" priority="342" operator="equal">
      <formula>"vđ"</formula>
    </cfRule>
  </conditionalFormatting>
  <conditionalFormatting sqref="AU248:CF248">
    <cfRule type="cellIs" dxfId="250" priority="333" operator="equal">
      <formula>0</formula>
    </cfRule>
    <cfRule type="cellIs" dxfId="249" priority="335" operator="equal">
      <formula>0</formula>
    </cfRule>
  </conditionalFormatting>
  <conditionalFormatting sqref="N248 C248:J248 P248:AK248 L248">
    <cfRule type="cellIs" dxfId="248" priority="334" operator="equal">
      <formula>0</formula>
    </cfRule>
  </conditionalFormatting>
  <conditionalFormatting sqref="I248">
    <cfRule type="cellIs" dxfId="247" priority="331" operator="equal">
      <formula>"TH"</formula>
    </cfRule>
    <cfRule type="cellIs" dxfId="246" priority="332" operator="equal">
      <formula>"vđ"</formula>
    </cfRule>
  </conditionalFormatting>
  <conditionalFormatting sqref="AU249:CF251">
    <cfRule type="cellIs" dxfId="245" priority="323" operator="equal">
      <formula>0</formula>
    </cfRule>
    <cfRule type="cellIs" dxfId="244" priority="325" operator="equal">
      <formula>0</formula>
    </cfRule>
  </conditionalFormatting>
  <conditionalFormatting sqref="N249:N251 C249:J251 P249:AK251 L249:L251">
    <cfRule type="cellIs" dxfId="243" priority="324" operator="equal">
      <formula>0</formula>
    </cfRule>
  </conditionalFormatting>
  <conditionalFormatting sqref="I249:I251">
    <cfRule type="cellIs" dxfId="242" priority="321" operator="equal">
      <formula>"TH"</formula>
    </cfRule>
    <cfRule type="cellIs" dxfId="241" priority="322" operator="equal">
      <formula>"vđ"</formula>
    </cfRule>
  </conditionalFormatting>
  <conditionalFormatting sqref="AU251:CF251">
    <cfRule type="cellIs" dxfId="240" priority="313" operator="equal">
      <formula>0</formula>
    </cfRule>
    <cfRule type="cellIs" dxfId="239" priority="315" operator="equal">
      <formula>0</formula>
    </cfRule>
  </conditionalFormatting>
  <conditionalFormatting sqref="N251 C251:J251 P251:AK251 L251">
    <cfRule type="cellIs" dxfId="238" priority="314" operator="equal">
      <formula>0</formula>
    </cfRule>
  </conditionalFormatting>
  <conditionalFormatting sqref="I251">
    <cfRule type="cellIs" dxfId="237" priority="311" operator="equal">
      <formula>"TH"</formula>
    </cfRule>
    <cfRule type="cellIs" dxfId="236" priority="312" operator="equal">
      <formula>"vđ"</formula>
    </cfRule>
  </conditionalFormatting>
  <conditionalFormatting sqref="AU252:CF254">
    <cfRule type="cellIs" dxfId="235" priority="303" operator="equal">
      <formula>0</formula>
    </cfRule>
    <cfRule type="cellIs" dxfId="234" priority="305" operator="equal">
      <formula>0</formula>
    </cfRule>
  </conditionalFormatting>
  <conditionalFormatting sqref="N252:N254 C252:J252 P252:AK254 H253:J254 L252:L254">
    <cfRule type="cellIs" dxfId="233" priority="304" operator="equal">
      <formula>0</formula>
    </cfRule>
  </conditionalFormatting>
  <conditionalFormatting sqref="I252:I254">
    <cfRule type="cellIs" dxfId="232" priority="301" operator="equal">
      <formula>"TH"</formula>
    </cfRule>
    <cfRule type="cellIs" dxfId="231" priority="302" operator="equal">
      <formula>"vđ"</formula>
    </cfRule>
  </conditionalFormatting>
  <conditionalFormatting sqref="AU254:CF254">
    <cfRule type="cellIs" dxfId="230" priority="293" operator="equal">
      <formula>0</formula>
    </cfRule>
    <cfRule type="cellIs" dxfId="229" priority="295" operator="equal">
      <formula>0</formula>
    </cfRule>
  </conditionalFormatting>
  <conditionalFormatting sqref="N254 P254:AK254 H254:J254 L254">
    <cfRule type="cellIs" dxfId="228" priority="294" operator="equal">
      <formula>0</formula>
    </cfRule>
  </conditionalFormatting>
  <conditionalFormatting sqref="I254">
    <cfRule type="cellIs" dxfId="227" priority="291" operator="equal">
      <formula>"TH"</formula>
    </cfRule>
    <cfRule type="cellIs" dxfId="226" priority="292" operator="equal">
      <formula>"vđ"</formula>
    </cfRule>
  </conditionalFormatting>
  <conditionalFormatting sqref="AU255:CF257">
    <cfRule type="cellIs" dxfId="225" priority="283" operator="equal">
      <formula>0</formula>
    </cfRule>
    <cfRule type="cellIs" dxfId="224" priority="285" operator="equal">
      <formula>0</formula>
    </cfRule>
  </conditionalFormatting>
  <conditionalFormatting sqref="N255:N257 P255:AK257 H255:J257 L255:L257">
    <cfRule type="cellIs" dxfId="223" priority="284" operator="equal">
      <formula>0</formula>
    </cfRule>
  </conditionalFormatting>
  <conditionalFormatting sqref="I255:I257">
    <cfRule type="cellIs" dxfId="222" priority="281" operator="equal">
      <formula>"TH"</formula>
    </cfRule>
    <cfRule type="cellIs" dxfId="221" priority="282" operator="equal">
      <formula>"vđ"</formula>
    </cfRule>
  </conditionalFormatting>
  <conditionalFormatting sqref="AU257:CF257">
    <cfRule type="cellIs" dxfId="220" priority="273" operator="equal">
      <formula>0</formula>
    </cfRule>
    <cfRule type="cellIs" dxfId="219" priority="275" operator="equal">
      <formula>0</formula>
    </cfRule>
  </conditionalFormatting>
  <conditionalFormatting sqref="N257 P257:AK257 H257:J257 L257">
    <cfRule type="cellIs" dxfId="218" priority="274" operator="equal">
      <formula>0</formula>
    </cfRule>
  </conditionalFormatting>
  <conditionalFormatting sqref="I257">
    <cfRule type="cellIs" dxfId="217" priority="271" operator="equal">
      <formula>"TH"</formula>
    </cfRule>
    <cfRule type="cellIs" dxfId="216" priority="272" operator="equal">
      <formula>"vđ"</formula>
    </cfRule>
  </conditionalFormatting>
  <conditionalFormatting sqref="AU225:CF225">
    <cfRule type="cellIs" dxfId="215" priority="263" operator="equal">
      <formula>0</formula>
    </cfRule>
    <cfRule type="cellIs" dxfId="214" priority="265" operator="equal">
      <formula>0</formula>
    </cfRule>
  </conditionalFormatting>
  <conditionalFormatting sqref="C225 Q225:X225 E225:F225 AA225:AJ225 H225:J225">
    <cfRule type="cellIs" dxfId="213" priority="264" operator="equal">
      <formula>0</formula>
    </cfRule>
  </conditionalFormatting>
  <conditionalFormatting sqref="I225">
    <cfRule type="cellIs" dxfId="212" priority="261" operator="equal">
      <formula>"TH"</formula>
    </cfRule>
    <cfRule type="cellIs" dxfId="211" priority="262" operator="equal">
      <formula>"vđ"</formula>
    </cfRule>
  </conditionalFormatting>
  <conditionalFormatting sqref="AU193:CF193">
    <cfRule type="cellIs" dxfId="210" priority="253" operator="equal">
      <formula>0</formula>
    </cfRule>
    <cfRule type="cellIs" dxfId="209" priority="255" operator="equal">
      <formula>0</formula>
    </cfRule>
  </conditionalFormatting>
  <conditionalFormatting sqref="C193 Q193:X193 E193:F193 AA193:AJ193 H193:J193">
    <cfRule type="cellIs" dxfId="208" priority="254" operator="equal">
      <formula>0</formula>
    </cfRule>
  </conditionalFormatting>
  <conditionalFormatting sqref="I193">
    <cfRule type="cellIs" dxfId="207" priority="251" operator="equal">
      <formula>"TH"</formula>
    </cfRule>
    <cfRule type="cellIs" dxfId="206" priority="252" operator="equal">
      <formula>"vđ"</formula>
    </cfRule>
  </conditionalFormatting>
  <conditionalFormatting sqref="O10:O151 O153:O258">
    <cfRule type="cellIs" dxfId="205" priority="223" operator="greaterThan">
      <formula>$O$2</formula>
    </cfRule>
  </conditionalFormatting>
  <conditionalFormatting sqref="O8:O9">
    <cfRule type="cellIs" dxfId="204" priority="222" operator="equal">
      <formula>0</formula>
    </cfRule>
  </conditionalFormatting>
  <conditionalFormatting sqref="O8:O151 O153:O258">
    <cfRule type="cellIs" dxfId="203" priority="220" operator="equal">
      <formula>0</formula>
    </cfRule>
  </conditionalFormatting>
  <conditionalFormatting sqref="AU244:BM244">
    <cfRule type="cellIs" dxfId="202" priority="197" operator="equal">
      <formula>0</formula>
    </cfRule>
    <cfRule type="cellIs" dxfId="201" priority="199" operator="equal">
      <formula>0</formula>
    </cfRule>
  </conditionalFormatting>
  <conditionalFormatting sqref="N244 D244:J244 P244:AK244 L244">
    <cfRule type="cellIs" dxfId="200" priority="198" operator="equal">
      <formula>0</formula>
    </cfRule>
  </conditionalFormatting>
  <conditionalFormatting sqref="I244">
    <cfRule type="cellIs" dxfId="199" priority="195" operator="equal">
      <formula>"TH"</formula>
    </cfRule>
    <cfRule type="cellIs" dxfId="198" priority="196" operator="equal">
      <formula>"vđ"</formula>
    </cfRule>
  </conditionalFormatting>
  <conditionalFormatting sqref="AU13:CF13">
    <cfRule type="cellIs" dxfId="197" priority="167" operator="equal">
      <formula>0</formula>
    </cfRule>
    <cfRule type="cellIs" dxfId="196" priority="169" operator="equal">
      <formula>0</formula>
    </cfRule>
  </conditionalFormatting>
  <conditionalFormatting sqref="C13 Q13:X13 AN13:AO13 E13:F13 AA13:AH13 H13:J13">
    <cfRule type="cellIs" dxfId="195" priority="168" operator="equal">
      <formula>0</formula>
    </cfRule>
  </conditionalFormatting>
  <conditionalFormatting sqref="I13">
    <cfRule type="cellIs" dxfId="194" priority="165" operator="equal">
      <formula>"TH"</formula>
    </cfRule>
    <cfRule type="cellIs" dxfId="193" priority="166" operator="equal">
      <formula>"vđ"</formula>
    </cfRule>
  </conditionalFormatting>
  <conditionalFormatting sqref="AL10">
    <cfRule type="cellIs" dxfId="192" priority="157" operator="equal">
      <formula>0</formula>
    </cfRule>
  </conditionalFormatting>
  <conditionalFormatting sqref="AL14">
    <cfRule type="cellIs" dxfId="191" priority="156" operator="equal">
      <formula>0</formula>
    </cfRule>
  </conditionalFormatting>
  <conditionalFormatting sqref="AI14:AK14">
    <cfRule type="cellIs" dxfId="190" priority="155" operator="equal">
      <formula>0</formula>
    </cfRule>
  </conditionalFormatting>
  <conditionalFormatting sqref="AL32">
    <cfRule type="cellIs" dxfId="189" priority="149" operator="equal">
      <formula>0</formula>
    </cfRule>
  </conditionalFormatting>
  <conditionalFormatting sqref="AU55:CF55">
    <cfRule type="cellIs" dxfId="188" priority="146" operator="equal">
      <formula>0</formula>
    </cfRule>
    <cfRule type="cellIs" dxfId="187" priority="148" operator="equal">
      <formula>0</formula>
    </cfRule>
  </conditionalFormatting>
  <conditionalFormatting sqref="AN55:AO55 C55 Q55:X55 E55:F55 AA55:AH55 H55:J55">
    <cfRule type="cellIs" dxfId="186" priority="147" operator="equal">
      <formula>0</formula>
    </cfRule>
  </conditionalFormatting>
  <conditionalFormatting sqref="I55">
    <cfRule type="cellIs" dxfId="185" priority="144" operator="equal">
      <formula>"TH"</formula>
    </cfRule>
    <cfRule type="cellIs" dxfId="184" priority="145" operator="equal">
      <formula>"vđ"</formula>
    </cfRule>
  </conditionalFormatting>
  <conditionalFormatting sqref="AU89:CF89">
    <cfRule type="cellIs" dxfId="183" priority="134" operator="equal">
      <formula>0</formula>
    </cfRule>
    <cfRule type="cellIs" dxfId="182" priority="136" operator="equal">
      <formula>0</formula>
    </cfRule>
  </conditionalFormatting>
  <conditionalFormatting sqref="Q89:X89 AN89:AO89 C89 AI90:AK90 E89:F89 AA89:AK89 H89:J89">
    <cfRule type="cellIs" dxfId="181" priority="135" operator="equal">
      <formula>0</formula>
    </cfRule>
  </conditionalFormatting>
  <conditionalFormatting sqref="I89">
    <cfRule type="cellIs" dxfId="180" priority="132" operator="equal">
      <formula>"TH"</formula>
    </cfRule>
    <cfRule type="cellIs" dxfId="179" priority="133" operator="equal">
      <formula>"vđ"</formula>
    </cfRule>
  </conditionalFormatting>
  <conditionalFormatting sqref="AU66:CF66">
    <cfRule type="cellIs" dxfId="178" priority="122" operator="equal">
      <formula>0</formula>
    </cfRule>
    <cfRule type="cellIs" dxfId="177" priority="124" operator="equal">
      <formula>0</formula>
    </cfRule>
  </conditionalFormatting>
  <conditionalFormatting sqref="Q66:X66 AN66:AO66 C66 AI66:AK66 AI67:AJ67 E66:F66 H66:J66">
    <cfRule type="cellIs" dxfId="176" priority="123" operator="equal">
      <formula>0</formula>
    </cfRule>
  </conditionalFormatting>
  <conditionalFormatting sqref="I66">
    <cfRule type="cellIs" dxfId="175" priority="120" operator="equal">
      <formula>"TH"</formula>
    </cfRule>
    <cfRule type="cellIs" dxfId="174" priority="121" operator="equal">
      <formula>"vđ"</formula>
    </cfRule>
  </conditionalFormatting>
  <conditionalFormatting sqref="AA65:AH66">
    <cfRule type="cellIs" dxfId="173" priority="112" operator="equal">
      <formula>0</formula>
    </cfRule>
  </conditionalFormatting>
  <conditionalFormatting sqref="AI69:AJ69">
    <cfRule type="cellIs" dxfId="172" priority="111" operator="equal">
      <formula>0</formula>
    </cfRule>
  </conditionalFormatting>
  <conditionalFormatting sqref="AI72:AJ72 AI73:AI74">
    <cfRule type="cellIs" dxfId="171" priority="110" operator="equal">
      <formula>0</formula>
    </cfRule>
  </conditionalFormatting>
  <conditionalFormatting sqref="AI78:AJ78 AI79">
    <cfRule type="cellIs" dxfId="170" priority="109" operator="equal">
      <formula>0</formula>
    </cfRule>
  </conditionalFormatting>
  <conditionalFormatting sqref="AI80:AI81">
    <cfRule type="cellIs" dxfId="169" priority="108" operator="equal">
      <formula>0</formula>
    </cfRule>
  </conditionalFormatting>
  <conditionalFormatting sqref="AM16:AM29 AM31:AM42 AM44:AM57 AM59:AM151 AM222:AM1048576 AM1:AM14 AM153:AM220">
    <cfRule type="cellIs" dxfId="168" priority="107" operator="equal">
      <formula>1</formula>
    </cfRule>
  </conditionalFormatting>
  <conditionalFormatting sqref="AK192:AK193">
    <cfRule type="cellIs" dxfId="167" priority="106" operator="equal">
      <formula>0</formula>
    </cfRule>
  </conditionalFormatting>
  <conditionalFormatting sqref="AK196:AK198">
    <cfRule type="cellIs" dxfId="166" priority="105" operator="equal">
      <formula>0</formula>
    </cfRule>
  </conditionalFormatting>
  <conditionalFormatting sqref="AK200:AK205">
    <cfRule type="cellIs" dxfId="165" priority="104" operator="equal">
      <formula>0</formula>
    </cfRule>
  </conditionalFormatting>
  <conditionalFormatting sqref="AK208:AK210">
    <cfRule type="cellIs" dxfId="164" priority="103" operator="equal">
      <formula>0</formula>
    </cfRule>
  </conditionalFormatting>
  <conditionalFormatting sqref="AU221:CF221">
    <cfRule type="cellIs" dxfId="163" priority="100" operator="equal">
      <formula>0</formula>
    </cfRule>
    <cfRule type="cellIs" dxfId="162" priority="102" operator="equal">
      <formula>0</formula>
    </cfRule>
  </conditionalFormatting>
  <conditionalFormatting sqref="C221 AN221:AO221 Q221:X221 AI222 E221:F221 AA221:AK221 H221:J221">
    <cfRule type="cellIs" dxfId="161" priority="101" operator="equal">
      <formula>0</formula>
    </cfRule>
  </conditionalFormatting>
  <conditionalFormatting sqref="I221">
    <cfRule type="cellIs" dxfId="160" priority="98" operator="equal">
      <formula>"TH"</formula>
    </cfRule>
    <cfRule type="cellIs" dxfId="159" priority="99" operator="equal">
      <formula>"vđ"</formula>
    </cfRule>
  </conditionalFormatting>
  <conditionalFormatting sqref="AM221">
    <cfRule type="cellIs" dxfId="158" priority="90" operator="equal">
      <formula>1</formula>
    </cfRule>
  </conditionalFormatting>
  <conditionalFormatting sqref="AI219">
    <cfRule type="cellIs" dxfId="157" priority="89" operator="equal">
      <formula>0</formula>
    </cfRule>
  </conditionalFormatting>
  <conditionalFormatting sqref="AI219 AI221:AI222">
    <cfRule type="cellIs" dxfId="156" priority="88" operator="equal">
      <formula>0</formula>
    </cfRule>
  </conditionalFormatting>
  <conditionalFormatting sqref="AI220">
    <cfRule type="cellIs" dxfId="155" priority="87" operator="equal">
      <formula>0</formula>
    </cfRule>
  </conditionalFormatting>
  <conditionalFormatting sqref="AI226">
    <cfRule type="cellIs" dxfId="154" priority="86" operator="equal">
      <formula>0</formula>
    </cfRule>
  </conditionalFormatting>
  <conditionalFormatting sqref="AI226">
    <cfRule type="cellIs" dxfId="153" priority="85" operator="equal">
      <formula>0</formula>
    </cfRule>
  </conditionalFormatting>
  <conditionalFormatting sqref="AI10">
    <cfRule type="cellIs" dxfId="152" priority="70" operator="equal">
      <formula>0</formula>
    </cfRule>
  </conditionalFormatting>
  <conditionalFormatting sqref="AK10">
    <cfRule type="cellIs" dxfId="151" priority="69" operator="equal">
      <formula>0</formula>
    </cfRule>
  </conditionalFormatting>
  <conditionalFormatting sqref="AI16">
    <cfRule type="cellIs" dxfId="150" priority="68" operator="equal">
      <formula>0</formula>
    </cfRule>
  </conditionalFormatting>
  <conditionalFormatting sqref="AK16">
    <cfRule type="cellIs" dxfId="149" priority="67" operator="equal">
      <formula>0</formula>
    </cfRule>
  </conditionalFormatting>
  <conditionalFormatting sqref="AI70">
    <cfRule type="cellIs" dxfId="148" priority="66" operator="equal">
      <formula>0</formula>
    </cfRule>
  </conditionalFormatting>
  <conditionalFormatting sqref="AK167">
    <cfRule type="cellIs" dxfId="147" priority="65" operator="equal">
      <formula>0</formula>
    </cfRule>
  </conditionalFormatting>
  <conditionalFormatting sqref="AU15:CF15">
    <cfRule type="cellIs" dxfId="146" priority="54" operator="equal">
      <formula>0</formula>
    </cfRule>
    <cfRule type="cellIs" dxfId="145" priority="56" operator="equal">
      <formula>0</formula>
    </cfRule>
  </conditionalFormatting>
  <conditionalFormatting sqref="AN15:AO15 C15:J15 N15 P15:AH15 L15">
    <cfRule type="cellIs" dxfId="144" priority="55" operator="equal">
      <formula>0</formula>
    </cfRule>
  </conditionalFormatting>
  <conditionalFormatting sqref="I15">
    <cfRule type="cellIs" dxfId="143" priority="52" operator="equal">
      <formula>"TH"</formula>
    </cfRule>
    <cfRule type="cellIs" dxfId="142" priority="53" operator="equal">
      <formula>"vđ"</formula>
    </cfRule>
  </conditionalFormatting>
  <conditionalFormatting sqref="AL15">
    <cfRule type="cellIs" dxfId="141" priority="49" operator="equal">
      <formula>0</formula>
    </cfRule>
  </conditionalFormatting>
  <conditionalFormatting sqref="AI15:AK15">
    <cfRule type="cellIs" dxfId="140" priority="48" operator="equal">
      <formula>0</formula>
    </cfRule>
  </conditionalFormatting>
  <conditionalFormatting sqref="AM15">
    <cfRule type="cellIs" dxfId="139" priority="47" operator="equal">
      <formula>1</formula>
    </cfRule>
  </conditionalFormatting>
  <conditionalFormatting sqref="AU30:CF30">
    <cfRule type="cellIs" dxfId="138" priority="44" operator="equal">
      <formula>0</formula>
    </cfRule>
    <cfRule type="cellIs" dxfId="137" priority="46" operator="equal">
      <formula>0</formula>
    </cfRule>
  </conditionalFormatting>
  <conditionalFormatting sqref="N30 P30:AK30 C30:J30 AN30:AO30 L30">
    <cfRule type="cellIs" dxfId="136" priority="45" operator="equal">
      <formula>0</formula>
    </cfRule>
  </conditionalFormatting>
  <conditionalFormatting sqref="I30">
    <cfRule type="cellIs" dxfId="135" priority="42" operator="equal">
      <formula>"TH"</formula>
    </cfRule>
    <cfRule type="cellIs" dxfId="134" priority="43" operator="equal">
      <formula>"vđ"</formula>
    </cfRule>
  </conditionalFormatting>
  <conditionalFormatting sqref="AM30">
    <cfRule type="cellIs" dxfId="133" priority="39" operator="equal">
      <formula>1</formula>
    </cfRule>
  </conditionalFormatting>
  <conditionalFormatting sqref="AU43:CF43">
    <cfRule type="cellIs" dxfId="132" priority="36" operator="equal">
      <formula>0</formula>
    </cfRule>
    <cfRule type="cellIs" dxfId="131" priority="38" operator="equal">
      <formula>0</formula>
    </cfRule>
  </conditionalFormatting>
  <conditionalFormatting sqref="N43 P43:AK43 C43:J43 AN43:AO43 L43">
    <cfRule type="cellIs" dxfId="130" priority="37" operator="equal">
      <formula>0</formula>
    </cfRule>
  </conditionalFormatting>
  <conditionalFormatting sqref="I43">
    <cfRule type="cellIs" dxfId="129" priority="34" operator="equal">
      <formula>"TH"</formula>
    </cfRule>
    <cfRule type="cellIs" dxfId="128" priority="35" operator="equal">
      <formula>"vđ"</formula>
    </cfRule>
  </conditionalFormatting>
  <conditionalFormatting sqref="AM43">
    <cfRule type="cellIs" dxfId="127" priority="31" operator="equal">
      <formula>1</formula>
    </cfRule>
  </conditionalFormatting>
  <conditionalFormatting sqref="AU58:CF58">
    <cfRule type="cellIs" dxfId="126" priority="28" operator="equal">
      <formula>0</formula>
    </cfRule>
    <cfRule type="cellIs" dxfId="125" priority="30" operator="equal">
      <formula>0</formula>
    </cfRule>
  </conditionalFormatting>
  <conditionalFormatting sqref="AN58:AO58 N58 P58:AK58 C58:J58 L58">
    <cfRule type="cellIs" dxfId="124" priority="29" operator="equal">
      <formula>0</formula>
    </cfRule>
  </conditionalFormatting>
  <conditionalFormatting sqref="I58">
    <cfRule type="cellIs" dxfId="123" priority="26" operator="equal">
      <formula>"TH"</formula>
    </cfRule>
    <cfRule type="cellIs" dxfId="122" priority="27" operator="equal">
      <formula>"vđ"</formula>
    </cfRule>
  </conditionalFormatting>
  <conditionalFormatting sqref="AM58">
    <cfRule type="cellIs" dxfId="121" priority="23" operator="equal">
      <formula>1</formula>
    </cfRule>
  </conditionalFormatting>
  <conditionalFormatting sqref="K244:K257">
    <cfRule type="cellIs" dxfId="120" priority="22" operator="greaterThan">
      <formula>$O$2</formula>
    </cfRule>
  </conditionalFormatting>
  <conditionalFormatting sqref="K244:K257">
    <cfRule type="cellIs" dxfId="119" priority="21" operator="equal">
      <formula>0</formula>
    </cfRule>
  </conditionalFormatting>
  <conditionalFormatting sqref="M244:M257">
    <cfRule type="cellIs" dxfId="118" priority="20" operator="greaterThan">
      <formula>$O$2</formula>
    </cfRule>
  </conditionalFormatting>
  <conditionalFormatting sqref="M244:M257">
    <cfRule type="cellIs" dxfId="117" priority="19" operator="equal">
      <formula>0</formula>
    </cfRule>
  </conditionalFormatting>
  <conditionalFormatting sqref="M10:M151 M153:M243">
    <cfRule type="cellIs" dxfId="116" priority="14" operator="equal">
      <formula>4</formula>
    </cfRule>
    <cfRule type="cellIs" dxfId="115" priority="15" operator="equal">
      <formula>3</formula>
    </cfRule>
    <cfRule type="cellIs" dxfId="114" priority="16" operator="equal">
      <formula>2</formula>
    </cfRule>
    <cfRule type="cellIs" dxfId="113" priority="17" operator="equal">
      <formula>2</formula>
    </cfRule>
    <cfRule type="cellIs" dxfId="112" priority="18" operator="equal">
      <formula>1</formula>
    </cfRule>
  </conditionalFormatting>
  <conditionalFormatting sqref="AU152:CF152">
    <cfRule type="cellIs" dxfId="111" priority="11" operator="equal">
      <formula>0</formula>
    </cfRule>
    <cfRule type="cellIs" dxfId="110" priority="13" operator="equal">
      <formula>0</formula>
    </cfRule>
  </conditionalFormatting>
  <conditionalFormatting sqref="AN152:AO152 N152 P152:AK152 C152:L152">
    <cfRule type="cellIs" dxfId="109" priority="12" operator="equal">
      <formula>0</formula>
    </cfRule>
  </conditionalFormatting>
  <conditionalFormatting sqref="I152">
    <cfRule type="cellIs" dxfId="108" priority="9" operator="equal">
      <formula>"TH"</formula>
    </cfRule>
    <cfRule type="cellIs" dxfId="107" priority="10" operator="equal">
      <formula>"vđ"</formula>
    </cfRule>
  </conditionalFormatting>
  <conditionalFormatting sqref="O152">
    <cfRule type="cellIs" dxfId="106" priority="8" operator="greaterThan">
      <formula>$O$2</formula>
    </cfRule>
  </conditionalFormatting>
  <conditionalFormatting sqref="O152">
    <cfRule type="cellIs" dxfId="105" priority="7" operator="equal">
      <formula>0</formula>
    </cfRule>
  </conditionalFormatting>
  <conditionalFormatting sqref="AM152">
    <cfRule type="cellIs" dxfId="104" priority="6" operator="equal">
      <formula>1</formula>
    </cfRule>
  </conditionalFormatting>
  <conditionalFormatting sqref="M152">
    <cfRule type="cellIs" dxfId="103" priority="1" operator="equal">
      <formula>4</formula>
    </cfRule>
    <cfRule type="cellIs" dxfId="102" priority="2" operator="equal">
      <formula>3</formula>
    </cfRule>
    <cfRule type="cellIs" dxfId="101" priority="3" operator="equal">
      <formula>2</formula>
    </cfRule>
    <cfRule type="cellIs" dxfId="100" priority="4" operator="equal">
      <formula>2</formula>
    </cfRule>
    <cfRule type="cellIs" dxfId="99" priority="5" operator="equal">
      <formula>1</formula>
    </cfRule>
  </conditionalFormatting>
  <printOptions horizontalCentered="1"/>
  <pageMargins left="0.19685039370078741" right="0.19685039370078741" top="0.59055118110236227" bottom="0.39370078740157483" header="0.11811023622047245" footer="0.11811023622047245"/>
  <pageSetup paperSize="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2:T161"/>
  <sheetViews>
    <sheetView view="pageBreakPreview" zoomScaleNormal="100" zoomScaleSheetLayoutView="100" workbookViewId="0">
      <pane xSplit="2" ySplit="5" topLeftCell="C49" activePane="bottomRight" state="frozen"/>
      <selection activeCell="AC27" sqref="AC27"/>
      <selection pane="topRight" activeCell="AC27" sqref="AC27"/>
      <selection pane="bottomLeft" activeCell="AC27" sqref="AC27"/>
      <selection pane="bottomRight" activeCell="W6" sqref="W6"/>
    </sheetView>
  </sheetViews>
  <sheetFormatPr defaultColWidth="9.140625" defaultRowHeight="12.75" x14ac:dyDescent="0.2"/>
  <cols>
    <col min="1" max="1" width="15.28515625" style="73" customWidth="1"/>
    <col min="2" max="2" width="7.7109375" style="73" customWidth="1"/>
    <col min="3" max="3" width="4.5703125" style="73" customWidth="1"/>
    <col min="4" max="4" width="11.28515625" style="73" bestFit="1" customWidth="1"/>
    <col min="5" max="5" width="3.140625" style="73" bestFit="1" customWidth="1"/>
    <col min="6" max="14" width="6.7109375" style="73" customWidth="1"/>
    <col min="15" max="16384" width="9.140625" style="73"/>
  </cols>
  <sheetData>
    <row r="2" spans="1:20" s="338" customFormat="1" ht="18.75" x14ac:dyDescent="0.3">
      <c r="C2" s="597" t="s">
        <v>2545</v>
      </c>
      <c r="D2" s="597"/>
      <c r="E2" s="597"/>
      <c r="F2" s="597"/>
      <c r="G2" s="597"/>
      <c r="H2" s="597"/>
      <c r="I2" s="597"/>
      <c r="J2" s="597"/>
      <c r="K2" s="597"/>
      <c r="L2" s="597"/>
      <c r="M2" s="597"/>
      <c r="N2" s="597"/>
      <c r="O2" s="597"/>
    </row>
    <row r="3" spans="1:20" s="338" customFormat="1" ht="18.75" x14ac:dyDescent="0.3">
      <c r="C3" s="598" t="s">
        <v>2544</v>
      </c>
      <c r="D3" s="598"/>
      <c r="E3" s="598"/>
      <c r="F3" s="598"/>
      <c r="G3" s="598"/>
      <c r="H3" s="598"/>
      <c r="I3" s="598"/>
      <c r="J3" s="598"/>
      <c r="K3" s="598"/>
      <c r="L3" s="598"/>
      <c r="M3" s="598"/>
      <c r="N3" s="598"/>
      <c r="O3" s="598"/>
    </row>
    <row r="5" spans="1:20" s="68" customFormat="1" ht="25.5" x14ac:dyDescent="0.25">
      <c r="C5" s="69" t="s">
        <v>3</v>
      </c>
      <c r="D5" s="69" t="s">
        <v>2210</v>
      </c>
      <c r="E5" s="69" t="s">
        <v>2209</v>
      </c>
      <c r="F5" s="69" t="s">
        <v>2170</v>
      </c>
      <c r="G5" s="70" t="s">
        <v>28</v>
      </c>
      <c r="H5" s="70" t="s">
        <v>1487</v>
      </c>
      <c r="I5" s="70" t="s">
        <v>148</v>
      </c>
      <c r="J5" s="70" t="s">
        <v>2150</v>
      </c>
      <c r="K5" s="70" t="s">
        <v>2151</v>
      </c>
      <c r="L5" s="70" t="s">
        <v>1488</v>
      </c>
      <c r="M5" s="70" t="s">
        <v>1489</v>
      </c>
      <c r="N5" s="71" t="s">
        <v>1490</v>
      </c>
      <c r="O5" s="71"/>
      <c r="S5" s="68" t="s">
        <v>2170</v>
      </c>
    </row>
    <row r="6" spans="1:20" x14ac:dyDescent="0.2">
      <c r="A6" s="72" t="e">
        <f>_N_NgayGio</f>
        <v>#N/A</v>
      </c>
      <c r="B6" s="73" t="str">
        <f>_N_Gio_</f>
        <v>7:00</v>
      </c>
      <c r="C6" s="74">
        <v>1</v>
      </c>
      <c r="D6" s="75" t="e">
        <f>MIN('LICH THI'!K:K)</f>
        <v>#N/A</v>
      </c>
      <c r="E6" s="76">
        <v>1</v>
      </c>
      <c r="F6" s="77">
        <f t="shared" ref="F6:F37" si="0">_N_CongSP_</f>
        <v>10</v>
      </c>
      <c r="G6" s="77">
        <f t="shared" ref="G6:G37" si="1">_N_CongLLCT</f>
        <v>0</v>
      </c>
      <c r="H6" s="77">
        <f t="shared" ref="H6:H37" si="2">_N_CongKHCB</f>
        <v>0</v>
      </c>
      <c r="I6" s="77">
        <f t="shared" ref="I6:I37" si="3">_N_CongCSKT</f>
        <v>0</v>
      </c>
      <c r="J6" s="77">
        <f t="shared" ref="J6:J37" si="4">_N_CongKCT</f>
        <v>0</v>
      </c>
      <c r="K6" s="77">
        <f t="shared" ref="K6:K37" si="5">_N_CongKCK</f>
        <v>0</v>
      </c>
      <c r="L6" s="77">
        <f t="shared" ref="L6:L37" si="6">_N_CongKTVT</f>
        <v>0</v>
      </c>
      <c r="M6" s="77">
        <f t="shared" ref="M6:M37" si="7">_N_CongCNTT</f>
        <v>0</v>
      </c>
      <c r="N6" s="334">
        <f>SUMIF('LICH THI'!$A:$A,'Theo Ngay'!$A6,'LICH THI'!X:X)</f>
        <v>0</v>
      </c>
      <c r="O6" s="334" t="e">
        <f>IF(D6="","",CHOOSE(WEEKDAY(D6),"(Cnhật)","(Thứ 2)","(Thứ 3)","(Thứ 4)","(Thứ 5)","(Thứ 6)","(Thứ 7)"))</f>
        <v>#N/A</v>
      </c>
      <c r="P6" s="73">
        <f>N6-2*F6</f>
        <v>-20</v>
      </c>
      <c r="Q6" s="73">
        <f>SUMIF('LICH THI'!$A:$A,'Theo Ngay'!$A6,'LICH THI'!N:N)</f>
        <v>268</v>
      </c>
      <c r="S6" s="73">
        <v>18</v>
      </c>
      <c r="T6" s="73">
        <f>+S6-F6</f>
        <v>8</v>
      </c>
    </row>
    <row r="7" spans="1:20" x14ac:dyDescent="0.2">
      <c r="A7" s="72" t="e">
        <f>_N_NgayGio</f>
        <v>#N/A</v>
      </c>
      <c r="B7" s="73" t="str">
        <f>_N_Gio_</f>
        <v>9:00</v>
      </c>
      <c r="C7" s="55">
        <f t="shared" ref="C7:C38" si="8">_N_stt</f>
        <v>2</v>
      </c>
      <c r="D7" s="78" t="e">
        <f>D6</f>
        <v>#N/A</v>
      </c>
      <c r="E7" s="79">
        <v>2</v>
      </c>
      <c r="F7" s="80">
        <f t="shared" si="0"/>
        <v>10</v>
      </c>
      <c r="G7" s="80">
        <f t="shared" si="1"/>
        <v>0</v>
      </c>
      <c r="H7" s="80">
        <f t="shared" si="2"/>
        <v>0</v>
      </c>
      <c r="I7" s="80">
        <f t="shared" si="3"/>
        <v>0</v>
      </c>
      <c r="J7" s="80">
        <f t="shared" si="4"/>
        <v>0</v>
      </c>
      <c r="K7" s="80">
        <f t="shared" si="5"/>
        <v>0</v>
      </c>
      <c r="L7" s="80">
        <f t="shared" si="6"/>
        <v>0</v>
      </c>
      <c r="M7" s="80">
        <f t="shared" si="7"/>
        <v>0</v>
      </c>
      <c r="N7" s="335">
        <f>SUMIF('LICH THI'!$A:$A,'Theo Ngay'!$A7,'LICH THI'!X:X)</f>
        <v>0</v>
      </c>
      <c r="O7" s="335"/>
      <c r="P7" s="73">
        <f t="shared" ref="P7:P70" si="9">N7-2*F7</f>
        <v>-20</v>
      </c>
      <c r="Q7" s="73">
        <f>SUMIF('LICH THI'!$A:$A,'Theo Ngay'!$A7,'LICH THI'!N:N)</f>
        <v>268</v>
      </c>
      <c r="S7" s="73">
        <v>21</v>
      </c>
      <c r="T7" s="73">
        <f t="shared" ref="T7:T70" si="10">+S7-F7</f>
        <v>11</v>
      </c>
    </row>
    <row r="8" spans="1:20" x14ac:dyDescent="0.2">
      <c r="A8" s="72" t="e">
        <f>_N_NgayGio</f>
        <v>#N/A</v>
      </c>
      <c r="B8" s="73" t="str">
        <f>_N_Gio_</f>
        <v>13:00</v>
      </c>
      <c r="C8" s="55">
        <f t="shared" si="8"/>
        <v>3</v>
      </c>
      <c r="D8" s="78" t="e">
        <f>D7</f>
        <v>#N/A</v>
      </c>
      <c r="E8" s="79">
        <v>3</v>
      </c>
      <c r="F8" s="80">
        <f t="shared" si="0"/>
        <v>10</v>
      </c>
      <c r="G8" s="80">
        <f t="shared" si="1"/>
        <v>0</v>
      </c>
      <c r="H8" s="80">
        <f t="shared" si="2"/>
        <v>0</v>
      </c>
      <c r="I8" s="80">
        <f t="shared" si="3"/>
        <v>0</v>
      </c>
      <c r="J8" s="80">
        <f t="shared" si="4"/>
        <v>0</v>
      </c>
      <c r="K8" s="80">
        <f t="shared" si="5"/>
        <v>0</v>
      </c>
      <c r="L8" s="80">
        <f t="shared" si="6"/>
        <v>0</v>
      </c>
      <c r="M8" s="80">
        <f t="shared" si="7"/>
        <v>0</v>
      </c>
      <c r="N8" s="335">
        <f>SUMIF('LICH THI'!$A:$A,'Theo Ngay'!$A8,'LICH THI'!X:X)</f>
        <v>0</v>
      </c>
      <c r="O8" s="335"/>
      <c r="P8" s="73">
        <f t="shared" si="9"/>
        <v>-20</v>
      </c>
      <c r="Q8" s="73">
        <f>SUMIF('LICH THI'!$A:$A,'Theo Ngay'!$A8,'LICH THI'!N:N)</f>
        <v>268</v>
      </c>
      <c r="S8" s="73">
        <v>15</v>
      </c>
      <c r="T8" s="73">
        <f t="shared" si="10"/>
        <v>5</v>
      </c>
    </row>
    <row r="9" spans="1:20" x14ac:dyDescent="0.2">
      <c r="A9" s="72" t="e">
        <f>_N_NgayGio</f>
        <v>#N/A</v>
      </c>
      <c r="B9" s="73" t="str">
        <f>_N_Gio_</f>
        <v>15:00</v>
      </c>
      <c r="C9" s="55">
        <f t="shared" si="8"/>
        <v>4</v>
      </c>
      <c r="D9" s="78" t="e">
        <f>D8</f>
        <v>#N/A</v>
      </c>
      <c r="E9" s="79">
        <v>4</v>
      </c>
      <c r="F9" s="80">
        <f t="shared" si="0"/>
        <v>10</v>
      </c>
      <c r="G9" s="80">
        <f t="shared" si="1"/>
        <v>0</v>
      </c>
      <c r="H9" s="80">
        <f t="shared" si="2"/>
        <v>0</v>
      </c>
      <c r="I9" s="80">
        <f t="shared" si="3"/>
        <v>0</v>
      </c>
      <c r="J9" s="80">
        <f t="shared" si="4"/>
        <v>0</v>
      </c>
      <c r="K9" s="80">
        <f t="shared" si="5"/>
        <v>0</v>
      </c>
      <c r="L9" s="80">
        <f t="shared" si="6"/>
        <v>0</v>
      </c>
      <c r="M9" s="80">
        <f t="shared" si="7"/>
        <v>0</v>
      </c>
      <c r="N9" s="335">
        <f>SUMIF('LICH THI'!$A:$A,'Theo Ngay'!$A9,'LICH THI'!X:X)</f>
        <v>0</v>
      </c>
      <c r="O9" s="335"/>
      <c r="P9" s="73">
        <f t="shared" si="9"/>
        <v>-20</v>
      </c>
      <c r="Q9" s="73">
        <f>SUMIF('LICH THI'!$A:$A,'Theo Ngay'!$A9,'LICH THI'!N:N)</f>
        <v>268</v>
      </c>
      <c r="S9" s="73">
        <v>2</v>
      </c>
      <c r="T9" s="73">
        <f t="shared" si="10"/>
        <v>-8</v>
      </c>
    </row>
    <row r="10" spans="1:20" hidden="1" x14ac:dyDescent="0.2">
      <c r="A10" s="72" t="e">
        <f t="shared" ref="A10:A35" si="11">_Ngay_Gio_</f>
        <v>#NAME?</v>
      </c>
      <c r="B10" s="73" t="str">
        <f>_N_Gio_</f>
        <v>18:00</v>
      </c>
      <c r="C10" s="81">
        <f t="shared" si="8"/>
        <v>5</v>
      </c>
      <c r="D10" s="78" t="e">
        <f>D9</f>
        <v>#N/A</v>
      </c>
      <c r="E10" s="82">
        <v>5</v>
      </c>
      <c r="F10" s="85">
        <f t="shared" si="0"/>
        <v>0</v>
      </c>
      <c r="G10" s="85">
        <f t="shared" si="1"/>
        <v>0</v>
      </c>
      <c r="H10" s="85">
        <f t="shared" si="2"/>
        <v>0</v>
      </c>
      <c r="I10" s="85">
        <f t="shared" si="3"/>
        <v>0</v>
      </c>
      <c r="J10" s="85">
        <f t="shared" si="4"/>
        <v>0</v>
      </c>
      <c r="K10" s="85">
        <f t="shared" si="5"/>
        <v>0</v>
      </c>
      <c r="L10" s="85">
        <f t="shared" si="6"/>
        <v>0</v>
      </c>
      <c r="M10" s="85">
        <f t="shared" si="7"/>
        <v>0</v>
      </c>
      <c r="N10" s="336">
        <f>SUMIF('LICH THI'!$A:$A,'Theo Ngay'!$A10,'LICH THI'!X:X)</f>
        <v>0</v>
      </c>
      <c r="O10" s="336"/>
      <c r="P10" s="73">
        <f t="shared" si="9"/>
        <v>0</v>
      </c>
      <c r="Q10" s="73">
        <f>SUMIF('LICH THI'!$A:$A,'Theo Ngay'!$A10,'LICH THI'!N:N)</f>
        <v>0</v>
      </c>
      <c r="S10" s="73">
        <v>0</v>
      </c>
      <c r="T10" s="73">
        <f t="shared" si="10"/>
        <v>0</v>
      </c>
    </row>
    <row r="11" spans="1:20" x14ac:dyDescent="0.2">
      <c r="A11" s="72" t="e">
        <f>_N_NgayGio</f>
        <v>#N/A</v>
      </c>
      <c r="B11" s="73" t="str">
        <f>_N_Gio_</f>
        <v>7:00</v>
      </c>
      <c r="C11" s="74">
        <f t="shared" si="8"/>
        <v>6</v>
      </c>
      <c r="D11" s="75" t="e">
        <f>+D6+1</f>
        <v>#N/A</v>
      </c>
      <c r="E11" s="76">
        <v>1</v>
      </c>
      <c r="F11" s="77">
        <f t="shared" si="0"/>
        <v>10</v>
      </c>
      <c r="G11" s="77">
        <f t="shared" si="1"/>
        <v>0</v>
      </c>
      <c r="H11" s="77">
        <f t="shared" si="2"/>
        <v>0</v>
      </c>
      <c r="I11" s="77">
        <f t="shared" si="3"/>
        <v>0</v>
      </c>
      <c r="J11" s="77">
        <f t="shared" si="4"/>
        <v>0</v>
      </c>
      <c r="K11" s="77">
        <f t="shared" si="5"/>
        <v>0</v>
      </c>
      <c r="L11" s="77">
        <f t="shared" si="6"/>
        <v>0</v>
      </c>
      <c r="M11" s="77">
        <f t="shared" si="7"/>
        <v>0</v>
      </c>
      <c r="N11" s="334">
        <f>SUMIF('LICH THI'!$A:$A,'Theo Ngay'!$A11,'LICH THI'!X:X)</f>
        <v>0</v>
      </c>
      <c r="O11" s="334" t="e">
        <f>IF(D11="","",CHOOSE(WEEKDAY(D11),"(Cnhật)","(Thứ 2)","(Thứ 3)","(Thứ 4)","(Thứ 5)","(Thứ 6)","(Thứ 7)"))</f>
        <v>#N/A</v>
      </c>
      <c r="P11" s="73">
        <f t="shared" si="9"/>
        <v>-20</v>
      </c>
      <c r="Q11" s="73">
        <f>SUMIF('LICH THI'!$A:$A,'Theo Ngay'!$A11,'LICH THI'!N:N)</f>
        <v>268</v>
      </c>
      <c r="S11" s="73">
        <v>8</v>
      </c>
      <c r="T11" s="73">
        <f t="shared" si="10"/>
        <v>-2</v>
      </c>
    </row>
    <row r="12" spans="1:20" x14ac:dyDescent="0.2">
      <c r="A12" s="72" t="e">
        <f>_N_NgayGio</f>
        <v>#N/A</v>
      </c>
      <c r="B12" s="73" t="str">
        <f>_N_Gio_</f>
        <v>9:00</v>
      </c>
      <c r="C12" s="55">
        <f t="shared" si="8"/>
        <v>7</v>
      </c>
      <c r="D12" s="78" t="e">
        <f>D11</f>
        <v>#N/A</v>
      </c>
      <c r="E12" s="79">
        <v>2</v>
      </c>
      <c r="F12" s="80">
        <f t="shared" si="0"/>
        <v>10</v>
      </c>
      <c r="G12" s="80">
        <f t="shared" si="1"/>
        <v>0</v>
      </c>
      <c r="H12" s="80">
        <f t="shared" si="2"/>
        <v>0</v>
      </c>
      <c r="I12" s="80">
        <f t="shared" si="3"/>
        <v>0</v>
      </c>
      <c r="J12" s="80">
        <f t="shared" si="4"/>
        <v>0</v>
      </c>
      <c r="K12" s="80">
        <f t="shared" si="5"/>
        <v>0</v>
      </c>
      <c r="L12" s="80">
        <f t="shared" si="6"/>
        <v>0</v>
      </c>
      <c r="M12" s="80">
        <f t="shared" si="7"/>
        <v>0</v>
      </c>
      <c r="N12" s="335">
        <f>SUMIF('LICH THI'!$A:$A,'Theo Ngay'!$A12,'LICH THI'!X:X)</f>
        <v>0</v>
      </c>
      <c r="O12" s="335"/>
      <c r="P12" s="73">
        <f t="shared" si="9"/>
        <v>-20</v>
      </c>
      <c r="Q12" s="73">
        <f>SUMIF('LICH THI'!$A:$A,'Theo Ngay'!$A12,'LICH THI'!N:N)</f>
        <v>268</v>
      </c>
      <c r="S12" s="73">
        <v>9</v>
      </c>
      <c r="T12" s="73">
        <f t="shared" si="10"/>
        <v>-1</v>
      </c>
    </row>
    <row r="13" spans="1:20" x14ac:dyDescent="0.2">
      <c r="A13" s="72" t="e">
        <f>_N_NgayGio</f>
        <v>#N/A</v>
      </c>
      <c r="B13" s="73" t="str">
        <f>_N_Gio_</f>
        <v>13:00</v>
      </c>
      <c r="C13" s="55">
        <f t="shared" si="8"/>
        <v>8</v>
      </c>
      <c r="D13" s="78" t="e">
        <f>D12</f>
        <v>#N/A</v>
      </c>
      <c r="E13" s="79">
        <v>3</v>
      </c>
      <c r="F13" s="80">
        <f t="shared" si="0"/>
        <v>10</v>
      </c>
      <c r="G13" s="80">
        <f t="shared" si="1"/>
        <v>0</v>
      </c>
      <c r="H13" s="80">
        <f t="shared" si="2"/>
        <v>0</v>
      </c>
      <c r="I13" s="80">
        <f t="shared" si="3"/>
        <v>0</v>
      </c>
      <c r="J13" s="80">
        <f t="shared" si="4"/>
        <v>0</v>
      </c>
      <c r="K13" s="80">
        <f t="shared" si="5"/>
        <v>0</v>
      </c>
      <c r="L13" s="80">
        <f t="shared" si="6"/>
        <v>0</v>
      </c>
      <c r="M13" s="80">
        <f t="shared" si="7"/>
        <v>0</v>
      </c>
      <c r="N13" s="335">
        <f>SUMIF('LICH THI'!$A:$A,'Theo Ngay'!$A13,'LICH THI'!X:X)</f>
        <v>0</v>
      </c>
      <c r="O13" s="335"/>
      <c r="P13" s="73">
        <f t="shared" si="9"/>
        <v>-20</v>
      </c>
      <c r="Q13" s="73">
        <f>SUMIF('LICH THI'!$A:$A,'Theo Ngay'!$A13,'LICH THI'!N:N)</f>
        <v>268</v>
      </c>
      <c r="S13" s="73">
        <v>5</v>
      </c>
      <c r="T13" s="73">
        <f t="shared" si="10"/>
        <v>-5</v>
      </c>
    </row>
    <row r="14" spans="1:20" x14ac:dyDescent="0.2">
      <c r="A14" s="72" t="e">
        <f>_N_NgayGio</f>
        <v>#N/A</v>
      </c>
      <c r="B14" s="73" t="str">
        <f>_N_Gio_</f>
        <v>15:00</v>
      </c>
      <c r="C14" s="55">
        <f t="shared" si="8"/>
        <v>9</v>
      </c>
      <c r="D14" s="78" t="e">
        <f>D13</f>
        <v>#N/A</v>
      </c>
      <c r="E14" s="79">
        <v>4</v>
      </c>
      <c r="F14" s="80">
        <f>_N_CongSP_</f>
        <v>10</v>
      </c>
      <c r="G14" s="80">
        <f t="shared" si="1"/>
        <v>0</v>
      </c>
      <c r="H14" s="80">
        <f t="shared" si="2"/>
        <v>0</v>
      </c>
      <c r="I14" s="80">
        <f t="shared" si="3"/>
        <v>0</v>
      </c>
      <c r="J14" s="80">
        <f t="shared" si="4"/>
        <v>0</v>
      </c>
      <c r="K14" s="80">
        <f t="shared" si="5"/>
        <v>0</v>
      </c>
      <c r="L14" s="80">
        <f t="shared" si="6"/>
        <v>0</v>
      </c>
      <c r="M14" s="80">
        <f t="shared" si="7"/>
        <v>0</v>
      </c>
      <c r="N14" s="335">
        <f>SUMIF('LICH THI'!$A:$A,'Theo Ngay'!$A14,'LICH THI'!X:X)</f>
        <v>0</v>
      </c>
      <c r="O14" s="335"/>
      <c r="P14" s="73">
        <f t="shared" si="9"/>
        <v>-20</v>
      </c>
      <c r="Q14" s="73">
        <f>SUMIF('LICH THI'!$A:$A,'Theo Ngay'!$A14,'LICH THI'!N:N)</f>
        <v>268</v>
      </c>
      <c r="S14" s="73">
        <v>9</v>
      </c>
      <c r="T14" s="73">
        <f t="shared" si="10"/>
        <v>-1</v>
      </c>
    </row>
    <row r="15" spans="1:20" hidden="1" x14ac:dyDescent="0.2">
      <c r="A15" s="72" t="e">
        <f t="shared" si="11"/>
        <v>#NAME?</v>
      </c>
      <c r="B15" s="73" t="str">
        <f>_N_Gio_</f>
        <v>18:00</v>
      </c>
      <c r="C15" s="58">
        <f t="shared" si="8"/>
        <v>10</v>
      </c>
      <c r="D15" s="83" t="e">
        <f>D14</f>
        <v>#N/A</v>
      </c>
      <c r="E15" s="84">
        <v>5</v>
      </c>
      <c r="F15" s="85">
        <f t="shared" si="0"/>
        <v>0</v>
      </c>
      <c r="G15" s="85">
        <f t="shared" si="1"/>
        <v>0</v>
      </c>
      <c r="H15" s="85">
        <f t="shared" si="2"/>
        <v>0</v>
      </c>
      <c r="I15" s="85">
        <f t="shared" si="3"/>
        <v>0</v>
      </c>
      <c r="J15" s="85">
        <f t="shared" si="4"/>
        <v>0</v>
      </c>
      <c r="K15" s="85">
        <f t="shared" si="5"/>
        <v>0</v>
      </c>
      <c r="L15" s="85">
        <f t="shared" si="6"/>
        <v>0</v>
      </c>
      <c r="M15" s="85">
        <f t="shared" si="7"/>
        <v>0</v>
      </c>
      <c r="N15" s="336">
        <f>SUMIF('LICH THI'!$A:$A,'Theo Ngay'!$A15,'LICH THI'!X:X)</f>
        <v>0</v>
      </c>
      <c r="O15" s="336"/>
      <c r="P15" s="73">
        <f t="shared" si="9"/>
        <v>0</v>
      </c>
      <c r="Q15" s="73">
        <f>SUMIF('LICH THI'!$A:$A,'Theo Ngay'!$A15,'LICH THI'!N:N)</f>
        <v>0</v>
      </c>
      <c r="S15" s="73">
        <v>0</v>
      </c>
      <c r="T15" s="73">
        <f t="shared" si="10"/>
        <v>0</v>
      </c>
    </row>
    <row r="16" spans="1:20" x14ac:dyDescent="0.2">
      <c r="A16" s="72" t="e">
        <f>_N_NgayGio</f>
        <v>#N/A</v>
      </c>
      <c r="B16" s="73" t="str">
        <f>_N_Gio_</f>
        <v>7:00</v>
      </c>
      <c r="C16" s="74">
        <f t="shared" si="8"/>
        <v>11</v>
      </c>
      <c r="D16" s="75" t="e">
        <f>+D11+1</f>
        <v>#N/A</v>
      </c>
      <c r="E16" s="76">
        <v>1</v>
      </c>
      <c r="F16" s="77">
        <f t="shared" si="0"/>
        <v>10</v>
      </c>
      <c r="G16" s="77">
        <f t="shared" si="1"/>
        <v>0</v>
      </c>
      <c r="H16" s="77">
        <f t="shared" si="2"/>
        <v>0</v>
      </c>
      <c r="I16" s="77">
        <f t="shared" si="3"/>
        <v>0</v>
      </c>
      <c r="J16" s="77">
        <f t="shared" si="4"/>
        <v>0</v>
      </c>
      <c r="K16" s="77">
        <f t="shared" si="5"/>
        <v>0</v>
      </c>
      <c r="L16" s="77">
        <f t="shared" si="6"/>
        <v>0</v>
      </c>
      <c r="M16" s="77">
        <f t="shared" si="7"/>
        <v>0</v>
      </c>
      <c r="N16" s="334">
        <f>SUMIF('LICH THI'!$A:$A,'Theo Ngay'!$A16,'LICH THI'!X:X)</f>
        <v>0</v>
      </c>
      <c r="O16" s="334" t="e">
        <f>IF(D16="","",CHOOSE(WEEKDAY(D16),"(Cnhật)","(Thứ 2)","(Thứ 3)","(Thứ 4)","(Thứ 5)","(Thứ 6)","(Thứ 7)"))</f>
        <v>#N/A</v>
      </c>
      <c r="P16" s="73">
        <f t="shared" si="9"/>
        <v>-20</v>
      </c>
      <c r="Q16" s="73">
        <f>SUMIF('LICH THI'!$A:$A,'Theo Ngay'!$A16,'LICH THI'!N:N)</f>
        <v>268</v>
      </c>
      <c r="S16" s="73">
        <v>0</v>
      </c>
      <c r="T16" s="73">
        <f t="shared" si="10"/>
        <v>-10</v>
      </c>
    </row>
    <row r="17" spans="1:20" x14ac:dyDescent="0.2">
      <c r="A17" s="72" t="e">
        <f>_N_NgayGio</f>
        <v>#N/A</v>
      </c>
      <c r="B17" s="73" t="str">
        <f>_N_Gio_</f>
        <v>9:00</v>
      </c>
      <c r="C17" s="55">
        <f t="shared" si="8"/>
        <v>12</v>
      </c>
      <c r="D17" s="78" t="e">
        <f>D16</f>
        <v>#N/A</v>
      </c>
      <c r="E17" s="79">
        <v>2</v>
      </c>
      <c r="F17" s="80">
        <f t="shared" si="0"/>
        <v>10</v>
      </c>
      <c r="G17" s="80">
        <f t="shared" si="1"/>
        <v>0</v>
      </c>
      <c r="H17" s="80">
        <f t="shared" si="2"/>
        <v>0</v>
      </c>
      <c r="I17" s="80">
        <f t="shared" si="3"/>
        <v>0</v>
      </c>
      <c r="J17" s="80">
        <f t="shared" si="4"/>
        <v>0</v>
      </c>
      <c r="K17" s="80">
        <f t="shared" si="5"/>
        <v>0</v>
      </c>
      <c r="L17" s="80">
        <f t="shared" si="6"/>
        <v>0</v>
      </c>
      <c r="M17" s="80">
        <f t="shared" si="7"/>
        <v>0</v>
      </c>
      <c r="N17" s="335">
        <f>SUMIF('LICH THI'!$A:$A,'Theo Ngay'!$A17,'LICH THI'!X:X)</f>
        <v>0</v>
      </c>
      <c r="O17" s="335"/>
      <c r="P17" s="73">
        <f t="shared" si="9"/>
        <v>-20</v>
      </c>
      <c r="Q17" s="73">
        <f>SUMIF('LICH THI'!$A:$A,'Theo Ngay'!$A17,'LICH THI'!N:N)</f>
        <v>268</v>
      </c>
      <c r="S17" s="73">
        <v>6</v>
      </c>
      <c r="T17" s="73">
        <f t="shared" si="10"/>
        <v>-4</v>
      </c>
    </row>
    <row r="18" spans="1:20" x14ac:dyDescent="0.2">
      <c r="A18" s="72" t="e">
        <f>_N_NgayGio</f>
        <v>#N/A</v>
      </c>
      <c r="B18" s="73" t="str">
        <f>_N_Gio_</f>
        <v>13:00</v>
      </c>
      <c r="C18" s="55">
        <f t="shared" si="8"/>
        <v>13</v>
      </c>
      <c r="D18" s="78" t="e">
        <f>D17</f>
        <v>#N/A</v>
      </c>
      <c r="E18" s="79">
        <v>3</v>
      </c>
      <c r="F18" s="80">
        <f t="shared" si="0"/>
        <v>10</v>
      </c>
      <c r="G18" s="80">
        <f t="shared" si="1"/>
        <v>0</v>
      </c>
      <c r="H18" s="80">
        <f t="shared" si="2"/>
        <v>0</v>
      </c>
      <c r="I18" s="80">
        <f t="shared" si="3"/>
        <v>0</v>
      </c>
      <c r="J18" s="80">
        <f t="shared" si="4"/>
        <v>0</v>
      </c>
      <c r="K18" s="80">
        <f t="shared" si="5"/>
        <v>0</v>
      </c>
      <c r="L18" s="80">
        <f t="shared" si="6"/>
        <v>0</v>
      </c>
      <c r="M18" s="80">
        <f t="shared" si="7"/>
        <v>0</v>
      </c>
      <c r="N18" s="335">
        <f>SUMIF('LICH THI'!$A:$A,'Theo Ngay'!$A18,'LICH THI'!X:X)</f>
        <v>0</v>
      </c>
      <c r="O18" s="335"/>
      <c r="P18" s="73">
        <f t="shared" si="9"/>
        <v>-20</v>
      </c>
      <c r="Q18" s="73">
        <f>SUMIF('LICH THI'!$A:$A,'Theo Ngay'!$A18,'LICH THI'!N:N)</f>
        <v>268</v>
      </c>
      <c r="S18" s="73">
        <v>0</v>
      </c>
      <c r="T18" s="73">
        <f t="shared" si="10"/>
        <v>-10</v>
      </c>
    </row>
    <row r="19" spans="1:20" x14ac:dyDescent="0.2">
      <c r="A19" s="72" t="e">
        <f>_N_NgayGio</f>
        <v>#N/A</v>
      </c>
      <c r="B19" s="73" t="str">
        <f>_N_Gio_</f>
        <v>15:00</v>
      </c>
      <c r="C19" s="55">
        <f t="shared" si="8"/>
        <v>14</v>
      </c>
      <c r="D19" s="78" t="e">
        <f>D18</f>
        <v>#N/A</v>
      </c>
      <c r="E19" s="79">
        <v>4</v>
      </c>
      <c r="F19" s="80">
        <f t="shared" si="0"/>
        <v>10</v>
      </c>
      <c r="G19" s="80">
        <f t="shared" si="1"/>
        <v>0</v>
      </c>
      <c r="H19" s="80">
        <f t="shared" si="2"/>
        <v>0</v>
      </c>
      <c r="I19" s="80">
        <f t="shared" si="3"/>
        <v>0</v>
      </c>
      <c r="J19" s="80">
        <f t="shared" si="4"/>
        <v>0</v>
      </c>
      <c r="K19" s="80">
        <f t="shared" si="5"/>
        <v>0</v>
      </c>
      <c r="L19" s="80">
        <f t="shared" si="6"/>
        <v>0</v>
      </c>
      <c r="M19" s="80">
        <f t="shared" si="7"/>
        <v>0</v>
      </c>
      <c r="N19" s="335">
        <f>SUMIF('LICH THI'!$A:$A,'Theo Ngay'!$A19,'LICH THI'!X:X)</f>
        <v>0</v>
      </c>
      <c r="O19" s="335"/>
      <c r="P19" s="73">
        <f t="shared" si="9"/>
        <v>-20</v>
      </c>
      <c r="Q19" s="73">
        <f>SUMIF('LICH THI'!$A:$A,'Theo Ngay'!$A19,'LICH THI'!N:N)</f>
        <v>268</v>
      </c>
      <c r="S19" s="73">
        <v>0</v>
      </c>
      <c r="T19" s="73">
        <f t="shared" si="10"/>
        <v>-10</v>
      </c>
    </row>
    <row r="20" spans="1:20" hidden="1" x14ac:dyDescent="0.2">
      <c r="A20" s="72" t="e">
        <f t="shared" si="11"/>
        <v>#NAME?</v>
      </c>
      <c r="B20" s="73" t="str">
        <f>_N_Gio_</f>
        <v>18:00</v>
      </c>
      <c r="C20" s="58">
        <f t="shared" si="8"/>
        <v>15</v>
      </c>
      <c r="D20" s="83" t="e">
        <f>D19</f>
        <v>#N/A</v>
      </c>
      <c r="E20" s="84">
        <v>5</v>
      </c>
      <c r="F20" s="85">
        <f t="shared" si="0"/>
        <v>0</v>
      </c>
      <c r="G20" s="85">
        <f t="shared" si="1"/>
        <v>0</v>
      </c>
      <c r="H20" s="85">
        <f t="shared" si="2"/>
        <v>0</v>
      </c>
      <c r="I20" s="85">
        <f t="shared" si="3"/>
        <v>0</v>
      </c>
      <c r="J20" s="85">
        <f t="shared" si="4"/>
        <v>0</v>
      </c>
      <c r="K20" s="85">
        <f t="shared" si="5"/>
        <v>0</v>
      </c>
      <c r="L20" s="85">
        <f t="shared" si="6"/>
        <v>0</v>
      </c>
      <c r="M20" s="85">
        <f t="shared" si="7"/>
        <v>0</v>
      </c>
      <c r="N20" s="337">
        <f>SUMIF('LICH THI'!$A:$A,'Theo Ngay'!$A20,'LICH THI'!X:X)</f>
        <v>0</v>
      </c>
      <c r="O20" s="337"/>
      <c r="P20" s="73">
        <f t="shared" si="9"/>
        <v>0</v>
      </c>
      <c r="Q20" s="73">
        <f>SUMIF('LICH THI'!$A:$A,'Theo Ngay'!$A20,'LICH THI'!N:N)</f>
        <v>0</v>
      </c>
      <c r="S20" s="73">
        <v>0</v>
      </c>
      <c r="T20" s="73">
        <f t="shared" si="10"/>
        <v>0</v>
      </c>
    </row>
    <row r="21" spans="1:20" x14ac:dyDescent="0.2">
      <c r="A21" s="72" t="e">
        <f>_N_NgayGio</f>
        <v>#N/A</v>
      </c>
      <c r="B21" s="73" t="str">
        <f>_N_Gio_</f>
        <v>7:00</v>
      </c>
      <c r="C21" s="74">
        <f t="shared" si="8"/>
        <v>16</v>
      </c>
      <c r="D21" s="75" t="e">
        <f>+D16+1</f>
        <v>#N/A</v>
      </c>
      <c r="E21" s="76">
        <v>1</v>
      </c>
      <c r="F21" s="77">
        <f t="shared" si="0"/>
        <v>10</v>
      </c>
      <c r="G21" s="77">
        <f t="shared" si="1"/>
        <v>0</v>
      </c>
      <c r="H21" s="77">
        <f t="shared" si="2"/>
        <v>0</v>
      </c>
      <c r="I21" s="77">
        <f t="shared" si="3"/>
        <v>0</v>
      </c>
      <c r="J21" s="77">
        <f t="shared" si="4"/>
        <v>0</v>
      </c>
      <c r="K21" s="77">
        <f t="shared" si="5"/>
        <v>0</v>
      </c>
      <c r="L21" s="77">
        <f t="shared" si="6"/>
        <v>0</v>
      </c>
      <c r="M21" s="77">
        <f t="shared" si="7"/>
        <v>0</v>
      </c>
      <c r="N21" s="334">
        <f>SUMIF('LICH THI'!$A:$A,'Theo Ngay'!$A21,'LICH THI'!X:X)</f>
        <v>0</v>
      </c>
      <c r="O21" s="334" t="e">
        <f>IF(D21="","",CHOOSE(WEEKDAY(D21),"(Cnhật)","(Thứ 2)","(Thứ 3)","(Thứ 4)","(Thứ 5)","(Thứ 6)","(Thứ 7)"))</f>
        <v>#N/A</v>
      </c>
      <c r="P21" s="73">
        <f t="shared" si="9"/>
        <v>-20</v>
      </c>
      <c r="Q21" s="73">
        <f>SUMIF('LICH THI'!$A:$A,'Theo Ngay'!$A21,'LICH THI'!N:N)</f>
        <v>268</v>
      </c>
      <c r="S21" s="73">
        <v>15</v>
      </c>
      <c r="T21" s="73">
        <f t="shared" si="10"/>
        <v>5</v>
      </c>
    </row>
    <row r="22" spans="1:20" x14ac:dyDescent="0.2">
      <c r="A22" s="72" t="e">
        <f>_N_NgayGio</f>
        <v>#N/A</v>
      </c>
      <c r="B22" s="73" t="str">
        <f>_N_Gio_</f>
        <v>9:00</v>
      </c>
      <c r="C22" s="55">
        <f t="shared" si="8"/>
        <v>17</v>
      </c>
      <c r="D22" s="78" t="e">
        <f>D21</f>
        <v>#N/A</v>
      </c>
      <c r="E22" s="79">
        <v>2</v>
      </c>
      <c r="F22" s="80">
        <f t="shared" si="0"/>
        <v>10</v>
      </c>
      <c r="G22" s="80">
        <f t="shared" si="1"/>
        <v>0</v>
      </c>
      <c r="H22" s="80">
        <f t="shared" si="2"/>
        <v>0</v>
      </c>
      <c r="I22" s="80">
        <f t="shared" si="3"/>
        <v>0</v>
      </c>
      <c r="J22" s="80">
        <f t="shared" si="4"/>
        <v>0</v>
      </c>
      <c r="K22" s="80">
        <f t="shared" si="5"/>
        <v>0</v>
      </c>
      <c r="L22" s="80">
        <f t="shared" si="6"/>
        <v>0</v>
      </c>
      <c r="M22" s="80">
        <f t="shared" si="7"/>
        <v>0</v>
      </c>
      <c r="N22" s="335">
        <f>SUMIF('LICH THI'!$A:$A,'Theo Ngay'!$A22,'LICH THI'!X:X)</f>
        <v>0</v>
      </c>
      <c r="O22" s="335"/>
      <c r="P22" s="73">
        <f t="shared" si="9"/>
        <v>-20</v>
      </c>
      <c r="Q22" s="73">
        <f>SUMIF('LICH THI'!$A:$A,'Theo Ngay'!$A22,'LICH THI'!N:N)</f>
        <v>268</v>
      </c>
      <c r="S22" s="73">
        <v>21</v>
      </c>
      <c r="T22" s="73">
        <f t="shared" si="10"/>
        <v>11</v>
      </c>
    </row>
    <row r="23" spans="1:20" x14ac:dyDescent="0.2">
      <c r="A23" s="72" t="e">
        <f>_N_NgayGio</f>
        <v>#N/A</v>
      </c>
      <c r="B23" s="73" t="str">
        <f>_N_Gio_</f>
        <v>13:00</v>
      </c>
      <c r="C23" s="55">
        <f t="shared" si="8"/>
        <v>18</v>
      </c>
      <c r="D23" s="78" t="e">
        <f>D22</f>
        <v>#N/A</v>
      </c>
      <c r="E23" s="79">
        <v>3</v>
      </c>
      <c r="F23" s="80">
        <f t="shared" si="0"/>
        <v>10</v>
      </c>
      <c r="G23" s="80">
        <f t="shared" si="1"/>
        <v>0</v>
      </c>
      <c r="H23" s="80">
        <f t="shared" si="2"/>
        <v>0</v>
      </c>
      <c r="I23" s="80">
        <f t="shared" si="3"/>
        <v>0</v>
      </c>
      <c r="J23" s="80">
        <f t="shared" si="4"/>
        <v>0</v>
      </c>
      <c r="K23" s="80">
        <f t="shared" si="5"/>
        <v>0</v>
      </c>
      <c r="L23" s="80">
        <f t="shared" si="6"/>
        <v>0</v>
      </c>
      <c r="M23" s="80">
        <f t="shared" si="7"/>
        <v>0</v>
      </c>
      <c r="N23" s="335">
        <f>SUMIF('LICH THI'!$A:$A,'Theo Ngay'!$A23,'LICH THI'!X:X)</f>
        <v>0</v>
      </c>
      <c r="O23" s="335"/>
      <c r="P23" s="73">
        <f t="shared" si="9"/>
        <v>-20</v>
      </c>
      <c r="Q23" s="73">
        <f>SUMIF('LICH THI'!$A:$A,'Theo Ngay'!$A23,'LICH THI'!N:N)</f>
        <v>268</v>
      </c>
      <c r="S23" s="73">
        <v>26</v>
      </c>
      <c r="T23" s="73">
        <f t="shared" si="10"/>
        <v>16</v>
      </c>
    </row>
    <row r="24" spans="1:20" x14ac:dyDescent="0.2">
      <c r="A24" s="72" t="e">
        <f>_N_NgayGio</f>
        <v>#N/A</v>
      </c>
      <c r="B24" s="73" t="str">
        <f>_N_Gio_</f>
        <v>15:00</v>
      </c>
      <c r="C24" s="55">
        <f t="shared" si="8"/>
        <v>19</v>
      </c>
      <c r="D24" s="78" t="e">
        <f>D23</f>
        <v>#N/A</v>
      </c>
      <c r="E24" s="79">
        <v>4</v>
      </c>
      <c r="F24" s="80">
        <f t="shared" si="0"/>
        <v>10</v>
      </c>
      <c r="G24" s="80">
        <f t="shared" si="1"/>
        <v>0</v>
      </c>
      <c r="H24" s="80">
        <f t="shared" si="2"/>
        <v>0</v>
      </c>
      <c r="I24" s="80">
        <f t="shared" si="3"/>
        <v>0</v>
      </c>
      <c r="J24" s="80">
        <f t="shared" si="4"/>
        <v>0</v>
      </c>
      <c r="K24" s="80">
        <f t="shared" si="5"/>
        <v>0</v>
      </c>
      <c r="L24" s="80">
        <f t="shared" si="6"/>
        <v>0</v>
      </c>
      <c r="M24" s="80">
        <f t="shared" si="7"/>
        <v>0</v>
      </c>
      <c r="N24" s="335">
        <f>SUMIF('LICH THI'!$A:$A,'Theo Ngay'!$A24,'LICH THI'!X:X)</f>
        <v>0</v>
      </c>
      <c r="O24" s="335"/>
      <c r="P24" s="73">
        <f t="shared" si="9"/>
        <v>-20</v>
      </c>
      <c r="Q24" s="73">
        <f>SUMIF('LICH THI'!$A:$A,'Theo Ngay'!$A24,'LICH THI'!N:N)</f>
        <v>268</v>
      </c>
      <c r="S24" s="73">
        <v>23</v>
      </c>
      <c r="T24" s="73">
        <f t="shared" si="10"/>
        <v>13</v>
      </c>
    </row>
    <row r="25" spans="1:20" hidden="1" x14ac:dyDescent="0.2">
      <c r="A25" s="72" t="e">
        <f t="shared" si="11"/>
        <v>#NAME?</v>
      </c>
      <c r="B25" s="73" t="str">
        <f>_N_Gio_</f>
        <v>18:00</v>
      </c>
      <c r="C25" s="58">
        <f t="shared" si="8"/>
        <v>20</v>
      </c>
      <c r="D25" s="83" t="e">
        <f>D24</f>
        <v>#N/A</v>
      </c>
      <c r="E25" s="84">
        <v>5</v>
      </c>
      <c r="F25" s="85">
        <f t="shared" si="0"/>
        <v>0</v>
      </c>
      <c r="G25" s="85">
        <f t="shared" si="1"/>
        <v>0</v>
      </c>
      <c r="H25" s="85">
        <f t="shared" si="2"/>
        <v>0</v>
      </c>
      <c r="I25" s="85">
        <f t="shared" si="3"/>
        <v>0</v>
      </c>
      <c r="J25" s="85">
        <f t="shared" si="4"/>
        <v>0</v>
      </c>
      <c r="K25" s="85">
        <f t="shared" si="5"/>
        <v>0</v>
      </c>
      <c r="L25" s="85">
        <f t="shared" si="6"/>
        <v>0</v>
      </c>
      <c r="M25" s="85">
        <f t="shared" si="7"/>
        <v>0</v>
      </c>
      <c r="N25" s="337">
        <f>SUMIF('LICH THI'!$A:$A,'Theo Ngay'!$A25,'LICH THI'!X:X)</f>
        <v>0</v>
      </c>
      <c r="O25" s="337"/>
      <c r="P25" s="73">
        <f t="shared" si="9"/>
        <v>0</v>
      </c>
      <c r="Q25" s="73">
        <f>SUMIF('LICH THI'!$A:$A,'Theo Ngay'!$A25,'LICH THI'!N:N)</f>
        <v>0</v>
      </c>
      <c r="S25" s="73">
        <v>0</v>
      </c>
      <c r="T25" s="73">
        <f t="shared" si="10"/>
        <v>0</v>
      </c>
    </row>
    <row r="26" spans="1:20" x14ac:dyDescent="0.2">
      <c r="A26" s="72" t="e">
        <f>_N_NgayGio</f>
        <v>#N/A</v>
      </c>
      <c r="B26" s="73" t="str">
        <f>_N_Gio_</f>
        <v>7:00</v>
      </c>
      <c r="C26" s="74">
        <f t="shared" si="8"/>
        <v>21</v>
      </c>
      <c r="D26" s="75" t="e">
        <f>+D21+1</f>
        <v>#N/A</v>
      </c>
      <c r="E26" s="76">
        <v>1</v>
      </c>
      <c r="F26" s="77">
        <f t="shared" si="0"/>
        <v>10</v>
      </c>
      <c r="G26" s="77">
        <f t="shared" si="1"/>
        <v>0</v>
      </c>
      <c r="H26" s="77">
        <f t="shared" si="2"/>
        <v>0</v>
      </c>
      <c r="I26" s="77">
        <f t="shared" si="3"/>
        <v>0</v>
      </c>
      <c r="J26" s="77">
        <f t="shared" si="4"/>
        <v>0</v>
      </c>
      <c r="K26" s="77">
        <f t="shared" si="5"/>
        <v>0</v>
      </c>
      <c r="L26" s="77">
        <f t="shared" si="6"/>
        <v>0</v>
      </c>
      <c r="M26" s="77">
        <f t="shared" si="7"/>
        <v>0</v>
      </c>
      <c r="N26" s="334">
        <f>SUMIF('LICH THI'!$A:$A,'Theo Ngay'!$A26,'LICH THI'!X:X)</f>
        <v>0</v>
      </c>
      <c r="O26" s="334" t="e">
        <f>IF(D26="","",CHOOSE(WEEKDAY(D26),"(Cnhật)","(Thứ 2)","(Thứ 3)","(Thứ 4)","(Thứ 5)","(Thứ 6)","(Thứ 7)"))</f>
        <v>#N/A</v>
      </c>
      <c r="P26" s="73">
        <f t="shared" si="9"/>
        <v>-20</v>
      </c>
      <c r="Q26" s="73">
        <f>SUMIF('LICH THI'!$A:$A,'Theo Ngay'!$A26,'LICH THI'!N:N)</f>
        <v>268</v>
      </c>
      <c r="S26" s="73">
        <v>0</v>
      </c>
      <c r="T26" s="73">
        <f t="shared" si="10"/>
        <v>-10</v>
      </c>
    </row>
    <row r="27" spans="1:20" x14ac:dyDescent="0.2">
      <c r="A27" s="72" t="e">
        <f>_N_NgayGio</f>
        <v>#N/A</v>
      </c>
      <c r="B27" s="73" t="str">
        <f>_N_Gio_</f>
        <v>9:00</v>
      </c>
      <c r="C27" s="55">
        <f t="shared" si="8"/>
        <v>22</v>
      </c>
      <c r="D27" s="78" t="e">
        <f>D26</f>
        <v>#N/A</v>
      </c>
      <c r="E27" s="79">
        <v>2</v>
      </c>
      <c r="F27" s="80">
        <f t="shared" si="0"/>
        <v>10</v>
      </c>
      <c r="G27" s="80">
        <f t="shared" si="1"/>
        <v>0</v>
      </c>
      <c r="H27" s="80">
        <f t="shared" si="2"/>
        <v>0</v>
      </c>
      <c r="I27" s="80">
        <f t="shared" si="3"/>
        <v>0</v>
      </c>
      <c r="J27" s="80">
        <f t="shared" si="4"/>
        <v>0</v>
      </c>
      <c r="K27" s="80">
        <f t="shared" si="5"/>
        <v>0</v>
      </c>
      <c r="L27" s="80">
        <f t="shared" si="6"/>
        <v>0</v>
      </c>
      <c r="M27" s="80">
        <f t="shared" si="7"/>
        <v>0</v>
      </c>
      <c r="N27" s="335">
        <f>SUMIF('LICH THI'!$A:$A,'Theo Ngay'!$A27,'LICH THI'!X:X)</f>
        <v>0</v>
      </c>
      <c r="O27" s="335"/>
      <c r="P27" s="73">
        <f t="shared" si="9"/>
        <v>-20</v>
      </c>
      <c r="Q27" s="73">
        <f>SUMIF('LICH THI'!$A:$A,'Theo Ngay'!$A27,'LICH THI'!N:N)</f>
        <v>268</v>
      </c>
      <c r="S27" s="73">
        <v>0</v>
      </c>
      <c r="T27" s="73">
        <f t="shared" si="10"/>
        <v>-10</v>
      </c>
    </row>
    <row r="28" spans="1:20" x14ac:dyDescent="0.2">
      <c r="A28" s="72" t="e">
        <f>_N_NgayGio</f>
        <v>#N/A</v>
      </c>
      <c r="B28" s="73" t="str">
        <f>_N_Gio_</f>
        <v>13:00</v>
      </c>
      <c r="C28" s="55">
        <f t="shared" si="8"/>
        <v>23</v>
      </c>
      <c r="D28" s="78" t="e">
        <f>D27</f>
        <v>#N/A</v>
      </c>
      <c r="E28" s="79">
        <v>3</v>
      </c>
      <c r="F28" s="80">
        <f t="shared" si="0"/>
        <v>10</v>
      </c>
      <c r="G28" s="80">
        <f t="shared" si="1"/>
        <v>0</v>
      </c>
      <c r="H28" s="80">
        <f t="shared" si="2"/>
        <v>0</v>
      </c>
      <c r="I28" s="80">
        <f t="shared" si="3"/>
        <v>0</v>
      </c>
      <c r="J28" s="80">
        <f t="shared" si="4"/>
        <v>0</v>
      </c>
      <c r="K28" s="80">
        <f t="shared" si="5"/>
        <v>0</v>
      </c>
      <c r="L28" s="80">
        <f t="shared" si="6"/>
        <v>0</v>
      </c>
      <c r="M28" s="80">
        <f t="shared" si="7"/>
        <v>0</v>
      </c>
      <c r="N28" s="335">
        <f>SUMIF('LICH THI'!$A:$A,'Theo Ngay'!$A28,'LICH THI'!X:X)</f>
        <v>0</v>
      </c>
      <c r="O28" s="335"/>
      <c r="P28" s="73">
        <f t="shared" si="9"/>
        <v>-20</v>
      </c>
      <c r="Q28" s="73">
        <f>SUMIF('LICH THI'!$A:$A,'Theo Ngay'!$A28,'LICH THI'!N:N)</f>
        <v>268</v>
      </c>
      <c r="S28" s="73">
        <v>0</v>
      </c>
      <c r="T28" s="73">
        <f t="shared" si="10"/>
        <v>-10</v>
      </c>
    </row>
    <row r="29" spans="1:20" x14ac:dyDescent="0.2">
      <c r="A29" s="72" t="e">
        <f>_N_NgayGio</f>
        <v>#N/A</v>
      </c>
      <c r="B29" s="73" t="str">
        <f>_N_Gio_</f>
        <v>15:00</v>
      </c>
      <c r="C29" s="55">
        <f t="shared" si="8"/>
        <v>24</v>
      </c>
      <c r="D29" s="78" t="e">
        <f>D28</f>
        <v>#N/A</v>
      </c>
      <c r="E29" s="79">
        <v>4</v>
      </c>
      <c r="F29" s="80">
        <f t="shared" si="0"/>
        <v>10</v>
      </c>
      <c r="G29" s="80">
        <f t="shared" si="1"/>
        <v>0</v>
      </c>
      <c r="H29" s="80">
        <f t="shared" si="2"/>
        <v>0</v>
      </c>
      <c r="I29" s="80">
        <f t="shared" si="3"/>
        <v>0</v>
      </c>
      <c r="J29" s="80">
        <f t="shared" si="4"/>
        <v>0</v>
      </c>
      <c r="K29" s="80">
        <f t="shared" si="5"/>
        <v>0</v>
      </c>
      <c r="L29" s="80">
        <f t="shared" si="6"/>
        <v>0</v>
      </c>
      <c r="M29" s="80">
        <f t="shared" si="7"/>
        <v>0</v>
      </c>
      <c r="N29" s="335">
        <f>SUMIF('LICH THI'!$A:$A,'Theo Ngay'!$A29,'LICH THI'!X:X)</f>
        <v>0</v>
      </c>
      <c r="O29" s="335"/>
      <c r="P29" s="73">
        <f t="shared" si="9"/>
        <v>-20</v>
      </c>
      <c r="Q29" s="73">
        <f>SUMIF('LICH THI'!$A:$A,'Theo Ngay'!$A29,'LICH THI'!N:N)</f>
        <v>268</v>
      </c>
      <c r="S29" s="73">
        <v>0</v>
      </c>
      <c r="T29" s="73">
        <f t="shared" si="10"/>
        <v>-10</v>
      </c>
    </row>
    <row r="30" spans="1:20" hidden="1" x14ac:dyDescent="0.2">
      <c r="A30" s="72" t="e">
        <f t="shared" si="11"/>
        <v>#NAME?</v>
      </c>
      <c r="B30" s="73" t="str">
        <f>_N_Gio_</f>
        <v>18:00</v>
      </c>
      <c r="C30" s="58">
        <f t="shared" si="8"/>
        <v>25</v>
      </c>
      <c r="D30" s="83" t="e">
        <f>D29</f>
        <v>#N/A</v>
      </c>
      <c r="E30" s="84">
        <v>5</v>
      </c>
      <c r="F30" s="85">
        <f t="shared" si="0"/>
        <v>0</v>
      </c>
      <c r="G30" s="85">
        <f t="shared" si="1"/>
        <v>0</v>
      </c>
      <c r="H30" s="85">
        <f t="shared" si="2"/>
        <v>0</v>
      </c>
      <c r="I30" s="85">
        <f t="shared" si="3"/>
        <v>0</v>
      </c>
      <c r="J30" s="85">
        <f t="shared" si="4"/>
        <v>0</v>
      </c>
      <c r="K30" s="85">
        <f t="shared" si="5"/>
        <v>0</v>
      </c>
      <c r="L30" s="85">
        <f t="shared" si="6"/>
        <v>0</v>
      </c>
      <c r="M30" s="85">
        <f t="shared" si="7"/>
        <v>0</v>
      </c>
      <c r="N30" s="336">
        <f>SUMIF('LICH THI'!$A:$A,'Theo Ngay'!$A30,'LICH THI'!X:X)</f>
        <v>0</v>
      </c>
      <c r="O30" s="336"/>
      <c r="P30" s="73">
        <f t="shared" si="9"/>
        <v>0</v>
      </c>
      <c r="Q30" s="73">
        <f>SUMIF('LICH THI'!$A:$A,'Theo Ngay'!$A30,'LICH THI'!N:N)</f>
        <v>0</v>
      </c>
      <c r="S30" s="73">
        <v>0</v>
      </c>
      <c r="T30" s="73">
        <f t="shared" si="10"/>
        <v>0</v>
      </c>
    </row>
    <row r="31" spans="1:20" x14ac:dyDescent="0.2">
      <c r="A31" s="72" t="e">
        <f>_N_NgayGio</f>
        <v>#N/A</v>
      </c>
      <c r="B31" s="73" t="str">
        <f>_N_Gio_</f>
        <v>7:00</v>
      </c>
      <c r="C31" s="74">
        <f t="shared" si="8"/>
        <v>26</v>
      </c>
      <c r="D31" s="75" t="e">
        <f>+D26+1</f>
        <v>#N/A</v>
      </c>
      <c r="E31" s="76">
        <v>1</v>
      </c>
      <c r="F31" s="77">
        <f t="shared" si="0"/>
        <v>10</v>
      </c>
      <c r="G31" s="77">
        <f t="shared" si="1"/>
        <v>0</v>
      </c>
      <c r="H31" s="77">
        <f t="shared" si="2"/>
        <v>0</v>
      </c>
      <c r="I31" s="77">
        <f t="shared" si="3"/>
        <v>0</v>
      </c>
      <c r="J31" s="77">
        <f t="shared" si="4"/>
        <v>0</v>
      </c>
      <c r="K31" s="77">
        <f t="shared" si="5"/>
        <v>0</v>
      </c>
      <c r="L31" s="77">
        <f t="shared" si="6"/>
        <v>0</v>
      </c>
      <c r="M31" s="77">
        <f t="shared" si="7"/>
        <v>0</v>
      </c>
      <c r="N31" s="334">
        <f>SUMIF('LICH THI'!$A:$A,'Theo Ngay'!$A31,'LICH THI'!X:X)</f>
        <v>0</v>
      </c>
      <c r="O31" s="334" t="e">
        <f>IF(D31="","",CHOOSE(WEEKDAY(D31),"(Cnhật)","(Thứ 2)","(Thứ 3)","(Thứ 4)","(Thứ 5)","(Thứ 6)","(Thứ 7)"))</f>
        <v>#N/A</v>
      </c>
      <c r="P31" s="73">
        <f t="shared" si="9"/>
        <v>-20</v>
      </c>
      <c r="Q31" s="73">
        <f>SUMIF('LICH THI'!$A:$A,'Theo Ngay'!$A31,'LICH THI'!N:N)</f>
        <v>268</v>
      </c>
      <c r="S31" s="73">
        <v>0</v>
      </c>
      <c r="T31" s="73">
        <f t="shared" si="10"/>
        <v>-10</v>
      </c>
    </row>
    <row r="32" spans="1:20" x14ac:dyDescent="0.2">
      <c r="A32" s="72" t="e">
        <f>_N_NgayGio</f>
        <v>#N/A</v>
      </c>
      <c r="B32" s="73" t="str">
        <f>_N_Gio_</f>
        <v>9:00</v>
      </c>
      <c r="C32" s="55">
        <f t="shared" si="8"/>
        <v>27</v>
      </c>
      <c r="D32" s="78" t="e">
        <f>D31</f>
        <v>#N/A</v>
      </c>
      <c r="E32" s="79">
        <v>2</v>
      </c>
      <c r="F32" s="80">
        <f t="shared" si="0"/>
        <v>10</v>
      </c>
      <c r="G32" s="80">
        <f t="shared" si="1"/>
        <v>0</v>
      </c>
      <c r="H32" s="80">
        <f t="shared" si="2"/>
        <v>0</v>
      </c>
      <c r="I32" s="80">
        <f t="shared" si="3"/>
        <v>0</v>
      </c>
      <c r="J32" s="80">
        <f t="shared" si="4"/>
        <v>0</v>
      </c>
      <c r="K32" s="80">
        <f t="shared" si="5"/>
        <v>0</v>
      </c>
      <c r="L32" s="80">
        <f t="shared" si="6"/>
        <v>0</v>
      </c>
      <c r="M32" s="80">
        <f t="shared" si="7"/>
        <v>0</v>
      </c>
      <c r="N32" s="335">
        <f>SUMIF('LICH THI'!$A:$A,'Theo Ngay'!$A32,'LICH THI'!X:X)</f>
        <v>0</v>
      </c>
      <c r="O32" s="335"/>
      <c r="P32" s="73">
        <f t="shared" si="9"/>
        <v>-20</v>
      </c>
      <c r="Q32" s="73">
        <f>SUMIF('LICH THI'!$A:$A,'Theo Ngay'!$A32,'LICH THI'!N:N)</f>
        <v>268</v>
      </c>
      <c r="S32" s="73">
        <v>0</v>
      </c>
      <c r="T32" s="73">
        <f t="shared" si="10"/>
        <v>-10</v>
      </c>
    </row>
    <row r="33" spans="1:20" x14ac:dyDescent="0.2">
      <c r="A33" s="72" t="e">
        <f>_N_NgayGio</f>
        <v>#N/A</v>
      </c>
      <c r="B33" s="73" t="str">
        <f>_N_Gio_</f>
        <v>13:00</v>
      </c>
      <c r="C33" s="55">
        <f t="shared" si="8"/>
        <v>28</v>
      </c>
      <c r="D33" s="78" t="e">
        <f>D32</f>
        <v>#N/A</v>
      </c>
      <c r="E33" s="79">
        <v>3</v>
      </c>
      <c r="F33" s="80">
        <f t="shared" si="0"/>
        <v>10</v>
      </c>
      <c r="G33" s="80">
        <f t="shared" si="1"/>
        <v>0</v>
      </c>
      <c r="H33" s="80">
        <f t="shared" si="2"/>
        <v>0</v>
      </c>
      <c r="I33" s="80">
        <f t="shared" si="3"/>
        <v>0</v>
      </c>
      <c r="J33" s="80">
        <f t="shared" si="4"/>
        <v>0</v>
      </c>
      <c r="K33" s="80">
        <f t="shared" si="5"/>
        <v>0</v>
      </c>
      <c r="L33" s="80">
        <f t="shared" si="6"/>
        <v>0</v>
      </c>
      <c r="M33" s="80">
        <f t="shared" si="7"/>
        <v>0</v>
      </c>
      <c r="N33" s="335">
        <f>SUMIF('LICH THI'!$A:$A,'Theo Ngay'!$A33,'LICH THI'!X:X)</f>
        <v>0</v>
      </c>
      <c r="O33" s="335"/>
      <c r="P33" s="73">
        <f t="shared" si="9"/>
        <v>-20</v>
      </c>
      <c r="Q33" s="73">
        <f>SUMIF('LICH THI'!$A:$A,'Theo Ngay'!$A33,'LICH THI'!N:N)</f>
        <v>268</v>
      </c>
      <c r="S33" s="73">
        <v>0</v>
      </c>
      <c r="T33" s="73">
        <f t="shared" si="10"/>
        <v>-10</v>
      </c>
    </row>
    <row r="34" spans="1:20" x14ac:dyDescent="0.2">
      <c r="A34" s="72" t="e">
        <f>_N_NgayGio</f>
        <v>#N/A</v>
      </c>
      <c r="B34" s="73" t="str">
        <f>_N_Gio_</f>
        <v>15:00</v>
      </c>
      <c r="C34" s="55">
        <f t="shared" si="8"/>
        <v>29</v>
      </c>
      <c r="D34" s="78" t="e">
        <f>D33</f>
        <v>#N/A</v>
      </c>
      <c r="E34" s="79">
        <v>4</v>
      </c>
      <c r="F34" s="80">
        <f t="shared" si="0"/>
        <v>10</v>
      </c>
      <c r="G34" s="80">
        <f t="shared" si="1"/>
        <v>0</v>
      </c>
      <c r="H34" s="80">
        <f t="shared" si="2"/>
        <v>0</v>
      </c>
      <c r="I34" s="80">
        <f t="shared" si="3"/>
        <v>0</v>
      </c>
      <c r="J34" s="80">
        <f t="shared" si="4"/>
        <v>0</v>
      </c>
      <c r="K34" s="80">
        <f t="shared" si="5"/>
        <v>0</v>
      </c>
      <c r="L34" s="80">
        <f t="shared" si="6"/>
        <v>0</v>
      </c>
      <c r="M34" s="80">
        <f t="shared" si="7"/>
        <v>0</v>
      </c>
      <c r="N34" s="335">
        <f>SUMIF('LICH THI'!$A:$A,'Theo Ngay'!$A34,'LICH THI'!X:X)</f>
        <v>0</v>
      </c>
      <c r="O34" s="335"/>
      <c r="P34" s="73">
        <f t="shared" si="9"/>
        <v>-20</v>
      </c>
      <c r="Q34" s="73">
        <f>SUMIF('LICH THI'!$A:$A,'Theo Ngay'!$A34,'LICH THI'!N:N)</f>
        <v>268</v>
      </c>
      <c r="S34" s="73">
        <v>0</v>
      </c>
      <c r="T34" s="73">
        <f t="shared" si="10"/>
        <v>-10</v>
      </c>
    </row>
    <row r="35" spans="1:20" hidden="1" x14ac:dyDescent="0.2">
      <c r="A35" s="72" t="e">
        <f t="shared" si="11"/>
        <v>#NAME?</v>
      </c>
      <c r="B35" s="73" t="str">
        <f>_N_Gio_</f>
        <v>18:00</v>
      </c>
      <c r="C35" s="58">
        <f t="shared" si="8"/>
        <v>30</v>
      </c>
      <c r="D35" s="83" t="e">
        <f>D34</f>
        <v>#N/A</v>
      </c>
      <c r="E35" s="84">
        <v>5</v>
      </c>
      <c r="F35" s="85">
        <f t="shared" si="0"/>
        <v>0</v>
      </c>
      <c r="G35" s="85">
        <f t="shared" si="1"/>
        <v>0</v>
      </c>
      <c r="H35" s="85">
        <f t="shared" si="2"/>
        <v>0</v>
      </c>
      <c r="I35" s="85">
        <f t="shared" si="3"/>
        <v>0</v>
      </c>
      <c r="J35" s="85">
        <f t="shared" si="4"/>
        <v>0</v>
      </c>
      <c r="K35" s="85">
        <f t="shared" si="5"/>
        <v>0</v>
      </c>
      <c r="L35" s="85">
        <f t="shared" si="6"/>
        <v>0</v>
      </c>
      <c r="M35" s="85">
        <f t="shared" si="7"/>
        <v>0</v>
      </c>
      <c r="N35" s="337">
        <f>SUMIF('LICH THI'!$A:$A,'Theo Ngay'!$A35,'LICH THI'!X:X)</f>
        <v>0</v>
      </c>
      <c r="O35" s="337"/>
      <c r="P35" s="73">
        <f t="shared" si="9"/>
        <v>0</v>
      </c>
      <c r="Q35" s="73">
        <f>SUMIF('LICH THI'!$A:$A,'Theo Ngay'!$A35,'LICH THI'!N:N)</f>
        <v>0</v>
      </c>
      <c r="S35" s="73">
        <v>0</v>
      </c>
      <c r="T35" s="73">
        <f t="shared" si="10"/>
        <v>0</v>
      </c>
    </row>
    <row r="36" spans="1:20" x14ac:dyDescent="0.2">
      <c r="A36" s="72" t="e">
        <f>_N_NgayGio</f>
        <v>#N/A</v>
      </c>
      <c r="B36" s="73" t="str">
        <f>_N_Gio_</f>
        <v>7:00</v>
      </c>
      <c r="C36" s="74">
        <f t="shared" si="8"/>
        <v>31</v>
      </c>
      <c r="D36" s="75" t="e">
        <f>+D31+1</f>
        <v>#N/A</v>
      </c>
      <c r="E36" s="76">
        <v>1</v>
      </c>
      <c r="F36" s="77">
        <f t="shared" si="0"/>
        <v>10</v>
      </c>
      <c r="G36" s="77">
        <f t="shared" si="1"/>
        <v>0</v>
      </c>
      <c r="H36" s="77">
        <f t="shared" si="2"/>
        <v>0</v>
      </c>
      <c r="I36" s="77">
        <f t="shared" si="3"/>
        <v>0</v>
      </c>
      <c r="J36" s="77">
        <f t="shared" si="4"/>
        <v>0</v>
      </c>
      <c r="K36" s="77">
        <f t="shared" si="5"/>
        <v>0</v>
      </c>
      <c r="L36" s="77">
        <f t="shared" si="6"/>
        <v>0</v>
      </c>
      <c r="M36" s="77">
        <f t="shared" si="7"/>
        <v>0</v>
      </c>
      <c r="N36" s="334">
        <f>SUMIF('LICH THI'!$A:$A,'Theo Ngay'!$A36,'LICH THI'!X:X)</f>
        <v>0</v>
      </c>
      <c r="O36" s="334" t="e">
        <f>IF(D36="","",CHOOSE(WEEKDAY(D36),"(Cnhật)","(Thứ 2)","(Thứ 3)","(Thứ 4)","(Thứ 5)","(Thứ 6)","(Thứ 7)"))</f>
        <v>#N/A</v>
      </c>
      <c r="P36" s="73">
        <f t="shared" si="9"/>
        <v>-20</v>
      </c>
      <c r="Q36" s="73">
        <f>SUMIF('LICH THI'!$A:$A,'Theo Ngay'!$A36,'LICH THI'!N:N)</f>
        <v>268</v>
      </c>
      <c r="S36" s="73">
        <v>15</v>
      </c>
      <c r="T36" s="73">
        <f t="shared" si="10"/>
        <v>5</v>
      </c>
    </row>
    <row r="37" spans="1:20" x14ac:dyDescent="0.2">
      <c r="A37" s="72" t="e">
        <f>_N_NgayGio</f>
        <v>#N/A</v>
      </c>
      <c r="B37" s="73" t="str">
        <f>_N_Gio_</f>
        <v>9:00</v>
      </c>
      <c r="C37" s="55">
        <f t="shared" si="8"/>
        <v>32</v>
      </c>
      <c r="D37" s="78" t="e">
        <f>D36</f>
        <v>#N/A</v>
      </c>
      <c r="E37" s="79">
        <v>2</v>
      </c>
      <c r="F37" s="80">
        <f t="shared" si="0"/>
        <v>10</v>
      </c>
      <c r="G37" s="80">
        <f t="shared" si="1"/>
        <v>0</v>
      </c>
      <c r="H37" s="80">
        <f t="shared" si="2"/>
        <v>0</v>
      </c>
      <c r="I37" s="80">
        <f t="shared" si="3"/>
        <v>0</v>
      </c>
      <c r="J37" s="80">
        <f t="shared" si="4"/>
        <v>0</v>
      </c>
      <c r="K37" s="80">
        <f t="shared" si="5"/>
        <v>0</v>
      </c>
      <c r="L37" s="80">
        <f t="shared" si="6"/>
        <v>0</v>
      </c>
      <c r="M37" s="80">
        <f t="shared" si="7"/>
        <v>0</v>
      </c>
      <c r="N37" s="335">
        <f>SUMIF('LICH THI'!$A:$A,'Theo Ngay'!$A37,'LICH THI'!X:X)</f>
        <v>0</v>
      </c>
      <c r="O37" s="335"/>
      <c r="P37" s="73">
        <f t="shared" si="9"/>
        <v>-20</v>
      </c>
      <c r="Q37" s="73">
        <f>SUMIF('LICH THI'!$A:$A,'Theo Ngay'!$A37,'LICH THI'!N:N)</f>
        <v>268</v>
      </c>
      <c r="S37" s="73">
        <v>15</v>
      </c>
      <c r="T37" s="73">
        <f t="shared" si="10"/>
        <v>5</v>
      </c>
    </row>
    <row r="38" spans="1:20" x14ac:dyDescent="0.2">
      <c r="A38" s="72" t="e">
        <f>_N_NgayGio</f>
        <v>#N/A</v>
      </c>
      <c r="B38" s="73" t="str">
        <f>_N_Gio_</f>
        <v>13:00</v>
      </c>
      <c r="C38" s="55">
        <f t="shared" si="8"/>
        <v>33</v>
      </c>
      <c r="D38" s="78" t="e">
        <f>D37</f>
        <v>#N/A</v>
      </c>
      <c r="E38" s="79">
        <v>3</v>
      </c>
      <c r="F38" s="80">
        <f t="shared" ref="F38:F69" si="12">_N_CongSP_</f>
        <v>10</v>
      </c>
      <c r="G38" s="80">
        <f t="shared" ref="G38:G69" si="13">_N_CongLLCT</f>
        <v>0</v>
      </c>
      <c r="H38" s="80">
        <f t="shared" ref="H38:H69" si="14">_N_CongKHCB</f>
        <v>0</v>
      </c>
      <c r="I38" s="80">
        <f t="shared" ref="I38:I69" si="15">_N_CongCSKT</f>
        <v>0</v>
      </c>
      <c r="J38" s="80">
        <f t="shared" ref="J38:J69" si="16">_N_CongKCT</f>
        <v>0</v>
      </c>
      <c r="K38" s="80">
        <f t="shared" ref="K38:K69" si="17">_N_CongKCK</f>
        <v>0</v>
      </c>
      <c r="L38" s="80">
        <f t="shared" ref="L38:L69" si="18">_N_CongKTVT</f>
        <v>0</v>
      </c>
      <c r="M38" s="80">
        <f t="shared" ref="M38:M69" si="19">_N_CongCNTT</f>
        <v>0</v>
      </c>
      <c r="N38" s="335">
        <f>SUMIF('LICH THI'!$A:$A,'Theo Ngay'!$A38,'LICH THI'!X:X)</f>
        <v>0</v>
      </c>
      <c r="O38" s="335"/>
      <c r="P38" s="73">
        <f t="shared" si="9"/>
        <v>-20</v>
      </c>
      <c r="Q38" s="73">
        <f>SUMIF('LICH THI'!$A:$A,'Theo Ngay'!$A38,'LICH THI'!N:N)</f>
        <v>268</v>
      </c>
      <c r="S38" s="73">
        <v>17</v>
      </c>
      <c r="T38" s="73">
        <f t="shared" si="10"/>
        <v>7</v>
      </c>
    </row>
    <row r="39" spans="1:20" x14ac:dyDescent="0.2">
      <c r="A39" s="72" t="e">
        <f>_N_NgayGio</f>
        <v>#N/A</v>
      </c>
      <c r="B39" s="73" t="str">
        <f>_N_Gio_</f>
        <v>15:00</v>
      </c>
      <c r="C39" s="55">
        <f t="shared" ref="C39:C70" si="20">_N_stt</f>
        <v>34</v>
      </c>
      <c r="D39" s="78" t="e">
        <f>D38</f>
        <v>#N/A</v>
      </c>
      <c r="E39" s="79">
        <v>4</v>
      </c>
      <c r="F39" s="80">
        <f t="shared" si="12"/>
        <v>10</v>
      </c>
      <c r="G39" s="80">
        <f t="shared" si="13"/>
        <v>0</v>
      </c>
      <c r="H39" s="80">
        <f t="shared" si="14"/>
        <v>0</v>
      </c>
      <c r="I39" s="80">
        <f t="shared" si="15"/>
        <v>0</v>
      </c>
      <c r="J39" s="80">
        <f t="shared" si="16"/>
        <v>0</v>
      </c>
      <c r="K39" s="80">
        <f t="shared" si="17"/>
        <v>0</v>
      </c>
      <c r="L39" s="80">
        <f t="shared" si="18"/>
        <v>0</v>
      </c>
      <c r="M39" s="80">
        <f t="shared" si="19"/>
        <v>0</v>
      </c>
      <c r="N39" s="335">
        <f>SUMIF('LICH THI'!$A:$A,'Theo Ngay'!$A39,'LICH THI'!X:X)</f>
        <v>0</v>
      </c>
      <c r="O39" s="335"/>
      <c r="P39" s="73">
        <f t="shared" si="9"/>
        <v>-20</v>
      </c>
      <c r="Q39" s="73">
        <f>SUMIF('LICH THI'!$A:$A,'Theo Ngay'!$A39,'LICH THI'!N:N)</f>
        <v>268</v>
      </c>
      <c r="S39" s="73">
        <v>16</v>
      </c>
      <c r="T39" s="73">
        <f t="shared" si="10"/>
        <v>6</v>
      </c>
    </row>
    <row r="40" spans="1:20" hidden="1" x14ac:dyDescent="0.2">
      <c r="A40" s="72" t="e">
        <f t="shared" ref="A40:A65" si="21">_Ngay_Gio_</f>
        <v>#NAME?</v>
      </c>
      <c r="B40" s="73" t="str">
        <f>_N_Gio_</f>
        <v>18:00</v>
      </c>
      <c r="C40" s="58">
        <f t="shared" si="20"/>
        <v>35</v>
      </c>
      <c r="D40" s="83" t="e">
        <f>D39</f>
        <v>#N/A</v>
      </c>
      <c r="E40" s="84">
        <v>5</v>
      </c>
      <c r="F40" s="85">
        <f t="shared" si="12"/>
        <v>0</v>
      </c>
      <c r="G40" s="85">
        <f t="shared" si="13"/>
        <v>0</v>
      </c>
      <c r="H40" s="85">
        <f t="shared" si="14"/>
        <v>0</v>
      </c>
      <c r="I40" s="85">
        <f t="shared" si="15"/>
        <v>0</v>
      </c>
      <c r="J40" s="85">
        <f t="shared" si="16"/>
        <v>0</v>
      </c>
      <c r="K40" s="85">
        <f t="shared" si="17"/>
        <v>0</v>
      </c>
      <c r="L40" s="85">
        <f t="shared" si="18"/>
        <v>0</v>
      </c>
      <c r="M40" s="85">
        <f t="shared" si="19"/>
        <v>0</v>
      </c>
      <c r="N40" s="337">
        <f>SUMIF('LICH THI'!$A:$A,'Theo Ngay'!$A40,'LICH THI'!X:X)</f>
        <v>0</v>
      </c>
      <c r="O40" s="337"/>
      <c r="P40" s="73">
        <f t="shared" si="9"/>
        <v>0</v>
      </c>
      <c r="Q40" s="73">
        <f>SUMIF('LICH THI'!$A:$A,'Theo Ngay'!$A40,'LICH THI'!N:N)</f>
        <v>0</v>
      </c>
      <c r="S40" s="73">
        <v>0</v>
      </c>
      <c r="T40" s="73">
        <f t="shared" si="10"/>
        <v>0</v>
      </c>
    </row>
    <row r="41" spans="1:20" x14ac:dyDescent="0.2">
      <c r="A41" s="72" t="e">
        <f>_N_NgayGio</f>
        <v>#N/A</v>
      </c>
      <c r="B41" s="73" t="str">
        <f>_N_Gio_</f>
        <v>7:00</v>
      </c>
      <c r="C41" s="74">
        <f t="shared" si="20"/>
        <v>36</v>
      </c>
      <c r="D41" s="75" t="e">
        <f>+D36+1</f>
        <v>#N/A</v>
      </c>
      <c r="E41" s="76">
        <v>1</v>
      </c>
      <c r="F41" s="77">
        <f t="shared" si="12"/>
        <v>10</v>
      </c>
      <c r="G41" s="77">
        <f t="shared" si="13"/>
        <v>0</v>
      </c>
      <c r="H41" s="77">
        <f t="shared" si="14"/>
        <v>0</v>
      </c>
      <c r="I41" s="77">
        <f t="shared" si="15"/>
        <v>0</v>
      </c>
      <c r="J41" s="77">
        <f t="shared" si="16"/>
        <v>0</v>
      </c>
      <c r="K41" s="77">
        <f t="shared" si="17"/>
        <v>0</v>
      </c>
      <c r="L41" s="77">
        <f t="shared" si="18"/>
        <v>0</v>
      </c>
      <c r="M41" s="77">
        <f t="shared" si="19"/>
        <v>0</v>
      </c>
      <c r="N41" s="334">
        <f>SUMIF('LICH THI'!$A:$A,'Theo Ngay'!$A41,'LICH THI'!X:X)</f>
        <v>0</v>
      </c>
      <c r="O41" s="334" t="e">
        <f>IF(D41="","",CHOOSE(WEEKDAY(D41),"(Cnhật)","(Thứ 2)","(Thứ 3)","(Thứ 4)","(Thứ 5)","(Thứ 6)","(Thứ 7)"))</f>
        <v>#N/A</v>
      </c>
      <c r="P41" s="73">
        <f t="shared" si="9"/>
        <v>-20</v>
      </c>
      <c r="Q41" s="73">
        <f>SUMIF('LICH THI'!$A:$A,'Theo Ngay'!$A41,'LICH THI'!N:N)</f>
        <v>268</v>
      </c>
      <c r="S41" s="73">
        <v>7</v>
      </c>
      <c r="T41" s="73">
        <f t="shared" si="10"/>
        <v>-3</v>
      </c>
    </row>
    <row r="42" spans="1:20" x14ac:dyDescent="0.2">
      <c r="A42" s="72" t="e">
        <f>_N_NgayGio</f>
        <v>#N/A</v>
      </c>
      <c r="B42" s="73" t="str">
        <f>_N_Gio_</f>
        <v>9:00</v>
      </c>
      <c r="C42" s="55">
        <f t="shared" si="20"/>
        <v>37</v>
      </c>
      <c r="D42" s="78" t="e">
        <f>D41</f>
        <v>#N/A</v>
      </c>
      <c r="E42" s="79">
        <v>2</v>
      </c>
      <c r="F42" s="80">
        <f t="shared" si="12"/>
        <v>10</v>
      </c>
      <c r="G42" s="80">
        <f t="shared" si="13"/>
        <v>0</v>
      </c>
      <c r="H42" s="80">
        <f t="shared" si="14"/>
        <v>0</v>
      </c>
      <c r="I42" s="80">
        <f t="shared" si="15"/>
        <v>0</v>
      </c>
      <c r="J42" s="80">
        <f t="shared" si="16"/>
        <v>0</v>
      </c>
      <c r="K42" s="80">
        <f t="shared" si="17"/>
        <v>0</v>
      </c>
      <c r="L42" s="80">
        <f t="shared" si="18"/>
        <v>0</v>
      </c>
      <c r="M42" s="80">
        <f t="shared" si="19"/>
        <v>0</v>
      </c>
      <c r="N42" s="335">
        <f>SUMIF('LICH THI'!$A:$A,'Theo Ngay'!$A42,'LICH THI'!X:X)</f>
        <v>0</v>
      </c>
      <c r="O42" s="335"/>
      <c r="P42" s="73">
        <f t="shared" si="9"/>
        <v>-20</v>
      </c>
      <c r="Q42" s="73">
        <f>SUMIF('LICH THI'!$A:$A,'Theo Ngay'!$A42,'LICH THI'!N:N)</f>
        <v>268</v>
      </c>
      <c r="S42" s="73">
        <v>7</v>
      </c>
      <c r="T42" s="73">
        <f t="shared" si="10"/>
        <v>-3</v>
      </c>
    </row>
    <row r="43" spans="1:20" x14ac:dyDescent="0.2">
      <c r="A43" s="72" t="e">
        <f>_N_NgayGio</f>
        <v>#N/A</v>
      </c>
      <c r="B43" s="73" t="str">
        <f>_N_Gio_</f>
        <v>13:00</v>
      </c>
      <c r="C43" s="55">
        <f t="shared" si="20"/>
        <v>38</v>
      </c>
      <c r="D43" s="78" t="e">
        <f>D42</f>
        <v>#N/A</v>
      </c>
      <c r="E43" s="79">
        <v>3</v>
      </c>
      <c r="F43" s="80">
        <f t="shared" si="12"/>
        <v>10</v>
      </c>
      <c r="G43" s="80">
        <f t="shared" si="13"/>
        <v>0</v>
      </c>
      <c r="H43" s="80">
        <f t="shared" si="14"/>
        <v>0</v>
      </c>
      <c r="I43" s="80">
        <f t="shared" si="15"/>
        <v>0</v>
      </c>
      <c r="J43" s="80">
        <f t="shared" si="16"/>
        <v>0</v>
      </c>
      <c r="K43" s="80">
        <f t="shared" si="17"/>
        <v>0</v>
      </c>
      <c r="L43" s="80">
        <f t="shared" si="18"/>
        <v>0</v>
      </c>
      <c r="M43" s="80">
        <f t="shared" si="19"/>
        <v>0</v>
      </c>
      <c r="N43" s="335">
        <f>SUMIF('LICH THI'!$A:$A,'Theo Ngay'!$A43,'LICH THI'!X:X)</f>
        <v>0</v>
      </c>
      <c r="O43" s="335"/>
      <c r="P43" s="73">
        <f t="shared" si="9"/>
        <v>-20</v>
      </c>
      <c r="Q43" s="73">
        <f>SUMIF('LICH THI'!$A:$A,'Theo Ngay'!$A43,'LICH THI'!N:N)</f>
        <v>268</v>
      </c>
      <c r="S43" s="73">
        <v>17</v>
      </c>
      <c r="T43" s="73">
        <f t="shared" si="10"/>
        <v>7</v>
      </c>
    </row>
    <row r="44" spans="1:20" x14ac:dyDescent="0.2">
      <c r="A44" s="72" t="e">
        <f>_N_NgayGio</f>
        <v>#N/A</v>
      </c>
      <c r="B44" s="73" t="str">
        <f>_N_Gio_</f>
        <v>15:00</v>
      </c>
      <c r="C44" s="55">
        <f t="shared" si="20"/>
        <v>39</v>
      </c>
      <c r="D44" s="78" t="e">
        <f>D43</f>
        <v>#N/A</v>
      </c>
      <c r="E44" s="79">
        <v>4</v>
      </c>
      <c r="F44" s="80">
        <f t="shared" si="12"/>
        <v>10</v>
      </c>
      <c r="G44" s="80">
        <f t="shared" si="13"/>
        <v>0</v>
      </c>
      <c r="H44" s="80">
        <f t="shared" si="14"/>
        <v>0</v>
      </c>
      <c r="I44" s="80">
        <f t="shared" si="15"/>
        <v>0</v>
      </c>
      <c r="J44" s="80">
        <f t="shared" si="16"/>
        <v>0</v>
      </c>
      <c r="K44" s="80">
        <f t="shared" si="17"/>
        <v>0</v>
      </c>
      <c r="L44" s="80">
        <f t="shared" si="18"/>
        <v>0</v>
      </c>
      <c r="M44" s="80">
        <f t="shared" si="19"/>
        <v>0</v>
      </c>
      <c r="N44" s="335">
        <f>SUMIF('LICH THI'!$A:$A,'Theo Ngay'!$A44,'LICH THI'!X:X)</f>
        <v>0</v>
      </c>
      <c r="O44" s="335"/>
      <c r="P44" s="73">
        <f t="shared" si="9"/>
        <v>-20</v>
      </c>
      <c r="Q44" s="73">
        <f>SUMIF('LICH THI'!$A:$A,'Theo Ngay'!$A44,'LICH THI'!N:N)</f>
        <v>268</v>
      </c>
      <c r="S44" s="73">
        <v>15</v>
      </c>
      <c r="T44" s="73">
        <f t="shared" si="10"/>
        <v>5</v>
      </c>
    </row>
    <row r="45" spans="1:20" hidden="1" x14ac:dyDescent="0.2">
      <c r="A45" s="72" t="e">
        <f t="shared" si="21"/>
        <v>#NAME?</v>
      </c>
      <c r="B45" s="73" t="str">
        <f>_N_Gio_</f>
        <v>18:00</v>
      </c>
      <c r="C45" s="58">
        <f t="shared" si="20"/>
        <v>40</v>
      </c>
      <c r="D45" s="83" t="e">
        <f>D44</f>
        <v>#N/A</v>
      </c>
      <c r="E45" s="84">
        <v>5</v>
      </c>
      <c r="F45" s="85">
        <f t="shared" si="12"/>
        <v>0</v>
      </c>
      <c r="G45" s="85">
        <f t="shared" si="13"/>
        <v>0</v>
      </c>
      <c r="H45" s="85">
        <f t="shared" si="14"/>
        <v>0</v>
      </c>
      <c r="I45" s="85">
        <f t="shared" si="15"/>
        <v>0</v>
      </c>
      <c r="J45" s="85">
        <f t="shared" si="16"/>
        <v>0</v>
      </c>
      <c r="K45" s="85">
        <f t="shared" si="17"/>
        <v>0</v>
      </c>
      <c r="L45" s="85">
        <f t="shared" si="18"/>
        <v>0</v>
      </c>
      <c r="M45" s="85">
        <f t="shared" si="19"/>
        <v>0</v>
      </c>
      <c r="N45" s="337">
        <f>SUMIF('LICH THI'!$A:$A,'Theo Ngay'!$A45,'LICH THI'!X:X)</f>
        <v>0</v>
      </c>
      <c r="O45" s="337"/>
      <c r="P45" s="73">
        <f t="shared" si="9"/>
        <v>0</v>
      </c>
      <c r="Q45" s="73">
        <f>SUMIF('LICH THI'!$A:$A,'Theo Ngay'!$A45,'LICH THI'!N:N)</f>
        <v>0</v>
      </c>
      <c r="S45" s="73">
        <v>0</v>
      </c>
      <c r="T45" s="73">
        <f t="shared" si="10"/>
        <v>0</v>
      </c>
    </row>
    <row r="46" spans="1:20" x14ac:dyDescent="0.2">
      <c r="A46" s="72" t="e">
        <f>_N_NgayGio</f>
        <v>#N/A</v>
      </c>
      <c r="B46" s="73" t="str">
        <f>_N_Gio_</f>
        <v>7:00</v>
      </c>
      <c r="C46" s="74">
        <f t="shared" si="20"/>
        <v>41</v>
      </c>
      <c r="D46" s="75" t="e">
        <f>+D41+1</f>
        <v>#N/A</v>
      </c>
      <c r="E46" s="76">
        <v>1</v>
      </c>
      <c r="F46" s="77">
        <f t="shared" si="12"/>
        <v>10</v>
      </c>
      <c r="G46" s="77">
        <f t="shared" si="13"/>
        <v>0</v>
      </c>
      <c r="H46" s="77">
        <f t="shared" si="14"/>
        <v>0</v>
      </c>
      <c r="I46" s="77">
        <f t="shared" si="15"/>
        <v>0</v>
      </c>
      <c r="J46" s="77">
        <f t="shared" si="16"/>
        <v>0</v>
      </c>
      <c r="K46" s="77">
        <f t="shared" si="17"/>
        <v>0</v>
      </c>
      <c r="L46" s="77">
        <f t="shared" si="18"/>
        <v>0</v>
      </c>
      <c r="M46" s="77">
        <f t="shared" si="19"/>
        <v>0</v>
      </c>
      <c r="N46" s="334">
        <f>SUMIF('LICH THI'!$A:$A,'Theo Ngay'!$A46,'LICH THI'!X:X)</f>
        <v>0</v>
      </c>
      <c r="O46" s="334" t="e">
        <f>IF(D46="","",CHOOSE(WEEKDAY(D46),"(Cnhật)","(Thứ 2)","(Thứ 3)","(Thứ 4)","(Thứ 5)","(Thứ 6)","(Thứ 7)"))</f>
        <v>#N/A</v>
      </c>
      <c r="P46" s="73">
        <f t="shared" si="9"/>
        <v>-20</v>
      </c>
      <c r="Q46" s="73">
        <f>SUMIF('LICH THI'!$A:$A,'Theo Ngay'!$A46,'LICH THI'!N:N)</f>
        <v>268</v>
      </c>
      <c r="S46" s="73">
        <v>4</v>
      </c>
      <c r="T46" s="73">
        <f t="shared" si="10"/>
        <v>-6</v>
      </c>
    </row>
    <row r="47" spans="1:20" x14ac:dyDescent="0.2">
      <c r="A47" s="72" t="e">
        <f>_N_NgayGio</f>
        <v>#N/A</v>
      </c>
      <c r="B47" s="73" t="str">
        <f>_N_Gio_</f>
        <v>9:00</v>
      </c>
      <c r="C47" s="55">
        <f t="shared" si="20"/>
        <v>42</v>
      </c>
      <c r="D47" s="78" t="e">
        <f>D46</f>
        <v>#N/A</v>
      </c>
      <c r="E47" s="79">
        <v>2</v>
      </c>
      <c r="F47" s="80">
        <f t="shared" si="12"/>
        <v>10</v>
      </c>
      <c r="G47" s="80">
        <f t="shared" si="13"/>
        <v>0</v>
      </c>
      <c r="H47" s="80">
        <f t="shared" si="14"/>
        <v>0</v>
      </c>
      <c r="I47" s="80">
        <f t="shared" si="15"/>
        <v>0</v>
      </c>
      <c r="J47" s="80">
        <f t="shared" si="16"/>
        <v>0</v>
      </c>
      <c r="K47" s="80">
        <f t="shared" si="17"/>
        <v>0</v>
      </c>
      <c r="L47" s="80">
        <f t="shared" si="18"/>
        <v>0</v>
      </c>
      <c r="M47" s="80">
        <f t="shared" si="19"/>
        <v>0</v>
      </c>
      <c r="N47" s="335">
        <f>SUMIF('LICH THI'!$A:$A,'Theo Ngay'!$A47,'LICH THI'!X:X)</f>
        <v>0</v>
      </c>
      <c r="O47" s="335"/>
      <c r="P47" s="73">
        <f t="shared" si="9"/>
        <v>-20</v>
      </c>
      <c r="Q47" s="73">
        <f>SUMIF('LICH THI'!$A:$A,'Theo Ngay'!$A47,'LICH THI'!N:N)</f>
        <v>268</v>
      </c>
      <c r="S47" s="73">
        <v>7</v>
      </c>
      <c r="T47" s="73">
        <f t="shared" si="10"/>
        <v>-3</v>
      </c>
    </row>
    <row r="48" spans="1:20" x14ac:dyDescent="0.2">
      <c r="A48" s="72" t="e">
        <f>_N_NgayGio</f>
        <v>#N/A</v>
      </c>
      <c r="B48" s="73" t="str">
        <f>_N_Gio_</f>
        <v>13:00</v>
      </c>
      <c r="C48" s="55">
        <f t="shared" si="20"/>
        <v>43</v>
      </c>
      <c r="D48" s="78" t="e">
        <f>D47</f>
        <v>#N/A</v>
      </c>
      <c r="E48" s="79">
        <v>3</v>
      </c>
      <c r="F48" s="80">
        <f t="shared" si="12"/>
        <v>10</v>
      </c>
      <c r="G48" s="80">
        <f t="shared" si="13"/>
        <v>0</v>
      </c>
      <c r="H48" s="80">
        <f t="shared" si="14"/>
        <v>0</v>
      </c>
      <c r="I48" s="80">
        <f t="shared" si="15"/>
        <v>0</v>
      </c>
      <c r="J48" s="80">
        <f t="shared" si="16"/>
        <v>0</v>
      </c>
      <c r="K48" s="80">
        <f t="shared" si="17"/>
        <v>0</v>
      </c>
      <c r="L48" s="80">
        <f t="shared" si="18"/>
        <v>0</v>
      </c>
      <c r="M48" s="80">
        <f t="shared" si="19"/>
        <v>0</v>
      </c>
      <c r="N48" s="335">
        <f>SUMIF('LICH THI'!$A:$A,'Theo Ngay'!$A48,'LICH THI'!X:X)</f>
        <v>0</v>
      </c>
      <c r="O48" s="335"/>
      <c r="P48" s="73">
        <f t="shared" si="9"/>
        <v>-20</v>
      </c>
      <c r="Q48" s="73">
        <f>SUMIF('LICH THI'!$A:$A,'Theo Ngay'!$A48,'LICH THI'!N:N)</f>
        <v>268</v>
      </c>
      <c r="S48" s="73">
        <v>10</v>
      </c>
      <c r="T48" s="73">
        <f t="shared" si="10"/>
        <v>0</v>
      </c>
    </row>
    <row r="49" spans="1:20" x14ac:dyDescent="0.2">
      <c r="A49" s="72" t="e">
        <f>_N_NgayGio</f>
        <v>#N/A</v>
      </c>
      <c r="B49" s="73" t="str">
        <f>_N_Gio_</f>
        <v>15:00</v>
      </c>
      <c r="C49" s="55">
        <f t="shared" si="20"/>
        <v>44</v>
      </c>
      <c r="D49" s="78" t="e">
        <f>D48</f>
        <v>#N/A</v>
      </c>
      <c r="E49" s="79">
        <v>4</v>
      </c>
      <c r="F49" s="80">
        <f t="shared" si="12"/>
        <v>10</v>
      </c>
      <c r="G49" s="80">
        <f t="shared" si="13"/>
        <v>0</v>
      </c>
      <c r="H49" s="80">
        <f t="shared" si="14"/>
        <v>0</v>
      </c>
      <c r="I49" s="80">
        <f t="shared" si="15"/>
        <v>0</v>
      </c>
      <c r="J49" s="80">
        <f t="shared" si="16"/>
        <v>0</v>
      </c>
      <c r="K49" s="80">
        <f t="shared" si="17"/>
        <v>0</v>
      </c>
      <c r="L49" s="80">
        <f t="shared" si="18"/>
        <v>0</v>
      </c>
      <c r="M49" s="80">
        <f t="shared" si="19"/>
        <v>0</v>
      </c>
      <c r="N49" s="335">
        <f>SUMIF('LICH THI'!$A:$A,'Theo Ngay'!$A49,'LICH THI'!X:X)</f>
        <v>0</v>
      </c>
      <c r="O49" s="335"/>
      <c r="P49" s="73">
        <f t="shared" si="9"/>
        <v>-20</v>
      </c>
      <c r="Q49" s="73">
        <f>SUMIF('LICH THI'!$A:$A,'Theo Ngay'!$A49,'LICH THI'!N:N)</f>
        <v>268</v>
      </c>
      <c r="S49" s="73">
        <v>0</v>
      </c>
      <c r="T49" s="73">
        <f t="shared" si="10"/>
        <v>-10</v>
      </c>
    </row>
    <row r="50" spans="1:20" hidden="1" x14ac:dyDescent="0.2">
      <c r="A50" s="72" t="e">
        <f t="shared" si="21"/>
        <v>#NAME?</v>
      </c>
      <c r="B50" s="73" t="str">
        <f>_N_Gio_</f>
        <v>18:00</v>
      </c>
      <c r="C50" s="58">
        <f t="shared" si="20"/>
        <v>45</v>
      </c>
      <c r="D50" s="83" t="e">
        <f>D49</f>
        <v>#N/A</v>
      </c>
      <c r="E50" s="84">
        <v>5</v>
      </c>
      <c r="F50" s="85">
        <f t="shared" si="12"/>
        <v>0</v>
      </c>
      <c r="G50" s="85">
        <f t="shared" si="13"/>
        <v>0</v>
      </c>
      <c r="H50" s="85">
        <f t="shared" si="14"/>
        <v>0</v>
      </c>
      <c r="I50" s="85">
        <f t="shared" si="15"/>
        <v>0</v>
      </c>
      <c r="J50" s="85">
        <f t="shared" si="16"/>
        <v>0</v>
      </c>
      <c r="K50" s="85">
        <f t="shared" si="17"/>
        <v>0</v>
      </c>
      <c r="L50" s="85">
        <f t="shared" si="18"/>
        <v>0</v>
      </c>
      <c r="M50" s="85">
        <f t="shared" si="19"/>
        <v>0</v>
      </c>
      <c r="N50" s="336">
        <f>SUMIF('LICH THI'!$A:$A,'Theo Ngay'!$A50,'LICH THI'!X:X)</f>
        <v>0</v>
      </c>
      <c r="O50" s="336"/>
      <c r="P50" s="73">
        <f t="shared" si="9"/>
        <v>0</v>
      </c>
      <c r="Q50" s="73">
        <f>SUMIF('LICH THI'!$A:$A,'Theo Ngay'!$A50,'LICH THI'!N:N)</f>
        <v>0</v>
      </c>
      <c r="S50" s="73">
        <v>0</v>
      </c>
      <c r="T50" s="73">
        <f t="shared" si="10"/>
        <v>0</v>
      </c>
    </row>
    <row r="51" spans="1:20" x14ac:dyDescent="0.2">
      <c r="A51" s="72" t="e">
        <f>_N_NgayGio</f>
        <v>#N/A</v>
      </c>
      <c r="B51" s="73" t="str">
        <f>_N_Gio_</f>
        <v>7:00</v>
      </c>
      <c r="C51" s="74">
        <f t="shared" si="20"/>
        <v>46</v>
      </c>
      <c r="D51" s="75" t="e">
        <f>+D46+1</f>
        <v>#N/A</v>
      </c>
      <c r="E51" s="76">
        <v>1</v>
      </c>
      <c r="F51" s="77">
        <f t="shared" si="12"/>
        <v>10</v>
      </c>
      <c r="G51" s="77">
        <f t="shared" si="13"/>
        <v>0</v>
      </c>
      <c r="H51" s="77">
        <f t="shared" si="14"/>
        <v>0</v>
      </c>
      <c r="I51" s="77">
        <f t="shared" si="15"/>
        <v>0</v>
      </c>
      <c r="J51" s="77">
        <f t="shared" si="16"/>
        <v>0</v>
      </c>
      <c r="K51" s="77">
        <f t="shared" si="17"/>
        <v>0</v>
      </c>
      <c r="L51" s="77">
        <f t="shared" si="18"/>
        <v>0</v>
      </c>
      <c r="M51" s="77">
        <f t="shared" si="19"/>
        <v>0</v>
      </c>
      <c r="N51" s="334">
        <f>SUMIF('LICH THI'!$A:$A,'Theo Ngay'!$A51,'LICH THI'!X:X)</f>
        <v>0</v>
      </c>
      <c r="O51" s="334" t="e">
        <f>IF(D51="","",CHOOSE(WEEKDAY(D51),"(Cnhật)","(Thứ 2)","(Thứ 3)","(Thứ 4)","(Thứ 5)","(Thứ 6)","(Thứ 7)"))</f>
        <v>#N/A</v>
      </c>
      <c r="P51" s="73">
        <f t="shared" si="9"/>
        <v>-20</v>
      </c>
      <c r="Q51" s="73">
        <f>SUMIF('LICH THI'!$A:$A,'Theo Ngay'!$A51,'LICH THI'!N:N)</f>
        <v>268</v>
      </c>
      <c r="S51" s="73">
        <v>13</v>
      </c>
      <c r="T51" s="73">
        <f t="shared" si="10"/>
        <v>3</v>
      </c>
    </row>
    <row r="52" spans="1:20" x14ac:dyDescent="0.2">
      <c r="A52" s="72" t="e">
        <f>_N_NgayGio</f>
        <v>#N/A</v>
      </c>
      <c r="B52" s="73" t="str">
        <f>_N_Gio_</f>
        <v>9:00</v>
      </c>
      <c r="C52" s="55">
        <f t="shared" si="20"/>
        <v>47</v>
      </c>
      <c r="D52" s="78" t="e">
        <f>D51</f>
        <v>#N/A</v>
      </c>
      <c r="E52" s="79">
        <v>2</v>
      </c>
      <c r="F52" s="80">
        <f t="shared" si="12"/>
        <v>10</v>
      </c>
      <c r="G52" s="80">
        <f t="shared" si="13"/>
        <v>0</v>
      </c>
      <c r="H52" s="80">
        <f t="shared" si="14"/>
        <v>0</v>
      </c>
      <c r="I52" s="80">
        <f t="shared" si="15"/>
        <v>0</v>
      </c>
      <c r="J52" s="80">
        <f t="shared" si="16"/>
        <v>0</v>
      </c>
      <c r="K52" s="80">
        <f t="shared" si="17"/>
        <v>0</v>
      </c>
      <c r="L52" s="80">
        <f t="shared" si="18"/>
        <v>0</v>
      </c>
      <c r="M52" s="80">
        <f t="shared" si="19"/>
        <v>0</v>
      </c>
      <c r="N52" s="335">
        <f>SUMIF('LICH THI'!$A:$A,'Theo Ngay'!$A52,'LICH THI'!X:X)</f>
        <v>0</v>
      </c>
      <c r="O52" s="335"/>
      <c r="P52" s="73">
        <f t="shared" si="9"/>
        <v>-20</v>
      </c>
      <c r="Q52" s="73">
        <f>SUMIF('LICH THI'!$A:$A,'Theo Ngay'!$A52,'LICH THI'!N:N)</f>
        <v>268</v>
      </c>
      <c r="S52" s="73">
        <v>8</v>
      </c>
      <c r="T52" s="73">
        <f t="shared" si="10"/>
        <v>-2</v>
      </c>
    </row>
    <row r="53" spans="1:20" x14ac:dyDescent="0.2">
      <c r="A53" s="72" t="e">
        <f>_N_NgayGio</f>
        <v>#N/A</v>
      </c>
      <c r="B53" s="73" t="str">
        <f>_N_Gio_</f>
        <v>13:00</v>
      </c>
      <c r="C53" s="55">
        <f t="shared" si="20"/>
        <v>48</v>
      </c>
      <c r="D53" s="78" t="e">
        <f>D52</f>
        <v>#N/A</v>
      </c>
      <c r="E53" s="79">
        <v>3</v>
      </c>
      <c r="F53" s="80">
        <f t="shared" si="12"/>
        <v>10</v>
      </c>
      <c r="G53" s="80">
        <f t="shared" si="13"/>
        <v>0</v>
      </c>
      <c r="H53" s="80">
        <f t="shared" si="14"/>
        <v>0</v>
      </c>
      <c r="I53" s="80">
        <f t="shared" si="15"/>
        <v>0</v>
      </c>
      <c r="J53" s="80">
        <f t="shared" si="16"/>
        <v>0</v>
      </c>
      <c r="K53" s="80">
        <f t="shared" si="17"/>
        <v>0</v>
      </c>
      <c r="L53" s="80">
        <f t="shared" si="18"/>
        <v>0</v>
      </c>
      <c r="M53" s="80">
        <f t="shared" si="19"/>
        <v>0</v>
      </c>
      <c r="N53" s="335">
        <f>SUMIF('LICH THI'!$A:$A,'Theo Ngay'!$A53,'LICH THI'!X:X)</f>
        <v>0</v>
      </c>
      <c r="O53" s="335"/>
      <c r="P53" s="73">
        <f t="shared" si="9"/>
        <v>-20</v>
      </c>
      <c r="Q53" s="73">
        <f>SUMIF('LICH THI'!$A:$A,'Theo Ngay'!$A53,'LICH THI'!N:N)</f>
        <v>268</v>
      </c>
      <c r="S53" s="73">
        <v>6</v>
      </c>
      <c r="T53" s="73">
        <f t="shared" si="10"/>
        <v>-4</v>
      </c>
    </row>
    <row r="54" spans="1:20" x14ac:dyDescent="0.2">
      <c r="A54" s="72" t="e">
        <f>_N_NgayGio</f>
        <v>#N/A</v>
      </c>
      <c r="B54" s="73" t="str">
        <f>_N_Gio_</f>
        <v>15:00</v>
      </c>
      <c r="C54" s="55">
        <f t="shared" si="20"/>
        <v>49</v>
      </c>
      <c r="D54" s="78" t="e">
        <f>D53</f>
        <v>#N/A</v>
      </c>
      <c r="E54" s="79">
        <v>4</v>
      </c>
      <c r="F54" s="80">
        <f t="shared" si="12"/>
        <v>10</v>
      </c>
      <c r="G54" s="80">
        <f t="shared" si="13"/>
        <v>0</v>
      </c>
      <c r="H54" s="80">
        <f t="shared" si="14"/>
        <v>0</v>
      </c>
      <c r="I54" s="80">
        <f t="shared" si="15"/>
        <v>0</v>
      </c>
      <c r="J54" s="80">
        <f t="shared" si="16"/>
        <v>0</v>
      </c>
      <c r="K54" s="80">
        <f t="shared" si="17"/>
        <v>0</v>
      </c>
      <c r="L54" s="80">
        <f t="shared" si="18"/>
        <v>0</v>
      </c>
      <c r="M54" s="80">
        <f t="shared" si="19"/>
        <v>0</v>
      </c>
      <c r="N54" s="335">
        <f>SUMIF('LICH THI'!$A:$A,'Theo Ngay'!$A54,'LICH THI'!X:X)</f>
        <v>0</v>
      </c>
      <c r="O54" s="335"/>
      <c r="P54" s="73">
        <f t="shared" si="9"/>
        <v>-20</v>
      </c>
      <c r="Q54" s="73">
        <f>SUMIF('LICH THI'!$A:$A,'Theo Ngay'!$A54,'LICH THI'!N:N)</f>
        <v>268</v>
      </c>
      <c r="S54" s="73">
        <v>4</v>
      </c>
      <c r="T54" s="73">
        <f t="shared" si="10"/>
        <v>-6</v>
      </c>
    </row>
    <row r="55" spans="1:20" hidden="1" x14ac:dyDescent="0.2">
      <c r="A55" s="72" t="e">
        <f t="shared" si="21"/>
        <v>#NAME?</v>
      </c>
      <c r="B55" s="73" t="str">
        <f>_N_Gio_</f>
        <v>18:00</v>
      </c>
      <c r="C55" s="58">
        <f t="shared" si="20"/>
        <v>50</v>
      </c>
      <c r="D55" s="83" t="e">
        <f>D54</f>
        <v>#N/A</v>
      </c>
      <c r="E55" s="84">
        <v>5</v>
      </c>
      <c r="F55" s="85">
        <f t="shared" si="12"/>
        <v>0</v>
      </c>
      <c r="G55" s="85">
        <f t="shared" si="13"/>
        <v>0</v>
      </c>
      <c r="H55" s="85">
        <f t="shared" si="14"/>
        <v>0</v>
      </c>
      <c r="I55" s="85">
        <f t="shared" si="15"/>
        <v>0</v>
      </c>
      <c r="J55" s="85">
        <f t="shared" si="16"/>
        <v>0</v>
      </c>
      <c r="K55" s="85">
        <f t="shared" si="17"/>
        <v>0</v>
      </c>
      <c r="L55" s="85">
        <f t="shared" si="18"/>
        <v>0</v>
      </c>
      <c r="M55" s="85">
        <f t="shared" si="19"/>
        <v>0</v>
      </c>
      <c r="N55" s="337">
        <f>SUMIF('LICH THI'!$A:$A,'Theo Ngay'!$A55,'LICH THI'!X:X)</f>
        <v>0</v>
      </c>
      <c r="O55" s="337"/>
      <c r="P55" s="73">
        <f t="shared" si="9"/>
        <v>0</v>
      </c>
      <c r="Q55" s="73">
        <f>SUMIF('LICH THI'!$A:$A,'Theo Ngay'!$A55,'LICH THI'!N:N)</f>
        <v>0</v>
      </c>
      <c r="S55" s="73">
        <v>0</v>
      </c>
      <c r="T55" s="73">
        <f t="shared" si="10"/>
        <v>0</v>
      </c>
    </row>
    <row r="56" spans="1:20" x14ac:dyDescent="0.2">
      <c r="A56" s="72" t="e">
        <f>_N_NgayGio</f>
        <v>#N/A</v>
      </c>
      <c r="B56" s="73" t="str">
        <f>_N_Gio_</f>
        <v>7:00</v>
      </c>
      <c r="C56" s="74">
        <f t="shared" si="20"/>
        <v>51</v>
      </c>
      <c r="D56" s="75" t="e">
        <f>+D51+1</f>
        <v>#N/A</v>
      </c>
      <c r="E56" s="76">
        <v>1</v>
      </c>
      <c r="F56" s="77">
        <f t="shared" si="12"/>
        <v>10</v>
      </c>
      <c r="G56" s="77">
        <f t="shared" si="13"/>
        <v>0</v>
      </c>
      <c r="H56" s="77">
        <f t="shared" si="14"/>
        <v>0</v>
      </c>
      <c r="I56" s="77">
        <f t="shared" si="15"/>
        <v>0</v>
      </c>
      <c r="J56" s="77">
        <f t="shared" si="16"/>
        <v>0</v>
      </c>
      <c r="K56" s="77">
        <f t="shared" si="17"/>
        <v>0</v>
      </c>
      <c r="L56" s="77">
        <f t="shared" si="18"/>
        <v>0</v>
      </c>
      <c r="M56" s="77">
        <f t="shared" si="19"/>
        <v>0</v>
      </c>
      <c r="N56" s="334">
        <f>SUMIF('LICH THI'!$A:$A,'Theo Ngay'!$A56,'LICH THI'!X:X)</f>
        <v>0</v>
      </c>
      <c r="O56" s="334" t="e">
        <f>IF(D56="","",CHOOSE(WEEKDAY(D56),"(Cnhật)","(Thứ 2)","(Thứ 3)","(Thứ 4)","(Thứ 5)","(Thứ 6)","(Thứ 7)"))</f>
        <v>#N/A</v>
      </c>
      <c r="P56" s="73">
        <f t="shared" si="9"/>
        <v>-20</v>
      </c>
      <c r="Q56" s="73">
        <f>SUMIF('LICH THI'!$A:$A,'Theo Ngay'!$A56,'LICH THI'!N:N)</f>
        <v>268</v>
      </c>
      <c r="S56" s="73">
        <v>13</v>
      </c>
      <c r="T56" s="73">
        <f t="shared" si="10"/>
        <v>3</v>
      </c>
    </row>
    <row r="57" spans="1:20" x14ac:dyDescent="0.2">
      <c r="A57" s="72" t="e">
        <f>_N_NgayGio</f>
        <v>#N/A</v>
      </c>
      <c r="B57" s="73" t="str">
        <f>_N_Gio_</f>
        <v>9:00</v>
      </c>
      <c r="C57" s="55">
        <f t="shared" si="20"/>
        <v>52</v>
      </c>
      <c r="D57" s="78" t="e">
        <f>D56</f>
        <v>#N/A</v>
      </c>
      <c r="E57" s="79">
        <v>2</v>
      </c>
      <c r="F57" s="80">
        <f t="shared" si="12"/>
        <v>10</v>
      </c>
      <c r="G57" s="80">
        <f t="shared" si="13"/>
        <v>0</v>
      </c>
      <c r="H57" s="80">
        <f t="shared" si="14"/>
        <v>0</v>
      </c>
      <c r="I57" s="80">
        <f t="shared" si="15"/>
        <v>0</v>
      </c>
      <c r="J57" s="80">
        <f t="shared" si="16"/>
        <v>0</v>
      </c>
      <c r="K57" s="80">
        <f t="shared" si="17"/>
        <v>0</v>
      </c>
      <c r="L57" s="80">
        <f t="shared" si="18"/>
        <v>0</v>
      </c>
      <c r="M57" s="80">
        <f t="shared" si="19"/>
        <v>0</v>
      </c>
      <c r="N57" s="335">
        <f>SUMIF('LICH THI'!$A:$A,'Theo Ngay'!$A57,'LICH THI'!X:X)</f>
        <v>0</v>
      </c>
      <c r="O57" s="335"/>
      <c r="P57" s="73">
        <f t="shared" si="9"/>
        <v>-20</v>
      </c>
      <c r="Q57" s="73">
        <f>SUMIF('LICH THI'!$A:$A,'Theo Ngay'!$A57,'LICH THI'!N:N)</f>
        <v>268</v>
      </c>
      <c r="S57" s="73">
        <v>18</v>
      </c>
      <c r="T57" s="73">
        <f t="shared" si="10"/>
        <v>8</v>
      </c>
    </row>
    <row r="58" spans="1:20" x14ac:dyDescent="0.2">
      <c r="A58" s="72" t="e">
        <f>_N_NgayGio</f>
        <v>#N/A</v>
      </c>
      <c r="B58" s="73" t="str">
        <f>_N_Gio_</f>
        <v>13:00</v>
      </c>
      <c r="C58" s="55">
        <f t="shared" si="20"/>
        <v>53</v>
      </c>
      <c r="D58" s="78" t="e">
        <f>D57</f>
        <v>#N/A</v>
      </c>
      <c r="E58" s="79">
        <v>3</v>
      </c>
      <c r="F58" s="80">
        <f t="shared" si="12"/>
        <v>10</v>
      </c>
      <c r="G58" s="80">
        <f t="shared" si="13"/>
        <v>0</v>
      </c>
      <c r="H58" s="80">
        <f t="shared" si="14"/>
        <v>0</v>
      </c>
      <c r="I58" s="80">
        <f t="shared" si="15"/>
        <v>0</v>
      </c>
      <c r="J58" s="80">
        <f t="shared" si="16"/>
        <v>0</v>
      </c>
      <c r="K58" s="80">
        <f t="shared" si="17"/>
        <v>0</v>
      </c>
      <c r="L58" s="80">
        <f t="shared" si="18"/>
        <v>0</v>
      </c>
      <c r="M58" s="80">
        <f t="shared" si="19"/>
        <v>0</v>
      </c>
      <c r="N58" s="335">
        <f>SUMIF('LICH THI'!$A:$A,'Theo Ngay'!$A58,'LICH THI'!X:X)</f>
        <v>0</v>
      </c>
      <c r="O58" s="335"/>
      <c r="P58" s="73">
        <f t="shared" si="9"/>
        <v>-20</v>
      </c>
      <c r="Q58" s="73">
        <f>SUMIF('LICH THI'!$A:$A,'Theo Ngay'!$A58,'LICH THI'!N:N)</f>
        <v>268</v>
      </c>
      <c r="S58" s="73">
        <v>22</v>
      </c>
      <c r="T58" s="73">
        <f t="shared" si="10"/>
        <v>12</v>
      </c>
    </row>
    <row r="59" spans="1:20" x14ac:dyDescent="0.2">
      <c r="A59" s="72" t="e">
        <f>_N_NgayGio</f>
        <v>#N/A</v>
      </c>
      <c r="B59" s="73" t="str">
        <f>_N_Gio_</f>
        <v>15:00</v>
      </c>
      <c r="C59" s="55">
        <f t="shared" si="20"/>
        <v>54</v>
      </c>
      <c r="D59" s="78" t="e">
        <f>D58</f>
        <v>#N/A</v>
      </c>
      <c r="E59" s="79">
        <v>4</v>
      </c>
      <c r="F59" s="80">
        <f t="shared" si="12"/>
        <v>10</v>
      </c>
      <c r="G59" s="80">
        <f t="shared" si="13"/>
        <v>0</v>
      </c>
      <c r="H59" s="80">
        <f t="shared" si="14"/>
        <v>0</v>
      </c>
      <c r="I59" s="80">
        <f t="shared" si="15"/>
        <v>0</v>
      </c>
      <c r="J59" s="80">
        <f t="shared" si="16"/>
        <v>0</v>
      </c>
      <c r="K59" s="80">
        <f t="shared" si="17"/>
        <v>0</v>
      </c>
      <c r="L59" s="80">
        <f t="shared" si="18"/>
        <v>0</v>
      </c>
      <c r="M59" s="80">
        <f t="shared" si="19"/>
        <v>0</v>
      </c>
      <c r="N59" s="335">
        <f>SUMIF('LICH THI'!$A:$A,'Theo Ngay'!$A59,'LICH THI'!X:X)</f>
        <v>0</v>
      </c>
      <c r="O59" s="335"/>
      <c r="P59" s="73">
        <f t="shared" si="9"/>
        <v>-20</v>
      </c>
      <c r="Q59" s="73">
        <f>SUMIF('LICH THI'!$A:$A,'Theo Ngay'!$A59,'LICH THI'!N:N)</f>
        <v>268</v>
      </c>
      <c r="S59" s="73">
        <v>18</v>
      </c>
      <c r="T59" s="73">
        <f t="shared" si="10"/>
        <v>8</v>
      </c>
    </row>
    <row r="60" spans="1:20" hidden="1" x14ac:dyDescent="0.2">
      <c r="A60" s="72" t="e">
        <f t="shared" si="21"/>
        <v>#NAME?</v>
      </c>
      <c r="B60" s="73" t="str">
        <f>_N_Gio_</f>
        <v>18:00</v>
      </c>
      <c r="C60" s="58">
        <f t="shared" si="20"/>
        <v>55</v>
      </c>
      <c r="D60" s="83" t="e">
        <f>D59</f>
        <v>#N/A</v>
      </c>
      <c r="E60" s="84">
        <v>5</v>
      </c>
      <c r="F60" s="85">
        <f t="shared" si="12"/>
        <v>0</v>
      </c>
      <c r="G60" s="85">
        <f t="shared" si="13"/>
        <v>0</v>
      </c>
      <c r="H60" s="85">
        <f t="shared" si="14"/>
        <v>0</v>
      </c>
      <c r="I60" s="85">
        <f t="shared" si="15"/>
        <v>0</v>
      </c>
      <c r="J60" s="85">
        <f t="shared" si="16"/>
        <v>0</v>
      </c>
      <c r="K60" s="85">
        <f t="shared" si="17"/>
        <v>0</v>
      </c>
      <c r="L60" s="85">
        <f t="shared" si="18"/>
        <v>0</v>
      </c>
      <c r="M60" s="85">
        <f t="shared" si="19"/>
        <v>0</v>
      </c>
      <c r="N60" s="337">
        <f>SUMIF('LICH THI'!$A:$A,'Theo Ngay'!$A60,'LICH THI'!X:X)</f>
        <v>0</v>
      </c>
      <c r="O60" s="337"/>
      <c r="P60" s="73">
        <f t="shared" si="9"/>
        <v>0</v>
      </c>
      <c r="Q60" s="73">
        <f>SUMIF('LICH THI'!$A:$A,'Theo Ngay'!$A60,'LICH THI'!N:N)</f>
        <v>0</v>
      </c>
      <c r="S60" s="73">
        <v>0</v>
      </c>
      <c r="T60" s="73">
        <f t="shared" si="10"/>
        <v>0</v>
      </c>
    </row>
    <row r="61" spans="1:20" x14ac:dyDescent="0.2">
      <c r="A61" s="72" t="e">
        <f>_N_NgayGio</f>
        <v>#N/A</v>
      </c>
      <c r="B61" s="73" t="str">
        <f>_N_Gio_</f>
        <v>7:00</v>
      </c>
      <c r="C61" s="74">
        <f t="shared" si="20"/>
        <v>56</v>
      </c>
      <c r="D61" s="75" t="e">
        <f>+D56+1</f>
        <v>#N/A</v>
      </c>
      <c r="E61" s="76">
        <v>1</v>
      </c>
      <c r="F61" s="77">
        <f t="shared" si="12"/>
        <v>10</v>
      </c>
      <c r="G61" s="77">
        <f t="shared" si="13"/>
        <v>0</v>
      </c>
      <c r="H61" s="77">
        <f t="shared" si="14"/>
        <v>0</v>
      </c>
      <c r="I61" s="77">
        <f t="shared" si="15"/>
        <v>0</v>
      </c>
      <c r="J61" s="77">
        <f t="shared" si="16"/>
        <v>0</v>
      </c>
      <c r="K61" s="77">
        <f t="shared" si="17"/>
        <v>0</v>
      </c>
      <c r="L61" s="77">
        <f t="shared" si="18"/>
        <v>0</v>
      </c>
      <c r="M61" s="77">
        <f t="shared" si="19"/>
        <v>0</v>
      </c>
      <c r="N61" s="334">
        <f>SUMIF('LICH THI'!$A:$A,'Theo Ngay'!$A61,'LICH THI'!X:X)</f>
        <v>0</v>
      </c>
      <c r="O61" s="334" t="e">
        <f>IF(D61="","",CHOOSE(WEEKDAY(D61),"(Cnhật)","(Thứ 2)","(Thứ 3)","(Thứ 4)","(Thứ 5)","(Thứ 6)","(Thứ 7)"))</f>
        <v>#N/A</v>
      </c>
      <c r="P61" s="73">
        <f t="shared" si="9"/>
        <v>-20</v>
      </c>
      <c r="Q61" s="73">
        <f>SUMIF('LICH THI'!$A:$A,'Theo Ngay'!$A61,'LICH THI'!N:N)</f>
        <v>268</v>
      </c>
      <c r="S61" s="73">
        <v>0</v>
      </c>
      <c r="T61" s="73">
        <f t="shared" si="10"/>
        <v>-10</v>
      </c>
    </row>
    <row r="62" spans="1:20" x14ac:dyDescent="0.2">
      <c r="A62" s="72" t="e">
        <f>_N_NgayGio</f>
        <v>#N/A</v>
      </c>
      <c r="B62" s="73" t="str">
        <f>_N_Gio_</f>
        <v>9:00</v>
      </c>
      <c r="C62" s="55">
        <f t="shared" si="20"/>
        <v>57</v>
      </c>
      <c r="D62" s="78" t="e">
        <f>D61</f>
        <v>#N/A</v>
      </c>
      <c r="E62" s="79">
        <v>2</v>
      </c>
      <c r="F62" s="80">
        <f t="shared" si="12"/>
        <v>10</v>
      </c>
      <c r="G62" s="80">
        <f t="shared" si="13"/>
        <v>0</v>
      </c>
      <c r="H62" s="80">
        <f t="shared" si="14"/>
        <v>0</v>
      </c>
      <c r="I62" s="80">
        <f t="shared" si="15"/>
        <v>0</v>
      </c>
      <c r="J62" s="80">
        <f t="shared" si="16"/>
        <v>0</v>
      </c>
      <c r="K62" s="80">
        <f t="shared" si="17"/>
        <v>0</v>
      </c>
      <c r="L62" s="80">
        <f t="shared" si="18"/>
        <v>0</v>
      </c>
      <c r="M62" s="80">
        <f t="shared" si="19"/>
        <v>0</v>
      </c>
      <c r="N62" s="335">
        <f>SUMIF('LICH THI'!$A:$A,'Theo Ngay'!$A62,'LICH THI'!X:X)</f>
        <v>0</v>
      </c>
      <c r="O62" s="335"/>
      <c r="P62" s="73">
        <f t="shared" si="9"/>
        <v>-20</v>
      </c>
      <c r="Q62" s="73">
        <f>SUMIF('LICH THI'!$A:$A,'Theo Ngay'!$A62,'LICH THI'!N:N)</f>
        <v>268</v>
      </c>
      <c r="S62" s="73">
        <v>0</v>
      </c>
      <c r="T62" s="73">
        <f t="shared" si="10"/>
        <v>-10</v>
      </c>
    </row>
    <row r="63" spans="1:20" x14ac:dyDescent="0.2">
      <c r="A63" s="72" t="e">
        <f>_N_NgayGio</f>
        <v>#N/A</v>
      </c>
      <c r="B63" s="73" t="str">
        <f>_N_Gio_</f>
        <v>13:00</v>
      </c>
      <c r="C63" s="55">
        <f t="shared" si="20"/>
        <v>58</v>
      </c>
      <c r="D63" s="78" t="e">
        <f>D62</f>
        <v>#N/A</v>
      </c>
      <c r="E63" s="79">
        <v>3</v>
      </c>
      <c r="F63" s="80">
        <f t="shared" si="12"/>
        <v>10</v>
      </c>
      <c r="G63" s="80">
        <f t="shared" si="13"/>
        <v>0</v>
      </c>
      <c r="H63" s="80">
        <f t="shared" si="14"/>
        <v>0</v>
      </c>
      <c r="I63" s="80">
        <f t="shared" si="15"/>
        <v>0</v>
      </c>
      <c r="J63" s="80">
        <f t="shared" si="16"/>
        <v>0</v>
      </c>
      <c r="K63" s="80">
        <f t="shared" si="17"/>
        <v>0</v>
      </c>
      <c r="L63" s="80">
        <f t="shared" si="18"/>
        <v>0</v>
      </c>
      <c r="M63" s="80">
        <f t="shared" si="19"/>
        <v>0</v>
      </c>
      <c r="N63" s="335">
        <f>SUMIF('LICH THI'!$A:$A,'Theo Ngay'!$A63,'LICH THI'!X:X)</f>
        <v>0</v>
      </c>
      <c r="O63" s="335"/>
      <c r="P63" s="73">
        <f t="shared" si="9"/>
        <v>-20</v>
      </c>
      <c r="Q63" s="73">
        <f>SUMIF('LICH THI'!$A:$A,'Theo Ngay'!$A63,'LICH THI'!N:N)</f>
        <v>268</v>
      </c>
      <c r="S63" s="73">
        <v>0</v>
      </c>
      <c r="T63" s="73">
        <f t="shared" si="10"/>
        <v>-10</v>
      </c>
    </row>
    <row r="64" spans="1:20" x14ac:dyDescent="0.2">
      <c r="A64" s="72" t="e">
        <f>_N_NgayGio</f>
        <v>#N/A</v>
      </c>
      <c r="B64" s="73" t="str">
        <f>_N_Gio_</f>
        <v>15:00</v>
      </c>
      <c r="C64" s="55">
        <f t="shared" si="20"/>
        <v>59</v>
      </c>
      <c r="D64" s="78" t="e">
        <f>D63</f>
        <v>#N/A</v>
      </c>
      <c r="E64" s="79">
        <v>4</v>
      </c>
      <c r="F64" s="80">
        <f t="shared" si="12"/>
        <v>10</v>
      </c>
      <c r="G64" s="80">
        <f t="shared" si="13"/>
        <v>0</v>
      </c>
      <c r="H64" s="80">
        <f t="shared" si="14"/>
        <v>0</v>
      </c>
      <c r="I64" s="80">
        <f t="shared" si="15"/>
        <v>0</v>
      </c>
      <c r="J64" s="80">
        <f t="shared" si="16"/>
        <v>0</v>
      </c>
      <c r="K64" s="80">
        <f t="shared" si="17"/>
        <v>0</v>
      </c>
      <c r="L64" s="80">
        <f t="shared" si="18"/>
        <v>0</v>
      </c>
      <c r="M64" s="80">
        <f t="shared" si="19"/>
        <v>0</v>
      </c>
      <c r="N64" s="335">
        <f>SUMIF('LICH THI'!$A:$A,'Theo Ngay'!$A64,'LICH THI'!X:X)</f>
        <v>0</v>
      </c>
      <c r="O64" s="335"/>
      <c r="P64" s="73">
        <f t="shared" si="9"/>
        <v>-20</v>
      </c>
      <c r="Q64" s="73">
        <f>SUMIF('LICH THI'!$A:$A,'Theo Ngay'!$A64,'LICH THI'!N:N)</f>
        <v>268</v>
      </c>
      <c r="S64" s="73">
        <v>0</v>
      </c>
      <c r="T64" s="73">
        <f t="shared" si="10"/>
        <v>-10</v>
      </c>
    </row>
    <row r="65" spans="1:20" hidden="1" x14ac:dyDescent="0.2">
      <c r="A65" s="72" t="e">
        <f t="shared" si="21"/>
        <v>#NAME?</v>
      </c>
      <c r="B65" s="73" t="str">
        <f>_N_Gio_</f>
        <v>18:00</v>
      </c>
      <c r="C65" s="58">
        <f t="shared" si="20"/>
        <v>60</v>
      </c>
      <c r="D65" s="83" t="e">
        <f>D64</f>
        <v>#N/A</v>
      </c>
      <c r="E65" s="84">
        <v>5</v>
      </c>
      <c r="F65" s="85">
        <f t="shared" si="12"/>
        <v>0</v>
      </c>
      <c r="G65" s="85">
        <f t="shared" si="13"/>
        <v>0</v>
      </c>
      <c r="H65" s="85">
        <f t="shared" si="14"/>
        <v>0</v>
      </c>
      <c r="I65" s="85">
        <f t="shared" si="15"/>
        <v>0</v>
      </c>
      <c r="J65" s="85">
        <f t="shared" si="16"/>
        <v>0</v>
      </c>
      <c r="K65" s="85">
        <f t="shared" si="17"/>
        <v>0</v>
      </c>
      <c r="L65" s="85">
        <f t="shared" si="18"/>
        <v>0</v>
      </c>
      <c r="M65" s="85">
        <f t="shared" si="19"/>
        <v>0</v>
      </c>
      <c r="N65" s="336">
        <f>SUMIF('LICH THI'!$A:$A,'Theo Ngay'!$A65,'LICH THI'!X:X)</f>
        <v>0</v>
      </c>
      <c r="O65" s="336"/>
      <c r="P65" s="73">
        <f t="shared" si="9"/>
        <v>0</v>
      </c>
      <c r="Q65" s="73">
        <f>SUMIF('LICH THI'!$A:$A,'Theo Ngay'!$A65,'LICH THI'!N:N)</f>
        <v>0</v>
      </c>
      <c r="S65" s="73">
        <v>0</v>
      </c>
      <c r="T65" s="73">
        <f t="shared" si="10"/>
        <v>0</v>
      </c>
    </row>
    <row r="66" spans="1:20" x14ac:dyDescent="0.2">
      <c r="A66" s="72" t="e">
        <f>_N_NgayGio</f>
        <v>#N/A</v>
      </c>
      <c r="B66" s="73" t="str">
        <f>_N_Gio_</f>
        <v>7:00</v>
      </c>
      <c r="C66" s="74">
        <f t="shared" si="20"/>
        <v>61</v>
      </c>
      <c r="D66" s="75" t="e">
        <f>+D61+1</f>
        <v>#N/A</v>
      </c>
      <c r="E66" s="76">
        <v>1</v>
      </c>
      <c r="F66" s="77">
        <f t="shared" si="12"/>
        <v>10</v>
      </c>
      <c r="G66" s="77">
        <f t="shared" si="13"/>
        <v>0</v>
      </c>
      <c r="H66" s="77">
        <f t="shared" si="14"/>
        <v>0</v>
      </c>
      <c r="I66" s="77">
        <f t="shared" si="15"/>
        <v>0</v>
      </c>
      <c r="J66" s="77">
        <f t="shared" si="16"/>
        <v>0</v>
      </c>
      <c r="K66" s="77">
        <f t="shared" si="17"/>
        <v>0</v>
      </c>
      <c r="L66" s="77">
        <f t="shared" si="18"/>
        <v>0</v>
      </c>
      <c r="M66" s="77">
        <f t="shared" si="19"/>
        <v>0</v>
      </c>
      <c r="N66" s="334">
        <f>SUMIF('LICH THI'!$A:$A,'Theo Ngay'!$A66,'LICH THI'!X:X)</f>
        <v>0</v>
      </c>
      <c r="O66" s="334" t="e">
        <f>IF(D66="","",CHOOSE(WEEKDAY(D66),"(Cnhật)","(Thứ 2)","(Thứ 3)","(Thứ 4)","(Thứ 5)","(Thứ 6)","(Thứ 7)"))</f>
        <v>#N/A</v>
      </c>
      <c r="P66" s="73">
        <f t="shared" si="9"/>
        <v>-20</v>
      </c>
      <c r="Q66" s="73">
        <f>SUMIF('LICH THI'!$A:$A,'Theo Ngay'!$A66,'LICH THI'!N:N)</f>
        <v>268</v>
      </c>
      <c r="S66" s="73">
        <v>0</v>
      </c>
      <c r="T66" s="73">
        <f t="shared" si="10"/>
        <v>-10</v>
      </c>
    </row>
    <row r="67" spans="1:20" x14ac:dyDescent="0.2">
      <c r="A67" s="72" t="e">
        <f>_N_NgayGio</f>
        <v>#N/A</v>
      </c>
      <c r="B67" s="73" t="str">
        <f>_N_Gio_</f>
        <v>9:00</v>
      </c>
      <c r="C67" s="55">
        <f t="shared" si="20"/>
        <v>62</v>
      </c>
      <c r="D67" s="78" t="e">
        <f>D66</f>
        <v>#N/A</v>
      </c>
      <c r="E67" s="79">
        <v>2</v>
      </c>
      <c r="F67" s="80">
        <f t="shared" si="12"/>
        <v>10</v>
      </c>
      <c r="G67" s="80">
        <f t="shared" si="13"/>
        <v>0</v>
      </c>
      <c r="H67" s="80">
        <f t="shared" si="14"/>
        <v>0</v>
      </c>
      <c r="I67" s="80">
        <f t="shared" si="15"/>
        <v>0</v>
      </c>
      <c r="J67" s="80">
        <f t="shared" si="16"/>
        <v>0</v>
      </c>
      <c r="K67" s="80">
        <f t="shared" si="17"/>
        <v>0</v>
      </c>
      <c r="L67" s="80">
        <f t="shared" si="18"/>
        <v>0</v>
      </c>
      <c r="M67" s="80">
        <f t="shared" si="19"/>
        <v>0</v>
      </c>
      <c r="N67" s="335">
        <f>SUMIF('LICH THI'!$A:$A,'Theo Ngay'!$A67,'LICH THI'!X:X)</f>
        <v>0</v>
      </c>
      <c r="O67" s="335"/>
      <c r="P67" s="73">
        <f t="shared" si="9"/>
        <v>-20</v>
      </c>
      <c r="Q67" s="73">
        <f>SUMIF('LICH THI'!$A:$A,'Theo Ngay'!$A67,'LICH THI'!N:N)</f>
        <v>268</v>
      </c>
      <c r="S67" s="73">
        <v>0</v>
      </c>
      <c r="T67" s="73">
        <f t="shared" si="10"/>
        <v>-10</v>
      </c>
    </row>
    <row r="68" spans="1:20" x14ac:dyDescent="0.2">
      <c r="A68" s="72" t="e">
        <f>_N_NgayGio</f>
        <v>#N/A</v>
      </c>
      <c r="B68" s="73" t="str">
        <f>_N_Gio_</f>
        <v>13:00</v>
      </c>
      <c r="C68" s="55">
        <f t="shared" si="20"/>
        <v>63</v>
      </c>
      <c r="D68" s="78" t="e">
        <f>D67</f>
        <v>#N/A</v>
      </c>
      <c r="E68" s="79">
        <v>3</v>
      </c>
      <c r="F68" s="80">
        <f t="shared" si="12"/>
        <v>10</v>
      </c>
      <c r="G68" s="80">
        <f t="shared" si="13"/>
        <v>0</v>
      </c>
      <c r="H68" s="80">
        <f t="shared" si="14"/>
        <v>0</v>
      </c>
      <c r="I68" s="80">
        <f t="shared" si="15"/>
        <v>0</v>
      </c>
      <c r="J68" s="80">
        <f t="shared" si="16"/>
        <v>0</v>
      </c>
      <c r="K68" s="80">
        <f t="shared" si="17"/>
        <v>0</v>
      </c>
      <c r="L68" s="80">
        <f t="shared" si="18"/>
        <v>0</v>
      </c>
      <c r="M68" s="80">
        <f t="shared" si="19"/>
        <v>0</v>
      </c>
      <c r="N68" s="335">
        <f>SUMIF('LICH THI'!$A:$A,'Theo Ngay'!$A68,'LICH THI'!X:X)</f>
        <v>0</v>
      </c>
      <c r="O68" s="335"/>
      <c r="P68" s="73">
        <f t="shared" si="9"/>
        <v>-20</v>
      </c>
      <c r="Q68" s="73">
        <f>SUMIF('LICH THI'!$A:$A,'Theo Ngay'!$A68,'LICH THI'!N:N)</f>
        <v>268</v>
      </c>
      <c r="S68" s="73">
        <v>0</v>
      </c>
      <c r="T68" s="73">
        <f t="shared" si="10"/>
        <v>-10</v>
      </c>
    </row>
    <row r="69" spans="1:20" x14ac:dyDescent="0.2">
      <c r="A69" s="72" t="e">
        <f>_N_NgayGio</f>
        <v>#N/A</v>
      </c>
      <c r="B69" s="73" t="str">
        <f>_N_Gio_</f>
        <v>15:00</v>
      </c>
      <c r="C69" s="55">
        <f t="shared" si="20"/>
        <v>64</v>
      </c>
      <c r="D69" s="78" t="e">
        <f>D68</f>
        <v>#N/A</v>
      </c>
      <c r="E69" s="79">
        <v>4</v>
      </c>
      <c r="F69" s="80">
        <f t="shared" si="12"/>
        <v>10</v>
      </c>
      <c r="G69" s="80">
        <f t="shared" si="13"/>
        <v>0</v>
      </c>
      <c r="H69" s="80">
        <f t="shared" si="14"/>
        <v>0</v>
      </c>
      <c r="I69" s="80">
        <f t="shared" si="15"/>
        <v>0</v>
      </c>
      <c r="J69" s="80">
        <f t="shared" si="16"/>
        <v>0</v>
      </c>
      <c r="K69" s="80">
        <f t="shared" si="17"/>
        <v>0</v>
      </c>
      <c r="L69" s="80">
        <f t="shared" si="18"/>
        <v>0</v>
      </c>
      <c r="M69" s="80">
        <f t="shared" si="19"/>
        <v>0</v>
      </c>
      <c r="N69" s="335">
        <f>SUMIF('LICH THI'!$A:$A,'Theo Ngay'!$A69,'LICH THI'!X:X)</f>
        <v>0</v>
      </c>
      <c r="O69" s="335"/>
      <c r="P69" s="73">
        <f t="shared" si="9"/>
        <v>-20</v>
      </c>
      <c r="Q69" s="73">
        <f>SUMIF('LICH THI'!$A:$A,'Theo Ngay'!$A69,'LICH THI'!N:N)</f>
        <v>268</v>
      </c>
      <c r="S69" s="73">
        <v>0</v>
      </c>
      <c r="T69" s="73">
        <f t="shared" si="10"/>
        <v>-10</v>
      </c>
    </row>
    <row r="70" spans="1:20" hidden="1" x14ac:dyDescent="0.2">
      <c r="A70" s="72" t="e">
        <f t="shared" ref="A70:A100" si="22">_Ngay_Gio_</f>
        <v>#NAME?</v>
      </c>
      <c r="B70" s="73" t="str">
        <f>_N_Gio_</f>
        <v>18:00</v>
      </c>
      <c r="C70" s="58">
        <f t="shared" si="20"/>
        <v>65</v>
      </c>
      <c r="D70" s="83" t="e">
        <f>D69</f>
        <v>#N/A</v>
      </c>
      <c r="E70" s="84">
        <v>5</v>
      </c>
      <c r="F70" s="85">
        <f t="shared" ref="F70:F101" si="23">_N_CongSP_</f>
        <v>0</v>
      </c>
      <c r="G70" s="85">
        <f t="shared" ref="G70:G101" si="24">_N_CongLLCT</f>
        <v>0</v>
      </c>
      <c r="H70" s="85">
        <f t="shared" ref="H70:H101" si="25">_N_CongKHCB</f>
        <v>0</v>
      </c>
      <c r="I70" s="85">
        <f t="shared" ref="I70:I101" si="26">_N_CongCSKT</f>
        <v>0</v>
      </c>
      <c r="J70" s="85">
        <f t="shared" ref="J70:J101" si="27">_N_CongKCT</f>
        <v>0</v>
      </c>
      <c r="K70" s="85">
        <f t="shared" ref="K70:K101" si="28">_N_CongKCK</f>
        <v>0</v>
      </c>
      <c r="L70" s="85">
        <f t="shared" ref="L70:L101" si="29">_N_CongKTVT</f>
        <v>0</v>
      </c>
      <c r="M70" s="85">
        <f t="shared" ref="M70:M101" si="30">_N_CongCNTT</f>
        <v>0</v>
      </c>
      <c r="N70" s="337">
        <f>SUMIF('LICH THI'!$A:$A,'Theo Ngay'!$A70,'LICH THI'!X:X)</f>
        <v>0</v>
      </c>
      <c r="O70" s="337"/>
      <c r="P70" s="73">
        <f t="shared" si="9"/>
        <v>0</v>
      </c>
      <c r="Q70" s="73">
        <f>SUMIF('LICH THI'!$A:$A,'Theo Ngay'!$A70,'LICH THI'!N:N)</f>
        <v>0</v>
      </c>
      <c r="S70" s="73">
        <v>0</v>
      </c>
      <c r="T70" s="73">
        <f t="shared" si="10"/>
        <v>0</v>
      </c>
    </row>
    <row r="71" spans="1:20" x14ac:dyDescent="0.2">
      <c r="A71" s="72" t="e">
        <f>_N_NgayGio</f>
        <v>#N/A</v>
      </c>
      <c r="B71" s="73" t="str">
        <f>_N_Gio_</f>
        <v>7:00</v>
      </c>
      <c r="C71" s="74">
        <f t="shared" ref="C71:C102" si="31">_N_stt</f>
        <v>66</v>
      </c>
      <c r="D71" s="75" t="e">
        <f>+D66+1</f>
        <v>#N/A</v>
      </c>
      <c r="E71" s="76">
        <v>1</v>
      </c>
      <c r="F71" s="77">
        <f t="shared" si="23"/>
        <v>10</v>
      </c>
      <c r="G71" s="77">
        <f t="shared" si="24"/>
        <v>0</v>
      </c>
      <c r="H71" s="77">
        <f t="shared" si="25"/>
        <v>0</v>
      </c>
      <c r="I71" s="77">
        <f t="shared" si="26"/>
        <v>0</v>
      </c>
      <c r="J71" s="77">
        <f t="shared" si="27"/>
        <v>0</v>
      </c>
      <c r="K71" s="77">
        <f t="shared" si="28"/>
        <v>0</v>
      </c>
      <c r="L71" s="77">
        <f t="shared" si="29"/>
        <v>0</v>
      </c>
      <c r="M71" s="77">
        <f t="shared" si="30"/>
        <v>0</v>
      </c>
      <c r="N71" s="334">
        <f>SUMIF('LICH THI'!$A:$A,'Theo Ngay'!$A71,'LICH THI'!X:X)</f>
        <v>0</v>
      </c>
      <c r="O71" s="334" t="e">
        <f>IF(D71="","",CHOOSE(WEEKDAY(D71),"(Cnhật)","(Thứ 2)","(Thứ 3)","(Thứ 4)","(Thứ 5)","(Thứ 6)","(Thứ 7)"))</f>
        <v>#N/A</v>
      </c>
      <c r="P71" s="73">
        <f t="shared" ref="P71:P134" si="32">N71-2*F71</f>
        <v>-20</v>
      </c>
      <c r="Q71" s="73">
        <f>SUMIF('LICH THI'!$A:$A,'Theo Ngay'!$A71,'LICH THI'!N:N)</f>
        <v>268</v>
      </c>
      <c r="S71" s="73">
        <v>19</v>
      </c>
      <c r="T71" s="73">
        <f t="shared" ref="T71:T134" si="33">+S71-F71</f>
        <v>9</v>
      </c>
    </row>
    <row r="72" spans="1:20" x14ac:dyDescent="0.2">
      <c r="A72" s="72" t="e">
        <f>_N_NgayGio</f>
        <v>#N/A</v>
      </c>
      <c r="B72" s="73" t="str">
        <f>_N_Gio_</f>
        <v>9:00</v>
      </c>
      <c r="C72" s="55">
        <f t="shared" si="31"/>
        <v>67</v>
      </c>
      <c r="D72" s="78" t="e">
        <f>D71</f>
        <v>#N/A</v>
      </c>
      <c r="E72" s="79">
        <v>2</v>
      </c>
      <c r="F72" s="80">
        <f t="shared" si="23"/>
        <v>10</v>
      </c>
      <c r="G72" s="80">
        <f t="shared" si="24"/>
        <v>0</v>
      </c>
      <c r="H72" s="80">
        <f t="shared" si="25"/>
        <v>0</v>
      </c>
      <c r="I72" s="80">
        <f t="shared" si="26"/>
        <v>0</v>
      </c>
      <c r="J72" s="80">
        <f t="shared" si="27"/>
        <v>0</v>
      </c>
      <c r="K72" s="80">
        <f t="shared" si="28"/>
        <v>0</v>
      </c>
      <c r="L72" s="80">
        <f t="shared" si="29"/>
        <v>0</v>
      </c>
      <c r="M72" s="80">
        <f t="shared" si="30"/>
        <v>0</v>
      </c>
      <c r="N72" s="335">
        <f>SUMIF('LICH THI'!$A:$A,'Theo Ngay'!$A72,'LICH THI'!X:X)</f>
        <v>0</v>
      </c>
      <c r="O72" s="335"/>
      <c r="P72" s="73">
        <f t="shared" si="32"/>
        <v>-20</v>
      </c>
      <c r="Q72" s="73">
        <f>SUMIF('LICH THI'!$A:$A,'Theo Ngay'!$A72,'LICH THI'!N:N)</f>
        <v>268</v>
      </c>
      <c r="S72" s="73">
        <v>21</v>
      </c>
      <c r="T72" s="73">
        <f t="shared" si="33"/>
        <v>11</v>
      </c>
    </row>
    <row r="73" spans="1:20" x14ac:dyDescent="0.2">
      <c r="A73" s="72" t="e">
        <f>_N_NgayGio</f>
        <v>#N/A</v>
      </c>
      <c r="B73" s="73" t="str">
        <f>_N_Gio_</f>
        <v>13:00</v>
      </c>
      <c r="C73" s="55">
        <f t="shared" si="31"/>
        <v>68</v>
      </c>
      <c r="D73" s="78" t="e">
        <f>D72</f>
        <v>#N/A</v>
      </c>
      <c r="E73" s="79">
        <v>3</v>
      </c>
      <c r="F73" s="80">
        <f t="shared" si="23"/>
        <v>10</v>
      </c>
      <c r="G73" s="80">
        <f t="shared" si="24"/>
        <v>0</v>
      </c>
      <c r="H73" s="80">
        <f t="shared" si="25"/>
        <v>0</v>
      </c>
      <c r="I73" s="80">
        <f t="shared" si="26"/>
        <v>0</v>
      </c>
      <c r="J73" s="80">
        <f t="shared" si="27"/>
        <v>0</v>
      </c>
      <c r="K73" s="80">
        <f t="shared" si="28"/>
        <v>0</v>
      </c>
      <c r="L73" s="80">
        <f t="shared" si="29"/>
        <v>0</v>
      </c>
      <c r="M73" s="80">
        <f t="shared" si="30"/>
        <v>0</v>
      </c>
      <c r="N73" s="335">
        <f>SUMIF('LICH THI'!$A:$A,'Theo Ngay'!$A73,'LICH THI'!X:X)</f>
        <v>0</v>
      </c>
      <c r="O73" s="335"/>
      <c r="P73" s="73">
        <f t="shared" si="32"/>
        <v>-20</v>
      </c>
      <c r="Q73" s="73">
        <f>SUMIF('LICH THI'!$A:$A,'Theo Ngay'!$A73,'LICH THI'!N:N)</f>
        <v>268</v>
      </c>
      <c r="S73" s="73">
        <v>27</v>
      </c>
      <c r="T73" s="73">
        <f t="shared" si="33"/>
        <v>17</v>
      </c>
    </row>
    <row r="74" spans="1:20" x14ac:dyDescent="0.2">
      <c r="A74" s="72" t="e">
        <f>_N_NgayGio</f>
        <v>#N/A</v>
      </c>
      <c r="B74" s="73" t="str">
        <f>_N_Gio_</f>
        <v>15:00</v>
      </c>
      <c r="C74" s="55">
        <f t="shared" si="31"/>
        <v>69</v>
      </c>
      <c r="D74" s="78" t="e">
        <f>D73</f>
        <v>#N/A</v>
      </c>
      <c r="E74" s="79">
        <v>4</v>
      </c>
      <c r="F74" s="80">
        <f t="shared" si="23"/>
        <v>10</v>
      </c>
      <c r="G74" s="80">
        <f t="shared" si="24"/>
        <v>0</v>
      </c>
      <c r="H74" s="80">
        <f t="shared" si="25"/>
        <v>0</v>
      </c>
      <c r="I74" s="80">
        <f t="shared" si="26"/>
        <v>0</v>
      </c>
      <c r="J74" s="80">
        <f t="shared" si="27"/>
        <v>0</v>
      </c>
      <c r="K74" s="80">
        <f t="shared" si="28"/>
        <v>0</v>
      </c>
      <c r="L74" s="80">
        <f t="shared" si="29"/>
        <v>0</v>
      </c>
      <c r="M74" s="80">
        <f t="shared" si="30"/>
        <v>0</v>
      </c>
      <c r="N74" s="335">
        <f>SUMIF('LICH THI'!$A:$A,'Theo Ngay'!$A74,'LICH THI'!X:X)</f>
        <v>0</v>
      </c>
      <c r="O74" s="335"/>
      <c r="P74" s="73">
        <f t="shared" si="32"/>
        <v>-20</v>
      </c>
      <c r="Q74" s="73">
        <f>SUMIF('LICH THI'!$A:$A,'Theo Ngay'!$A74,'LICH THI'!N:N)</f>
        <v>268</v>
      </c>
      <c r="S74" s="73">
        <v>14</v>
      </c>
      <c r="T74" s="73">
        <f t="shared" si="33"/>
        <v>4</v>
      </c>
    </row>
    <row r="75" spans="1:20" hidden="1" x14ac:dyDescent="0.2">
      <c r="A75" s="72" t="e">
        <f t="shared" si="22"/>
        <v>#NAME?</v>
      </c>
      <c r="B75" s="73" t="str">
        <f>_N_Gio_</f>
        <v>18:00</v>
      </c>
      <c r="C75" s="58">
        <f t="shared" si="31"/>
        <v>70</v>
      </c>
      <c r="D75" s="83" t="e">
        <f>D74</f>
        <v>#N/A</v>
      </c>
      <c r="E75" s="84">
        <v>5</v>
      </c>
      <c r="F75" s="85">
        <f t="shared" si="23"/>
        <v>0</v>
      </c>
      <c r="G75" s="85">
        <f t="shared" si="24"/>
        <v>0</v>
      </c>
      <c r="H75" s="85">
        <f t="shared" si="25"/>
        <v>0</v>
      </c>
      <c r="I75" s="85">
        <f t="shared" si="26"/>
        <v>0</v>
      </c>
      <c r="J75" s="85">
        <f t="shared" si="27"/>
        <v>0</v>
      </c>
      <c r="K75" s="85">
        <f t="shared" si="28"/>
        <v>0</v>
      </c>
      <c r="L75" s="85">
        <f t="shared" si="29"/>
        <v>0</v>
      </c>
      <c r="M75" s="85">
        <f t="shared" si="30"/>
        <v>0</v>
      </c>
      <c r="N75" s="337">
        <f>SUMIF('LICH THI'!$A:$A,'Theo Ngay'!$A75,'LICH THI'!X:X)</f>
        <v>0</v>
      </c>
      <c r="O75" s="337"/>
      <c r="P75" s="73">
        <f t="shared" si="32"/>
        <v>0</v>
      </c>
      <c r="Q75" s="73">
        <f>SUMIF('LICH THI'!$A:$A,'Theo Ngay'!$A75,'LICH THI'!N:N)</f>
        <v>0</v>
      </c>
      <c r="S75" s="73">
        <v>0</v>
      </c>
      <c r="T75" s="73">
        <f t="shared" si="33"/>
        <v>0</v>
      </c>
    </row>
    <row r="76" spans="1:20" x14ac:dyDescent="0.2">
      <c r="A76" s="72" t="e">
        <f>_N_NgayGio</f>
        <v>#N/A</v>
      </c>
      <c r="B76" s="73" t="str">
        <f>_N_Gio_</f>
        <v>7:00</v>
      </c>
      <c r="C76" s="74">
        <f t="shared" si="31"/>
        <v>71</v>
      </c>
      <c r="D76" s="75" t="e">
        <f>+D71+1</f>
        <v>#N/A</v>
      </c>
      <c r="E76" s="76">
        <v>1</v>
      </c>
      <c r="F76" s="77">
        <f t="shared" si="23"/>
        <v>10</v>
      </c>
      <c r="G76" s="77">
        <f t="shared" si="24"/>
        <v>0</v>
      </c>
      <c r="H76" s="77">
        <f t="shared" si="25"/>
        <v>0</v>
      </c>
      <c r="I76" s="77">
        <f t="shared" si="26"/>
        <v>0</v>
      </c>
      <c r="J76" s="77">
        <f t="shared" si="27"/>
        <v>0</v>
      </c>
      <c r="K76" s="77">
        <f t="shared" si="28"/>
        <v>0</v>
      </c>
      <c r="L76" s="77">
        <f t="shared" si="29"/>
        <v>0</v>
      </c>
      <c r="M76" s="77">
        <f t="shared" si="30"/>
        <v>0</v>
      </c>
      <c r="N76" s="334">
        <f>SUMIF('LICH THI'!$A:$A,'Theo Ngay'!$A76,'LICH THI'!X:X)</f>
        <v>0</v>
      </c>
      <c r="O76" s="334" t="e">
        <f>IF(D76="","",CHOOSE(WEEKDAY(D76),"(Cnhật)","(Thứ 2)","(Thứ 3)","(Thứ 4)","(Thứ 5)","(Thứ 6)","(Thứ 7)"))</f>
        <v>#N/A</v>
      </c>
      <c r="P76" s="73">
        <f t="shared" si="32"/>
        <v>-20</v>
      </c>
      <c r="Q76" s="73">
        <f>SUMIF('LICH THI'!$A:$A,'Theo Ngay'!$A76,'LICH THI'!N:N)</f>
        <v>268</v>
      </c>
      <c r="S76" s="73">
        <v>0</v>
      </c>
      <c r="T76" s="73">
        <f t="shared" si="33"/>
        <v>-10</v>
      </c>
    </row>
    <row r="77" spans="1:20" x14ac:dyDescent="0.2">
      <c r="A77" s="72" t="e">
        <f>_N_NgayGio</f>
        <v>#N/A</v>
      </c>
      <c r="B77" s="73" t="str">
        <f>_N_Gio_</f>
        <v>9:00</v>
      </c>
      <c r="C77" s="55">
        <f t="shared" si="31"/>
        <v>72</v>
      </c>
      <c r="D77" s="78" t="e">
        <f>D76</f>
        <v>#N/A</v>
      </c>
      <c r="E77" s="79">
        <v>2</v>
      </c>
      <c r="F77" s="80">
        <f t="shared" si="23"/>
        <v>10</v>
      </c>
      <c r="G77" s="80">
        <f t="shared" si="24"/>
        <v>0</v>
      </c>
      <c r="H77" s="80">
        <f t="shared" si="25"/>
        <v>0</v>
      </c>
      <c r="I77" s="80">
        <f t="shared" si="26"/>
        <v>0</v>
      </c>
      <c r="J77" s="80">
        <f t="shared" si="27"/>
        <v>0</v>
      </c>
      <c r="K77" s="80">
        <f t="shared" si="28"/>
        <v>0</v>
      </c>
      <c r="L77" s="80">
        <f t="shared" si="29"/>
        <v>0</v>
      </c>
      <c r="M77" s="80">
        <f t="shared" si="30"/>
        <v>0</v>
      </c>
      <c r="N77" s="335">
        <f>SUMIF('LICH THI'!$A:$A,'Theo Ngay'!$A77,'LICH THI'!X:X)</f>
        <v>0</v>
      </c>
      <c r="O77" s="335"/>
      <c r="P77" s="73">
        <f t="shared" si="32"/>
        <v>-20</v>
      </c>
      <c r="Q77" s="73">
        <f>SUMIF('LICH THI'!$A:$A,'Theo Ngay'!$A77,'LICH THI'!N:N)</f>
        <v>268</v>
      </c>
      <c r="S77" s="73">
        <v>9</v>
      </c>
      <c r="T77" s="73">
        <f t="shared" si="33"/>
        <v>-1</v>
      </c>
    </row>
    <row r="78" spans="1:20" x14ac:dyDescent="0.2">
      <c r="A78" s="72" t="e">
        <f>_N_NgayGio</f>
        <v>#N/A</v>
      </c>
      <c r="B78" s="73" t="str">
        <f>_N_Gio_</f>
        <v>13:00</v>
      </c>
      <c r="C78" s="55">
        <f t="shared" si="31"/>
        <v>73</v>
      </c>
      <c r="D78" s="78" t="e">
        <f>D77</f>
        <v>#N/A</v>
      </c>
      <c r="E78" s="79">
        <v>3</v>
      </c>
      <c r="F78" s="80">
        <f t="shared" si="23"/>
        <v>10</v>
      </c>
      <c r="G78" s="80">
        <f t="shared" si="24"/>
        <v>0</v>
      </c>
      <c r="H78" s="80">
        <f t="shared" si="25"/>
        <v>0</v>
      </c>
      <c r="I78" s="80">
        <f t="shared" si="26"/>
        <v>0</v>
      </c>
      <c r="J78" s="80">
        <f t="shared" si="27"/>
        <v>0</v>
      </c>
      <c r="K78" s="80">
        <f t="shared" si="28"/>
        <v>0</v>
      </c>
      <c r="L78" s="80">
        <f t="shared" si="29"/>
        <v>0</v>
      </c>
      <c r="M78" s="80">
        <f t="shared" si="30"/>
        <v>0</v>
      </c>
      <c r="N78" s="335">
        <f>SUMIF('LICH THI'!$A:$A,'Theo Ngay'!$A78,'LICH THI'!X:X)</f>
        <v>0</v>
      </c>
      <c r="O78" s="335"/>
      <c r="P78" s="73">
        <f t="shared" si="32"/>
        <v>-20</v>
      </c>
      <c r="Q78" s="73">
        <f>SUMIF('LICH THI'!$A:$A,'Theo Ngay'!$A78,'LICH THI'!N:N)</f>
        <v>268</v>
      </c>
      <c r="S78" s="73">
        <v>9</v>
      </c>
      <c r="T78" s="73">
        <f t="shared" si="33"/>
        <v>-1</v>
      </c>
    </row>
    <row r="79" spans="1:20" x14ac:dyDescent="0.2">
      <c r="A79" s="72" t="e">
        <f>_N_NgayGio</f>
        <v>#N/A</v>
      </c>
      <c r="B79" s="73" t="str">
        <f>_N_Gio_</f>
        <v>15:00</v>
      </c>
      <c r="C79" s="55">
        <f t="shared" si="31"/>
        <v>74</v>
      </c>
      <c r="D79" s="78" t="e">
        <f>D78</f>
        <v>#N/A</v>
      </c>
      <c r="E79" s="79">
        <v>4</v>
      </c>
      <c r="F79" s="80">
        <f t="shared" si="23"/>
        <v>10</v>
      </c>
      <c r="G79" s="80">
        <f t="shared" si="24"/>
        <v>0</v>
      </c>
      <c r="H79" s="80">
        <f t="shared" si="25"/>
        <v>0</v>
      </c>
      <c r="I79" s="80">
        <f t="shared" si="26"/>
        <v>0</v>
      </c>
      <c r="J79" s="80">
        <f t="shared" si="27"/>
        <v>0</v>
      </c>
      <c r="K79" s="80">
        <f t="shared" si="28"/>
        <v>0</v>
      </c>
      <c r="L79" s="80">
        <f t="shared" si="29"/>
        <v>0</v>
      </c>
      <c r="M79" s="80">
        <f t="shared" si="30"/>
        <v>0</v>
      </c>
      <c r="N79" s="335">
        <f>SUMIF('LICH THI'!$A:$A,'Theo Ngay'!$A79,'LICH THI'!X:X)</f>
        <v>0</v>
      </c>
      <c r="O79" s="335"/>
      <c r="P79" s="73">
        <f t="shared" si="32"/>
        <v>-20</v>
      </c>
      <c r="Q79" s="73">
        <f>SUMIF('LICH THI'!$A:$A,'Theo Ngay'!$A79,'LICH THI'!N:N)</f>
        <v>268</v>
      </c>
      <c r="S79" s="73">
        <v>13</v>
      </c>
      <c r="T79" s="73">
        <f t="shared" si="33"/>
        <v>3</v>
      </c>
    </row>
    <row r="80" spans="1:20" hidden="1" x14ac:dyDescent="0.2">
      <c r="A80" s="72" t="e">
        <f t="shared" si="22"/>
        <v>#NAME?</v>
      </c>
      <c r="B80" s="73" t="str">
        <f>_N_Gio_</f>
        <v>18:00</v>
      </c>
      <c r="C80" s="58">
        <f t="shared" si="31"/>
        <v>75</v>
      </c>
      <c r="D80" s="83" t="e">
        <f>D79</f>
        <v>#N/A</v>
      </c>
      <c r="E80" s="84">
        <v>5</v>
      </c>
      <c r="F80" s="85">
        <f t="shared" si="23"/>
        <v>0</v>
      </c>
      <c r="G80" s="85">
        <f t="shared" si="24"/>
        <v>0</v>
      </c>
      <c r="H80" s="85">
        <f t="shared" si="25"/>
        <v>0</v>
      </c>
      <c r="I80" s="85">
        <f t="shared" si="26"/>
        <v>0</v>
      </c>
      <c r="J80" s="85">
        <f t="shared" si="27"/>
        <v>0</v>
      </c>
      <c r="K80" s="85">
        <f t="shared" si="28"/>
        <v>0</v>
      </c>
      <c r="L80" s="85">
        <f t="shared" si="29"/>
        <v>0</v>
      </c>
      <c r="M80" s="85">
        <f t="shared" si="30"/>
        <v>0</v>
      </c>
      <c r="N80" s="337">
        <f>SUMIF('LICH THI'!$A:$A,'Theo Ngay'!$A80,'LICH THI'!X:X)</f>
        <v>0</v>
      </c>
      <c r="O80" s="337"/>
      <c r="P80" s="73">
        <f t="shared" si="32"/>
        <v>0</v>
      </c>
      <c r="Q80" s="73">
        <f>SUMIF('LICH THI'!$A:$A,'Theo Ngay'!$A80,'LICH THI'!N:N)</f>
        <v>0</v>
      </c>
      <c r="S80" s="73">
        <v>0</v>
      </c>
      <c r="T80" s="73">
        <f t="shared" si="33"/>
        <v>0</v>
      </c>
    </row>
    <row r="81" spans="1:20" x14ac:dyDescent="0.2">
      <c r="A81" s="72" t="e">
        <f>_N_NgayGio</f>
        <v>#N/A</v>
      </c>
      <c r="B81" s="73" t="str">
        <f>_N_Gio_</f>
        <v>7:00</v>
      </c>
      <c r="C81" s="74">
        <f t="shared" si="31"/>
        <v>76</v>
      </c>
      <c r="D81" s="75" t="e">
        <f>+D76+1</f>
        <v>#N/A</v>
      </c>
      <c r="E81" s="76">
        <v>1</v>
      </c>
      <c r="F81" s="77">
        <f t="shared" si="23"/>
        <v>10</v>
      </c>
      <c r="G81" s="77">
        <f t="shared" si="24"/>
        <v>0</v>
      </c>
      <c r="H81" s="77">
        <f t="shared" si="25"/>
        <v>0</v>
      </c>
      <c r="I81" s="77">
        <f t="shared" si="26"/>
        <v>0</v>
      </c>
      <c r="J81" s="77">
        <f t="shared" si="27"/>
        <v>0</v>
      </c>
      <c r="K81" s="77">
        <f t="shared" si="28"/>
        <v>0</v>
      </c>
      <c r="L81" s="77">
        <f t="shared" si="29"/>
        <v>0</v>
      </c>
      <c r="M81" s="77">
        <f t="shared" si="30"/>
        <v>0</v>
      </c>
      <c r="N81" s="334">
        <f>SUMIF('LICH THI'!$A:$A,'Theo Ngay'!$A81,'LICH THI'!X:X)</f>
        <v>0</v>
      </c>
      <c r="O81" s="334" t="e">
        <f>IF(D81="","",CHOOSE(WEEKDAY(D81),"(Cnhật)","(Thứ 2)","(Thứ 3)","(Thứ 4)","(Thứ 5)","(Thứ 6)","(Thứ 7)"))</f>
        <v>#N/A</v>
      </c>
      <c r="P81" s="73">
        <f t="shared" si="32"/>
        <v>-20</v>
      </c>
      <c r="Q81" s="73">
        <f>SUMIF('LICH THI'!$A:$A,'Theo Ngay'!$A81,'LICH THI'!N:N)</f>
        <v>268</v>
      </c>
      <c r="S81" s="73">
        <v>0</v>
      </c>
      <c r="T81" s="73">
        <f t="shared" si="33"/>
        <v>-10</v>
      </c>
    </row>
    <row r="82" spans="1:20" x14ac:dyDescent="0.2">
      <c r="A82" s="72" t="e">
        <f>_N_NgayGio</f>
        <v>#N/A</v>
      </c>
      <c r="B82" s="73" t="str">
        <f>_N_Gio_</f>
        <v>9:00</v>
      </c>
      <c r="C82" s="55">
        <f t="shared" si="31"/>
        <v>77</v>
      </c>
      <c r="D82" s="78" t="e">
        <f>D81</f>
        <v>#N/A</v>
      </c>
      <c r="E82" s="79">
        <v>2</v>
      </c>
      <c r="F82" s="80">
        <f t="shared" si="23"/>
        <v>10</v>
      </c>
      <c r="G82" s="80">
        <f t="shared" si="24"/>
        <v>0</v>
      </c>
      <c r="H82" s="80">
        <f t="shared" si="25"/>
        <v>0</v>
      </c>
      <c r="I82" s="80">
        <f t="shared" si="26"/>
        <v>0</v>
      </c>
      <c r="J82" s="80">
        <f t="shared" si="27"/>
        <v>0</v>
      </c>
      <c r="K82" s="80">
        <f t="shared" si="28"/>
        <v>0</v>
      </c>
      <c r="L82" s="80">
        <f t="shared" si="29"/>
        <v>0</v>
      </c>
      <c r="M82" s="80">
        <f t="shared" si="30"/>
        <v>0</v>
      </c>
      <c r="N82" s="335">
        <f>SUMIF('LICH THI'!$A:$A,'Theo Ngay'!$A82,'LICH THI'!X:X)</f>
        <v>0</v>
      </c>
      <c r="O82" s="335"/>
      <c r="P82" s="73">
        <f t="shared" si="32"/>
        <v>-20</v>
      </c>
      <c r="Q82" s="73">
        <f>SUMIF('LICH THI'!$A:$A,'Theo Ngay'!$A82,'LICH THI'!N:N)</f>
        <v>268</v>
      </c>
      <c r="S82" s="73">
        <v>0</v>
      </c>
      <c r="T82" s="73">
        <f t="shared" si="33"/>
        <v>-10</v>
      </c>
    </row>
    <row r="83" spans="1:20" x14ac:dyDescent="0.2">
      <c r="A83" s="72" t="e">
        <f>_N_NgayGio</f>
        <v>#N/A</v>
      </c>
      <c r="B83" s="73" t="str">
        <f>_N_Gio_</f>
        <v>13:00</v>
      </c>
      <c r="C83" s="55">
        <f t="shared" si="31"/>
        <v>78</v>
      </c>
      <c r="D83" s="78" t="e">
        <f>D82</f>
        <v>#N/A</v>
      </c>
      <c r="E83" s="79">
        <v>3</v>
      </c>
      <c r="F83" s="80">
        <f t="shared" si="23"/>
        <v>10</v>
      </c>
      <c r="G83" s="80">
        <f t="shared" si="24"/>
        <v>0</v>
      </c>
      <c r="H83" s="80">
        <f t="shared" si="25"/>
        <v>0</v>
      </c>
      <c r="I83" s="80">
        <f t="shared" si="26"/>
        <v>0</v>
      </c>
      <c r="J83" s="80">
        <f t="shared" si="27"/>
        <v>0</v>
      </c>
      <c r="K83" s="80">
        <f t="shared" si="28"/>
        <v>0</v>
      </c>
      <c r="L83" s="80">
        <f t="shared" si="29"/>
        <v>0</v>
      </c>
      <c r="M83" s="80">
        <f t="shared" si="30"/>
        <v>0</v>
      </c>
      <c r="N83" s="335">
        <f>SUMIF('LICH THI'!$A:$A,'Theo Ngay'!$A83,'LICH THI'!X:X)</f>
        <v>0</v>
      </c>
      <c r="O83" s="335"/>
      <c r="P83" s="73">
        <f t="shared" si="32"/>
        <v>-20</v>
      </c>
      <c r="Q83" s="73">
        <f>SUMIF('LICH THI'!$A:$A,'Theo Ngay'!$A83,'LICH THI'!N:N)</f>
        <v>268</v>
      </c>
      <c r="S83" s="73">
        <v>6</v>
      </c>
      <c r="T83" s="73">
        <f t="shared" si="33"/>
        <v>-4</v>
      </c>
    </row>
    <row r="84" spans="1:20" x14ac:dyDescent="0.2">
      <c r="A84" s="72" t="e">
        <f>_N_NgayGio</f>
        <v>#N/A</v>
      </c>
      <c r="B84" s="73" t="str">
        <f>_N_Gio_</f>
        <v>15:00</v>
      </c>
      <c r="C84" s="55">
        <f t="shared" si="31"/>
        <v>79</v>
      </c>
      <c r="D84" s="78" t="e">
        <f>D83</f>
        <v>#N/A</v>
      </c>
      <c r="E84" s="79">
        <v>4</v>
      </c>
      <c r="F84" s="80">
        <f t="shared" si="23"/>
        <v>10</v>
      </c>
      <c r="G84" s="80">
        <f t="shared" si="24"/>
        <v>0</v>
      </c>
      <c r="H84" s="80">
        <f t="shared" si="25"/>
        <v>0</v>
      </c>
      <c r="I84" s="80">
        <f t="shared" si="26"/>
        <v>0</v>
      </c>
      <c r="J84" s="80">
        <f t="shared" si="27"/>
        <v>0</v>
      </c>
      <c r="K84" s="80">
        <f t="shared" si="28"/>
        <v>0</v>
      </c>
      <c r="L84" s="80">
        <f t="shared" si="29"/>
        <v>0</v>
      </c>
      <c r="M84" s="80">
        <f t="shared" si="30"/>
        <v>0</v>
      </c>
      <c r="N84" s="335">
        <f>SUMIF('LICH THI'!$A:$A,'Theo Ngay'!$A84,'LICH THI'!X:X)</f>
        <v>0</v>
      </c>
      <c r="O84" s="335"/>
      <c r="P84" s="73">
        <f t="shared" si="32"/>
        <v>-20</v>
      </c>
      <c r="Q84" s="73">
        <f>SUMIF('LICH THI'!$A:$A,'Theo Ngay'!$A84,'LICH THI'!N:N)</f>
        <v>268</v>
      </c>
      <c r="S84" s="73">
        <v>10</v>
      </c>
      <c r="T84" s="73">
        <f t="shared" si="33"/>
        <v>0</v>
      </c>
    </row>
    <row r="85" spans="1:20" hidden="1" x14ac:dyDescent="0.2">
      <c r="A85" s="72" t="e">
        <f t="shared" si="22"/>
        <v>#NAME?</v>
      </c>
      <c r="B85" s="73" t="str">
        <f>_N_Gio_</f>
        <v>18:00</v>
      </c>
      <c r="C85" s="58">
        <f t="shared" si="31"/>
        <v>80</v>
      </c>
      <c r="D85" s="83" t="e">
        <f>D84</f>
        <v>#N/A</v>
      </c>
      <c r="E85" s="84">
        <v>5</v>
      </c>
      <c r="F85" s="85">
        <f t="shared" si="23"/>
        <v>0</v>
      </c>
      <c r="G85" s="85">
        <f t="shared" si="24"/>
        <v>0</v>
      </c>
      <c r="H85" s="85">
        <f t="shared" si="25"/>
        <v>0</v>
      </c>
      <c r="I85" s="85">
        <f t="shared" si="26"/>
        <v>0</v>
      </c>
      <c r="J85" s="85">
        <f t="shared" si="27"/>
        <v>0</v>
      </c>
      <c r="K85" s="85">
        <f t="shared" si="28"/>
        <v>0</v>
      </c>
      <c r="L85" s="85">
        <f t="shared" si="29"/>
        <v>0</v>
      </c>
      <c r="M85" s="85">
        <f t="shared" si="30"/>
        <v>0</v>
      </c>
      <c r="N85" s="336">
        <f>SUMIF('LICH THI'!$A:$A,'Theo Ngay'!$A85,'LICH THI'!X:X)</f>
        <v>0</v>
      </c>
      <c r="O85" s="336"/>
      <c r="P85" s="73">
        <f t="shared" si="32"/>
        <v>0</v>
      </c>
      <c r="Q85" s="73">
        <f>SUMIF('LICH THI'!$A:$A,'Theo Ngay'!$A85,'LICH THI'!N:N)</f>
        <v>0</v>
      </c>
      <c r="S85" s="73">
        <v>0</v>
      </c>
      <c r="T85" s="73">
        <f t="shared" si="33"/>
        <v>0</v>
      </c>
    </row>
    <row r="86" spans="1:20" x14ac:dyDescent="0.2">
      <c r="A86" s="72" t="e">
        <f>_N_NgayGio</f>
        <v>#N/A</v>
      </c>
      <c r="B86" s="73" t="str">
        <f>_N_Gio_</f>
        <v>7:00</v>
      </c>
      <c r="C86" s="74">
        <f t="shared" si="31"/>
        <v>81</v>
      </c>
      <c r="D86" s="75" t="e">
        <f>+D81+1</f>
        <v>#N/A</v>
      </c>
      <c r="E86" s="76">
        <v>1</v>
      </c>
      <c r="F86" s="77">
        <f t="shared" si="23"/>
        <v>10</v>
      </c>
      <c r="G86" s="77">
        <f t="shared" si="24"/>
        <v>0</v>
      </c>
      <c r="H86" s="77">
        <f t="shared" si="25"/>
        <v>0</v>
      </c>
      <c r="I86" s="77">
        <f t="shared" si="26"/>
        <v>0</v>
      </c>
      <c r="J86" s="77">
        <f t="shared" si="27"/>
        <v>0</v>
      </c>
      <c r="K86" s="77">
        <f t="shared" si="28"/>
        <v>0</v>
      </c>
      <c r="L86" s="77">
        <f t="shared" si="29"/>
        <v>0</v>
      </c>
      <c r="M86" s="77">
        <f t="shared" si="30"/>
        <v>0</v>
      </c>
      <c r="N86" s="334">
        <f>SUMIF('LICH THI'!$A:$A,'Theo Ngay'!$A86,'LICH THI'!X:X)</f>
        <v>0</v>
      </c>
      <c r="O86" s="334" t="e">
        <f>IF(D86="","",CHOOSE(WEEKDAY(D86),"(Cnhật)","(Thứ 2)","(Thứ 3)","(Thứ 4)","(Thứ 5)","(Thứ 6)","(Thứ 7)"))</f>
        <v>#N/A</v>
      </c>
      <c r="P86" s="73">
        <f t="shared" si="32"/>
        <v>-20</v>
      </c>
      <c r="Q86" s="73">
        <f>SUMIF('LICH THI'!$A:$A,'Theo Ngay'!$A86,'LICH THI'!N:N)</f>
        <v>268</v>
      </c>
      <c r="S86" s="73">
        <v>0</v>
      </c>
      <c r="T86" s="73">
        <f t="shared" si="33"/>
        <v>-10</v>
      </c>
    </row>
    <row r="87" spans="1:20" x14ac:dyDescent="0.2">
      <c r="A87" s="72" t="e">
        <f>_N_NgayGio</f>
        <v>#N/A</v>
      </c>
      <c r="B87" s="73" t="str">
        <f>_N_Gio_</f>
        <v>9:00</v>
      </c>
      <c r="C87" s="55">
        <f t="shared" si="31"/>
        <v>82</v>
      </c>
      <c r="D87" s="78" t="e">
        <f>D86</f>
        <v>#N/A</v>
      </c>
      <c r="E87" s="79">
        <v>2</v>
      </c>
      <c r="F87" s="80">
        <f t="shared" si="23"/>
        <v>10</v>
      </c>
      <c r="G87" s="80">
        <f t="shared" si="24"/>
        <v>0</v>
      </c>
      <c r="H87" s="80">
        <f t="shared" si="25"/>
        <v>0</v>
      </c>
      <c r="I87" s="80">
        <f t="shared" si="26"/>
        <v>0</v>
      </c>
      <c r="J87" s="80">
        <f t="shared" si="27"/>
        <v>0</v>
      </c>
      <c r="K87" s="80">
        <f t="shared" si="28"/>
        <v>0</v>
      </c>
      <c r="L87" s="80">
        <f t="shared" si="29"/>
        <v>0</v>
      </c>
      <c r="M87" s="80">
        <f t="shared" si="30"/>
        <v>0</v>
      </c>
      <c r="N87" s="335">
        <f>SUMIF('LICH THI'!$A:$A,'Theo Ngay'!$A87,'LICH THI'!X:X)</f>
        <v>0</v>
      </c>
      <c r="O87" s="335"/>
      <c r="P87" s="73">
        <f t="shared" si="32"/>
        <v>-20</v>
      </c>
      <c r="Q87" s="73">
        <f>SUMIF('LICH THI'!$A:$A,'Theo Ngay'!$A87,'LICH THI'!N:N)</f>
        <v>268</v>
      </c>
      <c r="S87" s="73">
        <v>0</v>
      </c>
      <c r="T87" s="73">
        <f t="shared" si="33"/>
        <v>-10</v>
      </c>
    </row>
    <row r="88" spans="1:20" x14ac:dyDescent="0.2">
      <c r="A88" s="72" t="e">
        <f>_N_NgayGio</f>
        <v>#N/A</v>
      </c>
      <c r="B88" s="73" t="str">
        <f>_N_Gio_</f>
        <v>13:00</v>
      </c>
      <c r="C88" s="55">
        <f t="shared" si="31"/>
        <v>83</v>
      </c>
      <c r="D88" s="78" t="e">
        <f>D87</f>
        <v>#N/A</v>
      </c>
      <c r="E88" s="79">
        <v>3</v>
      </c>
      <c r="F88" s="80">
        <f t="shared" si="23"/>
        <v>10</v>
      </c>
      <c r="G88" s="80">
        <f t="shared" si="24"/>
        <v>0</v>
      </c>
      <c r="H88" s="80">
        <f t="shared" si="25"/>
        <v>0</v>
      </c>
      <c r="I88" s="80">
        <f t="shared" si="26"/>
        <v>0</v>
      </c>
      <c r="J88" s="80">
        <f t="shared" si="27"/>
        <v>0</v>
      </c>
      <c r="K88" s="80">
        <f t="shared" si="28"/>
        <v>0</v>
      </c>
      <c r="L88" s="80">
        <f t="shared" si="29"/>
        <v>0</v>
      </c>
      <c r="M88" s="80">
        <f t="shared" si="30"/>
        <v>0</v>
      </c>
      <c r="N88" s="335">
        <f>SUMIF('LICH THI'!$A:$A,'Theo Ngay'!$A88,'LICH THI'!X:X)</f>
        <v>0</v>
      </c>
      <c r="O88" s="335"/>
      <c r="P88" s="73">
        <f t="shared" si="32"/>
        <v>-20</v>
      </c>
      <c r="Q88" s="73">
        <f>SUMIF('LICH THI'!$A:$A,'Theo Ngay'!$A88,'LICH THI'!N:N)</f>
        <v>268</v>
      </c>
      <c r="S88" s="73">
        <v>19</v>
      </c>
      <c r="T88" s="73">
        <f t="shared" si="33"/>
        <v>9</v>
      </c>
    </row>
    <row r="89" spans="1:20" x14ac:dyDescent="0.2">
      <c r="A89" s="72" t="e">
        <f>_N_NgayGio</f>
        <v>#N/A</v>
      </c>
      <c r="B89" s="73" t="str">
        <f>_N_Gio_</f>
        <v>15:00</v>
      </c>
      <c r="C89" s="55">
        <f t="shared" si="31"/>
        <v>84</v>
      </c>
      <c r="D89" s="78" t="e">
        <f>D88</f>
        <v>#N/A</v>
      </c>
      <c r="E89" s="79">
        <v>4</v>
      </c>
      <c r="F89" s="80">
        <f t="shared" si="23"/>
        <v>10</v>
      </c>
      <c r="G89" s="80">
        <f t="shared" si="24"/>
        <v>0</v>
      </c>
      <c r="H89" s="80">
        <f t="shared" si="25"/>
        <v>0</v>
      </c>
      <c r="I89" s="80">
        <f t="shared" si="26"/>
        <v>0</v>
      </c>
      <c r="J89" s="80">
        <f t="shared" si="27"/>
        <v>0</v>
      </c>
      <c r="K89" s="80">
        <f t="shared" si="28"/>
        <v>0</v>
      </c>
      <c r="L89" s="80">
        <f t="shared" si="29"/>
        <v>0</v>
      </c>
      <c r="M89" s="80">
        <f t="shared" si="30"/>
        <v>0</v>
      </c>
      <c r="N89" s="335">
        <f>SUMIF('LICH THI'!$A:$A,'Theo Ngay'!$A89,'LICH THI'!X:X)</f>
        <v>0</v>
      </c>
      <c r="O89" s="335"/>
      <c r="P89" s="73">
        <f t="shared" si="32"/>
        <v>-20</v>
      </c>
      <c r="Q89" s="73">
        <f>SUMIF('LICH THI'!$A:$A,'Theo Ngay'!$A89,'LICH THI'!N:N)</f>
        <v>268</v>
      </c>
      <c r="S89" s="73">
        <v>3</v>
      </c>
      <c r="T89" s="73">
        <f t="shared" si="33"/>
        <v>-7</v>
      </c>
    </row>
    <row r="90" spans="1:20" hidden="1" x14ac:dyDescent="0.2">
      <c r="A90" s="72" t="e">
        <f t="shared" si="22"/>
        <v>#NAME?</v>
      </c>
      <c r="B90" s="73" t="str">
        <f>_N_Gio_</f>
        <v>18:00</v>
      </c>
      <c r="C90" s="58">
        <f t="shared" si="31"/>
        <v>85</v>
      </c>
      <c r="D90" s="83" t="e">
        <f>D89</f>
        <v>#N/A</v>
      </c>
      <c r="E90" s="84">
        <v>5</v>
      </c>
      <c r="F90" s="85">
        <f t="shared" si="23"/>
        <v>0</v>
      </c>
      <c r="G90" s="85">
        <f t="shared" si="24"/>
        <v>0</v>
      </c>
      <c r="H90" s="85">
        <f t="shared" si="25"/>
        <v>0</v>
      </c>
      <c r="I90" s="85">
        <f t="shared" si="26"/>
        <v>0</v>
      </c>
      <c r="J90" s="85">
        <f t="shared" si="27"/>
        <v>0</v>
      </c>
      <c r="K90" s="85">
        <f t="shared" si="28"/>
        <v>0</v>
      </c>
      <c r="L90" s="85">
        <f t="shared" si="29"/>
        <v>0</v>
      </c>
      <c r="M90" s="85">
        <f t="shared" si="30"/>
        <v>0</v>
      </c>
      <c r="N90" s="337">
        <f>SUMIF('LICH THI'!$A:$A,'Theo Ngay'!$A90,'LICH THI'!X:X)</f>
        <v>0</v>
      </c>
      <c r="O90" s="337"/>
      <c r="P90" s="73">
        <f t="shared" si="32"/>
        <v>0</v>
      </c>
      <c r="Q90" s="73">
        <f>SUMIF('LICH THI'!$A:$A,'Theo Ngay'!$A90,'LICH THI'!N:N)</f>
        <v>0</v>
      </c>
      <c r="S90" s="73">
        <v>0</v>
      </c>
      <c r="T90" s="73">
        <f t="shared" si="33"/>
        <v>0</v>
      </c>
    </row>
    <row r="91" spans="1:20" x14ac:dyDescent="0.2">
      <c r="A91" s="72" t="e">
        <f>_N_NgayGio</f>
        <v>#N/A</v>
      </c>
      <c r="B91" s="73" t="str">
        <f>_N_Gio_</f>
        <v>7:00</v>
      </c>
      <c r="C91" s="74">
        <f t="shared" si="31"/>
        <v>86</v>
      </c>
      <c r="D91" s="75" t="e">
        <f>+D86+1</f>
        <v>#N/A</v>
      </c>
      <c r="E91" s="76">
        <v>1</v>
      </c>
      <c r="F91" s="77">
        <f t="shared" si="23"/>
        <v>10</v>
      </c>
      <c r="G91" s="77">
        <f t="shared" si="24"/>
        <v>0</v>
      </c>
      <c r="H91" s="77">
        <f t="shared" si="25"/>
        <v>0</v>
      </c>
      <c r="I91" s="77">
        <f t="shared" si="26"/>
        <v>0</v>
      </c>
      <c r="J91" s="77">
        <f t="shared" si="27"/>
        <v>0</v>
      </c>
      <c r="K91" s="77">
        <f t="shared" si="28"/>
        <v>0</v>
      </c>
      <c r="L91" s="77">
        <f t="shared" si="29"/>
        <v>0</v>
      </c>
      <c r="M91" s="77">
        <f t="shared" si="30"/>
        <v>0</v>
      </c>
      <c r="N91" s="334">
        <f>SUMIF('LICH THI'!$A:$A,'Theo Ngay'!$A91,'LICH THI'!X:X)</f>
        <v>0</v>
      </c>
      <c r="O91" s="334" t="e">
        <f>IF(D91="","",CHOOSE(WEEKDAY(D91),"(Cnhật)","(Thứ 2)","(Thứ 3)","(Thứ 4)","(Thứ 5)","(Thứ 6)","(Thứ 7)"))</f>
        <v>#N/A</v>
      </c>
      <c r="P91" s="73">
        <f t="shared" si="32"/>
        <v>-20</v>
      </c>
      <c r="Q91" s="73">
        <f>SUMIF('LICH THI'!$A:$A,'Theo Ngay'!$A91,'LICH THI'!N:N)</f>
        <v>268</v>
      </c>
      <c r="S91" s="73">
        <v>6</v>
      </c>
      <c r="T91" s="73">
        <f t="shared" si="33"/>
        <v>-4</v>
      </c>
    </row>
    <row r="92" spans="1:20" x14ac:dyDescent="0.2">
      <c r="A92" s="72" t="e">
        <f>_N_NgayGio</f>
        <v>#N/A</v>
      </c>
      <c r="B92" s="73" t="str">
        <f>_N_Gio_</f>
        <v>9:00</v>
      </c>
      <c r="C92" s="55">
        <f t="shared" si="31"/>
        <v>87</v>
      </c>
      <c r="D92" s="78" t="e">
        <f>D91</f>
        <v>#N/A</v>
      </c>
      <c r="E92" s="79">
        <v>2</v>
      </c>
      <c r="F92" s="80">
        <f t="shared" si="23"/>
        <v>10</v>
      </c>
      <c r="G92" s="80">
        <f t="shared" si="24"/>
        <v>0</v>
      </c>
      <c r="H92" s="80">
        <f t="shared" si="25"/>
        <v>0</v>
      </c>
      <c r="I92" s="80">
        <f t="shared" si="26"/>
        <v>0</v>
      </c>
      <c r="J92" s="80">
        <f t="shared" si="27"/>
        <v>0</v>
      </c>
      <c r="K92" s="80">
        <f t="shared" si="28"/>
        <v>0</v>
      </c>
      <c r="L92" s="80">
        <f t="shared" si="29"/>
        <v>0</v>
      </c>
      <c r="M92" s="80">
        <f t="shared" si="30"/>
        <v>0</v>
      </c>
      <c r="N92" s="335">
        <f>SUMIF('LICH THI'!$A:$A,'Theo Ngay'!$A92,'LICH THI'!X:X)</f>
        <v>0</v>
      </c>
      <c r="O92" s="335"/>
      <c r="P92" s="73">
        <f t="shared" si="32"/>
        <v>-20</v>
      </c>
      <c r="Q92" s="73">
        <f>SUMIF('LICH THI'!$A:$A,'Theo Ngay'!$A92,'LICH THI'!N:N)</f>
        <v>268</v>
      </c>
      <c r="S92" s="73">
        <v>11</v>
      </c>
      <c r="T92" s="73">
        <f t="shared" si="33"/>
        <v>1</v>
      </c>
    </row>
    <row r="93" spans="1:20" x14ac:dyDescent="0.2">
      <c r="A93" s="72" t="e">
        <f>_N_NgayGio</f>
        <v>#N/A</v>
      </c>
      <c r="B93" s="73" t="str">
        <f>_N_Gio_</f>
        <v>13:00</v>
      </c>
      <c r="C93" s="55">
        <f t="shared" si="31"/>
        <v>88</v>
      </c>
      <c r="D93" s="78" t="e">
        <f>D92</f>
        <v>#N/A</v>
      </c>
      <c r="E93" s="79">
        <v>3</v>
      </c>
      <c r="F93" s="80">
        <f t="shared" si="23"/>
        <v>10</v>
      </c>
      <c r="G93" s="80">
        <f t="shared" si="24"/>
        <v>0</v>
      </c>
      <c r="H93" s="80">
        <f t="shared" si="25"/>
        <v>0</v>
      </c>
      <c r="I93" s="80">
        <f t="shared" si="26"/>
        <v>0</v>
      </c>
      <c r="J93" s="80">
        <f t="shared" si="27"/>
        <v>0</v>
      </c>
      <c r="K93" s="80">
        <f t="shared" si="28"/>
        <v>0</v>
      </c>
      <c r="L93" s="80">
        <f t="shared" si="29"/>
        <v>0</v>
      </c>
      <c r="M93" s="80">
        <f t="shared" si="30"/>
        <v>0</v>
      </c>
      <c r="N93" s="335">
        <f>SUMIF('LICH THI'!$A:$A,'Theo Ngay'!$A93,'LICH THI'!X:X)</f>
        <v>0</v>
      </c>
      <c r="O93" s="335"/>
      <c r="P93" s="73">
        <f t="shared" si="32"/>
        <v>-20</v>
      </c>
      <c r="Q93" s="73">
        <f>SUMIF('LICH THI'!$A:$A,'Theo Ngay'!$A93,'LICH THI'!N:N)</f>
        <v>268</v>
      </c>
      <c r="S93" s="73">
        <v>8</v>
      </c>
      <c r="T93" s="73">
        <f t="shared" si="33"/>
        <v>-2</v>
      </c>
    </row>
    <row r="94" spans="1:20" x14ac:dyDescent="0.2">
      <c r="A94" s="72" t="e">
        <f>_N_NgayGio</f>
        <v>#N/A</v>
      </c>
      <c r="B94" s="73" t="str">
        <f>_N_Gio_</f>
        <v>15:00</v>
      </c>
      <c r="C94" s="55">
        <f t="shared" si="31"/>
        <v>89</v>
      </c>
      <c r="D94" s="78" t="e">
        <f>D93</f>
        <v>#N/A</v>
      </c>
      <c r="E94" s="79">
        <v>4</v>
      </c>
      <c r="F94" s="80">
        <f t="shared" si="23"/>
        <v>10</v>
      </c>
      <c r="G94" s="80">
        <f t="shared" si="24"/>
        <v>0</v>
      </c>
      <c r="H94" s="80">
        <f t="shared" si="25"/>
        <v>0</v>
      </c>
      <c r="I94" s="80">
        <f t="shared" si="26"/>
        <v>0</v>
      </c>
      <c r="J94" s="80">
        <f t="shared" si="27"/>
        <v>0</v>
      </c>
      <c r="K94" s="80">
        <f t="shared" si="28"/>
        <v>0</v>
      </c>
      <c r="L94" s="80">
        <f t="shared" si="29"/>
        <v>0</v>
      </c>
      <c r="M94" s="80">
        <f t="shared" si="30"/>
        <v>0</v>
      </c>
      <c r="N94" s="335">
        <f>SUMIF('LICH THI'!$A:$A,'Theo Ngay'!$A94,'LICH THI'!X:X)</f>
        <v>0</v>
      </c>
      <c r="O94" s="335"/>
      <c r="P94" s="73">
        <f t="shared" si="32"/>
        <v>-20</v>
      </c>
      <c r="Q94" s="73">
        <f>SUMIF('LICH THI'!$A:$A,'Theo Ngay'!$A94,'LICH THI'!N:N)</f>
        <v>268</v>
      </c>
      <c r="S94" s="73">
        <v>7</v>
      </c>
      <c r="T94" s="73">
        <f t="shared" si="33"/>
        <v>-3</v>
      </c>
    </row>
    <row r="95" spans="1:20" hidden="1" x14ac:dyDescent="0.2">
      <c r="A95" s="72" t="e">
        <f t="shared" si="22"/>
        <v>#NAME?</v>
      </c>
      <c r="B95" s="73" t="str">
        <f>_N_Gio_</f>
        <v>18:00</v>
      </c>
      <c r="C95" s="58">
        <f t="shared" si="31"/>
        <v>90</v>
      </c>
      <c r="D95" s="83" t="e">
        <f>D94</f>
        <v>#N/A</v>
      </c>
      <c r="E95" s="84">
        <v>5</v>
      </c>
      <c r="F95" s="85">
        <f t="shared" si="23"/>
        <v>0</v>
      </c>
      <c r="G95" s="85">
        <f t="shared" si="24"/>
        <v>0</v>
      </c>
      <c r="H95" s="85">
        <f t="shared" si="25"/>
        <v>0</v>
      </c>
      <c r="I95" s="85">
        <f t="shared" si="26"/>
        <v>0</v>
      </c>
      <c r="J95" s="85">
        <f t="shared" si="27"/>
        <v>0</v>
      </c>
      <c r="K95" s="85">
        <f t="shared" si="28"/>
        <v>0</v>
      </c>
      <c r="L95" s="85">
        <f t="shared" si="29"/>
        <v>0</v>
      </c>
      <c r="M95" s="85">
        <f t="shared" si="30"/>
        <v>0</v>
      </c>
      <c r="N95" s="337">
        <f>SUMIF('LICH THI'!$A:$A,'Theo Ngay'!$A95,'LICH THI'!X:X)</f>
        <v>0</v>
      </c>
      <c r="O95" s="337"/>
      <c r="P95" s="73">
        <f t="shared" si="32"/>
        <v>0</v>
      </c>
      <c r="Q95" s="73">
        <f>SUMIF('LICH THI'!$A:$A,'Theo Ngay'!$A95,'LICH THI'!N:N)</f>
        <v>0</v>
      </c>
      <c r="S95" s="73">
        <v>0</v>
      </c>
      <c r="T95" s="73">
        <f t="shared" si="33"/>
        <v>0</v>
      </c>
    </row>
    <row r="96" spans="1:20" x14ac:dyDescent="0.2">
      <c r="A96" s="72" t="e">
        <f>_N_NgayGio</f>
        <v>#N/A</v>
      </c>
      <c r="B96" s="73" t="str">
        <f>_N_Gio_</f>
        <v>7:00</v>
      </c>
      <c r="C96" s="74">
        <f t="shared" si="31"/>
        <v>91</v>
      </c>
      <c r="D96" s="75" t="e">
        <f>+D91+1</f>
        <v>#N/A</v>
      </c>
      <c r="E96" s="76">
        <v>1</v>
      </c>
      <c r="F96" s="77">
        <f t="shared" si="23"/>
        <v>10</v>
      </c>
      <c r="G96" s="77">
        <f t="shared" si="24"/>
        <v>0</v>
      </c>
      <c r="H96" s="77">
        <f t="shared" si="25"/>
        <v>0</v>
      </c>
      <c r="I96" s="77">
        <f t="shared" si="26"/>
        <v>0</v>
      </c>
      <c r="J96" s="77">
        <f t="shared" si="27"/>
        <v>0</v>
      </c>
      <c r="K96" s="77">
        <f t="shared" si="28"/>
        <v>0</v>
      </c>
      <c r="L96" s="77">
        <f t="shared" si="29"/>
        <v>0</v>
      </c>
      <c r="M96" s="77">
        <f t="shared" si="30"/>
        <v>0</v>
      </c>
      <c r="N96" s="334">
        <f>SUMIF('LICH THI'!$A:$A,'Theo Ngay'!$A96,'LICH THI'!X:X)</f>
        <v>0</v>
      </c>
      <c r="O96" s="334" t="e">
        <f>IF(D96="","",CHOOSE(WEEKDAY(D96),"(Cnhật)","(Thứ 2)","(Thứ 3)","(Thứ 4)","(Thứ 5)","(Thứ 6)","(Thứ 7)"))</f>
        <v>#N/A</v>
      </c>
      <c r="P96" s="73">
        <f t="shared" si="32"/>
        <v>-20</v>
      </c>
      <c r="Q96" s="73">
        <f>SUMIF('LICH THI'!$A:$A,'Theo Ngay'!$A96,'LICH THI'!N:N)</f>
        <v>268</v>
      </c>
      <c r="S96" s="73">
        <v>0</v>
      </c>
      <c r="T96" s="73">
        <f t="shared" si="33"/>
        <v>-10</v>
      </c>
    </row>
    <row r="97" spans="1:20" x14ac:dyDescent="0.2">
      <c r="A97" s="72" t="e">
        <f>_N_NgayGio</f>
        <v>#N/A</v>
      </c>
      <c r="B97" s="73" t="str">
        <f>_N_Gio_</f>
        <v>9:00</v>
      </c>
      <c r="C97" s="55">
        <f t="shared" si="31"/>
        <v>92</v>
      </c>
      <c r="D97" s="78" t="e">
        <f>D96</f>
        <v>#N/A</v>
      </c>
      <c r="E97" s="79">
        <v>2</v>
      </c>
      <c r="F97" s="80">
        <f t="shared" si="23"/>
        <v>10</v>
      </c>
      <c r="G97" s="80">
        <f t="shared" si="24"/>
        <v>0</v>
      </c>
      <c r="H97" s="80">
        <f t="shared" si="25"/>
        <v>0</v>
      </c>
      <c r="I97" s="80">
        <f t="shared" si="26"/>
        <v>0</v>
      </c>
      <c r="J97" s="80">
        <f t="shared" si="27"/>
        <v>0</v>
      </c>
      <c r="K97" s="80">
        <f t="shared" si="28"/>
        <v>0</v>
      </c>
      <c r="L97" s="80">
        <f t="shared" si="29"/>
        <v>0</v>
      </c>
      <c r="M97" s="80">
        <f t="shared" si="30"/>
        <v>0</v>
      </c>
      <c r="N97" s="335">
        <f>SUMIF('LICH THI'!$A:$A,'Theo Ngay'!$A97,'LICH THI'!X:X)</f>
        <v>0</v>
      </c>
      <c r="O97" s="335"/>
      <c r="P97" s="73">
        <f t="shared" si="32"/>
        <v>-20</v>
      </c>
      <c r="Q97" s="73">
        <f>SUMIF('LICH THI'!$A:$A,'Theo Ngay'!$A97,'LICH THI'!N:N)</f>
        <v>268</v>
      </c>
      <c r="S97" s="73">
        <v>0</v>
      </c>
      <c r="T97" s="73">
        <f t="shared" si="33"/>
        <v>-10</v>
      </c>
    </row>
    <row r="98" spans="1:20" x14ac:dyDescent="0.2">
      <c r="A98" s="72" t="e">
        <f>_N_NgayGio</f>
        <v>#N/A</v>
      </c>
      <c r="B98" s="73" t="str">
        <f>_N_Gio_</f>
        <v>13:00</v>
      </c>
      <c r="C98" s="55">
        <f t="shared" si="31"/>
        <v>93</v>
      </c>
      <c r="D98" s="78" t="e">
        <f>D97</f>
        <v>#N/A</v>
      </c>
      <c r="E98" s="79">
        <v>3</v>
      </c>
      <c r="F98" s="80">
        <f t="shared" si="23"/>
        <v>10</v>
      </c>
      <c r="G98" s="80">
        <f t="shared" si="24"/>
        <v>0</v>
      </c>
      <c r="H98" s="80">
        <f t="shared" si="25"/>
        <v>0</v>
      </c>
      <c r="I98" s="80">
        <f t="shared" si="26"/>
        <v>0</v>
      </c>
      <c r="J98" s="80">
        <f t="shared" si="27"/>
        <v>0</v>
      </c>
      <c r="K98" s="80">
        <f t="shared" si="28"/>
        <v>0</v>
      </c>
      <c r="L98" s="80">
        <f t="shared" si="29"/>
        <v>0</v>
      </c>
      <c r="M98" s="80">
        <f t="shared" si="30"/>
        <v>0</v>
      </c>
      <c r="N98" s="335">
        <f>SUMIF('LICH THI'!$A:$A,'Theo Ngay'!$A98,'LICH THI'!X:X)</f>
        <v>0</v>
      </c>
      <c r="O98" s="335"/>
      <c r="P98" s="73">
        <f t="shared" si="32"/>
        <v>-20</v>
      </c>
      <c r="Q98" s="73">
        <f>SUMIF('LICH THI'!$A:$A,'Theo Ngay'!$A98,'LICH THI'!N:N)</f>
        <v>268</v>
      </c>
      <c r="S98" s="73">
        <v>2</v>
      </c>
      <c r="T98" s="73">
        <f t="shared" si="33"/>
        <v>-8</v>
      </c>
    </row>
    <row r="99" spans="1:20" x14ac:dyDescent="0.2">
      <c r="A99" s="72" t="e">
        <f>_N_NgayGio</f>
        <v>#N/A</v>
      </c>
      <c r="B99" s="73" t="str">
        <f>_N_Gio_</f>
        <v>15:00</v>
      </c>
      <c r="C99" s="55">
        <f t="shared" si="31"/>
        <v>94</v>
      </c>
      <c r="D99" s="78" t="e">
        <f>D98</f>
        <v>#N/A</v>
      </c>
      <c r="E99" s="79">
        <v>4</v>
      </c>
      <c r="F99" s="80">
        <f t="shared" si="23"/>
        <v>10</v>
      </c>
      <c r="G99" s="80">
        <f t="shared" si="24"/>
        <v>0</v>
      </c>
      <c r="H99" s="80">
        <f t="shared" si="25"/>
        <v>0</v>
      </c>
      <c r="I99" s="80">
        <f t="shared" si="26"/>
        <v>0</v>
      </c>
      <c r="J99" s="80">
        <f t="shared" si="27"/>
        <v>0</v>
      </c>
      <c r="K99" s="80">
        <f t="shared" si="28"/>
        <v>0</v>
      </c>
      <c r="L99" s="80">
        <f t="shared" si="29"/>
        <v>0</v>
      </c>
      <c r="M99" s="80">
        <f t="shared" si="30"/>
        <v>0</v>
      </c>
      <c r="N99" s="335">
        <f>SUMIF('LICH THI'!$A:$A,'Theo Ngay'!$A99,'LICH THI'!X:X)</f>
        <v>0</v>
      </c>
      <c r="O99" s="335"/>
      <c r="P99" s="73">
        <f t="shared" si="32"/>
        <v>-20</v>
      </c>
      <c r="Q99" s="73">
        <f>SUMIF('LICH THI'!$A:$A,'Theo Ngay'!$A99,'LICH THI'!N:N)</f>
        <v>268</v>
      </c>
      <c r="S99" s="73">
        <v>0</v>
      </c>
      <c r="T99" s="73">
        <f t="shared" si="33"/>
        <v>-10</v>
      </c>
    </row>
    <row r="100" spans="1:20" hidden="1" x14ac:dyDescent="0.2">
      <c r="A100" s="72" t="e">
        <f t="shared" si="22"/>
        <v>#NAME?</v>
      </c>
      <c r="B100" s="73" t="str">
        <f>_N_Gio_</f>
        <v>18:00</v>
      </c>
      <c r="C100" s="58">
        <f t="shared" si="31"/>
        <v>95</v>
      </c>
      <c r="D100" s="83" t="e">
        <f>D99</f>
        <v>#N/A</v>
      </c>
      <c r="E100" s="84">
        <v>5</v>
      </c>
      <c r="F100" s="85">
        <f t="shared" si="23"/>
        <v>0</v>
      </c>
      <c r="G100" s="85">
        <f t="shared" si="24"/>
        <v>0</v>
      </c>
      <c r="H100" s="85">
        <f t="shared" si="25"/>
        <v>0</v>
      </c>
      <c r="I100" s="85">
        <f t="shared" si="26"/>
        <v>0</v>
      </c>
      <c r="J100" s="85">
        <f t="shared" si="27"/>
        <v>0</v>
      </c>
      <c r="K100" s="85">
        <f t="shared" si="28"/>
        <v>0</v>
      </c>
      <c r="L100" s="85">
        <f t="shared" si="29"/>
        <v>0</v>
      </c>
      <c r="M100" s="85">
        <f t="shared" si="30"/>
        <v>0</v>
      </c>
      <c r="N100" s="337">
        <f>SUMIF('LICH THI'!$A:$A,'Theo Ngay'!$A100,'LICH THI'!X:X)</f>
        <v>0</v>
      </c>
      <c r="O100" s="337"/>
      <c r="P100" s="73">
        <f t="shared" si="32"/>
        <v>0</v>
      </c>
      <c r="Q100" s="73">
        <f>SUMIF('LICH THI'!$A:$A,'Theo Ngay'!$A100,'LICH THI'!N:N)</f>
        <v>0</v>
      </c>
      <c r="S100" s="73">
        <v>0</v>
      </c>
      <c r="T100" s="73">
        <f t="shared" si="33"/>
        <v>0</v>
      </c>
    </row>
    <row r="101" spans="1:20" x14ac:dyDescent="0.2">
      <c r="A101" s="72" t="e">
        <f>_N_NgayGio</f>
        <v>#N/A</v>
      </c>
      <c r="B101" s="73" t="str">
        <f>_N_Gio_</f>
        <v>7:00</v>
      </c>
      <c r="C101" s="74">
        <f t="shared" si="31"/>
        <v>96</v>
      </c>
      <c r="D101" s="75" t="e">
        <f>+D96+1</f>
        <v>#N/A</v>
      </c>
      <c r="E101" s="76">
        <v>1</v>
      </c>
      <c r="F101" s="77">
        <f t="shared" si="23"/>
        <v>10</v>
      </c>
      <c r="G101" s="77">
        <f t="shared" si="24"/>
        <v>0</v>
      </c>
      <c r="H101" s="77">
        <f t="shared" si="25"/>
        <v>0</v>
      </c>
      <c r="I101" s="77">
        <f t="shared" si="26"/>
        <v>0</v>
      </c>
      <c r="J101" s="77">
        <f t="shared" si="27"/>
        <v>0</v>
      </c>
      <c r="K101" s="77">
        <f t="shared" si="28"/>
        <v>0</v>
      </c>
      <c r="L101" s="77">
        <f t="shared" si="29"/>
        <v>0</v>
      </c>
      <c r="M101" s="77">
        <f t="shared" si="30"/>
        <v>0</v>
      </c>
      <c r="N101" s="334">
        <f>SUMIF('LICH THI'!$A:$A,'Theo Ngay'!$A101,'LICH THI'!X:X)</f>
        <v>0</v>
      </c>
      <c r="O101" s="334" t="e">
        <f>IF(D101="","",CHOOSE(WEEKDAY(D101),"(Cnhật)","(Thứ 2)","(Thứ 3)","(Thứ 4)","(Thứ 5)","(Thứ 6)","(Thứ 7)"))</f>
        <v>#N/A</v>
      </c>
      <c r="P101" s="73">
        <f t="shared" si="32"/>
        <v>-20</v>
      </c>
      <c r="Q101" s="73">
        <f>SUMIF('LICH THI'!$A:$A,'Theo Ngay'!$A101,'LICH THI'!N:N)</f>
        <v>268</v>
      </c>
      <c r="S101" s="73">
        <v>0</v>
      </c>
      <c r="T101" s="73">
        <f t="shared" si="33"/>
        <v>-10</v>
      </c>
    </row>
    <row r="102" spans="1:20" x14ac:dyDescent="0.2">
      <c r="A102" s="72" t="e">
        <f>_N_NgayGio</f>
        <v>#N/A</v>
      </c>
      <c r="B102" s="73" t="str">
        <f>_N_Gio_</f>
        <v>9:00</v>
      </c>
      <c r="C102" s="55">
        <f t="shared" si="31"/>
        <v>97</v>
      </c>
      <c r="D102" s="78" t="e">
        <f>D101</f>
        <v>#N/A</v>
      </c>
      <c r="E102" s="79">
        <v>2</v>
      </c>
      <c r="F102" s="80">
        <f t="shared" ref="F102:F133" si="34">_N_CongSP_</f>
        <v>10</v>
      </c>
      <c r="G102" s="80">
        <f t="shared" ref="G102:G133" si="35">_N_CongLLCT</f>
        <v>0</v>
      </c>
      <c r="H102" s="80">
        <f t="shared" ref="H102:H133" si="36">_N_CongKHCB</f>
        <v>0</v>
      </c>
      <c r="I102" s="80">
        <f t="shared" ref="I102:I133" si="37">_N_CongCSKT</f>
        <v>0</v>
      </c>
      <c r="J102" s="80">
        <f t="shared" ref="J102:J133" si="38">_N_CongKCT</f>
        <v>0</v>
      </c>
      <c r="K102" s="80">
        <f t="shared" ref="K102:K133" si="39">_N_CongKCK</f>
        <v>0</v>
      </c>
      <c r="L102" s="80">
        <f t="shared" ref="L102:L133" si="40">_N_CongKTVT</f>
        <v>0</v>
      </c>
      <c r="M102" s="80">
        <f t="shared" ref="M102:M133" si="41">_N_CongCNTT</f>
        <v>0</v>
      </c>
      <c r="N102" s="335">
        <f>SUMIF('LICH THI'!$A:$A,'Theo Ngay'!$A102,'LICH THI'!X:X)</f>
        <v>0</v>
      </c>
      <c r="O102" s="335"/>
      <c r="P102" s="73">
        <f t="shared" si="32"/>
        <v>-20</v>
      </c>
      <c r="Q102" s="73">
        <f>SUMIF('LICH THI'!$A:$A,'Theo Ngay'!$A102,'LICH THI'!N:N)</f>
        <v>268</v>
      </c>
      <c r="S102" s="73">
        <v>0</v>
      </c>
      <c r="T102" s="73">
        <f t="shared" si="33"/>
        <v>-10</v>
      </c>
    </row>
    <row r="103" spans="1:20" x14ac:dyDescent="0.2">
      <c r="A103" s="72" t="e">
        <f>_N_NgayGio</f>
        <v>#N/A</v>
      </c>
      <c r="B103" s="73" t="str">
        <f>_N_Gio_</f>
        <v>13:00</v>
      </c>
      <c r="C103" s="55">
        <f t="shared" ref="C103:C134" si="42">_N_stt</f>
        <v>98</v>
      </c>
      <c r="D103" s="78" t="e">
        <f>D102</f>
        <v>#N/A</v>
      </c>
      <c r="E103" s="79">
        <v>3</v>
      </c>
      <c r="F103" s="80">
        <f t="shared" si="34"/>
        <v>10</v>
      </c>
      <c r="G103" s="80">
        <f t="shared" si="35"/>
        <v>0</v>
      </c>
      <c r="H103" s="80">
        <f t="shared" si="36"/>
        <v>0</v>
      </c>
      <c r="I103" s="80">
        <f t="shared" si="37"/>
        <v>0</v>
      </c>
      <c r="J103" s="80">
        <f t="shared" si="38"/>
        <v>0</v>
      </c>
      <c r="K103" s="80">
        <f t="shared" si="39"/>
        <v>0</v>
      </c>
      <c r="L103" s="80">
        <f t="shared" si="40"/>
        <v>0</v>
      </c>
      <c r="M103" s="80">
        <f t="shared" si="41"/>
        <v>0</v>
      </c>
      <c r="N103" s="335">
        <f>SUMIF('LICH THI'!$A:$A,'Theo Ngay'!$A103,'LICH THI'!X:X)</f>
        <v>0</v>
      </c>
      <c r="O103" s="335"/>
      <c r="P103" s="73">
        <f t="shared" si="32"/>
        <v>-20</v>
      </c>
      <c r="Q103" s="73">
        <f>SUMIF('LICH THI'!$A:$A,'Theo Ngay'!$A103,'LICH THI'!N:N)</f>
        <v>268</v>
      </c>
      <c r="S103" s="73">
        <v>0</v>
      </c>
      <c r="T103" s="73">
        <f t="shared" si="33"/>
        <v>-10</v>
      </c>
    </row>
    <row r="104" spans="1:20" x14ac:dyDescent="0.2">
      <c r="A104" s="72" t="e">
        <f>_N_NgayGio</f>
        <v>#N/A</v>
      </c>
      <c r="B104" s="73" t="str">
        <f>_N_Gio_</f>
        <v>15:00</v>
      </c>
      <c r="C104" s="55">
        <f t="shared" si="42"/>
        <v>99</v>
      </c>
      <c r="D104" s="78" t="e">
        <f>D103</f>
        <v>#N/A</v>
      </c>
      <c r="E104" s="79">
        <v>4</v>
      </c>
      <c r="F104" s="80">
        <f t="shared" si="34"/>
        <v>10</v>
      </c>
      <c r="G104" s="80">
        <f t="shared" si="35"/>
        <v>0</v>
      </c>
      <c r="H104" s="80">
        <f t="shared" si="36"/>
        <v>0</v>
      </c>
      <c r="I104" s="80">
        <f t="shared" si="37"/>
        <v>0</v>
      </c>
      <c r="J104" s="80">
        <f t="shared" si="38"/>
        <v>0</v>
      </c>
      <c r="K104" s="80">
        <f t="shared" si="39"/>
        <v>0</v>
      </c>
      <c r="L104" s="80">
        <f t="shared" si="40"/>
        <v>0</v>
      </c>
      <c r="M104" s="80">
        <f t="shared" si="41"/>
        <v>0</v>
      </c>
      <c r="N104" s="335">
        <f>SUMIF('LICH THI'!$A:$A,'Theo Ngay'!$A104,'LICH THI'!X:X)</f>
        <v>0</v>
      </c>
      <c r="O104" s="335"/>
      <c r="P104" s="73">
        <f t="shared" si="32"/>
        <v>-20</v>
      </c>
      <c r="Q104" s="73">
        <f>SUMIF('LICH THI'!$A:$A,'Theo Ngay'!$A104,'LICH THI'!N:N)</f>
        <v>268</v>
      </c>
      <c r="S104" s="73">
        <v>0</v>
      </c>
      <c r="T104" s="73">
        <f t="shared" si="33"/>
        <v>-10</v>
      </c>
    </row>
    <row r="105" spans="1:20" hidden="1" x14ac:dyDescent="0.2">
      <c r="A105" s="72" t="e">
        <f t="shared" ref="A105:A130" si="43">_Ngay_Gio_</f>
        <v>#NAME?</v>
      </c>
      <c r="B105" s="73" t="str">
        <f>_N_Gio_</f>
        <v>18:00</v>
      </c>
      <c r="C105" s="58">
        <f t="shared" si="42"/>
        <v>100</v>
      </c>
      <c r="D105" s="83" t="e">
        <f>D104</f>
        <v>#N/A</v>
      </c>
      <c r="E105" s="84">
        <v>5</v>
      </c>
      <c r="F105" s="85">
        <f t="shared" si="34"/>
        <v>0</v>
      </c>
      <c r="G105" s="85">
        <f t="shared" si="35"/>
        <v>0</v>
      </c>
      <c r="H105" s="85">
        <f t="shared" si="36"/>
        <v>0</v>
      </c>
      <c r="I105" s="85">
        <f t="shared" si="37"/>
        <v>0</v>
      </c>
      <c r="J105" s="85">
        <f t="shared" si="38"/>
        <v>0</v>
      </c>
      <c r="K105" s="85">
        <f t="shared" si="39"/>
        <v>0</v>
      </c>
      <c r="L105" s="85">
        <f t="shared" si="40"/>
        <v>0</v>
      </c>
      <c r="M105" s="85">
        <f t="shared" si="41"/>
        <v>0</v>
      </c>
      <c r="N105" s="336">
        <f>SUMIF('LICH THI'!$A:$A,'Theo Ngay'!$A105,'LICH THI'!X:X)</f>
        <v>0</v>
      </c>
      <c r="O105" s="336"/>
      <c r="P105" s="73">
        <f t="shared" si="32"/>
        <v>0</v>
      </c>
      <c r="Q105" s="73">
        <f>SUMIF('LICH THI'!$A:$A,'Theo Ngay'!$A105,'LICH THI'!N:N)</f>
        <v>0</v>
      </c>
      <c r="S105" s="73">
        <v>0</v>
      </c>
      <c r="T105" s="73">
        <f t="shared" si="33"/>
        <v>0</v>
      </c>
    </row>
    <row r="106" spans="1:20" x14ac:dyDescent="0.2">
      <c r="A106" s="72" t="e">
        <f>_N_NgayGio</f>
        <v>#N/A</v>
      </c>
      <c r="B106" s="73" t="str">
        <f>_N_Gio_</f>
        <v>7:00</v>
      </c>
      <c r="C106" s="74">
        <f t="shared" si="42"/>
        <v>101</v>
      </c>
      <c r="D106" s="75" t="e">
        <f>+D101+1</f>
        <v>#N/A</v>
      </c>
      <c r="E106" s="76">
        <v>1</v>
      </c>
      <c r="F106" s="77">
        <f t="shared" si="34"/>
        <v>10</v>
      </c>
      <c r="G106" s="77">
        <f t="shared" si="35"/>
        <v>0</v>
      </c>
      <c r="H106" s="77">
        <f t="shared" si="36"/>
        <v>0</v>
      </c>
      <c r="I106" s="77">
        <f t="shared" si="37"/>
        <v>0</v>
      </c>
      <c r="J106" s="77">
        <f t="shared" si="38"/>
        <v>0</v>
      </c>
      <c r="K106" s="77">
        <f t="shared" si="39"/>
        <v>0</v>
      </c>
      <c r="L106" s="77">
        <f t="shared" si="40"/>
        <v>0</v>
      </c>
      <c r="M106" s="77">
        <f t="shared" si="41"/>
        <v>0</v>
      </c>
      <c r="N106" s="334">
        <f>SUMIF('LICH THI'!$A:$A,'Theo Ngay'!$A106,'LICH THI'!X:X)</f>
        <v>0</v>
      </c>
      <c r="O106" s="334" t="e">
        <f>IF(D106="","",CHOOSE(WEEKDAY(D106),"(Cnhật)","(Thứ 2)","(Thứ 3)","(Thứ 4)","(Thứ 5)","(Thứ 6)","(Thứ 7)"))</f>
        <v>#N/A</v>
      </c>
      <c r="P106" s="73">
        <f t="shared" si="32"/>
        <v>-20</v>
      </c>
      <c r="Q106" s="73">
        <f>SUMIF('LICH THI'!$A:$A,'Theo Ngay'!$A106,'LICH THI'!N:N)</f>
        <v>268</v>
      </c>
      <c r="S106" s="73">
        <v>9</v>
      </c>
      <c r="T106" s="73">
        <f t="shared" si="33"/>
        <v>-1</v>
      </c>
    </row>
    <row r="107" spans="1:20" x14ac:dyDescent="0.2">
      <c r="A107" s="72" t="e">
        <f>_N_NgayGio</f>
        <v>#N/A</v>
      </c>
      <c r="B107" s="73" t="str">
        <f>_N_Gio_</f>
        <v>9:00</v>
      </c>
      <c r="C107" s="55">
        <f t="shared" si="42"/>
        <v>102</v>
      </c>
      <c r="D107" s="78" t="e">
        <f>D106</f>
        <v>#N/A</v>
      </c>
      <c r="E107" s="79">
        <v>2</v>
      </c>
      <c r="F107" s="80">
        <f t="shared" si="34"/>
        <v>10</v>
      </c>
      <c r="G107" s="80">
        <f t="shared" si="35"/>
        <v>0</v>
      </c>
      <c r="H107" s="80">
        <f t="shared" si="36"/>
        <v>0</v>
      </c>
      <c r="I107" s="80">
        <f t="shared" si="37"/>
        <v>0</v>
      </c>
      <c r="J107" s="80">
        <f t="shared" si="38"/>
        <v>0</v>
      </c>
      <c r="K107" s="80">
        <f t="shared" si="39"/>
        <v>0</v>
      </c>
      <c r="L107" s="80">
        <f t="shared" si="40"/>
        <v>0</v>
      </c>
      <c r="M107" s="80">
        <f t="shared" si="41"/>
        <v>0</v>
      </c>
      <c r="N107" s="335">
        <f>SUMIF('LICH THI'!$A:$A,'Theo Ngay'!$A107,'LICH THI'!X:X)</f>
        <v>0</v>
      </c>
      <c r="O107" s="335"/>
      <c r="P107" s="73">
        <f t="shared" si="32"/>
        <v>-20</v>
      </c>
      <c r="Q107" s="73">
        <f>SUMIF('LICH THI'!$A:$A,'Theo Ngay'!$A107,'LICH THI'!N:N)</f>
        <v>268</v>
      </c>
      <c r="S107" s="73">
        <v>15</v>
      </c>
      <c r="T107" s="73">
        <f t="shared" si="33"/>
        <v>5</v>
      </c>
    </row>
    <row r="108" spans="1:20" x14ac:dyDescent="0.2">
      <c r="A108" s="72" t="e">
        <f>_N_NgayGio</f>
        <v>#N/A</v>
      </c>
      <c r="B108" s="73" t="str">
        <f>_N_Gio_</f>
        <v>13:00</v>
      </c>
      <c r="C108" s="55">
        <f t="shared" si="42"/>
        <v>103</v>
      </c>
      <c r="D108" s="78" t="e">
        <f>D107</f>
        <v>#N/A</v>
      </c>
      <c r="E108" s="79">
        <v>3</v>
      </c>
      <c r="F108" s="80">
        <f t="shared" si="34"/>
        <v>10</v>
      </c>
      <c r="G108" s="80">
        <f t="shared" si="35"/>
        <v>0</v>
      </c>
      <c r="H108" s="80">
        <f t="shared" si="36"/>
        <v>0</v>
      </c>
      <c r="I108" s="80">
        <f t="shared" si="37"/>
        <v>0</v>
      </c>
      <c r="J108" s="80">
        <f t="shared" si="38"/>
        <v>0</v>
      </c>
      <c r="K108" s="80">
        <f t="shared" si="39"/>
        <v>0</v>
      </c>
      <c r="L108" s="80">
        <f t="shared" si="40"/>
        <v>0</v>
      </c>
      <c r="M108" s="80">
        <f t="shared" si="41"/>
        <v>0</v>
      </c>
      <c r="N108" s="335">
        <f>SUMIF('LICH THI'!$A:$A,'Theo Ngay'!$A108,'LICH THI'!X:X)</f>
        <v>0</v>
      </c>
      <c r="O108" s="335"/>
      <c r="P108" s="73">
        <f t="shared" si="32"/>
        <v>-20</v>
      </c>
      <c r="Q108" s="73">
        <f>SUMIF('LICH THI'!$A:$A,'Theo Ngay'!$A108,'LICH THI'!N:N)</f>
        <v>268</v>
      </c>
      <c r="S108" s="73">
        <v>12</v>
      </c>
      <c r="T108" s="73">
        <f t="shared" si="33"/>
        <v>2</v>
      </c>
    </row>
    <row r="109" spans="1:20" x14ac:dyDescent="0.2">
      <c r="A109" s="72" t="e">
        <f>_N_NgayGio</f>
        <v>#N/A</v>
      </c>
      <c r="B109" s="73" t="str">
        <f>_N_Gio_</f>
        <v>15:00</v>
      </c>
      <c r="C109" s="55">
        <f t="shared" si="42"/>
        <v>104</v>
      </c>
      <c r="D109" s="78" t="e">
        <f>D108</f>
        <v>#N/A</v>
      </c>
      <c r="E109" s="79">
        <v>4</v>
      </c>
      <c r="F109" s="80">
        <f t="shared" si="34"/>
        <v>10</v>
      </c>
      <c r="G109" s="80">
        <f t="shared" si="35"/>
        <v>0</v>
      </c>
      <c r="H109" s="80">
        <f t="shared" si="36"/>
        <v>0</v>
      </c>
      <c r="I109" s="80">
        <f t="shared" si="37"/>
        <v>0</v>
      </c>
      <c r="J109" s="80">
        <f t="shared" si="38"/>
        <v>0</v>
      </c>
      <c r="K109" s="80">
        <f t="shared" si="39"/>
        <v>0</v>
      </c>
      <c r="L109" s="80">
        <f t="shared" si="40"/>
        <v>0</v>
      </c>
      <c r="M109" s="80">
        <f t="shared" si="41"/>
        <v>0</v>
      </c>
      <c r="N109" s="335">
        <f>SUMIF('LICH THI'!$A:$A,'Theo Ngay'!$A109,'LICH THI'!X:X)</f>
        <v>0</v>
      </c>
      <c r="O109" s="335"/>
      <c r="P109" s="73">
        <f t="shared" si="32"/>
        <v>-20</v>
      </c>
      <c r="Q109" s="73">
        <f>SUMIF('LICH THI'!$A:$A,'Theo Ngay'!$A109,'LICH THI'!N:N)</f>
        <v>268</v>
      </c>
      <c r="S109" s="73">
        <v>11</v>
      </c>
      <c r="T109" s="73">
        <f t="shared" si="33"/>
        <v>1</v>
      </c>
    </row>
    <row r="110" spans="1:20" hidden="1" x14ac:dyDescent="0.2">
      <c r="A110" s="72" t="e">
        <f t="shared" si="43"/>
        <v>#NAME?</v>
      </c>
      <c r="B110" s="73" t="str">
        <f>_N_Gio_</f>
        <v>18:00</v>
      </c>
      <c r="C110" s="58">
        <f t="shared" si="42"/>
        <v>105</v>
      </c>
      <c r="D110" s="83" t="e">
        <f>D109</f>
        <v>#N/A</v>
      </c>
      <c r="E110" s="84">
        <v>5</v>
      </c>
      <c r="F110" s="85">
        <f t="shared" si="34"/>
        <v>0</v>
      </c>
      <c r="G110" s="85">
        <f t="shared" si="35"/>
        <v>0</v>
      </c>
      <c r="H110" s="85">
        <f t="shared" si="36"/>
        <v>0</v>
      </c>
      <c r="I110" s="85">
        <f t="shared" si="37"/>
        <v>0</v>
      </c>
      <c r="J110" s="85">
        <f t="shared" si="38"/>
        <v>0</v>
      </c>
      <c r="K110" s="85">
        <f t="shared" si="39"/>
        <v>0</v>
      </c>
      <c r="L110" s="85">
        <f t="shared" si="40"/>
        <v>0</v>
      </c>
      <c r="M110" s="85">
        <f t="shared" si="41"/>
        <v>0</v>
      </c>
      <c r="N110" s="337">
        <f>SUMIF('LICH THI'!$A:$A,'Theo Ngay'!$A110,'LICH THI'!X:X)</f>
        <v>0</v>
      </c>
      <c r="O110" s="337"/>
      <c r="P110" s="73">
        <f t="shared" si="32"/>
        <v>0</v>
      </c>
      <c r="Q110" s="73">
        <f>SUMIF('LICH THI'!$A:$A,'Theo Ngay'!$A110,'LICH THI'!N:N)</f>
        <v>0</v>
      </c>
      <c r="S110" s="73">
        <v>0</v>
      </c>
      <c r="T110" s="73">
        <f t="shared" si="33"/>
        <v>0</v>
      </c>
    </row>
    <row r="111" spans="1:20" x14ac:dyDescent="0.2">
      <c r="A111" s="72" t="e">
        <f>_N_NgayGio</f>
        <v>#N/A</v>
      </c>
      <c r="B111" s="73" t="str">
        <f>_N_Gio_</f>
        <v>7:00</v>
      </c>
      <c r="C111" s="74">
        <f t="shared" si="42"/>
        <v>106</v>
      </c>
      <c r="D111" s="75" t="e">
        <f>+D106+1</f>
        <v>#N/A</v>
      </c>
      <c r="E111" s="76">
        <v>1</v>
      </c>
      <c r="F111" s="77">
        <f t="shared" si="34"/>
        <v>10</v>
      </c>
      <c r="G111" s="77">
        <f t="shared" si="35"/>
        <v>0</v>
      </c>
      <c r="H111" s="77">
        <f t="shared" si="36"/>
        <v>0</v>
      </c>
      <c r="I111" s="77">
        <f t="shared" si="37"/>
        <v>0</v>
      </c>
      <c r="J111" s="77">
        <f t="shared" si="38"/>
        <v>0</v>
      </c>
      <c r="K111" s="77">
        <f t="shared" si="39"/>
        <v>0</v>
      </c>
      <c r="L111" s="77">
        <f t="shared" si="40"/>
        <v>0</v>
      </c>
      <c r="M111" s="77">
        <f t="shared" si="41"/>
        <v>0</v>
      </c>
      <c r="N111" s="334">
        <f>SUMIF('LICH THI'!$A:$A,'Theo Ngay'!$A111,'LICH THI'!X:X)</f>
        <v>0</v>
      </c>
      <c r="O111" s="334" t="e">
        <f>IF(D111="","",CHOOSE(WEEKDAY(D111),"(Cnhật)","(Thứ 2)","(Thứ 3)","(Thứ 4)","(Thứ 5)","(Thứ 6)","(Thứ 7)"))</f>
        <v>#N/A</v>
      </c>
      <c r="P111" s="73">
        <f t="shared" si="32"/>
        <v>-20</v>
      </c>
      <c r="Q111" s="73">
        <f>SUMIF('LICH THI'!$A:$A,'Theo Ngay'!$A111,'LICH THI'!N:N)</f>
        <v>268</v>
      </c>
      <c r="S111" s="73">
        <v>0</v>
      </c>
      <c r="T111" s="73">
        <f t="shared" si="33"/>
        <v>-10</v>
      </c>
    </row>
    <row r="112" spans="1:20" x14ac:dyDescent="0.2">
      <c r="A112" s="72" t="e">
        <f>_N_NgayGio</f>
        <v>#N/A</v>
      </c>
      <c r="B112" s="73" t="str">
        <f>_N_Gio_</f>
        <v>9:00</v>
      </c>
      <c r="C112" s="55">
        <f t="shared" si="42"/>
        <v>107</v>
      </c>
      <c r="D112" s="78" t="e">
        <f>D111</f>
        <v>#N/A</v>
      </c>
      <c r="E112" s="79">
        <v>2</v>
      </c>
      <c r="F112" s="80">
        <f t="shared" si="34"/>
        <v>10</v>
      </c>
      <c r="G112" s="80">
        <f t="shared" si="35"/>
        <v>0</v>
      </c>
      <c r="H112" s="80">
        <f t="shared" si="36"/>
        <v>0</v>
      </c>
      <c r="I112" s="80">
        <f t="shared" si="37"/>
        <v>0</v>
      </c>
      <c r="J112" s="80">
        <f t="shared" si="38"/>
        <v>0</v>
      </c>
      <c r="K112" s="80">
        <f t="shared" si="39"/>
        <v>0</v>
      </c>
      <c r="L112" s="80">
        <f t="shared" si="40"/>
        <v>0</v>
      </c>
      <c r="M112" s="80">
        <f t="shared" si="41"/>
        <v>0</v>
      </c>
      <c r="N112" s="335">
        <f>SUMIF('LICH THI'!$A:$A,'Theo Ngay'!$A112,'LICH THI'!X:X)</f>
        <v>0</v>
      </c>
      <c r="O112" s="335"/>
      <c r="P112" s="73">
        <f t="shared" si="32"/>
        <v>-20</v>
      </c>
      <c r="Q112" s="73">
        <f>SUMIF('LICH THI'!$A:$A,'Theo Ngay'!$A112,'LICH THI'!N:N)</f>
        <v>268</v>
      </c>
      <c r="S112" s="73">
        <v>0</v>
      </c>
      <c r="T112" s="73">
        <f t="shared" si="33"/>
        <v>-10</v>
      </c>
    </row>
    <row r="113" spans="1:20" x14ac:dyDescent="0.2">
      <c r="A113" s="72" t="e">
        <f>_N_NgayGio</f>
        <v>#N/A</v>
      </c>
      <c r="B113" s="73" t="str">
        <f>_N_Gio_</f>
        <v>13:00</v>
      </c>
      <c r="C113" s="55">
        <f t="shared" si="42"/>
        <v>108</v>
      </c>
      <c r="D113" s="78" t="e">
        <f>D112</f>
        <v>#N/A</v>
      </c>
      <c r="E113" s="79">
        <v>3</v>
      </c>
      <c r="F113" s="80">
        <f t="shared" si="34"/>
        <v>10</v>
      </c>
      <c r="G113" s="80">
        <f t="shared" si="35"/>
        <v>0</v>
      </c>
      <c r="H113" s="80">
        <f t="shared" si="36"/>
        <v>0</v>
      </c>
      <c r="I113" s="80">
        <f t="shared" si="37"/>
        <v>0</v>
      </c>
      <c r="J113" s="80">
        <f t="shared" si="38"/>
        <v>0</v>
      </c>
      <c r="K113" s="80">
        <f t="shared" si="39"/>
        <v>0</v>
      </c>
      <c r="L113" s="80">
        <f t="shared" si="40"/>
        <v>0</v>
      </c>
      <c r="M113" s="80">
        <f t="shared" si="41"/>
        <v>0</v>
      </c>
      <c r="N113" s="335">
        <f>SUMIF('LICH THI'!$A:$A,'Theo Ngay'!$A113,'LICH THI'!X:X)</f>
        <v>0</v>
      </c>
      <c r="O113" s="335"/>
      <c r="P113" s="73">
        <f t="shared" si="32"/>
        <v>-20</v>
      </c>
      <c r="Q113" s="73">
        <f>SUMIF('LICH THI'!$A:$A,'Theo Ngay'!$A113,'LICH THI'!N:N)</f>
        <v>268</v>
      </c>
      <c r="S113" s="73">
        <v>0</v>
      </c>
      <c r="T113" s="73">
        <f t="shared" si="33"/>
        <v>-10</v>
      </c>
    </row>
    <row r="114" spans="1:20" x14ac:dyDescent="0.2">
      <c r="A114" s="72" t="e">
        <f>_N_NgayGio</f>
        <v>#N/A</v>
      </c>
      <c r="B114" s="73" t="str">
        <f>_N_Gio_</f>
        <v>15:00</v>
      </c>
      <c r="C114" s="55">
        <f t="shared" si="42"/>
        <v>109</v>
      </c>
      <c r="D114" s="78" t="e">
        <f>D113</f>
        <v>#N/A</v>
      </c>
      <c r="E114" s="79">
        <v>4</v>
      </c>
      <c r="F114" s="80">
        <f t="shared" si="34"/>
        <v>10</v>
      </c>
      <c r="G114" s="80">
        <f t="shared" si="35"/>
        <v>0</v>
      </c>
      <c r="H114" s="80">
        <f t="shared" si="36"/>
        <v>0</v>
      </c>
      <c r="I114" s="80">
        <f t="shared" si="37"/>
        <v>0</v>
      </c>
      <c r="J114" s="80">
        <f t="shared" si="38"/>
        <v>0</v>
      </c>
      <c r="K114" s="80">
        <f t="shared" si="39"/>
        <v>0</v>
      </c>
      <c r="L114" s="80">
        <f t="shared" si="40"/>
        <v>0</v>
      </c>
      <c r="M114" s="80">
        <f t="shared" si="41"/>
        <v>0</v>
      </c>
      <c r="N114" s="335">
        <f>SUMIF('LICH THI'!$A:$A,'Theo Ngay'!$A114,'LICH THI'!X:X)</f>
        <v>0</v>
      </c>
      <c r="O114" s="335"/>
      <c r="P114" s="73">
        <f t="shared" si="32"/>
        <v>-20</v>
      </c>
      <c r="Q114" s="73">
        <f>SUMIF('LICH THI'!$A:$A,'Theo Ngay'!$A114,'LICH THI'!N:N)</f>
        <v>268</v>
      </c>
      <c r="S114" s="73">
        <v>0</v>
      </c>
      <c r="T114" s="73">
        <f t="shared" si="33"/>
        <v>-10</v>
      </c>
    </row>
    <row r="115" spans="1:20" hidden="1" x14ac:dyDescent="0.2">
      <c r="A115" s="72" t="e">
        <f t="shared" si="43"/>
        <v>#NAME?</v>
      </c>
      <c r="B115" s="73" t="str">
        <f>_N_Gio_</f>
        <v>18:00</v>
      </c>
      <c r="C115" s="58">
        <f t="shared" si="42"/>
        <v>110</v>
      </c>
      <c r="D115" s="83" t="e">
        <f>D114</f>
        <v>#N/A</v>
      </c>
      <c r="E115" s="84">
        <v>5</v>
      </c>
      <c r="F115" s="85">
        <f t="shared" si="34"/>
        <v>0</v>
      </c>
      <c r="G115" s="85">
        <f t="shared" si="35"/>
        <v>0</v>
      </c>
      <c r="H115" s="85">
        <f t="shared" si="36"/>
        <v>0</v>
      </c>
      <c r="I115" s="85">
        <f t="shared" si="37"/>
        <v>0</v>
      </c>
      <c r="J115" s="85">
        <f t="shared" si="38"/>
        <v>0</v>
      </c>
      <c r="K115" s="85">
        <f t="shared" si="39"/>
        <v>0</v>
      </c>
      <c r="L115" s="85">
        <f t="shared" si="40"/>
        <v>0</v>
      </c>
      <c r="M115" s="85">
        <f t="shared" si="41"/>
        <v>0</v>
      </c>
      <c r="N115" s="337">
        <f>SUMIF('LICH THI'!$A:$A,'Theo Ngay'!$A115,'LICH THI'!X:X)</f>
        <v>0</v>
      </c>
      <c r="O115" s="337"/>
      <c r="P115" s="73">
        <f t="shared" si="32"/>
        <v>0</v>
      </c>
      <c r="Q115" s="73">
        <f>SUMIF('LICH THI'!$A:$A,'Theo Ngay'!$A115,'LICH THI'!N:N)</f>
        <v>0</v>
      </c>
      <c r="S115" s="73">
        <v>0</v>
      </c>
      <c r="T115" s="73">
        <f t="shared" si="33"/>
        <v>0</v>
      </c>
    </row>
    <row r="116" spans="1:20" x14ac:dyDescent="0.2">
      <c r="A116" s="72" t="e">
        <f>_N_NgayGio</f>
        <v>#N/A</v>
      </c>
      <c r="B116" s="73" t="str">
        <f>_N_Gio_</f>
        <v>7:00</v>
      </c>
      <c r="C116" s="74">
        <f t="shared" si="42"/>
        <v>111</v>
      </c>
      <c r="D116" s="75" t="e">
        <f>+D111+1</f>
        <v>#N/A</v>
      </c>
      <c r="E116" s="76">
        <v>1</v>
      </c>
      <c r="F116" s="77">
        <f t="shared" si="34"/>
        <v>10</v>
      </c>
      <c r="G116" s="77">
        <f t="shared" si="35"/>
        <v>0</v>
      </c>
      <c r="H116" s="77">
        <f t="shared" si="36"/>
        <v>0</v>
      </c>
      <c r="I116" s="77">
        <f t="shared" si="37"/>
        <v>0</v>
      </c>
      <c r="J116" s="77">
        <f t="shared" si="38"/>
        <v>0</v>
      </c>
      <c r="K116" s="77">
        <f t="shared" si="39"/>
        <v>0</v>
      </c>
      <c r="L116" s="77">
        <f t="shared" si="40"/>
        <v>0</v>
      </c>
      <c r="M116" s="77">
        <f t="shared" si="41"/>
        <v>0</v>
      </c>
      <c r="N116" s="334">
        <f>SUMIF('LICH THI'!$A:$A,'Theo Ngay'!$A116,'LICH THI'!X:X)</f>
        <v>0</v>
      </c>
      <c r="O116" s="334" t="e">
        <f>IF(D116="","",CHOOSE(WEEKDAY(D116),"(Cnhật)","(Thứ 2)","(Thứ 3)","(Thứ 4)","(Thứ 5)","(Thứ 6)","(Thứ 7)"))</f>
        <v>#N/A</v>
      </c>
      <c r="P116" s="73">
        <f t="shared" si="32"/>
        <v>-20</v>
      </c>
      <c r="Q116" s="73">
        <f>SUMIF('LICH THI'!$A:$A,'Theo Ngay'!$A116,'LICH THI'!N:N)</f>
        <v>268</v>
      </c>
      <c r="S116" s="73">
        <v>0</v>
      </c>
      <c r="T116" s="73">
        <f t="shared" si="33"/>
        <v>-10</v>
      </c>
    </row>
    <row r="117" spans="1:20" x14ac:dyDescent="0.2">
      <c r="A117" s="72" t="e">
        <f>_N_NgayGio</f>
        <v>#N/A</v>
      </c>
      <c r="B117" s="73" t="str">
        <f>_N_Gio_</f>
        <v>9:00</v>
      </c>
      <c r="C117" s="55">
        <f t="shared" si="42"/>
        <v>112</v>
      </c>
      <c r="D117" s="78" t="e">
        <f>D116</f>
        <v>#N/A</v>
      </c>
      <c r="E117" s="79">
        <v>2</v>
      </c>
      <c r="F117" s="80">
        <f t="shared" si="34"/>
        <v>10</v>
      </c>
      <c r="G117" s="80">
        <f t="shared" si="35"/>
        <v>0</v>
      </c>
      <c r="H117" s="80">
        <f t="shared" si="36"/>
        <v>0</v>
      </c>
      <c r="I117" s="80">
        <f t="shared" si="37"/>
        <v>0</v>
      </c>
      <c r="J117" s="80">
        <f t="shared" si="38"/>
        <v>0</v>
      </c>
      <c r="K117" s="80">
        <f t="shared" si="39"/>
        <v>0</v>
      </c>
      <c r="L117" s="80">
        <f t="shared" si="40"/>
        <v>0</v>
      </c>
      <c r="M117" s="80">
        <f t="shared" si="41"/>
        <v>0</v>
      </c>
      <c r="N117" s="335">
        <f>SUMIF('LICH THI'!$A:$A,'Theo Ngay'!$A117,'LICH THI'!X:X)</f>
        <v>0</v>
      </c>
      <c r="O117" s="335"/>
      <c r="P117" s="73">
        <f t="shared" si="32"/>
        <v>-20</v>
      </c>
      <c r="Q117" s="73">
        <f>SUMIF('LICH THI'!$A:$A,'Theo Ngay'!$A117,'LICH THI'!N:N)</f>
        <v>268</v>
      </c>
      <c r="S117" s="73">
        <v>9</v>
      </c>
      <c r="T117" s="73">
        <f t="shared" si="33"/>
        <v>-1</v>
      </c>
    </row>
    <row r="118" spans="1:20" x14ac:dyDescent="0.2">
      <c r="A118" s="72" t="e">
        <f>_N_NgayGio</f>
        <v>#N/A</v>
      </c>
      <c r="B118" s="73" t="str">
        <f>_N_Gio_</f>
        <v>13:00</v>
      </c>
      <c r="C118" s="55">
        <f t="shared" si="42"/>
        <v>113</v>
      </c>
      <c r="D118" s="78" t="e">
        <f>D117</f>
        <v>#N/A</v>
      </c>
      <c r="E118" s="79">
        <v>3</v>
      </c>
      <c r="F118" s="80">
        <f t="shared" si="34"/>
        <v>10</v>
      </c>
      <c r="G118" s="80">
        <f t="shared" si="35"/>
        <v>0</v>
      </c>
      <c r="H118" s="80">
        <f t="shared" si="36"/>
        <v>0</v>
      </c>
      <c r="I118" s="80">
        <f t="shared" si="37"/>
        <v>0</v>
      </c>
      <c r="J118" s="80">
        <f t="shared" si="38"/>
        <v>0</v>
      </c>
      <c r="K118" s="80">
        <f t="shared" si="39"/>
        <v>0</v>
      </c>
      <c r="L118" s="80">
        <f t="shared" si="40"/>
        <v>0</v>
      </c>
      <c r="M118" s="80">
        <f t="shared" si="41"/>
        <v>0</v>
      </c>
      <c r="N118" s="335">
        <f>SUMIF('LICH THI'!$A:$A,'Theo Ngay'!$A118,'LICH THI'!X:X)</f>
        <v>0</v>
      </c>
      <c r="O118" s="335"/>
      <c r="P118" s="73">
        <f t="shared" si="32"/>
        <v>-20</v>
      </c>
      <c r="Q118" s="73">
        <f>SUMIF('LICH THI'!$A:$A,'Theo Ngay'!$A118,'LICH THI'!N:N)</f>
        <v>268</v>
      </c>
      <c r="S118" s="73">
        <v>0</v>
      </c>
      <c r="T118" s="73">
        <f t="shared" si="33"/>
        <v>-10</v>
      </c>
    </row>
    <row r="119" spans="1:20" x14ac:dyDescent="0.2">
      <c r="A119" s="72" t="e">
        <f>_N_NgayGio</f>
        <v>#N/A</v>
      </c>
      <c r="B119" s="73" t="str">
        <f>_N_Gio_</f>
        <v>15:00</v>
      </c>
      <c r="C119" s="55">
        <f t="shared" si="42"/>
        <v>114</v>
      </c>
      <c r="D119" s="78" t="e">
        <f>D118</f>
        <v>#N/A</v>
      </c>
      <c r="E119" s="79">
        <v>4</v>
      </c>
      <c r="F119" s="80">
        <f t="shared" si="34"/>
        <v>10</v>
      </c>
      <c r="G119" s="80">
        <f t="shared" si="35"/>
        <v>0</v>
      </c>
      <c r="H119" s="80">
        <f t="shared" si="36"/>
        <v>0</v>
      </c>
      <c r="I119" s="80">
        <f t="shared" si="37"/>
        <v>0</v>
      </c>
      <c r="J119" s="80">
        <f t="shared" si="38"/>
        <v>0</v>
      </c>
      <c r="K119" s="80">
        <f t="shared" si="39"/>
        <v>0</v>
      </c>
      <c r="L119" s="80">
        <f t="shared" si="40"/>
        <v>0</v>
      </c>
      <c r="M119" s="80">
        <f t="shared" si="41"/>
        <v>0</v>
      </c>
      <c r="N119" s="335">
        <f>SUMIF('LICH THI'!$A:$A,'Theo Ngay'!$A119,'LICH THI'!X:X)</f>
        <v>0</v>
      </c>
      <c r="O119" s="335"/>
      <c r="P119" s="73">
        <f t="shared" si="32"/>
        <v>-20</v>
      </c>
      <c r="Q119" s="73">
        <f>SUMIF('LICH THI'!$A:$A,'Theo Ngay'!$A119,'LICH THI'!N:N)</f>
        <v>268</v>
      </c>
      <c r="S119" s="73">
        <v>3</v>
      </c>
      <c r="T119" s="73">
        <f t="shared" si="33"/>
        <v>-7</v>
      </c>
    </row>
    <row r="120" spans="1:20" hidden="1" x14ac:dyDescent="0.2">
      <c r="A120" s="72" t="e">
        <f t="shared" si="43"/>
        <v>#NAME?</v>
      </c>
      <c r="B120" s="73" t="str">
        <f>_N_Gio_</f>
        <v>18:00</v>
      </c>
      <c r="C120" s="58">
        <f t="shared" si="42"/>
        <v>115</v>
      </c>
      <c r="D120" s="83" t="e">
        <f>D119</f>
        <v>#N/A</v>
      </c>
      <c r="E120" s="84">
        <v>5</v>
      </c>
      <c r="F120" s="85">
        <f t="shared" si="34"/>
        <v>0</v>
      </c>
      <c r="G120" s="85">
        <f t="shared" si="35"/>
        <v>0</v>
      </c>
      <c r="H120" s="85">
        <f t="shared" si="36"/>
        <v>0</v>
      </c>
      <c r="I120" s="85">
        <f t="shared" si="37"/>
        <v>0</v>
      </c>
      <c r="J120" s="85">
        <f t="shared" si="38"/>
        <v>0</v>
      </c>
      <c r="K120" s="85">
        <f t="shared" si="39"/>
        <v>0</v>
      </c>
      <c r="L120" s="85">
        <f t="shared" si="40"/>
        <v>0</v>
      </c>
      <c r="M120" s="85">
        <f t="shared" si="41"/>
        <v>0</v>
      </c>
      <c r="N120" s="337">
        <f>SUMIF('LICH THI'!$A:$A,'Theo Ngay'!$A120,'LICH THI'!X:X)</f>
        <v>0</v>
      </c>
      <c r="O120" s="337"/>
      <c r="P120" s="73">
        <f t="shared" si="32"/>
        <v>0</v>
      </c>
      <c r="Q120" s="73">
        <f>SUMIF('LICH THI'!$A:$A,'Theo Ngay'!$A120,'LICH THI'!N:N)</f>
        <v>0</v>
      </c>
      <c r="S120" s="73">
        <v>0</v>
      </c>
      <c r="T120" s="73">
        <f t="shared" si="33"/>
        <v>0</v>
      </c>
    </row>
    <row r="121" spans="1:20" x14ac:dyDescent="0.2">
      <c r="A121" s="72" t="e">
        <f>_N_NgayGio</f>
        <v>#N/A</v>
      </c>
      <c r="B121" s="73" t="str">
        <f>_N_Gio_</f>
        <v>7:00</v>
      </c>
      <c r="C121" s="74">
        <f t="shared" si="42"/>
        <v>116</v>
      </c>
      <c r="D121" s="75" t="e">
        <f>+D116+1</f>
        <v>#N/A</v>
      </c>
      <c r="E121" s="76">
        <v>1</v>
      </c>
      <c r="F121" s="77">
        <f t="shared" si="34"/>
        <v>10</v>
      </c>
      <c r="G121" s="77">
        <f t="shared" si="35"/>
        <v>0</v>
      </c>
      <c r="H121" s="77">
        <f t="shared" si="36"/>
        <v>0</v>
      </c>
      <c r="I121" s="77">
        <f t="shared" si="37"/>
        <v>0</v>
      </c>
      <c r="J121" s="77">
        <f t="shared" si="38"/>
        <v>0</v>
      </c>
      <c r="K121" s="77">
        <f t="shared" si="39"/>
        <v>0</v>
      </c>
      <c r="L121" s="77">
        <f t="shared" si="40"/>
        <v>0</v>
      </c>
      <c r="M121" s="77">
        <f t="shared" si="41"/>
        <v>0</v>
      </c>
      <c r="N121" s="334">
        <f>SUMIF('LICH THI'!$A:$A,'Theo Ngay'!$A121,'LICH THI'!X:X)</f>
        <v>0</v>
      </c>
      <c r="O121" s="334" t="e">
        <f>IF(D121="","",CHOOSE(WEEKDAY(D121),"(Cnhật)","(Thứ 2)","(Thứ 3)","(Thứ 4)","(Thứ 5)","(Thứ 6)","(Thứ 7)"))</f>
        <v>#N/A</v>
      </c>
      <c r="P121" s="73">
        <f t="shared" si="32"/>
        <v>-20</v>
      </c>
      <c r="Q121" s="73">
        <f>SUMIF('LICH THI'!$A:$A,'Theo Ngay'!$A121,'LICH THI'!N:N)</f>
        <v>268</v>
      </c>
      <c r="S121" s="73">
        <v>0</v>
      </c>
      <c r="T121" s="73">
        <f t="shared" si="33"/>
        <v>-10</v>
      </c>
    </row>
    <row r="122" spans="1:20" x14ac:dyDescent="0.2">
      <c r="A122" s="72" t="e">
        <f>_N_NgayGio</f>
        <v>#N/A</v>
      </c>
      <c r="B122" s="73" t="str">
        <f>_N_Gio_</f>
        <v>9:00</v>
      </c>
      <c r="C122" s="55">
        <f t="shared" si="42"/>
        <v>117</v>
      </c>
      <c r="D122" s="78" t="e">
        <f>D121</f>
        <v>#N/A</v>
      </c>
      <c r="E122" s="79">
        <v>2</v>
      </c>
      <c r="F122" s="80">
        <f t="shared" si="34"/>
        <v>10</v>
      </c>
      <c r="G122" s="80">
        <f t="shared" si="35"/>
        <v>0</v>
      </c>
      <c r="H122" s="80">
        <f t="shared" si="36"/>
        <v>0</v>
      </c>
      <c r="I122" s="80">
        <f t="shared" si="37"/>
        <v>0</v>
      </c>
      <c r="J122" s="80">
        <f t="shared" si="38"/>
        <v>0</v>
      </c>
      <c r="K122" s="80">
        <f t="shared" si="39"/>
        <v>0</v>
      </c>
      <c r="L122" s="80">
        <f t="shared" si="40"/>
        <v>0</v>
      </c>
      <c r="M122" s="80">
        <f t="shared" si="41"/>
        <v>0</v>
      </c>
      <c r="N122" s="335">
        <f>SUMIF('LICH THI'!$A:$A,'Theo Ngay'!$A122,'LICH THI'!X:X)</f>
        <v>0</v>
      </c>
      <c r="O122" s="335"/>
      <c r="P122" s="73">
        <f t="shared" si="32"/>
        <v>-20</v>
      </c>
      <c r="Q122" s="73">
        <f>SUMIF('LICH THI'!$A:$A,'Theo Ngay'!$A122,'LICH THI'!N:N)</f>
        <v>268</v>
      </c>
      <c r="S122" s="73">
        <v>6</v>
      </c>
      <c r="T122" s="73">
        <f t="shared" si="33"/>
        <v>-4</v>
      </c>
    </row>
    <row r="123" spans="1:20" x14ac:dyDescent="0.2">
      <c r="A123" s="72" t="e">
        <f>_N_NgayGio</f>
        <v>#N/A</v>
      </c>
      <c r="B123" s="73" t="str">
        <f>_N_Gio_</f>
        <v>13:00</v>
      </c>
      <c r="C123" s="55">
        <f t="shared" si="42"/>
        <v>118</v>
      </c>
      <c r="D123" s="78" t="e">
        <f>D122</f>
        <v>#N/A</v>
      </c>
      <c r="E123" s="79">
        <v>3</v>
      </c>
      <c r="F123" s="80">
        <f t="shared" si="34"/>
        <v>10</v>
      </c>
      <c r="G123" s="80">
        <f t="shared" si="35"/>
        <v>0</v>
      </c>
      <c r="H123" s="80">
        <f t="shared" si="36"/>
        <v>0</v>
      </c>
      <c r="I123" s="80">
        <f t="shared" si="37"/>
        <v>0</v>
      </c>
      <c r="J123" s="80">
        <f t="shared" si="38"/>
        <v>0</v>
      </c>
      <c r="K123" s="80">
        <f t="shared" si="39"/>
        <v>0</v>
      </c>
      <c r="L123" s="80">
        <f t="shared" si="40"/>
        <v>0</v>
      </c>
      <c r="M123" s="80">
        <f t="shared" si="41"/>
        <v>0</v>
      </c>
      <c r="N123" s="335">
        <f>SUMIF('LICH THI'!$A:$A,'Theo Ngay'!$A123,'LICH THI'!X:X)</f>
        <v>0</v>
      </c>
      <c r="O123" s="335"/>
      <c r="P123" s="73">
        <f t="shared" si="32"/>
        <v>-20</v>
      </c>
      <c r="Q123" s="73">
        <f>SUMIF('LICH THI'!$A:$A,'Theo Ngay'!$A123,'LICH THI'!N:N)</f>
        <v>268</v>
      </c>
      <c r="S123" s="73">
        <v>5</v>
      </c>
      <c r="T123" s="73">
        <f t="shared" si="33"/>
        <v>-5</v>
      </c>
    </row>
    <row r="124" spans="1:20" x14ac:dyDescent="0.2">
      <c r="A124" s="72" t="e">
        <f>_N_NgayGio</f>
        <v>#N/A</v>
      </c>
      <c r="B124" s="73" t="str">
        <f>_N_Gio_</f>
        <v>15:00</v>
      </c>
      <c r="C124" s="55">
        <f t="shared" si="42"/>
        <v>119</v>
      </c>
      <c r="D124" s="78" t="e">
        <f>D123</f>
        <v>#N/A</v>
      </c>
      <c r="E124" s="79">
        <v>4</v>
      </c>
      <c r="F124" s="80">
        <f t="shared" si="34"/>
        <v>10</v>
      </c>
      <c r="G124" s="80">
        <f t="shared" si="35"/>
        <v>0</v>
      </c>
      <c r="H124" s="80">
        <f t="shared" si="36"/>
        <v>0</v>
      </c>
      <c r="I124" s="80">
        <f t="shared" si="37"/>
        <v>0</v>
      </c>
      <c r="J124" s="80">
        <f t="shared" si="38"/>
        <v>0</v>
      </c>
      <c r="K124" s="80">
        <f t="shared" si="39"/>
        <v>0</v>
      </c>
      <c r="L124" s="80">
        <f t="shared" si="40"/>
        <v>0</v>
      </c>
      <c r="M124" s="80">
        <f t="shared" si="41"/>
        <v>0</v>
      </c>
      <c r="N124" s="335">
        <f>SUMIF('LICH THI'!$A:$A,'Theo Ngay'!$A124,'LICH THI'!X:X)</f>
        <v>0</v>
      </c>
      <c r="O124" s="335"/>
      <c r="P124" s="73">
        <f t="shared" si="32"/>
        <v>-20</v>
      </c>
      <c r="Q124" s="73">
        <f>SUMIF('LICH THI'!$A:$A,'Theo Ngay'!$A124,'LICH THI'!N:N)</f>
        <v>268</v>
      </c>
      <c r="S124" s="73">
        <v>0</v>
      </c>
      <c r="T124" s="73">
        <f t="shared" si="33"/>
        <v>-10</v>
      </c>
    </row>
    <row r="125" spans="1:20" hidden="1" x14ac:dyDescent="0.2">
      <c r="A125" s="72" t="e">
        <f t="shared" si="43"/>
        <v>#NAME?</v>
      </c>
      <c r="B125" s="73" t="str">
        <f>_N_Gio_</f>
        <v>18:00</v>
      </c>
      <c r="C125" s="58">
        <f t="shared" si="42"/>
        <v>120</v>
      </c>
      <c r="D125" s="83" t="e">
        <f>D124</f>
        <v>#N/A</v>
      </c>
      <c r="E125" s="84">
        <v>5</v>
      </c>
      <c r="F125" s="85">
        <f t="shared" si="34"/>
        <v>0</v>
      </c>
      <c r="G125" s="85">
        <f t="shared" si="35"/>
        <v>0</v>
      </c>
      <c r="H125" s="85">
        <f t="shared" si="36"/>
        <v>0</v>
      </c>
      <c r="I125" s="85">
        <f t="shared" si="37"/>
        <v>0</v>
      </c>
      <c r="J125" s="85">
        <f t="shared" si="38"/>
        <v>0</v>
      </c>
      <c r="K125" s="85">
        <f t="shared" si="39"/>
        <v>0</v>
      </c>
      <c r="L125" s="85">
        <f t="shared" si="40"/>
        <v>0</v>
      </c>
      <c r="M125" s="85">
        <f t="shared" si="41"/>
        <v>0</v>
      </c>
      <c r="N125" s="336">
        <f>SUMIF('LICH THI'!$A:$A,'Theo Ngay'!$A125,'LICH THI'!X:X)</f>
        <v>0</v>
      </c>
      <c r="O125" s="336"/>
      <c r="P125" s="73">
        <f t="shared" si="32"/>
        <v>0</v>
      </c>
      <c r="Q125" s="73">
        <f>SUMIF('LICH THI'!$A:$A,'Theo Ngay'!$A125,'LICH THI'!N:N)</f>
        <v>0</v>
      </c>
      <c r="S125" s="73">
        <v>0</v>
      </c>
      <c r="T125" s="73">
        <f t="shared" si="33"/>
        <v>0</v>
      </c>
    </row>
    <row r="126" spans="1:20" x14ac:dyDescent="0.2">
      <c r="A126" s="72" t="e">
        <f>_N_NgayGio</f>
        <v>#N/A</v>
      </c>
      <c r="B126" s="73" t="str">
        <f>_N_Gio_</f>
        <v>7:00</v>
      </c>
      <c r="C126" s="74">
        <f t="shared" si="42"/>
        <v>121</v>
      </c>
      <c r="D126" s="75" t="e">
        <f>+D121+1</f>
        <v>#N/A</v>
      </c>
      <c r="E126" s="76">
        <v>1</v>
      </c>
      <c r="F126" s="77">
        <f t="shared" si="34"/>
        <v>10</v>
      </c>
      <c r="G126" s="77">
        <f t="shared" si="35"/>
        <v>0</v>
      </c>
      <c r="H126" s="77">
        <f t="shared" si="36"/>
        <v>0</v>
      </c>
      <c r="I126" s="77">
        <f t="shared" si="37"/>
        <v>0</v>
      </c>
      <c r="J126" s="77">
        <f t="shared" si="38"/>
        <v>0</v>
      </c>
      <c r="K126" s="77">
        <f t="shared" si="39"/>
        <v>0</v>
      </c>
      <c r="L126" s="77">
        <f t="shared" si="40"/>
        <v>0</v>
      </c>
      <c r="M126" s="77">
        <f t="shared" si="41"/>
        <v>0</v>
      </c>
      <c r="N126" s="334">
        <f>SUMIF('LICH THI'!$A:$A,'Theo Ngay'!$A126,'LICH THI'!X:X)</f>
        <v>0</v>
      </c>
      <c r="O126" s="334" t="e">
        <f>IF(D126="","",CHOOSE(WEEKDAY(D126),"(Cnhật)","(Thứ 2)","(Thứ 3)","(Thứ 4)","(Thứ 5)","(Thứ 6)","(Thứ 7)"))</f>
        <v>#N/A</v>
      </c>
      <c r="P126" s="73">
        <f t="shared" si="32"/>
        <v>-20</v>
      </c>
      <c r="Q126" s="73">
        <f>SUMIF('LICH THI'!$A:$A,'Theo Ngay'!$A126,'LICH THI'!N:N)</f>
        <v>268</v>
      </c>
      <c r="S126" s="73">
        <v>0</v>
      </c>
      <c r="T126" s="73">
        <f t="shared" si="33"/>
        <v>-10</v>
      </c>
    </row>
    <row r="127" spans="1:20" x14ac:dyDescent="0.2">
      <c r="A127" s="72" t="e">
        <f>_N_NgayGio</f>
        <v>#N/A</v>
      </c>
      <c r="B127" s="73" t="str">
        <f>_N_Gio_</f>
        <v>9:00</v>
      </c>
      <c r="C127" s="55">
        <f t="shared" si="42"/>
        <v>122</v>
      </c>
      <c r="D127" s="78" t="e">
        <f>D126</f>
        <v>#N/A</v>
      </c>
      <c r="E127" s="79">
        <v>2</v>
      </c>
      <c r="F127" s="80">
        <f t="shared" si="34"/>
        <v>10</v>
      </c>
      <c r="G127" s="80">
        <f t="shared" si="35"/>
        <v>0</v>
      </c>
      <c r="H127" s="80">
        <f t="shared" si="36"/>
        <v>0</v>
      </c>
      <c r="I127" s="80">
        <f t="shared" si="37"/>
        <v>0</v>
      </c>
      <c r="J127" s="80">
        <f t="shared" si="38"/>
        <v>0</v>
      </c>
      <c r="K127" s="80">
        <f t="shared" si="39"/>
        <v>0</v>
      </c>
      <c r="L127" s="80">
        <f t="shared" si="40"/>
        <v>0</v>
      </c>
      <c r="M127" s="80">
        <f t="shared" si="41"/>
        <v>0</v>
      </c>
      <c r="N127" s="335">
        <f>SUMIF('LICH THI'!$A:$A,'Theo Ngay'!$A127,'LICH THI'!X:X)</f>
        <v>0</v>
      </c>
      <c r="O127" s="335"/>
      <c r="P127" s="73">
        <f t="shared" si="32"/>
        <v>-20</v>
      </c>
      <c r="Q127" s="73">
        <f>SUMIF('LICH THI'!$A:$A,'Theo Ngay'!$A127,'LICH THI'!N:N)</f>
        <v>268</v>
      </c>
      <c r="S127" s="73">
        <v>10</v>
      </c>
      <c r="T127" s="73">
        <f t="shared" si="33"/>
        <v>0</v>
      </c>
    </row>
    <row r="128" spans="1:20" x14ac:dyDescent="0.2">
      <c r="A128" s="72" t="e">
        <f>_N_NgayGio</f>
        <v>#N/A</v>
      </c>
      <c r="B128" s="73" t="str">
        <f>_N_Gio_</f>
        <v>13:00</v>
      </c>
      <c r="C128" s="55">
        <f t="shared" si="42"/>
        <v>123</v>
      </c>
      <c r="D128" s="78" t="e">
        <f>D127</f>
        <v>#N/A</v>
      </c>
      <c r="E128" s="79">
        <v>3</v>
      </c>
      <c r="F128" s="80">
        <f t="shared" si="34"/>
        <v>10</v>
      </c>
      <c r="G128" s="80">
        <f t="shared" si="35"/>
        <v>0</v>
      </c>
      <c r="H128" s="80">
        <f t="shared" si="36"/>
        <v>0</v>
      </c>
      <c r="I128" s="80">
        <f t="shared" si="37"/>
        <v>0</v>
      </c>
      <c r="J128" s="80">
        <f t="shared" si="38"/>
        <v>0</v>
      </c>
      <c r="K128" s="80">
        <f t="shared" si="39"/>
        <v>0</v>
      </c>
      <c r="L128" s="80">
        <f t="shared" si="40"/>
        <v>0</v>
      </c>
      <c r="M128" s="80">
        <f t="shared" si="41"/>
        <v>0</v>
      </c>
      <c r="N128" s="335">
        <f>SUMIF('LICH THI'!$A:$A,'Theo Ngay'!$A128,'LICH THI'!X:X)</f>
        <v>0</v>
      </c>
      <c r="O128" s="335"/>
      <c r="P128" s="73">
        <f t="shared" si="32"/>
        <v>-20</v>
      </c>
      <c r="Q128" s="73">
        <f>SUMIF('LICH THI'!$A:$A,'Theo Ngay'!$A128,'LICH THI'!N:N)</f>
        <v>268</v>
      </c>
      <c r="S128" s="73">
        <v>3</v>
      </c>
      <c r="T128" s="73">
        <f t="shared" si="33"/>
        <v>-7</v>
      </c>
    </row>
    <row r="129" spans="1:20" x14ac:dyDescent="0.2">
      <c r="A129" s="72" t="e">
        <f>_N_NgayGio</f>
        <v>#N/A</v>
      </c>
      <c r="B129" s="73" t="str">
        <f>_N_Gio_</f>
        <v>15:00</v>
      </c>
      <c r="C129" s="55">
        <f t="shared" si="42"/>
        <v>124</v>
      </c>
      <c r="D129" s="78" t="e">
        <f>D128</f>
        <v>#N/A</v>
      </c>
      <c r="E129" s="79">
        <v>4</v>
      </c>
      <c r="F129" s="80">
        <f t="shared" si="34"/>
        <v>10</v>
      </c>
      <c r="G129" s="80">
        <f t="shared" si="35"/>
        <v>0</v>
      </c>
      <c r="H129" s="80">
        <f t="shared" si="36"/>
        <v>0</v>
      </c>
      <c r="I129" s="80">
        <f t="shared" si="37"/>
        <v>0</v>
      </c>
      <c r="J129" s="80">
        <f t="shared" si="38"/>
        <v>0</v>
      </c>
      <c r="K129" s="80">
        <f t="shared" si="39"/>
        <v>0</v>
      </c>
      <c r="L129" s="80">
        <f t="shared" si="40"/>
        <v>0</v>
      </c>
      <c r="M129" s="80">
        <f t="shared" si="41"/>
        <v>0</v>
      </c>
      <c r="N129" s="335">
        <f>SUMIF('LICH THI'!$A:$A,'Theo Ngay'!$A129,'LICH THI'!X:X)</f>
        <v>0</v>
      </c>
      <c r="O129" s="335"/>
      <c r="P129" s="73">
        <f t="shared" si="32"/>
        <v>-20</v>
      </c>
      <c r="Q129" s="73">
        <f>SUMIF('LICH THI'!$A:$A,'Theo Ngay'!$A129,'LICH THI'!N:N)</f>
        <v>268</v>
      </c>
      <c r="S129" s="73">
        <v>0</v>
      </c>
      <c r="T129" s="73">
        <f t="shared" si="33"/>
        <v>-10</v>
      </c>
    </row>
    <row r="130" spans="1:20" hidden="1" x14ac:dyDescent="0.2">
      <c r="A130" s="72" t="e">
        <f t="shared" si="43"/>
        <v>#NAME?</v>
      </c>
      <c r="B130" s="73" t="str">
        <f>_N_Gio_</f>
        <v>18:00</v>
      </c>
      <c r="C130" s="58">
        <f t="shared" si="42"/>
        <v>125</v>
      </c>
      <c r="D130" s="83" t="e">
        <f>D129</f>
        <v>#N/A</v>
      </c>
      <c r="E130" s="84">
        <v>5</v>
      </c>
      <c r="F130" s="85">
        <f t="shared" si="34"/>
        <v>0</v>
      </c>
      <c r="G130" s="85">
        <f t="shared" si="35"/>
        <v>0</v>
      </c>
      <c r="H130" s="85">
        <f t="shared" si="36"/>
        <v>0</v>
      </c>
      <c r="I130" s="85">
        <f t="shared" si="37"/>
        <v>0</v>
      </c>
      <c r="J130" s="85">
        <f t="shared" si="38"/>
        <v>0</v>
      </c>
      <c r="K130" s="85">
        <f t="shared" si="39"/>
        <v>0</v>
      </c>
      <c r="L130" s="85">
        <f t="shared" si="40"/>
        <v>0</v>
      </c>
      <c r="M130" s="85">
        <f t="shared" si="41"/>
        <v>0</v>
      </c>
      <c r="N130" s="337">
        <f>SUMIF('LICH THI'!$A:$A,'Theo Ngay'!$A130,'LICH THI'!X:X)</f>
        <v>0</v>
      </c>
      <c r="O130" s="337"/>
      <c r="P130" s="73">
        <f t="shared" si="32"/>
        <v>0</v>
      </c>
      <c r="Q130" s="73">
        <f>SUMIF('LICH THI'!$A:$A,'Theo Ngay'!$A130,'LICH THI'!N:N)</f>
        <v>0</v>
      </c>
      <c r="S130" s="73">
        <v>0</v>
      </c>
      <c r="T130" s="73">
        <f t="shared" si="33"/>
        <v>0</v>
      </c>
    </row>
    <row r="131" spans="1:20" x14ac:dyDescent="0.2">
      <c r="A131" s="72" t="e">
        <f>_N_NgayGio</f>
        <v>#N/A</v>
      </c>
      <c r="B131" s="73" t="str">
        <f>_N_Gio_</f>
        <v>7:00</v>
      </c>
      <c r="C131" s="74">
        <f t="shared" si="42"/>
        <v>126</v>
      </c>
      <c r="D131" s="75" t="e">
        <f>+D126+1</f>
        <v>#N/A</v>
      </c>
      <c r="E131" s="76">
        <v>1</v>
      </c>
      <c r="F131" s="77">
        <f t="shared" si="34"/>
        <v>10</v>
      </c>
      <c r="G131" s="77">
        <f t="shared" si="35"/>
        <v>0</v>
      </c>
      <c r="H131" s="77">
        <f t="shared" si="36"/>
        <v>0</v>
      </c>
      <c r="I131" s="77">
        <f t="shared" si="37"/>
        <v>0</v>
      </c>
      <c r="J131" s="77">
        <f t="shared" si="38"/>
        <v>0</v>
      </c>
      <c r="K131" s="77">
        <f t="shared" si="39"/>
        <v>0</v>
      </c>
      <c r="L131" s="77">
        <f t="shared" si="40"/>
        <v>0</v>
      </c>
      <c r="M131" s="77">
        <f t="shared" si="41"/>
        <v>0</v>
      </c>
      <c r="N131" s="334">
        <f>SUMIF('LICH THI'!$A:$A,'Theo Ngay'!$A131,'LICH THI'!X:X)</f>
        <v>0</v>
      </c>
      <c r="O131" s="334" t="e">
        <f>IF(D131="","",CHOOSE(WEEKDAY(D131),"(Cnhật)","(Thứ 2)","(Thứ 3)","(Thứ 4)","(Thứ 5)","(Thứ 6)","(Thứ 7)"))</f>
        <v>#N/A</v>
      </c>
      <c r="P131" s="73">
        <f t="shared" si="32"/>
        <v>-20</v>
      </c>
      <c r="Q131" s="73">
        <f>SUMIF('LICH THI'!$A:$A,'Theo Ngay'!$A131,'LICH THI'!N:N)</f>
        <v>268</v>
      </c>
      <c r="S131" s="73">
        <v>0</v>
      </c>
      <c r="T131" s="73">
        <f t="shared" si="33"/>
        <v>-10</v>
      </c>
    </row>
    <row r="132" spans="1:20" x14ac:dyDescent="0.2">
      <c r="A132" s="72" t="e">
        <f>_N_NgayGio</f>
        <v>#N/A</v>
      </c>
      <c r="B132" s="73" t="str">
        <f>_N_Gio_</f>
        <v>9:00</v>
      </c>
      <c r="C132" s="55">
        <f t="shared" si="42"/>
        <v>127</v>
      </c>
      <c r="D132" s="78" t="e">
        <f>D131</f>
        <v>#N/A</v>
      </c>
      <c r="E132" s="79">
        <v>2</v>
      </c>
      <c r="F132" s="80">
        <f t="shared" si="34"/>
        <v>10</v>
      </c>
      <c r="G132" s="80">
        <f t="shared" si="35"/>
        <v>0</v>
      </c>
      <c r="H132" s="80">
        <f t="shared" si="36"/>
        <v>0</v>
      </c>
      <c r="I132" s="80">
        <f t="shared" si="37"/>
        <v>0</v>
      </c>
      <c r="J132" s="80">
        <f t="shared" si="38"/>
        <v>0</v>
      </c>
      <c r="K132" s="80">
        <f t="shared" si="39"/>
        <v>0</v>
      </c>
      <c r="L132" s="80">
        <f t="shared" si="40"/>
        <v>0</v>
      </c>
      <c r="M132" s="80">
        <f t="shared" si="41"/>
        <v>0</v>
      </c>
      <c r="N132" s="335">
        <f>SUMIF('LICH THI'!$A:$A,'Theo Ngay'!$A132,'LICH THI'!X:X)</f>
        <v>0</v>
      </c>
      <c r="O132" s="335"/>
      <c r="P132" s="73">
        <f t="shared" si="32"/>
        <v>-20</v>
      </c>
      <c r="Q132" s="73">
        <f>SUMIF('LICH THI'!$A:$A,'Theo Ngay'!$A132,'LICH THI'!N:N)</f>
        <v>268</v>
      </c>
      <c r="S132" s="73">
        <v>0</v>
      </c>
      <c r="T132" s="73">
        <f t="shared" si="33"/>
        <v>-10</v>
      </c>
    </row>
    <row r="133" spans="1:20" x14ac:dyDescent="0.2">
      <c r="A133" s="72" t="e">
        <f>_N_NgayGio</f>
        <v>#N/A</v>
      </c>
      <c r="B133" s="73" t="str">
        <f>_N_Gio_</f>
        <v>13:00</v>
      </c>
      <c r="C133" s="55">
        <f t="shared" si="42"/>
        <v>128</v>
      </c>
      <c r="D133" s="78" t="e">
        <f>D132</f>
        <v>#N/A</v>
      </c>
      <c r="E133" s="79">
        <v>3</v>
      </c>
      <c r="F133" s="80">
        <f t="shared" si="34"/>
        <v>10</v>
      </c>
      <c r="G133" s="80">
        <f t="shared" si="35"/>
        <v>0</v>
      </c>
      <c r="H133" s="80">
        <f t="shared" si="36"/>
        <v>0</v>
      </c>
      <c r="I133" s="80">
        <f t="shared" si="37"/>
        <v>0</v>
      </c>
      <c r="J133" s="80">
        <f t="shared" si="38"/>
        <v>0</v>
      </c>
      <c r="K133" s="80">
        <f t="shared" si="39"/>
        <v>0</v>
      </c>
      <c r="L133" s="80">
        <f t="shared" si="40"/>
        <v>0</v>
      </c>
      <c r="M133" s="80">
        <f t="shared" si="41"/>
        <v>0</v>
      </c>
      <c r="N133" s="335">
        <f>SUMIF('LICH THI'!$A:$A,'Theo Ngay'!$A133,'LICH THI'!X:X)</f>
        <v>0</v>
      </c>
      <c r="O133" s="335"/>
      <c r="P133" s="73">
        <f t="shared" si="32"/>
        <v>-20</v>
      </c>
      <c r="Q133" s="73">
        <f>SUMIF('LICH THI'!$A:$A,'Theo Ngay'!$A133,'LICH THI'!N:N)</f>
        <v>268</v>
      </c>
      <c r="S133" s="73">
        <v>0</v>
      </c>
      <c r="T133" s="73">
        <f t="shared" si="33"/>
        <v>-10</v>
      </c>
    </row>
    <row r="134" spans="1:20" x14ac:dyDescent="0.2">
      <c r="A134" s="72" t="e">
        <f>_N_NgayGio</f>
        <v>#N/A</v>
      </c>
      <c r="B134" s="73" t="str">
        <f>_N_Gio_</f>
        <v>15:00</v>
      </c>
      <c r="C134" s="55">
        <f t="shared" si="42"/>
        <v>129</v>
      </c>
      <c r="D134" s="78" t="e">
        <f>D133</f>
        <v>#N/A</v>
      </c>
      <c r="E134" s="79">
        <v>4</v>
      </c>
      <c r="F134" s="80">
        <f t="shared" ref="F134:F155" si="44">_N_CongSP_</f>
        <v>10</v>
      </c>
      <c r="G134" s="80">
        <f t="shared" ref="G134:G155" si="45">_N_CongLLCT</f>
        <v>0</v>
      </c>
      <c r="H134" s="80">
        <f t="shared" ref="H134:H155" si="46">_N_CongKHCB</f>
        <v>0</v>
      </c>
      <c r="I134" s="80">
        <f t="shared" ref="I134:I155" si="47">_N_CongCSKT</f>
        <v>0</v>
      </c>
      <c r="J134" s="80">
        <f t="shared" ref="J134:J155" si="48">_N_CongKCT</f>
        <v>0</v>
      </c>
      <c r="K134" s="80">
        <f t="shared" ref="K134:K155" si="49">_N_CongKCK</f>
        <v>0</v>
      </c>
      <c r="L134" s="80">
        <f t="shared" ref="L134:L155" si="50">_N_CongKTVT</f>
        <v>0</v>
      </c>
      <c r="M134" s="80">
        <f t="shared" ref="M134:M155" si="51">_N_CongCNTT</f>
        <v>0</v>
      </c>
      <c r="N134" s="335">
        <f>SUMIF('LICH THI'!$A:$A,'Theo Ngay'!$A134,'LICH THI'!X:X)</f>
        <v>0</v>
      </c>
      <c r="O134" s="335"/>
      <c r="P134" s="73">
        <f t="shared" si="32"/>
        <v>-20</v>
      </c>
      <c r="Q134" s="73">
        <f>SUMIF('LICH THI'!$A:$A,'Theo Ngay'!$A134,'LICH THI'!N:N)</f>
        <v>268</v>
      </c>
      <c r="S134" s="73">
        <v>0</v>
      </c>
      <c r="T134" s="73">
        <f t="shared" si="33"/>
        <v>-10</v>
      </c>
    </row>
    <row r="135" spans="1:20" hidden="1" x14ac:dyDescent="0.2">
      <c r="A135" s="72" t="e">
        <f t="shared" ref="A135:A155" si="52">_Ngay_Gio_</f>
        <v>#NAME?</v>
      </c>
      <c r="B135" s="73" t="str">
        <f>_N_Gio_</f>
        <v>18:00</v>
      </c>
      <c r="C135" s="58">
        <f t="shared" ref="C135:C155" si="53">_N_stt</f>
        <v>130</v>
      </c>
      <c r="D135" s="83" t="e">
        <f>D134</f>
        <v>#N/A</v>
      </c>
      <c r="E135" s="84">
        <v>5</v>
      </c>
      <c r="F135" s="85">
        <f t="shared" si="44"/>
        <v>0</v>
      </c>
      <c r="G135" s="85">
        <f t="shared" si="45"/>
        <v>0</v>
      </c>
      <c r="H135" s="85">
        <f t="shared" si="46"/>
        <v>0</v>
      </c>
      <c r="I135" s="85">
        <f t="shared" si="47"/>
        <v>0</v>
      </c>
      <c r="J135" s="85">
        <f t="shared" si="48"/>
        <v>0</v>
      </c>
      <c r="K135" s="85">
        <f t="shared" si="49"/>
        <v>0</v>
      </c>
      <c r="L135" s="85">
        <f t="shared" si="50"/>
        <v>0</v>
      </c>
      <c r="M135" s="85">
        <f t="shared" si="51"/>
        <v>0</v>
      </c>
      <c r="N135" s="337">
        <f>SUMIF('LICH THI'!$A:$A,'Theo Ngay'!$A135,'LICH THI'!X:X)</f>
        <v>0</v>
      </c>
      <c r="O135" s="337"/>
      <c r="P135" s="73">
        <f t="shared" ref="P135:P156" si="54">N135-2*F135</f>
        <v>0</v>
      </c>
      <c r="Q135" s="73">
        <f>SUMIF('LICH THI'!$A:$A,'Theo Ngay'!$A135,'LICH THI'!N:N)</f>
        <v>0</v>
      </c>
      <c r="S135" s="73">
        <v>0</v>
      </c>
      <c r="T135" s="73">
        <f t="shared" ref="T135:T155" si="55">+S135-F135</f>
        <v>0</v>
      </c>
    </row>
    <row r="136" spans="1:20" x14ac:dyDescent="0.2">
      <c r="A136" s="72" t="e">
        <f>_N_NgayGio</f>
        <v>#N/A</v>
      </c>
      <c r="B136" s="73" t="str">
        <f>_N_Gio_</f>
        <v>7:00</v>
      </c>
      <c r="C136" s="74">
        <f t="shared" si="53"/>
        <v>131</v>
      </c>
      <c r="D136" s="75" t="e">
        <f>+D131+1</f>
        <v>#N/A</v>
      </c>
      <c r="E136" s="76">
        <v>1</v>
      </c>
      <c r="F136" s="77">
        <f t="shared" si="44"/>
        <v>10</v>
      </c>
      <c r="G136" s="77">
        <f t="shared" si="45"/>
        <v>0</v>
      </c>
      <c r="H136" s="77">
        <f t="shared" si="46"/>
        <v>0</v>
      </c>
      <c r="I136" s="77">
        <f t="shared" si="47"/>
        <v>0</v>
      </c>
      <c r="J136" s="77">
        <f t="shared" si="48"/>
        <v>0</v>
      </c>
      <c r="K136" s="77">
        <f t="shared" si="49"/>
        <v>0</v>
      </c>
      <c r="L136" s="77">
        <f t="shared" si="50"/>
        <v>0</v>
      </c>
      <c r="M136" s="77">
        <f t="shared" si="51"/>
        <v>0</v>
      </c>
      <c r="N136" s="334">
        <f>SUMIF('LICH THI'!$A:$A,'Theo Ngay'!$A136,'LICH THI'!X:X)</f>
        <v>0</v>
      </c>
      <c r="O136" s="334" t="e">
        <f>IF(D136="","",CHOOSE(WEEKDAY(D136),"(Cnhật)","(Thứ 2)","(Thứ 3)","(Thứ 4)","(Thứ 5)","(Thứ 6)","(Thứ 7)"))</f>
        <v>#N/A</v>
      </c>
      <c r="P136" s="73">
        <f t="shared" si="54"/>
        <v>-20</v>
      </c>
      <c r="Q136" s="73">
        <f>SUMIF('LICH THI'!$A:$A,'Theo Ngay'!$A136,'LICH THI'!N:N)</f>
        <v>268</v>
      </c>
      <c r="S136" s="73">
        <v>0</v>
      </c>
      <c r="T136" s="73">
        <f t="shared" si="55"/>
        <v>-10</v>
      </c>
    </row>
    <row r="137" spans="1:20" x14ac:dyDescent="0.2">
      <c r="A137" s="72" t="e">
        <f>_N_NgayGio</f>
        <v>#N/A</v>
      </c>
      <c r="B137" s="73" t="str">
        <f>_N_Gio_</f>
        <v>9:00</v>
      </c>
      <c r="C137" s="55">
        <f t="shared" si="53"/>
        <v>132</v>
      </c>
      <c r="D137" s="78" t="e">
        <f>D136</f>
        <v>#N/A</v>
      </c>
      <c r="E137" s="79">
        <v>2</v>
      </c>
      <c r="F137" s="80">
        <f t="shared" si="44"/>
        <v>10</v>
      </c>
      <c r="G137" s="80">
        <f t="shared" si="45"/>
        <v>0</v>
      </c>
      <c r="H137" s="80">
        <f t="shared" si="46"/>
        <v>0</v>
      </c>
      <c r="I137" s="80">
        <f t="shared" si="47"/>
        <v>0</v>
      </c>
      <c r="J137" s="80">
        <f t="shared" si="48"/>
        <v>0</v>
      </c>
      <c r="K137" s="80">
        <f t="shared" si="49"/>
        <v>0</v>
      </c>
      <c r="L137" s="80">
        <f t="shared" si="50"/>
        <v>0</v>
      </c>
      <c r="M137" s="80">
        <f t="shared" si="51"/>
        <v>0</v>
      </c>
      <c r="N137" s="335">
        <f>SUMIF('LICH THI'!$A:$A,'Theo Ngay'!$A137,'LICH THI'!X:X)</f>
        <v>0</v>
      </c>
      <c r="O137" s="335"/>
      <c r="P137" s="73">
        <f t="shared" si="54"/>
        <v>-20</v>
      </c>
      <c r="Q137" s="73">
        <f>SUMIF('LICH THI'!$A:$A,'Theo Ngay'!$A137,'LICH THI'!N:N)</f>
        <v>268</v>
      </c>
      <c r="S137" s="73">
        <v>0</v>
      </c>
      <c r="T137" s="73">
        <f t="shared" si="55"/>
        <v>-10</v>
      </c>
    </row>
    <row r="138" spans="1:20" x14ac:dyDescent="0.2">
      <c r="A138" s="72" t="e">
        <f>_N_NgayGio</f>
        <v>#N/A</v>
      </c>
      <c r="B138" s="73" t="str">
        <f>_N_Gio_</f>
        <v>13:00</v>
      </c>
      <c r="C138" s="55">
        <f t="shared" si="53"/>
        <v>133</v>
      </c>
      <c r="D138" s="78" t="e">
        <f>D137</f>
        <v>#N/A</v>
      </c>
      <c r="E138" s="79">
        <v>3</v>
      </c>
      <c r="F138" s="80">
        <f t="shared" si="44"/>
        <v>10</v>
      </c>
      <c r="G138" s="80">
        <f t="shared" si="45"/>
        <v>0</v>
      </c>
      <c r="H138" s="80">
        <f t="shared" si="46"/>
        <v>0</v>
      </c>
      <c r="I138" s="80">
        <f t="shared" si="47"/>
        <v>0</v>
      </c>
      <c r="J138" s="80">
        <f t="shared" si="48"/>
        <v>0</v>
      </c>
      <c r="K138" s="80">
        <f t="shared" si="49"/>
        <v>0</v>
      </c>
      <c r="L138" s="80">
        <f t="shared" si="50"/>
        <v>0</v>
      </c>
      <c r="M138" s="80">
        <f t="shared" si="51"/>
        <v>0</v>
      </c>
      <c r="N138" s="335">
        <f>SUMIF('LICH THI'!$A:$A,'Theo Ngay'!$A138,'LICH THI'!X:X)</f>
        <v>0</v>
      </c>
      <c r="O138" s="335"/>
      <c r="P138" s="73">
        <f t="shared" si="54"/>
        <v>-20</v>
      </c>
      <c r="Q138" s="73">
        <f>SUMIF('LICH THI'!$A:$A,'Theo Ngay'!$A138,'LICH THI'!N:N)</f>
        <v>268</v>
      </c>
      <c r="S138" s="73">
        <v>0</v>
      </c>
      <c r="T138" s="73">
        <f t="shared" si="55"/>
        <v>-10</v>
      </c>
    </row>
    <row r="139" spans="1:20" x14ac:dyDescent="0.2">
      <c r="A139" s="72" t="e">
        <f>_N_NgayGio</f>
        <v>#N/A</v>
      </c>
      <c r="B139" s="73" t="str">
        <f>_N_Gio_</f>
        <v>15:00</v>
      </c>
      <c r="C139" s="55">
        <f t="shared" si="53"/>
        <v>134</v>
      </c>
      <c r="D139" s="78" t="e">
        <f>D138</f>
        <v>#N/A</v>
      </c>
      <c r="E139" s="79">
        <v>4</v>
      </c>
      <c r="F139" s="80">
        <f t="shared" si="44"/>
        <v>10</v>
      </c>
      <c r="G139" s="80">
        <f t="shared" si="45"/>
        <v>0</v>
      </c>
      <c r="H139" s="80">
        <f t="shared" si="46"/>
        <v>0</v>
      </c>
      <c r="I139" s="80">
        <f t="shared" si="47"/>
        <v>0</v>
      </c>
      <c r="J139" s="80">
        <f t="shared" si="48"/>
        <v>0</v>
      </c>
      <c r="K139" s="80">
        <f t="shared" si="49"/>
        <v>0</v>
      </c>
      <c r="L139" s="80">
        <f t="shared" si="50"/>
        <v>0</v>
      </c>
      <c r="M139" s="80">
        <f t="shared" si="51"/>
        <v>0</v>
      </c>
      <c r="N139" s="335">
        <f>SUMIF('LICH THI'!$A:$A,'Theo Ngay'!$A139,'LICH THI'!X:X)</f>
        <v>0</v>
      </c>
      <c r="O139" s="335"/>
      <c r="P139" s="73">
        <f t="shared" si="54"/>
        <v>-20</v>
      </c>
      <c r="Q139" s="73">
        <f>SUMIF('LICH THI'!$A:$A,'Theo Ngay'!$A139,'LICH THI'!N:N)</f>
        <v>268</v>
      </c>
      <c r="S139" s="73">
        <v>0</v>
      </c>
      <c r="T139" s="73">
        <f t="shared" si="55"/>
        <v>-10</v>
      </c>
    </row>
    <row r="140" spans="1:20" hidden="1" x14ac:dyDescent="0.2">
      <c r="A140" s="72" t="e">
        <f t="shared" si="52"/>
        <v>#NAME?</v>
      </c>
      <c r="B140" s="73" t="str">
        <f>_N_Gio_</f>
        <v>18:00</v>
      </c>
      <c r="C140" s="58">
        <f t="shared" si="53"/>
        <v>135</v>
      </c>
      <c r="D140" s="83" t="e">
        <f>D139</f>
        <v>#N/A</v>
      </c>
      <c r="E140" s="84">
        <v>5</v>
      </c>
      <c r="F140" s="85">
        <f t="shared" si="44"/>
        <v>0</v>
      </c>
      <c r="G140" s="85">
        <f t="shared" si="45"/>
        <v>0</v>
      </c>
      <c r="H140" s="85">
        <f t="shared" si="46"/>
        <v>0</v>
      </c>
      <c r="I140" s="85">
        <f t="shared" si="47"/>
        <v>0</v>
      </c>
      <c r="J140" s="85">
        <f t="shared" si="48"/>
        <v>0</v>
      </c>
      <c r="K140" s="85">
        <f t="shared" si="49"/>
        <v>0</v>
      </c>
      <c r="L140" s="85">
        <f t="shared" si="50"/>
        <v>0</v>
      </c>
      <c r="M140" s="85">
        <f t="shared" si="51"/>
        <v>0</v>
      </c>
      <c r="N140" s="337">
        <f>SUMIF('LICH THI'!$A:$A,'Theo Ngay'!$A140,'LICH THI'!X:X)</f>
        <v>0</v>
      </c>
      <c r="O140" s="337"/>
      <c r="P140" s="73">
        <f t="shared" si="54"/>
        <v>0</v>
      </c>
      <c r="Q140" s="73">
        <f>SUMIF('LICH THI'!$A:$A,'Theo Ngay'!$A140,'LICH THI'!N:N)</f>
        <v>0</v>
      </c>
      <c r="S140" s="73">
        <v>0</v>
      </c>
      <c r="T140" s="73">
        <f t="shared" si="55"/>
        <v>0</v>
      </c>
    </row>
    <row r="141" spans="1:20" x14ac:dyDescent="0.2">
      <c r="A141" s="72" t="e">
        <f>_N_NgayGio</f>
        <v>#N/A</v>
      </c>
      <c r="B141" s="73" t="str">
        <f>_N_Gio_</f>
        <v>7:00</v>
      </c>
      <c r="C141" s="74">
        <f t="shared" si="53"/>
        <v>136</v>
      </c>
      <c r="D141" s="75" t="e">
        <f>+D136+1</f>
        <v>#N/A</v>
      </c>
      <c r="E141" s="76">
        <v>1</v>
      </c>
      <c r="F141" s="77">
        <f t="shared" si="44"/>
        <v>10</v>
      </c>
      <c r="G141" s="77">
        <f t="shared" si="45"/>
        <v>0</v>
      </c>
      <c r="H141" s="77">
        <f t="shared" si="46"/>
        <v>0</v>
      </c>
      <c r="I141" s="77">
        <f t="shared" si="47"/>
        <v>0</v>
      </c>
      <c r="J141" s="77">
        <f t="shared" si="48"/>
        <v>0</v>
      </c>
      <c r="K141" s="77">
        <f t="shared" si="49"/>
        <v>0</v>
      </c>
      <c r="L141" s="77">
        <f t="shared" si="50"/>
        <v>0</v>
      </c>
      <c r="M141" s="77">
        <f t="shared" si="51"/>
        <v>0</v>
      </c>
      <c r="N141" s="334">
        <f>SUMIF('LICH THI'!$A:$A,'Theo Ngay'!$A141,'LICH THI'!X:X)</f>
        <v>0</v>
      </c>
      <c r="O141" s="73" t="e">
        <f>IF(D141="","",CHOOSE(WEEKDAY(D141),"(Cnhật)","(Thứ 2)","(Thứ 3)","(Thứ 4)","(Thứ 5)","(Thứ 6)","(Thứ 7)"))</f>
        <v>#N/A</v>
      </c>
      <c r="P141" s="73">
        <f t="shared" si="54"/>
        <v>-20</v>
      </c>
      <c r="Q141" s="73">
        <f>SUMIF('LICH THI'!$A:$A,'Theo Ngay'!$A141,'LICH THI'!N:N)</f>
        <v>268</v>
      </c>
      <c r="S141" s="73">
        <v>0</v>
      </c>
      <c r="T141" s="73">
        <f t="shared" si="55"/>
        <v>-10</v>
      </c>
    </row>
    <row r="142" spans="1:20" x14ac:dyDescent="0.2">
      <c r="A142" s="72" t="e">
        <f>_N_NgayGio</f>
        <v>#N/A</v>
      </c>
      <c r="B142" s="73" t="str">
        <f>_N_Gio_</f>
        <v>9:00</v>
      </c>
      <c r="C142" s="114">
        <f t="shared" si="53"/>
        <v>137</v>
      </c>
      <c r="D142" s="78" t="e">
        <f>D141</f>
        <v>#N/A</v>
      </c>
      <c r="E142" s="79">
        <v>2</v>
      </c>
      <c r="F142" s="80">
        <f t="shared" si="44"/>
        <v>10</v>
      </c>
      <c r="G142" s="80">
        <f t="shared" si="45"/>
        <v>0</v>
      </c>
      <c r="H142" s="80">
        <f t="shared" si="46"/>
        <v>0</v>
      </c>
      <c r="I142" s="80">
        <f t="shared" si="47"/>
        <v>0</v>
      </c>
      <c r="J142" s="80">
        <f t="shared" si="48"/>
        <v>0</v>
      </c>
      <c r="K142" s="80">
        <f t="shared" si="49"/>
        <v>0</v>
      </c>
      <c r="L142" s="80">
        <f t="shared" si="50"/>
        <v>0</v>
      </c>
      <c r="M142" s="80">
        <f t="shared" si="51"/>
        <v>0</v>
      </c>
      <c r="N142" s="335">
        <f>SUMIF('LICH THI'!$A:$A,'Theo Ngay'!$A142,'LICH THI'!X:X)</f>
        <v>0</v>
      </c>
      <c r="P142" s="73">
        <f t="shared" si="54"/>
        <v>-20</v>
      </c>
      <c r="Q142" s="73">
        <f>SUMIF('LICH THI'!$A:$A,'Theo Ngay'!$A142,'LICH THI'!N:N)</f>
        <v>268</v>
      </c>
      <c r="S142" s="73">
        <v>0</v>
      </c>
      <c r="T142" s="73">
        <f t="shared" si="55"/>
        <v>-10</v>
      </c>
    </row>
    <row r="143" spans="1:20" x14ac:dyDescent="0.2">
      <c r="A143" s="72" t="e">
        <f>_N_NgayGio</f>
        <v>#N/A</v>
      </c>
      <c r="B143" s="73" t="str">
        <f>_N_Gio_</f>
        <v>13:00</v>
      </c>
      <c r="C143" s="114">
        <f t="shared" si="53"/>
        <v>138</v>
      </c>
      <c r="D143" s="78" t="e">
        <f>D142</f>
        <v>#N/A</v>
      </c>
      <c r="E143" s="79">
        <v>3</v>
      </c>
      <c r="F143" s="80">
        <f t="shared" si="44"/>
        <v>10</v>
      </c>
      <c r="G143" s="80">
        <f t="shared" si="45"/>
        <v>0</v>
      </c>
      <c r="H143" s="80">
        <f t="shared" si="46"/>
        <v>0</v>
      </c>
      <c r="I143" s="80">
        <f t="shared" si="47"/>
        <v>0</v>
      </c>
      <c r="J143" s="80">
        <f t="shared" si="48"/>
        <v>0</v>
      </c>
      <c r="K143" s="80">
        <f t="shared" si="49"/>
        <v>0</v>
      </c>
      <c r="L143" s="80">
        <f t="shared" si="50"/>
        <v>0</v>
      </c>
      <c r="M143" s="80">
        <f t="shared" si="51"/>
        <v>0</v>
      </c>
      <c r="N143" s="335">
        <f>SUMIF('LICH THI'!$A:$A,'Theo Ngay'!$A143,'LICH THI'!X:X)</f>
        <v>0</v>
      </c>
      <c r="P143" s="73">
        <f t="shared" si="54"/>
        <v>-20</v>
      </c>
      <c r="Q143" s="73">
        <f>SUMIF('LICH THI'!$A:$A,'Theo Ngay'!$A143,'LICH THI'!N:N)</f>
        <v>268</v>
      </c>
      <c r="S143" s="73">
        <v>0</v>
      </c>
      <c r="T143" s="73">
        <f t="shared" si="55"/>
        <v>-10</v>
      </c>
    </row>
    <row r="144" spans="1:20" x14ac:dyDescent="0.2">
      <c r="A144" s="72" t="e">
        <f>_N_NgayGio</f>
        <v>#N/A</v>
      </c>
      <c r="B144" s="73" t="str">
        <f>_N_Gio_</f>
        <v>15:00</v>
      </c>
      <c r="C144" s="114">
        <f t="shared" si="53"/>
        <v>139</v>
      </c>
      <c r="D144" s="78" t="e">
        <f>D143</f>
        <v>#N/A</v>
      </c>
      <c r="E144" s="79">
        <v>4</v>
      </c>
      <c r="F144" s="80">
        <f t="shared" si="44"/>
        <v>10</v>
      </c>
      <c r="G144" s="80">
        <f t="shared" si="45"/>
        <v>0</v>
      </c>
      <c r="H144" s="80">
        <f t="shared" si="46"/>
        <v>0</v>
      </c>
      <c r="I144" s="80">
        <f t="shared" si="47"/>
        <v>0</v>
      </c>
      <c r="J144" s="80">
        <f t="shared" si="48"/>
        <v>0</v>
      </c>
      <c r="K144" s="80">
        <f t="shared" si="49"/>
        <v>0</v>
      </c>
      <c r="L144" s="80">
        <f t="shared" si="50"/>
        <v>0</v>
      </c>
      <c r="M144" s="80">
        <f t="shared" si="51"/>
        <v>0</v>
      </c>
      <c r="N144" s="335">
        <f>SUMIF('LICH THI'!$A:$A,'Theo Ngay'!$A144,'LICH THI'!X:X)</f>
        <v>0</v>
      </c>
      <c r="P144" s="73">
        <f t="shared" si="54"/>
        <v>-20</v>
      </c>
      <c r="Q144" s="73">
        <f>SUMIF('LICH THI'!$A:$A,'Theo Ngay'!$A144,'LICH THI'!N:N)</f>
        <v>268</v>
      </c>
      <c r="S144" s="73">
        <v>0</v>
      </c>
      <c r="T144" s="73">
        <f t="shared" si="55"/>
        <v>-10</v>
      </c>
    </row>
    <row r="145" spans="1:20" hidden="1" x14ac:dyDescent="0.2">
      <c r="A145" s="72" t="e">
        <f t="shared" si="52"/>
        <v>#NAME?</v>
      </c>
      <c r="B145" s="73" t="str">
        <f>_N_Gio_</f>
        <v>18:00</v>
      </c>
      <c r="C145" s="58">
        <f t="shared" si="53"/>
        <v>140</v>
      </c>
      <c r="D145" s="83" t="e">
        <f>D144</f>
        <v>#N/A</v>
      </c>
      <c r="E145" s="84">
        <v>5</v>
      </c>
      <c r="F145" s="85">
        <f t="shared" si="44"/>
        <v>0</v>
      </c>
      <c r="G145" s="85">
        <f t="shared" si="45"/>
        <v>0</v>
      </c>
      <c r="H145" s="85">
        <f t="shared" si="46"/>
        <v>0</v>
      </c>
      <c r="I145" s="85">
        <f t="shared" si="47"/>
        <v>0</v>
      </c>
      <c r="J145" s="85">
        <f t="shared" si="48"/>
        <v>0</v>
      </c>
      <c r="K145" s="85">
        <f t="shared" si="49"/>
        <v>0</v>
      </c>
      <c r="L145" s="85">
        <f t="shared" si="50"/>
        <v>0</v>
      </c>
      <c r="M145" s="85">
        <f t="shared" si="51"/>
        <v>0</v>
      </c>
      <c r="N145" s="337">
        <f>SUMIF('LICH THI'!$A:$A,'Theo Ngay'!$A145,'LICH THI'!X:X)</f>
        <v>0</v>
      </c>
      <c r="P145" s="73">
        <f t="shared" si="54"/>
        <v>0</v>
      </c>
      <c r="Q145" s="73">
        <f>SUMIF('LICH THI'!$A:$A,'Theo Ngay'!$A145,'LICH THI'!N:N)</f>
        <v>0</v>
      </c>
      <c r="S145" s="73">
        <v>0</v>
      </c>
      <c r="T145" s="73">
        <f t="shared" si="55"/>
        <v>0</v>
      </c>
    </row>
    <row r="146" spans="1:20" x14ac:dyDescent="0.2">
      <c r="A146" s="72" t="e">
        <f>_N_NgayGio</f>
        <v>#N/A</v>
      </c>
      <c r="B146" s="73" t="str">
        <f>_N_Gio_</f>
        <v>7:00</v>
      </c>
      <c r="C146" s="74">
        <f t="shared" si="53"/>
        <v>141</v>
      </c>
      <c r="D146" s="75" t="e">
        <f>+D141+1</f>
        <v>#N/A</v>
      </c>
      <c r="E146" s="76">
        <v>1</v>
      </c>
      <c r="F146" s="77">
        <f t="shared" si="44"/>
        <v>10</v>
      </c>
      <c r="G146" s="77">
        <f t="shared" si="45"/>
        <v>0</v>
      </c>
      <c r="H146" s="77">
        <f t="shared" si="46"/>
        <v>0</v>
      </c>
      <c r="I146" s="77">
        <f t="shared" si="47"/>
        <v>0</v>
      </c>
      <c r="J146" s="77">
        <f t="shared" si="48"/>
        <v>0</v>
      </c>
      <c r="K146" s="77">
        <f t="shared" si="49"/>
        <v>0</v>
      </c>
      <c r="L146" s="77">
        <f t="shared" si="50"/>
        <v>0</v>
      </c>
      <c r="M146" s="77">
        <f t="shared" si="51"/>
        <v>0</v>
      </c>
      <c r="N146" s="334">
        <f>SUMIF('LICH THI'!$A:$A,'Theo Ngay'!$A146,'LICH THI'!X:X)</f>
        <v>0</v>
      </c>
      <c r="O146" s="73" t="e">
        <f>IF(D146="","",CHOOSE(WEEKDAY(D146),"(Cnhật)","(Thứ 2)","(Thứ 3)","(Thứ 4)","(Thứ 5)","(Thứ 6)","(Thứ 7)"))</f>
        <v>#N/A</v>
      </c>
      <c r="P146" s="73">
        <f t="shared" si="54"/>
        <v>-20</v>
      </c>
      <c r="Q146" s="73">
        <f>SUMIF('LICH THI'!$A:$A,'Theo Ngay'!$A146,'LICH THI'!N:N)</f>
        <v>268</v>
      </c>
      <c r="S146" s="73">
        <v>0</v>
      </c>
      <c r="T146" s="73">
        <f t="shared" si="55"/>
        <v>-10</v>
      </c>
    </row>
    <row r="147" spans="1:20" x14ac:dyDescent="0.2">
      <c r="A147" s="72" t="e">
        <f>_N_NgayGio</f>
        <v>#N/A</v>
      </c>
      <c r="B147" s="73" t="str">
        <f>_N_Gio_</f>
        <v>9:00</v>
      </c>
      <c r="C147" s="114">
        <f t="shared" si="53"/>
        <v>142</v>
      </c>
      <c r="D147" s="78" t="e">
        <f>D146</f>
        <v>#N/A</v>
      </c>
      <c r="E147" s="79">
        <v>2</v>
      </c>
      <c r="F147" s="80">
        <f t="shared" si="44"/>
        <v>10</v>
      </c>
      <c r="G147" s="80">
        <f t="shared" si="45"/>
        <v>0</v>
      </c>
      <c r="H147" s="80">
        <f t="shared" si="46"/>
        <v>0</v>
      </c>
      <c r="I147" s="80">
        <f t="shared" si="47"/>
        <v>0</v>
      </c>
      <c r="J147" s="80">
        <f t="shared" si="48"/>
        <v>0</v>
      </c>
      <c r="K147" s="80">
        <f t="shared" si="49"/>
        <v>0</v>
      </c>
      <c r="L147" s="80">
        <f t="shared" si="50"/>
        <v>0</v>
      </c>
      <c r="M147" s="80">
        <f t="shared" si="51"/>
        <v>0</v>
      </c>
      <c r="N147" s="335">
        <f>SUMIF('LICH THI'!$A:$A,'Theo Ngay'!$A147,'LICH THI'!X:X)</f>
        <v>0</v>
      </c>
      <c r="P147" s="73">
        <f t="shared" si="54"/>
        <v>-20</v>
      </c>
      <c r="Q147" s="73">
        <f>SUMIF('LICH THI'!$A:$A,'Theo Ngay'!$A147,'LICH THI'!N:N)</f>
        <v>268</v>
      </c>
      <c r="S147" s="73">
        <v>0</v>
      </c>
      <c r="T147" s="73">
        <f t="shared" si="55"/>
        <v>-10</v>
      </c>
    </row>
    <row r="148" spans="1:20" x14ac:dyDescent="0.2">
      <c r="A148" s="72" t="e">
        <f>_N_NgayGio</f>
        <v>#N/A</v>
      </c>
      <c r="B148" s="73" t="str">
        <f>_N_Gio_</f>
        <v>13:00</v>
      </c>
      <c r="C148" s="114">
        <f t="shared" si="53"/>
        <v>143</v>
      </c>
      <c r="D148" s="78" t="e">
        <f>D147</f>
        <v>#N/A</v>
      </c>
      <c r="E148" s="79">
        <v>3</v>
      </c>
      <c r="F148" s="80">
        <f t="shared" si="44"/>
        <v>10</v>
      </c>
      <c r="G148" s="80">
        <f t="shared" si="45"/>
        <v>0</v>
      </c>
      <c r="H148" s="80">
        <f t="shared" si="46"/>
        <v>0</v>
      </c>
      <c r="I148" s="80">
        <f t="shared" si="47"/>
        <v>0</v>
      </c>
      <c r="J148" s="80">
        <f t="shared" si="48"/>
        <v>0</v>
      </c>
      <c r="K148" s="80">
        <f t="shared" si="49"/>
        <v>0</v>
      </c>
      <c r="L148" s="80">
        <f t="shared" si="50"/>
        <v>0</v>
      </c>
      <c r="M148" s="80">
        <f t="shared" si="51"/>
        <v>0</v>
      </c>
      <c r="N148" s="335">
        <f>SUMIF('LICH THI'!$A:$A,'Theo Ngay'!$A148,'LICH THI'!X:X)</f>
        <v>0</v>
      </c>
      <c r="P148" s="73">
        <f t="shared" si="54"/>
        <v>-20</v>
      </c>
      <c r="Q148" s="73">
        <f>SUMIF('LICH THI'!$A:$A,'Theo Ngay'!$A148,'LICH THI'!N:N)</f>
        <v>268</v>
      </c>
      <c r="S148" s="73">
        <v>0</v>
      </c>
      <c r="T148" s="73">
        <f t="shared" si="55"/>
        <v>-10</v>
      </c>
    </row>
    <row r="149" spans="1:20" x14ac:dyDescent="0.2">
      <c r="A149" s="72" t="e">
        <f>_N_NgayGio</f>
        <v>#N/A</v>
      </c>
      <c r="B149" s="73" t="str">
        <f>_N_Gio_</f>
        <v>15:00</v>
      </c>
      <c r="C149" s="114">
        <f t="shared" si="53"/>
        <v>144</v>
      </c>
      <c r="D149" s="78" t="e">
        <f>D148</f>
        <v>#N/A</v>
      </c>
      <c r="E149" s="79">
        <v>4</v>
      </c>
      <c r="F149" s="80">
        <f t="shared" si="44"/>
        <v>10</v>
      </c>
      <c r="G149" s="80">
        <f t="shared" si="45"/>
        <v>0</v>
      </c>
      <c r="H149" s="80">
        <f t="shared" si="46"/>
        <v>0</v>
      </c>
      <c r="I149" s="80">
        <f t="shared" si="47"/>
        <v>0</v>
      </c>
      <c r="J149" s="80">
        <f t="shared" si="48"/>
        <v>0</v>
      </c>
      <c r="K149" s="80">
        <f t="shared" si="49"/>
        <v>0</v>
      </c>
      <c r="L149" s="80">
        <f t="shared" si="50"/>
        <v>0</v>
      </c>
      <c r="M149" s="80">
        <f t="shared" si="51"/>
        <v>0</v>
      </c>
      <c r="N149" s="335">
        <f>SUMIF('LICH THI'!$A:$A,'Theo Ngay'!$A149,'LICH THI'!X:X)</f>
        <v>0</v>
      </c>
      <c r="P149" s="73">
        <f t="shared" si="54"/>
        <v>-20</v>
      </c>
      <c r="Q149" s="73">
        <f>SUMIF('LICH THI'!$A:$A,'Theo Ngay'!$A149,'LICH THI'!N:N)</f>
        <v>268</v>
      </c>
      <c r="S149" s="73">
        <v>0</v>
      </c>
      <c r="T149" s="73">
        <f t="shared" si="55"/>
        <v>-10</v>
      </c>
    </row>
    <row r="150" spans="1:20" hidden="1" x14ac:dyDescent="0.2">
      <c r="A150" s="72" t="e">
        <f t="shared" si="52"/>
        <v>#NAME?</v>
      </c>
      <c r="B150" s="73" t="str">
        <f>_N_Gio_</f>
        <v>18:00</v>
      </c>
      <c r="C150" s="58">
        <f t="shared" si="53"/>
        <v>145</v>
      </c>
      <c r="D150" s="83" t="e">
        <f>D149</f>
        <v>#N/A</v>
      </c>
      <c r="E150" s="84">
        <v>5</v>
      </c>
      <c r="F150" s="85">
        <f t="shared" si="44"/>
        <v>0</v>
      </c>
      <c r="G150" s="85">
        <f t="shared" si="45"/>
        <v>0</v>
      </c>
      <c r="H150" s="85">
        <f t="shared" si="46"/>
        <v>0</v>
      </c>
      <c r="I150" s="85">
        <f t="shared" si="47"/>
        <v>0</v>
      </c>
      <c r="J150" s="85">
        <f t="shared" si="48"/>
        <v>0</v>
      </c>
      <c r="K150" s="85">
        <f t="shared" si="49"/>
        <v>0</v>
      </c>
      <c r="L150" s="85">
        <f t="shared" si="50"/>
        <v>0</v>
      </c>
      <c r="M150" s="85">
        <f t="shared" si="51"/>
        <v>0</v>
      </c>
      <c r="N150" s="337">
        <f>SUMIF('LICH THI'!$A:$A,'Theo Ngay'!$A150,'LICH THI'!X:X)</f>
        <v>0</v>
      </c>
      <c r="P150" s="73">
        <f t="shared" si="54"/>
        <v>0</v>
      </c>
      <c r="Q150" s="73">
        <f>SUMIF('LICH THI'!$A:$A,'Theo Ngay'!$A150,'LICH THI'!N:N)</f>
        <v>0</v>
      </c>
      <c r="S150" s="73">
        <v>0</v>
      </c>
      <c r="T150" s="73">
        <f t="shared" si="55"/>
        <v>0</v>
      </c>
    </row>
    <row r="151" spans="1:20" x14ac:dyDescent="0.2">
      <c r="A151" s="72" t="e">
        <f>_N_NgayGio</f>
        <v>#N/A</v>
      </c>
      <c r="B151" s="73" t="str">
        <f>_N_Gio_</f>
        <v>7:00</v>
      </c>
      <c r="C151" s="74">
        <f t="shared" si="53"/>
        <v>146</v>
      </c>
      <c r="D151" s="75" t="e">
        <f>+D146+1</f>
        <v>#N/A</v>
      </c>
      <c r="E151" s="76">
        <v>1</v>
      </c>
      <c r="F151" s="77">
        <f t="shared" si="44"/>
        <v>10</v>
      </c>
      <c r="G151" s="77">
        <f t="shared" si="45"/>
        <v>0</v>
      </c>
      <c r="H151" s="77">
        <f t="shared" si="46"/>
        <v>0</v>
      </c>
      <c r="I151" s="77">
        <f t="shared" si="47"/>
        <v>0</v>
      </c>
      <c r="J151" s="77">
        <f t="shared" si="48"/>
        <v>0</v>
      </c>
      <c r="K151" s="77">
        <f t="shared" si="49"/>
        <v>0</v>
      </c>
      <c r="L151" s="77">
        <f t="shared" si="50"/>
        <v>0</v>
      </c>
      <c r="M151" s="77">
        <f t="shared" si="51"/>
        <v>0</v>
      </c>
      <c r="N151" s="334">
        <f>SUMIF('LICH THI'!$A:$A,'Theo Ngay'!$A151,'LICH THI'!X:X)</f>
        <v>0</v>
      </c>
      <c r="O151" s="73" t="e">
        <f>IF(D151="","",CHOOSE(WEEKDAY(D151),"(Cnhật)","(Thứ 2)","(Thứ 3)","(Thứ 4)","(Thứ 5)","(Thứ 6)","(Thứ 7)"))</f>
        <v>#N/A</v>
      </c>
      <c r="P151" s="73">
        <f t="shared" si="54"/>
        <v>-20</v>
      </c>
      <c r="Q151" s="73">
        <f>SUMIF('LICH THI'!$A:$A,'Theo Ngay'!$A151,'LICH THI'!N:N)</f>
        <v>268</v>
      </c>
      <c r="S151" s="73">
        <v>0</v>
      </c>
      <c r="T151" s="73">
        <f t="shared" si="55"/>
        <v>-10</v>
      </c>
    </row>
    <row r="152" spans="1:20" x14ac:dyDescent="0.2">
      <c r="A152" s="72" t="e">
        <f>_N_NgayGio</f>
        <v>#N/A</v>
      </c>
      <c r="B152" s="73" t="str">
        <f>_N_Gio_</f>
        <v>9:00</v>
      </c>
      <c r="C152" s="114">
        <f t="shared" si="53"/>
        <v>147</v>
      </c>
      <c r="D152" s="78" t="e">
        <f>D151</f>
        <v>#N/A</v>
      </c>
      <c r="E152" s="79">
        <v>2</v>
      </c>
      <c r="F152" s="80">
        <f t="shared" si="44"/>
        <v>10</v>
      </c>
      <c r="G152" s="80">
        <f t="shared" si="45"/>
        <v>0</v>
      </c>
      <c r="H152" s="80">
        <f t="shared" si="46"/>
        <v>0</v>
      </c>
      <c r="I152" s="80">
        <f t="shared" si="47"/>
        <v>0</v>
      </c>
      <c r="J152" s="80">
        <f t="shared" si="48"/>
        <v>0</v>
      </c>
      <c r="K152" s="80">
        <f t="shared" si="49"/>
        <v>0</v>
      </c>
      <c r="L152" s="80">
        <f t="shared" si="50"/>
        <v>0</v>
      </c>
      <c r="M152" s="80">
        <f t="shared" si="51"/>
        <v>0</v>
      </c>
      <c r="N152" s="335">
        <f>SUMIF('LICH THI'!$A:$A,'Theo Ngay'!$A152,'LICH THI'!X:X)</f>
        <v>0</v>
      </c>
      <c r="P152" s="73">
        <f t="shared" si="54"/>
        <v>-20</v>
      </c>
      <c r="Q152" s="73">
        <f>SUMIF('LICH THI'!$A:$A,'Theo Ngay'!$A152,'LICH THI'!N:N)</f>
        <v>268</v>
      </c>
      <c r="S152" s="73">
        <v>0</v>
      </c>
      <c r="T152" s="73">
        <f t="shared" si="55"/>
        <v>-10</v>
      </c>
    </row>
    <row r="153" spans="1:20" x14ac:dyDescent="0.2">
      <c r="A153" s="72" t="e">
        <f>_N_NgayGio</f>
        <v>#N/A</v>
      </c>
      <c r="B153" s="73" t="str">
        <f>_N_Gio_</f>
        <v>13:00</v>
      </c>
      <c r="C153" s="114">
        <f t="shared" si="53"/>
        <v>148</v>
      </c>
      <c r="D153" s="78" t="e">
        <f>D152</f>
        <v>#N/A</v>
      </c>
      <c r="E153" s="79">
        <v>3</v>
      </c>
      <c r="F153" s="80">
        <f t="shared" si="44"/>
        <v>10</v>
      </c>
      <c r="G153" s="80">
        <f t="shared" si="45"/>
        <v>0</v>
      </c>
      <c r="H153" s="80">
        <f t="shared" si="46"/>
        <v>0</v>
      </c>
      <c r="I153" s="80">
        <f t="shared" si="47"/>
        <v>0</v>
      </c>
      <c r="J153" s="80">
        <f t="shared" si="48"/>
        <v>0</v>
      </c>
      <c r="K153" s="80">
        <f t="shared" si="49"/>
        <v>0</v>
      </c>
      <c r="L153" s="80">
        <f t="shared" si="50"/>
        <v>0</v>
      </c>
      <c r="M153" s="80">
        <f t="shared" si="51"/>
        <v>0</v>
      </c>
      <c r="N153" s="335">
        <f>SUMIF('LICH THI'!$A:$A,'Theo Ngay'!$A153,'LICH THI'!X:X)</f>
        <v>0</v>
      </c>
      <c r="P153" s="73">
        <f t="shared" si="54"/>
        <v>-20</v>
      </c>
      <c r="Q153" s="73">
        <f>SUMIF('LICH THI'!$A:$A,'Theo Ngay'!$A153,'LICH THI'!N:N)</f>
        <v>268</v>
      </c>
      <c r="S153" s="73">
        <v>0</v>
      </c>
      <c r="T153" s="73">
        <f t="shared" si="55"/>
        <v>-10</v>
      </c>
    </row>
    <row r="154" spans="1:20" x14ac:dyDescent="0.2">
      <c r="A154" s="72" t="e">
        <f>_N_NgayGio</f>
        <v>#N/A</v>
      </c>
      <c r="B154" s="73" t="str">
        <f>_N_Gio_</f>
        <v>15:00</v>
      </c>
      <c r="C154" s="114">
        <f t="shared" si="53"/>
        <v>149</v>
      </c>
      <c r="D154" s="78" t="e">
        <f>D153</f>
        <v>#N/A</v>
      </c>
      <c r="E154" s="79">
        <v>4</v>
      </c>
      <c r="F154" s="80">
        <f t="shared" si="44"/>
        <v>10</v>
      </c>
      <c r="G154" s="80">
        <f t="shared" si="45"/>
        <v>0</v>
      </c>
      <c r="H154" s="80">
        <f t="shared" si="46"/>
        <v>0</v>
      </c>
      <c r="I154" s="80">
        <f t="shared" si="47"/>
        <v>0</v>
      </c>
      <c r="J154" s="80">
        <f t="shared" si="48"/>
        <v>0</v>
      </c>
      <c r="K154" s="80">
        <f t="shared" si="49"/>
        <v>0</v>
      </c>
      <c r="L154" s="80">
        <f t="shared" si="50"/>
        <v>0</v>
      </c>
      <c r="M154" s="80">
        <f t="shared" si="51"/>
        <v>0</v>
      </c>
      <c r="N154" s="335">
        <f>SUMIF('LICH THI'!$A:$A,'Theo Ngay'!$A154,'LICH THI'!X:X)</f>
        <v>0</v>
      </c>
      <c r="P154" s="73">
        <f t="shared" si="54"/>
        <v>-20</v>
      </c>
      <c r="Q154" s="73">
        <f>SUMIF('LICH THI'!$A:$A,'Theo Ngay'!$A154,'LICH THI'!N:N)</f>
        <v>268</v>
      </c>
      <c r="S154" s="73">
        <v>0</v>
      </c>
      <c r="T154" s="73">
        <f t="shared" si="55"/>
        <v>-10</v>
      </c>
    </row>
    <row r="155" spans="1:20" hidden="1" x14ac:dyDescent="0.2">
      <c r="A155" s="72" t="e">
        <f t="shared" si="52"/>
        <v>#NAME?</v>
      </c>
      <c r="B155" s="73" t="str">
        <f>_N_Gio_</f>
        <v>18:00</v>
      </c>
      <c r="C155" s="58">
        <f t="shared" si="53"/>
        <v>150</v>
      </c>
      <c r="D155" s="83" t="e">
        <f>D154</f>
        <v>#N/A</v>
      </c>
      <c r="E155" s="84">
        <v>5</v>
      </c>
      <c r="F155" s="85">
        <f t="shared" si="44"/>
        <v>0</v>
      </c>
      <c r="G155" s="85">
        <f t="shared" si="45"/>
        <v>0</v>
      </c>
      <c r="H155" s="85">
        <f t="shared" si="46"/>
        <v>0</v>
      </c>
      <c r="I155" s="85">
        <f t="shared" si="47"/>
        <v>0</v>
      </c>
      <c r="J155" s="85">
        <f t="shared" si="48"/>
        <v>0</v>
      </c>
      <c r="K155" s="85">
        <f t="shared" si="49"/>
        <v>0</v>
      </c>
      <c r="L155" s="85">
        <f t="shared" si="50"/>
        <v>0</v>
      </c>
      <c r="M155" s="85">
        <f t="shared" si="51"/>
        <v>0</v>
      </c>
      <c r="N155" s="337">
        <f>SUMIF('LICH THI'!$A:$A,'Theo Ngay'!$A155,'LICH THI'!X:X)</f>
        <v>0</v>
      </c>
      <c r="P155" s="73">
        <f t="shared" si="54"/>
        <v>0</v>
      </c>
      <c r="Q155" s="73">
        <f>SUMIF('LICH THI'!$A:$A,'Theo Ngay'!$A155,'LICH THI'!N:N)</f>
        <v>0</v>
      </c>
      <c r="S155" s="73">
        <v>0</v>
      </c>
      <c r="T155" s="73">
        <f t="shared" si="55"/>
        <v>0</v>
      </c>
    </row>
    <row r="156" spans="1:20" x14ac:dyDescent="0.2">
      <c r="C156" s="59"/>
      <c r="D156" s="59"/>
      <c r="E156" s="59"/>
      <c r="F156" s="59"/>
      <c r="G156" s="59"/>
      <c r="H156" s="59"/>
      <c r="I156" s="59"/>
      <c r="J156" s="59"/>
      <c r="K156" s="59"/>
      <c r="L156" s="59"/>
      <c r="M156" s="59"/>
      <c r="N156" s="59"/>
      <c r="O156" s="73" t="str">
        <f>IF(D156="","",CHOOSE(WEEKDAY(D156),"(Cnhật)","(Thứ 2)","(Thứ 3)","(Thứ 4)","(Thứ 5)","(Thứ 6)","(Thứ 7)"))</f>
        <v/>
      </c>
      <c r="P156" s="73">
        <f t="shared" si="54"/>
        <v>0</v>
      </c>
    </row>
    <row r="160" spans="1:20" s="333" customFormat="1" x14ac:dyDescent="0.2">
      <c r="G160" s="333">
        <f>MAX(G6:G155)</f>
        <v>0</v>
      </c>
      <c r="H160" s="333">
        <f t="shared" ref="H160:M160" si="56">MAX(H6:H155)</f>
        <v>0</v>
      </c>
      <c r="I160" s="333">
        <f t="shared" si="56"/>
        <v>0</v>
      </c>
      <c r="J160" s="333">
        <f t="shared" si="56"/>
        <v>0</v>
      </c>
      <c r="K160" s="333">
        <f t="shared" si="56"/>
        <v>0</v>
      </c>
      <c r="L160" s="333">
        <f t="shared" si="56"/>
        <v>0</v>
      </c>
      <c r="M160" s="333">
        <f t="shared" si="56"/>
        <v>0</v>
      </c>
    </row>
    <row r="161" spans="15:15" x14ac:dyDescent="0.2">
      <c r="O161" s="73" t="str">
        <f>IF(D161="","",CHOOSE(WEEKDAY(D161),"(Cnhật)","(Thứ 2)","(Thứ 3)","(Thứ 4)","(Thứ 5)","(Thứ 6)","(Thứ 7)"))</f>
        <v/>
      </c>
    </row>
  </sheetData>
  <autoFilter ref="A5:T156">
    <filterColumn colId="4">
      <filters blank="1">
        <filter val="1"/>
        <filter val="2"/>
        <filter val="3"/>
        <filter val="4"/>
      </filters>
    </filterColumn>
  </autoFilter>
  <mergeCells count="2">
    <mergeCell ref="C2:O2"/>
    <mergeCell ref="C3:O3"/>
  </mergeCells>
  <conditionalFormatting sqref="E6:E15 F1:N1 N11:N15 F156:N1048576 F4:N10">
    <cfRule type="cellIs" dxfId="98" priority="176" operator="equal">
      <formula>0</formula>
    </cfRule>
  </conditionalFormatting>
  <conditionalFormatting sqref="E16:E20 N16:N20">
    <cfRule type="cellIs" dxfId="97" priority="169" operator="equal">
      <formula>0</formula>
    </cfRule>
  </conditionalFormatting>
  <conditionalFormatting sqref="E21:E25 N21:N25">
    <cfRule type="cellIs" dxfId="96" priority="164" operator="equal">
      <formula>0</formula>
    </cfRule>
  </conditionalFormatting>
  <conditionalFormatting sqref="E26:E30 N26:N30">
    <cfRule type="cellIs" dxfId="95" priority="159" operator="equal">
      <formula>0</formula>
    </cfRule>
  </conditionalFormatting>
  <conditionalFormatting sqref="E31:E35 N31:N35">
    <cfRule type="cellIs" dxfId="94" priority="154" operator="equal">
      <formula>0</formula>
    </cfRule>
  </conditionalFormatting>
  <conditionalFormatting sqref="E36:E40 N36:N40">
    <cfRule type="cellIs" dxfId="93" priority="149" operator="equal">
      <formula>0</formula>
    </cfRule>
  </conditionalFormatting>
  <conditionalFormatting sqref="E41:E45 N41:N45">
    <cfRule type="cellIs" dxfId="92" priority="144" operator="equal">
      <formula>0</formula>
    </cfRule>
  </conditionalFormatting>
  <conditionalFormatting sqref="E46:E50 N46:N50">
    <cfRule type="cellIs" dxfId="91" priority="139" operator="equal">
      <formula>0</formula>
    </cfRule>
  </conditionalFormatting>
  <conditionalFormatting sqref="E51:E55 N51:N55">
    <cfRule type="cellIs" dxfId="90" priority="134" operator="equal">
      <formula>0</formula>
    </cfRule>
  </conditionalFormatting>
  <conditionalFormatting sqref="E56:E60 N56:N60">
    <cfRule type="cellIs" dxfId="89" priority="129" operator="equal">
      <formula>0</formula>
    </cfRule>
  </conditionalFormatting>
  <conditionalFormatting sqref="E61:E65 N61:N65">
    <cfRule type="cellIs" dxfId="88" priority="124" operator="equal">
      <formula>0</formula>
    </cfRule>
  </conditionalFormatting>
  <conditionalFormatting sqref="E66:E70 N66:N70">
    <cfRule type="cellIs" dxfId="87" priority="119" operator="equal">
      <formula>0</formula>
    </cfRule>
  </conditionalFormatting>
  <conditionalFormatting sqref="E71:E75 N71:N75">
    <cfRule type="cellIs" dxfId="86" priority="114" operator="equal">
      <formula>0</formula>
    </cfRule>
  </conditionalFormatting>
  <conditionalFormatting sqref="E76:E80 N76:N80">
    <cfRule type="cellIs" dxfId="85" priority="109" operator="equal">
      <formula>0</formula>
    </cfRule>
  </conditionalFormatting>
  <conditionalFormatting sqref="E81:E85 N81:N85">
    <cfRule type="cellIs" dxfId="84" priority="104" operator="equal">
      <formula>0</formula>
    </cfRule>
  </conditionalFormatting>
  <conditionalFormatting sqref="E86:E90 N86:N90">
    <cfRule type="cellIs" dxfId="83" priority="99" operator="equal">
      <formula>0</formula>
    </cfRule>
  </conditionalFormatting>
  <conditionalFormatting sqref="E91:E95 N91:N95">
    <cfRule type="cellIs" dxfId="82" priority="94" operator="equal">
      <formula>0</formula>
    </cfRule>
  </conditionalFormatting>
  <conditionalFormatting sqref="E96:E100 N96:N100">
    <cfRule type="cellIs" dxfId="81" priority="89" operator="equal">
      <formula>0</formula>
    </cfRule>
  </conditionalFormatting>
  <conditionalFormatting sqref="E101:E105 N101:N105">
    <cfRule type="cellIs" dxfId="80" priority="84" operator="equal">
      <formula>0</formula>
    </cfRule>
  </conditionalFormatting>
  <conditionalFormatting sqref="E106:E110 N106:N110">
    <cfRule type="cellIs" dxfId="79" priority="79" operator="equal">
      <formula>0</formula>
    </cfRule>
  </conditionalFormatting>
  <conditionalFormatting sqref="E111:E115 N111:N115">
    <cfRule type="cellIs" dxfId="78" priority="74" operator="equal">
      <formula>0</formula>
    </cfRule>
  </conditionalFormatting>
  <conditionalFormatting sqref="E116:E120 N116:N120">
    <cfRule type="cellIs" dxfId="77" priority="69" operator="equal">
      <formula>0</formula>
    </cfRule>
  </conditionalFormatting>
  <conditionalFormatting sqref="E121:E125 N121:N125">
    <cfRule type="cellIs" dxfId="76" priority="64" operator="equal">
      <formula>0</formula>
    </cfRule>
  </conditionalFormatting>
  <conditionalFormatting sqref="E126:E130 N126:N130">
    <cfRule type="cellIs" dxfId="75" priority="59" operator="equal">
      <formula>0</formula>
    </cfRule>
  </conditionalFormatting>
  <conditionalFormatting sqref="E131:E135 N131:N135">
    <cfRule type="cellIs" dxfId="74" priority="54" operator="equal">
      <formula>0</formula>
    </cfRule>
  </conditionalFormatting>
  <conditionalFormatting sqref="E136:E140 N136:N140">
    <cfRule type="cellIs" dxfId="73" priority="49" operator="equal">
      <formula>0</formula>
    </cfRule>
  </conditionalFormatting>
  <conditionalFormatting sqref="E141:E145 N141:N145">
    <cfRule type="cellIs" dxfId="72" priority="44" operator="equal">
      <formula>0</formula>
    </cfRule>
  </conditionalFormatting>
  <conditionalFormatting sqref="E146:E150 N146:N150">
    <cfRule type="cellIs" dxfId="71" priority="39" operator="equal">
      <formula>0</formula>
    </cfRule>
  </conditionalFormatting>
  <conditionalFormatting sqref="E151:E155 N151:N155">
    <cfRule type="cellIs" dxfId="70" priority="34" operator="equal">
      <formula>0</formula>
    </cfRule>
  </conditionalFormatting>
  <conditionalFormatting sqref="F11:M155">
    <cfRule type="cellIs" dxfId="69" priority="28" operator="equal">
      <formula>0</formula>
    </cfRule>
  </conditionalFormatting>
  <conditionalFormatting sqref="P1:P1048576">
    <cfRule type="cellIs" dxfId="68" priority="27" operator="equal">
      <formula>0</formula>
    </cfRule>
  </conditionalFormatting>
  <conditionalFormatting sqref="O5:O15">
    <cfRule type="cellIs" dxfId="67" priority="26" operator="equal">
      <formula>0</formula>
    </cfRule>
  </conditionalFormatting>
  <conditionalFormatting sqref="O16:O20">
    <cfRule type="cellIs" dxfId="66" priority="25" operator="equal">
      <formula>0</formula>
    </cfRule>
  </conditionalFormatting>
  <conditionalFormatting sqref="O21:O25">
    <cfRule type="cellIs" dxfId="65" priority="24" operator="equal">
      <formula>0</formula>
    </cfRule>
  </conditionalFormatting>
  <conditionalFormatting sqref="O26:O30">
    <cfRule type="cellIs" dxfId="64" priority="23" operator="equal">
      <formula>0</formula>
    </cfRule>
  </conditionalFormatting>
  <conditionalFormatting sqref="O31:O35">
    <cfRule type="cellIs" dxfId="63" priority="22" operator="equal">
      <formula>0</formula>
    </cfRule>
  </conditionalFormatting>
  <conditionalFormatting sqref="O36:O40">
    <cfRule type="cellIs" dxfId="62" priority="21" operator="equal">
      <formula>0</formula>
    </cfRule>
  </conditionalFormatting>
  <conditionalFormatting sqref="O41:O45">
    <cfRule type="cellIs" dxfId="61" priority="20" operator="equal">
      <formula>0</formula>
    </cfRule>
  </conditionalFormatting>
  <conditionalFormatting sqref="O46:O50">
    <cfRule type="cellIs" dxfId="60" priority="19" operator="equal">
      <formula>0</formula>
    </cfRule>
  </conditionalFormatting>
  <conditionalFormatting sqref="O51:O55">
    <cfRule type="cellIs" dxfId="59" priority="18" operator="equal">
      <formula>0</formula>
    </cfRule>
  </conditionalFormatting>
  <conditionalFormatting sqref="O56:O60">
    <cfRule type="cellIs" dxfId="58" priority="17" operator="equal">
      <formula>0</formula>
    </cfRule>
  </conditionalFormatting>
  <conditionalFormatting sqref="O61:O65">
    <cfRule type="cellIs" dxfId="57" priority="16" operator="equal">
      <formula>0</formula>
    </cfRule>
  </conditionalFormatting>
  <conditionalFormatting sqref="O66:O70">
    <cfRule type="cellIs" dxfId="56" priority="15" operator="equal">
      <formula>0</formula>
    </cfRule>
  </conditionalFormatting>
  <conditionalFormatting sqref="O71:O75">
    <cfRule type="cellIs" dxfId="55" priority="14" operator="equal">
      <formula>0</formula>
    </cfRule>
  </conditionalFormatting>
  <conditionalFormatting sqref="O76:O80">
    <cfRule type="cellIs" dxfId="54" priority="13" operator="equal">
      <formula>0</formula>
    </cfRule>
  </conditionalFormatting>
  <conditionalFormatting sqref="O81:O85">
    <cfRule type="cellIs" dxfId="53" priority="12" operator="equal">
      <formula>0</formula>
    </cfRule>
  </conditionalFormatting>
  <conditionalFormatting sqref="O86:O90">
    <cfRule type="cellIs" dxfId="52" priority="11" operator="equal">
      <formula>0</formula>
    </cfRule>
  </conditionalFormatting>
  <conditionalFormatting sqref="O91:O95">
    <cfRule type="cellIs" dxfId="51" priority="10" operator="equal">
      <formula>0</formula>
    </cfRule>
  </conditionalFormatting>
  <conditionalFormatting sqref="O96:O100">
    <cfRule type="cellIs" dxfId="50" priority="9" operator="equal">
      <formula>0</formula>
    </cfRule>
  </conditionalFormatting>
  <conditionalFormatting sqref="O101:O105">
    <cfRule type="cellIs" dxfId="49" priority="8" operator="equal">
      <formula>0</formula>
    </cfRule>
  </conditionalFormatting>
  <conditionalFormatting sqref="O106:O110">
    <cfRule type="cellIs" dxfId="48" priority="7" operator="equal">
      <formula>0</formula>
    </cfRule>
  </conditionalFormatting>
  <conditionalFormatting sqref="O111:O115">
    <cfRule type="cellIs" dxfId="47" priority="6" operator="equal">
      <formula>0</formula>
    </cfRule>
  </conditionalFormatting>
  <conditionalFormatting sqref="O116:O120">
    <cfRule type="cellIs" dxfId="46" priority="5" operator="equal">
      <formula>0</formula>
    </cfRule>
  </conditionalFormatting>
  <conditionalFormatting sqref="O121:O125">
    <cfRule type="cellIs" dxfId="45" priority="4" operator="equal">
      <formula>0</formula>
    </cfRule>
  </conditionalFormatting>
  <conditionalFormatting sqref="O126:O130">
    <cfRule type="cellIs" dxfId="44" priority="3" operator="equal">
      <formula>0</formula>
    </cfRule>
  </conditionalFormatting>
  <conditionalFormatting sqref="O131:O135">
    <cfRule type="cellIs" dxfId="43" priority="2" operator="equal">
      <formula>0</formula>
    </cfRule>
  </conditionalFormatting>
  <conditionalFormatting sqref="O136:O140">
    <cfRule type="cellIs" dxfId="42" priority="1" operator="equal">
      <formula>0</formula>
    </cfRule>
  </conditionalFormatting>
  <printOptions horizontalCentered="1"/>
  <pageMargins left="0.78740157480314965" right="0.39370078740157483" top="0.59055118110236227" bottom="0.59055118110236227"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98"/>
  <sheetViews>
    <sheetView view="pageBreakPreview" zoomScale="115" zoomScaleNormal="100" zoomScaleSheetLayoutView="115" workbookViewId="0">
      <pane ySplit="7" topLeftCell="A59" activePane="bottomLeft" state="frozen"/>
      <selection pane="bottomLeft" activeCell="B59" sqref="B59"/>
    </sheetView>
  </sheetViews>
  <sheetFormatPr defaultColWidth="9.140625" defaultRowHeight="12.75" x14ac:dyDescent="0.2"/>
  <cols>
    <col min="1" max="1" width="9.28515625" style="196" customWidth="1"/>
    <col min="2" max="2" width="3.28515625" style="73" customWidth="1"/>
    <col min="3" max="4" width="5.7109375" style="73" customWidth="1"/>
    <col min="5" max="5" width="3.28515625" style="73" customWidth="1"/>
    <col min="6" max="7" width="7.7109375" style="73" customWidth="1"/>
    <col min="8" max="8" width="21.7109375" style="73" customWidth="1"/>
    <col min="9" max="9" width="2.7109375" style="73" customWidth="1"/>
    <col min="10" max="11" width="3.5703125" style="73" bestFit="1" customWidth="1"/>
    <col min="12" max="12" width="6.7109375" style="73" customWidth="1"/>
    <col min="13" max="13" width="9.5703125" style="73" customWidth="1"/>
    <col min="14" max="14" width="5.85546875" style="73" customWidth="1"/>
    <col min="15" max="15" width="6.85546875" style="73" customWidth="1"/>
    <col min="16" max="21" width="4.7109375" style="73" customWidth="1"/>
    <col min="22" max="22" width="5.5703125" style="73" customWidth="1"/>
    <col min="23" max="23" width="3.42578125" style="73" customWidth="1"/>
    <col min="24" max="24" width="4.5703125" style="73" hidden="1" customWidth="1"/>
    <col min="25" max="26" width="4.5703125" style="73" customWidth="1"/>
    <col min="27" max="29" width="3.5703125" style="73" bestFit="1" customWidth="1"/>
    <col min="30" max="30" width="3" style="73" customWidth="1"/>
    <col min="31" max="32" width="7.28515625" style="73" bestFit="1" customWidth="1"/>
    <col min="33" max="33" width="6.140625" style="73" bestFit="1" customWidth="1"/>
    <col min="34" max="34" width="5.42578125" style="73" bestFit="1" customWidth="1"/>
    <col min="35" max="35" width="3.28515625" style="73" customWidth="1"/>
    <col min="36" max="36" width="5.42578125" style="73" bestFit="1" customWidth="1"/>
    <col min="37" max="37" width="3.5703125" style="73" customWidth="1"/>
    <col min="38" max="16384" width="9.140625" style="73"/>
  </cols>
  <sheetData>
    <row r="1" spans="1:37" x14ac:dyDescent="0.2">
      <c r="C1" s="73">
        <v>9</v>
      </c>
      <c r="D1" s="73">
        <v>10</v>
      </c>
      <c r="E1" s="73">
        <v>11</v>
      </c>
      <c r="F1" s="73">
        <v>4</v>
      </c>
      <c r="G1" s="73">
        <v>5</v>
      </c>
      <c r="I1" s="73">
        <v>6</v>
      </c>
      <c r="J1" s="73">
        <v>7</v>
      </c>
      <c r="K1" s="73">
        <v>8</v>
      </c>
      <c r="L1" s="73">
        <v>3</v>
      </c>
      <c r="M1" s="73">
        <v>26</v>
      </c>
      <c r="N1" s="73">
        <v>27</v>
      </c>
      <c r="O1" s="73">
        <v>28</v>
      </c>
      <c r="AA1" s="73">
        <v>12</v>
      </c>
      <c r="AB1" s="73">
        <v>13</v>
      </c>
      <c r="AC1" s="73">
        <v>14</v>
      </c>
      <c r="AE1" s="73">
        <v>30</v>
      </c>
      <c r="AF1" s="73">
        <v>31</v>
      </c>
    </row>
    <row r="2" spans="1:37" ht="15" customHeight="1" x14ac:dyDescent="0.3">
      <c r="B2" s="608" t="s">
        <v>2219</v>
      </c>
      <c r="C2" s="608"/>
      <c r="D2" s="608"/>
      <c r="E2" s="608"/>
      <c r="F2" s="608"/>
      <c r="G2" s="608"/>
      <c r="I2" s="344"/>
      <c r="J2" s="344"/>
      <c r="K2" s="344"/>
      <c r="L2" s="344"/>
      <c r="M2" s="344"/>
      <c r="N2" s="344"/>
      <c r="O2" s="344"/>
      <c r="P2" s="344"/>
      <c r="Q2" s="344"/>
      <c r="R2" s="344"/>
      <c r="S2" s="344"/>
      <c r="T2" s="344"/>
      <c r="U2" s="344"/>
      <c r="V2" s="344"/>
      <c r="AH2" s="73" t="s">
        <v>28</v>
      </c>
      <c r="AI2" s="73">
        <f>COUNTIF($AF:$AF,AH2)-COUNTIF($AG:$AG,AH2)</f>
        <v>0</v>
      </c>
      <c r="AJ2" s="73" t="s">
        <v>2150</v>
      </c>
      <c r="AK2" s="73">
        <f>COUNTIF($AF:$AF,AJ2)-COUNTIF($AG:$AG,AJ2)</f>
        <v>0</v>
      </c>
    </row>
    <row r="3" spans="1:37" ht="15" customHeight="1" x14ac:dyDescent="0.3">
      <c r="B3" s="607" t="s">
        <v>1485</v>
      </c>
      <c r="C3" s="607"/>
      <c r="D3" s="607"/>
      <c r="E3" s="607"/>
      <c r="F3" s="607"/>
      <c r="G3" s="607"/>
      <c r="H3" s="344"/>
      <c r="I3" s="344"/>
      <c r="J3" s="344"/>
      <c r="K3" s="340" t="s">
        <v>2564</v>
      </c>
      <c r="L3" s="344"/>
      <c r="M3" s="344"/>
      <c r="N3" s="344"/>
      <c r="O3" s="344"/>
      <c r="P3" s="344"/>
      <c r="Q3" s="344"/>
      <c r="R3" s="344" t="s">
        <v>2563</v>
      </c>
      <c r="S3" s="344"/>
      <c r="T3" s="345">
        <f>COUNTIF(O:O,R3)</f>
        <v>0</v>
      </c>
      <c r="U3" s="344"/>
      <c r="V3" s="344"/>
      <c r="AH3" s="73" t="s">
        <v>148</v>
      </c>
      <c r="AI3" s="73">
        <f>COUNTIF($AF:$AF,AH3)-COUNTIF($AG:$AG,AH3)</f>
        <v>0</v>
      </c>
      <c r="AJ3" s="73" t="s">
        <v>2151</v>
      </c>
      <c r="AK3" s="73">
        <f>COUNTIF($AF:$AF,AJ3)-COUNTIF($AG:$AG,AJ3)</f>
        <v>0</v>
      </c>
    </row>
    <row r="4" spans="1:37" s="177" customFormat="1" ht="15" x14ac:dyDescent="0.25">
      <c r="A4" s="196"/>
      <c r="D4" s="181"/>
      <c r="E4" s="181"/>
      <c r="I4" s="345"/>
      <c r="J4" s="345"/>
      <c r="K4" s="341" t="s">
        <v>2565</v>
      </c>
      <c r="L4" s="345"/>
      <c r="M4" s="345"/>
      <c r="N4" s="345"/>
      <c r="O4" s="345"/>
      <c r="P4" s="345"/>
      <c r="Q4" s="345"/>
      <c r="R4" s="345"/>
      <c r="S4" s="345"/>
      <c r="T4" s="345"/>
      <c r="U4" s="345"/>
      <c r="V4" s="345"/>
      <c r="AH4" s="73" t="s">
        <v>1487</v>
      </c>
      <c r="AI4" s="73">
        <f>COUNTIF($AF:$AF,AH4)-COUNTIF($AG:$AG,AH4)</f>
        <v>0</v>
      </c>
      <c r="AJ4" s="73" t="s">
        <v>1489</v>
      </c>
      <c r="AK4" s="73">
        <f>COUNTIF($AF:$AF,AJ4)-COUNTIF($AG:$AG,AJ4)</f>
        <v>0</v>
      </c>
    </row>
    <row r="5" spans="1:37" ht="13.5" thickBot="1" x14ac:dyDescent="0.25">
      <c r="AE5" s="73">
        <f>+COUNTBLANK(Y27:Y297)</f>
        <v>271</v>
      </c>
      <c r="AJ5" s="73" t="s">
        <v>1488</v>
      </c>
      <c r="AK5" s="73">
        <f>COUNTIF($AF:$AF,AJ5)-COUNTIF($AG:$AG,AJ5)</f>
        <v>0</v>
      </c>
    </row>
    <row r="6" spans="1:37" s="180" customFormat="1" ht="27.75" customHeight="1" thickBot="1" x14ac:dyDescent="0.3">
      <c r="A6" s="197"/>
      <c r="B6" s="601" t="s">
        <v>1504</v>
      </c>
      <c r="C6" s="610" t="s">
        <v>1481</v>
      </c>
      <c r="D6" s="611"/>
      <c r="E6" s="601" t="s">
        <v>1480</v>
      </c>
      <c r="F6" s="601" t="s">
        <v>2211</v>
      </c>
      <c r="G6" s="610" t="s">
        <v>1509</v>
      </c>
      <c r="H6" s="611"/>
      <c r="I6" s="605" t="s">
        <v>1479</v>
      </c>
      <c r="J6" s="605" t="s">
        <v>2208</v>
      </c>
      <c r="K6" s="605" t="s">
        <v>1506</v>
      </c>
      <c r="L6" s="605" t="s">
        <v>2222</v>
      </c>
      <c r="M6" s="605" t="s">
        <v>2566</v>
      </c>
      <c r="N6" s="605" t="s">
        <v>2567</v>
      </c>
      <c r="O6" s="605" t="s">
        <v>2568</v>
      </c>
      <c r="P6" s="605" t="s">
        <v>2173</v>
      </c>
      <c r="Q6" s="603" t="s">
        <v>2220</v>
      </c>
      <c r="R6" s="604"/>
      <c r="S6" s="235" t="s">
        <v>2578</v>
      </c>
      <c r="T6" s="230" t="s">
        <v>2583</v>
      </c>
      <c r="U6" s="230" t="s">
        <v>2216</v>
      </c>
      <c r="V6" s="601" t="s">
        <v>2173</v>
      </c>
      <c r="W6" s="601" t="s">
        <v>2221</v>
      </c>
      <c r="X6" s="179"/>
      <c r="Y6" s="599" t="s">
        <v>2236</v>
      </c>
      <c r="Z6" s="179"/>
      <c r="AA6" s="179" t="s">
        <v>1513</v>
      </c>
      <c r="AB6" s="179"/>
      <c r="AC6" s="179" t="s">
        <v>2170</v>
      </c>
      <c r="AH6" s="193">
        <f>SUM(AI2:AI4)+SUM(AK2:AK5)</f>
        <v>0</v>
      </c>
    </row>
    <row r="7" spans="1:37" s="180" customFormat="1" ht="27.75" customHeight="1" x14ac:dyDescent="0.25">
      <c r="A7" s="197"/>
      <c r="B7" s="609"/>
      <c r="C7" s="612"/>
      <c r="D7" s="613"/>
      <c r="E7" s="609"/>
      <c r="F7" s="609"/>
      <c r="G7" s="612"/>
      <c r="H7" s="613"/>
      <c r="I7" s="606"/>
      <c r="J7" s="606"/>
      <c r="K7" s="606"/>
      <c r="L7" s="606"/>
      <c r="M7" s="606"/>
      <c r="N7" s="606"/>
      <c r="O7" s="606"/>
      <c r="P7" s="606"/>
      <c r="Q7" s="183" t="s">
        <v>2217</v>
      </c>
      <c r="R7" s="183" t="s">
        <v>2218</v>
      </c>
      <c r="S7" s="234"/>
      <c r="T7" s="229"/>
      <c r="U7" s="229"/>
      <c r="V7" s="609"/>
      <c r="W7" s="602"/>
      <c r="X7" s="182"/>
      <c r="Y7" s="600"/>
      <c r="Z7" s="226"/>
      <c r="AA7" s="182"/>
      <c r="AB7" s="182"/>
      <c r="AC7" s="182"/>
    </row>
    <row r="8" spans="1:37" ht="15.75" x14ac:dyDescent="0.2">
      <c r="A8" s="241" t="s">
        <v>2471</v>
      </c>
      <c r="B8" s="178">
        <v>1</v>
      </c>
      <c r="C8" s="374" t="e">
        <f>_De_Loc2</f>
        <v>#N/A</v>
      </c>
      <c r="D8" s="375" t="e">
        <f>_De_Loc2</f>
        <v>#N/A</v>
      </c>
      <c r="E8" s="192" t="e">
        <f>_De_Loc2</f>
        <v>#N/A</v>
      </c>
      <c r="F8" s="178" t="e">
        <f>_De_Loc2</f>
        <v>#N/A</v>
      </c>
      <c r="G8" s="624" t="e">
        <f>_De_Loc2</f>
        <v>#N/A</v>
      </c>
      <c r="H8" s="625"/>
      <c r="I8" s="178" t="e">
        <f>_De_Loc2</f>
        <v>#N/A</v>
      </c>
      <c r="J8" s="178" t="e">
        <f>_De_Loc2</f>
        <v>#N/A</v>
      </c>
      <c r="K8" s="178" t="e">
        <f>_De_Loc2</f>
        <v>#N/A</v>
      </c>
      <c r="L8" s="178" t="e">
        <f>_De_Loc2</f>
        <v>#N/A</v>
      </c>
      <c r="M8" s="178" t="e">
        <f>_De_Loc2</f>
        <v>#N/A</v>
      </c>
      <c r="N8" s="178" t="e">
        <f>_De_Loc2</f>
        <v>#N/A</v>
      </c>
      <c r="O8" s="178" t="e">
        <f>_De_Loc2</f>
        <v>#N/A</v>
      </c>
      <c r="P8" s="178"/>
      <c r="Q8" s="178" t="s">
        <v>2588</v>
      </c>
      <c r="R8" s="178"/>
      <c r="S8" s="178"/>
      <c r="T8" s="178"/>
      <c r="U8" s="178"/>
      <c r="V8" s="178"/>
      <c r="W8" s="178"/>
      <c r="X8" s="178"/>
      <c r="Y8" s="231"/>
      <c r="Z8" s="178"/>
      <c r="AA8" s="178" t="e">
        <f>_De_Loc2</f>
        <v>#N/A</v>
      </c>
      <c r="AB8" s="178" t="e">
        <f>_De_Loc2</f>
        <v>#N/A</v>
      </c>
      <c r="AC8" s="178" t="e">
        <f>_De_Loc2</f>
        <v>#N/A</v>
      </c>
      <c r="AD8" s="73">
        <f t="shared" ref="AD8:AD71" si="0">COUNTIF(F:F,F8)</f>
        <v>290</v>
      </c>
      <c r="AE8" s="178" t="e">
        <f>_De_Loc2</f>
        <v>#N/A</v>
      </c>
      <c r="AF8" s="178" t="e">
        <f>_De_Loc2</f>
        <v>#N/A</v>
      </c>
      <c r="AG8" s="73" t="str">
        <f>+IF(W8="","",AF8)</f>
        <v/>
      </c>
    </row>
    <row r="9" spans="1:37" ht="15.75" x14ac:dyDescent="0.2">
      <c r="A9" s="241" t="s">
        <v>2361</v>
      </c>
      <c r="B9" s="114">
        <f t="shared" ref="B9:B72" si="1">_De_stt</f>
        <v>2</v>
      </c>
      <c r="C9" s="376" t="e">
        <f>_De_Loc2</f>
        <v>#N/A</v>
      </c>
      <c r="D9" s="377" t="e">
        <f>_De_Loc2</f>
        <v>#N/A</v>
      </c>
      <c r="E9" s="192" t="e">
        <f>_De_Loc2</f>
        <v>#N/A</v>
      </c>
      <c r="F9" s="178" t="e">
        <f>_De_Loc2</f>
        <v>#N/A</v>
      </c>
      <c r="G9" s="626" t="e">
        <f>_De_Loc2</f>
        <v>#N/A</v>
      </c>
      <c r="H9" s="627"/>
      <c r="I9" s="178" t="e">
        <f>_De_Loc2</f>
        <v>#N/A</v>
      </c>
      <c r="J9" s="178" t="e">
        <f>_De_Loc2</f>
        <v>#N/A</v>
      </c>
      <c r="K9" s="178" t="e">
        <f>_De_Loc2</f>
        <v>#N/A</v>
      </c>
      <c r="L9" s="178" t="e">
        <f>_De_Loc2</f>
        <v>#N/A</v>
      </c>
      <c r="M9" s="178" t="e">
        <f>_De_Loc2</f>
        <v>#N/A</v>
      </c>
      <c r="N9" s="178" t="e">
        <f>_De_Loc2</f>
        <v>#N/A</v>
      </c>
      <c r="O9" s="178" t="e">
        <f>_De_Loc2</f>
        <v>#N/A</v>
      </c>
      <c r="P9" s="178"/>
      <c r="Q9" s="114" t="s">
        <v>2588</v>
      </c>
      <c r="R9" s="114"/>
      <c r="S9" s="114"/>
      <c r="T9" s="114"/>
      <c r="U9" s="114"/>
      <c r="V9" s="114"/>
      <c r="W9" s="114"/>
      <c r="X9" s="178"/>
      <c r="Y9" s="231"/>
      <c r="Z9" s="178"/>
      <c r="AA9" s="178" t="e">
        <f>_De_Loc2</f>
        <v>#N/A</v>
      </c>
      <c r="AB9" s="178" t="e">
        <f>_De_Loc2</f>
        <v>#N/A</v>
      </c>
      <c r="AC9" s="178" t="e">
        <f>_De_Loc2</f>
        <v>#N/A</v>
      </c>
      <c r="AD9" s="73">
        <f t="shared" si="0"/>
        <v>290</v>
      </c>
      <c r="AE9" s="178" t="e">
        <f>_De_Loc2</f>
        <v>#N/A</v>
      </c>
      <c r="AF9" s="178" t="e">
        <f>_De_Loc2</f>
        <v>#N/A</v>
      </c>
      <c r="AG9" s="73" t="str">
        <f t="shared" ref="AG9:AG72" si="2">+IF(W9="","",AF9)</f>
        <v/>
      </c>
    </row>
    <row r="10" spans="1:37" ht="15.75" x14ac:dyDescent="0.2">
      <c r="A10" s="241" t="s">
        <v>2448</v>
      </c>
      <c r="B10" s="114">
        <f t="shared" si="1"/>
        <v>3</v>
      </c>
      <c r="C10" s="376" t="e">
        <f>_De_Loc2</f>
        <v>#N/A</v>
      </c>
      <c r="D10" s="377" t="e">
        <f>_De_Loc2</f>
        <v>#N/A</v>
      </c>
      <c r="E10" s="192" t="e">
        <f>_De_Loc2</f>
        <v>#N/A</v>
      </c>
      <c r="F10" s="178" t="e">
        <f>_De_Loc2</f>
        <v>#N/A</v>
      </c>
      <c r="G10" s="626" t="e">
        <f>_De_Loc2</f>
        <v>#N/A</v>
      </c>
      <c r="H10" s="627"/>
      <c r="I10" s="178" t="e">
        <f>_De_Loc2</f>
        <v>#N/A</v>
      </c>
      <c r="J10" s="178" t="e">
        <f>_De_Loc2</f>
        <v>#N/A</v>
      </c>
      <c r="K10" s="178" t="e">
        <f>_De_Loc2</f>
        <v>#N/A</v>
      </c>
      <c r="L10" s="178" t="e">
        <f>_De_Loc2</f>
        <v>#N/A</v>
      </c>
      <c r="M10" s="178" t="e">
        <f>_De_Loc2</f>
        <v>#N/A</v>
      </c>
      <c r="N10" s="178" t="e">
        <f>_De_Loc2</f>
        <v>#N/A</v>
      </c>
      <c r="O10" s="178" t="e">
        <f>_De_Loc2</f>
        <v>#N/A</v>
      </c>
      <c r="P10" s="178"/>
      <c r="Q10" s="114" t="s">
        <v>2555</v>
      </c>
      <c r="R10" s="114"/>
      <c r="S10" s="114"/>
      <c r="T10" s="114"/>
      <c r="U10" s="114"/>
      <c r="V10" s="114"/>
      <c r="W10" s="114"/>
      <c r="X10" s="178"/>
      <c r="Y10" s="231"/>
      <c r="Z10" s="178"/>
      <c r="AA10" s="178" t="e">
        <f>_De_Loc2</f>
        <v>#N/A</v>
      </c>
      <c r="AB10" s="178" t="e">
        <f>_De_Loc2</f>
        <v>#N/A</v>
      </c>
      <c r="AC10" s="178" t="e">
        <f>_De_Loc2</f>
        <v>#N/A</v>
      </c>
      <c r="AD10" s="73">
        <f t="shared" si="0"/>
        <v>290</v>
      </c>
      <c r="AE10" s="178" t="e">
        <f>_De_Loc2</f>
        <v>#N/A</v>
      </c>
      <c r="AF10" s="178" t="e">
        <f>_De_Loc2</f>
        <v>#N/A</v>
      </c>
      <c r="AG10" s="73" t="str">
        <f t="shared" si="2"/>
        <v/>
      </c>
    </row>
    <row r="11" spans="1:37" ht="15.75" x14ac:dyDescent="0.2">
      <c r="A11" s="241" t="s">
        <v>2444</v>
      </c>
      <c r="B11" s="114">
        <f t="shared" si="1"/>
        <v>4</v>
      </c>
      <c r="C11" s="378" t="e">
        <f>_De_Loc2</f>
        <v>#N/A</v>
      </c>
      <c r="D11" s="379" t="e">
        <f>_De_Loc2</f>
        <v>#N/A</v>
      </c>
      <c r="E11" s="192" t="e">
        <f>_De_Loc2</f>
        <v>#N/A</v>
      </c>
      <c r="F11" s="178" t="e">
        <f>_De_Loc2</f>
        <v>#N/A</v>
      </c>
      <c r="G11" s="614" t="e">
        <f>_De_Loc2</f>
        <v>#N/A</v>
      </c>
      <c r="H11" s="615"/>
      <c r="I11" s="178" t="e">
        <f>_De_Loc2</f>
        <v>#N/A</v>
      </c>
      <c r="J11" s="178" t="e">
        <f>_De_Loc2</f>
        <v>#N/A</v>
      </c>
      <c r="K11" s="178" t="e">
        <f>_De_Loc2</f>
        <v>#N/A</v>
      </c>
      <c r="L11" s="178" t="e">
        <f>_De_Loc2</f>
        <v>#N/A</v>
      </c>
      <c r="M11" s="178" t="e">
        <f>_De_Loc2</f>
        <v>#N/A</v>
      </c>
      <c r="N11" s="178" t="e">
        <f>_De_Loc2</f>
        <v>#N/A</v>
      </c>
      <c r="O11" s="178" t="e">
        <f>_De_Loc2</f>
        <v>#N/A</v>
      </c>
      <c r="P11" s="178"/>
      <c r="Q11" s="114" t="s">
        <v>2554</v>
      </c>
      <c r="R11" s="114"/>
      <c r="S11" s="114"/>
      <c r="T11" s="114"/>
      <c r="U11" s="114"/>
      <c r="V11" s="114"/>
      <c r="W11" s="114"/>
      <c r="X11" s="178"/>
      <c r="Y11" s="231"/>
      <c r="Z11" s="178"/>
      <c r="AA11" s="178" t="e">
        <f>_De_Loc2</f>
        <v>#N/A</v>
      </c>
      <c r="AB11" s="178" t="e">
        <f>_De_Loc2</f>
        <v>#N/A</v>
      </c>
      <c r="AC11" s="178" t="e">
        <f>_De_Loc2</f>
        <v>#N/A</v>
      </c>
      <c r="AD11" s="73">
        <f t="shared" si="0"/>
        <v>290</v>
      </c>
      <c r="AE11" s="178" t="e">
        <f>_De_Loc2</f>
        <v>#N/A</v>
      </c>
      <c r="AF11" s="178" t="e">
        <f>_De_Loc2</f>
        <v>#N/A</v>
      </c>
      <c r="AG11" s="73" t="str">
        <f t="shared" si="2"/>
        <v/>
      </c>
    </row>
    <row r="12" spans="1:37" ht="15.75" x14ac:dyDescent="0.2">
      <c r="A12" s="241" t="s">
        <v>2434</v>
      </c>
      <c r="B12" s="114">
        <f t="shared" si="1"/>
        <v>5</v>
      </c>
      <c r="C12" s="376" t="e">
        <f>_De_Loc2</f>
        <v>#N/A</v>
      </c>
      <c r="D12" s="377" t="e">
        <f>_De_Loc2</f>
        <v>#N/A</v>
      </c>
      <c r="E12" s="192" t="e">
        <f>_De_Loc2</f>
        <v>#N/A</v>
      </c>
      <c r="F12" s="178" t="e">
        <f>_De_Loc2</f>
        <v>#N/A</v>
      </c>
      <c r="G12" s="614" t="e">
        <f>_De_Loc2</f>
        <v>#N/A</v>
      </c>
      <c r="H12" s="615"/>
      <c r="I12" s="178" t="e">
        <f>_De_Loc2</f>
        <v>#N/A</v>
      </c>
      <c r="J12" s="178" t="e">
        <f>_De_Loc2</f>
        <v>#N/A</v>
      </c>
      <c r="K12" s="178" t="e">
        <f>_De_Loc2</f>
        <v>#N/A</v>
      </c>
      <c r="L12" s="178" t="e">
        <f>_De_Loc2</f>
        <v>#N/A</v>
      </c>
      <c r="M12" s="178" t="e">
        <f>_De_Loc2</f>
        <v>#N/A</v>
      </c>
      <c r="N12" s="178" t="e">
        <f>_De_Loc2</f>
        <v>#N/A</v>
      </c>
      <c r="O12" s="178" t="e">
        <f>_De_Loc2</f>
        <v>#N/A</v>
      </c>
      <c r="P12" s="178"/>
      <c r="Q12" s="114" t="s">
        <v>2555</v>
      </c>
      <c r="R12" s="114"/>
      <c r="S12" s="114"/>
      <c r="T12" s="114"/>
      <c r="U12" s="114"/>
      <c r="V12" s="114"/>
      <c r="W12" s="114"/>
      <c r="X12" s="178"/>
      <c r="Y12" s="231"/>
      <c r="Z12" s="178"/>
      <c r="AA12" s="178" t="e">
        <f>_De_Loc2</f>
        <v>#N/A</v>
      </c>
      <c r="AB12" s="178" t="e">
        <f>_De_Loc2</f>
        <v>#N/A</v>
      </c>
      <c r="AC12" s="178" t="e">
        <f>_De_Loc2</f>
        <v>#N/A</v>
      </c>
      <c r="AD12" s="73">
        <f t="shared" si="0"/>
        <v>290</v>
      </c>
      <c r="AE12" s="178" t="e">
        <f>_De_Loc2</f>
        <v>#N/A</v>
      </c>
      <c r="AF12" s="178" t="e">
        <f>_De_Loc2</f>
        <v>#N/A</v>
      </c>
      <c r="AG12" s="73" t="str">
        <f t="shared" si="2"/>
        <v/>
      </c>
    </row>
    <row r="13" spans="1:37" ht="15.75" x14ac:dyDescent="0.2">
      <c r="A13" s="241" t="s">
        <v>2543</v>
      </c>
      <c r="B13" s="114">
        <f t="shared" si="1"/>
        <v>6</v>
      </c>
      <c r="C13" s="376" t="e">
        <f>_De_Loc2</f>
        <v>#N/A</v>
      </c>
      <c r="D13" s="377" t="e">
        <f>_De_Loc2</f>
        <v>#N/A</v>
      </c>
      <c r="E13" s="192" t="e">
        <f>_De_Loc2</f>
        <v>#N/A</v>
      </c>
      <c r="F13" s="178" t="e">
        <f>_De_Loc2</f>
        <v>#N/A</v>
      </c>
      <c r="G13" s="614" t="e">
        <f>_De_Loc2</f>
        <v>#N/A</v>
      </c>
      <c r="H13" s="615"/>
      <c r="I13" s="178" t="e">
        <f>_De_Loc2</f>
        <v>#N/A</v>
      </c>
      <c r="J13" s="178" t="e">
        <f>_De_Loc2</f>
        <v>#N/A</v>
      </c>
      <c r="K13" s="178" t="e">
        <f>_De_Loc2</f>
        <v>#N/A</v>
      </c>
      <c r="L13" s="178" t="e">
        <f>_De_Loc2</f>
        <v>#N/A</v>
      </c>
      <c r="M13" s="178" t="e">
        <f>_De_Loc2</f>
        <v>#N/A</v>
      </c>
      <c r="N13" s="178" t="e">
        <f>_De_Loc2</f>
        <v>#N/A</v>
      </c>
      <c r="O13" s="178" t="e">
        <f>_De_Loc2</f>
        <v>#N/A</v>
      </c>
      <c r="P13" s="178"/>
      <c r="Q13" s="114" t="s">
        <v>2554</v>
      </c>
      <c r="R13" s="114"/>
      <c r="S13" s="114"/>
      <c r="T13" s="114"/>
      <c r="U13" s="114"/>
      <c r="V13" s="114"/>
      <c r="W13" s="114"/>
      <c r="X13" s="178"/>
      <c r="Y13" s="231"/>
      <c r="Z13" s="178"/>
      <c r="AA13" s="178" t="e">
        <f>_De_Loc2</f>
        <v>#N/A</v>
      </c>
      <c r="AB13" s="178" t="e">
        <f>_De_Loc2</f>
        <v>#N/A</v>
      </c>
      <c r="AC13" s="178" t="e">
        <f>_De_Loc2</f>
        <v>#N/A</v>
      </c>
      <c r="AD13" s="73">
        <f t="shared" si="0"/>
        <v>290</v>
      </c>
      <c r="AE13" s="178" t="e">
        <f>_De_Loc2</f>
        <v>#N/A</v>
      </c>
      <c r="AF13" s="178" t="e">
        <f>_De_Loc2</f>
        <v>#N/A</v>
      </c>
      <c r="AG13" s="73" t="str">
        <f t="shared" si="2"/>
        <v/>
      </c>
    </row>
    <row r="14" spans="1:37" ht="15.75" x14ac:dyDescent="0.2">
      <c r="A14" s="241" t="s">
        <v>2473</v>
      </c>
      <c r="B14" s="114">
        <f t="shared" si="1"/>
        <v>7</v>
      </c>
      <c r="C14" s="376" t="e">
        <f>_De_Loc2</f>
        <v>#N/A</v>
      </c>
      <c r="D14" s="377" t="e">
        <f>_De_Loc2</f>
        <v>#N/A</v>
      </c>
      <c r="E14" s="192" t="e">
        <f>_De_Loc2</f>
        <v>#N/A</v>
      </c>
      <c r="F14" s="178" t="e">
        <f>_De_Loc2</f>
        <v>#N/A</v>
      </c>
      <c r="G14" s="614" t="e">
        <f>_De_Loc2</f>
        <v>#N/A</v>
      </c>
      <c r="H14" s="615"/>
      <c r="I14" s="178" t="e">
        <f>_De_Loc2</f>
        <v>#N/A</v>
      </c>
      <c r="J14" s="178" t="e">
        <f>_De_Loc2</f>
        <v>#N/A</v>
      </c>
      <c r="K14" s="178" t="e">
        <f>_De_Loc2</f>
        <v>#N/A</v>
      </c>
      <c r="L14" s="178" t="e">
        <f>_De_Loc2</f>
        <v>#N/A</v>
      </c>
      <c r="M14" s="178" t="e">
        <f>_De_Loc2</f>
        <v>#N/A</v>
      </c>
      <c r="N14" s="178" t="e">
        <f>_De_Loc2</f>
        <v>#N/A</v>
      </c>
      <c r="O14" s="178" t="e">
        <f>_De_Loc2</f>
        <v>#N/A</v>
      </c>
      <c r="P14" s="178"/>
      <c r="Q14" s="114" t="s">
        <v>2554</v>
      </c>
      <c r="R14" s="114"/>
      <c r="S14" s="114"/>
      <c r="T14" s="114"/>
      <c r="U14" s="114"/>
      <c r="V14" s="114"/>
      <c r="W14" s="114"/>
      <c r="X14" s="178"/>
      <c r="Y14" s="231"/>
      <c r="Z14" s="178"/>
      <c r="AA14" s="178" t="e">
        <f>_De_Loc2</f>
        <v>#N/A</v>
      </c>
      <c r="AB14" s="178" t="e">
        <f>_De_Loc2</f>
        <v>#N/A</v>
      </c>
      <c r="AC14" s="178" t="e">
        <f>_De_Loc2</f>
        <v>#N/A</v>
      </c>
      <c r="AD14" s="73">
        <f t="shared" si="0"/>
        <v>290</v>
      </c>
      <c r="AE14" s="178" t="e">
        <f>_De_Loc2</f>
        <v>#N/A</v>
      </c>
      <c r="AF14" s="178" t="e">
        <f>_De_Loc2</f>
        <v>#N/A</v>
      </c>
      <c r="AG14" s="73" t="str">
        <f t="shared" si="2"/>
        <v/>
      </c>
    </row>
    <row r="15" spans="1:37" ht="15.75" x14ac:dyDescent="0.2">
      <c r="A15" s="241" t="s">
        <v>2359</v>
      </c>
      <c r="B15" s="114">
        <f t="shared" si="1"/>
        <v>8</v>
      </c>
      <c r="C15" s="376" t="e">
        <f>_De_Loc2</f>
        <v>#N/A</v>
      </c>
      <c r="D15" s="377" t="e">
        <f>_De_Loc2</f>
        <v>#N/A</v>
      </c>
      <c r="E15" s="192" t="e">
        <f>_De_Loc2</f>
        <v>#N/A</v>
      </c>
      <c r="F15" s="178" t="e">
        <f>_De_Loc2</f>
        <v>#N/A</v>
      </c>
      <c r="G15" s="614" t="e">
        <f>_De_Loc2</f>
        <v>#N/A</v>
      </c>
      <c r="H15" s="615"/>
      <c r="I15" s="178" t="e">
        <f>_De_Loc2</f>
        <v>#N/A</v>
      </c>
      <c r="J15" s="178" t="e">
        <f>_De_Loc2</f>
        <v>#N/A</v>
      </c>
      <c r="K15" s="178" t="e">
        <f>_De_Loc2</f>
        <v>#N/A</v>
      </c>
      <c r="L15" s="178" t="e">
        <f>_De_Loc2</f>
        <v>#N/A</v>
      </c>
      <c r="M15" s="178" t="e">
        <f>_De_Loc2</f>
        <v>#N/A</v>
      </c>
      <c r="N15" s="178" t="e">
        <f>_De_Loc2</f>
        <v>#N/A</v>
      </c>
      <c r="O15" s="178" t="e">
        <f>_De_Loc2</f>
        <v>#N/A</v>
      </c>
      <c r="P15" s="178"/>
      <c r="Q15" s="114" t="s">
        <v>2554</v>
      </c>
      <c r="R15" s="114"/>
      <c r="S15" s="114"/>
      <c r="T15" s="114"/>
      <c r="U15" s="114"/>
      <c r="V15" s="114"/>
      <c r="W15" s="114"/>
      <c r="X15" s="178"/>
      <c r="Y15" s="231"/>
      <c r="Z15" s="178"/>
      <c r="AA15" s="178" t="e">
        <f>_De_Loc2</f>
        <v>#N/A</v>
      </c>
      <c r="AB15" s="178" t="e">
        <f>_De_Loc2</f>
        <v>#N/A</v>
      </c>
      <c r="AC15" s="178" t="e">
        <f>_De_Loc2</f>
        <v>#N/A</v>
      </c>
      <c r="AD15" s="73">
        <f t="shared" si="0"/>
        <v>290</v>
      </c>
      <c r="AE15" s="178" t="e">
        <f>_De_Loc2</f>
        <v>#N/A</v>
      </c>
      <c r="AF15" s="178" t="e">
        <f>_De_Loc2</f>
        <v>#N/A</v>
      </c>
      <c r="AG15" s="73" t="str">
        <f t="shared" si="2"/>
        <v/>
      </c>
    </row>
    <row r="16" spans="1:37" ht="15.75" x14ac:dyDescent="0.2">
      <c r="A16" s="241" t="s">
        <v>2271</v>
      </c>
      <c r="B16" s="114">
        <f t="shared" si="1"/>
        <v>9</v>
      </c>
      <c r="C16" s="376" t="e">
        <f>_De_Loc2</f>
        <v>#N/A</v>
      </c>
      <c r="D16" s="377" t="e">
        <f>_De_Loc2</f>
        <v>#N/A</v>
      </c>
      <c r="E16" s="192" t="e">
        <f>_De_Loc2</f>
        <v>#N/A</v>
      </c>
      <c r="F16" s="178" t="e">
        <f>_De_Loc2</f>
        <v>#N/A</v>
      </c>
      <c r="G16" s="614" t="e">
        <f>_De_Loc2</f>
        <v>#N/A</v>
      </c>
      <c r="H16" s="615"/>
      <c r="I16" s="178" t="e">
        <f>_De_Loc2</f>
        <v>#N/A</v>
      </c>
      <c r="J16" s="178" t="e">
        <f>_De_Loc2</f>
        <v>#N/A</v>
      </c>
      <c r="K16" s="178" t="e">
        <f>_De_Loc2</f>
        <v>#N/A</v>
      </c>
      <c r="L16" s="178" t="e">
        <f>_De_Loc2</f>
        <v>#N/A</v>
      </c>
      <c r="M16" s="178" t="e">
        <f>_De_Loc2</f>
        <v>#N/A</v>
      </c>
      <c r="N16" s="178" t="e">
        <f>_De_Loc2</f>
        <v>#N/A</v>
      </c>
      <c r="O16" s="178" t="e">
        <f>_De_Loc2</f>
        <v>#N/A</v>
      </c>
      <c r="P16" s="178"/>
      <c r="Q16" s="114" t="s">
        <v>2556</v>
      </c>
      <c r="R16" s="114"/>
      <c r="S16" s="114"/>
      <c r="T16" s="114"/>
      <c r="U16" s="114"/>
      <c r="V16" s="114"/>
      <c r="W16" s="114"/>
      <c r="X16" s="178"/>
      <c r="Y16" s="231"/>
      <c r="Z16" s="178"/>
      <c r="AA16" s="178" t="e">
        <f>_De_Loc2</f>
        <v>#N/A</v>
      </c>
      <c r="AB16" s="178" t="e">
        <f>_De_Loc2</f>
        <v>#N/A</v>
      </c>
      <c r="AC16" s="178" t="e">
        <f>_De_Loc2</f>
        <v>#N/A</v>
      </c>
      <c r="AD16" s="73">
        <f t="shared" si="0"/>
        <v>290</v>
      </c>
      <c r="AE16" s="178" t="e">
        <f>_De_Loc2</f>
        <v>#N/A</v>
      </c>
      <c r="AF16" s="178" t="e">
        <f>_De_Loc2</f>
        <v>#N/A</v>
      </c>
      <c r="AG16" s="73" t="str">
        <f t="shared" si="2"/>
        <v/>
      </c>
    </row>
    <row r="17" spans="1:33" ht="15.75" x14ac:dyDescent="0.25">
      <c r="A17" s="250" t="s">
        <v>2322</v>
      </c>
      <c r="B17" s="114">
        <f t="shared" si="1"/>
        <v>10</v>
      </c>
      <c r="C17" s="376" t="e">
        <f>_De_Loc2</f>
        <v>#N/A</v>
      </c>
      <c r="D17" s="377" t="e">
        <f>_De_Loc2</f>
        <v>#N/A</v>
      </c>
      <c r="E17" s="192" t="e">
        <f>_De_Loc2</f>
        <v>#N/A</v>
      </c>
      <c r="F17" s="178" t="e">
        <f>_De_Loc2</f>
        <v>#N/A</v>
      </c>
      <c r="G17" s="614" t="e">
        <f>_De_Loc2</f>
        <v>#N/A</v>
      </c>
      <c r="H17" s="615"/>
      <c r="I17" s="178" t="e">
        <f>_De_Loc2</f>
        <v>#N/A</v>
      </c>
      <c r="J17" s="178" t="e">
        <f>_De_Loc2</f>
        <v>#N/A</v>
      </c>
      <c r="K17" s="178" t="e">
        <f>_De_Loc2</f>
        <v>#N/A</v>
      </c>
      <c r="L17" s="178" t="e">
        <f>_De_Loc2</f>
        <v>#N/A</v>
      </c>
      <c r="M17" s="178" t="e">
        <f>_De_Loc2</f>
        <v>#N/A</v>
      </c>
      <c r="N17" s="178" t="e">
        <f>_De_Loc2</f>
        <v>#N/A</v>
      </c>
      <c r="O17" s="178" t="e">
        <f>_De_Loc2</f>
        <v>#N/A</v>
      </c>
      <c r="P17" s="178"/>
      <c r="Q17" s="114" t="s">
        <v>2554</v>
      </c>
      <c r="R17" s="114"/>
      <c r="S17" s="114"/>
      <c r="T17" s="114"/>
      <c r="U17" s="114"/>
      <c r="V17" s="114"/>
      <c r="W17" s="114"/>
      <c r="X17" s="178"/>
      <c r="Y17" s="231"/>
      <c r="Z17" s="178"/>
      <c r="AA17" s="178" t="e">
        <f>_De_Loc2</f>
        <v>#N/A</v>
      </c>
      <c r="AB17" s="178" t="e">
        <f>_De_Loc2</f>
        <v>#N/A</v>
      </c>
      <c r="AC17" s="178" t="e">
        <f>_De_Loc2</f>
        <v>#N/A</v>
      </c>
      <c r="AD17" s="73">
        <f t="shared" si="0"/>
        <v>290</v>
      </c>
      <c r="AE17" s="178" t="e">
        <f>_De_Loc2</f>
        <v>#N/A</v>
      </c>
      <c r="AF17" s="178" t="e">
        <f>_De_Loc2</f>
        <v>#N/A</v>
      </c>
      <c r="AG17" s="73" t="str">
        <f t="shared" si="2"/>
        <v/>
      </c>
    </row>
    <row r="18" spans="1:33" ht="15.75" x14ac:dyDescent="0.2">
      <c r="A18" s="257" t="s">
        <v>2493</v>
      </c>
      <c r="B18" s="114">
        <f t="shared" si="1"/>
        <v>11</v>
      </c>
      <c r="C18" s="376" t="e">
        <f>_De_Loc2</f>
        <v>#N/A</v>
      </c>
      <c r="D18" s="377" t="e">
        <f>_De_Loc2</f>
        <v>#N/A</v>
      </c>
      <c r="E18" s="192" t="e">
        <f>_De_Loc2</f>
        <v>#N/A</v>
      </c>
      <c r="F18" s="178" t="e">
        <f>_De_Loc2</f>
        <v>#N/A</v>
      </c>
      <c r="G18" s="614" t="e">
        <f>_De_Loc2</f>
        <v>#N/A</v>
      </c>
      <c r="H18" s="615"/>
      <c r="I18" s="178" t="e">
        <f>_De_Loc2</f>
        <v>#N/A</v>
      </c>
      <c r="J18" s="178" t="e">
        <f>_De_Loc2</f>
        <v>#N/A</v>
      </c>
      <c r="K18" s="178" t="e">
        <f>_De_Loc2</f>
        <v>#N/A</v>
      </c>
      <c r="L18" s="178" t="e">
        <f>_De_Loc2</f>
        <v>#N/A</v>
      </c>
      <c r="M18" s="178" t="e">
        <f>_De_Loc2</f>
        <v>#N/A</v>
      </c>
      <c r="N18" s="178" t="e">
        <f>_De_Loc2</f>
        <v>#N/A</v>
      </c>
      <c r="O18" s="178" t="e">
        <f>_De_Loc2</f>
        <v>#N/A</v>
      </c>
      <c r="P18" s="178"/>
      <c r="Q18" s="114" t="s">
        <v>2554</v>
      </c>
      <c r="R18" s="114"/>
      <c r="S18" s="114"/>
      <c r="T18" s="114" t="s">
        <v>2580</v>
      </c>
      <c r="U18" s="114"/>
      <c r="V18" s="114"/>
      <c r="W18" s="114"/>
      <c r="X18" s="178"/>
      <c r="Y18" s="231"/>
      <c r="Z18" s="178"/>
      <c r="AA18" s="178" t="e">
        <f>_De_Loc2</f>
        <v>#N/A</v>
      </c>
      <c r="AB18" s="178" t="e">
        <f>_De_Loc2</f>
        <v>#N/A</v>
      </c>
      <c r="AC18" s="178" t="e">
        <f>_De_Loc2</f>
        <v>#N/A</v>
      </c>
      <c r="AD18" s="73">
        <f t="shared" si="0"/>
        <v>290</v>
      </c>
      <c r="AE18" s="178" t="e">
        <f>_De_Loc2</f>
        <v>#N/A</v>
      </c>
      <c r="AF18" s="178" t="e">
        <f>_De_Loc2</f>
        <v>#N/A</v>
      </c>
      <c r="AG18" s="73" t="str">
        <f t="shared" si="2"/>
        <v/>
      </c>
    </row>
    <row r="19" spans="1:33" ht="15.75" x14ac:dyDescent="0.2">
      <c r="A19" s="241" t="s">
        <v>2300</v>
      </c>
      <c r="B19" s="114">
        <f t="shared" si="1"/>
        <v>12</v>
      </c>
      <c r="C19" s="376" t="e">
        <f>_De_Loc2</f>
        <v>#N/A</v>
      </c>
      <c r="D19" s="377" t="e">
        <f>_De_Loc2</f>
        <v>#N/A</v>
      </c>
      <c r="E19" s="192" t="e">
        <f>_De_Loc2</f>
        <v>#N/A</v>
      </c>
      <c r="F19" s="178" t="e">
        <f>_De_Loc2</f>
        <v>#N/A</v>
      </c>
      <c r="G19" s="614" t="e">
        <f>_De_Loc2</f>
        <v>#N/A</v>
      </c>
      <c r="H19" s="615"/>
      <c r="I19" s="178" t="e">
        <f>_De_Loc2</f>
        <v>#N/A</v>
      </c>
      <c r="J19" s="178" t="e">
        <f>_De_Loc2</f>
        <v>#N/A</v>
      </c>
      <c r="K19" s="178" t="e">
        <f>_De_Loc2</f>
        <v>#N/A</v>
      </c>
      <c r="L19" s="178" t="e">
        <f>_De_Loc2</f>
        <v>#N/A</v>
      </c>
      <c r="M19" s="178" t="e">
        <f>_De_Loc2</f>
        <v>#N/A</v>
      </c>
      <c r="N19" s="178" t="e">
        <f>_De_Loc2</f>
        <v>#N/A</v>
      </c>
      <c r="O19" s="178" t="e">
        <f>_De_Loc2</f>
        <v>#N/A</v>
      </c>
      <c r="P19" s="178"/>
      <c r="Q19" s="114" t="s">
        <v>2554</v>
      </c>
      <c r="R19" s="114"/>
      <c r="S19" s="114"/>
      <c r="T19" s="114"/>
      <c r="U19" s="114"/>
      <c r="V19" s="114"/>
      <c r="W19" s="114"/>
      <c r="X19" s="178"/>
      <c r="Y19" s="231"/>
      <c r="Z19" s="178"/>
      <c r="AA19" s="178" t="e">
        <f>_De_Loc2</f>
        <v>#N/A</v>
      </c>
      <c r="AB19" s="178" t="e">
        <f>_De_Loc2</f>
        <v>#N/A</v>
      </c>
      <c r="AC19" s="178" t="e">
        <f>_De_Loc2</f>
        <v>#N/A</v>
      </c>
      <c r="AD19" s="73">
        <f t="shared" si="0"/>
        <v>290</v>
      </c>
      <c r="AE19" s="178" t="e">
        <f>_De_Loc2</f>
        <v>#N/A</v>
      </c>
      <c r="AF19" s="178" t="e">
        <f>_De_Loc2</f>
        <v>#N/A</v>
      </c>
      <c r="AG19" s="73" t="str">
        <f t="shared" si="2"/>
        <v/>
      </c>
    </row>
    <row r="20" spans="1:33" ht="15.75" x14ac:dyDescent="0.2">
      <c r="A20" s="241" t="s">
        <v>2355</v>
      </c>
      <c r="B20" s="114">
        <f t="shared" si="1"/>
        <v>13</v>
      </c>
      <c r="C20" s="376" t="e">
        <f>_De_Loc2</f>
        <v>#N/A</v>
      </c>
      <c r="D20" s="377" t="e">
        <f>_De_Loc2</f>
        <v>#N/A</v>
      </c>
      <c r="E20" s="192" t="e">
        <f>_De_Loc2</f>
        <v>#N/A</v>
      </c>
      <c r="F20" s="178" t="e">
        <f>_De_Loc2</f>
        <v>#N/A</v>
      </c>
      <c r="G20" s="614" t="e">
        <f>_De_Loc2</f>
        <v>#N/A</v>
      </c>
      <c r="H20" s="615"/>
      <c r="I20" s="178" t="e">
        <f>_De_Loc2</f>
        <v>#N/A</v>
      </c>
      <c r="J20" s="178" t="e">
        <f>_De_Loc2</f>
        <v>#N/A</v>
      </c>
      <c r="K20" s="178" t="e">
        <f>_De_Loc2</f>
        <v>#N/A</v>
      </c>
      <c r="L20" s="178" t="e">
        <f>_De_Loc2</f>
        <v>#N/A</v>
      </c>
      <c r="M20" s="178" t="e">
        <f>_De_Loc2</f>
        <v>#N/A</v>
      </c>
      <c r="N20" s="178" t="e">
        <f>_De_Loc2</f>
        <v>#N/A</v>
      </c>
      <c r="O20" s="178" t="e">
        <f>_De_Loc2</f>
        <v>#N/A</v>
      </c>
      <c r="P20" s="178"/>
      <c r="Q20" s="114" t="s">
        <v>2557</v>
      </c>
      <c r="R20" s="114"/>
      <c r="S20" s="114"/>
      <c r="T20" s="114" t="s">
        <v>2582</v>
      </c>
      <c r="U20" s="114"/>
      <c r="V20" s="114"/>
      <c r="W20" s="114"/>
      <c r="X20" s="178"/>
      <c r="Y20" s="231"/>
      <c r="Z20" s="178"/>
      <c r="AA20" s="178" t="e">
        <f>_De_Loc2</f>
        <v>#N/A</v>
      </c>
      <c r="AB20" s="178" t="e">
        <f>_De_Loc2</f>
        <v>#N/A</v>
      </c>
      <c r="AC20" s="178" t="e">
        <f>_De_Loc2</f>
        <v>#N/A</v>
      </c>
      <c r="AD20" s="73">
        <f t="shared" si="0"/>
        <v>290</v>
      </c>
      <c r="AE20" s="178" t="e">
        <f>_De_Loc2</f>
        <v>#N/A</v>
      </c>
      <c r="AF20" s="178" t="e">
        <f>_De_Loc2</f>
        <v>#N/A</v>
      </c>
      <c r="AG20" s="73" t="str">
        <f t="shared" si="2"/>
        <v/>
      </c>
    </row>
    <row r="21" spans="1:33" ht="15.75" x14ac:dyDescent="0.2">
      <c r="A21" s="241" t="s">
        <v>2338</v>
      </c>
      <c r="B21" s="114">
        <f t="shared" si="1"/>
        <v>14</v>
      </c>
      <c r="C21" s="376" t="e">
        <f>_De_Loc2</f>
        <v>#N/A</v>
      </c>
      <c r="D21" s="377" t="e">
        <f>_De_Loc2</f>
        <v>#N/A</v>
      </c>
      <c r="E21" s="192" t="e">
        <f>_De_Loc2</f>
        <v>#N/A</v>
      </c>
      <c r="F21" s="178" t="e">
        <f>_De_Loc2</f>
        <v>#N/A</v>
      </c>
      <c r="G21" s="614" t="e">
        <f>_De_Loc2</f>
        <v>#N/A</v>
      </c>
      <c r="H21" s="615"/>
      <c r="I21" s="178" t="e">
        <f>_De_Loc2</f>
        <v>#N/A</v>
      </c>
      <c r="J21" s="178" t="e">
        <f>_De_Loc2</f>
        <v>#N/A</v>
      </c>
      <c r="K21" s="178" t="e">
        <f>_De_Loc2</f>
        <v>#N/A</v>
      </c>
      <c r="L21" s="178" t="e">
        <f>_De_Loc2</f>
        <v>#N/A</v>
      </c>
      <c r="M21" s="178" t="e">
        <f>_De_Loc2</f>
        <v>#N/A</v>
      </c>
      <c r="N21" s="178" t="e">
        <f>_De_Loc2</f>
        <v>#N/A</v>
      </c>
      <c r="O21" s="178" t="e">
        <f>_De_Loc2</f>
        <v>#N/A</v>
      </c>
      <c r="P21" s="178"/>
      <c r="Q21" s="114" t="s">
        <v>2554</v>
      </c>
      <c r="R21" s="114"/>
      <c r="S21" s="114"/>
      <c r="T21" s="114"/>
      <c r="U21" s="114"/>
      <c r="V21" s="114"/>
      <c r="W21" s="114"/>
      <c r="X21" s="178"/>
      <c r="Y21" s="231"/>
      <c r="Z21" s="178"/>
      <c r="AA21" s="178" t="e">
        <f>_De_Loc2</f>
        <v>#N/A</v>
      </c>
      <c r="AB21" s="178" t="e">
        <f>_De_Loc2</f>
        <v>#N/A</v>
      </c>
      <c r="AC21" s="178" t="e">
        <f>_De_Loc2</f>
        <v>#N/A</v>
      </c>
      <c r="AD21" s="73">
        <f t="shared" si="0"/>
        <v>290</v>
      </c>
      <c r="AE21" s="178" t="e">
        <f>_De_Loc2</f>
        <v>#N/A</v>
      </c>
      <c r="AF21" s="178" t="e">
        <f>_De_Loc2</f>
        <v>#N/A</v>
      </c>
      <c r="AG21" s="73" t="str">
        <f t="shared" si="2"/>
        <v/>
      </c>
    </row>
    <row r="22" spans="1:33" ht="15.75" x14ac:dyDescent="0.2">
      <c r="A22" s="241" t="s">
        <v>2281</v>
      </c>
      <c r="B22" s="114">
        <f t="shared" si="1"/>
        <v>15</v>
      </c>
      <c r="C22" s="376" t="e">
        <f>_De_Loc2</f>
        <v>#N/A</v>
      </c>
      <c r="D22" s="377" t="e">
        <f>_De_Loc2</f>
        <v>#N/A</v>
      </c>
      <c r="E22" s="192" t="e">
        <f>_De_Loc2</f>
        <v>#N/A</v>
      </c>
      <c r="F22" s="178" t="e">
        <f>_De_Loc2</f>
        <v>#N/A</v>
      </c>
      <c r="G22" s="614" t="e">
        <f>_De_Loc2</f>
        <v>#N/A</v>
      </c>
      <c r="H22" s="615"/>
      <c r="I22" s="178" t="e">
        <f>_De_Loc2</f>
        <v>#N/A</v>
      </c>
      <c r="J22" s="178" t="e">
        <f>_De_Loc2</f>
        <v>#N/A</v>
      </c>
      <c r="K22" s="178" t="e">
        <f>_De_Loc2</f>
        <v>#N/A</v>
      </c>
      <c r="L22" s="178" t="e">
        <f>_De_Loc2</f>
        <v>#N/A</v>
      </c>
      <c r="M22" s="178" t="e">
        <f>_De_Loc2</f>
        <v>#N/A</v>
      </c>
      <c r="N22" s="178" t="e">
        <f>_De_Loc2</f>
        <v>#N/A</v>
      </c>
      <c r="O22" s="178" t="e">
        <f>_De_Loc2</f>
        <v>#N/A</v>
      </c>
      <c r="P22" s="178"/>
      <c r="Q22" s="114" t="s">
        <v>2554</v>
      </c>
      <c r="R22" s="114"/>
      <c r="S22" s="114"/>
      <c r="T22" s="114"/>
      <c r="U22" s="114"/>
      <c r="V22" s="114"/>
      <c r="W22" s="114"/>
      <c r="X22" s="178"/>
      <c r="Y22" s="231"/>
      <c r="Z22" s="178"/>
      <c r="AA22" s="178" t="e">
        <f>_De_Loc2</f>
        <v>#N/A</v>
      </c>
      <c r="AB22" s="178" t="e">
        <f>_De_Loc2</f>
        <v>#N/A</v>
      </c>
      <c r="AC22" s="178" t="e">
        <f>_De_Loc2</f>
        <v>#N/A</v>
      </c>
      <c r="AD22" s="73">
        <f t="shared" si="0"/>
        <v>290</v>
      </c>
      <c r="AE22" s="178" t="e">
        <f>_De_Loc2</f>
        <v>#N/A</v>
      </c>
      <c r="AF22" s="178" t="e">
        <f>_De_Loc2</f>
        <v>#N/A</v>
      </c>
      <c r="AG22" s="73" t="str">
        <f t="shared" si="2"/>
        <v/>
      </c>
    </row>
    <row r="23" spans="1:33" ht="15.75" x14ac:dyDescent="0.2">
      <c r="A23" s="241" t="s">
        <v>2302</v>
      </c>
      <c r="B23" s="114">
        <f t="shared" si="1"/>
        <v>16</v>
      </c>
      <c r="C23" s="376" t="e">
        <f>_De_Loc2</f>
        <v>#N/A</v>
      </c>
      <c r="D23" s="377" t="e">
        <f>_De_Loc2</f>
        <v>#N/A</v>
      </c>
      <c r="E23" s="192" t="e">
        <f>_De_Loc2</f>
        <v>#N/A</v>
      </c>
      <c r="F23" s="178" t="e">
        <f>_De_Loc2</f>
        <v>#N/A</v>
      </c>
      <c r="G23" s="614" t="e">
        <f>_De_Loc2</f>
        <v>#N/A</v>
      </c>
      <c r="H23" s="615"/>
      <c r="I23" s="178" t="e">
        <f>_De_Loc2</f>
        <v>#N/A</v>
      </c>
      <c r="J23" s="178" t="e">
        <f>_De_Loc2</f>
        <v>#N/A</v>
      </c>
      <c r="K23" s="178" t="e">
        <f>_De_Loc2</f>
        <v>#N/A</v>
      </c>
      <c r="L23" s="178" t="e">
        <f>_De_Loc2</f>
        <v>#N/A</v>
      </c>
      <c r="M23" s="178" t="e">
        <f>_De_Loc2</f>
        <v>#N/A</v>
      </c>
      <c r="N23" s="178" t="e">
        <f>_De_Loc2</f>
        <v>#N/A</v>
      </c>
      <c r="O23" s="178" t="e">
        <f>_De_Loc2</f>
        <v>#N/A</v>
      </c>
      <c r="P23" s="178"/>
      <c r="Q23" s="202" t="s">
        <v>2588</v>
      </c>
      <c r="R23" s="114"/>
      <c r="S23" s="114"/>
      <c r="T23" s="198"/>
      <c r="U23" s="198"/>
      <c r="V23" s="114"/>
      <c r="W23" s="114"/>
      <c r="X23" s="178"/>
      <c r="Y23" s="231"/>
      <c r="Z23" s="178"/>
      <c r="AA23" s="178" t="e">
        <f>_De_Loc2</f>
        <v>#N/A</v>
      </c>
      <c r="AB23" s="178" t="e">
        <f>_De_Loc2</f>
        <v>#N/A</v>
      </c>
      <c r="AC23" s="178" t="e">
        <f>_De_Loc2</f>
        <v>#N/A</v>
      </c>
      <c r="AD23" s="73">
        <f t="shared" si="0"/>
        <v>290</v>
      </c>
      <c r="AE23" s="178" t="e">
        <f>_De_Loc2</f>
        <v>#N/A</v>
      </c>
      <c r="AF23" s="178" t="e">
        <f>_De_Loc2</f>
        <v>#N/A</v>
      </c>
      <c r="AG23" s="73" t="str">
        <f t="shared" si="2"/>
        <v/>
      </c>
    </row>
    <row r="24" spans="1:33" ht="15.75" x14ac:dyDescent="0.2">
      <c r="A24" s="241" t="s">
        <v>2252</v>
      </c>
      <c r="B24" s="114">
        <f t="shared" si="1"/>
        <v>17</v>
      </c>
      <c r="C24" s="376" t="e">
        <f>_De_Loc2</f>
        <v>#N/A</v>
      </c>
      <c r="D24" s="377" t="e">
        <f>_De_Loc2</f>
        <v>#N/A</v>
      </c>
      <c r="E24" s="192" t="e">
        <f>_De_Loc2</f>
        <v>#N/A</v>
      </c>
      <c r="F24" s="178" t="e">
        <f>_De_Loc2</f>
        <v>#N/A</v>
      </c>
      <c r="G24" s="614" t="e">
        <f>_De_Loc2</f>
        <v>#N/A</v>
      </c>
      <c r="H24" s="615"/>
      <c r="I24" s="178" t="e">
        <f>_De_Loc2</f>
        <v>#N/A</v>
      </c>
      <c r="J24" s="178" t="e">
        <f>_De_Loc2</f>
        <v>#N/A</v>
      </c>
      <c r="K24" s="178" t="e">
        <f>_De_Loc2</f>
        <v>#N/A</v>
      </c>
      <c r="L24" s="178" t="e">
        <f>_De_Loc2</f>
        <v>#N/A</v>
      </c>
      <c r="M24" s="178" t="e">
        <f>_De_Loc2</f>
        <v>#N/A</v>
      </c>
      <c r="N24" s="178" t="e">
        <f>_De_Loc2</f>
        <v>#N/A</v>
      </c>
      <c r="O24" s="178" t="e">
        <f>_De_Loc2</f>
        <v>#N/A</v>
      </c>
      <c r="P24" s="178"/>
      <c r="Q24" s="114" t="s">
        <v>2588</v>
      </c>
      <c r="R24" s="114"/>
      <c r="S24" s="114"/>
      <c r="T24" s="114"/>
      <c r="U24" s="114"/>
      <c r="V24" s="114"/>
      <c r="W24" s="114"/>
      <c r="X24" s="178"/>
      <c r="Y24" s="231"/>
      <c r="Z24" s="178"/>
      <c r="AA24" s="178" t="e">
        <f>_De_Loc2</f>
        <v>#N/A</v>
      </c>
      <c r="AB24" s="178" t="e">
        <f>_De_Loc2</f>
        <v>#N/A</v>
      </c>
      <c r="AC24" s="178" t="e">
        <f>_De_Loc2</f>
        <v>#N/A</v>
      </c>
      <c r="AD24" s="73">
        <f t="shared" si="0"/>
        <v>290</v>
      </c>
      <c r="AE24" s="178" t="e">
        <f>_De_Loc2</f>
        <v>#N/A</v>
      </c>
      <c r="AF24" s="178" t="e">
        <f>_De_Loc2</f>
        <v>#N/A</v>
      </c>
      <c r="AG24" s="73" t="str">
        <f t="shared" si="2"/>
        <v/>
      </c>
    </row>
    <row r="25" spans="1:33" ht="15.75" x14ac:dyDescent="0.25">
      <c r="A25" s="250" t="s">
        <v>2417</v>
      </c>
      <c r="B25" s="114">
        <f t="shared" si="1"/>
        <v>18</v>
      </c>
      <c r="C25" s="376" t="e">
        <f>_De_Loc2</f>
        <v>#N/A</v>
      </c>
      <c r="D25" s="377" t="e">
        <f>_De_Loc2</f>
        <v>#N/A</v>
      </c>
      <c r="E25" s="192" t="e">
        <f>_De_Loc2</f>
        <v>#N/A</v>
      </c>
      <c r="F25" s="178" t="e">
        <f>_De_Loc2</f>
        <v>#N/A</v>
      </c>
      <c r="G25" s="614" t="e">
        <f>_De_Loc2</f>
        <v>#N/A</v>
      </c>
      <c r="H25" s="615"/>
      <c r="I25" s="178" t="e">
        <f>_De_Loc2</f>
        <v>#N/A</v>
      </c>
      <c r="J25" s="178" t="e">
        <f>_De_Loc2</f>
        <v>#N/A</v>
      </c>
      <c r="K25" s="178" t="e">
        <f>_De_Loc2</f>
        <v>#N/A</v>
      </c>
      <c r="L25" s="178" t="e">
        <f>_De_Loc2</f>
        <v>#N/A</v>
      </c>
      <c r="M25" s="178" t="e">
        <f>_De_Loc2</f>
        <v>#N/A</v>
      </c>
      <c r="N25" s="178" t="e">
        <f>_De_Loc2</f>
        <v>#N/A</v>
      </c>
      <c r="O25" s="178" t="e">
        <f>_De_Loc2</f>
        <v>#N/A</v>
      </c>
      <c r="P25" s="178"/>
      <c r="Q25" s="114" t="s">
        <v>2554</v>
      </c>
      <c r="R25" s="114"/>
      <c r="S25" s="114"/>
      <c r="T25" s="114"/>
      <c r="U25" s="114"/>
      <c r="V25" s="114"/>
      <c r="W25" s="114"/>
      <c r="X25" s="178"/>
      <c r="Y25" s="231"/>
      <c r="Z25" s="178"/>
      <c r="AA25" s="178" t="e">
        <f>_De_Loc2</f>
        <v>#N/A</v>
      </c>
      <c r="AB25" s="178" t="e">
        <f>_De_Loc2</f>
        <v>#N/A</v>
      </c>
      <c r="AC25" s="178" t="e">
        <f>_De_Loc2</f>
        <v>#N/A</v>
      </c>
      <c r="AD25" s="73">
        <f t="shared" si="0"/>
        <v>290</v>
      </c>
      <c r="AE25" s="178" t="e">
        <f>_De_Loc2</f>
        <v>#N/A</v>
      </c>
      <c r="AF25" s="178" t="e">
        <f>_De_Loc2</f>
        <v>#N/A</v>
      </c>
      <c r="AG25" s="73" t="str">
        <f t="shared" si="2"/>
        <v/>
      </c>
    </row>
    <row r="26" spans="1:33" ht="15.75" x14ac:dyDescent="0.2">
      <c r="A26" s="241" t="s">
        <v>2260</v>
      </c>
      <c r="B26" s="114">
        <f t="shared" si="1"/>
        <v>19</v>
      </c>
      <c r="C26" s="376" t="e">
        <f>_De_Loc2</f>
        <v>#N/A</v>
      </c>
      <c r="D26" s="377" t="e">
        <f>_De_Loc2</f>
        <v>#N/A</v>
      </c>
      <c r="E26" s="192" t="e">
        <f>_De_Loc2</f>
        <v>#N/A</v>
      </c>
      <c r="F26" s="178" t="e">
        <f>_De_Loc2</f>
        <v>#N/A</v>
      </c>
      <c r="G26" s="614" t="e">
        <f>_De_Loc2</f>
        <v>#N/A</v>
      </c>
      <c r="H26" s="615"/>
      <c r="I26" s="178" t="e">
        <f>_De_Loc2</f>
        <v>#N/A</v>
      </c>
      <c r="J26" s="178" t="e">
        <f>_De_Loc2</f>
        <v>#N/A</v>
      </c>
      <c r="K26" s="178" t="e">
        <f>_De_Loc2</f>
        <v>#N/A</v>
      </c>
      <c r="L26" s="178" t="e">
        <f>_De_Loc2</f>
        <v>#N/A</v>
      </c>
      <c r="M26" s="178" t="e">
        <f>_De_Loc2</f>
        <v>#N/A</v>
      </c>
      <c r="N26" s="178" t="e">
        <f>_De_Loc2</f>
        <v>#N/A</v>
      </c>
      <c r="O26" s="178" t="e">
        <f>_De_Loc2</f>
        <v>#N/A</v>
      </c>
      <c r="P26" s="178"/>
      <c r="Q26" s="114" t="s">
        <v>2554</v>
      </c>
      <c r="R26" s="114"/>
      <c r="S26" s="114"/>
      <c r="T26" s="114"/>
      <c r="U26" s="114"/>
      <c r="V26" s="114"/>
      <c r="W26" s="114"/>
      <c r="X26" s="178"/>
      <c r="Y26" s="231"/>
      <c r="Z26" s="178"/>
      <c r="AA26" s="178" t="e">
        <f>_De_Loc2</f>
        <v>#N/A</v>
      </c>
      <c r="AB26" s="178" t="e">
        <f>_De_Loc2</f>
        <v>#N/A</v>
      </c>
      <c r="AC26" s="178" t="e">
        <f>_De_Loc2</f>
        <v>#N/A</v>
      </c>
      <c r="AD26" s="73">
        <f t="shared" si="0"/>
        <v>290</v>
      </c>
      <c r="AE26" s="178" t="e">
        <f>_De_Loc2</f>
        <v>#N/A</v>
      </c>
      <c r="AF26" s="178" t="e">
        <f>_De_Loc2</f>
        <v>#N/A</v>
      </c>
      <c r="AG26" s="73" t="str">
        <f t="shared" si="2"/>
        <v/>
      </c>
    </row>
    <row r="27" spans="1:33" ht="15.75" x14ac:dyDescent="0.2">
      <c r="A27" s="241" t="s">
        <v>2478</v>
      </c>
      <c r="B27" s="114">
        <f t="shared" si="1"/>
        <v>20</v>
      </c>
      <c r="C27" s="376" t="e">
        <f>_De_Loc2</f>
        <v>#N/A</v>
      </c>
      <c r="D27" s="377" t="e">
        <f>_De_Loc2</f>
        <v>#N/A</v>
      </c>
      <c r="E27" s="192" t="e">
        <f>_De_Loc2</f>
        <v>#N/A</v>
      </c>
      <c r="F27" s="178" t="e">
        <f>_De_Loc2</f>
        <v>#N/A</v>
      </c>
      <c r="G27" s="614" t="e">
        <f>_De_Loc2</f>
        <v>#N/A</v>
      </c>
      <c r="H27" s="615"/>
      <c r="I27" s="178" t="e">
        <f>_De_Loc2</f>
        <v>#N/A</v>
      </c>
      <c r="J27" s="178" t="e">
        <f>_De_Loc2</f>
        <v>#N/A</v>
      </c>
      <c r="K27" s="178" t="e">
        <f>_De_Loc2</f>
        <v>#N/A</v>
      </c>
      <c r="L27" s="178" t="e">
        <f>_De_Loc2</f>
        <v>#N/A</v>
      </c>
      <c r="M27" s="178" t="e">
        <f>_De_Loc2</f>
        <v>#N/A</v>
      </c>
      <c r="N27" s="178" t="e">
        <f>_De_Loc2</f>
        <v>#N/A</v>
      </c>
      <c r="O27" s="178" t="e">
        <f>_De_Loc2</f>
        <v>#N/A</v>
      </c>
      <c r="P27" s="178"/>
      <c r="Q27" s="114" t="s">
        <v>2572</v>
      </c>
      <c r="R27" s="114"/>
      <c r="S27" s="114"/>
      <c r="T27" s="114"/>
      <c r="U27" s="114"/>
      <c r="V27" s="114"/>
      <c r="W27" s="114"/>
      <c r="X27" s="178"/>
      <c r="Y27" s="231"/>
      <c r="Z27" s="178"/>
      <c r="AA27" s="178" t="e">
        <f>_De_Loc2</f>
        <v>#N/A</v>
      </c>
      <c r="AB27" s="178" t="e">
        <f>_De_Loc2</f>
        <v>#N/A</v>
      </c>
      <c r="AC27" s="178" t="e">
        <f>_De_Loc2</f>
        <v>#N/A</v>
      </c>
      <c r="AD27" s="73">
        <f t="shared" si="0"/>
        <v>290</v>
      </c>
      <c r="AE27" s="178" t="e">
        <f>_De_Loc2</f>
        <v>#N/A</v>
      </c>
      <c r="AF27" s="178" t="e">
        <f>_De_Loc2</f>
        <v>#N/A</v>
      </c>
      <c r="AG27" s="73" t="str">
        <f t="shared" si="2"/>
        <v/>
      </c>
    </row>
    <row r="28" spans="1:33" ht="15.75" x14ac:dyDescent="0.2">
      <c r="A28" s="257" t="s">
        <v>2488</v>
      </c>
      <c r="B28" s="114">
        <f t="shared" si="1"/>
        <v>21</v>
      </c>
      <c r="C28" s="376" t="e">
        <f>_De_Loc2</f>
        <v>#N/A</v>
      </c>
      <c r="D28" s="377" t="e">
        <f>_De_Loc2</f>
        <v>#N/A</v>
      </c>
      <c r="E28" s="192" t="e">
        <f>_De_Loc2</f>
        <v>#N/A</v>
      </c>
      <c r="F28" s="178" t="e">
        <f>_De_Loc2</f>
        <v>#N/A</v>
      </c>
      <c r="G28" s="614" t="e">
        <f>_De_Loc2</f>
        <v>#N/A</v>
      </c>
      <c r="H28" s="615"/>
      <c r="I28" s="178" t="e">
        <f>_De_Loc2</f>
        <v>#N/A</v>
      </c>
      <c r="J28" s="178" t="e">
        <f>_De_Loc2</f>
        <v>#N/A</v>
      </c>
      <c r="K28" s="178" t="e">
        <f>_De_Loc2</f>
        <v>#N/A</v>
      </c>
      <c r="L28" s="178" t="e">
        <f>_De_Loc2</f>
        <v>#N/A</v>
      </c>
      <c r="M28" s="178" t="e">
        <f>_De_Loc2</f>
        <v>#N/A</v>
      </c>
      <c r="N28" s="178" t="e">
        <f>_De_Loc2</f>
        <v>#N/A</v>
      </c>
      <c r="O28" s="178" t="e">
        <f>_De_Loc2</f>
        <v>#N/A</v>
      </c>
      <c r="P28" s="178"/>
      <c r="Q28" s="114" t="s">
        <v>2572</v>
      </c>
      <c r="R28" s="114"/>
      <c r="S28" s="114"/>
      <c r="T28" s="114"/>
      <c r="U28" s="114"/>
      <c r="V28" s="114"/>
      <c r="W28" s="114"/>
      <c r="X28" s="178"/>
      <c r="Y28" s="231"/>
      <c r="Z28" s="178"/>
      <c r="AA28" s="178" t="e">
        <f>_De_Loc2</f>
        <v>#N/A</v>
      </c>
      <c r="AB28" s="178" t="e">
        <f>_De_Loc2</f>
        <v>#N/A</v>
      </c>
      <c r="AC28" s="178" t="e">
        <f>_De_Loc2</f>
        <v>#N/A</v>
      </c>
      <c r="AD28" s="73">
        <f t="shared" si="0"/>
        <v>290</v>
      </c>
      <c r="AE28" s="178" t="e">
        <f>_De_Loc2</f>
        <v>#N/A</v>
      </c>
      <c r="AF28" s="178" t="e">
        <f>_De_Loc2</f>
        <v>#N/A</v>
      </c>
      <c r="AG28" s="73" t="str">
        <f t="shared" si="2"/>
        <v/>
      </c>
    </row>
    <row r="29" spans="1:33" ht="15.75" x14ac:dyDescent="0.25">
      <c r="A29" s="250" t="s">
        <v>2313</v>
      </c>
      <c r="B29" s="114">
        <f t="shared" si="1"/>
        <v>22</v>
      </c>
      <c r="C29" s="376" t="e">
        <f>_De_Loc2</f>
        <v>#N/A</v>
      </c>
      <c r="D29" s="377" t="e">
        <f>_De_Loc2</f>
        <v>#N/A</v>
      </c>
      <c r="E29" s="192" t="e">
        <f>_De_Loc2</f>
        <v>#N/A</v>
      </c>
      <c r="F29" s="178" t="e">
        <f>_De_Loc2</f>
        <v>#N/A</v>
      </c>
      <c r="G29" s="614" t="e">
        <f>_De_Loc2</f>
        <v>#N/A</v>
      </c>
      <c r="H29" s="615"/>
      <c r="I29" s="178" t="e">
        <f>_De_Loc2</f>
        <v>#N/A</v>
      </c>
      <c r="J29" s="178" t="e">
        <f>_De_Loc2</f>
        <v>#N/A</v>
      </c>
      <c r="K29" s="178" t="e">
        <f>_De_Loc2</f>
        <v>#N/A</v>
      </c>
      <c r="L29" s="178" t="e">
        <f>_De_Loc2</f>
        <v>#N/A</v>
      </c>
      <c r="M29" s="178" t="e">
        <f>_De_Loc2</f>
        <v>#N/A</v>
      </c>
      <c r="N29" s="178" t="e">
        <f>_De_Loc2</f>
        <v>#N/A</v>
      </c>
      <c r="O29" s="178" t="e">
        <f>_De_Loc2</f>
        <v>#N/A</v>
      </c>
      <c r="P29" s="178"/>
      <c r="Q29" s="114" t="s">
        <v>2573</v>
      </c>
      <c r="R29" s="114"/>
      <c r="S29" s="114"/>
      <c r="T29" s="114"/>
      <c r="U29" s="114"/>
      <c r="V29" s="114"/>
      <c r="W29" s="114"/>
      <c r="X29" s="178"/>
      <c r="Y29" s="231"/>
      <c r="Z29" s="178"/>
      <c r="AA29" s="178" t="e">
        <f>_De_Loc2</f>
        <v>#N/A</v>
      </c>
      <c r="AB29" s="178" t="e">
        <f>_De_Loc2</f>
        <v>#N/A</v>
      </c>
      <c r="AC29" s="178" t="e">
        <f>_De_Loc2</f>
        <v>#N/A</v>
      </c>
      <c r="AD29" s="73">
        <f t="shared" si="0"/>
        <v>290</v>
      </c>
      <c r="AE29" s="178" t="e">
        <f>_De_Loc2</f>
        <v>#N/A</v>
      </c>
      <c r="AF29" s="178" t="e">
        <f>_De_Loc2</f>
        <v>#N/A</v>
      </c>
      <c r="AG29" s="73" t="str">
        <f t="shared" si="2"/>
        <v/>
      </c>
    </row>
    <row r="30" spans="1:33" ht="15.75" x14ac:dyDescent="0.2">
      <c r="A30" s="241" t="s">
        <v>2377</v>
      </c>
      <c r="B30" s="114">
        <f t="shared" si="1"/>
        <v>23</v>
      </c>
      <c r="C30" s="376" t="e">
        <f>_De_Loc2</f>
        <v>#N/A</v>
      </c>
      <c r="D30" s="377" t="e">
        <f>_De_Loc2</f>
        <v>#N/A</v>
      </c>
      <c r="E30" s="192" t="e">
        <f>_De_Loc2</f>
        <v>#N/A</v>
      </c>
      <c r="F30" s="178" t="e">
        <f>_De_Loc2</f>
        <v>#N/A</v>
      </c>
      <c r="G30" s="614" t="e">
        <f>_De_Loc2</f>
        <v>#N/A</v>
      </c>
      <c r="H30" s="615"/>
      <c r="I30" s="178" t="e">
        <f>_De_Loc2</f>
        <v>#N/A</v>
      </c>
      <c r="J30" s="178" t="e">
        <f>_De_Loc2</f>
        <v>#N/A</v>
      </c>
      <c r="K30" s="178" t="e">
        <f>_De_Loc2</f>
        <v>#N/A</v>
      </c>
      <c r="L30" s="178" t="e">
        <f>_De_Loc2</f>
        <v>#N/A</v>
      </c>
      <c r="M30" s="178" t="e">
        <f>_De_Loc2</f>
        <v>#N/A</v>
      </c>
      <c r="N30" s="178" t="e">
        <f>_De_Loc2</f>
        <v>#N/A</v>
      </c>
      <c r="O30" s="178" t="e">
        <f>_De_Loc2</f>
        <v>#N/A</v>
      </c>
      <c r="P30" s="178"/>
      <c r="Q30" s="114" t="s">
        <v>2571</v>
      </c>
      <c r="R30" s="114"/>
      <c r="S30" s="114"/>
      <c r="T30" s="114"/>
      <c r="U30" s="114"/>
      <c r="V30" s="114"/>
      <c r="W30" s="114"/>
      <c r="X30" s="178"/>
      <c r="Y30" s="231"/>
      <c r="Z30" s="178"/>
      <c r="AA30" s="178" t="e">
        <f>_De_Loc2</f>
        <v>#N/A</v>
      </c>
      <c r="AB30" s="178" t="e">
        <f>_De_Loc2</f>
        <v>#N/A</v>
      </c>
      <c r="AC30" s="178" t="e">
        <f>_De_Loc2</f>
        <v>#N/A</v>
      </c>
      <c r="AD30" s="73">
        <f t="shared" si="0"/>
        <v>290</v>
      </c>
      <c r="AE30" s="178" t="e">
        <f>_De_Loc2</f>
        <v>#N/A</v>
      </c>
      <c r="AF30" s="178" t="e">
        <f>_De_Loc2</f>
        <v>#N/A</v>
      </c>
      <c r="AG30" s="73" t="str">
        <f t="shared" si="2"/>
        <v/>
      </c>
    </row>
    <row r="31" spans="1:33" ht="15.75" x14ac:dyDescent="0.2">
      <c r="A31" s="241" t="s">
        <v>2412</v>
      </c>
      <c r="B31" s="114">
        <f t="shared" si="1"/>
        <v>24</v>
      </c>
      <c r="C31" s="376" t="e">
        <f>_De_Loc2</f>
        <v>#N/A</v>
      </c>
      <c r="D31" s="377" t="e">
        <f>_De_Loc2</f>
        <v>#N/A</v>
      </c>
      <c r="E31" s="192" t="e">
        <f>_De_Loc2</f>
        <v>#N/A</v>
      </c>
      <c r="F31" s="178" t="e">
        <f>_De_Loc2</f>
        <v>#N/A</v>
      </c>
      <c r="G31" s="614" t="e">
        <f>_De_Loc2</f>
        <v>#N/A</v>
      </c>
      <c r="H31" s="615"/>
      <c r="I31" s="178" t="e">
        <f>_De_Loc2</f>
        <v>#N/A</v>
      </c>
      <c r="J31" s="178" t="e">
        <f>_De_Loc2</f>
        <v>#N/A</v>
      </c>
      <c r="K31" s="178" t="e">
        <f>_De_Loc2</f>
        <v>#N/A</v>
      </c>
      <c r="L31" s="178" t="e">
        <f>_De_Loc2</f>
        <v>#N/A</v>
      </c>
      <c r="M31" s="178" t="e">
        <f>_De_Loc2</f>
        <v>#N/A</v>
      </c>
      <c r="N31" s="178" t="e">
        <f>_De_Loc2</f>
        <v>#N/A</v>
      </c>
      <c r="O31" s="178" t="e">
        <f>_De_Loc2</f>
        <v>#N/A</v>
      </c>
      <c r="P31" s="178"/>
      <c r="Q31" s="198" t="s">
        <v>2581</v>
      </c>
      <c r="R31" s="114"/>
      <c r="S31" s="114"/>
      <c r="T31" s="114"/>
      <c r="U31" s="114"/>
      <c r="V31" s="114"/>
      <c r="W31" s="199"/>
      <c r="X31" s="178"/>
      <c r="Y31" s="231"/>
      <c r="Z31" s="178"/>
      <c r="AA31" s="178" t="e">
        <f>_De_Loc2</f>
        <v>#N/A</v>
      </c>
      <c r="AB31" s="178" t="e">
        <f>_De_Loc2</f>
        <v>#N/A</v>
      </c>
      <c r="AC31" s="178" t="e">
        <f>_De_Loc2</f>
        <v>#N/A</v>
      </c>
      <c r="AD31" s="73">
        <f t="shared" si="0"/>
        <v>290</v>
      </c>
      <c r="AE31" s="178" t="e">
        <f>_De_Loc2</f>
        <v>#N/A</v>
      </c>
      <c r="AF31" s="178" t="e">
        <f>_De_Loc2</f>
        <v>#N/A</v>
      </c>
      <c r="AG31" s="73" t="str">
        <f t="shared" si="2"/>
        <v/>
      </c>
    </row>
    <row r="32" spans="1:33" ht="15.75" x14ac:dyDescent="0.2">
      <c r="A32" s="241" t="s">
        <v>2275</v>
      </c>
      <c r="B32" s="114">
        <f t="shared" si="1"/>
        <v>25</v>
      </c>
      <c r="C32" s="376" t="e">
        <f>_De_Loc2</f>
        <v>#N/A</v>
      </c>
      <c r="D32" s="377" t="e">
        <f>_De_Loc2</f>
        <v>#N/A</v>
      </c>
      <c r="E32" s="192" t="e">
        <f>_De_Loc2</f>
        <v>#N/A</v>
      </c>
      <c r="F32" s="178" t="e">
        <f>_De_Loc2</f>
        <v>#N/A</v>
      </c>
      <c r="G32" s="614" t="e">
        <f>_De_Loc2</f>
        <v>#N/A</v>
      </c>
      <c r="H32" s="615"/>
      <c r="I32" s="178" t="e">
        <f>_De_Loc2</f>
        <v>#N/A</v>
      </c>
      <c r="J32" s="178" t="e">
        <f>_De_Loc2</f>
        <v>#N/A</v>
      </c>
      <c r="K32" s="178" t="e">
        <f>_De_Loc2</f>
        <v>#N/A</v>
      </c>
      <c r="L32" s="178" t="e">
        <f>_De_Loc2</f>
        <v>#N/A</v>
      </c>
      <c r="M32" s="178" t="e">
        <f>_De_Loc2</f>
        <v>#N/A</v>
      </c>
      <c r="N32" s="178" t="e">
        <f>_De_Loc2</f>
        <v>#N/A</v>
      </c>
      <c r="O32" s="178" t="e">
        <f>_De_Loc2</f>
        <v>#N/A</v>
      </c>
      <c r="P32" s="178"/>
      <c r="Q32" s="114" t="s">
        <v>2574</v>
      </c>
      <c r="R32" s="202"/>
      <c r="S32" s="202"/>
      <c r="T32" s="114"/>
      <c r="U32" s="114"/>
      <c r="V32" s="114"/>
      <c r="W32" s="114"/>
      <c r="X32" s="178"/>
      <c r="Y32" s="231"/>
      <c r="Z32" s="178"/>
      <c r="AA32" s="178" t="e">
        <f>_De_Loc2</f>
        <v>#N/A</v>
      </c>
      <c r="AB32" s="178" t="e">
        <f>_De_Loc2</f>
        <v>#N/A</v>
      </c>
      <c r="AC32" s="178" t="e">
        <f>_De_Loc2</f>
        <v>#N/A</v>
      </c>
      <c r="AD32" s="73">
        <f t="shared" si="0"/>
        <v>290</v>
      </c>
      <c r="AE32" s="178" t="e">
        <f>_De_Loc2</f>
        <v>#N/A</v>
      </c>
      <c r="AF32" s="178" t="e">
        <f>_De_Loc2</f>
        <v>#N/A</v>
      </c>
      <c r="AG32" s="73" t="str">
        <f t="shared" si="2"/>
        <v/>
      </c>
    </row>
    <row r="33" spans="1:33" ht="15.75" x14ac:dyDescent="0.25">
      <c r="A33" s="250" t="s">
        <v>2319</v>
      </c>
      <c r="B33" s="114">
        <f t="shared" si="1"/>
        <v>26</v>
      </c>
      <c r="C33" s="376" t="e">
        <f>_De_Loc2</f>
        <v>#N/A</v>
      </c>
      <c r="D33" s="377" t="e">
        <f>_De_Loc2</f>
        <v>#N/A</v>
      </c>
      <c r="E33" s="192" t="e">
        <f>_De_Loc2</f>
        <v>#N/A</v>
      </c>
      <c r="F33" s="178" t="e">
        <f>_De_Loc2</f>
        <v>#N/A</v>
      </c>
      <c r="G33" s="614" t="e">
        <f>_De_Loc2</f>
        <v>#N/A</v>
      </c>
      <c r="H33" s="615"/>
      <c r="I33" s="178" t="e">
        <f>_De_Loc2</f>
        <v>#N/A</v>
      </c>
      <c r="J33" s="178" t="e">
        <f>_De_Loc2</f>
        <v>#N/A</v>
      </c>
      <c r="K33" s="178" t="e">
        <f>_De_Loc2</f>
        <v>#N/A</v>
      </c>
      <c r="L33" s="178" t="e">
        <f>_De_Loc2</f>
        <v>#N/A</v>
      </c>
      <c r="M33" s="178" t="e">
        <f>_De_Loc2</f>
        <v>#N/A</v>
      </c>
      <c r="N33" s="178" t="e">
        <f>_De_Loc2</f>
        <v>#N/A</v>
      </c>
      <c r="O33" s="178" t="e">
        <f>_De_Loc2</f>
        <v>#N/A</v>
      </c>
      <c r="P33" s="178"/>
      <c r="Q33" s="114" t="s">
        <v>2588</v>
      </c>
      <c r="R33" s="114"/>
      <c r="S33" s="114"/>
      <c r="T33" s="114"/>
      <c r="U33" s="114"/>
      <c r="V33" s="114"/>
      <c r="W33" s="114"/>
      <c r="X33" s="178"/>
      <c r="Y33" s="231"/>
      <c r="Z33" s="178"/>
      <c r="AA33" s="178" t="e">
        <f>_De_Loc2</f>
        <v>#N/A</v>
      </c>
      <c r="AB33" s="178" t="e">
        <f>_De_Loc2</f>
        <v>#N/A</v>
      </c>
      <c r="AC33" s="178" t="e">
        <f>_De_Loc2</f>
        <v>#N/A</v>
      </c>
      <c r="AD33" s="73">
        <f t="shared" si="0"/>
        <v>290</v>
      </c>
      <c r="AE33" s="178" t="e">
        <f>_De_Loc2</f>
        <v>#N/A</v>
      </c>
      <c r="AF33" s="178" t="e">
        <f>_De_Loc2</f>
        <v>#N/A</v>
      </c>
      <c r="AG33" s="73" t="str">
        <f t="shared" si="2"/>
        <v/>
      </c>
    </row>
    <row r="34" spans="1:33" ht="15.75" x14ac:dyDescent="0.2">
      <c r="A34" s="241" t="s">
        <v>2267</v>
      </c>
      <c r="B34" s="114">
        <f t="shared" si="1"/>
        <v>27</v>
      </c>
      <c r="C34" s="376" t="e">
        <f>_De_Loc2</f>
        <v>#N/A</v>
      </c>
      <c r="D34" s="377" t="e">
        <f>_De_Loc2</f>
        <v>#N/A</v>
      </c>
      <c r="E34" s="192" t="e">
        <f>_De_Loc2</f>
        <v>#N/A</v>
      </c>
      <c r="F34" s="178" t="e">
        <f>_De_Loc2</f>
        <v>#N/A</v>
      </c>
      <c r="G34" s="614" t="e">
        <f>_De_Loc2</f>
        <v>#N/A</v>
      </c>
      <c r="H34" s="615"/>
      <c r="I34" s="178" t="e">
        <f>_De_Loc2</f>
        <v>#N/A</v>
      </c>
      <c r="J34" s="178" t="e">
        <f>_De_Loc2</f>
        <v>#N/A</v>
      </c>
      <c r="K34" s="178" t="e">
        <f>_De_Loc2</f>
        <v>#N/A</v>
      </c>
      <c r="L34" s="178" t="e">
        <f>_De_Loc2</f>
        <v>#N/A</v>
      </c>
      <c r="M34" s="178" t="e">
        <f>_De_Loc2</f>
        <v>#N/A</v>
      </c>
      <c r="N34" s="178" t="e">
        <f>_De_Loc2</f>
        <v>#N/A</v>
      </c>
      <c r="O34" s="178" t="e">
        <f>_De_Loc2</f>
        <v>#N/A</v>
      </c>
      <c r="P34" s="178"/>
      <c r="Q34" s="114" t="s">
        <v>2588</v>
      </c>
      <c r="R34" s="114"/>
      <c r="S34" s="114"/>
      <c r="T34" s="114"/>
      <c r="U34" s="114"/>
      <c r="V34" s="114"/>
      <c r="W34" s="114"/>
      <c r="X34" s="178"/>
      <c r="Y34" s="231"/>
      <c r="Z34" s="178"/>
      <c r="AA34" s="178" t="e">
        <f>_De_Loc2</f>
        <v>#N/A</v>
      </c>
      <c r="AB34" s="178" t="e">
        <f>_De_Loc2</f>
        <v>#N/A</v>
      </c>
      <c r="AC34" s="178" t="e">
        <f>_De_Loc2</f>
        <v>#N/A</v>
      </c>
      <c r="AD34" s="73">
        <f t="shared" si="0"/>
        <v>290</v>
      </c>
      <c r="AE34" s="178" t="e">
        <f>_De_Loc2</f>
        <v>#N/A</v>
      </c>
      <c r="AF34" s="178" t="e">
        <f>_De_Loc2</f>
        <v>#N/A</v>
      </c>
      <c r="AG34" s="73" t="str">
        <f t="shared" si="2"/>
        <v/>
      </c>
    </row>
    <row r="35" spans="1:33" ht="15.75" x14ac:dyDescent="0.25">
      <c r="A35" s="250" t="s">
        <v>2314</v>
      </c>
      <c r="B35" s="114">
        <f t="shared" si="1"/>
        <v>28</v>
      </c>
      <c r="C35" s="376" t="e">
        <f>_De_Loc2</f>
        <v>#N/A</v>
      </c>
      <c r="D35" s="377" t="e">
        <f>_De_Loc2</f>
        <v>#N/A</v>
      </c>
      <c r="E35" s="192" t="e">
        <f>_De_Loc2</f>
        <v>#N/A</v>
      </c>
      <c r="F35" s="178" t="e">
        <f>_De_Loc2</f>
        <v>#N/A</v>
      </c>
      <c r="G35" s="614" t="e">
        <f>_De_Loc2</f>
        <v>#N/A</v>
      </c>
      <c r="H35" s="615"/>
      <c r="I35" s="178" t="e">
        <f>_De_Loc2</f>
        <v>#N/A</v>
      </c>
      <c r="J35" s="178" t="e">
        <f>_De_Loc2</f>
        <v>#N/A</v>
      </c>
      <c r="K35" s="178" t="e">
        <f>_De_Loc2</f>
        <v>#N/A</v>
      </c>
      <c r="L35" s="178" t="e">
        <f>_De_Loc2</f>
        <v>#N/A</v>
      </c>
      <c r="M35" s="178" t="e">
        <f>_De_Loc2</f>
        <v>#N/A</v>
      </c>
      <c r="N35" s="178" t="e">
        <f>_De_Loc2</f>
        <v>#N/A</v>
      </c>
      <c r="O35" s="178" t="e">
        <f>_De_Loc2</f>
        <v>#N/A</v>
      </c>
      <c r="P35" s="178"/>
      <c r="Q35" s="114" t="s">
        <v>2554</v>
      </c>
      <c r="R35" s="114"/>
      <c r="S35" s="114"/>
      <c r="T35" s="114"/>
      <c r="U35" s="114"/>
      <c r="V35" s="114"/>
      <c r="W35" s="199"/>
      <c r="X35" s="178"/>
      <c r="Y35" s="231"/>
      <c r="Z35" s="178"/>
      <c r="AA35" s="178" t="e">
        <f>_De_Loc2</f>
        <v>#N/A</v>
      </c>
      <c r="AB35" s="178" t="e">
        <f>_De_Loc2</f>
        <v>#N/A</v>
      </c>
      <c r="AC35" s="178" t="e">
        <f>_De_Loc2</f>
        <v>#N/A</v>
      </c>
      <c r="AD35" s="73">
        <f t="shared" si="0"/>
        <v>290</v>
      </c>
      <c r="AE35" s="178" t="e">
        <f>_De_Loc2</f>
        <v>#N/A</v>
      </c>
      <c r="AF35" s="178" t="e">
        <f>_De_Loc2</f>
        <v>#N/A</v>
      </c>
      <c r="AG35" s="73" t="str">
        <f t="shared" si="2"/>
        <v/>
      </c>
    </row>
    <row r="36" spans="1:33" ht="15.75" x14ac:dyDescent="0.25">
      <c r="A36" s="250" t="s">
        <v>2241</v>
      </c>
      <c r="B36" s="114">
        <f t="shared" si="1"/>
        <v>29</v>
      </c>
      <c r="C36" s="376" t="e">
        <f>_De_Loc2</f>
        <v>#N/A</v>
      </c>
      <c r="D36" s="377" t="e">
        <f>_De_Loc2</f>
        <v>#N/A</v>
      </c>
      <c r="E36" s="192" t="e">
        <f>_De_Loc2</f>
        <v>#N/A</v>
      </c>
      <c r="F36" s="178" t="e">
        <f>_De_Loc2</f>
        <v>#N/A</v>
      </c>
      <c r="G36" s="614" t="e">
        <f>_De_Loc2</f>
        <v>#N/A</v>
      </c>
      <c r="H36" s="615"/>
      <c r="I36" s="178" t="e">
        <f>_De_Loc2</f>
        <v>#N/A</v>
      </c>
      <c r="J36" s="178" t="e">
        <f>_De_Loc2</f>
        <v>#N/A</v>
      </c>
      <c r="K36" s="178" t="e">
        <f>_De_Loc2</f>
        <v>#N/A</v>
      </c>
      <c r="L36" s="178" t="e">
        <f>_De_Loc2</f>
        <v>#N/A</v>
      </c>
      <c r="M36" s="178" t="e">
        <f>_De_Loc2</f>
        <v>#N/A</v>
      </c>
      <c r="N36" s="178" t="e">
        <f>_De_Loc2</f>
        <v>#N/A</v>
      </c>
      <c r="O36" s="178" t="e">
        <f>_De_Loc2</f>
        <v>#N/A</v>
      </c>
      <c r="P36" s="178"/>
      <c r="Q36" s="114" t="s">
        <v>2554</v>
      </c>
      <c r="R36" s="114"/>
      <c r="S36" s="114"/>
      <c r="T36" s="114"/>
      <c r="U36" s="114"/>
      <c r="V36" s="114"/>
      <c r="W36" s="114"/>
      <c r="X36" s="178"/>
      <c r="Y36" s="231"/>
      <c r="Z36" s="178"/>
      <c r="AA36" s="178" t="e">
        <f>_De_Loc2</f>
        <v>#N/A</v>
      </c>
      <c r="AB36" s="178" t="e">
        <f>_De_Loc2</f>
        <v>#N/A</v>
      </c>
      <c r="AC36" s="178" t="e">
        <f>_De_Loc2</f>
        <v>#N/A</v>
      </c>
      <c r="AD36" s="73">
        <f t="shared" si="0"/>
        <v>290</v>
      </c>
      <c r="AE36" s="178" t="e">
        <f>_De_Loc2</f>
        <v>#N/A</v>
      </c>
      <c r="AF36" s="178" t="e">
        <f>_De_Loc2</f>
        <v>#N/A</v>
      </c>
      <c r="AG36" s="73" t="str">
        <f t="shared" si="2"/>
        <v/>
      </c>
    </row>
    <row r="37" spans="1:33" ht="15.75" x14ac:dyDescent="0.2">
      <c r="A37" s="241" t="s">
        <v>2438</v>
      </c>
      <c r="B37" s="114">
        <f t="shared" si="1"/>
        <v>30</v>
      </c>
      <c r="C37" s="376" t="e">
        <f>_De_Loc2</f>
        <v>#N/A</v>
      </c>
      <c r="D37" s="377" t="e">
        <f>_De_Loc2</f>
        <v>#N/A</v>
      </c>
      <c r="E37" s="192" t="e">
        <f>_De_Loc2</f>
        <v>#N/A</v>
      </c>
      <c r="F37" s="178" t="e">
        <f>_De_Loc2</f>
        <v>#N/A</v>
      </c>
      <c r="G37" s="614" t="e">
        <f>_De_Loc2</f>
        <v>#N/A</v>
      </c>
      <c r="H37" s="615"/>
      <c r="I37" s="178" t="e">
        <f>_De_Loc2</f>
        <v>#N/A</v>
      </c>
      <c r="J37" s="178" t="e">
        <f>_De_Loc2</f>
        <v>#N/A</v>
      </c>
      <c r="K37" s="178" t="e">
        <f>_De_Loc2</f>
        <v>#N/A</v>
      </c>
      <c r="L37" s="178" t="e">
        <f>_De_Loc2</f>
        <v>#N/A</v>
      </c>
      <c r="M37" s="178" t="e">
        <f>_De_Loc2</f>
        <v>#N/A</v>
      </c>
      <c r="N37" s="178" t="e">
        <f>_De_Loc2</f>
        <v>#N/A</v>
      </c>
      <c r="O37" s="178" t="e">
        <f>_De_Loc2</f>
        <v>#N/A</v>
      </c>
      <c r="P37" s="178"/>
      <c r="Q37" s="114" t="s">
        <v>2555</v>
      </c>
      <c r="R37" s="114"/>
      <c r="S37" s="114"/>
      <c r="T37" s="114"/>
      <c r="U37" s="114"/>
      <c r="V37" s="114"/>
      <c r="W37" s="114"/>
      <c r="X37" s="178"/>
      <c r="Y37" s="231"/>
      <c r="Z37" s="178"/>
      <c r="AA37" s="178" t="e">
        <f>_De_Loc2</f>
        <v>#N/A</v>
      </c>
      <c r="AB37" s="178" t="e">
        <f>_De_Loc2</f>
        <v>#N/A</v>
      </c>
      <c r="AC37" s="178" t="e">
        <f>_De_Loc2</f>
        <v>#N/A</v>
      </c>
      <c r="AD37" s="73">
        <f t="shared" si="0"/>
        <v>290</v>
      </c>
      <c r="AE37" s="178" t="e">
        <f>_De_Loc2</f>
        <v>#N/A</v>
      </c>
      <c r="AF37" s="178" t="e">
        <f>_De_Loc2</f>
        <v>#N/A</v>
      </c>
      <c r="AG37" s="73" t="str">
        <f t="shared" si="2"/>
        <v/>
      </c>
    </row>
    <row r="38" spans="1:33" ht="15.75" x14ac:dyDescent="0.2">
      <c r="A38" s="241" t="s">
        <v>2440</v>
      </c>
      <c r="B38" s="114">
        <f t="shared" si="1"/>
        <v>31</v>
      </c>
      <c r="C38" s="376" t="e">
        <f>_De_Loc2</f>
        <v>#N/A</v>
      </c>
      <c r="D38" s="377" t="e">
        <f>_De_Loc2</f>
        <v>#N/A</v>
      </c>
      <c r="E38" s="192" t="e">
        <f>_De_Loc2</f>
        <v>#N/A</v>
      </c>
      <c r="F38" s="178" t="e">
        <f>_De_Loc2</f>
        <v>#N/A</v>
      </c>
      <c r="G38" s="614" t="e">
        <f>_De_Loc2</f>
        <v>#N/A</v>
      </c>
      <c r="H38" s="615"/>
      <c r="I38" s="178" t="e">
        <f>_De_Loc2</f>
        <v>#N/A</v>
      </c>
      <c r="J38" s="178" t="e">
        <f>_De_Loc2</f>
        <v>#N/A</v>
      </c>
      <c r="K38" s="178" t="e">
        <f>_De_Loc2</f>
        <v>#N/A</v>
      </c>
      <c r="L38" s="178" t="e">
        <f>_De_Loc2</f>
        <v>#N/A</v>
      </c>
      <c r="M38" s="178" t="e">
        <f>_De_Loc2</f>
        <v>#N/A</v>
      </c>
      <c r="N38" s="178" t="e">
        <f>_De_Loc2</f>
        <v>#N/A</v>
      </c>
      <c r="O38" s="178" t="e">
        <f>_De_Loc2</f>
        <v>#N/A</v>
      </c>
      <c r="P38" s="178"/>
      <c r="Q38" s="114" t="s">
        <v>2556</v>
      </c>
      <c r="R38" s="114"/>
      <c r="S38" s="114"/>
      <c r="T38" s="114"/>
      <c r="U38" s="114"/>
      <c r="V38" s="114"/>
      <c r="W38" s="114"/>
      <c r="X38" s="178"/>
      <c r="Y38" s="231"/>
      <c r="Z38" s="178"/>
      <c r="AA38" s="178" t="e">
        <f>_De_Loc2</f>
        <v>#N/A</v>
      </c>
      <c r="AB38" s="178" t="e">
        <f>_De_Loc2</f>
        <v>#N/A</v>
      </c>
      <c r="AC38" s="178" t="e">
        <f>_De_Loc2</f>
        <v>#N/A</v>
      </c>
      <c r="AD38" s="73">
        <f t="shared" si="0"/>
        <v>290</v>
      </c>
      <c r="AE38" s="178" t="e">
        <f>_De_Loc2</f>
        <v>#N/A</v>
      </c>
      <c r="AF38" s="178" t="e">
        <f>_De_Loc2</f>
        <v>#N/A</v>
      </c>
      <c r="AG38" s="73" t="str">
        <f t="shared" si="2"/>
        <v/>
      </c>
    </row>
    <row r="39" spans="1:33" ht="15.75" x14ac:dyDescent="0.25">
      <c r="A39" s="250" t="s">
        <v>2415</v>
      </c>
      <c r="B39" s="114">
        <f t="shared" si="1"/>
        <v>32</v>
      </c>
      <c r="C39" s="376" t="e">
        <f>_De_Loc2</f>
        <v>#N/A</v>
      </c>
      <c r="D39" s="377" t="e">
        <f>_De_Loc2</f>
        <v>#N/A</v>
      </c>
      <c r="E39" s="192" t="e">
        <f>_De_Loc2</f>
        <v>#N/A</v>
      </c>
      <c r="F39" s="178" t="e">
        <f>_De_Loc2</f>
        <v>#N/A</v>
      </c>
      <c r="G39" s="614" t="e">
        <f>_De_Loc2</f>
        <v>#N/A</v>
      </c>
      <c r="H39" s="615"/>
      <c r="I39" s="178" t="e">
        <f>_De_Loc2</f>
        <v>#N/A</v>
      </c>
      <c r="J39" s="178" t="e">
        <f>_De_Loc2</f>
        <v>#N/A</v>
      </c>
      <c r="K39" s="178" t="e">
        <f>_De_Loc2</f>
        <v>#N/A</v>
      </c>
      <c r="L39" s="178" t="e">
        <f>_De_Loc2</f>
        <v>#N/A</v>
      </c>
      <c r="M39" s="178" t="e">
        <f>_De_Loc2</f>
        <v>#N/A</v>
      </c>
      <c r="N39" s="178" t="e">
        <f>_De_Loc2</f>
        <v>#N/A</v>
      </c>
      <c r="O39" s="178" t="e">
        <f>_De_Loc2</f>
        <v>#N/A</v>
      </c>
      <c r="P39" s="178"/>
      <c r="Q39" s="114" t="s">
        <v>2575</v>
      </c>
      <c r="R39" s="114"/>
      <c r="S39" s="114"/>
      <c r="T39" s="114"/>
      <c r="U39" s="114"/>
      <c r="V39" s="114"/>
      <c r="W39" s="114"/>
      <c r="X39" s="178"/>
      <c r="Y39" s="231"/>
      <c r="Z39" s="178"/>
      <c r="AA39" s="178" t="e">
        <f>_De_Loc2</f>
        <v>#N/A</v>
      </c>
      <c r="AB39" s="178" t="e">
        <f>_De_Loc2</f>
        <v>#N/A</v>
      </c>
      <c r="AC39" s="178" t="e">
        <f>_De_Loc2</f>
        <v>#N/A</v>
      </c>
      <c r="AD39" s="73">
        <f t="shared" si="0"/>
        <v>290</v>
      </c>
      <c r="AE39" s="178" t="e">
        <f>_De_Loc2</f>
        <v>#N/A</v>
      </c>
      <c r="AF39" s="178" t="e">
        <f>_De_Loc2</f>
        <v>#N/A</v>
      </c>
      <c r="AG39" s="73" t="str">
        <f t="shared" si="2"/>
        <v/>
      </c>
    </row>
    <row r="40" spans="1:33" ht="15.75" x14ac:dyDescent="0.25">
      <c r="A40" s="250" t="s">
        <v>2419</v>
      </c>
      <c r="B40" s="114">
        <f t="shared" si="1"/>
        <v>33</v>
      </c>
      <c r="C40" s="376" t="e">
        <f>_De_Loc2</f>
        <v>#N/A</v>
      </c>
      <c r="D40" s="377" t="e">
        <f>_De_Loc2</f>
        <v>#N/A</v>
      </c>
      <c r="E40" s="192" t="e">
        <f>_De_Loc2</f>
        <v>#N/A</v>
      </c>
      <c r="F40" s="178" t="e">
        <f>_De_Loc2</f>
        <v>#N/A</v>
      </c>
      <c r="G40" s="614" t="e">
        <f>_De_Loc2</f>
        <v>#N/A</v>
      </c>
      <c r="H40" s="615"/>
      <c r="I40" s="178" t="e">
        <f>_De_Loc2</f>
        <v>#N/A</v>
      </c>
      <c r="J40" s="178" t="e">
        <f>_De_Loc2</f>
        <v>#N/A</v>
      </c>
      <c r="K40" s="178" t="e">
        <f>_De_Loc2</f>
        <v>#N/A</v>
      </c>
      <c r="L40" s="178" t="e">
        <f>_De_Loc2</f>
        <v>#N/A</v>
      </c>
      <c r="M40" s="178" t="e">
        <f>_De_Loc2</f>
        <v>#N/A</v>
      </c>
      <c r="N40" s="178" t="e">
        <f>_De_Loc2</f>
        <v>#N/A</v>
      </c>
      <c r="O40" s="178" t="e">
        <f>_De_Loc2</f>
        <v>#N/A</v>
      </c>
      <c r="P40" s="178"/>
      <c r="Q40" s="114" t="s">
        <v>2555</v>
      </c>
      <c r="R40" s="114"/>
      <c r="S40" s="114"/>
      <c r="T40" s="114"/>
      <c r="U40" s="114"/>
      <c r="V40" s="114"/>
      <c r="W40" s="114"/>
      <c r="X40" s="178"/>
      <c r="Y40" s="231"/>
      <c r="Z40" s="178"/>
      <c r="AA40" s="178" t="e">
        <f>_De_Loc2</f>
        <v>#N/A</v>
      </c>
      <c r="AB40" s="178" t="e">
        <f>_De_Loc2</f>
        <v>#N/A</v>
      </c>
      <c r="AC40" s="178" t="e">
        <f>_De_Loc2</f>
        <v>#N/A</v>
      </c>
      <c r="AD40" s="73">
        <f t="shared" si="0"/>
        <v>290</v>
      </c>
      <c r="AE40" s="178" t="e">
        <f>_De_Loc2</f>
        <v>#N/A</v>
      </c>
      <c r="AF40" s="178" t="e">
        <f>_De_Loc2</f>
        <v>#N/A</v>
      </c>
      <c r="AG40" s="73" t="str">
        <f t="shared" si="2"/>
        <v/>
      </c>
    </row>
    <row r="41" spans="1:33" ht="15.75" x14ac:dyDescent="0.2">
      <c r="A41" s="241" t="s">
        <v>2469</v>
      </c>
      <c r="B41" s="114">
        <f t="shared" si="1"/>
        <v>34</v>
      </c>
      <c r="C41" s="376" t="e">
        <f>_De_Loc2</f>
        <v>#N/A</v>
      </c>
      <c r="D41" s="377" t="e">
        <f>_De_Loc2</f>
        <v>#N/A</v>
      </c>
      <c r="E41" s="192" t="e">
        <f>_De_Loc2</f>
        <v>#N/A</v>
      </c>
      <c r="F41" s="178" t="e">
        <f>_De_Loc2</f>
        <v>#N/A</v>
      </c>
      <c r="G41" s="614" t="e">
        <f>_De_Loc2</f>
        <v>#N/A</v>
      </c>
      <c r="H41" s="615"/>
      <c r="I41" s="178" t="e">
        <f>_De_Loc2</f>
        <v>#N/A</v>
      </c>
      <c r="J41" s="178" t="e">
        <f>_De_Loc2</f>
        <v>#N/A</v>
      </c>
      <c r="K41" s="178" t="e">
        <f>_De_Loc2</f>
        <v>#N/A</v>
      </c>
      <c r="L41" s="178" t="e">
        <f>_De_Loc2</f>
        <v>#N/A</v>
      </c>
      <c r="M41" s="178" t="e">
        <f>_De_Loc2</f>
        <v>#N/A</v>
      </c>
      <c r="N41" s="178" t="e">
        <f>_De_Loc2</f>
        <v>#N/A</v>
      </c>
      <c r="O41" s="178" t="e">
        <f>_De_Loc2</f>
        <v>#N/A</v>
      </c>
      <c r="P41" s="178"/>
      <c r="Q41" s="114" t="s">
        <v>2554</v>
      </c>
      <c r="R41" s="114"/>
      <c r="S41" s="114"/>
      <c r="T41" s="114"/>
      <c r="U41" s="114"/>
      <c r="V41" s="114"/>
      <c r="W41" s="114"/>
      <c r="X41" s="178"/>
      <c r="Y41" s="231"/>
      <c r="Z41" s="178"/>
      <c r="AA41" s="178" t="e">
        <f>_De_Loc2</f>
        <v>#N/A</v>
      </c>
      <c r="AB41" s="178" t="e">
        <f>_De_Loc2</f>
        <v>#N/A</v>
      </c>
      <c r="AC41" s="178" t="e">
        <f>_De_Loc2</f>
        <v>#N/A</v>
      </c>
      <c r="AD41" s="73">
        <f t="shared" si="0"/>
        <v>290</v>
      </c>
      <c r="AE41" s="178" t="e">
        <f>_De_Loc2</f>
        <v>#N/A</v>
      </c>
      <c r="AF41" s="178" t="e">
        <f>_De_Loc2</f>
        <v>#N/A</v>
      </c>
      <c r="AG41" s="73" t="str">
        <f t="shared" si="2"/>
        <v/>
      </c>
    </row>
    <row r="42" spans="1:33" ht="15.75" x14ac:dyDescent="0.2">
      <c r="A42" s="241" t="s">
        <v>2472</v>
      </c>
      <c r="B42" s="114">
        <f t="shared" si="1"/>
        <v>35</v>
      </c>
      <c r="C42" s="376" t="e">
        <f>_De_Loc2</f>
        <v>#N/A</v>
      </c>
      <c r="D42" s="377" t="e">
        <f>_De_Loc2</f>
        <v>#N/A</v>
      </c>
      <c r="E42" s="192" t="e">
        <f>_De_Loc2</f>
        <v>#N/A</v>
      </c>
      <c r="F42" s="178" t="e">
        <f>_De_Loc2</f>
        <v>#N/A</v>
      </c>
      <c r="G42" s="614" t="e">
        <f>_De_Loc2</f>
        <v>#N/A</v>
      </c>
      <c r="H42" s="615"/>
      <c r="I42" s="178" t="e">
        <f>_De_Loc2</f>
        <v>#N/A</v>
      </c>
      <c r="J42" s="178" t="e">
        <f>_De_Loc2</f>
        <v>#N/A</v>
      </c>
      <c r="K42" s="178" t="e">
        <f>_De_Loc2</f>
        <v>#N/A</v>
      </c>
      <c r="L42" s="178" t="e">
        <f>_De_Loc2</f>
        <v>#N/A</v>
      </c>
      <c r="M42" s="178" t="e">
        <f>_De_Loc2</f>
        <v>#N/A</v>
      </c>
      <c r="N42" s="178" t="e">
        <f>_De_Loc2</f>
        <v>#N/A</v>
      </c>
      <c r="O42" s="178" t="e">
        <f>_De_Loc2</f>
        <v>#N/A</v>
      </c>
      <c r="P42" s="178"/>
      <c r="Q42" s="114" t="s">
        <v>2554</v>
      </c>
      <c r="R42" s="114"/>
      <c r="S42" s="114"/>
      <c r="T42" s="114"/>
      <c r="U42" s="114"/>
      <c r="V42" s="114"/>
      <c r="W42" s="114"/>
      <c r="X42" s="178"/>
      <c r="Y42" s="231"/>
      <c r="Z42" s="178"/>
      <c r="AA42" s="178" t="e">
        <f>_De_Loc2</f>
        <v>#N/A</v>
      </c>
      <c r="AB42" s="178" t="e">
        <f>_De_Loc2</f>
        <v>#N/A</v>
      </c>
      <c r="AC42" s="178" t="e">
        <f>_De_Loc2</f>
        <v>#N/A</v>
      </c>
      <c r="AD42" s="73">
        <f t="shared" si="0"/>
        <v>290</v>
      </c>
      <c r="AE42" s="178" t="e">
        <f>_De_Loc2</f>
        <v>#N/A</v>
      </c>
      <c r="AF42" s="178" t="e">
        <f>_De_Loc2</f>
        <v>#N/A</v>
      </c>
      <c r="AG42" s="73" t="str">
        <f t="shared" si="2"/>
        <v/>
      </c>
    </row>
    <row r="43" spans="1:33" ht="15.75" x14ac:dyDescent="0.2">
      <c r="A43" s="241" t="s">
        <v>2474</v>
      </c>
      <c r="B43" s="114">
        <f t="shared" si="1"/>
        <v>36</v>
      </c>
      <c r="C43" s="376" t="e">
        <f>_De_Loc2</f>
        <v>#N/A</v>
      </c>
      <c r="D43" s="377" t="e">
        <f>_De_Loc2</f>
        <v>#N/A</v>
      </c>
      <c r="E43" s="192" t="e">
        <f>_De_Loc2</f>
        <v>#N/A</v>
      </c>
      <c r="F43" s="178" t="e">
        <f>_De_Loc2</f>
        <v>#N/A</v>
      </c>
      <c r="G43" s="614" t="e">
        <f>_De_Loc2</f>
        <v>#N/A</v>
      </c>
      <c r="H43" s="615"/>
      <c r="I43" s="178" t="e">
        <f>_De_Loc2</f>
        <v>#N/A</v>
      </c>
      <c r="J43" s="178" t="e">
        <f>_De_Loc2</f>
        <v>#N/A</v>
      </c>
      <c r="K43" s="178" t="e">
        <f>_De_Loc2</f>
        <v>#N/A</v>
      </c>
      <c r="L43" s="178" t="e">
        <f>_De_Loc2</f>
        <v>#N/A</v>
      </c>
      <c r="M43" s="178" t="e">
        <f>_De_Loc2</f>
        <v>#N/A</v>
      </c>
      <c r="N43" s="178" t="e">
        <f>_De_Loc2</f>
        <v>#N/A</v>
      </c>
      <c r="O43" s="178" t="e">
        <f>_De_Loc2</f>
        <v>#N/A</v>
      </c>
      <c r="P43" s="178"/>
      <c r="Q43" s="198" t="s">
        <v>2554</v>
      </c>
      <c r="R43" s="114"/>
      <c r="S43" s="114"/>
      <c r="T43" s="114"/>
      <c r="U43" s="114"/>
      <c r="V43" s="114"/>
      <c r="W43" s="114"/>
      <c r="X43" s="178"/>
      <c r="Y43" s="231"/>
      <c r="Z43" s="178"/>
      <c r="AA43" s="178" t="e">
        <f>_De_Loc2</f>
        <v>#N/A</v>
      </c>
      <c r="AB43" s="178" t="e">
        <f>_De_Loc2</f>
        <v>#N/A</v>
      </c>
      <c r="AC43" s="178" t="e">
        <f>_De_Loc2</f>
        <v>#N/A</v>
      </c>
      <c r="AD43" s="73">
        <f t="shared" si="0"/>
        <v>290</v>
      </c>
      <c r="AE43" s="178" t="e">
        <f>_De_Loc2</f>
        <v>#N/A</v>
      </c>
      <c r="AF43" s="178" t="e">
        <f>_De_Loc2</f>
        <v>#N/A</v>
      </c>
      <c r="AG43" s="73" t="str">
        <f t="shared" si="2"/>
        <v/>
      </c>
    </row>
    <row r="44" spans="1:33" ht="15.75" x14ac:dyDescent="0.2">
      <c r="A44" s="241" t="s">
        <v>2532</v>
      </c>
      <c r="B44" s="114">
        <f t="shared" si="1"/>
        <v>37</v>
      </c>
      <c r="C44" s="376" t="e">
        <f>_De_Loc2</f>
        <v>#N/A</v>
      </c>
      <c r="D44" s="377" t="e">
        <f>_De_Loc2</f>
        <v>#N/A</v>
      </c>
      <c r="E44" s="192" t="e">
        <f>_De_Loc2</f>
        <v>#N/A</v>
      </c>
      <c r="F44" s="178" t="e">
        <f>_De_Loc2</f>
        <v>#N/A</v>
      </c>
      <c r="G44" s="614" t="e">
        <f>_De_Loc2</f>
        <v>#N/A</v>
      </c>
      <c r="H44" s="615"/>
      <c r="I44" s="178" t="e">
        <f>_De_Loc2</f>
        <v>#N/A</v>
      </c>
      <c r="J44" s="178" t="e">
        <f>_De_Loc2</f>
        <v>#N/A</v>
      </c>
      <c r="K44" s="178" t="e">
        <f>_De_Loc2</f>
        <v>#N/A</v>
      </c>
      <c r="L44" s="178" t="e">
        <f>_De_Loc2</f>
        <v>#N/A</v>
      </c>
      <c r="M44" s="178" t="e">
        <f>_De_Loc2</f>
        <v>#N/A</v>
      </c>
      <c r="N44" s="178" t="e">
        <f>_De_Loc2</f>
        <v>#N/A</v>
      </c>
      <c r="O44" s="178" t="e">
        <f>_De_Loc2</f>
        <v>#N/A</v>
      </c>
      <c r="P44" s="178"/>
      <c r="Q44" s="114" t="s">
        <v>2500</v>
      </c>
      <c r="R44" s="114"/>
      <c r="S44" s="114"/>
      <c r="T44" s="114"/>
      <c r="U44" s="114"/>
      <c r="V44" s="114"/>
      <c r="W44" s="114"/>
      <c r="X44" s="178"/>
      <c r="Y44" s="231"/>
      <c r="Z44" s="178"/>
      <c r="AA44" s="178" t="e">
        <f>_De_Loc2</f>
        <v>#N/A</v>
      </c>
      <c r="AB44" s="178" t="e">
        <f>_De_Loc2</f>
        <v>#N/A</v>
      </c>
      <c r="AC44" s="178" t="e">
        <f>_De_Loc2</f>
        <v>#N/A</v>
      </c>
      <c r="AD44" s="73">
        <f t="shared" si="0"/>
        <v>290</v>
      </c>
      <c r="AE44" s="178" t="e">
        <f>_De_Loc2</f>
        <v>#N/A</v>
      </c>
      <c r="AF44" s="178" t="e">
        <f>_De_Loc2</f>
        <v>#N/A</v>
      </c>
      <c r="AG44" s="73" t="str">
        <f t="shared" si="2"/>
        <v/>
      </c>
    </row>
    <row r="45" spans="1:33" ht="15.75" x14ac:dyDescent="0.25">
      <c r="A45" s="250" t="s">
        <v>2315</v>
      </c>
      <c r="B45" s="114">
        <f t="shared" si="1"/>
        <v>38</v>
      </c>
      <c r="C45" s="376" t="e">
        <f>_De_Loc2</f>
        <v>#N/A</v>
      </c>
      <c r="D45" s="377" t="e">
        <f>_De_Loc2</f>
        <v>#N/A</v>
      </c>
      <c r="E45" s="192" t="e">
        <f>_De_Loc2</f>
        <v>#N/A</v>
      </c>
      <c r="F45" s="178" t="e">
        <f>_De_Loc2</f>
        <v>#N/A</v>
      </c>
      <c r="G45" s="614" t="e">
        <f>_De_Loc2</f>
        <v>#N/A</v>
      </c>
      <c r="H45" s="615"/>
      <c r="I45" s="178" t="e">
        <f>_De_Loc2</f>
        <v>#N/A</v>
      </c>
      <c r="J45" s="178" t="e">
        <f>_De_Loc2</f>
        <v>#N/A</v>
      </c>
      <c r="K45" s="178" t="e">
        <f>_De_Loc2</f>
        <v>#N/A</v>
      </c>
      <c r="L45" s="178" t="e">
        <f>_De_Loc2</f>
        <v>#N/A</v>
      </c>
      <c r="M45" s="178" t="e">
        <f>_De_Loc2</f>
        <v>#N/A</v>
      </c>
      <c r="N45" s="178" t="e">
        <f>_De_Loc2</f>
        <v>#N/A</v>
      </c>
      <c r="O45" s="178" t="e">
        <f>_De_Loc2</f>
        <v>#N/A</v>
      </c>
      <c r="P45" s="178"/>
      <c r="Q45" s="114" t="s">
        <v>2554</v>
      </c>
      <c r="R45" s="114"/>
      <c r="S45" s="114"/>
      <c r="T45" s="114"/>
      <c r="U45" s="114"/>
      <c r="V45" s="114"/>
      <c r="W45" s="114"/>
      <c r="X45" s="178"/>
      <c r="Y45" s="231"/>
      <c r="Z45" s="178"/>
      <c r="AA45" s="178" t="e">
        <f>_De_Loc2</f>
        <v>#N/A</v>
      </c>
      <c r="AB45" s="178" t="e">
        <f>_De_Loc2</f>
        <v>#N/A</v>
      </c>
      <c r="AC45" s="178" t="e">
        <f>_De_Loc2</f>
        <v>#N/A</v>
      </c>
      <c r="AD45" s="73">
        <f t="shared" si="0"/>
        <v>290</v>
      </c>
      <c r="AE45" s="178" t="e">
        <f>_De_Loc2</f>
        <v>#N/A</v>
      </c>
      <c r="AF45" s="178" t="e">
        <f>_De_Loc2</f>
        <v>#N/A</v>
      </c>
      <c r="AG45" s="73" t="str">
        <f t="shared" si="2"/>
        <v/>
      </c>
    </row>
    <row r="46" spans="1:33" ht="15.75" x14ac:dyDescent="0.25">
      <c r="A46" s="250" t="s">
        <v>2242</v>
      </c>
      <c r="B46" s="114">
        <f t="shared" si="1"/>
        <v>39</v>
      </c>
      <c r="C46" s="376" t="e">
        <f>_De_Loc2</f>
        <v>#N/A</v>
      </c>
      <c r="D46" s="377" t="e">
        <f>_De_Loc2</f>
        <v>#N/A</v>
      </c>
      <c r="E46" s="192" t="e">
        <f>_De_Loc2</f>
        <v>#N/A</v>
      </c>
      <c r="F46" s="178" t="e">
        <f>_De_Loc2</f>
        <v>#N/A</v>
      </c>
      <c r="G46" s="614" t="e">
        <f>_De_Loc2</f>
        <v>#N/A</v>
      </c>
      <c r="H46" s="615"/>
      <c r="I46" s="178" t="e">
        <f>_De_Loc2</f>
        <v>#N/A</v>
      </c>
      <c r="J46" s="178" t="e">
        <f>_De_Loc2</f>
        <v>#N/A</v>
      </c>
      <c r="K46" s="178" t="e">
        <f>_De_Loc2</f>
        <v>#N/A</v>
      </c>
      <c r="L46" s="178" t="e">
        <f>_De_Loc2</f>
        <v>#N/A</v>
      </c>
      <c r="M46" s="178" t="e">
        <f>_De_Loc2</f>
        <v>#N/A</v>
      </c>
      <c r="N46" s="178" t="e">
        <f>_De_Loc2</f>
        <v>#N/A</v>
      </c>
      <c r="O46" s="178" t="e">
        <f>_De_Loc2</f>
        <v>#N/A</v>
      </c>
      <c r="P46" s="178"/>
      <c r="Q46" s="114" t="s">
        <v>2554</v>
      </c>
      <c r="R46" s="114"/>
      <c r="S46" s="202"/>
      <c r="T46" s="114"/>
      <c r="U46" s="114"/>
      <c r="V46" s="114"/>
      <c r="W46" s="114"/>
      <c r="X46" s="178"/>
      <c r="Y46" s="231"/>
      <c r="Z46" s="178"/>
      <c r="AA46" s="178" t="e">
        <f>_De_Loc2</f>
        <v>#N/A</v>
      </c>
      <c r="AB46" s="178" t="e">
        <f>_De_Loc2</f>
        <v>#N/A</v>
      </c>
      <c r="AC46" s="178" t="e">
        <f>_De_Loc2</f>
        <v>#N/A</v>
      </c>
      <c r="AD46" s="73">
        <f t="shared" si="0"/>
        <v>290</v>
      </c>
      <c r="AE46" s="178" t="e">
        <f>_De_Loc2</f>
        <v>#N/A</v>
      </c>
      <c r="AF46" s="178" t="e">
        <f>_De_Loc2</f>
        <v>#N/A</v>
      </c>
      <c r="AG46" s="73" t="str">
        <f t="shared" si="2"/>
        <v/>
      </c>
    </row>
    <row r="47" spans="1:33" ht="15.75" x14ac:dyDescent="0.2">
      <c r="A47" s="241" t="s">
        <v>2356</v>
      </c>
      <c r="B47" s="114">
        <f t="shared" si="1"/>
        <v>40</v>
      </c>
      <c r="C47" s="376" t="e">
        <f>_De_Loc2</f>
        <v>#N/A</v>
      </c>
      <c r="D47" s="377" t="e">
        <f>_De_Loc2</f>
        <v>#N/A</v>
      </c>
      <c r="E47" s="192" t="e">
        <f>_De_Loc2</f>
        <v>#N/A</v>
      </c>
      <c r="F47" s="178" t="e">
        <f>_De_Loc2</f>
        <v>#N/A</v>
      </c>
      <c r="G47" s="614" t="e">
        <f>_De_Loc2</f>
        <v>#N/A</v>
      </c>
      <c r="H47" s="615"/>
      <c r="I47" s="178" t="e">
        <f>_De_Loc2</f>
        <v>#N/A</v>
      </c>
      <c r="J47" s="178" t="e">
        <f>_De_Loc2</f>
        <v>#N/A</v>
      </c>
      <c r="K47" s="178" t="e">
        <f>_De_Loc2</f>
        <v>#N/A</v>
      </c>
      <c r="L47" s="178" t="e">
        <f>_De_Loc2</f>
        <v>#N/A</v>
      </c>
      <c r="M47" s="178" t="e">
        <f>_De_Loc2</f>
        <v>#N/A</v>
      </c>
      <c r="N47" s="178" t="e">
        <f>_De_Loc2</f>
        <v>#N/A</v>
      </c>
      <c r="O47" s="178" t="e">
        <f>_De_Loc2</f>
        <v>#N/A</v>
      </c>
      <c r="P47" s="178"/>
      <c r="Q47" s="114" t="s">
        <v>2576</v>
      </c>
      <c r="R47" s="114"/>
      <c r="S47" s="114"/>
      <c r="T47" s="114"/>
      <c r="U47" s="114"/>
      <c r="V47" s="114"/>
      <c r="W47" s="114"/>
      <c r="X47" s="178"/>
      <c r="Y47" s="231"/>
      <c r="Z47" s="178"/>
      <c r="AA47" s="178" t="e">
        <f>_De_Loc2</f>
        <v>#N/A</v>
      </c>
      <c r="AB47" s="178" t="e">
        <f>_De_Loc2</f>
        <v>#N/A</v>
      </c>
      <c r="AC47" s="178" t="e">
        <f>_De_Loc2</f>
        <v>#N/A</v>
      </c>
      <c r="AD47" s="73">
        <f t="shared" si="0"/>
        <v>290</v>
      </c>
      <c r="AE47" s="178" t="e">
        <f>_De_Loc2</f>
        <v>#N/A</v>
      </c>
      <c r="AF47" s="178" t="e">
        <f>_De_Loc2</f>
        <v>#N/A</v>
      </c>
      <c r="AG47" s="73" t="str">
        <f t="shared" si="2"/>
        <v/>
      </c>
    </row>
    <row r="48" spans="1:33" ht="15.75" x14ac:dyDescent="0.2">
      <c r="A48" s="241" t="s">
        <v>2360</v>
      </c>
      <c r="B48" s="114">
        <f t="shared" si="1"/>
        <v>41</v>
      </c>
      <c r="C48" s="376" t="e">
        <f>_De_Loc2</f>
        <v>#N/A</v>
      </c>
      <c r="D48" s="377" t="e">
        <f>_De_Loc2</f>
        <v>#N/A</v>
      </c>
      <c r="E48" s="192" t="e">
        <f>_De_Loc2</f>
        <v>#N/A</v>
      </c>
      <c r="F48" s="178" t="e">
        <f>_De_Loc2</f>
        <v>#N/A</v>
      </c>
      <c r="G48" s="614" t="e">
        <f>_De_Loc2</f>
        <v>#N/A</v>
      </c>
      <c r="H48" s="615"/>
      <c r="I48" s="178" t="e">
        <f>_De_Loc2</f>
        <v>#N/A</v>
      </c>
      <c r="J48" s="178" t="e">
        <f>_De_Loc2</f>
        <v>#N/A</v>
      </c>
      <c r="K48" s="178" t="e">
        <f>_De_Loc2</f>
        <v>#N/A</v>
      </c>
      <c r="L48" s="178" t="e">
        <f>_De_Loc2</f>
        <v>#N/A</v>
      </c>
      <c r="M48" s="178" t="e">
        <f>_De_Loc2</f>
        <v>#N/A</v>
      </c>
      <c r="N48" s="178" t="e">
        <f>_De_Loc2</f>
        <v>#N/A</v>
      </c>
      <c r="O48" s="178" t="e">
        <f>_De_Loc2</f>
        <v>#N/A</v>
      </c>
      <c r="P48" s="178"/>
      <c r="Q48" s="114" t="s">
        <v>2554</v>
      </c>
      <c r="R48" s="114"/>
      <c r="S48" s="114"/>
      <c r="T48" s="114"/>
      <c r="U48" s="114"/>
      <c r="V48" s="114"/>
      <c r="W48" s="114"/>
      <c r="X48" s="178"/>
      <c r="Y48" s="231"/>
      <c r="Z48" s="178"/>
      <c r="AA48" s="178" t="e">
        <f>_De_Loc2</f>
        <v>#N/A</v>
      </c>
      <c r="AB48" s="178" t="e">
        <f>_De_Loc2</f>
        <v>#N/A</v>
      </c>
      <c r="AC48" s="178" t="e">
        <f>_De_Loc2</f>
        <v>#N/A</v>
      </c>
      <c r="AD48" s="73">
        <f t="shared" si="0"/>
        <v>290</v>
      </c>
      <c r="AE48" s="178" t="e">
        <f>_De_Loc2</f>
        <v>#N/A</v>
      </c>
      <c r="AF48" s="178" t="e">
        <f>_De_Loc2</f>
        <v>#N/A</v>
      </c>
      <c r="AG48" s="73" t="str">
        <f t="shared" si="2"/>
        <v/>
      </c>
    </row>
    <row r="49" spans="1:33" ht="15.75" x14ac:dyDescent="0.2">
      <c r="A49" s="241" t="s">
        <v>2276</v>
      </c>
      <c r="B49" s="114">
        <f t="shared" si="1"/>
        <v>42</v>
      </c>
      <c r="C49" s="376" t="e">
        <f>_De_Loc2</f>
        <v>#N/A</v>
      </c>
      <c r="D49" s="377" t="e">
        <f>_De_Loc2</f>
        <v>#N/A</v>
      </c>
      <c r="E49" s="192" t="e">
        <f>_De_Loc2</f>
        <v>#N/A</v>
      </c>
      <c r="F49" s="178" t="e">
        <f>_De_Loc2</f>
        <v>#N/A</v>
      </c>
      <c r="G49" s="614" t="e">
        <f>_De_Loc2</f>
        <v>#N/A</v>
      </c>
      <c r="H49" s="615"/>
      <c r="I49" s="178" t="e">
        <f>_De_Loc2</f>
        <v>#N/A</v>
      </c>
      <c r="J49" s="178" t="e">
        <f>_De_Loc2</f>
        <v>#N/A</v>
      </c>
      <c r="K49" s="178" t="e">
        <f>_De_Loc2</f>
        <v>#N/A</v>
      </c>
      <c r="L49" s="178" t="e">
        <f>_De_Loc2</f>
        <v>#N/A</v>
      </c>
      <c r="M49" s="178" t="e">
        <f>_De_Loc2</f>
        <v>#N/A</v>
      </c>
      <c r="N49" s="178" t="e">
        <f>_De_Loc2</f>
        <v>#N/A</v>
      </c>
      <c r="O49" s="178" t="e">
        <f>_De_Loc2</f>
        <v>#N/A</v>
      </c>
      <c r="P49" s="178"/>
      <c r="Q49" s="114" t="s">
        <v>2577</v>
      </c>
      <c r="R49" s="114"/>
      <c r="S49" s="114"/>
      <c r="T49" s="114"/>
      <c r="U49" s="114"/>
      <c r="V49" s="114"/>
      <c r="W49" s="114"/>
      <c r="X49" s="178"/>
      <c r="Y49" s="231"/>
      <c r="Z49" s="178"/>
      <c r="AA49" s="178" t="e">
        <f>_De_Loc2</f>
        <v>#N/A</v>
      </c>
      <c r="AB49" s="178" t="e">
        <f>_De_Loc2</f>
        <v>#N/A</v>
      </c>
      <c r="AC49" s="178" t="e">
        <f>_De_Loc2</f>
        <v>#N/A</v>
      </c>
      <c r="AD49" s="73">
        <f t="shared" si="0"/>
        <v>290</v>
      </c>
      <c r="AE49" s="178" t="e">
        <f>_De_Loc2</f>
        <v>#N/A</v>
      </c>
      <c r="AF49" s="178" t="e">
        <f>_De_Loc2</f>
        <v>#N/A</v>
      </c>
      <c r="AG49" s="73" t="str">
        <f t="shared" si="2"/>
        <v/>
      </c>
    </row>
    <row r="50" spans="1:33" ht="15.75" x14ac:dyDescent="0.2">
      <c r="A50" s="257" t="s">
        <v>2494</v>
      </c>
      <c r="B50" s="114">
        <f t="shared" si="1"/>
        <v>43</v>
      </c>
      <c r="C50" s="376" t="e">
        <f>_De_Loc2</f>
        <v>#N/A</v>
      </c>
      <c r="D50" s="377" t="e">
        <f>_De_Loc2</f>
        <v>#N/A</v>
      </c>
      <c r="E50" s="192" t="e">
        <f>_De_Loc2</f>
        <v>#N/A</v>
      </c>
      <c r="F50" s="178" t="e">
        <f>_De_Loc2</f>
        <v>#N/A</v>
      </c>
      <c r="G50" s="614" t="e">
        <f>_De_Loc2</f>
        <v>#N/A</v>
      </c>
      <c r="H50" s="615"/>
      <c r="I50" s="178" t="e">
        <f>_De_Loc2</f>
        <v>#N/A</v>
      </c>
      <c r="J50" s="178" t="e">
        <f>_De_Loc2</f>
        <v>#N/A</v>
      </c>
      <c r="K50" s="178" t="e">
        <f>_De_Loc2</f>
        <v>#N/A</v>
      </c>
      <c r="L50" s="178" t="e">
        <f>_De_Loc2</f>
        <v>#N/A</v>
      </c>
      <c r="M50" s="178" t="e">
        <f>_De_Loc2</f>
        <v>#N/A</v>
      </c>
      <c r="N50" s="178" t="e">
        <f>_De_Loc2</f>
        <v>#N/A</v>
      </c>
      <c r="O50" s="178" t="e">
        <f>_De_Loc2</f>
        <v>#N/A</v>
      </c>
      <c r="P50" s="178"/>
      <c r="Q50" s="114" t="s">
        <v>2572</v>
      </c>
      <c r="R50" s="114"/>
      <c r="S50" s="114" t="s">
        <v>2579</v>
      </c>
      <c r="T50" s="114"/>
      <c r="U50" s="114"/>
      <c r="V50" s="114"/>
      <c r="W50" s="114"/>
      <c r="X50" s="178"/>
      <c r="Y50" s="231"/>
      <c r="Z50" s="178"/>
      <c r="AA50" s="178" t="e">
        <f>_De_Loc2</f>
        <v>#N/A</v>
      </c>
      <c r="AB50" s="178" t="e">
        <f>_De_Loc2</f>
        <v>#N/A</v>
      </c>
      <c r="AC50" s="178" t="e">
        <f>_De_Loc2</f>
        <v>#N/A</v>
      </c>
      <c r="AD50" s="73">
        <f t="shared" si="0"/>
        <v>290</v>
      </c>
      <c r="AE50" s="178" t="e">
        <f>_De_Loc2</f>
        <v>#N/A</v>
      </c>
      <c r="AF50" s="178" t="e">
        <f>_De_Loc2</f>
        <v>#N/A</v>
      </c>
      <c r="AG50" s="73" t="str">
        <f t="shared" si="2"/>
        <v/>
      </c>
    </row>
    <row r="51" spans="1:33" ht="15.75" x14ac:dyDescent="0.2">
      <c r="A51" s="241" t="s">
        <v>2344</v>
      </c>
      <c r="B51" s="114">
        <f t="shared" si="1"/>
        <v>44</v>
      </c>
      <c r="C51" s="376" t="e">
        <f>_De_Loc2</f>
        <v>#N/A</v>
      </c>
      <c r="D51" s="377" t="e">
        <f>_De_Loc2</f>
        <v>#N/A</v>
      </c>
      <c r="E51" s="192" t="e">
        <f>_De_Loc2</f>
        <v>#N/A</v>
      </c>
      <c r="F51" s="178" t="e">
        <f>_De_Loc2</f>
        <v>#N/A</v>
      </c>
      <c r="G51" s="614" t="e">
        <f>_De_Loc2</f>
        <v>#N/A</v>
      </c>
      <c r="H51" s="615"/>
      <c r="I51" s="178" t="e">
        <f>_De_Loc2</f>
        <v>#N/A</v>
      </c>
      <c r="J51" s="178" t="e">
        <f>_De_Loc2</f>
        <v>#N/A</v>
      </c>
      <c r="K51" s="178" t="e">
        <f>_De_Loc2</f>
        <v>#N/A</v>
      </c>
      <c r="L51" s="178" t="e">
        <f>_De_Loc2</f>
        <v>#N/A</v>
      </c>
      <c r="M51" s="178" t="e">
        <f>_De_Loc2</f>
        <v>#N/A</v>
      </c>
      <c r="N51" s="178" t="e">
        <f>_De_Loc2</f>
        <v>#N/A</v>
      </c>
      <c r="O51" s="178" t="e">
        <f>_De_Loc2</f>
        <v>#N/A</v>
      </c>
      <c r="P51" s="178"/>
      <c r="Q51" s="114" t="s">
        <v>2555</v>
      </c>
      <c r="R51" s="114"/>
      <c r="S51" s="114"/>
      <c r="T51" s="114"/>
      <c r="U51" s="114"/>
      <c r="V51" s="114"/>
      <c r="W51" s="114"/>
      <c r="X51" s="178"/>
      <c r="Y51" s="231"/>
      <c r="Z51" s="178"/>
      <c r="AA51" s="178" t="e">
        <f>_De_Loc2</f>
        <v>#N/A</v>
      </c>
      <c r="AB51" s="178" t="e">
        <f>_De_Loc2</f>
        <v>#N/A</v>
      </c>
      <c r="AC51" s="178" t="e">
        <f>_De_Loc2</f>
        <v>#N/A</v>
      </c>
      <c r="AD51" s="73">
        <f t="shared" si="0"/>
        <v>290</v>
      </c>
      <c r="AE51" s="178" t="e">
        <f>_De_Loc2</f>
        <v>#N/A</v>
      </c>
      <c r="AF51" s="178" t="e">
        <f>_De_Loc2</f>
        <v>#N/A</v>
      </c>
      <c r="AG51" s="73" t="str">
        <f t="shared" si="2"/>
        <v/>
      </c>
    </row>
    <row r="52" spans="1:33" ht="15.75" x14ac:dyDescent="0.2">
      <c r="A52" s="241" t="s">
        <v>2546</v>
      </c>
      <c r="B52" s="114">
        <f t="shared" si="1"/>
        <v>45</v>
      </c>
      <c r="C52" s="376" t="e">
        <f>_De_Loc2</f>
        <v>#N/A</v>
      </c>
      <c r="D52" s="377" t="e">
        <f>_De_Loc2</f>
        <v>#N/A</v>
      </c>
      <c r="E52" s="192" t="e">
        <f>_De_Loc2</f>
        <v>#N/A</v>
      </c>
      <c r="F52" s="178" t="e">
        <f>_De_Loc2</f>
        <v>#N/A</v>
      </c>
      <c r="G52" s="614" t="e">
        <f>_De_Loc2</f>
        <v>#N/A</v>
      </c>
      <c r="H52" s="615"/>
      <c r="I52" s="178" t="e">
        <f>_De_Loc2</f>
        <v>#N/A</v>
      </c>
      <c r="J52" s="178" t="e">
        <f>_De_Loc2</f>
        <v>#N/A</v>
      </c>
      <c r="K52" s="178" t="e">
        <f>_De_Loc2</f>
        <v>#N/A</v>
      </c>
      <c r="L52" s="178" t="e">
        <f>_De_Loc2</f>
        <v>#N/A</v>
      </c>
      <c r="M52" s="178" t="e">
        <f>_De_Loc2</f>
        <v>#N/A</v>
      </c>
      <c r="N52" s="178" t="e">
        <f>_De_Loc2</f>
        <v>#N/A</v>
      </c>
      <c r="O52" s="178" t="e">
        <f>_De_Loc2</f>
        <v>#N/A</v>
      </c>
      <c r="P52" s="178"/>
      <c r="Q52" s="114" t="s">
        <v>2555</v>
      </c>
      <c r="R52" s="114"/>
      <c r="S52" s="114"/>
      <c r="T52" s="114"/>
      <c r="U52" s="114"/>
      <c r="V52" s="114"/>
      <c r="W52" s="114"/>
      <c r="X52" s="178"/>
      <c r="Y52" s="231"/>
      <c r="Z52" s="178"/>
      <c r="AA52" s="178" t="e">
        <f>_De_Loc2</f>
        <v>#N/A</v>
      </c>
      <c r="AB52" s="178" t="e">
        <f>_De_Loc2</f>
        <v>#N/A</v>
      </c>
      <c r="AC52" s="178" t="e">
        <f>_De_Loc2</f>
        <v>#N/A</v>
      </c>
      <c r="AD52" s="73">
        <f t="shared" si="0"/>
        <v>290</v>
      </c>
      <c r="AE52" s="178" t="e">
        <f>_De_Loc2</f>
        <v>#N/A</v>
      </c>
      <c r="AF52" s="178" t="e">
        <f>_De_Loc2</f>
        <v>#N/A</v>
      </c>
      <c r="AG52" s="73" t="str">
        <f t="shared" si="2"/>
        <v/>
      </c>
    </row>
    <row r="53" spans="1:33" ht="15.75" x14ac:dyDescent="0.2">
      <c r="A53" s="241" t="s">
        <v>2382</v>
      </c>
      <c r="B53" s="114">
        <f t="shared" si="1"/>
        <v>46</v>
      </c>
      <c r="C53" s="376" t="e">
        <f>_De_Loc2</f>
        <v>#N/A</v>
      </c>
      <c r="D53" s="377" t="e">
        <f>_De_Loc2</f>
        <v>#N/A</v>
      </c>
      <c r="E53" s="192" t="e">
        <f>_De_Loc2</f>
        <v>#N/A</v>
      </c>
      <c r="F53" s="178" t="e">
        <f>_De_Loc2</f>
        <v>#N/A</v>
      </c>
      <c r="G53" s="614" t="e">
        <f>_De_Loc2</f>
        <v>#N/A</v>
      </c>
      <c r="H53" s="615"/>
      <c r="I53" s="178" t="e">
        <f>_De_Loc2</f>
        <v>#N/A</v>
      </c>
      <c r="J53" s="178" t="e">
        <f>_De_Loc2</f>
        <v>#N/A</v>
      </c>
      <c r="K53" s="178" t="e">
        <f>_De_Loc2</f>
        <v>#N/A</v>
      </c>
      <c r="L53" s="178" t="e">
        <f>_De_Loc2</f>
        <v>#N/A</v>
      </c>
      <c r="M53" s="178" t="e">
        <f>_De_Loc2</f>
        <v>#N/A</v>
      </c>
      <c r="N53" s="178" t="e">
        <f>_De_Loc2</f>
        <v>#N/A</v>
      </c>
      <c r="O53" s="178" t="e">
        <f>_De_Loc2</f>
        <v>#N/A</v>
      </c>
      <c r="P53" s="178"/>
      <c r="Q53" s="114" t="s">
        <v>2555</v>
      </c>
      <c r="R53" s="114"/>
      <c r="S53" s="114"/>
      <c r="T53" s="114"/>
      <c r="U53" s="114"/>
      <c r="V53" s="114"/>
      <c r="W53" s="114"/>
      <c r="X53" s="178"/>
      <c r="Y53" s="231"/>
      <c r="Z53" s="178"/>
      <c r="AA53" s="178" t="e">
        <f>_De_Loc2</f>
        <v>#N/A</v>
      </c>
      <c r="AB53" s="178" t="e">
        <f>_De_Loc2</f>
        <v>#N/A</v>
      </c>
      <c r="AC53" s="178" t="e">
        <f>_De_Loc2</f>
        <v>#N/A</v>
      </c>
      <c r="AD53" s="73">
        <f t="shared" si="0"/>
        <v>290</v>
      </c>
      <c r="AE53" s="178" t="e">
        <f>_De_Loc2</f>
        <v>#N/A</v>
      </c>
      <c r="AF53" s="178" t="e">
        <f>_De_Loc2</f>
        <v>#N/A</v>
      </c>
      <c r="AG53" s="73" t="str">
        <f t="shared" si="2"/>
        <v/>
      </c>
    </row>
    <row r="54" spans="1:33" ht="15.75" x14ac:dyDescent="0.2">
      <c r="A54" s="241" t="s">
        <v>2365</v>
      </c>
      <c r="B54" s="114">
        <f t="shared" si="1"/>
        <v>47</v>
      </c>
      <c r="C54" s="376" t="e">
        <f>_De_Loc2</f>
        <v>#N/A</v>
      </c>
      <c r="D54" s="377" t="e">
        <f>_De_Loc2</f>
        <v>#N/A</v>
      </c>
      <c r="E54" s="192" t="e">
        <f>_De_Loc2</f>
        <v>#N/A</v>
      </c>
      <c r="F54" s="178" t="e">
        <f>_De_Loc2</f>
        <v>#N/A</v>
      </c>
      <c r="G54" s="614" t="e">
        <f>_De_Loc2</f>
        <v>#N/A</v>
      </c>
      <c r="H54" s="615"/>
      <c r="I54" s="178" t="e">
        <f>_De_Loc2</f>
        <v>#N/A</v>
      </c>
      <c r="J54" s="178" t="e">
        <f>_De_Loc2</f>
        <v>#N/A</v>
      </c>
      <c r="K54" s="178" t="e">
        <f>_De_Loc2</f>
        <v>#N/A</v>
      </c>
      <c r="L54" s="178" t="e">
        <f>_De_Loc2</f>
        <v>#N/A</v>
      </c>
      <c r="M54" s="178" t="e">
        <f>_De_Loc2</f>
        <v>#N/A</v>
      </c>
      <c r="N54" s="178" t="e">
        <f>_De_Loc2</f>
        <v>#N/A</v>
      </c>
      <c r="O54" s="178" t="e">
        <f>_De_Loc2</f>
        <v>#N/A</v>
      </c>
      <c r="P54" s="178"/>
      <c r="Q54" s="114" t="s">
        <v>2555</v>
      </c>
      <c r="R54" s="114"/>
      <c r="S54" s="114"/>
      <c r="T54" s="114"/>
      <c r="U54" s="114"/>
      <c r="V54" s="114"/>
      <c r="W54" s="114"/>
      <c r="X54" s="178"/>
      <c r="Y54" s="231"/>
      <c r="Z54" s="178"/>
      <c r="AA54" s="178" t="e">
        <f>_De_Loc2</f>
        <v>#N/A</v>
      </c>
      <c r="AB54" s="178" t="e">
        <f>_De_Loc2</f>
        <v>#N/A</v>
      </c>
      <c r="AC54" s="178" t="e">
        <f>_De_Loc2</f>
        <v>#N/A</v>
      </c>
      <c r="AD54" s="73">
        <f t="shared" si="0"/>
        <v>290</v>
      </c>
      <c r="AE54" s="178" t="e">
        <f>_De_Loc2</f>
        <v>#N/A</v>
      </c>
      <c r="AF54" s="178" t="e">
        <f>_De_Loc2</f>
        <v>#N/A</v>
      </c>
      <c r="AG54" s="73" t="str">
        <f t="shared" si="2"/>
        <v/>
      </c>
    </row>
    <row r="55" spans="1:33" ht="15.75" x14ac:dyDescent="0.2">
      <c r="A55" s="241" t="s">
        <v>2261</v>
      </c>
      <c r="B55" s="114">
        <f t="shared" si="1"/>
        <v>48</v>
      </c>
      <c r="C55" s="376" t="e">
        <f>_De_Loc2</f>
        <v>#N/A</v>
      </c>
      <c r="D55" s="377" t="e">
        <f>_De_Loc2</f>
        <v>#N/A</v>
      </c>
      <c r="E55" s="192" t="e">
        <f>_De_Loc2</f>
        <v>#N/A</v>
      </c>
      <c r="F55" s="178" t="e">
        <f>_De_Loc2</f>
        <v>#N/A</v>
      </c>
      <c r="G55" s="614" t="e">
        <f>_De_Loc2</f>
        <v>#N/A</v>
      </c>
      <c r="H55" s="615"/>
      <c r="I55" s="178" t="e">
        <f>_De_Loc2</f>
        <v>#N/A</v>
      </c>
      <c r="J55" s="178" t="e">
        <f>_De_Loc2</f>
        <v>#N/A</v>
      </c>
      <c r="K55" s="178" t="e">
        <f>_De_Loc2</f>
        <v>#N/A</v>
      </c>
      <c r="L55" s="178" t="e">
        <f>_De_Loc2</f>
        <v>#N/A</v>
      </c>
      <c r="M55" s="178" t="e">
        <f>_De_Loc2</f>
        <v>#N/A</v>
      </c>
      <c r="N55" s="178" t="e">
        <f>_De_Loc2</f>
        <v>#N/A</v>
      </c>
      <c r="O55" s="178" t="e">
        <f>_De_Loc2</f>
        <v>#N/A</v>
      </c>
      <c r="P55" s="178"/>
      <c r="Q55" s="114" t="s">
        <v>2571</v>
      </c>
      <c r="R55" s="114"/>
      <c r="S55" s="114"/>
      <c r="T55" s="114"/>
      <c r="U55" s="114"/>
      <c r="V55" s="114"/>
      <c r="W55" s="114"/>
      <c r="X55" s="178"/>
      <c r="Y55" s="231"/>
      <c r="Z55" s="178"/>
      <c r="AA55" s="178" t="e">
        <f>_De_Loc2</f>
        <v>#N/A</v>
      </c>
      <c r="AB55" s="178" t="e">
        <f>_De_Loc2</f>
        <v>#N/A</v>
      </c>
      <c r="AC55" s="178" t="e">
        <f>_De_Loc2</f>
        <v>#N/A</v>
      </c>
      <c r="AD55" s="73">
        <f t="shared" si="0"/>
        <v>290</v>
      </c>
      <c r="AE55" s="178" t="e">
        <f>_De_Loc2</f>
        <v>#N/A</v>
      </c>
      <c r="AF55" s="178" t="e">
        <f>_De_Loc2</f>
        <v>#N/A</v>
      </c>
      <c r="AG55" s="73" t="str">
        <f t="shared" si="2"/>
        <v/>
      </c>
    </row>
    <row r="56" spans="1:33" ht="15.75" x14ac:dyDescent="0.2">
      <c r="A56" s="241" t="s">
        <v>2304</v>
      </c>
      <c r="B56" s="114">
        <f t="shared" si="1"/>
        <v>49</v>
      </c>
      <c r="C56" s="376" t="e">
        <f>_De_Loc2</f>
        <v>#N/A</v>
      </c>
      <c r="D56" s="377" t="e">
        <f>_De_Loc2</f>
        <v>#N/A</v>
      </c>
      <c r="E56" s="192" t="e">
        <f>_De_Loc2</f>
        <v>#N/A</v>
      </c>
      <c r="F56" s="178" t="e">
        <f>_De_Loc2</f>
        <v>#N/A</v>
      </c>
      <c r="G56" s="614" t="e">
        <f>_De_Loc2</f>
        <v>#N/A</v>
      </c>
      <c r="H56" s="615"/>
      <c r="I56" s="178" t="e">
        <f>_De_Loc2</f>
        <v>#N/A</v>
      </c>
      <c r="J56" s="178" t="e">
        <f>_De_Loc2</f>
        <v>#N/A</v>
      </c>
      <c r="K56" s="178" t="e">
        <f>_De_Loc2</f>
        <v>#N/A</v>
      </c>
      <c r="L56" s="178" t="e">
        <f>_De_Loc2</f>
        <v>#N/A</v>
      </c>
      <c r="M56" s="178" t="e">
        <f>_De_Loc2</f>
        <v>#N/A</v>
      </c>
      <c r="N56" s="178" t="e">
        <f>_De_Loc2</f>
        <v>#N/A</v>
      </c>
      <c r="O56" s="178" t="e">
        <f>_De_Loc2</f>
        <v>#N/A</v>
      </c>
      <c r="P56" s="178"/>
      <c r="Q56" s="114" t="s">
        <v>2580</v>
      </c>
      <c r="R56" s="114"/>
      <c r="S56" s="114"/>
      <c r="T56" s="114"/>
      <c r="U56" s="114"/>
      <c r="V56" s="114"/>
      <c r="W56" s="114"/>
      <c r="X56" s="178"/>
      <c r="Y56" s="231"/>
      <c r="Z56" s="178"/>
      <c r="AA56" s="178" t="e">
        <f>_De_Loc2</f>
        <v>#N/A</v>
      </c>
      <c r="AB56" s="178" t="e">
        <f>_De_Loc2</f>
        <v>#N/A</v>
      </c>
      <c r="AC56" s="178" t="e">
        <f>_De_Loc2</f>
        <v>#N/A</v>
      </c>
      <c r="AD56" s="73">
        <f t="shared" si="0"/>
        <v>290</v>
      </c>
      <c r="AE56" s="178" t="e">
        <f>_De_Loc2</f>
        <v>#N/A</v>
      </c>
      <c r="AF56" s="178" t="e">
        <f>_De_Loc2</f>
        <v>#N/A</v>
      </c>
      <c r="AG56" s="73" t="str">
        <f t="shared" si="2"/>
        <v/>
      </c>
    </row>
    <row r="57" spans="1:33" ht="15.75" x14ac:dyDescent="0.2">
      <c r="A57" s="241" t="s">
        <v>2404</v>
      </c>
      <c r="B57" s="114">
        <f t="shared" si="1"/>
        <v>50</v>
      </c>
      <c r="C57" s="184" t="e">
        <f>_De_Loc2</f>
        <v>#N/A</v>
      </c>
      <c r="D57" s="185" t="e">
        <f>_De_Loc2</f>
        <v>#N/A</v>
      </c>
      <c r="E57" s="192" t="e">
        <f>_De_Loc2</f>
        <v>#N/A</v>
      </c>
      <c r="F57" s="178" t="e">
        <f>_De_Loc2</f>
        <v>#N/A</v>
      </c>
      <c r="G57" s="614" t="e">
        <f>_De_Loc2</f>
        <v>#N/A</v>
      </c>
      <c r="H57" s="615"/>
      <c r="I57" s="178" t="e">
        <f>_De_Loc2</f>
        <v>#N/A</v>
      </c>
      <c r="J57" s="178" t="e">
        <f>_De_Loc2</f>
        <v>#N/A</v>
      </c>
      <c r="K57" s="178" t="e">
        <f>_De_Loc2</f>
        <v>#N/A</v>
      </c>
      <c r="L57" s="178" t="e">
        <f>_De_Loc2</f>
        <v>#N/A</v>
      </c>
      <c r="M57" s="178" t="e">
        <f>_De_Loc2</f>
        <v>#N/A</v>
      </c>
      <c r="N57" s="178" t="e">
        <f>_De_Loc2</f>
        <v>#N/A</v>
      </c>
      <c r="O57" s="178" t="e">
        <f>_De_Loc2</f>
        <v>#N/A</v>
      </c>
      <c r="P57" s="178"/>
      <c r="Q57" s="114" t="s">
        <v>2588</v>
      </c>
      <c r="R57" s="114"/>
      <c r="S57" s="114"/>
      <c r="T57" s="114"/>
      <c r="U57" s="114"/>
      <c r="V57" s="114"/>
      <c r="W57" s="201"/>
      <c r="X57" s="178"/>
      <c r="Y57" s="231"/>
      <c r="Z57" s="178"/>
      <c r="AA57" s="178" t="e">
        <f>_De_Loc2</f>
        <v>#N/A</v>
      </c>
      <c r="AB57" s="178" t="e">
        <f>_De_Loc2</f>
        <v>#N/A</v>
      </c>
      <c r="AC57" s="178" t="e">
        <f>_De_Loc2</f>
        <v>#N/A</v>
      </c>
      <c r="AD57" s="73">
        <f t="shared" si="0"/>
        <v>290</v>
      </c>
      <c r="AE57" s="178" t="e">
        <f>_De_Loc2</f>
        <v>#N/A</v>
      </c>
      <c r="AF57" s="178" t="e">
        <f>_De_Loc2</f>
        <v>#N/A</v>
      </c>
      <c r="AG57" s="73" t="str">
        <f t="shared" si="2"/>
        <v/>
      </c>
    </row>
    <row r="58" spans="1:33" ht="15.75" x14ac:dyDescent="0.2">
      <c r="A58" s="241" t="s">
        <v>2533</v>
      </c>
      <c r="B58" s="114">
        <f t="shared" si="1"/>
        <v>51</v>
      </c>
      <c r="C58" s="184" t="e">
        <f>_De_Loc2</f>
        <v>#N/A</v>
      </c>
      <c r="D58" s="185" t="e">
        <f>_De_Loc2</f>
        <v>#N/A</v>
      </c>
      <c r="E58" s="192" t="e">
        <f>_De_Loc2</f>
        <v>#N/A</v>
      </c>
      <c r="F58" s="178" t="e">
        <f>_De_Loc2</f>
        <v>#N/A</v>
      </c>
      <c r="G58" s="614" t="e">
        <f>_De_Loc2</f>
        <v>#N/A</v>
      </c>
      <c r="H58" s="615"/>
      <c r="I58" s="178" t="e">
        <f>_De_Loc2</f>
        <v>#N/A</v>
      </c>
      <c r="J58" s="178" t="e">
        <f>_De_Loc2</f>
        <v>#N/A</v>
      </c>
      <c r="K58" s="178" t="e">
        <f>_De_Loc2</f>
        <v>#N/A</v>
      </c>
      <c r="L58" s="178" t="e">
        <f>_De_Loc2</f>
        <v>#N/A</v>
      </c>
      <c r="M58" s="178" t="e">
        <f>_De_Loc2</f>
        <v>#N/A</v>
      </c>
      <c r="N58" s="178" t="e">
        <f>_De_Loc2</f>
        <v>#N/A</v>
      </c>
      <c r="O58" s="178" t="e">
        <f>_De_Loc2</f>
        <v>#N/A</v>
      </c>
      <c r="P58" s="178"/>
      <c r="Q58" s="114" t="s">
        <v>2588</v>
      </c>
      <c r="R58" s="114"/>
      <c r="S58" s="114"/>
      <c r="T58" s="114"/>
      <c r="U58" s="114"/>
      <c r="V58" s="114"/>
      <c r="W58" s="114"/>
      <c r="X58" s="178"/>
      <c r="Y58" s="231"/>
      <c r="Z58" s="178"/>
      <c r="AA58" s="178" t="e">
        <f>_De_Loc2</f>
        <v>#N/A</v>
      </c>
      <c r="AB58" s="178" t="e">
        <f>_De_Loc2</f>
        <v>#N/A</v>
      </c>
      <c r="AC58" s="178" t="e">
        <f>_De_Loc2</f>
        <v>#N/A</v>
      </c>
      <c r="AD58" s="73">
        <f t="shared" si="0"/>
        <v>290</v>
      </c>
      <c r="AE58" s="178" t="e">
        <f>_De_Loc2</f>
        <v>#N/A</v>
      </c>
      <c r="AF58" s="178" t="e">
        <f>_De_Loc2</f>
        <v>#N/A</v>
      </c>
      <c r="AG58" s="73" t="str">
        <f t="shared" si="2"/>
        <v/>
      </c>
    </row>
    <row r="59" spans="1:33" ht="15.75" x14ac:dyDescent="0.25">
      <c r="A59" s="250" t="s">
        <v>2416</v>
      </c>
      <c r="B59" s="114">
        <f t="shared" si="1"/>
        <v>52</v>
      </c>
      <c r="C59" s="184" t="e">
        <f>_De_Loc2</f>
        <v>#N/A</v>
      </c>
      <c r="D59" s="185" t="e">
        <f>_De_Loc2</f>
        <v>#N/A</v>
      </c>
      <c r="E59" s="192" t="e">
        <f>_De_Loc2</f>
        <v>#N/A</v>
      </c>
      <c r="F59" s="178" t="e">
        <f>_De_Loc2</f>
        <v>#N/A</v>
      </c>
      <c r="G59" s="614" t="e">
        <f>_De_Loc2</f>
        <v>#N/A</v>
      </c>
      <c r="H59" s="615"/>
      <c r="I59" s="178" t="e">
        <f>_De_Loc2</f>
        <v>#N/A</v>
      </c>
      <c r="J59" s="178" t="e">
        <f>_De_Loc2</f>
        <v>#N/A</v>
      </c>
      <c r="K59" s="178" t="e">
        <f>_De_Loc2</f>
        <v>#N/A</v>
      </c>
      <c r="L59" s="178" t="e">
        <f>_De_Loc2</f>
        <v>#N/A</v>
      </c>
      <c r="M59" s="178" t="e">
        <f>_De_Loc2</f>
        <v>#N/A</v>
      </c>
      <c r="N59" s="178" t="e">
        <f>_De_Loc2</f>
        <v>#N/A</v>
      </c>
      <c r="O59" s="178" t="e">
        <f>_De_Loc2</f>
        <v>#N/A</v>
      </c>
      <c r="P59" s="178"/>
      <c r="Q59" s="114" t="s">
        <v>2575</v>
      </c>
      <c r="R59" s="114"/>
      <c r="S59" s="114"/>
      <c r="T59" s="114"/>
      <c r="U59" s="114"/>
      <c r="V59" s="114"/>
      <c r="W59" s="114"/>
      <c r="X59" s="178"/>
      <c r="Y59" s="231"/>
      <c r="Z59" s="178"/>
      <c r="AA59" s="178" t="e">
        <f>_De_Loc2</f>
        <v>#N/A</v>
      </c>
      <c r="AB59" s="178" t="e">
        <f>_De_Loc2</f>
        <v>#N/A</v>
      </c>
      <c r="AC59" s="178" t="e">
        <f>_De_Loc2</f>
        <v>#N/A</v>
      </c>
      <c r="AD59" s="73">
        <f t="shared" si="0"/>
        <v>290</v>
      </c>
      <c r="AE59" s="178" t="e">
        <f>_De_Loc2</f>
        <v>#N/A</v>
      </c>
      <c r="AF59" s="178" t="e">
        <f>_De_Loc2</f>
        <v>#N/A</v>
      </c>
      <c r="AG59" s="73" t="str">
        <f t="shared" si="2"/>
        <v/>
      </c>
    </row>
    <row r="60" spans="1:33" ht="15.75" x14ac:dyDescent="0.2">
      <c r="A60" s="241" t="s">
        <v>2442</v>
      </c>
      <c r="B60" s="114">
        <f t="shared" si="1"/>
        <v>53</v>
      </c>
      <c r="C60" s="184" t="e">
        <f>_De_Loc2</f>
        <v>#N/A</v>
      </c>
      <c r="D60" s="185" t="e">
        <f>_De_Loc2</f>
        <v>#N/A</v>
      </c>
      <c r="E60" s="192" t="e">
        <f>_De_Loc2</f>
        <v>#N/A</v>
      </c>
      <c r="F60" s="178" t="e">
        <f>_De_Loc2</f>
        <v>#N/A</v>
      </c>
      <c r="G60" s="614" t="e">
        <f>_De_Loc2</f>
        <v>#N/A</v>
      </c>
      <c r="H60" s="615"/>
      <c r="I60" s="178" t="e">
        <f>_De_Loc2</f>
        <v>#N/A</v>
      </c>
      <c r="J60" s="178" t="e">
        <f>_De_Loc2</f>
        <v>#N/A</v>
      </c>
      <c r="K60" s="178" t="e">
        <f>_De_Loc2</f>
        <v>#N/A</v>
      </c>
      <c r="L60" s="178" t="e">
        <f>_De_Loc2</f>
        <v>#N/A</v>
      </c>
      <c r="M60" s="178" t="e">
        <f>_De_Loc2</f>
        <v>#N/A</v>
      </c>
      <c r="N60" s="178" t="e">
        <f>_De_Loc2</f>
        <v>#N/A</v>
      </c>
      <c r="O60" s="178" t="e">
        <f>_De_Loc2</f>
        <v>#N/A</v>
      </c>
      <c r="P60" s="178"/>
      <c r="Q60" s="114" t="s">
        <v>2557</v>
      </c>
      <c r="R60" s="114" t="s">
        <v>2602</v>
      </c>
      <c r="S60" s="114"/>
      <c r="T60" s="114"/>
      <c r="U60" s="114"/>
      <c r="V60" s="114"/>
      <c r="W60" s="114"/>
      <c r="X60" s="178"/>
      <c r="Y60" s="231"/>
      <c r="Z60" s="178"/>
      <c r="AA60" s="178" t="e">
        <f>_De_Loc2</f>
        <v>#N/A</v>
      </c>
      <c r="AB60" s="178" t="e">
        <f>_De_Loc2</f>
        <v>#N/A</v>
      </c>
      <c r="AC60" s="178" t="e">
        <f>_De_Loc2</f>
        <v>#N/A</v>
      </c>
      <c r="AD60" s="73">
        <f t="shared" si="0"/>
        <v>290</v>
      </c>
      <c r="AE60" s="178" t="e">
        <f>_De_Loc2</f>
        <v>#N/A</v>
      </c>
      <c r="AF60" s="178" t="e">
        <f>_De_Loc2</f>
        <v>#N/A</v>
      </c>
      <c r="AG60" s="73" t="str">
        <f t="shared" si="2"/>
        <v/>
      </c>
    </row>
    <row r="61" spans="1:33" ht="15.75" x14ac:dyDescent="0.2">
      <c r="A61" s="241" t="s">
        <v>2423</v>
      </c>
      <c r="B61" s="114">
        <f t="shared" si="1"/>
        <v>54</v>
      </c>
      <c r="C61" s="184" t="e">
        <f>_De_Loc2</f>
        <v>#N/A</v>
      </c>
      <c r="D61" s="185" t="e">
        <f>_De_Loc2</f>
        <v>#N/A</v>
      </c>
      <c r="E61" s="192" t="e">
        <f>_De_Loc2</f>
        <v>#N/A</v>
      </c>
      <c r="F61" s="178" t="e">
        <f>_De_Loc2</f>
        <v>#N/A</v>
      </c>
      <c r="G61" s="614" t="e">
        <f>_De_Loc2</f>
        <v>#N/A</v>
      </c>
      <c r="H61" s="615"/>
      <c r="I61" s="178" t="e">
        <f>_De_Loc2</f>
        <v>#N/A</v>
      </c>
      <c r="J61" s="178" t="e">
        <f>_De_Loc2</f>
        <v>#N/A</v>
      </c>
      <c r="K61" s="178" t="e">
        <f>_De_Loc2</f>
        <v>#N/A</v>
      </c>
      <c r="L61" s="178" t="e">
        <f>_De_Loc2</f>
        <v>#N/A</v>
      </c>
      <c r="M61" s="178" t="e">
        <f>_De_Loc2</f>
        <v>#N/A</v>
      </c>
      <c r="N61" s="178" t="e">
        <f>_De_Loc2</f>
        <v>#N/A</v>
      </c>
      <c r="O61" s="178" t="e">
        <f>_De_Loc2</f>
        <v>#N/A</v>
      </c>
      <c r="P61" s="178"/>
      <c r="Q61" s="114" t="s">
        <v>2556</v>
      </c>
      <c r="R61" s="114"/>
      <c r="S61" s="233"/>
      <c r="T61" s="233"/>
      <c r="U61" s="233"/>
      <c r="W61" s="114"/>
      <c r="X61" s="178"/>
      <c r="Y61" s="231"/>
      <c r="Z61" s="178"/>
      <c r="AA61" s="178" t="e">
        <f>_De_Loc2</f>
        <v>#N/A</v>
      </c>
      <c r="AB61" s="178" t="e">
        <f>_De_Loc2</f>
        <v>#N/A</v>
      </c>
      <c r="AC61" s="178" t="e">
        <f>_De_Loc2</f>
        <v>#N/A</v>
      </c>
      <c r="AD61" s="73">
        <f t="shared" si="0"/>
        <v>290</v>
      </c>
      <c r="AE61" s="178" t="e">
        <f>_De_Loc2</f>
        <v>#N/A</v>
      </c>
      <c r="AF61" s="178" t="e">
        <f>_De_Loc2</f>
        <v>#N/A</v>
      </c>
      <c r="AG61" s="73" t="e">
        <f>+IF(#REF!="","",AF61)</f>
        <v>#REF!</v>
      </c>
    </row>
    <row r="62" spans="1:33" ht="15.75" x14ac:dyDescent="0.2">
      <c r="A62" s="241" t="s">
        <v>2553</v>
      </c>
      <c r="B62" s="114">
        <f t="shared" si="1"/>
        <v>55</v>
      </c>
      <c r="C62" s="184" t="e">
        <f>_De_Loc2</f>
        <v>#N/A</v>
      </c>
      <c r="D62" s="185" t="e">
        <f>_De_Loc2</f>
        <v>#N/A</v>
      </c>
      <c r="E62" s="192" t="e">
        <f>_De_Loc2</f>
        <v>#N/A</v>
      </c>
      <c r="F62" s="178" t="e">
        <f>_De_Loc2</f>
        <v>#N/A</v>
      </c>
      <c r="G62" s="614" t="e">
        <f>_De_Loc2</f>
        <v>#N/A</v>
      </c>
      <c r="H62" s="615"/>
      <c r="I62" s="178" t="e">
        <f>_De_Loc2</f>
        <v>#N/A</v>
      </c>
      <c r="J62" s="178" t="e">
        <f>_De_Loc2</f>
        <v>#N/A</v>
      </c>
      <c r="K62" s="178" t="e">
        <f>_De_Loc2</f>
        <v>#N/A</v>
      </c>
      <c r="L62" s="178" t="e">
        <f>_De_Loc2</f>
        <v>#N/A</v>
      </c>
      <c r="M62" s="178" t="e">
        <f>_De_Loc2</f>
        <v>#N/A</v>
      </c>
      <c r="N62" s="178" t="e">
        <f>_De_Loc2</f>
        <v>#N/A</v>
      </c>
      <c r="O62" s="178" t="e">
        <f>_De_Loc2</f>
        <v>#N/A</v>
      </c>
      <c r="P62" s="178"/>
      <c r="Q62" s="114" t="s">
        <v>2554</v>
      </c>
      <c r="R62" s="114"/>
      <c r="S62" s="114"/>
      <c r="T62" s="114"/>
      <c r="U62" s="114"/>
      <c r="V62" s="114"/>
      <c r="W62" s="114"/>
      <c r="X62" s="178"/>
      <c r="Y62" s="231"/>
      <c r="Z62" s="178"/>
      <c r="AA62" s="178" t="e">
        <f>_De_Loc2</f>
        <v>#N/A</v>
      </c>
      <c r="AB62" s="178" t="e">
        <f>_De_Loc2</f>
        <v>#N/A</v>
      </c>
      <c r="AC62" s="178" t="e">
        <f>_De_Loc2</f>
        <v>#N/A</v>
      </c>
      <c r="AD62" s="73">
        <f t="shared" si="0"/>
        <v>290</v>
      </c>
      <c r="AE62" s="178" t="e">
        <f>_De_Loc2</f>
        <v>#N/A</v>
      </c>
      <c r="AF62" s="178" t="e">
        <f>_De_Loc2</f>
        <v>#N/A</v>
      </c>
      <c r="AG62" s="73" t="str">
        <f t="shared" si="2"/>
        <v/>
      </c>
    </row>
    <row r="63" spans="1:33" ht="15.75" x14ac:dyDescent="0.2">
      <c r="A63" s="241" t="s">
        <v>2433</v>
      </c>
      <c r="B63" s="114">
        <f t="shared" si="1"/>
        <v>56</v>
      </c>
      <c r="C63" s="184" t="e">
        <f>_De_Loc2</f>
        <v>#N/A</v>
      </c>
      <c r="D63" s="185" t="e">
        <f>_De_Loc2</f>
        <v>#N/A</v>
      </c>
      <c r="E63" s="192" t="e">
        <f>_De_Loc2</f>
        <v>#N/A</v>
      </c>
      <c r="F63" s="178" t="e">
        <f>_De_Loc2</f>
        <v>#N/A</v>
      </c>
      <c r="G63" s="614" t="e">
        <f>_De_Loc2</f>
        <v>#N/A</v>
      </c>
      <c r="H63" s="615"/>
      <c r="I63" s="178" t="e">
        <f>_De_Loc2</f>
        <v>#N/A</v>
      </c>
      <c r="J63" s="178" t="e">
        <f>_De_Loc2</f>
        <v>#N/A</v>
      </c>
      <c r="K63" s="178" t="e">
        <f>_De_Loc2</f>
        <v>#N/A</v>
      </c>
      <c r="L63" s="178" t="e">
        <f>_De_Loc2</f>
        <v>#N/A</v>
      </c>
      <c r="M63" s="178" t="e">
        <f>_De_Loc2</f>
        <v>#N/A</v>
      </c>
      <c r="N63" s="178" t="e">
        <f>_De_Loc2</f>
        <v>#N/A</v>
      </c>
      <c r="O63" s="178" t="e">
        <f>_De_Loc2</f>
        <v>#N/A</v>
      </c>
      <c r="P63" s="178"/>
      <c r="Q63" s="114" t="s">
        <v>2582</v>
      </c>
      <c r="R63" s="114"/>
      <c r="S63" s="114"/>
      <c r="T63" s="114"/>
      <c r="U63" s="114"/>
      <c r="V63" s="114"/>
      <c r="W63" s="114"/>
      <c r="X63" s="178"/>
      <c r="Y63" s="231"/>
      <c r="Z63" s="178"/>
      <c r="AA63" s="178" t="e">
        <f>_De_Loc2</f>
        <v>#N/A</v>
      </c>
      <c r="AB63" s="178" t="e">
        <f>_De_Loc2</f>
        <v>#N/A</v>
      </c>
      <c r="AC63" s="178" t="e">
        <f>_De_Loc2</f>
        <v>#N/A</v>
      </c>
      <c r="AD63" s="73">
        <f t="shared" si="0"/>
        <v>290</v>
      </c>
      <c r="AE63" s="178" t="e">
        <f>_De_Loc2</f>
        <v>#N/A</v>
      </c>
      <c r="AF63" s="178" t="e">
        <f>_De_Loc2</f>
        <v>#N/A</v>
      </c>
      <c r="AG63" s="73" t="str">
        <f t="shared" si="2"/>
        <v/>
      </c>
    </row>
    <row r="64" spans="1:33" ht="15.75" x14ac:dyDescent="0.2">
      <c r="A64" s="241" t="s">
        <v>2256</v>
      </c>
      <c r="B64" s="114">
        <f t="shared" si="1"/>
        <v>57</v>
      </c>
      <c r="C64" s="184" t="e">
        <f>_De_Loc2</f>
        <v>#N/A</v>
      </c>
      <c r="D64" s="185" t="e">
        <f>_De_Loc2</f>
        <v>#N/A</v>
      </c>
      <c r="E64" s="192" t="e">
        <f>_De_Loc2</f>
        <v>#N/A</v>
      </c>
      <c r="F64" s="178" t="e">
        <f>_De_Loc2</f>
        <v>#N/A</v>
      </c>
      <c r="G64" s="614" t="e">
        <f>_De_Loc2</f>
        <v>#N/A</v>
      </c>
      <c r="H64" s="615"/>
      <c r="I64" s="178" t="e">
        <f>_De_Loc2</f>
        <v>#N/A</v>
      </c>
      <c r="J64" s="178" t="e">
        <f>_De_Loc2</f>
        <v>#N/A</v>
      </c>
      <c r="K64" s="178" t="e">
        <f>_De_Loc2</f>
        <v>#N/A</v>
      </c>
      <c r="L64" s="178" t="e">
        <f>_De_Loc2</f>
        <v>#N/A</v>
      </c>
      <c r="M64" s="178" t="e">
        <f>_De_Loc2</f>
        <v>#N/A</v>
      </c>
      <c r="N64" s="178" t="e">
        <f>_De_Loc2</f>
        <v>#N/A</v>
      </c>
      <c r="O64" s="178" t="e">
        <f>_De_Loc2</f>
        <v>#N/A</v>
      </c>
      <c r="P64" s="178"/>
      <c r="Q64" s="114" t="s">
        <v>2557</v>
      </c>
      <c r="R64" s="114"/>
      <c r="S64" s="114"/>
      <c r="T64" s="114"/>
      <c r="U64" s="114"/>
      <c r="V64" s="114"/>
      <c r="W64" s="114"/>
      <c r="X64" s="178"/>
      <c r="Y64" s="231"/>
      <c r="Z64" s="178"/>
      <c r="AA64" s="178" t="e">
        <f>_De_Loc2</f>
        <v>#N/A</v>
      </c>
      <c r="AB64" s="178" t="e">
        <f>_De_Loc2</f>
        <v>#N/A</v>
      </c>
      <c r="AC64" s="178" t="e">
        <f>_De_Loc2</f>
        <v>#N/A</v>
      </c>
      <c r="AD64" s="73">
        <f t="shared" si="0"/>
        <v>290</v>
      </c>
      <c r="AE64" s="178" t="e">
        <f>_De_Loc2</f>
        <v>#N/A</v>
      </c>
      <c r="AF64" s="178" t="e">
        <f>_De_Loc2</f>
        <v>#N/A</v>
      </c>
      <c r="AG64" s="73" t="str">
        <f t="shared" si="2"/>
        <v/>
      </c>
    </row>
    <row r="65" spans="1:33" ht="15.75" x14ac:dyDescent="0.2">
      <c r="A65" s="241" t="s">
        <v>2306</v>
      </c>
      <c r="B65" s="114">
        <f t="shared" si="1"/>
        <v>58</v>
      </c>
      <c r="C65" s="184" t="e">
        <f>_De_Loc2</f>
        <v>#N/A</v>
      </c>
      <c r="D65" s="185" t="e">
        <f>_De_Loc2</f>
        <v>#N/A</v>
      </c>
      <c r="E65" s="192" t="e">
        <f>_De_Loc2</f>
        <v>#N/A</v>
      </c>
      <c r="F65" s="178" t="e">
        <f>_De_Loc2</f>
        <v>#N/A</v>
      </c>
      <c r="G65" s="614" t="e">
        <f>_De_Loc2</f>
        <v>#N/A</v>
      </c>
      <c r="H65" s="615"/>
      <c r="I65" s="178" t="e">
        <f>_De_Loc2</f>
        <v>#N/A</v>
      </c>
      <c r="J65" s="178" t="e">
        <f>_De_Loc2</f>
        <v>#N/A</v>
      </c>
      <c r="K65" s="178" t="e">
        <f>_De_Loc2</f>
        <v>#N/A</v>
      </c>
      <c r="L65" s="178" t="e">
        <f>_De_Loc2</f>
        <v>#N/A</v>
      </c>
      <c r="M65" s="178" t="e">
        <f>_De_Loc2</f>
        <v>#N/A</v>
      </c>
      <c r="N65" s="178" t="e">
        <f>_De_Loc2</f>
        <v>#N/A</v>
      </c>
      <c r="O65" s="178" t="e">
        <f>_De_Loc2</f>
        <v>#N/A</v>
      </c>
      <c r="P65" s="178"/>
      <c r="Q65" s="114" t="s">
        <v>2554</v>
      </c>
      <c r="R65" s="114"/>
      <c r="S65" s="114"/>
      <c r="T65" s="114"/>
      <c r="U65" s="114"/>
      <c r="V65" s="114"/>
      <c r="W65" s="199"/>
      <c r="X65" s="178"/>
      <c r="Y65" s="231"/>
      <c r="Z65" s="178"/>
      <c r="AA65" s="178" t="e">
        <f>_De_Loc2</f>
        <v>#N/A</v>
      </c>
      <c r="AB65" s="178" t="e">
        <f>_De_Loc2</f>
        <v>#N/A</v>
      </c>
      <c r="AC65" s="178" t="e">
        <f>_De_Loc2</f>
        <v>#N/A</v>
      </c>
      <c r="AD65" s="73">
        <f t="shared" si="0"/>
        <v>290</v>
      </c>
      <c r="AE65" s="178" t="e">
        <f>_De_Loc2</f>
        <v>#N/A</v>
      </c>
      <c r="AF65" s="178" t="e">
        <f>_De_Loc2</f>
        <v>#N/A</v>
      </c>
      <c r="AG65" s="73" t="str">
        <f t="shared" si="2"/>
        <v/>
      </c>
    </row>
    <row r="66" spans="1:33" ht="15.75" x14ac:dyDescent="0.25">
      <c r="A66" s="250" t="s">
        <v>2243</v>
      </c>
      <c r="B66" s="114">
        <f t="shared" si="1"/>
        <v>59</v>
      </c>
      <c r="C66" s="184" t="e">
        <f>_De_Loc2</f>
        <v>#N/A</v>
      </c>
      <c r="D66" s="185" t="e">
        <f>_De_Loc2</f>
        <v>#N/A</v>
      </c>
      <c r="E66" s="192" t="e">
        <f>_De_Loc2</f>
        <v>#N/A</v>
      </c>
      <c r="F66" s="178" t="e">
        <f>_De_Loc2</f>
        <v>#N/A</v>
      </c>
      <c r="G66" s="614" t="e">
        <f>_De_Loc2</f>
        <v>#N/A</v>
      </c>
      <c r="H66" s="615"/>
      <c r="I66" s="178" t="e">
        <f>_De_Loc2</f>
        <v>#N/A</v>
      </c>
      <c r="J66" s="178" t="e">
        <f>_De_Loc2</f>
        <v>#N/A</v>
      </c>
      <c r="K66" s="178" t="e">
        <f>_De_Loc2</f>
        <v>#N/A</v>
      </c>
      <c r="L66" s="178" t="e">
        <f>_De_Loc2</f>
        <v>#N/A</v>
      </c>
      <c r="M66" s="178" t="e">
        <f>_De_Loc2</f>
        <v>#N/A</v>
      </c>
      <c r="N66" s="178" t="e">
        <f>_De_Loc2</f>
        <v>#N/A</v>
      </c>
      <c r="O66" s="178" t="e">
        <f>_De_Loc2</f>
        <v>#N/A</v>
      </c>
      <c r="P66" s="178"/>
      <c r="Q66" s="114" t="s">
        <v>2572</v>
      </c>
      <c r="R66" s="114"/>
      <c r="S66" s="114"/>
      <c r="T66" s="114"/>
      <c r="U66" s="114"/>
      <c r="V66" s="114"/>
      <c r="W66" s="114"/>
      <c r="X66" s="178"/>
      <c r="Y66" s="231"/>
      <c r="Z66" s="178"/>
      <c r="AA66" s="178" t="e">
        <f>_De_Loc2</f>
        <v>#N/A</v>
      </c>
      <c r="AB66" s="178" t="e">
        <f>_De_Loc2</f>
        <v>#N/A</v>
      </c>
      <c r="AC66" s="178" t="e">
        <f>_De_Loc2</f>
        <v>#N/A</v>
      </c>
      <c r="AD66" s="73">
        <f t="shared" si="0"/>
        <v>290</v>
      </c>
      <c r="AE66" s="178" t="e">
        <f>_De_Loc2</f>
        <v>#N/A</v>
      </c>
      <c r="AF66" s="178" t="e">
        <f>_De_Loc2</f>
        <v>#N/A</v>
      </c>
      <c r="AG66" s="73" t="str">
        <f t="shared" si="2"/>
        <v/>
      </c>
    </row>
    <row r="67" spans="1:33" ht="15.75" x14ac:dyDescent="0.2">
      <c r="A67" s="241" t="s">
        <v>2479</v>
      </c>
      <c r="B67" s="114">
        <f t="shared" si="1"/>
        <v>60</v>
      </c>
      <c r="C67" s="184" t="e">
        <f>_De_Loc2</f>
        <v>#N/A</v>
      </c>
      <c r="D67" s="185" t="e">
        <f>_De_Loc2</f>
        <v>#N/A</v>
      </c>
      <c r="E67" s="192" t="e">
        <f>_De_Loc2</f>
        <v>#N/A</v>
      </c>
      <c r="F67" s="178" t="e">
        <f>_De_Loc2</f>
        <v>#N/A</v>
      </c>
      <c r="G67" s="614" t="e">
        <f>_De_Loc2</f>
        <v>#N/A</v>
      </c>
      <c r="H67" s="615"/>
      <c r="I67" s="178" t="e">
        <f>_De_Loc2</f>
        <v>#N/A</v>
      </c>
      <c r="J67" s="178" t="e">
        <f>_De_Loc2</f>
        <v>#N/A</v>
      </c>
      <c r="K67" s="178" t="e">
        <f>_De_Loc2</f>
        <v>#N/A</v>
      </c>
      <c r="L67" s="178" t="e">
        <f>_De_Loc2</f>
        <v>#N/A</v>
      </c>
      <c r="M67" s="178" t="e">
        <f>_De_Loc2</f>
        <v>#N/A</v>
      </c>
      <c r="N67" s="178" t="e">
        <f>_De_Loc2</f>
        <v>#N/A</v>
      </c>
      <c r="O67" s="178" t="e">
        <f>_De_Loc2</f>
        <v>#N/A</v>
      </c>
      <c r="P67" s="178"/>
      <c r="Q67" s="114" t="s">
        <v>2580</v>
      </c>
      <c r="R67" s="114"/>
      <c r="S67" s="114"/>
      <c r="T67" s="114"/>
      <c r="U67" s="114"/>
      <c r="V67" s="114"/>
      <c r="W67" s="114"/>
      <c r="X67" s="178"/>
      <c r="Y67" s="231"/>
      <c r="Z67" s="178"/>
      <c r="AA67" s="178" t="e">
        <f>_De_Loc2</f>
        <v>#N/A</v>
      </c>
      <c r="AB67" s="178" t="e">
        <f>_De_Loc2</f>
        <v>#N/A</v>
      </c>
      <c r="AC67" s="178" t="e">
        <f>_De_Loc2</f>
        <v>#N/A</v>
      </c>
      <c r="AD67" s="73">
        <f t="shared" si="0"/>
        <v>290</v>
      </c>
      <c r="AE67" s="178" t="e">
        <f>_De_Loc2</f>
        <v>#N/A</v>
      </c>
      <c r="AF67" s="178" t="e">
        <f>_De_Loc2</f>
        <v>#N/A</v>
      </c>
      <c r="AG67" s="73" t="str">
        <f t="shared" si="2"/>
        <v/>
      </c>
    </row>
    <row r="68" spans="1:33" ht="15.75" x14ac:dyDescent="0.2">
      <c r="A68" s="241" t="s">
        <v>2353</v>
      </c>
      <c r="B68" s="114">
        <f t="shared" si="1"/>
        <v>61</v>
      </c>
      <c r="C68" s="184" t="e">
        <f>_De_Loc2</f>
        <v>#N/A</v>
      </c>
      <c r="D68" s="185" t="e">
        <f>_De_Loc2</f>
        <v>#N/A</v>
      </c>
      <c r="E68" s="192" t="e">
        <f>_De_Loc2</f>
        <v>#N/A</v>
      </c>
      <c r="F68" s="178" t="e">
        <f>_De_Loc2</f>
        <v>#N/A</v>
      </c>
      <c r="G68" s="614" t="e">
        <f>_De_Loc2</f>
        <v>#N/A</v>
      </c>
      <c r="H68" s="615"/>
      <c r="I68" s="178" t="e">
        <f>_De_Loc2</f>
        <v>#N/A</v>
      </c>
      <c r="J68" s="178" t="e">
        <f>_De_Loc2</f>
        <v>#N/A</v>
      </c>
      <c r="K68" s="178" t="e">
        <f>_De_Loc2</f>
        <v>#N/A</v>
      </c>
      <c r="L68" s="178" t="e">
        <f>_De_Loc2</f>
        <v>#N/A</v>
      </c>
      <c r="M68" s="178" t="e">
        <f>_De_Loc2</f>
        <v>#N/A</v>
      </c>
      <c r="N68" s="178" t="e">
        <f>_De_Loc2</f>
        <v>#N/A</v>
      </c>
      <c r="O68" s="178" t="e">
        <f>_De_Loc2</f>
        <v>#N/A</v>
      </c>
      <c r="P68" s="178"/>
      <c r="Q68" s="114" t="s">
        <v>2584</v>
      </c>
      <c r="R68" s="114"/>
      <c r="S68" s="114"/>
      <c r="T68" s="114"/>
      <c r="U68" s="114"/>
      <c r="V68" s="114"/>
      <c r="W68" s="114"/>
      <c r="X68" s="178"/>
      <c r="Y68" s="231"/>
      <c r="Z68" s="178"/>
      <c r="AA68" s="178" t="e">
        <f>_De_Loc2</f>
        <v>#N/A</v>
      </c>
      <c r="AB68" s="178" t="e">
        <f>_De_Loc2</f>
        <v>#N/A</v>
      </c>
      <c r="AC68" s="178" t="e">
        <f>_De_Loc2</f>
        <v>#N/A</v>
      </c>
      <c r="AD68" s="73">
        <f t="shared" si="0"/>
        <v>290</v>
      </c>
      <c r="AE68" s="178" t="e">
        <f>_De_Loc2</f>
        <v>#N/A</v>
      </c>
      <c r="AF68" s="178" t="e">
        <f>_De_Loc2</f>
        <v>#N/A</v>
      </c>
      <c r="AG68" s="73" t="str">
        <f t="shared" si="2"/>
        <v/>
      </c>
    </row>
    <row r="69" spans="1:33" ht="15.75" x14ac:dyDescent="0.2">
      <c r="A69" s="257" t="s">
        <v>2489</v>
      </c>
      <c r="B69" s="114">
        <f t="shared" si="1"/>
        <v>62</v>
      </c>
      <c r="C69" s="184" t="e">
        <f>_De_Loc2</f>
        <v>#N/A</v>
      </c>
      <c r="D69" s="185" t="e">
        <f>_De_Loc2</f>
        <v>#N/A</v>
      </c>
      <c r="E69" s="192" t="e">
        <f>_De_Loc2</f>
        <v>#N/A</v>
      </c>
      <c r="F69" s="178" t="e">
        <f>_De_Loc2</f>
        <v>#N/A</v>
      </c>
      <c r="G69" s="614" t="e">
        <f>_De_Loc2</f>
        <v>#N/A</v>
      </c>
      <c r="H69" s="615"/>
      <c r="I69" s="178" t="e">
        <f>_De_Loc2</f>
        <v>#N/A</v>
      </c>
      <c r="J69" s="178" t="e">
        <f>_De_Loc2</f>
        <v>#N/A</v>
      </c>
      <c r="K69" s="178" t="e">
        <f>_De_Loc2</f>
        <v>#N/A</v>
      </c>
      <c r="L69" s="178" t="e">
        <f>_De_Loc2</f>
        <v>#N/A</v>
      </c>
      <c r="M69" s="178" t="e">
        <f>_De_Loc2</f>
        <v>#N/A</v>
      </c>
      <c r="N69" s="178" t="e">
        <f>_De_Loc2</f>
        <v>#N/A</v>
      </c>
      <c r="O69" s="178" t="e">
        <f>_De_Loc2</f>
        <v>#N/A</v>
      </c>
      <c r="P69" s="178"/>
      <c r="Q69" s="114" t="s">
        <v>2554</v>
      </c>
      <c r="R69" s="114"/>
      <c r="S69" s="114"/>
      <c r="T69" s="114"/>
      <c r="U69" s="114"/>
      <c r="V69" s="114"/>
      <c r="W69" s="114"/>
      <c r="X69" s="178"/>
      <c r="Y69" s="231"/>
      <c r="Z69" s="178"/>
      <c r="AA69" s="178" t="e">
        <f>_De_Loc2</f>
        <v>#N/A</v>
      </c>
      <c r="AB69" s="178" t="e">
        <f>_De_Loc2</f>
        <v>#N/A</v>
      </c>
      <c r="AC69" s="178" t="e">
        <f>_De_Loc2</f>
        <v>#N/A</v>
      </c>
      <c r="AD69" s="73">
        <f t="shared" si="0"/>
        <v>290</v>
      </c>
      <c r="AE69" s="178" t="e">
        <f>_De_Loc2</f>
        <v>#N/A</v>
      </c>
      <c r="AF69" s="178" t="e">
        <f>_De_Loc2</f>
        <v>#N/A</v>
      </c>
      <c r="AG69" s="73" t="str">
        <f t="shared" si="2"/>
        <v/>
      </c>
    </row>
    <row r="70" spans="1:33" ht="15.75" x14ac:dyDescent="0.2">
      <c r="A70" s="241" t="s">
        <v>2372</v>
      </c>
      <c r="B70" s="114">
        <f t="shared" si="1"/>
        <v>63</v>
      </c>
      <c r="C70" s="184" t="e">
        <f>_De_Loc2</f>
        <v>#N/A</v>
      </c>
      <c r="D70" s="185" t="e">
        <f>_De_Loc2</f>
        <v>#N/A</v>
      </c>
      <c r="E70" s="192" t="e">
        <f>_De_Loc2</f>
        <v>#N/A</v>
      </c>
      <c r="F70" s="178" t="e">
        <f>_De_Loc2</f>
        <v>#N/A</v>
      </c>
      <c r="G70" s="614" t="e">
        <f>_De_Loc2</f>
        <v>#N/A</v>
      </c>
      <c r="H70" s="615"/>
      <c r="I70" s="178" t="e">
        <f>_De_Loc2</f>
        <v>#N/A</v>
      </c>
      <c r="J70" s="178" t="e">
        <f>_De_Loc2</f>
        <v>#N/A</v>
      </c>
      <c r="K70" s="178" t="e">
        <f>_De_Loc2</f>
        <v>#N/A</v>
      </c>
      <c r="L70" s="178" t="e">
        <f>_De_Loc2</f>
        <v>#N/A</v>
      </c>
      <c r="M70" s="178" t="e">
        <f>_De_Loc2</f>
        <v>#N/A</v>
      </c>
      <c r="N70" s="178" t="e">
        <f>_De_Loc2</f>
        <v>#N/A</v>
      </c>
      <c r="O70" s="178" t="e">
        <f>_De_Loc2</f>
        <v>#N/A</v>
      </c>
      <c r="P70" s="178"/>
      <c r="Q70" s="114" t="s">
        <v>2554</v>
      </c>
      <c r="R70" s="114"/>
      <c r="S70" s="114"/>
      <c r="T70" s="114"/>
      <c r="U70" s="114"/>
      <c r="V70" s="114"/>
      <c r="W70" s="114"/>
      <c r="X70" s="178"/>
      <c r="Y70" s="231"/>
      <c r="Z70" s="178"/>
      <c r="AA70" s="178" t="e">
        <f>_De_Loc2</f>
        <v>#N/A</v>
      </c>
      <c r="AB70" s="178" t="e">
        <f>_De_Loc2</f>
        <v>#N/A</v>
      </c>
      <c r="AC70" s="178" t="e">
        <f>_De_Loc2</f>
        <v>#N/A</v>
      </c>
      <c r="AD70" s="73">
        <f t="shared" si="0"/>
        <v>290</v>
      </c>
      <c r="AE70" s="178" t="e">
        <f>_De_Loc2</f>
        <v>#N/A</v>
      </c>
      <c r="AF70" s="178" t="e">
        <f>_De_Loc2</f>
        <v>#N/A</v>
      </c>
      <c r="AG70" s="73" t="str">
        <f t="shared" si="2"/>
        <v/>
      </c>
    </row>
    <row r="71" spans="1:33" ht="15.75" x14ac:dyDescent="0.2">
      <c r="A71" s="257" t="s">
        <v>2495</v>
      </c>
      <c r="B71" s="114">
        <f t="shared" si="1"/>
        <v>64</v>
      </c>
      <c r="C71" s="184" t="e">
        <f>_De_Loc2</f>
        <v>#N/A</v>
      </c>
      <c r="D71" s="185" t="e">
        <f>_De_Loc2</f>
        <v>#N/A</v>
      </c>
      <c r="E71" s="192" t="e">
        <f>_De_Loc2</f>
        <v>#N/A</v>
      </c>
      <c r="F71" s="178" t="e">
        <f>_De_Loc2</f>
        <v>#N/A</v>
      </c>
      <c r="G71" s="614" t="e">
        <f>_De_Loc2</f>
        <v>#N/A</v>
      </c>
      <c r="H71" s="615"/>
      <c r="I71" s="178" t="e">
        <f>_De_Loc2</f>
        <v>#N/A</v>
      </c>
      <c r="J71" s="178" t="e">
        <f>_De_Loc2</f>
        <v>#N/A</v>
      </c>
      <c r="K71" s="178" t="e">
        <f>_De_Loc2</f>
        <v>#N/A</v>
      </c>
      <c r="L71" s="178" t="e">
        <f>_De_Loc2</f>
        <v>#N/A</v>
      </c>
      <c r="M71" s="178" t="e">
        <f>_De_Loc2</f>
        <v>#N/A</v>
      </c>
      <c r="N71" s="178" t="e">
        <f>_De_Loc2</f>
        <v>#N/A</v>
      </c>
      <c r="O71" s="178" t="e">
        <f>_De_Loc2</f>
        <v>#N/A</v>
      </c>
      <c r="P71" s="178"/>
      <c r="Q71" s="114" t="s">
        <v>2557</v>
      </c>
      <c r="R71" s="114"/>
      <c r="S71" s="114" t="s">
        <v>2555</v>
      </c>
      <c r="T71" s="114"/>
      <c r="U71" s="114"/>
      <c r="V71" s="114"/>
      <c r="W71" s="114"/>
      <c r="X71" s="178"/>
      <c r="Y71" s="231"/>
      <c r="Z71" s="178"/>
      <c r="AA71" s="178" t="e">
        <f>_De_Loc2</f>
        <v>#N/A</v>
      </c>
      <c r="AB71" s="178" t="e">
        <f>_De_Loc2</f>
        <v>#N/A</v>
      </c>
      <c r="AC71" s="178" t="e">
        <f>_De_Loc2</f>
        <v>#N/A</v>
      </c>
      <c r="AD71" s="73">
        <f t="shared" si="0"/>
        <v>290</v>
      </c>
      <c r="AE71" s="178" t="e">
        <f>_De_Loc2</f>
        <v>#N/A</v>
      </c>
      <c r="AF71" s="178" t="e">
        <f>_De_Loc2</f>
        <v>#N/A</v>
      </c>
      <c r="AG71" s="73" t="str">
        <f t="shared" si="2"/>
        <v/>
      </c>
    </row>
    <row r="72" spans="1:33" ht="15.75" x14ac:dyDescent="0.2">
      <c r="A72" s="241" t="s">
        <v>2342</v>
      </c>
      <c r="B72" s="114">
        <f t="shared" si="1"/>
        <v>65</v>
      </c>
      <c r="C72" s="184" t="e">
        <f>_De_Loc2</f>
        <v>#N/A</v>
      </c>
      <c r="D72" s="185" t="e">
        <f>_De_Loc2</f>
        <v>#N/A</v>
      </c>
      <c r="E72" s="192" t="e">
        <f>_De_Loc2</f>
        <v>#N/A</v>
      </c>
      <c r="F72" s="178" t="e">
        <f>_De_Loc2</f>
        <v>#N/A</v>
      </c>
      <c r="G72" s="614" t="e">
        <f>_De_Loc2</f>
        <v>#N/A</v>
      </c>
      <c r="H72" s="615"/>
      <c r="I72" s="178" t="e">
        <f>_De_Loc2</f>
        <v>#N/A</v>
      </c>
      <c r="J72" s="178" t="e">
        <f>_De_Loc2</f>
        <v>#N/A</v>
      </c>
      <c r="K72" s="178" t="e">
        <f>_De_Loc2</f>
        <v>#N/A</v>
      </c>
      <c r="L72" s="178" t="e">
        <f>_De_Loc2</f>
        <v>#N/A</v>
      </c>
      <c r="M72" s="178" t="e">
        <f>_De_Loc2</f>
        <v>#N/A</v>
      </c>
      <c r="N72" s="178" t="e">
        <f>_De_Loc2</f>
        <v>#N/A</v>
      </c>
      <c r="O72" s="178" t="e">
        <f>_De_Loc2</f>
        <v>#N/A</v>
      </c>
      <c r="P72" s="178"/>
      <c r="Q72" s="114" t="s">
        <v>2555</v>
      </c>
      <c r="R72" s="114"/>
      <c r="S72" s="114"/>
      <c r="T72" s="114"/>
      <c r="U72" s="114"/>
      <c r="V72" s="114"/>
      <c r="W72" s="114"/>
      <c r="X72" s="178"/>
      <c r="Y72" s="231"/>
      <c r="Z72" s="178"/>
      <c r="AA72" s="178" t="e">
        <f>_De_Loc2</f>
        <v>#N/A</v>
      </c>
      <c r="AB72" s="178" t="e">
        <f>_De_Loc2</f>
        <v>#N/A</v>
      </c>
      <c r="AC72" s="178" t="e">
        <f>_De_Loc2</f>
        <v>#N/A</v>
      </c>
      <c r="AD72" s="73">
        <f t="shared" ref="AD72:AD135" si="3">COUNTIF(F:F,F72)</f>
        <v>290</v>
      </c>
      <c r="AE72" s="178" t="e">
        <f>_De_Loc2</f>
        <v>#N/A</v>
      </c>
      <c r="AF72" s="178" t="e">
        <f>_De_Loc2</f>
        <v>#N/A</v>
      </c>
      <c r="AG72" s="73" t="str">
        <f t="shared" si="2"/>
        <v/>
      </c>
    </row>
    <row r="73" spans="1:33" ht="15.75" x14ac:dyDescent="0.2">
      <c r="A73" s="241" t="s">
        <v>2362</v>
      </c>
      <c r="B73" s="114">
        <f t="shared" ref="B73:B136" si="4">_De_stt</f>
        <v>66</v>
      </c>
      <c r="C73" s="184" t="e">
        <f>_De_Loc2</f>
        <v>#N/A</v>
      </c>
      <c r="D73" s="185" t="e">
        <f>_De_Loc2</f>
        <v>#N/A</v>
      </c>
      <c r="E73" s="192" t="e">
        <f>_De_Loc2</f>
        <v>#N/A</v>
      </c>
      <c r="F73" s="178" t="e">
        <f>_De_Loc2</f>
        <v>#N/A</v>
      </c>
      <c r="G73" s="614" t="e">
        <f>_De_Loc2</f>
        <v>#N/A</v>
      </c>
      <c r="H73" s="615"/>
      <c r="I73" s="178" t="e">
        <f>_De_Loc2</f>
        <v>#N/A</v>
      </c>
      <c r="J73" s="178" t="e">
        <f>_De_Loc2</f>
        <v>#N/A</v>
      </c>
      <c r="K73" s="178" t="e">
        <f>_De_Loc2</f>
        <v>#N/A</v>
      </c>
      <c r="L73" s="178" t="e">
        <f>_De_Loc2</f>
        <v>#N/A</v>
      </c>
      <c r="M73" s="178" t="e">
        <f>_De_Loc2</f>
        <v>#N/A</v>
      </c>
      <c r="N73" s="178" t="e">
        <f>_De_Loc2</f>
        <v>#N/A</v>
      </c>
      <c r="O73" s="178" t="e">
        <f>_De_Loc2</f>
        <v>#N/A</v>
      </c>
      <c r="P73" s="178"/>
      <c r="Q73" s="114" t="s">
        <v>2588</v>
      </c>
      <c r="R73" s="114"/>
      <c r="S73" s="114"/>
      <c r="T73" s="114"/>
      <c r="U73" s="114"/>
      <c r="V73" s="114"/>
      <c r="W73" s="114"/>
      <c r="X73" s="178"/>
      <c r="Y73" s="231"/>
      <c r="Z73" s="178"/>
      <c r="AA73" s="178" t="e">
        <f>_De_Loc2</f>
        <v>#N/A</v>
      </c>
      <c r="AB73" s="178" t="e">
        <f>_De_Loc2</f>
        <v>#N/A</v>
      </c>
      <c r="AC73" s="178" t="e">
        <f>_De_Loc2</f>
        <v>#N/A</v>
      </c>
      <c r="AD73" s="73">
        <f t="shared" si="3"/>
        <v>290</v>
      </c>
      <c r="AE73" s="178" t="e">
        <f>_De_Loc2</f>
        <v>#N/A</v>
      </c>
      <c r="AF73" s="178" t="e">
        <f>_De_Loc2</f>
        <v>#N/A</v>
      </c>
      <c r="AG73" s="73" t="str">
        <f t="shared" ref="AG73:AG136" si="5">+IF(W73="","",AF73)</f>
        <v/>
      </c>
    </row>
    <row r="74" spans="1:33" ht="15.75" x14ac:dyDescent="0.2">
      <c r="A74" s="241" t="s">
        <v>2349</v>
      </c>
      <c r="B74" s="114">
        <f t="shared" si="4"/>
        <v>67</v>
      </c>
      <c r="C74" s="184" t="e">
        <f>_De_Loc2</f>
        <v>#N/A</v>
      </c>
      <c r="D74" s="185" t="e">
        <f>_De_Loc2</f>
        <v>#N/A</v>
      </c>
      <c r="E74" s="192" t="e">
        <f>_De_Loc2</f>
        <v>#N/A</v>
      </c>
      <c r="F74" s="178" t="e">
        <f>_De_Loc2</f>
        <v>#N/A</v>
      </c>
      <c r="G74" s="614" t="e">
        <f>_De_Loc2</f>
        <v>#N/A</v>
      </c>
      <c r="H74" s="615"/>
      <c r="I74" s="178" t="e">
        <f>_De_Loc2</f>
        <v>#N/A</v>
      </c>
      <c r="J74" s="178" t="e">
        <f>_De_Loc2</f>
        <v>#N/A</v>
      </c>
      <c r="K74" s="178" t="e">
        <f>_De_Loc2</f>
        <v>#N/A</v>
      </c>
      <c r="L74" s="178" t="e">
        <f>_De_Loc2</f>
        <v>#N/A</v>
      </c>
      <c r="M74" s="178" t="e">
        <f>_De_Loc2</f>
        <v>#N/A</v>
      </c>
      <c r="N74" s="178" t="e">
        <f>_De_Loc2</f>
        <v>#N/A</v>
      </c>
      <c r="O74" s="178" t="e">
        <f>_De_Loc2</f>
        <v>#N/A</v>
      </c>
      <c r="P74" s="178"/>
      <c r="Q74" s="114" t="s">
        <v>2554</v>
      </c>
      <c r="R74" s="114"/>
      <c r="S74" s="114"/>
      <c r="T74" s="114"/>
      <c r="U74" s="114"/>
      <c r="V74" s="114"/>
      <c r="W74" s="114"/>
      <c r="X74" s="178"/>
      <c r="Y74" s="231"/>
      <c r="Z74" s="178"/>
      <c r="AA74" s="178" t="e">
        <f>_De_Loc2</f>
        <v>#N/A</v>
      </c>
      <c r="AB74" s="178" t="e">
        <f>_De_Loc2</f>
        <v>#N/A</v>
      </c>
      <c r="AC74" s="178" t="e">
        <f>_De_Loc2</f>
        <v>#N/A</v>
      </c>
      <c r="AD74" s="73">
        <f t="shared" si="3"/>
        <v>290</v>
      </c>
      <c r="AE74" s="178" t="e">
        <f>_De_Loc2</f>
        <v>#N/A</v>
      </c>
      <c r="AF74" s="178" t="e">
        <f>_De_Loc2</f>
        <v>#N/A</v>
      </c>
      <c r="AG74" s="73" t="str">
        <f t="shared" si="5"/>
        <v/>
      </c>
    </row>
    <row r="75" spans="1:33" ht="15.75" x14ac:dyDescent="0.2">
      <c r="A75" s="241" t="s">
        <v>2379</v>
      </c>
      <c r="B75" s="114">
        <f t="shared" si="4"/>
        <v>68</v>
      </c>
      <c r="C75" s="184" t="e">
        <f>_De_Loc2</f>
        <v>#N/A</v>
      </c>
      <c r="D75" s="185" t="e">
        <f>_De_Loc2</f>
        <v>#N/A</v>
      </c>
      <c r="E75" s="192" t="e">
        <f>_De_Loc2</f>
        <v>#N/A</v>
      </c>
      <c r="F75" s="178" t="e">
        <f>_De_Loc2</f>
        <v>#N/A</v>
      </c>
      <c r="G75" s="614" t="e">
        <f>_De_Loc2</f>
        <v>#N/A</v>
      </c>
      <c r="H75" s="615"/>
      <c r="I75" s="178" t="e">
        <f>_De_Loc2</f>
        <v>#N/A</v>
      </c>
      <c r="J75" s="178" t="e">
        <f>_De_Loc2</f>
        <v>#N/A</v>
      </c>
      <c r="K75" s="178" t="e">
        <f>_De_Loc2</f>
        <v>#N/A</v>
      </c>
      <c r="L75" s="178" t="e">
        <f>_De_Loc2</f>
        <v>#N/A</v>
      </c>
      <c r="M75" s="178" t="e">
        <f>_De_Loc2</f>
        <v>#N/A</v>
      </c>
      <c r="N75" s="178" t="e">
        <f>_De_Loc2</f>
        <v>#N/A</v>
      </c>
      <c r="O75" s="178" t="e">
        <f>_De_Loc2</f>
        <v>#N/A</v>
      </c>
      <c r="P75" s="178"/>
      <c r="Q75" s="114" t="s">
        <v>2571</v>
      </c>
      <c r="R75" s="114"/>
      <c r="S75" s="114"/>
      <c r="T75" s="114"/>
      <c r="U75" s="114"/>
      <c r="V75" s="114"/>
      <c r="W75" s="114"/>
      <c r="X75" s="178"/>
      <c r="Y75" s="231"/>
      <c r="Z75" s="178"/>
      <c r="AA75" s="178" t="e">
        <f>_De_Loc2</f>
        <v>#N/A</v>
      </c>
      <c r="AB75" s="178" t="e">
        <f>_De_Loc2</f>
        <v>#N/A</v>
      </c>
      <c r="AC75" s="178" t="e">
        <f>_De_Loc2</f>
        <v>#N/A</v>
      </c>
      <c r="AD75" s="73">
        <f t="shared" si="3"/>
        <v>290</v>
      </c>
      <c r="AE75" s="178" t="e">
        <f>_De_Loc2</f>
        <v>#N/A</v>
      </c>
      <c r="AF75" s="178" t="e">
        <f>_De_Loc2</f>
        <v>#N/A</v>
      </c>
      <c r="AG75" s="73" t="str">
        <f t="shared" si="5"/>
        <v/>
      </c>
    </row>
    <row r="76" spans="1:33" ht="15.75" x14ac:dyDescent="0.2">
      <c r="A76" s="241" t="s">
        <v>2245</v>
      </c>
      <c r="B76" s="114">
        <f t="shared" si="4"/>
        <v>69</v>
      </c>
      <c r="C76" s="184" t="e">
        <f>_De_Loc2</f>
        <v>#N/A</v>
      </c>
      <c r="D76" s="185" t="e">
        <f>_De_Loc2</f>
        <v>#N/A</v>
      </c>
      <c r="E76" s="192" t="e">
        <f>_De_Loc2</f>
        <v>#N/A</v>
      </c>
      <c r="F76" s="178" t="e">
        <f>_De_Loc2</f>
        <v>#N/A</v>
      </c>
      <c r="G76" s="614" t="e">
        <f>_De_Loc2</f>
        <v>#N/A</v>
      </c>
      <c r="H76" s="615"/>
      <c r="I76" s="178" t="e">
        <f>_De_Loc2</f>
        <v>#N/A</v>
      </c>
      <c r="J76" s="178" t="e">
        <f>_De_Loc2</f>
        <v>#N/A</v>
      </c>
      <c r="K76" s="178" t="e">
        <f>_De_Loc2</f>
        <v>#N/A</v>
      </c>
      <c r="L76" s="178" t="e">
        <f>_De_Loc2</f>
        <v>#N/A</v>
      </c>
      <c r="M76" s="178" t="e">
        <f>_De_Loc2</f>
        <v>#N/A</v>
      </c>
      <c r="N76" s="178" t="e">
        <f>_De_Loc2</f>
        <v>#N/A</v>
      </c>
      <c r="O76" s="178" t="e">
        <f>_De_Loc2</f>
        <v>#N/A</v>
      </c>
      <c r="P76" s="178"/>
      <c r="Q76" s="114" t="s">
        <v>2575</v>
      </c>
      <c r="R76" s="114"/>
      <c r="S76" s="114"/>
      <c r="T76" s="114"/>
      <c r="U76" s="114"/>
      <c r="V76" s="114"/>
      <c r="W76" s="114"/>
      <c r="X76" s="178"/>
      <c r="Y76" s="231"/>
      <c r="Z76" s="178"/>
      <c r="AA76" s="178" t="e">
        <f>_De_Loc2</f>
        <v>#N/A</v>
      </c>
      <c r="AB76" s="178" t="e">
        <f>_De_Loc2</f>
        <v>#N/A</v>
      </c>
      <c r="AC76" s="178" t="e">
        <f>_De_Loc2</f>
        <v>#N/A</v>
      </c>
      <c r="AD76" s="73">
        <f t="shared" si="3"/>
        <v>290</v>
      </c>
      <c r="AE76" s="178" t="e">
        <f>_De_Loc2</f>
        <v>#N/A</v>
      </c>
      <c r="AF76" s="178" t="e">
        <f>_De_Loc2</f>
        <v>#N/A</v>
      </c>
      <c r="AG76" s="73" t="str">
        <f t="shared" si="5"/>
        <v/>
      </c>
    </row>
    <row r="77" spans="1:33" ht="15.75" x14ac:dyDescent="0.2">
      <c r="A77" s="241" t="s">
        <v>2257</v>
      </c>
      <c r="B77" s="114">
        <f t="shared" si="4"/>
        <v>70</v>
      </c>
      <c r="C77" s="184" t="e">
        <f>_De_Loc2</f>
        <v>#N/A</v>
      </c>
      <c r="D77" s="185" t="e">
        <f>_De_Loc2</f>
        <v>#N/A</v>
      </c>
      <c r="E77" s="192" t="e">
        <f>_De_Loc2</f>
        <v>#N/A</v>
      </c>
      <c r="F77" s="178" t="e">
        <f>_De_Loc2</f>
        <v>#N/A</v>
      </c>
      <c r="G77" s="614" t="e">
        <f>_De_Loc2</f>
        <v>#N/A</v>
      </c>
      <c r="H77" s="615"/>
      <c r="I77" s="178" t="e">
        <f>_De_Loc2</f>
        <v>#N/A</v>
      </c>
      <c r="J77" s="178" t="e">
        <f>_De_Loc2</f>
        <v>#N/A</v>
      </c>
      <c r="K77" s="178" t="e">
        <f>_De_Loc2</f>
        <v>#N/A</v>
      </c>
      <c r="L77" s="178" t="e">
        <f>_De_Loc2</f>
        <v>#N/A</v>
      </c>
      <c r="M77" s="178" t="e">
        <f>_De_Loc2</f>
        <v>#N/A</v>
      </c>
      <c r="N77" s="178" t="e">
        <f>_De_Loc2</f>
        <v>#N/A</v>
      </c>
      <c r="O77" s="178" t="e">
        <f>_De_Loc2</f>
        <v>#N/A</v>
      </c>
      <c r="P77" s="178"/>
      <c r="Q77" s="114" t="s">
        <v>2574</v>
      </c>
      <c r="R77" s="114"/>
      <c r="S77" s="114"/>
      <c r="T77" s="114"/>
      <c r="U77" s="114"/>
      <c r="V77" s="114"/>
      <c r="W77" s="114"/>
      <c r="X77" s="178"/>
      <c r="Y77" s="231"/>
      <c r="Z77" s="178"/>
      <c r="AA77" s="178" t="e">
        <f>_De_Loc2</f>
        <v>#N/A</v>
      </c>
      <c r="AB77" s="178" t="e">
        <f>_De_Loc2</f>
        <v>#N/A</v>
      </c>
      <c r="AC77" s="178" t="e">
        <f>_De_Loc2</f>
        <v>#N/A</v>
      </c>
      <c r="AD77" s="73">
        <f t="shared" si="3"/>
        <v>290</v>
      </c>
      <c r="AE77" s="178" t="e">
        <f>_De_Loc2</f>
        <v>#N/A</v>
      </c>
      <c r="AF77" s="178" t="e">
        <f>_De_Loc2</f>
        <v>#N/A</v>
      </c>
      <c r="AG77" s="73" t="str">
        <f t="shared" si="5"/>
        <v/>
      </c>
    </row>
    <row r="78" spans="1:33" ht="15.75" x14ac:dyDescent="0.2">
      <c r="A78" s="241" t="s">
        <v>2246</v>
      </c>
      <c r="B78" s="58">
        <f t="shared" si="4"/>
        <v>71</v>
      </c>
      <c r="C78" s="380" t="e">
        <f>_De_Loc2</f>
        <v>#N/A</v>
      </c>
      <c r="D78" s="187" t="e">
        <f>_De_Loc2</f>
        <v>#N/A</v>
      </c>
      <c r="E78" s="381" t="e">
        <f>_De_Loc2</f>
        <v>#N/A</v>
      </c>
      <c r="F78" s="58" t="e">
        <f>_De_Loc2</f>
        <v>#N/A</v>
      </c>
      <c r="G78" s="616" t="e">
        <f>_De_Loc2</f>
        <v>#N/A</v>
      </c>
      <c r="H78" s="617"/>
      <c r="I78" s="58" t="e">
        <f>_De_Loc2</f>
        <v>#N/A</v>
      </c>
      <c r="J78" s="58" t="e">
        <f>_De_Loc2</f>
        <v>#N/A</v>
      </c>
      <c r="K78" s="58" t="e">
        <f>_De_Loc2</f>
        <v>#N/A</v>
      </c>
      <c r="L78" s="58" t="e">
        <f>_De_Loc2</f>
        <v>#N/A</v>
      </c>
      <c r="M78" s="58" t="e">
        <f>_De_Loc2</f>
        <v>#N/A</v>
      </c>
      <c r="N78" s="58" t="e">
        <f>_De_Loc2</f>
        <v>#N/A</v>
      </c>
      <c r="O78" s="58" t="e">
        <f>_De_Loc2</f>
        <v>#N/A</v>
      </c>
      <c r="P78" s="58"/>
      <c r="Q78" s="114" t="s">
        <v>2572</v>
      </c>
      <c r="R78" s="114"/>
      <c r="S78" s="114"/>
      <c r="T78" s="114"/>
      <c r="U78" s="114"/>
      <c r="V78" s="114"/>
      <c r="W78" s="114"/>
      <c r="X78" s="178"/>
      <c r="Y78" s="231"/>
      <c r="Z78" s="178"/>
      <c r="AA78" s="178" t="e">
        <f>_De_Loc2</f>
        <v>#N/A</v>
      </c>
      <c r="AB78" s="178" t="e">
        <f>_De_Loc2</f>
        <v>#N/A</v>
      </c>
      <c r="AC78" s="178" t="e">
        <f>_De_Loc2</f>
        <v>#N/A</v>
      </c>
      <c r="AD78" s="73">
        <f t="shared" si="3"/>
        <v>290</v>
      </c>
      <c r="AE78" s="178" t="e">
        <f>_De_Loc2</f>
        <v>#N/A</v>
      </c>
      <c r="AF78" s="178" t="e">
        <f>_De_Loc2</f>
        <v>#N/A</v>
      </c>
      <c r="AG78" s="73" t="str">
        <f t="shared" si="5"/>
        <v/>
      </c>
    </row>
    <row r="79" spans="1:33" ht="15.75" x14ac:dyDescent="0.2">
      <c r="A79" s="241" t="s">
        <v>2475</v>
      </c>
      <c r="B79" s="178">
        <f t="shared" si="4"/>
        <v>72</v>
      </c>
      <c r="C79" s="184" t="e">
        <f>_De_Loc2</f>
        <v>#N/A</v>
      </c>
      <c r="D79" s="185" t="e">
        <f>_De_Loc2</f>
        <v>#N/A</v>
      </c>
      <c r="E79" s="192" t="e">
        <f>_De_Loc2</f>
        <v>#N/A</v>
      </c>
      <c r="F79" s="178" t="e">
        <f>_De_Loc2</f>
        <v>#N/A</v>
      </c>
      <c r="G79" s="618" t="e">
        <f>_De_Loc2</f>
        <v>#N/A</v>
      </c>
      <c r="H79" s="619"/>
      <c r="I79" s="178" t="e">
        <f>_De_Loc2</f>
        <v>#N/A</v>
      </c>
      <c r="J79" s="178" t="e">
        <f>_De_Loc2</f>
        <v>#N/A</v>
      </c>
      <c r="K79" s="178" t="e">
        <f>_De_Loc2</f>
        <v>#N/A</v>
      </c>
      <c r="L79" s="178" t="e">
        <f>_De_Loc2</f>
        <v>#N/A</v>
      </c>
      <c r="M79" s="178" t="e">
        <f>_De_Loc2</f>
        <v>#N/A</v>
      </c>
      <c r="N79" s="178" t="e">
        <f>_De_Loc2</f>
        <v>#N/A</v>
      </c>
      <c r="O79" s="178" t="e">
        <f>_De_Loc2</f>
        <v>#N/A</v>
      </c>
      <c r="P79" s="178"/>
      <c r="Q79" s="114" t="s">
        <v>2554</v>
      </c>
      <c r="R79" s="114"/>
      <c r="S79" s="114"/>
      <c r="T79" s="114"/>
      <c r="U79" s="114"/>
      <c r="V79" s="114"/>
      <c r="W79" s="114"/>
      <c r="X79" s="178"/>
      <c r="Y79" s="231"/>
      <c r="Z79" s="178"/>
      <c r="AA79" s="178" t="e">
        <f>_De_Loc2</f>
        <v>#N/A</v>
      </c>
      <c r="AB79" s="178" t="e">
        <f>_De_Loc2</f>
        <v>#N/A</v>
      </c>
      <c r="AC79" s="178" t="e">
        <f>_De_Loc2</f>
        <v>#N/A</v>
      </c>
      <c r="AD79" s="73">
        <f t="shared" si="3"/>
        <v>290</v>
      </c>
      <c r="AE79" s="178" t="e">
        <f>_De_Loc2</f>
        <v>#N/A</v>
      </c>
      <c r="AF79" s="178" t="e">
        <f>_De_Loc2</f>
        <v>#N/A</v>
      </c>
      <c r="AG79" s="73" t="str">
        <f t="shared" si="5"/>
        <v/>
      </c>
    </row>
    <row r="80" spans="1:33" ht="15.75" x14ac:dyDescent="0.2">
      <c r="A80" s="241" t="s">
        <v>2447</v>
      </c>
      <c r="B80" s="114">
        <f t="shared" si="4"/>
        <v>73</v>
      </c>
      <c r="C80" s="184" t="e">
        <f>_De_Loc2</f>
        <v>#N/A</v>
      </c>
      <c r="D80" s="185" t="e">
        <f>_De_Loc2</f>
        <v>#N/A</v>
      </c>
      <c r="E80" s="192" t="e">
        <f>_De_Loc2</f>
        <v>#N/A</v>
      </c>
      <c r="F80" s="178" t="e">
        <f>_De_Loc2</f>
        <v>#N/A</v>
      </c>
      <c r="G80" s="614" t="e">
        <f>_De_Loc2</f>
        <v>#N/A</v>
      </c>
      <c r="H80" s="615"/>
      <c r="I80" s="178" t="e">
        <f>_De_Loc2</f>
        <v>#N/A</v>
      </c>
      <c r="J80" s="178" t="e">
        <f>_De_Loc2</f>
        <v>#N/A</v>
      </c>
      <c r="K80" s="178" t="e">
        <f>_De_Loc2</f>
        <v>#N/A</v>
      </c>
      <c r="L80" s="178" t="e">
        <f>_De_Loc2</f>
        <v>#N/A</v>
      </c>
      <c r="M80" s="178" t="e">
        <f>_De_Loc2</f>
        <v>#N/A</v>
      </c>
      <c r="N80" s="178" t="e">
        <f>_De_Loc2</f>
        <v>#N/A</v>
      </c>
      <c r="O80" s="178" t="e">
        <f>_De_Loc2</f>
        <v>#N/A</v>
      </c>
      <c r="P80" s="178"/>
      <c r="Q80" s="114" t="s">
        <v>2580</v>
      </c>
      <c r="R80" s="114"/>
      <c r="S80" s="114"/>
      <c r="T80" s="114"/>
      <c r="U80" s="114"/>
      <c r="V80" s="114"/>
      <c r="W80" s="114"/>
      <c r="X80" s="178"/>
      <c r="Y80" s="231"/>
      <c r="Z80" s="178"/>
      <c r="AA80" s="178" t="e">
        <f>_De_Loc2</f>
        <v>#N/A</v>
      </c>
      <c r="AB80" s="178" t="e">
        <f>_De_Loc2</f>
        <v>#N/A</v>
      </c>
      <c r="AC80" s="178" t="e">
        <f>_De_Loc2</f>
        <v>#N/A</v>
      </c>
      <c r="AD80" s="73">
        <f t="shared" si="3"/>
        <v>290</v>
      </c>
      <c r="AE80" s="178" t="e">
        <f>_De_Loc2</f>
        <v>#N/A</v>
      </c>
      <c r="AF80" s="178" t="e">
        <f>_De_Loc2</f>
        <v>#N/A</v>
      </c>
      <c r="AG80" s="73" t="str">
        <f t="shared" si="5"/>
        <v/>
      </c>
    </row>
    <row r="81" spans="1:33" ht="15.75" x14ac:dyDescent="0.2">
      <c r="A81" s="241" t="s">
        <v>2439</v>
      </c>
      <c r="B81" s="114">
        <f t="shared" si="4"/>
        <v>74</v>
      </c>
      <c r="C81" s="184" t="e">
        <f>_De_Loc2</f>
        <v>#N/A</v>
      </c>
      <c r="D81" s="185" t="e">
        <f>_De_Loc2</f>
        <v>#N/A</v>
      </c>
      <c r="E81" s="192" t="e">
        <f>_De_Loc2</f>
        <v>#N/A</v>
      </c>
      <c r="F81" s="178" t="e">
        <f>_De_Loc2</f>
        <v>#N/A</v>
      </c>
      <c r="G81" s="614" t="e">
        <f>_De_Loc2</f>
        <v>#N/A</v>
      </c>
      <c r="H81" s="615"/>
      <c r="I81" s="178" t="e">
        <f>_De_Loc2</f>
        <v>#N/A</v>
      </c>
      <c r="J81" s="178" t="e">
        <f>_De_Loc2</f>
        <v>#N/A</v>
      </c>
      <c r="K81" s="178" t="e">
        <f>_De_Loc2</f>
        <v>#N/A</v>
      </c>
      <c r="L81" s="178" t="e">
        <f>_De_Loc2</f>
        <v>#N/A</v>
      </c>
      <c r="M81" s="178" t="e">
        <f>_De_Loc2</f>
        <v>#N/A</v>
      </c>
      <c r="N81" s="178" t="e">
        <f>_De_Loc2</f>
        <v>#N/A</v>
      </c>
      <c r="O81" s="178" t="e">
        <f>_De_Loc2</f>
        <v>#N/A</v>
      </c>
      <c r="P81" s="178"/>
      <c r="Q81" s="114" t="s">
        <v>2555</v>
      </c>
      <c r="R81" s="114"/>
      <c r="S81" s="114"/>
      <c r="T81" s="114"/>
      <c r="U81" s="114"/>
      <c r="V81" s="114"/>
      <c r="W81" s="114"/>
      <c r="X81" s="178"/>
      <c r="Y81" s="231"/>
      <c r="Z81" s="178"/>
      <c r="AA81" s="178" t="e">
        <f>_De_Loc2</f>
        <v>#N/A</v>
      </c>
      <c r="AB81" s="178" t="e">
        <f>_De_Loc2</f>
        <v>#N/A</v>
      </c>
      <c r="AC81" s="178" t="e">
        <f>_De_Loc2</f>
        <v>#N/A</v>
      </c>
      <c r="AD81" s="73">
        <f t="shared" si="3"/>
        <v>290</v>
      </c>
      <c r="AE81" s="178" t="e">
        <f>_De_Loc2</f>
        <v>#N/A</v>
      </c>
      <c r="AF81" s="178" t="e">
        <f>_De_Loc2</f>
        <v>#N/A</v>
      </c>
      <c r="AG81" s="73" t="str">
        <f t="shared" si="5"/>
        <v/>
      </c>
    </row>
    <row r="82" spans="1:33" ht="15.75" x14ac:dyDescent="0.2">
      <c r="A82" s="241" t="s">
        <v>2247</v>
      </c>
      <c r="B82" s="114">
        <f t="shared" si="4"/>
        <v>75</v>
      </c>
      <c r="C82" s="184" t="e">
        <f>_De_Loc2</f>
        <v>#N/A</v>
      </c>
      <c r="D82" s="185" t="e">
        <f>_De_Loc2</f>
        <v>#N/A</v>
      </c>
      <c r="E82" s="192" t="e">
        <f>_De_Loc2</f>
        <v>#N/A</v>
      </c>
      <c r="F82" s="178" t="e">
        <f>_De_Loc2</f>
        <v>#N/A</v>
      </c>
      <c r="G82" s="614" t="e">
        <f>_De_Loc2</f>
        <v>#N/A</v>
      </c>
      <c r="H82" s="615"/>
      <c r="I82" s="178" t="e">
        <f>_De_Loc2</f>
        <v>#N/A</v>
      </c>
      <c r="J82" s="178" t="e">
        <f>_De_Loc2</f>
        <v>#N/A</v>
      </c>
      <c r="K82" s="178" t="e">
        <f>_De_Loc2</f>
        <v>#N/A</v>
      </c>
      <c r="L82" s="178" t="e">
        <f>_De_Loc2</f>
        <v>#N/A</v>
      </c>
      <c r="M82" s="178" t="e">
        <f>_De_Loc2</f>
        <v>#N/A</v>
      </c>
      <c r="N82" s="178" t="e">
        <f>_De_Loc2</f>
        <v>#N/A</v>
      </c>
      <c r="O82" s="178" t="e">
        <f>_De_Loc2</f>
        <v>#N/A</v>
      </c>
      <c r="P82" s="178"/>
      <c r="Q82" s="114" t="s">
        <v>2554</v>
      </c>
      <c r="R82" s="114"/>
      <c r="S82" s="114"/>
      <c r="T82" s="114"/>
      <c r="U82" s="114"/>
      <c r="V82" s="114"/>
      <c r="W82" s="114"/>
      <c r="X82" s="178"/>
      <c r="Y82" s="231"/>
      <c r="Z82" s="178"/>
      <c r="AA82" s="178" t="e">
        <f>_De_Loc2</f>
        <v>#N/A</v>
      </c>
      <c r="AB82" s="178" t="e">
        <f>_De_Loc2</f>
        <v>#N/A</v>
      </c>
      <c r="AC82" s="178" t="e">
        <f>_De_Loc2</f>
        <v>#N/A</v>
      </c>
      <c r="AD82" s="73">
        <f t="shared" si="3"/>
        <v>290</v>
      </c>
      <c r="AE82" s="178" t="e">
        <f>_De_Loc2</f>
        <v>#N/A</v>
      </c>
      <c r="AF82" s="178" t="e">
        <f>_De_Loc2</f>
        <v>#N/A</v>
      </c>
      <c r="AG82" s="73" t="str">
        <f t="shared" si="5"/>
        <v/>
      </c>
    </row>
    <row r="83" spans="1:33" ht="15.75" x14ac:dyDescent="0.25">
      <c r="A83" s="250" t="s">
        <v>2321</v>
      </c>
      <c r="B83" s="114">
        <f t="shared" si="4"/>
        <v>76</v>
      </c>
      <c r="C83" s="184" t="e">
        <f>_De_Loc2</f>
        <v>#N/A</v>
      </c>
      <c r="D83" s="185" t="e">
        <f>_De_Loc2</f>
        <v>#N/A</v>
      </c>
      <c r="E83" s="192" t="e">
        <f>_De_Loc2</f>
        <v>#N/A</v>
      </c>
      <c r="F83" s="178" t="e">
        <f>_De_Loc2</f>
        <v>#N/A</v>
      </c>
      <c r="G83" s="614" t="e">
        <f>_De_Loc2</f>
        <v>#N/A</v>
      </c>
      <c r="H83" s="615"/>
      <c r="I83" s="178" t="e">
        <f>_De_Loc2</f>
        <v>#N/A</v>
      </c>
      <c r="J83" s="178" t="e">
        <f>_De_Loc2</f>
        <v>#N/A</v>
      </c>
      <c r="K83" s="178" t="e">
        <f>_De_Loc2</f>
        <v>#N/A</v>
      </c>
      <c r="L83" s="178" t="e">
        <f>_De_Loc2</f>
        <v>#N/A</v>
      </c>
      <c r="M83" s="178" t="e">
        <f>_De_Loc2</f>
        <v>#N/A</v>
      </c>
      <c r="N83" s="178" t="e">
        <f>_De_Loc2</f>
        <v>#N/A</v>
      </c>
      <c r="O83" s="178" t="e">
        <f>_De_Loc2</f>
        <v>#N/A</v>
      </c>
      <c r="P83" s="178"/>
      <c r="Q83" s="114" t="s">
        <v>2573</v>
      </c>
      <c r="R83" s="114"/>
      <c r="S83" s="114"/>
      <c r="T83" s="114"/>
      <c r="U83" s="114"/>
      <c r="V83" s="114"/>
      <c r="W83" s="114"/>
      <c r="X83" s="178"/>
      <c r="Y83" s="231"/>
      <c r="Z83" s="178"/>
      <c r="AA83" s="178" t="e">
        <f>_De_Loc2</f>
        <v>#N/A</v>
      </c>
      <c r="AB83" s="178" t="e">
        <f>_De_Loc2</f>
        <v>#N/A</v>
      </c>
      <c r="AC83" s="178" t="e">
        <f>_De_Loc2</f>
        <v>#N/A</v>
      </c>
      <c r="AD83" s="73">
        <f t="shared" si="3"/>
        <v>290</v>
      </c>
      <c r="AE83" s="178" t="e">
        <f>_De_Loc2</f>
        <v>#N/A</v>
      </c>
      <c r="AF83" s="178" t="e">
        <f>_De_Loc2</f>
        <v>#N/A</v>
      </c>
      <c r="AG83" s="73" t="str">
        <f t="shared" si="5"/>
        <v/>
      </c>
    </row>
    <row r="84" spans="1:33" ht="15.75" x14ac:dyDescent="0.2">
      <c r="A84" s="241" t="s">
        <v>2370</v>
      </c>
      <c r="B84" s="114">
        <f t="shared" si="4"/>
        <v>77</v>
      </c>
      <c r="C84" s="184" t="e">
        <f>_De_Loc2</f>
        <v>#N/A</v>
      </c>
      <c r="D84" s="185" t="e">
        <f>_De_Loc2</f>
        <v>#N/A</v>
      </c>
      <c r="E84" s="192" t="e">
        <f>_De_Loc2</f>
        <v>#N/A</v>
      </c>
      <c r="F84" s="178" t="e">
        <f>_De_Loc2</f>
        <v>#N/A</v>
      </c>
      <c r="G84" s="614" t="e">
        <f>_De_Loc2</f>
        <v>#N/A</v>
      </c>
      <c r="H84" s="615"/>
      <c r="I84" s="178" t="e">
        <f>_De_Loc2</f>
        <v>#N/A</v>
      </c>
      <c r="J84" s="178" t="e">
        <f>_De_Loc2</f>
        <v>#N/A</v>
      </c>
      <c r="K84" s="178" t="e">
        <f>_De_Loc2</f>
        <v>#N/A</v>
      </c>
      <c r="L84" s="178" t="e">
        <f>_De_Loc2</f>
        <v>#N/A</v>
      </c>
      <c r="M84" s="178" t="e">
        <f>_De_Loc2</f>
        <v>#N/A</v>
      </c>
      <c r="N84" s="178" t="e">
        <f>_De_Loc2</f>
        <v>#N/A</v>
      </c>
      <c r="O84" s="178" t="e">
        <f>_De_Loc2</f>
        <v>#N/A</v>
      </c>
      <c r="P84" s="178"/>
      <c r="Q84" s="114" t="s">
        <v>2554</v>
      </c>
      <c r="R84" s="114"/>
      <c r="S84" s="114"/>
      <c r="T84" s="114"/>
      <c r="U84" s="114"/>
      <c r="V84" s="114"/>
      <c r="W84" s="114"/>
      <c r="X84" s="178"/>
      <c r="Y84" s="231"/>
      <c r="Z84" s="178"/>
      <c r="AA84" s="178" t="e">
        <f>_De_Loc2</f>
        <v>#N/A</v>
      </c>
      <c r="AB84" s="178" t="e">
        <f>_De_Loc2</f>
        <v>#N/A</v>
      </c>
      <c r="AC84" s="178" t="e">
        <f>_De_Loc2</f>
        <v>#N/A</v>
      </c>
      <c r="AD84" s="73">
        <f t="shared" si="3"/>
        <v>290</v>
      </c>
      <c r="AE84" s="178" t="e">
        <f>_De_Loc2</f>
        <v>#N/A</v>
      </c>
      <c r="AF84" s="178" t="e">
        <f>_De_Loc2</f>
        <v>#N/A</v>
      </c>
      <c r="AG84" s="73" t="str">
        <f t="shared" si="5"/>
        <v/>
      </c>
    </row>
    <row r="85" spans="1:33" ht="15.75" x14ac:dyDescent="0.2">
      <c r="A85" s="241" t="s">
        <v>2348</v>
      </c>
      <c r="B85" s="114">
        <f t="shared" si="4"/>
        <v>78</v>
      </c>
      <c r="C85" s="184" t="e">
        <f>_De_Loc2</f>
        <v>#N/A</v>
      </c>
      <c r="D85" s="185" t="e">
        <f>_De_Loc2</f>
        <v>#N/A</v>
      </c>
      <c r="E85" s="192" t="e">
        <f>_De_Loc2</f>
        <v>#N/A</v>
      </c>
      <c r="F85" s="178" t="e">
        <f>_De_Loc2</f>
        <v>#N/A</v>
      </c>
      <c r="G85" s="614" t="e">
        <f>_De_Loc2</f>
        <v>#N/A</v>
      </c>
      <c r="H85" s="615"/>
      <c r="I85" s="178" t="e">
        <f>_De_Loc2</f>
        <v>#N/A</v>
      </c>
      <c r="J85" s="178" t="e">
        <f>_De_Loc2</f>
        <v>#N/A</v>
      </c>
      <c r="K85" s="178" t="e">
        <f>_De_Loc2</f>
        <v>#N/A</v>
      </c>
      <c r="L85" s="178" t="e">
        <f>_De_Loc2</f>
        <v>#N/A</v>
      </c>
      <c r="M85" s="178" t="e">
        <f>_De_Loc2</f>
        <v>#N/A</v>
      </c>
      <c r="N85" s="178" t="e">
        <f>_De_Loc2</f>
        <v>#N/A</v>
      </c>
      <c r="O85" s="178" t="e">
        <f>_De_Loc2</f>
        <v>#N/A</v>
      </c>
      <c r="P85" s="178"/>
      <c r="Q85" s="114" t="s">
        <v>2555</v>
      </c>
      <c r="R85" s="114"/>
      <c r="S85" s="114"/>
      <c r="T85" s="114"/>
      <c r="U85" s="114"/>
      <c r="V85" s="114"/>
      <c r="W85" s="199"/>
      <c r="X85" s="178"/>
      <c r="Y85" s="231"/>
      <c r="Z85" s="178"/>
      <c r="AA85" s="178" t="e">
        <f>_De_Loc2</f>
        <v>#N/A</v>
      </c>
      <c r="AB85" s="178" t="e">
        <f>_De_Loc2</f>
        <v>#N/A</v>
      </c>
      <c r="AC85" s="178" t="e">
        <f>_De_Loc2</f>
        <v>#N/A</v>
      </c>
      <c r="AD85" s="73">
        <f t="shared" si="3"/>
        <v>290</v>
      </c>
      <c r="AE85" s="178" t="e">
        <f>_De_Loc2</f>
        <v>#N/A</v>
      </c>
      <c r="AF85" s="178" t="e">
        <f>_De_Loc2</f>
        <v>#N/A</v>
      </c>
      <c r="AG85" s="73" t="str">
        <f t="shared" si="5"/>
        <v/>
      </c>
    </row>
    <row r="86" spans="1:33" ht="15.75" x14ac:dyDescent="0.2">
      <c r="A86" s="241" t="s">
        <v>2552</v>
      </c>
      <c r="B86" s="114">
        <f t="shared" si="4"/>
        <v>79</v>
      </c>
      <c r="C86" s="184" t="e">
        <f>_De_Loc2</f>
        <v>#N/A</v>
      </c>
      <c r="D86" s="185" t="e">
        <f>_De_Loc2</f>
        <v>#N/A</v>
      </c>
      <c r="E86" s="192" t="e">
        <f>_De_Loc2</f>
        <v>#N/A</v>
      </c>
      <c r="F86" s="178" t="e">
        <f>_De_Loc2</f>
        <v>#N/A</v>
      </c>
      <c r="G86" s="614" t="e">
        <f>_De_Loc2</f>
        <v>#N/A</v>
      </c>
      <c r="H86" s="615"/>
      <c r="I86" s="178" t="e">
        <f>_De_Loc2</f>
        <v>#N/A</v>
      </c>
      <c r="J86" s="178" t="e">
        <f>_De_Loc2</f>
        <v>#N/A</v>
      </c>
      <c r="K86" s="178" t="e">
        <f>_De_Loc2</f>
        <v>#N/A</v>
      </c>
      <c r="L86" s="178" t="e">
        <f>_De_Loc2</f>
        <v>#N/A</v>
      </c>
      <c r="M86" s="178" t="e">
        <f>_De_Loc2</f>
        <v>#N/A</v>
      </c>
      <c r="N86" s="178" t="e">
        <f>_De_Loc2</f>
        <v>#N/A</v>
      </c>
      <c r="O86" s="178" t="e">
        <f>_De_Loc2</f>
        <v>#N/A</v>
      </c>
      <c r="P86" s="178"/>
      <c r="Q86" s="114" t="s">
        <v>2585</v>
      </c>
      <c r="R86" s="114"/>
      <c r="S86" s="114"/>
      <c r="T86" s="114"/>
      <c r="U86" s="114"/>
      <c r="V86" s="114"/>
      <c r="W86" s="114"/>
      <c r="X86" s="178"/>
      <c r="Y86" s="231"/>
      <c r="Z86" s="178"/>
      <c r="AA86" s="178" t="e">
        <f>_De_Loc2</f>
        <v>#N/A</v>
      </c>
      <c r="AB86" s="178" t="e">
        <f>_De_Loc2</f>
        <v>#N/A</v>
      </c>
      <c r="AC86" s="178" t="e">
        <f>_De_Loc2</f>
        <v>#N/A</v>
      </c>
      <c r="AD86" s="73">
        <f t="shared" si="3"/>
        <v>290</v>
      </c>
      <c r="AE86" s="178" t="e">
        <f>_De_Loc2</f>
        <v>#N/A</v>
      </c>
      <c r="AF86" s="178" t="e">
        <f>_De_Loc2</f>
        <v>#N/A</v>
      </c>
      <c r="AG86" s="73" t="str">
        <f t="shared" si="5"/>
        <v/>
      </c>
    </row>
    <row r="87" spans="1:33" ht="15.75" x14ac:dyDescent="0.2">
      <c r="A87" s="241" t="s">
        <v>2367</v>
      </c>
      <c r="B87" s="114">
        <f t="shared" si="4"/>
        <v>80</v>
      </c>
      <c r="C87" s="184" t="e">
        <f>_De_Loc2</f>
        <v>#N/A</v>
      </c>
      <c r="D87" s="185" t="e">
        <f>_De_Loc2</f>
        <v>#N/A</v>
      </c>
      <c r="E87" s="192" t="e">
        <f>_De_Loc2</f>
        <v>#N/A</v>
      </c>
      <c r="F87" s="178" t="e">
        <f>_De_Loc2</f>
        <v>#N/A</v>
      </c>
      <c r="G87" s="614" t="e">
        <f>_De_Loc2</f>
        <v>#N/A</v>
      </c>
      <c r="H87" s="615"/>
      <c r="I87" s="178" t="e">
        <f>_De_Loc2</f>
        <v>#N/A</v>
      </c>
      <c r="J87" s="178" t="e">
        <f>_De_Loc2</f>
        <v>#N/A</v>
      </c>
      <c r="K87" s="178" t="e">
        <f>_De_Loc2</f>
        <v>#N/A</v>
      </c>
      <c r="L87" s="178" t="e">
        <f>_De_Loc2</f>
        <v>#N/A</v>
      </c>
      <c r="M87" s="178" t="e">
        <f>_De_Loc2</f>
        <v>#N/A</v>
      </c>
      <c r="N87" s="178" t="e">
        <f>_De_Loc2</f>
        <v>#N/A</v>
      </c>
      <c r="O87" s="178" t="e">
        <f>_De_Loc2</f>
        <v>#N/A</v>
      </c>
      <c r="P87" s="178"/>
      <c r="Q87" s="114" t="s">
        <v>2588</v>
      </c>
      <c r="R87" s="114"/>
      <c r="S87" s="114"/>
      <c r="T87" s="114"/>
      <c r="U87" s="114"/>
      <c r="V87" s="114"/>
      <c r="W87" s="114"/>
      <c r="X87" s="178"/>
      <c r="Y87" s="231"/>
      <c r="Z87" s="178"/>
      <c r="AA87" s="178" t="e">
        <f>_De_Loc2</f>
        <v>#N/A</v>
      </c>
      <c r="AB87" s="178" t="e">
        <f>_De_Loc2</f>
        <v>#N/A</v>
      </c>
      <c r="AC87" s="178" t="e">
        <f>_De_Loc2</f>
        <v>#N/A</v>
      </c>
      <c r="AD87" s="73">
        <f t="shared" si="3"/>
        <v>290</v>
      </c>
      <c r="AE87" s="178" t="e">
        <f>_De_Loc2</f>
        <v>#N/A</v>
      </c>
      <c r="AF87" s="178" t="e">
        <f>_De_Loc2</f>
        <v>#N/A</v>
      </c>
      <c r="AG87" s="73" t="str">
        <f t="shared" si="5"/>
        <v/>
      </c>
    </row>
    <row r="88" spans="1:33" ht="15.75" x14ac:dyDescent="0.2">
      <c r="A88" s="241" t="s">
        <v>2273</v>
      </c>
      <c r="B88" s="58">
        <f t="shared" si="4"/>
        <v>81</v>
      </c>
      <c r="C88" s="380" t="e">
        <f>_De_Loc2</f>
        <v>#N/A</v>
      </c>
      <c r="D88" s="187" t="e">
        <f>_De_Loc2</f>
        <v>#N/A</v>
      </c>
      <c r="E88" s="381" t="e">
        <f>_De_Loc2</f>
        <v>#N/A</v>
      </c>
      <c r="F88" s="58" t="e">
        <f>_De_Loc2</f>
        <v>#N/A</v>
      </c>
      <c r="G88" s="616" t="e">
        <f>_De_Loc2</f>
        <v>#N/A</v>
      </c>
      <c r="H88" s="617"/>
      <c r="I88" s="58" t="e">
        <f>_De_Loc2</f>
        <v>#N/A</v>
      </c>
      <c r="J88" s="58" t="e">
        <f>_De_Loc2</f>
        <v>#N/A</v>
      </c>
      <c r="K88" s="58" t="e">
        <f>_De_Loc2</f>
        <v>#N/A</v>
      </c>
      <c r="L88" s="58" t="e">
        <f>_De_Loc2</f>
        <v>#N/A</v>
      </c>
      <c r="M88" s="58" t="e">
        <f>_De_Loc2</f>
        <v>#N/A</v>
      </c>
      <c r="N88" s="58" t="e">
        <f>_De_Loc2</f>
        <v>#N/A</v>
      </c>
      <c r="O88" s="58" t="e">
        <f>_De_Loc2</f>
        <v>#N/A</v>
      </c>
      <c r="P88" s="58"/>
      <c r="Q88" s="198" t="s">
        <v>2586</v>
      </c>
      <c r="R88" s="114"/>
      <c r="S88" s="114"/>
      <c r="T88" s="114"/>
      <c r="U88" s="114"/>
      <c r="V88" s="114"/>
      <c r="W88" s="114"/>
      <c r="X88" s="178"/>
      <c r="Y88" s="231"/>
      <c r="Z88" s="178"/>
      <c r="AA88" s="178" t="e">
        <f>_De_Loc2</f>
        <v>#N/A</v>
      </c>
      <c r="AB88" s="178" t="e">
        <f>_De_Loc2</f>
        <v>#N/A</v>
      </c>
      <c r="AC88" s="178" t="e">
        <f>_De_Loc2</f>
        <v>#N/A</v>
      </c>
      <c r="AD88" s="73">
        <f t="shared" si="3"/>
        <v>290</v>
      </c>
      <c r="AE88" s="178" t="e">
        <f>_De_Loc2</f>
        <v>#N/A</v>
      </c>
      <c r="AF88" s="178" t="e">
        <f>_De_Loc2</f>
        <v>#N/A</v>
      </c>
      <c r="AG88" s="73" t="str">
        <f t="shared" si="5"/>
        <v/>
      </c>
    </row>
    <row r="89" spans="1:33" ht="15.75" x14ac:dyDescent="0.2">
      <c r="A89" s="241" t="s">
        <v>2443</v>
      </c>
      <c r="B89" s="178">
        <f t="shared" si="4"/>
        <v>82</v>
      </c>
      <c r="C89" s="184" t="e">
        <f>_De_Loc2</f>
        <v>#N/A</v>
      </c>
      <c r="D89" s="185" t="e">
        <f>_De_Loc2</f>
        <v>#N/A</v>
      </c>
      <c r="E89" s="192" t="e">
        <f>_De_Loc2</f>
        <v>#N/A</v>
      </c>
      <c r="F89" s="178" t="e">
        <f>_De_Loc2</f>
        <v>#N/A</v>
      </c>
      <c r="G89" s="618" t="e">
        <f>_De_Loc2</f>
        <v>#N/A</v>
      </c>
      <c r="H89" s="619"/>
      <c r="I89" s="178" t="e">
        <f>_De_Loc2</f>
        <v>#N/A</v>
      </c>
      <c r="J89" s="178" t="e">
        <f>_De_Loc2</f>
        <v>#N/A</v>
      </c>
      <c r="K89" s="178" t="e">
        <f>_De_Loc2</f>
        <v>#N/A</v>
      </c>
      <c r="L89" s="178" t="e">
        <f>_De_Loc2</f>
        <v>#N/A</v>
      </c>
      <c r="M89" s="178" t="e">
        <f>_De_Loc2</f>
        <v>#N/A</v>
      </c>
      <c r="N89" s="178" t="e">
        <f>_De_Loc2</f>
        <v>#N/A</v>
      </c>
      <c r="O89" s="178" t="e">
        <f>_De_Loc2</f>
        <v>#N/A</v>
      </c>
      <c r="P89" s="178"/>
      <c r="Q89" s="114" t="s">
        <v>2555</v>
      </c>
      <c r="R89" s="114"/>
      <c r="S89" s="114"/>
      <c r="T89" s="114"/>
      <c r="U89" s="114"/>
      <c r="V89" s="114"/>
      <c r="W89" s="114"/>
      <c r="X89" s="178"/>
      <c r="Y89" s="231"/>
      <c r="Z89" s="178"/>
      <c r="AA89" s="178" t="e">
        <f>_De_Loc2</f>
        <v>#N/A</v>
      </c>
      <c r="AB89" s="178" t="e">
        <f>_De_Loc2</f>
        <v>#N/A</v>
      </c>
      <c r="AC89" s="178" t="e">
        <f>_De_Loc2</f>
        <v>#N/A</v>
      </c>
      <c r="AD89" s="73">
        <f t="shared" si="3"/>
        <v>290</v>
      </c>
      <c r="AE89" s="178" t="e">
        <f>_De_Loc2</f>
        <v>#N/A</v>
      </c>
      <c r="AF89" s="178" t="e">
        <f>_De_Loc2</f>
        <v>#N/A</v>
      </c>
      <c r="AG89" s="73" t="str">
        <f t="shared" si="5"/>
        <v/>
      </c>
    </row>
    <row r="90" spans="1:33" ht="15.75" x14ac:dyDescent="0.2">
      <c r="A90" s="241" t="s">
        <v>2534</v>
      </c>
      <c r="B90" s="114">
        <f t="shared" si="4"/>
        <v>83</v>
      </c>
      <c r="C90" s="184" t="e">
        <f>_De_Loc2</f>
        <v>#N/A</v>
      </c>
      <c r="D90" s="185" t="e">
        <f>_De_Loc2</f>
        <v>#N/A</v>
      </c>
      <c r="E90" s="192" t="e">
        <f>_De_Loc2</f>
        <v>#N/A</v>
      </c>
      <c r="F90" s="178" t="e">
        <f>_De_Loc2</f>
        <v>#N/A</v>
      </c>
      <c r="G90" s="614" t="e">
        <f>_De_Loc2</f>
        <v>#N/A</v>
      </c>
      <c r="H90" s="615"/>
      <c r="I90" s="178" t="e">
        <f>_De_Loc2</f>
        <v>#N/A</v>
      </c>
      <c r="J90" s="178" t="e">
        <f>_De_Loc2</f>
        <v>#N/A</v>
      </c>
      <c r="K90" s="178" t="e">
        <f>_De_Loc2</f>
        <v>#N/A</v>
      </c>
      <c r="L90" s="178" t="e">
        <f>_De_Loc2</f>
        <v>#N/A</v>
      </c>
      <c r="M90" s="178" t="e">
        <f>_De_Loc2</f>
        <v>#N/A</v>
      </c>
      <c r="N90" s="178" t="e">
        <f>_De_Loc2</f>
        <v>#N/A</v>
      </c>
      <c r="O90" s="178" t="e">
        <f>_De_Loc2</f>
        <v>#N/A</v>
      </c>
      <c r="P90" s="178"/>
      <c r="Q90" s="114" t="s">
        <v>2588</v>
      </c>
      <c r="R90" s="114"/>
      <c r="S90" s="114"/>
      <c r="T90" s="114"/>
      <c r="U90" s="114"/>
      <c r="V90" s="114"/>
      <c r="W90" s="114"/>
      <c r="X90" s="178"/>
      <c r="Y90" s="231"/>
      <c r="Z90" s="178"/>
      <c r="AA90" s="178" t="e">
        <f>_De_Loc2</f>
        <v>#N/A</v>
      </c>
      <c r="AB90" s="178" t="e">
        <f>_De_Loc2</f>
        <v>#N/A</v>
      </c>
      <c r="AC90" s="178" t="e">
        <f>_De_Loc2</f>
        <v>#N/A</v>
      </c>
      <c r="AD90" s="73">
        <f t="shared" si="3"/>
        <v>290</v>
      </c>
      <c r="AE90" s="178" t="e">
        <f>_De_Loc2</f>
        <v>#N/A</v>
      </c>
      <c r="AF90" s="178" t="e">
        <f>_De_Loc2</f>
        <v>#N/A</v>
      </c>
      <c r="AG90" s="73" t="str">
        <f t="shared" si="5"/>
        <v/>
      </c>
    </row>
    <row r="91" spans="1:33" ht="15.75" x14ac:dyDescent="0.2">
      <c r="A91" s="241" t="s">
        <v>2346</v>
      </c>
      <c r="B91" s="114">
        <f t="shared" si="4"/>
        <v>84</v>
      </c>
      <c r="C91" s="184" t="e">
        <f>_De_Loc2</f>
        <v>#N/A</v>
      </c>
      <c r="D91" s="185" t="e">
        <f>_De_Loc2</f>
        <v>#N/A</v>
      </c>
      <c r="E91" s="192" t="e">
        <f>_De_Loc2</f>
        <v>#N/A</v>
      </c>
      <c r="F91" s="178" t="e">
        <f>_De_Loc2</f>
        <v>#N/A</v>
      </c>
      <c r="G91" s="614" t="e">
        <f>_De_Loc2</f>
        <v>#N/A</v>
      </c>
      <c r="H91" s="615"/>
      <c r="I91" s="178" t="e">
        <f>_De_Loc2</f>
        <v>#N/A</v>
      </c>
      <c r="J91" s="178" t="e">
        <f>_De_Loc2</f>
        <v>#N/A</v>
      </c>
      <c r="K91" s="178" t="e">
        <f>_De_Loc2</f>
        <v>#N/A</v>
      </c>
      <c r="L91" s="178" t="e">
        <f>_De_Loc2</f>
        <v>#N/A</v>
      </c>
      <c r="M91" s="178" t="e">
        <f>_De_Loc2</f>
        <v>#N/A</v>
      </c>
      <c r="N91" s="178" t="e">
        <f>_De_Loc2</f>
        <v>#N/A</v>
      </c>
      <c r="O91" s="178" t="e">
        <f>_De_Loc2</f>
        <v>#N/A</v>
      </c>
      <c r="P91" s="178"/>
      <c r="Q91" s="114" t="s">
        <v>2554</v>
      </c>
      <c r="R91" s="114"/>
      <c r="S91" s="114"/>
      <c r="T91" s="114"/>
      <c r="U91" s="114"/>
      <c r="V91" s="114"/>
      <c r="W91" s="114"/>
      <c r="X91" s="178"/>
      <c r="Y91" s="231"/>
      <c r="Z91" s="178"/>
      <c r="AA91" s="178" t="e">
        <f>_De_Loc2</f>
        <v>#N/A</v>
      </c>
      <c r="AB91" s="178" t="e">
        <f>_De_Loc2</f>
        <v>#N/A</v>
      </c>
      <c r="AC91" s="178" t="e">
        <f>_De_Loc2</f>
        <v>#N/A</v>
      </c>
      <c r="AD91" s="73">
        <f t="shared" si="3"/>
        <v>290</v>
      </c>
      <c r="AE91" s="178" t="e">
        <f>_De_Loc2</f>
        <v>#N/A</v>
      </c>
      <c r="AF91" s="178" t="e">
        <f>_De_Loc2</f>
        <v>#N/A</v>
      </c>
      <c r="AG91" s="73" t="str">
        <f t="shared" si="5"/>
        <v/>
      </c>
    </row>
    <row r="92" spans="1:33" ht="15.75" x14ac:dyDescent="0.2">
      <c r="A92" s="241" t="s">
        <v>2363</v>
      </c>
      <c r="B92" s="114">
        <f t="shared" si="4"/>
        <v>85</v>
      </c>
      <c r="C92" s="184" t="e">
        <f>_De_Loc2</f>
        <v>#N/A</v>
      </c>
      <c r="D92" s="185" t="e">
        <f>_De_Loc2</f>
        <v>#N/A</v>
      </c>
      <c r="E92" s="192" t="e">
        <f>_De_Loc2</f>
        <v>#N/A</v>
      </c>
      <c r="F92" s="178" t="e">
        <f>_De_Loc2</f>
        <v>#N/A</v>
      </c>
      <c r="G92" s="614" t="e">
        <f>_De_Loc2</f>
        <v>#N/A</v>
      </c>
      <c r="H92" s="615"/>
      <c r="I92" s="178" t="e">
        <f>_De_Loc2</f>
        <v>#N/A</v>
      </c>
      <c r="J92" s="178" t="e">
        <f>_De_Loc2</f>
        <v>#N/A</v>
      </c>
      <c r="K92" s="178" t="e">
        <f>_De_Loc2</f>
        <v>#N/A</v>
      </c>
      <c r="L92" s="178" t="e">
        <f>_De_Loc2</f>
        <v>#N/A</v>
      </c>
      <c r="M92" s="178" t="e">
        <f>_De_Loc2</f>
        <v>#N/A</v>
      </c>
      <c r="N92" s="178" t="e">
        <f>_De_Loc2</f>
        <v>#N/A</v>
      </c>
      <c r="O92" s="178" t="e">
        <f>_De_Loc2</f>
        <v>#N/A</v>
      </c>
      <c r="P92" s="178"/>
      <c r="Q92" s="114" t="s">
        <v>2582</v>
      </c>
      <c r="R92" s="114"/>
      <c r="S92" s="114"/>
      <c r="T92" s="114"/>
      <c r="U92" s="114"/>
      <c r="V92" s="114"/>
      <c r="W92" s="114"/>
      <c r="X92" s="178"/>
      <c r="Y92" s="231"/>
      <c r="Z92" s="178"/>
      <c r="AA92" s="178" t="e">
        <f>_De_Loc2</f>
        <v>#N/A</v>
      </c>
      <c r="AB92" s="178" t="e">
        <f>_De_Loc2</f>
        <v>#N/A</v>
      </c>
      <c r="AC92" s="178" t="e">
        <f>_De_Loc2</f>
        <v>#N/A</v>
      </c>
      <c r="AD92" s="73">
        <f t="shared" si="3"/>
        <v>290</v>
      </c>
      <c r="AE92" s="178" t="e">
        <f>_De_Loc2</f>
        <v>#N/A</v>
      </c>
      <c r="AF92" s="178" t="e">
        <f>_De_Loc2</f>
        <v>#N/A</v>
      </c>
      <c r="AG92" s="73" t="str">
        <f t="shared" si="5"/>
        <v/>
      </c>
    </row>
    <row r="93" spans="1:33" ht="15.75" x14ac:dyDescent="0.2">
      <c r="A93" s="241" t="s">
        <v>2380</v>
      </c>
      <c r="B93" s="114">
        <f t="shared" si="4"/>
        <v>86</v>
      </c>
      <c r="C93" s="184" t="e">
        <f>_De_Loc2</f>
        <v>#N/A</v>
      </c>
      <c r="D93" s="185" t="e">
        <f>_De_Loc2</f>
        <v>#N/A</v>
      </c>
      <c r="E93" s="192" t="e">
        <f>_De_Loc2</f>
        <v>#N/A</v>
      </c>
      <c r="F93" s="178" t="e">
        <f>_De_Loc2</f>
        <v>#N/A</v>
      </c>
      <c r="G93" s="614" t="e">
        <f>_De_Loc2</f>
        <v>#N/A</v>
      </c>
      <c r="H93" s="615"/>
      <c r="I93" s="178" t="e">
        <f>_De_Loc2</f>
        <v>#N/A</v>
      </c>
      <c r="J93" s="178" t="e">
        <f>_De_Loc2</f>
        <v>#N/A</v>
      </c>
      <c r="K93" s="178" t="e">
        <f>_De_Loc2</f>
        <v>#N/A</v>
      </c>
      <c r="L93" s="178" t="e">
        <f>_De_Loc2</f>
        <v>#N/A</v>
      </c>
      <c r="M93" s="178" t="e">
        <f>_De_Loc2</f>
        <v>#N/A</v>
      </c>
      <c r="N93" s="178" t="e">
        <f>_De_Loc2</f>
        <v>#N/A</v>
      </c>
      <c r="O93" s="178" t="e">
        <f>_De_Loc2</f>
        <v>#N/A</v>
      </c>
      <c r="P93" s="178"/>
      <c r="Q93" s="114" t="s">
        <v>2556</v>
      </c>
      <c r="R93" s="114"/>
      <c r="S93" s="114"/>
      <c r="T93" s="114"/>
      <c r="U93" s="114"/>
      <c r="V93" s="114"/>
      <c r="W93" s="114"/>
      <c r="X93" s="178"/>
      <c r="Y93" s="231"/>
      <c r="Z93" s="178"/>
      <c r="AA93" s="178" t="e">
        <f>_De_Loc2</f>
        <v>#N/A</v>
      </c>
      <c r="AB93" s="178" t="e">
        <f>_De_Loc2</f>
        <v>#N/A</v>
      </c>
      <c r="AC93" s="178" t="e">
        <f>_De_Loc2</f>
        <v>#N/A</v>
      </c>
      <c r="AD93" s="73">
        <f t="shared" si="3"/>
        <v>290</v>
      </c>
      <c r="AE93" s="178" t="e">
        <f>_De_Loc2</f>
        <v>#N/A</v>
      </c>
      <c r="AF93" s="178" t="e">
        <f>_De_Loc2</f>
        <v>#N/A</v>
      </c>
      <c r="AG93" s="73" t="str">
        <f t="shared" si="5"/>
        <v/>
      </c>
    </row>
    <row r="94" spans="1:33" ht="15.75" x14ac:dyDescent="0.2">
      <c r="A94" s="241" t="s">
        <v>2248</v>
      </c>
      <c r="B94" s="114">
        <f t="shared" si="4"/>
        <v>87</v>
      </c>
      <c r="C94" s="184" t="e">
        <f>_De_Loc2</f>
        <v>#N/A</v>
      </c>
      <c r="D94" s="185" t="e">
        <f>_De_Loc2</f>
        <v>#N/A</v>
      </c>
      <c r="E94" s="192" t="e">
        <f>_De_Loc2</f>
        <v>#N/A</v>
      </c>
      <c r="F94" s="178" t="e">
        <f>_De_Loc2</f>
        <v>#N/A</v>
      </c>
      <c r="G94" s="614" t="e">
        <f>_De_Loc2</f>
        <v>#N/A</v>
      </c>
      <c r="H94" s="615"/>
      <c r="I94" s="178" t="e">
        <f>_De_Loc2</f>
        <v>#N/A</v>
      </c>
      <c r="J94" s="178" t="e">
        <f>_De_Loc2</f>
        <v>#N/A</v>
      </c>
      <c r="K94" s="178" t="e">
        <f>_De_Loc2</f>
        <v>#N/A</v>
      </c>
      <c r="L94" s="178" t="e">
        <f>_De_Loc2</f>
        <v>#N/A</v>
      </c>
      <c r="M94" s="178" t="e">
        <f>_De_Loc2</f>
        <v>#N/A</v>
      </c>
      <c r="N94" s="178" t="e">
        <f>_De_Loc2</f>
        <v>#N/A</v>
      </c>
      <c r="O94" s="178" t="e">
        <f>_De_Loc2</f>
        <v>#N/A</v>
      </c>
      <c r="P94" s="178"/>
      <c r="Q94" s="114" t="s">
        <v>2556</v>
      </c>
      <c r="R94" s="114"/>
      <c r="S94" s="114"/>
      <c r="T94" s="114"/>
      <c r="U94" s="114"/>
      <c r="V94" s="114"/>
      <c r="W94" s="114"/>
      <c r="X94" s="178"/>
      <c r="Y94" s="231"/>
      <c r="Z94" s="178"/>
      <c r="AA94" s="178" t="e">
        <f>_De_Loc2</f>
        <v>#N/A</v>
      </c>
      <c r="AB94" s="178" t="e">
        <f>_De_Loc2</f>
        <v>#N/A</v>
      </c>
      <c r="AC94" s="178" t="e">
        <f>_De_Loc2</f>
        <v>#N/A</v>
      </c>
      <c r="AD94" s="73">
        <f t="shared" si="3"/>
        <v>290</v>
      </c>
      <c r="AE94" s="178" t="e">
        <f>_De_Loc2</f>
        <v>#N/A</v>
      </c>
      <c r="AF94" s="178" t="e">
        <f>_De_Loc2</f>
        <v>#N/A</v>
      </c>
      <c r="AG94" s="73" t="str">
        <f t="shared" si="5"/>
        <v/>
      </c>
    </row>
    <row r="95" spans="1:33" ht="15.75" x14ac:dyDescent="0.2">
      <c r="A95" s="241" t="s">
        <v>2339</v>
      </c>
      <c r="B95" s="114">
        <f t="shared" si="4"/>
        <v>88</v>
      </c>
      <c r="C95" s="184" t="e">
        <f>_De_Loc2</f>
        <v>#N/A</v>
      </c>
      <c r="D95" s="185" t="e">
        <f>_De_Loc2</f>
        <v>#N/A</v>
      </c>
      <c r="E95" s="192" t="e">
        <f>_De_Loc2</f>
        <v>#N/A</v>
      </c>
      <c r="F95" s="178" t="e">
        <f>_De_Loc2</f>
        <v>#N/A</v>
      </c>
      <c r="G95" s="614" t="e">
        <f>_De_Loc2</f>
        <v>#N/A</v>
      </c>
      <c r="H95" s="615"/>
      <c r="I95" s="178" t="e">
        <f>_De_Loc2</f>
        <v>#N/A</v>
      </c>
      <c r="J95" s="178" t="e">
        <f>_De_Loc2</f>
        <v>#N/A</v>
      </c>
      <c r="K95" s="178" t="e">
        <f>_De_Loc2</f>
        <v>#N/A</v>
      </c>
      <c r="L95" s="178" t="e">
        <f>_De_Loc2</f>
        <v>#N/A</v>
      </c>
      <c r="M95" s="178" t="e">
        <f>_De_Loc2</f>
        <v>#N/A</v>
      </c>
      <c r="N95" s="178" t="e">
        <f>_De_Loc2</f>
        <v>#N/A</v>
      </c>
      <c r="O95" s="178" t="e">
        <f>_De_Loc2</f>
        <v>#N/A</v>
      </c>
      <c r="P95" s="178"/>
      <c r="Q95" s="114" t="s">
        <v>2554</v>
      </c>
      <c r="R95" s="114"/>
      <c r="S95" s="114"/>
      <c r="T95" s="114"/>
      <c r="U95" s="114"/>
      <c r="V95" s="114"/>
      <c r="W95" s="114"/>
      <c r="X95" s="178"/>
      <c r="Y95" s="231"/>
      <c r="Z95" s="178"/>
      <c r="AA95" s="178" t="e">
        <f>_De_Loc2</f>
        <v>#N/A</v>
      </c>
      <c r="AB95" s="178" t="e">
        <f>_De_Loc2</f>
        <v>#N/A</v>
      </c>
      <c r="AC95" s="178" t="e">
        <f>_De_Loc2</f>
        <v>#N/A</v>
      </c>
      <c r="AD95" s="73">
        <f t="shared" si="3"/>
        <v>290</v>
      </c>
      <c r="AE95" s="178" t="e">
        <f>_De_Loc2</f>
        <v>#N/A</v>
      </c>
      <c r="AF95" s="178" t="e">
        <f>_De_Loc2</f>
        <v>#N/A</v>
      </c>
      <c r="AG95" s="73" t="str">
        <f t="shared" si="5"/>
        <v/>
      </c>
    </row>
    <row r="96" spans="1:33" ht="15.75" x14ac:dyDescent="0.2">
      <c r="A96" s="241" t="s">
        <v>2254</v>
      </c>
      <c r="B96" s="114">
        <f t="shared" si="4"/>
        <v>89</v>
      </c>
      <c r="C96" s="184" t="e">
        <f>_De_Loc2</f>
        <v>#N/A</v>
      </c>
      <c r="D96" s="185" t="e">
        <f>_De_Loc2</f>
        <v>#N/A</v>
      </c>
      <c r="E96" s="192" t="e">
        <f>_De_Loc2</f>
        <v>#N/A</v>
      </c>
      <c r="F96" s="178" t="e">
        <f>_De_Loc2</f>
        <v>#N/A</v>
      </c>
      <c r="G96" s="614" t="e">
        <f>_De_Loc2</f>
        <v>#N/A</v>
      </c>
      <c r="H96" s="615"/>
      <c r="I96" s="178" t="e">
        <f>_De_Loc2</f>
        <v>#N/A</v>
      </c>
      <c r="J96" s="178" t="e">
        <f>_De_Loc2</f>
        <v>#N/A</v>
      </c>
      <c r="K96" s="178" t="e">
        <f>_De_Loc2</f>
        <v>#N/A</v>
      </c>
      <c r="L96" s="178" t="e">
        <f>_De_Loc2</f>
        <v>#N/A</v>
      </c>
      <c r="M96" s="178" t="e">
        <f>_De_Loc2</f>
        <v>#N/A</v>
      </c>
      <c r="N96" s="178" t="e">
        <f>_De_Loc2</f>
        <v>#N/A</v>
      </c>
      <c r="O96" s="178" t="e">
        <f>_De_Loc2</f>
        <v>#N/A</v>
      </c>
      <c r="P96" s="178"/>
      <c r="Q96" s="114" t="s">
        <v>2554</v>
      </c>
      <c r="R96" s="114"/>
      <c r="S96" s="114"/>
      <c r="T96" s="114"/>
      <c r="U96" s="114"/>
      <c r="V96" s="114"/>
      <c r="W96" s="114"/>
      <c r="X96" s="178"/>
      <c r="Y96" s="231"/>
      <c r="Z96" s="178"/>
      <c r="AA96" s="178" t="e">
        <f>_De_Loc2</f>
        <v>#N/A</v>
      </c>
      <c r="AB96" s="178" t="e">
        <f>_De_Loc2</f>
        <v>#N/A</v>
      </c>
      <c r="AC96" s="178" t="e">
        <f>_De_Loc2</f>
        <v>#N/A</v>
      </c>
      <c r="AD96" s="73">
        <f t="shared" si="3"/>
        <v>290</v>
      </c>
      <c r="AE96" s="178" t="e">
        <f>_De_Loc2</f>
        <v>#N/A</v>
      </c>
      <c r="AF96" s="178" t="e">
        <f>_De_Loc2</f>
        <v>#N/A</v>
      </c>
      <c r="AG96" s="73" t="str">
        <f t="shared" si="5"/>
        <v/>
      </c>
    </row>
    <row r="97" spans="1:33" ht="15.75" x14ac:dyDescent="0.2">
      <c r="A97" s="241" t="s">
        <v>2400</v>
      </c>
      <c r="B97" s="58">
        <f t="shared" si="4"/>
        <v>90</v>
      </c>
      <c r="C97" s="380" t="e">
        <f>_De_Loc2</f>
        <v>#N/A</v>
      </c>
      <c r="D97" s="187" t="e">
        <f>_De_Loc2</f>
        <v>#N/A</v>
      </c>
      <c r="E97" s="381" t="e">
        <f>_De_Loc2</f>
        <v>#N/A</v>
      </c>
      <c r="F97" s="58" t="e">
        <f>_De_Loc2</f>
        <v>#N/A</v>
      </c>
      <c r="G97" s="616" t="e">
        <f>_De_Loc2</f>
        <v>#N/A</v>
      </c>
      <c r="H97" s="617"/>
      <c r="I97" s="58" t="e">
        <f>_De_Loc2</f>
        <v>#N/A</v>
      </c>
      <c r="J97" s="58" t="e">
        <f>_De_Loc2</f>
        <v>#N/A</v>
      </c>
      <c r="K97" s="58" t="e">
        <f>_De_Loc2</f>
        <v>#N/A</v>
      </c>
      <c r="L97" s="58" t="e">
        <f>_De_Loc2</f>
        <v>#N/A</v>
      </c>
      <c r="M97" s="58" t="e">
        <f>_De_Loc2</f>
        <v>#N/A</v>
      </c>
      <c r="N97" s="58" t="e">
        <f>_De_Loc2</f>
        <v>#N/A</v>
      </c>
      <c r="O97" s="58" t="e">
        <f>_De_Loc2</f>
        <v>#N/A</v>
      </c>
      <c r="P97" s="58"/>
      <c r="Q97" s="114" t="s">
        <v>2582</v>
      </c>
      <c r="R97" s="114"/>
      <c r="S97" s="114"/>
      <c r="T97" s="114"/>
      <c r="U97" s="114"/>
      <c r="V97" s="114"/>
      <c r="W97" s="114"/>
      <c r="X97" s="178"/>
      <c r="Y97" s="231"/>
      <c r="Z97" s="178"/>
      <c r="AA97" s="178" t="e">
        <f>_De_Loc2</f>
        <v>#N/A</v>
      </c>
      <c r="AB97" s="178" t="e">
        <f>_De_Loc2</f>
        <v>#N/A</v>
      </c>
      <c r="AC97" s="178" t="e">
        <f>_De_Loc2</f>
        <v>#N/A</v>
      </c>
      <c r="AD97" s="73">
        <f t="shared" si="3"/>
        <v>290</v>
      </c>
      <c r="AE97" s="178" t="e">
        <f>_De_Loc2</f>
        <v>#N/A</v>
      </c>
      <c r="AF97" s="178" t="e">
        <f>_De_Loc2</f>
        <v>#N/A</v>
      </c>
      <c r="AG97" s="73" t="str">
        <f t="shared" si="5"/>
        <v/>
      </c>
    </row>
    <row r="98" spans="1:33" ht="15.75" x14ac:dyDescent="0.2">
      <c r="A98" s="241" t="s">
        <v>2422</v>
      </c>
      <c r="B98" s="178">
        <f t="shared" si="4"/>
        <v>91</v>
      </c>
      <c r="C98" s="184" t="e">
        <f>_De_Loc2</f>
        <v>#N/A</v>
      </c>
      <c r="D98" s="185" t="e">
        <f>_De_Loc2</f>
        <v>#N/A</v>
      </c>
      <c r="E98" s="192" t="e">
        <f>_De_Loc2</f>
        <v>#N/A</v>
      </c>
      <c r="F98" s="178" t="e">
        <f>_De_Loc2</f>
        <v>#N/A</v>
      </c>
      <c r="G98" s="618" t="e">
        <f>_De_Loc2</f>
        <v>#N/A</v>
      </c>
      <c r="H98" s="619"/>
      <c r="I98" s="178" t="e">
        <f>_De_Loc2</f>
        <v>#N/A</v>
      </c>
      <c r="J98" s="178" t="e">
        <f>_De_Loc2</f>
        <v>#N/A</v>
      </c>
      <c r="K98" s="178" t="e">
        <f>_De_Loc2</f>
        <v>#N/A</v>
      </c>
      <c r="L98" s="178" t="e">
        <f>_De_Loc2</f>
        <v>#N/A</v>
      </c>
      <c r="M98" s="178" t="e">
        <f>_De_Loc2</f>
        <v>#N/A</v>
      </c>
      <c r="N98" s="178" t="e">
        <f>_De_Loc2</f>
        <v>#N/A</v>
      </c>
      <c r="O98" s="178" t="e">
        <f>_De_Loc2</f>
        <v>#N/A</v>
      </c>
      <c r="P98" s="178"/>
      <c r="Q98" s="114" t="s">
        <v>2588</v>
      </c>
      <c r="R98" s="114"/>
      <c r="S98" s="114"/>
      <c r="T98" s="114"/>
      <c r="U98" s="114"/>
      <c r="V98" s="114"/>
      <c r="W98" s="114"/>
      <c r="X98" s="178"/>
      <c r="Y98" s="231"/>
      <c r="Z98" s="178"/>
      <c r="AA98" s="178" t="e">
        <f>_De_Loc2</f>
        <v>#N/A</v>
      </c>
      <c r="AB98" s="178" t="e">
        <f>_De_Loc2</f>
        <v>#N/A</v>
      </c>
      <c r="AC98" s="178" t="e">
        <f>_De_Loc2</f>
        <v>#N/A</v>
      </c>
      <c r="AD98" s="73">
        <f t="shared" si="3"/>
        <v>290</v>
      </c>
      <c r="AE98" s="178" t="e">
        <f>_De_Loc2</f>
        <v>#N/A</v>
      </c>
      <c r="AF98" s="178" t="e">
        <f>_De_Loc2</f>
        <v>#N/A</v>
      </c>
      <c r="AG98" s="73" t="str">
        <f t="shared" si="5"/>
        <v/>
      </c>
    </row>
    <row r="99" spans="1:33" ht="15.75" x14ac:dyDescent="0.2">
      <c r="A99" s="241" t="s">
        <v>2358</v>
      </c>
      <c r="B99" s="114">
        <f t="shared" si="4"/>
        <v>92</v>
      </c>
      <c r="C99" s="184" t="e">
        <f>_De_Loc2</f>
        <v>#N/A</v>
      </c>
      <c r="D99" s="185" t="e">
        <f>_De_Loc2</f>
        <v>#N/A</v>
      </c>
      <c r="E99" s="192" t="e">
        <f>_De_Loc2</f>
        <v>#N/A</v>
      </c>
      <c r="F99" s="178" t="e">
        <f>_De_Loc2</f>
        <v>#N/A</v>
      </c>
      <c r="G99" s="614" t="e">
        <f>_De_Loc2</f>
        <v>#N/A</v>
      </c>
      <c r="H99" s="615"/>
      <c r="I99" s="178" t="e">
        <f>_De_Loc2</f>
        <v>#N/A</v>
      </c>
      <c r="J99" s="178" t="e">
        <f>_De_Loc2</f>
        <v>#N/A</v>
      </c>
      <c r="K99" s="178" t="e">
        <f>_De_Loc2</f>
        <v>#N/A</v>
      </c>
      <c r="L99" s="178" t="e">
        <f>_De_Loc2</f>
        <v>#N/A</v>
      </c>
      <c r="M99" s="178" t="e">
        <f>_De_Loc2</f>
        <v>#N/A</v>
      </c>
      <c r="N99" s="178" t="e">
        <f>_De_Loc2</f>
        <v>#N/A</v>
      </c>
      <c r="O99" s="178" t="e">
        <f>_De_Loc2</f>
        <v>#N/A</v>
      </c>
      <c r="P99" s="178"/>
      <c r="Q99" s="114" t="s">
        <v>2588</v>
      </c>
      <c r="R99" s="114"/>
      <c r="S99" s="114"/>
      <c r="T99" s="114"/>
      <c r="U99" s="114"/>
      <c r="V99" s="114"/>
      <c r="W99" s="114"/>
      <c r="X99" s="178"/>
      <c r="Y99" s="231"/>
      <c r="Z99" s="178"/>
      <c r="AA99" s="178" t="e">
        <f>_De_Loc2</f>
        <v>#N/A</v>
      </c>
      <c r="AB99" s="178" t="e">
        <f>_De_Loc2</f>
        <v>#N/A</v>
      </c>
      <c r="AC99" s="178" t="e">
        <f>_De_Loc2</f>
        <v>#N/A</v>
      </c>
      <c r="AD99" s="73">
        <f t="shared" si="3"/>
        <v>290</v>
      </c>
      <c r="AE99" s="178" t="e">
        <f>_De_Loc2</f>
        <v>#N/A</v>
      </c>
      <c r="AF99" s="178" t="e">
        <f>_De_Loc2</f>
        <v>#N/A</v>
      </c>
      <c r="AG99" s="73" t="str">
        <f t="shared" si="5"/>
        <v/>
      </c>
    </row>
    <row r="100" spans="1:33" ht="15.75" x14ac:dyDescent="0.2">
      <c r="A100" s="241" t="s">
        <v>2297</v>
      </c>
      <c r="B100" s="114">
        <f t="shared" si="4"/>
        <v>93</v>
      </c>
      <c r="C100" s="184" t="e">
        <f>_De_Loc2</f>
        <v>#N/A</v>
      </c>
      <c r="D100" s="185" t="e">
        <f>_De_Loc2</f>
        <v>#N/A</v>
      </c>
      <c r="E100" s="192" t="e">
        <f>_De_Loc2</f>
        <v>#N/A</v>
      </c>
      <c r="F100" s="178" t="e">
        <f>_De_Loc2</f>
        <v>#N/A</v>
      </c>
      <c r="G100" s="614" t="e">
        <f>_De_Loc2</f>
        <v>#N/A</v>
      </c>
      <c r="H100" s="615"/>
      <c r="I100" s="178" t="e">
        <f>_De_Loc2</f>
        <v>#N/A</v>
      </c>
      <c r="J100" s="178" t="e">
        <f>_De_Loc2</f>
        <v>#N/A</v>
      </c>
      <c r="K100" s="178" t="e">
        <f>_De_Loc2</f>
        <v>#N/A</v>
      </c>
      <c r="L100" s="178" t="e">
        <f>_De_Loc2</f>
        <v>#N/A</v>
      </c>
      <c r="M100" s="178" t="e">
        <f>_De_Loc2</f>
        <v>#N/A</v>
      </c>
      <c r="N100" s="178" t="e">
        <f>_De_Loc2</f>
        <v>#N/A</v>
      </c>
      <c r="O100" s="178" t="e">
        <f>_De_Loc2</f>
        <v>#N/A</v>
      </c>
      <c r="P100" s="178"/>
      <c r="Q100" s="114"/>
      <c r="R100" s="114"/>
      <c r="S100" s="114"/>
      <c r="T100" s="114"/>
      <c r="U100" s="114"/>
      <c r="V100" s="114"/>
      <c r="W100" s="114"/>
      <c r="X100" s="178"/>
      <c r="Y100" s="231"/>
      <c r="Z100" s="178"/>
      <c r="AA100" s="178" t="e">
        <f>_De_Loc2</f>
        <v>#N/A</v>
      </c>
      <c r="AB100" s="178" t="e">
        <f>_De_Loc2</f>
        <v>#N/A</v>
      </c>
      <c r="AC100" s="178" t="e">
        <f>_De_Loc2</f>
        <v>#N/A</v>
      </c>
      <c r="AD100" s="73">
        <f t="shared" si="3"/>
        <v>290</v>
      </c>
      <c r="AE100" s="178" t="e">
        <f>_De_Loc2</f>
        <v>#N/A</v>
      </c>
      <c r="AF100" s="178" t="e">
        <f>_De_Loc2</f>
        <v>#N/A</v>
      </c>
      <c r="AG100" s="73" t="str">
        <f t="shared" si="5"/>
        <v/>
      </c>
    </row>
    <row r="101" spans="1:33" ht="15.75" x14ac:dyDescent="0.2">
      <c r="A101" s="241" t="s">
        <v>2441</v>
      </c>
      <c r="B101" s="114">
        <f t="shared" si="4"/>
        <v>94</v>
      </c>
      <c r="C101" s="184" t="e">
        <f>_De_Loc2</f>
        <v>#N/A</v>
      </c>
      <c r="D101" s="185" t="e">
        <f>_De_Loc2</f>
        <v>#N/A</v>
      </c>
      <c r="E101" s="192" t="e">
        <f>_De_Loc2</f>
        <v>#N/A</v>
      </c>
      <c r="F101" s="178" t="e">
        <f>_De_Loc2</f>
        <v>#N/A</v>
      </c>
      <c r="G101" s="614" t="e">
        <f>_De_Loc2</f>
        <v>#N/A</v>
      </c>
      <c r="H101" s="615"/>
      <c r="I101" s="178" t="e">
        <f>_De_Loc2</f>
        <v>#N/A</v>
      </c>
      <c r="J101" s="178" t="e">
        <f>_De_Loc2</f>
        <v>#N/A</v>
      </c>
      <c r="K101" s="178" t="e">
        <f>_De_Loc2</f>
        <v>#N/A</v>
      </c>
      <c r="L101" s="178" t="e">
        <f>_De_Loc2</f>
        <v>#N/A</v>
      </c>
      <c r="M101" s="178" t="e">
        <f>_De_Loc2</f>
        <v>#N/A</v>
      </c>
      <c r="N101" s="178" t="e">
        <f>_De_Loc2</f>
        <v>#N/A</v>
      </c>
      <c r="O101" s="178" t="e">
        <f>_De_Loc2</f>
        <v>#N/A</v>
      </c>
      <c r="P101" s="178"/>
      <c r="Q101" s="114" t="s">
        <v>2588</v>
      </c>
      <c r="R101" s="114"/>
      <c r="S101" s="114"/>
      <c r="T101" s="114"/>
      <c r="U101" s="114"/>
      <c r="V101" s="114"/>
      <c r="W101" s="114"/>
      <c r="X101" s="178"/>
      <c r="Y101" s="231"/>
      <c r="Z101" s="178"/>
      <c r="AA101" s="178" t="e">
        <f>_De_Loc2</f>
        <v>#N/A</v>
      </c>
      <c r="AB101" s="178" t="e">
        <f>_De_Loc2</f>
        <v>#N/A</v>
      </c>
      <c r="AC101" s="178" t="e">
        <f>_De_Loc2</f>
        <v>#N/A</v>
      </c>
      <c r="AD101" s="73">
        <f t="shared" si="3"/>
        <v>290</v>
      </c>
      <c r="AE101" s="178" t="e">
        <f>_De_Loc2</f>
        <v>#N/A</v>
      </c>
      <c r="AF101" s="178" t="e">
        <f>_De_Loc2</f>
        <v>#N/A</v>
      </c>
      <c r="AG101" s="73" t="str">
        <f t="shared" si="5"/>
        <v/>
      </c>
    </row>
    <row r="102" spans="1:33" ht="15.75" x14ac:dyDescent="0.2">
      <c r="A102" s="241" t="s">
        <v>2264</v>
      </c>
      <c r="B102" s="114">
        <f t="shared" si="4"/>
        <v>95</v>
      </c>
      <c r="C102" s="184" t="e">
        <f>_De_Loc2</f>
        <v>#N/A</v>
      </c>
      <c r="D102" s="185" t="e">
        <f>_De_Loc2</f>
        <v>#N/A</v>
      </c>
      <c r="E102" s="192" t="e">
        <f>_De_Loc2</f>
        <v>#N/A</v>
      </c>
      <c r="F102" s="178" t="e">
        <f>_De_Loc2</f>
        <v>#N/A</v>
      </c>
      <c r="G102" s="614" t="e">
        <f>_De_Loc2</f>
        <v>#N/A</v>
      </c>
      <c r="H102" s="615"/>
      <c r="I102" s="178" t="e">
        <f>_De_Loc2</f>
        <v>#N/A</v>
      </c>
      <c r="J102" s="178" t="e">
        <f>_De_Loc2</f>
        <v>#N/A</v>
      </c>
      <c r="K102" s="178" t="e">
        <f>_De_Loc2</f>
        <v>#N/A</v>
      </c>
      <c r="L102" s="178" t="e">
        <f>_De_Loc2</f>
        <v>#N/A</v>
      </c>
      <c r="M102" s="178" t="e">
        <f>_De_Loc2</f>
        <v>#N/A</v>
      </c>
      <c r="N102" s="178" t="e">
        <f>_De_Loc2</f>
        <v>#N/A</v>
      </c>
      <c r="O102" s="178" t="e">
        <f>_De_Loc2</f>
        <v>#N/A</v>
      </c>
      <c r="P102" s="178"/>
      <c r="Q102" s="114" t="s">
        <v>2580</v>
      </c>
      <c r="R102" s="114"/>
      <c r="S102" s="114"/>
      <c r="T102" s="114"/>
      <c r="U102" s="114"/>
      <c r="V102" s="114"/>
      <c r="W102" s="114"/>
      <c r="X102" s="178"/>
      <c r="Y102" s="231"/>
      <c r="Z102" s="178"/>
      <c r="AA102" s="178" t="e">
        <f>_De_Loc2</f>
        <v>#N/A</v>
      </c>
      <c r="AB102" s="178" t="e">
        <f>_De_Loc2</f>
        <v>#N/A</v>
      </c>
      <c r="AC102" s="178" t="e">
        <f>_De_Loc2</f>
        <v>#N/A</v>
      </c>
      <c r="AD102" s="73">
        <f t="shared" si="3"/>
        <v>290</v>
      </c>
      <c r="AE102" s="178" t="e">
        <f>_De_Loc2</f>
        <v>#N/A</v>
      </c>
      <c r="AF102" s="178" t="e">
        <f>_De_Loc2</f>
        <v>#N/A</v>
      </c>
      <c r="AG102" s="73" t="str">
        <f t="shared" si="5"/>
        <v/>
      </c>
    </row>
    <row r="103" spans="1:33" ht="15.75" x14ac:dyDescent="0.2">
      <c r="A103" s="241" t="s">
        <v>2476</v>
      </c>
      <c r="B103" s="114">
        <f t="shared" si="4"/>
        <v>96</v>
      </c>
      <c r="C103" s="184" t="e">
        <f>_De_Loc2</f>
        <v>#N/A</v>
      </c>
      <c r="D103" s="185" t="e">
        <f>_De_Loc2</f>
        <v>#N/A</v>
      </c>
      <c r="E103" s="192" t="e">
        <f>_De_Loc2</f>
        <v>#N/A</v>
      </c>
      <c r="F103" s="178" t="e">
        <f>_De_Loc2</f>
        <v>#N/A</v>
      </c>
      <c r="G103" s="614" t="e">
        <f>_De_Loc2</f>
        <v>#N/A</v>
      </c>
      <c r="H103" s="615"/>
      <c r="I103" s="178" t="e">
        <f>_De_Loc2</f>
        <v>#N/A</v>
      </c>
      <c r="J103" s="178" t="e">
        <f>_De_Loc2</f>
        <v>#N/A</v>
      </c>
      <c r="K103" s="178" t="e">
        <f>_De_Loc2</f>
        <v>#N/A</v>
      </c>
      <c r="L103" s="178" t="e">
        <f>_De_Loc2</f>
        <v>#N/A</v>
      </c>
      <c r="M103" s="178" t="e">
        <f>_De_Loc2</f>
        <v>#N/A</v>
      </c>
      <c r="N103" s="178" t="e">
        <f>_De_Loc2</f>
        <v>#N/A</v>
      </c>
      <c r="O103" s="178" t="e">
        <f>_De_Loc2</f>
        <v>#N/A</v>
      </c>
      <c r="P103" s="178"/>
      <c r="Q103" s="114" t="s">
        <v>2580</v>
      </c>
      <c r="R103" s="114"/>
      <c r="S103" s="114"/>
      <c r="T103" s="114"/>
      <c r="U103" s="114"/>
      <c r="V103" s="114"/>
      <c r="W103" s="114"/>
      <c r="X103" s="178"/>
      <c r="Y103" s="231"/>
      <c r="Z103" s="178"/>
      <c r="AA103" s="178" t="e">
        <f>_De_Loc2</f>
        <v>#N/A</v>
      </c>
      <c r="AB103" s="178" t="e">
        <f>_De_Loc2</f>
        <v>#N/A</v>
      </c>
      <c r="AC103" s="178" t="e">
        <f>_De_Loc2</f>
        <v>#N/A</v>
      </c>
      <c r="AD103" s="73">
        <f t="shared" si="3"/>
        <v>290</v>
      </c>
      <c r="AE103" s="178" t="e">
        <f>_De_Loc2</f>
        <v>#N/A</v>
      </c>
      <c r="AF103" s="178" t="e">
        <f>_De_Loc2</f>
        <v>#N/A</v>
      </c>
      <c r="AG103" s="73" t="str">
        <f t="shared" si="5"/>
        <v/>
      </c>
    </row>
    <row r="104" spans="1:33" ht="15.75" x14ac:dyDescent="0.2">
      <c r="A104" s="257" t="s">
        <v>2490</v>
      </c>
      <c r="B104" s="114">
        <f t="shared" si="4"/>
        <v>97</v>
      </c>
      <c r="C104" s="184" t="e">
        <f>_De_Loc2</f>
        <v>#N/A</v>
      </c>
      <c r="D104" s="185" t="e">
        <f>_De_Loc2</f>
        <v>#N/A</v>
      </c>
      <c r="E104" s="192" t="e">
        <f>_De_Loc2</f>
        <v>#N/A</v>
      </c>
      <c r="F104" s="178" t="e">
        <f>_De_Loc2</f>
        <v>#N/A</v>
      </c>
      <c r="G104" s="614" t="e">
        <f>_De_Loc2</f>
        <v>#N/A</v>
      </c>
      <c r="H104" s="615"/>
      <c r="I104" s="178" t="e">
        <f>_De_Loc2</f>
        <v>#N/A</v>
      </c>
      <c r="J104" s="178" t="e">
        <f>_De_Loc2</f>
        <v>#N/A</v>
      </c>
      <c r="K104" s="178" t="e">
        <f>_De_Loc2</f>
        <v>#N/A</v>
      </c>
      <c r="L104" s="178" t="e">
        <f>_De_Loc2</f>
        <v>#N/A</v>
      </c>
      <c r="M104" s="178" t="e">
        <f>_De_Loc2</f>
        <v>#N/A</v>
      </c>
      <c r="N104" s="178" t="e">
        <f>_De_Loc2</f>
        <v>#N/A</v>
      </c>
      <c r="O104" s="178" t="e">
        <f>_De_Loc2</f>
        <v>#N/A</v>
      </c>
      <c r="P104" s="178"/>
      <c r="Q104" s="198" t="s">
        <v>2586</v>
      </c>
      <c r="R104" s="114"/>
      <c r="S104" s="114"/>
      <c r="T104" s="114"/>
      <c r="U104" s="114"/>
      <c r="V104" s="114"/>
      <c r="W104" s="114"/>
      <c r="X104" s="178"/>
      <c r="Y104" s="231"/>
      <c r="Z104" s="178"/>
      <c r="AA104" s="178" t="e">
        <f>_De_Loc2</f>
        <v>#N/A</v>
      </c>
      <c r="AB104" s="178" t="e">
        <f>_De_Loc2</f>
        <v>#N/A</v>
      </c>
      <c r="AC104" s="178" t="e">
        <f>_De_Loc2</f>
        <v>#N/A</v>
      </c>
      <c r="AD104" s="73">
        <f t="shared" si="3"/>
        <v>290</v>
      </c>
      <c r="AE104" s="178" t="e">
        <f>_De_Loc2</f>
        <v>#N/A</v>
      </c>
      <c r="AF104" s="178" t="e">
        <f>_De_Loc2</f>
        <v>#N/A</v>
      </c>
      <c r="AG104" s="73" t="str">
        <f t="shared" si="5"/>
        <v/>
      </c>
    </row>
    <row r="105" spans="1:33" ht="15.75" x14ac:dyDescent="0.2">
      <c r="A105" s="241" t="s">
        <v>2263</v>
      </c>
      <c r="B105" s="114">
        <f t="shared" si="4"/>
        <v>98</v>
      </c>
      <c r="C105" s="184" t="e">
        <f>_De_Loc2</f>
        <v>#N/A</v>
      </c>
      <c r="D105" s="185" t="e">
        <f>_De_Loc2</f>
        <v>#N/A</v>
      </c>
      <c r="E105" s="192" t="e">
        <f>_De_Loc2</f>
        <v>#N/A</v>
      </c>
      <c r="F105" s="178" t="e">
        <f>_De_Loc2</f>
        <v>#N/A</v>
      </c>
      <c r="G105" s="614" t="e">
        <f>_De_Loc2</f>
        <v>#N/A</v>
      </c>
      <c r="H105" s="615"/>
      <c r="I105" s="178" t="e">
        <f>_De_Loc2</f>
        <v>#N/A</v>
      </c>
      <c r="J105" s="178" t="e">
        <f>_De_Loc2</f>
        <v>#N/A</v>
      </c>
      <c r="K105" s="178" t="e">
        <f>_De_Loc2</f>
        <v>#N/A</v>
      </c>
      <c r="L105" s="178" t="e">
        <f>_De_Loc2</f>
        <v>#N/A</v>
      </c>
      <c r="M105" s="178" t="e">
        <f>_De_Loc2</f>
        <v>#N/A</v>
      </c>
      <c r="N105" s="178" t="e">
        <f>_De_Loc2</f>
        <v>#N/A</v>
      </c>
      <c r="O105" s="178" t="e">
        <f>_De_Loc2</f>
        <v>#N/A</v>
      </c>
      <c r="P105" s="178"/>
      <c r="Q105" s="114" t="s">
        <v>2555</v>
      </c>
      <c r="R105" s="114"/>
      <c r="S105" s="114"/>
      <c r="T105" s="114"/>
      <c r="U105" s="114"/>
      <c r="V105" s="114"/>
      <c r="W105" s="114"/>
      <c r="X105" s="178"/>
      <c r="Y105" s="231"/>
      <c r="Z105" s="178"/>
      <c r="AA105" s="178" t="e">
        <f>_De_Loc2</f>
        <v>#N/A</v>
      </c>
      <c r="AB105" s="178" t="e">
        <f>_De_Loc2</f>
        <v>#N/A</v>
      </c>
      <c r="AC105" s="178" t="e">
        <f>_De_Loc2</f>
        <v>#N/A</v>
      </c>
      <c r="AD105" s="73">
        <f t="shared" si="3"/>
        <v>290</v>
      </c>
      <c r="AE105" s="178" t="e">
        <f>_De_Loc2</f>
        <v>#N/A</v>
      </c>
      <c r="AF105" s="178" t="e">
        <f>_De_Loc2</f>
        <v>#N/A</v>
      </c>
      <c r="AG105" s="73" t="str">
        <f t="shared" si="5"/>
        <v/>
      </c>
    </row>
    <row r="106" spans="1:33" ht="15.75" x14ac:dyDescent="0.25">
      <c r="A106" s="250" t="s">
        <v>2418</v>
      </c>
      <c r="B106" s="114">
        <f t="shared" si="4"/>
        <v>99</v>
      </c>
      <c r="C106" s="184" t="e">
        <f>_De_Loc2</f>
        <v>#N/A</v>
      </c>
      <c r="D106" s="185" t="e">
        <f>_De_Loc2</f>
        <v>#N/A</v>
      </c>
      <c r="E106" s="192" t="e">
        <f>_De_Loc2</f>
        <v>#N/A</v>
      </c>
      <c r="F106" s="178" t="e">
        <f>_De_Loc2</f>
        <v>#N/A</v>
      </c>
      <c r="G106" s="614" t="e">
        <f>_De_Loc2</f>
        <v>#N/A</v>
      </c>
      <c r="H106" s="615"/>
      <c r="I106" s="178" t="e">
        <f>_De_Loc2</f>
        <v>#N/A</v>
      </c>
      <c r="J106" s="178" t="e">
        <f>_De_Loc2</f>
        <v>#N/A</v>
      </c>
      <c r="K106" s="178" t="e">
        <f>_De_Loc2</f>
        <v>#N/A</v>
      </c>
      <c r="L106" s="178" t="e">
        <f>_De_Loc2</f>
        <v>#N/A</v>
      </c>
      <c r="M106" s="178" t="e">
        <f>_De_Loc2</f>
        <v>#N/A</v>
      </c>
      <c r="N106" s="178" t="e">
        <f>_De_Loc2</f>
        <v>#N/A</v>
      </c>
      <c r="O106" s="178" t="e">
        <f>_De_Loc2</f>
        <v>#N/A</v>
      </c>
      <c r="P106" s="178"/>
      <c r="Q106" s="114" t="s">
        <v>2580</v>
      </c>
      <c r="R106" s="114"/>
      <c r="S106" s="114"/>
      <c r="T106" s="114"/>
      <c r="U106" s="114"/>
      <c r="V106" s="114"/>
      <c r="W106" s="114"/>
      <c r="X106" s="178"/>
      <c r="Y106" s="231"/>
      <c r="Z106" s="178"/>
      <c r="AA106" s="178" t="e">
        <f>_De_Loc2</f>
        <v>#N/A</v>
      </c>
      <c r="AB106" s="178" t="e">
        <f>_De_Loc2</f>
        <v>#N/A</v>
      </c>
      <c r="AC106" s="178" t="e">
        <f>_De_Loc2</f>
        <v>#N/A</v>
      </c>
      <c r="AD106" s="73">
        <f t="shared" si="3"/>
        <v>290</v>
      </c>
      <c r="AE106" s="178" t="e">
        <f>_De_Loc2</f>
        <v>#N/A</v>
      </c>
      <c r="AF106" s="178" t="e">
        <f>_De_Loc2</f>
        <v>#N/A</v>
      </c>
      <c r="AG106" s="73" t="str">
        <f t="shared" si="5"/>
        <v/>
      </c>
    </row>
    <row r="107" spans="1:33" ht="15.75" x14ac:dyDescent="0.2">
      <c r="A107" s="241" t="s">
        <v>2350</v>
      </c>
      <c r="B107" s="114">
        <f t="shared" si="4"/>
        <v>100</v>
      </c>
      <c r="C107" s="184" t="e">
        <f>_De_Loc2</f>
        <v>#N/A</v>
      </c>
      <c r="D107" s="185" t="e">
        <f>_De_Loc2</f>
        <v>#N/A</v>
      </c>
      <c r="E107" s="192" t="e">
        <f>_De_Loc2</f>
        <v>#N/A</v>
      </c>
      <c r="F107" s="178" t="e">
        <f>_De_Loc2</f>
        <v>#N/A</v>
      </c>
      <c r="G107" s="614" t="e">
        <f>_De_Loc2</f>
        <v>#N/A</v>
      </c>
      <c r="H107" s="615"/>
      <c r="I107" s="178" t="e">
        <f>_De_Loc2</f>
        <v>#N/A</v>
      </c>
      <c r="J107" s="178" t="e">
        <f>_De_Loc2</f>
        <v>#N/A</v>
      </c>
      <c r="K107" s="178" t="e">
        <f>_De_Loc2</f>
        <v>#N/A</v>
      </c>
      <c r="L107" s="178" t="e">
        <f>_De_Loc2</f>
        <v>#N/A</v>
      </c>
      <c r="M107" s="178" t="e">
        <f>_De_Loc2</f>
        <v>#N/A</v>
      </c>
      <c r="N107" s="178" t="e">
        <f>_De_Loc2</f>
        <v>#N/A</v>
      </c>
      <c r="O107" s="178" t="e">
        <f>_De_Loc2</f>
        <v>#N/A</v>
      </c>
      <c r="P107" s="178"/>
      <c r="Q107" s="114" t="s">
        <v>2555</v>
      </c>
      <c r="R107" s="114"/>
      <c r="S107" s="114"/>
      <c r="T107" s="114"/>
      <c r="U107" s="114"/>
      <c r="V107" s="114"/>
      <c r="W107" s="114"/>
      <c r="X107" s="178"/>
      <c r="Y107" s="231"/>
      <c r="Z107" s="178"/>
      <c r="AA107" s="178" t="e">
        <f>_De_Loc2</f>
        <v>#N/A</v>
      </c>
      <c r="AB107" s="178" t="e">
        <f>_De_Loc2</f>
        <v>#N/A</v>
      </c>
      <c r="AC107" s="178" t="e">
        <f>_De_Loc2</f>
        <v>#N/A</v>
      </c>
      <c r="AD107" s="73">
        <f t="shared" si="3"/>
        <v>290</v>
      </c>
      <c r="AE107" s="178" t="e">
        <f>_De_Loc2</f>
        <v>#N/A</v>
      </c>
      <c r="AF107" s="178" t="e">
        <f>_De_Loc2</f>
        <v>#N/A</v>
      </c>
      <c r="AG107" s="73" t="str">
        <f t="shared" si="5"/>
        <v/>
      </c>
    </row>
    <row r="108" spans="1:33" ht="15.75" x14ac:dyDescent="0.2">
      <c r="A108" s="241" t="s">
        <v>2250</v>
      </c>
      <c r="B108" s="114">
        <f t="shared" si="4"/>
        <v>101</v>
      </c>
      <c r="C108" s="184" t="e">
        <f>_De_Loc2</f>
        <v>#N/A</v>
      </c>
      <c r="D108" s="185" t="e">
        <f>_De_Loc2</f>
        <v>#N/A</v>
      </c>
      <c r="E108" s="192" t="e">
        <f>_De_Loc2</f>
        <v>#N/A</v>
      </c>
      <c r="F108" s="178" t="e">
        <f>_De_Loc2</f>
        <v>#N/A</v>
      </c>
      <c r="G108" s="614" t="e">
        <f>_De_Loc2</f>
        <v>#N/A</v>
      </c>
      <c r="H108" s="615"/>
      <c r="I108" s="178" t="e">
        <f>_De_Loc2</f>
        <v>#N/A</v>
      </c>
      <c r="J108" s="178" t="e">
        <f>_De_Loc2</f>
        <v>#N/A</v>
      </c>
      <c r="K108" s="178" t="e">
        <f>_De_Loc2</f>
        <v>#N/A</v>
      </c>
      <c r="L108" s="178" t="e">
        <f>_De_Loc2</f>
        <v>#N/A</v>
      </c>
      <c r="M108" s="178" t="e">
        <f>_De_Loc2</f>
        <v>#N/A</v>
      </c>
      <c r="N108" s="178" t="e">
        <f>_De_Loc2</f>
        <v>#N/A</v>
      </c>
      <c r="O108" s="178" t="e">
        <f>_De_Loc2</f>
        <v>#N/A</v>
      </c>
      <c r="P108" s="178"/>
      <c r="Q108" s="114" t="s">
        <v>2580</v>
      </c>
      <c r="R108" s="114"/>
      <c r="S108" s="114"/>
      <c r="T108" s="114"/>
      <c r="U108" s="114"/>
      <c r="V108" s="198"/>
      <c r="W108" s="114"/>
      <c r="X108" s="178"/>
      <c r="Y108" s="231"/>
      <c r="Z108" s="178"/>
      <c r="AA108" s="178" t="e">
        <f>_De_Loc2</f>
        <v>#N/A</v>
      </c>
      <c r="AB108" s="178" t="e">
        <f>_De_Loc2</f>
        <v>#N/A</v>
      </c>
      <c r="AC108" s="178" t="e">
        <f>_De_Loc2</f>
        <v>#N/A</v>
      </c>
      <c r="AD108" s="73">
        <f t="shared" si="3"/>
        <v>290</v>
      </c>
      <c r="AE108" s="178" t="e">
        <f>_De_Loc2</f>
        <v>#N/A</v>
      </c>
      <c r="AF108" s="178" t="e">
        <f>_De_Loc2</f>
        <v>#N/A</v>
      </c>
      <c r="AG108" s="73" t="str">
        <f t="shared" si="5"/>
        <v/>
      </c>
    </row>
    <row r="109" spans="1:33" ht="15.75" x14ac:dyDescent="0.2">
      <c r="A109" s="257" t="s">
        <v>2496</v>
      </c>
      <c r="B109" s="114">
        <f t="shared" si="4"/>
        <v>102</v>
      </c>
      <c r="C109" s="184" t="e">
        <f>_De_Loc2</f>
        <v>#N/A</v>
      </c>
      <c r="D109" s="185" t="e">
        <f>_De_Loc2</f>
        <v>#N/A</v>
      </c>
      <c r="E109" s="192" t="e">
        <f>_De_Loc2</f>
        <v>#N/A</v>
      </c>
      <c r="F109" s="178" t="e">
        <f>_De_Loc2</f>
        <v>#N/A</v>
      </c>
      <c r="G109" s="614" t="e">
        <f>_De_Loc2</f>
        <v>#N/A</v>
      </c>
      <c r="H109" s="615"/>
      <c r="I109" s="178" t="e">
        <f>_De_Loc2</f>
        <v>#N/A</v>
      </c>
      <c r="J109" s="178" t="e">
        <f>_De_Loc2</f>
        <v>#N/A</v>
      </c>
      <c r="K109" s="178" t="e">
        <f>_De_Loc2</f>
        <v>#N/A</v>
      </c>
      <c r="L109" s="178" t="e">
        <f>_De_Loc2</f>
        <v>#N/A</v>
      </c>
      <c r="M109" s="178" t="e">
        <f>_De_Loc2</f>
        <v>#N/A</v>
      </c>
      <c r="N109" s="178" t="e">
        <f>_De_Loc2</f>
        <v>#N/A</v>
      </c>
      <c r="O109" s="178" t="e">
        <f>_De_Loc2</f>
        <v>#N/A</v>
      </c>
      <c r="P109" s="178"/>
      <c r="Q109" s="114" t="s">
        <v>2555</v>
      </c>
      <c r="R109" s="114"/>
      <c r="S109" s="114" t="s">
        <v>2571</v>
      </c>
      <c r="T109" s="114"/>
      <c r="U109" s="114"/>
      <c r="V109" s="114"/>
      <c r="W109" s="114"/>
      <c r="X109" s="178"/>
      <c r="Y109" s="231"/>
      <c r="Z109" s="178"/>
      <c r="AA109" s="178" t="e">
        <f>_De_Loc2</f>
        <v>#N/A</v>
      </c>
      <c r="AB109" s="178" t="e">
        <f>_De_Loc2</f>
        <v>#N/A</v>
      </c>
      <c r="AC109" s="178" t="e">
        <f>_De_Loc2</f>
        <v>#N/A</v>
      </c>
      <c r="AD109" s="73">
        <f t="shared" si="3"/>
        <v>290</v>
      </c>
      <c r="AE109" s="178" t="e">
        <f>_De_Loc2</f>
        <v>#N/A</v>
      </c>
      <c r="AF109" s="178" t="e">
        <f>_De_Loc2</f>
        <v>#N/A</v>
      </c>
      <c r="AG109" s="73" t="str">
        <f t="shared" si="5"/>
        <v/>
      </c>
    </row>
    <row r="110" spans="1:33" ht="15.75" x14ac:dyDescent="0.2">
      <c r="A110" s="241" t="s">
        <v>2345</v>
      </c>
      <c r="B110" s="114">
        <f t="shared" si="4"/>
        <v>103</v>
      </c>
      <c r="C110" s="184" t="e">
        <f>_De_Loc2</f>
        <v>#N/A</v>
      </c>
      <c r="D110" s="185" t="e">
        <f>_De_Loc2</f>
        <v>#N/A</v>
      </c>
      <c r="E110" s="192" t="e">
        <f>_De_Loc2</f>
        <v>#N/A</v>
      </c>
      <c r="F110" s="178" t="e">
        <f>_De_Loc2</f>
        <v>#N/A</v>
      </c>
      <c r="G110" s="614" t="e">
        <f>_De_Loc2</f>
        <v>#N/A</v>
      </c>
      <c r="H110" s="615"/>
      <c r="I110" s="178" t="e">
        <f>_De_Loc2</f>
        <v>#N/A</v>
      </c>
      <c r="J110" s="178" t="e">
        <f>_De_Loc2</f>
        <v>#N/A</v>
      </c>
      <c r="K110" s="178" t="e">
        <f>_De_Loc2</f>
        <v>#N/A</v>
      </c>
      <c r="L110" s="178" t="e">
        <f>_De_Loc2</f>
        <v>#N/A</v>
      </c>
      <c r="M110" s="178" t="e">
        <f>_De_Loc2</f>
        <v>#N/A</v>
      </c>
      <c r="N110" s="178" t="e">
        <f>_De_Loc2</f>
        <v>#N/A</v>
      </c>
      <c r="O110" s="178" t="e">
        <f>_De_Loc2</f>
        <v>#N/A</v>
      </c>
      <c r="P110" s="178"/>
      <c r="Q110" s="114" t="s">
        <v>2580</v>
      </c>
      <c r="R110" s="114"/>
      <c r="S110" s="114"/>
      <c r="T110" s="114"/>
      <c r="U110" s="114"/>
      <c r="V110" s="114"/>
      <c r="W110" s="114"/>
      <c r="X110" s="178"/>
      <c r="Y110" s="231"/>
      <c r="Z110" s="178"/>
      <c r="AA110" s="178" t="e">
        <f>_De_Loc2</f>
        <v>#N/A</v>
      </c>
      <c r="AB110" s="178" t="e">
        <f>_De_Loc2</f>
        <v>#N/A</v>
      </c>
      <c r="AC110" s="178" t="e">
        <f>_De_Loc2</f>
        <v>#N/A</v>
      </c>
      <c r="AD110" s="73">
        <f t="shared" si="3"/>
        <v>290</v>
      </c>
      <c r="AE110" s="178" t="e">
        <f>_De_Loc2</f>
        <v>#N/A</v>
      </c>
      <c r="AF110" s="178" t="e">
        <f>_De_Loc2</f>
        <v>#N/A</v>
      </c>
      <c r="AG110" s="73" t="str">
        <f t="shared" si="5"/>
        <v/>
      </c>
    </row>
    <row r="111" spans="1:33" ht="15.75" x14ac:dyDescent="0.2">
      <c r="A111" s="241" t="s">
        <v>2307</v>
      </c>
      <c r="B111" s="114">
        <f t="shared" si="4"/>
        <v>104</v>
      </c>
      <c r="C111" s="184" t="e">
        <f>_De_Loc2</f>
        <v>#N/A</v>
      </c>
      <c r="D111" s="185" t="e">
        <f>_De_Loc2</f>
        <v>#N/A</v>
      </c>
      <c r="E111" s="192" t="e">
        <f>_De_Loc2</f>
        <v>#N/A</v>
      </c>
      <c r="F111" s="178" t="e">
        <f>_De_Loc2</f>
        <v>#N/A</v>
      </c>
      <c r="G111" s="614" t="e">
        <f>_De_Loc2</f>
        <v>#N/A</v>
      </c>
      <c r="H111" s="615"/>
      <c r="I111" s="178" t="e">
        <f>_De_Loc2</f>
        <v>#N/A</v>
      </c>
      <c r="J111" s="178" t="e">
        <f>_De_Loc2</f>
        <v>#N/A</v>
      </c>
      <c r="K111" s="178" t="e">
        <f>_De_Loc2</f>
        <v>#N/A</v>
      </c>
      <c r="L111" s="178" t="e">
        <f>_De_Loc2</f>
        <v>#N/A</v>
      </c>
      <c r="M111" s="178" t="e">
        <f>_De_Loc2</f>
        <v>#N/A</v>
      </c>
      <c r="N111" s="178" t="e">
        <f>_De_Loc2</f>
        <v>#N/A</v>
      </c>
      <c r="O111" s="178" t="e">
        <f>_De_Loc2</f>
        <v>#N/A</v>
      </c>
      <c r="P111" s="178"/>
      <c r="Q111" s="198" t="s">
        <v>2582</v>
      </c>
      <c r="R111" s="114"/>
      <c r="S111" s="202"/>
      <c r="T111" s="114"/>
      <c r="U111" s="114"/>
      <c r="V111" s="114"/>
      <c r="W111" s="114"/>
      <c r="X111" s="178"/>
      <c r="Y111" s="231"/>
      <c r="Z111" s="178"/>
      <c r="AA111" s="178" t="e">
        <f>_De_Loc2</f>
        <v>#N/A</v>
      </c>
      <c r="AB111" s="178" t="e">
        <f>_De_Loc2</f>
        <v>#N/A</v>
      </c>
      <c r="AC111" s="178" t="e">
        <f>_De_Loc2</f>
        <v>#N/A</v>
      </c>
      <c r="AD111" s="73">
        <f t="shared" si="3"/>
        <v>290</v>
      </c>
      <c r="AE111" s="178" t="e">
        <f>_De_Loc2</f>
        <v>#N/A</v>
      </c>
      <c r="AF111" s="178" t="e">
        <f>_De_Loc2</f>
        <v>#N/A</v>
      </c>
      <c r="AG111" s="73" t="str">
        <f t="shared" si="5"/>
        <v/>
      </c>
    </row>
    <row r="112" spans="1:33" ht="15.75" x14ac:dyDescent="0.2">
      <c r="A112" s="241" t="s">
        <v>2369</v>
      </c>
      <c r="B112" s="58">
        <f t="shared" si="4"/>
        <v>105</v>
      </c>
      <c r="C112" s="380" t="e">
        <f>_De_Loc2</f>
        <v>#N/A</v>
      </c>
      <c r="D112" s="187" t="e">
        <f>_De_Loc2</f>
        <v>#N/A</v>
      </c>
      <c r="E112" s="381" t="e">
        <f>_De_Loc2</f>
        <v>#N/A</v>
      </c>
      <c r="F112" s="58" t="e">
        <f>_De_Loc2</f>
        <v>#N/A</v>
      </c>
      <c r="G112" s="616" t="e">
        <f>_De_Loc2</f>
        <v>#N/A</v>
      </c>
      <c r="H112" s="617"/>
      <c r="I112" s="58" t="e">
        <f>_De_Loc2</f>
        <v>#N/A</v>
      </c>
      <c r="J112" s="58" t="e">
        <f>_De_Loc2</f>
        <v>#N/A</v>
      </c>
      <c r="K112" s="58" t="e">
        <f>_De_Loc2</f>
        <v>#N/A</v>
      </c>
      <c r="L112" s="58" t="e">
        <f>_De_Loc2</f>
        <v>#N/A</v>
      </c>
      <c r="M112" s="58" t="e">
        <f>_De_Loc2</f>
        <v>#N/A</v>
      </c>
      <c r="N112" s="58" t="e">
        <f>_De_Loc2</f>
        <v>#N/A</v>
      </c>
      <c r="O112" s="58" t="e">
        <f>_De_Loc2</f>
        <v>#N/A</v>
      </c>
      <c r="P112" s="58"/>
      <c r="Q112" s="114" t="s">
        <v>2556</v>
      </c>
      <c r="R112" s="114"/>
      <c r="S112" s="114"/>
      <c r="T112" s="114"/>
      <c r="U112" s="114"/>
      <c r="V112" s="114"/>
      <c r="W112" s="114"/>
      <c r="X112" s="178"/>
      <c r="Y112" s="231"/>
      <c r="Z112" s="178"/>
      <c r="AA112" s="178" t="e">
        <f>_De_Loc2</f>
        <v>#N/A</v>
      </c>
      <c r="AB112" s="178" t="e">
        <f>_De_Loc2</f>
        <v>#N/A</v>
      </c>
      <c r="AC112" s="178" t="e">
        <f>_De_Loc2</f>
        <v>#N/A</v>
      </c>
      <c r="AD112" s="73">
        <f t="shared" si="3"/>
        <v>290</v>
      </c>
      <c r="AE112" s="178" t="e">
        <f>_De_Loc2</f>
        <v>#N/A</v>
      </c>
      <c r="AF112" s="178" t="e">
        <f>_De_Loc2</f>
        <v>#N/A</v>
      </c>
      <c r="AG112" s="73" t="str">
        <f t="shared" si="5"/>
        <v/>
      </c>
    </row>
    <row r="113" spans="1:33" ht="15.75" x14ac:dyDescent="0.2">
      <c r="A113" s="241" t="s">
        <v>2449</v>
      </c>
      <c r="B113" s="178">
        <f t="shared" si="4"/>
        <v>106</v>
      </c>
      <c r="C113" s="184" t="e">
        <f>_De_Loc2</f>
        <v>#N/A</v>
      </c>
      <c r="D113" s="185" t="e">
        <f>_De_Loc2</f>
        <v>#N/A</v>
      </c>
      <c r="E113" s="192" t="e">
        <f>_De_Loc2</f>
        <v>#N/A</v>
      </c>
      <c r="F113" s="178" t="e">
        <f>_De_Loc2</f>
        <v>#N/A</v>
      </c>
      <c r="G113" s="618" t="e">
        <f>_De_Loc2</f>
        <v>#N/A</v>
      </c>
      <c r="H113" s="619"/>
      <c r="I113" s="178" t="e">
        <f>_De_Loc2</f>
        <v>#N/A</v>
      </c>
      <c r="J113" s="178" t="e">
        <f>_De_Loc2</f>
        <v>#N/A</v>
      </c>
      <c r="K113" s="178" t="e">
        <f>_De_Loc2</f>
        <v>#N/A</v>
      </c>
      <c r="L113" s="178" t="e">
        <f>_De_Loc2</f>
        <v>#N/A</v>
      </c>
      <c r="M113" s="178" t="e">
        <f>_De_Loc2</f>
        <v>#N/A</v>
      </c>
      <c r="N113" s="178" t="e">
        <f>_De_Loc2</f>
        <v>#N/A</v>
      </c>
      <c r="O113" s="178" t="e">
        <f>_De_Loc2</f>
        <v>#N/A</v>
      </c>
      <c r="P113" s="178"/>
      <c r="Q113" s="198" t="s">
        <v>2588</v>
      </c>
      <c r="R113" s="114"/>
      <c r="S113" s="114"/>
      <c r="T113" s="114"/>
      <c r="U113" s="114"/>
      <c r="V113" s="114"/>
      <c r="W113" s="114"/>
      <c r="X113" s="178"/>
      <c r="Y113" s="231"/>
      <c r="Z113" s="178"/>
      <c r="AA113" s="178" t="e">
        <f>_De_Loc2</f>
        <v>#N/A</v>
      </c>
      <c r="AB113" s="178" t="e">
        <f>_De_Loc2</f>
        <v>#N/A</v>
      </c>
      <c r="AC113" s="178" t="e">
        <f>_De_Loc2</f>
        <v>#N/A</v>
      </c>
      <c r="AD113" s="73">
        <f t="shared" si="3"/>
        <v>290</v>
      </c>
      <c r="AE113" s="178" t="e">
        <f>_De_Loc2</f>
        <v>#N/A</v>
      </c>
      <c r="AF113" s="178" t="e">
        <f>_De_Loc2</f>
        <v>#N/A</v>
      </c>
      <c r="AG113" s="73" t="str">
        <f t="shared" si="5"/>
        <v/>
      </c>
    </row>
    <row r="114" spans="1:33" ht="15.75" x14ac:dyDescent="0.2">
      <c r="A114" s="241" t="s">
        <v>2347</v>
      </c>
      <c r="B114" s="114">
        <f t="shared" si="4"/>
        <v>107</v>
      </c>
      <c r="C114" s="184" t="e">
        <f>_De_Loc2</f>
        <v>#N/A</v>
      </c>
      <c r="D114" s="185" t="e">
        <f>_De_Loc2</f>
        <v>#N/A</v>
      </c>
      <c r="E114" s="192" t="e">
        <f>_De_Loc2</f>
        <v>#N/A</v>
      </c>
      <c r="F114" s="178" t="e">
        <f>_De_Loc2</f>
        <v>#N/A</v>
      </c>
      <c r="G114" s="614" t="e">
        <f>_De_Loc2</f>
        <v>#N/A</v>
      </c>
      <c r="H114" s="615"/>
      <c r="I114" s="178" t="e">
        <f>_De_Loc2</f>
        <v>#N/A</v>
      </c>
      <c r="J114" s="178" t="e">
        <f>_De_Loc2</f>
        <v>#N/A</v>
      </c>
      <c r="K114" s="178" t="e">
        <f>_De_Loc2</f>
        <v>#N/A</v>
      </c>
      <c r="L114" s="178" t="e">
        <f>_De_Loc2</f>
        <v>#N/A</v>
      </c>
      <c r="M114" s="178" t="e">
        <f>_De_Loc2</f>
        <v>#N/A</v>
      </c>
      <c r="N114" s="178" t="e">
        <f>_De_Loc2</f>
        <v>#N/A</v>
      </c>
      <c r="O114" s="178" t="e">
        <f>_De_Loc2</f>
        <v>#N/A</v>
      </c>
      <c r="P114" s="178"/>
      <c r="Q114" s="198" t="s">
        <v>2588</v>
      </c>
      <c r="R114" s="114"/>
      <c r="S114" s="114"/>
      <c r="T114" s="114"/>
      <c r="U114" s="114"/>
      <c r="V114" s="114"/>
      <c r="W114" s="114"/>
      <c r="X114" s="178"/>
      <c r="Y114" s="231"/>
      <c r="Z114" s="178"/>
      <c r="AA114" s="178" t="e">
        <f>_De_Loc2</f>
        <v>#N/A</v>
      </c>
      <c r="AB114" s="178" t="e">
        <f>_De_Loc2</f>
        <v>#N/A</v>
      </c>
      <c r="AC114" s="178" t="e">
        <f>_De_Loc2</f>
        <v>#N/A</v>
      </c>
      <c r="AD114" s="73">
        <f t="shared" si="3"/>
        <v>290</v>
      </c>
      <c r="AE114" s="178" t="e">
        <f>_De_Loc2</f>
        <v>#N/A</v>
      </c>
      <c r="AF114" s="178" t="e">
        <f>_De_Loc2</f>
        <v>#N/A</v>
      </c>
      <c r="AG114" s="73" t="str">
        <f t="shared" si="5"/>
        <v/>
      </c>
    </row>
    <row r="115" spans="1:33" ht="15.75" x14ac:dyDescent="0.2">
      <c r="A115" s="241" t="s">
        <v>2426</v>
      </c>
      <c r="B115" s="114">
        <f t="shared" si="4"/>
        <v>108</v>
      </c>
      <c r="C115" s="184" t="e">
        <f>_De_Loc2</f>
        <v>#N/A</v>
      </c>
      <c r="D115" s="185" t="e">
        <f>_De_Loc2</f>
        <v>#N/A</v>
      </c>
      <c r="E115" s="192" t="e">
        <f>_De_Loc2</f>
        <v>#N/A</v>
      </c>
      <c r="F115" s="178" t="e">
        <f>_De_Loc2</f>
        <v>#N/A</v>
      </c>
      <c r="G115" s="614" t="e">
        <f>_De_Loc2</f>
        <v>#N/A</v>
      </c>
      <c r="H115" s="615"/>
      <c r="I115" s="178" t="e">
        <f>_De_Loc2</f>
        <v>#N/A</v>
      </c>
      <c r="J115" s="178" t="e">
        <f>_De_Loc2</f>
        <v>#N/A</v>
      </c>
      <c r="K115" s="178" t="e">
        <f>_De_Loc2</f>
        <v>#N/A</v>
      </c>
      <c r="L115" s="178" t="e">
        <f>_De_Loc2</f>
        <v>#N/A</v>
      </c>
      <c r="M115" s="178" t="e">
        <f>_De_Loc2</f>
        <v>#N/A</v>
      </c>
      <c r="N115" s="178" t="e">
        <f>_De_Loc2</f>
        <v>#N/A</v>
      </c>
      <c r="O115" s="178" t="e">
        <f>_De_Loc2</f>
        <v>#N/A</v>
      </c>
      <c r="P115" s="178"/>
      <c r="Q115" s="198" t="s">
        <v>2588</v>
      </c>
      <c r="R115" s="114"/>
      <c r="S115" s="114"/>
      <c r="T115" s="114"/>
      <c r="U115" s="114"/>
      <c r="V115" s="114"/>
      <c r="W115" s="114"/>
      <c r="X115" s="178"/>
      <c r="Y115" s="231"/>
      <c r="Z115" s="178"/>
      <c r="AA115" s="178" t="e">
        <f>_De_Loc2</f>
        <v>#N/A</v>
      </c>
      <c r="AB115" s="178" t="e">
        <f>_De_Loc2</f>
        <v>#N/A</v>
      </c>
      <c r="AC115" s="178" t="e">
        <f>_De_Loc2</f>
        <v>#N/A</v>
      </c>
      <c r="AD115" s="73">
        <f t="shared" si="3"/>
        <v>290</v>
      </c>
      <c r="AE115" s="178" t="e">
        <f>_De_Loc2</f>
        <v>#N/A</v>
      </c>
      <c r="AF115" s="178" t="e">
        <f>_De_Loc2</f>
        <v>#N/A</v>
      </c>
      <c r="AG115" s="73" t="str">
        <f t="shared" si="5"/>
        <v/>
      </c>
    </row>
    <row r="116" spans="1:33" ht="15.75" x14ac:dyDescent="0.2">
      <c r="A116" s="241" t="s">
        <v>2428</v>
      </c>
      <c r="B116" s="114">
        <f t="shared" si="4"/>
        <v>109</v>
      </c>
      <c r="C116" s="184" t="e">
        <f>_De_Loc2</f>
        <v>#N/A</v>
      </c>
      <c r="D116" s="185" t="e">
        <f>_De_Loc2</f>
        <v>#N/A</v>
      </c>
      <c r="E116" s="192" t="e">
        <f>_De_Loc2</f>
        <v>#N/A</v>
      </c>
      <c r="F116" s="178" t="e">
        <f>_De_Loc2</f>
        <v>#N/A</v>
      </c>
      <c r="G116" s="614" t="e">
        <f>_De_Loc2</f>
        <v>#N/A</v>
      </c>
      <c r="H116" s="615"/>
      <c r="I116" s="178" t="e">
        <f>_De_Loc2</f>
        <v>#N/A</v>
      </c>
      <c r="J116" s="178" t="e">
        <f>_De_Loc2</f>
        <v>#N/A</v>
      </c>
      <c r="K116" s="178" t="e">
        <f>_De_Loc2</f>
        <v>#N/A</v>
      </c>
      <c r="L116" s="178" t="e">
        <f>_De_Loc2</f>
        <v>#N/A</v>
      </c>
      <c r="M116" s="178" t="e">
        <f>_De_Loc2</f>
        <v>#N/A</v>
      </c>
      <c r="N116" s="178" t="e">
        <f>_De_Loc2</f>
        <v>#N/A</v>
      </c>
      <c r="O116" s="178" t="e">
        <f>_De_Loc2</f>
        <v>#N/A</v>
      </c>
      <c r="P116" s="178"/>
      <c r="Q116" s="114" t="s">
        <v>2588</v>
      </c>
      <c r="R116" s="114"/>
      <c r="S116" s="114"/>
      <c r="T116" s="114"/>
      <c r="U116" s="114"/>
      <c r="V116" s="114"/>
      <c r="W116" s="114"/>
      <c r="X116" s="178"/>
      <c r="Y116" s="231"/>
      <c r="Z116" s="178"/>
      <c r="AA116" s="178" t="e">
        <f>_De_Loc2</f>
        <v>#N/A</v>
      </c>
      <c r="AB116" s="178" t="e">
        <f>_De_Loc2</f>
        <v>#N/A</v>
      </c>
      <c r="AC116" s="178" t="e">
        <f>_De_Loc2</f>
        <v>#N/A</v>
      </c>
      <c r="AD116" s="73">
        <f t="shared" si="3"/>
        <v>290</v>
      </c>
      <c r="AE116" s="178" t="e">
        <f>_De_Loc2</f>
        <v>#N/A</v>
      </c>
      <c r="AF116" s="178" t="e">
        <f>_De_Loc2</f>
        <v>#N/A</v>
      </c>
      <c r="AG116" s="73" t="str">
        <f t="shared" si="5"/>
        <v/>
      </c>
    </row>
    <row r="117" spans="1:33" ht="15.75" x14ac:dyDescent="0.2">
      <c r="A117" s="241" t="s">
        <v>2425</v>
      </c>
      <c r="B117" s="114">
        <f t="shared" si="4"/>
        <v>110</v>
      </c>
      <c r="C117" s="184" t="e">
        <f>_De_Loc2</f>
        <v>#N/A</v>
      </c>
      <c r="D117" s="185" t="e">
        <f>_De_Loc2</f>
        <v>#N/A</v>
      </c>
      <c r="E117" s="192" t="e">
        <f>_De_Loc2</f>
        <v>#N/A</v>
      </c>
      <c r="F117" s="178" t="e">
        <f>_De_Loc2</f>
        <v>#N/A</v>
      </c>
      <c r="G117" s="614" t="e">
        <f>_De_Loc2</f>
        <v>#N/A</v>
      </c>
      <c r="H117" s="615"/>
      <c r="I117" s="178" t="e">
        <f>_De_Loc2</f>
        <v>#N/A</v>
      </c>
      <c r="J117" s="178" t="e">
        <f>_De_Loc2</f>
        <v>#N/A</v>
      </c>
      <c r="K117" s="178" t="e">
        <f>_De_Loc2</f>
        <v>#N/A</v>
      </c>
      <c r="L117" s="178" t="e">
        <f>_De_Loc2</f>
        <v>#N/A</v>
      </c>
      <c r="M117" s="178" t="e">
        <f>_De_Loc2</f>
        <v>#N/A</v>
      </c>
      <c r="N117" s="178" t="e">
        <f>_De_Loc2</f>
        <v>#N/A</v>
      </c>
      <c r="O117" s="178" t="e">
        <f>_De_Loc2</f>
        <v>#N/A</v>
      </c>
      <c r="P117" s="178"/>
      <c r="Q117" s="114" t="s">
        <v>2555</v>
      </c>
      <c r="R117" s="114"/>
      <c r="S117" s="114"/>
      <c r="T117" s="114"/>
      <c r="U117" s="114"/>
      <c r="V117" s="114"/>
      <c r="W117" s="114"/>
      <c r="X117" s="178"/>
      <c r="Y117" s="231"/>
      <c r="Z117" s="178"/>
      <c r="AA117" s="178" t="e">
        <f>_De_Loc2</f>
        <v>#N/A</v>
      </c>
      <c r="AB117" s="178" t="e">
        <f>_De_Loc2</f>
        <v>#N/A</v>
      </c>
      <c r="AC117" s="178" t="e">
        <f>_De_Loc2</f>
        <v>#N/A</v>
      </c>
      <c r="AD117" s="73">
        <f t="shared" si="3"/>
        <v>290</v>
      </c>
      <c r="AE117" s="178" t="e">
        <f>_De_Loc2</f>
        <v>#N/A</v>
      </c>
      <c r="AF117" s="178" t="e">
        <f>_De_Loc2</f>
        <v>#N/A</v>
      </c>
      <c r="AG117" s="73" t="str">
        <f t="shared" si="5"/>
        <v/>
      </c>
    </row>
    <row r="118" spans="1:33" ht="15.75" x14ac:dyDescent="0.2">
      <c r="A118" s="241" t="s">
        <v>2280</v>
      </c>
      <c r="B118" s="114">
        <f t="shared" si="4"/>
        <v>111</v>
      </c>
      <c r="C118" s="184" t="e">
        <f>_De_Loc2</f>
        <v>#N/A</v>
      </c>
      <c r="D118" s="185" t="e">
        <f>_De_Loc2</f>
        <v>#N/A</v>
      </c>
      <c r="E118" s="192" t="e">
        <f>_De_Loc2</f>
        <v>#N/A</v>
      </c>
      <c r="F118" s="178" t="e">
        <f>_De_Loc2</f>
        <v>#N/A</v>
      </c>
      <c r="G118" s="614" t="e">
        <f>_De_Loc2</f>
        <v>#N/A</v>
      </c>
      <c r="H118" s="615"/>
      <c r="I118" s="178" t="e">
        <f>_De_Loc2</f>
        <v>#N/A</v>
      </c>
      <c r="J118" s="178" t="e">
        <f>_De_Loc2</f>
        <v>#N/A</v>
      </c>
      <c r="K118" s="178" t="e">
        <f>_De_Loc2</f>
        <v>#N/A</v>
      </c>
      <c r="L118" s="178" t="e">
        <f>_De_Loc2</f>
        <v>#N/A</v>
      </c>
      <c r="M118" s="178" t="e">
        <f>_De_Loc2</f>
        <v>#N/A</v>
      </c>
      <c r="N118" s="178" t="e">
        <f>_De_Loc2</f>
        <v>#N/A</v>
      </c>
      <c r="O118" s="178" t="e">
        <f>_De_Loc2</f>
        <v>#N/A</v>
      </c>
      <c r="P118" s="178"/>
      <c r="Q118" s="198" t="s">
        <v>2572</v>
      </c>
      <c r="R118" s="114"/>
      <c r="S118" s="114"/>
      <c r="T118" s="114"/>
      <c r="U118" s="114"/>
      <c r="V118" s="114"/>
      <c r="W118" s="114"/>
      <c r="X118" s="178"/>
      <c r="Y118" s="231"/>
      <c r="Z118" s="178"/>
      <c r="AA118" s="178" t="e">
        <f>_De_Loc2</f>
        <v>#N/A</v>
      </c>
      <c r="AB118" s="178" t="e">
        <f>_De_Loc2</f>
        <v>#N/A</v>
      </c>
      <c r="AC118" s="178" t="e">
        <f>_De_Loc2</f>
        <v>#N/A</v>
      </c>
      <c r="AD118" s="73">
        <f t="shared" si="3"/>
        <v>290</v>
      </c>
      <c r="AE118" s="178" t="e">
        <f>_De_Loc2</f>
        <v>#N/A</v>
      </c>
      <c r="AF118" s="178" t="e">
        <f>_De_Loc2</f>
        <v>#N/A</v>
      </c>
      <c r="AG118" s="73" t="str">
        <f t="shared" si="5"/>
        <v/>
      </c>
    </row>
    <row r="119" spans="1:33" ht="15.75" x14ac:dyDescent="0.2">
      <c r="A119" s="241" t="s">
        <v>2466</v>
      </c>
      <c r="B119" s="114">
        <f t="shared" si="4"/>
        <v>112</v>
      </c>
      <c r="C119" s="184" t="e">
        <f>_De_Loc2</f>
        <v>#N/A</v>
      </c>
      <c r="D119" s="185" t="e">
        <f>_De_Loc2</f>
        <v>#N/A</v>
      </c>
      <c r="E119" s="192" t="e">
        <f>_De_Loc2</f>
        <v>#N/A</v>
      </c>
      <c r="F119" s="178" t="e">
        <f>_De_Loc2</f>
        <v>#N/A</v>
      </c>
      <c r="G119" s="614" t="e">
        <f>_De_Loc2</f>
        <v>#N/A</v>
      </c>
      <c r="H119" s="615"/>
      <c r="I119" s="178" t="e">
        <f>_De_Loc2</f>
        <v>#N/A</v>
      </c>
      <c r="J119" s="178" t="e">
        <f>_De_Loc2</f>
        <v>#N/A</v>
      </c>
      <c r="K119" s="178" t="e">
        <f>_De_Loc2</f>
        <v>#N/A</v>
      </c>
      <c r="L119" s="178" t="e">
        <f>_De_Loc2</f>
        <v>#N/A</v>
      </c>
      <c r="M119" s="178" t="e">
        <f>_De_Loc2</f>
        <v>#N/A</v>
      </c>
      <c r="N119" s="178" t="e">
        <f>_De_Loc2</f>
        <v>#N/A</v>
      </c>
      <c r="O119" s="178" t="e">
        <f>_De_Loc2</f>
        <v>#N/A</v>
      </c>
      <c r="P119" s="178"/>
      <c r="Q119" s="114" t="s">
        <v>2587</v>
      </c>
      <c r="R119" s="114"/>
      <c r="S119" s="114"/>
      <c r="T119" s="114"/>
      <c r="U119" s="114"/>
      <c r="V119" s="114"/>
      <c r="W119" s="114"/>
      <c r="X119" s="178"/>
      <c r="Y119" s="231"/>
      <c r="Z119" s="178"/>
      <c r="AA119" s="178" t="e">
        <f>_De_Loc2</f>
        <v>#N/A</v>
      </c>
      <c r="AB119" s="178" t="e">
        <f>_De_Loc2</f>
        <v>#N/A</v>
      </c>
      <c r="AC119" s="178" t="e">
        <f>_De_Loc2</f>
        <v>#N/A</v>
      </c>
      <c r="AD119" s="73">
        <f t="shared" si="3"/>
        <v>290</v>
      </c>
      <c r="AE119" s="178" t="e">
        <f>_De_Loc2</f>
        <v>#N/A</v>
      </c>
      <c r="AF119" s="178" t="e">
        <f>_De_Loc2</f>
        <v>#N/A</v>
      </c>
      <c r="AG119" s="73" t="str">
        <f t="shared" si="5"/>
        <v/>
      </c>
    </row>
    <row r="120" spans="1:33" ht="15.75" x14ac:dyDescent="0.2">
      <c r="A120" s="241" t="s">
        <v>2467</v>
      </c>
      <c r="B120" s="114">
        <f t="shared" si="4"/>
        <v>113</v>
      </c>
      <c r="C120" s="184" t="e">
        <f>_De_Loc2</f>
        <v>#N/A</v>
      </c>
      <c r="D120" s="185" t="e">
        <f>_De_Loc2</f>
        <v>#N/A</v>
      </c>
      <c r="E120" s="192" t="e">
        <f>_De_Loc2</f>
        <v>#N/A</v>
      </c>
      <c r="F120" s="178" t="e">
        <f>_De_Loc2</f>
        <v>#N/A</v>
      </c>
      <c r="G120" s="614" t="e">
        <f>_De_Loc2</f>
        <v>#N/A</v>
      </c>
      <c r="H120" s="615"/>
      <c r="I120" s="178" t="e">
        <f>_De_Loc2</f>
        <v>#N/A</v>
      </c>
      <c r="J120" s="178" t="e">
        <f>_De_Loc2</f>
        <v>#N/A</v>
      </c>
      <c r="K120" s="178" t="e">
        <f>_De_Loc2</f>
        <v>#N/A</v>
      </c>
      <c r="L120" s="178" t="e">
        <f>_De_Loc2</f>
        <v>#N/A</v>
      </c>
      <c r="M120" s="178" t="e">
        <f>_De_Loc2</f>
        <v>#N/A</v>
      </c>
      <c r="N120" s="178" t="e">
        <f>_De_Loc2</f>
        <v>#N/A</v>
      </c>
      <c r="O120" s="178" t="e">
        <f>_De_Loc2</f>
        <v>#N/A</v>
      </c>
      <c r="P120" s="178"/>
      <c r="Q120" s="114" t="s">
        <v>2554</v>
      </c>
      <c r="R120" s="114"/>
      <c r="S120" s="114"/>
      <c r="T120" s="114"/>
      <c r="U120" s="114"/>
      <c r="V120" s="114"/>
      <c r="W120" s="114"/>
      <c r="X120" s="178"/>
      <c r="Y120" s="231"/>
      <c r="Z120" s="178"/>
      <c r="AA120" s="178" t="e">
        <f>_De_Loc2</f>
        <v>#N/A</v>
      </c>
      <c r="AB120" s="178" t="e">
        <f>_De_Loc2</f>
        <v>#N/A</v>
      </c>
      <c r="AC120" s="178" t="e">
        <f>_De_Loc2</f>
        <v>#N/A</v>
      </c>
      <c r="AD120" s="73">
        <f t="shared" si="3"/>
        <v>290</v>
      </c>
      <c r="AE120" s="178" t="e">
        <f>_De_Loc2</f>
        <v>#N/A</v>
      </c>
      <c r="AF120" s="178" t="e">
        <f>_De_Loc2</f>
        <v>#N/A</v>
      </c>
      <c r="AG120" s="73" t="str">
        <f t="shared" si="5"/>
        <v/>
      </c>
    </row>
    <row r="121" spans="1:33" ht="15.75" x14ac:dyDescent="0.2">
      <c r="A121" s="241" t="s">
        <v>2445</v>
      </c>
      <c r="B121" s="114">
        <f t="shared" si="4"/>
        <v>114</v>
      </c>
      <c r="C121" s="184" t="e">
        <f>_De_Loc2</f>
        <v>#N/A</v>
      </c>
      <c r="D121" s="185" t="e">
        <f>_De_Loc2</f>
        <v>#N/A</v>
      </c>
      <c r="E121" s="192" t="e">
        <f>_De_Loc2</f>
        <v>#N/A</v>
      </c>
      <c r="F121" s="178" t="e">
        <f>_De_Loc2</f>
        <v>#N/A</v>
      </c>
      <c r="G121" s="614" t="e">
        <f>_De_Loc2</f>
        <v>#N/A</v>
      </c>
      <c r="H121" s="615"/>
      <c r="I121" s="178" t="e">
        <f>_De_Loc2</f>
        <v>#N/A</v>
      </c>
      <c r="J121" s="178" t="e">
        <f>_De_Loc2</f>
        <v>#N/A</v>
      </c>
      <c r="K121" s="178" t="e">
        <f>_De_Loc2</f>
        <v>#N/A</v>
      </c>
      <c r="L121" s="178" t="e">
        <f>_De_Loc2</f>
        <v>#N/A</v>
      </c>
      <c r="M121" s="178" t="e">
        <f>_De_Loc2</f>
        <v>#N/A</v>
      </c>
      <c r="N121" s="178" t="e">
        <f>_De_Loc2</f>
        <v>#N/A</v>
      </c>
      <c r="O121" s="178" t="e">
        <f>_De_Loc2</f>
        <v>#N/A</v>
      </c>
      <c r="P121" s="178"/>
      <c r="Q121" s="198" t="s">
        <v>2580</v>
      </c>
      <c r="R121" s="114"/>
      <c r="S121" s="114"/>
      <c r="T121" s="114"/>
      <c r="U121" s="114"/>
      <c r="V121" s="114"/>
      <c r="W121" s="114"/>
      <c r="X121" s="178"/>
      <c r="Y121" s="231"/>
      <c r="Z121" s="178"/>
      <c r="AA121" s="178" t="e">
        <f>_De_Loc2</f>
        <v>#N/A</v>
      </c>
      <c r="AB121" s="178" t="e">
        <f>_De_Loc2</f>
        <v>#N/A</v>
      </c>
      <c r="AC121" s="178" t="e">
        <f>_De_Loc2</f>
        <v>#N/A</v>
      </c>
      <c r="AD121" s="73">
        <f t="shared" si="3"/>
        <v>290</v>
      </c>
      <c r="AE121" s="178" t="e">
        <f>_De_Loc2</f>
        <v>#N/A</v>
      </c>
      <c r="AF121" s="178" t="e">
        <f>_De_Loc2</f>
        <v>#N/A</v>
      </c>
      <c r="AG121" s="73" t="str">
        <f t="shared" si="5"/>
        <v/>
      </c>
    </row>
    <row r="122" spans="1:33" ht="15.75" x14ac:dyDescent="0.2">
      <c r="A122" s="241" t="s">
        <v>2259</v>
      </c>
      <c r="B122" s="114">
        <f t="shared" si="4"/>
        <v>115</v>
      </c>
      <c r="C122" s="184" t="e">
        <f>_De_Loc2</f>
        <v>#N/A</v>
      </c>
      <c r="D122" s="185" t="e">
        <f>_De_Loc2</f>
        <v>#N/A</v>
      </c>
      <c r="E122" s="192" t="e">
        <f>_De_Loc2</f>
        <v>#N/A</v>
      </c>
      <c r="F122" s="178" t="e">
        <f>_De_Loc2</f>
        <v>#N/A</v>
      </c>
      <c r="G122" s="614" t="e">
        <f>_De_Loc2</f>
        <v>#N/A</v>
      </c>
      <c r="H122" s="615"/>
      <c r="I122" s="178" t="e">
        <f>_De_Loc2</f>
        <v>#N/A</v>
      </c>
      <c r="J122" s="178" t="e">
        <f>_De_Loc2</f>
        <v>#N/A</v>
      </c>
      <c r="K122" s="178" t="e">
        <f>_De_Loc2</f>
        <v>#N/A</v>
      </c>
      <c r="L122" s="178" t="e">
        <f>_De_Loc2</f>
        <v>#N/A</v>
      </c>
      <c r="M122" s="178" t="e">
        <f>_De_Loc2</f>
        <v>#N/A</v>
      </c>
      <c r="N122" s="178" t="e">
        <f>_De_Loc2</f>
        <v>#N/A</v>
      </c>
      <c r="O122" s="178" t="e">
        <f>_De_Loc2</f>
        <v>#N/A</v>
      </c>
      <c r="P122" s="178"/>
      <c r="Q122" s="198" t="s">
        <v>2580</v>
      </c>
      <c r="R122" s="114"/>
      <c r="S122" s="114"/>
      <c r="T122" s="114"/>
      <c r="U122" s="114"/>
      <c r="V122" s="114"/>
      <c r="W122" s="114"/>
      <c r="X122" s="178"/>
      <c r="Y122" s="231"/>
      <c r="Z122" s="178"/>
      <c r="AA122" s="178" t="e">
        <f>_De_Loc2</f>
        <v>#N/A</v>
      </c>
      <c r="AB122" s="178" t="e">
        <f>_De_Loc2</f>
        <v>#N/A</v>
      </c>
      <c r="AC122" s="178" t="e">
        <f>_De_Loc2</f>
        <v>#N/A</v>
      </c>
      <c r="AD122" s="73">
        <f t="shared" si="3"/>
        <v>290</v>
      </c>
      <c r="AE122" s="178" t="e">
        <f>_De_Loc2</f>
        <v>#N/A</v>
      </c>
      <c r="AF122" s="178" t="e">
        <f>_De_Loc2</f>
        <v>#N/A</v>
      </c>
      <c r="AG122" s="73" t="str">
        <f t="shared" si="5"/>
        <v/>
      </c>
    </row>
    <row r="123" spans="1:33" ht="15.75" x14ac:dyDescent="0.2">
      <c r="A123" s="241" t="s">
        <v>2484</v>
      </c>
      <c r="B123" s="114">
        <f t="shared" si="4"/>
        <v>116</v>
      </c>
      <c r="C123" s="184" t="e">
        <f>_De_Loc2</f>
        <v>#N/A</v>
      </c>
      <c r="D123" s="185" t="e">
        <f>_De_Loc2</f>
        <v>#N/A</v>
      </c>
      <c r="E123" s="192" t="e">
        <f>_De_Loc2</f>
        <v>#N/A</v>
      </c>
      <c r="F123" s="178" t="e">
        <f>_De_Loc2</f>
        <v>#N/A</v>
      </c>
      <c r="G123" s="614" t="e">
        <f>_De_Loc2</f>
        <v>#N/A</v>
      </c>
      <c r="H123" s="615"/>
      <c r="I123" s="178" t="e">
        <f>_De_Loc2</f>
        <v>#N/A</v>
      </c>
      <c r="J123" s="178" t="e">
        <f>_De_Loc2</f>
        <v>#N/A</v>
      </c>
      <c r="K123" s="178" t="e">
        <f>_De_Loc2</f>
        <v>#N/A</v>
      </c>
      <c r="L123" s="178" t="e">
        <f>_De_Loc2</f>
        <v>#N/A</v>
      </c>
      <c r="M123" s="178" t="e">
        <f>_De_Loc2</f>
        <v>#N/A</v>
      </c>
      <c r="N123" s="178" t="e">
        <f>_De_Loc2</f>
        <v>#N/A</v>
      </c>
      <c r="O123" s="178" t="e">
        <f>_De_Loc2</f>
        <v>#N/A</v>
      </c>
      <c r="P123" s="178"/>
      <c r="Q123" s="198" t="s">
        <v>2588</v>
      </c>
      <c r="R123" s="114"/>
      <c r="S123" s="114"/>
      <c r="T123" s="114"/>
      <c r="U123" s="114"/>
      <c r="V123" s="114"/>
      <c r="W123" s="114"/>
      <c r="X123" s="178"/>
      <c r="Y123" s="231"/>
      <c r="Z123" s="178"/>
      <c r="AA123" s="178" t="e">
        <f>_De_Loc2</f>
        <v>#N/A</v>
      </c>
      <c r="AB123" s="178" t="e">
        <f>_De_Loc2</f>
        <v>#N/A</v>
      </c>
      <c r="AC123" s="178" t="e">
        <f>_De_Loc2</f>
        <v>#N/A</v>
      </c>
      <c r="AD123" s="73">
        <f t="shared" si="3"/>
        <v>290</v>
      </c>
      <c r="AE123" s="178" t="e">
        <f>_De_Loc2</f>
        <v>#N/A</v>
      </c>
      <c r="AF123" s="178" t="e">
        <f>_De_Loc2</f>
        <v>#N/A</v>
      </c>
      <c r="AG123" s="73" t="str">
        <f t="shared" si="5"/>
        <v/>
      </c>
    </row>
    <row r="124" spans="1:33" ht="15.75" x14ac:dyDescent="0.2">
      <c r="A124" s="241" t="s">
        <v>2535</v>
      </c>
      <c r="B124" s="114">
        <f t="shared" si="4"/>
        <v>117</v>
      </c>
      <c r="C124" s="184" t="e">
        <f>_De_Loc2</f>
        <v>#N/A</v>
      </c>
      <c r="D124" s="185" t="e">
        <f>_De_Loc2</f>
        <v>#N/A</v>
      </c>
      <c r="E124" s="192" t="e">
        <f>_De_Loc2</f>
        <v>#N/A</v>
      </c>
      <c r="F124" s="178" t="e">
        <f>_De_Loc2</f>
        <v>#N/A</v>
      </c>
      <c r="G124" s="614" t="e">
        <f>_De_Loc2</f>
        <v>#N/A</v>
      </c>
      <c r="H124" s="615"/>
      <c r="I124" s="178" t="e">
        <f>_De_Loc2</f>
        <v>#N/A</v>
      </c>
      <c r="J124" s="178" t="e">
        <f>_De_Loc2</f>
        <v>#N/A</v>
      </c>
      <c r="K124" s="178" t="e">
        <f>_De_Loc2</f>
        <v>#N/A</v>
      </c>
      <c r="L124" s="178" t="e">
        <f>_De_Loc2</f>
        <v>#N/A</v>
      </c>
      <c r="M124" s="178" t="e">
        <f>_De_Loc2</f>
        <v>#N/A</v>
      </c>
      <c r="N124" s="178" t="e">
        <f>_De_Loc2</f>
        <v>#N/A</v>
      </c>
      <c r="O124" s="178" t="e">
        <f>_De_Loc2</f>
        <v>#N/A</v>
      </c>
      <c r="P124" s="178"/>
      <c r="Q124" s="198" t="s">
        <v>2588</v>
      </c>
      <c r="R124" s="114"/>
      <c r="S124" s="114"/>
      <c r="T124" s="114"/>
      <c r="U124" s="114"/>
      <c r="V124" s="114"/>
      <c r="W124" s="114"/>
      <c r="X124" s="178"/>
      <c r="Y124" s="231"/>
      <c r="Z124" s="178"/>
      <c r="AA124" s="178" t="e">
        <f>_De_Loc2</f>
        <v>#N/A</v>
      </c>
      <c r="AB124" s="178" t="e">
        <f>_De_Loc2</f>
        <v>#N/A</v>
      </c>
      <c r="AC124" s="178" t="e">
        <f>_De_Loc2</f>
        <v>#N/A</v>
      </c>
      <c r="AD124" s="73">
        <f t="shared" si="3"/>
        <v>290</v>
      </c>
      <c r="AE124" s="178" t="e">
        <f>_De_Loc2</f>
        <v>#N/A</v>
      </c>
      <c r="AF124" s="178" t="e">
        <f>_De_Loc2</f>
        <v>#N/A</v>
      </c>
      <c r="AG124" s="73" t="str">
        <f t="shared" si="5"/>
        <v/>
      </c>
    </row>
    <row r="125" spans="1:33" ht="15.75" x14ac:dyDescent="0.25">
      <c r="A125" s="250" t="s">
        <v>2320</v>
      </c>
      <c r="B125" s="114">
        <f t="shared" si="4"/>
        <v>118</v>
      </c>
      <c r="C125" s="184" t="e">
        <f>_De_Loc2</f>
        <v>#N/A</v>
      </c>
      <c r="D125" s="185" t="e">
        <f>_De_Loc2</f>
        <v>#N/A</v>
      </c>
      <c r="E125" s="192" t="e">
        <f>_De_Loc2</f>
        <v>#N/A</v>
      </c>
      <c r="F125" s="178" t="e">
        <f>_De_Loc2</f>
        <v>#N/A</v>
      </c>
      <c r="G125" s="614" t="e">
        <f>_De_Loc2</f>
        <v>#N/A</v>
      </c>
      <c r="H125" s="615"/>
      <c r="I125" s="178" t="e">
        <f>_De_Loc2</f>
        <v>#N/A</v>
      </c>
      <c r="J125" s="178" t="e">
        <f>_De_Loc2</f>
        <v>#N/A</v>
      </c>
      <c r="K125" s="178" t="e">
        <f>_De_Loc2</f>
        <v>#N/A</v>
      </c>
      <c r="L125" s="178" t="e">
        <f>_De_Loc2</f>
        <v>#N/A</v>
      </c>
      <c r="M125" s="178" t="e">
        <f>_De_Loc2</f>
        <v>#N/A</v>
      </c>
      <c r="N125" s="178" t="e">
        <f>_De_Loc2</f>
        <v>#N/A</v>
      </c>
      <c r="O125" s="178" t="e">
        <f>_De_Loc2</f>
        <v>#N/A</v>
      </c>
      <c r="P125" s="178"/>
      <c r="Q125" s="114" t="s">
        <v>2580</v>
      </c>
      <c r="R125" s="114"/>
      <c r="S125" s="114"/>
      <c r="T125" s="114"/>
      <c r="U125" s="114"/>
      <c r="V125" s="114"/>
      <c r="W125" s="114"/>
      <c r="X125" s="178"/>
      <c r="Y125" s="231"/>
      <c r="Z125" s="178"/>
      <c r="AA125" s="178" t="e">
        <f>_De_Loc2</f>
        <v>#N/A</v>
      </c>
      <c r="AB125" s="178" t="e">
        <f>_De_Loc2</f>
        <v>#N/A</v>
      </c>
      <c r="AC125" s="178" t="e">
        <f>_De_Loc2</f>
        <v>#N/A</v>
      </c>
      <c r="AD125" s="73">
        <f t="shared" si="3"/>
        <v>290</v>
      </c>
      <c r="AE125" s="178" t="e">
        <f>_De_Loc2</f>
        <v>#N/A</v>
      </c>
      <c r="AF125" s="178" t="e">
        <f>_De_Loc2</f>
        <v>#N/A</v>
      </c>
      <c r="AG125" s="73" t="str">
        <f t="shared" si="5"/>
        <v/>
      </c>
    </row>
    <row r="126" spans="1:33" ht="15.75" x14ac:dyDescent="0.25">
      <c r="A126" s="250" t="s">
        <v>2318</v>
      </c>
      <c r="B126" s="114">
        <f t="shared" si="4"/>
        <v>119</v>
      </c>
      <c r="C126" s="184" t="e">
        <f>_De_Loc2</f>
        <v>#N/A</v>
      </c>
      <c r="D126" s="185" t="e">
        <f>_De_Loc2</f>
        <v>#N/A</v>
      </c>
      <c r="E126" s="192" t="e">
        <f>_De_Loc2</f>
        <v>#N/A</v>
      </c>
      <c r="F126" s="178" t="e">
        <f>_De_Loc2</f>
        <v>#N/A</v>
      </c>
      <c r="G126" s="614" t="e">
        <f>_De_Loc2</f>
        <v>#N/A</v>
      </c>
      <c r="H126" s="615"/>
      <c r="I126" s="178" t="e">
        <f>_De_Loc2</f>
        <v>#N/A</v>
      </c>
      <c r="J126" s="178" t="e">
        <f>_De_Loc2</f>
        <v>#N/A</v>
      </c>
      <c r="K126" s="178" t="e">
        <f>_De_Loc2</f>
        <v>#N/A</v>
      </c>
      <c r="L126" s="178" t="e">
        <f>_De_Loc2</f>
        <v>#N/A</v>
      </c>
      <c r="M126" s="178" t="e">
        <f>_De_Loc2</f>
        <v>#N/A</v>
      </c>
      <c r="N126" s="178" t="e">
        <f>_De_Loc2</f>
        <v>#N/A</v>
      </c>
      <c r="O126" s="178" t="e">
        <f>_De_Loc2</f>
        <v>#N/A</v>
      </c>
      <c r="P126" s="178"/>
      <c r="Q126" s="114" t="s">
        <v>2580</v>
      </c>
      <c r="R126" s="114"/>
      <c r="S126" s="198"/>
      <c r="T126" s="114"/>
      <c r="U126" s="114"/>
      <c r="V126" s="114"/>
      <c r="W126" s="114"/>
      <c r="X126" s="178"/>
      <c r="Y126" s="231"/>
      <c r="Z126" s="178"/>
      <c r="AA126" s="178" t="e">
        <f>_De_Loc2</f>
        <v>#N/A</v>
      </c>
      <c r="AB126" s="178" t="e">
        <f>_De_Loc2</f>
        <v>#N/A</v>
      </c>
      <c r="AC126" s="178" t="e">
        <f>_De_Loc2</f>
        <v>#N/A</v>
      </c>
      <c r="AD126" s="73">
        <f t="shared" si="3"/>
        <v>290</v>
      </c>
      <c r="AE126" s="178" t="e">
        <f>_De_Loc2</f>
        <v>#N/A</v>
      </c>
      <c r="AF126" s="178" t="e">
        <f>_De_Loc2</f>
        <v>#N/A</v>
      </c>
      <c r="AG126" s="73" t="str">
        <f t="shared" si="5"/>
        <v/>
      </c>
    </row>
    <row r="127" spans="1:33" ht="15.75" x14ac:dyDescent="0.2">
      <c r="A127" s="241" t="s">
        <v>2386</v>
      </c>
      <c r="B127" s="114">
        <f t="shared" si="4"/>
        <v>120</v>
      </c>
      <c r="C127" s="184" t="e">
        <f>_De_Loc2</f>
        <v>#N/A</v>
      </c>
      <c r="D127" s="185" t="e">
        <f>_De_Loc2</f>
        <v>#N/A</v>
      </c>
      <c r="E127" s="192" t="e">
        <f>_De_Loc2</f>
        <v>#N/A</v>
      </c>
      <c r="F127" s="178" t="e">
        <f>_De_Loc2</f>
        <v>#N/A</v>
      </c>
      <c r="G127" s="614" t="e">
        <f>_De_Loc2</f>
        <v>#N/A</v>
      </c>
      <c r="H127" s="615"/>
      <c r="I127" s="178" t="e">
        <f>_De_Loc2</f>
        <v>#N/A</v>
      </c>
      <c r="J127" s="178" t="e">
        <f>_De_Loc2</f>
        <v>#N/A</v>
      </c>
      <c r="K127" s="178" t="e">
        <f>_De_Loc2</f>
        <v>#N/A</v>
      </c>
      <c r="L127" s="178" t="e">
        <f>_De_Loc2</f>
        <v>#N/A</v>
      </c>
      <c r="M127" s="178" t="e">
        <f>_De_Loc2</f>
        <v>#N/A</v>
      </c>
      <c r="N127" s="178" t="e">
        <f>_De_Loc2</f>
        <v>#N/A</v>
      </c>
      <c r="O127" s="178" t="e">
        <f>_De_Loc2</f>
        <v>#N/A</v>
      </c>
      <c r="P127" s="178"/>
      <c r="Q127" s="114" t="s">
        <v>2580</v>
      </c>
      <c r="R127" s="114"/>
      <c r="S127" s="114"/>
      <c r="T127" s="114"/>
      <c r="U127" s="114"/>
      <c r="V127" s="114"/>
      <c r="W127" s="114"/>
      <c r="X127" s="178"/>
      <c r="Y127" s="231"/>
      <c r="Z127" s="178"/>
      <c r="AA127" s="178" t="e">
        <f>_De_Loc2</f>
        <v>#N/A</v>
      </c>
      <c r="AB127" s="178" t="e">
        <f>_De_Loc2</f>
        <v>#N/A</v>
      </c>
      <c r="AC127" s="178" t="e">
        <f>_De_Loc2</f>
        <v>#N/A</v>
      </c>
      <c r="AD127" s="73">
        <f t="shared" si="3"/>
        <v>290</v>
      </c>
      <c r="AE127" s="178" t="e">
        <f>_De_Loc2</f>
        <v>#N/A</v>
      </c>
      <c r="AF127" s="178" t="e">
        <f>_De_Loc2</f>
        <v>#N/A</v>
      </c>
      <c r="AG127" s="73" t="str">
        <f t="shared" si="5"/>
        <v/>
      </c>
    </row>
    <row r="128" spans="1:33" ht="15.75" x14ac:dyDescent="0.2">
      <c r="A128" s="241" t="s">
        <v>2375</v>
      </c>
      <c r="B128" s="114">
        <f t="shared" si="4"/>
        <v>121</v>
      </c>
      <c r="C128" s="184" t="e">
        <f>_De_Loc2</f>
        <v>#N/A</v>
      </c>
      <c r="D128" s="185" t="e">
        <f>_De_Loc2</f>
        <v>#N/A</v>
      </c>
      <c r="E128" s="192" t="e">
        <f>_De_Loc2</f>
        <v>#N/A</v>
      </c>
      <c r="F128" s="178" t="e">
        <f>_De_Loc2</f>
        <v>#N/A</v>
      </c>
      <c r="G128" s="614" t="e">
        <f>_De_Loc2</f>
        <v>#N/A</v>
      </c>
      <c r="H128" s="615"/>
      <c r="I128" s="178" t="e">
        <f>_De_Loc2</f>
        <v>#N/A</v>
      </c>
      <c r="J128" s="178" t="e">
        <f>_De_Loc2</f>
        <v>#N/A</v>
      </c>
      <c r="K128" s="178" t="e">
        <f>_De_Loc2</f>
        <v>#N/A</v>
      </c>
      <c r="L128" s="178" t="e">
        <f>_De_Loc2</f>
        <v>#N/A</v>
      </c>
      <c r="M128" s="178" t="e">
        <f>_De_Loc2</f>
        <v>#N/A</v>
      </c>
      <c r="N128" s="178" t="e">
        <f>_De_Loc2</f>
        <v>#N/A</v>
      </c>
      <c r="O128" s="178" t="e">
        <f>_De_Loc2</f>
        <v>#N/A</v>
      </c>
      <c r="P128" s="178"/>
      <c r="Q128" s="114" t="s">
        <v>2554</v>
      </c>
      <c r="R128" s="114"/>
      <c r="S128" s="114"/>
      <c r="T128" s="114"/>
      <c r="U128" s="114"/>
      <c r="V128" s="114"/>
      <c r="W128" s="114"/>
      <c r="X128" s="178"/>
      <c r="Y128" s="231"/>
      <c r="Z128" s="178"/>
      <c r="AA128" s="178" t="e">
        <f>_De_Loc2</f>
        <v>#N/A</v>
      </c>
      <c r="AB128" s="178" t="e">
        <f>_De_Loc2</f>
        <v>#N/A</v>
      </c>
      <c r="AC128" s="178" t="e">
        <f>_De_Loc2</f>
        <v>#N/A</v>
      </c>
      <c r="AD128" s="73">
        <f t="shared" si="3"/>
        <v>290</v>
      </c>
      <c r="AE128" s="178" t="e">
        <f>_De_Loc2</f>
        <v>#N/A</v>
      </c>
      <c r="AF128" s="178" t="e">
        <f>_De_Loc2</f>
        <v>#N/A</v>
      </c>
      <c r="AG128" s="73" t="str">
        <f t="shared" si="5"/>
        <v/>
      </c>
    </row>
    <row r="129" spans="1:33" ht="15.75" x14ac:dyDescent="0.2">
      <c r="A129" s="241" t="s">
        <v>2324</v>
      </c>
      <c r="B129" s="114">
        <f t="shared" si="4"/>
        <v>122</v>
      </c>
      <c r="C129" s="184" t="e">
        <f>_De_Loc2</f>
        <v>#N/A</v>
      </c>
      <c r="D129" s="185" t="e">
        <f>_De_Loc2</f>
        <v>#N/A</v>
      </c>
      <c r="E129" s="192" t="e">
        <f>_De_Loc2</f>
        <v>#N/A</v>
      </c>
      <c r="F129" s="178" t="e">
        <f>_De_Loc2</f>
        <v>#N/A</v>
      </c>
      <c r="G129" s="614" t="e">
        <f>_De_Loc2</f>
        <v>#N/A</v>
      </c>
      <c r="H129" s="615"/>
      <c r="I129" s="178" t="e">
        <f>_De_Loc2</f>
        <v>#N/A</v>
      </c>
      <c r="J129" s="178" t="e">
        <f>_De_Loc2</f>
        <v>#N/A</v>
      </c>
      <c r="K129" s="178" t="e">
        <f>_De_Loc2</f>
        <v>#N/A</v>
      </c>
      <c r="L129" s="178" t="e">
        <f>_De_Loc2</f>
        <v>#N/A</v>
      </c>
      <c r="M129" s="178" t="e">
        <f>_De_Loc2</f>
        <v>#N/A</v>
      </c>
      <c r="N129" s="178" t="e">
        <f>_De_Loc2</f>
        <v>#N/A</v>
      </c>
      <c r="O129" s="178" t="e">
        <f>_De_Loc2</f>
        <v>#N/A</v>
      </c>
      <c r="P129" s="178"/>
      <c r="Q129" s="114" t="s">
        <v>2571</v>
      </c>
      <c r="R129" s="114"/>
      <c r="S129" s="114"/>
      <c r="T129" s="114"/>
      <c r="U129" s="114"/>
      <c r="V129" s="114"/>
      <c r="W129" s="114"/>
      <c r="X129" s="178"/>
      <c r="Y129" s="231"/>
      <c r="Z129" s="178"/>
      <c r="AA129" s="178" t="e">
        <f>_De_Loc2</f>
        <v>#N/A</v>
      </c>
      <c r="AB129" s="178" t="e">
        <f>_De_Loc2</f>
        <v>#N/A</v>
      </c>
      <c r="AC129" s="178" t="e">
        <f>_De_Loc2</f>
        <v>#N/A</v>
      </c>
      <c r="AD129" s="73">
        <f t="shared" si="3"/>
        <v>290</v>
      </c>
      <c r="AE129" s="178" t="e">
        <f>_De_Loc2</f>
        <v>#N/A</v>
      </c>
      <c r="AF129" s="178" t="e">
        <f>_De_Loc2</f>
        <v>#N/A</v>
      </c>
      <c r="AG129" s="73" t="str">
        <f t="shared" si="5"/>
        <v/>
      </c>
    </row>
    <row r="130" spans="1:33" ht="15.75" x14ac:dyDescent="0.2">
      <c r="A130" s="241" t="s">
        <v>2269</v>
      </c>
      <c r="B130" s="114">
        <f t="shared" si="4"/>
        <v>123</v>
      </c>
      <c r="C130" s="184" t="e">
        <f>_De_Loc2</f>
        <v>#N/A</v>
      </c>
      <c r="D130" s="185" t="e">
        <f>_De_Loc2</f>
        <v>#N/A</v>
      </c>
      <c r="E130" s="192" t="e">
        <f>_De_Loc2</f>
        <v>#N/A</v>
      </c>
      <c r="F130" s="178" t="e">
        <f>_De_Loc2</f>
        <v>#N/A</v>
      </c>
      <c r="G130" s="614" t="e">
        <f>_De_Loc2</f>
        <v>#N/A</v>
      </c>
      <c r="H130" s="615"/>
      <c r="I130" s="178" t="e">
        <f>_De_Loc2</f>
        <v>#N/A</v>
      </c>
      <c r="J130" s="178" t="e">
        <f>_De_Loc2</f>
        <v>#N/A</v>
      </c>
      <c r="K130" s="178" t="e">
        <f>_De_Loc2</f>
        <v>#N/A</v>
      </c>
      <c r="L130" s="178" t="e">
        <f>_De_Loc2</f>
        <v>#N/A</v>
      </c>
      <c r="M130" s="178" t="e">
        <f>_De_Loc2</f>
        <v>#N/A</v>
      </c>
      <c r="N130" s="178" t="e">
        <f>_De_Loc2</f>
        <v>#N/A</v>
      </c>
      <c r="O130" s="178" t="e">
        <f>_De_Loc2</f>
        <v>#N/A</v>
      </c>
      <c r="P130" s="178"/>
      <c r="Q130" s="114" t="s">
        <v>2554</v>
      </c>
      <c r="R130" s="114"/>
      <c r="S130" s="114"/>
      <c r="T130" s="114"/>
      <c r="U130" s="114"/>
      <c r="V130" s="114"/>
      <c r="W130" s="114"/>
      <c r="X130" s="178"/>
      <c r="Y130" s="231"/>
      <c r="Z130" s="178"/>
      <c r="AA130" s="178" t="e">
        <f>_De_Loc2</f>
        <v>#N/A</v>
      </c>
      <c r="AB130" s="178" t="e">
        <f>_De_Loc2</f>
        <v>#N/A</v>
      </c>
      <c r="AC130" s="178" t="e">
        <f>_De_Loc2</f>
        <v>#N/A</v>
      </c>
      <c r="AD130" s="73">
        <f t="shared" si="3"/>
        <v>290</v>
      </c>
      <c r="AE130" s="178" t="e">
        <f>_De_Loc2</f>
        <v>#N/A</v>
      </c>
      <c r="AF130" s="178" t="e">
        <f>_De_Loc2</f>
        <v>#N/A</v>
      </c>
      <c r="AG130" s="73" t="str">
        <f t="shared" si="5"/>
        <v/>
      </c>
    </row>
    <row r="131" spans="1:33" ht="15.75" x14ac:dyDescent="0.2">
      <c r="A131" s="241" t="s">
        <v>2483</v>
      </c>
      <c r="B131" s="114">
        <f t="shared" si="4"/>
        <v>124</v>
      </c>
      <c r="C131" s="184" t="e">
        <f>_De_Loc2</f>
        <v>#N/A</v>
      </c>
      <c r="D131" s="185" t="e">
        <f>_De_Loc2</f>
        <v>#N/A</v>
      </c>
      <c r="E131" s="192" t="e">
        <f>_De_Loc2</f>
        <v>#N/A</v>
      </c>
      <c r="F131" s="178" t="e">
        <f>_De_Loc2</f>
        <v>#N/A</v>
      </c>
      <c r="G131" s="614" t="e">
        <f>_De_Loc2</f>
        <v>#N/A</v>
      </c>
      <c r="H131" s="615"/>
      <c r="I131" s="178" t="e">
        <f>_De_Loc2</f>
        <v>#N/A</v>
      </c>
      <c r="J131" s="178" t="e">
        <f>_De_Loc2</f>
        <v>#N/A</v>
      </c>
      <c r="K131" s="178" t="e">
        <f>_De_Loc2</f>
        <v>#N/A</v>
      </c>
      <c r="L131" s="178" t="e">
        <f>_De_Loc2</f>
        <v>#N/A</v>
      </c>
      <c r="M131" s="178" t="e">
        <f>_De_Loc2</f>
        <v>#N/A</v>
      </c>
      <c r="N131" s="178" t="e">
        <f>_De_Loc2</f>
        <v>#N/A</v>
      </c>
      <c r="O131" s="178" t="e">
        <f>_De_Loc2</f>
        <v>#N/A</v>
      </c>
      <c r="P131" s="178"/>
      <c r="Q131" s="114" t="s">
        <v>2557</v>
      </c>
      <c r="R131" s="114"/>
      <c r="S131" s="114"/>
      <c r="T131" s="114"/>
      <c r="U131" s="114"/>
      <c r="V131" s="114"/>
      <c r="W131" s="114"/>
      <c r="X131" s="178"/>
      <c r="Y131" s="231"/>
      <c r="Z131" s="178"/>
      <c r="AA131" s="178" t="e">
        <f>_De_Loc2</f>
        <v>#N/A</v>
      </c>
      <c r="AB131" s="178" t="e">
        <f>_De_Loc2</f>
        <v>#N/A</v>
      </c>
      <c r="AC131" s="178" t="e">
        <f>_De_Loc2</f>
        <v>#N/A</v>
      </c>
      <c r="AD131" s="73">
        <f t="shared" si="3"/>
        <v>290</v>
      </c>
      <c r="AE131" s="178" t="e">
        <f>_De_Loc2</f>
        <v>#N/A</v>
      </c>
      <c r="AF131" s="178" t="e">
        <f>_De_Loc2</f>
        <v>#N/A</v>
      </c>
      <c r="AG131" s="73" t="str">
        <f t="shared" si="5"/>
        <v/>
      </c>
    </row>
    <row r="132" spans="1:33" ht="15.75" x14ac:dyDescent="0.2">
      <c r="A132" s="241" t="s">
        <v>2357</v>
      </c>
      <c r="B132" s="114">
        <f t="shared" si="4"/>
        <v>125</v>
      </c>
      <c r="C132" s="184" t="e">
        <f>_De_Loc2</f>
        <v>#N/A</v>
      </c>
      <c r="D132" s="185" t="e">
        <f>_De_Loc2</f>
        <v>#N/A</v>
      </c>
      <c r="E132" s="192" t="e">
        <f>_De_Loc2</f>
        <v>#N/A</v>
      </c>
      <c r="F132" s="178" t="e">
        <f>_De_Loc2</f>
        <v>#N/A</v>
      </c>
      <c r="G132" s="614" t="e">
        <f>_De_Loc2</f>
        <v>#N/A</v>
      </c>
      <c r="H132" s="615"/>
      <c r="I132" s="178" t="e">
        <f>_De_Loc2</f>
        <v>#N/A</v>
      </c>
      <c r="J132" s="178" t="e">
        <f>_De_Loc2</f>
        <v>#N/A</v>
      </c>
      <c r="K132" s="178" t="e">
        <f>_De_Loc2</f>
        <v>#N/A</v>
      </c>
      <c r="L132" s="178" t="e">
        <f>_De_Loc2</f>
        <v>#N/A</v>
      </c>
      <c r="M132" s="178" t="e">
        <f>_De_Loc2</f>
        <v>#N/A</v>
      </c>
      <c r="N132" s="178" t="e">
        <f>_De_Loc2</f>
        <v>#N/A</v>
      </c>
      <c r="O132" s="178" t="e">
        <f>_De_Loc2</f>
        <v>#N/A</v>
      </c>
      <c r="P132" s="178"/>
      <c r="Q132" s="114" t="s">
        <v>2554</v>
      </c>
      <c r="R132" s="114"/>
      <c r="S132" s="114"/>
      <c r="T132" s="114"/>
      <c r="U132" s="114"/>
      <c r="V132" s="114"/>
      <c r="W132" s="114"/>
      <c r="X132" s="178"/>
      <c r="Y132" s="231"/>
      <c r="Z132" s="178"/>
      <c r="AA132" s="178" t="e">
        <f>_De_Loc2</f>
        <v>#N/A</v>
      </c>
      <c r="AB132" s="178" t="e">
        <f>_De_Loc2</f>
        <v>#N/A</v>
      </c>
      <c r="AC132" s="178" t="e">
        <f>_De_Loc2</f>
        <v>#N/A</v>
      </c>
      <c r="AD132" s="73">
        <f t="shared" si="3"/>
        <v>290</v>
      </c>
      <c r="AE132" s="178" t="e">
        <f>_De_Loc2</f>
        <v>#N/A</v>
      </c>
      <c r="AF132" s="178" t="e">
        <f>_De_Loc2</f>
        <v>#N/A</v>
      </c>
      <c r="AG132" s="73" t="str">
        <f t="shared" si="5"/>
        <v/>
      </c>
    </row>
    <row r="133" spans="1:33" ht="15.75" x14ac:dyDescent="0.2">
      <c r="A133" s="241" t="s">
        <v>2383</v>
      </c>
      <c r="B133" s="114">
        <f t="shared" si="4"/>
        <v>126</v>
      </c>
      <c r="C133" s="184" t="e">
        <f>_De_Loc2</f>
        <v>#N/A</v>
      </c>
      <c r="D133" s="185" t="e">
        <f>_De_Loc2</f>
        <v>#N/A</v>
      </c>
      <c r="E133" s="192" t="e">
        <f>_De_Loc2</f>
        <v>#N/A</v>
      </c>
      <c r="F133" s="178" t="e">
        <f>_De_Loc2</f>
        <v>#N/A</v>
      </c>
      <c r="G133" s="614" t="e">
        <f>_De_Loc2</f>
        <v>#N/A</v>
      </c>
      <c r="H133" s="615"/>
      <c r="I133" s="178" t="e">
        <f>_De_Loc2</f>
        <v>#N/A</v>
      </c>
      <c r="J133" s="178" t="e">
        <f>_De_Loc2</f>
        <v>#N/A</v>
      </c>
      <c r="K133" s="178" t="e">
        <f>_De_Loc2</f>
        <v>#N/A</v>
      </c>
      <c r="L133" s="178" t="e">
        <f>_De_Loc2</f>
        <v>#N/A</v>
      </c>
      <c r="M133" s="178" t="e">
        <f>_De_Loc2</f>
        <v>#N/A</v>
      </c>
      <c r="N133" s="178" t="e">
        <f>_De_Loc2</f>
        <v>#N/A</v>
      </c>
      <c r="O133" s="178" t="e">
        <f>_De_Loc2</f>
        <v>#N/A</v>
      </c>
      <c r="P133" s="178"/>
      <c r="Q133" s="114" t="s">
        <v>2555</v>
      </c>
      <c r="R133" s="114"/>
      <c r="S133" s="114"/>
      <c r="T133" s="114"/>
      <c r="U133" s="114"/>
      <c r="V133" s="114"/>
      <c r="W133" s="114"/>
      <c r="X133" s="178"/>
      <c r="Y133" s="231"/>
      <c r="Z133" s="178"/>
      <c r="AA133" s="178" t="e">
        <f>_De_Loc2</f>
        <v>#N/A</v>
      </c>
      <c r="AB133" s="178" t="e">
        <f>_De_Loc2</f>
        <v>#N/A</v>
      </c>
      <c r="AC133" s="178" t="e">
        <f>_De_Loc2</f>
        <v>#N/A</v>
      </c>
      <c r="AD133" s="73">
        <f t="shared" si="3"/>
        <v>290</v>
      </c>
      <c r="AE133" s="178" t="e">
        <f>_De_Loc2</f>
        <v>#N/A</v>
      </c>
      <c r="AF133" s="178" t="e">
        <f>_De_Loc2</f>
        <v>#N/A</v>
      </c>
      <c r="AG133" s="73" t="str">
        <f t="shared" si="5"/>
        <v/>
      </c>
    </row>
    <row r="134" spans="1:33" ht="15.75" x14ac:dyDescent="0.2">
      <c r="A134" s="241" t="s">
        <v>2409</v>
      </c>
      <c r="B134" s="114">
        <f t="shared" si="4"/>
        <v>127</v>
      </c>
      <c r="C134" s="184" t="e">
        <f>_De_Loc2</f>
        <v>#N/A</v>
      </c>
      <c r="D134" s="185" t="e">
        <f>_De_Loc2</f>
        <v>#N/A</v>
      </c>
      <c r="E134" s="192" t="e">
        <f>_De_Loc2</f>
        <v>#N/A</v>
      </c>
      <c r="F134" s="178" t="e">
        <f>_De_Loc2</f>
        <v>#N/A</v>
      </c>
      <c r="G134" s="614" t="e">
        <f>_De_Loc2</f>
        <v>#N/A</v>
      </c>
      <c r="H134" s="615"/>
      <c r="I134" s="178" t="e">
        <f>_De_Loc2</f>
        <v>#N/A</v>
      </c>
      <c r="J134" s="178" t="e">
        <f>_De_Loc2</f>
        <v>#N/A</v>
      </c>
      <c r="K134" s="178" t="e">
        <f>_De_Loc2</f>
        <v>#N/A</v>
      </c>
      <c r="L134" s="178" t="e">
        <f>_De_Loc2</f>
        <v>#N/A</v>
      </c>
      <c r="M134" s="178" t="e">
        <f>_De_Loc2</f>
        <v>#N/A</v>
      </c>
      <c r="N134" s="178" t="e">
        <f>_De_Loc2</f>
        <v>#N/A</v>
      </c>
      <c r="O134" s="178" t="e">
        <f>_De_Loc2</f>
        <v>#N/A</v>
      </c>
      <c r="P134" s="178"/>
      <c r="Q134" s="114" t="s">
        <v>2588</v>
      </c>
      <c r="R134" s="114"/>
      <c r="S134" s="114"/>
      <c r="T134" s="114"/>
      <c r="U134" s="114"/>
      <c r="V134" s="114"/>
      <c r="W134" s="114"/>
      <c r="X134" s="178"/>
      <c r="Y134" s="231"/>
      <c r="Z134" s="178"/>
      <c r="AA134" s="178" t="e">
        <f>_De_Loc2</f>
        <v>#N/A</v>
      </c>
      <c r="AB134" s="178" t="e">
        <f>_De_Loc2</f>
        <v>#N/A</v>
      </c>
      <c r="AC134" s="178" t="e">
        <f>_De_Loc2</f>
        <v>#N/A</v>
      </c>
      <c r="AD134" s="73">
        <f t="shared" si="3"/>
        <v>290</v>
      </c>
      <c r="AE134" s="178" t="e">
        <f>_De_Loc2</f>
        <v>#N/A</v>
      </c>
      <c r="AF134" s="178" t="e">
        <f>_De_Loc2</f>
        <v>#N/A</v>
      </c>
      <c r="AG134" s="73" t="str">
        <f t="shared" si="5"/>
        <v/>
      </c>
    </row>
    <row r="135" spans="1:33" ht="15.75" x14ac:dyDescent="0.2">
      <c r="A135" s="241" t="s">
        <v>2384</v>
      </c>
      <c r="B135" s="114">
        <f t="shared" si="4"/>
        <v>128</v>
      </c>
      <c r="C135" s="184" t="e">
        <f>_De_Loc2</f>
        <v>#N/A</v>
      </c>
      <c r="D135" s="185" t="e">
        <f>_De_Loc2</f>
        <v>#N/A</v>
      </c>
      <c r="E135" s="192" t="e">
        <f>_De_Loc2</f>
        <v>#N/A</v>
      </c>
      <c r="F135" s="178" t="e">
        <f>_De_Loc2</f>
        <v>#N/A</v>
      </c>
      <c r="G135" s="614" t="e">
        <f>_De_Loc2</f>
        <v>#N/A</v>
      </c>
      <c r="H135" s="615"/>
      <c r="I135" s="178" t="e">
        <f>_De_Loc2</f>
        <v>#N/A</v>
      </c>
      <c r="J135" s="178" t="e">
        <f>_De_Loc2</f>
        <v>#N/A</v>
      </c>
      <c r="K135" s="178" t="e">
        <f>_De_Loc2</f>
        <v>#N/A</v>
      </c>
      <c r="L135" s="178" t="e">
        <f>_De_Loc2</f>
        <v>#N/A</v>
      </c>
      <c r="M135" s="178" t="e">
        <f>_De_Loc2</f>
        <v>#N/A</v>
      </c>
      <c r="N135" s="178" t="e">
        <f>_De_Loc2</f>
        <v>#N/A</v>
      </c>
      <c r="O135" s="178" t="e">
        <f>_De_Loc2</f>
        <v>#N/A</v>
      </c>
      <c r="P135" s="178"/>
      <c r="Q135" s="114" t="s">
        <v>2582</v>
      </c>
      <c r="R135" s="114"/>
      <c r="S135" s="114"/>
      <c r="T135" s="114"/>
      <c r="U135" s="114"/>
      <c r="V135" s="114"/>
      <c r="W135" s="114"/>
      <c r="X135" s="178"/>
      <c r="Y135" s="231"/>
      <c r="Z135" s="178"/>
      <c r="AA135" s="178" t="e">
        <f>_De_Loc2</f>
        <v>#N/A</v>
      </c>
      <c r="AB135" s="178" t="e">
        <f>_De_Loc2</f>
        <v>#N/A</v>
      </c>
      <c r="AC135" s="178" t="e">
        <f>_De_Loc2</f>
        <v>#N/A</v>
      </c>
      <c r="AD135" s="73">
        <f t="shared" si="3"/>
        <v>290</v>
      </c>
      <c r="AE135" s="178" t="e">
        <f>_De_Loc2</f>
        <v>#N/A</v>
      </c>
      <c r="AF135" s="178" t="e">
        <f>_De_Loc2</f>
        <v>#N/A</v>
      </c>
      <c r="AG135" s="73" t="str">
        <f t="shared" si="5"/>
        <v/>
      </c>
    </row>
    <row r="136" spans="1:33" ht="15.75" x14ac:dyDescent="0.25">
      <c r="A136" s="250" t="s">
        <v>2312</v>
      </c>
      <c r="B136" s="114">
        <f t="shared" si="4"/>
        <v>129</v>
      </c>
      <c r="C136" s="184" t="e">
        <f>_De_Loc2</f>
        <v>#N/A</v>
      </c>
      <c r="D136" s="185" t="e">
        <f>_De_Loc2</f>
        <v>#N/A</v>
      </c>
      <c r="E136" s="192" t="e">
        <f>_De_Loc2</f>
        <v>#N/A</v>
      </c>
      <c r="F136" s="178" t="e">
        <f>_De_Loc2</f>
        <v>#N/A</v>
      </c>
      <c r="G136" s="614" t="e">
        <f>_De_Loc2</f>
        <v>#N/A</v>
      </c>
      <c r="H136" s="615"/>
      <c r="I136" s="178" t="e">
        <f>_De_Loc2</f>
        <v>#N/A</v>
      </c>
      <c r="J136" s="178" t="e">
        <f>_De_Loc2</f>
        <v>#N/A</v>
      </c>
      <c r="K136" s="178" t="e">
        <f>_De_Loc2</f>
        <v>#N/A</v>
      </c>
      <c r="L136" s="178" t="e">
        <f>_De_Loc2</f>
        <v>#N/A</v>
      </c>
      <c r="M136" s="178" t="e">
        <f>_De_Loc2</f>
        <v>#N/A</v>
      </c>
      <c r="N136" s="178" t="e">
        <f>_De_Loc2</f>
        <v>#N/A</v>
      </c>
      <c r="O136" s="178" t="e">
        <f>_De_Loc2</f>
        <v>#N/A</v>
      </c>
      <c r="P136" s="178"/>
      <c r="Q136" s="114" t="s">
        <v>2589</v>
      </c>
      <c r="R136" s="114"/>
      <c r="S136" s="114"/>
      <c r="T136" s="114"/>
      <c r="U136" s="114"/>
      <c r="V136" s="114"/>
      <c r="W136" s="114"/>
      <c r="X136" s="178"/>
      <c r="Y136" s="231"/>
      <c r="Z136" s="178"/>
      <c r="AA136" s="178" t="e">
        <f>_De_Loc2</f>
        <v>#N/A</v>
      </c>
      <c r="AB136" s="178" t="e">
        <f>_De_Loc2</f>
        <v>#N/A</v>
      </c>
      <c r="AC136" s="178" t="e">
        <f>_De_Loc2</f>
        <v>#N/A</v>
      </c>
      <c r="AD136" s="73">
        <f t="shared" ref="AD136:AD199" si="6">COUNTIF(F:F,F136)</f>
        <v>290</v>
      </c>
      <c r="AE136" s="178" t="e">
        <f>_De_Loc2</f>
        <v>#N/A</v>
      </c>
      <c r="AF136" s="178" t="e">
        <f>_De_Loc2</f>
        <v>#N/A</v>
      </c>
      <c r="AG136" s="73" t="str">
        <f t="shared" si="5"/>
        <v/>
      </c>
    </row>
    <row r="137" spans="1:33" ht="15.75" x14ac:dyDescent="0.2">
      <c r="A137" s="241" t="s">
        <v>2388</v>
      </c>
      <c r="B137" s="114">
        <f t="shared" ref="B137:B200" si="7">_De_stt</f>
        <v>130</v>
      </c>
      <c r="C137" s="184" t="e">
        <f>_De_Loc2</f>
        <v>#N/A</v>
      </c>
      <c r="D137" s="185" t="e">
        <f>_De_Loc2</f>
        <v>#N/A</v>
      </c>
      <c r="E137" s="192" t="e">
        <f>_De_Loc2</f>
        <v>#N/A</v>
      </c>
      <c r="F137" s="178" t="e">
        <f>_De_Loc2</f>
        <v>#N/A</v>
      </c>
      <c r="G137" s="614" t="e">
        <f>_De_Loc2</f>
        <v>#N/A</v>
      </c>
      <c r="H137" s="615"/>
      <c r="I137" s="178" t="e">
        <f>_De_Loc2</f>
        <v>#N/A</v>
      </c>
      <c r="J137" s="178" t="e">
        <f>_De_Loc2</f>
        <v>#N/A</v>
      </c>
      <c r="K137" s="178" t="e">
        <f>_De_Loc2</f>
        <v>#N/A</v>
      </c>
      <c r="L137" s="178" t="e">
        <f>_De_Loc2</f>
        <v>#N/A</v>
      </c>
      <c r="M137" s="178" t="e">
        <f>_De_Loc2</f>
        <v>#N/A</v>
      </c>
      <c r="N137" s="178" t="e">
        <f>_De_Loc2</f>
        <v>#N/A</v>
      </c>
      <c r="O137" s="178" t="e">
        <f>_De_Loc2</f>
        <v>#N/A</v>
      </c>
      <c r="P137" s="178"/>
      <c r="Q137" s="198" t="s">
        <v>2574</v>
      </c>
      <c r="R137" s="114"/>
      <c r="S137" s="198"/>
      <c r="T137" s="114"/>
      <c r="U137" s="114"/>
      <c r="V137" s="114"/>
      <c r="W137" s="114"/>
      <c r="X137" s="178"/>
      <c r="Y137" s="231"/>
      <c r="Z137" s="178"/>
      <c r="AA137" s="178" t="e">
        <f>_De_Loc2</f>
        <v>#N/A</v>
      </c>
      <c r="AB137" s="178" t="e">
        <f>_De_Loc2</f>
        <v>#N/A</v>
      </c>
      <c r="AC137" s="178" t="e">
        <f>_De_Loc2</f>
        <v>#N/A</v>
      </c>
      <c r="AD137" s="73">
        <f t="shared" si="6"/>
        <v>290</v>
      </c>
      <c r="AE137" s="178" t="e">
        <f>_De_Loc2</f>
        <v>#N/A</v>
      </c>
      <c r="AF137" s="178" t="e">
        <f>_De_Loc2</f>
        <v>#N/A</v>
      </c>
      <c r="AG137" s="73" t="str">
        <f t="shared" ref="AG137:AG200" si="8">+IF(W137="","",AF137)</f>
        <v/>
      </c>
    </row>
    <row r="138" spans="1:33" ht="15.75" x14ac:dyDescent="0.25">
      <c r="A138" s="250" t="s">
        <v>2240</v>
      </c>
      <c r="B138" s="114">
        <f t="shared" si="7"/>
        <v>131</v>
      </c>
      <c r="C138" s="184" t="e">
        <f>_De_Loc2</f>
        <v>#N/A</v>
      </c>
      <c r="D138" s="185" t="e">
        <f>_De_Loc2</f>
        <v>#N/A</v>
      </c>
      <c r="E138" s="192" t="e">
        <f>_De_Loc2</f>
        <v>#N/A</v>
      </c>
      <c r="F138" s="178" t="e">
        <f>_De_Loc2</f>
        <v>#N/A</v>
      </c>
      <c r="G138" s="614" t="e">
        <f>_De_Loc2</f>
        <v>#N/A</v>
      </c>
      <c r="H138" s="615"/>
      <c r="I138" s="178" t="e">
        <f>_De_Loc2</f>
        <v>#N/A</v>
      </c>
      <c r="J138" s="178" t="e">
        <f>_De_Loc2</f>
        <v>#N/A</v>
      </c>
      <c r="K138" s="178" t="e">
        <f>_De_Loc2</f>
        <v>#N/A</v>
      </c>
      <c r="L138" s="178" t="e">
        <f>_De_Loc2</f>
        <v>#N/A</v>
      </c>
      <c r="M138" s="178" t="e">
        <f>_De_Loc2</f>
        <v>#N/A</v>
      </c>
      <c r="N138" s="178" t="e">
        <f>_De_Loc2</f>
        <v>#N/A</v>
      </c>
      <c r="O138" s="178" t="e">
        <f>_De_Loc2</f>
        <v>#N/A</v>
      </c>
      <c r="P138" s="178"/>
      <c r="Q138" s="114" t="s">
        <v>2554</v>
      </c>
      <c r="R138" s="114"/>
      <c r="S138" s="114"/>
      <c r="T138" s="114"/>
      <c r="U138" s="114"/>
      <c r="V138" s="114"/>
      <c r="W138" s="114"/>
      <c r="X138" s="178"/>
      <c r="Y138" s="231"/>
      <c r="Z138" s="178"/>
      <c r="AA138" s="178" t="e">
        <f>_De_Loc2</f>
        <v>#N/A</v>
      </c>
      <c r="AB138" s="178" t="e">
        <f>_De_Loc2</f>
        <v>#N/A</v>
      </c>
      <c r="AC138" s="178" t="e">
        <f>_De_Loc2</f>
        <v>#N/A</v>
      </c>
      <c r="AD138" s="73">
        <f t="shared" si="6"/>
        <v>290</v>
      </c>
      <c r="AE138" s="178" t="e">
        <f>_De_Loc2</f>
        <v>#N/A</v>
      </c>
      <c r="AF138" s="178" t="e">
        <f>_De_Loc2</f>
        <v>#N/A</v>
      </c>
      <c r="AG138" s="73" t="str">
        <f t="shared" si="8"/>
        <v/>
      </c>
    </row>
    <row r="139" spans="1:33" ht="15.75" x14ac:dyDescent="0.2">
      <c r="A139" s="241" t="s">
        <v>2296</v>
      </c>
      <c r="B139" s="114">
        <f t="shared" si="7"/>
        <v>132</v>
      </c>
      <c r="C139" s="184" t="e">
        <f>_De_Loc2</f>
        <v>#N/A</v>
      </c>
      <c r="D139" s="185" t="e">
        <f>_De_Loc2</f>
        <v>#N/A</v>
      </c>
      <c r="E139" s="192" t="e">
        <f>_De_Loc2</f>
        <v>#N/A</v>
      </c>
      <c r="F139" s="178" t="e">
        <f>_De_Loc2</f>
        <v>#N/A</v>
      </c>
      <c r="G139" s="614" t="e">
        <f>_De_Loc2</f>
        <v>#N/A</v>
      </c>
      <c r="H139" s="615"/>
      <c r="I139" s="178" t="e">
        <f>_De_Loc2</f>
        <v>#N/A</v>
      </c>
      <c r="J139" s="178" t="e">
        <f>_De_Loc2</f>
        <v>#N/A</v>
      </c>
      <c r="K139" s="178" t="e">
        <f>_De_Loc2</f>
        <v>#N/A</v>
      </c>
      <c r="L139" s="178" t="e">
        <f>_De_Loc2</f>
        <v>#N/A</v>
      </c>
      <c r="M139" s="178" t="e">
        <f>_De_Loc2</f>
        <v>#N/A</v>
      </c>
      <c r="N139" s="178" t="e">
        <f>_De_Loc2</f>
        <v>#N/A</v>
      </c>
      <c r="O139" s="178" t="e">
        <f>_De_Loc2</f>
        <v>#N/A</v>
      </c>
      <c r="P139" s="178"/>
      <c r="Q139" s="198" t="s">
        <v>2593</v>
      </c>
      <c r="R139" s="114"/>
      <c r="S139" s="114"/>
      <c r="T139" s="114"/>
      <c r="U139" s="114"/>
      <c r="V139" s="198"/>
      <c r="W139" s="114"/>
      <c r="X139" s="178"/>
      <c r="Y139" s="231"/>
      <c r="Z139" s="178"/>
      <c r="AA139" s="178" t="e">
        <f>_De_Loc2</f>
        <v>#N/A</v>
      </c>
      <c r="AB139" s="178" t="e">
        <f>_De_Loc2</f>
        <v>#N/A</v>
      </c>
      <c r="AC139" s="178" t="e">
        <f>_De_Loc2</f>
        <v>#N/A</v>
      </c>
      <c r="AD139" s="73">
        <f t="shared" si="6"/>
        <v>290</v>
      </c>
      <c r="AE139" s="178" t="e">
        <f>_De_Loc2</f>
        <v>#N/A</v>
      </c>
      <c r="AF139" s="178" t="e">
        <f>_De_Loc2</f>
        <v>#N/A</v>
      </c>
      <c r="AG139" s="73" t="str">
        <f t="shared" si="8"/>
        <v/>
      </c>
    </row>
    <row r="140" spans="1:33" ht="15.75" x14ac:dyDescent="0.2">
      <c r="A140" s="241" t="s">
        <v>2298</v>
      </c>
      <c r="B140" s="114">
        <f t="shared" si="7"/>
        <v>133</v>
      </c>
      <c r="C140" s="184" t="e">
        <f>_De_Loc2</f>
        <v>#N/A</v>
      </c>
      <c r="D140" s="185" t="e">
        <f>_De_Loc2</f>
        <v>#N/A</v>
      </c>
      <c r="E140" s="192" t="e">
        <f>_De_Loc2</f>
        <v>#N/A</v>
      </c>
      <c r="F140" s="178" t="e">
        <f>_De_Loc2</f>
        <v>#N/A</v>
      </c>
      <c r="G140" s="614" t="e">
        <f>_De_Loc2</f>
        <v>#N/A</v>
      </c>
      <c r="H140" s="615"/>
      <c r="I140" s="178" t="e">
        <f>_De_Loc2</f>
        <v>#N/A</v>
      </c>
      <c r="J140" s="178" t="e">
        <f>_De_Loc2</f>
        <v>#N/A</v>
      </c>
      <c r="K140" s="178" t="e">
        <f>_De_Loc2</f>
        <v>#N/A</v>
      </c>
      <c r="L140" s="178" t="e">
        <f>_De_Loc2</f>
        <v>#N/A</v>
      </c>
      <c r="M140" s="178" t="e">
        <f>_De_Loc2</f>
        <v>#N/A</v>
      </c>
      <c r="N140" s="178" t="e">
        <f>_De_Loc2</f>
        <v>#N/A</v>
      </c>
      <c r="O140" s="178" t="e">
        <f>_De_Loc2</f>
        <v>#N/A</v>
      </c>
      <c r="P140" s="178"/>
      <c r="Q140" s="198" t="s">
        <v>2598</v>
      </c>
      <c r="R140" s="114"/>
      <c r="S140" s="114"/>
      <c r="T140" s="114"/>
      <c r="U140" s="114"/>
      <c r="V140" s="114"/>
      <c r="W140" s="114"/>
      <c r="X140" s="178"/>
      <c r="Y140" s="231"/>
      <c r="Z140" s="178"/>
      <c r="AA140" s="178" t="e">
        <f>_De_Loc2</f>
        <v>#N/A</v>
      </c>
      <c r="AB140" s="178" t="e">
        <f>_De_Loc2</f>
        <v>#N/A</v>
      </c>
      <c r="AC140" s="178" t="e">
        <f>_De_Loc2</f>
        <v>#N/A</v>
      </c>
      <c r="AD140" s="73">
        <f t="shared" si="6"/>
        <v>290</v>
      </c>
      <c r="AE140" s="178" t="e">
        <f>_De_Loc2</f>
        <v>#N/A</v>
      </c>
      <c r="AF140" s="178" t="e">
        <f>_De_Loc2</f>
        <v>#N/A</v>
      </c>
      <c r="AG140" s="73" t="str">
        <f t="shared" si="8"/>
        <v/>
      </c>
    </row>
    <row r="141" spans="1:33" ht="15.75" x14ac:dyDescent="0.2">
      <c r="A141" s="241" t="s">
        <v>2274</v>
      </c>
      <c r="B141" s="58">
        <f t="shared" si="7"/>
        <v>134</v>
      </c>
      <c r="C141" s="380" t="e">
        <f>_De_Loc2</f>
        <v>#N/A</v>
      </c>
      <c r="D141" s="187" t="e">
        <f>_De_Loc2</f>
        <v>#N/A</v>
      </c>
      <c r="E141" s="381" t="e">
        <f>_De_Loc2</f>
        <v>#N/A</v>
      </c>
      <c r="F141" s="58" t="e">
        <f>_De_Loc2</f>
        <v>#N/A</v>
      </c>
      <c r="G141" s="616" t="e">
        <f>_De_Loc2</f>
        <v>#N/A</v>
      </c>
      <c r="H141" s="617"/>
      <c r="I141" s="58" t="e">
        <f>_De_Loc2</f>
        <v>#N/A</v>
      </c>
      <c r="J141" s="58" t="e">
        <f>_De_Loc2</f>
        <v>#N/A</v>
      </c>
      <c r="K141" s="58" t="e">
        <f>_De_Loc2</f>
        <v>#N/A</v>
      </c>
      <c r="L141" s="58" t="e">
        <f>_De_Loc2</f>
        <v>#N/A</v>
      </c>
      <c r="M141" s="58" t="e">
        <f>_De_Loc2</f>
        <v>#N/A</v>
      </c>
      <c r="N141" s="58" t="e">
        <f>_De_Loc2</f>
        <v>#N/A</v>
      </c>
      <c r="O141" s="58" t="e">
        <f>_De_Loc2</f>
        <v>#N/A</v>
      </c>
      <c r="P141" s="58"/>
      <c r="Q141" s="58" t="s">
        <v>2556</v>
      </c>
      <c r="R141" s="114"/>
      <c r="S141" s="114"/>
      <c r="T141" s="114"/>
      <c r="U141" s="114"/>
      <c r="V141" s="114"/>
      <c r="W141" s="114"/>
      <c r="X141" s="178"/>
      <c r="Y141" s="231"/>
      <c r="Z141" s="178"/>
      <c r="AA141" s="178" t="e">
        <f>_De_Loc2</f>
        <v>#N/A</v>
      </c>
      <c r="AB141" s="178" t="e">
        <f>_De_Loc2</f>
        <v>#N/A</v>
      </c>
      <c r="AC141" s="178" t="e">
        <f>_De_Loc2</f>
        <v>#N/A</v>
      </c>
      <c r="AD141" s="73">
        <f t="shared" si="6"/>
        <v>290</v>
      </c>
      <c r="AE141" s="178" t="e">
        <f>_De_Loc2</f>
        <v>#N/A</v>
      </c>
      <c r="AF141" s="178" t="e">
        <f>_De_Loc2</f>
        <v>#N/A</v>
      </c>
      <c r="AG141" s="73" t="str">
        <f t="shared" si="8"/>
        <v/>
      </c>
    </row>
    <row r="142" spans="1:33" ht="15.75" x14ac:dyDescent="0.2">
      <c r="A142" s="241" t="s">
        <v>2390</v>
      </c>
      <c r="B142" s="178">
        <f t="shared" si="7"/>
        <v>135</v>
      </c>
      <c r="C142" s="184" t="e">
        <f>_De_Loc2</f>
        <v>#N/A</v>
      </c>
      <c r="D142" s="185" t="e">
        <f>_De_Loc2</f>
        <v>#N/A</v>
      </c>
      <c r="E142" s="192" t="e">
        <f>_De_Loc2</f>
        <v>#N/A</v>
      </c>
      <c r="F142" s="178" t="e">
        <f>_De_Loc2</f>
        <v>#N/A</v>
      </c>
      <c r="G142" s="618" t="e">
        <f>_De_Loc2</f>
        <v>#N/A</v>
      </c>
      <c r="H142" s="619"/>
      <c r="I142" s="178" t="e">
        <f>_De_Loc2</f>
        <v>#N/A</v>
      </c>
      <c r="J142" s="178" t="e">
        <f>_De_Loc2</f>
        <v>#N/A</v>
      </c>
      <c r="K142" s="178" t="e">
        <f>_De_Loc2</f>
        <v>#N/A</v>
      </c>
      <c r="L142" s="178" t="e">
        <f>_De_Loc2</f>
        <v>#N/A</v>
      </c>
      <c r="M142" s="178" t="e">
        <f>_De_Loc2</f>
        <v>#N/A</v>
      </c>
      <c r="N142" s="178" t="e">
        <f>_De_Loc2</f>
        <v>#N/A</v>
      </c>
      <c r="O142" s="178" t="e">
        <f>_De_Loc2</f>
        <v>#N/A</v>
      </c>
      <c r="P142" s="178"/>
      <c r="Q142" s="178" t="s">
        <v>2588</v>
      </c>
      <c r="R142" s="114"/>
      <c r="S142" s="114"/>
      <c r="T142" s="114"/>
      <c r="U142" s="114"/>
      <c r="V142" s="114"/>
      <c r="W142" s="114"/>
      <c r="X142" s="178"/>
      <c r="Y142" s="231"/>
      <c r="Z142" s="178"/>
      <c r="AA142" s="178" t="e">
        <f>_De_Loc2</f>
        <v>#N/A</v>
      </c>
      <c r="AB142" s="178" t="e">
        <f>_De_Loc2</f>
        <v>#N/A</v>
      </c>
      <c r="AC142" s="178" t="e">
        <f>_De_Loc2</f>
        <v>#N/A</v>
      </c>
      <c r="AD142" s="73">
        <f t="shared" si="6"/>
        <v>290</v>
      </c>
      <c r="AE142" s="178" t="e">
        <f>_De_Loc2</f>
        <v>#N/A</v>
      </c>
      <c r="AF142" s="178" t="e">
        <f>_De_Loc2</f>
        <v>#N/A</v>
      </c>
      <c r="AG142" s="73" t="str">
        <f t="shared" si="8"/>
        <v/>
      </c>
    </row>
    <row r="143" spans="1:33" ht="15.75" x14ac:dyDescent="0.2">
      <c r="A143" s="241" t="s">
        <v>2420</v>
      </c>
      <c r="B143" s="114">
        <f t="shared" si="7"/>
        <v>136</v>
      </c>
      <c r="C143" s="184" t="e">
        <f>_De_Loc2</f>
        <v>#N/A</v>
      </c>
      <c r="D143" s="185" t="e">
        <f>_De_Loc2</f>
        <v>#N/A</v>
      </c>
      <c r="E143" s="192" t="e">
        <f>_De_Loc2</f>
        <v>#N/A</v>
      </c>
      <c r="F143" s="178" t="e">
        <f>_De_Loc2</f>
        <v>#N/A</v>
      </c>
      <c r="G143" s="614" t="e">
        <f>_De_Loc2</f>
        <v>#N/A</v>
      </c>
      <c r="H143" s="615"/>
      <c r="I143" s="178" t="e">
        <f>_De_Loc2</f>
        <v>#N/A</v>
      </c>
      <c r="J143" s="178" t="e">
        <f>_De_Loc2</f>
        <v>#N/A</v>
      </c>
      <c r="K143" s="178" t="e">
        <f>_De_Loc2</f>
        <v>#N/A</v>
      </c>
      <c r="L143" s="178" t="e">
        <f>_De_Loc2</f>
        <v>#N/A</v>
      </c>
      <c r="M143" s="178" t="e">
        <f>_De_Loc2</f>
        <v>#N/A</v>
      </c>
      <c r="N143" s="178" t="e">
        <f>_De_Loc2</f>
        <v>#N/A</v>
      </c>
      <c r="O143" s="178" t="e">
        <f>_De_Loc2</f>
        <v>#N/A</v>
      </c>
      <c r="P143" s="178"/>
      <c r="Q143" s="114" t="s">
        <v>2587</v>
      </c>
      <c r="R143" s="114"/>
      <c r="S143" s="114"/>
      <c r="T143" s="114"/>
      <c r="U143" s="114"/>
      <c r="V143" s="114"/>
      <c r="W143" s="114"/>
      <c r="X143" s="178"/>
      <c r="Y143" s="231"/>
      <c r="Z143" s="178"/>
      <c r="AA143" s="178" t="e">
        <f>_De_Loc2</f>
        <v>#N/A</v>
      </c>
      <c r="AB143" s="178" t="e">
        <f>_De_Loc2</f>
        <v>#N/A</v>
      </c>
      <c r="AC143" s="178" t="e">
        <f>_De_Loc2</f>
        <v>#N/A</v>
      </c>
      <c r="AD143" s="73">
        <f t="shared" si="6"/>
        <v>290</v>
      </c>
      <c r="AE143" s="178" t="e">
        <f>_De_Loc2</f>
        <v>#N/A</v>
      </c>
      <c r="AF143" s="178" t="e">
        <f>_De_Loc2</f>
        <v>#N/A</v>
      </c>
      <c r="AG143" s="73" t="str">
        <f t="shared" si="8"/>
        <v/>
      </c>
    </row>
    <row r="144" spans="1:33" ht="15.75" x14ac:dyDescent="0.2">
      <c r="A144" s="241" t="s">
        <v>2456</v>
      </c>
      <c r="B144" s="114">
        <f t="shared" si="7"/>
        <v>137</v>
      </c>
      <c r="C144" s="184" t="e">
        <f>_De_Loc2</f>
        <v>#N/A</v>
      </c>
      <c r="D144" s="185" t="e">
        <f>_De_Loc2</f>
        <v>#N/A</v>
      </c>
      <c r="E144" s="192" t="e">
        <f>_De_Loc2</f>
        <v>#N/A</v>
      </c>
      <c r="F144" s="178" t="e">
        <f>_De_Loc2</f>
        <v>#N/A</v>
      </c>
      <c r="G144" s="614" t="e">
        <f>_De_Loc2</f>
        <v>#N/A</v>
      </c>
      <c r="H144" s="615"/>
      <c r="I144" s="178" t="e">
        <f>_De_Loc2</f>
        <v>#N/A</v>
      </c>
      <c r="J144" s="178" t="e">
        <f>_De_Loc2</f>
        <v>#N/A</v>
      </c>
      <c r="K144" s="178" t="e">
        <f>_De_Loc2</f>
        <v>#N/A</v>
      </c>
      <c r="L144" s="178" t="e">
        <f>_De_Loc2</f>
        <v>#N/A</v>
      </c>
      <c r="M144" s="178" t="e">
        <f>_De_Loc2</f>
        <v>#N/A</v>
      </c>
      <c r="N144" s="178" t="e">
        <f>_De_Loc2</f>
        <v>#N/A</v>
      </c>
      <c r="O144" s="178" t="e">
        <f>_De_Loc2</f>
        <v>#N/A</v>
      </c>
      <c r="P144" s="178"/>
      <c r="Q144" s="114" t="s">
        <v>2601</v>
      </c>
      <c r="R144" s="114"/>
      <c r="S144" s="114"/>
      <c r="T144" s="114"/>
      <c r="U144" s="114"/>
      <c r="V144" s="114"/>
      <c r="W144" s="114"/>
      <c r="X144" s="178"/>
      <c r="Y144" s="231"/>
      <c r="Z144" s="178"/>
      <c r="AA144" s="178" t="e">
        <f>_De_Loc2</f>
        <v>#N/A</v>
      </c>
      <c r="AB144" s="178" t="e">
        <f>_De_Loc2</f>
        <v>#N/A</v>
      </c>
      <c r="AC144" s="178" t="e">
        <f>_De_Loc2</f>
        <v>#N/A</v>
      </c>
      <c r="AD144" s="73">
        <f t="shared" si="6"/>
        <v>290</v>
      </c>
      <c r="AE144" s="178" t="e">
        <f>_De_Loc2</f>
        <v>#N/A</v>
      </c>
      <c r="AF144" s="178" t="e">
        <f>_De_Loc2</f>
        <v>#N/A</v>
      </c>
      <c r="AG144" s="73" t="str">
        <f t="shared" si="8"/>
        <v/>
      </c>
    </row>
    <row r="145" spans="1:33" ht="15.75" x14ac:dyDescent="0.2">
      <c r="A145" s="241" t="s">
        <v>2458</v>
      </c>
      <c r="B145" s="114">
        <f t="shared" si="7"/>
        <v>138</v>
      </c>
      <c r="C145" s="184" t="e">
        <f>_De_Loc2</f>
        <v>#N/A</v>
      </c>
      <c r="D145" s="185" t="e">
        <f>_De_Loc2</f>
        <v>#N/A</v>
      </c>
      <c r="E145" s="192" t="e">
        <f>_De_Loc2</f>
        <v>#N/A</v>
      </c>
      <c r="F145" s="178" t="e">
        <f>_De_Loc2</f>
        <v>#N/A</v>
      </c>
      <c r="G145" s="614" t="e">
        <f>_De_Loc2</f>
        <v>#N/A</v>
      </c>
      <c r="H145" s="615"/>
      <c r="I145" s="178" t="e">
        <f>_De_Loc2</f>
        <v>#N/A</v>
      </c>
      <c r="J145" s="178" t="e">
        <f>_De_Loc2</f>
        <v>#N/A</v>
      </c>
      <c r="K145" s="178" t="e">
        <f>_De_Loc2</f>
        <v>#N/A</v>
      </c>
      <c r="L145" s="178" t="e">
        <f>_De_Loc2</f>
        <v>#N/A</v>
      </c>
      <c r="M145" s="178" t="e">
        <f>_De_Loc2</f>
        <v>#N/A</v>
      </c>
      <c r="N145" s="178" t="e">
        <f>_De_Loc2</f>
        <v>#N/A</v>
      </c>
      <c r="O145" s="178" t="e">
        <f>_De_Loc2</f>
        <v>#N/A</v>
      </c>
      <c r="P145" s="178"/>
      <c r="Q145" s="114" t="s">
        <v>2601</v>
      </c>
      <c r="R145" s="114"/>
      <c r="S145" s="114"/>
      <c r="T145" s="114"/>
      <c r="U145" s="114"/>
      <c r="V145" s="114"/>
      <c r="W145" s="114"/>
      <c r="X145" s="178"/>
      <c r="Y145" s="231"/>
      <c r="Z145" s="178"/>
      <c r="AA145" s="178" t="e">
        <f>_De_Loc2</f>
        <v>#N/A</v>
      </c>
      <c r="AB145" s="178" t="e">
        <f>_De_Loc2</f>
        <v>#N/A</v>
      </c>
      <c r="AC145" s="178" t="e">
        <f>_De_Loc2</f>
        <v>#N/A</v>
      </c>
      <c r="AD145" s="73">
        <f t="shared" si="6"/>
        <v>290</v>
      </c>
      <c r="AE145" s="178" t="e">
        <f>_De_Loc2</f>
        <v>#N/A</v>
      </c>
      <c r="AF145" s="178" t="e">
        <f>_De_Loc2</f>
        <v>#N/A</v>
      </c>
      <c r="AG145" s="73" t="str">
        <f t="shared" si="8"/>
        <v/>
      </c>
    </row>
    <row r="146" spans="1:33" ht="15.75" x14ac:dyDescent="0.2">
      <c r="A146" s="241" t="s">
        <v>2457</v>
      </c>
      <c r="B146" s="114">
        <f t="shared" si="7"/>
        <v>139</v>
      </c>
      <c r="C146" s="184" t="e">
        <f>_De_Loc2</f>
        <v>#N/A</v>
      </c>
      <c r="D146" s="185" t="e">
        <f>_De_Loc2</f>
        <v>#N/A</v>
      </c>
      <c r="E146" s="192" t="e">
        <f>_De_Loc2</f>
        <v>#N/A</v>
      </c>
      <c r="F146" s="178" t="e">
        <f>_De_Loc2</f>
        <v>#N/A</v>
      </c>
      <c r="G146" s="614" t="e">
        <f>_De_Loc2</f>
        <v>#N/A</v>
      </c>
      <c r="H146" s="615"/>
      <c r="I146" s="178" t="e">
        <f>_De_Loc2</f>
        <v>#N/A</v>
      </c>
      <c r="J146" s="178" t="e">
        <f>_De_Loc2</f>
        <v>#N/A</v>
      </c>
      <c r="K146" s="178" t="e">
        <f>_De_Loc2</f>
        <v>#N/A</v>
      </c>
      <c r="L146" s="178" t="e">
        <f>_De_Loc2</f>
        <v>#N/A</v>
      </c>
      <c r="M146" s="178" t="e">
        <f>_De_Loc2</f>
        <v>#N/A</v>
      </c>
      <c r="N146" s="178" t="e">
        <f>_De_Loc2</f>
        <v>#N/A</v>
      </c>
      <c r="O146" s="178" t="e">
        <f>_De_Loc2</f>
        <v>#N/A</v>
      </c>
      <c r="P146" s="178"/>
      <c r="Q146" s="114" t="s">
        <v>2601</v>
      </c>
      <c r="R146" s="114"/>
      <c r="S146" s="114"/>
      <c r="T146" s="114"/>
      <c r="U146" s="114"/>
      <c r="V146" s="114"/>
      <c r="W146" s="114"/>
      <c r="X146" s="178"/>
      <c r="Y146" s="231"/>
      <c r="Z146" s="178"/>
      <c r="AA146" s="178" t="e">
        <f>_De_Loc2</f>
        <v>#N/A</v>
      </c>
      <c r="AB146" s="178" t="e">
        <f>_De_Loc2</f>
        <v>#N/A</v>
      </c>
      <c r="AC146" s="178" t="e">
        <f>_De_Loc2</f>
        <v>#N/A</v>
      </c>
      <c r="AD146" s="73">
        <f t="shared" si="6"/>
        <v>290</v>
      </c>
      <c r="AE146" s="178" t="e">
        <f>_De_Loc2</f>
        <v>#N/A</v>
      </c>
      <c r="AF146" s="178" t="e">
        <f>_De_Loc2</f>
        <v>#N/A</v>
      </c>
      <c r="AG146" s="73" t="str">
        <f t="shared" si="8"/>
        <v/>
      </c>
    </row>
    <row r="147" spans="1:33" ht="15.75" x14ac:dyDescent="0.2">
      <c r="A147" s="241" t="s">
        <v>2460</v>
      </c>
      <c r="B147" s="114">
        <f t="shared" si="7"/>
        <v>140</v>
      </c>
      <c r="C147" s="184" t="e">
        <f>_De_Loc2</f>
        <v>#N/A</v>
      </c>
      <c r="D147" s="185" t="e">
        <f>_De_Loc2</f>
        <v>#N/A</v>
      </c>
      <c r="E147" s="192" t="e">
        <f>_De_Loc2</f>
        <v>#N/A</v>
      </c>
      <c r="F147" s="178" t="e">
        <f>_De_Loc2</f>
        <v>#N/A</v>
      </c>
      <c r="G147" s="614" t="e">
        <f>_De_Loc2</f>
        <v>#N/A</v>
      </c>
      <c r="H147" s="615"/>
      <c r="I147" s="178" t="e">
        <f>_De_Loc2</f>
        <v>#N/A</v>
      </c>
      <c r="J147" s="178" t="e">
        <f>_De_Loc2</f>
        <v>#N/A</v>
      </c>
      <c r="K147" s="178" t="e">
        <f>_De_Loc2</f>
        <v>#N/A</v>
      </c>
      <c r="L147" s="178" t="e">
        <f>_De_Loc2</f>
        <v>#N/A</v>
      </c>
      <c r="M147" s="178" t="e">
        <f>_De_Loc2</f>
        <v>#N/A</v>
      </c>
      <c r="N147" s="178" t="e">
        <f>_De_Loc2</f>
        <v>#N/A</v>
      </c>
      <c r="O147" s="178" t="e">
        <f>_De_Loc2</f>
        <v>#N/A</v>
      </c>
      <c r="P147" s="178"/>
      <c r="Q147" s="114" t="s">
        <v>2601</v>
      </c>
      <c r="R147" s="114"/>
      <c r="S147" s="114"/>
      <c r="T147" s="114"/>
      <c r="U147" s="114"/>
      <c r="V147" s="114"/>
      <c r="W147" s="114"/>
      <c r="X147" s="178"/>
      <c r="Y147" s="231"/>
      <c r="Z147" s="178"/>
      <c r="AA147" s="178" t="e">
        <f>_De_Loc2</f>
        <v>#N/A</v>
      </c>
      <c r="AB147" s="178" t="e">
        <f>_De_Loc2</f>
        <v>#N/A</v>
      </c>
      <c r="AC147" s="178" t="e">
        <f>_De_Loc2</f>
        <v>#N/A</v>
      </c>
      <c r="AD147" s="73">
        <f t="shared" si="6"/>
        <v>290</v>
      </c>
      <c r="AE147" s="178" t="e">
        <f>_De_Loc2</f>
        <v>#N/A</v>
      </c>
      <c r="AF147" s="178" t="e">
        <f>_De_Loc2</f>
        <v>#N/A</v>
      </c>
      <c r="AG147" s="73" t="str">
        <f t="shared" si="8"/>
        <v/>
      </c>
    </row>
    <row r="148" spans="1:33" ht="15.75" x14ac:dyDescent="0.2">
      <c r="A148" s="241" t="s">
        <v>2459</v>
      </c>
      <c r="B148" s="114">
        <f t="shared" si="7"/>
        <v>141</v>
      </c>
      <c r="C148" s="184" t="e">
        <f>_De_Loc2</f>
        <v>#N/A</v>
      </c>
      <c r="D148" s="185" t="e">
        <f>_De_Loc2</f>
        <v>#N/A</v>
      </c>
      <c r="E148" s="192" t="e">
        <f>_De_Loc2</f>
        <v>#N/A</v>
      </c>
      <c r="F148" s="178" t="e">
        <f>_De_Loc2</f>
        <v>#N/A</v>
      </c>
      <c r="G148" s="614" t="e">
        <f>_De_Loc2</f>
        <v>#N/A</v>
      </c>
      <c r="H148" s="615"/>
      <c r="I148" s="178" t="e">
        <f>_De_Loc2</f>
        <v>#N/A</v>
      </c>
      <c r="J148" s="178" t="e">
        <f>_De_Loc2</f>
        <v>#N/A</v>
      </c>
      <c r="K148" s="178" t="e">
        <f>_De_Loc2</f>
        <v>#N/A</v>
      </c>
      <c r="L148" s="178" t="e">
        <f>_De_Loc2</f>
        <v>#N/A</v>
      </c>
      <c r="M148" s="178" t="e">
        <f>_De_Loc2</f>
        <v>#N/A</v>
      </c>
      <c r="N148" s="178" t="e">
        <f>_De_Loc2</f>
        <v>#N/A</v>
      </c>
      <c r="O148" s="178" t="e">
        <f>_De_Loc2</f>
        <v>#N/A</v>
      </c>
      <c r="P148" s="178"/>
      <c r="Q148" s="114" t="s">
        <v>2601</v>
      </c>
      <c r="R148" s="114"/>
      <c r="S148" s="114"/>
      <c r="T148" s="114"/>
      <c r="U148" s="114"/>
      <c r="V148" s="114"/>
      <c r="W148" s="114"/>
      <c r="X148" s="178"/>
      <c r="Y148" s="231"/>
      <c r="Z148" s="178"/>
      <c r="AA148" s="178" t="e">
        <f>_De_Loc2</f>
        <v>#N/A</v>
      </c>
      <c r="AB148" s="178" t="e">
        <f>_De_Loc2</f>
        <v>#N/A</v>
      </c>
      <c r="AC148" s="178" t="e">
        <f>_De_Loc2</f>
        <v>#N/A</v>
      </c>
      <c r="AD148" s="73">
        <f t="shared" si="6"/>
        <v>290</v>
      </c>
      <c r="AE148" s="178" t="e">
        <f>_De_Loc2</f>
        <v>#N/A</v>
      </c>
      <c r="AF148" s="178" t="e">
        <f>_De_Loc2</f>
        <v>#N/A</v>
      </c>
      <c r="AG148" s="73" t="str">
        <f t="shared" si="8"/>
        <v/>
      </c>
    </row>
    <row r="149" spans="1:33" ht="15.75" x14ac:dyDescent="0.2">
      <c r="A149" s="241" t="s">
        <v>2255</v>
      </c>
      <c r="B149" s="114">
        <f t="shared" si="7"/>
        <v>142</v>
      </c>
      <c r="C149" s="184" t="e">
        <f>_De_Loc2</f>
        <v>#N/A</v>
      </c>
      <c r="D149" s="185" t="e">
        <f>_De_Loc2</f>
        <v>#N/A</v>
      </c>
      <c r="E149" s="192" t="e">
        <f>_De_Loc2</f>
        <v>#N/A</v>
      </c>
      <c r="F149" s="178" t="e">
        <f>_De_Loc2</f>
        <v>#N/A</v>
      </c>
      <c r="G149" s="614" t="e">
        <f>_De_Loc2</f>
        <v>#N/A</v>
      </c>
      <c r="H149" s="615"/>
      <c r="I149" s="178" t="e">
        <f>_De_Loc2</f>
        <v>#N/A</v>
      </c>
      <c r="J149" s="178" t="e">
        <f>_De_Loc2</f>
        <v>#N/A</v>
      </c>
      <c r="K149" s="178" t="e">
        <f>_De_Loc2</f>
        <v>#N/A</v>
      </c>
      <c r="L149" s="178" t="e">
        <f>_De_Loc2</f>
        <v>#N/A</v>
      </c>
      <c r="M149" s="178" t="e">
        <f>_De_Loc2</f>
        <v>#N/A</v>
      </c>
      <c r="N149" s="178" t="e">
        <f>_De_Loc2</f>
        <v>#N/A</v>
      </c>
      <c r="O149" s="178" t="e">
        <f>_De_Loc2</f>
        <v>#N/A</v>
      </c>
      <c r="P149" s="178"/>
      <c r="Q149" s="114" t="s">
        <v>2590</v>
      </c>
      <c r="R149" s="114"/>
      <c r="S149" s="114"/>
      <c r="T149" s="114"/>
      <c r="U149" s="114"/>
      <c r="V149" s="114"/>
      <c r="W149" s="114"/>
      <c r="X149" s="178"/>
      <c r="Y149" s="231"/>
      <c r="Z149" s="178"/>
      <c r="AA149" s="178" t="e">
        <f>_De_Loc2</f>
        <v>#N/A</v>
      </c>
      <c r="AB149" s="178" t="e">
        <f>_De_Loc2</f>
        <v>#N/A</v>
      </c>
      <c r="AC149" s="178" t="e">
        <f>_De_Loc2</f>
        <v>#N/A</v>
      </c>
      <c r="AD149" s="73">
        <f t="shared" si="6"/>
        <v>290</v>
      </c>
      <c r="AE149" s="178" t="e">
        <f>_De_Loc2</f>
        <v>#N/A</v>
      </c>
      <c r="AF149" s="178" t="e">
        <f>_De_Loc2</f>
        <v>#N/A</v>
      </c>
      <c r="AG149" s="73" t="str">
        <f t="shared" si="8"/>
        <v/>
      </c>
    </row>
    <row r="150" spans="1:33" ht="15.75" x14ac:dyDescent="0.2">
      <c r="A150" s="241" t="s">
        <v>2537</v>
      </c>
      <c r="B150" s="114">
        <f t="shared" si="7"/>
        <v>143</v>
      </c>
      <c r="C150" s="184" t="e">
        <f>_De_Loc2</f>
        <v>#N/A</v>
      </c>
      <c r="D150" s="185" t="e">
        <f>_De_Loc2</f>
        <v>#N/A</v>
      </c>
      <c r="E150" s="192" t="e">
        <f>_De_Loc2</f>
        <v>#N/A</v>
      </c>
      <c r="F150" s="178" t="e">
        <f>_De_Loc2</f>
        <v>#N/A</v>
      </c>
      <c r="G150" s="614" t="e">
        <f>_De_Loc2</f>
        <v>#N/A</v>
      </c>
      <c r="H150" s="615"/>
      <c r="I150" s="178" t="e">
        <f>_De_Loc2</f>
        <v>#N/A</v>
      </c>
      <c r="J150" s="178" t="e">
        <f>_De_Loc2</f>
        <v>#N/A</v>
      </c>
      <c r="K150" s="178" t="e">
        <f>_De_Loc2</f>
        <v>#N/A</v>
      </c>
      <c r="L150" s="178" t="e">
        <f>_De_Loc2</f>
        <v>#N/A</v>
      </c>
      <c r="M150" s="178" t="e">
        <f>_De_Loc2</f>
        <v>#N/A</v>
      </c>
      <c r="N150" s="178" t="e">
        <f>_De_Loc2</f>
        <v>#N/A</v>
      </c>
      <c r="O150" s="178" t="e">
        <f>_De_Loc2</f>
        <v>#N/A</v>
      </c>
      <c r="P150" s="178"/>
      <c r="Q150" s="114" t="s">
        <v>2588</v>
      </c>
      <c r="R150" s="114"/>
      <c r="S150" s="114"/>
      <c r="T150" s="114"/>
      <c r="U150" s="114"/>
      <c r="V150" s="114"/>
      <c r="W150" s="114"/>
      <c r="X150" s="178"/>
      <c r="Y150" s="231"/>
      <c r="Z150" s="178"/>
      <c r="AA150" s="178" t="e">
        <f>_De_Loc2</f>
        <v>#N/A</v>
      </c>
      <c r="AB150" s="178" t="e">
        <f>_De_Loc2</f>
        <v>#N/A</v>
      </c>
      <c r="AC150" s="178" t="e">
        <f>_De_Loc2</f>
        <v>#N/A</v>
      </c>
      <c r="AD150" s="73">
        <f t="shared" si="6"/>
        <v>290</v>
      </c>
      <c r="AE150" s="178" t="e">
        <f>_De_Loc2</f>
        <v>#N/A</v>
      </c>
      <c r="AF150" s="178" t="e">
        <f>_De_Loc2</f>
        <v>#N/A</v>
      </c>
      <c r="AG150" s="73" t="str">
        <f t="shared" si="8"/>
        <v/>
      </c>
    </row>
    <row r="151" spans="1:33" ht="15.75" x14ac:dyDescent="0.2">
      <c r="A151" s="241" t="s">
        <v>2340</v>
      </c>
      <c r="B151" s="114">
        <f t="shared" si="7"/>
        <v>144</v>
      </c>
      <c r="C151" s="184" t="e">
        <f>_De_Loc2</f>
        <v>#N/A</v>
      </c>
      <c r="D151" s="185" t="e">
        <f>_De_Loc2</f>
        <v>#N/A</v>
      </c>
      <c r="E151" s="192" t="e">
        <f>_De_Loc2</f>
        <v>#N/A</v>
      </c>
      <c r="F151" s="178" t="e">
        <f>_De_Loc2</f>
        <v>#N/A</v>
      </c>
      <c r="G151" s="614" t="e">
        <f>_De_Loc2</f>
        <v>#N/A</v>
      </c>
      <c r="H151" s="615"/>
      <c r="I151" s="178" t="e">
        <f>_De_Loc2</f>
        <v>#N/A</v>
      </c>
      <c r="J151" s="178" t="e">
        <f>_De_Loc2</f>
        <v>#N/A</v>
      </c>
      <c r="K151" s="178" t="e">
        <f>_De_Loc2</f>
        <v>#N/A</v>
      </c>
      <c r="L151" s="178" t="e">
        <f>_De_Loc2</f>
        <v>#N/A</v>
      </c>
      <c r="M151" s="178" t="e">
        <f>_De_Loc2</f>
        <v>#N/A</v>
      </c>
      <c r="N151" s="178" t="e">
        <f>_De_Loc2</f>
        <v>#N/A</v>
      </c>
      <c r="O151" s="178" t="e">
        <f>_De_Loc2</f>
        <v>#N/A</v>
      </c>
      <c r="P151" s="178"/>
      <c r="Q151" s="114" t="s">
        <v>2580</v>
      </c>
      <c r="R151" s="114"/>
      <c r="S151" s="114"/>
      <c r="T151" s="114"/>
      <c r="U151" s="114"/>
      <c r="V151" s="114"/>
      <c r="W151" s="114"/>
      <c r="X151" s="178"/>
      <c r="Y151" s="231"/>
      <c r="Z151" s="178"/>
      <c r="AA151" s="178" t="e">
        <f>_De_Loc2</f>
        <v>#N/A</v>
      </c>
      <c r="AB151" s="178" t="e">
        <f>_De_Loc2</f>
        <v>#N/A</v>
      </c>
      <c r="AC151" s="178" t="e">
        <f>_De_Loc2</f>
        <v>#N/A</v>
      </c>
      <c r="AD151" s="73">
        <f t="shared" si="6"/>
        <v>290</v>
      </c>
      <c r="AE151" s="178" t="e">
        <f>_De_Loc2</f>
        <v>#N/A</v>
      </c>
      <c r="AF151" s="178" t="e">
        <f>_De_Loc2</f>
        <v>#N/A</v>
      </c>
      <c r="AG151" s="73" t="str">
        <f t="shared" si="8"/>
        <v/>
      </c>
    </row>
    <row r="152" spans="1:33" ht="15.75" x14ac:dyDescent="0.2">
      <c r="A152" s="241" t="s">
        <v>2520</v>
      </c>
      <c r="B152" s="114">
        <f t="shared" si="7"/>
        <v>145</v>
      </c>
      <c r="C152" s="184" t="e">
        <f>_De_Loc2</f>
        <v>#N/A</v>
      </c>
      <c r="D152" s="185" t="e">
        <f>_De_Loc2</f>
        <v>#N/A</v>
      </c>
      <c r="E152" s="192" t="e">
        <f>_De_Loc2</f>
        <v>#N/A</v>
      </c>
      <c r="F152" s="178" t="e">
        <f>_De_Loc2</f>
        <v>#N/A</v>
      </c>
      <c r="G152" s="614" t="e">
        <f>_De_Loc2</f>
        <v>#N/A</v>
      </c>
      <c r="H152" s="615"/>
      <c r="I152" s="178" t="e">
        <f>_De_Loc2</f>
        <v>#N/A</v>
      </c>
      <c r="J152" s="178" t="e">
        <f>_De_Loc2</f>
        <v>#N/A</v>
      </c>
      <c r="K152" s="178" t="e">
        <f>_De_Loc2</f>
        <v>#N/A</v>
      </c>
      <c r="L152" s="178" t="e">
        <f>_De_Loc2</f>
        <v>#N/A</v>
      </c>
      <c r="M152" s="178" t="e">
        <f>_De_Loc2</f>
        <v>#N/A</v>
      </c>
      <c r="N152" s="178" t="e">
        <f>_De_Loc2</f>
        <v>#N/A</v>
      </c>
      <c r="O152" s="178" t="e">
        <f>_De_Loc2</f>
        <v>#N/A</v>
      </c>
      <c r="P152" s="178"/>
      <c r="Q152" s="198" t="s">
        <v>2586</v>
      </c>
      <c r="R152" s="114"/>
      <c r="S152" s="114"/>
      <c r="T152" s="114"/>
      <c r="U152" s="114"/>
      <c r="V152" s="114"/>
      <c r="W152" s="114"/>
      <c r="X152" s="178"/>
      <c r="Y152" s="231"/>
      <c r="Z152" s="178"/>
      <c r="AA152" s="178" t="e">
        <f>_De_Loc2</f>
        <v>#N/A</v>
      </c>
      <c r="AB152" s="178" t="e">
        <f>_De_Loc2</f>
        <v>#N/A</v>
      </c>
      <c r="AC152" s="178" t="e">
        <f>_De_Loc2</f>
        <v>#N/A</v>
      </c>
      <c r="AD152" s="73">
        <f t="shared" si="6"/>
        <v>290</v>
      </c>
      <c r="AE152" s="178" t="e">
        <f>_De_Loc2</f>
        <v>#N/A</v>
      </c>
      <c r="AF152" s="178" t="e">
        <f>_De_Loc2</f>
        <v>#N/A</v>
      </c>
      <c r="AG152" s="73" t="str">
        <f t="shared" si="8"/>
        <v/>
      </c>
    </row>
    <row r="153" spans="1:33" ht="15.75" x14ac:dyDescent="0.2">
      <c r="A153" s="241" t="s">
        <v>2516</v>
      </c>
      <c r="B153" s="114">
        <f t="shared" si="7"/>
        <v>146</v>
      </c>
      <c r="C153" s="184" t="e">
        <f>_De_Loc2</f>
        <v>#N/A</v>
      </c>
      <c r="D153" s="185" t="e">
        <f>_De_Loc2</f>
        <v>#N/A</v>
      </c>
      <c r="E153" s="192" t="e">
        <f>_De_Loc2</f>
        <v>#N/A</v>
      </c>
      <c r="F153" s="178" t="e">
        <f>_De_Loc2</f>
        <v>#N/A</v>
      </c>
      <c r="G153" s="614" t="e">
        <f>_De_Loc2</f>
        <v>#N/A</v>
      </c>
      <c r="H153" s="615"/>
      <c r="I153" s="178" t="e">
        <f>_De_Loc2</f>
        <v>#N/A</v>
      </c>
      <c r="J153" s="178" t="e">
        <f>_De_Loc2</f>
        <v>#N/A</v>
      </c>
      <c r="K153" s="178" t="e">
        <f>_De_Loc2</f>
        <v>#N/A</v>
      </c>
      <c r="L153" s="178" t="e">
        <f>_De_Loc2</f>
        <v>#N/A</v>
      </c>
      <c r="M153" s="178" t="e">
        <f>_De_Loc2</f>
        <v>#N/A</v>
      </c>
      <c r="N153" s="178" t="e">
        <f>_De_Loc2</f>
        <v>#N/A</v>
      </c>
      <c r="O153" s="178" t="e">
        <f>_De_Loc2</f>
        <v>#N/A</v>
      </c>
      <c r="P153" s="178"/>
      <c r="Q153" s="198" t="s">
        <v>2586</v>
      </c>
      <c r="R153" s="114"/>
      <c r="S153" s="114"/>
      <c r="T153" s="114"/>
      <c r="U153" s="114"/>
      <c r="V153" s="114"/>
      <c r="W153" s="199"/>
      <c r="X153" s="178"/>
      <c r="Y153" s="231"/>
      <c r="Z153" s="178"/>
      <c r="AA153" s="178" t="e">
        <f>_De_Loc2</f>
        <v>#N/A</v>
      </c>
      <c r="AB153" s="178" t="e">
        <f>_De_Loc2</f>
        <v>#N/A</v>
      </c>
      <c r="AC153" s="178" t="e">
        <f>_De_Loc2</f>
        <v>#N/A</v>
      </c>
      <c r="AD153" s="73">
        <f t="shared" si="6"/>
        <v>290</v>
      </c>
      <c r="AE153" s="178" t="e">
        <f>_De_Loc2</f>
        <v>#N/A</v>
      </c>
      <c r="AF153" s="178" t="e">
        <f>_De_Loc2</f>
        <v>#N/A</v>
      </c>
      <c r="AG153" s="73" t="str">
        <f t="shared" si="8"/>
        <v/>
      </c>
    </row>
    <row r="154" spans="1:33" ht="15.75" x14ac:dyDescent="0.2">
      <c r="A154" s="241" t="s">
        <v>2509</v>
      </c>
      <c r="B154" s="114">
        <f t="shared" si="7"/>
        <v>147</v>
      </c>
      <c r="C154" s="184" t="e">
        <f>_De_Loc2</f>
        <v>#N/A</v>
      </c>
      <c r="D154" s="185" t="e">
        <f>_De_Loc2</f>
        <v>#N/A</v>
      </c>
      <c r="E154" s="192" t="e">
        <f>_De_Loc2</f>
        <v>#N/A</v>
      </c>
      <c r="F154" s="178" t="e">
        <f>_De_Loc2</f>
        <v>#N/A</v>
      </c>
      <c r="G154" s="614" t="e">
        <f>_De_Loc2</f>
        <v>#N/A</v>
      </c>
      <c r="H154" s="615"/>
      <c r="I154" s="178" t="e">
        <f>_De_Loc2</f>
        <v>#N/A</v>
      </c>
      <c r="J154" s="178" t="e">
        <f>_De_Loc2</f>
        <v>#N/A</v>
      </c>
      <c r="K154" s="178" t="e">
        <f>_De_Loc2</f>
        <v>#N/A</v>
      </c>
      <c r="L154" s="178" t="e">
        <f>_De_Loc2</f>
        <v>#N/A</v>
      </c>
      <c r="M154" s="178" t="e">
        <f>_De_Loc2</f>
        <v>#N/A</v>
      </c>
      <c r="N154" s="178" t="e">
        <f>_De_Loc2</f>
        <v>#N/A</v>
      </c>
      <c r="O154" s="178" t="e">
        <f>_De_Loc2</f>
        <v>#N/A</v>
      </c>
      <c r="P154" s="178"/>
      <c r="Q154" s="198" t="s">
        <v>2586</v>
      </c>
      <c r="R154" s="114"/>
      <c r="S154" s="114"/>
      <c r="T154" s="114"/>
      <c r="U154" s="114"/>
      <c r="V154" s="114"/>
      <c r="W154" s="114"/>
      <c r="X154" s="178"/>
      <c r="Y154" s="231"/>
      <c r="Z154" s="178"/>
      <c r="AA154" s="178" t="e">
        <f>_De_Loc2</f>
        <v>#N/A</v>
      </c>
      <c r="AB154" s="178" t="e">
        <f>_De_Loc2</f>
        <v>#N/A</v>
      </c>
      <c r="AC154" s="178" t="e">
        <f>_De_Loc2</f>
        <v>#N/A</v>
      </c>
      <c r="AD154" s="73">
        <f t="shared" si="6"/>
        <v>290</v>
      </c>
      <c r="AE154" s="178" t="e">
        <f>_De_Loc2</f>
        <v>#N/A</v>
      </c>
      <c r="AF154" s="178" t="e">
        <f>_De_Loc2</f>
        <v>#N/A</v>
      </c>
      <c r="AG154" s="73" t="str">
        <f t="shared" si="8"/>
        <v/>
      </c>
    </row>
    <row r="155" spans="1:33" ht="15.75" x14ac:dyDescent="0.2">
      <c r="A155" s="241" t="s">
        <v>2517</v>
      </c>
      <c r="B155" s="114">
        <f t="shared" si="7"/>
        <v>148</v>
      </c>
      <c r="C155" s="184" t="e">
        <f>_De_Loc2</f>
        <v>#N/A</v>
      </c>
      <c r="D155" s="185" t="e">
        <f>_De_Loc2</f>
        <v>#N/A</v>
      </c>
      <c r="E155" s="192" t="e">
        <f>_De_Loc2</f>
        <v>#N/A</v>
      </c>
      <c r="F155" s="178" t="e">
        <f>_De_Loc2</f>
        <v>#N/A</v>
      </c>
      <c r="G155" s="614" t="e">
        <f>_De_Loc2</f>
        <v>#N/A</v>
      </c>
      <c r="H155" s="615"/>
      <c r="I155" s="178" t="e">
        <f>_De_Loc2</f>
        <v>#N/A</v>
      </c>
      <c r="J155" s="178" t="e">
        <f>_De_Loc2</f>
        <v>#N/A</v>
      </c>
      <c r="K155" s="178" t="e">
        <f>_De_Loc2</f>
        <v>#N/A</v>
      </c>
      <c r="L155" s="178" t="e">
        <f>_De_Loc2</f>
        <v>#N/A</v>
      </c>
      <c r="M155" s="178" t="e">
        <f>_De_Loc2</f>
        <v>#N/A</v>
      </c>
      <c r="N155" s="178" t="e">
        <f>_De_Loc2</f>
        <v>#N/A</v>
      </c>
      <c r="O155" s="178" t="e">
        <f>_De_Loc2</f>
        <v>#N/A</v>
      </c>
      <c r="P155" s="178"/>
      <c r="Q155" s="198" t="s">
        <v>2586</v>
      </c>
      <c r="R155" s="114"/>
      <c r="S155" s="114"/>
      <c r="T155" s="114"/>
      <c r="U155" s="114"/>
      <c r="V155" s="114"/>
      <c r="W155" s="114"/>
      <c r="X155" s="178"/>
      <c r="Y155" s="231"/>
      <c r="Z155" s="178"/>
      <c r="AA155" s="178" t="e">
        <f>_De_Loc2</f>
        <v>#N/A</v>
      </c>
      <c r="AB155" s="178" t="e">
        <f>_De_Loc2</f>
        <v>#N/A</v>
      </c>
      <c r="AC155" s="178" t="e">
        <f>_De_Loc2</f>
        <v>#N/A</v>
      </c>
      <c r="AD155" s="73">
        <f t="shared" si="6"/>
        <v>290</v>
      </c>
      <c r="AE155" s="178" t="e">
        <f>_De_Loc2</f>
        <v>#N/A</v>
      </c>
      <c r="AF155" s="178" t="e">
        <f>_De_Loc2</f>
        <v>#N/A</v>
      </c>
      <c r="AG155" s="73" t="str">
        <f t="shared" si="8"/>
        <v/>
      </c>
    </row>
    <row r="156" spans="1:33" ht="15.75" x14ac:dyDescent="0.2">
      <c r="A156" s="241" t="s">
        <v>2518</v>
      </c>
      <c r="B156" s="114">
        <f t="shared" si="7"/>
        <v>149</v>
      </c>
      <c r="C156" s="184" t="e">
        <f>_De_Loc2</f>
        <v>#N/A</v>
      </c>
      <c r="D156" s="185" t="e">
        <f>_De_Loc2</f>
        <v>#N/A</v>
      </c>
      <c r="E156" s="192" t="e">
        <f>_De_Loc2</f>
        <v>#N/A</v>
      </c>
      <c r="F156" s="178" t="e">
        <f>_De_Loc2</f>
        <v>#N/A</v>
      </c>
      <c r="G156" s="614" t="e">
        <f>_De_Loc2</f>
        <v>#N/A</v>
      </c>
      <c r="H156" s="615"/>
      <c r="I156" s="178" t="e">
        <f>_De_Loc2</f>
        <v>#N/A</v>
      </c>
      <c r="J156" s="178" t="e">
        <f>_De_Loc2</f>
        <v>#N/A</v>
      </c>
      <c r="K156" s="178" t="e">
        <f>_De_Loc2</f>
        <v>#N/A</v>
      </c>
      <c r="L156" s="178" t="e">
        <f>_De_Loc2</f>
        <v>#N/A</v>
      </c>
      <c r="M156" s="178" t="e">
        <f>_De_Loc2</f>
        <v>#N/A</v>
      </c>
      <c r="N156" s="178" t="e">
        <f>_De_Loc2</f>
        <v>#N/A</v>
      </c>
      <c r="O156" s="178" t="e">
        <f>_De_Loc2</f>
        <v>#N/A</v>
      </c>
      <c r="P156" s="178"/>
      <c r="Q156" s="198" t="s">
        <v>2593</v>
      </c>
      <c r="R156" s="114"/>
      <c r="S156" s="114"/>
      <c r="T156" s="114"/>
      <c r="U156" s="114"/>
      <c r="V156" s="114"/>
      <c r="W156" s="114"/>
      <c r="X156" s="178"/>
      <c r="Y156" s="231"/>
      <c r="Z156" s="178"/>
      <c r="AA156" s="178" t="e">
        <f>_De_Loc2</f>
        <v>#N/A</v>
      </c>
      <c r="AB156" s="178" t="e">
        <f>_De_Loc2</f>
        <v>#N/A</v>
      </c>
      <c r="AC156" s="178" t="e">
        <f>_De_Loc2</f>
        <v>#N/A</v>
      </c>
      <c r="AD156" s="73">
        <f t="shared" si="6"/>
        <v>290</v>
      </c>
      <c r="AE156" s="178" t="e">
        <f>_De_Loc2</f>
        <v>#N/A</v>
      </c>
      <c r="AF156" s="178" t="e">
        <f>_De_Loc2</f>
        <v>#N/A</v>
      </c>
      <c r="AG156" s="73" t="str">
        <f t="shared" si="8"/>
        <v/>
      </c>
    </row>
    <row r="157" spans="1:33" ht="15.75" x14ac:dyDescent="0.2">
      <c r="A157" s="241" t="s">
        <v>2519</v>
      </c>
      <c r="B157" s="114">
        <f t="shared" si="7"/>
        <v>150</v>
      </c>
      <c r="C157" s="184" t="e">
        <f>_De_Loc2</f>
        <v>#N/A</v>
      </c>
      <c r="D157" s="185" t="e">
        <f>_De_Loc2</f>
        <v>#N/A</v>
      </c>
      <c r="E157" s="192" t="e">
        <f>_De_Loc2</f>
        <v>#N/A</v>
      </c>
      <c r="F157" s="178" t="e">
        <f>_De_Loc2</f>
        <v>#N/A</v>
      </c>
      <c r="G157" s="614" t="e">
        <f>_De_Loc2</f>
        <v>#N/A</v>
      </c>
      <c r="H157" s="615"/>
      <c r="I157" s="178" t="e">
        <f>_De_Loc2</f>
        <v>#N/A</v>
      </c>
      <c r="J157" s="178" t="e">
        <f>_De_Loc2</f>
        <v>#N/A</v>
      </c>
      <c r="K157" s="178" t="e">
        <f>_De_Loc2</f>
        <v>#N/A</v>
      </c>
      <c r="L157" s="178" t="e">
        <f>_De_Loc2</f>
        <v>#N/A</v>
      </c>
      <c r="M157" s="178" t="e">
        <f>_De_Loc2</f>
        <v>#N/A</v>
      </c>
      <c r="N157" s="178" t="e">
        <f>_De_Loc2</f>
        <v>#N/A</v>
      </c>
      <c r="O157" s="178" t="e">
        <f>_De_Loc2</f>
        <v>#N/A</v>
      </c>
      <c r="P157" s="178"/>
      <c r="Q157" s="114"/>
      <c r="R157" s="114"/>
      <c r="S157" s="114"/>
      <c r="T157" s="114"/>
      <c r="U157" s="114"/>
      <c r="V157" s="114"/>
      <c r="W157" s="114"/>
      <c r="X157" s="178"/>
      <c r="Y157" s="231"/>
      <c r="Z157" s="178"/>
      <c r="AA157" s="178" t="e">
        <f>_De_Loc2</f>
        <v>#N/A</v>
      </c>
      <c r="AB157" s="178" t="e">
        <f>_De_Loc2</f>
        <v>#N/A</v>
      </c>
      <c r="AC157" s="178" t="e">
        <f>_De_Loc2</f>
        <v>#N/A</v>
      </c>
      <c r="AD157" s="73">
        <f t="shared" si="6"/>
        <v>290</v>
      </c>
      <c r="AE157" s="178" t="e">
        <f>_De_Loc2</f>
        <v>#N/A</v>
      </c>
      <c r="AF157" s="178" t="e">
        <f>_De_Loc2</f>
        <v>#N/A</v>
      </c>
      <c r="AG157" s="73" t="str">
        <f t="shared" si="8"/>
        <v/>
      </c>
    </row>
    <row r="158" spans="1:33" ht="15.75" x14ac:dyDescent="0.2">
      <c r="A158" s="241" t="s">
        <v>2326</v>
      </c>
      <c r="B158" s="114">
        <f t="shared" si="7"/>
        <v>151</v>
      </c>
      <c r="C158" s="184" t="e">
        <f>_De_Loc2</f>
        <v>#N/A</v>
      </c>
      <c r="D158" s="185" t="e">
        <f>_De_Loc2</f>
        <v>#N/A</v>
      </c>
      <c r="E158" s="192" t="e">
        <f>_De_Loc2</f>
        <v>#N/A</v>
      </c>
      <c r="F158" s="178" t="e">
        <f>_De_Loc2</f>
        <v>#N/A</v>
      </c>
      <c r="G158" s="614" t="e">
        <f>_De_Loc2</f>
        <v>#N/A</v>
      </c>
      <c r="H158" s="615"/>
      <c r="I158" s="178" t="e">
        <f>_De_Loc2</f>
        <v>#N/A</v>
      </c>
      <c r="J158" s="178" t="e">
        <f>_De_Loc2</f>
        <v>#N/A</v>
      </c>
      <c r="K158" s="178" t="e">
        <f>_De_Loc2</f>
        <v>#N/A</v>
      </c>
      <c r="L158" s="178" t="e">
        <f>_De_Loc2</f>
        <v>#N/A</v>
      </c>
      <c r="M158" s="178" t="e">
        <f>_De_Loc2</f>
        <v>#N/A</v>
      </c>
      <c r="N158" s="178" t="e">
        <f>_De_Loc2</f>
        <v>#N/A</v>
      </c>
      <c r="O158" s="178" t="e">
        <f>_De_Loc2</f>
        <v>#N/A</v>
      </c>
      <c r="P158" s="178"/>
      <c r="Q158" s="114" t="s">
        <v>2591</v>
      </c>
      <c r="R158" s="114"/>
      <c r="S158" s="114"/>
      <c r="T158" s="114"/>
      <c r="U158" s="114"/>
      <c r="V158" s="114"/>
      <c r="W158" s="114"/>
      <c r="X158" s="178"/>
      <c r="Y158" s="231"/>
      <c r="Z158" s="178"/>
      <c r="AA158" s="178" t="e">
        <f>_De_Loc2</f>
        <v>#N/A</v>
      </c>
      <c r="AB158" s="178" t="e">
        <f>_De_Loc2</f>
        <v>#N/A</v>
      </c>
      <c r="AC158" s="178" t="e">
        <f>_De_Loc2</f>
        <v>#N/A</v>
      </c>
      <c r="AD158" s="73">
        <f t="shared" si="6"/>
        <v>290</v>
      </c>
      <c r="AE158" s="178" t="e">
        <f>_De_Loc2</f>
        <v>#N/A</v>
      </c>
      <c r="AF158" s="178" t="e">
        <f>_De_Loc2</f>
        <v>#N/A</v>
      </c>
      <c r="AG158" s="73" t="str">
        <f t="shared" si="8"/>
        <v/>
      </c>
    </row>
    <row r="159" spans="1:33" ht="15.75" x14ac:dyDescent="0.2">
      <c r="A159" s="241" t="s">
        <v>2286</v>
      </c>
      <c r="B159" s="114">
        <f t="shared" si="7"/>
        <v>152</v>
      </c>
      <c r="C159" s="184" t="e">
        <f>_De_Loc2</f>
        <v>#N/A</v>
      </c>
      <c r="D159" s="185" t="e">
        <f>_De_Loc2</f>
        <v>#N/A</v>
      </c>
      <c r="E159" s="192" t="e">
        <f>_De_Loc2</f>
        <v>#N/A</v>
      </c>
      <c r="F159" s="178" t="e">
        <f>_De_Loc2</f>
        <v>#N/A</v>
      </c>
      <c r="G159" s="614" t="e">
        <f>_De_Loc2</f>
        <v>#N/A</v>
      </c>
      <c r="H159" s="615"/>
      <c r="I159" s="178" t="e">
        <f>_De_Loc2</f>
        <v>#N/A</v>
      </c>
      <c r="J159" s="178" t="e">
        <f>_De_Loc2</f>
        <v>#N/A</v>
      </c>
      <c r="K159" s="178" t="e">
        <f>_De_Loc2</f>
        <v>#N/A</v>
      </c>
      <c r="L159" s="178" t="e">
        <f>_De_Loc2</f>
        <v>#N/A</v>
      </c>
      <c r="M159" s="178" t="e">
        <f>_De_Loc2</f>
        <v>#N/A</v>
      </c>
      <c r="N159" s="178" t="e">
        <f>_De_Loc2</f>
        <v>#N/A</v>
      </c>
      <c r="O159" s="178" t="e">
        <f>_De_Loc2</f>
        <v>#N/A</v>
      </c>
      <c r="P159" s="178"/>
      <c r="Q159" s="114" t="s">
        <v>2580</v>
      </c>
      <c r="R159" s="114"/>
      <c r="S159" s="114"/>
      <c r="T159" s="114"/>
      <c r="U159" s="114"/>
      <c r="V159" s="114"/>
      <c r="W159" s="114"/>
      <c r="X159" s="178"/>
      <c r="Y159" s="231"/>
      <c r="Z159" s="178"/>
      <c r="AA159" s="178" t="e">
        <f>_De_Loc2</f>
        <v>#N/A</v>
      </c>
      <c r="AB159" s="178" t="e">
        <f>_De_Loc2</f>
        <v>#N/A</v>
      </c>
      <c r="AC159" s="178" t="e">
        <f>_De_Loc2</f>
        <v>#N/A</v>
      </c>
      <c r="AD159" s="73">
        <f t="shared" si="6"/>
        <v>290</v>
      </c>
      <c r="AE159" s="178" t="e">
        <f>_De_Loc2</f>
        <v>#N/A</v>
      </c>
      <c r="AF159" s="178" t="e">
        <f>_De_Loc2</f>
        <v>#N/A</v>
      </c>
      <c r="AG159" s="73" t="str">
        <f t="shared" si="8"/>
        <v/>
      </c>
    </row>
    <row r="160" spans="1:33" ht="15.75" x14ac:dyDescent="0.2">
      <c r="A160" s="241" t="s">
        <v>2325</v>
      </c>
      <c r="B160" s="114">
        <f t="shared" si="7"/>
        <v>153</v>
      </c>
      <c r="C160" s="184" t="e">
        <f>_De_Loc2</f>
        <v>#N/A</v>
      </c>
      <c r="D160" s="185" t="e">
        <f>_De_Loc2</f>
        <v>#N/A</v>
      </c>
      <c r="E160" s="192" t="e">
        <f>_De_Loc2</f>
        <v>#N/A</v>
      </c>
      <c r="F160" s="178" t="e">
        <f>_De_Loc2</f>
        <v>#N/A</v>
      </c>
      <c r="G160" s="614" t="e">
        <f>_De_Loc2</f>
        <v>#N/A</v>
      </c>
      <c r="H160" s="615"/>
      <c r="I160" s="178" t="e">
        <f>_De_Loc2</f>
        <v>#N/A</v>
      </c>
      <c r="J160" s="178" t="e">
        <f>_De_Loc2</f>
        <v>#N/A</v>
      </c>
      <c r="K160" s="178" t="e">
        <f>_De_Loc2</f>
        <v>#N/A</v>
      </c>
      <c r="L160" s="178" t="e">
        <f>_De_Loc2</f>
        <v>#N/A</v>
      </c>
      <c r="M160" s="178" t="e">
        <f>_De_Loc2</f>
        <v>#N/A</v>
      </c>
      <c r="N160" s="178" t="e">
        <f>_De_Loc2</f>
        <v>#N/A</v>
      </c>
      <c r="O160" s="178" t="e">
        <f>_De_Loc2</f>
        <v>#N/A</v>
      </c>
      <c r="P160" s="178"/>
      <c r="Q160" s="114" t="s">
        <v>2554</v>
      </c>
      <c r="R160" s="114"/>
      <c r="S160" s="114"/>
      <c r="T160" s="114"/>
      <c r="U160" s="114"/>
      <c r="V160" s="114"/>
      <c r="W160" s="114"/>
      <c r="X160" s="178"/>
      <c r="Y160" s="231"/>
      <c r="Z160" s="178"/>
      <c r="AA160" s="178" t="e">
        <f>_De_Loc2</f>
        <v>#N/A</v>
      </c>
      <c r="AB160" s="178" t="e">
        <f>_De_Loc2</f>
        <v>#N/A</v>
      </c>
      <c r="AC160" s="178" t="e">
        <f>_De_Loc2</f>
        <v>#N/A</v>
      </c>
      <c r="AD160" s="73">
        <f t="shared" si="6"/>
        <v>290</v>
      </c>
      <c r="AE160" s="178" t="e">
        <f>_De_Loc2</f>
        <v>#N/A</v>
      </c>
      <c r="AF160" s="178" t="e">
        <f>_De_Loc2</f>
        <v>#N/A</v>
      </c>
      <c r="AG160" s="73" t="str">
        <f t="shared" si="8"/>
        <v/>
      </c>
    </row>
    <row r="161" spans="1:33" ht="15.75" x14ac:dyDescent="0.2">
      <c r="A161" s="241" t="s">
        <v>2385</v>
      </c>
      <c r="B161" s="114">
        <f t="shared" si="7"/>
        <v>154</v>
      </c>
      <c r="C161" s="184" t="e">
        <f>_De_Loc2</f>
        <v>#N/A</v>
      </c>
      <c r="D161" s="185" t="e">
        <f>_De_Loc2</f>
        <v>#N/A</v>
      </c>
      <c r="E161" s="192" t="e">
        <f>_De_Loc2</f>
        <v>#N/A</v>
      </c>
      <c r="F161" s="178" t="e">
        <f>_De_Loc2</f>
        <v>#N/A</v>
      </c>
      <c r="G161" s="614" t="e">
        <f>_De_Loc2</f>
        <v>#N/A</v>
      </c>
      <c r="H161" s="615"/>
      <c r="I161" s="178" t="e">
        <f>_De_Loc2</f>
        <v>#N/A</v>
      </c>
      <c r="J161" s="178" t="e">
        <f>_De_Loc2</f>
        <v>#N/A</v>
      </c>
      <c r="K161" s="178" t="e">
        <f>_De_Loc2</f>
        <v>#N/A</v>
      </c>
      <c r="L161" s="178" t="e">
        <f>_De_Loc2</f>
        <v>#N/A</v>
      </c>
      <c r="M161" s="178" t="e">
        <f>_De_Loc2</f>
        <v>#N/A</v>
      </c>
      <c r="N161" s="178" t="e">
        <f>_De_Loc2</f>
        <v>#N/A</v>
      </c>
      <c r="O161" s="178" t="e">
        <f>_De_Loc2</f>
        <v>#N/A</v>
      </c>
      <c r="P161" s="178"/>
      <c r="Q161" s="114" t="s">
        <v>2575</v>
      </c>
      <c r="R161" s="114"/>
      <c r="S161" s="114"/>
      <c r="T161" s="114"/>
      <c r="U161" s="114"/>
      <c r="V161" s="114"/>
      <c r="W161" s="114"/>
      <c r="X161" s="178"/>
      <c r="Y161" s="231"/>
      <c r="Z161" s="178"/>
      <c r="AA161" s="178" t="e">
        <f>_De_Loc2</f>
        <v>#N/A</v>
      </c>
      <c r="AB161" s="178" t="e">
        <f>_De_Loc2</f>
        <v>#N/A</v>
      </c>
      <c r="AC161" s="178" t="e">
        <f>_De_Loc2</f>
        <v>#N/A</v>
      </c>
      <c r="AD161" s="73">
        <f t="shared" si="6"/>
        <v>290</v>
      </c>
      <c r="AE161" s="178" t="e">
        <f>_De_Loc2</f>
        <v>#N/A</v>
      </c>
      <c r="AF161" s="178" t="e">
        <f>_De_Loc2</f>
        <v>#N/A</v>
      </c>
      <c r="AG161" s="73" t="str">
        <f t="shared" si="8"/>
        <v/>
      </c>
    </row>
    <row r="162" spans="1:33" ht="15.75" x14ac:dyDescent="0.2">
      <c r="A162" s="241" t="s">
        <v>2343</v>
      </c>
      <c r="B162" s="114">
        <f t="shared" si="7"/>
        <v>155</v>
      </c>
      <c r="C162" s="184" t="e">
        <f>_De_Loc2</f>
        <v>#N/A</v>
      </c>
      <c r="D162" s="185" t="e">
        <f>_De_Loc2</f>
        <v>#N/A</v>
      </c>
      <c r="E162" s="192" t="e">
        <f>_De_Loc2</f>
        <v>#N/A</v>
      </c>
      <c r="F162" s="178" t="e">
        <f>_De_Loc2</f>
        <v>#N/A</v>
      </c>
      <c r="G162" s="614" t="e">
        <f>_De_Loc2</f>
        <v>#N/A</v>
      </c>
      <c r="H162" s="615"/>
      <c r="I162" s="178" t="e">
        <f>_De_Loc2</f>
        <v>#N/A</v>
      </c>
      <c r="J162" s="178" t="e">
        <f>_De_Loc2</f>
        <v>#N/A</v>
      </c>
      <c r="K162" s="178" t="e">
        <f>_De_Loc2</f>
        <v>#N/A</v>
      </c>
      <c r="L162" s="178" t="e">
        <f>_De_Loc2</f>
        <v>#N/A</v>
      </c>
      <c r="M162" s="178" t="e">
        <f>_De_Loc2</f>
        <v>#N/A</v>
      </c>
      <c r="N162" s="178" t="e">
        <f>_De_Loc2</f>
        <v>#N/A</v>
      </c>
      <c r="O162" s="178" t="e">
        <f>_De_Loc2</f>
        <v>#N/A</v>
      </c>
      <c r="P162" s="178"/>
      <c r="Q162" s="114" t="s">
        <v>2592</v>
      </c>
      <c r="R162" s="114"/>
      <c r="S162" s="114"/>
      <c r="T162" s="114"/>
      <c r="U162" s="114"/>
      <c r="V162" s="114"/>
      <c r="W162" s="114"/>
      <c r="X162" s="178"/>
      <c r="Y162" s="231"/>
      <c r="Z162" s="178"/>
      <c r="AA162" s="178" t="e">
        <f>_De_Loc2</f>
        <v>#N/A</v>
      </c>
      <c r="AB162" s="178" t="e">
        <f>_De_Loc2</f>
        <v>#N/A</v>
      </c>
      <c r="AC162" s="178" t="e">
        <f>_De_Loc2</f>
        <v>#N/A</v>
      </c>
      <c r="AD162" s="73">
        <f t="shared" si="6"/>
        <v>290</v>
      </c>
      <c r="AE162" s="178" t="e">
        <f>_De_Loc2</f>
        <v>#N/A</v>
      </c>
      <c r="AF162" s="178" t="e">
        <f>_De_Loc2</f>
        <v>#N/A</v>
      </c>
      <c r="AG162" s="73" t="str">
        <f t="shared" si="8"/>
        <v/>
      </c>
    </row>
    <row r="163" spans="1:33" ht="15.75" x14ac:dyDescent="0.2">
      <c r="A163" s="241" t="s">
        <v>2470</v>
      </c>
      <c r="B163" s="114">
        <f t="shared" si="7"/>
        <v>156</v>
      </c>
      <c r="C163" s="184" t="e">
        <f>_De_Loc2</f>
        <v>#N/A</v>
      </c>
      <c r="D163" s="185" t="e">
        <f>_De_Loc2</f>
        <v>#N/A</v>
      </c>
      <c r="E163" s="192" t="e">
        <f>_De_Loc2</f>
        <v>#N/A</v>
      </c>
      <c r="F163" s="178" t="e">
        <f>_De_Loc2</f>
        <v>#N/A</v>
      </c>
      <c r="G163" s="614" t="e">
        <f>_De_Loc2</f>
        <v>#N/A</v>
      </c>
      <c r="H163" s="615"/>
      <c r="I163" s="178" t="e">
        <f>_De_Loc2</f>
        <v>#N/A</v>
      </c>
      <c r="J163" s="178" t="e">
        <f>_De_Loc2</f>
        <v>#N/A</v>
      </c>
      <c r="K163" s="178" t="e">
        <f>_De_Loc2</f>
        <v>#N/A</v>
      </c>
      <c r="L163" s="178" t="e">
        <f>_De_Loc2</f>
        <v>#N/A</v>
      </c>
      <c r="M163" s="178" t="e">
        <f>_De_Loc2</f>
        <v>#N/A</v>
      </c>
      <c r="N163" s="178" t="e">
        <f>_De_Loc2</f>
        <v>#N/A</v>
      </c>
      <c r="O163" s="178" t="e">
        <f>_De_Loc2</f>
        <v>#N/A</v>
      </c>
      <c r="P163" s="178"/>
      <c r="Q163" s="114" t="s">
        <v>2580</v>
      </c>
      <c r="R163" s="114"/>
      <c r="S163" s="114"/>
      <c r="T163" s="114"/>
      <c r="U163" s="114"/>
      <c r="V163" s="114"/>
      <c r="W163" s="114"/>
      <c r="X163" s="178"/>
      <c r="Y163" s="231"/>
      <c r="Z163" s="178"/>
      <c r="AA163" s="178" t="e">
        <f>_De_Loc2</f>
        <v>#N/A</v>
      </c>
      <c r="AB163" s="178" t="e">
        <f>_De_Loc2</f>
        <v>#N/A</v>
      </c>
      <c r="AC163" s="178" t="e">
        <f>_De_Loc2</f>
        <v>#N/A</v>
      </c>
      <c r="AD163" s="73">
        <f t="shared" si="6"/>
        <v>290</v>
      </c>
      <c r="AE163" s="178" t="e">
        <f>_De_Loc2</f>
        <v>#N/A</v>
      </c>
      <c r="AF163" s="178" t="e">
        <f>_De_Loc2</f>
        <v>#N/A</v>
      </c>
      <c r="AG163" s="73" t="str">
        <f t="shared" si="8"/>
        <v/>
      </c>
    </row>
    <row r="164" spans="1:33" ht="15.75" x14ac:dyDescent="0.2">
      <c r="A164" s="241" t="s">
        <v>2368</v>
      </c>
      <c r="B164" s="114">
        <f t="shared" si="7"/>
        <v>157</v>
      </c>
      <c r="C164" s="184" t="e">
        <f>_De_Loc2</f>
        <v>#N/A</v>
      </c>
      <c r="D164" s="185" t="e">
        <f>_De_Loc2</f>
        <v>#N/A</v>
      </c>
      <c r="E164" s="192" t="e">
        <f>_De_Loc2</f>
        <v>#N/A</v>
      </c>
      <c r="F164" s="178" t="e">
        <f>_De_Loc2</f>
        <v>#N/A</v>
      </c>
      <c r="G164" s="614" t="e">
        <f>_De_Loc2</f>
        <v>#N/A</v>
      </c>
      <c r="H164" s="615"/>
      <c r="I164" s="178" t="e">
        <f>_De_Loc2</f>
        <v>#N/A</v>
      </c>
      <c r="J164" s="178" t="e">
        <f>_De_Loc2</f>
        <v>#N/A</v>
      </c>
      <c r="K164" s="178" t="e">
        <f>_De_Loc2</f>
        <v>#N/A</v>
      </c>
      <c r="L164" s="178" t="e">
        <f>_De_Loc2</f>
        <v>#N/A</v>
      </c>
      <c r="M164" s="178" t="e">
        <f>_De_Loc2</f>
        <v>#N/A</v>
      </c>
      <c r="N164" s="178" t="e">
        <f>_De_Loc2</f>
        <v>#N/A</v>
      </c>
      <c r="O164" s="178" t="e">
        <f>_De_Loc2</f>
        <v>#N/A</v>
      </c>
      <c r="P164" s="178"/>
      <c r="Q164" s="114" t="s">
        <v>2554</v>
      </c>
      <c r="R164" s="114"/>
      <c r="S164" s="114"/>
      <c r="T164" s="114"/>
      <c r="U164" s="114"/>
      <c r="V164" s="114"/>
      <c r="W164" s="114"/>
      <c r="X164" s="178"/>
      <c r="Y164" s="231"/>
      <c r="Z164" s="178"/>
      <c r="AA164" s="178" t="e">
        <f>_De_Loc2</f>
        <v>#N/A</v>
      </c>
      <c r="AB164" s="178" t="e">
        <f>_De_Loc2</f>
        <v>#N/A</v>
      </c>
      <c r="AC164" s="178" t="e">
        <f>_De_Loc2</f>
        <v>#N/A</v>
      </c>
      <c r="AD164" s="73">
        <f t="shared" si="6"/>
        <v>290</v>
      </c>
      <c r="AE164" s="178" t="e">
        <f>_De_Loc2</f>
        <v>#N/A</v>
      </c>
      <c r="AF164" s="178" t="e">
        <f>_De_Loc2</f>
        <v>#N/A</v>
      </c>
      <c r="AG164" s="73" t="str">
        <f t="shared" si="8"/>
        <v/>
      </c>
    </row>
    <row r="165" spans="1:33" ht="15.75" x14ac:dyDescent="0.2">
      <c r="A165" s="241" t="s">
        <v>2389</v>
      </c>
      <c r="B165" s="114">
        <f t="shared" si="7"/>
        <v>158</v>
      </c>
      <c r="C165" s="184" t="e">
        <f>_De_Loc2</f>
        <v>#N/A</v>
      </c>
      <c r="D165" s="185" t="e">
        <f>_De_Loc2</f>
        <v>#N/A</v>
      </c>
      <c r="E165" s="192" t="e">
        <f>_De_Loc2</f>
        <v>#N/A</v>
      </c>
      <c r="F165" s="178" t="e">
        <f>_De_Loc2</f>
        <v>#N/A</v>
      </c>
      <c r="G165" s="614" t="e">
        <f>_De_Loc2</f>
        <v>#N/A</v>
      </c>
      <c r="H165" s="615"/>
      <c r="I165" s="178" t="e">
        <f>_De_Loc2</f>
        <v>#N/A</v>
      </c>
      <c r="J165" s="178" t="e">
        <f>_De_Loc2</f>
        <v>#N/A</v>
      </c>
      <c r="K165" s="178" t="e">
        <f>_De_Loc2</f>
        <v>#N/A</v>
      </c>
      <c r="L165" s="178" t="e">
        <f>_De_Loc2</f>
        <v>#N/A</v>
      </c>
      <c r="M165" s="178" t="e">
        <f>_De_Loc2</f>
        <v>#N/A</v>
      </c>
      <c r="N165" s="178" t="e">
        <f>_De_Loc2</f>
        <v>#N/A</v>
      </c>
      <c r="O165" s="178" t="e">
        <f>_De_Loc2</f>
        <v>#N/A</v>
      </c>
      <c r="P165" s="178"/>
      <c r="Q165" s="114" t="s">
        <v>2556</v>
      </c>
      <c r="R165" s="114"/>
      <c r="S165" s="114"/>
      <c r="T165" s="114"/>
      <c r="U165" s="114"/>
      <c r="V165" s="114"/>
      <c r="W165" s="114"/>
      <c r="X165" s="178"/>
      <c r="Y165" s="231"/>
      <c r="Z165" s="178"/>
      <c r="AA165" s="178" t="e">
        <f>_De_Loc2</f>
        <v>#N/A</v>
      </c>
      <c r="AB165" s="178" t="e">
        <f>_De_Loc2</f>
        <v>#N/A</v>
      </c>
      <c r="AC165" s="178" t="e">
        <f>_De_Loc2</f>
        <v>#N/A</v>
      </c>
      <c r="AD165" s="73">
        <f t="shared" si="6"/>
        <v>290</v>
      </c>
      <c r="AE165" s="178" t="e">
        <f>_De_Loc2</f>
        <v>#N/A</v>
      </c>
      <c r="AF165" s="178" t="e">
        <f>_De_Loc2</f>
        <v>#N/A</v>
      </c>
      <c r="AG165" s="73" t="str">
        <f t="shared" si="8"/>
        <v/>
      </c>
    </row>
    <row r="166" spans="1:33" ht="15.75" x14ac:dyDescent="0.2">
      <c r="A166" s="241" t="s">
        <v>2277</v>
      </c>
      <c r="B166" s="114">
        <f t="shared" si="7"/>
        <v>159</v>
      </c>
      <c r="C166" s="184" t="e">
        <f>_De_Loc2</f>
        <v>#N/A</v>
      </c>
      <c r="D166" s="185" t="e">
        <f>_De_Loc2</f>
        <v>#N/A</v>
      </c>
      <c r="E166" s="192" t="e">
        <f>_De_Loc2</f>
        <v>#N/A</v>
      </c>
      <c r="F166" s="178" t="e">
        <f>_De_Loc2</f>
        <v>#N/A</v>
      </c>
      <c r="G166" s="614" t="e">
        <f>_De_Loc2</f>
        <v>#N/A</v>
      </c>
      <c r="H166" s="615"/>
      <c r="I166" s="178" t="e">
        <f>_De_Loc2</f>
        <v>#N/A</v>
      </c>
      <c r="J166" s="178" t="e">
        <f>_De_Loc2</f>
        <v>#N/A</v>
      </c>
      <c r="K166" s="178" t="e">
        <f>_De_Loc2</f>
        <v>#N/A</v>
      </c>
      <c r="L166" s="178" t="e">
        <f>_De_Loc2</f>
        <v>#N/A</v>
      </c>
      <c r="M166" s="178" t="e">
        <f>_De_Loc2</f>
        <v>#N/A</v>
      </c>
      <c r="N166" s="178" t="e">
        <f>_De_Loc2</f>
        <v>#N/A</v>
      </c>
      <c r="O166" s="178" t="e">
        <f>_De_Loc2</f>
        <v>#N/A</v>
      </c>
      <c r="P166" s="178"/>
      <c r="Q166" s="114" t="s">
        <v>2591</v>
      </c>
      <c r="R166" s="114"/>
      <c r="S166" s="114"/>
      <c r="T166" s="114"/>
      <c r="U166" s="114"/>
      <c r="V166" s="114"/>
      <c r="W166" s="114"/>
      <c r="X166" s="178"/>
      <c r="Y166" s="231"/>
      <c r="Z166" s="178"/>
      <c r="AA166" s="178" t="e">
        <f>_De_Loc2</f>
        <v>#N/A</v>
      </c>
      <c r="AB166" s="178" t="e">
        <f>_De_Loc2</f>
        <v>#N/A</v>
      </c>
      <c r="AC166" s="178" t="e">
        <f>_De_Loc2</f>
        <v>#N/A</v>
      </c>
      <c r="AD166" s="73">
        <f t="shared" si="6"/>
        <v>290</v>
      </c>
      <c r="AE166" s="178" t="e">
        <f>_De_Loc2</f>
        <v>#N/A</v>
      </c>
      <c r="AF166" s="178" t="e">
        <f>_De_Loc2</f>
        <v>#N/A</v>
      </c>
      <c r="AG166" s="73" t="str">
        <f t="shared" si="8"/>
        <v/>
      </c>
    </row>
    <row r="167" spans="1:33" ht="15.75" x14ac:dyDescent="0.2">
      <c r="A167" s="241" t="s">
        <v>2295</v>
      </c>
      <c r="B167" s="114">
        <f t="shared" si="7"/>
        <v>160</v>
      </c>
      <c r="C167" s="184" t="e">
        <f>_De_Loc2</f>
        <v>#N/A</v>
      </c>
      <c r="D167" s="185" t="e">
        <f>_De_Loc2</f>
        <v>#N/A</v>
      </c>
      <c r="E167" s="192" t="e">
        <f>_De_Loc2</f>
        <v>#N/A</v>
      </c>
      <c r="F167" s="178" t="e">
        <f>_De_Loc2</f>
        <v>#N/A</v>
      </c>
      <c r="G167" s="614" t="e">
        <f>_De_Loc2</f>
        <v>#N/A</v>
      </c>
      <c r="H167" s="615"/>
      <c r="I167" s="178" t="e">
        <f>_De_Loc2</f>
        <v>#N/A</v>
      </c>
      <c r="J167" s="178" t="e">
        <f>_De_Loc2</f>
        <v>#N/A</v>
      </c>
      <c r="K167" s="178" t="e">
        <f>_De_Loc2</f>
        <v>#N/A</v>
      </c>
      <c r="L167" s="178" t="e">
        <f>_De_Loc2</f>
        <v>#N/A</v>
      </c>
      <c r="M167" s="178" t="e">
        <f>_De_Loc2</f>
        <v>#N/A</v>
      </c>
      <c r="N167" s="178" t="e">
        <f>_De_Loc2</f>
        <v>#N/A</v>
      </c>
      <c r="O167" s="178" t="e">
        <f>_De_Loc2</f>
        <v>#N/A</v>
      </c>
      <c r="P167" s="178"/>
      <c r="Q167" s="114" t="s">
        <v>2582</v>
      </c>
      <c r="R167" s="114"/>
      <c r="S167" s="114"/>
      <c r="T167" s="114"/>
      <c r="U167" s="114"/>
      <c r="V167" s="114"/>
      <c r="W167" s="114"/>
      <c r="X167" s="178"/>
      <c r="Y167" s="231"/>
      <c r="Z167" s="178"/>
      <c r="AA167" s="178" t="e">
        <f>_De_Loc2</f>
        <v>#N/A</v>
      </c>
      <c r="AB167" s="178" t="e">
        <f>_De_Loc2</f>
        <v>#N/A</v>
      </c>
      <c r="AC167" s="178" t="e">
        <f>_De_Loc2</f>
        <v>#N/A</v>
      </c>
      <c r="AD167" s="73">
        <f t="shared" si="6"/>
        <v>290</v>
      </c>
      <c r="AE167" s="178" t="e">
        <f>_De_Loc2</f>
        <v>#N/A</v>
      </c>
      <c r="AF167" s="178" t="e">
        <f>_De_Loc2</f>
        <v>#N/A</v>
      </c>
      <c r="AG167" s="73" t="str">
        <f t="shared" si="8"/>
        <v/>
      </c>
    </row>
    <row r="168" spans="1:33" ht="15.75" x14ac:dyDescent="0.25">
      <c r="A168" s="250" t="s">
        <v>2323</v>
      </c>
      <c r="B168" s="114">
        <f t="shared" si="7"/>
        <v>161</v>
      </c>
      <c r="C168" s="184" t="e">
        <f>_De_Loc2</f>
        <v>#N/A</v>
      </c>
      <c r="D168" s="185" t="e">
        <f>_De_Loc2</f>
        <v>#N/A</v>
      </c>
      <c r="E168" s="192" t="e">
        <f>_De_Loc2</f>
        <v>#N/A</v>
      </c>
      <c r="F168" s="178" t="e">
        <f>_De_Loc2</f>
        <v>#N/A</v>
      </c>
      <c r="G168" s="614" t="e">
        <f>_De_Loc2</f>
        <v>#N/A</v>
      </c>
      <c r="H168" s="615"/>
      <c r="I168" s="178" t="e">
        <f>_De_Loc2</f>
        <v>#N/A</v>
      </c>
      <c r="J168" s="178" t="e">
        <f>_De_Loc2</f>
        <v>#N/A</v>
      </c>
      <c r="K168" s="178" t="e">
        <f>_De_Loc2</f>
        <v>#N/A</v>
      </c>
      <c r="L168" s="178" t="e">
        <f>_De_Loc2</f>
        <v>#N/A</v>
      </c>
      <c r="M168" s="178" t="e">
        <f>_De_Loc2</f>
        <v>#N/A</v>
      </c>
      <c r="N168" s="178" t="e">
        <f>_De_Loc2</f>
        <v>#N/A</v>
      </c>
      <c r="O168" s="178" t="e">
        <f>_De_Loc2</f>
        <v>#N/A</v>
      </c>
      <c r="P168" s="178"/>
      <c r="Q168" s="114" t="s">
        <v>2587</v>
      </c>
      <c r="R168" s="114"/>
      <c r="S168" s="114"/>
      <c r="T168" s="114"/>
      <c r="U168" s="114"/>
      <c r="V168" s="114"/>
      <c r="W168" s="114"/>
      <c r="X168" s="178"/>
      <c r="Y168" s="231"/>
      <c r="Z168" s="178"/>
      <c r="AA168" s="178" t="e">
        <f>_De_Loc2</f>
        <v>#N/A</v>
      </c>
      <c r="AB168" s="178" t="e">
        <f>_De_Loc2</f>
        <v>#N/A</v>
      </c>
      <c r="AC168" s="178" t="e">
        <f>_De_Loc2</f>
        <v>#N/A</v>
      </c>
      <c r="AD168" s="73">
        <f t="shared" si="6"/>
        <v>290</v>
      </c>
      <c r="AE168" s="178" t="e">
        <f>_De_Loc2</f>
        <v>#N/A</v>
      </c>
      <c r="AF168" s="178" t="e">
        <f>_De_Loc2</f>
        <v>#N/A</v>
      </c>
      <c r="AG168" s="73" t="str">
        <f t="shared" si="8"/>
        <v/>
      </c>
    </row>
    <row r="169" spans="1:33" ht="15.75" x14ac:dyDescent="0.2">
      <c r="A169" s="241" t="s">
        <v>2301</v>
      </c>
      <c r="B169" s="114">
        <f t="shared" si="7"/>
        <v>162</v>
      </c>
      <c r="C169" s="184" t="e">
        <f>_De_Loc2</f>
        <v>#N/A</v>
      </c>
      <c r="D169" s="185" t="e">
        <f>_De_Loc2</f>
        <v>#N/A</v>
      </c>
      <c r="E169" s="192" t="e">
        <f>_De_Loc2</f>
        <v>#N/A</v>
      </c>
      <c r="F169" s="178" t="e">
        <f>_De_Loc2</f>
        <v>#N/A</v>
      </c>
      <c r="G169" s="614" t="e">
        <f>_De_Loc2</f>
        <v>#N/A</v>
      </c>
      <c r="H169" s="615"/>
      <c r="I169" s="178" t="e">
        <f>_De_Loc2</f>
        <v>#N/A</v>
      </c>
      <c r="J169" s="178" t="e">
        <f>_De_Loc2</f>
        <v>#N/A</v>
      </c>
      <c r="K169" s="178" t="e">
        <f>_De_Loc2</f>
        <v>#N/A</v>
      </c>
      <c r="L169" s="178" t="e">
        <f>_De_Loc2</f>
        <v>#N/A</v>
      </c>
      <c r="M169" s="178" t="e">
        <f>_De_Loc2</f>
        <v>#N/A</v>
      </c>
      <c r="N169" s="178" t="e">
        <f>_De_Loc2</f>
        <v>#N/A</v>
      </c>
      <c r="O169" s="178" t="e">
        <f>_De_Loc2</f>
        <v>#N/A</v>
      </c>
      <c r="P169" s="178"/>
      <c r="Q169" s="198" t="s">
        <v>2593</v>
      </c>
      <c r="R169" s="114"/>
      <c r="S169" s="114"/>
      <c r="T169" s="114"/>
      <c r="U169" s="114"/>
      <c r="V169" s="114"/>
      <c r="W169" s="114"/>
      <c r="X169" s="178"/>
      <c r="Y169" s="231"/>
      <c r="Z169" s="178"/>
      <c r="AA169" s="178" t="e">
        <f>_De_Loc2</f>
        <v>#N/A</v>
      </c>
      <c r="AB169" s="178" t="e">
        <f>_De_Loc2</f>
        <v>#N/A</v>
      </c>
      <c r="AC169" s="178" t="e">
        <f>_De_Loc2</f>
        <v>#N/A</v>
      </c>
      <c r="AD169" s="73">
        <f t="shared" si="6"/>
        <v>290</v>
      </c>
      <c r="AE169" s="178" t="e">
        <f>_De_Loc2</f>
        <v>#N/A</v>
      </c>
      <c r="AF169" s="178" t="e">
        <f>_De_Loc2</f>
        <v>#N/A</v>
      </c>
      <c r="AG169" s="73" t="str">
        <f t="shared" si="8"/>
        <v/>
      </c>
    </row>
    <row r="170" spans="1:33" ht="15.75" x14ac:dyDescent="0.2">
      <c r="A170" s="241" t="s">
        <v>2244</v>
      </c>
      <c r="B170" s="114">
        <f t="shared" si="7"/>
        <v>163</v>
      </c>
      <c r="C170" s="184" t="e">
        <f>_De_Loc2</f>
        <v>#N/A</v>
      </c>
      <c r="D170" s="185" t="e">
        <f>_De_Loc2</f>
        <v>#N/A</v>
      </c>
      <c r="E170" s="192" t="e">
        <f>_De_Loc2</f>
        <v>#N/A</v>
      </c>
      <c r="F170" s="178" t="e">
        <f>_De_Loc2</f>
        <v>#N/A</v>
      </c>
      <c r="G170" s="614" t="e">
        <f>_De_Loc2</f>
        <v>#N/A</v>
      </c>
      <c r="H170" s="615"/>
      <c r="I170" s="178" t="e">
        <f>_De_Loc2</f>
        <v>#N/A</v>
      </c>
      <c r="J170" s="178" t="e">
        <f>_De_Loc2</f>
        <v>#N/A</v>
      </c>
      <c r="K170" s="178" t="e">
        <f>_De_Loc2</f>
        <v>#N/A</v>
      </c>
      <c r="L170" s="178" t="e">
        <f>_De_Loc2</f>
        <v>#N/A</v>
      </c>
      <c r="M170" s="178" t="e">
        <f>_De_Loc2</f>
        <v>#N/A</v>
      </c>
      <c r="N170" s="178" t="e">
        <f>_De_Loc2</f>
        <v>#N/A</v>
      </c>
      <c r="O170" s="178" t="e">
        <f>_De_Loc2</f>
        <v>#N/A</v>
      </c>
      <c r="P170" s="178"/>
      <c r="Q170" s="114" t="s">
        <v>2573</v>
      </c>
      <c r="R170" s="114"/>
      <c r="S170" s="114"/>
      <c r="T170" s="114"/>
      <c r="U170" s="114"/>
      <c r="V170" s="114"/>
      <c r="W170" s="114"/>
      <c r="X170" s="178"/>
      <c r="Y170" s="231"/>
      <c r="Z170" s="178"/>
      <c r="AA170" s="178" t="e">
        <f>_De_Loc2</f>
        <v>#N/A</v>
      </c>
      <c r="AB170" s="178" t="e">
        <f>_De_Loc2</f>
        <v>#N/A</v>
      </c>
      <c r="AC170" s="178" t="e">
        <f>_De_Loc2</f>
        <v>#N/A</v>
      </c>
      <c r="AD170" s="73">
        <f t="shared" si="6"/>
        <v>290</v>
      </c>
      <c r="AE170" s="178" t="e">
        <f>_De_Loc2</f>
        <v>#N/A</v>
      </c>
      <c r="AF170" s="178" t="e">
        <f>_De_Loc2</f>
        <v>#N/A</v>
      </c>
      <c r="AG170" s="73" t="str">
        <f t="shared" si="8"/>
        <v/>
      </c>
    </row>
    <row r="171" spans="1:33" ht="15.75" x14ac:dyDescent="0.2">
      <c r="A171" s="241" t="s">
        <v>2284</v>
      </c>
      <c r="B171" s="58">
        <f t="shared" si="7"/>
        <v>164</v>
      </c>
      <c r="C171" s="380" t="e">
        <f>_De_Loc2</f>
        <v>#N/A</v>
      </c>
      <c r="D171" s="187" t="e">
        <f>_De_Loc2</f>
        <v>#N/A</v>
      </c>
      <c r="E171" s="381" t="e">
        <f>_De_Loc2</f>
        <v>#N/A</v>
      </c>
      <c r="F171" s="58" t="e">
        <f>_De_Loc2</f>
        <v>#N/A</v>
      </c>
      <c r="G171" s="616" t="e">
        <f>_De_Loc2</f>
        <v>#N/A</v>
      </c>
      <c r="H171" s="617"/>
      <c r="I171" s="58" t="e">
        <f>_De_Loc2</f>
        <v>#N/A</v>
      </c>
      <c r="J171" s="58" t="e">
        <f>_De_Loc2</f>
        <v>#N/A</v>
      </c>
      <c r="K171" s="58" t="e">
        <f>_De_Loc2</f>
        <v>#N/A</v>
      </c>
      <c r="L171" s="58" t="e">
        <f>_De_Loc2</f>
        <v>#N/A</v>
      </c>
      <c r="M171" s="58" t="e">
        <f>_De_Loc2</f>
        <v>#N/A</v>
      </c>
      <c r="N171" s="58" t="e">
        <f>_De_Loc2</f>
        <v>#N/A</v>
      </c>
      <c r="O171" s="58" t="e">
        <f>_De_Loc2</f>
        <v>#N/A</v>
      </c>
      <c r="P171" s="58"/>
      <c r="Q171" s="58" t="s">
        <v>2554</v>
      </c>
      <c r="R171" s="114"/>
      <c r="S171" s="114"/>
      <c r="T171" s="114"/>
      <c r="U171" s="114"/>
      <c r="V171" s="114"/>
      <c r="W171" s="114"/>
      <c r="X171" s="178"/>
      <c r="Y171" s="231"/>
      <c r="Z171" s="178"/>
      <c r="AA171" s="178" t="e">
        <f>_De_Loc2</f>
        <v>#N/A</v>
      </c>
      <c r="AB171" s="178" t="e">
        <f>_De_Loc2</f>
        <v>#N/A</v>
      </c>
      <c r="AC171" s="178" t="e">
        <f>_De_Loc2</f>
        <v>#N/A</v>
      </c>
      <c r="AD171" s="73">
        <f t="shared" si="6"/>
        <v>290</v>
      </c>
      <c r="AE171" s="178" t="e">
        <f>_De_Loc2</f>
        <v>#N/A</v>
      </c>
      <c r="AF171" s="178" t="e">
        <f>_De_Loc2</f>
        <v>#N/A</v>
      </c>
      <c r="AG171" s="73" t="str">
        <f t="shared" si="8"/>
        <v/>
      </c>
    </row>
    <row r="172" spans="1:33" ht="15.75" x14ac:dyDescent="0.2">
      <c r="A172" s="257" t="s">
        <v>2498</v>
      </c>
      <c r="B172" s="178">
        <f t="shared" si="7"/>
        <v>165</v>
      </c>
      <c r="C172" s="184" t="e">
        <f>_De_Loc2</f>
        <v>#N/A</v>
      </c>
      <c r="D172" s="185" t="e">
        <f>_De_Loc2</f>
        <v>#N/A</v>
      </c>
      <c r="E172" s="192" t="e">
        <f>_De_Loc2</f>
        <v>#N/A</v>
      </c>
      <c r="F172" s="178" t="e">
        <f>_De_Loc2</f>
        <v>#N/A</v>
      </c>
      <c r="G172" s="618" t="e">
        <f>_De_Loc2</f>
        <v>#N/A</v>
      </c>
      <c r="H172" s="619"/>
      <c r="I172" s="178" t="e">
        <f>_De_Loc2</f>
        <v>#N/A</v>
      </c>
      <c r="J172" s="178" t="e">
        <f>_De_Loc2</f>
        <v>#N/A</v>
      </c>
      <c r="K172" s="178" t="e">
        <f>_De_Loc2</f>
        <v>#N/A</v>
      </c>
      <c r="L172" s="178" t="e">
        <f>_De_Loc2</f>
        <v>#N/A</v>
      </c>
      <c r="M172" s="178" t="e">
        <f>_De_Loc2</f>
        <v>#N/A</v>
      </c>
      <c r="N172" s="178" t="e">
        <f>_De_Loc2</f>
        <v>#N/A</v>
      </c>
      <c r="O172" s="178" t="e">
        <f>_De_Loc2</f>
        <v>#N/A</v>
      </c>
      <c r="P172" s="178"/>
      <c r="Q172" s="178" t="s">
        <v>2588</v>
      </c>
      <c r="R172" s="114"/>
      <c r="S172" s="114"/>
      <c r="T172" s="114"/>
      <c r="U172" s="114"/>
      <c r="V172" s="114"/>
      <c r="W172" s="114"/>
      <c r="X172" s="178"/>
      <c r="Y172" s="231"/>
      <c r="Z172" s="178"/>
      <c r="AA172" s="178" t="e">
        <f>_De_Loc2</f>
        <v>#N/A</v>
      </c>
      <c r="AB172" s="178" t="e">
        <f>_De_Loc2</f>
        <v>#N/A</v>
      </c>
      <c r="AC172" s="178" t="e">
        <f>_De_Loc2</f>
        <v>#N/A</v>
      </c>
      <c r="AD172" s="73">
        <f t="shared" si="6"/>
        <v>290</v>
      </c>
      <c r="AE172" s="178" t="e">
        <f>_De_Loc2</f>
        <v>#N/A</v>
      </c>
      <c r="AF172" s="178" t="e">
        <f>_De_Loc2</f>
        <v>#N/A</v>
      </c>
      <c r="AG172" s="73" t="str">
        <f t="shared" si="8"/>
        <v/>
      </c>
    </row>
    <row r="173" spans="1:33" ht="15.75" x14ac:dyDescent="0.2">
      <c r="A173" s="241" t="s">
        <v>2354</v>
      </c>
      <c r="B173" s="114">
        <f t="shared" si="7"/>
        <v>166</v>
      </c>
      <c r="C173" s="184" t="e">
        <f>_De_Loc2</f>
        <v>#N/A</v>
      </c>
      <c r="D173" s="185" t="e">
        <f>_De_Loc2</f>
        <v>#N/A</v>
      </c>
      <c r="E173" s="192" t="e">
        <f>_De_Loc2</f>
        <v>#N/A</v>
      </c>
      <c r="F173" s="178" t="e">
        <f>_De_Loc2</f>
        <v>#N/A</v>
      </c>
      <c r="G173" s="614" t="e">
        <f>_De_Loc2</f>
        <v>#N/A</v>
      </c>
      <c r="H173" s="615"/>
      <c r="I173" s="178" t="e">
        <f>_De_Loc2</f>
        <v>#N/A</v>
      </c>
      <c r="J173" s="178" t="e">
        <f>_De_Loc2</f>
        <v>#N/A</v>
      </c>
      <c r="K173" s="178" t="e">
        <f>_De_Loc2</f>
        <v>#N/A</v>
      </c>
      <c r="L173" s="178" t="e">
        <f>_De_Loc2</f>
        <v>#N/A</v>
      </c>
      <c r="M173" s="178" t="e">
        <f>_De_Loc2</f>
        <v>#N/A</v>
      </c>
      <c r="N173" s="178" t="e">
        <f>_De_Loc2</f>
        <v>#N/A</v>
      </c>
      <c r="O173" s="178" t="e">
        <f>_De_Loc2</f>
        <v>#N/A</v>
      </c>
      <c r="P173" s="178"/>
      <c r="Q173" s="114" t="s">
        <v>2588</v>
      </c>
      <c r="R173" s="114"/>
      <c r="S173" s="114"/>
      <c r="T173" s="114"/>
      <c r="U173" s="114"/>
      <c r="V173" s="114"/>
      <c r="W173" s="114"/>
      <c r="X173" s="178"/>
      <c r="Y173" s="231"/>
      <c r="Z173" s="178"/>
      <c r="AA173" s="178" t="e">
        <f>_De_Loc2</f>
        <v>#N/A</v>
      </c>
      <c r="AB173" s="178" t="e">
        <f>_De_Loc2</f>
        <v>#N/A</v>
      </c>
      <c r="AC173" s="178" t="e">
        <f>_De_Loc2</f>
        <v>#N/A</v>
      </c>
      <c r="AD173" s="73">
        <f t="shared" si="6"/>
        <v>290</v>
      </c>
      <c r="AE173" s="178" t="e">
        <f>_De_Loc2</f>
        <v>#N/A</v>
      </c>
      <c r="AF173" s="178" t="e">
        <f>_De_Loc2</f>
        <v>#N/A</v>
      </c>
      <c r="AG173" s="73" t="str">
        <f t="shared" si="8"/>
        <v/>
      </c>
    </row>
    <row r="174" spans="1:33" ht="15.75" x14ac:dyDescent="0.2">
      <c r="A174" s="241" t="s">
        <v>2477</v>
      </c>
      <c r="B174" s="114">
        <f t="shared" si="7"/>
        <v>167</v>
      </c>
      <c r="C174" s="184" t="e">
        <f>_De_Loc2</f>
        <v>#N/A</v>
      </c>
      <c r="D174" s="185" t="e">
        <f>_De_Loc2</f>
        <v>#N/A</v>
      </c>
      <c r="E174" s="192" t="e">
        <f>_De_Loc2</f>
        <v>#N/A</v>
      </c>
      <c r="F174" s="178" t="e">
        <f>_De_Loc2</f>
        <v>#N/A</v>
      </c>
      <c r="G174" s="614" t="e">
        <f>_De_Loc2</f>
        <v>#N/A</v>
      </c>
      <c r="H174" s="615"/>
      <c r="I174" s="178" t="e">
        <f>_De_Loc2</f>
        <v>#N/A</v>
      </c>
      <c r="J174" s="178" t="e">
        <f>_De_Loc2</f>
        <v>#N/A</v>
      </c>
      <c r="K174" s="178" t="e">
        <f>_De_Loc2</f>
        <v>#N/A</v>
      </c>
      <c r="L174" s="178" t="e">
        <f>_De_Loc2</f>
        <v>#N/A</v>
      </c>
      <c r="M174" s="178" t="e">
        <f>_De_Loc2</f>
        <v>#N/A</v>
      </c>
      <c r="N174" s="178" t="e">
        <f>_De_Loc2</f>
        <v>#N/A</v>
      </c>
      <c r="O174" s="178" t="e">
        <f>_De_Loc2</f>
        <v>#N/A</v>
      </c>
      <c r="P174" s="178"/>
      <c r="Q174" s="114" t="s">
        <v>2556</v>
      </c>
      <c r="R174" s="114"/>
      <c r="S174" s="114"/>
      <c r="T174" s="114"/>
      <c r="U174" s="114"/>
      <c r="V174" s="114"/>
      <c r="W174" s="114"/>
      <c r="X174" s="178"/>
      <c r="Y174" s="231"/>
      <c r="Z174" s="178"/>
      <c r="AA174" s="178" t="e">
        <f>_De_Loc2</f>
        <v>#N/A</v>
      </c>
      <c r="AB174" s="178" t="e">
        <f>_De_Loc2</f>
        <v>#N/A</v>
      </c>
      <c r="AC174" s="178" t="e">
        <f>_De_Loc2</f>
        <v>#N/A</v>
      </c>
      <c r="AD174" s="73">
        <f t="shared" si="6"/>
        <v>290</v>
      </c>
      <c r="AE174" s="178" t="e">
        <f>_De_Loc2</f>
        <v>#N/A</v>
      </c>
      <c r="AF174" s="178" t="e">
        <f>_De_Loc2</f>
        <v>#N/A</v>
      </c>
      <c r="AG174" s="73" t="str">
        <f t="shared" si="8"/>
        <v/>
      </c>
    </row>
    <row r="175" spans="1:33" ht="15.75" x14ac:dyDescent="0.2">
      <c r="A175" s="254" t="s">
        <v>2521</v>
      </c>
      <c r="B175" s="114">
        <f t="shared" si="7"/>
        <v>168</v>
      </c>
      <c r="C175" s="184" t="e">
        <f>_De_Loc2</f>
        <v>#N/A</v>
      </c>
      <c r="D175" s="185" t="e">
        <f>_De_Loc2</f>
        <v>#N/A</v>
      </c>
      <c r="E175" s="192" t="e">
        <f>_De_Loc2</f>
        <v>#N/A</v>
      </c>
      <c r="F175" s="178" t="e">
        <f>_De_Loc2</f>
        <v>#N/A</v>
      </c>
      <c r="G175" s="614" t="e">
        <f>_De_Loc2</f>
        <v>#N/A</v>
      </c>
      <c r="H175" s="615"/>
      <c r="I175" s="178" t="e">
        <f>_De_Loc2</f>
        <v>#N/A</v>
      </c>
      <c r="J175" s="178" t="e">
        <f>_De_Loc2</f>
        <v>#N/A</v>
      </c>
      <c r="K175" s="178" t="e">
        <f>_De_Loc2</f>
        <v>#N/A</v>
      </c>
      <c r="L175" s="178" t="e">
        <f>_De_Loc2</f>
        <v>#N/A</v>
      </c>
      <c r="M175" s="178" t="e">
        <f>_De_Loc2</f>
        <v>#N/A</v>
      </c>
      <c r="N175" s="178" t="e">
        <f>_De_Loc2</f>
        <v>#N/A</v>
      </c>
      <c r="O175" s="178" t="e">
        <f>_De_Loc2</f>
        <v>#N/A</v>
      </c>
      <c r="P175" s="178"/>
      <c r="Q175" s="114" t="s">
        <v>2554</v>
      </c>
      <c r="R175" s="114"/>
      <c r="S175" s="114"/>
      <c r="T175" s="114"/>
      <c r="U175" s="114"/>
      <c r="V175" s="114"/>
      <c r="W175" s="114"/>
      <c r="X175" s="178"/>
      <c r="Y175" s="231"/>
      <c r="Z175" s="178"/>
      <c r="AA175" s="178" t="e">
        <f>_De_Loc2</f>
        <v>#N/A</v>
      </c>
      <c r="AB175" s="178" t="e">
        <f>_De_Loc2</f>
        <v>#N/A</v>
      </c>
      <c r="AC175" s="178" t="e">
        <f>_De_Loc2</f>
        <v>#N/A</v>
      </c>
      <c r="AD175" s="73">
        <f t="shared" si="6"/>
        <v>290</v>
      </c>
      <c r="AE175" s="178" t="e">
        <f>_De_Loc2</f>
        <v>#N/A</v>
      </c>
      <c r="AF175" s="178" t="e">
        <f>_De_Loc2</f>
        <v>#N/A</v>
      </c>
      <c r="AG175" s="73" t="str">
        <f t="shared" si="8"/>
        <v/>
      </c>
    </row>
    <row r="176" spans="1:33" ht="15.75" x14ac:dyDescent="0.2">
      <c r="A176" s="241" t="s">
        <v>2485</v>
      </c>
      <c r="B176" s="114">
        <f t="shared" si="7"/>
        <v>169</v>
      </c>
      <c r="C176" s="184" t="e">
        <f>_De_Loc2</f>
        <v>#N/A</v>
      </c>
      <c r="D176" s="185" t="e">
        <f>_De_Loc2</f>
        <v>#N/A</v>
      </c>
      <c r="E176" s="192" t="e">
        <f>_De_Loc2</f>
        <v>#N/A</v>
      </c>
      <c r="F176" s="178" t="e">
        <f>_De_Loc2</f>
        <v>#N/A</v>
      </c>
      <c r="G176" s="614" t="e">
        <f>_De_Loc2</f>
        <v>#N/A</v>
      </c>
      <c r="H176" s="615"/>
      <c r="I176" s="178" t="e">
        <f>_De_Loc2</f>
        <v>#N/A</v>
      </c>
      <c r="J176" s="178" t="e">
        <f>_De_Loc2</f>
        <v>#N/A</v>
      </c>
      <c r="K176" s="178" t="e">
        <f>_De_Loc2</f>
        <v>#N/A</v>
      </c>
      <c r="L176" s="178" t="e">
        <f>_De_Loc2</f>
        <v>#N/A</v>
      </c>
      <c r="M176" s="178" t="e">
        <f>_De_Loc2</f>
        <v>#N/A</v>
      </c>
      <c r="N176" s="178" t="e">
        <f>_De_Loc2</f>
        <v>#N/A</v>
      </c>
      <c r="O176" s="178" t="e">
        <f>_De_Loc2</f>
        <v>#N/A</v>
      </c>
      <c r="P176" s="178"/>
      <c r="Q176" s="114" t="s">
        <v>2580</v>
      </c>
      <c r="R176" s="114"/>
      <c r="S176" s="114"/>
      <c r="T176" s="114"/>
      <c r="U176" s="114"/>
      <c r="V176" s="114"/>
      <c r="W176" s="114"/>
      <c r="X176" s="178"/>
      <c r="Y176" s="231"/>
      <c r="Z176" s="178"/>
      <c r="AA176" s="178" t="e">
        <f>_De_Loc2</f>
        <v>#N/A</v>
      </c>
      <c r="AB176" s="178" t="e">
        <f>_De_Loc2</f>
        <v>#N/A</v>
      </c>
      <c r="AC176" s="178" t="e">
        <f>_De_Loc2</f>
        <v>#N/A</v>
      </c>
      <c r="AD176" s="73">
        <f t="shared" si="6"/>
        <v>290</v>
      </c>
      <c r="AE176" s="178" t="e">
        <f>_De_Loc2</f>
        <v>#N/A</v>
      </c>
      <c r="AF176" s="178" t="e">
        <f>_De_Loc2</f>
        <v>#N/A</v>
      </c>
      <c r="AG176" s="73" t="str">
        <f t="shared" si="8"/>
        <v/>
      </c>
    </row>
    <row r="177" spans="1:33" ht="15.75" x14ac:dyDescent="0.2">
      <c r="A177" s="241" t="s">
        <v>2381</v>
      </c>
      <c r="B177" s="114">
        <f t="shared" si="7"/>
        <v>170</v>
      </c>
      <c r="C177" s="184" t="e">
        <f>_De_Loc2</f>
        <v>#N/A</v>
      </c>
      <c r="D177" s="185" t="e">
        <f>_De_Loc2</f>
        <v>#N/A</v>
      </c>
      <c r="E177" s="192" t="e">
        <f>_De_Loc2</f>
        <v>#N/A</v>
      </c>
      <c r="F177" s="178" t="e">
        <f>_De_Loc2</f>
        <v>#N/A</v>
      </c>
      <c r="G177" s="614" t="e">
        <f>_De_Loc2</f>
        <v>#N/A</v>
      </c>
      <c r="H177" s="615"/>
      <c r="I177" s="178" t="e">
        <f>_De_Loc2</f>
        <v>#N/A</v>
      </c>
      <c r="J177" s="178" t="e">
        <f>_De_Loc2</f>
        <v>#N/A</v>
      </c>
      <c r="K177" s="178" t="e">
        <f>_De_Loc2</f>
        <v>#N/A</v>
      </c>
      <c r="L177" s="178" t="e">
        <f>_De_Loc2</f>
        <v>#N/A</v>
      </c>
      <c r="M177" s="178" t="e">
        <f>_De_Loc2</f>
        <v>#N/A</v>
      </c>
      <c r="N177" s="178" t="e">
        <f>_De_Loc2</f>
        <v>#N/A</v>
      </c>
      <c r="O177" s="178" t="e">
        <f>_De_Loc2</f>
        <v>#N/A</v>
      </c>
      <c r="P177" s="178"/>
      <c r="Q177" s="114" t="s">
        <v>2582</v>
      </c>
      <c r="R177" s="114"/>
      <c r="S177" s="114"/>
      <c r="T177" s="114"/>
      <c r="U177" s="114"/>
      <c r="V177" s="114"/>
      <c r="W177" s="114"/>
      <c r="X177" s="178"/>
      <c r="Y177" s="231"/>
      <c r="Z177" s="178"/>
      <c r="AA177" s="178" t="e">
        <f>_De_Loc2</f>
        <v>#N/A</v>
      </c>
      <c r="AB177" s="178" t="e">
        <f>_De_Loc2</f>
        <v>#N/A</v>
      </c>
      <c r="AC177" s="178" t="e">
        <f>_De_Loc2</f>
        <v>#N/A</v>
      </c>
      <c r="AD177" s="73">
        <f t="shared" si="6"/>
        <v>290</v>
      </c>
      <c r="AE177" s="178" t="e">
        <f>_De_Loc2</f>
        <v>#N/A</v>
      </c>
      <c r="AF177" s="178" t="e">
        <f>_De_Loc2</f>
        <v>#N/A</v>
      </c>
      <c r="AG177" s="73" t="str">
        <f t="shared" si="8"/>
        <v/>
      </c>
    </row>
    <row r="178" spans="1:33" ht="15.75" x14ac:dyDescent="0.2">
      <c r="A178" s="241" t="s">
        <v>2268</v>
      </c>
      <c r="B178" s="114">
        <f t="shared" si="7"/>
        <v>171</v>
      </c>
      <c r="C178" s="184" t="e">
        <f>_De_Loc2</f>
        <v>#N/A</v>
      </c>
      <c r="D178" s="185" t="e">
        <f>_De_Loc2</f>
        <v>#N/A</v>
      </c>
      <c r="E178" s="192" t="e">
        <f>_De_Loc2</f>
        <v>#N/A</v>
      </c>
      <c r="F178" s="178" t="e">
        <f>_De_Loc2</f>
        <v>#N/A</v>
      </c>
      <c r="G178" s="614" t="e">
        <f>_De_Loc2</f>
        <v>#N/A</v>
      </c>
      <c r="H178" s="615"/>
      <c r="I178" s="178" t="e">
        <f>_De_Loc2</f>
        <v>#N/A</v>
      </c>
      <c r="J178" s="178" t="e">
        <f>_De_Loc2</f>
        <v>#N/A</v>
      </c>
      <c r="K178" s="178" t="e">
        <f>_De_Loc2</f>
        <v>#N/A</v>
      </c>
      <c r="L178" s="178" t="e">
        <f>_De_Loc2</f>
        <v>#N/A</v>
      </c>
      <c r="M178" s="178" t="e">
        <f>_De_Loc2</f>
        <v>#N/A</v>
      </c>
      <c r="N178" s="178" t="e">
        <f>_De_Loc2</f>
        <v>#N/A</v>
      </c>
      <c r="O178" s="178" t="e">
        <f>_De_Loc2</f>
        <v>#N/A</v>
      </c>
      <c r="P178" s="178"/>
      <c r="Q178" s="114" t="s">
        <v>2588</v>
      </c>
      <c r="R178" s="114"/>
      <c r="S178" s="114"/>
      <c r="T178" s="114"/>
      <c r="U178" s="114"/>
      <c r="V178" s="114"/>
      <c r="W178" s="114"/>
      <c r="X178" s="178"/>
      <c r="Y178" s="231"/>
      <c r="Z178" s="178"/>
      <c r="AA178" s="178" t="e">
        <f>_De_Loc2</f>
        <v>#N/A</v>
      </c>
      <c r="AB178" s="178" t="e">
        <f>_De_Loc2</f>
        <v>#N/A</v>
      </c>
      <c r="AC178" s="178" t="e">
        <f>_De_Loc2</f>
        <v>#N/A</v>
      </c>
      <c r="AD178" s="73">
        <f t="shared" si="6"/>
        <v>290</v>
      </c>
      <c r="AE178" s="178" t="e">
        <f>_De_Loc2</f>
        <v>#N/A</v>
      </c>
      <c r="AF178" s="178" t="e">
        <f>_De_Loc2</f>
        <v>#N/A</v>
      </c>
      <c r="AG178" s="73" t="str">
        <f t="shared" si="8"/>
        <v/>
      </c>
    </row>
    <row r="179" spans="1:33" ht="15.75" x14ac:dyDescent="0.2">
      <c r="A179" s="241" t="s">
        <v>2288</v>
      </c>
      <c r="B179" s="114">
        <f t="shared" si="7"/>
        <v>172</v>
      </c>
      <c r="C179" s="184" t="e">
        <f>_De_Loc2</f>
        <v>#N/A</v>
      </c>
      <c r="D179" s="185" t="e">
        <f>_De_Loc2</f>
        <v>#N/A</v>
      </c>
      <c r="E179" s="192" t="e">
        <f>_De_Loc2</f>
        <v>#N/A</v>
      </c>
      <c r="F179" s="178" t="e">
        <f>_De_Loc2</f>
        <v>#N/A</v>
      </c>
      <c r="G179" s="614" t="e">
        <f>_De_Loc2</f>
        <v>#N/A</v>
      </c>
      <c r="H179" s="615"/>
      <c r="I179" s="178" t="e">
        <f>_De_Loc2</f>
        <v>#N/A</v>
      </c>
      <c r="J179" s="178" t="e">
        <f>_De_Loc2</f>
        <v>#N/A</v>
      </c>
      <c r="K179" s="178" t="e">
        <f>_De_Loc2</f>
        <v>#N/A</v>
      </c>
      <c r="L179" s="178" t="e">
        <f>_De_Loc2</f>
        <v>#N/A</v>
      </c>
      <c r="M179" s="178" t="e">
        <f>_De_Loc2</f>
        <v>#N/A</v>
      </c>
      <c r="N179" s="178" t="e">
        <f>_De_Loc2</f>
        <v>#N/A</v>
      </c>
      <c r="O179" s="178" t="e">
        <f>_De_Loc2</f>
        <v>#N/A</v>
      </c>
      <c r="P179" s="178"/>
      <c r="Q179" s="114" t="s">
        <v>2580</v>
      </c>
      <c r="R179" s="114"/>
      <c r="S179" s="114"/>
      <c r="T179" s="114"/>
      <c r="U179" s="114"/>
      <c r="V179" s="114"/>
      <c r="W179" s="114"/>
      <c r="X179" s="178"/>
      <c r="Y179" s="231"/>
      <c r="Z179" s="178"/>
      <c r="AA179" s="178" t="e">
        <f>_De_Loc2</f>
        <v>#N/A</v>
      </c>
      <c r="AB179" s="178" t="e">
        <f>_De_Loc2</f>
        <v>#N/A</v>
      </c>
      <c r="AC179" s="178" t="e">
        <f>_De_Loc2</f>
        <v>#N/A</v>
      </c>
      <c r="AD179" s="73">
        <f t="shared" si="6"/>
        <v>290</v>
      </c>
      <c r="AE179" s="178" t="e">
        <f>_De_Loc2</f>
        <v>#N/A</v>
      </c>
      <c r="AF179" s="178" t="e">
        <f>_De_Loc2</f>
        <v>#N/A</v>
      </c>
      <c r="AG179" s="73" t="str">
        <f t="shared" si="8"/>
        <v/>
      </c>
    </row>
    <row r="180" spans="1:33" ht="15.75" x14ac:dyDescent="0.2">
      <c r="A180" s="241" t="s">
        <v>2308</v>
      </c>
      <c r="B180" s="114">
        <f t="shared" si="7"/>
        <v>173</v>
      </c>
      <c r="C180" s="184" t="e">
        <f>_De_Loc2</f>
        <v>#N/A</v>
      </c>
      <c r="D180" s="185" t="e">
        <f>_De_Loc2</f>
        <v>#N/A</v>
      </c>
      <c r="E180" s="192" t="e">
        <f>_De_Loc2</f>
        <v>#N/A</v>
      </c>
      <c r="F180" s="178" t="e">
        <f>_De_Loc2</f>
        <v>#N/A</v>
      </c>
      <c r="G180" s="614" t="e">
        <f>_De_Loc2</f>
        <v>#N/A</v>
      </c>
      <c r="H180" s="615"/>
      <c r="I180" s="178" t="e">
        <f>_De_Loc2</f>
        <v>#N/A</v>
      </c>
      <c r="J180" s="178" t="e">
        <f>_De_Loc2</f>
        <v>#N/A</v>
      </c>
      <c r="K180" s="178" t="e">
        <f>_De_Loc2</f>
        <v>#N/A</v>
      </c>
      <c r="L180" s="178" t="e">
        <f>_De_Loc2</f>
        <v>#N/A</v>
      </c>
      <c r="M180" s="178" t="e">
        <f>_De_Loc2</f>
        <v>#N/A</v>
      </c>
      <c r="N180" s="178" t="e">
        <f>_De_Loc2</f>
        <v>#N/A</v>
      </c>
      <c r="O180" s="178" t="e">
        <f>_De_Loc2</f>
        <v>#N/A</v>
      </c>
      <c r="P180" s="178"/>
      <c r="Q180" s="114" t="s">
        <v>2588</v>
      </c>
      <c r="R180" s="114"/>
      <c r="S180" s="114"/>
      <c r="T180" s="114"/>
      <c r="U180" s="114"/>
      <c r="V180" s="114"/>
      <c r="W180" s="114"/>
      <c r="X180" s="178"/>
      <c r="Y180" s="231"/>
      <c r="Z180" s="178"/>
      <c r="AA180" s="178" t="e">
        <f>_De_Loc2</f>
        <v>#N/A</v>
      </c>
      <c r="AB180" s="178" t="e">
        <f>_De_Loc2</f>
        <v>#N/A</v>
      </c>
      <c r="AC180" s="178" t="e">
        <f>_De_Loc2</f>
        <v>#N/A</v>
      </c>
      <c r="AD180" s="73">
        <f t="shared" si="6"/>
        <v>290</v>
      </c>
      <c r="AE180" s="178" t="e">
        <f>_De_Loc2</f>
        <v>#N/A</v>
      </c>
      <c r="AF180" s="178" t="e">
        <f>_De_Loc2</f>
        <v>#N/A</v>
      </c>
      <c r="AG180" s="73" t="str">
        <f t="shared" si="8"/>
        <v/>
      </c>
    </row>
    <row r="181" spans="1:33" ht="15.75" x14ac:dyDescent="0.25">
      <c r="A181" s="250" t="s">
        <v>2316</v>
      </c>
      <c r="B181" s="114">
        <f t="shared" si="7"/>
        <v>174</v>
      </c>
      <c r="C181" s="184" t="e">
        <f>_De_Loc2</f>
        <v>#N/A</v>
      </c>
      <c r="D181" s="185" t="e">
        <f>_De_Loc2</f>
        <v>#N/A</v>
      </c>
      <c r="E181" s="192" t="e">
        <f>_De_Loc2</f>
        <v>#N/A</v>
      </c>
      <c r="F181" s="178" t="e">
        <f>_De_Loc2</f>
        <v>#N/A</v>
      </c>
      <c r="G181" s="614" t="e">
        <f>_De_Loc2</f>
        <v>#N/A</v>
      </c>
      <c r="H181" s="615"/>
      <c r="I181" s="178" t="e">
        <f>_De_Loc2</f>
        <v>#N/A</v>
      </c>
      <c r="J181" s="178" t="e">
        <f>_De_Loc2</f>
        <v>#N/A</v>
      </c>
      <c r="K181" s="178" t="e">
        <f>_De_Loc2</f>
        <v>#N/A</v>
      </c>
      <c r="L181" s="178" t="e">
        <f>_De_Loc2</f>
        <v>#N/A</v>
      </c>
      <c r="M181" s="178" t="e">
        <f>_De_Loc2</f>
        <v>#N/A</v>
      </c>
      <c r="N181" s="178" t="e">
        <f>_De_Loc2</f>
        <v>#N/A</v>
      </c>
      <c r="O181" s="178" t="e">
        <f>_De_Loc2</f>
        <v>#N/A</v>
      </c>
      <c r="P181" s="178"/>
      <c r="Q181" s="114" t="s">
        <v>2580</v>
      </c>
      <c r="R181" s="114"/>
      <c r="S181" s="114"/>
      <c r="T181" s="114"/>
      <c r="U181" s="114"/>
      <c r="V181" s="114"/>
      <c r="W181" s="114"/>
      <c r="X181" s="178"/>
      <c r="Y181" s="231"/>
      <c r="Z181" s="178"/>
      <c r="AA181" s="178" t="e">
        <f>_De_Loc2</f>
        <v>#N/A</v>
      </c>
      <c r="AB181" s="178" t="e">
        <f>_De_Loc2</f>
        <v>#N/A</v>
      </c>
      <c r="AC181" s="178" t="e">
        <f>_De_Loc2</f>
        <v>#N/A</v>
      </c>
      <c r="AD181" s="73">
        <f t="shared" si="6"/>
        <v>290</v>
      </c>
      <c r="AE181" s="178" t="e">
        <f>_De_Loc2</f>
        <v>#N/A</v>
      </c>
      <c r="AF181" s="178" t="e">
        <f>_De_Loc2</f>
        <v>#N/A</v>
      </c>
      <c r="AG181" s="73" t="str">
        <f t="shared" si="8"/>
        <v/>
      </c>
    </row>
    <row r="182" spans="1:33" ht="15.75" x14ac:dyDescent="0.2">
      <c r="A182" s="257" t="s">
        <v>2491</v>
      </c>
      <c r="B182" s="114">
        <f t="shared" si="7"/>
        <v>175</v>
      </c>
      <c r="C182" s="184" t="e">
        <f>_De_Loc2</f>
        <v>#N/A</v>
      </c>
      <c r="D182" s="185" t="e">
        <f>_De_Loc2</f>
        <v>#N/A</v>
      </c>
      <c r="E182" s="192" t="e">
        <f>_De_Loc2</f>
        <v>#N/A</v>
      </c>
      <c r="F182" s="178" t="e">
        <f>_De_Loc2</f>
        <v>#N/A</v>
      </c>
      <c r="G182" s="614" t="e">
        <f>_De_Loc2</f>
        <v>#N/A</v>
      </c>
      <c r="H182" s="615"/>
      <c r="I182" s="178" t="e">
        <f>_De_Loc2</f>
        <v>#N/A</v>
      </c>
      <c r="J182" s="178" t="e">
        <f>_De_Loc2</f>
        <v>#N/A</v>
      </c>
      <c r="K182" s="178" t="e">
        <f>_De_Loc2</f>
        <v>#N/A</v>
      </c>
      <c r="L182" s="178" t="e">
        <f>_De_Loc2</f>
        <v>#N/A</v>
      </c>
      <c r="M182" s="178" t="e">
        <f>_De_Loc2</f>
        <v>#N/A</v>
      </c>
      <c r="N182" s="178" t="e">
        <f>_De_Loc2</f>
        <v>#N/A</v>
      </c>
      <c r="O182" s="178" t="e">
        <f>_De_Loc2</f>
        <v>#N/A</v>
      </c>
      <c r="P182" s="178"/>
      <c r="Q182" s="114" t="s">
        <v>2556</v>
      </c>
      <c r="R182" s="114"/>
      <c r="S182" s="114"/>
      <c r="T182" s="114"/>
      <c r="U182" s="114"/>
      <c r="V182" s="114"/>
      <c r="W182" s="114"/>
      <c r="X182" s="178"/>
      <c r="Y182" s="231"/>
      <c r="Z182" s="178"/>
      <c r="AA182" s="178" t="e">
        <f>_De_Loc2</f>
        <v>#N/A</v>
      </c>
      <c r="AB182" s="178" t="e">
        <f>_De_Loc2</f>
        <v>#N/A</v>
      </c>
      <c r="AC182" s="178" t="e">
        <f>_De_Loc2</f>
        <v>#N/A</v>
      </c>
      <c r="AD182" s="73">
        <f t="shared" si="6"/>
        <v>290</v>
      </c>
      <c r="AE182" s="178" t="e">
        <f>_De_Loc2</f>
        <v>#N/A</v>
      </c>
      <c r="AF182" s="178" t="e">
        <f>_De_Loc2</f>
        <v>#N/A</v>
      </c>
      <c r="AG182" s="73" t="str">
        <f t="shared" si="8"/>
        <v/>
      </c>
    </row>
    <row r="183" spans="1:33" ht="15.75" x14ac:dyDescent="0.2">
      <c r="A183" s="241" t="s">
        <v>2251</v>
      </c>
      <c r="B183" s="58">
        <f t="shared" si="7"/>
        <v>176</v>
      </c>
      <c r="C183" s="380" t="e">
        <f>_De_Loc2</f>
        <v>#N/A</v>
      </c>
      <c r="D183" s="187" t="e">
        <f>_De_Loc2</f>
        <v>#N/A</v>
      </c>
      <c r="E183" s="381" t="e">
        <f>_De_Loc2</f>
        <v>#N/A</v>
      </c>
      <c r="F183" s="58" t="e">
        <f>_De_Loc2</f>
        <v>#N/A</v>
      </c>
      <c r="G183" s="616" t="e">
        <f>_De_Loc2</f>
        <v>#N/A</v>
      </c>
      <c r="H183" s="617"/>
      <c r="I183" s="58" t="e">
        <f>_De_Loc2</f>
        <v>#N/A</v>
      </c>
      <c r="J183" s="58" t="e">
        <f>_De_Loc2</f>
        <v>#N/A</v>
      </c>
      <c r="K183" s="58" t="e">
        <f>_De_Loc2</f>
        <v>#N/A</v>
      </c>
      <c r="L183" s="58" t="e">
        <f>_De_Loc2</f>
        <v>#N/A</v>
      </c>
      <c r="M183" s="58" t="e">
        <f>_De_Loc2</f>
        <v>#N/A</v>
      </c>
      <c r="N183" s="58" t="e">
        <f>_De_Loc2</f>
        <v>#N/A</v>
      </c>
      <c r="O183" s="58" t="e">
        <f>_De_Loc2</f>
        <v>#N/A</v>
      </c>
      <c r="P183" s="58"/>
      <c r="Q183" s="58" t="s">
        <v>2588</v>
      </c>
      <c r="R183" s="58"/>
      <c r="S183" s="114"/>
      <c r="T183" s="114"/>
      <c r="U183" s="114"/>
      <c r="V183" s="114"/>
      <c r="W183" s="114"/>
      <c r="X183" s="178"/>
      <c r="Y183" s="231"/>
      <c r="Z183" s="178"/>
      <c r="AA183" s="178" t="e">
        <f>_De_Loc2</f>
        <v>#N/A</v>
      </c>
      <c r="AB183" s="178" t="e">
        <f>_De_Loc2</f>
        <v>#N/A</v>
      </c>
      <c r="AC183" s="178" t="e">
        <f>_De_Loc2</f>
        <v>#N/A</v>
      </c>
      <c r="AD183" s="73">
        <f t="shared" si="6"/>
        <v>290</v>
      </c>
      <c r="AE183" s="178" t="e">
        <f>_De_Loc2</f>
        <v>#N/A</v>
      </c>
      <c r="AF183" s="178" t="e">
        <f>_De_Loc2</f>
        <v>#N/A</v>
      </c>
      <c r="AG183" s="73" t="str">
        <f t="shared" si="8"/>
        <v/>
      </c>
    </row>
    <row r="184" spans="1:33" ht="15.75" x14ac:dyDescent="0.2">
      <c r="A184" s="241" t="s">
        <v>2332</v>
      </c>
      <c r="B184" s="178">
        <f t="shared" si="7"/>
        <v>177</v>
      </c>
      <c r="C184" s="184" t="e">
        <f>_De_Loc2</f>
        <v>#N/A</v>
      </c>
      <c r="D184" s="185" t="e">
        <f>_De_Loc2</f>
        <v>#N/A</v>
      </c>
      <c r="E184" s="192" t="e">
        <f>_De_Loc2</f>
        <v>#N/A</v>
      </c>
      <c r="F184" s="178" t="e">
        <f>_De_Loc2</f>
        <v>#N/A</v>
      </c>
      <c r="G184" s="618" t="e">
        <f>_De_Loc2</f>
        <v>#N/A</v>
      </c>
      <c r="H184" s="619"/>
      <c r="I184" s="178" t="e">
        <f>_De_Loc2</f>
        <v>#N/A</v>
      </c>
      <c r="J184" s="178" t="e">
        <f>_De_Loc2</f>
        <v>#N/A</v>
      </c>
      <c r="K184" s="178" t="e">
        <f>_De_Loc2</f>
        <v>#N/A</v>
      </c>
      <c r="L184" s="178" t="e">
        <f>_De_Loc2</f>
        <v>#N/A</v>
      </c>
      <c r="M184" s="178" t="e">
        <f>_De_Loc2</f>
        <v>#N/A</v>
      </c>
      <c r="N184" s="178" t="e">
        <f>_De_Loc2</f>
        <v>#N/A</v>
      </c>
      <c r="O184" s="178" t="e">
        <f>_De_Loc2</f>
        <v>#N/A</v>
      </c>
      <c r="P184" s="178"/>
      <c r="Q184" s="178" t="s">
        <v>2588</v>
      </c>
      <c r="R184" s="178"/>
      <c r="S184" s="114"/>
      <c r="T184" s="114"/>
      <c r="U184" s="114"/>
      <c r="V184" s="114"/>
      <c r="W184" s="114"/>
      <c r="X184" s="178"/>
      <c r="Y184" s="231"/>
      <c r="Z184" s="178"/>
      <c r="AA184" s="178" t="e">
        <f>_De_Loc2</f>
        <v>#N/A</v>
      </c>
      <c r="AB184" s="178" t="e">
        <f>_De_Loc2</f>
        <v>#N/A</v>
      </c>
      <c r="AC184" s="178" t="e">
        <f>_De_Loc2</f>
        <v>#N/A</v>
      </c>
      <c r="AD184" s="73">
        <f t="shared" si="6"/>
        <v>290</v>
      </c>
      <c r="AE184" s="178" t="e">
        <f>_De_Loc2</f>
        <v>#N/A</v>
      </c>
      <c r="AF184" s="178" t="e">
        <f>_De_Loc2</f>
        <v>#N/A</v>
      </c>
      <c r="AG184" s="73" t="str">
        <f t="shared" si="8"/>
        <v/>
      </c>
    </row>
    <row r="185" spans="1:33" ht="15.75" x14ac:dyDescent="0.2">
      <c r="A185" s="241" t="s">
        <v>2480</v>
      </c>
      <c r="B185" s="114">
        <f t="shared" si="7"/>
        <v>178</v>
      </c>
      <c r="C185" s="184" t="e">
        <f>_De_Loc2</f>
        <v>#N/A</v>
      </c>
      <c r="D185" s="185" t="e">
        <f>_De_Loc2</f>
        <v>#N/A</v>
      </c>
      <c r="E185" s="192" t="e">
        <f>_De_Loc2</f>
        <v>#N/A</v>
      </c>
      <c r="F185" s="178" t="e">
        <f>_De_Loc2</f>
        <v>#N/A</v>
      </c>
      <c r="G185" s="614" t="e">
        <f>_De_Loc2</f>
        <v>#N/A</v>
      </c>
      <c r="H185" s="615"/>
      <c r="I185" s="178" t="e">
        <f>_De_Loc2</f>
        <v>#N/A</v>
      </c>
      <c r="J185" s="178" t="e">
        <f>_De_Loc2</f>
        <v>#N/A</v>
      </c>
      <c r="K185" s="178" t="e">
        <f>_De_Loc2</f>
        <v>#N/A</v>
      </c>
      <c r="L185" s="178" t="e">
        <f>_De_Loc2</f>
        <v>#N/A</v>
      </c>
      <c r="M185" s="178" t="e">
        <f>_De_Loc2</f>
        <v>#N/A</v>
      </c>
      <c r="N185" s="178" t="e">
        <f>_De_Loc2</f>
        <v>#N/A</v>
      </c>
      <c r="O185" s="178" t="e">
        <f>_De_Loc2</f>
        <v>#N/A</v>
      </c>
      <c r="P185" s="178"/>
      <c r="Q185" s="114" t="s">
        <v>2588</v>
      </c>
      <c r="R185" s="114"/>
      <c r="S185" s="114"/>
      <c r="T185" s="114"/>
      <c r="U185" s="114"/>
      <c r="V185" s="114"/>
      <c r="W185" s="114"/>
      <c r="X185" s="178"/>
      <c r="Y185" s="231"/>
      <c r="Z185" s="178"/>
      <c r="AA185" s="178" t="e">
        <f>_De_Loc2</f>
        <v>#N/A</v>
      </c>
      <c r="AB185" s="178" t="e">
        <f>_De_Loc2</f>
        <v>#N/A</v>
      </c>
      <c r="AC185" s="178" t="e">
        <f>_De_Loc2</f>
        <v>#N/A</v>
      </c>
      <c r="AD185" s="73">
        <f t="shared" si="6"/>
        <v>290</v>
      </c>
      <c r="AE185" s="178" t="e">
        <f>_De_Loc2</f>
        <v>#N/A</v>
      </c>
      <c r="AF185" s="178" t="e">
        <f>_De_Loc2</f>
        <v>#N/A</v>
      </c>
      <c r="AG185" s="73" t="str">
        <f t="shared" si="8"/>
        <v/>
      </c>
    </row>
    <row r="186" spans="1:33" ht="15.75" x14ac:dyDescent="0.2">
      <c r="A186" s="241" t="s">
        <v>2329</v>
      </c>
      <c r="B186" s="114">
        <f t="shared" si="7"/>
        <v>179</v>
      </c>
      <c r="C186" s="184" t="e">
        <f>_De_Loc2</f>
        <v>#N/A</v>
      </c>
      <c r="D186" s="185" t="e">
        <f>_De_Loc2</f>
        <v>#N/A</v>
      </c>
      <c r="E186" s="192" t="e">
        <f>_De_Loc2</f>
        <v>#N/A</v>
      </c>
      <c r="F186" s="178" t="e">
        <f>_De_Loc2</f>
        <v>#N/A</v>
      </c>
      <c r="G186" s="614" t="e">
        <f>_De_Loc2</f>
        <v>#N/A</v>
      </c>
      <c r="H186" s="615"/>
      <c r="I186" s="178" t="e">
        <f>_De_Loc2</f>
        <v>#N/A</v>
      </c>
      <c r="J186" s="178" t="e">
        <f>_De_Loc2</f>
        <v>#N/A</v>
      </c>
      <c r="K186" s="178" t="e">
        <f>_De_Loc2</f>
        <v>#N/A</v>
      </c>
      <c r="L186" s="178" t="e">
        <f>_De_Loc2</f>
        <v>#N/A</v>
      </c>
      <c r="M186" s="178" t="e">
        <f>_De_Loc2</f>
        <v>#N/A</v>
      </c>
      <c r="N186" s="178" t="e">
        <f>_De_Loc2</f>
        <v>#N/A</v>
      </c>
      <c r="O186" s="178" t="e">
        <f>_De_Loc2</f>
        <v>#N/A</v>
      </c>
      <c r="P186" s="178"/>
      <c r="Q186" s="114" t="s">
        <v>2588</v>
      </c>
      <c r="R186" s="114"/>
      <c r="S186" s="114"/>
      <c r="T186" s="114"/>
      <c r="U186" s="114"/>
      <c r="V186" s="114"/>
      <c r="W186" s="114"/>
      <c r="X186" s="178"/>
      <c r="Y186" s="231"/>
      <c r="Z186" s="178"/>
      <c r="AA186" s="178" t="e">
        <f>_De_Loc2</f>
        <v>#N/A</v>
      </c>
      <c r="AB186" s="178" t="e">
        <f>_De_Loc2</f>
        <v>#N/A</v>
      </c>
      <c r="AC186" s="178" t="e">
        <f>_De_Loc2</f>
        <v>#N/A</v>
      </c>
      <c r="AD186" s="73">
        <f t="shared" si="6"/>
        <v>290</v>
      </c>
      <c r="AE186" s="178" t="e">
        <f>_De_Loc2</f>
        <v>#N/A</v>
      </c>
      <c r="AF186" s="178" t="e">
        <f>_De_Loc2</f>
        <v>#N/A</v>
      </c>
      <c r="AG186" s="73" t="str">
        <f t="shared" si="8"/>
        <v/>
      </c>
    </row>
    <row r="187" spans="1:33" ht="15.75" x14ac:dyDescent="0.2">
      <c r="A187" s="241" t="s">
        <v>2502</v>
      </c>
      <c r="B187" s="114">
        <f t="shared" si="7"/>
        <v>180</v>
      </c>
      <c r="C187" s="184" t="e">
        <f>_De_Loc2</f>
        <v>#N/A</v>
      </c>
      <c r="D187" s="185" t="e">
        <f>_De_Loc2</f>
        <v>#N/A</v>
      </c>
      <c r="E187" s="192" t="e">
        <f>_De_Loc2</f>
        <v>#N/A</v>
      </c>
      <c r="F187" s="178" t="e">
        <f>_De_Loc2</f>
        <v>#N/A</v>
      </c>
      <c r="G187" s="614" t="e">
        <f>_De_Loc2</f>
        <v>#N/A</v>
      </c>
      <c r="H187" s="615"/>
      <c r="I187" s="178" t="e">
        <f>_De_Loc2</f>
        <v>#N/A</v>
      </c>
      <c r="J187" s="178" t="e">
        <f>_De_Loc2</f>
        <v>#N/A</v>
      </c>
      <c r="K187" s="178" t="e">
        <f>_De_Loc2</f>
        <v>#N/A</v>
      </c>
      <c r="L187" s="178" t="e">
        <f>_De_Loc2</f>
        <v>#N/A</v>
      </c>
      <c r="M187" s="178" t="e">
        <f>_De_Loc2</f>
        <v>#N/A</v>
      </c>
      <c r="N187" s="178" t="e">
        <f>_De_Loc2</f>
        <v>#N/A</v>
      </c>
      <c r="O187" s="178" t="e">
        <f>_De_Loc2</f>
        <v>#N/A</v>
      </c>
      <c r="P187" s="178"/>
      <c r="Q187" s="114" t="s">
        <v>2588</v>
      </c>
      <c r="R187" s="114"/>
      <c r="S187" s="114"/>
      <c r="T187" s="114"/>
      <c r="U187" s="114"/>
      <c r="V187" s="114"/>
      <c r="W187" s="114"/>
      <c r="X187" s="178"/>
      <c r="Y187" s="231"/>
      <c r="Z187" s="178"/>
      <c r="AA187" s="178" t="e">
        <f>_De_Loc2</f>
        <v>#N/A</v>
      </c>
      <c r="AB187" s="178" t="e">
        <f>_De_Loc2</f>
        <v>#N/A</v>
      </c>
      <c r="AC187" s="178" t="e">
        <f>_De_Loc2</f>
        <v>#N/A</v>
      </c>
      <c r="AD187" s="73">
        <f t="shared" si="6"/>
        <v>290</v>
      </c>
      <c r="AE187" s="178" t="e">
        <f>_De_Loc2</f>
        <v>#N/A</v>
      </c>
      <c r="AF187" s="178" t="e">
        <f>_De_Loc2</f>
        <v>#N/A</v>
      </c>
      <c r="AG187" s="73" t="str">
        <f t="shared" si="8"/>
        <v/>
      </c>
    </row>
    <row r="188" spans="1:33" ht="15.75" x14ac:dyDescent="0.2">
      <c r="A188" s="241" t="s">
        <v>2290</v>
      </c>
      <c r="B188" s="114">
        <f t="shared" si="7"/>
        <v>181</v>
      </c>
      <c r="C188" s="184" t="e">
        <f>_De_Loc2</f>
        <v>#N/A</v>
      </c>
      <c r="D188" s="185" t="e">
        <f>_De_Loc2</f>
        <v>#N/A</v>
      </c>
      <c r="E188" s="192" t="e">
        <f>_De_Loc2</f>
        <v>#N/A</v>
      </c>
      <c r="F188" s="178" t="e">
        <f>_De_Loc2</f>
        <v>#N/A</v>
      </c>
      <c r="G188" s="614" t="e">
        <f>_De_Loc2</f>
        <v>#N/A</v>
      </c>
      <c r="H188" s="615"/>
      <c r="I188" s="178" t="e">
        <f>_De_Loc2</f>
        <v>#N/A</v>
      </c>
      <c r="J188" s="178" t="e">
        <f>_De_Loc2</f>
        <v>#N/A</v>
      </c>
      <c r="K188" s="178" t="e">
        <f>_De_Loc2</f>
        <v>#N/A</v>
      </c>
      <c r="L188" s="178" t="e">
        <f>_De_Loc2</f>
        <v>#N/A</v>
      </c>
      <c r="M188" s="178" t="e">
        <f>_De_Loc2</f>
        <v>#N/A</v>
      </c>
      <c r="N188" s="178" t="e">
        <f>_De_Loc2</f>
        <v>#N/A</v>
      </c>
      <c r="O188" s="178" t="e">
        <f>_De_Loc2</f>
        <v>#N/A</v>
      </c>
      <c r="P188" s="178"/>
      <c r="Q188" s="114" t="s">
        <v>2588</v>
      </c>
      <c r="R188" s="114"/>
      <c r="S188" s="114"/>
      <c r="T188" s="114"/>
      <c r="U188" s="114"/>
      <c r="V188" s="114"/>
      <c r="W188" s="114"/>
      <c r="X188" s="178"/>
      <c r="Y188" s="231"/>
      <c r="Z188" s="178"/>
      <c r="AA188" s="178" t="e">
        <f>_De_Loc2</f>
        <v>#N/A</v>
      </c>
      <c r="AB188" s="178" t="e">
        <f>_De_Loc2</f>
        <v>#N/A</v>
      </c>
      <c r="AC188" s="178" t="e">
        <f>_De_Loc2</f>
        <v>#N/A</v>
      </c>
      <c r="AD188" s="73">
        <f t="shared" si="6"/>
        <v>290</v>
      </c>
      <c r="AE188" s="178" t="e">
        <f>_De_Loc2</f>
        <v>#N/A</v>
      </c>
      <c r="AF188" s="178" t="e">
        <f>_De_Loc2</f>
        <v>#N/A</v>
      </c>
      <c r="AG188" s="73" t="str">
        <f t="shared" si="8"/>
        <v/>
      </c>
    </row>
    <row r="189" spans="1:33" ht="15.75" x14ac:dyDescent="0.2">
      <c r="A189" s="241" t="s">
        <v>2285</v>
      </c>
      <c r="B189" s="114">
        <f t="shared" si="7"/>
        <v>182</v>
      </c>
      <c r="C189" s="184" t="e">
        <f>_De_Loc2</f>
        <v>#N/A</v>
      </c>
      <c r="D189" s="185" t="e">
        <f>_De_Loc2</f>
        <v>#N/A</v>
      </c>
      <c r="E189" s="192" t="e">
        <f>_De_Loc2</f>
        <v>#N/A</v>
      </c>
      <c r="F189" s="178" t="e">
        <f>_De_Loc2</f>
        <v>#N/A</v>
      </c>
      <c r="G189" s="614" t="e">
        <f>_De_Loc2</f>
        <v>#N/A</v>
      </c>
      <c r="H189" s="615"/>
      <c r="I189" s="178" t="e">
        <f>_De_Loc2</f>
        <v>#N/A</v>
      </c>
      <c r="J189" s="178" t="e">
        <f>_De_Loc2</f>
        <v>#N/A</v>
      </c>
      <c r="K189" s="178" t="e">
        <f>_De_Loc2</f>
        <v>#N/A</v>
      </c>
      <c r="L189" s="178" t="e">
        <f>_De_Loc2</f>
        <v>#N/A</v>
      </c>
      <c r="M189" s="178" t="e">
        <f>_De_Loc2</f>
        <v>#N/A</v>
      </c>
      <c r="N189" s="178" t="e">
        <f>_De_Loc2</f>
        <v>#N/A</v>
      </c>
      <c r="O189" s="178" t="e">
        <f>_De_Loc2</f>
        <v>#N/A</v>
      </c>
      <c r="P189" s="178"/>
      <c r="Q189" s="114" t="s">
        <v>2572</v>
      </c>
      <c r="R189" s="114"/>
      <c r="S189" s="114"/>
      <c r="T189" s="114"/>
      <c r="U189" s="114"/>
      <c r="V189" s="114"/>
      <c r="W189" s="199"/>
      <c r="X189" s="178"/>
      <c r="Y189" s="231"/>
      <c r="Z189" s="178"/>
      <c r="AA189" s="178" t="e">
        <f>_De_Loc2</f>
        <v>#N/A</v>
      </c>
      <c r="AB189" s="178" t="e">
        <f>_De_Loc2</f>
        <v>#N/A</v>
      </c>
      <c r="AC189" s="178" t="e">
        <f>_De_Loc2</f>
        <v>#N/A</v>
      </c>
      <c r="AD189" s="73">
        <f t="shared" si="6"/>
        <v>290</v>
      </c>
      <c r="AE189" s="178" t="e">
        <f>_De_Loc2</f>
        <v>#N/A</v>
      </c>
      <c r="AF189" s="178" t="e">
        <f>_De_Loc2</f>
        <v>#N/A</v>
      </c>
      <c r="AG189" s="73" t="str">
        <f t="shared" si="8"/>
        <v/>
      </c>
    </row>
    <row r="190" spans="1:33" ht="15.75" x14ac:dyDescent="0.2">
      <c r="A190" s="241" t="s">
        <v>2272</v>
      </c>
      <c r="B190" s="114">
        <f t="shared" si="7"/>
        <v>183</v>
      </c>
      <c r="C190" s="184" t="e">
        <f>_De_Loc2</f>
        <v>#N/A</v>
      </c>
      <c r="D190" s="185" t="e">
        <f>_De_Loc2</f>
        <v>#N/A</v>
      </c>
      <c r="E190" s="192" t="e">
        <f>_De_Loc2</f>
        <v>#N/A</v>
      </c>
      <c r="F190" s="178" t="e">
        <f>_De_Loc2</f>
        <v>#N/A</v>
      </c>
      <c r="G190" s="614" t="e">
        <f>_De_Loc2</f>
        <v>#N/A</v>
      </c>
      <c r="H190" s="615"/>
      <c r="I190" s="178" t="e">
        <f>_De_Loc2</f>
        <v>#N/A</v>
      </c>
      <c r="J190" s="178" t="e">
        <f>_De_Loc2</f>
        <v>#N/A</v>
      </c>
      <c r="K190" s="178" t="e">
        <f>_De_Loc2</f>
        <v>#N/A</v>
      </c>
      <c r="L190" s="178" t="e">
        <f>_De_Loc2</f>
        <v>#N/A</v>
      </c>
      <c r="M190" s="178" t="e">
        <f>_De_Loc2</f>
        <v>#N/A</v>
      </c>
      <c r="N190" s="178" t="e">
        <f>_De_Loc2</f>
        <v>#N/A</v>
      </c>
      <c r="O190" s="178" t="e">
        <f>_De_Loc2</f>
        <v>#N/A</v>
      </c>
      <c r="P190" s="178"/>
      <c r="Q190" s="114" t="s">
        <v>2572</v>
      </c>
      <c r="R190" s="114"/>
      <c r="S190" s="114"/>
      <c r="T190" s="114"/>
      <c r="U190" s="114"/>
      <c r="V190" s="114"/>
      <c r="W190" s="114"/>
      <c r="X190" s="178"/>
      <c r="Y190" s="231"/>
      <c r="Z190" s="178"/>
      <c r="AA190" s="178" t="e">
        <f>_De_Loc2</f>
        <v>#N/A</v>
      </c>
      <c r="AB190" s="178" t="e">
        <f>_De_Loc2</f>
        <v>#N/A</v>
      </c>
      <c r="AC190" s="178" t="e">
        <f>_De_Loc2</f>
        <v>#N/A</v>
      </c>
      <c r="AD190" s="73">
        <f t="shared" si="6"/>
        <v>290</v>
      </c>
      <c r="AE190" s="178" t="e">
        <f>_De_Loc2</f>
        <v>#N/A</v>
      </c>
      <c r="AF190" s="178" t="e">
        <f>_De_Loc2</f>
        <v>#N/A</v>
      </c>
      <c r="AG190" s="73" t="str">
        <f t="shared" si="8"/>
        <v/>
      </c>
    </row>
    <row r="191" spans="1:33" ht="15.75" x14ac:dyDescent="0.2">
      <c r="A191" s="241" t="s">
        <v>2536</v>
      </c>
      <c r="B191" s="114">
        <f t="shared" si="7"/>
        <v>184</v>
      </c>
      <c r="C191" s="184" t="e">
        <f>_De_Loc2</f>
        <v>#N/A</v>
      </c>
      <c r="D191" s="185" t="e">
        <f>_De_Loc2</f>
        <v>#N/A</v>
      </c>
      <c r="E191" s="192" t="e">
        <f>_De_Loc2</f>
        <v>#N/A</v>
      </c>
      <c r="F191" s="178" t="e">
        <f>_De_Loc2</f>
        <v>#N/A</v>
      </c>
      <c r="G191" s="614" t="e">
        <f>_De_Loc2</f>
        <v>#N/A</v>
      </c>
      <c r="H191" s="615"/>
      <c r="I191" s="178" t="e">
        <f>_De_Loc2</f>
        <v>#N/A</v>
      </c>
      <c r="J191" s="178" t="e">
        <f>_De_Loc2</f>
        <v>#N/A</v>
      </c>
      <c r="K191" s="178" t="e">
        <f>_De_Loc2</f>
        <v>#N/A</v>
      </c>
      <c r="L191" s="178" t="e">
        <f>_De_Loc2</f>
        <v>#N/A</v>
      </c>
      <c r="M191" s="178" t="e">
        <f>_De_Loc2</f>
        <v>#N/A</v>
      </c>
      <c r="N191" s="178" t="e">
        <f>_De_Loc2</f>
        <v>#N/A</v>
      </c>
      <c r="O191" s="178" t="e">
        <f>_De_Loc2</f>
        <v>#N/A</v>
      </c>
      <c r="P191" s="178"/>
      <c r="Q191" s="114" t="s">
        <v>2588</v>
      </c>
      <c r="R191" s="114"/>
      <c r="S191" s="114"/>
      <c r="T191" s="114"/>
      <c r="U191" s="114"/>
      <c r="V191" s="114"/>
      <c r="W191" s="114"/>
      <c r="X191" s="178"/>
      <c r="Y191" s="231"/>
      <c r="Z191" s="178"/>
      <c r="AA191" s="178" t="e">
        <f>_De_Loc2</f>
        <v>#N/A</v>
      </c>
      <c r="AB191" s="178" t="e">
        <f>_De_Loc2</f>
        <v>#N/A</v>
      </c>
      <c r="AC191" s="178" t="e">
        <f>_De_Loc2</f>
        <v>#N/A</v>
      </c>
      <c r="AD191" s="73">
        <f t="shared" si="6"/>
        <v>290</v>
      </c>
      <c r="AE191" s="178" t="e">
        <f>_De_Loc2</f>
        <v>#N/A</v>
      </c>
      <c r="AF191" s="178" t="e">
        <f>_De_Loc2</f>
        <v>#N/A</v>
      </c>
      <c r="AG191" s="73" t="str">
        <f t="shared" si="8"/>
        <v/>
      </c>
    </row>
    <row r="192" spans="1:33" ht="15.75" x14ac:dyDescent="0.2">
      <c r="A192" s="241" t="s">
        <v>2351</v>
      </c>
      <c r="B192" s="114">
        <f t="shared" si="7"/>
        <v>185</v>
      </c>
      <c r="C192" s="184" t="e">
        <f>_De_Loc2</f>
        <v>#N/A</v>
      </c>
      <c r="D192" s="185" t="e">
        <f>_De_Loc2</f>
        <v>#N/A</v>
      </c>
      <c r="E192" s="192" t="e">
        <f>_De_Loc2</f>
        <v>#N/A</v>
      </c>
      <c r="F192" s="178" t="e">
        <f>_De_Loc2</f>
        <v>#N/A</v>
      </c>
      <c r="G192" s="614" t="e">
        <f>_De_Loc2</f>
        <v>#N/A</v>
      </c>
      <c r="H192" s="615"/>
      <c r="I192" s="178" t="e">
        <f>_De_Loc2</f>
        <v>#N/A</v>
      </c>
      <c r="J192" s="178" t="e">
        <f>_De_Loc2</f>
        <v>#N/A</v>
      </c>
      <c r="K192" s="178" t="e">
        <f>_De_Loc2</f>
        <v>#N/A</v>
      </c>
      <c r="L192" s="178" t="e">
        <f>_De_Loc2</f>
        <v>#N/A</v>
      </c>
      <c r="M192" s="178" t="e">
        <f>_De_Loc2</f>
        <v>#N/A</v>
      </c>
      <c r="N192" s="178" t="e">
        <f>_De_Loc2</f>
        <v>#N/A</v>
      </c>
      <c r="O192" s="178" t="e">
        <f>_De_Loc2</f>
        <v>#N/A</v>
      </c>
      <c r="P192" s="178"/>
      <c r="Q192" s="114" t="s">
        <v>2556</v>
      </c>
      <c r="R192" s="114"/>
      <c r="S192" s="114"/>
      <c r="T192" s="114"/>
      <c r="U192" s="114"/>
      <c r="V192" s="114"/>
      <c r="W192" s="114"/>
      <c r="X192" s="178"/>
      <c r="Y192" s="231"/>
      <c r="Z192" s="178"/>
      <c r="AA192" s="178" t="e">
        <f>_De_Loc2</f>
        <v>#N/A</v>
      </c>
      <c r="AB192" s="178" t="e">
        <f>_De_Loc2</f>
        <v>#N/A</v>
      </c>
      <c r="AC192" s="178" t="e">
        <f>_De_Loc2</f>
        <v>#N/A</v>
      </c>
      <c r="AD192" s="73">
        <f t="shared" si="6"/>
        <v>290</v>
      </c>
      <c r="AE192" s="178" t="e">
        <f>_De_Loc2</f>
        <v>#N/A</v>
      </c>
      <c r="AF192" s="178" t="e">
        <f>_De_Loc2</f>
        <v>#N/A</v>
      </c>
      <c r="AG192" s="73" t="str">
        <f t="shared" si="8"/>
        <v/>
      </c>
    </row>
    <row r="193" spans="1:33" ht="15.75" x14ac:dyDescent="0.2">
      <c r="A193" s="241" t="s">
        <v>2337</v>
      </c>
      <c r="B193" s="114">
        <f t="shared" si="7"/>
        <v>186</v>
      </c>
      <c r="C193" s="184" t="e">
        <f>_De_Loc2</f>
        <v>#N/A</v>
      </c>
      <c r="D193" s="185" t="e">
        <f>_De_Loc2</f>
        <v>#N/A</v>
      </c>
      <c r="E193" s="192" t="e">
        <f>_De_Loc2</f>
        <v>#N/A</v>
      </c>
      <c r="F193" s="178" t="e">
        <f>_De_Loc2</f>
        <v>#N/A</v>
      </c>
      <c r="G193" s="614" t="e">
        <f>_De_Loc2</f>
        <v>#N/A</v>
      </c>
      <c r="H193" s="615"/>
      <c r="I193" s="178" t="e">
        <f>_De_Loc2</f>
        <v>#N/A</v>
      </c>
      <c r="J193" s="178" t="e">
        <f>_De_Loc2</f>
        <v>#N/A</v>
      </c>
      <c r="K193" s="178" t="e">
        <f>_De_Loc2</f>
        <v>#N/A</v>
      </c>
      <c r="L193" s="178" t="e">
        <f>_De_Loc2</f>
        <v>#N/A</v>
      </c>
      <c r="M193" s="178" t="e">
        <f>_De_Loc2</f>
        <v>#N/A</v>
      </c>
      <c r="N193" s="178" t="e">
        <f>_De_Loc2</f>
        <v>#N/A</v>
      </c>
      <c r="O193" s="178" t="e">
        <f>_De_Loc2</f>
        <v>#N/A</v>
      </c>
      <c r="P193" s="178"/>
      <c r="Q193" s="114" t="s">
        <v>2556</v>
      </c>
      <c r="R193" s="114"/>
      <c r="S193" s="114"/>
      <c r="T193" s="114"/>
      <c r="U193" s="114"/>
      <c r="V193" s="114"/>
      <c r="W193" s="114"/>
      <c r="X193" s="178"/>
      <c r="Y193" s="231"/>
      <c r="Z193" s="178"/>
      <c r="AA193" s="178" t="e">
        <f>_De_Loc2</f>
        <v>#N/A</v>
      </c>
      <c r="AB193" s="178" t="e">
        <f>_De_Loc2</f>
        <v>#N/A</v>
      </c>
      <c r="AC193" s="178" t="e">
        <f>_De_Loc2</f>
        <v>#N/A</v>
      </c>
      <c r="AD193" s="73">
        <f t="shared" si="6"/>
        <v>290</v>
      </c>
      <c r="AE193" s="178" t="e">
        <f>_De_Loc2</f>
        <v>#N/A</v>
      </c>
      <c r="AF193" s="178" t="e">
        <f>_De_Loc2</f>
        <v>#N/A</v>
      </c>
      <c r="AG193" s="73" t="str">
        <f t="shared" si="8"/>
        <v/>
      </c>
    </row>
    <row r="194" spans="1:33" ht="15.75" x14ac:dyDescent="0.2">
      <c r="A194" s="241" t="s">
        <v>2305</v>
      </c>
      <c r="B194" s="58">
        <f t="shared" si="7"/>
        <v>187</v>
      </c>
      <c r="C194" s="380" t="e">
        <f>_De_Loc2</f>
        <v>#N/A</v>
      </c>
      <c r="D194" s="187" t="e">
        <f>_De_Loc2</f>
        <v>#N/A</v>
      </c>
      <c r="E194" s="381" t="e">
        <f>_De_Loc2</f>
        <v>#N/A</v>
      </c>
      <c r="F194" s="58" t="e">
        <f>_De_Loc2</f>
        <v>#N/A</v>
      </c>
      <c r="G194" s="616" t="e">
        <f>_De_Loc2</f>
        <v>#N/A</v>
      </c>
      <c r="H194" s="617"/>
      <c r="I194" s="58" t="e">
        <f>_De_Loc2</f>
        <v>#N/A</v>
      </c>
      <c r="J194" s="58" t="e">
        <f>_De_Loc2</f>
        <v>#N/A</v>
      </c>
      <c r="K194" s="58" t="e">
        <f>_De_Loc2</f>
        <v>#N/A</v>
      </c>
      <c r="L194" s="58" t="e">
        <f>_De_Loc2</f>
        <v>#N/A</v>
      </c>
      <c r="M194" s="58" t="e">
        <f>_De_Loc2</f>
        <v>#N/A</v>
      </c>
      <c r="N194" s="58" t="e">
        <f>_De_Loc2</f>
        <v>#N/A</v>
      </c>
      <c r="O194" s="58" t="e">
        <f>_De_Loc2</f>
        <v>#N/A</v>
      </c>
      <c r="P194" s="58"/>
      <c r="Q194" s="58" t="s">
        <v>2554</v>
      </c>
      <c r="R194" s="58"/>
      <c r="S194" s="114"/>
      <c r="T194" s="114"/>
      <c r="U194" s="114"/>
      <c r="V194" s="114"/>
      <c r="W194" s="114"/>
      <c r="X194" s="178"/>
      <c r="Y194" s="231"/>
      <c r="Z194" s="178"/>
      <c r="AA194" s="178" t="e">
        <f>_De_Loc2</f>
        <v>#N/A</v>
      </c>
      <c r="AB194" s="178" t="e">
        <f>_De_Loc2</f>
        <v>#N/A</v>
      </c>
      <c r="AC194" s="178" t="e">
        <f>_De_Loc2</f>
        <v>#N/A</v>
      </c>
      <c r="AD194" s="73">
        <f t="shared" si="6"/>
        <v>290</v>
      </c>
      <c r="AE194" s="178" t="e">
        <f>_De_Loc2</f>
        <v>#N/A</v>
      </c>
      <c r="AF194" s="178" t="e">
        <f>_De_Loc2</f>
        <v>#N/A</v>
      </c>
      <c r="AG194" s="73" t="str">
        <f t="shared" si="8"/>
        <v/>
      </c>
    </row>
    <row r="195" spans="1:33" ht="15.75" x14ac:dyDescent="0.2">
      <c r="A195" s="241" t="s">
        <v>2405</v>
      </c>
      <c r="B195" s="178">
        <f t="shared" si="7"/>
        <v>188</v>
      </c>
      <c r="C195" s="184" t="e">
        <f>_De_Loc2</f>
        <v>#N/A</v>
      </c>
      <c r="D195" s="185" t="e">
        <f>_De_Loc2</f>
        <v>#N/A</v>
      </c>
      <c r="E195" s="192" t="e">
        <f>_De_Loc2</f>
        <v>#N/A</v>
      </c>
      <c r="F195" s="178" t="e">
        <f>_De_Loc2</f>
        <v>#N/A</v>
      </c>
      <c r="G195" s="618" t="e">
        <f>_De_Loc2</f>
        <v>#N/A</v>
      </c>
      <c r="H195" s="619"/>
      <c r="I195" s="178" t="e">
        <f>_De_Loc2</f>
        <v>#N/A</v>
      </c>
      <c r="J195" s="178" t="e">
        <f>_De_Loc2</f>
        <v>#N/A</v>
      </c>
      <c r="K195" s="178" t="e">
        <f>_De_Loc2</f>
        <v>#N/A</v>
      </c>
      <c r="L195" s="178" t="e">
        <f>_De_Loc2</f>
        <v>#N/A</v>
      </c>
      <c r="M195" s="178" t="e">
        <f>_De_Loc2</f>
        <v>#N/A</v>
      </c>
      <c r="N195" s="178" t="e">
        <f>_De_Loc2</f>
        <v>#N/A</v>
      </c>
      <c r="O195" s="178" t="e">
        <f>_De_Loc2</f>
        <v>#N/A</v>
      </c>
      <c r="P195" s="178"/>
      <c r="Q195" s="178" t="s">
        <v>2588</v>
      </c>
      <c r="R195" s="178"/>
      <c r="S195" s="114"/>
      <c r="T195" s="114"/>
      <c r="U195" s="114"/>
      <c r="V195" s="114"/>
      <c r="W195" s="114"/>
      <c r="X195" s="178"/>
      <c r="Y195" s="231"/>
      <c r="Z195" s="178"/>
      <c r="AA195" s="178" t="e">
        <f>_De_Loc2</f>
        <v>#N/A</v>
      </c>
      <c r="AB195" s="178" t="e">
        <f>_De_Loc2</f>
        <v>#N/A</v>
      </c>
      <c r="AC195" s="178" t="e">
        <f>_De_Loc2</f>
        <v>#N/A</v>
      </c>
      <c r="AD195" s="73">
        <f t="shared" si="6"/>
        <v>290</v>
      </c>
      <c r="AE195" s="178" t="e">
        <f>_De_Loc2</f>
        <v>#N/A</v>
      </c>
      <c r="AF195" s="178" t="e">
        <f>_De_Loc2</f>
        <v>#N/A</v>
      </c>
      <c r="AG195" s="73" t="str">
        <f t="shared" si="8"/>
        <v/>
      </c>
    </row>
    <row r="196" spans="1:33" ht="15.75" x14ac:dyDescent="0.2">
      <c r="A196" s="241" t="s">
        <v>2435</v>
      </c>
      <c r="B196" s="114">
        <f t="shared" si="7"/>
        <v>189</v>
      </c>
      <c r="C196" s="184" t="e">
        <f>_De_Loc2</f>
        <v>#N/A</v>
      </c>
      <c r="D196" s="185" t="e">
        <f>_De_Loc2</f>
        <v>#N/A</v>
      </c>
      <c r="E196" s="192" t="e">
        <f>_De_Loc2</f>
        <v>#N/A</v>
      </c>
      <c r="F196" s="178" t="e">
        <f>_De_Loc2</f>
        <v>#N/A</v>
      </c>
      <c r="G196" s="614" t="e">
        <f>_De_Loc2</f>
        <v>#N/A</v>
      </c>
      <c r="H196" s="615"/>
      <c r="I196" s="178" t="e">
        <f>_De_Loc2</f>
        <v>#N/A</v>
      </c>
      <c r="J196" s="178" t="e">
        <f>_De_Loc2</f>
        <v>#N/A</v>
      </c>
      <c r="K196" s="178" t="e">
        <f>_De_Loc2</f>
        <v>#N/A</v>
      </c>
      <c r="L196" s="178" t="e">
        <f>_De_Loc2</f>
        <v>#N/A</v>
      </c>
      <c r="M196" s="178" t="e">
        <f>_De_Loc2</f>
        <v>#N/A</v>
      </c>
      <c r="N196" s="178" t="e">
        <f>_De_Loc2</f>
        <v>#N/A</v>
      </c>
      <c r="O196" s="178" t="e">
        <f>_De_Loc2</f>
        <v>#N/A</v>
      </c>
      <c r="P196" s="178"/>
      <c r="Q196" s="114" t="s">
        <v>2580</v>
      </c>
      <c r="R196" s="114"/>
      <c r="S196" s="114"/>
      <c r="T196" s="114"/>
      <c r="U196" s="114"/>
      <c r="V196" s="114"/>
      <c r="W196" s="114"/>
      <c r="X196" s="178"/>
      <c r="Y196" s="231"/>
      <c r="Z196" s="178"/>
      <c r="AA196" s="178" t="e">
        <f>_De_Loc2</f>
        <v>#N/A</v>
      </c>
      <c r="AB196" s="178" t="e">
        <f>_De_Loc2</f>
        <v>#N/A</v>
      </c>
      <c r="AC196" s="178" t="e">
        <f>_De_Loc2</f>
        <v>#N/A</v>
      </c>
      <c r="AD196" s="73">
        <f t="shared" si="6"/>
        <v>290</v>
      </c>
      <c r="AE196" s="178" t="e">
        <f>_De_Loc2</f>
        <v>#N/A</v>
      </c>
      <c r="AF196" s="178" t="e">
        <f>_De_Loc2</f>
        <v>#N/A</v>
      </c>
      <c r="AG196" s="73" t="str">
        <f t="shared" si="8"/>
        <v/>
      </c>
    </row>
    <row r="197" spans="1:33" ht="15.75" x14ac:dyDescent="0.2">
      <c r="A197" s="241" t="s">
        <v>2432</v>
      </c>
      <c r="B197" s="114">
        <f t="shared" si="7"/>
        <v>190</v>
      </c>
      <c r="C197" s="184" t="e">
        <f>_De_Loc2</f>
        <v>#N/A</v>
      </c>
      <c r="D197" s="185" t="e">
        <f>_De_Loc2</f>
        <v>#N/A</v>
      </c>
      <c r="E197" s="192" t="e">
        <f>_De_Loc2</f>
        <v>#N/A</v>
      </c>
      <c r="F197" s="178" t="e">
        <f>_De_Loc2</f>
        <v>#N/A</v>
      </c>
      <c r="G197" s="614" t="e">
        <f>_De_Loc2</f>
        <v>#N/A</v>
      </c>
      <c r="H197" s="615"/>
      <c r="I197" s="178" t="e">
        <f>_De_Loc2</f>
        <v>#N/A</v>
      </c>
      <c r="J197" s="178" t="e">
        <f>_De_Loc2</f>
        <v>#N/A</v>
      </c>
      <c r="K197" s="178" t="e">
        <f>_De_Loc2</f>
        <v>#N/A</v>
      </c>
      <c r="L197" s="178" t="e">
        <f>_De_Loc2</f>
        <v>#N/A</v>
      </c>
      <c r="M197" s="178" t="e">
        <f>_De_Loc2</f>
        <v>#N/A</v>
      </c>
      <c r="N197" s="178" t="e">
        <f>_De_Loc2</f>
        <v>#N/A</v>
      </c>
      <c r="O197" s="178" t="e">
        <f>_De_Loc2</f>
        <v>#N/A</v>
      </c>
      <c r="P197" s="178"/>
      <c r="Q197" s="198" t="s">
        <v>2579</v>
      </c>
      <c r="R197" s="202"/>
      <c r="S197" s="198"/>
      <c r="T197" s="114"/>
      <c r="U197" s="114"/>
      <c r="V197" s="114"/>
      <c r="W197" s="114"/>
      <c r="X197" s="178"/>
      <c r="Y197" s="231"/>
      <c r="Z197" s="178"/>
      <c r="AA197" s="178" t="e">
        <f>_De_Loc2</f>
        <v>#N/A</v>
      </c>
      <c r="AB197" s="178" t="e">
        <f>_De_Loc2</f>
        <v>#N/A</v>
      </c>
      <c r="AC197" s="178" t="e">
        <f>_De_Loc2</f>
        <v>#N/A</v>
      </c>
      <c r="AD197" s="73">
        <f t="shared" si="6"/>
        <v>290</v>
      </c>
      <c r="AE197" s="178" t="e">
        <f>_De_Loc2</f>
        <v>#N/A</v>
      </c>
      <c r="AF197" s="178" t="e">
        <f>_De_Loc2</f>
        <v>#N/A</v>
      </c>
      <c r="AG197" s="73" t="str">
        <f t="shared" si="8"/>
        <v/>
      </c>
    </row>
    <row r="198" spans="1:33" ht="15.75" x14ac:dyDescent="0.2">
      <c r="A198" s="241" t="s">
        <v>2453</v>
      </c>
      <c r="B198" s="114">
        <f t="shared" si="7"/>
        <v>191</v>
      </c>
      <c r="C198" s="184" t="e">
        <f>_De_Loc2</f>
        <v>#N/A</v>
      </c>
      <c r="D198" s="185" t="e">
        <f>_De_Loc2</f>
        <v>#N/A</v>
      </c>
      <c r="E198" s="192" t="e">
        <f>_De_Loc2</f>
        <v>#N/A</v>
      </c>
      <c r="F198" s="178" t="e">
        <f>_De_Loc2</f>
        <v>#N/A</v>
      </c>
      <c r="G198" s="614" t="e">
        <f>_De_Loc2</f>
        <v>#N/A</v>
      </c>
      <c r="H198" s="615"/>
      <c r="I198" s="178" t="e">
        <f>_De_Loc2</f>
        <v>#N/A</v>
      </c>
      <c r="J198" s="178" t="e">
        <f>_De_Loc2</f>
        <v>#N/A</v>
      </c>
      <c r="K198" s="178" t="e">
        <f>_De_Loc2</f>
        <v>#N/A</v>
      </c>
      <c r="L198" s="178" t="e">
        <f>_De_Loc2</f>
        <v>#N/A</v>
      </c>
      <c r="M198" s="178" t="e">
        <f>_De_Loc2</f>
        <v>#N/A</v>
      </c>
      <c r="N198" s="178" t="e">
        <f>_De_Loc2</f>
        <v>#N/A</v>
      </c>
      <c r="O198" s="178" t="e">
        <f>_De_Loc2</f>
        <v>#N/A</v>
      </c>
      <c r="P198" s="178"/>
      <c r="Q198" s="198" t="s">
        <v>2588</v>
      </c>
      <c r="R198" s="114"/>
      <c r="S198" s="114"/>
      <c r="T198" s="114"/>
      <c r="U198" s="114"/>
      <c r="V198" s="114"/>
      <c r="W198" s="114"/>
      <c r="X198" s="178"/>
      <c r="Y198" s="231"/>
      <c r="Z198" s="178"/>
      <c r="AA198" s="178" t="e">
        <f>_De_Loc2</f>
        <v>#N/A</v>
      </c>
      <c r="AB198" s="178" t="e">
        <f>_De_Loc2</f>
        <v>#N/A</v>
      </c>
      <c r="AC198" s="178" t="e">
        <f>_De_Loc2</f>
        <v>#N/A</v>
      </c>
      <c r="AD198" s="73">
        <f t="shared" si="6"/>
        <v>290</v>
      </c>
      <c r="AE198" s="178" t="e">
        <f>_De_Loc2</f>
        <v>#N/A</v>
      </c>
      <c r="AF198" s="178" t="e">
        <f>_De_Loc2</f>
        <v>#N/A</v>
      </c>
      <c r="AG198" s="73" t="str">
        <f t="shared" si="8"/>
        <v/>
      </c>
    </row>
    <row r="199" spans="1:33" ht="15.75" x14ac:dyDescent="0.2">
      <c r="A199" s="241" t="s">
        <v>2427</v>
      </c>
      <c r="B199" s="114">
        <f t="shared" si="7"/>
        <v>192</v>
      </c>
      <c r="C199" s="184" t="e">
        <f>_De_Loc2</f>
        <v>#N/A</v>
      </c>
      <c r="D199" s="185" t="e">
        <f>_De_Loc2</f>
        <v>#N/A</v>
      </c>
      <c r="E199" s="192" t="e">
        <f>_De_Loc2</f>
        <v>#N/A</v>
      </c>
      <c r="F199" s="178" t="e">
        <f>_De_Loc2</f>
        <v>#N/A</v>
      </c>
      <c r="G199" s="614" t="e">
        <f>_De_Loc2</f>
        <v>#N/A</v>
      </c>
      <c r="H199" s="615"/>
      <c r="I199" s="178" t="e">
        <f>_De_Loc2</f>
        <v>#N/A</v>
      </c>
      <c r="J199" s="178" t="e">
        <f>_De_Loc2</f>
        <v>#N/A</v>
      </c>
      <c r="K199" s="178" t="e">
        <f>_De_Loc2</f>
        <v>#N/A</v>
      </c>
      <c r="L199" s="178" t="e">
        <f>_De_Loc2</f>
        <v>#N/A</v>
      </c>
      <c r="M199" s="178" t="e">
        <f>_De_Loc2</f>
        <v>#N/A</v>
      </c>
      <c r="N199" s="178" t="e">
        <f>_De_Loc2</f>
        <v>#N/A</v>
      </c>
      <c r="O199" s="178" t="e">
        <f>_De_Loc2</f>
        <v>#N/A</v>
      </c>
      <c r="P199" s="178"/>
      <c r="Q199" s="114" t="s">
        <v>2588</v>
      </c>
      <c r="R199" s="114"/>
      <c r="S199" s="114"/>
      <c r="T199" s="114"/>
      <c r="U199" s="114"/>
      <c r="V199" s="114"/>
      <c r="W199" s="114"/>
      <c r="X199" s="178"/>
      <c r="Y199" s="231"/>
      <c r="Z199" s="178"/>
      <c r="AA199" s="178" t="e">
        <f>_De_Loc2</f>
        <v>#N/A</v>
      </c>
      <c r="AB199" s="178" t="e">
        <f>_De_Loc2</f>
        <v>#N/A</v>
      </c>
      <c r="AC199" s="178" t="e">
        <f>_De_Loc2</f>
        <v>#N/A</v>
      </c>
      <c r="AD199" s="73">
        <f t="shared" si="6"/>
        <v>290</v>
      </c>
      <c r="AE199" s="178" t="e">
        <f>_De_Loc2</f>
        <v>#N/A</v>
      </c>
      <c r="AF199" s="178" t="e">
        <f>_De_Loc2</f>
        <v>#N/A</v>
      </c>
      <c r="AG199" s="73" t="str">
        <f t="shared" si="8"/>
        <v/>
      </c>
    </row>
    <row r="200" spans="1:33" ht="15.75" x14ac:dyDescent="0.2">
      <c r="A200" s="241" t="s">
        <v>2334</v>
      </c>
      <c r="B200" s="114">
        <f t="shared" si="7"/>
        <v>193</v>
      </c>
      <c r="C200" s="184" t="e">
        <f>_De_Loc2</f>
        <v>#N/A</v>
      </c>
      <c r="D200" s="185" t="e">
        <f>_De_Loc2</f>
        <v>#N/A</v>
      </c>
      <c r="E200" s="192" t="e">
        <f>_De_Loc2</f>
        <v>#N/A</v>
      </c>
      <c r="F200" s="178" t="e">
        <f>_De_Loc2</f>
        <v>#N/A</v>
      </c>
      <c r="G200" s="614" t="e">
        <f>_De_Loc2</f>
        <v>#N/A</v>
      </c>
      <c r="H200" s="615"/>
      <c r="I200" s="178" t="e">
        <f>_De_Loc2</f>
        <v>#N/A</v>
      </c>
      <c r="J200" s="178" t="e">
        <f>_De_Loc2</f>
        <v>#N/A</v>
      </c>
      <c r="K200" s="178" t="e">
        <f>_De_Loc2</f>
        <v>#N/A</v>
      </c>
      <c r="L200" s="178" t="e">
        <f>_De_Loc2</f>
        <v>#N/A</v>
      </c>
      <c r="M200" s="178" t="e">
        <f>_De_Loc2</f>
        <v>#N/A</v>
      </c>
      <c r="N200" s="178" t="e">
        <f>_De_Loc2</f>
        <v>#N/A</v>
      </c>
      <c r="O200" s="178" t="e">
        <f>_De_Loc2</f>
        <v>#N/A</v>
      </c>
      <c r="P200" s="178"/>
      <c r="Q200" s="114" t="s">
        <v>2588</v>
      </c>
      <c r="R200" s="114"/>
      <c r="S200" s="114"/>
      <c r="T200" s="114"/>
      <c r="U200" s="114"/>
      <c r="V200" s="114"/>
      <c r="W200" s="201"/>
      <c r="X200" s="178"/>
      <c r="Y200" s="231"/>
      <c r="Z200" s="178"/>
      <c r="AA200" s="178" t="e">
        <f>_De_Loc2</f>
        <v>#N/A</v>
      </c>
      <c r="AB200" s="178" t="e">
        <f>_De_Loc2</f>
        <v>#N/A</v>
      </c>
      <c r="AC200" s="178" t="e">
        <f>_De_Loc2</f>
        <v>#N/A</v>
      </c>
      <c r="AD200" s="73">
        <f t="shared" ref="AD200:AD263" si="9">COUNTIF(F:F,F200)</f>
        <v>290</v>
      </c>
      <c r="AE200" s="178" t="e">
        <f>_De_Loc2</f>
        <v>#N/A</v>
      </c>
      <c r="AF200" s="178" t="e">
        <f>_De_Loc2</f>
        <v>#N/A</v>
      </c>
      <c r="AG200" s="73" t="str">
        <f t="shared" si="8"/>
        <v/>
      </c>
    </row>
    <row r="201" spans="1:33" ht="15.75" x14ac:dyDescent="0.2">
      <c r="A201" s="241" t="s">
        <v>2406</v>
      </c>
      <c r="B201" s="114">
        <f t="shared" ref="B201:B266" si="10">_De_stt</f>
        <v>194</v>
      </c>
      <c r="C201" s="184" t="e">
        <f>_De_Loc2</f>
        <v>#N/A</v>
      </c>
      <c r="D201" s="185" t="e">
        <f>_De_Loc2</f>
        <v>#N/A</v>
      </c>
      <c r="E201" s="192" t="e">
        <f>_De_Loc2</f>
        <v>#N/A</v>
      </c>
      <c r="F201" s="178" t="e">
        <f>_De_Loc2</f>
        <v>#N/A</v>
      </c>
      <c r="G201" s="614" t="e">
        <f>_De_Loc2</f>
        <v>#N/A</v>
      </c>
      <c r="H201" s="615"/>
      <c r="I201" s="178" t="e">
        <f>_De_Loc2</f>
        <v>#N/A</v>
      </c>
      <c r="J201" s="178" t="e">
        <f>_De_Loc2</f>
        <v>#N/A</v>
      </c>
      <c r="K201" s="178" t="e">
        <f>_De_Loc2</f>
        <v>#N/A</v>
      </c>
      <c r="L201" s="178" t="e">
        <f>_De_Loc2</f>
        <v>#N/A</v>
      </c>
      <c r="M201" s="178" t="e">
        <f>_De_Loc2</f>
        <v>#N/A</v>
      </c>
      <c r="N201" s="178" t="e">
        <f>_De_Loc2</f>
        <v>#N/A</v>
      </c>
      <c r="O201" s="178" t="e">
        <f>_De_Loc2</f>
        <v>#N/A</v>
      </c>
      <c r="P201" s="178"/>
      <c r="Q201" s="114" t="s">
        <v>2588</v>
      </c>
      <c r="R201" s="114"/>
      <c r="S201" s="114"/>
      <c r="T201" s="114"/>
      <c r="U201" s="114"/>
      <c r="V201" s="114"/>
      <c r="W201" s="199"/>
      <c r="X201" s="178"/>
      <c r="Y201" s="231"/>
      <c r="Z201" s="178"/>
      <c r="AA201" s="178" t="e">
        <f>_De_Loc2</f>
        <v>#N/A</v>
      </c>
      <c r="AB201" s="178" t="e">
        <f>_De_Loc2</f>
        <v>#N/A</v>
      </c>
      <c r="AC201" s="178" t="e">
        <f>_De_Loc2</f>
        <v>#N/A</v>
      </c>
      <c r="AD201" s="73">
        <f t="shared" si="9"/>
        <v>290</v>
      </c>
      <c r="AE201" s="178" t="e">
        <f>_De_Loc2</f>
        <v>#N/A</v>
      </c>
      <c r="AF201" s="178" t="e">
        <f>_De_Loc2</f>
        <v>#N/A</v>
      </c>
      <c r="AG201" s="73" t="str">
        <f t="shared" ref="AG201:AG266" si="11">+IF(W201="","",AF201)</f>
        <v/>
      </c>
    </row>
    <row r="202" spans="1:33" ht="15.75" x14ac:dyDescent="0.2">
      <c r="A202" s="316" t="s">
        <v>2341</v>
      </c>
      <c r="B202" s="114">
        <f t="shared" si="10"/>
        <v>195</v>
      </c>
      <c r="C202" s="184" t="e">
        <f>_De_Loc2</f>
        <v>#N/A</v>
      </c>
      <c r="D202" s="185" t="e">
        <f>_De_Loc2</f>
        <v>#N/A</v>
      </c>
      <c r="E202" s="192" t="e">
        <f>_De_Loc2</f>
        <v>#N/A</v>
      </c>
      <c r="F202" s="178" t="e">
        <f>_De_Loc2</f>
        <v>#N/A</v>
      </c>
      <c r="G202" s="614" t="e">
        <f>_De_Loc2</f>
        <v>#N/A</v>
      </c>
      <c r="H202" s="615"/>
      <c r="I202" s="178" t="e">
        <f>_De_Loc2</f>
        <v>#N/A</v>
      </c>
      <c r="J202" s="178" t="e">
        <f>_De_Loc2</f>
        <v>#N/A</v>
      </c>
      <c r="K202" s="178" t="e">
        <f>_De_Loc2</f>
        <v>#N/A</v>
      </c>
      <c r="L202" s="178" t="e">
        <f>_De_Loc2</f>
        <v>#N/A</v>
      </c>
      <c r="M202" s="178" t="e">
        <f>_De_Loc2</f>
        <v>#N/A</v>
      </c>
      <c r="N202" s="178" t="e">
        <f>_De_Loc2</f>
        <v>#N/A</v>
      </c>
      <c r="O202" s="178" t="e">
        <f>_De_Loc2</f>
        <v>#N/A</v>
      </c>
      <c r="P202" s="178"/>
      <c r="Q202" s="114" t="s">
        <v>2588</v>
      </c>
      <c r="R202" s="114"/>
      <c r="S202" s="114"/>
      <c r="T202" s="114"/>
      <c r="U202" s="114"/>
      <c r="V202" s="114"/>
      <c r="W202" s="114"/>
      <c r="X202" s="178"/>
      <c r="Y202" s="231"/>
      <c r="Z202" s="178"/>
      <c r="AA202" s="178" t="e">
        <f>_De_Loc2</f>
        <v>#N/A</v>
      </c>
      <c r="AB202" s="178" t="e">
        <f>_De_Loc2</f>
        <v>#N/A</v>
      </c>
      <c r="AC202" s="178" t="e">
        <f>_De_Loc2</f>
        <v>#N/A</v>
      </c>
      <c r="AD202" s="73">
        <f t="shared" si="9"/>
        <v>290</v>
      </c>
      <c r="AE202" s="178" t="e">
        <f>_De_Loc2</f>
        <v>#N/A</v>
      </c>
      <c r="AF202" s="178" t="e">
        <f>_De_Loc2</f>
        <v>#N/A</v>
      </c>
      <c r="AG202" s="73" t="str">
        <f t="shared" si="11"/>
        <v/>
      </c>
    </row>
    <row r="203" spans="1:33" ht="15.75" x14ac:dyDescent="0.2">
      <c r="A203" s="241" t="s">
        <v>2395</v>
      </c>
      <c r="B203" s="114">
        <f t="shared" si="10"/>
        <v>196</v>
      </c>
      <c r="C203" s="184" t="e">
        <f>_De_Loc2</f>
        <v>#N/A</v>
      </c>
      <c r="D203" s="185" t="e">
        <f>_De_Loc2</f>
        <v>#N/A</v>
      </c>
      <c r="E203" s="192" t="e">
        <f>_De_Loc2</f>
        <v>#N/A</v>
      </c>
      <c r="F203" s="178" t="e">
        <f>_De_Loc2</f>
        <v>#N/A</v>
      </c>
      <c r="G203" s="614" t="e">
        <f>_De_Loc2</f>
        <v>#N/A</v>
      </c>
      <c r="H203" s="615"/>
      <c r="I203" s="178" t="e">
        <f>_De_Loc2</f>
        <v>#N/A</v>
      </c>
      <c r="J203" s="178" t="e">
        <f>_De_Loc2</f>
        <v>#N/A</v>
      </c>
      <c r="K203" s="178" t="e">
        <f>_De_Loc2</f>
        <v>#N/A</v>
      </c>
      <c r="L203" s="178" t="e">
        <f>_De_Loc2</f>
        <v>#N/A</v>
      </c>
      <c r="M203" s="178" t="e">
        <f>_De_Loc2</f>
        <v>#N/A</v>
      </c>
      <c r="N203" s="178" t="e">
        <f>_De_Loc2</f>
        <v>#N/A</v>
      </c>
      <c r="O203" s="178" t="e">
        <f>_De_Loc2</f>
        <v>#N/A</v>
      </c>
      <c r="P203" s="178"/>
      <c r="Q203" s="114" t="s">
        <v>2588</v>
      </c>
      <c r="R203" s="114"/>
      <c r="S203" s="114"/>
      <c r="T203" s="114"/>
      <c r="U203" s="114"/>
      <c r="V203" s="114"/>
      <c r="W203" s="114"/>
      <c r="X203" s="178"/>
      <c r="Y203" s="231"/>
      <c r="Z203" s="178"/>
      <c r="AA203" s="178" t="e">
        <f>_De_Loc2</f>
        <v>#N/A</v>
      </c>
      <c r="AB203" s="178" t="e">
        <f>_De_Loc2</f>
        <v>#N/A</v>
      </c>
      <c r="AC203" s="178" t="e">
        <f>_De_Loc2</f>
        <v>#N/A</v>
      </c>
      <c r="AD203" s="73">
        <f t="shared" si="9"/>
        <v>290</v>
      </c>
      <c r="AE203" s="178" t="e">
        <f>_De_Loc2</f>
        <v>#N/A</v>
      </c>
      <c r="AF203" s="178" t="e">
        <f>_De_Loc2</f>
        <v>#N/A</v>
      </c>
      <c r="AG203" s="73" t="str">
        <f t="shared" si="11"/>
        <v/>
      </c>
    </row>
    <row r="204" spans="1:33" ht="15.75" x14ac:dyDescent="0.2">
      <c r="A204" s="241" t="s">
        <v>2289</v>
      </c>
      <c r="B204" s="114">
        <f t="shared" si="10"/>
        <v>197</v>
      </c>
      <c r="C204" s="184" t="e">
        <f>_De_Loc2</f>
        <v>#N/A</v>
      </c>
      <c r="D204" s="185" t="e">
        <f>_De_Loc2</f>
        <v>#N/A</v>
      </c>
      <c r="E204" s="192" t="e">
        <f>_De_Loc2</f>
        <v>#N/A</v>
      </c>
      <c r="F204" s="178" t="e">
        <f>_De_Loc2</f>
        <v>#N/A</v>
      </c>
      <c r="G204" s="614" t="e">
        <f>_De_Loc2</f>
        <v>#N/A</v>
      </c>
      <c r="H204" s="615"/>
      <c r="I204" s="178" t="e">
        <f>_De_Loc2</f>
        <v>#N/A</v>
      </c>
      <c r="J204" s="178" t="e">
        <f>_De_Loc2</f>
        <v>#N/A</v>
      </c>
      <c r="K204" s="178" t="e">
        <f>_De_Loc2</f>
        <v>#N/A</v>
      </c>
      <c r="L204" s="178" t="e">
        <f>_De_Loc2</f>
        <v>#N/A</v>
      </c>
      <c r="M204" s="178" t="e">
        <f>_De_Loc2</f>
        <v>#N/A</v>
      </c>
      <c r="N204" s="178" t="e">
        <f>_De_Loc2</f>
        <v>#N/A</v>
      </c>
      <c r="O204" s="178" t="e">
        <f>_De_Loc2</f>
        <v>#N/A</v>
      </c>
      <c r="P204" s="178"/>
      <c r="Q204" s="114" t="s">
        <v>2588</v>
      </c>
      <c r="R204" s="114"/>
      <c r="S204" s="114"/>
      <c r="T204" s="114"/>
      <c r="U204" s="114"/>
      <c r="V204" s="114"/>
      <c r="W204" s="114"/>
      <c r="X204" s="178"/>
      <c r="Y204" s="231"/>
      <c r="Z204" s="178"/>
      <c r="AA204" s="178" t="e">
        <f>_De_Loc2</f>
        <v>#N/A</v>
      </c>
      <c r="AB204" s="178" t="e">
        <f>_De_Loc2</f>
        <v>#N/A</v>
      </c>
      <c r="AC204" s="178" t="e">
        <f>_De_Loc2</f>
        <v>#N/A</v>
      </c>
      <c r="AD204" s="73">
        <f t="shared" si="9"/>
        <v>290</v>
      </c>
      <c r="AE204" s="178" t="e">
        <f>_De_Loc2</f>
        <v>#N/A</v>
      </c>
      <c r="AF204" s="178" t="e">
        <f>_De_Loc2</f>
        <v>#N/A</v>
      </c>
      <c r="AG204" s="73" t="str">
        <f t="shared" si="11"/>
        <v/>
      </c>
    </row>
    <row r="205" spans="1:33" ht="15.75" x14ac:dyDescent="0.2">
      <c r="A205" s="241" t="s">
        <v>2501</v>
      </c>
      <c r="B205" s="114">
        <f t="shared" si="10"/>
        <v>198</v>
      </c>
      <c r="C205" s="184" t="e">
        <f>_De_Loc2</f>
        <v>#N/A</v>
      </c>
      <c r="D205" s="185" t="e">
        <f>_De_Loc2</f>
        <v>#N/A</v>
      </c>
      <c r="E205" s="192" t="e">
        <f>_De_Loc2</f>
        <v>#N/A</v>
      </c>
      <c r="F205" s="178" t="e">
        <f>_De_Loc2</f>
        <v>#N/A</v>
      </c>
      <c r="G205" s="614" t="e">
        <f>_De_Loc2</f>
        <v>#N/A</v>
      </c>
      <c r="H205" s="615"/>
      <c r="I205" s="178" t="e">
        <f>_De_Loc2</f>
        <v>#N/A</v>
      </c>
      <c r="J205" s="178" t="e">
        <f>_De_Loc2</f>
        <v>#N/A</v>
      </c>
      <c r="K205" s="178" t="e">
        <f>_De_Loc2</f>
        <v>#N/A</v>
      </c>
      <c r="L205" s="178" t="e">
        <f>_De_Loc2</f>
        <v>#N/A</v>
      </c>
      <c r="M205" s="178" t="e">
        <f>_De_Loc2</f>
        <v>#N/A</v>
      </c>
      <c r="N205" s="178" t="e">
        <f>_De_Loc2</f>
        <v>#N/A</v>
      </c>
      <c r="O205" s="178" t="e">
        <f>_De_Loc2</f>
        <v>#N/A</v>
      </c>
      <c r="P205" s="178"/>
      <c r="Q205" s="114" t="s">
        <v>2588</v>
      </c>
      <c r="R205" s="114"/>
      <c r="S205" s="114"/>
      <c r="T205" s="114"/>
      <c r="U205" s="114"/>
      <c r="V205" s="114"/>
      <c r="W205" s="114"/>
      <c r="X205" s="178"/>
      <c r="Y205" s="231"/>
      <c r="Z205" s="178"/>
      <c r="AA205" s="178" t="e">
        <f>_De_Loc2</f>
        <v>#N/A</v>
      </c>
      <c r="AB205" s="178" t="e">
        <f>_De_Loc2</f>
        <v>#N/A</v>
      </c>
      <c r="AC205" s="178" t="e">
        <f>_De_Loc2</f>
        <v>#N/A</v>
      </c>
      <c r="AD205" s="73">
        <f t="shared" si="9"/>
        <v>290</v>
      </c>
      <c r="AE205" s="178" t="e">
        <f>_De_Loc2</f>
        <v>#N/A</v>
      </c>
      <c r="AF205" s="178" t="e">
        <f>_De_Loc2</f>
        <v>#N/A</v>
      </c>
      <c r="AG205" s="73" t="str">
        <f t="shared" si="11"/>
        <v/>
      </c>
    </row>
    <row r="206" spans="1:33" ht="15.75" x14ac:dyDescent="0.2">
      <c r="A206" s="241" t="s">
        <v>2299</v>
      </c>
      <c r="B206" s="114">
        <f t="shared" si="10"/>
        <v>199</v>
      </c>
      <c r="C206" s="184" t="e">
        <f>_De_Loc2</f>
        <v>#N/A</v>
      </c>
      <c r="D206" s="185" t="e">
        <f>_De_Loc2</f>
        <v>#N/A</v>
      </c>
      <c r="E206" s="192" t="e">
        <f>_De_Loc2</f>
        <v>#N/A</v>
      </c>
      <c r="F206" s="178" t="e">
        <f>_De_Loc2</f>
        <v>#N/A</v>
      </c>
      <c r="G206" s="614" t="e">
        <f>_De_Loc2</f>
        <v>#N/A</v>
      </c>
      <c r="H206" s="615"/>
      <c r="I206" s="178" t="e">
        <f>_De_Loc2</f>
        <v>#N/A</v>
      </c>
      <c r="J206" s="178" t="e">
        <f>_De_Loc2</f>
        <v>#N/A</v>
      </c>
      <c r="K206" s="178" t="e">
        <f>_De_Loc2</f>
        <v>#N/A</v>
      </c>
      <c r="L206" s="178" t="e">
        <f>_De_Loc2</f>
        <v>#N/A</v>
      </c>
      <c r="M206" s="178" t="e">
        <f>_De_Loc2</f>
        <v>#N/A</v>
      </c>
      <c r="N206" s="178" t="e">
        <f>_De_Loc2</f>
        <v>#N/A</v>
      </c>
      <c r="O206" s="178" t="e">
        <f>_De_Loc2</f>
        <v>#N/A</v>
      </c>
      <c r="P206" s="178"/>
      <c r="Q206" s="114" t="s">
        <v>2575</v>
      </c>
      <c r="R206" s="114"/>
      <c r="S206" s="114"/>
      <c r="T206" s="114"/>
      <c r="U206" s="114"/>
      <c r="V206" s="114"/>
      <c r="W206" s="114"/>
      <c r="X206" s="178"/>
      <c r="Y206" s="231"/>
      <c r="Z206" s="178"/>
      <c r="AA206" s="178" t="e">
        <f>_De_Loc2</f>
        <v>#N/A</v>
      </c>
      <c r="AB206" s="178" t="e">
        <f>_De_Loc2</f>
        <v>#N/A</v>
      </c>
      <c r="AC206" s="178" t="e">
        <f>_De_Loc2</f>
        <v>#N/A</v>
      </c>
      <c r="AD206" s="73">
        <f t="shared" si="9"/>
        <v>290</v>
      </c>
      <c r="AE206" s="178" t="e">
        <f>_De_Loc2</f>
        <v>#N/A</v>
      </c>
      <c r="AF206" s="178" t="e">
        <f>_De_Loc2</f>
        <v>#N/A</v>
      </c>
      <c r="AG206" s="73" t="str">
        <f t="shared" si="11"/>
        <v/>
      </c>
    </row>
    <row r="207" spans="1:33" ht="15.75" x14ac:dyDescent="0.2">
      <c r="A207" s="241" t="s">
        <v>2411</v>
      </c>
      <c r="B207" s="114">
        <f t="shared" si="10"/>
        <v>200</v>
      </c>
      <c r="C207" s="184" t="e">
        <f>_De_Loc2</f>
        <v>#N/A</v>
      </c>
      <c r="D207" s="185" t="e">
        <f>_De_Loc2</f>
        <v>#N/A</v>
      </c>
      <c r="E207" s="192" t="e">
        <f>_De_Loc2</f>
        <v>#N/A</v>
      </c>
      <c r="F207" s="178" t="e">
        <f>_De_Loc2</f>
        <v>#N/A</v>
      </c>
      <c r="G207" s="620" t="e">
        <f>_De_Loc2</f>
        <v>#N/A</v>
      </c>
      <c r="H207" s="621"/>
      <c r="I207" s="178" t="e">
        <f>_De_Loc2</f>
        <v>#N/A</v>
      </c>
      <c r="J207" s="178" t="e">
        <f>_De_Loc2</f>
        <v>#N/A</v>
      </c>
      <c r="K207" s="178" t="e">
        <f>_De_Loc2</f>
        <v>#N/A</v>
      </c>
      <c r="L207" s="178" t="e">
        <f>_De_Loc2</f>
        <v>#N/A</v>
      </c>
      <c r="M207" s="178" t="e">
        <f>_De_Loc2</f>
        <v>#N/A</v>
      </c>
      <c r="N207" s="178" t="e">
        <f>_De_Loc2</f>
        <v>#N/A</v>
      </c>
      <c r="O207" s="178" t="e">
        <f>_De_Loc2</f>
        <v>#N/A</v>
      </c>
      <c r="P207" s="178"/>
      <c r="Q207" s="114" t="s">
        <v>2594</v>
      </c>
      <c r="R207" s="114"/>
      <c r="S207" s="114"/>
      <c r="T207" s="114"/>
      <c r="U207" s="114"/>
      <c r="V207" s="114"/>
      <c r="W207" s="114"/>
      <c r="X207" s="178"/>
      <c r="Y207" s="231"/>
      <c r="Z207" s="178"/>
      <c r="AA207" s="178" t="e">
        <f>_De_Loc2</f>
        <v>#N/A</v>
      </c>
      <c r="AB207" s="178" t="e">
        <f>_De_Loc2</f>
        <v>#N/A</v>
      </c>
      <c r="AC207" s="178" t="e">
        <f>_De_Loc2</f>
        <v>#N/A</v>
      </c>
      <c r="AD207" s="73">
        <f t="shared" si="9"/>
        <v>290</v>
      </c>
      <c r="AE207" s="178" t="e">
        <f>_De_Loc2</f>
        <v>#N/A</v>
      </c>
      <c r="AF207" s="178" t="e">
        <f>_De_Loc2</f>
        <v>#N/A</v>
      </c>
      <c r="AG207" s="73" t="str">
        <f t="shared" si="11"/>
        <v/>
      </c>
    </row>
    <row r="208" spans="1:33" ht="15.75" x14ac:dyDescent="0.2">
      <c r="A208" s="241" t="s">
        <v>2371</v>
      </c>
      <c r="B208" s="114">
        <f t="shared" si="10"/>
        <v>201</v>
      </c>
      <c r="C208" s="184" t="e">
        <f>_De_Loc2</f>
        <v>#N/A</v>
      </c>
      <c r="D208" s="185" t="e">
        <f>_De_Loc2</f>
        <v>#N/A</v>
      </c>
      <c r="E208" s="192" t="e">
        <f>_De_Loc2</f>
        <v>#N/A</v>
      </c>
      <c r="F208" s="178" t="e">
        <f>_De_Loc2</f>
        <v>#N/A</v>
      </c>
      <c r="G208" s="614" t="e">
        <f>_De_Loc2</f>
        <v>#N/A</v>
      </c>
      <c r="H208" s="615"/>
      <c r="I208" s="178" t="e">
        <f>_De_Loc2</f>
        <v>#N/A</v>
      </c>
      <c r="J208" s="178" t="e">
        <f>_De_Loc2</f>
        <v>#N/A</v>
      </c>
      <c r="K208" s="178" t="e">
        <f>_De_Loc2</f>
        <v>#N/A</v>
      </c>
      <c r="L208" s="178" t="e">
        <f>_De_Loc2</f>
        <v>#N/A</v>
      </c>
      <c r="M208" s="178" t="e">
        <f>_De_Loc2</f>
        <v>#N/A</v>
      </c>
      <c r="N208" s="178" t="e">
        <f>_De_Loc2</f>
        <v>#N/A</v>
      </c>
      <c r="O208" s="178" t="e">
        <f>_De_Loc2</f>
        <v>#N/A</v>
      </c>
      <c r="P208" s="178"/>
      <c r="Q208" s="114" t="s">
        <v>2556</v>
      </c>
      <c r="R208" s="114"/>
      <c r="S208" s="114"/>
      <c r="T208" s="114"/>
      <c r="U208" s="114"/>
      <c r="V208" s="114"/>
      <c r="W208" s="114"/>
      <c r="X208" s="178"/>
      <c r="Y208" s="231"/>
      <c r="Z208" s="178"/>
      <c r="AA208" s="178" t="e">
        <f>_De_Loc2</f>
        <v>#N/A</v>
      </c>
      <c r="AB208" s="178" t="e">
        <f>_De_Loc2</f>
        <v>#N/A</v>
      </c>
      <c r="AC208" s="178" t="e">
        <f>_De_Loc2</f>
        <v>#N/A</v>
      </c>
      <c r="AD208" s="73">
        <f t="shared" si="9"/>
        <v>290</v>
      </c>
      <c r="AE208" s="178" t="e">
        <f>_De_Loc2</f>
        <v>#N/A</v>
      </c>
      <c r="AF208" s="178" t="e">
        <f>_De_Loc2</f>
        <v>#N/A</v>
      </c>
      <c r="AG208" s="73" t="str">
        <f t="shared" si="11"/>
        <v/>
      </c>
    </row>
    <row r="209" spans="1:33" ht="15.75" x14ac:dyDescent="0.2">
      <c r="A209" s="241" t="s">
        <v>2366</v>
      </c>
      <c r="B209" s="114">
        <f t="shared" si="10"/>
        <v>202</v>
      </c>
      <c r="C209" s="184" t="e">
        <f>_De_Loc2</f>
        <v>#N/A</v>
      </c>
      <c r="D209" s="185" t="e">
        <f>_De_Loc2</f>
        <v>#N/A</v>
      </c>
      <c r="E209" s="192" t="e">
        <f>_De_Loc2</f>
        <v>#N/A</v>
      </c>
      <c r="F209" s="178" t="e">
        <f>_De_Loc2</f>
        <v>#N/A</v>
      </c>
      <c r="G209" s="614" t="e">
        <f>_De_Loc2</f>
        <v>#N/A</v>
      </c>
      <c r="H209" s="615"/>
      <c r="I209" s="178" t="e">
        <f>_De_Loc2</f>
        <v>#N/A</v>
      </c>
      <c r="J209" s="178" t="e">
        <f>_De_Loc2</f>
        <v>#N/A</v>
      </c>
      <c r="K209" s="178" t="e">
        <f>_De_Loc2</f>
        <v>#N/A</v>
      </c>
      <c r="L209" s="178" t="e">
        <f>_De_Loc2</f>
        <v>#N/A</v>
      </c>
      <c r="M209" s="178" t="e">
        <f>_De_Loc2</f>
        <v>#N/A</v>
      </c>
      <c r="N209" s="178" t="e">
        <f>_De_Loc2</f>
        <v>#N/A</v>
      </c>
      <c r="O209" s="178" t="e">
        <f>_De_Loc2</f>
        <v>#N/A</v>
      </c>
      <c r="P209" s="178"/>
      <c r="Q209" s="114" t="s">
        <v>2580</v>
      </c>
      <c r="R209" s="114"/>
      <c r="S209" s="114"/>
      <c r="T209" s="114"/>
      <c r="U209" s="114"/>
      <c r="V209" s="114"/>
      <c r="W209" s="114"/>
      <c r="X209" s="178"/>
      <c r="Y209" s="231"/>
      <c r="Z209" s="178"/>
      <c r="AA209" s="178" t="e">
        <f>_De_Loc2</f>
        <v>#N/A</v>
      </c>
      <c r="AB209" s="178" t="e">
        <f>_De_Loc2</f>
        <v>#N/A</v>
      </c>
      <c r="AC209" s="178" t="e">
        <f>_De_Loc2</f>
        <v>#N/A</v>
      </c>
      <c r="AD209" s="73">
        <f t="shared" si="9"/>
        <v>290</v>
      </c>
      <c r="AE209" s="178" t="e">
        <f>_De_Loc2</f>
        <v>#N/A</v>
      </c>
      <c r="AF209" s="178" t="e">
        <f>_De_Loc2</f>
        <v>#N/A</v>
      </c>
      <c r="AG209" s="73" t="str">
        <f t="shared" si="11"/>
        <v/>
      </c>
    </row>
    <row r="210" spans="1:33" ht="15.75" x14ac:dyDescent="0.2">
      <c r="A210" s="241" t="s">
        <v>2374</v>
      </c>
      <c r="B210" s="114">
        <f t="shared" si="10"/>
        <v>203</v>
      </c>
      <c r="C210" s="184" t="e">
        <f>_De_Loc2</f>
        <v>#N/A</v>
      </c>
      <c r="D210" s="185" t="e">
        <f>_De_Loc2</f>
        <v>#N/A</v>
      </c>
      <c r="E210" s="192" t="e">
        <f>_De_Loc2</f>
        <v>#N/A</v>
      </c>
      <c r="F210" s="178" t="e">
        <f>_De_Loc2</f>
        <v>#N/A</v>
      </c>
      <c r="G210" s="614" t="e">
        <f>_De_Loc2</f>
        <v>#N/A</v>
      </c>
      <c r="H210" s="615"/>
      <c r="I210" s="178" t="e">
        <f>_De_Loc2</f>
        <v>#N/A</v>
      </c>
      <c r="J210" s="178" t="e">
        <f>_De_Loc2</f>
        <v>#N/A</v>
      </c>
      <c r="K210" s="178" t="e">
        <f>_De_Loc2</f>
        <v>#N/A</v>
      </c>
      <c r="L210" s="178" t="e">
        <f>_De_Loc2</f>
        <v>#N/A</v>
      </c>
      <c r="M210" s="178" t="e">
        <f>_De_Loc2</f>
        <v>#N/A</v>
      </c>
      <c r="N210" s="178" t="e">
        <f>_De_Loc2</f>
        <v>#N/A</v>
      </c>
      <c r="O210" s="178" t="e">
        <f>_De_Loc2</f>
        <v>#N/A</v>
      </c>
      <c r="P210" s="178"/>
      <c r="Q210" s="114" t="s">
        <v>2554</v>
      </c>
      <c r="R210" s="114"/>
      <c r="S210" s="114"/>
      <c r="T210" s="114"/>
      <c r="U210" s="114"/>
      <c r="V210" s="114"/>
      <c r="W210" s="114"/>
      <c r="X210" s="178"/>
      <c r="Y210" s="231"/>
      <c r="Z210" s="178"/>
      <c r="AA210" s="178" t="e">
        <f>_De_Loc2</f>
        <v>#N/A</v>
      </c>
      <c r="AB210" s="178" t="e">
        <f>_De_Loc2</f>
        <v>#N/A</v>
      </c>
      <c r="AC210" s="178" t="e">
        <f>_De_Loc2</f>
        <v>#N/A</v>
      </c>
      <c r="AD210" s="73">
        <f t="shared" si="9"/>
        <v>290</v>
      </c>
      <c r="AE210" s="178" t="e">
        <f>_De_Loc2</f>
        <v>#N/A</v>
      </c>
      <c r="AF210" s="178" t="e">
        <f>_De_Loc2</f>
        <v>#N/A</v>
      </c>
      <c r="AG210" s="73" t="str">
        <f t="shared" si="11"/>
        <v/>
      </c>
    </row>
    <row r="211" spans="1:33" ht="15.75" x14ac:dyDescent="0.2">
      <c r="A211" s="241" t="s">
        <v>2376</v>
      </c>
      <c r="B211" s="58">
        <f t="shared" si="10"/>
        <v>204</v>
      </c>
      <c r="C211" s="380" t="e">
        <f>_De_Loc2</f>
        <v>#N/A</v>
      </c>
      <c r="D211" s="187" t="e">
        <f>_De_Loc2</f>
        <v>#N/A</v>
      </c>
      <c r="E211" s="381" t="e">
        <f>_De_Loc2</f>
        <v>#N/A</v>
      </c>
      <c r="F211" s="58" t="e">
        <f>_De_Loc2</f>
        <v>#N/A</v>
      </c>
      <c r="G211" s="616" t="e">
        <f>_De_Loc2</f>
        <v>#N/A</v>
      </c>
      <c r="H211" s="617"/>
      <c r="I211" s="58" t="e">
        <f>_De_Loc2</f>
        <v>#N/A</v>
      </c>
      <c r="J211" s="58" t="e">
        <f>_De_Loc2</f>
        <v>#N/A</v>
      </c>
      <c r="K211" s="58" t="e">
        <f>_De_Loc2</f>
        <v>#N/A</v>
      </c>
      <c r="L211" s="58" t="e">
        <f>_De_Loc2</f>
        <v>#N/A</v>
      </c>
      <c r="M211" s="58" t="e">
        <f>_De_Loc2</f>
        <v>#N/A</v>
      </c>
      <c r="N211" s="58" t="e">
        <f>_De_Loc2</f>
        <v>#N/A</v>
      </c>
      <c r="O211" s="58" t="e">
        <f>_De_Loc2</f>
        <v>#N/A</v>
      </c>
      <c r="P211" s="58"/>
      <c r="Q211" s="58" t="s">
        <v>2582</v>
      </c>
      <c r="R211" s="58"/>
      <c r="S211" s="58"/>
      <c r="T211" s="114"/>
      <c r="U211" s="114"/>
      <c r="V211" s="114"/>
      <c r="W211" s="114"/>
      <c r="X211" s="178"/>
      <c r="Y211" s="231"/>
      <c r="Z211" s="178"/>
      <c r="AA211" s="178" t="e">
        <f>_De_Loc2</f>
        <v>#N/A</v>
      </c>
      <c r="AB211" s="178" t="e">
        <f>_De_Loc2</f>
        <v>#N/A</v>
      </c>
      <c r="AC211" s="178" t="e">
        <f>_De_Loc2</f>
        <v>#N/A</v>
      </c>
      <c r="AD211" s="73">
        <f t="shared" si="9"/>
        <v>290</v>
      </c>
      <c r="AE211" s="178" t="e">
        <f>_De_Loc2</f>
        <v>#N/A</v>
      </c>
      <c r="AF211" s="178" t="e">
        <f>_De_Loc2</f>
        <v>#N/A</v>
      </c>
      <c r="AG211" s="73" t="str">
        <f t="shared" si="11"/>
        <v/>
      </c>
    </row>
    <row r="212" spans="1:33" ht="15.75" x14ac:dyDescent="0.2">
      <c r="A212" s="241" t="s">
        <v>2421</v>
      </c>
      <c r="B212" s="178">
        <f t="shared" si="10"/>
        <v>205</v>
      </c>
      <c r="C212" s="184" t="e">
        <f>_De_Loc2</f>
        <v>#N/A</v>
      </c>
      <c r="D212" s="185" t="e">
        <f>_De_Loc2</f>
        <v>#N/A</v>
      </c>
      <c r="E212" s="192" t="e">
        <f>_De_Loc2</f>
        <v>#N/A</v>
      </c>
      <c r="F212" s="178" t="e">
        <f>_De_Loc2</f>
        <v>#N/A</v>
      </c>
      <c r="G212" s="618" t="e">
        <f>_De_Loc2</f>
        <v>#N/A</v>
      </c>
      <c r="H212" s="619"/>
      <c r="I212" s="178" t="e">
        <f>_De_Loc2</f>
        <v>#N/A</v>
      </c>
      <c r="J212" s="178" t="e">
        <f>_De_Loc2</f>
        <v>#N/A</v>
      </c>
      <c r="K212" s="178" t="e">
        <f>_De_Loc2</f>
        <v>#N/A</v>
      </c>
      <c r="L212" s="178" t="e">
        <f>_De_Loc2</f>
        <v>#N/A</v>
      </c>
      <c r="M212" s="178" t="e">
        <f>_De_Loc2</f>
        <v>#N/A</v>
      </c>
      <c r="N212" s="178" t="e">
        <f>_De_Loc2</f>
        <v>#N/A</v>
      </c>
      <c r="O212" s="178" t="e">
        <f>_De_Loc2</f>
        <v>#N/A</v>
      </c>
      <c r="P212" s="178"/>
      <c r="Q212" s="178" t="s">
        <v>2588</v>
      </c>
      <c r="R212" s="178"/>
      <c r="S212" s="178"/>
      <c r="T212" s="114"/>
      <c r="U212" s="114"/>
      <c r="V212" s="114"/>
      <c r="W212" s="114"/>
      <c r="X212" s="178"/>
      <c r="Y212" s="231"/>
      <c r="Z212" s="178"/>
      <c r="AA212" s="178" t="e">
        <f>_De_Loc2</f>
        <v>#N/A</v>
      </c>
      <c r="AB212" s="178" t="e">
        <f>_De_Loc2</f>
        <v>#N/A</v>
      </c>
      <c r="AC212" s="178" t="e">
        <f>_De_Loc2</f>
        <v>#N/A</v>
      </c>
      <c r="AD212" s="73">
        <f t="shared" si="9"/>
        <v>290</v>
      </c>
      <c r="AE212" s="178" t="e">
        <f>_De_Loc2</f>
        <v>#N/A</v>
      </c>
      <c r="AF212" s="178" t="e">
        <f>_De_Loc2</f>
        <v>#N/A</v>
      </c>
      <c r="AG212" s="73" t="str">
        <f t="shared" si="11"/>
        <v/>
      </c>
    </row>
    <row r="213" spans="1:33" ht="15.75" x14ac:dyDescent="0.2">
      <c r="A213" s="241" t="s">
        <v>2265</v>
      </c>
      <c r="B213" s="114">
        <f t="shared" si="10"/>
        <v>206</v>
      </c>
      <c r="C213" s="184" t="e">
        <f>_De_Loc2</f>
        <v>#N/A</v>
      </c>
      <c r="D213" s="185" t="e">
        <f>_De_Loc2</f>
        <v>#N/A</v>
      </c>
      <c r="E213" s="192" t="e">
        <f>_De_Loc2</f>
        <v>#N/A</v>
      </c>
      <c r="F213" s="178" t="e">
        <f>_De_Loc2</f>
        <v>#N/A</v>
      </c>
      <c r="G213" s="614" t="e">
        <f>_De_Loc2</f>
        <v>#N/A</v>
      </c>
      <c r="H213" s="615"/>
      <c r="I213" s="178" t="e">
        <f>_De_Loc2</f>
        <v>#N/A</v>
      </c>
      <c r="J213" s="178" t="e">
        <f>_De_Loc2</f>
        <v>#N/A</v>
      </c>
      <c r="K213" s="178" t="e">
        <f>_De_Loc2</f>
        <v>#N/A</v>
      </c>
      <c r="L213" s="178" t="e">
        <f>_De_Loc2</f>
        <v>#N/A</v>
      </c>
      <c r="M213" s="178" t="e">
        <f>_De_Loc2</f>
        <v>#N/A</v>
      </c>
      <c r="N213" s="178" t="e">
        <f>_De_Loc2</f>
        <v>#N/A</v>
      </c>
      <c r="O213" s="178" t="e">
        <f>_De_Loc2</f>
        <v>#N/A</v>
      </c>
      <c r="P213" s="178"/>
      <c r="Q213" s="114" t="s">
        <v>2588</v>
      </c>
      <c r="R213" s="114"/>
      <c r="S213" s="114"/>
      <c r="T213" s="114"/>
      <c r="U213" s="114"/>
      <c r="V213" s="114"/>
      <c r="W213" s="201"/>
      <c r="X213" s="178"/>
      <c r="Y213" s="231"/>
      <c r="Z213" s="178"/>
      <c r="AA213" s="178" t="e">
        <f>_De_Loc2</f>
        <v>#N/A</v>
      </c>
      <c r="AB213" s="178" t="e">
        <f>_De_Loc2</f>
        <v>#N/A</v>
      </c>
      <c r="AC213" s="178" t="e">
        <f>_De_Loc2</f>
        <v>#N/A</v>
      </c>
      <c r="AD213" s="73">
        <f t="shared" si="9"/>
        <v>290</v>
      </c>
      <c r="AE213" s="178" t="e">
        <f>_De_Loc2</f>
        <v>#N/A</v>
      </c>
      <c r="AF213" s="178" t="e">
        <f>_De_Loc2</f>
        <v>#N/A</v>
      </c>
      <c r="AG213" s="73" t="str">
        <f t="shared" si="11"/>
        <v/>
      </c>
    </row>
    <row r="214" spans="1:33" ht="15.75" x14ac:dyDescent="0.2">
      <c r="A214" s="241" t="s">
        <v>2328</v>
      </c>
      <c r="B214" s="114">
        <f t="shared" si="10"/>
        <v>207</v>
      </c>
      <c r="C214" s="184" t="e">
        <f>_De_Loc2</f>
        <v>#N/A</v>
      </c>
      <c r="D214" s="185" t="e">
        <f>_De_Loc2</f>
        <v>#N/A</v>
      </c>
      <c r="E214" s="192" t="e">
        <f>_De_Loc2</f>
        <v>#N/A</v>
      </c>
      <c r="F214" s="178" t="e">
        <f>_De_Loc2</f>
        <v>#N/A</v>
      </c>
      <c r="G214" s="614" t="e">
        <f>_De_Loc2</f>
        <v>#N/A</v>
      </c>
      <c r="H214" s="615"/>
      <c r="I214" s="178" t="e">
        <f>_De_Loc2</f>
        <v>#N/A</v>
      </c>
      <c r="J214" s="178" t="e">
        <f>_De_Loc2</f>
        <v>#N/A</v>
      </c>
      <c r="K214" s="178" t="e">
        <f>_De_Loc2</f>
        <v>#N/A</v>
      </c>
      <c r="L214" s="178" t="e">
        <f>_De_Loc2</f>
        <v>#N/A</v>
      </c>
      <c r="M214" s="178" t="e">
        <f>_De_Loc2</f>
        <v>#N/A</v>
      </c>
      <c r="N214" s="178" t="e">
        <f>_De_Loc2</f>
        <v>#N/A</v>
      </c>
      <c r="O214" s="178" t="e">
        <f>_De_Loc2</f>
        <v>#N/A</v>
      </c>
      <c r="P214" s="178"/>
      <c r="Q214" s="114" t="s">
        <v>2588</v>
      </c>
      <c r="R214" s="114"/>
      <c r="S214" s="114"/>
      <c r="T214" s="114"/>
      <c r="U214" s="114"/>
      <c r="V214" s="114"/>
      <c r="W214" s="114"/>
      <c r="X214" s="178"/>
      <c r="Y214" s="231"/>
      <c r="Z214" s="178"/>
      <c r="AA214" s="178" t="e">
        <f>_De_Loc2</f>
        <v>#N/A</v>
      </c>
      <c r="AB214" s="178" t="e">
        <f>_De_Loc2</f>
        <v>#N/A</v>
      </c>
      <c r="AC214" s="178" t="e">
        <f>_De_Loc2</f>
        <v>#N/A</v>
      </c>
      <c r="AD214" s="73">
        <f t="shared" si="9"/>
        <v>290</v>
      </c>
      <c r="AE214" s="178" t="e">
        <f>_De_Loc2</f>
        <v>#N/A</v>
      </c>
      <c r="AF214" s="178" t="e">
        <f>_De_Loc2</f>
        <v>#N/A</v>
      </c>
      <c r="AG214" s="73" t="str">
        <f t="shared" si="11"/>
        <v/>
      </c>
    </row>
    <row r="215" spans="1:33" ht="15.75" x14ac:dyDescent="0.2">
      <c r="A215" s="241" t="s">
        <v>2562</v>
      </c>
      <c r="B215" s="114">
        <f t="shared" si="10"/>
        <v>208</v>
      </c>
      <c r="C215" s="184" t="e">
        <f>_De_Loc2</f>
        <v>#N/A</v>
      </c>
      <c r="D215" s="185" t="e">
        <f>_De_Loc2</f>
        <v>#N/A</v>
      </c>
      <c r="E215" s="192" t="e">
        <f>_De_Loc2</f>
        <v>#N/A</v>
      </c>
      <c r="F215" s="178" t="e">
        <f>_De_Loc2</f>
        <v>#N/A</v>
      </c>
      <c r="G215" s="614" t="e">
        <f>_De_Loc2</f>
        <v>#N/A</v>
      </c>
      <c r="H215" s="615"/>
      <c r="I215" s="178" t="e">
        <f>_De_Loc2</f>
        <v>#N/A</v>
      </c>
      <c r="J215" s="178" t="e">
        <f>_De_Loc2</f>
        <v>#N/A</v>
      </c>
      <c r="K215" s="178" t="e">
        <f>_De_Loc2</f>
        <v>#N/A</v>
      </c>
      <c r="L215" s="178" t="e">
        <f>_De_Loc2</f>
        <v>#N/A</v>
      </c>
      <c r="M215" s="178" t="e">
        <f>_De_Loc2</f>
        <v>#N/A</v>
      </c>
      <c r="N215" s="178" t="e">
        <f>_De_Loc2</f>
        <v>#N/A</v>
      </c>
      <c r="O215" s="178" t="e">
        <f>_De_Loc2</f>
        <v>#N/A</v>
      </c>
      <c r="P215" s="178"/>
      <c r="Q215" s="114" t="s">
        <v>2557</v>
      </c>
      <c r="R215" s="114"/>
      <c r="S215" s="114"/>
      <c r="T215" s="114"/>
      <c r="U215" s="114"/>
      <c r="V215" s="114"/>
      <c r="W215" s="114"/>
      <c r="X215" s="178"/>
      <c r="Y215" s="231"/>
      <c r="Z215" s="178"/>
      <c r="AA215" s="178" t="e">
        <f>_De_Loc2</f>
        <v>#N/A</v>
      </c>
      <c r="AB215" s="178" t="e">
        <f>_De_Loc2</f>
        <v>#N/A</v>
      </c>
      <c r="AC215" s="178" t="e">
        <f>_De_Loc2</f>
        <v>#N/A</v>
      </c>
      <c r="AD215" s="73">
        <f t="shared" si="9"/>
        <v>290</v>
      </c>
      <c r="AE215" s="178" t="e">
        <f>_De_Loc2</f>
        <v>#N/A</v>
      </c>
      <c r="AF215" s="178" t="e">
        <f>_De_Loc2</f>
        <v>#N/A</v>
      </c>
      <c r="AG215" s="73" t="str">
        <f t="shared" si="11"/>
        <v/>
      </c>
    </row>
    <row r="216" spans="1:33" ht="15.75" x14ac:dyDescent="0.2">
      <c r="A216" s="241" t="s">
        <v>2424</v>
      </c>
      <c r="B216" s="114">
        <f t="shared" si="10"/>
        <v>209</v>
      </c>
      <c r="C216" s="184" t="e">
        <f>_De_Loc2</f>
        <v>#N/A</v>
      </c>
      <c r="D216" s="185" t="e">
        <f>_De_Loc2</f>
        <v>#N/A</v>
      </c>
      <c r="E216" s="192" t="e">
        <f>_De_Loc2</f>
        <v>#N/A</v>
      </c>
      <c r="F216" s="178" t="e">
        <f>_De_Loc2</f>
        <v>#N/A</v>
      </c>
      <c r="G216" s="614" t="e">
        <f>_De_Loc2</f>
        <v>#N/A</v>
      </c>
      <c r="H216" s="615"/>
      <c r="I216" s="178" t="e">
        <f>_De_Loc2</f>
        <v>#N/A</v>
      </c>
      <c r="J216" s="178" t="e">
        <f>_De_Loc2</f>
        <v>#N/A</v>
      </c>
      <c r="K216" s="178" t="e">
        <f>_De_Loc2</f>
        <v>#N/A</v>
      </c>
      <c r="L216" s="178" t="e">
        <f>_De_Loc2</f>
        <v>#N/A</v>
      </c>
      <c r="M216" s="178" t="e">
        <f>_De_Loc2</f>
        <v>#N/A</v>
      </c>
      <c r="N216" s="178" t="e">
        <f>_De_Loc2</f>
        <v>#N/A</v>
      </c>
      <c r="O216" s="178" t="e">
        <f>_De_Loc2</f>
        <v>#N/A</v>
      </c>
      <c r="P216" s="178"/>
      <c r="Q216" s="114" t="s">
        <v>2555</v>
      </c>
      <c r="R216" s="114"/>
      <c r="S216" s="114"/>
      <c r="T216" s="114"/>
      <c r="U216" s="114"/>
      <c r="V216" s="114"/>
      <c r="W216" s="114"/>
      <c r="X216" s="178"/>
      <c r="Y216" s="231"/>
      <c r="Z216" s="178"/>
      <c r="AA216" s="178" t="e">
        <f>_De_Loc2</f>
        <v>#N/A</v>
      </c>
      <c r="AB216" s="178" t="e">
        <f>_De_Loc2</f>
        <v>#N/A</v>
      </c>
      <c r="AC216" s="178" t="e">
        <f>_De_Loc2</f>
        <v>#N/A</v>
      </c>
      <c r="AD216" s="73">
        <f t="shared" si="9"/>
        <v>290</v>
      </c>
      <c r="AE216" s="178" t="e">
        <f>_De_Loc2</f>
        <v>#N/A</v>
      </c>
      <c r="AF216" s="178" t="e">
        <f>_De_Loc2</f>
        <v>#N/A</v>
      </c>
      <c r="AG216" s="73" t="str">
        <f>+IF(W216="","",AF216)</f>
        <v/>
      </c>
    </row>
    <row r="217" spans="1:33" ht="15.75" x14ac:dyDescent="0.2">
      <c r="A217" s="241" t="s">
        <v>2481</v>
      </c>
      <c r="B217" s="114">
        <f t="shared" si="10"/>
        <v>210</v>
      </c>
      <c r="C217" s="184" t="e">
        <f>_De_Loc2</f>
        <v>#N/A</v>
      </c>
      <c r="D217" s="185" t="e">
        <f>_De_Loc2</f>
        <v>#N/A</v>
      </c>
      <c r="E217" s="192" t="e">
        <f>_De_Loc2</f>
        <v>#N/A</v>
      </c>
      <c r="F217" s="178" t="e">
        <f>_De_Loc2</f>
        <v>#N/A</v>
      </c>
      <c r="G217" s="614" t="e">
        <f>_De_Loc2</f>
        <v>#N/A</v>
      </c>
      <c r="H217" s="615"/>
      <c r="I217" s="178" t="e">
        <f>_De_Loc2</f>
        <v>#N/A</v>
      </c>
      <c r="J217" s="178" t="e">
        <f>_De_Loc2</f>
        <v>#N/A</v>
      </c>
      <c r="K217" s="178" t="e">
        <f>_De_Loc2</f>
        <v>#N/A</v>
      </c>
      <c r="L217" s="178" t="e">
        <f>_De_Loc2</f>
        <v>#N/A</v>
      </c>
      <c r="M217" s="178" t="e">
        <f>_De_Loc2</f>
        <v>#N/A</v>
      </c>
      <c r="N217" s="178" t="e">
        <f>_De_Loc2</f>
        <v>#N/A</v>
      </c>
      <c r="O217" s="178" t="e">
        <f>_De_Loc2</f>
        <v>#N/A</v>
      </c>
      <c r="P217" s="178"/>
      <c r="Q217" s="114" t="s">
        <v>2575</v>
      </c>
      <c r="R217" s="114"/>
      <c r="S217" s="114"/>
      <c r="T217" s="114"/>
      <c r="U217" s="114"/>
      <c r="V217" s="114"/>
      <c r="W217" s="114"/>
      <c r="X217" s="178"/>
      <c r="Y217" s="231"/>
      <c r="Z217" s="178"/>
      <c r="AA217" s="178" t="e">
        <f>_De_Loc2</f>
        <v>#N/A</v>
      </c>
      <c r="AB217" s="178" t="e">
        <f>_De_Loc2</f>
        <v>#N/A</v>
      </c>
      <c r="AC217" s="178" t="e">
        <f>_De_Loc2</f>
        <v>#N/A</v>
      </c>
      <c r="AD217" s="73">
        <f t="shared" si="9"/>
        <v>290</v>
      </c>
      <c r="AE217" s="178" t="e">
        <f>_De_Loc2</f>
        <v>#N/A</v>
      </c>
      <c r="AF217" s="178" t="e">
        <f>_De_Loc2</f>
        <v>#N/A</v>
      </c>
      <c r="AG217" s="73" t="str">
        <f t="shared" si="11"/>
        <v/>
      </c>
    </row>
    <row r="218" spans="1:33" ht="15.75" x14ac:dyDescent="0.2">
      <c r="A218" s="241" t="s">
        <v>2538</v>
      </c>
      <c r="B218" s="114">
        <f t="shared" si="10"/>
        <v>211</v>
      </c>
      <c r="C218" s="184" t="e">
        <f>_De_Loc2</f>
        <v>#N/A</v>
      </c>
      <c r="D218" s="185" t="e">
        <f>_De_Loc2</f>
        <v>#N/A</v>
      </c>
      <c r="E218" s="192" t="e">
        <f>_De_Loc2</f>
        <v>#N/A</v>
      </c>
      <c r="F218" s="178" t="e">
        <f>_De_Loc2</f>
        <v>#N/A</v>
      </c>
      <c r="G218" s="614" t="e">
        <f>_De_Loc2</f>
        <v>#N/A</v>
      </c>
      <c r="H218" s="615"/>
      <c r="I218" s="178" t="e">
        <f>_De_Loc2</f>
        <v>#N/A</v>
      </c>
      <c r="J218" s="178" t="e">
        <f>_De_Loc2</f>
        <v>#N/A</v>
      </c>
      <c r="K218" s="178" t="e">
        <f>_De_Loc2</f>
        <v>#N/A</v>
      </c>
      <c r="L218" s="178" t="e">
        <f>_De_Loc2</f>
        <v>#N/A</v>
      </c>
      <c r="M218" s="178" t="e">
        <f>_De_Loc2</f>
        <v>#N/A</v>
      </c>
      <c r="N218" s="178" t="e">
        <f>_De_Loc2</f>
        <v>#N/A</v>
      </c>
      <c r="O218" s="178" t="e">
        <f>_De_Loc2</f>
        <v>#N/A</v>
      </c>
      <c r="P218" s="178"/>
      <c r="Q218" s="114" t="s">
        <v>2588</v>
      </c>
      <c r="R218" s="114"/>
      <c r="S218" s="114"/>
      <c r="T218" s="114"/>
      <c r="U218" s="114"/>
      <c r="V218" s="114"/>
      <c r="W218" s="114"/>
      <c r="X218" s="178"/>
      <c r="Y218" s="231"/>
      <c r="Z218" s="178"/>
      <c r="AA218" s="178" t="e">
        <f>_De_Loc2</f>
        <v>#N/A</v>
      </c>
      <c r="AB218" s="178" t="e">
        <f>_De_Loc2</f>
        <v>#N/A</v>
      </c>
      <c r="AC218" s="178" t="e">
        <f>_De_Loc2</f>
        <v>#N/A</v>
      </c>
      <c r="AD218" s="73">
        <f t="shared" si="9"/>
        <v>290</v>
      </c>
      <c r="AE218" s="178" t="e">
        <f>_De_Loc2</f>
        <v>#N/A</v>
      </c>
      <c r="AF218" s="178" t="e">
        <f>_De_Loc2</f>
        <v>#N/A</v>
      </c>
      <c r="AG218" s="73" t="str">
        <f t="shared" si="11"/>
        <v/>
      </c>
    </row>
    <row r="219" spans="1:33" ht="15.75" x14ac:dyDescent="0.2">
      <c r="A219" s="241" t="s">
        <v>2410</v>
      </c>
      <c r="B219" s="114">
        <f t="shared" si="10"/>
        <v>212</v>
      </c>
      <c r="C219" s="184" t="e">
        <f>_De_Loc2</f>
        <v>#N/A</v>
      </c>
      <c r="D219" s="185" t="e">
        <f>_De_Loc2</f>
        <v>#N/A</v>
      </c>
      <c r="E219" s="192" t="e">
        <f>_De_Loc2</f>
        <v>#N/A</v>
      </c>
      <c r="F219" s="178" t="e">
        <f>_De_Loc2</f>
        <v>#N/A</v>
      </c>
      <c r="G219" s="614" t="e">
        <f>_De_Loc2</f>
        <v>#N/A</v>
      </c>
      <c r="H219" s="615"/>
      <c r="I219" s="178" t="e">
        <f>_De_Loc2</f>
        <v>#N/A</v>
      </c>
      <c r="J219" s="178" t="e">
        <f>_De_Loc2</f>
        <v>#N/A</v>
      </c>
      <c r="K219" s="178" t="e">
        <f>_De_Loc2</f>
        <v>#N/A</v>
      </c>
      <c r="L219" s="178" t="e">
        <f>_De_Loc2</f>
        <v>#N/A</v>
      </c>
      <c r="M219" s="178" t="e">
        <f>_De_Loc2</f>
        <v>#N/A</v>
      </c>
      <c r="N219" s="178" t="e">
        <f>_De_Loc2</f>
        <v>#N/A</v>
      </c>
      <c r="O219" s="178" t="e">
        <f>_De_Loc2</f>
        <v>#N/A</v>
      </c>
      <c r="P219" s="178"/>
      <c r="Q219" s="114" t="s">
        <v>2588</v>
      </c>
      <c r="R219" s="114"/>
      <c r="S219" s="114"/>
      <c r="T219" s="114"/>
      <c r="U219" s="114"/>
      <c r="V219" s="114"/>
      <c r="W219" s="114"/>
      <c r="X219" s="178"/>
      <c r="Y219" s="231"/>
      <c r="Z219" s="178"/>
      <c r="AA219" s="178" t="e">
        <f>_De_Loc2</f>
        <v>#N/A</v>
      </c>
      <c r="AB219" s="178" t="e">
        <f>_De_Loc2</f>
        <v>#N/A</v>
      </c>
      <c r="AC219" s="178" t="e">
        <f>_De_Loc2</f>
        <v>#N/A</v>
      </c>
      <c r="AD219" s="73">
        <f t="shared" si="9"/>
        <v>290</v>
      </c>
      <c r="AE219" s="178" t="e">
        <f>_De_Loc2</f>
        <v>#N/A</v>
      </c>
      <c r="AF219" s="178" t="e">
        <f>_De_Loc2</f>
        <v>#N/A</v>
      </c>
      <c r="AG219" s="73" t="str">
        <f t="shared" si="11"/>
        <v/>
      </c>
    </row>
    <row r="220" spans="1:33" ht="15.75" x14ac:dyDescent="0.25">
      <c r="A220" s="250" t="s">
        <v>2317</v>
      </c>
      <c r="B220" s="114">
        <f t="shared" si="10"/>
        <v>213</v>
      </c>
      <c r="C220" s="184" t="e">
        <f>_De_Loc2</f>
        <v>#N/A</v>
      </c>
      <c r="D220" s="185" t="e">
        <f>_De_Loc2</f>
        <v>#N/A</v>
      </c>
      <c r="E220" s="192" t="e">
        <f>_De_Loc2</f>
        <v>#N/A</v>
      </c>
      <c r="F220" s="178" t="e">
        <f>_De_Loc2</f>
        <v>#N/A</v>
      </c>
      <c r="G220" s="614" t="e">
        <f>_De_Loc2</f>
        <v>#N/A</v>
      </c>
      <c r="H220" s="615"/>
      <c r="I220" s="178" t="e">
        <f>_De_Loc2</f>
        <v>#N/A</v>
      </c>
      <c r="J220" s="178" t="e">
        <f>_De_Loc2</f>
        <v>#N/A</v>
      </c>
      <c r="K220" s="178" t="e">
        <f>_De_Loc2</f>
        <v>#N/A</v>
      </c>
      <c r="L220" s="178" t="e">
        <f>_De_Loc2</f>
        <v>#N/A</v>
      </c>
      <c r="M220" s="178" t="e">
        <f>_De_Loc2</f>
        <v>#N/A</v>
      </c>
      <c r="N220" s="178" t="e">
        <f>_De_Loc2</f>
        <v>#N/A</v>
      </c>
      <c r="O220" s="178" t="e">
        <f>_De_Loc2</f>
        <v>#N/A</v>
      </c>
      <c r="P220" s="178"/>
      <c r="Q220" s="114" t="s">
        <v>2581</v>
      </c>
      <c r="R220" s="114"/>
      <c r="S220" s="114"/>
      <c r="T220" s="114"/>
      <c r="U220" s="114"/>
      <c r="V220" s="114"/>
      <c r="W220" s="114"/>
      <c r="X220" s="178"/>
      <c r="Y220" s="231"/>
      <c r="Z220" s="178"/>
      <c r="AA220" s="178" t="e">
        <f>_De_Loc2</f>
        <v>#N/A</v>
      </c>
      <c r="AB220" s="178" t="e">
        <f>_De_Loc2</f>
        <v>#N/A</v>
      </c>
      <c r="AC220" s="178" t="e">
        <f>_De_Loc2</f>
        <v>#N/A</v>
      </c>
      <c r="AD220" s="73">
        <f t="shared" si="9"/>
        <v>290</v>
      </c>
      <c r="AE220" s="178" t="e">
        <f>_De_Loc2</f>
        <v>#N/A</v>
      </c>
      <c r="AF220" s="178" t="e">
        <f>_De_Loc2</f>
        <v>#N/A</v>
      </c>
      <c r="AG220" s="73" t="str">
        <f t="shared" si="11"/>
        <v/>
      </c>
    </row>
    <row r="221" spans="1:33" ht="15.75" x14ac:dyDescent="0.2">
      <c r="A221" s="241" t="s">
        <v>2352</v>
      </c>
      <c r="B221" s="114">
        <f t="shared" si="10"/>
        <v>214</v>
      </c>
      <c r="C221" s="184" t="e">
        <f>_De_Loc2</f>
        <v>#N/A</v>
      </c>
      <c r="D221" s="185" t="e">
        <f>_De_Loc2</f>
        <v>#N/A</v>
      </c>
      <c r="E221" s="192" t="e">
        <f>_De_Loc2</f>
        <v>#N/A</v>
      </c>
      <c r="F221" s="178" t="e">
        <f>_De_Loc2</f>
        <v>#N/A</v>
      </c>
      <c r="G221" s="614" t="e">
        <f>_De_Loc2</f>
        <v>#N/A</v>
      </c>
      <c r="H221" s="615"/>
      <c r="I221" s="178" t="e">
        <f>_De_Loc2</f>
        <v>#N/A</v>
      </c>
      <c r="J221" s="178" t="e">
        <f>_De_Loc2</f>
        <v>#N/A</v>
      </c>
      <c r="K221" s="178" t="e">
        <f>_De_Loc2</f>
        <v>#N/A</v>
      </c>
      <c r="L221" s="178" t="e">
        <f>_De_Loc2</f>
        <v>#N/A</v>
      </c>
      <c r="M221" s="178" t="e">
        <f>_De_Loc2</f>
        <v>#N/A</v>
      </c>
      <c r="N221" s="178" t="e">
        <f>_De_Loc2</f>
        <v>#N/A</v>
      </c>
      <c r="O221" s="178" t="e">
        <f>_De_Loc2</f>
        <v>#N/A</v>
      </c>
      <c r="P221" s="178"/>
      <c r="Q221" s="114" t="s">
        <v>2595</v>
      </c>
      <c r="R221" s="114"/>
      <c r="S221" s="114"/>
      <c r="T221" s="114"/>
      <c r="U221" s="114"/>
      <c r="V221" s="114"/>
      <c r="W221" s="199"/>
      <c r="X221" s="178"/>
      <c r="Y221" s="231"/>
      <c r="Z221" s="178"/>
      <c r="AA221" s="178" t="e">
        <f>_De_Loc2</f>
        <v>#N/A</v>
      </c>
      <c r="AB221" s="178" t="e">
        <f>_De_Loc2</f>
        <v>#N/A</v>
      </c>
      <c r="AC221" s="178" t="e">
        <f>_De_Loc2</f>
        <v>#N/A</v>
      </c>
      <c r="AD221" s="73">
        <f t="shared" si="9"/>
        <v>290</v>
      </c>
      <c r="AE221" s="178" t="e">
        <f>_De_Loc2</f>
        <v>#N/A</v>
      </c>
      <c r="AF221" s="178" t="e">
        <f>_De_Loc2</f>
        <v>#N/A</v>
      </c>
      <c r="AG221" s="73" t="str">
        <f t="shared" si="11"/>
        <v/>
      </c>
    </row>
    <row r="222" spans="1:33" ht="15.75" x14ac:dyDescent="0.2">
      <c r="A222" s="241" t="s">
        <v>2287</v>
      </c>
      <c r="B222" s="114">
        <f t="shared" si="10"/>
        <v>215</v>
      </c>
      <c r="C222" s="184" t="e">
        <f>_De_Loc2</f>
        <v>#N/A</v>
      </c>
      <c r="D222" s="185" t="e">
        <f>_De_Loc2</f>
        <v>#N/A</v>
      </c>
      <c r="E222" s="192" t="e">
        <f>_De_Loc2</f>
        <v>#N/A</v>
      </c>
      <c r="F222" s="178" t="e">
        <f>_De_Loc2</f>
        <v>#N/A</v>
      </c>
      <c r="G222" s="614" t="e">
        <f>_De_Loc2</f>
        <v>#N/A</v>
      </c>
      <c r="H222" s="615"/>
      <c r="I222" s="178" t="e">
        <f>_De_Loc2</f>
        <v>#N/A</v>
      </c>
      <c r="J222" s="178" t="e">
        <f>_De_Loc2</f>
        <v>#N/A</v>
      </c>
      <c r="K222" s="178" t="e">
        <f>_De_Loc2</f>
        <v>#N/A</v>
      </c>
      <c r="L222" s="178" t="e">
        <f>_De_Loc2</f>
        <v>#N/A</v>
      </c>
      <c r="M222" s="178" t="e">
        <f>_De_Loc2</f>
        <v>#N/A</v>
      </c>
      <c r="N222" s="178" t="e">
        <f>_De_Loc2</f>
        <v>#N/A</v>
      </c>
      <c r="O222" s="178" t="e">
        <f>_De_Loc2</f>
        <v>#N/A</v>
      </c>
      <c r="P222" s="178"/>
      <c r="Q222" s="114" t="s">
        <v>2572</v>
      </c>
      <c r="R222" s="114"/>
      <c r="S222" s="114"/>
      <c r="T222" s="114"/>
      <c r="U222" s="114"/>
      <c r="V222" s="114"/>
      <c r="W222" s="114"/>
      <c r="X222" s="178"/>
      <c r="Y222" s="231"/>
      <c r="Z222" s="178"/>
      <c r="AA222" s="178" t="e">
        <f>_De_Loc2</f>
        <v>#N/A</v>
      </c>
      <c r="AB222" s="178" t="e">
        <f>_De_Loc2</f>
        <v>#N/A</v>
      </c>
      <c r="AC222" s="178" t="e">
        <f>_De_Loc2</f>
        <v>#N/A</v>
      </c>
      <c r="AD222" s="73">
        <f t="shared" si="9"/>
        <v>290</v>
      </c>
      <c r="AE222" s="178" t="e">
        <f>_De_Loc2</f>
        <v>#N/A</v>
      </c>
      <c r="AF222" s="178" t="e">
        <f>_De_Loc2</f>
        <v>#N/A</v>
      </c>
      <c r="AG222" s="73" t="str">
        <f t="shared" si="11"/>
        <v/>
      </c>
    </row>
    <row r="223" spans="1:33" ht="15.75" x14ac:dyDescent="0.2">
      <c r="A223" s="254" t="s">
        <v>2522</v>
      </c>
      <c r="B223" s="114">
        <f t="shared" si="10"/>
        <v>216</v>
      </c>
      <c r="C223" s="184" t="e">
        <f>_De_Loc2</f>
        <v>#N/A</v>
      </c>
      <c r="D223" s="185" t="e">
        <f>_De_Loc2</f>
        <v>#N/A</v>
      </c>
      <c r="E223" s="192" t="e">
        <f>_De_Loc2</f>
        <v>#N/A</v>
      </c>
      <c r="F223" s="178" t="e">
        <f>_De_Loc2</f>
        <v>#N/A</v>
      </c>
      <c r="G223" s="614" t="e">
        <f>_De_Loc2</f>
        <v>#N/A</v>
      </c>
      <c r="H223" s="615"/>
      <c r="I223" s="178" t="e">
        <f>_De_Loc2</f>
        <v>#N/A</v>
      </c>
      <c r="J223" s="178" t="e">
        <f>_De_Loc2</f>
        <v>#N/A</v>
      </c>
      <c r="K223" s="178" t="e">
        <f>_De_Loc2</f>
        <v>#N/A</v>
      </c>
      <c r="L223" s="178" t="e">
        <f>_De_Loc2</f>
        <v>#N/A</v>
      </c>
      <c r="M223" s="178" t="e">
        <f>_De_Loc2</f>
        <v>#N/A</v>
      </c>
      <c r="N223" s="178" t="e">
        <f>_De_Loc2</f>
        <v>#N/A</v>
      </c>
      <c r="O223" s="178" t="e">
        <f>_De_Loc2</f>
        <v>#N/A</v>
      </c>
      <c r="P223" s="178"/>
      <c r="Q223" s="114" t="s">
        <v>2587</v>
      </c>
      <c r="R223" s="114"/>
      <c r="S223" s="114"/>
      <c r="T223" s="114"/>
      <c r="U223" s="114"/>
      <c r="V223" s="114"/>
      <c r="W223" s="114"/>
      <c r="X223" s="178"/>
      <c r="Y223" s="231"/>
      <c r="Z223" s="178"/>
      <c r="AA223" s="178" t="e">
        <f>_De_Loc2</f>
        <v>#N/A</v>
      </c>
      <c r="AB223" s="178" t="e">
        <f>_De_Loc2</f>
        <v>#N/A</v>
      </c>
      <c r="AC223" s="178" t="e">
        <f>_De_Loc2</f>
        <v>#N/A</v>
      </c>
      <c r="AD223" s="73">
        <f t="shared" si="9"/>
        <v>290</v>
      </c>
      <c r="AE223" s="178" t="e">
        <f>_De_Loc2</f>
        <v>#N/A</v>
      </c>
      <c r="AF223" s="178" t="e">
        <f>_De_Loc2</f>
        <v>#N/A</v>
      </c>
      <c r="AG223" s="73" t="str">
        <f t="shared" si="11"/>
        <v/>
      </c>
    </row>
    <row r="224" spans="1:33" ht="15.75" x14ac:dyDescent="0.2">
      <c r="A224" s="257" t="s">
        <v>2492</v>
      </c>
      <c r="B224" s="114">
        <f t="shared" si="10"/>
        <v>217</v>
      </c>
      <c r="C224" s="184" t="e">
        <f>_De_Loc2</f>
        <v>#N/A</v>
      </c>
      <c r="D224" s="185" t="e">
        <f>_De_Loc2</f>
        <v>#N/A</v>
      </c>
      <c r="E224" s="192" t="e">
        <f>_De_Loc2</f>
        <v>#N/A</v>
      </c>
      <c r="F224" s="178" t="e">
        <f>_De_Loc2</f>
        <v>#N/A</v>
      </c>
      <c r="G224" s="614" t="e">
        <f>_De_Loc2</f>
        <v>#N/A</v>
      </c>
      <c r="H224" s="615"/>
      <c r="I224" s="178" t="e">
        <f>_De_Loc2</f>
        <v>#N/A</v>
      </c>
      <c r="J224" s="178" t="e">
        <f>_De_Loc2</f>
        <v>#N/A</v>
      </c>
      <c r="K224" s="178" t="e">
        <f>_De_Loc2</f>
        <v>#N/A</v>
      </c>
      <c r="L224" s="178" t="e">
        <f>_De_Loc2</f>
        <v>#N/A</v>
      </c>
      <c r="M224" s="178" t="e">
        <f>_De_Loc2</f>
        <v>#N/A</v>
      </c>
      <c r="N224" s="178" t="e">
        <f>_De_Loc2</f>
        <v>#N/A</v>
      </c>
      <c r="O224" s="178" t="e">
        <f>_De_Loc2</f>
        <v>#N/A</v>
      </c>
      <c r="P224" s="178"/>
      <c r="Q224" s="114"/>
      <c r="R224" s="114"/>
      <c r="S224" s="114"/>
      <c r="T224" s="114"/>
      <c r="U224" s="114"/>
      <c r="V224" s="114"/>
      <c r="W224" s="114"/>
      <c r="X224" s="178"/>
      <c r="Y224" s="231"/>
      <c r="Z224" s="178"/>
      <c r="AA224" s="178" t="e">
        <f>_De_Loc2</f>
        <v>#N/A</v>
      </c>
      <c r="AB224" s="178" t="e">
        <f>_De_Loc2</f>
        <v>#N/A</v>
      </c>
      <c r="AC224" s="178" t="e">
        <f>_De_Loc2</f>
        <v>#N/A</v>
      </c>
      <c r="AD224" s="73">
        <f t="shared" si="9"/>
        <v>290</v>
      </c>
      <c r="AE224" s="178" t="e">
        <f>_De_Loc2</f>
        <v>#N/A</v>
      </c>
      <c r="AF224" s="178" t="e">
        <f>_De_Loc2</f>
        <v>#N/A</v>
      </c>
      <c r="AG224" s="73" t="str">
        <f t="shared" si="11"/>
        <v/>
      </c>
    </row>
    <row r="225" spans="1:33" ht="15.75" x14ac:dyDescent="0.2">
      <c r="A225" s="254" t="s">
        <v>2523</v>
      </c>
      <c r="B225" s="114">
        <f t="shared" si="10"/>
        <v>218</v>
      </c>
      <c r="C225" s="184" t="e">
        <f>_De_Loc2</f>
        <v>#N/A</v>
      </c>
      <c r="D225" s="185" t="e">
        <f>_De_Loc2</f>
        <v>#N/A</v>
      </c>
      <c r="E225" s="192" t="e">
        <f>_De_Loc2</f>
        <v>#N/A</v>
      </c>
      <c r="F225" s="178" t="e">
        <f>_De_Loc2</f>
        <v>#N/A</v>
      </c>
      <c r="G225" s="614" t="e">
        <f>_De_Loc2</f>
        <v>#N/A</v>
      </c>
      <c r="H225" s="615"/>
      <c r="I225" s="178" t="e">
        <f>_De_Loc2</f>
        <v>#N/A</v>
      </c>
      <c r="J225" s="178" t="e">
        <f>_De_Loc2</f>
        <v>#N/A</v>
      </c>
      <c r="K225" s="178" t="e">
        <f>_De_Loc2</f>
        <v>#N/A</v>
      </c>
      <c r="L225" s="178" t="e">
        <f>_De_Loc2</f>
        <v>#N/A</v>
      </c>
      <c r="M225" s="178" t="e">
        <f>_De_Loc2</f>
        <v>#N/A</v>
      </c>
      <c r="N225" s="178" t="e">
        <f>_De_Loc2</f>
        <v>#N/A</v>
      </c>
      <c r="O225" s="178" t="e">
        <f>_De_Loc2</f>
        <v>#N/A</v>
      </c>
      <c r="P225" s="178"/>
      <c r="Q225" s="198" t="s">
        <v>2593</v>
      </c>
      <c r="R225" s="114"/>
      <c r="S225" s="114"/>
      <c r="T225" s="114"/>
      <c r="U225" s="114"/>
      <c r="V225" s="114"/>
      <c r="W225" s="114"/>
      <c r="X225" s="178"/>
      <c r="Y225" s="231"/>
      <c r="Z225" s="178"/>
      <c r="AA225" s="178" t="e">
        <f>_De_Loc2</f>
        <v>#N/A</v>
      </c>
      <c r="AB225" s="178" t="e">
        <f>_De_Loc2</f>
        <v>#N/A</v>
      </c>
      <c r="AC225" s="178" t="e">
        <f>_De_Loc2</f>
        <v>#N/A</v>
      </c>
      <c r="AD225" s="73">
        <f t="shared" si="9"/>
        <v>290</v>
      </c>
      <c r="AE225" s="178" t="e">
        <f>_De_Loc2</f>
        <v>#N/A</v>
      </c>
      <c r="AF225" s="178" t="e">
        <f>_De_Loc2</f>
        <v>#N/A</v>
      </c>
      <c r="AG225" s="73" t="str">
        <f t="shared" si="11"/>
        <v/>
      </c>
    </row>
    <row r="226" spans="1:33" ht="15.75" x14ac:dyDescent="0.2">
      <c r="A226" s="241" t="s">
        <v>2282</v>
      </c>
      <c r="B226" s="114">
        <f t="shared" si="10"/>
        <v>219</v>
      </c>
      <c r="C226" s="184" t="e">
        <f>_De_Loc2</f>
        <v>#N/A</v>
      </c>
      <c r="D226" s="185" t="e">
        <f>_De_Loc2</f>
        <v>#N/A</v>
      </c>
      <c r="E226" s="192" t="e">
        <f>_De_Loc2</f>
        <v>#N/A</v>
      </c>
      <c r="F226" s="178" t="e">
        <f>_De_Loc2</f>
        <v>#N/A</v>
      </c>
      <c r="G226" s="614" t="e">
        <f>_De_Loc2</f>
        <v>#N/A</v>
      </c>
      <c r="H226" s="615"/>
      <c r="I226" s="178" t="e">
        <f>_De_Loc2</f>
        <v>#N/A</v>
      </c>
      <c r="J226" s="178" t="e">
        <f>_De_Loc2</f>
        <v>#N/A</v>
      </c>
      <c r="K226" s="178" t="e">
        <f>_De_Loc2</f>
        <v>#N/A</v>
      </c>
      <c r="L226" s="178" t="e">
        <f>_De_Loc2</f>
        <v>#N/A</v>
      </c>
      <c r="M226" s="178" t="e">
        <f>_De_Loc2</f>
        <v>#N/A</v>
      </c>
      <c r="N226" s="178" t="e">
        <f>_De_Loc2</f>
        <v>#N/A</v>
      </c>
      <c r="O226" s="178" t="e">
        <f>_De_Loc2</f>
        <v>#N/A</v>
      </c>
      <c r="P226" s="178"/>
      <c r="Q226" s="114" t="s">
        <v>2557</v>
      </c>
      <c r="R226" s="114"/>
      <c r="S226" s="114"/>
      <c r="T226" s="114"/>
      <c r="U226" s="114"/>
      <c r="V226" s="114"/>
      <c r="W226" s="114"/>
      <c r="X226" s="178"/>
      <c r="Y226" s="231"/>
      <c r="Z226" s="178"/>
      <c r="AA226" s="178" t="e">
        <f>_De_Loc2</f>
        <v>#N/A</v>
      </c>
      <c r="AB226" s="178" t="e">
        <f>_De_Loc2</f>
        <v>#N/A</v>
      </c>
      <c r="AC226" s="178" t="e">
        <f>_De_Loc2</f>
        <v>#N/A</v>
      </c>
      <c r="AD226" s="73">
        <f t="shared" si="9"/>
        <v>290</v>
      </c>
      <c r="AE226" s="178" t="e">
        <f>_De_Loc2</f>
        <v>#N/A</v>
      </c>
      <c r="AF226" s="178" t="e">
        <f>_De_Loc2</f>
        <v>#N/A</v>
      </c>
      <c r="AG226" s="73" t="str">
        <f t="shared" si="11"/>
        <v/>
      </c>
    </row>
    <row r="227" spans="1:33" ht="15.75" x14ac:dyDescent="0.2">
      <c r="A227" s="256" t="s">
        <v>2486</v>
      </c>
      <c r="B227" s="114">
        <f t="shared" si="10"/>
        <v>220</v>
      </c>
      <c r="C227" s="382" t="e">
        <f>_De_Loc2</f>
        <v>#N/A</v>
      </c>
      <c r="D227" s="383" t="e">
        <f>_De_Loc2</f>
        <v>#N/A</v>
      </c>
      <c r="E227" s="384" t="e">
        <f>_De_Loc2</f>
        <v>#N/A</v>
      </c>
      <c r="F227" s="114" t="e">
        <f>_De_Loc2</f>
        <v>#N/A</v>
      </c>
      <c r="G227" s="614" t="e">
        <f>_De_Loc2</f>
        <v>#N/A</v>
      </c>
      <c r="H227" s="615"/>
      <c r="I227" s="114" t="e">
        <f>_De_Loc2</f>
        <v>#N/A</v>
      </c>
      <c r="J227" s="114" t="e">
        <f>_De_Loc2</f>
        <v>#N/A</v>
      </c>
      <c r="K227" s="114" t="e">
        <f>_De_Loc2</f>
        <v>#N/A</v>
      </c>
      <c r="L227" s="114" t="e">
        <f>_De_Loc2</f>
        <v>#N/A</v>
      </c>
      <c r="M227" s="114" t="e">
        <f>_De_Loc2</f>
        <v>#N/A</v>
      </c>
      <c r="N227" s="114" t="e">
        <f>_De_Loc2</f>
        <v>#N/A</v>
      </c>
      <c r="O227" s="114" t="e">
        <f>_De_Loc2</f>
        <v>#N/A</v>
      </c>
      <c r="P227" s="114"/>
      <c r="Q227" s="114" t="s">
        <v>2556</v>
      </c>
      <c r="R227" s="114"/>
      <c r="S227" s="114"/>
      <c r="T227" s="114"/>
      <c r="U227" s="114"/>
      <c r="V227" s="114"/>
      <c r="W227" s="201"/>
      <c r="X227" s="178"/>
      <c r="Y227" s="231"/>
      <c r="Z227" s="178"/>
      <c r="AA227" s="178" t="e">
        <f>_De_Loc2</f>
        <v>#N/A</v>
      </c>
      <c r="AB227" s="178" t="e">
        <f>_De_Loc2</f>
        <v>#N/A</v>
      </c>
      <c r="AC227" s="178" t="e">
        <f>_De_Loc2</f>
        <v>#N/A</v>
      </c>
      <c r="AD227" s="73">
        <f t="shared" si="9"/>
        <v>290</v>
      </c>
      <c r="AE227" s="178" t="e">
        <f>_De_Loc2</f>
        <v>#N/A</v>
      </c>
      <c r="AF227" s="178" t="e">
        <f>_De_Loc2</f>
        <v>#N/A</v>
      </c>
      <c r="AG227" s="73" t="str">
        <f t="shared" si="11"/>
        <v/>
      </c>
    </row>
    <row r="228" spans="1:33" ht="15.75" x14ac:dyDescent="0.2">
      <c r="A228" s="257" t="s">
        <v>2497</v>
      </c>
      <c r="B228" s="114">
        <f t="shared" si="10"/>
        <v>221</v>
      </c>
      <c r="C228" s="385" t="e">
        <f>_De_Loc2</f>
        <v>#N/A</v>
      </c>
      <c r="D228" s="386" t="e">
        <f>_De_Loc2</f>
        <v>#N/A</v>
      </c>
      <c r="E228" s="387" t="e">
        <f>_De_Loc2</f>
        <v>#N/A</v>
      </c>
      <c r="F228" s="388" t="e">
        <f>_De_Loc2</f>
        <v>#N/A</v>
      </c>
      <c r="G228" s="616" t="e">
        <f>_De_Loc2</f>
        <v>#N/A</v>
      </c>
      <c r="H228" s="617"/>
      <c r="I228" s="388" t="e">
        <f>_De_Loc2</f>
        <v>#N/A</v>
      </c>
      <c r="J228" s="388" t="e">
        <f>_De_Loc2</f>
        <v>#N/A</v>
      </c>
      <c r="K228" s="388" t="e">
        <f>_De_Loc2</f>
        <v>#N/A</v>
      </c>
      <c r="L228" s="388" t="e">
        <f>_De_Loc2</f>
        <v>#N/A</v>
      </c>
      <c r="M228" s="388" t="e">
        <f>_De_Loc2</f>
        <v>#N/A</v>
      </c>
      <c r="N228" s="388" t="e">
        <f>_De_Loc2</f>
        <v>#N/A</v>
      </c>
      <c r="O228" s="388" t="e">
        <f>_De_Loc2</f>
        <v>#N/A</v>
      </c>
      <c r="P228" s="388"/>
      <c r="Q228" s="58" t="s">
        <v>2580</v>
      </c>
      <c r="R228" s="58"/>
      <c r="S228" s="114"/>
      <c r="T228" s="114"/>
      <c r="U228" s="114"/>
      <c r="V228" s="114"/>
      <c r="W228" s="114"/>
      <c r="X228" s="178"/>
      <c r="Y228" s="231"/>
      <c r="Z228" s="178"/>
      <c r="AA228" s="178" t="e">
        <f>_De_Loc2</f>
        <v>#N/A</v>
      </c>
      <c r="AB228" s="178" t="e">
        <f>_De_Loc2</f>
        <v>#N/A</v>
      </c>
      <c r="AC228" s="178" t="e">
        <f>_De_Loc2</f>
        <v>#N/A</v>
      </c>
      <c r="AD228" s="73">
        <f t="shared" si="9"/>
        <v>290</v>
      </c>
      <c r="AE228" s="178" t="e">
        <f>_De_Loc2</f>
        <v>#N/A</v>
      </c>
      <c r="AF228" s="178" t="e">
        <f>_De_Loc2</f>
        <v>#N/A</v>
      </c>
      <c r="AG228" s="73" t="str">
        <f t="shared" si="11"/>
        <v/>
      </c>
    </row>
    <row r="229" spans="1:33" ht="15.75" x14ac:dyDescent="0.2">
      <c r="A229" s="241" t="s">
        <v>2401</v>
      </c>
      <c r="B229" s="114">
        <f t="shared" si="10"/>
        <v>222</v>
      </c>
      <c r="C229" s="184" t="e">
        <f>_De_Loc2</f>
        <v>#N/A</v>
      </c>
      <c r="D229" s="185" t="e">
        <f>_De_Loc2</f>
        <v>#N/A</v>
      </c>
      <c r="E229" s="192" t="e">
        <f>_De_Loc2</f>
        <v>#N/A</v>
      </c>
      <c r="F229" s="178" t="e">
        <f>_De_Loc2</f>
        <v>#N/A</v>
      </c>
      <c r="G229" s="618" t="e">
        <f>_De_Loc2</f>
        <v>#N/A</v>
      </c>
      <c r="H229" s="619"/>
      <c r="I229" s="178" t="e">
        <f>_De_Loc2</f>
        <v>#N/A</v>
      </c>
      <c r="J229" s="178" t="e">
        <f>_De_Loc2</f>
        <v>#N/A</v>
      </c>
      <c r="K229" s="178" t="e">
        <f>_De_Loc2</f>
        <v>#N/A</v>
      </c>
      <c r="L229" s="178" t="e">
        <f>_De_Loc2</f>
        <v>#N/A</v>
      </c>
      <c r="M229" s="178" t="e">
        <f>_De_Loc2</f>
        <v>#N/A</v>
      </c>
      <c r="N229" s="178" t="e">
        <f>_De_Loc2</f>
        <v>#N/A</v>
      </c>
      <c r="O229" s="178" t="e">
        <f>_De_Loc2</f>
        <v>#N/A</v>
      </c>
      <c r="P229" s="178"/>
      <c r="Q229" s="389" t="s">
        <v>2586</v>
      </c>
      <c r="R229" s="178"/>
      <c r="S229" s="114"/>
      <c r="T229" s="114"/>
      <c r="U229" s="114"/>
      <c r="V229" s="114"/>
      <c r="W229" s="114"/>
      <c r="X229" s="178"/>
      <c r="Y229" s="231"/>
      <c r="Z229" s="178"/>
      <c r="AA229" s="178" t="e">
        <f>_De_Loc2</f>
        <v>#N/A</v>
      </c>
      <c r="AB229" s="178" t="e">
        <f>_De_Loc2</f>
        <v>#N/A</v>
      </c>
      <c r="AC229" s="178" t="e">
        <f>_De_Loc2</f>
        <v>#N/A</v>
      </c>
      <c r="AD229" s="73">
        <f t="shared" si="9"/>
        <v>290</v>
      </c>
      <c r="AE229" s="178" t="e">
        <f>_De_Loc2</f>
        <v>#N/A</v>
      </c>
      <c r="AF229" s="178" t="e">
        <f>_De_Loc2</f>
        <v>#N/A</v>
      </c>
      <c r="AG229" s="73" t="str">
        <f t="shared" si="11"/>
        <v/>
      </c>
    </row>
    <row r="230" spans="1:33" ht="15.75" x14ac:dyDescent="0.2">
      <c r="A230" s="241" t="s">
        <v>2393</v>
      </c>
      <c r="B230" s="114">
        <f t="shared" si="10"/>
        <v>223</v>
      </c>
      <c r="C230" s="184" t="e">
        <f>_De_Loc2</f>
        <v>#N/A</v>
      </c>
      <c r="D230" s="185" t="e">
        <f>_De_Loc2</f>
        <v>#N/A</v>
      </c>
      <c r="E230" s="192" t="e">
        <f>_De_Loc2</f>
        <v>#N/A</v>
      </c>
      <c r="F230" s="178" t="e">
        <f>_De_Loc2</f>
        <v>#N/A</v>
      </c>
      <c r="G230" s="614" t="e">
        <f>_De_Loc2</f>
        <v>#N/A</v>
      </c>
      <c r="H230" s="615"/>
      <c r="I230" s="178" t="e">
        <f>_De_Loc2</f>
        <v>#N/A</v>
      </c>
      <c r="J230" s="178" t="e">
        <f>_De_Loc2</f>
        <v>#N/A</v>
      </c>
      <c r="K230" s="178" t="e">
        <f>_De_Loc2</f>
        <v>#N/A</v>
      </c>
      <c r="L230" s="178" t="e">
        <f>_De_Loc2</f>
        <v>#N/A</v>
      </c>
      <c r="M230" s="178" t="e">
        <f>_De_Loc2</f>
        <v>#N/A</v>
      </c>
      <c r="N230" s="178" t="e">
        <f>_De_Loc2</f>
        <v>#N/A</v>
      </c>
      <c r="O230" s="178" t="e">
        <f>_De_Loc2</f>
        <v>#N/A</v>
      </c>
      <c r="P230" s="178"/>
      <c r="Q230" s="114" t="s">
        <v>2588</v>
      </c>
      <c r="R230" s="114"/>
      <c r="S230" s="114"/>
      <c r="T230" s="114"/>
      <c r="U230" s="114"/>
      <c r="V230" s="114"/>
      <c r="W230" s="114"/>
      <c r="X230" s="178"/>
      <c r="Y230" s="231"/>
      <c r="Z230" s="178"/>
      <c r="AA230" s="178" t="e">
        <f>_De_Loc2</f>
        <v>#N/A</v>
      </c>
      <c r="AB230" s="178" t="e">
        <f>_De_Loc2</f>
        <v>#N/A</v>
      </c>
      <c r="AC230" s="178" t="e">
        <f>_De_Loc2</f>
        <v>#N/A</v>
      </c>
      <c r="AD230" s="73">
        <f t="shared" si="9"/>
        <v>290</v>
      </c>
      <c r="AE230" s="178" t="e">
        <f>_De_Loc2</f>
        <v>#N/A</v>
      </c>
      <c r="AF230" s="178" t="e">
        <f>_De_Loc2</f>
        <v>#N/A</v>
      </c>
      <c r="AG230" s="73" t="str">
        <f t="shared" si="11"/>
        <v/>
      </c>
    </row>
    <row r="231" spans="1:33" ht="15.75" x14ac:dyDescent="0.2">
      <c r="A231" s="241" t="s">
        <v>2396</v>
      </c>
      <c r="B231" s="114">
        <f t="shared" si="10"/>
        <v>224</v>
      </c>
      <c r="C231" s="184" t="e">
        <f>_De_Loc2</f>
        <v>#N/A</v>
      </c>
      <c r="D231" s="185" t="e">
        <f>_De_Loc2</f>
        <v>#N/A</v>
      </c>
      <c r="E231" s="192" t="e">
        <f>_De_Loc2</f>
        <v>#N/A</v>
      </c>
      <c r="F231" s="178" t="e">
        <f>_De_Loc2</f>
        <v>#N/A</v>
      </c>
      <c r="G231" s="614" t="e">
        <f>_De_Loc2</f>
        <v>#N/A</v>
      </c>
      <c r="H231" s="615"/>
      <c r="I231" s="178" t="e">
        <f>_De_Loc2</f>
        <v>#N/A</v>
      </c>
      <c r="J231" s="178" t="e">
        <f>_De_Loc2</f>
        <v>#N/A</v>
      </c>
      <c r="K231" s="178" t="e">
        <f>_De_Loc2</f>
        <v>#N/A</v>
      </c>
      <c r="L231" s="178" t="e">
        <f>_De_Loc2</f>
        <v>#N/A</v>
      </c>
      <c r="M231" s="178" t="e">
        <f>_De_Loc2</f>
        <v>#N/A</v>
      </c>
      <c r="N231" s="178" t="e">
        <f>_De_Loc2</f>
        <v>#N/A</v>
      </c>
      <c r="O231" s="178" t="e">
        <f>_De_Loc2</f>
        <v>#N/A</v>
      </c>
      <c r="P231" s="178"/>
      <c r="Q231" s="114" t="s">
        <v>2588</v>
      </c>
      <c r="R231" s="114"/>
      <c r="S231" s="114"/>
      <c r="T231" s="114"/>
      <c r="U231" s="114"/>
      <c r="V231" s="114"/>
      <c r="W231" s="114"/>
      <c r="X231" s="178"/>
      <c r="Y231" s="231"/>
      <c r="Z231" s="178"/>
      <c r="AA231" s="178" t="e">
        <f>_De_Loc2</f>
        <v>#N/A</v>
      </c>
      <c r="AB231" s="178" t="e">
        <f>_De_Loc2</f>
        <v>#N/A</v>
      </c>
      <c r="AC231" s="178" t="e">
        <f>_De_Loc2</f>
        <v>#N/A</v>
      </c>
      <c r="AD231" s="73">
        <f t="shared" si="9"/>
        <v>290</v>
      </c>
      <c r="AE231" s="178" t="e">
        <f>_De_Loc2</f>
        <v>#N/A</v>
      </c>
      <c r="AF231" s="178" t="e">
        <f>_De_Loc2</f>
        <v>#N/A</v>
      </c>
      <c r="AG231" s="73" t="str">
        <f t="shared" si="11"/>
        <v/>
      </c>
    </row>
    <row r="232" spans="1:33" ht="15.75" x14ac:dyDescent="0.2">
      <c r="A232" s="241" t="s">
        <v>2391</v>
      </c>
      <c r="B232" s="114">
        <f t="shared" si="10"/>
        <v>225</v>
      </c>
      <c r="C232" s="184" t="e">
        <f>_De_Loc2</f>
        <v>#N/A</v>
      </c>
      <c r="D232" s="185" t="e">
        <f>_De_Loc2</f>
        <v>#N/A</v>
      </c>
      <c r="E232" s="192" t="e">
        <f>_De_Loc2</f>
        <v>#N/A</v>
      </c>
      <c r="F232" s="178" t="e">
        <f>_De_Loc2</f>
        <v>#N/A</v>
      </c>
      <c r="G232" s="614" t="e">
        <f>_De_Loc2</f>
        <v>#N/A</v>
      </c>
      <c r="H232" s="615"/>
      <c r="I232" s="178" t="e">
        <f>_De_Loc2</f>
        <v>#N/A</v>
      </c>
      <c r="J232" s="178" t="e">
        <f>_De_Loc2</f>
        <v>#N/A</v>
      </c>
      <c r="K232" s="178" t="e">
        <f>_De_Loc2</f>
        <v>#N/A</v>
      </c>
      <c r="L232" s="178" t="e">
        <f>_De_Loc2</f>
        <v>#N/A</v>
      </c>
      <c r="M232" s="178" t="e">
        <f>_De_Loc2</f>
        <v>#N/A</v>
      </c>
      <c r="N232" s="178" t="e">
        <f>_De_Loc2</f>
        <v>#N/A</v>
      </c>
      <c r="O232" s="178" t="e">
        <f>_De_Loc2</f>
        <v>#N/A</v>
      </c>
      <c r="P232" s="178"/>
      <c r="Q232" s="114" t="s">
        <v>2588</v>
      </c>
      <c r="R232" s="114"/>
      <c r="S232" s="114"/>
      <c r="T232" s="114"/>
      <c r="U232" s="114"/>
      <c r="V232" s="114"/>
      <c r="W232" s="114"/>
      <c r="X232" s="178"/>
      <c r="Y232" s="231"/>
      <c r="Z232" s="178"/>
      <c r="AA232" s="178" t="e">
        <f>_De_Loc2</f>
        <v>#N/A</v>
      </c>
      <c r="AB232" s="178" t="e">
        <f>_De_Loc2</f>
        <v>#N/A</v>
      </c>
      <c r="AC232" s="178" t="e">
        <f>_De_Loc2</f>
        <v>#N/A</v>
      </c>
      <c r="AD232" s="73">
        <f t="shared" si="9"/>
        <v>290</v>
      </c>
      <c r="AE232" s="178" t="e">
        <f>_De_Loc2</f>
        <v>#N/A</v>
      </c>
      <c r="AF232" s="178" t="e">
        <f>_De_Loc2</f>
        <v>#N/A</v>
      </c>
      <c r="AG232" s="73" t="str">
        <f t="shared" si="11"/>
        <v/>
      </c>
    </row>
    <row r="233" spans="1:33" ht="15.75" x14ac:dyDescent="0.2">
      <c r="A233" s="241" t="s">
        <v>2279</v>
      </c>
      <c r="B233" s="114">
        <f t="shared" si="10"/>
        <v>226</v>
      </c>
      <c r="C233" s="184" t="e">
        <f>_De_Loc2</f>
        <v>#N/A</v>
      </c>
      <c r="D233" s="185" t="e">
        <f>_De_Loc2</f>
        <v>#N/A</v>
      </c>
      <c r="E233" s="192" t="e">
        <f>_De_Loc2</f>
        <v>#N/A</v>
      </c>
      <c r="F233" s="178" t="e">
        <f>_De_Loc2</f>
        <v>#N/A</v>
      </c>
      <c r="G233" s="614" t="e">
        <f>_De_Loc2</f>
        <v>#N/A</v>
      </c>
      <c r="H233" s="615"/>
      <c r="I233" s="178" t="e">
        <f>_De_Loc2</f>
        <v>#N/A</v>
      </c>
      <c r="J233" s="178" t="e">
        <f>_De_Loc2</f>
        <v>#N/A</v>
      </c>
      <c r="K233" s="178" t="e">
        <f>_De_Loc2</f>
        <v>#N/A</v>
      </c>
      <c r="L233" s="178" t="e">
        <f>_De_Loc2</f>
        <v>#N/A</v>
      </c>
      <c r="M233" s="178" t="e">
        <f>_De_Loc2</f>
        <v>#N/A</v>
      </c>
      <c r="N233" s="178" t="e">
        <f>_De_Loc2</f>
        <v>#N/A</v>
      </c>
      <c r="O233" s="178" t="e">
        <f>_De_Loc2</f>
        <v>#N/A</v>
      </c>
      <c r="P233" s="178"/>
      <c r="Q233" s="114" t="s">
        <v>2588</v>
      </c>
      <c r="R233" s="114"/>
      <c r="S233" s="114"/>
      <c r="T233" s="114"/>
      <c r="U233" s="114"/>
      <c r="V233" s="114"/>
      <c r="W233" s="114"/>
      <c r="X233" s="178"/>
      <c r="Y233" s="231"/>
      <c r="Z233" s="178"/>
      <c r="AA233" s="178" t="e">
        <f>_De_Loc2</f>
        <v>#N/A</v>
      </c>
      <c r="AB233" s="178" t="e">
        <f>_De_Loc2</f>
        <v>#N/A</v>
      </c>
      <c r="AC233" s="178" t="e">
        <f>_De_Loc2</f>
        <v>#N/A</v>
      </c>
      <c r="AD233" s="73">
        <f t="shared" si="9"/>
        <v>290</v>
      </c>
      <c r="AE233" s="178" t="e">
        <f>_De_Loc2</f>
        <v>#N/A</v>
      </c>
      <c r="AF233" s="178" t="e">
        <f>_De_Loc2</f>
        <v>#N/A</v>
      </c>
      <c r="AG233" s="73" t="str">
        <f t="shared" si="11"/>
        <v/>
      </c>
    </row>
    <row r="234" spans="1:33" ht="15.75" x14ac:dyDescent="0.2">
      <c r="A234" s="241" t="s">
        <v>2398</v>
      </c>
      <c r="B234" s="114">
        <f t="shared" si="10"/>
        <v>227</v>
      </c>
      <c r="C234" s="184" t="e">
        <f>_De_Loc2</f>
        <v>#N/A</v>
      </c>
      <c r="D234" s="185" t="e">
        <f>_De_Loc2</f>
        <v>#N/A</v>
      </c>
      <c r="E234" s="192" t="e">
        <f>_De_Loc2</f>
        <v>#N/A</v>
      </c>
      <c r="F234" s="178" t="e">
        <f>_De_Loc2</f>
        <v>#N/A</v>
      </c>
      <c r="G234" s="614" t="e">
        <f>_De_Loc2</f>
        <v>#N/A</v>
      </c>
      <c r="H234" s="615"/>
      <c r="I234" s="178" t="e">
        <f>_De_Loc2</f>
        <v>#N/A</v>
      </c>
      <c r="J234" s="178" t="e">
        <f>_De_Loc2</f>
        <v>#N/A</v>
      </c>
      <c r="K234" s="178" t="e">
        <f>_De_Loc2</f>
        <v>#N/A</v>
      </c>
      <c r="L234" s="178" t="e">
        <f>_De_Loc2</f>
        <v>#N/A</v>
      </c>
      <c r="M234" s="178" t="e">
        <f>_De_Loc2</f>
        <v>#N/A</v>
      </c>
      <c r="N234" s="178" t="e">
        <f>_De_Loc2</f>
        <v>#N/A</v>
      </c>
      <c r="O234" s="178" t="e">
        <f>_De_Loc2</f>
        <v>#N/A</v>
      </c>
      <c r="P234" s="178"/>
      <c r="Q234" s="114" t="s">
        <v>2588</v>
      </c>
      <c r="R234" s="114"/>
      <c r="S234" s="114"/>
      <c r="T234" s="114"/>
      <c r="U234" s="114"/>
      <c r="V234" s="114"/>
      <c r="W234" s="114"/>
      <c r="X234" s="178"/>
      <c r="Y234" s="231"/>
      <c r="Z234" s="178"/>
      <c r="AA234" s="178" t="e">
        <f>_De_Loc2</f>
        <v>#N/A</v>
      </c>
      <c r="AB234" s="178" t="e">
        <f>_De_Loc2</f>
        <v>#N/A</v>
      </c>
      <c r="AC234" s="178" t="e">
        <f>_De_Loc2</f>
        <v>#N/A</v>
      </c>
      <c r="AD234" s="73">
        <f t="shared" si="9"/>
        <v>290</v>
      </c>
      <c r="AE234" s="178" t="e">
        <f>_De_Loc2</f>
        <v>#N/A</v>
      </c>
      <c r="AF234" s="178" t="e">
        <f>_De_Loc2</f>
        <v>#N/A</v>
      </c>
      <c r="AG234" s="73" t="str">
        <f t="shared" si="11"/>
        <v/>
      </c>
    </row>
    <row r="235" spans="1:33" ht="15.75" x14ac:dyDescent="0.2">
      <c r="A235" s="241" t="s">
        <v>2403</v>
      </c>
      <c r="B235" s="114">
        <f t="shared" si="10"/>
        <v>228</v>
      </c>
      <c r="C235" s="184" t="e">
        <f>_De_Loc2</f>
        <v>#N/A</v>
      </c>
      <c r="D235" s="185" t="e">
        <f>_De_Loc2</f>
        <v>#N/A</v>
      </c>
      <c r="E235" s="192" t="e">
        <f>_De_Loc2</f>
        <v>#N/A</v>
      </c>
      <c r="F235" s="178" t="e">
        <f>_De_Loc2</f>
        <v>#N/A</v>
      </c>
      <c r="G235" s="614" t="e">
        <f>_De_Loc2</f>
        <v>#N/A</v>
      </c>
      <c r="H235" s="615"/>
      <c r="I235" s="178" t="e">
        <f>_De_Loc2</f>
        <v>#N/A</v>
      </c>
      <c r="J235" s="178" t="e">
        <f>_De_Loc2</f>
        <v>#N/A</v>
      </c>
      <c r="K235" s="178" t="e">
        <f>_De_Loc2</f>
        <v>#N/A</v>
      </c>
      <c r="L235" s="178" t="e">
        <f>_De_Loc2</f>
        <v>#N/A</v>
      </c>
      <c r="M235" s="178" t="e">
        <f>_De_Loc2</f>
        <v>#N/A</v>
      </c>
      <c r="N235" s="178" t="e">
        <f>_De_Loc2</f>
        <v>#N/A</v>
      </c>
      <c r="O235" s="178" t="e">
        <f>_De_Loc2</f>
        <v>#N/A</v>
      </c>
      <c r="P235" s="178"/>
      <c r="Q235" s="114" t="s">
        <v>2588</v>
      </c>
      <c r="R235" s="114"/>
      <c r="S235" s="114"/>
      <c r="T235" s="114"/>
      <c r="U235" s="114"/>
      <c r="V235" s="114"/>
      <c r="W235" s="114"/>
      <c r="X235" s="178"/>
      <c r="Y235" s="231"/>
      <c r="Z235" s="178"/>
      <c r="AA235" s="178" t="e">
        <f>_De_Loc2</f>
        <v>#N/A</v>
      </c>
      <c r="AB235" s="178" t="e">
        <f>_De_Loc2</f>
        <v>#N/A</v>
      </c>
      <c r="AC235" s="178" t="e">
        <f>_De_Loc2</f>
        <v>#N/A</v>
      </c>
      <c r="AD235" s="73">
        <f t="shared" si="9"/>
        <v>290</v>
      </c>
      <c r="AE235" s="178" t="e">
        <f>_De_Loc2</f>
        <v>#N/A</v>
      </c>
      <c r="AF235" s="178" t="e">
        <f>_De_Loc2</f>
        <v>#N/A</v>
      </c>
      <c r="AG235" s="73" t="str">
        <f t="shared" si="11"/>
        <v/>
      </c>
    </row>
    <row r="236" spans="1:33" ht="15.75" x14ac:dyDescent="0.2">
      <c r="A236" s="241" t="s">
        <v>2461</v>
      </c>
      <c r="B236" s="114">
        <f t="shared" si="10"/>
        <v>229</v>
      </c>
      <c r="C236" s="184" t="e">
        <f>_De_Loc2</f>
        <v>#N/A</v>
      </c>
      <c r="D236" s="185" t="e">
        <f>_De_Loc2</f>
        <v>#N/A</v>
      </c>
      <c r="E236" s="192" t="e">
        <f>_De_Loc2</f>
        <v>#N/A</v>
      </c>
      <c r="F236" s="178" t="e">
        <f>_De_Loc2</f>
        <v>#N/A</v>
      </c>
      <c r="G236" s="614" t="e">
        <f>_De_Loc2</f>
        <v>#N/A</v>
      </c>
      <c r="H236" s="615"/>
      <c r="I236" s="178" t="e">
        <f>_De_Loc2</f>
        <v>#N/A</v>
      </c>
      <c r="J236" s="178" t="e">
        <f>_De_Loc2</f>
        <v>#N/A</v>
      </c>
      <c r="K236" s="178" t="e">
        <f>_De_Loc2</f>
        <v>#N/A</v>
      </c>
      <c r="L236" s="178" t="e">
        <f>_De_Loc2</f>
        <v>#N/A</v>
      </c>
      <c r="M236" s="178" t="e">
        <f>_De_Loc2</f>
        <v>#N/A</v>
      </c>
      <c r="N236" s="178" t="e">
        <f>_De_Loc2</f>
        <v>#N/A</v>
      </c>
      <c r="O236" s="178" t="e">
        <f>_De_Loc2</f>
        <v>#N/A</v>
      </c>
      <c r="P236" s="178"/>
      <c r="Q236" s="114" t="s">
        <v>2588</v>
      </c>
      <c r="R236" s="114"/>
      <c r="S236" s="114"/>
      <c r="T236" s="114"/>
      <c r="U236" s="114"/>
      <c r="V236" s="114"/>
      <c r="W236" s="114"/>
      <c r="X236" s="178"/>
      <c r="Y236" s="231"/>
      <c r="Z236" s="178"/>
      <c r="AA236" s="178" t="e">
        <f>_De_Loc2</f>
        <v>#N/A</v>
      </c>
      <c r="AB236" s="178" t="e">
        <f>_De_Loc2</f>
        <v>#N/A</v>
      </c>
      <c r="AC236" s="178" t="e">
        <f>_De_Loc2</f>
        <v>#N/A</v>
      </c>
      <c r="AD236" s="73">
        <f t="shared" si="9"/>
        <v>290</v>
      </c>
      <c r="AE236" s="178" t="e">
        <f>_De_Loc2</f>
        <v>#N/A</v>
      </c>
      <c r="AF236" s="178" t="e">
        <f>_De_Loc2</f>
        <v>#N/A</v>
      </c>
      <c r="AG236" s="73" t="str">
        <f t="shared" si="11"/>
        <v/>
      </c>
    </row>
    <row r="237" spans="1:33" ht="15.75" x14ac:dyDescent="0.2">
      <c r="A237" s="257" t="s">
        <v>2499</v>
      </c>
      <c r="B237" s="114">
        <f t="shared" si="10"/>
        <v>230</v>
      </c>
      <c r="C237" s="184" t="e">
        <f>_De_Loc2</f>
        <v>#N/A</v>
      </c>
      <c r="D237" s="185" t="e">
        <f>_De_Loc2</f>
        <v>#N/A</v>
      </c>
      <c r="E237" s="192" t="e">
        <f>_De_Loc2</f>
        <v>#N/A</v>
      </c>
      <c r="F237" s="178" t="e">
        <f>_De_Loc2</f>
        <v>#N/A</v>
      </c>
      <c r="G237" s="614" t="e">
        <f>_De_Loc2</f>
        <v>#N/A</v>
      </c>
      <c r="H237" s="615"/>
      <c r="I237" s="178" t="e">
        <f>_De_Loc2</f>
        <v>#N/A</v>
      </c>
      <c r="J237" s="178" t="e">
        <f>_De_Loc2</f>
        <v>#N/A</v>
      </c>
      <c r="K237" s="178" t="e">
        <f>_De_Loc2</f>
        <v>#N/A</v>
      </c>
      <c r="L237" s="178" t="e">
        <f>_De_Loc2</f>
        <v>#N/A</v>
      </c>
      <c r="M237" s="178" t="e">
        <f>_De_Loc2</f>
        <v>#N/A</v>
      </c>
      <c r="N237" s="178" t="e">
        <f>_De_Loc2</f>
        <v>#N/A</v>
      </c>
      <c r="O237" s="178" t="e">
        <f>_De_Loc2</f>
        <v>#N/A</v>
      </c>
      <c r="P237" s="178"/>
      <c r="Q237" s="114" t="s">
        <v>2588</v>
      </c>
      <c r="R237" s="114"/>
      <c r="S237" s="114"/>
      <c r="T237" s="114"/>
      <c r="U237" s="114"/>
      <c r="V237" s="114"/>
      <c r="W237" s="114"/>
      <c r="X237" s="178"/>
      <c r="Y237" s="231"/>
      <c r="Z237" s="178"/>
      <c r="AA237" s="178" t="e">
        <f>_De_Loc2</f>
        <v>#N/A</v>
      </c>
      <c r="AB237" s="178" t="e">
        <f>_De_Loc2</f>
        <v>#N/A</v>
      </c>
      <c r="AC237" s="178" t="e">
        <f>_De_Loc2</f>
        <v>#N/A</v>
      </c>
      <c r="AD237" s="73">
        <f t="shared" si="9"/>
        <v>290</v>
      </c>
      <c r="AE237" s="178" t="e">
        <f>_De_Loc2</f>
        <v>#N/A</v>
      </c>
      <c r="AF237" s="178" t="e">
        <f>_De_Loc2</f>
        <v>#N/A</v>
      </c>
      <c r="AG237" s="73" t="str">
        <f t="shared" si="11"/>
        <v/>
      </c>
    </row>
    <row r="238" spans="1:33" ht="15.75" x14ac:dyDescent="0.2">
      <c r="A238" s="241" t="s">
        <v>2446</v>
      </c>
      <c r="B238" s="114">
        <f t="shared" si="10"/>
        <v>231</v>
      </c>
      <c r="C238" s="184" t="e">
        <f>_De_Loc2</f>
        <v>#N/A</v>
      </c>
      <c r="D238" s="185" t="e">
        <f>_De_Loc2</f>
        <v>#N/A</v>
      </c>
      <c r="E238" s="192" t="e">
        <f>_De_Loc2</f>
        <v>#N/A</v>
      </c>
      <c r="F238" s="178" t="e">
        <f>_De_Loc2</f>
        <v>#N/A</v>
      </c>
      <c r="G238" s="614" t="e">
        <f>_De_Loc2</f>
        <v>#N/A</v>
      </c>
      <c r="H238" s="615"/>
      <c r="I238" s="178" t="e">
        <f>_De_Loc2</f>
        <v>#N/A</v>
      </c>
      <c r="J238" s="178" t="e">
        <f>_De_Loc2</f>
        <v>#N/A</v>
      </c>
      <c r="K238" s="178" t="e">
        <f>_De_Loc2</f>
        <v>#N/A</v>
      </c>
      <c r="L238" s="178" t="e">
        <f>_De_Loc2</f>
        <v>#N/A</v>
      </c>
      <c r="M238" s="178" t="e">
        <f>_De_Loc2</f>
        <v>#N/A</v>
      </c>
      <c r="N238" s="178" t="e">
        <f>_De_Loc2</f>
        <v>#N/A</v>
      </c>
      <c r="O238" s="178" t="e">
        <f>_De_Loc2</f>
        <v>#N/A</v>
      </c>
      <c r="P238" s="178"/>
      <c r="Q238" s="114" t="s">
        <v>2588</v>
      </c>
      <c r="R238" s="114"/>
      <c r="S238" s="114"/>
      <c r="T238" s="114"/>
      <c r="U238" s="114"/>
      <c r="V238" s="114"/>
      <c r="W238" s="114"/>
      <c r="X238" s="178"/>
      <c r="Y238" s="231"/>
      <c r="Z238" s="178"/>
      <c r="AA238" s="178" t="e">
        <f>_De_Loc2</f>
        <v>#N/A</v>
      </c>
      <c r="AB238" s="178" t="e">
        <f>_De_Loc2</f>
        <v>#N/A</v>
      </c>
      <c r="AC238" s="178" t="e">
        <f>_De_Loc2</f>
        <v>#N/A</v>
      </c>
      <c r="AD238" s="73">
        <f t="shared" si="9"/>
        <v>290</v>
      </c>
      <c r="AE238" s="178" t="e">
        <f>_De_Loc2</f>
        <v>#N/A</v>
      </c>
      <c r="AF238" s="178" t="e">
        <f>_De_Loc2</f>
        <v>#N/A</v>
      </c>
      <c r="AG238" s="73" t="str">
        <f t="shared" si="11"/>
        <v/>
      </c>
    </row>
    <row r="239" spans="1:33" ht="15.75" x14ac:dyDescent="0.2">
      <c r="A239" s="241" t="s">
        <v>2436</v>
      </c>
      <c r="B239" s="114">
        <f t="shared" si="10"/>
        <v>232</v>
      </c>
      <c r="C239" s="184" t="e">
        <f>_De_Loc2</f>
        <v>#N/A</v>
      </c>
      <c r="D239" s="185" t="e">
        <f>_De_Loc2</f>
        <v>#N/A</v>
      </c>
      <c r="E239" s="192" t="e">
        <f>_De_Loc2</f>
        <v>#N/A</v>
      </c>
      <c r="F239" s="178" t="e">
        <f>_De_Loc2</f>
        <v>#N/A</v>
      </c>
      <c r="G239" s="614" t="e">
        <f>_De_Loc2</f>
        <v>#N/A</v>
      </c>
      <c r="H239" s="615"/>
      <c r="I239" s="178" t="e">
        <f>_De_Loc2</f>
        <v>#N/A</v>
      </c>
      <c r="J239" s="178" t="e">
        <f>_De_Loc2</f>
        <v>#N/A</v>
      </c>
      <c r="K239" s="178" t="e">
        <f>_De_Loc2</f>
        <v>#N/A</v>
      </c>
      <c r="L239" s="178" t="e">
        <f>_De_Loc2</f>
        <v>#N/A</v>
      </c>
      <c r="M239" s="178" t="e">
        <f>_De_Loc2</f>
        <v>#N/A</v>
      </c>
      <c r="N239" s="178" t="e">
        <f>_De_Loc2</f>
        <v>#N/A</v>
      </c>
      <c r="O239" s="178" t="e">
        <f>_De_Loc2</f>
        <v>#N/A</v>
      </c>
      <c r="P239" s="178"/>
      <c r="Q239" s="114" t="s">
        <v>2556</v>
      </c>
      <c r="R239" s="114"/>
      <c r="S239" s="114"/>
      <c r="T239" s="114"/>
      <c r="U239" s="114"/>
      <c r="V239" s="114"/>
      <c r="W239" s="114"/>
      <c r="X239" s="178"/>
      <c r="Y239" s="231"/>
      <c r="Z239" s="178"/>
      <c r="AA239" s="178" t="e">
        <f>_De_Loc2</f>
        <v>#N/A</v>
      </c>
      <c r="AB239" s="178" t="e">
        <f>_De_Loc2</f>
        <v>#N/A</v>
      </c>
      <c r="AC239" s="178" t="e">
        <f>_De_Loc2</f>
        <v>#N/A</v>
      </c>
      <c r="AD239" s="73">
        <f t="shared" si="9"/>
        <v>290</v>
      </c>
      <c r="AE239" s="178" t="e">
        <f>_De_Loc2</f>
        <v>#N/A</v>
      </c>
      <c r="AF239" s="178" t="e">
        <f>_De_Loc2</f>
        <v>#N/A</v>
      </c>
      <c r="AG239" s="73" t="str">
        <f t="shared" si="11"/>
        <v/>
      </c>
    </row>
    <row r="240" spans="1:33" ht="15.75" x14ac:dyDescent="0.2">
      <c r="A240" s="241" t="s">
        <v>2482</v>
      </c>
      <c r="B240" s="114">
        <f t="shared" si="10"/>
        <v>233</v>
      </c>
      <c r="C240" s="184" t="e">
        <f>_De_Loc2</f>
        <v>#N/A</v>
      </c>
      <c r="D240" s="185" t="e">
        <f>_De_Loc2</f>
        <v>#N/A</v>
      </c>
      <c r="E240" s="192" t="e">
        <f>_De_Loc2</f>
        <v>#N/A</v>
      </c>
      <c r="F240" s="178" t="e">
        <f>_De_Loc2</f>
        <v>#N/A</v>
      </c>
      <c r="G240" s="614" t="e">
        <f>_De_Loc2</f>
        <v>#N/A</v>
      </c>
      <c r="H240" s="615"/>
      <c r="I240" s="178" t="e">
        <f>_De_Loc2</f>
        <v>#N/A</v>
      </c>
      <c r="J240" s="178" t="e">
        <f>_De_Loc2</f>
        <v>#N/A</v>
      </c>
      <c r="K240" s="178" t="e">
        <f>_De_Loc2</f>
        <v>#N/A</v>
      </c>
      <c r="L240" s="178" t="e">
        <f>_De_Loc2</f>
        <v>#N/A</v>
      </c>
      <c r="M240" s="178" t="e">
        <f>_De_Loc2</f>
        <v>#N/A</v>
      </c>
      <c r="N240" s="178" t="e">
        <f>_De_Loc2</f>
        <v>#N/A</v>
      </c>
      <c r="O240" s="178" t="e">
        <f>_De_Loc2</f>
        <v>#N/A</v>
      </c>
      <c r="P240" s="178"/>
      <c r="Q240" s="114" t="s">
        <v>2580</v>
      </c>
      <c r="R240" s="114"/>
      <c r="S240" s="114"/>
      <c r="T240" s="114"/>
      <c r="U240" s="114"/>
      <c r="V240" s="114"/>
      <c r="W240" s="114"/>
      <c r="X240" s="178"/>
      <c r="Y240" s="231"/>
      <c r="Z240" s="178"/>
      <c r="AA240" s="178" t="e">
        <f>_De_Loc2</f>
        <v>#N/A</v>
      </c>
      <c r="AB240" s="178" t="e">
        <f>_De_Loc2</f>
        <v>#N/A</v>
      </c>
      <c r="AC240" s="178" t="e">
        <f>_De_Loc2</f>
        <v>#N/A</v>
      </c>
      <c r="AD240" s="73">
        <f t="shared" si="9"/>
        <v>290</v>
      </c>
      <c r="AE240" s="178" t="e">
        <f>_De_Loc2</f>
        <v>#N/A</v>
      </c>
      <c r="AF240" s="178" t="e">
        <f>_De_Loc2</f>
        <v>#N/A</v>
      </c>
      <c r="AG240" s="73" t="str">
        <f t="shared" si="11"/>
        <v/>
      </c>
    </row>
    <row r="241" spans="1:33" ht="15.75" x14ac:dyDescent="0.25">
      <c r="A241" s="250" t="s">
        <v>2413</v>
      </c>
      <c r="B241" s="114">
        <f t="shared" si="10"/>
        <v>234</v>
      </c>
      <c r="C241" s="184" t="e">
        <f>_De_Loc2</f>
        <v>#N/A</v>
      </c>
      <c r="D241" s="185" t="e">
        <f>_De_Loc2</f>
        <v>#N/A</v>
      </c>
      <c r="E241" s="192" t="e">
        <f>_De_Loc2</f>
        <v>#N/A</v>
      </c>
      <c r="F241" s="178" t="e">
        <f>_De_Loc2</f>
        <v>#N/A</v>
      </c>
      <c r="G241" s="614" t="e">
        <f>_De_Loc2</f>
        <v>#N/A</v>
      </c>
      <c r="H241" s="615"/>
      <c r="I241" s="178" t="e">
        <f>_De_Loc2</f>
        <v>#N/A</v>
      </c>
      <c r="J241" s="178" t="e">
        <f>_De_Loc2</f>
        <v>#N/A</v>
      </c>
      <c r="K241" s="178" t="e">
        <f>_De_Loc2</f>
        <v>#N/A</v>
      </c>
      <c r="L241" s="178" t="e">
        <f>_De_Loc2</f>
        <v>#N/A</v>
      </c>
      <c r="M241" s="178" t="e">
        <f>_De_Loc2</f>
        <v>#N/A</v>
      </c>
      <c r="N241" s="178" t="e">
        <f>_De_Loc2</f>
        <v>#N/A</v>
      </c>
      <c r="O241" s="178" t="e">
        <f>_De_Loc2</f>
        <v>#N/A</v>
      </c>
      <c r="P241" s="178"/>
      <c r="Q241" s="114" t="s">
        <v>2587</v>
      </c>
      <c r="R241" s="114"/>
      <c r="S241" s="114"/>
      <c r="T241" s="114"/>
      <c r="U241" s="114"/>
      <c r="V241" s="114"/>
      <c r="W241" s="114"/>
      <c r="X241" s="178"/>
      <c r="Y241" s="231"/>
      <c r="Z241" s="178"/>
      <c r="AA241" s="178" t="e">
        <f>_De_Loc2</f>
        <v>#N/A</v>
      </c>
      <c r="AB241" s="178" t="e">
        <f>_De_Loc2</f>
        <v>#N/A</v>
      </c>
      <c r="AC241" s="178" t="e">
        <f>_De_Loc2</f>
        <v>#N/A</v>
      </c>
      <c r="AD241" s="73">
        <f t="shared" si="9"/>
        <v>290</v>
      </c>
      <c r="AE241" s="178" t="e">
        <f>_De_Loc2</f>
        <v>#N/A</v>
      </c>
      <c r="AF241" s="178" t="e">
        <f>_De_Loc2</f>
        <v>#N/A</v>
      </c>
      <c r="AG241" s="73" t="str">
        <f t="shared" si="11"/>
        <v/>
      </c>
    </row>
    <row r="242" spans="1:33" ht="15.75" x14ac:dyDescent="0.2">
      <c r="A242" s="241" t="s">
        <v>2468</v>
      </c>
      <c r="B242" s="114">
        <f t="shared" si="10"/>
        <v>235</v>
      </c>
      <c r="C242" s="184" t="e">
        <f>_De_Loc2</f>
        <v>#N/A</v>
      </c>
      <c r="D242" s="185" t="e">
        <f>_De_Loc2</f>
        <v>#N/A</v>
      </c>
      <c r="E242" s="192" t="e">
        <f>_De_Loc2</f>
        <v>#N/A</v>
      </c>
      <c r="F242" s="178" t="e">
        <f>_De_Loc2</f>
        <v>#N/A</v>
      </c>
      <c r="G242" s="614" t="e">
        <f>_De_Loc2</f>
        <v>#N/A</v>
      </c>
      <c r="H242" s="615"/>
      <c r="I242" s="178" t="e">
        <f>_De_Loc2</f>
        <v>#N/A</v>
      </c>
      <c r="J242" s="178" t="e">
        <f>_De_Loc2</f>
        <v>#N/A</v>
      </c>
      <c r="K242" s="178" t="e">
        <f>_De_Loc2</f>
        <v>#N/A</v>
      </c>
      <c r="L242" s="178" t="e">
        <f>_De_Loc2</f>
        <v>#N/A</v>
      </c>
      <c r="M242" s="178" t="e">
        <f>_De_Loc2</f>
        <v>#N/A</v>
      </c>
      <c r="N242" s="178" t="e">
        <f>_De_Loc2</f>
        <v>#N/A</v>
      </c>
      <c r="O242" s="178" t="e">
        <f>_De_Loc2</f>
        <v>#N/A</v>
      </c>
      <c r="P242" s="178"/>
      <c r="Q242" s="202" t="s">
        <v>2596</v>
      </c>
      <c r="R242" s="114"/>
      <c r="S242" s="114"/>
      <c r="T242" s="114"/>
      <c r="U242" s="114"/>
      <c r="V242" s="114"/>
      <c r="W242" s="114"/>
      <c r="X242" s="178"/>
      <c r="Y242" s="231"/>
      <c r="Z242" s="178"/>
      <c r="AA242" s="178" t="e">
        <f>_De_Loc2</f>
        <v>#N/A</v>
      </c>
      <c r="AB242" s="178" t="e">
        <f>_De_Loc2</f>
        <v>#N/A</v>
      </c>
      <c r="AC242" s="178" t="e">
        <f>_De_Loc2</f>
        <v>#N/A</v>
      </c>
      <c r="AD242" s="73">
        <f t="shared" si="9"/>
        <v>290</v>
      </c>
      <c r="AE242" s="178" t="e">
        <f>_De_Loc2</f>
        <v>#N/A</v>
      </c>
      <c r="AF242" s="178" t="e">
        <f>_De_Loc2</f>
        <v>#N/A</v>
      </c>
      <c r="AG242" s="73" t="str">
        <f t="shared" si="11"/>
        <v/>
      </c>
    </row>
    <row r="243" spans="1:33" ht="15.75" x14ac:dyDescent="0.2">
      <c r="A243" s="241" t="s">
        <v>2270</v>
      </c>
      <c r="B243" s="114">
        <f t="shared" si="10"/>
        <v>236</v>
      </c>
      <c r="C243" s="184" t="e">
        <f>_De_Loc2</f>
        <v>#N/A</v>
      </c>
      <c r="D243" s="185" t="e">
        <f>_De_Loc2</f>
        <v>#N/A</v>
      </c>
      <c r="E243" s="192" t="e">
        <f>_De_Loc2</f>
        <v>#N/A</v>
      </c>
      <c r="F243" s="178" t="e">
        <f>_De_Loc2</f>
        <v>#N/A</v>
      </c>
      <c r="G243" s="614" t="e">
        <f>_De_Loc2</f>
        <v>#N/A</v>
      </c>
      <c r="H243" s="615"/>
      <c r="I243" s="178" t="e">
        <f>_De_Loc2</f>
        <v>#N/A</v>
      </c>
      <c r="J243" s="178" t="e">
        <f>_De_Loc2</f>
        <v>#N/A</v>
      </c>
      <c r="K243" s="178" t="e">
        <f>_De_Loc2</f>
        <v>#N/A</v>
      </c>
      <c r="L243" s="178" t="e">
        <f>_De_Loc2</f>
        <v>#N/A</v>
      </c>
      <c r="M243" s="178" t="e">
        <f>_De_Loc2</f>
        <v>#N/A</v>
      </c>
      <c r="N243" s="178" t="e">
        <f>_De_Loc2</f>
        <v>#N/A</v>
      </c>
      <c r="O243" s="178" t="e">
        <f>_De_Loc2</f>
        <v>#N/A</v>
      </c>
      <c r="P243" s="178"/>
      <c r="Q243" s="114" t="s">
        <v>2554</v>
      </c>
      <c r="R243" s="114"/>
      <c r="S243" s="114"/>
      <c r="T243" s="114"/>
      <c r="U243" s="114"/>
      <c r="V243" s="114"/>
      <c r="W243" s="114"/>
      <c r="X243" s="178"/>
      <c r="Y243" s="231"/>
      <c r="Z243" s="178"/>
      <c r="AA243" s="178" t="e">
        <f>_De_Loc2</f>
        <v>#N/A</v>
      </c>
      <c r="AB243" s="178" t="e">
        <f>_De_Loc2</f>
        <v>#N/A</v>
      </c>
      <c r="AC243" s="178" t="e">
        <f>_De_Loc2</f>
        <v>#N/A</v>
      </c>
      <c r="AD243" s="73">
        <f t="shared" si="9"/>
        <v>290</v>
      </c>
      <c r="AE243" s="178" t="e">
        <f>_De_Loc2</f>
        <v>#N/A</v>
      </c>
      <c r="AF243" s="178" t="e">
        <f>_De_Loc2</f>
        <v>#N/A</v>
      </c>
      <c r="AG243" s="73" t="str">
        <f t="shared" si="11"/>
        <v/>
      </c>
    </row>
    <row r="244" spans="1:33" ht="15.75" x14ac:dyDescent="0.25">
      <c r="A244" s="250" t="s">
        <v>2414</v>
      </c>
      <c r="B244" s="114">
        <f t="shared" si="10"/>
        <v>237</v>
      </c>
      <c r="C244" s="184" t="e">
        <f>_De_Loc2</f>
        <v>#N/A</v>
      </c>
      <c r="D244" s="185" t="e">
        <f>_De_Loc2</f>
        <v>#N/A</v>
      </c>
      <c r="E244" s="192" t="e">
        <f>_De_Loc2</f>
        <v>#N/A</v>
      </c>
      <c r="F244" s="178" t="e">
        <f>_De_Loc2</f>
        <v>#N/A</v>
      </c>
      <c r="G244" s="614" t="e">
        <f>_De_Loc2</f>
        <v>#N/A</v>
      </c>
      <c r="H244" s="615"/>
      <c r="I244" s="178" t="e">
        <f>_De_Loc2</f>
        <v>#N/A</v>
      </c>
      <c r="J244" s="178" t="e">
        <f>_De_Loc2</f>
        <v>#N/A</v>
      </c>
      <c r="K244" s="178" t="e">
        <f>_De_Loc2</f>
        <v>#N/A</v>
      </c>
      <c r="L244" s="178" t="e">
        <f>_De_Loc2</f>
        <v>#N/A</v>
      </c>
      <c r="M244" s="178" t="e">
        <f>_De_Loc2</f>
        <v>#N/A</v>
      </c>
      <c r="N244" s="178" t="e">
        <f>_De_Loc2</f>
        <v>#N/A</v>
      </c>
      <c r="O244" s="178" t="e">
        <f>_De_Loc2</f>
        <v>#N/A</v>
      </c>
      <c r="P244" s="178"/>
      <c r="Q244" s="114" t="s">
        <v>2597</v>
      </c>
      <c r="R244" s="114"/>
      <c r="S244" s="114"/>
      <c r="T244" s="114"/>
      <c r="U244" s="114"/>
      <c r="V244" s="114"/>
      <c r="W244" s="114"/>
      <c r="X244" s="178"/>
      <c r="Y244" s="231"/>
      <c r="Z244" s="178"/>
      <c r="AA244" s="178" t="e">
        <f>_De_Loc2</f>
        <v>#N/A</v>
      </c>
      <c r="AB244" s="178" t="e">
        <f>_De_Loc2</f>
        <v>#N/A</v>
      </c>
      <c r="AC244" s="178" t="e">
        <f>_De_Loc2</f>
        <v>#N/A</v>
      </c>
      <c r="AD244" s="73">
        <f t="shared" si="9"/>
        <v>290</v>
      </c>
      <c r="AE244" s="178" t="e">
        <f>_De_Loc2</f>
        <v>#N/A</v>
      </c>
      <c r="AF244" s="178" t="e">
        <f>_De_Loc2</f>
        <v>#N/A</v>
      </c>
      <c r="AG244" s="73" t="str">
        <f t="shared" si="11"/>
        <v/>
      </c>
    </row>
    <row r="245" spans="1:33" ht="15.75" x14ac:dyDescent="0.2">
      <c r="A245" s="241" t="s">
        <v>2539</v>
      </c>
      <c r="B245" s="114">
        <f t="shared" si="10"/>
        <v>238</v>
      </c>
      <c r="C245" s="184" t="e">
        <f>_De_Loc2</f>
        <v>#N/A</v>
      </c>
      <c r="D245" s="185" t="e">
        <f>_De_Loc2</f>
        <v>#N/A</v>
      </c>
      <c r="E245" s="192" t="e">
        <f>_De_Loc2</f>
        <v>#N/A</v>
      </c>
      <c r="F245" s="178" t="e">
        <f>_De_Loc2</f>
        <v>#N/A</v>
      </c>
      <c r="G245" s="614" t="e">
        <f>_De_Loc2</f>
        <v>#N/A</v>
      </c>
      <c r="H245" s="615"/>
      <c r="I245" s="178" t="e">
        <f>_De_Loc2</f>
        <v>#N/A</v>
      </c>
      <c r="J245" s="178" t="e">
        <f>_De_Loc2</f>
        <v>#N/A</v>
      </c>
      <c r="K245" s="178" t="e">
        <f>_De_Loc2</f>
        <v>#N/A</v>
      </c>
      <c r="L245" s="178" t="e">
        <f>_De_Loc2</f>
        <v>#N/A</v>
      </c>
      <c r="M245" s="178" t="e">
        <f>_De_Loc2</f>
        <v>#N/A</v>
      </c>
      <c r="N245" s="178" t="e">
        <f>_De_Loc2</f>
        <v>#N/A</v>
      </c>
      <c r="O245" s="178" t="e">
        <f>_De_Loc2</f>
        <v>#N/A</v>
      </c>
      <c r="P245" s="178"/>
      <c r="Q245" s="114" t="s">
        <v>2588</v>
      </c>
      <c r="R245" s="114"/>
      <c r="S245" s="114"/>
      <c r="T245" s="114"/>
      <c r="U245" s="114"/>
      <c r="V245" s="114"/>
      <c r="W245" s="114"/>
      <c r="X245" s="178"/>
      <c r="Y245" s="231"/>
      <c r="Z245" s="178"/>
      <c r="AA245" s="178" t="e">
        <f>_De_Loc2</f>
        <v>#N/A</v>
      </c>
      <c r="AB245" s="178" t="e">
        <f>_De_Loc2</f>
        <v>#N/A</v>
      </c>
      <c r="AC245" s="178" t="e">
        <f>_De_Loc2</f>
        <v>#N/A</v>
      </c>
      <c r="AD245" s="73">
        <f t="shared" si="9"/>
        <v>290</v>
      </c>
      <c r="AE245" s="178" t="e">
        <f>_De_Loc2</f>
        <v>#N/A</v>
      </c>
      <c r="AF245" s="178" t="e">
        <f>_De_Loc2</f>
        <v>#N/A</v>
      </c>
      <c r="AG245" s="73" t="str">
        <f t="shared" si="11"/>
        <v/>
      </c>
    </row>
    <row r="246" spans="1:33" ht="15.75" x14ac:dyDescent="0.2">
      <c r="A246" s="241" t="s">
        <v>2373</v>
      </c>
      <c r="B246" s="114">
        <f t="shared" si="10"/>
        <v>239</v>
      </c>
      <c r="C246" s="184" t="e">
        <f>_De_Loc2</f>
        <v>#N/A</v>
      </c>
      <c r="D246" s="185" t="e">
        <f>_De_Loc2</f>
        <v>#N/A</v>
      </c>
      <c r="E246" s="192" t="e">
        <f>_De_Loc2</f>
        <v>#N/A</v>
      </c>
      <c r="F246" s="178" t="e">
        <f>_De_Loc2</f>
        <v>#N/A</v>
      </c>
      <c r="G246" s="614" t="e">
        <f>_De_Loc2</f>
        <v>#N/A</v>
      </c>
      <c r="H246" s="615"/>
      <c r="I246" s="178" t="e">
        <f>_De_Loc2</f>
        <v>#N/A</v>
      </c>
      <c r="J246" s="178" t="e">
        <f>_De_Loc2</f>
        <v>#N/A</v>
      </c>
      <c r="K246" s="178" t="e">
        <f>_De_Loc2</f>
        <v>#N/A</v>
      </c>
      <c r="L246" s="178" t="e">
        <f>_De_Loc2</f>
        <v>#N/A</v>
      </c>
      <c r="M246" s="178" t="e">
        <f>_De_Loc2</f>
        <v>#N/A</v>
      </c>
      <c r="N246" s="178" t="e">
        <f>_De_Loc2</f>
        <v>#N/A</v>
      </c>
      <c r="O246" s="178" t="e">
        <f>_De_Loc2</f>
        <v>#N/A</v>
      </c>
      <c r="P246" s="178"/>
      <c r="Q246" s="114" t="s">
        <v>2588</v>
      </c>
      <c r="R246" s="114"/>
      <c r="S246" s="114"/>
      <c r="T246" s="114"/>
      <c r="U246" s="114"/>
      <c r="V246" s="114"/>
      <c r="W246" s="114"/>
      <c r="X246" s="178"/>
      <c r="Y246" s="231"/>
      <c r="Z246" s="178"/>
      <c r="AA246" s="178" t="e">
        <f>_De_Loc2</f>
        <v>#N/A</v>
      </c>
      <c r="AB246" s="178" t="e">
        <f>_De_Loc2</f>
        <v>#N/A</v>
      </c>
      <c r="AC246" s="178" t="e">
        <f>_De_Loc2</f>
        <v>#N/A</v>
      </c>
      <c r="AD246" s="73">
        <f t="shared" si="9"/>
        <v>290</v>
      </c>
      <c r="AE246" s="178" t="e">
        <f>_De_Loc2</f>
        <v>#N/A</v>
      </c>
      <c r="AF246" s="178" t="e">
        <f>_De_Loc2</f>
        <v>#N/A</v>
      </c>
      <c r="AG246" s="73" t="str">
        <f t="shared" si="11"/>
        <v/>
      </c>
    </row>
    <row r="247" spans="1:33" ht="15.75" x14ac:dyDescent="0.2">
      <c r="A247" s="254" t="s">
        <v>2525</v>
      </c>
      <c r="B247" s="114">
        <f t="shared" si="10"/>
        <v>240</v>
      </c>
      <c r="C247" s="184" t="e">
        <f>_De_Loc2</f>
        <v>#N/A</v>
      </c>
      <c r="D247" s="185" t="e">
        <f>_De_Loc2</f>
        <v>#N/A</v>
      </c>
      <c r="E247" s="192" t="e">
        <f>_De_Loc2</f>
        <v>#N/A</v>
      </c>
      <c r="F247" s="178" t="e">
        <f>_De_Loc2</f>
        <v>#N/A</v>
      </c>
      <c r="G247" s="614" t="e">
        <f>_De_Loc2</f>
        <v>#N/A</v>
      </c>
      <c r="H247" s="615"/>
      <c r="I247" s="178" t="e">
        <f>_De_Loc2</f>
        <v>#N/A</v>
      </c>
      <c r="J247" s="178" t="e">
        <f>_De_Loc2</f>
        <v>#N/A</v>
      </c>
      <c r="K247" s="178" t="e">
        <f>_De_Loc2</f>
        <v>#N/A</v>
      </c>
      <c r="L247" s="178" t="e">
        <f>_De_Loc2</f>
        <v>#N/A</v>
      </c>
      <c r="M247" s="178" t="e">
        <f>_De_Loc2</f>
        <v>#N/A</v>
      </c>
      <c r="N247" s="178" t="e">
        <f>_De_Loc2</f>
        <v>#N/A</v>
      </c>
      <c r="O247" s="178" t="e">
        <f>_De_Loc2</f>
        <v>#N/A</v>
      </c>
      <c r="P247" s="178"/>
      <c r="Q247" s="198" t="s">
        <v>2599</v>
      </c>
      <c r="R247" s="114"/>
      <c r="S247" s="114"/>
      <c r="T247" s="114"/>
      <c r="U247" s="114"/>
      <c r="V247" s="114"/>
      <c r="W247" s="114"/>
      <c r="X247" s="178"/>
      <c r="Y247" s="231"/>
      <c r="Z247" s="178"/>
      <c r="AA247" s="178" t="e">
        <f>_De_Loc2</f>
        <v>#N/A</v>
      </c>
      <c r="AB247" s="178" t="e">
        <f>_De_Loc2</f>
        <v>#N/A</v>
      </c>
      <c r="AC247" s="178" t="e">
        <f>_De_Loc2</f>
        <v>#N/A</v>
      </c>
      <c r="AD247" s="73">
        <f t="shared" si="9"/>
        <v>290</v>
      </c>
      <c r="AE247" s="178" t="e">
        <f>_De_Loc2</f>
        <v>#N/A</v>
      </c>
      <c r="AF247" s="178" t="e">
        <f>_De_Loc2</f>
        <v>#N/A</v>
      </c>
      <c r="AG247" s="73" t="str">
        <f t="shared" si="11"/>
        <v/>
      </c>
    </row>
    <row r="248" spans="1:33" ht="15.75" x14ac:dyDescent="0.2">
      <c r="A248" s="241" t="s">
        <v>2402</v>
      </c>
      <c r="B248" s="114">
        <f t="shared" si="10"/>
        <v>241</v>
      </c>
      <c r="C248" s="184" t="e">
        <f>_De_Loc2</f>
        <v>#N/A</v>
      </c>
      <c r="D248" s="185" t="e">
        <f>_De_Loc2</f>
        <v>#N/A</v>
      </c>
      <c r="E248" s="192" t="e">
        <f>_De_Loc2</f>
        <v>#N/A</v>
      </c>
      <c r="F248" s="178" t="e">
        <f>_De_Loc2</f>
        <v>#N/A</v>
      </c>
      <c r="G248" s="614" t="e">
        <f>_De_Loc2</f>
        <v>#N/A</v>
      </c>
      <c r="H248" s="615"/>
      <c r="I248" s="178" t="e">
        <f>_De_Loc2</f>
        <v>#N/A</v>
      </c>
      <c r="J248" s="178" t="e">
        <f>_De_Loc2</f>
        <v>#N/A</v>
      </c>
      <c r="K248" s="178" t="e">
        <f>_De_Loc2</f>
        <v>#N/A</v>
      </c>
      <c r="L248" s="178" t="e">
        <f>_De_Loc2</f>
        <v>#N/A</v>
      </c>
      <c r="M248" s="178" t="e">
        <f>_De_Loc2</f>
        <v>#N/A</v>
      </c>
      <c r="N248" s="178" t="e">
        <f>_De_Loc2</f>
        <v>#N/A</v>
      </c>
      <c r="O248" s="178" t="e">
        <f>_De_Loc2</f>
        <v>#N/A</v>
      </c>
      <c r="P248" s="178"/>
      <c r="Q248" s="114"/>
      <c r="R248" s="114"/>
      <c r="S248" s="114"/>
      <c r="T248" s="114"/>
      <c r="U248" s="114"/>
      <c r="V248" s="114"/>
      <c r="W248" s="199"/>
      <c r="X248" s="178"/>
      <c r="Y248" s="231"/>
      <c r="Z248" s="178"/>
      <c r="AA248" s="178" t="e">
        <f>_De_Loc2</f>
        <v>#N/A</v>
      </c>
      <c r="AB248" s="178" t="e">
        <f>_De_Loc2</f>
        <v>#N/A</v>
      </c>
      <c r="AC248" s="178" t="e">
        <f>_De_Loc2</f>
        <v>#N/A</v>
      </c>
      <c r="AD248" s="73">
        <f t="shared" si="9"/>
        <v>290</v>
      </c>
      <c r="AE248" s="178" t="e">
        <f>_De_Loc2</f>
        <v>#N/A</v>
      </c>
      <c r="AF248" s="178" t="e">
        <f>_De_Loc2</f>
        <v>#N/A</v>
      </c>
      <c r="AG248" s="73" t="str">
        <f t="shared" si="11"/>
        <v/>
      </c>
    </row>
    <row r="249" spans="1:33" ht="15.75" x14ac:dyDescent="0.2">
      <c r="A249" s="254" t="s">
        <v>2524</v>
      </c>
      <c r="B249" s="114">
        <f t="shared" si="10"/>
        <v>242</v>
      </c>
      <c r="C249" s="184" t="e">
        <f>_De_Loc2</f>
        <v>#N/A</v>
      </c>
      <c r="D249" s="185" t="e">
        <f>_De_Loc2</f>
        <v>#N/A</v>
      </c>
      <c r="E249" s="192" t="e">
        <f>_De_Loc2</f>
        <v>#N/A</v>
      </c>
      <c r="F249" s="178" t="e">
        <f>_De_Loc2</f>
        <v>#N/A</v>
      </c>
      <c r="G249" s="614" t="e">
        <f>_De_Loc2</f>
        <v>#N/A</v>
      </c>
      <c r="H249" s="615"/>
      <c r="I249" s="178" t="e">
        <f>_De_Loc2</f>
        <v>#N/A</v>
      </c>
      <c r="J249" s="178" t="e">
        <f>_De_Loc2</f>
        <v>#N/A</v>
      </c>
      <c r="K249" s="178" t="e">
        <f>_De_Loc2</f>
        <v>#N/A</v>
      </c>
      <c r="L249" s="178" t="e">
        <f>_De_Loc2</f>
        <v>#N/A</v>
      </c>
      <c r="M249" s="178" t="e">
        <f>_De_Loc2</f>
        <v>#N/A</v>
      </c>
      <c r="N249" s="178" t="e">
        <f>_De_Loc2</f>
        <v>#N/A</v>
      </c>
      <c r="O249" s="178" t="e">
        <f>_De_Loc2</f>
        <v>#N/A</v>
      </c>
      <c r="P249" s="178"/>
      <c r="Q249" s="198" t="s">
        <v>2582</v>
      </c>
      <c r="R249" s="198"/>
      <c r="S249" s="114"/>
      <c r="T249" s="114"/>
      <c r="U249" s="114"/>
      <c r="V249" s="114" t="s">
        <v>2557</v>
      </c>
      <c r="W249" s="114"/>
      <c r="X249" s="178"/>
      <c r="Y249" s="231"/>
      <c r="Z249" s="178"/>
      <c r="AA249" s="178" t="e">
        <f>_De_Loc2</f>
        <v>#N/A</v>
      </c>
      <c r="AB249" s="178" t="e">
        <f>_De_Loc2</f>
        <v>#N/A</v>
      </c>
      <c r="AC249" s="178" t="e">
        <f>_De_Loc2</f>
        <v>#N/A</v>
      </c>
      <c r="AD249" s="73">
        <f t="shared" si="9"/>
        <v>290</v>
      </c>
      <c r="AE249" s="178" t="e">
        <f>_De_Loc2</f>
        <v>#N/A</v>
      </c>
      <c r="AF249" s="178" t="e">
        <f>_De_Loc2</f>
        <v>#N/A</v>
      </c>
      <c r="AG249" s="73" t="str">
        <f t="shared" si="11"/>
        <v/>
      </c>
    </row>
    <row r="250" spans="1:33" ht="15.75" x14ac:dyDescent="0.2">
      <c r="A250" s="241" t="s">
        <v>2364</v>
      </c>
      <c r="B250" s="114">
        <f t="shared" si="10"/>
        <v>243</v>
      </c>
      <c r="C250" s="184" t="e">
        <f>_De_Loc2</f>
        <v>#N/A</v>
      </c>
      <c r="D250" s="185" t="e">
        <f>_De_Loc2</f>
        <v>#N/A</v>
      </c>
      <c r="E250" s="192" t="e">
        <f>_De_Loc2</f>
        <v>#N/A</v>
      </c>
      <c r="F250" s="178" t="e">
        <f>_De_Loc2</f>
        <v>#N/A</v>
      </c>
      <c r="G250" s="614" t="e">
        <f>_De_Loc2</f>
        <v>#N/A</v>
      </c>
      <c r="H250" s="615"/>
      <c r="I250" s="178" t="e">
        <f>_De_Loc2</f>
        <v>#N/A</v>
      </c>
      <c r="J250" s="178" t="e">
        <f>_De_Loc2</f>
        <v>#N/A</v>
      </c>
      <c r="K250" s="178" t="e">
        <f>_De_Loc2</f>
        <v>#N/A</v>
      </c>
      <c r="L250" s="178" t="e">
        <f>_De_Loc2</f>
        <v>#N/A</v>
      </c>
      <c r="M250" s="178" t="e">
        <f>_De_Loc2</f>
        <v>#N/A</v>
      </c>
      <c r="N250" s="178" t="e">
        <f>_De_Loc2</f>
        <v>#N/A</v>
      </c>
      <c r="O250" s="178" t="e">
        <f>_De_Loc2</f>
        <v>#N/A</v>
      </c>
      <c r="P250" s="178"/>
      <c r="Q250" s="114" t="s">
        <v>2557</v>
      </c>
      <c r="R250" s="114"/>
      <c r="S250" s="114"/>
      <c r="T250" s="114"/>
      <c r="U250" s="114"/>
      <c r="V250" s="114"/>
      <c r="W250" s="114"/>
      <c r="X250" s="178"/>
      <c r="Y250" s="231"/>
      <c r="Z250" s="178"/>
      <c r="AA250" s="178" t="e">
        <f>_De_Loc2</f>
        <v>#N/A</v>
      </c>
      <c r="AB250" s="178" t="e">
        <f>_De_Loc2</f>
        <v>#N/A</v>
      </c>
      <c r="AC250" s="178" t="e">
        <f>_De_Loc2</f>
        <v>#N/A</v>
      </c>
      <c r="AD250" s="73">
        <f t="shared" si="9"/>
        <v>290</v>
      </c>
      <c r="AE250" s="178" t="e">
        <f>_De_Loc2</f>
        <v>#N/A</v>
      </c>
      <c r="AF250" s="178" t="e">
        <f>_De_Loc2</f>
        <v>#N/A</v>
      </c>
      <c r="AG250" s="73" t="str">
        <f t="shared" si="11"/>
        <v/>
      </c>
    </row>
    <row r="251" spans="1:33" ht="15.75" x14ac:dyDescent="0.2">
      <c r="A251" s="241" t="s">
        <v>2387</v>
      </c>
      <c r="B251" s="114">
        <f t="shared" si="10"/>
        <v>244</v>
      </c>
      <c r="C251" s="184" t="e">
        <f>_De_Loc2</f>
        <v>#N/A</v>
      </c>
      <c r="D251" s="185" t="e">
        <f>_De_Loc2</f>
        <v>#N/A</v>
      </c>
      <c r="E251" s="192" t="e">
        <f>_De_Loc2</f>
        <v>#N/A</v>
      </c>
      <c r="F251" s="178" t="e">
        <f>_De_Loc2</f>
        <v>#N/A</v>
      </c>
      <c r="G251" s="614" t="e">
        <f>_De_Loc2</f>
        <v>#N/A</v>
      </c>
      <c r="H251" s="615"/>
      <c r="I251" s="178" t="e">
        <f>_De_Loc2</f>
        <v>#N/A</v>
      </c>
      <c r="J251" s="178" t="e">
        <f>_De_Loc2</f>
        <v>#N/A</v>
      </c>
      <c r="K251" s="178" t="e">
        <f>_De_Loc2</f>
        <v>#N/A</v>
      </c>
      <c r="L251" s="178" t="e">
        <f>_De_Loc2</f>
        <v>#N/A</v>
      </c>
      <c r="M251" s="178" t="e">
        <f>_De_Loc2</f>
        <v>#N/A</v>
      </c>
      <c r="N251" s="178" t="e">
        <f>_De_Loc2</f>
        <v>#N/A</v>
      </c>
      <c r="O251" s="178" t="e">
        <f>_De_Loc2</f>
        <v>#N/A</v>
      </c>
      <c r="P251" s="178"/>
      <c r="Q251" s="114" t="s">
        <v>2555</v>
      </c>
      <c r="R251" s="114"/>
      <c r="S251" s="114"/>
      <c r="T251" s="114"/>
      <c r="U251" s="114"/>
      <c r="V251" s="114"/>
      <c r="W251" s="114"/>
      <c r="X251" s="178"/>
      <c r="Y251" s="231"/>
      <c r="Z251" s="178"/>
      <c r="AA251" s="178" t="e">
        <f>_De_Loc2</f>
        <v>#N/A</v>
      </c>
      <c r="AB251" s="178" t="e">
        <f>_De_Loc2</f>
        <v>#N/A</v>
      </c>
      <c r="AC251" s="178" t="e">
        <f>_De_Loc2</f>
        <v>#N/A</v>
      </c>
      <c r="AD251" s="73">
        <f t="shared" si="9"/>
        <v>290</v>
      </c>
      <c r="AE251" s="178" t="e">
        <f>_De_Loc2</f>
        <v>#N/A</v>
      </c>
      <c r="AF251" s="178" t="e">
        <f>_De_Loc2</f>
        <v>#N/A</v>
      </c>
      <c r="AG251" s="73" t="str">
        <f t="shared" si="11"/>
        <v/>
      </c>
    </row>
    <row r="252" spans="1:33" ht="15.75" x14ac:dyDescent="0.2">
      <c r="A252" s="254" t="s">
        <v>2487</v>
      </c>
      <c r="B252" s="114">
        <f t="shared" si="10"/>
        <v>245</v>
      </c>
      <c r="C252" s="184" t="e">
        <f>_De_Loc2</f>
        <v>#N/A</v>
      </c>
      <c r="D252" s="185" t="e">
        <f>_De_Loc2</f>
        <v>#N/A</v>
      </c>
      <c r="E252" s="192" t="e">
        <f>_De_Loc2</f>
        <v>#N/A</v>
      </c>
      <c r="F252" s="178" t="e">
        <f>_De_Loc2</f>
        <v>#N/A</v>
      </c>
      <c r="G252" s="628" t="e">
        <f>_De_Loc2</f>
        <v>#N/A</v>
      </c>
      <c r="H252" s="629"/>
      <c r="I252" s="178" t="e">
        <f>_De_Loc2</f>
        <v>#N/A</v>
      </c>
      <c r="J252" s="178" t="e">
        <f>_De_Loc2</f>
        <v>#N/A</v>
      </c>
      <c r="K252" s="178" t="e">
        <f>_De_Loc2</f>
        <v>#N/A</v>
      </c>
      <c r="L252" s="178" t="e">
        <f>_De_Loc2</f>
        <v>#N/A</v>
      </c>
      <c r="M252" s="178" t="e">
        <f>_De_Loc2</f>
        <v>#N/A</v>
      </c>
      <c r="N252" s="178" t="e">
        <f>_De_Loc2</f>
        <v>#N/A</v>
      </c>
      <c r="O252" s="178" t="e">
        <f>_De_Loc2</f>
        <v>#N/A</v>
      </c>
      <c r="P252" s="178"/>
      <c r="Q252" s="114" t="s">
        <v>2556</v>
      </c>
      <c r="R252" s="114"/>
      <c r="S252" s="114"/>
      <c r="T252" s="114"/>
      <c r="U252" s="114"/>
      <c r="V252" s="114"/>
      <c r="W252" s="114"/>
      <c r="X252" s="178"/>
      <c r="Y252" s="231"/>
      <c r="Z252" s="178"/>
      <c r="AA252" s="178" t="e">
        <f>_De_Loc2</f>
        <v>#N/A</v>
      </c>
      <c r="AB252" s="178" t="e">
        <f>_De_Loc2</f>
        <v>#N/A</v>
      </c>
      <c r="AC252" s="178" t="e">
        <f>_De_Loc2</f>
        <v>#N/A</v>
      </c>
      <c r="AD252" s="73">
        <f t="shared" si="9"/>
        <v>290</v>
      </c>
      <c r="AE252" s="178" t="e">
        <f>_De_Loc2</f>
        <v>#N/A</v>
      </c>
      <c r="AF252" s="178" t="e">
        <f>_De_Loc2</f>
        <v>#N/A</v>
      </c>
      <c r="AG252" s="73" t="str">
        <f>+IF(W252="","",AF252)</f>
        <v/>
      </c>
    </row>
    <row r="253" spans="1:33" ht="15.75" x14ac:dyDescent="0.2">
      <c r="A253" s="241" t="s">
        <v>2283</v>
      </c>
      <c r="B253" s="114">
        <f t="shared" si="10"/>
        <v>246</v>
      </c>
      <c r="C253" s="184" t="e">
        <f>_De_Loc2</f>
        <v>#N/A</v>
      </c>
      <c r="D253" s="185" t="e">
        <f>_De_Loc2</f>
        <v>#N/A</v>
      </c>
      <c r="E253" s="192" t="e">
        <f>_De_Loc2</f>
        <v>#N/A</v>
      </c>
      <c r="F253" s="178" t="e">
        <f>_De_Loc2</f>
        <v>#N/A</v>
      </c>
      <c r="G253" s="614" t="e">
        <f>_De_Loc2</f>
        <v>#N/A</v>
      </c>
      <c r="H253" s="615"/>
      <c r="I253" s="178" t="e">
        <f>_De_Loc2</f>
        <v>#N/A</v>
      </c>
      <c r="J253" s="178" t="e">
        <f>_De_Loc2</f>
        <v>#N/A</v>
      </c>
      <c r="K253" s="178" t="e">
        <f>_De_Loc2</f>
        <v>#N/A</v>
      </c>
      <c r="L253" s="178" t="e">
        <f>_De_Loc2</f>
        <v>#N/A</v>
      </c>
      <c r="M253" s="178" t="e">
        <f>_De_Loc2</f>
        <v>#N/A</v>
      </c>
      <c r="N253" s="178" t="e">
        <f>_De_Loc2</f>
        <v>#N/A</v>
      </c>
      <c r="O253" s="178" t="e">
        <f>_De_Loc2</f>
        <v>#N/A</v>
      </c>
      <c r="P253" s="178"/>
      <c r="Q253" s="114" t="s">
        <v>2555</v>
      </c>
      <c r="R253" s="114"/>
      <c r="S253" s="114"/>
      <c r="T253" s="114"/>
      <c r="U253" s="114"/>
      <c r="V253" s="114"/>
      <c r="W253" s="114"/>
      <c r="X253" s="178"/>
      <c r="Y253" s="231"/>
      <c r="Z253" s="178"/>
      <c r="AA253" s="178" t="e">
        <f>_De_Loc2</f>
        <v>#N/A</v>
      </c>
      <c r="AB253" s="178" t="e">
        <f>_De_Loc2</f>
        <v>#N/A</v>
      </c>
      <c r="AC253" s="178" t="e">
        <f>_De_Loc2</f>
        <v>#N/A</v>
      </c>
      <c r="AD253" s="73">
        <f t="shared" si="9"/>
        <v>290</v>
      </c>
      <c r="AE253" s="178" t="e">
        <f>_De_Loc2</f>
        <v>#N/A</v>
      </c>
      <c r="AF253" s="178" t="e">
        <f>_De_Loc2</f>
        <v>#N/A</v>
      </c>
      <c r="AG253" s="73" t="str">
        <f t="shared" si="11"/>
        <v/>
      </c>
    </row>
    <row r="254" spans="1:33" ht="15.75" x14ac:dyDescent="0.2">
      <c r="A254" s="241" t="s">
        <v>2303</v>
      </c>
      <c r="B254" s="114">
        <f t="shared" si="10"/>
        <v>247</v>
      </c>
      <c r="C254" s="184" t="e">
        <f>_De_Loc2</f>
        <v>#N/A</v>
      </c>
      <c r="D254" s="185" t="e">
        <f>_De_Loc2</f>
        <v>#N/A</v>
      </c>
      <c r="E254" s="192" t="e">
        <f>_De_Loc2</f>
        <v>#N/A</v>
      </c>
      <c r="F254" s="178" t="e">
        <f>_De_Loc2</f>
        <v>#N/A</v>
      </c>
      <c r="G254" s="614" t="e">
        <f>_De_Loc2</f>
        <v>#N/A</v>
      </c>
      <c r="H254" s="615"/>
      <c r="I254" s="178" t="e">
        <f>_De_Loc2</f>
        <v>#N/A</v>
      </c>
      <c r="J254" s="178" t="e">
        <f>_De_Loc2</f>
        <v>#N/A</v>
      </c>
      <c r="K254" s="178" t="e">
        <f>_De_Loc2</f>
        <v>#N/A</v>
      </c>
      <c r="L254" s="178" t="e">
        <f>_De_Loc2</f>
        <v>#N/A</v>
      </c>
      <c r="M254" s="178" t="e">
        <f>_De_Loc2</f>
        <v>#N/A</v>
      </c>
      <c r="N254" s="178" t="e">
        <f>_De_Loc2</f>
        <v>#N/A</v>
      </c>
      <c r="O254" s="178" t="e">
        <f>_De_Loc2</f>
        <v>#N/A</v>
      </c>
      <c r="P254" s="178"/>
      <c r="Q254" s="198" t="s">
        <v>2600</v>
      </c>
      <c r="R254" s="114"/>
      <c r="S254" s="114"/>
      <c r="T254" s="114"/>
      <c r="U254" s="114"/>
      <c r="V254" s="114"/>
      <c r="W254" s="114"/>
      <c r="X254" s="178"/>
      <c r="Y254" s="231"/>
      <c r="Z254" s="178"/>
      <c r="AA254" s="178" t="e">
        <f>_De_Loc2</f>
        <v>#N/A</v>
      </c>
      <c r="AB254" s="178" t="e">
        <f>_De_Loc2</f>
        <v>#N/A</v>
      </c>
      <c r="AC254" s="178" t="e">
        <f>_De_Loc2</f>
        <v>#N/A</v>
      </c>
      <c r="AD254" s="73">
        <f t="shared" si="9"/>
        <v>290</v>
      </c>
      <c r="AE254" s="178" t="e">
        <f>_De_Loc2</f>
        <v>#N/A</v>
      </c>
      <c r="AF254" s="178" t="e">
        <f>_De_Loc2</f>
        <v>#N/A</v>
      </c>
      <c r="AG254" s="73" t="str">
        <f t="shared" si="11"/>
        <v/>
      </c>
    </row>
    <row r="255" spans="1:33" ht="15.75" x14ac:dyDescent="0.2">
      <c r="A255" s="254" t="s">
        <v>2526</v>
      </c>
      <c r="B255" s="114">
        <f t="shared" si="10"/>
        <v>248</v>
      </c>
      <c r="C255" s="380" t="e">
        <f>_De_Loc2</f>
        <v>#N/A</v>
      </c>
      <c r="D255" s="187" t="e">
        <f>_De_Loc2</f>
        <v>#N/A</v>
      </c>
      <c r="E255" s="381" t="e">
        <f>_De_Loc2</f>
        <v>#N/A</v>
      </c>
      <c r="F255" s="58" t="e">
        <f>_De_Loc2</f>
        <v>#N/A</v>
      </c>
      <c r="G255" s="616" t="e">
        <f>_De_Loc2</f>
        <v>#N/A</v>
      </c>
      <c r="H255" s="617"/>
      <c r="I255" s="58" t="e">
        <f>_De_Loc2</f>
        <v>#N/A</v>
      </c>
      <c r="J255" s="58" t="e">
        <f>_De_Loc2</f>
        <v>#N/A</v>
      </c>
      <c r="K255" s="58" t="e">
        <f>_De_Loc2</f>
        <v>#N/A</v>
      </c>
      <c r="L255" s="58" t="e">
        <f>_De_Loc2</f>
        <v>#N/A</v>
      </c>
      <c r="M255" s="58" t="e">
        <f>_De_Loc2</f>
        <v>#N/A</v>
      </c>
      <c r="N255" s="58" t="e">
        <f>_De_Loc2</f>
        <v>#N/A</v>
      </c>
      <c r="O255" s="58" t="e">
        <f>_De_Loc2</f>
        <v>#N/A</v>
      </c>
      <c r="P255" s="58"/>
      <c r="Q255" s="58" t="s">
        <v>2581</v>
      </c>
      <c r="R255" s="114"/>
      <c r="S255" s="114"/>
      <c r="T255" s="114"/>
      <c r="U255" s="114"/>
      <c r="V255" s="114"/>
      <c r="W255" s="114"/>
      <c r="X255" s="178"/>
      <c r="Y255" s="231"/>
      <c r="Z255" s="178"/>
      <c r="AA255" s="178" t="e">
        <f>_De_Loc2</f>
        <v>#N/A</v>
      </c>
      <c r="AB255" s="178" t="e">
        <f>_De_Loc2</f>
        <v>#N/A</v>
      </c>
      <c r="AC255" s="178" t="e">
        <f>_De_Loc2</f>
        <v>#N/A</v>
      </c>
      <c r="AD255" s="73">
        <f t="shared" si="9"/>
        <v>290</v>
      </c>
      <c r="AE255" s="178" t="e">
        <f>_De_Loc2</f>
        <v>#N/A</v>
      </c>
      <c r="AF255" s="178" t="e">
        <f>_De_Loc2</f>
        <v>#N/A</v>
      </c>
      <c r="AG255" s="73" t="str">
        <f t="shared" si="11"/>
        <v/>
      </c>
    </row>
    <row r="256" spans="1:33" ht="15.75" x14ac:dyDescent="0.2">
      <c r="A256" s="241" t="s">
        <v>2429</v>
      </c>
      <c r="B256" s="114">
        <f t="shared" si="10"/>
        <v>249</v>
      </c>
      <c r="C256" s="184" t="e">
        <f>_De_Loc2</f>
        <v>#N/A</v>
      </c>
      <c r="D256" s="185" t="e">
        <f>_De_Loc2</f>
        <v>#N/A</v>
      </c>
      <c r="E256" s="192" t="e">
        <f>_De_Loc2</f>
        <v>#N/A</v>
      </c>
      <c r="F256" s="178" t="e">
        <f>_De_Loc2</f>
        <v>#N/A</v>
      </c>
      <c r="G256" s="618" t="e">
        <f>_De_Loc2</f>
        <v>#N/A</v>
      </c>
      <c r="H256" s="619"/>
      <c r="I256" s="178" t="e">
        <f>_De_Loc2</f>
        <v>#N/A</v>
      </c>
      <c r="J256" s="178" t="e">
        <f>_De_Loc2</f>
        <v>#N/A</v>
      </c>
      <c r="K256" s="178" t="e">
        <f>_De_Loc2</f>
        <v>#N/A</v>
      </c>
      <c r="L256" s="178" t="e">
        <f>_De_Loc2</f>
        <v>#N/A</v>
      </c>
      <c r="M256" s="178" t="e">
        <f>_De_Loc2</f>
        <v>#N/A</v>
      </c>
      <c r="N256" s="178" t="e">
        <f>_De_Loc2</f>
        <v>#N/A</v>
      </c>
      <c r="O256" s="178" t="e">
        <f>_De_Loc2</f>
        <v>#N/A</v>
      </c>
      <c r="P256" s="178"/>
      <c r="Q256" s="178" t="s">
        <v>2588</v>
      </c>
      <c r="R256" s="114"/>
      <c r="S256" s="114"/>
      <c r="T256" s="114"/>
      <c r="U256" s="114"/>
      <c r="V256" s="114"/>
      <c r="W256" s="199"/>
      <c r="X256" s="178"/>
      <c r="Y256" s="231"/>
      <c r="Z256" s="178"/>
      <c r="AA256" s="178" t="e">
        <f>_De_Loc2</f>
        <v>#N/A</v>
      </c>
      <c r="AB256" s="178" t="e">
        <f>_De_Loc2</f>
        <v>#N/A</v>
      </c>
      <c r="AC256" s="178" t="e">
        <f>_De_Loc2</f>
        <v>#N/A</v>
      </c>
      <c r="AD256" s="73">
        <f t="shared" si="9"/>
        <v>290</v>
      </c>
      <c r="AE256" s="178" t="e">
        <f>_De_Loc2</f>
        <v>#N/A</v>
      </c>
      <c r="AF256" s="178" t="e">
        <f>_De_Loc2</f>
        <v>#N/A</v>
      </c>
      <c r="AG256" s="73" t="str">
        <f t="shared" si="11"/>
        <v/>
      </c>
    </row>
    <row r="257" spans="1:33" ht="15.75" x14ac:dyDescent="0.2">
      <c r="A257" s="241" t="s">
        <v>2431</v>
      </c>
      <c r="B257" s="114">
        <f t="shared" si="10"/>
        <v>250</v>
      </c>
      <c r="C257" s="184" t="e">
        <f>_De_Loc2</f>
        <v>#N/A</v>
      </c>
      <c r="D257" s="185" t="e">
        <f>_De_Loc2</f>
        <v>#N/A</v>
      </c>
      <c r="E257" s="192" t="e">
        <f>_De_Loc2</f>
        <v>#N/A</v>
      </c>
      <c r="F257" s="178" t="e">
        <f>_De_Loc2</f>
        <v>#N/A</v>
      </c>
      <c r="G257" s="614" t="e">
        <f>_De_Loc2</f>
        <v>#N/A</v>
      </c>
      <c r="H257" s="615"/>
      <c r="I257" s="178" t="e">
        <f>_De_Loc2</f>
        <v>#N/A</v>
      </c>
      <c r="J257" s="178" t="e">
        <f>_De_Loc2</f>
        <v>#N/A</v>
      </c>
      <c r="K257" s="178" t="e">
        <f>_De_Loc2</f>
        <v>#N/A</v>
      </c>
      <c r="L257" s="178" t="e">
        <f>_De_Loc2</f>
        <v>#N/A</v>
      </c>
      <c r="M257" s="178" t="e">
        <f>_De_Loc2</f>
        <v>#N/A</v>
      </c>
      <c r="N257" s="178" t="e">
        <f>_De_Loc2</f>
        <v>#N/A</v>
      </c>
      <c r="O257" s="178" t="e">
        <f>_De_Loc2</f>
        <v>#N/A</v>
      </c>
      <c r="P257" s="178"/>
      <c r="Q257" s="114" t="s">
        <v>2588</v>
      </c>
      <c r="R257" s="114"/>
      <c r="S257" s="114"/>
      <c r="T257" s="114"/>
      <c r="U257" s="114"/>
      <c r="V257" s="114"/>
      <c r="W257" s="114"/>
      <c r="X257" s="178"/>
      <c r="Y257" s="231"/>
      <c r="Z257" s="178"/>
      <c r="AA257" s="178" t="e">
        <f>_De_Loc2</f>
        <v>#N/A</v>
      </c>
      <c r="AB257" s="178" t="e">
        <f>_De_Loc2</f>
        <v>#N/A</v>
      </c>
      <c r="AC257" s="178" t="e">
        <f>_De_Loc2</f>
        <v>#N/A</v>
      </c>
      <c r="AD257" s="73">
        <f t="shared" si="9"/>
        <v>290</v>
      </c>
      <c r="AE257" s="178" t="e">
        <f>_De_Loc2</f>
        <v>#N/A</v>
      </c>
      <c r="AF257" s="178" t="e">
        <f>_De_Loc2</f>
        <v>#N/A</v>
      </c>
      <c r="AG257" s="73" t="str">
        <f t="shared" si="11"/>
        <v/>
      </c>
    </row>
    <row r="258" spans="1:33" ht="15.75" x14ac:dyDescent="0.2">
      <c r="A258" s="241" t="s">
        <v>2278</v>
      </c>
      <c r="B258" s="114">
        <f t="shared" si="10"/>
        <v>251</v>
      </c>
      <c r="C258" s="184" t="e">
        <f>_De_Loc2</f>
        <v>#N/A</v>
      </c>
      <c r="D258" s="185" t="e">
        <f>_De_Loc2</f>
        <v>#N/A</v>
      </c>
      <c r="E258" s="192" t="e">
        <f>_De_Loc2</f>
        <v>#N/A</v>
      </c>
      <c r="F258" s="178" t="e">
        <f>_De_Loc2</f>
        <v>#N/A</v>
      </c>
      <c r="G258" s="614" t="e">
        <f>_De_Loc2</f>
        <v>#N/A</v>
      </c>
      <c r="H258" s="615"/>
      <c r="I258" s="178" t="e">
        <f>_De_Loc2</f>
        <v>#N/A</v>
      </c>
      <c r="J258" s="178" t="e">
        <f>_De_Loc2</f>
        <v>#N/A</v>
      </c>
      <c r="K258" s="178" t="e">
        <f>_De_Loc2</f>
        <v>#N/A</v>
      </c>
      <c r="L258" s="178" t="e">
        <f>_De_Loc2</f>
        <v>#N/A</v>
      </c>
      <c r="M258" s="178" t="e">
        <f>_De_Loc2</f>
        <v>#N/A</v>
      </c>
      <c r="N258" s="178" t="e">
        <f>_De_Loc2</f>
        <v>#N/A</v>
      </c>
      <c r="O258" s="178" t="e">
        <f>_De_Loc2</f>
        <v>#N/A</v>
      </c>
      <c r="P258" s="178"/>
      <c r="Q258" s="198" t="s">
        <v>2588</v>
      </c>
      <c r="R258" s="198"/>
      <c r="S258" s="114"/>
      <c r="T258" s="114"/>
      <c r="U258" s="114"/>
      <c r="V258" s="114"/>
      <c r="W258" s="114"/>
      <c r="X258" s="178"/>
      <c r="Y258" s="231"/>
      <c r="Z258" s="178"/>
      <c r="AA258" s="178" t="e">
        <f>_De_Loc2</f>
        <v>#N/A</v>
      </c>
      <c r="AB258" s="178" t="e">
        <f>_De_Loc2</f>
        <v>#N/A</v>
      </c>
      <c r="AC258" s="178" t="e">
        <f>_De_Loc2</f>
        <v>#N/A</v>
      </c>
      <c r="AD258" s="73">
        <f t="shared" si="9"/>
        <v>290</v>
      </c>
      <c r="AE258" s="178" t="e">
        <f>_De_Loc2</f>
        <v>#N/A</v>
      </c>
      <c r="AF258" s="178" t="e">
        <f>_De_Loc2</f>
        <v>#N/A</v>
      </c>
      <c r="AG258" s="73" t="str">
        <f t="shared" si="11"/>
        <v/>
      </c>
    </row>
    <row r="259" spans="1:33" ht="15.75" x14ac:dyDescent="0.2">
      <c r="A259" s="241" t="s">
        <v>2330</v>
      </c>
      <c r="B259" s="114">
        <f t="shared" si="10"/>
        <v>252</v>
      </c>
      <c r="C259" s="184" t="e">
        <f>_De_Loc2</f>
        <v>#N/A</v>
      </c>
      <c r="D259" s="185" t="e">
        <f>_De_Loc2</f>
        <v>#N/A</v>
      </c>
      <c r="E259" s="192" t="e">
        <f>_De_Loc2</f>
        <v>#N/A</v>
      </c>
      <c r="F259" s="178" t="e">
        <f>_De_Loc2</f>
        <v>#N/A</v>
      </c>
      <c r="G259" s="614" t="e">
        <f>_De_Loc2</f>
        <v>#N/A</v>
      </c>
      <c r="H259" s="615"/>
      <c r="I259" s="178" t="e">
        <f>_De_Loc2</f>
        <v>#N/A</v>
      </c>
      <c r="J259" s="178" t="e">
        <f>_De_Loc2</f>
        <v>#N/A</v>
      </c>
      <c r="K259" s="178" t="e">
        <f>_De_Loc2</f>
        <v>#N/A</v>
      </c>
      <c r="L259" s="178" t="e">
        <f>_De_Loc2</f>
        <v>#N/A</v>
      </c>
      <c r="M259" s="178" t="e">
        <f>_De_Loc2</f>
        <v>#N/A</v>
      </c>
      <c r="N259" s="178" t="e">
        <f>_De_Loc2</f>
        <v>#N/A</v>
      </c>
      <c r="O259" s="178" t="e">
        <f>_De_Loc2</f>
        <v>#N/A</v>
      </c>
      <c r="P259" s="178"/>
      <c r="Q259" s="198" t="s">
        <v>2588</v>
      </c>
      <c r="R259" s="198"/>
      <c r="S259" s="114"/>
      <c r="T259" s="114"/>
      <c r="U259" s="114"/>
      <c r="V259" s="114"/>
      <c r="W259" s="114"/>
      <c r="X259" s="178"/>
      <c r="Y259" s="231"/>
      <c r="Z259" s="178"/>
      <c r="AA259" s="178" t="e">
        <f>_De_Loc2</f>
        <v>#N/A</v>
      </c>
      <c r="AB259" s="178" t="e">
        <f>_De_Loc2</f>
        <v>#N/A</v>
      </c>
      <c r="AC259" s="178" t="e">
        <f>_De_Loc2</f>
        <v>#N/A</v>
      </c>
      <c r="AD259" s="73">
        <f t="shared" si="9"/>
        <v>290</v>
      </c>
      <c r="AE259" s="178" t="e">
        <f>_De_Loc2</f>
        <v>#N/A</v>
      </c>
      <c r="AF259" s="178" t="e">
        <f>_De_Loc2</f>
        <v>#N/A</v>
      </c>
      <c r="AG259" s="73" t="str">
        <f t="shared" si="11"/>
        <v/>
      </c>
    </row>
    <row r="260" spans="1:33" ht="15.75" x14ac:dyDescent="0.2">
      <c r="A260" s="241" t="s">
        <v>2293</v>
      </c>
      <c r="B260" s="114">
        <f t="shared" si="10"/>
        <v>253</v>
      </c>
      <c r="C260" s="184" t="e">
        <f>_De_Loc2</f>
        <v>#N/A</v>
      </c>
      <c r="D260" s="185" t="e">
        <f>_De_Loc2</f>
        <v>#N/A</v>
      </c>
      <c r="E260" s="192" t="e">
        <f>_De_Loc2</f>
        <v>#N/A</v>
      </c>
      <c r="F260" s="178" t="e">
        <f>_De_Loc2</f>
        <v>#N/A</v>
      </c>
      <c r="G260" s="614" t="e">
        <f>_De_Loc2</f>
        <v>#N/A</v>
      </c>
      <c r="H260" s="615"/>
      <c r="I260" s="178" t="e">
        <f>_De_Loc2</f>
        <v>#N/A</v>
      </c>
      <c r="J260" s="178" t="e">
        <f>_De_Loc2</f>
        <v>#N/A</v>
      </c>
      <c r="K260" s="178" t="e">
        <f>_De_Loc2</f>
        <v>#N/A</v>
      </c>
      <c r="L260" s="178" t="e">
        <f>_De_Loc2</f>
        <v>#N/A</v>
      </c>
      <c r="M260" s="178" t="e">
        <f>_De_Loc2</f>
        <v>#N/A</v>
      </c>
      <c r="N260" s="178" t="e">
        <f>_De_Loc2</f>
        <v>#N/A</v>
      </c>
      <c r="O260" s="178" t="e">
        <f>_De_Loc2</f>
        <v>#N/A</v>
      </c>
      <c r="P260" s="178"/>
      <c r="Q260" s="114" t="s">
        <v>2588</v>
      </c>
      <c r="R260" s="114"/>
      <c r="S260" s="114"/>
      <c r="T260" s="114"/>
      <c r="U260" s="114"/>
      <c r="V260" s="114"/>
      <c r="W260" s="114"/>
      <c r="X260" s="178"/>
      <c r="Y260" s="231"/>
      <c r="Z260" s="178"/>
      <c r="AA260" s="178" t="e">
        <f>_De_Loc2</f>
        <v>#N/A</v>
      </c>
      <c r="AB260" s="178" t="e">
        <f>_De_Loc2</f>
        <v>#N/A</v>
      </c>
      <c r="AC260" s="178" t="e">
        <f>_De_Loc2</f>
        <v>#N/A</v>
      </c>
      <c r="AD260" s="73">
        <f t="shared" si="9"/>
        <v>290</v>
      </c>
      <c r="AE260" s="178" t="e">
        <f>_De_Loc2</f>
        <v>#N/A</v>
      </c>
      <c r="AF260" s="178" t="e">
        <f>_De_Loc2</f>
        <v>#N/A</v>
      </c>
      <c r="AG260" s="73" t="str">
        <f t="shared" si="11"/>
        <v/>
      </c>
    </row>
    <row r="261" spans="1:33" ht="15.75" x14ac:dyDescent="0.2">
      <c r="A261" s="241" t="s">
        <v>2327</v>
      </c>
      <c r="B261" s="114">
        <f t="shared" si="10"/>
        <v>254</v>
      </c>
      <c r="C261" s="184" t="e">
        <f>_De_Loc2</f>
        <v>#N/A</v>
      </c>
      <c r="D261" s="185" t="e">
        <f>_De_Loc2</f>
        <v>#N/A</v>
      </c>
      <c r="E261" s="192" t="e">
        <f>_De_Loc2</f>
        <v>#N/A</v>
      </c>
      <c r="F261" s="178" t="e">
        <f>_De_Loc2</f>
        <v>#N/A</v>
      </c>
      <c r="G261" s="614" t="e">
        <f>_De_Loc2</f>
        <v>#N/A</v>
      </c>
      <c r="H261" s="615"/>
      <c r="I261" s="178" t="e">
        <f>_De_Loc2</f>
        <v>#N/A</v>
      </c>
      <c r="J261" s="178" t="e">
        <f>_De_Loc2</f>
        <v>#N/A</v>
      </c>
      <c r="K261" s="178" t="e">
        <f>_De_Loc2</f>
        <v>#N/A</v>
      </c>
      <c r="L261" s="178" t="e">
        <f>_De_Loc2</f>
        <v>#N/A</v>
      </c>
      <c r="M261" s="178" t="e">
        <f>_De_Loc2</f>
        <v>#N/A</v>
      </c>
      <c r="N261" s="178" t="e">
        <f>_De_Loc2</f>
        <v>#N/A</v>
      </c>
      <c r="O261" s="178" t="e">
        <f>_De_Loc2</f>
        <v>#N/A</v>
      </c>
      <c r="P261" s="178"/>
      <c r="Q261" s="114" t="s">
        <v>2588</v>
      </c>
      <c r="R261" s="114"/>
      <c r="S261" s="114"/>
      <c r="T261" s="114"/>
      <c r="U261" s="114"/>
      <c r="V261" s="114"/>
      <c r="W261" s="114"/>
      <c r="X261" s="178"/>
      <c r="Y261" s="231"/>
      <c r="Z261" s="178"/>
      <c r="AA261" s="178" t="e">
        <f>_De_Loc2</f>
        <v>#N/A</v>
      </c>
      <c r="AB261" s="178" t="e">
        <f>_De_Loc2</f>
        <v>#N/A</v>
      </c>
      <c r="AC261" s="178" t="e">
        <f>_De_Loc2</f>
        <v>#N/A</v>
      </c>
      <c r="AD261" s="73">
        <f t="shared" si="9"/>
        <v>290</v>
      </c>
      <c r="AE261" s="178" t="e">
        <f>_De_Loc2</f>
        <v>#N/A</v>
      </c>
      <c r="AF261" s="178" t="e">
        <f>_De_Loc2</f>
        <v>#N/A</v>
      </c>
      <c r="AG261" s="73" t="str">
        <f t="shared" si="11"/>
        <v/>
      </c>
    </row>
    <row r="262" spans="1:33" ht="15.75" x14ac:dyDescent="0.2">
      <c r="A262" s="241" t="s">
        <v>2430</v>
      </c>
      <c r="B262" s="114">
        <f t="shared" si="10"/>
        <v>255</v>
      </c>
      <c r="C262" s="184" t="e">
        <f>_De_Loc2</f>
        <v>#N/A</v>
      </c>
      <c r="D262" s="185" t="e">
        <f>_De_Loc2</f>
        <v>#N/A</v>
      </c>
      <c r="E262" s="192" t="e">
        <f>_De_Loc2</f>
        <v>#N/A</v>
      </c>
      <c r="F262" s="178" t="e">
        <f>_De_Loc2</f>
        <v>#N/A</v>
      </c>
      <c r="G262" s="630" t="e">
        <f>_De_Loc2</f>
        <v>#N/A</v>
      </c>
      <c r="H262" s="631"/>
      <c r="I262" s="178" t="e">
        <f>_De_Loc2</f>
        <v>#N/A</v>
      </c>
      <c r="J262" s="178" t="e">
        <f>_De_Loc2</f>
        <v>#N/A</v>
      </c>
      <c r="K262" s="178" t="e">
        <f>_De_Loc2</f>
        <v>#N/A</v>
      </c>
      <c r="L262" s="178" t="e">
        <f>_De_Loc2</f>
        <v>#N/A</v>
      </c>
      <c r="M262" s="178" t="e">
        <f>_De_Loc2</f>
        <v>#N/A</v>
      </c>
      <c r="N262" s="178" t="e">
        <f>_De_Loc2</f>
        <v>#N/A</v>
      </c>
      <c r="O262" s="178" t="e">
        <f>_De_Loc2</f>
        <v>#N/A</v>
      </c>
      <c r="P262" s="178"/>
      <c r="Q262" s="114" t="s">
        <v>2588</v>
      </c>
      <c r="R262" s="114"/>
      <c r="S262" s="114"/>
      <c r="T262" s="114"/>
      <c r="U262" s="114"/>
      <c r="V262" s="114"/>
      <c r="W262" s="114"/>
      <c r="X262" s="178"/>
      <c r="Y262" s="231"/>
      <c r="Z262" s="178"/>
      <c r="AA262" s="178" t="e">
        <f>_De_Loc2</f>
        <v>#N/A</v>
      </c>
      <c r="AB262" s="178" t="e">
        <f>_De_Loc2</f>
        <v>#N/A</v>
      </c>
      <c r="AC262" s="178" t="e">
        <f>_De_Loc2</f>
        <v>#N/A</v>
      </c>
      <c r="AD262" s="73">
        <f t="shared" si="9"/>
        <v>290</v>
      </c>
      <c r="AE262" s="178" t="e">
        <f>_De_Loc2</f>
        <v>#N/A</v>
      </c>
      <c r="AF262" s="178" t="e">
        <f>_De_Loc2</f>
        <v>#N/A</v>
      </c>
      <c r="AG262" s="73" t="str">
        <f>+IF(W262="","",AF262)</f>
        <v/>
      </c>
    </row>
    <row r="263" spans="1:33" ht="15.75" x14ac:dyDescent="0.2">
      <c r="A263" s="252" t="s">
        <v>2408</v>
      </c>
      <c r="B263" s="114">
        <f t="shared" si="10"/>
        <v>256</v>
      </c>
      <c r="C263" s="184" t="e">
        <f>_De_Loc2</f>
        <v>#N/A</v>
      </c>
      <c r="D263" s="185" t="e">
        <f>_De_Loc2</f>
        <v>#N/A</v>
      </c>
      <c r="E263" s="192" t="e">
        <f>_De_Loc2</f>
        <v>#N/A</v>
      </c>
      <c r="F263" s="178" t="e">
        <f>_De_Loc2</f>
        <v>#N/A</v>
      </c>
      <c r="G263" s="614" t="e">
        <f>_De_Loc2</f>
        <v>#N/A</v>
      </c>
      <c r="H263" s="615"/>
      <c r="I263" s="178" t="e">
        <f>_De_Loc2</f>
        <v>#N/A</v>
      </c>
      <c r="J263" s="178" t="e">
        <f>_De_Loc2</f>
        <v>#N/A</v>
      </c>
      <c r="K263" s="178" t="e">
        <f>_De_Loc2</f>
        <v>#N/A</v>
      </c>
      <c r="L263" s="178" t="e">
        <f>_De_Loc2</f>
        <v>#N/A</v>
      </c>
      <c r="M263" s="178" t="e">
        <f>_De_Loc2</f>
        <v>#N/A</v>
      </c>
      <c r="N263" s="178" t="e">
        <f>_De_Loc2</f>
        <v>#N/A</v>
      </c>
      <c r="O263" s="178" t="e">
        <f>_De_Loc2</f>
        <v>#N/A</v>
      </c>
      <c r="P263" s="178"/>
      <c r="Q263" s="114" t="s">
        <v>2588</v>
      </c>
      <c r="R263" s="114"/>
      <c r="S263" s="114"/>
      <c r="T263" s="114"/>
      <c r="U263" s="114"/>
      <c r="V263" s="114"/>
      <c r="W263" s="114"/>
      <c r="X263" s="178"/>
      <c r="Y263" s="231"/>
      <c r="Z263" s="178"/>
      <c r="AA263" s="178" t="e">
        <f>_De_Loc2</f>
        <v>#N/A</v>
      </c>
      <c r="AB263" s="178" t="e">
        <f>_De_Loc2</f>
        <v>#N/A</v>
      </c>
      <c r="AC263" s="178" t="e">
        <f>_De_Loc2</f>
        <v>#N/A</v>
      </c>
      <c r="AD263" s="73">
        <f t="shared" si="9"/>
        <v>290</v>
      </c>
      <c r="AE263" s="178" t="e">
        <f>_De_Loc2</f>
        <v>#N/A</v>
      </c>
      <c r="AF263" s="178" t="e">
        <f>_De_Loc2</f>
        <v>#N/A</v>
      </c>
      <c r="AG263" s="73" t="str">
        <f t="shared" si="11"/>
        <v/>
      </c>
    </row>
    <row r="264" spans="1:33" ht="16.5" thickBot="1" x14ac:dyDescent="0.25">
      <c r="A264" s="312" t="s">
        <v>2336</v>
      </c>
      <c r="B264" s="114">
        <f t="shared" si="10"/>
        <v>257</v>
      </c>
      <c r="C264" s="184" t="e">
        <f>_De_Loc2</f>
        <v>#N/A</v>
      </c>
      <c r="D264" s="185" t="e">
        <f>_De_Loc2</f>
        <v>#N/A</v>
      </c>
      <c r="E264" s="192" t="e">
        <f>_De_Loc2</f>
        <v>#N/A</v>
      </c>
      <c r="F264" s="178" t="e">
        <f>_De_Loc2</f>
        <v>#N/A</v>
      </c>
      <c r="G264" s="614" t="e">
        <f>_De_Loc2</f>
        <v>#N/A</v>
      </c>
      <c r="H264" s="615"/>
      <c r="I264" s="178" t="e">
        <f>_De_Loc2</f>
        <v>#N/A</v>
      </c>
      <c r="J264" s="178" t="e">
        <f>_De_Loc2</f>
        <v>#N/A</v>
      </c>
      <c r="K264" s="178" t="e">
        <f>_De_Loc2</f>
        <v>#N/A</v>
      </c>
      <c r="L264" s="178" t="e">
        <f>_De_Loc2</f>
        <v>#N/A</v>
      </c>
      <c r="M264" s="178" t="e">
        <f>_De_Loc2</f>
        <v>#N/A</v>
      </c>
      <c r="N264" s="178" t="e">
        <f>_De_Loc2</f>
        <v>#N/A</v>
      </c>
      <c r="O264" s="178" t="e">
        <f>_De_Loc2</f>
        <v>#N/A</v>
      </c>
      <c r="P264" s="178"/>
      <c r="Q264" s="114" t="s">
        <v>2588</v>
      </c>
      <c r="R264" s="114"/>
      <c r="S264" s="114"/>
      <c r="T264" s="114"/>
      <c r="U264" s="114"/>
      <c r="V264" s="114"/>
      <c r="W264" s="114"/>
      <c r="X264" s="178"/>
      <c r="Y264" s="231"/>
      <c r="Z264" s="178"/>
      <c r="AA264" s="178" t="e">
        <f>_De_Loc2</f>
        <v>#N/A</v>
      </c>
      <c r="AB264" s="178" t="e">
        <f>_De_Loc2</f>
        <v>#N/A</v>
      </c>
      <c r="AC264" s="178" t="e">
        <f>_De_Loc2</f>
        <v>#N/A</v>
      </c>
      <c r="AD264" s="73">
        <f t="shared" ref="AD264:AD297" si="12">COUNTIF(F:F,F264)</f>
        <v>290</v>
      </c>
      <c r="AE264" s="178" t="e">
        <f>_De_Loc2</f>
        <v>#N/A</v>
      </c>
      <c r="AF264" s="178" t="e">
        <f>_De_Loc2</f>
        <v>#N/A</v>
      </c>
      <c r="AG264" s="73" t="str">
        <f t="shared" si="11"/>
        <v/>
      </c>
    </row>
    <row r="265" spans="1:33" ht="15.75" x14ac:dyDescent="0.2">
      <c r="A265" s="255" t="s">
        <v>2258</v>
      </c>
      <c r="B265" s="114">
        <f t="shared" si="10"/>
        <v>258</v>
      </c>
      <c r="C265" s="184" t="e">
        <f>_De_Loc2</f>
        <v>#N/A</v>
      </c>
      <c r="D265" s="185" t="e">
        <f>_De_Loc2</f>
        <v>#N/A</v>
      </c>
      <c r="E265" s="192" t="e">
        <f>_De_Loc2</f>
        <v>#N/A</v>
      </c>
      <c r="F265" s="178" t="e">
        <f>_De_Loc2</f>
        <v>#N/A</v>
      </c>
      <c r="G265" s="614" t="e">
        <f>_De_Loc2</f>
        <v>#N/A</v>
      </c>
      <c r="H265" s="615"/>
      <c r="I265" s="178" t="e">
        <f>_De_Loc2</f>
        <v>#N/A</v>
      </c>
      <c r="J265" s="178" t="e">
        <f>_De_Loc2</f>
        <v>#N/A</v>
      </c>
      <c r="K265" s="178" t="e">
        <f>_De_Loc2</f>
        <v>#N/A</v>
      </c>
      <c r="L265" s="178" t="e">
        <f>_De_Loc2</f>
        <v>#N/A</v>
      </c>
      <c r="M265" s="178" t="e">
        <f>_De_Loc2</f>
        <v>#N/A</v>
      </c>
      <c r="N265" s="178" t="e">
        <f>_De_Loc2</f>
        <v>#N/A</v>
      </c>
      <c r="O265" s="178" t="e">
        <f>_De_Loc2</f>
        <v>#N/A</v>
      </c>
      <c r="P265" s="178"/>
      <c r="Q265" s="114" t="s">
        <v>2554</v>
      </c>
      <c r="R265" s="114"/>
      <c r="S265" s="114"/>
      <c r="T265" s="114"/>
      <c r="U265" s="114"/>
      <c r="V265" s="114"/>
      <c r="W265" s="114"/>
      <c r="X265" s="178"/>
      <c r="Y265" s="231"/>
      <c r="Z265" s="178"/>
      <c r="AA265" s="178" t="e">
        <f>_De_Loc2</f>
        <v>#N/A</v>
      </c>
      <c r="AB265" s="178" t="e">
        <f>_De_Loc2</f>
        <v>#N/A</v>
      </c>
      <c r="AC265" s="178" t="e">
        <f>_De_Loc2</f>
        <v>#N/A</v>
      </c>
      <c r="AD265" s="73">
        <f t="shared" si="12"/>
        <v>290</v>
      </c>
      <c r="AE265" s="178" t="e">
        <f>_De_Loc2</f>
        <v>#N/A</v>
      </c>
      <c r="AF265" s="178" t="e">
        <f>_De_Loc2</f>
        <v>#N/A</v>
      </c>
      <c r="AG265" s="73" t="str">
        <f t="shared" si="11"/>
        <v/>
      </c>
    </row>
    <row r="266" spans="1:33" ht="15.75" x14ac:dyDescent="0.2">
      <c r="A266" s="239" t="s">
        <v>2527</v>
      </c>
      <c r="B266" s="114">
        <f t="shared" si="10"/>
        <v>259</v>
      </c>
      <c r="C266" s="184" t="e">
        <f>_De_Loc2</f>
        <v>#N/A</v>
      </c>
      <c r="D266" s="185" t="e">
        <f>_De_Loc2</f>
        <v>#N/A</v>
      </c>
      <c r="E266" s="192" t="e">
        <f>_De_Loc2</f>
        <v>#N/A</v>
      </c>
      <c r="F266" s="178" t="e">
        <f>_De_Loc2</f>
        <v>#N/A</v>
      </c>
      <c r="G266" s="614" t="e">
        <f>_De_Loc2</f>
        <v>#N/A</v>
      </c>
      <c r="H266" s="615"/>
      <c r="I266" s="178" t="e">
        <f>_De_Loc2</f>
        <v>#N/A</v>
      </c>
      <c r="J266" s="178" t="e">
        <f>_De_Loc2</f>
        <v>#N/A</v>
      </c>
      <c r="K266" s="178" t="e">
        <f>_De_Loc2</f>
        <v>#N/A</v>
      </c>
      <c r="L266" s="178" t="e">
        <f>_De_Loc2</f>
        <v>#N/A</v>
      </c>
      <c r="M266" s="178" t="e">
        <f>_De_Loc2</f>
        <v>#N/A</v>
      </c>
      <c r="N266" s="178" t="e">
        <f>_De_Loc2</f>
        <v>#N/A</v>
      </c>
      <c r="O266" s="178" t="e">
        <f>_De_Loc2</f>
        <v>#N/A</v>
      </c>
      <c r="P266" s="178"/>
      <c r="Q266" s="114" t="s">
        <v>2557</v>
      </c>
      <c r="R266" s="114"/>
      <c r="S266" s="114"/>
      <c r="T266" s="114"/>
      <c r="U266" s="114"/>
      <c r="V266" s="114"/>
      <c r="W266" s="114"/>
      <c r="X266" s="178"/>
      <c r="Y266" s="231"/>
      <c r="Z266" s="178"/>
      <c r="AA266" s="178" t="e">
        <f>_De_Loc2</f>
        <v>#N/A</v>
      </c>
      <c r="AB266" s="178" t="e">
        <f>_De_Loc2</f>
        <v>#N/A</v>
      </c>
      <c r="AC266" s="178" t="e">
        <f>_De_Loc2</f>
        <v>#N/A</v>
      </c>
      <c r="AD266" s="73">
        <f t="shared" si="12"/>
        <v>290</v>
      </c>
      <c r="AE266" s="178" t="e">
        <f>_De_Loc2</f>
        <v>#N/A</v>
      </c>
      <c r="AF266" s="178" t="e">
        <f>_De_Loc2</f>
        <v>#N/A</v>
      </c>
      <c r="AG266" s="73" t="str">
        <f t="shared" si="11"/>
        <v/>
      </c>
    </row>
    <row r="267" spans="1:33" ht="15.75" x14ac:dyDescent="0.2">
      <c r="A267" s="255" t="s">
        <v>2540</v>
      </c>
      <c r="B267" s="114">
        <f t="shared" ref="B267:B297" si="13">_De_stt</f>
        <v>260</v>
      </c>
      <c r="C267" s="184" t="e">
        <f>_De_Loc2</f>
        <v>#N/A</v>
      </c>
      <c r="D267" s="185" t="e">
        <f>_De_Loc2</f>
        <v>#N/A</v>
      </c>
      <c r="E267" s="192" t="e">
        <f>_De_Loc2</f>
        <v>#N/A</v>
      </c>
      <c r="F267" s="178" t="e">
        <f>_De_Loc2</f>
        <v>#N/A</v>
      </c>
      <c r="G267" s="614" t="e">
        <f>_De_Loc2</f>
        <v>#N/A</v>
      </c>
      <c r="H267" s="615"/>
      <c r="I267" s="178" t="e">
        <f>_De_Loc2</f>
        <v>#N/A</v>
      </c>
      <c r="J267" s="178" t="e">
        <f>_De_Loc2</f>
        <v>#N/A</v>
      </c>
      <c r="K267" s="178" t="e">
        <f>_De_Loc2</f>
        <v>#N/A</v>
      </c>
      <c r="L267" s="178" t="e">
        <f>_De_Loc2</f>
        <v>#N/A</v>
      </c>
      <c r="M267" s="178" t="e">
        <f>_De_Loc2</f>
        <v>#N/A</v>
      </c>
      <c r="N267" s="178" t="e">
        <f>_De_Loc2</f>
        <v>#N/A</v>
      </c>
      <c r="O267" s="178" t="e">
        <f>_De_Loc2</f>
        <v>#N/A</v>
      </c>
      <c r="P267" s="178"/>
      <c r="Q267" s="114" t="s">
        <v>2588</v>
      </c>
      <c r="R267" s="114"/>
      <c r="S267" s="114"/>
      <c r="T267" s="114"/>
      <c r="U267" s="114"/>
      <c r="V267" s="114"/>
      <c r="W267" s="114"/>
      <c r="X267" s="178"/>
      <c r="Y267" s="231"/>
      <c r="Z267" s="178"/>
      <c r="AA267" s="178" t="e">
        <f>_De_Loc2</f>
        <v>#N/A</v>
      </c>
      <c r="AB267" s="178" t="e">
        <f>_De_Loc2</f>
        <v>#N/A</v>
      </c>
      <c r="AC267" s="178" t="e">
        <f>_De_Loc2</f>
        <v>#N/A</v>
      </c>
      <c r="AD267" s="73">
        <f t="shared" si="12"/>
        <v>290</v>
      </c>
      <c r="AE267" s="178" t="e">
        <f>_De_Loc2</f>
        <v>#N/A</v>
      </c>
      <c r="AF267" s="178" t="e">
        <f>_De_Loc2</f>
        <v>#N/A</v>
      </c>
      <c r="AG267" s="73" t="str">
        <f t="shared" ref="AG267:AG297" si="14">+IF(W267="","",AF267)</f>
        <v/>
      </c>
    </row>
    <row r="268" spans="1:33" ht="15.75" x14ac:dyDescent="0.2">
      <c r="A268" s="239" t="s">
        <v>2528</v>
      </c>
      <c r="B268" s="114">
        <f t="shared" si="13"/>
        <v>261</v>
      </c>
      <c r="C268" s="184" t="e">
        <f>_De_Loc2</f>
        <v>#N/A</v>
      </c>
      <c r="D268" s="185" t="e">
        <f>_De_Loc2</f>
        <v>#N/A</v>
      </c>
      <c r="E268" s="192" t="e">
        <f>_De_Loc2</f>
        <v>#N/A</v>
      </c>
      <c r="F268" s="178" t="e">
        <f>_De_Loc2</f>
        <v>#N/A</v>
      </c>
      <c r="G268" s="614" t="e">
        <f>_De_Loc2</f>
        <v>#N/A</v>
      </c>
      <c r="H268" s="615"/>
      <c r="I268" s="178" t="e">
        <f>_De_Loc2</f>
        <v>#N/A</v>
      </c>
      <c r="J268" s="178" t="e">
        <f>_De_Loc2</f>
        <v>#N/A</v>
      </c>
      <c r="K268" s="178" t="e">
        <f>_De_Loc2</f>
        <v>#N/A</v>
      </c>
      <c r="L268" s="178" t="e">
        <f>_De_Loc2</f>
        <v>#N/A</v>
      </c>
      <c r="M268" s="178" t="e">
        <f>_De_Loc2</f>
        <v>#N/A</v>
      </c>
      <c r="N268" s="178" t="e">
        <f>_De_Loc2</f>
        <v>#N/A</v>
      </c>
      <c r="O268" s="178" t="e">
        <f>_De_Loc2</f>
        <v>#N/A</v>
      </c>
      <c r="P268" s="178"/>
      <c r="Q268" s="114" t="s">
        <v>2580</v>
      </c>
      <c r="R268" s="114"/>
      <c r="S268" s="114"/>
      <c r="T268" s="114"/>
      <c r="U268" s="114"/>
      <c r="V268" s="114"/>
      <c r="W268" s="199"/>
      <c r="X268" s="178"/>
      <c r="Y268" s="231"/>
      <c r="Z268" s="178"/>
      <c r="AA268" s="178" t="e">
        <f>_De_Loc2</f>
        <v>#N/A</v>
      </c>
      <c r="AB268" s="178" t="e">
        <f>_De_Loc2</f>
        <v>#N/A</v>
      </c>
      <c r="AC268" s="178" t="e">
        <f>_De_Loc2</f>
        <v>#N/A</v>
      </c>
      <c r="AD268" s="73">
        <f t="shared" si="12"/>
        <v>290</v>
      </c>
      <c r="AE268" s="178" t="e">
        <f>_De_Loc2</f>
        <v>#N/A</v>
      </c>
      <c r="AF268" s="178" t="e">
        <f>_De_Loc2</f>
        <v>#N/A</v>
      </c>
      <c r="AG268" s="73" t="str">
        <f t="shared" si="14"/>
        <v/>
      </c>
    </row>
    <row r="269" spans="1:33" ht="15.75" x14ac:dyDescent="0.2">
      <c r="A269" s="255" t="s">
        <v>2465</v>
      </c>
      <c r="B269" s="114">
        <f t="shared" si="13"/>
        <v>262</v>
      </c>
      <c r="C269" s="184" t="e">
        <f>_De_Loc2</f>
        <v>#N/A</v>
      </c>
      <c r="D269" s="185" t="e">
        <f>_De_Loc2</f>
        <v>#N/A</v>
      </c>
      <c r="E269" s="192" t="e">
        <f>_De_Loc2</f>
        <v>#N/A</v>
      </c>
      <c r="F269" s="178" t="e">
        <f>_De_Loc2</f>
        <v>#N/A</v>
      </c>
      <c r="G269" s="614" t="e">
        <f>_De_Loc2</f>
        <v>#N/A</v>
      </c>
      <c r="H269" s="615"/>
      <c r="I269" s="178" t="e">
        <f>_De_Loc2</f>
        <v>#N/A</v>
      </c>
      <c r="J269" s="178" t="e">
        <f>_De_Loc2</f>
        <v>#N/A</v>
      </c>
      <c r="K269" s="178" t="e">
        <f>_De_Loc2</f>
        <v>#N/A</v>
      </c>
      <c r="L269" s="178" t="e">
        <f>_De_Loc2</f>
        <v>#N/A</v>
      </c>
      <c r="M269" s="178" t="e">
        <f>_De_Loc2</f>
        <v>#N/A</v>
      </c>
      <c r="N269" s="178" t="e">
        <f>_De_Loc2</f>
        <v>#N/A</v>
      </c>
      <c r="O269" s="178" t="e">
        <f>_De_Loc2</f>
        <v>#N/A</v>
      </c>
      <c r="P269" s="178"/>
      <c r="Q269" s="114" t="s">
        <v>2588</v>
      </c>
      <c r="R269" s="114"/>
      <c r="S269" s="114"/>
      <c r="T269" s="114"/>
      <c r="U269" s="114"/>
      <c r="V269" s="114"/>
      <c r="W269" s="114"/>
      <c r="X269" s="178"/>
      <c r="Y269" s="231"/>
      <c r="Z269" s="178"/>
      <c r="AA269" s="178" t="e">
        <f>_De_Loc2</f>
        <v>#N/A</v>
      </c>
      <c r="AB269" s="178" t="e">
        <f>_De_Loc2</f>
        <v>#N/A</v>
      </c>
      <c r="AC269" s="178" t="e">
        <f>_De_Loc2</f>
        <v>#N/A</v>
      </c>
      <c r="AD269" s="73">
        <f t="shared" si="12"/>
        <v>290</v>
      </c>
      <c r="AE269" s="178" t="e">
        <f>_De_Loc2</f>
        <v>#N/A</v>
      </c>
      <c r="AF269" s="178" t="e">
        <f>_De_Loc2</f>
        <v>#N/A</v>
      </c>
      <c r="AG269" s="73" t="str">
        <f t="shared" si="14"/>
        <v/>
      </c>
    </row>
    <row r="270" spans="1:33" ht="15.75" x14ac:dyDescent="0.2">
      <c r="A270" s="255" t="s">
        <v>2335</v>
      </c>
      <c r="B270" s="114">
        <f t="shared" si="13"/>
        <v>263</v>
      </c>
      <c r="C270" s="184" t="e">
        <f>_De_Loc2</f>
        <v>#N/A</v>
      </c>
      <c r="D270" s="185" t="e">
        <f>_De_Loc2</f>
        <v>#N/A</v>
      </c>
      <c r="E270" s="192" t="e">
        <f>_De_Loc2</f>
        <v>#N/A</v>
      </c>
      <c r="F270" s="178" t="e">
        <f>_De_Loc2</f>
        <v>#N/A</v>
      </c>
      <c r="G270" s="614" t="e">
        <f>_De_Loc2</f>
        <v>#N/A</v>
      </c>
      <c r="H270" s="615"/>
      <c r="I270" s="178" t="e">
        <f>_De_Loc2</f>
        <v>#N/A</v>
      </c>
      <c r="J270" s="178" t="e">
        <f>_De_Loc2</f>
        <v>#N/A</v>
      </c>
      <c r="K270" s="178" t="e">
        <f>_De_Loc2</f>
        <v>#N/A</v>
      </c>
      <c r="L270" s="178" t="e">
        <f>_De_Loc2</f>
        <v>#N/A</v>
      </c>
      <c r="M270" s="178" t="e">
        <f>_De_Loc2</f>
        <v>#N/A</v>
      </c>
      <c r="N270" s="178" t="e">
        <f>_De_Loc2</f>
        <v>#N/A</v>
      </c>
      <c r="O270" s="178" t="e">
        <f>_De_Loc2</f>
        <v>#N/A</v>
      </c>
      <c r="P270" s="178"/>
      <c r="Q270" s="114" t="s">
        <v>2588</v>
      </c>
      <c r="R270" s="114"/>
      <c r="S270" s="114"/>
      <c r="T270" s="114"/>
      <c r="U270" s="114"/>
      <c r="V270" s="114"/>
      <c r="W270" s="114"/>
      <c r="X270" s="178"/>
      <c r="Y270" s="231"/>
      <c r="Z270" s="178"/>
      <c r="AA270" s="178" t="e">
        <f>_De_Loc2</f>
        <v>#N/A</v>
      </c>
      <c r="AB270" s="178" t="e">
        <f>_De_Loc2</f>
        <v>#N/A</v>
      </c>
      <c r="AC270" s="178" t="e">
        <f>_De_Loc2</f>
        <v>#N/A</v>
      </c>
      <c r="AD270" s="73">
        <f t="shared" si="12"/>
        <v>290</v>
      </c>
      <c r="AE270" s="178" t="e">
        <f>_De_Loc2</f>
        <v>#N/A</v>
      </c>
      <c r="AF270" s="178" t="e">
        <f>_De_Loc2</f>
        <v>#N/A</v>
      </c>
      <c r="AG270" s="73" t="str">
        <f t="shared" si="14"/>
        <v/>
      </c>
    </row>
    <row r="271" spans="1:33" ht="15.75" x14ac:dyDescent="0.2">
      <c r="A271" s="255" t="s">
        <v>2331</v>
      </c>
      <c r="B271" s="114">
        <f t="shared" si="13"/>
        <v>264</v>
      </c>
      <c r="C271" s="184" t="e">
        <f>_De_Loc2</f>
        <v>#N/A</v>
      </c>
      <c r="D271" s="185" t="e">
        <f>_De_Loc2</f>
        <v>#N/A</v>
      </c>
      <c r="E271" s="192" t="e">
        <f>_De_Loc2</f>
        <v>#N/A</v>
      </c>
      <c r="F271" s="178" t="e">
        <f>_De_Loc2</f>
        <v>#N/A</v>
      </c>
      <c r="G271" s="614" t="e">
        <f>_De_Loc2</f>
        <v>#N/A</v>
      </c>
      <c r="H271" s="615"/>
      <c r="I271" s="178" t="e">
        <f>_De_Loc2</f>
        <v>#N/A</v>
      </c>
      <c r="J271" s="178" t="e">
        <f>_De_Loc2</f>
        <v>#N/A</v>
      </c>
      <c r="K271" s="178" t="e">
        <f>_De_Loc2</f>
        <v>#N/A</v>
      </c>
      <c r="L271" s="178" t="e">
        <f>_De_Loc2</f>
        <v>#N/A</v>
      </c>
      <c r="M271" s="178" t="e">
        <f>_De_Loc2</f>
        <v>#N/A</v>
      </c>
      <c r="N271" s="178" t="e">
        <f>_De_Loc2</f>
        <v>#N/A</v>
      </c>
      <c r="O271" s="178" t="e">
        <f>_De_Loc2</f>
        <v>#N/A</v>
      </c>
      <c r="P271" s="178"/>
      <c r="Q271" s="114" t="s">
        <v>2588</v>
      </c>
      <c r="R271" s="114"/>
      <c r="S271" s="114"/>
      <c r="T271" s="114"/>
      <c r="U271" s="114"/>
      <c r="V271" s="114"/>
      <c r="W271" s="114"/>
      <c r="X271" s="178"/>
      <c r="Y271" s="231"/>
      <c r="Z271" s="178"/>
      <c r="AA271" s="178" t="e">
        <f>_De_Loc2</f>
        <v>#N/A</v>
      </c>
      <c r="AB271" s="178" t="e">
        <f>_De_Loc2</f>
        <v>#N/A</v>
      </c>
      <c r="AC271" s="178" t="e">
        <f>_De_Loc2</f>
        <v>#N/A</v>
      </c>
      <c r="AD271" s="73">
        <f t="shared" si="12"/>
        <v>290</v>
      </c>
      <c r="AE271" s="178" t="e">
        <f>_De_Loc2</f>
        <v>#N/A</v>
      </c>
      <c r="AF271" s="178" t="e">
        <f>_De_Loc2</f>
        <v>#N/A</v>
      </c>
      <c r="AG271" s="73" t="str">
        <f t="shared" si="14"/>
        <v/>
      </c>
    </row>
    <row r="272" spans="1:33" ht="15.75" x14ac:dyDescent="0.2">
      <c r="A272" s="255" t="s">
        <v>2294</v>
      </c>
      <c r="B272" s="114">
        <f t="shared" si="13"/>
        <v>265</v>
      </c>
      <c r="C272" s="184" t="e">
        <f>_De_Loc2</f>
        <v>#N/A</v>
      </c>
      <c r="D272" s="185" t="e">
        <f>_De_Loc2</f>
        <v>#N/A</v>
      </c>
      <c r="E272" s="192" t="e">
        <f>_De_Loc2</f>
        <v>#N/A</v>
      </c>
      <c r="F272" s="178" t="e">
        <f>_De_Loc2</f>
        <v>#N/A</v>
      </c>
      <c r="G272" s="614" t="e">
        <f>_De_Loc2</f>
        <v>#N/A</v>
      </c>
      <c r="H272" s="615"/>
      <c r="I272" s="178" t="e">
        <f>_De_Loc2</f>
        <v>#N/A</v>
      </c>
      <c r="J272" s="178" t="e">
        <f>_De_Loc2</f>
        <v>#N/A</v>
      </c>
      <c r="K272" s="178" t="e">
        <f>_De_Loc2</f>
        <v>#N/A</v>
      </c>
      <c r="L272" s="178" t="e">
        <f>_De_Loc2</f>
        <v>#N/A</v>
      </c>
      <c r="M272" s="178" t="e">
        <f>_De_Loc2</f>
        <v>#N/A</v>
      </c>
      <c r="N272" s="178" t="e">
        <f>_De_Loc2</f>
        <v>#N/A</v>
      </c>
      <c r="O272" s="178" t="e">
        <f>_De_Loc2</f>
        <v>#N/A</v>
      </c>
      <c r="P272" s="178"/>
      <c r="Q272" s="114" t="s">
        <v>2588</v>
      </c>
      <c r="R272" s="114"/>
      <c r="S272" s="114"/>
      <c r="T272" s="114"/>
      <c r="U272" s="114"/>
      <c r="V272" s="114"/>
      <c r="W272" s="114"/>
      <c r="X272" s="178"/>
      <c r="Y272" s="231"/>
      <c r="Z272" s="178"/>
      <c r="AA272" s="178" t="e">
        <f>_De_Loc2</f>
        <v>#N/A</v>
      </c>
      <c r="AB272" s="178" t="e">
        <f>_De_Loc2</f>
        <v>#N/A</v>
      </c>
      <c r="AC272" s="178" t="e">
        <f>_De_Loc2</f>
        <v>#N/A</v>
      </c>
      <c r="AD272" s="73">
        <f t="shared" si="12"/>
        <v>290</v>
      </c>
      <c r="AE272" s="178" t="e">
        <f>_De_Loc2</f>
        <v>#N/A</v>
      </c>
      <c r="AF272" s="178" t="e">
        <f>_De_Loc2</f>
        <v>#N/A</v>
      </c>
      <c r="AG272" s="73" t="str">
        <f t="shared" si="14"/>
        <v/>
      </c>
    </row>
    <row r="273" spans="1:33" ht="15.75" x14ac:dyDescent="0.2">
      <c r="A273" s="239" t="s">
        <v>2529</v>
      </c>
      <c r="B273" s="114">
        <f t="shared" si="13"/>
        <v>266</v>
      </c>
      <c r="C273" s="184" t="e">
        <f>_De_Loc2</f>
        <v>#N/A</v>
      </c>
      <c r="D273" s="185" t="e">
        <f>_De_Loc2</f>
        <v>#N/A</v>
      </c>
      <c r="E273" s="192" t="e">
        <f>_De_Loc2</f>
        <v>#N/A</v>
      </c>
      <c r="F273" s="178" t="e">
        <f>_De_Loc2</f>
        <v>#N/A</v>
      </c>
      <c r="G273" s="614" t="e">
        <f>_De_Loc2</f>
        <v>#N/A</v>
      </c>
      <c r="H273" s="615"/>
      <c r="I273" s="178" t="e">
        <f>_De_Loc2</f>
        <v>#N/A</v>
      </c>
      <c r="J273" s="178" t="e">
        <f>_De_Loc2</f>
        <v>#N/A</v>
      </c>
      <c r="K273" s="178" t="e">
        <f>_De_Loc2</f>
        <v>#N/A</v>
      </c>
      <c r="L273" s="178" t="e">
        <f>_De_Loc2</f>
        <v>#N/A</v>
      </c>
      <c r="M273" s="178" t="e">
        <f>_De_Loc2</f>
        <v>#N/A</v>
      </c>
      <c r="N273" s="178" t="e">
        <f>_De_Loc2</f>
        <v>#N/A</v>
      </c>
      <c r="O273" s="178" t="e">
        <f>_De_Loc2</f>
        <v>#N/A</v>
      </c>
      <c r="P273" s="178"/>
      <c r="Q273" s="114" t="s">
        <v>2588</v>
      </c>
      <c r="R273" s="114"/>
      <c r="S273" s="114"/>
      <c r="T273" s="114"/>
      <c r="U273" s="114"/>
      <c r="V273" s="114"/>
      <c r="W273" s="114"/>
      <c r="X273" s="178"/>
      <c r="Y273" s="231"/>
      <c r="Z273" s="178"/>
      <c r="AA273" s="178" t="e">
        <f>_De_Loc2</f>
        <v>#N/A</v>
      </c>
      <c r="AB273" s="178" t="e">
        <f>_De_Loc2</f>
        <v>#N/A</v>
      </c>
      <c r="AC273" s="178" t="e">
        <f>_De_Loc2</f>
        <v>#N/A</v>
      </c>
      <c r="AD273" s="73">
        <f t="shared" si="12"/>
        <v>290</v>
      </c>
      <c r="AE273" s="178" t="e">
        <f>_De_Loc2</f>
        <v>#N/A</v>
      </c>
      <c r="AF273" s="178" t="e">
        <f>_De_Loc2</f>
        <v>#N/A</v>
      </c>
      <c r="AG273" s="73" t="str">
        <f t="shared" si="14"/>
        <v/>
      </c>
    </row>
    <row r="274" spans="1:33" ht="15.75" x14ac:dyDescent="0.2">
      <c r="A274" s="255" t="s">
        <v>2399</v>
      </c>
      <c r="B274" s="114">
        <f t="shared" si="13"/>
        <v>267</v>
      </c>
      <c r="C274" s="184" t="e">
        <f>_De_Loc2</f>
        <v>#N/A</v>
      </c>
      <c r="D274" s="185" t="e">
        <f>_De_Loc2</f>
        <v>#N/A</v>
      </c>
      <c r="E274" s="192" t="e">
        <f>_De_Loc2</f>
        <v>#N/A</v>
      </c>
      <c r="F274" s="178" t="e">
        <f>_De_Loc2</f>
        <v>#N/A</v>
      </c>
      <c r="G274" s="614" t="e">
        <f>_De_Loc2</f>
        <v>#N/A</v>
      </c>
      <c r="H274" s="615"/>
      <c r="I274" s="178" t="e">
        <f>_De_Loc2</f>
        <v>#N/A</v>
      </c>
      <c r="J274" s="178" t="e">
        <f>_De_Loc2</f>
        <v>#N/A</v>
      </c>
      <c r="K274" s="178" t="e">
        <f>_De_Loc2</f>
        <v>#N/A</v>
      </c>
      <c r="L274" s="178" t="e">
        <f>_De_Loc2</f>
        <v>#N/A</v>
      </c>
      <c r="M274" s="178" t="e">
        <f>_De_Loc2</f>
        <v>#N/A</v>
      </c>
      <c r="N274" s="178" t="e">
        <f>_De_Loc2</f>
        <v>#N/A</v>
      </c>
      <c r="O274" s="178" t="e">
        <f>_De_Loc2</f>
        <v>#N/A</v>
      </c>
      <c r="P274" s="178"/>
      <c r="Q274" s="114" t="s">
        <v>2588</v>
      </c>
      <c r="R274" s="114"/>
      <c r="S274" s="114"/>
      <c r="T274" s="114"/>
      <c r="U274" s="114"/>
      <c r="V274" s="114"/>
      <c r="W274" s="114"/>
      <c r="X274" s="178"/>
      <c r="Y274" s="231"/>
      <c r="Z274" s="178"/>
      <c r="AA274" s="178" t="e">
        <f>_De_Loc2</f>
        <v>#N/A</v>
      </c>
      <c r="AB274" s="178" t="e">
        <f>_De_Loc2</f>
        <v>#N/A</v>
      </c>
      <c r="AC274" s="178" t="e">
        <f>_De_Loc2</f>
        <v>#N/A</v>
      </c>
      <c r="AD274" s="73">
        <f t="shared" si="12"/>
        <v>290</v>
      </c>
      <c r="AE274" s="178" t="e">
        <f>_De_Loc2</f>
        <v>#N/A</v>
      </c>
      <c r="AF274" s="178" t="e">
        <f>_De_Loc2</f>
        <v>#N/A</v>
      </c>
      <c r="AG274" s="73" t="str">
        <f t="shared" si="14"/>
        <v/>
      </c>
    </row>
    <row r="275" spans="1:33" ht="15.75" x14ac:dyDescent="0.2">
      <c r="A275" s="255" t="s">
        <v>2266</v>
      </c>
      <c r="B275" s="114">
        <f t="shared" si="13"/>
        <v>268</v>
      </c>
      <c r="C275" s="184" t="e">
        <f>_De_Loc2</f>
        <v>#N/A</v>
      </c>
      <c r="D275" s="185" t="e">
        <f>_De_Loc2</f>
        <v>#N/A</v>
      </c>
      <c r="E275" s="192" t="e">
        <f>_De_Loc2</f>
        <v>#N/A</v>
      </c>
      <c r="F275" s="178" t="e">
        <f>_De_Loc2</f>
        <v>#N/A</v>
      </c>
      <c r="G275" s="614" t="e">
        <f>_De_Loc2</f>
        <v>#N/A</v>
      </c>
      <c r="H275" s="615"/>
      <c r="I275" s="178" t="e">
        <f>_De_Loc2</f>
        <v>#N/A</v>
      </c>
      <c r="J275" s="178" t="e">
        <f>_De_Loc2</f>
        <v>#N/A</v>
      </c>
      <c r="K275" s="178" t="e">
        <f>_De_Loc2</f>
        <v>#N/A</v>
      </c>
      <c r="L275" s="178" t="e">
        <f>_De_Loc2</f>
        <v>#N/A</v>
      </c>
      <c r="M275" s="178" t="e">
        <f>_De_Loc2</f>
        <v>#N/A</v>
      </c>
      <c r="N275" s="178" t="e">
        <f>_De_Loc2</f>
        <v>#N/A</v>
      </c>
      <c r="O275" s="178" t="e">
        <f>_De_Loc2</f>
        <v>#N/A</v>
      </c>
      <c r="P275" s="178"/>
      <c r="Q275" s="114" t="s">
        <v>2571</v>
      </c>
      <c r="R275" s="114"/>
      <c r="S275" s="114"/>
      <c r="T275" s="114"/>
      <c r="U275" s="114"/>
      <c r="V275" s="114"/>
      <c r="W275" s="114"/>
      <c r="X275" s="178"/>
      <c r="Y275" s="231"/>
      <c r="Z275" s="178"/>
      <c r="AA275" s="178" t="e">
        <f>_De_Loc2</f>
        <v>#N/A</v>
      </c>
      <c r="AB275" s="178" t="e">
        <f>_De_Loc2</f>
        <v>#N/A</v>
      </c>
      <c r="AC275" s="178" t="e">
        <f>_De_Loc2</f>
        <v>#N/A</v>
      </c>
      <c r="AD275" s="73">
        <f t="shared" si="12"/>
        <v>290</v>
      </c>
      <c r="AE275" s="178" t="e">
        <f>_De_Loc2</f>
        <v>#N/A</v>
      </c>
      <c r="AF275" s="178" t="e">
        <f>_De_Loc2</f>
        <v>#N/A</v>
      </c>
      <c r="AG275" s="73" t="str">
        <f t="shared" si="14"/>
        <v/>
      </c>
    </row>
    <row r="276" spans="1:33" ht="15.75" x14ac:dyDescent="0.2">
      <c r="A276" s="255" t="s">
        <v>2437</v>
      </c>
      <c r="B276" s="114">
        <f t="shared" si="13"/>
        <v>269</v>
      </c>
      <c r="C276" s="184" t="e">
        <f>_De_Loc2</f>
        <v>#N/A</v>
      </c>
      <c r="D276" s="185" t="e">
        <f>_De_Loc2</f>
        <v>#N/A</v>
      </c>
      <c r="E276" s="192" t="e">
        <f>_De_Loc2</f>
        <v>#N/A</v>
      </c>
      <c r="F276" s="178" t="e">
        <f>_De_Loc2</f>
        <v>#N/A</v>
      </c>
      <c r="G276" s="614" t="e">
        <f>_De_Loc2</f>
        <v>#N/A</v>
      </c>
      <c r="H276" s="615"/>
      <c r="I276" s="178" t="e">
        <f>_De_Loc2</f>
        <v>#N/A</v>
      </c>
      <c r="J276" s="178" t="e">
        <f>_De_Loc2</f>
        <v>#N/A</v>
      </c>
      <c r="K276" s="178" t="e">
        <f>_De_Loc2</f>
        <v>#N/A</v>
      </c>
      <c r="L276" s="178" t="e">
        <f>_De_Loc2</f>
        <v>#N/A</v>
      </c>
      <c r="M276" s="178" t="e">
        <f>_De_Loc2</f>
        <v>#N/A</v>
      </c>
      <c r="N276" s="178" t="e">
        <f>_De_Loc2</f>
        <v>#N/A</v>
      </c>
      <c r="O276" s="178" t="e">
        <f>_De_Loc2</f>
        <v>#N/A</v>
      </c>
      <c r="P276" s="178"/>
      <c r="Q276" s="114" t="s">
        <v>2580</v>
      </c>
      <c r="R276" s="114"/>
      <c r="S276" s="114"/>
      <c r="T276" s="114"/>
      <c r="U276" s="114"/>
      <c r="V276" s="114"/>
      <c r="W276" s="114"/>
      <c r="X276" s="178"/>
      <c r="Y276" s="231"/>
      <c r="Z276" s="178"/>
      <c r="AA276" s="178" t="e">
        <f>_De_Loc2</f>
        <v>#N/A</v>
      </c>
      <c r="AB276" s="178" t="e">
        <f>_De_Loc2</f>
        <v>#N/A</v>
      </c>
      <c r="AC276" s="178" t="e">
        <f>_De_Loc2</f>
        <v>#N/A</v>
      </c>
      <c r="AD276" s="73">
        <f t="shared" si="12"/>
        <v>290</v>
      </c>
      <c r="AE276" s="178" t="e">
        <f>_De_Loc2</f>
        <v>#N/A</v>
      </c>
      <c r="AF276" s="178" t="e">
        <f>_De_Loc2</f>
        <v>#N/A</v>
      </c>
      <c r="AG276" s="73" t="str">
        <f t="shared" si="14"/>
        <v/>
      </c>
    </row>
    <row r="277" spans="1:33" ht="15.75" x14ac:dyDescent="0.2">
      <c r="A277" s="255" t="s">
        <v>2253</v>
      </c>
      <c r="B277" s="114">
        <f t="shared" si="13"/>
        <v>270</v>
      </c>
      <c r="C277" s="184" t="e">
        <f>_De_Loc2</f>
        <v>#N/A</v>
      </c>
      <c r="D277" s="185" t="e">
        <f>_De_Loc2</f>
        <v>#N/A</v>
      </c>
      <c r="E277" s="192" t="e">
        <f>_De_Loc2</f>
        <v>#N/A</v>
      </c>
      <c r="F277" s="178" t="e">
        <f>_De_Loc2</f>
        <v>#N/A</v>
      </c>
      <c r="G277" s="614" t="e">
        <f>_De_Loc2</f>
        <v>#N/A</v>
      </c>
      <c r="H277" s="615"/>
      <c r="I277" s="178" t="e">
        <f>_De_Loc2</f>
        <v>#N/A</v>
      </c>
      <c r="J277" s="178" t="e">
        <f>_De_Loc2</f>
        <v>#N/A</v>
      </c>
      <c r="K277" s="178" t="e">
        <f>_De_Loc2</f>
        <v>#N/A</v>
      </c>
      <c r="L277" s="178" t="e">
        <f>_De_Loc2</f>
        <v>#N/A</v>
      </c>
      <c r="M277" s="178" t="e">
        <f>_De_Loc2</f>
        <v>#N/A</v>
      </c>
      <c r="N277" s="178" t="e">
        <f>_De_Loc2</f>
        <v>#N/A</v>
      </c>
      <c r="O277" s="178" t="e">
        <f>_De_Loc2</f>
        <v>#N/A</v>
      </c>
      <c r="P277" s="178"/>
      <c r="Q277" s="114" t="s">
        <v>2555</v>
      </c>
      <c r="R277" s="114"/>
      <c r="S277" s="114"/>
      <c r="T277" s="114"/>
      <c r="U277" s="114"/>
      <c r="V277" s="114"/>
      <c r="W277" s="114"/>
      <c r="X277" s="178"/>
      <c r="Y277" s="231"/>
      <c r="Z277" s="178"/>
      <c r="AA277" s="178" t="e">
        <f>_De_Loc2</f>
        <v>#N/A</v>
      </c>
      <c r="AB277" s="178" t="e">
        <f>_De_Loc2</f>
        <v>#N/A</v>
      </c>
      <c r="AC277" s="178" t="e">
        <f>_De_Loc2</f>
        <v>#N/A</v>
      </c>
      <c r="AD277" s="73">
        <f t="shared" si="12"/>
        <v>290</v>
      </c>
      <c r="AE277" s="178" t="e">
        <f>_De_Loc2</f>
        <v>#N/A</v>
      </c>
      <c r="AF277" s="178" t="e">
        <f>_De_Loc2</f>
        <v>#N/A</v>
      </c>
      <c r="AG277" s="73" t="str">
        <f t="shared" si="14"/>
        <v/>
      </c>
    </row>
    <row r="278" spans="1:33" ht="15.75" x14ac:dyDescent="0.2">
      <c r="A278" s="255" t="s">
        <v>2455</v>
      </c>
      <c r="B278" s="114">
        <f t="shared" si="13"/>
        <v>271</v>
      </c>
      <c r="C278" s="184" t="e">
        <f>_De_Loc2</f>
        <v>#N/A</v>
      </c>
      <c r="D278" s="185" t="e">
        <f>_De_Loc2</f>
        <v>#N/A</v>
      </c>
      <c r="E278" s="192" t="e">
        <f>_De_Loc2</f>
        <v>#N/A</v>
      </c>
      <c r="F278" s="178" t="e">
        <f>_De_Loc2</f>
        <v>#N/A</v>
      </c>
      <c r="G278" s="614" t="e">
        <f>_De_Loc2</f>
        <v>#N/A</v>
      </c>
      <c r="H278" s="615"/>
      <c r="I278" s="178" t="e">
        <f>_De_Loc2</f>
        <v>#N/A</v>
      </c>
      <c r="J278" s="178" t="e">
        <f>_De_Loc2</f>
        <v>#N/A</v>
      </c>
      <c r="K278" s="178" t="e">
        <f>_De_Loc2</f>
        <v>#N/A</v>
      </c>
      <c r="L278" s="178" t="e">
        <f>_De_Loc2</f>
        <v>#N/A</v>
      </c>
      <c r="M278" s="178" t="e">
        <f>_De_Loc2</f>
        <v>#N/A</v>
      </c>
      <c r="N278" s="178" t="e">
        <f>_De_Loc2</f>
        <v>#N/A</v>
      </c>
      <c r="O278" s="178" t="e">
        <f>_De_Loc2</f>
        <v>#N/A</v>
      </c>
      <c r="P278" s="178"/>
      <c r="Q278" s="114" t="s">
        <v>2588</v>
      </c>
      <c r="R278" s="114"/>
      <c r="S278" s="114"/>
      <c r="T278" s="114"/>
      <c r="U278" s="114"/>
      <c r="V278" s="114"/>
      <c r="W278" s="114"/>
      <c r="X278" s="178"/>
      <c r="Y278" s="231"/>
      <c r="Z278" s="178"/>
      <c r="AA278" s="178" t="e">
        <f>_De_Loc2</f>
        <v>#N/A</v>
      </c>
      <c r="AB278" s="178" t="e">
        <f>_De_Loc2</f>
        <v>#N/A</v>
      </c>
      <c r="AC278" s="178" t="e">
        <f>_De_Loc2</f>
        <v>#N/A</v>
      </c>
      <c r="AD278" s="73">
        <f t="shared" si="12"/>
        <v>290</v>
      </c>
      <c r="AE278" s="178" t="e">
        <f>_De_Loc2</f>
        <v>#N/A</v>
      </c>
      <c r="AF278" s="178" t="e">
        <f>_De_Loc2</f>
        <v>#N/A</v>
      </c>
      <c r="AG278" s="73" t="str">
        <f t="shared" si="14"/>
        <v/>
      </c>
    </row>
    <row r="279" spans="1:33" ht="15.75" x14ac:dyDescent="0.2">
      <c r="A279" s="255" t="s">
        <v>2333</v>
      </c>
      <c r="B279" s="114">
        <f t="shared" si="13"/>
        <v>272</v>
      </c>
      <c r="C279" s="184" t="e">
        <f>_De_Loc2</f>
        <v>#N/A</v>
      </c>
      <c r="D279" s="185" t="e">
        <f>_De_Loc2</f>
        <v>#N/A</v>
      </c>
      <c r="E279" s="192" t="e">
        <f>_De_Loc2</f>
        <v>#N/A</v>
      </c>
      <c r="F279" s="178" t="e">
        <f>_De_Loc2</f>
        <v>#N/A</v>
      </c>
      <c r="G279" s="614" t="e">
        <f>_De_Loc2</f>
        <v>#N/A</v>
      </c>
      <c r="H279" s="615"/>
      <c r="I279" s="178" t="e">
        <f>_De_Loc2</f>
        <v>#N/A</v>
      </c>
      <c r="J279" s="178" t="e">
        <f>_De_Loc2</f>
        <v>#N/A</v>
      </c>
      <c r="K279" s="178" t="e">
        <f>_De_Loc2</f>
        <v>#N/A</v>
      </c>
      <c r="L279" s="178" t="e">
        <f>_De_Loc2</f>
        <v>#N/A</v>
      </c>
      <c r="M279" s="178" t="e">
        <f>_De_Loc2</f>
        <v>#N/A</v>
      </c>
      <c r="N279" s="178" t="e">
        <f>_De_Loc2</f>
        <v>#N/A</v>
      </c>
      <c r="O279" s="178" t="e">
        <f>_De_Loc2</f>
        <v>#N/A</v>
      </c>
      <c r="P279" s="178"/>
      <c r="Q279" s="114" t="s">
        <v>2588</v>
      </c>
      <c r="R279" s="114"/>
      <c r="S279" s="114"/>
      <c r="T279" s="114"/>
      <c r="U279" s="114"/>
      <c r="V279" s="114"/>
      <c r="W279" s="114"/>
      <c r="X279" s="178"/>
      <c r="Y279" s="231"/>
      <c r="Z279" s="178"/>
      <c r="AA279" s="178" t="e">
        <f>_De_Loc2</f>
        <v>#N/A</v>
      </c>
      <c r="AB279" s="178" t="e">
        <f>_De_Loc2</f>
        <v>#N/A</v>
      </c>
      <c r="AC279" s="178" t="e">
        <f>_De_Loc2</f>
        <v>#N/A</v>
      </c>
      <c r="AD279" s="73">
        <f t="shared" si="12"/>
        <v>290</v>
      </c>
      <c r="AE279" s="178" t="e">
        <f>_De_Loc2</f>
        <v>#N/A</v>
      </c>
      <c r="AF279" s="178" t="e">
        <f>_De_Loc2</f>
        <v>#N/A</v>
      </c>
      <c r="AG279" s="73" t="str">
        <f t="shared" si="14"/>
        <v/>
      </c>
    </row>
    <row r="280" spans="1:33" ht="15.75" x14ac:dyDescent="0.2">
      <c r="A280" s="255" t="s">
        <v>2407</v>
      </c>
      <c r="B280" s="114">
        <f t="shared" si="13"/>
        <v>273</v>
      </c>
      <c r="C280" s="184" t="e">
        <f>_De_Loc2</f>
        <v>#N/A</v>
      </c>
      <c r="D280" s="185" t="e">
        <f>_De_Loc2</f>
        <v>#N/A</v>
      </c>
      <c r="E280" s="192" t="e">
        <f>_De_Loc2</f>
        <v>#N/A</v>
      </c>
      <c r="F280" s="178" t="e">
        <f>_De_Loc2</f>
        <v>#N/A</v>
      </c>
      <c r="G280" s="614" t="e">
        <f>_De_Loc2</f>
        <v>#N/A</v>
      </c>
      <c r="H280" s="615"/>
      <c r="I280" s="178" t="e">
        <f>_De_Loc2</f>
        <v>#N/A</v>
      </c>
      <c r="J280" s="178" t="e">
        <f>_De_Loc2</f>
        <v>#N/A</v>
      </c>
      <c r="K280" s="178" t="e">
        <f>_De_Loc2</f>
        <v>#N/A</v>
      </c>
      <c r="L280" s="178" t="e">
        <f>_De_Loc2</f>
        <v>#N/A</v>
      </c>
      <c r="M280" s="178" t="e">
        <f>_De_Loc2</f>
        <v>#N/A</v>
      </c>
      <c r="N280" s="178" t="e">
        <f>_De_Loc2</f>
        <v>#N/A</v>
      </c>
      <c r="O280" s="178" t="e">
        <f>_De_Loc2</f>
        <v>#N/A</v>
      </c>
      <c r="P280" s="178"/>
      <c r="Q280" s="114" t="s">
        <v>2588</v>
      </c>
      <c r="R280" s="114"/>
      <c r="S280" s="114"/>
      <c r="T280" s="114"/>
      <c r="U280" s="114"/>
      <c r="V280" s="114"/>
      <c r="W280" s="114"/>
      <c r="X280" s="178"/>
      <c r="Y280" s="231"/>
      <c r="Z280" s="178"/>
      <c r="AA280" s="178" t="e">
        <f>_De_Loc2</f>
        <v>#N/A</v>
      </c>
      <c r="AB280" s="178" t="e">
        <f>_De_Loc2</f>
        <v>#N/A</v>
      </c>
      <c r="AC280" s="178" t="e">
        <f>_De_Loc2</f>
        <v>#N/A</v>
      </c>
      <c r="AD280" s="73">
        <f t="shared" si="12"/>
        <v>290</v>
      </c>
      <c r="AE280" s="178" t="e">
        <f>_De_Loc2</f>
        <v>#N/A</v>
      </c>
      <c r="AF280" s="178" t="e">
        <f>_De_Loc2</f>
        <v>#N/A</v>
      </c>
      <c r="AG280" s="73" t="str">
        <f t="shared" si="14"/>
        <v/>
      </c>
    </row>
    <row r="281" spans="1:33" ht="15.75" x14ac:dyDescent="0.2">
      <c r="A281" s="255" t="s">
        <v>2462</v>
      </c>
      <c r="B281" s="114">
        <f t="shared" si="13"/>
        <v>274</v>
      </c>
      <c r="C281" s="184" t="e">
        <f>_De_Loc2</f>
        <v>#N/A</v>
      </c>
      <c r="D281" s="185" t="e">
        <f>_De_Loc2</f>
        <v>#N/A</v>
      </c>
      <c r="E281" s="192" t="e">
        <f>_De_Loc2</f>
        <v>#N/A</v>
      </c>
      <c r="F281" s="178" t="e">
        <f>_De_Loc2</f>
        <v>#N/A</v>
      </c>
      <c r="G281" s="614" t="e">
        <f>_De_Loc2</f>
        <v>#N/A</v>
      </c>
      <c r="H281" s="615"/>
      <c r="I281" s="178" t="e">
        <f>_De_Loc2</f>
        <v>#N/A</v>
      </c>
      <c r="J281" s="178" t="e">
        <f>_De_Loc2</f>
        <v>#N/A</v>
      </c>
      <c r="K281" s="178" t="e">
        <f>_De_Loc2</f>
        <v>#N/A</v>
      </c>
      <c r="L281" s="178" t="e">
        <f>_De_Loc2</f>
        <v>#N/A</v>
      </c>
      <c r="M281" s="178" t="e">
        <f>_De_Loc2</f>
        <v>#N/A</v>
      </c>
      <c r="N281" s="178" t="e">
        <f>_De_Loc2</f>
        <v>#N/A</v>
      </c>
      <c r="O281" s="178" t="e">
        <f>_De_Loc2</f>
        <v>#N/A</v>
      </c>
      <c r="P281" s="178"/>
      <c r="Q281" s="114" t="s">
        <v>2588</v>
      </c>
      <c r="R281" s="114"/>
      <c r="S281" s="114"/>
      <c r="T281" s="114"/>
      <c r="U281" s="114"/>
      <c r="V281" s="114"/>
      <c r="W281" s="114"/>
      <c r="X281" s="178"/>
      <c r="Y281" s="231"/>
      <c r="Z281" s="178"/>
      <c r="AA281" s="178" t="e">
        <f>_De_Loc2</f>
        <v>#N/A</v>
      </c>
      <c r="AB281" s="178" t="e">
        <f>_De_Loc2</f>
        <v>#N/A</v>
      </c>
      <c r="AC281" s="178" t="e">
        <f>_De_Loc2</f>
        <v>#N/A</v>
      </c>
      <c r="AD281" s="73">
        <f t="shared" si="12"/>
        <v>290</v>
      </c>
      <c r="AE281" s="178" t="e">
        <f>_De_Loc2</f>
        <v>#N/A</v>
      </c>
      <c r="AF281" s="178" t="e">
        <f>_De_Loc2</f>
        <v>#N/A</v>
      </c>
      <c r="AG281" s="73" t="str">
        <f t="shared" si="14"/>
        <v/>
      </c>
    </row>
    <row r="282" spans="1:33" ht="15.75" x14ac:dyDescent="0.2">
      <c r="A282" s="255" t="s">
        <v>2464</v>
      </c>
      <c r="B282" s="114">
        <f t="shared" si="13"/>
        <v>275</v>
      </c>
      <c r="C282" s="184" t="e">
        <f>_De_Loc2</f>
        <v>#N/A</v>
      </c>
      <c r="D282" s="185" t="e">
        <f>_De_Loc2</f>
        <v>#N/A</v>
      </c>
      <c r="E282" s="192" t="e">
        <f>_De_Loc2</f>
        <v>#N/A</v>
      </c>
      <c r="F282" s="178" t="e">
        <f>_De_Loc2</f>
        <v>#N/A</v>
      </c>
      <c r="G282" s="614" t="e">
        <f>_De_Loc2</f>
        <v>#N/A</v>
      </c>
      <c r="H282" s="615"/>
      <c r="I282" s="178" t="e">
        <f>_De_Loc2</f>
        <v>#N/A</v>
      </c>
      <c r="J282" s="178" t="e">
        <f>_De_Loc2</f>
        <v>#N/A</v>
      </c>
      <c r="K282" s="178" t="e">
        <f>_De_Loc2</f>
        <v>#N/A</v>
      </c>
      <c r="L282" s="178" t="e">
        <f>_De_Loc2</f>
        <v>#N/A</v>
      </c>
      <c r="M282" s="178" t="e">
        <f>_De_Loc2</f>
        <v>#N/A</v>
      </c>
      <c r="N282" s="178" t="e">
        <f>_De_Loc2</f>
        <v>#N/A</v>
      </c>
      <c r="O282" s="178" t="e">
        <f>_De_Loc2</f>
        <v>#N/A</v>
      </c>
      <c r="P282" s="178"/>
      <c r="Q282" s="114" t="s">
        <v>2588</v>
      </c>
      <c r="R282" s="114"/>
      <c r="S282" s="114"/>
      <c r="T282" s="114"/>
      <c r="U282" s="114"/>
      <c r="V282" s="114"/>
      <c r="W282" s="114"/>
      <c r="X282" s="178"/>
      <c r="Y282" s="231"/>
      <c r="Z282" s="178"/>
      <c r="AA282" s="178" t="e">
        <f>_De_Loc2</f>
        <v>#N/A</v>
      </c>
      <c r="AB282" s="178" t="e">
        <f>_De_Loc2</f>
        <v>#N/A</v>
      </c>
      <c r="AC282" s="178" t="e">
        <f>_De_Loc2</f>
        <v>#N/A</v>
      </c>
      <c r="AD282" s="73">
        <f t="shared" si="12"/>
        <v>290</v>
      </c>
      <c r="AE282" s="178" t="e">
        <f>_De_Loc2</f>
        <v>#N/A</v>
      </c>
      <c r="AF282" s="178" t="e">
        <f>_De_Loc2</f>
        <v>#N/A</v>
      </c>
      <c r="AG282" s="73" t="str">
        <f t="shared" si="14"/>
        <v/>
      </c>
    </row>
    <row r="283" spans="1:33" ht="15.75" x14ac:dyDescent="0.2">
      <c r="A283" s="255" t="s">
        <v>2463</v>
      </c>
      <c r="B283" s="114">
        <f t="shared" si="13"/>
        <v>276</v>
      </c>
      <c r="C283" s="184" t="e">
        <f>_De_Loc2</f>
        <v>#N/A</v>
      </c>
      <c r="D283" s="185" t="e">
        <f>_De_Loc2</f>
        <v>#N/A</v>
      </c>
      <c r="E283" s="192" t="e">
        <f>_De_Loc2</f>
        <v>#N/A</v>
      </c>
      <c r="F283" s="178" t="e">
        <f>_De_Loc2</f>
        <v>#N/A</v>
      </c>
      <c r="G283" s="614" t="e">
        <f>_De_Loc2</f>
        <v>#N/A</v>
      </c>
      <c r="H283" s="615"/>
      <c r="I283" s="178" t="e">
        <f>_De_Loc2</f>
        <v>#N/A</v>
      </c>
      <c r="J283" s="178" t="e">
        <f>_De_Loc2</f>
        <v>#N/A</v>
      </c>
      <c r="K283" s="178" t="e">
        <f>_De_Loc2</f>
        <v>#N/A</v>
      </c>
      <c r="L283" s="178" t="e">
        <f>_De_Loc2</f>
        <v>#N/A</v>
      </c>
      <c r="M283" s="178" t="e">
        <f>_De_Loc2</f>
        <v>#N/A</v>
      </c>
      <c r="N283" s="178" t="e">
        <f>_De_Loc2</f>
        <v>#N/A</v>
      </c>
      <c r="O283" s="178" t="e">
        <f>_De_Loc2</f>
        <v>#N/A</v>
      </c>
      <c r="P283" s="178"/>
      <c r="Q283" s="114" t="s">
        <v>2588</v>
      </c>
      <c r="R283" s="114"/>
      <c r="S283" s="114"/>
      <c r="T283" s="114"/>
      <c r="U283" s="114"/>
      <c r="V283" s="114"/>
      <c r="W283" s="114"/>
      <c r="X283" s="178"/>
      <c r="Y283" s="231"/>
      <c r="Z283" s="178"/>
      <c r="AA283" s="178" t="e">
        <f>_De_Loc2</f>
        <v>#N/A</v>
      </c>
      <c r="AB283" s="178" t="e">
        <f>_De_Loc2</f>
        <v>#N/A</v>
      </c>
      <c r="AC283" s="178" t="e">
        <f>_De_Loc2</f>
        <v>#N/A</v>
      </c>
      <c r="AD283" s="73">
        <f t="shared" si="12"/>
        <v>290</v>
      </c>
      <c r="AE283" s="178" t="e">
        <f>_De_Loc2</f>
        <v>#N/A</v>
      </c>
      <c r="AF283" s="178" t="e">
        <f>_De_Loc2</f>
        <v>#N/A</v>
      </c>
      <c r="AG283" s="73" t="str">
        <f t="shared" si="14"/>
        <v/>
      </c>
    </row>
    <row r="284" spans="1:33" ht="15.75" x14ac:dyDescent="0.2">
      <c r="A284" s="255" t="s">
        <v>2450</v>
      </c>
      <c r="B284" s="114">
        <f t="shared" si="13"/>
        <v>277</v>
      </c>
      <c r="C284" s="184" t="e">
        <f>_De_Loc2</f>
        <v>#N/A</v>
      </c>
      <c r="D284" s="185" t="e">
        <f>_De_Loc2</f>
        <v>#N/A</v>
      </c>
      <c r="E284" s="192" t="e">
        <f>_De_Loc2</f>
        <v>#N/A</v>
      </c>
      <c r="F284" s="178" t="e">
        <f>_De_Loc2</f>
        <v>#N/A</v>
      </c>
      <c r="G284" s="614" t="e">
        <f>_De_Loc2</f>
        <v>#N/A</v>
      </c>
      <c r="H284" s="615"/>
      <c r="I284" s="178" t="e">
        <f>_De_Loc2</f>
        <v>#N/A</v>
      </c>
      <c r="J284" s="178" t="e">
        <f>_De_Loc2</f>
        <v>#N/A</v>
      </c>
      <c r="K284" s="178" t="e">
        <f>_De_Loc2</f>
        <v>#N/A</v>
      </c>
      <c r="L284" s="178" t="e">
        <f>_De_Loc2</f>
        <v>#N/A</v>
      </c>
      <c r="M284" s="178" t="e">
        <f>_De_Loc2</f>
        <v>#N/A</v>
      </c>
      <c r="N284" s="178" t="e">
        <f>_De_Loc2</f>
        <v>#N/A</v>
      </c>
      <c r="O284" s="178" t="e">
        <f>_De_Loc2</f>
        <v>#N/A</v>
      </c>
      <c r="P284" s="178"/>
      <c r="Q284" s="114" t="s">
        <v>2588</v>
      </c>
      <c r="R284" s="114"/>
      <c r="S284" s="114"/>
      <c r="T284" s="114"/>
      <c r="U284" s="114"/>
      <c r="V284" s="114"/>
      <c r="W284" s="114"/>
      <c r="X284" s="178"/>
      <c r="Y284" s="231"/>
      <c r="Z284" s="178"/>
      <c r="AA284" s="178" t="e">
        <f>_De_Loc2</f>
        <v>#N/A</v>
      </c>
      <c r="AB284" s="178" t="e">
        <f>_De_Loc2</f>
        <v>#N/A</v>
      </c>
      <c r="AC284" s="178" t="e">
        <f>_De_Loc2</f>
        <v>#N/A</v>
      </c>
      <c r="AD284" s="73">
        <f t="shared" si="12"/>
        <v>290</v>
      </c>
      <c r="AE284" s="178" t="e">
        <f>_De_Loc2</f>
        <v>#N/A</v>
      </c>
      <c r="AF284" s="178" t="e">
        <f>_De_Loc2</f>
        <v>#N/A</v>
      </c>
      <c r="AG284" s="73" t="str">
        <f t="shared" si="14"/>
        <v/>
      </c>
    </row>
    <row r="285" spans="1:33" ht="15.75" x14ac:dyDescent="0.2">
      <c r="A285" s="255" t="s">
        <v>2262</v>
      </c>
      <c r="B285" s="114">
        <f t="shared" si="13"/>
        <v>278</v>
      </c>
      <c r="C285" s="184" t="e">
        <f>_De_Loc2</f>
        <v>#N/A</v>
      </c>
      <c r="D285" s="185" t="e">
        <f>_De_Loc2</f>
        <v>#N/A</v>
      </c>
      <c r="E285" s="192" t="e">
        <f>_De_Loc2</f>
        <v>#N/A</v>
      </c>
      <c r="F285" s="178" t="e">
        <f>_De_Loc2</f>
        <v>#N/A</v>
      </c>
      <c r="G285" s="614" t="e">
        <f>_De_Loc2</f>
        <v>#N/A</v>
      </c>
      <c r="H285" s="615"/>
      <c r="I285" s="178" t="e">
        <f>_De_Loc2</f>
        <v>#N/A</v>
      </c>
      <c r="J285" s="178" t="e">
        <f>_De_Loc2</f>
        <v>#N/A</v>
      </c>
      <c r="K285" s="178" t="e">
        <f>_De_Loc2</f>
        <v>#N/A</v>
      </c>
      <c r="L285" s="178" t="e">
        <f>_De_Loc2</f>
        <v>#N/A</v>
      </c>
      <c r="M285" s="178" t="e">
        <f>_De_Loc2</f>
        <v>#N/A</v>
      </c>
      <c r="N285" s="178" t="e">
        <f>_De_Loc2</f>
        <v>#N/A</v>
      </c>
      <c r="O285" s="178" t="e">
        <f>_De_Loc2</f>
        <v>#N/A</v>
      </c>
      <c r="P285" s="178"/>
      <c r="Q285" s="114" t="s">
        <v>2588</v>
      </c>
      <c r="R285" s="114"/>
      <c r="S285" s="114"/>
      <c r="T285" s="114"/>
      <c r="U285" s="114"/>
      <c r="V285" s="114"/>
      <c r="W285" s="114"/>
      <c r="X285" s="178"/>
      <c r="Y285" s="231"/>
      <c r="Z285" s="178"/>
      <c r="AA285" s="178" t="e">
        <f>_De_Loc2</f>
        <v>#N/A</v>
      </c>
      <c r="AB285" s="178" t="e">
        <f>_De_Loc2</f>
        <v>#N/A</v>
      </c>
      <c r="AC285" s="178" t="e">
        <f>_De_Loc2</f>
        <v>#N/A</v>
      </c>
      <c r="AD285" s="73">
        <f t="shared" si="12"/>
        <v>290</v>
      </c>
      <c r="AE285" s="178" t="e">
        <f>_De_Loc2</f>
        <v>#N/A</v>
      </c>
      <c r="AF285" s="178" t="e">
        <f>_De_Loc2</f>
        <v>#N/A</v>
      </c>
      <c r="AG285" s="73" t="str">
        <f t="shared" si="14"/>
        <v/>
      </c>
    </row>
    <row r="286" spans="1:33" ht="15.75" x14ac:dyDescent="0.2">
      <c r="A286" s="255" t="s">
        <v>2249</v>
      </c>
      <c r="B286" s="114">
        <f t="shared" si="13"/>
        <v>279</v>
      </c>
      <c r="C286" s="184" t="e">
        <f>_De_Loc2</f>
        <v>#N/A</v>
      </c>
      <c r="D286" s="185" t="e">
        <f>_De_Loc2</f>
        <v>#N/A</v>
      </c>
      <c r="E286" s="192" t="e">
        <f>_De_Loc2</f>
        <v>#N/A</v>
      </c>
      <c r="F286" s="178" t="e">
        <f>_De_Loc2</f>
        <v>#N/A</v>
      </c>
      <c r="G286" s="614" t="e">
        <f>_De_Loc2</f>
        <v>#N/A</v>
      </c>
      <c r="H286" s="615"/>
      <c r="I286" s="178" t="e">
        <f>_De_Loc2</f>
        <v>#N/A</v>
      </c>
      <c r="J286" s="178" t="e">
        <f>_De_Loc2</f>
        <v>#N/A</v>
      </c>
      <c r="K286" s="178" t="e">
        <f>_De_Loc2</f>
        <v>#N/A</v>
      </c>
      <c r="L286" s="178" t="e">
        <f>_De_Loc2</f>
        <v>#N/A</v>
      </c>
      <c r="M286" s="178" t="e">
        <f>_De_Loc2</f>
        <v>#N/A</v>
      </c>
      <c r="N286" s="178" t="e">
        <f>_De_Loc2</f>
        <v>#N/A</v>
      </c>
      <c r="O286" s="178" t="e">
        <f>_De_Loc2</f>
        <v>#N/A</v>
      </c>
      <c r="P286" s="178"/>
      <c r="Q286" s="114" t="s">
        <v>2588</v>
      </c>
      <c r="R286" s="114"/>
      <c r="S286" s="114"/>
      <c r="T286" s="114"/>
      <c r="U286" s="114"/>
      <c r="V286" s="114"/>
      <c r="W286" s="114"/>
      <c r="X286" s="178"/>
      <c r="Y286" s="231"/>
      <c r="Z286" s="178"/>
      <c r="AA286" s="178" t="e">
        <f>_De_Loc2</f>
        <v>#N/A</v>
      </c>
      <c r="AB286" s="178" t="e">
        <f>_De_Loc2</f>
        <v>#N/A</v>
      </c>
      <c r="AC286" s="178" t="e">
        <f>_De_Loc2</f>
        <v>#N/A</v>
      </c>
      <c r="AD286" s="73">
        <f t="shared" si="12"/>
        <v>290</v>
      </c>
      <c r="AE286" s="178" t="e">
        <f>_De_Loc2</f>
        <v>#N/A</v>
      </c>
      <c r="AF286" s="178" t="e">
        <f>_De_Loc2</f>
        <v>#N/A</v>
      </c>
      <c r="AG286" s="73" t="str">
        <f t="shared" si="14"/>
        <v/>
      </c>
    </row>
    <row r="287" spans="1:33" ht="15.75" x14ac:dyDescent="0.2">
      <c r="A287" s="255" t="s">
        <v>2378</v>
      </c>
      <c r="B287" s="114">
        <f t="shared" si="13"/>
        <v>280</v>
      </c>
      <c r="C287" s="184" t="e">
        <f>_De_Loc2</f>
        <v>#N/A</v>
      </c>
      <c r="D287" s="185" t="e">
        <f>_De_Loc2</f>
        <v>#N/A</v>
      </c>
      <c r="E287" s="192" t="e">
        <f>_De_Loc2</f>
        <v>#N/A</v>
      </c>
      <c r="F287" s="178" t="e">
        <f>_De_Loc2</f>
        <v>#N/A</v>
      </c>
      <c r="G287" s="614" t="e">
        <f>_De_Loc2</f>
        <v>#N/A</v>
      </c>
      <c r="H287" s="615"/>
      <c r="I287" s="178" t="e">
        <f>_De_Loc2</f>
        <v>#N/A</v>
      </c>
      <c r="J287" s="178" t="e">
        <f>_De_Loc2</f>
        <v>#N/A</v>
      </c>
      <c r="K287" s="178" t="e">
        <f>_De_Loc2</f>
        <v>#N/A</v>
      </c>
      <c r="L287" s="178" t="e">
        <f>_De_Loc2</f>
        <v>#N/A</v>
      </c>
      <c r="M287" s="178" t="e">
        <f>_De_Loc2</f>
        <v>#N/A</v>
      </c>
      <c r="N287" s="178" t="e">
        <f>_De_Loc2</f>
        <v>#N/A</v>
      </c>
      <c r="O287" s="178" t="e">
        <f>_De_Loc2</f>
        <v>#N/A</v>
      </c>
      <c r="P287" s="178"/>
      <c r="Q287" s="114" t="s">
        <v>2588</v>
      </c>
      <c r="R287" s="114"/>
      <c r="S287" s="114"/>
      <c r="T287" s="114"/>
      <c r="U287" s="114"/>
      <c r="V287" s="114"/>
      <c r="W287" s="114"/>
      <c r="X287" s="178"/>
      <c r="Y287" s="231"/>
      <c r="Z287" s="178"/>
      <c r="AA287" s="178" t="e">
        <f>_De_Loc2</f>
        <v>#N/A</v>
      </c>
      <c r="AB287" s="178" t="e">
        <f>_De_Loc2</f>
        <v>#N/A</v>
      </c>
      <c r="AC287" s="178" t="e">
        <f>_De_Loc2</f>
        <v>#N/A</v>
      </c>
      <c r="AD287" s="73">
        <f t="shared" si="12"/>
        <v>290</v>
      </c>
      <c r="AE287" s="178" t="e">
        <f>_De_Loc2</f>
        <v>#N/A</v>
      </c>
      <c r="AF287" s="178" t="e">
        <f>_De_Loc2</f>
        <v>#N/A</v>
      </c>
      <c r="AG287" s="73" t="str">
        <f t="shared" si="14"/>
        <v/>
      </c>
    </row>
    <row r="288" spans="1:33" ht="15.75" x14ac:dyDescent="0.2">
      <c r="A288" s="255" t="s">
        <v>2530</v>
      </c>
      <c r="B288" s="114">
        <f t="shared" si="13"/>
        <v>281</v>
      </c>
      <c r="C288" s="184" t="e">
        <f>_De_Loc2</f>
        <v>#N/A</v>
      </c>
      <c r="D288" s="185" t="e">
        <f>_De_Loc2</f>
        <v>#N/A</v>
      </c>
      <c r="E288" s="192" t="e">
        <f>_De_Loc2</f>
        <v>#N/A</v>
      </c>
      <c r="F288" s="178" t="e">
        <f>_De_Loc2</f>
        <v>#N/A</v>
      </c>
      <c r="G288" s="614" t="e">
        <f>_De_Loc2</f>
        <v>#N/A</v>
      </c>
      <c r="H288" s="615"/>
      <c r="I288" s="178" t="e">
        <f>_De_Loc2</f>
        <v>#N/A</v>
      </c>
      <c r="J288" s="178" t="e">
        <f>_De_Loc2</f>
        <v>#N/A</v>
      </c>
      <c r="K288" s="178" t="e">
        <f>_De_Loc2</f>
        <v>#N/A</v>
      </c>
      <c r="L288" s="178" t="e">
        <f>_De_Loc2</f>
        <v>#N/A</v>
      </c>
      <c r="M288" s="178" t="e">
        <f>_De_Loc2</f>
        <v>#N/A</v>
      </c>
      <c r="N288" s="178" t="e">
        <f>_De_Loc2</f>
        <v>#N/A</v>
      </c>
      <c r="O288" s="178" t="e">
        <f>_De_Loc2</f>
        <v>#N/A</v>
      </c>
      <c r="P288" s="178"/>
      <c r="Q288" s="114" t="s">
        <v>2588</v>
      </c>
      <c r="R288" s="114"/>
      <c r="S288" s="114"/>
      <c r="T288" s="114"/>
      <c r="U288" s="114"/>
      <c r="V288" s="114"/>
      <c r="W288" s="199"/>
      <c r="X288" s="178"/>
      <c r="Y288" s="231"/>
      <c r="Z288" s="178"/>
      <c r="AA288" s="178" t="e">
        <f>_De_Loc2</f>
        <v>#N/A</v>
      </c>
      <c r="AB288" s="178" t="e">
        <f>_De_Loc2</f>
        <v>#N/A</v>
      </c>
      <c r="AC288" s="178" t="e">
        <f>_De_Loc2</f>
        <v>#N/A</v>
      </c>
      <c r="AD288" s="73">
        <f t="shared" si="12"/>
        <v>290</v>
      </c>
      <c r="AE288" s="178" t="e">
        <f>_De_Loc2</f>
        <v>#N/A</v>
      </c>
      <c r="AF288" s="178" t="e">
        <f>_De_Loc2</f>
        <v>#N/A</v>
      </c>
      <c r="AG288" s="73" t="str">
        <f t="shared" si="14"/>
        <v/>
      </c>
    </row>
    <row r="289" spans="1:33" ht="15.75" x14ac:dyDescent="0.2">
      <c r="A289" s="255" t="s">
        <v>2531</v>
      </c>
      <c r="B289" s="114">
        <f t="shared" si="13"/>
        <v>282</v>
      </c>
      <c r="C289" s="184" t="e">
        <f>_De_Loc2</f>
        <v>#N/A</v>
      </c>
      <c r="D289" s="185" t="e">
        <f>_De_Loc2</f>
        <v>#N/A</v>
      </c>
      <c r="E289" s="192" t="e">
        <f>_De_Loc2</f>
        <v>#N/A</v>
      </c>
      <c r="F289" s="178" t="e">
        <f>_De_Loc2</f>
        <v>#N/A</v>
      </c>
      <c r="G289" s="614" t="e">
        <f>_De_Loc2</f>
        <v>#N/A</v>
      </c>
      <c r="H289" s="615"/>
      <c r="I289" s="178" t="e">
        <f>_De_Loc2</f>
        <v>#N/A</v>
      </c>
      <c r="J289" s="178" t="e">
        <f>_De_Loc2</f>
        <v>#N/A</v>
      </c>
      <c r="K289" s="178" t="e">
        <f>_De_Loc2</f>
        <v>#N/A</v>
      </c>
      <c r="L289" s="178" t="e">
        <f>_De_Loc2</f>
        <v>#N/A</v>
      </c>
      <c r="M289" s="178" t="e">
        <f>_De_Loc2</f>
        <v>#N/A</v>
      </c>
      <c r="N289" s="178" t="e">
        <f>_De_Loc2</f>
        <v>#N/A</v>
      </c>
      <c r="O289" s="178" t="e">
        <f>_De_Loc2</f>
        <v>#N/A</v>
      </c>
      <c r="P289" s="178"/>
      <c r="Q289" s="198" t="s">
        <v>2598</v>
      </c>
      <c r="R289" s="114"/>
      <c r="S289" s="114"/>
      <c r="T289" s="114"/>
      <c r="U289" s="114"/>
      <c r="V289" s="114"/>
      <c r="W289" s="114"/>
      <c r="X289" s="178"/>
      <c r="Y289" s="231"/>
      <c r="Z289" s="178"/>
      <c r="AA289" s="178" t="e">
        <f>_De_Loc2</f>
        <v>#N/A</v>
      </c>
      <c r="AB289" s="178" t="e">
        <f>_De_Loc2</f>
        <v>#N/A</v>
      </c>
      <c r="AC289" s="178" t="e">
        <f>_De_Loc2</f>
        <v>#N/A</v>
      </c>
      <c r="AD289" s="73">
        <f t="shared" si="12"/>
        <v>290</v>
      </c>
      <c r="AE289" s="178" t="e">
        <f>_De_Loc2</f>
        <v>#N/A</v>
      </c>
      <c r="AF289" s="178" t="e">
        <f>_De_Loc2</f>
        <v>#N/A</v>
      </c>
      <c r="AG289" s="73" t="str">
        <f t="shared" si="14"/>
        <v/>
      </c>
    </row>
    <row r="290" spans="1:33" ht="15.75" x14ac:dyDescent="0.2">
      <c r="A290" s="255" t="s">
        <v>2291</v>
      </c>
      <c r="B290" s="114">
        <f t="shared" si="13"/>
        <v>283</v>
      </c>
      <c r="C290" s="184" t="e">
        <f>_De_Loc2</f>
        <v>#N/A</v>
      </c>
      <c r="D290" s="185" t="e">
        <f>_De_Loc2</f>
        <v>#N/A</v>
      </c>
      <c r="E290" s="192" t="e">
        <f>_De_Loc2</f>
        <v>#N/A</v>
      </c>
      <c r="F290" s="178" t="e">
        <f>_De_Loc2</f>
        <v>#N/A</v>
      </c>
      <c r="G290" s="614" t="e">
        <f>_De_Loc2</f>
        <v>#N/A</v>
      </c>
      <c r="H290" s="615"/>
      <c r="I290" s="178" t="e">
        <f>_De_Loc2</f>
        <v>#N/A</v>
      </c>
      <c r="J290" s="178" t="e">
        <f>_De_Loc2</f>
        <v>#N/A</v>
      </c>
      <c r="K290" s="178" t="e">
        <f>_De_Loc2</f>
        <v>#N/A</v>
      </c>
      <c r="L290" s="178" t="e">
        <f>_De_Loc2</f>
        <v>#N/A</v>
      </c>
      <c r="M290" s="178" t="e">
        <f>_De_Loc2</f>
        <v>#N/A</v>
      </c>
      <c r="N290" s="178" t="e">
        <f>_De_Loc2</f>
        <v>#N/A</v>
      </c>
      <c r="O290" s="178" t="e">
        <f>_De_Loc2</f>
        <v>#N/A</v>
      </c>
      <c r="P290" s="178"/>
      <c r="Q290" s="114" t="s">
        <v>2588</v>
      </c>
      <c r="R290" s="114"/>
      <c r="S290" s="114"/>
      <c r="T290" s="114"/>
      <c r="U290" s="114"/>
      <c r="V290" s="114"/>
      <c r="W290" s="114"/>
      <c r="X290" s="178"/>
      <c r="Y290" s="231"/>
      <c r="Z290" s="178"/>
      <c r="AA290" s="178" t="e">
        <f>_De_Loc2</f>
        <v>#N/A</v>
      </c>
      <c r="AB290" s="178" t="e">
        <f>_De_Loc2</f>
        <v>#N/A</v>
      </c>
      <c r="AC290" s="178" t="e">
        <f>_De_Loc2</f>
        <v>#N/A</v>
      </c>
      <c r="AD290" s="73">
        <f t="shared" si="12"/>
        <v>290</v>
      </c>
      <c r="AE290" s="178" t="e">
        <f>_De_Loc2</f>
        <v>#N/A</v>
      </c>
      <c r="AF290" s="178" t="e">
        <f>_De_Loc2</f>
        <v>#N/A</v>
      </c>
      <c r="AG290" s="73" t="str">
        <f t="shared" si="14"/>
        <v/>
      </c>
    </row>
    <row r="291" spans="1:33" ht="15.75" x14ac:dyDescent="0.2">
      <c r="A291" s="255" t="s">
        <v>2292</v>
      </c>
      <c r="B291" s="114">
        <f t="shared" si="13"/>
        <v>284</v>
      </c>
      <c r="C291" s="184" t="e">
        <f>_De_Loc2</f>
        <v>#N/A</v>
      </c>
      <c r="D291" s="185" t="e">
        <f>_De_Loc2</f>
        <v>#N/A</v>
      </c>
      <c r="E291" s="192" t="e">
        <f>_De_Loc2</f>
        <v>#N/A</v>
      </c>
      <c r="F291" s="178" t="e">
        <f>_De_Loc2</f>
        <v>#N/A</v>
      </c>
      <c r="G291" s="614" t="e">
        <f>_De_Loc2</f>
        <v>#N/A</v>
      </c>
      <c r="H291" s="615"/>
      <c r="I291" s="178" t="e">
        <f>_De_Loc2</f>
        <v>#N/A</v>
      </c>
      <c r="J291" s="178" t="e">
        <f>_De_Loc2</f>
        <v>#N/A</v>
      </c>
      <c r="K291" s="178" t="e">
        <f>_De_Loc2</f>
        <v>#N/A</v>
      </c>
      <c r="L291" s="178" t="e">
        <f>_De_Loc2</f>
        <v>#N/A</v>
      </c>
      <c r="M291" s="178" t="e">
        <f>_De_Loc2</f>
        <v>#N/A</v>
      </c>
      <c r="N291" s="178" t="e">
        <f>_De_Loc2</f>
        <v>#N/A</v>
      </c>
      <c r="O291" s="178" t="e">
        <f>_De_Loc2</f>
        <v>#N/A</v>
      </c>
      <c r="P291" s="178"/>
      <c r="Q291" s="114" t="s">
        <v>2588</v>
      </c>
      <c r="R291" s="114"/>
      <c r="S291" s="114"/>
      <c r="T291" s="114"/>
      <c r="U291" s="114"/>
      <c r="V291" s="114"/>
      <c r="W291" s="114"/>
      <c r="X291" s="178"/>
      <c r="Y291" s="231"/>
      <c r="Z291" s="178"/>
      <c r="AA291" s="178" t="e">
        <f>_De_Loc2</f>
        <v>#N/A</v>
      </c>
      <c r="AB291" s="178" t="e">
        <f>_De_Loc2</f>
        <v>#N/A</v>
      </c>
      <c r="AC291" s="178" t="e">
        <f>_De_Loc2</f>
        <v>#N/A</v>
      </c>
      <c r="AD291" s="73">
        <f t="shared" si="12"/>
        <v>290</v>
      </c>
      <c r="AE291" s="178" t="e">
        <f>_De_Loc2</f>
        <v>#N/A</v>
      </c>
      <c r="AF291" s="178" t="e">
        <f>_De_Loc2</f>
        <v>#N/A</v>
      </c>
      <c r="AG291" s="73" t="str">
        <f t="shared" si="14"/>
        <v/>
      </c>
    </row>
    <row r="292" spans="1:33" ht="15.75" x14ac:dyDescent="0.2">
      <c r="A292" s="255" t="s">
        <v>2392</v>
      </c>
      <c r="B292" s="114">
        <f t="shared" si="13"/>
        <v>285</v>
      </c>
      <c r="C292" s="184" t="e">
        <f>_De_Loc2</f>
        <v>#N/A</v>
      </c>
      <c r="D292" s="185" t="e">
        <f>_De_Loc2</f>
        <v>#N/A</v>
      </c>
      <c r="E292" s="192" t="e">
        <f>_De_Loc2</f>
        <v>#N/A</v>
      </c>
      <c r="F292" s="178" t="e">
        <f>_De_Loc2</f>
        <v>#N/A</v>
      </c>
      <c r="G292" s="614" t="e">
        <f>_De_Loc2</f>
        <v>#N/A</v>
      </c>
      <c r="H292" s="615"/>
      <c r="I292" s="178" t="e">
        <f>_De_Loc2</f>
        <v>#N/A</v>
      </c>
      <c r="J292" s="178" t="e">
        <f>_De_Loc2</f>
        <v>#N/A</v>
      </c>
      <c r="K292" s="178" t="e">
        <f>_De_Loc2</f>
        <v>#N/A</v>
      </c>
      <c r="L292" s="178" t="e">
        <f>_De_Loc2</f>
        <v>#N/A</v>
      </c>
      <c r="M292" s="178" t="e">
        <f>_De_Loc2</f>
        <v>#N/A</v>
      </c>
      <c r="N292" s="178" t="e">
        <f>_De_Loc2</f>
        <v>#N/A</v>
      </c>
      <c r="O292" s="178" t="e">
        <f>_De_Loc2</f>
        <v>#N/A</v>
      </c>
      <c r="P292" s="178"/>
      <c r="Q292" s="114" t="s">
        <v>2588</v>
      </c>
      <c r="R292" s="114"/>
      <c r="S292" s="114"/>
      <c r="T292" s="114"/>
      <c r="U292" s="114"/>
      <c r="V292" s="114"/>
      <c r="W292" s="114"/>
      <c r="X292" s="178"/>
      <c r="Y292" s="231"/>
      <c r="Z292" s="178"/>
      <c r="AA292" s="178" t="e">
        <f>_De_Loc2</f>
        <v>#N/A</v>
      </c>
      <c r="AB292" s="178" t="e">
        <f>_De_Loc2</f>
        <v>#N/A</v>
      </c>
      <c r="AC292" s="178" t="e">
        <f>_De_Loc2</f>
        <v>#N/A</v>
      </c>
      <c r="AD292" s="73">
        <f t="shared" si="12"/>
        <v>290</v>
      </c>
      <c r="AE292" s="178" t="e">
        <f>_De_Loc2</f>
        <v>#N/A</v>
      </c>
      <c r="AF292" s="178" t="e">
        <f>_De_Loc2</f>
        <v>#N/A</v>
      </c>
      <c r="AG292" s="73" t="str">
        <f t="shared" si="14"/>
        <v/>
      </c>
    </row>
    <row r="293" spans="1:33" ht="15.75" x14ac:dyDescent="0.2">
      <c r="A293" s="255" t="s">
        <v>2397</v>
      </c>
      <c r="B293" s="114">
        <f t="shared" si="13"/>
        <v>286</v>
      </c>
      <c r="C293" s="184" t="e">
        <f>_De_Loc2</f>
        <v>#N/A</v>
      </c>
      <c r="D293" s="185" t="e">
        <f>_De_Loc2</f>
        <v>#N/A</v>
      </c>
      <c r="E293" s="192" t="e">
        <f>_De_Loc2</f>
        <v>#N/A</v>
      </c>
      <c r="F293" s="178" t="e">
        <f>_De_Loc2</f>
        <v>#N/A</v>
      </c>
      <c r="G293" s="614" t="e">
        <f>_De_Loc2</f>
        <v>#N/A</v>
      </c>
      <c r="H293" s="615"/>
      <c r="I293" s="178" t="e">
        <f>_De_Loc2</f>
        <v>#N/A</v>
      </c>
      <c r="J293" s="178" t="e">
        <f>_De_Loc2</f>
        <v>#N/A</v>
      </c>
      <c r="K293" s="178" t="e">
        <f>_De_Loc2</f>
        <v>#N/A</v>
      </c>
      <c r="L293" s="178" t="e">
        <f>_De_Loc2</f>
        <v>#N/A</v>
      </c>
      <c r="M293" s="178" t="e">
        <f>_De_Loc2</f>
        <v>#N/A</v>
      </c>
      <c r="N293" s="178" t="e">
        <f>_De_Loc2</f>
        <v>#N/A</v>
      </c>
      <c r="O293" s="178" t="e">
        <f>_De_Loc2</f>
        <v>#N/A</v>
      </c>
      <c r="P293" s="178"/>
      <c r="Q293" s="114" t="s">
        <v>2588</v>
      </c>
      <c r="R293" s="114"/>
      <c r="S293" s="114"/>
      <c r="T293" s="114"/>
      <c r="U293" s="114"/>
      <c r="V293" s="114"/>
      <c r="W293" s="114"/>
      <c r="X293" s="178"/>
      <c r="Y293" s="231"/>
      <c r="Z293" s="178"/>
      <c r="AA293" s="178" t="e">
        <f>_De_Loc2</f>
        <v>#N/A</v>
      </c>
      <c r="AB293" s="178" t="e">
        <f>_De_Loc2</f>
        <v>#N/A</v>
      </c>
      <c r="AC293" s="178" t="e">
        <f>_De_Loc2</f>
        <v>#N/A</v>
      </c>
      <c r="AD293" s="73">
        <f t="shared" si="12"/>
        <v>290</v>
      </c>
      <c r="AE293" s="178" t="e">
        <f>_De_Loc2</f>
        <v>#N/A</v>
      </c>
      <c r="AF293" s="178" t="e">
        <f>_De_Loc2</f>
        <v>#N/A</v>
      </c>
      <c r="AG293" s="73" t="str">
        <f t="shared" si="14"/>
        <v/>
      </c>
    </row>
    <row r="294" spans="1:33" ht="15.75" x14ac:dyDescent="0.2">
      <c r="A294" s="255" t="s">
        <v>2451</v>
      </c>
      <c r="B294" s="114">
        <f t="shared" si="13"/>
        <v>287</v>
      </c>
      <c r="C294" s="184" t="e">
        <f>_De_Loc2</f>
        <v>#N/A</v>
      </c>
      <c r="D294" s="185" t="e">
        <f>_De_Loc2</f>
        <v>#N/A</v>
      </c>
      <c r="E294" s="192" t="e">
        <f>_De_Loc2</f>
        <v>#N/A</v>
      </c>
      <c r="F294" s="178" t="e">
        <f>_De_Loc2</f>
        <v>#N/A</v>
      </c>
      <c r="G294" s="614" t="e">
        <f>_De_Loc2</f>
        <v>#N/A</v>
      </c>
      <c r="H294" s="615"/>
      <c r="I294" s="178" t="e">
        <f>_De_Loc2</f>
        <v>#N/A</v>
      </c>
      <c r="J294" s="178" t="e">
        <f>_De_Loc2</f>
        <v>#N/A</v>
      </c>
      <c r="K294" s="178" t="e">
        <f>_De_Loc2</f>
        <v>#N/A</v>
      </c>
      <c r="L294" s="178" t="e">
        <f>_De_Loc2</f>
        <v>#N/A</v>
      </c>
      <c r="M294" s="178" t="e">
        <f>_De_Loc2</f>
        <v>#N/A</v>
      </c>
      <c r="N294" s="178" t="e">
        <f>_De_Loc2</f>
        <v>#N/A</v>
      </c>
      <c r="O294" s="178" t="e">
        <f>_De_Loc2</f>
        <v>#N/A</v>
      </c>
      <c r="P294" s="178"/>
      <c r="Q294" s="114" t="s">
        <v>2588</v>
      </c>
      <c r="R294" s="114"/>
      <c r="S294" s="114"/>
      <c r="T294" s="114"/>
      <c r="U294" s="114"/>
      <c r="V294" s="114"/>
      <c r="W294" s="114"/>
      <c r="X294" s="178"/>
      <c r="Y294" s="231"/>
      <c r="Z294" s="178"/>
      <c r="AA294" s="178" t="e">
        <f>_De_Loc2</f>
        <v>#N/A</v>
      </c>
      <c r="AB294" s="178" t="e">
        <f>_De_Loc2</f>
        <v>#N/A</v>
      </c>
      <c r="AC294" s="178" t="e">
        <f>_De_Loc2</f>
        <v>#N/A</v>
      </c>
      <c r="AD294" s="73">
        <f t="shared" si="12"/>
        <v>290</v>
      </c>
      <c r="AE294" s="178" t="e">
        <f>_De_Loc2</f>
        <v>#N/A</v>
      </c>
      <c r="AF294" s="178" t="e">
        <f>_De_Loc2</f>
        <v>#N/A</v>
      </c>
      <c r="AG294" s="73" t="str">
        <f t="shared" si="14"/>
        <v/>
      </c>
    </row>
    <row r="295" spans="1:33" ht="15.75" x14ac:dyDescent="0.2">
      <c r="A295" s="255" t="s">
        <v>2394</v>
      </c>
      <c r="B295" s="114">
        <f t="shared" si="13"/>
        <v>288</v>
      </c>
      <c r="C295" s="184" t="e">
        <f>_De_Loc2</f>
        <v>#N/A</v>
      </c>
      <c r="D295" s="185" t="e">
        <f>_De_Loc2</f>
        <v>#N/A</v>
      </c>
      <c r="E295" s="192" t="e">
        <f>_De_Loc2</f>
        <v>#N/A</v>
      </c>
      <c r="F295" s="178" t="e">
        <f>_De_Loc2</f>
        <v>#N/A</v>
      </c>
      <c r="G295" s="614" t="e">
        <f>_De_Loc2</f>
        <v>#N/A</v>
      </c>
      <c r="H295" s="615"/>
      <c r="I295" s="178" t="e">
        <f>_De_Loc2</f>
        <v>#N/A</v>
      </c>
      <c r="J295" s="178" t="e">
        <f>_De_Loc2</f>
        <v>#N/A</v>
      </c>
      <c r="K295" s="178" t="e">
        <f>_De_Loc2</f>
        <v>#N/A</v>
      </c>
      <c r="L295" s="178" t="e">
        <f>_De_Loc2</f>
        <v>#N/A</v>
      </c>
      <c r="M295" s="178" t="e">
        <f>_De_Loc2</f>
        <v>#N/A</v>
      </c>
      <c r="N295" s="178" t="e">
        <f>_De_Loc2</f>
        <v>#N/A</v>
      </c>
      <c r="O295" s="178" t="e">
        <f>_De_Loc2</f>
        <v>#N/A</v>
      </c>
      <c r="P295" s="178"/>
      <c r="Q295" s="114" t="s">
        <v>2588</v>
      </c>
      <c r="R295" s="114"/>
      <c r="S295" s="114"/>
      <c r="T295" s="114"/>
      <c r="U295" s="114"/>
      <c r="V295" s="114"/>
      <c r="W295" s="114"/>
      <c r="X295" s="178"/>
      <c r="Y295" s="231"/>
      <c r="Z295" s="178"/>
      <c r="AA295" s="178" t="e">
        <f>_De_Loc2</f>
        <v>#N/A</v>
      </c>
      <c r="AB295" s="178" t="e">
        <f>_De_Loc2</f>
        <v>#N/A</v>
      </c>
      <c r="AC295" s="178" t="e">
        <f>_De_Loc2</f>
        <v>#N/A</v>
      </c>
      <c r="AD295" s="73">
        <f t="shared" si="12"/>
        <v>290</v>
      </c>
      <c r="AE295" s="178" t="e">
        <f>_De_Loc2</f>
        <v>#N/A</v>
      </c>
      <c r="AF295" s="178" t="e">
        <f>_De_Loc2</f>
        <v>#N/A</v>
      </c>
      <c r="AG295" s="73" t="str">
        <f t="shared" si="14"/>
        <v/>
      </c>
    </row>
    <row r="296" spans="1:33" ht="15.75" x14ac:dyDescent="0.2">
      <c r="A296" s="255" t="s">
        <v>2452</v>
      </c>
      <c r="B296" s="114">
        <f t="shared" si="13"/>
        <v>289</v>
      </c>
      <c r="C296" s="184" t="e">
        <f>_De_Loc2</f>
        <v>#N/A</v>
      </c>
      <c r="D296" s="185" t="e">
        <f>_De_Loc2</f>
        <v>#N/A</v>
      </c>
      <c r="E296" s="192" t="e">
        <f>_De_Loc2</f>
        <v>#N/A</v>
      </c>
      <c r="F296" s="178" t="e">
        <f>_De_Loc2</f>
        <v>#N/A</v>
      </c>
      <c r="G296" s="614" t="e">
        <f>_De_Loc2</f>
        <v>#N/A</v>
      </c>
      <c r="H296" s="615"/>
      <c r="I296" s="178" t="e">
        <f>_De_Loc2</f>
        <v>#N/A</v>
      </c>
      <c r="J296" s="178" t="e">
        <f>_De_Loc2</f>
        <v>#N/A</v>
      </c>
      <c r="K296" s="178" t="e">
        <f>_De_Loc2</f>
        <v>#N/A</v>
      </c>
      <c r="L296" s="178" t="e">
        <f>_De_Loc2</f>
        <v>#N/A</v>
      </c>
      <c r="M296" s="178" t="e">
        <f>_De_Loc2</f>
        <v>#N/A</v>
      </c>
      <c r="N296" s="178" t="e">
        <f>_De_Loc2</f>
        <v>#N/A</v>
      </c>
      <c r="O296" s="178" t="e">
        <f>_De_Loc2</f>
        <v>#N/A</v>
      </c>
      <c r="P296" s="178"/>
      <c r="Q296" s="114" t="s">
        <v>2588</v>
      </c>
      <c r="R296" s="114"/>
      <c r="S296" s="114"/>
      <c r="T296" s="114"/>
      <c r="U296" s="114"/>
      <c r="V296" s="114"/>
      <c r="W296" s="114"/>
      <c r="X296" s="178"/>
      <c r="Y296" s="231"/>
      <c r="Z296" s="178"/>
      <c r="AA296" s="178" t="e">
        <f>_De_Loc2</f>
        <v>#N/A</v>
      </c>
      <c r="AB296" s="178" t="e">
        <f>_De_Loc2</f>
        <v>#N/A</v>
      </c>
      <c r="AC296" s="178" t="e">
        <f>_De_Loc2</f>
        <v>#N/A</v>
      </c>
      <c r="AD296" s="73">
        <f t="shared" si="12"/>
        <v>290</v>
      </c>
      <c r="AE296" s="178" t="e">
        <f>_De_Loc2</f>
        <v>#N/A</v>
      </c>
      <c r="AF296" s="178" t="e">
        <f>_De_Loc2</f>
        <v>#N/A</v>
      </c>
      <c r="AG296" s="73" t="str">
        <f>+IF(W296="","",AF296)</f>
        <v/>
      </c>
    </row>
    <row r="297" spans="1:33" ht="15.75" x14ac:dyDescent="0.2">
      <c r="A297" s="255" t="s">
        <v>2454</v>
      </c>
      <c r="B297" s="114">
        <f t="shared" si="13"/>
        <v>290</v>
      </c>
      <c r="C297" s="184" t="e">
        <f>_De_Loc2</f>
        <v>#N/A</v>
      </c>
      <c r="D297" s="185" t="e">
        <f>_De_Loc2</f>
        <v>#N/A</v>
      </c>
      <c r="E297" s="192" t="e">
        <f>_De_Loc2</f>
        <v>#N/A</v>
      </c>
      <c r="F297" s="178" t="e">
        <f>_De_Loc2</f>
        <v>#N/A</v>
      </c>
      <c r="G297" s="614" t="e">
        <f>_De_Loc2</f>
        <v>#N/A</v>
      </c>
      <c r="H297" s="615"/>
      <c r="I297" s="178" t="e">
        <f>_De_Loc2</f>
        <v>#N/A</v>
      </c>
      <c r="J297" s="178" t="e">
        <f>_De_Loc2</f>
        <v>#N/A</v>
      </c>
      <c r="K297" s="178" t="e">
        <f>_De_Loc2</f>
        <v>#N/A</v>
      </c>
      <c r="L297" s="178" t="e">
        <f>_De_Loc2</f>
        <v>#N/A</v>
      </c>
      <c r="M297" s="178" t="e">
        <f>_De_Loc2</f>
        <v>#N/A</v>
      </c>
      <c r="N297" s="178" t="e">
        <f>_De_Loc2</f>
        <v>#N/A</v>
      </c>
      <c r="O297" s="178" t="e">
        <f>_De_Loc2</f>
        <v>#N/A</v>
      </c>
      <c r="P297" s="178"/>
      <c r="Q297" s="114" t="s">
        <v>2588</v>
      </c>
      <c r="R297" s="114"/>
      <c r="S297" s="114"/>
      <c r="T297" s="114"/>
      <c r="U297" s="114"/>
      <c r="V297" s="114"/>
      <c r="W297" s="114"/>
      <c r="X297" s="178"/>
      <c r="Y297" s="231"/>
      <c r="Z297" s="178"/>
      <c r="AA297" s="178" t="e">
        <f>_De_Loc2</f>
        <v>#N/A</v>
      </c>
      <c r="AB297" s="178" t="e">
        <f>_De_Loc2</f>
        <v>#N/A</v>
      </c>
      <c r="AC297" s="178" t="e">
        <f>_De_Loc2</f>
        <v>#N/A</v>
      </c>
      <c r="AD297" s="73">
        <f t="shared" si="12"/>
        <v>290</v>
      </c>
      <c r="AE297" s="178" t="e">
        <f>_De_Loc2</f>
        <v>#N/A</v>
      </c>
      <c r="AF297" s="178" t="e">
        <f>_De_Loc2</f>
        <v>#N/A</v>
      </c>
      <c r="AG297" s="73" t="str">
        <f t="shared" si="14"/>
        <v/>
      </c>
    </row>
    <row r="298" spans="1:33" x14ac:dyDescent="0.2">
      <c r="B298" s="58"/>
      <c r="C298" s="186"/>
      <c r="D298" s="187"/>
      <c r="E298" s="58"/>
      <c r="F298" s="58"/>
      <c r="G298" s="622"/>
      <c r="H298" s="623"/>
      <c r="I298" s="58"/>
      <c r="J298" s="58"/>
      <c r="K298" s="58"/>
      <c r="L298" s="58"/>
      <c r="M298" s="58"/>
      <c r="N298" s="58"/>
      <c r="O298" s="58"/>
      <c r="P298" s="58"/>
      <c r="Q298" s="58"/>
      <c r="R298" s="58"/>
      <c r="S298" s="58"/>
      <c r="T298" s="58"/>
      <c r="U298" s="58"/>
      <c r="V298" s="58"/>
      <c r="W298" s="58"/>
      <c r="X298" s="58"/>
      <c r="Y298" s="232"/>
      <c r="Z298" s="58"/>
      <c r="AA298" s="58"/>
      <c r="AB298" s="58"/>
      <c r="AC298" s="58"/>
    </row>
  </sheetData>
  <autoFilter ref="B7:AK297">
    <filterColumn colId="1" showButton="0"/>
    <filterColumn colId="5" showButton="0"/>
  </autoFilter>
  <mergeCells count="310">
    <mergeCell ref="G289:H289"/>
    <mergeCell ref="G290:H290"/>
    <mergeCell ref="G291:H291"/>
    <mergeCell ref="G292:H292"/>
    <mergeCell ref="G293:H293"/>
    <mergeCell ref="G294:H294"/>
    <mergeCell ref="G295:H295"/>
    <mergeCell ref="G297:H297"/>
    <mergeCell ref="G296:H296"/>
    <mergeCell ref="G280:H280"/>
    <mergeCell ref="G281:H281"/>
    <mergeCell ref="G282:H282"/>
    <mergeCell ref="G283:H283"/>
    <mergeCell ref="G284:H284"/>
    <mergeCell ref="G285:H285"/>
    <mergeCell ref="G286:H286"/>
    <mergeCell ref="G287:H287"/>
    <mergeCell ref="G288:H288"/>
    <mergeCell ref="G271:H271"/>
    <mergeCell ref="G272:H272"/>
    <mergeCell ref="G273:H273"/>
    <mergeCell ref="G274:H274"/>
    <mergeCell ref="G275:H275"/>
    <mergeCell ref="G276:H276"/>
    <mergeCell ref="G277:H277"/>
    <mergeCell ref="G278:H278"/>
    <mergeCell ref="G279:H279"/>
    <mergeCell ref="G263:H263"/>
    <mergeCell ref="G262:H262"/>
    <mergeCell ref="G264:H264"/>
    <mergeCell ref="G265:H265"/>
    <mergeCell ref="G266:H266"/>
    <mergeCell ref="G267:H267"/>
    <mergeCell ref="G268:H268"/>
    <mergeCell ref="G269:H269"/>
    <mergeCell ref="G270:H270"/>
    <mergeCell ref="G253:H253"/>
    <mergeCell ref="G254:H254"/>
    <mergeCell ref="G255:H255"/>
    <mergeCell ref="G256:H256"/>
    <mergeCell ref="G257:H257"/>
    <mergeCell ref="G258:H258"/>
    <mergeCell ref="G259:H259"/>
    <mergeCell ref="G260:H260"/>
    <mergeCell ref="G261:H261"/>
    <mergeCell ref="G252:H252"/>
    <mergeCell ref="G27:H27"/>
    <mergeCell ref="G28:H28"/>
    <mergeCell ref="G29:H29"/>
    <mergeCell ref="G30:H30"/>
    <mergeCell ref="G43:H43"/>
    <mergeCell ref="G44:H44"/>
    <mergeCell ref="G45:H45"/>
    <mergeCell ref="G244:H244"/>
    <mergeCell ref="G245:H245"/>
    <mergeCell ref="G246:H246"/>
    <mergeCell ref="G247:H247"/>
    <mergeCell ref="G248:H248"/>
    <mergeCell ref="G249:H249"/>
    <mergeCell ref="G250:H250"/>
    <mergeCell ref="G251:H251"/>
    <mergeCell ref="G42:H42"/>
    <mergeCell ref="G55:H55"/>
    <mergeCell ref="G56:H56"/>
    <mergeCell ref="G57:H57"/>
    <mergeCell ref="G58:H58"/>
    <mergeCell ref="G59:H59"/>
    <mergeCell ref="G60:H60"/>
    <mergeCell ref="G49:H49"/>
    <mergeCell ref="G8:H8"/>
    <mergeCell ref="G9:H9"/>
    <mergeCell ref="G10:H10"/>
    <mergeCell ref="G11:H11"/>
    <mergeCell ref="G12:H12"/>
    <mergeCell ref="G13:H13"/>
    <mergeCell ref="G230:H230"/>
    <mergeCell ref="G231:H231"/>
    <mergeCell ref="G232:H232"/>
    <mergeCell ref="G19:H19"/>
    <mergeCell ref="G20:H20"/>
    <mergeCell ref="G21:H21"/>
    <mergeCell ref="G22:H22"/>
    <mergeCell ref="G23:H23"/>
    <mergeCell ref="G24:H24"/>
    <mergeCell ref="G14:H14"/>
    <mergeCell ref="G46:H46"/>
    <mergeCell ref="G47:H47"/>
    <mergeCell ref="G48:H48"/>
    <mergeCell ref="G37:H37"/>
    <mergeCell ref="G38:H38"/>
    <mergeCell ref="G39:H39"/>
    <mergeCell ref="G40:H40"/>
    <mergeCell ref="G41:H41"/>
    <mergeCell ref="G298:H298"/>
    <mergeCell ref="G15:H15"/>
    <mergeCell ref="G16:H16"/>
    <mergeCell ref="G17:H17"/>
    <mergeCell ref="G18:H18"/>
    <mergeCell ref="G233:H233"/>
    <mergeCell ref="G234:H234"/>
    <mergeCell ref="G235:H235"/>
    <mergeCell ref="G236:H236"/>
    <mergeCell ref="G237:H237"/>
    <mergeCell ref="G238:H238"/>
    <mergeCell ref="G239:H239"/>
    <mergeCell ref="G240:H240"/>
    <mergeCell ref="G241:H241"/>
    <mergeCell ref="G242:H242"/>
    <mergeCell ref="G243:H243"/>
    <mergeCell ref="G31:H31"/>
    <mergeCell ref="G32:H32"/>
    <mergeCell ref="G33:H33"/>
    <mergeCell ref="G34:H34"/>
    <mergeCell ref="G35:H35"/>
    <mergeCell ref="G36:H36"/>
    <mergeCell ref="G25:H25"/>
    <mergeCell ref="G26:H26"/>
    <mergeCell ref="G50:H50"/>
    <mergeCell ref="G51:H51"/>
    <mergeCell ref="G52:H52"/>
    <mergeCell ref="G53:H53"/>
    <mergeCell ref="G54:H54"/>
    <mergeCell ref="G67:H67"/>
    <mergeCell ref="G68:H68"/>
    <mergeCell ref="G69:H69"/>
    <mergeCell ref="G70:H70"/>
    <mergeCell ref="G71:H71"/>
    <mergeCell ref="G72:H72"/>
    <mergeCell ref="G61:H61"/>
    <mergeCell ref="G62:H62"/>
    <mergeCell ref="G63:H63"/>
    <mergeCell ref="G64:H64"/>
    <mergeCell ref="G65:H65"/>
    <mergeCell ref="G66:H66"/>
    <mergeCell ref="G79:H79"/>
    <mergeCell ref="G80:H80"/>
    <mergeCell ref="G81:H81"/>
    <mergeCell ref="G82:H82"/>
    <mergeCell ref="G83:H83"/>
    <mergeCell ref="G84:H84"/>
    <mergeCell ref="G73:H73"/>
    <mergeCell ref="G74:H74"/>
    <mergeCell ref="G75:H75"/>
    <mergeCell ref="G76:H76"/>
    <mergeCell ref="G77:H77"/>
    <mergeCell ref="G78:H78"/>
    <mergeCell ref="G91:H91"/>
    <mergeCell ref="G92:H92"/>
    <mergeCell ref="G93:H93"/>
    <mergeCell ref="G94:H94"/>
    <mergeCell ref="G95:H95"/>
    <mergeCell ref="G96:H96"/>
    <mergeCell ref="G85:H85"/>
    <mergeCell ref="G86:H86"/>
    <mergeCell ref="G87:H87"/>
    <mergeCell ref="G88:H88"/>
    <mergeCell ref="G89:H89"/>
    <mergeCell ref="G90:H90"/>
    <mergeCell ref="G103:H103"/>
    <mergeCell ref="G104:H104"/>
    <mergeCell ref="G105:H105"/>
    <mergeCell ref="G106:H106"/>
    <mergeCell ref="G107:H107"/>
    <mergeCell ref="G108:H108"/>
    <mergeCell ref="G97:H97"/>
    <mergeCell ref="G98:H98"/>
    <mergeCell ref="G99:H99"/>
    <mergeCell ref="G100:H100"/>
    <mergeCell ref="G101:H101"/>
    <mergeCell ref="G102:H102"/>
    <mergeCell ref="G115:H115"/>
    <mergeCell ref="G116:H116"/>
    <mergeCell ref="G117:H117"/>
    <mergeCell ref="G118:H118"/>
    <mergeCell ref="G119:H119"/>
    <mergeCell ref="G120:H120"/>
    <mergeCell ref="G109:H109"/>
    <mergeCell ref="G110:H110"/>
    <mergeCell ref="G111:H111"/>
    <mergeCell ref="G112:H112"/>
    <mergeCell ref="G113:H113"/>
    <mergeCell ref="G114:H114"/>
    <mergeCell ref="G127:H127"/>
    <mergeCell ref="G128:H128"/>
    <mergeCell ref="G129:H129"/>
    <mergeCell ref="G130:H130"/>
    <mergeCell ref="G131:H131"/>
    <mergeCell ref="G132:H132"/>
    <mergeCell ref="G121:H121"/>
    <mergeCell ref="G122:H122"/>
    <mergeCell ref="G123:H123"/>
    <mergeCell ref="G124:H124"/>
    <mergeCell ref="G125:H125"/>
    <mergeCell ref="G126:H126"/>
    <mergeCell ref="G139:H139"/>
    <mergeCell ref="G140:H140"/>
    <mergeCell ref="G141:H141"/>
    <mergeCell ref="G142:H142"/>
    <mergeCell ref="G143:H143"/>
    <mergeCell ref="G144:H144"/>
    <mergeCell ref="G133:H133"/>
    <mergeCell ref="G134:H134"/>
    <mergeCell ref="G135:H135"/>
    <mergeCell ref="G136:H136"/>
    <mergeCell ref="G137:H137"/>
    <mergeCell ref="G138:H138"/>
    <mergeCell ref="G151:H151"/>
    <mergeCell ref="G152:H152"/>
    <mergeCell ref="G153:H153"/>
    <mergeCell ref="G154:H154"/>
    <mergeCell ref="G155:H155"/>
    <mergeCell ref="G156:H156"/>
    <mergeCell ref="G145:H145"/>
    <mergeCell ref="G146:H146"/>
    <mergeCell ref="G147:H147"/>
    <mergeCell ref="G148:H148"/>
    <mergeCell ref="G149:H149"/>
    <mergeCell ref="G150:H150"/>
    <mergeCell ref="G163:H163"/>
    <mergeCell ref="G164:H164"/>
    <mergeCell ref="G165:H165"/>
    <mergeCell ref="G166:H166"/>
    <mergeCell ref="G167:H167"/>
    <mergeCell ref="G168:H168"/>
    <mergeCell ref="G157:H157"/>
    <mergeCell ref="G158:H158"/>
    <mergeCell ref="G159:H159"/>
    <mergeCell ref="G160:H160"/>
    <mergeCell ref="G161:H161"/>
    <mergeCell ref="G162:H162"/>
    <mergeCell ref="G175:H175"/>
    <mergeCell ref="G176:H176"/>
    <mergeCell ref="G177:H177"/>
    <mergeCell ref="G178:H178"/>
    <mergeCell ref="G179:H179"/>
    <mergeCell ref="G180:H180"/>
    <mergeCell ref="G169:H169"/>
    <mergeCell ref="G170:H170"/>
    <mergeCell ref="G171:H171"/>
    <mergeCell ref="G172:H172"/>
    <mergeCell ref="G173:H173"/>
    <mergeCell ref="G174:H174"/>
    <mergeCell ref="G187:H187"/>
    <mergeCell ref="G188:H188"/>
    <mergeCell ref="G189:H189"/>
    <mergeCell ref="G190:H190"/>
    <mergeCell ref="G191:H191"/>
    <mergeCell ref="G192:H192"/>
    <mergeCell ref="G181:H181"/>
    <mergeCell ref="G182:H182"/>
    <mergeCell ref="G183:H183"/>
    <mergeCell ref="G184:H184"/>
    <mergeCell ref="G185:H185"/>
    <mergeCell ref="G186:H186"/>
    <mergeCell ref="G199:H199"/>
    <mergeCell ref="G200:H200"/>
    <mergeCell ref="G201:H201"/>
    <mergeCell ref="G202:H202"/>
    <mergeCell ref="G203:H203"/>
    <mergeCell ref="G204:H204"/>
    <mergeCell ref="G193:H193"/>
    <mergeCell ref="G194:H194"/>
    <mergeCell ref="G195:H195"/>
    <mergeCell ref="G196:H196"/>
    <mergeCell ref="G197:H197"/>
    <mergeCell ref="G198:H198"/>
    <mergeCell ref="G211:H211"/>
    <mergeCell ref="G212:H212"/>
    <mergeCell ref="G213:H213"/>
    <mergeCell ref="G214:H214"/>
    <mergeCell ref="G215:H215"/>
    <mergeCell ref="G217:H217"/>
    <mergeCell ref="G205:H205"/>
    <mergeCell ref="G206:H206"/>
    <mergeCell ref="G207:H207"/>
    <mergeCell ref="G208:H208"/>
    <mergeCell ref="G209:H209"/>
    <mergeCell ref="G210:H210"/>
    <mergeCell ref="G216:H216"/>
    <mergeCell ref="G224:H224"/>
    <mergeCell ref="G225:H225"/>
    <mergeCell ref="G226:H226"/>
    <mergeCell ref="G227:H227"/>
    <mergeCell ref="G228:H228"/>
    <mergeCell ref="G229:H229"/>
    <mergeCell ref="G218:H218"/>
    <mergeCell ref="G219:H219"/>
    <mergeCell ref="G220:H220"/>
    <mergeCell ref="G221:H221"/>
    <mergeCell ref="G222:H222"/>
    <mergeCell ref="G223:H223"/>
    <mergeCell ref="Y6:Y7"/>
    <mergeCell ref="W6:W7"/>
    <mergeCell ref="Q6:R6"/>
    <mergeCell ref="J6:J7"/>
    <mergeCell ref="K6:K7"/>
    <mergeCell ref="L6:L7"/>
    <mergeCell ref="B3:G3"/>
    <mergeCell ref="B2:G2"/>
    <mergeCell ref="B6:B7"/>
    <mergeCell ref="C6:D7"/>
    <mergeCell ref="E6:E7"/>
    <mergeCell ref="F6:F7"/>
    <mergeCell ref="G6:H7"/>
    <mergeCell ref="I6:I7"/>
    <mergeCell ref="V6:V7"/>
    <mergeCell ref="M6:M7"/>
    <mergeCell ref="N6:N7"/>
    <mergeCell ref="O6:O7"/>
    <mergeCell ref="P6:P7"/>
  </mergeCells>
  <conditionalFormatting sqref="B1:AE1 B6:C6 E6:G6 I6:Q6 Q7:U7 V6:AE6 B5:AE5 B2:B3 X7 AG1:XFD1 AH2:AI2 AG3:AI5 AL2:XFD5 AI2:AI4 AG253:XFD261 AG6:XFD215 AF1:AF215 AA153:AE153 AA201:AE201 AA221:AE221 AA248:XFD248 AA256:AE256 AA288:AE288 X57:AE57 X200:AE200 X213:AE213 X227:AE227 W61:AE61 Z7:AE7 AF263:XFD295 I2:AE2 H3:AE3 B4:G4 I4:AE4 B263:L295 Q222:AE226 Q202:AE212 Q61:U61 Q58:AE60 Q227:V227 Q228:AE229 Q213:V213 Q200:V200 Q57:V57 Q288:U288 Q256:U256 Q257:AE261 Q248:U248 Q249:XFD252 Q221:U221 Q201:U201 Q230:XFD247 Q253:AE255 B9:N215 B8:AE8 O15:P215 B297:XFD1048576 O9:AE14 Q15:AE56 Q214:AE215 Q217:AE220 M217:P295 B217:L261 AF217:XFD229 Q263:AE287 Q289:AE295 Q153:U153 Q154:AE199 Q62:AE152">
    <cfRule type="cellIs" dxfId="41" priority="58" operator="equal">
      <formula>0</formula>
    </cfRule>
  </conditionalFormatting>
  <conditionalFormatting sqref="J1:J215 J263:J295 J297:J1048576 J217:J261">
    <cfRule type="cellIs" dxfId="40" priority="56" operator="equal">
      <formula>"TH"</formula>
    </cfRule>
    <cfRule type="cellIs" dxfId="39" priority="57" operator="equal">
      <formula>"VĐ"</formula>
    </cfRule>
  </conditionalFormatting>
  <conditionalFormatting sqref="AF253:AF261">
    <cfRule type="cellIs" dxfId="38" priority="55" operator="equal">
      <formula>0</formula>
    </cfRule>
  </conditionalFormatting>
  <conditionalFormatting sqref="AJ2:AJ5">
    <cfRule type="cellIs" dxfId="37" priority="54" operator="equal">
      <formula>0</formula>
    </cfRule>
  </conditionalFormatting>
  <conditionalFormatting sqref="AK2:AK5">
    <cfRule type="cellIs" dxfId="36" priority="53" operator="equal">
      <formula>0</formula>
    </cfRule>
  </conditionalFormatting>
  <conditionalFormatting sqref="B262:L262 AG262:XFD262 Q262:AE262">
    <cfRule type="cellIs" dxfId="35" priority="52" operator="equal">
      <formula>0</formula>
    </cfRule>
  </conditionalFormatting>
  <conditionalFormatting sqref="J262">
    <cfRule type="cellIs" dxfId="34" priority="50" operator="equal">
      <formula>"TH"</formula>
    </cfRule>
    <cfRule type="cellIs" dxfId="33" priority="51" operator="equal">
      <formula>"VĐ"</formula>
    </cfRule>
  </conditionalFormatting>
  <conditionalFormatting sqref="AF262">
    <cfRule type="cellIs" dxfId="32" priority="49" operator="equal">
      <formula>0</formula>
    </cfRule>
  </conditionalFormatting>
  <conditionalFormatting sqref="V153:Z153">
    <cfRule type="cellIs" dxfId="31" priority="48" operator="equal">
      <formula>0</formula>
    </cfRule>
  </conditionalFormatting>
  <conditionalFormatting sqref="V201:Z201">
    <cfRule type="cellIs" dxfId="30" priority="47" operator="equal">
      <formula>0</formula>
    </cfRule>
  </conditionalFormatting>
  <conditionalFormatting sqref="V221:Z221">
    <cfRule type="cellIs" dxfId="29" priority="46" operator="equal">
      <formula>0</formula>
    </cfRule>
  </conditionalFormatting>
  <conditionalFormatting sqref="V248:Z248">
    <cfRule type="cellIs" dxfId="28" priority="45" operator="equal">
      <formula>0</formula>
    </cfRule>
  </conditionalFormatting>
  <conditionalFormatting sqref="V256:Z256">
    <cfRule type="cellIs" dxfId="27" priority="44" operator="equal">
      <formula>0</formula>
    </cfRule>
  </conditionalFormatting>
  <conditionalFormatting sqref="V288:Z288">
    <cfRule type="cellIs" dxfId="26" priority="43" operator="equal">
      <formula>0</formula>
    </cfRule>
  </conditionalFormatting>
  <conditionalFormatting sqref="W57">
    <cfRule type="cellIs" dxfId="25" priority="42" operator="equal">
      <formula>0</formula>
    </cfRule>
  </conditionalFormatting>
  <conditionalFormatting sqref="W200">
    <cfRule type="cellIs" dxfId="24" priority="41" operator="equal">
      <formula>0</formula>
    </cfRule>
  </conditionalFormatting>
  <conditionalFormatting sqref="W213">
    <cfRule type="cellIs" dxfId="23" priority="40" operator="equal">
      <formula>0</formula>
    </cfRule>
  </conditionalFormatting>
  <conditionalFormatting sqref="W227">
    <cfRule type="cellIs" dxfId="22" priority="39" operator="equal">
      <formula>0</formula>
    </cfRule>
  </conditionalFormatting>
  <conditionalFormatting sqref="A8:A12 A14:A18">
    <cfRule type="cellIs" dxfId="21" priority="38" operator="equal">
      <formula>0</formula>
    </cfRule>
  </conditionalFormatting>
  <conditionalFormatting sqref="A189:A215 A221:A265 A19:A51 A53:A61 A86:A187 A63:A84 A217:A219">
    <cfRule type="cellIs" dxfId="20" priority="24" operator="equal">
      <formula>0</formula>
    </cfRule>
  </conditionalFormatting>
  <conditionalFormatting sqref="A266:A277">
    <cfRule type="cellIs" dxfId="19" priority="23" operator="equal">
      <formula>0</formula>
    </cfRule>
  </conditionalFormatting>
  <conditionalFormatting sqref="A220">
    <cfRule type="cellIs" dxfId="18" priority="22" operator="equal">
      <formula>0</formula>
    </cfRule>
  </conditionalFormatting>
  <conditionalFormatting sqref="A13">
    <cfRule type="cellIs" dxfId="17" priority="31" operator="equal">
      <formula>0</formula>
    </cfRule>
  </conditionalFormatting>
  <conditionalFormatting sqref="A278:A287">
    <cfRule type="cellIs" dxfId="16" priority="20" operator="equal">
      <formula>0</formula>
    </cfRule>
  </conditionalFormatting>
  <conditionalFormatting sqref="A288">
    <cfRule type="cellIs" dxfId="15" priority="19" operator="equal">
      <formula>0</formula>
    </cfRule>
  </conditionalFormatting>
  <conditionalFormatting sqref="B296:XFD296">
    <cfRule type="cellIs" dxfId="14" priority="28" operator="equal">
      <formula>0</formula>
    </cfRule>
  </conditionalFormatting>
  <conditionalFormatting sqref="J296">
    <cfRule type="cellIs" dxfId="13" priority="26" operator="equal">
      <formula>"TH"</formula>
    </cfRule>
    <cfRule type="cellIs" dxfId="12" priority="27" operator="equal">
      <formula>"VĐ"</formula>
    </cfRule>
  </conditionalFormatting>
  <conditionalFormatting sqref="A62">
    <cfRule type="cellIs" dxfId="11" priority="15" operator="equal">
      <formula>0</formula>
    </cfRule>
  </conditionalFormatting>
  <conditionalFormatting sqref="A188">
    <cfRule type="cellIs" dxfId="10" priority="21" operator="equal">
      <formula>0</formula>
    </cfRule>
  </conditionalFormatting>
  <conditionalFormatting sqref="A289:A297">
    <cfRule type="cellIs" dxfId="9" priority="18" operator="equal">
      <formula>0</formula>
    </cfRule>
  </conditionalFormatting>
  <conditionalFormatting sqref="A52">
    <cfRule type="cellIs" dxfId="8" priority="17" operator="equal">
      <formula>0</formula>
    </cfRule>
  </conditionalFormatting>
  <conditionalFormatting sqref="A85">
    <cfRule type="cellIs" dxfId="7" priority="16" operator="equal">
      <formula>0</formula>
    </cfRule>
  </conditionalFormatting>
  <conditionalFormatting sqref="AD1:AD215 AD217:AD1048576">
    <cfRule type="cellIs" dxfId="6" priority="10" operator="equal">
      <formula>1</formula>
    </cfRule>
  </conditionalFormatting>
  <conditionalFormatting sqref="B216:XFD216">
    <cfRule type="cellIs" dxfId="5" priority="9" operator="equal">
      <formula>0</formula>
    </cfRule>
  </conditionalFormatting>
  <conditionalFormatting sqref="J216">
    <cfRule type="cellIs" dxfId="4" priority="7" operator="equal">
      <formula>"TH"</formula>
    </cfRule>
    <cfRule type="cellIs" dxfId="3" priority="8" operator="equal">
      <formula>"VĐ"</formula>
    </cfRule>
  </conditionalFormatting>
  <conditionalFormatting sqref="A216">
    <cfRule type="cellIs" dxfId="2" priority="6" operator="equal">
      <formula>0</formula>
    </cfRule>
  </conditionalFormatting>
  <conditionalFormatting sqref="AD216">
    <cfRule type="cellIs" dxfId="1" priority="1" operator="equal">
      <formula>1</formula>
    </cfRule>
  </conditionalFormatting>
  <printOptions horizontalCentered="1"/>
  <pageMargins left="0.23622047244094491" right="7.874015748031496E-2" top="0.31496062992125984" bottom="0.27559055118110237"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zoomScale="70" zoomScaleNormal="70" workbookViewId="0">
      <selection activeCell="B1" sqref="B1:B19"/>
    </sheetView>
  </sheetViews>
  <sheetFormatPr defaultRowHeight="15" x14ac:dyDescent="0.25"/>
  <cols>
    <col min="1" max="1" width="23.7109375" customWidth="1"/>
    <col min="2" max="2" width="4.7109375" customWidth="1"/>
    <col min="3" max="3" width="2.7109375" customWidth="1"/>
    <col min="4" max="4" width="10.7109375" customWidth="1"/>
    <col min="5" max="6" width="8.7109375" customWidth="1"/>
    <col min="7" max="7" width="30.7109375" customWidth="1"/>
    <col min="8" max="8" width="2.7109375" customWidth="1"/>
  </cols>
  <sheetData>
    <row r="1" spans="1:9" s="204" customFormat="1" ht="5.0999999999999996" customHeight="1" thickBot="1" x14ac:dyDescent="0.35">
      <c r="A1" s="203"/>
      <c r="B1" s="632">
        <v>1</v>
      </c>
      <c r="C1" s="203"/>
      <c r="D1" s="203"/>
      <c r="E1" s="203"/>
      <c r="F1" s="203"/>
      <c r="G1" s="203"/>
      <c r="H1" s="203"/>
    </row>
    <row r="2" spans="1:9" s="204" customFormat="1" ht="18.75" x14ac:dyDescent="0.3">
      <c r="A2" s="203"/>
      <c r="B2" s="632"/>
      <c r="C2" s="205"/>
      <c r="D2" s="206"/>
      <c r="E2" s="206"/>
      <c r="F2" s="206"/>
      <c r="G2" s="206"/>
      <c r="H2" s="207"/>
    </row>
    <row r="3" spans="1:9" s="228" customFormat="1" ht="24.95" customHeight="1" x14ac:dyDescent="0.25">
      <c r="A3" s="209"/>
      <c r="B3" s="632"/>
      <c r="C3" s="227"/>
      <c r="D3" s="636" t="s">
        <v>2172</v>
      </c>
      <c r="E3" s="636"/>
      <c r="F3" s="636"/>
      <c r="G3" s="636"/>
      <c r="H3" s="216"/>
    </row>
    <row r="4" spans="1:9" s="204" customFormat="1" ht="36.75" customHeight="1" x14ac:dyDescent="0.3">
      <c r="A4" s="203"/>
      <c r="B4" s="632"/>
      <c r="C4" s="208"/>
      <c r="D4" s="209" t="s">
        <v>2212</v>
      </c>
      <c r="E4" s="634" t="str">
        <f>VLOOKUP($B1,'LICH THI'!$D:$AO,4,0)</f>
        <v>Tiếng Anh 2</v>
      </c>
      <c r="F4" s="634"/>
      <c r="G4" s="634"/>
      <c r="H4" s="210"/>
    </row>
    <row r="5" spans="1:9" s="204" customFormat="1" ht="24.95" customHeight="1" x14ac:dyDescent="0.3">
      <c r="A5" s="203"/>
      <c r="B5" s="632"/>
      <c r="C5" s="208"/>
      <c r="D5" s="209" t="s">
        <v>2211</v>
      </c>
      <c r="E5" s="211" t="str">
        <f>VLOOKUP($B1,'LICH THI'!$D:$AO,3,0)</f>
        <v>DC1CB32</v>
      </c>
      <c r="F5" s="211"/>
      <c r="G5" s="211"/>
      <c r="H5" s="212"/>
    </row>
    <row r="6" spans="1:9" s="204" customFormat="1" ht="24.95" customHeight="1" x14ac:dyDescent="0.3">
      <c r="A6" s="203"/>
      <c r="B6" s="632"/>
      <c r="C6" s="208"/>
      <c r="D6" s="209" t="s">
        <v>2228</v>
      </c>
      <c r="E6" s="213" t="str">
        <f>IF(LEFT(I6,2)="CC","CAO ĐẲNG CHÍNH QUY",IF(LEFT(I6,2)="CL","CAO ĐẲNG LIÊN THÔNG",IF(LEFT(I6,2)="DC","ĐẠI HỌC CHÍNH QUY",IF(LEFT(I6,2)="DL","ĐẠI HỌC LIÊN THÔNG","??"))))&amp;" - KHÓA "&amp;RIGHT(I6,2)</f>
        <v>ĐẠI HỌC CHÍNH QUY - KHÓA DC</v>
      </c>
      <c r="F6" s="213"/>
      <c r="G6" s="213"/>
      <c r="H6" s="214"/>
      <c r="I6" s="204" t="str">
        <f>VLOOKUP($B1,'LICH THI'!$D:$AO,2,0)</f>
        <v>DC</v>
      </c>
    </row>
    <row r="7" spans="1:9" s="204" customFormat="1" ht="24.95" customHeight="1" x14ac:dyDescent="0.3">
      <c r="A7" s="203"/>
      <c r="B7" s="632"/>
      <c r="C7" s="208"/>
      <c r="D7" s="209"/>
      <c r="E7" s="209"/>
      <c r="F7" s="209"/>
      <c r="G7" s="215" t="s">
        <v>2229</v>
      </c>
      <c r="H7" s="216"/>
    </row>
    <row r="8" spans="1:9" s="204" customFormat="1" ht="21.95" customHeight="1" x14ac:dyDescent="0.3">
      <c r="A8" s="203"/>
      <c r="B8" s="632"/>
      <c r="C8" s="208"/>
      <c r="D8" s="209" t="s">
        <v>2230</v>
      </c>
      <c r="E8" s="217"/>
      <c r="F8" s="209" t="s">
        <v>2231</v>
      </c>
      <c r="G8" s="218"/>
      <c r="H8" s="216"/>
    </row>
    <row r="9" spans="1:9" s="204" customFormat="1" ht="21.95" customHeight="1" x14ac:dyDescent="0.3">
      <c r="A9" s="203"/>
      <c r="B9" s="632"/>
      <c r="C9" s="208"/>
      <c r="D9" s="209" t="s">
        <v>2232</v>
      </c>
      <c r="E9" s="219"/>
      <c r="F9" s="209" t="s">
        <v>2233</v>
      </c>
      <c r="G9" s="219"/>
      <c r="H9" s="216"/>
    </row>
    <row r="10" spans="1:9" s="204" customFormat="1" ht="21.95" customHeight="1" x14ac:dyDescent="0.3">
      <c r="A10" s="203"/>
      <c r="B10" s="632"/>
      <c r="C10" s="208"/>
      <c r="D10" s="209" t="s">
        <v>2234</v>
      </c>
      <c r="E10" s="219"/>
      <c r="F10" s="209" t="s">
        <v>2233</v>
      </c>
      <c r="G10" s="219"/>
      <c r="H10" s="216"/>
    </row>
    <row r="11" spans="1:9" s="204" customFormat="1" ht="21.95" customHeight="1" x14ac:dyDescent="0.3">
      <c r="A11" s="203"/>
      <c r="B11" s="632"/>
      <c r="C11" s="208"/>
      <c r="D11" s="209" t="s">
        <v>2235</v>
      </c>
      <c r="E11" s="219"/>
      <c r="F11" s="209" t="s">
        <v>2233</v>
      </c>
      <c r="G11" s="219"/>
      <c r="H11" s="216"/>
    </row>
    <row r="12" spans="1:9" s="204" customFormat="1" ht="21.95" customHeight="1" x14ac:dyDescent="0.3">
      <c r="A12" s="203"/>
      <c r="B12" s="632"/>
      <c r="C12" s="208"/>
      <c r="D12" s="217"/>
      <c r="E12" s="219"/>
      <c r="F12" s="217"/>
      <c r="G12" s="219"/>
      <c r="H12" s="216"/>
    </row>
    <row r="13" spans="1:9" s="204" customFormat="1" ht="21.95" customHeight="1" x14ac:dyDescent="0.3">
      <c r="A13" s="203"/>
      <c r="B13" s="632"/>
      <c r="C13" s="208"/>
      <c r="D13" s="219"/>
      <c r="E13" s="219"/>
      <c r="F13" s="219"/>
      <c r="G13" s="219"/>
      <c r="H13" s="216"/>
    </row>
    <row r="14" spans="1:9" s="204" customFormat="1" ht="21.95" customHeight="1" x14ac:dyDescent="0.3">
      <c r="A14" s="203"/>
      <c r="B14" s="632"/>
      <c r="C14" s="208"/>
      <c r="D14" s="219"/>
      <c r="E14" s="219"/>
      <c r="F14" s="219"/>
      <c r="G14" s="219"/>
      <c r="H14" s="216"/>
    </row>
    <row r="15" spans="1:9" s="204" customFormat="1" ht="21.95" customHeight="1" x14ac:dyDescent="0.3">
      <c r="A15" s="203"/>
      <c r="B15" s="632"/>
      <c r="C15" s="208"/>
      <c r="D15" s="219"/>
      <c r="E15" s="219"/>
      <c r="F15" s="219"/>
      <c r="G15" s="219"/>
      <c r="H15" s="216"/>
    </row>
    <row r="16" spans="1:9" s="204" customFormat="1" ht="21.95" customHeight="1" x14ac:dyDescent="0.3">
      <c r="A16" s="203"/>
      <c r="B16" s="632"/>
      <c r="C16" s="208"/>
      <c r="D16" s="219"/>
      <c r="E16" s="219"/>
      <c r="F16" s="219"/>
      <c r="G16" s="219"/>
      <c r="H16" s="216"/>
    </row>
    <row r="17" spans="1:9" s="204" customFormat="1" ht="21.95" customHeight="1" x14ac:dyDescent="0.3">
      <c r="A17" s="203"/>
      <c r="B17" s="632"/>
      <c r="C17" s="208"/>
      <c r="D17" s="219"/>
      <c r="E17" s="219"/>
      <c r="F17" s="219"/>
      <c r="G17" s="219"/>
      <c r="H17" s="216"/>
    </row>
    <row r="18" spans="1:9" s="204" customFormat="1" ht="21.95" customHeight="1" thickBot="1" x14ac:dyDescent="0.35">
      <c r="A18" s="203"/>
      <c r="B18" s="632"/>
      <c r="C18" s="220"/>
      <c r="D18" s="221"/>
      <c r="E18" s="221"/>
      <c r="F18" s="221"/>
      <c r="G18" s="221"/>
      <c r="H18" s="222"/>
    </row>
    <row r="19" spans="1:9" s="204" customFormat="1" ht="18.75" x14ac:dyDescent="0.3">
      <c r="A19" s="223"/>
      <c r="B19" s="633"/>
      <c r="C19" s="223"/>
      <c r="D19" s="224"/>
      <c r="E19" s="224"/>
      <c r="F19" s="224"/>
      <c r="G19" s="224"/>
      <c r="H19" s="224"/>
    </row>
    <row r="20" spans="1:9" ht="15.75" thickBot="1" x14ac:dyDescent="0.3">
      <c r="A20" s="225"/>
      <c r="B20" s="635">
        <f>+B1+1</f>
        <v>2</v>
      </c>
      <c r="C20" s="225"/>
      <c r="D20" s="225"/>
      <c r="E20" s="225"/>
      <c r="F20" s="225"/>
      <c r="G20" s="225"/>
      <c r="H20" s="225"/>
    </row>
    <row r="21" spans="1:9" s="204" customFormat="1" ht="18.75" x14ac:dyDescent="0.3">
      <c r="A21" s="203"/>
      <c r="B21" s="632"/>
      <c r="C21" s="205"/>
      <c r="D21" s="206"/>
      <c r="E21" s="206"/>
      <c r="F21" s="206"/>
      <c r="G21" s="206"/>
      <c r="H21" s="207"/>
    </row>
    <row r="22" spans="1:9" s="228" customFormat="1" ht="24.95" customHeight="1" x14ac:dyDescent="0.25">
      <c r="A22" s="209"/>
      <c r="B22" s="632"/>
      <c r="C22" s="227"/>
      <c r="D22" s="636" t="s">
        <v>2172</v>
      </c>
      <c r="E22" s="636"/>
      <c r="F22" s="636"/>
      <c r="G22" s="636"/>
      <c r="H22" s="216"/>
    </row>
    <row r="23" spans="1:9" s="204" customFormat="1" ht="36.75" customHeight="1" x14ac:dyDescent="0.3">
      <c r="A23" s="203"/>
      <c r="B23" s="632"/>
      <c r="C23" s="208"/>
      <c r="D23" s="209" t="s">
        <v>2212</v>
      </c>
      <c r="E23" s="634" t="str">
        <f>VLOOKUP($B20,'LICH THI'!$D:$AO,4,0)</f>
        <v>Những nguyên lý cơ bản của chủ nghĩa Mác - Lênin 1</v>
      </c>
      <c r="F23" s="634"/>
      <c r="G23" s="634"/>
      <c r="H23" s="210"/>
    </row>
    <row r="24" spans="1:9" s="204" customFormat="1" ht="24.95" customHeight="1" x14ac:dyDescent="0.3">
      <c r="A24" s="203"/>
      <c r="B24" s="632"/>
      <c r="C24" s="208"/>
      <c r="D24" s="209" t="s">
        <v>2211</v>
      </c>
      <c r="E24" s="211" t="str">
        <f>VLOOKUP($B20,'LICH THI'!$D:$AO,3,0)</f>
        <v>CC1LL01</v>
      </c>
      <c r="F24" s="211"/>
      <c r="G24" s="211"/>
      <c r="H24" s="212"/>
    </row>
    <row r="25" spans="1:9" s="204" customFormat="1" ht="24.95" customHeight="1" x14ac:dyDescent="0.3">
      <c r="A25" s="203"/>
      <c r="B25" s="632"/>
      <c r="C25" s="208"/>
      <c r="D25" s="209" t="s">
        <v>2228</v>
      </c>
      <c r="E25" s="213" t="str">
        <f>IF(LEFT(I25,2)="CC","CAO ĐẲNG CHÍNH QUY",IF(LEFT(I25,2)="CL","CAO ĐẲNG LIÊN THÔNG",IF(LEFT(I25,2)="DC","ĐẠI HỌC CHÍNH QUY",IF(LEFT(I25,2)="DL","ĐẠI HỌC LIÊN THÔNG","??"))))&amp;" - KHÓA "&amp;RIGHT(I25,2)</f>
        <v>CAO ĐẲNG CHÍNH QUY - KHÓA CC</v>
      </c>
      <c r="F25" s="213"/>
      <c r="G25" s="213"/>
      <c r="H25" s="214"/>
      <c r="I25" s="204" t="str">
        <f>VLOOKUP($B20,'LICH THI'!$D:$AO,2,0)</f>
        <v>CC</v>
      </c>
    </row>
    <row r="26" spans="1:9" s="204" customFormat="1" ht="24.95" customHeight="1" x14ac:dyDescent="0.3">
      <c r="A26" s="203"/>
      <c r="B26" s="632"/>
      <c r="C26" s="208"/>
      <c r="D26" s="209"/>
      <c r="E26" s="209"/>
      <c r="F26" s="209"/>
      <c r="G26" s="215" t="s">
        <v>2229</v>
      </c>
      <c r="H26" s="216"/>
    </row>
    <row r="27" spans="1:9" s="204" customFormat="1" ht="21.95" customHeight="1" x14ac:dyDescent="0.3">
      <c r="A27" s="203"/>
      <c r="B27" s="632"/>
      <c r="C27" s="208"/>
      <c r="D27" s="209" t="s">
        <v>2230</v>
      </c>
      <c r="E27" s="217"/>
      <c r="F27" s="209" t="s">
        <v>2231</v>
      </c>
      <c r="G27" s="218"/>
      <c r="H27" s="216"/>
    </row>
    <row r="28" spans="1:9" s="204" customFormat="1" ht="21.95" customHeight="1" x14ac:dyDescent="0.3">
      <c r="A28" s="203"/>
      <c r="B28" s="632"/>
      <c r="C28" s="208"/>
      <c r="D28" s="209" t="s">
        <v>2232</v>
      </c>
      <c r="E28" s="219"/>
      <c r="F28" s="209" t="s">
        <v>2233</v>
      </c>
      <c r="G28" s="219"/>
      <c r="H28" s="216"/>
    </row>
    <row r="29" spans="1:9" s="204" customFormat="1" ht="21.95" customHeight="1" x14ac:dyDescent="0.3">
      <c r="A29" s="203"/>
      <c r="B29" s="632"/>
      <c r="C29" s="208"/>
      <c r="D29" s="209" t="s">
        <v>2234</v>
      </c>
      <c r="E29" s="219"/>
      <c r="F29" s="209" t="s">
        <v>2233</v>
      </c>
      <c r="G29" s="219"/>
      <c r="H29" s="216"/>
    </row>
    <row r="30" spans="1:9" s="204" customFormat="1" ht="21.95" customHeight="1" x14ac:dyDescent="0.3">
      <c r="A30" s="203"/>
      <c r="B30" s="632"/>
      <c r="C30" s="208"/>
      <c r="D30" s="209" t="s">
        <v>2235</v>
      </c>
      <c r="E30" s="219"/>
      <c r="F30" s="209" t="s">
        <v>2233</v>
      </c>
      <c r="G30" s="219"/>
      <c r="H30" s="216"/>
    </row>
    <row r="31" spans="1:9" s="204" customFormat="1" ht="21.95" customHeight="1" x14ac:dyDescent="0.3">
      <c r="A31" s="203"/>
      <c r="B31" s="632"/>
      <c r="C31" s="208"/>
      <c r="D31" s="217"/>
      <c r="E31" s="219"/>
      <c r="F31" s="217"/>
      <c r="G31" s="219"/>
      <c r="H31" s="216"/>
    </row>
    <row r="32" spans="1:9" s="204" customFormat="1" ht="21.95" customHeight="1" x14ac:dyDescent="0.3">
      <c r="A32" s="203"/>
      <c r="B32" s="632"/>
      <c r="C32" s="208"/>
      <c r="D32" s="219"/>
      <c r="E32" s="219"/>
      <c r="F32" s="219"/>
      <c r="G32" s="219"/>
      <c r="H32" s="216"/>
    </row>
    <row r="33" spans="1:8" s="204" customFormat="1" ht="21.95" customHeight="1" x14ac:dyDescent="0.3">
      <c r="A33" s="203"/>
      <c r="B33" s="632"/>
      <c r="C33" s="208"/>
      <c r="D33" s="219"/>
      <c r="E33" s="219"/>
      <c r="F33" s="219"/>
      <c r="G33" s="219"/>
      <c r="H33" s="216"/>
    </row>
    <row r="34" spans="1:8" s="204" customFormat="1" ht="21.95" customHeight="1" x14ac:dyDescent="0.3">
      <c r="A34" s="203"/>
      <c r="B34" s="632"/>
      <c r="C34" s="208"/>
      <c r="D34" s="219"/>
      <c r="E34" s="219"/>
      <c r="F34" s="219"/>
      <c r="G34" s="219"/>
      <c r="H34" s="216"/>
    </row>
    <row r="35" spans="1:8" s="204" customFormat="1" ht="21.95" customHeight="1" x14ac:dyDescent="0.3">
      <c r="A35" s="203"/>
      <c r="B35" s="632"/>
      <c r="C35" s="208"/>
      <c r="D35" s="219"/>
      <c r="E35" s="219"/>
      <c r="F35" s="219"/>
      <c r="G35" s="219"/>
      <c r="H35" s="216"/>
    </row>
    <row r="36" spans="1:8" s="204" customFormat="1" ht="21.95" customHeight="1" x14ac:dyDescent="0.3">
      <c r="A36" s="203"/>
      <c r="B36" s="632"/>
      <c r="C36" s="208"/>
      <c r="D36" s="219"/>
      <c r="E36" s="219"/>
      <c r="F36" s="219"/>
      <c r="G36" s="219"/>
      <c r="H36" s="216"/>
    </row>
    <row r="37" spans="1:8" s="204" customFormat="1" ht="21.95" customHeight="1" thickBot="1" x14ac:dyDescent="0.35">
      <c r="A37" s="203"/>
      <c r="B37" s="632"/>
      <c r="C37" s="220"/>
      <c r="D37" s="221"/>
      <c r="E37" s="221"/>
      <c r="F37" s="221"/>
      <c r="G37" s="221"/>
      <c r="H37" s="222"/>
    </row>
    <row r="38" spans="1:8" s="204" customFormat="1" ht="5.0999999999999996" customHeight="1" x14ac:dyDescent="0.3">
      <c r="A38" s="203"/>
      <c r="B38" s="632"/>
      <c r="C38" s="203"/>
      <c r="D38" s="209"/>
      <c r="E38" s="209"/>
      <c r="F38" s="209"/>
      <c r="G38" s="209"/>
      <c r="H38" s="209"/>
    </row>
  </sheetData>
  <mergeCells count="6">
    <mergeCell ref="B1:B19"/>
    <mergeCell ref="E4:G4"/>
    <mergeCell ref="E23:G23"/>
    <mergeCell ref="B20:B38"/>
    <mergeCell ref="D3:G3"/>
    <mergeCell ref="D22:G22"/>
  </mergeCells>
  <pageMargins left="0.59055118110236227" right="0.19685039370078741" top="0.19685039370078741" bottom="0.19685039370078741" header="0" footer="0"/>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E7428"/>
  <sheetViews>
    <sheetView zoomScale="85" zoomScaleNormal="85" workbookViewId="0">
      <pane ySplit="6" topLeftCell="A7267" activePane="bottomLeft" state="frozen"/>
      <selection pane="bottomLeft" activeCell="B7194" sqref="B7194:B7428"/>
    </sheetView>
  </sheetViews>
  <sheetFormatPr defaultRowHeight="15" x14ac:dyDescent="0.25"/>
  <cols>
    <col min="1" max="1" width="14.5703125" style="431" customWidth="1"/>
    <col min="2" max="2" width="4.7109375" style="431" bestFit="1" customWidth="1"/>
    <col min="3" max="3" width="10.85546875" style="431" customWidth="1"/>
    <col min="4" max="4" width="6" style="431" bestFit="1" customWidth="1"/>
    <col min="5" max="5" width="7.85546875" style="431" bestFit="1" customWidth="1"/>
    <col min="6" max="6" width="6" style="431" customWidth="1"/>
    <col min="7" max="7" width="4.85546875" style="431" bestFit="1" customWidth="1"/>
    <col min="8" max="8" width="5.5703125" style="431" bestFit="1" customWidth="1"/>
    <col min="9" max="9" width="22.140625" style="431" bestFit="1" customWidth="1"/>
    <col min="10" max="10" width="3.85546875" style="431" customWidth="1"/>
    <col min="11" max="11" width="4" style="431" bestFit="1" customWidth="1"/>
    <col min="12" max="12" width="13.28515625" style="431" bestFit="1" customWidth="1"/>
    <col min="13" max="13" width="5.140625" style="431" customWidth="1"/>
    <col min="14" max="14" width="4.7109375" style="432" bestFit="1" customWidth="1"/>
    <col min="15" max="15" width="6" style="432" bestFit="1" customWidth="1"/>
    <col min="16" max="16" width="3.140625" style="428" bestFit="1" customWidth="1"/>
    <col min="17" max="20" width="3.42578125" customWidth="1"/>
    <col min="21" max="21" width="4" style="177" bestFit="1" customWidth="1"/>
    <col min="22" max="22" width="11.5703125" style="177" bestFit="1" customWidth="1"/>
    <col min="23" max="23" width="11.5703125" style="177" customWidth="1"/>
    <col min="24" max="24" width="7.85546875" style="177" bestFit="1" customWidth="1"/>
    <col min="25" max="25" width="14.28515625" style="177" bestFit="1" customWidth="1"/>
    <col min="26" max="26" width="16.7109375" style="177" customWidth="1"/>
    <col min="27" max="27" width="13.5703125" style="525" bestFit="1" customWidth="1"/>
    <col min="28" max="28" width="9.140625" style="399" customWidth="1"/>
    <col min="29" max="29" width="11.42578125" style="399" bestFit="1" customWidth="1"/>
    <col min="30" max="30" width="14.85546875" customWidth="1"/>
    <col min="31" max="31" width="6.140625" customWidth="1"/>
  </cols>
  <sheetData>
    <row r="1" spans="1:31" x14ac:dyDescent="0.25">
      <c r="A1" s="431">
        <v>1</v>
      </c>
      <c r="B1" s="431">
        <f t="shared" ref="B1:AC1" si="0">_CT_TT</f>
        <v>2</v>
      </c>
      <c r="C1" s="475">
        <f t="shared" si="0"/>
        <v>3</v>
      </c>
      <c r="D1" s="475">
        <f t="shared" si="0"/>
        <v>4</v>
      </c>
      <c r="E1" s="475">
        <f t="shared" si="0"/>
        <v>5</v>
      </c>
      <c r="F1" s="475">
        <f t="shared" si="0"/>
        <v>6</v>
      </c>
      <c r="G1" s="475">
        <f t="shared" si="0"/>
        <v>7</v>
      </c>
      <c r="H1" s="475">
        <f t="shared" si="0"/>
        <v>8</v>
      </c>
      <c r="I1" s="475">
        <f t="shared" si="0"/>
        <v>9</v>
      </c>
      <c r="J1" s="475">
        <f t="shared" si="0"/>
        <v>10</v>
      </c>
      <c r="K1" s="475">
        <f t="shared" si="0"/>
        <v>11</v>
      </c>
      <c r="L1" s="475">
        <f t="shared" si="0"/>
        <v>12</v>
      </c>
      <c r="M1" s="475">
        <f t="shared" si="0"/>
        <v>13</v>
      </c>
      <c r="N1" s="475">
        <f t="shared" si="0"/>
        <v>14</v>
      </c>
      <c r="O1" s="475">
        <f t="shared" si="0"/>
        <v>15</v>
      </c>
      <c r="P1" s="475">
        <f t="shared" si="0"/>
        <v>16</v>
      </c>
      <c r="Q1" s="475">
        <f t="shared" si="0"/>
        <v>17</v>
      </c>
      <c r="R1" s="475">
        <f t="shared" si="0"/>
        <v>18</v>
      </c>
      <c r="S1" s="475">
        <f t="shared" si="0"/>
        <v>19</v>
      </c>
      <c r="T1" s="475">
        <f t="shared" si="0"/>
        <v>20</v>
      </c>
      <c r="U1" s="475">
        <f t="shared" si="0"/>
        <v>21</v>
      </c>
      <c r="V1" s="475">
        <f t="shared" si="0"/>
        <v>22</v>
      </c>
      <c r="W1" s="475">
        <f t="shared" si="0"/>
        <v>23</v>
      </c>
      <c r="X1" s="475">
        <f t="shared" si="0"/>
        <v>24</v>
      </c>
      <c r="Y1" s="475">
        <f t="shared" si="0"/>
        <v>25</v>
      </c>
      <c r="Z1" s="475">
        <f t="shared" si="0"/>
        <v>26</v>
      </c>
      <c r="AA1" s="523">
        <f t="shared" si="0"/>
        <v>27</v>
      </c>
      <c r="AB1" s="475">
        <f t="shared" si="0"/>
        <v>28</v>
      </c>
      <c r="AC1" s="475">
        <f t="shared" si="0"/>
        <v>29</v>
      </c>
    </row>
    <row r="2" spans="1:31" ht="31.5" x14ac:dyDescent="0.5">
      <c r="N2" s="476">
        <v>50</v>
      </c>
      <c r="U2" s="637" t="s">
        <v>7814</v>
      </c>
      <c r="V2" s="637"/>
      <c r="W2" s="637"/>
      <c r="X2" s="637"/>
      <c r="Y2" s="637"/>
      <c r="Z2" s="637"/>
      <c r="AA2" s="637"/>
      <c r="AE2" s="513">
        <f>MAX(AE3:AE39999)</f>
        <v>1</v>
      </c>
    </row>
    <row r="3" spans="1:31" s="400" customFormat="1" x14ac:dyDescent="0.25">
      <c r="A3" s="433" t="s">
        <v>7803</v>
      </c>
      <c r="B3" s="434" t="s">
        <v>7804</v>
      </c>
      <c r="C3" s="434" t="s">
        <v>2211</v>
      </c>
      <c r="D3" s="434" t="s">
        <v>1513</v>
      </c>
      <c r="E3" s="434" t="s">
        <v>7805</v>
      </c>
      <c r="F3" s="434" t="s">
        <v>7823</v>
      </c>
      <c r="G3" s="434" t="s">
        <v>7808</v>
      </c>
      <c r="H3" s="434" t="s">
        <v>7870</v>
      </c>
      <c r="I3" s="434" t="s">
        <v>7806</v>
      </c>
      <c r="J3" s="434"/>
      <c r="K3" s="434" t="s">
        <v>7807</v>
      </c>
      <c r="L3" s="434" t="s">
        <v>7811</v>
      </c>
      <c r="M3" s="434" t="s">
        <v>7810</v>
      </c>
      <c r="N3" s="435" t="s">
        <v>7812</v>
      </c>
      <c r="O3" s="435" t="s">
        <v>7813</v>
      </c>
      <c r="P3" s="429"/>
      <c r="Q3" s="423"/>
      <c r="R3" s="423"/>
      <c r="S3" s="423"/>
      <c r="T3" s="423"/>
      <c r="U3" s="424" t="s">
        <v>3</v>
      </c>
      <c r="V3" s="424" t="s">
        <v>7798</v>
      </c>
      <c r="W3" s="424" t="s">
        <v>7799</v>
      </c>
      <c r="X3" s="424" t="s">
        <v>7800</v>
      </c>
      <c r="Y3" s="424" t="s">
        <v>7801</v>
      </c>
      <c r="Z3" s="424" t="s">
        <v>2212</v>
      </c>
      <c r="AA3" s="524" t="s">
        <v>7802</v>
      </c>
      <c r="AB3" s="399" t="s">
        <v>2211</v>
      </c>
      <c r="AC3" s="399" t="s">
        <v>7571</v>
      </c>
    </row>
    <row r="4" spans="1:31" s="400" customFormat="1" x14ac:dyDescent="0.25">
      <c r="A4" s="433"/>
      <c r="B4" s="434"/>
      <c r="C4" s="434"/>
      <c r="D4" s="434"/>
      <c r="E4" s="434"/>
      <c r="F4" s="434"/>
      <c r="G4" s="434"/>
      <c r="H4" s="434"/>
      <c r="I4" s="434"/>
      <c r="J4" s="434"/>
      <c r="K4" s="434"/>
      <c r="L4" s="434"/>
      <c r="M4" s="434"/>
      <c r="N4" s="435"/>
      <c r="O4" s="435"/>
      <c r="P4" s="429"/>
      <c r="Q4" s="423"/>
      <c r="R4" s="423"/>
      <c r="S4" s="423"/>
      <c r="T4" s="423"/>
      <c r="U4" s="424"/>
      <c r="V4" s="424"/>
      <c r="W4" s="424"/>
      <c r="X4" s="424"/>
      <c r="Y4" s="424"/>
      <c r="Z4" s="424"/>
      <c r="AA4" s="524"/>
      <c r="AB4" s="425"/>
      <c r="AC4" s="426"/>
    </row>
    <row r="5" spans="1:31" x14ac:dyDescent="0.25">
      <c r="A5" s="436" t="str">
        <f t="shared" ref="A5:A68" si="1">C5&amp;"-"&amp;B5</f>
        <v>CC1CB11-CC-1</v>
      </c>
      <c r="B5" s="436">
        <f>COUNTIF(AC$4:AC5,AC5)</f>
        <v>1</v>
      </c>
      <c r="C5" s="436" t="str">
        <f t="shared" ref="C5:C68" si="2">_CT_MaHP1</f>
        <v>CC1CB11-CC</v>
      </c>
      <c r="D5" s="436">
        <f>VLOOKUP(C5,'LICH THI'!C:AA,12,0)</f>
        <v>24</v>
      </c>
      <c r="E5" s="436">
        <f>VLOOKUP(C5,'LICH THI'!C:AA,13,0)</f>
        <v>24</v>
      </c>
      <c r="F5" s="436">
        <f>IF(G5="","",IF(G5=H5,D5-(H5-1)*E5,E5))</f>
        <v>24</v>
      </c>
      <c r="G5" s="436">
        <f>VLOOKUP(C5,'LICH THI'!C:AA,14,0)</f>
        <v>1</v>
      </c>
      <c r="H5" s="436">
        <f t="shared" ref="H5:H68" si="3">IF(E5=0,"",TRUNC((B5+E5-1)/E5))</f>
        <v>1</v>
      </c>
      <c r="I5" s="436" t="str">
        <f t="shared" ref="I5:I68" si="4">W5&amp;" "&amp;X5</f>
        <v>Phạm Văn An</v>
      </c>
      <c r="J5" s="436"/>
      <c r="K5" s="436">
        <f t="shared" ref="K5:K68" si="5">IF(G5=1,1,IF(H5&lt;G5,H5+1,1))</f>
        <v>1</v>
      </c>
      <c r="L5" s="436" t="str">
        <f t="shared" ref="L5:L68" si="6">C5&amp;"-"&amp;K5</f>
        <v>CC1CB11-CC-1</v>
      </c>
      <c r="M5" s="436">
        <f t="shared" ref="M5:M68" si="7">IF(E5=0,"",MOD(MID(C5,6,2),E5))</f>
        <v>11</v>
      </c>
      <c r="N5" s="437">
        <f>IF(F5=0,"",(K5-1)*$N$2+1+MOD(B5-M5,F5))</f>
        <v>15</v>
      </c>
      <c r="O5" s="437"/>
      <c r="P5" s="430" t="str">
        <f t="shared" ref="P5:P68" si="8">IF(MOD(20*O5,10)&lt;&gt;0,"SAI","")</f>
        <v/>
      </c>
      <c r="U5" s="177">
        <v>1</v>
      </c>
      <c r="V5" s="177" t="s">
        <v>4574</v>
      </c>
      <c r="W5" s="177" t="s">
        <v>2738</v>
      </c>
      <c r="X5" s="177" t="s">
        <v>3492</v>
      </c>
      <c r="Y5" s="177" t="s">
        <v>7227</v>
      </c>
      <c r="Z5" s="177" t="s">
        <v>7311</v>
      </c>
      <c r="AA5" s="525" t="s">
        <v>7229</v>
      </c>
      <c r="AB5" s="399" t="str">
        <f t="shared" ref="AB5:AB68" si="9">_CT_MaHP</f>
        <v>CC1CB11</v>
      </c>
      <c r="AC5" s="399" t="str">
        <f t="shared" ref="AC5:AC68" si="10">_CT_MaHe</f>
        <v>CC1CB11-CC</v>
      </c>
      <c r="AD5" t="str">
        <f>Y5&amp;"-"&amp;VLOOKUP(AC5,'LICH THI'!C:AA,9,0)</f>
        <v>64CCKX3020-42470</v>
      </c>
      <c r="AE5">
        <f t="shared" ref="AE5:AE68" si="11">COUNTIF(AD5,AD:AD)</f>
        <v>1</v>
      </c>
    </row>
    <row r="6" spans="1:31" x14ac:dyDescent="0.25">
      <c r="A6" s="436" t="str">
        <f t="shared" si="1"/>
        <v>CC1CB11-CC-2</v>
      </c>
      <c r="B6" s="436">
        <f>COUNTIF(AC$4:AC6,AC6)</f>
        <v>2</v>
      </c>
      <c r="C6" s="436" t="str">
        <f t="shared" si="2"/>
        <v>CC1CB11-CC</v>
      </c>
      <c r="D6" s="436">
        <f>VLOOKUP(C6,'LICH THI'!C:AA,12,0)</f>
        <v>24</v>
      </c>
      <c r="E6" s="436">
        <f>VLOOKUP(C6,'LICH THI'!C:AA,13,0)</f>
        <v>24</v>
      </c>
      <c r="F6" s="436">
        <f t="shared" ref="F6:F69" si="12">IF(G6="","",IF(G6=H6,D6-(H6-1)*E6,E6))</f>
        <v>24</v>
      </c>
      <c r="G6" s="436">
        <f>VLOOKUP(C6,'LICH THI'!C:AA,14,0)</f>
        <v>1</v>
      </c>
      <c r="H6" s="436">
        <f t="shared" si="3"/>
        <v>1</v>
      </c>
      <c r="I6" s="436" t="str">
        <f t="shared" si="4"/>
        <v>Phạm Văn Bình</v>
      </c>
      <c r="J6" s="436"/>
      <c r="K6" s="436">
        <f t="shared" si="5"/>
        <v>1</v>
      </c>
      <c r="L6" s="436" t="str">
        <f t="shared" si="6"/>
        <v>CC1CB11-CC-1</v>
      </c>
      <c r="M6" s="436">
        <f t="shared" si="7"/>
        <v>11</v>
      </c>
      <c r="N6" s="437">
        <f t="shared" ref="N6:N69" si="13">IF(F6=0,"",(K6-1)*$N$2+1+MOD(B6-M6,F6))</f>
        <v>16</v>
      </c>
      <c r="O6" s="437"/>
      <c r="P6" s="430" t="str">
        <f t="shared" si="8"/>
        <v/>
      </c>
      <c r="U6" s="177">
        <v>7</v>
      </c>
      <c r="V6" s="177" t="s">
        <v>4587</v>
      </c>
      <c r="W6" s="177" t="s">
        <v>2738</v>
      </c>
      <c r="X6" s="177" t="s">
        <v>2605</v>
      </c>
      <c r="Y6" s="177" t="s">
        <v>4637</v>
      </c>
      <c r="Z6" s="177" t="s">
        <v>7311</v>
      </c>
      <c r="AA6" s="525" t="s">
        <v>4638</v>
      </c>
      <c r="AB6" s="399" t="str">
        <f t="shared" si="9"/>
        <v>CC1CB11</v>
      </c>
      <c r="AC6" s="399" t="str">
        <f t="shared" si="10"/>
        <v>CC1CB11-CC</v>
      </c>
      <c r="AD6" t="str">
        <f>Y6&amp;"-"&amp;VLOOKUP(AC6,'LICH THI'!C:AA,9,0)</f>
        <v>64CCCC3001-42470</v>
      </c>
      <c r="AE6">
        <f t="shared" si="11"/>
        <v>1</v>
      </c>
    </row>
    <row r="7" spans="1:31" x14ac:dyDescent="0.25">
      <c r="A7" s="436" t="str">
        <f t="shared" si="1"/>
        <v>CC1CB11-CC-3</v>
      </c>
      <c r="B7" s="436">
        <f>COUNTIF(AC$4:AC7,AC7)</f>
        <v>3</v>
      </c>
      <c r="C7" s="436" t="str">
        <f t="shared" si="2"/>
        <v>CC1CB11-CC</v>
      </c>
      <c r="D7" s="436">
        <f>VLOOKUP(C7,'LICH THI'!C:AA,12,0)</f>
        <v>24</v>
      </c>
      <c r="E7" s="436">
        <f>VLOOKUP(C7,'LICH THI'!C:AA,13,0)</f>
        <v>24</v>
      </c>
      <c r="F7" s="436">
        <f t="shared" si="12"/>
        <v>24</v>
      </c>
      <c r="G7" s="436">
        <f>VLOOKUP(C7,'LICH THI'!C:AA,14,0)</f>
        <v>1</v>
      </c>
      <c r="H7" s="436">
        <f t="shared" si="3"/>
        <v>1</v>
      </c>
      <c r="I7" s="436" t="str">
        <f t="shared" si="4"/>
        <v>Phạm Văn Cường</v>
      </c>
      <c r="J7" s="436"/>
      <c r="K7" s="436">
        <f t="shared" si="5"/>
        <v>1</v>
      </c>
      <c r="L7" s="436" t="str">
        <f t="shared" si="6"/>
        <v>CC1CB11-CC-1</v>
      </c>
      <c r="M7" s="436">
        <f t="shared" si="7"/>
        <v>11</v>
      </c>
      <c r="N7" s="437">
        <f t="shared" si="13"/>
        <v>17</v>
      </c>
      <c r="O7" s="437"/>
      <c r="P7" s="430" t="str">
        <f t="shared" si="8"/>
        <v/>
      </c>
      <c r="U7" s="177">
        <v>9</v>
      </c>
      <c r="V7" s="177" t="s">
        <v>4587</v>
      </c>
      <c r="W7" s="177" t="s">
        <v>2738</v>
      </c>
      <c r="X7" s="177" t="s">
        <v>2735</v>
      </c>
      <c r="Y7" s="177" t="s">
        <v>6887</v>
      </c>
      <c r="Z7" s="177" t="s">
        <v>7311</v>
      </c>
      <c r="AA7" s="525" t="s">
        <v>2733</v>
      </c>
      <c r="AB7" s="399" t="str">
        <f t="shared" si="9"/>
        <v>CC1CB11</v>
      </c>
      <c r="AC7" s="399" t="str">
        <f t="shared" si="10"/>
        <v>CC1CB11-CC</v>
      </c>
      <c r="AD7" t="str">
        <f>Y7&amp;"-"&amp;VLOOKUP(AC7,'LICH THI'!C:AA,9,0)</f>
        <v>64CCCD3070-42470</v>
      </c>
      <c r="AE7">
        <f t="shared" si="11"/>
        <v>1</v>
      </c>
    </row>
    <row r="8" spans="1:31" x14ac:dyDescent="0.25">
      <c r="A8" s="436" t="str">
        <f t="shared" si="1"/>
        <v>CC1CB11-CC-4</v>
      </c>
      <c r="B8" s="436">
        <f>COUNTIF(AC$4:AC8,AC8)</f>
        <v>4</v>
      </c>
      <c r="C8" s="436" t="str">
        <f t="shared" si="2"/>
        <v>CC1CB11-CC</v>
      </c>
      <c r="D8" s="436">
        <f>VLOOKUP(C8,'LICH THI'!C:AA,12,0)</f>
        <v>24</v>
      </c>
      <c r="E8" s="436">
        <f>VLOOKUP(C8,'LICH THI'!C:AA,13,0)</f>
        <v>24</v>
      </c>
      <c r="F8" s="436">
        <f t="shared" si="12"/>
        <v>24</v>
      </c>
      <c r="G8" s="436">
        <f>VLOOKUP(C8,'LICH THI'!C:AA,14,0)</f>
        <v>1</v>
      </c>
      <c r="H8" s="436">
        <f t="shared" si="3"/>
        <v>1</v>
      </c>
      <c r="I8" s="436" t="str">
        <f t="shared" si="4"/>
        <v>Nguyễn Minh Chiến</v>
      </c>
      <c r="J8" s="436"/>
      <c r="K8" s="436">
        <f t="shared" si="5"/>
        <v>1</v>
      </c>
      <c r="L8" s="436" t="str">
        <f t="shared" si="6"/>
        <v>CC1CB11-CC-1</v>
      </c>
      <c r="M8" s="436">
        <f t="shared" si="7"/>
        <v>11</v>
      </c>
      <c r="N8" s="437">
        <f t="shared" si="13"/>
        <v>18</v>
      </c>
      <c r="O8" s="437"/>
      <c r="P8" s="430" t="str">
        <f t="shared" si="8"/>
        <v/>
      </c>
      <c r="U8" s="177">
        <v>8</v>
      </c>
      <c r="V8" s="177" t="s">
        <v>4587</v>
      </c>
      <c r="W8" s="177" t="s">
        <v>2708</v>
      </c>
      <c r="X8" s="177" t="s">
        <v>2709</v>
      </c>
      <c r="Y8" s="177" t="s">
        <v>7314</v>
      </c>
      <c r="Z8" s="177" t="s">
        <v>7311</v>
      </c>
      <c r="AA8" s="525" t="s">
        <v>4129</v>
      </c>
      <c r="AB8" s="399" t="str">
        <f t="shared" si="9"/>
        <v>CC1CB11</v>
      </c>
      <c r="AC8" s="399" t="str">
        <f t="shared" si="10"/>
        <v>CC1CB11-CC</v>
      </c>
      <c r="AD8" t="str">
        <f>Y8&amp;"-"&amp;VLOOKUP(AC8,'LICH THI'!C:AA,9,0)</f>
        <v>64CCCD3064-42470</v>
      </c>
      <c r="AE8">
        <f t="shared" si="11"/>
        <v>1</v>
      </c>
    </row>
    <row r="9" spans="1:31" x14ac:dyDescent="0.25">
      <c r="A9" s="436" t="str">
        <f t="shared" si="1"/>
        <v>CC1CB11-CC-5</v>
      </c>
      <c r="B9" s="436">
        <f>COUNTIF(AC$4:AC9,AC9)</f>
        <v>5</v>
      </c>
      <c r="C9" s="436" t="str">
        <f t="shared" si="2"/>
        <v>CC1CB11-CC</v>
      </c>
      <c r="D9" s="436">
        <f>VLOOKUP(C9,'LICH THI'!C:AA,12,0)</f>
        <v>24</v>
      </c>
      <c r="E9" s="436">
        <f>VLOOKUP(C9,'LICH THI'!C:AA,13,0)</f>
        <v>24</v>
      </c>
      <c r="F9" s="436">
        <f t="shared" si="12"/>
        <v>24</v>
      </c>
      <c r="G9" s="436">
        <f>VLOOKUP(C9,'LICH THI'!C:AA,14,0)</f>
        <v>1</v>
      </c>
      <c r="H9" s="436">
        <f t="shared" si="3"/>
        <v>1</v>
      </c>
      <c r="I9" s="436" t="str">
        <f t="shared" si="4"/>
        <v>Trần Thanh Đức</v>
      </c>
      <c r="J9" s="436"/>
      <c r="K9" s="436">
        <f t="shared" si="5"/>
        <v>1</v>
      </c>
      <c r="L9" s="436" t="str">
        <f t="shared" si="6"/>
        <v>CC1CB11-CC-1</v>
      </c>
      <c r="M9" s="436">
        <f t="shared" si="7"/>
        <v>11</v>
      </c>
      <c r="N9" s="437">
        <f t="shared" si="13"/>
        <v>19</v>
      </c>
      <c r="O9" s="437"/>
      <c r="P9" s="430" t="str">
        <f t="shared" si="8"/>
        <v/>
      </c>
      <c r="U9" s="177">
        <v>10</v>
      </c>
      <c r="V9" s="177" t="s">
        <v>4587</v>
      </c>
      <c r="W9" s="177" t="s">
        <v>2852</v>
      </c>
      <c r="X9" s="177" t="s">
        <v>2948</v>
      </c>
      <c r="Y9" s="177" t="s">
        <v>4588</v>
      </c>
      <c r="Z9" s="177" t="s">
        <v>7311</v>
      </c>
      <c r="AA9" s="525" t="s">
        <v>4589</v>
      </c>
      <c r="AB9" s="399" t="str">
        <f t="shared" si="9"/>
        <v>CC1CB11</v>
      </c>
      <c r="AC9" s="399" t="str">
        <f t="shared" si="10"/>
        <v>CC1CB11-CC</v>
      </c>
      <c r="AD9" t="str">
        <f>Y9&amp;"-"&amp;VLOOKUP(AC9,'LICH THI'!C:AA,9,0)</f>
        <v>64CCCD3054-42470</v>
      </c>
      <c r="AE9">
        <f t="shared" si="11"/>
        <v>1</v>
      </c>
    </row>
    <row r="10" spans="1:31" x14ac:dyDescent="0.25">
      <c r="A10" s="436" t="str">
        <f t="shared" si="1"/>
        <v>CC1CB11-CC-6</v>
      </c>
      <c r="B10" s="436">
        <f>COUNTIF(AC$4:AC10,AC10)</f>
        <v>6</v>
      </c>
      <c r="C10" s="436" t="str">
        <f t="shared" si="2"/>
        <v>CC1CB11-CC</v>
      </c>
      <c r="D10" s="436">
        <f>VLOOKUP(C10,'LICH THI'!C:AA,12,0)</f>
        <v>24</v>
      </c>
      <c r="E10" s="436">
        <f>VLOOKUP(C10,'LICH THI'!C:AA,13,0)</f>
        <v>24</v>
      </c>
      <c r="F10" s="436">
        <f t="shared" si="12"/>
        <v>24</v>
      </c>
      <c r="G10" s="436">
        <f>VLOOKUP(C10,'LICH THI'!C:AA,14,0)</f>
        <v>1</v>
      </c>
      <c r="H10" s="436">
        <f t="shared" si="3"/>
        <v>1</v>
      </c>
      <c r="I10" s="436" t="str">
        <f t="shared" si="4"/>
        <v>Trần Văn Đức</v>
      </c>
      <c r="J10" s="436"/>
      <c r="K10" s="436">
        <f t="shared" si="5"/>
        <v>1</v>
      </c>
      <c r="L10" s="436" t="str">
        <f t="shared" si="6"/>
        <v>CC1CB11-CC-1</v>
      </c>
      <c r="M10" s="436">
        <f t="shared" si="7"/>
        <v>11</v>
      </c>
      <c r="N10" s="437">
        <f t="shared" si="13"/>
        <v>20</v>
      </c>
      <c r="O10" s="437"/>
      <c r="P10" s="430" t="str">
        <f t="shared" si="8"/>
        <v/>
      </c>
      <c r="U10" s="177">
        <v>11</v>
      </c>
      <c r="V10" s="177" t="s">
        <v>4587</v>
      </c>
      <c r="W10" s="177" t="s">
        <v>2757</v>
      </c>
      <c r="X10" s="177" t="s">
        <v>2948</v>
      </c>
      <c r="Y10" s="177" t="s">
        <v>4639</v>
      </c>
      <c r="Z10" s="177" t="s">
        <v>7311</v>
      </c>
      <c r="AA10" s="525" t="s">
        <v>4640</v>
      </c>
      <c r="AB10" s="399" t="str">
        <f t="shared" si="9"/>
        <v>CC1CB11</v>
      </c>
      <c r="AC10" s="399" t="str">
        <f t="shared" si="10"/>
        <v>CC1CB11-CC</v>
      </c>
      <c r="AD10" t="str">
        <f>Y10&amp;"-"&amp;VLOOKUP(AC10,'LICH THI'!C:AA,9,0)</f>
        <v>64CCCD3076-42470</v>
      </c>
      <c r="AE10">
        <f t="shared" si="11"/>
        <v>1</v>
      </c>
    </row>
    <row r="11" spans="1:31" x14ac:dyDescent="0.25">
      <c r="A11" s="436" t="str">
        <f t="shared" si="1"/>
        <v>CC1CB11-CC-7</v>
      </c>
      <c r="B11" s="436">
        <f>COUNTIF(AC$4:AC11,AC11)</f>
        <v>7</v>
      </c>
      <c r="C11" s="436" t="str">
        <f t="shared" si="2"/>
        <v>CC1CB11-CC</v>
      </c>
      <c r="D11" s="436">
        <f>VLOOKUP(C11,'LICH THI'!C:AA,12,0)</f>
        <v>24</v>
      </c>
      <c r="E11" s="436">
        <f>VLOOKUP(C11,'LICH THI'!C:AA,13,0)</f>
        <v>24</v>
      </c>
      <c r="F11" s="436">
        <f t="shared" si="12"/>
        <v>24</v>
      </c>
      <c r="G11" s="436">
        <f>VLOOKUP(C11,'LICH THI'!C:AA,14,0)</f>
        <v>1</v>
      </c>
      <c r="H11" s="436">
        <f t="shared" si="3"/>
        <v>1</v>
      </c>
      <c r="I11" s="436" t="str">
        <f t="shared" si="4"/>
        <v>Nguyễn Hải Hiệp</v>
      </c>
      <c r="J11" s="436"/>
      <c r="K11" s="436">
        <f t="shared" si="5"/>
        <v>1</v>
      </c>
      <c r="L11" s="436" t="str">
        <f t="shared" si="6"/>
        <v>CC1CB11-CC-1</v>
      </c>
      <c r="M11" s="436">
        <f t="shared" si="7"/>
        <v>11</v>
      </c>
      <c r="N11" s="437">
        <f t="shared" si="13"/>
        <v>21</v>
      </c>
      <c r="O11" s="437"/>
      <c r="P11" s="430" t="str">
        <f t="shared" si="8"/>
        <v/>
      </c>
      <c r="U11" s="177">
        <v>12</v>
      </c>
      <c r="V11" s="177" t="s">
        <v>4587</v>
      </c>
      <c r="W11" s="177" t="s">
        <v>4705</v>
      </c>
      <c r="X11" s="177" t="s">
        <v>4886</v>
      </c>
      <c r="Y11" s="177" t="s">
        <v>6415</v>
      </c>
      <c r="Z11" s="177" t="s">
        <v>7311</v>
      </c>
      <c r="AA11" s="525" t="s">
        <v>2796</v>
      </c>
      <c r="AB11" s="399" t="str">
        <f t="shared" si="9"/>
        <v>CC1CB11</v>
      </c>
      <c r="AC11" s="399" t="str">
        <f t="shared" si="10"/>
        <v>CC1CB11-CC</v>
      </c>
      <c r="AD11" t="str">
        <f>Y11&amp;"-"&amp;VLOOKUP(AC11,'LICH THI'!C:AA,9,0)</f>
        <v>64CCCD3118-42470</v>
      </c>
      <c r="AE11">
        <f t="shared" si="11"/>
        <v>1</v>
      </c>
    </row>
    <row r="12" spans="1:31" x14ac:dyDescent="0.25">
      <c r="A12" s="436" t="str">
        <f t="shared" si="1"/>
        <v>CC1CB11-CC-8</v>
      </c>
      <c r="B12" s="436">
        <f>COUNTIF(AC$4:AC12,AC12)</f>
        <v>8</v>
      </c>
      <c r="C12" s="436" t="str">
        <f t="shared" si="2"/>
        <v>CC1CB11-CC</v>
      </c>
      <c r="D12" s="436">
        <f>VLOOKUP(C12,'LICH THI'!C:AA,12,0)</f>
        <v>24</v>
      </c>
      <c r="E12" s="436">
        <f>VLOOKUP(C12,'LICH THI'!C:AA,13,0)</f>
        <v>24</v>
      </c>
      <c r="F12" s="436">
        <f t="shared" si="12"/>
        <v>24</v>
      </c>
      <c r="G12" s="436">
        <f>VLOOKUP(C12,'LICH THI'!C:AA,14,0)</f>
        <v>1</v>
      </c>
      <c r="H12" s="436">
        <f t="shared" si="3"/>
        <v>1</v>
      </c>
      <c r="I12" s="436" t="str">
        <f t="shared" si="4"/>
        <v>Phạm Mạnh Hiếu</v>
      </c>
      <c r="J12" s="436"/>
      <c r="K12" s="436">
        <f t="shared" si="5"/>
        <v>1</v>
      </c>
      <c r="L12" s="436" t="str">
        <f t="shared" si="6"/>
        <v>CC1CB11-CC-1</v>
      </c>
      <c r="M12" s="436">
        <f t="shared" si="7"/>
        <v>11</v>
      </c>
      <c r="N12" s="437">
        <f t="shared" si="13"/>
        <v>22</v>
      </c>
      <c r="O12" s="437"/>
      <c r="P12" s="430" t="str">
        <f t="shared" si="8"/>
        <v/>
      </c>
      <c r="U12" s="177">
        <v>2</v>
      </c>
      <c r="V12" s="177" t="s">
        <v>4574</v>
      </c>
      <c r="W12" s="177" t="s">
        <v>6804</v>
      </c>
      <c r="X12" s="177" t="s">
        <v>2754</v>
      </c>
      <c r="Y12" s="177" t="s">
        <v>6882</v>
      </c>
      <c r="Z12" s="177" t="s">
        <v>7311</v>
      </c>
      <c r="AA12" s="525" t="s">
        <v>6884</v>
      </c>
      <c r="AB12" s="399" t="str">
        <f t="shared" si="9"/>
        <v>CC1CB11</v>
      </c>
      <c r="AC12" s="399" t="str">
        <f t="shared" si="10"/>
        <v>CC1CB11-CC</v>
      </c>
      <c r="AD12" t="str">
        <f>Y12&amp;"-"&amp;VLOOKUP(AC12,'LICH THI'!C:AA,9,0)</f>
        <v>64CCCD3008-42470</v>
      </c>
      <c r="AE12">
        <f t="shared" si="11"/>
        <v>1</v>
      </c>
    </row>
    <row r="13" spans="1:31" x14ac:dyDescent="0.25">
      <c r="A13" s="436" t="str">
        <f t="shared" si="1"/>
        <v>CC1CB11-CC-9</v>
      </c>
      <c r="B13" s="436">
        <f>COUNTIF(AC$4:AC13,AC13)</f>
        <v>9</v>
      </c>
      <c r="C13" s="436" t="str">
        <f t="shared" si="2"/>
        <v>CC1CB11-CC</v>
      </c>
      <c r="D13" s="436">
        <f>VLOOKUP(C13,'LICH THI'!C:AA,12,0)</f>
        <v>24</v>
      </c>
      <c r="E13" s="436">
        <f>VLOOKUP(C13,'LICH THI'!C:AA,13,0)</f>
        <v>24</v>
      </c>
      <c r="F13" s="436">
        <f t="shared" si="12"/>
        <v>24</v>
      </c>
      <c r="G13" s="436">
        <f>VLOOKUP(C13,'LICH THI'!C:AA,14,0)</f>
        <v>1</v>
      </c>
      <c r="H13" s="436">
        <f t="shared" si="3"/>
        <v>1</v>
      </c>
      <c r="I13" s="436" t="str">
        <f t="shared" si="4"/>
        <v>Nguyễn Văn Hưởng</v>
      </c>
      <c r="J13" s="436"/>
      <c r="K13" s="436">
        <f t="shared" si="5"/>
        <v>1</v>
      </c>
      <c r="L13" s="436" t="str">
        <f t="shared" si="6"/>
        <v>CC1CB11-CC-1</v>
      </c>
      <c r="M13" s="436">
        <f t="shared" si="7"/>
        <v>11</v>
      </c>
      <c r="N13" s="437">
        <f t="shared" si="13"/>
        <v>23</v>
      </c>
      <c r="O13" s="437"/>
      <c r="P13" s="430" t="str">
        <f t="shared" si="8"/>
        <v/>
      </c>
      <c r="U13" s="177">
        <v>24</v>
      </c>
      <c r="V13" s="177" t="s">
        <v>4657</v>
      </c>
      <c r="W13" s="177" t="s">
        <v>2741</v>
      </c>
      <c r="X13" s="177" t="s">
        <v>2758</v>
      </c>
      <c r="Y13" s="177" t="s">
        <v>6625</v>
      </c>
      <c r="Z13" s="177" t="s">
        <v>7311</v>
      </c>
      <c r="AA13" s="525" t="s">
        <v>6626</v>
      </c>
      <c r="AB13" s="399" t="str">
        <f t="shared" si="9"/>
        <v>CC1CB11</v>
      </c>
      <c r="AC13" s="399" t="str">
        <f t="shared" si="10"/>
        <v>CC1CB11-CC</v>
      </c>
      <c r="AD13" t="str">
        <f>Y13&amp;"-"&amp;VLOOKUP(AC13,'LICH THI'!C:AA,9,0)</f>
        <v>65CCCD20156-42470</v>
      </c>
      <c r="AE13">
        <f t="shared" si="11"/>
        <v>1</v>
      </c>
    </row>
    <row r="14" spans="1:31" x14ac:dyDescent="0.25">
      <c r="A14" s="436" t="str">
        <f t="shared" si="1"/>
        <v>CC1CB11-CC-10</v>
      </c>
      <c r="B14" s="436">
        <f>COUNTIF(AC$4:AC14,AC14)</f>
        <v>10</v>
      </c>
      <c r="C14" s="436" t="str">
        <f t="shared" si="2"/>
        <v>CC1CB11-CC</v>
      </c>
      <c r="D14" s="436">
        <f>VLOOKUP(C14,'LICH THI'!C:AA,12,0)</f>
        <v>24</v>
      </c>
      <c r="E14" s="436">
        <f>VLOOKUP(C14,'LICH THI'!C:AA,13,0)</f>
        <v>24</v>
      </c>
      <c r="F14" s="436">
        <f t="shared" si="12"/>
        <v>24</v>
      </c>
      <c r="G14" s="436">
        <f>VLOOKUP(C14,'LICH THI'!C:AA,14,0)</f>
        <v>1</v>
      </c>
      <c r="H14" s="436">
        <f t="shared" si="3"/>
        <v>1</v>
      </c>
      <c r="I14" s="436" t="str">
        <f t="shared" si="4"/>
        <v>Ngô Trí Lễ</v>
      </c>
      <c r="J14" s="436"/>
      <c r="K14" s="436">
        <f t="shared" si="5"/>
        <v>1</v>
      </c>
      <c r="L14" s="436" t="str">
        <f t="shared" si="6"/>
        <v>CC1CB11-CC-1</v>
      </c>
      <c r="M14" s="436">
        <f t="shared" si="7"/>
        <v>11</v>
      </c>
      <c r="N14" s="437">
        <f t="shared" si="13"/>
        <v>24</v>
      </c>
      <c r="O14" s="437"/>
      <c r="P14" s="430" t="str">
        <f t="shared" si="8"/>
        <v/>
      </c>
      <c r="U14" s="177">
        <v>13</v>
      </c>
      <c r="V14" s="177" t="s">
        <v>4587</v>
      </c>
      <c r="W14" s="177" t="s">
        <v>5489</v>
      </c>
      <c r="X14" s="177" t="s">
        <v>6416</v>
      </c>
      <c r="Y14" s="177" t="s">
        <v>6417</v>
      </c>
      <c r="Z14" s="177" t="s">
        <v>7311</v>
      </c>
      <c r="AA14" s="525" t="s">
        <v>2867</v>
      </c>
      <c r="AB14" s="399" t="str">
        <f t="shared" si="9"/>
        <v>CC1CB11</v>
      </c>
      <c r="AC14" s="399" t="str">
        <f t="shared" si="10"/>
        <v>CC1CB11-CC</v>
      </c>
      <c r="AD14" t="str">
        <f>Y14&amp;"-"&amp;VLOOKUP(AC14,'LICH THI'!C:AA,9,0)</f>
        <v>64CCCD3115-42470</v>
      </c>
      <c r="AE14">
        <f t="shared" si="11"/>
        <v>1</v>
      </c>
    </row>
    <row r="15" spans="1:31" x14ac:dyDescent="0.25">
      <c r="A15" s="436" t="str">
        <f t="shared" si="1"/>
        <v>CC1CB11-CC-11</v>
      </c>
      <c r="B15" s="436">
        <f>COUNTIF(AC$4:AC15,AC15)</f>
        <v>11</v>
      </c>
      <c r="C15" s="436" t="str">
        <f t="shared" si="2"/>
        <v>CC1CB11-CC</v>
      </c>
      <c r="D15" s="436">
        <f>VLOOKUP(C15,'LICH THI'!C:AA,12,0)</f>
        <v>24</v>
      </c>
      <c r="E15" s="436">
        <f>VLOOKUP(C15,'LICH THI'!C:AA,13,0)</f>
        <v>24</v>
      </c>
      <c r="F15" s="436">
        <f t="shared" si="12"/>
        <v>24</v>
      </c>
      <c r="G15" s="436">
        <f>VLOOKUP(C15,'LICH THI'!C:AA,14,0)</f>
        <v>1</v>
      </c>
      <c r="H15" s="436">
        <f t="shared" si="3"/>
        <v>1</v>
      </c>
      <c r="I15" s="436" t="str">
        <f t="shared" si="4"/>
        <v>Quách Mạnh Linh</v>
      </c>
      <c r="J15" s="436"/>
      <c r="K15" s="436">
        <f t="shared" si="5"/>
        <v>1</v>
      </c>
      <c r="L15" s="436" t="str">
        <f t="shared" si="6"/>
        <v>CC1CB11-CC-1</v>
      </c>
      <c r="M15" s="436">
        <f t="shared" si="7"/>
        <v>11</v>
      </c>
      <c r="N15" s="437">
        <f t="shared" si="13"/>
        <v>1</v>
      </c>
      <c r="O15" s="437"/>
      <c r="P15" s="430" t="str">
        <f t="shared" si="8"/>
        <v/>
      </c>
      <c r="U15" s="177">
        <v>3</v>
      </c>
      <c r="V15" s="177" t="s">
        <v>4574</v>
      </c>
      <c r="W15" s="177" t="s">
        <v>6413</v>
      </c>
      <c r="X15" s="177" t="s">
        <v>2670</v>
      </c>
      <c r="Y15" s="177" t="s">
        <v>6414</v>
      </c>
      <c r="Z15" s="177" t="s">
        <v>7311</v>
      </c>
      <c r="AA15" s="525" t="s">
        <v>4718</v>
      </c>
      <c r="AB15" s="399" t="str">
        <f t="shared" si="9"/>
        <v>CC1CB11</v>
      </c>
      <c r="AC15" s="399" t="str">
        <f t="shared" si="10"/>
        <v>CC1CB11-CC</v>
      </c>
      <c r="AD15" t="str">
        <f>Y15&amp;"-"&amp;VLOOKUP(AC15,'LICH THI'!C:AA,9,0)</f>
        <v>64CCCD3030-42470</v>
      </c>
      <c r="AE15">
        <f t="shared" si="11"/>
        <v>1</v>
      </c>
    </row>
    <row r="16" spans="1:31" x14ac:dyDescent="0.25">
      <c r="A16" s="436" t="str">
        <f t="shared" si="1"/>
        <v>CC1CB11-CC-12</v>
      </c>
      <c r="B16" s="436">
        <f>COUNTIF(AC$4:AC16,AC16)</f>
        <v>12</v>
      </c>
      <c r="C16" s="436" t="str">
        <f t="shared" si="2"/>
        <v>CC1CB11-CC</v>
      </c>
      <c r="D16" s="436">
        <f>VLOOKUP(C16,'LICH THI'!C:AA,12,0)</f>
        <v>24</v>
      </c>
      <c r="E16" s="436">
        <f>VLOOKUP(C16,'LICH THI'!C:AA,13,0)</f>
        <v>24</v>
      </c>
      <c r="F16" s="436">
        <f t="shared" si="12"/>
        <v>24</v>
      </c>
      <c r="G16" s="436">
        <f>VLOOKUP(C16,'LICH THI'!C:AA,14,0)</f>
        <v>1</v>
      </c>
      <c r="H16" s="436">
        <f t="shared" si="3"/>
        <v>1</v>
      </c>
      <c r="I16" s="436" t="str">
        <f t="shared" si="4"/>
        <v>Lê Bá Lực</v>
      </c>
      <c r="J16" s="436"/>
      <c r="K16" s="436">
        <f t="shared" si="5"/>
        <v>1</v>
      </c>
      <c r="L16" s="436" t="str">
        <f t="shared" si="6"/>
        <v>CC1CB11-CC-1</v>
      </c>
      <c r="M16" s="436">
        <f t="shared" si="7"/>
        <v>11</v>
      </c>
      <c r="N16" s="437">
        <f t="shared" si="13"/>
        <v>2</v>
      </c>
      <c r="O16" s="437"/>
      <c r="P16" s="430" t="str">
        <f t="shared" si="8"/>
        <v/>
      </c>
      <c r="U16" s="177">
        <v>14</v>
      </c>
      <c r="V16" s="177" t="s">
        <v>4587</v>
      </c>
      <c r="W16" s="177" t="s">
        <v>7315</v>
      </c>
      <c r="X16" s="177" t="s">
        <v>4253</v>
      </c>
      <c r="Y16" s="177" t="s">
        <v>7316</v>
      </c>
      <c r="Z16" s="177" t="s">
        <v>7311</v>
      </c>
      <c r="AA16" s="525" t="s">
        <v>3631</v>
      </c>
      <c r="AB16" s="399" t="str">
        <f t="shared" si="9"/>
        <v>CC1CB11</v>
      </c>
      <c r="AC16" s="399" t="str">
        <f t="shared" si="10"/>
        <v>CC1CB11-CC</v>
      </c>
      <c r="AD16" t="str">
        <f>Y16&amp;"-"&amp;VLOOKUP(AC16,'LICH THI'!C:AA,9,0)</f>
        <v>64CCCS3003-42470</v>
      </c>
      <c r="AE16">
        <f t="shared" si="11"/>
        <v>1</v>
      </c>
    </row>
    <row r="17" spans="1:31" x14ac:dyDescent="0.25">
      <c r="A17" s="436" t="str">
        <f t="shared" si="1"/>
        <v>CC1CB11-CC-13</v>
      </c>
      <c r="B17" s="436">
        <f>COUNTIF(AC$4:AC17,AC17)</f>
        <v>13</v>
      </c>
      <c r="C17" s="436" t="str">
        <f t="shared" si="2"/>
        <v>CC1CB11-CC</v>
      </c>
      <c r="D17" s="436">
        <f>VLOOKUP(C17,'LICH THI'!C:AA,12,0)</f>
        <v>24</v>
      </c>
      <c r="E17" s="436">
        <f>VLOOKUP(C17,'LICH THI'!C:AA,13,0)</f>
        <v>24</v>
      </c>
      <c r="F17" s="436">
        <f t="shared" si="12"/>
        <v>24</v>
      </c>
      <c r="G17" s="436">
        <f>VLOOKUP(C17,'LICH THI'!C:AA,14,0)</f>
        <v>1</v>
      </c>
      <c r="H17" s="436">
        <f t="shared" si="3"/>
        <v>1</v>
      </c>
      <c r="I17" s="436" t="str">
        <f t="shared" si="4"/>
        <v>Nguyễn Đức Lưu</v>
      </c>
      <c r="J17" s="436"/>
      <c r="K17" s="436">
        <f t="shared" si="5"/>
        <v>1</v>
      </c>
      <c r="L17" s="436" t="str">
        <f t="shared" si="6"/>
        <v>CC1CB11-CC-1</v>
      </c>
      <c r="M17" s="436">
        <f t="shared" si="7"/>
        <v>11</v>
      </c>
      <c r="N17" s="437">
        <f t="shared" si="13"/>
        <v>3</v>
      </c>
      <c r="O17" s="437"/>
      <c r="P17" s="430" t="str">
        <f t="shared" si="8"/>
        <v/>
      </c>
      <c r="U17" s="177">
        <v>15</v>
      </c>
      <c r="V17" s="177" t="s">
        <v>4587</v>
      </c>
      <c r="W17" s="177" t="s">
        <v>3103</v>
      </c>
      <c r="X17" s="177" t="s">
        <v>4591</v>
      </c>
      <c r="Y17" s="177" t="s">
        <v>4592</v>
      </c>
      <c r="Z17" s="177" t="s">
        <v>7311</v>
      </c>
      <c r="AA17" s="525" t="s">
        <v>4593</v>
      </c>
      <c r="AB17" s="399" t="str">
        <f t="shared" si="9"/>
        <v>CC1CB11</v>
      </c>
      <c r="AC17" s="399" t="str">
        <f t="shared" si="10"/>
        <v>CC1CB11-CC</v>
      </c>
      <c r="AD17" t="str">
        <f>Y17&amp;"-"&amp;VLOOKUP(AC17,'LICH THI'!C:AA,9,0)</f>
        <v>64CCDD3014-42470</v>
      </c>
      <c r="AE17">
        <f t="shared" si="11"/>
        <v>1</v>
      </c>
    </row>
    <row r="18" spans="1:31" x14ac:dyDescent="0.25">
      <c r="A18" s="436" t="str">
        <f t="shared" si="1"/>
        <v>CC1CB11-CC-14</v>
      </c>
      <c r="B18" s="436">
        <f>COUNTIF(AC$4:AC18,AC18)</f>
        <v>14</v>
      </c>
      <c r="C18" s="436" t="str">
        <f t="shared" si="2"/>
        <v>CC1CB11-CC</v>
      </c>
      <c r="D18" s="436">
        <f>VLOOKUP(C18,'LICH THI'!C:AA,12,0)</f>
        <v>24</v>
      </c>
      <c r="E18" s="436">
        <f>VLOOKUP(C18,'LICH THI'!C:AA,13,0)</f>
        <v>24</v>
      </c>
      <c r="F18" s="436">
        <f t="shared" si="12"/>
        <v>24</v>
      </c>
      <c r="G18" s="436">
        <f>VLOOKUP(C18,'LICH THI'!C:AA,14,0)</f>
        <v>1</v>
      </c>
      <c r="H18" s="436">
        <f t="shared" si="3"/>
        <v>1</v>
      </c>
      <c r="I18" s="436" t="str">
        <f t="shared" si="4"/>
        <v>Phạm Thanh Quang</v>
      </c>
      <c r="J18" s="436"/>
      <c r="K18" s="436">
        <f t="shared" si="5"/>
        <v>1</v>
      </c>
      <c r="L18" s="436" t="str">
        <f t="shared" si="6"/>
        <v>CC1CB11-CC-1</v>
      </c>
      <c r="M18" s="436">
        <f t="shared" si="7"/>
        <v>11</v>
      </c>
      <c r="N18" s="437">
        <f t="shared" si="13"/>
        <v>4</v>
      </c>
      <c r="O18" s="437"/>
      <c r="P18" s="430" t="str">
        <f t="shared" si="8"/>
        <v/>
      </c>
      <c r="U18" s="177">
        <v>16</v>
      </c>
      <c r="V18" s="177" t="s">
        <v>4587</v>
      </c>
      <c r="W18" s="177" t="s">
        <v>3523</v>
      </c>
      <c r="X18" s="177" t="s">
        <v>3147</v>
      </c>
      <c r="Y18" s="177" t="s">
        <v>6461</v>
      </c>
      <c r="Z18" s="177" t="s">
        <v>7311</v>
      </c>
      <c r="AA18" s="525" t="s">
        <v>6462</v>
      </c>
      <c r="AB18" s="399" t="str">
        <f t="shared" si="9"/>
        <v>CC1CB11</v>
      </c>
      <c r="AC18" s="399" t="str">
        <f t="shared" si="10"/>
        <v>CC1CB11-CC</v>
      </c>
      <c r="AD18" t="str">
        <f>Y18&amp;"-"&amp;VLOOKUP(AC18,'LICH THI'!C:AA,9,0)</f>
        <v>64CCCD3140-42470</v>
      </c>
      <c r="AE18">
        <f t="shared" si="11"/>
        <v>1</v>
      </c>
    </row>
    <row r="19" spans="1:31" x14ac:dyDescent="0.25">
      <c r="A19" s="436" t="str">
        <f t="shared" si="1"/>
        <v>CC1CB11-CC-15</v>
      </c>
      <c r="B19" s="436">
        <f>COUNTIF(AC$4:AC19,AC19)</f>
        <v>15</v>
      </c>
      <c r="C19" s="436" t="str">
        <f t="shared" si="2"/>
        <v>CC1CB11-CC</v>
      </c>
      <c r="D19" s="436">
        <f>VLOOKUP(C19,'LICH THI'!C:AA,12,0)</f>
        <v>24</v>
      </c>
      <c r="E19" s="436">
        <f>VLOOKUP(C19,'LICH THI'!C:AA,13,0)</f>
        <v>24</v>
      </c>
      <c r="F19" s="436">
        <f t="shared" si="12"/>
        <v>24</v>
      </c>
      <c r="G19" s="436">
        <f>VLOOKUP(C19,'LICH THI'!C:AA,14,0)</f>
        <v>1</v>
      </c>
      <c r="H19" s="436">
        <f t="shared" si="3"/>
        <v>1</v>
      </c>
      <c r="I19" s="436" t="str">
        <f t="shared" si="4"/>
        <v>Phạm Văn Quang</v>
      </c>
      <c r="J19" s="436"/>
      <c r="K19" s="436">
        <f t="shared" si="5"/>
        <v>1</v>
      </c>
      <c r="L19" s="436" t="str">
        <f t="shared" si="6"/>
        <v>CC1CB11-CC-1</v>
      </c>
      <c r="M19" s="436">
        <f t="shared" si="7"/>
        <v>11</v>
      </c>
      <c r="N19" s="437">
        <f t="shared" si="13"/>
        <v>5</v>
      </c>
      <c r="O19" s="437"/>
      <c r="P19" s="430" t="str">
        <f t="shared" si="8"/>
        <v/>
      </c>
      <c r="U19" s="177">
        <v>4</v>
      </c>
      <c r="V19" s="177" t="s">
        <v>4574</v>
      </c>
      <c r="W19" s="177" t="s">
        <v>2738</v>
      </c>
      <c r="X19" s="177" t="s">
        <v>3147</v>
      </c>
      <c r="Y19" s="177" t="s">
        <v>7312</v>
      </c>
      <c r="Z19" s="177" t="s">
        <v>7311</v>
      </c>
      <c r="AA19" s="525" t="s">
        <v>7002</v>
      </c>
      <c r="AB19" s="399" t="str">
        <f t="shared" si="9"/>
        <v>CC1CB11</v>
      </c>
      <c r="AC19" s="399" t="str">
        <f t="shared" si="10"/>
        <v>CC1CB11-CC</v>
      </c>
      <c r="AD19" t="str">
        <f>Y19&amp;"-"&amp;VLOOKUP(AC19,'LICH THI'!C:AA,9,0)</f>
        <v>64CCCD3062-42470</v>
      </c>
      <c r="AE19">
        <f t="shared" si="11"/>
        <v>1</v>
      </c>
    </row>
    <row r="20" spans="1:31" x14ac:dyDescent="0.25">
      <c r="A20" s="436" t="str">
        <f t="shared" si="1"/>
        <v>CC1CB11-CC-16</v>
      </c>
      <c r="B20" s="436">
        <f>COUNTIF(AC$4:AC20,AC20)</f>
        <v>16</v>
      </c>
      <c r="C20" s="436" t="str">
        <f t="shared" si="2"/>
        <v>CC1CB11-CC</v>
      </c>
      <c r="D20" s="436">
        <f>VLOOKUP(C20,'LICH THI'!C:AA,12,0)</f>
        <v>24</v>
      </c>
      <c r="E20" s="436">
        <f>VLOOKUP(C20,'LICH THI'!C:AA,13,0)</f>
        <v>24</v>
      </c>
      <c r="F20" s="436">
        <f t="shared" si="12"/>
        <v>24</v>
      </c>
      <c r="G20" s="436">
        <f>VLOOKUP(C20,'LICH THI'!C:AA,14,0)</f>
        <v>1</v>
      </c>
      <c r="H20" s="436">
        <f t="shared" si="3"/>
        <v>1</v>
      </c>
      <c r="I20" s="436" t="str">
        <f t="shared" si="4"/>
        <v>Trần Văn Quý</v>
      </c>
      <c r="J20" s="436"/>
      <c r="K20" s="436">
        <f t="shared" si="5"/>
        <v>1</v>
      </c>
      <c r="L20" s="436" t="str">
        <f t="shared" si="6"/>
        <v>CC1CB11-CC-1</v>
      </c>
      <c r="M20" s="436">
        <f t="shared" si="7"/>
        <v>11</v>
      </c>
      <c r="N20" s="437">
        <f t="shared" si="13"/>
        <v>6</v>
      </c>
      <c r="O20" s="437"/>
      <c r="P20" s="430" t="str">
        <f t="shared" si="8"/>
        <v/>
      </c>
      <c r="U20" s="177">
        <v>17</v>
      </c>
      <c r="V20" s="177" t="s">
        <v>4587</v>
      </c>
      <c r="W20" s="177" t="s">
        <v>2757</v>
      </c>
      <c r="X20" s="177" t="s">
        <v>3004</v>
      </c>
      <c r="Y20" s="177" t="s">
        <v>6888</v>
      </c>
      <c r="Z20" s="177" t="s">
        <v>7311</v>
      </c>
      <c r="AA20" s="525" t="s">
        <v>4350</v>
      </c>
      <c r="AB20" s="399" t="str">
        <f t="shared" si="9"/>
        <v>CC1CB11</v>
      </c>
      <c r="AC20" s="399" t="str">
        <f t="shared" si="10"/>
        <v>CC1CB11-CC</v>
      </c>
      <c r="AD20" t="str">
        <f>Y20&amp;"-"&amp;VLOOKUP(AC20,'LICH THI'!C:AA,9,0)</f>
        <v>64CCCD3112-42470</v>
      </c>
      <c r="AE20">
        <f t="shared" si="11"/>
        <v>1</v>
      </c>
    </row>
    <row r="21" spans="1:31" x14ac:dyDescent="0.25">
      <c r="A21" s="436" t="str">
        <f t="shared" si="1"/>
        <v>CC1CB11-CC-17</v>
      </c>
      <c r="B21" s="436">
        <f>COUNTIF(AC$4:AC21,AC21)</f>
        <v>17</v>
      </c>
      <c r="C21" s="436" t="str">
        <f t="shared" si="2"/>
        <v>CC1CB11-CC</v>
      </c>
      <c r="D21" s="436">
        <f>VLOOKUP(C21,'LICH THI'!C:AA,12,0)</f>
        <v>24</v>
      </c>
      <c r="E21" s="436">
        <f>VLOOKUP(C21,'LICH THI'!C:AA,13,0)</f>
        <v>24</v>
      </c>
      <c r="F21" s="436">
        <f t="shared" si="12"/>
        <v>24</v>
      </c>
      <c r="G21" s="436">
        <f>VLOOKUP(C21,'LICH THI'!C:AA,14,0)</f>
        <v>1</v>
      </c>
      <c r="H21" s="436">
        <f t="shared" si="3"/>
        <v>1</v>
      </c>
      <c r="I21" s="436" t="str">
        <f t="shared" si="4"/>
        <v>Hoàng Văn Quyền</v>
      </c>
      <c r="J21" s="436"/>
      <c r="K21" s="436">
        <f t="shared" si="5"/>
        <v>1</v>
      </c>
      <c r="L21" s="436" t="str">
        <f t="shared" si="6"/>
        <v>CC1CB11-CC-1</v>
      </c>
      <c r="M21" s="436">
        <f t="shared" si="7"/>
        <v>11</v>
      </c>
      <c r="N21" s="437">
        <f t="shared" si="13"/>
        <v>7</v>
      </c>
      <c r="O21" s="437"/>
      <c r="P21" s="430" t="str">
        <f t="shared" si="8"/>
        <v/>
      </c>
      <c r="U21" s="177">
        <v>18</v>
      </c>
      <c r="V21" s="177" t="s">
        <v>4587</v>
      </c>
      <c r="W21" s="177" t="s">
        <v>2966</v>
      </c>
      <c r="X21" s="177" t="s">
        <v>2984</v>
      </c>
      <c r="Y21" s="177" t="s">
        <v>6889</v>
      </c>
      <c r="Z21" s="177" t="s">
        <v>7311</v>
      </c>
      <c r="AA21" s="525" t="s">
        <v>3255</v>
      </c>
      <c r="AB21" s="399" t="str">
        <f t="shared" si="9"/>
        <v>CC1CB11</v>
      </c>
      <c r="AC21" s="399" t="str">
        <f t="shared" si="10"/>
        <v>CC1CB11-CC</v>
      </c>
      <c r="AD21" t="str">
        <f>Y21&amp;"-"&amp;VLOOKUP(AC21,'LICH THI'!C:AA,9,0)</f>
        <v>64CCCD3139-42470</v>
      </c>
      <c r="AE21">
        <f t="shared" si="11"/>
        <v>1</v>
      </c>
    </row>
    <row r="22" spans="1:31" x14ac:dyDescent="0.25">
      <c r="A22" s="436" t="str">
        <f t="shared" si="1"/>
        <v>CC1CB11-CC-18</v>
      </c>
      <c r="B22" s="436">
        <f>COUNTIF(AC$4:AC22,AC22)</f>
        <v>18</v>
      </c>
      <c r="C22" s="436" t="str">
        <f t="shared" si="2"/>
        <v>CC1CB11-CC</v>
      </c>
      <c r="D22" s="436">
        <f>VLOOKUP(C22,'LICH THI'!C:AA,12,0)</f>
        <v>24</v>
      </c>
      <c r="E22" s="436">
        <f>VLOOKUP(C22,'LICH THI'!C:AA,13,0)</f>
        <v>24</v>
      </c>
      <c r="F22" s="436">
        <f t="shared" si="12"/>
        <v>24</v>
      </c>
      <c r="G22" s="436">
        <f>VLOOKUP(C22,'LICH THI'!C:AA,14,0)</f>
        <v>1</v>
      </c>
      <c r="H22" s="436">
        <f t="shared" si="3"/>
        <v>1</v>
      </c>
      <c r="I22" s="436" t="str">
        <f t="shared" si="4"/>
        <v>Bùi Tất Sơn</v>
      </c>
      <c r="J22" s="436"/>
      <c r="K22" s="436">
        <f t="shared" si="5"/>
        <v>1</v>
      </c>
      <c r="L22" s="436" t="str">
        <f t="shared" si="6"/>
        <v>CC1CB11-CC-1</v>
      </c>
      <c r="M22" s="436">
        <f t="shared" si="7"/>
        <v>11</v>
      </c>
      <c r="N22" s="437">
        <f t="shared" si="13"/>
        <v>8</v>
      </c>
      <c r="O22" s="437"/>
      <c r="P22" s="430" t="str">
        <f t="shared" si="8"/>
        <v/>
      </c>
      <c r="U22" s="177">
        <v>19</v>
      </c>
      <c r="V22" s="177" t="s">
        <v>4587</v>
      </c>
      <c r="W22" s="177" t="s">
        <v>4596</v>
      </c>
      <c r="X22" s="177" t="s">
        <v>2688</v>
      </c>
      <c r="Y22" s="177" t="s">
        <v>4597</v>
      </c>
      <c r="Z22" s="177" t="s">
        <v>7311</v>
      </c>
      <c r="AA22" s="525" t="s">
        <v>4598</v>
      </c>
      <c r="AB22" s="399" t="str">
        <f t="shared" si="9"/>
        <v>CC1CB11</v>
      </c>
      <c r="AC22" s="399" t="str">
        <f t="shared" si="10"/>
        <v>CC1CB11-CC</v>
      </c>
      <c r="AD22" t="str">
        <f>Y22&amp;"-"&amp;VLOOKUP(AC22,'LICH THI'!C:AA,9,0)</f>
        <v>64CCCD3132-42470</v>
      </c>
      <c r="AE22">
        <f t="shared" si="11"/>
        <v>1</v>
      </c>
    </row>
    <row r="23" spans="1:31" x14ac:dyDescent="0.25">
      <c r="A23" s="436" t="str">
        <f t="shared" si="1"/>
        <v>CC1CB11-CC-19</v>
      </c>
      <c r="B23" s="436">
        <f>COUNTIF(AC$4:AC23,AC23)</f>
        <v>19</v>
      </c>
      <c r="C23" s="436" t="str">
        <f t="shared" si="2"/>
        <v>CC1CB11-CC</v>
      </c>
      <c r="D23" s="436">
        <f>VLOOKUP(C23,'LICH THI'!C:AA,12,0)</f>
        <v>24</v>
      </c>
      <c r="E23" s="436">
        <f>VLOOKUP(C23,'LICH THI'!C:AA,13,0)</f>
        <v>24</v>
      </c>
      <c r="F23" s="436">
        <f t="shared" si="12"/>
        <v>24</v>
      </c>
      <c r="G23" s="436">
        <f>VLOOKUP(C23,'LICH THI'!C:AA,14,0)</f>
        <v>1</v>
      </c>
      <c r="H23" s="436">
        <f t="shared" si="3"/>
        <v>1</v>
      </c>
      <c r="I23" s="436" t="str">
        <f t="shared" si="4"/>
        <v>Lê Hồng Sơn</v>
      </c>
      <c r="J23" s="436"/>
      <c r="K23" s="436">
        <f t="shared" si="5"/>
        <v>1</v>
      </c>
      <c r="L23" s="436" t="str">
        <f t="shared" si="6"/>
        <v>CC1CB11-CC-1</v>
      </c>
      <c r="M23" s="436">
        <f t="shared" si="7"/>
        <v>11</v>
      </c>
      <c r="N23" s="437">
        <f t="shared" si="13"/>
        <v>9</v>
      </c>
      <c r="O23" s="437"/>
      <c r="P23" s="430" t="str">
        <f t="shared" si="8"/>
        <v/>
      </c>
      <c r="U23" s="177">
        <v>22</v>
      </c>
      <c r="V23" s="177" t="s">
        <v>4612</v>
      </c>
      <c r="W23" s="177" t="s">
        <v>3189</v>
      </c>
      <c r="X23" s="177" t="s">
        <v>2688</v>
      </c>
      <c r="Y23" s="177" t="s">
        <v>6894</v>
      </c>
      <c r="Z23" s="177" t="s">
        <v>7311</v>
      </c>
      <c r="AA23" s="525" t="s">
        <v>4213</v>
      </c>
      <c r="AB23" s="399" t="str">
        <f t="shared" si="9"/>
        <v>CC1CB11</v>
      </c>
      <c r="AC23" s="399" t="str">
        <f t="shared" si="10"/>
        <v>CC1CB11-CC</v>
      </c>
      <c r="AD23" t="str">
        <f>Y23&amp;"-"&amp;VLOOKUP(AC23,'LICH THI'!C:AA,9,0)</f>
        <v>64CCKD3012-42470</v>
      </c>
      <c r="AE23">
        <f t="shared" si="11"/>
        <v>1</v>
      </c>
    </row>
    <row r="24" spans="1:31" x14ac:dyDescent="0.25">
      <c r="A24" s="436" t="str">
        <f t="shared" si="1"/>
        <v>CC1CB11-CC-20</v>
      </c>
      <c r="B24" s="436">
        <f>COUNTIF(AC$4:AC24,AC24)</f>
        <v>20</v>
      </c>
      <c r="C24" s="436" t="str">
        <f t="shared" si="2"/>
        <v>CC1CB11-CC</v>
      </c>
      <c r="D24" s="436">
        <f>VLOOKUP(C24,'LICH THI'!C:AA,12,0)</f>
        <v>24</v>
      </c>
      <c r="E24" s="436">
        <f>VLOOKUP(C24,'LICH THI'!C:AA,13,0)</f>
        <v>24</v>
      </c>
      <c r="F24" s="436">
        <f t="shared" si="12"/>
        <v>24</v>
      </c>
      <c r="G24" s="436">
        <f>VLOOKUP(C24,'LICH THI'!C:AA,14,0)</f>
        <v>1</v>
      </c>
      <c r="H24" s="436">
        <f t="shared" si="3"/>
        <v>1</v>
      </c>
      <c r="I24" s="436" t="str">
        <f t="shared" si="4"/>
        <v>Cao Văn Tú</v>
      </c>
      <c r="J24" s="436"/>
      <c r="K24" s="436">
        <f t="shared" si="5"/>
        <v>1</v>
      </c>
      <c r="L24" s="436" t="str">
        <f t="shared" si="6"/>
        <v>CC1CB11-CC-1</v>
      </c>
      <c r="M24" s="436">
        <f t="shared" si="7"/>
        <v>11</v>
      </c>
      <c r="N24" s="437">
        <f t="shared" si="13"/>
        <v>10</v>
      </c>
      <c r="O24" s="437"/>
      <c r="P24" s="430" t="str">
        <f t="shared" si="8"/>
        <v/>
      </c>
      <c r="U24" s="177">
        <v>20</v>
      </c>
      <c r="V24" s="177" t="s">
        <v>4587</v>
      </c>
      <c r="W24" s="177" t="s">
        <v>3257</v>
      </c>
      <c r="X24" s="177" t="s">
        <v>2697</v>
      </c>
      <c r="Y24" s="177" t="s">
        <v>6890</v>
      </c>
      <c r="Z24" s="177" t="s">
        <v>7311</v>
      </c>
      <c r="AA24" s="525" t="s">
        <v>5485</v>
      </c>
      <c r="AB24" s="399" t="str">
        <f t="shared" si="9"/>
        <v>CC1CB11</v>
      </c>
      <c r="AC24" s="399" t="str">
        <f t="shared" si="10"/>
        <v>CC1CB11-CC</v>
      </c>
      <c r="AD24" t="str">
        <f>Y24&amp;"-"&amp;VLOOKUP(AC24,'LICH THI'!C:AA,9,0)</f>
        <v>64CCCD3063-42470</v>
      </c>
      <c r="AE24">
        <f t="shared" si="11"/>
        <v>1</v>
      </c>
    </row>
    <row r="25" spans="1:31" x14ac:dyDescent="0.25">
      <c r="A25" s="436" t="str">
        <f t="shared" si="1"/>
        <v>CC1CB11-CC-21</v>
      </c>
      <c r="B25" s="436">
        <f>COUNTIF(AC$4:AC25,AC25)</f>
        <v>21</v>
      </c>
      <c r="C25" s="436" t="str">
        <f t="shared" si="2"/>
        <v>CC1CB11-CC</v>
      </c>
      <c r="D25" s="436">
        <f>VLOOKUP(C25,'LICH THI'!C:AA,12,0)</f>
        <v>24</v>
      </c>
      <c r="E25" s="436">
        <f>VLOOKUP(C25,'LICH THI'!C:AA,13,0)</f>
        <v>24</v>
      </c>
      <c r="F25" s="436">
        <f t="shared" si="12"/>
        <v>24</v>
      </c>
      <c r="G25" s="436">
        <f>VLOOKUP(C25,'LICH THI'!C:AA,14,0)</f>
        <v>1</v>
      </c>
      <c r="H25" s="436">
        <f t="shared" si="3"/>
        <v>1</v>
      </c>
      <c r="I25" s="436" t="str">
        <f t="shared" si="4"/>
        <v>Nguyễn Đình Tùng</v>
      </c>
      <c r="J25" s="436"/>
      <c r="K25" s="436">
        <f t="shared" si="5"/>
        <v>1</v>
      </c>
      <c r="L25" s="436" t="str">
        <f t="shared" si="6"/>
        <v>CC1CB11-CC-1</v>
      </c>
      <c r="M25" s="436">
        <f t="shared" si="7"/>
        <v>11</v>
      </c>
      <c r="N25" s="437">
        <f t="shared" si="13"/>
        <v>11</v>
      </c>
      <c r="O25" s="437"/>
      <c r="P25" s="430" t="str">
        <f t="shared" si="8"/>
        <v/>
      </c>
      <c r="U25" s="177">
        <v>21</v>
      </c>
      <c r="V25" s="177" t="s">
        <v>4587</v>
      </c>
      <c r="W25" s="177" t="s">
        <v>2780</v>
      </c>
      <c r="X25" s="177" t="s">
        <v>3274</v>
      </c>
      <c r="Y25" s="177" t="s">
        <v>6422</v>
      </c>
      <c r="Z25" s="177" t="s">
        <v>7311</v>
      </c>
      <c r="AA25" s="525" t="s">
        <v>3850</v>
      </c>
      <c r="AB25" s="399" t="str">
        <f t="shared" si="9"/>
        <v>CC1CB11</v>
      </c>
      <c r="AC25" s="399" t="str">
        <f t="shared" si="10"/>
        <v>CC1CB11-CC</v>
      </c>
      <c r="AD25" t="str">
        <f>Y25&amp;"-"&amp;VLOOKUP(AC25,'LICH THI'!C:AA,9,0)</f>
        <v>64CCCD3087-42470</v>
      </c>
      <c r="AE25">
        <f t="shared" si="11"/>
        <v>1</v>
      </c>
    </row>
    <row r="26" spans="1:31" x14ac:dyDescent="0.25">
      <c r="A26" s="436" t="str">
        <f t="shared" si="1"/>
        <v>CC1CB11-CC-22</v>
      </c>
      <c r="B26" s="436">
        <f>COUNTIF(AC$4:AC26,AC26)</f>
        <v>22</v>
      </c>
      <c r="C26" s="436" t="str">
        <f t="shared" si="2"/>
        <v>CC1CB11-CC</v>
      </c>
      <c r="D26" s="436">
        <f>VLOOKUP(C26,'LICH THI'!C:AA,12,0)</f>
        <v>24</v>
      </c>
      <c r="E26" s="436">
        <f>VLOOKUP(C26,'LICH THI'!C:AA,13,0)</f>
        <v>24</v>
      </c>
      <c r="F26" s="436">
        <f t="shared" si="12"/>
        <v>24</v>
      </c>
      <c r="G26" s="436">
        <f>VLOOKUP(C26,'LICH THI'!C:AA,14,0)</f>
        <v>1</v>
      </c>
      <c r="H26" s="436">
        <f t="shared" si="3"/>
        <v>1</v>
      </c>
      <c r="I26" s="436" t="str">
        <f t="shared" si="4"/>
        <v>Đào Văn Thành</v>
      </c>
      <c r="J26" s="436"/>
      <c r="K26" s="436">
        <f t="shared" si="5"/>
        <v>1</v>
      </c>
      <c r="L26" s="436" t="str">
        <f t="shared" si="6"/>
        <v>CC1CB11-CC-1</v>
      </c>
      <c r="M26" s="436">
        <f t="shared" si="7"/>
        <v>11</v>
      </c>
      <c r="N26" s="437">
        <f t="shared" si="13"/>
        <v>12</v>
      </c>
      <c r="O26" s="437"/>
      <c r="P26" s="430" t="str">
        <f t="shared" si="8"/>
        <v/>
      </c>
      <c r="U26" s="177">
        <v>23</v>
      </c>
      <c r="V26" s="177" t="s">
        <v>4612</v>
      </c>
      <c r="W26" s="177" t="s">
        <v>2821</v>
      </c>
      <c r="X26" s="177" t="s">
        <v>2894</v>
      </c>
      <c r="Y26" s="177" t="s">
        <v>7242</v>
      </c>
      <c r="Z26" s="177" t="s">
        <v>7311</v>
      </c>
      <c r="AA26" s="525" t="s">
        <v>6955</v>
      </c>
      <c r="AB26" s="399" t="str">
        <f t="shared" si="9"/>
        <v>CC1CB11</v>
      </c>
      <c r="AC26" s="399" t="str">
        <f t="shared" si="10"/>
        <v>CC1CB11-CC</v>
      </c>
      <c r="AD26" t="str">
        <f>Y26&amp;"-"&amp;VLOOKUP(AC26,'LICH THI'!C:AA,9,0)</f>
        <v>64CCKD3014-42470</v>
      </c>
      <c r="AE26">
        <f t="shared" si="11"/>
        <v>1</v>
      </c>
    </row>
    <row r="27" spans="1:31" x14ac:dyDescent="0.25">
      <c r="A27" s="436" t="str">
        <f t="shared" si="1"/>
        <v>CC1CB11-CC-23</v>
      </c>
      <c r="B27" s="436">
        <f>COUNTIF(AC$4:AC27,AC27)</f>
        <v>23</v>
      </c>
      <c r="C27" s="436" t="str">
        <f t="shared" si="2"/>
        <v>CC1CB11-CC</v>
      </c>
      <c r="D27" s="436">
        <f>VLOOKUP(C27,'LICH THI'!C:AA,12,0)</f>
        <v>24</v>
      </c>
      <c r="E27" s="436">
        <f>VLOOKUP(C27,'LICH THI'!C:AA,13,0)</f>
        <v>24</v>
      </c>
      <c r="F27" s="436">
        <f t="shared" si="12"/>
        <v>24</v>
      </c>
      <c r="G27" s="436">
        <f>VLOOKUP(C27,'LICH THI'!C:AA,14,0)</f>
        <v>1</v>
      </c>
      <c r="H27" s="436">
        <f t="shared" si="3"/>
        <v>1</v>
      </c>
      <c r="I27" s="436" t="str">
        <f t="shared" si="4"/>
        <v>Lương Văn Thành</v>
      </c>
      <c r="J27" s="436"/>
      <c r="K27" s="436">
        <f t="shared" si="5"/>
        <v>1</v>
      </c>
      <c r="L27" s="436" t="str">
        <f t="shared" si="6"/>
        <v>CC1CB11-CC-1</v>
      </c>
      <c r="M27" s="436">
        <f t="shared" si="7"/>
        <v>11</v>
      </c>
      <c r="N27" s="437">
        <f t="shared" si="13"/>
        <v>13</v>
      </c>
      <c r="O27" s="437"/>
      <c r="P27" s="430" t="str">
        <f t="shared" si="8"/>
        <v/>
      </c>
      <c r="U27" s="177">
        <v>5</v>
      </c>
      <c r="V27" s="177" t="s">
        <v>4574</v>
      </c>
      <c r="W27" s="177" t="s">
        <v>3345</v>
      </c>
      <c r="X27" s="177" t="s">
        <v>2894</v>
      </c>
      <c r="Y27" s="177" t="s">
        <v>7313</v>
      </c>
      <c r="Z27" s="177" t="s">
        <v>7311</v>
      </c>
      <c r="AA27" s="525" t="s">
        <v>2906</v>
      </c>
      <c r="AB27" s="399" t="str">
        <f t="shared" si="9"/>
        <v>CC1CB11</v>
      </c>
      <c r="AC27" s="399" t="str">
        <f t="shared" si="10"/>
        <v>CC1CB11-CC</v>
      </c>
      <c r="AD27" t="str">
        <f>Y27&amp;"-"&amp;VLOOKUP(AC27,'LICH THI'!C:AA,9,0)</f>
        <v>64CCCD3042-42470</v>
      </c>
      <c r="AE27">
        <f t="shared" si="11"/>
        <v>1</v>
      </c>
    </row>
    <row r="28" spans="1:31" x14ac:dyDescent="0.25">
      <c r="A28" s="436" t="str">
        <f t="shared" si="1"/>
        <v>CC1CB11-CC-24</v>
      </c>
      <c r="B28" s="436">
        <f>COUNTIF(AC$4:AC28,AC28)</f>
        <v>24</v>
      </c>
      <c r="C28" s="436" t="str">
        <f t="shared" si="2"/>
        <v>CC1CB11-CC</v>
      </c>
      <c r="D28" s="436">
        <f>VLOOKUP(C28,'LICH THI'!C:AA,12,0)</f>
        <v>24</v>
      </c>
      <c r="E28" s="436">
        <f>VLOOKUP(C28,'LICH THI'!C:AA,13,0)</f>
        <v>24</v>
      </c>
      <c r="F28" s="436">
        <f t="shared" si="12"/>
        <v>24</v>
      </c>
      <c r="G28" s="436">
        <f>VLOOKUP(C28,'LICH THI'!C:AA,14,0)</f>
        <v>1</v>
      </c>
      <c r="H28" s="436">
        <f t="shared" si="3"/>
        <v>1</v>
      </c>
      <c r="I28" s="436" t="str">
        <f t="shared" si="4"/>
        <v>nguyễn văn thuân</v>
      </c>
      <c r="J28" s="436"/>
      <c r="K28" s="436">
        <f t="shared" si="5"/>
        <v>1</v>
      </c>
      <c r="L28" s="436" t="str">
        <f t="shared" si="6"/>
        <v>CC1CB11-CC-1</v>
      </c>
      <c r="M28" s="436">
        <f t="shared" si="7"/>
        <v>11</v>
      </c>
      <c r="N28" s="437">
        <f t="shared" si="13"/>
        <v>14</v>
      </c>
      <c r="O28" s="437"/>
      <c r="P28" s="430" t="str">
        <f t="shared" si="8"/>
        <v/>
      </c>
      <c r="U28" s="177">
        <v>6</v>
      </c>
      <c r="V28" s="177" t="s">
        <v>4574</v>
      </c>
      <c r="W28" s="177" t="s">
        <v>4581</v>
      </c>
      <c r="X28" s="177" t="s">
        <v>4582</v>
      </c>
      <c r="Y28" s="177" t="s">
        <v>4583</v>
      </c>
      <c r="Z28" s="177" t="s">
        <v>7311</v>
      </c>
      <c r="AA28" s="525" t="s">
        <v>4584</v>
      </c>
      <c r="AB28" s="399" t="str">
        <f t="shared" si="9"/>
        <v>CC1CB11</v>
      </c>
      <c r="AC28" s="399" t="str">
        <f t="shared" si="10"/>
        <v>CC1CB11-CC</v>
      </c>
      <c r="AD28" t="str">
        <f>Y28&amp;"-"&amp;VLOOKUP(AC28,'LICH THI'!C:AA,9,0)</f>
        <v>64CCCD3010-42470</v>
      </c>
      <c r="AE28">
        <f t="shared" si="11"/>
        <v>1</v>
      </c>
    </row>
    <row r="29" spans="1:31" x14ac:dyDescent="0.25">
      <c r="A29" s="436" t="str">
        <f t="shared" si="1"/>
        <v>CC1CB21-CC-1</v>
      </c>
      <c r="B29" s="436">
        <f>COUNTIF(AC$4:AC29,AC29)</f>
        <v>1</v>
      </c>
      <c r="C29" s="436" t="str">
        <f t="shared" si="2"/>
        <v>CC1CB21-CC</v>
      </c>
      <c r="D29" s="436">
        <f>VLOOKUP(C29,'LICH THI'!C:AA,12,0)</f>
        <v>12</v>
      </c>
      <c r="E29" s="436">
        <f>VLOOKUP(C29,'LICH THI'!C:AA,13,0)</f>
        <v>12</v>
      </c>
      <c r="F29" s="436">
        <f t="shared" si="12"/>
        <v>12</v>
      </c>
      <c r="G29" s="436">
        <f>VLOOKUP(C29,'LICH THI'!C:AA,14,0)</f>
        <v>1</v>
      </c>
      <c r="H29" s="436">
        <f t="shared" si="3"/>
        <v>1</v>
      </c>
      <c r="I29" s="436" t="str">
        <f t="shared" si="4"/>
        <v>Lưu Tuấn Anh</v>
      </c>
      <c r="J29" s="436"/>
      <c r="K29" s="436">
        <f t="shared" si="5"/>
        <v>1</v>
      </c>
      <c r="L29" s="436" t="str">
        <f t="shared" si="6"/>
        <v>CC1CB21-CC-1</v>
      </c>
      <c r="M29" s="436">
        <f t="shared" si="7"/>
        <v>9</v>
      </c>
      <c r="N29" s="437">
        <f t="shared" si="13"/>
        <v>5</v>
      </c>
      <c r="O29" s="437"/>
      <c r="P29" s="430" t="str">
        <f t="shared" si="8"/>
        <v/>
      </c>
      <c r="U29" s="177">
        <v>8</v>
      </c>
      <c r="V29" s="177" t="s">
        <v>4612</v>
      </c>
      <c r="W29" s="177" t="s">
        <v>6943</v>
      </c>
      <c r="X29" s="177" t="s">
        <v>2611</v>
      </c>
      <c r="Y29" s="177" t="s">
        <v>6944</v>
      </c>
      <c r="Z29" s="177" t="s">
        <v>7102</v>
      </c>
      <c r="AA29" s="525" t="s">
        <v>4771</v>
      </c>
      <c r="AB29" s="399" t="str">
        <f t="shared" si="9"/>
        <v>CC1CB21</v>
      </c>
      <c r="AC29" s="399" t="str">
        <f t="shared" si="10"/>
        <v>CC1CB21-CC</v>
      </c>
      <c r="AD29" t="str">
        <f>Y29&amp;"-"&amp;VLOOKUP(AC29,'LICH THI'!C:AA,9,0)</f>
        <v>64CCKD3008-42470</v>
      </c>
      <c r="AE29">
        <f t="shared" si="11"/>
        <v>1</v>
      </c>
    </row>
    <row r="30" spans="1:31" x14ac:dyDescent="0.25">
      <c r="A30" s="436" t="str">
        <f t="shared" si="1"/>
        <v>CC1CB21-CC-2</v>
      </c>
      <c r="B30" s="436">
        <f>COUNTIF(AC$4:AC30,AC30)</f>
        <v>2</v>
      </c>
      <c r="C30" s="436" t="str">
        <f t="shared" si="2"/>
        <v>CC1CB21-CC</v>
      </c>
      <c r="D30" s="436">
        <f>VLOOKUP(C30,'LICH THI'!C:AA,12,0)</f>
        <v>12</v>
      </c>
      <c r="E30" s="436">
        <f>VLOOKUP(C30,'LICH THI'!C:AA,13,0)</f>
        <v>12</v>
      </c>
      <c r="F30" s="436">
        <f t="shared" si="12"/>
        <v>12</v>
      </c>
      <c r="G30" s="436">
        <f>VLOOKUP(C30,'LICH THI'!C:AA,14,0)</f>
        <v>1</v>
      </c>
      <c r="H30" s="436">
        <f t="shared" si="3"/>
        <v>1</v>
      </c>
      <c r="I30" s="436" t="str">
        <f t="shared" si="4"/>
        <v>Phạm Văn Cường</v>
      </c>
      <c r="J30" s="436"/>
      <c r="K30" s="436">
        <f t="shared" si="5"/>
        <v>1</v>
      </c>
      <c r="L30" s="436" t="str">
        <f t="shared" si="6"/>
        <v>CC1CB21-CC-1</v>
      </c>
      <c r="M30" s="436">
        <f t="shared" si="7"/>
        <v>9</v>
      </c>
      <c r="N30" s="437">
        <f t="shared" si="13"/>
        <v>6</v>
      </c>
      <c r="O30" s="437"/>
      <c r="P30" s="430" t="str">
        <f t="shared" si="8"/>
        <v/>
      </c>
      <c r="U30" s="177">
        <v>3</v>
      </c>
      <c r="V30" s="177" t="s">
        <v>4587</v>
      </c>
      <c r="W30" s="177" t="s">
        <v>2738</v>
      </c>
      <c r="X30" s="177" t="s">
        <v>2735</v>
      </c>
      <c r="Y30" s="177" t="s">
        <v>6887</v>
      </c>
      <c r="Z30" s="177" t="s">
        <v>7102</v>
      </c>
      <c r="AA30" s="525" t="s">
        <v>2733</v>
      </c>
      <c r="AB30" s="399" t="str">
        <f t="shared" si="9"/>
        <v>CC1CB21</v>
      </c>
      <c r="AC30" s="399" t="str">
        <f t="shared" si="10"/>
        <v>CC1CB21-CC</v>
      </c>
      <c r="AD30" t="str">
        <f>Y30&amp;"-"&amp;VLOOKUP(AC30,'LICH THI'!C:AA,9,0)</f>
        <v>64CCCD3070-42470</v>
      </c>
      <c r="AE30">
        <f t="shared" si="11"/>
        <v>1</v>
      </c>
    </row>
    <row r="31" spans="1:31" x14ac:dyDescent="0.25">
      <c r="A31" s="436" t="str">
        <f t="shared" si="1"/>
        <v>CC1CB21-CC-3</v>
      </c>
      <c r="B31" s="436">
        <f>COUNTIF(AC$4:AC31,AC31)</f>
        <v>3</v>
      </c>
      <c r="C31" s="436" t="str">
        <f t="shared" si="2"/>
        <v>CC1CB21-CC</v>
      </c>
      <c r="D31" s="436">
        <f>VLOOKUP(C31,'LICH THI'!C:AA,12,0)</f>
        <v>12</v>
      </c>
      <c r="E31" s="436">
        <f>VLOOKUP(C31,'LICH THI'!C:AA,13,0)</f>
        <v>12</v>
      </c>
      <c r="F31" s="436">
        <f t="shared" si="12"/>
        <v>12</v>
      </c>
      <c r="G31" s="436">
        <f>VLOOKUP(C31,'LICH THI'!C:AA,14,0)</f>
        <v>1</v>
      </c>
      <c r="H31" s="436">
        <f t="shared" si="3"/>
        <v>1</v>
      </c>
      <c r="I31" s="436" t="str">
        <f t="shared" si="4"/>
        <v>Phạm Mạnh Hiếu</v>
      </c>
      <c r="J31" s="436"/>
      <c r="K31" s="436">
        <f t="shared" si="5"/>
        <v>1</v>
      </c>
      <c r="L31" s="436" t="str">
        <f t="shared" si="6"/>
        <v>CC1CB21-CC-1</v>
      </c>
      <c r="M31" s="436">
        <f t="shared" si="7"/>
        <v>9</v>
      </c>
      <c r="N31" s="437">
        <f t="shared" si="13"/>
        <v>7</v>
      </c>
      <c r="O31" s="437"/>
      <c r="P31" s="430" t="str">
        <f t="shared" si="8"/>
        <v/>
      </c>
      <c r="U31" s="177">
        <v>1</v>
      </c>
      <c r="V31" s="177" t="s">
        <v>4574</v>
      </c>
      <c r="W31" s="177" t="s">
        <v>6804</v>
      </c>
      <c r="X31" s="177" t="s">
        <v>2754</v>
      </c>
      <c r="Y31" s="177" t="s">
        <v>6882</v>
      </c>
      <c r="Z31" s="177" t="s">
        <v>7102</v>
      </c>
      <c r="AA31" s="525" t="s">
        <v>6884</v>
      </c>
      <c r="AB31" s="399" t="str">
        <f t="shared" si="9"/>
        <v>CC1CB21</v>
      </c>
      <c r="AC31" s="399" t="str">
        <f t="shared" si="10"/>
        <v>CC1CB21-CC</v>
      </c>
      <c r="AD31" t="str">
        <f>Y31&amp;"-"&amp;VLOOKUP(AC31,'LICH THI'!C:AA,9,0)</f>
        <v>64CCCD3008-42470</v>
      </c>
      <c r="AE31">
        <f t="shared" si="11"/>
        <v>1</v>
      </c>
    </row>
    <row r="32" spans="1:31" x14ac:dyDescent="0.25">
      <c r="A32" s="436" t="str">
        <f t="shared" si="1"/>
        <v>CC1CB21-CC-4</v>
      </c>
      <c r="B32" s="436">
        <f>COUNTIF(AC$4:AC32,AC32)</f>
        <v>4</v>
      </c>
      <c r="C32" s="436" t="str">
        <f t="shared" si="2"/>
        <v>CC1CB21-CC</v>
      </c>
      <c r="D32" s="436">
        <f>VLOOKUP(C32,'LICH THI'!C:AA,12,0)</f>
        <v>12</v>
      </c>
      <c r="E32" s="436">
        <f>VLOOKUP(C32,'LICH THI'!C:AA,13,0)</f>
        <v>12</v>
      </c>
      <c r="F32" s="436">
        <f t="shared" si="12"/>
        <v>12</v>
      </c>
      <c r="G32" s="436">
        <f>VLOOKUP(C32,'LICH THI'!C:AA,14,0)</f>
        <v>1</v>
      </c>
      <c r="H32" s="436">
        <f t="shared" si="3"/>
        <v>1</v>
      </c>
      <c r="I32" s="436" t="str">
        <f t="shared" si="4"/>
        <v>Đồng Xuân Huy</v>
      </c>
      <c r="J32" s="436"/>
      <c r="K32" s="436">
        <f t="shared" si="5"/>
        <v>1</v>
      </c>
      <c r="L32" s="436" t="str">
        <f t="shared" si="6"/>
        <v>CC1CB21-CC-1</v>
      </c>
      <c r="M32" s="436">
        <f t="shared" si="7"/>
        <v>9</v>
      </c>
      <c r="N32" s="437">
        <f t="shared" si="13"/>
        <v>8</v>
      </c>
      <c r="O32" s="437"/>
      <c r="P32" s="430" t="str">
        <f t="shared" si="8"/>
        <v/>
      </c>
      <c r="U32" s="177">
        <v>9</v>
      </c>
      <c r="V32" s="177" t="s">
        <v>4657</v>
      </c>
      <c r="W32" s="177" t="s">
        <v>6622</v>
      </c>
      <c r="X32" s="177" t="s">
        <v>2911</v>
      </c>
      <c r="Y32" s="177" t="s">
        <v>6623</v>
      </c>
      <c r="Z32" s="177" t="s">
        <v>7102</v>
      </c>
      <c r="AA32" s="525" t="s">
        <v>6242</v>
      </c>
      <c r="AB32" s="399" t="str">
        <f t="shared" si="9"/>
        <v>CC1CB21</v>
      </c>
      <c r="AC32" s="399" t="str">
        <f t="shared" si="10"/>
        <v>CC1CB21-CC</v>
      </c>
      <c r="AD32" t="str">
        <f>Y32&amp;"-"&amp;VLOOKUP(AC32,'LICH THI'!C:AA,9,0)</f>
        <v>65CCCD20331-42470</v>
      </c>
      <c r="AE32">
        <f t="shared" si="11"/>
        <v>1</v>
      </c>
    </row>
    <row r="33" spans="1:31" x14ac:dyDescent="0.25">
      <c r="A33" s="436" t="str">
        <f t="shared" si="1"/>
        <v>CC1CB21-CC-5</v>
      </c>
      <c r="B33" s="436">
        <f>COUNTIF(AC$4:AC33,AC33)</f>
        <v>5</v>
      </c>
      <c r="C33" s="436" t="str">
        <f t="shared" si="2"/>
        <v>CC1CB21-CC</v>
      </c>
      <c r="D33" s="436">
        <f>VLOOKUP(C33,'LICH THI'!C:AA,12,0)</f>
        <v>12</v>
      </c>
      <c r="E33" s="436">
        <f>VLOOKUP(C33,'LICH THI'!C:AA,13,0)</f>
        <v>12</v>
      </c>
      <c r="F33" s="436">
        <f t="shared" si="12"/>
        <v>12</v>
      </c>
      <c r="G33" s="436">
        <f>VLOOKUP(C33,'LICH THI'!C:AA,14,0)</f>
        <v>1</v>
      </c>
      <c r="H33" s="436">
        <f t="shared" si="3"/>
        <v>1</v>
      </c>
      <c r="I33" s="436" t="str">
        <f t="shared" si="4"/>
        <v>Nguyễn Hoài Nam</v>
      </c>
      <c r="J33" s="436"/>
      <c r="K33" s="436">
        <f t="shared" si="5"/>
        <v>1</v>
      </c>
      <c r="L33" s="436" t="str">
        <f t="shared" si="6"/>
        <v>CC1CB21-CC-1</v>
      </c>
      <c r="M33" s="436">
        <f t="shared" si="7"/>
        <v>9</v>
      </c>
      <c r="N33" s="437">
        <f t="shared" si="13"/>
        <v>9</v>
      </c>
      <c r="O33" s="437"/>
      <c r="P33" s="430" t="str">
        <f t="shared" si="8"/>
        <v/>
      </c>
      <c r="U33" s="177">
        <v>10</v>
      </c>
      <c r="V33" s="177" t="s">
        <v>4657</v>
      </c>
      <c r="W33" s="177" t="s">
        <v>3089</v>
      </c>
      <c r="X33" s="177" t="s">
        <v>2773</v>
      </c>
      <c r="Y33" s="177" t="s">
        <v>7105</v>
      </c>
      <c r="Z33" s="177" t="s">
        <v>7102</v>
      </c>
      <c r="AA33" s="525" t="s">
        <v>7106</v>
      </c>
      <c r="AB33" s="399" t="str">
        <f t="shared" si="9"/>
        <v>CC1CB21</v>
      </c>
      <c r="AC33" s="399" t="str">
        <f t="shared" si="10"/>
        <v>CC1CB21-CC</v>
      </c>
      <c r="AD33" t="str">
        <f>Y33&amp;"-"&amp;VLOOKUP(AC33,'LICH THI'!C:AA,9,0)</f>
        <v>65CCCD20276-42470</v>
      </c>
      <c r="AE33">
        <f t="shared" si="11"/>
        <v>1</v>
      </c>
    </row>
    <row r="34" spans="1:31" x14ac:dyDescent="0.25">
      <c r="A34" s="436" t="str">
        <f t="shared" si="1"/>
        <v>CC1CB21-CC-6</v>
      </c>
      <c r="B34" s="436">
        <f>COUNTIF(AC$4:AC34,AC34)</f>
        <v>6</v>
      </c>
      <c r="C34" s="436" t="str">
        <f t="shared" si="2"/>
        <v>CC1CB21-CC</v>
      </c>
      <c r="D34" s="436">
        <f>VLOOKUP(C34,'LICH THI'!C:AA,12,0)</f>
        <v>12</v>
      </c>
      <c r="E34" s="436">
        <f>VLOOKUP(C34,'LICH THI'!C:AA,13,0)</f>
        <v>12</v>
      </c>
      <c r="F34" s="436">
        <f t="shared" si="12"/>
        <v>12</v>
      </c>
      <c r="G34" s="436">
        <f>VLOOKUP(C34,'LICH THI'!C:AA,14,0)</f>
        <v>1</v>
      </c>
      <c r="H34" s="436">
        <f t="shared" si="3"/>
        <v>1</v>
      </c>
      <c r="I34" s="436" t="str">
        <f t="shared" si="4"/>
        <v>Nguyễn Hoàng Nam</v>
      </c>
      <c r="J34" s="436"/>
      <c r="K34" s="436">
        <f t="shared" si="5"/>
        <v>1</v>
      </c>
      <c r="L34" s="436" t="str">
        <f t="shared" si="6"/>
        <v>CC1CB21-CC-1</v>
      </c>
      <c r="M34" s="436">
        <f t="shared" si="7"/>
        <v>9</v>
      </c>
      <c r="N34" s="437">
        <f t="shared" si="13"/>
        <v>10</v>
      </c>
      <c r="O34" s="437"/>
      <c r="P34" s="430" t="str">
        <f t="shared" si="8"/>
        <v/>
      </c>
      <c r="U34" s="177">
        <v>2</v>
      </c>
      <c r="V34" s="177" t="s">
        <v>4574</v>
      </c>
      <c r="W34" s="177" t="s">
        <v>3785</v>
      </c>
      <c r="X34" s="177" t="s">
        <v>2773</v>
      </c>
      <c r="Y34" s="177" t="s">
        <v>6460</v>
      </c>
      <c r="Z34" s="177" t="s">
        <v>7102</v>
      </c>
      <c r="AA34" s="525" t="s">
        <v>4763</v>
      </c>
      <c r="AB34" s="399" t="str">
        <f t="shared" si="9"/>
        <v>CC1CB21</v>
      </c>
      <c r="AC34" s="399" t="str">
        <f t="shared" si="10"/>
        <v>CC1CB21-CC</v>
      </c>
      <c r="AD34" t="str">
        <f>Y34&amp;"-"&amp;VLOOKUP(AC34,'LICH THI'!C:AA,9,0)</f>
        <v>64CCCD3103-42470</v>
      </c>
      <c r="AE34">
        <f t="shared" si="11"/>
        <v>1</v>
      </c>
    </row>
    <row r="35" spans="1:31" x14ac:dyDescent="0.25">
      <c r="A35" s="436" t="str">
        <f t="shared" si="1"/>
        <v>CC1CB21-CC-7</v>
      </c>
      <c r="B35" s="436">
        <f>COUNTIF(AC$4:AC35,AC35)</f>
        <v>7</v>
      </c>
      <c r="C35" s="436" t="str">
        <f t="shared" si="2"/>
        <v>CC1CB21-CC</v>
      </c>
      <c r="D35" s="436">
        <f>VLOOKUP(C35,'LICH THI'!C:AA,12,0)</f>
        <v>12</v>
      </c>
      <c r="E35" s="436">
        <f>VLOOKUP(C35,'LICH THI'!C:AA,13,0)</f>
        <v>12</v>
      </c>
      <c r="F35" s="436">
        <f t="shared" si="12"/>
        <v>12</v>
      </c>
      <c r="G35" s="436">
        <f>VLOOKUP(C35,'LICH THI'!C:AA,14,0)</f>
        <v>1</v>
      </c>
      <c r="H35" s="436">
        <f t="shared" si="3"/>
        <v>1</v>
      </c>
      <c r="I35" s="436" t="str">
        <f t="shared" si="4"/>
        <v>Phạm Thanh Quang</v>
      </c>
      <c r="J35" s="436"/>
      <c r="K35" s="436">
        <f t="shared" si="5"/>
        <v>1</v>
      </c>
      <c r="L35" s="436" t="str">
        <f t="shared" si="6"/>
        <v>CC1CB21-CC-1</v>
      </c>
      <c r="M35" s="436">
        <f t="shared" si="7"/>
        <v>9</v>
      </c>
      <c r="N35" s="437">
        <f t="shared" si="13"/>
        <v>11</v>
      </c>
      <c r="O35" s="437"/>
      <c r="P35" s="430" t="str">
        <f t="shared" si="8"/>
        <v/>
      </c>
      <c r="U35" s="177">
        <v>4</v>
      </c>
      <c r="V35" s="177" t="s">
        <v>4587</v>
      </c>
      <c r="W35" s="177" t="s">
        <v>3523</v>
      </c>
      <c r="X35" s="177" t="s">
        <v>3147</v>
      </c>
      <c r="Y35" s="177" t="s">
        <v>6461</v>
      </c>
      <c r="Z35" s="177" t="s">
        <v>7102</v>
      </c>
      <c r="AA35" s="525" t="s">
        <v>6462</v>
      </c>
      <c r="AB35" s="399" t="str">
        <f t="shared" si="9"/>
        <v>CC1CB21</v>
      </c>
      <c r="AC35" s="399" t="str">
        <f t="shared" si="10"/>
        <v>CC1CB21-CC</v>
      </c>
      <c r="AD35" t="str">
        <f>Y35&amp;"-"&amp;VLOOKUP(AC35,'LICH THI'!C:AA,9,0)</f>
        <v>64CCCD3140-42470</v>
      </c>
      <c r="AE35">
        <f t="shared" si="11"/>
        <v>1</v>
      </c>
    </row>
    <row r="36" spans="1:31" x14ac:dyDescent="0.25">
      <c r="A36" s="436" t="str">
        <f t="shared" si="1"/>
        <v>CC1CB21-CC-8</v>
      </c>
      <c r="B36" s="436">
        <f>COUNTIF(AC$4:AC36,AC36)</f>
        <v>8</v>
      </c>
      <c r="C36" s="436" t="str">
        <f t="shared" si="2"/>
        <v>CC1CB21-CC</v>
      </c>
      <c r="D36" s="436">
        <f>VLOOKUP(C36,'LICH THI'!C:AA,12,0)</f>
        <v>12</v>
      </c>
      <c r="E36" s="436">
        <f>VLOOKUP(C36,'LICH THI'!C:AA,13,0)</f>
        <v>12</v>
      </c>
      <c r="F36" s="436">
        <f t="shared" si="12"/>
        <v>12</v>
      </c>
      <c r="G36" s="436">
        <f>VLOOKUP(C36,'LICH THI'!C:AA,14,0)</f>
        <v>1</v>
      </c>
      <c r="H36" s="436">
        <f t="shared" si="3"/>
        <v>1</v>
      </c>
      <c r="I36" s="436" t="str">
        <f t="shared" si="4"/>
        <v>Nguyễn Song Toàn</v>
      </c>
      <c r="J36" s="436"/>
      <c r="K36" s="436">
        <f t="shared" si="5"/>
        <v>1</v>
      </c>
      <c r="L36" s="436" t="str">
        <f t="shared" si="6"/>
        <v>CC1CB21-CC-1</v>
      </c>
      <c r="M36" s="436">
        <f t="shared" si="7"/>
        <v>9</v>
      </c>
      <c r="N36" s="437">
        <f t="shared" si="13"/>
        <v>12</v>
      </c>
      <c r="O36" s="437"/>
      <c r="P36" s="430" t="str">
        <f t="shared" si="8"/>
        <v/>
      </c>
      <c r="U36" s="177">
        <v>5</v>
      </c>
      <c r="V36" s="177" t="s">
        <v>4587</v>
      </c>
      <c r="W36" s="177" t="s">
        <v>7103</v>
      </c>
      <c r="X36" s="177" t="s">
        <v>2818</v>
      </c>
      <c r="Y36" s="177" t="s">
        <v>7104</v>
      </c>
      <c r="Z36" s="177" t="s">
        <v>7102</v>
      </c>
      <c r="AA36" s="525" t="s">
        <v>4763</v>
      </c>
      <c r="AB36" s="399" t="str">
        <f t="shared" si="9"/>
        <v>CC1CB21</v>
      </c>
      <c r="AC36" s="399" t="str">
        <f t="shared" si="10"/>
        <v>CC1CB21-CC</v>
      </c>
      <c r="AD36" t="str">
        <f>Y36&amp;"-"&amp;VLOOKUP(AC36,'LICH THI'!C:AA,9,0)</f>
        <v>64CCCD3092-42470</v>
      </c>
      <c r="AE36">
        <f t="shared" si="11"/>
        <v>1</v>
      </c>
    </row>
    <row r="37" spans="1:31" x14ac:dyDescent="0.25">
      <c r="A37" s="436" t="str">
        <f t="shared" si="1"/>
        <v>CC1CB21-CC-9</v>
      </c>
      <c r="B37" s="436">
        <f>COUNTIF(AC$4:AC37,AC37)</f>
        <v>9</v>
      </c>
      <c r="C37" s="436" t="str">
        <f t="shared" si="2"/>
        <v>CC1CB21-CC</v>
      </c>
      <c r="D37" s="436">
        <f>VLOOKUP(C37,'LICH THI'!C:AA,12,0)</f>
        <v>12</v>
      </c>
      <c r="E37" s="436">
        <f>VLOOKUP(C37,'LICH THI'!C:AA,13,0)</f>
        <v>12</v>
      </c>
      <c r="F37" s="436">
        <f t="shared" si="12"/>
        <v>12</v>
      </c>
      <c r="G37" s="436">
        <f>VLOOKUP(C37,'LICH THI'!C:AA,14,0)</f>
        <v>1</v>
      </c>
      <c r="H37" s="436">
        <f t="shared" si="3"/>
        <v>1</v>
      </c>
      <c r="I37" s="436" t="str">
        <f t="shared" si="4"/>
        <v>Nguyễn Hữu Tuấn</v>
      </c>
      <c r="J37" s="436"/>
      <c r="K37" s="436">
        <f t="shared" si="5"/>
        <v>1</v>
      </c>
      <c r="L37" s="436" t="str">
        <f t="shared" si="6"/>
        <v>CC1CB21-CC-1</v>
      </c>
      <c r="M37" s="436">
        <f t="shared" si="7"/>
        <v>9</v>
      </c>
      <c r="N37" s="437">
        <f t="shared" si="13"/>
        <v>1</v>
      </c>
      <c r="O37" s="437"/>
      <c r="P37" s="430" t="str">
        <f t="shared" si="8"/>
        <v/>
      </c>
      <c r="U37" s="177">
        <v>6</v>
      </c>
      <c r="V37" s="177" t="s">
        <v>4587</v>
      </c>
      <c r="W37" s="177" t="s">
        <v>3326</v>
      </c>
      <c r="X37" s="177" t="s">
        <v>2721</v>
      </c>
      <c r="Y37" s="177" t="s">
        <v>6421</v>
      </c>
      <c r="Z37" s="177" t="s">
        <v>7102</v>
      </c>
      <c r="AA37" s="525" t="s">
        <v>5202</v>
      </c>
      <c r="AB37" s="399" t="str">
        <f t="shared" si="9"/>
        <v>CC1CB21</v>
      </c>
      <c r="AC37" s="399" t="str">
        <f t="shared" si="10"/>
        <v>CC1CB21-CC</v>
      </c>
      <c r="AD37" t="str">
        <f>Y37&amp;"-"&amp;VLOOKUP(AC37,'LICH THI'!C:AA,9,0)</f>
        <v>64CCCD3065-42470</v>
      </c>
      <c r="AE37">
        <f t="shared" si="11"/>
        <v>1</v>
      </c>
    </row>
    <row r="38" spans="1:31" x14ac:dyDescent="0.25">
      <c r="A38" s="436" t="str">
        <f t="shared" si="1"/>
        <v>CC1CB21-CC-10</v>
      </c>
      <c r="B38" s="436">
        <f>COUNTIF(AC$4:AC38,AC38)</f>
        <v>10</v>
      </c>
      <c r="C38" s="436" t="str">
        <f t="shared" si="2"/>
        <v>CC1CB21-CC</v>
      </c>
      <c r="D38" s="436">
        <f>VLOOKUP(C38,'LICH THI'!C:AA,12,0)</f>
        <v>12</v>
      </c>
      <c r="E38" s="436">
        <f>VLOOKUP(C38,'LICH THI'!C:AA,13,0)</f>
        <v>12</v>
      </c>
      <c r="F38" s="436">
        <f t="shared" si="12"/>
        <v>12</v>
      </c>
      <c r="G38" s="436">
        <f>VLOOKUP(C38,'LICH THI'!C:AA,14,0)</f>
        <v>1</v>
      </c>
      <c r="H38" s="436">
        <f t="shared" si="3"/>
        <v>1</v>
      </c>
      <c r="I38" s="436" t="str">
        <f t="shared" si="4"/>
        <v>Vũ Đặng Tuyền</v>
      </c>
      <c r="J38" s="436"/>
      <c r="K38" s="436">
        <f t="shared" si="5"/>
        <v>1</v>
      </c>
      <c r="L38" s="436" t="str">
        <f t="shared" si="6"/>
        <v>CC1CB21-CC-1</v>
      </c>
      <c r="M38" s="436">
        <f t="shared" si="7"/>
        <v>9</v>
      </c>
      <c r="N38" s="437">
        <f t="shared" si="13"/>
        <v>2</v>
      </c>
      <c r="O38" s="437"/>
      <c r="P38" s="430" t="str">
        <f t="shared" si="8"/>
        <v/>
      </c>
      <c r="U38" s="177">
        <v>12</v>
      </c>
      <c r="V38" s="177" t="s">
        <v>4657</v>
      </c>
      <c r="W38" s="177" t="s">
        <v>6629</v>
      </c>
      <c r="X38" s="177" t="s">
        <v>3795</v>
      </c>
      <c r="Y38" s="177" t="s">
        <v>6630</v>
      </c>
      <c r="Z38" s="177" t="s">
        <v>7102</v>
      </c>
      <c r="AA38" s="525" t="s">
        <v>6631</v>
      </c>
      <c r="AB38" s="399" t="str">
        <f t="shared" si="9"/>
        <v>CC1CB21</v>
      </c>
      <c r="AC38" s="399" t="str">
        <f t="shared" si="10"/>
        <v>CC1CB21-CC</v>
      </c>
      <c r="AD38" t="str">
        <f>Y38&amp;"-"&amp;VLOOKUP(AC38,'LICH THI'!C:AA,9,0)</f>
        <v>65CCCD20233-42470</v>
      </c>
      <c r="AE38">
        <f t="shared" si="11"/>
        <v>1</v>
      </c>
    </row>
    <row r="39" spans="1:31" x14ac:dyDescent="0.25">
      <c r="A39" s="436" t="str">
        <f t="shared" si="1"/>
        <v>CC1CB21-CC-11</v>
      </c>
      <c r="B39" s="436">
        <f>COUNTIF(AC$4:AC39,AC39)</f>
        <v>11</v>
      </c>
      <c r="C39" s="436" t="str">
        <f t="shared" si="2"/>
        <v>CC1CB21-CC</v>
      </c>
      <c r="D39" s="436">
        <f>VLOOKUP(C39,'LICH THI'!C:AA,12,0)</f>
        <v>12</v>
      </c>
      <c r="E39" s="436">
        <f>VLOOKUP(C39,'LICH THI'!C:AA,13,0)</f>
        <v>12</v>
      </c>
      <c r="F39" s="436">
        <f t="shared" si="12"/>
        <v>12</v>
      </c>
      <c r="G39" s="436">
        <f>VLOOKUP(C39,'LICH THI'!C:AA,14,0)</f>
        <v>1</v>
      </c>
      <c r="H39" s="436">
        <f t="shared" si="3"/>
        <v>1</v>
      </c>
      <c r="I39" s="436" t="str">
        <f t="shared" si="4"/>
        <v>Đoàn Đức Tự</v>
      </c>
      <c r="J39" s="436"/>
      <c r="K39" s="436">
        <f t="shared" si="5"/>
        <v>1</v>
      </c>
      <c r="L39" s="436" t="str">
        <f t="shared" si="6"/>
        <v>CC1CB21-CC-1</v>
      </c>
      <c r="M39" s="436">
        <f t="shared" si="7"/>
        <v>9</v>
      </c>
      <c r="N39" s="437">
        <f t="shared" si="13"/>
        <v>3</v>
      </c>
      <c r="O39" s="437"/>
      <c r="P39" s="430" t="str">
        <f t="shared" si="8"/>
        <v/>
      </c>
      <c r="U39" s="177">
        <v>7</v>
      </c>
      <c r="V39" s="177" t="s">
        <v>4587</v>
      </c>
      <c r="W39" s="177" t="s">
        <v>2903</v>
      </c>
      <c r="X39" s="177" t="s">
        <v>6891</v>
      </c>
      <c r="Y39" s="177" t="s">
        <v>6892</v>
      </c>
      <c r="Z39" s="177" t="s">
        <v>7102</v>
      </c>
      <c r="AA39" s="525" t="s">
        <v>6893</v>
      </c>
      <c r="AB39" s="399" t="str">
        <f t="shared" si="9"/>
        <v>CC1CB21</v>
      </c>
      <c r="AC39" s="399" t="str">
        <f t="shared" si="10"/>
        <v>CC1CB21-CC</v>
      </c>
      <c r="AD39" t="str">
        <f>Y39&amp;"-"&amp;VLOOKUP(AC39,'LICH THI'!C:AA,9,0)</f>
        <v>64CCCS3010-42470</v>
      </c>
      <c r="AE39">
        <f t="shared" si="11"/>
        <v>1</v>
      </c>
    </row>
    <row r="40" spans="1:31" x14ac:dyDescent="0.25">
      <c r="A40" s="436" t="str">
        <f t="shared" si="1"/>
        <v>CC1CB21-CC-12</v>
      </c>
      <c r="B40" s="436">
        <f>COUNTIF(AC$4:AC40,AC40)</f>
        <v>12</v>
      </c>
      <c r="C40" s="436" t="str">
        <f t="shared" si="2"/>
        <v>CC1CB21-CC</v>
      </c>
      <c r="D40" s="436">
        <f>VLOOKUP(C40,'LICH THI'!C:AA,12,0)</f>
        <v>12</v>
      </c>
      <c r="E40" s="436">
        <f>VLOOKUP(C40,'LICH THI'!C:AA,13,0)</f>
        <v>12</v>
      </c>
      <c r="F40" s="436">
        <f t="shared" si="12"/>
        <v>12</v>
      </c>
      <c r="G40" s="436">
        <f>VLOOKUP(C40,'LICH THI'!C:AA,14,0)</f>
        <v>1</v>
      </c>
      <c r="H40" s="436">
        <f t="shared" si="3"/>
        <v>1</v>
      </c>
      <c r="I40" s="436" t="str">
        <f t="shared" si="4"/>
        <v>Nguyễn Mạnh Thắng</v>
      </c>
      <c r="J40" s="436"/>
      <c r="K40" s="436">
        <f t="shared" si="5"/>
        <v>1</v>
      </c>
      <c r="L40" s="436" t="str">
        <f t="shared" si="6"/>
        <v>CC1CB21-CC-1</v>
      </c>
      <c r="M40" s="436">
        <f t="shared" si="7"/>
        <v>9</v>
      </c>
      <c r="N40" s="437">
        <f t="shared" si="13"/>
        <v>4</v>
      </c>
      <c r="O40" s="437"/>
      <c r="P40" s="430" t="str">
        <f t="shared" si="8"/>
        <v/>
      </c>
      <c r="U40" s="177">
        <v>11</v>
      </c>
      <c r="V40" s="177" t="s">
        <v>4657</v>
      </c>
      <c r="W40" s="177" t="s">
        <v>2734</v>
      </c>
      <c r="X40" s="177" t="s">
        <v>3464</v>
      </c>
      <c r="Y40" s="177" t="s">
        <v>7107</v>
      </c>
      <c r="Z40" s="177" t="s">
        <v>7102</v>
      </c>
      <c r="AA40" s="525" t="s">
        <v>7108</v>
      </c>
      <c r="AB40" s="399" t="str">
        <f t="shared" si="9"/>
        <v>CC1CB21</v>
      </c>
      <c r="AC40" s="399" t="str">
        <f t="shared" si="10"/>
        <v>CC1CB21-CC</v>
      </c>
      <c r="AD40" t="str">
        <f>Y40&amp;"-"&amp;VLOOKUP(AC40,'LICH THI'!C:AA,9,0)</f>
        <v>65CCCD20472-42470</v>
      </c>
      <c r="AE40">
        <f t="shared" si="11"/>
        <v>1</v>
      </c>
    </row>
    <row r="41" spans="1:31" x14ac:dyDescent="0.25">
      <c r="A41" s="436" t="str">
        <f t="shared" si="1"/>
        <v>CC1CB26-CC-1</v>
      </c>
      <c r="B41" s="436">
        <f>COUNTIF(AC$4:AC41,AC41)</f>
        <v>1</v>
      </c>
      <c r="C41" s="436" t="str">
        <f t="shared" si="2"/>
        <v>CC1CB26-CC</v>
      </c>
      <c r="D41" s="436">
        <f>VLOOKUP(C41,'LICH THI'!C:AA,12,0)</f>
        <v>6</v>
      </c>
      <c r="E41" s="436">
        <f>VLOOKUP(C41,'LICH THI'!C:AA,13,0)</f>
        <v>0</v>
      </c>
      <c r="F41" s="436" t="str">
        <f t="shared" si="12"/>
        <v/>
      </c>
      <c r="G41" s="436" t="str">
        <f>VLOOKUP(C41,'LICH THI'!C:AA,14,0)</f>
        <v/>
      </c>
      <c r="H41" s="436" t="str">
        <f t="shared" si="3"/>
        <v/>
      </c>
      <c r="I41" s="436" t="str">
        <f t="shared" si="4"/>
        <v>Nguyễn Tiến Dũng</v>
      </c>
      <c r="J41" s="436"/>
      <c r="K41" s="436">
        <f t="shared" si="5"/>
        <v>1</v>
      </c>
      <c r="L41" s="436" t="str">
        <f t="shared" si="6"/>
        <v>CC1CB26-CC-1</v>
      </c>
      <c r="M41" s="436" t="str">
        <f t="shared" si="7"/>
        <v/>
      </c>
      <c r="N41" s="437" t="e">
        <f t="shared" si="13"/>
        <v>#VALUE!</v>
      </c>
      <c r="O41" s="437"/>
      <c r="P41" s="430" t="str">
        <f t="shared" si="8"/>
        <v/>
      </c>
      <c r="U41" s="177">
        <v>1</v>
      </c>
      <c r="V41" s="177" t="s">
        <v>4574</v>
      </c>
      <c r="W41" s="177" t="s">
        <v>2880</v>
      </c>
      <c r="X41" s="177" t="s">
        <v>2827</v>
      </c>
      <c r="Y41" s="177" t="s">
        <v>7423</v>
      </c>
      <c r="Z41" s="177" t="s">
        <v>7424</v>
      </c>
      <c r="AA41" s="525" t="s">
        <v>5521</v>
      </c>
      <c r="AB41" s="399" t="str">
        <f t="shared" si="9"/>
        <v>CC1CB26</v>
      </c>
      <c r="AC41" s="399" t="str">
        <f t="shared" si="10"/>
        <v>CC1CB26-CC</v>
      </c>
      <c r="AD41" t="str">
        <f>Y41&amp;"-"&amp;VLOOKUP(AC41,'LICH THI'!C:AA,9,0)</f>
        <v>64CCCD3052-42484</v>
      </c>
      <c r="AE41">
        <f t="shared" si="11"/>
        <v>1</v>
      </c>
    </row>
    <row r="42" spans="1:31" x14ac:dyDescent="0.25">
      <c r="A42" s="436" t="str">
        <f t="shared" si="1"/>
        <v>CC1CB26-CC-2</v>
      </c>
      <c r="B42" s="436">
        <f>COUNTIF(AC$4:AC42,AC42)</f>
        <v>2</v>
      </c>
      <c r="C42" s="436" t="str">
        <f t="shared" si="2"/>
        <v>CC1CB26-CC</v>
      </c>
      <c r="D42" s="436">
        <f>VLOOKUP(C42,'LICH THI'!C:AA,12,0)</f>
        <v>6</v>
      </c>
      <c r="E42" s="436">
        <f>VLOOKUP(C42,'LICH THI'!C:AA,13,0)</f>
        <v>0</v>
      </c>
      <c r="F42" s="436" t="str">
        <f t="shared" si="12"/>
        <v/>
      </c>
      <c r="G42" s="436" t="str">
        <f>VLOOKUP(C42,'LICH THI'!C:AA,14,0)</f>
        <v/>
      </c>
      <c r="H42" s="436" t="str">
        <f t="shared" si="3"/>
        <v/>
      </c>
      <c r="I42" s="436" t="str">
        <f t="shared" si="4"/>
        <v>Phạm Mạnh Hiếu</v>
      </c>
      <c r="J42" s="436"/>
      <c r="K42" s="436">
        <f t="shared" si="5"/>
        <v>1</v>
      </c>
      <c r="L42" s="436" t="str">
        <f t="shared" si="6"/>
        <v>CC1CB26-CC-1</v>
      </c>
      <c r="M42" s="436" t="str">
        <f t="shared" si="7"/>
        <v/>
      </c>
      <c r="N42" s="437" t="e">
        <f t="shared" si="13"/>
        <v>#VALUE!</v>
      </c>
      <c r="O42" s="437"/>
      <c r="P42" s="430" t="str">
        <f t="shared" si="8"/>
        <v/>
      </c>
      <c r="U42" s="177">
        <v>2</v>
      </c>
      <c r="V42" s="177" t="s">
        <v>4574</v>
      </c>
      <c r="W42" s="177" t="s">
        <v>6804</v>
      </c>
      <c r="X42" s="177" t="s">
        <v>2754</v>
      </c>
      <c r="Y42" s="177" t="s">
        <v>6882</v>
      </c>
      <c r="Z42" s="177" t="s">
        <v>7424</v>
      </c>
      <c r="AA42" s="525" t="s">
        <v>6884</v>
      </c>
      <c r="AB42" s="399" t="str">
        <f t="shared" si="9"/>
        <v>CC1CB26</v>
      </c>
      <c r="AC42" s="399" t="str">
        <f t="shared" si="10"/>
        <v>CC1CB26-CC</v>
      </c>
      <c r="AD42" t="str">
        <f>Y42&amp;"-"&amp;VLOOKUP(AC42,'LICH THI'!C:AA,9,0)</f>
        <v>64CCCD3008-42484</v>
      </c>
      <c r="AE42">
        <f t="shared" si="11"/>
        <v>1</v>
      </c>
    </row>
    <row r="43" spans="1:31" x14ac:dyDescent="0.25">
      <c r="A43" s="436" t="str">
        <f t="shared" si="1"/>
        <v>CC1CB26-CC-3</v>
      </c>
      <c r="B43" s="436">
        <f>COUNTIF(AC$4:AC43,AC43)</f>
        <v>3</v>
      </c>
      <c r="C43" s="436" t="str">
        <f t="shared" si="2"/>
        <v>CC1CB26-CC</v>
      </c>
      <c r="D43" s="436">
        <f>VLOOKUP(C43,'LICH THI'!C:AA,12,0)</f>
        <v>6</v>
      </c>
      <c r="E43" s="436">
        <f>VLOOKUP(C43,'LICH THI'!C:AA,13,0)</f>
        <v>0</v>
      </c>
      <c r="F43" s="436" t="str">
        <f t="shared" si="12"/>
        <v/>
      </c>
      <c r="G43" s="436" t="str">
        <f>VLOOKUP(C43,'LICH THI'!C:AA,14,0)</f>
        <v/>
      </c>
      <c r="H43" s="436" t="str">
        <f t="shared" si="3"/>
        <v/>
      </c>
      <c r="I43" s="436" t="str">
        <f t="shared" si="4"/>
        <v>Nguyễn Đức Lưu</v>
      </c>
      <c r="J43" s="436"/>
      <c r="K43" s="436">
        <f t="shared" si="5"/>
        <v>1</v>
      </c>
      <c r="L43" s="436" t="str">
        <f t="shared" si="6"/>
        <v>CC1CB26-CC-1</v>
      </c>
      <c r="M43" s="436" t="str">
        <f t="shared" si="7"/>
        <v/>
      </c>
      <c r="N43" s="437" t="e">
        <f t="shared" si="13"/>
        <v>#VALUE!</v>
      </c>
      <c r="O43" s="437"/>
      <c r="P43" s="430" t="str">
        <f t="shared" si="8"/>
        <v/>
      </c>
      <c r="U43" s="177">
        <v>3</v>
      </c>
      <c r="V43" s="177" t="s">
        <v>4587</v>
      </c>
      <c r="W43" s="177" t="s">
        <v>3103</v>
      </c>
      <c r="X43" s="177" t="s">
        <v>4591</v>
      </c>
      <c r="Y43" s="177" t="s">
        <v>4592</v>
      </c>
      <c r="Z43" s="177" t="s">
        <v>7424</v>
      </c>
      <c r="AA43" s="525" t="s">
        <v>4593</v>
      </c>
      <c r="AB43" s="399" t="str">
        <f t="shared" si="9"/>
        <v>CC1CB26</v>
      </c>
      <c r="AC43" s="399" t="str">
        <f t="shared" si="10"/>
        <v>CC1CB26-CC</v>
      </c>
      <c r="AD43" t="str">
        <f>Y43&amp;"-"&amp;VLOOKUP(AC43,'LICH THI'!C:AA,9,0)</f>
        <v>64CCDD3014-42484</v>
      </c>
      <c r="AE43">
        <f t="shared" si="11"/>
        <v>1</v>
      </c>
    </row>
    <row r="44" spans="1:31" x14ac:dyDescent="0.25">
      <c r="A44" s="436" t="str">
        <f t="shared" si="1"/>
        <v>CC1CB26-CC-4</v>
      </c>
      <c r="B44" s="436">
        <f>COUNTIF(AC$4:AC44,AC44)</f>
        <v>4</v>
      </c>
      <c r="C44" s="436" t="str">
        <f t="shared" si="2"/>
        <v>CC1CB26-CC</v>
      </c>
      <c r="D44" s="436">
        <f>VLOOKUP(C44,'LICH THI'!C:AA,12,0)</f>
        <v>6</v>
      </c>
      <c r="E44" s="436">
        <f>VLOOKUP(C44,'LICH THI'!C:AA,13,0)</f>
        <v>0</v>
      </c>
      <c r="F44" s="436" t="str">
        <f t="shared" si="12"/>
        <v/>
      </c>
      <c r="G44" s="436" t="str">
        <f>VLOOKUP(C44,'LICH THI'!C:AA,14,0)</f>
        <v/>
      </c>
      <c r="H44" s="436" t="str">
        <f t="shared" si="3"/>
        <v/>
      </c>
      <c r="I44" s="436" t="str">
        <f t="shared" si="4"/>
        <v>Nguyễn Danh Thọ</v>
      </c>
      <c r="J44" s="436"/>
      <c r="K44" s="436">
        <f t="shared" si="5"/>
        <v>1</v>
      </c>
      <c r="L44" s="436" t="str">
        <f t="shared" si="6"/>
        <v>CC1CB26-CC-1</v>
      </c>
      <c r="M44" s="436" t="str">
        <f t="shared" si="7"/>
        <v/>
      </c>
      <c r="N44" s="437" t="e">
        <f t="shared" si="13"/>
        <v>#VALUE!</v>
      </c>
      <c r="O44" s="437"/>
      <c r="P44" s="430" t="str">
        <f t="shared" si="8"/>
        <v/>
      </c>
      <c r="U44" s="177">
        <v>6</v>
      </c>
      <c r="V44" s="177" t="s">
        <v>4612</v>
      </c>
      <c r="W44" s="177" t="s">
        <v>3092</v>
      </c>
      <c r="X44" s="177" t="s">
        <v>4613</v>
      </c>
      <c r="Y44" s="177" t="s">
        <v>4614</v>
      </c>
      <c r="Z44" s="177" t="s">
        <v>7424</v>
      </c>
      <c r="AA44" s="525" t="s">
        <v>4460</v>
      </c>
      <c r="AB44" s="399" t="str">
        <f t="shared" si="9"/>
        <v>CC1CB26</v>
      </c>
      <c r="AC44" s="399" t="str">
        <f t="shared" si="10"/>
        <v>CC1CB26-CC</v>
      </c>
      <c r="AD44" t="str">
        <f>Y44&amp;"-"&amp;VLOOKUP(AC44,'LICH THI'!C:AA,9,0)</f>
        <v>64CCKD3015-42484</v>
      </c>
      <c r="AE44">
        <f t="shared" si="11"/>
        <v>1</v>
      </c>
    </row>
    <row r="45" spans="1:31" x14ac:dyDescent="0.25">
      <c r="A45" s="436" t="str">
        <f t="shared" si="1"/>
        <v>CC1CB26-CC-5</v>
      </c>
      <c r="B45" s="436">
        <f>COUNTIF(AC$4:AC45,AC45)</f>
        <v>5</v>
      </c>
      <c r="C45" s="436" t="str">
        <f t="shared" si="2"/>
        <v>CC1CB26-CC</v>
      </c>
      <c r="D45" s="436">
        <f>VLOOKUP(C45,'LICH THI'!C:AA,12,0)</f>
        <v>6</v>
      </c>
      <c r="E45" s="436">
        <f>VLOOKUP(C45,'LICH THI'!C:AA,13,0)</f>
        <v>0</v>
      </c>
      <c r="F45" s="436" t="str">
        <f t="shared" si="12"/>
        <v/>
      </c>
      <c r="G45" s="436" t="str">
        <f>VLOOKUP(C45,'LICH THI'!C:AA,14,0)</f>
        <v/>
      </c>
      <c r="H45" s="436" t="str">
        <f t="shared" si="3"/>
        <v/>
      </c>
      <c r="I45" s="436" t="str">
        <f t="shared" si="4"/>
        <v>Nguyễn Hữu Trí</v>
      </c>
      <c r="J45" s="436"/>
      <c r="K45" s="436">
        <f t="shared" si="5"/>
        <v>1</v>
      </c>
      <c r="L45" s="436" t="str">
        <f t="shared" si="6"/>
        <v>CC1CB26-CC-1</v>
      </c>
      <c r="M45" s="436" t="str">
        <f t="shared" si="7"/>
        <v/>
      </c>
      <c r="N45" s="437" t="e">
        <f t="shared" si="13"/>
        <v>#VALUE!</v>
      </c>
      <c r="O45" s="437"/>
      <c r="P45" s="430" t="str">
        <f t="shared" si="8"/>
        <v/>
      </c>
      <c r="U45" s="177">
        <v>4</v>
      </c>
      <c r="V45" s="177" t="s">
        <v>4587</v>
      </c>
      <c r="W45" s="177" t="s">
        <v>3326</v>
      </c>
      <c r="X45" s="177" t="s">
        <v>3074</v>
      </c>
      <c r="Y45" s="177" t="s">
        <v>4650</v>
      </c>
      <c r="Z45" s="177" t="s">
        <v>7424</v>
      </c>
      <c r="AA45" s="525" t="s">
        <v>4651</v>
      </c>
      <c r="AB45" s="399" t="str">
        <f t="shared" si="9"/>
        <v>CC1CB26</v>
      </c>
      <c r="AC45" s="399" t="str">
        <f t="shared" si="10"/>
        <v>CC1CB26-CC</v>
      </c>
      <c r="AD45" t="str">
        <f>Y45&amp;"-"&amp;VLOOKUP(AC45,'LICH THI'!C:AA,9,0)</f>
        <v>64CCCD3134-42484</v>
      </c>
      <c r="AE45">
        <f t="shared" si="11"/>
        <v>1</v>
      </c>
    </row>
    <row r="46" spans="1:31" x14ac:dyDescent="0.25">
      <c r="A46" s="436" t="str">
        <f t="shared" si="1"/>
        <v>CC1CB26-CC-6</v>
      </c>
      <c r="B46" s="436">
        <f>COUNTIF(AC$4:AC46,AC46)</f>
        <v>6</v>
      </c>
      <c r="C46" s="436" t="str">
        <f t="shared" si="2"/>
        <v>CC1CB26-CC</v>
      </c>
      <c r="D46" s="436">
        <f>VLOOKUP(C46,'LICH THI'!C:AA,12,0)</f>
        <v>6</v>
      </c>
      <c r="E46" s="436">
        <f>VLOOKUP(C46,'LICH THI'!C:AA,13,0)</f>
        <v>0</v>
      </c>
      <c r="F46" s="436" t="str">
        <f t="shared" si="12"/>
        <v/>
      </c>
      <c r="G46" s="436" t="str">
        <f>VLOOKUP(C46,'LICH THI'!C:AA,14,0)</f>
        <v/>
      </c>
      <c r="H46" s="436" t="str">
        <f t="shared" si="3"/>
        <v/>
      </c>
      <c r="I46" s="436" t="str">
        <f t="shared" si="4"/>
        <v>Nguyễn Hữu Văn</v>
      </c>
      <c r="J46" s="436"/>
      <c r="K46" s="436">
        <f t="shared" si="5"/>
        <v>1</v>
      </c>
      <c r="L46" s="436" t="str">
        <f t="shared" si="6"/>
        <v>CC1CB26-CC-1</v>
      </c>
      <c r="M46" s="436" t="str">
        <f t="shared" si="7"/>
        <v/>
      </c>
      <c r="N46" s="437" t="e">
        <f t="shared" si="13"/>
        <v>#VALUE!</v>
      </c>
      <c r="O46" s="437"/>
      <c r="P46" s="430" t="str">
        <f t="shared" si="8"/>
        <v/>
      </c>
      <c r="U46" s="177">
        <v>5</v>
      </c>
      <c r="V46" s="177" t="s">
        <v>4587</v>
      </c>
      <c r="W46" s="177" t="s">
        <v>3326</v>
      </c>
      <c r="X46" s="177" t="s">
        <v>3675</v>
      </c>
      <c r="Y46" s="177" t="s">
        <v>4603</v>
      </c>
      <c r="Z46" s="177" t="s">
        <v>7424</v>
      </c>
      <c r="AA46" s="525" t="s">
        <v>4520</v>
      </c>
      <c r="AB46" s="399" t="str">
        <f t="shared" si="9"/>
        <v>CC1CB26</v>
      </c>
      <c r="AC46" s="399" t="str">
        <f t="shared" si="10"/>
        <v>CC1CB26-CC</v>
      </c>
      <c r="AD46" t="str">
        <f>Y46&amp;"-"&amp;VLOOKUP(AC46,'LICH THI'!C:AA,9,0)</f>
        <v>64CCCD3097-42484</v>
      </c>
      <c r="AE46">
        <f t="shared" si="11"/>
        <v>1</v>
      </c>
    </row>
    <row r="47" spans="1:31" x14ac:dyDescent="0.25">
      <c r="A47" s="436" t="str">
        <f t="shared" si="1"/>
        <v>CC1CB31-CC-1</v>
      </c>
      <c r="B47" s="436">
        <f>COUNTIF(AC$4:AC47,AC47)</f>
        <v>1</v>
      </c>
      <c r="C47" s="436" t="str">
        <f t="shared" si="2"/>
        <v>CC1CB31-CC</v>
      </c>
      <c r="D47" s="436">
        <f>VLOOKUP(C47,'LICH THI'!C:AA,12,0)</f>
        <v>27</v>
      </c>
      <c r="E47" s="436">
        <f>VLOOKUP(C47,'LICH THI'!C:AA,13,0)</f>
        <v>27</v>
      </c>
      <c r="F47" s="436">
        <f t="shared" si="12"/>
        <v>27</v>
      </c>
      <c r="G47" s="436">
        <f>VLOOKUP(C47,'LICH THI'!C:AA,14,0)</f>
        <v>1</v>
      </c>
      <c r="H47" s="436">
        <f t="shared" si="3"/>
        <v>1</v>
      </c>
      <c r="I47" s="436" t="str">
        <f t="shared" si="4"/>
        <v>Nguyễn Tuấn Anh</v>
      </c>
      <c r="J47" s="436"/>
      <c r="K47" s="436">
        <f t="shared" si="5"/>
        <v>1</v>
      </c>
      <c r="L47" s="436" t="str">
        <f t="shared" si="6"/>
        <v>CC1CB31-CC-1</v>
      </c>
      <c r="M47" s="436">
        <f t="shared" si="7"/>
        <v>4</v>
      </c>
      <c r="N47" s="437">
        <f t="shared" si="13"/>
        <v>25</v>
      </c>
      <c r="O47" s="437"/>
      <c r="P47" s="430" t="str">
        <f t="shared" si="8"/>
        <v/>
      </c>
      <c r="U47" s="177">
        <v>17</v>
      </c>
      <c r="V47" s="177" t="s">
        <v>4615</v>
      </c>
      <c r="W47" s="177" t="s">
        <v>3475</v>
      </c>
      <c r="X47" s="177" t="s">
        <v>2611</v>
      </c>
      <c r="Y47" s="177" t="s">
        <v>4616</v>
      </c>
      <c r="Z47" s="177" t="s">
        <v>6883</v>
      </c>
      <c r="AA47" s="525" t="s">
        <v>3982</v>
      </c>
      <c r="AB47" s="399" t="str">
        <f t="shared" si="9"/>
        <v>CC1CB31</v>
      </c>
      <c r="AC47" s="399" t="str">
        <f t="shared" si="10"/>
        <v>CC1CB31-CC</v>
      </c>
      <c r="AD47" t="str">
        <f>Y47&amp;"-"&amp;VLOOKUP(AC47,'LICH THI'!C:AA,9,0)</f>
        <v>64CCOT3064-42469</v>
      </c>
      <c r="AE47">
        <f t="shared" si="11"/>
        <v>1</v>
      </c>
    </row>
    <row r="48" spans="1:31" x14ac:dyDescent="0.25">
      <c r="A48" s="436" t="str">
        <f t="shared" si="1"/>
        <v>CC1CB31-CC-2</v>
      </c>
      <c r="B48" s="436">
        <f>COUNTIF(AC$4:AC48,AC48)</f>
        <v>2</v>
      </c>
      <c r="C48" s="436" t="str">
        <f t="shared" si="2"/>
        <v>CC1CB31-CC</v>
      </c>
      <c r="D48" s="436">
        <f>VLOOKUP(C48,'LICH THI'!C:AA,12,0)</f>
        <v>27</v>
      </c>
      <c r="E48" s="436">
        <f>VLOOKUP(C48,'LICH THI'!C:AA,13,0)</f>
        <v>27</v>
      </c>
      <c r="F48" s="436">
        <f t="shared" si="12"/>
        <v>27</v>
      </c>
      <c r="G48" s="436">
        <f>VLOOKUP(C48,'LICH THI'!C:AA,14,0)</f>
        <v>1</v>
      </c>
      <c r="H48" s="436">
        <f t="shared" si="3"/>
        <v>1</v>
      </c>
      <c r="I48" s="436" t="str">
        <f t="shared" si="4"/>
        <v>Phạm Văn Cường</v>
      </c>
      <c r="J48" s="436"/>
      <c r="K48" s="436">
        <f t="shared" si="5"/>
        <v>1</v>
      </c>
      <c r="L48" s="436" t="str">
        <f t="shared" si="6"/>
        <v>CC1CB31-CC-1</v>
      </c>
      <c r="M48" s="436">
        <f t="shared" si="7"/>
        <v>4</v>
      </c>
      <c r="N48" s="437">
        <f t="shared" si="13"/>
        <v>26</v>
      </c>
      <c r="O48" s="437"/>
      <c r="P48" s="430" t="str">
        <f t="shared" si="8"/>
        <v/>
      </c>
      <c r="U48" s="177">
        <v>5</v>
      </c>
      <c r="V48" s="177" t="s">
        <v>4587</v>
      </c>
      <c r="W48" s="177" t="s">
        <v>2738</v>
      </c>
      <c r="X48" s="177" t="s">
        <v>2735</v>
      </c>
      <c r="Y48" s="177" t="s">
        <v>6887</v>
      </c>
      <c r="Z48" s="177" t="s">
        <v>6883</v>
      </c>
      <c r="AA48" s="525" t="s">
        <v>2733</v>
      </c>
      <c r="AB48" s="399" t="str">
        <f t="shared" si="9"/>
        <v>CC1CB31</v>
      </c>
      <c r="AC48" s="399" t="str">
        <f t="shared" si="10"/>
        <v>CC1CB31-CC</v>
      </c>
      <c r="AD48" t="str">
        <f>Y48&amp;"-"&amp;VLOOKUP(AC48,'LICH THI'!C:AA,9,0)</f>
        <v>64CCCD3070-42469</v>
      </c>
      <c r="AE48">
        <f t="shared" si="11"/>
        <v>1</v>
      </c>
    </row>
    <row r="49" spans="1:31" x14ac:dyDescent="0.25">
      <c r="A49" s="436" t="str">
        <f t="shared" si="1"/>
        <v>CC1CB31-CC-3</v>
      </c>
      <c r="B49" s="436">
        <f>COUNTIF(AC$4:AC49,AC49)</f>
        <v>3</v>
      </c>
      <c r="C49" s="436" t="str">
        <f t="shared" si="2"/>
        <v>CC1CB31-CC</v>
      </c>
      <c r="D49" s="436">
        <f>VLOOKUP(C49,'LICH THI'!C:AA,12,0)</f>
        <v>27</v>
      </c>
      <c r="E49" s="436">
        <f>VLOOKUP(C49,'LICH THI'!C:AA,13,0)</f>
        <v>27</v>
      </c>
      <c r="F49" s="436">
        <f t="shared" si="12"/>
        <v>27</v>
      </c>
      <c r="G49" s="436">
        <f>VLOOKUP(C49,'LICH THI'!C:AA,14,0)</f>
        <v>1</v>
      </c>
      <c r="H49" s="436">
        <f t="shared" si="3"/>
        <v>1</v>
      </c>
      <c r="I49" s="436" t="str">
        <f t="shared" si="4"/>
        <v>Đào Trọng Duy</v>
      </c>
      <c r="J49" s="436"/>
      <c r="K49" s="436">
        <f t="shared" si="5"/>
        <v>1</v>
      </c>
      <c r="L49" s="436" t="str">
        <f t="shared" si="6"/>
        <v>CC1CB31-CC-1</v>
      </c>
      <c r="M49" s="436">
        <f t="shared" si="7"/>
        <v>4</v>
      </c>
      <c r="N49" s="437">
        <f t="shared" si="13"/>
        <v>27</v>
      </c>
      <c r="O49" s="437"/>
      <c r="P49" s="430" t="str">
        <f t="shared" si="8"/>
        <v/>
      </c>
      <c r="U49" s="177">
        <v>18</v>
      </c>
      <c r="V49" s="177" t="s">
        <v>4615</v>
      </c>
      <c r="W49" s="177" t="s">
        <v>5855</v>
      </c>
      <c r="X49" s="177" t="s">
        <v>2742</v>
      </c>
      <c r="Y49" s="177" t="s">
        <v>5856</v>
      </c>
      <c r="Z49" s="177" t="s">
        <v>6883</v>
      </c>
      <c r="AA49" s="525" t="s">
        <v>5426</v>
      </c>
      <c r="AB49" s="399" t="str">
        <f t="shared" si="9"/>
        <v>CC1CB31</v>
      </c>
      <c r="AC49" s="399" t="str">
        <f t="shared" si="10"/>
        <v>CC1CB31-CC</v>
      </c>
      <c r="AD49" t="str">
        <f>Y49&amp;"-"&amp;VLOOKUP(AC49,'LICH THI'!C:AA,9,0)</f>
        <v>64CCOT3051-42469</v>
      </c>
      <c r="AE49">
        <f t="shared" si="11"/>
        <v>1</v>
      </c>
    </row>
    <row r="50" spans="1:31" x14ac:dyDescent="0.25">
      <c r="A50" s="436" t="str">
        <f t="shared" si="1"/>
        <v>CC1CB31-CC-4</v>
      </c>
      <c r="B50" s="436">
        <f>COUNTIF(AC$4:AC50,AC50)</f>
        <v>4</v>
      </c>
      <c r="C50" s="436" t="str">
        <f t="shared" si="2"/>
        <v>CC1CB31-CC</v>
      </c>
      <c r="D50" s="436">
        <f>VLOOKUP(C50,'LICH THI'!C:AA,12,0)</f>
        <v>27</v>
      </c>
      <c r="E50" s="436">
        <f>VLOOKUP(C50,'LICH THI'!C:AA,13,0)</f>
        <v>27</v>
      </c>
      <c r="F50" s="436">
        <f t="shared" si="12"/>
        <v>27</v>
      </c>
      <c r="G50" s="436">
        <f>VLOOKUP(C50,'LICH THI'!C:AA,14,0)</f>
        <v>1</v>
      </c>
      <c r="H50" s="436">
        <f t="shared" si="3"/>
        <v>1</v>
      </c>
      <c r="I50" s="436" t="str">
        <f t="shared" si="4"/>
        <v>Trịnh Mai Duy</v>
      </c>
      <c r="J50" s="436"/>
      <c r="K50" s="436">
        <f t="shared" si="5"/>
        <v>1</v>
      </c>
      <c r="L50" s="436" t="str">
        <f t="shared" si="6"/>
        <v>CC1CB31-CC-1</v>
      </c>
      <c r="M50" s="436">
        <f t="shared" si="7"/>
        <v>4</v>
      </c>
      <c r="N50" s="437">
        <f t="shared" si="13"/>
        <v>1</v>
      </c>
      <c r="O50" s="437"/>
      <c r="P50" s="430" t="str">
        <f t="shared" si="8"/>
        <v/>
      </c>
      <c r="U50" s="177">
        <v>19</v>
      </c>
      <c r="V50" s="177" t="s">
        <v>4615</v>
      </c>
      <c r="W50" s="177" t="s">
        <v>4617</v>
      </c>
      <c r="X50" s="177" t="s">
        <v>2742</v>
      </c>
      <c r="Y50" s="177" t="s">
        <v>4618</v>
      </c>
      <c r="Z50" s="177" t="s">
        <v>6883</v>
      </c>
      <c r="AA50" s="525" t="s">
        <v>4502</v>
      </c>
      <c r="AB50" s="399" t="str">
        <f t="shared" si="9"/>
        <v>CC1CB31</v>
      </c>
      <c r="AC50" s="399" t="str">
        <f t="shared" si="10"/>
        <v>CC1CB31-CC</v>
      </c>
      <c r="AD50" t="str">
        <f>Y50&amp;"-"&amp;VLOOKUP(AC50,'LICH THI'!C:AA,9,0)</f>
        <v>64CCOT3040-42469</v>
      </c>
      <c r="AE50">
        <f t="shared" si="11"/>
        <v>1</v>
      </c>
    </row>
    <row r="51" spans="1:31" x14ac:dyDescent="0.25">
      <c r="A51" s="436" t="str">
        <f t="shared" si="1"/>
        <v>CC1CB31-CC-5</v>
      </c>
      <c r="B51" s="436">
        <f>COUNTIF(AC$4:AC51,AC51)</f>
        <v>5</v>
      </c>
      <c r="C51" s="436" t="str">
        <f t="shared" si="2"/>
        <v>CC1CB31-CC</v>
      </c>
      <c r="D51" s="436">
        <f>VLOOKUP(C51,'LICH THI'!C:AA,12,0)</f>
        <v>27</v>
      </c>
      <c r="E51" s="436">
        <f>VLOOKUP(C51,'LICH THI'!C:AA,13,0)</f>
        <v>27</v>
      </c>
      <c r="F51" s="436">
        <f t="shared" si="12"/>
        <v>27</v>
      </c>
      <c r="G51" s="436">
        <f>VLOOKUP(C51,'LICH THI'!C:AA,14,0)</f>
        <v>1</v>
      </c>
      <c r="H51" s="436">
        <f t="shared" si="3"/>
        <v>1</v>
      </c>
      <c r="I51" s="436" t="str">
        <f t="shared" si="4"/>
        <v>Cao Văn Đức</v>
      </c>
      <c r="J51" s="436"/>
      <c r="K51" s="436">
        <f t="shared" si="5"/>
        <v>1</v>
      </c>
      <c r="L51" s="436" t="str">
        <f t="shared" si="6"/>
        <v>CC1CB31-CC-1</v>
      </c>
      <c r="M51" s="436">
        <f t="shared" si="7"/>
        <v>4</v>
      </c>
      <c r="N51" s="437">
        <f t="shared" si="13"/>
        <v>2</v>
      </c>
      <c r="O51" s="437"/>
      <c r="P51" s="430" t="str">
        <f t="shared" si="8"/>
        <v/>
      </c>
      <c r="U51" s="177">
        <v>12</v>
      </c>
      <c r="V51" s="177" t="s">
        <v>4612</v>
      </c>
      <c r="W51" s="177" t="s">
        <v>3257</v>
      </c>
      <c r="X51" s="177" t="s">
        <v>2948</v>
      </c>
      <c r="Y51" s="177" t="s">
        <v>6463</v>
      </c>
      <c r="Z51" s="177" t="s">
        <v>6883</v>
      </c>
      <c r="AA51" s="525" t="s">
        <v>2968</v>
      </c>
      <c r="AB51" s="399" t="str">
        <f t="shared" si="9"/>
        <v>CC1CB31</v>
      </c>
      <c r="AC51" s="399" t="str">
        <f t="shared" si="10"/>
        <v>CC1CB31-CC</v>
      </c>
      <c r="AD51" t="str">
        <f>Y51&amp;"-"&amp;VLOOKUP(AC51,'LICH THI'!C:AA,9,0)</f>
        <v>63CCKD3060-42469</v>
      </c>
      <c r="AE51">
        <f t="shared" si="11"/>
        <v>1</v>
      </c>
    </row>
    <row r="52" spans="1:31" x14ac:dyDescent="0.25">
      <c r="A52" s="436" t="str">
        <f t="shared" si="1"/>
        <v>CC1CB31-CC-6</v>
      </c>
      <c r="B52" s="436">
        <f>COUNTIF(AC$4:AC52,AC52)</f>
        <v>6</v>
      </c>
      <c r="C52" s="436" t="str">
        <f t="shared" si="2"/>
        <v>CC1CB31-CC</v>
      </c>
      <c r="D52" s="436">
        <f>VLOOKUP(C52,'LICH THI'!C:AA,12,0)</f>
        <v>27</v>
      </c>
      <c r="E52" s="436">
        <f>VLOOKUP(C52,'LICH THI'!C:AA,13,0)</f>
        <v>27</v>
      </c>
      <c r="F52" s="436">
        <f t="shared" si="12"/>
        <v>27</v>
      </c>
      <c r="G52" s="436">
        <f>VLOOKUP(C52,'LICH THI'!C:AA,14,0)</f>
        <v>1</v>
      </c>
      <c r="H52" s="436">
        <f t="shared" si="3"/>
        <v>1</v>
      </c>
      <c r="I52" s="436" t="str">
        <f t="shared" si="4"/>
        <v>Tạ Văn Đức</v>
      </c>
      <c r="J52" s="436"/>
      <c r="K52" s="436">
        <f t="shared" si="5"/>
        <v>1</v>
      </c>
      <c r="L52" s="436" t="str">
        <f t="shared" si="6"/>
        <v>CC1CB31-CC-1</v>
      </c>
      <c r="M52" s="436">
        <f t="shared" si="7"/>
        <v>4</v>
      </c>
      <c r="N52" s="437">
        <f t="shared" si="13"/>
        <v>3</v>
      </c>
      <c r="O52" s="437"/>
      <c r="P52" s="430" t="str">
        <f t="shared" si="8"/>
        <v/>
      </c>
      <c r="U52" s="177">
        <v>20</v>
      </c>
      <c r="V52" s="177" t="s">
        <v>4615</v>
      </c>
      <c r="W52" s="177" t="s">
        <v>4184</v>
      </c>
      <c r="X52" s="177" t="s">
        <v>2948</v>
      </c>
      <c r="Y52" s="177" t="s">
        <v>5858</v>
      </c>
      <c r="Z52" s="177" t="s">
        <v>6883</v>
      </c>
      <c r="AA52" s="525" t="s">
        <v>5859</v>
      </c>
      <c r="AB52" s="399" t="str">
        <f t="shared" si="9"/>
        <v>CC1CB31</v>
      </c>
      <c r="AC52" s="399" t="str">
        <f t="shared" si="10"/>
        <v>CC1CB31-CC</v>
      </c>
      <c r="AD52" t="str">
        <f>Y52&amp;"-"&amp;VLOOKUP(AC52,'LICH THI'!C:AA,9,0)</f>
        <v>64CCOT3027-42469</v>
      </c>
      <c r="AE52">
        <f t="shared" si="11"/>
        <v>1</v>
      </c>
    </row>
    <row r="53" spans="1:31" x14ac:dyDescent="0.25">
      <c r="A53" s="436" t="str">
        <f t="shared" si="1"/>
        <v>CC1CB31-CC-7</v>
      </c>
      <c r="B53" s="436">
        <f>COUNTIF(AC$4:AC53,AC53)</f>
        <v>7</v>
      </c>
      <c r="C53" s="436" t="str">
        <f t="shared" si="2"/>
        <v>CC1CB31-CC</v>
      </c>
      <c r="D53" s="436">
        <f>VLOOKUP(C53,'LICH THI'!C:AA,12,0)</f>
        <v>27</v>
      </c>
      <c r="E53" s="436">
        <f>VLOOKUP(C53,'LICH THI'!C:AA,13,0)</f>
        <v>27</v>
      </c>
      <c r="F53" s="436">
        <f t="shared" si="12"/>
        <v>27</v>
      </c>
      <c r="G53" s="436">
        <f>VLOOKUP(C53,'LICH THI'!C:AA,14,0)</f>
        <v>1</v>
      </c>
      <c r="H53" s="436">
        <f t="shared" si="3"/>
        <v>1</v>
      </c>
      <c r="I53" s="436" t="str">
        <f t="shared" si="4"/>
        <v>Nguyễn Khắc Được</v>
      </c>
      <c r="J53" s="436"/>
      <c r="K53" s="436">
        <f t="shared" si="5"/>
        <v>1</v>
      </c>
      <c r="L53" s="436" t="str">
        <f t="shared" si="6"/>
        <v>CC1CB31-CC-1</v>
      </c>
      <c r="M53" s="436">
        <f t="shared" si="7"/>
        <v>4</v>
      </c>
      <c r="N53" s="437">
        <f t="shared" si="13"/>
        <v>4</v>
      </c>
      <c r="O53" s="437"/>
      <c r="P53" s="430" t="str">
        <f t="shared" si="8"/>
        <v/>
      </c>
      <c r="U53" s="177">
        <v>21</v>
      </c>
      <c r="V53" s="177" t="s">
        <v>4615</v>
      </c>
      <c r="W53" s="177" t="s">
        <v>3302</v>
      </c>
      <c r="X53" s="177" t="s">
        <v>4619</v>
      </c>
      <c r="Y53" s="177" t="s">
        <v>4620</v>
      </c>
      <c r="Z53" s="177" t="s">
        <v>6883</v>
      </c>
      <c r="AA53" s="525" t="s">
        <v>3006</v>
      </c>
      <c r="AB53" s="399" t="str">
        <f t="shared" si="9"/>
        <v>CC1CB31</v>
      </c>
      <c r="AC53" s="399" t="str">
        <f t="shared" si="10"/>
        <v>CC1CB31-CC</v>
      </c>
      <c r="AD53" t="str">
        <f>Y53&amp;"-"&amp;VLOOKUP(AC53,'LICH THI'!C:AA,9,0)</f>
        <v>64CCOT3074-42469</v>
      </c>
      <c r="AE53">
        <f t="shared" si="11"/>
        <v>1</v>
      </c>
    </row>
    <row r="54" spans="1:31" x14ac:dyDescent="0.25">
      <c r="A54" s="436" t="str">
        <f t="shared" si="1"/>
        <v>CC1CB31-CC-8</v>
      </c>
      <c r="B54" s="436">
        <f>COUNTIF(AC$4:AC54,AC54)</f>
        <v>8</v>
      </c>
      <c r="C54" s="436" t="str">
        <f t="shared" si="2"/>
        <v>CC1CB31-CC</v>
      </c>
      <c r="D54" s="436">
        <f>VLOOKUP(C54,'LICH THI'!C:AA,12,0)</f>
        <v>27</v>
      </c>
      <c r="E54" s="436">
        <f>VLOOKUP(C54,'LICH THI'!C:AA,13,0)</f>
        <v>27</v>
      </c>
      <c r="F54" s="436">
        <f t="shared" si="12"/>
        <v>27</v>
      </c>
      <c r="G54" s="436">
        <f>VLOOKUP(C54,'LICH THI'!C:AA,14,0)</f>
        <v>1</v>
      </c>
      <c r="H54" s="436">
        <f t="shared" si="3"/>
        <v>1</v>
      </c>
      <c r="I54" s="436" t="str">
        <f t="shared" si="4"/>
        <v>Nguyyễn Văn Hiếu</v>
      </c>
      <c r="J54" s="436"/>
      <c r="K54" s="436">
        <f t="shared" si="5"/>
        <v>1</v>
      </c>
      <c r="L54" s="436" t="str">
        <f t="shared" si="6"/>
        <v>CC1CB31-CC-1</v>
      </c>
      <c r="M54" s="436">
        <f t="shared" si="7"/>
        <v>4</v>
      </c>
      <c r="N54" s="437">
        <f t="shared" si="13"/>
        <v>5</v>
      </c>
      <c r="O54" s="437"/>
      <c r="P54" s="430" t="str">
        <f t="shared" si="8"/>
        <v/>
      </c>
      <c r="U54" s="177">
        <v>22</v>
      </c>
      <c r="V54" s="177" t="s">
        <v>4615</v>
      </c>
      <c r="W54" s="177" t="s">
        <v>5860</v>
      </c>
      <c r="X54" s="177" t="s">
        <v>2754</v>
      </c>
      <c r="Y54" s="177" t="s">
        <v>5861</v>
      </c>
      <c r="Z54" s="177" t="s">
        <v>6883</v>
      </c>
      <c r="AA54" s="525" t="s">
        <v>3634</v>
      </c>
      <c r="AB54" s="399" t="str">
        <f t="shared" si="9"/>
        <v>CC1CB31</v>
      </c>
      <c r="AC54" s="399" t="str">
        <f t="shared" si="10"/>
        <v>CC1CB31-CC</v>
      </c>
      <c r="AD54" t="str">
        <f>Y54&amp;"-"&amp;VLOOKUP(AC54,'LICH THI'!C:AA,9,0)</f>
        <v>64CCOT3010-42469</v>
      </c>
      <c r="AE54">
        <f t="shared" si="11"/>
        <v>1</v>
      </c>
    </row>
    <row r="55" spans="1:31" x14ac:dyDescent="0.25">
      <c r="A55" s="436" t="str">
        <f t="shared" si="1"/>
        <v>CC1CB31-CC-9</v>
      </c>
      <c r="B55" s="436">
        <f>COUNTIF(AC$4:AC55,AC55)</f>
        <v>9</v>
      </c>
      <c r="C55" s="436" t="str">
        <f t="shared" si="2"/>
        <v>CC1CB31-CC</v>
      </c>
      <c r="D55" s="436">
        <f>VLOOKUP(C55,'LICH THI'!C:AA,12,0)</f>
        <v>27</v>
      </c>
      <c r="E55" s="436">
        <f>VLOOKUP(C55,'LICH THI'!C:AA,13,0)</f>
        <v>27</v>
      </c>
      <c r="F55" s="436">
        <f t="shared" si="12"/>
        <v>27</v>
      </c>
      <c r="G55" s="436">
        <f>VLOOKUP(C55,'LICH THI'!C:AA,14,0)</f>
        <v>1</v>
      </c>
      <c r="H55" s="436">
        <f t="shared" si="3"/>
        <v>1</v>
      </c>
      <c r="I55" s="436" t="str">
        <f t="shared" si="4"/>
        <v>Phạm Mạnh Hiếu</v>
      </c>
      <c r="J55" s="436"/>
      <c r="K55" s="436">
        <f t="shared" si="5"/>
        <v>1</v>
      </c>
      <c r="L55" s="436" t="str">
        <f t="shared" si="6"/>
        <v>CC1CB31-CC-1</v>
      </c>
      <c r="M55" s="436">
        <f t="shared" si="7"/>
        <v>4</v>
      </c>
      <c r="N55" s="437">
        <f t="shared" si="13"/>
        <v>6</v>
      </c>
      <c r="O55" s="437"/>
      <c r="P55" s="430" t="str">
        <f t="shared" si="8"/>
        <v/>
      </c>
      <c r="U55" s="177">
        <v>1</v>
      </c>
      <c r="V55" s="177" t="s">
        <v>4574</v>
      </c>
      <c r="W55" s="177" t="s">
        <v>6804</v>
      </c>
      <c r="X55" s="177" t="s">
        <v>2754</v>
      </c>
      <c r="Y55" s="177" t="s">
        <v>6882</v>
      </c>
      <c r="Z55" s="177" t="s">
        <v>6883</v>
      </c>
      <c r="AA55" s="525" t="s">
        <v>6884</v>
      </c>
      <c r="AB55" s="399" t="str">
        <f t="shared" si="9"/>
        <v>CC1CB31</v>
      </c>
      <c r="AC55" s="399" t="str">
        <f t="shared" si="10"/>
        <v>CC1CB31-CC</v>
      </c>
      <c r="AD55" t="str">
        <f>Y55&amp;"-"&amp;VLOOKUP(AC55,'LICH THI'!C:AA,9,0)</f>
        <v>64CCCD3008-42469</v>
      </c>
      <c r="AE55">
        <f t="shared" si="11"/>
        <v>1</v>
      </c>
    </row>
    <row r="56" spans="1:31" x14ac:dyDescent="0.25">
      <c r="A56" s="436" t="str">
        <f t="shared" si="1"/>
        <v>CC1CB31-CC-10</v>
      </c>
      <c r="B56" s="436">
        <f>COUNTIF(AC$4:AC56,AC56)</f>
        <v>10</v>
      </c>
      <c r="C56" s="436" t="str">
        <f t="shared" si="2"/>
        <v>CC1CB31-CC</v>
      </c>
      <c r="D56" s="436">
        <f>VLOOKUP(C56,'LICH THI'!C:AA,12,0)</f>
        <v>27</v>
      </c>
      <c r="E56" s="436">
        <f>VLOOKUP(C56,'LICH THI'!C:AA,13,0)</f>
        <v>27</v>
      </c>
      <c r="F56" s="436">
        <f t="shared" si="12"/>
        <v>27</v>
      </c>
      <c r="G56" s="436">
        <f>VLOOKUP(C56,'LICH THI'!C:AA,14,0)</f>
        <v>1</v>
      </c>
      <c r="H56" s="436">
        <f t="shared" si="3"/>
        <v>1</v>
      </c>
      <c r="I56" s="436" t="str">
        <f t="shared" si="4"/>
        <v>Đặng Duy Hòa</v>
      </c>
      <c r="J56" s="436"/>
      <c r="K56" s="436">
        <f t="shared" si="5"/>
        <v>1</v>
      </c>
      <c r="L56" s="436" t="str">
        <f t="shared" si="6"/>
        <v>CC1CB31-CC-1</v>
      </c>
      <c r="M56" s="436">
        <f t="shared" si="7"/>
        <v>4</v>
      </c>
      <c r="N56" s="437">
        <f t="shared" si="13"/>
        <v>7</v>
      </c>
      <c r="O56" s="437"/>
      <c r="P56" s="430" t="str">
        <f t="shared" si="8"/>
        <v/>
      </c>
      <c r="U56" s="177">
        <v>23</v>
      </c>
      <c r="V56" s="177" t="s">
        <v>4615</v>
      </c>
      <c r="W56" s="177" t="s">
        <v>5519</v>
      </c>
      <c r="X56" s="177" t="s">
        <v>2660</v>
      </c>
      <c r="Y56" s="177" t="s">
        <v>6423</v>
      </c>
      <c r="Z56" s="177" t="s">
        <v>6883</v>
      </c>
      <c r="AA56" s="525" t="s">
        <v>3784</v>
      </c>
      <c r="AB56" s="399" t="str">
        <f t="shared" si="9"/>
        <v>CC1CB31</v>
      </c>
      <c r="AC56" s="399" t="str">
        <f t="shared" si="10"/>
        <v>CC1CB31-CC</v>
      </c>
      <c r="AD56" t="str">
        <f>Y56&amp;"-"&amp;VLOOKUP(AC56,'LICH THI'!C:AA,9,0)</f>
        <v>64CCOT3042-42469</v>
      </c>
      <c r="AE56">
        <f t="shared" si="11"/>
        <v>1</v>
      </c>
    </row>
    <row r="57" spans="1:31" x14ac:dyDescent="0.25">
      <c r="A57" s="436" t="str">
        <f t="shared" si="1"/>
        <v>CC1CB31-CC-11</v>
      </c>
      <c r="B57" s="436">
        <f>COUNTIF(AC$4:AC57,AC57)</f>
        <v>11</v>
      </c>
      <c r="C57" s="436" t="str">
        <f t="shared" si="2"/>
        <v>CC1CB31-CC</v>
      </c>
      <c r="D57" s="436">
        <f>VLOOKUP(C57,'LICH THI'!C:AA,12,0)</f>
        <v>27</v>
      </c>
      <c r="E57" s="436">
        <f>VLOOKUP(C57,'LICH THI'!C:AA,13,0)</f>
        <v>27</v>
      </c>
      <c r="F57" s="436">
        <f t="shared" si="12"/>
        <v>27</v>
      </c>
      <c r="G57" s="436">
        <f>VLOOKUP(C57,'LICH THI'!C:AA,14,0)</f>
        <v>1</v>
      </c>
      <c r="H57" s="436">
        <f t="shared" si="3"/>
        <v>1</v>
      </c>
      <c r="I57" s="436" t="str">
        <f t="shared" si="4"/>
        <v>Tống Văn Hoạt</v>
      </c>
      <c r="J57" s="436"/>
      <c r="K57" s="436">
        <f t="shared" si="5"/>
        <v>1</v>
      </c>
      <c r="L57" s="436" t="str">
        <f t="shared" si="6"/>
        <v>CC1CB31-CC-1</v>
      </c>
      <c r="M57" s="436">
        <f t="shared" si="7"/>
        <v>4</v>
      </c>
      <c r="N57" s="437">
        <f t="shared" si="13"/>
        <v>8</v>
      </c>
      <c r="O57" s="437"/>
      <c r="P57" s="430" t="str">
        <f t="shared" si="8"/>
        <v/>
      </c>
      <c r="U57" s="177">
        <v>24</v>
      </c>
      <c r="V57" s="177" t="s">
        <v>4615</v>
      </c>
      <c r="W57" s="177" t="s">
        <v>2753</v>
      </c>
      <c r="X57" s="177" t="s">
        <v>6424</v>
      </c>
      <c r="Y57" s="177" t="s">
        <v>6425</v>
      </c>
      <c r="Z57" s="177" t="s">
        <v>6883</v>
      </c>
      <c r="AA57" s="525" t="s">
        <v>6426</v>
      </c>
      <c r="AB57" s="399" t="str">
        <f t="shared" si="9"/>
        <v>CC1CB31</v>
      </c>
      <c r="AC57" s="399" t="str">
        <f t="shared" si="10"/>
        <v>CC1CB31-CC</v>
      </c>
      <c r="AD57" t="str">
        <f>Y57&amp;"-"&amp;VLOOKUP(AC57,'LICH THI'!C:AA,9,0)</f>
        <v>64CCOT3036-42469</v>
      </c>
      <c r="AE57">
        <f t="shared" si="11"/>
        <v>1</v>
      </c>
    </row>
    <row r="58" spans="1:31" x14ac:dyDescent="0.25">
      <c r="A58" s="436" t="str">
        <f t="shared" si="1"/>
        <v>CC1CB31-CC-12</v>
      </c>
      <c r="B58" s="436">
        <f>COUNTIF(AC$4:AC58,AC58)</f>
        <v>12</v>
      </c>
      <c r="C58" s="436" t="str">
        <f t="shared" si="2"/>
        <v>CC1CB31-CC</v>
      </c>
      <c r="D58" s="436">
        <f>VLOOKUP(C58,'LICH THI'!C:AA,12,0)</f>
        <v>27</v>
      </c>
      <c r="E58" s="436">
        <f>VLOOKUP(C58,'LICH THI'!C:AA,13,0)</f>
        <v>27</v>
      </c>
      <c r="F58" s="436">
        <f t="shared" si="12"/>
        <v>27</v>
      </c>
      <c r="G58" s="436">
        <f>VLOOKUP(C58,'LICH THI'!C:AA,14,0)</f>
        <v>1</v>
      </c>
      <c r="H58" s="436">
        <f t="shared" si="3"/>
        <v>1</v>
      </c>
      <c r="I58" s="436" t="str">
        <f t="shared" si="4"/>
        <v>Nguyễn Thế Hưng</v>
      </c>
      <c r="J58" s="436"/>
      <c r="K58" s="436">
        <f t="shared" si="5"/>
        <v>1</v>
      </c>
      <c r="L58" s="436" t="str">
        <f t="shared" si="6"/>
        <v>CC1CB31-CC-1</v>
      </c>
      <c r="M58" s="436">
        <f t="shared" si="7"/>
        <v>4</v>
      </c>
      <c r="N58" s="437">
        <f t="shared" si="13"/>
        <v>9</v>
      </c>
      <c r="O58" s="437"/>
      <c r="P58" s="430" t="str">
        <f t="shared" si="8"/>
        <v/>
      </c>
      <c r="U58" s="177">
        <v>13</v>
      </c>
      <c r="V58" s="177" t="s">
        <v>4612</v>
      </c>
      <c r="W58" s="177" t="s">
        <v>3243</v>
      </c>
      <c r="X58" s="177" t="s">
        <v>2804</v>
      </c>
      <c r="Y58" s="177" t="s">
        <v>6464</v>
      </c>
      <c r="Z58" s="177" t="s">
        <v>6883</v>
      </c>
      <c r="AA58" s="525" t="s">
        <v>2812</v>
      </c>
      <c r="AB58" s="399" t="str">
        <f t="shared" si="9"/>
        <v>CC1CB31</v>
      </c>
      <c r="AC58" s="399" t="str">
        <f t="shared" si="10"/>
        <v>CC1CB31-CC</v>
      </c>
      <c r="AD58" t="str">
        <f>Y58&amp;"-"&amp;VLOOKUP(AC58,'LICH THI'!C:AA,9,0)</f>
        <v>64CCKD3016-42469</v>
      </c>
      <c r="AE58">
        <f t="shared" si="11"/>
        <v>1</v>
      </c>
    </row>
    <row r="59" spans="1:31" x14ac:dyDescent="0.25">
      <c r="A59" s="436" t="str">
        <f t="shared" si="1"/>
        <v>CC1CB31-CC-13</v>
      </c>
      <c r="B59" s="436">
        <f>COUNTIF(AC$4:AC59,AC59)</f>
        <v>13</v>
      </c>
      <c r="C59" s="436" t="str">
        <f t="shared" si="2"/>
        <v>CC1CB31-CC</v>
      </c>
      <c r="D59" s="436">
        <f>VLOOKUP(C59,'LICH THI'!C:AA,12,0)</f>
        <v>27</v>
      </c>
      <c r="E59" s="436">
        <f>VLOOKUP(C59,'LICH THI'!C:AA,13,0)</f>
        <v>27</v>
      </c>
      <c r="F59" s="436">
        <f t="shared" si="12"/>
        <v>27</v>
      </c>
      <c r="G59" s="436">
        <f>VLOOKUP(C59,'LICH THI'!C:AA,14,0)</f>
        <v>1</v>
      </c>
      <c r="H59" s="436">
        <f t="shared" si="3"/>
        <v>1</v>
      </c>
      <c r="I59" s="436" t="str">
        <f t="shared" si="4"/>
        <v>Ngô Trí Lễ</v>
      </c>
      <c r="J59" s="436"/>
      <c r="K59" s="436">
        <f t="shared" si="5"/>
        <v>1</v>
      </c>
      <c r="L59" s="436" t="str">
        <f t="shared" si="6"/>
        <v>CC1CB31-CC-1</v>
      </c>
      <c r="M59" s="436">
        <f t="shared" si="7"/>
        <v>4</v>
      </c>
      <c r="N59" s="437">
        <f t="shared" si="13"/>
        <v>10</v>
      </c>
      <c r="O59" s="437"/>
      <c r="P59" s="430" t="str">
        <f t="shared" si="8"/>
        <v/>
      </c>
      <c r="U59" s="177">
        <v>6</v>
      </c>
      <c r="V59" s="177" t="s">
        <v>4587</v>
      </c>
      <c r="W59" s="177" t="s">
        <v>5489</v>
      </c>
      <c r="X59" s="177" t="s">
        <v>6416</v>
      </c>
      <c r="Y59" s="177" t="s">
        <v>6417</v>
      </c>
      <c r="Z59" s="177" t="s">
        <v>6883</v>
      </c>
      <c r="AA59" s="525" t="s">
        <v>2867</v>
      </c>
      <c r="AB59" s="399" t="str">
        <f t="shared" si="9"/>
        <v>CC1CB31</v>
      </c>
      <c r="AC59" s="399" t="str">
        <f t="shared" si="10"/>
        <v>CC1CB31-CC</v>
      </c>
      <c r="AD59" t="str">
        <f>Y59&amp;"-"&amp;VLOOKUP(AC59,'LICH THI'!C:AA,9,0)</f>
        <v>64CCCD3115-42469</v>
      </c>
      <c r="AE59">
        <f t="shared" si="11"/>
        <v>1</v>
      </c>
    </row>
    <row r="60" spans="1:31" x14ac:dyDescent="0.25">
      <c r="A60" s="436" t="str">
        <f t="shared" si="1"/>
        <v>CC1CB31-CC-14</v>
      </c>
      <c r="B60" s="436">
        <f>COUNTIF(AC$4:AC60,AC60)</f>
        <v>14</v>
      </c>
      <c r="C60" s="436" t="str">
        <f t="shared" si="2"/>
        <v>CC1CB31-CC</v>
      </c>
      <c r="D60" s="436">
        <f>VLOOKUP(C60,'LICH THI'!C:AA,12,0)</f>
        <v>27</v>
      </c>
      <c r="E60" s="436">
        <f>VLOOKUP(C60,'LICH THI'!C:AA,13,0)</f>
        <v>27</v>
      </c>
      <c r="F60" s="436">
        <f t="shared" si="12"/>
        <v>27</v>
      </c>
      <c r="G60" s="436">
        <f>VLOOKUP(C60,'LICH THI'!C:AA,14,0)</f>
        <v>1</v>
      </c>
      <c r="H60" s="436">
        <f t="shared" si="3"/>
        <v>1</v>
      </c>
      <c r="I60" s="436" t="str">
        <f t="shared" si="4"/>
        <v>Quách Mạnh Linh</v>
      </c>
      <c r="J60" s="436"/>
      <c r="K60" s="436">
        <f t="shared" si="5"/>
        <v>1</v>
      </c>
      <c r="L60" s="436" t="str">
        <f t="shared" si="6"/>
        <v>CC1CB31-CC-1</v>
      </c>
      <c r="M60" s="436">
        <f t="shared" si="7"/>
        <v>4</v>
      </c>
      <c r="N60" s="437">
        <f t="shared" si="13"/>
        <v>11</v>
      </c>
      <c r="O60" s="437"/>
      <c r="P60" s="430" t="str">
        <f t="shared" si="8"/>
        <v/>
      </c>
      <c r="U60" s="177">
        <v>2</v>
      </c>
      <c r="V60" s="177" t="s">
        <v>4574</v>
      </c>
      <c r="W60" s="177" t="s">
        <v>6413</v>
      </c>
      <c r="X60" s="177" t="s">
        <v>2670</v>
      </c>
      <c r="Y60" s="177" t="s">
        <v>6414</v>
      </c>
      <c r="Z60" s="177" t="s">
        <v>6883</v>
      </c>
      <c r="AA60" s="525" t="s">
        <v>4718</v>
      </c>
      <c r="AB60" s="399" t="str">
        <f t="shared" si="9"/>
        <v>CC1CB31</v>
      </c>
      <c r="AC60" s="399" t="str">
        <f t="shared" si="10"/>
        <v>CC1CB31-CC</v>
      </c>
      <c r="AD60" t="str">
        <f>Y60&amp;"-"&amp;VLOOKUP(AC60,'LICH THI'!C:AA,9,0)</f>
        <v>64CCCD3030-42469</v>
      </c>
      <c r="AE60">
        <f t="shared" si="11"/>
        <v>1</v>
      </c>
    </row>
    <row r="61" spans="1:31" x14ac:dyDescent="0.25">
      <c r="A61" s="436" t="str">
        <f t="shared" si="1"/>
        <v>CC1CB31-CC-15</v>
      </c>
      <c r="B61" s="436">
        <f>COUNTIF(AC$4:AC61,AC61)</f>
        <v>15</v>
      </c>
      <c r="C61" s="436" t="str">
        <f t="shared" si="2"/>
        <v>CC1CB31-CC</v>
      </c>
      <c r="D61" s="436">
        <f>VLOOKUP(C61,'LICH THI'!C:AA,12,0)</f>
        <v>27</v>
      </c>
      <c r="E61" s="436">
        <f>VLOOKUP(C61,'LICH THI'!C:AA,13,0)</f>
        <v>27</v>
      </c>
      <c r="F61" s="436">
        <f t="shared" si="12"/>
        <v>27</v>
      </c>
      <c r="G61" s="436">
        <f>VLOOKUP(C61,'LICH THI'!C:AA,14,0)</f>
        <v>1</v>
      </c>
      <c r="H61" s="436">
        <f t="shared" si="3"/>
        <v>1</v>
      </c>
      <c r="I61" s="436" t="str">
        <f t="shared" si="4"/>
        <v>Nguyễn Đức Minh</v>
      </c>
      <c r="J61" s="436"/>
      <c r="K61" s="436">
        <f t="shared" si="5"/>
        <v>1</v>
      </c>
      <c r="L61" s="436" t="str">
        <f t="shared" si="6"/>
        <v>CC1CB31-CC-1</v>
      </c>
      <c r="M61" s="436">
        <f t="shared" si="7"/>
        <v>4</v>
      </c>
      <c r="N61" s="437">
        <f t="shared" si="13"/>
        <v>12</v>
      </c>
      <c r="O61" s="437"/>
      <c r="P61" s="430" t="str">
        <f t="shared" si="8"/>
        <v/>
      </c>
      <c r="U61" s="177">
        <v>25</v>
      </c>
      <c r="V61" s="177" t="s">
        <v>4615</v>
      </c>
      <c r="W61" s="177" t="s">
        <v>3103</v>
      </c>
      <c r="X61" s="177" t="s">
        <v>2713</v>
      </c>
      <c r="Y61" s="177" t="s">
        <v>4624</v>
      </c>
      <c r="Z61" s="177" t="s">
        <v>6883</v>
      </c>
      <c r="AA61" s="525" t="s">
        <v>2799</v>
      </c>
      <c r="AB61" s="399" t="str">
        <f t="shared" si="9"/>
        <v>CC1CB31</v>
      </c>
      <c r="AC61" s="399" t="str">
        <f t="shared" si="10"/>
        <v>CC1CB31-CC</v>
      </c>
      <c r="AD61" t="str">
        <f>Y61&amp;"-"&amp;VLOOKUP(AC61,'LICH THI'!C:AA,9,0)</f>
        <v>64CCOT3060-42469</v>
      </c>
      <c r="AE61">
        <f t="shared" si="11"/>
        <v>1</v>
      </c>
    </row>
    <row r="62" spans="1:31" x14ac:dyDescent="0.25">
      <c r="A62" s="436" t="str">
        <f t="shared" si="1"/>
        <v>CC1CB31-CC-16</v>
      </c>
      <c r="B62" s="436">
        <f>COUNTIF(AC$4:AC62,AC62)</f>
        <v>16</v>
      </c>
      <c r="C62" s="436" t="str">
        <f t="shared" si="2"/>
        <v>CC1CB31-CC</v>
      </c>
      <c r="D62" s="436">
        <f>VLOOKUP(C62,'LICH THI'!C:AA,12,0)</f>
        <v>27</v>
      </c>
      <c r="E62" s="436">
        <f>VLOOKUP(C62,'LICH THI'!C:AA,13,0)</f>
        <v>27</v>
      </c>
      <c r="F62" s="436">
        <f t="shared" si="12"/>
        <v>27</v>
      </c>
      <c r="G62" s="436">
        <f>VLOOKUP(C62,'LICH THI'!C:AA,14,0)</f>
        <v>1</v>
      </c>
      <c r="H62" s="436">
        <f t="shared" si="3"/>
        <v>1</v>
      </c>
      <c r="I62" s="436" t="str">
        <f t="shared" si="4"/>
        <v>Nguyễn Hoàng Nam</v>
      </c>
      <c r="J62" s="436"/>
      <c r="K62" s="436">
        <f t="shared" si="5"/>
        <v>1</v>
      </c>
      <c r="L62" s="436" t="str">
        <f t="shared" si="6"/>
        <v>CC1CB31-CC-1</v>
      </c>
      <c r="M62" s="436">
        <f t="shared" si="7"/>
        <v>4</v>
      </c>
      <c r="N62" s="437">
        <f t="shared" si="13"/>
        <v>13</v>
      </c>
      <c r="O62" s="437"/>
      <c r="P62" s="430" t="str">
        <f t="shared" si="8"/>
        <v/>
      </c>
      <c r="U62" s="177">
        <v>3</v>
      </c>
      <c r="V62" s="177" t="s">
        <v>4574</v>
      </c>
      <c r="W62" s="177" t="s">
        <v>3785</v>
      </c>
      <c r="X62" s="177" t="s">
        <v>2773</v>
      </c>
      <c r="Y62" s="177" t="s">
        <v>6460</v>
      </c>
      <c r="Z62" s="177" t="s">
        <v>6883</v>
      </c>
      <c r="AA62" s="525" t="s">
        <v>4763</v>
      </c>
      <c r="AB62" s="399" t="str">
        <f t="shared" si="9"/>
        <v>CC1CB31</v>
      </c>
      <c r="AC62" s="399" t="str">
        <f t="shared" si="10"/>
        <v>CC1CB31-CC</v>
      </c>
      <c r="AD62" t="str">
        <f>Y62&amp;"-"&amp;VLOOKUP(AC62,'LICH THI'!C:AA,9,0)</f>
        <v>64CCCD3103-42469</v>
      </c>
      <c r="AE62">
        <f t="shared" si="11"/>
        <v>1</v>
      </c>
    </row>
    <row r="63" spans="1:31" x14ac:dyDescent="0.25">
      <c r="A63" s="436" t="str">
        <f t="shared" si="1"/>
        <v>CC1CB31-CC-17</v>
      </c>
      <c r="B63" s="436">
        <f>COUNTIF(AC$4:AC63,AC63)</f>
        <v>17</v>
      </c>
      <c r="C63" s="436" t="str">
        <f t="shared" si="2"/>
        <v>CC1CB31-CC</v>
      </c>
      <c r="D63" s="436">
        <f>VLOOKUP(C63,'LICH THI'!C:AA,12,0)</f>
        <v>27</v>
      </c>
      <c r="E63" s="436">
        <f>VLOOKUP(C63,'LICH THI'!C:AA,13,0)</f>
        <v>27</v>
      </c>
      <c r="F63" s="436">
        <f t="shared" si="12"/>
        <v>27</v>
      </c>
      <c r="G63" s="436">
        <f>VLOOKUP(C63,'LICH THI'!C:AA,14,0)</f>
        <v>1</v>
      </c>
      <c r="H63" s="436">
        <f t="shared" si="3"/>
        <v>1</v>
      </c>
      <c r="I63" s="436" t="str">
        <f t="shared" si="4"/>
        <v>Trần Văn Quý</v>
      </c>
      <c r="J63" s="436"/>
      <c r="K63" s="436">
        <f t="shared" si="5"/>
        <v>1</v>
      </c>
      <c r="L63" s="436" t="str">
        <f t="shared" si="6"/>
        <v>CC1CB31-CC-1</v>
      </c>
      <c r="M63" s="436">
        <f t="shared" si="7"/>
        <v>4</v>
      </c>
      <c r="N63" s="437">
        <f t="shared" si="13"/>
        <v>14</v>
      </c>
      <c r="O63" s="437"/>
      <c r="P63" s="430" t="str">
        <f t="shared" si="8"/>
        <v/>
      </c>
      <c r="U63" s="177">
        <v>7</v>
      </c>
      <c r="V63" s="177" t="s">
        <v>4587</v>
      </c>
      <c r="W63" s="177" t="s">
        <v>2757</v>
      </c>
      <c r="X63" s="177" t="s">
        <v>3004</v>
      </c>
      <c r="Y63" s="177" t="s">
        <v>6888</v>
      </c>
      <c r="Z63" s="177" t="s">
        <v>6883</v>
      </c>
      <c r="AA63" s="525" t="s">
        <v>4350</v>
      </c>
      <c r="AB63" s="399" t="str">
        <f t="shared" si="9"/>
        <v>CC1CB31</v>
      </c>
      <c r="AC63" s="399" t="str">
        <f t="shared" si="10"/>
        <v>CC1CB31-CC</v>
      </c>
      <c r="AD63" t="str">
        <f>Y63&amp;"-"&amp;VLOOKUP(AC63,'LICH THI'!C:AA,9,0)</f>
        <v>64CCCD3112-42469</v>
      </c>
      <c r="AE63">
        <f t="shared" si="11"/>
        <v>1</v>
      </c>
    </row>
    <row r="64" spans="1:31" x14ac:dyDescent="0.25">
      <c r="A64" s="436" t="str">
        <f t="shared" si="1"/>
        <v>CC1CB31-CC-18</v>
      </c>
      <c r="B64" s="436">
        <f>COUNTIF(AC$4:AC64,AC64)</f>
        <v>18</v>
      </c>
      <c r="C64" s="436" t="str">
        <f t="shared" si="2"/>
        <v>CC1CB31-CC</v>
      </c>
      <c r="D64" s="436">
        <f>VLOOKUP(C64,'LICH THI'!C:AA,12,0)</f>
        <v>27</v>
      </c>
      <c r="E64" s="436">
        <f>VLOOKUP(C64,'LICH THI'!C:AA,13,0)</f>
        <v>27</v>
      </c>
      <c r="F64" s="436">
        <f t="shared" si="12"/>
        <v>27</v>
      </c>
      <c r="G64" s="436">
        <f>VLOOKUP(C64,'LICH THI'!C:AA,14,0)</f>
        <v>1</v>
      </c>
      <c r="H64" s="436">
        <f t="shared" si="3"/>
        <v>1</v>
      </c>
      <c r="I64" s="436" t="str">
        <f t="shared" si="4"/>
        <v>Hoàng Văn Quyền</v>
      </c>
      <c r="J64" s="436"/>
      <c r="K64" s="436">
        <f t="shared" si="5"/>
        <v>1</v>
      </c>
      <c r="L64" s="436" t="str">
        <f t="shared" si="6"/>
        <v>CC1CB31-CC-1</v>
      </c>
      <c r="M64" s="436">
        <f t="shared" si="7"/>
        <v>4</v>
      </c>
      <c r="N64" s="437">
        <f t="shared" si="13"/>
        <v>15</v>
      </c>
      <c r="O64" s="437"/>
      <c r="P64" s="430" t="str">
        <f t="shared" si="8"/>
        <v/>
      </c>
      <c r="U64" s="177">
        <v>8</v>
      </c>
      <c r="V64" s="177" t="s">
        <v>4587</v>
      </c>
      <c r="W64" s="177" t="s">
        <v>2966</v>
      </c>
      <c r="X64" s="177" t="s">
        <v>2984</v>
      </c>
      <c r="Y64" s="177" t="s">
        <v>6889</v>
      </c>
      <c r="Z64" s="177" t="s">
        <v>6883</v>
      </c>
      <c r="AA64" s="525" t="s">
        <v>3255</v>
      </c>
      <c r="AB64" s="399" t="str">
        <f t="shared" si="9"/>
        <v>CC1CB31</v>
      </c>
      <c r="AC64" s="399" t="str">
        <f t="shared" si="10"/>
        <v>CC1CB31-CC</v>
      </c>
      <c r="AD64" t="str">
        <f>Y64&amp;"-"&amp;VLOOKUP(AC64,'LICH THI'!C:AA,9,0)</f>
        <v>64CCCD3139-42469</v>
      </c>
      <c r="AE64">
        <f t="shared" si="11"/>
        <v>1</v>
      </c>
    </row>
    <row r="65" spans="1:31" x14ac:dyDescent="0.25">
      <c r="A65" s="436" t="str">
        <f t="shared" si="1"/>
        <v>CC1CB31-CC-19</v>
      </c>
      <c r="B65" s="436">
        <f>COUNTIF(AC$4:AC65,AC65)</f>
        <v>19</v>
      </c>
      <c r="C65" s="436" t="str">
        <f t="shared" si="2"/>
        <v>CC1CB31-CC</v>
      </c>
      <c r="D65" s="436">
        <f>VLOOKUP(C65,'LICH THI'!C:AA,12,0)</f>
        <v>27</v>
      </c>
      <c r="E65" s="436">
        <f>VLOOKUP(C65,'LICH THI'!C:AA,13,0)</f>
        <v>27</v>
      </c>
      <c r="F65" s="436">
        <f t="shared" si="12"/>
        <v>27</v>
      </c>
      <c r="G65" s="436">
        <f>VLOOKUP(C65,'LICH THI'!C:AA,14,0)</f>
        <v>1</v>
      </c>
      <c r="H65" s="436">
        <f t="shared" si="3"/>
        <v>1</v>
      </c>
      <c r="I65" s="436" t="str">
        <f t="shared" si="4"/>
        <v>Bùi Tất Sơn</v>
      </c>
      <c r="J65" s="436"/>
      <c r="K65" s="436">
        <f t="shared" si="5"/>
        <v>1</v>
      </c>
      <c r="L65" s="436" t="str">
        <f t="shared" si="6"/>
        <v>CC1CB31-CC-1</v>
      </c>
      <c r="M65" s="436">
        <f t="shared" si="7"/>
        <v>4</v>
      </c>
      <c r="N65" s="437">
        <f t="shared" si="13"/>
        <v>16</v>
      </c>
      <c r="O65" s="437"/>
      <c r="P65" s="430" t="str">
        <f t="shared" si="8"/>
        <v/>
      </c>
      <c r="U65" s="177">
        <v>9</v>
      </c>
      <c r="V65" s="177" t="s">
        <v>4587</v>
      </c>
      <c r="W65" s="177" t="s">
        <v>4596</v>
      </c>
      <c r="X65" s="177" t="s">
        <v>2688</v>
      </c>
      <c r="Y65" s="177" t="s">
        <v>4597</v>
      </c>
      <c r="Z65" s="177" t="s">
        <v>6883</v>
      </c>
      <c r="AA65" s="525" t="s">
        <v>4598</v>
      </c>
      <c r="AB65" s="399" t="str">
        <f t="shared" si="9"/>
        <v>CC1CB31</v>
      </c>
      <c r="AC65" s="399" t="str">
        <f t="shared" si="10"/>
        <v>CC1CB31-CC</v>
      </c>
      <c r="AD65" t="str">
        <f>Y65&amp;"-"&amp;VLOOKUP(AC65,'LICH THI'!C:AA,9,0)</f>
        <v>64CCCD3132-42469</v>
      </c>
      <c r="AE65">
        <f t="shared" si="11"/>
        <v>1</v>
      </c>
    </row>
    <row r="66" spans="1:31" x14ac:dyDescent="0.25">
      <c r="A66" s="436" t="str">
        <f t="shared" si="1"/>
        <v>CC1CB31-CC-20</v>
      </c>
      <c r="B66" s="436">
        <f>COUNTIF(AC$4:AC66,AC66)</f>
        <v>20</v>
      </c>
      <c r="C66" s="436" t="str">
        <f t="shared" si="2"/>
        <v>CC1CB31-CC</v>
      </c>
      <c r="D66" s="436">
        <f>VLOOKUP(C66,'LICH THI'!C:AA,12,0)</f>
        <v>27</v>
      </c>
      <c r="E66" s="436">
        <f>VLOOKUP(C66,'LICH THI'!C:AA,13,0)</f>
        <v>27</v>
      </c>
      <c r="F66" s="436">
        <f t="shared" si="12"/>
        <v>27</v>
      </c>
      <c r="G66" s="436">
        <f>VLOOKUP(C66,'LICH THI'!C:AA,14,0)</f>
        <v>1</v>
      </c>
      <c r="H66" s="436">
        <f t="shared" si="3"/>
        <v>1</v>
      </c>
      <c r="I66" s="436" t="str">
        <f t="shared" si="4"/>
        <v>Lê Hồng Sơn</v>
      </c>
      <c r="J66" s="436"/>
      <c r="K66" s="436">
        <f t="shared" si="5"/>
        <v>1</v>
      </c>
      <c r="L66" s="436" t="str">
        <f t="shared" si="6"/>
        <v>CC1CB31-CC-1</v>
      </c>
      <c r="M66" s="436">
        <f t="shared" si="7"/>
        <v>4</v>
      </c>
      <c r="N66" s="437">
        <f t="shared" si="13"/>
        <v>17</v>
      </c>
      <c r="O66" s="437"/>
      <c r="P66" s="430" t="str">
        <f t="shared" si="8"/>
        <v/>
      </c>
      <c r="U66" s="177">
        <v>14</v>
      </c>
      <c r="V66" s="177" t="s">
        <v>4612</v>
      </c>
      <c r="W66" s="177" t="s">
        <v>3189</v>
      </c>
      <c r="X66" s="177" t="s">
        <v>2688</v>
      </c>
      <c r="Y66" s="177" t="s">
        <v>6894</v>
      </c>
      <c r="Z66" s="177" t="s">
        <v>6883</v>
      </c>
      <c r="AA66" s="525" t="s">
        <v>4213</v>
      </c>
      <c r="AB66" s="399" t="str">
        <f t="shared" si="9"/>
        <v>CC1CB31</v>
      </c>
      <c r="AC66" s="399" t="str">
        <f t="shared" si="10"/>
        <v>CC1CB31-CC</v>
      </c>
      <c r="AD66" t="str">
        <f>Y66&amp;"-"&amp;VLOOKUP(AC66,'LICH THI'!C:AA,9,0)</f>
        <v>64CCKD3012-42469</v>
      </c>
      <c r="AE66">
        <f t="shared" si="11"/>
        <v>1</v>
      </c>
    </row>
    <row r="67" spans="1:31" x14ac:dyDescent="0.25">
      <c r="A67" s="436" t="str">
        <f t="shared" si="1"/>
        <v>CC1CB31-CC-21</v>
      </c>
      <c r="B67" s="436">
        <f>COUNTIF(AC$4:AC67,AC67)</f>
        <v>21</v>
      </c>
      <c r="C67" s="436" t="str">
        <f t="shared" si="2"/>
        <v>CC1CB31-CC</v>
      </c>
      <c r="D67" s="436">
        <f>VLOOKUP(C67,'LICH THI'!C:AA,12,0)</f>
        <v>27</v>
      </c>
      <c r="E67" s="436">
        <f>VLOOKUP(C67,'LICH THI'!C:AA,13,0)</f>
        <v>27</v>
      </c>
      <c r="F67" s="436">
        <f t="shared" si="12"/>
        <v>27</v>
      </c>
      <c r="G67" s="436">
        <f>VLOOKUP(C67,'LICH THI'!C:AA,14,0)</f>
        <v>1</v>
      </c>
      <c r="H67" s="436">
        <f t="shared" si="3"/>
        <v>1</v>
      </c>
      <c r="I67" s="436" t="str">
        <f t="shared" si="4"/>
        <v>Cao Văn Tú</v>
      </c>
      <c r="J67" s="436"/>
      <c r="K67" s="436">
        <f t="shared" si="5"/>
        <v>1</v>
      </c>
      <c r="L67" s="436" t="str">
        <f t="shared" si="6"/>
        <v>CC1CB31-CC-1</v>
      </c>
      <c r="M67" s="436">
        <f t="shared" si="7"/>
        <v>4</v>
      </c>
      <c r="N67" s="437">
        <f t="shared" si="13"/>
        <v>18</v>
      </c>
      <c r="O67" s="437"/>
      <c r="P67" s="430" t="str">
        <f t="shared" si="8"/>
        <v/>
      </c>
      <c r="U67" s="177">
        <v>10</v>
      </c>
      <c r="V67" s="177" t="s">
        <v>4587</v>
      </c>
      <c r="W67" s="177" t="s">
        <v>3257</v>
      </c>
      <c r="X67" s="177" t="s">
        <v>2697</v>
      </c>
      <c r="Y67" s="177" t="s">
        <v>6890</v>
      </c>
      <c r="Z67" s="177" t="s">
        <v>6883</v>
      </c>
      <c r="AA67" s="525" t="s">
        <v>5485</v>
      </c>
      <c r="AB67" s="399" t="str">
        <f t="shared" si="9"/>
        <v>CC1CB31</v>
      </c>
      <c r="AC67" s="399" t="str">
        <f t="shared" si="10"/>
        <v>CC1CB31-CC</v>
      </c>
      <c r="AD67" t="str">
        <f>Y67&amp;"-"&amp;VLOOKUP(AC67,'LICH THI'!C:AA,9,0)</f>
        <v>64CCCD3063-42469</v>
      </c>
      <c r="AE67">
        <f t="shared" si="11"/>
        <v>1</v>
      </c>
    </row>
    <row r="68" spans="1:31" x14ac:dyDescent="0.25">
      <c r="A68" s="436" t="str">
        <f t="shared" si="1"/>
        <v>CC1CB31-CC-22</v>
      </c>
      <c r="B68" s="436">
        <f>COUNTIF(AC$4:AC68,AC68)</f>
        <v>22</v>
      </c>
      <c r="C68" s="436" t="str">
        <f t="shared" si="2"/>
        <v>CC1CB31-CC</v>
      </c>
      <c r="D68" s="436">
        <f>VLOOKUP(C68,'LICH THI'!C:AA,12,0)</f>
        <v>27</v>
      </c>
      <c r="E68" s="436">
        <f>VLOOKUP(C68,'LICH THI'!C:AA,13,0)</f>
        <v>27</v>
      </c>
      <c r="F68" s="436">
        <f t="shared" si="12"/>
        <v>27</v>
      </c>
      <c r="G68" s="436">
        <f>VLOOKUP(C68,'LICH THI'!C:AA,14,0)</f>
        <v>1</v>
      </c>
      <c r="H68" s="436">
        <f t="shared" si="3"/>
        <v>1</v>
      </c>
      <c r="I68" s="436" t="str">
        <f t="shared" si="4"/>
        <v>Nguyễn Thanh Tùng</v>
      </c>
      <c r="J68" s="436"/>
      <c r="K68" s="436">
        <f t="shared" si="5"/>
        <v>1</v>
      </c>
      <c r="L68" s="436" t="str">
        <f t="shared" si="6"/>
        <v>CC1CB31-CC-1</v>
      </c>
      <c r="M68" s="436">
        <f t="shared" si="7"/>
        <v>4</v>
      </c>
      <c r="N68" s="437">
        <f t="shared" si="13"/>
        <v>19</v>
      </c>
      <c r="O68" s="437"/>
      <c r="P68" s="430" t="str">
        <f t="shared" si="8"/>
        <v/>
      </c>
      <c r="U68" s="177">
        <v>27</v>
      </c>
      <c r="V68" s="177" t="s">
        <v>4615</v>
      </c>
      <c r="W68" s="177" t="s">
        <v>4080</v>
      </c>
      <c r="X68" s="177" t="s">
        <v>3274</v>
      </c>
      <c r="Y68" s="177" t="s">
        <v>6898</v>
      </c>
      <c r="Z68" s="177" t="s">
        <v>6883</v>
      </c>
      <c r="AA68" s="525" t="s">
        <v>3027</v>
      </c>
      <c r="AB68" s="399" t="str">
        <f t="shared" si="9"/>
        <v>CC1CB31</v>
      </c>
      <c r="AC68" s="399" t="str">
        <f t="shared" si="10"/>
        <v>CC1CB31-CC</v>
      </c>
      <c r="AD68" t="str">
        <f>Y68&amp;"-"&amp;VLOOKUP(AC68,'LICH THI'!C:AA,9,0)</f>
        <v>64CCOT3035-42469</v>
      </c>
      <c r="AE68">
        <f t="shared" si="11"/>
        <v>1</v>
      </c>
    </row>
    <row r="69" spans="1:31" x14ac:dyDescent="0.25">
      <c r="A69" s="436" t="str">
        <f t="shared" ref="A69:A132" si="14">C69&amp;"-"&amp;B69</f>
        <v>CC1CB31-CC-23</v>
      </c>
      <c r="B69" s="436">
        <f>COUNTIF(AC$4:AC69,AC69)</f>
        <v>23</v>
      </c>
      <c r="C69" s="436" t="str">
        <f t="shared" ref="C69:C132" si="15">_CT_MaHP1</f>
        <v>CC1CB31-CC</v>
      </c>
      <c r="D69" s="436">
        <f>VLOOKUP(C69,'LICH THI'!C:AA,12,0)</f>
        <v>27</v>
      </c>
      <c r="E69" s="436">
        <f>VLOOKUP(C69,'LICH THI'!C:AA,13,0)</f>
        <v>27</v>
      </c>
      <c r="F69" s="436">
        <f t="shared" si="12"/>
        <v>27</v>
      </c>
      <c r="G69" s="436">
        <f>VLOOKUP(C69,'LICH THI'!C:AA,14,0)</f>
        <v>1</v>
      </c>
      <c r="H69" s="436">
        <f t="shared" ref="H69:H132" si="16">IF(E69=0,"",TRUNC((B69+E69-1)/E69))</f>
        <v>1</v>
      </c>
      <c r="I69" s="436" t="str">
        <f t="shared" ref="I69:I132" si="17">W69&amp;" "&amp;X69</f>
        <v>Phùng Văn Tuyền</v>
      </c>
      <c r="J69" s="436"/>
      <c r="K69" s="436">
        <f t="shared" ref="K69:K132" si="18">IF(G69=1,1,IF(H69&lt;G69,H69+1,1))</f>
        <v>1</v>
      </c>
      <c r="L69" s="436" t="str">
        <f t="shared" ref="L69:L132" si="19">C69&amp;"-"&amp;K69</f>
        <v>CC1CB31-CC-1</v>
      </c>
      <c r="M69" s="436">
        <f t="shared" ref="M69:M132" si="20">IF(E69=0,"",MOD(MID(C69,6,2),E69))</f>
        <v>4</v>
      </c>
      <c r="N69" s="437">
        <f t="shared" si="13"/>
        <v>20</v>
      </c>
      <c r="O69" s="437"/>
      <c r="P69" s="430" t="str">
        <f t="shared" ref="P69:P132" si="21">IF(MOD(20*O69,10)&lt;&gt;0,"SAI","")</f>
        <v/>
      </c>
      <c r="U69" s="177">
        <v>16</v>
      </c>
      <c r="V69" s="177" t="s">
        <v>4612</v>
      </c>
      <c r="W69" s="177" t="s">
        <v>6895</v>
      </c>
      <c r="X69" s="177" t="s">
        <v>3795</v>
      </c>
      <c r="Y69" s="177" t="s">
        <v>6896</v>
      </c>
      <c r="Z69" s="177" t="s">
        <v>6883</v>
      </c>
      <c r="AA69" s="525" t="s">
        <v>4830</v>
      </c>
      <c r="AB69" s="399" t="str">
        <f t="shared" ref="AB69:AB132" si="22">_CT_MaHP</f>
        <v>CC1CB31</v>
      </c>
      <c r="AC69" s="399" t="str">
        <f t="shared" ref="AC69:AC132" si="23">_CT_MaHe</f>
        <v>CC1CB31-CC</v>
      </c>
      <c r="AD69" t="str">
        <f>Y69&amp;"-"&amp;VLOOKUP(AC69,'LICH THI'!C:AA,9,0)</f>
        <v>64CCCC3002-42469</v>
      </c>
      <c r="AE69">
        <f t="shared" ref="AE69:AE132" si="24">COUNTIF(AD69,AD:AD)</f>
        <v>1</v>
      </c>
    </row>
    <row r="70" spans="1:31" x14ac:dyDescent="0.25">
      <c r="A70" s="436" t="str">
        <f t="shared" si="14"/>
        <v>CC1CB31-CC-24</v>
      </c>
      <c r="B70" s="436">
        <f>COUNTIF(AC$4:AC70,AC70)</f>
        <v>24</v>
      </c>
      <c r="C70" s="436" t="str">
        <f t="shared" si="15"/>
        <v>CC1CB31-CC</v>
      </c>
      <c r="D70" s="436">
        <f>VLOOKUP(C70,'LICH THI'!C:AA,12,0)</f>
        <v>27</v>
      </c>
      <c r="E70" s="436">
        <f>VLOOKUP(C70,'LICH THI'!C:AA,13,0)</f>
        <v>27</v>
      </c>
      <c r="F70" s="436">
        <f t="shared" ref="F70:F133" si="25">IF(G70="","",IF(G70=H70,D70-(H70-1)*E70,E70))</f>
        <v>27</v>
      </c>
      <c r="G70" s="436">
        <f>VLOOKUP(C70,'LICH THI'!C:AA,14,0)</f>
        <v>1</v>
      </c>
      <c r="H70" s="436">
        <f t="shared" si="16"/>
        <v>1</v>
      </c>
      <c r="I70" s="436" t="str">
        <f t="shared" si="17"/>
        <v>Đoàn Đức Tự</v>
      </c>
      <c r="J70" s="436"/>
      <c r="K70" s="436">
        <f t="shared" si="18"/>
        <v>1</v>
      </c>
      <c r="L70" s="436" t="str">
        <f t="shared" si="19"/>
        <v>CC1CB31-CC-1</v>
      </c>
      <c r="M70" s="436">
        <f t="shared" si="20"/>
        <v>4</v>
      </c>
      <c r="N70" s="437">
        <f t="shared" ref="N70:N133" si="26">IF(F70=0,"",(K70-1)*$N$2+1+MOD(B70-M70,F70))</f>
        <v>21</v>
      </c>
      <c r="O70" s="437"/>
      <c r="P70" s="430" t="str">
        <f t="shared" si="21"/>
        <v/>
      </c>
      <c r="U70" s="177">
        <v>11</v>
      </c>
      <c r="V70" s="177" t="s">
        <v>4587</v>
      </c>
      <c r="W70" s="177" t="s">
        <v>2903</v>
      </c>
      <c r="X70" s="177" t="s">
        <v>6891</v>
      </c>
      <c r="Y70" s="177" t="s">
        <v>6892</v>
      </c>
      <c r="Z70" s="177" t="s">
        <v>6883</v>
      </c>
      <c r="AA70" s="525" t="s">
        <v>6893</v>
      </c>
      <c r="AB70" s="399" t="str">
        <f t="shared" si="22"/>
        <v>CC1CB31</v>
      </c>
      <c r="AC70" s="399" t="str">
        <f t="shared" si="23"/>
        <v>CC1CB31-CC</v>
      </c>
      <c r="AD70" t="str">
        <f>Y70&amp;"-"&amp;VLOOKUP(AC70,'LICH THI'!C:AA,9,0)</f>
        <v>64CCCS3010-42469</v>
      </c>
      <c r="AE70">
        <f t="shared" si="24"/>
        <v>1</v>
      </c>
    </row>
    <row r="71" spans="1:31" x14ac:dyDescent="0.25">
      <c r="A71" s="436" t="str">
        <f t="shared" si="14"/>
        <v>CC1CB31-CC-25</v>
      </c>
      <c r="B71" s="436">
        <f>COUNTIF(AC$4:AC71,AC71)</f>
        <v>25</v>
      </c>
      <c r="C71" s="436" t="str">
        <f t="shared" si="15"/>
        <v>CC1CB31-CC</v>
      </c>
      <c r="D71" s="436">
        <f>VLOOKUP(C71,'LICH THI'!C:AA,12,0)</f>
        <v>27</v>
      </c>
      <c r="E71" s="436">
        <f>VLOOKUP(C71,'LICH THI'!C:AA,13,0)</f>
        <v>27</v>
      </c>
      <c r="F71" s="436">
        <f t="shared" si="25"/>
        <v>27</v>
      </c>
      <c r="G71" s="436">
        <f>VLOOKUP(C71,'LICH THI'!C:AA,14,0)</f>
        <v>1</v>
      </c>
      <c r="H71" s="436">
        <f t="shared" si="16"/>
        <v>1</v>
      </c>
      <c r="I71" s="436" t="str">
        <f t="shared" si="17"/>
        <v>Nguyễn Thắng Thiện</v>
      </c>
      <c r="J71" s="436"/>
      <c r="K71" s="436">
        <f t="shared" si="18"/>
        <v>1</v>
      </c>
      <c r="L71" s="436" t="str">
        <f t="shared" si="19"/>
        <v>CC1CB31-CC-1</v>
      </c>
      <c r="M71" s="436">
        <f t="shared" si="20"/>
        <v>4</v>
      </c>
      <c r="N71" s="437">
        <f t="shared" si="26"/>
        <v>22</v>
      </c>
      <c r="O71" s="437"/>
      <c r="P71" s="430" t="str">
        <f t="shared" si="21"/>
        <v/>
      </c>
      <c r="U71" s="177">
        <v>4</v>
      </c>
      <c r="V71" s="177" t="s">
        <v>4574</v>
      </c>
      <c r="W71" s="177" t="s">
        <v>6885</v>
      </c>
      <c r="X71" s="177" t="s">
        <v>4004</v>
      </c>
      <c r="Y71" s="177" t="s">
        <v>6886</v>
      </c>
      <c r="Z71" s="177" t="s">
        <v>6883</v>
      </c>
      <c r="AA71" s="525" t="s">
        <v>6330</v>
      </c>
      <c r="AB71" s="399" t="str">
        <f t="shared" si="22"/>
        <v>CC1CB31</v>
      </c>
      <c r="AC71" s="399" t="str">
        <f t="shared" si="23"/>
        <v>CC1CB31-CC</v>
      </c>
      <c r="AD71" t="str">
        <f>Y71&amp;"-"&amp;VLOOKUP(AC71,'LICH THI'!C:AA,9,0)</f>
        <v>64CCCD3045-42469</v>
      </c>
      <c r="AE71">
        <f t="shared" si="24"/>
        <v>1</v>
      </c>
    </row>
    <row r="72" spans="1:31" x14ac:dyDescent="0.25">
      <c r="A72" s="436" t="str">
        <f t="shared" si="14"/>
        <v>CC1CB31-CC-26</v>
      </c>
      <c r="B72" s="436">
        <f>COUNTIF(AC$4:AC72,AC72)</f>
        <v>26</v>
      </c>
      <c r="C72" s="436" t="str">
        <f t="shared" si="15"/>
        <v>CC1CB31-CC</v>
      </c>
      <c r="D72" s="436">
        <f>VLOOKUP(C72,'LICH THI'!C:AA,12,0)</f>
        <v>27</v>
      </c>
      <c r="E72" s="436">
        <f>VLOOKUP(C72,'LICH THI'!C:AA,13,0)</f>
        <v>27</v>
      </c>
      <c r="F72" s="436">
        <f t="shared" si="25"/>
        <v>27</v>
      </c>
      <c r="G72" s="436">
        <f>VLOOKUP(C72,'LICH THI'!C:AA,14,0)</f>
        <v>1</v>
      </c>
      <c r="H72" s="436">
        <f t="shared" si="16"/>
        <v>1</v>
      </c>
      <c r="I72" s="436" t="str">
        <f t="shared" si="17"/>
        <v>Nguyễn Văn Thiện</v>
      </c>
      <c r="J72" s="436"/>
      <c r="K72" s="436">
        <f t="shared" si="18"/>
        <v>1</v>
      </c>
      <c r="L72" s="436" t="str">
        <f t="shared" si="19"/>
        <v>CC1CB31-CC-1</v>
      </c>
      <c r="M72" s="436">
        <f t="shared" si="20"/>
        <v>4</v>
      </c>
      <c r="N72" s="437">
        <f t="shared" si="26"/>
        <v>23</v>
      </c>
      <c r="O72" s="437"/>
      <c r="P72" s="430" t="str">
        <f t="shared" si="21"/>
        <v/>
      </c>
      <c r="U72" s="177">
        <v>26</v>
      </c>
      <c r="V72" s="177" t="s">
        <v>4615</v>
      </c>
      <c r="W72" s="177" t="s">
        <v>2741</v>
      </c>
      <c r="X72" s="177" t="s">
        <v>4004</v>
      </c>
      <c r="Y72" s="177" t="s">
        <v>6897</v>
      </c>
      <c r="Z72" s="177" t="s">
        <v>6883</v>
      </c>
      <c r="AA72" s="525" t="s">
        <v>3037</v>
      </c>
      <c r="AB72" s="399" t="str">
        <f t="shared" si="22"/>
        <v>CC1CB31</v>
      </c>
      <c r="AC72" s="399" t="str">
        <f t="shared" si="23"/>
        <v>CC1CB31-CC</v>
      </c>
      <c r="AD72" t="str">
        <f>Y72&amp;"-"&amp;VLOOKUP(AC72,'LICH THI'!C:AA,9,0)</f>
        <v>64CCOT3052-42469</v>
      </c>
      <c r="AE72">
        <f t="shared" si="24"/>
        <v>1</v>
      </c>
    </row>
    <row r="73" spans="1:31" x14ac:dyDescent="0.25">
      <c r="A73" s="436" t="str">
        <f t="shared" si="14"/>
        <v>CC1CB31-CC-27</v>
      </c>
      <c r="B73" s="436">
        <f>COUNTIF(AC$4:AC73,AC73)</f>
        <v>27</v>
      </c>
      <c r="C73" s="436" t="str">
        <f t="shared" si="15"/>
        <v>CC1CB31-CC</v>
      </c>
      <c r="D73" s="436">
        <f>VLOOKUP(C73,'LICH THI'!C:AA,12,0)</f>
        <v>27</v>
      </c>
      <c r="E73" s="436">
        <f>VLOOKUP(C73,'LICH THI'!C:AA,13,0)</f>
        <v>27</v>
      </c>
      <c r="F73" s="436">
        <f t="shared" si="25"/>
        <v>27</v>
      </c>
      <c r="G73" s="436">
        <f>VLOOKUP(C73,'LICH THI'!C:AA,14,0)</f>
        <v>1</v>
      </c>
      <c r="H73" s="436">
        <f t="shared" si="16"/>
        <v>1</v>
      </c>
      <c r="I73" s="436" t="str">
        <f t="shared" si="17"/>
        <v>Nguyễn Danh Thọ</v>
      </c>
      <c r="J73" s="436"/>
      <c r="K73" s="436">
        <f t="shared" si="18"/>
        <v>1</v>
      </c>
      <c r="L73" s="436" t="str">
        <f t="shared" si="19"/>
        <v>CC1CB31-CC-1</v>
      </c>
      <c r="M73" s="436">
        <f t="shared" si="20"/>
        <v>4</v>
      </c>
      <c r="N73" s="437">
        <f t="shared" si="26"/>
        <v>24</v>
      </c>
      <c r="O73" s="437"/>
      <c r="P73" s="430" t="str">
        <f t="shared" si="21"/>
        <v/>
      </c>
      <c r="U73" s="177">
        <v>15</v>
      </c>
      <c r="V73" s="177" t="s">
        <v>4612</v>
      </c>
      <c r="W73" s="177" t="s">
        <v>3092</v>
      </c>
      <c r="X73" s="177" t="s">
        <v>4613</v>
      </c>
      <c r="Y73" s="177" t="s">
        <v>4614</v>
      </c>
      <c r="Z73" s="177" t="s">
        <v>6883</v>
      </c>
      <c r="AA73" s="525" t="s">
        <v>4460</v>
      </c>
      <c r="AB73" s="399" t="str">
        <f t="shared" si="22"/>
        <v>CC1CB31</v>
      </c>
      <c r="AC73" s="399" t="str">
        <f t="shared" si="23"/>
        <v>CC1CB31-CC</v>
      </c>
      <c r="AD73" t="str">
        <f>Y73&amp;"-"&amp;VLOOKUP(AC73,'LICH THI'!C:AA,9,0)</f>
        <v>64CCKD3015-42469</v>
      </c>
      <c r="AE73">
        <f t="shared" si="24"/>
        <v>1</v>
      </c>
    </row>
    <row r="74" spans="1:31" x14ac:dyDescent="0.25">
      <c r="A74" s="436" t="str">
        <f t="shared" si="14"/>
        <v>CC1CB92-CC-1</v>
      </c>
      <c r="B74" s="436">
        <f>COUNTIF(AC$4:AC74,AC74)</f>
        <v>1</v>
      </c>
      <c r="C74" s="436" t="str">
        <f t="shared" si="15"/>
        <v>CC1CB92-CC</v>
      </c>
      <c r="D74" s="436">
        <f>VLOOKUP(C74,'LICH THI'!C:AA,12,0)</f>
        <v>25</v>
      </c>
      <c r="E74" s="436">
        <f>VLOOKUP(C74,'LICH THI'!C:AA,13,0)</f>
        <v>25</v>
      </c>
      <c r="F74" s="436">
        <f t="shared" si="25"/>
        <v>25</v>
      </c>
      <c r="G74" s="436">
        <f>VLOOKUP(C74,'LICH THI'!C:AA,14,0)</f>
        <v>1</v>
      </c>
      <c r="H74" s="436">
        <f t="shared" si="16"/>
        <v>1</v>
      </c>
      <c r="I74" s="436" t="str">
        <f t="shared" si="17"/>
        <v>Phạm Văn An</v>
      </c>
      <c r="J74" s="436"/>
      <c r="K74" s="436">
        <f t="shared" si="18"/>
        <v>1</v>
      </c>
      <c r="L74" s="436" t="str">
        <f t="shared" si="19"/>
        <v>CC1CB92-CC-1</v>
      </c>
      <c r="M74" s="436">
        <f t="shared" si="20"/>
        <v>17</v>
      </c>
      <c r="N74" s="437">
        <f t="shared" si="26"/>
        <v>10</v>
      </c>
      <c r="O74" s="437"/>
      <c r="P74" s="430" t="str">
        <f t="shared" si="21"/>
        <v/>
      </c>
      <c r="U74" s="177">
        <v>1</v>
      </c>
      <c r="V74" s="177" t="s">
        <v>4574</v>
      </c>
      <c r="W74" s="177" t="s">
        <v>2738</v>
      </c>
      <c r="X74" s="177" t="s">
        <v>3492</v>
      </c>
      <c r="Y74" s="177" t="s">
        <v>7227</v>
      </c>
      <c r="Z74" s="177" t="s">
        <v>7317</v>
      </c>
      <c r="AA74" s="525" t="s">
        <v>7229</v>
      </c>
      <c r="AB74" s="399" t="str">
        <f t="shared" si="22"/>
        <v>CC1CB92</v>
      </c>
      <c r="AC74" s="399" t="str">
        <f t="shared" si="23"/>
        <v>CC1CB92-CC</v>
      </c>
      <c r="AD74" t="str">
        <f>Y74&amp;"-"&amp;VLOOKUP(AC74,'LICH THI'!C:AA,9,0)</f>
        <v>64CCKX3020-42469</v>
      </c>
      <c r="AE74">
        <f t="shared" si="24"/>
        <v>1</v>
      </c>
    </row>
    <row r="75" spans="1:31" x14ac:dyDescent="0.25">
      <c r="A75" s="436" t="str">
        <f t="shared" si="14"/>
        <v>CC1CB92-CC-2</v>
      </c>
      <c r="B75" s="436">
        <f>COUNTIF(AC$4:AC75,AC75)</f>
        <v>2</v>
      </c>
      <c r="C75" s="436" t="str">
        <f t="shared" si="15"/>
        <v>CC1CB92-CC</v>
      </c>
      <c r="D75" s="436">
        <f>VLOOKUP(C75,'LICH THI'!C:AA,12,0)</f>
        <v>25</v>
      </c>
      <c r="E75" s="436">
        <f>VLOOKUP(C75,'LICH THI'!C:AA,13,0)</f>
        <v>25</v>
      </c>
      <c r="F75" s="436">
        <f t="shared" si="25"/>
        <v>25</v>
      </c>
      <c r="G75" s="436">
        <f>VLOOKUP(C75,'LICH THI'!C:AA,14,0)</f>
        <v>1</v>
      </c>
      <c r="H75" s="436">
        <f t="shared" si="16"/>
        <v>1</v>
      </c>
      <c r="I75" s="436" t="str">
        <f t="shared" si="17"/>
        <v>Bùi Tiến Đức</v>
      </c>
      <c r="J75" s="436"/>
      <c r="K75" s="436">
        <f t="shared" si="18"/>
        <v>1</v>
      </c>
      <c r="L75" s="436" t="str">
        <f t="shared" si="19"/>
        <v>CC1CB92-CC-1</v>
      </c>
      <c r="M75" s="436">
        <f t="shared" si="20"/>
        <v>17</v>
      </c>
      <c r="N75" s="437">
        <f t="shared" si="26"/>
        <v>11</v>
      </c>
      <c r="O75" s="437"/>
      <c r="P75" s="430" t="str">
        <f t="shared" si="21"/>
        <v/>
      </c>
      <c r="U75" s="177">
        <v>2</v>
      </c>
      <c r="V75" s="177" t="s">
        <v>4574</v>
      </c>
      <c r="W75" s="177" t="s">
        <v>3514</v>
      </c>
      <c r="X75" s="177" t="s">
        <v>2948</v>
      </c>
      <c r="Y75" s="177" t="s">
        <v>7318</v>
      </c>
      <c r="Z75" s="177" t="s">
        <v>7317</v>
      </c>
      <c r="AA75" s="525" t="s">
        <v>4552</v>
      </c>
      <c r="AB75" s="399" t="str">
        <f t="shared" si="22"/>
        <v>CC1CB92</v>
      </c>
      <c r="AC75" s="399" t="str">
        <f t="shared" si="23"/>
        <v>CC1CB92-CC</v>
      </c>
      <c r="AD75" t="str">
        <f>Y75&amp;"-"&amp;VLOOKUP(AC75,'LICH THI'!C:AA,9,0)</f>
        <v>64CCCD3001-42469</v>
      </c>
      <c r="AE75">
        <f t="shared" si="24"/>
        <v>1</v>
      </c>
    </row>
    <row r="76" spans="1:31" x14ac:dyDescent="0.25">
      <c r="A76" s="436" t="str">
        <f t="shared" si="14"/>
        <v>CC1CB92-CC-3</v>
      </c>
      <c r="B76" s="436">
        <f>COUNTIF(AC$4:AC76,AC76)</f>
        <v>3</v>
      </c>
      <c r="C76" s="436" t="str">
        <f t="shared" si="15"/>
        <v>CC1CB92-CC</v>
      </c>
      <c r="D76" s="436">
        <f>VLOOKUP(C76,'LICH THI'!C:AA,12,0)</f>
        <v>25</v>
      </c>
      <c r="E76" s="436">
        <f>VLOOKUP(C76,'LICH THI'!C:AA,13,0)</f>
        <v>25</v>
      </c>
      <c r="F76" s="436">
        <f t="shared" si="25"/>
        <v>25</v>
      </c>
      <c r="G76" s="436">
        <f>VLOOKUP(C76,'LICH THI'!C:AA,14,0)</f>
        <v>1</v>
      </c>
      <c r="H76" s="436">
        <f t="shared" si="16"/>
        <v>1</v>
      </c>
      <c r="I76" s="436" t="str">
        <f t="shared" si="17"/>
        <v>Cao Văn Đức</v>
      </c>
      <c r="J76" s="436"/>
      <c r="K76" s="436">
        <f t="shared" si="18"/>
        <v>1</v>
      </c>
      <c r="L76" s="436" t="str">
        <f t="shared" si="19"/>
        <v>CC1CB92-CC-1</v>
      </c>
      <c r="M76" s="436">
        <f t="shared" si="20"/>
        <v>17</v>
      </c>
      <c r="N76" s="437">
        <f t="shared" si="26"/>
        <v>12</v>
      </c>
      <c r="O76" s="437"/>
      <c r="P76" s="430" t="str">
        <f t="shared" si="21"/>
        <v/>
      </c>
      <c r="U76" s="177">
        <v>21</v>
      </c>
      <c r="V76" s="177" t="s">
        <v>4612</v>
      </c>
      <c r="W76" s="177" t="s">
        <v>3257</v>
      </c>
      <c r="X76" s="177" t="s">
        <v>2948</v>
      </c>
      <c r="Y76" s="177" t="s">
        <v>6463</v>
      </c>
      <c r="Z76" s="177" t="s">
        <v>7317</v>
      </c>
      <c r="AA76" s="525" t="s">
        <v>2968</v>
      </c>
      <c r="AB76" s="399" t="str">
        <f t="shared" si="22"/>
        <v>CC1CB92</v>
      </c>
      <c r="AC76" s="399" t="str">
        <f t="shared" si="23"/>
        <v>CC1CB92-CC</v>
      </c>
      <c r="AD76" t="str">
        <f>Y76&amp;"-"&amp;VLOOKUP(AC76,'LICH THI'!C:AA,9,0)</f>
        <v>63CCKD3060-42469</v>
      </c>
      <c r="AE76">
        <f t="shared" si="24"/>
        <v>1</v>
      </c>
    </row>
    <row r="77" spans="1:31" x14ac:dyDescent="0.25">
      <c r="A77" s="436" t="str">
        <f t="shared" si="14"/>
        <v>CC1CB92-CC-4</v>
      </c>
      <c r="B77" s="436">
        <f>COUNTIF(AC$4:AC77,AC77)</f>
        <v>4</v>
      </c>
      <c r="C77" s="436" t="str">
        <f t="shared" si="15"/>
        <v>CC1CB92-CC</v>
      </c>
      <c r="D77" s="436">
        <f>VLOOKUP(C77,'LICH THI'!C:AA,12,0)</f>
        <v>25</v>
      </c>
      <c r="E77" s="436">
        <f>VLOOKUP(C77,'LICH THI'!C:AA,13,0)</f>
        <v>25</v>
      </c>
      <c r="F77" s="436">
        <f t="shared" si="25"/>
        <v>25</v>
      </c>
      <c r="G77" s="436">
        <f>VLOOKUP(C77,'LICH THI'!C:AA,14,0)</f>
        <v>1</v>
      </c>
      <c r="H77" s="436">
        <f t="shared" si="16"/>
        <v>1</v>
      </c>
      <c r="I77" s="436" t="str">
        <f t="shared" si="17"/>
        <v>Nguyễn Minh Đức</v>
      </c>
      <c r="J77" s="436"/>
      <c r="K77" s="436">
        <f t="shared" si="18"/>
        <v>1</v>
      </c>
      <c r="L77" s="436" t="str">
        <f t="shared" si="19"/>
        <v>CC1CB92-CC-1</v>
      </c>
      <c r="M77" s="436">
        <f t="shared" si="20"/>
        <v>17</v>
      </c>
      <c r="N77" s="437">
        <f t="shared" si="26"/>
        <v>13</v>
      </c>
      <c r="O77" s="437"/>
      <c r="P77" s="430" t="str">
        <f t="shared" si="21"/>
        <v/>
      </c>
      <c r="U77" s="177">
        <v>3</v>
      </c>
      <c r="V77" s="177" t="s">
        <v>4574</v>
      </c>
      <c r="W77" s="177" t="s">
        <v>2708</v>
      </c>
      <c r="X77" s="177" t="s">
        <v>2948</v>
      </c>
      <c r="Y77" s="177" t="s">
        <v>6410</v>
      </c>
      <c r="Z77" s="177" t="s">
        <v>7317</v>
      </c>
      <c r="AA77" s="525" t="s">
        <v>3255</v>
      </c>
      <c r="AB77" s="399" t="str">
        <f t="shared" si="22"/>
        <v>CC1CB92</v>
      </c>
      <c r="AC77" s="399" t="str">
        <f t="shared" si="23"/>
        <v>CC1CB92-CC</v>
      </c>
      <c r="AD77" t="str">
        <f>Y77&amp;"-"&amp;VLOOKUP(AC77,'LICH THI'!C:AA,9,0)</f>
        <v>64CCCD3123-42469</v>
      </c>
      <c r="AE77">
        <f t="shared" si="24"/>
        <v>1</v>
      </c>
    </row>
    <row r="78" spans="1:31" x14ac:dyDescent="0.25">
      <c r="A78" s="436" t="str">
        <f t="shared" si="14"/>
        <v>CC1CB92-CC-5</v>
      </c>
      <c r="B78" s="436">
        <f>COUNTIF(AC$4:AC78,AC78)</f>
        <v>5</v>
      </c>
      <c r="C78" s="436" t="str">
        <f t="shared" si="15"/>
        <v>CC1CB92-CC</v>
      </c>
      <c r="D78" s="436">
        <f>VLOOKUP(C78,'LICH THI'!C:AA,12,0)</f>
        <v>25</v>
      </c>
      <c r="E78" s="436">
        <f>VLOOKUP(C78,'LICH THI'!C:AA,13,0)</f>
        <v>25</v>
      </c>
      <c r="F78" s="436">
        <f t="shared" si="25"/>
        <v>25</v>
      </c>
      <c r="G78" s="436">
        <f>VLOOKUP(C78,'LICH THI'!C:AA,14,0)</f>
        <v>1</v>
      </c>
      <c r="H78" s="436">
        <f t="shared" si="16"/>
        <v>1</v>
      </c>
      <c r="I78" s="436" t="str">
        <f t="shared" si="17"/>
        <v>Trần Văn Đức</v>
      </c>
      <c r="J78" s="436"/>
      <c r="K78" s="436">
        <f t="shared" si="18"/>
        <v>1</v>
      </c>
      <c r="L78" s="436" t="str">
        <f t="shared" si="19"/>
        <v>CC1CB92-CC-1</v>
      </c>
      <c r="M78" s="436">
        <f t="shared" si="20"/>
        <v>17</v>
      </c>
      <c r="N78" s="437">
        <f t="shared" si="26"/>
        <v>14</v>
      </c>
      <c r="O78" s="437"/>
      <c r="P78" s="430" t="str">
        <f t="shared" si="21"/>
        <v/>
      </c>
      <c r="U78" s="177">
        <v>8</v>
      </c>
      <c r="V78" s="177" t="s">
        <v>4587</v>
      </c>
      <c r="W78" s="177" t="s">
        <v>2757</v>
      </c>
      <c r="X78" s="177" t="s">
        <v>2948</v>
      </c>
      <c r="Y78" s="177" t="s">
        <v>4639</v>
      </c>
      <c r="Z78" s="177" t="s">
        <v>7317</v>
      </c>
      <c r="AA78" s="525" t="s">
        <v>4640</v>
      </c>
      <c r="AB78" s="399" t="str">
        <f t="shared" si="22"/>
        <v>CC1CB92</v>
      </c>
      <c r="AC78" s="399" t="str">
        <f t="shared" si="23"/>
        <v>CC1CB92-CC</v>
      </c>
      <c r="AD78" t="str">
        <f>Y78&amp;"-"&amp;VLOOKUP(AC78,'LICH THI'!C:AA,9,0)</f>
        <v>64CCCD3076-42469</v>
      </c>
      <c r="AE78">
        <f t="shared" si="24"/>
        <v>1</v>
      </c>
    </row>
    <row r="79" spans="1:31" x14ac:dyDescent="0.25">
      <c r="A79" s="436" t="str">
        <f t="shared" si="14"/>
        <v>CC1CB92-CC-6</v>
      </c>
      <c r="B79" s="436">
        <f>COUNTIF(AC$4:AC79,AC79)</f>
        <v>6</v>
      </c>
      <c r="C79" s="436" t="str">
        <f t="shared" si="15"/>
        <v>CC1CB92-CC</v>
      </c>
      <c r="D79" s="436">
        <f>VLOOKUP(C79,'LICH THI'!C:AA,12,0)</f>
        <v>25</v>
      </c>
      <c r="E79" s="436">
        <f>VLOOKUP(C79,'LICH THI'!C:AA,13,0)</f>
        <v>25</v>
      </c>
      <c r="F79" s="436">
        <f t="shared" si="25"/>
        <v>25</v>
      </c>
      <c r="G79" s="436">
        <f>VLOOKUP(C79,'LICH THI'!C:AA,14,0)</f>
        <v>1</v>
      </c>
      <c r="H79" s="436">
        <f t="shared" si="16"/>
        <v>1</v>
      </c>
      <c r="I79" s="436" t="str">
        <f t="shared" si="17"/>
        <v>Nguyễn Hải Hiệp</v>
      </c>
      <c r="J79" s="436"/>
      <c r="K79" s="436">
        <f t="shared" si="18"/>
        <v>1</v>
      </c>
      <c r="L79" s="436" t="str">
        <f t="shared" si="19"/>
        <v>CC1CB92-CC-1</v>
      </c>
      <c r="M79" s="436">
        <f t="shared" si="20"/>
        <v>17</v>
      </c>
      <c r="N79" s="437">
        <f t="shared" si="26"/>
        <v>15</v>
      </c>
      <c r="O79" s="437"/>
      <c r="P79" s="430" t="str">
        <f t="shared" si="21"/>
        <v/>
      </c>
      <c r="U79" s="177">
        <v>9</v>
      </c>
      <c r="V79" s="177" t="s">
        <v>4587</v>
      </c>
      <c r="W79" s="177" t="s">
        <v>4705</v>
      </c>
      <c r="X79" s="177" t="s">
        <v>4886</v>
      </c>
      <c r="Y79" s="177" t="s">
        <v>6415</v>
      </c>
      <c r="Z79" s="177" t="s">
        <v>7317</v>
      </c>
      <c r="AA79" s="525" t="s">
        <v>2796</v>
      </c>
      <c r="AB79" s="399" t="str">
        <f t="shared" si="22"/>
        <v>CC1CB92</v>
      </c>
      <c r="AC79" s="399" t="str">
        <f t="shared" si="23"/>
        <v>CC1CB92-CC</v>
      </c>
      <c r="AD79" t="str">
        <f>Y79&amp;"-"&amp;VLOOKUP(AC79,'LICH THI'!C:AA,9,0)</f>
        <v>64CCCD3118-42469</v>
      </c>
      <c r="AE79">
        <f t="shared" si="24"/>
        <v>1</v>
      </c>
    </row>
    <row r="80" spans="1:31" x14ac:dyDescent="0.25">
      <c r="A80" s="436" t="str">
        <f t="shared" si="14"/>
        <v>CC1CB92-CC-7</v>
      </c>
      <c r="B80" s="436">
        <f>COUNTIF(AC$4:AC80,AC80)</f>
        <v>7</v>
      </c>
      <c r="C80" s="436" t="str">
        <f t="shared" si="15"/>
        <v>CC1CB92-CC</v>
      </c>
      <c r="D80" s="436">
        <f>VLOOKUP(C80,'LICH THI'!C:AA,12,0)</f>
        <v>25</v>
      </c>
      <c r="E80" s="436">
        <f>VLOOKUP(C80,'LICH THI'!C:AA,13,0)</f>
        <v>25</v>
      </c>
      <c r="F80" s="436">
        <f t="shared" si="25"/>
        <v>25</v>
      </c>
      <c r="G80" s="436">
        <f>VLOOKUP(C80,'LICH THI'!C:AA,14,0)</f>
        <v>1</v>
      </c>
      <c r="H80" s="436">
        <f t="shared" si="16"/>
        <v>1</v>
      </c>
      <c r="I80" s="436" t="str">
        <f t="shared" si="17"/>
        <v>Nguyễn Thế Hưng</v>
      </c>
      <c r="J80" s="436"/>
      <c r="K80" s="436">
        <f t="shared" si="18"/>
        <v>1</v>
      </c>
      <c r="L80" s="436" t="str">
        <f t="shared" si="19"/>
        <v>CC1CB92-CC-1</v>
      </c>
      <c r="M80" s="436">
        <f t="shared" si="20"/>
        <v>17</v>
      </c>
      <c r="N80" s="437">
        <f t="shared" si="26"/>
        <v>16</v>
      </c>
      <c r="O80" s="437"/>
      <c r="P80" s="430" t="str">
        <f t="shared" si="21"/>
        <v/>
      </c>
      <c r="U80" s="177">
        <v>22</v>
      </c>
      <c r="V80" s="177" t="s">
        <v>4612</v>
      </c>
      <c r="W80" s="177" t="s">
        <v>3243</v>
      </c>
      <c r="X80" s="177" t="s">
        <v>2804</v>
      </c>
      <c r="Y80" s="177" t="s">
        <v>6464</v>
      </c>
      <c r="Z80" s="177" t="s">
        <v>7317</v>
      </c>
      <c r="AA80" s="525" t="s">
        <v>2812</v>
      </c>
      <c r="AB80" s="399" t="str">
        <f t="shared" si="22"/>
        <v>CC1CB92</v>
      </c>
      <c r="AC80" s="399" t="str">
        <f t="shared" si="23"/>
        <v>CC1CB92-CC</v>
      </c>
      <c r="AD80" t="str">
        <f>Y80&amp;"-"&amp;VLOOKUP(AC80,'LICH THI'!C:AA,9,0)</f>
        <v>64CCKD3016-42469</v>
      </c>
      <c r="AE80">
        <f t="shared" si="24"/>
        <v>1</v>
      </c>
    </row>
    <row r="81" spans="1:31" x14ac:dyDescent="0.25">
      <c r="A81" s="436" t="str">
        <f t="shared" si="14"/>
        <v>CC1CB92-CC-8</v>
      </c>
      <c r="B81" s="436">
        <f>COUNTIF(AC$4:AC81,AC81)</f>
        <v>8</v>
      </c>
      <c r="C81" s="436" t="str">
        <f t="shared" si="15"/>
        <v>CC1CB92-CC</v>
      </c>
      <c r="D81" s="436">
        <f>VLOOKUP(C81,'LICH THI'!C:AA,12,0)</f>
        <v>25</v>
      </c>
      <c r="E81" s="436">
        <f>VLOOKUP(C81,'LICH THI'!C:AA,13,0)</f>
        <v>25</v>
      </c>
      <c r="F81" s="436">
        <f t="shared" si="25"/>
        <v>25</v>
      </c>
      <c r="G81" s="436">
        <f>VLOOKUP(C81,'LICH THI'!C:AA,14,0)</f>
        <v>1</v>
      </c>
      <c r="H81" s="436">
        <f t="shared" si="16"/>
        <v>1</v>
      </c>
      <c r="I81" s="436" t="str">
        <f t="shared" si="17"/>
        <v>Nguyễn Quốc Khánh</v>
      </c>
      <c r="J81" s="436"/>
      <c r="K81" s="436">
        <f t="shared" si="18"/>
        <v>1</v>
      </c>
      <c r="L81" s="436" t="str">
        <f t="shared" si="19"/>
        <v>CC1CB92-CC-1</v>
      </c>
      <c r="M81" s="436">
        <f t="shared" si="20"/>
        <v>17</v>
      </c>
      <c r="N81" s="437">
        <f t="shared" si="26"/>
        <v>17</v>
      </c>
      <c r="O81" s="437"/>
      <c r="P81" s="430" t="str">
        <f t="shared" si="21"/>
        <v/>
      </c>
      <c r="U81" s="177">
        <v>10</v>
      </c>
      <c r="V81" s="177" t="s">
        <v>4587</v>
      </c>
      <c r="W81" s="177" t="s">
        <v>3488</v>
      </c>
      <c r="X81" s="177" t="s">
        <v>3316</v>
      </c>
      <c r="Y81" s="177" t="s">
        <v>4590</v>
      </c>
      <c r="Z81" s="177" t="s">
        <v>7317</v>
      </c>
      <c r="AA81" s="525" t="s">
        <v>4030</v>
      </c>
      <c r="AB81" s="399" t="str">
        <f t="shared" si="22"/>
        <v>CC1CB92</v>
      </c>
      <c r="AC81" s="399" t="str">
        <f t="shared" si="23"/>
        <v>CC1CB92-CC</v>
      </c>
      <c r="AD81" t="str">
        <f>Y81&amp;"-"&amp;VLOOKUP(AC81,'LICH THI'!C:AA,9,0)</f>
        <v>64CCCD3111-42469</v>
      </c>
      <c r="AE81">
        <f t="shared" si="24"/>
        <v>1</v>
      </c>
    </row>
    <row r="82" spans="1:31" x14ac:dyDescent="0.25">
      <c r="A82" s="436" t="str">
        <f t="shared" si="14"/>
        <v>CC1CB92-CC-9</v>
      </c>
      <c r="B82" s="436">
        <f>COUNTIF(AC$4:AC82,AC82)</f>
        <v>9</v>
      </c>
      <c r="C82" s="436" t="str">
        <f t="shared" si="15"/>
        <v>CC1CB92-CC</v>
      </c>
      <c r="D82" s="436">
        <f>VLOOKUP(C82,'LICH THI'!C:AA,12,0)</f>
        <v>25</v>
      </c>
      <c r="E82" s="436">
        <f>VLOOKUP(C82,'LICH THI'!C:AA,13,0)</f>
        <v>25</v>
      </c>
      <c r="F82" s="436">
        <f t="shared" si="25"/>
        <v>25</v>
      </c>
      <c r="G82" s="436">
        <f>VLOOKUP(C82,'LICH THI'!C:AA,14,0)</f>
        <v>1</v>
      </c>
      <c r="H82" s="436">
        <f t="shared" si="16"/>
        <v>1</v>
      </c>
      <c r="I82" s="436" t="str">
        <f t="shared" si="17"/>
        <v>Phạm Quốc Khoa</v>
      </c>
      <c r="J82" s="436"/>
      <c r="K82" s="436">
        <f t="shared" si="18"/>
        <v>1</v>
      </c>
      <c r="L82" s="436" t="str">
        <f t="shared" si="19"/>
        <v>CC1CB92-CC-1</v>
      </c>
      <c r="M82" s="436">
        <f t="shared" si="20"/>
        <v>17</v>
      </c>
      <c r="N82" s="437">
        <f t="shared" si="26"/>
        <v>18</v>
      </c>
      <c r="O82" s="437"/>
      <c r="P82" s="430" t="str">
        <f t="shared" si="21"/>
        <v/>
      </c>
      <c r="U82" s="177">
        <v>4</v>
      </c>
      <c r="V82" s="177" t="s">
        <v>4574</v>
      </c>
      <c r="W82" s="177" t="s">
        <v>5475</v>
      </c>
      <c r="X82" s="177" t="s">
        <v>3867</v>
      </c>
      <c r="Y82" s="177" t="s">
        <v>7319</v>
      </c>
      <c r="Z82" s="177" t="s">
        <v>7317</v>
      </c>
      <c r="AA82" s="525" t="s">
        <v>7320</v>
      </c>
      <c r="AB82" s="399" t="str">
        <f t="shared" si="22"/>
        <v>CC1CB92</v>
      </c>
      <c r="AC82" s="399" t="str">
        <f t="shared" si="23"/>
        <v>CC1CB92-CC</v>
      </c>
      <c r="AD82" t="str">
        <f>Y82&amp;"-"&amp;VLOOKUP(AC82,'LICH THI'!C:AA,9,0)</f>
        <v>64CCCD3028-42469</v>
      </c>
      <c r="AE82">
        <f t="shared" si="24"/>
        <v>1</v>
      </c>
    </row>
    <row r="83" spans="1:31" x14ac:dyDescent="0.25">
      <c r="A83" s="436" t="str">
        <f t="shared" si="14"/>
        <v>CC1CB92-CC-10</v>
      </c>
      <c r="B83" s="436">
        <f>COUNTIF(AC$4:AC83,AC83)</f>
        <v>10</v>
      </c>
      <c r="C83" s="436" t="str">
        <f t="shared" si="15"/>
        <v>CC1CB92-CC</v>
      </c>
      <c r="D83" s="436">
        <f>VLOOKUP(C83,'LICH THI'!C:AA,12,0)</f>
        <v>25</v>
      </c>
      <c r="E83" s="436">
        <f>VLOOKUP(C83,'LICH THI'!C:AA,13,0)</f>
        <v>25</v>
      </c>
      <c r="F83" s="436">
        <f t="shared" si="25"/>
        <v>25</v>
      </c>
      <c r="G83" s="436">
        <f>VLOOKUP(C83,'LICH THI'!C:AA,14,0)</f>
        <v>1</v>
      </c>
      <c r="H83" s="436">
        <f t="shared" si="16"/>
        <v>1</v>
      </c>
      <c r="I83" s="436" t="str">
        <f t="shared" si="17"/>
        <v>Quách Mạnh Linh</v>
      </c>
      <c r="J83" s="436"/>
      <c r="K83" s="436">
        <f t="shared" si="18"/>
        <v>1</v>
      </c>
      <c r="L83" s="436" t="str">
        <f t="shared" si="19"/>
        <v>CC1CB92-CC-1</v>
      </c>
      <c r="M83" s="436">
        <f t="shared" si="20"/>
        <v>17</v>
      </c>
      <c r="N83" s="437">
        <f t="shared" si="26"/>
        <v>19</v>
      </c>
      <c r="O83" s="437"/>
      <c r="P83" s="430" t="str">
        <f t="shared" si="21"/>
        <v/>
      </c>
      <c r="U83" s="177">
        <v>5</v>
      </c>
      <c r="V83" s="177" t="s">
        <v>4574</v>
      </c>
      <c r="W83" s="177" t="s">
        <v>6413</v>
      </c>
      <c r="X83" s="177" t="s">
        <v>2670</v>
      </c>
      <c r="Y83" s="177" t="s">
        <v>6414</v>
      </c>
      <c r="Z83" s="177" t="s">
        <v>7317</v>
      </c>
      <c r="AA83" s="525" t="s">
        <v>4718</v>
      </c>
      <c r="AB83" s="399" t="str">
        <f t="shared" si="22"/>
        <v>CC1CB92</v>
      </c>
      <c r="AC83" s="399" t="str">
        <f t="shared" si="23"/>
        <v>CC1CB92-CC</v>
      </c>
      <c r="AD83" t="str">
        <f>Y83&amp;"-"&amp;VLOOKUP(AC83,'LICH THI'!C:AA,9,0)</f>
        <v>64CCCD3030-42469</v>
      </c>
      <c r="AE83">
        <f t="shared" si="24"/>
        <v>1</v>
      </c>
    </row>
    <row r="84" spans="1:31" x14ac:dyDescent="0.25">
      <c r="A84" s="436" t="str">
        <f t="shared" si="14"/>
        <v>CC1CB92-CC-11</v>
      </c>
      <c r="B84" s="436">
        <f>COUNTIF(AC$4:AC84,AC84)</f>
        <v>11</v>
      </c>
      <c r="C84" s="436" t="str">
        <f t="shared" si="15"/>
        <v>CC1CB92-CC</v>
      </c>
      <c r="D84" s="436">
        <f>VLOOKUP(C84,'LICH THI'!C:AA,12,0)</f>
        <v>25</v>
      </c>
      <c r="E84" s="436">
        <f>VLOOKUP(C84,'LICH THI'!C:AA,13,0)</f>
        <v>25</v>
      </c>
      <c r="F84" s="436">
        <f t="shared" si="25"/>
        <v>25</v>
      </c>
      <c r="G84" s="436">
        <f>VLOOKUP(C84,'LICH THI'!C:AA,14,0)</f>
        <v>1</v>
      </c>
      <c r="H84" s="436">
        <f t="shared" si="16"/>
        <v>1</v>
      </c>
      <c r="I84" s="436" t="str">
        <f t="shared" si="17"/>
        <v>Nguyễn Thành Nam</v>
      </c>
      <c r="J84" s="436"/>
      <c r="K84" s="436">
        <f t="shared" si="18"/>
        <v>1</v>
      </c>
      <c r="L84" s="436" t="str">
        <f t="shared" si="19"/>
        <v>CC1CB92-CC-1</v>
      </c>
      <c r="M84" s="436">
        <f t="shared" si="20"/>
        <v>17</v>
      </c>
      <c r="N84" s="437">
        <f t="shared" si="26"/>
        <v>20</v>
      </c>
      <c r="O84" s="437"/>
      <c r="P84" s="430" t="str">
        <f t="shared" si="21"/>
        <v/>
      </c>
      <c r="U84" s="177">
        <v>20</v>
      </c>
      <c r="V84" s="177" t="s">
        <v>4604</v>
      </c>
      <c r="W84" s="177" t="s">
        <v>2862</v>
      </c>
      <c r="X84" s="177" t="s">
        <v>2773</v>
      </c>
      <c r="Y84" s="177" t="s">
        <v>4655</v>
      </c>
      <c r="Z84" s="177" t="s">
        <v>7317</v>
      </c>
      <c r="AA84" s="525" t="s">
        <v>4656</v>
      </c>
      <c r="AB84" s="399" t="str">
        <f t="shared" si="22"/>
        <v>CC1CB92</v>
      </c>
      <c r="AC84" s="399" t="str">
        <f t="shared" si="23"/>
        <v>CC1CB92-CC</v>
      </c>
      <c r="AD84" t="str">
        <f>Y84&amp;"-"&amp;VLOOKUP(AC84,'LICH THI'!C:AA,9,0)</f>
        <v>64CCDD3021-42469</v>
      </c>
      <c r="AE84">
        <f t="shared" si="24"/>
        <v>1</v>
      </c>
    </row>
    <row r="85" spans="1:31" x14ac:dyDescent="0.25">
      <c r="A85" s="436" t="str">
        <f t="shared" si="14"/>
        <v>CC1CB92-CC-12</v>
      </c>
      <c r="B85" s="436">
        <f>COUNTIF(AC$4:AC85,AC85)</f>
        <v>12</v>
      </c>
      <c r="C85" s="436" t="str">
        <f t="shared" si="15"/>
        <v>CC1CB92-CC</v>
      </c>
      <c r="D85" s="436">
        <f>VLOOKUP(C85,'LICH THI'!C:AA,12,0)</f>
        <v>25</v>
      </c>
      <c r="E85" s="436">
        <f>VLOOKUP(C85,'LICH THI'!C:AA,13,0)</f>
        <v>25</v>
      </c>
      <c r="F85" s="436">
        <f t="shared" si="25"/>
        <v>25</v>
      </c>
      <c r="G85" s="436">
        <f>VLOOKUP(C85,'LICH THI'!C:AA,14,0)</f>
        <v>1</v>
      </c>
      <c r="H85" s="436">
        <f t="shared" si="16"/>
        <v>1</v>
      </c>
      <c r="I85" s="436" t="str">
        <f t="shared" si="17"/>
        <v>Đoàn Hữu Quang</v>
      </c>
      <c r="J85" s="436"/>
      <c r="K85" s="436">
        <f t="shared" si="18"/>
        <v>1</v>
      </c>
      <c r="L85" s="436" t="str">
        <f t="shared" si="19"/>
        <v>CC1CB92-CC-1</v>
      </c>
      <c r="M85" s="436">
        <f t="shared" si="20"/>
        <v>17</v>
      </c>
      <c r="N85" s="437">
        <f t="shared" si="26"/>
        <v>21</v>
      </c>
      <c r="O85" s="437"/>
      <c r="P85" s="430" t="str">
        <f t="shared" si="21"/>
        <v/>
      </c>
      <c r="U85" s="177">
        <v>11</v>
      </c>
      <c r="V85" s="177" t="s">
        <v>4587</v>
      </c>
      <c r="W85" s="177" t="s">
        <v>7322</v>
      </c>
      <c r="X85" s="177" t="s">
        <v>3147</v>
      </c>
      <c r="Y85" s="177" t="s">
        <v>7323</v>
      </c>
      <c r="Z85" s="177" t="s">
        <v>7317</v>
      </c>
      <c r="AA85" s="525" t="s">
        <v>7002</v>
      </c>
      <c r="AB85" s="399" t="str">
        <f t="shared" si="22"/>
        <v>CC1CB92</v>
      </c>
      <c r="AC85" s="399" t="str">
        <f t="shared" si="23"/>
        <v>CC1CB92-CC</v>
      </c>
      <c r="AD85" t="str">
        <f>Y85&amp;"-"&amp;VLOOKUP(AC85,'LICH THI'!C:AA,9,0)</f>
        <v>64CCCD3135-42469</v>
      </c>
      <c r="AE85">
        <f t="shared" si="24"/>
        <v>1</v>
      </c>
    </row>
    <row r="86" spans="1:31" x14ac:dyDescent="0.25">
      <c r="A86" s="436" t="str">
        <f t="shared" si="14"/>
        <v>CC1CB92-CC-13</v>
      </c>
      <c r="B86" s="436">
        <f>COUNTIF(AC$4:AC86,AC86)</f>
        <v>13</v>
      </c>
      <c r="C86" s="436" t="str">
        <f t="shared" si="15"/>
        <v>CC1CB92-CC</v>
      </c>
      <c r="D86" s="436">
        <f>VLOOKUP(C86,'LICH THI'!C:AA,12,0)</f>
        <v>25</v>
      </c>
      <c r="E86" s="436">
        <f>VLOOKUP(C86,'LICH THI'!C:AA,13,0)</f>
        <v>25</v>
      </c>
      <c r="F86" s="436">
        <f t="shared" si="25"/>
        <v>25</v>
      </c>
      <c r="G86" s="436">
        <f>VLOOKUP(C86,'LICH THI'!C:AA,14,0)</f>
        <v>1</v>
      </c>
      <c r="H86" s="436">
        <f t="shared" si="16"/>
        <v>1</v>
      </c>
      <c r="I86" s="436" t="str">
        <f t="shared" si="17"/>
        <v>Hoàng Văn Quyền</v>
      </c>
      <c r="J86" s="436"/>
      <c r="K86" s="436">
        <f t="shared" si="18"/>
        <v>1</v>
      </c>
      <c r="L86" s="436" t="str">
        <f t="shared" si="19"/>
        <v>CC1CB92-CC-1</v>
      </c>
      <c r="M86" s="436">
        <f t="shared" si="20"/>
        <v>17</v>
      </c>
      <c r="N86" s="437">
        <f t="shared" si="26"/>
        <v>22</v>
      </c>
      <c r="O86" s="437"/>
      <c r="P86" s="430" t="str">
        <f t="shared" si="21"/>
        <v/>
      </c>
      <c r="U86" s="177">
        <v>12</v>
      </c>
      <c r="V86" s="177" t="s">
        <v>4587</v>
      </c>
      <c r="W86" s="177" t="s">
        <v>2966</v>
      </c>
      <c r="X86" s="177" t="s">
        <v>2984</v>
      </c>
      <c r="Y86" s="177" t="s">
        <v>6889</v>
      </c>
      <c r="Z86" s="177" t="s">
        <v>7317</v>
      </c>
      <c r="AA86" s="525" t="s">
        <v>3255</v>
      </c>
      <c r="AB86" s="399" t="str">
        <f t="shared" si="22"/>
        <v>CC1CB92</v>
      </c>
      <c r="AC86" s="399" t="str">
        <f t="shared" si="23"/>
        <v>CC1CB92-CC</v>
      </c>
      <c r="AD86" t="str">
        <f>Y86&amp;"-"&amp;VLOOKUP(AC86,'LICH THI'!C:AA,9,0)</f>
        <v>64CCCD3139-42469</v>
      </c>
      <c r="AE86">
        <f t="shared" si="24"/>
        <v>1</v>
      </c>
    </row>
    <row r="87" spans="1:31" x14ac:dyDescent="0.25">
      <c r="A87" s="436" t="str">
        <f t="shared" si="14"/>
        <v>CC1CB92-CC-14</v>
      </c>
      <c r="B87" s="436">
        <f>COUNTIF(AC$4:AC87,AC87)</f>
        <v>14</v>
      </c>
      <c r="C87" s="436" t="str">
        <f t="shared" si="15"/>
        <v>CC1CB92-CC</v>
      </c>
      <c r="D87" s="436">
        <f>VLOOKUP(C87,'LICH THI'!C:AA,12,0)</f>
        <v>25</v>
      </c>
      <c r="E87" s="436">
        <f>VLOOKUP(C87,'LICH THI'!C:AA,13,0)</f>
        <v>25</v>
      </c>
      <c r="F87" s="436">
        <f t="shared" si="25"/>
        <v>25</v>
      </c>
      <c r="G87" s="436">
        <f>VLOOKUP(C87,'LICH THI'!C:AA,14,0)</f>
        <v>1</v>
      </c>
      <c r="H87" s="436">
        <f t="shared" si="16"/>
        <v>1</v>
      </c>
      <c r="I87" s="436" t="str">
        <f t="shared" si="17"/>
        <v>Trần Văn Quyết</v>
      </c>
      <c r="J87" s="436"/>
      <c r="K87" s="436">
        <f t="shared" si="18"/>
        <v>1</v>
      </c>
      <c r="L87" s="436" t="str">
        <f t="shared" si="19"/>
        <v>CC1CB92-CC-1</v>
      </c>
      <c r="M87" s="436">
        <f t="shared" si="20"/>
        <v>17</v>
      </c>
      <c r="N87" s="437">
        <f t="shared" si="26"/>
        <v>23</v>
      </c>
      <c r="O87" s="437"/>
      <c r="P87" s="430" t="str">
        <f t="shared" si="21"/>
        <v/>
      </c>
      <c r="U87" s="177">
        <v>13</v>
      </c>
      <c r="V87" s="177" t="s">
        <v>4587</v>
      </c>
      <c r="W87" s="177" t="s">
        <v>2757</v>
      </c>
      <c r="X87" s="177" t="s">
        <v>3646</v>
      </c>
      <c r="Y87" s="177" t="s">
        <v>4594</v>
      </c>
      <c r="Z87" s="177" t="s">
        <v>7317</v>
      </c>
      <c r="AA87" s="525" t="s">
        <v>4595</v>
      </c>
      <c r="AB87" s="399" t="str">
        <f t="shared" si="22"/>
        <v>CC1CB92</v>
      </c>
      <c r="AC87" s="399" t="str">
        <f t="shared" si="23"/>
        <v>CC1CB92-CC</v>
      </c>
      <c r="AD87" t="str">
        <f>Y87&amp;"-"&amp;VLOOKUP(AC87,'LICH THI'!C:AA,9,0)</f>
        <v>64CCCD3113-42469</v>
      </c>
      <c r="AE87">
        <f t="shared" si="24"/>
        <v>1</v>
      </c>
    </row>
    <row r="88" spans="1:31" x14ac:dyDescent="0.25">
      <c r="A88" s="436" t="str">
        <f t="shared" si="14"/>
        <v>CC1CB92-CC-15</v>
      </c>
      <c r="B88" s="436">
        <f>COUNTIF(AC$4:AC88,AC88)</f>
        <v>15</v>
      </c>
      <c r="C88" s="436" t="str">
        <f t="shared" si="15"/>
        <v>CC1CB92-CC</v>
      </c>
      <c r="D88" s="436">
        <f>VLOOKUP(C88,'LICH THI'!C:AA,12,0)</f>
        <v>25</v>
      </c>
      <c r="E88" s="436">
        <f>VLOOKUP(C88,'LICH THI'!C:AA,13,0)</f>
        <v>25</v>
      </c>
      <c r="F88" s="436">
        <f t="shared" si="25"/>
        <v>25</v>
      </c>
      <c r="G88" s="436">
        <f>VLOOKUP(C88,'LICH THI'!C:AA,14,0)</f>
        <v>1</v>
      </c>
      <c r="H88" s="436">
        <f t="shared" si="16"/>
        <v>1</v>
      </c>
      <c r="I88" s="436" t="str">
        <f t="shared" si="17"/>
        <v>Hoàng Đình Sót</v>
      </c>
      <c r="J88" s="436"/>
      <c r="K88" s="436">
        <f t="shared" si="18"/>
        <v>1</v>
      </c>
      <c r="L88" s="436" t="str">
        <f t="shared" si="19"/>
        <v>CC1CB92-CC-1</v>
      </c>
      <c r="M88" s="436">
        <f t="shared" si="20"/>
        <v>17</v>
      </c>
      <c r="N88" s="437">
        <f t="shared" si="26"/>
        <v>24</v>
      </c>
      <c r="O88" s="437"/>
      <c r="P88" s="430" t="str">
        <f t="shared" si="21"/>
        <v/>
      </c>
      <c r="U88" s="177">
        <v>14</v>
      </c>
      <c r="V88" s="177" t="s">
        <v>4587</v>
      </c>
      <c r="W88" s="177" t="s">
        <v>4643</v>
      </c>
      <c r="X88" s="177" t="s">
        <v>4644</v>
      </c>
      <c r="Y88" s="177" t="s">
        <v>4645</v>
      </c>
      <c r="Z88" s="177" t="s">
        <v>7317</v>
      </c>
      <c r="AA88" s="525" t="s">
        <v>4646</v>
      </c>
      <c r="AB88" s="399" t="str">
        <f t="shared" si="22"/>
        <v>CC1CB92</v>
      </c>
      <c r="AC88" s="399" t="str">
        <f t="shared" si="23"/>
        <v>CC1CB92-CC</v>
      </c>
      <c r="AD88" t="str">
        <f>Y88&amp;"-"&amp;VLOOKUP(AC88,'LICH THI'!C:AA,9,0)</f>
        <v>64CCCD3056-42469</v>
      </c>
      <c r="AE88">
        <f t="shared" si="24"/>
        <v>1</v>
      </c>
    </row>
    <row r="89" spans="1:31" x14ac:dyDescent="0.25">
      <c r="A89" s="436" t="str">
        <f t="shared" si="14"/>
        <v>CC1CB92-CC-16</v>
      </c>
      <c r="B89" s="436">
        <f>COUNTIF(AC$4:AC89,AC89)</f>
        <v>16</v>
      </c>
      <c r="C89" s="436" t="str">
        <f t="shared" si="15"/>
        <v>CC1CB92-CC</v>
      </c>
      <c r="D89" s="436">
        <f>VLOOKUP(C89,'LICH THI'!C:AA,12,0)</f>
        <v>25</v>
      </c>
      <c r="E89" s="436">
        <f>VLOOKUP(C89,'LICH THI'!C:AA,13,0)</f>
        <v>25</v>
      </c>
      <c r="F89" s="436">
        <f t="shared" si="25"/>
        <v>25</v>
      </c>
      <c r="G89" s="436">
        <f>VLOOKUP(C89,'LICH THI'!C:AA,14,0)</f>
        <v>1</v>
      </c>
      <c r="H89" s="436">
        <f t="shared" si="16"/>
        <v>1</v>
      </c>
      <c r="I89" s="436" t="str">
        <f t="shared" si="17"/>
        <v>Lê Hồng Sơn</v>
      </c>
      <c r="J89" s="436"/>
      <c r="K89" s="436">
        <f t="shared" si="18"/>
        <v>1</v>
      </c>
      <c r="L89" s="436" t="str">
        <f t="shared" si="19"/>
        <v>CC1CB92-CC-1</v>
      </c>
      <c r="M89" s="436">
        <f t="shared" si="20"/>
        <v>17</v>
      </c>
      <c r="N89" s="437">
        <f t="shared" si="26"/>
        <v>25</v>
      </c>
      <c r="O89" s="437"/>
      <c r="P89" s="430" t="str">
        <f t="shared" si="21"/>
        <v/>
      </c>
      <c r="U89" s="177">
        <v>23</v>
      </c>
      <c r="V89" s="177" t="s">
        <v>4612</v>
      </c>
      <c r="W89" s="177" t="s">
        <v>3189</v>
      </c>
      <c r="X89" s="177" t="s">
        <v>2688</v>
      </c>
      <c r="Y89" s="177" t="s">
        <v>6894</v>
      </c>
      <c r="Z89" s="177" t="s">
        <v>7317</v>
      </c>
      <c r="AA89" s="525" t="s">
        <v>4213</v>
      </c>
      <c r="AB89" s="399" t="str">
        <f t="shared" si="22"/>
        <v>CC1CB92</v>
      </c>
      <c r="AC89" s="399" t="str">
        <f t="shared" si="23"/>
        <v>CC1CB92-CC</v>
      </c>
      <c r="AD89" t="str">
        <f>Y89&amp;"-"&amp;VLOOKUP(AC89,'LICH THI'!C:AA,9,0)</f>
        <v>64CCKD3012-42469</v>
      </c>
      <c r="AE89">
        <f t="shared" si="24"/>
        <v>1</v>
      </c>
    </row>
    <row r="90" spans="1:31" x14ac:dyDescent="0.25">
      <c r="A90" s="436" t="str">
        <f t="shared" si="14"/>
        <v>CC1CB92-CC-17</v>
      </c>
      <c r="B90" s="436">
        <f>COUNTIF(AC$4:AC90,AC90)</f>
        <v>17</v>
      </c>
      <c r="C90" s="436" t="str">
        <f t="shared" si="15"/>
        <v>CC1CB92-CC</v>
      </c>
      <c r="D90" s="436">
        <f>VLOOKUP(C90,'LICH THI'!C:AA,12,0)</f>
        <v>25</v>
      </c>
      <c r="E90" s="436">
        <f>VLOOKUP(C90,'LICH THI'!C:AA,13,0)</f>
        <v>25</v>
      </c>
      <c r="F90" s="436">
        <f t="shared" si="25"/>
        <v>25</v>
      </c>
      <c r="G90" s="436">
        <f>VLOOKUP(C90,'LICH THI'!C:AA,14,0)</f>
        <v>1</v>
      </c>
      <c r="H90" s="436">
        <f t="shared" si="16"/>
        <v>1</v>
      </c>
      <c r="I90" s="436" t="str">
        <f t="shared" si="17"/>
        <v>Nguyễn Mạnh Tiến</v>
      </c>
      <c r="J90" s="436"/>
      <c r="K90" s="436">
        <f t="shared" si="18"/>
        <v>1</v>
      </c>
      <c r="L90" s="436" t="str">
        <f t="shared" si="19"/>
        <v>CC1CB92-CC-1</v>
      </c>
      <c r="M90" s="436">
        <f t="shared" si="20"/>
        <v>17</v>
      </c>
      <c r="N90" s="437">
        <f t="shared" si="26"/>
        <v>1</v>
      </c>
      <c r="O90" s="437"/>
      <c r="P90" s="430" t="str">
        <f t="shared" si="21"/>
        <v/>
      </c>
      <c r="U90" s="177">
        <v>6</v>
      </c>
      <c r="V90" s="177" t="s">
        <v>4574</v>
      </c>
      <c r="W90" s="177" t="s">
        <v>2734</v>
      </c>
      <c r="X90" s="177" t="s">
        <v>2992</v>
      </c>
      <c r="Y90" s="177" t="s">
        <v>7321</v>
      </c>
      <c r="Z90" s="177" t="s">
        <v>7317</v>
      </c>
      <c r="AA90" s="525" t="s">
        <v>3631</v>
      </c>
      <c r="AB90" s="399" t="str">
        <f t="shared" si="22"/>
        <v>CC1CB92</v>
      </c>
      <c r="AC90" s="399" t="str">
        <f t="shared" si="23"/>
        <v>CC1CB92-CC</v>
      </c>
      <c r="AD90" t="str">
        <f>Y90&amp;"-"&amp;VLOOKUP(AC90,'LICH THI'!C:AA,9,0)</f>
        <v>63CCCD3241-42469</v>
      </c>
      <c r="AE90">
        <f t="shared" si="24"/>
        <v>1</v>
      </c>
    </row>
    <row r="91" spans="1:31" x14ac:dyDescent="0.25">
      <c r="A91" s="436" t="str">
        <f t="shared" si="14"/>
        <v>CC1CB92-CC-18</v>
      </c>
      <c r="B91" s="436">
        <f>COUNTIF(AC$4:AC91,AC91)</f>
        <v>18</v>
      </c>
      <c r="C91" s="436" t="str">
        <f t="shared" si="15"/>
        <v>CC1CB92-CC</v>
      </c>
      <c r="D91" s="436">
        <f>VLOOKUP(C91,'LICH THI'!C:AA,12,0)</f>
        <v>25</v>
      </c>
      <c r="E91" s="436">
        <f>VLOOKUP(C91,'LICH THI'!C:AA,13,0)</f>
        <v>25</v>
      </c>
      <c r="F91" s="436">
        <f t="shared" si="25"/>
        <v>25</v>
      </c>
      <c r="G91" s="436">
        <f>VLOOKUP(C91,'LICH THI'!C:AA,14,0)</f>
        <v>1</v>
      </c>
      <c r="H91" s="436">
        <f t="shared" si="16"/>
        <v>1</v>
      </c>
      <c r="I91" s="436" t="str">
        <f t="shared" si="17"/>
        <v>Cao Văn Tú</v>
      </c>
      <c r="J91" s="436"/>
      <c r="K91" s="436">
        <f t="shared" si="18"/>
        <v>1</v>
      </c>
      <c r="L91" s="436" t="str">
        <f t="shared" si="19"/>
        <v>CC1CB92-CC-1</v>
      </c>
      <c r="M91" s="436">
        <f t="shared" si="20"/>
        <v>17</v>
      </c>
      <c r="N91" s="437">
        <f t="shared" si="26"/>
        <v>2</v>
      </c>
      <c r="O91" s="437"/>
      <c r="P91" s="430" t="str">
        <f t="shared" si="21"/>
        <v/>
      </c>
      <c r="U91" s="177">
        <v>15</v>
      </c>
      <c r="V91" s="177" t="s">
        <v>4587</v>
      </c>
      <c r="W91" s="177" t="s">
        <v>3257</v>
      </c>
      <c r="X91" s="177" t="s">
        <v>2697</v>
      </c>
      <c r="Y91" s="177" t="s">
        <v>6890</v>
      </c>
      <c r="Z91" s="177" t="s">
        <v>7317</v>
      </c>
      <c r="AA91" s="525" t="s">
        <v>5485</v>
      </c>
      <c r="AB91" s="399" t="str">
        <f t="shared" si="22"/>
        <v>CC1CB92</v>
      </c>
      <c r="AC91" s="399" t="str">
        <f t="shared" si="23"/>
        <v>CC1CB92-CC</v>
      </c>
      <c r="AD91" t="str">
        <f>Y91&amp;"-"&amp;VLOOKUP(AC91,'LICH THI'!C:AA,9,0)</f>
        <v>64CCCD3063-42469</v>
      </c>
      <c r="AE91">
        <f t="shared" si="24"/>
        <v>1</v>
      </c>
    </row>
    <row r="92" spans="1:31" x14ac:dyDescent="0.25">
      <c r="A92" s="436" t="str">
        <f t="shared" si="14"/>
        <v>CC1CB92-CC-19</v>
      </c>
      <c r="B92" s="436">
        <f>COUNTIF(AC$4:AC92,AC92)</f>
        <v>19</v>
      </c>
      <c r="C92" s="436" t="str">
        <f t="shared" si="15"/>
        <v>CC1CB92-CC</v>
      </c>
      <c r="D92" s="436">
        <f>VLOOKUP(C92,'LICH THI'!C:AA,12,0)</f>
        <v>25</v>
      </c>
      <c r="E92" s="436">
        <f>VLOOKUP(C92,'LICH THI'!C:AA,13,0)</f>
        <v>25</v>
      </c>
      <c r="F92" s="436">
        <f t="shared" si="25"/>
        <v>25</v>
      </c>
      <c r="G92" s="436">
        <f>VLOOKUP(C92,'LICH THI'!C:AA,14,0)</f>
        <v>1</v>
      </c>
      <c r="H92" s="436">
        <f t="shared" si="16"/>
        <v>1</v>
      </c>
      <c r="I92" s="436" t="str">
        <f t="shared" si="17"/>
        <v>Nguyễn Hữu Tuấn</v>
      </c>
      <c r="J92" s="436"/>
      <c r="K92" s="436">
        <f t="shared" si="18"/>
        <v>1</v>
      </c>
      <c r="L92" s="436" t="str">
        <f t="shared" si="19"/>
        <v>CC1CB92-CC-1</v>
      </c>
      <c r="M92" s="436">
        <f t="shared" si="20"/>
        <v>17</v>
      </c>
      <c r="N92" s="437">
        <f t="shared" si="26"/>
        <v>3</v>
      </c>
      <c r="O92" s="437"/>
      <c r="P92" s="430" t="str">
        <f t="shared" si="21"/>
        <v/>
      </c>
      <c r="U92" s="177">
        <v>16</v>
      </c>
      <c r="V92" s="177" t="s">
        <v>4587</v>
      </c>
      <c r="W92" s="177" t="s">
        <v>3326</v>
      </c>
      <c r="X92" s="177" t="s">
        <v>2721</v>
      </c>
      <c r="Y92" s="177" t="s">
        <v>6421</v>
      </c>
      <c r="Z92" s="177" t="s">
        <v>7317</v>
      </c>
      <c r="AA92" s="525" t="s">
        <v>5202</v>
      </c>
      <c r="AB92" s="399" t="str">
        <f t="shared" si="22"/>
        <v>CC1CB92</v>
      </c>
      <c r="AC92" s="399" t="str">
        <f t="shared" si="23"/>
        <v>CC1CB92-CC</v>
      </c>
      <c r="AD92" t="str">
        <f>Y92&amp;"-"&amp;VLOOKUP(AC92,'LICH THI'!C:AA,9,0)</f>
        <v>64CCCD3065-42469</v>
      </c>
      <c r="AE92">
        <f t="shared" si="24"/>
        <v>1</v>
      </c>
    </row>
    <row r="93" spans="1:31" x14ac:dyDescent="0.25">
      <c r="A93" s="436" t="str">
        <f t="shared" si="14"/>
        <v>CC1CB92-CC-20</v>
      </c>
      <c r="B93" s="436">
        <f>COUNTIF(AC$4:AC93,AC93)</f>
        <v>20</v>
      </c>
      <c r="C93" s="436" t="str">
        <f t="shared" si="15"/>
        <v>CC1CB92-CC</v>
      </c>
      <c r="D93" s="436">
        <f>VLOOKUP(C93,'LICH THI'!C:AA,12,0)</f>
        <v>25</v>
      </c>
      <c r="E93" s="436">
        <f>VLOOKUP(C93,'LICH THI'!C:AA,13,0)</f>
        <v>25</v>
      </c>
      <c r="F93" s="436">
        <f t="shared" si="25"/>
        <v>25</v>
      </c>
      <c r="G93" s="436">
        <f>VLOOKUP(C93,'LICH THI'!C:AA,14,0)</f>
        <v>1</v>
      </c>
      <c r="H93" s="436">
        <f t="shared" si="16"/>
        <v>1</v>
      </c>
      <c r="I93" s="436" t="str">
        <f t="shared" si="17"/>
        <v>Vũ Anh Tuấn</v>
      </c>
      <c r="J93" s="436"/>
      <c r="K93" s="436">
        <f t="shared" si="18"/>
        <v>1</v>
      </c>
      <c r="L93" s="436" t="str">
        <f t="shared" si="19"/>
        <v>CC1CB92-CC-1</v>
      </c>
      <c r="M93" s="436">
        <f t="shared" si="20"/>
        <v>17</v>
      </c>
      <c r="N93" s="437">
        <f t="shared" si="26"/>
        <v>4</v>
      </c>
      <c r="O93" s="437"/>
      <c r="P93" s="430" t="str">
        <f t="shared" si="21"/>
        <v/>
      </c>
      <c r="U93" s="177">
        <v>25</v>
      </c>
      <c r="V93" s="177" t="s">
        <v>4612</v>
      </c>
      <c r="W93" s="177" t="s">
        <v>5837</v>
      </c>
      <c r="X93" s="177" t="s">
        <v>2721</v>
      </c>
      <c r="Y93" s="177" t="s">
        <v>6465</v>
      </c>
      <c r="Z93" s="177" t="s">
        <v>7317</v>
      </c>
      <c r="AA93" s="525" t="s">
        <v>4211</v>
      </c>
      <c r="AB93" s="399" t="str">
        <f t="shared" si="22"/>
        <v>CC1CB92</v>
      </c>
      <c r="AC93" s="399" t="str">
        <f t="shared" si="23"/>
        <v>CC1CB92-CC</v>
      </c>
      <c r="AD93" t="str">
        <f>Y93&amp;"-"&amp;VLOOKUP(AC93,'LICH THI'!C:AA,9,0)</f>
        <v>64CCCS3018-42469</v>
      </c>
      <c r="AE93">
        <f t="shared" si="24"/>
        <v>1</v>
      </c>
    </row>
    <row r="94" spans="1:31" x14ac:dyDescent="0.25">
      <c r="A94" s="436" t="str">
        <f t="shared" si="14"/>
        <v>CC1CB92-CC-21</v>
      </c>
      <c r="B94" s="436">
        <f>COUNTIF(AC$4:AC94,AC94)</f>
        <v>21</v>
      </c>
      <c r="C94" s="436" t="str">
        <f t="shared" si="15"/>
        <v>CC1CB92-CC</v>
      </c>
      <c r="D94" s="436">
        <f>VLOOKUP(C94,'LICH THI'!C:AA,12,0)</f>
        <v>25</v>
      </c>
      <c r="E94" s="436">
        <f>VLOOKUP(C94,'LICH THI'!C:AA,13,0)</f>
        <v>25</v>
      </c>
      <c r="F94" s="436">
        <f t="shared" si="25"/>
        <v>25</v>
      </c>
      <c r="G94" s="436">
        <f>VLOOKUP(C94,'LICH THI'!C:AA,14,0)</f>
        <v>1</v>
      </c>
      <c r="H94" s="436">
        <f t="shared" si="16"/>
        <v>1</v>
      </c>
      <c r="I94" s="436" t="str">
        <f t="shared" si="17"/>
        <v>Nguyễn Đình Tùng</v>
      </c>
      <c r="J94" s="436"/>
      <c r="K94" s="436">
        <f t="shared" si="18"/>
        <v>1</v>
      </c>
      <c r="L94" s="436" t="str">
        <f t="shared" si="19"/>
        <v>CC1CB92-CC-1</v>
      </c>
      <c r="M94" s="436">
        <f t="shared" si="20"/>
        <v>17</v>
      </c>
      <c r="N94" s="437">
        <f t="shared" si="26"/>
        <v>5</v>
      </c>
      <c r="O94" s="437"/>
      <c r="P94" s="430" t="str">
        <f t="shared" si="21"/>
        <v/>
      </c>
      <c r="U94" s="177">
        <v>17</v>
      </c>
      <c r="V94" s="177" t="s">
        <v>4587</v>
      </c>
      <c r="W94" s="177" t="s">
        <v>2780</v>
      </c>
      <c r="X94" s="177" t="s">
        <v>3274</v>
      </c>
      <c r="Y94" s="177" t="s">
        <v>6422</v>
      </c>
      <c r="Z94" s="177" t="s">
        <v>7317</v>
      </c>
      <c r="AA94" s="525" t="s">
        <v>3850</v>
      </c>
      <c r="AB94" s="399" t="str">
        <f t="shared" si="22"/>
        <v>CC1CB92</v>
      </c>
      <c r="AC94" s="399" t="str">
        <f t="shared" si="23"/>
        <v>CC1CB92-CC</v>
      </c>
      <c r="AD94" t="str">
        <f>Y94&amp;"-"&amp;VLOOKUP(AC94,'LICH THI'!C:AA,9,0)</f>
        <v>64CCCD3087-42469</v>
      </c>
      <c r="AE94">
        <f t="shared" si="24"/>
        <v>1</v>
      </c>
    </row>
    <row r="95" spans="1:31" x14ac:dyDescent="0.25">
      <c r="A95" s="436" t="str">
        <f t="shared" si="14"/>
        <v>CC1CB92-CC-22</v>
      </c>
      <c r="B95" s="436">
        <f>COUNTIF(AC$4:AC95,AC95)</f>
        <v>22</v>
      </c>
      <c r="C95" s="436" t="str">
        <f t="shared" si="15"/>
        <v>CC1CB92-CC</v>
      </c>
      <c r="D95" s="436">
        <f>VLOOKUP(C95,'LICH THI'!C:AA,12,0)</f>
        <v>25</v>
      </c>
      <c r="E95" s="436">
        <f>VLOOKUP(C95,'LICH THI'!C:AA,13,0)</f>
        <v>25</v>
      </c>
      <c r="F95" s="436">
        <f t="shared" si="25"/>
        <v>25</v>
      </c>
      <c r="G95" s="436">
        <f>VLOOKUP(C95,'LICH THI'!C:AA,14,0)</f>
        <v>1</v>
      </c>
      <c r="H95" s="436">
        <f t="shared" si="16"/>
        <v>1</v>
      </c>
      <c r="I95" s="436" t="str">
        <f t="shared" si="17"/>
        <v>trần hữu tùng</v>
      </c>
      <c r="J95" s="436"/>
      <c r="K95" s="436">
        <f t="shared" si="18"/>
        <v>1</v>
      </c>
      <c r="L95" s="436" t="str">
        <f t="shared" si="19"/>
        <v>CC1CB92-CC-1</v>
      </c>
      <c r="M95" s="436">
        <f t="shared" si="20"/>
        <v>17</v>
      </c>
      <c r="N95" s="437">
        <f t="shared" si="26"/>
        <v>6</v>
      </c>
      <c r="O95" s="437"/>
      <c r="P95" s="430" t="str">
        <f t="shared" si="21"/>
        <v/>
      </c>
      <c r="U95" s="177">
        <v>18</v>
      </c>
      <c r="V95" s="177" t="s">
        <v>4587</v>
      </c>
      <c r="W95" s="177" t="s">
        <v>4599</v>
      </c>
      <c r="X95" s="177" t="s">
        <v>4600</v>
      </c>
      <c r="Y95" s="177" t="s">
        <v>4601</v>
      </c>
      <c r="Z95" s="177" t="s">
        <v>7317</v>
      </c>
      <c r="AA95" s="525" t="s">
        <v>4602</v>
      </c>
      <c r="AB95" s="399" t="str">
        <f t="shared" si="22"/>
        <v>CC1CB92</v>
      </c>
      <c r="AC95" s="399" t="str">
        <f t="shared" si="23"/>
        <v>CC1CB92-CC</v>
      </c>
      <c r="AD95" t="str">
        <f>Y95&amp;"-"&amp;VLOOKUP(AC95,'LICH THI'!C:AA,9,0)</f>
        <v>64CCCD3104-42469</v>
      </c>
      <c r="AE95">
        <f t="shared" si="24"/>
        <v>1</v>
      </c>
    </row>
    <row r="96" spans="1:31" x14ac:dyDescent="0.25">
      <c r="A96" s="436" t="str">
        <f t="shared" si="14"/>
        <v>CC1CB92-CC-23</v>
      </c>
      <c r="B96" s="436">
        <f>COUNTIF(AC$4:AC96,AC96)</f>
        <v>23</v>
      </c>
      <c r="C96" s="436" t="str">
        <f t="shared" si="15"/>
        <v>CC1CB92-CC</v>
      </c>
      <c r="D96" s="436">
        <f>VLOOKUP(C96,'LICH THI'!C:AA,12,0)</f>
        <v>25</v>
      </c>
      <c r="E96" s="436">
        <f>VLOOKUP(C96,'LICH THI'!C:AA,13,0)</f>
        <v>25</v>
      </c>
      <c r="F96" s="436">
        <f t="shared" si="25"/>
        <v>25</v>
      </c>
      <c r="G96" s="436">
        <f>VLOOKUP(C96,'LICH THI'!C:AA,14,0)</f>
        <v>1</v>
      </c>
      <c r="H96" s="436">
        <f t="shared" si="16"/>
        <v>1</v>
      </c>
      <c r="I96" s="436" t="str">
        <f t="shared" si="17"/>
        <v>Nguyễn Danh Thọ</v>
      </c>
      <c r="J96" s="436"/>
      <c r="K96" s="436">
        <f t="shared" si="18"/>
        <v>1</v>
      </c>
      <c r="L96" s="436" t="str">
        <f t="shared" si="19"/>
        <v>CC1CB92-CC-1</v>
      </c>
      <c r="M96" s="436">
        <f t="shared" si="20"/>
        <v>17</v>
      </c>
      <c r="N96" s="437">
        <f t="shared" si="26"/>
        <v>7</v>
      </c>
      <c r="O96" s="437"/>
      <c r="P96" s="430" t="str">
        <f t="shared" si="21"/>
        <v/>
      </c>
      <c r="U96" s="177">
        <v>24</v>
      </c>
      <c r="V96" s="177" t="s">
        <v>4612</v>
      </c>
      <c r="W96" s="177" t="s">
        <v>3092</v>
      </c>
      <c r="X96" s="177" t="s">
        <v>4613</v>
      </c>
      <c r="Y96" s="177" t="s">
        <v>4614</v>
      </c>
      <c r="Z96" s="177" t="s">
        <v>7317</v>
      </c>
      <c r="AA96" s="525" t="s">
        <v>4460</v>
      </c>
      <c r="AB96" s="399" t="str">
        <f t="shared" si="22"/>
        <v>CC1CB92</v>
      </c>
      <c r="AC96" s="399" t="str">
        <f t="shared" si="23"/>
        <v>CC1CB92-CC</v>
      </c>
      <c r="AD96" t="str">
        <f>Y96&amp;"-"&amp;VLOOKUP(AC96,'LICH THI'!C:AA,9,0)</f>
        <v>64CCKD3015-42469</v>
      </c>
      <c r="AE96">
        <f t="shared" si="24"/>
        <v>1</v>
      </c>
    </row>
    <row r="97" spans="1:31" x14ac:dyDescent="0.25">
      <c r="A97" s="436" t="str">
        <f t="shared" si="14"/>
        <v>CC1CB92-CC-24</v>
      </c>
      <c r="B97" s="436">
        <f>COUNTIF(AC$4:AC97,AC97)</f>
        <v>24</v>
      </c>
      <c r="C97" s="436" t="str">
        <f t="shared" si="15"/>
        <v>CC1CB92-CC</v>
      </c>
      <c r="D97" s="436">
        <f>VLOOKUP(C97,'LICH THI'!C:AA,12,0)</f>
        <v>25</v>
      </c>
      <c r="E97" s="436">
        <f>VLOOKUP(C97,'LICH THI'!C:AA,13,0)</f>
        <v>25</v>
      </c>
      <c r="F97" s="436">
        <f t="shared" si="25"/>
        <v>25</v>
      </c>
      <c r="G97" s="436">
        <f>VLOOKUP(C97,'LICH THI'!C:AA,14,0)</f>
        <v>1</v>
      </c>
      <c r="H97" s="436">
        <f t="shared" si="16"/>
        <v>1</v>
      </c>
      <c r="I97" s="436" t="str">
        <f t="shared" si="17"/>
        <v>Nguyễn Hữu Văn</v>
      </c>
      <c r="J97" s="436"/>
      <c r="K97" s="436">
        <f t="shared" si="18"/>
        <v>1</v>
      </c>
      <c r="L97" s="436" t="str">
        <f t="shared" si="19"/>
        <v>CC1CB92-CC-1</v>
      </c>
      <c r="M97" s="436">
        <f t="shared" si="20"/>
        <v>17</v>
      </c>
      <c r="N97" s="437">
        <f t="shared" si="26"/>
        <v>8</v>
      </c>
      <c r="O97" s="437"/>
      <c r="P97" s="430" t="str">
        <f t="shared" si="21"/>
        <v/>
      </c>
      <c r="U97" s="177">
        <v>19</v>
      </c>
      <c r="V97" s="177" t="s">
        <v>4587</v>
      </c>
      <c r="W97" s="177" t="s">
        <v>3326</v>
      </c>
      <c r="X97" s="177" t="s">
        <v>3675</v>
      </c>
      <c r="Y97" s="177" t="s">
        <v>4603</v>
      </c>
      <c r="Z97" s="177" t="s">
        <v>7317</v>
      </c>
      <c r="AA97" s="525" t="s">
        <v>4520</v>
      </c>
      <c r="AB97" s="399" t="str">
        <f t="shared" si="22"/>
        <v>CC1CB92</v>
      </c>
      <c r="AC97" s="399" t="str">
        <f t="shared" si="23"/>
        <v>CC1CB92-CC</v>
      </c>
      <c r="AD97" t="str">
        <f>Y97&amp;"-"&amp;VLOOKUP(AC97,'LICH THI'!C:AA,9,0)</f>
        <v>64CCCD3097-42469</v>
      </c>
      <c r="AE97">
        <f t="shared" si="24"/>
        <v>1</v>
      </c>
    </row>
    <row r="98" spans="1:31" x14ac:dyDescent="0.25">
      <c r="A98" s="436" t="str">
        <f t="shared" si="14"/>
        <v>CC1CB92-CC-25</v>
      </c>
      <c r="B98" s="436">
        <f>COUNTIF(AC$4:AC98,AC98)</f>
        <v>25</v>
      </c>
      <c r="C98" s="436" t="str">
        <f t="shared" si="15"/>
        <v>CC1CB92-CC</v>
      </c>
      <c r="D98" s="436">
        <f>VLOOKUP(C98,'LICH THI'!C:AA,12,0)</f>
        <v>25</v>
      </c>
      <c r="E98" s="436">
        <f>VLOOKUP(C98,'LICH THI'!C:AA,13,0)</f>
        <v>25</v>
      </c>
      <c r="F98" s="436">
        <f t="shared" si="25"/>
        <v>25</v>
      </c>
      <c r="G98" s="436">
        <f>VLOOKUP(C98,'LICH THI'!C:AA,14,0)</f>
        <v>1</v>
      </c>
      <c r="H98" s="436">
        <f t="shared" si="16"/>
        <v>1</v>
      </c>
      <c r="I98" s="436" t="str">
        <f t="shared" si="17"/>
        <v>Phạm Tiến Việt</v>
      </c>
      <c r="J98" s="436"/>
      <c r="K98" s="436">
        <f t="shared" si="18"/>
        <v>1</v>
      </c>
      <c r="L98" s="436" t="str">
        <f t="shared" si="19"/>
        <v>CC1CB92-CC-1</v>
      </c>
      <c r="M98" s="436">
        <f t="shared" si="20"/>
        <v>17</v>
      </c>
      <c r="N98" s="437">
        <f t="shared" si="26"/>
        <v>9</v>
      </c>
      <c r="O98" s="437"/>
      <c r="P98" s="430" t="str">
        <f t="shared" si="21"/>
        <v/>
      </c>
      <c r="U98" s="177">
        <v>7</v>
      </c>
      <c r="V98" s="177" t="s">
        <v>4574</v>
      </c>
      <c r="W98" s="177" t="s">
        <v>3210</v>
      </c>
      <c r="X98" s="177" t="s">
        <v>2996</v>
      </c>
      <c r="Y98" s="177" t="s">
        <v>4585</v>
      </c>
      <c r="Z98" s="177" t="s">
        <v>7317</v>
      </c>
      <c r="AA98" s="525" t="s">
        <v>4586</v>
      </c>
      <c r="AB98" s="399" t="str">
        <f t="shared" si="22"/>
        <v>CC1CB92</v>
      </c>
      <c r="AC98" s="399" t="str">
        <f t="shared" si="23"/>
        <v>CC1CB92-CC</v>
      </c>
      <c r="AD98" t="str">
        <f>Y98&amp;"-"&amp;VLOOKUP(AC98,'LICH THI'!C:AA,9,0)</f>
        <v>64CCCD3116-42469</v>
      </c>
      <c r="AE98">
        <f t="shared" si="24"/>
        <v>1</v>
      </c>
    </row>
    <row r="99" spans="1:31" x14ac:dyDescent="0.25">
      <c r="A99" s="436" t="str">
        <f t="shared" si="14"/>
        <v>CC1CB94-CC-1</v>
      </c>
      <c r="B99" s="436">
        <f>COUNTIF(AC$4:AC99,AC99)</f>
        <v>1</v>
      </c>
      <c r="C99" s="436" t="str">
        <f t="shared" si="15"/>
        <v>CC1CB94-CC</v>
      </c>
      <c r="D99" s="436">
        <f>VLOOKUP(C99,'LICH THI'!C:AA,12,0)</f>
        <v>5</v>
      </c>
      <c r="E99" s="436">
        <f>VLOOKUP(C99,'LICH THI'!C:AA,13,0)</f>
        <v>5</v>
      </c>
      <c r="F99" s="436">
        <f t="shared" si="25"/>
        <v>5</v>
      </c>
      <c r="G99" s="436">
        <f>VLOOKUP(C99,'LICH THI'!C:AA,14,0)</f>
        <v>1</v>
      </c>
      <c r="H99" s="436">
        <f t="shared" si="16"/>
        <v>1</v>
      </c>
      <c r="I99" s="436" t="str">
        <f t="shared" si="17"/>
        <v>Đào Trọng Duy</v>
      </c>
      <c r="J99" s="436"/>
      <c r="K99" s="436">
        <f t="shared" si="18"/>
        <v>1</v>
      </c>
      <c r="L99" s="436" t="str">
        <f t="shared" si="19"/>
        <v>CC1CB94-CC-1</v>
      </c>
      <c r="M99" s="436">
        <f t="shared" si="20"/>
        <v>4</v>
      </c>
      <c r="N99" s="437">
        <f t="shared" si="26"/>
        <v>3</v>
      </c>
      <c r="O99" s="437"/>
      <c r="P99" s="430" t="str">
        <f t="shared" si="21"/>
        <v/>
      </c>
      <c r="U99" s="177">
        <v>1</v>
      </c>
      <c r="V99" s="177" t="s">
        <v>4615</v>
      </c>
      <c r="W99" s="177" t="s">
        <v>5855</v>
      </c>
      <c r="X99" s="177" t="s">
        <v>2742</v>
      </c>
      <c r="Y99" s="177" t="s">
        <v>5856</v>
      </c>
      <c r="Z99" s="177" t="s">
        <v>7524</v>
      </c>
      <c r="AA99" s="525" t="s">
        <v>5426</v>
      </c>
      <c r="AB99" s="399" t="str">
        <f t="shared" si="22"/>
        <v>CC1CB94</v>
      </c>
      <c r="AC99" s="399" t="str">
        <f t="shared" si="23"/>
        <v>CC1CB94-CC</v>
      </c>
      <c r="AD99" t="str">
        <f>Y99&amp;"-"&amp;VLOOKUP(AC99,'LICH THI'!C:AA,9,0)</f>
        <v>64CCOT3051-42473</v>
      </c>
      <c r="AE99">
        <f t="shared" si="24"/>
        <v>1</v>
      </c>
    </row>
    <row r="100" spans="1:31" x14ac:dyDescent="0.25">
      <c r="A100" s="436" t="str">
        <f t="shared" si="14"/>
        <v>CC1CB94-CC-2</v>
      </c>
      <c r="B100" s="436">
        <f>COUNTIF(AC$4:AC100,AC100)</f>
        <v>2</v>
      </c>
      <c r="C100" s="436" t="str">
        <f t="shared" si="15"/>
        <v>CC1CB94-CC</v>
      </c>
      <c r="D100" s="436">
        <f>VLOOKUP(C100,'LICH THI'!C:AA,12,0)</f>
        <v>5</v>
      </c>
      <c r="E100" s="436">
        <f>VLOOKUP(C100,'LICH THI'!C:AA,13,0)</f>
        <v>5</v>
      </c>
      <c r="F100" s="436">
        <f t="shared" si="25"/>
        <v>5</v>
      </c>
      <c r="G100" s="436">
        <f>VLOOKUP(C100,'LICH THI'!C:AA,14,0)</f>
        <v>1</v>
      </c>
      <c r="H100" s="436">
        <f t="shared" si="16"/>
        <v>1</v>
      </c>
      <c r="I100" s="436" t="str">
        <f t="shared" si="17"/>
        <v>Phạm Minh Hoàng</v>
      </c>
      <c r="J100" s="436"/>
      <c r="K100" s="436">
        <f t="shared" si="18"/>
        <v>1</v>
      </c>
      <c r="L100" s="436" t="str">
        <f t="shared" si="19"/>
        <v>CC1CB94-CC-1</v>
      </c>
      <c r="M100" s="436">
        <f t="shared" si="20"/>
        <v>4</v>
      </c>
      <c r="N100" s="437">
        <f t="shared" si="26"/>
        <v>4</v>
      </c>
      <c r="O100" s="437"/>
      <c r="P100" s="430" t="str">
        <f t="shared" si="21"/>
        <v/>
      </c>
      <c r="U100" s="177">
        <v>2</v>
      </c>
      <c r="V100" s="177" t="s">
        <v>4615</v>
      </c>
      <c r="W100" s="177" t="s">
        <v>2749</v>
      </c>
      <c r="X100" s="177" t="s">
        <v>2834</v>
      </c>
      <c r="Y100" s="177" t="s">
        <v>4622</v>
      </c>
      <c r="Z100" s="177" t="s">
        <v>7524</v>
      </c>
      <c r="AA100" s="525" t="s">
        <v>4623</v>
      </c>
      <c r="AB100" s="399" t="str">
        <f t="shared" si="22"/>
        <v>CC1CB94</v>
      </c>
      <c r="AC100" s="399" t="str">
        <f t="shared" si="23"/>
        <v>CC1CB94-CC</v>
      </c>
      <c r="AD100" t="str">
        <f>Y100&amp;"-"&amp;VLOOKUP(AC100,'LICH THI'!C:AA,9,0)</f>
        <v>64CCOT3006-42473</v>
      </c>
      <c r="AE100">
        <f t="shared" si="24"/>
        <v>1</v>
      </c>
    </row>
    <row r="101" spans="1:31" x14ac:dyDescent="0.25">
      <c r="A101" s="436" t="str">
        <f t="shared" si="14"/>
        <v>CC1CB94-CC-3</v>
      </c>
      <c r="B101" s="436">
        <f>COUNTIF(AC$4:AC101,AC101)</f>
        <v>3</v>
      </c>
      <c r="C101" s="436" t="str">
        <f t="shared" si="15"/>
        <v>CC1CB94-CC</v>
      </c>
      <c r="D101" s="436">
        <f>VLOOKUP(C101,'LICH THI'!C:AA,12,0)</f>
        <v>5</v>
      </c>
      <c r="E101" s="436">
        <f>VLOOKUP(C101,'LICH THI'!C:AA,13,0)</f>
        <v>5</v>
      </c>
      <c r="F101" s="436">
        <f t="shared" si="25"/>
        <v>5</v>
      </c>
      <c r="G101" s="436">
        <f>VLOOKUP(C101,'LICH THI'!C:AA,14,0)</f>
        <v>1</v>
      </c>
      <c r="H101" s="436">
        <f t="shared" si="16"/>
        <v>1</v>
      </c>
      <c r="I101" s="436" t="str">
        <f t="shared" si="17"/>
        <v>Tống Văn Hoạt</v>
      </c>
      <c r="J101" s="436"/>
      <c r="K101" s="436">
        <f t="shared" si="18"/>
        <v>1</v>
      </c>
      <c r="L101" s="436" t="str">
        <f t="shared" si="19"/>
        <v>CC1CB94-CC-1</v>
      </c>
      <c r="M101" s="436">
        <f t="shared" si="20"/>
        <v>4</v>
      </c>
      <c r="N101" s="437">
        <f t="shared" si="26"/>
        <v>5</v>
      </c>
      <c r="O101" s="437"/>
      <c r="P101" s="430" t="str">
        <f t="shared" si="21"/>
        <v/>
      </c>
      <c r="U101" s="177">
        <v>3</v>
      </c>
      <c r="V101" s="177" t="s">
        <v>4615</v>
      </c>
      <c r="W101" s="177" t="s">
        <v>2753</v>
      </c>
      <c r="X101" s="177" t="s">
        <v>6424</v>
      </c>
      <c r="Y101" s="177" t="s">
        <v>6425</v>
      </c>
      <c r="Z101" s="177" t="s">
        <v>7524</v>
      </c>
      <c r="AA101" s="525" t="s">
        <v>6426</v>
      </c>
      <c r="AB101" s="399" t="str">
        <f t="shared" si="22"/>
        <v>CC1CB94</v>
      </c>
      <c r="AC101" s="399" t="str">
        <f t="shared" si="23"/>
        <v>CC1CB94-CC</v>
      </c>
      <c r="AD101" t="str">
        <f>Y101&amp;"-"&amp;VLOOKUP(AC101,'LICH THI'!C:AA,9,0)</f>
        <v>64CCOT3036-42473</v>
      </c>
      <c r="AE101">
        <f t="shared" si="24"/>
        <v>1</v>
      </c>
    </row>
    <row r="102" spans="1:31" x14ac:dyDescent="0.25">
      <c r="A102" s="436" t="str">
        <f t="shared" si="14"/>
        <v>CC1CB94-CC-4</v>
      </c>
      <c r="B102" s="436">
        <f>COUNTIF(AC$4:AC102,AC102)</f>
        <v>4</v>
      </c>
      <c r="C102" s="436" t="str">
        <f t="shared" si="15"/>
        <v>CC1CB94-CC</v>
      </c>
      <c r="D102" s="436">
        <f>VLOOKUP(C102,'LICH THI'!C:AA,12,0)</f>
        <v>5</v>
      </c>
      <c r="E102" s="436">
        <f>VLOOKUP(C102,'LICH THI'!C:AA,13,0)</f>
        <v>5</v>
      </c>
      <c r="F102" s="436">
        <f t="shared" si="25"/>
        <v>5</v>
      </c>
      <c r="G102" s="436">
        <f>VLOOKUP(C102,'LICH THI'!C:AA,14,0)</f>
        <v>1</v>
      </c>
      <c r="H102" s="436">
        <f t="shared" si="16"/>
        <v>1</v>
      </c>
      <c r="I102" s="436" t="str">
        <f t="shared" si="17"/>
        <v>Trần Văn Sơn</v>
      </c>
      <c r="J102" s="436"/>
      <c r="K102" s="436">
        <f t="shared" si="18"/>
        <v>1</v>
      </c>
      <c r="L102" s="436" t="str">
        <f t="shared" si="19"/>
        <v>CC1CB94-CC-1</v>
      </c>
      <c r="M102" s="436">
        <f t="shared" si="20"/>
        <v>4</v>
      </c>
      <c r="N102" s="437">
        <f t="shared" si="26"/>
        <v>1</v>
      </c>
      <c r="O102" s="437"/>
      <c r="P102" s="430" t="str">
        <f t="shared" si="21"/>
        <v/>
      </c>
      <c r="U102" s="177">
        <v>4</v>
      </c>
      <c r="V102" s="177" t="s">
        <v>4615</v>
      </c>
      <c r="W102" s="177" t="s">
        <v>2757</v>
      </c>
      <c r="X102" s="177" t="s">
        <v>2688</v>
      </c>
      <c r="Y102" s="177" t="s">
        <v>7067</v>
      </c>
      <c r="Z102" s="177" t="s">
        <v>7524</v>
      </c>
      <c r="AA102" s="525" t="s">
        <v>2850</v>
      </c>
      <c r="AB102" s="399" t="str">
        <f t="shared" si="22"/>
        <v>CC1CB94</v>
      </c>
      <c r="AC102" s="399" t="str">
        <f t="shared" si="23"/>
        <v>CC1CB94-CC</v>
      </c>
      <c r="AD102" t="str">
        <f>Y102&amp;"-"&amp;VLOOKUP(AC102,'LICH THI'!C:AA,9,0)</f>
        <v>64CCOT3047-42473</v>
      </c>
      <c r="AE102">
        <f t="shared" si="24"/>
        <v>1</v>
      </c>
    </row>
    <row r="103" spans="1:31" x14ac:dyDescent="0.25">
      <c r="A103" s="436" t="str">
        <f t="shared" si="14"/>
        <v>CC1CB94-CC-5</v>
      </c>
      <c r="B103" s="436">
        <f>COUNTIF(AC$4:AC103,AC103)</f>
        <v>5</v>
      </c>
      <c r="C103" s="436" t="str">
        <f t="shared" si="15"/>
        <v>CC1CB94-CC</v>
      </c>
      <c r="D103" s="436">
        <f>VLOOKUP(C103,'LICH THI'!C:AA,12,0)</f>
        <v>5</v>
      </c>
      <c r="E103" s="436">
        <f>VLOOKUP(C103,'LICH THI'!C:AA,13,0)</f>
        <v>5</v>
      </c>
      <c r="F103" s="436">
        <f t="shared" si="25"/>
        <v>5</v>
      </c>
      <c r="G103" s="436">
        <f>VLOOKUP(C103,'LICH THI'!C:AA,14,0)</f>
        <v>1</v>
      </c>
      <c r="H103" s="436">
        <f t="shared" si="16"/>
        <v>1</v>
      </c>
      <c r="I103" s="436" t="str">
        <f t="shared" si="17"/>
        <v>Vũ Đức Tài</v>
      </c>
      <c r="J103" s="436"/>
      <c r="K103" s="436">
        <f t="shared" si="18"/>
        <v>1</v>
      </c>
      <c r="L103" s="436" t="str">
        <f t="shared" si="19"/>
        <v>CC1CB94-CC-1</v>
      </c>
      <c r="M103" s="436">
        <f t="shared" si="20"/>
        <v>4</v>
      </c>
      <c r="N103" s="437">
        <f t="shared" si="26"/>
        <v>2</v>
      </c>
      <c r="O103" s="437"/>
      <c r="P103" s="430" t="str">
        <f t="shared" si="21"/>
        <v/>
      </c>
      <c r="U103" s="177">
        <v>5</v>
      </c>
      <c r="V103" s="177" t="s">
        <v>4615</v>
      </c>
      <c r="W103" s="177" t="s">
        <v>2712</v>
      </c>
      <c r="X103" s="177" t="s">
        <v>3043</v>
      </c>
      <c r="Y103" s="177" t="s">
        <v>4625</v>
      </c>
      <c r="Z103" s="177" t="s">
        <v>7524</v>
      </c>
      <c r="AA103" s="525" t="s">
        <v>4626</v>
      </c>
      <c r="AB103" s="399" t="str">
        <f t="shared" si="22"/>
        <v>CC1CB94</v>
      </c>
      <c r="AC103" s="399" t="str">
        <f t="shared" si="23"/>
        <v>CC1CB94-CC</v>
      </c>
      <c r="AD103" t="str">
        <f>Y103&amp;"-"&amp;VLOOKUP(AC103,'LICH THI'!C:AA,9,0)</f>
        <v>64CCOT3069-42473</v>
      </c>
      <c r="AE103">
        <f t="shared" si="24"/>
        <v>1</v>
      </c>
    </row>
    <row r="104" spans="1:31" x14ac:dyDescent="0.25">
      <c r="A104" s="436" t="str">
        <f t="shared" si="14"/>
        <v>CC1LL01-CC-1</v>
      </c>
      <c r="B104" s="436">
        <f>COUNTIF(AC$4:AC104,AC104)</f>
        <v>1</v>
      </c>
      <c r="C104" s="436" t="str">
        <f t="shared" si="15"/>
        <v>CC1LL01-CC</v>
      </c>
      <c r="D104" s="436">
        <f>VLOOKUP(C104,'LICH THI'!C:AA,12,0)</f>
        <v>26</v>
      </c>
      <c r="E104" s="436">
        <f>VLOOKUP(C104,'LICH THI'!C:AA,13,0)</f>
        <v>26</v>
      </c>
      <c r="F104" s="436">
        <f t="shared" si="25"/>
        <v>26</v>
      </c>
      <c r="G104" s="436">
        <f>VLOOKUP(C104,'LICH THI'!C:AA,14,0)</f>
        <v>1</v>
      </c>
      <c r="H104" s="436">
        <f t="shared" si="16"/>
        <v>1</v>
      </c>
      <c r="I104" s="436" t="str">
        <f t="shared" si="17"/>
        <v>Nguyễn Tuấn Anh</v>
      </c>
      <c r="J104" s="436"/>
      <c r="K104" s="436">
        <f t="shared" si="18"/>
        <v>1</v>
      </c>
      <c r="L104" s="436" t="str">
        <f t="shared" si="19"/>
        <v>CC1LL01-CC-1</v>
      </c>
      <c r="M104" s="436">
        <f t="shared" si="20"/>
        <v>1</v>
      </c>
      <c r="N104" s="437">
        <f t="shared" si="26"/>
        <v>1</v>
      </c>
      <c r="O104" s="437"/>
      <c r="P104" s="430" t="str">
        <f t="shared" si="21"/>
        <v/>
      </c>
      <c r="U104" s="177">
        <v>17</v>
      </c>
      <c r="V104" s="177" t="s">
        <v>4615</v>
      </c>
      <c r="W104" s="177" t="s">
        <v>3475</v>
      </c>
      <c r="X104" s="177" t="s">
        <v>2611</v>
      </c>
      <c r="Y104" s="177" t="s">
        <v>4616</v>
      </c>
      <c r="Z104" s="177" t="s">
        <v>4576</v>
      </c>
      <c r="AA104" s="525" t="s">
        <v>3982</v>
      </c>
      <c r="AB104" s="399" t="str">
        <f t="shared" si="22"/>
        <v>CC1LL01</v>
      </c>
      <c r="AC104" s="399" t="str">
        <f t="shared" si="23"/>
        <v>CC1LL01-CC</v>
      </c>
      <c r="AD104" t="str">
        <f>Y104&amp;"-"&amp;VLOOKUP(AC104,'LICH THI'!C:AA,9,0)</f>
        <v>64CCOT3064-42469</v>
      </c>
      <c r="AE104">
        <f t="shared" si="24"/>
        <v>1</v>
      </c>
    </row>
    <row r="105" spans="1:31" x14ac:dyDescent="0.25">
      <c r="A105" s="436" t="str">
        <f t="shared" si="14"/>
        <v>CC1LL01-CC-2</v>
      </c>
      <c r="B105" s="436">
        <f>COUNTIF(AC$4:AC105,AC105)</f>
        <v>2</v>
      </c>
      <c r="C105" s="436" t="str">
        <f t="shared" si="15"/>
        <v>CC1LL01-CC</v>
      </c>
      <c r="D105" s="436">
        <f>VLOOKUP(C105,'LICH THI'!C:AA,12,0)</f>
        <v>26</v>
      </c>
      <c r="E105" s="436">
        <f>VLOOKUP(C105,'LICH THI'!C:AA,13,0)</f>
        <v>26</v>
      </c>
      <c r="F105" s="436">
        <f t="shared" si="25"/>
        <v>26</v>
      </c>
      <c r="G105" s="436">
        <f>VLOOKUP(C105,'LICH THI'!C:AA,14,0)</f>
        <v>1</v>
      </c>
      <c r="H105" s="436">
        <f t="shared" si="16"/>
        <v>1</v>
      </c>
      <c r="I105" s="436" t="str">
        <f t="shared" si="17"/>
        <v>Trịnh Mai Duy</v>
      </c>
      <c r="J105" s="436"/>
      <c r="K105" s="436">
        <f t="shared" si="18"/>
        <v>1</v>
      </c>
      <c r="L105" s="436" t="str">
        <f t="shared" si="19"/>
        <v>CC1LL01-CC-1</v>
      </c>
      <c r="M105" s="436">
        <f t="shared" si="20"/>
        <v>1</v>
      </c>
      <c r="N105" s="437">
        <f t="shared" si="26"/>
        <v>2</v>
      </c>
      <c r="O105" s="437"/>
      <c r="P105" s="430" t="str">
        <f t="shared" si="21"/>
        <v/>
      </c>
      <c r="U105" s="177">
        <v>18</v>
      </c>
      <c r="V105" s="177" t="s">
        <v>4615</v>
      </c>
      <c r="W105" s="177" t="s">
        <v>4617</v>
      </c>
      <c r="X105" s="177" t="s">
        <v>2742</v>
      </c>
      <c r="Y105" s="177" t="s">
        <v>4618</v>
      </c>
      <c r="Z105" s="177" t="s">
        <v>4576</v>
      </c>
      <c r="AA105" s="525" t="s">
        <v>4502</v>
      </c>
      <c r="AB105" s="399" t="str">
        <f t="shared" si="22"/>
        <v>CC1LL01</v>
      </c>
      <c r="AC105" s="399" t="str">
        <f t="shared" si="23"/>
        <v>CC1LL01-CC</v>
      </c>
      <c r="AD105" t="str">
        <f>Y105&amp;"-"&amp;VLOOKUP(AC105,'LICH THI'!C:AA,9,0)</f>
        <v>64CCOT3040-42469</v>
      </c>
      <c r="AE105">
        <f t="shared" si="24"/>
        <v>1</v>
      </c>
    </row>
    <row r="106" spans="1:31" x14ac:dyDescent="0.25">
      <c r="A106" s="436" t="str">
        <f t="shared" si="14"/>
        <v>CC1LL01-CC-3</v>
      </c>
      <c r="B106" s="436">
        <f>COUNTIF(AC$4:AC106,AC106)</f>
        <v>3</v>
      </c>
      <c r="C106" s="436" t="str">
        <f t="shared" si="15"/>
        <v>CC1LL01-CC</v>
      </c>
      <c r="D106" s="436">
        <f>VLOOKUP(C106,'LICH THI'!C:AA,12,0)</f>
        <v>26</v>
      </c>
      <c r="E106" s="436">
        <f>VLOOKUP(C106,'LICH THI'!C:AA,13,0)</f>
        <v>26</v>
      </c>
      <c r="F106" s="436">
        <f t="shared" si="25"/>
        <v>26</v>
      </c>
      <c r="G106" s="436">
        <f>VLOOKUP(C106,'LICH THI'!C:AA,14,0)</f>
        <v>1</v>
      </c>
      <c r="H106" s="436">
        <f t="shared" si="16"/>
        <v>1</v>
      </c>
      <c r="I106" s="436" t="str">
        <f t="shared" si="17"/>
        <v>Đỗ Hữu Đông</v>
      </c>
      <c r="J106" s="436"/>
      <c r="K106" s="436">
        <f t="shared" si="18"/>
        <v>1</v>
      </c>
      <c r="L106" s="436" t="str">
        <f t="shared" si="19"/>
        <v>CC1LL01-CC-1</v>
      </c>
      <c r="M106" s="436">
        <f t="shared" si="20"/>
        <v>1</v>
      </c>
      <c r="N106" s="437">
        <f t="shared" si="26"/>
        <v>3</v>
      </c>
      <c r="O106" s="437"/>
      <c r="P106" s="430" t="str">
        <f t="shared" si="21"/>
        <v/>
      </c>
      <c r="U106" s="177">
        <v>1</v>
      </c>
      <c r="V106" s="177" t="s">
        <v>4574</v>
      </c>
      <c r="W106" s="177" t="s">
        <v>3115</v>
      </c>
      <c r="X106" s="177" t="s">
        <v>2750</v>
      </c>
      <c r="Y106" s="177" t="s">
        <v>4575</v>
      </c>
      <c r="Z106" s="177" t="s">
        <v>4576</v>
      </c>
      <c r="AA106" s="525" t="s">
        <v>4577</v>
      </c>
      <c r="AB106" s="399" t="str">
        <f t="shared" si="22"/>
        <v>CC1LL01</v>
      </c>
      <c r="AC106" s="399" t="str">
        <f t="shared" si="23"/>
        <v>CC1LL01-CC</v>
      </c>
      <c r="AD106" t="str">
        <f>Y106&amp;"-"&amp;VLOOKUP(AC106,'LICH THI'!C:AA,9,0)</f>
        <v>64CCCD3020-42469</v>
      </c>
      <c r="AE106">
        <f t="shared" si="24"/>
        <v>1</v>
      </c>
    </row>
    <row r="107" spans="1:31" x14ac:dyDescent="0.25">
      <c r="A107" s="436" t="str">
        <f t="shared" si="14"/>
        <v>CC1LL01-CC-4</v>
      </c>
      <c r="B107" s="436">
        <f>COUNTIF(AC$4:AC107,AC107)</f>
        <v>4</v>
      </c>
      <c r="C107" s="436" t="str">
        <f t="shared" si="15"/>
        <v>CC1LL01-CC</v>
      </c>
      <c r="D107" s="436">
        <f>VLOOKUP(C107,'LICH THI'!C:AA,12,0)</f>
        <v>26</v>
      </c>
      <c r="E107" s="436">
        <f>VLOOKUP(C107,'LICH THI'!C:AA,13,0)</f>
        <v>26</v>
      </c>
      <c r="F107" s="436">
        <f t="shared" si="25"/>
        <v>26</v>
      </c>
      <c r="G107" s="436">
        <f>VLOOKUP(C107,'LICH THI'!C:AA,14,0)</f>
        <v>1</v>
      </c>
      <c r="H107" s="436">
        <f t="shared" si="16"/>
        <v>1</v>
      </c>
      <c r="I107" s="436" t="str">
        <f t="shared" si="17"/>
        <v>Trần Thanh Đức</v>
      </c>
      <c r="J107" s="436"/>
      <c r="K107" s="436">
        <f t="shared" si="18"/>
        <v>1</v>
      </c>
      <c r="L107" s="436" t="str">
        <f t="shared" si="19"/>
        <v>CC1LL01-CC-1</v>
      </c>
      <c r="M107" s="436">
        <f t="shared" si="20"/>
        <v>1</v>
      </c>
      <c r="N107" s="437">
        <f t="shared" si="26"/>
        <v>4</v>
      </c>
      <c r="O107" s="437"/>
      <c r="P107" s="430" t="str">
        <f t="shared" si="21"/>
        <v/>
      </c>
      <c r="U107" s="177">
        <v>5</v>
      </c>
      <c r="V107" s="177" t="s">
        <v>4587</v>
      </c>
      <c r="W107" s="177" t="s">
        <v>2852</v>
      </c>
      <c r="X107" s="177" t="s">
        <v>2948</v>
      </c>
      <c r="Y107" s="177" t="s">
        <v>4588</v>
      </c>
      <c r="Z107" s="177" t="s">
        <v>4576</v>
      </c>
      <c r="AA107" s="525" t="s">
        <v>4589</v>
      </c>
      <c r="AB107" s="399" t="str">
        <f t="shared" si="22"/>
        <v>CC1LL01</v>
      </c>
      <c r="AC107" s="399" t="str">
        <f t="shared" si="23"/>
        <v>CC1LL01-CC</v>
      </c>
      <c r="AD107" t="str">
        <f>Y107&amp;"-"&amp;VLOOKUP(AC107,'LICH THI'!C:AA,9,0)</f>
        <v>64CCCD3054-42469</v>
      </c>
      <c r="AE107">
        <f t="shared" si="24"/>
        <v>1</v>
      </c>
    </row>
    <row r="108" spans="1:31" x14ac:dyDescent="0.25">
      <c r="A108" s="436" t="str">
        <f t="shared" si="14"/>
        <v>CC1LL01-CC-5</v>
      </c>
      <c r="B108" s="436">
        <f>COUNTIF(AC$4:AC108,AC108)</f>
        <v>5</v>
      </c>
      <c r="C108" s="436" t="str">
        <f t="shared" si="15"/>
        <v>CC1LL01-CC</v>
      </c>
      <c r="D108" s="436">
        <f>VLOOKUP(C108,'LICH THI'!C:AA,12,0)</f>
        <v>26</v>
      </c>
      <c r="E108" s="436">
        <f>VLOOKUP(C108,'LICH THI'!C:AA,13,0)</f>
        <v>26</v>
      </c>
      <c r="F108" s="436">
        <f t="shared" si="25"/>
        <v>26</v>
      </c>
      <c r="G108" s="436">
        <f>VLOOKUP(C108,'LICH THI'!C:AA,14,0)</f>
        <v>1</v>
      </c>
      <c r="H108" s="436">
        <f t="shared" si="16"/>
        <v>1</v>
      </c>
      <c r="I108" s="436" t="str">
        <f t="shared" si="17"/>
        <v>Nguyễn Khắc Được</v>
      </c>
      <c r="J108" s="436"/>
      <c r="K108" s="436">
        <f t="shared" si="18"/>
        <v>1</v>
      </c>
      <c r="L108" s="436" t="str">
        <f t="shared" si="19"/>
        <v>CC1LL01-CC-1</v>
      </c>
      <c r="M108" s="436">
        <f t="shared" si="20"/>
        <v>1</v>
      </c>
      <c r="N108" s="437">
        <f t="shared" si="26"/>
        <v>5</v>
      </c>
      <c r="O108" s="437"/>
      <c r="P108" s="430" t="str">
        <f t="shared" si="21"/>
        <v/>
      </c>
      <c r="U108" s="177">
        <v>19</v>
      </c>
      <c r="V108" s="177" t="s">
        <v>4615</v>
      </c>
      <c r="W108" s="177" t="s">
        <v>3302</v>
      </c>
      <c r="X108" s="177" t="s">
        <v>4619</v>
      </c>
      <c r="Y108" s="177" t="s">
        <v>4620</v>
      </c>
      <c r="Z108" s="177" t="s">
        <v>4576</v>
      </c>
      <c r="AA108" s="525" t="s">
        <v>3006</v>
      </c>
      <c r="AB108" s="399" t="str">
        <f t="shared" si="22"/>
        <v>CC1LL01</v>
      </c>
      <c r="AC108" s="399" t="str">
        <f t="shared" si="23"/>
        <v>CC1LL01-CC</v>
      </c>
      <c r="AD108" t="str">
        <f>Y108&amp;"-"&amp;VLOOKUP(AC108,'LICH THI'!C:AA,9,0)</f>
        <v>64CCOT3074-42469</v>
      </c>
      <c r="AE108">
        <f t="shared" si="24"/>
        <v>1</v>
      </c>
    </row>
    <row r="109" spans="1:31" x14ac:dyDescent="0.25">
      <c r="A109" s="436" t="str">
        <f t="shared" si="14"/>
        <v>CC1LL01-CC-6</v>
      </c>
      <c r="B109" s="436">
        <f>COUNTIF(AC$4:AC109,AC109)</f>
        <v>6</v>
      </c>
      <c r="C109" s="436" t="str">
        <f t="shared" si="15"/>
        <v>CC1LL01-CC</v>
      </c>
      <c r="D109" s="436">
        <f>VLOOKUP(C109,'LICH THI'!C:AA,12,0)</f>
        <v>26</v>
      </c>
      <c r="E109" s="436">
        <f>VLOOKUP(C109,'LICH THI'!C:AA,13,0)</f>
        <v>26</v>
      </c>
      <c r="F109" s="436">
        <f t="shared" si="25"/>
        <v>26</v>
      </c>
      <c r="G109" s="436">
        <f>VLOOKUP(C109,'LICH THI'!C:AA,14,0)</f>
        <v>1</v>
      </c>
      <c r="H109" s="436">
        <f t="shared" si="16"/>
        <v>1</v>
      </c>
      <c r="I109" s="436" t="str">
        <f t="shared" si="17"/>
        <v>Nguyễn Viết Hà</v>
      </c>
      <c r="J109" s="436"/>
      <c r="K109" s="436">
        <f t="shared" si="18"/>
        <v>1</v>
      </c>
      <c r="L109" s="436" t="str">
        <f t="shared" si="19"/>
        <v>CC1LL01-CC-1</v>
      </c>
      <c r="M109" s="436">
        <f t="shared" si="20"/>
        <v>1</v>
      </c>
      <c r="N109" s="437">
        <f t="shared" si="26"/>
        <v>6</v>
      </c>
      <c r="O109" s="437"/>
      <c r="P109" s="430" t="str">
        <f t="shared" si="21"/>
        <v/>
      </c>
      <c r="U109" s="177">
        <v>20</v>
      </c>
      <c r="V109" s="177" t="s">
        <v>4615</v>
      </c>
      <c r="W109" s="177" t="s">
        <v>3934</v>
      </c>
      <c r="X109" s="177" t="s">
        <v>3163</v>
      </c>
      <c r="Y109" s="177" t="s">
        <v>4621</v>
      </c>
      <c r="Z109" s="177" t="s">
        <v>4576</v>
      </c>
      <c r="AA109" s="525" t="s">
        <v>2934</v>
      </c>
      <c r="AB109" s="399" t="str">
        <f t="shared" si="22"/>
        <v>CC1LL01</v>
      </c>
      <c r="AC109" s="399" t="str">
        <f t="shared" si="23"/>
        <v>CC1LL01-CC</v>
      </c>
      <c r="AD109" t="str">
        <f>Y109&amp;"-"&amp;VLOOKUP(AC109,'LICH THI'!C:AA,9,0)</f>
        <v>64CCOT3063-42469</v>
      </c>
      <c r="AE109">
        <f t="shared" si="24"/>
        <v>1</v>
      </c>
    </row>
    <row r="110" spans="1:31" x14ac:dyDescent="0.25">
      <c r="A110" s="436" t="str">
        <f t="shared" si="14"/>
        <v>CC1LL01-CC-7</v>
      </c>
      <c r="B110" s="436">
        <f>COUNTIF(AC$4:AC110,AC110)</f>
        <v>7</v>
      </c>
      <c r="C110" s="436" t="str">
        <f t="shared" si="15"/>
        <v>CC1LL01-CC</v>
      </c>
      <c r="D110" s="436">
        <f>VLOOKUP(C110,'LICH THI'!C:AA,12,0)</f>
        <v>26</v>
      </c>
      <c r="E110" s="436">
        <f>VLOOKUP(C110,'LICH THI'!C:AA,13,0)</f>
        <v>26</v>
      </c>
      <c r="F110" s="436">
        <f t="shared" si="25"/>
        <v>26</v>
      </c>
      <c r="G110" s="436">
        <f>VLOOKUP(C110,'LICH THI'!C:AA,14,0)</f>
        <v>1</v>
      </c>
      <c r="H110" s="436">
        <f t="shared" si="16"/>
        <v>1</v>
      </c>
      <c r="I110" s="436" t="str">
        <f t="shared" si="17"/>
        <v>Nguyễn Văn Hải</v>
      </c>
      <c r="J110" s="436"/>
      <c r="K110" s="436">
        <f t="shared" si="18"/>
        <v>1</v>
      </c>
      <c r="L110" s="436" t="str">
        <f t="shared" si="19"/>
        <v>CC1LL01-CC-1</v>
      </c>
      <c r="M110" s="436">
        <f t="shared" si="20"/>
        <v>1</v>
      </c>
      <c r="N110" s="437">
        <f t="shared" si="26"/>
        <v>7</v>
      </c>
      <c r="O110" s="437"/>
      <c r="P110" s="430" t="str">
        <f t="shared" si="21"/>
        <v/>
      </c>
      <c r="U110" s="177">
        <v>12</v>
      </c>
      <c r="V110" s="177" t="s">
        <v>4604</v>
      </c>
      <c r="W110" s="177" t="s">
        <v>2741</v>
      </c>
      <c r="X110" s="177" t="s">
        <v>2908</v>
      </c>
      <c r="Y110" s="177" t="s">
        <v>4605</v>
      </c>
      <c r="Z110" s="177" t="s">
        <v>4576</v>
      </c>
      <c r="AA110" s="525" t="s">
        <v>3237</v>
      </c>
      <c r="AB110" s="399" t="str">
        <f t="shared" si="22"/>
        <v>CC1LL01</v>
      </c>
      <c r="AC110" s="399" t="str">
        <f t="shared" si="23"/>
        <v>CC1LL01-CC</v>
      </c>
      <c r="AD110" t="str">
        <f>Y110&amp;"-"&amp;VLOOKUP(AC110,'LICH THI'!C:AA,9,0)</f>
        <v>64CCDD3020-42469</v>
      </c>
      <c r="AE110">
        <f t="shared" si="24"/>
        <v>1</v>
      </c>
    </row>
    <row r="111" spans="1:31" x14ac:dyDescent="0.25">
      <c r="A111" s="436" t="str">
        <f t="shared" si="14"/>
        <v>CC1LL01-CC-8</v>
      </c>
      <c r="B111" s="436">
        <f>COUNTIF(AC$4:AC111,AC111)</f>
        <v>8</v>
      </c>
      <c r="C111" s="436" t="str">
        <f t="shared" si="15"/>
        <v>CC1LL01-CC</v>
      </c>
      <c r="D111" s="436">
        <f>VLOOKUP(C111,'LICH THI'!C:AA,12,0)</f>
        <v>26</v>
      </c>
      <c r="E111" s="436">
        <f>VLOOKUP(C111,'LICH THI'!C:AA,13,0)</f>
        <v>26</v>
      </c>
      <c r="F111" s="436">
        <f t="shared" si="25"/>
        <v>26</v>
      </c>
      <c r="G111" s="436">
        <f>VLOOKUP(C111,'LICH THI'!C:AA,14,0)</f>
        <v>1</v>
      </c>
      <c r="H111" s="436">
        <f t="shared" si="16"/>
        <v>1</v>
      </c>
      <c r="I111" s="436" t="str">
        <f t="shared" si="17"/>
        <v>Phạm Minh Hoàng</v>
      </c>
      <c r="J111" s="436"/>
      <c r="K111" s="436">
        <f t="shared" si="18"/>
        <v>1</v>
      </c>
      <c r="L111" s="436" t="str">
        <f t="shared" si="19"/>
        <v>CC1LL01-CC-1</v>
      </c>
      <c r="M111" s="436">
        <f t="shared" si="20"/>
        <v>1</v>
      </c>
      <c r="N111" s="437">
        <f t="shared" si="26"/>
        <v>8</v>
      </c>
      <c r="O111" s="437"/>
      <c r="P111" s="430" t="str">
        <f t="shared" si="21"/>
        <v/>
      </c>
      <c r="U111" s="177">
        <v>21</v>
      </c>
      <c r="V111" s="177" t="s">
        <v>4615</v>
      </c>
      <c r="W111" s="177" t="s">
        <v>2749</v>
      </c>
      <c r="X111" s="177" t="s">
        <v>2834</v>
      </c>
      <c r="Y111" s="177" t="s">
        <v>4622</v>
      </c>
      <c r="Z111" s="177" t="s">
        <v>4576</v>
      </c>
      <c r="AA111" s="525" t="s">
        <v>4623</v>
      </c>
      <c r="AB111" s="399" t="str">
        <f t="shared" si="22"/>
        <v>CC1LL01</v>
      </c>
      <c r="AC111" s="399" t="str">
        <f t="shared" si="23"/>
        <v>CC1LL01-CC</v>
      </c>
      <c r="AD111" t="str">
        <f>Y111&amp;"-"&amp;VLOOKUP(AC111,'LICH THI'!C:AA,9,0)</f>
        <v>64CCOT3006-42469</v>
      </c>
      <c r="AE111">
        <f t="shared" si="24"/>
        <v>1</v>
      </c>
    </row>
    <row r="112" spans="1:31" x14ac:dyDescent="0.25">
      <c r="A112" s="436" t="str">
        <f t="shared" si="14"/>
        <v>CC1LL01-CC-9</v>
      </c>
      <c r="B112" s="436">
        <f>COUNTIF(AC$4:AC112,AC112)</f>
        <v>9</v>
      </c>
      <c r="C112" s="436" t="str">
        <f t="shared" si="15"/>
        <v>CC1LL01-CC</v>
      </c>
      <c r="D112" s="436">
        <f>VLOOKUP(C112,'LICH THI'!C:AA,12,0)</f>
        <v>26</v>
      </c>
      <c r="E112" s="436">
        <f>VLOOKUP(C112,'LICH THI'!C:AA,13,0)</f>
        <v>26</v>
      </c>
      <c r="F112" s="436">
        <f t="shared" si="25"/>
        <v>26</v>
      </c>
      <c r="G112" s="436">
        <f>VLOOKUP(C112,'LICH THI'!C:AA,14,0)</f>
        <v>1</v>
      </c>
      <c r="H112" s="436">
        <f t="shared" si="16"/>
        <v>1</v>
      </c>
      <c r="I112" s="436" t="str">
        <f t="shared" si="17"/>
        <v>Nguyễn Quốc Khánh</v>
      </c>
      <c r="J112" s="436"/>
      <c r="K112" s="436">
        <f t="shared" si="18"/>
        <v>1</v>
      </c>
      <c r="L112" s="436" t="str">
        <f t="shared" si="19"/>
        <v>CC1LL01-CC-1</v>
      </c>
      <c r="M112" s="436">
        <f t="shared" si="20"/>
        <v>1</v>
      </c>
      <c r="N112" s="437">
        <f t="shared" si="26"/>
        <v>9</v>
      </c>
      <c r="O112" s="437"/>
      <c r="P112" s="430" t="str">
        <f t="shared" si="21"/>
        <v/>
      </c>
      <c r="U112" s="177">
        <v>6</v>
      </c>
      <c r="V112" s="177" t="s">
        <v>4587</v>
      </c>
      <c r="W112" s="177" t="s">
        <v>3488</v>
      </c>
      <c r="X112" s="177" t="s">
        <v>3316</v>
      </c>
      <c r="Y112" s="177" t="s">
        <v>4590</v>
      </c>
      <c r="Z112" s="177" t="s">
        <v>4576</v>
      </c>
      <c r="AA112" s="525" t="s">
        <v>4030</v>
      </c>
      <c r="AB112" s="399" t="str">
        <f t="shared" si="22"/>
        <v>CC1LL01</v>
      </c>
      <c r="AC112" s="399" t="str">
        <f t="shared" si="23"/>
        <v>CC1LL01-CC</v>
      </c>
      <c r="AD112" t="str">
        <f>Y112&amp;"-"&amp;VLOOKUP(AC112,'LICH THI'!C:AA,9,0)</f>
        <v>64CCCD3111-42469</v>
      </c>
      <c r="AE112">
        <f t="shared" si="24"/>
        <v>1</v>
      </c>
    </row>
    <row r="113" spans="1:31" x14ac:dyDescent="0.25">
      <c r="A113" s="436" t="str">
        <f t="shared" si="14"/>
        <v>CC1LL01-CC-10</v>
      </c>
      <c r="B113" s="436">
        <f>COUNTIF(AC$4:AC113,AC113)</f>
        <v>10</v>
      </c>
      <c r="C113" s="436" t="str">
        <f t="shared" si="15"/>
        <v>CC1LL01-CC</v>
      </c>
      <c r="D113" s="436">
        <f>VLOOKUP(C113,'LICH THI'!C:AA,12,0)</f>
        <v>26</v>
      </c>
      <c r="E113" s="436">
        <f>VLOOKUP(C113,'LICH THI'!C:AA,13,0)</f>
        <v>26</v>
      </c>
      <c r="F113" s="436">
        <f t="shared" si="25"/>
        <v>26</v>
      </c>
      <c r="G113" s="436">
        <f>VLOOKUP(C113,'LICH THI'!C:AA,14,0)</f>
        <v>1</v>
      </c>
      <c r="H113" s="436">
        <f t="shared" si="16"/>
        <v>1</v>
      </c>
      <c r="I113" s="436" t="str">
        <f t="shared" si="17"/>
        <v>Nguyễn Đức Lưu</v>
      </c>
      <c r="J113" s="436"/>
      <c r="K113" s="436">
        <f t="shared" si="18"/>
        <v>1</v>
      </c>
      <c r="L113" s="436" t="str">
        <f t="shared" si="19"/>
        <v>CC1LL01-CC-1</v>
      </c>
      <c r="M113" s="436">
        <f t="shared" si="20"/>
        <v>1</v>
      </c>
      <c r="N113" s="437">
        <f t="shared" si="26"/>
        <v>10</v>
      </c>
      <c r="O113" s="437"/>
      <c r="P113" s="430" t="str">
        <f t="shared" si="21"/>
        <v/>
      </c>
      <c r="U113" s="177">
        <v>7</v>
      </c>
      <c r="V113" s="177" t="s">
        <v>4587</v>
      </c>
      <c r="W113" s="177" t="s">
        <v>3103</v>
      </c>
      <c r="X113" s="177" t="s">
        <v>4591</v>
      </c>
      <c r="Y113" s="177" t="s">
        <v>4592</v>
      </c>
      <c r="Z113" s="177" t="s">
        <v>4576</v>
      </c>
      <c r="AA113" s="525" t="s">
        <v>4593</v>
      </c>
      <c r="AB113" s="399" t="str">
        <f t="shared" si="22"/>
        <v>CC1LL01</v>
      </c>
      <c r="AC113" s="399" t="str">
        <f t="shared" si="23"/>
        <v>CC1LL01-CC</v>
      </c>
      <c r="AD113" t="str">
        <f>Y113&amp;"-"&amp;VLOOKUP(AC113,'LICH THI'!C:AA,9,0)</f>
        <v>64CCDD3014-42469</v>
      </c>
      <c r="AE113">
        <f t="shared" si="24"/>
        <v>1</v>
      </c>
    </row>
    <row r="114" spans="1:31" x14ac:dyDescent="0.25">
      <c r="A114" s="436" t="str">
        <f t="shared" si="14"/>
        <v>CC1LL01-CC-11</v>
      </c>
      <c r="B114" s="436">
        <f>COUNTIF(AC$4:AC114,AC114)</f>
        <v>11</v>
      </c>
      <c r="C114" s="436" t="str">
        <f t="shared" si="15"/>
        <v>CC1LL01-CC</v>
      </c>
      <c r="D114" s="436">
        <f>VLOOKUP(C114,'LICH THI'!C:AA,12,0)</f>
        <v>26</v>
      </c>
      <c r="E114" s="436">
        <f>VLOOKUP(C114,'LICH THI'!C:AA,13,0)</f>
        <v>26</v>
      </c>
      <c r="F114" s="436">
        <f t="shared" si="25"/>
        <v>26</v>
      </c>
      <c r="G114" s="436">
        <f>VLOOKUP(C114,'LICH THI'!C:AA,14,0)</f>
        <v>1</v>
      </c>
      <c r="H114" s="436">
        <f t="shared" si="16"/>
        <v>1</v>
      </c>
      <c r="I114" s="436" t="str">
        <f t="shared" si="17"/>
        <v>Mai Văn Mạnh</v>
      </c>
      <c r="J114" s="436"/>
      <c r="K114" s="436">
        <f t="shared" si="18"/>
        <v>1</v>
      </c>
      <c r="L114" s="436" t="str">
        <f t="shared" si="19"/>
        <v>CC1LL01-CC-1</v>
      </c>
      <c r="M114" s="436">
        <f t="shared" si="20"/>
        <v>1</v>
      </c>
      <c r="N114" s="437">
        <f t="shared" si="26"/>
        <v>11</v>
      </c>
      <c r="O114" s="437"/>
      <c r="P114" s="430" t="str">
        <f t="shared" si="21"/>
        <v/>
      </c>
      <c r="U114" s="177">
        <v>13</v>
      </c>
      <c r="V114" s="177" t="s">
        <v>4604</v>
      </c>
      <c r="W114" s="177" t="s">
        <v>3951</v>
      </c>
      <c r="X114" s="177" t="s">
        <v>2930</v>
      </c>
      <c r="Y114" s="177" t="s">
        <v>4606</v>
      </c>
      <c r="Z114" s="177" t="s">
        <v>4576</v>
      </c>
      <c r="AA114" s="525" t="s">
        <v>4607</v>
      </c>
      <c r="AB114" s="399" t="str">
        <f t="shared" si="22"/>
        <v>CC1LL01</v>
      </c>
      <c r="AC114" s="399" t="str">
        <f t="shared" si="23"/>
        <v>CC1LL01-CC</v>
      </c>
      <c r="AD114" t="str">
        <f>Y114&amp;"-"&amp;VLOOKUP(AC114,'LICH THI'!C:AA,9,0)</f>
        <v>64CCDD3018-42469</v>
      </c>
      <c r="AE114">
        <f t="shared" si="24"/>
        <v>1</v>
      </c>
    </row>
    <row r="115" spans="1:31" x14ac:dyDescent="0.25">
      <c r="A115" s="436" t="str">
        <f t="shared" si="14"/>
        <v>CC1LL01-CC-12</v>
      </c>
      <c r="B115" s="436">
        <f>COUNTIF(AC$4:AC115,AC115)</f>
        <v>12</v>
      </c>
      <c r="C115" s="436" t="str">
        <f t="shared" si="15"/>
        <v>CC1LL01-CC</v>
      </c>
      <c r="D115" s="436">
        <f>VLOOKUP(C115,'LICH THI'!C:AA,12,0)</f>
        <v>26</v>
      </c>
      <c r="E115" s="436">
        <f>VLOOKUP(C115,'LICH THI'!C:AA,13,0)</f>
        <v>26</v>
      </c>
      <c r="F115" s="436">
        <f t="shared" si="25"/>
        <v>26</v>
      </c>
      <c r="G115" s="436">
        <f>VLOOKUP(C115,'LICH THI'!C:AA,14,0)</f>
        <v>1</v>
      </c>
      <c r="H115" s="436">
        <f t="shared" si="16"/>
        <v>1</v>
      </c>
      <c r="I115" s="436" t="str">
        <f t="shared" si="17"/>
        <v>Nguyễn Đức Minh</v>
      </c>
      <c r="J115" s="436"/>
      <c r="K115" s="436">
        <f t="shared" si="18"/>
        <v>1</v>
      </c>
      <c r="L115" s="436" t="str">
        <f t="shared" si="19"/>
        <v>CC1LL01-CC-1</v>
      </c>
      <c r="M115" s="436">
        <f t="shared" si="20"/>
        <v>1</v>
      </c>
      <c r="N115" s="437">
        <f t="shared" si="26"/>
        <v>12</v>
      </c>
      <c r="O115" s="437"/>
      <c r="P115" s="430" t="str">
        <f t="shared" si="21"/>
        <v/>
      </c>
      <c r="U115" s="177">
        <v>22</v>
      </c>
      <c r="V115" s="177" t="s">
        <v>4615</v>
      </c>
      <c r="W115" s="177" t="s">
        <v>3103</v>
      </c>
      <c r="X115" s="177" t="s">
        <v>2713</v>
      </c>
      <c r="Y115" s="177" t="s">
        <v>4624</v>
      </c>
      <c r="Z115" s="177" t="s">
        <v>4576</v>
      </c>
      <c r="AA115" s="525" t="s">
        <v>2799</v>
      </c>
      <c r="AB115" s="399" t="str">
        <f t="shared" si="22"/>
        <v>CC1LL01</v>
      </c>
      <c r="AC115" s="399" t="str">
        <f t="shared" si="23"/>
        <v>CC1LL01-CC</v>
      </c>
      <c r="AD115" t="str">
        <f>Y115&amp;"-"&amp;VLOOKUP(AC115,'LICH THI'!C:AA,9,0)</f>
        <v>64CCOT3060-42469</v>
      </c>
      <c r="AE115">
        <f t="shared" si="24"/>
        <v>1</v>
      </c>
    </row>
    <row r="116" spans="1:31" x14ac:dyDescent="0.25">
      <c r="A116" s="436" t="str">
        <f t="shared" si="14"/>
        <v>CC1LL01-CC-13</v>
      </c>
      <c r="B116" s="436">
        <f>COUNTIF(AC$4:AC116,AC116)</f>
        <v>13</v>
      </c>
      <c r="C116" s="436" t="str">
        <f t="shared" si="15"/>
        <v>CC1LL01-CC</v>
      </c>
      <c r="D116" s="436">
        <f>VLOOKUP(C116,'LICH THI'!C:AA,12,0)</f>
        <v>26</v>
      </c>
      <c r="E116" s="436">
        <f>VLOOKUP(C116,'LICH THI'!C:AA,13,0)</f>
        <v>26</v>
      </c>
      <c r="F116" s="436">
        <f t="shared" si="25"/>
        <v>26</v>
      </c>
      <c r="G116" s="436">
        <f>VLOOKUP(C116,'LICH THI'!C:AA,14,0)</f>
        <v>1</v>
      </c>
      <c r="H116" s="436">
        <f t="shared" si="16"/>
        <v>1</v>
      </c>
      <c r="I116" s="436" t="str">
        <f t="shared" si="17"/>
        <v>Hoàng Văn Nam</v>
      </c>
      <c r="J116" s="436"/>
      <c r="K116" s="436">
        <f t="shared" si="18"/>
        <v>1</v>
      </c>
      <c r="L116" s="436" t="str">
        <f t="shared" si="19"/>
        <v>CC1LL01-CC-1</v>
      </c>
      <c r="M116" s="436">
        <f t="shared" si="20"/>
        <v>1</v>
      </c>
      <c r="N116" s="437">
        <f t="shared" si="26"/>
        <v>13</v>
      </c>
      <c r="O116" s="437"/>
      <c r="P116" s="430" t="str">
        <f t="shared" si="21"/>
        <v/>
      </c>
      <c r="U116" s="177">
        <v>25</v>
      </c>
      <c r="V116" s="177" t="s">
        <v>4629</v>
      </c>
      <c r="W116" s="177" t="s">
        <v>2966</v>
      </c>
      <c r="X116" s="177" t="s">
        <v>2773</v>
      </c>
      <c r="Y116" s="177" t="s">
        <v>4630</v>
      </c>
      <c r="Z116" s="177" t="s">
        <v>4576</v>
      </c>
      <c r="AA116" s="525" t="s">
        <v>4631</v>
      </c>
      <c r="AB116" s="399" t="str">
        <f t="shared" si="22"/>
        <v>CC1LL01</v>
      </c>
      <c r="AC116" s="399" t="str">
        <f t="shared" si="23"/>
        <v>CC1LL01-CC</v>
      </c>
      <c r="AD116" t="str">
        <f>Y116&amp;"-"&amp;VLOOKUP(AC116,'LICH THI'!C:AA,9,0)</f>
        <v>64CCVS3003-42469</v>
      </c>
      <c r="AE116">
        <f t="shared" si="24"/>
        <v>1</v>
      </c>
    </row>
    <row r="117" spans="1:31" x14ac:dyDescent="0.25">
      <c r="A117" s="436" t="str">
        <f t="shared" si="14"/>
        <v>CC1LL01-CC-14</v>
      </c>
      <c r="B117" s="436">
        <f>COUNTIF(AC$4:AC117,AC117)</f>
        <v>14</v>
      </c>
      <c r="C117" s="436" t="str">
        <f t="shared" si="15"/>
        <v>CC1LL01-CC</v>
      </c>
      <c r="D117" s="436">
        <f>VLOOKUP(C117,'LICH THI'!C:AA,12,0)</f>
        <v>26</v>
      </c>
      <c r="E117" s="436">
        <f>VLOOKUP(C117,'LICH THI'!C:AA,13,0)</f>
        <v>26</v>
      </c>
      <c r="F117" s="436">
        <f t="shared" si="25"/>
        <v>26</v>
      </c>
      <c r="G117" s="436">
        <f>VLOOKUP(C117,'LICH THI'!C:AA,14,0)</f>
        <v>1</v>
      </c>
      <c r="H117" s="436">
        <f t="shared" si="16"/>
        <v>1</v>
      </c>
      <c r="I117" s="436" t="str">
        <f t="shared" si="17"/>
        <v>Trần Văn Quyết</v>
      </c>
      <c r="J117" s="436"/>
      <c r="K117" s="436">
        <f t="shared" si="18"/>
        <v>1</v>
      </c>
      <c r="L117" s="436" t="str">
        <f t="shared" si="19"/>
        <v>CC1LL01-CC-1</v>
      </c>
      <c r="M117" s="436">
        <f t="shared" si="20"/>
        <v>1</v>
      </c>
      <c r="N117" s="437">
        <f t="shared" si="26"/>
        <v>14</v>
      </c>
      <c r="O117" s="437"/>
      <c r="P117" s="430" t="str">
        <f t="shared" si="21"/>
        <v/>
      </c>
      <c r="U117" s="177">
        <v>8</v>
      </c>
      <c r="V117" s="177" t="s">
        <v>4587</v>
      </c>
      <c r="W117" s="177" t="s">
        <v>2757</v>
      </c>
      <c r="X117" s="177" t="s">
        <v>3646</v>
      </c>
      <c r="Y117" s="177" t="s">
        <v>4594</v>
      </c>
      <c r="Z117" s="177" t="s">
        <v>4576</v>
      </c>
      <c r="AA117" s="525" t="s">
        <v>4595</v>
      </c>
      <c r="AB117" s="399" t="str">
        <f t="shared" si="22"/>
        <v>CC1LL01</v>
      </c>
      <c r="AC117" s="399" t="str">
        <f t="shared" si="23"/>
        <v>CC1LL01-CC</v>
      </c>
      <c r="AD117" t="str">
        <f>Y117&amp;"-"&amp;VLOOKUP(AC117,'LICH THI'!C:AA,9,0)</f>
        <v>64CCCD3113-42469</v>
      </c>
      <c r="AE117">
        <f t="shared" si="24"/>
        <v>1</v>
      </c>
    </row>
    <row r="118" spans="1:31" x14ac:dyDescent="0.25">
      <c r="A118" s="436" t="str">
        <f t="shared" si="14"/>
        <v>CC1LL01-CC-15</v>
      </c>
      <c r="B118" s="436">
        <f>COUNTIF(AC$4:AC118,AC118)</f>
        <v>15</v>
      </c>
      <c r="C118" s="436" t="str">
        <f t="shared" si="15"/>
        <v>CC1LL01-CC</v>
      </c>
      <c r="D118" s="436">
        <f>VLOOKUP(C118,'LICH THI'!C:AA,12,0)</f>
        <v>26</v>
      </c>
      <c r="E118" s="436">
        <f>VLOOKUP(C118,'LICH THI'!C:AA,13,0)</f>
        <v>26</v>
      </c>
      <c r="F118" s="436">
        <f t="shared" si="25"/>
        <v>26</v>
      </c>
      <c r="G118" s="436">
        <f>VLOOKUP(C118,'LICH THI'!C:AA,14,0)</f>
        <v>1</v>
      </c>
      <c r="H118" s="436">
        <f t="shared" si="16"/>
        <v>1</v>
      </c>
      <c r="I118" s="436" t="str">
        <f t="shared" si="17"/>
        <v>Bùi Tất Sơn</v>
      </c>
      <c r="J118" s="436"/>
      <c r="K118" s="436">
        <f t="shared" si="18"/>
        <v>1</v>
      </c>
      <c r="L118" s="436" t="str">
        <f t="shared" si="19"/>
        <v>CC1LL01-CC-1</v>
      </c>
      <c r="M118" s="436">
        <f t="shared" si="20"/>
        <v>1</v>
      </c>
      <c r="N118" s="437">
        <f t="shared" si="26"/>
        <v>15</v>
      </c>
      <c r="O118" s="437"/>
      <c r="P118" s="430" t="str">
        <f t="shared" si="21"/>
        <v/>
      </c>
      <c r="U118" s="177">
        <v>9</v>
      </c>
      <c r="V118" s="177" t="s">
        <v>4587</v>
      </c>
      <c r="W118" s="177" t="s">
        <v>4596</v>
      </c>
      <c r="X118" s="177" t="s">
        <v>2688</v>
      </c>
      <c r="Y118" s="177" t="s">
        <v>4597</v>
      </c>
      <c r="Z118" s="177" t="s">
        <v>4576</v>
      </c>
      <c r="AA118" s="525" t="s">
        <v>4598</v>
      </c>
      <c r="AB118" s="399" t="str">
        <f t="shared" si="22"/>
        <v>CC1LL01</v>
      </c>
      <c r="AC118" s="399" t="str">
        <f t="shared" si="23"/>
        <v>CC1LL01-CC</v>
      </c>
      <c r="AD118" t="str">
        <f>Y118&amp;"-"&amp;VLOOKUP(AC118,'LICH THI'!C:AA,9,0)</f>
        <v>64CCCD3132-42469</v>
      </c>
      <c r="AE118">
        <f t="shared" si="24"/>
        <v>1</v>
      </c>
    </row>
    <row r="119" spans="1:31" x14ac:dyDescent="0.25">
      <c r="A119" s="436" t="str">
        <f t="shared" si="14"/>
        <v>CC1LL01-CC-16</v>
      </c>
      <c r="B119" s="436">
        <f>COUNTIF(AC$4:AC119,AC119)</f>
        <v>16</v>
      </c>
      <c r="C119" s="436" t="str">
        <f t="shared" si="15"/>
        <v>CC1LL01-CC</v>
      </c>
      <c r="D119" s="436">
        <f>VLOOKUP(C119,'LICH THI'!C:AA,12,0)</f>
        <v>26</v>
      </c>
      <c r="E119" s="436">
        <f>VLOOKUP(C119,'LICH THI'!C:AA,13,0)</f>
        <v>26</v>
      </c>
      <c r="F119" s="436">
        <f t="shared" si="25"/>
        <v>26</v>
      </c>
      <c r="G119" s="436">
        <f>VLOOKUP(C119,'LICH THI'!C:AA,14,0)</f>
        <v>1</v>
      </c>
      <c r="H119" s="436">
        <f t="shared" si="16"/>
        <v>1</v>
      </c>
      <c r="I119" s="436" t="str">
        <f t="shared" si="17"/>
        <v>Vũ Đức Tài</v>
      </c>
      <c r="J119" s="436"/>
      <c r="K119" s="436">
        <f t="shared" si="18"/>
        <v>1</v>
      </c>
      <c r="L119" s="436" t="str">
        <f t="shared" si="19"/>
        <v>CC1LL01-CC-1</v>
      </c>
      <c r="M119" s="436">
        <f t="shared" si="20"/>
        <v>1</v>
      </c>
      <c r="N119" s="437">
        <f t="shared" si="26"/>
        <v>16</v>
      </c>
      <c r="O119" s="437"/>
      <c r="P119" s="430" t="str">
        <f t="shared" si="21"/>
        <v/>
      </c>
      <c r="U119" s="177">
        <v>23</v>
      </c>
      <c r="V119" s="177" t="s">
        <v>4615</v>
      </c>
      <c r="W119" s="177" t="s">
        <v>2712</v>
      </c>
      <c r="X119" s="177" t="s">
        <v>3043</v>
      </c>
      <c r="Y119" s="177" t="s">
        <v>4625</v>
      </c>
      <c r="Z119" s="177" t="s">
        <v>4576</v>
      </c>
      <c r="AA119" s="525" t="s">
        <v>4626</v>
      </c>
      <c r="AB119" s="399" t="str">
        <f t="shared" si="22"/>
        <v>CC1LL01</v>
      </c>
      <c r="AC119" s="399" t="str">
        <f t="shared" si="23"/>
        <v>CC1LL01-CC</v>
      </c>
      <c r="AD119" t="str">
        <f>Y119&amp;"-"&amp;VLOOKUP(AC119,'LICH THI'!C:AA,9,0)</f>
        <v>64CCOT3069-42469</v>
      </c>
      <c r="AE119">
        <f t="shared" si="24"/>
        <v>1</v>
      </c>
    </row>
    <row r="120" spans="1:31" x14ac:dyDescent="0.25">
      <c r="A120" s="436" t="str">
        <f t="shared" si="14"/>
        <v>CC1LL01-CC-17</v>
      </c>
      <c r="B120" s="436">
        <f>COUNTIF(AC$4:AC120,AC120)</f>
        <v>17</v>
      </c>
      <c r="C120" s="436" t="str">
        <f t="shared" si="15"/>
        <v>CC1LL01-CC</v>
      </c>
      <c r="D120" s="436">
        <f>VLOOKUP(C120,'LICH THI'!C:AA,12,0)</f>
        <v>26</v>
      </c>
      <c r="E120" s="436">
        <f>VLOOKUP(C120,'LICH THI'!C:AA,13,0)</f>
        <v>26</v>
      </c>
      <c r="F120" s="436">
        <f t="shared" si="25"/>
        <v>26</v>
      </c>
      <c r="G120" s="436">
        <f>VLOOKUP(C120,'LICH THI'!C:AA,14,0)</f>
        <v>1</v>
      </c>
      <c r="H120" s="436">
        <f t="shared" si="16"/>
        <v>1</v>
      </c>
      <c r="I120" s="436" t="str">
        <f t="shared" si="17"/>
        <v>trần hữu tùng</v>
      </c>
      <c r="J120" s="436"/>
      <c r="K120" s="436">
        <f t="shared" si="18"/>
        <v>1</v>
      </c>
      <c r="L120" s="436" t="str">
        <f t="shared" si="19"/>
        <v>CC1LL01-CC-1</v>
      </c>
      <c r="M120" s="436">
        <f t="shared" si="20"/>
        <v>1</v>
      </c>
      <c r="N120" s="437">
        <f t="shared" si="26"/>
        <v>17</v>
      </c>
      <c r="O120" s="437"/>
      <c r="P120" s="430" t="str">
        <f t="shared" si="21"/>
        <v/>
      </c>
      <c r="U120" s="177">
        <v>10</v>
      </c>
      <c r="V120" s="177" t="s">
        <v>4587</v>
      </c>
      <c r="W120" s="177" t="s">
        <v>4599</v>
      </c>
      <c r="X120" s="177" t="s">
        <v>4600</v>
      </c>
      <c r="Y120" s="177" t="s">
        <v>4601</v>
      </c>
      <c r="Z120" s="177" t="s">
        <v>4576</v>
      </c>
      <c r="AA120" s="525" t="s">
        <v>4602</v>
      </c>
      <c r="AB120" s="399" t="str">
        <f t="shared" si="22"/>
        <v>CC1LL01</v>
      </c>
      <c r="AC120" s="399" t="str">
        <f t="shared" si="23"/>
        <v>CC1LL01-CC</v>
      </c>
      <c r="AD120" t="str">
        <f>Y120&amp;"-"&amp;VLOOKUP(AC120,'LICH THI'!C:AA,9,0)</f>
        <v>64CCCD3104-42469</v>
      </c>
      <c r="AE120">
        <f t="shared" si="24"/>
        <v>1</v>
      </c>
    </row>
    <row r="121" spans="1:31" x14ac:dyDescent="0.25">
      <c r="A121" s="436" t="str">
        <f t="shared" si="14"/>
        <v>CC1LL01-CC-18</v>
      </c>
      <c r="B121" s="436">
        <f>COUNTIF(AC$4:AC121,AC121)</f>
        <v>18</v>
      </c>
      <c r="C121" s="436" t="str">
        <f t="shared" si="15"/>
        <v>CC1LL01-CC</v>
      </c>
      <c r="D121" s="436">
        <f>VLOOKUP(C121,'LICH THI'!C:AA,12,0)</f>
        <v>26</v>
      </c>
      <c r="E121" s="436">
        <f>VLOOKUP(C121,'LICH THI'!C:AA,13,0)</f>
        <v>26</v>
      </c>
      <c r="F121" s="436">
        <f t="shared" si="25"/>
        <v>26</v>
      </c>
      <c r="G121" s="436">
        <f>VLOOKUP(C121,'LICH THI'!C:AA,14,0)</f>
        <v>1</v>
      </c>
      <c r="H121" s="436">
        <f t="shared" si="16"/>
        <v>1</v>
      </c>
      <c r="I121" s="436" t="str">
        <f t="shared" si="17"/>
        <v>Hà Văn Thắng</v>
      </c>
      <c r="J121" s="436"/>
      <c r="K121" s="436">
        <f t="shared" si="18"/>
        <v>1</v>
      </c>
      <c r="L121" s="436" t="str">
        <f t="shared" si="19"/>
        <v>CC1LL01-CC-1</v>
      </c>
      <c r="M121" s="436">
        <f t="shared" si="20"/>
        <v>1</v>
      </c>
      <c r="N121" s="437">
        <f t="shared" si="26"/>
        <v>18</v>
      </c>
      <c r="O121" s="437"/>
      <c r="P121" s="430" t="str">
        <f t="shared" si="21"/>
        <v/>
      </c>
      <c r="U121" s="177">
        <v>24</v>
      </c>
      <c r="V121" s="177" t="s">
        <v>4615</v>
      </c>
      <c r="W121" s="177" t="s">
        <v>3181</v>
      </c>
      <c r="X121" s="177" t="s">
        <v>3464</v>
      </c>
      <c r="Y121" s="177" t="s">
        <v>4627</v>
      </c>
      <c r="Z121" s="177" t="s">
        <v>4576</v>
      </c>
      <c r="AA121" s="525" t="s">
        <v>4628</v>
      </c>
      <c r="AB121" s="399" t="str">
        <f t="shared" si="22"/>
        <v>CC1LL01</v>
      </c>
      <c r="AC121" s="399" t="str">
        <f t="shared" si="23"/>
        <v>CC1LL01-CC</v>
      </c>
      <c r="AD121" t="str">
        <f>Y121&amp;"-"&amp;VLOOKUP(AC121,'LICH THI'!C:AA,9,0)</f>
        <v>64CCOT3012-42469</v>
      </c>
      <c r="AE121">
        <f t="shared" si="24"/>
        <v>1</v>
      </c>
    </row>
    <row r="122" spans="1:31" x14ac:dyDescent="0.25">
      <c r="A122" s="436" t="str">
        <f t="shared" si="14"/>
        <v>CC1LL01-CC-19</v>
      </c>
      <c r="B122" s="436">
        <f>COUNTIF(AC$4:AC122,AC122)</f>
        <v>19</v>
      </c>
      <c r="C122" s="436" t="str">
        <f t="shared" si="15"/>
        <v>CC1LL01-CC</v>
      </c>
      <c r="D122" s="436">
        <f>VLOOKUP(C122,'LICH THI'!C:AA,12,0)</f>
        <v>26</v>
      </c>
      <c r="E122" s="436">
        <f>VLOOKUP(C122,'LICH THI'!C:AA,13,0)</f>
        <v>26</v>
      </c>
      <c r="F122" s="436">
        <f t="shared" si="25"/>
        <v>26</v>
      </c>
      <c r="G122" s="436">
        <f>VLOOKUP(C122,'LICH THI'!C:AA,14,0)</f>
        <v>1</v>
      </c>
      <c r="H122" s="436">
        <f t="shared" si="16"/>
        <v>1</v>
      </c>
      <c r="I122" s="436" t="str">
        <f t="shared" si="17"/>
        <v>Nhâm Văn Thịnh</v>
      </c>
      <c r="J122" s="436"/>
      <c r="K122" s="436">
        <f t="shared" si="18"/>
        <v>1</v>
      </c>
      <c r="L122" s="436" t="str">
        <f t="shared" si="19"/>
        <v>CC1LL01-CC-1</v>
      </c>
      <c r="M122" s="436">
        <f t="shared" si="20"/>
        <v>1</v>
      </c>
      <c r="N122" s="437">
        <f t="shared" si="26"/>
        <v>19</v>
      </c>
      <c r="O122" s="437"/>
      <c r="P122" s="430" t="str">
        <f t="shared" si="21"/>
        <v/>
      </c>
      <c r="U122" s="177">
        <v>14</v>
      </c>
      <c r="V122" s="177" t="s">
        <v>4604</v>
      </c>
      <c r="W122" s="177" t="s">
        <v>4608</v>
      </c>
      <c r="X122" s="177" t="s">
        <v>4578</v>
      </c>
      <c r="Y122" s="177" t="s">
        <v>4609</v>
      </c>
      <c r="Z122" s="177" t="s">
        <v>4576</v>
      </c>
      <c r="AA122" s="525" t="s">
        <v>4610</v>
      </c>
      <c r="AB122" s="399" t="str">
        <f t="shared" si="22"/>
        <v>CC1LL01</v>
      </c>
      <c r="AC122" s="399" t="str">
        <f t="shared" si="23"/>
        <v>CC1LL01-CC</v>
      </c>
      <c r="AD122" t="str">
        <f>Y122&amp;"-"&amp;VLOOKUP(AC122,'LICH THI'!C:AA,9,0)</f>
        <v>64CCDD4001-42469</v>
      </c>
      <c r="AE122">
        <f t="shared" si="24"/>
        <v>1</v>
      </c>
    </row>
    <row r="123" spans="1:31" x14ac:dyDescent="0.25">
      <c r="A123" s="436" t="str">
        <f t="shared" si="14"/>
        <v>CC1LL01-CC-20</v>
      </c>
      <c r="B123" s="436">
        <f>COUNTIF(AC$4:AC123,AC123)</f>
        <v>20</v>
      </c>
      <c r="C123" s="436" t="str">
        <f t="shared" si="15"/>
        <v>CC1LL01-CC</v>
      </c>
      <c r="D123" s="436">
        <f>VLOOKUP(C123,'LICH THI'!C:AA,12,0)</f>
        <v>26</v>
      </c>
      <c r="E123" s="436">
        <f>VLOOKUP(C123,'LICH THI'!C:AA,13,0)</f>
        <v>26</v>
      </c>
      <c r="F123" s="436">
        <f t="shared" si="25"/>
        <v>26</v>
      </c>
      <c r="G123" s="436">
        <f>VLOOKUP(C123,'LICH THI'!C:AA,14,0)</f>
        <v>1</v>
      </c>
      <c r="H123" s="436">
        <f t="shared" si="16"/>
        <v>1</v>
      </c>
      <c r="I123" s="436" t="str">
        <f t="shared" si="17"/>
        <v>Trần Đức Thịnh</v>
      </c>
      <c r="J123" s="436"/>
      <c r="K123" s="436">
        <f t="shared" si="18"/>
        <v>1</v>
      </c>
      <c r="L123" s="436" t="str">
        <f t="shared" si="19"/>
        <v>CC1LL01-CC-1</v>
      </c>
      <c r="M123" s="436">
        <f t="shared" si="20"/>
        <v>1</v>
      </c>
      <c r="N123" s="437">
        <f t="shared" si="26"/>
        <v>20</v>
      </c>
      <c r="O123" s="437"/>
      <c r="P123" s="430" t="str">
        <f t="shared" si="21"/>
        <v/>
      </c>
      <c r="U123" s="177">
        <v>2</v>
      </c>
      <c r="V123" s="177" t="s">
        <v>4574</v>
      </c>
      <c r="W123" s="177" t="s">
        <v>3184</v>
      </c>
      <c r="X123" s="177" t="s">
        <v>4578</v>
      </c>
      <c r="Y123" s="177" t="s">
        <v>4579</v>
      </c>
      <c r="Z123" s="177" t="s">
        <v>4576</v>
      </c>
      <c r="AA123" s="525" t="s">
        <v>4580</v>
      </c>
      <c r="AB123" s="399" t="str">
        <f t="shared" si="22"/>
        <v>CC1LL01</v>
      </c>
      <c r="AC123" s="399" t="str">
        <f t="shared" si="23"/>
        <v>CC1LL01-CC</v>
      </c>
      <c r="AD123" t="str">
        <f>Y123&amp;"-"&amp;VLOOKUP(AC123,'LICH THI'!C:AA,9,0)</f>
        <v>64CCCD3120-42469</v>
      </c>
      <c r="AE123">
        <f t="shared" si="24"/>
        <v>1</v>
      </c>
    </row>
    <row r="124" spans="1:31" x14ac:dyDescent="0.25">
      <c r="A124" s="436" t="str">
        <f t="shared" si="14"/>
        <v>CC1LL01-CC-21</v>
      </c>
      <c r="B124" s="436">
        <f>COUNTIF(AC$4:AC124,AC124)</f>
        <v>21</v>
      </c>
      <c r="C124" s="436" t="str">
        <f t="shared" si="15"/>
        <v>CC1LL01-CC</v>
      </c>
      <c r="D124" s="436">
        <f>VLOOKUP(C124,'LICH THI'!C:AA,12,0)</f>
        <v>26</v>
      </c>
      <c r="E124" s="436">
        <f>VLOOKUP(C124,'LICH THI'!C:AA,13,0)</f>
        <v>26</v>
      </c>
      <c r="F124" s="436">
        <f t="shared" si="25"/>
        <v>26</v>
      </c>
      <c r="G124" s="436">
        <f>VLOOKUP(C124,'LICH THI'!C:AA,14,0)</f>
        <v>1</v>
      </c>
      <c r="H124" s="436">
        <f t="shared" si="16"/>
        <v>1</v>
      </c>
      <c r="I124" s="436" t="str">
        <f t="shared" si="17"/>
        <v>Nguyễn Danh Thọ</v>
      </c>
      <c r="J124" s="436"/>
      <c r="K124" s="436">
        <f t="shared" si="18"/>
        <v>1</v>
      </c>
      <c r="L124" s="436" t="str">
        <f t="shared" si="19"/>
        <v>CC1LL01-CC-1</v>
      </c>
      <c r="M124" s="436">
        <f t="shared" si="20"/>
        <v>1</v>
      </c>
      <c r="N124" s="437">
        <f t="shared" si="26"/>
        <v>21</v>
      </c>
      <c r="O124" s="437"/>
      <c r="P124" s="430" t="str">
        <f t="shared" si="21"/>
        <v/>
      </c>
      <c r="U124" s="177">
        <v>16</v>
      </c>
      <c r="V124" s="177" t="s">
        <v>4612</v>
      </c>
      <c r="W124" s="177" t="s">
        <v>3092</v>
      </c>
      <c r="X124" s="177" t="s">
        <v>4613</v>
      </c>
      <c r="Y124" s="177" t="s">
        <v>4614</v>
      </c>
      <c r="Z124" s="177" t="s">
        <v>4576</v>
      </c>
      <c r="AA124" s="525" t="s">
        <v>4460</v>
      </c>
      <c r="AB124" s="399" t="str">
        <f t="shared" si="22"/>
        <v>CC1LL01</v>
      </c>
      <c r="AC124" s="399" t="str">
        <f t="shared" si="23"/>
        <v>CC1LL01-CC</v>
      </c>
      <c r="AD124" t="str">
        <f>Y124&amp;"-"&amp;VLOOKUP(AC124,'LICH THI'!C:AA,9,0)</f>
        <v>64CCKD3015-42469</v>
      </c>
      <c r="AE124">
        <f t="shared" si="24"/>
        <v>1</v>
      </c>
    </row>
    <row r="125" spans="1:31" x14ac:dyDescent="0.25">
      <c r="A125" s="436" t="str">
        <f t="shared" si="14"/>
        <v>CC1LL01-CC-22</v>
      </c>
      <c r="B125" s="436">
        <f>COUNTIF(AC$4:AC125,AC125)</f>
        <v>22</v>
      </c>
      <c r="C125" s="436" t="str">
        <f t="shared" si="15"/>
        <v>CC1LL01-CC</v>
      </c>
      <c r="D125" s="436">
        <f>VLOOKUP(C125,'LICH THI'!C:AA,12,0)</f>
        <v>26</v>
      </c>
      <c r="E125" s="436">
        <f>VLOOKUP(C125,'LICH THI'!C:AA,13,0)</f>
        <v>26</v>
      </c>
      <c r="F125" s="436">
        <f t="shared" si="25"/>
        <v>26</v>
      </c>
      <c r="G125" s="436">
        <f>VLOOKUP(C125,'LICH THI'!C:AA,14,0)</f>
        <v>1</v>
      </c>
      <c r="H125" s="436">
        <f t="shared" si="16"/>
        <v>1</v>
      </c>
      <c r="I125" s="436" t="str">
        <f t="shared" si="17"/>
        <v>nguyễn văn thuân</v>
      </c>
      <c r="J125" s="436"/>
      <c r="K125" s="436">
        <f t="shared" si="18"/>
        <v>1</v>
      </c>
      <c r="L125" s="436" t="str">
        <f t="shared" si="19"/>
        <v>CC1LL01-CC-1</v>
      </c>
      <c r="M125" s="436">
        <f t="shared" si="20"/>
        <v>1</v>
      </c>
      <c r="N125" s="437">
        <f t="shared" si="26"/>
        <v>22</v>
      </c>
      <c r="O125" s="437"/>
      <c r="P125" s="430" t="str">
        <f t="shared" si="21"/>
        <v/>
      </c>
      <c r="U125" s="177">
        <v>3</v>
      </c>
      <c r="V125" s="177" t="s">
        <v>4574</v>
      </c>
      <c r="W125" s="177" t="s">
        <v>4581</v>
      </c>
      <c r="X125" s="177" t="s">
        <v>4582</v>
      </c>
      <c r="Y125" s="177" t="s">
        <v>4583</v>
      </c>
      <c r="Z125" s="177" t="s">
        <v>4576</v>
      </c>
      <c r="AA125" s="525" t="s">
        <v>4584</v>
      </c>
      <c r="AB125" s="399" t="str">
        <f t="shared" si="22"/>
        <v>CC1LL01</v>
      </c>
      <c r="AC125" s="399" t="str">
        <f t="shared" si="23"/>
        <v>CC1LL01-CC</v>
      </c>
      <c r="AD125" t="str">
        <f>Y125&amp;"-"&amp;VLOOKUP(AC125,'LICH THI'!C:AA,9,0)</f>
        <v>64CCCD3010-42469</v>
      </c>
      <c r="AE125">
        <f t="shared" si="24"/>
        <v>1</v>
      </c>
    </row>
    <row r="126" spans="1:31" x14ac:dyDescent="0.25">
      <c r="A126" s="436" t="str">
        <f t="shared" si="14"/>
        <v>CC1LL01-CC-23</v>
      </c>
      <c r="B126" s="436">
        <f>COUNTIF(AC$4:AC126,AC126)</f>
        <v>23</v>
      </c>
      <c r="C126" s="436" t="str">
        <f t="shared" si="15"/>
        <v>CC1LL01-CC</v>
      </c>
      <c r="D126" s="436">
        <f>VLOOKUP(C126,'LICH THI'!C:AA,12,0)</f>
        <v>26</v>
      </c>
      <c r="E126" s="436">
        <f>VLOOKUP(C126,'LICH THI'!C:AA,13,0)</f>
        <v>26</v>
      </c>
      <c r="F126" s="436">
        <f t="shared" si="25"/>
        <v>26</v>
      </c>
      <c r="G126" s="436">
        <f>VLOOKUP(C126,'LICH THI'!C:AA,14,0)</f>
        <v>1</v>
      </c>
      <c r="H126" s="436">
        <f t="shared" si="16"/>
        <v>1</v>
      </c>
      <c r="I126" s="436" t="str">
        <f t="shared" si="17"/>
        <v>Nguyễn Đức Thuận</v>
      </c>
      <c r="J126" s="436"/>
      <c r="K126" s="436">
        <f t="shared" si="18"/>
        <v>1</v>
      </c>
      <c r="L126" s="436" t="str">
        <f t="shared" si="19"/>
        <v>CC1LL01-CC-1</v>
      </c>
      <c r="M126" s="436">
        <f t="shared" si="20"/>
        <v>1</v>
      </c>
      <c r="N126" s="437">
        <f t="shared" si="26"/>
        <v>23</v>
      </c>
      <c r="O126" s="437"/>
      <c r="P126" s="430" t="str">
        <f t="shared" si="21"/>
        <v/>
      </c>
      <c r="U126" s="177">
        <v>15</v>
      </c>
      <c r="V126" s="177" t="s">
        <v>4604</v>
      </c>
      <c r="W126" s="177" t="s">
        <v>3103</v>
      </c>
      <c r="X126" s="177" t="s">
        <v>4089</v>
      </c>
      <c r="Y126" s="177" t="s">
        <v>4611</v>
      </c>
      <c r="Z126" s="177" t="s">
        <v>4576</v>
      </c>
      <c r="AA126" s="525" t="s">
        <v>3037</v>
      </c>
      <c r="AB126" s="399" t="str">
        <f t="shared" si="22"/>
        <v>CC1LL01</v>
      </c>
      <c r="AC126" s="399" t="str">
        <f t="shared" si="23"/>
        <v>CC1LL01-CC</v>
      </c>
      <c r="AD126" t="str">
        <f>Y126&amp;"-"&amp;VLOOKUP(AC126,'LICH THI'!C:AA,9,0)</f>
        <v>64CCDD3048-42469</v>
      </c>
      <c r="AE126">
        <f t="shared" si="24"/>
        <v>1</v>
      </c>
    </row>
    <row r="127" spans="1:31" x14ac:dyDescent="0.25">
      <c r="A127" s="436" t="str">
        <f t="shared" si="14"/>
        <v>CC1LL01-CC-24</v>
      </c>
      <c r="B127" s="436">
        <f>COUNTIF(AC$4:AC127,AC127)</f>
        <v>24</v>
      </c>
      <c r="C127" s="436" t="str">
        <f t="shared" si="15"/>
        <v>CC1LL01-CC</v>
      </c>
      <c r="D127" s="436">
        <f>VLOOKUP(C127,'LICH THI'!C:AA,12,0)</f>
        <v>26</v>
      </c>
      <c r="E127" s="436">
        <f>VLOOKUP(C127,'LICH THI'!C:AA,13,0)</f>
        <v>26</v>
      </c>
      <c r="F127" s="436">
        <f t="shared" si="25"/>
        <v>26</v>
      </c>
      <c r="G127" s="436">
        <f>VLOOKUP(C127,'LICH THI'!C:AA,14,0)</f>
        <v>1</v>
      </c>
      <c r="H127" s="436">
        <f t="shared" si="16"/>
        <v>1</v>
      </c>
      <c r="I127" s="436" t="str">
        <f t="shared" si="17"/>
        <v>Nguyễn Hữu Văn</v>
      </c>
      <c r="J127" s="436"/>
      <c r="K127" s="436">
        <f t="shared" si="18"/>
        <v>1</v>
      </c>
      <c r="L127" s="436" t="str">
        <f t="shared" si="19"/>
        <v>CC1LL01-CC-1</v>
      </c>
      <c r="M127" s="436">
        <f t="shared" si="20"/>
        <v>1</v>
      </c>
      <c r="N127" s="437">
        <f t="shared" si="26"/>
        <v>24</v>
      </c>
      <c r="O127" s="437"/>
      <c r="P127" s="430" t="str">
        <f t="shared" si="21"/>
        <v/>
      </c>
      <c r="U127" s="177">
        <v>11</v>
      </c>
      <c r="V127" s="177" t="s">
        <v>4587</v>
      </c>
      <c r="W127" s="177" t="s">
        <v>3326</v>
      </c>
      <c r="X127" s="177" t="s">
        <v>3675</v>
      </c>
      <c r="Y127" s="177" t="s">
        <v>4603</v>
      </c>
      <c r="Z127" s="177" t="s">
        <v>4576</v>
      </c>
      <c r="AA127" s="525" t="s">
        <v>4520</v>
      </c>
      <c r="AB127" s="399" t="str">
        <f t="shared" si="22"/>
        <v>CC1LL01</v>
      </c>
      <c r="AC127" s="399" t="str">
        <f t="shared" si="23"/>
        <v>CC1LL01-CC</v>
      </c>
      <c r="AD127" t="str">
        <f>Y127&amp;"-"&amp;VLOOKUP(AC127,'LICH THI'!C:AA,9,0)</f>
        <v>64CCCD3097-42469</v>
      </c>
      <c r="AE127">
        <f t="shared" si="24"/>
        <v>1</v>
      </c>
    </row>
    <row r="128" spans="1:31" x14ac:dyDescent="0.25">
      <c r="A128" s="436" t="str">
        <f t="shared" si="14"/>
        <v>CC1LL01-CC-25</v>
      </c>
      <c r="B128" s="436">
        <f>COUNTIF(AC$4:AC128,AC128)</f>
        <v>25</v>
      </c>
      <c r="C128" s="436" t="str">
        <f t="shared" si="15"/>
        <v>CC1LL01-CC</v>
      </c>
      <c r="D128" s="436">
        <f>VLOOKUP(C128,'LICH THI'!C:AA,12,0)</f>
        <v>26</v>
      </c>
      <c r="E128" s="436">
        <f>VLOOKUP(C128,'LICH THI'!C:AA,13,0)</f>
        <v>26</v>
      </c>
      <c r="F128" s="436">
        <f t="shared" si="25"/>
        <v>26</v>
      </c>
      <c r="G128" s="436">
        <f>VLOOKUP(C128,'LICH THI'!C:AA,14,0)</f>
        <v>1</v>
      </c>
      <c r="H128" s="436">
        <f t="shared" si="16"/>
        <v>1</v>
      </c>
      <c r="I128" s="436" t="str">
        <f t="shared" si="17"/>
        <v>Phạm Tiến Việt</v>
      </c>
      <c r="J128" s="436"/>
      <c r="K128" s="436">
        <f t="shared" si="18"/>
        <v>1</v>
      </c>
      <c r="L128" s="436" t="str">
        <f t="shared" si="19"/>
        <v>CC1LL01-CC-1</v>
      </c>
      <c r="M128" s="436">
        <f t="shared" si="20"/>
        <v>1</v>
      </c>
      <c r="N128" s="437">
        <f t="shared" si="26"/>
        <v>25</v>
      </c>
      <c r="O128" s="437"/>
      <c r="P128" s="430" t="str">
        <f t="shared" si="21"/>
        <v/>
      </c>
      <c r="U128" s="177">
        <v>4</v>
      </c>
      <c r="V128" s="177" t="s">
        <v>4574</v>
      </c>
      <c r="W128" s="177" t="s">
        <v>3210</v>
      </c>
      <c r="X128" s="177" t="s">
        <v>2996</v>
      </c>
      <c r="Y128" s="177" t="s">
        <v>4585</v>
      </c>
      <c r="Z128" s="177" t="s">
        <v>4576</v>
      </c>
      <c r="AA128" s="525" t="s">
        <v>4586</v>
      </c>
      <c r="AB128" s="399" t="str">
        <f t="shared" si="22"/>
        <v>CC1LL01</v>
      </c>
      <c r="AC128" s="399" t="str">
        <f t="shared" si="23"/>
        <v>CC1LL01-CC</v>
      </c>
      <c r="AD128" t="str">
        <f>Y128&amp;"-"&amp;VLOOKUP(AC128,'LICH THI'!C:AA,9,0)</f>
        <v>64CCCD3116-42469</v>
      </c>
      <c r="AE128">
        <f t="shared" si="24"/>
        <v>1</v>
      </c>
    </row>
    <row r="129" spans="1:31" x14ac:dyDescent="0.25">
      <c r="A129" s="436" t="str">
        <f t="shared" si="14"/>
        <v>CC1LL01-CC-26</v>
      </c>
      <c r="B129" s="436">
        <f>COUNTIF(AC$4:AC129,AC129)</f>
        <v>26</v>
      </c>
      <c r="C129" s="436" t="str">
        <f t="shared" si="15"/>
        <v>CC1LL01-CC</v>
      </c>
      <c r="D129" s="436">
        <f>VLOOKUP(C129,'LICH THI'!C:AA,12,0)</f>
        <v>26</v>
      </c>
      <c r="E129" s="436">
        <f>VLOOKUP(C129,'LICH THI'!C:AA,13,0)</f>
        <v>26</v>
      </c>
      <c r="F129" s="436">
        <f t="shared" si="25"/>
        <v>26</v>
      </c>
      <c r="G129" s="436">
        <f>VLOOKUP(C129,'LICH THI'!C:AA,14,0)</f>
        <v>1</v>
      </c>
      <c r="H129" s="436">
        <f t="shared" si="16"/>
        <v>1</v>
      </c>
      <c r="I129" s="436" t="str">
        <f t="shared" si="17"/>
        <v>Nguyễn Văn Vinh</v>
      </c>
      <c r="J129" s="436"/>
      <c r="K129" s="436">
        <f t="shared" si="18"/>
        <v>1</v>
      </c>
      <c r="L129" s="436" t="str">
        <f t="shared" si="19"/>
        <v>CC1LL01-CC-1</v>
      </c>
      <c r="M129" s="436">
        <f t="shared" si="20"/>
        <v>1</v>
      </c>
      <c r="N129" s="437">
        <f t="shared" si="26"/>
        <v>26</v>
      </c>
      <c r="O129" s="437"/>
      <c r="P129" s="430" t="str">
        <f t="shared" si="21"/>
        <v/>
      </c>
      <c r="U129" s="177">
        <v>26</v>
      </c>
      <c r="V129" s="177" t="s">
        <v>4629</v>
      </c>
      <c r="W129" s="177" t="s">
        <v>2741</v>
      </c>
      <c r="X129" s="177" t="s">
        <v>3099</v>
      </c>
      <c r="Y129" s="177" t="s">
        <v>4632</v>
      </c>
      <c r="Z129" s="177" t="s">
        <v>4576</v>
      </c>
      <c r="AA129" s="525" t="s">
        <v>3597</v>
      </c>
      <c r="AB129" s="399" t="str">
        <f t="shared" si="22"/>
        <v>CC1LL01</v>
      </c>
      <c r="AC129" s="399" t="str">
        <f t="shared" si="23"/>
        <v>CC1LL01-CC</v>
      </c>
      <c r="AD129" t="str">
        <f>Y129&amp;"-"&amp;VLOOKUP(AC129,'LICH THI'!C:AA,9,0)</f>
        <v>64CCVS3006-42469</v>
      </c>
      <c r="AE129">
        <f t="shared" si="24"/>
        <v>1</v>
      </c>
    </row>
    <row r="130" spans="1:31" x14ac:dyDescent="0.25">
      <c r="A130" s="436" t="str">
        <f t="shared" si="14"/>
        <v>CC1LL02-CC-1</v>
      </c>
      <c r="B130" s="436">
        <f>COUNTIF(AC$4:AC130,AC130)</f>
        <v>1</v>
      </c>
      <c r="C130" s="436" t="str">
        <f t="shared" si="15"/>
        <v>CC1LL02-CC</v>
      </c>
      <c r="D130" s="436">
        <f>VLOOKUP(C130,'LICH THI'!C:AA,12,0)</f>
        <v>25</v>
      </c>
      <c r="E130" s="436">
        <f>VLOOKUP(C130,'LICH THI'!C:AA,13,0)</f>
        <v>25</v>
      </c>
      <c r="F130" s="436">
        <f t="shared" si="25"/>
        <v>25</v>
      </c>
      <c r="G130" s="436">
        <f>VLOOKUP(C130,'LICH THI'!C:AA,14,0)</f>
        <v>1</v>
      </c>
      <c r="H130" s="436">
        <f t="shared" si="16"/>
        <v>1</v>
      </c>
      <c r="I130" s="436" t="str">
        <f t="shared" si="17"/>
        <v>Hồ Sỹ Anh</v>
      </c>
      <c r="J130" s="436"/>
      <c r="K130" s="436">
        <f t="shared" si="18"/>
        <v>1</v>
      </c>
      <c r="L130" s="436" t="str">
        <f t="shared" si="19"/>
        <v>CC1LL02-CC-1</v>
      </c>
      <c r="M130" s="436">
        <f t="shared" si="20"/>
        <v>2</v>
      </c>
      <c r="N130" s="437">
        <f t="shared" si="26"/>
        <v>25</v>
      </c>
      <c r="O130" s="437"/>
      <c r="P130" s="430" t="str">
        <f t="shared" si="21"/>
        <v/>
      </c>
      <c r="U130" s="177">
        <v>1</v>
      </c>
      <c r="V130" s="177" t="s">
        <v>4574</v>
      </c>
      <c r="W130" s="177" t="s">
        <v>4633</v>
      </c>
      <c r="X130" s="177" t="s">
        <v>2611</v>
      </c>
      <c r="Y130" s="177" t="s">
        <v>4634</v>
      </c>
      <c r="Z130" s="177" t="s">
        <v>6407</v>
      </c>
      <c r="AA130" s="525" t="s">
        <v>4636</v>
      </c>
      <c r="AB130" s="399" t="str">
        <f t="shared" si="22"/>
        <v>CC1LL02</v>
      </c>
      <c r="AC130" s="399" t="str">
        <f t="shared" si="23"/>
        <v>CC1LL02-CC</v>
      </c>
      <c r="AD130" t="str">
        <f>Y130&amp;"-"&amp;VLOOKUP(AC130,'LICH THI'!C:AA,9,0)</f>
        <v>64CCCD3014-42469</v>
      </c>
      <c r="AE130">
        <f t="shared" si="24"/>
        <v>1</v>
      </c>
    </row>
    <row r="131" spans="1:31" x14ac:dyDescent="0.25">
      <c r="A131" s="436" t="str">
        <f t="shared" si="14"/>
        <v>CC1LL02-CC-2</v>
      </c>
      <c r="B131" s="436">
        <f>COUNTIF(AC$4:AC131,AC131)</f>
        <v>2</v>
      </c>
      <c r="C131" s="436" t="str">
        <f t="shared" si="15"/>
        <v>CC1LL02-CC</v>
      </c>
      <c r="D131" s="436">
        <f>VLOOKUP(C131,'LICH THI'!C:AA,12,0)</f>
        <v>25</v>
      </c>
      <c r="E131" s="436">
        <f>VLOOKUP(C131,'LICH THI'!C:AA,13,0)</f>
        <v>25</v>
      </c>
      <c r="F131" s="436">
        <f t="shared" si="25"/>
        <v>25</v>
      </c>
      <c r="G131" s="436">
        <f>VLOOKUP(C131,'LICH THI'!C:AA,14,0)</f>
        <v>1</v>
      </c>
      <c r="H131" s="436">
        <f t="shared" si="16"/>
        <v>1</v>
      </c>
      <c r="I131" s="436" t="str">
        <f t="shared" si="17"/>
        <v>Nguyễn Tuấn Anh</v>
      </c>
      <c r="J131" s="436"/>
      <c r="K131" s="436">
        <f t="shared" si="18"/>
        <v>1</v>
      </c>
      <c r="L131" s="436" t="str">
        <f t="shared" si="19"/>
        <v>CC1LL02-CC-1</v>
      </c>
      <c r="M131" s="436">
        <f t="shared" si="20"/>
        <v>2</v>
      </c>
      <c r="N131" s="437">
        <f t="shared" si="26"/>
        <v>1</v>
      </c>
      <c r="O131" s="437"/>
      <c r="P131" s="430" t="str">
        <f t="shared" si="21"/>
        <v/>
      </c>
      <c r="U131" s="177">
        <v>19</v>
      </c>
      <c r="V131" s="177" t="s">
        <v>4615</v>
      </c>
      <c r="W131" s="177" t="s">
        <v>3475</v>
      </c>
      <c r="X131" s="177" t="s">
        <v>2611</v>
      </c>
      <c r="Y131" s="177" t="s">
        <v>4616</v>
      </c>
      <c r="Z131" s="177" t="s">
        <v>6407</v>
      </c>
      <c r="AA131" s="525" t="s">
        <v>3982</v>
      </c>
      <c r="AB131" s="399" t="str">
        <f t="shared" si="22"/>
        <v>CC1LL02</v>
      </c>
      <c r="AC131" s="399" t="str">
        <f t="shared" si="23"/>
        <v>CC1LL02-CC</v>
      </c>
      <c r="AD131" t="str">
        <f>Y131&amp;"-"&amp;VLOOKUP(AC131,'LICH THI'!C:AA,9,0)</f>
        <v>64CCOT3064-42469</v>
      </c>
      <c r="AE131">
        <f t="shared" si="24"/>
        <v>1</v>
      </c>
    </row>
    <row r="132" spans="1:31" x14ac:dyDescent="0.25">
      <c r="A132" s="436" t="str">
        <f t="shared" si="14"/>
        <v>CC1LL02-CC-3</v>
      </c>
      <c r="B132" s="436">
        <f>COUNTIF(AC$4:AC132,AC132)</f>
        <v>3</v>
      </c>
      <c r="C132" s="436" t="str">
        <f t="shared" si="15"/>
        <v>CC1LL02-CC</v>
      </c>
      <c r="D132" s="436">
        <f>VLOOKUP(C132,'LICH THI'!C:AA,12,0)</f>
        <v>25</v>
      </c>
      <c r="E132" s="436">
        <f>VLOOKUP(C132,'LICH THI'!C:AA,13,0)</f>
        <v>25</v>
      </c>
      <c r="F132" s="436">
        <f t="shared" si="25"/>
        <v>25</v>
      </c>
      <c r="G132" s="436">
        <f>VLOOKUP(C132,'LICH THI'!C:AA,14,0)</f>
        <v>1</v>
      </c>
      <c r="H132" s="436">
        <f t="shared" si="16"/>
        <v>1</v>
      </c>
      <c r="I132" s="436" t="str">
        <f t="shared" si="17"/>
        <v>Nguyễn Văn Báu</v>
      </c>
      <c r="J132" s="436"/>
      <c r="K132" s="436">
        <f t="shared" si="18"/>
        <v>1</v>
      </c>
      <c r="L132" s="436" t="str">
        <f t="shared" si="19"/>
        <v>CC1LL02-CC-1</v>
      </c>
      <c r="M132" s="436">
        <f t="shared" si="20"/>
        <v>2</v>
      </c>
      <c r="N132" s="437">
        <f t="shared" si="26"/>
        <v>2</v>
      </c>
      <c r="O132" s="437"/>
      <c r="P132" s="430" t="str">
        <f t="shared" si="21"/>
        <v/>
      </c>
      <c r="U132" s="177">
        <v>2</v>
      </c>
      <c r="V132" s="177" t="s">
        <v>4574</v>
      </c>
      <c r="W132" s="177" t="s">
        <v>2741</v>
      </c>
      <c r="X132" s="177" t="s">
        <v>6408</v>
      </c>
      <c r="Y132" s="177" t="s">
        <v>6409</v>
      </c>
      <c r="Z132" s="177" t="s">
        <v>6407</v>
      </c>
      <c r="AA132" s="525" t="s">
        <v>5588</v>
      </c>
      <c r="AB132" s="399" t="str">
        <f t="shared" si="22"/>
        <v>CC1LL02</v>
      </c>
      <c r="AC132" s="399" t="str">
        <f t="shared" si="23"/>
        <v>CC1LL02-CC</v>
      </c>
      <c r="AD132" t="str">
        <f>Y132&amp;"-"&amp;VLOOKUP(AC132,'LICH THI'!C:AA,9,0)</f>
        <v>64CCCD3011-42469</v>
      </c>
      <c r="AE132">
        <f t="shared" si="24"/>
        <v>1</v>
      </c>
    </row>
    <row r="133" spans="1:31" x14ac:dyDescent="0.25">
      <c r="A133" s="436" t="str">
        <f t="shared" ref="A133:A196" si="27">C133&amp;"-"&amp;B133</f>
        <v>CC1LL02-CC-4</v>
      </c>
      <c r="B133" s="436">
        <f>COUNTIF(AC$4:AC133,AC133)</f>
        <v>4</v>
      </c>
      <c r="C133" s="436" t="str">
        <f t="shared" ref="C133:C196" si="28">_CT_MaHP1</f>
        <v>CC1LL02-CC</v>
      </c>
      <c r="D133" s="436">
        <f>VLOOKUP(C133,'LICH THI'!C:AA,12,0)</f>
        <v>25</v>
      </c>
      <c r="E133" s="436">
        <f>VLOOKUP(C133,'LICH THI'!C:AA,13,0)</f>
        <v>25</v>
      </c>
      <c r="F133" s="436">
        <f t="shared" si="25"/>
        <v>25</v>
      </c>
      <c r="G133" s="436">
        <f>VLOOKUP(C133,'LICH THI'!C:AA,14,0)</f>
        <v>1</v>
      </c>
      <c r="H133" s="436">
        <f t="shared" ref="H133:H196" si="29">IF(E133=0,"",TRUNC((B133+E133-1)/E133))</f>
        <v>1</v>
      </c>
      <c r="I133" s="436" t="str">
        <f t="shared" ref="I133:I196" si="30">W133&amp;" "&amp;X133</f>
        <v>Nguyễn Minh Đức</v>
      </c>
      <c r="J133" s="436"/>
      <c r="K133" s="436">
        <f t="shared" ref="K133:K196" si="31">IF(G133=1,1,IF(H133&lt;G133,H133+1,1))</f>
        <v>1</v>
      </c>
      <c r="L133" s="436" t="str">
        <f t="shared" ref="L133:L196" si="32">C133&amp;"-"&amp;K133</f>
        <v>CC1LL02-CC-1</v>
      </c>
      <c r="M133" s="436">
        <f t="shared" ref="M133:M196" si="33">IF(E133=0,"",MOD(MID(C133,6,2),E133))</f>
        <v>2</v>
      </c>
      <c r="N133" s="437">
        <f t="shared" si="26"/>
        <v>3</v>
      </c>
      <c r="O133" s="437"/>
      <c r="P133" s="430" t="str">
        <f t="shared" ref="P133:P196" si="34">IF(MOD(20*O133,10)&lt;&gt;0,"SAI","")</f>
        <v/>
      </c>
      <c r="U133" s="177">
        <v>3</v>
      </c>
      <c r="V133" s="177" t="s">
        <v>4574</v>
      </c>
      <c r="W133" s="177" t="s">
        <v>2708</v>
      </c>
      <c r="X133" s="177" t="s">
        <v>2948</v>
      </c>
      <c r="Y133" s="177" t="s">
        <v>6410</v>
      </c>
      <c r="Z133" s="177" t="s">
        <v>6407</v>
      </c>
      <c r="AA133" s="525" t="s">
        <v>3255</v>
      </c>
      <c r="AB133" s="399" t="str">
        <f t="shared" ref="AB133:AB196" si="35">_CT_MaHP</f>
        <v>CC1LL02</v>
      </c>
      <c r="AC133" s="399" t="str">
        <f t="shared" ref="AC133:AC196" si="36">_CT_MaHe</f>
        <v>CC1LL02-CC</v>
      </c>
      <c r="AD133" t="str">
        <f>Y133&amp;"-"&amp;VLOOKUP(AC133,'LICH THI'!C:AA,9,0)</f>
        <v>64CCCD3123-42469</v>
      </c>
      <c r="AE133">
        <f t="shared" ref="AE133:AE196" si="37">COUNTIF(AD133,AD:AD)</f>
        <v>1</v>
      </c>
    </row>
    <row r="134" spans="1:31" x14ac:dyDescent="0.25">
      <c r="A134" s="436" t="str">
        <f t="shared" si="27"/>
        <v>CC1LL02-CC-5</v>
      </c>
      <c r="B134" s="436">
        <f>COUNTIF(AC$4:AC134,AC134)</f>
        <v>5</v>
      </c>
      <c r="C134" s="436" t="str">
        <f t="shared" si="28"/>
        <v>CC1LL02-CC</v>
      </c>
      <c r="D134" s="436">
        <f>VLOOKUP(C134,'LICH THI'!C:AA,12,0)</f>
        <v>25</v>
      </c>
      <c r="E134" s="436">
        <f>VLOOKUP(C134,'LICH THI'!C:AA,13,0)</f>
        <v>25</v>
      </c>
      <c r="F134" s="436">
        <f t="shared" ref="F134:F197" si="38">IF(G134="","",IF(G134=H134,D134-(H134-1)*E134,E134))</f>
        <v>25</v>
      </c>
      <c r="G134" s="436">
        <f>VLOOKUP(C134,'LICH THI'!C:AA,14,0)</f>
        <v>1</v>
      </c>
      <c r="H134" s="436">
        <f t="shared" si="29"/>
        <v>1</v>
      </c>
      <c r="I134" s="436" t="str">
        <f t="shared" si="30"/>
        <v>Nguyễn Văn Đức</v>
      </c>
      <c r="J134" s="436"/>
      <c r="K134" s="436">
        <f t="shared" si="31"/>
        <v>1</v>
      </c>
      <c r="L134" s="436" t="str">
        <f t="shared" si="32"/>
        <v>CC1LL02-CC-1</v>
      </c>
      <c r="M134" s="436">
        <f t="shared" si="33"/>
        <v>2</v>
      </c>
      <c r="N134" s="437">
        <f t="shared" ref="N134:N197" si="39">IF(F134=0,"",(K134-1)*$N$2+1+MOD(B134-M134,F134))</f>
        <v>4</v>
      </c>
      <c r="O134" s="437"/>
      <c r="P134" s="430" t="str">
        <f t="shared" si="34"/>
        <v/>
      </c>
      <c r="U134" s="177">
        <v>4</v>
      </c>
      <c r="V134" s="177" t="s">
        <v>4574</v>
      </c>
      <c r="W134" s="177" t="s">
        <v>2741</v>
      </c>
      <c r="X134" s="177" t="s">
        <v>2948</v>
      </c>
      <c r="Y134" s="177" t="s">
        <v>6411</v>
      </c>
      <c r="Z134" s="177" t="s">
        <v>6407</v>
      </c>
      <c r="AA134" s="525" t="s">
        <v>2861</v>
      </c>
      <c r="AB134" s="399" t="str">
        <f t="shared" si="35"/>
        <v>CC1LL02</v>
      </c>
      <c r="AC134" s="399" t="str">
        <f t="shared" si="36"/>
        <v>CC1LL02-CC</v>
      </c>
      <c r="AD134" t="str">
        <f>Y134&amp;"-"&amp;VLOOKUP(AC134,'LICH THI'!C:AA,9,0)</f>
        <v>64CCCD3022-42469</v>
      </c>
      <c r="AE134">
        <f t="shared" si="37"/>
        <v>1</v>
      </c>
    </row>
    <row r="135" spans="1:31" x14ac:dyDescent="0.25">
      <c r="A135" s="436" t="str">
        <f t="shared" si="27"/>
        <v>CC1LL02-CC-6</v>
      </c>
      <c r="B135" s="436">
        <f>COUNTIF(AC$4:AC135,AC135)</f>
        <v>6</v>
      </c>
      <c r="C135" s="436" t="str">
        <f t="shared" si="28"/>
        <v>CC1LL02-CC</v>
      </c>
      <c r="D135" s="436">
        <f>VLOOKUP(C135,'LICH THI'!C:AA,12,0)</f>
        <v>25</v>
      </c>
      <c r="E135" s="436">
        <f>VLOOKUP(C135,'LICH THI'!C:AA,13,0)</f>
        <v>25</v>
      </c>
      <c r="F135" s="436">
        <f t="shared" si="38"/>
        <v>25</v>
      </c>
      <c r="G135" s="436">
        <f>VLOOKUP(C135,'LICH THI'!C:AA,14,0)</f>
        <v>1</v>
      </c>
      <c r="H135" s="436">
        <f t="shared" si="29"/>
        <v>1</v>
      </c>
      <c r="I135" s="436" t="str">
        <f t="shared" si="30"/>
        <v>Trần Thanh Đức</v>
      </c>
      <c r="J135" s="436"/>
      <c r="K135" s="436">
        <f t="shared" si="31"/>
        <v>1</v>
      </c>
      <c r="L135" s="436" t="str">
        <f t="shared" si="32"/>
        <v>CC1LL02-CC-1</v>
      </c>
      <c r="M135" s="436">
        <f t="shared" si="33"/>
        <v>2</v>
      </c>
      <c r="N135" s="437">
        <f t="shared" si="39"/>
        <v>5</v>
      </c>
      <c r="O135" s="437"/>
      <c r="P135" s="430" t="str">
        <f t="shared" si="34"/>
        <v/>
      </c>
      <c r="U135" s="177">
        <v>9</v>
      </c>
      <c r="V135" s="177" t="s">
        <v>4587</v>
      </c>
      <c r="W135" s="177" t="s">
        <v>2852</v>
      </c>
      <c r="X135" s="177" t="s">
        <v>2948</v>
      </c>
      <c r="Y135" s="177" t="s">
        <v>4588</v>
      </c>
      <c r="Z135" s="177" t="s">
        <v>6407</v>
      </c>
      <c r="AA135" s="525" t="s">
        <v>4589</v>
      </c>
      <c r="AB135" s="399" t="str">
        <f t="shared" si="35"/>
        <v>CC1LL02</v>
      </c>
      <c r="AC135" s="399" t="str">
        <f t="shared" si="36"/>
        <v>CC1LL02-CC</v>
      </c>
      <c r="AD135" t="str">
        <f>Y135&amp;"-"&amp;VLOOKUP(AC135,'LICH THI'!C:AA,9,0)</f>
        <v>64CCCD3054-42469</v>
      </c>
      <c r="AE135">
        <f t="shared" si="37"/>
        <v>1</v>
      </c>
    </row>
    <row r="136" spans="1:31" x14ac:dyDescent="0.25">
      <c r="A136" s="436" t="str">
        <f t="shared" si="27"/>
        <v>CC1LL02-CC-7</v>
      </c>
      <c r="B136" s="436">
        <f>COUNTIF(AC$4:AC136,AC136)</f>
        <v>7</v>
      </c>
      <c r="C136" s="436" t="str">
        <f t="shared" si="28"/>
        <v>CC1LL02-CC</v>
      </c>
      <c r="D136" s="436">
        <f>VLOOKUP(C136,'LICH THI'!C:AA,12,0)</f>
        <v>25</v>
      </c>
      <c r="E136" s="436">
        <f>VLOOKUP(C136,'LICH THI'!C:AA,13,0)</f>
        <v>25</v>
      </c>
      <c r="F136" s="436">
        <f t="shared" si="38"/>
        <v>25</v>
      </c>
      <c r="G136" s="436">
        <f>VLOOKUP(C136,'LICH THI'!C:AA,14,0)</f>
        <v>1</v>
      </c>
      <c r="H136" s="436">
        <f t="shared" si="29"/>
        <v>1</v>
      </c>
      <c r="I136" s="436" t="str">
        <f t="shared" si="30"/>
        <v>Nguyễn Khắc Được</v>
      </c>
      <c r="J136" s="436"/>
      <c r="K136" s="436">
        <f t="shared" si="31"/>
        <v>1</v>
      </c>
      <c r="L136" s="436" t="str">
        <f t="shared" si="32"/>
        <v>CC1LL02-CC-1</v>
      </c>
      <c r="M136" s="436">
        <f t="shared" si="33"/>
        <v>2</v>
      </c>
      <c r="N136" s="437">
        <f t="shared" si="39"/>
        <v>6</v>
      </c>
      <c r="O136" s="437"/>
      <c r="P136" s="430" t="str">
        <f t="shared" si="34"/>
        <v/>
      </c>
      <c r="U136" s="177">
        <v>20</v>
      </c>
      <c r="V136" s="177" t="s">
        <v>4615</v>
      </c>
      <c r="W136" s="177" t="s">
        <v>3302</v>
      </c>
      <c r="X136" s="177" t="s">
        <v>4619</v>
      </c>
      <c r="Y136" s="177" t="s">
        <v>4620</v>
      </c>
      <c r="Z136" s="177" t="s">
        <v>6407</v>
      </c>
      <c r="AA136" s="525" t="s">
        <v>3006</v>
      </c>
      <c r="AB136" s="399" t="str">
        <f t="shared" si="35"/>
        <v>CC1LL02</v>
      </c>
      <c r="AC136" s="399" t="str">
        <f t="shared" si="36"/>
        <v>CC1LL02-CC</v>
      </c>
      <c r="AD136" t="str">
        <f>Y136&amp;"-"&amp;VLOOKUP(AC136,'LICH THI'!C:AA,9,0)</f>
        <v>64CCOT3074-42469</v>
      </c>
      <c r="AE136">
        <f t="shared" si="37"/>
        <v>1</v>
      </c>
    </row>
    <row r="137" spans="1:31" x14ac:dyDescent="0.25">
      <c r="A137" s="436" t="str">
        <f t="shared" si="27"/>
        <v>CC1LL02-CC-8</v>
      </c>
      <c r="B137" s="436">
        <f>COUNTIF(AC$4:AC137,AC137)</f>
        <v>8</v>
      </c>
      <c r="C137" s="436" t="str">
        <f t="shared" si="28"/>
        <v>CC1LL02-CC</v>
      </c>
      <c r="D137" s="436">
        <f>VLOOKUP(C137,'LICH THI'!C:AA,12,0)</f>
        <v>25</v>
      </c>
      <c r="E137" s="436">
        <f>VLOOKUP(C137,'LICH THI'!C:AA,13,0)</f>
        <v>25</v>
      </c>
      <c r="F137" s="436">
        <f t="shared" si="38"/>
        <v>25</v>
      </c>
      <c r="G137" s="436">
        <f>VLOOKUP(C137,'LICH THI'!C:AA,14,0)</f>
        <v>1</v>
      </c>
      <c r="H137" s="436">
        <f t="shared" si="29"/>
        <v>1</v>
      </c>
      <c r="I137" s="436" t="str">
        <f t="shared" si="30"/>
        <v>Nguyễn Hải Hiệp</v>
      </c>
      <c r="J137" s="436"/>
      <c r="K137" s="436">
        <f t="shared" si="31"/>
        <v>1</v>
      </c>
      <c r="L137" s="436" t="str">
        <f t="shared" si="32"/>
        <v>CC1LL02-CC-1</v>
      </c>
      <c r="M137" s="436">
        <f t="shared" si="33"/>
        <v>2</v>
      </c>
      <c r="N137" s="437">
        <f t="shared" si="39"/>
        <v>7</v>
      </c>
      <c r="O137" s="437"/>
      <c r="P137" s="430" t="str">
        <f t="shared" si="34"/>
        <v/>
      </c>
      <c r="U137" s="177">
        <v>10</v>
      </c>
      <c r="V137" s="177" t="s">
        <v>4587</v>
      </c>
      <c r="W137" s="177" t="s">
        <v>4705</v>
      </c>
      <c r="X137" s="177" t="s">
        <v>4886</v>
      </c>
      <c r="Y137" s="177" t="s">
        <v>6415</v>
      </c>
      <c r="Z137" s="177" t="s">
        <v>6407</v>
      </c>
      <c r="AA137" s="525" t="s">
        <v>2796</v>
      </c>
      <c r="AB137" s="399" t="str">
        <f t="shared" si="35"/>
        <v>CC1LL02</v>
      </c>
      <c r="AC137" s="399" t="str">
        <f t="shared" si="36"/>
        <v>CC1LL02-CC</v>
      </c>
      <c r="AD137" t="str">
        <f>Y137&amp;"-"&amp;VLOOKUP(AC137,'LICH THI'!C:AA,9,0)</f>
        <v>64CCCD3118-42469</v>
      </c>
      <c r="AE137">
        <f t="shared" si="37"/>
        <v>1</v>
      </c>
    </row>
    <row r="138" spans="1:31" x14ac:dyDescent="0.25">
      <c r="A138" s="436" t="str">
        <f t="shared" si="27"/>
        <v>CC1LL02-CC-9</v>
      </c>
      <c r="B138" s="436">
        <f>COUNTIF(AC$4:AC138,AC138)</f>
        <v>9</v>
      </c>
      <c r="C138" s="436" t="str">
        <f t="shared" si="28"/>
        <v>CC1LL02-CC</v>
      </c>
      <c r="D138" s="436">
        <f>VLOOKUP(C138,'LICH THI'!C:AA,12,0)</f>
        <v>25</v>
      </c>
      <c r="E138" s="436">
        <f>VLOOKUP(C138,'LICH THI'!C:AA,13,0)</f>
        <v>25</v>
      </c>
      <c r="F138" s="436">
        <f t="shared" si="38"/>
        <v>25</v>
      </c>
      <c r="G138" s="436">
        <f>VLOOKUP(C138,'LICH THI'!C:AA,14,0)</f>
        <v>1</v>
      </c>
      <c r="H138" s="436">
        <f t="shared" si="29"/>
        <v>1</v>
      </c>
      <c r="I138" s="436" t="str">
        <f t="shared" si="30"/>
        <v>Đặng Duy Hòa</v>
      </c>
      <c r="J138" s="436"/>
      <c r="K138" s="436">
        <f t="shared" si="31"/>
        <v>1</v>
      </c>
      <c r="L138" s="436" t="str">
        <f t="shared" si="32"/>
        <v>CC1LL02-CC-1</v>
      </c>
      <c r="M138" s="436">
        <f t="shared" si="33"/>
        <v>2</v>
      </c>
      <c r="N138" s="437">
        <f t="shared" si="39"/>
        <v>8</v>
      </c>
      <c r="O138" s="437"/>
      <c r="P138" s="430" t="str">
        <f t="shared" si="34"/>
        <v/>
      </c>
      <c r="U138" s="177">
        <v>21</v>
      </c>
      <c r="V138" s="177" t="s">
        <v>4615</v>
      </c>
      <c r="W138" s="177" t="s">
        <v>5519</v>
      </c>
      <c r="X138" s="177" t="s">
        <v>2660</v>
      </c>
      <c r="Y138" s="177" t="s">
        <v>6423</v>
      </c>
      <c r="Z138" s="177" t="s">
        <v>6407</v>
      </c>
      <c r="AA138" s="525" t="s">
        <v>3784</v>
      </c>
      <c r="AB138" s="399" t="str">
        <f t="shared" si="35"/>
        <v>CC1LL02</v>
      </c>
      <c r="AC138" s="399" t="str">
        <f t="shared" si="36"/>
        <v>CC1LL02-CC</v>
      </c>
      <c r="AD138" t="str">
        <f>Y138&amp;"-"&amp;VLOOKUP(AC138,'LICH THI'!C:AA,9,0)</f>
        <v>64CCOT3042-42469</v>
      </c>
      <c r="AE138">
        <f t="shared" si="37"/>
        <v>1</v>
      </c>
    </row>
    <row r="139" spans="1:31" x14ac:dyDescent="0.25">
      <c r="A139" s="436" t="str">
        <f t="shared" si="27"/>
        <v>CC1LL02-CC-10</v>
      </c>
      <c r="B139" s="436">
        <f>COUNTIF(AC$4:AC139,AC139)</f>
        <v>10</v>
      </c>
      <c r="C139" s="436" t="str">
        <f t="shared" si="28"/>
        <v>CC1LL02-CC</v>
      </c>
      <c r="D139" s="436">
        <f>VLOOKUP(C139,'LICH THI'!C:AA,12,0)</f>
        <v>25</v>
      </c>
      <c r="E139" s="436">
        <f>VLOOKUP(C139,'LICH THI'!C:AA,13,0)</f>
        <v>25</v>
      </c>
      <c r="F139" s="436">
        <f t="shared" si="38"/>
        <v>25</v>
      </c>
      <c r="G139" s="436">
        <f>VLOOKUP(C139,'LICH THI'!C:AA,14,0)</f>
        <v>1</v>
      </c>
      <c r="H139" s="436">
        <f t="shared" si="29"/>
        <v>1</v>
      </c>
      <c r="I139" s="436" t="str">
        <f t="shared" si="30"/>
        <v>Phạm Minh Hoàng</v>
      </c>
      <c r="J139" s="436"/>
      <c r="K139" s="436">
        <f t="shared" si="31"/>
        <v>1</v>
      </c>
      <c r="L139" s="436" t="str">
        <f t="shared" si="32"/>
        <v>CC1LL02-CC-1</v>
      </c>
      <c r="M139" s="436">
        <f t="shared" si="33"/>
        <v>2</v>
      </c>
      <c r="N139" s="437">
        <f t="shared" si="39"/>
        <v>9</v>
      </c>
      <c r="O139" s="437"/>
      <c r="P139" s="430" t="str">
        <f t="shared" si="34"/>
        <v/>
      </c>
      <c r="U139" s="177">
        <v>22</v>
      </c>
      <c r="V139" s="177" t="s">
        <v>4615</v>
      </c>
      <c r="W139" s="177" t="s">
        <v>2749</v>
      </c>
      <c r="X139" s="177" t="s">
        <v>2834</v>
      </c>
      <c r="Y139" s="177" t="s">
        <v>4622</v>
      </c>
      <c r="Z139" s="177" t="s">
        <v>6407</v>
      </c>
      <c r="AA139" s="525" t="s">
        <v>4623</v>
      </c>
      <c r="AB139" s="399" t="str">
        <f t="shared" si="35"/>
        <v>CC1LL02</v>
      </c>
      <c r="AC139" s="399" t="str">
        <f t="shared" si="36"/>
        <v>CC1LL02-CC</v>
      </c>
      <c r="AD139" t="str">
        <f>Y139&amp;"-"&amp;VLOOKUP(AC139,'LICH THI'!C:AA,9,0)</f>
        <v>64CCOT3006-42469</v>
      </c>
      <c r="AE139">
        <f t="shared" si="37"/>
        <v>1</v>
      </c>
    </row>
    <row r="140" spans="1:31" x14ac:dyDescent="0.25">
      <c r="A140" s="436" t="str">
        <f t="shared" si="27"/>
        <v>CC1LL02-CC-11</v>
      </c>
      <c r="B140" s="436">
        <f>COUNTIF(AC$4:AC140,AC140)</f>
        <v>11</v>
      </c>
      <c r="C140" s="436" t="str">
        <f t="shared" si="28"/>
        <v>CC1LL02-CC</v>
      </c>
      <c r="D140" s="436">
        <f>VLOOKUP(C140,'LICH THI'!C:AA,12,0)</f>
        <v>25</v>
      </c>
      <c r="E140" s="436">
        <f>VLOOKUP(C140,'LICH THI'!C:AA,13,0)</f>
        <v>25</v>
      </c>
      <c r="F140" s="436">
        <f t="shared" si="38"/>
        <v>25</v>
      </c>
      <c r="G140" s="436">
        <f>VLOOKUP(C140,'LICH THI'!C:AA,14,0)</f>
        <v>1</v>
      </c>
      <c r="H140" s="436">
        <f t="shared" si="29"/>
        <v>1</v>
      </c>
      <c r="I140" s="436" t="str">
        <f t="shared" si="30"/>
        <v>Tống Văn Hoạt</v>
      </c>
      <c r="J140" s="436"/>
      <c r="K140" s="436">
        <f t="shared" si="31"/>
        <v>1</v>
      </c>
      <c r="L140" s="436" t="str">
        <f t="shared" si="32"/>
        <v>CC1LL02-CC-1</v>
      </c>
      <c r="M140" s="436">
        <f t="shared" si="33"/>
        <v>2</v>
      </c>
      <c r="N140" s="437">
        <f t="shared" si="39"/>
        <v>10</v>
      </c>
      <c r="O140" s="437"/>
      <c r="P140" s="430" t="str">
        <f t="shared" si="34"/>
        <v/>
      </c>
      <c r="U140" s="177">
        <v>23</v>
      </c>
      <c r="V140" s="177" t="s">
        <v>4615</v>
      </c>
      <c r="W140" s="177" t="s">
        <v>2753</v>
      </c>
      <c r="X140" s="177" t="s">
        <v>6424</v>
      </c>
      <c r="Y140" s="177" t="s">
        <v>6425</v>
      </c>
      <c r="Z140" s="177" t="s">
        <v>6407</v>
      </c>
      <c r="AA140" s="525" t="s">
        <v>6426</v>
      </c>
      <c r="AB140" s="399" t="str">
        <f t="shared" si="35"/>
        <v>CC1LL02</v>
      </c>
      <c r="AC140" s="399" t="str">
        <f t="shared" si="36"/>
        <v>CC1LL02-CC</v>
      </c>
      <c r="AD140" t="str">
        <f>Y140&amp;"-"&amp;VLOOKUP(AC140,'LICH THI'!C:AA,9,0)</f>
        <v>64CCOT3036-42469</v>
      </c>
      <c r="AE140">
        <f t="shared" si="37"/>
        <v>1</v>
      </c>
    </row>
    <row r="141" spans="1:31" x14ac:dyDescent="0.25">
      <c r="A141" s="436" t="str">
        <f t="shared" si="27"/>
        <v>CC1LL02-CC-12</v>
      </c>
      <c r="B141" s="436">
        <f>COUNTIF(AC$4:AC141,AC141)</f>
        <v>12</v>
      </c>
      <c r="C141" s="436" t="str">
        <f t="shared" si="28"/>
        <v>CC1LL02-CC</v>
      </c>
      <c r="D141" s="436">
        <f>VLOOKUP(C141,'LICH THI'!C:AA,12,0)</f>
        <v>25</v>
      </c>
      <c r="E141" s="436">
        <f>VLOOKUP(C141,'LICH THI'!C:AA,13,0)</f>
        <v>25</v>
      </c>
      <c r="F141" s="436">
        <f t="shared" si="38"/>
        <v>25</v>
      </c>
      <c r="G141" s="436">
        <f>VLOOKUP(C141,'LICH THI'!C:AA,14,0)</f>
        <v>1</v>
      </c>
      <c r="H141" s="436">
        <f t="shared" si="29"/>
        <v>1</v>
      </c>
      <c r="I141" s="436" t="str">
        <f t="shared" si="30"/>
        <v>Nguyễn Đình Lâm</v>
      </c>
      <c r="J141" s="436"/>
      <c r="K141" s="436">
        <f t="shared" si="31"/>
        <v>1</v>
      </c>
      <c r="L141" s="436" t="str">
        <f t="shared" si="32"/>
        <v>CC1LL02-CC-1</v>
      </c>
      <c r="M141" s="436">
        <f t="shared" si="33"/>
        <v>2</v>
      </c>
      <c r="N141" s="437">
        <f t="shared" si="39"/>
        <v>11</v>
      </c>
      <c r="O141" s="437"/>
      <c r="P141" s="430" t="str">
        <f t="shared" si="34"/>
        <v/>
      </c>
      <c r="U141" s="177">
        <v>5</v>
      </c>
      <c r="V141" s="177" t="s">
        <v>4574</v>
      </c>
      <c r="W141" s="177" t="s">
        <v>2780</v>
      </c>
      <c r="X141" s="177" t="s">
        <v>2884</v>
      </c>
      <c r="Y141" s="177" t="s">
        <v>6412</v>
      </c>
      <c r="Z141" s="177" t="s">
        <v>6407</v>
      </c>
      <c r="AA141" s="525" t="s">
        <v>5381</v>
      </c>
      <c r="AB141" s="399" t="str">
        <f t="shared" si="35"/>
        <v>CC1LL02</v>
      </c>
      <c r="AC141" s="399" t="str">
        <f t="shared" si="36"/>
        <v>CC1LL02-CC</v>
      </c>
      <c r="AD141" t="str">
        <f>Y141&amp;"-"&amp;VLOOKUP(AC141,'LICH THI'!C:AA,9,0)</f>
        <v>64CCCD3051-42469</v>
      </c>
      <c r="AE141">
        <f t="shared" si="37"/>
        <v>1</v>
      </c>
    </row>
    <row r="142" spans="1:31" x14ac:dyDescent="0.25">
      <c r="A142" s="436" t="str">
        <f t="shared" si="27"/>
        <v>CC1LL02-CC-13</v>
      </c>
      <c r="B142" s="436">
        <f>COUNTIF(AC$4:AC142,AC142)</f>
        <v>13</v>
      </c>
      <c r="C142" s="436" t="str">
        <f t="shared" si="28"/>
        <v>CC1LL02-CC</v>
      </c>
      <c r="D142" s="436">
        <f>VLOOKUP(C142,'LICH THI'!C:AA,12,0)</f>
        <v>25</v>
      </c>
      <c r="E142" s="436">
        <f>VLOOKUP(C142,'LICH THI'!C:AA,13,0)</f>
        <v>25</v>
      </c>
      <c r="F142" s="436">
        <f t="shared" si="38"/>
        <v>25</v>
      </c>
      <c r="G142" s="436">
        <f>VLOOKUP(C142,'LICH THI'!C:AA,14,0)</f>
        <v>1</v>
      </c>
      <c r="H142" s="436">
        <f t="shared" si="29"/>
        <v>1</v>
      </c>
      <c r="I142" s="436" t="str">
        <f t="shared" si="30"/>
        <v>Ngô Trí Lễ</v>
      </c>
      <c r="J142" s="436"/>
      <c r="K142" s="436">
        <f t="shared" si="31"/>
        <v>1</v>
      </c>
      <c r="L142" s="436" t="str">
        <f t="shared" si="32"/>
        <v>CC1LL02-CC-1</v>
      </c>
      <c r="M142" s="436">
        <f t="shared" si="33"/>
        <v>2</v>
      </c>
      <c r="N142" s="437">
        <f t="shared" si="39"/>
        <v>12</v>
      </c>
      <c r="O142" s="437"/>
      <c r="P142" s="430" t="str">
        <f t="shared" si="34"/>
        <v/>
      </c>
      <c r="U142" s="177">
        <v>11</v>
      </c>
      <c r="V142" s="177" t="s">
        <v>4587</v>
      </c>
      <c r="W142" s="177" t="s">
        <v>5489</v>
      </c>
      <c r="X142" s="177" t="s">
        <v>6416</v>
      </c>
      <c r="Y142" s="177" t="s">
        <v>6417</v>
      </c>
      <c r="Z142" s="177" t="s">
        <v>6407</v>
      </c>
      <c r="AA142" s="525" t="s">
        <v>2867</v>
      </c>
      <c r="AB142" s="399" t="str">
        <f t="shared" si="35"/>
        <v>CC1LL02</v>
      </c>
      <c r="AC142" s="399" t="str">
        <f t="shared" si="36"/>
        <v>CC1LL02-CC</v>
      </c>
      <c r="AD142" t="str">
        <f>Y142&amp;"-"&amp;VLOOKUP(AC142,'LICH THI'!C:AA,9,0)</f>
        <v>64CCCD3115-42469</v>
      </c>
      <c r="AE142">
        <f t="shared" si="37"/>
        <v>1</v>
      </c>
    </row>
    <row r="143" spans="1:31" x14ac:dyDescent="0.25">
      <c r="A143" s="436" t="str">
        <f t="shared" si="27"/>
        <v>CC1LL02-CC-14</v>
      </c>
      <c r="B143" s="436">
        <f>COUNTIF(AC$4:AC143,AC143)</f>
        <v>14</v>
      </c>
      <c r="C143" s="436" t="str">
        <f t="shared" si="28"/>
        <v>CC1LL02-CC</v>
      </c>
      <c r="D143" s="436">
        <f>VLOOKUP(C143,'LICH THI'!C:AA,12,0)</f>
        <v>25</v>
      </c>
      <c r="E143" s="436">
        <f>VLOOKUP(C143,'LICH THI'!C:AA,13,0)</f>
        <v>25</v>
      </c>
      <c r="F143" s="436">
        <f t="shared" si="38"/>
        <v>25</v>
      </c>
      <c r="G143" s="436">
        <f>VLOOKUP(C143,'LICH THI'!C:AA,14,0)</f>
        <v>1</v>
      </c>
      <c r="H143" s="436">
        <f t="shared" si="29"/>
        <v>1</v>
      </c>
      <c r="I143" s="436" t="str">
        <f t="shared" si="30"/>
        <v>Quách Mạnh Linh</v>
      </c>
      <c r="J143" s="436"/>
      <c r="K143" s="436">
        <f t="shared" si="31"/>
        <v>1</v>
      </c>
      <c r="L143" s="436" t="str">
        <f t="shared" si="32"/>
        <v>CC1LL02-CC-1</v>
      </c>
      <c r="M143" s="436">
        <f t="shared" si="33"/>
        <v>2</v>
      </c>
      <c r="N143" s="437">
        <f t="shared" si="39"/>
        <v>13</v>
      </c>
      <c r="O143" s="437"/>
      <c r="P143" s="430" t="str">
        <f t="shared" si="34"/>
        <v/>
      </c>
      <c r="U143" s="177">
        <v>6</v>
      </c>
      <c r="V143" s="177" t="s">
        <v>4574</v>
      </c>
      <c r="W143" s="177" t="s">
        <v>6413</v>
      </c>
      <c r="X143" s="177" t="s">
        <v>2670</v>
      </c>
      <c r="Y143" s="177" t="s">
        <v>6414</v>
      </c>
      <c r="Z143" s="177" t="s">
        <v>6407</v>
      </c>
      <c r="AA143" s="525" t="s">
        <v>4718</v>
      </c>
      <c r="AB143" s="399" t="str">
        <f t="shared" si="35"/>
        <v>CC1LL02</v>
      </c>
      <c r="AC143" s="399" t="str">
        <f t="shared" si="36"/>
        <v>CC1LL02-CC</v>
      </c>
      <c r="AD143" t="str">
        <f>Y143&amp;"-"&amp;VLOOKUP(AC143,'LICH THI'!C:AA,9,0)</f>
        <v>64CCCD3030-42469</v>
      </c>
      <c r="AE143">
        <f t="shared" si="37"/>
        <v>1</v>
      </c>
    </row>
    <row r="144" spans="1:31" x14ac:dyDescent="0.25">
      <c r="A144" s="436" t="str">
        <f t="shared" si="27"/>
        <v>CC1LL02-CC-15</v>
      </c>
      <c r="B144" s="436">
        <f>COUNTIF(AC$4:AC144,AC144)</f>
        <v>15</v>
      </c>
      <c r="C144" s="436" t="str">
        <f t="shared" si="28"/>
        <v>CC1LL02-CC</v>
      </c>
      <c r="D144" s="436">
        <f>VLOOKUP(C144,'LICH THI'!C:AA,12,0)</f>
        <v>25</v>
      </c>
      <c r="E144" s="436">
        <f>VLOOKUP(C144,'LICH THI'!C:AA,13,0)</f>
        <v>25</v>
      </c>
      <c r="F144" s="436">
        <f t="shared" si="38"/>
        <v>25</v>
      </c>
      <c r="G144" s="436">
        <f>VLOOKUP(C144,'LICH THI'!C:AA,14,0)</f>
        <v>1</v>
      </c>
      <c r="H144" s="436">
        <f t="shared" si="29"/>
        <v>1</v>
      </c>
      <c r="I144" s="436" t="str">
        <f t="shared" si="30"/>
        <v>Nguyễn Duy Lợi</v>
      </c>
      <c r="J144" s="436"/>
      <c r="K144" s="436">
        <f t="shared" si="31"/>
        <v>1</v>
      </c>
      <c r="L144" s="436" t="str">
        <f t="shared" si="32"/>
        <v>CC1LL02-CC-1</v>
      </c>
      <c r="M144" s="436">
        <f t="shared" si="33"/>
        <v>2</v>
      </c>
      <c r="N144" s="437">
        <f t="shared" si="39"/>
        <v>14</v>
      </c>
      <c r="O144" s="437"/>
      <c r="P144" s="430" t="str">
        <f t="shared" si="34"/>
        <v/>
      </c>
      <c r="U144" s="177">
        <v>12</v>
      </c>
      <c r="V144" s="177" t="s">
        <v>4587</v>
      </c>
      <c r="W144" s="177" t="s">
        <v>2969</v>
      </c>
      <c r="X144" s="177" t="s">
        <v>4940</v>
      </c>
      <c r="Y144" s="177" t="s">
        <v>6418</v>
      </c>
      <c r="Z144" s="177" t="s">
        <v>6407</v>
      </c>
      <c r="AA144" s="525" t="s">
        <v>6419</v>
      </c>
      <c r="AB144" s="399" t="str">
        <f t="shared" si="35"/>
        <v>CC1LL02</v>
      </c>
      <c r="AC144" s="399" t="str">
        <f t="shared" si="36"/>
        <v>CC1LL02-CC</v>
      </c>
      <c r="AD144" t="str">
        <f>Y144&amp;"-"&amp;VLOOKUP(AC144,'LICH THI'!C:AA,9,0)</f>
        <v>64CCCD3086-42469</v>
      </c>
      <c r="AE144">
        <f t="shared" si="37"/>
        <v>1</v>
      </c>
    </row>
    <row r="145" spans="1:31" x14ac:dyDescent="0.25">
      <c r="A145" s="436" t="str">
        <f t="shared" si="27"/>
        <v>CC1LL02-CC-16</v>
      </c>
      <c r="B145" s="436">
        <f>COUNTIF(AC$4:AC145,AC145)</f>
        <v>16</v>
      </c>
      <c r="C145" s="436" t="str">
        <f t="shared" si="28"/>
        <v>CC1LL02-CC</v>
      </c>
      <c r="D145" s="436">
        <f>VLOOKUP(C145,'LICH THI'!C:AA,12,0)</f>
        <v>25</v>
      </c>
      <c r="E145" s="436">
        <f>VLOOKUP(C145,'LICH THI'!C:AA,13,0)</f>
        <v>25</v>
      </c>
      <c r="F145" s="436">
        <f t="shared" si="38"/>
        <v>25</v>
      </c>
      <c r="G145" s="436">
        <f>VLOOKUP(C145,'LICH THI'!C:AA,14,0)</f>
        <v>1</v>
      </c>
      <c r="H145" s="436">
        <f t="shared" si="29"/>
        <v>1</v>
      </c>
      <c r="I145" s="436" t="str">
        <f t="shared" si="30"/>
        <v>Nguyễn Đức Lưu</v>
      </c>
      <c r="J145" s="436"/>
      <c r="K145" s="436">
        <f t="shared" si="31"/>
        <v>1</v>
      </c>
      <c r="L145" s="436" t="str">
        <f t="shared" si="32"/>
        <v>CC1LL02-CC-1</v>
      </c>
      <c r="M145" s="436">
        <f t="shared" si="33"/>
        <v>2</v>
      </c>
      <c r="N145" s="437">
        <f t="shared" si="39"/>
        <v>15</v>
      </c>
      <c r="O145" s="437"/>
      <c r="P145" s="430" t="str">
        <f t="shared" si="34"/>
        <v/>
      </c>
      <c r="U145" s="177">
        <v>13</v>
      </c>
      <c r="V145" s="177" t="s">
        <v>4587</v>
      </c>
      <c r="W145" s="177" t="s">
        <v>3103</v>
      </c>
      <c r="X145" s="177" t="s">
        <v>4591</v>
      </c>
      <c r="Y145" s="177" t="s">
        <v>4592</v>
      </c>
      <c r="Z145" s="177" t="s">
        <v>6407</v>
      </c>
      <c r="AA145" s="525" t="s">
        <v>4593</v>
      </c>
      <c r="AB145" s="399" t="str">
        <f t="shared" si="35"/>
        <v>CC1LL02</v>
      </c>
      <c r="AC145" s="399" t="str">
        <f t="shared" si="36"/>
        <v>CC1LL02-CC</v>
      </c>
      <c r="AD145" t="str">
        <f>Y145&amp;"-"&amp;VLOOKUP(AC145,'LICH THI'!C:AA,9,0)</f>
        <v>64CCDD3014-42469</v>
      </c>
      <c r="AE145">
        <f t="shared" si="37"/>
        <v>1</v>
      </c>
    </row>
    <row r="146" spans="1:31" x14ac:dyDescent="0.25">
      <c r="A146" s="436" t="str">
        <f t="shared" si="27"/>
        <v>CC1LL02-CC-17</v>
      </c>
      <c r="B146" s="436">
        <f>COUNTIF(AC$4:AC146,AC146)</f>
        <v>17</v>
      </c>
      <c r="C146" s="436" t="str">
        <f t="shared" si="28"/>
        <v>CC1LL02-CC</v>
      </c>
      <c r="D146" s="436">
        <f>VLOOKUP(C146,'LICH THI'!C:AA,12,0)</f>
        <v>25</v>
      </c>
      <c r="E146" s="436">
        <f>VLOOKUP(C146,'LICH THI'!C:AA,13,0)</f>
        <v>25</v>
      </c>
      <c r="F146" s="436">
        <f t="shared" si="38"/>
        <v>25</v>
      </c>
      <c r="G146" s="436">
        <f>VLOOKUP(C146,'LICH THI'!C:AA,14,0)</f>
        <v>1</v>
      </c>
      <c r="H146" s="436">
        <f t="shared" si="29"/>
        <v>1</v>
      </c>
      <c r="I146" s="436" t="str">
        <f t="shared" si="30"/>
        <v>Trần Văn Quyết</v>
      </c>
      <c r="J146" s="436"/>
      <c r="K146" s="436">
        <f t="shared" si="31"/>
        <v>1</v>
      </c>
      <c r="L146" s="436" t="str">
        <f t="shared" si="32"/>
        <v>CC1LL02-CC-1</v>
      </c>
      <c r="M146" s="436">
        <f t="shared" si="33"/>
        <v>2</v>
      </c>
      <c r="N146" s="437">
        <f t="shared" si="39"/>
        <v>16</v>
      </c>
      <c r="O146" s="437"/>
      <c r="P146" s="430" t="str">
        <f t="shared" si="34"/>
        <v/>
      </c>
      <c r="U146" s="177">
        <v>14</v>
      </c>
      <c r="V146" s="177" t="s">
        <v>4587</v>
      </c>
      <c r="W146" s="177" t="s">
        <v>2757</v>
      </c>
      <c r="X146" s="177" t="s">
        <v>3646</v>
      </c>
      <c r="Y146" s="177" t="s">
        <v>4594</v>
      </c>
      <c r="Z146" s="177" t="s">
        <v>6407</v>
      </c>
      <c r="AA146" s="525" t="s">
        <v>4595</v>
      </c>
      <c r="AB146" s="399" t="str">
        <f t="shared" si="35"/>
        <v>CC1LL02</v>
      </c>
      <c r="AC146" s="399" t="str">
        <f t="shared" si="36"/>
        <v>CC1LL02-CC</v>
      </c>
      <c r="AD146" t="str">
        <f>Y146&amp;"-"&amp;VLOOKUP(AC146,'LICH THI'!C:AA,9,0)</f>
        <v>64CCCD3113-42469</v>
      </c>
      <c r="AE146">
        <f t="shared" si="37"/>
        <v>1</v>
      </c>
    </row>
    <row r="147" spans="1:31" x14ac:dyDescent="0.25">
      <c r="A147" s="436" t="str">
        <f t="shared" si="27"/>
        <v>CC1LL02-CC-18</v>
      </c>
      <c r="B147" s="436">
        <f>COUNTIF(AC$4:AC147,AC147)</f>
        <v>18</v>
      </c>
      <c r="C147" s="436" t="str">
        <f t="shared" si="28"/>
        <v>CC1LL02-CC</v>
      </c>
      <c r="D147" s="436">
        <f>VLOOKUP(C147,'LICH THI'!C:AA,12,0)</f>
        <v>25</v>
      </c>
      <c r="E147" s="436">
        <f>VLOOKUP(C147,'LICH THI'!C:AA,13,0)</f>
        <v>25</v>
      </c>
      <c r="F147" s="436">
        <f t="shared" si="38"/>
        <v>25</v>
      </c>
      <c r="G147" s="436">
        <f>VLOOKUP(C147,'LICH THI'!C:AA,14,0)</f>
        <v>1</v>
      </c>
      <c r="H147" s="436">
        <f t="shared" si="29"/>
        <v>1</v>
      </c>
      <c r="I147" s="436" t="str">
        <f t="shared" si="30"/>
        <v>Nguyễn Đắc Tuấn</v>
      </c>
      <c r="J147" s="436"/>
      <c r="K147" s="436">
        <f t="shared" si="31"/>
        <v>1</v>
      </c>
      <c r="L147" s="436" t="str">
        <f t="shared" si="32"/>
        <v>CC1LL02-CC-1</v>
      </c>
      <c r="M147" s="436">
        <f t="shared" si="33"/>
        <v>2</v>
      </c>
      <c r="N147" s="437">
        <f t="shared" si="39"/>
        <v>17</v>
      </c>
      <c r="O147" s="437"/>
      <c r="P147" s="430" t="str">
        <f t="shared" si="34"/>
        <v/>
      </c>
      <c r="U147" s="177">
        <v>15</v>
      </c>
      <c r="V147" s="177" t="s">
        <v>4587</v>
      </c>
      <c r="W147" s="177" t="s">
        <v>3997</v>
      </c>
      <c r="X147" s="177" t="s">
        <v>2721</v>
      </c>
      <c r="Y147" s="177" t="s">
        <v>6420</v>
      </c>
      <c r="Z147" s="177" t="s">
        <v>6407</v>
      </c>
      <c r="AA147" s="525" t="s">
        <v>5829</v>
      </c>
      <c r="AB147" s="399" t="str">
        <f t="shared" si="35"/>
        <v>CC1LL02</v>
      </c>
      <c r="AC147" s="399" t="str">
        <f t="shared" si="36"/>
        <v>CC1LL02-CC</v>
      </c>
      <c r="AD147" t="str">
        <f>Y147&amp;"-"&amp;VLOOKUP(AC147,'LICH THI'!C:AA,9,0)</f>
        <v>64CCCD3091-42469</v>
      </c>
      <c r="AE147">
        <f t="shared" si="37"/>
        <v>1</v>
      </c>
    </row>
    <row r="148" spans="1:31" x14ac:dyDescent="0.25">
      <c r="A148" s="436" t="str">
        <f t="shared" si="27"/>
        <v>CC1LL02-CC-19</v>
      </c>
      <c r="B148" s="436">
        <f>COUNTIF(AC$4:AC148,AC148)</f>
        <v>19</v>
      </c>
      <c r="C148" s="436" t="str">
        <f t="shared" si="28"/>
        <v>CC1LL02-CC</v>
      </c>
      <c r="D148" s="436">
        <f>VLOOKUP(C148,'LICH THI'!C:AA,12,0)</f>
        <v>25</v>
      </c>
      <c r="E148" s="436">
        <f>VLOOKUP(C148,'LICH THI'!C:AA,13,0)</f>
        <v>25</v>
      </c>
      <c r="F148" s="436">
        <f t="shared" si="38"/>
        <v>25</v>
      </c>
      <c r="G148" s="436">
        <f>VLOOKUP(C148,'LICH THI'!C:AA,14,0)</f>
        <v>1</v>
      </c>
      <c r="H148" s="436">
        <f t="shared" si="29"/>
        <v>1</v>
      </c>
      <c r="I148" s="436" t="str">
        <f t="shared" si="30"/>
        <v>Nguyễn Hữu Tuấn</v>
      </c>
      <c r="J148" s="436"/>
      <c r="K148" s="436">
        <f t="shared" si="31"/>
        <v>1</v>
      </c>
      <c r="L148" s="436" t="str">
        <f t="shared" si="32"/>
        <v>CC1LL02-CC-1</v>
      </c>
      <c r="M148" s="436">
        <f t="shared" si="33"/>
        <v>2</v>
      </c>
      <c r="N148" s="437">
        <f t="shared" si="39"/>
        <v>18</v>
      </c>
      <c r="O148" s="437"/>
      <c r="P148" s="430" t="str">
        <f t="shared" si="34"/>
        <v/>
      </c>
      <c r="U148" s="177">
        <v>16</v>
      </c>
      <c r="V148" s="177" t="s">
        <v>4587</v>
      </c>
      <c r="W148" s="177" t="s">
        <v>3326</v>
      </c>
      <c r="X148" s="177" t="s">
        <v>2721</v>
      </c>
      <c r="Y148" s="177" t="s">
        <v>6421</v>
      </c>
      <c r="Z148" s="177" t="s">
        <v>6407</v>
      </c>
      <c r="AA148" s="525" t="s">
        <v>5202</v>
      </c>
      <c r="AB148" s="399" t="str">
        <f t="shared" si="35"/>
        <v>CC1LL02</v>
      </c>
      <c r="AC148" s="399" t="str">
        <f t="shared" si="36"/>
        <v>CC1LL02-CC</v>
      </c>
      <c r="AD148" t="str">
        <f>Y148&amp;"-"&amp;VLOOKUP(AC148,'LICH THI'!C:AA,9,0)</f>
        <v>64CCCD3065-42469</v>
      </c>
      <c r="AE148">
        <f t="shared" si="37"/>
        <v>1</v>
      </c>
    </row>
    <row r="149" spans="1:31" x14ac:dyDescent="0.25">
      <c r="A149" s="436" t="str">
        <f t="shared" si="27"/>
        <v>CC1LL02-CC-20</v>
      </c>
      <c r="B149" s="436">
        <f>COUNTIF(AC$4:AC149,AC149)</f>
        <v>20</v>
      </c>
      <c r="C149" s="436" t="str">
        <f t="shared" si="28"/>
        <v>CC1LL02-CC</v>
      </c>
      <c r="D149" s="436">
        <f>VLOOKUP(C149,'LICH THI'!C:AA,12,0)</f>
        <v>25</v>
      </c>
      <c r="E149" s="436">
        <f>VLOOKUP(C149,'LICH THI'!C:AA,13,0)</f>
        <v>25</v>
      </c>
      <c r="F149" s="436">
        <f t="shared" si="38"/>
        <v>25</v>
      </c>
      <c r="G149" s="436">
        <f>VLOOKUP(C149,'LICH THI'!C:AA,14,0)</f>
        <v>1</v>
      </c>
      <c r="H149" s="436">
        <f t="shared" si="29"/>
        <v>1</v>
      </c>
      <c r="I149" s="436" t="str">
        <f t="shared" si="30"/>
        <v>Nguyễn Đình Tùng</v>
      </c>
      <c r="J149" s="436"/>
      <c r="K149" s="436">
        <f t="shared" si="31"/>
        <v>1</v>
      </c>
      <c r="L149" s="436" t="str">
        <f t="shared" si="32"/>
        <v>CC1LL02-CC-1</v>
      </c>
      <c r="M149" s="436">
        <f t="shared" si="33"/>
        <v>2</v>
      </c>
      <c r="N149" s="437">
        <f t="shared" si="39"/>
        <v>19</v>
      </c>
      <c r="O149" s="437"/>
      <c r="P149" s="430" t="str">
        <f t="shared" si="34"/>
        <v/>
      </c>
      <c r="U149" s="177">
        <v>17</v>
      </c>
      <c r="V149" s="177" t="s">
        <v>4587</v>
      </c>
      <c r="W149" s="177" t="s">
        <v>2780</v>
      </c>
      <c r="X149" s="177" t="s">
        <v>3274</v>
      </c>
      <c r="Y149" s="177" t="s">
        <v>6422</v>
      </c>
      <c r="Z149" s="177" t="s">
        <v>6407</v>
      </c>
      <c r="AA149" s="525" t="s">
        <v>3850</v>
      </c>
      <c r="AB149" s="399" t="str">
        <f t="shared" si="35"/>
        <v>CC1LL02</v>
      </c>
      <c r="AC149" s="399" t="str">
        <f t="shared" si="36"/>
        <v>CC1LL02-CC</v>
      </c>
      <c r="AD149" t="str">
        <f>Y149&amp;"-"&amp;VLOOKUP(AC149,'LICH THI'!C:AA,9,0)</f>
        <v>64CCCD3087-42469</v>
      </c>
      <c r="AE149">
        <f t="shared" si="37"/>
        <v>1</v>
      </c>
    </row>
    <row r="150" spans="1:31" x14ac:dyDescent="0.25">
      <c r="A150" s="436" t="str">
        <f t="shared" si="27"/>
        <v>CC1LL02-CC-21</v>
      </c>
      <c r="B150" s="436">
        <f>COUNTIF(AC$4:AC150,AC150)</f>
        <v>21</v>
      </c>
      <c r="C150" s="436" t="str">
        <f t="shared" si="28"/>
        <v>CC1LL02-CC</v>
      </c>
      <c r="D150" s="436">
        <f>VLOOKUP(C150,'LICH THI'!C:AA,12,0)</f>
        <v>25</v>
      </c>
      <c r="E150" s="436">
        <f>VLOOKUP(C150,'LICH THI'!C:AA,13,0)</f>
        <v>25</v>
      </c>
      <c r="F150" s="436">
        <f t="shared" si="38"/>
        <v>25</v>
      </c>
      <c r="G150" s="436">
        <f>VLOOKUP(C150,'LICH THI'!C:AA,14,0)</f>
        <v>1</v>
      </c>
      <c r="H150" s="436">
        <f t="shared" si="29"/>
        <v>1</v>
      </c>
      <c r="I150" s="436" t="str">
        <f t="shared" si="30"/>
        <v>Trần Đức Thịnh</v>
      </c>
      <c r="J150" s="436"/>
      <c r="K150" s="436">
        <f t="shared" si="31"/>
        <v>1</v>
      </c>
      <c r="L150" s="436" t="str">
        <f t="shared" si="32"/>
        <v>CC1LL02-CC-1</v>
      </c>
      <c r="M150" s="436">
        <f t="shared" si="33"/>
        <v>2</v>
      </c>
      <c r="N150" s="437">
        <f t="shared" si="39"/>
        <v>20</v>
      </c>
      <c r="O150" s="437"/>
      <c r="P150" s="430" t="str">
        <f t="shared" si="34"/>
        <v/>
      </c>
      <c r="U150" s="177">
        <v>7</v>
      </c>
      <c r="V150" s="177" t="s">
        <v>4574</v>
      </c>
      <c r="W150" s="177" t="s">
        <v>3184</v>
      </c>
      <c r="X150" s="177" t="s">
        <v>4578</v>
      </c>
      <c r="Y150" s="177" t="s">
        <v>4579</v>
      </c>
      <c r="Z150" s="177" t="s">
        <v>6407</v>
      </c>
      <c r="AA150" s="525" t="s">
        <v>4580</v>
      </c>
      <c r="AB150" s="399" t="str">
        <f t="shared" si="35"/>
        <v>CC1LL02</v>
      </c>
      <c r="AC150" s="399" t="str">
        <f t="shared" si="36"/>
        <v>CC1LL02-CC</v>
      </c>
      <c r="AD150" t="str">
        <f>Y150&amp;"-"&amp;VLOOKUP(AC150,'LICH THI'!C:AA,9,0)</f>
        <v>64CCCD3120-42469</v>
      </c>
      <c r="AE150">
        <f t="shared" si="37"/>
        <v>1</v>
      </c>
    </row>
    <row r="151" spans="1:31" x14ac:dyDescent="0.25">
      <c r="A151" s="436" t="str">
        <f t="shared" si="27"/>
        <v>CC1LL02-CC-22</v>
      </c>
      <c r="B151" s="436">
        <f>COUNTIF(AC$4:AC151,AC151)</f>
        <v>22</v>
      </c>
      <c r="C151" s="436" t="str">
        <f t="shared" si="28"/>
        <v>CC1LL02-CC</v>
      </c>
      <c r="D151" s="436">
        <f>VLOOKUP(C151,'LICH THI'!C:AA,12,0)</f>
        <v>25</v>
      </c>
      <c r="E151" s="436">
        <f>VLOOKUP(C151,'LICH THI'!C:AA,13,0)</f>
        <v>25</v>
      </c>
      <c r="F151" s="436">
        <f t="shared" si="38"/>
        <v>25</v>
      </c>
      <c r="G151" s="436">
        <f>VLOOKUP(C151,'LICH THI'!C:AA,14,0)</f>
        <v>1</v>
      </c>
      <c r="H151" s="436">
        <f t="shared" si="29"/>
        <v>1</v>
      </c>
      <c r="I151" s="436" t="str">
        <f t="shared" si="30"/>
        <v>Nguyễn Danh Thọ</v>
      </c>
      <c r="J151" s="436"/>
      <c r="K151" s="436">
        <f t="shared" si="31"/>
        <v>1</v>
      </c>
      <c r="L151" s="436" t="str">
        <f t="shared" si="32"/>
        <v>CC1LL02-CC-1</v>
      </c>
      <c r="M151" s="436">
        <f t="shared" si="33"/>
        <v>2</v>
      </c>
      <c r="N151" s="437">
        <f t="shared" si="39"/>
        <v>21</v>
      </c>
      <c r="O151" s="437"/>
      <c r="P151" s="430" t="str">
        <f t="shared" si="34"/>
        <v/>
      </c>
      <c r="U151" s="177">
        <v>18</v>
      </c>
      <c r="V151" s="177" t="s">
        <v>4612</v>
      </c>
      <c r="W151" s="177" t="s">
        <v>3092</v>
      </c>
      <c r="X151" s="177" t="s">
        <v>4613</v>
      </c>
      <c r="Y151" s="177" t="s">
        <v>4614</v>
      </c>
      <c r="Z151" s="177" t="s">
        <v>6407</v>
      </c>
      <c r="AA151" s="525" t="s">
        <v>4460</v>
      </c>
      <c r="AB151" s="399" t="str">
        <f t="shared" si="35"/>
        <v>CC1LL02</v>
      </c>
      <c r="AC151" s="399" t="str">
        <f t="shared" si="36"/>
        <v>CC1LL02-CC</v>
      </c>
      <c r="AD151" t="str">
        <f>Y151&amp;"-"&amp;VLOOKUP(AC151,'LICH THI'!C:AA,9,0)</f>
        <v>64CCKD3015-42469</v>
      </c>
      <c r="AE151">
        <f t="shared" si="37"/>
        <v>1</v>
      </c>
    </row>
    <row r="152" spans="1:31" x14ac:dyDescent="0.25">
      <c r="A152" s="436" t="str">
        <f t="shared" si="27"/>
        <v>CC1LL02-CC-23</v>
      </c>
      <c r="B152" s="436">
        <f>COUNTIF(AC$4:AC152,AC152)</f>
        <v>23</v>
      </c>
      <c r="C152" s="436" t="str">
        <f t="shared" si="28"/>
        <v>CC1LL02-CC</v>
      </c>
      <c r="D152" s="436">
        <f>VLOOKUP(C152,'LICH THI'!C:AA,12,0)</f>
        <v>25</v>
      </c>
      <c r="E152" s="436">
        <f>VLOOKUP(C152,'LICH THI'!C:AA,13,0)</f>
        <v>25</v>
      </c>
      <c r="F152" s="436">
        <f t="shared" si="38"/>
        <v>25</v>
      </c>
      <c r="G152" s="436">
        <f>VLOOKUP(C152,'LICH THI'!C:AA,14,0)</f>
        <v>1</v>
      </c>
      <c r="H152" s="436">
        <f t="shared" si="29"/>
        <v>1</v>
      </c>
      <c r="I152" s="436" t="str">
        <f t="shared" si="30"/>
        <v>Phạm Đình Trung</v>
      </c>
      <c r="J152" s="436"/>
      <c r="K152" s="436">
        <f t="shared" si="31"/>
        <v>1</v>
      </c>
      <c r="L152" s="436" t="str">
        <f t="shared" si="32"/>
        <v>CC1LL02-CC-1</v>
      </c>
      <c r="M152" s="436">
        <f t="shared" si="33"/>
        <v>2</v>
      </c>
      <c r="N152" s="437">
        <f t="shared" si="39"/>
        <v>22</v>
      </c>
      <c r="O152" s="437"/>
      <c r="P152" s="430" t="str">
        <f t="shared" si="34"/>
        <v/>
      </c>
      <c r="U152" s="177">
        <v>24</v>
      </c>
      <c r="V152" s="177" t="s">
        <v>4629</v>
      </c>
      <c r="W152" s="177" t="s">
        <v>3137</v>
      </c>
      <c r="X152" s="177" t="s">
        <v>3160</v>
      </c>
      <c r="Y152" s="177" t="s">
        <v>6427</v>
      </c>
      <c r="Z152" s="177" t="s">
        <v>6407</v>
      </c>
      <c r="AA152" s="525" t="s">
        <v>3321</v>
      </c>
      <c r="AB152" s="399" t="str">
        <f t="shared" si="35"/>
        <v>CC1LL02</v>
      </c>
      <c r="AC152" s="399" t="str">
        <f t="shared" si="36"/>
        <v>CC1LL02-CC</v>
      </c>
      <c r="AD152" t="str">
        <f>Y152&amp;"-"&amp;VLOOKUP(AC152,'LICH THI'!C:AA,9,0)</f>
        <v>64CCVS3007-42469</v>
      </c>
      <c r="AE152">
        <f t="shared" si="37"/>
        <v>1</v>
      </c>
    </row>
    <row r="153" spans="1:31" x14ac:dyDescent="0.25">
      <c r="A153" s="436" t="str">
        <f t="shared" si="27"/>
        <v>CC1LL02-CC-24</v>
      </c>
      <c r="B153" s="436">
        <f>COUNTIF(AC$4:AC153,AC153)</f>
        <v>24</v>
      </c>
      <c r="C153" s="436" t="str">
        <f t="shared" si="28"/>
        <v>CC1LL02-CC</v>
      </c>
      <c r="D153" s="436">
        <f>VLOOKUP(C153,'LICH THI'!C:AA,12,0)</f>
        <v>25</v>
      </c>
      <c r="E153" s="436">
        <f>VLOOKUP(C153,'LICH THI'!C:AA,13,0)</f>
        <v>25</v>
      </c>
      <c r="F153" s="436">
        <f t="shared" si="38"/>
        <v>25</v>
      </c>
      <c r="G153" s="436">
        <f>VLOOKUP(C153,'LICH THI'!C:AA,14,0)</f>
        <v>1</v>
      </c>
      <c r="H153" s="436">
        <f t="shared" si="29"/>
        <v>1</v>
      </c>
      <c r="I153" s="436" t="str">
        <f t="shared" si="30"/>
        <v>Phạm Tiến Việt</v>
      </c>
      <c r="J153" s="436"/>
      <c r="K153" s="436">
        <f t="shared" si="31"/>
        <v>1</v>
      </c>
      <c r="L153" s="436" t="str">
        <f t="shared" si="32"/>
        <v>CC1LL02-CC-1</v>
      </c>
      <c r="M153" s="436">
        <f t="shared" si="33"/>
        <v>2</v>
      </c>
      <c r="N153" s="437">
        <f t="shared" si="39"/>
        <v>23</v>
      </c>
      <c r="O153" s="437"/>
      <c r="P153" s="430" t="str">
        <f t="shared" si="34"/>
        <v/>
      </c>
      <c r="U153" s="177">
        <v>8</v>
      </c>
      <c r="V153" s="177" t="s">
        <v>4574</v>
      </c>
      <c r="W153" s="177" t="s">
        <v>3210</v>
      </c>
      <c r="X153" s="177" t="s">
        <v>2996</v>
      </c>
      <c r="Y153" s="177" t="s">
        <v>4585</v>
      </c>
      <c r="Z153" s="177" t="s">
        <v>6407</v>
      </c>
      <c r="AA153" s="525" t="s">
        <v>4586</v>
      </c>
      <c r="AB153" s="399" t="str">
        <f t="shared" si="35"/>
        <v>CC1LL02</v>
      </c>
      <c r="AC153" s="399" t="str">
        <f t="shared" si="36"/>
        <v>CC1LL02-CC</v>
      </c>
      <c r="AD153" t="str">
        <f>Y153&amp;"-"&amp;VLOOKUP(AC153,'LICH THI'!C:AA,9,0)</f>
        <v>64CCCD3116-42469</v>
      </c>
      <c r="AE153">
        <f t="shared" si="37"/>
        <v>1</v>
      </c>
    </row>
    <row r="154" spans="1:31" x14ac:dyDescent="0.25">
      <c r="A154" s="436" t="str">
        <f t="shared" si="27"/>
        <v>CC1LL02-CC-25</v>
      </c>
      <c r="B154" s="436">
        <f>COUNTIF(AC$4:AC154,AC154)</f>
        <v>25</v>
      </c>
      <c r="C154" s="436" t="str">
        <f t="shared" si="28"/>
        <v>CC1LL02-CC</v>
      </c>
      <c r="D154" s="436">
        <f>VLOOKUP(C154,'LICH THI'!C:AA,12,0)</f>
        <v>25</v>
      </c>
      <c r="E154" s="436">
        <f>VLOOKUP(C154,'LICH THI'!C:AA,13,0)</f>
        <v>25</v>
      </c>
      <c r="F154" s="436">
        <f t="shared" si="38"/>
        <v>25</v>
      </c>
      <c r="G154" s="436">
        <f>VLOOKUP(C154,'LICH THI'!C:AA,14,0)</f>
        <v>1</v>
      </c>
      <c r="H154" s="436">
        <f t="shared" si="29"/>
        <v>1</v>
      </c>
      <c r="I154" s="436" t="str">
        <f t="shared" si="30"/>
        <v>Nguyễn Văn Vinh</v>
      </c>
      <c r="J154" s="436"/>
      <c r="K154" s="436">
        <f t="shared" si="31"/>
        <v>1</v>
      </c>
      <c r="L154" s="436" t="str">
        <f t="shared" si="32"/>
        <v>CC1LL02-CC-1</v>
      </c>
      <c r="M154" s="436">
        <f t="shared" si="33"/>
        <v>2</v>
      </c>
      <c r="N154" s="437">
        <f t="shared" si="39"/>
        <v>24</v>
      </c>
      <c r="O154" s="437"/>
      <c r="P154" s="430" t="str">
        <f t="shared" si="34"/>
        <v/>
      </c>
      <c r="U154" s="177">
        <v>25</v>
      </c>
      <c r="V154" s="177" t="s">
        <v>4629</v>
      </c>
      <c r="W154" s="177" t="s">
        <v>2741</v>
      </c>
      <c r="X154" s="177" t="s">
        <v>3099</v>
      </c>
      <c r="Y154" s="177" t="s">
        <v>4632</v>
      </c>
      <c r="Z154" s="177" t="s">
        <v>6407</v>
      </c>
      <c r="AA154" s="525" t="s">
        <v>3597</v>
      </c>
      <c r="AB154" s="399" t="str">
        <f t="shared" si="35"/>
        <v>CC1LL02</v>
      </c>
      <c r="AC154" s="399" t="str">
        <f t="shared" si="36"/>
        <v>CC1LL02-CC</v>
      </c>
      <c r="AD154" t="str">
        <f>Y154&amp;"-"&amp;VLOOKUP(AC154,'LICH THI'!C:AA,9,0)</f>
        <v>64CCVS3006-42469</v>
      </c>
      <c r="AE154">
        <f t="shared" si="37"/>
        <v>1</v>
      </c>
    </row>
    <row r="155" spans="1:31" x14ac:dyDescent="0.25">
      <c r="A155" s="436" t="str">
        <f t="shared" si="27"/>
        <v>CC1LL03-CC-1</v>
      </c>
      <c r="B155" s="436">
        <f>COUNTIF(AC$4:AC155,AC155)</f>
        <v>1</v>
      </c>
      <c r="C155" s="436" t="str">
        <f t="shared" si="28"/>
        <v>CC1LL03-CC</v>
      </c>
      <c r="D155" s="436">
        <f>VLOOKUP(C155,'LICH THI'!C:AA,12,0)</f>
        <v>11</v>
      </c>
      <c r="E155" s="436">
        <f>VLOOKUP(C155,'LICH THI'!C:AA,13,0)</f>
        <v>11</v>
      </c>
      <c r="F155" s="436">
        <f t="shared" si="38"/>
        <v>11</v>
      </c>
      <c r="G155" s="436">
        <f>VLOOKUP(C155,'LICH THI'!C:AA,14,0)</f>
        <v>1</v>
      </c>
      <c r="H155" s="436">
        <f t="shared" si="29"/>
        <v>1</v>
      </c>
      <c r="I155" s="436" t="str">
        <f t="shared" si="30"/>
        <v>Nguyễn Tuấn Anh</v>
      </c>
      <c r="J155" s="436"/>
      <c r="K155" s="436">
        <f t="shared" si="31"/>
        <v>1</v>
      </c>
      <c r="L155" s="436" t="str">
        <f t="shared" si="32"/>
        <v>CC1LL03-CC-1</v>
      </c>
      <c r="M155" s="436">
        <f t="shared" si="33"/>
        <v>3</v>
      </c>
      <c r="N155" s="437">
        <f t="shared" si="39"/>
        <v>10</v>
      </c>
      <c r="O155" s="437"/>
      <c r="P155" s="430" t="str">
        <f t="shared" si="34"/>
        <v/>
      </c>
      <c r="U155" s="177">
        <v>4</v>
      </c>
      <c r="V155" s="177" t="s">
        <v>4615</v>
      </c>
      <c r="W155" s="177" t="s">
        <v>3475</v>
      </c>
      <c r="X155" s="177" t="s">
        <v>2611</v>
      </c>
      <c r="Y155" s="177" t="s">
        <v>4616</v>
      </c>
      <c r="Z155" s="177" t="s">
        <v>5853</v>
      </c>
      <c r="AA155" s="525" t="s">
        <v>3982</v>
      </c>
      <c r="AB155" s="399" t="str">
        <f t="shared" si="35"/>
        <v>CC1LL03</v>
      </c>
      <c r="AC155" s="399" t="str">
        <f t="shared" si="36"/>
        <v>CC1LL03-CC</v>
      </c>
      <c r="AD155" t="str">
        <f>Y155&amp;"-"&amp;VLOOKUP(AC155,'LICH THI'!C:AA,9,0)</f>
        <v>64CCOT3064-42470</v>
      </c>
      <c r="AE155">
        <f t="shared" si="37"/>
        <v>1</v>
      </c>
    </row>
    <row r="156" spans="1:31" x14ac:dyDescent="0.25">
      <c r="A156" s="436" t="str">
        <f t="shared" si="27"/>
        <v>CC1LL03-CC-2</v>
      </c>
      <c r="B156" s="436">
        <f>COUNTIF(AC$4:AC156,AC156)</f>
        <v>2</v>
      </c>
      <c r="C156" s="436" t="str">
        <f t="shared" si="28"/>
        <v>CC1LL03-CC</v>
      </c>
      <c r="D156" s="436">
        <f>VLOOKUP(C156,'LICH THI'!C:AA,12,0)</f>
        <v>11</v>
      </c>
      <c r="E156" s="436">
        <f>VLOOKUP(C156,'LICH THI'!C:AA,13,0)</f>
        <v>11</v>
      </c>
      <c r="F156" s="436">
        <f t="shared" si="38"/>
        <v>11</v>
      </c>
      <c r="G156" s="436">
        <f>VLOOKUP(C156,'LICH THI'!C:AA,14,0)</f>
        <v>1</v>
      </c>
      <c r="H156" s="436">
        <f t="shared" si="29"/>
        <v>1</v>
      </c>
      <c r="I156" s="436" t="str">
        <f t="shared" si="30"/>
        <v>Đào Trọng Duy</v>
      </c>
      <c r="J156" s="436"/>
      <c r="K156" s="436">
        <f t="shared" si="31"/>
        <v>1</v>
      </c>
      <c r="L156" s="436" t="str">
        <f t="shared" si="32"/>
        <v>CC1LL03-CC-1</v>
      </c>
      <c r="M156" s="436">
        <f t="shared" si="33"/>
        <v>3</v>
      </c>
      <c r="N156" s="437">
        <f t="shared" si="39"/>
        <v>11</v>
      </c>
      <c r="O156" s="437"/>
      <c r="P156" s="430" t="str">
        <f t="shared" si="34"/>
        <v/>
      </c>
      <c r="U156" s="177">
        <v>5</v>
      </c>
      <c r="V156" s="177" t="s">
        <v>4615</v>
      </c>
      <c r="W156" s="177" t="s">
        <v>5855</v>
      </c>
      <c r="X156" s="177" t="s">
        <v>2742</v>
      </c>
      <c r="Y156" s="177" t="s">
        <v>5856</v>
      </c>
      <c r="Z156" s="177" t="s">
        <v>5853</v>
      </c>
      <c r="AA156" s="525" t="s">
        <v>5426</v>
      </c>
      <c r="AB156" s="399" t="str">
        <f t="shared" si="35"/>
        <v>CC1LL03</v>
      </c>
      <c r="AC156" s="399" t="str">
        <f t="shared" si="36"/>
        <v>CC1LL03-CC</v>
      </c>
      <c r="AD156" t="str">
        <f>Y156&amp;"-"&amp;VLOOKUP(AC156,'LICH THI'!C:AA,9,0)</f>
        <v>64CCOT3051-42470</v>
      </c>
      <c r="AE156">
        <f t="shared" si="37"/>
        <v>1</v>
      </c>
    </row>
    <row r="157" spans="1:31" x14ac:dyDescent="0.25">
      <c r="A157" s="436" t="str">
        <f t="shared" si="27"/>
        <v>CC1LL03-CC-3</v>
      </c>
      <c r="B157" s="436">
        <f>COUNTIF(AC$4:AC157,AC157)</f>
        <v>3</v>
      </c>
      <c r="C157" s="436" t="str">
        <f t="shared" si="28"/>
        <v>CC1LL03-CC</v>
      </c>
      <c r="D157" s="436">
        <f>VLOOKUP(C157,'LICH THI'!C:AA,12,0)</f>
        <v>11</v>
      </c>
      <c r="E157" s="436">
        <f>VLOOKUP(C157,'LICH THI'!C:AA,13,0)</f>
        <v>11</v>
      </c>
      <c r="F157" s="436">
        <f t="shared" si="38"/>
        <v>11</v>
      </c>
      <c r="G157" s="436">
        <f>VLOOKUP(C157,'LICH THI'!C:AA,14,0)</f>
        <v>1</v>
      </c>
      <c r="H157" s="436">
        <f t="shared" si="29"/>
        <v>1</v>
      </c>
      <c r="I157" s="436" t="str">
        <f t="shared" si="30"/>
        <v>Nguyễn Tiến Độ</v>
      </c>
      <c r="J157" s="436"/>
      <c r="K157" s="436">
        <f t="shared" si="31"/>
        <v>1</v>
      </c>
      <c r="L157" s="436" t="str">
        <f t="shared" si="32"/>
        <v>CC1LL03-CC-1</v>
      </c>
      <c r="M157" s="436">
        <f t="shared" si="33"/>
        <v>3</v>
      </c>
      <c r="N157" s="437">
        <f t="shared" si="39"/>
        <v>1</v>
      </c>
      <c r="O157" s="437"/>
      <c r="P157" s="430" t="str">
        <f t="shared" si="34"/>
        <v/>
      </c>
      <c r="U157" s="177">
        <v>6</v>
      </c>
      <c r="V157" s="177" t="s">
        <v>4615</v>
      </c>
      <c r="W157" s="177" t="s">
        <v>2880</v>
      </c>
      <c r="X157" s="177" t="s">
        <v>3935</v>
      </c>
      <c r="Y157" s="177" t="s">
        <v>5857</v>
      </c>
      <c r="Z157" s="177" t="s">
        <v>5853</v>
      </c>
      <c r="AA157" s="525" t="s">
        <v>3407</v>
      </c>
      <c r="AB157" s="399" t="str">
        <f t="shared" si="35"/>
        <v>CC1LL03</v>
      </c>
      <c r="AC157" s="399" t="str">
        <f t="shared" si="36"/>
        <v>CC1LL03-CC</v>
      </c>
      <c r="AD157" t="str">
        <f>Y157&amp;"-"&amp;VLOOKUP(AC157,'LICH THI'!C:AA,9,0)</f>
        <v>64CCOT3050-42470</v>
      </c>
      <c r="AE157">
        <f t="shared" si="37"/>
        <v>1</v>
      </c>
    </row>
    <row r="158" spans="1:31" x14ac:dyDescent="0.25">
      <c r="A158" s="436" t="str">
        <f t="shared" si="27"/>
        <v>CC1LL03-CC-4</v>
      </c>
      <c r="B158" s="436">
        <f>COUNTIF(AC$4:AC158,AC158)</f>
        <v>4</v>
      </c>
      <c r="C158" s="436" t="str">
        <f t="shared" si="28"/>
        <v>CC1LL03-CC</v>
      </c>
      <c r="D158" s="436">
        <f>VLOOKUP(C158,'LICH THI'!C:AA,12,0)</f>
        <v>11</v>
      </c>
      <c r="E158" s="436">
        <f>VLOOKUP(C158,'LICH THI'!C:AA,13,0)</f>
        <v>11</v>
      </c>
      <c r="F158" s="436">
        <f t="shared" si="38"/>
        <v>11</v>
      </c>
      <c r="G158" s="436">
        <f>VLOOKUP(C158,'LICH THI'!C:AA,14,0)</f>
        <v>1</v>
      </c>
      <c r="H158" s="436">
        <f t="shared" si="29"/>
        <v>1</v>
      </c>
      <c r="I158" s="436" t="str">
        <f t="shared" si="30"/>
        <v>Tạ Văn Đức</v>
      </c>
      <c r="J158" s="436"/>
      <c r="K158" s="436">
        <f t="shared" si="31"/>
        <v>1</v>
      </c>
      <c r="L158" s="436" t="str">
        <f t="shared" si="32"/>
        <v>CC1LL03-CC-1</v>
      </c>
      <c r="M158" s="436">
        <f t="shared" si="33"/>
        <v>3</v>
      </c>
      <c r="N158" s="437">
        <f t="shared" si="39"/>
        <v>2</v>
      </c>
      <c r="O158" s="437"/>
      <c r="P158" s="430" t="str">
        <f t="shared" si="34"/>
        <v/>
      </c>
      <c r="U158" s="177">
        <v>7</v>
      </c>
      <c r="V158" s="177" t="s">
        <v>4615</v>
      </c>
      <c r="W158" s="177" t="s">
        <v>4184</v>
      </c>
      <c r="X158" s="177" t="s">
        <v>2948</v>
      </c>
      <c r="Y158" s="177" t="s">
        <v>5858</v>
      </c>
      <c r="Z158" s="177" t="s">
        <v>5853</v>
      </c>
      <c r="AA158" s="525" t="s">
        <v>5859</v>
      </c>
      <c r="AB158" s="399" t="str">
        <f t="shared" si="35"/>
        <v>CC1LL03</v>
      </c>
      <c r="AC158" s="399" t="str">
        <f t="shared" si="36"/>
        <v>CC1LL03-CC</v>
      </c>
      <c r="AD158" t="str">
        <f>Y158&amp;"-"&amp;VLOOKUP(AC158,'LICH THI'!C:AA,9,0)</f>
        <v>64CCOT3027-42470</v>
      </c>
      <c r="AE158">
        <f t="shared" si="37"/>
        <v>1</v>
      </c>
    </row>
    <row r="159" spans="1:31" x14ac:dyDescent="0.25">
      <c r="A159" s="436" t="str">
        <f t="shared" si="27"/>
        <v>CC1LL03-CC-5</v>
      </c>
      <c r="B159" s="436">
        <f>COUNTIF(AC$4:AC159,AC159)</f>
        <v>5</v>
      </c>
      <c r="C159" s="436" t="str">
        <f t="shared" si="28"/>
        <v>CC1LL03-CC</v>
      </c>
      <c r="D159" s="436">
        <f>VLOOKUP(C159,'LICH THI'!C:AA,12,0)</f>
        <v>11</v>
      </c>
      <c r="E159" s="436">
        <f>VLOOKUP(C159,'LICH THI'!C:AA,13,0)</f>
        <v>11</v>
      </c>
      <c r="F159" s="436">
        <f t="shared" si="38"/>
        <v>11</v>
      </c>
      <c r="G159" s="436">
        <f>VLOOKUP(C159,'LICH THI'!C:AA,14,0)</f>
        <v>1</v>
      </c>
      <c r="H159" s="436">
        <f t="shared" si="29"/>
        <v>1</v>
      </c>
      <c r="I159" s="436" t="str">
        <f t="shared" si="30"/>
        <v>Nguyễn Đình Hảo</v>
      </c>
      <c r="J159" s="436"/>
      <c r="K159" s="436">
        <f t="shared" si="31"/>
        <v>1</v>
      </c>
      <c r="L159" s="436" t="str">
        <f t="shared" si="32"/>
        <v>CC1LL03-CC-1</v>
      </c>
      <c r="M159" s="436">
        <f t="shared" si="33"/>
        <v>3</v>
      </c>
      <c r="N159" s="437">
        <f t="shared" si="39"/>
        <v>3</v>
      </c>
      <c r="O159" s="437"/>
      <c r="P159" s="430" t="str">
        <f t="shared" si="34"/>
        <v/>
      </c>
      <c r="U159" s="177">
        <v>11</v>
      </c>
      <c r="V159" s="177" t="s">
        <v>4657</v>
      </c>
      <c r="W159" s="177" t="s">
        <v>2780</v>
      </c>
      <c r="X159" s="177" t="s">
        <v>5742</v>
      </c>
      <c r="Y159" s="177" t="s">
        <v>5862</v>
      </c>
      <c r="Z159" s="177" t="s">
        <v>5853</v>
      </c>
      <c r="AA159" s="525" t="s">
        <v>5202</v>
      </c>
      <c r="AB159" s="399" t="str">
        <f t="shared" si="35"/>
        <v>CC1LL03</v>
      </c>
      <c r="AC159" s="399" t="str">
        <f t="shared" si="36"/>
        <v>CC1LL03-CC</v>
      </c>
      <c r="AD159" t="str">
        <f>Y159&amp;"-"&amp;VLOOKUP(AC159,'LICH THI'!C:AA,9,0)</f>
        <v>65CCCD20392-42470</v>
      </c>
      <c r="AE159">
        <f t="shared" si="37"/>
        <v>1</v>
      </c>
    </row>
    <row r="160" spans="1:31" x14ac:dyDescent="0.25">
      <c r="A160" s="436" t="str">
        <f t="shared" si="27"/>
        <v>CC1LL03-CC-6</v>
      </c>
      <c r="B160" s="436">
        <f>COUNTIF(AC$4:AC160,AC160)</f>
        <v>6</v>
      </c>
      <c r="C160" s="436" t="str">
        <f t="shared" si="28"/>
        <v>CC1LL03-CC</v>
      </c>
      <c r="D160" s="436">
        <f>VLOOKUP(C160,'LICH THI'!C:AA,12,0)</f>
        <v>11</v>
      </c>
      <c r="E160" s="436">
        <f>VLOOKUP(C160,'LICH THI'!C:AA,13,0)</f>
        <v>11</v>
      </c>
      <c r="F160" s="436">
        <f t="shared" si="38"/>
        <v>11</v>
      </c>
      <c r="G160" s="436">
        <f>VLOOKUP(C160,'LICH THI'!C:AA,14,0)</f>
        <v>1</v>
      </c>
      <c r="H160" s="436">
        <f t="shared" si="29"/>
        <v>1</v>
      </c>
      <c r="I160" s="436" t="str">
        <f t="shared" si="30"/>
        <v>Nguyyễn Văn Hiếu</v>
      </c>
      <c r="J160" s="436"/>
      <c r="K160" s="436">
        <f t="shared" si="31"/>
        <v>1</v>
      </c>
      <c r="L160" s="436" t="str">
        <f t="shared" si="32"/>
        <v>CC1LL03-CC-1</v>
      </c>
      <c r="M160" s="436">
        <f t="shared" si="33"/>
        <v>3</v>
      </c>
      <c r="N160" s="437">
        <f t="shared" si="39"/>
        <v>4</v>
      </c>
      <c r="O160" s="437"/>
      <c r="P160" s="430" t="str">
        <f t="shared" si="34"/>
        <v/>
      </c>
      <c r="U160" s="177">
        <v>8</v>
      </c>
      <c r="V160" s="177" t="s">
        <v>4615</v>
      </c>
      <c r="W160" s="177" t="s">
        <v>5860</v>
      </c>
      <c r="X160" s="177" t="s">
        <v>2754</v>
      </c>
      <c r="Y160" s="177" t="s">
        <v>5861</v>
      </c>
      <c r="Z160" s="177" t="s">
        <v>5853</v>
      </c>
      <c r="AA160" s="525" t="s">
        <v>3634</v>
      </c>
      <c r="AB160" s="399" t="str">
        <f t="shared" si="35"/>
        <v>CC1LL03</v>
      </c>
      <c r="AC160" s="399" t="str">
        <f t="shared" si="36"/>
        <v>CC1LL03-CC</v>
      </c>
      <c r="AD160" t="str">
        <f>Y160&amp;"-"&amp;VLOOKUP(AC160,'LICH THI'!C:AA,9,0)</f>
        <v>64CCOT3010-42470</v>
      </c>
      <c r="AE160">
        <f t="shared" si="37"/>
        <v>1</v>
      </c>
    </row>
    <row r="161" spans="1:31" x14ac:dyDescent="0.25">
      <c r="A161" s="436" t="str">
        <f t="shared" si="27"/>
        <v>CC1LL03-CC-7</v>
      </c>
      <c r="B161" s="436">
        <f>COUNTIF(AC$4:AC161,AC161)</f>
        <v>7</v>
      </c>
      <c r="C161" s="436" t="str">
        <f t="shared" si="28"/>
        <v>CC1LL03-CC</v>
      </c>
      <c r="D161" s="436">
        <f>VLOOKUP(C161,'LICH THI'!C:AA,12,0)</f>
        <v>11</v>
      </c>
      <c r="E161" s="436">
        <f>VLOOKUP(C161,'LICH THI'!C:AA,13,0)</f>
        <v>11</v>
      </c>
      <c r="F161" s="436">
        <f t="shared" si="38"/>
        <v>11</v>
      </c>
      <c r="G161" s="436">
        <f>VLOOKUP(C161,'LICH THI'!C:AA,14,0)</f>
        <v>1</v>
      </c>
      <c r="H161" s="436">
        <f t="shared" si="29"/>
        <v>1</v>
      </c>
      <c r="I161" s="436" t="str">
        <f t="shared" si="30"/>
        <v>Phạm Minh Hoàng</v>
      </c>
      <c r="J161" s="436"/>
      <c r="K161" s="436">
        <f t="shared" si="31"/>
        <v>1</v>
      </c>
      <c r="L161" s="436" t="str">
        <f t="shared" si="32"/>
        <v>CC1LL03-CC-1</v>
      </c>
      <c r="M161" s="436">
        <f t="shared" si="33"/>
        <v>3</v>
      </c>
      <c r="N161" s="437">
        <f t="shared" si="39"/>
        <v>5</v>
      </c>
      <c r="O161" s="437"/>
      <c r="P161" s="430" t="str">
        <f t="shared" si="34"/>
        <v/>
      </c>
      <c r="U161" s="177">
        <v>9</v>
      </c>
      <c r="V161" s="177" t="s">
        <v>4615</v>
      </c>
      <c r="W161" s="177" t="s">
        <v>2749</v>
      </c>
      <c r="X161" s="177" t="s">
        <v>2834</v>
      </c>
      <c r="Y161" s="177" t="s">
        <v>4622</v>
      </c>
      <c r="Z161" s="177" t="s">
        <v>5853</v>
      </c>
      <c r="AA161" s="525" t="s">
        <v>4623</v>
      </c>
      <c r="AB161" s="399" t="str">
        <f t="shared" si="35"/>
        <v>CC1LL03</v>
      </c>
      <c r="AC161" s="399" t="str">
        <f t="shared" si="36"/>
        <v>CC1LL03-CC</v>
      </c>
      <c r="AD161" t="str">
        <f>Y161&amp;"-"&amp;VLOOKUP(AC161,'LICH THI'!C:AA,9,0)</f>
        <v>64CCOT3006-42470</v>
      </c>
      <c r="AE161">
        <f t="shared" si="37"/>
        <v>1</v>
      </c>
    </row>
    <row r="162" spans="1:31" x14ac:dyDescent="0.25">
      <c r="A162" s="436" t="str">
        <f t="shared" si="27"/>
        <v>CC1LL03-CC-8</v>
      </c>
      <c r="B162" s="436">
        <f>COUNTIF(AC$4:AC162,AC162)</f>
        <v>8</v>
      </c>
      <c r="C162" s="436" t="str">
        <f t="shared" si="28"/>
        <v>CC1LL03-CC</v>
      </c>
      <c r="D162" s="436">
        <f>VLOOKUP(C162,'LICH THI'!C:AA,12,0)</f>
        <v>11</v>
      </c>
      <c r="E162" s="436">
        <f>VLOOKUP(C162,'LICH THI'!C:AA,13,0)</f>
        <v>11</v>
      </c>
      <c r="F162" s="436">
        <f t="shared" si="38"/>
        <v>11</v>
      </c>
      <c r="G162" s="436">
        <f>VLOOKUP(C162,'LICH THI'!C:AA,14,0)</f>
        <v>1</v>
      </c>
      <c r="H162" s="436">
        <f t="shared" si="29"/>
        <v>1</v>
      </c>
      <c r="I162" s="436" t="str">
        <f t="shared" si="30"/>
        <v>Mai Văn Mạnh</v>
      </c>
      <c r="J162" s="436"/>
      <c r="K162" s="436">
        <f t="shared" si="31"/>
        <v>1</v>
      </c>
      <c r="L162" s="436" t="str">
        <f t="shared" si="32"/>
        <v>CC1LL03-CC-1</v>
      </c>
      <c r="M162" s="436">
        <f t="shared" si="33"/>
        <v>3</v>
      </c>
      <c r="N162" s="437">
        <f t="shared" si="39"/>
        <v>6</v>
      </c>
      <c r="O162" s="437"/>
      <c r="P162" s="430" t="str">
        <f t="shared" si="34"/>
        <v/>
      </c>
      <c r="U162" s="177">
        <v>1</v>
      </c>
      <c r="V162" s="177" t="s">
        <v>4604</v>
      </c>
      <c r="W162" s="177" t="s">
        <v>3951</v>
      </c>
      <c r="X162" s="177" t="s">
        <v>2930</v>
      </c>
      <c r="Y162" s="177" t="s">
        <v>4606</v>
      </c>
      <c r="Z162" s="177" t="s">
        <v>5853</v>
      </c>
      <c r="AA162" s="525" t="s">
        <v>4607</v>
      </c>
      <c r="AB162" s="399" t="str">
        <f t="shared" si="35"/>
        <v>CC1LL03</v>
      </c>
      <c r="AC162" s="399" t="str">
        <f t="shared" si="36"/>
        <v>CC1LL03-CC</v>
      </c>
      <c r="AD162" t="str">
        <f>Y162&amp;"-"&amp;VLOOKUP(AC162,'LICH THI'!C:AA,9,0)</f>
        <v>64CCDD3018-42470</v>
      </c>
      <c r="AE162">
        <f t="shared" si="37"/>
        <v>1</v>
      </c>
    </row>
    <row r="163" spans="1:31" x14ac:dyDescent="0.25">
      <c r="A163" s="436" t="str">
        <f t="shared" si="27"/>
        <v>CC1LL03-CC-9</v>
      </c>
      <c r="B163" s="436">
        <f>COUNTIF(AC$4:AC163,AC163)</f>
        <v>9</v>
      </c>
      <c r="C163" s="436" t="str">
        <f t="shared" si="28"/>
        <v>CC1LL03-CC</v>
      </c>
      <c r="D163" s="436">
        <f>VLOOKUP(C163,'LICH THI'!C:AA,12,0)</f>
        <v>11</v>
      </c>
      <c r="E163" s="436">
        <f>VLOOKUP(C163,'LICH THI'!C:AA,13,0)</f>
        <v>11</v>
      </c>
      <c r="F163" s="436">
        <f t="shared" si="38"/>
        <v>11</v>
      </c>
      <c r="G163" s="436">
        <f>VLOOKUP(C163,'LICH THI'!C:AA,14,0)</f>
        <v>1</v>
      </c>
      <c r="H163" s="436">
        <f t="shared" si="29"/>
        <v>1</v>
      </c>
      <c r="I163" s="436" t="str">
        <f t="shared" si="30"/>
        <v>Hoàng Văn Nam</v>
      </c>
      <c r="J163" s="436"/>
      <c r="K163" s="436">
        <f t="shared" si="31"/>
        <v>1</v>
      </c>
      <c r="L163" s="436" t="str">
        <f t="shared" si="32"/>
        <v>CC1LL03-CC-1</v>
      </c>
      <c r="M163" s="436">
        <f t="shared" si="33"/>
        <v>3</v>
      </c>
      <c r="N163" s="437">
        <f t="shared" si="39"/>
        <v>7</v>
      </c>
      <c r="O163" s="437"/>
      <c r="P163" s="430" t="str">
        <f t="shared" si="34"/>
        <v/>
      </c>
      <c r="U163" s="177">
        <v>10</v>
      </c>
      <c r="V163" s="177" t="s">
        <v>4629</v>
      </c>
      <c r="W163" s="177" t="s">
        <v>2966</v>
      </c>
      <c r="X163" s="177" t="s">
        <v>2773</v>
      </c>
      <c r="Y163" s="177" t="s">
        <v>4630</v>
      </c>
      <c r="Z163" s="177" t="s">
        <v>5853</v>
      </c>
      <c r="AA163" s="525" t="s">
        <v>4631</v>
      </c>
      <c r="AB163" s="399" t="str">
        <f t="shared" si="35"/>
        <v>CC1LL03</v>
      </c>
      <c r="AC163" s="399" t="str">
        <f t="shared" si="36"/>
        <v>CC1LL03-CC</v>
      </c>
      <c r="AD163" t="str">
        <f>Y163&amp;"-"&amp;VLOOKUP(AC163,'LICH THI'!C:AA,9,0)</f>
        <v>64CCVS3003-42470</v>
      </c>
      <c r="AE163">
        <f t="shared" si="37"/>
        <v>1</v>
      </c>
    </row>
    <row r="164" spans="1:31" x14ac:dyDescent="0.25">
      <c r="A164" s="436" t="str">
        <f t="shared" si="27"/>
        <v>CC1LL03-CC-10</v>
      </c>
      <c r="B164" s="436">
        <f>COUNTIF(AC$4:AC164,AC164)</f>
        <v>10</v>
      </c>
      <c r="C164" s="436" t="str">
        <f t="shared" si="28"/>
        <v>CC1LL03-CC</v>
      </c>
      <c r="D164" s="436">
        <f>VLOOKUP(C164,'LICH THI'!C:AA,12,0)</f>
        <v>11</v>
      </c>
      <c r="E164" s="436">
        <f>VLOOKUP(C164,'LICH THI'!C:AA,13,0)</f>
        <v>11</v>
      </c>
      <c r="F164" s="436">
        <f t="shared" si="38"/>
        <v>11</v>
      </c>
      <c r="G164" s="436">
        <f>VLOOKUP(C164,'LICH THI'!C:AA,14,0)</f>
        <v>1</v>
      </c>
      <c r="H164" s="436">
        <f t="shared" si="29"/>
        <v>1</v>
      </c>
      <c r="I164" s="436" t="str">
        <f t="shared" si="30"/>
        <v>Nguyễn Danh Thọ</v>
      </c>
      <c r="J164" s="436"/>
      <c r="K164" s="436">
        <f t="shared" si="31"/>
        <v>1</v>
      </c>
      <c r="L164" s="436" t="str">
        <f t="shared" si="32"/>
        <v>CC1LL03-CC-1</v>
      </c>
      <c r="M164" s="436">
        <f t="shared" si="33"/>
        <v>3</v>
      </c>
      <c r="N164" s="437">
        <f t="shared" si="39"/>
        <v>8</v>
      </c>
      <c r="O164" s="437"/>
      <c r="P164" s="430" t="str">
        <f t="shared" si="34"/>
        <v/>
      </c>
      <c r="U164" s="177">
        <v>3</v>
      </c>
      <c r="V164" s="177" t="s">
        <v>4612</v>
      </c>
      <c r="W164" s="177" t="s">
        <v>3092</v>
      </c>
      <c r="X164" s="177" t="s">
        <v>4613</v>
      </c>
      <c r="Y164" s="177" t="s">
        <v>4614</v>
      </c>
      <c r="Z164" s="177" t="s">
        <v>5853</v>
      </c>
      <c r="AA164" s="525" t="s">
        <v>4460</v>
      </c>
      <c r="AB164" s="399" t="str">
        <f t="shared" si="35"/>
        <v>CC1LL03</v>
      </c>
      <c r="AC164" s="399" t="str">
        <f t="shared" si="36"/>
        <v>CC1LL03-CC</v>
      </c>
      <c r="AD164" t="str">
        <f>Y164&amp;"-"&amp;VLOOKUP(AC164,'LICH THI'!C:AA,9,0)</f>
        <v>64CCKD3015-42470</v>
      </c>
      <c r="AE164">
        <f t="shared" si="37"/>
        <v>1</v>
      </c>
    </row>
    <row r="165" spans="1:31" x14ac:dyDescent="0.25">
      <c r="A165" s="436" t="str">
        <f t="shared" si="27"/>
        <v>CC1LL03-CC-11</v>
      </c>
      <c r="B165" s="436">
        <f>COUNTIF(AC$4:AC165,AC165)</f>
        <v>11</v>
      </c>
      <c r="C165" s="436" t="str">
        <f t="shared" si="28"/>
        <v>CC1LL03-CC</v>
      </c>
      <c r="D165" s="436">
        <f>VLOOKUP(C165,'LICH THI'!C:AA,12,0)</f>
        <v>11</v>
      </c>
      <c r="E165" s="436">
        <f>VLOOKUP(C165,'LICH THI'!C:AA,13,0)</f>
        <v>11</v>
      </c>
      <c r="F165" s="436">
        <f t="shared" si="38"/>
        <v>11</v>
      </c>
      <c r="G165" s="436">
        <f>VLOOKUP(C165,'LICH THI'!C:AA,14,0)</f>
        <v>1</v>
      </c>
      <c r="H165" s="436">
        <f t="shared" si="29"/>
        <v>1</v>
      </c>
      <c r="I165" s="436" t="str">
        <f t="shared" si="30"/>
        <v>Vũ Văn Trọng</v>
      </c>
      <c r="J165" s="436"/>
      <c r="K165" s="436">
        <f t="shared" si="31"/>
        <v>1</v>
      </c>
      <c r="L165" s="436" t="str">
        <f t="shared" si="32"/>
        <v>CC1LL03-CC-1</v>
      </c>
      <c r="M165" s="436">
        <f t="shared" si="33"/>
        <v>3</v>
      </c>
      <c r="N165" s="437">
        <f t="shared" si="39"/>
        <v>9</v>
      </c>
      <c r="O165" s="437"/>
      <c r="P165" s="430" t="str">
        <f t="shared" si="34"/>
        <v/>
      </c>
      <c r="U165" s="177">
        <v>2</v>
      </c>
      <c r="V165" s="177" t="s">
        <v>4604</v>
      </c>
      <c r="W165" s="177" t="s">
        <v>2914</v>
      </c>
      <c r="X165" s="177" t="s">
        <v>4127</v>
      </c>
      <c r="Y165" s="177" t="s">
        <v>5854</v>
      </c>
      <c r="Z165" s="177" t="s">
        <v>5853</v>
      </c>
      <c r="AA165" s="525" t="s">
        <v>4027</v>
      </c>
      <c r="AB165" s="399" t="str">
        <f t="shared" si="35"/>
        <v>CC1LL03</v>
      </c>
      <c r="AC165" s="399" t="str">
        <f t="shared" si="36"/>
        <v>CC1LL03-CC</v>
      </c>
      <c r="AD165" t="str">
        <f>Y165&amp;"-"&amp;VLOOKUP(AC165,'LICH THI'!C:AA,9,0)</f>
        <v>64CCDD3010-42470</v>
      </c>
      <c r="AE165">
        <f t="shared" si="37"/>
        <v>1</v>
      </c>
    </row>
    <row r="166" spans="1:31" x14ac:dyDescent="0.25">
      <c r="A166" s="436" t="str">
        <f t="shared" si="27"/>
        <v>CC1LL04-CC-1</v>
      </c>
      <c r="B166" s="436">
        <f>COUNTIF(AC$4:AC166,AC166)</f>
        <v>1</v>
      </c>
      <c r="C166" s="436" t="str">
        <f t="shared" si="28"/>
        <v>CC1LL04-CC</v>
      </c>
      <c r="D166" s="436">
        <f>VLOOKUP(C166,'LICH THI'!C:AA,12,0)</f>
        <v>8</v>
      </c>
      <c r="E166" s="436">
        <f>VLOOKUP(C166,'LICH THI'!C:AA,13,0)</f>
        <v>8</v>
      </c>
      <c r="F166" s="436">
        <f t="shared" si="38"/>
        <v>8</v>
      </c>
      <c r="G166" s="436">
        <f>VLOOKUP(C166,'LICH THI'!C:AA,14,0)</f>
        <v>1</v>
      </c>
      <c r="H166" s="436">
        <f t="shared" si="29"/>
        <v>1</v>
      </c>
      <c r="I166" s="436" t="str">
        <f t="shared" si="30"/>
        <v>Lê Thị Ánh</v>
      </c>
      <c r="J166" s="436"/>
      <c r="K166" s="436">
        <f t="shared" si="31"/>
        <v>1</v>
      </c>
      <c r="L166" s="436" t="str">
        <f t="shared" si="32"/>
        <v>CC1LL04-CC-1</v>
      </c>
      <c r="M166" s="436">
        <f t="shared" si="33"/>
        <v>4</v>
      </c>
      <c r="N166" s="437">
        <f t="shared" si="39"/>
        <v>6</v>
      </c>
      <c r="O166" s="437"/>
      <c r="P166" s="430" t="str">
        <f t="shared" si="34"/>
        <v/>
      </c>
      <c r="U166" s="177">
        <v>1</v>
      </c>
      <c r="V166" s="177" t="s">
        <v>5028</v>
      </c>
      <c r="W166" s="177" t="s">
        <v>3367</v>
      </c>
      <c r="X166" s="177" t="s">
        <v>3021</v>
      </c>
      <c r="Y166" s="177" t="s">
        <v>5029</v>
      </c>
      <c r="Z166" s="177" t="s">
        <v>5030</v>
      </c>
      <c r="AA166" s="525" t="s">
        <v>5031</v>
      </c>
      <c r="AB166" s="399" t="str">
        <f t="shared" si="35"/>
        <v>CC1LL04</v>
      </c>
      <c r="AC166" s="399" t="str">
        <f t="shared" si="36"/>
        <v>CC1LL04-CC</v>
      </c>
      <c r="AD166" t="str">
        <f>Y166&amp;"-"&amp;VLOOKUP(AC166,'LICH THI'!C:AA,9,0)</f>
        <v>64CCKT3033-42473</v>
      </c>
      <c r="AE166">
        <f t="shared" si="37"/>
        <v>1</v>
      </c>
    </row>
    <row r="167" spans="1:31" x14ac:dyDescent="0.25">
      <c r="A167" s="436" t="str">
        <f t="shared" si="27"/>
        <v>CC1LL04-CC-2</v>
      </c>
      <c r="B167" s="436">
        <f>COUNTIF(AC$4:AC167,AC167)</f>
        <v>2</v>
      </c>
      <c r="C167" s="436" t="str">
        <f t="shared" si="28"/>
        <v>CC1LL04-CC</v>
      </c>
      <c r="D167" s="436">
        <f>VLOOKUP(C167,'LICH THI'!C:AA,12,0)</f>
        <v>8</v>
      </c>
      <c r="E167" s="436">
        <f>VLOOKUP(C167,'LICH THI'!C:AA,13,0)</f>
        <v>8</v>
      </c>
      <c r="F167" s="436">
        <f t="shared" si="38"/>
        <v>8</v>
      </c>
      <c r="G167" s="436">
        <f>VLOOKUP(C167,'LICH THI'!C:AA,14,0)</f>
        <v>1</v>
      </c>
      <c r="H167" s="436">
        <f t="shared" si="29"/>
        <v>1</v>
      </c>
      <c r="I167" s="436" t="str">
        <f t="shared" si="30"/>
        <v>Nguyễn Phương Tình</v>
      </c>
      <c r="J167" s="436"/>
      <c r="K167" s="436">
        <f t="shared" si="31"/>
        <v>1</v>
      </c>
      <c r="L167" s="436" t="str">
        <f t="shared" si="32"/>
        <v>CC1LL04-CC-1</v>
      </c>
      <c r="M167" s="436">
        <f t="shared" si="33"/>
        <v>4</v>
      </c>
      <c r="N167" s="437">
        <f t="shared" si="39"/>
        <v>7</v>
      </c>
      <c r="O167" s="437"/>
      <c r="P167" s="430" t="str">
        <f t="shared" si="34"/>
        <v/>
      </c>
      <c r="U167" s="177">
        <v>8</v>
      </c>
      <c r="V167" s="177" t="s">
        <v>5028</v>
      </c>
      <c r="W167" s="177" t="s">
        <v>4086</v>
      </c>
      <c r="X167" s="177" t="s">
        <v>4777</v>
      </c>
      <c r="Y167" s="177" t="s">
        <v>5042</v>
      </c>
      <c r="Z167" s="177" t="s">
        <v>5030</v>
      </c>
      <c r="AA167" s="525" t="s">
        <v>4513</v>
      </c>
      <c r="AB167" s="399" t="str">
        <f t="shared" si="35"/>
        <v>CC1LL04</v>
      </c>
      <c r="AC167" s="399" t="str">
        <f t="shared" si="36"/>
        <v>CC1LL04-CC</v>
      </c>
      <c r="AD167" t="str">
        <f>Y167&amp;"-"&amp;VLOOKUP(AC167,'LICH THI'!C:AA,9,0)</f>
        <v>64CCKK3004-42473</v>
      </c>
      <c r="AE167">
        <f t="shared" si="37"/>
        <v>1</v>
      </c>
    </row>
    <row r="168" spans="1:31" x14ac:dyDescent="0.25">
      <c r="A168" s="436" t="str">
        <f t="shared" si="27"/>
        <v>CC1LL04-CC-3</v>
      </c>
      <c r="B168" s="436">
        <f>COUNTIF(AC$4:AC168,AC168)</f>
        <v>3</v>
      </c>
      <c r="C168" s="436" t="str">
        <f t="shared" si="28"/>
        <v>CC1LL04-CC</v>
      </c>
      <c r="D168" s="436">
        <f>VLOOKUP(C168,'LICH THI'!C:AA,12,0)</f>
        <v>8</v>
      </c>
      <c r="E168" s="436">
        <f>VLOOKUP(C168,'LICH THI'!C:AA,13,0)</f>
        <v>8</v>
      </c>
      <c r="F168" s="436">
        <f t="shared" si="38"/>
        <v>8</v>
      </c>
      <c r="G168" s="436">
        <f>VLOOKUP(C168,'LICH THI'!C:AA,14,0)</f>
        <v>1</v>
      </c>
      <c r="H168" s="436">
        <f t="shared" si="29"/>
        <v>1</v>
      </c>
      <c r="I168" s="436" t="str">
        <f t="shared" si="30"/>
        <v>Nguyễn Tiến Thành</v>
      </c>
      <c r="J168" s="436"/>
      <c r="K168" s="436">
        <f t="shared" si="31"/>
        <v>1</v>
      </c>
      <c r="L168" s="436" t="str">
        <f t="shared" si="32"/>
        <v>CC1LL04-CC-1</v>
      </c>
      <c r="M168" s="436">
        <f t="shared" si="33"/>
        <v>4</v>
      </c>
      <c r="N168" s="437">
        <f t="shared" si="39"/>
        <v>8</v>
      </c>
      <c r="O168" s="437"/>
      <c r="P168" s="430" t="str">
        <f t="shared" si="34"/>
        <v/>
      </c>
      <c r="U168" s="177">
        <v>2</v>
      </c>
      <c r="V168" s="177" t="s">
        <v>5028</v>
      </c>
      <c r="W168" s="177" t="s">
        <v>2880</v>
      </c>
      <c r="X168" s="177" t="s">
        <v>2894</v>
      </c>
      <c r="Y168" s="177" t="s">
        <v>5032</v>
      </c>
      <c r="Z168" s="177" t="s">
        <v>5030</v>
      </c>
      <c r="AA168" s="525" t="s">
        <v>3286</v>
      </c>
      <c r="AB168" s="399" t="str">
        <f t="shared" si="35"/>
        <v>CC1LL04</v>
      </c>
      <c r="AC168" s="399" t="str">
        <f t="shared" si="36"/>
        <v>CC1LL04-CC</v>
      </c>
      <c r="AD168" t="str">
        <f>Y168&amp;"-"&amp;VLOOKUP(AC168,'LICH THI'!C:AA,9,0)</f>
        <v>64CCKT3003-42473</v>
      </c>
      <c r="AE168">
        <f t="shared" si="37"/>
        <v>1</v>
      </c>
    </row>
    <row r="169" spans="1:31" x14ac:dyDescent="0.25">
      <c r="A169" s="436" t="str">
        <f t="shared" si="27"/>
        <v>CC1LL04-CC-4</v>
      </c>
      <c r="B169" s="436">
        <f>COUNTIF(AC$4:AC169,AC169)</f>
        <v>4</v>
      </c>
      <c r="C169" s="436" t="str">
        <f t="shared" si="28"/>
        <v>CC1LL04-CC</v>
      </c>
      <c r="D169" s="436">
        <f>VLOOKUP(C169,'LICH THI'!C:AA,12,0)</f>
        <v>8</v>
      </c>
      <c r="E169" s="436">
        <f>VLOOKUP(C169,'LICH THI'!C:AA,13,0)</f>
        <v>8</v>
      </c>
      <c r="F169" s="436">
        <f t="shared" si="38"/>
        <v>8</v>
      </c>
      <c r="G169" s="436">
        <f>VLOOKUP(C169,'LICH THI'!C:AA,14,0)</f>
        <v>1</v>
      </c>
      <c r="H169" s="436">
        <f t="shared" si="29"/>
        <v>1</v>
      </c>
      <c r="I169" s="436" t="str">
        <f t="shared" si="30"/>
        <v>Lại Thị Thảo</v>
      </c>
      <c r="J169" s="436"/>
      <c r="K169" s="436">
        <f t="shared" si="31"/>
        <v>1</v>
      </c>
      <c r="L169" s="436" t="str">
        <f t="shared" si="32"/>
        <v>CC1LL04-CC-1</v>
      </c>
      <c r="M169" s="436">
        <f t="shared" si="33"/>
        <v>4</v>
      </c>
      <c r="N169" s="437">
        <f t="shared" si="39"/>
        <v>1</v>
      </c>
      <c r="O169" s="437"/>
      <c r="P169" s="430" t="str">
        <f t="shared" si="34"/>
        <v/>
      </c>
      <c r="U169" s="177">
        <v>3</v>
      </c>
      <c r="V169" s="177" t="s">
        <v>5028</v>
      </c>
      <c r="W169" s="177" t="s">
        <v>5033</v>
      </c>
      <c r="X169" s="177" t="s">
        <v>2620</v>
      </c>
      <c r="Y169" s="177" t="s">
        <v>5034</v>
      </c>
      <c r="Z169" s="177" t="s">
        <v>5030</v>
      </c>
      <c r="AA169" s="525" t="s">
        <v>5035</v>
      </c>
      <c r="AB169" s="399" t="str">
        <f t="shared" si="35"/>
        <v>CC1LL04</v>
      </c>
      <c r="AC169" s="399" t="str">
        <f t="shared" si="36"/>
        <v>CC1LL04-CC</v>
      </c>
      <c r="AD169" t="str">
        <f>Y169&amp;"-"&amp;VLOOKUP(AC169,'LICH THI'!C:AA,9,0)</f>
        <v>63CCKT3001-42473</v>
      </c>
      <c r="AE169">
        <f t="shared" si="37"/>
        <v>1</v>
      </c>
    </row>
    <row r="170" spans="1:31" x14ac:dyDescent="0.25">
      <c r="A170" s="436" t="str">
        <f t="shared" si="27"/>
        <v>CC1LL04-CC-5</v>
      </c>
      <c r="B170" s="436">
        <f>COUNTIF(AC$4:AC170,AC170)</f>
        <v>5</v>
      </c>
      <c r="C170" s="436" t="str">
        <f t="shared" si="28"/>
        <v>CC1LL04-CC</v>
      </c>
      <c r="D170" s="436">
        <f>VLOOKUP(C170,'LICH THI'!C:AA,12,0)</f>
        <v>8</v>
      </c>
      <c r="E170" s="436">
        <f>VLOOKUP(C170,'LICH THI'!C:AA,13,0)</f>
        <v>8</v>
      </c>
      <c r="F170" s="436">
        <f t="shared" si="38"/>
        <v>8</v>
      </c>
      <c r="G170" s="436">
        <f>VLOOKUP(C170,'LICH THI'!C:AA,14,0)</f>
        <v>1</v>
      </c>
      <c r="H170" s="436">
        <f t="shared" si="29"/>
        <v>1</v>
      </c>
      <c r="I170" s="436" t="str">
        <f t="shared" si="30"/>
        <v>Lê Thị Thu Thảo</v>
      </c>
      <c r="J170" s="436"/>
      <c r="K170" s="436">
        <f t="shared" si="31"/>
        <v>1</v>
      </c>
      <c r="L170" s="436" t="str">
        <f t="shared" si="32"/>
        <v>CC1LL04-CC-1</v>
      </c>
      <c r="M170" s="436">
        <f t="shared" si="33"/>
        <v>4</v>
      </c>
      <c r="N170" s="437">
        <f t="shared" si="39"/>
        <v>2</v>
      </c>
      <c r="O170" s="437"/>
      <c r="P170" s="430" t="str">
        <f t="shared" si="34"/>
        <v/>
      </c>
      <c r="U170" s="177">
        <v>4</v>
      </c>
      <c r="V170" s="177" t="s">
        <v>5028</v>
      </c>
      <c r="W170" s="177" t="s">
        <v>5036</v>
      </c>
      <c r="X170" s="177" t="s">
        <v>2620</v>
      </c>
      <c r="Y170" s="177" t="s">
        <v>5037</v>
      </c>
      <c r="Z170" s="177" t="s">
        <v>5030</v>
      </c>
      <c r="AA170" s="525" t="s">
        <v>3916</v>
      </c>
      <c r="AB170" s="399" t="str">
        <f t="shared" si="35"/>
        <v>CC1LL04</v>
      </c>
      <c r="AC170" s="399" t="str">
        <f t="shared" si="36"/>
        <v>CC1LL04-CC</v>
      </c>
      <c r="AD170" t="str">
        <f>Y170&amp;"-"&amp;VLOOKUP(AC170,'LICH THI'!C:AA,9,0)</f>
        <v>64CCKT3017-42473</v>
      </c>
      <c r="AE170">
        <f t="shared" si="37"/>
        <v>1</v>
      </c>
    </row>
    <row r="171" spans="1:31" x14ac:dyDescent="0.25">
      <c r="A171" s="436" t="str">
        <f t="shared" si="27"/>
        <v>CC1LL04-CC-6</v>
      </c>
      <c r="B171" s="436">
        <f>COUNTIF(AC$4:AC171,AC171)</f>
        <v>6</v>
      </c>
      <c r="C171" s="436" t="str">
        <f t="shared" si="28"/>
        <v>CC1LL04-CC</v>
      </c>
      <c r="D171" s="436">
        <f>VLOOKUP(C171,'LICH THI'!C:AA,12,0)</f>
        <v>8</v>
      </c>
      <c r="E171" s="436">
        <f>VLOOKUP(C171,'LICH THI'!C:AA,13,0)</f>
        <v>8</v>
      </c>
      <c r="F171" s="436">
        <f t="shared" si="38"/>
        <v>8</v>
      </c>
      <c r="G171" s="436">
        <f>VLOOKUP(C171,'LICH THI'!C:AA,14,0)</f>
        <v>1</v>
      </c>
      <c r="H171" s="436">
        <f t="shared" si="29"/>
        <v>1</v>
      </c>
      <c r="I171" s="436" t="str">
        <f t="shared" si="30"/>
        <v>Nguyễn Phương Thảo</v>
      </c>
      <c r="J171" s="436"/>
      <c r="K171" s="436">
        <f t="shared" si="31"/>
        <v>1</v>
      </c>
      <c r="L171" s="436" t="str">
        <f t="shared" si="32"/>
        <v>CC1LL04-CC-1</v>
      </c>
      <c r="M171" s="436">
        <f t="shared" si="33"/>
        <v>4</v>
      </c>
      <c r="N171" s="437">
        <f t="shared" si="39"/>
        <v>3</v>
      </c>
      <c r="O171" s="437"/>
      <c r="P171" s="430" t="str">
        <f t="shared" si="34"/>
        <v/>
      </c>
      <c r="U171" s="177">
        <v>5</v>
      </c>
      <c r="V171" s="177" t="s">
        <v>5028</v>
      </c>
      <c r="W171" s="177" t="s">
        <v>4086</v>
      </c>
      <c r="X171" s="177" t="s">
        <v>2620</v>
      </c>
      <c r="Y171" s="177" t="s">
        <v>5038</v>
      </c>
      <c r="Z171" s="177" t="s">
        <v>5030</v>
      </c>
      <c r="AA171" s="525" t="s">
        <v>5039</v>
      </c>
      <c r="AB171" s="399" t="str">
        <f t="shared" si="35"/>
        <v>CC1LL04</v>
      </c>
      <c r="AC171" s="399" t="str">
        <f t="shared" si="36"/>
        <v>CC1LL04-CC</v>
      </c>
      <c r="AD171" t="str">
        <f>Y171&amp;"-"&amp;VLOOKUP(AC171,'LICH THI'!C:AA,9,0)</f>
        <v>64CCKT3019-42473</v>
      </c>
      <c r="AE171">
        <f t="shared" si="37"/>
        <v>1</v>
      </c>
    </row>
    <row r="172" spans="1:31" x14ac:dyDescent="0.25">
      <c r="A172" s="436" t="str">
        <f t="shared" si="27"/>
        <v>CC1LL04-CC-7</v>
      </c>
      <c r="B172" s="436">
        <f>COUNTIF(AC$4:AC172,AC172)</f>
        <v>7</v>
      </c>
      <c r="C172" s="436" t="str">
        <f t="shared" si="28"/>
        <v>CC1LL04-CC</v>
      </c>
      <c r="D172" s="436">
        <f>VLOOKUP(C172,'LICH THI'!C:AA,12,0)</f>
        <v>8</v>
      </c>
      <c r="E172" s="436">
        <f>VLOOKUP(C172,'LICH THI'!C:AA,13,0)</f>
        <v>8</v>
      </c>
      <c r="F172" s="436">
        <f t="shared" si="38"/>
        <v>8</v>
      </c>
      <c r="G172" s="436">
        <f>VLOOKUP(C172,'LICH THI'!C:AA,14,0)</f>
        <v>1</v>
      </c>
      <c r="H172" s="436">
        <f t="shared" si="29"/>
        <v>1</v>
      </c>
      <c r="I172" s="436" t="str">
        <f t="shared" si="30"/>
        <v>Nguyễn Thị Thảo</v>
      </c>
      <c r="J172" s="436"/>
      <c r="K172" s="436">
        <f t="shared" si="31"/>
        <v>1</v>
      </c>
      <c r="L172" s="436" t="str">
        <f t="shared" si="32"/>
        <v>CC1LL04-CC-1</v>
      </c>
      <c r="M172" s="436">
        <f t="shared" si="33"/>
        <v>4</v>
      </c>
      <c r="N172" s="437">
        <f t="shared" si="39"/>
        <v>4</v>
      </c>
      <c r="O172" s="437"/>
      <c r="P172" s="430" t="str">
        <f t="shared" si="34"/>
        <v/>
      </c>
      <c r="U172" s="177">
        <v>6</v>
      </c>
      <c r="V172" s="177" t="s">
        <v>5028</v>
      </c>
      <c r="W172" s="177" t="s">
        <v>2619</v>
      </c>
      <c r="X172" s="177" t="s">
        <v>2620</v>
      </c>
      <c r="Y172" s="177" t="s">
        <v>5040</v>
      </c>
      <c r="Z172" s="177" t="s">
        <v>5030</v>
      </c>
      <c r="AA172" s="525" t="s">
        <v>3967</v>
      </c>
      <c r="AB172" s="399" t="str">
        <f t="shared" si="35"/>
        <v>CC1LL04</v>
      </c>
      <c r="AC172" s="399" t="str">
        <f t="shared" si="36"/>
        <v>CC1LL04-CC</v>
      </c>
      <c r="AD172" t="str">
        <f>Y172&amp;"-"&amp;VLOOKUP(AC172,'LICH THI'!C:AA,9,0)</f>
        <v>64CCKT3030-42473</v>
      </c>
      <c r="AE172">
        <f t="shared" si="37"/>
        <v>1</v>
      </c>
    </row>
    <row r="173" spans="1:31" x14ac:dyDescent="0.25">
      <c r="A173" s="436" t="str">
        <f t="shared" si="27"/>
        <v>CC1LL04-CC-8</v>
      </c>
      <c r="B173" s="436">
        <f>COUNTIF(AC$4:AC173,AC173)</f>
        <v>8</v>
      </c>
      <c r="C173" s="436" t="str">
        <f t="shared" si="28"/>
        <v>CC1LL04-CC</v>
      </c>
      <c r="D173" s="436">
        <f>VLOOKUP(C173,'LICH THI'!C:AA,12,0)</f>
        <v>8</v>
      </c>
      <c r="E173" s="436">
        <f>VLOOKUP(C173,'LICH THI'!C:AA,13,0)</f>
        <v>8</v>
      </c>
      <c r="F173" s="436">
        <f t="shared" si="38"/>
        <v>8</v>
      </c>
      <c r="G173" s="436">
        <f>VLOOKUP(C173,'LICH THI'!C:AA,14,0)</f>
        <v>1</v>
      </c>
      <c r="H173" s="436">
        <f t="shared" si="29"/>
        <v>1</v>
      </c>
      <c r="I173" s="436" t="str">
        <f t="shared" si="30"/>
        <v>Trương Thị Thủy</v>
      </c>
      <c r="J173" s="436"/>
      <c r="K173" s="436">
        <f t="shared" si="31"/>
        <v>1</v>
      </c>
      <c r="L173" s="436" t="str">
        <f t="shared" si="32"/>
        <v>CC1LL04-CC-1</v>
      </c>
      <c r="M173" s="436">
        <f t="shared" si="33"/>
        <v>4</v>
      </c>
      <c r="N173" s="437">
        <f t="shared" si="39"/>
        <v>5</v>
      </c>
      <c r="O173" s="437"/>
      <c r="P173" s="430" t="str">
        <f t="shared" si="34"/>
        <v/>
      </c>
      <c r="U173" s="177">
        <v>7</v>
      </c>
      <c r="V173" s="177" t="s">
        <v>5028</v>
      </c>
      <c r="W173" s="177" t="s">
        <v>4853</v>
      </c>
      <c r="X173" s="177" t="s">
        <v>2627</v>
      </c>
      <c r="Y173" s="177" t="s">
        <v>5041</v>
      </c>
      <c r="Z173" s="177" t="s">
        <v>5030</v>
      </c>
      <c r="AA173" s="525" t="s">
        <v>4595</v>
      </c>
      <c r="AB173" s="399" t="str">
        <f t="shared" si="35"/>
        <v>CC1LL04</v>
      </c>
      <c r="AC173" s="399" t="str">
        <f t="shared" si="36"/>
        <v>CC1LL04-CC</v>
      </c>
      <c r="AD173" t="str">
        <f>Y173&amp;"-"&amp;VLOOKUP(AC173,'LICH THI'!C:AA,9,0)</f>
        <v>64CCKT3037-42473</v>
      </c>
      <c r="AE173">
        <f t="shared" si="37"/>
        <v>1</v>
      </c>
    </row>
    <row r="174" spans="1:31" x14ac:dyDescent="0.25">
      <c r="A174" s="436" t="str">
        <f t="shared" si="27"/>
        <v>CC1LL05-CC-1</v>
      </c>
      <c r="B174" s="436">
        <f>COUNTIF(AC$4:AC174,AC174)</f>
        <v>1</v>
      </c>
      <c r="C174" s="436" t="str">
        <f t="shared" si="28"/>
        <v>CC1LL05-CC</v>
      </c>
      <c r="D174" s="436">
        <f>VLOOKUP(C174,'LICH THI'!C:AA,12,0)</f>
        <v>17</v>
      </c>
      <c r="E174" s="436">
        <f>VLOOKUP(C174,'LICH THI'!C:AA,13,0)</f>
        <v>17</v>
      </c>
      <c r="F174" s="436">
        <f t="shared" si="38"/>
        <v>17</v>
      </c>
      <c r="G174" s="436">
        <f>VLOOKUP(C174,'LICH THI'!C:AA,14,0)</f>
        <v>1</v>
      </c>
      <c r="H174" s="436">
        <f t="shared" si="29"/>
        <v>1</v>
      </c>
      <c r="I174" s="436" t="str">
        <f t="shared" si="30"/>
        <v>Phạm Văn Cường</v>
      </c>
      <c r="J174" s="436"/>
      <c r="K174" s="436">
        <f t="shared" si="31"/>
        <v>1</v>
      </c>
      <c r="L174" s="436" t="str">
        <f t="shared" si="32"/>
        <v>CC1LL05-CC-1</v>
      </c>
      <c r="M174" s="436">
        <f t="shared" si="33"/>
        <v>5</v>
      </c>
      <c r="N174" s="437">
        <f t="shared" si="39"/>
        <v>14</v>
      </c>
      <c r="O174" s="437"/>
      <c r="P174" s="430" t="str">
        <f t="shared" si="34"/>
        <v/>
      </c>
      <c r="U174" s="177">
        <v>2</v>
      </c>
      <c r="V174" s="177" t="s">
        <v>4587</v>
      </c>
      <c r="W174" s="177" t="s">
        <v>2738</v>
      </c>
      <c r="X174" s="177" t="s">
        <v>2735</v>
      </c>
      <c r="Y174" s="177" t="s">
        <v>6887</v>
      </c>
      <c r="Z174" s="177" t="s">
        <v>7065</v>
      </c>
      <c r="AA174" s="525" t="s">
        <v>2733</v>
      </c>
      <c r="AB174" s="399" t="str">
        <f t="shared" si="35"/>
        <v>CC1LL05</v>
      </c>
      <c r="AC174" s="399" t="str">
        <f t="shared" si="36"/>
        <v>CC1LL05-CC</v>
      </c>
      <c r="AD174" t="str">
        <f>Y174&amp;"-"&amp;VLOOKUP(AC174,'LICH THI'!C:AA,9,0)</f>
        <v>64CCCD3070-42479</v>
      </c>
      <c r="AE174">
        <f t="shared" si="37"/>
        <v>1</v>
      </c>
    </row>
    <row r="175" spans="1:31" x14ac:dyDescent="0.25">
      <c r="A175" s="436" t="str">
        <f t="shared" si="27"/>
        <v>CC1LL05-CC-2</v>
      </c>
      <c r="B175" s="436">
        <f>COUNTIF(AC$4:AC175,AC175)</f>
        <v>2</v>
      </c>
      <c r="C175" s="436" t="str">
        <f t="shared" si="28"/>
        <v>CC1LL05-CC</v>
      </c>
      <c r="D175" s="436">
        <f>VLOOKUP(C175,'LICH THI'!C:AA,12,0)</f>
        <v>17</v>
      </c>
      <c r="E175" s="436">
        <f>VLOOKUP(C175,'LICH THI'!C:AA,13,0)</f>
        <v>17</v>
      </c>
      <c r="F175" s="436">
        <f t="shared" si="38"/>
        <v>17</v>
      </c>
      <c r="G175" s="436">
        <f>VLOOKUP(C175,'LICH THI'!C:AA,14,0)</f>
        <v>1</v>
      </c>
      <c r="H175" s="436">
        <f t="shared" si="29"/>
        <v>1</v>
      </c>
      <c r="I175" s="436" t="str">
        <f t="shared" si="30"/>
        <v>Đào Trọng Duy</v>
      </c>
      <c r="J175" s="436"/>
      <c r="K175" s="436">
        <f t="shared" si="31"/>
        <v>1</v>
      </c>
      <c r="L175" s="436" t="str">
        <f t="shared" si="32"/>
        <v>CC1LL05-CC-1</v>
      </c>
      <c r="M175" s="436">
        <f t="shared" si="33"/>
        <v>5</v>
      </c>
      <c r="N175" s="437">
        <f t="shared" si="39"/>
        <v>15</v>
      </c>
      <c r="O175" s="437"/>
      <c r="P175" s="430" t="str">
        <f t="shared" si="34"/>
        <v/>
      </c>
      <c r="U175" s="177">
        <v>9</v>
      </c>
      <c r="V175" s="177" t="s">
        <v>4615</v>
      </c>
      <c r="W175" s="177" t="s">
        <v>5855</v>
      </c>
      <c r="X175" s="177" t="s">
        <v>2742</v>
      </c>
      <c r="Y175" s="177" t="s">
        <v>5856</v>
      </c>
      <c r="Z175" s="177" t="s">
        <v>7065</v>
      </c>
      <c r="AA175" s="525" t="s">
        <v>5426</v>
      </c>
      <c r="AB175" s="399" t="str">
        <f t="shared" si="35"/>
        <v>CC1LL05</v>
      </c>
      <c r="AC175" s="399" t="str">
        <f t="shared" si="36"/>
        <v>CC1LL05-CC</v>
      </c>
      <c r="AD175" t="str">
        <f>Y175&amp;"-"&amp;VLOOKUP(AC175,'LICH THI'!C:AA,9,0)</f>
        <v>64CCOT3051-42479</v>
      </c>
      <c r="AE175">
        <f t="shared" si="37"/>
        <v>1</v>
      </c>
    </row>
    <row r="176" spans="1:31" x14ac:dyDescent="0.25">
      <c r="A176" s="436" t="str">
        <f t="shared" si="27"/>
        <v>CC1LL05-CC-3</v>
      </c>
      <c r="B176" s="436">
        <f>COUNTIF(AC$4:AC176,AC176)</f>
        <v>3</v>
      </c>
      <c r="C176" s="436" t="str">
        <f t="shared" si="28"/>
        <v>CC1LL05-CC</v>
      </c>
      <c r="D176" s="436">
        <f>VLOOKUP(C176,'LICH THI'!C:AA,12,0)</f>
        <v>17</v>
      </c>
      <c r="E176" s="436">
        <f>VLOOKUP(C176,'LICH THI'!C:AA,13,0)</f>
        <v>17</v>
      </c>
      <c r="F176" s="436">
        <f t="shared" si="38"/>
        <v>17</v>
      </c>
      <c r="G176" s="436">
        <f>VLOOKUP(C176,'LICH THI'!C:AA,14,0)</f>
        <v>1</v>
      </c>
      <c r="H176" s="436">
        <f t="shared" si="29"/>
        <v>1</v>
      </c>
      <c r="I176" s="436" t="str">
        <f t="shared" si="30"/>
        <v>Đỗ Hữu Đông</v>
      </c>
      <c r="J176" s="436"/>
      <c r="K176" s="436">
        <f t="shared" si="31"/>
        <v>1</v>
      </c>
      <c r="L176" s="436" t="str">
        <f t="shared" si="32"/>
        <v>CC1LL05-CC-1</v>
      </c>
      <c r="M176" s="436">
        <f t="shared" si="33"/>
        <v>5</v>
      </c>
      <c r="N176" s="437">
        <f t="shared" si="39"/>
        <v>16</v>
      </c>
      <c r="O176" s="437"/>
      <c r="P176" s="430" t="str">
        <f t="shared" si="34"/>
        <v/>
      </c>
      <c r="U176" s="177">
        <v>1</v>
      </c>
      <c r="V176" s="177" t="s">
        <v>4574</v>
      </c>
      <c r="W176" s="177" t="s">
        <v>3115</v>
      </c>
      <c r="X176" s="177" t="s">
        <v>2750</v>
      </c>
      <c r="Y176" s="177" t="s">
        <v>4575</v>
      </c>
      <c r="Z176" s="177" t="s">
        <v>7065</v>
      </c>
      <c r="AA176" s="525" t="s">
        <v>4577</v>
      </c>
      <c r="AB176" s="399" t="str">
        <f t="shared" si="35"/>
        <v>CC1LL05</v>
      </c>
      <c r="AC176" s="399" t="str">
        <f t="shared" si="36"/>
        <v>CC1LL05-CC</v>
      </c>
      <c r="AD176" t="str">
        <f>Y176&amp;"-"&amp;VLOOKUP(AC176,'LICH THI'!C:AA,9,0)</f>
        <v>64CCCD3020-42479</v>
      </c>
      <c r="AE176">
        <f t="shared" si="37"/>
        <v>1</v>
      </c>
    </row>
    <row r="177" spans="1:31" x14ac:dyDescent="0.25">
      <c r="A177" s="436" t="str">
        <f t="shared" si="27"/>
        <v>CC1LL05-CC-4</v>
      </c>
      <c r="B177" s="436">
        <f>COUNTIF(AC$4:AC177,AC177)</f>
        <v>4</v>
      </c>
      <c r="C177" s="436" t="str">
        <f t="shared" si="28"/>
        <v>CC1LL05-CC</v>
      </c>
      <c r="D177" s="436">
        <f>VLOOKUP(C177,'LICH THI'!C:AA,12,0)</f>
        <v>17</v>
      </c>
      <c r="E177" s="436">
        <f>VLOOKUP(C177,'LICH THI'!C:AA,13,0)</f>
        <v>17</v>
      </c>
      <c r="F177" s="436">
        <f t="shared" si="38"/>
        <v>17</v>
      </c>
      <c r="G177" s="436">
        <f>VLOOKUP(C177,'LICH THI'!C:AA,14,0)</f>
        <v>1</v>
      </c>
      <c r="H177" s="436">
        <f t="shared" si="29"/>
        <v>1</v>
      </c>
      <c r="I177" s="436" t="str">
        <f t="shared" si="30"/>
        <v>Trần Thanh Đức</v>
      </c>
      <c r="J177" s="436"/>
      <c r="K177" s="436">
        <f t="shared" si="31"/>
        <v>1</v>
      </c>
      <c r="L177" s="436" t="str">
        <f t="shared" si="32"/>
        <v>CC1LL05-CC-1</v>
      </c>
      <c r="M177" s="436">
        <f t="shared" si="33"/>
        <v>5</v>
      </c>
      <c r="N177" s="437">
        <f t="shared" si="39"/>
        <v>17</v>
      </c>
      <c r="O177" s="437"/>
      <c r="P177" s="430" t="str">
        <f t="shared" si="34"/>
        <v/>
      </c>
      <c r="U177" s="177">
        <v>3</v>
      </c>
      <c r="V177" s="177" t="s">
        <v>4587</v>
      </c>
      <c r="W177" s="177" t="s">
        <v>2852</v>
      </c>
      <c r="X177" s="177" t="s">
        <v>2948</v>
      </c>
      <c r="Y177" s="177" t="s">
        <v>4588</v>
      </c>
      <c r="Z177" s="177" t="s">
        <v>7065</v>
      </c>
      <c r="AA177" s="525" t="s">
        <v>4589</v>
      </c>
      <c r="AB177" s="399" t="str">
        <f t="shared" si="35"/>
        <v>CC1LL05</v>
      </c>
      <c r="AC177" s="399" t="str">
        <f t="shared" si="36"/>
        <v>CC1LL05-CC</v>
      </c>
      <c r="AD177" t="str">
        <f>Y177&amp;"-"&amp;VLOOKUP(AC177,'LICH THI'!C:AA,9,0)</f>
        <v>64CCCD3054-42479</v>
      </c>
      <c r="AE177">
        <f t="shared" si="37"/>
        <v>1</v>
      </c>
    </row>
    <row r="178" spans="1:31" x14ac:dyDescent="0.25">
      <c r="A178" s="436" t="str">
        <f t="shared" si="27"/>
        <v>CC1LL05-CC-5</v>
      </c>
      <c r="B178" s="436">
        <f>COUNTIF(AC$4:AC178,AC178)</f>
        <v>5</v>
      </c>
      <c r="C178" s="436" t="str">
        <f t="shared" si="28"/>
        <v>CC1LL05-CC</v>
      </c>
      <c r="D178" s="436">
        <f>VLOOKUP(C178,'LICH THI'!C:AA,12,0)</f>
        <v>17</v>
      </c>
      <c r="E178" s="436">
        <f>VLOOKUP(C178,'LICH THI'!C:AA,13,0)</f>
        <v>17</v>
      </c>
      <c r="F178" s="436">
        <f t="shared" si="38"/>
        <v>17</v>
      </c>
      <c r="G178" s="436">
        <f>VLOOKUP(C178,'LICH THI'!C:AA,14,0)</f>
        <v>1</v>
      </c>
      <c r="H178" s="436">
        <f t="shared" si="29"/>
        <v>1</v>
      </c>
      <c r="I178" s="436" t="str">
        <f t="shared" si="30"/>
        <v>Hoàng Hà</v>
      </c>
      <c r="J178" s="436"/>
      <c r="K178" s="436">
        <f t="shared" si="31"/>
        <v>1</v>
      </c>
      <c r="L178" s="436" t="str">
        <f t="shared" si="32"/>
        <v>CC1LL05-CC-1</v>
      </c>
      <c r="M178" s="436">
        <f t="shared" si="33"/>
        <v>5</v>
      </c>
      <c r="N178" s="437">
        <f t="shared" si="39"/>
        <v>1</v>
      </c>
      <c r="O178" s="437"/>
      <c r="P178" s="430" t="str">
        <f t="shared" si="34"/>
        <v/>
      </c>
      <c r="U178" s="177">
        <v>8</v>
      </c>
      <c r="V178" s="177" t="s">
        <v>4612</v>
      </c>
      <c r="W178" s="177" t="s">
        <v>2834</v>
      </c>
      <c r="X178" s="177" t="s">
        <v>3163</v>
      </c>
      <c r="Y178" s="177" t="s">
        <v>7066</v>
      </c>
      <c r="Z178" s="177" t="s">
        <v>7065</v>
      </c>
      <c r="AA178" s="525" t="s">
        <v>5272</v>
      </c>
      <c r="AB178" s="399" t="str">
        <f t="shared" si="35"/>
        <v>CC1LL05</v>
      </c>
      <c r="AC178" s="399" t="str">
        <f t="shared" si="36"/>
        <v>CC1LL05-CC</v>
      </c>
      <c r="AD178" t="str">
        <f>Y178&amp;"-"&amp;VLOOKUP(AC178,'LICH THI'!C:AA,9,0)</f>
        <v>64CCKD3026-42479</v>
      </c>
      <c r="AE178">
        <f t="shared" si="37"/>
        <v>1</v>
      </c>
    </row>
    <row r="179" spans="1:31" x14ac:dyDescent="0.25">
      <c r="A179" s="436" t="str">
        <f t="shared" si="27"/>
        <v>CC1LL05-CC-6</v>
      </c>
      <c r="B179" s="436">
        <f>COUNTIF(AC$4:AC179,AC179)</f>
        <v>6</v>
      </c>
      <c r="C179" s="436" t="str">
        <f t="shared" si="28"/>
        <v>CC1LL05-CC</v>
      </c>
      <c r="D179" s="436">
        <f>VLOOKUP(C179,'LICH THI'!C:AA,12,0)</f>
        <v>17</v>
      </c>
      <c r="E179" s="436">
        <f>VLOOKUP(C179,'LICH THI'!C:AA,13,0)</f>
        <v>17</v>
      </c>
      <c r="F179" s="436">
        <f t="shared" si="38"/>
        <v>17</v>
      </c>
      <c r="G179" s="436">
        <f>VLOOKUP(C179,'LICH THI'!C:AA,14,0)</f>
        <v>1</v>
      </c>
      <c r="H179" s="436">
        <f t="shared" si="29"/>
        <v>1</v>
      </c>
      <c r="I179" s="436" t="str">
        <f t="shared" si="30"/>
        <v>Nguyễn Văn Hải</v>
      </c>
      <c r="J179" s="436"/>
      <c r="K179" s="436">
        <f t="shared" si="31"/>
        <v>1</v>
      </c>
      <c r="L179" s="436" t="str">
        <f t="shared" si="32"/>
        <v>CC1LL05-CC-1</v>
      </c>
      <c r="M179" s="436">
        <f t="shared" si="33"/>
        <v>5</v>
      </c>
      <c r="N179" s="437">
        <f t="shared" si="39"/>
        <v>2</v>
      </c>
      <c r="O179" s="437"/>
      <c r="P179" s="430" t="str">
        <f t="shared" si="34"/>
        <v/>
      </c>
      <c r="U179" s="177">
        <v>6</v>
      </c>
      <c r="V179" s="177" t="s">
        <v>4604</v>
      </c>
      <c r="W179" s="177" t="s">
        <v>2741</v>
      </c>
      <c r="X179" s="177" t="s">
        <v>2908</v>
      </c>
      <c r="Y179" s="177" t="s">
        <v>4605</v>
      </c>
      <c r="Z179" s="177" t="s">
        <v>7065</v>
      </c>
      <c r="AA179" s="525" t="s">
        <v>3237</v>
      </c>
      <c r="AB179" s="399" t="str">
        <f t="shared" si="35"/>
        <v>CC1LL05</v>
      </c>
      <c r="AC179" s="399" t="str">
        <f t="shared" si="36"/>
        <v>CC1LL05-CC</v>
      </c>
      <c r="AD179" t="str">
        <f>Y179&amp;"-"&amp;VLOOKUP(AC179,'LICH THI'!C:AA,9,0)</f>
        <v>64CCDD3020-42479</v>
      </c>
      <c r="AE179">
        <f t="shared" si="37"/>
        <v>1</v>
      </c>
    </row>
    <row r="180" spans="1:31" x14ac:dyDescent="0.25">
      <c r="A180" s="436" t="str">
        <f t="shared" si="27"/>
        <v>CC1LL05-CC-7</v>
      </c>
      <c r="B180" s="436">
        <f>COUNTIF(AC$4:AC180,AC180)</f>
        <v>7</v>
      </c>
      <c r="C180" s="436" t="str">
        <f t="shared" si="28"/>
        <v>CC1LL05-CC</v>
      </c>
      <c r="D180" s="436">
        <f>VLOOKUP(C180,'LICH THI'!C:AA,12,0)</f>
        <v>17</v>
      </c>
      <c r="E180" s="436">
        <f>VLOOKUP(C180,'LICH THI'!C:AA,13,0)</f>
        <v>17</v>
      </c>
      <c r="F180" s="436">
        <f t="shared" si="38"/>
        <v>17</v>
      </c>
      <c r="G180" s="436">
        <f>VLOOKUP(C180,'LICH THI'!C:AA,14,0)</f>
        <v>1</v>
      </c>
      <c r="H180" s="436">
        <f t="shared" si="29"/>
        <v>1</v>
      </c>
      <c r="I180" s="436" t="str">
        <f t="shared" si="30"/>
        <v>Nguyễn Hải Hiệp</v>
      </c>
      <c r="J180" s="436"/>
      <c r="K180" s="436">
        <f t="shared" si="31"/>
        <v>1</v>
      </c>
      <c r="L180" s="436" t="str">
        <f t="shared" si="32"/>
        <v>CC1LL05-CC-1</v>
      </c>
      <c r="M180" s="436">
        <f t="shared" si="33"/>
        <v>5</v>
      </c>
      <c r="N180" s="437">
        <f t="shared" si="39"/>
        <v>3</v>
      </c>
      <c r="O180" s="437"/>
      <c r="P180" s="430" t="str">
        <f t="shared" si="34"/>
        <v/>
      </c>
      <c r="U180" s="177">
        <v>4</v>
      </c>
      <c r="V180" s="177" t="s">
        <v>4587</v>
      </c>
      <c r="W180" s="177" t="s">
        <v>4705</v>
      </c>
      <c r="X180" s="177" t="s">
        <v>4886</v>
      </c>
      <c r="Y180" s="177" t="s">
        <v>6415</v>
      </c>
      <c r="Z180" s="177" t="s">
        <v>7065</v>
      </c>
      <c r="AA180" s="525" t="s">
        <v>2796</v>
      </c>
      <c r="AB180" s="399" t="str">
        <f t="shared" si="35"/>
        <v>CC1LL05</v>
      </c>
      <c r="AC180" s="399" t="str">
        <f t="shared" si="36"/>
        <v>CC1LL05-CC</v>
      </c>
      <c r="AD180" t="str">
        <f>Y180&amp;"-"&amp;VLOOKUP(AC180,'LICH THI'!C:AA,9,0)</f>
        <v>64CCCD3118-42479</v>
      </c>
      <c r="AE180">
        <f t="shared" si="37"/>
        <v>1</v>
      </c>
    </row>
    <row r="181" spans="1:31" x14ac:dyDescent="0.25">
      <c r="A181" s="436" t="str">
        <f t="shared" si="27"/>
        <v>CC1LL05-CC-8</v>
      </c>
      <c r="B181" s="436">
        <f>COUNTIF(AC$4:AC181,AC181)</f>
        <v>8</v>
      </c>
      <c r="C181" s="436" t="str">
        <f t="shared" si="28"/>
        <v>CC1LL05-CC</v>
      </c>
      <c r="D181" s="436">
        <f>VLOOKUP(C181,'LICH THI'!C:AA,12,0)</f>
        <v>17</v>
      </c>
      <c r="E181" s="436">
        <f>VLOOKUP(C181,'LICH THI'!C:AA,13,0)</f>
        <v>17</v>
      </c>
      <c r="F181" s="436">
        <f t="shared" si="38"/>
        <v>17</v>
      </c>
      <c r="G181" s="436">
        <f>VLOOKUP(C181,'LICH THI'!C:AA,14,0)</f>
        <v>1</v>
      </c>
      <c r="H181" s="436">
        <f t="shared" si="29"/>
        <v>1</v>
      </c>
      <c r="I181" s="436" t="str">
        <f t="shared" si="30"/>
        <v>Phạm Minh Hoàng</v>
      </c>
      <c r="J181" s="436"/>
      <c r="K181" s="436">
        <f t="shared" si="31"/>
        <v>1</v>
      </c>
      <c r="L181" s="436" t="str">
        <f t="shared" si="32"/>
        <v>CC1LL05-CC-1</v>
      </c>
      <c r="M181" s="436">
        <f t="shared" si="33"/>
        <v>5</v>
      </c>
      <c r="N181" s="437">
        <f t="shared" si="39"/>
        <v>4</v>
      </c>
      <c r="O181" s="437"/>
      <c r="P181" s="430" t="str">
        <f t="shared" si="34"/>
        <v/>
      </c>
      <c r="U181" s="177">
        <v>10</v>
      </c>
      <c r="V181" s="177" t="s">
        <v>4615</v>
      </c>
      <c r="W181" s="177" t="s">
        <v>2749</v>
      </c>
      <c r="X181" s="177" t="s">
        <v>2834</v>
      </c>
      <c r="Y181" s="177" t="s">
        <v>4622</v>
      </c>
      <c r="Z181" s="177" t="s">
        <v>7065</v>
      </c>
      <c r="AA181" s="525" t="s">
        <v>4623</v>
      </c>
      <c r="AB181" s="399" t="str">
        <f t="shared" si="35"/>
        <v>CC1LL05</v>
      </c>
      <c r="AC181" s="399" t="str">
        <f t="shared" si="36"/>
        <v>CC1LL05-CC</v>
      </c>
      <c r="AD181" t="str">
        <f>Y181&amp;"-"&amp;VLOOKUP(AC181,'LICH THI'!C:AA,9,0)</f>
        <v>64CCOT3006-42479</v>
      </c>
      <c r="AE181">
        <f t="shared" si="37"/>
        <v>1</v>
      </c>
    </row>
    <row r="182" spans="1:31" x14ac:dyDescent="0.25">
      <c r="A182" s="436" t="str">
        <f t="shared" si="27"/>
        <v>CC1LL05-CC-9</v>
      </c>
      <c r="B182" s="436">
        <f>COUNTIF(AC$4:AC182,AC182)</f>
        <v>9</v>
      </c>
      <c r="C182" s="436" t="str">
        <f t="shared" si="28"/>
        <v>CC1LL05-CC</v>
      </c>
      <c r="D182" s="436">
        <f>VLOOKUP(C182,'LICH THI'!C:AA,12,0)</f>
        <v>17</v>
      </c>
      <c r="E182" s="436">
        <f>VLOOKUP(C182,'LICH THI'!C:AA,13,0)</f>
        <v>17</v>
      </c>
      <c r="F182" s="436">
        <f t="shared" si="38"/>
        <v>17</v>
      </c>
      <c r="G182" s="436">
        <f>VLOOKUP(C182,'LICH THI'!C:AA,14,0)</f>
        <v>1</v>
      </c>
      <c r="H182" s="436">
        <f t="shared" si="29"/>
        <v>1</v>
      </c>
      <c r="I182" s="436" t="str">
        <f t="shared" si="30"/>
        <v>Nguyễn Văn Hưởng</v>
      </c>
      <c r="J182" s="436"/>
      <c r="K182" s="436">
        <f t="shared" si="31"/>
        <v>1</v>
      </c>
      <c r="L182" s="436" t="str">
        <f t="shared" si="32"/>
        <v>CC1LL05-CC-1</v>
      </c>
      <c r="M182" s="436">
        <f t="shared" si="33"/>
        <v>5</v>
      </c>
      <c r="N182" s="437">
        <f t="shared" si="39"/>
        <v>5</v>
      </c>
      <c r="O182" s="437"/>
      <c r="P182" s="430" t="str">
        <f t="shared" si="34"/>
        <v/>
      </c>
      <c r="U182" s="177">
        <v>12</v>
      </c>
      <c r="V182" s="177" t="s">
        <v>4657</v>
      </c>
      <c r="W182" s="177" t="s">
        <v>2741</v>
      </c>
      <c r="X182" s="177" t="s">
        <v>2758</v>
      </c>
      <c r="Y182" s="177" t="s">
        <v>6625</v>
      </c>
      <c r="Z182" s="177" t="s">
        <v>7065</v>
      </c>
      <c r="AA182" s="525" t="s">
        <v>6626</v>
      </c>
      <c r="AB182" s="399" t="str">
        <f t="shared" si="35"/>
        <v>CC1LL05</v>
      </c>
      <c r="AC182" s="399" t="str">
        <f t="shared" si="36"/>
        <v>CC1LL05-CC</v>
      </c>
      <c r="AD182" t="str">
        <f>Y182&amp;"-"&amp;VLOOKUP(AC182,'LICH THI'!C:AA,9,0)</f>
        <v>65CCCD20156-42479</v>
      </c>
      <c r="AE182">
        <f t="shared" si="37"/>
        <v>1</v>
      </c>
    </row>
    <row r="183" spans="1:31" x14ac:dyDescent="0.25">
      <c r="A183" s="436" t="str">
        <f t="shared" si="27"/>
        <v>CC1LL05-CC-10</v>
      </c>
      <c r="B183" s="436">
        <f>COUNTIF(AC$4:AC183,AC183)</f>
        <v>10</v>
      </c>
      <c r="C183" s="436" t="str">
        <f t="shared" si="28"/>
        <v>CC1LL05-CC</v>
      </c>
      <c r="D183" s="436">
        <f>VLOOKUP(C183,'LICH THI'!C:AA,12,0)</f>
        <v>17</v>
      </c>
      <c r="E183" s="436">
        <f>VLOOKUP(C183,'LICH THI'!C:AA,13,0)</f>
        <v>17</v>
      </c>
      <c r="F183" s="436">
        <f t="shared" si="38"/>
        <v>17</v>
      </c>
      <c r="G183" s="436">
        <f>VLOOKUP(C183,'LICH THI'!C:AA,14,0)</f>
        <v>1</v>
      </c>
      <c r="H183" s="436">
        <f t="shared" si="29"/>
        <v>1</v>
      </c>
      <c r="I183" s="436" t="str">
        <f t="shared" si="30"/>
        <v>Nguyễn Phượng Long</v>
      </c>
      <c r="J183" s="436"/>
      <c r="K183" s="436">
        <f t="shared" si="31"/>
        <v>1</v>
      </c>
      <c r="L183" s="436" t="str">
        <f t="shared" si="32"/>
        <v>CC1LL05-CC-1</v>
      </c>
      <c r="M183" s="436">
        <f t="shared" si="33"/>
        <v>5</v>
      </c>
      <c r="N183" s="437">
        <f t="shared" si="39"/>
        <v>6</v>
      </c>
      <c r="O183" s="437"/>
      <c r="P183" s="430" t="str">
        <f t="shared" si="34"/>
        <v/>
      </c>
      <c r="U183" s="177">
        <v>13</v>
      </c>
      <c r="V183" s="177" t="s">
        <v>4657</v>
      </c>
      <c r="W183" s="177" t="s">
        <v>4660</v>
      </c>
      <c r="X183" s="177" t="s">
        <v>2765</v>
      </c>
      <c r="Y183" s="177" t="s">
        <v>4661</v>
      </c>
      <c r="Z183" s="177" t="s">
        <v>7065</v>
      </c>
      <c r="AA183" s="525" t="s">
        <v>4662</v>
      </c>
      <c r="AB183" s="399" t="str">
        <f t="shared" si="35"/>
        <v>CC1LL05</v>
      </c>
      <c r="AC183" s="399" t="str">
        <f t="shared" si="36"/>
        <v>CC1LL05-CC</v>
      </c>
      <c r="AD183" t="str">
        <f>Y183&amp;"-"&amp;VLOOKUP(AC183,'LICH THI'!C:AA,9,0)</f>
        <v>65CCCD20008-42479</v>
      </c>
      <c r="AE183">
        <f t="shared" si="37"/>
        <v>1</v>
      </c>
    </row>
    <row r="184" spans="1:31" x14ac:dyDescent="0.25">
      <c r="A184" s="436" t="str">
        <f t="shared" si="27"/>
        <v>CC1LL05-CC-11</v>
      </c>
      <c r="B184" s="436">
        <f>COUNTIF(AC$4:AC184,AC184)</f>
        <v>11</v>
      </c>
      <c r="C184" s="436" t="str">
        <f t="shared" si="28"/>
        <v>CC1LL05-CC</v>
      </c>
      <c r="D184" s="436">
        <f>VLOOKUP(C184,'LICH THI'!C:AA,12,0)</f>
        <v>17</v>
      </c>
      <c r="E184" s="436">
        <f>VLOOKUP(C184,'LICH THI'!C:AA,13,0)</f>
        <v>17</v>
      </c>
      <c r="F184" s="436">
        <f t="shared" si="38"/>
        <v>17</v>
      </c>
      <c r="G184" s="436">
        <f>VLOOKUP(C184,'LICH THI'!C:AA,14,0)</f>
        <v>1</v>
      </c>
      <c r="H184" s="436">
        <f t="shared" si="29"/>
        <v>1</v>
      </c>
      <c r="I184" s="436" t="str">
        <f t="shared" si="30"/>
        <v>Nguyễn Đức Lưu</v>
      </c>
      <c r="J184" s="436"/>
      <c r="K184" s="436">
        <f t="shared" si="31"/>
        <v>1</v>
      </c>
      <c r="L184" s="436" t="str">
        <f t="shared" si="32"/>
        <v>CC1LL05-CC-1</v>
      </c>
      <c r="M184" s="436">
        <f t="shared" si="33"/>
        <v>5</v>
      </c>
      <c r="N184" s="437">
        <f t="shared" si="39"/>
        <v>7</v>
      </c>
      <c r="O184" s="437"/>
      <c r="P184" s="430" t="str">
        <f t="shared" si="34"/>
        <v/>
      </c>
      <c r="U184" s="177">
        <v>5</v>
      </c>
      <c r="V184" s="177" t="s">
        <v>4587</v>
      </c>
      <c r="W184" s="177" t="s">
        <v>3103</v>
      </c>
      <c r="X184" s="177" t="s">
        <v>4591</v>
      </c>
      <c r="Y184" s="177" t="s">
        <v>4592</v>
      </c>
      <c r="Z184" s="177" t="s">
        <v>7065</v>
      </c>
      <c r="AA184" s="525" t="s">
        <v>4593</v>
      </c>
      <c r="AB184" s="399" t="str">
        <f t="shared" si="35"/>
        <v>CC1LL05</v>
      </c>
      <c r="AC184" s="399" t="str">
        <f t="shared" si="36"/>
        <v>CC1LL05-CC</v>
      </c>
      <c r="AD184" t="str">
        <f>Y184&amp;"-"&amp;VLOOKUP(AC184,'LICH THI'!C:AA,9,0)</f>
        <v>64CCDD3014-42479</v>
      </c>
      <c r="AE184">
        <f t="shared" si="37"/>
        <v>1</v>
      </c>
    </row>
    <row r="185" spans="1:31" x14ac:dyDescent="0.25">
      <c r="A185" s="436" t="str">
        <f t="shared" si="27"/>
        <v>CC1LL05-CC-12</v>
      </c>
      <c r="B185" s="436">
        <f>COUNTIF(AC$4:AC185,AC185)</f>
        <v>12</v>
      </c>
      <c r="C185" s="436" t="str">
        <f t="shared" si="28"/>
        <v>CC1LL05-CC</v>
      </c>
      <c r="D185" s="436">
        <f>VLOOKUP(C185,'LICH THI'!C:AA,12,0)</f>
        <v>17</v>
      </c>
      <c r="E185" s="436">
        <f>VLOOKUP(C185,'LICH THI'!C:AA,13,0)</f>
        <v>17</v>
      </c>
      <c r="F185" s="436">
        <f t="shared" si="38"/>
        <v>17</v>
      </c>
      <c r="G185" s="436">
        <f>VLOOKUP(C185,'LICH THI'!C:AA,14,0)</f>
        <v>1</v>
      </c>
      <c r="H185" s="436">
        <f t="shared" si="29"/>
        <v>1</v>
      </c>
      <c r="I185" s="436" t="str">
        <f t="shared" si="30"/>
        <v>Mai Văn Mạnh</v>
      </c>
      <c r="J185" s="436"/>
      <c r="K185" s="436">
        <f t="shared" si="31"/>
        <v>1</v>
      </c>
      <c r="L185" s="436" t="str">
        <f t="shared" si="32"/>
        <v>CC1LL05-CC-1</v>
      </c>
      <c r="M185" s="436">
        <f t="shared" si="33"/>
        <v>5</v>
      </c>
      <c r="N185" s="437">
        <f t="shared" si="39"/>
        <v>8</v>
      </c>
      <c r="O185" s="437"/>
      <c r="P185" s="430" t="str">
        <f t="shared" si="34"/>
        <v/>
      </c>
      <c r="U185" s="177">
        <v>7</v>
      </c>
      <c r="V185" s="177" t="s">
        <v>4604</v>
      </c>
      <c r="W185" s="177" t="s">
        <v>3951</v>
      </c>
      <c r="X185" s="177" t="s">
        <v>2930</v>
      </c>
      <c r="Y185" s="177" t="s">
        <v>4606</v>
      </c>
      <c r="Z185" s="177" t="s">
        <v>7065</v>
      </c>
      <c r="AA185" s="525" t="s">
        <v>4607</v>
      </c>
      <c r="AB185" s="399" t="str">
        <f t="shared" si="35"/>
        <v>CC1LL05</v>
      </c>
      <c r="AC185" s="399" t="str">
        <f t="shared" si="36"/>
        <v>CC1LL05-CC</v>
      </c>
      <c r="AD185" t="str">
        <f>Y185&amp;"-"&amp;VLOOKUP(AC185,'LICH THI'!C:AA,9,0)</f>
        <v>64CCDD3018-42479</v>
      </c>
      <c r="AE185">
        <f t="shared" si="37"/>
        <v>1</v>
      </c>
    </row>
    <row r="186" spans="1:31" x14ac:dyDescent="0.25">
      <c r="A186" s="436" t="str">
        <f t="shared" si="27"/>
        <v>CC1LL05-CC-13</v>
      </c>
      <c r="B186" s="436">
        <f>COUNTIF(AC$4:AC186,AC186)</f>
        <v>13</v>
      </c>
      <c r="C186" s="436" t="str">
        <f t="shared" si="28"/>
        <v>CC1LL05-CC</v>
      </c>
      <c r="D186" s="436">
        <f>VLOOKUP(C186,'LICH THI'!C:AA,12,0)</f>
        <v>17</v>
      </c>
      <c r="E186" s="436">
        <f>VLOOKUP(C186,'LICH THI'!C:AA,13,0)</f>
        <v>17</v>
      </c>
      <c r="F186" s="436">
        <f t="shared" si="38"/>
        <v>17</v>
      </c>
      <c r="G186" s="436">
        <f>VLOOKUP(C186,'LICH THI'!C:AA,14,0)</f>
        <v>1</v>
      </c>
      <c r="H186" s="436">
        <f t="shared" si="29"/>
        <v>1</v>
      </c>
      <c r="I186" s="436" t="str">
        <f t="shared" si="30"/>
        <v>Nguyễn Viết Quang</v>
      </c>
      <c r="J186" s="436"/>
      <c r="K186" s="436">
        <f t="shared" si="31"/>
        <v>1</v>
      </c>
      <c r="L186" s="436" t="str">
        <f t="shared" si="32"/>
        <v>CC1LL05-CC-1</v>
      </c>
      <c r="M186" s="436">
        <f t="shared" si="33"/>
        <v>5</v>
      </c>
      <c r="N186" s="437">
        <f t="shared" si="39"/>
        <v>9</v>
      </c>
      <c r="O186" s="437"/>
      <c r="P186" s="430" t="str">
        <f t="shared" si="34"/>
        <v/>
      </c>
      <c r="U186" s="177">
        <v>14</v>
      </c>
      <c r="V186" s="177" t="s">
        <v>4657</v>
      </c>
      <c r="W186" s="177" t="s">
        <v>3934</v>
      </c>
      <c r="X186" s="177" t="s">
        <v>3147</v>
      </c>
      <c r="Y186" s="177" t="s">
        <v>4663</v>
      </c>
      <c r="Z186" s="177" t="s">
        <v>7065</v>
      </c>
      <c r="AA186" s="525" t="s">
        <v>4664</v>
      </c>
      <c r="AB186" s="399" t="str">
        <f t="shared" si="35"/>
        <v>CC1LL05</v>
      </c>
      <c r="AC186" s="399" t="str">
        <f t="shared" si="36"/>
        <v>CC1LL05-CC</v>
      </c>
      <c r="AD186" t="str">
        <f>Y186&amp;"-"&amp;VLOOKUP(AC186,'LICH THI'!C:AA,9,0)</f>
        <v>65CCCD20633-42479</v>
      </c>
      <c r="AE186">
        <f t="shared" si="37"/>
        <v>1</v>
      </c>
    </row>
    <row r="187" spans="1:31" x14ac:dyDescent="0.25">
      <c r="A187" s="436" t="str">
        <f t="shared" si="27"/>
        <v>CC1LL05-CC-14</v>
      </c>
      <c r="B187" s="436">
        <f>COUNTIF(AC$4:AC187,AC187)</f>
        <v>14</v>
      </c>
      <c r="C187" s="436" t="str">
        <f t="shared" si="28"/>
        <v>CC1LL05-CC</v>
      </c>
      <c r="D187" s="436">
        <f>VLOOKUP(C187,'LICH THI'!C:AA,12,0)</f>
        <v>17</v>
      </c>
      <c r="E187" s="436">
        <f>VLOOKUP(C187,'LICH THI'!C:AA,13,0)</f>
        <v>17</v>
      </c>
      <c r="F187" s="436">
        <f t="shared" si="38"/>
        <v>17</v>
      </c>
      <c r="G187" s="436">
        <f>VLOOKUP(C187,'LICH THI'!C:AA,14,0)</f>
        <v>1</v>
      </c>
      <c r="H187" s="436">
        <f t="shared" si="29"/>
        <v>1</v>
      </c>
      <c r="I187" s="436" t="str">
        <f t="shared" si="30"/>
        <v>Trần Văn Sơn</v>
      </c>
      <c r="J187" s="436"/>
      <c r="K187" s="436">
        <f t="shared" si="31"/>
        <v>1</v>
      </c>
      <c r="L187" s="436" t="str">
        <f t="shared" si="32"/>
        <v>CC1LL05-CC-1</v>
      </c>
      <c r="M187" s="436">
        <f t="shared" si="33"/>
        <v>5</v>
      </c>
      <c r="N187" s="437">
        <f t="shared" si="39"/>
        <v>10</v>
      </c>
      <c r="O187" s="437"/>
      <c r="P187" s="430" t="str">
        <f t="shared" si="34"/>
        <v/>
      </c>
      <c r="U187" s="177">
        <v>11</v>
      </c>
      <c r="V187" s="177" t="s">
        <v>4615</v>
      </c>
      <c r="W187" s="177" t="s">
        <v>2757</v>
      </c>
      <c r="X187" s="177" t="s">
        <v>2688</v>
      </c>
      <c r="Y187" s="177" t="s">
        <v>7067</v>
      </c>
      <c r="Z187" s="177" t="s">
        <v>7065</v>
      </c>
      <c r="AA187" s="525" t="s">
        <v>2850</v>
      </c>
      <c r="AB187" s="399" t="str">
        <f t="shared" si="35"/>
        <v>CC1LL05</v>
      </c>
      <c r="AC187" s="399" t="str">
        <f t="shared" si="36"/>
        <v>CC1LL05-CC</v>
      </c>
      <c r="AD187" t="str">
        <f>Y187&amp;"-"&amp;VLOOKUP(AC187,'LICH THI'!C:AA,9,0)</f>
        <v>64CCOT3047-42479</v>
      </c>
      <c r="AE187">
        <f t="shared" si="37"/>
        <v>1</v>
      </c>
    </row>
    <row r="188" spans="1:31" x14ac:dyDescent="0.25">
      <c r="A188" s="436" t="str">
        <f t="shared" si="27"/>
        <v>CC1LL05-CC-15</v>
      </c>
      <c r="B188" s="436">
        <f>COUNTIF(AC$4:AC188,AC188)</f>
        <v>15</v>
      </c>
      <c r="C188" s="436" t="str">
        <f t="shared" si="28"/>
        <v>CC1LL05-CC</v>
      </c>
      <c r="D188" s="436">
        <f>VLOOKUP(C188,'LICH THI'!C:AA,12,0)</f>
        <v>17</v>
      </c>
      <c r="E188" s="436">
        <f>VLOOKUP(C188,'LICH THI'!C:AA,13,0)</f>
        <v>17</v>
      </c>
      <c r="F188" s="436">
        <f t="shared" si="38"/>
        <v>17</v>
      </c>
      <c r="G188" s="436">
        <f>VLOOKUP(C188,'LICH THI'!C:AA,14,0)</f>
        <v>1</v>
      </c>
      <c r="H188" s="436">
        <f t="shared" si="29"/>
        <v>1</v>
      </c>
      <c r="I188" s="436" t="str">
        <f t="shared" si="30"/>
        <v>Trịnh Đình Tuấn</v>
      </c>
      <c r="J188" s="436"/>
      <c r="K188" s="436">
        <f t="shared" si="31"/>
        <v>1</v>
      </c>
      <c r="L188" s="436" t="str">
        <f t="shared" si="32"/>
        <v>CC1LL05-CC-1</v>
      </c>
      <c r="M188" s="436">
        <f t="shared" si="33"/>
        <v>5</v>
      </c>
      <c r="N188" s="437">
        <f t="shared" si="39"/>
        <v>11</v>
      </c>
      <c r="O188" s="437"/>
      <c r="P188" s="430" t="str">
        <f t="shared" si="34"/>
        <v/>
      </c>
      <c r="U188" s="177">
        <v>17</v>
      </c>
      <c r="V188" s="177" t="s">
        <v>4657</v>
      </c>
      <c r="W188" s="177" t="s">
        <v>3780</v>
      </c>
      <c r="X188" s="177" t="s">
        <v>2721</v>
      </c>
      <c r="Y188" s="177" t="s">
        <v>4665</v>
      </c>
      <c r="Z188" s="177" t="s">
        <v>7065</v>
      </c>
      <c r="AA188" s="525" t="s">
        <v>4666</v>
      </c>
      <c r="AB188" s="399" t="str">
        <f t="shared" si="35"/>
        <v>CC1LL05</v>
      </c>
      <c r="AC188" s="399" t="str">
        <f t="shared" si="36"/>
        <v>CC1LL05-CC</v>
      </c>
      <c r="AD188" t="str">
        <f>Y188&amp;"-"&amp;VLOOKUP(AC188,'LICH THI'!C:AA,9,0)</f>
        <v>65CCCD20494-42479</v>
      </c>
      <c r="AE188">
        <f t="shared" si="37"/>
        <v>1</v>
      </c>
    </row>
    <row r="189" spans="1:31" x14ac:dyDescent="0.25">
      <c r="A189" s="436" t="str">
        <f t="shared" si="27"/>
        <v>CC1LL05-CC-16</v>
      </c>
      <c r="B189" s="436">
        <f>COUNTIF(AC$4:AC189,AC189)</f>
        <v>16</v>
      </c>
      <c r="C189" s="436" t="str">
        <f t="shared" si="28"/>
        <v>CC1LL05-CC</v>
      </c>
      <c r="D189" s="436">
        <f>VLOOKUP(C189,'LICH THI'!C:AA,12,0)</f>
        <v>17</v>
      </c>
      <c r="E189" s="436">
        <f>VLOOKUP(C189,'LICH THI'!C:AA,13,0)</f>
        <v>17</v>
      </c>
      <c r="F189" s="436">
        <f t="shared" si="38"/>
        <v>17</v>
      </c>
      <c r="G189" s="436">
        <f>VLOOKUP(C189,'LICH THI'!C:AA,14,0)</f>
        <v>1</v>
      </c>
      <c r="H189" s="436">
        <f t="shared" si="29"/>
        <v>1</v>
      </c>
      <c r="I189" s="436" t="str">
        <f t="shared" si="30"/>
        <v>Nguyễn Hữu Thắng</v>
      </c>
      <c r="J189" s="436"/>
      <c r="K189" s="436">
        <f t="shared" si="31"/>
        <v>1</v>
      </c>
      <c r="L189" s="436" t="str">
        <f t="shared" si="32"/>
        <v>CC1LL05-CC-1</v>
      </c>
      <c r="M189" s="436">
        <f t="shared" si="33"/>
        <v>5</v>
      </c>
      <c r="N189" s="437">
        <f t="shared" si="39"/>
        <v>12</v>
      </c>
      <c r="O189" s="437"/>
      <c r="P189" s="430" t="str">
        <f t="shared" si="34"/>
        <v/>
      </c>
      <c r="U189" s="177">
        <v>15</v>
      </c>
      <c r="V189" s="177" t="s">
        <v>4657</v>
      </c>
      <c r="W189" s="177" t="s">
        <v>3326</v>
      </c>
      <c r="X189" s="177" t="s">
        <v>3464</v>
      </c>
      <c r="Y189" s="177" t="s">
        <v>6627</v>
      </c>
      <c r="Z189" s="177" t="s">
        <v>7065</v>
      </c>
      <c r="AA189" s="525" t="s">
        <v>3570</v>
      </c>
      <c r="AB189" s="399" t="str">
        <f t="shared" si="35"/>
        <v>CC1LL05</v>
      </c>
      <c r="AC189" s="399" t="str">
        <f t="shared" si="36"/>
        <v>CC1LL05-CC</v>
      </c>
      <c r="AD189" t="str">
        <f>Y189&amp;"-"&amp;VLOOKUP(AC189,'LICH THI'!C:AA,9,0)</f>
        <v>65CCCD20596-42479</v>
      </c>
      <c r="AE189">
        <f t="shared" si="37"/>
        <v>1</v>
      </c>
    </row>
    <row r="190" spans="1:31" x14ac:dyDescent="0.25">
      <c r="A190" s="436" t="str">
        <f t="shared" si="27"/>
        <v>CC1LL05-CC-17</v>
      </c>
      <c r="B190" s="436">
        <f>COUNTIF(AC$4:AC190,AC190)</f>
        <v>17</v>
      </c>
      <c r="C190" s="436" t="str">
        <f t="shared" si="28"/>
        <v>CC1LL05-CC</v>
      </c>
      <c r="D190" s="436">
        <f>VLOOKUP(C190,'LICH THI'!C:AA,12,0)</f>
        <v>17</v>
      </c>
      <c r="E190" s="436">
        <f>VLOOKUP(C190,'LICH THI'!C:AA,13,0)</f>
        <v>17</v>
      </c>
      <c r="F190" s="436">
        <f t="shared" si="38"/>
        <v>17</v>
      </c>
      <c r="G190" s="436">
        <f>VLOOKUP(C190,'LICH THI'!C:AA,14,0)</f>
        <v>1</v>
      </c>
      <c r="H190" s="436">
        <f t="shared" si="29"/>
        <v>1</v>
      </c>
      <c r="I190" s="436" t="str">
        <f t="shared" si="30"/>
        <v>Nông Công Thức</v>
      </c>
      <c r="J190" s="436"/>
      <c r="K190" s="436">
        <f t="shared" si="31"/>
        <v>1</v>
      </c>
      <c r="L190" s="436" t="str">
        <f t="shared" si="32"/>
        <v>CC1LL05-CC-1</v>
      </c>
      <c r="M190" s="436">
        <f t="shared" si="33"/>
        <v>5</v>
      </c>
      <c r="N190" s="437">
        <f t="shared" si="39"/>
        <v>13</v>
      </c>
      <c r="O190" s="437"/>
      <c r="P190" s="430" t="str">
        <f t="shared" si="34"/>
        <v/>
      </c>
      <c r="U190" s="177">
        <v>16</v>
      </c>
      <c r="V190" s="177" t="s">
        <v>4657</v>
      </c>
      <c r="W190" s="177" t="s">
        <v>7068</v>
      </c>
      <c r="X190" s="177" t="s">
        <v>3154</v>
      </c>
      <c r="Y190" s="177" t="s">
        <v>7069</v>
      </c>
      <c r="Z190" s="177" t="s">
        <v>7065</v>
      </c>
      <c r="AA190" s="525" t="s">
        <v>4099</v>
      </c>
      <c r="AB190" s="399" t="str">
        <f t="shared" si="35"/>
        <v>CC1LL05</v>
      </c>
      <c r="AC190" s="399" t="str">
        <f t="shared" si="36"/>
        <v>CC1LL05-CC</v>
      </c>
      <c r="AD190" t="str">
        <f>Y190&amp;"-"&amp;VLOOKUP(AC190,'LICH THI'!C:AA,9,0)</f>
        <v>65CCCD20193-42479</v>
      </c>
      <c r="AE190">
        <f t="shared" si="37"/>
        <v>1</v>
      </c>
    </row>
    <row r="191" spans="1:31" x14ac:dyDescent="0.25">
      <c r="A191" s="436" t="str">
        <f t="shared" si="27"/>
        <v>CC1TT42-CC-1</v>
      </c>
      <c r="B191" s="436">
        <f>COUNTIF(AC$4:AC191,AC191)</f>
        <v>1</v>
      </c>
      <c r="C191" s="436" t="str">
        <f t="shared" si="28"/>
        <v>CC1TT42-CC</v>
      </c>
      <c r="D191" s="436">
        <f>VLOOKUP(C191,'LICH THI'!C:AA,12,0)</f>
        <v>14</v>
      </c>
      <c r="E191" s="436">
        <f>VLOOKUP(C191,'LICH THI'!C:AA,13,0)</f>
        <v>0</v>
      </c>
      <c r="F191" s="436" t="str">
        <f t="shared" si="38"/>
        <v/>
      </c>
      <c r="G191" s="436" t="str">
        <f>VLOOKUP(C191,'LICH THI'!C:AA,14,0)</f>
        <v/>
      </c>
      <c r="H191" s="436" t="str">
        <f t="shared" si="29"/>
        <v/>
      </c>
      <c r="I191" s="436" t="str">
        <f t="shared" si="30"/>
        <v>Nguyễn Tuấn Anh</v>
      </c>
      <c r="J191" s="436"/>
      <c r="K191" s="436">
        <f t="shared" si="31"/>
        <v>1</v>
      </c>
      <c r="L191" s="436" t="str">
        <f t="shared" si="32"/>
        <v>CC1TT42-CC-1</v>
      </c>
      <c r="M191" s="436" t="str">
        <f t="shared" si="33"/>
        <v/>
      </c>
      <c r="N191" s="437" t="e">
        <f t="shared" si="39"/>
        <v>#VALUE!</v>
      </c>
      <c r="O191" s="437"/>
      <c r="P191" s="430" t="str">
        <f t="shared" si="34"/>
        <v/>
      </c>
      <c r="U191" s="177">
        <v>11</v>
      </c>
      <c r="V191" s="177" t="s">
        <v>4615</v>
      </c>
      <c r="W191" s="177" t="s">
        <v>3475</v>
      </c>
      <c r="X191" s="177" t="s">
        <v>2611</v>
      </c>
      <c r="Y191" s="177" t="s">
        <v>4616</v>
      </c>
      <c r="Z191" s="177" t="s">
        <v>7339</v>
      </c>
      <c r="AA191" s="525" t="s">
        <v>3982</v>
      </c>
      <c r="AB191" s="399" t="str">
        <f t="shared" si="35"/>
        <v>CC1TT42</v>
      </c>
      <c r="AC191" s="399" t="str">
        <f t="shared" si="36"/>
        <v>CC1TT42-CC</v>
      </c>
      <c r="AD191" t="str">
        <f>Y191&amp;"-"&amp;VLOOKUP(AC191,'LICH THI'!C:AA,9,0)</f>
        <v>64CCOT3064-42483</v>
      </c>
      <c r="AE191">
        <f t="shared" si="37"/>
        <v>1</v>
      </c>
    </row>
    <row r="192" spans="1:31" x14ac:dyDescent="0.25">
      <c r="A192" s="436" t="str">
        <f t="shared" si="27"/>
        <v>CC1TT42-CC-2</v>
      </c>
      <c r="B192" s="436">
        <f>COUNTIF(AC$4:AC192,AC192)</f>
        <v>2</v>
      </c>
      <c r="C192" s="436" t="str">
        <f t="shared" si="28"/>
        <v>CC1TT42-CC</v>
      </c>
      <c r="D192" s="436">
        <f>VLOOKUP(C192,'LICH THI'!C:AA,12,0)</f>
        <v>14</v>
      </c>
      <c r="E192" s="436">
        <f>VLOOKUP(C192,'LICH THI'!C:AA,13,0)</f>
        <v>0</v>
      </c>
      <c r="F192" s="436" t="str">
        <f t="shared" si="38"/>
        <v/>
      </c>
      <c r="G192" s="436" t="str">
        <f>VLOOKUP(C192,'LICH THI'!C:AA,14,0)</f>
        <v/>
      </c>
      <c r="H192" s="436" t="str">
        <f t="shared" si="29"/>
        <v/>
      </c>
      <c r="I192" s="436" t="str">
        <f t="shared" si="30"/>
        <v>Nguyễn Đức Chung</v>
      </c>
      <c r="J192" s="436"/>
      <c r="K192" s="436">
        <f t="shared" si="31"/>
        <v>1</v>
      </c>
      <c r="L192" s="436" t="str">
        <f t="shared" si="32"/>
        <v>CC1TT42-CC-1</v>
      </c>
      <c r="M192" s="436" t="str">
        <f t="shared" si="33"/>
        <v/>
      </c>
      <c r="N192" s="437" t="e">
        <f t="shared" si="39"/>
        <v>#VALUE!</v>
      </c>
      <c r="O192" s="437"/>
      <c r="P192" s="430" t="str">
        <f t="shared" si="34"/>
        <v/>
      </c>
      <c r="U192" s="177">
        <v>1</v>
      </c>
      <c r="V192" s="177" t="s">
        <v>4574</v>
      </c>
      <c r="W192" s="177" t="s">
        <v>3103</v>
      </c>
      <c r="X192" s="177" t="s">
        <v>2731</v>
      </c>
      <c r="Y192" s="177" t="s">
        <v>6459</v>
      </c>
      <c r="Z192" s="177" t="s">
        <v>7339</v>
      </c>
      <c r="AA192" s="525" t="s">
        <v>4547</v>
      </c>
      <c r="AB192" s="399" t="str">
        <f t="shared" si="35"/>
        <v>CC1TT42</v>
      </c>
      <c r="AC192" s="399" t="str">
        <f t="shared" si="36"/>
        <v>CC1TT42-CC</v>
      </c>
      <c r="AD192" t="str">
        <f>Y192&amp;"-"&amp;VLOOKUP(AC192,'LICH THI'!C:AA,9,0)</f>
        <v>64CCCD4003-42483</v>
      </c>
      <c r="AE192">
        <f t="shared" si="37"/>
        <v>1</v>
      </c>
    </row>
    <row r="193" spans="1:31" x14ac:dyDescent="0.25">
      <c r="A193" s="436" t="str">
        <f t="shared" si="27"/>
        <v>CC1TT42-CC-3</v>
      </c>
      <c r="B193" s="436">
        <f>COUNTIF(AC$4:AC193,AC193)</f>
        <v>3</v>
      </c>
      <c r="C193" s="436" t="str">
        <f t="shared" si="28"/>
        <v>CC1TT42-CC</v>
      </c>
      <c r="D193" s="436">
        <f>VLOOKUP(C193,'LICH THI'!C:AA,12,0)</f>
        <v>14</v>
      </c>
      <c r="E193" s="436">
        <f>VLOOKUP(C193,'LICH THI'!C:AA,13,0)</f>
        <v>0</v>
      </c>
      <c r="F193" s="436" t="str">
        <f t="shared" si="38"/>
        <v/>
      </c>
      <c r="G193" s="436" t="str">
        <f>VLOOKUP(C193,'LICH THI'!C:AA,14,0)</f>
        <v/>
      </c>
      <c r="H193" s="436" t="str">
        <f t="shared" si="29"/>
        <v/>
      </c>
      <c r="I193" s="436" t="str">
        <f t="shared" si="30"/>
        <v>Trịnh Mai Duy</v>
      </c>
      <c r="J193" s="436"/>
      <c r="K193" s="436">
        <f t="shared" si="31"/>
        <v>1</v>
      </c>
      <c r="L193" s="436" t="str">
        <f t="shared" si="32"/>
        <v>CC1TT42-CC-1</v>
      </c>
      <c r="M193" s="436" t="str">
        <f t="shared" si="33"/>
        <v/>
      </c>
      <c r="N193" s="437" t="e">
        <f t="shared" si="39"/>
        <v>#VALUE!</v>
      </c>
      <c r="O193" s="437"/>
      <c r="P193" s="430" t="str">
        <f t="shared" si="34"/>
        <v/>
      </c>
      <c r="U193" s="177">
        <v>12</v>
      </c>
      <c r="V193" s="177" t="s">
        <v>4615</v>
      </c>
      <c r="W193" s="177" t="s">
        <v>4617</v>
      </c>
      <c r="X193" s="177" t="s">
        <v>2742</v>
      </c>
      <c r="Y193" s="177" t="s">
        <v>4618</v>
      </c>
      <c r="Z193" s="177" t="s">
        <v>7339</v>
      </c>
      <c r="AA193" s="525" t="s">
        <v>4502</v>
      </c>
      <c r="AB193" s="399" t="str">
        <f t="shared" si="35"/>
        <v>CC1TT42</v>
      </c>
      <c r="AC193" s="399" t="str">
        <f t="shared" si="36"/>
        <v>CC1TT42-CC</v>
      </c>
      <c r="AD193" t="str">
        <f>Y193&amp;"-"&amp;VLOOKUP(AC193,'LICH THI'!C:AA,9,0)</f>
        <v>64CCOT3040-42483</v>
      </c>
      <c r="AE193">
        <f t="shared" si="37"/>
        <v>1</v>
      </c>
    </row>
    <row r="194" spans="1:31" x14ac:dyDescent="0.25">
      <c r="A194" s="436" t="str">
        <f t="shared" si="27"/>
        <v>CC1TT42-CC-4</v>
      </c>
      <c r="B194" s="436">
        <f>COUNTIF(AC$4:AC194,AC194)</f>
        <v>4</v>
      </c>
      <c r="C194" s="436" t="str">
        <f t="shared" si="28"/>
        <v>CC1TT42-CC</v>
      </c>
      <c r="D194" s="436">
        <f>VLOOKUP(C194,'LICH THI'!C:AA,12,0)</f>
        <v>14</v>
      </c>
      <c r="E194" s="436">
        <f>VLOOKUP(C194,'LICH THI'!C:AA,13,0)</f>
        <v>0</v>
      </c>
      <c r="F194" s="436" t="str">
        <f t="shared" si="38"/>
        <v/>
      </c>
      <c r="G194" s="436" t="str">
        <f>VLOOKUP(C194,'LICH THI'!C:AA,14,0)</f>
        <v/>
      </c>
      <c r="H194" s="436" t="str">
        <f t="shared" si="29"/>
        <v/>
      </c>
      <c r="I194" s="436" t="str">
        <f t="shared" si="30"/>
        <v>Phạm Sỹ Hà</v>
      </c>
      <c r="J194" s="436"/>
      <c r="K194" s="436">
        <f t="shared" si="31"/>
        <v>1</v>
      </c>
      <c r="L194" s="436" t="str">
        <f t="shared" si="32"/>
        <v>CC1TT42-CC-1</v>
      </c>
      <c r="M194" s="436" t="str">
        <f t="shared" si="33"/>
        <v/>
      </c>
      <c r="N194" s="437" t="e">
        <f t="shared" si="39"/>
        <v>#VALUE!</v>
      </c>
      <c r="O194" s="437"/>
      <c r="P194" s="430" t="str">
        <f t="shared" si="34"/>
        <v/>
      </c>
      <c r="U194" s="177">
        <v>2</v>
      </c>
      <c r="V194" s="177" t="s">
        <v>4587</v>
      </c>
      <c r="W194" s="177" t="s">
        <v>6938</v>
      </c>
      <c r="X194" s="177" t="s">
        <v>3163</v>
      </c>
      <c r="Y194" s="177" t="s">
        <v>6939</v>
      </c>
      <c r="Z194" s="177" t="s">
        <v>7339</v>
      </c>
      <c r="AA194" s="525" t="s">
        <v>6940</v>
      </c>
      <c r="AB194" s="399" t="str">
        <f t="shared" si="35"/>
        <v>CC1TT42</v>
      </c>
      <c r="AC194" s="399" t="str">
        <f t="shared" si="36"/>
        <v>CC1TT42-CC</v>
      </c>
      <c r="AD194" t="str">
        <f>Y194&amp;"-"&amp;VLOOKUP(AC194,'LICH THI'!C:AA,9,0)</f>
        <v>64CCCD3136-42483</v>
      </c>
      <c r="AE194">
        <f t="shared" si="37"/>
        <v>1</v>
      </c>
    </row>
    <row r="195" spans="1:31" x14ac:dyDescent="0.25">
      <c r="A195" s="436" t="str">
        <f t="shared" si="27"/>
        <v>CC1TT42-CC-5</v>
      </c>
      <c r="B195" s="436">
        <f>COUNTIF(AC$4:AC195,AC195)</f>
        <v>5</v>
      </c>
      <c r="C195" s="436" t="str">
        <f t="shared" si="28"/>
        <v>CC1TT42-CC</v>
      </c>
      <c r="D195" s="436">
        <f>VLOOKUP(C195,'LICH THI'!C:AA,12,0)</f>
        <v>14</v>
      </c>
      <c r="E195" s="436">
        <f>VLOOKUP(C195,'LICH THI'!C:AA,13,0)</f>
        <v>0</v>
      </c>
      <c r="F195" s="436" t="str">
        <f t="shared" si="38"/>
        <v/>
      </c>
      <c r="G195" s="436" t="str">
        <f>VLOOKUP(C195,'LICH THI'!C:AA,14,0)</f>
        <v/>
      </c>
      <c r="H195" s="436" t="str">
        <f t="shared" si="29"/>
        <v/>
      </c>
      <c r="I195" s="436" t="str">
        <f t="shared" si="30"/>
        <v>Tô Ngọc Huân</v>
      </c>
      <c r="J195" s="436"/>
      <c r="K195" s="436">
        <f t="shared" si="31"/>
        <v>1</v>
      </c>
      <c r="L195" s="436" t="str">
        <f t="shared" si="32"/>
        <v>CC1TT42-CC-1</v>
      </c>
      <c r="M195" s="436" t="str">
        <f t="shared" si="33"/>
        <v/>
      </c>
      <c r="N195" s="437" t="e">
        <f t="shared" si="39"/>
        <v>#VALUE!</v>
      </c>
      <c r="O195" s="437"/>
      <c r="P195" s="430" t="str">
        <f t="shared" si="34"/>
        <v/>
      </c>
      <c r="U195" s="177">
        <v>3</v>
      </c>
      <c r="V195" s="177" t="s">
        <v>4587</v>
      </c>
      <c r="W195" s="177" t="s">
        <v>6620</v>
      </c>
      <c r="X195" s="177" t="s">
        <v>3968</v>
      </c>
      <c r="Y195" s="177" t="s">
        <v>7340</v>
      </c>
      <c r="Z195" s="177" t="s">
        <v>7339</v>
      </c>
      <c r="AA195" s="525" t="s">
        <v>7235</v>
      </c>
      <c r="AB195" s="399" t="str">
        <f t="shared" si="35"/>
        <v>CC1TT42</v>
      </c>
      <c r="AC195" s="399" t="str">
        <f t="shared" si="36"/>
        <v>CC1TT42-CC</v>
      </c>
      <c r="AD195" t="str">
        <f>Y195&amp;"-"&amp;VLOOKUP(AC195,'LICH THI'!C:AA,9,0)</f>
        <v>64CCCD3082-42483</v>
      </c>
      <c r="AE195">
        <f t="shared" si="37"/>
        <v>1</v>
      </c>
    </row>
    <row r="196" spans="1:31" x14ac:dyDescent="0.25">
      <c r="A196" s="436" t="str">
        <f t="shared" si="27"/>
        <v>CC1TT42-CC-6</v>
      </c>
      <c r="B196" s="436">
        <f>COUNTIF(AC$4:AC196,AC196)</f>
        <v>6</v>
      </c>
      <c r="C196" s="436" t="str">
        <f t="shared" si="28"/>
        <v>CC1TT42-CC</v>
      </c>
      <c r="D196" s="436">
        <f>VLOOKUP(C196,'LICH THI'!C:AA,12,0)</f>
        <v>14</v>
      </c>
      <c r="E196" s="436">
        <f>VLOOKUP(C196,'LICH THI'!C:AA,13,0)</f>
        <v>0</v>
      </c>
      <c r="F196" s="436" t="str">
        <f t="shared" si="38"/>
        <v/>
      </c>
      <c r="G196" s="436" t="str">
        <f>VLOOKUP(C196,'LICH THI'!C:AA,14,0)</f>
        <v/>
      </c>
      <c r="H196" s="436" t="str">
        <f t="shared" si="29"/>
        <v/>
      </c>
      <c r="I196" s="436" t="str">
        <f t="shared" si="30"/>
        <v>Nguyễn Duy Lợi</v>
      </c>
      <c r="J196" s="436"/>
      <c r="K196" s="436">
        <f t="shared" si="31"/>
        <v>1</v>
      </c>
      <c r="L196" s="436" t="str">
        <f t="shared" si="32"/>
        <v>CC1TT42-CC-1</v>
      </c>
      <c r="M196" s="436" t="str">
        <f t="shared" si="33"/>
        <v/>
      </c>
      <c r="N196" s="437" t="e">
        <f t="shared" si="39"/>
        <v>#VALUE!</v>
      </c>
      <c r="O196" s="437"/>
      <c r="P196" s="430" t="str">
        <f t="shared" si="34"/>
        <v/>
      </c>
      <c r="U196" s="177">
        <v>4</v>
      </c>
      <c r="V196" s="177" t="s">
        <v>4587</v>
      </c>
      <c r="W196" s="177" t="s">
        <v>2969</v>
      </c>
      <c r="X196" s="177" t="s">
        <v>4940</v>
      </c>
      <c r="Y196" s="177" t="s">
        <v>6418</v>
      </c>
      <c r="Z196" s="177" t="s">
        <v>7339</v>
      </c>
      <c r="AA196" s="525" t="s">
        <v>6419</v>
      </c>
      <c r="AB196" s="399" t="str">
        <f t="shared" si="35"/>
        <v>CC1TT42</v>
      </c>
      <c r="AC196" s="399" t="str">
        <f t="shared" si="36"/>
        <v>CC1TT42-CC</v>
      </c>
      <c r="AD196" t="str">
        <f>Y196&amp;"-"&amp;VLOOKUP(AC196,'LICH THI'!C:AA,9,0)</f>
        <v>64CCCD3086-42483</v>
      </c>
      <c r="AE196">
        <f t="shared" si="37"/>
        <v>1</v>
      </c>
    </row>
    <row r="197" spans="1:31" x14ac:dyDescent="0.25">
      <c r="A197" s="436" t="str">
        <f t="shared" ref="A197:A260" si="40">C197&amp;"-"&amp;B197</f>
        <v>CC1TT42-CC-7</v>
      </c>
      <c r="B197" s="436">
        <f>COUNTIF(AC$4:AC197,AC197)</f>
        <v>7</v>
      </c>
      <c r="C197" s="436" t="str">
        <f t="shared" ref="C197:C260" si="41">_CT_MaHP1</f>
        <v>CC1TT42-CC</v>
      </c>
      <c r="D197" s="436">
        <f>VLOOKUP(C197,'LICH THI'!C:AA,12,0)</f>
        <v>14</v>
      </c>
      <c r="E197" s="436">
        <f>VLOOKUP(C197,'LICH THI'!C:AA,13,0)</f>
        <v>0</v>
      </c>
      <c r="F197" s="436" t="str">
        <f t="shared" si="38"/>
        <v/>
      </c>
      <c r="G197" s="436" t="str">
        <f>VLOOKUP(C197,'LICH THI'!C:AA,14,0)</f>
        <v/>
      </c>
      <c r="H197" s="436" t="str">
        <f t="shared" ref="H197:H260" si="42">IF(E197=0,"",TRUNC((B197+E197-1)/E197))</f>
        <v/>
      </c>
      <c r="I197" s="436" t="str">
        <f t="shared" ref="I197:I260" si="43">W197&amp;" "&amp;X197</f>
        <v>Hoàng Văn Quyền</v>
      </c>
      <c r="J197" s="436"/>
      <c r="K197" s="436">
        <f t="shared" ref="K197:K260" si="44">IF(G197=1,1,IF(H197&lt;G197,H197+1,1))</f>
        <v>1</v>
      </c>
      <c r="L197" s="436" t="str">
        <f t="shared" ref="L197:L260" si="45">C197&amp;"-"&amp;K197</f>
        <v>CC1TT42-CC-1</v>
      </c>
      <c r="M197" s="436" t="str">
        <f t="shared" ref="M197:M260" si="46">IF(E197=0,"",MOD(MID(C197,6,2),E197))</f>
        <v/>
      </c>
      <c r="N197" s="437" t="e">
        <f t="shared" si="39"/>
        <v>#VALUE!</v>
      </c>
      <c r="O197" s="437"/>
      <c r="P197" s="430" t="str">
        <f t="shared" ref="P197:P260" si="47">IF(MOD(20*O197,10)&lt;&gt;0,"SAI","")</f>
        <v/>
      </c>
      <c r="U197" s="177">
        <v>5</v>
      </c>
      <c r="V197" s="177" t="s">
        <v>4587</v>
      </c>
      <c r="W197" s="177" t="s">
        <v>2966</v>
      </c>
      <c r="X197" s="177" t="s">
        <v>2984</v>
      </c>
      <c r="Y197" s="177" t="s">
        <v>6889</v>
      </c>
      <c r="Z197" s="177" t="s">
        <v>7339</v>
      </c>
      <c r="AA197" s="525" t="s">
        <v>3255</v>
      </c>
      <c r="AB197" s="399" t="str">
        <f t="shared" ref="AB197:AB260" si="48">_CT_MaHP</f>
        <v>CC1TT42</v>
      </c>
      <c r="AC197" s="399" t="str">
        <f t="shared" ref="AC197:AC260" si="49">_CT_MaHe</f>
        <v>CC1TT42-CC</v>
      </c>
      <c r="AD197" t="str">
        <f>Y197&amp;"-"&amp;VLOOKUP(AC197,'LICH THI'!C:AA,9,0)</f>
        <v>64CCCD3139-42483</v>
      </c>
      <c r="AE197">
        <f t="shared" ref="AE197:AE260" si="50">COUNTIF(AD197,AD:AD)</f>
        <v>1</v>
      </c>
    </row>
    <row r="198" spans="1:31" x14ac:dyDescent="0.25">
      <c r="A198" s="436" t="str">
        <f t="shared" si="40"/>
        <v>CC1TT42-CC-8</v>
      </c>
      <c r="B198" s="436">
        <f>COUNTIF(AC$4:AC198,AC198)</f>
        <v>8</v>
      </c>
      <c r="C198" s="436" t="str">
        <f t="shared" si="41"/>
        <v>CC1TT42-CC</v>
      </c>
      <c r="D198" s="436">
        <f>VLOOKUP(C198,'LICH THI'!C:AA,12,0)</f>
        <v>14</v>
      </c>
      <c r="E198" s="436">
        <f>VLOOKUP(C198,'LICH THI'!C:AA,13,0)</f>
        <v>0</v>
      </c>
      <c r="F198" s="436" t="str">
        <f t="shared" ref="F198:F261" si="51">IF(G198="","",IF(G198=H198,D198-(H198-1)*E198,E198))</f>
        <v/>
      </c>
      <c r="G198" s="436" t="str">
        <f>VLOOKUP(C198,'LICH THI'!C:AA,14,0)</f>
        <v/>
      </c>
      <c r="H198" s="436" t="str">
        <f t="shared" si="42"/>
        <v/>
      </c>
      <c r="I198" s="436" t="str">
        <f t="shared" si="43"/>
        <v>Hoàng Đình Sót</v>
      </c>
      <c r="J198" s="436"/>
      <c r="K198" s="436">
        <f t="shared" si="44"/>
        <v>1</v>
      </c>
      <c r="L198" s="436" t="str">
        <f t="shared" si="45"/>
        <v>CC1TT42-CC-1</v>
      </c>
      <c r="M198" s="436" t="str">
        <f t="shared" si="46"/>
        <v/>
      </c>
      <c r="N198" s="437" t="e">
        <f t="shared" ref="N198:N261" si="52">IF(F198=0,"",(K198-1)*$N$2+1+MOD(B198-M198,F198))</f>
        <v>#VALUE!</v>
      </c>
      <c r="O198" s="437"/>
      <c r="P198" s="430" t="str">
        <f t="shared" si="47"/>
        <v/>
      </c>
      <c r="U198" s="177">
        <v>6</v>
      </c>
      <c r="V198" s="177" t="s">
        <v>4587</v>
      </c>
      <c r="W198" s="177" t="s">
        <v>4643</v>
      </c>
      <c r="X198" s="177" t="s">
        <v>4644</v>
      </c>
      <c r="Y198" s="177" t="s">
        <v>4645</v>
      </c>
      <c r="Z198" s="177" t="s">
        <v>7339</v>
      </c>
      <c r="AA198" s="525" t="s">
        <v>4646</v>
      </c>
      <c r="AB198" s="399" t="str">
        <f t="shared" si="48"/>
        <v>CC1TT42</v>
      </c>
      <c r="AC198" s="399" t="str">
        <f t="shared" si="49"/>
        <v>CC1TT42-CC</v>
      </c>
      <c r="AD198" t="str">
        <f>Y198&amp;"-"&amp;VLOOKUP(AC198,'LICH THI'!C:AA,9,0)</f>
        <v>64CCCD3056-42483</v>
      </c>
      <c r="AE198">
        <f t="shared" si="50"/>
        <v>1</v>
      </c>
    </row>
    <row r="199" spans="1:31" x14ac:dyDescent="0.25">
      <c r="A199" s="436" t="str">
        <f t="shared" si="40"/>
        <v>CC1TT42-CC-9</v>
      </c>
      <c r="B199" s="436">
        <f>COUNTIF(AC$4:AC199,AC199)</f>
        <v>9</v>
      </c>
      <c r="C199" s="436" t="str">
        <f t="shared" si="41"/>
        <v>CC1TT42-CC</v>
      </c>
      <c r="D199" s="436">
        <f>VLOOKUP(C199,'LICH THI'!C:AA,12,0)</f>
        <v>14</v>
      </c>
      <c r="E199" s="436">
        <f>VLOOKUP(C199,'LICH THI'!C:AA,13,0)</f>
        <v>0</v>
      </c>
      <c r="F199" s="436" t="str">
        <f t="shared" si="51"/>
        <v/>
      </c>
      <c r="G199" s="436" t="str">
        <f>VLOOKUP(C199,'LICH THI'!C:AA,14,0)</f>
        <v/>
      </c>
      <c r="H199" s="436" t="str">
        <f t="shared" si="42"/>
        <v/>
      </c>
      <c r="I199" s="436" t="str">
        <f t="shared" si="43"/>
        <v>Cao Văn Tú</v>
      </c>
      <c r="J199" s="436"/>
      <c r="K199" s="436">
        <f t="shared" si="44"/>
        <v>1</v>
      </c>
      <c r="L199" s="436" t="str">
        <f t="shared" si="45"/>
        <v>CC1TT42-CC-1</v>
      </c>
      <c r="M199" s="436" t="str">
        <f t="shared" si="46"/>
        <v/>
      </c>
      <c r="N199" s="437" t="e">
        <f t="shared" si="52"/>
        <v>#VALUE!</v>
      </c>
      <c r="O199" s="437"/>
      <c r="P199" s="430" t="str">
        <f t="shared" si="47"/>
        <v/>
      </c>
      <c r="U199" s="177">
        <v>8</v>
      </c>
      <c r="V199" s="177" t="s">
        <v>4587</v>
      </c>
      <c r="W199" s="177" t="s">
        <v>3257</v>
      </c>
      <c r="X199" s="177" t="s">
        <v>2697</v>
      </c>
      <c r="Y199" s="177" t="s">
        <v>6890</v>
      </c>
      <c r="Z199" s="177" t="s">
        <v>7339</v>
      </c>
      <c r="AA199" s="525" t="s">
        <v>5485</v>
      </c>
      <c r="AB199" s="399" t="str">
        <f t="shared" si="48"/>
        <v>CC1TT42</v>
      </c>
      <c r="AC199" s="399" t="str">
        <f t="shared" si="49"/>
        <v>CC1TT42-CC</v>
      </c>
      <c r="AD199" t="str">
        <f>Y199&amp;"-"&amp;VLOOKUP(AC199,'LICH THI'!C:AA,9,0)</f>
        <v>64CCCD3063-42483</v>
      </c>
      <c r="AE199">
        <f t="shared" si="50"/>
        <v>1</v>
      </c>
    </row>
    <row r="200" spans="1:31" x14ac:dyDescent="0.25">
      <c r="A200" s="436" t="str">
        <f t="shared" si="40"/>
        <v>CC1TT42-CC-10</v>
      </c>
      <c r="B200" s="436">
        <f>COUNTIF(AC$4:AC200,AC200)</f>
        <v>10</v>
      </c>
      <c r="C200" s="436" t="str">
        <f t="shared" si="41"/>
        <v>CC1TT42-CC</v>
      </c>
      <c r="D200" s="436">
        <f>VLOOKUP(C200,'LICH THI'!C:AA,12,0)</f>
        <v>14</v>
      </c>
      <c r="E200" s="436">
        <f>VLOOKUP(C200,'LICH THI'!C:AA,13,0)</f>
        <v>0</v>
      </c>
      <c r="F200" s="436" t="str">
        <f t="shared" si="51"/>
        <v/>
      </c>
      <c r="G200" s="436" t="str">
        <f>VLOOKUP(C200,'LICH THI'!C:AA,14,0)</f>
        <v/>
      </c>
      <c r="H200" s="436" t="str">
        <f t="shared" si="42"/>
        <v/>
      </c>
      <c r="I200" s="436" t="str">
        <f t="shared" si="43"/>
        <v>Nguyễn Đắc Tuấn</v>
      </c>
      <c r="J200" s="436"/>
      <c r="K200" s="436">
        <f t="shared" si="44"/>
        <v>1</v>
      </c>
      <c r="L200" s="436" t="str">
        <f t="shared" si="45"/>
        <v>CC1TT42-CC-1</v>
      </c>
      <c r="M200" s="436" t="str">
        <f t="shared" si="46"/>
        <v/>
      </c>
      <c r="N200" s="437" t="e">
        <f t="shared" si="52"/>
        <v>#VALUE!</v>
      </c>
      <c r="O200" s="437"/>
      <c r="P200" s="430" t="str">
        <f t="shared" si="47"/>
        <v/>
      </c>
      <c r="U200" s="177">
        <v>9</v>
      </c>
      <c r="V200" s="177" t="s">
        <v>4587</v>
      </c>
      <c r="W200" s="177" t="s">
        <v>3997</v>
      </c>
      <c r="X200" s="177" t="s">
        <v>2721</v>
      </c>
      <c r="Y200" s="177" t="s">
        <v>6420</v>
      </c>
      <c r="Z200" s="177" t="s">
        <v>7339</v>
      </c>
      <c r="AA200" s="525" t="s">
        <v>5829</v>
      </c>
      <c r="AB200" s="399" t="str">
        <f t="shared" si="48"/>
        <v>CC1TT42</v>
      </c>
      <c r="AC200" s="399" t="str">
        <f t="shared" si="49"/>
        <v>CC1TT42-CC</v>
      </c>
      <c r="AD200" t="str">
        <f>Y200&amp;"-"&amp;VLOOKUP(AC200,'LICH THI'!C:AA,9,0)</f>
        <v>64CCCD3091-42483</v>
      </c>
      <c r="AE200">
        <f t="shared" si="50"/>
        <v>1</v>
      </c>
    </row>
    <row r="201" spans="1:31" x14ac:dyDescent="0.25">
      <c r="A201" s="436" t="str">
        <f t="shared" si="40"/>
        <v>CC1TT42-CC-11</v>
      </c>
      <c r="B201" s="436">
        <f>COUNTIF(AC$4:AC201,AC201)</f>
        <v>11</v>
      </c>
      <c r="C201" s="436" t="str">
        <f t="shared" si="41"/>
        <v>CC1TT42-CC</v>
      </c>
      <c r="D201" s="436">
        <f>VLOOKUP(C201,'LICH THI'!C:AA,12,0)</f>
        <v>14</v>
      </c>
      <c r="E201" s="436">
        <f>VLOOKUP(C201,'LICH THI'!C:AA,13,0)</f>
        <v>0</v>
      </c>
      <c r="F201" s="436" t="str">
        <f t="shared" si="51"/>
        <v/>
      </c>
      <c r="G201" s="436" t="str">
        <f>VLOOKUP(C201,'LICH THI'!C:AA,14,0)</f>
        <v/>
      </c>
      <c r="H201" s="436" t="str">
        <f t="shared" si="42"/>
        <v/>
      </c>
      <c r="I201" s="436" t="str">
        <f t="shared" si="43"/>
        <v>Trịnh Đình Tuấn</v>
      </c>
      <c r="J201" s="436"/>
      <c r="K201" s="436">
        <f t="shared" si="44"/>
        <v>1</v>
      </c>
      <c r="L201" s="436" t="str">
        <f t="shared" si="45"/>
        <v>CC1TT42-CC-1</v>
      </c>
      <c r="M201" s="436" t="str">
        <f t="shared" si="46"/>
        <v/>
      </c>
      <c r="N201" s="437" t="e">
        <f t="shared" si="52"/>
        <v>#VALUE!</v>
      </c>
      <c r="O201" s="437"/>
      <c r="P201" s="430" t="str">
        <f t="shared" si="47"/>
        <v/>
      </c>
      <c r="U201" s="177">
        <v>14</v>
      </c>
      <c r="V201" s="177" t="s">
        <v>4657</v>
      </c>
      <c r="W201" s="177" t="s">
        <v>3780</v>
      </c>
      <c r="X201" s="177" t="s">
        <v>2721</v>
      </c>
      <c r="Y201" s="177" t="s">
        <v>4665</v>
      </c>
      <c r="Z201" s="177" t="s">
        <v>7339</v>
      </c>
      <c r="AA201" s="525" t="s">
        <v>4666</v>
      </c>
      <c r="AB201" s="399" t="str">
        <f t="shared" si="48"/>
        <v>CC1TT42</v>
      </c>
      <c r="AC201" s="399" t="str">
        <f t="shared" si="49"/>
        <v>CC1TT42-CC</v>
      </c>
      <c r="AD201" t="str">
        <f>Y201&amp;"-"&amp;VLOOKUP(AC201,'LICH THI'!C:AA,9,0)</f>
        <v>65CCCD20494-42483</v>
      </c>
      <c r="AE201">
        <f t="shared" si="50"/>
        <v>1</v>
      </c>
    </row>
    <row r="202" spans="1:31" x14ac:dyDescent="0.25">
      <c r="A202" s="436" t="str">
        <f t="shared" si="40"/>
        <v>CC1TT42-CC-12</v>
      </c>
      <c r="B202" s="436">
        <f>COUNTIF(AC$4:AC202,AC202)</f>
        <v>12</v>
      </c>
      <c r="C202" s="436" t="str">
        <f t="shared" si="41"/>
        <v>CC1TT42-CC</v>
      </c>
      <c r="D202" s="436">
        <f>VLOOKUP(C202,'LICH THI'!C:AA,12,0)</f>
        <v>14</v>
      </c>
      <c r="E202" s="436">
        <f>VLOOKUP(C202,'LICH THI'!C:AA,13,0)</f>
        <v>0</v>
      </c>
      <c r="F202" s="436" t="str">
        <f t="shared" si="51"/>
        <v/>
      </c>
      <c r="G202" s="436" t="str">
        <f>VLOOKUP(C202,'LICH THI'!C:AA,14,0)</f>
        <v/>
      </c>
      <c r="H202" s="436" t="str">
        <f t="shared" si="42"/>
        <v/>
      </c>
      <c r="I202" s="436" t="str">
        <f t="shared" si="43"/>
        <v>Nguyễn Đình Tùng</v>
      </c>
      <c r="J202" s="436"/>
      <c r="K202" s="436">
        <f t="shared" si="44"/>
        <v>1</v>
      </c>
      <c r="L202" s="436" t="str">
        <f t="shared" si="45"/>
        <v>CC1TT42-CC-1</v>
      </c>
      <c r="M202" s="436" t="str">
        <f t="shared" si="46"/>
        <v/>
      </c>
      <c r="N202" s="437" t="e">
        <f t="shared" si="52"/>
        <v>#VALUE!</v>
      </c>
      <c r="O202" s="437"/>
      <c r="P202" s="430" t="str">
        <f t="shared" si="47"/>
        <v/>
      </c>
      <c r="U202" s="177">
        <v>10</v>
      </c>
      <c r="V202" s="177" t="s">
        <v>4587</v>
      </c>
      <c r="W202" s="177" t="s">
        <v>2780</v>
      </c>
      <c r="X202" s="177" t="s">
        <v>3274</v>
      </c>
      <c r="Y202" s="177" t="s">
        <v>6422</v>
      </c>
      <c r="Z202" s="177" t="s">
        <v>7339</v>
      </c>
      <c r="AA202" s="525" t="s">
        <v>3850</v>
      </c>
      <c r="AB202" s="399" t="str">
        <f t="shared" si="48"/>
        <v>CC1TT42</v>
      </c>
      <c r="AC202" s="399" t="str">
        <f t="shared" si="49"/>
        <v>CC1TT42-CC</v>
      </c>
      <c r="AD202" t="str">
        <f>Y202&amp;"-"&amp;VLOOKUP(AC202,'LICH THI'!C:AA,9,0)</f>
        <v>64CCCD3087-42483</v>
      </c>
      <c r="AE202">
        <f t="shared" si="50"/>
        <v>1</v>
      </c>
    </row>
    <row r="203" spans="1:31" x14ac:dyDescent="0.25">
      <c r="A203" s="436" t="str">
        <f t="shared" si="40"/>
        <v>CC1TT42-CC-13</v>
      </c>
      <c r="B203" s="436">
        <f>COUNTIF(AC$4:AC203,AC203)</f>
        <v>13</v>
      </c>
      <c r="C203" s="436" t="str">
        <f t="shared" si="41"/>
        <v>CC1TT42-CC</v>
      </c>
      <c r="D203" s="436">
        <f>VLOOKUP(C203,'LICH THI'!C:AA,12,0)</f>
        <v>14</v>
      </c>
      <c r="E203" s="436">
        <f>VLOOKUP(C203,'LICH THI'!C:AA,13,0)</f>
        <v>0</v>
      </c>
      <c r="F203" s="436" t="str">
        <f t="shared" si="51"/>
        <v/>
      </c>
      <c r="G203" s="436" t="str">
        <f>VLOOKUP(C203,'LICH THI'!C:AA,14,0)</f>
        <v/>
      </c>
      <c r="H203" s="436" t="str">
        <f t="shared" si="42"/>
        <v/>
      </c>
      <c r="I203" s="436" t="str">
        <f t="shared" si="43"/>
        <v>Nguyễn Hữu Trí</v>
      </c>
      <c r="J203" s="436"/>
      <c r="K203" s="436">
        <f t="shared" si="44"/>
        <v>1</v>
      </c>
      <c r="L203" s="436" t="str">
        <f t="shared" si="45"/>
        <v>CC1TT42-CC-1</v>
      </c>
      <c r="M203" s="436" t="str">
        <f t="shared" si="46"/>
        <v/>
      </c>
      <c r="N203" s="437" t="e">
        <f t="shared" si="52"/>
        <v>#VALUE!</v>
      </c>
      <c r="O203" s="437"/>
      <c r="P203" s="430" t="str">
        <f t="shared" si="47"/>
        <v/>
      </c>
      <c r="U203" s="177">
        <v>7</v>
      </c>
      <c r="V203" s="177" t="s">
        <v>4587</v>
      </c>
      <c r="W203" s="177" t="s">
        <v>3326</v>
      </c>
      <c r="X203" s="177" t="s">
        <v>3074</v>
      </c>
      <c r="Y203" s="177" t="s">
        <v>4650</v>
      </c>
      <c r="Z203" s="177" t="s">
        <v>7339</v>
      </c>
      <c r="AA203" s="525" t="s">
        <v>4651</v>
      </c>
      <c r="AB203" s="399" t="str">
        <f t="shared" si="48"/>
        <v>CC1TT42</v>
      </c>
      <c r="AC203" s="399" t="str">
        <f t="shared" si="49"/>
        <v>CC1TT42-CC</v>
      </c>
      <c r="AD203" t="str">
        <f>Y203&amp;"-"&amp;VLOOKUP(AC203,'LICH THI'!C:AA,9,0)</f>
        <v>64CCCD3134-42483</v>
      </c>
      <c r="AE203">
        <f t="shared" si="50"/>
        <v>1</v>
      </c>
    </row>
    <row r="204" spans="1:31" x14ac:dyDescent="0.25">
      <c r="A204" s="436" t="str">
        <f t="shared" si="40"/>
        <v>CC1TT42-CC-14</v>
      </c>
      <c r="B204" s="436">
        <f>COUNTIF(AC$4:AC204,AC204)</f>
        <v>14</v>
      </c>
      <c r="C204" s="436" t="str">
        <f t="shared" si="41"/>
        <v>CC1TT42-CC</v>
      </c>
      <c r="D204" s="436">
        <f>VLOOKUP(C204,'LICH THI'!C:AA,12,0)</f>
        <v>14</v>
      </c>
      <c r="E204" s="436">
        <f>VLOOKUP(C204,'LICH THI'!C:AA,13,0)</f>
        <v>0</v>
      </c>
      <c r="F204" s="436" t="str">
        <f t="shared" si="51"/>
        <v/>
      </c>
      <c r="G204" s="436" t="str">
        <f>VLOOKUP(C204,'LICH THI'!C:AA,14,0)</f>
        <v/>
      </c>
      <c r="H204" s="436" t="str">
        <f t="shared" si="42"/>
        <v/>
      </c>
      <c r="I204" s="436" t="str">
        <f t="shared" si="43"/>
        <v>Nguyễn Văn Vinh</v>
      </c>
      <c r="J204" s="436"/>
      <c r="K204" s="436">
        <f t="shared" si="44"/>
        <v>1</v>
      </c>
      <c r="L204" s="436" t="str">
        <f t="shared" si="45"/>
        <v>CC1TT42-CC-1</v>
      </c>
      <c r="M204" s="436" t="str">
        <f t="shared" si="46"/>
        <v/>
      </c>
      <c r="N204" s="437" t="e">
        <f t="shared" si="52"/>
        <v>#VALUE!</v>
      </c>
      <c r="O204" s="437"/>
      <c r="P204" s="430" t="str">
        <f t="shared" si="47"/>
        <v/>
      </c>
      <c r="U204" s="177">
        <v>13</v>
      </c>
      <c r="V204" s="177" t="s">
        <v>4629</v>
      </c>
      <c r="W204" s="177" t="s">
        <v>2741</v>
      </c>
      <c r="X204" s="177" t="s">
        <v>3099</v>
      </c>
      <c r="Y204" s="177" t="s">
        <v>4632</v>
      </c>
      <c r="Z204" s="177" t="s">
        <v>7339</v>
      </c>
      <c r="AA204" s="525" t="s">
        <v>3597</v>
      </c>
      <c r="AB204" s="399" t="str">
        <f t="shared" si="48"/>
        <v>CC1TT42</v>
      </c>
      <c r="AC204" s="399" t="str">
        <f t="shared" si="49"/>
        <v>CC1TT42-CC</v>
      </c>
      <c r="AD204" t="str">
        <f>Y204&amp;"-"&amp;VLOOKUP(AC204,'LICH THI'!C:AA,9,0)</f>
        <v>64CCVS3006-42483</v>
      </c>
      <c r="AE204">
        <f t="shared" si="50"/>
        <v>1</v>
      </c>
    </row>
    <row r="205" spans="1:31" x14ac:dyDescent="0.25">
      <c r="A205" s="436" t="str">
        <f t="shared" si="40"/>
        <v>CC2CK33-CC-1</v>
      </c>
      <c r="B205" s="436">
        <f>COUNTIF(AC$4:AC205,AC205)</f>
        <v>1</v>
      </c>
      <c r="C205" s="436" t="str">
        <f t="shared" si="41"/>
        <v>CC2CK33-CC</v>
      </c>
      <c r="D205" s="436">
        <f>VLOOKUP(C205,'LICH THI'!C:AA,12,0)</f>
        <v>14</v>
      </c>
      <c r="E205" s="436">
        <f>VLOOKUP(C205,'LICH THI'!C:AA,13,0)</f>
        <v>14</v>
      </c>
      <c r="F205" s="436">
        <f t="shared" si="51"/>
        <v>14</v>
      </c>
      <c r="G205" s="436">
        <f>VLOOKUP(C205,'LICH THI'!C:AA,14,0)</f>
        <v>1</v>
      </c>
      <c r="H205" s="436">
        <f t="shared" si="42"/>
        <v>1</v>
      </c>
      <c r="I205" s="436" t="str">
        <f t="shared" si="43"/>
        <v>Trịnh Mai Duy</v>
      </c>
      <c r="J205" s="436"/>
      <c r="K205" s="436">
        <f t="shared" si="44"/>
        <v>1</v>
      </c>
      <c r="L205" s="436" t="str">
        <f t="shared" si="45"/>
        <v>CC2CK33-CC-1</v>
      </c>
      <c r="M205" s="436">
        <f t="shared" si="46"/>
        <v>5</v>
      </c>
      <c r="N205" s="437">
        <f t="shared" si="52"/>
        <v>11</v>
      </c>
      <c r="O205" s="437"/>
      <c r="P205" s="430" t="str">
        <f t="shared" si="47"/>
        <v/>
      </c>
      <c r="U205" s="177">
        <v>1</v>
      </c>
      <c r="V205" s="177" t="s">
        <v>4615</v>
      </c>
      <c r="W205" s="177" t="s">
        <v>4617</v>
      </c>
      <c r="X205" s="177" t="s">
        <v>2742</v>
      </c>
      <c r="Y205" s="177" t="s">
        <v>4618</v>
      </c>
      <c r="Z205" s="177" t="s">
        <v>7558</v>
      </c>
      <c r="AA205" s="525" t="s">
        <v>4502</v>
      </c>
      <c r="AB205" s="399" t="str">
        <f t="shared" si="48"/>
        <v>CC2CK33</v>
      </c>
      <c r="AC205" s="399" t="str">
        <f t="shared" si="49"/>
        <v>CC2CK33-CC</v>
      </c>
      <c r="AD205" t="str">
        <f>Y205&amp;"-"&amp;VLOOKUP(AC205,'LICH THI'!C:AA,9,0)</f>
        <v>64CCOT3040-42470</v>
      </c>
      <c r="AE205">
        <f t="shared" si="50"/>
        <v>1</v>
      </c>
    </row>
    <row r="206" spans="1:31" x14ac:dyDescent="0.25">
      <c r="A206" s="436" t="str">
        <f t="shared" si="40"/>
        <v>CC2CK33-CC-2</v>
      </c>
      <c r="B206" s="436">
        <f>COUNTIF(AC$4:AC206,AC206)</f>
        <v>2</v>
      </c>
      <c r="C206" s="436" t="str">
        <f t="shared" si="41"/>
        <v>CC2CK33-CC</v>
      </c>
      <c r="D206" s="436">
        <f>VLOOKUP(C206,'LICH THI'!C:AA,12,0)</f>
        <v>14</v>
      </c>
      <c r="E206" s="436">
        <f>VLOOKUP(C206,'LICH THI'!C:AA,13,0)</f>
        <v>14</v>
      </c>
      <c r="F206" s="436">
        <f t="shared" si="51"/>
        <v>14</v>
      </c>
      <c r="G206" s="436">
        <f>VLOOKUP(C206,'LICH THI'!C:AA,14,0)</f>
        <v>1</v>
      </c>
      <c r="H206" s="436">
        <f t="shared" si="42"/>
        <v>1</v>
      </c>
      <c r="I206" s="436" t="str">
        <f t="shared" si="43"/>
        <v>Vũ Tấn Đạt</v>
      </c>
      <c r="J206" s="436"/>
      <c r="K206" s="436">
        <f t="shared" si="44"/>
        <v>1</v>
      </c>
      <c r="L206" s="436" t="str">
        <f t="shared" si="45"/>
        <v>CC2CK33-CC-1</v>
      </c>
      <c r="M206" s="436">
        <f t="shared" si="46"/>
        <v>5</v>
      </c>
      <c r="N206" s="437">
        <f t="shared" si="52"/>
        <v>12</v>
      </c>
      <c r="O206" s="437"/>
      <c r="P206" s="430" t="str">
        <f t="shared" si="47"/>
        <v/>
      </c>
      <c r="U206" s="177">
        <v>2</v>
      </c>
      <c r="V206" s="177" t="s">
        <v>4615</v>
      </c>
      <c r="W206" s="177" t="s">
        <v>7504</v>
      </c>
      <c r="X206" s="177" t="s">
        <v>2746</v>
      </c>
      <c r="Y206" s="177" t="s">
        <v>7505</v>
      </c>
      <c r="Z206" s="177" t="s">
        <v>7558</v>
      </c>
      <c r="AA206" s="525" t="s">
        <v>3392</v>
      </c>
      <c r="AB206" s="399" t="str">
        <f t="shared" si="48"/>
        <v>CC2CK33</v>
      </c>
      <c r="AC206" s="399" t="str">
        <f t="shared" si="49"/>
        <v>CC2CK33-CC</v>
      </c>
      <c r="AD206" t="str">
        <f>Y206&amp;"-"&amp;VLOOKUP(AC206,'LICH THI'!C:AA,9,0)</f>
        <v>64CCDM3001-42470</v>
      </c>
      <c r="AE206">
        <f t="shared" si="50"/>
        <v>1</v>
      </c>
    </row>
    <row r="207" spans="1:31" x14ac:dyDescent="0.25">
      <c r="A207" s="436" t="str">
        <f t="shared" si="40"/>
        <v>CC2CK33-CC-3</v>
      </c>
      <c r="B207" s="436">
        <f>COUNTIF(AC$4:AC207,AC207)</f>
        <v>3</v>
      </c>
      <c r="C207" s="436" t="str">
        <f t="shared" si="41"/>
        <v>CC2CK33-CC</v>
      </c>
      <c r="D207" s="436">
        <f>VLOOKUP(C207,'LICH THI'!C:AA,12,0)</f>
        <v>14</v>
      </c>
      <c r="E207" s="436">
        <f>VLOOKUP(C207,'LICH THI'!C:AA,13,0)</f>
        <v>14</v>
      </c>
      <c r="F207" s="436">
        <f t="shared" si="51"/>
        <v>14</v>
      </c>
      <c r="G207" s="436">
        <f>VLOOKUP(C207,'LICH THI'!C:AA,14,0)</f>
        <v>1</v>
      </c>
      <c r="H207" s="436">
        <f t="shared" si="42"/>
        <v>1</v>
      </c>
      <c r="I207" s="436" t="str">
        <f t="shared" si="43"/>
        <v>Nguyễn Tiến Độ</v>
      </c>
      <c r="J207" s="436"/>
      <c r="K207" s="436">
        <f t="shared" si="44"/>
        <v>1</v>
      </c>
      <c r="L207" s="436" t="str">
        <f t="shared" si="45"/>
        <v>CC2CK33-CC-1</v>
      </c>
      <c r="M207" s="436">
        <f t="shared" si="46"/>
        <v>5</v>
      </c>
      <c r="N207" s="437">
        <f t="shared" si="52"/>
        <v>13</v>
      </c>
      <c r="O207" s="437"/>
      <c r="P207" s="430" t="str">
        <f t="shared" si="47"/>
        <v/>
      </c>
      <c r="U207" s="177">
        <v>3</v>
      </c>
      <c r="V207" s="177" t="s">
        <v>4615</v>
      </c>
      <c r="W207" s="177" t="s">
        <v>2880</v>
      </c>
      <c r="X207" s="177" t="s">
        <v>3935</v>
      </c>
      <c r="Y207" s="177" t="s">
        <v>5857</v>
      </c>
      <c r="Z207" s="177" t="s">
        <v>7558</v>
      </c>
      <c r="AA207" s="525" t="s">
        <v>3407</v>
      </c>
      <c r="AB207" s="399" t="str">
        <f t="shared" si="48"/>
        <v>CC2CK33</v>
      </c>
      <c r="AC207" s="399" t="str">
        <f t="shared" si="49"/>
        <v>CC2CK33-CC</v>
      </c>
      <c r="AD207" t="str">
        <f>Y207&amp;"-"&amp;VLOOKUP(AC207,'LICH THI'!C:AA,9,0)</f>
        <v>64CCOT3050-42470</v>
      </c>
      <c r="AE207">
        <f t="shared" si="50"/>
        <v>1</v>
      </c>
    </row>
    <row r="208" spans="1:31" x14ac:dyDescent="0.25">
      <c r="A208" s="436" t="str">
        <f t="shared" si="40"/>
        <v>CC2CK33-CC-4</v>
      </c>
      <c r="B208" s="436">
        <f>COUNTIF(AC$4:AC208,AC208)</f>
        <v>4</v>
      </c>
      <c r="C208" s="436" t="str">
        <f t="shared" si="41"/>
        <v>CC2CK33-CC</v>
      </c>
      <c r="D208" s="436">
        <f>VLOOKUP(C208,'LICH THI'!C:AA,12,0)</f>
        <v>14</v>
      </c>
      <c r="E208" s="436">
        <f>VLOOKUP(C208,'LICH THI'!C:AA,13,0)</f>
        <v>14</v>
      </c>
      <c r="F208" s="436">
        <f t="shared" si="51"/>
        <v>14</v>
      </c>
      <c r="G208" s="436">
        <f>VLOOKUP(C208,'LICH THI'!C:AA,14,0)</f>
        <v>1</v>
      </c>
      <c r="H208" s="436">
        <f t="shared" si="42"/>
        <v>1</v>
      </c>
      <c r="I208" s="436" t="str">
        <f t="shared" si="43"/>
        <v>Tạ Văn Đức</v>
      </c>
      <c r="J208" s="436"/>
      <c r="K208" s="436">
        <f t="shared" si="44"/>
        <v>1</v>
      </c>
      <c r="L208" s="436" t="str">
        <f t="shared" si="45"/>
        <v>CC2CK33-CC-1</v>
      </c>
      <c r="M208" s="436">
        <f t="shared" si="46"/>
        <v>5</v>
      </c>
      <c r="N208" s="437">
        <f t="shared" si="52"/>
        <v>14</v>
      </c>
      <c r="O208" s="437"/>
      <c r="P208" s="430" t="str">
        <f t="shared" si="47"/>
        <v/>
      </c>
      <c r="U208" s="177">
        <v>4</v>
      </c>
      <c r="V208" s="177" t="s">
        <v>4615</v>
      </c>
      <c r="W208" s="177" t="s">
        <v>4184</v>
      </c>
      <c r="X208" s="177" t="s">
        <v>2948</v>
      </c>
      <c r="Y208" s="177" t="s">
        <v>5858</v>
      </c>
      <c r="Z208" s="177" t="s">
        <v>7558</v>
      </c>
      <c r="AA208" s="525" t="s">
        <v>5859</v>
      </c>
      <c r="AB208" s="399" t="str">
        <f t="shared" si="48"/>
        <v>CC2CK33</v>
      </c>
      <c r="AC208" s="399" t="str">
        <f t="shared" si="49"/>
        <v>CC2CK33-CC</v>
      </c>
      <c r="AD208" t="str">
        <f>Y208&amp;"-"&amp;VLOOKUP(AC208,'LICH THI'!C:AA,9,0)</f>
        <v>64CCOT3027-42470</v>
      </c>
      <c r="AE208">
        <f t="shared" si="50"/>
        <v>1</v>
      </c>
    </row>
    <row r="209" spans="1:31" x14ac:dyDescent="0.25">
      <c r="A209" s="436" t="str">
        <f t="shared" si="40"/>
        <v>CC2CK33-CC-5</v>
      </c>
      <c r="B209" s="436">
        <f>COUNTIF(AC$4:AC209,AC209)</f>
        <v>5</v>
      </c>
      <c r="C209" s="436" t="str">
        <f t="shared" si="41"/>
        <v>CC2CK33-CC</v>
      </c>
      <c r="D209" s="436">
        <f>VLOOKUP(C209,'LICH THI'!C:AA,12,0)</f>
        <v>14</v>
      </c>
      <c r="E209" s="436">
        <f>VLOOKUP(C209,'LICH THI'!C:AA,13,0)</f>
        <v>14</v>
      </c>
      <c r="F209" s="436">
        <f t="shared" si="51"/>
        <v>14</v>
      </c>
      <c r="G209" s="436">
        <f>VLOOKUP(C209,'LICH THI'!C:AA,14,0)</f>
        <v>1</v>
      </c>
      <c r="H209" s="436">
        <f t="shared" si="42"/>
        <v>1</v>
      </c>
      <c r="I209" s="436" t="str">
        <f t="shared" si="43"/>
        <v>Nguyễn Viết Hà</v>
      </c>
      <c r="J209" s="436"/>
      <c r="K209" s="436">
        <f t="shared" si="44"/>
        <v>1</v>
      </c>
      <c r="L209" s="436" t="str">
        <f t="shared" si="45"/>
        <v>CC2CK33-CC-1</v>
      </c>
      <c r="M209" s="436">
        <f t="shared" si="46"/>
        <v>5</v>
      </c>
      <c r="N209" s="437">
        <f t="shared" si="52"/>
        <v>1</v>
      </c>
      <c r="O209" s="437"/>
      <c r="P209" s="430" t="str">
        <f t="shared" si="47"/>
        <v/>
      </c>
      <c r="U209" s="177">
        <v>5</v>
      </c>
      <c r="V209" s="177" t="s">
        <v>4615</v>
      </c>
      <c r="W209" s="177" t="s">
        <v>3934</v>
      </c>
      <c r="X209" s="177" t="s">
        <v>3163</v>
      </c>
      <c r="Y209" s="177" t="s">
        <v>4621</v>
      </c>
      <c r="Z209" s="177" t="s">
        <v>7558</v>
      </c>
      <c r="AA209" s="525" t="s">
        <v>2934</v>
      </c>
      <c r="AB209" s="399" t="str">
        <f t="shared" si="48"/>
        <v>CC2CK33</v>
      </c>
      <c r="AC209" s="399" t="str">
        <f t="shared" si="49"/>
        <v>CC2CK33-CC</v>
      </c>
      <c r="AD209" t="str">
        <f>Y209&amp;"-"&amp;VLOOKUP(AC209,'LICH THI'!C:AA,9,0)</f>
        <v>64CCOT3063-42470</v>
      </c>
      <c r="AE209">
        <f t="shared" si="50"/>
        <v>1</v>
      </c>
    </row>
    <row r="210" spans="1:31" x14ac:dyDescent="0.25">
      <c r="A210" s="436" t="str">
        <f t="shared" si="40"/>
        <v>CC2CK33-CC-6</v>
      </c>
      <c r="B210" s="436">
        <f>COUNTIF(AC$4:AC210,AC210)</f>
        <v>6</v>
      </c>
      <c r="C210" s="436" t="str">
        <f t="shared" si="41"/>
        <v>CC2CK33-CC</v>
      </c>
      <c r="D210" s="436">
        <f>VLOOKUP(C210,'LICH THI'!C:AA,12,0)</f>
        <v>14</v>
      </c>
      <c r="E210" s="436">
        <f>VLOOKUP(C210,'LICH THI'!C:AA,13,0)</f>
        <v>14</v>
      </c>
      <c r="F210" s="436">
        <f t="shared" si="51"/>
        <v>14</v>
      </c>
      <c r="G210" s="436">
        <f>VLOOKUP(C210,'LICH THI'!C:AA,14,0)</f>
        <v>1</v>
      </c>
      <c r="H210" s="436">
        <f t="shared" si="42"/>
        <v>1</v>
      </c>
      <c r="I210" s="436" t="str">
        <f t="shared" si="43"/>
        <v>Nguyyễn Văn Hiếu</v>
      </c>
      <c r="J210" s="436"/>
      <c r="K210" s="436">
        <f t="shared" si="44"/>
        <v>1</v>
      </c>
      <c r="L210" s="436" t="str">
        <f t="shared" si="45"/>
        <v>CC2CK33-CC-1</v>
      </c>
      <c r="M210" s="436">
        <f t="shared" si="46"/>
        <v>5</v>
      </c>
      <c r="N210" s="437">
        <f t="shared" si="52"/>
        <v>2</v>
      </c>
      <c r="O210" s="437"/>
      <c r="P210" s="430" t="str">
        <f t="shared" si="47"/>
        <v/>
      </c>
      <c r="U210" s="177">
        <v>6</v>
      </c>
      <c r="V210" s="177" t="s">
        <v>4615</v>
      </c>
      <c r="W210" s="177" t="s">
        <v>5860</v>
      </c>
      <c r="X210" s="177" t="s">
        <v>2754</v>
      </c>
      <c r="Y210" s="177" t="s">
        <v>5861</v>
      </c>
      <c r="Z210" s="177" t="s">
        <v>7558</v>
      </c>
      <c r="AA210" s="525" t="s">
        <v>3634</v>
      </c>
      <c r="AB210" s="399" t="str">
        <f t="shared" si="48"/>
        <v>CC2CK33</v>
      </c>
      <c r="AC210" s="399" t="str">
        <f t="shared" si="49"/>
        <v>CC2CK33-CC</v>
      </c>
      <c r="AD210" t="str">
        <f>Y210&amp;"-"&amp;VLOOKUP(AC210,'LICH THI'!C:AA,9,0)</f>
        <v>64CCOT3010-42470</v>
      </c>
      <c r="AE210">
        <f t="shared" si="50"/>
        <v>1</v>
      </c>
    </row>
    <row r="211" spans="1:31" x14ac:dyDescent="0.25">
      <c r="A211" s="436" t="str">
        <f t="shared" si="40"/>
        <v>CC2CK33-CC-7</v>
      </c>
      <c r="B211" s="436">
        <f>COUNTIF(AC$4:AC211,AC211)</f>
        <v>7</v>
      </c>
      <c r="C211" s="436" t="str">
        <f t="shared" si="41"/>
        <v>CC2CK33-CC</v>
      </c>
      <c r="D211" s="436">
        <f>VLOOKUP(C211,'LICH THI'!C:AA,12,0)</f>
        <v>14</v>
      </c>
      <c r="E211" s="436">
        <f>VLOOKUP(C211,'LICH THI'!C:AA,13,0)</f>
        <v>14</v>
      </c>
      <c r="F211" s="436">
        <f t="shared" si="51"/>
        <v>14</v>
      </c>
      <c r="G211" s="436">
        <f>VLOOKUP(C211,'LICH THI'!C:AA,14,0)</f>
        <v>1</v>
      </c>
      <c r="H211" s="436">
        <f t="shared" si="42"/>
        <v>1</v>
      </c>
      <c r="I211" s="436" t="str">
        <f t="shared" si="43"/>
        <v>Đặng Duy Hòa</v>
      </c>
      <c r="J211" s="436"/>
      <c r="K211" s="436">
        <f t="shared" si="44"/>
        <v>1</v>
      </c>
      <c r="L211" s="436" t="str">
        <f t="shared" si="45"/>
        <v>CC2CK33-CC-1</v>
      </c>
      <c r="M211" s="436">
        <f t="shared" si="46"/>
        <v>5</v>
      </c>
      <c r="N211" s="437">
        <f t="shared" si="52"/>
        <v>3</v>
      </c>
      <c r="O211" s="437"/>
      <c r="P211" s="430" t="str">
        <f t="shared" si="47"/>
        <v/>
      </c>
      <c r="U211" s="177">
        <v>7</v>
      </c>
      <c r="V211" s="177" t="s">
        <v>4615</v>
      </c>
      <c r="W211" s="177" t="s">
        <v>5519</v>
      </c>
      <c r="X211" s="177" t="s">
        <v>2660</v>
      </c>
      <c r="Y211" s="177" t="s">
        <v>6423</v>
      </c>
      <c r="Z211" s="177" t="s">
        <v>7558</v>
      </c>
      <c r="AA211" s="525" t="s">
        <v>3784</v>
      </c>
      <c r="AB211" s="399" t="str">
        <f t="shared" si="48"/>
        <v>CC2CK33</v>
      </c>
      <c r="AC211" s="399" t="str">
        <f t="shared" si="49"/>
        <v>CC2CK33-CC</v>
      </c>
      <c r="AD211" t="str">
        <f>Y211&amp;"-"&amp;VLOOKUP(AC211,'LICH THI'!C:AA,9,0)</f>
        <v>64CCOT3042-42470</v>
      </c>
      <c r="AE211">
        <f t="shared" si="50"/>
        <v>1</v>
      </c>
    </row>
    <row r="212" spans="1:31" x14ac:dyDescent="0.25">
      <c r="A212" s="436" t="str">
        <f t="shared" si="40"/>
        <v>CC2CK33-CC-8</v>
      </c>
      <c r="B212" s="436">
        <f>COUNTIF(AC$4:AC212,AC212)</f>
        <v>8</v>
      </c>
      <c r="C212" s="436" t="str">
        <f t="shared" si="41"/>
        <v>CC2CK33-CC</v>
      </c>
      <c r="D212" s="436">
        <f>VLOOKUP(C212,'LICH THI'!C:AA,12,0)</f>
        <v>14</v>
      </c>
      <c r="E212" s="436">
        <f>VLOOKUP(C212,'LICH THI'!C:AA,13,0)</f>
        <v>14</v>
      </c>
      <c r="F212" s="436">
        <f t="shared" si="51"/>
        <v>14</v>
      </c>
      <c r="G212" s="436">
        <f>VLOOKUP(C212,'LICH THI'!C:AA,14,0)</f>
        <v>1</v>
      </c>
      <c r="H212" s="436">
        <f t="shared" si="42"/>
        <v>1</v>
      </c>
      <c r="I212" s="436" t="str">
        <f t="shared" si="43"/>
        <v>Nguyễn Văn Lượng</v>
      </c>
      <c r="J212" s="436"/>
      <c r="K212" s="436">
        <f t="shared" si="44"/>
        <v>1</v>
      </c>
      <c r="L212" s="436" t="str">
        <f t="shared" si="45"/>
        <v>CC2CK33-CC-1</v>
      </c>
      <c r="M212" s="436">
        <f t="shared" si="46"/>
        <v>5</v>
      </c>
      <c r="N212" s="437">
        <f t="shared" si="52"/>
        <v>4</v>
      </c>
      <c r="O212" s="437"/>
      <c r="P212" s="430" t="str">
        <f t="shared" si="47"/>
        <v/>
      </c>
      <c r="U212" s="177">
        <v>8</v>
      </c>
      <c r="V212" s="177" t="s">
        <v>4615</v>
      </c>
      <c r="W212" s="177" t="s">
        <v>2741</v>
      </c>
      <c r="X212" s="177" t="s">
        <v>2810</v>
      </c>
      <c r="Y212" s="177" t="s">
        <v>7506</v>
      </c>
      <c r="Z212" s="177" t="s">
        <v>7558</v>
      </c>
      <c r="AA212" s="525" t="s">
        <v>3695</v>
      </c>
      <c r="AB212" s="399" t="str">
        <f t="shared" si="48"/>
        <v>CC2CK33</v>
      </c>
      <c r="AC212" s="399" t="str">
        <f t="shared" si="49"/>
        <v>CC2CK33-CC</v>
      </c>
      <c r="AD212" t="str">
        <f>Y212&amp;"-"&amp;VLOOKUP(AC212,'LICH THI'!C:AA,9,0)</f>
        <v>64CCOT3077-42470</v>
      </c>
      <c r="AE212">
        <f t="shared" si="50"/>
        <v>1</v>
      </c>
    </row>
    <row r="213" spans="1:31" x14ac:dyDescent="0.25">
      <c r="A213" s="436" t="str">
        <f t="shared" si="40"/>
        <v>CC2CK33-CC-9</v>
      </c>
      <c r="B213" s="436">
        <f>COUNTIF(AC$4:AC213,AC213)</f>
        <v>9</v>
      </c>
      <c r="C213" s="436" t="str">
        <f t="shared" si="41"/>
        <v>CC2CK33-CC</v>
      </c>
      <c r="D213" s="436">
        <f>VLOOKUP(C213,'LICH THI'!C:AA,12,0)</f>
        <v>14</v>
      </c>
      <c r="E213" s="436">
        <f>VLOOKUP(C213,'LICH THI'!C:AA,13,0)</f>
        <v>14</v>
      </c>
      <c r="F213" s="436">
        <f t="shared" si="51"/>
        <v>14</v>
      </c>
      <c r="G213" s="436">
        <f>VLOOKUP(C213,'LICH THI'!C:AA,14,0)</f>
        <v>1</v>
      </c>
      <c r="H213" s="436">
        <f t="shared" si="42"/>
        <v>1</v>
      </c>
      <c r="I213" s="436" t="str">
        <f t="shared" si="43"/>
        <v>Nguyễn Đức Minh</v>
      </c>
      <c r="J213" s="436"/>
      <c r="K213" s="436">
        <f t="shared" si="44"/>
        <v>1</v>
      </c>
      <c r="L213" s="436" t="str">
        <f t="shared" si="45"/>
        <v>CC2CK33-CC-1</v>
      </c>
      <c r="M213" s="436">
        <f t="shared" si="46"/>
        <v>5</v>
      </c>
      <c r="N213" s="437">
        <f t="shared" si="52"/>
        <v>5</v>
      </c>
      <c r="O213" s="437"/>
      <c r="P213" s="430" t="str">
        <f t="shared" si="47"/>
        <v/>
      </c>
      <c r="U213" s="177">
        <v>9</v>
      </c>
      <c r="V213" s="177" t="s">
        <v>4615</v>
      </c>
      <c r="W213" s="177" t="s">
        <v>3103</v>
      </c>
      <c r="X213" s="177" t="s">
        <v>2713</v>
      </c>
      <c r="Y213" s="177" t="s">
        <v>4624</v>
      </c>
      <c r="Z213" s="177" t="s">
        <v>7558</v>
      </c>
      <c r="AA213" s="525" t="s">
        <v>2799</v>
      </c>
      <c r="AB213" s="399" t="str">
        <f t="shared" si="48"/>
        <v>CC2CK33</v>
      </c>
      <c r="AC213" s="399" t="str">
        <f t="shared" si="49"/>
        <v>CC2CK33-CC</v>
      </c>
      <c r="AD213" t="str">
        <f>Y213&amp;"-"&amp;VLOOKUP(AC213,'LICH THI'!C:AA,9,0)</f>
        <v>64CCOT3060-42470</v>
      </c>
      <c r="AE213">
        <f t="shared" si="50"/>
        <v>1</v>
      </c>
    </row>
    <row r="214" spans="1:31" x14ac:dyDescent="0.25">
      <c r="A214" s="436" t="str">
        <f t="shared" si="40"/>
        <v>CC2CK33-CC-10</v>
      </c>
      <c r="B214" s="436">
        <f>COUNTIF(AC$4:AC214,AC214)</f>
        <v>10</v>
      </c>
      <c r="C214" s="436" t="str">
        <f t="shared" si="41"/>
        <v>CC2CK33-CC</v>
      </c>
      <c r="D214" s="436">
        <f>VLOOKUP(C214,'LICH THI'!C:AA,12,0)</f>
        <v>14</v>
      </c>
      <c r="E214" s="436">
        <f>VLOOKUP(C214,'LICH THI'!C:AA,13,0)</f>
        <v>14</v>
      </c>
      <c r="F214" s="436">
        <f t="shared" si="51"/>
        <v>14</v>
      </c>
      <c r="G214" s="436">
        <f>VLOOKUP(C214,'LICH THI'!C:AA,14,0)</f>
        <v>1</v>
      </c>
      <c r="H214" s="436">
        <f t="shared" si="42"/>
        <v>1</v>
      </c>
      <c r="I214" s="436" t="str">
        <f t="shared" si="43"/>
        <v>Nguyễn Như Phong</v>
      </c>
      <c r="J214" s="436"/>
      <c r="K214" s="436">
        <f t="shared" si="44"/>
        <v>1</v>
      </c>
      <c r="L214" s="436" t="str">
        <f t="shared" si="45"/>
        <v>CC2CK33-CC-1</v>
      </c>
      <c r="M214" s="436">
        <f t="shared" si="46"/>
        <v>5</v>
      </c>
      <c r="N214" s="437">
        <f t="shared" si="52"/>
        <v>6</v>
      </c>
      <c r="O214" s="437"/>
      <c r="P214" s="430" t="str">
        <f t="shared" si="47"/>
        <v/>
      </c>
      <c r="U214" s="177">
        <v>10</v>
      </c>
      <c r="V214" s="177" t="s">
        <v>4615</v>
      </c>
      <c r="W214" s="177" t="s">
        <v>2683</v>
      </c>
      <c r="X214" s="177" t="s">
        <v>3284</v>
      </c>
      <c r="Y214" s="177" t="s">
        <v>7559</v>
      </c>
      <c r="Z214" s="177" t="s">
        <v>7558</v>
      </c>
      <c r="AA214" s="525" t="s">
        <v>3199</v>
      </c>
      <c r="AB214" s="399" t="str">
        <f t="shared" si="48"/>
        <v>CC2CK33</v>
      </c>
      <c r="AC214" s="399" t="str">
        <f t="shared" si="49"/>
        <v>CC2CK33-CC</v>
      </c>
      <c r="AD214" t="str">
        <f>Y214&amp;"-"&amp;VLOOKUP(AC214,'LICH THI'!C:AA,9,0)</f>
        <v>64CCOT3019-42470</v>
      </c>
      <c r="AE214">
        <f t="shared" si="50"/>
        <v>1</v>
      </c>
    </row>
    <row r="215" spans="1:31" x14ac:dyDescent="0.25">
      <c r="A215" s="436" t="str">
        <f t="shared" si="40"/>
        <v>CC2CK33-CC-11</v>
      </c>
      <c r="B215" s="436">
        <f>COUNTIF(AC$4:AC215,AC215)</f>
        <v>11</v>
      </c>
      <c r="C215" s="436" t="str">
        <f t="shared" si="41"/>
        <v>CC2CK33-CC</v>
      </c>
      <c r="D215" s="436">
        <f>VLOOKUP(C215,'LICH THI'!C:AA,12,0)</f>
        <v>14</v>
      </c>
      <c r="E215" s="436">
        <f>VLOOKUP(C215,'LICH THI'!C:AA,13,0)</f>
        <v>14</v>
      </c>
      <c r="F215" s="436">
        <f t="shared" si="51"/>
        <v>14</v>
      </c>
      <c r="G215" s="436">
        <f>VLOOKUP(C215,'LICH THI'!C:AA,14,0)</f>
        <v>1</v>
      </c>
      <c r="H215" s="436">
        <f t="shared" si="42"/>
        <v>1</v>
      </c>
      <c r="I215" s="436" t="str">
        <f t="shared" si="43"/>
        <v>Trần Văn Sơn</v>
      </c>
      <c r="J215" s="436"/>
      <c r="K215" s="436">
        <f t="shared" si="44"/>
        <v>1</v>
      </c>
      <c r="L215" s="436" t="str">
        <f t="shared" si="45"/>
        <v>CC2CK33-CC-1</v>
      </c>
      <c r="M215" s="436">
        <f t="shared" si="46"/>
        <v>5</v>
      </c>
      <c r="N215" s="437">
        <f t="shared" si="52"/>
        <v>7</v>
      </c>
      <c r="O215" s="437"/>
      <c r="P215" s="430" t="str">
        <f t="shared" si="47"/>
        <v/>
      </c>
      <c r="U215" s="177">
        <v>11</v>
      </c>
      <c r="V215" s="177" t="s">
        <v>4615</v>
      </c>
      <c r="W215" s="177" t="s">
        <v>2757</v>
      </c>
      <c r="X215" s="177" t="s">
        <v>2688</v>
      </c>
      <c r="Y215" s="177" t="s">
        <v>7067</v>
      </c>
      <c r="Z215" s="177" t="s">
        <v>7558</v>
      </c>
      <c r="AA215" s="525" t="s">
        <v>2850</v>
      </c>
      <c r="AB215" s="399" t="str">
        <f t="shared" si="48"/>
        <v>CC2CK33</v>
      </c>
      <c r="AC215" s="399" t="str">
        <f t="shared" si="49"/>
        <v>CC2CK33-CC</v>
      </c>
      <c r="AD215" t="str">
        <f>Y215&amp;"-"&amp;VLOOKUP(AC215,'LICH THI'!C:AA,9,0)</f>
        <v>64CCOT3047-42470</v>
      </c>
      <c r="AE215">
        <f t="shared" si="50"/>
        <v>1</v>
      </c>
    </row>
    <row r="216" spans="1:31" x14ac:dyDescent="0.25">
      <c r="A216" s="436" t="str">
        <f t="shared" si="40"/>
        <v>CC2CK33-CC-12</v>
      </c>
      <c r="B216" s="436">
        <f>COUNTIF(AC$4:AC216,AC216)</f>
        <v>12</v>
      </c>
      <c r="C216" s="436" t="str">
        <f t="shared" si="41"/>
        <v>CC2CK33-CC</v>
      </c>
      <c r="D216" s="436">
        <f>VLOOKUP(C216,'LICH THI'!C:AA,12,0)</f>
        <v>14</v>
      </c>
      <c r="E216" s="436">
        <f>VLOOKUP(C216,'LICH THI'!C:AA,13,0)</f>
        <v>14</v>
      </c>
      <c r="F216" s="436">
        <f t="shared" si="51"/>
        <v>14</v>
      </c>
      <c r="G216" s="436">
        <f>VLOOKUP(C216,'LICH THI'!C:AA,14,0)</f>
        <v>1</v>
      </c>
      <c r="H216" s="436">
        <f t="shared" si="42"/>
        <v>1</v>
      </c>
      <c r="I216" s="436" t="str">
        <f t="shared" si="43"/>
        <v>Lương Mạnh Tuấn</v>
      </c>
      <c r="J216" s="436"/>
      <c r="K216" s="436">
        <f t="shared" si="44"/>
        <v>1</v>
      </c>
      <c r="L216" s="436" t="str">
        <f t="shared" si="45"/>
        <v>CC2CK33-CC-1</v>
      </c>
      <c r="M216" s="436">
        <f t="shared" si="46"/>
        <v>5</v>
      </c>
      <c r="N216" s="437">
        <f t="shared" si="52"/>
        <v>8</v>
      </c>
      <c r="O216" s="437"/>
      <c r="P216" s="430" t="str">
        <f t="shared" si="47"/>
        <v/>
      </c>
      <c r="U216" s="177">
        <v>13</v>
      </c>
      <c r="V216" s="177" t="s">
        <v>4615</v>
      </c>
      <c r="W216" s="177" t="s">
        <v>6995</v>
      </c>
      <c r="X216" s="177" t="s">
        <v>2721</v>
      </c>
      <c r="Y216" s="177" t="s">
        <v>7561</v>
      </c>
      <c r="Z216" s="177" t="s">
        <v>7558</v>
      </c>
      <c r="AA216" s="525" t="s">
        <v>3334</v>
      </c>
      <c r="AB216" s="399" t="str">
        <f t="shared" si="48"/>
        <v>CC2CK33</v>
      </c>
      <c r="AC216" s="399" t="str">
        <f t="shared" si="49"/>
        <v>CC2CK33-CC</v>
      </c>
      <c r="AD216" t="str">
        <f>Y216&amp;"-"&amp;VLOOKUP(AC216,'LICH THI'!C:AA,9,0)</f>
        <v>64CCOT3054-42470</v>
      </c>
      <c r="AE216">
        <f t="shared" si="50"/>
        <v>1</v>
      </c>
    </row>
    <row r="217" spans="1:31" x14ac:dyDescent="0.25">
      <c r="A217" s="436" t="str">
        <f t="shared" si="40"/>
        <v>CC2CK33-CC-13</v>
      </c>
      <c r="B217" s="436">
        <f>COUNTIF(AC$4:AC217,AC217)</f>
        <v>13</v>
      </c>
      <c r="C217" s="436" t="str">
        <f t="shared" si="41"/>
        <v>CC2CK33-CC</v>
      </c>
      <c r="D217" s="436">
        <f>VLOOKUP(C217,'LICH THI'!C:AA,12,0)</f>
        <v>14</v>
      </c>
      <c r="E217" s="436">
        <f>VLOOKUP(C217,'LICH THI'!C:AA,13,0)</f>
        <v>14</v>
      </c>
      <c r="F217" s="436">
        <f t="shared" si="51"/>
        <v>14</v>
      </c>
      <c r="G217" s="436">
        <f>VLOOKUP(C217,'LICH THI'!C:AA,14,0)</f>
        <v>1</v>
      </c>
      <c r="H217" s="436">
        <f t="shared" si="42"/>
        <v>1</v>
      </c>
      <c r="I217" s="436" t="str">
        <f t="shared" si="43"/>
        <v>Nguyễn Thanh Tùng</v>
      </c>
      <c r="J217" s="436"/>
      <c r="K217" s="436">
        <f t="shared" si="44"/>
        <v>1</v>
      </c>
      <c r="L217" s="436" t="str">
        <f t="shared" si="45"/>
        <v>CC2CK33-CC-1</v>
      </c>
      <c r="M217" s="436">
        <f t="shared" si="46"/>
        <v>5</v>
      </c>
      <c r="N217" s="437">
        <f t="shared" si="52"/>
        <v>9</v>
      </c>
      <c r="O217" s="437"/>
      <c r="P217" s="430" t="str">
        <f t="shared" si="47"/>
        <v/>
      </c>
      <c r="U217" s="177">
        <v>14</v>
      </c>
      <c r="V217" s="177" t="s">
        <v>4615</v>
      </c>
      <c r="W217" s="177" t="s">
        <v>4080</v>
      </c>
      <c r="X217" s="177" t="s">
        <v>3274</v>
      </c>
      <c r="Y217" s="177" t="s">
        <v>6898</v>
      </c>
      <c r="Z217" s="177" t="s">
        <v>7558</v>
      </c>
      <c r="AA217" s="525" t="s">
        <v>3027</v>
      </c>
      <c r="AB217" s="399" t="str">
        <f t="shared" si="48"/>
        <v>CC2CK33</v>
      </c>
      <c r="AC217" s="399" t="str">
        <f t="shared" si="49"/>
        <v>CC2CK33-CC</v>
      </c>
      <c r="AD217" t="str">
        <f>Y217&amp;"-"&amp;VLOOKUP(AC217,'LICH THI'!C:AA,9,0)</f>
        <v>64CCOT3035-42470</v>
      </c>
      <c r="AE217">
        <f t="shared" si="50"/>
        <v>1</v>
      </c>
    </row>
    <row r="218" spans="1:31" x14ac:dyDescent="0.25">
      <c r="A218" s="436" t="str">
        <f t="shared" si="40"/>
        <v>CC2CK33-CC-14</v>
      </c>
      <c r="B218" s="436">
        <f>COUNTIF(AC$4:AC218,AC218)</f>
        <v>14</v>
      </c>
      <c r="C218" s="436" t="str">
        <f t="shared" si="41"/>
        <v>CC2CK33-CC</v>
      </c>
      <c r="D218" s="436">
        <f>VLOOKUP(C218,'LICH THI'!C:AA,12,0)</f>
        <v>14</v>
      </c>
      <c r="E218" s="436">
        <f>VLOOKUP(C218,'LICH THI'!C:AA,13,0)</f>
        <v>14</v>
      </c>
      <c r="F218" s="436">
        <f t="shared" si="51"/>
        <v>14</v>
      </c>
      <c r="G218" s="436">
        <f>VLOOKUP(C218,'LICH THI'!C:AA,14,0)</f>
        <v>1</v>
      </c>
      <c r="H218" s="436">
        <f t="shared" si="42"/>
        <v>1</v>
      </c>
      <c r="I218" s="436" t="str">
        <f t="shared" si="43"/>
        <v>Trần Ngọc Trưởng</v>
      </c>
      <c r="J218" s="436"/>
      <c r="K218" s="436">
        <f t="shared" si="44"/>
        <v>1</v>
      </c>
      <c r="L218" s="436" t="str">
        <f t="shared" si="45"/>
        <v>CC2CK33-CC-1</v>
      </c>
      <c r="M218" s="436">
        <f t="shared" si="46"/>
        <v>5</v>
      </c>
      <c r="N218" s="437">
        <f t="shared" si="52"/>
        <v>10</v>
      </c>
      <c r="O218" s="437"/>
      <c r="P218" s="430" t="str">
        <f t="shared" si="47"/>
        <v/>
      </c>
      <c r="U218" s="177">
        <v>12</v>
      </c>
      <c r="V218" s="177" t="s">
        <v>4615</v>
      </c>
      <c r="W218" s="177" t="s">
        <v>3957</v>
      </c>
      <c r="X218" s="177" t="s">
        <v>4011</v>
      </c>
      <c r="Y218" s="177" t="s">
        <v>7560</v>
      </c>
      <c r="Z218" s="177" t="s">
        <v>7558</v>
      </c>
      <c r="AA218" s="525" t="s">
        <v>3072</v>
      </c>
      <c r="AB218" s="399" t="str">
        <f t="shared" si="48"/>
        <v>CC2CK33</v>
      </c>
      <c r="AC218" s="399" t="str">
        <f t="shared" si="49"/>
        <v>CC2CK33-CC</v>
      </c>
      <c r="AD218" t="str">
        <f>Y218&amp;"-"&amp;VLOOKUP(AC218,'LICH THI'!C:AA,9,0)</f>
        <v>64CCOT3004-42470</v>
      </c>
      <c r="AE218">
        <f t="shared" si="50"/>
        <v>1</v>
      </c>
    </row>
    <row r="219" spans="1:31" x14ac:dyDescent="0.25">
      <c r="A219" s="436" t="str">
        <f t="shared" si="40"/>
        <v>CC2CK55-CC-1</v>
      </c>
      <c r="B219" s="436">
        <f>COUNTIF(AC$4:AC219,AC219)</f>
        <v>1</v>
      </c>
      <c r="C219" s="436" t="str">
        <f t="shared" si="41"/>
        <v>CC2CK55-CC</v>
      </c>
      <c r="D219" s="436">
        <f>VLOOKUP(C219,'LICH THI'!C:AA,12,0)</f>
        <v>6</v>
      </c>
      <c r="E219" s="436">
        <f>VLOOKUP(C219,'LICH THI'!C:AA,13,0)</f>
        <v>0</v>
      </c>
      <c r="F219" s="436" t="str">
        <f t="shared" si="51"/>
        <v/>
      </c>
      <c r="G219" s="436" t="str">
        <f>VLOOKUP(C219,'LICH THI'!C:AA,14,0)</f>
        <v/>
      </c>
      <c r="H219" s="436" t="str">
        <f t="shared" si="42"/>
        <v/>
      </c>
      <c r="I219" s="436" t="str">
        <f t="shared" si="43"/>
        <v>Nguyễn Tiến Độ</v>
      </c>
      <c r="J219" s="436"/>
      <c r="K219" s="436">
        <f t="shared" si="44"/>
        <v>1</v>
      </c>
      <c r="L219" s="436" t="str">
        <f t="shared" si="45"/>
        <v>CC2CK55-CC-1</v>
      </c>
      <c r="M219" s="436" t="str">
        <f t="shared" si="46"/>
        <v/>
      </c>
      <c r="N219" s="437" t="e">
        <f t="shared" si="52"/>
        <v>#VALUE!</v>
      </c>
      <c r="O219" s="437"/>
      <c r="P219" s="430" t="str">
        <f t="shared" si="47"/>
        <v/>
      </c>
      <c r="U219" s="177">
        <v>1</v>
      </c>
      <c r="V219" s="177" t="s">
        <v>4615</v>
      </c>
      <c r="W219" s="177" t="s">
        <v>2880</v>
      </c>
      <c r="X219" s="177" t="s">
        <v>3935</v>
      </c>
      <c r="Y219" s="177" t="s">
        <v>5857</v>
      </c>
      <c r="Z219" s="177" t="s">
        <v>7551</v>
      </c>
      <c r="AA219" s="525" t="s">
        <v>3407</v>
      </c>
      <c r="AB219" s="399" t="str">
        <f t="shared" si="48"/>
        <v>CC2CK55</v>
      </c>
      <c r="AC219" s="399" t="str">
        <f t="shared" si="49"/>
        <v>CC2CK55-CC</v>
      </c>
      <c r="AD219" t="str">
        <f>Y219&amp;"-"&amp;VLOOKUP(AC219,'LICH THI'!C:AA,9,0)</f>
        <v>64CCOT3050-42482</v>
      </c>
      <c r="AE219">
        <f t="shared" si="50"/>
        <v>1</v>
      </c>
    </row>
    <row r="220" spans="1:31" x14ac:dyDescent="0.25">
      <c r="A220" s="436" t="str">
        <f t="shared" si="40"/>
        <v>CC2CK55-CC-2</v>
      </c>
      <c r="B220" s="436">
        <f>COUNTIF(AC$4:AC220,AC220)</f>
        <v>2</v>
      </c>
      <c r="C220" s="436" t="str">
        <f t="shared" si="41"/>
        <v>CC2CK55-CC</v>
      </c>
      <c r="D220" s="436">
        <f>VLOOKUP(C220,'LICH THI'!C:AA,12,0)</f>
        <v>6</v>
      </c>
      <c r="E220" s="436">
        <f>VLOOKUP(C220,'LICH THI'!C:AA,13,0)</f>
        <v>0</v>
      </c>
      <c r="F220" s="436" t="str">
        <f t="shared" si="51"/>
        <v/>
      </c>
      <c r="G220" s="436" t="str">
        <f>VLOOKUP(C220,'LICH THI'!C:AA,14,0)</f>
        <v/>
      </c>
      <c r="H220" s="436" t="str">
        <f t="shared" si="42"/>
        <v/>
      </c>
      <c r="I220" s="436" t="str">
        <f t="shared" si="43"/>
        <v>Nghiêm Văn Đức</v>
      </c>
      <c r="J220" s="436"/>
      <c r="K220" s="436">
        <f t="shared" si="44"/>
        <v>1</v>
      </c>
      <c r="L220" s="436" t="str">
        <f t="shared" si="45"/>
        <v>CC2CK55-CC-1</v>
      </c>
      <c r="M220" s="436" t="str">
        <f t="shared" si="46"/>
        <v/>
      </c>
      <c r="N220" s="437" t="e">
        <f t="shared" si="52"/>
        <v>#VALUE!</v>
      </c>
      <c r="O220" s="437"/>
      <c r="P220" s="430" t="str">
        <f t="shared" si="47"/>
        <v/>
      </c>
      <c r="U220" s="177">
        <v>2</v>
      </c>
      <c r="V220" s="177" t="s">
        <v>4615</v>
      </c>
      <c r="W220" s="177" t="s">
        <v>7240</v>
      </c>
      <c r="X220" s="177" t="s">
        <v>2948</v>
      </c>
      <c r="Y220" s="177" t="s">
        <v>7487</v>
      </c>
      <c r="Z220" s="177" t="s">
        <v>7551</v>
      </c>
      <c r="AA220" s="525" t="s">
        <v>3377</v>
      </c>
      <c r="AB220" s="399" t="str">
        <f t="shared" si="48"/>
        <v>CC2CK55</v>
      </c>
      <c r="AC220" s="399" t="str">
        <f t="shared" si="49"/>
        <v>CC2CK55-CC</v>
      </c>
      <c r="AD220" t="str">
        <f>Y220&amp;"-"&amp;VLOOKUP(AC220,'LICH THI'!C:AA,9,0)</f>
        <v>64CCOT3055-42482</v>
      </c>
      <c r="AE220">
        <f t="shared" si="50"/>
        <v>1</v>
      </c>
    </row>
    <row r="221" spans="1:31" x14ac:dyDescent="0.25">
      <c r="A221" s="436" t="str">
        <f t="shared" si="40"/>
        <v>CC2CK55-CC-3</v>
      </c>
      <c r="B221" s="436">
        <f>COUNTIF(AC$4:AC221,AC221)</f>
        <v>3</v>
      </c>
      <c r="C221" s="436" t="str">
        <f t="shared" si="41"/>
        <v>CC2CK55-CC</v>
      </c>
      <c r="D221" s="436">
        <f>VLOOKUP(C221,'LICH THI'!C:AA,12,0)</f>
        <v>6</v>
      </c>
      <c r="E221" s="436">
        <f>VLOOKUP(C221,'LICH THI'!C:AA,13,0)</f>
        <v>0</v>
      </c>
      <c r="F221" s="436" t="str">
        <f t="shared" si="51"/>
        <v/>
      </c>
      <c r="G221" s="436" t="str">
        <f>VLOOKUP(C221,'LICH THI'!C:AA,14,0)</f>
        <v/>
      </c>
      <c r="H221" s="436" t="str">
        <f t="shared" si="42"/>
        <v/>
      </c>
      <c r="I221" s="436" t="str">
        <f t="shared" si="43"/>
        <v>Tạ Văn Đức</v>
      </c>
      <c r="J221" s="436"/>
      <c r="K221" s="436">
        <f t="shared" si="44"/>
        <v>1</v>
      </c>
      <c r="L221" s="436" t="str">
        <f t="shared" si="45"/>
        <v>CC2CK55-CC-1</v>
      </c>
      <c r="M221" s="436" t="str">
        <f t="shared" si="46"/>
        <v/>
      </c>
      <c r="N221" s="437" t="e">
        <f t="shared" si="52"/>
        <v>#VALUE!</v>
      </c>
      <c r="O221" s="437"/>
      <c r="P221" s="430" t="str">
        <f t="shared" si="47"/>
        <v/>
      </c>
      <c r="U221" s="177">
        <v>3</v>
      </c>
      <c r="V221" s="177" t="s">
        <v>4615</v>
      </c>
      <c r="W221" s="177" t="s">
        <v>4184</v>
      </c>
      <c r="X221" s="177" t="s">
        <v>2948</v>
      </c>
      <c r="Y221" s="177" t="s">
        <v>5858</v>
      </c>
      <c r="Z221" s="177" t="s">
        <v>7551</v>
      </c>
      <c r="AA221" s="525" t="s">
        <v>5859</v>
      </c>
      <c r="AB221" s="399" t="str">
        <f t="shared" si="48"/>
        <v>CC2CK55</v>
      </c>
      <c r="AC221" s="399" t="str">
        <f t="shared" si="49"/>
        <v>CC2CK55-CC</v>
      </c>
      <c r="AD221" t="str">
        <f>Y221&amp;"-"&amp;VLOOKUP(AC221,'LICH THI'!C:AA,9,0)</f>
        <v>64CCOT3027-42482</v>
      </c>
      <c r="AE221">
        <f t="shared" si="50"/>
        <v>1</v>
      </c>
    </row>
    <row r="222" spans="1:31" x14ac:dyDescent="0.25">
      <c r="A222" s="436" t="str">
        <f t="shared" si="40"/>
        <v>CC2CK55-CC-4</v>
      </c>
      <c r="B222" s="436">
        <f>COUNTIF(AC$4:AC222,AC222)</f>
        <v>4</v>
      </c>
      <c r="C222" s="436" t="str">
        <f t="shared" si="41"/>
        <v>CC2CK55-CC</v>
      </c>
      <c r="D222" s="436">
        <f>VLOOKUP(C222,'LICH THI'!C:AA,12,0)</f>
        <v>6</v>
      </c>
      <c r="E222" s="436">
        <f>VLOOKUP(C222,'LICH THI'!C:AA,13,0)</f>
        <v>0</v>
      </c>
      <c r="F222" s="436" t="str">
        <f t="shared" si="51"/>
        <v/>
      </c>
      <c r="G222" s="436" t="str">
        <f>VLOOKUP(C222,'LICH THI'!C:AA,14,0)</f>
        <v/>
      </c>
      <c r="H222" s="436" t="str">
        <f t="shared" si="42"/>
        <v/>
      </c>
      <c r="I222" s="436" t="str">
        <f t="shared" si="43"/>
        <v>Nguyễn Viết Hà</v>
      </c>
      <c r="J222" s="436"/>
      <c r="K222" s="436">
        <f t="shared" si="44"/>
        <v>1</v>
      </c>
      <c r="L222" s="436" t="str">
        <f t="shared" si="45"/>
        <v>CC2CK55-CC-1</v>
      </c>
      <c r="M222" s="436" t="str">
        <f t="shared" si="46"/>
        <v/>
      </c>
      <c r="N222" s="437" t="e">
        <f t="shared" si="52"/>
        <v>#VALUE!</v>
      </c>
      <c r="O222" s="437"/>
      <c r="P222" s="430" t="str">
        <f t="shared" si="47"/>
        <v/>
      </c>
      <c r="U222" s="177">
        <v>4</v>
      </c>
      <c r="V222" s="177" t="s">
        <v>4615</v>
      </c>
      <c r="W222" s="177" t="s">
        <v>3934</v>
      </c>
      <c r="X222" s="177" t="s">
        <v>3163</v>
      </c>
      <c r="Y222" s="177" t="s">
        <v>4621</v>
      </c>
      <c r="Z222" s="177" t="s">
        <v>7551</v>
      </c>
      <c r="AA222" s="525" t="s">
        <v>2934</v>
      </c>
      <c r="AB222" s="399" t="str">
        <f t="shared" si="48"/>
        <v>CC2CK55</v>
      </c>
      <c r="AC222" s="399" t="str">
        <f t="shared" si="49"/>
        <v>CC2CK55-CC</v>
      </c>
      <c r="AD222" t="str">
        <f>Y222&amp;"-"&amp;VLOOKUP(AC222,'LICH THI'!C:AA,9,0)</f>
        <v>64CCOT3063-42482</v>
      </c>
      <c r="AE222">
        <f t="shared" si="50"/>
        <v>1</v>
      </c>
    </row>
    <row r="223" spans="1:31" x14ac:dyDescent="0.25">
      <c r="A223" s="436" t="str">
        <f t="shared" si="40"/>
        <v>CC2CK55-CC-5</v>
      </c>
      <c r="B223" s="436">
        <f>COUNTIF(AC$4:AC223,AC223)</f>
        <v>5</v>
      </c>
      <c r="C223" s="436" t="str">
        <f t="shared" si="41"/>
        <v>CC2CK55-CC</v>
      </c>
      <c r="D223" s="436">
        <f>VLOOKUP(C223,'LICH THI'!C:AA,12,0)</f>
        <v>6</v>
      </c>
      <c r="E223" s="436">
        <f>VLOOKUP(C223,'LICH THI'!C:AA,13,0)</f>
        <v>0</v>
      </c>
      <c r="F223" s="436" t="str">
        <f t="shared" si="51"/>
        <v/>
      </c>
      <c r="G223" s="436" t="str">
        <f>VLOOKUP(C223,'LICH THI'!C:AA,14,0)</f>
        <v/>
      </c>
      <c r="H223" s="436" t="str">
        <f t="shared" si="42"/>
        <v/>
      </c>
      <c r="I223" s="436" t="str">
        <f t="shared" si="43"/>
        <v>Phạm Minh Hoàng</v>
      </c>
      <c r="J223" s="436"/>
      <c r="K223" s="436">
        <f t="shared" si="44"/>
        <v>1</v>
      </c>
      <c r="L223" s="436" t="str">
        <f t="shared" si="45"/>
        <v>CC2CK55-CC-1</v>
      </c>
      <c r="M223" s="436" t="str">
        <f t="shared" si="46"/>
        <v/>
      </c>
      <c r="N223" s="437" t="e">
        <f t="shared" si="52"/>
        <v>#VALUE!</v>
      </c>
      <c r="O223" s="437"/>
      <c r="P223" s="430" t="str">
        <f t="shared" si="47"/>
        <v/>
      </c>
      <c r="U223" s="177">
        <v>5</v>
      </c>
      <c r="V223" s="177" t="s">
        <v>4615</v>
      </c>
      <c r="W223" s="177" t="s">
        <v>2749</v>
      </c>
      <c r="X223" s="177" t="s">
        <v>2834</v>
      </c>
      <c r="Y223" s="177" t="s">
        <v>4622</v>
      </c>
      <c r="Z223" s="177" t="s">
        <v>7551</v>
      </c>
      <c r="AA223" s="525" t="s">
        <v>4623</v>
      </c>
      <c r="AB223" s="399" t="str">
        <f t="shared" si="48"/>
        <v>CC2CK55</v>
      </c>
      <c r="AC223" s="399" t="str">
        <f t="shared" si="49"/>
        <v>CC2CK55-CC</v>
      </c>
      <c r="AD223" t="str">
        <f>Y223&amp;"-"&amp;VLOOKUP(AC223,'LICH THI'!C:AA,9,0)</f>
        <v>64CCOT3006-42482</v>
      </c>
      <c r="AE223">
        <f t="shared" si="50"/>
        <v>1</v>
      </c>
    </row>
    <row r="224" spans="1:31" x14ac:dyDescent="0.25">
      <c r="A224" s="436" t="str">
        <f t="shared" si="40"/>
        <v>CC2CK55-CC-6</v>
      </c>
      <c r="B224" s="436">
        <f>COUNTIF(AC$4:AC224,AC224)</f>
        <v>6</v>
      </c>
      <c r="C224" s="436" t="str">
        <f t="shared" si="41"/>
        <v>CC2CK55-CC</v>
      </c>
      <c r="D224" s="436">
        <f>VLOOKUP(C224,'LICH THI'!C:AA,12,0)</f>
        <v>6</v>
      </c>
      <c r="E224" s="436">
        <f>VLOOKUP(C224,'LICH THI'!C:AA,13,0)</f>
        <v>0</v>
      </c>
      <c r="F224" s="436" t="str">
        <f t="shared" si="51"/>
        <v/>
      </c>
      <c r="G224" s="436" t="str">
        <f>VLOOKUP(C224,'LICH THI'!C:AA,14,0)</f>
        <v/>
      </c>
      <c r="H224" s="436" t="str">
        <f t="shared" si="42"/>
        <v/>
      </c>
      <c r="I224" s="436" t="str">
        <f t="shared" si="43"/>
        <v>Tống Văn Hoạt</v>
      </c>
      <c r="J224" s="436"/>
      <c r="K224" s="436">
        <f t="shared" si="44"/>
        <v>1</v>
      </c>
      <c r="L224" s="436" t="str">
        <f t="shared" si="45"/>
        <v>CC2CK55-CC-1</v>
      </c>
      <c r="M224" s="436" t="str">
        <f t="shared" si="46"/>
        <v/>
      </c>
      <c r="N224" s="437" t="e">
        <f t="shared" si="52"/>
        <v>#VALUE!</v>
      </c>
      <c r="O224" s="437"/>
      <c r="P224" s="430" t="str">
        <f t="shared" si="47"/>
        <v/>
      </c>
      <c r="U224" s="177">
        <v>6</v>
      </c>
      <c r="V224" s="177" t="s">
        <v>4615</v>
      </c>
      <c r="W224" s="177" t="s">
        <v>2753</v>
      </c>
      <c r="X224" s="177" t="s">
        <v>6424</v>
      </c>
      <c r="Y224" s="177" t="s">
        <v>6425</v>
      </c>
      <c r="Z224" s="177" t="s">
        <v>7551</v>
      </c>
      <c r="AA224" s="525" t="s">
        <v>6426</v>
      </c>
      <c r="AB224" s="399" t="str">
        <f t="shared" si="48"/>
        <v>CC2CK55</v>
      </c>
      <c r="AC224" s="399" t="str">
        <f t="shared" si="49"/>
        <v>CC2CK55-CC</v>
      </c>
      <c r="AD224" t="str">
        <f>Y224&amp;"-"&amp;VLOOKUP(AC224,'LICH THI'!C:AA,9,0)</f>
        <v>64CCOT3036-42482</v>
      </c>
      <c r="AE224">
        <f t="shared" si="50"/>
        <v>1</v>
      </c>
    </row>
    <row r="225" spans="1:31" x14ac:dyDescent="0.25">
      <c r="A225" s="436" t="str">
        <f t="shared" si="40"/>
        <v>CC2CO11-CC-1</v>
      </c>
      <c r="B225" s="436">
        <f>COUNTIF(AC$4:AC225,AC225)</f>
        <v>1</v>
      </c>
      <c r="C225" s="436" t="str">
        <f t="shared" si="41"/>
        <v>CC2CO11-CC</v>
      </c>
      <c r="D225" s="436">
        <f>VLOOKUP(C225,'LICH THI'!C:AA,12,0)</f>
        <v>15</v>
      </c>
      <c r="E225" s="436">
        <f>VLOOKUP(C225,'LICH THI'!C:AA,13,0)</f>
        <v>15</v>
      </c>
      <c r="F225" s="436">
        <f t="shared" si="51"/>
        <v>15</v>
      </c>
      <c r="G225" s="436">
        <f>VLOOKUP(C225,'LICH THI'!C:AA,14,0)</f>
        <v>1</v>
      </c>
      <c r="H225" s="436">
        <f t="shared" si="42"/>
        <v>1</v>
      </c>
      <c r="I225" s="436" t="str">
        <f t="shared" si="43"/>
        <v>Nguyễn Minh Chiến</v>
      </c>
      <c r="J225" s="436"/>
      <c r="K225" s="436">
        <f t="shared" si="44"/>
        <v>1</v>
      </c>
      <c r="L225" s="436" t="str">
        <f t="shared" si="45"/>
        <v>CC2CO11-CC-1</v>
      </c>
      <c r="M225" s="436">
        <f t="shared" si="46"/>
        <v>11</v>
      </c>
      <c r="N225" s="437">
        <f t="shared" si="52"/>
        <v>6</v>
      </c>
      <c r="O225" s="437"/>
      <c r="P225" s="430" t="str">
        <f t="shared" si="47"/>
        <v/>
      </c>
      <c r="U225" s="177">
        <v>6</v>
      </c>
      <c r="V225" s="177" t="s">
        <v>4587</v>
      </c>
      <c r="W225" s="177" t="s">
        <v>2708</v>
      </c>
      <c r="X225" s="177" t="s">
        <v>2709</v>
      </c>
      <c r="Y225" s="177" t="s">
        <v>7314</v>
      </c>
      <c r="Z225" s="177" t="s">
        <v>7486</v>
      </c>
      <c r="AA225" s="525" t="s">
        <v>4129</v>
      </c>
      <c r="AB225" s="399" t="str">
        <f t="shared" si="48"/>
        <v>CC2CO11</v>
      </c>
      <c r="AC225" s="399" t="str">
        <f t="shared" si="49"/>
        <v>CC2CO11-CC</v>
      </c>
      <c r="AD225" t="str">
        <f>Y225&amp;"-"&amp;VLOOKUP(AC225,'LICH THI'!C:AA,9,0)</f>
        <v>64CCCD3064-42481</v>
      </c>
      <c r="AE225">
        <f t="shared" si="50"/>
        <v>1</v>
      </c>
    </row>
    <row r="226" spans="1:31" x14ac:dyDescent="0.25">
      <c r="A226" s="436" t="str">
        <f t="shared" si="40"/>
        <v>CC2CO11-CC-2</v>
      </c>
      <c r="B226" s="436">
        <f>COUNTIF(AC$4:AC226,AC226)</f>
        <v>2</v>
      </c>
      <c r="C226" s="436" t="str">
        <f t="shared" si="41"/>
        <v>CC2CO11-CC</v>
      </c>
      <c r="D226" s="436">
        <f>VLOOKUP(C226,'LICH THI'!C:AA,12,0)</f>
        <v>15</v>
      </c>
      <c r="E226" s="436">
        <f>VLOOKUP(C226,'LICH THI'!C:AA,13,0)</f>
        <v>15</v>
      </c>
      <c r="F226" s="436">
        <f t="shared" si="51"/>
        <v>15</v>
      </c>
      <c r="G226" s="436">
        <f>VLOOKUP(C226,'LICH THI'!C:AA,14,0)</f>
        <v>1</v>
      </c>
      <c r="H226" s="436">
        <f t="shared" si="42"/>
        <v>1</v>
      </c>
      <c r="I226" s="436" t="str">
        <f t="shared" si="43"/>
        <v>Bùi Tiến Đức</v>
      </c>
      <c r="J226" s="436"/>
      <c r="K226" s="436">
        <f t="shared" si="44"/>
        <v>1</v>
      </c>
      <c r="L226" s="436" t="str">
        <f t="shared" si="45"/>
        <v>CC2CO11-CC-1</v>
      </c>
      <c r="M226" s="436">
        <f t="shared" si="46"/>
        <v>11</v>
      </c>
      <c r="N226" s="437">
        <f t="shared" si="52"/>
        <v>7</v>
      </c>
      <c r="O226" s="437"/>
      <c r="P226" s="430" t="str">
        <f t="shared" si="47"/>
        <v/>
      </c>
      <c r="U226" s="177">
        <v>1</v>
      </c>
      <c r="V226" s="177" t="s">
        <v>4574</v>
      </c>
      <c r="W226" s="177" t="s">
        <v>3514</v>
      </c>
      <c r="X226" s="177" t="s">
        <v>2948</v>
      </c>
      <c r="Y226" s="177" t="s">
        <v>7318</v>
      </c>
      <c r="Z226" s="177" t="s">
        <v>7486</v>
      </c>
      <c r="AA226" s="525" t="s">
        <v>4552</v>
      </c>
      <c r="AB226" s="399" t="str">
        <f t="shared" si="48"/>
        <v>CC2CO11</v>
      </c>
      <c r="AC226" s="399" t="str">
        <f t="shared" si="49"/>
        <v>CC2CO11-CC</v>
      </c>
      <c r="AD226" t="str">
        <f>Y226&amp;"-"&amp;VLOOKUP(AC226,'LICH THI'!C:AA,9,0)</f>
        <v>64CCCD3001-42481</v>
      </c>
      <c r="AE226">
        <f t="shared" si="50"/>
        <v>1</v>
      </c>
    </row>
    <row r="227" spans="1:31" x14ac:dyDescent="0.25">
      <c r="A227" s="436" t="str">
        <f t="shared" si="40"/>
        <v>CC2CO11-CC-3</v>
      </c>
      <c r="B227" s="436">
        <f>COUNTIF(AC$4:AC227,AC227)</f>
        <v>3</v>
      </c>
      <c r="C227" s="436" t="str">
        <f t="shared" si="41"/>
        <v>CC2CO11-CC</v>
      </c>
      <c r="D227" s="436">
        <f>VLOOKUP(C227,'LICH THI'!C:AA,12,0)</f>
        <v>15</v>
      </c>
      <c r="E227" s="436">
        <f>VLOOKUP(C227,'LICH THI'!C:AA,13,0)</f>
        <v>15</v>
      </c>
      <c r="F227" s="436">
        <f t="shared" si="51"/>
        <v>15</v>
      </c>
      <c r="G227" s="436">
        <f>VLOOKUP(C227,'LICH THI'!C:AA,14,0)</f>
        <v>1</v>
      </c>
      <c r="H227" s="436">
        <f t="shared" si="42"/>
        <v>1</v>
      </c>
      <c r="I227" s="436" t="str">
        <f t="shared" si="43"/>
        <v>Nguyễn Minh Đức</v>
      </c>
      <c r="J227" s="436"/>
      <c r="K227" s="436">
        <f t="shared" si="44"/>
        <v>1</v>
      </c>
      <c r="L227" s="436" t="str">
        <f t="shared" si="45"/>
        <v>CC2CO11-CC-1</v>
      </c>
      <c r="M227" s="436">
        <f t="shared" si="46"/>
        <v>11</v>
      </c>
      <c r="N227" s="437">
        <f t="shared" si="52"/>
        <v>8</v>
      </c>
      <c r="O227" s="437"/>
      <c r="P227" s="430" t="str">
        <f t="shared" si="47"/>
        <v/>
      </c>
      <c r="U227" s="177">
        <v>2</v>
      </c>
      <c r="V227" s="177" t="s">
        <v>4574</v>
      </c>
      <c r="W227" s="177" t="s">
        <v>2708</v>
      </c>
      <c r="X227" s="177" t="s">
        <v>2948</v>
      </c>
      <c r="Y227" s="177" t="s">
        <v>6410</v>
      </c>
      <c r="Z227" s="177" t="s">
        <v>7486</v>
      </c>
      <c r="AA227" s="525" t="s">
        <v>3255</v>
      </c>
      <c r="AB227" s="399" t="str">
        <f t="shared" si="48"/>
        <v>CC2CO11</v>
      </c>
      <c r="AC227" s="399" t="str">
        <f t="shared" si="49"/>
        <v>CC2CO11-CC</v>
      </c>
      <c r="AD227" t="str">
        <f>Y227&amp;"-"&amp;VLOOKUP(AC227,'LICH THI'!C:AA,9,0)</f>
        <v>64CCCD3123-42481</v>
      </c>
      <c r="AE227">
        <f t="shared" si="50"/>
        <v>1</v>
      </c>
    </row>
    <row r="228" spans="1:31" x14ac:dyDescent="0.25">
      <c r="A228" s="436" t="str">
        <f t="shared" si="40"/>
        <v>CC2CO11-CC-4</v>
      </c>
      <c r="B228" s="436">
        <f>COUNTIF(AC$4:AC228,AC228)</f>
        <v>4</v>
      </c>
      <c r="C228" s="436" t="str">
        <f t="shared" si="41"/>
        <v>CC2CO11-CC</v>
      </c>
      <c r="D228" s="436">
        <f>VLOOKUP(C228,'LICH THI'!C:AA,12,0)</f>
        <v>15</v>
      </c>
      <c r="E228" s="436">
        <f>VLOOKUP(C228,'LICH THI'!C:AA,13,0)</f>
        <v>15</v>
      </c>
      <c r="F228" s="436">
        <f t="shared" si="51"/>
        <v>15</v>
      </c>
      <c r="G228" s="436">
        <f>VLOOKUP(C228,'LICH THI'!C:AA,14,0)</f>
        <v>1</v>
      </c>
      <c r="H228" s="436">
        <f t="shared" si="42"/>
        <v>1</v>
      </c>
      <c r="I228" s="436" t="str">
        <f t="shared" si="43"/>
        <v>Nguyễn Hải Hiệp</v>
      </c>
      <c r="J228" s="436"/>
      <c r="K228" s="436">
        <f t="shared" si="44"/>
        <v>1</v>
      </c>
      <c r="L228" s="436" t="str">
        <f t="shared" si="45"/>
        <v>CC2CO11-CC-1</v>
      </c>
      <c r="M228" s="436">
        <f t="shared" si="46"/>
        <v>11</v>
      </c>
      <c r="N228" s="437">
        <f t="shared" si="52"/>
        <v>9</v>
      </c>
      <c r="O228" s="437"/>
      <c r="P228" s="430" t="str">
        <f t="shared" si="47"/>
        <v/>
      </c>
      <c r="U228" s="177">
        <v>7</v>
      </c>
      <c r="V228" s="177" t="s">
        <v>4587</v>
      </c>
      <c r="W228" s="177" t="s">
        <v>4705</v>
      </c>
      <c r="X228" s="177" t="s">
        <v>4886</v>
      </c>
      <c r="Y228" s="177" t="s">
        <v>6415</v>
      </c>
      <c r="Z228" s="177" t="s">
        <v>7486</v>
      </c>
      <c r="AA228" s="525" t="s">
        <v>2796</v>
      </c>
      <c r="AB228" s="399" t="str">
        <f t="shared" si="48"/>
        <v>CC2CO11</v>
      </c>
      <c r="AC228" s="399" t="str">
        <f t="shared" si="49"/>
        <v>CC2CO11-CC</v>
      </c>
      <c r="AD228" t="str">
        <f>Y228&amp;"-"&amp;VLOOKUP(AC228,'LICH THI'!C:AA,9,0)</f>
        <v>64CCCD3118-42481</v>
      </c>
      <c r="AE228">
        <f t="shared" si="50"/>
        <v>1</v>
      </c>
    </row>
    <row r="229" spans="1:31" x14ac:dyDescent="0.25">
      <c r="A229" s="436" t="str">
        <f t="shared" si="40"/>
        <v>CC2CO11-CC-5</v>
      </c>
      <c r="B229" s="436">
        <f>COUNTIF(AC$4:AC229,AC229)</f>
        <v>5</v>
      </c>
      <c r="C229" s="436" t="str">
        <f t="shared" si="41"/>
        <v>CC2CO11-CC</v>
      </c>
      <c r="D229" s="436">
        <f>VLOOKUP(C229,'LICH THI'!C:AA,12,0)</f>
        <v>15</v>
      </c>
      <c r="E229" s="436">
        <f>VLOOKUP(C229,'LICH THI'!C:AA,13,0)</f>
        <v>15</v>
      </c>
      <c r="F229" s="436">
        <f t="shared" si="51"/>
        <v>15</v>
      </c>
      <c r="G229" s="436">
        <f>VLOOKUP(C229,'LICH THI'!C:AA,14,0)</f>
        <v>1</v>
      </c>
      <c r="H229" s="436">
        <f t="shared" si="42"/>
        <v>1</v>
      </c>
      <c r="I229" s="436" t="str">
        <f t="shared" si="43"/>
        <v>Phạm Mạnh Hiếu</v>
      </c>
      <c r="J229" s="436"/>
      <c r="K229" s="436">
        <f t="shared" si="44"/>
        <v>1</v>
      </c>
      <c r="L229" s="436" t="str">
        <f t="shared" si="45"/>
        <v>CC2CO11-CC-1</v>
      </c>
      <c r="M229" s="436">
        <f t="shared" si="46"/>
        <v>11</v>
      </c>
      <c r="N229" s="437">
        <f t="shared" si="52"/>
        <v>10</v>
      </c>
      <c r="O229" s="437"/>
      <c r="P229" s="430" t="str">
        <f t="shared" si="47"/>
        <v/>
      </c>
      <c r="U229" s="177">
        <v>3</v>
      </c>
      <c r="V229" s="177" t="s">
        <v>4574</v>
      </c>
      <c r="W229" s="177" t="s">
        <v>6804</v>
      </c>
      <c r="X229" s="177" t="s">
        <v>2754</v>
      </c>
      <c r="Y229" s="177" t="s">
        <v>6882</v>
      </c>
      <c r="Z229" s="177" t="s">
        <v>7486</v>
      </c>
      <c r="AA229" s="525" t="s">
        <v>6884</v>
      </c>
      <c r="AB229" s="399" t="str">
        <f t="shared" si="48"/>
        <v>CC2CO11</v>
      </c>
      <c r="AC229" s="399" t="str">
        <f t="shared" si="49"/>
        <v>CC2CO11-CC</v>
      </c>
      <c r="AD229" t="str">
        <f>Y229&amp;"-"&amp;VLOOKUP(AC229,'LICH THI'!C:AA,9,0)</f>
        <v>64CCCD3008-42481</v>
      </c>
      <c r="AE229">
        <f t="shared" si="50"/>
        <v>1</v>
      </c>
    </row>
    <row r="230" spans="1:31" x14ac:dyDescent="0.25">
      <c r="A230" s="436" t="str">
        <f t="shared" si="40"/>
        <v>CC2CO11-CC-6</v>
      </c>
      <c r="B230" s="436">
        <f>COUNTIF(AC$4:AC230,AC230)</f>
        <v>6</v>
      </c>
      <c r="C230" s="436" t="str">
        <f t="shared" si="41"/>
        <v>CC2CO11-CC</v>
      </c>
      <c r="D230" s="436">
        <f>VLOOKUP(C230,'LICH THI'!C:AA,12,0)</f>
        <v>15</v>
      </c>
      <c r="E230" s="436">
        <f>VLOOKUP(C230,'LICH THI'!C:AA,13,0)</f>
        <v>15</v>
      </c>
      <c r="F230" s="436">
        <f t="shared" si="51"/>
        <v>15</v>
      </c>
      <c r="G230" s="436">
        <f>VLOOKUP(C230,'LICH THI'!C:AA,14,0)</f>
        <v>1</v>
      </c>
      <c r="H230" s="436">
        <f t="shared" si="42"/>
        <v>1</v>
      </c>
      <c r="I230" s="436" t="str">
        <f t="shared" si="43"/>
        <v>Nguyễn Quốc Khánh</v>
      </c>
      <c r="J230" s="436"/>
      <c r="K230" s="436">
        <f t="shared" si="44"/>
        <v>1</v>
      </c>
      <c r="L230" s="436" t="str">
        <f t="shared" si="45"/>
        <v>CC2CO11-CC-1</v>
      </c>
      <c r="M230" s="436">
        <f t="shared" si="46"/>
        <v>11</v>
      </c>
      <c r="N230" s="437">
        <f t="shared" si="52"/>
        <v>11</v>
      </c>
      <c r="O230" s="437"/>
      <c r="P230" s="430" t="str">
        <f t="shared" si="47"/>
        <v/>
      </c>
      <c r="U230" s="177">
        <v>8</v>
      </c>
      <c r="V230" s="177" t="s">
        <v>4587</v>
      </c>
      <c r="W230" s="177" t="s">
        <v>3488</v>
      </c>
      <c r="X230" s="177" t="s">
        <v>3316</v>
      </c>
      <c r="Y230" s="177" t="s">
        <v>4590</v>
      </c>
      <c r="Z230" s="177" t="s">
        <v>7486</v>
      </c>
      <c r="AA230" s="525" t="s">
        <v>4030</v>
      </c>
      <c r="AB230" s="399" t="str">
        <f t="shared" si="48"/>
        <v>CC2CO11</v>
      </c>
      <c r="AC230" s="399" t="str">
        <f t="shared" si="49"/>
        <v>CC2CO11-CC</v>
      </c>
      <c r="AD230" t="str">
        <f>Y230&amp;"-"&amp;VLOOKUP(AC230,'LICH THI'!C:AA,9,0)</f>
        <v>64CCCD3111-42481</v>
      </c>
      <c r="AE230">
        <f t="shared" si="50"/>
        <v>1</v>
      </c>
    </row>
    <row r="231" spans="1:31" x14ac:dyDescent="0.25">
      <c r="A231" s="436" t="str">
        <f t="shared" si="40"/>
        <v>CC2CO11-CC-7</v>
      </c>
      <c r="B231" s="436">
        <f>COUNTIF(AC$4:AC231,AC231)</f>
        <v>7</v>
      </c>
      <c r="C231" s="436" t="str">
        <f t="shared" si="41"/>
        <v>CC2CO11-CC</v>
      </c>
      <c r="D231" s="436">
        <f>VLOOKUP(C231,'LICH THI'!C:AA,12,0)</f>
        <v>15</v>
      </c>
      <c r="E231" s="436">
        <f>VLOOKUP(C231,'LICH THI'!C:AA,13,0)</f>
        <v>15</v>
      </c>
      <c r="F231" s="436">
        <f t="shared" si="51"/>
        <v>15</v>
      </c>
      <c r="G231" s="436">
        <f>VLOOKUP(C231,'LICH THI'!C:AA,14,0)</f>
        <v>1</v>
      </c>
      <c r="H231" s="436">
        <f t="shared" si="42"/>
        <v>1</v>
      </c>
      <c r="I231" s="436" t="str">
        <f t="shared" si="43"/>
        <v>Nguyễn Trọng Nam</v>
      </c>
      <c r="J231" s="436"/>
      <c r="K231" s="436">
        <f t="shared" si="44"/>
        <v>1</v>
      </c>
      <c r="L231" s="436" t="str">
        <f t="shared" si="45"/>
        <v>CC2CO11-CC-1</v>
      </c>
      <c r="M231" s="436">
        <f t="shared" si="46"/>
        <v>11</v>
      </c>
      <c r="N231" s="437">
        <f t="shared" si="52"/>
        <v>12</v>
      </c>
      <c r="O231" s="437"/>
      <c r="P231" s="430" t="str">
        <f t="shared" si="47"/>
        <v/>
      </c>
      <c r="U231" s="177">
        <v>9</v>
      </c>
      <c r="V231" s="177" t="s">
        <v>4587</v>
      </c>
      <c r="W231" s="177" t="s">
        <v>3353</v>
      </c>
      <c r="X231" s="177" t="s">
        <v>2773</v>
      </c>
      <c r="Y231" s="177" t="s">
        <v>4641</v>
      </c>
      <c r="Z231" s="177" t="s">
        <v>7486</v>
      </c>
      <c r="AA231" s="525" t="s">
        <v>4642</v>
      </c>
      <c r="AB231" s="399" t="str">
        <f t="shared" si="48"/>
        <v>CC2CO11</v>
      </c>
      <c r="AC231" s="399" t="str">
        <f t="shared" si="49"/>
        <v>CC2CO11-CC</v>
      </c>
      <c r="AD231" t="str">
        <f>Y231&amp;"-"&amp;VLOOKUP(AC231,'LICH THI'!C:AA,9,0)</f>
        <v>64CCCD3142-42481</v>
      </c>
      <c r="AE231">
        <f t="shared" si="50"/>
        <v>1</v>
      </c>
    </row>
    <row r="232" spans="1:31" x14ac:dyDescent="0.25">
      <c r="A232" s="436" t="str">
        <f t="shared" si="40"/>
        <v>CC2CO11-CC-8</v>
      </c>
      <c r="B232" s="436">
        <f>COUNTIF(AC$4:AC232,AC232)</f>
        <v>8</v>
      </c>
      <c r="C232" s="436" t="str">
        <f t="shared" si="41"/>
        <v>CC2CO11-CC</v>
      </c>
      <c r="D232" s="436">
        <f>VLOOKUP(C232,'LICH THI'!C:AA,12,0)</f>
        <v>15</v>
      </c>
      <c r="E232" s="436">
        <f>VLOOKUP(C232,'LICH THI'!C:AA,13,0)</f>
        <v>15</v>
      </c>
      <c r="F232" s="436">
        <f t="shared" si="51"/>
        <v>15</v>
      </c>
      <c r="G232" s="436">
        <f>VLOOKUP(C232,'LICH THI'!C:AA,14,0)</f>
        <v>1</v>
      </c>
      <c r="H232" s="436">
        <f t="shared" si="42"/>
        <v>1</v>
      </c>
      <c r="I232" s="436" t="str">
        <f t="shared" si="43"/>
        <v>Hoàng Văn Quyền</v>
      </c>
      <c r="J232" s="436"/>
      <c r="K232" s="436">
        <f t="shared" si="44"/>
        <v>1</v>
      </c>
      <c r="L232" s="436" t="str">
        <f t="shared" si="45"/>
        <v>CC2CO11-CC-1</v>
      </c>
      <c r="M232" s="436">
        <f t="shared" si="46"/>
        <v>11</v>
      </c>
      <c r="N232" s="437">
        <f t="shared" si="52"/>
        <v>13</v>
      </c>
      <c r="O232" s="437"/>
      <c r="P232" s="430" t="str">
        <f t="shared" si="47"/>
        <v/>
      </c>
      <c r="U232" s="177">
        <v>10</v>
      </c>
      <c r="V232" s="177" t="s">
        <v>4587</v>
      </c>
      <c r="W232" s="177" t="s">
        <v>2966</v>
      </c>
      <c r="X232" s="177" t="s">
        <v>2984</v>
      </c>
      <c r="Y232" s="177" t="s">
        <v>6889</v>
      </c>
      <c r="Z232" s="177" t="s">
        <v>7486</v>
      </c>
      <c r="AA232" s="525" t="s">
        <v>3255</v>
      </c>
      <c r="AB232" s="399" t="str">
        <f t="shared" si="48"/>
        <v>CC2CO11</v>
      </c>
      <c r="AC232" s="399" t="str">
        <f t="shared" si="49"/>
        <v>CC2CO11-CC</v>
      </c>
      <c r="AD232" t="str">
        <f>Y232&amp;"-"&amp;VLOOKUP(AC232,'LICH THI'!C:AA,9,0)</f>
        <v>64CCCD3139-42481</v>
      </c>
      <c r="AE232">
        <f t="shared" si="50"/>
        <v>1</v>
      </c>
    </row>
    <row r="233" spans="1:31" x14ac:dyDescent="0.25">
      <c r="A233" s="436" t="str">
        <f t="shared" si="40"/>
        <v>CC2CO11-CC-9</v>
      </c>
      <c r="B233" s="436">
        <f>COUNTIF(AC$4:AC233,AC233)</f>
        <v>9</v>
      </c>
      <c r="C233" s="436" t="str">
        <f t="shared" si="41"/>
        <v>CC2CO11-CC</v>
      </c>
      <c r="D233" s="436">
        <f>VLOOKUP(C233,'LICH THI'!C:AA,12,0)</f>
        <v>15</v>
      </c>
      <c r="E233" s="436">
        <f>VLOOKUP(C233,'LICH THI'!C:AA,13,0)</f>
        <v>15</v>
      </c>
      <c r="F233" s="436">
        <f t="shared" si="51"/>
        <v>15</v>
      </c>
      <c r="G233" s="436">
        <f>VLOOKUP(C233,'LICH THI'!C:AA,14,0)</f>
        <v>1</v>
      </c>
      <c r="H233" s="436">
        <f t="shared" si="42"/>
        <v>1</v>
      </c>
      <c r="I233" s="436" t="str">
        <f t="shared" si="43"/>
        <v>Hoàng Đình Sót</v>
      </c>
      <c r="J233" s="436"/>
      <c r="K233" s="436">
        <f t="shared" si="44"/>
        <v>1</v>
      </c>
      <c r="L233" s="436" t="str">
        <f t="shared" si="45"/>
        <v>CC2CO11-CC-1</v>
      </c>
      <c r="M233" s="436">
        <f t="shared" si="46"/>
        <v>11</v>
      </c>
      <c r="N233" s="437">
        <f t="shared" si="52"/>
        <v>14</v>
      </c>
      <c r="O233" s="437"/>
      <c r="P233" s="430" t="str">
        <f t="shared" si="47"/>
        <v/>
      </c>
      <c r="U233" s="177">
        <v>11</v>
      </c>
      <c r="V233" s="177" t="s">
        <v>4587</v>
      </c>
      <c r="W233" s="177" t="s">
        <v>4643</v>
      </c>
      <c r="X233" s="177" t="s">
        <v>4644</v>
      </c>
      <c r="Y233" s="177" t="s">
        <v>4645</v>
      </c>
      <c r="Z233" s="177" t="s">
        <v>7486</v>
      </c>
      <c r="AA233" s="525" t="s">
        <v>4646</v>
      </c>
      <c r="AB233" s="399" t="str">
        <f t="shared" si="48"/>
        <v>CC2CO11</v>
      </c>
      <c r="AC233" s="399" t="str">
        <f t="shared" si="49"/>
        <v>CC2CO11-CC</v>
      </c>
      <c r="AD233" t="str">
        <f>Y233&amp;"-"&amp;VLOOKUP(AC233,'LICH THI'!C:AA,9,0)</f>
        <v>64CCCD3056-42481</v>
      </c>
      <c r="AE233">
        <f t="shared" si="50"/>
        <v>1</v>
      </c>
    </row>
    <row r="234" spans="1:31" x14ac:dyDescent="0.25">
      <c r="A234" s="436" t="str">
        <f t="shared" si="40"/>
        <v>CC2CO11-CC-10</v>
      </c>
      <c r="B234" s="436">
        <f>COUNTIF(AC$4:AC234,AC234)</f>
        <v>10</v>
      </c>
      <c r="C234" s="436" t="str">
        <f t="shared" si="41"/>
        <v>CC2CO11-CC</v>
      </c>
      <c r="D234" s="436">
        <f>VLOOKUP(C234,'LICH THI'!C:AA,12,0)</f>
        <v>15</v>
      </c>
      <c r="E234" s="436">
        <f>VLOOKUP(C234,'LICH THI'!C:AA,13,0)</f>
        <v>15</v>
      </c>
      <c r="F234" s="436">
        <f t="shared" si="51"/>
        <v>15</v>
      </c>
      <c r="G234" s="436">
        <f>VLOOKUP(C234,'LICH THI'!C:AA,14,0)</f>
        <v>1</v>
      </c>
      <c r="H234" s="436">
        <f t="shared" si="42"/>
        <v>1</v>
      </c>
      <c r="I234" s="436" t="str">
        <f t="shared" si="43"/>
        <v>Nguyễn Duy Tài</v>
      </c>
      <c r="J234" s="436"/>
      <c r="K234" s="436">
        <f t="shared" si="44"/>
        <v>1</v>
      </c>
      <c r="L234" s="436" t="str">
        <f t="shared" si="45"/>
        <v>CC2CO11-CC-1</v>
      </c>
      <c r="M234" s="436">
        <f t="shared" si="46"/>
        <v>11</v>
      </c>
      <c r="N234" s="437">
        <f t="shared" si="52"/>
        <v>15</v>
      </c>
      <c r="O234" s="437"/>
      <c r="P234" s="430" t="str">
        <f t="shared" si="47"/>
        <v/>
      </c>
      <c r="U234" s="177">
        <v>4</v>
      </c>
      <c r="V234" s="177" t="s">
        <v>4574</v>
      </c>
      <c r="W234" s="177" t="s">
        <v>2969</v>
      </c>
      <c r="X234" s="177" t="s">
        <v>3043</v>
      </c>
      <c r="Y234" s="177" t="s">
        <v>7428</v>
      </c>
      <c r="Z234" s="177" t="s">
        <v>7486</v>
      </c>
      <c r="AA234" s="525" t="s">
        <v>4337</v>
      </c>
      <c r="AB234" s="399" t="str">
        <f t="shared" si="48"/>
        <v>CC2CO11</v>
      </c>
      <c r="AC234" s="399" t="str">
        <f t="shared" si="49"/>
        <v>CC2CO11-CC</v>
      </c>
      <c r="AD234" t="str">
        <f>Y234&amp;"-"&amp;VLOOKUP(AC234,'LICH THI'!C:AA,9,0)</f>
        <v>64CCCD3040-42481</v>
      </c>
      <c r="AE234">
        <f t="shared" si="50"/>
        <v>1</v>
      </c>
    </row>
    <row r="235" spans="1:31" x14ac:dyDescent="0.25">
      <c r="A235" s="436" t="str">
        <f t="shared" si="40"/>
        <v>CC2CO11-CC-11</v>
      </c>
      <c r="B235" s="436">
        <f>COUNTIF(AC$4:AC235,AC235)</f>
        <v>11</v>
      </c>
      <c r="C235" s="436" t="str">
        <f t="shared" si="41"/>
        <v>CC2CO11-CC</v>
      </c>
      <c r="D235" s="436">
        <f>VLOOKUP(C235,'LICH THI'!C:AA,12,0)</f>
        <v>15</v>
      </c>
      <c r="E235" s="436">
        <f>VLOOKUP(C235,'LICH THI'!C:AA,13,0)</f>
        <v>15</v>
      </c>
      <c r="F235" s="436">
        <f t="shared" si="51"/>
        <v>15</v>
      </c>
      <c r="G235" s="436">
        <f>VLOOKUP(C235,'LICH THI'!C:AA,14,0)</f>
        <v>1</v>
      </c>
      <c r="H235" s="436">
        <f t="shared" si="42"/>
        <v>1</v>
      </c>
      <c r="I235" s="436" t="str">
        <f t="shared" si="43"/>
        <v>Cao Văn Tú</v>
      </c>
      <c r="J235" s="436"/>
      <c r="K235" s="436">
        <f t="shared" si="44"/>
        <v>1</v>
      </c>
      <c r="L235" s="436" t="str">
        <f t="shared" si="45"/>
        <v>CC2CO11-CC-1</v>
      </c>
      <c r="M235" s="436">
        <f t="shared" si="46"/>
        <v>11</v>
      </c>
      <c r="N235" s="437">
        <f t="shared" si="52"/>
        <v>1</v>
      </c>
      <c r="O235" s="437"/>
      <c r="P235" s="430" t="str">
        <f t="shared" si="47"/>
        <v/>
      </c>
      <c r="U235" s="177">
        <v>13</v>
      </c>
      <c r="V235" s="177" t="s">
        <v>4587</v>
      </c>
      <c r="W235" s="177" t="s">
        <v>3257</v>
      </c>
      <c r="X235" s="177" t="s">
        <v>2697</v>
      </c>
      <c r="Y235" s="177" t="s">
        <v>6890</v>
      </c>
      <c r="Z235" s="177" t="s">
        <v>7486</v>
      </c>
      <c r="AA235" s="525" t="s">
        <v>5485</v>
      </c>
      <c r="AB235" s="399" t="str">
        <f t="shared" si="48"/>
        <v>CC2CO11</v>
      </c>
      <c r="AC235" s="399" t="str">
        <f t="shared" si="49"/>
        <v>CC2CO11-CC</v>
      </c>
      <c r="AD235" t="str">
        <f>Y235&amp;"-"&amp;VLOOKUP(AC235,'LICH THI'!C:AA,9,0)</f>
        <v>64CCCD3063-42481</v>
      </c>
      <c r="AE235">
        <f t="shared" si="50"/>
        <v>1</v>
      </c>
    </row>
    <row r="236" spans="1:31" x14ac:dyDescent="0.25">
      <c r="A236" s="436" t="str">
        <f t="shared" si="40"/>
        <v>CC2CO11-CC-12</v>
      </c>
      <c r="B236" s="436">
        <f>COUNTIF(AC$4:AC236,AC236)</f>
        <v>12</v>
      </c>
      <c r="C236" s="436" t="str">
        <f t="shared" si="41"/>
        <v>CC2CO11-CC</v>
      </c>
      <c r="D236" s="436">
        <f>VLOOKUP(C236,'LICH THI'!C:AA,12,0)</f>
        <v>15</v>
      </c>
      <c r="E236" s="436">
        <f>VLOOKUP(C236,'LICH THI'!C:AA,13,0)</f>
        <v>15</v>
      </c>
      <c r="F236" s="436">
        <f t="shared" si="51"/>
        <v>15</v>
      </c>
      <c r="G236" s="436">
        <f>VLOOKUP(C236,'LICH THI'!C:AA,14,0)</f>
        <v>1</v>
      </c>
      <c r="H236" s="436">
        <f t="shared" si="42"/>
        <v>1</v>
      </c>
      <c r="I236" s="436" t="str">
        <f t="shared" si="43"/>
        <v>trần hữu tùng</v>
      </c>
      <c r="J236" s="436"/>
      <c r="K236" s="436">
        <f t="shared" si="44"/>
        <v>1</v>
      </c>
      <c r="L236" s="436" t="str">
        <f t="shared" si="45"/>
        <v>CC2CO11-CC-1</v>
      </c>
      <c r="M236" s="436">
        <f t="shared" si="46"/>
        <v>11</v>
      </c>
      <c r="N236" s="437">
        <f t="shared" si="52"/>
        <v>2</v>
      </c>
      <c r="O236" s="437"/>
      <c r="P236" s="430" t="str">
        <f t="shared" si="47"/>
        <v/>
      </c>
      <c r="U236" s="177">
        <v>14</v>
      </c>
      <c r="V236" s="177" t="s">
        <v>4587</v>
      </c>
      <c r="W236" s="177" t="s">
        <v>4599</v>
      </c>
      <c r="X236" s="177" t="s">
        <v>4600</v>
      </c>
      <c r="Y236" s="177" t="s">
        <v>4601</v>
      </c>
      <c r="Z236" s="177" t="s">
        <v>7486</v>
      </c>
      <c r="AA236" s="525" t="s">
        <v>4602</v>
      </c>
      <c r="AB236" s="399" t="str">
        <f t="shared" si="48"/>
        <v>CC2CO11</v>
      </c>
      <c r="AC236" s="399" t="str">
        <f t="shared" si="49"/>
        <v>CC2CO11-CC</v>
      </c>
      <c r="AD236" t="str">
        <f>Y236&amp;"-"&amp;VLOOKUP(AC236,'LICH THI'!C:AA,9,0)</f>
        <v>64CCCD3104-42481</v>
      </c>
      <c r="AE236">
        <f t="shared" si="50"/>
        <v>1</v>
      </c>
    </row>
    <row r="237" spans="1:31" x14ac:dyDescent="0.25">
      <c r="A237" s="436" t="str">
        <f t="shared" si="40"/>
        <v>CC2CO11-CC-13</v>
      </c>
      <c r="B237" s="436">
        <f>COUNTIF(AC$4:AC237,AC237)</f>
        <v>13</v>
      </c>
      <c r="C237" s="436" t="str">
        <f t="shared" si="41"/>
        <v>CC2CO11-CC</v>
      </c>
      <c r="D237" s="436">
        <f>VLOOKUP(C237,'LICH THI'!C:AA,12,0)</f>
        <v>15</v>
      </c>
      <c r="E237" s="436">
        <f>VLOOKUP(C237,'LICH THI'!C:AA,13,0)</f>
        <v>15</v>
      </c>
      <c r="F237" s="436">
        <f t="shared" si="51"/>
        <v>15</v>
      </c>
      <c r="G237" s="436">
        <f>VLOOKUP(C237,'LICH THI'!C:AA,14,0)</f>
        <v>1</v>
      </c>
      <c r="H237" s="436">
        <f t="shared" si="42"/>
        <v>1</v>
      </c>
      <c r="I237" s="436" t="str">
        <f t="shared" si="43"/>
        <v>Đoàn Đức Tự</v>
      </c>
      <c r="J237" s="436"/>
      <c r="K237" s="436">
        <f t="shared" si="44"/>
        <v>1</v>
      </c>
      <c r="L237" s="436" t="str">
        <f t="shared" si="45"/>
        <v>CC2CO11-CC-1</v>
      </c>
      <c r="M237" s="436">
        <f t="shared" si="46"/>
        <v>11</v>
      </c>
      <c r="N237" s="437">
        <f t="shared" si="52"/>
        <v>3</v>
      </c>
      <c r="O237" s="437"/>
      <c r="P237" s="430" t="str">
        <f t="shared" si="47"/>
        <v/>
      </c>
      <c r="U237" s="177">
        <v>15</v>
      </c>
      <c r="V237" s="177" t="s">
        <v>4587</v>
      </c>
      <c r="W237" s="177" t="s">
        <v>2903</v>
      </c>
      <c r="X237" s="177" t="s">
        <v>6891</v>
      </c>
      <c r="Y237" s="177" t="s">
        <v>6892</v>
      </c>
      <c r="Z237" s="177" t="s">
        <v>7486</v>
      </c>
      <c r="AA237" s="525" t="s">
        <v>6893</v>
      </c>
      <c r="AB237" s="399" t="str">
        <f t="shared" si="48"/>
        <v>CC2CO11</v>
      </c>
      <c r="AC237" s="399" t="str">
        <f t="shared" si="49"/>
        <v>CC2CO11-CC</v>
      </c>
      <c r="AD237" t="str">
        <f>Y237&amp;"-"&amp;VLOOKUP(AC237,'LICH THI'!C:AA,9,0)</f>
        <v>64CCCS3010-42481</v>
      </c>
      <c r="AE237">
        <f t="shared" si="50"/>
        <v>1</v>
      </c>
    </row>
    <row r="238" spans="1:31" x14ac:dyDescent="0.25">
      <c r="A238" s="436" t="str">
        <f t="shared" si="40"/>
        <v>CC2CO11-CC-14</v>
      </c>
      <c r="B238" s="436">
        <f>COUNTIF(AC$4:AC238,AC238)</f>
        <v>14</v>
      </c>
      <c r="C238" s="436" t="str">
        <f t="shared" si="41"/>
        <v>CC2CO11-CC</v>
      </c>
      <c r="D238" s="436">
        <f>VLOOKUP(C238,'LICH THI'!C:AA,12,0)</f>
        <v>15</v>
      </c>
      <c r="E238" s="436">
        <f>VLOOKUP(C238,'LICH THI'!C:AA,13,0)</f>
        <v>15</v>
      </c>
      <c r="F238" s="436">
        <f t="shared" si="51"/>
        <v>15</v>
      </c>
      <c r="G238" s="436">
        <f>VLOOKUP(C238,'LICH THI'!C:AA,14,0)</f>
        <v>1</v>
      </c>
      <c r="H238" s="436">
        <f t="shared" si="42"/>
        <v>1</v>
      </c>
      <c r="I238" s="436" t="str">
        <f t="shared" si="43"/>
        <v>Nguyễn Thắng Thiện</v>
      </c>
      <c r="J238" s="436"/>
      <c r="K238" s="436">
        <f t="shared" si="44"/>
        <v>1</v>
      </c>
      <c r="L238" s="436" t="str">
        <f t="shared" si="45"/>
        <v>CC2CO11-CC-1</v>
      </c>
      <c r="M238" s="436">
        <f t="shared" si="46"/>
        <v>11</v>
      </c>
      <c r="N238" s="437">
        <f t="shared" si="52"/>
        <v>4</v>
      </c>
      <c r="O238" s="437"/>
      <c r="P238" s="430" t="str">
        <f t="shared" si="47"/>
        <v/>
      </c>
      <c r="U238" s="177">
        <v>5</v>
      </c>
      <c r="V238" s="177" t="s">
        <v>4574</v>
      </c>
      <c r="W238" s="177" t="s">
        <v>6885</v>
      </c>
      <c r="X238" s="177" t="s">
        <v>4004</v>
      </c>
      <c r="Y238" s="177" t="s">
        <v>6886</v>
      </c>
      <c r="Z238" s="177" t="s">
        <v>7486</v>
      </c>
      <c r="AA238" s="525" t="s">
        <v>6330</v>
      </c>
      <c r="AB238" s="399" t="str">
        <f t="shared" si="48"/>
        <v>CC2CO11</v>
      </c>
      <c r="AC238" s="399" t="str">
        <f t="shared" si="49"/>
        <v>CC2CO11-CC</v>
      </c>
      <c r="AD238" t="str">
        <f>Y238&amp;"-"&amp;VLOOKUP(AC238,'LICH THI'!C:AA,9,0)</f>
        <v>64CCCD3045-42481</v>
      </c>
      <c r="AE238">
        <f t="shared" si="50"/>
        <v>1</v>
      </c>
    </row>
    <row r="239" spans="1:31" x14ac:dyDescent="0.25">
      <c r="A239" s="436" t="str">
        <f t="shared" si="40"/>
        <v>CC2CO11-CC-15</v>
      </c>
      <c r="B239" s="436">
        <f>COUNTIF(AC$4:AC239,AC239)</f>
        <v>15</v>
      </c>
      <c r="C239" s="436" t="str">
        <f t="shared" si="41"/>
        <v>CC2CO11-CC</v>
      </c>
      <c r="D239" s="436">
        <f>VLOOKUP(C239,'LICH THI'!C:AA,12,0)</f>
        <v>15</v>
      </c>
      <c r="E239" s="436">
        <f>VLOOKUP(C239,'LICH THI'!C:AA,13,0)</f>
        <v>15</v>
      </c>
      <c r="F239" s="436">
        <f t="shared" si="51"/>
        <v>15</v>
      </c>
      <c r="G239" s="436">
        <f>VLOOKUP(C239,'LICH THI'!C:AA,14,0)</f>
        <v>1</v>
      </c>
      <c r="H239" s="436">
        <f t="shared" si="42"/>
        <v>1</v>
      </c>
      <c r="I239" s="436" t="str">
        <f t="shared" si="43"/>
        <v>Nguyễn Hữu Trí</v>
      </c>
      <c r="J239" s="436"/>
      <c r="K239" s="436">
        <f t="shared" si="44"/>
        <v>1</v>
      </c>
      <c r="L239" s="436" t="str">
        <f t="shared" si="45"/>
        <v>CC2CO11-CC-1</v>
      </c>
      <c r="M239" s="436">
        <f t="shared" si="46"/>
        <v>11</v>
      </c>
      <c r="N239" s="437">
        <f t="shared" si="52"/>
        <v>5</v>
      </c>
      <c r="O239" s="437"/>
      <c r="P239" s="430" t="str">
        <f t="shared" si="47"/>
        <v/>
      </c>
      <c r="U239" s="177">
        <v>12</v>
      </c>
      <c r="V239" s="177" t="s">
        <v>4587</v>
      </c>
      <c r="W239" s="177" t="s">
        <v>3326</v>
      </c>
      <c r="X239" s="177" t="s">
        <v>3074</v>
      </c>
      <c r="Y239" s="177" t="s">
        <v>4650</v>
      </c>
      <c r="Z239" s="177" t="s">
        <v>7486</v>
      </c>
      <c r="AA239" s="525" t="s">
        <v>4651</v>
      </c>
      <c r="AB239" s="399" t="str">
        <f t="shared" si="48"/>
        <v>CC2CO11</v>
      </c>
      <c r="AC239" s="399" t="str">
        <f t="shared" si="49"/>
        <v>CC2CO11-CC</v>
      </c>
      <c r="AD239" t="str">
        <f>Y239&amp;"-"&amp;VLOOKUP(AC239,'LICH THI'!C:AA,9,0)</f>
        <v>64CCCD3134-42481</v>
      </c>
      <c r="AE239">
        <f t="shared" si="50"/>
        <v>1</v>
      </c>
    </row>
    <row r="240" spans="1:31" x14ac:dyDescent="0.25">
      <c r="A240" s="436" t="str">
        <f t="shared" si="40"/>
        <v>CC2CO21-CC-1</v>
      </c>
      <c r="B240" s="436">
        <f>COUNTIF(AC$4:AC240,AC240)</f>
        <v>1</v>
      </c>
      <c r="C240" s="436" t="str">
        <f t="shared" si="41"/>
        <v>CC2CO21-CC</v>
      </c>
      <c r="D240" s="436">
        <f>VLOOKUP(C240,'LICH THI'!C:AA,12,0)</f>
        <v>7</v>
      </c>
      <c r="E240" s="436">
        <f>VLOOKUP(C240,'LICH THI'!C:AA,13,0)</f>
        <v>0</v>
      </c>
      <c r="F240" s="436" t="str">
        <f t="shared" si="51"/>
        <v/>
      </c>
      <c r="G240" s="436" t="str">
        <f>VLOOKUP(C240,'LICH THI'!C:AA,14,0)</f>
        <v/>
      </c>
      <c r="H240" s="436" t="str">
        <f t="shared" si="42"/>
        <v/>
      </c>
      <c r="I240" s="436" t="str">
        <f t="shared" si="43"/>
        <v>Phạm Văn Bình</v>
      </c>
      <c r="J240" s="436"/>
      <c r="K240" s="436">
        <f t="shared" si="44"/>
        <v>1</v>
      </c>
      <c r="L240" s="436" t="str">
        <f t="shared" si="45"/>
        <v>CC2CO21-CC-1</v>
      </c>
      <c r="M240" s="436" t="str">
        <f t="shared" si="46"/>
        <v/>
      </c>
      <c r="N240" s="437" t="e">
        <f t="shared" si="52"/>
        <v>#VALUE!</v>
      </c>
      <c r="O240" s="437"/>
      <c r="P240" s="430" t="str">
        <f t="shared" si="47"/>
        <v/>
      </c>
      <c r="U240" s="177">
        <v>1</v>
      </c>
      <c r="V240" s="177" t="s">
        <v>4587</v>
      </c>
      <c r="W240" s="177" t="s">
        <v>2738</v>
      </c>
      <c r="X240" s="177" t="s">
        <v>2605</v>
      </c>
      <c r="Y240" s="177" t="s">
        <v>4637</v>
      </c>
      <c r="Z240" s="177" t="s">
        <v>7499</v>
      </c>
      <c r="AA240" s="525" t="s">
        <v>4638</v>
      </c>
      <c r="AB240" s="399" t="str">
        <f t="shared" si="48"/>
        <v>CC2CO21</v>
      </c>
      <c r="AC240" s="399" t="str">
        <f t="shared" si="49"/>
        <v>CC2CO21-CC</v>
      </c>
      <c r="AD240" t="str">
        <f>Y240&amp;"-"&amp;VLOOKUP(AC240,'LICH THI'!C:AA,9,0)</f>
        <v>64CCCC3001-42484</v>
      </c>
      <c r="AE240">
        <f t="shared" si="50"/>
        <v>1</v>
      </c>
    </row>
    <row r="241" spans="1:31" x14ac:dyDescent="0.25">
      <c r="A241" s="436" t="str">
        <f t="shared" si="40"/>
        <v>CC2CO21-CC-2</v>
      </c>
      <c r="B241" s="436">
        <f>COUNTIF(AC$4:AC241,AC241)</f>
        <v>2</v>
      </c>
      <c r="C241" s="436" t="str">
        <f t="shared" si="41"/>
        <v>CC2CO21-CC</v>
      </c>
      <c r="D241" s="436">
        <f>VLOOKUP(C241,'LICH THI'!C:AA,12,0)</f>
        <v>7</v>
      </c>
      <c r="E241" s="436">
        <f>VLOOKUP(C241,'LICH THI'!C:AA,13,0)</f>
        <v>0</v>
      </c>
      <c r="F241" s="436" t="str">
        <f t="shared" si="51"/>
        <v/>
      </c>
      <c r="G241" s="436" t="str">
        <f>VLOOKUP(C241,'LICH THI'!C:AA,14,0)</f>
        <v/>
      </c>
      <c r="H241" s="436" t="str">
        <f t="shared" si="42"/>
        <v/>
      </c>
      <c r="I241" s="436" t="str">
        <f t="shared" si="43"/>
        <v>Nguyễn Mạnh Dũng</v>
      </c>
      <c r="J241" s="436"/>
      <c r="K241" s="436">
        <f t="shared" si="44"/>
        <v>1</v>
      </c>
      <c r="L241" s="436" t="str">
        <f t="shared" si="45"/>
        <v>CC2CO21-CC-1</v>
      </c>
      <c r="M241" s="436" t="str">
        <f t="shared" si="46"/>
        <v/>
      </c>
      <c r="N241" s="437" t="e">
        <f t="shared" si="52"/>
        <v>#VALUE!</v>
      </c>
      <c r="O241" s="437"/>
      <c r="P241" s="430" t="str">
        <f t="shared" si="47"/>
        <v/>
      </c>
      <c r="U241" s="177">
        <v>5</v>
      </c>
      <c r="V241" s="177" t="s">
        <v>4612</v>
      </c>
      <c r="W241" s="177" t="s">
        <v>2734</v>
      </c>
      <c r="X241" s="177" t="s">
        <v>2827</v>
      </c>
      <c r="Y241" s="177" t="s">
        <v>6945</v>
      </c>
      <c r="Z241" s="177" t="s">
        <v>7499</v>
      </c>
      <c r="AA241" s="525" t="s">
        <v>2923</v>
      </c>
      <c r="AB241" s="399" t="str">
        <f t="shared" si="48"/>
        <v>CC2CO21</v>
      </c>
      <c r="AC241" s="399" t="str">
        <f t="shared" si="49"/>
        <v>CC2CO21-CC</v>
      </c>
      <c r="AD241" t="str">
        <f>Y241&amp;"-"&amp;VLOOKUP(AC241,'LICH THI'!C:AA,9,0)</f>
        <v>64CCKD3030-42484</v>
      </c>
      <c r="AE241">
        <f t="shared" si="50"/>
        <v>1</v>
      </c>
    </row>
    <row r="242" spans="1:31" x14ac:dyDescent="0.25">
      <c r="A242" s="436" t="str">
        <f t="shared" si="40"/>
        <v>CC2CO21-CC-3</v>
      </c>
      <c r="B242" s="436">
        <f>COUNTIF(AC$4:AC242,AC242)</f>
        <v>3</v>
      </c>
      <c r="C242" s="436" t="str">
        <f t="shared" si="41"/>
        <v>CC2CO21-CC</v>
      </c>
      <c r="D242" s="436">
        <f>VLOOKUP(C242,'LICH THI'!C:AA,12,0)</f>
        <v>7</v>
      </c>
      <c r="E242" s="436">
        <f>VLOOKUP(C242,'LICH THI'!C:AA,13,0)</f>
        <v>0</v>
      </c>
      <c r="F242" s="436" t="str">
        <f t="shared" si="51"/>
        <v/>
      </c>
      <c r="G242" s="436" t="str">
        <f>VLOOKUP(C242,'LICH THI'!C:AA,14,0)</f>
        <v/>
      </c>
      <c r="H242" s="436" t="str">
        <f t="shared" si="42"/>
        <v/>
      </c>
      <c r="I242" s="436" t="str">
        <f t="shared" si="43"/>
        <v>Nguyễn Thế Hưng</v>
      </c>
      <c r="J242" s="436"/>
      <c r="K242" s="436">
        <f t="shared" si="44"/>
        <v>1</v>
      </c>
      <c r="L242" s="436" t="str">
        <f t="shared" si="45"/>
        <v>CC2CO21-CC-1</v>
      </c>
      <c r="M242" s="436" t="str">
        <f t="shared" si="46"/>
        <v/>
      </c>
      <c r="N242" s="437" t="e">
        <f t="shared" si="52"/>
        <v>#VALUE!</v>
      </c>
      <c r="O242" s="437"/>
      <c r="P242" s="430" t="str">
        <f t="shared" si="47"/>
        <v/>
      </c>
      <c r="U242" s="177">
        <v>6</v>
      </c>
      <c r="V242" s="177" t="s">
        <v>4612</v>
      </c>
      <c r="W242" s="177" t="s">
        <v>3243</v>
      </c>
      <c r="X242" s="177" t="s">
        <v>2804</v>
      </c>
      <c r="Y242" s="177" t="s">
        <v>6464</v>
      </c>
      <c r="Z242" s="177" t="s">
        <v>7499</v>
      </c>
      <c r="AA242" s="525" t="s">
        <v>2812</v>
      </c>
      <c r="AB242" s="399" t="str">
        <f t="shared" si="48"/>
        <v>CC2CO21</v>
      </c>
      <c r="AC242" s="399" t="str">
        <f t="shared" si="49"/>
        <v>CC2CO21-CC</v>
      </c>
      <c r="AD242" t="str">
        <f>Y242&amp;"-"&amp;VLOOKUP(AC242,'LICH THI'!C:AA,9,0)</f>
        <v>64CCKD3016-42484</v>
      </c>
      <c r="AE242">
        <f t="shared" si="50"/>
        <v>1</v>
      </c>
    </row>
    <row r="243" spans="1:31" x14ac:dyDescent="0.25">
      <c r="A243" s="436" t="str">
        <f t="shared" si="40"/>
        <v>CC2CO21-CC-4</v>
      </c>
      <c r="B243" s="436">
        <f>COUNTIF(AC$4:AC243,AC243)</f>
        <v>4</v>
      </c>
      <c r="C243" s="436" t="str">
        <f t="shared" si="41"/>
        <v>CC2CO21-CC</v>
      </c>
      <c r="D243" s="436">
        <f>VLOOKUP(C243,'LICH THI'!C:AA,12,0)</f>
        <v>7</v>
      </c>
      <c r="E243" s="436">
        <f>VLOOKUP(C243,'LICH THI'!C:AA,13,0)</f>
        <v>0</v>
      </c>
      <c r="F243" s="436" t="str">
        <f t="shared" si="51"/>
        <v/>
      </c>
      <c r="G243" s="436" t="str">
        <f>VLOOKUP(C243,'LICH THI'!C:AA,14,0)</f>
        <v/>
      </c>
      <c r="H243" s="436" t="str">
        <f t="shared" si="42"/>
        <v/>
      </c>
      <c r="I243" s="436" t="str">
        <f t="shared" si="43"/>
        <v>Nguyễn Đức Lưu</v>
      </c>
      <c r="J243" s="436"/>
      <c r="K243" s="436">
        <f t="shared" si="44"/>
        <v>1</v>
      </c>
      <c r="L243" s="436" t="str">
        <f t="shared" si="45"/>
        <v>CC2CO21-CC-1</v>
      </c>
      <c r="M243" s="436" t="str">
        <f t="shared" si="46"/>
        <v/>
      </c>
      <c r="N243" s="437" t="e">
        <f t="shared" si="52"/>
        <v>#VALUE!</v>
      </c>
      <c r="O243" s="437"/>
      <c r="P243" s="430" t="str">
        <f t="shared" si="47"/>
        <v/>
      </c>
      <c r="U243" s="177">
        <v>2</v>
      </c>
      <c r="V243" s="177" t="s">
        <v>4587</v>
      </c>
      <c r="W243" s="177" t="s">
        <v>3103</v>
      </c>
      <c r="X243" s="177" t="s">
        <v>4591</v>
      </c>
      <c r="Y243" s="177" t="s">
        <v>4592</v>
      </c>
      <c r="Z243" s="177" t="s">
        <v>7499</v>
      </c>
      <c r="AA243" s="525" t="s">
        <v>4593</v>
      </c>
      <c r="AB243" s="399" t="str">
        <f t="shared" si="48"/>
        <v>CC2CO21</v>
      </c>
      <c r="AC243" s="399" t="str">
        <f t="shared" si="49"/>
        <v>CC2CO21-CC</v>
      </c>
      <c r="AD243" t="str">
        <f>Y243&amp;"-"&amp;VLOOKUP(AC243,'LICH THI'!C:AA,9,0)</f>
        <v>64CCDD3014-42484</v>
      </c>
      <c r="AE243">
        <f t="shared" si="50"/>
        <v>1</v>
      </c>
    </row>
    <row r="244" spans="1:31" x14ac:dyDescent="0.25">
      <c r="A244" s="436" t="str">
        <f t="shared" si="40"/>
        <v>CC2CO21-CC-5</v>
      </c>
      <c r="B244" s="436">
        <f>COUNTIF(AC$4:AC244,AC244)</f>
        <v>5</v>
      </c>
      <c r="C244" s="436" t="str">
        <f t="shared" si="41"/>
        <v>CC2CO21-CC</v>
      </c>
      <c r="D244" s="436">
        <f>VLOOKUP(C244,'LICH THI'!C:AA,12,0)</f>
        <v>7</v>
      </c>
      <c r="E244" s="436">
        <f>VLOOKUP(C244,'LICH THI'!C:AA,13,0)</f>
        <v>0</v>
      </c>
      <c r="F244" s="436" t="str">
        <f t="shared" si="51"/>
        <v/>
      </c>
      <c r="G244" s="436" t="str">
        <f>VLOOKUP(C244,'LICH THI'!C:AA,14,0)</f>
        <v/>
      </c>
      <c r="H244" s="436" t="str">
        <f t="shared" si="42"/>
        <v/>
      </c>
      <c r="I244" s="436" t="str">
        <f t="shared" si="43"/>
        <v>Bùi Tất Sơn</v>
      </c>
      <c r="J244" s="436"/>
      <c r="K244" s="436">
        <f t="shared" si="44"/>
        <v>1</v>
      </c>
      <c r="L244" s="436" t="str">
        <f t="shared" si="45"/>
        <v>CC2CO21-CC-1</v>
      </c>
      <c r="M244" s="436" t="str">
        <f t="shared" si="46"/>
        <v/>
      </c>
      <c r="N244" s="437" t="e">
        <f t="shared" si="52"/>
        <v>#VALUE!</v>
      </c>
      <c r="O244" s="437"/>
      <c r="P244" s="430" t="str">
        <f t="shared" si="47"/>
        <v/>
      </c>
      <c r="U244" s="177">
        <v>3</v>
      </c>
      <c r="V244" s="177" t="s">
        <v>4587</v>
      </c>
      <c r="W244" s="177" t="s">
        <v>4596</v>
      </c>
      <c r="X244" s="177" t="s">
        <v>2688</v>
      </c>
      <c r="Y244" s="177" t="s">
        <v>4597</v>
      </c>
      <c r="Z244" s="177" t="s">
        <v>7499</v>
      </c>
      <c r="AA244" s="525" t="s">
        <v>4598</v>
      </c>
      <c r="AB244" s="399" t="str">
        <f t="shared" si="48"/>
        <v>CC2CO21</v>
      </c>
      <c r="AC244" s="399" t="str">
        <f t="shared" si="49"/>
        <v>CC2CO21-CC</v>
      </c>
      <c r="AD244" t="str">
        <f>Y244&amp;"-"&amp;VLOOKUP(AC244,'LICH THI'!C:AA,9,0)</f>
        <v>64CCCD3132-42484</v>
      </c>
      <c r="AE244">
        <f t="shared" si="50"/>
        <v>1</v>
      </c>
    </row>
    <row r="245" spans="1:31" x14ac:dyDescent="0.25">
      <c r="A245" s="436" t="str">
        <f t="shared" si="40"/>
        <v>CC2CO21-CC-6</v>
      </c>
      <c r="B245" s="436">
        <f>COUNTIF(AC$4:AC245,AC245)</f>
        <v>6</v>
      </c>
      <c r="C245" s="436" t="str">
        <f t="shared" si="41"/>
        <v>CC2CO21-CC</v>
      </c>
      <c r="D245" s="436">
        <f>VLOOKUP(C245,'LICH THI'!C:AA,12,0)</f>
        <v>7</v>
      </c>
      <c r="E245" s="436">
        <f>VLOOKUP(C245,'LICH THI'!C:AA,13,0)</f>
        <v>0</v>
      </c>
      <c r="F245" s="436" t="str">
        <f t="shared" si="51"/>
        <v/>
      </c>
      <c r="G245" s="436" t="str">
        <f>VLOOKUP(C245,'LICH THI'!C:AA,14,0)</f>
        <v/>
      </c>
      <c r="H245" s="436" t="str">
        <f t="shared" si="42"/>
        <v/>
      </c>
      <c r="I245" s="436" t="str">
        <f t="shared" si="43"/>
        <v>Đoàn Đức Tự</v>
      </c>
      <c r="J245" s="436"/>
      <c r="K245" s="436">
        <f t="shared" si="44"/>
        <v>1</v>
      </c>
      <c r="L245" s="436" t="str">
        <f t="shared" si="45"/>
        <v>CC2CO21-CC-1</v>
      </c>
      <c r="M245" s="436" t="str">
        <f t="shared" si="46"/>
        <v/>
      </c>
      <c r="N245" s="437" t="e">
        <f t="shared" si="52"/>
        <v>#VALUE!</v>
      </c>
      <c r="O245" s="437"/>
      <c r="P245" s="430" t="str">
        <f t="shared" si="47"/>
        <v/>
      </c>
      <c r="U245" s="177">
        <v>4</v>
      </c>
      <c r="V245" s="177" t="s">
        <v>4587</v>
      </c>
      <c r="W245" s="177" t="s">
        <v>2903</v>
      </c>
      <c r="X245" s="177" t="s">
        <v>6891</v>
      </c>
      <c r="Y245" s="177" t="s">
        <v>6892</v>
      </c>
      <c r="Z245" s="177" t="s">
        <v>7499</v>
      </c>
      <c r="AA245" s="525" t="s">
        <v>6893</v>
      </c>
      <c r="AB245" s="399" t="str">
        <f t="shared" si="48"/>
        <v>CC2CO21</v>
      </c>
      <c r="AC245" s="399" t="str">
        <f t="shared" si="49"/>
        <v>CC2CO21-CC</v>
      </c>
      <c r="AD245" t="str">
        <f>Y245&amp;"-"&amp;VLOOKUP(AC245,'LICH THI'!C:AA,9,0)</f>
        <v>64CCCS3010-42484</v>
      </c>
      <c r="AE245">
        <f t="shared" si="50"/>
        <v>1</v>
      </c>
    </row>
    <row r="246" spans="1:31" x14ac:dyDescent="0.25">
      <c r="A246" s="436" t="str">
        <f t="shared" si="40"/>
        <v>CC2CO21-CC-7</v>
      </c>
      <c r="B246" s="436">
        <f>COUNTIF(AC$4:AC246,AC246)</f>
        <v>7</v>
      </c>
      <c r="C246" s="436" t="str">
        <f t="shared" si="41"/>
        <v>CC2CO21-CC</v>
      </c>
      <c r="D246" s="436">
        <f>VLOOKUP(C246,'LICH THI'!C:AA,12,0)</f>
        <v>7</v>
      </c>
      <c r="E246" s="436">
        <f>VLOOKUP(C246,'LICH THI'!C:AA,13,0)</f>
        <v>0</v>
      </c>
      <c r="F246" s="436" t="str">
        <f t="shared" si="51"/>
        <v/>
      </c>
      <c r="G246" s="436" t="str">
        <f>VLOOKUP(C246,'LICH THI'!C:AA,14,0)</f>
        <v/>
      </c>
      <c r="H246" s="436" t="str">
        <f t="shared" si="42"/>
        <v/>
      </c>
      <c r="I246" s="436" t="str">
        <f t="shared" si="43"/>
        <v>Nguyễn Mạnh Thắng</v>
      </c>
      <c r="J246" s="436"/>
      <c r="K246" s="436">
        <f t="shared" si="44"/>
        <v>1</v>
      </c>
      <c r="L246" s="436" t="str">
        <f t="shared" si="45"/>
        <v>CC2CO21-CC-1</v>
      </c>
      <c r="M246" s="436" t="str">
        <f t="shared" si="46"/>
        <v/>
      </c>
      <c r="N246" s="437" t="e">
        <f t="shared" si="52"/>
        <v>#VALUE!</v>
      </c>
      <c r="O246" s="437"/>
      <c r="P246" s="430" t="str">
        <f t="shared" si="47"/>
        <v/>
      </c>
      <c r="U246" s="177">
        <v>7</v>
      </c>
      <c r="V246" s="177" t="s">
        <v>4657</v>
      </c>
      <c r="W246" s="177" t="s">
        <v>2734</v>
      </c>
      <c r="X246" s="177" t="s">
        <v>3464</v>
      </c>
      <c r="Y246" s="177" t="s">
        <v>7107</v>
      </c>
      <c r="Z246" s="177" t="s">
        <v>7499</v>
      </c>
      <c r="AA246" s="525" t="s">
        <v>7108</v>
      </c>
      <c r="AB246" s="399" t="str">
        <f t="shared" si="48"/>
        <v>CC2CO21</v>
      </c>
      <c r="AC246" s="399" t="str">
        <f t="shared" si="49"/>
        <v>CC2CO21-CC</v>
      </c>
      <c r="AD246" t="str">
        <f>Y246&amp;"-"&amp;VLOOKUP(AC246,'LICH THI'!C:AA,9,0)</f>
        <v>65CCCD20472-42484</v>
      </c>
      <c r="AE246">
        <f t="shared" si="50"/>
        <v>1</v>
      </c>
    </row>
    <row r="247" spans="1:31" x14ac:dyDescent="0.25">
      <c r="A247" s="436" t="str">
        <f t="shared" si="40"/>
        <v>CC2CT16-CC-1</v>
      </c>
      <c r="B247" s="436">
        <f>COUNTIF(AC$4:AC247,AC247)</f>
        <v>1</v>
      </c>
      <c r="C247" s="436" t="str">
        <f t="shared" si="41"/>
        <v>CC2CT16-CC</v>
      </c>
      <c r="D247" s="436">
        <f>VLOOKUP(C247,'LICH THI'!C:AA,12,0)</f>
        <v>16</v>
      </c>
      <c r="E247" s="436">
        <f>VLOOKUP(C247,'LICH THI'!C:AA,13,0)</f>
        <v>16</v>
      </c>
      <c r="F247" s="436">
        <f t="shared" si="51"/>
        <v>16</v>
      </c>
      <c r="G247" s="436">
        <f>VLOOKUP(C247,'LICH THI'!C:AA,14,0)</f>
        <v>1</v>
      </c>
      <c r="H247" s="436">
        <f t="shared" si="42"/>
        <v>1</v>
      </c>
      <c r="I247" s="436" t="str">
        <f t="shared" si="43"/>
        <v>Hồ Sỹ Anh</v>
      </c>
      <c r="J247" s="436"/>
      <c r="K247" s="436">
        <f t="shared" si="44"/>
        <v>1</v>
      </c>
      <c r="L247" s="436" t="str">
        <f t="shared" si="45"/>
        <v>CC2CT16-CC-1</v>
      </c>
      <c r="M247" s="436">
        <f t="shared" si="46"/>
        <v>0</v>
      </c>
      <c r="N247" s="437">
        <f t="shared" si="52"/>
        <v>2</v>
      </c>
      <c r="O247" s="437"/>
      <c r="P247" s="430" t="str">
        <f t="shared" si="47"/>
        <v/>
      </c>
      <c r="U247" s="177">
        <v>1</v>
      </c>
      <c r="V247" s="177" t="s">
        <v>4574</v>
      </c>
      <c r="W247" s="177" t="s">
        <v>4633</v>
      </c>
      <c r="X247" s="177" t="s">
        <v>2611</v>
      </c>
      <c r="Y247" s="177" t="s">
        <v>4634</v>
      </c>
      <c r="Z247" s="177" t="s">
        <v>4635</v>
      </c>
      <c r="AA247" s="525" t="s">
        <v>4636</v>
      </c>
      <c r="AB247" s="399" t="str">
        <f t="shared" si="48"/>
        <v>CC2CT16</v>
      </c>
      <c r="AC247" s="399" t="str">
        <f t="shared" si="49"/>
        <v>CC2CT16-CC</v>
      </c>
      <c r="AD247" t="str">
        <f>Y247&amp;"-"&amp;VLOOKUP(AC247,'LICH THI'!C:AA,9,0)</f>
        <v>64CCCD3014-42480</v>
      </c>
      <c r="AE247">
        <f t="shared" si="50"/>
        <v>1</v>
      </c>
    </row>
    <row r="248" spans="1:31" x14ac:dyDescent="0.25">
      <c r="A248" s="436" t="str">
        <f t="shared" si="40"/>
        <v>CC2CT16-CC-2</v>
      </c>
      <c r="B248" s="436">
        <f>COUNTIF(AC$4:AC248,AC248)</f>
        <v>2</v>
      </c>
      <c r="C248" s="436" t="str">
        <f t="shared" si="41"/>
        <v>CC2CT16-CC</v>
      </c>
      <c r="D248" s="436">
        <f>VLOOKUP(C248,'LICH THI'!C:AA,12,0)</f>
        <v>16</v>
      </c>
      <c r="E248" s="436">
        <f>VLOOKUP(C248,'LICH THI'!C:AA,13,0)</f>
        <v>16</v>
      </c>
      <c r="F248" s="436">
        <f t="shared" si="51"/>
        <v>16</v>
      </c>
      <c r="G248" s="436">
        <f>VLOOKUP(C248,'LICH THI'!C:AA,14,0)</f>
        <v>1</v>
      </c>
      <c r="H248" s="436">
        <f t="shared" si="42"/>
        <v>1</v>
      </c>
      <c r="I248" s="436" t="str">
        <f t="shared" si="43"/>
        <v>Nguyễn Đức Anh</v>
      </c>
      <c r="J248" s="436"/>
      <c r="K248" s="436">
        <f t="shared" si="44"/>
        <v>1</v>
      </c>
      <c r="L248" s="436" t="str">
        <f t="shared" si="45"/>
        <v>CC2CT16-CC-1</v>
      </c>
      <c r="M248" s="436">
        <f t="shared" si="46"/>
        <v>0</v>
      </c>
      <c r="N248" s="437">
        <f t="shared" si="52"/>
        <v>3</v>
      </c>
      <c r="O248" s="437"/>
      <c r="P248" s="430" t="str">
        <f t="shared" si="47"/>
        <v/>
      </c>
      <c r="U248" s="177">
        <v>13</v>
      </c>
      <c r="V248" s="177" t="s">
        <v>4657</v>
      </c>
      <c r="W248" s="177" t="s">
        <v>3103</v>
      </c>
      <c r="X248" s="177" t="s">
        <v>2611</v>
      </c>
      <c r="Y248" s="177" t="s">
        <v>4658</v>
      </c>
      <c r="Z248" s="177" t="s">
        <v>4635</v>
      </c>
      <c r="AA248" s="525" t="s">
        <v>4659</v>
      </c>
      <c r="AB248" s="399" t="str">
        <f t="shared" si="48"/>
        <v>CC2CT16</v>
      </c>
      <c r="AC248" s="399" t="str">
        <f t="shared" si="49"/>
        <v>CC2CT16-CC</v>
      </c>
      <c r="AD248" t="str">
        <f>Y248&amp;"-"&amp;VLOOKUP(AC248,'LICH THI'!C:AA,9,0)</f>
        <v>65CCCD20777-42480</v>
      </c>
      <c r="AE248">
        <f t="shared" si="50"/>
        <v>1</v>
      </c>
    </row>
    <row r="249" spans="1:31" x14ac:dyDescent="0.25">
      <c r="A249" s="436" t="str">
        <f t="shared" si="40"/>
        <v>CC2CT16-CC-3</v>
      </c>
      <c r="B249" s="436">
        <f>COUNTIF(AC$4:AC249,AC249)</f>
        <v>3</v>
      </c>
      <c r="C249" s="436" t="str">
        <f t="shared" si="41"/>
        <v>CC2CT16-CC</v>
      </c>
      <c r="D249" s="436">
        <f>VLOOKUP(C249,'LICH THI'!C:AA,12,0)</f>
        <v>16</v>
      </c>
      <c r="E249" s="436">
        <f>VLOOKUP(C249,'LICH THI'!C:AA,13,0)</f>
        <v>16</v>
      </c>
      <c r="F249" s="436">
        <f t="shared" si="51"/>
        <v>16</v>
      </c>
      <c r="G249" s="436">
        <f>VLOOKUP(C249,'LICH THI'!C:AA,14,0)</f>
        <v>1</v>
      </c>
      <c r="H249" s="436">
        <f t="shared" si="42"/>
        <v>1</v>
      </c>
      <c r="I249" s="436" t="str">
        <f t="shared" si="43"/>
        <v>Phạm Văn Bình</v>
      </c>
      <c r="J249" s="436"/>
      <c r="K249" s="436">
        <f t="shared" si="44"/>
        <v>1</v>
      </c>
      <c r="L249" s="436" t="str">
        <f t="shared" si="45"/>
        <v>CC2CT16-CC-1</v>
      </c>
      <c r="M249" s="436">
        <f t="shared" si="46"/>
        <v>0</v>
      </c>
      <c r="N249" s="437">
        <f t="shared" si="52"/>
        <v>4</v>
      </c>
      <c r="O249" s="437"/>
      <c r="P249" s="430" t="str">
        <f t="shared" si="47"/>
        <v/>
      </c>
      <c r="U249" s="177">
        <v>3</v>
      </c>
      <c r="V249" s="177" t="s">
        <v>4587</v>
      </c>
      <c r="W249" s="177" t="s">
        <v>2738</v>
      </c>
      <c r="X249" s="177" t="s">
        <v>2605</v>
      </c>
      <c r="Y249" s="177" t="s">
        <v>4637</v>
      </c>
      <c r="Z249" s="177" t="s">
        <v>4635</v>
      </c>
      <c r="AA249" s="525" t="s">
        <v>4638</v>
      </c>
      <c r="AB249" s="399" t="str">
        <f t="shared" si="48"/>
        <v>CC2CT16</v>
      </c>
      <c r="AC249" s="399" t="str">
        <f t="shared" si="49"/>
        <v>CC2CT16-CC</v>
      </c>
      <c r="AD249" t="str">
        <f>Y249&amp;"-"&amp;VLOOKUP(AC249,'LICH THI'!C:AA,9,0)</f>
        <v>64CCCC3001-42480</v>
      </c>
      <c r="AE249">
        <f t="shared" si="50"/>
        <v>1</v>
      </c>
    </row>
    <row r="250" spans="1:31" x14ac:dyDescent="0.25">
      <c r="A250" s="436" t="str">
        <f t="shared" si="40"/>
        <v>CC2CT16-CC-4</v>
      </c>
      <c r="B250" s="436">
        <f>COUNTIF(AC$4:AC250,AC250)</f>
        <v>4</v>
      </c>
      <c r="C250" s="436" t="str">
        <f t="shared" si="41"/>
        <v>CC2CT16-CC</v>
      </c>
      <c r="D250" s="436">
        <f>VLOOKUP(C250,'LICH THI'!C:AA,12,0)</f>
        <v>16</v>
      </c>
      <c r="E250" s="436">
        <f>VLOOKUP(C250,'LICH THI'!C:AA,13,0)</f>
        <v>16</v>
      </c>
      <c r="F250" s="436">
        <f t="shared" si="51"/>
        <v>16</v>
      </c>
      <c r="G250" s="436">
        <f>VLOOKUP(C250,'LICH THI'!C:AA,14,0)</f>
        <v>1</v>
      </c>
      <c r="H250" s="436">
        <f t="shared" si="42"/>
        <v>1</v>
      </c>
      <c r="I250" s="436" t="str">
        <f t="shared" si="43"/>
        <v>Đỗ Hữu Đông</v>
      </c>
      <c r="J250" s="436"/>
      <c r="K250" s="436">
        <f t="shared" si="44"/>
        <v>1</v>
      </c>
      <c r="L250" s="436" t="str">
        <f t="shared" si="45"/>
        <v>CC2CT16-CC-1</v>
      </c>
      <c r="M250" s="436">
        <f t="shared" si="46"/>
        <v>0</v>
      </c>
      <c r="N250" s="437">
        <f t="shared" si="52"/>
        <v>5</v>
      </c>
      <c r="O250" s="437"/>
      <c r="P250" s="430" t="str">
        <f t="shared" si="47"/>
        <v/>
      </c>
      <c r="U250" s="177">
        <v>2</v>
      </c>
      <c r="V250" s="177" t="s">
        <v>4574</v>
      </c>
      <c r="W250" s="177" t="s">
        <v>3115</v>
      </c>
      <c r="X250" s="177" t="s">
        <v>2750</v>
      </c>
      <c r="Y250" s="177" t="s">
        <v>4575</v>
      </c>
      <c r="Z250" s="177" t="s">
        <v>4635</v>
      </c>
      <c r="AA250" s="525" t="s">
        <v>4577</v>
      </c>
      <c r="AB250" s="399" t="str">
        <f t="shared" si="48"/>
        <v>CC2CT16</v>
      </c>
      <c r="AC250" s="399" t="str">
        <f t="shared" si="49"/>
        <v>CC2CT16-CC</v>
      </c>
      <c r="AD250" t="str">
        <f>Y250&amp;"-"&amp;VLOOKUP(AC250,'LICH THI'!C:AA,9,0)</f>
        <v>64CCCD3020-42480</v>
      </c>
      <c r="AE250">
        <f t="shared" si="50"/>
        <v>1</v>
      </c>
    </row>
    <row r="251" spans="1:31" x14ac:dyDescent="0.25">
      <c r="A251" s="436" t="str">
        <f t="shared" si="40"/>
        <v>CC2CT16-CC-5</v>
      </c>
      <c r="B251" s="436">
        <f>COUNTIF(AC$4:AC251,AC251)</f>
        <v>5</v>
      </c>
      <c r="C251" s="436" t="str">
        <f t="shared" si="41"/>
        <v>CC2CT16-CC</v>
      </c>
      <c r="D251" s="436">
        <f>VLOOKUP(C251,'LICH THI'!C:AA,12,0)</f>
        <v>16</v>
      </c>
      <c r="E251" s="436">
        <f>VLOOKUP(C251,'LICH THI'!C:AA,13,0)</f>
        <v>16</v>
      </c>
      <c r="F251" s="436">
        <f t="shared" si="51"/>
        <v>16</v>
      </c>
      <c r="G251" s="436">
        <f>VLOOKUP(C251,'LICH THI'!C:AA,14,0)</f>
        <v>1</v>
      </c>
      <c r="H251" s="436">
        <f t="shared" si="42"/>
        <v>1</v>
      </c>
      <c r="I251" s="436" t="str">
        <f t="shared" si="43"/>
        <v>Trần Thanh Đức</v>
      </c>
      <c r="J251" s="436"/>
      <c r="K251" s="436">
        <f t="shared" si="44"/>
        <v>1</v>
      </c>
      <c r="L251" s="436" t="str">
        <f t="shared" si="45"/>
        <v>CC2CT16-CC-1</v>
      </c>
      <c r="M251" s="436">
        <f t="shared" si="46"/>
        <v>0</v>
      </c>
      <c r="N251" s="437">
        <f t="shared" si="52"/>
        <v>6</v>
      </c>
      <c r="O251" s="437"/>
      <c r="P251" s="430" t="str">
        <f t="shared" si="47"/>
        <v/>
      </c>
      <c r="U251" s="177">
        <v>4</v>
      </c>
      <c r="V251" s="177" t="s">
        <v>4587</v>
      </c>
      <c r="W251" s="177" t="s">
        <v>2852</v>
      </c>
      <c r="X251" s="177" t="s">
        <v>2948</v>
      </c>
      <c r="Y251" s="177" t="s">
        <v>4588</v>
      </c>
      <c r="Z251" s="177" t="s">
        <v>4635</v>
      </c>
      <c r="AA251" s="525" t="s">
        <v>4589</v>
      </c>
      <c r="AB251" s="399" t="str">
        <f t="shared" si="48"/>
        <v>CC2CT16</v>
      </c>
      <c r="AC251" s="399" t="str">
        <f t="shared" si="49"/>
        <v>CC2CT16-CC</v>
      </c>
      <c r="AD251" t="str">
        <f>Y251&amp;"-"&amp;VLOOKUP(AC251,'LICH THI'!C:AA,9,0)</f>
        <v>64CCCD3054-42480</v>
      </c>
      <c r="AE251">
        <f t="shared" si="50"/>
        <v>1</v>
      </c>
    </row>
    <row r="252" spans="1:31" x14ac:dyDescent="0.25">
      <c r="A252" s="436" t="str">
        <f t="shared" si="40"/>
        <v>CC2CT16-CC-6</v>
      </c>
      <c r="B252" s="436">
        <f>COUNTIF(AC$4:AC252,AC252)</f>
        <v>6</v>
      </c>
      <c r="C252" s="436" t="str">
        <f t="shared" si="41"/>
        <v>CC2CT16-CC</v>
      </c>
      <c r="D252" s="436">
        <f>VLOOKUP(C252,'LICH THI'!C:AA,12,0)</f>
        <v>16</v>
      </c>
      <c r="E252" s="436">
        <f>VLOOKUP(C252,'LICH THI'!C:AA,13,0)</f>
        <v>16</v>
      </c>
      <c r="F252" s="436">
        <f t="shared" si="51"/>
        <v>16</v>
      </c>
      <c r="G252" s="436">
        <f>VLOOKUP(C252,'LICH THI'!C:AA,14,0)</f>
        <v>1</v>
      </c>
      <c r="H252" s="436">
        <f t="shared" si="42"/>
        <v>1</v>
      </c>
      <c r="I252" s="436" t="str">
        <f t="shared" si="43"/>
        <v>Trần Văn Đức</v>
      </c>
      <c r="J252" s="436"/>
      <c r="K252" s="436">
        <f t="shared" si="44"/>
        <v>1</v>
      </c>
      <c r="L252" s="436" t="str">
        <f t="shared" si="45"/>
        <v>CC2CT16-CC-1</v>
      </c>
      <c r="M252" s="436">
        <f t="shared" si="46"/>
        <v>0</v>
      </c>
      <c r="N252" s="437">
        <f t="shared" si="52"/>
        <v>7</v>
      </c>
      <c r="O252" s="437"/>
      <c r="P252" s="430" t="str">
        <f t="shared" si="47"/>
        <v/>
      </c>
      <c r="U252" s="177">
        <v>5</v>
      </c>
      <c r="V252" s="177" t="s">
        <v>4587</v>
      </c>
      <c r="W252" s="177" t="s">
        <v>2757</v>
      </c>
      <c r="X252" s="177" t="s">
        <v>2948</v>
      </c>
      <c r="Y252" s="177" t="s">
        <v>4639</v>
      </c>
      <c r="Z252" s="177" t="s">
        <v>4635</v>
      </c>
      <c r="AA252" s="525" t="s">
        <v>4640</v>
      </c>
      <c r="AB252" s="399" t="str">
        <f t="shared" si="48"/>
        <v>CC2CT16</v>
      </c>
      <c r="AC252" s="399" t="str">
        <f t="shared" si="49"/>
        <v>CC2CT16-CC</v>
      </c>
      <c r="AD252" t="str">
        <f>Y252&amp;"-"&amp;VLOOKUP(AC252,'LICH THI'!C:AA,9,0)</f>
        <v>64CCCD3076-42480</v>
      </c>
      <c r="AE252">
        <f t="shared" si="50"/>
        <v>1</v>
      </c>
    </row>
    <row r="253" spans="1:31" x14ac:dyDescent="0.25">
      <c r="A253" s="436" t="str">
        <f t="shared" si="40"/>
        <v>CC2CT16-CC-7</v>
      </c>
      <c r="B253" s="436">
        <f>COUNTIF(AC$4:AC253,AC253)</f>
        <v>7</v>
      </c>
      <c r="C253" s="436" t="str">
        <f t="shared" si="41"/>
        <v>CC2CT16-CC</v>
      </c>
      <c r="D253" s="436">
        <f>VLOOKUP(C253,'LICH THI'!C:AA,12,0)</f>
        <v>16</v>
      </c>
      <c r="E253" s="436">
        <f>VLOOKUP(C253,'LICH THI'!C:AA,13,0)</f>
        <v>16</v>
      </c>
      <c r="F253" s="436">
        <f t="shared" si="51"/>
        <v>16</v>
      </c>
      <c r="G253" s="436">
        <f>VLOOKUP(C253,'LICH THI'!C:AA,14,0)</f>
        <v>1</v>
      </c>
      <c r="H253" s="436">
        <f t="shared" si="42"/>
        <v>1</v>
      </c>
      <c r="I253" s="436" t="str">
        <f t="shared" si="43"/>
        <v>Nguyễn Phượng Long</v>
      </c>
      <c r="J253" s="436"/>
      <c r="K253" s="436">
        <f t="shared" si="44"/>
        <v>1</v>
      </c>
      <c r="L253" s="436" t="str">
        <f t="shared" si="45"/>
        <v>CC2CT16-CC-1</v>
      </c>
      <c r="M253" s="436">
        <f t="shared" si="46"/>
        <v>0</v>
      </c>
      <c r="N253" s="437">
        <f t="shared" si="52"/>
        <v>8</v>
      </c>
      <c r="O253" s="437"/>
      <c r="P253" s="430" t="str">
        <f t="shared" si="47"/>
        <v/>
      </c>
      <c r="U253" s="177">
        <v>14</v>
      </c>
      <c r="V253" s="177" t="s">
        <v>4657</v>
      </c>
      <c r="W253" s="177" t="s">
        <v>4660</v>
      </c>
      <c r="X253" s="177" t="s">
        <v>2765</v>
      </c>
      <c r="Y253" s="177" t="s">
        <v>4661</v>
      </c>
      <c r="Z253" s="177" t="s">
        <v>4635</v>
      </c>
      <c r="AA253" s="525" t="s">
        <v>4662</v>
      </c>
      <c r="AB253" s="399" t="str">
        <f t="shared" si="48"/>
        <v>CC2CT16</v>
      </c>
      <c r="AC253" s="399" t="str">
        <f t="shared" si="49"/>
        <v>CC2CT16-CC</v>
      </c>
      <c r="AD253" t="str">
        <f>Y253&amp;"-"&amp;VLOOKUP(AC253,'LICH THI'!C:AA,9,0)</f>
        <v>65CCCD20008-42480</v>
      </c>
      <c r="AE253">
        <f t="shared" si="50"/>
        <v>1</v>
      </c>
    </row>
    <row r="254" spans="1:31" x14ac:dyDescent="0.25">
      <c r="A254" s="436" t="str">
        <f t="shared" si="40"/>
        <v>CC2CT16-CC-8</v>
      </c>
      <c r="B254" s="436">
        <f>COUNTIF(AC$4:AC254,AC254)</f>
        <v>8</v>
      </c>
      <c r="C254" s="436" t="str">
        <f t="shared" si="41"/>
        <v>CC2CT16-CC</v>
      </c>
      <c r="D254" s="436">
        <f>VLOOKUP(C254,'LICH THI'!C:AA,12,0)</f>
        <v>16</v>
      </c>
      <c r="E254" s="436">
        <f>VLOOKUP(C254,'LICH THI'!C:AA,13,0)</f>
        <v>16</v>
      </c>
      <c r="F254" s="436">
        <f t="shared" si="51"/>
        <v>16</v>
      </c>
      <c r="G254" s="436">
        <f>VLOOKUP(C254,'LICH THI'!C:AA,14,0)</f>
        <v>1</v>
      </c>
      <c r="H254" s="436">
        <f t="shared" si="42"/>
        <v>1</v>
      </c>
      <c r="I254" s="436" t="str">
        <f t="shared" si="43"/>
        <v>Chúc Kim Lực</v>
      </c>
      <c r="J254" s="436"/>
      <c r="K254" s="436">
        <f t="shared" si="44"/>
        <v>1</v>
      </c>
      <c r="L254" s="436" t="str">
        <f t="shared" si="45"/>
        <v>CC2CT16-CC-1</v>
      </c>
      <c r="M254" s="436">
        <f t="shared" si="46"/>
        <v>0</v>
      </c>
      <c r="N254" s="437">
        <f t="shared" si="52"/>
        <v>9</v>
      </c>
      <c r="O254" s="437"/>
      <c r="P254" s="430" t="str">
        <f t="shared" si="47"/>
        <v/>
      </c>
      <c r="U254" s="177">
        <v>11</v>
      </c>
      <c r="V254" s="177" t="s">
        <v>4604</v>
      </c>
      <c r="W254" s="177" t="s">
        <v>4652</v>
      </c>
      <c r="X254" s="177" t="s">
        <v>4253</v>
      </c>
      <c r="Y254" s="177" t="s">
        <v>4653</v>
      </c>
      <c r="Z254" s="177" t="s">
        <v>4635</v>
      </c>
      <c r="AA254" s="525" t="s">
        <v>4654</v>
      </c>
      <c r="AB254" s="399" t="str">
        <f t="shared" si="48"/>
        <v>CC2CT16</v>
      </c>
      <c r="AC254" s="399" t="str">
        <f t="shared" si="49"/>
        <v>CC2CT16-CC</v>
      </c>
      <c r="AD254" t="str">
        <f>Y254&amp;"-"&amp;VLOOKUP(AC254,'LICH THI'!C:AA,9,0)</f>
        <v>64CCDD3039-42480</v>
      </c>
      <c r="AE254">
        <f t="shared" si="50"/>
        <v>1</v>
      </c>
    </row>
    <row r="255" spans="1:31" x14ac:dyDescent="0.25">
      <c r="A255" s="436" t="str">
        <f t="shared" si="40"/>
        <v>CC2CT16-CC-9</v>
      </c>
      <c r="B255" s="436">
        <f>COUNTIF(AC$4:AC255,AC255)</f>
        <v>9</v>
      </c>
      <c r="C255" s="436" t="str">
        <f t="shared" si="41"/>
        <v>CC2CT16-CC</v>
      </c>
      <c r="D255" s="436">
        <f>VLOOKUP(C255,'LICH THI'!C:AA,12,0)</f>
        <v>16</v>
      </c>
      <c r="E255" s="436">
        <f>VLOOKUP(C255,'LICH THI'!C:AA,13,0)</f>
        <v>16</v>
      </c>
      <c r="F255" s="436">
        <f t="shared" si="51"/>
        <v>16</v>
      </c>
      <c r="G255" s="436">
        <f>VLOOKUP(C255,'LICH THI'!C:AA,14,0)</f>
        <v>1</v>
      </c>
      <c r="H255" s="436">
        <f t="shared" si="42"/>
        <v>1</v>
      </c>
      <c r="I255" s="436" t="str">
        <f t="shared" si="43"/>
        <v>Nguyễn Thành Nam</v>
      </c>
      <c r="J255" s="436"/>
      <c r="K255" s="436">
        <f t="shared" si="44"/>
        <v>1</v>
      </c>
      <c r="L255" s="436" t="str">
        <f t="shared" si="45"/>
        <v>CC2CT16-CC-1</v>
      </c>
      <c r="M255" s="436">
        <f t="shared" si="46"/>
        <v>0</v>
      </c>
      <c r="N255" s="437">
        <f t="shared" si="52"/>
        <v>10</v>
      </c>
      <c r="O255" s="437"/>
      <c r="P255" s="430" t="str">
        <f t="shared" si="47"/>
        <v/>
      </c>
      <c r="U255" s="177">
        <v>12</v>
      </c>
      <c r="V255" s="177" t="s">
        <v>4604</v>
      </c>
      <c r="W255" s="177" t="s">
        <v>2862</v>
      </c>
      <c r="X255" s="177" t="s">
        <v>2773</v>
      </c>
      <c r="Y255" s="177" t="s">
        <v>4655</v>
      </c>
      <c r="Z255" s="177" t="s">
        <v>4635</v>
      </c>
      <c r="AA255" s="525" t="s">
        <v>4656</v>
      </c>
      <c r="AB255" s="399" t="str">
        <f t="shared" si="48"/>
        <v>CC2CT16</v>
      </c>
      <c r="AC255" s="399" t="str">
        <f t="shared" si="49"/>
        <v>CC2CT16-CC</v>
      </c>
      <c r="AD255" t="str">
        <f>Y255&amp;"-"&amp;VLOOKUP(AC255,'LICH THI'!C:AA,9,0)</f>
        <v>64CCDD3021-42480</v>
      </c>
      <c r="AE255">
        <f t="shared" si="50"/>
        <v>1</v>
      </c>
    </row>
    <row r="256" spans="1:31" x14ac:dyDescent="0.25">
      <c r="A256" s="436" t="str">
        <f t="shared" si="40"/>
        <v>CC2CT16-CC-10</v>
      </c>
      <c r="B256" s="436">
        <f>COUNTIF(AC$4:AC256,AC256)</f>
        <v>10</v>
      </c>
      <c r="C256" s="436" t="str">
        <f t="shared" si="41"/>
        <v>CC2CT16-CC</v>
      </c>
      <c r="D256" s="436">
        <f>VLOOKUP(C256,'LICH THI'!C:AA,12,0)</f>
        <v>16</v>
      </c>
      <c r="E256" s="436">
        <f>VLOOKUP(C256,'LICH THI'!C:AA,13,0)</f>
        <v>16</v>
      </c>
      <c r="F256" s="436">
        <f t="shared" si="51"/>
        <v>16</v>
      </c>
      <c r="G256" s="436">
        <f>VLOOKUP(C256,'LICH THI'!C:AA,14,0)</f>
        <v>1</v>
      </c>
      <c r="H256" s="436">
        <f t="shared" si="42"/>
        <v>1</v>
      </c>
      <c r="I256" s="436" t="str">
        <f t="shared" si="43"/>
        <v>Nguyễn Trọng Nam</v>
      </c>
      <c r="J256" s="436"/>
      <c r="K256" s="436">
        <f t="shared" si="44"/>
        <v>1</v>
      </c>
      <c r="L256" s="436" t="str">
        <f t="shared" si="45"/>
        <v>CC2CT16-CC-1</v>
      </c>
      <c r="M256" s="436">
        <f t="shared" si="46"/>
        <v>0</v>
      </c>
      <c r="N256" s="437">
        <f t="shared" si="52"/>
        <v>11</v>
      </c>
      <c r="O256" s="437"/>
      <c r="P256" s="430" t="str">
        <f t="shared" si="47"/>
        <v/>
      </c>
      <c r="U256" s="177">
        <v>6</v>
      </c>
      <c r="V256" s="177" t="s">
        <v>4587</v>
      </c>
      <c r="W256" s="177" t="s">
        <v>3353</v>
      </c>
      <c r="X256" s="177" t="s">
        <v>2773</v>
      </c>
      <c r="Y256" s="177" t="s">
        <v>4641</v>
      </c>
      <c r="Z256" s="177" t="s">
        <v>4635</v>
      </c>
      <c r="AA256" s="525" t="s">
        <v>4642</v>
      </c>
      <c r="AB256" s="399" t="str">
        <f t="shared" si="48"/>
        <v>CC2CT16</v>
      </c>
      <c r="AC256" s="399" t="str">
        <f t="shared" si="49"/>
        <v>CC2CT16-CC</v>
      </c>
      <c r="AD256" t="str">
        <f>Y256&amp;"-"&amp;VLOOKUP(AC256,'LICH THI'!C:AA,9,0)</f>
        <v>64CCCD3142-42480</v>
      </c>
      <c r="AE256">
        <f t="shared" si="50"/>
        <v>1</v>
      </c>
    </row>
    <row r="257" spans="1:31" x14ac:dyDescent="0.25">
      <c r="A257" s="436" t="str">
        <f t="shared" si="40"/>
        <v>CC2CT16-CC-11</v>
      </c>
      <c r="B257" s="436">
        <f>COUNTIF(AC$4:AC257,AC257)</f>
        <v>11</v>
      </c>
      <c r="C257" s="436" t="str">
        <f t="shared" si="41"/>
        <v>CC2CT16-CC</v>
      </c>
      <c r="D257" s="436">
        <f>VLOOKUP(C257,'LICH THI'!C:AA,12,0)</f>
        <v>16</v>
      </c>
      <c r="E257" s="436">
        <f>VLOOKUP(C257,'LICH THI'!C:AA,13,0)</f>
        <v>16</v>
      </c>
      <c r="F257" s="436">
        <f t="shared" si="51"/>
        <v>16</v>
      </c>
      <c r="G257" s="436">
        <f>VLOOKUP(C257,'LICH THI'!C:AA,14,0)</f>
        <v>1</v>
      </c>
      <c r="H257" s="436">
        <f t="shared" si="42"/>
        <v>1</v>
      </c>
      <c r="I257" s="436" t="str">
        <f t="shared" si="43"/>
        <v>Nguyễn Viết Quang</v>
      </c>
      <c r="J257" s="436"/>
      <c r="K257" s="436">
        <f t="shared" si="44"/>
        <v>1</v>
      </c>
      <c r="L257" s="436" t="str">
        <f t="shared" si="45"/>
        <v>CC2CT16-CC-1</v>
      </c>
      <c r="M257" s="436">
        <f t="shared" si="46"/>
        <v>0</v>
      </c>
      <c r="N257" s="437">
        <f t="shared" si="52"/>
        <v>12</v>
      </c>
      <c r="O257" s="437"/>
      <c r="P257" s="430" t="str">
        <f t="shared" si="47"/>
        <v/>
      </c>
      <c r="U257" s="177">
        <v>15</v>
      </c>
      <c r="V257" s="177" t="s">
        <v>4657</v>
      </c>
      <c r="W257" s="177" t="s">
        <v>3934</v>
      </c>
      <c r="X257" s="177" t="s">
        <v>3147</v>
      </c>
      <c r="Y257" s="177" t="s">
        <v>4663</v>
      </c>
      <c r="Z257" s="177" t="s">
        <v>4635</v>
      </c>
      <c r="AA257" s="525" t="s">
        <v>4664</v>
      </c>
      <c r="AB257" s="399" t="str">
        <f t="shared" si="48"/>
        <v>CC2CT16</v>
      </c>
      <c r="AC257" s="399" t="str">
        <f t="shared" si="49"/>
        <v>CC2CT16-CC</v>
      </c>
      <c r="AD257" t="str">
        <f>Y257&amp;"-"&amp;VLOOKUP(AC257,'LICH THI'!C:AA,9,0)</f>
        <v>65CCCD20633-42480</v>
      </c>
      <c r="AE257">
        <f t="shared" si="50"/>
        <v>1</v>
      </c>
    </row>
    <row r="258" spans="1:31" x14ac:dyDescent="0.25">
      <c r="A258" s="436" t="str">
        <f t="shared" si="40"/>
        <v>CC2CT16-CC-12</v>
      </c>
      <c r="B258" s="436">
        <f>COUNTIF(AC$4:AC258,AC258)</f>
        <v>12</v>
      </c>
      <c r="C258" s="436" t="str">
        <f t="shared" si="41"/>
        <v>CC2CT16-CC</v>
      </c>
      <c r="D258" s="436">
        <f>VLOOKUP(C258,'LICH THI'!C:AA,12,0)</f>
        <v>16</v>
      </c>
      <c r="E258" s="436">
        <f>VLOOKUP(C258,'LICH THI'!C:AA,13,0)</f>
        <v>16</v>
      </c>
      <c r="F258" s="436">
        <f t="shared" si="51"/>
        <v>16</v>
      </c>
      <c r="G258" s="436">
        <f>VLOOKUP(C258,'LICH THI'!C:AA,14,0)</f>
        <v>1</v>
      </c>
      <c r="H258" s="436">
        <f t="shared" si="42"/>
        <v>1</v>
      </c>
      <c r="I258" s="436" t="str">
        <f t="shared" si="43"/>
        <v>Trần Văn Quyết</v>
      </c>
      <c r="J258" s="436"/>
      <c r="K258" s="436">
        <f t="shared" si="44"/>
        <v>1</v>
      </c>
      <c r="L258" s="436" t="str">
        <f t="shared" si="45"/>
        <v>CC2CT16-CC-1</v>
      </c>
      <c r="M258" s="436">
        <f t="shared" si="46"/>
        <v>0</v>
      </c>
      <c r="N258" s="437">
        <f t="shared" si="52"/>
        <v>13</v>
      </c>
      <c r="O258" s="437"/>
      <c r="P258" s="430" t="str">
        <f t="shared" si="47"/>
        <v/>
      </c>
      <c r="U258" s="177">
        <v>7</v>
      </c>
      <c r="V258" s="177" t="s">
        <v>4587</v>
      </c>
      <c r="W258" s="177" t="s">
        <v>2757</v>
      </c>
      <c r="X258" s="177" t="s">
        <v>3646</v>
      </c>
      <c r="Y258" s="177" t="s">
        <v>4594</v>
      </c>
      <c r="Z258" s="177" t="s">
        <v>4635</v>
      </c>
      <c r="AA258" s="525" t="s">
        <v>4595</v>
      </c>
      <c r="AB258" s="399" t="str">
        <f t="shared" si="48"/>
        <v>CC2CT16</v>
      </c>
      <c r="AC258" s="399" t="str">
        <f t="shared" si="49"/>
        <v>CC2CT16-CC</v>
      </c>
      <c r="AD258" t="str">
        <f>Y258&amp;"-"&amp;VLOOKUP(AC258,'LICH THI'!C:AA,9,0)</f>
        <v>64CCCD3113-42480</v>
      </c>
      <c r="AE258">
        <f t="shared" si="50"/>
        <v>1</v>
      </c>
    </row>
    <row r="259" spans="1:31" x14ac:dyDescent="0.25">
      <c r="A259" s="436" t="str">
        <f t="shared" si="40"/>
        <v>CC2CT16-CC-13</v>
      </c>
      <c r="B259" s="436">
        <f>COUNTIF(AC$4:AC259,AC259)</f>
        <v>13</v>
      </c>
      <c r="C259" s="436" t="str">
        <f t="shared" si="41"/>
        <v>CC2CT16-CC</v>
      </c>
      <c r="D259" s="436">
        <f>VLOOKUP(C259,'LICH THI'!C:AA,12,0)</f>
        <v>16</v>
      </c>
      <c r="E259" s="436">
        <f>VLOOKUP(C259,'LICH THI'!C:AA,13,0)</f>
        <v>16</v>
      </c>
      <c r="F259" s="436">
        <f t="shared" si="51"/>
        <v>16</v>
      </c>
      <c r="G259" s="436">
        <f>VLOOKUP(C259,'LICH THI'!C:AA,14,0)</f>
        <v>1</v>
      </c>
      <c r="H259" s="436">
        <f t="shared" si="42"/>
        <v>1</v>
      </c>
      <c r="I259" s="436" t="str">
        <f t="shared" si="43"/>
        <v>Hoàng Đình Sót</v>
      </c>
      <c r="J259" s="436"/>
      <c r="K259" s="436">
        <f t="shared" si="44"/>
        <v>1</v>
      </c>
      <c r="L259" s="436" t="str">
        <f t="shared" si="45"/>
        <v>CC2CT16-CC-1</v>
      </c>
      <c r="M259" s="436">
        <f t="shared" si="46"/>
        <v>0</v>
      </c>
      <c r="N259" s="437">
        <f t="shared" si="52"/>
        <v>14</v>
      </c>
      <c r="O259" s="437"/>
      <c r="P259" s="430" t="str">
        <f t="shared" si="47"/>
        <v/>
      </c>
      <c r="U259" s="177">
        <v>8</v>
      </c>
      <c r="V259" s="177" t="s">
        <v>4587</v>
      </c>
      <c r="W259" s="177" t="s">
        <v>4643</v>
      </c>
      <c r="X259" s="177" t="s">
        <v>4644</v>
      </c>
      <c r="Y259" s="177" t="s">
        <v>4645</v>
      </c>
      <c r="Z259" s="177" t="s">
        <v>4635</v>
      </c>
      <c r="AA259" s="525" t="s">
        <v>4646</v>
      </c>
      <c r="AB259" s="399" t="str">
        <f t="shared" si="48"/>
        <v>CC2CT16</v>
      </c>
      <c r="AC259" s="399" t="str">
        <f t="shared" si="49"/>
        <v>CC2CT16-CC</v>
      </c>
      <c r="AD259" t="str">
        <f>Y259&amp;"-"&amp;VLOOKUP(AC259,'LICH THI'!C:AA,9,0)</f>
        <v>64CCCD3056-42480</v>
      </c>
      <c r="AE259">
        <f t="shared" si="50"/>
        <v>1</v>
      </c>
    </row>
    <row r="260" spans="1:31" x14ac:dyDescent="0.25">
      <c r="A260" s="436" t="str">
        <f t="shared" si="40"/>
        <v>CC2CT16-CC-14</v>
      </c>
      <c r="B260" s="436">
        <f>COUNTIF(AC$4:AC260,AC260)</f>
        <v>14</v>
      </c>
      <c r="C260" s="436" t="str">
        <f t="shared" si="41"/>
        <v>CC2CT16-CC</v>
      </c>
      <c r="D260" s="436">
        <f>VLOOKUP(C260,'LICH THI'!C:AA,12,0)</f>
        <v>16</v>
      </c>
      <c r="E260" s="436">
        <f>VLOOKUP(C260,'LICH THI'!C:AA,13,0)</f>
        <v>16</v>
      </c>
      <c r="F260" s="436">
        <f t="shared" si="51"/>
        <v>16</v>
      </c>
      <c r="G260" s="436">
        <f>VLOOKUP(C260,'LICH THI'!C:AA,14,0)</f>
        <v>1</v>
      </c>
      <c r="H260" s="436">
        <f t="shared" si="42"/>
        <v>1</v>
      </c>
      <c r="I260" s="436" t="str">
        <f t="shared" si="43"/>
        <v>Trịnh Đình Tuấn</v>
      </c>
      <c r="J260" s="436"/>
      <c r="K260" s="436">
        <f t="shared" si="44"/>
        <v>1</v>
      </c>
      <c r="L260" s="436" t="str">
        <f t="shared" si="45"/>
        <v>CC2CT16-CC-1</v>
      </c>
      <c r="M260" s="436">
        <f t="shared" si="46"/>
        <v>0</v>
      </c>
      <c r="N260" s="437">
        <f t="shared" si="52"/>
        <v>15</v>
      </c>
      <c r="O260" s="437"/>
      <c r="P260" s="430" t="str">
        <f t="shared" si="47"/>
        <v/>
      </c>
      <c r="U260" s="177">
        <v>16</v>
      </c>
      <c r="V260" s="177" t="s">
        <v>4657</v>
      </c>
      <c r="W260" s="177" t="s">
        <v>3780</v>
      </c>
      <c r="X260" s="177" t="s">
        <v>2721</v>
      </c>
      <c r="Y260" s="177" t="s">
        <v>4665</v>
      </c>
      <c r="Z260" s="177" t="s">
        <v>4635</v>
      </c>
      <c r="AA260" s="525" t="s">
        <v>4666</v>
      </c>
      <c r="AB260" s="399" t="str">
        <f t="shared" si="48"/>
        <v>CC2CT16</v>
      </c>
      <c r="AC260" s="399" t="str">
        <f t="shared" si="49"/>
        <v>CC2CT16-CC</v>
      </c>
      <c r="AD260" t="str">
        <f>Y260&amp;"-"&amp;VLOOKUP(AC260,'LICH THI'!C:AA,9,0)</f>
        <v>65CCCD20494-42480</v>
      </c>
      <c r="AE260">
        <f t="shared" si="50"/>
        <v>1</v>
      </c>
    </row>
    <row r="261" spans="1:31" x14ac:dyDescent="0.25">
      <c r="A261" s="436" t="str">
        <f t="shared" ref="A261:A324" si="53">C261&amp;"-"&amp;B261</f>
        <v>CC2CT16-CC-15</v>
      </c>
      <c r="B261" s="436">
        <f>COUNTIF(AC$4:AC261,AC261)</f>
        <v>15</v>
      </c>
      <c r="C261" s="436" t="str">
        <f t="shared" ref="C261:C324" si="54">_CT_MaHP1</f>
        <v>CC2CT16-CC</v>
      </c>
      <c r="D261" s="436">
        <f>VLOOKUP(C261,'LICH THI'!C:AA,12,0)</f>
        <v>16</v>
      </c>
      <c r="E261" s="436">
        <f>VLOOKUP(C261,'LICH THI'!C:AA,13,0)</f>
        <v>16</v>
      </c>
      <c r="F261" s="436">
        <f t="shared" si="51"/>
        <v>16</v>
      </c>
      <c r="G261" s="436">
        <f>VLOOKUP(C261,'LICH THI'!C:AA,14,0)</f>
        <v>1</v>
      </c>
      <c r="H261" s="436">
        <f t="shared" ref="H261:H324" si="55">IF(E261=0,"",TRUNC((B261+E261-1)/E261))</f>
        <v>1</v>
      </c>
      <c r="I261" s="436" t="str">
        <f t="shared" ref="I261:I324" si="56">W261&amp;" "&amp;X261</f>
        <v>Hoàng Lê Thành</v>
      </c>
      <c r="J261" s="436"/>
      <c r="K261" s="436">
        <f t="shared" ref="K261:K324" si="57">IF(G261=1,1,IF(H261&lt;G261,H261+1,1))</f>
        <v>1</v>
      </c>
      <c r="L261" s="436" t="str">
        <f t="shared" ref="L261:L324" si="58">C261&amp;"-"&amp;K261</f>
        <v>CC2CT16-CC-1</v>
      </c>
      <c r="M261" s="436">
        <f t="shared" ref="M261:M324" si="59">IF(E261=0,"",MOD(MID(C261,6,2),E261))</f>
        <v>0</v>
      </c>
      <c r="N261" s="437">
        <f t="shared" si="52"/>
        <v>16</v>
      </c>
      <c r="O261" s="437"/>
      <c r="P261" s="430" t="str">
        <f t="shared" ref="P261:P324" si="60">IF(MOD(20*O261,10)&lt;&gt;0,"SAI","")</f>
        <v/>
      </c>
      <c r="U261" s="177">
        <v>9</v>
      </c>
      <c r="V261" s="177" t="s">
        <v>4587</v>
      </c>
      <c r="W261" s="177" t="s">
        <v>4647</v>
      </c>
      <c r="X261" s="177" t="s">
        <v>2894</v>
      </c>
      <c r="Y261" s="177" t="s">
        <v>4648</v>
      </c>
      <c r="Z261" s="177" t="s">
        <v>4635</v>
      </c>
      <c r="AA261" s="525" t="s">
        <v>4649</v>
      </c>
      <c r="AB261" s="399" t="str">
        <f t="shared" ref="AB261:AB324" si="61">_CT_MaHP</f>
        <v>CC2CT16</v>
      </c>
      <c r="AC261" s="399" t="str">
        <f t="shared" ref="AC261:AC324" si="62">_CT_MaHe</f>
        <v>CC2CT16-CC</v>
      </c>
      <c r="AD261" t="str">
        <f>Y261&amp;"-"&amp;VLOOKUP(AC261,'LICH THI'!C:AA,9,0)</f>
        <v>64CCCD3066-42480</v>
      </c>
      <c r="AE261">
        <f t="shared" ref="AE261:AE324" si="63">COUNTIF(AD261,AD:AD)</f>
        <v>1</v>
      </c>
    </row>
    <row r="262" spans="1:31" x14ac:dyDescent="0.25">
      <c r="A262" s="436" t="str">
        <f t="shared" si="53"/>
        <v>CC2CT16-CC-16</v>
      </c>
      <c r="B262" s="436">
        <f>COUNTIF(AC$4:AC262,AC262)</f>
        <v>16</v>
      </c>
      <c r="C262" s="436" t="str">
        <f t="shared" si="54"/>
        <v>CC2CT16-CC</v>
      </c>
      <c r="D262" s="436">
        <f>VLOOKUP(C262,'LICH THI'!C:AA,12,0)</f>
        <v>16</v>
      </c>
      <c r="E262" s="436">
        <f>VLOOKUP(C262,'LICH THI'!C:AA,13,0)</f>
        <v>16</v>
      </c>
      <c r="F262" s="436">
        <f t="shared" ref="F262:F325" si="64">IF(G262="","",IF(G262=H262,D262-(H262-1)*E262,E262))</f>
        <v>16</v>
      </c>
      <c r="G262" s="436">
        <f>VLOOKUP(C262,'LICH THI'!C:AA,14,0)</f>
        <v>1</v>
      </c>
      <c r="H262" s="436">
        <f t="shared" si="55"/>
        <v>1</v>
      </c>
      <c r="I262" s="436" t="str">
        <f t="shared" si="56"/>
        <v>Nguyễn Hữu Trí</v>
      </c>
      <c r="J262" s="436"/>
      <c r="K262" s="436">
        <f t="shared" si="57"/>
        <v>1</v>
      </c>
      <c r="L262" s="436" t="str">
        <f t="shared" si="58"/>
        <v>CC2CT16-CC-1</v>
      </c>
      <c r="M262" s="436">
        <f t="shared" si="59"/>
        <v>0</v>
      </c>
      <c r="N262" s="437">
        <f t="shared" ref="N262:N325" si="65">IF(F262=0,"",(K262-1)*$N$2+1+MOD(B262-M262,F262))</f>
        <v>1</v>
      </c>
      <c r="O262" s="437"/>
      <c r="P262" s="430" t="str">
        <f t="shared" si="60"/>
        <v/>
      </c>
      <c r="U262" s="177">
        <v>10</v>
      </c>
      <c r="V262" s="177" t="s">
        <v>4587</v>
      </c>
      <c r="W262" s="177" t="s">
        <v>3326</v>
      </c>
      <c r="X262" s="177" t="s">
        <v>3074</v>
      </c>
      <c r="Y262" s="177" t="s">
        <v>4650</v>
      </c>
      <c r="Z262" s="177" t="s">
        <v>4635</v>
      </c>
      <c r="AA262" s="525" t="s">
        <v>4651</v>
      </c>
      <c r="AB262" s="399" t="str">
        <f t="shared" si="61"/>
        <v>CC2CT16</v>
      </c>
      <c r="AC262" s="399" t="str">
        <f t="shared" si="62"/>
        <v>CC2CT16-CC</v>
      </c>
      <c r="AD262" t="str">
        <f>Y262&amp;"-"&amp;VLOOKUP(AC262,'LICH THI'!C:AA,9,0)</f>
        <v>64CCCD3134-42480</v>
      </c>
      <c r="AE262">
        <f t="shared" si="63"/>
        <v>1</v>
      </c>
    </row>
    <row r="263" spans="1:31" x14ac:dyDescent="0.25">
      <c r="A263" s="436" t="str">
        <f t="shared" si="53"/>
        <v>CC2CT27-CC-1</v>
      </c>
      <c r="B263" s="436">
        <f>COUNTIF(AC$4:AC263,AC263)</f>
        <v>1</v>
      </c>
      <c r="C263" s="436" t="str">
        <f t="shared" si="54"/>
        <v>CC2CT27-CC</v>
      </c>
      <c r="D263" s="436">
        <f>VLOOKUP(C263,'LICH THI'!C:AA,12,0)</f>
        <v>19</v>
      </c>
      <c r="E263" s="436">
        <f>VLOOKUP(C263,'LICH THI'!C:AA,13,0)</f>
        <v>0</v>
      </c>
      <c r="F263" s="436" t="str">
        <f t="shared" si="64"/>
        <v/>
      </c>
      <c r="G263" s="436" t="str">
        <f>VLOOKUP(C263,'LICH THI'!C:AA,14,0)</f>
        <v/>
      </c>
      <c r="H263" s="436" t="str">
        <f t="shared" si="55"/>
        <v/>
      </c>
      <c r="I263" s="436" t="str">
        <f t="shared" si="56"/>
        <v>Hồ Sỹ Anh</v>
      </c>
      <c r="J263" s="436"/>
      <c r="K263" s="436">
        <f t="shared" si="57"/>
        <v>1</v>
      </c>
      <c r="L263" s="436" t="str">
        <f t="shared" si="58"/>
        <v>CC2CT27-CC-1</v>
      </c>
      <c r="M263" s="436" t="str">
        <f t="shared" si="59"/>
        <v/>
      </c>
      <c r="N263" s="437" t="e">
        <f t="shared" si="65"/>
        <v>#VALUE!</v>
      </c>
      <c r="O263" s="437"/>
      <c r="P263" s="430" t="str">
        <f t="shared" si="60"/>
        <v/>
      </c>
      <c r="U263" s="177">
        <v>1</v>
      </c>
      <c r="V263" s="177" t="s">
        <v>4574</v>
      </c>
      <c r="W263" s="177" t="s">
        <v>4633</v>
      </c>
      <c r="X263" s="177" t="s">
        <v>2611</v>
      </c>
      <c r="Y263" s="177" t="s">
        <v>4634</v>
      </c>
      <c r="Z263" s="177" t="s">
        <v>7425</v>
      </c>
      <c r="AA263" s="525" t="s">
        <v>4636</v>
      </c>
      <c r="AB263" s="399" t="str">
        <f t="shared" si="61"/>
        <v>CC2CT27</v>
      </c>
      <c r="AC263" s="399" t="str">
        <f t="shared" si="62"/>
        <v>CC2CT27-CC</v>
      </c>
      <c r="AD263" t="str">
        <f>Y263&amp;"-"&amp;VLOOKUP(AC263,'LICH THI'!C:AA,9,0)</f>
        <v>64CCCD3014-42484</v>
      </c>
      <c r="AE263">
        <f t="shared" si="63"/>
        <v>1</v>
      </c>
    </row>
    <row r="264" spans="1:31" x14ac:dyDescent="0.25">
      <c r="A264" s="436" t="str">
        <f t="shared" si="53"/>
        <v>CC2CT27-CC-2</v>
      </c>
      <c r="B264" s="436">
        <f>COUNTIF(AC$4:AC264,AC264)</f>
        <v>2</v>
      </c>
      <c r="C264" s="436" t="str">
        <f t="shared" si="54"/>
        <v>CC2CT27-CC</v>
      </c>
      <c r="D264" s="436">
        <f>VLOOKUP(C264,'LICH THI'!C:AA,12,0)</f>
        <v>19</v>
      </c>
      <c r="E264" s="436">
        <f>VLOOKUP(C264,'LICH THI'!C:AA,13,0)</f>
        <v>0</v>
      </c>
      <c r="F264" s="436" t="str">
        <f t="shared" si="64"/>
        <v/>
      </c>
      <c r="G264" s="436" t="str">
        <f>VLOOKUP(C264,'LICH THI'!C:AA,14,0)</f>
        <v/>
      </c>
      <c r="H264" s="436" t="str">
        <f t="shared" si="55"/>
        <v/>
      </c>
      <c r="I264" s="436" t="str">
        <f t="shared" si="56"/>
        <v>Khuất Đình Bách</v>
      </c>
      <c r="J264" s="436"/>
      <c r="K264" s="436">
        <f t="shared" si="57"/>
        <v>1</v>
      </c>
      <c r="L264" s="436" t="str">
        <f t="shared" si="58"/>
        <v>CC2CT27-CC-1</v>
      </c>
      <c r="M264" s="436" t="str">
        <f t="shared" si="59"/>
        <v/>
      </c>
      <c r="N264" s="437" t="e">
        <f t="shared" si="65"/>
        <v>#VALUE!</v>
      </c>
      <c r="O264" s="437"/>
      <c r="P264" s="430" t="str">
        <f t="shared" si="60"/>
        <v/>
      </c>
      <c r="U264" s="177">
        <v>17</v>
      </c>
      <c r="V264" s="177" t="s">
        <v>4604</v>
      </c>
      <c r="W264" s="177" t="s">
        <v>7230</v>
      </c>
      <c r="X264" s="177" t="s">
        <v>4069</v>
      </c>
      <c r="Y264" s="177" t="s">
        <v>7231</v>
      </c>
      <c r="Z264" s="177" t="s">
        <v>7425</v>
      </c>
      <c r="AA264" s="525" t="s">
        <v>7097</v>
      </c>
      <c r="AB264" s="399" t="str">
        <f t="shared" si="61"/>
        <v>CC2CT27</v>
      </c>
      <c r="AC264" s="399" t="str">
        <f t="shared" si="62"/>
        <v>CC2CT27-CC</v>
      </c>
      <c r="AD264" t="str">
        <f>Y264&amp;"-"&amp;VLOOKUP(AC264,'LICH THI'!C:AA,9,0)</f>
        <v>64CCDD3017-42484</v>
      </c>
      <c r="AE264">
        <f t="shared" si="63"/>
        <v>1</v>
      </c>
    </row>
    <row r="265" spans="1:31" x14ac:dyDescent="0.25">
      <c r="A265" s="436" t="str">
        <f t="shared" si="53"/>
        <v>CC2CT27-CC-3</v>
      </c>
      <c r="B265" s="436">
        <f>COUNTIF(AC$4:AC265,AC265)</f>
        <v>3</v>
      </c>
      <c r="C265" s="436" t="str">
        <f t="shared" si="54"/>
        <v>CC2CT27-CC</v>
      </c>
      <c r="D265" s="436">
        <f>VLOOKUP(C265,'LICH THI'!C:AA,12,0)</f>
        <v>19</v>
      </c>
      <c r="E265" s="436">
        <f>VLOOKUP(C265,'LICH THI'!C:AA,13,0)</f>
        <v>0</v>
      </c>
      <c r="F265" s="436" t="str">
        <f t="shared" si="64"/>
        <v/>
      </c>
      <c r="G265" s="436" t="str">
        <f>VLOOKUP(C265,'LICH THI'!C:AA,14,0)</f>
        <v/>
      </c>
      <c r="H265" s="436" t="str">
        <f t="shared" si="55"/>
        <v/>
      </c>
      <c r="I265" s="436" t="str">
        <f t="shared" si="56"/>
        <v>Nguyễn Minh Đức</v>
      </c>
      <c r="J265" s="436"/>
      <c r="K265" s="436">
        <f t="shared" si="57"/>
        <v>1</v>
      </c>
      <c r="L265" s="436" t="str">
        <f t="shared" si="58"/>
        <v>CC2CT27-CC-1</v>
      </c>
      <c r="M265" s="436" t="str">
        <f t="shared" si="59"/>
        <v/>
      </c>
      <c r="N265" s="437" t="e">
        <f t="shared" si="65"/>
        <v>#VALUE!</v>
      </c>
      <c r="O265" s="437"/>
      <c r="P265" s="430" t="str">
        <f t="shared" si="60"/>
        <v/>
      </c>
      <c r="U265" s="177">
        <v>2</v>
      </c>
      <c r="V265" s="177" t="s">
        <v>4574</v>
      </c>
      <c r="W265" s="177" t="s">
        <v>2708</v>
      </c>
      <c r="X265" s="177" t="s">
        <v>2948</v>
      </c>
      <c r="Y265" s="177" t="s">
        <v>6410</v>
      </c>
      <c r="Z265" s="177" t="s">
        <v>7425</v>
      </c>
      <c r="AA265" s="525" t="s">
        <v>3255</v>
      </c>
      <c r="AB265" s="399" t="str">
        <f t="shared" si="61"/>
        <v>CC2CT27</v>
      </c>
      <c r="AC265" s="399" t="str">
        <f t="shared" si="62"/>
        <v>CC2CT27-CC</v>
      </c>
      <c r="AD265" t="str">
        <f>Y265&amp;"-"&amp;VLOOKUP(AC265,'LICH THI'!C:AA,9,0)</f>
        <v>64CCCD3123-42484</v>
      </c>
      <c r="AE265">
        <f t="shared" si="63"/>
        <v>1</v>
      </c>
    </row>
    <row r="266" spans="1:31" x14ac:dyDescent="0.25">
      <c r="A266" s="436" t="str">
        <f t="shared" si="53"/>
        <v>CC2CT27-CC-4</v>
      </c>
      <c r="B266" s="436">
        <f>COUNTIF(AC$4:AC266,AC266)</f>
        <v>4</v>
      </c>
      <c r="C266" s="436" t="str">
        <f t="shared" si="54"/>
        <v>CC2CT27-CC</v>
      </c>
      <c r="D266" s="436">
        <f>VLOOKUP(C266,'LICH THI'!C:AA,12,0)</f>
        <v>19</v>
      </c>
      <c r="E266" s="436">
        <f>VLOOKUP(C266,'LICH THI'!C:AA,13,0)</f>
        <v>0</v>
      </c>
      <c r="F266" s="436" t="str">
        <f t="shared" si="64"/>
        <v/>
      </c>
      <c r="G266" s="436" t="str">
        <f>VLOOKUP(C266,'LICH THI'!C:AA,14,0)</f>
        <v/>
      </c>
      <c r="H266" s="436" t="str">
        <f t="shared" si="55"/>
        <v/>
      </c>
      <c r="I266" s="436" t="str">
        <f t="shared" si="56"/>
        <v>Nguyễn Văn Đức</v>
      </c>
      <c r="J266" s="436"/>
      <c r="K266" s="436">
        <f t="shared" si="57"/>
        <v>1</v>
      </c>
      <c r="L266" s="436" t="str">
        <f t="shared" si="58"/>
        <v>CC2CT27-CC-1</v>
      </c>
      <c r="M266" s="436" t="str">
        <f t="shared" si="59"/>
        <v/>
      </c>
      <c r="N266" s="437" t="e">
        <f t="shared" si="65"/>
        <v>#VALUE!</v>
      </c>
      <c r="O266" s="437"/>
      <c r="P266" s="430" t="str">
        <f t="shared" si="60"/>
        <v/>
      </c>
      <c r="U266" s="177">
        <v>3</v>
      </c>
      <c r="V266" s="177" t="s">
        <v>4574</v>
      </c>
      <c r="W266" s="177" t="s">
        <v>2741</v>
      </c>
      <c r="X266" s="177" t="s">
        <v>2948</v>
      </c>
      <c r="Y266" s="177" t="s">
        <v>6411</v>
      </c>
      <c r="Z266" s="177" t="s">
        <v>7425</v>
      </c>
      <c r="AA266" s="525" t="s">
        <v>2861</v>
      </c>
      <c r="AB266" s="399" t="str">
        <f t="shared" si="61"/>
        <v>CC2CT27</v>
      </c>
      <c r="AC266" s="399" t="str">
        <f t="shared" si="62"/>
        <v>CC2CT27-CC</v>
      </c>
      <c r="AD266" t="str">
        <f>Y266&amp;"-"&amp;VLOOKUP(AC266,'LICH THI'!C:AA,9,0)</f>
        <v>64CCCD3022-42484</v>
      </c>
      <c r="AE266">
        <f t="shared" si="63"/>
        <v>1</v>
      </c>
    </row>
    <row r="267" spans="1:31" x14ac:dyDescent="0.25">
      <c r="A267" s="436" t="str">
        <f t="shared" si="53"/>
        <v>CC2CT27-CC-5</v>
      </c>
      <c r="B267" s="436">
        <f>COUNTIF(AC$4:AC267,AC267)</f>
        <v>5</v>
      </c>
      <c r="C267" s="436" t="str">
        <f t="shared" si="54"/>
        <v>CC2CT27-CC</v>
      </c>
      <c r="D267" s="436">
        <f>VLOOKUP(C267,'LICH THI'!C:AA,12,0)</f>
        <v>19</v>
      </c>
      <c r="E267" s="436">
        <f>VLOOKUP(C267,'LICH THI'!C:AA,13,0)</f>
        <v>0</v>
      </c>
      <c r="F267" s="436" t="str">
        <f t="shared" si="64"/>
        <v/>
      </c>
      <c r="G267" s="436" t="str">
        <f>VLOOKUP(C267,'LICH THI'!C:AA,14,0)</f>
        <v/>
      </c>
      <c r="H267" s="436" t="str">
        <f t="shared" si="55"/>
        <v/>
      </c>
      <c r="I267" s="436" t="str">
        <f t="shared" si="56"/>
        <v>Trần Văn Đức</v>
      </c>
      <c r="J267" s="436"/>
      <c r="K267" s="436">
        <f t="shared" si="57"/>
        <v>1</v>
      </c>
      <c r="L267" s="436" t="str">
        <f t="shared" si="58"/>
        <v>CC2CT27-CC-1</v>
      </c>
      <c r="M267" s="436" t="str">
        <f t="shared" si="59"/>
        <v/>
      </c>
      <c r="N267" s="437" t="e">
        <f t="shared" si="65"/>
        <v>#VALUE!</v>
      </c>
      <c r="O267" s="437"/>
      <c r="P267" s="430" t="str">
        <f t="shared" si="60"/>
        <v/>
      </c>
      <c r="U267" s="177">
        <v>9</v>
      </c>
      <c r="V267" s="177" t="s">
        <v>4587</v>
      </c>
      <c r="W267" s="177" t="s">
        <v>2757</v>
      </c>
      <c r="X267" s="177" t="s">
        <v>2948</v>
      </c>
      <c r="Y267" s="177" t="s">
        <v>4639</v>
      </c>
      <c r="Z267" s="177" t="s">
        <v>7425</v>
      </c>
      <c r="AA267" s="525" t="s">
        <v>4640</v>
      </c>
      <c r="AB267" s="399" t="str">
        <f t="shared" si="61"/>
        <v>CC2CT27</v>
      </c>
      <c r="AC267" s="399" t="str">
        <f t="shared" si="62"/>
        <v>CC2CT27-CC</v>
      </c>
      <c r="AD267" t="str">
        <f>Y267&amp;"-"&amp;VLOOKUP(AC267,'LICH THI'!C:AA,9,0)</f>
        <v>64CCCD3076-42484</v>
      </c>
      <c r="AE267">
        <f t="shared" si="63"/>
        <v>1</v>
      </c>
    </row>
    <row r="268" spans="1:31" x14ac:dyDescent="0.25">
      <c r="A268" s="436" t="str">
        <f t="shared" si="53"/>
        <v>CC2CT27-CC-6</v>
      </c>
      <c r="B268" s="436">
        <f>COUNTIF(AC$4:AC268,AC268)</f>
        <v>6</v>
      </c>
      <c r="C268" s="436" t="str">
        <f t="shared" si="54"/>
        <v>CC2CT27-CC</v>
      </c>
      <c r="D268" s="436">
        <f>VLOOKUP(C268,'LICH THI'!C:AA,12,0)</f>
        <v>19</v>
      </c>
      <c r="E268" s="436">
        <f>VLOOKUP(C268,'LICH THI'!C:AA,13,0)</f>
        <v>0</v>
      </c>
      <c r="F268" s="436" t="str">
        <f t="shared" si="64"/>
        <v/>
      </c>
      <c r="G268" s="436" t="str">
        <f>VLOOKUP(C268,'LICH THI'!C:AA,14,0)</f>
        <v/>
      </c>
      <c r="H268" s="436" t="str">
        <f t="shared" si="55"/>
        <v/>
      </c>
      <c r="I268" s="436" t="str">
        <f t="shared" si="56"/>
        <v>Tô Ngọc Huân</v>
      </c>
      <c r="J268" s="436"/>
      <c r="K268" s="436">
        <f t="shared" si="57"/>
        <v>1</v>
      </c>
      <c r="L268" s="436" t="str">
        <f t="shared" si="58"/>
        <v>CC2CT27-CC-1</v>
      </c>
      <c r="M268" s="436" t="str">
        <f t="shared" si="59"/>
        <v/>
      </c>
      <c r="N268" s="437" t="e">
        <f t="shared" si="65"/>
        <v>#VALUE!</v>
      </c>
      <c r="O268" s="437"/>
      <c r="P268" s="430" t="str">
        <f t="shared" si="60"/>
        <v/>
      </c>
      <c r="U268" s="177">
        <v>10</v>
      </c>
      <c r="V268" s="177" t="s">
        <v>4587</v>
      </c>
      <c r="W268" s="177" t="s">
        <v>6620</v>
      </c>
      <c r="X268" s="177" t="s">
        <v>3968</v>
      </c>
      <c r="Y268" s="177" t="s">
        <v>7340</v>
      </c>
      <c r="Z268" s="177" t="s">
        <v>7425</v>
      </c>
      <c r="AA268" s="525" t="s">
        <v>7235</v>
      </c>
      <c r="AB268" s="399" t="str">
        <f t="shared" si="61"/>
        <v>CC2CT27</v>
      </c>
      <c r="AC268" s="399" t="str">
        <f t="shared" si="62"/>
        <v>CC2CT27-CC</v>
      </c>
      <c r="AD268" t="str">
        <f>Y268&amp;"-"&amp;VLOOKUP(AC268,'LICH THI'!C:AA,9,0)</f>
        <v>64CCCD3082-42484</v>
      </c>
      <c r="AE268">
        <f t="shared" si="63"/>
        <v>1</v>
      </c>
    </row>
    <row r="269" spans="1:31" x14ac:dyDescent="0.25">
      <c r="A269" s="436" t="str">
        <f t="shared" si="53"/>
        <v>CC2CT27-CC-7</v>
      </c>
      <c r="B269" s="436">
        <f>COUNTIF(AC$4:AC269,AC269)</f>
        <v>7</v>
      </c>
      <c r="C269" s="436" t="str">
        <f t="shared" si="54"/>
        <v>CC2CT27-CC</v>
      </c>
      <c r="D269" s="436">
        <f>VLOOKUP(C269,'LICH THI'!C:AA,12,0)</f>
        <v>19</v>
      </c>
      <c r="E269" s="436">
        <f>VLOOKUP(C269,'LICH THI'!C:AA,13,0)</f>
        <v>0</v>
      </c>
      <c r="F269" s="436" t="str">
        <f t="shared" si="64"/>
        <v/>
      </c>
      <c r="G269" s="436" t="str">
        <f>VLOOKUP(C269,'LICH THI'!C:AA,14,0)</f>
        <v/>
      </c>
      <c r="H269" s="436" t="str">
        <f t="shared" si="55"/>
        <v/>
      </c>
      <c r="I269" s="436" t="str">
        <f t="shared" si="56"/>
        <v>Quách Mạnh Linh</v>
      </c>
      <c r="J269" s="436"/>
      <c r="K269" s="436">
        <f t="shared" si="57"/>
        <v>1</v>
      </c>
      <c r="L269" s="436" t="str">
        <f t="shared" si="58"/>
        <v>CC2CT27-CC-1</v>
      </c>
      <c r="M269" s="436" t="str">
        <f t="shared" si="59"/>
        <v/>
      </c>
      <c r="N269" s="437" t="e">
        <f t="shared" si="65"/>
        <v>#VALUE!</v>
      </c>
      <c r="O269" s="437"/>
      <c r="P269" s="430" t="str">
        <f t="shared" si="60"/>
        <v/>
      </c>
      <c r="U269" s="177">
        <v>4</v>
      </c>
      <c r="V269" s="177" t="s">
        <v>4574</v>
      </c>
      <c r="W269" s="177" t="s">
        <v>6413</v>
      </c>
      <c r="X269" s="177" t="s">
        <v>2670</v>
      </c>
      <c r="Y269" s="177" t="s">
        <v>6414</v>
      </c>
      <c r="Z269" s="177" t="s">
        <v>7425</v>
      </c>
      <c r="AA269" s="525" t="s">
        <v>4718</v>
      </c>
      <c r="AB269" s="399" t="str">
        <f t="shared" si="61"/>
        <v>CC2CT27</v>
      </c>
      <c r="AC269" s="399" t="str">
        <f t="shared" si="62"/>
        <v>CC2CT27-CC</v>
      </c>
      <c r="AD269" t="str">
        <f>Y269&amp;"-"&amp;VLOOKUP(AC269,'LICH THI'!C:AA,9,0)</f>
        <v>64CCCD3030-42484</v>
      </c>
      <c r="AE269">
        <f t="shared" si="63"/>
        <v>1</v>
      </c>
    </row>
    <row r="270" spans="1:31" x14ac:dyDescent="0.25">
      <c r="A270" s="436" t="str">
        <f t="shared" si="53"/>
        <v>CC2CT27-CC-8</v>
      </c>
      <c r="B270" s="436">
        <f>COUNTIF(AC$4:AC270,AC270)</f>
        <v>8</v>
      </c>
      <c r="C270" s="436" t="str">
        <f t="shared" si="54"/>
        <v>CC2CT27-CC</v>
      </c>
      <c r="D270" s="436">
        <f>VLOOKUP(C270,'LICH THI'!C:AA,12,0)</f>
        <v>19</v>
      </c>
      <c r="E270" s="436">
        <f>VLOOKUP(C270,'LICH THI'!C:AA,13,0)</f>
        <v>0</v>
      </c>
      <c r="F270" s="436" t="str">
        <f t="shared" si="64"/>
        <v/>
      </c>
      <c r="G270" s="436" t="str">
        <f>VLOOKUP(C270,'LICH THI'!C:AA,14,0)</f>
        <v/>
      </c>
      <c r="H270" s="436" t="str">
        <f t="shared" si="55"/>
        <v/>
      </c>
      <c r="I270" s="436" t="str">
        <f t="shared" si="56"/>
        <v>Nguyễn Đức Lưu</v>
      </c>
      <c r="J270" s="436"/>
      <c r="K270" s="436">
        <f t="shared" si="57"/>
        <v>1</v>
      </c>
      <c r="L270" s="436" t="str">
        <f t="shared" si="58"/>
        <v>CC2CT27-CC-1</v>
      </c>
      <c r="M270" s="436" t="str">
        <f t="shared" si="59"/>
        <v/>
      </c>
      <c r="N270" s="437" t="e">
        <f t="shared" si="65"/>
        <v>#VALUE!</v>
      </c>
      <c r="O270" s="437"/>
      <c r="P270" s="430" t="str">
        <f t="shared" si="60"/>
        <v/>
      </c>
      <c r="U270" s="177">
        <v>11</v>
      </c>
      <c r="V270" s="177" t="s">
        <v>4587</v>
      </c>
      <c r="W270" s="177" t="s">
        <v>3103</v>
      </c>
      <c r="X270" s="177" t="s">
        <v>4591</v>
      </c>
      <c r="Y270" s="177" t="s">
        <v>4592</v>
      </c>
      <c r="Z270" s="177" t="s">
        <v>7425</v>
      </c>
      <c r="AA270" s="525" t="s">
        <v>4593</v>
      </c>
      <c r="AB270" s="399" t="str">
        <f t="shared" si="61"/>
        <v>CC2CT27</v>
      </c>
      <c r="AC270" s="399" t="str">
        <f t="shared" si="62"/>
        <v>CC2CT27-CC</v>
      </c>
      <c r="AD270" t="str">
        <f>Y270&amp;"-"&amp;VLOOKUP(AC270,'LICH THI'!C:AA,9,0)</f>
        <v>64CCDD3014-42484</v>
      </c>
      <c r="AE270">
        <f t="shared" si="63"/>
        <v>1</v>
      </c>
    </row>
    <row r="271" spans="1:31" x14ac:dyDescent="0.25">
      <c r="A271" s="436" t="str">
        <f t="shared" si="53"/>
        <v>CC2CT27-CC-9</v>
      </c>
      <c r="B271" s="436">
        <f>COUNTIF(AC$4:AC271,AC271)</f>
        <v>9</v>
      </c>
      <c r="C271" s="436" t="str">
        <f t="shared" si="54"/>
        <v>CC2CT27-CC</v>
      </c>
      <c r="D271" s="436">
        <f>VLOOKUP(C271,'LICH THI'!C:AA,12,0)</f>
        <v>19</v>
      </c>
      <c r="E271" s="436">
        <f>VLOOKUP(C271,'LICH THI'!C:AA,13,0)</f>
        <v>0</v>
      </c>
      <c r="F271" s="436" t="str">
        <f t="shared" si="64"/>
        <v/>
      </c>
      <c r="G271" s="436" t="str">
        <f>VLOOKUP(C271,'LICH THI'!C:AA,14,0)</f>
        <v/>
      </c>
      <c r="H271" s="436" t="str">
        <f t="shared" si="55"/>
        <v/>
      </c>
      <c r="I271" s="436" t="str">
        <f t="shared" si="56"/>
        <v>Thái Văn Nam</v>
      </c>
      <c r="J271" s="436"/>
      <c r="K271" s="436">
        <f t="shared" si="57"/>
        <v>1</v>
      </c>
      <c r="L271" s="436" t="str">
        <f t="shared" si="58"/>
        <v>CC2CT27-CC-1</v>
      </c>
      <c r="M271" s="436" t="str">
        <f t="shared" si="59"/>
        <v/>
      </c>
      <c r="N271" s="437" t="e">
        <f t="shared" si="65"/>
        <v>#VALUE!</v>
      </c>
      <c r="O271" s="437"/>
      <c r="P271" s="430" t="str">
        <f t="shared" si="60"/>
        <v/>
      </c>
      <c r="U271" s="177">
        <v>12</v>
      </c>
      <c r="V271" s="177" t="s">
        <v>4587</v>
      </c>
      <c r="W271" s="177" t="s">
        <v>6941</v>
      </c>
      <c r="X271" s="177" t="s">
        <v>2773</v>
      </c>
      <c r="Y271" s="177" t="s">
        <v>6942</v>
      </c>
      <c r="Z271" s="177" t="s">
        <v>7425</v>
      </c>
      <c r="AA271" s="525" t="s">
        <v>5698</v>
      </c>
      <c r="AB271" s="399" t="str">
        <f t="shared" si="61"/>
        <v>CC2CT27</v>
      </c>
      <c r="AC271" s="399" t="str">
        <f t="shared" si="62"/>
        <v>CC2CT27-CC</v>
      </c>
      <c r="AD271" t="str">
        <f>Y271&amp;"-"&amp;VLOOKUP(AC271,'LICH THI'!C:AA,9,0)</f>
        <v>64CCCD3072-42484</v>
      </c>
      <c r="AE271">
        <f t="shared" si="63"/>
        <v>1</v>
      </c>
    </row>
    <row r="272" spans="1:31" x14ac:dyDescent="0.25">
      <c r="A272" s="436" t="str">
        <f t="shared" si="53"/>
        <v>CC2CT27-CC-10</v>
      </c>
      <c r="B272" s="436">
        <f>COUNTIF(AC$4:AC272,AC272)</f>
        <v>10</v>
      </c>
      <c r="C272" s="436" t="str">
        <f t="shared" si="54"/>
        <v>CC2CT27-CC</v>
      </c>
      <c r="D272" s="436">
        <f>VLOOKUP(C272,'LICH THI'!C:AA,12,0)</f>
        <v>19</v>
      </c>
      <c r="E272" s="436">
        <f>VLOOKUP(C272,'LICH THI'!C:AA,13,0)</f>
        <v>0</v>
      </c>
      <c r="F272" s="436" t="str">
        <f t="shared" si="64"/>
        <v/>
      </c>
      <c r="G272" s="436" t="str">
        <f>VLOOKUP(C272,'LICH THI'!C:AA,14,0)</f>
        <v/>
      </c>
      <c r="H272" s="436" t="str">
        <f t="shared" si="55"/>
        <v/>
      </c>
      <c r="I272" s="436" t="str">
        <f t="shared" si="56"/>
        <v>Hà Học Quân</v>
      </c>
      <c r="J272" s="436"/>
      <c r="K272" s="436">
        <f t="shared" si="57"/>
        <v>1</v>
      </c>
      <c r="L272" s="436" t="str">
        <f t="shared" si="58"/>
        <v>CC2CT27-CC-1</v>
      </c>
      <c r="M272" s="436" t="str">
        <f t="shared" si="59"/>
        <v/>
      </c>
      <c r="N272" s="437" t="e">
        <f t="shared" si="65"/>
        <v>#VALUE!</v>
      </c>
      <c r="O272" s="437"/>
      <c r="P272" s="430" t="str">
        <f t="shared" si="60"/>
        <v/>
      </c>
      <c r="U272" s="177">
        <v>5</v>
      </c>
      <c r="V272" s="177" t="s">
        <v>4574</v>
      </c>
      <c r="W272" s="177" t="s">
        <v>7426</v>
      </c>
      <c r="X272" s="177" t="s">
        <v>2890</v>
      </c>
      <c r="Y272" s="177" t="s">
        <v>7427</v>
      </c>
      <c r="Z272" s="177" t="s">
        <v>7425</v>
      </c>
      <c r="AA272" s="525" t="s">
        <v>5767</v>
      </c>
      <c r="AB272" s="399" t="str">
        <f t="shared" si="61"/>
        <v>CC2CT27</v>
      </c>
      <c r="AC272" s="399" t="str">
        <f t="shared" si="62"/>
        <v>CC2CT27-CC</v>
      </c>
      <c r="AD272" t="str">
        <f>Y272&amp;"-"&amp;VLOOKUP(AC272,'LICH THI'!C:AA,9,0)</f>
        <v>64CCCD3039-42484</v>
      </c>
      <c r="AE272">
        <f t="shared" si="63"/>
        <v>1</v>
      </c>
    </row>
    <row r="273" spans="1:31" x14ac:dyDescent="0.25">
      <c r="A273" s="436" t="str">
        <f t="shared" si="53"/>
        <v>CC2CT27-CC-11</v>
      </c>
      <c r="B273" s="436">
        <f>COUNTIF(AC$4:AC273,AC273)</f>
        <v>11</v>
      </c>
      <c r="C273" s="436" t="str">
        <f t="shared" si="54"/>
        <v>CC2CT27-CC</v>
      </c>
      <c r="D273" s="436">
        <f>VLOOKUP(C273,'LICH THI'!C:AA,12,0)</f>
        <v>19</v>
      </c>
      <c r="E273" s="436">
        <f>VLOOKUP(C273,'LICH THI'!C:AA,13,0)</f>
        <v>0</v>
      </c>
      <c r="F273" s="436" t="str">
        <f t="shared" si="64"/>
        <v/>
      </c>
      <c r="G273" s="436" t="str">
        <f>VLOOKUP(C273,'LICH THI'!C:AA,14,0)</f>
        <v/>
      </c>
      <c r="H273" s="436" t="str">
        <f t="shared" si="55"/>
        <v/>
      </c>
      <c r="I273" s="436" t="str">
        <f t="shared" si="56"/>
        <v>Trần Văn Quý</v>
      </c>
      <c r="J273" s="436"/>
      <c r="K273" s="436">
        <f t="shared" si="57"/>
        <v>1</v>
      </c>
      <c r="L273" s="436" t="str">
        <f t="shared" si="58"/>
        <v>CC2CT27-CC-1</v>
      </c>
      <c r="M273" s="436" t="str">
        <f t="shared" si="59"/>
        <v/>
      </c>
      <c r="N273" s="437" t="e">
        <f t="shared" si="65"/>
        <v>#VALUE!</v>
      </c>
      <c r="O273" s="437"/>
      <c r="P273" s="430" t="str">
        <f t="shared" si="60"/>
        <v/>
      </c>
      <c r="U273" s="177">
        <v>13</v>
      </c>
      <c r="V273" s="177" t="s">
        <v>4587</v>
      </c>
      <c r="W273" s="177" t="s">
        <v>2757</v>
      </c>
      <c r="X273" s="177" t="s">
        <v>3004</v>
      </c>
      <c r="Y273" s="177" t="s">
        <v>6888</v>
      </c>
      <c r="Z273" s="177" t="s">
        <v>7425</v>
      </c>
      <c r="AA273" s="525" t="s">
        <v>4350</v>
      </c>
      <c r="AB273" s="399" t="str">
        <f t="shared" si="61"/>
        <v>CC2CT27</v>
      </c>
      <c r="AC273" s="399" t="str">
        <f t="shared" si="62"/>
        <v>CC2CT27-CC</v>
      </c>
      <c r="AD273" t="str">
        <f>Y273&amp;"-"&amp;VLOOKUP(AC273,'LICH THI'!C:AA,9,0)</f>
        <v>64CCCD3112-42484</v>
      </c>
      <c r="AE273">
        <f t="shared" si="63"/>
        <v>1</v>
      </c>
    </row>
    <row r="274" spans="1:31" x14ac:dyDescent="0.25">
      <c r="A274" s="436" t="str">
        <f t="shared" si="53"/>
        <v>CC2CT27-CC-12</v>
      </c>
      <c r="B274" s="436">
        <f>COUNTIF(AC$4:AC274,AC274)</f>
        <v>12</v>
      </c>
      <c r="C274" s="436" t="str">
        <f t="shared" si="54"/>
        <v>CC2CT27-CC</v>
      </c>
      <c r="D274" s="436">
        <f>VLOOKUP(C274,'LICH THI'!C:AA,12,0)</f>
        <v>19</v>
      </c>
      <c r="E274" s="436">
        <f>VLOOKUP(C274,'LICH THI'!C:AA,13,0)</f>
        <v>0</v>
      </c>
      <c r="F274" s="436" t="str">
        <f t="shared" si="64"/>
        <v/>
      </c>
      <c r="G274" s="436" t="str">
        <f>VLOOKUP(C274,'LICH THI'!C:AA,14,0)</f>
        <v/>
      </c>
      <c r="H274" s="436" t="str">
        <f t="shared" si="55"/>
        <v/>
      </c>
      <c r="I274" s="436" t="str">
        <f t="shared" si="56"/>
        <v>Nguyễn Duy Tài</v>
      </c>
      <c r="J274" s="436"/>
      <c r="K274" s="436">
        <f t="shared" si="57"/>
        <v>1</v>
      </c>
      <c r="L274" s="436" t="str">
        <f t="shared" si="58"/>
        <v>CC2CT27-CC-1</v>
      </c>
      <c r="M274" s="436" t="str">
        <f t="shared" si="59"/>
        <v/>
      </c>
      <c r="N274" s="437" t="e">
        <f t="shared" si="65"/>
        <v>#VALUE!</v>
      </c>
      <c r="O274" s="437"/>
      <c r="P274" s="430" t="str">
        <f t="shared" si="60"/>
        <v/>
      </c>
      <c r="U274" s="177">
        <v>6</v>
      </c>
      <c r="V274" s="177" t="s">
        <v>4574</v>
      </c>
      <c r="W274" s="177" t="s">
        <v>2969</v>
      </c>
      <c r="X274" s="177" t="s">
        <v>3043</v>
      </c>
      <c r="Y274" s="177" t="s">
        <v>7428</v>
      </c>
      <c r="Z274" s="177" t="s">
        <v>7425</v>
      </c>
      <c r="AA274" s="525" t="s">
        <v>4337</v>
      </c>
      <c r="AB274" s="399" t="str">
        <f t="shared" si="61"/>
        <v>CC2CT27</v>
      </c>
      <c r="AC274" s="399" t="str">
        <f t="shared" si="62"/>
        <v>CC2CT27-CC</v>
      </c>
      <c r="AD274" t="str">
        <f>Y274&amp;"-"&amp;VLOOKUP(AC274,'LICH THI'!C:AA,9,0)</f>
        <v>64CCCD3040-42484</v>
      </c>
      <c r="AE274">
        <f t="shared" si="63"/>
        <v>1</v>
      </c>
    </row>
    <row r="275" spans="1:31" x14ac:dyDescent="0.25">
      <c r="A275" s="436" t="str">
        <f t="shared" si="53"/>
        <v>CC2CT27-CC-13</v>
      </c>
      <c r="B275" s="436">
        <f>COUNTIF(AC$4:AC275,AC275)</f>
        <v>13</v>
      </c>
      <c r="C275" s="436" t="str">
        <f t="shared" si="54"/>
        <v>CC2CT27-CC</v>
      </c>
      <c r="D275" s="436">
        <f>VLOOKUP(C275,'LICH THI'!C:AA,12,0)</f>
        <v>19</v>
      </c>
      <c r="E275" s="436">
        <f>VLOOKUP(C275,'LICH THI'!C:AA,13,0)</f>
        <v>0</v>
      </c>
      <c r="F275" s="436" t="str">
        <f t="shared" si="64"/>
        <v/>
      </c>
      <c r="G275" s="436" t="str">
        <f>VLOOKUP(C275,'LICH THI'!C:AA,14,0)</f>
        <v/>
      </c>
      <c r="H275" s="436" t="str">
        <f t="shared" si="55"/>
        <v/>
      </c>
      <c r="I275" s="436" t="str">
        <f t="shared" si="56"/>
        <v>Cao Văn Tú</v>
      </c>
      <c r="J275" s="436"/>
      <c r="K275" s="436">
        <f t="shared" si="57"/>
        <v>1</v>
      </c>
      <c r="L275" s="436" t="str">
        <f t="shared" si="58"/>
        <v>CC2CT27-CC-1</v>
      </c>
      <c r="M275" s="436" t="str">
        <f t="shared" si="59"/>
        <v/>
      </c>
      <c r="N275" s="437" t="e">
        <f t="shared" si="65"/>
        <v>#VALUE!</v>
      </c>
      <c r="O275" s="437"/>
      <c r="P275" s="430" t="str">
        <f t="shared" si="60"/>
        <v/>
      </c>
      <c r="U275" s="177">
        <v>14</v>
      </c>
      <c r="V275" s="177" t="s">
        <v>4587</v>
      </c>
      <c r="W275" s="177" t="s">
        <v>3257</v>
      </c>
      <c r="X275" s="177" t="s">
        <v>2697</v>
      </c>
      <c r="Y275" s="177" t="s">
        <v>6890</v>
      </c>
      <c r="Z275" s="177" t="s">
        <v>7425</v>
      </c>
      <c r="AA275" s="525" t="s">
        <v>5485</v>
      </c>
      <c r="AB275" s="399" t="str">
        <f t="shared" si="61"/>
        <v>CC2CT27</v>
      </c>
      <c r="AC275" s="399" t="str">
        <f t="shared" si="62"/>
        <v>CC2CT27-CC</v>
      </c>
      <c r="AD275" t="str">
        <f>Y275&amp;"-"&amp;VLOOKUP(AC275,'LICH THI'!C:AA,9,0)</f>
        <v>64CCCD3063-42484</v>
      </c>
      <c r="AE275">
        <f t="shared" si="63"/>
        <v>1</v>
      </c>
    </row>
    <row r="276" spans="1:31" x14ac:dyDescent="0.25">
      <c r="A276" s="436" t="str">
        <f t="shared" si="53"/>
        <v>CC2CT27-CC-14</v>
      </c>
      <c r="B276" s="436">
        <f>COUNTIF(AC$4:AC276,AC276)</f>
        <v>14</v>
      </c>
      <c r="C276" s="436" t="str">
        <f t="shared" si="54"/>
        <v>CC2CT27-CC</v>
      </c>
      <c r="D276" s="436">
        <f>VLOOKUP(C276,'LICH THI'!C:AA,12,0)</f>
        <v>19</v>
      </c>
      <c r="E276" s="436">
        <f>VLOOKUP(C276,'LICH THI'!C:AA,13,0)</f>
        <v>0</v>
      </c>
      <c r="F276" s="436" t="str">
        <f t="shared" si="64"/>
        <v/>
      </c>
      <c r="G276" s="436" t="str">
        <f>VLOOKUP(C276,'LICH THI'!C:AA,14,0)</f>
        <v/>
      </c>
      <c r="H276" s="436" t="str">
        <f t="shared" si="55"/>
        <v/>
      </c>
      <c r="I276" s="436" t="str">
        <f t="shared" si="56"/>
        <v>Vũ Anh Tuấn</v>
      </c>
      <c r="J276" s="436"/>
      <c r="K276" s="436">
        <f t="shared" si="57"/>
        <v>1</v>
      </c>
      <c r="L276" s="436" t="str">
        <f t="shared" si="58"/>
        <v>CC2CT27-CC-1</v>
      </c>
      <c r="M276" s="436" t="str">
        <f t="shared" si="59"/>
        <v/>
      </c>
      <c r="N276" s="437" t="e">
        <f t="shared" si="65"/>
        <v>#VALUE!</v>
      </c>
      <c r="O276" s="437"/>
      <c r="P276" s="430" t="str">
        <f t="shared" si="60"/>
        <v/>
      </c>
      <c r="U276" s="177">
        <v>19</v>
      </c>
      <c r="V276" s="177" t="s">
        <v>4612</v>
      </c>
      <c r="W276" s="177" t="s">
        <v>5837</v>
      </c>
      <c r="X276" s="177" t="s">
        <v>2721</v>
      </c>
      <c r="Y276" s="177" t="s">
        <v>6465</v>
      </c>
      <c r="Z276" s="177" t="s">
        <v>7425</v>
      </c>
      <c r="AA276" s="525" t="s">
        <v>4211</v>
      </c>
      <c r="AB276" s="399" t="str">
        <f t="shared" si="61"/>
        <v>CC2CT27</v>
      </c>
      <c r="AC276" s="399" t="str">
        <f t="shared" si="62"/>
        <v>CC2CT27-CC</v>
      </c>
      <c r="AD276" t="str">
        <f>Y276&amp;"-"&amp;VLOOKUP(AC276,'LICH THI'!C:AA,9,0)</f>
        <v>64CCCS3018-42484</v>
      </c>
      <c r="AE276">
        <f t="shared" si="63"/>
        <v>1</v>
      </c>
    </row>
    <row r="277" spans="1:31" x14ac:dyDescent="0.25">
      <c r="A277" s="436" t="str">
        <f t="shared" si="53"/>
        <v>CC2CT27-CC-15</v>
      </c>
      <c r="B277" s="436">
        <f>COUNTIF(AC$4:AC277,AC277)</f>
        <v>15</v>
      </c>
      <c r="C277" s="436" t="str">
        <f t="shared" si="54"/>
        <v>CC2CT27-CC</v>
      </c>
      <c r="D277" s="436">
        <f>VLOOKUP(C277,'LICH THI'!C:AA,12,0)</f>
        <v>19</v>
      </c>
      <c r="E277" s="436">
        <f>VLOOKUP(C277,'LICH THI'!C:AA,13,0)</f>
        <v>0</v>
      </c>
      <c r="F277" s="436" t="str">
        <f t="shared" si="64"/>
        <v/>
      </c>
      <c r="G277" s="436" t="str">
        <f>VLOOKUP(C277,'LICH THI'!C:AA,14,0)</f>
        <v/>
      </c>
      <c r="H277" s="436" t="str">
        <f t="shared" si="55"/>
        <v/>
      </c>
      <c r="I277" s="436" t="str">
        <f t="shared" si="56"/>
        <v>Nguyễn Đình Tùng</v>
      </c>
      <c r="J277" s="436"/>
      <c r="K277" s="436">
        <f t="shared" si="57"/>
        <v>1</v>
      </c>
      <c r="L277" s="436" t="str">
        <f t="shared" si="58"/>
        <v>CC2CT27-CC-1</v>
      </c>
      <c r="M277" s="436" t="str">
        <f t="shared" si="59"/>
        <v/>
      </c>
      <c r="N277" s="437" t="e">
        <f t="shared" si="65"/>
        <v>#VALUE!</v>
      </c>
      <c r="O277" s="437"/>
      <c r="P277" s="430" t="str">
        <f t="shared" si="60"/>
        <v/>
      </c>
      <c r="U277" s="177">
        <v>15</v>
      </c>
      <c r="V277" s="177" t="s">
        <v>4587</v>
      </c>
      <c r="W277" s="177" t="s">
        <v>2780</v>
      </c>
      <c r="X277" s="177" t="s">
        <v>3274</v>
      </c>
      <c r="Y277" s="177" t="s">
        <v>6422</v>
      </c>
      <c r="Z277" s="177" t="s">
        <v>7425</v>
      </c>
      <c r="AA277" s="525" t="s">
        <v>3850</v>
      </c>
      <c r="AB277" s="399" t="str">
        <f t="shared" si="61"/>
        <v>CC2CT27</v>
      </c>
      <c r="AC277" s="399" t="str">
        <f t="shared" si="62"/>
        <v>CC2CT27-CC</v>
      </c>
      <c r="AD277" t="str">
        <f>Y277&amp;"-"&amp;VLOOKUP(AC277,'LICH THI'!C:AA,9,0)</f>
        <v>64CCCD3087-42484</v>
      </c>
      <c r="AE277">
        <f t="shared" si="63"/>
        <v>1</v>
      </c>
    </row>
    <row r="278" spans="1:31" x14ac:dyDescent="0.25">
      <c r="A278" s="436" t="str">
        <f t="shared" si="53"/>
        <v>CC2CT27-CC-16</v>
      </c>
      <c r="B278" s="436">
        <f>COUNTIF(AC$4:AC278,AC278)</f>
        <v>16</v>
      </c>
      <c r="C278" s="436" t="str">
        <f t="shared" si="54"/>
        <v>CC2CT27-CC</v>
      </c>
      <c r="D278" s="436">
        <f>VLOOKUP(C278,'LICH THI'!C:AA,12,0)</f>
        <v>19</v>
      </c>
      <c r="E278" s="436">
        <f>VLOOKUP(C278,'LICH THI'!C:AA,13,0)</f>
        <v>0</v>
      </c>
      <c r="F278" s="436" t="str">
        <f t="shared" si="64"/>
        <v/>
      </c>
      <c r="G278" s="436" t="str">
        <f>VLOOKUP(C278,'LICH THI'!C:AA,14,0)</f>
        <v/>
      </c>
      <c r="H278" s="436" t="str">
        <f t="shared" si="55"/>
        <v/>
      </c>
      <c r="I278" s="436" t="str">
        <f t="shared" si="56"/>
        <v>Đoàn Đức Tự</v>
      </c>
      <c r="J278" s="436"/>
      <c r="K278" s="436">
        <f t="shared" si="57"/>
        <v>1</v>
      </c>
      <c r="L278" s="436" t="str">
        <f t="shared" si="58"/>
        <v>CC2CT27-CC-1</v>
      </c>
      <c r="M278" s="436" t="str">
        <f t="shared" si="59"/>
        <v/>
      </c>
      <c r="N278" s="437" t="e">
        <f t="shared" si="65"/>
        <v>#VALUE!</v>
      </c>
      <c r="O278" s="437"/>
      <c r="P278" s="430" t="str">
        <f t="shared" si="60"/>
        <v/>
      </c>
      <c r="U278" s="177">
        <v>16</v>
      </c>
      <c r="V278" s="177" t="s">
        <v>4587</v>
      </c>
      <c r="W278" s="177" t="s">
        <v>2903</v>
      </c>
      <c r="X278" s="177" t="s">
        <v>6891</v>
      </c>
      <c r="Y278" s="177" t="s">
        <v>6892</v>
      </c>
      <c r="Z278" s="177" t="s">
        <v>7425</v>
      </c>
      <c r="AA278" s="525" t="s">
        <v>6893</v>
      </c>
      <c r="AB278" s="399" t="str">
        <f t="shared" si="61"/>
        <v>CC2CT27</v>
      </c>
      <c r="AC278" s="399" t="str">
        <f t="shared" si="62"/>
        <v>CC2CT27-CC</v>
      </c>
      <c r="AD278" t="str">
        <f>Y278&amp;"-"&amp;VLOOKUP(AC278,'LICH THI'!C:AA,9,0)</f>
        <v>64CCCS3010-42484</v>
      </c>
      <c r="AE278">
        <f t="shared" si="63"/>
        <v>1</v>
      </c>
    </row>
    <row r="279" spans="1:31" x14ac:dyDescent="0.25">
      <c r="A279" s="436" t="str">
        <f t="shared" si="53"/>
        <v>CC2CT27-CC-17</v>
      </c>
      <c r="B279" s="436">
        <f>COUNTIF(AC$4:AC279,AC279)</f>
        <v>17</v>
      </c>
      <c r="C279" s="436" t="str">
        <f t="shared" si="54"/>
        <v>CC2CT27-CC</v>
      </c>
      <c r="D279" s="436">
        <f>VLOOKUP(C279,'LICH THI'!C:AA,12,0)</f>
        <v>19</v>
      </c>
      <c r="E279" s="436">
        <f>VLOOKUP(C279,'LICH THI'!C:AA,13,0)</f>
        <v>0</v>
      </c>
      <c r="F279" s="436" t="str">
        <f t="shared" si="64"/>
        <v/>
      </c>
      <c r="G279" s="436" t="str">
        <f>VLOOKUP(C279,'LICH THI'!C:AA,14,0)</f>
        <v/>
      </c>
      <c r="H279" s="436" t="str">
        <f t="shared" si="55"/>
        <v/>
      </c>
      <c r="I279" s="436" t="str">
        <f t="shared" si="56"/>
        <v>Đào Văn Thành</v>
      </c>
      <c r="J279" s="436"/>
      <c r="K279" s="436">
        <f t="shared" si="57"/>
        <v>1</v>
      </c>
      <c r="L279" s="436" t="str">
        <f t="shared" si="58"/>
        <v>CC2CT27-CC-1</v>
      </c>
      <c r="M279" s="436" t="str">
        <f t="shared" si="59"/>
        <v/>
      </c>
      <c r="N279" s="437" t="e">
        <f t="shared" si="65"/>
        <v>#VALUE!</v>
      </c>
      <c r="O279" s="437"/>
      <c r="P279" s="430" t="str">
        <f t="shared" si="60"/>
        <v/>
      </c>
      <c r="U279" s="177">
        <v>18</v>
      </c>
      <c r="V279" s="177" t="s">
        <v>4612</v>
      </c>
      <c r="W279" s="177" t="s">
        <v>2821</v>
      </c>
      <c r="X279" s="177" t="s">
        <v>2894</v>
      </c>
      <c r="Y279" s="177" t="s">
        <v>7242</v>
      </c>
      <c r="Z279" s="177" t="s">
        <v>7425</v>
      </c>
      <c r="AA279" s="525" t="s">
        <v>6955</v>
      </c>
      <c r="AB279" s="399" t="str">
        <f t="shared" si="61"/>
        <v>CC2CT27</v>
      </c>
      <c r="AC279" s="399" t="str">
        <f t="shared" si="62"/>
        <v>CC2CT27-CC</v>
      </c>
      <c r="AD279" t="str">
        <f>Y279&amp;"-"&amp;VLOOKUP(AC279,'LICH THI'!C:AA,9,0)</f>
        <v>64CCKD3014-42484</v>
      </c>
      <c r="AE279">
        <f t="shared" si="63"/>
        <v>1</v>
      </c>
    </row>
    <row r="280" spans="1:31" x14ac:dyDescent="0.25">
      <c r="A280" s="436" t="str">
        <f t="shared" si="53"/>
        <v>CC2CT27-CC-18</v>
      </c>
      <c r="B280" s="436">
        <f>COUNTIF(AC$4:AC280,AC280)</f>
        <v>18</v>
      </c>
      <c r="C280" s="436" t="str">
        <f t="shared" si="54"/>
        <v>CC2CT27-CC</v>
      </c>
      <c r="D280" s="436">
        <f>VLOOKUP(C280,'LICH THI'!C:AA,12,0)</f>
        <v>19</v>
      </c>
      <c r="E280" s="436">
        <f>VLOOKUP(C280,'LICH THI'!C:AA,13,0)</f>
        <v>0</v>
      </c>
      <c r="F280" s="436" t="str">
        <f t="shared" si="64"/>
        <v/>
      </c>
      <c r="G280" s="436" t="str">
        <f>VLOOKUP(C280,'LICH THI'!C:AA,14,0)</f>
        <v/>
      </c>
      <c r="H280" s="436" t="str">
        <f t="shared" si="55"/>
        <v/>
      </c>
      <c r="I280" s="436" t="str">
        <f t="shared" si="56"/>
        <v>Nguyễn Thắng Thiện</v>
      </c>
      <c r="J280" s="436"/>
      <c r="K280" s="436">
        <f t="shared" si="57"/>
        <v>1</v>
      </c>
      <c r="L280" s="436" t="str">
        <f t="shared" si="58"/>
        <v>CC2CT27-CC-1</v>
      </c>
      <c r="M280" s="436" t="str">
        <f t="shared" si="59"/>
        <v/>
      </c>
      <c r="N280" s="437" t="e">
        <f t="shared" si="65"/>
        <v>#VALUE!</v>
      </c>
      <c r="O280" s="437"/>
      <c r="P280" s="430" t="str">
        <f t="shared" si="60"/>
        <v/>
      </c>
      <c r="U280" s="177">
        <v>7</v>
      </c>
      <c r="V280" s="177" t="s">
        <v>4574</v>
      </c>
      <c r="W280" s="177" t="s">
        <v>6885</v>
      </c>
      <c r="X280" s="177" t="s">
        <v>4004</v>
      </c>
      <c r="Y280" s="177" t="s">
        <v>6886</v>
      </c>
      <c r="Z280" s="177" t="s">
        <v>7425</v>
      </c>
      <c r="AA280" s="525" t="s">
        <v>6330</v>
      </c>
      <c r="AB280" s="399" t="str">
        <f t="shared" si="61"/>
        <v>CC2CT27</v>
      </c>
      <c r="AC280" s="399" t="str">
        <f t="shared" si="62"/>
        <v>CC2CT27-CC</v>
      </c>
      <c r="AD280" t="str">
        <f>Y280&amp;"-"&amp;VLOOKUP(AC280,'LICH THI'!C:AA,9,0)</f>
        <v>64CCCD3045-42484</v>
      </c>
      <c r="AE280">
        <f t="shared" si="63"/>
        <v>1</v>
      </c>
    </row>
    <row r="281" spans="1:31" x14ac:dyDescent="0.25">
      <c r="A281" s="436" t="str">
        <f t="shared" si="53"/>
        <v>CC2CT27-CC-19</v>
      </c>
      <c r="B281" s="436">
        <f>COUNTIF(AC$4:AC281,AC281)</f>
        <v>19</v>
      </c>
      <c r="C281" s="436" t="str">
        <f t="shared" si="54"/>
        <v>CC2CT27-CC</v>
      </c>
      <c r="D281" s="436">
        <f>VLOOKUP(C281,'LICH THI'!C:AA,12,0)</f>
        <v>19</v>
      </c>
      <c r="E281" s="436">
        <f>VLOOKUP(C281,'LICH THI'!C:AA,13,0)</f>
        <v>0</v>
      </c>
      <c r="F281" s="436" t="str">
        <f t="shared" si="64"/>
        <v/>
      </c>
      <c r="G281" s="436" t="str">
        <f>VLOOKUP(C281,'LICH THI'!C:AA,14,0)</f>
        <v/>
      </c>
      <c r="H281" s="436" t="str">
        <f t="shared" si="55"/>
        <v/>
      </c>
      <c r="I281" s="436" t="str">
        <f t="shared" si="56"/>
        <v>Trần Đức Thịnh</v>
      </c>
      <c r="J281" s="436"/>
      <c r="K281" s="436">
        <f t="shared" si="57"/>
        <v>1</v>
      </c>
      <c r="L281" s="436" t="str">
        <f t="shared" si="58"/>
        <v>CC2CT27-CC-1</v>
      </c>
      <c r="M281" s="436" t="str">
        <f t="shared" si="59"/>
        <v/>
      </c>
      <c r="N281" s="437" t="e">
        <f t="shared" si="65"/>
        <v>#VALUE!</v>
      </c>
      <c r="O281" s="437"/>
      <c r="P281" s="430" t="str">
        <f t="shared" si="60"/>
        <v/>
      </c>
      <c r="U281" s="177">
        <v>8</v>
      </c>
      <c r="V281" s="177" t="s">
        <v>4574</v>
      </c>
      <c r="W281" s="177" t="s">
        <v>3184</v>
      </c>
      <c r="X281" s="177" t="s">
        <v>4578</v>
      </c>
      <c r="Y281" s="177" t="s">
        <v>4579</v>
      </c>
      <c r="Z281" s="177" t="s">
        <v>7425</v>
      </c>
      <c r="AA281" s="525" t="s">
        <v>4580</v>
      </c>
      <c r="AB281" s="399" t="str">
        <f t="shared" si="61"/>
        <v>CC2CT27</v>
      </c>
      <c r="AC281" s="399" t="str">
        <f t="shared" si="62"/>
        <v>CC2CT27-CC</v>
      </c>
      <c r="AD281" t="str">
        <f>Y281&amp;"-"&amp;VLOOKUP(AC281,'LICH THI'!C:AA,9,0)</f>
        <v>64CCCD3120-42484</v>
      </c>
      <c r="AE281">
        <f t="shared" si="63"/>
        <v>1</v>
      </c>
    </row>
    <row r="282" spans="1:31" x14ac:dyDescent="0.25">
      <c r="A282" s="436" t="str">
        <f t="shared" si="53"/>
        <v>CC2CT31-CC-1</v>
      </c>
      <c r="B282" s="436">
        <f>COUNTIF(AC$4:AC282,AC282)</f>
        <v>1</v>
      </c>
      <c r="C282" s="436" t="str">
        <f t="shared" si="54"/>
        <v>CC2CT31-CC</v>
      </c>
      <c r="D282" s="436">
        <f>VLOOKUP(C282,'LICH THI'!C:AA,12,0)</f>
        <v>12</v>
      </c>
      <c r="E282" s="436">
        <f>VLOOKUP(C282,'LICH THI'!C:AA,13,0)</f>
        <v>12</v>
      </c>
      <c r="F282" s="436">
        <f t="shared" si="64"/>
        <v>12</v>
      </c>
      <c r="G282" s="436">
        <f>VLOOKUP(C282,'LICH THI'!C:AA,14,0)</f>
        <v>1</v>
      </c>
      <c r="H282" s="436">
        <f t="shared" si="55"/>
        <v>1</v>
      </c>
      <c r="I282" s="436" t="str">
        <f t="shared" si="56"/>
        <v>Nguyễn Văn Báu</v>
      </c>
      <c r="J282" s="436"/>
      <c r="K282" s="436">
        <f t="shared" si="57"/>
        <v>1</v>
      </c>
      <c r="L282" s="436" t="str">
        <f t="shared" si="58"/>
        <v>CC2CT31-CC-1</v>
      </c>
      <c r="M282" s="436">
        <f t="shared" si="59"/>
        <v>7</v>
      </c>
      <c r="N282" s="437">
        <f t="shared" si="65"/>
        <v>7</v>
      </c>
      <c r="O282" s="437"/>
      <c r="P282" s="430" t="str">
        <f t="shared" si="60"/>
        <v/>
      </c>
      <c r="U282" s="177">
        <v>1</v>
      </c>
      <c r="V282" s="177" t="s">
        <v>4574</v>
      </c>
      <c r="W282" s="177" t="s">
        <v>2741</v>
      </c>
      <c r="X282" s="177" t="s">
        <v>6408</v>
      </c>
      <c r="Y282" s="177" t="s">
        <v>6409</v>
      </c>
      <c r="Z282" s="177" t="s">
        <v>7238</v>
      </c>
      <c r="AA282" s="525" t="s">
        <v>5588</v>
      </c>
      <c r="AB282" s="399" t="str">
        <f t="shared" si="61"/>
        <v>CC2CT31</v>
      </c>
      <c r="AC282" s="399" t="str">
        <f t="shared" si="62"/>
        <v>CC2CT31-CC</v>
      </c>
      <c r="AD282" t="str">
        <f>Y282&amp;"-"&amp;VLOOKUP(AC282,'LICH THI'!C:AA,9,0)</f>
        <v>64CCCD3011-42481</v>
      </c>
      <c r="AE282">
        <f t="shared" si="63"/>
        <v>1</v>
      </c>
    </row>
    <row r="283" spans="1:31" x14ac:dyDescent="0.25">
      <c r="A283" s="436" t="str">
        <f t="shared" si="53"/>
        <v>CC2CT31-CC-2</v>
      </c>
      <c r="B283" s="436">
        <f>COUNTIF(AC$4:AC283,AC283)</f>
        <v>2</v>
      </c>
      <c r="C283" s="436" t="str">
        <f t="shared" si="54"/>
        <v>CC2CT31-CC</v>
      </c>
      <c r="D283" s="436">
        <f>VLOOKUP(C283,'LICH THI'!C:AA,12,0)</f>
        <v>12</v>
      </c>
      <c r="E283" s="436">
        <f>VLOOKUP(C283,'LICH THI'!C:AA,13,0)</f>
        <v>12</v>
      </c>
      <c r="F283" s="436">
        <f t="shared" si="64"/>
        <v>12</v>
      </c>
      <c r="G283" s="436">
        <f>VLOOKUP(C283,'LICH THI'!C:AA,14,0)</f>
        <v>1</v>
      </c>
      <c r="H283" s="436">
        <f t="shared" si="55"/>
        <v>1</v>
      </c>
      <c r="I283" s="436" t="str">
        <f t="shared" si="56"/>
        <v>Đỗ Hữu Đông</v>
      </c>
      <c r="J283" s="436"/>
      <c r="K283" s="436">
        <f t="shared" si="57"/>
        <v>1</v>
      </c>
      <c r="L283" s="436" t="str">
        <f t="shared" si="58"/>
        <v>CC2CT31-CC-1</v>
      </c>
      <c r="M283" s="436">
        <f t="shared" si="59"/>
        <v>7</v>
      </c>
      <c r="N283" s="437">
        <f t="shared" si="65"/>
        <v>8</v>
      </c>
      <c r="O283" s="437"/>
      <c r="P283" s="430" t="str">
        <f t="shared" si="60"/>
        <v/>
      </c>
      <c r="U283" s="177">
        <v>2</v>
      </c>
      <c r="V283" s="177" t="s">
        <v>4574</v>
      </c>
      <c r="W283" s="177" t="s">
        <v>3115</v>
      </c>
      <c r="X283" s="177" t="s">
        <v>2750</v>
      </c>
      <c r="Y283" s="177" t="s">
        <v>4575</v>
      </c>
      <c r="Z283" s="177" t="s">
        <v>7238</v>
      </c>
      <c r="AA283" s="525" t="s">
        <v>4577</v>
      </c>
      <c r="AB283" s="399" t="str">
        <f t="shared" si="61"/>
        <v>CC2CT31</v>
      </c>
      <c r="AC283" s="399" t="str">
        <f t="shared" si="62"/>
        <v>CC2CT31-CC</v>
      </c>
      <c r="AD283" t="str">
        <f>Y283&amp;"-"&amp;VLOOKUP(AC283,'LICH THI'!C:AA,9,0)</f>
        <v>64CCCD3020-42481</v>
      </c>
      <c r="AE283">
        <f t="shared" si="63"/>
        <v>1</v>
      </c>
    </row>
    <row r="284" spans="1:31" x14ac:dyDescent="0.25">
      <c r="A284" s="436" t="str">
        <f t="shared" si="53"/>
        <v>CC2CT31-CC-3</v>
      </c>
      <c r="B284" s="436">
        <f>COUNTIF(AC$4:AC284,AC284)</f>
        <v>3</v>
      </c>
      <c r="C284" s="436" t="str">
        <f t="shared" si="54"/>
        <v>CC2CT31-CC</v>
      </c>
      <c r="D284" s="436">
        <f>VLOOKUP(C284,'LICH THI'!C:AA,12,0)</f>
        <v>12</v>
      </c>
      <c r="E284" s="436">
        <f>VLOOKUP(C284,'LICH THI'!C:AA,13,0)</f>
        <v>12</v>
      </c>
      <c r="F284" s="436">
        <f t="shared" si="64"/>
        <v>12</v>
      </c>
      <c r="G284" s="436">
        <f>VLOOKUP(C284,'LICH THI'!C:AA,14,0)</f>
        <v>1</v>
      </c>
      <c r="H284" s="436">
        <f t="shared" si="55"/>
        <v>1</v>
      </c>
      <c r="I284" s="436" t="str">
        <f t="shared" si="56"/>
        <v>Nguyễn Văn Đức</v>
      </c>
      <c r="J284" s="436"/>
      <c r="K284" s="436">
        <f t="shared" si="57"/>
        <v>1</v>
      </c>
      <c r="L284" s="436" t="str">
        <f t="shared" si="58"/>
        <v>CC2CT31-CC-1</v>
      </c>
      <c r="M284" s="436">
        <f t="shared" si="59"/>
        <v>7</v>
      </c>
      <c r="N284" s="437">
        <f t="shared" si="65"/>
        <v>9</v>
      </c>
      <c r="O284" s="437"/>
      <c r="P284" s="430" t="str">
        <f t="shared" si="60"/>
        <v/>
      </c>
      <c r="U284" s="177">
        <v>3</v>
      </c>
      <c r="V284" s="177" t="s">
        <v>4574</v>
      </c>
      <c r="W284" s="177" t="s">
        <v>2741</v>
      </c>
      <c r="X284" s="177" t="s">
        <v>2948</v>
      </c>
      <c r="Y284" s="177" t="s">
        <v>6411</v>
      </c>
      <c r="Z284" s="177" t="s">
        <v>7238</v>
      </c>
      <c r="AA284" s="525" t="s">
        <v>2861</v>
      </c>
      <c r="AB284" s="399" t="str">
        <f t="shared" si="61"/>
        <v>CC2CT31</v>
      </c>
      <c r="AC284" s="399" t="str">
        <f t="shared" si="62"/>
        <v>CC2CT31-CC</v>
      </c>
      <c r="AD284" t="str">
        <f>Y284&amp;"-"&amp;VLOOKUP(AC284,'LICH THI'!C:AA,9,0)</f>
        <v>64CCCD3022-42481</v>
      </c>
      <c r="AE284">
        <f t="shared" si="63"/>
        <v>1</v>
      </c>
    </row>
    <row r="285" spans="1:31" x14ac:dyDescent="0.25">
      <c r="A285" s="436" t="str">
        <f t="shared" si="53"/>
        <v>CC2CT31-CC-4</v>
      </c>
      <c r="B285" s="436">
        <f>COUNTIF(AC$4:AC285,AC285)</f>
        <v>4</v>
      </c>
      <c r="C285" s="436" t="str">
        <f t="shared" si="54"/>
        <v>CC2CT31-CC</v>
      </c>
      <c r="D285" s="436">
        <f>VLOOKUP(C285,'LICH THI'!C:AA,12,0)</f>
        <v>12</v>
      </c>
      <c r="E285" s="436">
        <f>VLOOKUP(C285,'LICH THI'!C:AA,13,0)</f>
        <v>12</v>
      </c>
      <c r="F285" s="436">
        <f t="shared" si="64"/>
        <v>12</v>
      </c>
      <c r="G285" s="436">
        <f>VLOOKUP(C285,'LICH THI'!C:AA,14,0)</f>
        <v>1</v>
      </c>
      <c r="H285" s="436">
        <f t="shared" si="55"/>
        <v>1</v>
      </c>
      <c r="I285" s="436" t="str">
        <f t="shared" si="56"/>
        <v>Nguyễn Đình Hảo</v>
      </c>
      <c r="J285" s="436"/>
      <c r="K285" s="436">
        <f t="shared" si="57"/>
        <v>1</v>
      </c>
      <c r="L285" s="436" t="str">
        <f t="shared" si="58"/>
        <v>CC2CT31-CC-1</v>
      </c>
      <c r="M285" s="436">
        <f t="shared" si="59"/>
        <v>7</v>
      </c>
      <c r="N285" s="437">
        <f t="shared" si="65"/>
        <v>10</v>
      </c>
      <c r="O285" s="437"/>
      <c r="P285" s="430" t="str">
        <f t="shared" si="60"/>
        <v/>
      </c>
      <c r="U285" s="177">
        <v>11</v>
      </c>
      <c r="V285" s="177" t="s">
        <v>4657</v>
      </c>
      <c r="W285" s="177" t="s">
        <v>2780</v>
      </c>
      <c r="X285" s="177" t="s">
        <v>5742</v>
      </c>
      <c r="Y285" s="177" t="s">
        <v>5862</v>
      </c>
      <c r="Z285" s="177" t="s">
        <v>7238</v>
      </c>
      <c r="AA285" s="525" t="s">
        <v>5202</v>
      </c>
      <c r="AB285" s="399" t="str">
        <f t="shared" si="61"/>
        <v>CC2CT31</v>
      </c>
      <c r="AC285" s="399" t="str">
        <f t="shared" si="62"/>
        <v>CC2CT31-CC</v>
      </c>
      <c r="AD285" t="str">
        <f>Y285&amp;"-"&amp;VLOOKUP(AC285,'LICH THI'!C:AA,9,0)</f>
        <v>65CCCD20392-42481</v>
      </c>
      <c r="AE285">
        <f t="shared" si="63"/>
        <v>1</v>
      </c>
    </row>
    <row r="286" spans="1:31" x14ac:dyDescent="0.25">
      <c r="A286" s="436" t="str">
        <f t="shared" si="53"/>
        <v>CC2CT31-CC-5</v>
      </c>
      <c r="B286" s="436">
        <f>COUNTIF(AC$4:AC286,AC286)</f>
        <v>5</v>
      </c>
      <c r="C286" s="436" t="str">
        <f t="shared" si="54"/>
        <v>CC2CT31-CC</v>
      </c>
      <c r="D286" s="436">
        <f>VLOOKUP(C286,'LICH THI'!C:AA,12,0)</f>
        <v>12</v>
      </c>
      <c r="E286" s="436">
        <f>VLOOKUP(C286,'LICH THI'!C:AA,13,0)</f>
        <v>12</v>
      </c>
      <c r="F286" s="436">
        <f t="shared" si="64"/>
        <v>12</v>
      </c>
      <c r="G286" s="436">
        <f>VLOOKUP(C286,'LICH THI'!C:AA,14,0)</f>
        <v>1</v>
      </c>
      <c r="H286" s="436">
        <f t="shared" si="55"/>
        <v>1</v>
      </c>
      <c r="I286" s="436" t="str">
        <f t="shared" si="56"/>
        <v>Nguyễn Thế Hưng</v>
      </c>
      <c r="J286" s="436"/>
      <c r="K286" s="436">
        <f t="shared" si="57"/>
        <v>1</v>
      </c>
      <c r="L286" s="436" t="str">
        <f t="shared" si="58"/>
        <v>CC2CT31-CC-1</v>
      </c>
      <c r="M286" s="436">
        <f t="shared" si="59"/>
        <v>7</v>
      </c>
      <c r="N286" s="437">
        <f t="shared" si="65"/>
        <v>11</v>
      </c>
      <c r="O286" s="437"/>
      <c r="P286" s="430" t="str">
        <f t="shared" si="60"/>
        <v/>
      </c>
      <c r="U286" s="177">
        <v>7</v>
      </c>
      <c r="V286" s="177" t="s">
        <v>4612</v>
      </c>
      <c r="W286" s="177" t="s">
        <v>3243</v>
      </c>
      <c r="X286" s="177" t="s">
        <v>2804</v>
      </c>
      <c r="Y286" s="177" t="s">
        <v>6464</v>
      </c>
      <c r="Z286" s="177" t="s">
        <v>7238</v>
      </c>
      <c r="AA286" s="525" t="s">
        <v>2812</v>
      </c>
      <c r="AB286" s="399" t="str">
        <f t="shared" si="61"/>
        <v>CC2CT31</v>
      </c>
      <c r="AC286" s="399" t="str">
        <f t="shared" si="62"/>
        <v>CC2CT31-CC</v>
      </c>
      <c r="AD286" t="str">
        <f>Y286&amp;"-"&amp;VLOOKUP(AC286,'LICH THI'!C:AA,9,0)</f>
        <v>64CCKD3016-42481</v>
      </c>
      <c r="AE286">
        <f t="shared" si="63"/>
        <v>1</v>
      </c>
    </row>
    <row r="287" spans="1:31" x14ac:dyDescent="0.25">
      <c r="A287" s="436" t="str">
        <f t="shared" si="53"/>
        <v>CC2CT31-CC-6</v>
      </c>
      <c r="B287" s="436">
        <f>COUNTIF(AC$4:AC287,AC287)</f>
        <v>6</v>
      </c>
      <c r="C287" s="436" t="str">
        <f t="shared" si="54"/>
        <v>CC2CT31-CC</v>
      </c>
      <c r="D287" s="436">
        <f>VLOOKUP(C287,'LICH THI'!C:AA,12,0)</f>
        <v>12</v>
      </c>
      <c r="E287" s="436">
        <f>VLOOKUP(C287,'LICH THI'!C:AA,13,0)</f>
        <v>12</v>
      </c>
      <c r="F287" s="436">
        <f t="shared" si="64"/>
        <v>12</v>
      </c>
      <c r="G287" s="436">
        <f>VLOOKUP(C287,'LICH THI'!C:AA,14,0)</f>
        <v>1</v>
      </c>
      <c r="H287" s="436">
        <f t="shared" si="55"/>
        <v>1</v>
      </c>
      <c r="I287" s="436" t="str">
        <f t="shared" si="56"/>
        <v>Nguyễn Hữu Khương</v>
      </c>
      <c r="J287" s="436"/>
      <c r="K287" s="436">
        <f t="shared" si="57"/>
        <v>1</v>
      </c>
      <c r="L287" s="436" t="str">
        <f t="shared" si="58"/>
        <v>CC2CT31-CC-1</v>
      </c>
      <c r="M287" s="436">
        <f t="shared" si="59"/>
        <v>7</v>
      </c>
      <c r="N287" s="437">
        <f t="shared" si="65"/>
        <v>12</v>
      </c>
      <c r="O287" s="437"/>
      <c r="P287" s="430" t="str">
        <f t="shared" si="60"/>
        <v/>
      </c>
      <c r="U287" s="177">
        <v>4</v>
      </c>
      <c r="V287" s="177" t="s">
        <v>4574</v>
      </c>
      <c r="W287" s="177" t="s">
        <v>3326</v>
      </c>
      <c r="X287" s="177" t="s">
        <v>5053</v>
      </c>
      <c r="Y287" s="177" t="s">
        <v>7239</v>
      </c>
      <c r="Z287" s="177" t="s">
        <v>7238</v>
      </c>
      <c r="AA287" s="525" t="s">
        <v>5388</v>
      </c>
      <c r="AB287" s="399" t="str">
        <f t="shared" si="61"/>
        <v>CC2CT31</v>
      </c>
      <c r="AC287" s="399" t="str">
        <f t="shared" si="62"/>
        <v>CC2CT31-CC</v>
      </c>
      <c r="AD287" t="str">
        <f>Y287&amp;"-"&amp;VLOOKUP(AC287,'LICH THI'!C:AA,9,0)</f>
        <v>64CCCD3029-42481</v>
      </c>
      <c r="AE287">
        <f t="shared" si="63"/>
        <v>1</v>
      </c>
    </row>
    <row r="288" spans="1:31" x14ac:dyDescent="0.25">
      <c r="A288" s="436" t="str">
        <f t="shared" si="53"/>
        <v>CC2CT31-CC-7</v>
      </c>
      <c r="B288" s="436">
        <f>COUNTIF(AC$4:AC288,AC288)</f>
        <v>7</v>
      </c>
      <c r="C288" s="436" t="str">
        <f t="shared" si="54"/>
        <v>CC2CT31-CC</v>
      </c>
      <c r="D288" s="436">
        <f>VLOOKUP(C288,'LICH THI'!C:AA,12,0)</f>
        <v>12</v>
      </c>
      <c r="E288" s="436">
        <f>VLOOKUP(C288,'LICH THI'!C:AA,13,0)</f>
        <v>12</v>
      </c>
      <c r="F288" s="436">
        <f t="shared" si="64"/>
        <v>12</v>
      </c>
      <c r="G288" s="436">
        <f>VLOOKUP(C288,'LICH THI'!C:AA,14,0)</f>
        <v>1</v>
      </c>
      <c r="H288" s="436">
        <f t="shared" si="55"/>
        <v>1</v>
      </c>
      <c r="I288" s="436" t="str">
        <f t="shared" si="56"/>
        <v>Nguyễn Hoàng Nam</v>
      </c>
      <c r="J288" s="436"/>
      <c r="K288" s="436">
        <f t="shared" si="57"/>
        <v>1</v>
      </c>
      <c r="L288" s="436" t="str">
        <f t="shared" si="58"/>
        <v>CC2CT31-CC-1</v>
      </c>
      <c r="M288" s="436">
        <f t="shared" si="59"/>
        <v>7</v>
      </c>
      <c r="N288" s="437">
        <f t="shared" si="65"/>
        <v>1</v>
      </c>
      <c r="O288" s="437"/>
      <c r="P288" s="430" t="str">
        <f t="shared" si="60"/>
        <v/>
      </c>
      <c r="U288" s="177">
        <v>5</v>
      </c>
      <c r="V288" s="177" t="s">
        <v>4574</v>
      </c>
      <c r="W288" s="177" t="s">
        <v>3785</v>
      </c>
      <c r="X288" s="177" t="s">
        <v>2773</v>
      </c>
      <c r="Y288" s="177" t="s">
        <v>6460</v>
      </c>
      <c r="Z288" s="177" t="s">
        <v>7238</v>
      </c>
      <c r="AA288" s="525" t="s">
        <v>4763</v>
      </c>
      <c r="AB288" s="399" t="str">
        <f t="shared" si="61"/>
        <v>CC2CT31</v>
      </c>
      <c r="AC288" s="399" t="str">
        <f t="shared" si="62"/>
        <v>CC2CT31-CC</v>
      </c>
      <c r="AD288" t="str">
        <f>Y288&amp;"-"&amp;VLOOKUP(AC288,'LICH THI'!C:AA,9,0)</f>
        <v>64CCCD3103-42481</v>
      </c>
      <c r="AE288">
        <f t="shared" si="63"/>
        <v>1</v>
      </c>
    </row>
    <row r="289" spans="1:31" x14ac:dyDescent="0.25">
      <c r="A289" s="436" t="str">
        <f t="shared" si="53"/>
        <v>CC2CT31-CC-8</v>
      </c>
      <c r="B289" s="436">
        <f>COUNTIF(AC$4:AC289,AC289)</f>
        <v>8</v>
      </c>
      <c r="C289" s="436" t="str">
        <f t="shared" si="54"/>
        <v>CC2CT31-CC</v>
      </c>
      <c r="D289" s="436">
        <f>VLOOKUP(C289,'LICH THI'!C:AA,12,0)</f>
        <v>12</v>
      </c>
      <c r="E289" s="436">
        <f>VLOOKUP(C289,'LICH THI'!C:AA,13,0)</f>
        <v>12</v>
      </c>
      <c r="F289" s="436">
        <f t="shared" si="64"/>
        <v>12</v>
      </c>
      <c r="G289" s="436">
        <f>VLOOKUP(C289,'LICH THI'!C:AA,14,0)</f>
        <v>1</v>
      </c>
      <c r="H289" s="436">
        <f t="shared" si="55"/>
        <v>1</v>
      </c>
      <c r="I289" s="436" t="str">
        <f t="shared" si="56"/>
        <v>Nghiêm Văn Sự</v>
      </c>
      <c r="J289" s="436"/>
      <c r="K289" s="436">
        <f t="shared" si="57"/>
        <v>1</v>
      </c>
      <c r="L289" s="436" t="str">
        <f t="shared" si="58"/>
        <v>CC2CT31-CC-1</v>
      </c>
      <c r="M289" s="436">
        <f t="shared" si="59"/>
        <v>7</v>
      </c>
      <c r="N289" s="437">
        <f t="shared" si="65"/>
        <v>2</v>
      </c>
      <c r="O289" s="437"/>
      <c r="P289" s="430" t="str">
        <f t="shared" si="60"/>
        <v/>
      </c>
      <c r="U289" s="177">
        <v>8</v>
      </c>
      <c r="V289" s="177" t="s">
        <v>4612</v>
      </c>
      <c r="W289" s="177" t="s">
        <v>7240</v>
      </c>
      <c r="X289" s="177" t="s">
        <v>3632</v>
      </c>
      <c r="Y289" s="177" t="s">
        <v>7241</v>
      </c>
      <c r="Z289" s="177" t="s">
        <v>7238</v>
      </c>
      <c r="AA289" s="525" t="s">
        <v>3362</v>
      </c>
      <c r="AB289" s="399" t="str">
        <f t="shared" si="61"/>
        <v>CC2CT31</v>
      </c>
      <c r="AC289" s="399" t="str">
        <f t="shared" si="62"/>
        <v>CC2CT31-CC</v>
      </c>
      <c r="AD289" t="str">
        <f>Y289&amp;"-"&amp;VLOOKUP(AC289,'LICH THI'!C:AA,9,0)</f>
        <v>64CCKD3013-42481</v>
      </c>
      <c r="AE289">
        <f t="shared" si="63"/>
        <v>1</v>
      </c>
    </row>
    <row r="290" spans="1:31" x14ac:dyDescent="0.25">
      <c r="A290" s="436" t="str">
        <f t="shared" si="53"/>
        <v>CC2CT31-CC-9</v>
      </c>
      <c r="B290" s="436">
        <f>COUNTIF(AC$4:AC290,AC290)</f>
        <v>9</v>
      </c>
      <c r="C290" s="436" t="str">
        <f t="shared" si="54"/>
        <v>CC2CT31-CC</v>
      </c>
      <c r="D290" s="436">
        <f>VLOOKUP(C290,'LICH THI'!C:AA,12,0)</f>
        <v>12</v>
      </c>
      <c r="E290" s="436">
        <f>VLOOKUP(C290,'LICH THI'!C:AA,13,0)</f>
        <v>12</v>
      </c>
      <c r="F290" s="436">
        <f t="shared" si="64"/>
        <v>12</v>
      </c>
      <c r="G290" s="436">
        <f>VLOOKUP(C290,'LICH THI'!C:AA,14,0)</f>
        <v>1</v>
      </c>
      <c r="H290" s="436">
        <f t="shared" si="55"/>
        <v>1</v>
      </c>
      <c r="I290" s="436" t="str">
        <f t="shared" si="56"/>
        <v>Vũ Anh Tuấn</v>
      </c>
      <c r="J290" s="436"/>
      <c r="K290" s="436">
        <f t="shared" si="57"/>
        <v>1</v>
      </c>
      <c r="L290" s="436" t="str">
        <f t="shared" si="58"/>
        <v>CC2CT31-CC-1</v>
      </c>
      <c r="M290" s="436">
        <f t="shared" si="59"/>
        <v>7</v>
      </c>
      <c r="N290" s="437">
        <f t="shared" si="65"/>
        <v>3</v>
      </c>
      <c r="O290" s="437"/>
      <c r="P290" s="430" t="str">
        <f t="shared" si="60"/>
        <v/>
      </c>
      <c r="U290" s="177">
        <v>10</v>
      </c>
      <c r="V290" s="177" t="s">
        <v>4612</v>
      </c>
      <c r="W290" s="177" t="s">
        <v>5837</v>
      </c>
      <c r="X290" s="177" t="s">
        <v>2721</v>
      </c>
      <c r="Y290" s="177" t="s">
        <v>6465</v>
      </c>
      <c r="Z290" s="177" t="s">
        <v>7238</v>
      </c>
      <c r="AA290" s="525" t="s">
        <v>4211</v>
      </c>
      <c r="AB290" s="399" t="str">
        <f t="shared" si="61"/>
        <v>CC2CT31</v>
      </c>
      <c r="AC290" s="399" t="str">
        <f t="shared" si="62"/>
        <v>CC2CT31-CC</v>
      </c>
      <c r="AD290" t="str">
        <f>Y290&amp;"-"&amp;VLOOKUP(AC290,'LICH THI'!C:AA,9,0)</f>
        <v>64CCCS3018-42481</v>
      </c>
      <c r="AE290">
        <f t="shared" si="63"/>
        <v>1</v>
      </c>
    </row>
    <row r="291" spans="1:31" x14ac:dyDescent="0.25">
      <c r="A291" s="436" t="str">
        <f t="shared" si="53"/>
        <v>CC2CT31-CC-10</v>
      </c>
      <c r="B291" s="436">
        <f>COUNTIF(AC$4:AC291,AC291)</f>
        <v>10</v>
      </c>
      <c r="C291" s="436" t="str">
        <f t="shared" si="54"/>
        <v>CC2CT31-CC</v>
      </c>
      <c r="D291" s="436">
        <f>VLOOKUP(C291,'LICH THI'!C:AA,12,0)</f>
        <v>12</v>
      </c>
      <c r="E291" s="436">
        <f>VLOOKUP(C291,'LICH THI'!C:AA,13,0)</f>
        <v>12</v>
      </c>
      <c r="F291" s="436">
        <f t="shared" si="64"/>
        <v>12</v>
      </c>
      <c r="G291" s="436">
        <f>VLOOKUP(C291,'LICH THI'!C:AA,14,0)</f>
        <v>1</v>
      </c>
      <c r="H291" s="436">
        <f t="shared" si="55"/>
        <v>1</v>
      </c>
      <c r="I291" s="436" t="str">
        <f t="shared" si="56"/>
        <v>Đào Văn Thành</v>
      </c>
      <c r="J291" s="436"/>
      <c r="K291" s="436">
        <f t="shared" si="57"/>
        <v>1</v>
      </c>
      <c r="L291" s="436" t="str">
        <f t="shared" si="58"/>
        <v>CC2CT31-CC-1</v>
      </c>
      <c r="M291" s="436">
        <f t="shared" si="59"/>
        <v>7</v>
      </c>
      <c r="N291" s="437">
        <f t="shared" si="65"/>
        <v>4</v>
      </c>
      <c r="O291" s="437"/>
      <c r="P291" s="430" t="str">
        <f t="shared" si="60"/>
        <v/>
      </c>
      <c r="U291" s="177">
        <v>9</v>
      </c>
      <c r="V291" s="177" t="s">
        <v>4612</v>
      </c>
      <c r="W291" s="177" t="s">
        <v>2821</v>
      </c>
      <c r="X291" s="177" t="s">
        <v>2894</v>
      </c>
      <c r="Y291" s="177" t="s">
        <v>7242</v>
      </c>
      <c r="Z291" s="177" t="s">
        <v>7238</v>
      </c>
      <c r="AA291" s="525" t="s">
        <v>6955</v>
      </c>
      <c r="AB291" s="399" t="str">
        <f t="shared" si="61"/>
        <v>CC2CT31</v>
      </c>
      <c r="AC291" s="399" t="str">
        <f t="shared" si="62"/>
        <v>CC2CT31-CC</v>
      </c>
      <c r="AD291" t="str">
        <f>Y291&amp;"-"&amp;VLOOKUP(AC291,'LICH THI'!C:AA,9,0)</f>
        <v>64CCKD3014-42481</v>
      </c>
      <c r="AE291">
        <f t="shared" si="63"/>
        <v>1</v>
      </c>
    </row>
    <row r="292" spans="1:31" x14ac:dyDescent="0.25">
      <c r="A292" s="436" t="str">
        <f t="shared" si="53"/>
        <v>CC2CT31-CC-11</v>
      </c>
      <c r="B292" s="436">
        <f>COUNTIF(AC$4:AC292,AC292)</f>
        <v>11</v>
      </c>
      <c r="C292" s="436" t="str">
        <f t="shared" si="54"/>
        <v>CC2CT31-CC</v>
      </c>
      <c r="D292" s="436">
        <f>VLOOKUP(C292,'LICH THI'!C:AA,12,0)</f>
        <v>12</v>
      </c>
      <c r="E292" s="436">
        <f>VLOOKUP(C292,'LICH THI'!C:AA,13,0)</f>
        <v>12</v>
      </c>
      <c r="F292" s="436">
        <f t="shared" si="64"/>
        <v>12</v>
      </c>
      <c r="G292" s="436">
        <f>VLOOKUP(C292,'LICH THI'!C:AA,14,0)</f>
        <v>1</v>
      </c>
      <c r="H292" s="436">
        <f t="shared" si="55"/>
        <v>1</v>
      </c>
      <c r="I292" s="436" t="str">
        <f t="shared" si="56"/>
        <v>Nguyễn Mạnh Thắng</v>
      </c>
      <c r="J292" s="436"/>
      <c r="K292" s="436">
        <f t="shared" si="57"/>
        <v>1</v>
      </c>
      <c r="L292" s="436" t="str">
        <f t="shared" si="58"/>
        <v>CC2CT31-CC-1</v>
      </c>
      <c r="M292" s="436">
        <f t="shared" si="59"/>
        <v>7</v>
      </c>
      <c r="N292" s="437">
        <f t="shared" si="65"/>
        <v>5</v>
      </c>
      <c r="O292" s="437"/>
      <c r="P292" s="430" t="str">
        <f t="shared" si="60"/>
        <v/>
      </c>
      <c r="U292" s="177">
        <v>12</v>
      </c>
      <c r="V292" s="177" t="s">
        <v>4657</v>
      </c>
      <c r="W292" s="177" t="s">
        <v>2734</v>
      </c>
      <c r="X292" s="177" t="s">
        <v>3464</v>
      </c>
      <c r="Y292" s="177" t="s">
        <v>7107</v>
      </c>
      <c r="Z292" s="177" t="s">
        <v>7238</v>
      </c>
      <c r="AA292" s="525" t="s">
        <v>7108</v>
      </c>
      <c r="AB292" s="399" t="str">
        <f t="shared" si="61"/>
        <v>CC2CT31</v>
      </c>
      <c r="AC292" s="399" t="str">
        <f t="shared" si="62"/>
        <v>CC2CT31-CC</v>
      </c>
      <c r="AD292" t="str">
        <f>Y292&amp;"-"&amp;VLOOKUP(AC292,'LICH THI'!C:AA,9,0)</f>
        <v>65CCCD20472-42481</v>
      </c>
      <c r="AE292">
        <f t="shared" si="63"/>
        <v>1</v>
      </c>
    </row>
    <row r="293" spans="1:31" x14ac:dyDescent="0.25">
      <c r="A293" s="436" t="str">
        <f t="shared" si="53"/>
        <v>CC2CT31-CC-12</v>
      </c>
      <c r="B293" s="436">
        <f>COUNTIF(AC$4:AC293,AC293)</f>
        <v>12</v>
      </c>
      <c r="C293" s="436" t="str">
        <f t="shared" si="54"/>
        <v>CC2CT31-CC</v>
      </c>
      <c r="D293" s="436">
        <f>VLOOKUP(C293,'LICH THI'!C:AA,12,0)</f>
        <v>12</v>
      </c>
      <c r="E293" s="436">
        <f>VLOOKUP(C293,'LICH THI'!C:AA,13,0)</f>
        <v>12</v>
      </c>
      <c r="F293" s="436">
        <f t="shared" si="64"/>
        <v>12</v>
      </c>
      <c r="G293" s="436">
        <f>VLOOKUP(C293,'LICH THI'!C:AA,14,0)</f>
        <v>1</v>
      </c>
      <c r="H293" s="436">
        <f t="shared" si="55"/>
        <v>1</v>
      </c>
      <c r="I293" s="436" t="str">
        <f t="shared" si="56"/>
        <v>Vũ Văn Trọng</v>
      </c>
      <c r="J293" s="436"/>
      <c r="K293" s="436">
        <f t="shared" si="57"/>
        <v>1</v>
      </c>
      <c r="L293" s="436" t="str">
        <f t="shared" si="58"/>
        <v>CC2CT31-CC-1</v>
      </c>
      <c r="M293" s="436">
        <f t="shared" si="59"/>
        <v>7</v>
      </c>
      <c r="N293" s="437">
        <f t="shared" si="65"/>
        <v>6</v>
      </c>
      <c r="O293" s="437"/>
      <c r="P293" s="430" t="str">
        <f t="shared" si="60"/>
        <v/>
      </c>
      <c r="U293" s="177">
        <v>6</v>
      </c>
      <c r="V293" s="177" t="s">
        <v>4604</v>
      </c>
      <c r="W293" s="177" t="s">
        <v>2914</v>
      </c>
      <c r="X293" s="177" t="s">
        <v>4127</v>
      </c>
      <c r="Y293" s="177" t="s">
        <v>5854</v>
      </c>
      <c r="Z293" s="177" t="s">
        <v>7238</v>
      </c>
      <c r="AA293" s="525" t="s">
        <v>4027</v>
      </c>
      <c r="AB293" s="399" t="str">
        <f t="shared" si="61"/>
        <v>CC2CT31</v>
      </c>
      <c r="AC293" s="399" t="str">
        <f t="shared" si="62"/>
        <v>CC2CT31-CC</v>
      </c>
      <c r="AD293" t="str">
        <f>Y293&amp;"-"&amp;VLOOKUP(AC293,'LICH THI'!C:AA,9,0)</f>
        <v>64CCDD3010-42481</v>
      </c>
      <c r="AE293">
        <f t="shared" si="63"/>
        <v>1</v>
      </c>
    </row>
    <row r="294" spans="1:31" x14ac:dyDescent="0.25">
      <c r="A294" s="436" t="str">
        <f t="shared" si="53"/>
        <v>CC2CT32-CC-1</v>
      </c>
      <c r="B294" s="436">
        <f>COUNTIF(AC$4:AC294,AC294)</f>
        <v>1</v>
      </c>
      <c r="C294" s="436" t="str">
        <f t="shared" si="54"/>
        <v>CC2CT32-CC</v>
      </c>
      <c r="D294" s="436">
        <f>VLOOKUP(C294,'LICH THI'!C:AA,12,0)</f>
        <v>23</v>
      </c>
      <c r="E294" s="436">
        <f>VLOOKUP(C294,'LICH THI'!C:AA,13,0)</f>
        <v>23</v>
      </c>
      <c r="F294" s="436">
        <f t="shared" si="64"/>
        <v>23</v>
      </c>
      <c r="G294" s="436">
        <f>VLOOKUP(C294,'LICH THI'!C:AA,14,0)</f>
        <v>1</v>
      </c>
      <c r="H294" s="436">
        <f t="shared" si="55"/>
        <v>1</v>
      </c>
      <c r="I294" s="436" t="str">
        <f t="shared" si="56"/>
        <v>Nguyễn Hoàng Anh</v>
      </c>
      <c r="J294" s="436"/>
      <c r="K294" s="436">
        <f t="shared" si="57"/>
        <v>1</v>
      </c>
      <c r="L294" s="436" t="str">
        <f t="shared" si="58"/>
        <v>CC2CT32-CC-1</v>
      </c>
      <c r="M294" s="436">
        <f t="shared" si="59"/>
        <v>9</v>
      </c>
      <c r="N294" s="437">
        <f t="shared" si="65"/>
        <v>16</v>
      </c>
      <c r="O294" s="437"/>
      <c r="P294" s="430" t="str">
        <f t="shared" si="60"/>
        <v/>
      </c>
      <c r="U294" s="177">
        <v>22</v>
      </c>
      <c r="V294" s="177" t="s">
        <v>4657</v>
      </c>
      <c r="W294" s="177" t="s">
        <v>3785</v>
      </c>
      <c r="X294" s="177" t="s">
        <v>2611</v>
      </c>
      <c r="Y294" s="177" t="s">
        <v>6466</v>
      </c>
      <c r="Z294" s="177" t="s">
        <v>7491</v>
      </c>
      <c r="AA294" s="525" t="s">
        <v>4489</v>
      </c>
      <c r="AB294" s="399" t="str">
        <f t="shared" si="61"/>
        <v>CC2CT32</v>
      </c>
      <c r="AC294" s="399" t="str">
        <f t="shared" si="62"/>
        <v>CC2CT32-CC</v>
      </c>
      <c r="AD294" t="str">
        <f>Y294&amp;"-"&amp;VLOOKUP(AC294,'LICH THI'!C:AA,9,0)</f>
        <v>63CCCD3242-42473</v>
      </c>
      <c r="AE294">
        <f t="shared" si="63"/>
        <v>1</v>
      </c>
    </row>
    <row r="295" spans="1:31" x14ac:dyDescent="0.25">
      <c r="A295" s="436" t="str">
        <f t="shared" si="53"/>
        <v>CC2CT32-CC-2</v>
      </c>
      <c r="B295" s="436">
        <f>COUNTIF(AC$4:AC295,AC295)</f>
        <v>2</v>
      </c>
      <c r="C295" s="436" t="str">
        <f t="shared" si="54"/>
        <v>CC2CT32-CC</v>
      </c>
      <c r="D295" s="436">
        <f>VLOOKUP(C295,'LICH THI'!C:AA,12,0)</f>
        <v>23</v>
      </c>
      <c r="E295" s="436">
        <f>VLOOKUP(C295,'LICH THI'!C:AA,13,0)</f>
        <v>23</v>
      </c>
      <c r="F295" s="436">
        <f t="shared" si="64"/>
        <v>23</v>
      </c>
      <c r="G295" s="436">
        <f>VLOOKUP(C295,'LICH THI'!C:AA,14,0)</f>
        <v>1</v>
      </c>
      <c r="H295" s="436">
        <f t="shared" si="55"/>
        <v>1</v>
      </c>
      <c r="I295" s="436" t="str">
        <f t="shared" si="56"/>
        <v>Nguyễn Văn Báu</v>
      </c>
      <c r="J295" s="436"/>
      <c r="K295" s="436">
        <f t="shared" si="57"/>
        <v>1</v>
      </c>
      <c r="L295" s="436" t="str">
        <f t="shared" si="58"/>
        <v>CC2CT32-CC-1</v>
      </c>
      <c r="M295" s="436">
        <f t="shared" si="59"/>
        <v>9</v>
      </c>
      <c r="N295" s="437">
        <f t="shared" si="65"/>
        <v>17</v>
      </c>
      <c r="O295" s="437"/>
      <c r="P295" s="430" t="str">
        <f t="shared" si="60"/>
        <v/>
      </c>
      <c r="U295" s="177">
        <v>1</v>
      </c>
      <c r="V295" s="177" t="s">
        <v>4574</v>
      </c>
      <c r="W295" s="177" t="s">
        <v>2741</v>
      </c>
      <c r="X295" s="177" t="s">
        <v>6408</v>
      </c>
      <c r="Y295" s="177" t="s">
        <v>6409</v>
      </c>
      <c r="Z295" s="177" t="s">
        <v>7491</v>
      </c>
      <c r="AA295" s="525" t="s">
        <v>5588</v>
      </c>
      <c r="AB295" s="399" t="str">
        <f t="shared" si="61"/>
        <v>CC2CT32</v>
      </c>
      <c r="AC295" s="399" t="str">
        <f t="shared" si="62"/>
        <v>CC2CT32-CC</v>
      </c>
      <c r="AD295" t="str">
        <f>Y295&amp;"-"&amp;VLOOKUP(AC295,'LICH THI'!C:AA,9,0)</f>
        <v>64CCCD3011-42473</v>
      </c>
      <c r="AE295">
        <f t="shared" si="63"/>
        <v>1</v>
      </c>
    </row>
    <row r="296" spans="1:31" x14ac:dyDescent="0.25">
      <c r="A296" s="436" t="str">
        <f t="shared" si="53"/>
        <v>CC2CT32-CC-3</v>
      </c>
      <c r="B296" s="436">
        <f>COUNTIF(AC$4:AC296,AC296)</f>
        <v>3</v>
      </c>
      <c r="C296" s="436" t="str">
        <f t="shared" si="54"/>
        <v>CC2CT32-CC</v>
      </c>
      <c r="D296" s="436">
        <f>VLOOKUP(C296,'LICH THI'!C:AA,12,0)</f>
        <v>23</v>
      </c>
      <c r="E296" s="436">
        <f>VLOOKUP(C296,'LICH THI'!C:AA,13,0)</f>
        <v>23</v>
      </c>
      <c r="F296" s="436">
        <f t="shared" si="64"/>
        <v>23</v>
      </c>
      <c r="G296" s="436">
        <f>VLOOKUP(C296,'LICH THI'!C:AA,14,0)</f>
        <v>1</v>
      </c>
      <c r="H296" s="436">
        <f t="shared" si="55"/>
        <v>1</v>
      </c>
      <c r="I296" s="436" t="str">
        <f t="shared" si="56"/>
        <v>Phạm Văn Bình</v>
      </c>
      <c r="J296" s="436"/>
      <c r="K296" s="436">
        <f t="shared" si="57"/>
        <v>1</v>
      </c>
      <c r="L296" s="436" t="str">
        <f t="shared" si="58"/>
        <v>CC2CT32-CC-1</v>
      </c>
      <c r="M296" s="436">
        <f t="shared" si="59"/>
        <v>9</v>
      </c>
      <c r="N296" s="437">
        <f t="shared" si="65"/>
        <v>18</v>
      </c>
      <c r="O296" s="437"/>
      <c r="P296" s="430" t="str">
        <f t="shared" si="60"/>
        <v/>
      </c>
      <c r="U296" s="177">
        <v>8</v>
      </c>
      <c r="V296" s="177" t="s">
        <v>4587</v>
      </c>
      <c r="W296" s="177" t="s">
        <v>2738</v>
      </c>
      <c r="X296" s="177" t="s">
        <v>2605</v>
      </c>
      <c r="Y296" s="177" t="s">
        <v>4637</v>
      </c>
      <c r="Z296" s="177" t="s">
        <v>7491</v>
      </c>
      <c r="AA296" s="525" t="s">
        <v>4638</v>
      </c>
      <c r="AB296" s="399" t="str">
        <f t="shared" si="61"/>
        <v>CC2CT32</v>
      </c>
      <c r="AC296" s="399" t="str">
        <f t="shared" si="62"/>
        <v>CC2CT32-CC</v>
      </c>
      <c r="AD296" t="str">
        <f>Y296&amp;"-"&amp;VLOOKUP(AC296,'LICH THI'!C:AA,9,0)</f>
        <v>64CCCC3001-42473</v>
      </c>
      <c r="AE296">
        <f t="shared" si="63"/>
        <v>1</v>
      </c>
    </row>
    <row r="297" spans="1:31" x14ac:dyDescent="0.25">
      <c r="A297" s="436" t="str">
        <f t="shared" si="53"/>
        <v>CC2CT32-CC-4</v>
      </c>
      <c r="B297" s="436">
        <f>COUNTIF(AC$4:AC297,AC297)</f>
        <v>4</v>
      </c>
      <c r="C297" s="436" t="str">
        <f t="shared" si="54"/>
        <v>CC2CT32-CC</v>
      </c>
      <c r="D297" s="436">
        <f>VLOOKUP(C297,'LICH THI'!C:AA,12,0)</f>
        <v>23</v>
      </c>
      <c r="E297" s="436">
        <f>VLOOKUP(C297,'LICH THI'!C:AA,13,0)</f>
        <v>23</v>
      </c>
      <c r="F297" s="436">
        <f t="shared" si="64"/>
        <v>23</v>
      </c>
      <c r="G297" s="436">
        <f>VLOOKUP(C297,'LICH THI'!C:AA,14,0)</f>
        <v>1</v>
      </c>
      <c r="H297" s="436">
        <f t="shared" si="55"/>
        <v>1</v>
      </c>
      <c r="I297" s="436" t="str">
        <f t="shared" si="56"/>
        <v>Nguyễn Minh Chiến</v>
      </c>
      <c r="J297" s="436"/>
      <c r="K297" s="436">
        <f t="shared" si="57"/>
        <v>1</v>
      </c>
      <c r="L297" s="436" t="str">
        <f t="shared" si="58"/>
        <v>CC2CT32-CC-1</v>
      </c>
      <c r="M297" s="436">
        <f t="shared" si="59"/>
        <v>9</v>
      </c>
      <c r="N297" s="437">
        <f t="shared" si="65"/>
        <v>19</v>
      </c>
      <c r="O297" s="437"/>
      <c r="P297" s="430" t="str">
        <f t="shared" si="60"/>
        <v/>
      </c>
      <c r="U297" s="177">
        <v>9</v>
      </c>
      <c r="V297" s="177" t="s">
        <v>4587</v>
      </c>
      <c r="W297" s="177" t="s">
        <v>2708</v>
      </c>
      <c r="X297" s="177" t="s">
        <v>2709</v>
      </c>
      <c r="Y297" s="177" t="s">
        <v>7314</v>
      </c>
      <c r="Z297" s="177" t="s">
        <v>7491</v>
      </c>
      <c r="AA297" s="525" t="s">
        <v>4129</v>
      </c>
      <c r="AB297" s="399" t="str">
        <f t="shared" si="61"/>
        <v>CC2CT32</v>
      </c>
      <c r="AC297" s="399" t="str">
        <f t="shared" si="62"/>
        <v>CC2CT32-CC</v>
      </c>
      <c r="AD297" t="str">
        <f>Y297&amp;"-"&amp;VLOOKUP(AC297,'LICH THI'!C:AA,9,0)</f>
        <v>64CCCD3064-42473</v>
      </c>
      <c r="AE297">
        <f t="shared" si="63"/>
        <v>1</v>
      </c>
    </row>
    <row r="298" spans="1:31" x14ac:dyDescent="0.25">
      <c r="A298" s="436" t="str">
        <f t="shared" si="53"/>
        <v>CC2CT32-CC-5</v>
      </c>
      <c r="B298" s="436">
        <f>COUNTIF(AC$4:AC298,AC298)</f>
        <v>5</v>
      </c>
      <c r="C298" s="436" t="str">
        <f t="shared" si="54"/>
        <v>CC2CT32-CC</v>
      </c>
      <c r="D298" s="436">
        <f>VLOOKUP(C298,'LICH THI'!C:AA,12,0)</f>
        <v>23</v>
      </c>
      <c r="E298" s="436">
        <f>VLOOKUP(C298,'LICH THI'!C:AA,13,0)</f>
        <v>23</v>
      </c>
      <c r="F298" s="436">
        <f t="shared" si="64"/>
        <v>23</v>
      </c>
      <c r="G298" s="436">
        <f>VLOOKUP(C298,'LICH THI'!C:AA,14,0)</f>
        <v>1</v>
      </c>
      <c r="H298" s="436">
        <f t="shared" si="55"/>
        <v>1</v>
      </c>
      <c r="I298" s="436" t="str">
        <f t="shared" si="56"/>
        <v>Nguyễn Tiến Dũng</v>
      </c>
      <c r="J298" s="436"/>
      <c r="K298" s="436">
        <f t="shared" si="57"/>
        <v>1</v>
      </c>
      <c r="L298" s="436" t="str">
        <f t="shared" si="58"/>
        <v>CC2CT32-CC-1</v>
      </c>
      <c r="M298" s="436">
        <f t="shared" si="59"/>
        <v>9</v>
      </c>
      <c r="N298" s="437">
        <f t="shared" si="65"/>
        <v>20</v>
      </c>
      <c r="O298" s="437"/>
      <c r="P298" s="430" t="str">
        <f t="shared" si="60"/>
        <v/>
      </c>
      <c r="U298" s="177">
        <v>2</v>
      </c>
      <c r="V298" s="177" t="s">
        <v>4574</v>
      </c>
      <c r="W298" s="177" t="s">
        <v>2880</v>
      </c>
      <c r="X298" s="177" t="s">
        <v>2827</v>
      </c>
      <c r="Y298" s="177" t="s">
        <v>7423</v>
      </c>
      <c r="Z298" s="177" t="s">
        <v>7491</v>
      </c>
      <c r="AA298" s="525" t="s">
        <v>5521</v>
      </c>
      <c r="AB298" s="399" t="str">
        <f t="shared" si="61"/>
        <v>CC2CT32</v>
      </c>
      <c r="AC298" s="399" t="str">
        <f t="shared" si="62"/>
        <v>CC2CT32-CC</v>
      </c>
      <c r="AD298" t="str">
        <f>Y298&amp;"-"&amp;VLOOKUP(AC298,'LICH THI'!C:AA,9,0)</f>
        <v>64CCCD3052-42473</v>
      </c>
      <c r="AE298">
        <f t="shared" si="63"/>
        <v>1</v>
      </c>
    </row>
    <row r="299" spans="1:31" x14ac:dyDescent="0.25">
      <c r="A299" s="436" t="str">
        <f t="shared" si="53"/>
        <v>CC2CT32-CC-6</v>
      </c>
      <c r="B299" s="436">
        <f>COUNTIF(AC$4:AC299,AC299)</f>
        <v>6</v>
      </c>
      <c r="C299" s="436" t="str">
        <f t="shared" si="54"/>
        <v>CC2CT32-CC</v>
      </c>
      <c r="D299" s="436">
        <f>VLOOKUP(C299,'LICH THI'!C:AA,12,0)</f>
        <v>23</v>
      </c>
      <c r="E299" s="436">
        <f>VLOOKUP(C299,'LICH THI'!C:AA,13,0)</f>
        <v>23</v>
      </c>
      <c r="F299" s="436">
        <f t="shared" si="64"/>
        <v>23</v>
      </c>
      <c r="G299" s="436">
        <f>VLOOKUP(C299,'LICH THI'!C:AA,14,0)</f>
        <v>1</v>
      </c>
      <c r="H299" s="436">
        <f t="shared" si="55"/>
        <v>1</v>
      </c>
      <c r="I299" s="436" t="str">
        <f t="shared" si="56"/>
        <v>Tô Ngọc Đại</v>
      </c>
      <c r="J299" s="436"/>
      <c r="K299" s="436">
        <f t="shared" si="57"/>
        <v>1</v>
      </c>
      <c r="L299" s="436" t="str">
        <f t="shared" si="58"/>
        <v>CC2CT32-CC-1</v>
      </c>
      <c r="M299" s="436">
        <f t="shared" si="59"/>
        <v>9</v>
      </c>
      <c r="N299" s="437">
        <f t="shared" si="65"/>
        <v>21</v>
      </c>
      <c r="O299" s="437"/>
      <c r="P299" s="430" t="str">
        <f t="shared" si="60"/>
        <v/>
      </c>
      <c r="U299" s="177">
        <v>23</v>
      </c>
      <c r="V299" s="177" t="s">
        <v>4657</v>
      </c>
      <c r="W299" s="177" t="s">
        <v>6620</v>
      </c>
      <c r="X299" s="177" t="s">
        <v>4118</v>
      </c>
      <c r="Y299" s="177" t="s">
        <v>6621</v>
      </c>
      <c r="Z299" s="177" t="s">
        <v>7491</v>
      </c>
      <c r="AA299" s="525" t="s">
        <v>6045</v>
      </c>
      <c r="AB299" s="399" t="str">
        <f t="shared" si="61"/>
        <v>CC2CT32</v>
      </c>
      <c r="AC299" s="399" t="str">
        <f t="shared" si="62"/>
        <v>CC2CT32-CC</v>
      </c>
      <c r="AD299" t="str">
        <f>Y299&amp;"-"&amp;VLOOKUP(AC299,'LICH THI'!C:AA,9,0)</f>
        <v>65CCCD20795-42473</v>
      </c>
      <c r="AE299">
        <f t="shared" si="63"/>
        <v>1</v>
      </c>
    </row>
    <row r="300" spans="1:31" x14ac:dyDescent="0.25">
      <c r="A300" s="436" t="str">
        <f t="shared" si="53"/>
        <v>CC2CT32-CC-7</v>
      </c>
      <c r="B300" s="436">
        <f>COUNTIF(AC$4:AC300,AC300)</f>
        <v>7</v>
      </c>
      <c r="C300" s="436" t="str">
        <f t="shared" si="54"/>
        <v>CC2CT32-CC</v>
      </c>
      <c r="D300" s="436">
        <f>VLOOKUP(C300,'LICH THI'!C:AA,12,0)</f>
        <v>23</v>
      </c>
      <c r="E300" s="436">
        <f>VLOOKUP(C300,'LICH THI'!C:AA,13,0)</f>
        <v>23</v>
      </c>
      <c r="F300" s="436">
        <f t="shared" si="64"/>
        <v>23</v>
      </c>
      <c r="G300" s="436">
        <f>VLOOKUP(C300,'LICH THI'!C:AA,14,0)</f>
        <v>1</v>
      </c>
      <c r="H300" s="436">
        <f t="shared" si="55"/>
        <v>1</v>
      </c>
      <c r="I300" s="436" t="str">
        <f t="shared" si="56"/>
        <v>Nguyễn Minh Đức</v>
      </c>
      <c r="J300" s="436"/>
      <c r="K300" s="436">
        <f t="shared" si="57"/>
        <v>1</v>
      </c>
      <c r="L300" s="436" t="str">
        <f t="shared" si="58"/>
        <v>CC2CT32-CC-1</v>
      </c>
      <c r="M300" s="436">
        <f t="shared" si="59"/>
        <v>9</v>
      </c>
      <c r="N300" s="437">
        <f t="shared" si="65"/>
        <v>22</v>
      </c>
      <c r="O300" s="437"/>
      <c r="P300" s="430" t="str">
        <f t="shared" si="60"/>
        <v/>
      </c>
      <c r="U300" s="177">
        <v>3</v>
      </c>
      <c r="V300" s="177" t="s">
        <v>4574</v>
      </c>
      <c r="W300" s="177" t="s">
        <v>2708</v>
      </c>
      <c r="X300" s="177" t="s">
        <v>2948</v>
      </c>
      <c r="Y300" s="177" t="s">
        <v>6410</v>
      </c>
      <c r="Z300" s="177" t="s">
        <v>7491</v>
      </c>
      <c r="AA300" s="525" t="s">
        <v>3255</v>
      </c>
      <c r="AB300" s="399" t="str">
        <f t="shared" si="61"/>
        <v>CC2CT32</v>
      </c>
      <c r="AC300" s="399" t="str">
        <f t="shared" si="62"/>
        <v>CC2CT32-CC</v>
      </c>
      <c r="AD300" t="str">
        <f>Y300&amp;"-"&amp;VLOOKUP(AC300,'LICH THI'!C:AA,9,0)</f>
        <v>64CCCD3123-42473</v>
      </c>
      <c r="AE300">
        <f t="shared" si="63"/>
        <v>1</v>
      </c>
    </row>
    <row r="301" spans="1:31" x14ac:dyDescent="0.25">
      <c r="A301" s="436" t="str">
        <f t="shared" si="53"/>
        <v>CC2CT32-CC-8</v>
      </c>
      <c r="B301" s="436">
        <f>COUNTIF(AC$4:AC301,AC301)</f>
        <v>8</v>
      </c>
      <c r="C301" s="436" t="str">
        <f t="shared" si="54"/>
        <v>CC2CT32-CC</v>
      </c>
      <c r="D301" s="436">
        <f>VLOOKUP(C301,'LICH THI'!C:AA,12,0)</f>
        <v>23</v>
      </c>
      <c r="E301" s="436">
        <f>VLOOKUP(C301,'LICH THI'!C:AA,13,0)</f>
        <v>23</v>
      </c>
      <c r="F301" s="436">
        <f t="shared" si="64"/>
        <v>23</v>
      </c>
      <c r="G301" s="436">
        <f>VLOOKUP(C301,'LICH THI'!C:AA,14,0)</f>
        <v>1</v>
      </c>
      <c r="H301" s="436">
        <f t="shared" si="55"/>
        <v>1</v>
      </c>
      <c r="I301" s="436" t="str">
        <f t="shared" si="56"/>
        <v>Trần Thanh Đức</v>
      </c>
      <c r="J301" s="436"/>
      <c r="K301" s="436">
        <f t="shared" si="57"/>
        <v>1</v>
      </c>
      <c r="L301" s="436" t="str">
        <f t="shared" si="58"/>
        <v>CC2CT32-CC-1</v>
      </c>
      <c r="M301" s="436">
        <f t="shared" si="59"/>
        <v>9</v>
      </c>
      <c r="N301" s="437">
        <f t="shared" si="65"/>
        <v>23</v>
      </c>
      <c r="O301" s="437"/>
      <c r="P301" s="430" t="str">
        <f t="shared" si="60"/>
        <v/>
      </c>
      <c r="U301" s="177">
        <v>10</v>
      </c>
      <c r="V301" s="177" t="s">
        <v>4587</v>
      </c>
      <c r="W301" s="177" t="s">
        <v>2852</v>
      </c>
      <c r="X301" s="177" t="s">
        <v>2948</v>
      </c>
      <c r="Y301" s="177" t="s">
        <v>4588</v>
      </c>
      <c r="Z301" s="177" t="s">
        <v>7491</v>
      </c>
      <c r="AA301" s="525" t="s">
        <v>4589</v>
      </c>
      <c r="AB301" s="399" t="str">
        <f t="shared" si="61"/>
        <v>CC2CT32</v>
      </c>
      <c r="AC301" s="399" t="str">
        <f t="shared" si="62"/>
        <v>CC2CT32-CC</v>
      </c>
      <c r="AD301" t="str">
        <f>Y301&amp;"-"&amp;VLOOKUP(AC301,'LICH THI'!C:AA,9,0)</f>
        <v>64CCCD3054-42473</v>
      </c>
      <c r="AE301">
        <f t="shared" si="63"/>
        <v>1</v>
      </c>
    </row>
    <row r="302" spans="1:31" x14ac:dyDescent="0.25">
      <c r="A302" s="436" t="str">
        <f t="shared" si="53"/>
        <v>CC2CT32-CC-9</v>
      </c>
      <c r="B302" s="436">
        <f>COUNTIF(AC$4:AC302,AC302)</f>
        <v>9</v>
      </c>
      <c r="C302" s="436" t="str">
        <f t="shared" si="54"/>
        <v>CC2CT32-CC</v>
      </c>
      <c r="D302" s="436">
        <f>VLOOKUP(C302,'LICH THI'!C:AA,12,0)</f>
        <v>23</v>
      </c>
      <c r="E302" s="436">
        <f>VLOOKUP(C302,'LICH THI'!C:AA,13,0)</f>
        <v>23</v>
      </c>
      <c r="F302" s="436">
        <f t="shared" si="64"/>
        <v>23</v>
      </c>
      <c r="G302" s="436">
        <f>VLOOKUP(C302,'LICH THI'!C:AA,14,0)</f>
        <v>1</v>
      </c>
      <c r="H302" s="436">
        <f t="shared" si="55"/>
        <v>1</v>
      </c>
      <c r="I302" s="436" t="str">
        <f t="shared" si="56"/>
        <v>Trần Văn Đức</v>
      </c>
      <c r="J302" s="436"/>
      <c r="K302" s="436">
        <f t="shared" si="57"/>
        <v>1</v>
      </c>
      <c r="L302" s="436" t="str">
        <f t="shared" si="58"/>
        <v>CC2CT32-CC-1</v>
      </c>
      <c r="M302" s="436">
        <f t="shared" si="59"/>
        <v>9</v>
      </c>
      <c r="N302" s="437">
        <f t="shared" si="65"/>
        <v>1</v>
      </c>
      <c r="O302" s="437"/>
      <c r="P302" s="430" t="str">
        <f t="shared" si="60"/>
        <v/>
      </c>
      <c r="U302" s="177">
        <v>11</v>
      </c>
      <c r="V302" s="177" t="s">
        <v>4587</v>
      </c>
      <c r="W302" s="177" t="s">
        <v>2757</v>
      </c>
      <c r="X302" s="177" t="s">
        <v>2948</v>
      </c>
      <c r="Y302" s="177" t="s">
        <v>4639</v>
      </c>
      <c r="Z302" s="177" t="s">
        <v>7491</v>
      </c>
      <c r="AA302" s="525" t="s">
        <v>4640</v>
      </c>
      <c r="AB302" s="399" t="str">
        <f t="shared" si="61"/>
        <v>CC2CT32</v>
      </c>
      <c r="AC302" s="399" t="str">
        <f t="shared" si="62"/>
        <v>CC2CT32-CC</v>
      </c>
      <c r="AD302" t="str">
        <f>Y302&amp;"-"&amp;VLOOKUP(AC302,'LICH THI'!C:AA,9,0)</f>
        <v>64CCCD3076-42473</v>
      </c>
      <c r="AE302">
        <f t="shared" si="63"/>
        <v>1</v>
      </c>
    </row>
    <row r="303" spans="1:31" x14ac:dyDescent="0.25">
      <c r="A303" s="436" t="str">
        <f t="shared" si="53"/>
        <v>CC2CT32-CC-10</v>
      </c>
      <c r="B303" s="436">
        <f>COUNTIF(AC$4:AC303,AC303)</f>
        <v>10</v>
      </c>
      <c r="C303" s="436" t="str">
        <f t="shared" si="54"/>
        <v>CC2CT32-CC</v>
      </c>
      <c r="D303" s="436">
        <f>VLOOKUP(C303,'LICH THI'!C:AA,12,0)</f>
        <v>23</v>
      </c>
      <c r="E303" s="436">
        <f>VLOOKUP(C303,'LICH THI'!C:AA,13,0)</f>
        <v>23</v>
      </c>
      <c r="F303" s="436">
        <f t="shared" si="64"/>
        <v>23</v>
      </c>
      <c r="G303" s="436">
        <f>VLOOKUP(C303,'LICH THI'!C:AA,14,0)</f>
        <v>1</v>
      </c>
      <c r="H303" s="436">
        <f t="shared" si="55"/>
        <v>1</v>
      </c>
      <c r="I303" s="436" t="str">
        <f t="shared" si="56"/>
        <v>Tô Ngọc Huân</v>
      </c>
      <c r="J303" s="436"/>
      <c r="K303" s="436">
        <f t="shared" si="57"/>
        <v>1</v>
      </c>
      <c r="L303" s="436" t="str">
        <f t="shared" si="58"/>
        <v>CC2CT32-CC-1</v>
      </c>
      <c r="M303" s="436">
        <f t="shared" si="59"/>
        <v>9</v>
      </c>
      <c r="N303" s="437">
        <f t="shared" si="65"/>
        <v>2</v>
      </c>
      <c r="O303" s="437"/>
      <c r="P303" s="430" t="str">
        <f t="shared" si="60"/>
        <v/>
      </c>
      <c r="U303" s="177">
        <v>12</v>
      </c>
      <c r="V303" s="177" t="s">
        <v>4587</v>
      </c>
      <c r="W303" s="177" t="s">
        <v>6620</v>
      </c>
      <c r="X303" s="177" t="s">
        <v>3968</v>
      </c>
      <c r="Y303" s="177" t="s">
        <v>7340</v>
      </c>
      <c r="Z303" s="177" t="s">
        <v>7491</v>
      </c>
      <c r="AA303" s="525" t="s">
        <v>7235</v>
      </c>
      <c r="AB303" s="399" t="str">
        <f t="shared" si="61"/>
        <v>CC2CT32</v>
      </c>
      <c r="AC303" s="399" t="str">
        <f t="shared" si="62"/>
        <v>CC2CT32-CC</v>
      </c>
      <c r="AD303" t="str">
        <f>Y303&amp;"-"&amp;VLOOKUP(AC303,'LICH THI'!C:AA,9,0)</f>
        <v>64CCCD3082-42473</v>
      </c>
      <c r="AE303">
        <f t="shared" si="63"/>
        <v>1</v>
      </c>
    </row>
    <row r="304" spans="1:31" x14ac:dyDescent="0.25">
      <c r="A304" s="436" t="str">
        <f t="shared" si="53"/>
        <v>CC2CT32-CC-11</v>
      </c>
      <c r="B304" s="436">
        <f>COUNTIF(AC$4:AC304,AC304)</f>
        <v>11</v>
      </c>
      <c r="C304" s="436" t="str">
        <f t="shared" si="54"/>
        <v>CC2CT32-CC</v>
      </c>
      <c r="D304" s="436">
        <f>VLOOKUP(C304,'LICH THI'!C:AA,12,0)</f>
        <v>23</v>
      </c>
      <c r="E304" s="436">
        <f>VLOOKUP(C304,'LICH THI'!C:AA,13,0)</f>
        <v>23</v>
      </c>
      <c r="F304" s="436">
        <f t="shared" si="64"/>
        <v>23</v>
      </c>
      <c r="G304" s="436">
        <f>VLOOKUP(C304,'LICH THI'!C:AA,14,0)</f>
        <v>1</v>
      </c>
      <c r="H304" s="436">
        <f t="shared" si="55"/>
        <v>1</v>
      </c>
      <c r="I304" s="436" t="str">
        <f t="shared" si="56"/>
        <v>Nguyễn Quốc Khánh</v>
      </c>
      <c r="J304" s="436"/>
      <c r="K304" s="436">
        <f t="shared" si="57"/>
        <v>1</v>
      </c>
      <c r="L304" s="436" t="str">
        <f t="shared" si="58"/>
        <v>CC2CT32-CC-1</v>
      </c>
      <c r="M304" s="436">
        <f t="shared" si="59"/>
        <v>9</v>
      </c>
      <c r="N304" s="437">
        <f t="shared" si="65"/>
        <v>3</v>
      </c>
      <c r="O304" s="437"/>
      <c r="P304" s="430" t="str">
        <f t="shared" si="60"/>
        <v/>
      </c>
      <c r="U304" s="177">
        <v>13</v>
      </c>
      <c r="V304" s="177" t="s">
        <v>4587</v>
      </c>
      <c r="W304" s="177" t="s">
        <v>3488</v>
      </c>
      <c r="X304" s="177" t="s">
        <v>3316</v>
      </c>
      <c r="Y304" s="177" t="s">
        <v>4590</v>
      </c>
      <c r="Z304" s="177" t="s">
        <v>7491</v>
      </c>
      <c r="AA304" s="525" t="s">
        <v>4030</v>
      </c>
      <c r="AB304" s="399" t="str">
        <f t="shared" si="61"/>
        <v>CC2CT32</v>
      </c>
      <c r="AC304" s="399" t="str">
        <f t="shared" si="62"/>
        <v>CC2CT32-CC</v>
      </c>
      <c r="AD304" t="str">
        <f>Y304&amp;"-"&amp;VLOOKUP(AC304,'LICH THI'!C:AA,9,0)</f>
        <v>64CCCD3111-42473</v>
      </c>
      <c r="AE304">
        <f t="shared" si="63"/>
        <v>1</v>
      </c>
    </row>
    <row r="305" spans="1:31" x14ac:dyDescent="0.25">
      <c r="A305" s="436" t="str">
        <f t="shared" si="53"/>
        <v>CC2CT32-CC-12</v>
      </c>
      <c r="B305" s="436">
        <f>COUNTIF(AC$4:AC305,AC305)</f>
        <v>12</v>
      </c>
      <c r="C305" s="436" t="str">
        <f t="shared" si="54"/>
        <v>CC2CT32-CC</v>
      </c>
      <c r="D305" s="436">
        <f>VLOOKUP(C305,'LICH THI'!C:AA,12,0)</f>
        <v>23</v>
      </c>
      <c r="E305" s="436">
        <f>VLOOKUP(C305,'LICH THI'!C:AA,13,0)</f>
        <v>23</v>
      </c>
      <c r="F305" s="436">
        <f t="shared" si="64"/>
        <v>23</v>
      </c>
      <c r="G305" s="436">
        <f>VLOOKUP(C305,'LICH THI'!C:AA,14,0)</f>
        <v>1</v>
      </c>
      <c r="H305" s="436">
        <f t="shared" si="55"/>
        <v>1</v>
      </c>
      <c r="I305" s="436" t="str">
        <f t="shared" si="56"/>
        <v>Nguyễn Hữu Khương</v>
      </c>
      <c r="J305" s="436"/>
      <c r="K305" s="436">
        <f t="shared" si="57"/>
        <v>1</v>
      </c>
      <c r="L305" s="436" t="str">
        <f t="shared" si="58"/>
        <v>CC2CT32-CC-1</v>
      </c>
      <c r="M305" s="436">
        <f t="shared" si="59"/>
        <v>9</v>
      </c>
      <c r="N305" s="437">
        <f t="shared" si="65"/>
        <v>4</v>
      </c>
      <c r="O305" s="437"/>
      <c r="P305" s="430" t="str">
        <f t="shared" si="60"/>
        <v/>
      </c>
      <c r="U305" s="177">
        <v>4</v>
      </c>
      <c r="V305" s="177" t="s">
        <v>4574</v>
      </c>
      <c r="W305" s="177" t="s">
        <v>3326</v>
      </c>
      <c r="X305" s="177" t="s">
        <v>5053</v>
      </c>
      <c r="Y305" s="177" t="s">
        <v>7239</v>
      </c>
      <c r="Z305" s="177" t="s">
        <v>7491</v>
      </c>
      <c r="AA305" s="525" t="s">
        <v>5388</v>
      </c>
      <c r="AB305" s="399" t="str">
        <f t="shared" si="61"/>
        <v>CC2CT32</v>
      </c>
      <c r="AC305" s="399" t="str">
        <f t="shared" si="62"/>
        <v>CC2CT32-CC</v>
      </c>
      <c r="AD305" t="str">
        <f>Y305&amp;"-"&amp;VLOOKUP(AC305,'LICH THI'!C:AA,9,0)</f>
        <v>64CCCD3029-42473</v>
      </c>
      <c r="AE305">
        <f t="shared" si="63"/>
        <v>1</v>
      </c>
    </row>
    <row r="306" spans="1:31" x14ac:dyDescent="0.25">
      <c r="A306" s="436" t="str">
        <f t="shared" si="53"/>
        <v>CC2CT32-CC-13</v>
      </c>
      <c r="B306" s="436">
        <f>COUNTIF(AC$4:AC306,AC306)</f>
        <v>13</v>
      </c>
      <c r="C306" s="436" t="str">
        <f t="shared" si="54"/>
        <v>CC2CT32-CC</v>
      </c>
      <c r="D306" s="436">
        <f>VLOOKUP(C306,'LICH THI'!C:AA,12,0)</f>
        <v>23</v>
      </c>
      <c r="E306" s="436">
        <f>VLOOKUP(C306,'LICH THI'!C:AA,13,0)</f>
        <v>23</v>
      </c>
      <c r="F306" s="436">
        <f t="shared" si="64"/>
        <v>23</v>
      </c>
      <c r="G306" s="436">
        <f>VLOOKUP(C306,'LICH THI'!C:AA,14,0)</f>
        <v>1</v>
      </c>
      <c r="H306" s="436">
        <f t="shared" si="55"/>
        <v>1</v>
      </c>
      <c r="I306" s="436" t="str">
        <f t="shared" si="56"/>
        <v>Ngô Trí Lễ</v>
      </c>
      <c r="J306" s="436"/>
      <c r="K306" s="436">
        <f t="shared" si="57"/>
        <v>1</v>
      </c>
      <c r="L306" s="436" t="str">
        <f t="shared" si="58"/>
        <v>CC2CT32-CC-1</v>
      </c>
      <c r="M306" s="436">
        <f t="shared" si="59"/>
        <v>9</v>
      </c>
      <c r="N306" s="437">
        <f t="shared" si="65"/>
        <v>5</v>
      </c>
      <c r="O306" s="437"/>
      <c r="P306" s="430" t="str">
        <f t="shared" si="60"/>
        <v/>
      </c>
      <c r="U306" s="177">
        <v>14</v>
      </c>
      <c r="V306" s="177" t="s">
        <v>4587</v>
      </c>
      <c r="W306" s="177" t="s">
        <v>5489</v>
      </c>
      <c r="X306" s="177" t="s">
        <v>6416</v>
      </c>
      <c r="Y306" s="177" t="s">
        <v>6417</v>
      </c>
      <c r="Z306" s="177" t="s">
        <v>7491</v>
      </c>
      <c r="AA306" s="525" t="s">
        <v>2867</v>
      </c>
      <c r="AB306" s="399" t="str">
        <f t="shared" si="61"/>
        <v>CC2CT32</v>
      </c>
      <c r="AC306" s="399" t="str">
        <f t="shared" si="62"/>
        <v>CC2CT32-CC</v>
      </c>
      <c r="AD306" t="str">
        <f>Y306&amp;"-"&amp;VLOOKUP(AC306,'LICH THI'!C:AA,9,0)</f>
        <v>64CCCD3115-42473</v>
      </c>
      <c r="AE306">
        <f t="shared" si="63"/>
        <v>1</v>
      </c>
    </row>
    <row r="307" spans="1:31" x14ac:dyDescent="0.25">
      <c r="A307" s="436" t="str">
        <f t="shared" si="53"/>
        <v>CC2CT32-CC-14</v>
      </c>
      <c r="B307" s="436">
        <f>COUNTIF(AC$4:AC307,AC307)</f>
        <v>14</v>
      </c>
      <c r="C307" s="436" t="str">
        <f t="shared" si="54"/>
        <v>CC2CT32-CC</v>
      </c>
      <c r="D307" s="436">
        <f>VLOOKUP(C307,'LICH THI'!C:AA,12,0)</f>
        <v>23</v>
      </c>
      <c r="E307" s="436">
        <f>VLOOKUP(C307,'LICH THI'!C:AA,13,0)</f>
        <v>23</v>
      </c>
      <c r="F307" s="436">
        <f t="shared" si="64"/>
        <v>23</v>
      </c>
      <c r="G307" s="436">
        <f>VLOOKUP(C307,'LICH THI'!C:AA,14,0)</f>
        <v>1</v>
      </c>
      <c r="H307" s="436">
        <f t="shared" si="55"/>
        <v>1</v>
      </c>
      <c r="I307" s="436" t="str">
        <f t="shared" si="56"/>
        <v>Nguyễn Trọng Nam</v>
      </c>
      <c r="J307" s="436"/>
      <c r="K307" s="436">
        <f t="shared" si="57"/>
        <v>1</v>
      </c>
      <c r="L307" s="436" t="str">
        <f t="shared" si="58"/>
        <v>CC2CT32-CC-1</v>
      </c>
      <c r="M307" s="436">
        <f t="shared" si="59"/>
        <v>9</v>
      </c>
      <c r="N307" s="437">
        <f t="shared" si="65"/>
        <v>6</v>
      </c>
      <c r="O307" s="437"/>
      <c r="P307" s="430" t="str">
        <f t="shared" si="60"/>
        <v/>
      </c>
      <c r="U307" s="177">
        <v>15</v>
      </c>
      <c r="V307" s="177" t="s">
        <v>4587</v>
      </c>
      <c r="W307" s="177" t="s">
        <v>3353</v>
      </c>
      <c r="X307" s="177" t="s">
        <v>2773</v>
      </c>
      <c r="Y307" s="177" t="s">
        <v>4641</v>
      </c>
      <c r="Z307" s="177" t="s">
        <v>7491</v>
      </c>
      <c r="AA307" s="525" t="s">
        <v>4642</v>
      </c>
      <c r="AB307" s="399" t="str">
        <f t="shared" si="61"/>
        <v>CC2CT32</v>
      </c>
      <c r="AC307" s="399" t="str">
        <f t="shared" si="62"/>
        <v>CC2CT32-CC</v>
      </c>
      <c r="AD307" t="str">
        <f>Y307&amp;"-"&amp;VLOOKUP(AC307,'LICH THI'!C:AA,9,0)</f>
        <v>64CCCD3142-42473</v>
      </c>
      <c r="AE307">
        <f t="shared" si="63"/>
        <v>1</v>
      </c>
    </row>
    <row r="308" spans="1:31" x14ac:dyDescent="0.25">
      <c r="A308" s="436" t="str">
        <f t="shared" si="53"/>
        <v>CC2CT32-CC-15</v>
      </c>
      <c r="B308" s="436">
        <f>COUNTIF(AC$4:AC308,AC308)</f>
        <v>15</v>
      </c>
      <c r="C308" s="436" t="str">
        <f t="shared" si="54"/>
        <v>CC2CT32-CC</v>
      </c>
      <c r="D308" s="436">
        <f>VLOOKUP(C308,'LICH THI'!C:AA,12,0)</f>
        <v>23</v>
      </c>
      <c r="E308" s="436">
        <f>VLOOKUP(C308,'LICH THI'!C:AA,13,0)</f>
        <v>23</v>
      </c>
      <c r="F308" s="436">
        <f t="shared" si="64"/>
        <v>23</v>
      </c>
      <c r="G308" s="436">
        <f>VLOOKUP(C308,'LICH THI'!C:AA,14,0)</f>
        <v>1</v>
      </c>
      <c r="H308" s="436">
        <f t="shared" si="55"/>
        <v>1</v>
      </c>
      <c r="I308" s="436" t="str">
        <f t="shared" si="56"/>
        <v>Thái Văn Nam</v>
      </c>
      <c r="J308" s="436"/>
      <c r="K308" s="436">
        <f t="shared" si="57"/>
        <v>1</v>
      </c>
      <c r="L308" s="436" t="str">
        <f t="shared" si="58"/>
        <v>CC2CT32-CC-1</v>
      </c>
      <c r="M308" s="436">
        <f t="shared" si="59"/>
        <v>9</v>
      </c>
      <c r="N308" s="437">
        <f t="shared" si="65"/>
        <v>7</v>
      </c>
      <c r="O308" s="437"/>
      <c r="P308" s="430" t="str">
        <f t="shared" si="60"/>
        <v/>
      </c>
      <c r="U308" s="177">
        <v>16</v>
      </c>
      <c r="V308" s="177" t="s">
        <v>4587</v>
      </c>
      <c r="W308" s="177" t="s">
        <v>6941</v>
      </c>
      <c r="X308" s="177" t="s">
        <v>2773</v>
      </c>
      <c r="Y308" s="177" t="s">
        <v>6942</v>
      </c>
      <c r="Z308" s="177" t="s">
        <v>7491</v>
      </c>
      <c r="AA308" s="525" t="s">
        <v>5698</v>
      </c>
      <c r="AB308" s="399" t="str">
        <f t="shared" si="61"/>
        <v>CC2CT32</v>
      </c>
      <c r="AC308" s="399" t="str">
        <f t="shared" si="62"/>
        <v>CC2CT32-CC</v>
      </c>
      <c r="AD308" t="str">
        <f>Y308&amp;"-"&amp;VLOOKUP(AC308,'LICH THI'!C:AA,9,0)</f>
        <v>64CCCD3072-42473</v>
      </c>
      <c r="AE308">
        <f t="shared" si="63"/>
        <v>1</v>
      </c>
    </row>
    <row r="309" spans="1:31" x14ac:dyDescent="0.25">
      <c r="A309" s="436" t="str">
        <f t="shared" si="53"/>
        <v>CC2CT32-CC-16</v>
      </c>
      <c r="B309" s="436">
        <f>COUNTIF(AC$4:AC309,AC309)</f>
        <v>16</v>
      </c>
      <c r="C309" s="436" t="str">
        <f t="shared" si="54"/>
        <v>CC2CT32-CC</v>
      </c>
      <c r="D309" s="436">
        <f>VLOOKUP(C309,'LICH THI'!C:AA,12,0)</f>
        <v>23</v>
      </c>
      <c r="E309" s="436">
        <f>VLOOKUP(C309,'LICH THI'!C:AA,13,0)</f>
        <v>23</v>
      </c>
      <c r="F309" s="436">
        <f t="shared" si="64"/>
        <v>23</v>
      </c>
      <c r="G309" s="436">
        <f>VLOOKUP(C309,'LICH THI'!C:AA,14,0)</f>
        <v>1</v>
      </c>
      <c r="H309" s="436">
        <f t="shared" si="55"/>
        <v>1</v>
      </c>
      <c r="I309" s="436" t="str">
        <f t="shared" si="56"/>
        <v>Phạm Thanh Quang</v>
      </c>
      <c r="J309" s="436"/>
      <c r="K309" s="436">
        <f t="shared" si="57"/>
        <v>1</v>
      </c>
      <c r="L309" s="436" t="str">
        <f t="shared" si="58"/>
        <v>CC2CT32-CC-1</v>
      </c>
      <c r="M309" s="436">
        <f t="shared" si="59"/>
        <v>9</v>
      </c>
      <c r="N309" s="437">
        <f t="shared" si="65"/>
        <v>8</v>
      </c>
      <c r="O309" s="437"/>
      <c r="P309" s="430" t="str">
        <f t="shared" si="60"/>
        <v/>
      </c>
      <c r="U309" s="177">
        <v>17</v>
      </c>
      <c r="V309" s="177" t="s">
        <v>4587</v>
      </c>
      <c r="W309" s="177" t="s">
        <v>3523</v>
      </c>
      <c r="X309" s="177" t="s">
        <v>3147</v>
      </c>
      <c r="Y309" s="177" t="s">
        <v>6461</v>
      </c>
      <c r="Z309" s="177" t="s">
        <v>7491</v>
      </c>
      <c r="AA309" s="525" t="s">
        <v>6462</v>
      </c>
      <c r="AB309" s="399" t="str">
        <f t="shared" si="61"/>
        <v>CC2CT32</v>
      </c>
      <c r="AC309" s="399" t="str">
        <f t="shared" si="62"/>
        <v>CC2CT32-CC</v>
      </c>
      <c r="AD309" t="str">
        <f>Y309&amp;"-"&amp;VLOOKUP(AC309,'LICH THI'!C:AA,9,0)</f>
        <v>64CCCD3140-42473</v>
      </c>
      <c r="AE309">
        <f t="shared" si="63"/>
        <v>1</v>
      </c>
    </row>
    <row r="310" spans="1:31" x14ac:dyDescent="0.25">
      <c r="A310" s="436" t="str">
        <f t="shared" si="53"/>
        <v>CC2CT32-CC-17</v>
      </c>
      <c r="B310" s="436">
        <f>COUNTIF(AC$4:AC310,AC310)</f>
        <v>17</v>
      </c>
      <c r="C310" s="436" t="str">
        <f t="shared" si="54"/>
        <v>CC2CT32-CC</v>
      </c>
      <c r="D310" s="436">
        <f>VLOOKUP(C310,'LICH THI'!C:AA,12,0)</f>
        <v>23</v>
      </c>
      <c r="E310" s="436">
        <f>VLOOKUP(C310,'LICH THI'!C:AA,13,0)</f>
        <v>23</v>
      </c>
      <c r="F310" s="436">
        <f t="shared" si="64"/>
        <v>23</v>
      </c>
      <c r="G310" s="436">
        <f>VLOOKUP(C310,'LICH THI'!C:AA,14,0)</f>
        <v>1</v>
      </c>
      <c r="H310" s="436">
        <f t="shared" si="55"/>
        <v>1</v>
      </c>
      <c r="I310" s="436" t="str">
        <f t="shared" si="56"/>
        <v>Phạm Văn Quang</v>
      </c>
      <c r="J310" s="436"/>
      <c r="K310" s="436">
        <f t="shared" si="57"/>
        <v>1</v>
      </c>
      <c r="L310" s="436" t="str">
        <f t="shared" si="58"/>
        <v>CC2CT32-CC-1</v>
      </c>
      <c r="M310" s="436">
        <f t="shared" si="59"/>
        <v>9</v>
      </c>
      <c r="N310" s="437">
        <f t="shared" si="65"/>
        <v>9</v>
      </c>
      <c r="O310" s="437"/>
      <c r="P310" s="430" t="str">
        <f t="shared" si="60"/>
        <v/>
      </c>
      <c r="U310" s="177">
        <v>5</v>
      </c>
      <c r="V310" s="177" t="s">
        <v>4574</v>
      </c>
      <c r="W310" s="177" t="s">
        <v>2738</v>
      </c>
      <c r="X310" s="177" t="s">
        <v>3147</v>
      </c>
      <c r="Y310" s="177" t="s">
        <v>7312</v>
      </c>
      <c r="Z310" s="177" t="s">
        <v>7491</v>
      </c>
      <c r="AA310" s="525" t="s">
        <v>7002</v>
      </c>
      <c r="AB310" s="399" t="str">
        <f t="shared" si="61"/>
        <v>CC2CT32</v>
      </c>
      <c r="AC310" s="399" t="str">
        <f t="shared" si="62"/>
        <v>CC2CT32-CC</v>
      </c>
      <c r="AD310" t="str">
        <f>Y310&amp;"-"&amp;VLOOKUP(AC310,'LICH THI'!C:AA,9,0)</f>
        <v>64CCCD3062-42473</v>
      </c>
      <c r="AE310">
        <f t="shared" si="63"/>
        <v>1</v>
      </c>
    </row>
    <row r="311" spans="1:31" x14ac:dyDescent="0.25">
      <c r="A311" s="436" t="str">
        <f t="shared" si="53"/>
        <v>CC2CT32-CC-18</v>
      </c>
      <c r="B311" s="436">
        <f>COUNTIF(AC$4:AC311,AC311)</f>
        <v>18</v>
      </c>
      <c r="C311" s="436" t="str">
        <f t="shared" si="54"/>
        <v>CC2CT32-CC</v>
      </c>
      <c r="D311" s="436">
        <f>VLOOKUP(C311,'LICH THI'!C:AA,12,0)</f>
        <v>23</v>
      </c>
      <c r="E311" s="436">
        <f>VLOOKUP(C311,'LICH THI'!C:AA,13,0)</f>
        <v>23</v>
      </c>
      <c r="F311" s="436">
        <f t="shared" si="64"/>
        <v>23</v>
      </c>
      <c r="G311" s="436">
        <f>VLOOKUP(C311,'LICH THI'!C:AA,14,0)</f>
        <v>1</v>
      </c>
      <c r="H311" s="436">
        <f t="shared" si="55"/>
        <v>1</v>
      </c>
      <c r="I311" s="436" t="str">
        <f t="shared" si="56"/>
        <v>Hoàng Đình Sót</v>
      </c>
      <c r="J311" s="436"/>
      <c r="K311" s="436">
        <f t="shared" si="57"/>
        <v>1</v>
      </c>
      <c r="L311" s="436" t="str">
        <f t="shared" si="58"/>
        <v>CC2CT32-CC-1</v>
      </c>
      <c r="M311" s="436">
        <f t="shared" si="59"/>
        <v>9</v>
      </c>
      <c r="N311" s="437">
        <f t="shared" si="65"/>
        <v>10</v>
      </c>
      <c r="O311" s="437"/>
      <c r="P311" s="430" t="str">
        <f t="shared" si="60"/>
        <v/>
      </c>
      <c r="U311" s="177">
        <v>18</v>
      </c>
      <c r="V311" s="177" t="s">
        <v>4587</v>
      </c>
      <c r="W311" s="177" t="s">
        <v>4643</v>
      </c>
      <c r="X311" s="177" t="s">
        <v>4644</v>
      </c>
      <c r="Y311" s="177" t="s">
        <v>4645</v>
      </c>
      <c r="Z311" s="177" t="s">
        <v>7491</v>
      </c>
      <c r="AA311" s="525" t="s">
        <v>4646</v>
      </c>
      <c r="AB311" s="399" t="str">
        <f t="shared" si="61"/>
        <v>CC2CT32</v>
      </c>
      <c r="AC311" s="399" t="str">
        <f t="shared" si="62"/>
        <v>CC2CT32-CC</v>
      </c>
      <c r="AD311" t="str">
        <f>Y311&amp;"-"&amp;VLOOKUP(AC311,'LICH THI'!C:AA,9,0)</f>
        <v>64CCCD3056-42473</v>
      </c>
      <c r="AE311">
        <f t="shared" si="63"/>
        <v>1</v>
      </c>
    </row>
    <row r="312" spans="1:31" x14ac:dyDescent="0.25">
      <c r="A312" s="436" t="str">
        <f t="shared" si="53"/>
        <v>CC2CT32-CC-19</v>
      </c>
      <c r="B312" s="436">
        <f>COUNTIF(AC$4:AC312,AC312)</f>
        <v>19</v>
      </c>
      <c r="C312" s="436" t="str">
        <f t="shared" si="54"/>
        <v>CC2CT32-CC</v>
      </c>
      <c r="D312" s="436">
        <f>VLOOKUP(C312,'LICH THI'!C:AA,12,0)</f>
        <v>23</v>
      </c>
      <c r="E312" s="436">
        <f>VLOOKUP(C312,'LICH THI'!C:AA,13,0)</f>
        <v>23</v>
      </c>
      <c r="F312" s="436">
        <f t="shared" si="64"/>
        <v>23</v>
      </c>
      <c r="G312" s="436">
        <f>VLOOKUP(C312,'LICH THI'!C:AA,14,0)</f>
        <v>1</v>
      </c>
      <c r="H312" s="436">
        <f t="shared" si="55"/>
        <v>1</v>
      </c>
      <c r="I312" s="436" t="str">
        <f t="shared" si="56"/>
        <v>Bùi Tất Sơn</v>
      </c>
      <c r="J312" s="436"/>
      <c r="K312" s="436">
        <f t="shared" si="57"/>
        <v>1</v>
      </c>
      <c r="L312" s="436" t="str">
        <f t="shared" si="58"/>
        <v>CC2CT32-CC-1</v>
      </c>
      <c r="M312" s="436">
        <f t="shared" si="59"/>
        <v>9</v>
      </c>
      <c r="N312" s="437">
        <f t="shared" si="65"/>
        <v>11</v>
      </c>
      <c r="O312" s="437"/>
      <c r="P312" s="430" t="str">
        <f t="shared" si="60"/>
        <v/>
      </c>
      <c r="U312" s="177">
        <v>19</v>
      </c>
      <c r="V312" s="177" t="s">
        <v>4587</v>
      </c>
      <c r="W312" s="177" t="s">
        <v>4596</v>
      </c>
      <c r="X312" s="177" t="s">
        <v>2688</v>
      </c>
      <c r="Y312" s="177" t="s">
        <v>4597</v>
      </c>
      <c r="Z312" s="177" t="s">
        <v>7491</v>
      </c>
      <c r="AA312" s="525" t="s">
        <v>4598</v>
      </c>
      <c r="AB312" s="399" t="str">
        <f t="shared" si="61"/>
        <v>CC2CT32</v>
      </c>
      <c r="AC312" s="399" t="str">
        <f t="shared" si="62"/>
        <v>CC2CT32-CC</v>
      </c>
      <c r="AD312" t="str">
        <f>Y312&amp;"-"&amp;VLOOKUP(AC312,'LICH THI'!C:AA,9,0)</f>
        <v>64CCCD3132-42473</v>
      </c>
      <c r="AE312">
        <f t="shared" si="63"/>
        <v>1</v>
      </c>
    </row>
    <row r="313" spans="1:31" x14ac:dyDescent="0.25">
      <c r="A313" s="436" t="str">
        <f t="shared" si="53"/>
        <v>CC2CT32-CC-20</v>
      </c>
      <c r="B313" s="436">
        <f>COUNTIF(AC$4:AC313,AC313)</f>
        <v>20</v>
      </c>
      <c r="C313" s="436" t="str">
        <f t="shared" si="54"/>
        <v>CC2CT32-CC</v>
      </c>
      <c r="D313" s="436">
        <f>VLOOKUP(C313,'LICH THI'!C:AA,12,0)</f>
        <v>23</v>
      </c>
      <c r="E313" s="436">
        <f>VLOOKUP(C313,'LICH THI'!C:AA,13,0)</f>
        <v>23</v>
      </c>
      <c r="F313" s="436">
        <f t="shared" si="64"/>
        <v>23</v>
      </c>
      <c r="G313" s="436">
        <f>VLOOKUP(C313,'LICH THI'!C:AA,14,0)</f>
        <v>1</v>
      </c>
      <c r="H313" s="436">
        <f t="shared" si="55"/>
        <v>1</v>
      </c>
      <c r="I313" s="436" t="str">
        <f t="shared" si="56"/>
        <v>Nguyễn Duy Tài</v>
      </c>
      <c r="J313" s="436"/>
      <c r="K313" s="436">
        <f t="shared" si="57"/>
        <v>1</v>
      </c>
      <c r="L313" s="436" t="str">
        <f t="shared" si="58"/>
        <v>CC2CT32-CC-1</v>
      </c>
      <c r="M313" s="436">
        <f t="shared" si="59"/>
        <v>9</v>
      </c>
      <c r="N313" s="437">
        <f t="shared" si="65"/>
        <v>12</v>
      </c>
      <c r="O313" s="437"/>
      <c r="P313" s="430" t="str">
        <f t="shared" si="60"/>
        <v/>
      </c>
      <c r="U313" s="177">
        <v>6</v>
      </c>
      <c r="V313" s="177" t="s">
        <v>4574</v>
      </c>
      <c r="W313" s="177" t="s">
        <v>2969</v>
      </c>
      <c r="X313" s="177" t="s">
        <v>3043</v>
      </c>
      <c r="Y313" s="177" t="s">
        <v>7428</v>
      </c>
      <c r="Z313" s="177" t="s">
        <v>7491</v>
      </c>
      <c r="AA313" s="525" t="s">
        <v>4337</v>
      </c>
      <c r="AB313" s="399" t="str">
        <f t="shared" si="61"/>
        <v>CC2CT32</v>
      </c>
      <c r="AC313" s="399" t="str">
        <f t="shared" si="62"/>
        <v>CC2CT32-CC</v>
      </c>
      <c r="AD313" t="str">
        <f>Y313&amp;"-"&amp;VLOOKUP(AC313,'LICH THI'!C:AA,9,0)</f>
        <v>64CCCD3040-42473</v>
      </c>
      <c r="AE313">
        <f t="shared" si="63"/>
        <v>1</v>
      </c>
    </row>
    <row r="314" spans="1:31" x14ac:dyDescent="0.25">
      <c r="A314" s="436" t="str">
        <f t="shared" si="53"/>
        <v>CC2CT32-CC-21</v>
      </c>
      <c r="B314" s="436">
        <f>COUNTIF(AC$4:AC314,AC314)</f>
        <v>21</v>
      </c>
      <c r="C314" s="436" t="str">
        <f t="shared" si="54"/>
        <v>CC2CT32-CC</v>
      </c>
      <c r="D314" s="436">
        <f>VLOOKUP(C314,'LICH THI'!C:AA,12,0)</f>
        <v>23</v>
      </c>
      <c r="E314" s="436">
        <f>VLOOKUP(C314,'LICH THI'!C:AA,13,0)</f>
        <v>23</v>
      </c>
      <c r="F314" s="436">
        <f t="shared" si="64"/>
        <v>23</v>
      </c>
      <c r="G314" s="436">
        <f>VLOOKUP(C314,'LICH THI'!C:AA,14,0)</f>
        <v>1</v>
      </c>
      <c r="H314" s="436">
        <f t="shared" si="55"/>
        <v>1</v>
      </c>
      <c r="I314" s="436" t="str">
        <f t="shared" si="56"/>
        <v>Nguyễn Hữu Tuấn</v>
      </c>
      <c r="J314" s="436"/>
      <c r="K314" s="436">
        <f t="shared" si="57"/>
        <v>1</v>
      </c>
      <c r="L314" s="436" t="str">
        <f t="shared" si="58"/>
        <v>CC2CT32-CC-1</v>
      </c>
      <c r="M314" s="436">
        <f t="shared" si="59"/>
        <v>9</v>
      </c>
      <c r="N314" s="437">
        <f t="shared" si="65"/>
        <v>13</v>
      </c>
      <c r="O314" s="437"/>
      <c r="P314" s="430" t="str">
        <f t="shared" si="60"/>
        <v/>
      </c>
      <c r="U314" s="177">
        <v>20</v>
      </c>
      <c r="V314" s="177" t="s">
        <v>4587</v>
      </c>
      <c r="W314" s="177" t="s">
        <v>3326</v>
      </c>
      <c r="X314" s="177" t="s">
        <v>2721</v>
      </c>
      <c r="Y314" s="177" t="s">
        <v>6421</v>
      </c>
      <c r="Z314" s="177" t="s">
        <v>7491</v>
      </c>
      <c r="AA314" s="525" t="s">
        <v>5202</v>
      </c>
      <c r="AB314" s="399" t="str">
        <f t="shared" si="61"/>
        <v>CC2CT32</v>
      </c>
      <c r="AC314" s="399" t="str">
        <f t="shared" si="62"/>
        <v>CC2CT32-CC</v>
      </c>
      <c r="AD314" t="str">
        <f>Y314&amp;"-"&amp;VLOOKUP(AC314,'LICH THI'!C:AA,9,0)</f>
        <v>64CCCD3065-42473</v>
      </c>
      <c r="AE314">
        <f t="shared" si="63"/>
        <v>1</v>
      </c>
    </row>
    <row r="315" spans="1:31" x14ac:dyDescent="0.25">
      <c r="A315" s="436" t="str">
        <f t="shared" si="53"/>
        <v>CC2CT32-CC-22</v>
      </c>
      <c r="B315" s="436">
        <f>COUNTIF(AC$4:AC315,AC315)</f>
        <v>22</v>
      </c>
      <c r="C315" s="436" t="str">
        <f t="shared" si="54"/>
        <v>CC2CT32-CC</v>
      </c>
      <c r="D315" s="436">
        <f>VLOOKUP(C315,'LICH THI'!C:AA,12,0)</f>
        <v>23</v>
      </c>
      <c r="E315" s="436">
        <f>VLOOKUP(C315,'LICH THI'!C:AA,13,0)</f>
        <v>23</v>
      </c>
      <c r="F315" s="436">
        <f t="shared" si="64"/>
        <v>23</v>
      </c>
      <c r="G315" s="436">
        <f>VLOOKUP(C315,'LICH THI'!C:AA,14,0)</f>
        <v>1</v>
      </c>
      <c r="H315" s="436">
        <f t="shared" si="55"/>
        <v>1</v>
      </c>
      <c r="I315" s="436" t="str">
        <f t="shared" si="56"/>
        <v>Lương Văn Thành</v>
      </c>
      <c r="J315" s="436"/>
      <c r="K315" s="436">
        <f t="shared" si="57"/>
        <v>1</v>
      </c>
      <c r="L315" s="436" t="str">
        <f t="shared" si="58"/>
        <v>CC2CT32-CC-1</v>
      </c>
      <c r="M315" s="436">
        <f t="shared" si="59"/>
        <v>9</v>
      </c>
      <c r="N315" s="437">
        <f t="shared" si="65"/>
        <v>14</v>
      </c>
      <c r="O315" s="437"/>
      <c r="P315" s="430" t="str">
        <f t="shared" si="60"/>
        <v/>
      </c>
      <c r="U315" s="177">
        <v>7</v>
      </c>
      <c r="V315" s="177" t="s">
        <v>4574</v>
      </c>
      <c r="W315" s="177" t="s">
        <v>3345</v>
      </c>
      <c r="X315" s="177" t="s">
        <v>2894</v>
      </c>
      <c r="Y315" s="177" t="s">
        <v>7313</v>
      </c>
      <c r="Z315" s="177" t="s">
        <v>7491</v>
      </c>
      <c r="AA315" s="525" t="s">
        <v>2906</v>
      </c>
      <c r="AB315" s="399" t="str">
        <f t="shared" si="61"/>
        <v>CC2CT32</v>
      </c>
      <c r="AC315" s="399" t="str">
        <f t="shared" si="62"/>
        <v>CC2CT32-CC</v>
      </c>
      <c r="AD315" t="str">
        <f>Y315&amp;"-"&amp;VLOOKUP(AC315,'LICH THI'!C:AA,9,0)</f>
        <v>64CCCD3042-42473</v>
      </c>
      <c r="AE315">
        <f t="shared" si="63"/>
        <v>1</v>
      </c>
    </row>
    <row r="316" spans="1:31" x14ac:dyDescent="0.25">
      <c r="A316" s="436" t="str">
        <f t="shared" si="53"/>
        <v>CC2CT32-CC-23</v>
      </c>
      <c r="B316" s="436">
        <f>COUNTIF(AC$4:AC316,AC316)</f>
        <v>23</v>
      </c>
      <c r="C316" s="436" t="str">
        <f t="shared" si="54"/>
        <v>CC2CT32-CC</v>
      </c>
      <c r="D316" s="436">
        <f>VLOOKUP(C316,'LICH THI'!C:AA,12,0)</f>
        <v>23</v>
      </c>
      <c r="E316" s="436">
        <f>VLOOKUP(C316,'LICH THI'!C:AA,13,0)</f>
        <v>23</v>
      </c>
      <c r="F316" s="436">
        <f t="shared" si="64"/>
        <v>23</v>
      </c>
      <c r="G316" s="436">
        <f>VLOOKUP(C316,'LICH THI'!C:AA,14,0)</f>
        <v>1</v>
      </c>
      <c r="H316" s="436">
        <f t="shared" si="55"/>
        <v>1</v>
      </c>
      <c r="I316" s="436" t="str">
        <f t="shared" si="56"/>
        <v>Nguyễn Hữu Văn</v>
      </c>
      <c r="J316" s="436"/>
      <c r="K316" s="436">
        <f t="shared" si="57"/>
        <v>1</v>
      </c>
      <c r="L316" s="436" t="str">
        <f t="shared" si="58"/>
        <v>CC2CT32-CC-1</v>
      </c>
      <c r="M316" s="436">
        <f t="shared" si="59"/>
        <v>9</v>
      </c>
      <c r="N316" s="437">
        <f t="shared" si="65"/>
        <v>15</v>
      </c>
      <c r="O316" s="437"/>
      <c r="P316" s="430" t="str">
        <f t="shared" si="60"/>
        <v/>
      </c>
      <c r="U316" s="177">
        <v>21</v>
      </c>
      <c r="V316" s="177" t="s">
        <v>4587</v>
      </c>
      <c r="W316" s="177" t="s">
        <v>3326</v>
      </c>
      <c r="X316" s="177" t="s">
        <v>3675</v>
      </c>
      <c r="Y316" s="177" t="s">
        <v>4603</v>
      </c>
      <c r="Z316" s="177" t="s">
        <v>7491</v>
      </c>
      <c r="AA316" s="525" t="s">
        <v>4520</v>
      </c>
      <c r="AB316" s="399" t="str">
        <f t="shared" si="61"/>
        <v>CC2CT32</v>
      </c>
      <c r="AC316" s="399" t="str">
        <f t="shared" si="62"/>
        <v>CC2CT32-CC</v>
      </c>
      <c r="AD316" t="str">
        <f>Y316&amp;"-"&amp;VLOOKUP(AC316,'LICH THI'!C:AA,9,0)</f>
        <v>64CCCD3097-42473</v>
      </c>
      <c r="AE316">
        <f t="shared" si="63"/>
        <v>1</v>
      </c>
    </row>
    <row r="317" spans="1:31" x14ac:dyDescent="0.25">
      <c r="A317" s="436" t="str">
        <f t="shared" si="53"/>
        <v>CC2CT65-CC-1</v>
      </c>
      <c r="B317" s="436">
        <f>COUNTIF(AC$4:AC317,AC317)</f>
        <v>1</v>
      </c>
      <c r="C317" s="436" t="str">
        <f t="shared" si="54"/>
        <v>CC2CT65-CC</v>
      </c>
      <c r="D317" s="436">
        <f>VLOOKUP(C317,'LICH THI'!C:AA,12,0)</f>
        <v>10</v>
      </c>
      <c r="E317" s="436">
        <f>VLOOKUP(C317,'LICH THI'!C:AA,13,0)</f>
        <v>10</v>
      </c>
      <c r="F317" s="436">
        <f t="shared" si="64"/>
        <v>10</v>
      </c>
      <c r="G317" s="436">
        <f>VLOOKUP(C317,'LICH THI'!C:AA,14,0)</f>
        <v>1</v>
      </c>
      <c r="H317" s="436">
        <f t="shared" si="55"/>
        <v>1</v>
      </c>
      <c r="I317" s="436" t="str">
        <f t="shared" si="56"/>
        <v>Nguyễn Văn Đức</v>
      </c>
      <c r="J317" s="436"/>
      <c r="K317" s="436">
        <f t="shared" si="57"/>
        <v>1</v>
      </c>
      <c r="L317" s="436" t="str">
        <f t="shared" si="58"/>
        <v>CC2CT65-CC-1</v>
      </c>
      <c r="M317" s="436">
        <f t="shared" si="59"/>
        <v>5</v>
      </c>
      <c r="N317" s="437">
        <f t="shared" si="65"/>
        <v>7</v>
      </c>
      <c r="O317" s="437"/>
      <c r="P317" s="430" t="str">
        <f t="shared" si="60"/>
        <v/>
      </c>
      <c r="U317" s="177">
        <v>1</v>
      </c>
      <c r="V317" s="177" t="s">
        <v>4574</v>
      </c>
      <c r="W317" s="177" t="s">
        <v>2741</v>
      </c>
      <c r="X317" s="177" t="s">
        <v>2948</v>
      </c>
      <c r="Y317" s="177" t="s">
        <v>6411</v>
      </c>
      <c r="Z317" s="177" t="s">
        <v>7429</v>
      </c>
      <c r="AA317" s="525" t="s">
        <v>2861</v>
      </c>
      <c r="AB317" s="399" t="str">
        <f t="shared" si="61"/>
        <v>CC2CT65</v>
      </c>
      <c r="AC317" s="399" t="str">
        <f t="shared" si="62"/>
        <v>CC2CT65-CC</v>
      </c>
      <c r="AD317" t="str">
        <f>Y317&amp;"-"&amp;VLOOKUP(AC317,'LICH THI'!C:AA,9,0)</f>
        <v>64CCCD3022-42483</v>
      </c>
      <c r="AE317">
        <f t="shared" si="63"/>
        <v>1</v>
      </c>
    </row>
    <row r="318" spans="1:31" x14ac:dyDescent="0.25">
      <c r="A318" s="436" t="str">
        <f t="shared" si="53"/>
        <v>CC2CT65-CC-2</v>
      </c>
      <c r="B318" s="436">
        <f>COUNTIF(AC$4:AC318,AC318)</f>
        <v>2</v>
      </c>
      <c r="C318" s="436" t="str">
        <f t="shared" si="54"/>
        <v>CC2CT65-CC</v>
      </c>
      <c r="D318" s="436">
        <f>VLOOKUP(C318,'LICH THI'!C:AA,12,0)</f>
        <v>10</v>
      </c>
      <c r="E318" s="436">
        <f>VLOOKUP(C318,'LICH THI'!C:AA,13,0)</f>
        <v>10</v>
      </c>
      <c r="F318" s="436">
        <f t="shared" si="64"/>
        <v>10</v>
      </c>
      <c r="G318" s="436">
        <f>VLOOKUP(C318,'LICH THI'!C:AA,14,0)</f>
        <v>1</v>
      </c>
      <c r="H318" s="436">
        <f t="shared" si="55"/>
        <v>1</v>
      </c>
      <c r="I318" s="436" t="str">
        <f t="shared" si="56"/>
        <v>Trần Văn Đức</v>
      </c>
      <c r="J318" s="436"/>
      <c r="K318" s="436">
        <f t="shared" si="57"/>
        <v>1</v>
      </c>
      <c r="L318" s="436" t="str">
        <f t="shared" si="58"/>
        <v>CC2CT65-CC-1</v>
      </c>
      <c r="M318" s="436">
        <f t="shared" si="59"/>
        <v>5</v>
      </c>
      <c r="N318" s="437">
        <f t="shared" si="65"/>
        <v>8</v>
      </c>
      <c r="O318" s="437"/>
      <c r="P318" s="430" t="str">
        <f t="shared" si="60"/>
        <v/>
      </c>
      <c r="U318" s="177">
        <v>3</v>
      </c>
      <c r="V318" s="177" t="s">
        <v>4587</v>
      </c>
      <c r="W318" s="177" t="s">
        <v>2757</v>
      </c>
      <c r="X318" s="177" t="s">
        <v>2948</v>
      </c>
      <c r="Y318" s="177" t="s">
        <v>4639</v>
      </c>
      <c r="Z318" s="177" t="s">
        <v>7429</v>
      </c>
      <c r="AA318" s="525" t="s">
        <v>4640</v>
      </c>
      <c r="AB318" s="399" t="str">
        <f t="shared" si="61"/>
        <v>CC2CT65</v>
      </c>
      <c r="AC318" s="399" t="str">
        <f t="shared" si="62"/>
        <v>CC2CT65-CC</v>
      </c>
      <c r="AD318" t="str">
        <f>Y318&amp;"-"&amp;VLOOKUP(AC318,'LICH THI'!C:AA,9,0)</f>
        <v>64CCCD3076-42483</v>
      </c>
      <c r="AE318">
        <f t="shared" si="63"/>
        <v>1</v>
      </c>
    </row>
    <row r="319" spans="1:31" x14ac:dyDescent="0.25">
      <c r="A319" s="436" t="str">
        <f t="shared" si="53"/>
        <v>CC2CT65-CC-3</v>
      </c>
      <c r="B319" s="436">
        <f>COUNTIF(AC$4:AC319,AC319)</f>
        <v>3</v>
      </c>
      <c r="C319" s="436" t="str">
        <f t="shared" si="54"/>
        <v>CC2CT65-CC</v>
      </c>
      <c r="D319" s="436">
        <f>VLOOKUP(C319,'LICH THI'!C:AA,12,0)</f>
        <v>10</v>
      </c>
      <c r="E319" s="436">
        <f>VLOOKUP(C319,'LICH THI'!C:AA,13,0)</f>
        <v>10</v>
      </c>
      <c r="F319" s="436">
        <f t="shared" si="64"/>
        <v>10</v>
      </c>
      <c r="G319" s="436">
        <f>VLOOKUP(C319,'LICH THI'!C:AA,14,0)</f>
        <v>1</v>
      </c>
      <c r="H319" s="436">
        <f t="shared" si="55"/>
        <v>1</v>
      </c>
      <c r="I319" s="436" t="str">
        <f t="shared" si="56"/>
        <v>Nguyễn Văn Hải</v>
      </c>
      <c r="J319" s="436"/>
      <c r="K319" s="436">
        <f t="shared" si="57"/>
        <v>1</v>
      </c>
      <c r="L319" s="436" t="str">
        <f t="shared" si="58"/>
        <v>CC2CT65-CC-1</v>
      </c>
      <c r="M319" s="436">
        <f t="shared" si="59"/>
        <v>5</v>
      </c>
      <c r="N319" s="437">
        <f t="shared" si="65"/>
        <v>9</v>
      </c>
      <c r="O319" s="437"/>
      <c r="P319" s="430" t="str">
        <f t="shared" si="60"/>
        <v/>
      </c>
      <c r="U319" s="177">
        <v>6</v>
      </c>
      <c r="V319" s="177" t="s">
        <v>4604</v>
      </c>
      <c r="W319" s="177" t="s">
        <v>2741</v>
      </c>
      <c r="X319" s="177" t="s">
        <v>2908</v>
      </c>
      <c r="Y319" s="177" t="s">
        <v>4605</v>
      </c>
      <c r="Z319" s="177" t="s">
        <v>7429</v>
      </c>
      <c r="AA319" s="525" t="s">
        <v>3237</v>
      </c>
      <c r="AB319" s="399" t="str">
        <f t="shared" si="61"/>
        <v>CC2CT65</v>
      </c>
      <c r="AC319" s="399" t="str">
        <f t="shared" si="62"/>
        <v>CC2CT65-CC</v>
      </c>
      <c r="AD319" t="str">
        <f>Y319&amp;"-"&amp;VLOOKUP(AC319,'LICH THI'!C:AA,9,0)</f>
        <v>64CCDD3020-42483</v>
      </c>
      <c r="AE319">
        <f t="shared" si="63"/>
        <v>1</v>
      </c>
    </row>
    <row r="320" spans="1:31" x14ac:dyDescent="0.25">
      <c r="A320" s="436" t="str">
        <f t="shared" si="53"/>
        <v>CC2CT65-CC-4</v>
      </c>
      <c r="B320" s="436">
        <f>COUNTIF(AC$4:AC320,AC320)</f>
        <v>4</v>
      </c>
      <c r="C320" s="436" t="str">
        <f t="shared" si="54"/>
        <v>CC2CT65-CC</v>
      </c>
      <c r="D320" s="436">
        <f>VLOOKUP(C320,'LICH THI'!C:AA,12,0)</f>
        <v>10</v>
      </c>
      <c r="E320" s="436">
        <f>VLOOKUP(C320,'LICH THI'!C:AA,13,0)</f>
        <v>10</v>
      </c>
      <c r="F320" s="436">
        <f t="shared" si="64"/>
        <v>10</v>
      </c>
      <c r="G320" s="436">
        <f>VLOOKUP(C320,'LICH THI'!C:AA,14,0)</f>
        <v>1</v>
      </c>
      <c r="H320" s="436">
        <f t="shared" si="55"/>
        <v>1</v>
      </c>
      <c r="I320" s="436" t="str">
        <f t="shared" si="56"/>
        <v>Trần Văn Quyết</v>
      </c>
      <c r="J320" s="436"/>
      <c r="K320" s="436">
        <f t="shared" si="57"/>
        <v>1</v>
      </c>
      <c r="L320" s="436" t="str">
        <f t="shared" si="58"/>
        <v>CC2CT65-CC-1</v>
      </c>
      <c r="M320" s="436">
        <f t="shared" si="59"/>
        <v>5</v>
      </c>
      <c r="N320" s="437">
        <f t="shared" si="65"/>
        <v>10</v>
      </c>
      <c r="O320" s="437"/>
      <c r="P320" s="430" t="str">
        <f t="shared" si="60"/>
        <v/>
      </c>
      <c r="U320" s="177">
        <v>4</v>
      </c>
      <c r="V320" s="177" t="s">
        <v>4587</v>
      </c>
      <c r="W320" s="177" t="s">
        <v>2757</v>
      </c>
      <c r="X320" s="177" t="s">
        <v>3646</v>
      </c>
      <c r="Y320" s="177" t="s">
        <v>4594</v>
      </c>
      <c r="Z320" s="177" t="s">
        <v>7429</v>
      </c>
      <c r="AA320" s="525" t="s">
        <v>4595</v>
      </c>
      <c r="AB320" s="399" t="str">
        <f t="shared" si="61"/>
        <v>CC2CT65</v>
      </c>
      <c r="AC320" s="399" t="str">
        <f t="shared" si="62"/>
        <v>CC2CT65-CC</v>
      </c>
      <c r="AD320" t="str">
        <f>Y320&amp;"-"&amp;VLOOKUP(AC320,'LICH THI'!C:AA,9,0)</f>
        <v>64CCCD3113-42483</v>
      </c>
      <c r="AE320">
        <f t="shared" si="63"/>
        <v>1</v>
      </c>
    </row>
    <row r="321" spans="1:31" x14ac:dyDescent="0.25">
      <c r="A321" s="436" t="str">
        <f t="shared" si="53"/>
        <v>CC2CT65-CC-5</v>
      </c>
      <c r="B321" s="436">
        <f>COUNTIF(AC$4:AC321,AC321)</f>
        <v>5</v>
      </c>
      <c r="C321" s="436" t="str">
        <f t="shared" si="54"/>
        <v>CC2CT65-CC</v>
      </c>
      <c r="D321" s="436">
        <f>VLOOKUP(C321,'LICH THI'!C:AA,12,0)</f>
        <v>10</v>
      </c>
      <c r="E321" s="436">
        <f>VLOOKUP(C321,'LICH THI'!C:AA,13,0)</f>
        <v>10</v>
      </c>
      <c r="F321" s="436">
        <f t="shared" si="64"/>
        <v>10</v>
      </c>
      <c r="G321" s="436">
        <f>VLOOKUP(C321,'LICH THI'!C:AA,14,0)</f>
        <v>1</v>
      </c>
      <c r="H321" s="436">
        <f t="shared" si="55"/>
        <v>1</v>
      </c>
      <c r="I321" s="436" t="str">
        <f t="shared" si="56"/>
        <v>Vũ Minh Toàn</v>
      </c>
      <c r="J321" s="436"/>
      <c r="K321" s="436">
        <f t="shared" si="57"/>
        <v>1</v>
      </c>
      <c r="L321" s="436" t="str">
        <f t="shared" si="58"/>
        <v>CC2CT65-CC-1</v>
      </c>
      <c r="M321" s="436">
        <f t="shared" si="59"/>
        <v>5</v>
      </c>
      <c r="N321" s="437">
        <f t="shared" si="65"/>
        <v>1</v>
      </c>
      <c r="O321" s="437"/>
      <c r="P321" s="430" t="str">
        <f t="shared" si="60"/>
        <v/>
      </c>
      <c r="U321" s="177">
        <v>10</v>
      </c>
      <c r="V321" s="177" t="s">
        <v>4612</v>
      </c>
      <c r="W321" s="177" t="s">
        <v>4355</v>
      </c>
      <c r="X321" s="177" t="s">
        <v>2818</v>
      </c>
      <c r="Y321" s="177" t="s">
        <v>7430</v>
      </c>
      <c r="Z321" s="177" t="s">
        <v>7429</v>
      </c>
      <c r="AA321" s="525" t="s">
        <v>5052</v>
      </c>
      <c r="AB321" s="399" t="str">
        <f t="shared" si="61"/>
        <v>CC2CT65</v>
      </c>
      <c r="AC321" s="399" t="str">
        <f t="shared" si="62"/>
        <v>CC2CT65-CC</v>
      </c>
      <c r="AD321" t="str">
        <f>Y321&amp;"-"&amp;VLOOKUP(AC321,'LICH THI'!C:AA,9,0)</f>
        <v>64CCKD3028-42483</v>
      </c>
      <c r="AE321">
        <f t="shared" si="63"/>
        <v>1</v>
      </c>
    </row>
    <row r="322" spans="1:31" x14ac:dyDescent="0.25">
      <c r="A322" s="436" t="str">
        <f t="shared" si="53"/>
        <v>CC2CT65-CC-6</v>
      </c>
      <c r="B322" s="436">
        <f>COUNTIF(AC$4:AC322,AC322)</f>
        <v>6</v>
      </c>
      <c r="C322" s="436" t="str">
        <f t="shared" si="54"/>
        <v>CC2CT65-CC</v>
      </c>
      <c r="D322" s="436">
        <f>VLOOKUP(C322,'LICH THI'!C:AA,12,0)</f>
        <v>10</v>
      </c>
      <c r="E322" s="436">
        <f>VLOOKUP(C322,'LICH THI'!C:AA,13,0)</f>
        <v>10</v>
      </c>
      <c r="F322" s="436">
        <f t="shared" si="64"/>
        <v>10</v>
      </c>
      <c r="G322" s="436">
        <f>VLOOKUP(C322,'LICH THI'!C:AA,14,0)</f>
        <v>1</v>
      </c>
      <c r="H322" s="436">
        <f t="shared" si="55"/>
        <v>1</v>
      </c>
      <c r="I322" s="436" t="str">
        <f t="shared" si="56"/>
        <v>Hoàng Lê Thành</v>
      </c>
      <c r="J322" s="436"/>
      <c r="K322" s="436">
        <f t="shared" si="57"/>
        <v>1</v>
      </c>
      <c r="L322" s="436" t="str">
        <f t="shared" si="58"/>
        <v>CC2CT65-CC-1</v>
      </c>
      <c r="M322" s="436">
        <f t="shared" si="59"/>
        <v>5</v>
      </c>
      <c r="N322" s="437">
        <f t="shared" si="65"/>
        <v>2</v>
      </c>
      <c r="O322" s="437"/>
      <c r="P322" s="430" t="str">
        <f t="shared" si="60"/>
        <v/>
      </c>
      <c r="U322" s="177">
        <v>5</v>
      </c>
      <c r="V322" s="177" t="s">
        <v>4587</v>
      </c>
      <c r="W322" s="177" t="s">
        <v>4647</v>
      </c>
      <c r="X322" s="177" t="s">
        <v>2894</v>
      </c>
      <c r="Y322" s="177" t="s">
        <v>4648</v>
      </c>
      <c r="Z322" s="177" t="s">
        <v>7429</v>
      </c>
      <c r="AA322" s="525" t="s">
        <v>4649</v>
      </c>
      <c r="AB322" s="399" t="str">
        <f t="shared" si="61"/>
        <v>CC2CT65</v>
      </c>
      <c r="AC322" s="399" t="str">
        <f t="shared" si="62"/>
        <v>CC2CT65-CC</v>
      </c>
      <c r="AD322" t="str">
        <f>Y322&amp;"-"&amp;VLOOKUP(AC322,'LICH THI'!C:AA,9,0)</f>
        <v>64CCCD3066-42483</v>
      </c>
      <c r="AE322">
        <f t="shared" si="63"/>
        <v>1</v>
      </c>
    </row>
    <row r="323" spans="1:31" x14ac:dyDescent="0.25">
      <c r="A323" s="436" t="str">
        <f t="shared" si="53"/>
        <v>CC2CT65-CC-7</v>
      </c>
      <c r="B323" s="436">
        <f>COUNTIF(AC$4:AC323,AC323)</f>
        <v>7</v>
      </c>
      <c r="C323" s="436" t="str">
        <f t="shared" si="54"/>
        <v>CC2CT65-CC</v>
      </c>
      <c r="D323" s="436">
        <f>VLOOKUP(C323,'LICH THI'!C:AA,12,0)</f>
        <v>10</v>
      </c>
      <c r="E323" s="436">
        <f>VLOOKUP(C323,'LICH THI'!C:AA,13,0)</f>
        <v>10</v>
      </c>
      <c r="F323" s="436">
        <f t="shared" si="64"/>
        <v>10</v>
      </c>
      <c r="G323" s="436">
        <f>VLOOKUP(C323,'LICH THI'!C:AA,14,0)</f>
        <v>1</v>
      </c>
      <c r="H323" s="436">
        <f t="shared" si="55"/>
        <v>1</v>
      </c>
      <c r="I323" s="436" t="str">
        <f t="shared" si="56"/>
        <v>Nhâm Văn Thịnh</v>
      </c>
      <c r="J323" s="436"/>
      <c r="K323" s="436">
        <f t="shared" si="57"/>
        <v>1</v>
      </c>
      <c r="L323" s="436" t="str">
        <f t="shared" si="58"/>
        <v>CC2CT65-CC-1</v>
      </c>
      <c r="M323" s="436">
        <f t="shared" si="59"/>
        <v>5</v>
      </c>
      <c r="N323" s="437">
        <f t="shared" si="65"/>
        <v>3</v>
      </c>
      <c r="O323" s="437"/>
      <c r="P323" s="430" t="str">
        <f t="shared" si="60"/>
        <v/>
      </c>
      <c r="U323" s="177">
        <v>7</v>
      </c>
      <c r="V323" s="177" t="s">
        <v>4604</v>
      </c>
      <c r="W323" s="177" t="s">
        <v>4608</v>
      </c>
      <c r="X323" s="177" t="s">
        <v>4578</v>
      </c>
      <c r="Y323" s="177" t="s">
        <v>4609</v>
      </c>
      <c r="Z323" s="177" t="s">
        <v>7429</v>
      </c>
      <c r="AA323" s="525" t="s">
        <v>4610</v>
      </c>
      <c r="AB323" s="399" t="str">
        <f t="shared" si="61"/>
        <v>CC2CT65</v>
      </c>
      <c r="AC323" s="399" t="str">
        <f t="shared" si="62"/>
        <v>CC2CT65-CC</v>
      </c>
      <c r="AD323" t="str">
        <f>Y323&amp;"-"&amp;VLOOKUP(AC323,'LICH THI'!C:AA,9,0)</f>
        <v>64CCDD4001-42483</v>
      </c>
      <c r="AE323">
        <f t="shared" si="63"/>
        <v>1</v>
      </c>
    </row>
    <row r="324" spans="1:31" x14ac:dyDescent="0.25">
      <c r="A324" s="436" t="str">
        <f t="shared" si="53"/>
        <v>CC2CT65-CC-8</v>
      </c>
      <c r="B324" s="436">
        <f>COUNTIF(AC$4:AC324,AC324)</f>
        <v>8</v>
      </c>
      <c r="C324" s="436" t="str">
        <f t="shared" si="54"/>
        <v>CC2CT65-CC</v>
      </c>
      <c r="D324" s="436">
        <f>VLOOKUP(C324,'LICH THI'!C:AA,12,0)</f>
        <v>10</v>
      </c>
      <c r="E324" s="436">
        <f>VLOOKUP(C324,'LICH THI'!C:AA,13,0)</f>
        <v>10</v>
      </c>
      <c r="F324" s="436">
        <f t="shared" si="64"/>
        <v>10</v>
      </c>
      <c r="G324" s="436">
        <f>VLOOKUP(C324,'LICH THI'!C:AA,14,0)</f>
        <v>1</v>
      </c>
      <c r="H324" s="436">
        <f t="shared" si="55"/>
        <v>1</v>
      </c>
      <c r="I324" s="436" t="str">
        <f t="shared" si="56"/>
        <v>Nguyễn Đức Thuận</v>
      </c>
      <c r="J324" s="436"/>
      <c r="K324" s="436">
        <f t="shared" si="57"/>
        <v>1</v>
      </c>
      <c r="L324" s="436" t="str">
        <f t="shared" si="58"/>
        <v>CC2CT65-CC-1</v>
      </c>
      <c r="M324" s="436">
        <f t="shared" si="59"/>
        <v>5</v>
      </c>
      <c r="N324" s="437">
        <f t="shared" si="65"/>
        <v>4</v>
      </c>
      <c r="O324" s="437"/>
      <c r="P324" s="430" t="str">
        <f t="shared" si="60"/>
        <v/>
      </c>
      <c r="U324" s="177">
        <v>8</v>
      </c>
      <c r="V324" s="177" t="s">
        <v>4604</v>
      </c>
      <c r="W324" s="177" t="s">
        <v>3103</v>
      </c>
      <c r="X324" s="177" t="s">
        <v>4089</v>
      </c>
      <c r="Y324" s="177" t="s">
        <v>4611</v>
      </c>
      <c r="Z324" s="177" t="s">
        <v>7429</v>
      </c>
      <c r="AA324" s="525" t="s">
        <v>3037</v>
      </c>
      <c r="AB324" s="399" t="str">
        <f t="shared" si="61"/>
        <v>CC2CT65</v>
      </c>
      <c r="AC324" s="399" t="str">
        <f t="shared" si="62"/>
        <v>CC2CT65-CC</v>
      </c>
      <c r="AD324" t="str">
        <f>Y324&amp;"-"&amp;VLOOKUP(AC324,'LICH THI'!C:AA,9,0)</f>
        <v>64CCDD3048-42483</v>
      </c>
      <c r="AE324">
        <f t="shared" si="63"/>
        <v>1</v>
      </c>
    </row>
    <row r="325" spans="1:31" x14ac:dyDescent="0.25">
      <c r="A325" s="436" t="str">
        <f t="shared" ref="A325:A388" si="66">C325&amp;"-"&amp;B325</f>
        <v>CC2CT65-CC-9</v>
      </c>
      <c r="B325" s="436">
        <f>COUNTIF(AC$4:AC325,AC325)</f>
        <v>9</v>
      </c>
      <c r="C325" s="436" t="str">
        <f t="shared" ref="C325:C388" si="67">_CT_MaHP1</f>
        <v>CC2CT65-CC</v>
      </c>
      <c r="D325" s="436">
        <f>VLOOKUP(C325,'LICH THI'!C:AA,12,0)</f>
        <v>10</v>
      </c>
      <c r="E325" s="436">
        <f>VLOOKUP(C325,'LICH THI'!C:AA,13,0)</f>
        <v>10</v>
      </c>
      <c r="F325" s="436">
        <f t="shared" si="64"/>
        <v>10</v>
      </c>
      <c r="G325" s="436">
        <f>VLOOKUP(C325,'LICH THI'!C:AA,14,0)</f>
        <v>1</v>
      </c>
      <c r="H325" s="436">
        <f t="shared" ref="H325:H388" si="68">IF(E325=0,"",TRUNC((B325+E325-1)/E325))</f>
        <v>1</v>
      </c>
      <c r="I325" s="436" t="str">
        <f t="shared" ref="I325:I388" si="69">W325&amp;" "&amp;X325</f>
        <v>Vũ Văn Trọng</v>
      </c>
      <c r="J325" s="436"/>
      <c r="K325" s="436">
        <f t="shared" ref="K325:K388" si="70">IF(G325=1,1,IF(H325&lt;G325,H325+1,1))</f>
        <v>1</v>
      </c>
      <c r="L325" s="436" t="str">
        <f t="shared" ref="L325:L388" si="71">C325&amp;"-"&amp;K325</f>
        <v>CC2CT65-CC-1</v>
      </c>
      <c r="M325" s="436">
        <f t="shared" ref="M325:M388" si="72">IF(E325=0,"",MOD(MID(C325,6,2),E325))</f>
        <v>5</v>
      </c>
      <c r="N325" s="437">
        <f t="shared" si="65"/>
        <v>5</v>
      </c>
      <c r="O325" s="437"/>
      <c r="P325" s="430" t="str">
        <f t="shared" ref="P325:P388" si="73">IF(MOD(20*O325,10)&lt;&gt;0,"SAI","")</f>
        <v/>
      </c>
      <c r="U325" s="177">
        <v>9</v>
      </c>
      <c r="V325" s="177" t="s">
        <v>4604</v>
      </c>
      <c r="W325" s="177" t="s">
        <v>2914</v>
      </c>
      <c r="X325" s="177" t="s">
        <v>4127</v>
      </c>
      <c r="Y325" s="177" t="s">
        <v>5854</v>
      </c>
      <c r="Z325" s="177" t="s">
        <v>7429</v>
      </c>
      <c r="AA325" s="525" t="s">
        <v>4027</v>
      </c>
      <c r="AB325" s="399" t="str">
        <f t="shared" ref="AB325:AB388" si="74">_CT_MaHP</f>
        <v>CC2CT65</v>
      </c>
      <c r="AC325" s="399" t="str">
        <f t="shared" ref="AC325:AC388" si="75">_CT_MaHe</f>
        <v>CC2CT65-CC</v>
      </c>
      <c r="AD325" t="str">
        <f>Y325&amp;"-"&amp;VLOOKUP(AC325,'LICH THI'!C:AA,9,0)</f>
        <v>64CCDD3010-42483</v>
      </c>
      <c r="AE325">
        <f t="shared" ref="AE325:AE388" si="76">COUNTIF(AD325,AD:AD)</f>
        <v>1</v>
      </c>
    </row>
    <row r="326" spans="1:31" x14ac:dyDescent="0.25">
      <c r="A326" s="436" t="str">
        <f t="shared" si="66"/>
        <v>CC2CT65-CC-10</v>
      </c>
      <c r="B326" s="436">
        <f>COUNTIF(AC$4:AC326,AC326)</f>
        <v>10</v>
      </c>
      <c r="C326" s="436" t="str">
        <f t="shared" si="67"/>
        <v>CC2CT65-CC</v>
      </c>
      <c r="D326" s="436">
        <f>VLOOKUP(C326,'LICH THI'!C:AA,12,0)</f>
        <v>10</v>
      </c>
      <c r="E326" s="436">
        <f>VLOOKUP(C326,'LICH THI'!C:AA,13,0)</f>
        <v>10</v>
      </c>
      <c r="F326" s="436">
        <f t="shared" ref="F326:F389" si="77">IF(G326="","",IF(G326=H326,D326-(H326-1)*E326,E326))</f>
        <v>10</v>
      </c>
      <c r="G326" s="436">
        <f>VLOOKUP(C326,'LICH THI'!C:AA,14,0)</f>
        <v>1</v>
      </c>
      <c r="H326" s="436">
        <f t="shared" si="68"/>
        <v>1</v>
      </c>
      <c r="I326" s="436" t="str">
        <f t="shared" si="69"/>
        <v>Phạm Tiến Việt</v>
      </c>
      <c r="J326" s="436"/>
      <c r="K326" s="436">
        <f t="shared" si="70"/>
        <v>1</v>
      </c>
      <c r="L326" s="436" t="str">
        <f t="shared" si="71"/>
        <v>CC2CT65-CC-1</v>
      </c>
      <c r="M326" s="436">
        <f t="shared" si="72"/>
        <v>5</v>
      </c>
      <c r="N326" s="437">
        <f t="shared" ref="N326:N389" si="78">IF(F326=0,"",(K326-1)*$N$2+1+MOD(B326-M326,F326))</f>
        <v>6</v>
      </c>
      <c r="O326" s="437"/>
      <c r="P326" s="430" t="str">
        <f t="shared" si="73"/>
        <v/>
      </c>
      <c r="U326" s="177">
        <v>2</v>
      </c>
      <c r="V326" s="177" t="s">
        <v>4574</v>
      </c>
      <c r="W326" s="177" t="s">
        <v>3210</v>
      </c>
      <c r="X326" s="177" t="s">
        <v>2996</v>
      </c>
      <c r="Y326" s="177" t="s">
        <v>4585</v>
      </c>
      <c r="Z326" s="177" t="s">
        <v>7429</v>
      </c>
      <c r="AA326" s="525" t="s">
        <v>4586</v>
      </c>
      <c r="AB326" s="399" t="str">
        <f t="shared" si="74"/>
        <v>CC2CT65</v>
      </c>
      <c r="AC326" s="399" t="str">
        <f t="shared" si="75"/>
        <v>CC2CT65-CC</v>
      </c>
      <c r="AD326" t="str">
        <f>Y326&amp;"-"&amp;VLOOKUP(AC326,'LICH THI'!C:AA,9,0)</f>
        <v>64CCCD3116-42483</v>
      </c>
      <c r="AE326">
        <f t="shared" si="76"/>
        <v>1</v>
      </c>
    </row>
    <row r="327" spans="1:31" x14ac:dyDescent="0.25">
      <c r="A327" s="436" t="str">
        <f t="shared" si="66"/>
        <v>CC2GT33-CC-1</v>
      </c>
      <c r="B327" s="436">
        <f>COUNTIF(AC$4:AC327,AC327)</f>
        <v>1</v>
      </c>
      <c r="C327" s="436" t="str">
        <f t="shared" si="67"/>
        <v>CC2GT33-CC</v>
      </c>
      <c r="D327" s="436">
        <f>VLOOKUP(C327,'LICH THI'!C:AA,12,0)</f>
        <v>7</v>
      </c>
      <c r="E327" s="436">
        <f>VLOOKUP(C327,'LICH THI'!C:AA,13,0)</f>
        <v>7</v>
      </c>
      <c r="F327" s="436">
        <f t="shared" si="77"/>
        <v>7</v>
      </c>
      <c r="G327" s="436">
        <f>VLOOKUP(C327,'LICH THI'!C:AA,14,0)</f>
        <v>1</v>
      </c>
      <c r="H327" s="436">
        <f t="shared" si="68"/>
        <v>1</v>
      </c>
      <c r="I327" s="436" t="str">
        <f t="shared" si="69"/>
        <v>Nguyễn Minh Chiến</v>
      </c>
      <c r="J327" s="436"/>
      <c r="K327" s="436">
        <f t="shared" si="70"/>
        <v>1</v>
      </c>
      <c r="L327" s="436" t="str">
        <f t="shared" si="71"/>
        <v>CC2GT33-CC-1</v>
      </c>
      <c r="M327" s="436">
        <f t="shared" si="72"/>
        <v>5</v>
      </c>
      <c r="N327" s="437">
        <f t="shared" si="78"/>
        <v>4</v>
      </c>
      <c r="O327" s="437"/>
      <c r="P327" s="430" t="str">
        <f t="shared" si="73"/>
        <v/>
      </c>
      <c r="U327" s="177">
        <v>1</v>
      </c>
      <c r="V327" s="177" t="s">
        <v>4587</v>
      </c>
      <c r="W327" s="177" t="s">
        <v>2708</v>
      </c>
      <c r="X327" s="177" t="s">
        <v>2709</v>
      </c>
      <c r="Y327" s="177" t="s">
        <v>7314</v>
      </c>
      <c r="Z327" s="177" t="s">
        <v>7543</v>
      </c>
      <c r="AA327" s="525" t="s">
        <v>4129</v>
      </c>
      <c r="AB327" s="399" t="str">
        <f t="shared" si="74"/>
        <v>CC2GT33</v>
      </c>
      <c r="AC327" s="399" t="str">
        <f t="shared" si="75"/>
        <v>CC2GT33-CC</v>
      </c>
      <c r="AD327" t="str">
        <f>Y327&amp;"-"&amp;VLOOKUP(AC327,'LICH THI'!C:AA,9,0)</f>
        <v>64CCCD3064-42480</v>
      </c>
      <c r="AE327">
        <f t="shared" si="76"/>
        <v>1</v>
      </c>
    </row>
    <row r="328" spans="1:31" x14ac:dyDescent="0.25">
      <c r="A328" s="436" t="str">
        <f t="shared" si="66"/>
        <v>CC2GT33-CC-2</v>
      </c>
      <c r="B328" s="436">
        <f>COUNTIF(AC$4:AC328,AC328)</f>
        <v>2</v>
      </c>
      <c r="C328" s="436" t="str">
        <f t="shared" si="67"/>
        <v>CC2GT33-CC</v>
      </c>
      <c r="D328" s="436">
        <f>VLOOKUP(C328,'LICH THI'!C:AA,12,0)</f>
        <v>7</v>
      </c>
      <c r="E328" s="436">
        <f>VLOOKUP(C328,'LICH THI'!C:AA,13,0)</f>
        <v>7</v>
      </c>
      <c r="F328" s="436">
        <f t="shared" si="77"/>
        <v>7</v>
      </c>
      <c r="G328" s="436">
        <f>VLOOKUP(C328,'LICH THI'!C:AA,14,0)</f>
        <v>1</v>
      </c>
      <c r="H328" s="436">
        <f t="shared" si="68"/>
        <v>1</v>
      </c>
      <c r="I328" s="436" t="str">
        <f t="shared" si="69"/>
        <v>Hoàng Hà</v>
      </c>
      <c r="J328" s="436"/>
      <c r="K328" s="436">
        <f t="shared" si="70"/>
        <v>1</v>
      </c>
      <c r="L328" s="436" t="str">
        <f t="shared" si="71"/>
        <v>CC2GT33-CC-1</v>
      </c>
      <c r="M328" s="436">
        <f t="shared" si="72"/>
        <v>5</v>
      </c>
      <c r="N328" s="437">
        <f t="shared" si="78"/>
        <v>5</v>
      </c>
      <c r="O328" s="437"/>
      <c r="P328" s="430" t="str">
        <f t="shared" si="73"/>
        <v/>
      </c>
      <c r="U328" s="177">
        <v>5</v>
      </c>
      <c r="V328" s="177" t="s">
        <v>4612</v>
      </c>
      <c r="W328" s="177" t="s">
        <v>2834</v>
      </c>
      <c r="X328" s="177" t="s">
        <v>3163</v>
      </c>
      <c r="Y328" s="177" t="s">
        <v>7066</v>
      </c>
      <c r="Z328" s="177" t="s">
        <v>7543</v>
      </c>
      <c r="AA328" s="525" t="s">
        <v>5272</v>
      </c>
      <c r="AB328" s="399" t="str">
        <f t="shared" si="74"/>
        <v>CC2GT33</v>
      </c>
      <c r="AC328" s="399" t="str">
        <f t="shared" si="75"/>
        <v>CC2GT33-CC</v>
      </c>
      <c r="AD328" t="str">
        <f>Y328&amp;"-"&amp;VLOOKUP(AC328,'LICH THI'!C:AA,9,0)</f>
        <v>64CCKD3026-42480</v>
      </c>
      <c r="AE328">
        <f t="shared" si="76"/>
        <v>1</v>
      </c>
    </row>
    <row r="329" spans="1:31" x14ac:dyDescent="0.25">
      <c r="A329" s="436" t="str">
        <f t="shared" si="66"/>
        <v>CC2GT33-CC-3</v>
      </c>
      <c r="B329" s="436">
        <f>COUNTIF(AC$4:AC329,AC329)</f>
        <v>3</v>
      </c>
      <c r="C329" s="436" t="str">
        <f t="shared" si="67"/>
        <v>CC2GT33-CC</v>
      </c>
      <c r="D329" s="436">
        <f>VLOOKUP(C329,'LICH THI'!C:AA,12,0)</f>
        <v>7</v>
      </c>
      <c r="E329" s="436">
        <f>VLOOKUP(C329,'LICH THI'!C:AA,13,0)</f>
        <v>7</v>
      </c>
      <c r="F329" s="436">
        <f t="shared" si="77"/>
        <v>7</v>
      </c>
      <c r="G329" s="436">
        <f>VLOOKUP(C329,'LICH THI'!C:AA,14,0)</f>
        <v>1</v>
      </c>
      <c r="H329" s="436">
        <f t="shared" si="68"/>
        <v>1</v>
      </c>
      <c r="I329" s="436" t="str">
        <f t="shared" si="69"/>
        <v>Nguyễn Hải Hiệp</v>
      </c>
      <c r="J329" s="436"/>
      <c r="K329" s="436">
        <f t="shared" si="70"/>
        <v>1</v>
      </c>
      <c r="L329" s="436" t="str">
        <f t="shared" si="71"/>
        <v>CC2GT33-CC-1</v>
      </c>
      <c r="M329" s="436">
        <f t="shared" si="72"/>
        <v>5</v>
      </c>
      <c r="N329" s="437">
        <f t="shared" si="78"/>
        <v>6</v>
      </c>
      <c r="O329" s="437"/>
      <c r="P329" s="430" t="str">
        <f t="shared" si="73"/>
        <v/>
      </c>
      <c r="U329" s="177">
        <v>2</v>
      </c>
      <c r="V329" s="177" t="s">
        <v>4587</v>
      </c>
      <c r="W329" s="177" t="s">
        <v>4705</v>
      </c>
      <c r="X329" s="177" t="s">
        <v>4886</v>
      </c>
      <c r="Y329" s="177" t="s">
        <v>6415</v>
      </c>
      <c r="Z329" s="177" t="s">
        <v>7543</v>
      </c>
      <c r="AA329" s="525" t="s">
        <v>2796</v>
      </c>
      <c r="AB329" s="399" t="str">
        <f t="shared" si="74"/>
        <v>CC2GT33</v>
      </c>
      <c r="AC329" s="399" t="str">
        <f t="shared" si="75"/>
        <v>CC2GT33-CC</v>
      </c>
      <c r="AD329" t="str">
        <f>Y329&amp;"-"&amp;VLOOKUP(AC329,'LICH THI'!C:AA,9,0)</f>
        <v>64CCCD3118-42480</v>
      </c>
      <c r="AE329">
        <f t="shared" si="76"/>
        <v>1</v>
      </c>
    </row>
    <row r="330" spans="1:31" x14ac:dyDescent="0.25">
      <c r="A330" s="436" t="str">
        <f t="shared" si="66"/>
        <v>CC2GT33-CC-4</v>
      </c>
      <c r="B330" s="436">
        <f>COUNTIF(AC$4:AC330,AC330)</f>
        <v>4</v>
      </c>
      <c r="C330" s="436" t="str">
        <f t="shared" si="67"/>
        <v>CC2GT33-CC</v>
      </c>
      <c r="D330" s="436">
        <f>VLOOKUP(C330,'LICH THI'!C:AA,12,0)</f>
        <v>7</v>
      </c>
      <c r="E330" s="436">
        <f>VLOOKUP(C330,'LICH THI'!C:AA,13,0)</f>
        <v>7</v>
      </c>
      <c r="F330" s="436">
        <f t="shared" si="77"/>
        <v>7</v>
      </c>
      <c r="G330" s="436">
        <f>VLOOKUP(C330,'LICH THI'!C:AA,14,0)</f>
        <v>1</v>
      </c>
      <c r="H330" s="436">
        <f t="shared" si="68"/>
        <v>1</v>
      </c>
      <c r="I330" s="436" t="str">
        <f t="shared" si="69"/>
        <v>Nguyễn Thế Hưng</v>
      </c>
      <c r="J330" s="436"/>
      <c r="K330" s="436">
        <f t="shared" si="70"/>
        <v>1</v>
      </c>
      <c r="L330" s="436" t="str">
        <f t="shared" si="71"/>
        <v>CC2GT33-CC-1</v>
      </c>
      <c r="M330" s="436">
        <f t="shared" si="72"/>
        <v>5</v>
      </c>
      <c r="N330" s="437">
        <f t="shared" si="78"/>
        <v>7</v>
      </c>
      <c r="O330" s="437"/>
      <c r="P330" s="430" t="str">
        <f t="shared" si="73"/>
        <v/>
      </c>
      <c r="U330" s="177">
        <v>6</v>
      </c>
      <c r="V330" s="177" t="s">
        <v>4612</v>
      </c>
      <c r="W330" s="177" t="s">
        <v>3243</v>
      </c>
      <c r="X330" s="177" t="s">
        <v>2804</v>
      </c>
      <c r="Y330" s="177" t="s">
        <v>6464</v>
      </c>
      <c r="Z330" s="177" t="s">
        <v>7543</v>
      </c>
      <c r="AA330" s="525" t="s">
        <v>2812</v>
      </c>
      <c r="AB330" s="399" t="str">
        <f t="shared" si="74"/>
        <v>CC2GT33</v>
      </c>
      <c r="AC330" s="399" t="str">
        <f t="shared" si="75"/>
        <v>CC2GT33-CC</v>
      </c>
      <c r="AD330" t="str">
        <f>Y330&amp;"-"&amp;VLOOKUP(AC330,'LICH THI'!C:AA,9,0)</f>
        <v>64CCKD3016-42480</v>
      </c>
      <c r="AE330">
        <f t="shared" si="76"/>
        <v>1</v>
      </c>
    </row>
    <row r="331" spans="1:31" x14ac:dyDescent="0.25">
      <c r="A331" s="436" t="str">
        <f t="shared" si="66"/>
        <v>CC2GT33-CC-5</v>
      </c>
      <c r="B331" s="436">
        <f>COUNTIF(AC$4:AC331,AC331)</f>
        <v>5</v>
      </c>
      <c r="C331" s="436" t="str">
        <f t="shared" si="67"/>
        <v>CC2GT33-CC</v>
      </c>
      <c r="D331" s="436">
        <f>VLOOKUP(C331,'LICH THI'!C:AA,12,0)</f>
        <v>7</v>
      </c>
      <c r="E331" s="436">
        <f>VLOOKUP(C331,'LICH THI'!C:AA,13,0)</f>
        <v>7</v>
      </c>
      <c r="F331" s="436">
        <f t="shared" si="77"/>
        <v>7</v>
      </c>
      <c r="G331" s="436">
        <f>VLOOKUP(C331,'LICH THI'!C:AA,14,0)</f>
        <v>1</v>
      </c>
      <c r="H331" s="436">
        <f t="shared" si="68"/>
        <v>1</v>
      </c>
      <c r="I331" s="436" t="str">
        <f t="shared" si="69"/>
        <v>Phạm Thanh Quang</v>
      </c>
      <c r="J331" s="436"/>
      <c r="K331" s="436">
        <f t="shared" si="70"/>
        <v>1</v>
      </c>
      <c r="L331" s="436" t="str">
        <f t="shared" si="71"/>
        <v>CC2GT33-CC-1</v>
      </c>
      <c r="M331" s="436">
        <f t="shared" si="72"/>
        <v>5</v>
      </c>
      <c r="N331" s="437">
        <f t="shared" si="78"/>
        <v>1</v>
      </c>
      <c r="O331" s="437"/>
      <c r="P331" s="430" t="str">
        <f t="shared" si="73"/>
        <v/>
      </c>
      <c r="U331" s="177">
        <v>3</v>
      </c>
      <c r="V331" s="177" t="s">
        <v>4587</v>
      </c>
      <c r="W331" s="177" t="s">
        <v>3523</v>
      </c>
      <c r="X331" s="177" t="s">
        <v>3147</v>
      </c>
      <c r="Y331" s="177" t="s">
        <v>6461</v>
      </c>
      <c r="Z331" s="177" t="s">
        <v>7543</v>
      </c>
      <c r="AA331" s="525" t="s">
        <v>6462</v>
      </c>
      <c r="AB331" s="399" t="str">
        <f t="shared" si="74"/>
        <v>CC2GT33</v>
      </c>
      <c r="AC331" s="399" t="str">
        <f t="shared" si="75"/>
        <v>CC2GT33-CC</v>
      </c>
      <c r="AD331" t="str">
        <f>Y331&amp;"-"&amp;VLOOKUP(AC331,'LICH THI'!C:AA,9,0)</f>
        <v>64CCCD3140-42480</v>
      </c>
      <c r="AE331">
        <f t="shared" si="76"/>
        <v>1</v>
      </c>
    </row>
    <row r="332" spans="1:31" x14ac:dyDescent="0.25">
      <c r="A332" s="436" t="str">
        <f t="shared" si="66"/>
        <v>CC2GT33-CC-6</v>
      </c>
      <c r="B332" s="436">
        <f>COUNTIF(AC$4:AC332,AC332)</f>
        <v>6</v>
      </c>
      <c r="C332" s="436" t="str">
        <f t="shared" si="67"/>
        <v>CC2GT33-CC</v>
      </c>
      <c r="D332" s="436">
        <f>VLOOKUP(C332,'LICH THI'!C:AA,12,0)</f>
        <v>7</v>
      </c>
      <c r="E332" s="436">
        <f>VLOOKUP(C332,'LICH THI'!C:AA,13,0)</f>
        <v>7</v>
      </c>
      <c r="F332" s="436">
        <f t="shared" si="77"/>
        <v>7</v>
      </c>
      <c r="G332" s="436">
        <f>VLOOKUP(C332,'LICH THI'!C:AA,14,0)</f>
        <v>1</v>
      </c>
      <c r="H332" s="436">
        <f t="shared" si="68"/>
        <v>1</v>
      </c>
      <c r="I332" s="436" t="str">
        <f t="shared" si="69"/>
        <v>Hoàng Văn Quyền</v>
      </c>
      <c r="J332" s="436"/>
      <c r="K332" s="436">
        <f t="shared" si="70"/>
        <v>1</v>
      </c>
      <c r="L332" s="436" t="str">
        <f t="shared" si="71"/>
        <v>CC2GT33-CC-1</v>
      </c>
      <c r="M332" s="436">
        <f t="shared" si="72"/>
        <v>5</v>
      </c>
      <c r="N332" s="437">
        <f t="shared" si="78"/>
        <v>2</v>
      </c>
      <c r="O332" s="437"/>
      <c r="P332" s="430" t="str">
        <f t="shared" si="73"/>
        <v/>
      </c>
      <c r="U332" s="177">
        <v>4</v>
      </c>
      <c r="V332" s="177" t="s">
        <v>4587</v>
      </c>
      <c r="W332" s="177" t="s">
        <v>2966</v>
      </c>
      <c r="X332" s="177" t="s">
        <v>2984</v>
      </c>
      <c r="Y332" s="177" t="s">
        <v>6889</v>
      </c>
      <c r="Z332" s="177" t="s">
        <v>7543</v>
      </c>
      <c r="AA332" s="525" t="s">
        <v>3255</v>
      </c>
      <c r="AB332" s="399" t="str">
        <f t="shared" si="74"/>
        <v>CC2GT33</v>
      </c>
      <c r="AC332" s="399" t="str">
        <f t="shared" si="75"/>
        <v>CC2GT33-CC</v>
      </c>
      <c r="AD332" t="str">
        <f>Y332&amp;"-"&amp;VLOOKUP(AC332,'LICH THI'!C:AA,9,0)</f>
        <v>64CCCD3139-42480</v>
      </c>
      <c r="AE332">
        <f t="shared" si="76"/>
        <v>1</v>
      </c>
    </row>
    <row r="333" spans="1:31" x14ac:dyDescent="0.25">
      <c r="A333" s="436" t="str">
        <f t="shared" si="66"/>
        <v>CC2GT33-CC-7</v>
      </c>
      <c r="B333" s="436">
        <f>COUNTIF(AC$4:AC333,AC333)</f>
        <v>7</v>
      </c>
      <c r="C333" s="436" t="str">
        <f t="shared" si="67"/>
        <v>CC2GT33-CC</v>
      </c>
      <c r="D333" s="436">
        <f>VLOOKUP(C333,'LICH THI'!C:AA,12,0)</f>
        <v>7</v>
      </c>
      <c r="E333" s="436">
        <f>VLOOKUP(C333,'LICH THI'!C:AA,13,0)</f>
        <v>7</v>
      </c>
      <c r="F333" s="436">
        <f t="shared" si="77"/>
        <v>7</v>
      </c>
      <c r="G333" s="436">
        <f>VLOOKUP(C333,'LICH THI'!C:AA,14,0)</f>
        <v>1</v>
      </c>
      <c r="H333" s="436">
        <f t="shared" si="68"/>
        <v>1</v>
      </c>
      <c r="I333" s="436" t="str">
        <f t="shared" si="69"/>
        <v>Nghiêm Văn Sự</v>
      </c>
      <c r="J333" s="436"/>
      <c r="K333" s="436">
        <f t="shared" si="70"/>
        <v>1</v>
      </c>
      <c r="L333" s="436" t="str">
        <f t="shared" si="71"/>
        <v>CC2GT33-CC-1</v>
      </c>
      <c r="M333" s="436">
        <f t="shared" si="72"/>
        <v>5</v>
      </c>
      <c r="N333" s="437">
        <f t="shared" si="78"/>
        <v>3</v>
      </c>
      <c r="O333" s="437"/>
      <c r="P333" s="430" t="str">
        <f t="shared" si="73"/>
        <v/>
      </c>
      <c r="U333" s="177">
        <v>7</v>
      </c>
      <c r="V333" s="177" t="s">
        <v>4612</v>
      </c>
      <c r="W333" s="177" t="s">
        <v>7240</v>
      </c>
      <c r="X333" s="177" t="s">
        <v>3632</v>
      </c>
      <c r="Y333" s="177" t="s">
        <v>7241</v>
      </c>
      <c r="Z333" s="177" t="s">
        <v>7543</v>
      </c>
      <c r="AA333" s="525" t="s">
        <v>3362</v>
      </c>
      <c r="AB333" s="399" t="str">
        <f t="shared" si="74"/>
        <v>CC2GT33</v>
      </c>
      <c r="AC333" s="399" t="str">
        <f t="shared" si="75"/>
        <v>CC2GT33-CC</v>
      </c>
      <c r="AD333" t="str">
        <f>Y333&amp;"-"&amp;VLOOKUP(AC333,'LICH THI'!C:AA,9,0)</f>
        <v>64CCKD3013-42480</v>
      </c>
      <c r="AE333">
        <f t="shared" si="76"/>
        <v>1</v>
      </c>
    </row>
    <row r="334" spans="1:31" x14ac:dyDescent="0.25">
      <c r="A334" s="436" t="str">
        <f t="shared" si="66"/>
        <v>CC2GT35-CC-1</v>
      </c>
      <c r="B334" s="436">
        <f>COUNTIF(AC$4:AC334,AC334)</f>
        <v>1</v>
      </c>
      <c r="C334" s="436" t="str">
        <f t="shared" si="67"/>
        <v>CC2GT35-CC</v>
      </c>
      <c r="D334" s="436">
        <f>VLOOKUP(C334,'LICH THI'!C:AA,12,0)</f>
        <v>22</v>
      </c>
      <c r="E334" s="436">
        <f>VLOOKUP(C334,'LICH THI'!C:AA,13,0)</f>
        <v>22</v>
      </c>
      <c r="F334" s="436">
        <f t="shared" si="77"/>
        <v>22</v>
      </c>
      <c r="G334" s="436">
        <f>VLOOKUP(C334,'LICH THI'!C:AA,14,0)</f>
        <v>1</v>
      </c>
      <c r="H334" s="436">
        <f t="shared" si="68"/>
        <v>1</v>
      </c>
      <c r="I334" s="436" t="str">
        <f t="shared" si="69"/>
        <v>Lưu Tuấn Anh</v>
      </c>
      <c r="J334" s="436"/>
      <c r="K334" s="436">
        <f t="shared" si="70"/>
        <v>1</v>
      </c>
      <c r="L334" s="436" t="str">
        <f t="shared" si="71"/>
        <v>CC2GT35-CC-1</v>
      </c>
      <c r="M334" s="436">
        <f t="shared" si="72"/>
        <v>13</v>
      </c>
      <c r="N334" s="437">
        <f t="shared" si="78"/>
        <v>11</v>
      </c>
      <c r="O334" s="437"/>
      <c r="P334" s="430" t="str">
        <f t="shared" si="73"/>
        <v/>
      </c>
      <c r="U334" s="177">
        <v>18</v>
      </c>
      <c r="V334" s="177" t="s">
        <v>4612</v>
      </c>
      <c r="W334" s="177" t="s">
        <v>6943</v>
      </c>
      <c r="X334" s="177" t="s">
        <v>2611</v>
      </c>
      <c r="Y334" s="177" t="s">
        <v>6944</v>
      </c>
      <c r="Z334" s="177" t="s">
        <v>6937</v>
      </c>
      <c r="AA334" s="525" t="s">
        <v>4771</v>
      </c>
      <c r="AB334" s="399" t="str">
        <f t="shared" si="74"/>
        <v>CC2GT35</v>
      </c>
      <c r="AC334" s="399" t="str">
        <f t="shared" si="75"/>
        <v>CC2GT35-CC</v>
      </c>
      <c r="AD334" t="str">
        <f>Y334&amp;"-"&amp;VLOOKUP(AC334,'LICH THI'!C:AA,9,0)</f>
        <v>64CCKD3008-42479</v>
      </c>
      <c r="AE334">
        <f t="shared" si="76"/>
        <v>1</v>
      </c>
    </row>
    <row r="335" spans="1:31" x14ac:dyDescent="0.25">
      <c r="A335" s="436" t="str">
        <f t="shared" si="66"/>
        <v>CC2GT35-CC-2</v>
      </c>
      <c r="B335" s="436">
        <f>COUNTIF(AC$4:AC335,AC335)</f>
        <v>2</v>
      </c>
      <c r="C335" s="436" t="str">
        <f t="shared" si="67"/>
        <v>CC2GT35-CC</v>
      </c>
      <c r="D335" s="436">
        <f>VLOOKUP(C335,'LICH THI'!C:AA,12,0)</f>
        <v>22</v>
      </c>
      <c r="E335" s="436">
        <f>VLOOKUP(C335,'LICH THI'!C:AA,13,0)</f>
        <v>22</v>
      </c>
      <c r="F335" s="436">
        <f t="shared" si="77"/>
        <v>22</v>
      </c>
      <c r="G335" s="436">
        <f>VLOOKUP(C335,'LICH THI'!C:AA,14,0)</f>
        <v>1</v>
      </c>
      <c r="H335" s="436">
        <f t="shared" si="68"/>
        <v>1</v>
      </c>
      <c r="I335" s="436" t="str">
        <f t="shared" si="69"/>
        <v>Phạm Văn Bình</v>
      </c>
      <c r="J335" s="436"/>
      <c r="K335" s="436">
        <f t="shared" si="70"/>
        <v>1</v>
      </c>
      <c r="L335" s="436" t="str">
        <f t="shared" si="71"/>
        <v>CC2GT35-CC-1</v>
      </c>
      <c r="M335" s="436">
        <f t="shared" si="72"/>
        <v>13</v>
      </c>
      <c r="N335" s="437">
        <f t="shared" si="78"/>
        <v>12</v>
      </c>
      <c r="O335" s="437"/>
      <c r="P335" s="430" t="str">
        <f t="shared" si="73"/>
        <v/>
      </c>
      <c r="U335" s="177">
        <v>1</v>
      </c>
      <c r="V335" s="177" t="s">
        <v>4587</v>
      </c>
      <c r="W335" s="177" t="s">
        <v>2738</v>
      </c>
      <c r="X335" s="177" t="s">
        <v>2605</v>
      </c>
      <c r="Y335" s="177" t="s">
        <v>4637</v>
      </c>
      <c r="Z335" s="177" t="s">
        <v>6937</v>
      </c>
      <c r="AA335" s="525" t="s">
        <v>4638</v>
      </c>
      <c r="AB335" s="399" t="str">
        <f t="shared" si="74"/>
        <v>CC2GT35</v>
      </c>
      <c r="AC335" s="399" t="str">
        <f t="shared" si="75"/>
        <v>CC2GT35-CC</v>
      </c>
      <c r="AD335" t="str">
        <f>Y335&amp;"-"&amp;VLOOKUP(AC335,'LICH THI'!C:AA,9,0)</f>
        <v>64CCCC3001-42479</v>
      </c>
      <c r="AE335">
        <f t="shared" si="76"/>
        <v>1</v>
      </c>
    </row>
    <row r="336" spans="1:31" x14ac:dyDescent="0.25">
      <c r="A336" s="436" t="str">
        <f t="shared" si="66"/>
        <v>CC2GT35-CC-3</v>
      </c>
      <c r="B336" s="436">
        <f>COUNTIF(AC$4:AC336,AC336)</f>
        <v>3</v>
      </c>
      <c r="C336" s="436" t="str">
        <f t="shared" si="67"/>
        <v>CC2GT35-CC</v>
      </c>
      <c r="D336" s="436">
        <f>VLOOKUP(C336,'LICH THI'!C:AA,12,0)</f>
        <v>22</v>
      </c>
      <c r="E336" s="436">
        <f>VLOOKUP(C336,'LICH THI'!C:AA,13,0)</f>
        <v>22</v>
      </c>
      <c r="F336" s="436">
        <f t="shared" si="77"/>
        <v>22</v>
      </c>
      <c r="G336" s="436">
        <f>VLOOKUP(C336,'LICH THI'!C:AA,14,0)</f>
        <v>1</v>
      </c>
      <c r="H336" s="436">
        <f t="shared" si="68"/>
        <v>1</v>
      </c>
      <c r="I336" s="436" t="str">
        <f t="shared" si="69"/>
        <v>Nguyễn Mạnh Dũng</v>
      </c>
      <c r="J336" s="436"/>
      <c r="K336" s="436">
        <f t="shared" si="70"/>
        <v>1</v>
      </c>
      <c r="L336" s="436" t="str">
        <f t="shared" si="71"/>
        <v>CC2GT35-CC-1</v>
      </c>
      <c r="M336" s="436">
        <f t="shared" si="72"/>
        <v>13</v>
      </c>
      <c r="N336" s="437">
        <f t="shared" si="78"/>
        <v>13</v>
      </c>
      <c r="O336" s="437"/>
      <c r="P336" s="430" t="str">
        <f t="shared" si="73"/>
        <v/>
      </c>
      <c r="U336" s="177">
        <v>19</v>
      </c>
      <c r="V336" s="177" t="s">
        <v>4612</v>
      </c>
      <c r="W336" s="177" t="s">
        <v>2734</v>
      </c>
      <c r="X336" s="177" t="s">
        <v>2827</v>
      </c>
      <c r="Y336" s="177" t="s">
        <v>6945</v>
      </c>
      <c r="Z336" s="177" t="s">
        <v>6937</v>
      </c>
      <c r="AA336" s="525" t="s">
        <v>2923</v>
      </c>
      <c r="AB336" s="399" t="str">
        <f t="shared" si="74"/>
        <v>CC2GT35</v>
      </c>
      <c r="AC336" s="399" t="str">
        <f t="shared" si="75"/>
        <v>CC2GT35-CC</v>
      </c>
      <c r="AD336" t="str">
        <f>Y336&amp;"-"&amp;VLOOKUP(AC336,'LICH THI'!C:AA,9,0)</f>
        <v>64CCKD3030-42479</v>
      </c>
      <c r="AE336">
        <f t="shared" si="76"/>
        <v>1</v>
      </c>
    </row>
    <row r="337" spans="1:31" x14ac:dyDescent="0.25">
      <c r="A337" s="436" t="str">
        <f t="shared" si="66"/>
        <v>CC2GT35-CC-4</v>
      </c>
      <c r="B337" s="436">
        <f>COUNTIF(AC$4:AC337,AC337)</f>
        <v>4</v>
      </c>
      <c r="C337" s="436" t="str">
        <f t="shared" si="67"/>
        <v>CC2GT35-CC</v>
      </c>
      <c r="D337" s="436">
        <f>VLOOKUP(C337,'LICH THI'!C:AA,12,0)</f>
        <v>22</v>
      </c>
      <c r="E337" s="436">
        <f>VLOOKUP(C337,'LICH THI'!C:AA,13,0)</f>
        <v>22</v>
      </c>
      <c r="F337" s="436">
        <f t="shared" si="77"/>
        <v>22</v>
      </c>
      <c r="G337" s="436">
        <f>VLOOKUP(C337,'LICH THI'!C:AA,14,0)</f>
        <v>1</v>
      </c>
      <c r="H337" s="436">
        <f t="shared" si="68"/>
        <v>1</v>
      </c>
      <c r="I337" s="436" t="str">
        <f t="shared" si="69"/>
        <v>Trần Thanh Đức</v>
      </c>
      <c r="J337" s="436"/>
      <c r="K337" s="436">
        <f t="shared" si="70"/>
        <v>1</v>
      </c>
      <c r="L337" s="436" t="str">
        <f t="shared" si="71"/>
        <v>CC2GT35-CC-1</v>
      </c>
      <c r="M337" s="436">
        <f t="shared" si="72"/>
        <v>13</v>
      </c>
      <c r="N337" s="437">
        <f t="shared" si="78"/>
        <v>14</v>
      </c>
      <c r="O337" s="437"/>
      <c r="P337" s="430" t="str">
        <f t="shared" si="73"/>
        <v/>
      </c>
      <c r="U337" s="177">
        <v>2</v>
      </c>
      <c r="V337" s="177" t="s">
        <v>4587</v>
      </c>
      <c r="W337" s="177" t="s">
        <v>2852</v>
      </c>
      <c r="X337" s="177" t="s">
        <v>2948</v>
      </c>
      <c r="Y337" s="177" t="s">
        <v>4588</v>
      </c>
      <c r="Z337" s="177" t="s">
        <v>6937</v>
      </c>
      <c r="AA337" s="525" t="s">
        <v>4589</v>
      </c>
      <c r="AB337" s="399" t="str">
        <f t="shared" si="74"/>
        <v>CC2GT35</v>
      </c>
      <c r="AC337" s="399" t="str">
        <f t="shared" si="75"/>
        <v>CC2GT35-CC</v>
      </c>
      <c r="AD337" t="str">
        <f>Y337&amp;"-"&amp;VLOOKUP(AC337,'LICH THI'!C:AA,9,0)</f>
        <v>64CCCD3054-42479</v>
      </c>
      <c r="AE337">
        <f t="shared" si="76"/>
        <v>1</v>
      </c>
    </row>
    <row r="338" spans="1:31" x14ac:dyDescent="0.25">
      <c r="A338" s="436" t="str">
        <f t="shared" si="66"/>
        <v>CC2GT35-CC-5</v>
      </c>
      <c r="B338" s="436">
        <f>COUNTIF(AC$4:AC338,AC338)</f>
        <v>5</v>
      </c>
      <c r="C338" s="436" t="str">
        <f t="shared" si="67"/>
        <v>CC2GT35-CC</v>
      </c>
      <c r="D338" s="436">
        <f>VLOOKUP(C338,'LICH THI'!C:AA,12,0)</f>
        <v>22</v>
      </c>
      <c r="E338" s="436">
        <f>VLOOKUP(C338,'LICH THI'!C:AA,13,0)</f>
        <v>22</v>
      </c>
      <c r="F338" s="436">
        <f t="shared" si="77"/>
        <v>22</v>
      </c>
      <c r="G338" s="436">
        <f>VLOOKUP(C338,'LICH THI'!C:AA,14,0)</f>
        <v>1</v>
      </c>
      <c r="H338" s="436">
        <f t="shared" si="68"/>
        <v>1</v>
      </c>
      <c r="I338" s="436" t="str">
        <f t="shared" si="69"/>
        <v>Trần Văn Đức</v>
      </c>
      <c r="J338" s="436"/>
      <c r="K338" s="436">
        <f t="shared" si="70"/>
        <v>1</v>
      </c>
      <c r="L338" s="436" t="str">
        <f t="shared" si="71"/>
        <v>CC2GT35-CC-1</v>
      </c>
      <c r="M338" s="436">
        <f t="shared" si="72"/>
        <v>13</v>
      </c>
      <c r="N338" s="437">
        <f t="shared" si="78"/>
        <v>15</v>
      </c>
      <c r="O338" s="437"/>
      <c r="P338" s="430" t="str">
        <f t="shared" si="73"/>
        <v/>
      </c>
      <c r="U338" s="177">
        <v>3</v>
      </c>
      <c r="V338" s="177" t="s">
        <v>4587</v>
      </c>
      <c r="W338" s="177" t="s">
        <v>2757</v>
      </c>
      <c r="X338" s="177" t="s">
        <v>2948</v>
      </c>
      <c r="Y338" s="177" t="s">
        <v>4639</v>
      </c>
      <c r="Z338" s="177" t="s">
        <v>6937</v>
      </c>
      <c r="AA338" s="525" t="s">
        <v>4640</v>
      </c>
      <c r="AB338" s="399" t="str">
        <f t="shared" si="74"/>
        <v>CC2GT35</v>
      </c>
      <c r="AC338" s="399" t="str">
        <f t="shared" si="75"/>
        <v>CC2GT35-CC</v>
      </c>
      <c r="AD338" t="str">
        <f>Y338&amp;"-"&amp;VLOOKUP(AC338,'LICH THI'!C:AA,9,0)</f>
        <v>64CCCD3076-42479</v>
      </c>
      <c r="AE338">
        <f t="shared" si="76"/>
        <v>1</v>
      </c>
    </row>
    <row r="339" spans="1:31" x14ac:dyDescent="0.25">
      <c r="A339" s="436" t="str">
        <f t="shared" si="66"/>
        <v>CC2GT35-CC-6</v>
      </c>
      <c r="B339" s="436">
        <f>COUNTIF(AC$4:AC339,AC339)</f>
        <v>6</v>
      </c>
      <c r="C339" s="436" t="str">
        <f t="shared" si="67"/>
        <v>CC2GT35-CC</v>
      </c>
      <c r="D339" s="436">
        <f>VLOOKUP(C339,'LICH THI'!C:AA,12,0)</f>
        <v>22</v>
      </c>
      <c r="E339" s="436">
        <f>VLOOKUP(C339,'LICH THI'!C:AA,13,0)</f>
        <v>22</v>
      </c>
      <c r="F339" s="436">
        <f t="shared" si="77"/>
        <v>22</v>
      </c>
      <c r="G339" s="436">
        <f>VLOOKUP(C339,'LICH THI'!C:AA,14,0)</f>
        <v>1</v>
      </c>
      <c r="H339" s="436">
        <f t="shared" si="68"/>
        <v>1</v>
      </c>
      <c r="I339" s="436" t="str">
        <f t="shared" si="69"/>
        <v>Phạm Sỹ Hà</v>
      </c>
      <c r="J339" s="436"/>
      <c r="K339" s="436">
        <f t="shared" si="70"/>
        <v>1</v>
      </c>
      <c r="L339" s="436" t="str">
        <f t="shared" si="71"/>
        <v>CC2GT35-CC-1</v>
      </c>
      <c r="M339" s="436">
        <f t="shared" si="72"/>
        <v>13</v>
      </c>
      <c r="N339" s="437">
        <f t="shared" si="78"/>
        <v>16</v>
      </c>
      <c r="O339" s="437"/>
      <c r="P339" s="430" t="str">
        <f t="shared" si="73"/>
        <v/>
      </c>
      <c r="U339" s="177">
        <v>4</v>
      </c>
      <c r="V339" s="177" t="s">
        <v>4587</v>
      </c>
      <c r="W339" s="177" t="s">
        <v>6938</v>
      </c>
      <c r="X339" s="177" t="s">
        <v>3163</v>
      </c>
      <c r="Y339" s="177" t="s">
        <v>6939</v>
      </c>
      <c r="Z339" s="177" t="s">
        <v>6937</v>
      </c>
      <c r="AA339" s="525" t="s">
        <v>6940</v>
      </c>
      <c r="AB339" s="399" t="str">
        <f t="shared" si="74"/>
        <v>CC2GT35</v>
      </c>
      <c r="AC339" s="399" t="str">
        <f t="shared" si="75"/>
        <v>CC2GT35-CC</v>
      </c>
      <c r="AD339" t="str">
        <f>Y339&amp;"-"&amp;VLOOKUP(AC339,'LICH THI'!C:AA,9,0)</f>
        <v>64CCCD3136-42479</v>
      </c>
      <c r="AE339">
        <f t="shared" si="76"/>
        <v>1</v>
      </c>
    </row>
    <row r="340" spans="1:31" x14ac:dyDescent="0.25">
      <c r="A340" s="436" t="str">
        <f t="shared" si="66"/>
        <v>CC2GT35-CC-7</v>
      </c>
      <c r="B340" s="436">
        <f>COUNTIF(AC$4:AC340,AC340)</f>
        <v>7</v>
      </c>
      <c r="C340" s="436" t="str">
        <f t="shared" si="67"/>
        <v>CC2GT35-CC</v>
      </c>
      <c r="D340" s="436">
        <f>VLOOKUP(C340,'LICH THI'!C:AA,12,0)</f>
        <v>22</v>
      </c>
      <c r="E340" s="436">
        <f>VLOOKUP(C340,'LICH THI'!C:AA,13,0)</f>
        <v>22</v>
      </c>
      <c r="F340" s="436">
        <f t="shared" si="77"/>
        <v>22</v>
      </c>
      <c r="G340" s="436">
        <f>VLOOKUP(C340,'LICH THI'!C:AA,14,0)</f>
        <v>1</v>
      </c>
      <c r="H340" s="436">
        <f t="shared" si="68"/>
        <v>1</v>
      </c>
      <c r="I340" s="436" t="str">
        <f t="shared" si="69"/>
        <v>Nguyễn Hải Hiệp</v>
      </c>
      <c r="J340" s="436"/>
      <c r="K340" s="436">
        <f t="shared" si="70"/>
        <v>1</v>
      </c>
      <c r="L340" s="436" t="str">
        <f t="shared" si="71"/>
        <v>CC2GT35-CC-1</v>
      </c>
      <c r="M340" s="436">
        <f t="shared" si="72"/>
        <v>13</v>
      </c>
      <c r="N340" s="437">
        <f t="shared" si="78"/>
        <v>17</v>
      </c>
      <c r="O340" s="437"/>
      <c r="P340" s="430" t="str">
        <f t="shared" si="73"/>
        <v/>
      </c>
      <c r="U340" s="177">
        <v>5</v>
      </c>
      <c r="V340" s="177" t="s">
        <v>4587</v>
      </c>
      <c r="W340" s="177" t="s">
        <v>4705</v>
      </c>
      <c r="X340" s="177" t="s">
        <v>4886</v>
      </c>
      <c r="Y340" s="177" t="s">
        <v>6415</v>
      </c>
      <c r="Z340" s="177" t="s">
        <v>6937</v>
      </c>
      <c r="AA340" s="525" t="s">
        <v>2796</v>
      </c>
      <c r="AB340" s="399" t="str">
        <f t="shared" si="74"/>
        <v>CC2GT35</v>
      </c>
      <c r="AC340" s="399" t="str">
        <f t="shared" si="75"/>
        <v>CC2GT35-CC</v>
      </c>
      <c r="AD340" t="str">
        <f>Y340&amp;"-"&amp;VLOOKUP(AC340,'LICH THI'!C:AA,9,0)</f>
        <v>64CCCD3118-42479</v>
      </c>
      <c r="AE340">
        <f t="shared" si="76"/>
        <v>1</v>
      </c>
    </row>
    <row r="341" spans="1:31" x14ac:dyDescent="0.25">
      <c r="A341" s="436" t="str">
        <f t="shared" si="66"/>
        <v>CC2GT35-CC-8</v>
      </c>
      <c r="B341" s="436">
        <f>COUNTIF(AC$4:AC341,AC341)</f>
        <v>8</v>
      </c>
      <c r="C341" s="436" t="str">
        <f t="shared" si="67"/>
        <v>CC2GT35-CC</v>
      </c>
      <c r="D341" s="436">
        <f>VLOOKUP(C341,'LICH THI'!C:AA,12,0)</f>
        <v>22</v>
      </c>
      <c r="E341" s="436">
        <f>VLOOKUP(C341,'LICH THI'!C:AA,13,0)</f>
        <v>22</v>
      </c>
      <c r="F341" s="436">
        <f t="shared" si="77"/>
        <v>22</v>
      </c>
      <c r="G341" s="436">
        <f>VLOOKUP(C341,'LICH THI'!C:AA,14,0)</f>
        <v>1</v>
      </c>
      <c r="H341" s="436">
        <f t="shared" si="68"/>
        <v>1</v>
      </c>
      <c r="I341" s="436" t="str">
        <f t="shared" si="69"/>
        <v>Nguyễn Quốc Khánh</v>
      </c>
      <c r="J341" s="436"/>
      <c r="K341" s="436">
        <f t="shared" si="70"/>
        <v>1</v>
      </c>
      <c r="L341" s="436" t="str">
        <f t="shared" si="71"/>
        <v>CC2GT35-CC-1</v>
      </c>
      <c r="M341" s="436">
        <f t="shared" si="72"/>
        <v>13</v>
      </c>
      <c r="N341" s="437">
        <f t="shared" si="78"/>
        <v>18</v>
      </c>
      <c r="O341" s="437"/>
      <c r="P341" s="430" t="str">
        <f t="shared" si="73"/>
        <v/>
      </c>
      <c r="U341" s="177">
        <v>6</v>
      </c>
      <c r="V341" s="177" t="s">
        <v>4587</v>
      </c>
      <c r="W341" s="177" t="s">
        <v>3488</v>
      </c>
      <c r="X341" s="177" t="s">
        <v>3316</v>
      </c>
      <c r="Y341" s="177" t="s">
        <v>4590</v>
      </c>
      <c r="Z341" s="177" t="s">
        <v>6937</v>
      </c>
      <c r="AA341" s="525" t="s">
        <v>4030</v>
      </c>
      <c r="AB341" s="399" t="str">
        <f t="shared" si="74"/>
        <v>CC2GT35</v>
      </c>
      <c r="AC341" s="399" t="str">
        <f t="shared" si="75"/>
        <v>CC2GT35-CC</v>
      </c>
      <c r="AD341" t="str">
        <f>Y341&amp;"-"&amp;VLOOKUP(AC341,'LICH THI'!C:AA,9,0)</f>
        <v>64CCCD3111-42479</v>
      </c>
      <c r="AE341">
        <f t="shared" si="76"/>
        <v>1</v>
      </c>
    </row>
    <row r="342" spans="1:31" x14ac:dyDescent="0.25">
      <c r="A342" s="436" t="str">
        <f t="shared" si="66"/>
        <v>CC2GT35-CC-9</v>
      </c>
      <c r="B342" s="436">
        <f>COUNTIF(AC$4:AC342,AC342)</f>
        <v>9</v>
      </c>
      <c r="C342" s="436" t="str">
        <f t="shared" si="67"/>
        <v>CC2GT35-CC</v>
      </c>
      <c r="D342" s="436">
        <f>VLOOKUP(C342,'LICH THI'!C:AA,12,0)</f>
        <v>22</v>
      </c>
      <c r="E342" s="436">
        <f>VLOOKUP(C342,'LICH THI'!C:AA,13,0)</f>
        <v>22</v>
      </c>
      <c r="F342" s="436">
        <f t="shared" si="77"/>
        <v>22</v>
      </c>
      <c r="G342" s="436">
        <f>VLOOKUP(C342,'LICH THI'!C:AA,14,0)</f>
        <v>1</v>
      </c>
      <c r="H342" s="436">
        <f t="shared" si="68"/>
        <v>1</v>
      </c>
      <c r="I342" s="436" t="str">
        <f t="shared" si="69"/>
        <v>Nguyễn Trọng Nam</v>
      </c>
      <c r="J342" s="436"/>
      <c r="K342" s="436">
        <f t="shared" si="70"/>
        <v>1</v>
      </c>
      <c r="L342" s="436" t="str">
        <f t="shared" si="71"/>
        <v>CC2GT35-CC-1</v>
      </c>
      <c r="M342" s="436">
        <f t="shared" si="72"/>
        <v>13</v>
      </c>
      <c r="N342" s="437">
        <f t="shared" si="78"/>
        <v>19</v>
      </c>
      <c r="O342" s="437"/>
      <c r="P342" s="430" t="str">
        <f t="shared" si="73"/>
        <v/>
      </c>
      <c r="U342" s="177">
        <v>7</v>
      </c>
      <c r="V342" s="177" t="s">
        <v>4587</v>
      </c>
      <c r="W342" s="177" t="s">
        <v>3353</v>
      </c>
      <c r="X342" s="177" t="s">
        <v>2773</v>
      </c>
      <c r="Y342" s="177" t="s">
        <v>4641</v>
      </c>
      <c r="Z342" s="177" t="s">
        <v>6937</v>
      </c>
      <c r="AA342" s="525" t="s">
        <v>4642</v>
      </c>
      <c r="AB342" s="399" t="str">
        <f t="shared" si="74"/>
        <v>CC2GT35</v>
      </c>
      <c r="AC342" s="399" t="str">
        <f t="shared" si="75"/>
        <v>CC2GT35-CC</v>
      </c>
      <c r="AD342" t="str">
        <f>Y342&amp;"-"&amp;VLOOKUP(AC342,'LICH THI'!C:AA,9,0)</f>
        <v>64CCCD3142-42479</v>
      </c>
      <c r="AE342">
        <f t="shared" si="76"/>
        <v>1</v>
      </c>
    </row>
    <row r="343" spans="1:31" x14ac:dyDescent="0.25">
      <c r="A343" s="436" t="str">
        <f t="shared" si="66"/>
        <v>CC2GT35-CC-10</v>
      </c>
      <c r="B343" s="436">
        <f>COUNTIF(AC$4:AC343,AC343)</f>
        <v>10</v>
      </c>
      <c r="C343" s="436" t="str">
        <f t="shared" si="67"/>
        <v>CC2GT35-CC</v>
      </c>
      <c r="D343" s="436">
        <f>VLOOKUP(C343,'LICH THI'!C:AA,12,0)</f>
        <v>22</v>
      </c>
      <c r="E343" s="436">
        <f>VLOOKUP(C343,'LICH THI'!C:AA,13,0)</f>
        <v>22</v>
      </c>
      <c r="F343" s="436">
        <f t="shared" si="77"/>
        <v>22</v>
      </c>
      <c r="G343" s="436">
        <f>VLOOKUP(C343,'LICH THI'!C:AA,14,0)</f>
        <v>1</v>
      </c>
      <c r="H343" s="436">
        <f t="shared" si="68"/>
        <v>1</v>
      </c>
      <c r="I343" s="436" t="str">
        <f t="shared" si="69"/>
        <v>Thái Văn Nam</v>
      </c>
      <c r="J343" s="436"/>
      <c r="K343" s="436">
        <f t="shared" si="70"/>
        <v>1</v>
      </c>
      <c r="L343" s="436" t="str">
        <f t="shared" si="71"/>
        <v>CC2GT35-CC-1</v>
      </c>
      <c r="M343" s="436">
        <f t="shared" si="72"/>
        <v>13</v>
      </c>
      <c r="N343" s="437">
        <f t="shared" si="78"/>
        <v>20</v>
      </c>
      <c r="O343" s="437"/>
      <c r="P343" s="430" t="str">
        <f t="shared" si="73"/>
        <v/>
      </c>
      <c r="U343" s="177">
        <v>8</v>
      </c>
      <c r="V343" s="177" t="s">
        <v>4587</v>
      </c>
      <c r="W343" s="177" t="s">
        <v>6941</v>
      </c>
      <c r="X343" s="177" t="s">
        <v>2773</v>
      </c>
      <c r="Y343" s="177" t="s">
        <v>6942</v>
      </c>
      <c r="Z343" s="177" t="s">
        <v>6937</v>
      </c>
      <c r="AA343" s="525" t="s">
        <v>5698</v>
      </c>
      <c r="AB343" s="399" t="str">
        <f t="shared" si="74"/>
        <v>CC2GT35</v>
      </c>
      <c r="AC343" s="399" t="str">
        <f t="shared" si="75"/>
        <v>CC2GT35-CC</v>
      </c>
      <c r="AD343" t="str">
        <f>Y343&amp;"-"&amp;VLOOKUP(AC343,'LICH THI'!C:AA,9,0)</f>
        <v>64CCCD3072-42479</v>
      </c>
      <c r="AE343">
        <f t="shared" si="76"/>
        <v>1</v>
      </c>
    </row>
    <row r="344" spans="1:31" x14ac:dyDescent="0.25">
      <c r="A344" s="436" t="str">
        <f t="shared" si="66"/>
        <v>CC2GT35-CC-11</v>
      </c>
      <c r="B344" s="436">
        <f>COUNTIF(AC$4:AC344,AC344)</f>
        <v>11</v>
      </c>
      <c r="C344" s="436" t="str">
        <f t="shared" si="67"/>
        <v>CC2GT35-CC</v>
      </c>
      <c r="D344" s="436">
        <f>VLOOKUP(C344,'LICH THI'!C:AA,12,0)</f>
        <v>22</v>
      </c>
      <c r="E344" s="436">
        <f>VLOOKUP(C344,'LICH THI'!C:AA,13,0)</f>
        <v>22</v>
      </c>
      <c r="F344" s="436">
        <f t="shared" si="77"/>
        <v>22</v>
      </c>
      <c r="G344" s="436">
        <f>VLOOKUP(C344,'LICH THI'!C:AA,14,0)</f>
        <v>1</v>
      </c>
      <c r="H344" s="436">
        <f t="shared" si="68"/>
        <v>1</v>
      </c>
      <c r="I344" s="436" t="str">
        <f t="shared" si="69"/>
        <v>Phạm Thanh Quang</v>
      </c>
      <c r="J344" s="436"/>
      <c r="K344" s="436">
        <f t="shared" si="70"/>
        <v>1</v>
      </c>
      <c r="L344" s="436" t="str">
        <f t="shared" si="71"/>
        <v>CC2GT35-CC-1</v>
      </c>
      <c r="M344" s="436">
        <f t="shared" si="72"/>
        <v>13</v>
      </c>
      <c r="N344" s="437">
        <f t="shared" si="78"/>
        <v>21</v>
      </c>
      <c r="O344" s="437"/>
      <c r="P344" s="430" t="str">
        <f t="shared" si="73"/>
        <v/>
      </c>
      <c r="U344" s="177">
        <v>9</v>
      </c>
      <c r="V344" s="177" t="s">
        <v>4587</v>
      </c>
      <c r="W344" s="177" t="s">
        <v>3523</v>
      </c>
      <c r="X344" s="177" t="s">
        <v>3147</v>
      </c>
      <c r="Y344" s="177" t="s">
        <v>6461</v>
      </c>
      <c r="Z344" s="177" t="s">
        <v>6937</v>
      </c>
      <c r="AA344" s="525" t="s">
        <v>6462</v>
      </c>
      <c r="AB344" s="399" t="str">
        <f t="shared" si="74"/>
        <v>CC2GT35</v>
      </c>
      <c r="AC344" s="399" t="str">
        <f t="shared" si="75"/>
        <v>CC2GT35-CC</v>
      </c>
      <c r="AD344" t="str">
        <f>Y344&amp;"-"&amp;VLOOKUP(AC344,'LICH THI'!C:AA,9,0)</f>
        <v>64CCCD3140-42479</v>
      </c>
      <c r="AE344">
        <f t="shared" si="76"/>
        <v>1</v>
      </c>
    </row>
    <row r="345" spans="1:31" x14ac:dyDescent="0.25">
      <c r="A345" s="436" t="str">
        <f t="shared" si="66"/>
        <v>CC2GT35-CC-12</v>
      </c>
      <c r="B345" s="436">
        <f>COUNTIF(AC$4:AC345,AC345)</f>
        <v>12</v>
      </c>
      <c r="C345" s="436" t="str">
        <f t="shared" si="67"/>
        <v>CC2GT35-CC</v>
      </c>
      <c r="D345" s="436">
        <f>VLOOKUP(C345,'LICH THI'!C:AA,12,0)</f>
        <v>22</v>
      </c>
      <c r="E345" s="436">
        <f>VLOOKUP(C345,'LICH THI'!C:AA,13,0)</f>
        <v>22</v>
      </c>
      <c r="F345" s="436">
        <f t="shared" si="77"/>
        <v>22</v>
      </c>
      <c r="G345" s="436">
        <f>VLOOKUP(C345,'LICH THI'!C:AA,14,0)</f>
        <v>1</v>
      </c>
      <c r="H345" s="436">
        <f t="shared" si="68"/>
        <v>1</v>
      </c>
      <c r="I345" s="436" t="str">
        <f t="shared" si="69"/>
        <v>Trần Văn Quý</v>
      </c>
      <c r="J345" s="436"/>
      <c r="K345" s="436">
        <f t="shared" si="70"/>
        <v>1</v>
      </c>
      <c r="L345" s="436" t="str">
        <f t="shared" si="71"/>
        <v>CC2GT35-CC-1</v>
      </c>
      <c r="M345" s="436">
        <f t="shared" si="72"/>
        <v>13</v>
      </c>
      <c r="N345" s="437">
        <f t="shared" si="78"/>
        <v>22</v>
      </c>
      <c r="O345" s="437"/>
      <c r="P345" s="430" t="str">
        <f t="shared" si="73"/>
        <v/>
      </c>
      <c r="U345" s="177">
        <v>10</v>
      </c>
      <c r="V345" s="177" t="s">
        <v>4587</v>
      </c>
      <c r="W345" s="177" t="s">
        <v>2757</v>
      </c>
      <c r="X345" s="177" t="s">
        <v>3004</v>
      </c>
      <c r="Y345" s="177" t="s">
        <v>6888</v>
      </c>
      <c r="Z345" s="177" t="s">
        <v>6937</v>
      </c>
      <c r="AA345" s="525" t="s">
        <v>4350</v>
      </c>
      <c r="AB345" s="399" t="str">
        <f t="shared" si="74"/>
        <v>CC2GT35</v>
      </c>
      <c r="AC345" s="399" t="str">
        <f t="shared" si="75"/>
        <v>CC2GT35-CC</v>
      </c>
      <c r="AD345" t="str">
        <f>Y345&amp;"-"&amp;VLOOKUP(AC345,'LICH THI'!C:AA,9,0)</f>
        <v>64CCCD3112-42479</v>
      </c>
      <c r="AE345">
        <f t="shared" si="76"/>
        <v>1</v>
      </c>
    </row>
    <row r="346" spans="1:31" x14ac:dyDescent="0.25">
      <c r="A346" s="436" t="str">
        <f t="shared" si="66"/>
        <v>CC2GT35-CC-13</v>
      </c>
      <c r="B346" s="436">
        <f>COUNTIF(AC$4:AC346,AC346)</f>
        <v>13</v>
      </c>
      <c r="C346" s="436" t="str">
        <f t="shared" si="67"/>
        <v>CC2GT35-CC</v>
      </c>
      <c r="D346" s="436">
        <f>VLOOKUP(C346,'LICH THI'!C:AA,12,0)</f>
        <v>22</v>
      </c>
      <c r="E346" s="436">
        <f>VLOOKUP(C346,'LICH THI'!C:AA,13,0)</f>
        <v>22</v>
      </c>
      <c r="F346" s="436">
        <f t="shared" si="77"/>
        <v>22</v>
      </c>
      <c r="G346" s="436">
        <f>VLOOKUP(C346,'LICH THI'!C:AA,14,0)</f>
        <v>1</v>
      </c>
      <c r="H346" s="436">
        <f t="shared" si="68"/>
        <v>1</v>
      </c>
      <c r="I346" s="436" t="str">
        <f t="shared" si="69"/>
        <v>Hoàng Văn Quyền</v>
      </c>
      <c r="J346" s="436"/>
      <c r="K346" s="436">
        <f t="shared" si="70"/>
        <v>1</v>
      </c>
      <c r="L346" s="436" t="str">
        <f t="shared" si="71"/>
        <v>CC2GT35-CC-1</v>
      </c>
      <c r="M346" s="436">
        <f t="shared" si="72"/>
        <v>13</v>
      </c>
      <c r="N346" s="437">
        <f t="shared" si="78"/>
        <v>1</v>
      </c>
      <c r="O346" s="437"/>
      <c r="P346" s="430" t="str">
        <f t="shared" si="73"/>
        <v/>
      </c>
      <c r="U346" s="177">
        <v>11</v>
      </c>
      <c r="V346" s="177" t="s">
        <v>4587</v>
      </c>
      <c r="W346" s="177" t="s">
        <v>2966</v>
      </c>
      <c r="X346" s="177" t="s">
        <v>2984</v>
      </c>
      <c r="Y346" s="177" t="s">
        <v>6889</v>
      </c>
      <c r="Z346" s="177" t="s">
        <v>6937</v>
      </c>
      <c r="AA346" s="525" t="s">
        <v>3255</v>
      </c>
      <c r="AB346" s="399" t="str">
        <f t="shared" si="74"/>
        <v>CC2GT35</v>
      </c>
      <c r="AC346" s="399" t="str">
        <f t="shared" si="75"/>
        <v>CC2GT35-CC</v>
      </c>
      <c r="AD346" t="str">
        <f>Y346&amp;"-"&amp;VLOOKUP(AC346,'LICH THI'!C:AA,9,0)</f>
        <v>64CCCD3139-42479</v>
      </c>
      <c r="AE346">
        <f t="shared" si="76"/>
        <v>1</v>
      </c>
    </row>
    <row r="347" spans="1:31" x14ac:dyDescent="0.25">
      <c r="A347" s="436" t="str">
        <f t="shared" si="66"/>
        <v>CC2GT35-CC-14</v>
      </c>
      <c r="B347" s="436">
        <f>COUNTIF(AC$4:AC347,AC347)</f>
        <v>14</v>
      </c>
      <c r="C347" s="436" t="str">
        <f t="shared" si="67"/>
        <v>CC2GT35-CC</v>
      </c>
      <c r="D347" s="436">
        <f>VLOOKUP(C347,'LICH THI'!C:AA,12,0)</f>
        <v>22</v>
      </c>
      <c r="E347" s="436">
        <f>VLOOKUP(C347,'LICH THI'!C:AA,13,0)</f>
        <v>22</v>
      </c>
      <c r="F347" s="436">
        <f t="shared" si="77"/>
        <v>22</v>
      </c>
      <c r="G347" s="436">
        <f>VLOOKUP(C347,'LICH THI'!C:AA,14,0)</f>
        <v>1</v>
      </c>
      <c r="H347" s="436">
        <f t="shared" si="68"/>
        <v>1</v>
      </c>
      <c r="I347" s="436" t="str">
        <f t="shared" si="69"/>
        <v>Hoàng Đình Sót</v>
      </c>
      <c r="J347" s="436"/>
      <c r="K347" s="436">
        <f t="shared" si="70"/>
        <v>1</v>
      </c>
      <c r="L347" s="436" t="str">
        <f t="shared" si="71"/>
        <v>CC2GT35-CC-1</v>
      </c>
      <c r="M347" s="436">
        <f t="shared" si="72"/>
        <v>13</v>
      </c>
      <c r="N347" s="437">
        <f t="shared" si="78"/>
        <v>2</v>
      </c>
      <c r="O347" s="437"/>
      <c r="P347" s="430" t="str">
        <f t="shared" si="73"/>
        <v/>
      </c>
      <c r="U347" s="177">
        <v>12</v>
      </c>
      <c r="V347" s="177" t="s">
        <v>4587</v>
      </c>
      <c r="W347" s="177" t="s">
        <v>4643</v>
      </c>
      <c r="X347" s="177" t="s">
        <v>4644</v>
      </c>
      <c r="Y347" s="177" t="s">
        <v>4645</v>
      </c>
      <c r="Z347" s="177" t="s">
        <v>6937</v>
      </c>
      <c r="AA347" s="525" t="s">
        <v>4646</v>
      </c>
      <c r="AB347" s="399" t="str">
        <f t="shared" si="74"/>
        <v>CC2GT35</v>
      </c>
      <c r="AC347" s="399" t="str">
        <f t="shared" si="75"/>
        <v>CC2GT35-CC</v>
      </c>
      <c r="AD347" t="str">
        <f>Y347&amp;"-"&amp;VLOOKUP(AC347,'LICH THI'!C:AA,9,0)</f>
        <v>64CCCD3056-42479</v>
      </c>
      <c r="AE347">
        <f t="shared" si="76"/>
        <v>1</v>
      </c>
    </row>
    <row r="348" spans="1:31" x14ac:dyDescent="0.25">
      <c r="A348" s="436" t="str">
        <f t="shared" si="66"/>
        <v>CC2GT35-CC-15</v>
      </c>
      <c r="B348" s="436">
        <f>COUNTIF(AC$4:AC348,AC348)</f>
        <v>15</v>
      </c>
      <c r="C348" s="436" t="str">
        <f t="shared" si="67"/>
        <v>CC2GT35-CC</v>
      </c>
      <c r="D348" s="436">
        <f>VLOOKUP(C348,'LICH THI'!C:AA,12,0)</f>
        <v>22</v>
      </c>
      <c r="E348" s="436">
        <f>VLOOKUP(C348,'LICH THI'!C:AA,13,0)</f>
        <v>22</v>
      </c>
      <c r="F348" s="436">
        <f t="shared" si="77"/>
        <v>22</v>
      </c>
      <c r="G348" s="436">
        <f>VLOOKUP(C348,'LICH THI'!C:AA,14,0)</f>
        <v>1</v>
      </c>
      <c r="H348" s="436">
        <f t="shared" si="68"/>
        <v>1</v>
      </c>
      <c r="I348" s="436" t="str">
        <f t="shared" si="69"/>
        <v>Lê Hồng Sơn</v>
      </c>
      <c r="J348" s="436"/>
      <c r="K348" s="436">
        <f t="shared" si="70"/>
        <v>1</v>
      </c>
      <c r="L348" s="436" t="str">
        <f t="shared" si="71"/>
        <v>CC2GT35-CC-1</v>
      </c>
      <c r="M348" s="436">
        <f t="shared" si="72"/>
        <v>13</v>
      </c>
      <c r="N348" s="437">
        <f t="shared" si="78"/>
        <v>3</v>
      </c>
      <c r="O348" s="437"/>
      <c r="P348" s="430" t="str">
        <f t="shared" si="73"/>
        <v/>
      </c>
      <c r="U348" s="177">
        <v>20</v>
      </c>
      <c r="V348" s="177" t="s">
        <v>4612</v>
      </c>
      <c r="W348" s="177" t="s">
        <v>3189</v>
      </c>
      <c r="X348" s="177" t="s">
        <v>2688</v>
      </c>
      <c r="Y348" s="177" t="s">
        <v>6894</v>
      </c>
      <c r="Z348" s="177" t="s">
        <v>6937</v>
      </c>
      <c r="AA348" s="525" t="s">
        <v>4213</v>
      </c>
      <c r="AB348" s="399" t="str">
        <f t="shared" si="74"/>
        <v>CC2GT35</v>
      </c>
      <c r="AC348" s="399" t="str">
        <f t="shared" si="75"/>
        <v>CC2GT35-CC</v>
      </c>
      <c r="AD348" t="str">
        <f>Y348&amp;"-"&amp;VLOOKUP(AC348,'LICH THI'!C:AA,9,0)</f>
        <v>64CCKD3012-42479</v>
      </c>
      <c r="AE348">
        <f t="shared" si="76"/>
        <v>1</v>
      </c>
    </row>
    <row r="349" spans="1:31" x14ac:dyDescent="0.25">
      <c r="A349" s="436" t="str">
        <f t="shared" si="66"/>
        <v>CC2GT35-CC-16</v>
      </c>
      <c r="B349" s="436">
        <f>COUNTIF(AC$4:AC349,AC349)</f>
        <v>16</v>
      </c>
      <c r="C349" s="436" t="str">
        <f t="shared" si="67"/>
        <v>CC2GT35-CC</v>
      </c>
      <c r="D349" s="436">
        <f>VLOOKUP(C349,'LICH THI'!C:AA,12,0)</f>
        <v>22</v>
      </c>
      <c r="E349" s="436">
        <f>VLOOKUP(C349,'LICH THI'!C:AA,13,0)</f>
        <v>22</v>
      </c>
      <c r="F349" s="436">
        <f t="shared" si="77"/>
        <v>22</v>
      </c>
      <c r="G349" s="436">
        <f>VLOOKUP(C349,'LICH THI'!C:AA,14,0)</f>
        <v>1</v>
      </c>
      <c r="H349" s="436">
        <f t="shared" si="68"/>
        <v>1</v>
      </c>
      <c r="I349" s="436" t="str">
        <f t="shared" si="69"/>
        <v>Cao Văn Tú</v>
      </c>
      <c r="J349" s="436"/>
      <c r="K349" s="436">
        <f t="shared" si="70"/>
        <v>1</v>
      </c>
      <c r="L349" s="436" t="str">
        <f t="shared" si="71"/>
        <v>CC2GT35-CC-1</v>
      </c>
      <c r="M349" s="436">
        <f t="shared" si="72"/>
        <v>13</v>
      </c>
      <c r="N349" s="437">
        <f t="shared" si="78"/>
        <v>4</v>
      </c>
      <c r="O349" s="437"/>
      <c r="P349" s="430" t="str">
        <f t="shared" si="73"/>
        <v/>
      </c>
      <c r="U349" s="177">
        <v>15</v>
      </c>
      <c r="V349" s="177" t="s">
        <v>4587</v>
      </c>
      <c r="W349" s="177" t="s">
        <v>3257</v>
      </c>
      <c r="X349" s="177" t="s">
        <v>2697</v>
      </c>
      <c r="Y349" s="177" t="s">
        <v>6890</v>
      </c>
      <c r="Z349" s="177" t="s">
        <v>6937</v>
      </c>
      <c r="AA349" s="525" t="s">
        <v>5485</v>
      </c>
      <c r="AB349" s="399" t="str">
        <f t="shared" si="74"/>
        <v>CC2GT35</v>
      </c>
      <c r="AC349" s="399" t="str">
        <f t="shared" si="75"/>
        <v>CC2GT35-CC</v>
      </c>
      <c r="AD349" t="str">
        <f>Y349&amp;"-"&amp;VLOOKUP(AC349,'LICH THI'!C:AA,9,0)</f>
        <v>64CCCD3063-42479</v>
      </c>
      <c r="AE349">
        <f t="shared" si="76"/>
        <v>1</v>
      </c>
    </row>
    <row r="350" spans="1:31" x14ac:dyDescent="0.25">
      <c r="A350" s="436" t="str">
        <f t="shared" si="66"/>
        <v>CC2GT35-CC-17</v>
      </c>
      <c r="B350" s="436">
        <f>COUNTIF(AC$4:AC350,AC350)</f>
        <v>17</v>
      </c>
      <c r="C350" s="436" t="str">
        <f t="shared" si="67"/>
        <v>CC2GT35-CC</v>
      </c>
      <c r="D350" s="436">
        <f>VLOOKUP(C350,'LICH THI'!C:AA,12,0)</f>
        <v>22</v>
      </c>
      <c r="E350" s="436">
        <f>VLOOKUP(C350,'LICH THI'!C:AA,13,0)</f>
        <v>22</v>
      </c>
      <c r="F350" s="436">
        <f t="shared" si="77"/>
        <v>22</v>
      </c>
      <c r="G350" s="436">
        <f>VLOOKUP(C350,'LICH THI'!C:AA,14,0)</f>
        <v>1</v>
      </c>
      <c r="H350" s="436">
        <f t="shared" si="68"/>
        <v>1</v>
      </c>
      <c r="I350" s="436" t="str">
        <f t="shared" si="69"/>
        <v>Nguyễn Hữu Tuấn</v>
      </c>
      <c r="J350" s="436"/>
      <c r="K350" s="436">
        <f t="shared" si="70"/>
        <v>1</v>
      </c>
      <c r="L350" s="436" t="str">
        <f t="shared" si="71"/>
        <v>CC2GT35-CC-1</v>
      </c>
      <c r="M350" s="436">
        <f t="shared" si="72"/>
        <v>13</v>
      </c>
      <c r="N350" s="437">
        <f t="shared" si="78"/>
        <v>5</v>
      </c>
      <c r="O350" s="437"/>
      <c r="P350" s="430" t="str">
        <f t="shared" si="73"/>
        <v/>
      </c>
      <c r="U350" s="177">
        <v>16</v>
      </c>
      <c r="V350" s="177" t="s">
        <v>4587</v>
      </c>
      <c r="W350" s="177" t="s">
        <v>3326</v>
      </c>
      <c r="X350" s="177" t="s">
        <v>2721</v>
      </c>
      <c r="Y350" s="177" t="s">
        <v>6421</v>
      </c>
      <c r="Z350" s="177" t="s">
        <v>6937</v>
      </c>
      <c r="AA350" s="525" t="s">
        <v>5202</v>
      </c>
      <c r="AB350" s="399" t="str">
        <f t="shared" si="74"/>
        <v>CC2GT35</v>
      </c>
      <c r="AC350" s="399" t="str">
        <f t="shared" si="75"/>
        <v>CC2GT35-CC</v>
      </c>
      <c r="AD350" t="str">
        <f>Y350&amp;"-"&amp;VLOOKUP(AC350,'LICH THI'!C:AA,9,0)</f>
        <v>64CCCD3065-42479</v>
      </c>
      <c r="AE350">
        <f t="shared" si="76"/>
        <v>1</v>
      </c>
    </row>
    <row r="351" spans="1:31" x14ac:dyDescent="0.25">
      <c r="A351" s="436" t="str">
        <f t="shared" si="66"/>
        <v>CC2GT35-CC-18</v>
      </c>
      <c r="B351" s="436">
        <f>COUNTIF(AC$4:AC351,AC351)</f>
        <v>18</v>
      </c>
      <c r="C351" s="436" t="str">
        <f t="shared" si="67"/>
        <v>CC2GT35-CC</v>
      </c>
      <c r="D351" s="436">
        <f>VLOOKUP(C351,'LICH THI'!C:AA,12,0)</f>
        <v>22</v>
      </c>
      <c r="E351" s="436">
        <f>VLOOKUP(C351,'LICH THI'!C:AA,13,0)</f>
        <v>22</v>
      </c>
      <c r="F351" s="436">
        <f t="shared" si="77"/>
        <v>22</v>
      </c>
      <c r="G351" s="436">
        <f>VLOOKUP(C351,'LICH THI'!C:AA,14,0)</f>
        <v>1</v>
      </c>
      <c r="H351" s="436">
        <f t="shared" si="68"/>
        <v>1</v>
      </c>
      <c r="I351" s="436" t="str">
        <f t="shared" si="69"/>
        <v>Vũ Anh Tuấn</v>
      </c>
      <c r="J351" s="436"/>
      <c r="K351" s="436">
        <f t="shared" si="70"/>
        <v>1</v>
      </c>
      <c r="L351" s="436" t="str">
        <f t="shared" si="71"/>
        <v>CC2GT35-CC-1</v>
      </c>
      <c r="M351" s="436">
        <f t="shared" si="72"/>
        <v>13</v>
      </c>
      <c r="N351" s="437">
        <f t="shared" si="78"/>
        <v>6</v>
      </c>
      <c r="O351" s="437"/>
      <c r="P351" s="430" t="str">
        <f t="shared" si="73"/>
        <v/>
      </c>
      <c r="U351" s="177">
        <v>21</v>
      </c>
      <c r="V351" s="177" t="s">
        <v>4612</v>
      </c>
      <c r="W351" s="177" t="s">
        <v>5837</v>
      </c>
      <c r="X351" s="177" t="s">
        <v>2721</v>
      </c>
      <c r="Y351" s="177" t="s">
        <v>6465</v>
      </c>
      <c r="Z351" s="177" t="s">
        <v>6937</v>
      </c>
      <c r="AA351" s="525" t="s">
        <v>4211</v>
      </c>
      <c r="AB351" s="399" t="str">
        <f t="shared" si="74"/>
        <v>CC2GT35</v>
      </c>
      <c r="AC351" s="399" t="str">
        <f t="shared" si="75"/>
        <v>CC2GT35-CC</v>
      </c>
      <c r="AD351" t="str">
        <f>Y351&amp;"-"&amp;VLOOKUP(AC351,'LICH THI'!C:AA,9,0)</f>
        <v>64CCCS3018-42479</v>
      </c>
      <c r="AE351">
        <f t="shared" si="76"/>
        <v>1</v>
      </c>
    </row>
    <row r="352" spans="1:31" x14ac:dyDescent="0.25">
      <c r="A352" s="436" t="str">
        <f t="shared" si="66"/>
        <v>CC2GT35-CC-19</v>
      </c>
      <c r="B352" s="436">
        <f>COUNTIF(AC$4:AC352,AC352)</f>
        <v>19</v>
      </c>
      <c r="C352" s="436" t="str">
        <f t="shared" si="67"/>
        <v>CC2GT35-CC</v>
      </c>
      <c r="D352" s="436">
        <f>VLOOKUP(C352,'LICH THI'!C:AA,12,0)</f>
        <v>22</v>
      </c>
      <c r="E352" s="436">
        <f>VLOOKUP(C352,'LICH THI'!C:AA,13,0)</f>
        <v>22</v>
      </c>
      <c r="F352" s="436">
        <f t="shared" si="77"/>
        <v>22</v>
      </c>
      <c r="G352" s="436">
        <f>VLOOKUP(C352,'LICH THI'!C:AA,14,0)</f>
        <v>1</v>
      </c>
      <c r="H352" s="436">
        <f t="shared" si="68"/>
        <v>1</v>
      </c>
      <c r="I352" s="436" t="str">
        <f t="shared" si="69"/>
        <v>trần hữu tùng</v>
      </c>
      <c r="J352" s="436"/>
      <c r="K352" s="436">
        <f t="shared" si="70"/>
        <v>1</v>
      </c>
      <c r="L352" s="436" t="str">
        <f t="shared" si="71"/>
        <v>CC2GT35-CC-1</v>
      </c>
      <c r="M352" s="436">
        <f t="shared" si="72"/>
        <v>13</v>
      </c>
      <c r="N352" s="437">
        <f t="shared" si="78"/>
        <v>7</v>
      </c>
      <c r="O352" s="437"/>
      <c r="P352" s="430" t="str">
        <f t="shared" si="73"/>
        <v/>
      </c>
      <c r="U352" s="177">
        <v>17</v>
      </c>
      <c r="V352" s="177" t="s">
        <v>4587</v>
      </c>
      <c r="W352" s="177" t="s">
        <v>4599</v>
      </c>
      <c r="X352" s="177" t="s">
        <v>4600</v>
      </c>
      <c r="Y352" s="177" t="s">
        <v>4601</v>
      </c>
      <c r="Z352" s="177" t="s">
        <v>6937</v>
      </c>
      <c r="AA352" s="525" t="s">
        <v>4602</v>
      </c>
      <c r="AB352" s="399" t="str">
        <f t="shared" si="74"/>
        <v>CC2GT35</v>
      </c>
      <c r="AC352" s="399" t="str">
        <f t="shared" si="75"/>
        <v>CC2GT35-CC</v>
      </c>
      <c r="AD352" t="str">
        <f>Y352&amp;"-"&amp;VLOOKUP(AC352,'LICH THI'!C:AA,9,0)</f>
        <v>64CCCD3104-42479</v>
      </c>
      <c r="AE352">
        <f t="shared" si="76"/>
        <v>1</v>
      </c>
    </row>
    <row r="353" spans="1:31" x14ac:dyDescent="0.25">
      <c r="A353" s="436" t="str">
        <f t="shared" si="66"/>
        <v>CC2GT35-CC-20</v>
      </c>
      <c r="B353" s="436">
        <f>COUNTIF(AC$4:AC353,AC353)</f>
        <v>20</v>
      </c>
      <c r="C353" s="436" t="str">
        <f t="shared" si="67"/>
        <v>CC2GT35-CC</v>
      </c>
      <c r="D353" s="436">
        <f>VLOOKUP(C353,'LICH THI'!C:AA,12,0)</f>
        <v>22</v>
      </c>
      <c r="E353" s="436">
        <f>VLOOKUP(C353,'LICH THI'!C:AA,13,0)</f>
        <v>22</v>
      </c>
      <c r="F353" s="436">
        <f t="shared" si="77"/>
        <v>22</v>
      </c>
      <c r="G353" s="436">
        <f>VLOOKUP(C353,'LICH THI'!C:AA,14,0)</f>
        <v>1</v>
      </c>
      <c r="H353" s="436">
        <f t="shared" si="68"/>
        <v>1</v>
      </c>
      <c r="I353" s="436" t="str">
        <f t="shared" si="69"/>
        <v>Phùng Văn Tuyền</v>
      </c>
      <c r="J353" s="436"/>
      <c r="K353" s="436">
        <f t="shared" si="70"/>
        <v>1</v>
      </c>
      <c r="L353" s="436" t="str">
        <f t="shared" si="71"/>
        <v>CC2GT35-CC-1</v>
      </c>
      <c r="M353" s="436">
        <f t="shared" si="72"/>
        <v>13</v>
      </c>
      <c r="N353" s="437">
        <f t="shared" si="78"/>
        <v>8</v>
      </c>
      <c r="O353" s="437"/>
      <c r="P353" s="430" t="str">
        <f t="shared" si="73"/>
        <v/>
      </c>
      <c r="U353" s="177">
        <v>22</v>
      </c>
      <c r="V353" s="177" t="s">
        <v>4612</v>
      </c>
      <c r="W353" s="177" t="s">
        <v>6895</v>
      </c>
      <c r="X353" s="177" t="s">
        <v>3795</v>
      </c>
      <c r="Y353" s="177" t="s">
        <v>6896</v>
      </c>
      <c r="Z353" s="177" t="s">
        <v>6937</v>
      </c>
      <c r="AA353" s="525" t="s">
        <v>4830</v>
      </c>
      <c r="AB353" s="399" t="str">
        <f t="shared" si="74"/>
        <v>CC2GT35</v>
      </c>
      <c r="AC353" s="399" t="str">
        <f t="shared" si="75"/>
        <v>CC2GT35-CC</v>
      </c>
      <c r="AD353" t="str">
        <f>Y353&amp;"-"&amp;VLOOKUP(AC353,'LICH THI'!C:AA,9,0)</f>
        <v>64CCCC3002-42479</v>
      </c>
      <c r="AE353">
        <f t="shared" si="76"/>
        <v>1</v>
      </c>
    </row>
    <row r="354" spans="1:31" x14ac:dyDescent="0.25">
      <c r="A354" s="436" t="str">
        <f t="shared" si="66"/>
        <v>CC2GT35-CC-21</v>
      </c>
      <c r="B354" s="436">
        <f>COUNTIF(AC$4:AC354,AC354)</f>
        <v>21</v>
      </c>
      <c r="C354" s="436" t="str">
        <f t="shared" si="67"/>
        <v>CC2GT35-CC</v>
      </c>
      <c r="D354" s="436">
        <f>VLOOKUP(C354,'LICH THI'!C:AA,12,0)</f>
        <v>22</v>
      </c>
      <c r="E354" s="436">
        <f>VLOOKUP(C354,'LICH THI'!C:AA,13,0)</f>
        <v>22</v>
      </c>
      <c r="F354" s="436">
        <f t="shared" si="77"/>
        <v>22</v>
      </c>
      <c r="G354" s="436">
        <f>VLOOKUP(C354,'LICH THI'!C:AA,14,0)</f>
        <v>1</v>
      </c>
      <c r="H354" s="436">
        <f t="shared" si="68"/>
        <v>1</v>
      </c>
      <c r="I354" s="436" t="str">
        <f t="shared" si="69"/>
        <v>Hoàng Lê Thành</v>
      </c>
      <c r="J354" s="436"/>
      <c r="K354" s="436">
        <f t="shared" si="70"/>
        <v>1</v>
      </c>
      <c r="L354" s="436" t="str">
        <f t="shared" si="71"/>
        <v>CC2GT35-CC-1</v>
      </c>
      <c r="M354" s="436">
        <f t="shared" si="72"/>
        <v>13</v>
      </c>
      <c r="N354" s="437">
        <f t="shared" si="78"/>
        <v>9</v>
      </c>
      <c r="O354" s="437"/>
      <c r="P354" s="430" t="str">
        <f t="shared" si="73"/>
        <v/>
      </c>
      <c r="U354" s="177">
        <v>13</v>
      </c>
      <c r="V354" s="177" t="s">
        <v>4587</v>
      </c>
      <c r="W354" s="177" t="s">
        <v>4647</v>
      </c>
      <c r="X354" s="177" t="s">
        <v>2894</v>
      </c>
      <c r="Y354" s="177" t="s">
        <v>4648</v>
      </c>
      <c r="Z354" s="177" t="s">
        <v>6937</v>
      </c>
      <c r="AA354" s="525" t="s">
        <v>4649</v>
      </c>
      <c r="AB354" s="399" t="str">
        <f t="shared" si="74"/>
        <v>CC2GT35</v>
      </c>
      <c r="AC354" s="399" t="str">
        <f t="shared" si="75"/>
        <v>CC2GT35-CC</v>
      </c>
      <c r="AD354" t="str">
        <f>Y354&amp;"-"&amp;VLOOKUP(AC354,'LICH THI'!C:AA,9,0)</f>
        <v>64CCCD3066-42479</v>
      </c>
      <c r="AE354">
        <f t="shared" si="76"/>
        <v>1</v>
      </c>
    </row>
    <row r="355" spans="1:31" x14ac:dyDescent="0.25">
      <c r="A355" s="436" t="str">
        <f t="shared" si="66"/>
        <v>CC2GT35-CC-22</v>
      </c>
      <c r="B355" s="436">
        <f>COUNTIF(AC$4:AC355,AC355)</f>
        <v>22</v>
      </c>
      <c r="C355" s="436" t="str">
        <f t="shared" si="67"/>
        <v>CC2GT35-CC</v>
      </c>
      <c r="D355" s="436">
        <f>VLOOKUP(C355,'LICH THI'!C:AA,12,0)</f>
        <v>22</v>
      </c>
      <c r="E355" s="436">
        <f>VLOOKUP(C355,'LICH THI'!C:AA,13,0)</f>
        <v>22</v>
      </c>
      <c r="F355" s="436">
        <f t="shared" si="77"/>
        <v>22</v>
      </c>
      <c r="G355" s="436">
        <f>VLOOKUP(C355,'LICH THI'!C:AA,14,0)</f>
        <v>1</v>
      </c>
      <c r="H355" s="436">
        <f t="shared" si="68"/>
        <v>1</v>
      </c>
      <c r="I355" s="436" t="str">
        <f t="shared" si="69"/>
        <v>Nguyễn Hữu Trí</v>
      </c>
      <c r="J355" s="436"/>
      <c r="K355" s="436">
        <f t="shared" si="70"/>
        <v>1</v>
      </c>
      <c r="L355" s="436" t="str">
        <f t="shared" si="71"/>
        <v>CC2GT35-CC-1</v>
      </c>
      <c r="M355" s="436">
        <f t="shared" si="72"/>
        <v>13</v>
      </c>
      <c r="N355" s="437">
        <f t="shared" si="78"/>
        <v>10</v>
      </c>
      <c r="O355" s="437"/>
      <c r="P355" s="430" t="str">
        <f t="shared" si="73"/>
        <v/>
      </c>
      <c r="U355" s="177">
        <v>14</v>
      </c>
      <c r="V355" s="177" t="s">
        <v>4587</v>
      </c>
      <c r="W355" s="177" t="s">
        <v>3326</v>
      </c>
      <c r="X355" s="177" t="s">
        <v>3074</v>
      </c>
      <c r="Y355" s="177" t="s">
        <v>4650</v>
      </c>
      <c r="Z355" s="177" t="s">
        <v>6937</v>
      </c>
      <c r="AA355" s="525" t="s">
        <v>4651</v>
      </c>
      <c r="AB355" s="399" t="str">
        <f t="shared" si="74"/>
        <v>CC2GT35</v>
      </c>
      <c r="AC355" s="399" t="str">
        <f t="shared" si="75"/>
        <v>CC2GT35-CC</v>
      </c>
      <c r="AD355" t="str">
        <f>Y355&amp;"-"&amp;VLOOKUP(AC355,'LICH THI'!C:AA,9,0)</f>
        <v>64CCCD3134-42479</v>
      </c>
      <c r="AE355">
        <f t="shared" si="76"/>
        <v>1</v>
      </c>
    </row>
    <row r="356" spans="1:31" x14ac:dyDescent="0.25">
      <c r="A356" s="436" t="str">
        <f t="shared" si="66"/>
        <v>CC2GT42-CC-1</v>
      </c>
      <c r="B356" s="436">
        <f>COUNTIF(AC$4:AC356,AC356)</f>
        <v>1</v>
      </c>
      <c r="C356" s="436" t="str">
        <f t="shared" si="67"/>
        <v>CC2GT42-CC</v>
      </c>
      <c r="D356" s="436">
        <f>VLOOKUP(C356,'LICH THI'!C:AA,12,0)</f>
        <v>13</v>
      </c>
      <c r="E356" s="436">
        <f>VLOOKUP(C356,'LICH THI'!C:AA,13,0)</f>
        <v>13</v>
      </c>
      <c r="F356" s="436">
        <f t="shared" si="77"/>
        <v>13</v>
      </c>
      <c r="G356" s="436">
        <f>VLOOKUP(C356,'LICH THI'!C:AA,14,0)</f>
        <v>1</v>
      </c>
      <c r="H356" s="436">
        <f t="shared" si="68"/>
        <v>1</v>
      </c>
      <c r="I356" s="436" t="str">
        <f t="shared" si="69"/>
        <v>Hồ Sỹ Anh</v>
      </c>
      <c r="J356" s="436"/>
      <c r="K356" s="436">
        <f t="shared" si="70"/>
        <v>1</v>
      </c>
      <c r="L356" s="436" t="str">
        <f t="shared" si="71"/>
        <v>CC2GT42-CC-1</v>
      </c>
      <c r="M356" s="436">
        <f t="shared" si="72"/>
        <v>3</v>
      </c>
      <c r="N356" s="437">
        <f t="shared" si="78"/>
        <v>12</v>
      </c>
      <c r="O356" s="437"/>
      <c r="P356" s="430" t="str">
        <f t="shared" si="73"/>
        <v/>
      </c>
      <c r="U356" s="177">
        <v>1</v>
      </c>
      <c r="V356" s="177" t="s">
        <v>4574</v>
      </c>
      <c r="W356" s="177" t="s">
        <v>4633</v>
      </c>
      <c r="X356" s="177" t="s">
        <v>2611</v>
      </c>
      <c r="Y356" s="177" t="s">
        <v>4634</v>
      </c>
      <c r="Z356" s="177" t="s">
        <v>6619</v>
      </c>
      <c r="AA356" s="525" t="s">
        <v>4636</v>
      </c>
      <c r="AB356" s="399" t="str">
        <f t="shared" si="74"/>
        <v>CC2GT42</v>
      </c>
      <c r="AC356" s="399" t="str">
        <f t="shared" si="75"/>
        <v>CC2GT42-CC</v>
      </c>
      <c r="AD356" t="str">
        <f>Y356&amp;"-"&amp;VLOOKUP(AC356,'LICH THI'!C:AA,9,0)</f>
        <v>64CCCD3014-42482</v>
      </c>
      <c r="AE356">
        <f t="shared" si="76"/>
        <v>1</v>
      </c>
    </row>
    <row r="357" spans="1:31" x14ac:dyDescent="0.25">
      <c r="A357" s="436" t="str">
        <f t="shared" si="66"/>
        <v>CC2GT42-CC-2</v>
      </c>
      <c r="B357" s="436">
        <f>COUNTIF(AC$4:AC357,AC357)</f>
        <v>2</v>
      </c>
      <c r="C357" s="436" t="str">
        <f t="shared" si="67"/>
        <v>CC2GT42-CC</v>
      </c>
      <c r="D357" s="436">
        <f>VLOOKUP(C357,'LICH THI'!C:AA,12,0)</f>
        <v>13</v>
      </c>
      <c r="E357" s="436">
        <f>VLOOKUP(C357,'LICH THI'!C:AA,13,0)</f>
        <v>13</v>
      </c>
      <c r="F357" s="436">
        <f t="shared" si="77"/>
        <v>13</v>
      </c>
      <c r="G357" s="436">
        <f>VLOOKUP(C357,'LICH THI'!C:AA,14,0)</f>
        <v>1</v>
      </c>
      <c r="H357" s="436">
        <f t="shared" si="68"/>
        <v>1</v>
      </c>
      <c r="I357" s="436" t="str">
        <f t="shared" si="69"/>
        <v>Nguyễn Đức Anh</v>
      </c>
      <c r="J357" s="436"/>
      <c r="K357" s="436">
        <f t="shared" si="70"/>
        <v>1</v>
      </c>
      <c r="L357" s="436" t="str">
        <f t="shared" si="71"/>
        <v>CC2GT42-CC-1</v>
      </c>
      <c r="M357" s="436">
        <f t="shared" si="72"/>
        <v>3</v>
      </c>
      <c r="N357" s="437">
        <f t="shared" si="78"/>
        <v>13</v>
      </c>
      <c r="O357" s="437"/>
      <c r="P357" s="430" t="str">
        <f t="shared" si="73"/>
        <v/>
      </c>
      <c r="U357" s="177">
        <v>4</v>
      </c>
      <c r="V357" s="177" t="s">
        <v>4657</v>
      </c>
      <c r="W357" s="177" t="s">
        <v>3103</v>
      </c>
      <c r="X357" s="177" t="s">
        <v>2611</v>
      </c>
      <c r="Y357" s="177" t="s">
        <v>4658</v>
      </c>
      <c r="Z357" s="177" t="s">
        <v>6619</v>
      </c>
      <c r="AA357" s="525" t="s">
        <v>4659</v>
      </c>
      <c r="AB357" s="399" t="str">
        <f t="shared" si="74"/>
        <v>CC2GT42</v>
      </c>
      <c r="AC357" s="399" t="str">
        <f t="shared" si="75"/>
        <v>CC2GT42-CC</v>
      </c>
      <c r="AD357" t="str">
        <f>Y357&amp;"-"&amp;VLOOKUP(AC357,'LICH THI'!C:AA,9,0)</f>
        <v>65CCCD20777-42482</v>
      </c>
      <c r="AE357">
        <f t="shared" si="76"/>
        <v>1</v>
      </c>
    </row>
    <row r="358" spans="1:31" x14ac:dyDescent="0.25">
      <c r="A358" s="436" t="str">
        <f t="shared" si="66"/>
        <v>CC2GT42-CC-3</v>
      </c>
      <c r="B358" s="436">
        <f>COUNTIF(AC$4:AC358,AC358)</f>
        <v>3</v>
      </c>
      <c r="C358" s="436" t="str">
        <f t="shared" si="67"/>
        <v>CC2GT42-CC</v>
      </c>
      <c r="D358" s="436">
        <f>VLOOKUP(C358,'LICH THI'!C:AA,12,0)</f>
        <v>13</v>
      </c>
      <c r="E358" s="436">
        <f>VLOOKUP(C358,'LICH THI'!C:AA,13,0)</f>
        <v>13</v>
      </c>
      <c r="F358" s="436">
        <f t="shared" si="77"/>
        <v>13</v>
      </c>
      <c r="G358" s="436">
        <f>VLOOKUP(C358,'LICH THI'!C:AA,14,0)</f>
        <v>1</v>
      </c>
      <c r="H358" s="436">
        <f t="shared" si="68"/>
        <v>1</v>
      </c>
      <c r="I358" s="436" t="str">
        <f t="shared" si="69"/>
        <v>Tô Ngọc Đại</v>
      </c>
      <c r="J358" s="436"/>
      <c r="K358" s="436">
        <f t="shared" si="70"/>
        <v>1</v>
      </c>
      <c r="L358" s="436" t="str">
        <f t="shared" si="71"/>
        <v>CC2GT42-CC-1</v>
      </c>
      <c r="M358" s="436">
        <f t="shared" si="72"/>
        <v>3</v>
      </c>
      <c r="N358" s="437">
        <f t="shared" si="78"/>
        <v>1</v>
      </c>
      <c r="O358" s="437"/>
      <c r="P358" s="430" t="str">
        <f t="shared" si="73"/>
        <v/>
      </c>
      <c r="U358" s="177">
        <v>5</v>
      </c>
      <c r="V358" s="177" t="s">
        <v>4657</v>
      </c>
      <c r="W358" s="177" t="s">
        <v>6620</v>
      </c>
      <c r="X358" s="177" t="s">
        <v>4118</v>
      </c>
      <c r="Y358" s="177" t="s">
        <v>6621</v>
      </c>
      <c r="Z358" s="177" t="s">
        <v>6619</v>
      </c>
      <c r="AA358" s="525" t="s">
        <v>6045</v>
      </c>
      <c r="AB358" s="399" t="str">
        <f t="shared" si="74"/>
        <v>CC2GT42</v>
      </c>
      <c r="AC358" s="399" t="str">
        <f t="shared" si="75"/>
        <v>CC2GT42-CC</v>
      </c>
      <c r="AD358" t="str">
        <f>Y358&amp;"-"&amp;VLOOKUP(AC358,'LICH THI'!C:AA,9,0)</f>
        <v>65CCCD20795-42482</v>
      </c>
      <c r="AE358">
        <f t="shared" si="76"/>
        <v>1</v>
      </c>
    </row>
    <row r="359" spans="1:31" x14ac:dyDescent="0.25">
      <c r="A359" s="436" t="str">
        <f t="shared" si="66"/>
        <v>CC2GT42-CC-4</v>
      </c>
      <c r="B359" s="436">
        <f>COUNTIF(AC$4:AC359,AC359)</f>
        <v>4</v>
      </c>
      <c r="C359" s="436" t="str">
        <f t="shared" si="67"/>
        <v>CC2GT42-CC</v>
      </c>
      <c r="D359" s="436">
        <f>VLOOKUP(C359,'LICH THI'!C:AA,12,0)</f>
        <v>13</v>
      </c>
      <c r="E359" s="436">
        <f>VLOOKUP(C359,'LICH THI'!C:AA,13,0)</f>
        <v>13</v>
      </c>
      <c r="F359" s="436">
        <f t="shared" si="77"/>
        <v>13</v>
      </c>
      <c r="G359" s="436">
        <f>VLOOKUP(C359,'LICH THI'!C:AA,14,0)</f>
        <v>1</v>
      </c>
      <c r="H359" s="436">
        <f t="shared" si="68"/>
        <v>1</v>
      </c>
      <c r="I359" s="436" t="str">
        <f t="shared" si="69"/>
        <v>Nguyễn Minh Đức</v>
      </c>
      <c r="J359" s="436"/>
      <c r="K359" s="436">
        <f t="shared" si="70"/>
        <v>1</v>
      </c>
      <c r="L359" s="436" t="str">
        <f t="shared" si="71"/>
        <v>CC2GT42-CC-1</v>
      </c>
      <c r="M359" s="436">
        <f t="shared" si="72"/>
        <v>3</v>
      </c>
      <c r="N359" s="437">
        <f t="shared" si="78"/>
        <v>2</v>
      </c>
      <c r="O359" s="437"/>
      <c r="P359" s="430" t="str">
        <f t="shared" si="73"/>
        <v/>
      </c>
      <c r="U359" s="177">
        <v>2</v>
      </c>
      <c r="V359" s="177" t="s">
        <v>4574</v>
      </c>
      <c r="W359" s="177" t="s">
        <v>2708</v>
      </c>
      <c r="X359" s="177" t="s">
        <v>2948</v>
      </c>
      <c r="Y359" s="177" t="s">
        <v>6410</v>
      </c>
      <c r="Z359" s="177" t="s">
        <v>6619</v>
      </c>
      <c r="AA359" s="525" t="s">
        <v>3255</v>
      </c>
      <c r="AB359" s="399" t="str">
        <f t="shared" si="74"/>
        <v>CC2GT42</v>
      </c>
      <c r="AC359" s="399" t="str">
        <f t="shared" si="75"/>
        <v>CC2GT42-CC</v>
      </c>
      <c r="AD359" t="str">
        <f>Y359&amp;"-"&amp;VLOOKUP(AC359,'LICH THI'!C:AA,9,0)</f>
        <v>64CCCD3123-42482</v>
      </c>
      <c r="AE359">
        <f t="shared" si="76"/>
        <v>1</v>
      </c>
    </row>
    <row r="360" spans="1:31" x14ac:dyDescent="0.25">
      <c r="A360" s="436" t="str">
        <f t="shared" si="66"/>
        <v>CC2GT42-CC-5</v>
      </c>
      <c r="B360" s="436">
        <f>COUNTIF(AC$4:AC360,AC360)</f>
        <v>5</v>
      </c>
      <c r="C360" s="436" t="str">
        <f t="shared" si="67"/>
        <v>CC2GT42-CC</v>
      </c>
      <c r="D360" s="436">
        <f>VLOOKUP(C360,'LICH THI'!C:AA,12,0)</f>
        <v>13</v>
      </c>
      <c r="E360" s="436">
        <f>VLOOKUP(C360,'LICH THI'!C:AA,13,0)</f>
        <v>13</v>
      </c>
      <c r="F360" s="436">
        <f t="shared" si="77"/>
        <v>13</v>
      </c>
      <c r="G360" s="436">
        <f>VLOOKUP(C360,'LICH THI'!C:AA,14,0)</f>
        <v>1</v>
      </c>
      <c r="H360" s="436">
        <f t="shared" si="68"/>
        <v>1</v>
      </c>
      <c r="I360" s="436" t="str">
        <f t="shared" si="69"/>
        <v>Nguyễn Đình Hảo</v>
      </c>
      <c r="J360" s="436"/>
      <c r="K360" s="436">
        <f t="shared" si="70"/>
        <v>1</v>
      </c>
      <c r="L360" s="436" t="str">
        <f t="shared" si="71"/>
        <v>CC2GT42-CC-1</v>
      </c>
      <c r="M360" s="436">
        <f t="shared" si="72"/>
        <v>3</v>
      </c>
      <c r="N360" s="437">
        <f t="shared" si="78"/>
        <v>3</v>
      </c>
      <c r="O360" s="437"/>
      <c r="P360" s="430" t="str">
        <f t="shared" si="73"/>
        <v/>
      </c>
      <c r="U360" s="177">
        <v>6</v>
      </c>
      <c r="V360" s="177" t="s">
        <v>4657</v>
      </c>
      <c r="W360" s="177" t="s">
        <v>2780</v>
      </c>
      <c r="X360" s="177" t="s">
        <v>5742</v>
      </c>
      <c r="Y360" s="177" t="s">
        <v>5862</v>
      </c>
      <c r="Z360" s="177" t="s">
        <v>6619</v>
      </c>
      <c r="AA360" s="525" t="s">
        <v>5202</v>
      </c>
      <c r="AB360" s="399" t="str">
        <f t="shared" si="74"/>
        <v>CC2GT42</v>
      </c>
      <c r="AC360" s="399" t="str">
        <f t="shared" si="75"/>
        <v>CC2GT42-CC</v>
      </c>
      <c r="AD360" t="str">
        <f>Y360&amp;"-"&amp;VLOOKUP(AC360,'LICH THI'!C:AA,9,0)</f>
        <v>65CCCD20392-42482</v>
      </c>
      <c r="AE360">
        <f t="shared" si="76"/>
        <v>1</v>
      </c>
    </row>
    <row r="361" spans="1:31" x14ac:dyDescent="0.25">
      <c r="A361" s="436" t="str">
        <f t="shared" si="66"/>
        <v>CC2GT42-CC-6</v>
      </c>
      <c r="B361" s="436">
        <f>COUNTIF(AC$4:AC361,AC361)</f>
        <v>6</v>
      </c>
      <c r="C361" s="436" t="str">
        <f t="shared" si="67"/>
        <v>CC2GT42-CC</v>
      </c>
      <c r="D361" s="436">
        <f>VLOOKUP(C361,'LICH THI'!C:AA,12,0)</f>
        <v>13</v>
      </c>
      <c r="E361" s="436">
        <f>VLOOKUP(C361,'LICH THI'!C:AA,13,0)</f>
        <v>13</v>
      </c>
      <c r="F361" s="436">
        <f t="shared" si="77"/>
        <v>13</v>
      </c>
      <c r="G361" s="436">
        <f>VLOOKUP(C361,'LICH THI'!C:AA,14,0)</f>
        <v>1</v>
      </c>
      <c r="H361" s="436">
        <f t="shared" si="68"/>
        <v>1</v>
      </c>
      <c r="I361" s="436" t="str">
        <f t="shared" si="69"/>
        <v>Đồng Xuân Huy</v>
      </c>
      <c r="J361" s="436"/>
      <c r="K361" s="436">
        <f t="shared" si="70"/>
        <v>1</v>
      </c>
      <c r="L361" s="436" t="str">
        <f t="shared" si="71"/>
        <v>CC2GT42-CC-1</v>
      </c>
      <c r="M361" s="436">
        <f t="shared" si="72"/>
        <v>3</v>
      </c>
      <c r="N361" s="437">
        <f t="shared" si="78"/>
        <v>4</v>
      </c>
      <c r="O361" s="437"/>
      <c r="P361" s="430" t="str">
        <f t="shared" si="73"/>
        <v/>
      </c>
      <c r="U361" s="177">
        <v>7</v>
      </c>
      <c r="V361" s="177" t="s">
        <v>4657</v>
      </c>
      <c r="W361" s="177" t="s">
        <v>6622</v>
      </c>
      <c r="X361" s="177" t="s">
        <v>2911</v>
      </c>
      <c r="Y361" s="177" t="s">
        <v>6623</v>
      </c>
      <c r="Z361" s="177" t="s">
        <v>6619</v>
      </c>
      <c r="AA361" s="525" t="s">
        <v>6242</v>
      </c>
      <c r="AB361" s="399" t="str">
        <f t="shared" si="74"/>
        <v>CC2GT42</v>
      </c>
      <c r="AC361" s="399" t="str">
        <f t="shared" si="75"/>
        <v>CC2GT42-CC</v>
      </c>
      <c r="AD361" t="str">
        <f>Y361&amp;"-"&amp;VLOOKUP(AC361,'LICH THI'!C:AA,9,0)</f>
        <v>65CCCD20331-42482</v>
      </c>
      <c r="AE361">
        <f t="shared" si="76"/>
        <v>1</v>
      </c>
    </row>
    <row r="362" spans="1:31" x14ac:dyDescent="0.25">
      <c r="A362" s="436" t="str">
        <f t="shared" si="66"/>
        <v>CC2GT42-CC-7</v>
      </c>
      <c r="B362" s="436">
        <f>COUNTIF(AC$4:AC362,AC362)</f>
        <v>7</v>
      </c>
      <c r="C362" s="436" t="str">
        <f t="shared" si="67"/>
        <v>CC2GT42-CC</v>
      </c>
      <c r="D362" s="436">
        <f>VLOOKUP(C362,'LICH THI'!C:AA,12,0)</f>
        <v>13</v>
      </c>
      <c r="E362" s="436">
        <f>VLOOKUP(C362,'LICH THI'!C:AA,13,0)</f>
        <v>13</v>
      </c>
      <c r="F362" s="436">
        <f t="shared" si="77"/>
        <v>13</v>
      </c>
      <c r="G362" s="436">
        <f>VLOOKUP(C362,'LICH THI'!C:AA,14,0)</f>
        <v>1</v>
      </c>
      <c r="H362" s="436">
        <f t="shared" si="68"/>
        <v>1</v>
      </c>
      <c r="I362" s="436" t="str">
        <f t="shared" si="69"/>
        <v>Phạm Quang Hưng</v>
      </c>
      <c r="J362" s="436"/>
      <c r="K362" s="436">
        <f t="shared" si="70"/>
        <v>1</v>
      </c>
      <c r="L362" s="436" t="str">
        <f t="shared" si="71"/>
        <v>CC2GT42-CC-1</v>
      </c>
      <c r="M362" s="436">
        <f t="shared" si="72"/>
        <v>3</v>
      </c>
      <c r="N362" s="437">
        <f t="shared" si="78"/>
        <v>5</v>
      </c>
      <c r="O362" s="437"/>
      <c r="P362" s="430" t="str">
        <f t="shared" si="73"/>
        <v/>
      </c>
      <c r="U362" s="177">
        <v>8</v>
      </c>
      <c r="V362" s="177" t="s">
        <v>4657</v>
      </c>
      <c r="W362" s="177" t="s">
        <v>2987</v>
      </c>
      <c r="X362" s="177" t="s">
        <v>2804</v>
      </c>
      <c r="Y362" s="177" t="s">
        <v>6624</v>
      </c>
      <c r="Z362" s="177" t="s">
        <v>6619</v>
      </c>
      <c r="AA362" s="525" t="s">
        <v>6007</v>
      </c>
      <c r="AB362" s="399" t="str">
        <f t="shared" si="74"/>
        <v>CC2GT42</v>
      </c>
      <c r="AC362" s="399" t="str">
        <f t="shared" si="75"/>
        <v>CC2GT42-CC</v>
      </c>
      <c r="AD362" t="str">
        <f>Y362&amp;"-"&amp;VLOOKUP(AC362,'LICH THI'!C:AA,9,0)</f>
        <v>65CCCD20771-42482</v>
      </c>
      <c r="AE362">
        <f t="shared" si="76"/>
        <v>1</v>
      </c>
    </row>
    <row r="363" spans="1:31" x14ac:dyDescent="0.25">
      <c r="A363" s="436" t="str">
        <f t="shared" si="66"/>
        <v>CC2GT42-CC-8</v>
      </c>
      <c r="B363" s="436">
        <f>COUNTIF(AC$4:AC363,AC363)</f>
        <v>8</v>
      </c>
      <c r="C363" s="436" t="str">
        <f t="shared" si="67"/>
        <v>CC2GT42-CC</v>
      </c>
      <c r="D363" s="436">
        <f>VLOOKUP(C363,'LICH THI'!C:AA,12,0)</f>
        <v>13</v>
      </c>
      <c r="E363" s="436">
        <f>VLOOKUP(C363,'LICH THI'!C:AA,13,0)</f>
        <v>13</v>
      </c>
      <c r="F363" s="436">
        <f t="shared" si="77"/>
        <v>13</v>
      </c>
      <c r="G363" s="436">
        <f>VLOOKUP(C363,'LICH THI'!C:AA,14,0)</f>
        <v>1</v>
      </c>
      <c r="H363" s="436">
        <f t="shared" si="68"/>
        <v>1</v>
      </c>
      <c r="I363" s="436" t="str">
        <f t="shared" si="69"/>
        <v>Nguyễn Văn Hưởng</v>
      </c>
      <c r="J363" s="436"/>
      <c r="K363" s="436">
        <f t="shared" si="70"/>
        <v>1</v>
      </c>
      <c r="L363" s="436" t="str">
        <f t="shared" si="71"/>
        <v>CC2GT42-CC-1</v>
      </c>
      <c r="M363" s="436">
        <f t="shared" si="72"/>
        <v>3</v>
      </c>
      <c r="N363" s="437">
        <f t="shared" si="78"/>
        <v>6</v>
      </c>
      <c r="O363" s="437"/>
      <c r="P363" s="430" t="str">
        <f t="shared" si="73"/>
        <v/>
      </c>
      <c r="U363" s="177">
        <v>9</v>
      </c>
      <c r="V363" s="177" t="s">
        <v>4657</v>
      </c>
      <c r="W363" s="177" t="s">
        <v>2741</v>
      </c>
      <c r="X363" s="177" t="s">
        <v>2758</v>
      </c>
      <c r="Y363" s="177" t="s">
        <v>6625</v>
      </c>
      <c r="Z363" s="177" t="s">
        <v>6619</v>
      </c>
      <c r="AA363" s="525" t="s">
        <v>6626</v>
      </c>
      <c r="AB363" s="399" t="str">
        <f t="shared" si="74"/>
        <v>CC2GT42</v>
      </c>
      <c r="AC363" s="399" t="str">
        <f t="shared" si="75"/>
        <v>CC2GT42-CC</v>
      </c>
      <c r="AD363" t="str">
        <f>Y363&amp;"-"&amp;VLOOKUP(AC363,'LICH THI'!C:AA,9,0)</f>
        <v>65CCCD20156-42482</v>
      </c>
      <c r="AE363">
        <f t="shared" si="76"/>
        <v>1</v>
      </c>
    </row>
    <row r="364" spans="1:31" x14ac:dyDescent="0.25">
      <c r="A364" s="436" t="str">
        <f t="shared" si="66"/>
        <v>CC2GT42-CC-9</v>
      </c>
      <c r="B364" s="436">
        <f>COUNTIF(AC$4:AC364,AC364)</f>
        <v>9</v>
      </c>
      <c r="C364" s="436" t="str">
        <f t="shared" si="67"/>
        <v>CC2GT42-CC</v>
      </c>
      <c r="D364" s="436">
        <f>VLOOKUP(C364,'LICH THI'!C:AA,12,0)</f>
        <v>13</v>
      </c>
      <c r="E364" s="436">
        <f>VLOOKUP(C364,'LICH THI'!C:AA,13,0)</f>
        <v>13</v>
      </c>
      <c r="F364" s="436">
        <f t="shared" si="77"/>
        <v>13</v>
      </c>
      <c r="G364" s="436">
        <f>VLOOKUP(C364,'LICH THI'!C:AA,14,0)</f>
        <v>1</v>
      </c>
      <c r="H364" s="436">
        <f t="shared" si="68"/>
        <v>1</v>
      </c>
      <c r="I364" s="436" t="str">
        <f t="shared" si="69"/>
        <v>Quách Mạnh Linh</v>
      </c>
      <c r="J364" s="436"/>
      <c r="K364" s="436">
        <f t="shared" si="70"/>
        <v>1</v>
      </c>
      <c r="L364" s="436" t="str">
        <f t="shared" si="71"/>
        <v>CC2GT42-CC-1</v>
      </c>
      <c r="M364" s="436">
        <f t="shared" si="72"/>
        <v>3</v>
      </c>
      <c r="N364" s="437">
        <f t="shared" si="78"/>
        <v>7</v>
      </c>
      <c r="O364" s="437"/>
      <c r="P364" s="430" t="str">
        <f t="shared" si="73"/>
        <v/>
      </c>
      <c r="U364" s="177">
        <v>3</v>
      </c>
      <c r="V364" s="177" t="s">
        <v>4574</v>
      </c>
      <c r="W364" s="177" t="s">
        <v>6413</v>
      </c>
      <c r="X364" s="177" t="s">
        <v>2670</v>
      </c>
      <c r="Y364" s="177" t="s">
        <v>6414</v>
      </c>
      <c r="Z364" s="177" t="s">
        <v>6619</v>
      </c>
      <c r="AA364" s="525" t="s">
        <v>4718</v>
      </c>
      <c r="AB364" s="399" t="str">
        <f t="shared" si="74"/>
        <v>CC2GT42</v>
      </c>
      <c r="AC364" s="399" t="str">
        <f t="shared" si="75"/>
        <v>CC2GT42-CC</v>
      </c>
      <c r="AD364" t="str">
        <f>Y364&amp;"-"&amp;VLOOKUP(AC364,'LICH THI'!C:AA,9,0)</f>
        <v>64CCCD3030-42482</v>
      </c>
      <c r="AE364">
        <f t="shared" si="76"/>
        <v>1</v>
      </c>
    </row>
    <row r="365" spans="1:31" x14ac:dyDescent="0.25">
      <c r="A365" s="436" t="str">
        <f t="shared" si="66"/>
        <v>CC2GT42-CC-10</v>
      </c>
      <c r="B365" s="436">
        <f>COUNTIF(AC$4:AC365,AC365)</f>
        <v>10</v>
      </c>
      <c r="C365" s="436" t="str">
        <f t="shared" si="67"/>
        <v>CC2GT42-CC</v>
      </c>
      <c r="D365" s="436">
        <f>VLOOKUP(C365,'LICH THI'!C:AA,12,0)</f>
        <v>13</v>
      </c>
      <c r="E365" s="436">
        <f>VLOOKUP(C365,'LICH THI'!C:AA,13,0)</f>
        <v>13</v>
      </c>
      <c r="F365" s="436">
        <f t="shared" si="77"/>
        <v>13</v>
      </c>
      <c r="G365" s="436">
        <f>VLOOKUP(C365,'LICH THI'!C:AA,14,0)</f>
        <v>1</v>
      </c>
      <c r="H365" s="436">
        <f t="shared" si="68"/>
        <v>1</v>
      </c>
      <c r="I365" s="436" t="str">
        <f t="shared" si="69"/>
        <v>Lê Văn Toàn</v>
      </c>
      <c r="J365" s="436"/>
      <c r="K365" s="436">
        <f t="shared" si="70"/>
        <v>1</v>
      </c>
      <c r="L365" s="436" t="str">
        <f t="shared" si="71"/>
        <v>CC2GT42-CC-1</v>
      </c>
      <c r="M365" s="436">
        <f t="shared" si="72"/>
        <v>3</v>
      </c>
      <c r="N365" s="437">
        <f t="shared" si="78"/>
        <v>8</v>
      </c>
      <c r="O365" s="437"/>
      <c r="P365" s="430" t="str">
        <f t="shared" si="73"/>
        <v/>
      </c>
      <c r="U365" s="177">
        <v>11</v>
      </c>
      <c r="V365" s="177" t="s">
        <v>4657</v>
      </c>
      <c r="W365" s="177" t="s">
        <v>2604</v>
      </c>
      <c r="X365" s="177" t="s">
        <v>2818</v>
      </c>
      <c r="Y365" s="177" t="s">
        <v>6628</v>
      </c>
      <c r="Z365" s="177" t="s">
        <v>6619</v>
      </c>
      <c r="AA365" s="525" t="s">
        <v>3477</v>
      </c>
      <c r="AB365" s="399" t="str">
        <f t="shared" si="74"/>
        <v>CC2GT42</v>
      </c>
      <c r="AC365" s="399" t="str">
        <f t="shared" si="75"/>
        <v>CC2GT42-CC</v>
      </c>
      <c r="AD365" t="str">
        <f>Y365&amp;"-"&amp;VLOOKUP(AC365,'LICH THI'!C:AA,9,0)</f>
        <v>65CCCD20251-42482</v>
      </c>
      <c r="AE365">
        <f t="shared" si="76"/>
        <v>1</v>
      </c>
    </row>
    <row r="366" spans="1:31" x14ac:dyDescent="0.25">
      <c r="A366" s="436" t="str">
        <f t="shared" si="66"/>
        <v>CC2GT42-CC-11</v>
      </c>
      <c r="B366" s="436">
        <f>COUNTIF(AC$4:AC366,AC366)</f>
        <v>11</v>
      </c>
      <c r="C366" s="436" t="str">
        <f t="shared" si="67"/>
        <v>CC2GT42-CC</v>
      </c>
      <c r="D366" s="436">
        <f>VLOOKUP(C366,'LICH THI'!C:AA,12,0)</f>
        <v>13</v>
      </c>
      <c r="E366" s="436">
        <f>VLOOKUP(C366,'LICH THI'!C:AA,13,0)</f>
        <v>13</v>
      </c>
      <c r="F366" s="436">
        <f t="shared" si="77"/>
        <v>13</v>
      </c>
      <c r="G366" s="436">
        <f>VLOOKUP(C366,'LICH THI'!C:AA,14,0)</f>
        <v>1</v>
      </c>
      <c r="H366" s="436">
        <f t="shared" si="68"/>
        <v>1</v>
      </c>
      <c r="I366" s="436" t="str">
        <f t="shared" si="69"/>
        <v>Trịnh Đình Tuấn</v>
      </c>
      <c r="J366" s="436"/>
      <c r="K366" s="436">
        <f t="shared" si="70"/>
        <v>1</v>
      </c>
      <c r="L366" s="436" t="str">
        <f t="shared" si="71"/>
        <v>CC2GT42-CC-1</v>
      </c>
      <c r="M366" s="436">
        <f t="shared" si="72"/>
        <v>3</v>
      </c>
      <c r="N366" s="437">
        <f t="shared" si="78"/>
        <v>9</v>
      </c>
      <c r="O366" s="437"/>
      <c r="P366" s="430" t="str">
        <f t="shared" si="73"/>
        <v/>
      </c>
      <c r="U366" s="177">
        <v>12</v>
      </c>
      <c r="V366" s="177" t="s">
        <v>4657</v>
      </c>
      <c r="W366" s="177" t="s">
        <v>3780</v>
      </c>
      <c r="X366" s="177" t="s">
        <v>2721</v>
      </c>
      <c r="Y366" s="177" t="s">
        <v>4665</v>
      </c>
      <c r="Z366" s="177" t="s">
        <v>6619</v>
      </c>
      <c r="AA366" s="525" t="s">
        <v>4666</v>
      </c>
      <c r="AB366" s="399" t="str">
        <f t="shared" si="74"/>
        <v>CC2GT42</v>
      </c>
      <c r="AC366" s="399" t="str">
        <f t="shared" si="75"/>
        <v>CC2GT42-CC</v>
      </c>
      <c r="AD366" t="str">
        <f>Y366&amp;"-"&amp;VLOOKUP(AC366,'LICH THI'!C:AA,9,0)</f>
        <v>65CCCD20494-42482</v>
      </c>
      <c r="AE366">
        <f t="shared" si="76"/>
        <v>1</v>
      </c>
    </row>
    <row r="367" spans="1:31" x14ac:dyDescent="0.25">
      <c r="A367" s="436" t="str">
        <f t="shared" si="66"/>
        <v>CC2GT42-CC-12</v>
      </c>
      <c r="B367" s="436">
        <f>COUNTIF(AC$4:AC367,AC367)</f>
        <v>12</v>
      </c>
      <c r="C367" s="436" t="str">
        <f t="shared" si="67"/>
        <v>CC2GT42-CC</v>
      </c>
      <c r="D367" s="436">
        <f>VLOOKUP(C367,'LICH THI'!C:AA,12,0)</f>
        <v>13</v>
      </c>
      <c r="E367" s="436">
        <f>VLOOKUP(C367,'LICH THI'!C:AA,13,0)</f>
        <v>13</v>
      </c>
      <c r="F367" s="436">
        <f t="shared" si="77"/>
        <v>13</v>
      </c>
      <c r="G367" s="436">
        <f>VLOOKUP(C367,'LICH THI'!C:AA,14,0)</f>
        <v>1</v>
      </c>
      <c r="H367" s="436">
        <f t="shared" si="68"/>
        <v>1</v>
      </c>
      <c r="I367" s="436" t="str">
        <f t="shared" si="69"/>
        <v>Vũ Đặng Tuyền</v>
      </c>
      <c r="J367" s="436"/>
      <c r="K367" s="436">
        <f t="shared" si="70"/>
        <v>1</v>
      </c>
      <c r="L367" s="436" t="str">
        <f t="shared" si="71"/>
        <v>CC2GT42-CC-1</v>
      </c>
      <c r="M367" s="436">
        <f t="shared" si="72"/>
        <v>3</v>
      </c>
      <c r="N367" s="437">
        <f t="shared" si="78"/>
        <v>10</v>
      </c>
      <c r="O367" s="437"/>
      <c r="P367" s="430" t="str">
        <f t="shared" si="73"/>
        <v/>
      </c>
      <c r="U367" s="177">
        <v>13</v>
      </c>
      <c r="V367" s="177" t="s">
        <v>4657</v>
      </c>
      <c r="W367" s="177" t="s">
        <v>6629</v>
      </c>
      <c r="X367" s="177" t="s">
        <v>3795</v>
      </c>
      <c r="Y367" s="177" t="s">
        <v>6630</v>
      </c>
      <c r="Z367" s="177" t="s">
        <v>6619</v>
      </c>
      <c r="AA367" s="525" t="s">
        <v>6631</v>
      </c>
      <c r="AB367" s="399" t="str">
        <f t="shared" si="74"/>
        <v>CC2GT42</v>
      </c>
      <c r="AC367" s="399" t="str">
        <f t="shared" si="75"/>
        <v>CC2GT42-CC</v>
      </c>
      <c r="AD367" t="str">
        <f>Y367&amp;"-"&amp;VLOOKUP(AC367,'LICH THI'!C:AA,9,0)</f>
        <v>65CCCD20233-42482</v>
      </c>
      <c r="AE367">
        <f t="shared" si="76"/>
        <v>1</v>
      </c>
    </row>
    <row r="368" spans="1:31" x14ac:dyDescent="0.25">
      <c r="A368" s="436" t="str">
        <f t="shared" si="66"/>
        <v>CC2GT42-CC-13</v>
      </c>
      <c r="B368" s="436">
        <f>COUNTIF(AC$4:AC368,AC368)</f>
        <v>13</v>
      </c>
      <c r="C368" s="436" t="str">
        <f t="shared" si="67"/>
        <v>CC2GT42-CC</v>
      </c>
      <c r="D368" s="436">
        <f>VLOOKUP(C368,'LICH THI'!C:AA,12,0)</f>
        <v>13</v>
      </c>
      <c r="E368" s="436">
        <f>VLOOKUP(C368,'LICH THI'!C:AA,13,0)</f>
        <v>13</v>
      </c>
      <c r="F368" s="436">
        <f t="shared" si="77"/>
        <v>13</v>
      </c>
      <c r="G368" s="436">
        <f>VLOOKUP(C368,'LICH THI'!C:AA,14,0)</f>
        <v>1</v>
      </c>
      <c r="H368" s="436">
        <f t="shared" si="68"/>
        <v>1</v>
      </c>
      <c r="I368" s="436" t="str">
        <f t="shared" si="69"/>
        <v>Nguyễn Hữu Thắng</v>
      </c>
      <c r="J368" s="436"/>
      <c r="K368" s="436">
        <f t="shared" si="70"/>
        <v>1</v>
      </c>
      <c r="L368" s="436" t="str">
        <f t="shared" si="71"/>
        <v>CC2GT42-CC-1</v>
      </c>
      <c r="M368" s="436">
        <f t="shared" si="72"/>
        <v>3</v>
      </c>
      <c r="N368" s="437">
        <f t="shared" si="78"/>
        <v>11</v>
      </c>
      <c r="O368" s="437"/>
      <c r="P368" s="430" t="str">
        <f t="shared" si="73"/>
        <v/>
      </c>
      <c r="U368" s="177">
        <v>10</v>
      </c>
      <c r="V368" s="177" t="s">
        <v>4657</v>
      </c>
      <c r="W368" s="177" t="s">
        <v>3326</v>
      </c>
      <c r="X368" s="177" t="s">
        <v>3464</v>
      </c>
      <c r="Y368" s="177" t="s">
        <v>6627</v>
      </c>
      <c r="Z368" s="177" t="s">
        <v>6619</v>
      </c>
      <c r="AA368" s="525" t="s">
        <v>3570</v>
      </c>
      <c r="AB368" s="399" t="str">
        <f t="shared" si="74"/>
        <v>CC2GT42</v>
      </c>
      <c r="AC368" s="399" t="str">
        <f t="shared" si="75"/>
        <v>CC2GT42-CC</v>
      </c>
      <c r="AD368" t="str">
        <f>Y368&amp;"-"&amp;VLOOKUP(AC368,'LICH THI'!C:AA,9,0)</f>
        <v>65CCCD20596-42482</v>
      </c>
      <c r="AE368">
        <f t="shared" si="76"/>
        <v>1</v>
      </c>
    </row>
    <row r="369" spans="1:31" x14ac:dyDescent="0.25">
      <c r="A369" s="436" t="str">
        <f t="shared" si="66"/>
        <v>CC2GT51-CC-1</v>
      </c>
      <c r="B369" s="436">
        <f>COUNTIF(AC$4:AC369,AC369)</f>
        <v>1</v>
      </c>
      <c r="C369" s="436" t="str">
        <f t="shared" si="67"/>
        <v>CC2GT51-CC</v>
      </c>
      <c r="D369" s="436">
        <f>VLOOKUP(C369,'LICH THI'!C:AA,12,0)</f>
        <v>18</v>
      </c>
      <c r="E369" s="436">
        <f>VLOOKUP(C369,'LICH THI'!C:AA,13,0)</f>
        <v>18</v>
      </c>
      <c r="F369" s="436">
        <f t="shared" si="77"/>
        <v>18</v>
      </c>
      <c r="G369" s="436">
        <f>VLOOKUP(C369,'LICH THI'!C:AA,14,0)</f>
        <v>1</v>
      </c>
      <c r="H369" s="436">
        <f t="shared" si="68"/>
        <v>1</v>
      </c>
      <c r="I369" s="436" t="str">
        <f t="shared" si="69"/>
        <v>Nguyễn Hoàng Anh</v>
      </c>
      <c r="J369" s="436"/>
      <c r="K369" s="436">
        <f t="shared" si="70"/>
        <v>1</v>
      </c>
      <c r="L369" s="436" t="str">
        <f t="shared" si="71"/>
        <v>CC2GT51-CC-1</v>
      </c>
      <c r="M369" s="436">
        <f t="shared" si="72"/>
        <v>15</v>
      </c>
      <c r="N369" s="437">
        <f t="shared" si="78"/>
        <v>5</v>
      </c>
      <c r="O369" s="437"/>
      <c r="P369" s="430" t="str">
        <f t="shared" si="73"/>
        <v/>
      </c>
      <c r="U369" s="177">
        <v>18</v>
      </c>
      <c r="V369" s="177" t="s">
        <v>4657</v>
      </c>
      <c r="W369" s="177" t="s">
        <v>3785</v>
      </c>
      <c r="X369" s="177" t="s">
        <v>2611</v>
      </c>
      <c r="Y369" s="177" t="s">
        <v>6466</v>
      </c>
      <c r="Z369" s="177" t="s">
        <v>7501</v>
      </c>
      <c r="AA369" s="525" t="s">
        <v>4489</v>
      </c>
      <c r="AB369" s="399" t="str">
        <f t="shared" si="74"/>
        <v>CC2GT51</v>
      </c>
      <c r="AC369" s="399" t="str">
        <f t="shared" si="75"/>
        <v>CC2GT51-CC</v>
      </c>
      <c r="AD369" t="str">
        <f>Y369&amp;"-"&amp;VLOOKUP(AC369,'LICH THI'!C:AA,9,0)</f>
        <v>63CCCD3242-42474</v>
      </c>
      <c r="AE369">
        <f t="shared" si="76"/>
        <v>1</v>
      </c>
    </row>
    <row r="370" spans="1:31" x14ac:dyDescent="0.25">
      <c r="A370" s="436" t="str">
        <f t="shared" si="66"/>
        <v>CC2GT51-CC-2</v>
      </c>
      <c r="B370" s="436">
        <f>COUNTIF(AC$4:AC370,AC370)</f>
        <v>2</v>
      </c>
      <c r="C370" s="436" t="str">
        <f t="shared" si="67"/>
        <v>CC2GT51-CC</v>
      </c>
      <c r="D370" s="436">
        <f>VLOOKUP(C370,'LICH THI'!C:AA,12,0)</f>
        <v>18</v>
      </c>
      <c r="E370" s="436">
        <f>VLOOKUP(C370,'LICH THI'!C:AA,13,0)</f>
        <v>18</v>
      </c>
      <c r="F370" s="436">
        <f t="shared" si="77"/>
        <v>18</v>
      </c>
      <c r="G370" s="436">
        <f>VLOOKUP(C370,'LICH THI'!C:AA,14,0)</f>
        <v>1</v>
      </c>
      <c r="H370" s="436">
        <f t="shared" si="68"/>
        <v>1</v>
      </c>
      <c r="I370" s="436" t="str">
        <f t="shared" si="69"/>
        <v>Nguyễn Minh Đức</v>
      </c>
      <c r="J370" s="436"/>
      <c r="K370" s="436">
        <f t="shared" si="70"/>
        <v>1</v>
      </c>
      <c r="L370" s="436" t="str">
        <f t="shared" si="71"/>
        <v>CC2GT51-CC-1</v>
      </c>
      <c r="M370" s="436">
        <f t="shared" si="72"/>
        <v>15</v>
      </c>
      <c r="N370" s="437">
        <f t="shared" si="78"/>
        <v>6</v>
      </c>
      <c r="O370" s="437"/>
      <c r="P370" s="430" t="str">
        <f t="shared" si="73"/>
        <v/>
      </c>
      <c r="U370" s="177">
        <v>1</v>
      </c>
      <c r="V370" s="177" t="s">
        <v>4574</v>
      </c>
      <c r="W370" s="177" t="s">
        <v>2708</v>
      </c>
      <c r="X370" s="177" t="s">
        <v>2948</v>
      </c>
      <c r="Y370" s="177" t="s">
        <v>6410</v>
      </c>
      <c r="Z370" s="177" t="s">
        <v>7501</v>
      </c>
      <c r="AA370" s="525" t="s">
        <v>3255</v>
      </c>
      <c r="AB370" s="399" t="str">
        <f t="shared" si="74"/>
        <v>CC2GT51</v>
      </c>
      <c r="AC370" s="399" t="str">
        <f t="shared" si="75"/>
        <v>CC2GT51-CC</v>
      </c>
      <c r="AD370" t="str">
        <f>Y370&amp;"-"&amp;VLOOKUP(AC370,'LICH THI'!C:AA,9,0)</f>
        <v>64CCCD3123-42474</v>
      </c>
      <c r="AE370">
        <f t="shared" si="76"/>
        <v>1</v>
      </c>
    </row>
    <row r="371" spans="1:31" x14ac:dyDescent="0.25">
      <c r="A371" s="436" t="str">
        <f t="shared" si="66"/>
        <v>CC2GT51-CC-3</v>
      </c>
      <c r="B371" s="436">
        <f>COUNTIF(AC$4:AC371,AC371)</f>
        <v>3</v>
      </c>
      <c r="C371" s="436" t="str">
        <f t="shared" si="67"/>
        <v>CC2GT51-CC</v>
      </c>
      <c r="D371" s="436">
        <f>VLOOKUP(C371,'LICH THI'!C:AA,12,0)</f>
        <v>18</v>
      </c>
      <c r="E371" s="436">
        <f>VLOOKUP(C371,'LICH THI'!C:AA,13,0)</f>
        <v>18</v>
      </c>
      <c r="F371" s="436">
        <f t="shared" si="77"/>
        <v>18</v>
      </c>
      <c r="G371" s="436">
        <f>VLOOKUP(C371,'LICH THI'!C:AA,14,0)</f>
        <v>1</v>
      </c>
      <c r="H371" s="436">
        <f t="shared" si="68"/>
        <v>1</v>
      </c>
      <c r="I371" s="436" t="str">
        <f t="shared" si="69"/>
        <v>Trần Văn Đức</v>
      </c>
      <c r="J371" s="436"/>
      <c r="K371" s="436">
        <f t="shared" si="70"/>
        <v>1</v>
      </c>
      <c r="L371" s="436" t="str">
        <f t="shared" si="71"/>
        <v>CC2GT51-CC-1</v>
      </c>
      <c r="M371" s="436">
        <f t="shared" si="72"/>
        <v>15</v>
      </c>
      <c r="N371" s="437">
        <f t="shared" si="78"/>
        <v>7</v>
      </c>
      <c r="O371" s="437"/>
      <c r="P371" s="430" t="str">
        <f t="shared" si="73"/>
        <v/>
      </c>
      <c r="U371" s="177">
        <v>8</v>
      </c>
      <c r="V371" s="177" t="s">
        <v>4587</v>
      </c>
      <c r="W371" s="177" t="s">
        <v>2757</v>
      </c>
      <c r="X371" s="177" t="s">
        <v>2948</v>
      </c>
      <c r="Y371" s="177" t="s">
        <v>4639</v>
      </c>
      <c r="Z371" s="177" t="s">
        <v>7501</v>
      </c>
      <c r="AA371" s="525" t="s">
        <v>4640</v>
      </c>
      <c r="AB371" s="399" t="str">
        <f t="shared" si="74"/>
        <v>CC2GT51</v>
      </c>
      <c r="AC371" s="399" t="str">
        <f t="shared" si="75"/>
        <v>CC2GT51-CC</v>
      </c>
      <c r="AD371" t="str">
        <f>Y371&amp;"-"&amp;VLOOKUP(AC371,'LICH THI'!C:AA,9,0)</f>
        <v>64CCCD3076-42474</v>
      </c>
      <c r="AE371">
        <f t="shared" si="76"/>
        <v>1</v>
      </c>
    </row>
    <row r="372" spans="1:31" x14ac:dyDescent="0.25">
      <c r="A372" s="436" t="str">
        <f t="shared" si="66"/>
        <v>CC2GT51-CC-4</v>
      </c>
      <c r="B372" s="436">
        <f>COUNTIF(AC$4:AC372,AC372)</f>
        <v>4</v>
      </c>
      <c r="C372" s="436" t="str">
        <f t="shared" si="67"/>
        <v>CC2GT51-CC</v>
      </c>
      <c r="D372" s="436">
        <f>VLOOKUP(C372,'LICH THI'!C:AA,12,0)</f>
        <v>18</v>
      </c>
      <c r="E372" s="436">
        <f>VLOOKUP(C372,'LICH THI'!C:AA,13,0)</f>
        <v>18</v>
      </c>
      <c r="F372" s="436">
        <f t="shared" si="77"/>
        <v>18</v>
      </c>
      <c r="G372" s="436">
        <f>VLOOKUP(C372,'LICH THI'!C:AA,14,0)</f>
        <v>1</v>
      </c>
      <c r="H372" s="436">
        <f t="shared" si="68"/>
        <v>1</v>
      </c>
      <c r="I372" s="436" t="str">
        <f t="shared" si="69"/>
        <v>Nguyễn Hải Hiệp</v>
      </c>
      <c r="J372" s="436"/>
      <c r="K372" s="436">
        <f t="shared" si="70"/>
        <v>1</v>
      </c>
      <c r="L372" s="436" t="str">
        <f t="shared" si="71"/>
        <v>CC2GT51-CC-1</v>
      </c>
      <c r="M372" s="436">
        <f t="shared" si="72"/>
        <v>15</v>
      </c>
      <c r="N372" s="437">
        <f t="shared" si="78"/>
        <v>8</v>
      </c>
      <c r="O372" s="437"/>
      <c r="P372" s="430" t="str">
        <f t="shared" si="73"/>
        <v/>
      </c>
      <c r="U372" s="177">
        <v>9</v>
      </c>
      <c r="V372" s="177" t="s">
        <v>4587</v>
      </c>
      <c r="W372" s="177" t="s">
        <v>4705</v>
      </c>
      <c r="X372" s="177" t="s">
        <v>4886</v>
      </c>
      <c r="Y372" s="177" t="s">
        <v>6415</v>
      </c>
      <c r="Z372" s="177" t="s">
        <v>7501</v>
      </c>
      <c r="AA372" s="525" t="s">
        <v>2796</v>
      </c>
      <c r="AB372" s="399" t="str">
        <f t="shared" si="74"/>
        <v>CC2GT51</v>
      </c>
      <c r="AC372" s="399" t="str">
        <f t="shared" si="75"/>
        <v>CC2GT51-CC</v>
      </c>
      <c r="AD372" t="str">
        <f>Y372&amp;"-"&amp;VLOOKUP(AC372,'LICH THI'!C:AA,9,0)</f>
        <v>64CCCD3118-42474</v>
      </c>
      <c r="AE372">
        <f t="shared" si="76"/>
        <v>1</v>
      </c>
    </row>
    <row r="373" spans="1:31" x14ac:dyDescent="0.25">
      <c r="A373" s="436" t="str">
        <f t="shared" si="66"/>
        <v>CC2GT51-CC-5</v>
      </c>
      <c r="B373" s="436">
        <f>COUNTIF(AC$4:AC373,AC373)</f>
        <v>5</v>
      </c>
      <c r="C373" s="436" t="str">
        <f t="shared" si="67"/>
        <v>CC2GT51-CC</v>
      </c>
      <c r="D373" s="436">
        <f>VLOOKUP(C373,'LICH THI'!C:AA,12,0)</f>
        <v>18</v>
      </c>
      <c r="E373" s="436">
        <f>VLOOKUP(C373,'LICH THI'!C:AA,13,0)</f>
        <v>18</v>
      </c>
      <c r="F373" s="436">
        <f t="shared" si="77"/>
        <v>18</v>
      </c>
      <c r="G373" s="436">
        <f>VLOOKUP(C373,'LICH THI'!C:AA,14,0)</f>
        <v>1</v>
      </c>
      <c r="H373" s="436">
        <f t="shared" si="68"/>
        <v>1</v>
      </c>
      <c r="I373" s="436" t="str">
        <f t="shared" si="69"/>
        <v>Nguyễn Hữu Khương</v>
      </c>
      <c r="J373" s="436"/>
      <c r="K373" s="436">
        <f t="shared" si="70"/>
        <v>1</v>
      </c>
      <c r="L373" s="436" t="str">
        <f t="shared" si="71"/>
        <v>CC2GT51-CC-1</v>
      </c>
      <c r="M373" s="436">
        <f t="shared" si="72"/>
        <v>15</v>
      </c>
      <c r="N373" s="437">
        <f t="shared" si="78"/>
        <v>9</v>
      </c>
      <c r="O373" s="437"/>
      <c r="P373" s="430" t="str">
        <f t="shared" si="73"/>
        <v/>
      </c>
      <c r="U373" s="177">
        <v>2</v>
      </c>
      <c r="V373" s="177" t="s">
        <v>4574</v>
      </c>
      <c r="W373" s="177" t="s">
        <v>3326</v>
      </c>
      <c r="X373" s="177" t="s">
        <v>5053</v>
      </c>
      <c r="Y373" s="177" t="s">
        <v>7239</v>
      </c>
      <c r="Z373" s="177" t="s">
        <v>7501</v>
      </c>
      <c r="AA373" s="525" t="s">
        <v>5388</v>
      </c>
      <c r="AB373" s="399" t="str">
        <f t="shared" si="74"/>
        <v>CC2GT51</v>
      </c>
      <c r="AC373" s="399" t="str">
        <f t="shared" si="75"/>
        <v>CC2GT51-CC</v>
      </c>
      <c r="AD373" t="str">
        <f>Y373&amp;"-"&amp;VLOOKUP(AC373,'LICH THI'!C:AA,9,0)</f>
        <v>64CCCD3029-42474</v>
      </c>
      <c r="AE373">
        <f t="shared" si="76"/>
        <v>1</v>
      </c>
    </row>
    <row r="374" spans="1:31" x14ac:dyDescent="0.25">
      <c r="A374" s="436" t="str">
        <f t="shared" si="66"/>
        <v>CC2GT51-CC-6</v>
      </c>
      <c r="B374" s="436">
        <f>COUNTIF(AC$4:AC374,AC374)</f>
        <v>6</v>
      </c>
      <c r="C374" s="436" t="str">
        <f t="shared" si="67"/>
        <v>CC2GT51-CC</v>
      </c>
      <c r="D374" s="436">
        <f>VLOOKUP(C374,'LICH THI'!C:AA,12,0)</f>
        <v>18</v>
      </c>
      <c r="E374" s="436">
        <f>VLOOKUP(C374,'LICH THI'!C:AA,13,0)</f>
        <v>18</v>
      </c>
      <c r="F374" s="436">
        <f t="shared" si="77"/>
        <v>18</v>
      </c>
      <c r="G374" s="436">
        <f>VLOOKUP(C374,'LICH THI'!C:AA,14,0)</f>
        <v>1</v>
      </c>
      <c r="H374" s="436">
        <f t="shared" si="68"/>
        <v>1</v>
      </c>
      <c r="I374" s="436" t="str">
        <f t="shared" si="69"/>
        <v>Quách Mạnh Linh</v>
      </c>
      <c r="J374" s="436"/>
      <c r="K374" s="436">
        <f t="shared" si="70"/>
        <v>1</v>
      </c>
      <c r="L374" s="436" t="str">
        <f t="shared" si="71"/>
        <v>CC2GT51-CC-1</v>
      </c>
      <c r="M374" s="436">
        <f t="shared" si="72"/>
        <v>15</v>
      </c>
      <c r="N374" s="437">
        <f t="shared" si="78"/>
        <v>10</v>
      </c>
      <c r="O374" s="437"/>
      <c r="P374" s="430" t="str">
        <f t="shared" si="73"/>
        <v/>
      </c>
      <c r="U374" s="177">
        <v>3</v>
      </c>
      <c r="V374" s="177" t="s">
        <v>4574</v>
      </c>
      <c r="W374" s="177" t="s">
        <v>6413</v>
      </c>
      <c r="X374" s="177" t="s">
        <v>2670</v>
      </c>
      <c r="Y374" s="177" t="s">
        <v>6414</v>
      </c>
      <c r="Z374" s="177" t="s">
        <v>7501</v>
      </c>
      <c r="AA374" s="525" t="s">
        <v>4718</v>
      </c>
      <c r="AB374" s="399" t="str">
        <f t="shared" si="74"/>
        <v>CC2GT51</v>
      </c>
      <c r="AC374" s="399" t="str">
        <f t="shared" si="75"/>
        <v>CC2GT51-CC</v>
      </c>
      <c r="AD374" t="str">
        <f>Y374&amp;"-"&amp;VLOOKUP(AC374,'LICH THI'!C:AA,9,0)</f>
        <v>64CCCD3030-42474</v>
      </c>
      <c r="AE374">
        <f t="shared" si="76"/>
        <v>1</v>
      </c>
    </row>
    <row r="375" spans="1:31" x14ac:dyDescent="0.25">
      <c r="A375" s="436" t="str">
        <f t="shared" si="66"/>
        <v>CC2GT51-CC-7</v>
      </c>
      <c r="B375" s="436">
        <f>COUNTIF(AC$4:AC375,AC375)</f>
        <v>7</v>
      </c>
      <c r="C375" s="436" t="str">
        <f t="shared" si="67"/>
        <v>CC2GT51-CC</v>
      </c>
      <c r="D375" s="436">
        <f>VLOOKUP(C375,'LICH THI'!C:AA,12,0)</f>
        <v>18</v>
      </c>
      <c r="E375" s="436">
        <f>VLOOKUP(C375,'LICH THI'!C:AA,13,0)</f>
        <v>18</v>
      </c>
      <c r="F375" s="436">
        <f t="shared" si="77"/>
        <v>18</v>
      </c>
      <c r="G375" s="436">
        <f>VLOOKUP(C375,'LICH THI'!C:AA,14,0)</f>
        <v>1</v>
      </c>
      <c r="H375" s="436">
        <f t="shared" si="68"/>
        <v>1</v>
      </c>
      <c r="I375" s="436" t="str">
        <f t="shared" si="69"/>
        <v>Nguyễn Đức Lưu</v>
      </c>
      <c r="J375" s="436"/>
      <c r="K375" s="436">
        <f t="shared" si="70"/>
        <v>1</v>
      </c>
      <c r="L375" s="436" t="str">
        <f t="shared" si="71"/>
        <v>CC2GT51-CC-1</v>
      </c>
      <c r="M375" s="436">
        <f t="shared" si="72"/>
        <v>15</v>
      </c>
      <c r="N375" s="437">
        <f t="shared" si="78"/>
        <v>11</v>
      </c>
      <c r="O375" s="437"/>
      <c r="P375" s="430" t="str">
        <f t="shared" si="73"/>
        <v/>
      </c>
      <c r="U375" s="177">
        <v>10</v>
      </c>
      <c r="V375" s="177" t="s">
        <v>4587</v>
      </c>
      <c r="W375" s="177" t="s">
        <v>3103</v>
      </c>
      <c r="X375" s="177" t="s">
        <v>4591</v>
      </c>
      <c r="Y375" s="177" t="s">
        <v>4592</v>
      </c>
      <c r="Z375" s="177" t="s">
        <v>7501</v>
      </c>
      <c r="AA375" s="525" t="s">
        <v>4593</v>
      </c>
      <c r="AB375" s="399" t="str">
        <f t="shared" si="74"/>
        <v>CC2GT51</v>
      </c>
      <c r="AC375" s="399" t="str">
        <f t="shared" si="75"/>
        <v>CC2GT51-CC</v>
      </c>
      <c r="AD375" t="str">
        <f>Y375&amp;"-"&amp;VLOOKUP(AC375,'LICH THI'!C:AA,9,0)</f>
        <v>64CCDD3014-42474</v>
      </c>
      <c r="AE375">
        <f t="shared" si="76"/>
        <v>1</v>
      </c>
    </row>
    <row r="376" spans="1:31" x14ac:dyDescent="0.25">
      <c r="A376" s="436" t="str">
        <f t="shared" si="66"/>
        <v>CC2GT51-CC-8</v>
      </c>
      <c r="B376" s="436">
        <f>COUNTIF(AC$4:AC376,AC376)</f>
        <v>8</v>
      </c>
      <c r="C376" s="436" t="str">
        <f t="shared" si="67"/>
        <v>CC2GT51-CC</v>
      </c>
      <c r="D376" s="436">
        <f>VLOOKUP(C376,'LICH THI'!C:AA,12,0)</f>
        <v>18</v>
      </c>
      <c r="E376" s="436">
        <f>VLOOKUP(C376,'LICH THI'!C:AA,13,0)</f>
        <v>18</v>
      </c>
      <c r="F376" s="436">
        <f t="shared" si="77"/>
        <v>18</v>
      </c>
      <c r="G376" s="436">
        <f>VLOOKUP(C376,'LICH THI'!C:AA,14,0)</f>
        <v>1</v>
      </c>
      <c r="H376" s="436">
        <f t="shared" si="68"/>
        <v>1</v>
      </c>
      <c r="I376" s="436" t="str">
        <f t="shared" si="69"/>
        <v>Nguyễn Hoàng Nam</v>
      </c>
      <c r="J376" s="436"/>
      <c r="K376" s="436">
        <f t="shared" si="70"/>
        <v>1</v>
      </c>
      <c r="L376" s="436" t="str">
        <f t="shared" si="71"/>
        <v>CC2GT51-CC-1</v>
      </c>
      <c r="M376" s="436">
        <f t="shared" si="72"/>
        <v>15</v>
      </c>
      <c r="N376" s="437">
        <f t="shared" si="78"/>
        <v>12</v>
      </c>
      <c r="O376" s="437"/>
      <c r="P376" s="430" t="str">
        <f t="shared" si="73"/>
        <v/>
      </c>
      <c r="U376" s="177">
        <v>4</v>
      </c>
      <c r="V376" s="177" t="s">
        <v>4574</v>
      </c>
      <c r="W376" s="177" t="s">
        <v>3785</v>
      </c>
      <c r="X376" s="177" t="s">
        <v>2773</v>
      </c>
      <c r="Y376" s="177" t="s">
        <v>6460</v>
      </c>
      <c r="Z376" s="177" t="s">
        <v>7501</v>
      </c>
      <c r="AA376" s="525" t="s">
        <v>4763</v>
      </c>
      <c r="AB376" s="399" t="str">
        <f t="shared" si="74"/>
        <v>CC2GT51</v>
      </c>
      <c r="AC376" s="399" t="str">
        <f t="shared" si="75"/>
        <v>CC2GT51-CC</v>
      </c>
      <c r="AD376" t="str">
        <f>Y376&amp;"-"&amp;VLOOKUP(AC376,'LICH THI'!C:AA,9,0)</f>
        <v>64CCCD3103-42474</v>
      </c>
      <c r="AE376">
        <f t="shared" si="76"/>
        <v>1</v>
      </c>
    </row>
    <row r="377" spans="1:31" x14ac:dyDescent="0.25">
      <c r="A377" s="436" t="str">
        <f t="shared" si="66"/>
        <v>CC2GT51-CC-9</v>
      </c>
      <c r="B377" s="436">
        <f>COUNTIF(AC$4:AC377,AC377)</f>
        <v>9</v>
      </c>
      <c r="C377" s="436" t="str">
        <f t="shared" si="67"/>
        <v>CC2GT51-CC</v>
      </c>
      <c r="D377" s="436">
        <f>VLOOKUP(C377,'LICH THI'!C:AA,12,0)</f>
        <v>18</v>
      </c>
      <c r="E377" s="436">
        <f>VLOOKUP(C377,'LICH THI'!C:AA,13,0)</f>
        <v>18</v>
      </c>
      <c r="F377" s="436">
        <f t="shared" si="77"/>
        <v>18</v>
      </c>
      <c r="G377" s="436">
        <f>VLOOKUP(C377,'LICH THI'!C:AA,14,0)</f>
        <v>1</v>
      </c>
      <c r="H377" s="436">
        <f t="shared" si="68"/>
        <v>1</v>
      </c>
      <c r="I377" s="436" t="str">
        <f t="shared" si="69"/>
        <v>Phạm Thanh Quang</v>
      </c>
      <c r="J377" s="436"/>
      <c r="K377" s="436">
        <f t="shared" si="70"/>
        <v>1</v>
      </c>
      <c r="L377" s="436" t="str">
        <f t="shared" si="71"/>
        <v>CC2GT51-CC-1</v>
      </c>
      <c r="M377" s="436">
        <f t="shared" si="72"/>
        <v>15</v>
      </c>
      <c r="N377" s="437">
        <f t="shared" si="78"/>
        <v>13</v>
      </c>
      <c r="O377" s="437"/>
      <c r="P377" s="430" t="str">
        <f t="shared" si="73"/>
        <v/>
      </c>
      <c r="U377" s="177">
        <v>11</v>
      </c>
      <c r="V377" s="177" t="s">
        <v>4587</v>
      </c>
      <c r="W377" s="177" t="s">
        <v>3523</v>
      </c>
      <c r="X377" s="177" t="s">
        <v>3147</v>
      </c>
      <c r="Y377" s="177" t="s">
        <v>6461</v>
      </c>
      <c r="Z377" s="177" t="s">
        <v>7501</v>
      </c>
      <c r="AA377" s="525" t="s">
        <v>6462</v>
      </c>
      <c r="AB377" s="399" t="str">
        <f t="shared" si="74"/>
        <v>CC2GT51</v>
      </c>
      <c r="AC377" s="399" t="str">
        <f t="shared" si="75"/>
        <v>CC2GT51-CC</v>
      </c>
      <c r="AD377" t="str">
        <f>Y377&amp;"-"&amp;VLOOKUP(AC377,'LICH THI'!C:AA,9,0)</f>
        <v>64CCCD3140-42474</v>
      </c>
      <c r="AE377">
        <f t="shared" si="76"/>
        <v>1</v>
      </c>
    </row>
    <row r="378" spans="1:31" x14ac:dyDescent="0.25">
      <c r="A378" s="436" t="str">
        <f t="shared" si="66"/>
        <v>CC2GT51-CC-10</v>
      </c>
      <c r="B378" s="436">
        <f>COUNTIF(AC$4:AC378,AC378)</f>
        <v>10</v>
      </c>
      <c r="C378" s="436" t="str">
        <f t="shared" si="67"/>
        <v>CC2GT51-CC</v>
      </c>
      <c r="D378" s="436">
        <f>VLOOKUP(C378,'LICH THI'!C:AA,12,0)</f>
        <v>18</v>
      </c>
      <c r="E378" s="436">
        <f>VLOOKUP(C378,'LICH THI'!C:AA,13,0)</f>
        <v>18</v>
      </c>
      <c r="F378" s="436">
        <f t="shared" si="77"/>
        <v>18</v>
      </c>
      <c r="G378" s="436">
        <f>VLOOKUP(C378,'LICH THI'!C:AA,14,0)</f>
        <v>1</v>
      </c>
      <c r="H378" s="436">
        <f t="shared" si="68"/>
        <v>1</v>
      </c>
      <c r="I378" s="436" t="str">
        <f t="shared" si="69"/>
        <v>Phạm Văn Quang</v>
      </c>
      <c r="J378" s="436"/>
      <c r="K378" s="436">
        <f t="shared" si="70"/>
        <v>1</v>
      </c>
      <c r="L378" s="436" t="str">
        <f t="shared" si="71"/>
        <v>CC2GT51-CC-1</v>
      </c>
      <c r="M378" s="436">
        <f t="shared" si="72"/>
        <v>15</v>
      </c>
      <c r="N378" s="437">
        <f t="shared" si="78"/>
        <v>14</v>
      </c>
      <c r="O378" s="437"/>
      <c r="P378" s="430" t="str">
        <f t="shared" si="73"/>
        <v/>
      </c>
      <c r="U378" s="177">
        <v>5</v>
      </c>
      <c r="V378" s="177" t="s">
        <v>4574</v>
      </c>
      <c r="W378" s="177" t="s">
        <v>2738</v>
      </c>
      <c r="X378" s="177" t="s">
        <v>3147</v>
      </c>
      <c r="Y378" s="177" t="s">
        <v>7312</v>
      </c>
      <c r="Z378" s="177" t="s">
        <v>7501</v>
      </c>
      <c r="AA378" s="525" t="s">
        <v>7002</v>
      </c>
      <c r="AB378" s="399" t="str">
        <f t="shared" si="74"/>
        <v>CC2GT51</v>
      </c>
      <c r="AC378" s="399" t="str">
        <f t="shared" si="75"/>
        <v>CC2GT51-CC</v>
      </c>
      <c r="AD378" t="str">
        <f>Y378&amp;"-"&amp;VLOOKUP(AC378,'LICH THI'!C:AA,9,0)</f>
        <v>64CCCD3062-42474</v>
      </c>
      <c r="AE378">
        <f t="shared" si="76"/>
        <v>1</v>
      </c>
    </row>
    <row r="379" spans="1:31" x14ac:dyDescent="0.25">
      <c r="A379" s="436" t="str">
        <f t="shared" si="66"/>
        <v>CC2GT51-CC-11</v>
      </c>
      <c r="B379" s="436">
        <f>COUNTIF(AC$4:AC379,AC379)</f>
        <v>11</v>
      </c>
      <c r="C379" s="436" t="str">
        <f t="shared" si="67"/>
        <v>CC2GT51-CC</v>
      </c>
      <c r="D379" s="436">
        <f>VLOOKUP(C379,'LICH THI'!C:AA,12,0)</f>
        <v>18</v>
      </c>
      <c r="E379" s="436">
        <f>VLOOKUP(C379,'LICH THI'!C:AA,13,0)</f>
        <v>18</v>
      </c>
      <c r="F379" s="436">
        <f t="shared" si="77"/>
        <v>18</v>
      </c>
      <c r="G379" s="436">
        <f>VLOOKUP(C379,'LICH THI'!C:AA,14,0)</f>
        <v>1</v>
      </c>
      <c r="H379" s="436">
        <f t="shared" si="68"/>
        <v>1</v>
      </c>
      <c r="I379" s="436" t="str">
        <f t="shared" si="69"/>
        <v>Hà Học Quân</v>
      </c>
      <c r="J379" s="436"/>
      <c r="K379" s="436">
        <f t="shared" si="70"/>
        <v>1</v>
      </c>
      <c r="L379" s="436" t="str">
        <f t="shared" si="71"/>
        <v>CC2GT51-CC-1</v>
      </c>
      <c r="M379" s="436">
        <f t="shared" si="72"/>
        <v>15</v>
      </c>
      <c r="N379" s="437">
        <f t="shared" si="78"/>
        <v>15</v>
      </c>
      <c r="O379" s="437"/>
      <c r="P379" s="430" t="str">
        <f t="shared" si="73"/>
        <v/>
      </c>
      <c r="U379" s="177">
        <v>6</v>
      </c>
      <c r="V379" s="177" t="s">
        <v>4574</v>
      </c>
      <c r="W379" s="177" t="s">
        <v>7426</v>
      </c>
      <c r="X379" s="177" t="s">
        <v>2890</v>
      </c>
      <c r="Y379" s="177" t="s">
        <v>7427</v>
      </c>
      <c r="Z379" s="177" t="s">
        <v>7501</v>
      </c>
      <c r="AA379" s="525" t="s">
        <v>5767</v>
      </c>
      <c r="AB379" s="399" t="str">
        <f t="shared" si="74"/>
        <v>CC2GT51</v>
      </c>
      <c r="AC379" s="399" t="str">
        <f t="shared" si="75"/>
        <v>CC2GT51-CC</v>
      </c>
      <c r="AD379" t="str">
        <f>Y379&amp;"-"&amp;VLOOKUP(AC379,'LICH THI'!C:AA,9,0)</f>
        <v>64CCCD3039-42474</v>
      </c>
      <c r="AE379">
        <f t="shared" si="76"/>
        <v>1</v>
      </c>
    </row>
    <row r="380" spans="1:31" x14ac:dyDescent="0.25">
      <c r="A380" s="436" t="str">
        <f t="shared" si="66"/>
        <v>CC2GT51-CC-12</v>
      </c>
      <c r="B380" s="436">
        <f>COUNTIF(AC$4:AC380,AC380)</f>
        <v>12</v>
      </c>
      <c r="C380" s="436" t="str">
        <f t="shared" si="67"/>
        <v>CC2GT51-CC</v>
      </c>
      <c r="D380" s="436">
        <f>VLOOKUP(C380,'LICH THI'!C:AA,12,0)</f>
        <v>18</v>
      </c>
      <c r="E380" s="436">
        <f>VLOOKUP(C380,'LICH THI'!C:AA,13,0)</f>
        <v>18</v>
      </c>
      <c r="F380" s="436">
        <f t="shared" si="77"/>
        <v>18</v>
      </c>
      <c r="G380" s="436">
        <f>VLOOKUP(C380,'LICH THI'!C:AA,14,0)</f>
        <v>1</v>
      </c>
      <c r="H380" s="436">
        <f t="shared" si="68"/>
        <v>1</v>
      </c>
      <c r="I380" s="436" t="str">
        <f t="shared" si="69"/>
        <v>Bùi Tất Sơn</v>
      </c>
      <c r="J380" s="436"/>
      <c r="K380" s="436">
        <f t="shared" si="70"/>
        <v>1</v>
      </c>
      <c r="L380" s="436" t="str">
        <f t="shared" si="71"/>
        <v>CC2GT51-CC-1</v>
      </c>
      <c r="M380" s="436">
        <f t="shared" si="72"/>
        <v>15</v>
      </c>
      <c r="N380" s="437">
        <f t="shared" si="78"/>
        <v>16</v>
      </c>
      <c r="O380" s="437"/>
      <c r="P380" s="430" t="str">
        <f t="shared" si="73"/>
        <v/>
      </c>
      <c r="U380" s="177">
        <v>12</v>
      </c>
      <c r="V380" s="177" t="s">
        <v>4587</v>
      </c>
      <c r="W380" s="177" t="s">
        <v>4596</v>
      </c>
      <c r="X380" s="177" t="s">
        <v>2688</v>
      </c>
      <c r="Y380" s="177" t="s">
        <v>4597</v>
      </c>
      <c r="Z380" s="177" t="s">
        <v>7501</v>
      </c>
      <c r="AA380" s="525" t="s">
        <v>4598</v>
      </c>
      <c r="AB380" s="399" t="str">
        <f t="shared" si="74"/>
        <v>CC2GT51</v>
      </c>
      <c r="AC380" s="399" t="str">
        <f t="shared" si="75"/>
        <v>CC2GT51-CC</v>
      </c>
      <c r="AD380" t="str">
        <f>Y380&amp;"-"&amp;VLOOKUP(AC380,'LICH THI'!C:AA,9,0)</f>
        <v>64CCCD3132-42474</v>
      </c>
      <c r="AE380">
        <f t="shared" si="76"/>
        <v>1</v>
      </c>
    </row>
    <row r="381" spans="1:31" x14ac:dyDescent="0.25">
      <c r="A381" s="436" t="str">
        <f t="shared" si="66"/>
        <v>CC2GT51-CC-13</v>
      </c>
      <c r="B381" s="436">
        <f>COUNTIF(AC$4:AC381,AC381)</f>
        <v>13</v>
      </c>
      <c r="C381" s="436" t="str">
        <f t="shared" si="67"/>
        <v>CC2GT51-CC</v>
      </c>
      <c r="D381" s="436">
        <f>VLOOKUP(C381,'LICH THI'!C:AA,12,0)</f>
        <v>18</v>
      </c>
      <c r="E381" s="436">
        <f>VLOOKUP(C381,'LICH THI'!C:AA,13,0)</f>
        <v>18</v>
      </c>
      <c r="F381" s="436">
        <f t="shared" si="77"/>
        <v>18</v>
      </c>
      <c r="G381" s="436">
        <f>VLOOKUP(C381,'LICH THI'!C:AA,14,0)</f>
        <v>1</v>
      </c>
      <c r="H381" s="436">
        <f t="shared" si="68"/>
        <v>1</v>
      </c>
      <c r="I381" s="436" t="str">
        <f t="shared" si="69"/>
        <v>Nguyễn Mạnh Tiến</v>
      </c>
      <c r="J381" s="436"/>
      <c r="K381" s="436">
        <f t="shared" si="70"/>
        <v>1</v>
      </c>
      <c r="L381" s="436" t="str">
        <f t="shared" si="71"/>
        <v>CC2GT51-CC-1</v>
      </c>
      <c r="M381" s="436">
        <f t="shared" si="72"/>
        <v>15</v>
      </c>
      <c r="N381" s="437">
        <f t="shared" si="78"/>
        <v>17</v>
      </c>
      <c r="O381" s="437"/>
      <c r="P381" s="430" t="str">
        <f t="shared" si="73"/>
        <v/>
      </c>
      <c r="U381" s="177">
        <v>7</v>
      </c>
      <c r="V381" s="177" t="s">
        <v>4574</v>
      </c>
      <c r="W381" s="177" t="s">
        <v>2734</v>
      </c>
      <c r="X381" s="177" t="s">
        <v>2992</v>
      </c>
      <c r="Y381" s="177" t="s">
        <v>7321</v>
      </c>
      <c r="Z381" s="177" t="s">
        <v>7501</v>
      </c>
      <c r="AA381" s="525" t="s">
        <v>3631</v>
      </c>
      <c r="AB381" s="399" t="str">
        <f t="shared" si="74"/>
        <v>CC2GT51</v>
      </c>
      <c r="AC381" s="399" t="str">
        <f t="shared" si="75"/>
        <v>CC2GT51-CC</v>
      </c>
      <c r="AD381" t="str">
        <f>Y381&amp;"-"&amp;VLOOKUP(AC381,'LICH THI'!C:AA,9,0)</f>
        <v>63CCCD3241-42474</v>
      </c>
      <c r="AE381">
        <f t="shared" si="76"/>
        <v>1</v>
      </c>
    </row>
    <row r="382" spans="1:31" x14ac:dyDescent="0.25">
      <c r="A382" s="436" t="str">
        <f t="shared" si="66"/>
        <v>CC2GT51-CC-14</v>
      </c>
      <c r="B382" s="436">
        <f>COUNTIF(AC$4:AC382,AC382)</f>
        <v>14</v>
      </c>
      <c r="C382" s="436" t="str">
        <f t="shared" si="67"/>
        <v>CC2GT51-CC</v>
      </c>
      <c r="D382" s="436">
        <f>VLOOKUP(C382,'LICH THI'!C:AA,12,0)</f>
        <v>18</v>
      </c>
      <c r="E382" s="436">
        <f>VLOOKUP(C382,'LICH THI'!C:AA,13,0)</f>
        <v>18</v>
      </c>
      <c r="F382" s="436">
        <f t="shared" si="77"/>
        <v>18</v>
      </c>
      <c r="G382" s="436">
        <f>VLOOKUP(C382,'LICH THI'!C:AA,14,0)</f>
        <v>1</v>
      </c>
      <c r="H382" s="436">
        <f t="shared" si="68"/>
        <v>1</v>
      </c>
      <c r="I382" s="436" t="str">
        <f t="shared" si="69"/>
        <v>Cao Văn Tú</v>
      </c>
      <c r="J382" s="436"/>
      <c r="K382" s="436">
        <f t="shared" si="70"/>
        <v>1</v>
      </c>
      <c r="L382" s="436" t="str">
        <f t="shared" si="71"/>
        <v>CC2GT51-CC-1</v>
      </c>
      <c r="M382" s="436">
        <f t="shared" si="72"/>
        <v>15</v>
      </c>
      <c r="N382" s="437">
        <f t="shared" si="78"/>
        <v>18</v>
      </c>
      <c r="O382" s="437"/>
      <c r="P382" s="430" t="str">
        <f t="shared" si="73"/>
        <v/>
      </c>
      <c r="U382" s="177">
        <v>14</v>
      </c>
      <c r="V382" s="177" t="s">
        <v>4587</v>
      </c>
      <c r="W382" s="177" t="s">
        <v>3257</v>
      </c>
      <c r="X382" s="177" t="s">
        <v>2697</v>
      </c>
      <c r="Y382" s="177" t="s">
        <v>6890</v>
      </c>
      <c r="Z382" s="177" t="s">
        <v>7501</v>
      </c>
      <c r="AA382" s="525" t="s">
        <v>5485</v>
      </c>
      <c r="AB382" s="399" t="str">
        <f t="shared" si="74"/>
        <v>CC2GT51</v>
      </c>
      <c r="AC382" s="399" t="str">
        <f t="shared" si="75"/>
        <v>CC2GT51-CC</v>
      </c>
      <c r="AD382" t="str">
        <f>Y382&amp;"-"&amp;VLOOKUP(AC382,'LICH THI'!C:AA,9,0)</f>
        <v>64CCCD3063-42474</v>
      </c>
      <c r="AE382">
        <f t="shared" si="76"/>
        <v>1</v>
      </c>
    </row>
    <row r="383" spans="1:31" x14ac:dyDescent="0.25">
      <c r="A383" s="436" t="str">
        <f t="shared" si="66"/>
        <v>CC2GT51-CC-15</v>
      </c>
      <c r="B383" s="436">
        <f>COUNTIF(AC$4:AC383,AC383)</f>
        <v>15</v>
      </c>
      <c r="C383" s="436" t="str">
        <f t="shared" si="67"/>
        <v>CC2GT51-CC</v>
      </c>
      <c r="D383" s="436">
        <f>VLOOKUP(C383,'LICH THI'!C:AA,12,0)</f>
        <v>18</v>
      </c>
      <c r="E383" s="436">
        <f>VLOOKUP(C383,'LICH THI'!C:AA,13,0)</f>
        <v>18</v>
      </c>
      <c r="F383" s="436">
        <f t="shared" si="77"/>
        <v>18</v>
      </c>
      <c r="G383" s="436">
        <f>VLOOKUP(C383,'LICH THI'!C:AA,14,0)</f>
        <v>1</v>
      </c>
      <c r="H383" s="436">
        <f t="shared" si="68"/>
        <v>1</v>
      </c>
      <c r="I383" s="436" t="str">
        <f t="shared" si="69"/>
        <v>Nguyễn Hữu Tuấn</v>
      </c>
      <c r="J383" s="436"/>
      <c r="K383" s="436">
        <f t="shared" si="70"/>
        <v>1</v>
      </c>
      <c r="L383" s="436" t="str">
        <f t="shared" si="71"/>
        <v>CC2GT51-CC-1</v>
      </c>
      <c r="M383" s="436">
        <f t="shared" si="72"/>
        <v>15</v>
      </c>
      <c r="N383" s="437">
        <f t="shared" si="78"/>
        <v>1</v>
      </c>
      <c r="O383" s="437"/>
      <c r="P383" s="430" t="str">
        <f t="shared" si="73"/>
        <v/>
      </c>
      <c r="U383" s="177">
        <v>15</v>
      </c>
      <c r="V383" s="177" t="s">
        <v>4587</v>
      </c>
      <c r="W383" s="177" t="s">
        <v>3326</v>
      </c>
      <c r="X383" s="177" t="s">
        <v>2721</v>
      </c>
      <c r="Y383" s="177" t="s">
        <v>6421</v>
      </c>
      <c r="Z383" s="177" t="s">
        <v>7501</v>
      </c>
      <c r="AA383" s="525" t="s">
        <v>5202</v>
      </c>
      <c r="AB383" s="399" t="str">
        <f t="shared" si="74"/>
        <v>CC2GT51</v>
      </c>
      <c r="AC383" s="399" t="str">
        <f t="shared" si="75"/>
        <v>CC2GT51-CC</v>
      </c>
      <c r="AD383" t="str">
        <f>Y383&amp;"-"&amp;VLOOKUP(AC383,'LICH THI'!C:AA,9,0)</f>
        <v>64CCCD3065-42474</v>
      </c>
      <c r="AE383">
        <f t="shared" si="76"/>
        <v>1</v>
      </c>
    </row>
    <row r="384" spans="1:31" x14ac:dyDescent="0.25">
      <c r="A384" s="436" t="str">
        <f t="shared" si="66"/>
        <v>CC2GT51-CC-16</v>
      </c>
      <c r="B384" s="436">
        <f>COUNTIF(AC$4:AC384,AC384)</f>
        <v>16</v>
      </c>
      <c r="C384" s="436" t="str">
        <f t="shared" si="67"/>
        <v>CC2GT51-CC</v>
      </c>
      <c r="D384" s="436">
        <f>VLOOKUP(C384,'LICH THI'!C:AA,12,0)</f>
        <v>18</v>
      </c>
      <c r="E384" s="436">
        <f>VLOOKUP(C384,'LICH THI'!C:AA,13,0)</f>
        <v>18</v>
      </c>
      <c r="F384" s="436">
        <f t="shared" si="77"/>
        <v>18</v>
      </c>
      <c r="G384" s="436">
        <f>VLOOKUP(C384,'LICH THI'!C:AA,14,0)</f>
        <v>1</v>
      </c>
      <c r="H384" s="436">
        <f t="shared" si="68"/>
        <v>1</v>
      </c>
      <c r="I384" s="436" t="str">
        <f t="shared" si="69"/>
        <v>Nguyễn Đình Tùng</v>
      </c>
      <c r="J384" s="436"/>
      <c r="K384" s="436">
        <f t="shared" si="70"/>
        <v>1</v>
      </c>
      <c r="L384" s="436" t="str">
        <f t="shared" si="71"/>
        <v>CC2GT51-CC-1</v>
      </c>
      <c r="M384" s="436">
        <f t="shared" si="72"/>
        <v>15</v>
      </c>
      <c r="N384" s="437">
        <f t="shared" si="78"/>
        <v>2</v>
      </c>
      <c r="O384" s="437"/>
      <c r="P384" s="430" t="str">
        <f t="shared" si="73"/>
        <v/>
      </c>
      <c r="U384" s="177">
        <v>16</v>
      </c>
      <c r="V384" s="177" t="s">
        <v>4587</v>
      </c>
      <c r="W384" s="177" t="s">
        <v>2780</v>
      </c>
      <c r="X384" s="177" t="s">
        <v>3274</v>
      </c>
      <c r="Y384" s="177" t="s">
        <v>6422</v>
      </c>
      <c r="Z384" s="177" t="s">
        <v>7501</v>
      </c>
      <c r="AA384" s="525" t="s">
        <v>3850</v>
      </c>
      <c r="AB384" s="399" t="str">
        <f t="shared" si="74"/>
        <v>CC2GT51</v>
      </c>
      <c r="AC384" s="399" t="str">
        <f t="shared" si="75"/>
        <v>CC2GT51-CC</v>
      </c>
      <c r="AD384" t="str">
        <f>Y384&amp;"-"&amp;VLOOKUP(AC384,'LICH THI'!C:AA,9,0)</f>
        <v>64CCCD3087-42474</v>
      </c>
      <c r="AE384">
        <f t="shared" si="76"/>
        <v>1</v>
      </c>
    </row>
    <row r="385" spans="1:31" x14ac:dyDescent="0.25">
      <c r="A385" s="436" t="str">
        <f t="shared" si="66"/>
        <v>CC2GT51-CC-17</v>
      </c>
      <c r="B385" s="436">
        <f>COUNTIF(AC$4:AC385,AC385)</f>
        <v>17</v>
      </c>
      <c r="C385" s="436" t="str">
        <f t="shared" si="67"/>
        <v>CC2GT51-CC</v>
      </c>
      <c r="D385" s="436">
        <f>VLOOKUP(C385,'LICH THI'!C:AA,12,0)</f>
        <v>18</v>
      </c>
      <c r="E385" s="436">
        <f>VLOOKUP(C385,'LICH THI'!C:AA,13,0)</f>
        <v>18</v>
      </c>
      <c r="F385" s="436">
        <f t="shared" si="77"/>
        <v>18</v>
      </c>
      <c r="G385" s="436">
        <f>VLOOKUP(C385,'LICH THI'!C:AA,14,0)</f>
        <v>1</v>
      </c>
      <c r="H385" s="436">
        <f t="shared" si="68"/>
        <v>1</v>
      </c>
      <c r="I385" s="436" t="str">
        <f t="shared" si="69"/>
        <v>Phùng Văn Tuyền</v>
      </c>
      <c r="J385" s="436"/>
      <c r="K385" s="436">
        <f t="shared" si="70"/>
        <v>1</v>
      </c>
      <c r="L385" s="436" t="str">
        <f t="shared" si="71"/>
        <v>CC2GT51-CC-1</v>
      </c>
      <c r="M385" s="436">
        <f t="shared" si="72"/>
        <v>15</v>
      </c>
      <c r="N385" s="437">
        <f t="shared" si="78"/>
        <v>3</v>
      </c>
      <c r="O385" s="437"/>
      <c r="P385" s="430" t="str">
        <f t="shared" si="73"/>
        <v/>
      </c>
      <c r="U385" s="177">
        <v>17</v>
      </c>
      <c r="V385" s="177" t="s">
        <v>4612</v>
      </c>
      <c r="W385" s="177" t="s">
        <v>6895</v>
      </c>
      <c r="X385" s="177" t="s">
        <v>3795</v>
      </c>
      <c r="Y385" s="177" t="s">
        <v>6896</v>
      </c>
      <c r="Z385" s="177" t="s">
        <v>7501</v>
      </c>
      <c r="AA385" s="525" t="s">
        <v>4830</v>
      </c>
      <c r="AB385" s="399" t="str">
        <f t="shared" si="74"/>
        <v>CC2GT51</v>
      </c>
      <c r="AC385" s="399" t="str">
        <f t="shared" si="75"/>
        <v>CC2GT51-CC</v>
      </c>
      <c r="AD385" t="str">
        <f>Y385&amp;"-"&amp;VLOOKUP(AC385,'LICH THI'!C:AA,9,0)</f>
        <v>64CCCC3002-42474</v>
      </c>
      <c r="AE385">
        <f t="shared" si="76"/>
        <v>1</v>
      </c>
    </row>
    <row r="386" spans="1:31" x14ac:dyDescent="0.25">
      <c r="A386" s="436" t="str">
        <f t="shared" si="66"/>
        <v>CC2GT51-CC-18</v>
      </c>
      <c r="B386" s="436">
        <f>COUNTIF(AC$4:AC386,AC386)</f>
        <v>18</v>
      </c>
      <c r="C386" s="436" t="str">
        <f t="shared" si="67"/>
        <v>CC2GT51-CC</v>
      </c>
      <c r="D386" s="436">
        <f>VLOOKUP(C386,'LICH THI'!C:AA,12,0)</f>
        <v>18</v>
      </c>
      <c r="E386" s="436">
        <f>VLOOKUP(C386,'LICH THI'!C:AA,13,0)</f>
        <v>18</v>
      </c>
      <c r="F386" s="436">
        <f t="shared" si="77"/>
        <v>18</v>
      </c>
      <c r="G386" s="436">
        <f>VLOOKUP(C386,'LICH THI'!C:AA,14,0)</f>
        <v>1</v>
      </c>
      <c r="H386" s="436">
        <f t="shared" si="68"/>
        <v>1</v>
      </c>
      <c r="I386" s="436" t="str">
        <f t="shared" si="69"/>
        <v>Hoàng Lê Thành</v>
      </c>
      <c r="J386" s="436"/>
      <c r="K386" s="436">
        <f t="shared" si="70"/>
        <v>1</v>
      </c>
      <c r="L386" s="436" t="str">
        <f t="shared" si="71"/>
        <v>CC2GT51-CC-1</v>
      </c>
      <c r="M386" s="436">
        <f t="shared" si="72"/>
        <v>15</v>
      </c>
      <c r="N386" s="437">
        <f t="shared" si="78"/>
        <v>4</v>
      </c>
      <c r="O386" s="437"/>
      <c r="P386" s="430" t="str">
        <f t="shared" si="73"/>
        <v/>
      </c>
      <c r="U386" s="177">
        <v>13</v>
      </c>
      <c r="V386" s="177" t="s">
        <v>4587</v>
      </c>
      <c r="W386" s="177" t="s">
        <v>4647</v>
      </c>
      <c r="X386" s="177" t="s">
        <v>2894</v>
      </c>
      <c r="Y386" s="177" t="s">
        <v>4648</v>
      </c>
      <c r="Z386" s="177" t="s">
        <v>7501</v>
      </c>
      <c r="AA386" s="525" t="s">
        <v>4649</v>
      </c>
      <c r="AB386" s="399" t="str">
        <f t="shared" si="74"/>
        <v>CC2GT51</v>
      </c>
      <c r="AC386" s="399" t="str">
        <f t="shared" si="75"/>
        <v>CC2GT51-CC</v>
      </c>
      <c r="AD386" t="str">
        <f>Y386&amp;"-"&amp;VLOOKUP(AC386,'LICH THI'!C:AA,9,0)</f>
        <v>64CCCD3066-42474</v>
      </c>
      <c r="AE386">
        <f t="shared" si="76"/>
        <v>1</v>
      </c>
    </row>
    <row r="387" spans="1:31" x14ac:dyDescent="0.25">
      <c r="A387" s="436" t="str">
        <f t="shared" si="66"/>
        <v>CC2GT52-CC-1</v>
      </c>
      <c r="B387" s="436">
        <f>COUNTIF(AC$4:AC387,AC387)</f>
        <v>1</v>
      </c>
      <c r="C387" s="436" t="str">
        <f t="shared" si="67"/>
        <v>CC2GT52-CC</v>
      </c>
      <c r="D387" s="436">
        <f>VLOOKUP(C387,'LICH THI'!C:AA,12,0)</f>
        <v>9</v>
      </c>
      <c r="E387" s="436">
        <f>VLOOKUP(C387,'LICH THI'!C:AA,13,0)</f>
        <v>9</v>
      </c>
      <c r="F387" s="436">
        <f t="shared" si="77"/>
        <v>9</v>
      </c>
      <c r="G387" s="436">
        <f>VLOOKUP(C387,'LICH THI'!C:AA,14,0)</f>
        <v>1</v>
      </c>
      <c r="H387" s="436">
        <f t="shared" si="68"/>
        <v>1</v>
      </c>
      <c r="I387" s="436" t="str">
        <f t="shared" si="69"/>
        <v>Hồ Sỹ Anh</v>
      </c>
      <c r="J387" s="436"/>
      <c r="K387" s="436">
        <f t="shared" si="70"/>
        <v>1</v>
      </c>
      <c r="L387" s="436" t="str">
        <f t="shared" si="71"/>
        <v>CC2GT52-CC-1</v>
      </c>
      <c r="M387" s="436">
        <f t="shared" si="72"/>
        <v>7</v>
      </c>
      <c r="N387" s="437">
        <f t="shared" si="78"/>
        <v>4</v>
      </c>
      <c r="O387" s="437"/>
      <c r="P387" s="430" t="str">
        <f t="shared" si="73"/>
        <v/>
      </c>
      <c r="U387" s="177">
        <v>1</v>
      </c>
      <c r="V387" s="177" t="s">
        <v>4574</v>
      </c>
      <c r="W387" s="177" t="s">
        <v>4633</v>
      </c>
      <c r="X387" s="177" t="s">
        <v>2611</v>
      </c>
      <c r="Y387" s="177" t="s">
        <v>4634</v>
      </c>
      <c r="Z387" s="177" t="s">
        <v>6458</v>
      </c>
      <c r="AA387" s="525" t="s">
        <v>4636</v>
      </c>
      <c r="AB387" s="399" t="str">
        <f t="shared" si="74"/>
        <v>CC2GT52</v>
      </c>
      <c r="AC387" s="399" t="str">
        <f t="shared" si="75"/>
        <v>CC2GT52-CC</v>
      </c>
      <c r="AD387" t="str">
        <f>Y387&amp;"-"&amp;VLOOKUP(AC387,'LICH THI'!C:AA,9,0)</f>
        <v>64CCCD3014-42483</v>
      </c>
      <c r="AE387">
        <f t="shared" si="76"/>
        <v>1</v>
      </c>
    </row>
    <row r="388" spans="1:31" x14ac:dyDescent="0.25">
      <c r="A388" s="436" t="str">
        <f t="shared" si="66"/>
        <v>CC2GT52-CC-2</v>
      </c>
      <c r="B388" s="436">
        <f>COUNTIF(AC$4:AC388,AC388)</f>
        <v>2</v>
      </c>
      <c r="C388" s="436" t="str">
        <f t="shared" si="67"/>
        <v>CC2GT52-CC</v>
      </c>
      <c r="D388" s="436">
        <f>VLOOKUP(C388,'LICH THI'!C:AA,12,0)</f>
        <v>9</v>
      </c>
      <c r="E388" s="436">
        <f>VLOOKUP(C388,'LICH THI'!C:AA,13,0)</f>
        <v>9</v>
      </c>
      <c r="F388" s="436">
        <f t="shared" si="77"/>
        <v>9</v>
      </c>
      <c r="G388" s="436">
        <f>VLOOKUP(C388,'LICH THI'!C:AA,14,0)</f>
        <v>1</v>
      </c>
      <c r="H388" s="436">
        <f t="shared" si="68"/>
        <v>1</v>
      </c>
      <c r="I388" s="436" t="str">
        <f t="shared" si="69"/>
        <v>Nguyễn Hoàng Anh</v>
      </c>
      <c r="J388" s="436"/>
      <c r="K388" s="436">
        <f t="shared" si="70"/>
        <v>1</v>
      </c>
      <c r="L388" s="436" t="str">
        <f t="shared" si="71"/>
        <v>CC2GT52-CC-1</v>
      </c>
      <c r="M388" s="436">
        <f t="shared" si="72"/>
        <v>7</v>
      </c>
      <c r="N388" s="437">
        <f t="shared" si="78"/>
        <v>5</v>
      </c>
      <c r="O388" s="437"/>
      <c r="P388" s="430" t="str">
        <f t="shared" si="73"/>
        <v/>
      </c>
      <c r="U388" s="177">
        <v>9</v>
      </c>
      <c r="V388" s="177" t="s">
        <v>4657</v>
      </c>
      <c r="W388" s="177" t="s">
        <v>3785</v>
      </c>
      <c r="X388" s="177" t="s">
        <v>2611</v>
      </c>
      <c r="Y388" s="177" t="s">
        <v>6466</v>
      </c>
      <c r="Z388" s="177" t="s">
        <v>6458</v>
      </c>
      <c r="AA388" s="525" t="s">
        <v>4489</v>
      </c>
      <c r="AB388" s="399" t="str">
        <f t="shared" si="74"/>
        <v>CC2GT52</v>
      </c>
      <c r="AC388" s="399" t="str">
        <f t="shared" si="75"/>
        <v>CC2GT52-CC</v>
      </c>
      <c r="AD388" t="str">
        <f>Y388&amp;"-"&amp;VLOOKUP(AC388,'LICH THI'!C:AA,9,0)</f>
        <v>63CCCD3242-42483</v>
      </c>
      <c r="AE388">
        <f t="shared" si="76"/>
        <v>1</v>
      </c>
    </row>
    <row r="389" spans="1:31" x14ac:dyDescent="0.25">
      <c r="A389" s="436" t="str">
        <f t="shared" ref="A389:A452" si="79">C389&amp;"-"&amp;B389</f>
        <v>CC2GT52-CC-3</v>
      </c>
      <c r="B389" s="436">
        <f>COUNTIF(AC$4:AC389,AC389)</f>
        <v>3</v>
      </c>
      <c r="C389" s="436" t="str">
        <f t="shared" ref="C389:C452" si="80">_CT_MaHP1</f>
        <v>CC2GT52-CC</v>
      </c>
      <c r="D389" s="436">
        <f>VLOOKUP(C389,'LICH THI'!C:AA,12,0)</f>
        <v>9</v>
      </c>
      <c r="E389" s="436">
        <f>VLOOKUP(C389,'LICH THI'!C:AA,13,0)</f>
        <v>9</v>
      </c>
      <c r="F389" s="436">
        <f t="shared" si="77"/>
        <v>9</v>
      </c>
      <c r="G389" s="436">
        <f>VLOOKUP(C389,'LICH THI'!C:AA,14,0)</f>
        <v>1</v>
      </c>
      <c r="H389" s="436">
        <f t="shared" ref="H389:H452" si="81">IF(E389=0,"",TRUNC((B389+E389-1)/E389))</f>
        <v>1</v>
      </c>
      <c r="I389" s="436" t="str">
        <f t="shared" ref="I389:I452" si="82">W389&amp;" "&amp;X389</f>
        <v>Nguyễn Đức Chung</v>
      </c>
      <c r="J389" s="436"/>
      <c r="K389" s="436">
        <f t="shared" ref="K389:K452" si="83">IF(G389=1,1,IF(H389&lt;G389,H389+1,1))</f>
        <v>1</v>
      </c>
      <c r="L389" s="436" t="str">
        <f t="shared" ref="L389:L452" si="84">C389&amp;"-"&amp;K389</f>
        <v>CC2GT52-CC-1</v>
      </c>
      <c r="M389" s="436">
        <f t="shared" ref="M389:M452" si="85">IF(E389=0,"",MOD(MID(C389,6,2),E389))</f>
        <v>7</v>
      </c>
      <c r="N389" s="437">
        <f t="shared" si="78"/>
        <v>6</v>
      </c>
      <c r="O389" s="437"/>
      <c r="P389" s="430" t="str">
        <f t="shared" ref="P389:P452" si="86">IF(MOD(20*O389,10)&lt;&gt;0,"SAI","")</f>
        <v/>
      </c>
      <c r="U389" s="177">
        <v>2</v>
      </c>
      <c r="V389" s="177" t="s">
        <v>4574</v>
      </c>
      <c r="W389" s="177" t="s">
        <v>3103</v>
      </c>
      <c r="X389" s="177" t="s">
        <v>2731</v>
      </c>
      <c r="Y389" s="177" t="s">
        <v>6459</v>
      </c>
      <c r="Z389" s="177" t="s">
        <v>6458</v>
      </c>
      <c r="AA389" s="525" t="s">
        <v>4547</v>
      </c>
      <c r="AB389" s="399" t="str">
        <f t="shared" ref="AB389:AB452" si="87">_CT_MaHP</f>
        <v>CC2GT52</v>
      </c>
      <c r="AC389" s="399" t="str">
        <f t="shared" ref="AC389:AC452" si="88">_CT_MaHe</f>
        <v>CC2GT52-CC</v>
      </c>
      <c r="AD389" t="str">
        <f>Y389&amp;"-"&amp;VLOOKUP(AC389,'LICH THI'!C:AA,9,0)</f>
        <v>64CCCD4003-42483</v>
      </c>
      <c r="AE389">
        <f t="shared" ref="AE389:AE452" si="89">COUNTIF(AD389,AD:AD)</f>
        <v>1</v>
      </c>
    </row>
    <row r="390" spans="1:31" x14ac:dyDescent="0.25">
      <c r="A390" s="436" t="str">
        <f t="shared" si="79"/>
        <v>CC2GT52-CC-4</v>
      </c>
      <c r="B390" s="436">
        <f>COUNTIF(AC$4:AC390,AC390)</f>
        <v>4</v>
      </c>
      <c r="C390" s="436" t="str">
        <f t="shared" si="80"/>
        <v>CC2GT52-CC</v>
      </c>
      <c r="D390" s="436">
        <f>VLOOKUP(C390,'LICH THI'!C:AA,12,0)</f>
        <v>9</v>
      </c>
      <c r="E390" s="436">
        <f>VLOOKUP(C390,'LICH THI'!C:AA,13,0)</f>
        <v>9</v>
      </c>
      <c r="F390" s="436">
        <f t="shared" ref="F390:F453" si="90">IF(G390="","",IF(G390=H390,D390-(H390-1)*E390,E390))</f>
        <v>9</v>
      </c>
      <c r="G390" s="436">
        <f>VLOOKUP(C390,'LICH THI'!C:AA,14,0)</f>
        <v>1</v>
      </c>
      <c r="H390" s="436">
        <f t="shared" si="81"/>
        <v>1</v>
      </c>
      <c r="I390" s="436" t="str">
        <f t="shared" si="82"/>
        <v>Cao Văn Đức</v>
      </c>
      <c r="J390" s="436"/>
      <c r="K390" s="436">
        <f t="shared" si="83"/>
        <v>1</v>
      </c>
      <c r="L390" s="436" t="str">
        <f t="shared" si="84"/>
        <v>CC2GT52-CC-1</v>
      </c>
      <c r="M390" s="436">
        <f t="shared" si="85"/>
        <v>7</v>
      </c>
      <c r="N390" s="437">
        <f t="shared" ref="N390:N453" si="91">IF(F390=0,"",(K390-1)*$N$2+1+MOD(B390-M390,F390))</f>
        <v>7</v>
      </c>
      <c r="O390" s="437"/>
      <c r="P390" s="430" t="str">
        <f t="shared" si="86"/>
        <v/>
      </c>
      <c r="U390" s="177">
        <v>6</v>
      </c>
      <c r="V390" s="177" t="s">
        <v>4612</v>
      </c>
      <c r="W390" s="177" t="s">
        <v>3257</v>
      </c>
      <c r="X390" s="177" t="s">
        <v>2948</v>
      </c>
      <c r="Y390" s="177" t="s">
        <v>6463</v>
      </c>
      <c r="Z390" s="177" t="s">
        <v>6458</v>
      </c>
      <c r="AA390" s="525" t="s">
        <v>2968</v>
      </c>
      <c r="AB390" s="399" t="str">
        <f t="shared" si="87"/>
        <v>CC2GT52</v>
      </c>
      <c r="AC390" s="399" t="str">
        <f t="shared" si="88"/>
        <v>CC2GT52-CC</v>
      </c>
      <c r="AD390" t="str">
        <f>Y390&amp;"-"&amp;VLOOKUP(AC390,'LICH THI'!C:AA,9,0)</f>
        <v>63CCKD3060-42483</v>
      </c>
      <c r="AE390">
        <f t="shared" si="89"/>
        <v>1</v>
      </c>
    </row>
    <row r="391" spans="1:31" x14ac:dyDescent="0.25">
      <c r="A391" s="436" t="str">
        <f t="shared" si="79"/>
        <v>CC2GT52-CC-5</v>
      </c>
      <c r="B391" s="436">
        <f>COUNTIF(AC$4:AC391,AC391)</f>
        <v>5</v>
      </c>
      <c r="C391" s="436" t="str">
        <f t="shared" si="80"/>
        <v>CC2GT52-CC</v>
      </c>
      <c r="D391" s="436">
        <f>VLOOKUP(C391,'LICH THI'!C:AA,12,0)</f>
        <v>9</v>
      </c>
      <c r="E391" s="436">
        <f>VLOOKUP(C391,'LICH THI'!C:AA,13,0)</f>
        <v>9</v>
      </c>
      <c r="F391" s="436">
        <f t="shared" si="90"/>
        <v>9</v>
      </c>
      <c r="G391" s="436">
        <f>VLOOKUP(C391,'LICH THI'!C:AA,14,0)</f>
        <v>1</v>
      </c>
      <c r="H391" s="436">
        <f t="shared" si="81"/>
        <v>1</v>
      </c>
      <c r="I391" s="436" t="str">
        <f t="shared" si="82"/>
        <v>Nguyễn Thế Hưng</v>
      </c>
      <c r="J391" s="436"/>
      <c r="K391" s="436">
        <f t="shared" si="83"/>
        <v>1</v>
      </c>
      <c r="L391" s="436" t="str">
        <f t="shared" si="84"/>
        <v>CC2GT52-CC-1</v>
      </c>
      <c r="M391" s="436">
        <f t="shared" si="85"/>
        <v>7</v>
      </c>
      <c r="N391" s="437">
        <f t="shared" si="91"/>
        <v>8</v>
      </c>
      <c r="O391" s="437"/>
      <c r="P391" s="430" t="str">
        <f t="shared" si="86"/>
        <v/>
      </c>
      <c r="U391" s="177">
        <v>7</v>
      </c>
      <c r="V391" s="177" t="s">
        <v>4612</v>
      </c>
      <c r="W391" s="177" t="s">
        <v>3243</v>
      </c>
      <c r="X391" s="177" t="s">
        <v>2804</v>
      </c>
      <c r="Y391" s="177" t="s">
        <v>6464</v>
      </c>
      <c r="Z391" s="177" t="s">
        <v>6458</v>
      </c>
      <c r="AA391" s="525" t="s">
        <v>2812</v>
      </c>
      <c r="AB391" s="399" t="str">
        <f t="shared" si="87"/>
        <v>CC2GT52</v>
      </c>
      <c r="AC391" s="399" t="str">
        <f t="shared" si="88"/>
        <v>CC2GT52-CC</v>
      </c>
      <c r="AD391" t="str">
        <f>Y391&amp;"-"&amp;VLOOKUP(AC391,'LICH THI'!C:AA,9,0)</f>
        <v>64CCKD3016-42483</v>
      </c>
      <c r="AE391">
        <f t="shared" si="89"/>
        <v>1</v>
      </c>
    </row>
    <row r="392" spans="1:31" x14ac:dyDescent="0.25">
      <c r="A392" s="436" t="str">
        <f t="shared" si="79"/>
        <v>CC2GT52-CC-6</v>
      </c>
      <c r="B392" s="436">
        <f>COUNTIF(AC$4:AC392,AC392)</f>
        <v>6</v>
      </c>
      <c r="C392" s="436" t="str">
        <f t="shared" si="80"/>
        <v>CC2GT52-CC</v>
      </c>
      <c r="D392" s="436">
        <f>VLOOKUP(C392,'LICH THI'!C:AA,12,0)</f>
        <v>9</v>
      </c>
      <c r="E392" s="436">
        <f>VLOOKUP(C392,'LICH THI'!C:AA,13,0)</f>
        <v>9</v>
      </c>
      <c r="F392" s="436">
        <f t="shared" si="90"/>
        <v>9</v>
      </c>
      <c r="G392" s="436">
        <f>VLOOKUP(C392,'LICH THI'!C:AA,14,0)</f>
        <v>1</v>
      </c>
      <c r="H392" s="436">
        <f t="shared" si="81"/>
        <v>1</v>
      </c>
      <c r="I392" s="436" t="str">
        <f t="shared" si="82"/>
        <v>Nguyễn Hoàng Nam</v>
      </c>
      <c r="J392" s="436"/>
      <c r="K392" s="436">
        <f t="shared" si="83"/>
        <v>1</v>
      </c>
      <c r="L392" s="436" t="str">
        <f t="shared" si="84"/>
        <v>CC2GT52-CC-1</v>
      </c>
      <c r="M392" s="436">
        <f t="shared" si="85"/>
        <v>7</v>
      </c>
      <c r="N392" s="437">
        <f t="shared" si="91"/>
        <v>9</v>
      </c>
      <c r="O392" s="437"/>
      <c r="P392" s="430" t="str">
        <f t="shared" si="86"/>
        <v/>
      </c>
      <c r="U392" s="177">
        <v>3</v>
      </c>
      <c r="V392" s="177" t="s">
        <v>4574</v>
      </c>
      <c r="W392" s="177" t="s">
        <v>3785</v>
      </c>
      <c r="X392" s="177" t="s">
        <v>2773</v>
      </c>
      <c r="Y392" s="177" t="s">
        <v>6460</v>
      </c>
      <c r="Z392" s="177" t="s">
        <v>6458</v>
      </c>
      <c r="AA392" s="525" t="s">
        <v>4763</v>
      </c>
      <c r="AB392" s="399" t="str">
        <f t="shared" si="87"/>
        <v>CC2GT52</v>
      </c>
      <c r="AC392" s="399" t="str">
        <f t="shared" si="88"/>
        <v>CC2GT52-CC</v>
      </c>
      <c r="AD392" t="str">
        <f>Y392&amp;"-"&amp;VLOOKUP(AC392,'LICH THI'!C:AA,9,0)</f>
        <v>64CCCD3103-42483</v>
      </c>
      <c r="AE392">
        <f t="shared" si="89"/>
        <v>1</v>
      </c>
    </row>
    <row r="393" spans="1:31" x14ac:dyDescent="0.25">
      <c r="A393" s="436" t="str">
        <f t="shared" si="79"/>
        <v>CC2GT52-CC-7</v>
      </c>
      <c r="B393" s="436">
        <f>COUNTIF(AC$4:AC393,AC393)</f>
        <v>7</v>
      </c>
      <c r="C393" s="436" t="str">
        <f t="shared" si="80"/>
        <v>CC2GT52-CC</v>
      </c>
      <c r="D393" s="436">
        <f>VLOOKUP(C393,'LICH THI'!C:AA,12,0)</f>
        <v>9</v>
      </c>
      <c r="E393" s="436">
        <f>VLOOKUP(C393,'LICH THI'!C:AA,13,0)</f>
        <v>9</v>
      </c>
      <c r="F393" s="436">
        <f t="shared" si="90"/>
        <v>9</v>
      </c>
      <c r="G393" s="436">
        <f>VLOOKUP(C393,'LICH THI'!C:AA,14,0)</f>
        <v>1</v>
      </c>
      <c r="H393" s="436">
        <f t="shared" si="81"/>
        <v>1</v>
      </c>
      <c r="I393" s="436" t="str">
        <f t="shared" si="82"/>
        <v>Phạm Thanh Quang</v>
      </c>
      <c r="J393" s="436"/>
      <c r="K393" s="436">
        <f t="shared" si="83"/>
        <v>1</v>
      </c>
      <c r="L393" s="436" t="str">
        <f t="shared" si="84"/>
        <v>CC2GT52-CC-1</v>
      </c>
      <c r="M393" s="436">
        <f t="shared" si="85"/>
        <v>7</v>
      </c>
      <c r="N393" s="437">
        <f t="shared" si="91"/>
        <v>1</v>
      </c>
      <c r="O393" s="437"/>
      <c r="P393" s="430" t="str">
        <f t="shared" si="86"/>
        <v/>
      </c>
      <c r="U393" s="177">
        <v>4</v>
      </c>
      <c r="V393" s="177" t="s">
        <v>4587</v>
      </c>
      <c r="W393" s="177" t="s">
        <v>3523</v>
      </c>
      <c r="X393" s="177" t="s">
        <v>3147</v>
      </c>
      <c r="Y393" s="177" t="s">
        <v>6461</v>
      </c>
      <c r="Z393" s="177" t="s">
        <v>6458</v>
      </c>
      <c r="AA393" s="525" t="s">
        <v>6462</v>
      </c>
      <c r="AB393" s="399" t="str">
        <f t="shared" si="87"/>
        <v>CC2GT52</v>
      </c>
      <c r="AC393" s="399" t="str">
        <f t="shared" si="88"/>
        <v>CC2GT52-CC</v>
      </c>
      <c r="AD393" t="str">
        <f>Y393&amp;"-"&amp;VLOOKUP(AC393,'LICH THI'!C:AA,9,0)</f>
        <v>64CCCD3140-42483</v>
      </c>
      <c r="AE393">
        <f t="shared" si="89"/>
        <v>1</v>
      </c>
    </row>
    <row r="394" spans="1:31" x14ac:dyDescent="0.25">
      <c r="A394" s="436" t="str">
        <f t="shared" si="79"/>
        <v>CC2GT52-CC-8</v>
      </c>
      <c r="B394" s="436">
        <f>COUNTIF(AC$4:AC394,AC394)</f>
        <v>8</v>
      </c>
      <c r="C394" s="436" t="str">
        <f t="shared" si="80"/>
        <v>CC2GT52-CC</v>
      </c>
      <c r="D394" s="436">
        <f>VLOOKUP(C394,'LICH THI'!C:AA,12,0)</f>
        <v>9</v>
      </c>
      <c r="E394" s="436">
        <f>VLOOKUP(C394,'LICH THI'!C:AA,13,0)</f>
        <v>9</v>
      </c>
      <c r="F394" s="436">
        <f t="shared" si="90"/>
        <v>9</v>
      </c>
      <c r="G394" s="436">
        <f>VLOOKUP(C394,'LICH THI'!C:AA,14,0)</f>
        <v>1</v>
      </c>
      <c r="H394" s="436">
        <f t="shared" si="81"/>
        <v>1</v>
      </c>
      <c r="I394" s="436" t="str">
        <f t="shared" si="82"/>
        <v>Bùi Tất Sơn</v>
      </c>
      <c r="J394" s="436"/>
      <c r="K394" s="436">
        <f t="shared" si="83"/>
        <v>1</v>
      </c>
      <c r="L394" s="436" t="str">
        <f t="shared" si="84"/>
        <v>CC2GT52-CC-1</v>
      </c>
      <c r="M394" s="436">
        <f t="shared" si="85"/>
        <v>7</v>
      </c>
      <c r="N394" s="437">
        <f t="shared" si="91"/>
        <v>2</v>
      </c>
      <c r="O394" s="437"/>
      <c r="P394" s="430" t="str">
        <f t="shared" si="86"/>
        <v/>
      </c>
      <c r="U394" s="177">
        <v>5</v>
      </c>
      <c r="V394" s="177" t="s">
        <v>4587</v>
      </c>
      <c r="W394" s="177" t="s">
        <v>4596</v>
      </c>
      <c r="X394" s="177" t="s">
        <v>2688</v>
      </c>
      <c r="Y394" s="177" t="s">
        <v>4597</v>
      </c>
      <c r="Z394" s="177" t="s">
        <v>6458</v>
      </c>
      <c r="AA394" s="525" t="s">
        <v>4598</v>
      </c>
      <c r="AB394" s="399" t="str">
        <f t="shared" si="87"/>
        <v>CC2GT52</v>
      </c>
      <c r="AC394" s="399" t="str">
        <f t="shared" si="88"/>
        <v>CC2GT52-CC</v>
      </c>
      <c r="AD394" t="str">
        <f>Y394&amp;"-"&amp;VLOOKUP(AC394,'LICH THI'!C:AA,9,0)</f>
        <v>64CCCD3132-42483</v>
      </c>
      <c r="AE394">
        <f t="shared" si="89"/>
        <v>1</v>
      </c>
    </row>
    <row r="395" spans="1:31" x14ac:dyDescent="0.25">
      <c r="A395" s="436" t="str">
        <f t="shared" si="79"/>
        <v>CC2GT52-CC-9</v>
      </c>
      <c r="B395" s="436">
        <f>COUNTIF(AC$4:AC395,AC395)</f>
        <v>9</v>
      </c>
      <c r="C395" s="436" t="str">
        <f t="shared" si="80"/>
        <v>CC2GT52-CC</v>
      </c>
      <c r="D395" s="436">
        <f>VLOOKUP(C395,'LICH THI'!C:AA,12,0)</f>
        <v>9</v>
      </c>
      <c r="E395" s="436">
        <f>VLOOKUP(C395,'LICH THI'!C:AA,13,0)</f>
        <v>9</v>
      </c>
      <c r="F395" s="436">
        <f t="shared" si="90"/>
        <v>9</v>
      </c>
      <c r="G395" s="436">
        <f>VLOOKUP(C395,'LICH THI'!C:AA,14,0)</f>
        <v>1</v>
      </c>
      <c r="H395" s="436">
        <f t="shared" si="81"/>
        <v>1</v>
      </c>
      <c r="I395" s="436" t="str">
        <f t="shared" si="82"/>
        <v>Vũ Anh Tuấn</v>
      </c>
      <c r="J395" s="436"/>
      <c r="K395" s="436">
        <f t="shared" si="83"/>
        <v>1</v>
      </c>
      <c r="L395" s="436" t="str">
        <f t="shared" si="84"/>
        <v>CC2GT52-CC-1</v>
      </c>
      <c r="M395" s="436">
        <f t="shared" si="85"/>
        <v>7</v>
      </c>
      <c r="N395" s="437">
        <f t="shared" si="91"/>
        <v>3</v>
      </c>
      <c r="O395" s="437"/>
      <c r="P395" s="430" t="str">
        <f t="shared" si="86"/>
        <v/>
      </c>
      <c r="U395" s="177">
        <v>8</v>
      </c>
      <c r="V395" s="177" t="s">
        <v>4612</v>
      </c>
      <c r="W395" s="177" t="s">
        <v>5837</v>
      </c>
      <c r="X395" s="177" t="s">
        <v>2721</v>
      </c>
      <c r="Y395" s="177" t="s">
        <v>6465</v>
      </c>
      <c r="Z395" s="177" t="s">
        <v>6458</v>
      </c>
      <c r="AA395" s="525" t="s">
        <v>4211</v>
      </c>
      <c r="AB395" s="399" t="str">
        <f t="shared" si="87"/>
        <v>CC2GT52</v>
      </c>
      <c r="AC395" s="399" t="str">
        <f t="shared" si="88"/>
        <v>CC2GT52-CC</v>
      </c>
      <c r="AD395" t="str">
        <f>Y395&amp;"-"&amp;VLOOKUP(AC395,'LICH THI'!C:AA,9,0)</f>
        <v>64CCCS3018-42483</v>
      </c>
      <c r="AE395">
        <f t="shared" si="89"/>
        <v>1</v>
      </c>
    </row>
    <row r="396" spans="1:31" x14ac:dyDescent="0.25">
      <c r="A396" s="436" t="str">
        <f t="shared" si="79"/>
        <v>CC2GT61-CC-1</v>
      </c>
      <c r="B396" s="436">
        <f>COUNTIF(AC$4:AC396,AC396)</f>
        <v>1</v>
      </c>
      <c r="C396" s="436" t="str">
        <f t="shared" si="80"/>
        <v>CC2GT61-CC</v>
      </c>
      <c r="D396" s="436">
        <f>VLOOKUP(C396,'LICH THI'!C:AA,12,0)</f>
        <v>11</v>
      </c>
      <c r="E396" s="436">
        <f>VLOOKUP(C396,'LICH THI'!C:AA,13,0)</f>
        <v>11</v>
      </c>
      <c r="F396" s="436">
        <f t="shared" si="90"/>
        <v>11</v>
      </c>
      <c r="G396" s="436">
        <f>VLOOKUP(C396,'LICH THI'!C:AA,14,0)</f>
        <v>1</v>
      </c>
      <c r="H396" s="436">
        <f t="shared" si="81"/>
        <v>1</v>
      </c>
      <c r="I396" s="436" t="str">
        <f t="shared" si="82"/>
        <v>Lưu Tuấn Anh</v>
      </c>
      <c r="J396" s="436"/>
      <c r="K396" s="436">
        <f t="shared" si="83"/>
        <v>1</v>
      </c>
      <c r="L396" s="436" t="str">
        <f t="shared" si="84"/>
        <v>CC2GT61-CC-1</v>
      </c>
      <c r="M396" s="436">
        <f t="shared" si="85"/>
        <v>6</v>
      </c>
      <c r="N396" s="437">
        <f t="shared" si="91"/>
        <v>7</v>
      </c>
      <c r="O396" s="437"/>
      <c r="P396" s="430" t="str">
        <f t="shared" si="86"/>
        <v/>
      </c>
      <c r="U396" s="177">
        <v>9</v>
      </c>
      <c r="V396" s="177" t="s">
        <v>4612</v>
      </c>
      <c r="W396" s="177" t="s">
        <v>6943</v>
      </c>
      <c r="X396" s="177" t="s">
        <v>2611</v>
      </c>
      <c r="Y396" s="177" t="s">
        <v>6944</v>
      </c>
      <c r="Z396" s="177" t="s">
        <v>7519</v>
      </c>
      <c r="AA396" s="525" t="s">
        <v>4771</v>
      </c>
      <c r="AB396" s="399" t="str">
        <f t="shared" si="87"/>
        <v>CC2GT61</v>
      </c>
      <c r="AC396" s="399" t="str">
        <f t="shared" si="88"/>
        <v>CC2GT61-CC</v>
      </c>
      <c r="AD396" t="str">
        <f>Y396&amp;"-"&amp;VLOOKUP(AC396,'LICH THI'!C:AA,9,0)</f>
        <v>64CCKD3008-42483</v>
      </c>
      <c r="AE396">
        <f t="shared" si="89"/>
        <v>1</v>
      </c>
    </row>
    <row r="397" spans="1:31" x14ac:dyDescent="0.25">
      <c r="A397" s="436" t="str">
        <f t="shared" si="79"/>
        <v>CC2GT61-CC-2</v>
      </c>
      <c r="B397" s="436">
        <f>COUNTIF(AC$4:AC397,AC397)</f>
        <v>2</v>
      </c>
      <c r="C397" s="436" t="str">
        <f t="shared" si="80"/>
        <v>CC2GT61-CC</v>
      </c>
      <c r="D397" s="436">
        <f>VLOOKUP(C397,'LICH THI'!C:AA,12,0)</f>
        <v>11</v>
      </c>
      <c r="E397" s="436">
        <f>VLOOKUP(C397,'LICH THI'!C:AA,13,0)</f>
        <v>11</v>
      </c>
      <c r="F397" s="436">
        <f t="shared" si="90"/>
        <v>11</v>
      </c>
      <c r="G397" s="436">
        <f>VLOOKUP(C397,'LICH THI'!C:AA,14,0)</f>
        <v>1</v>
      </c>
      <c r="H397" s="436">
        <f t="shared" si="81"/>
        <v>1</v>
      </c>
      <c r="I397" s="436" t="str">
        <f t="shared" si="82"/>
        <v>Nguyễn Mạnh Dũng</v>
      </c>
      <c r="J397" s="436"/>
      <c r="K397" s="436">
        <f t="shared" si="83"/>
        <v>1</v>
      </c>
      <c r="L397" s="436" t="str">
        <f t="shared" si="84"/>
        <v>CC2GT61-CC-1</v>
      </c>
      <c r="M397" s="436">
        <f t="shared" si="85"/>
        <v>6</v>
      </c>
      <c r="N397" s="437">
        <f t="shared" si="91"/>
        <v>8</v>
      </c>
      <c r="O397" s="437"/>
      <c r="P397" s="430" t="str">
        <f t="shared" si="86"/>
        <v/>
      </c>
      <c r="U397" s="177">
        <v>10</v>
      </c>
      <c r="V397" s="177" t="s">
        <v>4612</v>
      </c>
      <c r="W397" s="177" t="s">
        <v>2734</v>
      </c>
      <c r="X397" s="177" t="s">
        <v>2827</v>
      </c>
      <c r="Y397" s="177" t="s">
        <v>6945</v>
      </c>
      <c r="Z397" s="177" t="s">
        <v>7519</v>
      </c>
      <c r="AA397" s="525" t="s">
        <v>2923</v>
      </c>
      <c r="AB397" s="399" t="str">
        <f t="shared" si="87"/>
        <v>CC2GT61</v>
      </c>
      <c r="AC397" s="399" t="str">
        <f t="shared" si="88"/>
        <v>CC2GT61-CC</v>
      </c>
      <c r="AD397" t="str">
        <f>Y397&amp;"-"&amp;VLOOKUP(AC397,'LICH THI'!C:AA,9,0)</f>
        <v>64CCKD3030-42483</v>
      </c>
      <c r="AE397">
        <f t="shared" si="89"/>
        <v>1</v>
      </c>
    </row>
    <row r="398" spans="1:31" x14ac:dyDescent="0.25">
      <c r="A398" s="436" t="str">
        <f t="shared" si="79"/>
        <v>CC2GT61-CC-3</v>
      </c>
      <c r="B398" s="436">
        <f>COUNTIF(AC$4:AC398,AC398)</f>
        <v>3</v>
      </c>
      <c r="C398" s="436" t="str">
        <f t="shared" si="80"/>
        <v>CC2GT61-CC</v>
      </c>
      <c r="D398" s="436">
        <f>VLOOKUP(C398,'LICH THI'!C:AA,12,0)</f>
        <v>11</v>
      </c>
      <c r="E398" s="436">
        <f>VLOOKUP(C398,'LICH THI'!C:AA,13,0)</f>
        <v>11</v>
      </c>
      <c r="F398" s="436">
        <f t="shared" si="90"/>
        <v>11</v>
      </c>
      <c r="G398" s="436">
        <f>VLOOKUP(C398,'LICH THI'!C:AA,14,0)</f>
        <v>1</v>
      </c>
      <c r="H398" s="436">
        <f t="shared" si="81"/>
        <v>1</v>
      </c>
      <c r="I398" s="436" t="str">
        <f t="shared" si="82"/>
        <v>Nguyễn Văn Đức</v>
      </c>
      <c r="J398" s="436"/>
      <c r="K398" s="436">
        <f t="shared" si="83"/>
        <v>1</v>
      </c>
      <c r="L398" s="436" t="str">
        <f t="shared" si="84"/>
        <v>CC2GT61-CC-1</v>
      </c>
      <c r="M398" s="436">
        <f t="shared" si="85"/>
        <v>6</v>
      </c>
      <c r="N398" s="437">
        <f t="shared" si="91"/>
        <v>9</v>
      </c>
      <c r="O398" s="437"/>
      <c r="P398" s="430" t="str">
        <f t="shared" si="86"/>
        <v/>
      </c>
      <c r="U398" s="177">
        <v>1</v>
      </c>
      <c r="V398" s="177" t="s">
        <v>4574</v>
      </c>
      <c r="W398" s="177" t="s">
        <v>2741</v>
      </c>
      <c r="X398" s="177" t="s">
        <v>2948</v>
      </c>
      <c r="Y398" s="177" t="s">
        <v>6411</v>
      </c>
      <c r="Z398" s="177" t="s">
        <v>7519</v>
      </c>
      <c r="AA398" s="525" t="s">
        <v>2861</v>
      </c>
      <c r="AB398" s="399" t="str">
        <f t="shared" si="87"/>
        <v>CC2GT61</v>
      </c>
      <c r="AC398" s="399" t="str">
        <f t="shared" si="88"/>
        <v>CC2GT61-CC</v>
      </c>
      <c r="AD398" t="str">
        <f>Y398&amp;"-"&amp;VLOOKUP(AC398,'LICH THI'!C:AA,9,0)</f>
        <v>64CCCD3022-42483</v>
      </c>
      <c r="AE398">
        <f t="shared" si="89"/>
        <v>1</v>
      </c>
    </row>
    <row r="399" spans="1:31" x14ac:dyDescent="0.25">
      <c r="A399" s="436" t="str">
        <f t="shared" si="79"/>
        <v>CC2GT61-CC-4</v>
      </c>
      <c r="B399" s="436">
        <f>COUNTIF(AC$4:AC399,AC399)</f>
        <v>4</v>
      </c>
      <c r="C399" s="436" t="str">
        <f t="shared" si="80"/>
        <v>CC2GT61-CC</v>
      </c>
      <c r="D399" s="436">
        <f>VLOOKUP(C399,'LICH THI'!C:AA,12,0)</f>
        <v>11</v>
      </c>
      <c r="E399" s="436">
        <f>VLOOKUP(C399,'LICH THI'!C:AA,13,0)</f>
        <v>11</v>
      </c>
      <c r="F399" s="436">
        <f t="shared" si="90"/>
        <v>11</v>
      </c>
      <c r="G399" s="436">
        <f>VLOOKUP(C399,'LICH THI'!C:AA,14,0)</f>
        <v>1</v>
      </c>
      <c r="H399" s="436">
        <f t="shared" si="81"/>
        <v>1</v>
      </c>
      <c r="I399" s="436" t="str">
        <f t="shared" si="82"/>
        <v>Nguyễn Hữu Khương</v>
      </c>
      <c r="J399" s="436"/>
      <c r="K399" s="436">
        <f t="shared" si="83"/>
        <v>1</v>
      </c>
      <c r="L399" s="436" t="str">
        <f t="shared" si="84"/>
        <v>CC2GT61-CC-1</v>
      </c>
      <c r="M399" s="436">
        <f t="shared" si="85"/>
        <v>6</v>
      </c>
      <c r="N399" s="437">
        <f t="shared" si="91"/>
        <v>10</v>
      </c>
      <c r="O399" s="437"/>
      <c r="P399" s="430" t="str">
        <f t="shared" si="86"/>
        <v/>
      </c>
      <c r="U399" s="177">
        <v>2</v>
      </c>
      <c r="V399" s="177" t="s">
        <v>4574</v>
      </c>
      <c r="W399" s="177" t="s">
        <v>3326</v>
      </c>
      <c r="X399" s="177" t="s">
        <v>5053</v>
      </c>
      <c r="Y399" s="177" t="s">
        <v>7239</v>
      </c>
      <c r="Z399" s="177" t="s">
        <v>7519</v>
      </c>
      <c r="AA399" s="525" t="s">
        <v>5388</v>
      </c>
      <c r="AB399" s="399" t="str">
        <f t="shared" si="87"/>
        <v>CC2GT61</v>
      </c>
      <c r="AC399" s="399" t="str">
        <f t="shared" si="88"/>
        <v>CC2GT61-CC</v>
      </c>
      <c r="AD399" t="str">
        <f>Y399&amp;"-"&amp;VLOOKUP(AC399,'LICH THI'!C:AA,9,0)</f>
        <v>64CCCD3029-42483</v>
      </c>
      <c r="AE399">
        <f t="shared" si="89"/>
        <v>1</v>
      </c>
    </row>
    <row r="400" spans="1:31" x14ac:dyDescent="0.25">
      <c r="A400" s="436" t="str">
        <f t="shared" si="79"/>
        <v>CC2GT61-CC-5</v>
      </c>
      <c r="B400" s="436">
        <f>COUNTIF(AC$4:AC400,AC400)</f>
        <v>5</v>
      </c>
      <c r="C400" s="436" t="str">
        <f t="shared" si="80"/>
        <v>CC2GT61-CC</v>
      </c>
      <c r="D400" s="436">
        <f>VLOOKUP(C400,'LICH THI'!C:AA,12,0)</f>
        <v>11</v>
      </c>
      <c r="E400" s="436">
        <f>VLOOKUP(C400,'LICH THI'!C:AA,13,0)</f>
        <v>11</v>
      </c>
      <c r="F400" s="436">
        <f t="shared" si="90"/>
        <v>11</v>
      </c>
      <c r="G400" s="436">
        <f>VLOOKUP(C400,'LICH THI'!C:AA,14,0)</f>
        <v>1</v>
      </c>
      <c r="H400" s="436">
        <f t="shared" si="81"/>
        <v>1</v>
      </c>
      <c r="I400" s="436" t="str">
        <f t="shared" si="82"/>
        <v>Nguyễn Trọng Nam</v>
      </c>
      <c r="J400" s="436"/>
      <c r="K400" s="436">
        <f t="shared" si="83"/>
        <v>1</v>
      </c>
      <c r="L400" s="436" t="str">
        <f t="shared" si="84"/>
        <v>CC2GT61-CC-1</v>
      </c>
      <c r="M400" s="436">
        <f t="shared" si="85"/>
        <v>6</v>
      </c>
      <c r="N400" s="437">
        <f t="shared" si="91"/>
        <v>11</v>
      </c>
      <c r="O400" s="437"/>
      <c r="P400" s="430" t="str">
        <f t="shared" si="86"/>
        <v/>
      </c>
      <c r="U400" s="177">
        <v>5</v>
      </c>
      <c r="V400" s="177" t="s">
        <v>4587</v>
      </c>
      <c r="W400" s="177" t="s">
        <v>3353</v>
      </c>
      <c r="X400" s="177" t="s">
        <v>2773</v>
      </c>
      <c r="Y400" s="177" t="s">
        <v>4641</v>
      </c>
      <c r="Z400" s="177" t="s">
        <v>7519</v>
      </c>
      <c r="AA400" s="525" t="s">
        <v>4642</v>
      </c>
      <c r="AB400" s="399" t="str">
        <f t="shared" si="87"/>
        <v>CC2GT61</v>
      </c>
      <c r="AC400" s="399" t="str">
        <f t="shared" si="88"/>
        <v>CC2GT61-CC</v>
      </c>
      <c r="AD400" t="str">
        <f>Y400&amp;"-"&amp;VLOOKUP(AC400,'LICH THI'!C:AA,9,0)</f>
        <v>64CCCD3142-42483</v>
      </c>
      <c r="AE400">
        <f t="shared" si="89"/>
        <v>1</v>
      </c>
    </row>
    <row r="401" spans="1:31" x14ac:dyDescent="0.25">
      <c r="A401" s="436" t="str">
        <f t="shared" si="79"/>
        <v>CC2GT61-CC-6</v>
      </c>
      <c r="B401" s="436">
        <f>COUNTIF(AC$4:AC401,AC401)</f>
        <v>6</v>
      </c>
      <c r="C401" s="436" t="str">
        <f t="shared" si="80"/>
        <v>CC2GT61-CC</v>
      </c>
      <c r="D401" s="436">
        <f>VLOOKUP(C401,'LICH THI'!C:AA,12,0)</f>
        <v>11</v>
      </c>
      <c r="E401" s="436">
        <f>VLOOKUP(C401,'LICH THI'!C:AA,13,0)</f>
        <v>11</v>
      </c>
      <c r="F401" s="436">
        <f t="shared" si="90"/>
        <v>11</v>
      </c>
      <c r="G401" s="436">
        <f>VLOOKUP(C401,'LICH THI'!C:AA,14,0)</f>
        <v>1</v>
      </c>
      <c r="H401" s="436">
        <f t="shared" si="81"/>
        <v>1</v>
      </c>
      <c r="I401" s="436" t="str">
        <f t="shared" si="82"/>
        <v>Hà Học Quân</v>
      </c>
      <c r="J401" s="436"/>
      <c r="K401" s="436">
        <f t="shared" si="83"/>
        <v>1</v>
      </c>
      <c r="L401" s="436" t="str">
        <f t="shared" si="84"/>
        <v>CC2GT61-CC-1</v>
      </c>
      <c r="M401" s="436">
        <f t="shared" si="85"/>
        <v>6</v>
      </c>
      <c r="N401" s="437">
        <f t="shared" si="91"/>
        <v>1</v>
      </c>
      <c r="O401" s="437"/>
      <c r="P401" s="430" t="str">
        <f t="shared" si="86"/>
        <v/>
      </c>
      <c r="U401" s="177">
        <v>3</v>
      </c>
      <c r="V401" s="177" t="s">
        <v>4574</v>
      </c>
      <c r="W401" s="177" t="s">
        <v>7426</v>
      </c>
      <c r="X401" s="177" t="s">
        <v>2890</v>
      </c>
      <c r="Y401" s="177" t="s">
        <v>7427</v>
      </c>
      <c r="Z401" s="177" t="s">
        <v>7519</v>
      </c>
      <c r="AA401" s="525" t="s">
        <v>5767</v>
      </c>
      <c r="AB401" s="399" t="str">
        <f t="shared" si="87"/>
        <v>CC2GT61</v>
      </c>
      <c r="AC401" s="399" t="str">
        <f t="shared" si="88"/>
        <v>CC2GT61-CC</v>
      </c>
      <c r="AD401" t="str">
        <f>Y401&amp;"-"&amp;VLOOKUP(AC401,'LICH THI'!C:AA,9,0)</f>
        <v>64CCCD3039-42483</v>
      </c>
      <c r="AE401">
        <f t="shared" si="89"/>
        <v>1</v>
      </c>
    </row>
    <row r="402" spans="1:31" x14ac:dyDescent="0.25">
      <c r="A402" s="436" t="str">
        <f t="shared" si="79"/>
        <v>CC2GT61-CC-7</v>
      </c>
      <c r="B402" s="436">
        <f>COUNTIF(AC$4:AC402,AC402)</f>
        <v>7</v>
      </c>
      <c r="C402" s="436" t="str">
        <f t="shared" si="80"/>
        <v>CC2GT61-CC</v>
      </c>
      <c r="D402" s="436">
        <f>VLOOKUP(C402,'LICH THI'!C:AA,12,0)</f>
        <v>11</v>
      </c>
      <c r="E402" s="436">
        <f>VLOOKUP(C402,'LICH THI'!C:AA,13,0)</f>
        <v>11</v>
      </c>
      <c r="F402" s="436">
        <f t="shared" si="90"/>
        <v>11</v>
      </c>
      <c r="G402" s="436">
        <f>VLOOKUP(C402,'LICH THI'!C:AA,14,0)</f>
        <v>1</v>
      </c>
      <c r="H402" s="436">
        <f t="shared" si="81"/>
        <v>1</v>
      </c>
      <c r="I402" s="436" t="str">
        <f t="shared" si="82"/>
        <v>Nguyễn Đình Tùng</v>
      </c>
      <c r="J402" s="436"/>
      <c r="K402" s="436">
        <f t="shared" si="83"/>
        <v>1</v>
      </c>
      <c r="L402" s="436" t="str">
        <f t="shared" si="84"/>
        <v>CC2GT61-CC-1</v>
      </c>
      <c r="M402" s="436">
        <f t="shared" si="85"/>
        <v>6</v>
      </c>
      <c r="N402" s="437">
        <f t="shared" si="91"/>
        <v>2</v>
      </c>
      <c r="O402" s="437"/>
      <c r="P402" s="430" t="str">
        <f t="shared" si="86"/>
        <v/>
      </c>
      <c r="U402" s="177">
        <v>6</v>
      </c>
      <c r="V402" s="177" t="s">
        <v>4587</v>
      </c>
      <c r="W402" s="177" t="s">
        <v>2780</v>
      </c>
      <c r="X402" s="177" t="s">
        <v>3274</v>
      </c>
      <c r="Y402" s="177" t="s">
        <v>6422</v>
      </c>
      <c r="Z402" s="177" t="s">
        <v>7519</v>
      </c>
      <c r="AA402" s="525" t="s">
        <v>3850</v>
      </c>
      <c r="AB402" s="399" t="str">
        <f t="shared" si="87"/>
        <v>CC2GT61</v>
      </c>
      <c r="AC402" s="399" t="str">
        <f t="shared" si="88"/>
        <v>CC2GT61-CC</v>
      </c>
      <c r="AD402" t="str">
        <f>Y402&amp;"-"&amp;VLOOKUP(AC402,'LICH THI'!C:AA,9,0)</f>
        <v>64CCCD3087-42483</v>
      </c>
      <c r="AE402">
        <f t="shared" si="89"/>
        <v>1</v>
      </c>
    </row>
    <row r="403" spans="1:31" x14ac:dyDescent="0.25">
      <c r="A403" s="436" t="str">
        <f t="shared" si="79"/>
        <v>CC2GT61-CC-8</v>
      </c>
      <c r="B403" s="436">
        <f>COUNTIF(AC$4:AC403,AC403)</f>
        <v>8</v>
      </c>
      <c r="C403" s="436" t="str">
        <f t="shared" si="80"/>
        <v>CC2GT61-CC</v>
      </c>
      <c r="D403" s="436">
        <f>VLOOKUP(C403,'LICH THI'!C:AA,12,0)</f>
        <v>11</v>
      </c>
      <c r="E403" s="436">
        <f>VLOOKUP(C403,'LICH THI'!C:AA,13,0)</f>
        <v>11</v>
      </c>
      <c r="F403" s="436">
        <f t="shared" si="90"/>
        <v>11</v>
      </c>
      <c r="G403" s="436">
        <f>VLOOKUP(C403,'LICH THI'!C:AA,14,0)</f>
        <v>1</v>
      </c>
      <c r="H403" s="436">
        <f t="shared" si="81"/>
        <v>1</v>
      </c>
      <c r="I403" s="436" t="str">
        <f t="shared" si="82"/>
        <v>Đoàn Đức Tự</v>
      </c>
      <c r="J403" s="436"/>
      <c r="K403" s="436">
        <f t="shared" si="83"/>
        <v>1</v>
      </c>
      <c r="L403" s="436" t="str">
        <f t="shared" si="84"/>
        <v>CC2GT61-CC-1</v>
      </c>
      <c r="M403" s="436">
        <f t="shared" si="85"/>
        <v>6</v>
      </c>
      <c r="N403" s="437">
        <f t="shared" si="91"/>
        <v>3</v>
      </c>
      <c r="O403" s="437"/>
      <c r="P403" s="430" t="str">
        <f t="shared" si="86"/>
        <v/>
      </c>
      <c r="U403" s="177">
        <v>7</v>
      </c>
      <c r="V403" s="177" t="s">
        <v>4587</v>
      </c>
      <c r="W403" s="177" t="s">
        <v>2903</v>
      </c>
      <c r="X403" s="177" t="s">
        <v>6891</v>
      </c>
      <c r="Y403" s="177" t="s">
        <v>6892</v>
      </c>
      <c r="Z403" s="177" t="s">
        <v>7519</v>
      </c>
      <c r="AA403" s="525" t="s">
        <v>6893</v>
      </c>
      <c r="AB403" s="399" t="str">
        <f t="shared" si="87"/>
        <v>CC2GT61</v>
      </c>
      <c r="AC403" s="399" t="str">
        <f t="shared" si="88"/>
        <v>CC2GT61-CC</v>
      </c>
      <c r="AD403" t="str">
        <f>Y403&amp;"-"&amp;VLOOKUP(AC403,'LICH THI'!C:AA,9,0)</f>
        <v>64CCCS3010-42483</v>
      </c>
      <c r="AE403">
        <f t="shared" si="89"/>
        <v>1</v>
      </c>
    </row>
    <row r="404" spans="1:31" x14ac:dyDescent="0.25">
      <c r="A404" s="436" t="str">
        <f t="shared" si="79"/>
        <v>CC2GT61-CC-9</v>
      </c>
      <c r="B404" s="436">
        <f>COUNTIF(AC$4:AC404,AC404)</f>
        <v>9</v>
      </c>
      <c r="C404" s="436" t="str">
        <f t="shared" si="80"/>
        <v>CC2GT61-CC</v>
      </c>
      <c r="D404" s="436">
        <f>VLOOKUP(C404,'LICH THI'!C:AA,12,0)</f>
        <v>11</v>
      </c>
      <c r="E404" s="436">
        <f>VLOOKUP(C404,'LICH THI'!C:AA,13,0)</f>
        <v>11</v>
      </c>
      <c r="F404" s="436">
        <f t="shared" si="90"/>
        <v>11</v>
      </c>
      <c r="G404" s="436">
        <f>VLOOKUP(C404,'LICH THI'!C:AA,14,0)</f>
        <v>1</v>
      </c>
      <c r="H404" s="436">
        <f t="shared" si="81"/>
        <v>1</v>
      </c>
      <c r="I404" s="436" t="str">
        <f t="shared" si="82"/>
        <v>Nguyễn Danh Thọ</v>
      </c>
      <c r="J404" s="436"/>
      <c r="K404" s="436">
        <f t="shared" si="83"/>
        <v>1</v>
      </c>
      <c r="L404" s="436" t="str">
        <f t="shared" si="84"/>
        <v>CC2GT61-CC-1</v>
      </c>
      <c r="M404" s="436">
        <f t="shared" si="85"/>
        <v>6</v>
      </c>
      <c r="N404" s="437">
        <f t="shared" si="91"/>
        <v>4</v>
      </c>
      <c r="O404" s="437"/>
      <c r="P404" s="430" t="str">
        <f t="shared" si="86"/>
        <v/>
      </c>
      <c r="U404" s="177">
        <v>11</v>
      </c>
      <c r="V404" s="177" t="s">
        <v>4612</v>
      </c>
      <c r="W404" s="177" t="s">
        <v>3092</v>
      </c>
      <c r="X404" s="177" t="s">
        <v>4613</v>
      </c>
      <c r="Y404" s="177" t="s">
        <v>4614</v>
      </c>
      <c r="Z404" s="177" t="s">
        <v>7519</v>
      </c>
      <c r="AA404" s="525" t="s">
        <v>4460</v>
      </c>
      <c r="AB404" s="399" t="str">
        <f t="shared" si="87"/>
        <v>CC2GT61</v>
      </c>
      <c r="AC404" s="399" t="str">
        <f t="shared" si="88"/>
        <v>CC2GT61-CC</v>
      </c>
      <c r="AD404" t="str">
        <f>Y404&amp;"-"&amp;VLOOKUP(AC404,'LICH THI'!C:AA,9,0)</f>
        <v>64CCKD3015-42483</v>
      </c>
      <c r="AE404">
        <f t="shared" si="89"/>
        <v>1</v>
      </c>
    </row>
    <row r="405" spans="1:31" x14ac:dyDescent="0.25">
      <c r="A405" s="436" t="str">
        <f t="shared" si="79"/>
        <v>CC2GT61-CC-10</v>
      </c>
      <c r="B405" s="436">
        <f>COUNTIF(AC$4:AC405,AC405)</f>
        <v>10</v>
      </c>
      <c r="C405" s="436" t="str">
        <f t="shared" si="80"/>
        <v>CC2GT61-CC</v>
      </c>
      <c r="D405" s="436">
        <f>VLOOKUP(C405,'LICH THI'!C:AA,12,0)</f>
        <v>11</v>
      </c>
      <c r="E405" s="436">
        <f>VLOOKUP(C405,'LICH THI'!C:AA,13,0)</f>
        <v>11</v>
      </c>
      <c r="F405" s="436">
        <f t="shared" si="90"/>
        <v>11</v>
      </c>
      <c r="G405" s="436">
        <f>VLOOKUP(C405,'LICH THI'!C:AA,14,0)</f>
        <v>1</v>
      </c>
      <c r="H405" s="436">
        <f t="shared" si="81"/>
        <v>1</v>
      </c>
      <c r="I405" s="436" t="str">
        <f t="shared" si="82"/>
        <v>nguyễn văn thuân</v>
      </c>
      <c r="J405" s="436"/>
      <c r="K405" s="436">
        <f t="shared" si="83"/>
        <v>1</v>
      </c>
      <c r="L405" s="436" t="str">
        <f t="shared" si="84"/>
        <v>CC2GT61-CC-1</v>
      </c>
      <c r="M405" s="436">
        <f t="shared" si="85"/>
        <v>6</v>
      </c>
      <c r="N405" s="437">
        <f t="shared" si="91"/>
        <v>5</v>
      </c>
      <c r="O405" s="437"/>
      <c r="P405" s="430" t="str">
        <f t="shared" si="86"/>
        <v/>
      </c>
      <c r="U405" s="177">
        <v>4</v>
      </c>
      <c r="V405" s="177" t="s">
        <v>4574</v>
      </c>
      <c r="W405" s="177" t="s">
        <v>4581</v>
      </c>
      <c r="X405" s="177" t="s">
        <v>4582</v>
      </c>
      <c r="Y405" s="177" t="s">
        <v>4583</v>
      </c>
      <c r="Z405" s="177" t="s">
        <v>7519</v>
      </c>
      <c r="AA405" s="525" t="s">
        <v>4584</v>
      </c>
      <c r="AB405" s="399" t="str">
        <f t="shared" si="87"/>
        <v>CC2GT61</v>
      </c>
      <c r="AC405" s="399" t="str">
        <f t="shared" si="88"/>
        <v>CC2GT61-CC</v>
      </c>
      <c r="AD405" t="str">
        <f>Y405&amp;"-"&amp;VLOOKUP(AC405,'LICH THI'!C:AA,9,0)</f>
        <v>64CCCD3010-42483</v>
      </c>
      <c r="AE405">
        <f t="shared" si="89"/>
        <v>1</v>
      </c>
    </row>
    <row r="406" spans="1:31" x14ac:dyDescent="0.25">
      <c r="A406" s="436" t="str">
        <f t="shared" si="79"/>
        <v>CC2GT61-CC-11</v>
      </c>
      <c r="B406" s="436">
        <f>COUNTIF(AC$4:AC406,AC406)</f>
        <v>11</v>
      </c>
      <c r="C406" s="436" t="str">
        <f t="shared" si="80"/>
        <v>CC2GT61-CC</v>
      </c>
      <c r="D406" s="436">
        <f>VLOOKUP(C406,'LICH THI'!C:AA,12,0)</f>
        <v>11</v>
      </c>
      <c r="E406" s="436">
        <f>VLOOKUP(C406,'LICH THI'!C:AA,13,0)</f>
        <v>11</v>
      </c>
      <c r="F406" s="436">
        <f t="shared" si="90"/>
        <v>11</v>
      </c>
      <c r="G406" s="436">
        <f>VLOOKUP(C406,'LICH THI'!C:AA,14,0)</f>
        <v>1</v>
      </c>
      <c r="H406" s="436">
        <f t="shared" si="81"/>
        <v>1</v>
      </c>
      <c r="I406" s="436" t="str">
        <f t="shared" si="82"/>
        <v>Nguyễn Hữu Văn</v>
      </c>
      <c r="J406" s="436"/>
      <c r="K406" s="436">
        <f t="shared" si="83"/>
        <v>1</v>
      </c>
      <c r="L406" s="436" t="str">
        <f t="shared" si="84"/>
        <v>CC2GT61-CC-1</v>
      </c>
      <c r="M406" s="436">
        <f t="shared" si="85"/>
        <v>6</v>
      </c>
      <c r="N406" s="437">
        <f t="shared" si="91"/>
        <v>6</v>
      </c>
      <c r="O406" s="437"/>
      <c r="P406" s="430" t="str">
        <f t="shared" si="86"/>
        <v/>
      </c>
      <c r="U406" s="177">
        <v>8</v>
      </c>
      <c r="V406" s="177" t="s">
        <v>4587</v>
      </c>
      <c r="W406" s="177" t="s">
        <v>3326</v>
      </c>
      <c r="X406" s="177" t="s">
        <v>3675</v>
      </c>
      <c r="Y406" s="177" t="s">
        <v>4603</v>
      </c>
      <c r="Z406" s="177" t="s">
        <v>7519</v>
      </c>
      <c r="AA406" s="525" t="s">
        <v>4520</v>
      </c>
      <c r="AB406" s="399" t="str">
        <f t="shared" si="87"/>
        <v>CC2GT61</v>
      </c>
      <c r="AC406" s="399" t="str">
        <f t="shared" si="88"/>
        <v>CC2GT61-CC</v>
      </c>
      <c r="AD406" t="str">
        <f>Y406&amp;"-"&amp;VLOOKUP(AC406,'LICH THI'!C:AA,9,0)</f>
        <v>64CCCD3097-42483</v>
      </c>
      <c r="AE406">
        <f t="shared" si="89"/>
        <v>1</v>
      </c>
    </row>
    <row r="407" spans="1:31" x14ac:dyDescent="0.25">
      <c r="A407" s="436" t="str">
        <f t="shared" si="79"/>
        <v>CC2KV81-CC-1</v>
      </c>
      <c r="B407" s="436">
        <f>COUNTIF(AC$4:AC407,AC407)</f>
        <v>1</v>
      </c>
      <c r="C407" s="436" t="str">
        <f t="shared" si="80"/>
        <v>CC2KV81-CC</v>
      </c>
      <c r="D407" s="436">
        <f>VLOOKUP(C407,'LICH THI'!C:AA,12,0)</f>
        <v>15</v>
      </c>
      <c r="E407" s="436">
        <f>VLOOKUP(C407,'LICH THI'!C:AA,13,0)</f>
        <v>15</v>
      </c>
      <c r="F407" s="436">
        <f t="shared" si="90"/>
        <v>15</v>
      </c>
      <c r="G407" s="436">
        <f>VLOOKUP(C407,'LICH THI'!C:AA,14,0)</f>
        <v>1</v>
      </c>
      <c r="H407" s="436">
        <f t="shared" si="81"/>
        <v>1</v>
      </c>
      <c r="I407" s="436" t="str">
        <f t="shared" si="82"/>
        <v>Nguyễn Thị Thu Hằng</v>
      </c>
      <c r="J407" s="436"/>
      <c r="K407" s="436">
        <f t="shared" si="83"/>
        <v>1</v>
      </c>
      <c r="L407" s="436" t="str">
        <f t="shared" si="84"/>
        <v>CC2KV81-CC-1</v>
      </c>
      <c r="M407" s="436">
        <f t="shared" si="85"/>
        <v>6</v>
      </c>
      <c r="N407" s="437">
        <f t="shared" si="91"/>
        <v>11</v>
      </c>
      <c r="O407" s="437"/>
      <c r="P407" s="430" t="str">
        <f t="shared" si="86"/>
        <v/>
      </c>
      <c r="U407" s="177">
        <v>1</v>
      </c>
      <c r="V407" s="177" t="s">
        <v>5028</v>
      </c>
      <c r="W407" s="177" t="s">
        <v>3056</v>
      </c>
      <c r="X407" s="177" t="s">
        <v>3383</v>
      </c>
      <c r="Y407" s="177" t="s">
        <v>6468</v>
      </c>
      <c r="Z407" s="177" t="s">
        <v>7070</v>
      </c>
      <c r="AA407" s="525" t="s">
        <v>6469</v>
      </c>
      <c r="AB407" s="399" t="str">
        <f t="shared" si="87"/>
        <v>CC2KV81</v>
      </c>
      <c r="AC407" s="399" t="str">
        <f t="shared" si="88"/>
        <v>CC2KV81-CC</v>
      </c>
      <c r="AD407" t="str">
        <f>Y407&amp;"-"&amp;VLOOKUP(AC407,'LICH THI'!C:AA,9,0)</f>
        <v>64CCKT3026-42474</v>
      </c>
      <c r="AE407">
        <f t="shared" si="89"/>
        <v>1</v>
      </c>
    </row>
    <row r="408" spans="1:31" x14ac:dyDescent="0.25">
      <c r="A408" s="436" t="str">
        <f t="shared" si="79"/>
        <v>CC2KV81-CC-2</v>
      </c>
      <c r="B408" s="436">
        <f>COUNTIF(AC$4:AC408,AC408)</f>
        <v>2</v>
      </c>
      <c r="C408" s="436" t="str">
        <f t="shared" si="80"/>
        <v>CC2KV81-CC</v>
      </c>
      <c r="D408" s="436">
        <f>VLOOKUP(C408,'LICH THI'!C:AA,12,0)</f>
        <v>15</v>
      </c>
      <c r="E408" s="436">
        <f>VLOOKUP(C408,'LICH THI'!C:AA,13,0)</f>
        <v>15</v>
      </c>
      <c r="F408" s="436">
        <f t="shared" si="90"/>
        <v>15</v>
      </c>
      <c r="G408" s="436">
        <f>VLOOKUP(C408,'LICH THI'!C:AA,14,0)</f>
        <v>1</v>
      </c>
      <c r="H408" s="436">
        <f t="shared" si="81"/>
        <v>1</v>
      </c>
      <c r="I408" s="436" t="str">
        <f t="shared" si="82"/>
        <v>Nguyễn Thị Huê</v>
      </c>
      <c r="J408" s="436"/>
      <c r="K408" s="436">
        <f t="shared" si="83"/>
        <v>1</v>
      </c>
      <c r="L408" s="436" t="str">
        <f t="shared" si="84"/>
        <v>CC2KV81-CC-1</v>
      </c>
      <c r="M408" s="436">
        <f t="shared" si="85"/>
        <v>6</v>
      </c>
      <c r="N408" s="437">
        <f t="shared" si="91"/>
        <v>12</v>
      </c>
      <c r="O408" s="437"/>
      <c r="P408" s="430" t="str">
        <f t="shared" si="86"/>
        <v/>
      </c>
      <c r="U408" s="177">
        <v>2</v>
      </c>
      <c r="V408" s="177" t="s">
        <v>5028</v>
      </c>
      <c r="W408" s="177" t="s">
        <v>2619</v>
      </c>
      <c r="X408" s="177" t="s">
        <v>6946</v>
      </c>
      <c r="Y408" s="177" t="s">
        <v>6947</v>
      </c>
      <c r="Z408" s="177" t="s">
        <v>7070</v>
      </c>
      <c r="AA408" s="525" t="s">
        <v>4825</v>
      </c>
      <c r="AB408" s="399" t="str">
        <f t="shared" si="87"/>
        <v>CC2KV81</v>
      </c>
      <c r="AC408" s="399" t="str">
        <f t="shared" si="88"/>
        <v>CC2KV81-CC</v>
      </c>
      <c r="AD408" t="str">
        <f>Y408&amp;"-"&amp;VLOOKUP(AC408,'LICH THI'!C:AA,9,0)</f>
        <v>64CCKK3007-42474</v>
      </c>
      <c r="AE408">
        <f t="shared" si="89"/>
        <v>1</v>
      </c>
    </row>
    <row r="409" spans="1:31" x14ac:dyDescent="0.25">
      <c r="A409" s="436" t="str">
        <f t="shared" si="79"/>
        <v>CC2KV81-CC-3</v>
      </c>
      <c r="B409" s="436">
        <f>COUNTIF(AC$4:AC409,AC409)</f>
        <v>3</v>
      </c>
      <c r="C409" s="436" t="str">
        <f t="shared" si="80"/>
        <v>CC2KV81-CC</v>
      </c>
      <c r="D409" s="436">
        <f>VLOOKUP(C409,'LICH THI'!C:AA,12,0)</f>
        <v>15</v>
      </c>
      <c r="E409" s="436">
        <f>VLOOKUP(C409,'LICH THI'!C:AA,13,0)</f>
        <v>15</v>
      </c>
      <c r="F409" s="436">
        <f t="shared" si="90"/>
        <v>15</v>
      </c>
      <c r="G409" s="436">
        <f>VLOOKUP(C409,'LICH THI'!C:AA,14,0)</f>
        <v>1</v>
      </c>
      <c r="H409" s="436">
        <f t="shared" si="81"/>
        <v>1</v>
      </c>
      <c r="I409" s="436" t="str">
        <f t="shared" si="82"/>
        <v>Phạm Thị Huệ</v>
      </c>
      <c r="J409" s="436"/>
      <c r="K409" s="436">
        <f t="shared" si="83"/>
        <v>1</v>
      </c>
      <c r="L409" s="436" t="str">
        <f t="shared" si="84"/>
        <v>CC2KV81-CC-1</v>
      </c>
      <c r="M409" s="436">
        <f t="shared" si="85"/>
        <v>6</v>
      </c>
      <c r="N409" s="437">
        <f t="shared" si="91"/>
        <v>13</v>
      </c>
      <c r="O409" s="437"/>
      <c r="P409" s="430" t="str">
        <f t="shared" si="86"/>
        <v/>
      </c>
      <c r="U409" s="177">
        <v>3</v>
      </c>
      <c r="V409" s="177" t="s">
        <v>5028</v>
      </c>
      <c r="W409" s="177" t="s">
        <v>3557</v>
      </c>
      <c r="X409" s="177" t="s">
        <v>3542</v>
      </c>
      <c r="Y409" s="177" t="s">
        <v>6470</v>
      </c>
      <c r="Z409" s="177" t="s">
        <v>7070</v>
      </c>
      <c r="AA409" s="525" t="s">
        <v>3878</v>
      </c>
      <c r="AB409" s="399" t="str">
        <f t="shared" si="87"/>
        <v>CC2KV81</v>
      </c>
      <c r="AC409" s="399" t="str">
        <f t="shared" si="88"/>
        <v>CC2KV81-CC</v>
      </c>
      <c r="AD409" t="str">
        <f>Y409&amp;"-"&amp;VLOOKUP(AC409,'LICH THI'!C:AA,9,0)</f>
        <v>64CCKT3027-42474</v>
      </c>
      <c r="AE409">
        <f t="shared" si="89"/>
        <v>1</v>
      </c>
    </row>
    <row r="410" spans="1:31" x14ac:dyDescent="0.25">
      <c r="A410" s="436" t="str">
        <f t="shared" si="79"/>
        <v>CC2KV81-CC-4</v>
      </c>
      <c r="B410" s="436">
        <f>COUNTIF(AC$4:AC410,AC410)</f>
        <v>4</v>
      </c>
      <c r="C410" s="436" t="str">
        <f t="shared" si="80"/>
        <v>CC2KV81-CC</v>
      </c>
      <c r="D410" s="436">
        <f>VLOOKUP(C410,'LICH THI'!C:AA,12,0)</f>
        <v>15</v>
      </c>
      <c r="E410" s="436">
        <f>VLOOKUP(C410,'LICH THI'!C:AA,13,0)</f>
        <v>15</v>
      </c>
      <c r="F410" s="436">
        <f t="shared" si="90"/>
        <v>15</v>
      </c>
      <c r="G410" s="436">
        <f>VLOOKUP(C410,'LICH THI'!C:AA,14,0)</f>
        <v>1</v>
      </c>
      <c r="H410" s="436">
        <f t="shared" si="81"/>
        <v>1</v>
      </c>
      <c r="I410" s="436" t="str">
        <f t="shared" si="82"/>
        <v>Trần Đức Huỳnh</v>
      </c>
      <c r="J410" s="436"/>
      <c r="K410" s="436">
        <f t="shared" si="83"/>
        <v>1</v>
      </c>
      <c r="L410" s="436" t="str">
        <f t="shared" si="84"/>
        <v>CC2KV81-CC-1</v>
      </c>
      <c r="M410" s="436">
        <f t="shared" si="85"/>
        <v>6</v>
      </c>
      <c r="N410" s="437">
        <f t="shared" si="91"/>
        <v>14</v>
      </c>
      <c r="O410" s="437"/>
      <c r="P410" s="430" t="str">
        <f t="shared" si="86"/>
        <v/>
      </c>
      <c r="U410" s="177">
        <v>4</v>
      </c>
      <c r="V410" s="177" t="s">
        <v>5028</v>
      </c>
      <c r="W410" s="177" t="s">
        <v>3184</v>
      </c>
      <c r="X410" s="177" t="s">
        <v>2838</v>
      </c>
      <c r="Y410" s="177" t="s">
        <v>7071</v>
      </c>
      <c r="Z410" s="177" t="s">
        <v>7070</v>
      </c>
      <c r="AA410" s="525" t="s">
        <v>7072</v>
      </c>
      <c r="AB410" s="399" t="str">
        <f t="shared" si="87"/>
        <v>CC2KV81</v>
      </c>
      <c r="AC410" s="399" t="str">
        <f t="shared" si="88"/>
        <v>CC2KV81-CC</v>
      </c>
      <c r="AD410" t="str">
        <f>Y410&amp;"-"&amp;VLOOKUP(AC410,'LICH THI'!C:AA,9,0)</f>
        <v>63CCKT3112-42474</v>
      </c>
      <c r="AE410">
        <f t="shared" si="89"/>
        <v>1</v>
      </c>
    </row>
    <row r="411" spans="1:31" x14ac:dyDescent="0.25">
      <c r="A411" s="436" t="str">
        <f t="shared" si="79"/>
        <v>CC2KV81-CC-5</v>
      </c>
      <c r="B411" s="436">
        <f>COUNTIF(AC$4:AC411,AC411)</f>
        <v>5</v>
      </c>
      <c r="C411" s="436" t="str">
        <f t="shared" si="80"/>
        <v>CC2KV81-CC</v>
      </c>
      <c r="D411" s="436">
        <f>VLOOKUP(C411,'LICH THI'!C:AA,12,0)</f>
        <v>15</v>
      </c>
      <c r="E411" s="436">
        <f>VLOOKUP(C411,'LICH THI'!C:AA,13,0)</f>
        <v>15</v>
      </c>
      <c r="F411" s="436">
        <f t="shared" si="90"/>
        <v>15</v>
      </c>
      <c r="G411" s="436">
        <f>VLOOKUP(C411,'LICH THI'!C:AA,14,0)</f>
        <v>1</v>
      </c>
      <c r="H411" s="436">
        <f t="shared" si="81"/>
        <v>1</v>
      </c>
      <c r="I411" s="436" t="str">
        <f t="shared" si="82"/>
        <v>Hoàng Thị Lan</v>
      </c>
      <c r="J411" s="436"/>
      <c r="K411" s="436">
        <f t="shared" si="83"/>
        <v>1</v>
      </c>
      <c r="L411" s="436" t="str">
        <f t="shared" si="84"/>
        <v>CC2KV81-CC-1</v>
      </c>
      <c r="M411" s="436">
        <f t="shared" si="85"/>
        <v>6</v>
      </c>
      <c r="N411" s="437">
        <f t="shared" si="91"/>
        <v>15</v>
      </c>
      <c r="O411" s="437"/>
      <c r="P411" s="430" t="str">
        <f t="shared" si="86"/>
        <v/>
      </c>
      <c r="U411" s="177">
        <v>5</v>
      </c>
      <c r="V411" s="177" t="s">
        <v>5028</v>
      </c>
      <c r="W411" s="177" t="s">
        <v>6082</v>
      </c>
      <c r="X411" s="177" t="s">
        <v>2960</v>
      </c>
      <c r="Y411" s="177" t="s">
        <v>6949</v>
      </c>
      <c r="Z411" s="177" t="s">
        <v>7070</v>
      </c>
      <c r="AA411" s="525" t="s">
        <v>3741</v>
      </c>
      <c r="AB411" s="399" t="str">
        <f t="shared" si="87"/>
        <v>CC2KV81</v>
      </c>
      <c r="AC411" s="399" t="str">
        <f t="shared" si="88"/>
        <v>CC2KV81-CC</v>
      </c>
      <c r="AD411" t="str">
        <f>Y411&amp;"-"&amp;VLOOKUP(AC411,'LICH THI'!C:AA,9,0)</f>
        <v>64CCKT3021-42474</v>
      </c>
      <c r="AE411">
        <f t="shared" si="89"/>
        <v>1</v>
      </c>
    </row>
    <row r="412" spans="1:31" x14ac:dyDescent="0.25">
      <c r="A412" s="436" t="str">
        <f t="shared" si="79"/>
        <v>CC2KV81-CC-6</v>
      </c>
      <c r="B412" s="436">
        <f>COUNTIF(AC$4:AC412,AC412)</f>
        <v>6</v>
      </c>
      <c r="C412" s="436" t="str">
        <f t="shared" si="80"/>
        <v>CC2KV81-CC</v>
      </c>
      <c r="D412" s="436">
        <f>VLOOKUP(C412,'LICH THI'!C:AA,12,0)</f>
        <v>15</v>
      </c>
      <c r="E412" s="436">
        <f>VLOOKUP(C412,'LICH THI'!C:AA,13,0)</f>
        <v>15</v>
      </c>
      <c r="F412" s="436">
        <f t="shared" si="90"/>
        <v>15</v>
      </c>
      <c r="G412" s="436">
        <f>VLOOKUP(C412,'LICH THI'!C:AA,14,0)</f>
        <v>1</v>
      </c>
      <c r="H412" s="436">
        <f t="shared" si="81"/>
        <v>1</v>
      </c>
      <c r="I412" s="436" t="str">
        <f t="shared" si="82"/>
        <v>Bùi Giang Nam</v>
      </c>
      <c r="J412" s="436"/>
      <c r="K412" s="436">
        <f t="shared" si="83"/>
        <v>1</v>
      </c>
      <c r="L412" s="436" t="str">
        <f t="shared" si="84"/>
        <v>CC2KV81-CC-1</v>
      </c>
      <c r="M412" s="436">
        <f t="shared" si="85"/>
        <v>6</v>
      </c>
      <c r="N412" s="437">
        <f t="shared" si="91"/>
        <v>1</v>
      </c>
      <c r="O412" s="437"/>
      <c r="P412" s="430" t="str">
        <f t="shared" si="86"/>
        <v/>
      </c>
      <c r="U412" s="177">
        <v>6</v>
      </c>
      <c r="V412" s="177" t="s">
        <v>5028</v>
      </c>
      <c r="W412" s="177" t="s">
        <v>7073</v>
      </c>
      <c r="X412" s="177" t="s">
        <v>2773</v>
      </c>
      <c r="Y412" s="177" t="s">
        <v>7074</v>
      </c>
      <c r="Z412" s="177" t="s">
        <v>7070</v>
      </c>
      <c r="AA412" s="525" t="s">
        <v>3730</v>
      </c>
      <c r="AB412" s="399" t="str">
        <f t="shared" si="87"/>
        <v>CC2KV81</v>
      </c>
      <c r="AC412" s="399" t="str">
        <f t="shared" si="88"/>
        <v>CC2KV81-CC</v>
      </c>
      <c r="AD412" t="str">
        <f>Y412&amp;"-"&amp;VLOOKUP(AC412,'LICH THI'!C:AA,9,0)</f>
        <v>63CCKT4000-42474</v>
      </c>
      <c r="AE412">
        <f t="shared" si="89"/>
        <v>1</v>
      </c>
    </row>
    <row r="413" spans="1:31" x14ac:dyDescent="0.25">
      <c r="A413" s="436" t="str">
        <f t="shared" si="79"/>
        <v>CC2KV81-CC-7</v>
      </c>
      <c r="B413" s="436">
        <f>COUNTIF(AC$4:AC413,AC413)</f>
        <v>7</v>
      </c>
      <c r="C413" s="436" t="str">
        <f t="shared" si="80"/>
        <v>CC2KV81-CC</v>
      </c>
      <c r="D413" s="436">
        <f>VLOOKUP(C413,'LICH THI'!C:AA,12,0)</f>
        <v>15</v>
      </c>
      <c r="E413" s="436">
        <f>VLOOKUP(C413,'LICH THI'!C:AA,13,0)</f>
        <v>15</v>
      </c>
      <c r="F413" s="436">
        <f t="shared" si="90"/>
        <v>15</v>
      </c>
      <c r="G413" s="436">
        <f>VLOOKUP(C413,'LICH THI'!C:AA,14,0)</f>
        <v>1</v>
      </c>
      <c r="H413" s="436">
        <f t="shared" si="81"/>
        <v>1</v>
      </c>
      <c r="I413" s="436" t="str">
        <f t="shared" si="82"/>
        <v>Nguyễn Thị Nhàn</v>
      </c>
      <c r="J413" s="436"/>
      <c r="K413" s="436">
        <f t="shared" si="83"/>
        <v>1</v>
      </c>
      <c r="L413" s="436" t="str">
        <f t="shared" si="84"/>
        <v>CC2KV81-CC-1</v>
      </c>
      <c r="M413" s="436">
        <f t="shared" si="85"/>
        <v>6</v>
      </c>
      <c r="N413" s="437">
        <f t="shared" si="91"/>
        <v>2</v>
      </c>
      <c r="O413" s="437"/>
      <c r="P413" s="430" t="str">
        <f t="shared" si="86"/>
        <v/>
      </c>
      <c r="U413" s="177">
        <v>7</v>
      </c>
      <c r="V413" s="177" t="s">
        <v>5028</v>
      </c>
      <c r="W413" s="177" t="s">
        <v>2619</v>
      </c>
      <c r="X413" s="177" t="s">
        <v>4537</v>
      </c>
      <c r="Y413" s="177" t="s">
        <v>6475</v>
      </c>
      <c r="Z413" s="177" t="s">
        <v>7070</v>
      </c>
      <c r="AA413" s="525" t="s">
        <v>3802</v>
      </c>
      <c r="AB413" s="399" t="str">
        <f t="shared" si="87"/>
        <v>CC2KV81</v>
      </c>
      <c r="AC413" s="399" t="str">
        <f t="shared" si="88"/>
        <v>CC2KV81-CC</v>
      </c>
      <c r="AD413" t="str">
        <f>Y413&amp;"-"&amp;VLOOKUP(AC413,'LICH THI'!C:AA,9,0)</f>
        <v>64CCKT3014-42474</v>
      </c>
      <c r="AE413">
        <f t="shared" si="89"/>
        <v>1</v>
      </c>
    </row>
    <row r="414" spans="1:31" x14ac:dyDescent="0.25">
      <c r="A414" s="436" t="str">
        <f t="shared" si="79"/>
        <v>CC2KV81-CC-8</v>
      </c>
      <c r="B414" s="436">
        <f>COUNTIF(AC$4:AC414,AC414)</f>
        <v>8</v>
      </c>
      <c r="C414" s="436" t="str">
        <f t="shared" si="80"/>
        <v>CC2KV81-CC</v>
      </c>
      <c r="D414" s="436">
        <f>VLOOKUP(C414,'LICH THI'!C:AA,12,0)</f>
        <v>15</v>
      </c>
      <c r="E414" s="436">
        <f>VLOOKUP(C414,'LICH THI'!C:AA,13,0)</f>
        <v>15</v>
      </c>
      <c r="F414" s="436">
        <f t="shared" si="90"/>
        <v>15</v>
      </c>
      <c r="G414" s="436">
        <f>VLOOKUP(C414,'LICH THI'!C:AA,14,0)</f>
        <v>1</v>
      </c>
      <c r="H414" s="436">
        <f t="shared" si="81"/>
        <v>1</v>
      </c>
      <c r="I414" s="436" t="str">
        <f t="shared" si="82"/>
        <v>Ngô Thị Hồng Nhung</v>
      </c>
      <c r="J414" s="436"/>
      <c r="K414" s="436">
        <f t="shared" si="83"/>
        <v>1</v>
      </c>
      <c r="L414" s="436" t="str">
        <f t="shared" si="84"/>
        <v>CC2KV81-CC-1</v>
      </c>
      <c r="M414" s="436">
        <f t="shared" si="85"/>
        <v>6</v>
      </c>
      <c r="N414" s="437">
        <f t="shared" si="91"/>
        <v>3</v>
      </c>
      <c r="O414" s="437"/>
      <c r="P414" s="430" t="str">
        <f t="shared" si="86"/>
        <v/>
      </c>
      <c r="U414" s="177">
        <v>8</v>
      </c>
      <c r="V414" s="177" t="s">
        <v>5028</v>
      </c>
      <c r="W414" s="177" t="s">
        <v>6476</v>
      </c>
      <c r="X414" s="177" t="s">
        <v>2680</v>
      </c>
      <c r="Y414" s="177" t="s">
        <v>6477</v>
      </c>
      <c r="Z414" s="177" t="s">
        <v>7070</v>
      </c>
      <c r="AA414" s="525" t="s">
        <v>5693</v>
      </c>
      <c r="AB414" s="399" t="str">
        <f t="shared" si="87"/>
        <v>CC2KV81</v>
      </c>
      <c r="AC414" s="399" t="str">
        <f t="shared" si="88"/>
        <v>CC2KV81-CC</v>
      </c>
      <c r="AD414" t="str">
        <f>Y414&amp;"-"&amp;VLOOKUP(AC414,'LICH THI'!C:AA,9,0)</f>
        <v>64CCKT3006-42474</v>
      </c>
      <c r="AE414">
        <f t="shared" si="89"/>
        <v>1</v>
      </c>
    </row>
    <row r="415" spans="1:31" x14ac:dyDescent="0.25">
      <c r="A415" s="436" t="str">
        <f t="shared" si="79"/>
        <v>CC2KV81-CC-9</v>
      </c>
      <c r="B415" s="436">
        <f>COUNTIF(AC$4:AC415,AC415)</f>
        <v>9</v>
      </c>
      <c r="C415" s="436" t="str">
        <f t="shared" si="80"/>
        <v>CC2KV81-CC</v>
      </c>
      <c r="D415" s="436">
        <f>VLOOKUP(C415,'LICH THI'!C:AA,12,0)</f>
        <v>15</v>
      </c>
      <c r="E415" s="436">
        <f>VLOOKUP(C415,'LICH THI'!C:AA,13,0)</f>
        <v>15</v>
      </c>
      <c r="F415" s="436">
        <f t="shared" si="90"/>
        <v>15</v>
      </c>
      <c r="G415" s="436">
        <f>VLOOKUP(C415,'LICH THI'!C:AA,14,0)</f>
        <v>1</v>
      </c>
      <c r="H415" s="436">
        <f t="shared" si="81"/>
        <v>1</v>
      </c>
      <c r="I415" s="436" t="str">
        <f t="shared" si="82"/>
        <v>Nguyễn Phương Tình</v>
      </c>
      <c r="J415" s="436"/>
      <c r="K415" s="436">
        <f t="shared" si="83"/>
        <v>1</v>
      </c>
      <c r="L415" s="436" t="str">
        <f t="shared" si="84"/>
        <v>CC2KV81-CC-1</v>
      </c>
      <c r="M415" s="436">
        <f t="shared" si="85"/>
        <v>6</v>
      </c>
      <c r="N415" s="437">
        <f t="shared" si="91"/>
        <v>4</v>
      </c>
      <c r="O415" s="437"/>
      <c r="P415" s="430" t="str">
        <f t="shared" si="86"/>
        <v/>
      </c>
      <c r="U415" s="177">
        <v>14</v>
      </c>
      <c r="V415" s="177" t="s">
        <v>5028</v>
      </c>
      <c r="W415" s="177" t="s">
        <v>4086</v>
      </c>
      <c r="X415" s="177" t="s">
        <v>4777</v>
      </c>
      <c r="Y415" s="177" t="s">
        <v>5042</v>
      </c>
      <c r="Z415" s="177" t="s">
        <v>7070</v>
      </c>
      <c r="AA415" s="525" t="s">
        <v>4513</v>
      </c>
      <c r="AB415" s="399" t="str">
        <f t="shared" si="87"/>
        <v>CC2KV81</v>
      </c>
      <c r="AC415" s="399" t="str">
        <f t="shared" si="88"/>
        <v>CC2KV81-CC</v>
      </c>
      <c r="AD415" t="str">
        <f>Y415&amp;"-"&amp;VLOOKUP(AC415,'LICH THI'!C:AA,9,0)</f>
        <v>64CCKK3004-42474</v>
      </c>
      <c r="AE415">
        <f t="shared" si="89"/>
        <v>1</v>
      </c>
    </row>
    <row r="416" spans="1:31" x14ac:dyDescent="0.25">
      <c r="A416" s="436" t="str">
        <f t="shared" si="79"/>
        <v>CC2KV81-CC-10</v>
      </c>
      <c r="B416" s="436">
        <f>COUNTIF(AC$4:AC416,AC416)</f>
        <v>10</v>
      </c>
      <c r="C416" s="436" t="str">
        <f t="shared" si="80"/>
        <v>CC2KV81-CC</v>
      </c>
      <c r="D416" s="436">
        <f>VLOOKUP(C416,'LICH THI'!C:AA,12,0)</f>
        <v>15</v>
      </c>
      <c r="E416" s="436">
        <f>VLOOKUP(C416,'LICH THI'!C:AA,13,0)</f>
        <v>15</v>
      </c>
      <c r="F416" s="436">
        <f t="shared" si="90"/>
        <v>15</v>
      </c>
      <c r="G416" s="436">
        <f>VLOOKUP(C416,'LICH THI'!C:AA,14,0)</f>
        <v>1</v>
      </c>
      <c r="H416" s="436">
        <f t="shared" si="81"/>
        <v>1</v>
      </c>
      <c r="I416" s="436" t="str">
        <f t="shared" si="82"/>
        <v>Nguyễn Tiến Thành</v>
      </c>
      <c r="J416" s="436"/>
      <c r="K416" s="436">
        <f t="shared" si="83"/>
        <v>1</v>
      </c>
      <c r="L416" s="436" t="str">
        <f t="shared" si="84"/>
        <v>CC2KV81-CC-1</v>
      </c>
      <c r="M416" s="436">
        <f t="shared" si="85"/>
        <v>6</v>
      </c>
      <c r="N416" s="437">
        <f t="shared" si="91"/>
        <v>5</v>
      </c>
      <c r="O416" s="437"/>
      <c r="P416" s="430" t="str">
        <f t="shared" si="86"/>
        <v/>
      </c>
      <c r="U416" s="177">
        <v>9</v>
      </c>
      <c r="V416" s="177" t="s">
        <v>5028</v>
      </c>
      <c r="W416" s="177" t="s">
        <v>2880</v>
      </c>
      <c r="X416" s="177" t="s">
        <v>2894</v>
      </c>
      <c r="Y416" s="177" t="s">
        <v>5032</v>
      </c>
      <c r="Z416" s="177" t="s">
        <v>7070</v>
      </c>
      <c r="AA416" s="525" t="s">
        <v>3286</v>
      </c>
      <c r="AB416" s="399" t="str">
        <f t="shared" si="87"/>
        <v>CC2KV81</v>
      </c>
      <c r="AC416" s="399" t="str">
        <f t="shared" si="88"/>
        <v>CC2KV81-CC</v>
      </c>
      <c r="AD416" t="str">
        <f>Y416&amp;"-"&amp;VLOOKUP(AC416,'LICH THI'!C:AA,9,0)</f>
        <v>64CCKT3003-42474</v>
      </c>
      <c r="AE416">
        <f t="shared" si="89"/>
        <v>1</v>
      </c>
    </row>
    <row r="417" spans="1:31" x14ac:dyDescent="0.25">
      <c r="A417" s="436" t="str">
        <f t="shared" si="79"/>
        <v>CC2KV81-CC-11</v>
      </c>
      <c r="B417" s="436">
        <f>COUNTIF(AC$4:AC417,AC417)</f>
        <v>11</v>
      </c>
      <c r="C417" s="436" t="str">
        <f t="shared" si="80"/>
        <v>CC2KV81-CC</v>
      </c>
      <c r="D417" s="436">
        <f>VLOOKUP(C417,'LICH THI'!C:AA,12,0)</f>
        <v>15</v>
      </c>
      <c r="E417" s="436">
        <f>VLOOKUP(C417,'LICH THI'!C:AA,13,0)</f>
        <v>15</v>
      </c>
      <c r="F417" s="436">
        <f t="shared" si="90"/>
        <v>15</v>
      </c>
      <c r="G417" s="436">
        <f>VLOOKUP(C417,'LICH THI'!C:AA,14,0)</f>
        <v>1</v>
      </c>
      <c r="H417" s="436">
        <f t="shared" si="81"/>
        <v>1</v>
      </c>
      <c r="I417" s="436" t="str">
        <f t="shared" si="82"/>
        <v>Lại Thị Thảo</v>
      </c>
      <c r="J417" s="436"/>
      <c r="K417" s="436">
        <f t="shared" si="83"/>
        <v>1</v>
      </c>
      <c r="L417" s="436" t="str">
        <f t="shared" si="84"/>
        <v>CC2KV81-CC-1</v>
      </c>
      <c r="M417" s="436">
        <f t="shared" si="85"/>
        <v>6</v>
      </c>
      <c r="N417" s="437">
        <f t="shared" si="91"/>
        <v>6</v>
      </c>
      <c r="O417" s="437"/>
      <c r="P417" s="430" t="str">
        <f t="shared" si="86"/>
        <v/>
      </c>
      <c r="U417" s="177">
        <v>10</v>
      </c>
      <c r="V417" s="177" t="s">
        <v>5028</v>
      </c>
      <c r="W417" s="177" t="s">
        <v>5033</v>
      </c>
      <c r="X417" s="177" t="s">
        <v>2620</v>
      </c>
      <c r="Y417" s="177" t="s">
        <v>5034</v>
      </c>
      <c r="Z417" s="177" t="s">
        <v>7070</v>
      </c>
      <c r="AA417" s="525" t="s">
        <v>5035</v>
      </c>
      <c r="AB417" s="399" t="str">
        <f t="shared" si="87"/>
        <v>CC2KV81</v>
      </c>
      <c r="AC417" s="399" t="str">
        <f t="shared" si="88"/>
        <v>CC2KV81-CC</v>
      </c>
      <c r="AD417" t="str">
        <f>Y417&amp;"-"&amp;VLOOKUP(AC417,'LICH THI'!C:AA,9,0)</f>
        <v>63CCKT3001-42474</v>
      </c>
      <c r="AE417">
        <f t="shared" si="89"/>
        <v>1</v>
      </c>
    </row>
    <row r="418" spans="1:31" x14ac:dyDescent="0.25">
      <c r="A418" s="436" t="str">
        <f t="shared" si="79"/>
        <v>CC2KV81-CC-12</v>
      </c>
      <c r="B418" s="436">
        <f>COUNTIF(AC$4:AC418,AC418)</f>
        <v>12</v>
      </c>
      <c r="C418" s="436" t="str">
        <f t="shared" si="80"/>
        <v>CC2KV81-CC</v>
      </c>
      <c r="D418" s="436">
        <f>VLOOKUP(C418,'LICH THI'!C:AA,12,0)</f>
        <v>15</v>
      </c>
      <c r="E418" s="436">
        <f>VLOOKUP(C418,'LICH THI'!C:AA,13,0)</f>
        <v>15</v>
      </c>
      <c r="F418" s="436">
        <f t="shared" si="90"/>
        <v>15</v>
      </c>
      <c r="G418" s="436">
        <f>VLOOKUP(C418,'LICH THI'!C:AA,14,0)</f>
        <v>1</v>
      </c>
      <c r="H418" s="436">
        <f t="shared" si="81"/>
        <v>1</v>
      </c>
      <c r="I418" s="436" t="str">
        <f t="shared" si="82"/>
        <v>Lê Thị Thu Thảo</v>
      </c>
      <c r="J418" s="436"/>
      <c r="K418" s="436">
        <f t="shared" si="83"/>
        <v>1</v>
      </c>
      <c r="L418" s="436" t="str">
        <f t="shared" si="84"/>
        <v>CC2KV81-CC-1</v>
      </c>
      <c r="M418" s="436">
        <f t="shared" si="85"/>
        <v>6</v>
      </c>
      <c r="N418" s="437">
        <f t="shared" si="91"/>
        <v>7</v>
      </c>
      <c r="O418" s="437"/>
      <c r="P418" s="430" t="str">
        <f t="shared" si="86"/>
        <v/>
      </c>
      <c r="U418" s="177">
        <v>11</v>
      </c>
      <c r="V418" s="177" t="s">
        <v>5028</v>
      </c>
      <c r="W418" s="177" t="s">
        <v>5036</v>
      </c>
      <c r="X418" s="177" t="s">
        <v>2620</v>
      </c>
      <c r="Y418" s="177" t="s">
        <v>5037</v>
      </c>
      <c r="Z418" s="177" t="s">
        <v>7070</v>
      </c>
      <c r="AA418" s="525" t="s">
        <v>3916</v>
      </c>
      <c r="AB418" s="399" t="str">
        <f t="shared" si="87"/>
        <v>CC2KV81</v>
      </c>
      <c r="AC418" s="399" t="str">
        <f t="shared" si="88"/>
        <v>CC2KV81-CC</v>
      </c>
      <c r="AD418" t="str">
        <f>Y418&amp;"-"&amp;VLOOKUP(AC418,'LICH THI'!C:AA,9,0)</f>
        <v>64CCKT3017-42474</v>
      </c>
      <c r="AE418">
        <f t="shared" si="89"/>
        <v>1</v>
      </c>
    </row>
    <row r="419" spans="1:31" x14ac:dyDescent="0.25">
      <c r="A419" s="436" t="str">
        <f t="shared" si="79"/>
        <v>CC2KV81-CC-13</v>
      </c>
      <c r="B419" s="436">
        <f>COUNTIF(AC$4:AC419,AC419)</f>
        <v>13</v>
      </c>
      <c r="C419" s="436" t="str">
        <f t="shared" si="80"/>
        <v>CC2KV81-CC</v>
      </c>
      <c r="D419" s="436">
        <f>VLOOKUP(C419,'LICH THI'!C:AA,12,0)</f>
        <v>15</v>
      </c>
      <c r="E419" s="436">
        <f>VLOOKUP(C419,'LICH THI'!C:AA,13,0)</f>
        <v>15</v>
      </c>
      <c r="F419" s="436">
        <f t="shared" si="90"/>
        <v>15</v>
      </c>
      <c r="G419" s="436">
        <f>VLOOKUP(C419,'LICH THI'!C:AA,14,0)</f>
        <v>1</v>
      </c>
      <c r="H419" s="436">
        <f t="shared" si="81"/>
        <v>1</v>
      </c>
      <c r="I419" s="436" t="str">
        <f t="shared" si="82"/>
        <v>Nguyễn Phương Thảo</v>
      </c>
      <c r="J419" s="436"/>
      <c r="K419" s="436">
        <f t="shared" si="83"/>
        <v>1</v>
      </c>
      <c r="L419" s="436" t="str">
        <f t="shared" si="84"/>
        <v>CC2KV81-CC-1</v>
      </c>
      <c r="M419" s="436">
        <f t="shared" si="85"/>
        <v>6</v>
      </c>
      <c r="N419" s="437">
        <f t="shared" si="91"/>
        <v>8</v>
      </c>
      <c r="O419" s="437"/>
      <c r="P419" s="430" t="str">
        <f t="shared" si="86"/>
        <v/>
      </c>
      <c r="U419" s="177">
        <v>12</v>
      </c>
      <c r="V419" s="177" t="s">
        <v>5028</v>
      </c>
      <c r="W419" s="177" t="s">
        <v>4086</v>
      </c>
      <c r="X419" s="177" t="s">
        <v>2620</v>
      </c>
      <c r="Y419" s="177" t="s">
        <v>5038</v>
      </c>
      <c r="Z419" s="177" t="s">
        <v>7070</v>
      </c>
      <c r="AA419" s="525" t="s">
        <v>5039</v>
      </c>
      <c r="AB419" s="399" t="str">
        <f t="shared" si="87"/>
        <v>CC2KV81</v>
      </c>
      <c r="AC419" s="399" t="str">
        <f t="shared" si="88"/>
        <v>CC2KV81-CC</v>
      </c>
      <c r="AD419" t="str">
        <f>Y419&amp;"-"&amp;VLOOKUP(AC419,'LICH THI'!C:AA,9,0)</f>
        <v>64CCKT3019-42474</v>
      </c>
      <c r="AE419">
        <f t="shared" si="89"/>
        <v>1</v>
      </c>
    </row>
    <row r="420" spans="1:31" x14ac:dyDescent="0.25">
      <c r="A420" s="436" t="str">
        <f t="shared" si="79"/>
        <v>CC2KV81-CC-14</v>
      </c>
      <c r="B420" s="436">
        <f>COUNTIF(AC$4:AC420,AC420)</f>
        <v>14</v>
      </c>
      <c r="C420" s="436" t="str">
        <f t="shared" si="80"/>
        <v>CC2KV81-CC</v>
      </c>
      <c r="D420" s="436">
        <f>VLOOKUP(C420,'LICH THI'!C:AA,12,0)</f>
        <v>15</v>
      </c>
      <c r="E420" s="436">
        <f>VLOOKUP(C420,'LICH THI'!C:AA,13,0)</f>
        <v>15</v>
      </c>
      <c r="F420" s="436">
        <f t="shared" si="90"/>
        <v>15</v>
      </c>
      <c r="G420" s="436">
        <f>VLOOKUP(C420,'LICH THI'!C:AA,14,0)</f>
        <v>1</v>
      </c>
      <c r="H420" s="436">
        <f t="shared" si="81"/>
        <v>1</v>
      </c>
      <c r="I420" s="436" t="str">
        <f t="shared" si="82"/>
        <v>Nguyễn Thị Thảo</v>
      </c>
      <c r="J420" s="436"/>
      <c r="K420" s="436">
        <f t="shared" si="83"/>
        <v>1</v>
      </c>
      <c r="L420" s="436" t="str">
        <f t="shared" si="84"/>
        <v>CC2KV81-CC-1</v>
      </c>
      <c r="M420" s="436">
        <f t="shared" si="85"/>
        <v>6</v>
      </c>
      <c r="N420" s="437">
        <f t="shared" si="91"/>
        <v>9</v>
      </c>
      <c r="O420" s="437"/>
      <c r="P420" s="430" t="str">
        <f t="shared" si="86"/>
        <v/>
      </c>
      <c r="U420" s="177">
        <v>13</v>
      </c>
      <c r="V420" s="177" t="s">
        <v>5028</v>
      </c>
      <c r="W420" s="177" t="s">
        <v>2619</v>
      </c>
      <c r="X420" s="177" t="s">
        <v>2620</v>
      </c>
      <c r="Y420" s="177" t="s">
        <v>5040</v>
      </c>
      <c r="Z420" s="177" t="s">
        <v>7070</v>
      </c>
      <c r="AA420" s="525" t="s">
        <v>3967</v>
      </c>
      <c r="AB420" s="399" t="str">
        <f t="shared" si="87"/>
        <v>CC2KV81</v>
      </c>
      <c r="AC420" s="399" t="str">
        <f t="shared" si="88"/>
        <v>CC2KV81-CC</v>
      </c>
      <c r="AD420" t="str">
        <f>Y420&amp;"-"&amp;VLOOKUP(AC420,'LICH THI'!C:AA,9,0)</f>
        <v>64CCKT3030-42474</v>
      </c>
      <c r="AE420">
        <f t="shared" si="89"/>
        <v>1</v>
      </c>
    </row>
    <row r="421" spans="1:31" x14ac:dyDescent="0.25">
      <c r="A421" s="436" t="str">
        <f t="shared" si="79"/>
        <v>CC2KV81-CC-15</v>
      </c>
      <c r="B421" s="436">
        <f>COUNTIF(AC$4:AC421,AC421)</f>
        <v>15</v>
      </c>
      <c r="C421" s="436" t="str">
        <f t="shared" si="80"/>
        <v>CC2KV81-CC</v>
      </c>
      <c r="D421" s="436">
        <f>VLOOKUP(C421,'LICH THI'!C:AA,12,0)</f>
        <v>15</v>
      </c>
      <c r="E421" s="436">
        <f>VLOOKUP(C421,'LICH THI'!C:AA,13,0)</f>
        <v>15</v>
      </c>
      <c r="F421" s="436">
        <f t="shared" si="90"/>
        <v>15</v>
      </c>
      <c r="G421" s="436">
        <f>VLOOKUP(C421,'LICH THI'!C:AA,14,0)</f>
        <v>1</v>
      </c>
      <c r="H421" s="436">
        <f t="shared" si="81"/>
        <v>1</v>
      </c>
      <c r="I421" s="436" t="str">
        <f t="shared" si="82"/>
        <v>Bùi Huyền Trang</v>
      </c>
      <c r="J421" s="436"/>
      <c r="K421" s="436">
        <f t="shared" si="83"/>
        <v>1</v>
      </c>
      <c r="L421" s="436" t="str">
        <f t="shared" si="84"/>
        <v>CC2KV81-CC-1</v>
      </c>
      <c r="M421" s="436">
        <f t="shared" si="85"/>
        <v>6</v>
      </c>
      <c r="N421" s="437">
        <f t="shared" si="91"/>
        <v>10</v>
      </c>
      <c r="O421" s="437"/>
      <c r="P421" s="430" t="str">
        <f t="shared" si="86"/>
        <v/>
      </c>
      <c r="U421" s="177">
        <v>15</v>
      </c>
      <c r="V421" s="177" t="s">
        <v>5028</v>
      </c>
      <c r="W421" s="177" t="s">
        <v>6478</v>
      </c>
      <c r="X421" s="177" t="s">
        <v>2694</v>
      </c>
      <c r="Y421" s="177" t="s">
        <v>6479</v>
      </c>
      <c r="Z421" s="177" t="s">
        <v>7070</v>
      </c>
      <c r="AA421" s="525" t="s">
        <v>6480</v>
      </c>
      <c r="AB421" s="399" t="str">
        <f t="shared" si="87"/>
        <v>CC2KV81</v>
      </c>
      <c r="AC421" s="399" t="str">
        <f t="shared" si="88"/>
        <v>CC2KV81-CC</v>
      </c>
      <c r="AD421" t="str">
        <f>Y421&amp;"-"&amp;VLOOKUP(AC421,'LICH THI'!C:AA,9,0)</f>
        <v>64CCKT3040-42474</v>
      </c>
      <c r="AE421">
        <f t="shared" si="89"/>
        <v>1</v>
      </c>
    </row>
    <row r="422" spans="1:31" x14ac:dyDescent="0.25">
      <c r="A422" s="436" t="str">
        <f t="shared" si="79"/>
        <v>CC3CA41-CC-1</v>
      </c>
      <c r="B422" s="436">
        <f>COUNTIF(AC$4:AC422,AC422)</f>
        <v>1</v>
      </c>
      <c r="C422" s="436" t="str">
        <f t="shared" si="80"/>
        <v>CC3CA41-CC</v>
      </c>
      <c r="D422" s="436">
        <f>VLOOKUP(C422,'LICH THI'!C:AA,12,0)</f>
        <v>13</v>
      </c>
      <c r="E422" s="436">
        <f>VLOOKUP(C422,'LICH THI'!C:AA,13,0)</f>
        <v>13</v>
      </c>
      <c r="F422" s="436">
        <f t="shared" si="90"/>
        <v>13</v>
      </c>
      <c r="G422" s="436">
        <f>VLOOKUP(C422,'LICH THI'!C:AA,14,0)</f>
        <v>1</v>
      </c>
      <c r="H422" s="436">
        <f t="shared" si="81"/>
        <v>1</v>
      </c>
      <c r="I422" s="436" t="str">
        <f t="shared" si="82"/>
        <v>Nguyễn Minh Chiến</v>
      </c>
      <c r="J422" s="436"/>
      <c r="K422" s="436">
        <f t="shared" si="83"/>
        <v>1</v>
      </c>
      <c r="L422" s="436" t="str">
        <f t="shared" si="84"/>
        <v>CC3CA41-CC-1</v>
      </c>
      <c r="M422" s="436">
        <f t="shared" si="85"/>
        <v>2</v>
      </c>
      <c r="N422" s="437">
        <f t="shared" si="91"/>
        <v>13</v>
      </c>
      <c r="O422" s="437"/>
      <c r="P422" s="430" t="str">
        <f t="shared" si="86"/>
        <v/>
      </c>
      <c r="U422" s="177">
        <v>3</v>
      </c>
      <c r="V422" s="177" t="s">
        <v>4587</v>
      </c>
      <c r="W422" s="177" t="s">
        <v>2708</v>
      </c>
      <c r="X422" s="177" t="s">
        <v>2709</v>
      </c>
      <c r="Y422" s="177" t="s">
        <v>7314</v>
      </c>
      <c r="Z422" s="177" t="s">
        <v>7566</v>
      </c>
      <c r="AA422" s="525" t="s">
        <v>4129</v>
      </c>
      <c r="AB422" s="399" t="str">
        <f t="shared" si="87"/>
        <v>CC3CA41</v>
      </c>
      <c r="AC422" s="399" t="str">
        <f t="shared" si="88"/>
        <v>CC3CA41-CC</v>
      </c>
      <c r="AD422" t="str">
        <f>Y422&amp;"-"&amp;VLOOKUP(AC422,'LICH THI'!C:AA,9,0)</f>
        <v>64CCCD3064-42483</v>
      </c>
      <c r="AE422">
        <f t="shared" si="89"/>
        <v>1</v>
      </c>
    </row>
    <row r="423" spans="1:31" x14ac:dyDescent="0.25">
      <c r="A423" s="436" t="str">
        <f t="shared" si="79"/>
        <v>CC3CA41-CC-2</v>
      </c>
      <c r="B423" s="436">
        <f>COUNTIF(AC$4:AC423,AC423)</f>
        <v>2</v>
      </c>
      <c r="C423" s="436" t="str">
        <f t="shared" si="80"/>
        <v>CC3CA41-CC</v>
      </c>
      <c r="D423" s="436">
        <f>VLOOKUP(C423,'LICH THI'!C:AA,12,0)</f>
        <v>13</v>
      </c>
      <c r="E423" s="436">
        <f>VLOOKUP(C423,'LICH THI'!C:AA,13,0)</f>
        <v>13</v>
      </c>
      <c r="F423" s="436">
        <f t="shared" si="90"/>
        <v>13</v>
      </c>
      <c r="G423" s="436">
        <f>VLOOKUP(C423,'LICH THI'!C:AA,14,0)</f>
        <v>1</v>
      </c>
      <c r="H423" s="436">
        <f t="shared" si="81"/>
        <v>1</v>
      </c>
      <c r="I423" s="436" t="str">
        <f t="shared" si="82"/>
        <v>Nguyễn Đức Chung</v>
      </c>
      <c r="J423" s="436"/>
      <c r="K423" s="436">
        <f t="shared" si="83"/>
        <v>1</v>
      </c>
      <c r="L423" s="436" t="str">
        <f t="shared" si="84"/>
        <v>CC3CA41-CC-1</v>
      </c>
      <c r="M423" s="436">
        <f t="shared" si="85"/>
        <v>2</v>
      </c>
      <c r="N423" s="437">
        <f t="shared" si="91"/>
        <v>1</v>
      </c>
      <c r="O423" s="437"/>
      <c r="P423" s="430" t="str">
        <f t="shared" si="86"/>
        <v/>
      </c>
      <c r="U423" s="177">
        <v>1</v>
      </c>
      <c r="V423" s="177" t="s">
        <v>4574</v>
      </c>
      <c r="W423" s="177" t="s">
        <v>3103</v>
      </c>
      <c r="X423" s="177" t="s">
        <v>2731</v>
      </c>
      <c r="Y423" s="177" t="s">
        <v>6459</v>
      </c>
      <c r="Z423" s="177" t="s">
        <v>7566</v>
      </c>
      <c r="AA423" s="525" t="s">
        <v>4547</v>
      </c>
      <c r="AB423" s="399" t="str">
        <f t="shared" si="87"/>
        <v>CC3CA41</v>
      </c>
      <c r="AC423" s="399" t="str">
        <f t="shared" si="88"/>
        <v>CC3CA41-CC</v>
      </c>
      <c r="AD423" t="str">
        <f>Y423&amp;"-"&amp;VLOOKUP(AC423,'LICH THI'!C:AA,9,0)</f>
        <v>64CCCD4003-42483</v>
      </c>
      <c r="AE423">
        <f t="shared" si="89"/>
        <v>1</v>
      </c>
    </row>
    <row r="424" spans="1:31" x14ac:dyDescent="0.25">
      <c r="A424" s="436" t="str">
        <f t="shared" si="79"/>
        <v>CC3CA41-CC-3</v>
      </c>
      <c r="B424" s="436">
        <f>COUNTIF(AC$4:AC424,AC424)</f>
        <v>3</v>
      </c>
      <c r="C424" s="436" t="str">
        <f t="shared" si="80"/>
        <v>CC3CA41-CC</v>
      </c>
      <c r="D424" s="436">
        <f>VLOOKUP(C424,'LICH THI'!C:AA,12,0)</f>
        <v>13</v>
      </c>
      <c r="E424" s="436">
        <f>VLOOKUP(C424,'LICH THI'!C:AA,13,0)</f>
        <v>13</v>
      </c>
      <c r="F424" s="436">
        <f t="shared" si="90"/>
        <v>13</v>
      </c>
      <c r="G424" s="436">
        <f>VLOOKUP(C424,'LICH THI'!C:AA,14,0)</f>
        <v>1</v>
      </c>
      <c r="H424" s="436">
        <f t="shared" si="81"/>
        <v>1</v>
      </c>
      <c r="I424" s="436" t="str">
        <f t="shared" si="82"/>
        <v>Nguyễn Hải Hiệp</v>
      </c>
      <c r="J424" s="436"/>
      <c r="K424" s="436">
        <f t="shared" si="83"/>
        <v>1</v>
      </c>
      <c r="L424" s="436" t="str">
        <f t="shared" si="84"/>
        <v>CC3CA41-CC-1</v>
      </c>
      <c r="M424" s="436">
        <f t="shared" si="85"/>
        <v>2</v>
      </c>
      <c r="N424" s="437">
        <f t="shared" si="91"/>
        <v>2</v>
      </c>
      <c r="O424" s="437"/>
      <c r="P424" s="430" t="str">
        <f t="shared" si="86"/>
        <v/>
      </c>
      <c r="U424" s="177">
        <v>4</v>
      </c>
      <c r="V424" s="177" t="s">
        <v>4587</v>
      </c>
      <c r="W424" s="177" t="s">
        <v>4705</v>
      </c>
      <c r="X424" s="177" t="s">
        <v>4886</v>
      </c>
      <c r="Y424" s="177" t="s">
        <v>6415</v>
      </c>
      <c r="Z424" s="177" t="s">
        <v>7566</v>
      </c>
      <c r="AA424" s="525" t="s">
        <v>2796</v>
      </c>
      <c r="AB424" s="399" t="str">
        <f t="shared" si="87"/>
        <v>CC3CA41</v>
      </c>
      <c r="AC424" s="399" t="str">
        <f t="shared" si="88"/>
        <v>CC3CA41-CC</v>
      </c>
      <c r="AD424" t="str">
        <f>Y424&amp;"-"&amp;VLOOKUP(AC424,'LICH THI'!C:AA,9,0)</f>
        <v>64CCCD3118-42483</v>
      </c>
      <c r="AE424">
        <f t="shared" si="89"/>
        <v>1</v>
      </c>
    </row>
    <row r="425" spans="1:31" x14ac:dyDescent="0.25">
      <c r="A425" s="436" t="str">
        <f t="shared" si="79"/>
        <v>CC3CA41-CC-4</v>
      </c>
      <c r="B425" s="436">
        <f>COUNTIF(AC$4:AC425,AC425)</f>
        <v>4</v>
      </c>
      <c r="C425" s="436" t="str">
        <f t="shared" si="80"/>
        <v>CC3CA41-CC</v>
      </c>
      <c r="D425" s="436">
        <f>VLOOKUP(C425,'LICH THI'!C:AA,12,0)</f>
        <v>13</v>
      </c>
      <c r="E425" s="436">
        <f>VLOOKUP(C425,'LICH THI'!C:AA,13,0)</f>
        <v>13</v>
      </c>
      <c r="F425" s="436">
        <f t="shared" si="90"/>
        <v>13</v>
      </c>
      <c r="G425" s="436">
        <f>VLOOKUP(C425,'LICH THI'!C:AA,14,0)</f>
        <v>1</v>
      </c>
      <c r="H425" s="436">
        <f t="shared" si="81"/>
        <v>1</v>
      </c>
      <c r="I425" s="436" t="str">
        <f t="shared" si="82"/>
        <v>Ngô Trí Lễ</v>
      </c>
      <c r="J425" s="436"/>
      <c r="K425" s="436">
        <f t="shared" si="83"/>
        <v>1</v>
      </c>
      <c r="L425" s="436" t="str">
        <f t="shared" si="84"/>
        <v>CC3CA41-CC-1</v>
      </c>
      <c r="M425" s="436">
        <f t="shared" si="85"/>
        <v>2</v>
      </c>
      <c r="N425" s="437">
        <f t="shared" si="91"/>
        <v>3</v>
      </c>
      <c r="O425" s="437"/>
      <c r="P425" s="430" t="str">
        <f t="shared" si="86"/>
        <v/>
      </c>
      <c r="U425" s="177">
        <v>5</v>
      </c>
      <c r="V425" s="177" t="s">
        <v>4587</v>
      </c>
      <c r="W425" s="177" t="s">
        <v>5489</v>
      </c>
      <c r="X425" s="177" t="s">
        <v>6416</v>
      </c>
      <c r="Y425" s="177" t="s">
        <v>6417</v>
      </c>
      <c r="Z425" s="177" t="s">
        <v>7566</v>
      </c>
      <c r="AA425" s="525" t="s">
        <v>2867</v>
      </c>
      <c r="AB425" s="399" t="str">
        <f t="shared" si="87"/>
        <v>CC3CA41</v>
      </c>
      <c r="AC425" s="399" t="str">
        <f t="shared" si="88"/>
        <v>CC3CA41-CC</v>
      </c>
      <c r="AD425" t="str">
        <f>Y425&amp;"-"&amp;VLOOKUP(AC425,'LICH THI'!C:AA,9,0)</f>
        <v>64CCCD3115-42483</v>
      </c>
      <c r="AE425">
        <f t="shared" si="89"/>
        <v>1</v>
      </c>
    </row>
    <row r="426" spans="1:31" x14ac:dyDescent="0.25">
      <c r="A426" s="436" t="str">
        <f t="shared" si="79"/>
        <v>CC3CA41-CC-5</v>
      </c>
      <c r="B426" s="436">
        <f>COUNTIF(AC$4:AC426,AC426)</f>
        <v>5</v>
      </c>
      <c r="C426" s="436" t="str">
        <f t="shared" si="80"/>
        <v>CC3CA41-CC</v>
      </c>
      <c r="D426" s="436">
        <f>VLOOKUP(C426,'LICH THI'!C:AA,12,0)</f>
        <v>13</v>
      </c>
      <c r="E426" s="436">
        <f>VLOOKUP(C426,'LICH THI'!C:AA,13,0)</f>
        <v>13</v>
      </c>
      <c r="F426" s="436">
        <f t="shared" si="90"/>
        <v>13</v>
      </c>
      <c r="G426" s="436">
        <f>VLOOKUP(C426,'LICH THI'!C:AA,14,0)</f>
        <v>1</v>
      </c>
      <c r="H426" s="436">
        <f t="shared" si="81"/>
        <v>1</v>
      </c>
      <c r="I426" s="436" t="str">
        <f t="shared" si="82"/>
        <v>Nguyễn Duy Lợi</v>
      </c>
      <c r="J426" s="436"/>
      <c r="K426" s="436">
        <f t="shared" si="83"/>
        <v>1</v>
      </c>
      <c r="L426" s="436" t="str">
        <f t="shared" si="84"/>
        <v>CC3CA41-CC-1</v>
      </c>
      <c r="M426" s="436">
        <f t="shared" si="85"/>
        <v>2</v>
      </c>
      <c r="N426" s="437">
        <f t="shared" si="91"/>
        <v>4</v>
      </c>
      <c r="O426" s="437"/>
      <c r="P426" s="430" t="str">
        <f t="shared" si="86"/>
        <v/>
      </c>
      <c r="U426" s="177">
        <v>6</v>
      </c>
      <c r="V426" s="177" t="s">
        <v>4587</v>
      </c>
      <c r="W426" s="177" t="s">
        <v>2969</v>
      </c>
      <c r="X426" s="177" t="s">
        <v>4940</v>
      </c>
      <c r="Y426" s="177" t="s">
        <v>6418</v>
      </c>
      <c r="Z426" s="177" t="s">
        <v>7566</v>
      </c>
      <c r="AA426" s="525" t="s">
        <v>6419</v>
      </c>
      <c r="AB426" s="399" t="str">
        <f t="shared" si="87"/>
        <v>CC3CA41</v>
      </c>
      <c r="AC426" s="399" t="str">
        <f t="shared" si="88"/>
        <v>CC3CA41-CC</v>
      </c>
      <c r="AD426" t="str">
        <f>Y426&amp;"-"&amp;VLOOKUP(AC426,'LICH THI'!C:AA,9,0)</f>
        <v>64CCCD3086-42483</v>
      </c>
      <c r="AE426">
        <f t="shared" si="89"/>
        <v>1</v>
      </c>
    </row>
    <row r="427" spans="1:31" x14ac:dyDescent="0.25">
      <c r="A427" s="436" t="str">
        <f t="shared" si="79"/>
        <v>CC3CA41-CC-6</v>
      </c>
      <c r="B427" s="436">
        <f>COUNTIF(AC$4:AC427,AC427)</f>
        <v>6</v>
      </c>
      <c r="C427" s="436" t="str">
        <f t="shared" si="80"/>
        <v>CC3CA41-CC</v>
      </c>
      <c r="D427" s="436">
        <f>VLOOKUP(C427,'LICH THI'!C:AA,12,0)</f>
        <v>13</v>
      </c>
      <c r="E427" s="436">
        <f>VLOOKUP(C427,'LICH THI'!C:AA,13,0)</f>
        <v>13</v>
      </c>
      <c r="F427" s="436">
        <f t="shared" si="90"/>
        <v>13</v>
      </c>
      <c r="G427" s="436">
        <f>VLOOKUP(C427,'LICH THI'!C:AA,14,0)</f>
        <v>1</v>
      </c>
      <c r="H427" s="436">
        <f t="shared" si="81"/>
        <v>1</v>
      </c>
      <c r="I427" s="436" t="str">
        <f t="shared" si="82"/>
        <v>Nguyễn Trọng Nam</v>
      </c>
      <c r="J427" s="436"/>
      <c r="K427" s="436">
        <f t="shared" si="83"/>
        <v>1</v>
      </c>
      <c r="L427" s="436" t="str">
        <f t="shared" si="84"/>
        <v>CC3CA41-CC-1</v>
      </c>
      <c r="M427" s="436">
        <f t="shared" si="85"/>
        <v>2</v>
      </c>
      <c r="N427" s="437">
        <f t="shared" si="91"/>
        <v>5</v>
      </c>
      <c r="O427" s="437"/>
      <c r="P427" s="430" t="str">
        <f t="shared" si="86"/>
        <v/>
      </c>
      <c r="U427" s="177">
        <v>7</v>
      </c>
      <c r="V427" s="177" t="s">
        <v>4587</v>
      </c>
      <c r="W427" s="177" t="s">
        <v>3353</v>
      </c>
      <c r="X427" s="177" t="s">
        <v>2773</v>
      </c>
      <c r="Y427" s="177" t="s">
        <v>4641</v>
      </c>
      <c r="Z427" s="177" t="s">
        <v>7566</v>
      </c>
      <c r="AA427" s="525" t="s">
        <v>4642</v>
      </c>
      <c r="AB427" s="399" t="str">
        <f t="shared" si="87"/>
        <v>CC3CA41</v>
      </c>
      <c r="AC427" s="399" t="str">
        <f t="shared" si="88"/>
        <v>CC3CA41-CC</v>
      </c>
      <c r="AD427" t="str">
        <f>Y427&amp;"-"&amp;VLOOKUP(AC427,'LICH THI'!C:AA,9,0)</f>
        <v>64CCCD3142-42483</v>
      </c>
      <c r="AE427">
        <f t="shared" si="89"/>
        <v>1</v>
      </c>
    </row>
    <row r="428" spans="1:31" x14ac:dyDescent="0.25">
      <c r="A428" s="436" t="str">
        <f t="shared" si="79"/>
        <v>CC3CA41-CC-7</v>
      </c>
      <c r="B428" s="436">
        <f>COUNTIF(AC$4:AC428,AC428)</f>
        <v>7</v>
      </c>
      <c r="C428" s="436" t="str">
        <f t="shared" si="80"/>
        <v>CC3CA41-CC</v>
      </c>
      <c r="D428" s="436">
        <f>VLOOKUP(C428,'LICH THI'!C:AA,12,0)</f>
        <v>13</v>
      </c>
      <c r="E428" s="436">
        <f>VLOOKUP(C428,'LICH THI'!C:AA,13,0)</f>
        <v>13</v>
      </c>
      <c r="F428" s="436">
        <f t="shared" si="90"/>
        <v>13</v>
      </c>
      <c r="G428" s="436">
        <f>VLOOKUP(C428,'LICH THI'!C:AA,14,0)</f>
        <v>1</v>
      </c>
      <c r="H428" s="436">
        <f t="shared" si="81"/>
        <v>1</v>
      </c>
      <c r="I428" s="436" t="str">
        <f t="shared" si="82"/>
        <v>Phạm Thanh Quang</v>
      </c>
      <c r="J428" s="436"/>
      <c r="K428" s="436">
        <f t="shared" si="83"/>
        <v>1</v>
      </c>
      <c r="L428" s="436" t="str">
        <f t="shared" si="84"/>
        <v>CC3CA41-CC-1</v>
      </c>
      <c r="M428" s="436">
        <f t="shared" si="85"/>
        <v>2</v>
      </c>
      <c r="N428" s="437">
        <f t="shared" si="91"/>
        <v>6</v>
      </c>
      <c r="O428" s="437"/>
      <c r="P428" s="430" t="str">
        <f t="shared" si="86"/>
        <v/>
      </c>
      <c r="U428" s="177">
        <v>8</v>
      </c>
      <c r="V428" s="177" t="s">
        <v>4587</v>
      </c>
      <c r="W428" s="177" t="s">
        <v>3523</v>
      </c>
      <c r="X428" s="177" t="s">
        <v>3147</v>
      </c>
      <c r="Y428" s="177" t="s">
        <v>6461</v>
      </c>
      <c r="Z428" s="177" t="s">
        <v>7566</v>
      </c>
      <c r="AA428" s="525" t="s">
        <v>6462</v>
      </c>
      <c r="AB428" s="399" t="str">
        <f t="shared" si="87"/>
        <v>CC3CA41</v>
      </c>
      <c r="AC428" s="399" t="str">
        <f t="shared" si="88"/>
        <v>CC3CA41-CC</v>
      </c>
      <c r="AD428" t="str">
        <f>Y428&amp;"-"&amp;VLOOKUP(AC428,'LICH THI'!C:AA,9,0)</f>
        <v>64CCCD3140-42483</v>
      </c>
      <c r="AE428">
        <f t="shared" si="89"/>
        <v>1</v>
      </c>
    </row>
    <row r="429" spans="1:31" x14ac:dyDescent="0.25">
      <c r="A429" s="436" t="str">
        <f t="shared" si="79"/>
        <v>CC3CA41-CC-8</v>
      </c>
      <c r="B429" s="436">
        <f>COUNTIF(AC$4:AC429,AC429)</f>
        <v>8</v>
      </c>
      <c r="C429" s="436" t="str">
        <f t="shared" si="80"/>
        <v>CC3CA41-CC</v>
      </c>
      <c r="D429" s="436">
        <f>VLOOKUP(C429,'LICH THI'!C:AA,12,0)</f>
        <v>13</v>
      </c>
      <c r="E429" s="436">
        <f>VLOOKUP(C429,'LICH THI'!C:AA,13,0)</f>
        <v>13</v>
      </c>
      <c r="F429" s="436">
        <f t="shared" si="90"/>
        <v>13</v>
      </c>
      <c r="G429" s="436">
        <f>VLOOKUP(C429,'LICH THI'!C:AA,14,0)</f>
        <v>1</v>
      </c>
      <c r="H429" s="436">
        <f t="shared" si="81"/>
        <v>1</v>
      </c>
      <c r="I429" s="436" t="str">
        <f t="shared" si="82"/>
        <v>Hoàng Văn Quyền</v>
      </c>
      <c r="J429" s="436"/>
      <c r="K429" s="436">
        <f t="shared" si="83"/>
        <v>1</v>
      </c>
      <c r="L429" s="436" t="str">
        <f t="shared" si="84"/>
        <v>CC3CA41-CC-1</v>
      </c>
      <c r="M429" s="436">
        <f t="shared" si="85"/>
        <v>2</v>
      </c>
      <c r="N429" s="437">
        <f t="shared" si="91"/>
        <v>7</v>
      </c>
      <c r="O429" s="437"/>
      <c r="P429" s="430" t="str">
        <f t="shared" si="86"/>
        <v/>
      </c>
      <c r="U429" s="177">
        <v>9</v>
      </c>
      <c r="V429" s="177" t="s">
        <v>4587</v>
      </c>
      <c r="W429" s="177" t="s">
        <v>2966</v>
      </c>
      <c r="X429" s="177" t="s">
        <v>2984</v>
      </c>
      <c r="Y429" s="177" t="s">
        <v>6889</v>
      </c>
      <c r="Z429" s="177" t="s">
        <v>7566</v>
      </c>
      <c r="AA429" s="525" t="s">
        <v>3255</v>
      </c>
      <c r="AB429" s="399" t="str">
        <f t="shared" si="87"/>
        <v>CC3CA41</v>
      </c>
      <c r="AC429" s="399" t="str">
        <f t="shared" si="88"/>
        <v>CC3CA41-CC</v>
      </c>
      <c r="AD429" t="str">
        <f>Y429&amp;"-"&amp;VLOOKUP(AC429,'LICH THI'!C:AA,9,0)</f>
        <v>64CCCD3139-42483</v>
      </c>
      <c r="AE429">
        <f t="shared" si="89"/>
        <v>1</v>
      </c>
    </row>
    <row r="430" spans="1:31" x14ac:dyDescent="0.25">
      <c r="A430" s="436" t="str">
        <f t="shared" si="79"/>
        <v>CC3CA41-CC-9</v>
      </c>
      <c r="B430" s="436">
        <f>COUNTIF(AC$4:AC430,AC430)</f>
        <v>9</v>
      </c>
      <c r="C430" s="436" t="str">
        <f t="shared" si="80"/>
        <v>CC3CA41-CC</v>
      </c>
      <c r="D430" s="436">
        <f>VLOOKUP(C430,'LICH THI'!C:AA,12,0)</f>
        <v>13</v>
      </c>
      <c r="E430" s="436">
        <f>VLOOKUP(C430,'LICH THI'!C:AA,13,0)</f>
        <v>13</v>
      </c>
      <c r="F430" s="436">
        <f t="shared" si="90"/>
        <v>13</v>
      </c>
      <c r="G430" s="436">
        <f>VLOOKUP(C430,'LICH THI'!C:AA,14,0)</f>
        <v>1</v>
      </c>
      <c r="H430" s="436">
        <f t="shared" si="81"/>
        <v>1</v>
      </c>
      <c r="I430" s="436" t="str">
        <f t="shared" si="82"/>
        <v>Bùi Tất Sơn</v>
      </c>
      <c r="J430" s="436"/>
      <c r="K430" s="436">
        <f t="shared" si="83"/>
        <v>1</v>
      </c>
      <c r="L430" s="436" t="str">
        <f t="shared" si="84"/>
        <v>CC3CA41-CC-1</v>
      </c>
      <c r="M430" s="436">
        <f t="shared" si="85"/>
        <v>2</v>
      </c>
      <c r="N430" s="437">
        <f t="shared" si="91"/>
        <v>8</v>
      </c>
      <c r="O430" s="437"/>
      <c r="P430" s="430" t="str">
        <f t="shared" si="86"/>
        <v/>
      </c>
      <c r="U430" s="177">
        <v>10</v>
      </c>
      <c r="V430" s="177" t="s">
        <v>4587</v>
      </c>
      <c r="W430" s="177" t="s">
        <v>4596</v>
      </c>
      <c r="X430" s="177" t="s">
        <v>2688</v>
      </c>
      <c r="Y430" s="177" t="s">
        <v>4597</v>
      </c>
      <c r="Z430" s="177" t="s">
        <v>7566</v>
      </c>
      <c r="AA430" s="525" t="s">
        <v>4598</v>
      </c>
      <c r="AB430" s="399" t="str">
        <f t="shared" si="87"/>
        <v>CC3CA41</v>
      </c>
      <c r="AC430" s="399" t="str">
        <f t="shared" si="88"/>
        <v>CC3CA41-CC</v>
      </c>
      <c r="AD430" t="str">
        <f>Y430&amp;"-"&amp;VLOOKUP(AC430,'LICH THI'!C:AA,9,0)</f>
        <v>64CCCD3132-42483</v>
      </c>
      <c r="AE430">
        <f t="shared" si="89"/>
        <v>1</v>
      </c>
    </row>
    <row r="431" spans="1:31" x14ac:dyDescent="0.25">
      <c r="A431" s="436" t="str">
        <f t="shared" si="79"/>
        <v>CC3CA41-CC-10</v>
      </c>
      <c r="B431" s="436">
        <f>COUNTIF(AC$4:AC431,AC431)</f>
        <v>10</v>
      </c>
      <c r="C431" s="436" t="str">
        <f t="shared" si="80"/>
        <v>CC3CA41-CC</v>
      </c>
      <c r="D431" s="436">
        <f>VLOOKUP(C431,'LICH THI'!C:AA,12,0)</f>
        <v>13</v>
      </c>
      <c r="E431" s="436">
        <f>VLOOKUP(C431,'LICH THI'!C:AA,13,0)</f>
        <v>13</v>
      </c>
      <c r="F431" s="436">
        <f t="shared" si="90"/>
        <v>13</v>
      </c>
      <c r="G431" s="436">
        <f>VLOOKUP(C431,'LICH THI'!C:AA,14,0)</f>
        <v>1</v>
      </c>
      <c r="H431" s="436">
        <f t="shared" si="81"/>
        <v>1</v>
      </c>
      <c r="I431" s="436" t="str">
        <f t="shared" si="82"/>
        <v>Nguyễn Duy Tài</v>
      </c>
      <c r="J431" s="436"/>
      <c r="K431" s="436">
        <f t="shared" si="83"/>
        <v>1</v>
      </c>
      <c r="L431" s="436" t="str">
        <f t="shared" si="84"/>
        <v>CC3CA41-CC-1</v>
      </c>
      <c r="M431" s="436">
        <f t="shared" si="85"/>
        <v>2</v>
      </c>
      <c r="N431" s="437">
        <f t="shared" si="91"/>
        <v>9</v>
      </c>
      <c r="O431" s="437"/>
      <c r="P431" s="430" t="str">
        <f t="shared" si="86"/>
        <v/>
      </c>
      <c r="U431" s="177">
        <v>2</v>
      </c>
      <c r="V431" s="177" t="s">
        <v>4574</v>
      </c>
      <c r="W431" s="177" t="s">
        <v>2969</v>
      </c>
      <c r="X431" s="177" t="s">
        <v>3043</v>
      </c>
      <c r="Y431" s="177" t="s">
        <v>7428</v>
      </c>
      <c r="Z431" s="177" t="s">
        <v>7566</v>
      </c>
      <c r="AA431" s="525" t="s">
        <v>4337</v>
      </c>
      <c r="AB431" s="399" t="str">
        <f t="shared" si="87"/>
        <v>CC3CA41</v>
      </c>
      <c r="AC431" s="399" t="str">
        <f t="shared" si="88"/>
        <v>CC3CA41-CC</v>
      </c>
      <c r="AD431" t="str">
        <f>Y431&amp;"-"&amp;VLOOKUP(AC431,'LICH THI'!C:AA,9,0)</f>
        <v>64CCCD3040-42483</v>
      </c>
      <c r="AE431">
        <f t="shared" si="89"/>
        <v>1</v>
      </c>
    </row>
    <row r="432" spans="1:31" x14ac:dyDescent="0.25">
      <c r="A432" s="436" t="str">
        <f t="shared" si="79"/>
        <v>CC3CA41-CC-11</v>
      </c>
      <c r="B432" s="436">
        <f>COUNTIF(AC$4:AC432,AC432)</f>
        <v>11</v>
      </c>
      <c r="C432" s="436" t="str">
        <f t="shared" si="80"/>
        <v>CC3CA41-CC</v>
      </c>
      <c r="D432" s="436">
        <f>VLOOKUP(C432,'LICH THI'!C:AA,12,0)</f>
        <v>13</v>
      </c>
      <c r="E432" s="436">
        <f>VLOOKUP(C432,'LICH THI'!C:AA,13,0)</f>
        <v>13</v>
      </c>
      <c r="F432" s="436">
        <f t="shared" si="90"/>
        <v>13</v>
      </c>
      <c r="G432" s="436">
        <f>VLOOKUP(C432,'LICH THI'!C:AA,14,0)</f>
        <v>1</v>
      </c>
      <c r="H432" s="436">
        <f t="shared" si="81"/>
        <v>1</v>
      </c>
      <c r="I432" s="436" t="str">
        <f t="shared" si="82"/>
        <v>Nguyễn Đắc Tuấn</v>
      </c>
      <c r="J432" s="436"/>
      <c r="K432" s="436">
        <f t="shared" si="83"/>
        <v>1</v>
      </c>
      <c r="L432" s="436" t="str">
        <f t="shared" si="84"/>
        <v>CC3CA41-CC-1</v>
      </c>
      <c r="M432" s="436">
        <f t="shared" si="85"/>
        <v>2</v>
      </c>
      <c r="N432" s="437">
        <f t="shared" si="91"/>
        <v>10</v>
      </c>
      <c r="O432" s="437"/>
      <c r="P432" s="430" t="str">
        <f t="shared" si="86"/>
        <v/>
      </c>
      <c r="U432" s="177">
        <v>12</v>
      </c>
      <c r="V432" s="177" t="s">
        <v>4587</v>
      </c>
      <c r="W432" s="177" t="s">
        <v>3997</v>
      </c>
      <c r="X432" s="177" t="s">
        <v>2721</v>
      </c>
      <c r="Y432" s="177" t="s">
        <v>6420</v>
      </c>
      <c r="Z432" s="177" t="s">
        <v>7566</v>
      </c>
      <c r="AA432" s="525" t="s">
        <v>5829</v>
      </c>
      <c r="AB432" s="399" t="str">
        <f t="shared" si="87"/>
        <v>CC3CA41</v>
      </c>
      <c r="AC432" s="399" t="str">
        <f t="shared" si="88"/>
        <v>CC3CA41-CC</v>
      </c>
      <c r="AD432" t="str">
        <f>Y432&amp;"-"&amp;VLOOKUP(AC432,'LICH THI'!C:AA,9,0)</f>
        <v>64CCCD3091-42483</v>
      </c>
      <c r="AE432">
        <f t="shared" si="89"/>
        <v>1</v>
      </c>
    </row>
    <row r="433" spans="1:31" x14ac:dyDescent="0.25">
      <c r="A433" s="436" t="str">
        <f t="shared" si="79"/>
        <v>CC3CA41-CC-12</v>
      </c>
      <c r="B433" s="436">
        <f>COUNTIF(AC$4:AC433,AC433)</f>
        <v>12</v>
      </c>
      <c r="C433" s="436" t="str">
        <f t="shared" si="80"/>
        <v>CC3CA41-CC</v>
      </c>
      <c r="D433" s="436">
        <f>VLOOKUP(C433,'LICH THI'!C:AA,12,0)</f>
        <v>13</v>
      </c>
      <c r="E433" s="436">
        <f>VLOOKUP(C433,'LICH THI'!C:AA,13,0)</f>
        <v>13</v>
      </c>
      <c r="F433" s="436">
        <f t="shared" si="90"/>
        <v>13</v>
      </c>
      <c r="G433" s="436">
        <f>VLOOKUP(C433,'LICH THI'!C:AA,14,0)</f>
        <v>1</v>
      </c>
      <c r="H433" s="436">
        <f t="shared" si="81"/>
        <v>1</v>
      </c>
      <c r="I433" s="436" t="str">
        <f t="shared" si="82"/>
        <v>Nguyễn Hữu Tuấn</v>
      </c>
      <c r="J433" s="436"/>
      <c r="K433" s="436">
        <f t="shared" si="83"/>
        <v>1</v>
      </c>
      <c r="L433" s="436" t="str">
        <f t="shared" si="84"/>
        <v>CC3CA41-CC-1</v>
      </c>
      <c r="M433" s="436">
        <f t="shared" si="85"/>
        <v>2</v>
      </c>
      <c r="N433" s="437">
        <f t="shared" si="91"/>
        <v>11</v>
      </c>
      <c r="O433" s="437"/>
      <c r="P433" s="430" t="str">
        <f t="shared" si="86"/>
        <v/>
      </c>
      <c r="U433" s="177">
        <v>13</v>
      </c>
      <c r="V433" s="177" t="s">
        <v>4587</v>
      </c>
      <c r="W433" s="177" t="s">
        <v>3326</v>
      </c>
      <c r="X433" s="177" t="s">
        <v>2721</v>
      </c>
      <c r="Y433" s="177" t="s">
        <v>6421</v>
      </c>
      <c r="Z433" s="177" t="s">
        <v>7566</v>
      </c>
      <c r="AA433" s="525" t="s">
        <v>5202</v>
      </c>
      <c r="AB433" s="399" t="str">
        <f t="shared" si="87"/>
        <v>CC3CA41</v>
      </c>
      <c r="AC433" s="399" t="str">
        <f t="shared" si="88"/>
        <v>CC3CA41-CC</v>
      </c>
      <c r="AD433" t="str">
        <f>Y433&amp;"-"&amp;VLOOKUP(AC433,'LICH THI'!C:AA,9,0)</f>
        <v>64CCCD3065-42483</v>
      </c>
      <c r="AE433">
        <f t="shared" si="89"/>
        <v>1</v>
      </c>
    </row>
    <row r="434" spans="1:31" x14ac:dyDescent="0.25">
      <c r="A434" s="436" t="str">
        <f t="shared" si="79"/>
        <v>CC3CA41-CC-13</v>
      </c>
      <c r="B434" s="436">
        <f>COUNTIF(AC$4:AC434,AC434)</f>
        <v>13</v>
      </c>
      <c r="C434" s="436" t="str">
        <f t="shared" si="80"/>
        <v>CC3CA41-CC</v>
      </c>
      <c r="D434" s="436">
        <f>VLOOKUP(C434,'LICH THI'!C:AA,12,0)</f>
        <v>13</v>
      </c>
      <c r="E434" s="436">
        <f>VLOOKUP(C434,'LICH THI'!C:AA,13,0)</f>
        <v>13</v>
      </c>
      <c r="F434" s="436">
        <f t="shared" si="90"/>
        <v>13</v>
      </c>
      <c r="G434" s="436">
        <f>VLOOKUP(C434,'LICH THI'!C:AA,14,0)</f>
        <v>1</v>
      </c>
      <c r="H434" s="436">
        <f t="shared" si="81"/>
        <v>1</v>
      </c>
      <c r="I434" s="436" t="str">
        <f t="shared" si="82"/>
        <v>Nguyễn Hữu Trí</v>
      </c>
      <c r="J434" s="436"/>
      <c r="K434" s="436">
        <f t="shared" si="83"/>
        <v>1</v>
      </c>
      <c r="L434" s="436" t="str">
        <f t="shared" si="84"/>
        <v>CC3CA41-CC-1</v>
      </c>
      <c r="M434" s="436">
        <f t="shared" si="85"/>
        <v>2</v>
      </c>
      <c r="N434" s="437">
        <f t="shared" si="91"/>
        <v>12</v>
      </c>
      <c r="O434" s="437"/>
      <c r="P434" s="430" t="str">
        <f t="shared" si="86"/>
        <v/>
      </c>
      <c r="U434" s="177">
        <v>11</v>
      </c>
      <c r="V434" s="177" t="s">
        <v>4587</v>
      </c>
      <c r="W434" s="177" t="s">
        <v>3326</v>
      </c>
      <c r="X434" s="177" t="s">
        <v>3074</v>
      </c>
      <c r="Y434" s="177" t="s">
        <v>4650</v>
      </c>
      <c r="Z434" s="177" t="s">
        <v>7566</v>
      </c>
      <c r="AA434" s="525" t="s">
        <v>4651</v>
      </c>
      <c r="AB434" s="399" t="str">
        <f t="shared" si="87"/>
        <v>CC3CA41</v>
      </c>
      <c r="AC434" s="399" t="str">
        <f t="shared" si="88"/>
        <v>CC3CA41-CC</v>
      </c>
      <c r="AD434" t="str">
        <f>Y434&amp;"-"&amp;VLOOKUP(AC434,'LICH THI'!C:AA,9,0)</f>
        <v>64CCCD3134-42483</v>
      </c>
      <c r="AE434">
        <f t="shared" si="89"/>
        <v>1</v>
      </c>
    </row>
    <row r="435" spans="1:31" x14ac:dyDescent="0.25">
      <c r="A435" s="436" t="str">
        <f t="shared" si="79"/>
        <v>CC3CA51-CC-1</v>
      </c>
      <c r="B435" s="436">
        <f>COUNTIF(AC$4:AC435,AC435)</f>
        <v>1</v>
      </c>
      <c r="C435" s="436" t="str">
        <f t="shared" si="80"/>
        <v>CC3CA51-CC</v>
      </c>
      <c r="D435" s="436">
        <f>VLOOKUP(C435,'LICH THI'!C:AA,12,0)</f>
        <v>8</v>
      </c>
      <c r="E435" s="436">
        <f>VLOOKUP(C435,'LICH THI'!C:AA,13,0)</f>
        <v>8</v>
      </c>
      <c r="F435" s="436">
        <f t="shared" si="90"/>
        <v>8</v>
      </c>
      <c r="G435" s="436">
        <f>VLOOKUP(C435,'LICH THI'!C:AA,14,0)</f>
        <v>1</v>
      </c>
      <c r="H435" s="436">
        <f t="shared" si="81"/>
        <v>1</v>
      </c>
      <c r="I435" s="436" t="str">
        <f t="shared" si="82"/>
        <v>Phạm Văn An</v>
      </c>
      <c r="J435" s="436"/>
      <c r="K435" s="436">
        <f t="shared" si="83"/>
        <v>1</v>
      </c>
      <c r="L435" s="436" t="str">
        <f t="shared" si="84"/>
        <v>CC3CA51-CC-1</v>
      </c>
      <c r="M435" s="436">
        <f t="shared" si="85"/>
        <v>3</v>
      </c>
      <c r="N435" s="437">
        <f t="shared" si="91"/>
        <v>7</v>
      </c>
      <c r="O435" s="437"/>
      <c r="P435" s="430" t="str">
        <f t="shared" si="86"/>
        <v/>
      </c>
      <c r="U435" s="177">
        <v>1</v>
      </c>
      <c r="V435" s="177" t="s">
        <v>4574</v>
      </c>
      <c r="W435" s="177" t="s">
        <v>2738</v>
      </c>
      <c r="X435" s="177" t="s">
        <v>3492</v>
      </c>
      <c r="Y435" s="177" t="s">
        <v>7227</v>
      </c>
      <c r="Z435" s="177" t="s">
        <v>7523</v>
      </c>
      <c r="AA435" s="525" t="s">
        <v>7229</v>
      </c>
      <c r="AB435" s="399" t="str">
        <f t="shared" si="87"/>
        <v>CC3CA51</v>
      </c>
      <c r="AC435" s="399" t="str">
        <f t="shared" si="88"/>
        <v>CC3CA51-CC</v>
      </c>
      <c r="AD435" t="str">
        <f>Y435&amp;"-"&amp;VLOOKUP(AC435,'LICH THI'!C:AA,9,0)</f>
        <v>64CCKX3020-42484</v>
      </c>
      <c r="AE435">
        <f t="shared" si="89"/>
        <v>1</v>
      </c>
    </row>
    <row r="436" spans="1:31" x14ac:dyDescent="0.25">
      <c r="A436" s="436" t="str">
        <f t="shared" si="79"/>
        <v>CC3CA51-CC-2</v>
      </c>
      <c r="B436" s="436">
        <f>COUNTIF(AC$4:AC436,AC436)</f>
        <v>2</v>
      </c>
      <c r="C436" s="436" t="str">
        <f t="shared" si="80"/>
        <v>CC3CA51-CC</v>
      </c>
      <c r="D436" s="436">
        <f>VLOOKUP(C436,'LICH THI'!C:AA,12,0)</f>
        <v>8</v>
      </c>
      <c r="E436" s="436">
        <f>VLOOKUP(C436,'LICH THI'!C:AA,13,0)</f>
        <v>8</v>
      </c>
      <c r="F436" s="436">
        <f t="shared" si="90"/>
        <v>8</v>
      </c>
      <c r="G436" s="436">
        <f>VLOOKUP(C436,'LICH THI'!C:AA,14,0)</f>
        <v>1</v>
      </c>
      <c r="H436" s="436">
        <f t="shared" si="81"/>
        <v>1</v>
      </c>
      <c r="I436" s="436" t="str">
        <f t="shared" si="82"/>
        <v>Phạm Văn Bình</v>
      </c>
      <c r="J436" s="436"/>
      <c r="K436" s="436">
        <f t="shared" si="83"/>
        <v>1</v>
      </c>
      <c r="L436" s="436" t="str">
        <f t="shared" si="84"/>
        <v>CC3CA51-CC-1</v>
      </c>
      <c r="M436" s="436">
        <f t="shared" si="85"/>
        <v>3</v>
      </c>
      <c r="N436" s="437">
        <f t="shared" si="91"/>
        <v>8</v>
      </c>
      <c r="O436" s="437"/>
      <c r="P436" s="430" t="str">
        <f t="shared" si="86"/>
        <v/>
      </c>
      <c r="U436" s="177">
        <v>3</v>
      </c>
      <c r="V436" s="177" t="s">
        <v>4587</v>
      </c>
      <c r="W436" s="177" t="s">
        <v>2738</v>
      </c>
      <c r="X436" s="177" t="s">
        <v>2605</v>
      </c>
      <c r="Y436" s="177" t="s">
        <v>4637</v>
      </c>
      <c r="Z436" s="177" t="s">
        <v>7523</v>
      </c>
      <c r="AA436" s="525" t="s">
        <v>4638</v>
      </c>
      <c r="AB436" s="399" t="str">
        <f t="shared" si="87"/>
        <v>CC3CA51</v>
      </c>
      <c r="AC436" s="399" t="str">
        <f t="shared" si="88"/>
        <v>CC3CA51-CC</v>
      </c>
      <c r="AD436" t="str">
        <f>Y436&amp;"-"&amp;VLOOKUP(AC436,'LICH THI'!C:AA,9,0)</f>
        <v>64CCCC3001-42484</v>
      </c>
      <c r="AE436">
        <f t="shared" si="89"/>
        <v>1</v>
      </c>
    </row>
    <row r="437" spans="1:31" x14ac:dyDescent="0.25">
      <c r="A437" s="436" t="str">
        <f t="shared" si="79"/>
        <v>CC3CA51-CC-3</v>
      </c>
      <c r="B437" s="436">
        <f>COUNTIF(AC$4:AC437,AC437)</f>
        <v>3</v>
      </c>
      <c r="C437" s="436" t="str">
        <f t="shared" si="80"/>
        <v>CC3CA51-CC</v>
      </c>
      <c r="D437" s="436">
        <f>VLOOKUP(C437,'LICH THI'!C:AA,12,0)</f>
        <v>8</v>
      </c>
      <c r="E437" s="436">
        <f>VLOOKUP(C437,'LICH THI'!C:AA,13,0)</f>
        <v>8</v>
      </c>
      <c r="F437" s="436">
        <f t="shared" si="90"/>
        <v>8</v>
      </c>
      <c r="G437" s="436">
        <f>VLOOKUP(C437,'LICH THI'!C:AA,14,0)</f>
        <v>1</v>
      </c>
      <c r="H437" s="436">
        <f t="shared" si="81"/>
        <v>1</v>
      </c>
      <c r="I437" s="436" t="str">
        <f t="shared" si="82"/>
        <v>Phạm Văn Cường</v>
      </c>
      <c r="J437" s="436"/>
      <c r="K437" s="436">
        <f t="shared" si="83"/>
        <v>1</v>
      </c>
      <c r="L437" s="436" t="str">
        <f t="shared" si="84"/>
        <v>CC3CA51-CC-1</v>
      </c>
      <c r="M437" s="436">
        <f t="shared" si="85"/>
        <v>3</v>
      </c>
      <c r="N437" s="437">
        <f t="shared" si="91"/>
        <v>1</v>
      </c>
      <c r="O437" s="437"/>
      <c r="P437" s="430" t="str">
        <f t="shared" si="86"/>
        <v/>
      </c>
      <c r="U437" s="177">
        <v>4</v>
      </c>
      <c r="V437" s="177" t="s">
        <v>4587</v>
      </c>
      <c r="W437" s="177" t="s">
        <v>2738</v>
      </c>
      <c r="X437" s="177" t="s">
        <v>2735</v>
      </c>
      <c r="Y437" s="177" t="s">
        <v>6887</v>
      </c>
      <c r="Z437" s="177" t="s">
        <v>7523</v>
      </c>
      <c r="AA437" s="525" t="s">
        <v>2733</v>
      </c>
      <c r="AB437" s="399" t="str">
        <f t="shared" si="87"/>
        <v>CC3CA51</v>
      </c>
      <c r="AC437" s="399" t="str">
        <f t="shared" si="88"/>
        <v>CC3CA51-CC</v>
      </c>
      <c r="AD437" t="str">
        <f>Y437&amp;"-"&amp;VLOOKUP(AC437,'LICH THI'!C:AA,9,0)</f>
        <v>64CCCD3070-42484</v>
      </c>
      <c r="AE437">
        <f t="shared" si="89"/>
        <v>1</v>
      </c>
    </row>
    <row r="438" spans="1:31" x14ac:dyDescent="0.25">
      <c r="A438" s="436" t="str">
        <f t="shared" si="79"/>
        <v>CC3CA51-CC-4</v>
      </c>
      <c r="B438" s="436">
        <f>COUNTIF(AC$4:AC438,AC438)</f>
        <v>4</v>
      </c>
      <c r="C438" s="436" t="str">
        <f t="shared" si="80"/>
        <v>CC3CA51-CC</v>
      </c>
      <c r="D438" s="436">
        <f>VLOOKUP(C438,'LICH THI'!C:AA,12,0)</f>
        <v>8</v>
      </c>
      <c r="E438" s="436">
        <f>VLOOKUP(C438,'LICH THI'!C:AA,13,0)</f>
        <v>8</v>
      </c>
      <c r="F438" s="436">
        <f t="shared" si="90"/>
        <v>8</v>
      </c>
      <c r="G438" s="436">
        <f>VLOOKUP(C438,'LICH THI'!C:AA,14,0)</f>
        <v>1</v>
      </c>
      <c r="H438" s="436">
        <f t="shared" si="81"/>
        <v>1</v>
      </c>
      <c r="I438" s="436" t="str">
        <f t="shared" si="82"/>
        <v>Đỗ Hữu Đông</v>
      </c>
      <c r="J438" s="436"/>
      <c r="K438" s="436">
        <f t="shared" si="83"/>
        <v>1</v>
      </c>
      <c r="L438" s="436" t="str">
        <f t="shared" si="84"/>
        <v>CC3CA51-CC-1</v>
      </c>
      <c r="M438" s="436">
        <f t="shared" si="85"/>
        <v>3</v>
      </c>
      <c r="N438" s="437">
        <f t="shared" si="91"/>
        <v>2</v>
      </c>
      <c r="O438" s="437"/>
      <c r="P438" s="430" t="str">
        <f t="shared" si="86"/>
        <v/>
      </c>
      <c r="U438" s="177">
        <v>2</v>
      </c>
      <c r="V438" s="177" t="s">
        <v>4574</v>
      </c>
      <c r="W438" s="177" t="s">
        <v>3115</v>
      </c>
      <c r="X438" s="177" t="s">
        <v>2750</v>
      </c>
      <c r="Y438" s="177" t="s">
        <v>4575</v>
      </c>
      <c r="Z438" s="177" t="s">
        <v>7523</v>
      </c>
      <c r="AA438" s="525" t="s">
        <v>4577</v>
      </c>
      <c r="AB438" s="399" t="str">
        <f t="shared" si="87"/>
        <v>CC3CA51</v>
      </c>
      <c r="AC438" s="399" t="str">
        <f t="shared" si="88"/>
        <v>CC3CA51-CC</v>
      </c>
      <c r="AD438" t="str">
        <f>Y438&amp;"-"&amp;VLOOKUP(AC438,'LICH THI'!C:AA,9,0)</f>
        <v>64CCCD3020-42484</v>
      </c>
      <c r="AE438">
        <f t="shared" si="89"/>
        <v>1</v>
      </c>
    </row>
    <row r="439" spans="1:31" x14ac:dyDescent="0.25">
      <c r="A439" s="436" t="str">
        <f t="shared" si="79"/>
        <v>CC3CA51-CC-5</v>
      </c>
      <c r="B439" s="436">
        <f>COUNTIF(AC$4:AC439,AC439)</f>
        <v>5</v>
      </c>
      <c r="C439" s="436" t="str">
        <f t="shared" si="80"/>
        <v>CC3CA51-CC</v>
      </c>
      <c r="D439" s="436">
        <f>VLOOKUP(C439,'LICH THI'!C:AA,12,0)</f>
        <v>8</v>
      </c>
      <c r="E439" s="436">
        <f>VLOOKUP(C439,'LICH THI'!C:AA,13,0)</f>
        <v>8</v>
      </c>
      <c r="F439" s="436">
        <f t="shared" si="90"/>
        <v>8</v>
      </c>
      <c r="G439" s="436">
        <f>VLOOKUP(C439,'LICH THI'!C:AA,14,0)</f>
        <v>1</v>
      </c>
      <c r="H439" s="436">
        <f t="shared" si="81"/>
        <v>1</v>
      </c>
      <c r="I439" s="436" t="str">
        <f t="shared" si="82"/>
        <v>Nguyễn Thế Hưng</v>
      </c>
      <c r="J439" s="436"/>
      <c r="K439" s="436">
        <f t="shared" si="83"/>
        <v>1</v>
      </c>
      <c r="L439" s="436" t="str">
        <f t="shared" si="84"/>
        <v>CC3CA51-CC-1</v>
      </c>
      <c r="M439" s="436">
        <f t="shared" si="85"/>
        <v>3</v>
      </c>
      <c r="N439" s="437">
        <f t="shared" si="91"/>
        <v>3</v>
      </c>
      <c r="O439" s="437"/>
      <c r="P439" s="430" t="str">
        <f t="shared" si="86"/>
        <v/>
      </c>
      <c r="U439" s="177">
        <v>7</v>
      </c>
      <c r="V439" s="177" t="s">
        <v>4612</v>
      </c>
      <c r="W439" s="177" t="s">
        <v>3243</v>
      </c>
      <c r="X439" s="177" t="s">
        <v>2804</v>
      </c>
      <c r="Y439" s="177" t="s">
        <v>6464</v>
      </c>
      <c r="Z439" s="177" t="s">
        <v>7523</v>
      </c>
      <c r="AA439" s="525" t="s">
        <v>2812</v>
      </c>
      <c r="AB439" s="399" t="str">
        <f t="shared" si="87"/>
        <v>CC3CA51</v>
      </c>
      <c r="AC439" s="399" t="str">
        <f t="shared" si="88"/>
        <v>CC3CA51-CC</v>
      </c>
      <c r="AD439" t="str">
        <f>Y439&amp;"-"&amp;VLOOKUP(AC439,'LICH THI'!C:AA,9,0)</f>
        <v>64CCKD3016-42484</v>
      </c>
      <c r="AE439">
        <f t="shared" si="89"/>
        <v>1</v>
      </c>
    </row>
    <row r="440" spans="1:31" x14ac:dyDescent="0.25">
      <c r="A440" s="436" t="str">
        <f t="shared" si="79"/>
        <v>CC3CA51-CC-6</v>
      </c>
      <c r="B440" s="436">
        <f>COUNTIF(AC$4:AC440,AC440)</f>
        <v>6</v>
      </c>
      <c r="C440" s="436" t="str">
        <f t="shared" si="80"/>
        <v>CC3CA51-CC</v>
      </c>
      <c r="D440" s="436">
        <f>VLOOKUP(C440,'LICH THI'!C:AA,12,0)</f>
        <v>8</v>
      </c>
      <c r="E440" s="436">
        <f>VLOOKUP(C440,'LICH THI'!C:AA,13,0)</f>
        <v>8</v>
      </c>
      <c r="F440" s="436">
        <f t="shared" si="90"/>
        <v>8</v>
      </c>
      <c r="G440" s="436">
        <f>VLOOKUP(C440,'LICH THI'!C:AA,14,0)</f>
        <v>1</v>
      </c>
      <c r="H440" s="436">
        <f t="shared" si="81"/>
        <v>1</v>
      </c>
      <c r="I440" s="436" t="str">
        <f t="shared" si="82"/>
        <v>Thái Văn Nam</v>
      </c>
      <c r="J440" s="436"/>
      <c r="K440" s="436">
        <f t="shared" si="83"/>
        <v>1</v>
      </c>
      <c r="L440" s="436" t="str">
        <f t="shared" si="84"/>
        <v>CC3CA51-CC-1</v>
      </c>
      <c r="M440" s="436">
        <f t="shared" si="85"/>
        <v>3</v>
      </c>
      <c r="N440" s="437">
        <f t="shared" si="91"/>
        <v>4</v>
      </c>
      <c r="O440" s="437"/>
      <c r="P440" s="430" t="str">
        <f t="shared" si="86"/>
        <v/>
      </c>
      <c r="U440" s="177">
        <v>5</v>
      </c>
      <c r="V440" s="177" t="s">
        <v>4587</v>
      </c>
      <c r="W440" s="177" t="s">
        <v>6941</v>
      </c>
      <c r="X440" s="177" t="s">
        <v>2773</v>
      </c>
      <c r="Y440" s="177" t="s">
        <v>6942</v>
      </c>
      <c r="Z440" s="177" t="s">
        <v>7523</v>
      </c>
      <c r="AA440" s="525" t="s">
        <v>5698</v>
      </c>
      <c r="AB440" s="399" t="str">
        <f t="shared" si="87"/>
        <v>CC3CA51</v>
      </c>
      <c r="AC440" s="399" t="str">
        <f t="shared" si="88"/>
        <v>CC3CA51-CC</v>
      </c>
      <c r="AD440" t="str">
        <f>Y440&amp;"-"&amp;VLOOKUP(AC440,'LICH THI'!C:AA,9,0)</f>
        <v>64CCCD3072-42484</v>
      </c>
      <c r="AE440">
        <f t="shared" si="89"/>
        <v>1</v>
      </c>
    </row>
    <row r="441" spans="1:31" x14ac:dyDescent="0.25">
      <c r="A441" s="436" t="str">
        <f t="shared" si="79"/>
        <v>CC3CA51-CC-7</v>
      </c>
      <c r="B441" s="436">
        <f>COUNTIF(AC$4:AC441,AC441)</f>
        <v>7</v>
      </c>
      <c r="C441" s="436" t="str">
        <f t="shared" si="80"/>
        <v>CC3CA51-CC</v>
      </c>
      <c r="D441" s="436">
        <f>VLOOKUP(C441,'LICH THI'!C:AA,12,0)</f>
        <v>8</v>
      </c>
      <c r="E441" s="436">
        <f>VLOOKUP(C441,'LICH THI'!C:AA,13,0)</f>
        <v>8</v>
      </c>
      <c r="F441" s="436">
        <f t="shared" si="90"/>
        <v>8</v>
      </c>
      <c r="G441" s="436">
        <f>VLOOKUP(C441,'LICH THI'!C:AA,14,0)</f>
        <v>1</v>
      </c>
      <c r="H441" s="436">
        <f t="shared" si="81"/>
        <v>1</v>
      </c>
      <c r="I441" s="436" t="str">
        <f t="shared" si="82"/>
        <v>Vũ Anh Tuấn</v>
      </c>
      <c r="J441" s="436"/>
      <c r="K441" s="436">
        <f t="shared" si="83"/>
        <v>1</v>
      </c>
      <c r="L441" s="436" t="str">
        <f t="shared" si="84"/>
        <v>CC3CA51-CC-1</v>
      </c>
      <c r="M441" s="436">
        <f t="shared" si="85"/>
        <v>3</v>
      </c>
      <c r="N441" s="437">
        <f t="shared" si="91"/>
        <v>5</v>
      </c>
      <c r="O441" s="437"/>
      <c r="P441" s="430" t="str">
        <f t="shared" si="86"/>
        <v/>
      </c>
      <c r="U441" s="177">
        <v>8</v>
      </c>
      <c r="V441" s="177" t="s">
        <v>4612</v>
      </c>
      <c r="W441" s="177" t="s">
        <v>5837</v>
      </c>
      <c r="X441" s="177" t="s">
        <v>2721</v>
      </c>
      <c r="Y441" s="177" t="s">
        <v>6465</v>
      </c>
      <c r="Z441" s="177" t="s">
        <v>7523</v>
      </c>
      <c r="AA441" s="525" t="s">
        <v>4211</v>
      </c>
      <c r="AB441" s="399" t="str">
        <f t="shared" si="87"/>
        <v>CC3CA51</v>
      </c>
      <c r="AC441" s="399" t="str">
        <f t="shared" si="88"/>
        <v>CC3CA51-CC</v>
      </c>
      <c r="AD441" t="str">
        <f>Y441&amp;"-"&amp;VLOOKUP(AC441,'LICH THI'!C:AA,9,0)</f>
        <v>64CCCS3018-42484</v>
      </c>
      <c r="AE441">
        <f t="shared" si="89"/>
        <v>1</v>
      </c>
    </row>
    <row r="442" spans="1:31" x14ac:dyDescent="0.25">
      <c r="A442" s="436" t="str">
        <f t="shared" si="79"/>
        <v>CC3CA51-CC-8</v>
      </c>
      <c r="B442" s="436">
        <f>COUNTIF(AC$4:AC442,AC442)</f>
        <v>8</v>
      </c>
      <c r="C442" s="436" t="str">
        <f t="shared" si="80"/>
        <v>CC3CA51-CC</v>
      </c>
      <c r="D442" s="436">
        <f>VLOOKUP(C442,'LICH THI'!C:AA,12,0)</f>
        <v>8</v>
      </c>
      <c r="E442" s="436">
        <f>VLOOKUP(C442,'LICH THI'!C:AA,13,0)</f>
        <v>8</v>
      </c>
      <c r="F442" s="436">
        <f t="shared" si="90"/>
        <v>8</v>
      </c>
      <c r="G442" s="436">
        <f>VLOOKUP(C442,'LICH THI'!C:AA,14,0)</f>
        <v>1</v>
      </c>
      <c r="H442" s="436">
        <f t="shared" si="81"/>
        <v>1</v>
      </c>
      <c r="I442" s="436" t="str">
        <f t="shared" si="82"/>
        <v>Nguyễn Đình Tùng</v>
      </c>
      <c r="J442" s="436"/>
      <c r="K442" s="436">
        <f t="shared" si="83"/>
        <v>1</v>
      </c>
      <c r="L442" s="436" t="str">
        <f t="shared" si="84"/>
        <v>CC3CA51-CC-1</v>
      </c>
      <c r="M442" s="436">
        <f t="shared" si="85"/>
        <v>3</v>
      </c>
      <c r="N442" s="437">
        <f t="shared" si="91"/>
        <v>6</v>
      </c>
      <c r="O442" s="437"/>
      <c r="P442" s="430" t="str">
        <f t="shared" si="86"/>
        <v/>
      </c>
      <c r="U442" s="177">
        <v>6</v>
      </c>
      <c r="V442" s="177" t="s">
        <v>4587</v>
      </c>
      <c r="W442" s="177" t="s">
        <v>2780</v>
      </c>
      <c r="X442" s="177" t="s">
        <v>3274</v>
      </c>
      <c r="Y442" s="177" t="s">
        <v>6422</v>
      </c>
      <c r="Z442" s="177" t="s">
        <v>7523</v>
      </c>
      <c r="AA442" s="525" t="s">
        <v>3850</v>
      </c>
      <c r="AB442" s="399" t="str">
        <f t="shared" si="87"/>
        <v>CC3CA51</v>
      </c>
      <c r="AC442" s="399" t="str">
        <f t="shared" si="88"/>
        <v>CC3CA51-CC</v>
      </c>
      <c r="AD442" t="str">
        <f>Y442&amp;"-"&amp;VLOOKUP(AC442,'LICH THI'!C:AA,9,0)</f>
        <v>64CCCD3087-42484</v>
      </c>
      <c r="AE442">
        <f t="shared" si="89"/>
        <v>1</v>
      </c>
    </row>
    <row r="443" spans="1:31" x14ac:dyDescent="0.25">
      <c r="A443" s="436" t="str">
        <f t="shared" si="79"/>
        <v>CC3CA52-CC-1</v>
      </c>
      <c r="B443" s="436">
        <f>COUNTIF(AC$4:AC443,AC443)</f>
        <v>1</v>
      </c>
      <c r="C443" s="436" t="str">
        <f t="shared" si="80"/>
        <v>CC3CA52-CC</v>
      </c>
      <c r="D443" s="436">
        <f>VLOOKUP(C443,'LICH THI'!C:AA,12,0)</f>
        <v>8</v>
      </c>
      <c r="E443" s="436">
        <f>VLOOKUP(C443,'LICH THI'!C:AA,13,0)</f>
        <v>8</v>
      </c>
      <c r="F443" s="436">
        <f t="shared" si="90"/>
        <v>8</v>
      </c>
      <c r="G443" s="436">
        <f>VLOOKUP(C443,'LICH THI'!C:AA,14,0)</f>
        <v>1</v>
      </c>
      <c r="H443" s="436">
        <f t="shared" si="81"/>
        <v>1</v>
      </c>
      <c r="I443" s="436" t="str">
        <f t="shared" si="82"/>
        <v>Phạm Văn An</v>
      </c>
      <c r="J443" s="436"/>
      <c r="K443" s="436">
        <f t="shared" si="83"/>
        <v>1</v>
      </c>
      <c r="L443" s="436" t="str">
        <f t="shared" si="84"/>
        <v>CC3CA52-CC-1</v>
      </c>
      <c r="M443" s="436">
        <f t="shared" si="85"/>
        <v>4</v>
      </c>
      <c r="N443" s="437">
        <f t="shared" si="91"/>
        <v>6</v>
      </c>
      <c r="O443" s="437"/>
      <c r="P443" s="430" t="str">
        <f t="shared" si="86"/>
        <v/>
      </c>
      <c r="U443" s="177">
        <v>1</v>
      </c>
      <c r="V443" s="177" t="s">
        <v>4574</v>
      </c>
      <c r="W443" s="177" t="s">
        <v>2738</v>
      </c>
      <c r="X443" s="177" t="s">
        <v>3492</v>
      </c>
      <c r="Y443" s="177" t="s">
        <v>7227</v>
      </c>
      <c r="Z443" s="177" t="s">
        <v>7549</v>
      </c>
      <c r="AA443" s="525" t="s">
        <v>7229</v>
      </c>
      <c r="AB443" s="399" t="str">
        <f t="shared" si="87"/>
        <v>CC3CA52</v>
      </c>
      <c r="AC443" s="399" t="str">
        <f t="shared" si="88"/>
        <v>CC3CA52-CC</v>
      </c>
      <c r="AD443" t="str">
        <f>Y443&amp;"-"&amp;VLOOKUP(AC443,'LICH THI'!C:AA,9,0)</f>
        <v>64CCKX3020-42484</v>
      </c>
      <c r="AE443">
        <f t="shared" si="89"/>
        <v>1</v>
      </c>
    </row>
    <row r="444" spans="1:31" x14ac:dyDescent="0.25">
      <c r="A444" s="436" t="str">
        <f t="shared" si="79"/>
        <v>CC3CA52-CC-2</v>
      </c>
      <c r="B444" s="436">
        <f>COUNTIF(AC$4:AC444,AC444)</f>
        <v>2</v>
      </c>
      <c r="C444" s="436" t="str">
        <f t="shared" si="80"/>
        <v>CC3CA52-CC</v>
      </c>
      <c r="D444" s="436">
        <f>VLOOKUP(C444,'LICH THI'!C:AA,12,0)</f>
        <v>8</v>
      </c>
      <c r="E444" s="436">
        <f>VLOOKUP(C444,'LICH THI'!C:AA,13,0)</f>
        <v>8</v>
      </c>
      <c r="F444" s="436">
        <f t="shared" si="90"/>
        <v>8</v>
      </c>
      <c r="G444" s="436">
        <f>VLOOKUP(C444,'LICH THI'!C:AA,14,0)</f>
        <v>1</v>
      </c>
      <c r="H444" s="436">
        <f t="shared" si="81"/>
        <v>1</v>
      </c>
      <c r="I444" s="436" t="str">
        <f t="shared" si="82"/>
        <v>Trần Thanh Đức</v>
      </c>
      <c r="J444" s="436"/>
      <c r="K444" s="436">
        <f t="shared" si="83"/>
        <v>1</v>
      </c>
      <c r="L444" s="436" t="str">
        <f t="shared" si="84"/>
        <v>CC3CA52-CC-1</v>
      </c>
      <c r="M444" s="436">
        <f t="shared" si="85"/>
        <v>4</v>
      </c>
      <c r="N444" s="437">
        <f t="shared" si="91"/>
        <v>7</v>
      </c>
      <c r="O444" s="437"/>
      <c r="P444" s="430" t="str">
        <f t="shared" si="86"/>
        <v/>
      </c>
      <c r="U444" s="177">
        <v>2</v>
      </c>
      <c r="V444" s="177" t="s">
        <v>4587</v>
      </c>
      <c r="W444" s="177" t="s">
        <v>2852</v>
      </c>
      <c r="X444" s="177" t="s">
        <v>2948</v>
      </c>
      <c r="Y444" s="177" t="s">
        <v>4588</v>
      </c>
      <c r="Z444" s="177" t="s">
        <v>7549</v>
      </c>
      <c r="AA444" s="525" t="s">
        <v>4589</v>
      </c>
      <c r="AB444" s="399" t="str">
        <f t="shared" si="87"/>
        <v>CC3CA52</v>
      </c>
      <c r="AC444" s="399" t="str">
        <f t="shared" si="88"/>
        <v>CC3CA52-CC</v>
      </c>
      <c r="AD444" t="str">
        <f>Y444&amp;"-"&amp;VLOOKUP(AC444,'LICH THI'!C:AA,9,0)</f>
        <v>64CCCD3054-42484</v>
      </c>
      <c r="AE444">
        <f t="shared" si="89"/>
        <v>1</v>
      </c>
    </row>
    <row r="445" spans="1:31" x14ac:dyDescent="0.25">
      <c r="A445" s="436" t="str">
        <f t="shared" si="79"/>
        <v>CC3CA52-CC-3</v>
      </c>
      <c r="B445" s="436">
        <f>COUNTIF(AC$4:AC445,AC445)</f>
        <v>3</v>
      </c>
      <c r="C445" s="436" t="str">
        <f t="shared" si="80"/>
        <v>CC3CA52-CC</v>
      </c>
      <c r="D445" s="436">
        <f>VLOOKUP(C445,'LICH THI'!C:AA,12,0)</f>
        <v>8</v>
      </c>
      <c r="E445" s="436">
        <f>VLOOKUP(C445,'LICH THI'!C:AA,13,0)</f>
        <v>8</v>
      </c>
      <c r="F445" s="436">
        <f t="shared" si="90"/>
        <v>8</v>
      </c>
      <c r="G445" s="436">
        <f>VLOOKUP(C445,'LICH THI'!C:AA,14,0)</f>
        <v>1</v>
      </c>
      <c r="H445" s="436">
        <f t="shared" si="81"/>
        <v>1</v>
      </c>
      <c r="I445" s="436" t="str">
        <f t="shared" si="82"/>
        <v>Nguyễn Thế Hưng</v>
      </c>
      <c r="J445" s="436"/>
      <c r="K445" s="436">
        <f t="shared" si="83"/>
        <v>1</v>
      </c>
      <c r="L445" s="436" t="str">
        <f t="shared" si="84"/>
        <v>CC3CA52-CC-1</v>
      </c>
      <c r="M445" s="436">
        <f t="shared" si="85"/>
        <v>4</v>
      </c>
      <c r="N445" s="437">
        <f t="shared" si="91"/>
        <v>8</v>
      </c>
      <c r="O445" s="437"/>
      <c r="P445" s="430" t="str">
        <f t="shared" si="86"/>
        <v/>
      </c>
      <c r="U445" s="177">
        <v>8</v>
      </c>
      <c r="V445" s="177" t="s">
        <v>4612</v>
      </c>
      <c r="W445" s="177" t="s">
        <v>3243</v>
      </c>
      <c r="X445" s="177" t="s">
        <v>2804</v>
      </c>
      <c r="Y445" s="177" t="s">
        <v>6464</v>
      </c>
      <c r="Z445" s="177" t="s">
        <v>7549</v>
      </c>
      <c r="AA445" s="525" t="s">
        <v>2812</v>
      </c>
      <c r="AB445" s="399" t="str">
        <f t="shared" si="87"/>
        <v>CC3CA52</v>
      </c>
      <c r="AC445" s="399" t="str">
        <f t="shared" si="88"/>
        <v>CC3CA52-CC</v>
      </c>
      <c r="AD445" t="str">
        <f>Y445&amp;"-"&amp;VLOOKUP(AC445,'LICH THI'!C:AA,9,0)</f>
        <v>64CCKD3016-42484</v>
      </c>
      <c r="AE445">
        <f t="shared" si="89"/>
        <v>1</v>
      </c>
    </row>
    <row r="446" spans="1:31" x14ac:dyDescent="0.25">
      <c r="A446" s="436" t="str">
        <f t="shared" si="79"/>
        <v>CC3CA52-CC-4</v>
      </c>
      <c r="B446" s="436">
        <f>COUNTIF(AC$4:AC446,AC446)</f>
        <v>4</v>
      </c>
      <c r="C446" s="436" t="str">
        <f t="shared" si="80"/>
        <v>CC3CA52-CC</v>
      </c>
      <c r="D446" s="436">
        <f>VLOOKUP(C446,'LICH THI'!C:AA,12,0)</f>
        <v>8</v>
      </c>
      <c r="E446" s="436">
        <f>VLOOKUP(C446,'LICH THI'!C:AA,13,0)</f>
        <v>8</v>
      </c>
      <c r="F446" s="436">
        <f t="shared" si="90"/>
        <v>8</v>
      </c>
      <c r="G446" s="436">
        <f>VLOOKUP(C446,'LICH THI'!C:AA,14,0)</f>
        <v>1</v>
      </c>
      <c r="H446" s="436">
        <f t="shared" si="81"/>
        <v>1</v>
      </c>
      <c r="I446" s="436" t="str">
        <f t="shared" si="82"/>
        <v>Ngô Trí Lễ</v>
      </c>
      <c r="J446" s="436"/>
      <c r="K446" s="436">
        <f t="shared" si="83"/>
        <v>1</v>
      </c>
      <c r="L446" s="436" t="str">
        <f t="shared" si="84"/>
        <v>CC3CA52-CC-1</v>
      </c>
      <c r="M446" s="436">
        <f t="shared" si="85"/>
        <v>4</v>
      </c>
      <c r="N446" s="437">
        <f t="shared" si="91"/>
        <v>1</v>
      </c>
      <c r="O446" s="437"/>
      <c r="P446" s="430" t="str">
        <f t="shared" si="86"/>
        <v/>
      </c>
      <c r="U446" s="177">
        <v>3</v>
      </c>
      <c r="V446" s="177" t="s">
        <v>4587</v>
      </c>
      <c r="W446" s="177" t="s">
        <v>5489</v>
      </c>
      <c r="X446" s="177" t="s">
        <v>6416</v>
      </c>
      <c r="Y446" s="177" t="s">
        <v>6417</v>
      </c>
      <c r="Z446" s="177" t="s">
        <v>7549</v>
      </c>
      <c r="AA446" s="525" t="s">
        <v>2867</v>
      </c>
      <c r="AB446" s="399" t="str">
        <f t="shared" si="87"/>
        <v>CC3CA52</v>
      </c>
      <c r="AC446" s="399" t="str">
        <f t="shared" si="88"/>
        <v>CC3CA52-CC</v>
      </c>
      <c r="AD446" t="str">
        <f>Y446&amp;"-"&amp;VLOOKUP(AC446,'LICH THI'!C:AA,9,0)</f>
        <v>64CCCD3115-42484</v>
      </c>
      <c r="AE446">
        <f t="shared" si="89"/>
        <v>1</v>
      </c>
    </row>
    <row r="447" spans="1:31" x14ac:dyDescent="0.25">
      <c r="A447" s="436" t="str">
        <f t="shared" si="79"/>
        <v>CC3CA52-CC-5</v>
      </c>
      <c r="B447" s="436">
        <f>COUNTIF(AC$4:AC447,AC447)</f>
        <v>5</v>
      </c>
      <c r="C447" s="436" t="str">
        <f t="shared" si="80"/>
        <v>CC3CA52-CC</v>
      </c>
      <c r="D447" s="436">
        <f>VLOOKUP(C447,'LICH THI'!C:AA,12,0)</f>
        <v>8</v>
      </c>
      <c r="E447" s="436">
        <f>VLOOKUP(C447,'LICH THI'!C:AA,13,0)</f>
        <v>8</v>
      </c>
      <c r="F447" s="436">
        <f t="shared" si="90"/>
        <v>8</v>
      </c>
      <c r="G447" s="436">
        <f>VLOOKUP(C447,'LICH THI'!C:AA,14,0)</f>
        <v>1</v>
      </c>
      <c r="H447" s="436">
        <f t="shared" si="81"/>
        <v>1</v>
      </c>
      <c r="I447" s="436" t="str">
        <f t="shared" si="82"/>
        <v>Nguyễn Đức Lưu</v>
      </c>
      <c r="J447" s="436"/>
      <c r="K447" s="436">
        <f t="shared" si="83"/>
        <v>1</v>
      </c>
      <c r="L447" s="436" t="str">
        <f t="shared" si="84"/>
        <v>CC3CA52-CC-1</v>
      </c>
      <c r="M447" s="436">
        <f t="shared" si="85"/>
        <v>4</v>
      </c>
      <c r="N447" s="437">
        <f t="shared" si="91"/>
        <v>2</v>
      </c>
      <c r="O447" s="437"/>
      <c r="P447" s="430" t="str">
        <f t="shared" si="86"/>
        <v/>
      </c>
      <c r="U447" s="177">
        <v>4</v>
      </c>
      <c r="V447" s="177" t="s">
        <v>4587</v>
      </c>
      <c r="W447" s="177" t="s">
        <v>3103</v>
      </c>
      <c r="X447" s="177" t="s">
        <v>4591</v>
      </c>
      <c r="Y447" s="177" t="s">
        <v>4592</v>
      </c>
      <c r="Z447" s="177" t="s">
        <v>7549</v>
      </c>
      <c r="AA447" s="525" t="s">
        <v>4593</v>
      </c>
      <c r="AB447" s="399" t="str">
        <f t="shared" si="87"/>
        <v>CC3CA52</v>
      </c>
      <c r="AC447" s="399" t="str">
        <f t="shared" si="88"/>
        <v>CC3CA52-CC</v>
      </c>
      <c r="AD447" t="str">
        <f>Y447&amp;"-"&amp;VLOOKUP(AC447,'LICH THI'!C:AA,9,0)</f>
        <v>64CCDD3014-42484</v>
      </c>
      <c r="AE447">
        <f t="shared" si="89"/>
        <v>1</v>
      </c>
    </row>
    <row r="448" spans="1:31" x14ac:dyDescent="0.25">
      <c r="A448" s="436" t="str">
        <f t="shared" si="79"/>
        <v>CC3CA52-CC-6</v>
      </c>
      <c r="B448" s="436">
        <f>COUNTIF(AC$4:AC448,AC448)</f>
        <v>6</v>
      </c>
      <c r="C448" s="436" t="str">
        <f t="shared" si="80"/>
        <v>CC3CA52-CC</v>
      </c>
      <c r="D448" s="436">
        <f>VLOOKUP(C448,'LICH THI'!C:AA,12,0)</f>
        <v>8</v>
      </c>
      <c r="E448" s="436">
        <f>VLOOKUP(C448,'LICH THI'!C:AA,13,0)</f>
        <v>8</v>
      </c>
      <c r="F448" s="436">
        <f t="shared" si="90"/>
        <v>8</v>
      </c>
      <c r="G448" s="436">
        <f>VLOOKUP(C448,'LICH THI'!C:AA,14,0)</f>
        <v>1</v>
      </c>
      <c r="H448" s="436">
        <f t="shared" si="81"/>
        <v>1</v>
      </c>
      <c r="I448" s="436" t="str">
        <f t="shared" si="82"/>
        <v>Đoàn Hữu Quang</v>
      </c>
      <c r="J448" s="436"/>
      <c r="K448" s="436">
        <f t="shared" si="83"/>
        <v>1</v>
      </c>
      <c r="L448" s="436" t="str">
        <f t="shared" si="84"/>
        <v>CC3CA52-CC-1</v>
      </c>
      <c r="M448" s="436">
        <f t="shared" si="85"/>
        <v>4</v>
      </c>
      <c r="N448" s="437">
        <f t="shared" si="91"/>
        <v>3</v>
      </c>
      <c r="O448" s="437"/>
      <c r="P448" s="430" t="str">
        <f t="shared" si="86"/>
        <v/>
      </c>
      <c r="U448" s="177">
        <v>5</v>
      </c>
      <c r="V448" s="177" t="s">
        <v>4587</v>
      </c>
      <c r="W448" s="177" t="s">
        <v>7322</v>
      </c>
      <c r="X448" s="177" t="s">
        <v>3147</v>
      </c>
      <c r="Y448" s="177" t="s">
        <v>7323</v>
      </c>
      <c r="Z448" s="177" t="s">
        <v>7549</v>
      </c>
      <c r="AA448" s="525" t="s">
        <v>7002</v>
      </c>
      <c r="AB448" s="399" t="str">
        <f t="shared" si="87"/>
        <v>CC3CA52</v>
      </c>
      <c r="AC448" s="399" t="str">
        <f t="shared" si="88"/>
        <v>CC3CA52-CC</v>
      </c>
      <c r="AD448" t="str">
        <f>Y448&amp;"-"&amp;VLOOKUP(AC448,'LICH THI'!C:AA,9,0)</f>
        <v>64CCCD3135-42484</v>
      </c>
      <c r="AE448">
        <f t="shared" si="89"/>
        <v>1</v>
      </c>
    </row>
    <row r="449" spans="1:31" x14ac:dyDescent="0.25">
      <c r="A449" s="436" t="str">
        <f t="shared" si="79"/>
        <v>CC3CA52-CC-7</v>
      </c>
      <c r="B449" s="436">
        <f>COUNTIF(AC$4:AC449,AC449)</f>
        <v>7</v>
      </c>
      <c r="C449" s="436" t="str">
        <f t="shared" si="80"/>
        <v>CC3CA52-CC</v>
      </c>
      <c r="D449" s="436">
        <f>VLOOKUP(C449,'LICH THI'!C:AA,12,0)</f>
        <v>8</v>
      </c>
      <c r="E449" s="436">
        <f>VLOOKUP(C449,'LICH THI'!C:AA,13,0)</f>
        <v>8</v>
      </c>
      <c r="F449" s="436">
        <f t="shared" si="90"/>
        <v>8</v>
      </c>
      <c r="G449" s="436">
        <f>VLOOKUP(C449,'LICH THI'!C:AA,14,0)</f>
        <v>1</v>
      </c>
      <c r="H449" s="436">
        <f t="shared" si="81"/>
        <v>1</v>
      </c>
      <c r="I449" s="436" t="str">
        <f t="shared" si="82"/>
        <v>Nguyễn Đình Tùng</v>
      </c>
      <c r="J449" s="436"/>
      <c r="K449" s="436">
        <f t="shared" si="83"/>
        <v>1</v>
      </c>
      <c r="L449" s="436" t="str">
        <f t="shared" si="84"/>
        <v>CC3CA52-CC-1</v>
      </c>
      <c r="M449" s="436">
        <f t="shared" si="85"/>
        <v>4</v>
      </c>
      <c r="N449" s="437">
        <f t="shared" si="91"/>
        <v>4</v>
      </c>
      <c r="O449" s="437"/>
      <c r="P449" s="430" t="str">
        <f t="shared" si="86"/>
        <v/>
      </c>
      <c r="U449" s="177">
        <v>7</v>
      </c>
      <c r="V449" s="177" t="s">
        <v>4587</v>
      </c>
      <c r="W449" s="177" t="s">
        <v>2780</v>
      </c>
      <c r="X449" s="177" t="s">
        <v>3274</v>
      </c>
      <c r="Y449" s="177" t="s">
        <v>6422</v>
      </c>
      <c r="Z449" s="177" t="s">
        <v>7549</v>
      </c>
      <c r="AA449" s="525" t="s">
        <v>3850</v>
      </c>
      <c r="AB449" s="399" t="str">
        <f t="shared" si="87"/>
        <v>CC3CA52</v>
      </c>
      <c r="AC449" s="399" t="str">
        <f t="shared" si="88"/>
        <v>CC3CA52-CC</v>
      </c>
      <c r="AD449" t="str">
        <f>Y449&amp;"-"&amp;VLOOKUP(AC449,'LICH THI'!C:AA,9,0)</f>
        <v>64CCCD3087-42484</v>
      </c>
      <c r="AE449">
        <f t="shared" si="89"/>
        <v>1</v>
      </c>
    </row>
    <row r="450" spans="1:31" x14ac:dyDescent="0.25">
      <c r="A450" s="436" t="str">
        <f t="shared" si="79"/>
        <v>CC3CA52-CC-8</v>
      </c>
      <c r="B450" s="436">
        <f>COUNTIF(AC$4:AC450,AC450)</f>
        <v>8</v>
      </c>
      <c r="C450" s="436" t="str">
        <f t="shared" si="80"/>
        <v>CC3CA52-CC</v>
      </c>
      <c r="D450" s="436">
        <f>VLOOKUP(C450,'LICH THI'!C:AA,12,0)</f>
        <v>8</v>
      </c>
      <c r="E450" s="436">
        <f>VLOOKUP(C450,'LICH THI'!C:AA,13,0)</f>
        <v>8</v>
      </c>
      <c r="F450" s="436">
        <f t="shared" si="90"/>
        <v>8</v>
      </c>
      <c r="G450" s="436">
        <f>VLOOKUP(C450,'LICH THI'!C:AA,14,0)</f>
        <v>1</v>
      </c>
      <c r="H450" s="436">
        <f t="shared" si="81"/>
        <v>1</v>
      </c>
      <c r="I450" s="436" t="str">
        <f t="shared" si="82"/>
        <v>Hoàng Lê Thành</v>
      </c>
      <c r="J450" s="436"/>
      <c r="K450" s="436">
        <f t="shared" si="83"/>
        <v>1</v>
      </c>
      <c r="L450" s="436" t="str">
        <f t="shared" si="84"/>
        <v>CC3CA52-CC-1</v>
      </c>
      <c r="M450" s="436">
        <f t="shared" si="85"/>
        <v>4</v>
      </c>
      <c r="N450" s="437">
        <f t="shared" si="91"/>
        <v>5</v>
      </c>
      <c r="O450" s="437"/>
      <c r="P450" s="430" t="str">
        <f t="shared" si="86"/>
        <v/>
      </c>
      <c r="U450" s="177">
        <v>6</v>
      </c>
      <c r="V450" s="177" t="s">
        <v>4587</v>
      </c>
      <c r="W450" s="177" t="s">
        <v>4647</v>
      </c>
      <c r="X450" s="177" t="s">
        <v>2894</v>
      </c>
      <c r="Y450" s="177" t="s">
        <v>4648</v>
      </c>
      <c r="Z450" s="177" t="s">
        <v>7549</v>
      </c>
      <c r="AA450" s="525" t="s">
        <v>4649</v>
      </c>
      <c r="AB450" s="399" t="str">
        <f t="shared" si="87"/>
        <v>CC3CA52</v>
      </c>
      <c r="AC450" s="399" t="str">
        <f t="shared" si="88"/>
        <v>CC3CA52-CC</v>
      </c>
      <c r="AD450" t="str">
        <f>Y450&amp;"-"&amp;VLOOKUP(AC450,'LICH THI'!C:AA,9,0)</f>
        <v>64CCCD3066-42484</v>
      </c>
      <c r="AE450">
        <f t="shared" si="89"/>
        <v>1</v>
      </c>
    </row>
    <row r="451" spans="1:31" x14ac:dyDescent="0.25">
      <c r="A451" s="436" t="str">
        <f t="shared" si="79"/>
        <v>CC3CD33-CC-1</v>
      </c>
      <c r="B451" s="436">
        <f>COUNTIF(AC$4:AC451,AC451)</f>
        <v>1</v>
      </c>
      <c r="C451" s="436" t="str">
        <f t="shared" si="80"/>
        <v>CC3CD33-CC</v>
      </c>
      <c r="D451" s="436">
        <f>VLOOKUP(C451,'LICH THI'!C:AA,12,0)</f>
        <v>14</v>
      </c>
      <c r="E451" s="436">
        <f>VLOOKUP(C451,'LICH THI'!C:AA,13,0)</f>
        <v>14</v>
      </c>
      <c r="F451" s="436">
        <f t="shared" si="90"/>
        <v>14</v>
      </c>
      <c r="G451" s="436">
        <f>VLOOKUP(C451,'LICH THI'!C:AA,14,0)</f>
        <v>1</v>
      </c>
      <c r="H451" s="436">
        <f t="shared" si="81"/>
        <v>1</v>
      </c>
      <c r="I451" s="436" t="str">
        <f t="shared" si="82"/>
        <v>Nguyễn Văn Báu</v>
      </c>
      <c r="J451" s="436"/>
      <c r="K451" s="436">
        <f t="shared" si="83"/>
        <v>1</v>
      </c>
      <c r="L451" s="436" t="str">
        <f t="shared" si="84"/>
        <v>CC3CD33-CC-1</v>
      </c>
      <c r="M451" s="436">
        <f t="shared" si="85"/>
        <v>5</v>
      </c>
      <c r="N451" s="437">
        <f t="shared" si="91"/>
        <v>11</v>
      </c>
      <c r="O451" s="437"/>
      <c r="P451" s="430" t="str">
        <f t="shared" si="86"/>
        <v/>
      </c>
      <c r="U451" s="177">
        <v>1</v>
      </c>
      <c r="V451" s="177" t="s">
        <v>4574</v>
      </c>
      <c r="W451" s="177" t="s">
        <v>2741</v>
      </c>
      <c r="X451" s="177" t="s">
        <v>6408</v>
      </c>
      <c r="Y451" s="177" t="s">
        <v>6409</v>
      </c>
      <c r="Z451" s="177" t="s">
        <v>7565</v>
      </c>
      <c r="AA451" s="525" t="s">
        <v>5588</v>
      </c>
      <c r="AB451" s="399" t="str">
        <f t="shared" si="87"/>
        <v>CC3CD33</v>
      </c>
      <c r="AC451" s="399" t="str">
        <f t="shared" si="88"/>
        <v>CC3CD33-CC</v>
      </c>
      <c r="AD451" t="str">
        <f>Y451&amp;"-"&amp;VLOOKUP(AC451,'LICH THI'!C:AA,9,0)</f>
        <v>64CCCD3011-42482</v>
      </c>
      <c r="AE451">
        <f t="shared" si="89"/>
        <v>1</v>
      </c>
    </row>
    <row r="452" spans="1:31" x14ac:dyDescent="0.25">
      <c r="A452" s="436" t="str">
        <f t="shared" si="79"/>
        <v>CC3CD33-CC-2</v>
      </c>
      <c r="B452" s="436">
        <f>COUNTIF(AC$4:AC452,AC452)</f>
        <v>2</v>
      </c>
      <c r="C452" s="436" t="str">
        <f t="shared" si="80"/>
        <v>CC3CD33-CC</v>
      </c>
      <c r="D452" s="436">
        <f>VLOOKUP(C452,'LICH THI'!C:AA,12,0)</f>
        <v>14</v>
      </c>
      <c r="E452" s="436">
        <f>VLOOKUP(C452,'LICH THI'!C:AA,13,0)</f>
        <v>14</v>
      </c>
      <c r="F452" s="436">
        <f t="shared" si="90"/>
        <v>14</v>
      </c>
      <c r="G452" s="436">
        <f>VLOOKUP(C452,'LICH THI'!C:AA,14,0)</f>
        <v>1</v>
      </c>
      <c r="H452" s="436">
        <f t="shared" si="81"/>
        <v>1</v>
      </c>
      <c r="I452" s="436" t="str">
        <f t="shared" si="82"/>
        <v>Phạm Văn Cường</v>
      </c>
      <c r="J452" s="436"/>
      <c r="K452" s="436">
        <f t="shared" si="83"/>
        <v>1</v>
      </c>
      <c r="L452" s="436" t="str">
        <f t="shared" si="84"/>
        <v>CC3CD33-CC-1</v>
      </c>
      <c r="M452" s="436">
        <f t="shared" si="85"/>
        <v>5</v>
      </c>
      <c r="N452" s="437">
        <f t="shared" si="91"/>
        <v>12</v>
      </c>
      <c r="O452" s="437"/>
      <c r="P452" s="430" t="str">
        <f t="shared" si="86"/>
        <v/>
      </c>
      <c r="U452" s="177">
        <v>7</v>
      </c>
      <c r="V452" s="177" t="s">
        <v>4587</v>
      </c>
      <c r="W452" s="177" t="s">
        <v>2738</v>
      </c>
      <c r="X452" s="177" t="s">
        <v>2735</v>
      </c>
      <c r="Y452" s="177" t="s">
        <v>6887</v>
      </c>
      <c r="Z452" s="177" t="s">
        <v>7565</v>
      </c>
      <c r="AA452" s="525" t="s">
        <v>2733</v>
      </c>
      <c r="AB452" s="399" t="str">
        <f t="shared" si="87"/>
        <v>CC3CD33</v>
      </c>
      <c r="AC452" s="399" t="str">
        <f t="shared" si="88"/>
        <v>CC3CD33-CC</v>
      </c>
      <c r="AD452" t="str">
        <f>Y452&amp;"-"&amp;VLOOKUP(AC452,'LICH THI'!C:AA,9,0)</f>
        <v>64CCCD3070-42482</v>
      </c>
      <c r="AE452">
        <f t="shared" si="89"/>
        <v>1</v>
      </c>
    </row>
    <row r="453" spans="1:31" x14ac:dyDescent="0.25">
      <c r="A453" s="436" t="str">
        <f t="shared" ref="A453:A516" si="92">C453&amp;"-"&amp;B453</f>
        <v>CC3CD33-CC-3</v>
      </c>
      <c r="B453" s="436">
        <f>COUNTIF(AC$4:AC453,AC453)</f>
        <v>3</v>
      </c>
      <c r="C453" s="436" t="str">
        <f t="shared" ref="C453:C516" si="93">_CT_MaHP1</f>
        <v>CC3CD33-CC</v>
      </c>
      <c r="D453" s="436">
        <f>VLOOKUP(C453,'LICH THI'!C:AA,12,0)</f>
        <v>14</v>
      </c>
      <c r="E453" s="436">
        <f>VLOOKUP(C453,'LICH THI'!C:AA,13,0)</f>
        <v>14</v>
      </c>
      <c r="F453" s="436">
        <f t="shared" si="90"/>
        <v>14</v>
      </c>
      <c r="G453" s="436">
        <f>VLOOKUP(C453,'LICH THI'!C:AA,14,0)</f>
        <v>1</v>
      </c>
      <c r="H453" s="436">
        <f t="shared" ref="H453:H516" si="94">IF(E453=0,"",TRUNC((B453+E453-1)/E453))</f>
        <v>1</v>
      </c>
      <c r="I453" s="436" t="str">
        <f t="shared" ref="I453:I516" si="95">W453&amp;" "&amp;X453</f>
        <v>Nguyễn Minh Chiến</v>
      </c>
      <c r="J453" s="436"/>
      <c r="K453" s="436">
        <f t="shared" ref="K453:K516" si="96">IF(G453=1,1,IF(H453&lt;G453,H453+1,1))</f>
        <v>1</v>
      </c>
      <c r="L453" s="436" t="str">
        <f t="shared" ref="L453:L516" si="97">C453&amp;"-"&amp;K453</f>
        <v>CC3CD33-CC-1</v>
      </c>
      <c r="M453" s="436">
        <f t="shared" ref="M453:M516" si="98">IF(E453=0,"",MOD(MID(C453,6,2),E453))</f>
        <v>5</v>
      </c>
      <c r="N453" s="437">
        <f t="shared" si="91"/>
        <v>13</v>
      </c>
      <c r="O453" s="437"/>
      <c r="P453" s="430" t="str">
        <f t="shared" ref="P453:P516" si="99">IF(MOD(20*O453,10)&lt;&gt;0,"SAI","")</f>
        <v/>
      </c>
      <c r="U453" s="177">
        <v>6</v>
      </c>
      <c r="V453" s="177" t="s">
        <v>4587</v>
      </c>
      <c r="W453" s="177" t="s">
        <v>2708</v>
      </c>
      <c r="X453" s="177" t="s">
        <v>2709</v>
      </c>
      <c r="Y453" s="177" t="s">
        <v>7314</v>
      </c>
      <c r="Z453" s="177" t="s">
        <v>7565</v>
      </c>
      <c r="AA453" s="525" t="s">
        <v>4129</v>
      </c>
      <c r="AB453" s="399" t="str">
        <f t="shared" ref="AB453:AB516" si="100">_CT_MaHP</f>
        <v>CC3CD33</v>
      </c>
      <c r="AC453" s="399" t="str">
        <f t="shared" ref="AC453:AC516" si="101">_CT_MaHe</f>
        <v>CC3CD33-CC</v>
      </c>
      <c r="AD453" t="str">
        <f>Y453&amp;"-"&amp;VLOOKUP(AC453,'LICH THI'!C:AA,9,0)</f>
        <v>64CCCD3064-42482</v>
      </c>
      <c r="AE453">
        <f t="shared" ref="AE453:AE516" si="102">COUNTIF(AD453,AD:AD)</f>
        <v>1</v>
      </c>
    </row>
    <row r="454" spans="1:31" x14ac:dyDescent="0.25">
      <c r="A454" s="436" t="str">
        <f t="shared" si="92"/>
        <v>CC3CD33-CC-4</v>
      </c>
      <c r="B454" s="436">
        <f>COUNTIF(AC$4:AC454,AC454)</f>
        <v>4</v>
      </c>
      <c r="C454" s="436" t="str">
        <f t="shared" si="93"/>
        <v>CC3CD33-CC</v>
      </c>
      <c r="D454" s="436">
        <f>VLOOKUP(C454,'LICH THI'!C:AA,12,0)</f>
        <v>14</v>
      </c>
      <c r="E454" s="436">
        <f>VLOOKUP(C454,'LICH THI'!C:AA,13,0)</f>
        <v>14</v>
      </c>
      <c r="F454" s="436">
        <f t="shared" ref="F454:F517" si="103">IF(G454="","",IF(G454=H454,D454-(H454-1)*E454,E454))</f>
        <v>14</v>
      </c>
      <c r="G454" s="436">
        <f>VLOOKUP(C454,'LICH THI'!C:AA,14,0)</f>
        <v>1</v>
      </c>
      <c r="H454" s="436">
        <f t="shared" si="94"/>
        <v>1</v>
      </c>
      <c r="I454" s="436" t="str">
        <f t="shared" si="95"/>
        <v>Nguyễn Đức Chung</v>
      </c>
      <c r="J454" s="436"/>
      <c r="K454" s="436">
        <f t="shared" si="96"/>
        <v>1</v>
      </c>
      <c r="L454" s="436" t="str">
        <f t="shared" si="97"/>
        <v>CC3CD33-CC-1</v>
      </c>
      <c r="M454" s="436">
        <f t="shared" si="98"/>
        <v>5</v>
      </c>
      <c r="N454" s="437">
        <f t="shared" ref="N454:N517" si="104">IF(F454=0,"",(K454-1)*$N$2+1+MOD(B454-M454,F454))</f>
        <v>14</v>
      </c>
      <c r="O454" s="437"/>
      <c r="P454" s="430" t="str">
        <f t="shared" si="99"/>
        <v/>
      </c>
      <c r="U454" s="177">
        <v>2</v>
      </c>
      <c r="V454" s="177" t="s">
        <v>4574</v>
      </c>
      <c r="W454" s="177" t="s">
        <v>3103</v>
      </c>
      <c r="X454" s="177" t="s">
        <v>2731</v>
      </c>
      <c r="Y454" s="177" t="s">
        <v>6459</v>
      </c>
      <c r="Z454" s="177" t="s">
        <v>7565</v>
      </c>
      <c r="AA454" s="525" t="s">
        <v>4547</v>
      </c>
      <c r="AB454" s="399" t="str">
        <f t="shared" si="100"/>
        <v>CC3CD33</v>
      </c>
      <c r="AC454" s="399" t="str">
        <f t="shared" si="101"/>
        <v>CC3CD33-CC</v>
      </c>
      <c r="AD454" t="str">
        <f>Y454&amp;"-"&amp;VLOOKUP(AC454,'LICH THI'!C:AA,9,0)</f>
        <v>64CCCD4003-42482</v>
      </c>
      <c r="AE454">
        <f t="shared" si="102"/>
        <v>1</v>
      </c>
    </row>
    <row r="455" spans="1:31" x14ac:dyDescent="0.25">
      <c r="A455" s="436" t="str">
        <f t="shared" si="92"/>
        <v>CC3CD33-CC-5</v>
      </c>
      <c r="B455" s="436">
        <f>COUNTIF(AC$4:AC455,AC455)</f>
        <v>5</v>
      </c>
      <c r="C455" s="436" t="str">
        <f t="shared" si="93"/>
        <v>CC3CD33-CC</v>
      </c>
      <c r="D455" s="436">
        <f>VLOOKUP(C455,'LICH THI'!C:AA,12,0)</f>
        <v>14</v>
      </c>
      <c r="E455" s="436">
        <f>VLOOKUP(C455,'LICH THI'!C:AA,13,0)</f>
        <v>14</v>
      </c>
      <c r="F455" s="436">
        <f t="shared" si="103"/>
        <v>14</v>
      </c>
      <c r="G455" s="436">
        <f>VLOOKUP(C455,'LICH THI'!C:AA,14,0)</f>
        <v>1</v>
      </c>
      <c r="H455" s="436">
        <f t="shared" si="94"/>
        <v>1</v>
      </c>
      <c r="I455" s="436" t="str">
        <f t="shared" si="95"/>
        <v>Ngô Trí Lễ</v>
      </c>
      <c r="J455" s="436"/>
      <c r="K455" s="436">
        <f t="shared" si="96"/>
        <v>1</v>
      </c>
      <c r="L455" s="436" t="str">
        <f t="shared" si="97"/>
        <v>CC3CD33-CC-1</v>
      </c>
      <c r="M455" s="436">
        <f t="shared" si="98"/>
        <v>5</v>
      </c>
      <c r="N455" s="437">
        <f t="shared" si="104"/>
        <v>1</v>
      </c>
      <c r="O455" s="437"/>
      <c r="P455" s="430" t="str">
        <f t="shared" si="99"/>
        <v/>
      </c>
      <c r="U455" s="177">
        <v>8</v>
      </c>
      <c r="V455" s="177" t="s">
        <v>4587</v>
      </c>
      <c r="W455" s="177" t="s">
        <v>5489</v>
      </c>
      <c r="X455" s="177" t="s">
        <v>6416</v>
      </c>
      <c r="Y455" s="177" t="s">
        <v>6417</v>
      </c>
      <c r="Z455" s="177" t="s">
        <v>7565</v>
      </c>
      <c r="AA455" s="525" t="s">
        <v>2867</v>
      </c>
      <c r="AB455" s="399" t="str">
        <f t="shared" si="100"/>
        <v>CC3CD33</v>
      </c>
      <c r="AC455" s="399" t="str">
        <f t="shared" si="101"/>
        <v>CC3CD33-CC</v>
      </c>
      <c r="AD455" t="str">
        <f>Y455&amp;"-"&amp;VLOOKUP(AC455,'LICH THI'!C:AA,9,0)</f>
        <v>64CCCD3115-42482</v>
      </c>
      <c r="AE455">
        <f t="shared" si="102"/>
        <v>1</v>
      </c>
    </row>
    <row r="456" spans="1:31" x14ac:dyDescent="0.25">
      <c r="A456" s="436" t="str">
        <f t="shared" si="92"/>
        <v>CC3CD33-CC-6</v>
      </c>
      <c r="B456" s="436">
        <f>COUNTIF(AC$4:AC456,AC456)</f>
        <v>6</v>
      </c>
      <c r="C456" s="436" t="str">
        <f t="shared" si="93"/>
        <v>CC3CD33-CC</v>
      </c>
      <c r="D456" s="436">
        <f>VLOOKUP(C456,'LICH THI'!C:AA,12,0)</f>
        <v>14</v>
      </c>
      <c r="E456" s="436">
        <f>VLOOKUP(C456,'LICH THI'!C:AA,13,0)</f>
        <v>14</v>
      </c>
      <c r="F456" s="436">
        <f t="shared" si="103"/>
        <v>14</v>
      </c>
      <c r="G456" s="436">
        <f>VLOOKUP(C456,'LICH THI'!C:AA,14,0)</f>
        <v>1</v>
      </c>
      <c r="H456" s="436">
        <f t="shared" si="94"/>
        <v>1</v>
      </c>
      <c r="I456" s="436" t="str">
        <f t="shared" si="95"/>
        <v>Nguyễn Duy Lợi</v>
      </c>
      <c r="J456" s="436"/>
      <c r="K456" s="436">
        <f t="shared" si="96"/>
        <v>1</v>
      </c>
      <c r="L456" s="436" t="str">
        <f t="shared" si="97"/>
        <v>CC3CD33-CC-1</v>
      </c>
      <c r="M456" s="436">
        <f t="shared" si="98"/>
        <v>5</v>
      </c>
      <c r="N456" s="437">
        <f t="shared" si="104"/>
        <v>2</v>
      </c>
      <c r="O456" s="437"/>
      <c r="P456" s="430" t="str">
        <f t="shared" si="99"/>
        <v/>
      </c>
      <c r="U456" s="177">
        <v>9</v>
      </c>
      <c r="V456" s="177" t="s">
        <v>4587</v>
      </c>
      <c r="W456" s="177" t="s">
        <v>2969</v>
      </c>
      <c r="X456" s="177" t="s">
        <v>4940</v>
      </c>
      <c r="Y456" s="177" t="s">
        <v>6418</v>
      </c>
      <c r="Z456" s="177" t="s">
        <v>7565</v>
      </c>
      <c r="AA456" s="525" t="s">
        <v>6419</v>
      </c>
      <c r="AB456" s="399" t="str">
        <f t="shared" si="100"/>
        <v>CC3CD33</v>
      </c>
      <c r="AC456" s="399" t="str">
        <f t="shared" si="101"/>
        <v>CC3CD33-CC</v>
      </c>
      <c r="AD456" t="str">
        <f>Y456&amp;"-"&amp;VLOOKUP(AC456,'LICH THI'!C:AA,9,0)</f>
        <v>64CCCD3086-42482</v>
      </c>
      <c r="AE456">
        <f t="shared" si="102"/>
        <v>1</v>
      </c>
    </row>
    <row r="457" spans="1:31" x14ac:dyDescent="0.25">
      <c r="A457" s="436" t="str">
        <f t="shared" si="92"/>
        <v>CC3CD33-CC-7</v>
      </c>
      <c r="B457" s="436">
        <f>COUNTIF(AC$4:AC457,AC457)</f>
        <v>7</v>
      </c>
      <c r="C457" s="436" t="str">
        <f t="shared" si="93"/>
        <v>CC3CD33-CC</v>
      </c>
      <c r="D457" s="436">
        <f>VLOOKUP(C457,'LICH THI'!C:AA,12,0)</f>
        <v>14</v>
      </c>
      <c r="E457" s="436">
        <f>VLOOKUP(C457,'LICH THI'!C:AA,13,0)</f>
        <v>14</v>
      </c>
      <c r="F457" s="436">
        <f t="shared" si="103"/>
        <v>14</v>
      </c>
      <c r="G457" s="436">
        <f>VLOOKUP(C457,'LICH THI'!C:AA,14,0)</f>
        <v>1</v>
      </c>
      <c r="H457" s="436">
        <f t="shared" si="94"/>
        <v>1</v>
      </c>
      <c r="I457" s="436" t="str">
        <f t="shared" si="95"/>
        <v>Phạm Thanh Quang</v>
      </c>
      <c r="J457" s="436"/>
      <c r="K457" s="436">
        <f t="shared" si="96"/>
        <v>1</v>
      </c>
      <c r="L457" s="436" t="str">
        <f t="shared" si="97"/>
        <v>CC3CD33-CC-1</v>
      </c>
      <c r="M457" s="436">
        <f t="shared" si="98"/>
        <v>5</v>
      </c>
      <c r="N457" s="437">
        <f t="shared" si="104"/>
        <v>3</v>
      </c>
      <c r="O457" s="437"/>
      <c r="P457" s="430" t="str">
        <f t="shared" si="99"/>
        <v/>
      </c>
      <c r="U457" s="177">
        <v>10</v>
      </c>
      <c r="V457" s="177" t="s">
        <v>4587</v>
      </c>
      <c r="W457" s="177" t="s">
        <v>3523</v>
      </c>
      <c r="X457" s="177" t="s">
        <v>3147</v>
      </c>
      <c r="Y457" s="177" t="s">
        <v>6461</v>
      </c>
      <c r="Z457" s="177" t="s">
        <v>7565</v>
      </c>
      <c r="AA457" s="525" t="s">
        <v>6462</v>
      </c>
      <c r="AB457" s="399" t="str">
        <f t="shared" si="100"/>
        <v>CC3CD33</v>
      </c>
      <c r="AC457" s="399" t="str">
        <f t="shared" si="101"/>
        <v>CC3CD33-CC</v>
      </c>
      <c r="AD457" t="str">
        <f>Y457&amp;"-"&amp;VLOOKUP(AC457,'LICH THI'!C:AA,9,0)</f>
        <v>64CCCD3140-42482</v>
      </c>
      <c r="AE457">
        <f t="shared" si="102"/>
        <v>1</v>
      </c>
    </row>
    <row r="458" spans="1:31" x14ac:dyDescent="0.25">
      <c r="A458" s="436" t="str">
        <f t="shared" si="92"/>
        <v>CC3CD33-CC-8</v>
      </c>
      <c r="B458" s="436">
        <f>COUNTIF(AC$4:AC458,AC458)</f>
        <v>8</v>
      </c>
      <c r="C458" s="436" t="str">
        <f t="shared" si="93"/>
        <v>CC3CD33-CC</v>
      </c>
      <c r="D458" s="436">
        <f>VLOOKUP(C458,'LICH THI'!C:AA,12,0)</f>
        <v>14</v>
      </c>
      <c r="E458" s="436">
        <f>VLOOKUP(C458,'LICH THI'!C:AA,13,0)</f>
        <v>14</v>
      </c>
      <c r="F458" s="436">
        <f t="shared" si="103"/>
        <v>14</v>
      </c>
      <c r="G458" s="436">
        <f>VLOOKUP(C458,'LICH THI'!C:AA,14,0)</f>
        <v>1</v>
      </c>
      <c r="H458" s="436">
        <f t="shared" si="94"/>
        <v>1</v>
      </c>
      <c r="I458" s="436" t="str">
        <f t="shared" si="95"/>
        <v>Hà Học Quân</v>
      </c>
      <c r="J458" s="436"/>
      <c r="K458" s="436">
        <f t="shared" si="96"/>
        <v>1</v>
      </c>
      <c r="L458" s="436" t="str">
        <f t="shared" si="97"/>
        <v>CC3CD33-CC-1</v>
      </c>
      <c r="M458" s="436">
        <f t="shared" si="98"/>
        <v>5</v>
      </c>
      <c r="N458" s="437">
        <f t="shared" si="104"/>
        <v>4</v>
      </c>
      <c r="O458" s="437"/>
      <c r="P458" s="430" t="str">
        <f t="shared" si="99"/>
        <v/>
      </c>
      <c r="U458" s="177">
        <v>3</v>
      </c>
      <c r="V458" s="177" t="s">
        <v>4574</v>
      </c>
      <c r="W458" s="177" t="s">
        <v>7426</v>
      </c>
      <c r="X458" s="177" t="s">
        <v>2890</v>
      </c>
      <c r="Y458" s="177" t="s">
        <v>7427</v>
      </c>
      <c r="Z458" s="177" t="s">
        <v>7565</v>
      </c>
      <c r="AA458" s="525" t="s">
        <v>5767</v>
      </c>
      <c r="AB458" s="399" t="str">
        <f t="shared" si="100"/>
        <v>CC3CD33</v>
      </c>
      <c r="AC458" s="399" t="str">
        <f t="shared" si="101"/>
        <v>CC3CD33-CC</v>
      </c>
      <c r="AD458" t="str">
        <f>Y458&amp;"-"&amp;VLOOKUP(AC458,'LICH THI'!C:AA,9,0)</f>
        <v>64CCCD3039-42482</v>
      </c>
      <c r="AE458">
        <f t="shared" si="102"/>
        <v>1</v>
      </c>
    </row>
    <row r="459" spans="1:31" x14ac:dyDescent="0.25">
      <c r="A459" s="436" t="str">
        <f t="shared" si="92"/>
        <v>CC3CD33-CC-9</v>
      </c>
      <c r="B459" s="436">
        <f>COUNTIF(AC$4:AC459,AC459)</f>
        <v>9</v>
      </c>
      <c r="C459" s="436" t="str">
        <f t="shared" si="93"/>
        <v>CC3CD33-CC</v>
      </c>
      <c r="D459" s="436">
        <f>VLOOKUP(C459,'LICH THI'!C:AA,12,0)</f>
        <v>14</v>
      </c>
      <c r="E459" s="436">
        <f>VLOOKUP(C459,'LICH THI'!C:AA,13,0)</f>
        <v>14</v>
      </c>
      <c r="F459" s="436">
        <f t="shared" si="103"/>
        <v>14</v>
      </c>
      <c r="G459" s="436">
        <f>VLOOKUP(C459,'LICH THI'!C:AA,14,0)</f>
        <v>1</v>
      </c>
      <c r="H459" s="436">
        <f t="shared" si="94"/>
        <v>1</v>
      </c>
      <c r="I459" s="436" t="str">
        <f t="shared" si="95"/>
        <v>Trần Văn Quý</v>
      </c>
      <c r="J459" s="436"/>
      <c r="K459" s="436">
        <f t="shared" si="96"/>
        <v>1</v>
      </c>
      <c r="L459" s="436" t="str">
        <f t="shared" si="97"/>
        <v>CC3CD33-CC-1</v>
      </c>
      <c r="M459" s="436">
        <f t="shared" si="98"/>
        <v>5</v>
      </c>
      <c r="N459" s="437">
        <f t="shared" si="104"/>
        <v>5</v>
      </c>
      <c r="O459" s="437"/>
      <c r="P459" s="430" t="str">
        <f t="shared" si="99"/>
        <v/>
      </c>
      <c r="U459" s="177">
        <v>11</v>
      </c>
      <c r="V459" s="177" t="s">
        <v>4587</v>
      </c>
      <c r="W459" s="177" t="s">
        <v>2757</v>
      </c>
      <c r="X459" s="177" t="s">
        <v>3004</v>
      </c>
      <c r="Y459" s="177" t="s">
        <v>6888</v>
      </c>
      <c r="Z459" s="177" t="s">
        <v>7565</v>
      </c>
      <c r="AA459" s="525" t="s">
        <v>4350</v>
      </c>
      <c r="AB459" s="399" t="str">
        <f t="shared" si="100"/>
        <v>CC3CD33</v>
      </c>
      <c r="AC459" s="399" t="str">
        <f t="shared" si="101"/>
        <v>CC3CD33-CC</v>
      </c>
      <c r="AD459" t="str">
        <f>Y459&amp;"-"&amp;VLOOKUP(AC459,'LICH THI'!C:AA,9,0)</f>
        <v>64CCCD3112-42482</v>
      </c>
      <c r="AE459">
        <f t="shared" si="102"/>
        <v>1</v>
      </c>
    </row>
    <row r="460" spans="1:31" x14ac:dyDescent="0.25">
      <c r="A460" s="436" t="str">
        <f t="shared" si="92"/>
        <v>CC3CD33-CC-10</v>
      </c>
      <c r="B460" s="436">
        <f>COUNTIF(AC$4:AC460,AC460)</f>
        <v>10</v>
      </c>
      <c r="C460" s="436" t="str">
        <f t="shared" si="93"/>
        <v>CC3CD33-CC</v>
      </c>
      <c r="D460" s="436">
        <f>VLOOKUP(C460,'LICH THI'!C:AA,12,0)</f>
        <v>14</v>
      </c>
      <c r="E460" s="436">
        <f>VLOOKUP(C460,'LICH THI'!C:AA,13,0)</f>
        <v>14</v>
      </c>
      <c r="F460" s="436">
        <f t="shared" si="103"/>
        <v>14</v>
      </c>
      <c r="G460" s="436">
        <f>VLOOKUP(C460,'LICH THI'!C:AA,14,0)</f>
        <v>1</v>
      </c>
      <c r="H460" s="436">
        <f t="shared" si="94"/>
        <v>1</v>
      </c>
      <c r="I460" s="436" t="str">
        <f t="shared" si="95"/>
        <v>Hoàng Đình Sót</v>
      </c>
      <c r="J460" s="436"/>
      <c r="K460" s="436">
        <f t="shared" si="96"/>
        <v>1</v>
      </c>
      <c r="L460" s="436" t="str">
        <f t="shared" si="97"/>
        <v>CC3CD33-CC-1</v>
      </c>
      <c r="M460" s="436">
        <f t="shared" si="98"/>
        <v>5</v>
      </c>
      <c r="N460" s="437">
        <f t="shared" si="104"/>
        <v>6</v>
      </c>
      <c r="O460" s="437"/>
      <c r="P460" s="430" t="str">
        <f t="shared" si="99"/>
        <v/>
      </c>
      <c r="U460" s="177">
        <v>12</v>
      </c>
      <c r="V460" s="177" t="s">
        <v>4587</v>
      </c>
      <c r="W460" s="177" t="s">
        <v>4643</v>
      </c>
      <c r="X460" s="177" t="s">
        <v>4644</v>
      </c>
      <c r="Y460" s="177" t="s">
        <v>4645</v>
      </c>
      <c r="Z460" s="177" t="s">
        <v>7565</v>
      </c>
      <c r="AA460" s="525" t="s">
        <v>4646</v>
      </c>
      <c r="AB460" s="399" t="str">
        <f t="shared" si="100"/>
        <v>CC3CD33</v>
      </c>
      <c r="AC460" s="399" t="str">
        <f t="shared" si="101"/>
        <v>CC3CD33-CC</v>
      </c>
      <c r="AD460" t="str">
        <f>Y460&amp;"-"&amp;VLOOKUP(AC460,'LICH THI'!C:AA,9,0)</f>
        <v>64CCCD3056-42482</v>
      </c>
      <c r="AE460">
        <f t="shared" si="102"/>
        <v>1</v>
      </c>
    </row>
    <row r="461" spans="1:31" x14ac:dyDescent="0.25">
      <c r="A461" s="436" t="str">
        <f t="shared" si="92"/>
        <v>CC3CD33-CC-11</v>
      </c>
      <c r="B461" s="436">
        <f>COUNTIF(AC$4:AC461,AC461)</f>
        <v>11</v>
      </c>
      <c r="C461" s="436" t="str">
        <f t="shared" si="93"/>
        <v>CC3CD33-CC</v>
      </c>
      <c r="D461" s="436">
        <f>VLOOKUP(C461,'LICH THI'!C:AA,12,0)</f>
        <v>14</v>
      </c>
      <c r="E461" s="436">
        <f>VLOOKUP(C461,'LICH THI'!C:AA,13,0)</f>
        <v>14</v>
      </c>
      <c r="F461" s="436">
        <f t="shared" si="103"/>
        <v>14</v>
      </c>
      <c r="G461" s="436">
        <f>VLOOKUP(C461,'LICH THI'!C:AA,14,0)</f>
        <v>1</v>
      </c>
      <c r="H461" s="436">
        <f t="shared" si="94"/>
        <v>1</v>
      </c>
      <c r="I461" s="436" t="str">
        <f t="shared" si="95"/>
        <v>Bùi Tất Sơn</v>
      </c>
      <c r="J461" s="436"/>
      <c r="K461" s="436">
        <f t="shared" si="96"/>
        <v>1</v>
      </c>
      <c r="L461" s="436" t="str">
        <f t="shared" si="97"/>
        <v>CC3CD33-CC-1</v>
      </c>
      <c r="M461" s="436">
        <f t="shared" si="98"/>
        <v>5</v>
      </c>
      <c r="N461" s="437">
        <f t="shared" si="104"/>
        <v>7</v>
      </c>
      <c r="O461" s="437"/>
      <c r="P461" s="430" t="str">
        <f t="shared" si="99"/>
        <v/>
      </c>
      <c r="U461" s="177">
        <v>13</v>
      </c>
      <c r="V461" s="177" t="s">
        <v>4587</v>
      </c>
      <c r="W461" s="177" t="s">
        <v>4596</v>
      </c>
      <c r="X461" s="177" t="s">
        <v>2688</v>
      </c>
      <c r="Y461" s="177" t="s">
        <v>4597</v>
      </c>
      <c r="Z461" s="177" t="s">
        <v>7565</v>
      </c>
      <c r="AA461" s="525" t="s">
        <v>4598</v>
      </c>
      <c r="AB461" s="399" t="str">
        <f t="shared" si="100"/>
        <v>CC3CD33</v>
      </c>
      <c r="AC461" s="399" t="str">
        <f t="shared" si="101"/>
        <v>CC3CD33-CC</v>
      </c>
      <c r="AD461" t="str">
        <f>Y461&amp;"-"&amp;VLOOKUP(AC461,'LICH THI'!C:AA,9,0)</f>
        <v>64CCCD3132-42482</v>
      </c>
      <c r="AE461">
        <f t="shared" si="102"/>
        <v>1</v>
      </c>
    </row>
    <row r="462" spans="1:31" x14ac:dyDescent="0.25">
      <c r="A462" s="436" t="str">
        <f t="shared" si="92"/>
        <v>CC3CD33-CC-12</v>
      </c>
      <c r="B462" s="436">
        <f>COUNTIF(AC$4:AC462,AC462)</f>
        <v>12</v>
      </c>
      <c r="C462" s="436" t="str">
        <f t="shared" si="93"/>
        <v>CC3CD33-CC</v>
      </c>
      <c r="D462" s="436">
        <f>VLOOKUP(C462,'LICH THI'!C:AA,12,0)</f>
        <v>14</v>
      </c>
      <c r="E462" s="436">
        <f>VLOOKUP(C462,'LICH THI'!C:AA,13,0)</f>
        <v>14</v>
      </c>
      <c r="F462" s="436">
        <f t="shared" si="103"/>
        <v>14</v>
      </c>
      <c r="G462" s="436">
        <f>VLOOKUP(C462,'LICH THI'!C:AA,14,0)</f>
        <v>1</v>
      </c>
      <c r="H462" s="436">
        <f t="shared" si="94"/>
        <v>1</v>
      </c>
      <c r="I462" s="436" t="str">
        <f t="shared" si="95"/>
        <v>Nguyễn Mạnh Tiến</v>
      </c>
      <c r="J462" s="436"/>
      <c r="K462" s="436">
        <f t="shared" si="96"/>
        <v>1</v>
      </c>
      <c r="L462" s="436" t="str">
        <f t="shared" si="97"/>
        <v>CC3CD33-CC-1</v>
      </c>
      <c r="M462" s="436">
        <f t="shared" si="98"/>
        <v>5</v>
      </c>
      <c r="N462" s="437">
        <f t="shared" si="104"/>
        <v>8</v>
      </c>
      <c r="O462" s="437"/>
      <c r="P462" s="430" t="str">
        <f t="shared" si="99"/>
        <v/>
      </c>
      <c r="U462" s="177">
        <v>5</v>
      </c>
      <c r="V462" s="177" t="s">
        <v>4574</v>
      </c>
      <c r="W462" s="177" t="s">
        <v>2734</v>
      </c>
      <c r="X462" s="177" t="s">
        <v>2992</v>
      </c>
      <c r="Y462" s="177" t="s">
        <v>7321</v>
      </c>
      <c r="Z462" s="177" t="s">
        <v>7565</v>
      </c>
      <c r="AA462" s="525" t="s">
        <v>3631</v>
      </c>
      <c r="AB462" s="399" t="str">
        <f t="shared" si="100"/>
        <v>CC3CD33</v>
      </c>
      <c r="AC462" s="399" t="str">
        <f t="shared" si="101"/>
        <v>CC3CD33-CC</v>
      </c>
      <c r="AD462" t="str">
        <f>Y462&amp;"-"&amp;VLOOKUP(AC462,'LICH THI'!C:AA,9,0)</f>
        <v>63CCCD3241-42482</v>
      </c>
      <c r="AE462">
        <f t="shared" si="102"/>
        <v>1</v>
      </c>
    </row>
    <row r="463" spans="1:31" x14ac:dyDescent="0.25">
      <c r="A463" s="436" t="str">
        <f t="shared" si="92"/>
        <v>CC3CD33-CC-13</v>
      </c>
      <c r="B463" s="436">
        <f>COUNTIF(AC$4:AC463,AC463)</f>
        <v>13</v>
      </c>
      <c r="C463" s="436" t="str">
        <f t="shared" si="93"/>
        <v>CC3CD33-CC</v>
      </c>
      <c r="D463" s="436">
        <f>VLOOKUP(C463,'LICH THI'!C:AA,12,0)</f>
        <v>14</v>
      </c>
      <c r="E463" s="436">
        <f>VLOOKUP(C463,'LICH THI'!C:AA,13,0)</f>
        <v>14</v>
      </c>
      <c r="F463" s="436">
        <f t="shared" si="103"/>
        <v>14</v>
      </c>
      <c r="G463" s="436">
        <f>VLOOKUP(C463,'LICH THI'!C:AA,14,0)</f>
        <v>1</v>
      </c>
      <c r="H463" s="436">
        <f t="shared" si="94"/>
        <v>1</v>
      </c>
      <c r="I463" s="436" t="str">
        <f t="shared" si="95"/>
        <v>Hoàng Lê Thành</v>
      </c>
      <c r="J463" s="436"/>
      <c r="K463" s="436">
        <f t="shared" si="96"/>
        <v>1</v>
      </c>
      <c r="L463" s="436" t="str">
        <f t="shared" si="97"/>
        <v>CC3CD33-CC-1</v>
      </c>
      <c r="M463" s="436">
        <f t="shared" si="98"/>
        <v>5</v>
      </c>
      <c r="N463" s="437">
        <f t="shared" si="104"/>
        <v>9</v>
      </c>
      <c r="O463" s="437"/>
      <c r="P463" s="430" t="str">
        <f t="shared" si="99"/>
        <v/>
      </c>
      <c r="U463" s="177">
        <v>14</v>
      </c>
      <c r="V463" s="177" t="s">
        <v>4587</v>
      </c>
      <c r="W463" s="177" t="s">
        <v>4647</v>
      </c>
      <c r="X463" s="177" t="s">
        <v>2894</v>
      </c>
      <c r="Y463" s="177" t="s">
        <v>4648</v>
      </c>
      <c r="Z463" s="177" t="s">
        <v>7565</v>
      </c>
      <c r="AA463" s="525" t="s">
        <v>4649</v>
      </c>
      <c r="AB463" s="399" t="str">
        <f t="shared" si="100"/>
        <v>CC3CD33</v>
      </c>
      <c r="AC463" s="399" t="str">
        <f t="shared" si="101"/>
        <v>CC3CD33-CC</v>
      </c>
      <c r="AD463" t="str">
        <f>Y463&amp;"-"&amp;VLOOKUP(AC463,'LICH THI'!C:AA,9,0)</f>
        <v>64CCCD3066-42482</v>
      </c>
      <c r="AE463">
        <f t="shared" si="102"/>
        <v>1</v>
      </c>
    </row>
    <row r="464" spans="1:31" x14ac:dyDescent="0.25">
      <c r="A464" s="436" t="str">
        <f t="shared" si="92"/>
        <v>CC3CD33-CC-14</v>
      </c>
      <c r="B464" s="436">
        <f>COUNTIF(AC$4:AC464,AC464)</f>
        <v>14</v>
      </c>
      <c r="C464" s="436" t="str">
        <f t="shared" si="93"/>
        <v>CC3CD33-CC</v>
      </c>
      <c r="D464" s="436">
        <f>VLOOKUP(C464,'LICH THI'!C:AA,12,0)</f>
        <v>14</v>
      </c>
      <c r="E464" s="436">
        <f>VLOOKUP(C464,'LICH THI'!C:AA,13,0)</f>
        <v>14</v>
      </c>
      <c r="F464" s="436">
        <f t="shared" si="103"/>
        <v>14</v>
      </c>
      <c r="G464" s="436">
        <f>VLOOKUP(C464,'LICH THI'!C:AA,14,0)</f>
        <v>1</v>
      </c>
      <c r="H464" s="436">
        <f t="shared" si="94"/>
        <v>1</v>
      </c>
      <c r="I464" s="436" t="str">
        <f t="shared" si="95"/>
        <v>Nguyễn Thắng Thiện</v>
      </c>
      <c r="J464" s="436"/>
      <c r="K464" s="436">
        <f t="shared" si="96"/>
        <v>1</v>
      </c>
      <c r="L464" s="436" t="str">
        <f t="shared" si="97"/>
        <v>CC3CD33-CC-1</v>
      </c>
      <c r="M464" s="436">
        <f t="shared" si="98"/>
        <v>5</v>
      </c>
      <c r="N464" s="437">
        <f t="shared" si="104"/>
        <v>10</v>
      </c>
      <c r="O464" s="437"/>
      <c r="P464" s="430" t="str">
        <f t="shared" si="99"/>
        <v/>
      </c>
      <c r="U464" s="177">
        <v>4</v>
      </c>
      <c r="V464" s="177" t="s">
        <v>4574</v>
      </c>
      <c r="W464" s="177" t="s">
        <v>6885</v>
      </c>
      <c r="X464" s="177" t="s">
        <v>4004</v>
      </c>
      <c r="Y464" s="177" t="s">
        <v>6886</v>
      </c>
      <c r="Z464" s="177" t="s">
        <v>7565</v>
      </c>
      <c r="AA464" s="525" t="s">
        <v>6330</v>
      </c>
      <c r="AB464" s="399" t="str">
        <f t="shared" si="100"/>
        <v>CC3CD33</v>
      </c>
      <c r="AC464" s="399" t="str">
        <f t="shared" si="101"/>
        <v>CC3CD33-CC</v>
      </c>
      <c r="AD464" t="str">
        <f>Y464&amp;"-"&amp;VLOOKUP(AC464,'LICH THI'!C:AA,9,0)</f>
        <v>64CCCD3045-42482</v>
      </c>
      <c r="AE464">
        <f t="shared" si="102"/>
        <v>1</v>
      </c>
    </row>
    <row r="465" spans="1:31" x14ac:dyDescent="0.25">
      <c r="A465" s="436" t="str">
        <f t="shared" si="92"/>
        <v>CC3CD53-CC-1</v>
      </c>
      <c r="B465" s="436">
        <f>COUNTIF(AC$4:AC465,AC465)</f>
        <v>1</v>
      </c>
      <c r="C465" s="436" t="str">
        <f t="shared" si="93"/>
        <v>CC3CD53-CC</v>
      </c>
      <c r="D465" s="436">
        <f>VLOOKUP(C465,'LICH THI'!C:AA,12,0)</f>
        <v>12</v>
      </c>
      <c r="E465" s="436">
        <f>VLOOKUP(C465,'LICH THI'!C:AA,13,0)</f>
        <v>12</v>
      </c>
      <c r="F465" s="436">
        <f t="shared" si="103"/>
        <v>12</v>
      </c>
      <c r="G465" s="436">
        <f>VLOOKUP(C465,'LICH THI'!C:AA,14,0)</f>
        <v>1</v>
      </c>
      <c r="H465" s="436">
        <f t="shared" si="94"/>
        <v>1</v>
      </c>
      <c r="I465" s="436" t="str">
        <f t="shared" si="95"/>
        <v>Nguyễn Văn Báu</v>
      </c>
      <c r="J465" s="436"/>
      <c r="K465" s="436">
        <f t="shared" si="96"/>
        <v>1</v>
      </c>
      <c r="L465" s="436" t="str">
        <f t="shared" si="97"/>
        <v>CC3CD53-CC-1</v>
      </c>
      <c r="M465" s="436">
        <f t="shared" si="98"/>
        <v>5</v>
      </c>
      <c r="N465" s="437">
        <f t="shared" si="104"/>
        <v>9</v>
      </c>
      <c r="O465" s="437"/>
      <c r="P465" s="430" t="str">
        <f t="shared" si="99"/>
        <v/>
      </c>
      <c r="U465" s="177">
        <v>1</v>
      </c>
      <c r="V465" s="177" t="s">
        <v>4574</v>
      </c>
      <c r="W465" s="177" t="s">
        <v>2741</v>
      </c>
      <c r="X465" s="177" t="s">
        <v>6408</v>
      </c>
      <c r="Y465" s="177" t="s">
        <v>6409</v>
      </c>
      <c r="Z465" s="177" t="s">
        <v>7563</v>
      </c>
      <c r="AA465" s="525" t="s">
        <v>5588</v>
      </c>
      <c r="AB465" s="399" t="str">
        <f t="shared" si="100"/>
        <v>CC3CD53</v>
      </c>
      <c r="AC465" s="399" t="str">
        <f t="shared" si="101"/>
        <v>CC3CD53-CC</v>
      </c>
      <c r="AD465" t="str">
        <f>Y465&amp;"-"&amp;VLOOKUP(AC465,'LICH THI'!C:AA,9,0)</f>
        <v>64CCCD3011-42470</v>
      </c>
      <c r="AE465">
        <f t="shared" si="102"/>
        <v>1</v>
      </c>
    </row>
    <row r="466" spans="1:31" x14ac:dyDescent="0.25">
      <c r="A466" s="436" t="str">
        <f t="shared" si="92"/>
        <v>CC3CD53-CC-2</v>
      </c>
      <c r="B466" s="436">
        <f>COUNTIF(AC$4:AC466,AC466)</f>
        <v>2</v>
      </c>
      <c r="C466" s="436" t="str">
        <f t="shared" si="93"/>
        <v>CC3CD53-CC</v>
      </c>
      <c r="D466" s="436">
        <f>VLOOKUP(C466,'LICH THI'!C:AA,12,0)</f>
        <v>12</v>
      </c>
      <c r="E466" s="436">
        <f>VLOOKUP(C466,'LICH THI'!C:AA,13,0)</f>
        <v>12</v>
      </c>
      <c r="F466" s="436">
        <f t="shared" si="103"/>
        <v>12</v>
      </c>
      <c r="G466" s="436">
        <f>VLOOKUP(C466,'LICH THI'!C:AA,14,0)</f>
        <v>1</v>
      </c>
      <c r="H466" s="436">
        <f t="shared" si="94"/>
        <v>1</v>
      </c>
      <c r="I466" s="436" t="str">
        <f t="shared" si="95"/>
        <v>Nguyễn Minh Chiến</v>
      </c>
      <c r="J466" s="436"/>
      <c r="K466" s="436">
        <f t="shared" si="96"/>
        <v>1</v>
      </c>
      <c r="L466" s="436" t="str">
        <f t="shared" si="97"/>
        <v>CC3CD53-CC-1</v>
      </c>
      <c r="M466" s="436">
        <f t="shared" si="98"/>
        <v>5</v>
      </c>
      <c r="N466" s="437">
        <f t="shared" si="104"/>
        <v>10</v>
      </c>
      <c r="O466" s="437"/>
      <c r="P466" s="430" t="str">
        <f t="shared" si="99"/>
        <v/>
      </c>
      <c r="U466" s="177">
        <v>5</v>
      </c>
      <c r="V466" s="177" t="s">
        <v>4587</v>
      </c>
      <c r="W466" s="177" t="s">
        <v>2708</v>
      </c>
      <c r="X466" s="177" t="s">
        <v>2709</v>
      </c>
      <c r="Y466" s="177" t="s">
        <v>7314</v>
      </c>
      <c r="Z466" s="177" t="s">
        <v>7563</v>
      </c>
      <c r="AA466" s="525" t="s">
        <v>4129</v>
      </c>
      <c r="AB466" s="399" t="str">
        <f t="shared" si="100"/>
        <v>CC3CD53</v>
      </c>
      <c r="AC466" s="399" t="str">
        <f t="shared" si="101"/>
        <v>CC3CD53-CC</v>
      </c>
      <c r="AD466" t="str">
        <f>Y466&amp;"-"&amp;VLOOKUP(AC466,'LICH THI'!C:AA,9,0)</f>
        <v>64CCCD3064-42470</v>
      </c>
      <c r="AE466">
        <f t="shared" si="102"/>
        <v>1</v>
      </c>
    </row>
    <row r="467" spans="1:31" x14ac:dyDescent="0.25">
      <c r="A467" s="436" t="str">
        <f t="shared" si="92"/>
        <v>CC3CD53-CC-3</v>
      </c>
      <c r="B467" s="436">
        <f>COUNTIF(AC$4:AC467,AC467)</f>
        <v>3</v>
      </c>
      <c r="C467" s="436" t="str">
        <f t="shared" si="93"/>
        <v>CC3CD53-CC</v>
      </c>
      <c r="D467" s="436">
        <f>VLOOKUP(C467,'LICH THI'!C:AA,12,0)</f>
        <v>12</v>
      </c>
      <c r="E467" s="436">
        <f>VLOOKUP(C467,'LICH THI'!C:AA,13,0)</f>
        <v>12</v>
      </c>
      <c r="F467" s="436">
        <f t="shared" si="103"/>
        <v>12</v>
      </c>
      <c r="G467" s="436">
        <f>VLOOKUP(C467,'LICH THI'!C:AA,14,0)</f>
        <v>1</v>
      </c>
      <c r="H467" s="436">
        <f t="shared" si="94"/>
        <v>1</v>
      </c>
      <c r="I467" s="436" t="str">
        <f t="shared" si="95"/>
        <v>Phùng Văn Chính</v>
      </c>
      <c r="J467" s="436"/>
      <c r="K467" s="436">
        <f t="shared" si="96"/>
        <v>1</v>
      </c>
      <c r="L467" s="436" t="str">
        <f t="shared" si="97"/>
        <v>CC3CD53-CC-1</v>
      </c>
      <c r="M467" s="436">
        <f t="shared" si="98"/>
        <v>5</v>
      </c>
      <c r="N467" s="437">
        <f t="shared" si="104"/>
        <v>11</v>
      </c>
      <c r="O467" s="437"/>
      <c r="P467" s="430" t="str">
        <f t="shared" si="99"/>
        <v/>
      </c>
      <c r="U467" s="177">
        <v>2</v>
      </c>
      <c r="V467" s="177" t="s">
        <v>4574</v>
      </c>
      <c r="W467" s="177" t="s">
        <v>6895</v>
      </c>
      <c r="X467" s="177" t="s">
        <v>3258</v>
      </c>
      <c r="Y467" s="177" t="s">
        <v>7527</v>
      </c>
      <c r="Z467" s="177" t="s">
        <v>7563</v>
      </c>
      <c r="AA467" s="525" t="s">
        <v>4765</v>
      </c>
      <c r="AB467" s="399" t="str">
        <f t="shared" si="100"/>
        <v>CC3CD53</v>
      </c>
      <c r="AC467" s="399" t="str">
        <f t="shared" si="101"/>
        <v>CC3CD53-CC</v>
      </c>
      <c r="AD467" t="str">
        <f>Y467&amp;"-"&amp;VLOOKUP(AC467,'LICH THI'!C:AA,9,0)</f>
        <v>64CCCD3016-42470</v>
      </c>
      <c r="AE467">
        <f t="shared" si="102"/>
        <v>1</v>
      </c>
    </row>
    <row r="468" spans="1:31" x14ac:dyDescent="0.25">
      <c r="A468" s="436" t="str">
        <f t="shared" si="92"/>
        <v>CC3CD53-CC-4</v>
      </c>
      <c r="B468" s="436">
        <f>COUNTIF(AC$4:AC468,AC468)</f>
        <v>4</v>
      </c>
      <c r="C468" s="436" t="str">
        <f t="shared" si="93"/>
        <v>CC3CD53-CC</v>
      </c>
      <c r="D468" s="436">
        <f>VLOOKUP(C468,'LICH THI'!C:AA,12,0)</f>
        <v>12</v>
      </c>
      <c r="E468" s="436">
        <f>VLOOKUP(C468,'LICH THI'!C:AA,13,0)</f>
        <v>12</v>
      </c>
      <c r="F468" s="436">
        <f t="shared" si="103"/>
        <v>12</v>
      </c>
      <c r="G468" s="436">
        <f>VLOOKUP(C468,'LICH THI'!C:AA,14,0)</f>
        <v>1</v>
      </c>
      <c r="H468" s="436">
        <f t="shared" si="94"/>
        <v>1</v>
      </c>
      <c r="I468" s="436" t="str">
        <f t="shared" si="95"/>
        <v>Nguyễn Quốc Khánh</v>
      </c>
      <c r="J468" s="436"/>
      <c r="K468" s="436">
        <f t="shared" si="96"/>
        <v>1</v>
      </c>
      <c r="L468" s="436" t="str">
        <f t="shared" si="97"/>
        <v>CC3CD53-CC-1</v>
      </c>
      <c r="M468" s="436">
        <f t="shared" si="98"/>
        <v>5</v>
      </c>
      <c r="N468" s="437">
        <f t="shared" si="104"/>
        <v>12</v>
      </c>
      <c r="O468" s="437"/>
      <c r="P468" s="430" t="str">
        <f t="shared" si="99"/>
        <v/>
      </c>
      <c r="U468" s="177">
        <v>6</v>
      </c>
      <c r="V468" s="177" t="s">
        <v>4587</v>
      </c>
      <c r="W468" s="177" t="s">
        <v>3488</v>
      </c>
      <c r="X468" s="177" t="s">
        <v>3316</v>
      </c>
      <c r="Y468" s="177" t="s">
        <v>4590</v>
      </c>
      <c r="Z468" s="177" t="s">
        <v>7563</v>
      </c>
      <c r="AA468" s="525" t="s">
        <v>4030</v>
      </c>
      <c r="AB468" s="399" t="str">
        <f t="shared" si="100"/>
        <v>CC3CD53</v>
      </c>
      <c r="AC468" s="399" t="str">
        <f t="shared" si="101"/>
        <v>CC3CD53-CC</v>
      </c>
      <c r="AD468" t="str">
        <f>Y468&amp;"-"&amp;VLOOKUP(AC468,'LICH THI'!C:AA,9,0)</f>
        <v>64CCCD3111-42470</v>
      </c>
      <c r="AE468">
        <f t="shared" si="102"/>
        <v>1</v>
      </c>
    </row>
    <row r="469" spans="1:31" x14ac:dyDescent="0.25">
      <c r="A469" s="436" t="str">
        <f t="shared" si="92"/>
        <v>CC3CD53-CC-5</v>
      </c>
      <c r="B469" s="436">
        <f>COUNTIF(AC$4:AC469,AC469)</f>
        <v>5</v>
      </c>
      <c r="C469" s="436" t="str">
        <f t="shared" si="93"/>
        <v>CC3CD53-CC</v>
      </c>
      <c r="D469" s="436">
        <f>VLOOKUP(C469,'LICH THI'!C:AA,12,0)</f>
        <v>12</v>
      </c>
      <c r="E469" s="436">
        <f>VLOOKUP(C469,'LICH THI'!C:AA,13,0)</f>
        <v>12</v>
      </c>
      <c r="F469" s="436">
        <f t="shared" si="103"/>
        <v>12</v>
      </c>
      <c r="G469" s="436">
        <f>VLOOKUP(C469,'LICH THI'!C:AA,14,0)</f>
        <v>1</v>
      </c>
      <c r="H469" s="436">
        <f t="shared" si="94"/>
        <v>1</v>
      </c>
      <c r="I469" s="436" t="str">
        <f t="shared" si="95"/>
        <v>Quách Mạnh Linh</v>
      </c>
      <c r="J469" s="436"/>
      <c r="K469" s="436">
        <f t="shared" si="96"/>
        <v>1</v>
      </c>
      <c r="L469" s="436" t="str">
        <f t="shared" si="97"/>
        <v>CC3CD53-CC-1</v>
      </c>
      <c r="M469" s="436">
        <f t="shared" si="98"/>
        <v>5</v>
      </c>
      <c r="N469" s="437">
        <f t="shared" si="104"/>
        <v>1</v>
      </c>
      <c r="O469" s="437"/>
      <c r="P469" s="430" t="str">
        <f t="shared" si="99"/>
        <v/>
      </c>
      <c r="U469" s="177">
        <v>3</v>
      </c>
      <c r="V469" s="177" t="s">
        <v>4574</v>
      </c>
      <c r="W469" s="177" t="s">
        <v>6413</v>
      </c>
      <c r="X469" s="177" t="s">
        <v>2670</v>
      </c>
      <c r="Y469" s="177" t="s">
        <v>6414</v>
      </c>
      <c r="Z469" s="177" t="s">
        <v>7563</v>
      </c>
      <c r="AA469" s="525" t="s">
        <v>4718</v>
      </c>
      <c r="AB469" s="399" t="str">
        <f t="shared" si="100"/>
        <v>CC3CD53</v>
      </c>
      <c r="AC469" s="399" t="str">
        <f t="shared" si="101"/>
        <v>CC3CD53-CC</v>
      </c>
      <c r="AD469" t="str">
        <f>Y469&amp;"-"&amp;VLOOKUP(AC469,'LICH THI'!C:AA,9,0)</f>
        <v>64CCCD3030-42470</v>
      </c>
      <c r="AE469">
        <f t="shared" si="102"/>
        <v>1</v>
      </c>
    </row>
    <row r="470" spans="1:31" x14ac:dyDescent="0.25">
      <c r="A470" s="436" t="str">
        <f t="shared" si="92"/>
        <v>CC3CD53-CC-6</v>
      </c>
      <c r="B470" s="436">
        <f>COUNTIF(AC$4:AC470,AC470)</f>
        <v>6</v>
      </c>
      <c r="C470" s="436" t="str">
        <f t="shared" si="93"/>
        <v>CC3CD53-CC</v>
      </c>
      <c r="D470" s="436">
        <f>VLOOKUP(C470,'LICH THI'!C:AA,12,0)</f>
        <v>12</v>
      </c>
      <c r="E470" s="436">
        <f>VLOOKUP(C470,'LICH THI'!C:AA,13,0)</f>
        <v>12</v>
      </c>
      <c r="F470" s="436">
        <f t="shared" si="103"/>
        <v>12</v>
      </c>
      <c r="G470" s="436">
        <f>VLOOKUP(C470,'LICH THI'!C:AA,14,0)</f>
        <v>1</v>
      </c>
      <c r="H470" s="436">
        <f t="shared" si="94"/>
        <v>1</v>
      </c>
      <c r="I470" s="436" t="str">
        <f t="shared" si="95"/>
        <v>Nguyễn Đức Lưu</v>
      </c>
      <c r="J470" s="436"/>
      <c r="K470" s="436">
        <f t="shared" si="96"/>
        <v>1</v>
      </c>
      <c r="L470" s="436" t="str">
        <f t="shared" si="97"/>
        <v>CC3CD53-CC-1</v>
      </c>
      <c r="M470" s="436">
        <f t="shared" si="98"/>
        <v>5</v>
      </c>
      <c r="N470" s="437">
        <f t="shared" si="104"/>
        <v>2</v>
      </c>
      <c r="O470" s="437"/>
      <c r="P470" s="430" t="str">
        <f t="shared" si="99"/>
        <v/>
      </c>
      <c r="U470" s="177">
        <v>7</v>
      </c>
      <c r="V470" s="177" t="s">
        <v>4587</v>
      </c>
      <c r="W470" s="177" t="s">
        <v>3103</v>
      </c>
      <c r="X470" s="177" t="s">
        <v>4591</v>
      </c>
      <c r="Y470" s="177" t="s">
        <v>4592</v>
      </c>
      <c r="Z470" s="177" t="s">
        <v>7563</v>
      </c>
      <c r="AA470" s="525" t="s">
        <v>4593</v>
      </c>
      <c r="AB470" s="399" t="str">
        <f t="shared" si="100"/>
        <v>CC3CD53</v>
      </c>
      <c r="AC470" s="399" t="str">
        <f t="shared" si="101"/>
        <v>CC3CD53-CC</v>
      </c>
      <c r="AD470" t="str">
        <f>Y470&amp;"-"&amp;VLOOKUP(AC470,'LICH THI'!C:AA,9,0)</f>
        <v>64CCDD3014-42470</v>
      </c>
      <c r="AE470">
        <f t="shared" si="102"/>
        <v>1</v>
      </c>
    </row>
    <row r="471" spans="1:31" x14ac:dyDescent="0.25">
      <c r="A471" s="436" t="str">
        <f t="shared" si="92"/>
        <v>CC3CD53-CC-7</v>
      </c>
      <c r="B471" s="436">
        <f>COUNTIF(AC$4:AC471,AC471)</f>
        <v>7</v>
      </c>
      <c r="C471" s="436" t="str">
        <f t="shared" si="93"/>
        <v>CC3CD53-CC</v>
      </c>
      <c r="D471" s="436">
        <f>VLOOKUP(C471,'LICH THI'!C:AA,12,0)</f>
        <v>12</v>
      </c>
      <c r="E471" s="436">
        <f>VLOOKUP(C471,'LICH THI'!C:AA,13,0)</f>
        <v>12</v>
      </c>
      <c r="F471" s="436">
        <f t="shared" si="103"/>
        <v>12</v>
      </c>
      <c r="G471" s="436">
        <f>VLOOKUP(C471,'LICH THI'!C:AA,14,0)</f>
        <v>1</v>
      </c>
      <c r="H471" s="436">
        <f t="shared" si="94"/>
        <v>1</v>
      </c>
      <c r="I471" s="436" t="str">
        <f t="shared" si="95"/>
        <v>Nguyễn Trọng Nam</v>
      </c>
      <c r="J471" s="436"/>
      <c r="K471" s="436">
        <f t="shared" si="96"/>
        <v>1</v>
      </c>
      <c r="L471" s="436" t="str">
        <f t="shared" si="97"/>
        <v>CC3CD53-CC-1</v>
      </c>
      <c r="M471" s="436">
        <f t="shared" si="98"/>
        <v>5</v>
      </c>
      <c r="N471" s="437">
        <f t="shared" si="104"/>
        <v>3</v>
      </c>
      <c r="O471" s="437"/>
      <c r="P471" s="430" t="str">
        <f t="shared" si="99"/>
        <v/>
      </c>
      <c r="U471" s="177">
        <v>8</v>
      </c>
      <c r="V471" s="177" t="s">
        <v>4587</v>
      </c>
      <c r="W471" s="177" t="s">
        <v>3353</v>
      </c>
      <c r="X471" s="177" t="s">
        <v>2773</v>
      </c>
      <c r="Y471" s="177" t="s">
        <v>4641</v>
      </c>
      <c r="Z471" s="177" t="s">
        <v>7563</v>
      </c>
      <c r="AA471" s="525" t="s">
        <v>4642</v>
      </c>
      <c r="AB471" s="399" t="str">
        <f t="shared" si="100"/>
        <v>CC3CD53</v>
      </c>
      <c r="AC471" s="399" t="str">
        <f t="shared" si="101"/>
        <v>CC3CD53-CC</v>
      </c>
      <c r="AD471" t="str">
        <f>Y471&amp;"-"&amp;VLOOKUP(AC471,'LICH THI'!C:AA,9,0)</f>
        <v>64CCCD3142-42470</v>
      </c>
      <c r="AE471">
        <f t="shared" si="102"/>
        <v>1</v>
      </c>
    </row>
    <row r="472" spans="1:31" x14ac:dyDescent="0.25">
      <c r="A472" s="436" t="str">
        <f t="shared" si="92"/>
        <v>CC3CD53-CC-8</v>
      </c>
      <c r="B472" s="436">
        <f>COUNTIF(AC$4:AC472,AC472)</f>
        <v>8</v>
      </c>
      <c r="C472" s="436" t="str">
        <f t="shared" si="93"/>
        <v>CC3CD53-CC</v>
      </c>
      <c r="D472" s="436">
        <f>VLOOKUP(C472,'LICH THI'!C:AA,12,0)</f>
        <v>12</v>
      </c>
      <c r="E472" s="436">
        <f>VLOOKUP(C472,'LICH THI'!C:AA,13,0)</f>
        <v>12</v>
      </c>
      <c r="F472" s="436">
        <f t="shared" si="103"/>
        <v>12</v>
      </c>
      <c r="G472" s="436">
        <f>VLOOKUP(C472,'LICH THI'!C:AA,14,0)</f>
        <v>1</v>
      </c>
      <c r="H472" s="436">
        <f t="shared" si="94"/>
        <v>1</v>
      </c>
      <c r="I472" s="436" t="str">
        <f t="shared" si="95"/>
        <v>Hà Học Quân</v>
      </c>
      <c r="J472" s="436"/>
      <c r="K472" s="436">
        <f t="shared" si="96"/>
        <v>1</v>
      </c>
      <c r="L472" s="436" t="str">
        <f t="shared" si="97"/>
        <v>CC3CD53-CC-1</v>
      </c>
      <c r="M472" s="436">
        <f t="shared" si="98"/>
        <v>5</v>
      </c>
      <c r="N472" s="437">
        <f t="shared" si="104"/>
        <v>4</v>
      </c>
      <c r="O472" s="437"/>
      <c r="P472" s="430" t="str">
        <f t="shared" si="99"/>
        <v/>
      </c>
      <c r="U472" s="177">
        <v>4</v>
      </c>
      <c r="V472" s="177" t="s">
        <v>4574</v>
      </c>
      <c r="W472" s="177" t="s">
        <v>7426</v>
      </c>
      <c r="X472" s="177" t="s">
        <v>2890</v>
      </c>
      <c r="Y472" s="177" t="s">
        <v>7427</v>
      </c>
      <c r="Z472" s="177" t="s">
        <v>7563</v>
      </c>
      <c r="AA472" s="525" t="s">
        <v>5767</v>
      </c>
      <c r="AB472" s="399" t="str">
        <f t="shared" si="100"/>
        <v>CC3CD53</v>
      </c>
      <c r="AC472" s="399" t="str">
        <f t="shared" si="101"/>
        <v>CC3CD53-CC</v>
      </c>
      <c r="AD472" t="str">
        <f>Y472&amp;"-"&amp;VLOOKUP(AC472,'LICH THI'!C:AA,9,0)</f>
        <v>64CCCD3039-42470</v>
      </c>
      <c r="AE472">
        <f t="shared" si="102"/>
        <v>1</v>
      </c>
    </row>
    <row r="473" spans="1:31" x14ac:dyDescent="0.25">
      <c r="A473" s="436" t="str">
        <f t="shared" si="92"/>
        <v>CC3CD53-CC-9</v>
      </c>
      <c r="B473" s="436">
        <f>COUNTIF(AC$4:AC473,AC473)</f>
        <v>9</v>
      </c>
      <c r="C473" s="436" t="str">
        <f t="shared" si="93"/>
        <v>CC3CD53-CC</v>
      </c>
      <c r="D473" s="436">
        <f>VLOOKUP(C473,'LICH THI'!C:AA,12,0)</f>
        <v>12</v>
      </c>
      <c r="E473" s="436">
        <f>VLOOKUP(C473,'LICH THI'!C:AA,13,0)</f>
        <v>12</v>
      </c>
      <c r="F473" s="436">
        <f t="shared" si="103"/>
        <v>12</v>
      </c>
      <c r="G473" s="436">
        <f>VLOOKUP(C473,'LICH THI'!C:AA,14,0)</f>
        <v>1</v>
      </c>
      <c r="H473" s="436">
        <f t="shared" si="94"/>
        <v>1</v>
      </c>
      <c r="I473" s="436" t="str">
        <f t="shared" si="95"/>
        <v>Hoàng Đình Sót</v>
      </c>
      <c r="J473" s="436"/>
      <c r="K473" s="436">
        <f t="shared" si="96"/>
        <v>1</v>
      </c>
      <c r="L473" s="436" t="str">
        <f t="shared" si="97"/>
        <v>CC3CD53-CC-1</v>
      </c>
      <c r="M473" s="436">
        <f t="shared" si="98"/>
        <v>5</v>
      </c>
      <c r="N473" s="437">
        <f t="shared" si="104"/>
        <v>5</v>
      </c>
      <c r="O473" s="437"/>
      <c r="P473" s="430" t="str">
        <f t="shared" si="99"/>
        <v/>
      </c>
      <c r="U473" s="177">
        <v>9</v>
      </c>
      <c r="V473" s="177" t="s">
        <v>4587</v>
      </c>
      <c r="W473" s="177" t="s">
        <v>4643</v>
      </c>
      <c r="X473" s="177" t="s">
        <v>4644</v>
      </c>
      <c r="Y473" s="177" t="s">
        <v>4645</v>
      </c>
      <c r="Z473" s="177" t="s">
        <v>7563</v>
      </c>
      <c r="AA473" s="525" t="s">
        <v>4646</v>
      </c>
      <c r="AB473" s="399" t="str">
        <f t="shared" si="100"/>
        <v>CC3CD53</v>
      </c>
      <c r="AC473" s="399" t="str">
        <f t="shared" si="101"/>
        <v>CC3CD53-CC</v>
      </c>
      <c r="AD473" t="str">
        <f>Y473&amp;"-"&amp;VLOOKUP(AC473,'LICH THI'!C:AA,9,0)</f>
        <v>64CCCD3056-42470</v>
      </c>
      <c r="AE473">
        <f t="shared" si="102"/>
        <v>1</v>
      </c>
    </row>
    <row r="474" spans="1:31" x14ac:dyDescent="0.25">
      <c r="A474" s="436" t="str">
        <f t="shared" si="92"/>
        <v>CC3CD53-CC-10</v>
      </c>
      <c r="B474" s="436">
        <f>COUNTIF(AC$4:AC474,AC474)</f>
        <v>10</v>
      </c>
      <c r="C474" s="436" t="str">
        <f t="shared" si="93"/>
        <v>CC3CD53-CC</v>
      </c>
      <c r="D474" s="436">
        <f>VLOOKUP(C474,'LICH THI'!C:AA,12,0)</f>
        <v>12</v>
      </c>
      <c r="E474" s="436">
        <f>VLOOKUP(C474,'LICH THI'!C:AA,13,0)</f>
        <v>12</v>
      </c>
      <c r="F474" s="436">
        <f t="shared" si="103"/>
        <v>12</v>
      </c>
      <c r="G474" s="436">
        <f>VLOOKUP(C474,'LICH THI'!C:AA,14,0)</f>
        <v>1</v>
      </c>
      <c r="H474" s="436">
        <f t="shared" si="94"/>
        <v>1</v>
      </c>
      <c r="I474" s="436" t="str">
        <f t="shared" si="95"/>
        <v>Bùi Tất Sơn</v>
      </c>
      <c r="J474" s="436"/>
      <c r="K474" s="436">
        <f t="shared" si="96"/>
        <v>1</v>
      </c>
      <c r="L474" s="436" t="str">
        <f t="shared" si="97"/>
        <v>CC3CD53-CC-1</v>
      </c>
      <c r="M474" s="436">
        <f t="shared" si="98"/>
        <v>5</v>
      </c>
      <c r="N474" s="437">
        <f t="shared" si="104"/>
        <v>6</v>
      </c>
      <c r="O474" s="437"/>
      <c r="P474" s="430" t="str">
        <f t="shared" si="99"/>
        <v/>
      </c>
      <c r="U474" s="177">
        <v>10</v>
      </c>
      <c r="V474" s="177" t="s">
        <v>4587</v>
      </c>
      <c r="W474" s="177" t="s">
        <v>4596</v>
      </c>
      <c r="X474" s="177" t="s">
        <v>2688</v>
      </c>
      <c r="Y474" s="177" t="s">
        <v>4597</v>
      </c>
      <c r="Z474" s="177" t="s">
        <v>7563</v>
      </c>
      <c r="AA474" s="525" t="s">
        <v>4598</v>
      </c>
      <c r="AB474" s="399" t="str">
        <f t="shared" si="100"/>
        <v>CC3CD53</v>
      </c>
      <c r="AC474" s="399" t="str">
        <f t="shared" si="101"/>
        <v>CC3CD53-CC</v>
      </c>
      <c r="AD474" t="str">
        <f>Y474&amp;"-"&amp;VLOOKUP(AC474,'LICH THI'!C:AA,9,0)</f>
        <v>64CCCD3132-42470</v>
      </c>
      <c r="AE474">
        <f t="shared" si="102"/>
        <v>1</v>
      </c>
    </row>
    <row r="475" spans="1:31" x14ac:dyDescent="0.25">
      <c r="A475" s="436" t="str">
        <f t="shared" si="92"/>
        <v>CC3CD53-CC-11</v>
      </c>
      <c r="B475" s="436">
        <f>COUNTIF(AC$4:AC475,AC475)</f>
        <v>11</v>
      </c>
      <c r="C475" s="436" t="str">
        <f t="shared" si="93"/>
        <v>CC3CD53-CC</v>
      </c>
      <c r="D475" s="436">
        <f>VLOOKUP(C475,'LICH THI'!C:AA,12,0)</f>
        <v>12</v>
      </c>
      <c r="E475" s="436">
        <f>VLOOKUP(C475,'LICH THI'!C:AA,13,0)</f>
        <v>12</v>
      </c>
      <c r="F475" s="436">
        <f t="shared" si="103"/>
        <v>12</v>
      </c>
      <c r="G475" s="436">
        <f>VLOOKUP(C475,'LICH THI'!C:AA,14,0)</f>
        <v>1</v>
      </c>
      <c r="H475" s="436">
        <f t="shared" si="94"/>
        <v>1</v>
      </c>
      <c r="I475" s="436" t="str">
        <f t="shared" si="95"/>
        <v>Cao Văn Tú</v>
      </c>
      <c r="J475" s="436"/>
      <c r="K475" s="436">
        <f t="shared" si="96"/>
        <v>1</v>
      </c>
      <c r="L475" s="436" t="str">
        <f t="shared" si="97"/>
        <v>CC3CD53-CC-1</v>
      </c>
      <c r="M475" s="436">
        <f t="shared" si="98"/>
        <v>5</v>
      </c>
      <c r="N475" s="437">
        <f t="shared" si="104"/>
        <v>7</v>
      </c>
      <c r="O475" s="437"/>
      <c r="P475" s="430" t="str">
        <f t="shared" si="99"/>
        <v/>
      </c>
      <c r="U475" s="177">
        <v>12</v>
      </c>
      <c r="V475" s="177" t="s">
        <v>4587</v>
      </c>
      <c r="W475" s="177" t="s">
        <v>3257</v>
      </c>
      <c r="X475" s="177" t="s">
        <v>2697</v>
      </c>
      <c r="Y475" s="177" t="s">
        <v>6890</v>
      </c>
      <c r="Z475" s="177" t="s">
        <v>7563</v>
      </c>
      <c r="AA475" s="525" t="s">
        <v>5485</v>
      </c>
      <c r="AB475" s="399" t="str">
        <f t="shared" si="100"/>
        <v>CC3CD53</v>
      </c>
      <c r="AC475" s="399" t="str">
        <f t="shared" si="101"/>
        <v>CC3CD53-CC</v>
      </c>
      <c r="AD475" t="str">
        <f>Y475&amp;"-"&amp;VLOOKUP(AC475,'LICH THI'!C:AA,9,0)</f>
        <v>64CCCD3063-42470</v>
      </c>
      <c r="AE475">
        <f t="shared" si="102"/>
        <v>1</v>
      </c>
    </row>
    <row r="476" spans="1:31" x14ac:dyDescent="0.25">
      <c r="A476" s="436" t="str">
        <f t="shared" si="92"/>
        <v>CC3CD53-CC-12</v>
      </c>
      <c r="B476" s="436">
        <f>COUNTIF(AC$4:AC476,AC476)</f>
        <v>12</v>
      </c>
      <c r="C476" s="436" t="str">
        <f t="shared" si="93"/>
        <v>CC3CD53-CC</v>
      </c>
      <c r="D476" s="436">
        <f>VLOOKUP(C476,'LICH THI'!C:AA,12,0)</f>
        <v>12</v>
      </c>
      <c r="E476" s="436">
        <f>VLOOKUP(C476,'LICH THI'!C:AA,13,0)</f>
        <v>12</v>
      </c>
      <c r="F476" s="436">
        <f t="shared" si="103"/>
        <v>12</v>
      </c>
      <c r="G476" s="436">
        <f>VLOOKUP(C476,'LICH THI'!C:AA,14,0)</f>
        <v>1</v>
      </c>
      <c r="H476" s="436">
        <f t="shared" si="94"/>
        <v>1</v>
      </c>
      <c r="I476" s="436" t="str">
        <f t="shared" si="95"/>
        <v>Hoàng Lê Thành</v>
      </c>
      <c r="J476" s="436"/>
      <c r="K476" s="436">
        <f t="shared" si="96"/>
        <v>1</v>
      </c>
      <c r="L476" s="436" t="str">
        <f t="shared" si="97"/>
        <v>CC3CD53-CC-1</v>
      </c>
      <c r="M476" s="436">
        <f t="shared" si="98"/>
        <v>5</v>
      </c>
      <c r="N476" s="437">
        <f t="shared" si="104"/>
        <v>8</v>
      </c>
      <c r="O476" s="437"/>
      <c r="P476" s="430" t="str">
        <f t="shared" si="99"/>
        <v/>
      </c>
      <c r="U476" s="177">
        <v>11</v>
      </c>
      <c r="V476" s="177" t="s">
        <v>4587</v>
      </c>
      <c r="W476" s="177" t="s">
        <v>4647</v>
      </c>
      <c r="X476" s="177" t="s">
        <v>2894</v>
      </c>
      <c r="Y476" s="177" t="s">
        <v>4648</v>
      </c>
      <c r="Z476" s="177" t="s">
        <v>7563</v>
      </c>
      <c r="AA476" s="525" t="s">
        <v>4649</v>
      </c>
      <c r="AB476" s="399" t="str">
        <f t="shared" si="100"/>
        <v>CC3CD53</v>
      </c>
      <c r="AC476" s="399" t="str">
        <f t="shared" si="101"/>
        <v>CC3CD53-CC</v>
      </c>
      <c r="AD476" t="str">
        <f>Y476&amp;"-"&amp;VLOOKUP(AC476,'LICH THI'!C:AA,9,0)</f>
        <v>64CCCD3066-42470</v>
      </c>
      <c r="AE476">
        <f t="shared" si="102"/>
        <v>1</v>
      </c>
    </row>
    <row r="477" spans="1:31" x14ac:dyDescent="0.25">
      <c r="A477" s="436" t="str">
        <f t="shared" si="92"/>
        <v>CC3CD61-CC-1</v>
      </c>
      <c r="B477" s="436">
        <f>COUNTIF(AC$4:AC477,AC477)</f>
        <v>1</v>
      </c>
      <c r="C477" s="436" t="str">
        <f t="shared" si="93"/>
        <v>CC3CD61-CC</v>
      </c>
      <c r="D477" s="436">
        <f>VLOOKUP(C477,'LICH THI'!C:AA,12,0)</f>
        <v>13</v>
      </c>
      <c r="E477" s="436">
        <f>VLOOKUP(C477,'LICH THI'!C:AA,13,0)</f>
        <v>13</v>
      </c>
      <c r="F477" s="436">
        <f t="shared" si="103"/>
        <v>13</v>
      </c>
      <c r="G477" s="436">
        <f>VLOOKUP(C477,'LICH THI'!C:AA,14,0)</f>
        <v>1</v>
      </c>
      <c r="H477" s="436">
        <f t="shared" si="94"/>
        <v>1</v>
      </c>
      <c r="I477" s="436" t="str">
        <f t="shared" si="95"/>
        <v>Phạm Văn Bình</v>
      </c>
      <c r="J477" s="436"/>
      <c r="K477" s="436">
        <f t="shared" si="96"/>
        <v>1</v>
      </c>
      <c r="L477" s="436" t="str">
        <f t="shared" si="97"/>
        <v>CC3CD61-CC-1</v>
      </c>
      <c r="M477" s="436">
        <f t="shared" si="98"/>
        <v>9</v>
      </c>
      <c r="N477" s="437">
        <f t="shared" si="104"/>
        <v>6</v>
      </c>
      <c r="O477" s="437"/>
      <c r="P477" s="430" t="str">
        <f t="shared" si="99"/>
        <v/>
      </c>
      <c r="U477" s="177">
        <v>3</v>
      </c>
      <c r="V477" s="177" t="s">
        <v>4587</v>
      </c>
      <c r="W477" s="177" t="s">
        <v>2738</v>
      </c>
      <c r="X477" s="177" t="s">
        <v>2605</v>
      </c>
      <c r="Y477" s="177" t="s">
        <v>4637</v>
      </c>
      <c r="Z477" s="177" t="s">
        <v>7555</v>
      </c>
      <c r="AA477" s="525" t="s">
        <v>4638</v>
      </c>
      <c r="AB477" s="399" t="str">
        <f t="shared" si="100"/>
        <v>CC3CD61</v>
      </c>
      <c r="AC477" s="399" t="str">
        <f t="shared" si="101"/>
        <v>CC3CD61-CC</v>
      </c>
      <c r="AD477" t="str">
        <f>Y477&amp;"-"&amp;VLOOKUP(AC477,'LICH THI'!C:AA,9,0)</f>
        <v>64CCCC3001-42483</v>
      </c>
      <c r="AE477">
        <f t="shared" si="102"/>
        <v>1</v>
      </c>
    </row>
    <row r="478" spans="1:31" x14ac:dyDescent="0.25">
      <c r="A478" s="436" t="str">
        <f t="shared" si="92"/>
        <v>CC3CD61-CC-2</v>
      </c>
      <c r="B478" s="436">
        <f>COUNTIF(AC$4:AC478,AC478)</f>
        <v>2</v>
      </c>
      <c r="C478" s="436" t="str">
        <f t="shared" si="93"/>
        <v>CC3CD61-CC</v>
      </c>
      <c r="D478" s="436">
        <f>VLOOKUP(C478,'LICH THI'!C:AA,12,0)</f>
        <v>13</v>
      </c>
      <c r="E478" s="436">
        <f>VLOOKUP(C478,'LICH THI'!C:AA,13,0)</f>
        <v>13</v>
      </c>
      <c r="F478" s="436">
        <f t="shared" si="103"/>
        <v>13</v>
      </c>
      <c r="G478" s="436">
        <f>VLOOKUP(C478,'LICH THI'!C:AA,14,0)</f>
        <v>1</v>
      </c>
      <c r="H478" s="436">
        <f t="shared" si="94"/>
        <v>1</v>
      </c>
      <c r="I478" s="436" t="str">
        <f t="shared" si="95"/>
        <v>Trần Thanh Đức</v>
      </c>
      <c r="J478" s="436"/>
      <c r="K478" s="436">
        <f t="shared" si="96"/>
        <v>1</v>
      </c>
      <c r="L478" s="436" t="str">
        <f t="shared" si="97"/>
        <v>CC3CD61-CC-1</v>
      </c>
      <c r="M478" s="436">
        <f t="shared" si="98"/>
        <v>9</v>
      </c>
      <c r="N478" s="437">
        <f t="shared" si="104"/>
        <v>7</v>
      </c>
      <c r="O478" s="437"/>
      <c r="P478" s="430" t="str">
        <f t="shared" si="99"/>
        <v/>
      </c>
      <c r="U478" s="177">
        <v>4</v>
      </c>
      <c r="V478" s="177" t="s">
        <v>4587</v>
      </c>
      <c r="W478" s="177" t="s">
        <v>2852</v>
      </c>
      <c r="X478" s="177" t="s">
        <v>2948</v>
      </c>
      <c r="Y478" s="177" t="s">
        <v>4588</v>
      </c>
      <c r="Z478" s="177" t="s">
        <v>7555</v>
      </c>
      <c r="AA478" s="525" t="s">
        <v>4589</v>
      </c>
      <c r="AB478" s="399" t="str">
        <f t="shared" si="100"/>
        <v>CC3CD61</v>
      </c>
      <c r="AC478" s="399" t="str">
        <f t="shared" si="101"/>
        <v>CC3CD61-CC</v>
      </c>
      <c r="AD478" t="str">
        <f>Y478&amp;"-"&amp;VLOOKUP(AC478,'LICH THI'!C:AA,9,0)</f>
        <v>64CCCD3054-42483</v>
      </c>
      <c r="AE478">
        <f t="shared" si="102"/>
        <v>1</v>
      </c>
    </row>
    <row r="479" spans="1:31" x14ac:dyDescent="0.25">
      <c r="A479" s="436" t="str">
        <f t="shared" si="92"/>
        <v>CC3CD61-CC-3</v>
      </c>
      <c r="B479" s="436">
        <f>COUNTIF(AC$4:AC479,AC479)</f>
        <v>3</v>
      </c>
      <c r="C479" s="436" t="str">
        <f t="shared" si="93"/>
        <v>CC3CD61-CC</v>
      </c>
      <c r="D479" s="436">
        <f>VLOOKUP(C479,'LICH THI'!C:AA,12,0)</f>
        <v>13</v>
      </c>
      <c r="E479" s="436">
        <f>VLOOKUP(C479,'LICH THI'!C:AA,13,0)</f>
        <v>13</v>
      </c>
      <c r="F479" s="436">
        <f t="shared" si="103"/>
        <v>13</v>
      </c>
      <c r="G479" s="436">
        <f>VLOOKUP(C479,'LICH THI'!C:AA,14,0)</f>
        <v>1</v>
      </c>
      <c r="H479" s="436">
        <f t="shared" si="94"/>
        <v>1</v>
      </c>
      <c r="I479" s="436" t="str">
        <f t="shared" si="95"/>
        <v>Trần Văn Đức</v>
      </c>
      <c r="J479" s="436"/>
      <c r="K479" s="436">
        <f t="shared" si="96"/>
        <v>1</v>
      </c>
      <c r="L479" s="436" t="str">
        <f t="shared" si="97"/>
        <v>CC3CD61-CC-1</v>
      </c>
      <c r="M479" s="436">
        <f t="shared" si="98"/>
        <v>9</v>
      </c>
      <c r="N479" s="437">
        <f t="shared" si="104"/>
        <v>8</v>
      </c>
      <c r="O479" s="437"/>
      <c r="P479" s="430" t="str">
        <f t="shared" si="99"/>
        <v/>
      </c>
      <c r="U479" s="177">
        <v>5</v>
      </c>
      <c r="V479" s="177" t="s">
        <v>4587</v>
      </c>
      <c r="W479" s="177" t="s">
        <v>2757</v>
      </c>
      <c r="X479" s="177" t="s">
        <v>2948</v>
      </c>
      <c r="Y479" s="177" t="s">
        <v>4639</v>
      </c>
      <c r="Z479" s="177" t="s">
        <v>7555</v>
      </c>
      <c r="AA479" s="525" t="s">
        <v>4640</v>
      </c>
      <c r="AB479" s="399" t="str">
        <f t="shared" si="100"/>
        <v>CC3CD61</v>
      </c>
      <c r="AC479" s="399" t="str">
        <f t="shared" si="101"/>
        <v>CC3CD61-CC</v>
      </c>
      <c r="AD479" t="str">
        <f>Y479&amp;"-"&amp;VLOOKUP(AC479,'LICH THI'!C:AA,9,0)</f>
        <v>64CCCD3076-42483</v>
      </c>
      <c r="AE479">
        <f t="shared" si="102"/>
        <v>1</v>
      </c>
    </row>
    <row r="480" spans="1:31" x14ac:dyDescent="0.25">
      <c r="A480" s="436" t="str">
        <f t="shared" si="92"/>
        <v>CC3CD61-CC-4</v>
      </c>
      <c r="B480" s="436">
        <f>COUNTIF(AC$4:AC480,AC480)</f>
        <v>4</v>
      </c>
      <c r="C480" s="436" t="str">
        <f t="shared" si="93"/>
        <v>CC3CD61-CC</v>
      </c>
      <c r="D480" s="436">
        <f>VLOOKUP(C480,'LICH THI'!C:AA,12,0)</f>
        <v>13</v>
      </c>
      <c r="E480" s="436">
        <f>VLOOKUP(C480,'LICH THI'!C:AA,13,0)</f>
        <v>13</v>
      </c>
      <c r="F480" s="436">
        <f t="shared" si="103"/>
        <v>13</v>
      </c>
      <c r="G480" s="436">
        <f>VLOOKUP(C480,'LICH THI'!C:AA,14,0)</f>
        <v>1</v>
      </c>
      <c r="H480" s="436">
        <f t="shared" si="94"/>
        <v>1</v>
      </c>
      <c r="I480" s="436" t="str">
        <f t="shared" si="95"/>
        <v>Ngô Trí Lễ</v>
      </c>
      <c r="J480" s="436"/>
      <c r="K480" s="436">
        <f t="shared" si="96"/>
        <v>1</v>
      </c>
      <c r="L480" s="436" t="str">
        <f t="shared" si="97"/>
        <v>CC3CD61-CC-1</v>
      </c>
      <c r="M480" s="436">
        <f t="shared" si="98"/>
        <v>9</v>
      </c>
      <c r="N480" s="437">
        <f t="shared" si="104"/>
        <v>9</v>
      </c>
      <c r="O480" s="437"/>
      <c r="P480" s="430" t="str">
        <f t="shared" si="99"/>
        <v/>
      </c>
      <c r="U480" s="177">
        <v>6</v>
      </c>
      <c r="V480" s="177" t="s">
        <v>4587</v>
      </c>
      <c r="W480" s="177" t="s">
        <v>5489</v>
      </c>
      <c r="X480" s="177" t="s">
        <v>6416</v>
      </c>
      <c r="Y480" s="177" t="s">
        <v>6417</v>
      </c>
      <c r="Z480" s="177" t="s">
        <v>7555</v>
      </c>
      <c r="AA480" s="525" t="s">
        <v>2867</v>
      </c>
      <c r="AB480" s="399" t="str">
        <f t="shared" si="100"/>
        <v>CC3CD61</v>
      </c>
      <c r="AC480" s="399" t="str">
        <f t="shared" si="101"/>
        <v>CC3CD61-CC</v>
      </c>
      <c r="AD480" t="str">
        <f>Y480&amp;"-"&amp;VLOOKUP(AC480,'LICH THI'!C:AA,9,0)</f>
        <v>64CCCD3115-42483</v>
      </c>
      <c r="AE480">
        <f t="shared" si="102"/>
        <v>1</v>
      </c>
    </row>
    <row r="481" spans="1:31" x14ac:dyDescent="0.25">
      <c r="A481" s="436" t="str">
        <f t="shared" si="92"/>
        <v>CC3CD61-CC-5</v>
      </c>
      <c r="B481" s="436">
        <f>COUNTIF(AC$4:AC481,AC481)</f>
        <v>5</v>
      </c>
      <c r="C481" s="436" t="str">
        <f t="shared" si="93"/>
        <v>CC3CD61-CC</v>
      </c>
      <c r="D481" s="436">
        <f>VLOOKUP(C481,'LICH THI'!C:AA,12,0)</f>
        <v>13</v>
      </c>
      <c r="E481" s="436">
        <f>VLOOKUP(C481,'LICH THI'!C:AA,13,0)</f>
        <v>13</v>
      </c>
      <c r="F481" s="436">
        <f t="shared" si="103"/>
        <v>13</v>
      </c>
      <c r="G481" s="436">
        <f>VLOOKUP(C481,'LICH THI'!C:AA,14,0)</f>
        <v>1</v>
      </c>
      <c r="H481" s="436">
        <f t="shared" si="94"/>
        <v>1</v>
      </c>
      <c r="I481" s="436" t="str">
        <f t="shared" si="95"/>
        <v>Quách Mạnh Linh</v>
      </c>
      <c r="J481" s="436"/>
      <c r="K481" s="436">
        <f t="shared" si="96"/>
        <v>1</v>
      </c>
      <c r="L481" s="436" t="str">
        <f t="shared" si="97"/>
        <v>CC3CD61-CC-1</v>
      </c>
      <c r="M481" s="436">
        <f t="shared" si="98"/>
        <v>9</v>
      </c>
      <c r="N481" s="437">
        <f t="shared" si="104"/>
        <v>10</v>
      </c>
      <c r="O481" s="437"/>
      <c r="P481" s="430" t="str">
        <f t="shared" si="99"/>
        <v/>
      </c>
      <c r="U481" s="177">
        <v>1</v>
      </c>
      <c r="V481" s="177" t="s">
        <v>4574</v>
      </c>
      <c r="W481" s="177" t="s">
        <v>6413</v>
      </c>
      <c r="X481" s="177" t="s">
        <v>2670</v>
      </c>
      <c r="Y481" s="177" t="s">
        <v>6414</v>
      </c>
      <c r="Z481" s="177" t="s">
        <v>7555</v>
      </c>
      <c r="AA481" s="525" t="s">
        <v>4718</v>
      </c>
      <c r="AB481" s="399" t="str">
        <f t="shared" si="100"/>
        <v>CC3CD61</v>
      </c>
      <c r="AC481" s="399" t="str">
        <f t="shared" si="101"/>
        <v>CC3CD61-CC</v>
      </c>
      <c r="AD481" t="str">
        <f>Y481&amp;"-"&amp;VLOOKUP(AC481,'LICH THI'!C:AA,9,0)</f>
        <v>64CCCD3030-42483</v>
      </c>
      <c r="AE481">
        <f t="shared" si="102"/>
        <v>1</v>
      </c>
    </row>
    <row r="482" spans="1:31" x14ac:dyDescent="0.25">
      <c r="A482" s="436" t="str">
        <f t="shared" si="92"/>
        <v>CC3CD61-CC-6</v>
      </c>
      <c r="B482" s="436">
        <f>COUNTIF(AC$4:AC482,AC482)</f>
        <v>6</v>
      </c>
      <c r="C482" s="436" t="str">
        <f t="shared" si="93"/>
        <v>CC3CD61-CC</v>
      </c>
      <c r="D482" s="436">
        <f>VLOOKUP(C482,'LICH THI'!C:AA,12,0)</f>
        <v>13</v>
      </c>
      <c r="E482" s="436">
        <f>VLOOKUP(C482,'LICH THI'!C:AA,13,0)</f>
        <v>13</v>
      </c>
      <c r="F482" s="436">
        <f t="shared" si="103"/>
        <v>13</v>
      </c>
      <c r="G482" s="436">
        <f>VLOOKUP(C482,'LICH THI'!C:AA,14,0)</f>
        <v>1</v>
      </c>
      <c r="H482" s="436">
        <f t="shared" si="94"/>
        <v>1</v>
      </c>
      <c r="I482" s="436" t="str">
        <f t="shared" si="95"/>
        <v>Nguyễn Đức Lưu</v>
      </c>
      <c r="J482" s="436"/>
      <c r="K482" s="436">
        <f t="shared" si="96"/>
        <v>1</v>
      </c>
      <c r="L482" s="436" t="str">
        <f t="shared" si="97"/>
        <v>CC3CD61-CC-1</v>
      </c>
      <c r="M482" s="436">
        <f t="shared" si="98"/>
        <v>9</v>
      </c>
      <c r="N482" s="437">
        <f t="shared" si="104"/>
        <v>11</v>
      </c>
      <c r="O482" s="437"/>
      <c r="P482" s="430" t="str">
        <f t="shared" si="99"/>
        <v/>
      </c>
      <c r="U482" s="177">
        <v>7</v>
      </c>
      <c r="V482" s="177" t="s">
        <v>4587</v>
      </c>
      <c r="W482" s="177" t="s">
        <v>3103</v>
      </c>
      <c r="X482" s="177" t="s">
        <v>4591</v>
      </c>
      <c r="Y482" s="177" t="s">
        <v>4592</v>
      </c>
      <c r="Z482" s="177" t="s">
        <v>7555</v>
      </c>
      <c r="AA482" s="525" t="s">
        <v>4593</v>
      </c>
      <c r="AB482" s="399" t="str">
        <f t="shared" si="100"/>
        <v>CC3CD61</v>
      </c>
      <c r="AC482" s="399" t="str">
        <f t="shared" si="101"/>
        <v>CC3CD61-CC</v>
      </c>
      <c r="AD482" t="str">
        <f>Y482&amp;"-"&amp;VLOOKUP(AC482,'LICH THI'!C:AA,9,0)</f>
        <v>64CCDD3014-42483</v>
      </c>
      <c r="AE482">
        <f t="shared" si="102"/>
        <v>1</v>
      </c>
    </row>
    <row r="483" spans="1:31" x14ac:dyDescent="0.25">
      <c r="A483" s="436" t="str">
        <f t="shared" si="92"/>
        <v>CC3CD61-CC-7</v>
      </c>
      <c r="B483" s="436">
        <f>COUNTIF(AC$4:AC483,AC483)</f>
        <v>7</v>
      </c>
      <c r="C483" s="436" t="str">
        <f t="shared" si="93"/>
        <v>CC3CD61-CC</v>
      </c>
      <c r="D483" s="436">
        <f>VLOOKUP(C483,'LICH THI'!C:AA,12,0)</f>
        <v>13</v>
      </c>
      <c r="E483" s="436">
        <f>VLOOKUP(C483,'LICH THI'!C:AA,13,0)</f>
        <v>13</v>
      </c>
      <c r="F483" s="436">
        <f t="shared" si="103"/>
        <v>13</v>
      </c>
      <c r="G483" s="436">
        <f>VLOOKUP(C483,'LICH THI'!C:AA,14,0)</f>
        <v>1</v>
      </c>
      <c r="H483" s="436">
        <f t="shared" si="94"/>
        <v>1</v>
      </c>
      <c r="I483" s="436" t="str">
        <f t="shared" si="95"/>
        <v>Hà Học Quân</v>
      </c>
      <c r="J483" s="436"/>
      <c r="K483" s="436">
        <f t="shared" si="96"/>
        <v>1</v>
      </c>
      <c r="L483" s="436" t="str">
        <f t="shared" si="97"/>
        <v>CC3CD61-CC-1</v>
      </c>
      <c r="M483" s="436">
        <f t="shared" si="98"/>
        <v>9</v>
      </c>
      <c r="N483" s="437">
        <f t="shared" si="104"/>
        <v>12</v>
      </c>
      <c r="O483" s="437"/>
      <c r="P483" s="430" t="str">
        <f t="shared" si="99"/>
        <v/>
      </c>
      <c r="U483" s="177">
        <v>2</v>
      </c>
      <c r="V483" s="177" t="s">
        <v>4574</v>
      </c>
      <c r="W483" s="177" t="s">
        <v>7426</v>
      </c>
      <c r="X483" s="177" t="s">
        <v>2890</v>
      </c>
      <c r="Y483" s="177" t="s">
        <v>7427</v>
      </c>
      <c r="Z483" s="177" t="s">
        <v>7555</v>
      </c>
      <c r="AA483" s="525" t="s">
        <v>5767</v>
      </c>
      <c r="AB483" s="399" t="str">
        <f t="shared" si="100"/>
        <v>CC3CD61</v>
      </c>
      <c r="AC483" s="399" t="str">
        <f t="shared" si="101"/>
        <v>CC3CD61-CC</v>
      </c>
      <c r="AD483" t="str">
        <f>Y483&amp;"-"&amp;VLOOKUP(AC483,'LICH THI'!C:AA,9,0)</f>
        <v>64CCCD3039-42483</v>
      </c>
      <c r="AE483">
        <f t="shared" si="102"/>
        <v>1</v>
      </c>
    </row>
    <row r="484" spans="1:31" x14ac:dyDescent="0.25">
      <c r="A484" s="436" t="str">
        <f t="shared" si="92"/>
        <v>CC3CD61-CC-8</v>
      </c>
      <c r="B484" s="436">
        <f>COUNTIF(AC$4:AC484,AC484)</f>
        <v>8</v>
      </c>
      <c r="C484" s="436" t="str">
        <f t="shared" si="93"/>
        <v>CC3CD61-CC</v>
      </c>
      <c r="D484" s="436">
        <f>VLOOKUP(C484,'LICH THI'!C:AA,12,0)</f>
        <v>13</v>
      </c>
      <c r="E484" s="436">
        <f>VLOOKUP(C484,'LICH THI'!C:AA,13,0)</f>
        <v>13</v>
      </c>
      <c r="F484" s="436">
        <f t="shared" si="103"/>
        <v>13</v>
      </c>
      <c r="G484" s="436">
        <f>VLOOKUP(C484,'LICH THI'!C:AA,14,0)</f>
        <v>1</v>
      </c>
      <c r="H484" s="436">
        <f t="shared" si="94"/>
        <v>1</v>
      </c>
      <c r="I484" s="436" t="str">
        <f t="shared" si="95"/>
        <v>Trần Văn Quyết</v>
      </c>
      <c r="J484" s="436"/>
      <c r="K484" s="436">
        <f t="shared" si="96"/>
        <v>1</v>
      </c>
      <c r="L484" s="436" t="str">
        <f t="shared" si="97"/>
        <v>CC3CD61-CC-1</v>
      </c>
      <c r="M484" s="436">
        <f t="shared" si="98"/>
        <v>9</v>
      </c>
      <c r="N484" s="437">
        <f t="shared" si="104"/>
        <v>13</v>
      </c>
      <c r="O484" s="437"/>
      <c r="P484" s="430" t="str">
        <f t="shared" si="99"/>
        <v/>
      </c>
      <c r="U484" s="177">
        <v>8</v>
      </c>
      <c r="V484" s="177" t="s">
        <v>4587</v>
      </c>
      <c r="W484" s="177" t="s">
        <v>2757</v>
      </c>
      <c r="X484" s="177" t="s">
        <v>3646</v>
      </c>
      <c r="Y484" s="177" t="s">
        <v>4594</v>
      </c>
      <c r="Z484" s="177" t="s">
        <v>7555</v>
      </c>
      <c r="AA484" s="525" t="s">
        <v>4595</v>
      </c>
      <c r="AB484" s="399" t="str">
        <f t="shared" si="100"/>
        <v>CC3CD61</v>
      </c>
      <c r="AC484" s="399" t="str">
        <f t="shared" si="101"/>
        <v>CC3CD61-CC</v>
      </c>
      <c r="AD484" t="str">
        <f>Y484&amp;"-"&amp;VLOOKUP(AC484,'LICH THI'!C:AA,9,0)</f>
        <v>64CCCD3113-42483</v>
      </c>
      <c r="AE484">
        <f t="shared" si="102"/>
        <v>1</v>
      </c>
    </row>
    <row r="485" spans="1:31" x14ac:dyDescent="0.25">
      <c r="A485" s="436" t="str">
        <f t="shared" si="92"/>
        <v>CC3CD61-CC-9</v>
      </c>
      <c r="B485" s="436">
        <f>COUNTIF(AC$4:AC485,AC485)</f>
        <v>9</v>
      </c>
      <c r="C485" s="436" t="str">
        <f t="shared" si="93"/>
        <v>CC3CD61-CC</v>
      </c>
      <c r="D485" s="436">
        <f>VLOOKUP(C485,'LICH THI'!C:AA,12,0)</f>
        <v>13</v>
      </c>
      <c r="E485" s="436">
        <f>VLOOKUP(C485,'LICH THI'!C:AA,13,0)</f>
        <v>13</v>
      </c>
      <c r="F485" s="436">
        <f t="shared" si="103"/>
        <v>13</v>
      </c>
      <c r="G485" s="436">
        <f>VLOOKUP(C485,'LICH THI'!C:AA,14,0)</f>
        <v>1</v>
      </c>
      <c r="H485" s="436">
        <f t="shared" si="94"/>
        <v>1</v>
      </c>
      <c r="I485" s="436" t="str">
        <f t="shared" si="95"/>
        <v>Hoàng Đình Sót</v>
      </c>
      <c r="J485" s="436"/>
      <c r="K485" s="436">
        <f t="shared" si="96"/>
        <v>1</v>
      </c>
      <c r="L485" s="436" t="str">
        <f t="shared" si="97"/>
        <v>CC3CD61-CC-1</v>
      </c>
      <c r="M485" s="436">
        <f t="shared" si="98"/>
        <v>9</v>
      </c>
      <c r="N485" s="437">
        <f t="shared" si="104"/>
        <v>1</v>
      </c>
      <c r="O485" s="437"/>
      <c r="P485" s="430" t="str">
        <f t="shared" si="99"/>
        <v/>
      </c>
      <c r="U485" s="177">
        <v>9</v>
      </c>
      <c r="V485" s="177" t="s">
        <v>4587</v>
      </c>
      <c r="W485" s="177" t="s">
        <v>4643</v>
      </c>
      <c r="X485" s="177" t="s">
        <v>4644</v>
      </c>
      <c r="Y485" s="177" t="s">
        <v>4645</v>
      </c>
      <c r="Z485" s="177" t="s">
        <v>7555</v>
      </c>
      <c r="AA485" s="525" t="s">
        <v>4646</v>
      </c>
      <c r="AB485" s="399" t="str">
        <f t="shared" si="100"/>
        <v>CC3CD61</v>
      </c>
      <c r="AC485" s="399" t="str">
        <f t="shared" si="101"/>
        <v>CC3CD61-CC</v>
      </c>
      <c r="AD485" t="str">
        <f>Y485&amp;"-"&amp;VLOOKUP(AC485,'LICH THI'!C:AA,9,0)</f>
        <v>64CCCD3056-42483</v>
      </c>
      <c r="AE485">
        <f t="shared" si="102"/>
        <v>1</v>
      </c>
    </row>
    <row r="486" spans="1:31" x14ac:dyDescent="0.25">
      <c r="A486" s="436" t="str">
        <f t="shared" si="92"/>
        <v>CC3CD61-CC-10</v>
      </c>
      <c r="B486" s="436">
        <f>COUNTIF(AC$4:AC486,AC486)</f>
        <v>10</v>
      </c>
      <c r="C486" s="436" t="str">
        <f t="shared" si="93"/>
        <v>CC3CD61-CC</v>
      </c>
      <c r="D486" s="436">
        <f>VLOOKUP(C486,'LICH THI'!C:AA,12,0)</f>
        <v>13</v>
      </c>
      <c r="E486" s="436">
        <f>VLOOKUP(C486,'LICH THI'!C:AA,13,0)</f>
        <v>13</v>
      </c>
      <c r="F486" s="436">
        <f t="shared" si="103"/>
        <v>13</v>
      </c>
      <c r="G486" s="436">
        <f>VLOOKUP(C486,'LICH THI'!C:AA,14,0)</f>
        <v>1</v>
      </c>
      <c r="H486" s="436">
        <f t="shared" si="94"/>
        <v>1</v>
      </c>
      <c r="I486" s="436" t="str">
        <f t="shared" si="95"/>
        <v>Nguyễn Song Toàn</v>
      </c>
      <c r="J486" s="436"/>
      <c r="K486" s="436">
        <f t="shared" si="96"/>
        <v>1</v>
      </c>
      <c r="L486" s="436" t="str">
        <f t="shared" si="97"/>
        <v>CC3CD61-CC-1</v>
      </c>
      <c r="M486" s="436">
        <f t="shared" si="98"/>
        <v>9</v>
      </c>
      <c r="N486" s="437">
        <f t="shared" si="104"/>
        <v>2</v>
      </c>
      <c r="O486" s="437"/>
      <c r="P486" s="430" t="str">
        <f t="shared" si="99"/>
        <v/>
      </c>
      <c r="U486" s="177">
        <v>11</v>
      </c>
      <c r="V486" s="177" t="s">
        <v>4587</v>
      </c>
      <c r="W486" s="177" t="s">
        <v>7103</v>
      </c>
      <c r="X486" s="177" t="s">
        <v>2818</v>
      </c>
      <c r="Y486" s="177" t="s">
        <v>7104</v>
      </c>
      <c r="Z486" s="177" t="s">
        <v>7555</v>
      </c>
      <c r="AA486" s="525" t="s">
        <v>4763</v>
      </c>
      <c r="AB486" s="399" t="str">
        <f t="shared" si="100"/>
        <v>CC3CD61</v>
      </c>
      <c r="AC486" s="399" t="str">
        <f t="shared" si="101"/>
        <v>CC3CD61-CC</v>
      </c>
      <c r="AD486" t="str">
        <f>Y486&amp;"-"&amp;VLOOKUP(AC486,'LICH THI'!C:AA,9,0)</f>
        <v>64CCCD3092-42483</v>
      </c>
      <c r="AE486">
        <f t="shared" si="102"/>
        <v>1</v>
      </c>
    </row>
    <row r="487" spans="1:31" x14ac:dyDescent="0.25">
      <c r="A487" s="436" t="str">
        <f t="shared" si="92"/>
        <v>CC3CD61-CC-11</v>
      </c>
      <c r="B487" s="436">
        <f>COUNTIF(AC$4:AC487,AC487)</f>
        <v>11</v>
      </c>
      <c r="C487" s="436" t="str">
        <f t="shared" si="93"/>
        <v>CC3CD61-CC</v>
      </c>
      <c r="D487" s="436">
        <f>VLOOKUP(C487,'LICH THI'!C:AA,12,0)</f>
        <v>13</v>
      </c>
      <c r="E487" s="436">
        <f>VLOOKUP(C487,'LICH THI'!C:AA,13,0)</f>
        <v>13</v>
      </c>
      <c r="F487" s="436">
        <f t="shared" si="103"/>
        <v>13</v>
      </c>
      <c r="G487" s="436">
        <f>VLOOKUP(C487,'LICH THI'!C:AA,14,0)</f>
        <v>1</v>
      </c>
      <c r="H487" s="436">
        <f t="shared" si="94"/>
        <v>1</v>
      </c>
      <c r="I487" s="436" t="str">
        <f t="shared" si="95"/>
        <v>Nguyễn Đắc Tuấn</v>
      </c>
      <c r="J487" s="436"/>
      <c r="K487" s="436">
        <f t="shared" si="96"/>
        <v>1</v>
      </c>
      <c r="L487" s="436" t="str">
        <f t="shared" si="97"/>
        <v>CC3CD61-CC-1</v>
      </c>
      <c r="M487" s="436">
        <f t="shared" si="98"/>
        <v>9</v>
      </c>
      <c r="N487" s="437">
        <f t="shared" si="104"/>
        <v>3</v>
      </c>
      <c r="O487" s="437"/>
      <c r="P487" s="430" t="str">
        <f t="shared" si="99"/>
        <v/>
      </c>
      <c r="U487" s="177">
        <v>12</v>
      </c>
      <c r="V487" s="177" t="s">
        <v>4587</v>
      </c>
      <c r="W487" s="177" t="s">
        <v>3997</v>
      </c>
      <c r="X487" s="177" t="s">
        <v>2721</v>
      </c>
      <c r="Y487" s="177" t="s">
        <v>6420</v>
      </c>
      <c r="Z487" s="177" t="s">
        <v>7555</v>
      </c>
      <c r="AA487" s="525" t="s">
        <v>5829</v>
      </c>
      <c r="AB487" s="399" t="str">
        <f t="shared" si="100"/>
        <v>CC3CD61</v>
      </c>
      <c r="AC487" s="399" t="str">
        <f t="shared" si="101"/>
        <v>CC3CD61-CC</v>
      </c>
      <c r="AD487" t="str">
        <f>Y487&amp;"-"&amp;VLOOKUP(AC487,'LICH THI'!C:AA,9,0)</f>
        <v>64CCCD3091-42483</v>
      </c>
      <c r="AE487">
        <f t="shared" si="102"/>
        <v>1</v>
      </c>
    </row>
    <row r="488" spans="1:31" x14ac:dyDescent="0.25">
      <c r="A488" s="436" t="str">
        <f t="shared" si="92"/>
        <v>CC3CD61-CC-12</v>
      </c>
      <c r="B488" s="436">
        <f>COUNTIF(AC$4:AC488,AC488)</f>
        <v>12</v>
      </c>
      <c r="C488" s="436" t="str">
        <f t="shared" si="93"/>
        <v>CC3CD61-CC</v>
      </c>
      <c r="D488" s="436">
        <f>VLOOKUP(C488,'LICH THI'!C:AA,12,0)</f>
        <v>13</v>
      </c>
      <c r="E488" s="436">
        <f>VLOOKUP(C488,'LICH THI'!C:AA,13,0)</f>
        <v>13</v>
      </c>
      <c r="F488" s="436">
        <f t="shared" si="103"/>
        <v>13</v>
      </c>
      <c r="G488" s="436">
        <f>VLOOKUP(C488,'LICH THI'!C:AA,14,0)</f>
        <v>1</v>
      </c>
      <c r="H488" s="436">
        <f t="shared" si="94"/>
        <v>1</v>
      </c>
      <c r="I488" s="436" t="str">
        <f t="shared" si="95"/>
        <v>Đoàn Đức Tự</v>
      </c>
      <c r="J488" s="436"/>
      <c r="K488" s="436">
        <f t="shared" si="96"/>
        <v>1</v>
      </c>
      <c r="L488" s="436" t="str">
        <f t="shared" si="97"/>
        <v>CC3CD61-CC-1</v>
      </c>
      <c r="M488" s="436">
        <f t="shared" si="98"/>
        <v>9</v>
      </c>
      <c r="N488" s="437">
        <f t="shared" si="104"/>
        <v>4</v>
      </c>
      <c r="O488" s="437"/>
      <c r="P488" s="430" t="str">
        <f t="shared" si="99"/>
        <v/>
      </c>
      <c r="U488" s="177">
        <v>13</v>
      </c>
      <c r="V488" s="177" t="s">
        <v>4587</v>
      </c>
      <c r="W488" s="177" t="s">
        <v>2903</v>
      </c>
      <c r="X488" s="177" t="s">
        <v>6891</v>
      </c>
      <c r="Y488" s="177" t="s">
        <v>6892</v>
      </c>
      <c r="Z488" s="177" t="s">
        <v>7555</v>
      </c>
      <c r="AA488" s="525" t="s">
        <v>6893</v>
      </c>
      <c r="AB488" s="399" t="str">
        <f t="shared" si="100"/>
        <v>CC3CD61</v>
      </c>
      <c r="AC488" s="399" t="str">
        <f t="shared" si="101"/>
        <v>CC3CD61-CC</v>
      </c>
      <c r="AD488" t="str">
        <f>Y488&amp;"-"&amp;VLOOKUP(AC488,'LICH THI'!C:AA,9,0)</f>
        <v>64CCCS3010-42483</v>
      </c>
      <c r="AE488">
        <f t="shared" si="102"/>
        <v>1</v>
      </c>
    </row>
    <row r="489" spans="1:31" x14ac:dyDescent="0.25">
      <c r="A489" s="436" t="str">
        <f t="shared" si="92"/>
        <v>CC3CD61-CC-13</v>
      </c>
      <c r="B489" s="436">
        <f>COUNTIF(AC$4:AC489,AC489)</f>
        <v>13</v>
      </c>
      <c r="C489" s="436" t="str">
        <f t="shared" si="93"/>
        <v>CC3CD61-CC</v>
      </c>
      <c r="D489" s="436">
        <f>VLOOKUP(C489,'LICH THI'!C:AA,12,0)</f>
        <v>13</v>
      </c>
      <c r="E489" s="436">
        <f>VLOOKUP(C489,'LICH THI'!C:AA,13,0)</f>
        <v>13</v>
      </c>
      <c r="F489" s="436">
        <f t="shared" si="103"/>
        <v>13</v>
      </c>
      <c r="G489" s="436">
        <f>VLOOKUP(C489,'LICH THI'!C:AA,14,0)</f>
        <v>1</v>
      </c>
      <c r="H489" s="436">
        <f t="shared" si="94"/>
        <v>1</v>
      </c>
      <c r="I489" s="436" t="str">
        <f t="shared" si="95"/>
        <v>Nguyễn Văn Thông</v>
      </c>
      <c r="J489" s="436"/>
      <c r="K489" s="436">
        <f t="shared" si="96"/>
        <v>1</v>
      </c>
      <c r="L489" s="436" t="str">
        <f t="shared" si="97"/>
        <v>CC3CD61-CC-1</v>
      </c>
      <c r="M489" s="436">
        <f t="shared" si="98"/>
        <v>9</v>
      </c>
      <c r="N489" s="437">
        <f t="shared" si="104"/>
        <v>5</v>
      </c>
      <c r="O489" s="437"/>
      <c r="P489" s="430" t="str">
        <f t="shared" si="99"/>
        <v/>
      </c>
      <c r="U489" s="177">
        <v>10</v>
      </c>
      <c r="V489" s="177" t="s">
        <v>4587</v>
      </c>
      <c r="W489" s="177" t="s">
        <v>2741</v>
      </c>
      <c r="X489" s="177" t="s">
        <v>6439</v>
      </c>
      <c r="Y489" s="177" t="s">
        <v>7556</v>
      </c>
      <c r="Z489" s="177" t="s">
        <v>7555</v>
      </c>
      <c r="AA489" s="525" t="s">
        <v>5468</v>
      </c>
      <c r="AB489" s="399" t="str">
        <f t="shared" si="100"/>
        <v>CC3CD61</v>
      </c>
      <c r="AC489" s="399" t="str">
        <f t="shared" si="101"/>
        <v>CC3CD61-CC</v>
      </c>
      <c r="AD489" t="str">
        <f>Y489&amp;"-"&amp;VLOOKUP(AC489,'LICH THI'!C:AA,9,0)</f>
        <v>64CCCD3093-42483</v>
      </c>
      <c r="AE489">
        <f t="shared" si="102"/>
        <v>1</v>
      </c>
    </row>
    <row r="490" spans="1:31" x14ac:dyDescent="0.25">
      <c r="A490" s="436" t="str">
        <f t="shared" si="92"/>
        <v>CC3CK71-CC-1</v>
      </c>
      <c r="B490" s="436">
        <f>COUNTIF(AC$4:AC490,AC490)</f>
        <v>1</v>
      </c>
      <c r="C490" s="436" t="str">
        <f t="shared" si="93"/>
        <v>CC3CK71-CC</v>
      </c>
      <c r="D490" s="436">
        <f>VLOOKUP(C490,'LICH THI'!C:AA,12,0)</f>
        <v>8</v>
      </c>
      <c r="E490" s="436">
        <f>VLOOKUP(C490,'LICH THI'!C:AA,13,0)</f>
        <v>8</v>
      </c>
      <c r="F490" s="436">
        <f t="shared" si="103"/>
        <v>8</v>
      </c>
      <c r="G490" s="436">
        <f>VLOOKUP(C490,'LICH THI'!C:AA,14,0)</f>
        <v>1</v>
      </c>
      <c r="H490" s="436">
        <f t="shared" si="94"/>
        <v>1</v>
      </c>
      <c r="I490" s="436" t="str">
        <f t="shared" si="95"/>
        <v>Nguyễn Tuấn Anh</v>
      </c>
      <c r="J490" s="436"/>
      <c r="K490" s="436">
        <f t="shared" si="96"/>
        <v>1</v>
      </c>
      <c r="L490" s="436" t="str">
        <f t="shared" si="97"/>
        <v>CC3CK71-CC-1</v>
      </c>
      <c r="M490" s="436">
        <f t="shared" si="98"/>
        <v>7</v>
      </c>
      <c r="N490" s="437">
        <f t="shared" si="104"/>
        <v>3</v>
      </c>
      <c r="O490" s="437"/>
      <c r="P490" s="430" t="str">
        <f t="shared" si="99"/>
        <v/>
      </c>
      <c r="U490" s="177">
        <v>1</v>
      </c>
      <c r="V490" s="177" t="s">
        <v>4615</v>
      </c>
      <c r="W490" s="177" t="s">
        <v>3475</v>
      </c>
      <c r="X490" s="177" t="s">
        <v>2611</v>
      </c>
      <c r="Y490" s="177" t="s">
        <v>4616</v>
      </c>
      <c r="Z490" s="177" t="s">
        <v>7570</v>
      </c>
      <c r="AA490" s="525" t="s">
        <v>3982</v>
      </c>
      <c r="AB490" s="399" t="str">
        <f t="shared" si="100"/>
        <v>CC3CK71</v>
      </c>
      <c r="AC490" s="399" t="str">
        <f t="shared" si="101"/>
        <v>CC3CK71-CC</v>
      </c>
      <c r="AD490" t="str">
        <f>Y490&amp;"-"&amp;VLOOKUP(AC490,'LICH THI'!C:AA,9,0)</f>
        <v>64CCOT3064-42473</v>
      </c>
      <c r="AE490">
        <f t="shared" si="102"/>
        <v>1</v>
      </c>
    </row>
    <row r="491" spans="1:31" x14ac:dyDescent="0.25">
      <c r="A491" s="436" t="str">
        <f t="shared" si="92"/>
        <v>CC3CK71-CC-2</v>
      </c>
      <c r="B491" s="436">
        <f>COUNTIF(AC$4:AC491,AC491)</f>
        <v>2</v>
      </c>
      <c r="C491" s="436" t="str">
        <f t="shared" si="93"/>
        <v>CC3CK71-CC</v>
      </c>
      <c r="D491" s="436">
        <f>VLOOKUP(C491,'LICH THI'!C:AA,12,0)</f>
        <v>8</v>
      </c>
      <c r="E491" s="436">
        <f>VLOOKUP(C491,'LICH THI'!C:AA,13,0)</f>
        <v>8</v>
      </c>
      <c r="F491" s="436">
        <f t="shared" si="103"/>
        <v>8</v>
      </c>
      <c r="G491" s="436">
        <f>VLOOKUP(C491,'LICH THI'!C:AA,14,0)</f>
        <v>1</v>
      </c>
      <c r="H491" s="436">
        <f t="shared" si="94"/>
        <v>1</v>
      </c>
      <c r="I491" s="436" t="str">
        <f t="shared" si="95"/>
        <v>Trịnh Mai Duy</v>
      </c>
      <c r="J491" s="436"/>
      <c r="K491" s="436">
        <f t="shared" si="96"/>
        <v>1</v>
      </c>
      <c r="L491" s="436" t="str">
        <f t="shared" si="97"/>
        <v>CC3CK71-CC-1</v>
      </c>
      <c r="M491" s="436">
        <f t="shared" si="98"/>
        <v>7</v>
      </c>
      <c r="N491" s="437">
        <f t="shared" si="104"/>
        <v>4</v>
      </c>
      <c r="O491" s="437"/>
      <c r="P491" s="430" t="str">
        <f t="shared" si="99"/>
        <v/>
      </c>
      <c r="U491" s="177">
        <v>2</v>
      </c>
      <c r="V491" s="177" t="s">
        <v>4615</v>
      </c>
      <c r="W491" s="177" t="s">
        <v>4617</v>
      </c>
      <c r="X491" s="177" t="s">
        <v>2742</v>
      </c>
      <c r="Y491" s="177" t="s">
        <v>4618</v>
      </c>
      <c r="Z491" s="177" t="s">
        <v>7570</v>
      </c>
      <c r="AA491" s="525" t="s">
        <v>4502</v>
      </c>
      <c r="AB491" s="399" t="str">
        <f t="shared" si="100"/>
        <v>CC3CK71</v>
      </c>
      <c r="AC491" s="399" t="str">
        <f t="shared" si="101"/>
        <v>CC3CK71-CC</v>
      </c>
      <c r="AD491" t="str">
        <f>Y491&amp;"-"&amp;VLOOKUP(AC491,'LICH THI'!C:AA,9,0)</f>
        <v>64CCOT3040-42473</v>
      </c>
      <c r="AE491">
        <f t="shared" si="102"/>
        <v>1</v>
      </c>
    </row>
    <row r="492" spans="1:31" x14ac:dyDescent="0.25">
      <c r="A492" s="436" t="str">
        <f t="shared" si="92"/>
        <v>CC3CK71-CC-3</v>
      </c>
      <c r="B492" s="436">
        <f>COUNTIF(AC$4:AC492,AC492)</f>
        <v>3</v>
      </c>
      <c r="C492" s="436" t="str">
        <f t="shared" si="93"/>
        <v>CC3CK71-CC</v>
      </c>
      <c r="D492" s="436">
        <f>VLOOKUP(C492,'LICH THI'!C:AA,12,0)</f>
        <v>8</v>
      </c>
      <c r="E492" s="436">
        <f>VLOOKUP(C492,'LICH THI'!C:AA,13,0)</f>
        <v>8</v>
      </c>
      <c r="F492" s="436">
        <f t="shared" si="103"/>
        <v>8</v>
      </c>
      <c r="G492" s="436">
        <f>VLOOKUP(C492,'LICH THI'!C:AA,14,0)</f>
        <v>1</v>
      </c>
      <c r="H492" s="436">
        <f t="shared" si="94"/>
        <v>1</v>
      </c>
      <c r="I492" s="436" t="str">
        <f t="shared" si="95"/>
        <v>Vũ Tấn Đạt</v>
      </c>
      <c r="J492" s="436"/>
      <c r="K492" s="436">
        <f t="shared" si="96"/>
        <v>1</v>
      </c>
      <c r="L492" s="436" t="str">
        <f t="shared" si="97"/>
        <v>CC3CK71-CC-1</v>
      </c>
      <c r="M492" s="436">
        <f t="shared" si="98"/>
        <v>7</v>
      </c>
      <c r="N492" s="437">
        <f t="shared" si="104"/>
        <v>5</v>
      </c>
      <c r="O492" s="437"/>
      <c r="P492" s="430" t="str">
        <f t="shared" si="99"/>
        <v/>
      </c>
      <c r="U492" s="177">
        <v>3</v>
      </c>
      <c r="V492" s="177" t="s">
        <v>4615</v>
      </c>
      <c r="W492" s="177" t="s">
        <v>7504</v>
      </c>
      <c r="X492" s="177" t="s">
        <v>2746</v>
      </c>
      <c r="Y492" s="177" t="s">
        <v>7505</v>
      </c>
      <c r="Z492" s="177" t="s">
        <v>7570</v>
      </c>
      <c r="AA492" s="525" t="s">
        <v>3392</v>
      </c>
      <c r="AB492" s="399" t="str">
        <f t="shared" si="100"/>
        <v>CC3CK71</v>
      </c>
      <c r="AC492" s="399" t="str">
        <f t="shared" si="101"/>
        <v>CC3CK71-CC</v>
      </c>
      <c r="AD492" t="str">
        <f>Y492&amp;"-"&amp;VLOOKUP(AC492,'LICH THI'!C:AA,9,0)</f>
        <v>64CCDM3001-42473</v>
      </c>
      <c r="AE492">
        <f t="shared" si="102"/>
        <v>1</v>
      </c>
    </row>
    <row r="493" spans="1:31" x14ac:dyDescent="0.25">
      <c r="A493" s="436" t="str">
        <f t="shared" si="92"/>
        <v>CC3CK71-CC-4</v>
      </c>
      <c r="B493" s="436">
        <f>COUNTIF(AC$4:AC493,AC493)</f>
        <v>4</v>
      </c>
      <c r="C493" s="436" t="str">
        <f t="shared" si="93"/>
        <v>CC3CK71-CC</v>
      </c>
      <c r="D493" s="436">
        <f>VLOOKUP(C493,'LICH THI'!C:AA,12,0)</f>
        <v>8</v>
      </c>
      <c r="E493" s="436">
        <f>VLOOKUP(C493,'LICH THI'!C:AA,13,0)</f>
        <v>8</v>
      </c>
      <c r="F493" s="436">
        <f t="shared" si="103"/>
        <v>8</v>
      </c>
      <c r="G493" s="436">
        <f>VLOOKUP(C493,'LICH THI'!C:AA,14,0)</f>
        <v>1</v>
      </c>
      <c r="H493" s="436">
        <f t="shared" si="94"/>
        <v>1</v>
      </c>
      <c r="I493" s="436" t="str">
        <f t="shared" si="95"/>
        <v>Tạ Văn Đức</v>
      </c>
      <c r="J493" s="436"/>
      <c r="K493" s="436">
        <f t="shared" si="96"/>
        <v>1</v>
      </c>
      <c r="L493" s="436" t="str">
        <f t="shared" si="97"/>
        <v>CC3CK71-CC-1</v>
      </c>
      <c r="M493" s="436">
        <f t="shared" si="98"/>
        <v>7</v>
      </c>
      <c r="N493" s="437">
        <f t="shared" si="104"/>
        <v>6</v>
      </c>
      <c r="O493" s="437"/>
      <c r="P493" s="430" t="str">
        <f t="shared" si="99"/>
        <v/>
      </c>
      <c r="U493" s="177">
        <v>4</v>
      </c>
      <c r="V493" s="177" t="s">
        <v>4615</v>
      </c>
      <c r="W493" s="177" t="s">
        <v>4184</v>
      </c>
      <c r="X493" s="177" t="s">
        <v>2948</v>
      </c>
      <c r="Y493" s="177" t="s">
        <v>5858</v>
      </c>
      <c r="Z493" s="177" t="s">
        <v>7570</v>
      </c>
      <c r="AA493" s="525" t="s">
        <v>5859</v>
      </c>
      <c r="AB493" s="399" t="str">
        <f t="shared" si="100"/>
        <v>CC3CK71</v>
      </c>
      <c r="AC493" s="399" t="str">
        <f t="shared" si="101"/>
        <v>CC3CK71-CC</v>
      </c>
      <c r="AD493" t="str">
        <f>Y493&amp;"-"&amp;VLOOKUP(AC493,'LICH THI'!C:AA,9,0)</f>
        <v>64CCOT3027-42473</v>
      </c>
      <c r="AE493">
        <f t="shared" si="102"/>
        <v>1</v>
      </c>
    </row>
    <row r="494" spans="1:31" x14ac:dyDescent="0.25">
      <c r="A494" s="436" t="str">
        <f t="shared" si="92"/>
        <v>CC3CK71-CC-5</v>
      </c>
      <c r="B494" s="436">
        <f>COUNTIF(AC$4:AC494,AC494)</f>
        <v>5</v>
      </c>
      <c r="C494" s="436" t="str">
        <f t="shared" si="93"/>
        <v>CC3CK71-CC</v>
      </c>
      <c r="D494" s="436">
        <f>VLOOKUP(C494,'LICH THI'!C:AA,12,0)</f>
        <v>8</v>
      </c>
      <c r="E494" s="436">
        <f>VLOOKUP(C494,'LICH THI'!C:AA,13,0)</f>
        <v>8</v>
      </c>
      <c r="F494" s="436">
        <f t="shared" si="103"/>
        <v>8</v>
      </c>
      <c r="G494" s="436">
        <f>VLOOKUP(C494,'LICH THI'!C:AA,14,0)</f>
        <v>1</v>
      </c>
      <c r="H494" s="436">
        <f t="shared" si="94"/>
        <v>1</v>
      </c>
      <c r="I494" s="436" t="str">
        <f t="shared" si="95"/>
        <v>Đặng Duy Hòa</v>
      </c>
      <c r="J494" s="436"/>
      <c r="K494" s="436">
        <f t="shared" si="96"/>
        <v>1</v>
      </c>
      <c r="L494" s="436" t="str">
        <f t="shared" si="97"/>
        <v>CC3CK71-CC-1</v>
      </c>
      <c r="M494" s="436">
        <f t="shared" si="98"/>
        <v>7</v>
      </c>
      <c r="N494" s="437">
        <f t="shared" si="104"/>
        <v>7</v>
      </c>
      <c r="O494" s="437"/>
      <c r="P494" s="430" t="str">
        <f t="shared" si="99"/>
        <v/>
      </c>
      <c r="U494" s="177">
        <v>5</v>
      </c>
      <c r="V494" s="177" t="s">
        <v>4615</v>
      </c>
      <c r="W494" s="177" t="s">
        <v>5519</v>
      </c>
      <c r="X494" s="177" t="s">
        <v>2660</v>
      </c>
      <c r="Y494" s="177" t="s">
        <v>6423</v>
      </c>
      <c r="Z494" s="177" t="s">
        <v>7570</v>
      </c>
      <c r="AA494" s="525" t="s">
        <v>3784</v>
      </c>
      <c r="AB494" s="399" t="str">
        <f t="shared" si="100"/>
        <v>CC3CK71</v>
      </c>
      <c r="AC494" s="399" t="str">
        <f t="shared" si="101"/>
        <v>CC3CK71-CC</v>
      </c>
      <c r="AD494" t="str">
        <f>Y494&amp;"-"&amp;VLOOKUP(AC494,'LICH THI'!C:AA,9,0)</f>
        <v>64CCOT3042-42473</v>
      </c>
      <c r="AE494">
        <f t="shared" si="102"/>
        <v>1</v>
      </c>
    </row>
    <row r="495" spans="1:31" x14ac:dyDescent="0.25">
      <c r="A495" s="436" t="str">
        <f t="shared" si="92"/>
        <v>CC3CK71-CC-6</v>
      </c>
      <c r="B495" s="436">
        <f>COUNTIF(AC$4:AC495,AC495)</f>
        <v>6</v>
      </c>
      <c r="C495" s="436" t="str">
        <f t="shared" si="93"/>
        <v>CC3CK71-CC</v>
      </c>
      <c r="D495" s="436">
        <f>VLOOKUP(C495,'LICH THI'!C:AA,12,0)</f>
        <v>8</v>
      </c>
      <c r="E495" s="436">
        <f>VLOOKUP(C495,'LICH THI'!C:AA,13,0)</f>
        <v>8</v>
      </c>
      <c r="F495" s="436">
        <f t="shared" si="103"/>
        <v>8</v>
      </c>
      <c r="G495" s="436">
        <f>VLOOKUP(C495,'LICH THI'!C:AA,14,0)</f>
        <v>1</v>
      </c>
      <c r="H495" s="436">
        <f t="shared" si="94"/>
        <v>1</v>
      </c>
      <c r="I495" s="436" t="str">
        <f t="shared" si="95"/>
        <v>Phạm Minh Hoàng</v>
      </c>
      <c r="J495" s="436"/>
      <c r="K495" s="436">
        <f t="shared" si="96"/>
        <v>1</v>
      </c>
      <c r="L495" s="436" t="str">
        <f t="shared" si="97"/>
        <v>CC3CK71-CC-1</v>
      </c>
      <c r="M495" s="436">
        <f t="shared" si="98"/>
        <v>7</v>
      </c>
      <c r="N495" s="437">
        <f t="shared" si="104"/>
        <v>8</v>
      </c>
      <c r="O495" s="437"/>
      <c r="P495" s="430" t="str">
        <f t="shared" si="99"/>
        <v/>
      </c>
      <c r="U495" s="177">
        <v>6</v>
      </c>
      <c r="V495" s="177" t="s">
        <v>4615</v>
      </c>
      <c r="W495" s="177" t="s">
        <v>2749</v>
      </c>
      <c r="X495" s="177" t="s">
        <v>2834</v>
      </c>
      <c r="Y495" s="177" t="s">
        <v>4622</v>
      </c>
      <c r="Z495" s="177" t="s">
        <v>7570</v>
      </c>
      <c r="AA495" s="525" t="s">
        <v>4623</v>
      </c>
      <c r="AB495" s="399" t="str">
        <f t="shared" si="100"/>
        <v>CC3CK71</v>
      </c>
      <c r="AC495" s="399" t="str">
        <f t="shared" si="101"/>
        <v>CC3CK71-CC</v>
      </c>
      <c r="AD495" t="str">
        <f>Y495&amp;"-"&amp;VLOOKUP(AC495,'LICH THI'!C:AA,9,0)</f>
        <v>64CCOT3006-42473</v>
      </c>
      <c r="AE495">
        <f t="shared" si="102"/>
        <v>1</v>
      </c>
    </row>
    <row r="496" spans="1:31" x14ac:dyDescent="0.25">
      <c r="A496" s="436" t="str">
        <f t="shared" si="92"/>
        <v>CC3CK71-CC-7</v>
      </c>
      <c r="B496" s="436">
        <f>COUNTIF(AC$4:AC496,AC496)</f>
        <v>7</v>
      </c>
      <c r="C496" s="436" t="str">
        <f t="shared" si="93"/>
        <v>CC3CK71-CC</v>
      </c>
      <c r="D496" s="436">
        <f>VLOOKUP(C496,'LICH THI'!C:AA,12,0)</f>
        <v>8</v>
      </c>
      <c r="E496" s="436">
        <f>VLOOKUP(C496,'LICH THI'!C:AA,13,0)</f>
        <v>8</v>
      </c>
      <c r="F496" s="436">
        <f t="shared" si="103"/>
        <v>8</v>
      </c>
      <c r="G496" s="436">
        <f>VLOOKUP(C496,'LICH THI'!C:AA,14,0)</f>
        <v>1</v>
      </c>
      <c r="H496" s="436">
        <f t="shared" si="94"/>
        <v>1</v>
      </c>
      <c r="I496" s="436" t="str">
        <f t="shared" si="95"/>
        <v>Tống Văn Hoạt</v>
      </c>
      <c r="J496" s="436"/>
      <c r="K496" s="436">
        <f t="shared" si="96"/>
        <v>1</v>
      </c>
      <c r="L496" s="436" t="str">
        <f t="shared" si="97"/>
        <v>CC3CK71-CC-1</v>
      </c>
      <c r="M496" s="436">
        <f t="shared" si="98"/>
        <v>7</v>
      </c>
      <c r="N496" s="437">
        <f t="shared" si="104"/>
        <v>1</v>
      </c>
      <c r="O496" s="437"/>
      <c r="P496" s="430" t="str">
        <f t="shared" si="99"/>
        <v/>
      </c>
      <c r="U496" s="177">
        <v>7</v>
      </c>
      <c r="V496" s="177" t="s">
        <v>4615</v>
      </c>
      <c r="W496" s="177" t="s">
        <v>2753</v>
      </c>
      <c r="X496" s="177" t="s">
        <v>6424</v>
      </c>
      <c r="Y496" s="177" t="s">
        <v>6425</v>
      </c>
      <c r="Z496" s="177" t="s">
        <v>7570</v>
      </c>
      <c r="AA496" s="525" t="s">
        <v>6426</v>
      </c>
      <c r="AB496" s="399" t="str">
        <f t="shared" si="100"/>
        <v>CC3CK71</v>
      </c>
      <c r="AC496" s="399" t="str">
        <f t="shared" si="101"/>
        <v>CC3CK71-CC</v>
      </c>
      <c r="AD496" t="str">
        <f>Y496&amp;"-"&amp;VLOOKUP(AC496,'LICH THI'!C:AA,9,0)</f>
        <v>64CCOT3036-42473</v>
      </c>
      <c r="AE496">
        <f t="shared" si="102"/>
        <v>1</v>
      </c>
    </row>
    <row r="497" spans="1:31" x14ac:dyDescent="0.25">
      <c r="A497" s="436" t="str">
        <f t="shared" si="92"/>
        <v>CC3CK71-CC-8</v>
      </c>
      <c r="B497" s="436">
        <f>COUNTIF(AC$4:AC497,AC497)</f>
        <v>8</v>
      </c>
      <c r="C497" s="436" t="str">
        <f t="shared" si="93"/>
        <v>CC3CK71-CC</v>
      </c>
      <c r="D497" s="436">
        <f>VLOOKUP(C497,'LICH THI'!C:AA,12,0)</f>
        <v>8</v>
      </c>
      <c r="E497" s="436">
        <f>VLOOKUP(C497,'LICH THI'!C:AA,13,0)</f>
        <v>8</v>
      </c>
      <c r="F497" s="436">
        <f t="shared" si="103"/>
        <v>8</v>
      </c>
      <c r="G497" s="436">
        <f>VLOOKUP(C497,'LICH THI'!C:AA,14,0)</f>
        <v>1</v>
      </c>
      <c r="H497" s="436">
        <f t="shared" si="94"/>
        <v>1</v>
      </c>
      <c r="I497" s="436" t="str">
        <f t="shared" si="95"/>
        <v>Trần Ngọc Trưởng</v>
      </c>
      <c r="J497" s="436"/>
      <c r="K497" s="436">
        <f t="shared" si="96"/>
        <v>1</v>
      </c>
      <c r="L497" s="436" t="str">
        <f t="shared" si="97"/>
        <v>CC3CK71-CC-1</v>
      </c>
      <c r="M497" s="436">
        <f t="shared" si="98"/>
        <v>7</v>
      </c>
      <c r="N497" s="437">
        <f t="shared" si="104"/>
        <v>2</v>
      </c>
      <c r="O497" s="437"/>
      <c r="P497" s="430" t="str">
        <f t="shared" si="99"/>
        <v/>
      </c>
      <c r="U497" s="177">
        <v>8</v>
      </c>
      <c r="V497" s="177" t="s">
        <v>4615</v>
      </c>
      <c r="W497" s="177" t="s">
        <v>3957</v>
      </c>
      <c r="X497" s="177" t="s">
        <v>4011</v>
      </c>
      <c r="Y497" s="177" t="s">
        <v>7560</v>
      </c>
      <c r="Z497" s="177" t="s">
        <v>7570</v>
      </c>
      <c r="AA497" s="525" t="s">
        <v>3072</v>
      </c>
      <c r="AB497" s="399" t="str">
        <f t="shared" si="100"/>
        <v>CC3CK71</v>
      </c>
      <c r="AC497" s="399" t="str">
        <f t="shared" si="101"/>
        <v>CC3CK71-CC</v>
      </c>
      <c r="AD497" t="str">
        <f>Y497&amp;"-"&amp;VLOOKUP(AC497,'LICH THI'!C:AA,9,0)</f>
        <v>64CCOT3004-42473</v>
      </c>
      <c r="AE497">
        <f t="shared" si="102"/>
        <v>1</v>
      </c>
    </row>
    <row r="498" spans="1:31" x14ac:dyDescent="0.25">
      <c r="A498" s="436" t="str">
        <f t="shared" si="92"/>
        <v>CC3CT92-CC-1</v>
      </c>
      <c r="B498" s="436">
        <f>COUNTIF(AC$4:AC498,AC498)</f>
        <v>1</v>
      </c>
      <c r="C498" s="436" t="str">
        <f t="shared" si="93"/>
        <v>CC3CT92-CC</v>
      </c>
      <c r="D498" s="436">
        <f>VLOOKUP(C498,'LICH THI'!C:AA,12,0)</f>
        <v>9</v>
      </c>
      <c r="E498" s="436">
        <f>VLOOKUP(C498,'LICH THI'!C:AA,13,0)</f>
        <v>9</v>
      </c>
      <c r="F498" s="436">
        <f t="shared" si="103"/>
        <v>9</v>
      </c>
      <c r="G498" s="436">
        <f>VLOOKUP(C498,'LICH THI'!C:AA,14,0)</f>
        <v>1</v>
      </c>
      <c r="H498" s="436">
        <f t="shared" si="94"/>
        <v>1</v>
      </c>
      <c r="I498" s="436" t="str">
        <f t="shared" si="95"/>
        <v>Phạm Văn An</v>
      </c>
      <c r="J498" s="436"/>
      <c r="K498" s="436">
        <f t="shared" si="96"/>
        <v>1</v>
      </c>
      <c r="L498" s="436" t="str">
        <f t="shared" si="97"/>
        <v>CC3CT92-CC-1</v>
      </c>
      <c r="M498" s="436">
        <f t="shared" si="98"/>
        <v>2</v>
      </c>
      <c r="N498" s="437">
        <f t="shared" si="104"/>
        <v>9</v>
      </c>
      <c r="O498" s="437"/>
      <c r="P498" s="430" t="str">
        <f t="shared" si="99"/>
        <v/>
      </c>
      <c r="U498" s="177">
        <v>1</v>
      </c>
      <c r="V498" s="177" t="s">
        <v>4574</v>
      </c>
      <c r="W498" s="177" t="s">
        <v>2738</v>
      </c>
      <c r="X498" s="177" t="s">
        <v>3492</v>
      </c>
      <c r="Y498" s="177" t="s">
        <v>7227</v>
      </c>
      <c r="Z498" s="177" t="s">
        <v>7228</v>
      </c>
      <c r="AA498" s="525" t="s">
        <v>7229</v>
      </c>
      <c r="AB498" s="399" t="str">
        <f t="shared" si="100"/>
        <v>CC3CT92</v>
      </c>
      <c r="AC498" s="399" t="str">
        <f t="shared" si="101"/>
        <v>CC3CT92-CC</v>
      </c>
      <c r="AD498" t="str">
        <f>Y498&amp;"-"&amp;VLOOKUP(AC498,'LICH THI'!C:AA,9,0)</f>
        <v>64CCKX3020-42484</v>
      </c>
      <c r="AE498">
        <f t="shared" si="102"/>
        <v>1</v>
      </c>
    </row>
    <row r="499" spans="1:31" x14ac:dyDescent="0.25">
      <c r="A499" s="436" t="str">
        <f t="shared" si="92"/>
        <v>CC3CT92-CC-2</v>
      </c>
      <c r="B499" s="436">
        <f>COUNTIF(AC$4:AC499,AC499)</f>
        <v>2</v>
      </c>
      <c r="C499" s="436" t="str">
        <f t="shared" si="93"/>
        <v>CC3CT92-CC</v>
      </c>
      <c r="D499" s="436">
        <f>VLOOKUP(C499,'LICH THI'!C:AA,12,0)</f>
        <v>9</v>
      </c>
      <c r="E499" s="436">
        <f>VLOOKUP(C499,'LICH THI'!C:AA,13,0)</f>
        <v>9</v>
      </c>
      <c r="F499" s="436">
        <f t="shared" si="103"/>
        <v>9</v>
      </c>
      <c r="G499" s="436">
        <f>VLOOKUP(C499,'LICH THI'!C:AA,14,0)</f>
        <v>1</v>
      </c>
      <c r="H499" s="436">
        <f t="shared" si="94"/>
        <v>1</v>
      </c>
      <c r="I499" s="436" t="str">
        <f t="shared" si="95"/>
        <v>Nguyễn Quốc Khánh</v>
      </c>
      <c r="J499" s="436"/>
      <c r="K499" s="436">
        <f t="shared" si="96"/>
        <v>1</v>
      </c>
      <c r="L499" s="436" t="str">
        <f t="shared" si="97"/>
        <v>CC3CT92-CC-1</v>
      </c>
      <c r="M499" s="436">
        <f t="shared" si="98"/>
        <v>2</v>
      </c>
      <c r="N499" s="437">
        <f t="shared" si="104"/>
        <v>1</v>
      </c>
      <c r="O499" s="437"/>
      <c r="P499" s="430" t="str">
        <f t="shared" si="99"/>
        <v/>
      </c>
      <c r="U499" s="177">
        <v>3</v>
      </c>
      <c r="V499" s="177" t="s">
        <v>4587</v>
      </c>
      <c r="W499" s="177" t="s">
        <v>3488</v>
      </c>
      <c r="X499" s="177" t="s">
        <v>3316</v>
      </c>
      <c r="Y499" s="177" t="s">
        <v>4590</v>
      </c>
      <c r="Z499" s="177" t="s">
        <v>7228</v>
      </c>
      <c r="AA499" s="525" t="s">
        <v>4030</v>
      </c>
      <c r="AB499" s="399" t="str">
        <f t="shared" si="100"/>
        <v>CC3CT92</v>
      </c>
      <c r="AC499" s="399" t="str">
        <f t="shared" si="101"/>
        <v>CC3CT92-CC</v>
      </c>
      <c r="AD499" t="str">
        <f>Y499&amp;"-"&amp;VLOOKUP(AC499,'LICH THI'!C:AA,9,0)</f>
        <v>64CCCD3111-42484</v>
      </c>
      <c r="AE499">
        <f t="shared" si="102"/>
        <v>1</v>
      </c>
    </row>
    <row r="500" spans="1:31" x14ac:dyDescent="0.25">
      <c r="A500" s="436" t="str">
        <f t="shared" si="92"/>
        <v>CC3CT92-CC-3</v>
      </c>
      <c r="B500" s="436">
        <f>COUNTIF(AC$4:AC500,AC500)</f>
        <v>3</v>
      </c>
      <c r="C500" s="436" t="str">
        <f t="shared" si="93"/>
        <v>CC3CT92-CC</v>
      </c>
      <c r="D500" s="436">
        <f>VLOOKUP(C500,'LICH THI'!C:AA,12,0)</f>
        <v>9</v>
      </c>
      <c r="E500" s="436">
        <f>VLOOKUP(C500,'LICH THI'!C:AA,13,0)</f>
        <v>9</v>
      </c>
      <c r="F500" s="436">
        <f t="shared" si="103"/>
        <v>9</v>
      </c>
      <c r="G500" s="436">
        <f>VLOOKUP(C500,'LICH THI'!C:AA,14,0)</f>
        <v>1</v>
      </c>
      <c r="H500" s="436">
        <f t="shared" si="94"/>
        <v>1</v>
      </c>
      <c r="I500" s="436" t="str">
        <f t="shared" si="95"/>
        <v>Ngô Trí Lễ</v>
      </c>
      <c r="J500" s="436"/>
      <c r="K500" s="436">
        <f t="shared" si="96"/>
        <v>1</v>
      </c>
      <c r="L500" s="436" t="str">
        <f t="shared" si="97"/>
        <v>CC3CT92-CC-1</v>
      </c>
      <c r="M500" s="436">
        <f t="shared" si="98"/>
        <v>2</v>
      </c>
      <c r="N500" s="437">
        <f t="shared" si="104"/>
        <v>2</v>
      </c>
      <c r="O500" s="437"/>
      <c r="P500" s="430" t="str">
        <f t="shared" si="99"/>
        <v/>
      </c>
      <c r="U500" s="177">
        <v>4</v>
      </c>
      <c r="V500" s="177" t="s">
        <v>4587</v>
      </c>
      <c r="W500" s="177" t="s">
        <v>5489</v>
      </c>
      <c r="X500" s="177" t="s">
        <v>6416</v>
      </c>
      <c r="Y500" s="177" t="s">
        <v>6417</v>
      </c>
      <c r="Z500" s="177" t="s">
        <v>7228</v>
      </c>
      <c r="AA500" s="525" t="s">
        <v>2867</v>
      </c>
      <c r="AB500" s="399" t="str">
        <f t="shared" si="100"/>
        <v>CC3CT92</v>
      </c>
      <c r="AC500" s="399" t="str">
        <f t="shared" si="101"/>
        <v>CC3CT92-CC</v>
      </c>
      <c r="AD500" t="str">
        <f>Y500&amp;"-"&amp;VLOOKUP(AC500,'LICH THI'!C:AA,9,0)</f>
        <v>64CCCD3115-42484</v>
      </c>
      <c r="AE500">
        <f t="shared" si="102"/>
        <v>1</v>
      </c>
    </row>
    <row r="501" spans="1:31" x14ac:dyDescent="0.25">
      <c r="A501" s="436" t="str">
        <f t="shared" si="92"/>
        <v>CC3CT92-CC-4</v>
      </c>
      <c r="B501" s="436">
        <f>COUNTIF(AC$4:AC501,AC501)</f>
        <v>4</v>
      </c>
      <c r="C501" s="436" t="str">
        <f t="shared" si="93"/>
        <v>CC3CT92-CC</v>
      </c>
      <c r="D501" s="436">
        <f>VLOOKUP(C501,'LICH THI'!C:AA,12,0)</f>
        <v>9</v>
      </c>
      <c r="E501" s="436">
        <f>VLOOKUP(C501,'LICH THI'!C:AA,13,0)</f>
        <v>9</v>
      </c>
      <c r="F501" s="436">
        <f t="shared" si="103"/>
        <v>9</v>
      </c>
      <c r="G501" s="436">
        <f>VLOOKUP(C501,'LICH THI'!C:AA,14,0)</f>
        <v>1</v>
      </c>
      <c r="H501" s="436">
        <f t="shared" si="94"/>
        <v>1</v>
      </c>
      <c r="I501" s="436" t="str">
        <f t="shared" si="95"/>
        <v>Phạm Thanh Quang</v>
      </c>
      <c r="J501" s="436"/>
      <c r="K501" s="436">
        <f t="shared" si="96"/>
        <v>1</v>
      </c>
      <c r="L501" s="436" t="str">
        <f t="shared" si="97"/>
        <v>CC3CT92-CC-1</v>
      </c>
      <c r="M501" s="436">
        <f t="shared" si="98"/>
        <v>2</v>
      </c>
      <c r="N501" s="437">
        <f t="shared" si="104"/>
        <v>3</v>
      </c>
      <c r="O501" s="437"/>
      <c r="P501" s="430" t="str">
        <f t="shared" si="99"/>
        <v/>
      </c>
      <c r="U501" s="177">
        <v>5</v>
      </c>
      <c r="V501" s="177" t="s">
        <v>4587</v>
      </c>
      <c r="W501" s="177" t="s">
        <v>3523</v>
      </c>
      <c r="X501" s="177" t="s">
        <v>3147</v>
      </c>
      <c r="Y501" s="177" t="s">
        <v>6461</v>
      </c>
      <c r="Z501" s="177" t="s">
        <v>7228</v>
      </c>
      <c r="AA501" s="525" t="s">
        <v>6462</v>
      </c>
      <c r="AB501" s="399" t="str">
        <f t="shared" si="100"/>
        <v>CC3CT92</v>
      </c>
      <c r="AC501" s="399" t="str">
        <f t="shared" si="101"/>
        <v>CC3CT92-CC</v>
      </c>
      <c r="AD501" t="str">
        <f>Y501&amp;"-"&amp;VLOOKUP(AC501,'LICH THI'!C:AA,9,0)</f>
        <v>64CCCD3140-42484</v>
      </c>
      <c r="AE501">
        <f t="shared" si="102"/>
        <v>1</v>
      </c>
    </row>
    <row r="502" spans="1:31" x14ac:dyDescent="0.25">
      <c r="A502" s="436" t="str">
        <f t="shared" si="92"/>
        <v>CC3CT92-CC-5</v>
      </c>
      <c r="B502" s="436">
        <f>COUNTIF(AC$4:AC502,AC502)</f>
        <v>5</v>
      </c>
      <c r="C502" s="436" t="str">
        <f t="shared" si="93"/>
        <v>CC3CT92-CC</v>
      </c>
      <c r="D502" s="436">
        <f>VLOOKUP(C502,'LICH THI'!C:AA,12,0)</f>
        <v>9</v>
      </c>
      <c r="E502" s="436">
        <f>VLOOKUP(C502,'LICH THI'!C:AA,13,0)</f>
        <v>9</v>
      </c>
      <c r="F502" s="436">
        <f t="shared" si="103"/>
        <v>9</v>
      </c>
      <c r="G502" s="436">
        <f>VLOOKUP(C502,'LICH THI'!C:AA,14,0)</f>
        <v>1</v>
      </c>
      <c r="H502" s="436">
        <f t="shared" si="94"/>
        <v>1</v>
      </c>
      <c r="I502" s="436" t="str">
        <f t="shared" si="95"/>
        <v>Hoàng Văn Quyền</v>
      </c>
      <c r="J502" s="436"/>
      <c r="K502" s="436">
        <f t="shared" si="96"/>
        <v>1</v>
      </c>
      <c r="L502" s="436" t="str">
        <f t="shared" si="97"/>
        <v>CC3CT92-CC-1</v>
      </c>
      <c r="M502" s="436">
        <f t="shared" si="98"/>
        <v>2</v>
      </c>
      <c r="N502" s="437">
        <f t="shared" si="104"/>
        <v>4</v>
      </c>
      <c r="O502" s="437"/>
      <c r="P502" s="430" t="str">
        <f t="shared" si="99"/>
        <v/>
      </c>
      <c r="U502" s="177">
        <v>6</v>
      </c>
      <c r="V502" s="177" t="s">
        <v>4587</v>
      </c>
      <c r="W502" s="177" t="s">
        <v>2966</v>
      </c>
      <c r="X502" s="177" t="s">
        <v>2984</v>
      </c>
      <c r="Y502" s="177" t="s">
        <v>6889</v>
      </c>
      <c r="Z502" s="177" t="s">
        <v>7228</v>
      </c>
      <c r="AA502" s="525" t="s">
        <v>3255</v>
      </c>
      <c r="AB502" s="399" t="str">
        <f t="shared" si="100"/>
        <v>CC3CT92</v>
      </c>
      <c r="AC502" s="399" t="str">
        <f t="shared" si="101"/>
        <v>CC3CT92-CC</v>
      </c>
      <c r="AD502" t="str">
        <f>Y502&amp;"-"&amp;VLOOKUP(AC502,'LICH THI'!C:AA,9,0)</f>
        <v>64CCCD3139-42484</v>
      </c>
      <c r="AE502">
        <f t="shared" si="102"/>
        <v>1</v>
      </c>
    </row>
    <row r="503" spans="1:31" x14ac:dyDescent="0.25">
      <c r="A503" s="436" t="str">
        <f t="shared" si="92"/>
        <v>CC3CT92-CC-6</v>
      </c>
      <c r="B503" s="436">
        <f>COUNTIF(AC$4:AC503,AC503)</f>
        <v>6</v>
      </c>
      <c r="C503" s="436" t="str">
        <f t="shared" si="93"/>
        <v>CC3CT92-CC</v>
      </c>
      <c r="D503" s="436">
        <f>VLOOKUP(C503,'LICH THI'!C:AA,12,0)</f>
        <v>9</v>
      </c>
      <c r="E503" s="436">
        <f>VLOOKUP(C503,'LICH THI'!C:AA,13,0)</f>
        <v>9</v>
      </c>
      <c r="F503" s="436">
        <f t="shared" si="103"/>
        <v>9</v>
      </c>
      <c r="G503" s="436">
        <f>VLOOKUP(C503,'LICH THI'!C:AA,14,0)</f>
        <v>1</v>
      </c>
      <c r="H503" s="436">
        <f t="shared" si="94"/>
        <v>1</v>
      </c>
      <c r="I503" s="436" t="str">
        <f t="shared" si="95"/>
        <v>Trần Văn Quyết</v>
      </c>
      <c r="J503" s="436"/>
      <c r="K503" s="436">
        <f t="shared" si="96"/>
        <v>1</v>
      </c>
      <c r="L503" s="436" t="str">
        <f t="shared" si="97"/>
        <v>CC3CT92-CC-1</v>
      </c>
      <c r="M503" s="436">
        <f t="shared" si="98"/>
        <v>2</v>
      </c>
      <c r="N503" s="437">
        <f t="shared" si="104"/>
        <v>5</v>
      </c>
      <c r="O503" s="437"/>
      <c r="P503" s="430" t="str">
        <f t="shared" si="99"/>
        <v/>
      </c>
      <c r="U503" s="177">
        <v>7</v>
      </c>
      <c r="V503" s="177" t="s">
        <v>4587</v>
      </c>
      <c r="W503" s="177" t="s">
        <v>2757</v>
      </c>
      <c r="X503" s="177" t="s">
        <v>3646</v>
      </c>
      <c r="Y503" s="177" t="s">
        <v>4594</v>
      </c>
      <c r="Z503" s="177" t="s">
        <v>7228</v>
      </c>
      <c r="AA503" s="525" t="s">
        <v>4595</v>
      </c>
      <c r="AB503" s="399" t="str">
        <f t="shared" si="100"/>
        <v>CC3CT92</v>
      </c>
      <c r="AC503" s="399" t="str">
        <f t="shared" si="101"/>
        <v>CC3CT92-CC</v>
      </c>
      <c r="AD503" t="str">
        <f>Y503&amp;"-"&amp;VLOOKUP(AC503,'LICH THI'!C:AA,9,0)</f>
        <v>64CCCD3113-42484</v>
      </c>
      <c r="AE503">
        <f t="shared" si="102"/>
        <v>1</v>
      </c>
    </row>
    <row r="504" spans="1:31" x14ac:dyDescent="0.25">
      <c r="A504" s="436" t="str">
        <f t="shared" si="92"/>
        <v>CC3CT92-CC-7</v>
      </c>
      <c r="B504" s="436">
        <f>COUNTIF(AC$4:AC504,AC504)</f>
        <v>7</v>
      </c>
      <c r="C504" s="436" t="str">
        <f t="shared" si="93"/>
        <v>CC3CT92-CC</v>
      </c>
      <c r="D504" s="436">
        <f>VLOOKUP(C504,'LICH THI'!C:AA,12,0)</f>
        <v>9</v>
      </c>
      <c r="E504" s="436">
        <f>VLOOKUP(C504,'LICH THI'!C:AA,13,0)</f>
        <v>9</v>
      </c>
      <c r="F504" s="436">
        <f t="shared" si="103"/>
        <v>9</v>
      </c>
      <c r="G504" s="436">
        <f>VLOOKUP(C504,'LICH THI'!C:AA,14,0)</f>
        <v>1</v>
      </c>
      <c r="H504" s="436">
        <f t="shared" si="94"/>
        <v>1</v>
      </c>
      <c r="I504" s="436" t="str">
        <f t="shared" si="95"/>
        <v>Nguyễn Đình Tùng</v>
      </c>
      <c r="J504" s="436"/>
      <c r="K504" s="436">
        <f t="shared" si="96"/>
        <v>1</v>
      </c>
      <c r="L504" s="436" t="str">
        <f t="shared" si="97"/>
        <v>CC3CT92-CC-1</v>
      </c>
      <c r="M504" s="436">
        <f t="shared" si="98"/>
        <v>2</v>
      </c>
      <c r="N504" s="437">
        <f t="shared" si="104"/>
        <v>6</v>
      </c>
      <c r="O504" s="437"/>
      <c r="P504" s="430" t="str">
        <f t="shared" si="99"/>
        <v/>
      </c>
      <c r="U504" s="177">
        <v>9</v>
      </c>
      <c r="V504" s="177" t="s">
        <v>4587</v>
      </c>
      <c r="W504" s="177" t="s">
        <v>2780</v>
      </c>
      <c r="X504" s="177" t="s">
        <v>3274</v>
      </c>
      <c r="Y504" s="177" t="s">
        <v>6422</v>
      </c>
      <c r="Z504" s="177" t="s">
        <v>7228</v>
      </c>
      <c r="AA504" s="525" t="s">
        <v>3850</v>
      </c>
      <c r="AB504" s="399" t="str">
        <f t="shared" si="100"/>
        <v>CC3CT92</v>
      </c>
      <c r="AC504" s="399" t="str">
        <f t="shared" si="101"/>
        <v>CC3CT92-CC</v>
      </c>
      <c r="AD504" t="str">
        <f>Y504&amp;"-"&amp;VLOOKUP(AC504,'LICH THI'!C:AA,9,0)</f>
        <v>64CCCD3087-42484</v>
      </c>
      <c r="AE504">
        <f t="shared" si="102"/>
        <v>1</v>
      </c>
    </row>
    <row r="505" spans="1:31" x14ac:dyDescent="0.25">
      <c r="A505" s="436" t="str">
        <f t="shared" si="92"/>
        <v>CC3CT92-CC-8</v>
      </c>
      <c r="B505" s="436">
        <f>COUNTIF(AC$4:AC505,AC505)</f>
        <v>8</v>
      </c>
      <c r="C505" s="436" t="str">
        <f t="shared" si="93"/>
        <v>CC3CT92-CC</v>
      </c>
      <c r="D505" s="436">
        <f>VLOOKUP(C505,'LICH THI'!C:AA,12,0)</f>
        <v>9</v>
      </c>
      <c r="E505" s="436">
        <f>VLOOKUP(C505,'LICH THI'!C:AA,13,0)</f>
        <v>9</v>
      </c>
      <c r="F505" s="436">
        <f t="shared" si="103"/>
        <v>9</v>
      </c>
      <c r="G505" s="436">
        <f>VLOOKUP(C505,'LICH THI'!C:AA,14,0)</f>
        <v>1</v>
      </c>
      <c r="H505" s="436">
        <f t="shared" si="94"/>
        <v>1</v>
      </c>
      <c r="I505" s="436" t="str">
        <f t="shared" si="95"/>
        <v>Nguyễn Hữu Trí</v>
      </c>
      <c r="J505" s="436"/>
      <c r="K505" s="436">
        <f t="shared" si="96"/>
        <v>1</v>
      </c>
      <c r="L505" s="436" t="str">
        <f t="shared" si="97"/>
        <v>CC3CT92-CC-1</v>
      </c>
      <c r="M505" s="436">
        <f t="shared" si="98"/>
        <v>2</v>
      </c>
      <c r="N505" s="437">
        <f t="shared" si="104"/>
        <v>7</v>
      </c>
      <c r="O505" s="437"/>
      <c r="P505" s="430" t="str">
        <f t="shared" si="99"/>
        <v/>
      </c>
      <c r="U505" s="177">
        <v>8</v>
      </c>
      <c r="V505" s="177" t="s">
        <v>4587</v>
      </c>
      <c r="W505" s="177" t="s">
        <v>3326</v>
      </c>
      <c r="X505" s="177" t="s">
        <v>3074</v>
      </c>
      <c r="Y505" s="177" t="s">
        <v>4650</v>
      </c>
      <c r="Z505" s="177" t="s">
        <v>7228</v>
      </c>
      <c r="AA505" s="525" t="s">
        <v>4651</v>
      </c>
      <c r="AB505" s="399" t="str">
        <f t="shared" si="100"/>
        <v>CC3CT92</v>
      </c>
      <c r="AC505" s="399" t="str">
        <f t="shared" si="101"/>
        <v>CC3CT92-CC</v>
      </c>
      <c r="AD505" t="str">
        <f>Y505&amp;"-"&amp;VLOOKUP(AC505,'LICH THI'!C:AA,9,0)</f>
        <v>64CCCD3134-42484</v>
      </c>
      <c r="AE505">
        <f t="shared" si="102"/>
        <v>1</v>
      </c>
    </row>
    <row r="506" spans="1:31" x14ac:dyDescent="0.25">
      <c r="A506" s="436" t="str">
        <f t="shared" si="92"/>
        <v>CC3CT92-CC-9</v>
      </c>
      <c r="B506" s="436">
        <f>COUNTIF(AC$4:AC506,AC506)</f>
        <v>9</v>
      </c>
      <c r="C506" s="436" t="str">
        <f t="shared" si="93"/>
        <v>CC3CT92-CC</v>
      </c>
      <c r="D506" s="436">
        <f>VLOOKUP(C506,'LICH THI'!C:AA,12,0)</f>
        <v>9</v>
      </c>
      <c r="E506" s="436">
        <f>VLOOKUP(C506,'LICH THI'!C:AA,13,0)</f>
        <v>9</v>
      </c>
      <c r="F506" s="436">
        <f t="shared" si="103"/>
        <v>9</v>
      </c>
      <c r="G506" s="436">
        <f>VLOOKUP(C506,'LICH THI'!C:AA,14,0)</f>
        <v>1</v>
      </c>
      <c r="H506" s="436">
        <f t="shared" si="94"/>
        <v>1</v>
      </c>
      <c r="I506" s="436" t="str">
        <f t="shared" si="95"/>
        <v>Phạm Tiến Việt</v>
      </c>
      <c r="J506" s="436"/>
      <c r="K506" s="436">
        <f t="shared" si="96"/>
        <v>1</v>
      </c>
      <c r="L506" s="436" t="str">
        <f t="shared" si="97"/>
        <v>CC3CT92-CC-1</v>
      </c>
      <c r="M506" s="436">
        <f t="shared" si="98"/>
        <v>2</v>
      </c>
      <c r="N506" s="437">
        <f t="shared" si="104"/>
        <v>8</v>
      </c>
      <c r="O506" s="437"/>
      <c r="P506" s="430" t="str">
        <f t="shared" si="99"/>
        <v/>
      </c>
      <c r="U506" s="177">
        <v>2</v>
      </c>
      <c r="V506" s="177" t="s">
        <v>4574</v>
      </c>
      <c r="W506" s="177" t="s">
        <v>3210</v>
      </c>
      <c r="X506" s="177" t="s">
        <v>2996</v>
      </c>
      <c r="Y506" s="177" t="s">
        <v>4585</v>
      </c>
      <c r="Z506" s="177" t="s">
        <v>7228</v>
      </c>
      <c r="AA506" s="525" t="s">
        <v>4586</v>
      </c>
      <c r="AB506" s="399" t="str">
        <f t="shared" si="100"/>
        <v>CC3CT92</v>
      </c>
      <c r="AC506" s="399" t="str">
        <f t="shared" si="101"/>
        <v>CC3CT92-CC</v>
      </c>
      <c r="AD506" t="str">
        <f>Y506&amp;"-"&amp;VLOOKUP(AC506,'LICH THI'!C:AA,9,0)</f>
        <v>64CCCD3116-42484</v>
      </c>
      <c r="AE506">
        <f t="shared" si="102"/>
        <v>1</v>
      </c>
    </row>
    <row r="507" spans="1:31" x14ac:dyDescent="0.25">
      <c r="A507" s="436" t="str">
        <f t="shared" si="92"/>
        <v>CC3DB41-CC-1</v>
      </c>
      <c r="B507" s="436">
        <f>COUNTIF(AC$4:AC507,AC507)</f>
        <v>1</v>
      </c>
      <c r="C507" s="436" t="str">
        <f t="shared" si="93"/>
        <v>CC3DB41-CC</v>
      </c>
      <c r="D507" s="436">
        <f>VLOOKUP(C507,'LICH THI'!C:AA,12,0)</f>
        <v>10</v>
      </c>
      <c r="E507" s="436">
        <f>VLOOKUP(C507,'LICH THI'!C:AA,13,0)</f>
        <v>0</v>
      </c>
      <c r="F507" s="436" t="str">
        <f t="shared" si="103"/>
        <v/>
      </c>
      <c r="G507" s="436" t="str">
        <f>VLOOKUP(C507,'LICH THI'!C:AA,14,0)</f>
        <v/>
      </c>
      <c r="H507" s="436" t="str">
        <f t="shared" si="94"/>
        <v/>
      </c>
      <c r="I507" s="436" t="str">
        <f t="shared" si="95"/>
        <v>Phùng Văn Chính</v>
      </c>
      <c r="J507" s="436"/>
      <c r="K507" s="436">
        <f t="shared" si="96"/>
        <v>1</v>
      </c>
      <c r="L507" s="436" t="str">
        <f t="shared" si="97"/>
        <v>CC3DB41-CC-1</v>
      </c>
      <c r="M507" s="436" t="str">
        <f t="shared" si="98"/>
        <v/>
      </c>
      <c r="N507" s="437" t="e">
        <f t="shared" si="104"/>
        <v>#VALUE!</v>
      </c>
      <c r="O507" s="437"/>
      <c r="P507" s="430" t="str">
        <f t="shared" si="99"/>
        <v/>
      </c>
      <c r="U507" s="177">
        <v>1</v>
      </c>
      <c r="V507" s="177" t="s">
        <v>4574</v>
      </c>
      <c r="W507" s="177" t="s">
        <v>6895</v>
      </c>
      <c r="X507" s="177" t="s">
        <v>3258</v>
      </c>
      <c r="Y507" s="177" t="s">
        <v>7527</v>
      </c>
      <c r="Z507" s="177" t="s">
        <v>7528</v>
      </c>
      <c r="AA507" s="525" t="s">
        <v>4765</v>
      </c>
      <c r="AB507" s="399" t="str">
        <f t="shared" si="100"/>
        <v>CC3DB41</v>
      </c>
      <c r="AC507" s="399" t="str">
        <f t="shared" si="101"/>
        <v>CC3DB41-CC</v>
      </c>
      <c r="AD507" t="str">
        <f>Y507&amp;"-"&amp;VLOOKUP(AC507,'LICH THI'!C:AA,9,0)</f>
        <v>64CCCD3016-42475</v>
      </c>
      <c r="AE507">
        <f t="shared" si="102"/>
        <v>1</v>
      </c>
    </row>
    <row r="508" spans="1:31" x14ac:dyDescent="0.25">
      <c r="A508" s="436" t="str">
        <f t="shared" si="92"/>
        <v>CC3DB41-CC-2</v>
      </c>
      <c r="B508" s="436">
        <f>COUNTIF(AC$4:AC508,AC508)</f>
        <v>2</v>
      </c>
      <c r="C508" s="436" t="str">
        <f t="shared" si="93"/>
        <v>CC3DB41-CC</v>
      </c>
      <c r="D508" s="436">
        <f>VLOOKUP(C508,'LICH THI'!C:AA,12,0)</f>
        <v>10</v>
      </c>
      <c r="E508" s="436">
        <f>VLOOKUP(C508,'LICH THI'!C:AA,13,0)</f>
        <v>0</v>
      </c>
      <c r="F508" s="436" t="str">
        <f t="shared" si="103"/>
        <v/>
      </c>
      <c r="G508" s="436" t="str">
        <f>VLOOKUP(C508,'LICH THI'!C:AA,14,0)</f>
        <v/>
      </c>
      <c r="H508" s="436" t="str">
        <f t="shared" si="94"/>
        <v/>
      </c>
      <c r="I508" s="436" t="str">
        <f t="shared" si="95"/>
        <v>Trần Thanh Đức</v>
      </c>
      <c r="J508" s="436"/>
      <c r="K508" s="436">
        <f t="shared" si="96"/>
        <v>1</v>
      </c>
      <c r="L508" s="436" t="str">
        <f t="shared" si="97"/>
        <v>CC3DB41-CC-1</v>
      </c>
      <c r="M508" s="436" t="str">
        <f t="shared" si="98"/>
        <v/>
      </c>
      <c r="N508" s="437" t="e">
        <f t="shared" si="104"/>
        <v>#VALUE!</v>
      </c>
      <c r="O508" s="437"/>
      <c r="P508" s="430" t="str">
        <f t="shared" si="99"/>
        <v/>
      </c>
      <c r="U508" s="177">
        <v>2</v>
      </c>
      <c r="V508" s="177" t="s">
        <v>4587</v>
      </c>
      <c r="W508" s="177" t="s">
        <v>2852</v>
      </c>
      <c r="X508" s="177" t="s">
        <v>2948</v>
      </c>
      <c r="Y508" s="177" t="s">
        <v>4588</v>
      </c>
      <c r="Z508" s="177" t="s">
        <v>7528</v>
      </c>
      <c r="AA508" s="525" t="s">
        <v>4589</v>
      </c>
      <c r="AB508" s="399" t="str">
        <f t="shared" si="100"/>
        <v>CC3DB41</v>
      </c>
      <c r="AC508" s="399" t="str">
        <f t="shared" si="101"/>
        <v>CC3DB41-CC</v>
      </c>
      <c r="AD508" t="str">
        <f>Y508&amp;"-"&amp;VLOOKUP(AC508,'LICH THI'!C:AA,9,0)</f>
        <v>64CCCD3054-42475</v>
      </c>
      <c r="AE508">
        <f t="shared" si="102"/>
        <v>1</v>
      </c>
    </row>
    <row r="509" spans="1:31" x14ac:dyDescent="0.25">
      <c r="A509" s="436" t="str">
        <f t="shared" si="92"/>
        <v>CC3DB41-CC-3</v>
      </c>
      <c r="B509" s="436">
        <f>COUNTIF(AC$4:AC509,AC509)</f>
        <v>3</v>
      </c>
      <c r="C509" s="436" t="str">
        <f t="shared" si="93"/>
        <v>CC3DB41-CC</v>
      </c>
      <c r="D509" s="436">
        <f>VLOOKUP(C509,'LICH THI'!C:AA,12,0)</f>
        <v>10</v>
      </c>
      <c r="E509" s="436">
        <f>VLOOKUP(C509,'LICH THI'!C:AA,13,0)</f>
        <v>0</v>
      </c>
      <c r="F509" s="436" t="str">
        <f t="shared" si="103"/>
        <v/>
      </c>
      <c r="G509" s="436" t="str">
        <f>VLOOKUP(C509,'LICH THI'!C:AA,14,0)</f>
        <v/>
      </c>
      <c r="H509" s="436" t="str">
        <f t="shared" si="94"/>
        <v/>
      </c>
      <c r="I509" s="436" t="str">
        <f t="shared" si="95"/>
        <v>Nguyễn Hải Hiệp</v>
      </c>
      <c r="J509" s="436"/>
      <c r="K509" s="436">
        <f t="shared" si="96"/>
        <v>1</v>
      </c>
      <c r="L509" s="436" t="str">
        <f t="shared" si="97"/>
        <v>CC3DB41-CC-1</v>
      </c>
      <c r="M509" s="436" t="str">
        <f t="shared" si="98"/>
        <v/>
      </c>
      <c r="N509" s="437" t="e">
        <f t="shared" si="104"/>
        <v>#VALUE!</v>
      </c>
      <c r="O509" s="437"/>
      <c r="P509" s="430" t="str">
        <f t="shared" si="99"/>
        <v/>
      </c>
      <c r="U509" s="177">
        <v>3</v>
      </c>
      <c r="V509" s="177" t="s">
        <v>4587</v>
      </c>
      <c r="W509" s="177" t="s">
        <v>4705</v>
      </c>
      <c r="X509" s="177" t="s">
        <v>4886</v>
      </c>
      <c r="Y509" s="177" t="s">
        <v>6415</v>
      </c>
      <c r="Z509" s="177" t="s">
        <v>7528</v>
      </c>
      <c r="AA509" s="525" t="s">
        <v>2796</v>
      </c>
      <c r="AB509" s="399" t="str">
        <f t="shared" si="100"/>
        <v>CC3DB41</v>
      </c>
      <c r="AC509" s="399" t="str">
        <f t="shared" si="101"/>
        <v>CC3DB41-CC</v>
      </c>
      <c r="AD509" t="str">
        <f>Y509&amp;"-"&amp;VLOOKUP(AC509,'LICH THI'!C:AA,9,0)</f>
        <v>64CCCD3118-42475</v>
      </c>
      <c r="AE509">
        <f t="shared" si="102"/>
        <v>1</v>
      </c>
    </row>
    <row r="510" spans="1:31" x14ac:dyDescent="0.25">
      <c r="A510" s="436" t="str">
        <f t="shared" si="92"/>
        <v>CC3DB41-CC-4</v>
      </c>
      <c r="B510" s="436">
        <f>COUNTIF(AC$4:AC510,AC510)</f>
        <v>4</v>
      </c>
      <c r="C510" s="436" t="str">
        <f t="shared" si="93"/>
        <v>CC3DB41-CC</v>
      </c>
      <c r="D510" s="436">
        <f>VLOOKUP(C510,'LICH THI'!C:AA,12,0)</f>
        <v>10</v>
      </c>
      <c r="E510" s="436">
        <f>VLOOKUP(C510,'LICH THI'!C:AA,13,0)</f>
        <v>0</v>
      </c>
      <c r="F510" s="436" t="str">
        <f t="shared" si="103"/>
        <v/>
      </c>
      <c r="G510" s="436" t="str">
        <f>VLOOKUP(C510,'LICH THI'!C:AA,14,0)</f>
        <v/>
      </c>
      <c r="H510" s="436" t="str">
        <f t="shared" si="94"/>
        <v/>
      </c>
      <c r="I510" s="436" t="str">
        <f t="shared" si="95"/>
        <v>Ngô Trí Lễ</v>
      </c>
      <c r="J510" s="436"/>
      <c r="K510" s="436">
        <f t="shared" si="96"/>
        <v>1</v>
      </c>
      <c r="L510" s="436" t="str">
        <f t="shared" si="97"/>
        <v>CC3DB41-CC-1</v>
      </c>
      <c r="M510" s="436" t="str">
        <f t="shared" si="98"/>
        <v/>
      </c>
      <c r="N510" s="437" t="e">
        <f t="shared" si="104"/>
        <v>#VALUE!</v>
      </c>
      <c r="O510" s="437"/>
      <c r="P510" s="430" t="str">
        <f t="shared" si="99"/>
        <v/>
      </c>
      <c r="U510" s="177">
        <v>4</v>
      </c>
      <c r="V510" s="177" t="s">
        <v>4587</v>
      </c>
      <c r="W510" s="177" t="s">
        <v>5489</v>
      </c>
      <c r="X510" s="177" t="s">
        <v>6416</v>
      </c>
      <c r="Y510" s="177" t="s">
        <v>6417</v>
      </c>
      <c r="Z510" s="177" t="s">
        <v>7528</v>
      </c>
      <c r="AA510" s="525" t="s">
        <v>2867</v>
      </c>
      <c r="AB510" s="399" t="str">
        <f t="shared" si="100"/>
        <v>CC3DB41</v>
      </c>
      <c r="AC510" s="399" t="str">
        <f t="shared" si="101"/>
        <v>CC3DB41-CC</v>
      </c>
      <c r="AD510" t="str">
        <f>Y510&amp;"-"&amp;VLOOKUP(AC510,'LICH THI'!C:AA,9,0)</f>
        <v>64CCCD3115-42475</v>
      </c>
      <c r="AE510">
        <f t="shared" si="102"/>
        <v>1</v>
      </c>
    </row>
    <row r="511" spans="1:31" x14ac:dyDescent="0.25">
      <c r="A511" s="436" t="str">
        <f t="shared" si="92"/>
        <v>CC3DB41-CC-5</v>
      </c>
      <c r="B511" s="436">
        <f>COUNTIF(AC$4:AC511,AC511)</f>
        <v>5</v>
      </c>
      <c r="C511" s="436" t="str">
        <f t="shared" si="93"/>
        <v>CC3DB41-CC</v>
      </c>
      <c r="D511" s="436">
        <f>VLOOKUP(C511,'LICH THI'!C:AA,12,0)</f>
        <v>10</v>
      </c>
      <c r="E511" s="436">
        <f>VLOOKUP(C511,'LICH THI'!C:AA,13,0)</f>
        <v>0</v>
      </c>
      <c r="F511" s="436" t="str">
        <f t="shared" si="103"/>
        <v/>
      </c>
      <c r="G511" s="436" t="str">
        <f>VLOOKUP(C511,'LICH THI'!C:AA,14,0)</f>
        <v/>
      </c>
      <c r="H511" s="436" t="str">
        <f t="shared" si="94"/>
        <v/>
      </c>
      <c r="I511" s="436" t="str">
        <f t="shared" si="95"/>
        <v>Nguyễn Đức Lưu</v>
      </c>
      <c r="J511" s="436"/>
      <c r="K511" s="436">
        <f t="shared" si="96"/>
        <v>1</v>
      </c>
      <c r="L511" s="436" t="str">
        <f t="shared" si="97"/>
        <v>CC3DB41-CC-1</v>
      </c>
      <c r="M511" s="436" t="str">
        <f t="shared" si="98"/>
        <v/>
      </c>
      <c r="N511" s="437" t="e">
        <f t="shared" si="104"/>
        <v>#VALUE!</v>
      </c>
      <c r="O511" s="437"/>
      <c r="P511" s="430" t="str">
        <f t="shared" si="99"/>
        <v/>
      </c>
      <c r="U511" s="177">
        <v>5</v>
      </c>
      <c r="V511" s="177" t="s">
        <v>4587</v>
      </c>
      <c r="W511" s="177" t="s">
        <v>3103</v>
      </c>
      <c r="X511" s="177" t="s">
        <v>4591</v>
      </c>
      <c r="Y511" s="177" t="s">
        <v>4592</v>
      </c>
      <c r="Z511" s="177" t="s">
        <v>7528</v>
      </c>
      <c r="AA511" s="525" t="s">
        <v>4593</v>
      </c>
      <c r="AB511" s="399" t="str">
        <f t="shared" si="100"/>
        <v>CC3DB41</v>
      </c>
      <c r="AC511" s="399" t="str">
        <f t="shared" si="101"/>
        <v>CC3DB41-CC</v>
      </c>
      <c r="AD511" t="str">
        <f>Y511&amp;"-"&amp;VLOOKUP(AC511,'LICH THI'!C:AA,9,0)</f>
        <v>64CCDD3014-42475</v>
      </c>
      <c r="AE511">
        <f t="shared" si="102"/>
        <v>1</v>
      </c>
    </row>
    <row r="512" spans="1:31" x14ac:dyDescent="0.25">
      <c r="A512" s="436" t="str">
        <f t="shared" si="92"/>
        <v>CC3DB41-CC-6</v>
      </c>
      <c r="B512" s="436">
        <f>COUNTIF(AC$4:AC512,AC512)</f>
        <v>6</v>
      </c>
      <c r="C512" s="436" t="str">
        <f t="shared" si="93"/>
        <v>CC3DB41-CC</v>
      </c>
      <c r="D512" s="436">
        <f>VLOOKUP(C512,'LICH THI'!C:AA,12,0)</f>
        <v>10</v>
      </c>
      <c r="E512" s="436">
        <f>VLOOKUP(C512,'LICH THI'!C:AA,13,0)</f>
        <v>0</v>
      </c>
      <c r="F512" s="436" t="str">
        <f t="shared" si="103"/>
        <v/>
      </c>
      <c r="G512" s="436" t="str">
        <f>VLOOKUP(C512,'LICH THI'!C:AA,14,0)</f>
        <v/>
      </c>
      <c r="H512" s="436" t="str">
        <f t="shared" si="94"/>
        <v/>
      </c>
      <c r="I512" s="436" t="str">
        <f t="shared" si="95"/>
        <v>Lê Văn Toàn</v>
      </c>
      <c r="J512" s="436"/>
      <c r="K512" s="436">
        <f t="shared" si="96"/>
        <v>1</v>
      </c>
      <c r="L512" s="436" t="str">
        <f t="shared" si="97"/>
        <v>CC3DB41-CC-1</v>
      </c>
      <c r="M512" s="436" t="str">
        <f t="shared" si="98"/>
        <v/>
      </c>
      <c r="N512" s="437" t="e">
        <f t="shared" si="104"/>
        <v>#VALUE!</v>
      </c>
      <c r="O512" s="437"/>
      <c r="P512" s="430" t="str">
        <f t="shared" si="99"/>
        <v/>
      </c>
      <c r="U512" s="177">
        <v>8</v>
      </c>
      <c r="V512" s="177" t="s">
        <v>4657</v>
      </c>
      <c r="W512" s="177" t="s">
        <v>2604</v>
      </c>
      <c r="X512" s="177" t="s">
        <v>2818</v>
      </c>
      <c r="Y512" s="177" t="s">
        <v>6628</v>
      </c>
      <c r="Z512" s="177" t="s">
        <v>7528</v>
      </c>
      <c r="AA512" s="525" t="s">
        <v>3477</v>
      </c>
      <c r="AB512" s="399" t="str">
        <f t="shared" si="100"/>
        <v>CC3DB41</v>
      </c>
      <c r="AC512" s="399" t="str">
        <f t="shared" si="101"/>
        <v>CC3DB41-CC</v>
      </c>
      <c r="AD512" t="str">
        <f>Y512&amp;"-"&amp;VLOOKUP(AC512,'LICH THI'!C:AA,9,0)</f>
        <v>65CCCD20251-42475</v>
      </c>
      <c r="AE512">
        <f t="shared" si="102"/>
        <v>1</v>
      </c>
    </row>
    <row r="513" spans="1:31" x14ac:dyDescent="0.25">
      <c r="A513" s="436" t="str">
        <f t="shared" si="92"/>
        <v>CC3DB41-CC-7</v>
      </c>
      <c r="B513" s="436">
        <f>COUNTIF(AC$4:AC513,AC513)</f>
        <v>7</v>
      </c>
      <c r="C513" s="436" t="str">
        <f t="shared" si="93"/>
        <v>CC3DB41-CC</v>
      </c>
      <c r="D513" s="436">
        <f>VLOOKUP(C513,'LICH THI'!C:AA,12,0)</f>
        <v>10</v>
      </c>
      <c r="E513" s="436">
        <f>VLOOKUP(C513,'LICH THI'!C:AA,13,0)</f>
        <v>0</v>
      </c>
      <c r="F513" s="436" t="str">
        <f t="shared" si="103"/>
        <v/>
      </c>
      <c r="G513" s="436" t="str">
        <f>VLOOKUP(C513,'LICH THI'!C:AA,14,0)</f>
        <v/>
      </c>
      <c r="H513" s="436" t="str">
        <f t="shared" si="94"/>
        <v/>
      </c>
      <c r="I513" s="436" t="str">
        <f t="shared" si="95"/>
        <v>Nguyễn Hữu Tuấn</v>
      </c>
      <c r="J513" s="436"/>
      <c r="K513" s="436">
        <f t="shared" si="96"/>
        <v>1</v>
      </c>
      <c r="L513" s="436" t="str">
        <f t="shared" si="97"/>
        <v>CC3DB41-CC-1</v>
      </c>
      <c r="M513" s="436" t="str">
        <f t="shared" si="98"/>
        <v/>
      </c>
      <c r="N513" s="437" t="e">
        <f t="shared" si="104"/>
        <v>#VALUE!</v>
      </c>
      <c r="O513" s="437"/>
      <c r="P513" s="430" t="str">
        <f t="shared" si="99"/>
        <v/>
      </c>
      <c r="U513" s="177">
        <v>6</v>
      </c>
      <c r="V513" s="177" t="s">
        <v>4587</v>
      </c>
      <c r="W513" s="177" t="s">
        <v>3326</v>
      </c>
      <c r="X513" s="177" t="s">
        <v>2721</v>
      </c>
      <c r="Y513" s="177" t="s">
        <v>6421</v>
      </c>
      <c r="Z513" s="177" t="s">
        <v>7528</v>
      </c>
      <c r="AA513" s="525" t="s">
        <v>5202</v>
      </c>
      <c r="AB513" s="399" t="str">
        <f t="shared" si="100"/>
        <v>CC3DB41</v>
      </c>
      <c r="AC513" s="399" t="str">
        <f t="shared" si="101"/>
        <v>CC3DB41-CC</v>
      </c>
      <c r="AD513" t="str">
        <f>Y513&amp;"-"&amp;VLOOKUP(AC513,'LICH THI'!C:AA,9,0)</f>
        <v>64CCCD3065-42475</v>
      </c>
      <c r="AE513">
        <f t="shared" si="102"/>
        <v>1</v>
      </c>
    </row>
    <row r="514" spans="1:31" x14ac:dyDescent="0.25">
      <c r="A514" s="436" t="str">
        <f t="shared" si="92"/>
        <v>CC3DB41-CC-8</v>
      </c>
      <c r="B514" s="436">
        <f>COUNTIF(AC$4:AC514,AC514)</f>
        <v>8</v>
      </c>
      <c r="C514" s="436" t="str">
        <f t="shared" si="93"/>
        <v>CC3DB41-CC</v>
      </c>
      <c r="D514" s="436">
        <f>VLOOKUP(C514,'LICH THI'!C:AA,12,0)</f>
        <v>10</v>
      </c>
      <c r="E514" s="436">
        <f>VLOOKUP(C514,'LICH THI'!C:AA,13,0)</f>
        <v>0</v>
      </c>
      <c r="F514" s="436" t="str">
        <f t="shared" si="103"/>
        <v/>
      </c>
      <c r="G514" s="436" t="str">
        <f>VLOOKUP(C514,'LICH THI'!C:AA,14,0)</f>
        <v/>
      </c>
      <c r="H514" s="436" t="str">
        <f t="shared" si="94"/>
        <v/>
      </c>
      <c r="I514" s="436" t="str">
        <f t="shared" si="95"/>
        <v>Vũ Đặng Tuyền</v>
      </c>
      <c r="J514" s="436"/>
      <c r="K514" s="436">
        <f t="shared" si="96"/>
        <v>1</v>
      </c>
      <c r="L514" s="436" t="str">
        <f t="shared" si="97"/>
        <v>CC3DB41-CC-1</v>
      </c>
      <c r="M514" s="436" t="str">
        <f t="shared" si="98"/>
        <v/>
      </c>
      <c r="N514" s="437" t="e">
        <f t="shared" si="104"/>
        <v>#VALUE!</v>
      </c>
      <c r="O514" s="437"/>
      <c r="P514" s="430" t="str">
        <f t="shared" si="99"/>
        <v/>
      </c>
      <c r="U514" s="177">
        <v>9</v>
      </c>
      <c r="V514" s="177" t="s">
        <v>4657</v>
      </c>
      <c r="W514" s="177" t="s">
        <v>6629</v>
      </c>
      <c r="X514" s="177" t="s">
        <v>3795</v>
      </c>
      <c r="Y514" s="177" t="s">
        <v>6630</v>
      </c>
      <c r="Z514" s="177" t="s">
        <v>7528</v>
      </c>
      <c r="AA514" s="525" t="s">
        <v>6631</v>
      </c>
      <c r="AB514" s="399" t="str">
        <f t="shared" si="100"/>
        <v>CC3DB41</v>
      </c>
      <c r="AC514" s="399" t="str">
        <f t="shared" si="101"/>
        <v>CC3DB41-CC</v>
      </c>
      <c r="AD514" t="str">
        <f>Y514&amp;"-"&amp;VLOOKUP(AC514,'LICH THI'!C:AA,9,0)</f>
        <v>65CCCD20233-42475</v>
      </c>
      <c r="AE514">
        <f t="shared" si="102"/>
        <v>1</v>
      </c>
    </row>
    <row r="515" spans="1:31" x14ac:dyDescent="0.25">
      <c r="A515" s="436" t="str">
        <f t="shared" si="92"/>
        <v>CC3DB41-CC-9</v>
      </c>
      <c r="B515" s="436">
        <f>COUNTIF(AC$4:AC515,AC515)</f>
        <v>9</v>
      </c>
      <c r="C515" s="436" t="str">
        <f t="shared" si="93"/>
        <v>CC3DB41-CC</v>
      </c>
      <c r="D515" s="436">
        <f>VLOOKUP(C515,'LICH THI'!C:AA,12,0)</f>
        <v>10</v>
      </c>
      <c r="E515" s="436">
        <f>VLOOKUP(C515,'LICH THI'!C:AA,13,0)</f>
        <v>0</v>
      </c>
      <c r="F515" s="436" t="str">
        <f t="shared" si="103"/>
        <v/>
      </c>
      <c r="G515" s="436" t="str">
        <f>VLOOKUP(C515,'LICH THI'!C:AA,14,0)</f>
        <v/>
      </c>
      <c r="H515" s="436" t="str">
        <f t="shared" si="94"/>
        <v/>
      </c>
      <c r="I515" s="436" t="str">
        <f t="shared" si="95"/>
        <v>Nguyễn Hữu Văn</v>
      </c>
      <c r="J515" s="436"/>
      <c r="K515" s="436">
        <f t="shared" si="96"/>
        <v>1</v>
      </c>
      <c r="L515" s="436" t="str">
        <f t="shared" si="97"/>
        <v>CC3DB41-CC-1</v>
      </c>
      <c r="M515" s="436" t="str">
        <f t="shared" si="98"/>
        <v/>
      </c>
      <c r="N515" s="437" t="e">
        <f t="shared" si="104"/>
        <v>#VALUE!</v>
      </c>
      <c r="O515" s="437"/>
      <c r="P515" s="430" t="str">
        <f t="shared" si="99"/>
        <v/>
      </c>
      <c r="U515" s="177">
        <v>7</v>
      </c>
      <c r="V515" s="177" t="s">
        <v>4587</v>
      </c>
      <c r="W515" s="177" t="s">
        <v>3326</v>
      </c>
      <c r="X515" s="177" t="s">
        <v>3675</v>
      </c>
      <c r="Y515" s="177" t="s">
        <v>4603</v>
      </c>
      <c r="Z515" s="177" t="s">
        <v>7528</v>
      </c>
      <c r="AA515" s="525" t="s">
        <v>4520</v>
      </c>
      <c r="AB515" s="399" t="str">
        <f t="shared" si="100"/>
        <v>CC3DB41</v>
      </c>
      <c r="AC515" s="399" t="str">
        <f t="shared" si="101"/>
        <v>CC3DB41-CC</v>
      </c>
      <c r="AD515" t="str">
        <f>Y515&amp;"-"&amp;VLOOKUP(AC515,'LICH THI'!C:AA,9,0)</f>
        <v>64CCCD3097-42475</v>
      </c>
      <c r="AE515">
        <f t="shared" si="102"/>
        <v>1</v>
      </c>
    </row>
    <row r="516" spans="1:31" x14ac:dyDescent="0.25">
      <c r="A516" s="436" t="str">
        <f t="shared" si="92"/>
        <v>CC3DB41-CC-10</v>
      </c>
      <c r="B516" s="436">
        <f>COUNTIF(AC$4:AC516,AC516)</f>
        <v>10</v>
      </c>
      <c r="C516" s="436" t="str">
        <f t="shared" si="93"/>
        <v>CC3DB41-CC</v>
      </c>
      <c r="D516" s="436">
        <f>VLOOKUP(C516,'LICH THI'!C:AA,12,0)</f>
        <v>10</v>
      </c>
      <c r="E516" s="436">
        <f>VLOOKUP(C516,'LICH THI'!C:AA,13,0)</f>
        <v>0</v>
      </c>
      <c r="F516" s="436" t="str">
        <f t="shared" si="103"/>
        <v/>
      </c>
      <c r="G516" s="436" t="str">
        <f>VLOOKUP(C516,'LICH THI'!C:AA,14,0)</f>
        <v/>
      </c>
      <c r="H516" s="436" t="str">
        <f t="shared" si="94"/>
        <v/>
      </c>
      <c r="I516" s="436" t="str">
        <f t="shared" si="95"/>
        <v>Lê Văn Viên</v>
      </c>
      <c r="J516" s="436"/>
      <c r="K516" s="436">
        <f t="shared" si="96"/>
        <v>1</v>
      </c>
      <c r="L516" s="436" t="str">
        <f t="shared" si="97"/>
        <v>CC3DB41-CC-1</v>
      </c>
      <c r="M516" s="436" t="str">
        <f t="shared" si="98"/>
        <v/>
      </c>
      <c r="N516" s="437" t="e">
        <f t="shared" si="104"/>
        <v>#VALUE!</v>
      </c>
      <c r="O516" s="437"/>
      <c r="P516" s="430" t="str">
        <f t="shared" si="99"/>
        <v/>
      </c>
      <c r="U516" s="177">
        <v>10</v>
      </c>
      <c r="V516" s="177" t="s">
        <v>4657</v>
      </c>
      <c r="W516" s="177" t="s">
        <v>2604</v>
      </c>
      <c r="X516" s="177" t="s">
        <v>7529</v>
      </c>
      <c r="Y516" s="177" t="s">
        <v>7530</v>
      </c>
      <c r="Z516" s="177" t="s">
        <v>7528</v>
      </c>
      <c r="AA516" s="525" t="s">
        <v>3441</v>
      </c>
      <c r="AB516" s="399" t="str">
        <f t="shared" si="100"/>
        <v>CC3DB41</v>
      </c>
      <c r="AC516" s="399" t="str">
        <f t="shared" si="101"/>
        <v>CC3DB41-CC</v>
      </c>
      <c r="AD516" t="str">
        <f>Y516&amp;"-"&amp;VLOOKUP(AC516,'LICH THI'!C:AA,9,0)</f>
        <v>65CCCD20628-42475</v>
      </c>
      <c r="AE516">
        <f t="shared" si="102"/>
        <v>1</v>
      </c>
    </row>
    <row r="517" spans="1:31" x14ac:dyDescent="0.25">
      <c r="A517" s="436" t="str">
        <f t="shared" ref="A517:A580" si="105">C517&amp;"-"&amp;B517</f>
        <v>CC3DB51-CC-1</v>
      </c>
      <c r="B517" s="436">
        <f>COUNTIF(AC$4:AC517,AC517)</f>
        <v>1</v>
      </c>
      <c r="C517" s="436" t="str">
        <f t="shared" ref="C517:C580" si="106">_CT_MaHP1</f>
        <v>CC3DB51-CC</v>
      </c>
      <c r="D517" s="436">
        <f>VLOOKUP(C517,'LICH THI'!C:AA,12,0)</f>
        <v>7</v>
      </c>
      <c r="E517" s="436">
        <f>VLOOKUP(C517,'LICH THI'!C:AA,13,0)</f>
        <v>0</v>
      </c>
      <c r="F517" s="436" t="str">
        <f t="shared" si="103"/>
        <v/>
      </c>
      <c r="G517" s="436" t="str">
        <f>VLOOKUP(C517,'LICH THI'!C:AA,14,0)</f>
        <v/>
      </c>
      <c r="H517" s="436" t="str">
        <f t="shared" ref="H517:H580" si="107">IF(E517=0,"",TRUNC((B517+E517-1)/E517))</f>
        <v/>
      </c>
      <c r="I517" s="436" t="str">
        <f t="shared" ref="I517:I580" si="108">W517&amp;" "&amp;X517</f>
        <v>Phạm Mạnh Hiếu</v>
      </c>
      <c r="J517" s="436"/>
      <c r="K517" s="436">
        <f t="shared" ref="K517:K580" si="109">IF(G517=1,1,IF(H517&lt;G517,H517+1,1))</f>
        <v>1</v>
      </c>
      <c r="L517" s="436" t="str">
        <f t="shared" ref="L517:L580" si="110">C517&amp;"-"&amp;K517</f>
        <v>CC3DB51-CC-1</v>
      </c>
      <c r="M517" s="436" t="str">
        <f t="shared" ref="M517:M580" si="111">IF(E517=0,"",MOD(MID(C517,6,2),E517))</f>
        <v/>
      </c>
      <c r="N517" s="437" t="e">
        <f t="shared" si="104"/>
        <v>#VALUE!</v>
      </c>
      <c r="O517" s="437"/>
      <c r="P517" s="430" t="str">
        <f t="shared" ref="P517:P580" si="112">IF(MOD(20*O517,10)&lt;&gt;0,"SAI","")</f>
        <v/>
      </c>
      <c r="U517" s="177">
        <v>1</v>
      </c>
      <c r="V517" s="177" t="s">
        <v>4574</v>
      </c>
      <c r="W517" s="177" t="s">
        <v>6804</v>
      </c>
      <c r="X517" s="177" t="s">
        <v>2754</v>
      </c>
      <c r="Y517" s="177" t="s">
        <v>6882</v>
      </c>
      <c r="Z517" s="177" t="s">
        <v>7568</v>
      </c>
      <c r="AA517" s="525" t="s">
        <v>6884</v>
      </c>
      <c r="AB517" s="399" t="str">
        <f t="shared" ref="AB517:AB580" si="113">_CT_MaHP</f>
        <v>CC3DB51</v>
      </c>
      <c r="AC517" s="399" t="str">
        <f t="shared" ref="AC517:AC580" si="114">_CT_MaHe</f>
        <v>CC3DB51-CC</v>
      </c>
      <c r="AD517" t="str">
        <f>Y517&amp;"-"&amp;VLOOKUP(AC517,'LICH THI'!C:AA,9,0)</f>
        <v>64CCCD3008-42470</v>
      </c>
      <c r="AE517">
        <f t="shared" ref="AE517:AE580" si="115">COUNTIF(AD517,AD:AD)</f>
        <v>1</v>
      </c>
    </row>
    <row r="518" spans="1:31" x14ac:dyDescent="0.25">
      <c r="A518" s="436" t="str">
        <f t="shared" si="105"/>
        <v>CC3DB51-CC-2</v>
      </c>
      <c r="B518" s="436">
        <f>COUNTIF(AC$4:AC518,AC518)</f>
        <v>2</v>
      </c>
      <c r="C518" s="436" t="str">
        <f t="shared" si="106"/>
        <v>CC3DB51-CC</v>
      </c>
      <c r="D518" s="436">
        <f>VLOOKUP(C518,'LICH THI'!C:AA,12,0)</f>
        <v>7</v>
      </c>
      <c r="E518" s="436">
        <f>VLOOKUP(C518,'LICH THI'!C:AA,13,0)</f>
        <v>0</v>
      </c>
      <c r="F518" s="436" t="str">
        <f t="shared" ref="F518:F581" si="116">IF(G518="","",IF(G518=H518,D518-(H518-1)*E518,E518))</f>
        <v/>
      </c>
      <c r="G518" s="436" t="str">
        <f>VLOOKUP(C518,'LICH THI'!C:AA,14,0)</f>
        <v/>
      </c>
      <c r="H518" s="436" t="str">
        <f t="shared" si="107"/>
        <v/>
      </c>
      <c r="I518" s="436" t="str">
        <f t="shared" si="108"/>
        <v>Nguyễn Quốc Khánh</v>
      </c>
      <c r="J518" s="436"/>
      <c r="K518" s="436">
        <f t="shared" si="109"/>
        <v>1</v>
      </c>
      <c r="L518" s="436" t="str">
        <f t="shared" si="110"/>
        <v>CC3DB51-CC-1</v>
      </c>
      <c r="M518" s="436" t="str">
        <f t="shared" si="111"/>
        <v/>
      </c>
      <c r="N518" s="437" t="e">
        <f t="shared" ref="N518:N581" si="117">IF(F518=0,"",(K518-1)*$N$2+1+MOD(B518-M518,F518))</f>
        <v>#VALUE!</v>
      </c>
      <c r="O518" s="437"/>
      <c r="P518" s="430" t="str">
        <f t="shared" si="112"/>
        <v/>
      </c>
      <c r="U518" s="177">
        <v>2</v>
      </c>
      <c r="V518" s="177" t="s">
        <v>4587</v>
      </c>
      <c r="W518" s="177" t="s">
        <v>3488</v>
      </c>
      <c r="X518" s="177" t="s">
        <v>3316</v>
      </c>
      <c r="Y518" s="177" t="s">
        <v>4590</v>
      </c>
      <c r="Z518" s="177" t="s">
        <v>7568</v>
      </c>
      <c r="AA518" s="525" t="s">
        <v>4030</v>
      </c>
      <c r="AB518" s="399" t="str">
        <f t="shared" si="113"/>
        <v>CC3DB51</v>
      </c>
      <c r="AC518" s="399" t="str">
        <f t="shared" si="114"/>
        <v>CC3DB51-CC</v>
      </c>
      <c r="AD518" t="str">
        <f>Y518&amp;"-"&amp;VLOOKUP(AC518,'LICH THI'!C:AA,9,0)</f>
        <v>64CCCD3111-42470</v>
      </c>
      <c r="AE518">
        <f t="shared" si="115"/>
        <v>1</v>
      </c>
    </row>
    <row r="519" spans="1:31" x14ac:dyDescent="0.25">
      <c r="A519" s="436" t="str">
        <f t="shared" si="105"/>
        <v>CC3DB51-CC-3</v>
      </c>
      <c r="B519" s="436">
        <f>COUNTIF(AC$4:AC519,AC519)</f>
        <v>3</v>
      </c>
      <c r="C519" s="436" t="str">
        <f t="shared" si="106"/>
        <v>CC3DB51-CC</v>
      </c>
      <c r="D519" s="436">
        <f>VLOOKUP(C519,'LICH THI'!C:AA,12,0)</f>
        <v>7</v>
      </c>
      <c r="E519" s="436">
        <f>VLOOKUP(C519,'LICH THI'!C:AA,13,0)</f>
        <v>0</v>
      </c>
      <c r="F519" s="436" t="str">
        <f t="shared" si="116"/>
        <v/>
      </c>
      <c r="G519" s="436" t="str">
        <f>VLOOKUP(C519,'LICH THI'!C:AA,14,0)</f>
        <v/>
      </c>
      <c r="H519" s="436" t="str">
        <f t="shared" si="107"/>
        <v/>
      </c>
      <c r="I519" s="436" t="str">
        <f t="shared" si="108"/>
        <v>Ngô Trí Lễ</v>
      </c>
      <c r="J519" s="436"/>
      <c r="K519" s="436">
        <f t="shared" si="109"/>
        <v>1</v>
      </c>
      <c r="L519" s="436" t="str">
        <f t="shared" si="110"/>
        <v>CC3DB51-CC-1</v>
      </c>
      <c r="M519" s="436" t="str">
        <f t="shared" si="111"/>
        <v/>
      </c>
      <c r="N519" s="437" t="e">
        <f t="shared" si="117"/>
        <v>#VALUE!</v>
      </c>
      <c r="O519" s="437"/>
      <c r="P519" s="430" t="str">
        <f t="shared" si="112"/>
        <v/>
      </c>
      <c r="U519" s="177">
        <v>3</v>
      </c>
      <c r="V519" s="177" t="s">
        <v>4587</v>
      </c>
      <c r="W519" s="177" t="s">
        <v>5489</v>
      </c>
      <c r="X519" s="177" t="s">
        <v>6416</v>
      </c>
      <c r="Y519" s="177" t="s">
        <v>6417</v>
      </c>
      <c r="Z519" s="177" t="s">
        <v>7568</v>
      </c>
      <c r="AA519" s="525" t="s">
        <v>2867</v>
      </c>
      <c r="AB519" s="399" t="str">
        <f t="shared" si="113"/>
        <v>CC3DB51</v>
      </c>
      <c r="AC519" s="399" t="str">
        <f t="shared" si="114"/>
        <v>CC3DB51-CC</v>
      </c>
      <c r="AD519" t="str">
        <f>Y519&amp;"-"&amp;VLOOKUP(AC519,'LICH THI'!C:AA,9,0)</f>
        <v>64CCCD3115-42470</v>
      </c>
      <c r="AE519">
        <f t="shared" si="115"/>
        <v>1</v>
      </c>
    </row>
    <row r="520" spans="1:31" x14ac:dyDescent="0.25">
      <c r="A520" s="436" t="str">
        <f t="shared" si="105"/>
        <v>CC3DB51-CC-4</v>
      </c>
      <c r="B520" s="436">
        <f>COUNTIF(AC$4:AC520,AC520)</f>
        <v>4</v>
      </c>
      <c r="C520" s="436" t="str">
        <f t="shared" si="106"/>
        <v>CC3DB51-CC</v>
      </c>
      <c r="D520" s="436">
        <f>VLOOKUP(C520,'LICH THI'!C:AA,12,0)</f>
        <v>7</v>
      </c>
      <c r="E520" s="436">
        <f>VLOOKUP(C520,'LICH THI'!C:AA,13,0)</f>
        <v>0</v>
      </c>
      <c r="F520" s="436" t="str">
        <f t="shared" si="116"/>
        <v/>
      </c>
      <c r="G520" s="436" t="str">
        <f>VLOOKUP(C520,'LICH THI'!C:AA,14,0)</f>
        <v/>
      </c>
      <c r="H520" s="436" t="str">
        <f t="shared" si="107"/>
        <v/>
      </c>
      <c r="I520" s="436" t="str">
        <f t="shared" si="108"/>
        <v>Hoàng Văn Quyền</v>
      </c>
      <c r="J520" s="436"/>
      <c r="K520" s="436">
        <f t="shared" si="109"/>
        <v>1</v>
      </c>
      <c r="L520" s="436" t="str">
        <f t="shared" si="110"/>
        <v>CC3DB51-CC-1</v>
      </c>
      <c r="M520" s="436" t="str">
        <f t="shared" si="111"/>
        <v/>
      </c>
      <c r="N520" s="437" t="e">
        <f t="shared" si="117"/>
        <v>#VALUE!</v>
      </c>
      <c r="O520" s="437"/>
      <c r="P520" s="430" t="str">
        <f t="shared" si="112"/>
        <v/>
      </c>
      <c r="U520" s="177">
        <v>4</v>
      </c>
      <c r="V520" s="177" t="s">
        <v>4587</v>
      </c>
      <c r="W520" s="177" t="s">
        <v>2966</v>
      </c>
      <c r="X520" s="177" t="s">
        <v>2984</v>
      </c>
      <c r="Y520" s="177" t="s">
        <v>6889</v>
      </c>
      <c r="Z520" s="177" t="s">
        <v>7568</v>
      </c>
      <c r="AA520" s="525" t="s">
        <v>3255</v>
      </c>
      <c r="AB520" s="399" t="str">
        <f t="shared" si="113"/>
        <v>CC3DB51</v>
      </c>
      <c r="AC520" s="399" t="str">
        <f t="shared" si="114"/>
        <v>CC3DB51-CC</v>
      </c>
      <c r="AD520" t="str">
        <f>Y520&amp;"-"&amp;VLOOKUP(AC520,'LICH THI'!C:AA,9,0)</f>
        <v>64CCCD3139-42470</v>
      </c>
      <c r="AE520">
        <f t="shared" si="115"/>
        <v>1</v>
      </c>
    </row>
    <row r="521" spans="1:31" x14ac:dyDescent="0.25">
      <c r="A521" s="436" t="str">
        <f t="shared" si="105"/>
        <v>CC3DB51-CC-5</v>
      </c>
      <c r="B521" s="436">
        <f>COUNTIF(AC$4:AC521,AC521)</f>
        <v>5</v>
      </c>
      <c r="C521" s="436" t="str">
        <f t="shared" si="106"/>
        <v>CC3DB51-CC</v>
      </c>
      <c r="D521" s="436">
        <f>VLOOKUP(C521,'LICH THI'!C:AA,12,0)</f>
        <v>7</v>
      </c>
      <c r="E521" s="436">
        <f>VLOOKUP(C521,'LICH THI'!C:AA,13,0)</f>
        <v>0</v>
      </c>
      <c r="F521" s="436" t="str">
        <f t="shared" si="116"/>
        <v/>
      </c>
      <c r="G521" s="436" t="str">
        <f>VLOOKUP(C521,'LICH THI'!C:AA,14,0)</f>
        <v/>
      </c>
      <c r="H521" s="436" t="str">
        <f t="shared" si="107"/>
        <v/>
      </c>
      <c r="I521" s="436" t="str">
        <f t="shared" si="108"/>
        <v>trần hữu tùng</v>
      </c>
      <c r="J521" s="436"/>
      <c r="K521" s="436">
        <f t="shared" si="109"/>
        <v>1</v>
      </c>
      <c r="L521" s="436" t="str">
        <f t="shared" si="110"/>
        <v>CC3DB51-CC-1</v>
      </c>
      <c r="M521" s="436" t="str">
        <f t="shared" si="111"/>
        <v/>
      </c>
      <c r="N521" s="437" t="e">
        <f t="shared" si="117"/>
        <v>#VALUE!</v>
      </c>
      <c r="O521" s="437"/>
      <c r="P521" s="430" t="str">
        <f t="shared" si="112"/>
        <v/>
      </c>
      <c r="U521" s="177">
        <v>6</v>
      </c>
      <c r="V521" s="177" t="s">
        <v>4587</v>
      </c>
      <c r="W521" s="177" t="s">
        <v>4599</v>
      </c>
      <c r="X521" s="177" t="s">
        <v>4600</v>
      </c>
      <c r="Y521" s="177" t="s">
        <v>4601</v>
      </c>
      <c r="Z521" s="177" t="s">
        <v>7568</v>
      </c>
      <c r="AA521" s="525" t="s">
        <v>4602</v>
      </c>
      <c r="AB521" s="399" t="str">
        <f t="shared" si="113"/>
        <v>CC3DB51</v>
      </c>
      <c r="AC521" s="399" t="str">
        <f t="shared" si="114"/>
        <v>CC3DB51-CC</v>
      </c>
      <c r="AD521" t="str">
        <f>Y521&amp;"-"&amp;VLOOKUP(AC521,'LICH THI'!C:AA,9,0)</f>
        <v>64CCCD3104-42470</v>
      </c>
      <c r="AE521">
        <f t="shared" si="115"/>
        <v>1</v>
      </c>
    </row>
    <row r="522" spans="1:31" x14ac:dyDescent="0.25">
      <c r="A522" s="436" t="str">
        <f t="shared" si="105"/>
        <v>CC3DB51-CC-6</v>
      </c>
      <c r="B522" s="436">
        <f>COUNTIF(AC$4:AC522,AC522)</f>
        <v>6</v>
      </c>
      <c r="C522" s="436" t="str">
        <f t="shared" si="106"/>
        <v>CC3DB51-CC</v>
      </c>
      <c r="D522" s="436">
        <f>VLOOKUP(C522,'LICH THI'!C:AA,12,0)</f>
        <v>7</v>
      </c>
      <c r="E522" s="436">
        <f>VLOOKUP(C522,'LICH THI'!C:AA,13,0)</f>
        <v>0</v>
      </c>
      <c r="F522" s="436" t="str">
        <f t="shared" si="116"/>
        <v/>
      </c>
      <c r="G522" s="436" t="str">
        <f>VLOOKUP(C522,'LICH THI'!C:AA,14,0)</f>
        <v/>
      </c>
      <c r="H522" s="436" t="str">
        <f t="shared" si="107"/>
        <v/>
      </c>
      <c r="I522" s="436" t="str">
        <f t="shared" si="108"/>
        <v>Đoàn Đức Tự</v>
      </c>
      <c r="J522" s="436"/>
      <c r="K522" s="436">
        <f t="shared" si="109"/>
        <v>1</v>
      </c>
      <c r="L522" s="436" t="str">
        <f t="shared" si="110"/>
        <v>CC3DB51-CC-1</v>
      </c>
      <c r="M522" s="436" t="str">
        <f t="shared" si="111"/>
        <v/>
      </c>
      <c r="N522" s="437" t="e">
        <f t="shared" si="117"/>
        <v>#VALUE!</v>
      </c>
      <c r="O522" s="437"/>
      <c r="P522" s="430" t="str">
        <f t="shared" si="112"/>
        <v/>
      </c>
      <c r="U522" s="177">
        <v>7</v>
      </c>
      <c r="V522" s="177" t="s">
        <v>4587</v>
      </c>
      <c r="W522" s="177" t="s">
        <v>2903</v>
      </c>
      <c r="X522" s="177" t="s">
        <v>6891</v>
      </c>
      <c r="Y522" s="177" t="s">
        <v>6892</v>
      </c>
      <c r="Z522" s="177" t="s">
        <v>7568</v>
      </c>
      <c r="AA522" s="525" t="s">
        <v>6893</v>
      </c>
      <c r="AB522" s="399" t="str">
        <f t="shared" si="113"/>
        <v>CC3DB51</v>
      </c>
      <c r="AC522" s="399" t="str">
        <f t="shared" si="114"/>
        <v>CC3DB51-CC</v>
      </c>
      <c r="AD522" t="str">
        <f>Y522&amp;"-"&amp;VLOOKUP(AC522,'LICH THI'!C:AA,9,0)</f>
        <v>64CCCS3010-42470</v>
      </c>
      <c r="AE522">
        <f t="shared" si="115"/>
        <v>1</v>
      </c>
    </row>
    <row r="523" spans="1:31" x14ac:dyDescent="0.25">
      <c r="A523" s="436" t="str">
        <f t="shared" si="105"/>
        <v>CC3DB51-CC-7</v>
      </c>
      <c r="B523" s="436">
        <f>COUNTIF(AC$4:AC523,AC523)</f>
        <v>7</v>
      </c>
      <c r="C523" s="436" t="str">
        <f t="shared" si="106"/>
        <v>CC3DB51-CC</v>
      </c>
      <c r="D523" s="436">
        <f>VLOOKUP(C523,'LICH THI'!C:AA,12,0)</f>
        <v>7</v>
      </c>
      <c r="E523" s="436">
        <f>VLOOKUP(C523,'LICH THI'!C:AA,13,0)</f>
        <v>0</v>
      </c>
      <c r="F523" s="436" t="str">
        <f t="shared" si="116"/>
        <v/>
      </c>
      <c r="G523" s="436" t="str">
        <f>VLOOKUP(C523,'LICH THI'!C:AA,14,0)</f>
        <v/>
      </c>
      <c r="H523" s="436" t="str">
        <f t="shared" si="107"/>
        <v/>
      </c>
      <c r="I523" s="436" t="str">
        <f t="shared" si="108"/>
        <v>Hoàng Lê Thành</v>
      </c>
      <c r="J523" s="436"/>
      <c r="K523" s="436">
        <f t="shared" si="109"/>
        <v>1</v>
      </c>
      <c r="L523" s="436" t="str">
        <f t="shared" si="110"/>
        <v>CC3DB51-CC-1</v>
      </c>
      <c r="M523" s="436" t="str">
        <f t="shared" si="111"/>
        <v/>
      </c>
      <c r="N523" s="437" t="e">
        <f t="shared" si="117"/>
        <v>#VALUE!</v>
      </c>
      <c r="O523" s="437"/>
      <c r="P523" s="430" t="str">
        <f t="shared" si="112"/>
        <v/>
      </c>
      <c r="U523" s="177">
        <v>5</v>
      </c>
      <c r="V523" s="177" t="s">
        <v>4587</v>
      </c>
      <c r="W523" s="177" t="s">
        <v>4647</v>
      </c>
      <c r="X523" s="177" t="s">
        <v>2894</v>
      </c>
      <c r="Y523" s="177" t="s">
        <v>4648</v>
      </c>
      <c r="Z523" s="177" t="s">
        <v>7568</v>
      </c>
      <c r="AA523" s="525" t="s">
        <v>4649</v>
      </c>
      <c r="AB523" s="399" t="str">
        <f t="shared" si="113"/>
        <v>CC3DB51</v>
      </c>
      <c r="AC523" s="399" t="str">
        <f t="shared" si="114"/>
        <v>CC3DB51-CC</v>
      </c>
      <c r="AD523" t="str">
        <f>Y523&amp;"-"&amp;VLOOKUP(AC523,'LICH THI'!C:AA,9,0)</f>
        <v>64CCCD3066-42470</v>
      </c>
      <c r="AE523">
        <f t="shared" si="115"/>
        <v>1</v>
      </c>
    </row>
    <row r="524" spans="1:31" x14ac:dyDescent="0.25">
      <c r="A524" s="436" t="str">
        <f t="shared" si="105"/>
        <v>CC3DD51-CC-1</v>
      </c>
      <c r="B524" s="436">
        <f>COUNTIF(AC$4:AC524,AC524)</f>
        <v>1</v>
      </c>
      <c r="C524" s="436" t="str">
        <f t="shared" si="106"/>
        <v>CC3DD51-CC</v>
      </c>
      <c r="D524" s="436">
        <f>VLOOKUP(C524,'LICH THI'!C:AA,12,0)</f>
        <v>8</v>
      </c>
      <c r="E524" s="436">
        <f>VLOOKUP(C524,'LICH THI'!C:AA,13,0)</f>
        <v>8</v>
      </c>
      <c r="F524" s="436">
        <f t="shared" si="116"/>
        <v>8</v>
      </c>
      <c r="G524" s="436">
        <f>VLOOKUP(C524,'LICH THI'!C:AA,14,0)</f>
        <v>1</v>
      </c>
      <c r="H524" s="436">
        <f t="shared" si="107"/>
        <v>1</v>
      </c>
      <c r="I524" s="436" t="str">
        <f t="shared" si="108"/>
        <v>Khuất Đình Bách</v>
      </c>
      <c r="J524" s="436"/>
      <c r="K524" s="436">
        <f t="shared" si="109"/>
        <v>1</v>
      </c>
      <c r="L524" s="436" t="str">
        <f t="shared" si="110"/>
        <v>CC3DD51-CC-1</v>
      </c>
      <c r="M524" s="436">
        <f t="shared" si="111"/>
        <v>3</v>
      </c>
      <c r="N524" s="437">
        <f t="shared" si="117"/>
        <v>7</v>
      </c>
      <c r="O524" s="437"/>
      <c r="P524" s="430" t="str">
        <f t="shared" si="112"/>
        <v/>
      </c>
      <c r="U524" s="177">
        <v>1</v>
      </c>
      <c r="V524" s="177" t="s">
        <v>4604</v>
      </c>
      <c r="W524" s="177" t="s">
        <v>7230</v>
      </c>
      <c r="X524" s="177" t="s">
        <v>4069</v>
      </c>
      <c r="Y524" s="177" t="s">
        <v>7231</v>
      </c>
      <c r="Z524" s="177" t="s">
        <v>7232</v>
      </c>
      <c r="AA524" s="525" t="s">
        <v>7097</v>
      </c>
      <c r="AB524" s="399" t="str">
        <f t="shared" si="113"/>
        <v>CC3DD51</v>
      </c>
      <c r="AC524" s="399" t="str">
        <f t="shared" si="114"/>
        <v>CC3DD51-CC</v>
      </c>
      <c r="AD524" t="str">
        <f>Y524&amp;"-"&amp;VLOOKUP(AC524,'LICH THI'!C:AA,9,0)</f>
        <v>64CCDD3017-42474</v>
      </c>
      <c r="AE524">
        <f t="shared" si="115"/>
        <v>1</v>
      </c>
    </row>
    <row r="525" spans="1:31" x14ac:dyDescent="0.25">
      <c r="A525" s="436" t="str">
        <f t="shared" si="105"/>
        <v>CC3DD51-CC-2</v>
      </c>
      <c r="B525" s="436">
        <f>COUNTIF(AC$4:AC525,AC525)</f>
        <v>2</v>
      </c>
      <c r="C525" s="436" t="str">
        <f t="shared" si="106"/>
        <v>CC3DD51-CC</v>
      </c>
      <c r="D525" s="436">
        <f>VLOOKUP(C525,'LICH THI'!C:AA,12,0)</f>
        <v>8</v>
      </c>
      <c r="E525" s="436">
        <f>VLOOKUP(C525,'LICH THI'!C:AA,13,0)</f>
        <v>8</v>
      </c>
      <c r="F525" s="436">
        <f t="shared" si="116"/>
        <v>8</v>
      </c>
      <c r="G525" s="436">
        <f>VLOOKUP(C525,'LICH THI'!C:AA,14,0)</f>
        <v>1</v>
      </c>
      <c r="H525" s="436">
        <f t="shared" si="107"/>
        <v>1</v>
      </c>
      <c r="I525" s="436" t="str">
        <f t="shared" si="108"/>
        <v>Bùi Minh Chiến</v>
      </c>
      <c r="J525" s="436"/>
      <c r="K525" s="436">
        <f t="shared" si="109"/>
        <v>1</v>
      </c>
      <c r="L525" s="436" t="str">
        <f t="shared" si="110"/>
        <v>CC3DD51-CC-1</v>
      </c>
      <c r="M525" s="436">
        <f t="shared" si="111"/>
        <v>3</v>
      </c>
      <c r="N525" s="437">
        <f t="shared" si="117"/>
        <v>8</v>
      </c>
      <c r="O525" s="437"/>
      <c r="P525" s="430" t="str">
        <f t="shared" si="112"/>
        <v/>
      </c>
      <c r="U525" s="177">
        <v>2</v>
      </c>
      <c r="V525" s="177" t="s">
        <v>4604</v>
      </c>
      <c r="W525" s="177" t="s">
        <v>7233</v>
      </c>
      <c r="X525" s="177" t="s">
        <v>2709</v>
      </c>
      <c r="Y525" s="177" t="s">
        <v>7234</v>
      </c>
      <c r="Z525" s="177" t="s">
        <v>7232</v>
      </c>
      <c r="AA525" s="525" t="s">
        <v>7235</v>
      </c>
      <c r="AB525" s="399" t="str">
        <f t="shared" si="113"/>
        <v>CC3DD51</v>
      </c>
      <c r="AC525" s="399" t="str">
        <f t="shared" si="114"/>
        <v>CC3DD51-CC</v>
      </c>
      <c r="AD525" t="str">
        <f>Y525&amp;"-"&amp;VLOOKUP(AC525,'LICH THI'!C:AA,9,0)</f>
        <v>64CCDD3002-42474</v>
      </c>
      <c r="AE525">
        <f t="shared" si="115"/>
        <v>1</v>
      </c>
    </row>
    <row r="526" spans="1:31" x14ac:dyDescent="0.25">
      <c r="A526" s="436" t="str">
        <f t="shared" si="105"/>
        <v>CC3DD51-CC-3</v>
      </c>
      <c r="B526" s="436">
        <f>COUNTIF(AC$4:AC526,AC526)</f>
        <v>3</v>
      </c>
      <c r="C526" s="436" t="str">
        <f t="shared" si="106"/>
        <v>CC3DD51-CC</v>
      </c>
      <c r="D526" s="436">
        <f>VLOOKUP(C526,'LICH THI'!C:AA,12,0)</f>
        <v>8</v>
      </c>
      <c r="E526" s="436">
        <f>VLOOKUP(C526,'LICH THI'!C:AA,13,0)</f>
        <v>8</v>
      </c>
      <c r="F526" s="436">
        <f t="shared" si="116"/>
        <v>8</v>
      </c>
      <c r="G526" s="436">
        <f>VLOOKUP(C526,'LICH THI'!C:AA,14,0)</f>
        <v>1</v>
      </c>
      <c r="H526" s="436">
        <f t="shared" si="107"/>
        <v>1</v>
      </c>
      <c r="I526" s="436" t="str">
        <f t="shared" si="108"/>
        <v>Nguyễn Văn Hải</v>
      </c>
      <c r="J526" s="436"/>
      <c r="K526" s="436">
        <f t="shared" si="109"/>
        <v>1</v>
      </c>
      <c r="L526" s="436" t="str">
        <f t="shared" si="110"/>
        <v>CC3DD51-CC-1</v>
      </c>
      <c r="M526" s="436">
        <f t="shared" si="111"/>
        <v>3</v>
      </c>
      <c r="N526" s="437">
        <f t="shared" si="117"/>
        <v>1</v>
      </c>
      <c r="O526" s="437"/>
      <c r="P526" s="430" t="str">
        <f t="shared" si="112"/>
        <v/>
      </c>
      <c r="U526" s="177">
        <v>3</v>
      </c>
      <c r="V526" s="177" t="s">
        <v>4604</v>
      </c>
      <c r="W526" s="177" t="s">
        <v>2741</v>
      </c>
      <c r="X526" s="177" t="s">
        <v>2908</v>
      </c>
      <c r="Y526" s="177" t="s">
        <v>4605</v>
      </c>
      <c r="Z526" s="177" t="s">
        <v>7232</v>
      </c>
      <c r="AA526" s="525" t="s">
        <v>3237</v>
      </c>
      <c r="AB526" s="399" t="str">
        <f t="shared" si="113"/>
        <v>CC3DD51</v>
      </c>
      <c r="AC526" s="399" t="str">
        <f t="shared" si="114"/>
        <v>CC3DD51-CC</v>
      </c>
      <c r="AD526" t="str">
        <f>Y526&amp;"-"&amp;VLOOKUP(AC526,'LICH THI'!C:AA,9,0)</f>
        <v>64CCDD3020-42474</v>
      </c>
      <c r="AE526">
        <f t="shared" si="115"/>
        <v>1</v>
      </c>
    </row>
    <row r="527" spans="1:31" x14ac:dyDescent="0.25">
      <c r="A527" s="436" t="str">
        <f t="shared" si="105"/>
        <v>CC3DD51-CC-4</v>
      </c>
      <c r="B527" s="436">
        <f>COUNTIF(AC$4:AC527,AC527)</f>
        <v>4</v>
      </c>
      <c r="C527" s="436" t="str">
        <f t="shared" si="106"/>
        <v>CC3DD51-CC</v>
      </c>
      <c r="D527" s="436">
        <f>VLOOKUP(C527,'LICH THI'!C:AA,12,0)</f>
        <v>8</v>
      </c>
      <c r="E527" s="436">
        <f>VLOOKUP(C527,'LICH THI'!C:AA,13,0)</f>
        <v>8</v>
      </c>
      <c r="F527" s="436">
        <f t="shared" si="116"/>
        <v>8</v>
      </c>
      <c r="G527" s="436">
        <f>VLOOKUP(C527,'LICH THI'!C:AA,14,0)</f>
        <v>1</v>
      </c>
      <c r="H527" s="436">
        <f t="shared" si="107"/>
        <v>1</v>
      </c>
      <c r="I527" s="436" t="str">
        <f t="shared" si="108"/>
        <v>Chúc Kim Lực</v>
      </c>
      <c r="J527" s="436"/>
      <c r="K527" s="436">
        <f t="shared" si="109"/>
        <v>1</v>
      </c>
      <c r="L527" s="436" t="str">
        <f t="shared" si="110"/>
        <v>CC3DD51-CC-1</v>
      </c>
      <c r="M527" s="436">
        <f t="shared" si="111"/>
        <v>3</v>
      </c>
      <c r="N527" s="437">
        <f t="shared" si="117"/>
        <v>2</v>
      </c>
      <c r="O527" s="437"/>
      <c r="P527" s="430" t="str">
        <f t="shared" si="112"/>
        <v/>
      </c>
      <c r="U527" s="177">
        <v>4</v>
      </c>
      <c r="V527" s="177" t="s">
        <v>4604</v>
      </c>
      <c r="W527" s="177" t="s">
        <v>4652</v>
      </c>
      <c r="X527" s="177" t="s">
        <v>4253</v>
      </c>
      <c r="Y527" s="177" t="s">
        <v>4653</v>
      </c>
      <c r="Z527" s="177" t="s">
        <v>7232</v>
      </c>
      <c r="AA527" s="525" t="s">
        <v>4654</v>
      </c>
      <c r="AB527" s="399" t="str">
        <f t="shared" si="113"/>
        <v>CC3DD51</v>
      </c>
      <c r="AC527" s="399" t="str">
        <f t="shared" si="114"/>
        <v>CC3DD51-CC</v>
      </c>
      <c r="AD527" t="str">
        <f>Y527&amp;"-"&amp;VLOOKUP(AC527,'LICH THI'!C:AA,9,0)</f>
        <v>64CCDD3039-42474</v>
      </c>
      <c r="AE527">
        <f t="shared" si="115"/>
        <v>1</v>
      </c>
    </row>
    <row r="528" spans="1:31" x14ac:dyDescent="0.25">
      <c r="A528" s="436" t="str">
        <f t="shared" si="105"/>
        <v>CC3DD51-CC-5</v>
      </c>
      <c r="B528" s="436">
        <f>COUNTIF(AC$4:AC528,AC528)</f>
        <v>5</v>
      </c>
      <c r="C528" s="436" t="str">
        <f t="shared" si="106"/>
        <v>CC3DD51-CC</v>
      </c>
      <c r="D528" s="436">
        <f>VLOOKUP(C528,'LICH THI'!C:AA,12,0)</f>
        <v>8</v>
      </c>
      <c r="E528" s="436">
        <f>VLOOKUP(C528,'LICH THI'!C:AA,13,0)</f>
        <v>8</v>
      </c>
      <c r="F528" s="436">
        <f t="shared" si="116"/>
        <v>8</v>
      </c>
      <c r="G528" s="436">
        <f>VLOOKUP(C528,'LICH THI'!C:AA,14,0)</f>
        <v>1</v>
      </c>
      <c r="H528" s="436">
        <f t="shared" si="107"/>
        <v>1</v>
      </c>
      <c r="I528" s="436" t="str">
        <f t="shared" si="108"/>
        <v>Mai Văn Mạnh</v>
      </c>
      <c r="J528" s="436"/>
      <c r="K528" s="436">
        <f t="shared" si="109"/>
        <v>1</v>
      </c>
      <c r="L528" s="436" t="str">
        <f t="shared" si="110"/>
        <v>CC3DD51-CC-1</v>
      </c>
      <c r="M528" s="436">
        <f t="shared" si="111"/>
        <v>3</v>
      </c>
      <c r="N528" s="437">
        <f t="shared" si="117"/>
        <v>3</v>
      </c>
      <c r="O528" s="437"/>
      <c r="P528" s="430" t="str">
        <f t="shared" si="112"/>
        <v/>
      </c>
      <c r="U528" s="177">
        <v>5</v>
      </c>
      <c r="V528" s="177" t="s">
        <v>4604</v>
      </c>
      <c r="W528" s="177" t="s">
        <v>3951</v>
      </c>
      <c r="X528" s="177" t="s">
        <v>2930</v>
      </c>
      <c r="Y528" s="177" t="s">
        <v>4606</v>
      </c>
      <c r="Z528" s="177" t="s">
        <v>7232</v>
      </c>
      <c r="AA528" s="525" t="s">
        <v>4607</v>
      </c>
      <c r="AB528" s="399" t="str">
        <f t="shared" si="113"/>
        <v>CC3DD51</v>
      </c>
      <c r="AC528" s="399" t="str">
        <f t="shared" si="114"/>
        <v>CC3DD51-CC</v>
      </c>
      <c r="AD528" t="str">
        <f>Y528&amp;"-"&amp;VLOOKUP(AC528,'LICH THI'!C:AA,9,0)</f>
        <v>64CCDD3018-42474</v>
      </c>
      <c r="AE528">
        <f t="shared" si="115"/>
        <v>1</v>
      </c>
    </row>
    <row r="529" spans="1:31" x14ac:dyDescent="0.25">
      <c r="A529" s="436" t="str">
        <f t="shared" si="105"/>
        <v>CC3DD51-CC-6</v>
      </c>
      <c r="B529" s="436">
        <f>COUNTIF(AC$4:AC529,AC529)</f>
        <v>6</v>
      </c>
      <c r="C529" s="436" t="str">
        <f t="shared" si="106"/>
        <v>CC3DD51-CC</v>
      </c>
      <c r="D529" s="436">
        <f>VLOOKUP(C529,'LICH THI'!C:AA,12,0)</f>
        <v>8</v>
      </c>
      <c r="E529" s="436">
        <f>VLOOKUP(C529,'LICH THI'!C:AA,13,0)</f>
        <v>8</v>
      </c>
      <c r="F529" s="436">
        <f t="shared" si="116"/>
        <v>8</v>
      </c>
      <c r="G529" s="436">
        <f>VLOOKUP(C529,'LICH THI'!C:AA,14,0)</f>
        <v>1</v>
      </c>
      <c r="H529" s="436">
        <f t="shared" si="107"/>
        <v>1</v>
      </c>
      <c r="I529" s="436" t="str">
        <f t="shared" si="108"/>
        <v>Nguyễn Thành Nam</v>
      </c>
      <c r="J529" s="436"/>
      <c r="K529" s="436">
        <f t="shared" si="109"/>
        <v>1</v>
      </c>
      <c r="L529" s="436" t="str">
        <f t="shared" si="110"/>
        <v>CC3DD51-CC-1</v>
      </c>
      <c r="M529" s="436">
        <f t="shared" si="111"/>
        <v>3</v>
      </c>
      <c r="N529" s="437">
        <f t="shared" si="117"/>
        <v>4</v>
      </c>
      <c r="O529" s="437"/>
      <c r="P529" s="430" t="str">
        <f t="shared" si="112"/>
        <v/>
      </c>
      <c r="U529" s="177">
        <v>6</v>
      </c>
      <c r="V529" s="177" t="s">
        <v>4604</v>
      </c>
      <c r="W529" s="177" t="s">
        <v>2862</v>
      </c>
      <c r="X529" s="177" t="s">
        <v>2773</v>
      </c>
      <c r="Y529" s="177" t="s">
        <v>4655</v>
      </c>
      <c r="Z529" s="177" t="s">
        <v>7232</v>
      </c>
      <c r="AA529" s="525" t="s">
        <v>4656</v>
      </c>
      <c r="AB529" s="399" t="str">
        <f t="shared" si="113"/>
        <v>CC3DD51</v>
      </c>
      <c r="AC529" s="399" t="str">
        <f t="shared" si="114"/>
        <v>CC3DD51-CC</v>
      </c>
      <c r="AD529" t="str">
        <f>Y529&amp;"-"&amp;VLOOKUP(AC529,'LICH THI'!C:AA,9,0)</f>
        <v>64CCDD3021-42474</v>
      </c>
      <c r="AE529">
        <f t="shared" si="115"/>
        <v>1</v>
      </c>
    </row>
    <row r="530" spans="1:31" x14ac:dyDescent="0.25">
      <c r="A530" s="436" t="str">
        <f t="shared" si="105"/>
        <v>CC3DD51-CC-7</v>
      </c>
      <c r="B530" s="436">
        <f>COUNTIF(AC$4:AC530,AC530)</f>
        <v>7</v>
      </c>
      <c r="C530" s="436" t="str">
        <f t="shared" si="106"/>
        <v>CC3DD51-CC</v>
      </c>
      <c r="D530" s="436">
        <f>VLOOKUP(C530,'LICH THI'!C:AA,12,0)</f>
        <v>8</v>
      </c>
      <c r="E530" s="436">
        <f>VLOOKUP(C530,'LICH THI'!C:AA,13,0)</f>
        <v>8</v>
      </c>
      <c r="F530" s="436">
        <f t="shared" si="116"/>
        <v>8</v>
      </c>
      <c r="G530" s="436">
        <f>VLOOKUP(C530,'LICH THI'!C:AA,14,0)</f>
        <v>1</v>
      </c>
      <c r="H530" s="436">
        <f t="shared" si="107"/>
        <v>1</v>
      </c>
      <c r="I530" s="436" t="str">
        <f t="shared" si="108"/>
        <v>Nguyễn Quán Phúc</v>
      </c>
      <c r="J530" s="436"/>
      <c r="K530" s="436">
        <f t="shared" si="109"/>
        <v>1</v>
      </c>
      <c r="L530" s="436" t="str">
        <f t="shared" si="110"/>
        <v>CC3DD51-CC-1</v>
      </c>
      <c r="M530" s="436">
        <f t="shared" si="111"/>
        <v>3</v>
      </c>
      <c r="N530" s="437">
        <f t="shared" si="117"/>
        <v>5</v>
      </c>
      <c r="O530" s="437"/>
      <c r="P530" s="430" t="str">
        <f t="shared" si="112"/>
        <v/>
      </c>
      <c r="U530" s="177">
        <v>7</v>
      </c>
      <c r="V530" s="177" t="s">
        <v>4604</v>
      </c>
      <c r="W530" s="177" t="s">
        <v>7236</v>
      </c>
      <c r="X530" s="177" t="s">
        <v>2887</v>
      </c>
      <c r="Y530" s="177" t="s">
        <v>7237</v>
      </c>
      <c r="Z530" s="177" t="s">
        <v>7232</v>
      </c>
      <c r="AA530" s="525" t="s">
        <v>3414</v>
      </c>
      <c r="AB530" s="399" t="str">
        <f t="shared" si="113"/>
        <v>CC3DD51</v>
      </c>
      <c r="AC530" s="399" t="str">
        <f t="shared" si="114"/>
        <v>CC3DD51-CC</v>
      </c>
      <c r="AD530" t="str">
        <f>Y530&amp;"-"&amp;VLOOKUP(AC530,'LICH THI'!C:AA,9,0)</f>
        <v>64CCDD3026-42474</v>
      </c>
      <c r="AE530">
        <f t="shared" si="115"/>
        <v>1</v>
      </c>
    </row>
    <row r="531" spans="1:31" x14ac:dyDescent="0.25">
      <c r="A531" s="436" t="str">
        <f t="shared" si="105"/>
        <v>CC3DD51-CC-8</v>
      </c>
      <c r="B531" s="436">
        <f>COUNTIF(AC$4:AC531,AC531)</f>
        <v>8</v>
      </c>
      <c r="C531" s="436" t="str">
        <f t="shared" si="106"/>
        <v>CC3DD51-CC</v>
      </c>
      <c r="D531" s="436">
        <f>VLOOKUP(C531,'LICH THI'!C:AA,12,0)</f>
        <v>8</v>
      </c>
      <c r="E531" s="436">
        <f>VLOOKUP(C531,'LICH THI'!C:AA,13,0)</f>
        <v>8</v>
      </c>
      <c r="F531" s="436">
        <f t="shared" si="116"/>
        <v>8</v>
      </c>
      <c r="G531" s="436">
        <f>VLOOKUP(C531,'LICH THI'!C:AA,14,0)</f>
        <v>1</v>
      </c>
      <c r="H531" s="436">
        <f t="shared" si="107"/>
        <v>1</v>
      </c>
      <c r="I531" s="436" t="str">
        <f t="shared" si="108"/>
        <v>Vũ Văn Trọng</v>
      </c>
      <c r="J531" s="436"/>
      <c r="K531" s="436">
        <f t="shared" si="109"/>
        <v>1</v>
      </c>
      <c r="L531" s="436" t="str">
        <f t="shared" si="110"/>
        <v>CC3DD51-CC-1</v>
      </c>
      <c r="M531" s="436">
        <f t="shared" si="111"/>
        <v>3</v>
      </c>
      <c r="N531" s="437">
        <f t="shared" si="117"/>
        <v>6</v>
      </c>
      <c r="O531" s="437"/>
      <c r="P531" s="430" t="str">
        <f t="shared" si="112"/>
        <v/>
      </c>
      <c r="U531" s="177">
        <v>8</v>
      </c>
      <c r="V531" s="177" t="s">
        <v>4604</v>
      </c>
      <c r="W531" s="177" t="s">
        <v>2914</v>
      </c>
      <c r="X531" s="177" t="s">
        <v>4127</v>
      </c>
      <c r="Y531" s="177" t="s">
        <v>5854</v>
      </c>
      <c r="Z531" s="177" t="s">
        <v>7232</v>
      </c>
      <c r="AA531" s="525" t="s">
        <v>4027</v>
      </c>
      <c r="AB531" s="399" t="str">
        <f t="shared" si="113"/>
        <v>CC3DD51</v>
      </c>
      <c r="AC531" s="399" t="str">
        <f t="shared" si="114"/>
        <v>CC3DD51-CC</v>
      </c>
      <c r="AD531" t="str">
        <f>Y531&amp;"-"&amp;VLOOKUP(AC531,'LICH THI'!C:AA,9,0)</f>
        <v>64CCDD3010-42474</v>
      </c>
      <c r="AE531">
        <f t="shared" si="115"/>
        <v>1</v>
      </c>
    </row>
    <row r="532" spans="1:31" x14ac:dyDescent="0.25">
      <c r="A532" s="436" t="str">
        <f t="shared" si="105"/>
        <v>CC3KD43-CC-1</v>
      </c>
      <c r="B532" s="436">
        <f>COUNTIF(AC$4:AC532,AC532)</f>
        <v>1</v>
      </c>
      <c r="C532" s="436" t="str">
        <f t="shared" si="106"/>
        <v>CC3KD43-CC</v>
      </c>
      <c r="D532" s="436">
        <f>VLOOKUP(C532,'LICH THI'!C:AA,12,0)</f>
        <v>5</v>
      </c>
      <c r="E532" s="436">
        <f>VLOOKUP(C532,'LICH THI'!C:AA,13,0)</f>
        <v>5</v>
      </c>
      <c r="F532" s="436">
        <f t="shared" si="116"/>
        <v>5</v>
      </c>
      <c r="G532" s="436">
        <f>VLOOKUP(C532,'LICH THI'!C:AA,14,0)</f>
        <v>1</v>
      </c>
      <c r="H532" s="436">
        <f t="shared" si="107"/>
        <v>1</v>
      </c>
      <c r="I532" s="436" t="str">
        <f t="shared" si="108"/>
        <v>Lưu Tuấn Anh</v>
      </c>
      <c r="J532" s="436"/>
      <c r="K532" s="436">
        <f t="shared" si="109"/>
        <v>1</v>
      </c>
      <c r="L532" s="436" t="str">
        <f t="shared" si="110"/>
        <v>CC3KD43-CC-1</v>
      </c>
      <c r="M532" s="436">
        <f t="shared" si="111"/>
        <v>3</v>
      </c>
      <c r="N532" s="437">
        <f t="shared" si="117"/>
        <v>4</v>
      </c>
      <c r="O532" s="437"/>
      <c r="P532" s="430" t="str">
        <f t="shared" si="112"/>
        <v/>
      </c>
      <c r="U532" s="177">
        <v>1</v>
      </c>
      <c r="V532" s="177" t="s">
        <v>4612</v>
      </c>
      <c r="W532" s="177" t="s">
        <v>6943</v>
      </c>
      <c r="X532" s="177" t="s">
        <v>2611</v>
      </c>
      <c r="Y532" s="177" t="s">
        <v>6944</v>
      </c>
      <c r="Z532" s="177" t="s">
        <v>7542</v>
      </c>
      <c r="AA532" s="525" t="s">
        <v>4771</v>
      </c>
      <c r="AB532" s="399" t="str">
        <f t="shared" si="113"/>
        <v>CC3KD43</v>
      </c>
      <c r="AC532" s="399" t="str">
        <f t="shared" si="114"/>
        <v>CC3KD43-CC</v>
      </c>
      <c r="AD532" t="str">
        <f>Y532&amp;"-"&amp;VLOOKUP(AC532,'LICH THI'!C:AA,9,0)</f>
        <v>64CCKD3008-42482</v>
      </c>
      <c r="AE532">
        <f t="shared" si="115"/>
        <v>1</v>
      </c>
    </row>
    <row r="533" spans="1:31" x14ac:dyDescent="0.25">
      <c r="A533" s="436" t="str">
        <f t="shared" si="105"/>
        <v>CC3KD43-CC-2</v>
      </c>
      <c r="B533" s="436">
        <f>COUNTIF(AC$4:AC533,AC533)</f>
        <v>2</v>
      </c>
      <c r="C533" s="436" t="str">
        <f t="shared" si="106"/>
        <v>CC3KD43-CC</v>
      </c>
      <c r="D533" s="436">
        <f>VLOOKUP(C533,'LICH THI'!C:AA,12,0)</f>
        <v>5</v>
      </c>
      <c r="E533" s="436">
        <f>VLOOKUP(C533,'LICH THI'!C:AA,13,0)</f>
        <v>5</v>
      </c>
      <c r="F533" s="436">
        <f t="shared" si="116"/>
        <v>5</v>
      </c>
      <c r="G533" s="436">
        <f>VLOOKUP(C533,'LICH THI'!C:AA,14,0)</f>
        <v>1</v>
      </c>
      <c r="H533" s="436">
        <f t="shared" si="107"/>
        <v>1</v>
      </c>
      <c r="I533" s="436" t="str">
        <f t="shared" si="108"/>
        <v>Lê Hồng Sơn</v>
      </c>
      <c r="J533" s="436"/>
      <c r="K533" s="436">
        <f t="shared" si="109"/>
        <v>1</v>
      </c>
      <c r="L533" s="436" t="str">
        <f t="shared" si="110"/>
        <v>CC3KD43-CC-1</v>
      </c>
      <c r="M533" s="436">
        <f t="shared" si="111"/>
        <v>3</v>
      </c>
      <c r="N533" s="437">
        <f t="shared" si="117"/>
        <v>5</v>
      </c>
      <c r="O533" s="437"/>
      <c r="P533" s="430" t="str">
        <f t="shared" si="112"/>
        <v/>
      </c>
      <c r="U533" s="177">
        <v>2</v>
      </c>
      <c r="V533" s="177" t="s">
        <v>4612</v>
      </c>
      <c r="W533" s="177" t="s">
        <v>3189</v>
      </c>
      <c r="X533" s="177" t="s">
        <v>2688</v>
      </c>
      <c r="Y533" s="177" t="s">
        <v>6894</v>
      </c>
      <c r="Z533" s="177" t="s">
        <v>7542</v>
      </c>
      <c r="AA533" s="525" t="s">
        <v>4213</v>
      </c>
      <c r="AB533" s="399" t="str">
        <f t="shared" si="113"/>
        <v>CC3KD43</v>
      </c>
      <c r="AC533" s="399" t="str">
        <f t="shared" si="114"/>
        <v>CC3KD43-CC</v>
      </c>
      <c r="AD533" t="str">
        <f>Y533&amp;"-"&amp;VLOOKUP(AC533,'LICH THI'!C:AA,9,0)</f>
        <v>64CCKD3012-42482</v>
      </c>
      <c r="AE533">
        <f t="shared" si="115"/>
        <v>1</v>
      </c>
    </row>
    <row r="534" spans="1:31" x14ac:dyDescent="0.25">
      <c r="A534" s="436" t="str">
        <f t="shared" si="105"/>
        <v>CC3KD43-CC-3</v>
      </c>
      <c r="B534" s="436">
        <f>COUNTIF(AC$4:AC534,AC534)</f>
        <v>3</v>
      </c>
      <c r="C534" s="436" t="str">
        <f t="shared" si="106"/>
        <v>CC3KD43-CC</v>
      </c>
      <c r="D534" s="436">
        <f>VLOOKUP(C534,'LICH THI'!C:AA,12,0)</f>
        <v>5</v>
      </c>
      <c r="E534" s="436">
        <f>VLOOKUP(C534,'LICH THI'!C:AA,13,0)</f>
        <v>5</v>
      </c>
      <c r="F534" s="436">
        <f t="shared" si="116"/>
        <v>5</v>
      </c>
      <c r="G534" s="436">
        <f>VLOOKUP(C534,'LICH THI'!C:AA,14,0)</f>
        <v>1</v>
      </c>
      <c r="H534" s="436">
        <f t="shared" si="107"/>
        <v>1</v>
      </c>
      <c r="I534" s="436" t="str">
        <f t="shared" si="108"/>
        <v>Nghiêm Văn Sự</v>
      </c>
      <c r="J534" s="436"/>
      <c r="K534" s="436">
        <f t="shared" si="109"/>
        <v>1</v>
      </c>
      <c r="L534" s="436" t="str">
        <f t="shared" si="110"/>
        <v>CC3KD43-CC-1</v>
      </c>
      <c r="M534" s="436">
        <f t="shared" si="111"/>
        <v>3</v>
      </c>
      <c r="N534" s="437">
        <f t="shared" si="117"/>
        <v>1</v>
      </c>
      <c r="O534" s="437"/>
      <c r="P534" s="430" t="str">
        <f t="shared" si="112"/>
        <v/>
      </c>
      <c r="U534" s="177">
        <v>3</v>
      </c>
      <c r="V534" s="177" t="s">
        <v>4612</v>
      </c>
      <c r="W534" s="177" t="s">
        <v>7240</v>
      </c>
      <c r="X534" s="177" t="s">
        <v>3632</v>
      </c>
      <c r="Y534" s="177" t="s">
        <v>7241</v>
      </c>
      <c r="Z534" s="177" t="s">
        <v>7542</v>
      </c>
      <c r="AA534" s="525" t="s">
        <v>3362</v>
      </c>
      <c r="AB534" s="399" t="str">
        <f t="shared" si="113"/>
        <v>CC3KD43</v>
      </c>
      <c r="AC534" s="399" t="str">
        <f t="shared" si="114"/>
        <v>CC3KD43-CC</v>
      </c>
      <c r="AD534" t="str">
        <f>Y534&amp;"-"&amp;VLOOKUP(AC534,'LICH THI'!C:AA,9,0)</f>
        <v>64CCKD3013-42482</v>
      </c>
      <c r="AE534">
        <f t="shared" si="115"/>
        <v>1</v>
      </c>
    </row>
    <row r="535" spans="1:31" x14ac:dyDescent="0.25">
      <c r="A535" s="436" t="str">
        <f t="shared" si="105"/>
        <v>CC3KD43-CC-4</v>
      </c>
      <c r="B535" s="436">
        <f>COUNTIF(AC$4:AC535,AC535)</f>
        <v>4</v>
      </c>
      <c r="C535" s="436" t="str">
        <f t="shared" si="106"/>
        <v>CC3KD43-CC</v>
      </c>
      <c r="D535" s="436">
        <f>VLOOKUP(C535,'LICH THI'!C:AA,12,0)</f>
        <v>5</v>
      </c>
      <c r="E535" s="436">
        <f>VLOOKUP(C535,'LICH THI'!C:AA,13,0)</f>
        <v>5</v>
      </c>
      <c r="F535" s="436">
        <f t="shared" si="116"/>
        <v>5</v>
      </c>
      <c r="G535" s="436">
        <f>VLOOKUP(C535,'LICH THI'!C:AA,14,0)</f>
        <v>1</v>
      </c>
      <c r="H535" s="436">
        <f t="shared" si="107"/>
        <v>1</v>
      </c>
      <c r="I535" s="436" t="str">
        <f t="shared" si="108"/>
        <v>Phùng Văn Tuyền</v>
      </c>
      <c r="J535" s="436"/>
      <c r="K535" s="436">
        <f t="shared" si="109"/>
        <v>1</v>
      </c>
      <c r="L535" s="436" t="str">
        <f t="shared" si="110"/>
        <v>CC3KD43-CC-1</v>
      </c>
      <c r="M535" s="436">
        <f t="shared" si="111"/>
        <v>3</v>
      </c>
      <c r="N535" s="437">
        <f t="shared" si="117"/>
        <v>2</v>
      </c>
      <c r="O535" s="437"/>
      <c r="P535" s="430" t="str">
        <f t="shared" si="112"/>
        <v/>
      </c>
      <c r="U535" s="177">
        <v>5</v>
      </c>
      <c r="V535" s="177" t="s">
        <v>4612</v>
      </c>
      <c r="W535" s="177" t="s">
        <v>6895</v>
      </c>
      <c r="X535" s="177" t="s">
        <v>3795</v>
      </c>
      <c r="Y535" s="177" t="s">
        <v>6896</v>
      </c>
      <c r="Z535" s="177" t="s">
        <v>7542</v>
      </c>
      <c r="AA535" s="525" t="s">
        <v>4830</v>
      </c>
      <c r="AB535" s="399" t="str">
        <f t="shared" si="113"/>
        <v>CC3KD43</v>
      </c>
      <c r="AC535" s="399" t="str">
        <f t="shared" si="114"/>
        <v>CC3KD43-CC</v>
      </c>
      <c r="AD535" t="str">
        <f>Y535&amp;"-"&amp;VLOOKUP(AC535,'LICH THI'!C:AA,9,0)</f>
        <v>64CCCC3002-42482</v>
      </c>
      <c r="AE535">
        <f t="shared" si="115"/>
        <v>1</v>
      </c>
    </row>
    <row r="536" spans="1:31" x14ac:dyDescent="0.25">
      <c r="A536" s="436" t="str">
        <f t="shared" si="105"/>
        <v>CC3KD43-CC-5</v>
      </c>
      <c r="B536" s="436">
        <f>COUNTIF(AC$4:AC536,AC536)</f>
        <v>5</v>
      </c>
      <c r="C536" s="436" t="str">
        <f t="shared" si="106"/>
        <v>CC3KD43-CC</v>
      </c>
      <c r="D536" s="436">
        <f>VLOOKUP(C536,'LICH THI'!C:AA,12,0)</f>
        <v>5</v>
      </c>
      <c r="E536" s="436">
        <f>VLOOKUP(C536,'LICH THI'!C:AA,13,0)</f>
        <v>5</v>
      </c>
      <c r="F536" s="436">
        <f t="shared" si="116"/>
        <v>5</v>
      </c>
      <c r="G536" s="436">
        <f>VLOOKUP(C536,'LICH THI'!C:AA,14,0)</f>
        <v>1</v>
      </c>
      <c r="H536" s="436">
        <f t="shared" si="107"/>
        <v>1</v>
      </c>
      <c r="I536" s="436" t="str">
        <f t="shared" si="108"/>
        <v>Đào Văn Thành</v>
      </c>
      <c r="J536" s="436"/>
      <c r="K536" s="436">
        <f t="shared" si="109"/>
        <v>1</v>
      </c>
      <c r="L536" s="436" t="str">
        <f t="shared" si="110"/>
        <v>CC3KD43-CC-1</v>
      </c>
      <c r="M536" s="436">
        <f t="shared" si="111"/>
        <v>3</v>
      </c>
      <c r="N536" s="437">
        <f t="shared" si="117"/>
        <v>3</v>
      </c>
      <c r="O536" s="437"/>
      <c r="P536" s="430" t="str">
        <f t="shared" si="112"/>
        <v/>
      </c>
      <c r="U536" s="177">
        <v>4</v>
      </c>
      <c r="V536" s="177" t="s">
        <v>4612</v>
      </c>
      <c r="W536" s="177" t="s">
        <v>2821</v>
      </c>
      <c r="X536" s="177" t="s">
        <v>2894</v>
      </c>
      <c r="Y536" s="177" t="s">
        <v>7242</v>
      </c>
      <c r="Z536" s="177" t="s">
        <v>7542</v>
      </c>
      <c r="AA536" s="525" t="s">
        <v>6955</v>
      </c>
      <c r="AB536" s="399" t="str">
        <f t="shared" si="113"/>
        <v>CC3KD43</v>
      </c>
      <c r="AC536" s="399" t="str">
        <f t="shared" si="114"/>
        <v>CC3KD43-CC</v>
      </c>
      <c r="AD536" t="str">
        <f>Y536&amp;"-"&amp;VLOOKUP(AC536,'LICH THI'!C:AA,9,0)</f>
        <v>64CCKD3014-42482</v>
      </c>
      <c r="AE536">
        <f t="shared" si="115"/>
        <v>1</v>
      </c>
    </row>
    <row r="537" spans="1:31" x14ac:dyDescent="0.25">
      <c r="A537" s="436" t="str">
        <f t="shared" si="105"/>
        <v>CC3KT27-CC-1</v>
      </c>
      <c r="B537" s="436">
        <f>COUNTIF(AC$4:AC537,AC537)</f>
        <v>1</v>
      </c>
      <c r="C537" s="436" t="str">
        <f t="shared" si="106"/>
        <v>CC3KT27-CC</v>
      </c>
      <c r="D537" s="436">
        <f>VLOOKUP(C537,'LICH THI'!C:AA,12,0)</f>
        <v>7</v>
      </c>
      <c r="E537" s="436">
        <f>VLOOKUP(C537,'LICH THI'!C:AA,13,0)</f>
        <v>7</v>
      </c>
      <c r="F537" s="436">
        <f t="shared" si="116"/>
        <v>7</v>
      </c>
      <c r="G537" s="436">
        <f>VLOOKUP(C537,'LICH THI'!C:AA,14,0)</f>
        <v>1</v>
      </c>
      <c r="H537" s="436">
        <f t="shared" si="107"/>
        <v>1</v>
      </c>
      <c r="I537" s="436" t="str">
        <f t="shared" si="108"/>
        <v>Lương Thị Hải Anh</v>
      </c>
      <c r="J537" s="436"/>
      <c r="K537" s="436">
        <f t="shared" si="109"/>
        <v>1</v>
      </c>
      <c r="L537" s="436" t="str">
        <f t="shared" si="110"/>
        <v>CC3KT27-CC-1</v>
      </c>
      <c r="M537" s="436">
        <f t="shared" si="111"/>
        <v>6</v>
      </c>
      <c r="N537" s="437">
        <f t="shared" si="117"/>
        <v>3</v>
      </c>
      <c r="O537" s="437"/>
      <c r="P537" s="430" t="str">
        <f t="shared" si="112"/>
        <v/>
      </c>
      <c r="U537" s="177">
        <v>1</v>
      </c>
      <c r="V537" s="177" t="s">
        <v>5028</v>
      </c>
      <c r="W537" s="177" t="s">
        <v>7243</v>
      </c>
      <c r="X537" s="177" t="s">
        <v>2611</v>
      </c>
      <c r="Y537" s="177" t="s">
        <v>7244</v>
      </c>
      <c r="Z537" s="177" t="s">
        <v>7245</v>
      </c>
      <c r="AA537" s="525" t="s">
        <v>5671</v>
      </c>
      <c r="AB537" s="399" t="str">
        <f t="shared" si="113"/>
        <v>CC3KT27</v>
      </c>
      <c r="AC537" s="399" t="str">
        <f t="shared" si="114"/>
        <v>CC3KT27-CC</v>
      </c>
      <c r="AD537" t="str">
        <f>Y537&amp;"-"&amp;VLOOKUP(AC537,'LICH THI'!C:AA,9,0)</f>
        <v>64CCKT3009-42480</v>
      </c>
      <c r="AE537">
        <f t="shared" si="115"/>
        <v>1</v>
      </c>
    </row>
    <row r="538" spans="1:31" x14ac:dyDescent="0.25">
      <c r="A538" s="436" t="str">
        <f t="shared" si="105"/>
        <v>CC3KT27-CC-2</v>
      </c>
      <c r="B538" s="436">
        <f>COUNTIF(AC$4:AC538,AC538)</f>
        <v>2</v>
      </c>
      <c r="C538" s="436" t="str">
        <f t="shared" si="106"/>
        <v>CC3KT27-CC</v>
      </c>
      <c r="D538" s="436">
        <f>VLOOKUP(C538,'LICH THI'!C:AA,12,0)</f>
        <v>7</v>
      </c>
      <c r="E538" s="436">
        <f>VLOOKUP(C538,'LICH THI'!C:AA,13,0)</f>
        <v>7</v>
      </c>
      <c r="F538" s="436">
        <f t="shared" si="116"/>
        <v>7</v>
      </c>
      <c r="G538" s="436">
        <f>VLOOKUP(C538,'LICH THI'!C:AA,14,0)</f>
        <v>1</v>
      </c>
      <c r="H538" s="436">
        <f t="shared" si="107"/>
        <v>1</v>
      </c>
      <c r="I538" s="436" t="str">
        <f t="shared" si="108"/>
        <v>Nguyễn Thị Huê</v>
      </c>
      <c r="J538" s="436"/>
      <c r="K538" s="436">
        <f t="shared" si="109"/>
        <v>1</v>
      </c>
      <c r="L538" s="436" t="str">
        <f t="shared" si="110"/>
        <v>CC3KT27-CC-1</v>
      </c>
      <c r="M538" s="436">
        <f t="shared" si="111"/>
        <v>6</v>
      </c>
      <c r="N538" s="437">
        <f t="shared" si="117"/>
        <v>4</v>
      </c>
      <c r="O538" s="437"/>
      <c r="P538" s="430" t="str">
        <f t="shared" si="112"/>
        <v/>
      </c>
      <c r="U538" s="177">
        <v>2</v>
      </c>
      <c r="V538" s="177" t="s">
        <v>5028</v>
      </c>
      <c r="W538" s="177" t="s">
        <v>2619</v>
      </c>
      <c r="X538" s="177" t="s">
        <v>6946</v>
      </c>
      <c r="Y538" s="177" t="s">
        <v>6947</v>
      </c>
      <c r="Z538" s="177" t="s">
        <v>7245</v>
      </c>
      <c r="AA538" s="525" t="s">
        <v>4825</v>
      </c>
      <c r="AB538" s="399" t="str">
        <f t="shared" si="113"/>
        <v>CC3KT27</v>
      </c>
      <c r="AC538" s="399" t="str">
        <f t="shared" si="114"/>
        <v>CC3KT27-CC</v>
      </c>
      <c r="AD538" t="str">
        <f>Y538&amp;"-"&amp;VLOOKUP(AC538,'LICH THI'!C:AA,9,0)</f>
        <v>64CCKK3007-42480</v>
      </c>
      <c r="AE538">
        <f t="shared" si="115"/>
        <v>1</v>
      </c>
    </row>
    <row r="539" spans="1:31" x14ac:dyDescent="0.25">
      <c r="A539" s="436" t="str">
        <f t="shared" si="105"/>
        <v>CC3KT27-CC-3</v>
      </c>
      <c r="B539" s="436">
        <f>COUNTIF(AC$4:AC539,AC539)</f>
        <v>3</v>
      </c>
      <c r="C539" s="436" t="str">
        <f t="shared" si="106"/>
        <v>CC3KT27-CC</v>
      </c>
      <c r="D539" s="436">
        <f>VLOOKUP(C539,'LICH THI'!C:AA,12,0)</f>
        <v>7</v>
      </c>
      <c r="E539" s="436">
        <f>VLOOKUP(C539,'LICH THI'!C:AA,13,0)</f>
        <v>7</v>
      </c>
      <c r="F539" s="436">
        <f t="shared" si="116"/>
        <v>7</v>
      </c>
      <c r="G539" s="436">
        <f>VLOOKUP(C539,'LICH THI'!C:AA,14,0)</f>
        <v>1</v>
      </c>
      <c r="H539" s="436">
        <f t="shared" si="107"/>
        <v>1</v>
      </c>
      <c r="I539" s="436" t="str">
        <f t="shared" si="108"/>
        <v>Phạm Thị Huệ</v>
      </c>
      <c r="J539" s="436"/>
      <c r="K539" s="436">
        <f t="shared" si="109"/>
        <v>1</v>
      </c>
      <c r="L539" s="436" t="str">
        <f t="shared" si="110"/>
        <v>CC3KT27-CC-1</v>
      </c>
      <c r="M539" s="436">
        <f t="shared" si="111"/>
        <v>6</v>
      </c>
      <c r="N539" s="437">
        <f t="shared" si="117"/>
        <v>5</v>
      </c>
      <c r="O539" s="437"/>
      <c r="P539" s="430" t="str">
        <f t="shared" si="112"/>
        <v/>
      </c>
      <c r="U539" s="177">
        <v>3</v>
      </c>
      <c r="V539" s="177" t="s">
        <v>5028</v>
      </c>
      <c r="W539" s="177" t="s">
        <v>3557</v>
      </c>
      <c r="X539" s="177" t="s">
        <v>3542</v>
      </c>
      <c r="Y539" s="177" t="s">
        <v>6470</v>
      </c>
      <c r="Z539" s="177" t="s">
        <v>7245</v>
      </c>
      <c r="AA539" s="525" t="s">
        <v>3878</v>
      </c>
      <c r="AB539" s="399" t="str">
        <f t="shared" si="113"/>
        <v>CC3KT27</v>
      </c>
      <c r="AC539" s="399" t="str">
        <f t="shared" si="114"/>
        <v>CC3KT27-CC</v>
      </c>
      <c r="AD539" t="str">
        <f>Y539&amp;"-"&amp;VLOOKUP(AC539,'LICH THI'!C:AA,9,0)</f>
        <v>64CCKT3027-42480</v>
      </c>
      <c r="AE539">
        <f t="shared" si="115"/>
        <v>1</v>
      </c>
    </row>
    <row r="540" spans="1:31" x14ac:dyDescent="0.25">
      <c r="A540" s="436" t="str">
        <f t="shared" si="105"/>
        <v>CC3KT27-CC-4</v>
      </c>
      <c r="B540" s="436">
        <f>COUNTIF(AC$4:AC540,AC540)</f>
        <v>4</v>
      </c>
      <c r="C540" s="436" t="str">
        <f t="shared" si="106"/>
        <v>CC3KT27-CC</v>
      </c>
      <c r="D540" s="436">
        <f>VLOOKUP(C540,'LICH THI'!C:AA,12,0)</f>
        <v>7</v>
      </c>
      <c r="E540" s="436">
        <f>VLOOKUP(C540,'LICH THI'!C:AA,13,0)</f>
        <v>7</v>
      </c>
      <c r="F540" s="436">
        <f t="shared" si="116"/>
        <v>7</v>
      </c>
      <c r="G540" s="436">
        <f>VLOOKUP(C540,'LICH THI'!C:AA,14,0)</f>
        <v>1</v>
      </c>
      <c r="H540" s="436">
        <f t="shared" si="107"/>
        <v>1</v>
      </c>
      <c r="I540" s="436" t="str">
        <f t="shared" si="108"/>
        <v>Trần Đức Huỳnh</v>
      </c>
      <c r="J540" s="436"/>
      <c r="K540" s="436">
        <f t="shared" si="109"/>
        <v>1</v>
      </c>
      <c r="L540" s="436" t="str">
        <f t="shared" si="110"/>
        <v>CC3KT27-CC-1</v>
      </c>
      <c r="M540" s="436">
        <f t="shared" si="111"/>
        <v>6</v>
      </c>
      <c r="N540" s="437">
        <f t="shared" si="117"/>
        <v>6</v>
      </c>
      <c r="O540" s="437"/>
      <c r="P540" s="430" t="str">
        <f t="shared" si="112"/>
        <v/>
      </c>
      <c r="U540" s="177">
        <v>4</v>
      </c>
      <c r="V540" s="177" t="s">
        <v>5028</v>
      </c>
      <c r="W540" s="177" t="s">
        <v>3184</v>
      </c>
      <c r="X540" s="177" t="s">
        <v>2838</v>
      </c>
      <c r="Y540" s="177" t="s">
        <v>7071</v>
      </c>
      <c r="Z540" s="177" t="s">
        <v>7245</v>
      </c>
      <c r="AA540" s="525" t="s">
        <v>7072</v>
      </c>
      <c r="AB540" s="399" t="str">
        <f t="shared" si="113"/>
        <v>CC3KT27</v>
      </c>
      <c r="AC540" s="399" t="str">
        <f t="shared" si="114"/>
        <v>CC3KT27-CC</v>
      </c>
      <c r="AD540" t="str">
        <f>Y540&amp;"-"&amp;VLOOKUP(AC540,'LICH THI'!C:AA,9,0)</f>
        <v>63CCKT3112-42480</v>
      </c>
      <c r="AE540">
        <f t="shared" si="115"/>
        <v>1</v>
      </c>
    </row>
    <row r="541" spans="1:31" x14ac:dyDescent="0.25">
      <c r="A541" s="436" t="str">
        <f t="shared" si="105"/>
        <v>CC3KT27-CC-5</v>
      </c>
      <c r="B541" s="436">
        <f>COUNTIF(AC$4:AC541,AC541)</f>
        <v>5</v>
      </c>
      <c r="C541" s="436" t="str">
        <f t="shared" si="106"/>
        <v>CC3KT27-CC</v>
      </c>
      <c r="D541" s="436">
        <f>VLOOKUP(C541,'LICH THI'!C:AA,12,0)</f>
        <v>7</v>
      </c>
      <c r="E541" s="436">
        <f>VLOOKUP(C541,'LICH THI'!C:AA,13,0)</f>
        <v>7</v>
      </c>
      <c r="F541" s="436">
        <f t="shared" si="116"/>
        <v>7</v>
      </c>
      <c r="G541" s="436">
        <f>VLOOKUP(C541,'LICH THI'!C:AA,14,0)</f>
        <v>1</v>
      </c>
      <c r="H541" s="436">
        <f t="shared" si="107"/>
        <v>1</v>
      </c>
      <c r="I541" s="436" t="str">
        <f t="shared" si="108"/>
        <v>Bùi Giang Nam</v>
      </c>
      <c r="J541" s="436"/>
      <c r="K541" s="436">
        <f t="shared" si="109"/>
        <v>1</v>
      </c>
      <c r="L541" s="436" t="str">
        <f t="shared" si="110"/>
        <v>CC3KT27-CC-1</v>
      </c>
      <c r="M541" s="436">
        <f t="shared" si="111"/>
        <v>6</v>
      </c>
      <c r="N541" s="437">
        <f t="shared" si="117"/>
        <v>7</v>
      </c>
      <c r="O541" s="437"/>
      <c r="P541" s="430" t="str">
        <f t="shared" si="112"/>
        <v/>
      </c>
      <c r="U541" s="177">
        <v>5</v>
      </c>
      <c r="V541" s="177" t="s">
        <v>5028</v>
      </c>
      <c r="W541" s="177" t="s">
        <v>7073</v>
      </c>
      <c r="X541" s="177" t="s">
        <v>2773</v>
      </c>
      <c r="Y541" s="177" t="s">
        <v>7074</v>
      </c>
      <c r="Z541" s="177" t="s">
        <v>7245</v>
      </c>
      <c r="AA541" s="525" t="s">
        <v>3730</v>
      </c>
      <c r="AB541" s="399" t="str">
        <f t="shared" si="113"/>
        <v>CC3KT27</v>
      </c>
      <c r="AC541" s="399" t="str">
        <f t="shared" si="114"/>
        <v>CC3KT27-CC</v>
      </c>
      <c r="AD541" t="str">
        <f>Y541&amp;"-"&amp;VLOOKUP(AC541,'LICH THI'!C:AA,9,0)</f>
        <v>63CCKT4000-42480</v>
      </c>
      <c r="AE541">
        <f t="shared" si="115"/>
        <v>1</v>
      </c>
    </row>
    <row r="542" spans="1:31" x14ac:dyDescent="0.25">
      <c r="A542" s="436" t="str">
        <f t="shared" si="105"/>
        <v>CC3KT27-CC-6</v>
      </c>
      <c r="B542" s="436">
        <f>COUNTIF(AC$4:AC542,AC542)</f>
        <v>6</v>
      </c>
      <c r="C542" s="436" t="str">
        <f t="shared" si="106"/>
        <v>CC3KT27-CC</v>
      </c>
      <c r="D542" s="436">
        <f>VLOOKUP(C542,'LICH THI'!C:AA,12,0)</f>
        <v>7</v>
      </c>
      <c r="E542" s="436">
        <f>VLOOKUP(C542,'LICH THI'!C:AA,13,0)</f>
        <v>7</v>
      </c>
      <c r="F542" s="436">
        <f t="shared" si="116"/>
        <v>7</v>
      </c>
      <c r="G542" s="436">
        <f>VLOOKUP(C542,'LICH THI'!C:AA,14,0)</f>
        <v>1</v>
      </c>
      <c r="H542" s="436">
        <f t="shared" si="107"/>
        <v>1</v>
      </c>
      <c r="I542" s="436" t="str">
        <f t="shared" si="108"/>
        <v>Ngô Thị Hồng Nhung</v>
      </c>
      <c r="J542" s="436"/>
      <c r="K542" s="436">
        <f t="shared" si="109"/>
        <v>1</v>
      </c>
      <c r="L542" s="436" t="str">
        <f t="shared" si="110"/>
        <v>CC3KT27-CC-1</v>
      </c>
      <c r="M542" s="436">
        <f t="shared" si="111"/>
        <v>6</v>
      </c>
      <c r="N542" s="437">
        <f t="shared" si="117"/>
        <v>1</v>
      </c>
      <c r="O542" s="437"/>
      <c r="P542" s="430" t="str">
        <f t="shared" si="112"/>
        <v/>
      </c>
      <c r="U542" s="177">
        <v>6</v>
      </c>
      <c r="V542" s="177" t="s">
        <v>5028</v>
      </c>
      <c r="W542" s="177" t="s">
        <v>6476</v>
      </c>
      <c r="X542" s="177" t="s">
        <v>2680</v>
      </c>
      <c r="Y542" s="177" t="s">
        <v>6477</v>
      </c>
      <c r="Z542" s="177" t="s">
        <v>7245</v>
      </c>
      <c r="AA542" s="525" t="s">
        <v>5693</v>
      </c>
      <c r="AB542" s="399" t="str">
        <f t="shared" si="113"/>
        <v>CC3KT27</v>
      </c>
      <c r="AC542" s="399" t="str">
        <f t="shared" si="114"/>
        <v>CC3KT27-CC</v>
      </c>
      <c r="AD542" t="str">
        <f>Y542&amp;"-"&amp;VLOOKUP(AC542,'LICH THI'!C:AA,9,0)</f>
        <v>64CCKT3006-42480</v>
      </c>
      <c r="AE542">
        <f t="shared" si="115"/>
        <v>1</v>
      </c>
    </row>
    <row r="543" spans="1:31" x14ac:dyDescent="0.25">
      <c r="A543" s="436" t="str">
        <f t="shared" si="105"/>
        <v>CC3KT27-CC-7</v>
      </c>
      <c r="B543" s="436">
        <f>COUNTIF(AC$4:AC543,AC543)</f>
        <v>7</v>
      </c>
      <c r="C543" s="436" t="str">
        <f t="shared" si="106"/>
        <v>CC3KT27-CC</v>
      </c>
      <c r="D543" s="436">
        <f>VLOOKUP(C543,'LICH THI'!C:AA,12,0)</f>
        <v>7</v>
      </c>
      <c r="E543" s="436">
        <f>VLOOKUP(C543,'LICH THI'!C:AA,13,0)</f>
        <v>7</v>
      </c>
      <c r="F543" s="436">
        <f t="shared" si="116"/>
        <v>7</v>
      </c>
      <c r="G543" s="436">
        <f>VLOOKUP(C543,'LICH THI'!C:AA,14,0)</f>
        <v>1</v>
      </c>
      <c r="H543" s="436">
        <f t="shared" si="107"/>
        <v>1</v>
      </c>
      <c r="I543" s="436" t="str">
        <f t="shared" si="108"/>
        <v>Nguyễn Tiến Thành</v>
      </c>
      <c r="J543" s="436"/>
      <c r="K543" s="436">
        <f t="shared" si="109"/>
        <v>1</v>
      </c>
      <c r="L543" s="436" t="str">
        <f t="shared" si="110"/>
        <v>CC3KT27-CC-1</v>
      </c>
      <c r="M543" s="436">
        <f t="shared" si="111"/>
        <v>6</v>
      </c>
      <c r="N543" s="437">
        <f t="shared" si="117"/>
        <v>2</v>
      </c>
      <c r="O543" s="437"/>
      <c r="P543" s="430" t="str">
        <f t="shared" si="112"/>
        <v/>
      </c>
      <c r="U543" s="177">
        <v>7</v>
      </c>
      <c r="V543" s="177" t="s">
        <v>5028</v>
      </c>
      <c r="W543" s="177" t="s">
        <v>2880</v>
      </c>
      <c r="X543" s="177" t="s">
        <v>2894</v>
      </c>
      <c r="Y543" s="177" t="s">
        <v>5032</v>
      </c>
      <c r="Z543" s="177" t="s">
        <v>7245</v>
      </c>
      <c r="AA543" s="525" t="s">
        <v>3286</v>
      </c>
      <c r="AB543" s="399" t="str">
        <f t="shared" si="113"/>
        <v>CC3KT27</v>
      </c>
      <c r="AC543" s="399" t="str">
        <f t="shared" si="114"/>
        <v>CC3KT27-CC</v>
      </c>
      <c r="AD543" t="str">
        <f>Y543&amp;"-"&amp;VLOOKUP(AC543,'LICH THI'!C:AA,9,0)</f>
        <v>64CCKT3003-42480</v>
      </c>
      <c r="AE543">
        <f t="shared" si="115"/>
        <v>1</v>
      </c>
    </row>
    <row r="544" spans="1:31" x14ac:dyDescent="0.25">
      <c r="A544" s="436" t="str">
        <f t="shared" si="105"/>
        <v>CC3KT29-CC-1</v>
      </c>
      <c r="B544" s="436">
        <f>COUNTIF(AC$4:AC544,AC544)</f>
        <v>1</v>
      </c>
      <c r="C544" s="436" t="str">
        <f t="shared" si="106"/>
        <v>CC3KT29-CC</v>
      </c>
      <c r="D544" s="436">
        <f>VLOOKUP(C544,'LICH THI'!C:AA,12,0)</f>
        <v>6</v>
      </c>
      <c r="E544" s="436">
        <f>VLOOKUP(C544,'LICH THI'!C:AA,13,0)</f>
        <v>6</v>
      </c>
      <c r="F544" s="436">
        <f t="shared" si="116"/>
        <v>6</v>
      </c>
      <c r="G544" s="436">
        <f>VLOOKUP(C544,'LICH THI'!C:AA,14,0)</f>
        <v>1</v>
      </c>
      <c r="H544" s="436">
        <f t="shared" si="107"/>
        <v>1</v>
      </c>
      <c r="I544" s="436" t="str">
        <f t="shared" si="108"/>
        <v>Nguyễn Thị Huê</v>
      </c>
      <c r="J544" s="436"/>
      <c r="K544" s="436">
        <f t="shared" si="109"/>
        <v>1</v>
      </c>
      <c r="L544" s="436" t="str">
        <f t="shared" si="110"/>
        <v>CC3KT29-CC-1</v>
      </c>
      <c r="M544" s="436">
        <f t="shared" si="111"/>
        <v>5</v>
      </c>
      <c r="N544" s="437">
        <f t="shared" si="117"/>
        <v>3</v>
      </c>
      <c r="O544" s="437"/>
      <c r="P544" s="430" t="str">
        <f t="shared" si="112"/>
        <v/>
      </c>
      <c r="U544" s="177">
        <v>1</v>
      </c>
      <c r="V544" s="177" t="s">
        <v>5028</v>
      </c>
      <c r="W544" s="177" t="s">
        <v>2619</v>
      </c>
      <c r="X544" s="177" t="s">
        <v>6946</v>
      </c>
      <c r="Y544" s="177" t="s">
        <v>6947</v>
      </c>
      <c r="Z544" s="177" t="s">
        <v>6948</v>
      </c>
      <c r="AA544" s="525" t="s">
        <v>4825</v>
      </c>
      <c r="AB544" s="399" t="str">
        <f t="shared" si="113"/>
        <v>CC3KT29</v>
      </c>
      <c r="AC544" s="399" t="str">
        <f t="shared" si="114"/>
        <v>CC3KT29-CC</v>
      </c>
      <c r="AD544" t="str">
        <f>Y544&amp;"-"&amp;VLOOKUP(AC544,'LICH THI'!C:AA,9,0)</f>
        <v>64CCKK3007-42482</v>
      </c>
      <c r="AE544">
        <f t="shared" si="115"/>
        <v>1</v>
      </c>
    </row>
    <row r="545" spans="1:31" x14ac:dyDescent="0.25">
      <c r="A545" s="436" t="str">
        <f t="shared" si="105"/>
        <v>CC3KT29-CC-2</v>
      </c>
      <c r="B545" s="436">
        <f>COUNTIF(AC$4:AC545,AC545)</f>
        <v>2</v>
      </c>
      <c r="C545" s="436" t="str">
        <f t="shared" si="106"/>
        <v>CC3KT29-CC</v>
      </c>
      <c r="D545" s="436">
        <f>VLOOKUP(C545,'LICH THI'!C:AA,12,0)</f>
        <v>6</v>
      </c>
      <c r="E545" s="436">
        <f>VLOOKUP(C545,'LICH THI'!C:AA,13,0)</f>
        <v>6</v>
      </c>
      <c r="F545" s="436">
        <f t="shared" si="116"/>
        <v>6</v>
      </c>
      <c r="G545" s="436">
        <f>VLOOKUP(C545,'LICH THI'!C:AA,14,0)</f>
        <v>1</v>
      </c>
      <c r="H545" s="436">
        <f t="shared" si="107"/>
        <v>1</v>
      </c>
      <c r="I545" s="436" t="str">
        <f t="shared" si="108"/>
        <v>Hoàng Thị Lan</v>
      </c>
      <c r="J545" s="436"/>
      <c r="K545" s="436">
        <f t="shared" si="109"/>
        <v>1</v>
      </c>
      <c r="L545" s="436" t="str">
        <f t="shared" si="110"/>
        <v>CC3KT29-CC-1</v>
      </c>
      <c r="M545" s="436">
        <f t="shared" si="111"/>
        <v>5</v>
      </c>
      <c r="N545" s="437">
        <f t="shared" si="117"/>
        <v>4</v>
      </c>
      <c r="O545" s="437"/>
      <c r="P545" s="430" t="str">
        <f t="shared" si="112"/>
        <v/>
      </c>
      <c r="U545" s="177">
        <v>2</v>
      </c>
      <c r="V545" s="177" t="s">
        <v>5028</v>
      </c>
      <c r="W545" s="177" t="s">
        <v>6082</v>
      </c>
      <c r="X545" s="177" t="s">
        <v>2960</v>
      </c>
      <c r="Y545" s="177" t="s">
        <v>6949</v>
      </c>
      <c r="Z545" s="177" t="s">
        <v>6948</v>
      </c>
      <c r="AA545" s="525" t="s">
        <v>3741</v>
      </c>
      <c r="AB545" s="399" t="str">
        <f t="shared" si="113"/>
        <v>CC3KT29</v>
      </c>
      <c r="AC545" s="399" t="str">
        <f t="shared" si="114"/>
        <v>CC3KT29-CC</v>
      </c>
      <c r="AD545" t="str">
        <f>Y545&amp;"-"&amp;VLOOKUP(AC545,'LICH THI'!C:AA,9,0)</f>
        <v>64CCKT3021-42482</v>
      </c>
      <c r="AE545">
        <f t="shared" si="115"/>
        <v>1</v>
      </c>
    </row>
    <row r="546" spans="1:31" x14ac:dyDescent="0.25">
      <c r="A546" s="436" t="str">
        <f t="shared" si="105"/>
        <v>CC3KT29-CC-3</v>
      </c>
      <c r="B546" s="436">
        <f>COUNTIF(AC$4:AC546,AC546)</f>
        <v>3</v>
      </c>
      <c r="C546" s="436" t="str">
        <f t="shared" si="106"/>
        <v>CC3KT29-CC</v>
      </c>
      <c r="D546" s="436">
        <f>VLOOKUP(C546,'LICH THI'!C:AA,12,0)</f>
        <v>6</v>
      </c>
      <c r="E546" s="436">
        <f>VLOOKUP(C546,'LICH THI'!C:AA,13,0)</f>
        <v>6</v>
      </c>
      <c r="F546" s="436">
        <f t="shared" si="116"/>
        <v>6</v>
      </c>
      <c r="G546" s="436">
        <f>VLOOKUP(C546,'LICH THI'!C:AA,14,0)</f>
        <v>1</v>
      </c>
      <c r="H546" s="436">
        <f t="shared" si="107"/>
        <v>1</v>
      </c>
      <c r="I546" s="436" t="str">
        <f t="shared" si="108"/>
        <v>Nguyễn Thị Hạnh Ngọc</v>
      </c>
      <c r="J546" s="436"/>
      <c r="K546" s="436">
        <f t="shared" si="109"/>
        <v>1</v>
      </c>
      <c r="L546" s="436" t="str">
        <f t="shared" si="110"/>
        <v>CC3KT29-CC-1</v>
      </c>
      <c r="M546" s="436">
        <f t="shared" si="111"/>
        <v>5</v>
      </c>
      <c r="N546" s="437">
        <f t="shared" si="117"/>
        <v>5</v>
      </c>
      <c r="O546" s="437"/>
      <c r="P546" s="430" t="str">
        <f t="shared" si="112"/>
        <v/>
      </c>
      <c r="U546" s="177">
        <v>3</v>
      </c>
      <c r="V546" s="177" t="s">
        <v>5028</v>
      </c>
      <c r="W546" s="177" t="s">
        <v>6473</v>
      </c>
      <c r="X546" s="177" t="s">
        <v>3064</v>
      </c>
      <c r="Y546" s="177" t="s">
        <v>6474</v>
      </c>
      <c r="Z546" s="177" t="s">
        <v>6948</v>
      </c>
      <c r="AA546" s="525" t="s">
        <v>3304</v>
      </c>
      <c r="AB546" s="399" t="str">
        <f t="shared" si="113"/>
        <v>CC3KT29</v>
      </c>
      <c r="AC546" s="399" t="str">
        <f t="shared" si="114"/>
        <v>CC3KT29-CC</v>
      </c>
      <c r="AD546" t="str">
        <f>Y546&amp;"-"&amp;VLOOKUP(AC546,'LICH THI'!C:AA,9,0)</f>
        <v>64CCKT3025-42482</v>
      </c>
      <c r="AE546">
        <f t="shared" si="115"/>
        <v>1</v>
      </c>
    </row>
    <row r="547" spans="1:31" x14ac:dyDescent="0.25">
      <c r="A547" s="436" t="str">
        <f t="shared" si="105"/>
        <v>CC3KT29-CC-4</v>
      </c>
      <c r="B547" s="436">
        <f>COUNTIF(AC$4:AC547,AC547)</f>
        <v>4</v>
      </c>
      <c r="C547" s="436" t="str">
        <f t="shared" si="106"/>
        <v>CC3KT29-CC</v>
      </c>
      <c r="D547" s="436">
        <f>VLOOKUP(C547,'LICH THI'!C:AA,12,0)</f>
        <v>6</v>
      </c>
      <c r="E547" s="436">
        <f>VLOOKUP(C547,'LICH THI'!C:AA,13,0)</f>
        <v>6</v>
      </c>
      <c r="F547" s="436">
        <f t="shared" si="116"/>
        <v>6</v>
      </c>
      <c r="G547" s="436">
        <f>VLOOKUP(C547,'LICH THI'!C:AA,14,0)</f>
        <v>1</v>
      </c>
      <c r="H547" s="436">
        <f t="shared" si="107"/>
        <v>1</v>
      </c>
      <c r="I547" s="436" t="str">
        <f t="shared" si="108"/>
        <v>Nguyễn Thị Nhàn</v>
      </c>
      <c r="J547" s="436"/>
      <c r="K547" s="436">
        <f t="shared" si="109"/>
        <v>1</v>
      </c>
      <c r="L547" s="436" t="str">
        <f t="shared" si="110"/>
        <v>CC3KT29-CC-1</v>
      </c>
      <c r="M547" s="436">
        <f t="shared" si="111"/>
        <v>5</v>
      </c>
      <c r="N547" s="437">
        <f t="shared" si="117"/>
        <v>6</v>
      </c>
      <c r="O547" s="437"/>
      <c r="P547" s="430" t="str">
        <f t="shared" si="112"/>
        <v/>
      </c>
      <c r="U547" s="177">
        <v>4</v>
      </c>
      <c r="V547" s="177" t="s">
        <v>5028</v>
      </c>
      <c r="W547" s="177" t="s">
        <v>2619</v>
      </c>
      <c r="X547" s="177" t="s">
        <v>4537</v>
      </c>
      <c r="Y547" s="177" t="s">
        <v>6475</v>
      </c>
      <c r="Z547" s="177" t="s">
        <v>6948</v>
      </c>
      <c r="AA547" s="525" t="s">
        <v>3802</v>
      </c>
      <c r="AB547" s="399" t="str">
        <f t="shared" si="113"/>
        <v>CC3KT29</v>
      </c>
      <c r="AC547" s="399" t="str">
        <f t="shared" si="114"/>
        <v>CC3KT29-CC</v>
      </c>
      <c r="AD547" t="str">
        <f>Y547&amp;"-"&amp;VLOOKUP(AC547,'LICH THI'!C:AA,9,0)</f>
        <v>64CCKT3014-42482</v>
      </c>
      <c r="AE547">
        <f t="shared" si="115"/>
        <v>1</v>
      </c>
    </row>
    <row r="548" spans="1:31" x14ac:dyDescent="0.25">
      <c r="A548" s="436" t="str">
        <f t="shared" si="105"/>
        <v>CC3KT29-CC-5</v>
      </c>
      <c r="B548" s="436">
        <f>COUNTIF(AC$4:AC548,AC548)</f>
        <v>5</v>
      </c>
      <c r="C548" s="436" t="str">
        <f t="shared" si="106"/>
        <v>CC3KT29-CC</v>
      </c>
      <c r="D548" s="436">
        <f>VLOOKUP(C548,'LICH THI'!C:AA,12,0)</f>
        <v>6</v>
      </c>
      <c r="E548" s="436">
        <f>VLOOKUP(C548,'LICH THI'!C:AA,13,0)</f>
        <v>6</v>
      </c>
      <c r="F548" s="436">
        <f t="shared" si="116"/>
        <v>6</v>
      </c>
      <c r="G548" s="436">
        <f>VLOOKUP(C548,'LICH THI'!C:AA,14,0)</f>
        <v>1</v>
      </c>
      <c r="H548" s="436">
        <f t="shared" si="107"/>
        <v>1</v>
      </c>
      <c r="I548" s="436" t="str">
        <f t="shared" si="108"/>
        <v>Lê Thị Thu Thảo</v>
      </c>
      <c r="J548" s="436"/>
      <c r="K548" s="436">
        <f t="shared" si="109"/>
        <v>1</v>
      </c>
      <c r="L548" s="436" t="str">
        <f t="shared" si="110"/>
        <v>CC3KT29-CC-1</v>
      </c>
      <c r="M548" s="436">
        <f t="shared" si="111"/>
        <v>5</v>
      </c>
      <c r="N548" s="437">
        <f t="shared" si="117"/>
        <v>1</v>
      </c>
      <c r="O548" s="437"/>
      <c r="P548" s="430" t="str">
        <f t="shared" si="112"/>
        <v/>
      </c>
      <c r="U548" s="177">
        <v>5</v>
      </c>
      <c r="V548" s="177" t="s">
        <v>5028</v>
      </c>
      <c r="W548" s="177" t="s">
        <v>5036</v>
      </c>
      <c r="X548" s="177" t="s">
        <v>2620</v>
      </c>
      <c r="Y548" s="177" t="s">
        <v>5037</v>
      </c>
      <c r="Z548" s="177" t="s">
        <v>6948</v>
      </c>
      <c r="AA548" s="525" t="s">
        <v>3916</v>
      </c>
      <c r="AB548" s="399" t="str">
        <f t="shared" si="113"/>
        <v>CC3KT29</v>
      </c>
      <c r="AC548" s="399" t="str">
        <f t="shared" si="114"/>
        <v>CC3KT29-CC</v>
      </c>
      <c r="AD548" t="str">
        <f>Y548&amp;"-"&amp;VLOOKUP(AC548,'LICH THI'!C:AA,9,0)</f>
        <v>64CCKT3017-42482</v>
      </c>
      <c r="AE548">
        <f t="shared" si="115"/>
        <v>1</v>
      </c>
    </row>
    <row r="549" spans="1:31" x14ac:dyDescent="0.25">
      <c r="A549" s="436" t="str">
        <f t="shared" si="105"/>
        <v>CC3KT29-CC-6</v>
      </c>
      <c r="B549" s="436">
        <f>COUNTIF(AC$4:AC549,AC549)</f>
        <v>6</v>
      </c>
      <c r="C549" s="436" t="str">
        <f t="shared" si="106"/>
        <v>CC3KT29-CC</v>
      </c>
      <c r="D549" s="436">
        <f>VLOOKUP(C549,'LICH THI'!C:AA,12,0)</f>
        <v>6</v>
      </c>
      <c r="E549" s="436">
        <f>VLOOKUP(C549,'LICH THI'!C:AA,13,0)</f>
        <v>6</v>
      </c>
      <c r="F549" s="436">
        <f t="shared" si="116"/>
        <v>6</v>
      </c>
      <c r="G549" s="436">
        <f>VLOOKUP(C549,'LICH THI'!C:AA,14,0)</f>
        <v>1</v>
      </c>
      <c r="H549" s="436">
        <f t="shared" si="107"/>
        <v>1</v>
      </c>
      <c r="I549" s="436" t="str">
        <f t="shared" si="108"/>
        <v>Bùi Huyền Trang</v>
      </c>
      <c r="J549" s="436"/>
      <c r="K549" s="436">
        <f t="shared" si="109"/>
        <v>1</v>
      </c>
      <c r="L549" s="436" t="str">
        <f t="shared" si="110"/>
        <v>CC3KT29-CC-1</v>
      </c>
      <c r="M549" s="436">
        <f t="shared" si="111"/>
        <v>5</v>
      </c>
      <c r="N549" s="437">
        <f t="shared" si="117"/>
        <v>2</v>
      </c>
      <c r="O549" s="437"/>
      <c r="P549" s="430" t="str">
        <f t="shared" si="112"/>
        <v/>
      </c>
      <c r="U549" s="177">
        <v>6</v>
      </c>
      <c r="V549" s="177" t="s">
        <v>5028</v>
      </c>
      <c r="W549" s="177" t="s">
        <v>6478</v>
      </c>
      <c r="X549" s="177" t="s">
        <v>2694</v>
      </c>
      <c r="Y549" s="177" t="s">
        <v>6479</v>
      </c>
      <c r="Z549" s="177" t="s">
        <v>6948</v>
      </c>
      <c r="AA549" s="525" t="s">
        <v>6480</v>
      </c>
      <c r="AB549" s="399" t="str">
        <f t="shared" si="113"/>
        <v>CC3KT29</v>
      </c>
      <c r="AC549" s="399" t="str">
        <f t="shared" si="114"/>
        <v>CC3KT29-CC</v>
      </c>
      <c r="AD549" t="str">
        <f>Y549&amp;"-"&amp;VLOOKUP(AC549,'LICH THI'!C:AA,9,0)</f>
        <v>64CCKT3040-42482</v>
      </c>
      <c r="AE549">
        <f t="shared" si="115"/>
        <v>1</v>
      </c>
    </row>
    <row r="550" spans="1:31" x14ac:dyDescent="0.25">
      <c r="A550" s="436" t="str">
        <f t="shared" si="105"/>
        <v>CC3KV32-CC-1</v>
      </c>
      <c r="B550" s="436">
        <f>COUNTIF(AC$4:AC550,AC550)</f>
        <v>1</v>
      </c>
      <c r="C550" s="436" t="str">
        <f t="shared" si="106"/>
        <v>CC3KV32-CC</v>
      </c>
      <c r="D550" s="436">
        <f>VLOOKUP(C550,'LICH THI'!C:AA,12,0)</f>
        <v>12</v>
      </c>
      <c r="E550" s="436">
        <f>VLOOKUP(C550,'LICH THI'!C:AA,13,0)</f>
        <v>12</v>
      </c>
      <c r="F550" s="436">
        <f t="shared" si="116"/>
        <v>12</v>
      </c>
      <c r="G550" s="436">
        <f>VLOOKUP(C550,'LICH THI'!C:AA,14,0)</f>
        <v>1</v>
      </c>
      <c r="H550" s="436">
        <f t="shared" si="107"/>
        <v>1</v>
      </c>
      <c r="I550" s="436" t="str">
        <f t="shared" si="108"/>
        <v>Lê Thị Ánh</v>
      </c>
      <c r="J550" s="436"/>
      <c r="K550" s="436">
        <f t="shared" si="109"/>
        <v>1</v>
      </c>
      <c r="L550" s="436" t="str">
        <f t="shared" si="110"/>
        <v>CC3KV32-CC-1</v>
      </c>
      <c r="M550" s="436">
        <f t="shared" si="111"/>
        <v>8</v>
      </c>
      <c r="N550" s="437">
        <f t="shared" si="117"/>
        <v>6</v>
      </c>
      <c r="O550" s="437"/>
      <c r="P550" s="430" t="str">
        <f t="shared" si="112"/>
        <v/>
      </c>
      <c r="U550" s="177">
        <v>1</v>
      </c>
      <c r="V550" s="177" t="s">
        <v>5028</v>
      </c>
      <c r="W550" s="177" t="s">
        <v>3367</v>
      </c>
      <c r="X550" s="177" t="s">
        <v>3021</v>
      </c>
      <c r="Y550" s="177" t="s">
        <v>5029</v>
      </c>
      <c r="Z550" s="177" t="s">
        <v>6467</v>
      </c>
      <c r="AA550" s="525" t="s">
        <v>5031</v>
      </c>
      <c r="AB550" s="399" t="str">
        <f t="shared" si="113"/>
        <v>CC3KV32</v>
      </c>
      <c r="AC550" s="399" t="str">
        <f t="shared" si="114"/>
        <v>CC3KV32-CC</v>
      </c>
      <c r="AD550" t="str">
        <f>Y550&amp;"-"&amp;VLOOKUP(AC550,'LICH THI'!C:AA,9,0)</f>
        <v>64CCKT3033-42470</v>
      </c>
      <c r="AE550">
        <f t="shared" si="115"/>
        <v>1</v>
      </c>
    </row>
    <row r="551" spans="1:31" x14ac:dyDescent="0.25">
      <c r="A551" s="436" t="str">
        <f t="shared" si="105"/>
        <v>CC3KV32-CC-2</v>
      </c>
      <c r="B551" s="436">
        <f>COUNTIF(AC$4:AC551,AC551)</f>
        <v>2</v>
      </c>
      <c r="C551" s="436" t="str">
        <f t="shared" si="106"/>
        <v>CC3KV32-CC</v>
      </c>
      <c r="D551" s="436">
        <f>VLOOKUP(C551,'LICH THI'!C:AA,12,0)</f>
        <v>12</v>
      </c>
      <c r="E551" s="436">
        <f>VLOOKUP(C551,'LICH THI'!C:AA,13,0)</f>
        <v>12</v>
      </c>
      <c r="F551" s="436">
        <f t="shared" si="116"/>
        <v>12</v>
      </c>
      <c r="G551" s="436">
        <f>VLOOKUP(C551,'LICH THI'!C:AA,14,0)</f>
        <v>1</v>
      </c>
      <c r="H551" s="436">
        <f t="shared" si="107"/>
        <v>1</v>
      </c>
      <c r="I551" s="436" t="str">
        <f t="shared" si="108"/>
        <v>Nguyễn Thị Thu Hằng</v>
      </c>
      <c r="J551" s="436"/>
      <c r="K551" s="436">
        <f t="shared" si="109"/>
        <v>1</v>
      </c>
      <c r="L551" s="436" t="str">
        <f t="shared" si="110"/>
        <v>CC3KV32-CC-1</v>
      </c>
      <c r="M551" s="436">
        <f t="shared" si="111"/>
        <v>8</v>
      </c>
      <c r="N551" s="437">
        <f t="shared" si="117"/>
        <v>7</v>
      </c>
      <c r="O551" s="437"/>
      <c r="P551" s="430" t="str">
        <f t="shared" si="112"/>
        <v/>
      </c>
      <c r="U551" s="177">
        <v>2</v>
      </c>
      <c r="V551" s="177" t="s">
        <v>5028</v>
      </c>
      <c r="W551" s="177" t="s">
        <v>3056</v>
      </c>
      <c r="X551" s="177" t="s">
        <v>3383</v>
      </c>
      <c r="Y551" s="177" t="s">
        <v>6468</v>
      </c>
      <c r="Z551" s="177" t="s">
        <v>6467</v>
      </c>
      <c r="AA551" s="525" t="s">
        <v>6469</v>
      </c>
      <c r="AB551" s="399" t="str">
        <f t="shared" si="113"/>
        <v>CC3KV32</v>
      </c>
      <c r="AC551" s="399" t="str">
        <f t="shared" si="114"/>
        <v>CC3KV32-CC</v>
      </c>
      <c r="AD551" t="str">
        <f>Y551&amp;"-"&amp;VLOOKUP(AC551,'LICH THI'!C:AA,9,0)</f>
        <v>64CCKT3026-42470</v>
      </c>
      <c r="AE551">
        <f t="shared" si="115"/>
        <v>1</v>
      </c>
    </row>
    <row r="552" spans="1:31" x14ac:dyDescent="0.25">
      <c r="A552" s="436" t="str">
        <f t="shared" si="105"/>
        <v>CC3KV32-CC-3</v>
      </c>
      <c r="B552" s="436">
        <f>COUNTIF(AC$4:AC552,AC552)</f>
        <v>3</v>
      </c>
      <c r="C552" s="436" t="str">
        <f t="shared" si="106"/>
        <v>CC3KV32-CC</v>
      </c>
      <c r="D552" s="436">
        <f>VLOOKUP(C552,'LICH THI'!C:AA,12,0)</f>
        <v>12</v>
      </c>
      <c r="E552" s="436">
        <f>VLOOKUP(C552,'LICH THI'!C:AA,13,0)</f>
        <v>12</v>
      </c>
      <c r="F552" s="436">
        <f t="shared" si="116"/>
        <v>12</v>
      </c>
      <c r="G552" s="436">
        <f>VLOOKUP(C552,'LICH THI'!C:AA,14,0)</f>
        <v>1</v>
      </c>
      <c r="H552" s="436">
        <f t="shared" si="107"/>
        <v>1</v>
      </c>
      <c r="I552" s="436" t="str">
        <f t="shared" si="108"/>
        <v>Phạm Thị Huệ</v>
      </c>
      <c r="J552" s="436"/>
      <c r="K552" s="436">
        <f t="shared" si="109"/>
        <v>1</v>
      </c>
      <c r="L552" s="436" t="str">
        <f t="shared" si="110"/>
        <v>CC3KV32-CC-1</v>
      </c>
      <c r="M552" s="436">
        <f t="shared" si="111"/>
        <v>8</v>
      </c>
      <c r="N552" s="437">
        <f t="shared" si="117"/>
        <v>8</v>
      </c>
      <c r="O552" s="437"/>
      <c r="P552" s="430" t="str">
        <f t="shared" si="112"/>
        <v/>
      </c>
      <c r="U552" s="177">
        <v>3</v>
      </c>
      <c r="V552" s="177" t="s">
        <v>5028</v>
      </c>
      <c r="W552" s="177" t="s">
        <v>3557</v>
      </c>
      <c r="X552" s="177" t="s">
        <v>3542</v>
      </c>
      <c r="Y552" s="177" t="s">
        <v>6470</v>
      </c>
      <c r="Z552" s="177" t="s">
        <v>6467</v>
      </c>
      <c r="AA552" s="525" t="s">
        <v>3878</v>
      </c>
      <c r="AB552" s="399" t="str">
        <f t="shared" si="113"/>
        <v>CC3KV32</v>
      </c>
      <c r="AC552" s="399" t="str">
        <f t="shared" si="114"/>
        <v>CC3KV32-CC</v>
      </c>
      <c r="AD552" t="str">
        <f>Y552&amp;"-"&amp;VLOOKUP(AC552,'LICH THI'!C:AA,9,0)</f>
        <v>64CCKT3027-42470</v>
      </c>
      <c r="AE552">
        <f t="shared" si="115"/>
        <v>1</v>
      </c>
    </row>
    <row r="553" spans="1:31" x14ac:dyDescent="0.25">
      <c r="A553" s="436" t="str">
        <f t="shared" si="105"/>
        <v>CC3KV32-CC-4</v>
      </c>
      <c r="B553" s="436">
        <f>COUNTIF(AC$4:AC553,AC553)</f>
        <v>4</v>
      </c>
      <c r="C553" s="436" t="str">
        <f t="shared" si="106"/>
        <v>CC3KV32-CC</v>
      </c>
      <c r="D553" s="436">
        <f>VLOOKUP(C553,'LICH THI'!C:AA,12,0)</f>
        <v>12</v>
      </c>
      <c r="E553" s="436">
        <f>VLOOKUP(C553,'LICH THI'!C:AA,13,0)</f>
        <v>12</v>
      </c>
      <c r="F553" s="436">
        <f t="shared" si="116"/>
        <v>12</v>
      </c>
      <c r="G553" s="436">
        <f>VLOOKUP(C553,'LICH THI'!C:AA,14,0)</f>
        <v>1</v>
      </c>
      <c r="H553" s="436">
        <f t="shared" si="107"/>
        <v>1</v>
      </c>
      <c r="I553" s="436" t="str">
        <f t="shared" si="108"/>
        <v>Lưu Ngọc Mai</v>
      </c>
      <c r="J553" s="436"/>
      <c r="K553" s="436">
        <f t="shared" si="109"/>
        <v>1</v>
      </c>
      <c r="L553" s="436" t="str">
        <f t="shared" si="110"/>
        <v>CC3KV32-CC-1</v>
      </c>
      <c r="M553" s="436">
        <f t="shared" si="111"/>
        <v>8</v>
      </c>
      <c r="N553" s="437">
        <f t="shared" si="117"/>
        <v>9</v>
      </c>
      <c r="O553" s="437"/>
      <c r="P553" s="430" t="str">
        <f t="shared" si="112"/>
        <v/>
      </c>
      <c r="U553" s="177">
        <v>4</v>
      </c>
      <c r="V553" s="177" t="s">
        <v>5028</v>
      </c>
      <c r="W553" s="177" t="s">
        <v>6471</v>
      </c>
      <c r="X553" s="177" t="s">
        <v>3130</v>
      </c>
      <c r="Y553" s="177" t="s">
        <v>6472</v>
      </c>
      <c r="Z553" s="177" t="s">
        <v>6467</v>
      </c>
      <c r="AA553" s="525" t="s">
        <v>2764</v>
      </c>
      <c r="AB553" s="399" t="str">
        <f t="shared" si="113"/>
        <v>CC3KV32</v>
      </c>
      <c r="AC553" s="399" t="str">
        <f t="shared" si="114"/>
        <v>CC3KV32-CC</v>
      </c>
      <c r="AD553" t="str">
        <f>Y553&amp;"-"&amp;VLOOKUP(AC553,'LICH THI'!C:AA,9,0)</f>
        <v>64CCKT3035-42470</v>
      </c>
      <c r="AE553">
        <f t="shared" si="115"/>
        <v>1</v>
      </c>
    </row>
    <row r="554" spans="1:31" x14ac:dyDescent="0.25">
      <c r="A554" s="436" t="str">
        <f t="shared" si="105"/>
        <v>CC3KV32-CC-5</v>
      </c>
      <c r="B554" s="436">
        <f>COUNTIF(AC$4:AC554,AC554)</f>
        <v>5</v>
      </c>
      <c r="C554" s="436" t="str">
        <f t="shared" si="106"/>
        <v>CC3KV32-CC</v>
      </c>
      <c r="D554" s="436">
        <f>VLOOKUP(C554,'LICH THI'!C:AA,12,0)</f>
        <v>12</v>
      </c>
      <c r="E554" s="436">
        <f>VLOOKUP(C554,'LICH THI'!C:AA,13,0)</f>
        <v>12</v>
      </c>
      <c r="F554" s="436">
        <f t="shared" si="116"/>
        <v>12</v>
      </c>
      <c r="G554" s="436">
        <f>VLOOKUP(C554,'LICH THI'!C:AA,14,0)</f>
        <v>1</v>
      </c>
      <c r="H554" s="436">
        <f t="shared" si="107"/>
        <v>1</v>
      </c>
      <c r="I554" s="436" t="str">
        <f t="shared" si="108"/>
        <v>Nguyễn Thị Hạnh Ngọc</v>
      </c>
      <c r="J554" s="436"/>
      <c r="K554" s="436">
        <f t="shared" si="109"/>
        <v>1</v>
      </c>
      <c r="L554" s="436" t="str">
        <f t="shared" si="110"/>
        <v>CC3KV32-CC-1</v>
      </c>
      <c r="M554" s="436">
        <f t="shared" si="111"/>
        <v>8</v>
      </c>
      <c r="N554" s="437">
        <f t="shared" si="117"/>
        <v>10</v>
      </c>
      <c r="O554" s="437"/>
      <c r="P554" s="430" t="str">
        <f t="shared" si="112"/>
        <v/>
      </c>
      <c r="U554" s="177">
        <v>5</v>
      </c>
      <c r="V554" s="177" t="s">
        <v>5028</v>
      </c>
      <c r="W554" s="177" t="s">
        <v>6473</v>
      </c>
      <c r="X554" s="177" t="s">
        <v>3064</v>
      </c>
      <c r="Y554" s="177" t="s">
        <v>6474</v>
      </c>
      <c r="Z554" s="177" t="s">
        <v>6467</v>
      </c>
      <c r="AA554" s="525" t="s">
        <v>3304</v>
      </c>
      <c r="AB554" s="399" t="str">
        <f t="shared" si="113"/>
        <v>CC3KV32</v>
      </c>
      <c r="AC554" s="399" t="str">
        <f t="shared" si="114"/>
        <v>CC3KV32-CC</v>
      </c>
      <c r="AD554" t="str">
        <f>Y554&amp;"-"&amp;VLOOKUP(AC554,'LICH THI'!C:AA,9,0)</f>
        <v>64CCKT3025-42470</v>
      </c>
      <c r="AE554">
        <f t="shared" si="115"/>
        <v>1</v>
      </c>
    </row>
    <row r="555" spans="1:31" x14ac:dyDescent="0.25">
      <c r="A555" s="436" t="str">
        <f t="shared" si="105"/>
        <v>CC3KV32-CC-6</v>
      </c>
      <c r="B555" s="436">
        <f>COUNTIF(AC$4:AC555,AC555)</f>
        <v>6</v>
      </c>
      <c r="C555" s="436" t="str">
        <f t="shared" si="106"/>
        <v>CC3KV32-CC</v>
      </c>
      <c r="D555" s="436">
        <f>VLOOKUP(C555,'LICH THI'!C:AA,12,0)</f>
        <v>12</v>
      </c>
      <c r="E555" s="436">
        <f>VLOOKUP(C555,'LICH THI'!C:AA,13,0)</f>
        <v>12</v>
      </c>
      <c r="F555" s="436">
        <f t="shared" si="116"/>
        <v>12</v>
      </c>
      <c r="G555" s="436">
        <f>VLOOKUP(C555,'LICH THI'!C:AA,14,0)</f>
        <v>1</v>
      </c>
      <c r="H555" s="436">
        <f t="shared" si="107"/>
        <v>1</v>
      </c>
      <c r="I555" s="436" t="str">
        <f t="shared" si="108"/>
        <v>Nguyễn Thị Nhàn</v>
      </c>
      <c r="J555" s="436"/>
      <c r="K555" s="436">
        <f t="shared" si="109"/>
        <v>1</v>
      </c>
      <c r="L555" s="436" t="str">
        <f t="shared" si="110"/>
        <v>CC3KV32-CC-1</v>
      </c>
      <c r="M555" s="436">
        <f t="shared" si="111"/>
        <v>8</v>
      </c>
      <c r="N555" s="437">
        <f t="shared" si="117"/>
        <v>11</v>
      </c>
      <c r="O555" s="437"/>
      <c r="P555" s="430" t="str">
        <f t="shared" si="112"/>
        <v/>
      </c>
      <c r="U555" s="177">
        <v>6</v>
      </c>
      <c r="V555" s="177" t="s">
        <v>5028</v>
      </c>
      <c r="W555" s="177" t="s">
        <v>2619</v>
      </c>
      <c r="X555" s="177" t="s">
        <v>4537</v>
      </c>
      <c r="Y555" s="177" t="s">
        <v>6475</v>
      </c>
      <c r="Z555" s="177" t="s">
        <v>6467</v>
      </c>
      <c r="AA555" s="525" t="s">
        <v>3802</v>
      </c>
      <c r="AB555" s="399" t="str">
        <f t="shared" si="113"/>
        <v>CC3KV32</v>
      </c>
      <c r="AC555" s="399" t="str">
        <f t="shared" si="114"/>
        <v>CC3KV32-CC</v>
      </c>
      <c r="AD555" t="str">
        <f>Y555&amp;"-"&amp;VLOOKUP(AC555,'LICH THI'!C:AA,9,0)</f>
        <v>64CCKT3014-42470</v>
      </c>
      <c r="AE555">
        <f t="shared" si="115"/>
        <v>1</v>
      </c>
    </row>
    <row r="556" spans="1:31" x14ac:dyDescent="0.25">
      <c r="A556" s="436" t="str">
        <f t="shared" si="105"/>
        <v>CC3KV32-CC-7</v>
      </c>
      <c r="B556" s="436">
        <f>COUNTIF(AC$4:AC556,AC556)</f>
        <v>7</v>
      </c>
      <c r="C556" s="436" t="str">
        <f t="shared" si="106"/>
        <v>CC3KV32-CC</v>
      </c>
      <c r="D556" s="436">
        <f>VLOOKUP(C556,'LICH THI'!C:AA,12,0)</f>
        <v>12</v>
      </c>
      <c r="E556" s="436">
        <f>VLOOKUP(C556,'LICH THI'!C:AA,13,0)</f>
        <v>12</v>
      </c>
      <c r="F556" s="436">
        <f t="shared" si="116"/>
        <v>12</v>
      </c>
      <c r="G556" s="436">
        <f>VLOOKUP(C556,'LICH THI'!C:AA,14,0)</f>
        <v>1</v>
      </c>
      <c r="H556" s="436">
        <f t="shared" si="107"/>
        <v>1</v>
      </c>
      <c r="I556" s="436" t="str">
        <f t="shared" si="108"/>
        <v>Ngô Thị Hồng Nhung</v>
      </c>
      <c r="J556" s="436"/>
      <c r="K556" s="436">
        <f t="shared" si="109"/>
        <v>1</v>
      </c>
      <c r="L556" s="436" t="str">
        <f t="shared" si="110"/>
        <v>CC3KV32-CC-1</v>
      </c>
      <c r="M556" s="436">
        <f t="shared" si="111"/>
        <v>8</v>
      </c>
      <c r="N556" s="437">
        <f t="shared" si="117"/>
        <v>12</v>
      </c>
      <c r="O556" s="437"/>
      <c r="P556" s="430" t="str">
        <f t="shared" si="112"/>
        <v/>
      </c>
      <c r="U556" s="177">
        <v>7</v>
      </c>
      <c r="V556" s="177" t="s">
        <v>5028</v>
      </c>
      <c r="W556" s="177" t="s">
        <v>6476</v>
      </c>
      <c r="X556" s="177" t="s">
        <v>2680</v>
      </c>
      <c r="Y556" s="177" t="s">
        <v>6477</v>
      </c>
      <c r="Z556" s="177" t="s">
        <v>6467</v>
      </c>
      <c r="AA556" s="525" t="s">
        <v>5693</v>
      </c>
      <c r="AB556" s="399" t="str">
        <f t="shared" si="113"/>
        <v>CC3KV32</v>
      </c>
      <c r="AC556" s="399" t="str">
        <f t="shared" si="114"/>
        <v>CC3KV32-CC</v>
      </c>
      <c r="AD556" t="str">
        <f>Y556&amp;"-"&amp;VLOOKUP(AC556,'LICH THI'!C:AA,9,0)</f>
        <v>64CCKT3006-42470</v>
      </c>
      <c r="AE556">
        <f t="shared" si="115"/>
        <v>1</v>
      </c>
    </row>
    <row r="557" spans="1:31" x14ac:dyDescent="0.25">
      <c r="A557" s="436" t="str">
        <f t="shared" si="105"/>
        <v>CC3KV32-CC-8</v>
      </c>
      <c r="B557" s="436">
        <f>COUNTIF(AC$4:AC557,AC557)</f>
        <v>8</v>
      </c>
      <c r="C557" s="436" t="str">
        <f t="shared" si="106"/>
        <v>CC3KV32-CC</v>
      </c>
      <c r="D557" s="436">
        <f>VLOOKUP(C557,'LICH THI'!C:AA,12,0)</f>
        <v>12</v>
      </c>
      <c r="E557" s="436">
        <f>VLOOKUP(C557,'LICH THI'!C:AA,13,0)</f>
        <v>12</v>
      </c>
      <c r="F557" s="436">
        <f t="shared" si="116"/>
        <v>12</v>
      </c>
      <c r="G557" s="436">
        <f>VLOOKUP(C557,'LICH THI'!C:AA,14,0)</f>
        <v>1</v>
      </c>
      <c r="H557" s="436">
        <f t="shared" si="107"/>
        <v>1</v>
      </c>
      <c r="I557" s="436" t="str">
        <f t="shared" si="108"/>
        <v>Nguyễn Tiến Thành</v>
      </c>
      <c r="J557" s="436"/>
      <c r="K557" s="436">
        <f t="shared" si="109"/>
        <v>1</v>
      </c>
      <c r="L557" s="436" t="str">
        <f t="shared" si="110"/>
        <v>CC3KV32-CC-1</v>
      </c>
      <c r="M557" s="436">
        <f t="shared" si="111"/>
        <v>8</v>
      </c>
      <c r="N557" s="437">
        <f t="shared" si="117"/>
        <v>1</v>
      </c>
      <c r="O557" s="437"/>
      <c r="P557" s="430" t="str">
        <f t="shared" si="112"/>
        <v/>
      </c>
      <c r="U557" s="177">
        <v>8</v>
      </c>
      <c r="V557" s="177" t="s">
        <v>5028</v>
      </c>
      <c r="W557" s="177" t="s">
        <v>2880</v>
      </c>
      <c r="X557" s="177" t="s">
        <v>2894</v>
      </c>
      <c r="Y557" s="177" t="s">
        <v>5032</v>
      </c>
      <c r="Z557" s="177" t="s">
        <v>6467</v>
      </c>
      <c r="AA557" s="525" t="s">
        <v>3286</v>
      </c>
      <c r="AB557" s="399" t="str">
        <f t="shared" si="113"/>
        <v>CC3KV32</v>
      </c>
      <c r="AC557" s="399" t="str">
        <f t="shared" si="114"/>
        <v>CC3KV32-CC</v>
      </c>
      <c r="AD557" t="str">
        <f>Y557&amp;"-"&amp;VLOOKUP(AC557,'LICH THI'!C:AA,9,0)</f>
        <v>64CCKT3003-42470</v>
      </c>
      <c r="AE557">
        <f t="shared" si="115"/>
        <v>1</v>
      </c>
    </row>
    <row r="558" spans="1:31" x14ac:dyDescent="0.25">
      <c r="A558" s="436" t="str">
        <f t="shared" si="105"/>
        <v>CC3KV32-CC-9</v>
      </c>
      <c r="B558" s="436">
        <f>COUNTIF(AC$4:AC558,AC558)</f>
        <v>9</v>
      </c>
      <c r="C558" s="436" t="str">
        <f t="shared" si="106"/>
        <v>CC3KV32-CC</v>
      </c>
      <c r="D558" s="436">
        <f>VLOOKUP(C558,'LICH THI'!C:AA,12,0)</f>
        <v>12</v>
      </c>
      <c r="E558" s="436">
        <f>VLOOKUP(C558,'LICH THI'!C:AA,13,0)</f>
        <v>12</v>
      </c>
      <c r="F558" s="436">
        <f t="shared" si="116"/>
        <v>12</v>
      </c>
      <c r="G558" s="436">
        <f>VLOOKUP(C558,'LICH THI'!C:AA,14,0)</f>
        <v>1</v>
      </c>
      <c r="H558" s="436">
        <f t="shared" si="107"/>
        <v>1</v>
      </c>
      <c r="I558" s="436" t="str">
        <f t="shared" si="108"/>
        <v>Lê Thị Thu Thảo</v>
      </c>
      <c r="J558" s="436"/>
      <c r="K558" s="436">
        <f t="shared" si="109"/>
        <v>1</v>
      </c>
      <c r="L558" s="436" t="str">
        <f t="shared" si="110"/>
        <v>CC3KV32-CC-1</v>
      </c>
      <c r="M558" s="436">
        <f t="shared" si="111"/>
        <v>8</v>
      </c>
      <c r="N558" s="437">
        <f t="shared" si="117"/>
        <v>2</v>
      </c>
      <c r="O558" s="437"/>
      <c r="P558" s="430" t="str">
        <f t="shared" si="112"/>
        <v/>
      </c>
      <c r="U558" s="177">
        <v>9</v>
      </c>
      <c r="V558" s="177" t="s">
        <v>5028</v>
      </c>
      <c r="W558" s="177" t="s">
        <v>5036</v>
      </c>
      <c r="X558" s="177" t="s">
        <v>2620</v>
      </c>
      <c r="Y558" s="177" t="s">
        <v>5037</v>
      </c>
      <c r="Z558" s="177" t="s">
        <v>6467</v>
      </c>
      <c r="AA558" s="525" t="s">
        <v>3916</v>
      </c>
      <c r="AB558" s="399" t="str">
        <f t="shared" si="113"/>
        <v>CC3KV32</v>
      </c>
      <c r="AC558" s="399" t="str">
        <f t="shared" si="114"/>
        <v>CC3KV32-CC</v>
      </c>
      <c r="AD558" t="str">
        <f>Y558&amp;"-"&amp;VLOOKUP(AC558,'LICH THI'!C:AA,9,0)</f>
        <v>64CCKT3017-42470</v>
      </c>
      <c r="AE558">
        <f t="shared" si="115"/>
        <v>1</v>
      </c>
    </row>
    <row r="559" spans="1:31" x14ac:dyDescent="0.25">
      <c r="A559" s="436" t="str">
        <f t="shared" si="105"/>
        <v>CC3KV32-CC-10</v>
      </c>
      <c r="B559" s="436">
        <f>COUNTIF(AC$4:AC559,AC559)</f>
        <v>10</v>
      </c>
      <c r="C559" s="436" t="str">
        <f t="shared" si="106"/>
        <v>CC3KV32-CC</v>
      </c>
      <c r="D559" s="436">
        <f>VLOOKUP(C559,'LICH THI'!C:AA,12,0)</f>
        <v>12</v>
      </c>
      <c r="E559" s="436">
        <f>VLOOKUP(C559,'LICH THI'!C:AA,13,0)</f>
        <v>12</v>
      </c>
      <c r="F559" s="436">
        <f t="shared" si="116"/>
        <v>12</v>
      </c>
      <c r="G559" s="436">
        <f>VLOOKUP(C559,'LICH THI'!C:AA,14,0)</f>
        <v>1</v>
      </c>
      <c r="H559" s="436">
        <f t="shared" si="107"/>
        <v>1</v>
      </c>
      <c r="I559" s="436" t="str">
        <f t="shared" si="108"/>
        <v>Nguyễn Phương Thảo</v>
      </c>
      <c r="J559" s="436"/>
      <c r="K559" s="436">
        <f t="shared" si="109"/>
        <v>1</v>
      </c>
      <c r="L559" s="436" t="str">
        <f t="shared" si="110"/>
        <v>CC3KV32-CC-1</v>
      </c>
      <c r="M559" s="436">
        <f t="shared" si="111"/>
        <v>8</v>
      </c>
      <c r="N559" s="437">
        <f t="shared" si="117"/>
        <v>3</v>
      </c>
      <c r="O559" s="437"/>
      <c r="P559" s="430" t="str">
        <f t="shared" si="112"/>
        <v/>
      </c>
      <c r="U559" s="177">
        <v>10</v>
      </c>
      <c r="V559" s="177" t="s">
        <v>5028</v>
      </c>
      <c r="W559" s="177" t="s">
        <v>4086</v>
      </c>
      <c r="X559" s="177" t="s">
        <v>2620</v>
      </c>
      <c r="Y559" s="177" t="s">
        <v>5038</v>
      </c>
      <c r="Z559" s="177" t="s">
        <v>6467</v>
      </c>
      <c r="AA559" s="525" t="s">
        <v>5039</v>
      </c>
      <c r="AB559" s="399" t="str">
        <f t="shared" si="113"/>
        <v>CC3KV32</v>
      </c>
      <c r="AC559" s="399" t="str">
        <f t="shared" si="114"/>
        <v>CC3KV32-CC</v>
      </c>
      <c r="AD559" t="str">
        <f>Y559&amp;"-"&amp;VLOOKUP(AC559,'LICH THI'!C:AA,9,0)</f>
        <v>64CCKT3019-42470</v>
      </c>
      <c r="AE559">
        <f t="shared" si="115"/>
        <v>1</v>
      </c>
    </row>
    <row r="560" spans="1:31" x14ac:dyDescent="0.25">
      <c r="A560" s="436" t="str">
        <f t="shared" si="105"/>
        <v>CC3KV32-CC-11</v>
      </c>
      <c r="B560" s="436">
        <f>COUNTIF(AC$4:AC560,AC560)</f>
        <v>11</v>
      </c>
      <c r="C560" s="436" t="str">
        <f t="shared" si="106"/>
        <v>CC3KV32-CC</v>
      </c>
      <c r="D560" s="436">
        <f>VLOOKUP(C560,'LICH THI'!C:AA,12,0)</f>
        <v>12</v>
      </c>
      <c r="E560" s="436">
        <f>VLOOKUP(C560,'LICH THI'!C:AA,13,0)</f>
        <v>12</v>
      </c>
      <c r="F560" s="436">
        <f t="shared" si="116"/>
        <v>12</v>
      </c>
      <c r="G560" s="436">
        <f>VLOOKUP(C560,'LICH THI'!C:AA,14,0)</f>
        <v>1</v>
      </c>
      <c r="H560" s="436">
        <f t="shared" si="107"/>
        <v>1</v>
      </c>
      <c r="I560" s="436" t="str">
        <f t="shared" si="108"/>
        <v>Bùi Huyền Trang</v>
      </c>
      <c r="J560" s="436"/>
      <c r="K560" s="436">
        <f t="shared" si="109"/>
        <v>1</v>
      </c>
      <c r="L560" s="436" t="str">
        <f t="shared" si="110"/>
        <v>CC3KV32-CC-1</v>
      </c>
      <c r="M560" s="436">
        <f t="shared" si="111"/>
        <v>8</v>
      </c>
      <c r="N560" s="437">
        <f t="shared" si="117"/>
        <v>4</v>
      </c>
      <c r="O560" s="437"/>
      <c r="P560" s="430" t="str">
        <f t="shared" si="112"/>
        <v/>
      </c>
      <c r="U560" s="177">
        <v>11</v>
      </c>
      <c r="V560" s="177" t="s">
        <v>5028</v>
      </c>
      <c r="W560" s="177" t="s">
        <v>6478</v>
      </c>
      <c r="X560" s="177" t="s">
        <v>2694</v>
      </c>
      <c r="Y560" s="177" t="s">
        <v>6479</v>
      </c>
      <c r="Z560" s="177" t="s">
        <v>6467</v>
      </c>
      <c r="AA560" s="525" t="s">
        <v>6480</v>
      </c>
      <c r="AB560" s="399" t="str">
        <f t="shared" si="113"/>
        <v>CC3KV32</v>
      </c>
      <c r="AC560" s="399" t="str">
        <f t="shared" si="114"/>
        <v>CC3KV32-CC</v>
      </c>
      <c r="AD560" t="str">
        <f>Y560&amp;"-"&amp;VLOOKUP(AC560,'LICH THI'!C:AA,9,0)</f>
        <v>64CCKT3040-42470</v>
      </c>
      <c r="AE560">
        <f t="shared" si="115"/>
        <v>1</v>
      </c>
    </row>
    <row r="561" spans="1:31" x14ac:dyDescent="0.25">
      <c r="A561" s="436" t="str">
        <f t="shared" si="105"/>
        <v>CC3KV32-CC-12</v>
      </c>
      <c r="B561" s="436">
        <f>COUNTIF(AC$4:AC561,AC561)</f>
        <v>12</v>
      </c>
      <c r="C561" s="436" t="str">
        <f t="shared" si="106"/>
        <v>CC3KV32-CC</v>
      </c>
      <c r="D561" s="436">
        <f>VLOOKUP(C561,'LICH THI'!C:AA,12,0)</f>
        <v>12</v>
      </c>
      <c r="E561" s="436">
        <f>VLOOKUP(C561,'LICH THI'!C:AA,13,0)</f>
        <v>12</v>
      </c>
      <c r="F561" s="436">
        <f t="shared" si="116"/>
        <v>12</v>
      </c>
      <c r="G561" s="436">
        <f>VLOOKUP(C561,'LICH THI'!C:AA,14,0)</f>
        <v>1</v>
      </c>
      <c r="H561" s="436">
        <f t="shared" si="107"/>
        <v>1</v>
      </c>
      <c r="I561" s="436" t="str">
        <f t="shared" si="108"/>
        <v>Đinh Thị Vân</v>
      </c>
      <c r="J561" s="436"/>
      <c r="K561" s="436">
        <f t="shared" si="109"/>
        <v>1</v>
      </c>
      <c r="L561" s="436" t="str">
        <f t="shared" si="110"/>
        <v>CC3KV32-CC-1</v>
      </c>
      <c r="M561" s="436">
        <f t="shared" si="111"/>
        <v>8</v>
      </c>
      <c r="N561" s="437">
        <f t="shared" si="117"/>
        <v>5</v>
      </c>
      <c r="O561" s="437"/>
      <c r="P561" s="430" t="str">
        <f t="shared" si="112"/>
        <v/>
      </c>
      <c r="U561" s="177">
        <v>12</v>
      </c>
      <c r="V561" s="177" t="s">
        <v>5028</v>
      </c>
      <c r="W561" s="177" t="s">
        <v>3393</v>
      </c>
      <c r="X561" s="177" t="s">
        <v>4458</v>
      </c>
      <c r="Y561" s="177" t="s">
        <v>6481</v>
      </c>
      <c r="Z561" s="177" t="s">
        <v>6467</v>
      </c>
      <c r="AA561" s="525" t="s">
        <v>6482</v>
      </c>
      <c r="AB561" s="399" t="str">
        <f t="shared" si="113"/>
        <v>CC3KV32</v>
      </c>
      <c r="AC561" s="399" t="str">
        <f t="shared" si="114"/>
        <v>CC3KV32-CC</v>
      </c>
      <c r="AD561" t="str">
        <f>Y561&amp;"-"&amp;VLOOKUP(AC561,'LICH THI'!C:AA,9,0)</f>
        <v>64CCKT3016-42470</v>
      </c>
      <c r="AE561">
        <f t="shared" si="115"/>
        <v>1</v>
      </c>
    </row>
    <row r="562" spans="1:31" x14ac:dyDescent="0.25">
      <c r="A562" s="436" t="str">
        <f t="shared" si="105"/>
        <v>CC3OT31-CC-1</v>
      </c>
      <c r="B562" s="436">
        <f>COUNTIF(AC$4:AC562,AC562)</f>
        <v>1</v>
      </c>
      <c r="C562" s="436" t="str">
        <f t="shared" si="106"/>
        <v>CC3OT31-CC</v>
      </c>
      <c r="D562" s="436">
        <f>VLOOKUP(C562,'LICH THI'!C:AA,12,0)</f>
        <v>5</v>
      </c>
      <c r="E562" s="436">
        <f>VLOOKUP(C562,'LICH THI'!C:AA,13,0)</f>
        <v>0</v>
      </c>
      <c r="F562" s="436" t="str">
        <f t="shared" si="116"/>
        <v/>
      </c>
      <c r="G562" s="436" t="str">
        <f>VLOOKUP(C562,'LICH THI'!C:AA,14,0)</f>
        <v/>
      </c>
      <c r="H562" s="436" t="str">
        <f t="shared" si="107"/>
        <v/>
      </c>
      <c r="I562" s="436" t="str">
        <f t="shared" si="108"/>
        <v>Nguyễn Tiến Độ</v>
      </c>
      <c r="J562" s="436"/>
      <c r="K562" s="436">
        <f t="shared" si="109"/>
        <v>1</v>
      </c>
      <c r="L562" s="436" t="str">
        <f t="shared" si="110"/>
        <v>CC3OT31-CC-1</v>
      </c>
      <c r="M562" s="436" t="str">
        <f t="shared" si="111"/>
        <v/>
      </c>
      <c r="N562" s="437" t="e">
        <f t="shared" si="117"/>
        <v>#VALUE!</v>
      </c>
      <c r="O562" s="437"/>
      <c r="P562" s="430" t="str">
        <f t="shared" si="112"/>
        <v/>
      </c>
      <c r="U562" s="177">
        <v>1</v>
      </c>
      <c r="V562" s="177" t="s">
        <v>4615</v>
      </c>
      <c r="W562" s="177" t="s">
        <v>2880</v>
      </c>
      <c r="X562" s="177" t="s">
        <v>3935</v>
      </c>
      <c r="Y562" s="177" t="s">
        <v>5857</v>
      </c>
      <c r="Z562" s="177" t="s">
        <v>7500</v>
      </c>
      <c r="AA562" s="525" t="s">
        <v>3407</v>
      </c>
      <c r="AB562" s="399" t="str">
        <f t="shared" si="113"/>
        <v>CC3OT31</v>
      </c>
      <c r="AC562" s="399" t="str">
        <f t="shared" si="114"/>
        <v>CC3OT31-CC</v>
      </c>
      <c r="AD562" t="str">
        <f>Y562&amp;"-"&amp;VLOOKUP(AC562,'LICH THI'!C:AA,9,0)</f>
        <v>64CCOT3050-42483</v>
      </c>
      <c r="AE562">
        <f t="shared" si="115"/>
        <v>1</v>
      </c>
    </row>
    <row r="563" spans="1:31" x14ac:dyDescent="0.25">
      <c r="A563" s="436" t="str">
        <f t="shared" si="105"/>
        <v>CC3OT31-CC-2</v>
      </c>
      <c r="B563" s="436">
        <f>COUNTIF(AC$4:AC563,AC563)</f>
        <v>2</v>
      </c>
      <c r="C563" s="436" t="str">
        <f t="shared" si="106"/>
        <v>CC3OT31-CC</v>
      </c>
      <c r="D563" s="436">
        <f>VLOOKUP(C563,'LICH THI'!C:AA,12,0)</f>
        <v>5</v>
      </c>
      <c r="E563" s="436">
        <f>VLOOKUP(C563,'LICH THI'!C:AA,13,0)</f>
        <v>0</v>
      </c>
      <c r="F563" s="436" t="str">
        <f t="shared" si="116"/>
        <v/>
      </c>
      <c r="G563" s="436" t="str">
        <f>VLOOKUP(C563,'LICH THI'!C:AA,14,0)</f>
        <v/>
      </c>
      <c r="H563" s="436" t="str">
        <f t="shared" si="107"/>
        <v/>
      </c>
      <c r="I563" s="436" t="str">
        <f t="shared" si="108"/>
        <v>Tạ Văn Đức</v>
      </c>
      <c r="J563" s="436"/>
      <c r="K563" s="436">
        <f t="shared" si="109"/>
        <v>1</v>
      </c>
      <c r="L563" s="436" t="str">
        <f t="shared" si="110"/>
        <v>CC3OT31-CC-1</v>
      </c>
      <c r="M563" s="436" t="str">
        <f t="shared" si="111"/>
        <v/>
      </c>
      <c r="N563" s="437" t="e">
        <f t="shared" si="117"/>
        <v>#VALUE!</v>
      </c>
      <c r="O563" s="437"/>
      <c r="P563" s="430" t="str">
        <f t="shared" si="112"/>
        <v/>
      </c>
      <c r="U563" s="177">
        <v>2</v>
      </c>
      <c r="V563" s="177" t="s">
        <v>4615</v>
      </c>
      <c r="W563" s="177" t="s">
        <v>4184</v>
      </c>
      <c r="X563" s="177" t="s">
        <v>2948</v>
      </c>
      <c r="Y563" s="177" t="s">
        <v>5858</v>
      </c>
      <c r="Z563" s="177" t="s">
        <v>7500</v>
      </c>
      <c r="AA563" s="525" t="s">
        <v>5859</v>
      </c>
      <c r="AB563" s="399" t="str">
        <f t="shared" si="113"/>
        <v>CC3OT31</v>
      </c>
      <c r="AC563" s="399" t="str">
        <f t="shared" si="114"/>
        <v>CC3OT31-CC</v>
      </c>
      <c r="AD563" t="str">
        <f>Y563&amp;"-"&amp;VLOOKUP(AC563,'LICH THI'!C:AA,9,0)</f>
        <v>64CCOT3027-42483</v>
      </c>
      <c r="AE563">
        <f t="shared" si="115"/>
        <v>1</v>
      </c>
    </row>
    <row r="564" spans="1:31" x14ac:dyDescent="0.25">
      <c r="A564" s="436" t="str">
        <f t="shared" si="105"/>
        <v>CC3OT31-CC-3</v>
      </c>
      <c r="B564" s="436">
        <f>COUNTIF(AC$4:AC564,AC564)</f>
        <v>3</v>
      </c>
      <c r="C564" s="436" t="str">
        <f t="shared" si="106"/>
        <v>CC3OT31-CC</v>
      </c>
      <c r="D564" s="436">
        <f>VLOOKUP(C564,'LICH THI'!C:AA,12,0)</f>
        <v>5</v>
      </c>
      <c r="E564" s="436">
        <f>VLOOKUP(C564,'LICH THI'!C:AA,13,0)</f>
        <v>0</v>
      </c>
      <c r="F564" s="436" t="str">
        <f t="shared" si="116"/>
        <v/>
      </c>
      <c r="G564" s="436" t="str">
        <f>VLOOKUP(C564,'LICH THI'!C:AA,14,0)</f>
        <v/>
      </c>
      <c r="H564" s="436" t="str">
        <f t="shared" si="107"/>
        <v/>
      </c>
      <c r="I564" s="436" t="str">
        <f t="shared" si="108"/>
        <v>Phạm Minh Hoàng</v>
      </c>
      <c r="J564" s="436"/>
      <c r="K564" s="436">
        <f t="shared" si="109"/>
        <v>1</v>
      </c>
      <c r="L564" s="436" t="str">
        <f t="shared" si="110"/>
        <v>CC3OT31-CC-1</v>
      </c>
      <c r="M564" s="436" t="str">
        <f t="shared" si="111"/>
        <v/>
      </c>
      <c r="N564" s="437" t="e">
        <f t="shared" si="117"/>
        <v>#VALUE!</v>
      </c>
      <c r="O564" s="437"/>
      <c r="P564" s="430" t="str">
        <f t="shared" si="112"/>
        <v/>
      </c>
      <c r="U564" s="177">
        <v>3</v>
      </c>
      <c r="V564" s="177" t="s">
        <v>4615</v>
      </c>
      <c r="W564" s="177" t="s">
        <v>2749</v>
      </c>
      <c r="X564" s="177" t="s">
        <v>2834</v>
      </c>
      <c r="Y564" s="177" t="s">
        <v>4622</v>
      </c>
      <c r="Z564" s="177" t="s">
        <v>7500</v>
      </c>
      <c r="AA564" s="525" t="s">
        <v>4623</v>
      </c>
      <c r="AB564" s="399" t="str">
        <f t="shared" si="113"/>
        <v>CC3OT31</v>
      </c>
      <c r="AC564" s="399" t="str">
        <f t="shared" si="114"/>
        <v>CC3OT31-CC</v>
      </c>
      <c r="AD564" t="str">
        <f>Y564&amp;"-"&amp;VLOOKUP(AC564,'LICH THI'!C:AA,9,0)</f>
        <v>64CCOT3006-42483</v>
      </c>
      <c r="AE564">
        <f t="shared" si="115"/>
        <v>1</v>
      </c>
    </row>
    <row r="565" spans="1:31" x14ac:dyDescent="0.25">
      <c r="A565" s="436" t="str">
        <f t="shared" si="105"/>
        <v>CC3OT31-CC-4</v>
      </c>
      <c r="B565" s="436">
        <f>COUNTIF(AC$4:AC565,AC565)</f>
        <v>4</v>
      </c>
      <c r="C565" s="436" t="str">
        <f t="shared" si="106"/>
        <v>CC3OT31-CC</v>
      </c>
      <c r="D565" s="436">
        <f>VLOOKUP(C565,'LICH THI'!C:AA,12,0)</f>
        <v>5</v>
      </c>
      <c r="E565" s="436">
        <f>VLOOKUP(C565,'LICH THI'!C:AA,13,0)</f>
        <v>0</v>
      </c>
      <c r="F565" s="436" t="str">
        <f t="shared" si="116"/>
        <v/>
      </c>
      <c r="G565" s="436" t="str">
        <f>VLOOKUP(C565,'LICH THI'!C:AA,14,0)</f>
        <v/>
      </c>
      <c r="H565" s="436" t="str">
        <f t="shared" si="107"/>
        <v/>
      </c>
      <c r="I565" s="436" t="str">
        <f t="shared" si="108"/>
        <v>Tống Văn Hoạt</v>
      </c>
      <c r="J565" s="436"/>
      <c r="K565" s="436">
        <f t="shared" si="109"/>
        <v>1</v>
      </c>
      <c r="L565" s="436" t="str">
        <f t="shared" si="110"/>
        <v>CC3OT31-CC-1</v>
      </c>
      <c r="M565" s="436" t="str">
        <f t="shared" si="111"/>
        <v/>
      </c>
      <c r="N565" s="437" t="e">
        <f t="shared" si="117"/>
        <v>#VALUE!</v>
      </c>
      <c r="O565" s="437"/>
      <c r="P565" s="430" t="str">
        <f t="shared" si="112"/>
        <v/>
      </c>
      <c r="U565" s="177">
        <v>4</v>
      </c>
      <c r="V565" s="177" t="s">
        <v>4615</v>
      </c>
      <c r="W565" s="177" t="s">
        <v>2753</v>
      </c>
      <c r="X565" s="177" t="s">
        <v>6424</v>
      </c>
      <c r="Y565" s="177" t="s">
        <v>6425</v>
      </c>
      <c r="Z565" s="177" t="s">
        <v>7500</v>
      </c>
      <c r="AA565" s="525" t="s">
        <v>6426</v>
      </c>
      <c r="AB565" s="399" t="str">
        <f t="shared" si="113"/>
        <v>CC3OT31</v>
      </c>
      <c r="AC565" s="399" t="str">
        <f t="shared" si="114"/>
        <v>CC3OT31-CC</v>
      </c>
      <c r="AD565" t="str">
        <f>Y565&amp;"-"&amp;VLOOKUP(AC565,'LICH THI'!C:AA,9,0)</f>
        <v>64CCOT3036-42483</v>
      </c>
      <c r="AE565">
        <f t="shared" si="115"/>
        <v>1</v>
      </c>
    </row>
    <row r="566" spans="1:31" x14ac:dyDescent="0.25">
      <c r="A566" s="436" t="str">
        <f t="shared" si="105"/>
        <v>CC3OT31-CC-5</v>
      </c>
      <c r="B566" s="436">
        <f>COUNTIF(AC$4:AC566,AC566)</f>
        <v>5</v>
      </c>
      <c r="C566" s="436" t="str">
        <f t="shared" si="106"/>
        <v>CC3OT31-CC</v>
      </c>
      <c r="D566" s="436">
        <f>VLOOKUP(C566,'LICH THI'!C:AA,12,0)</f>
        <v>5</v>
      </c>
      <c r="E566" s="436">
        <f>VLOOKUP(C566,'LICH THI'!C:AA,13,0)</f>
        <v>0</v>
      </c>
      <c r="F566" s="436" t="str">
        <f t="shared" si="116"/>
        <v/>
      </c>
      <c r="G566" s="436" t="str">
        <f>VLOOKUP(C566,'LICH THI'!C:AA,14,0)</f>
        <v/>
      </c>
      <c r="H566" s="436" t="str">
        <f t="shared" si="107"/>
        <v/>
      </c>
      <c r="I566" s="436" t="str">
        <f t="shared" si="108"/>
        <v>Nguyễn Đức Minh</v>
      </c>
      <c r="J566" s="436"/>
      <c r="K566" s="436">
        <f t="shared" si="109"/>
        <v>1</v>
      </c>
      <c r="L566" s="436" t="str">
        <f t="shared" si="110"/>
        <v>CC3OT31-CC-1</v>
      </c>
      <c r="M566" s="436" t="str">
        <f t="shared" si="111"/>
        <v/>
      </c>
      <c r="N566" s="437" t="e">
        <f t="shared" si="117"/>
        <v>#VALUE!</v>
      </c>
      <c r="O566" s="437"/>
      <c r="P566" s="430" t="str">
        <f t="shared" si="112"/>
        <v/>
      </c>
      <c r="U566" s="177">
        <v>5</v>
      </c>
      <c r="V566" s="177" t="s">
        <v>4615</v>
      </c>
      <c r="W566" s="177" t="s">
        <v>3103</v>
      </c>
      <c r="X566" s="177" t="s">
        <v>2713</v>
      </c>
      <c r="Y566" s="177" t="s">
        <v>4624</v>
      </c>
      <c r="Z566" s="177" t="s">
        <v>7500</v>
      </c>
      <c r="AA566" s="525" t="s">
        <v>2799</v>
      </c>
      <c r="AB566" s="399" t="str">
        <f t="shared" si="113"/>
        <v>CC3OT31</v>
      </c>
      <c r="AC566" s="399" t="str">
        <f t="shared" si="114"/>
        <v>CC3OT31-CC</v>
      </c>
      <c r="AD566" t="str">
        <f>Y566&amp;"-"&amp;VLOOKUP(AC566,'LICH THI'!C:AA,9,0)</f>
        <v>64CCOT3060-42483</v>
      </c>
      <c r="AE566">
        <f t="shared" si="115"/>
        <v>1</v>
      </c>
    </row>
    <row r="567" spans="1:31" x14ac:dyDescent="0.25">
      <c r="A567" s="436" t="str">
        <f t="shared" si="105"/>
        <v>CC3OT33-CC-1</v>
      </c>
      <c r="B567" s="436">
        <f>COUNTIF(AC$4:AC567,AC567)</f>
        <v>1</v>
      </c>
      <c r="C567" s="436" t="str">
        <f t="shared" si="106"/>
        <v>CC3OT33-CC</v>
      </c>
      <c r="D567" s="436">
        <f>VLOOKUP(C567,'LICH THI'!C:AA,12,0)</f>
        <v>6</v>
      </c>
      <c r="E567" s="436">
        <f>VLOOKUP(C567,'LICH THI'!C:AA,13,0)</f>
        <v>6</v>
      </c>
      <c r="F567" s="436">
        <f t="shared" si="116"/>
        <v>6</v>
      </c>
      <c r="G567" s="436">
        <f>VLOOKUP(C567,'LICH THI'!C:AA,14,0)</f>
        <v>1</v>
      </c>
      <c r="H567" s="436">
        <f t="shared" si="107"/>
        <v>1</v>
      </c>
      <c r="I567" s="436" t="str">
        <f t="shared" si="108"/>
        <v>Nguyễn Tuấn Anh</v>
      </c>
      <c r="J567" s="436"/>
      <c r="K567" s="436">
        <f t="shared" si="109"/>
        <v>1</v>
      </c>
      <c r="L567" s="436" t="str">
        <f t="shared" si="110"/>
        <v>CC3OT33-CC-1</v>
      </c>
      <c r="M567" s="436">
        <f t="shared" si="111"/>
        <v>3</v>
      </c>
      <c r="N567" s="437">
        <f t="shared" si="117"/>
        <v>5</v>
      </c>
      <c r="O567" s="437"/>
      <c r="P567" s="430" t="str">
        <f t="shared" si="112"/>
        <v/>
      </c>
      <c r="U567" s="177">
        <v>1</v>
      </c>
      <c r="V567" s="177" t="s">
        <v>4615</v>
      </c>
      <c r="W567" s="177" t="s">
        <v>3475</v>
      </c>
      <c r="X567" s="177" t="s">
        <v>2611</v>
      </c>
      <c r="Y567" s="177" t="s">
        <v>4616</v>
      </c>
      <c r="Z567" s="177" t="s">
        <v>7569</v>
      </c>
      <c r="AA567" s="525" t="s">
        <v>3982</v>
      </c>
      <c r="AB567" s="399" t="str">
        <f t="shared" si="113"/>
        <v>CC3OT33</v>
      </c>
      <c r="AC567" s="399" t="str">
        <f t="shared" si="114"/>
        <v>CC3OT33-CC</v>
      </c>
      <c r="AD567" t="str">
        <f>Y567&amp;"-"&amp;VLOOKUP(AC567,'LICH THI'!C:AA,9,0)</f>
        <v>64CCOT3064-42481</v>
      </c>
      <c r="AE567">
        <f t="shared" si="115"/>
        <v>1</v>
      </c>
    </row>
    <row r="568" spans="1:31" x14ac:dyDescent="0.25">
      <c r="A568" s="436" t="str">
        <f t="shared" si="105"/>
        <v>CC3OT33-CC-2</v>
      </c>
      <c r="B568" s="436">
        <f>COUNTIF(AC$4:AC568,AC568)</f>
        <v>2</v>
      </c>
      <c r="C568" s="436" t="str">
        <f t="shared" si="106"/>
        <v>CC3OT33-CC</v>
      </c>
      <c r="D568" s="436">
        <f>VLOOKUP(C568,'LICH THI'!C:AA,12,0)</f>
        <v>6</v>
      </c>
      <c r="E568" s="436">
        <f>VLOOKUP(C568,'LICH THI'!C:AA,13,0)</f>
        <v>6</v>
      </c>
      <c r="F568" s="436">
        <f t="shared" si="116"/>
        <v>6</v>
      </c>
      <c r="G568" s="436">
        <f>VLOOKUP(C568,'LICH THI'!C:AA,14,0)</f>
        <v>1</v>
      </c>
      <c r="H568" s="436">
        <f t="shared" si="107"/>
        <v>1</v>
      </c>
      <c r="I568" s="436" t="str">
        <f t="shared" si="108"/>
        <v>Đào Trọng Duy</v>
      </c>
      <c r="J568" s="436"/>
      <c r="K568" s="436">
        <f t="shared" si="109"/>
        <v>1</v>
      </c>
      <c r="L568" s="436" t="str">
        <f t="shared" si="110"/>
        <v>CC3OT33-CC-1</v>
      </c>
      <c r="M568" s="436">
        <f t="shared" si="111"/>
        <v>3</v>
      </c>
      <c r="N568" s="437">
        <f t="shared" si="117"/>
        <v>6</v>
      </c>
      <c r="O568" s="437"/>
      <c r="P568" s="430" t="str">
        <f t="shared" si="112"/>
        <v/>
      </c>
      <c r="U568" s="177">
        <v>2</v>
      </c>
      <c r="V568" s="177" t="s">
        <v>4615</v>
      </c>
      <c r="W568" s="177" t="s">
        <v>5855</v>
      </c>
      <c r="X568" s="177" t="s">
        <v>2742</v>
      </c>
      <c r="Y568" s="177" t="s">
        <v>5856</v>
      </c>
      <c r="Z568" s="177" t="s">
        <v>7569</v>
      </c>
      <c r="AA568" s="525" t="s">
        <v>5426</v>
      </c>
      <c r="AB568" s="399" t="str">
        <f t="shared" si="113"/>
        <v>CC3OT33</v>
      </c>
      <c r="AC568" s="399" t="str">
        <f t="shared" si="114"/>
        <v>CC3OT33-CC</v>
      </c>
      <c r="AD568" t="str">
        <f>Y568&amp;"-"&amp;VLOOKUP(AC568,'LICH THI'!C:AA,9,0)</f>
        <v>64CCOT3051-42481</v>
      </c>
      <c r="AE568">
        <f t="shared" si="115"/>
        <v>1</v>
      </c>
    </row>
    <row r="569" spans="1:31" x14ac:dyDescent="0.25">
      <c r="A569" s="436" t="str">
        <f t="shared" si="105"/>
        <v>CC3OT33-CC-3</v>
      </c>
      <c r="B569" s="436">
        <f>COUNTIF(AC$4:AC569,AC569)</f>
        <v>3</v>
      </c>
      <c r="C569" s="436" t="str">
        <f t="shared" si="106"/>
        <v>CC3OT33-CC</v>
      </c>
      <c r="D569" s="436">
        <f>VLOOKUP(C569,'LICH THI'!C:AA,12,0)</f>
        <v>6</v>
      </c>
      <c r="E569" s="436">
        <f>VLOOKUP(C569,'LICH THI'!C:AA,13,0)</f>
        <v>6</v>
      </c>
      <c r="F569" s="436">
        <f t="shared" si="116"/>
        <v>6</v>
      </c>
      <c r="G569" s="436">
        <f>VLOOKUP(C569,'LICH THI'!C:AA,14,0)</f>
        <v>1</v>
      </c>
      <c r="H569" s="436">
        <f t="shared" si="107"/>
        <v>1</v>
      </c>
      <c r="I569" s="436" t="str">
        <f t="shared" si="108"/>
        <v>Trịnh Mai Duy</v>
      </c>
      <c r="J569" s="436"/>
      <c r="K569" s="436">
        <f t="shared" si="109"/>
        <v>1</v>
      </c>
      <c r="L569" s="436" t="str">
        <f t="shared" si="110"/>
        <v>CC3OT33-CC-1</v>
      </c>
      <c r="M569" s="436">
        <f t="shared" si="111"/>
        <v>3</v>
      </c>
      <c r="N569" s="437">
        <f t="shared" si="117"/>
        <v>1</v>
      </c>
      <c r="O569" s="437"/>
      <c r="P569" s="430" t="str">
        <f t="shared" si="112"/>
        <v/>
      </c>
      <c r="U569" s="177">
        <v>3</v>
      </c>
      <c r="V569" s="177" t="s">
        <v>4615</v>
      </c>
      <c r="W569" s="177" t="s">
        <v>4617</v>
      </c>
      <c r="X569" s="177" t="s">
        <v>2742</v>
      </c>
      <c r="Y569" s="177" t="s">
        <v>4618</v>
      </c>
      <c r="Z569" s="177" t="s">
        <v>7569</v>
      </c>
      <c r="AA569" s="525" t="s">
        <v>4502</v>
      </c>
      <c r="AB569" s="399" t="str">
        <f t="shared" si="113"/>
        <v>CC3OT33</v>
      </c>
      <c r="AC569" s="399" t="str">
        <f t="shared" si="114"/>
        <v>CC3OT33-CC</v>
      </c>
      <c r="AD569" t="str">
        <f>Y569&amp;"-"&amp;VLOOKUP(AC569,'LICH THI'!C:AA,9,0)</f>
        <v>64CCOT3040-42481</v>
      </c>
      <c r="AE569">
        <f t="shared" si="115"/>
        <v>1</v>
      </c>
    </row>
    <row r="570" spans="1:31" x14ac:dyDescent="0.25">
      <c r="A570" s="436" t="str">
        <f t="shared" si="105"/>
        <v>CC3OT33-CC-4</v>
      </c>
      <c r="B570" s="436">
        <f>COUNTIF(AC$4:AC570,AC570)</f>
        <v>4</v>
      </c>
      <c r="C570" s="436" t="str">
        <f t="shared" si="106"/>
        <v>CC3OT33-CC</v>
      </c>
      <c r="D570" s="436">
        <f>VLOOKUP(C570,'LICH THI'!C:AA,12,0)</f>
        <v>6</v>
      </c>
      <c r="E570" s="436">
        <f>VLOOKUP(C570,'LICH THI'!C:AA,13,0)</f>
        <v>6</v>
      </c>
      <c r="F570" s="436">
        <f t="shared" si="116"/>
        <v>6</v>
      </c>
      <c r="G570" s="436">
        <f>VLOOKUP(C570,'LICH THI'!C:AA,14,0)</f>
        <v>1</v>
      </c>
      <c r="H570" s="436">
        <f t="shared" si="107"/>
        <v>1</v>
      </c>
      <c r="I570" s="436" t="str">
        <f t="shared" si="108"/>
        <v>Nghiêm Văn Đức</v>
      </c>
      <c r="J570" s="436"/>
      <c r="K570" s="436">
        <f t="shared" si="109"/>
        <v>1</v>
      </c>
      <c r="L570" s="436" t="str">
        <f t="shared" si="110"/>
        <v>CC3OT33-CC-1</v>
      </c>
      <c r="M570" s="436">
        <f t="shared" si="111"/>
        <v>3</v>
      </c>
      <c r="N570" s="437">
        <f t="shared" si="117"/>
        <v>2</v>
      </c>
      <c r="O570" s="437"/>
      <c r="P570" s="430" t="str">
        <f t="shared" si="112"/>
        <v/>
      </c>
      <c r="U570" s="177">
        <v>4</v>
      </c>
      <c r="V570" s="177" t="s">
        <v>4615</v>
      </c>
      <c r="W570" s="177" t="s">
        <v>7240</v>
      </c>
      <c r="X570" s="177" t="s">
        <v>2948</v>
      </c>
      <c r="Y570" s="177" t="s">
        <v>7487</v>
      </c>
      <c r="Z570" s="177" t="s">
        <v>7569</v>
      </c>
      <c r="AA570" s="525" t="s">
        <v>3377</v>
      </c>
      <c r="AB570" s="399" t="str">
        <f t="shared" si="113"/>
        <v>CC3OT33</v>
      </c>
      <c r="AC570" s="399" t="str">
        <f t="shared" si="114"/>
        <v>CC3OT33-CC</v>
      </c>
      <c r="AD570" t="str">
        <f>Y570&amp;"-"&amp;VLOOKUP(AC570,'LICH THI'!C:AA,9,0)</f>
        <v>64CCOT3055-42481</v>
      </c>
      <c r="AE570">
        <f t="shared" si="115"/>
        <v>1</v>
      </c>
    </row>
    <row r="571" spans="1:31" x14ac:dyDescent="0.25">
      <c r="A571" s="436" t="str">
        <f t="shared" si="105"/>
        <v>CC3OT33-CC-5</v>
      </c>
      <c r="B571" s="436">
        <f>COUNTIF(AC$4:AC571,AC571)</f>
        <v>5</v>
      </c>
      <c r="C571" s="436" t="str">
        <f t="shared" si="106"/>
        <v>CC3OT33-CC</v>
      </c>
      <c r="D571" s="436">
        <f>VLOOKUP(C571,'LICH THI'!C:AA,12,0)</f>
        <v>6</v>
      </c>
      <c r="E571" s="436">
        <f>VLOOKUP(C571,'LICH THI'!C:AA,13,0)</f>
        <v>6</v>
      </c>
      <c r="F571" s="436">
        <f t="shared" si="116"/>
        <v>6</v>
      </c>
      <c r="G571" s="436">
        <f>VLOOKUP(C571,'LICH THI'!C:AA,14,0)</f>
        <v>1</v>
      </c>
      <c r="H571" s="436">
        <f t="shared" si="107"/>
        <v>1</v>
      </c>
      <c r="I571" s="436" t="str">
        <f t="shared" si="108"/>
        <v>Đặng Duy Hòa</v>
      </c>
      <c r="J571" s="436"/>
      <c r="K571" s="436">
        <f t="shared" si="109"/>
        <v>1</v>
      </c>
      <c r="L571" s="436" t="str">
        <f t="shared" si="110"/>
        <v>CC3OT33-CC-1</v>
      </c>
      <c r="M571" s="436">
        <f t="shared" si="111"/>
        <v>3</v>
      </c>
      <c r="N571" s="437">
        <f t="shared" si="117"/>
        <v>3</v>
      </c>
      <c r="O571" s="437"/>
      <c r="P571" s="430" t="str">
        <f t="shared" si="112"/>
        <v/>
      </c>
      <c r="U571" s="177">
        <v>5</v>
      </c>
      <c r="V571" s="177" t="s">
        <v>4615</v>
      </c>
      <c r="W571" s="177" t="s">
        <v>5519</v>
      </c>
      <c r="X571" s="177" t="s">
        <v>2660</v>
      </c>
      <c r="Y571" s="177" t="s">
        <v>6423</v>
      </c>
      <c r="Z571" s="177" t="s">
        <v>7569</v>
      </c>
      <c r="AA571" s="525" t="s">
        <v>3784</v>
      </c>
      <c r="AB571" s="399" t="str">
        <f t="shared" si="113"/>
        <v>CC3OT33</v>
      </c>
      <c r="AC571" s="399" t="str">
        <f t="shared" si="114"/>
        <v>CC3OT33-CC</v>
      </c>
      <c r="AD571" t="str">
        <f>Y571&amp;"-"&amp;VLOOKUP(AC571,'LICH THI'!C:AA,9,0)</f>
        <v>64CCOT3042-42481</v>
      </c>
      <c r="AE571">
        <f t="shared" si="115"/>
        <v>1</v>
      </c>
    </row>
    <row r="572" spans="1:31" x14ac:dyDescent="0.25">
      <c r="A572" s="436" t="str">
        <f t="shared" si="105"/>
        <v>CC3OT33-CC-6</v>
      </c>
      <c r="B572" s="436">
        <f>COUNTIF(AC$4:AC572,AC572)</f>
        <v>6</v>
      </c>
      <c r="C572" s="436" t="str">
        <f t="shared" si="106"/>
        <v>CC3OT33-CC</v>
      </c>
      <c r="D572" s="436">
        <f>VLOOKUP(C572,'LICH THI'!C:AA,12,0)</f>
        <v>6</v>
      </c>
      <c r="E572" s="436">
        <f>VLOOKUP(C572,'LICH THI'!C:AA,13,0)</f>
        <v>6</v>
      </c>
      <c r="F572" s="436">
        <f t="shared" si="116"/>
        <v>6</v>
      </c>
      <c r="G572" s="436">
        <f>VLOOKUP(C572,'LICH THI'!C:AA,14,0)</f>
        <v>1</v>
      </c>
      <c r="H572" s="436">
        <f t="shared" si="107"/>
        <v>1</v>
      </c>
      <c r="I572" s="436" t="str">
        <f t="shared" si="108"/>
        <v>Phạm Minh Hoàng</v>
      </c>
      <c r="J572" s="436"/>
      <c r="K572" s="436">
        <f t="shared" si="109"/>
        <v>1</v>
      </c>
      <c r="L572" s="436" t="str">
        <f t="shared" si="110"/>
        <v>CC3OT33-CC-1</v>
      </c>
      <c r="M572" s="436">
        <f t="shared" si="111"/>
        <v>3</v>
      </c>
      <c r="N572" s="437">
        <f t="shared" si="117"/>
        <v>4</v>
      </c>
      <c r="O572" s="437"/>
      <c r="P572" s="430" t="str">
        <f t="shared" si="112"/>
        <v/>
      </c>
      <c r="U572" s="177">
        <v>6</v>
      </c>
      <c r="V572" s="177" t="s">
        <v>4615</v>
      </c>
      <c r="W572" s="177" t="s">
        <v>2749</v>
      </c>
      <c r="X572" s="177" t="s">
        <v>2834</v>
      </c>
      <c r="Y572" s="177" t="s">
        <v>4622</v>
      </c>
      <c r="Z572" s="177" t="s">
        <v>7569</v>
      </c>
      <c r="AA572" s="525" t="s">
        <v>4623</v>
      </c>
      <c r="AB572" s="399" t="str">
        <f t="shared" si="113"/>
        <v>CC3OT33</v>
      </c>
      <c r="AC572" s="399" t="str">
        <f t="shared" si="114"/>
        <v>CC3OT33-CC</v>
      </c>
      <c r="AD572" t="str">
        <f>Y572&amp;"-"&amp;VLOOKUP(AC572,'LICH THI'!C:AA,9,0)</f>
        <v>64CCOT3006-42481</v>
      </c>
      <c r="AE572">
        <f t="shared" si="115"/>
        <v>1</v>
      </c>
    </row>
    <row r="573" spans="1:31" x14ac:dyDescent="0.25">
      <c r="A573" s="436" t="str">
        <f t="shared" si="105"/>
        <v>CC3OT36-CC-1</v>
      </c>
      <c r="B573" s="436">
        <f>COUNTIF(AC$4:AC573,AC573)</f>
        <v>1</v>
      </c>
      <c r="C573" s="436" t="str">
        <f t="shared" si="106"/>
        <v>CC3OT36-CC</v>
      </c>
      <c r="D573" s="436">
        <f>VLOOKUP(C573,'LICH THI'!C:AA,12,0)</f>
        <v>10</v>
      </c>
      <c r="E573" s="436">
        <f>VLOOKUP(C573,'LICH THI'!C:AA,13,0)</f>
        <v>10</v>
      </c>
      <c r="F573" s="436">
        <f t="shared" si="116"/>
        <v>10</v>
      </c>
      <c r="G573" s="436">
        <f>VLOOKUP(C573,'LICH THI'!C:AA,14,0)</f>
        <v>1</v>
      </c>
      <c r="H573" s="436">
        <f t="shared" si="107"/>
        <v>1</v>
      </c>
      <c r="I573" s="436" t="str">
        <f t="shared" si="108"/>
        <v>Nguyễn Tuấn Anh</v>
      </c>
      <c r="J573" s="436"/>
      <c r="K573" s="436">
        <f t="shared" si="109"/>
        <v>1</v>
      </c>
      <c r="L573" s="436" t="str">
        <f t="shared" si="110"/>
        <v>CC3OT36-CC-1</v>
      </c>
      <c r="M573" s="436">
        <f t="shared" si="111"/>
        <v>6</v>
      </c>
      <c r="N573" s="437">
        <f t="shared" si="117"/>
        <v>6</v>
      </c>
      <c r="O573" s="437"/>
      <c r="P573" s="430" t="str">
        <f t="shared" si="112"/>
        <v/>
      </c>
      <c r="U573" s="177">
        <v>1</v>
      </c>
      <c r="V573" s="177" t="s">
        <v>4615</v>
      </c>
      <c r="W573" s="177" t="s">
        <v>3475</v>
      </c>
      <c r="X573" s="177" t="s">
        <v>2611</v>
      </c>
      <c r="Y573" s="177" t="s">
        <v>4616</v>
      </c>
      <c r="Z573" s="177" t="s">
        <v>7546</v>
      </c>
      <c r="AA573" s="525" t="s">
        <v>3982</v>
      </c>
      <c r="AB573" s="399" t="str">
        <f t="shared" si="113"/>
        <v>CC3OT36</v>
      </c>
      <c r="AC573" s="399" t="str">
        <f t="shared" si="114"/>
        <v>CC3OT36-CC</v>
      </c>
      <c r="AD573" t="str">
        <f>Y573&amp;"-"&amp;VLOOKUP(AC573,'LICH THI'!C:AA,9,0)</f>
        <v>64CCOT3064-42473</v>
      </c>
      <c r="AE573">
        <f t="shared" si="115"/>
        <v>1</v>
      </c>
    </row>
    <row r="574" spans="1:31" x14ac:dyDescent="0.25">
      <c r="A574" s="436" t="str">
        <f t="shared" si="105"/>
        <v>CC3OT36-CC-2</v>
      </c>
      <c r="B574" s="436">
        <f>COUNTIF(AC$4:AC574,AC574)</f>
        <v>2</v>
      </c>
      <c r="C574" s="436" t="str">
        <f t="shared" si="106"/>
        <v>CC3OT36-CC</v>
      </c>
      <c r="D574" s="436">
        <f>VLOOKUP(C574,'LICH THI'!C:AA,12,0)</f>
        <v>10</v>
      </c>
      <c r="E574" s="436">
        <f>VLOOKUP(C574,'LICH THI'!C:AA,13,0)</f>
        <v>10</v>
      </c>
      <c r="F574" s="436">
        <f t="shared" si="116"/>
        <v>10</v>
      </c>
      <c r="G574" s="436">
        <f>VLOOKUP(C574,'LICH THI'!C:AA,14,0)</f>
        <v>1</v>
      </c>
      <c r="H574" s="436">
        <f t="shared" si="107"/>
        <v>1</v>
      </c>
      <c r="I574" s="436" t="str">
        <f t="shared" si="108"/>
        <v>Nghiêm Văn Đức</v>
      </c>
      <c r="J574" s="436"/>
      <c r="K574" s="436">
        <f t="shared" si="109"/>
        <v>1</v>
      </c>
      <c r="L574" s="436" t="str">
        <f t="shared" si="110"/>
        <v>CC3OT36-CC-1</v>
      </c>
      <c r="M574" s="436">
        <f t="shared" si="111"/>
        <v>6</v>
      </c>
      <c r="N574" s="437">
        <f t="shared" si="117"/>
        <v>7</v>
      </c>
      <c r="O574" s="437"/>
      <c r="P574" s="430" t="str">
        <f t="shared" si="112"/>
        <v/>
      </c>
      <c r="U574" s="177">
        <v>2</v>
      </c>
      <c r="V574" s="177" t="s">
        <v>4615</v>
      </c>
      <c r="W574" s="177" t="s">
        <v>7240</v>
      </c>
      <c r="X574" s="177" t="s">
        <v>2948</v>
      </c>
      <c r="Y574" s="177" t="s">
        <v>7487</v>
      </c>
      <c r="Z574" s="177" t="s">
        <v>7546</v>
      </c>
      <c r="AA574" s="525" t="s">
        <v>3377</v>
      </c>
      <c r="AB574" s="399" t="str">
        <f t="shared" si="113"/>
        <v>CC3OT36</v>
      </c>
      <c r="AC574" s="399" t="str">
        <f t="shared" si="114"/>
        <v>CC3OT36-CC</v>
      </c>
      <c r="AD574" t="str">
        <f>Y574&amp;"-"&amp;VLOOKUP(AC574,'LICH THI'!C:AA,9,0)</f>
        <v>64CCOT3055-42473</v>
      </c>
      <c r="AE574">
        <f t="shared" si="115"/>
        <v>1</v>
      </c>
    </row>
    <row r="575" spans="1:31" x14ac:dyDescent="0.25">
      <c r="A575" s="436" t="str">
        <f t="shared" si="105"/>
        <v>CC3OT36-CC-3</v>
      </c>
      <c r="B575" s="436">
        <f>COUNTIF(AC$4:AC575,AC575)</f>
        <v>3</v>
      </c>
      <c r="C575" s="436" t="str">
        <f t="shared" si="106"/>
        <v>CC3OT36-CC</v>
      </c>
      <c r="D575" s="436">
        <f>VLOOKUP(C575,'LICH THI'!C:AA,12,0)</f>
        <v>10</v>
      </c>
      <c r="E575" s="436">
        <f>VLOOKUP(C575,'LICH THI'!C:AA,13,0)</f>
        <v>10</v>
      </c>
      <c r="F575" s="436">
        <f t="shared" si="116"/>
        <v>10</v>
      </c>
      <c r="G575" s="436">
        <f>VLOOKUP(C575,'LICH THI'!C:AA,14,0)</f>
        <v>1</v>
      </c>
      <c r="H575" s="436">
        <f t="shared" si="107"/>
        <v>1</v>
      </c>
      <c r="I575" s="436" t="str">
        <f t="shared" si="108"/>
        <v>Nguyễn Khắc Được</v>
      </c>
      <c r="J575" s="436"/>
      <c r="K575" s="436">
        <f t="shared" si="109"/>
        <v>1</v>
      </c>
      <c r="L575" s="436" t="str">
        <f t="shared" si="110"/>
        <v>CC3OT36-CC-1</v>
      </c>
      <c r="M575" s="436">
        <f t="shared" si="111"/>
        <v>6</v>
      </c>
      <c r="N575" s="437">
        <f t="shared" si="117"/>
        <v>8</v>
      </c>
      <c r="O575" s="437"/>
      <c r="P575" s="430" t="str">
        <f t="shared" si="112"/>
        <v/>
      </c>
      <c r="U575" s="177">
        <v>3</v>
      </c>
      <c r="V575" s="177" t="s">
        <v>4615</v>
      </c>
      <c r="W575" s="177" t="s">
        <v>3302</v>
      </c>
      <c r="X575" s="177" t="s">
        <v>4619</v>
      </c>
      <c r="Y575" s="177" t="s">
        <v>4620</v>
      </c>
      <c r="Z575" s="177" t="s">
        <v>7546</v>
      </c>
      <c r="AA575" s="525" t="s">
        <v>3006</v>
      </c>
      <c r="AB575" s="399" t="str">
        <f t="shared" si="113"/>
        <v>CC3OT36</v>
      </c>
      <c r="AC575" s="399" t="str">
        <f t="shared" si="114"/>
        <v>CC3OT36-CC</v>
      </c>
      <c r="AD575" t="str">
        <f>Y575&amp;"-"&amp;VLOOKUP(AC575,'LICH THI'!C:AA,9,0)</f>
        <v>64CCOT3074-42473</v>
      </c>
      <c r="AE575">
        <f t="shared" si="115"/>
        <v>1</v>
      </c>
    </row>
    <row r="576" spans="1:31" x14ac:dyDescent="0.25">
      <c r="A576" s="436" t="str">
        <f t="shared" si="105"/>
        <v>CC3OT36-CC-4</v>
      </c>
      <c r="B576" s="436">
        <f>COUNTIF(AC$4:AC576,AC576)</f>
        <v>4</v>
      </c>
      <c r="C576" s="436" t="str">
        <f t="shared" si="106"/>
        <v>CC3OT36-CC</v>
      </c>
      <c r="D576" s="436">
        <f>VLOOKUP(C576,'LICH THI'!C:AA,12,0)</f>
        <v>10</v>
      </c>
      <c r="E576" s="436">
        <f>VLOOKUP(C576,'LICH THI'!C:AA,13,0)</f>
        <v>10</v>
      </c>
      <c r="F576" s="436">
        <f t="shared" si="116"/>
        <v>10</v>
      </c>
      <c r="G576" s="436">
        <f>VLOOKUP(C576,'LICH THI'!C:AA,14,0)</f>
        <v>1</v>
      </c>
      <c r="H576" s="436">
        <f t="shared" si="107"/>
        <v>1</v>
      </c>
      <c r="I576" s="436" t="str">
        <f t="shared" si="108"/>
        <v>Nguyễn Viết Hà</v>
      </c>
      <c r="J576" s="436"/>
      <c r="K576" s="436">
        <f t="shared" si="109"/>
        <v>1</v>
      </c>
      <c r="L576" s="436" t="str">
        <f t="shared" si="110"/>
        <v>CC3OT36-CC-1</v>
      </c>
      <c r="M576" s="436">
        <f t="shared" si="111"/>
        <v>6</v>
      </c>
      <c r="N576" s="437">
        <f t="shared" si="117"/>
        <v>9</v>
      </c>
      <c r="O576" s="437"/>
      <c r="P576" s="430" t="str">
        <f t="shared" si="112"/>
        <v/>
      </c>
      <c r="U576" s="177">
        <v>4</v>
      </c>
      <c r="V576" s="177" t="s">
        <v>4615</v>
      </c>
      <c r="W576" s="177" t="s">
        <v>3934</v>
      </c>
      <c r="X576" s="177" t="s">
        <v>3163</v>
      </c>
      <c r="Y576" s="177" t="s">
        <v>4621</v>
      </c>
      <c r="Z576" s="177" t="s">
        <v>7546</v>
      </c>
      <c r="AA576" s="525" t="s">
        <v>2934</v>
      </c>
      <c r="AB576" s="399" t="str">
        <f t="shared" si="113"/>
        <v>CC3OT36</v>
      </c>
      <c r="AC576" s="399" t="str">
        <f t="shared" si="114"/>
        <v>CC3OT36-CC</v>
      </c>
      <c r="AD576" t="str">
        <f>Y576&amp;"-"&amp;VLOOKUP(AC576,'LICH THI'!C:AA,9,0)</f>
        <v>64CCOT3063-42473</v>
      </c>
      <c r="AE576">
        <f t="shared" si="115"/>
        <v>1</v>
      </c>
    </row>
    <row r="577" spans="1:31" x14ac:dyDescent="0.25">
      <c r="A577" s="436" t="str">
        <f t="shared" si="105"/>
        <v>CC3OT36-CC-5</v>
      </c>
      <c r="B577" s="436">
        <f>COUNTIF(AC$4:AC577,AC577)</f>
        <v>5</v>
      </c>
      <c r="C577" s="436" t="str">
        <f t="shared" si="106"/>
        <v>CC3OT36-CC</v>
      </c>
      <c r="D577" s="436">
        <f>VLOOKUP(C577,'LICH THI'!C:AA,12,0)</f>
        <v>10</v>
      </c>
      <c r="E577" s="436">
        <f>VLOOKUP(C577,'LICH THI'!C:AA,13,0)</f>
        <v>10</v>
      </c>
      <c r="F577" s="436">
        <f t="shared" si="116"/>
        <v>10</v>
      </c>
      <c r="G577" s="436">
        <f>VLOOKUP(C577,'LICH THI'!C:AA,14,0)</f>
        <v>1</v>
      </c>
      <c r="H577" s="436">
        <f t="shared" si="107"/>
        <v>1</v>
      </c>
      <c r="I577" s="436" t="str">
        <f t="shared" si="108"/>
        <v>Nguyyễn Văn Hiếu</v>
      </c>
      <c r="J577" s="436"/>
      <c r="K577" s="436">
        <f t="shared" si="109"/>
        <v>1</v>
      </c>
      <c r="L577" s="436" t="str">
        <f t="shared" si="110"/>
        <v>CC3OT36-CC-1</v>
      </c>
      <c r="M577" s="436">
        <f t="shared" si="111"/>
        <v>6</v>
      </c>
      <c r="N577" s="437">
        <f t="shared" si="117"/>
        <v>10</v>
      </c>
      <c r="O577" s="437"/>
      <c r="P577" s="430" t="str">
        <f t="shared" si="112"/>
        <v/>
      </c>
      <c r="U577" s="177">
        <v>5</v>
      </c>
      <c r="V577" s="177" t="s">
        <v>4615</v>
      </c>
      <c r="W577" s="177" t="s">
        <v>5860</v>
      </c>
      <c r="X577" s="177" t="s">
        <v>2754</v>
      </c>
      <c r="Y577" s="177" t="s">
        <v>5861</v>
      </c>
      <c r="Z577" s="177" t="s">
        <v>7546</v>
      </c>
      <c r="AA577" s="525" t="s">
        <v>3634</v>
      </c>
      <c r="AB577" s="399" t="str">
        <f t="shared" si="113"/>
        <v>CC3OT36</v>
      </c>
      <c r="AC577" s="399" t="str">
        <f t="shared" si="114"/>
        <v>CC3OT36-CC</v>
      </c>
      <c r="AD577" t="str">
        <f>Y577&amp;"-"&amp;VLOOKUP(AC577,'LICH THI'!C:AA,9,0)</f>
        <v>64CCOT3010-42473</v>
      </c>
      <c r="AE577">
        <f t="shared" si="115"/>
        <v>1</v>
      </c>
    </row>
    <row r="578" spans="1:31" x14ac:dyDescent="0.25">
      <c r="A578" s="436" t="str">
        <f t="shared" si="105"/>
        <v>CC3OT36-CC-6</v>
      </c>
      <c r="B578" s="436">
        <f>COUNTIF(AC$4:AC578,AC578)</f>
        <v>6</v>
      </c>
      <c r="C578" s="436" t="str">
        <f t="shared" si="106"/>
        <v>CC3OT36-CC</v>
      </c>
      <c r="D578" s="436">
        <f>VLOOKUP(C578,'LICH THI'!C:AA,12,0)</f>
        <v>10</v>
      </c>
      <c r="E578" s="436">
        <f>VLOOKUP(C578,'LICH THI'!C:AA,13,0)</f>
        <v>10</v>
      </c>
      <c r="F578" s="436">
        <f t="shared" si="116"/>
        <v>10</v>
      </c>
      <c r="G578" s="436">
        <f>VLOOKUP(C578,'LICH THI'!C:AA,14,0)</f>
        <v>1</v>
      </c>
      <c r="H578" s="436">
        <f t="shared" si="107"/>
        <v>1</v>
      </c>
      <c r="I578" s="436" t="str">
        <f t="shared" si="108"/>
        <v>Tống Văn Hoạt</v>
      </c>
      <c r="J578" s="436"/>
      <c r="K578" s="436">
        <f t="shared" si="109"/>
        <v>1</v>
      </c>
      <c r="L578" s="436" t="str">
        <f t="shared" si="110"/>
        <v>CC3OT36-CC-1</v>
      </c>
      <c r="M578" s="436">
        <f t="shared" si="111"/>
        <v>6</v>
      </c>
      <c r="N578" s="437">
        <f t="shared" si="117"/>
        <v>1</v>
      </c>
      <c r="O578" s="437"/>
      <c r="P578" s="430" t="str">
        <f t="shared" si="112"/>
        <v/>
      </c>
      <c r="U578" s="177">
        <v>6</v>
      </c>
      <c r="V578" s="177" t="s">
        <v>4615</v>
      </c>
      <c r="W578" s="177" t="s">
        <v>2753</v>
      </c>
      <c r="X578" s="177" t="s">
        <v>6424</v>
      </c>
      <c r="Y578" s="177" t="s">
        <v>6425</v>
      </c>
      <c r="Z578" s="177" t="s">
        <v>7546</v>
      </c>
      <c r="AA578" s="525" t="s">
        <v>6426</v>
      </c>
      <c r="AB578" s="399" t="str">
        <f t="shared" si="113"/>
        <v>CC3OT36</v>
      </c>
      <c r="AC578" s="399" t="str">
        <f t="shared" si="114"/>
        <v>CC3OT36-CC</v>
      </c>
      <c r="AD578" t="str">
        <f>Y578&amp;"-"&amp;VLOOKUP(AC578,'LICH THI'!C:AA,9,0)</f>
        <v>64CCOT3036-42473</v>
      </c>
      <c r="AE578">
        <f t="shared" si="115"/>
        <v>1</v>
      </c>
    </row>
    <row r="579" spans="1:31" x14ac:dyDescent="0.25">
      <c r="A579" s="436" t="str">
        <f t="shared" si="105"/>
        <v>CC3OT36-CC-7</v>
      </c>
      <c r="B579" s="436">
        <f>COUNTIF(AC$4:AC579,AC579)</f>
        <v>7</v>
      </c>
      <c r="C579" s="436" t="str">
        <f t="shared" si="106"/>
        <v>CC3OT36-CC</v>
      </c>
      <c r="D579" s="436">
        <f>VLOOKUP(C579,'LICH THI'!C:AA,12,0)</f>
        <v>10</v>
      </c>
      <c r="E579" s="436">
        <f>VLOOKUP(C579,'LICH THI'!C:AA,13,0)</f>
        <v>10</v>
      </c>
      <c r="F579" s="436">
        <f t="shared" si="116"/>
        <v>10</v>
      </c>
      <c r="G579" s="436">
        <f>VLOOKUP(C579,'LICH THI'!C:AA,14,0)</f>
        <v>1</v>
      </c>
      <c r="H579" s="436">
        <f t="shared" si="107"/>
        <v>1</v>
      </c>
      <c r="I579" s="436" t="str">
        <f t="shared" si="108"/>
        <v>Nguyễn Đức Minh</v>
      </c>
      <c r="J579" s="436"/>
      <c r="K579" s="436">
        <f t="shared" si="109"/>
        <v>1</v>
      </c>
      <c r="L579" s="436" t="str">
        <f t="shared" si="110"/>
        <v>CC3OT36-CC-1</v>
      </c>
      <c r="M579" s="436">
        <f t="shared" si="111"/>
        <v>6</v>
      </c>
      <c r="N579" s="437">
        <f t="shared" si="117"/>
        <v>2</v>
      </c>
      <c r="O579" s="437"/>
      <c r="P579" s="430" t="str">
        <f t="shared" si="112"/>
        <v/>
      </c>
      <c r="U579" s="177">
        <v>7</v>
      </c>
      <c r="V579" s="177" t="s">
        <v>4615</v>
      </c>
      <c r="W579" s="177" t="s">
        <v>3103</v>
      </c>
      <c r="X579" s="177" t="s">
        <v>2713</v>
      </c>
      <c r="Y579" s="177" t="s">
        <v>4624</v>
      </c>
      <c r="Z579" s="177" t="s">
        <v>7546</v>
      </c>
      <c r="AA579" s="525" t="s">
        <v>2799</v>
      </c>
      <c r="AB579" s="399" t="str">
        <f t="shared" si="113"/>
        <v>CC3OT36</v>
      </c>
      <c r="AC579" s="399" t="str">
        <f t="shared" si="114"/>
        <v>CC3OT36-CC</v>
      </c>
      <c r="AD579" t="str">
        <f>Y579&amp;"-"&amp;VLOOKUP(AC579,'LICH THI'!C:AA,9,0)</f>
        <v>64CCOT3060-42473</v>
      </c>
      <c r="AE579">
        <f t="shared" si="115"/>
        <v>1</v>
      </c>
    </row>
    <row r="580" spans="1:31" x14ac:dyDescent="0.25">
      <c r="A580" s="436" t="str">
        <f t="shared" si="105"/>
        <v>CC3OT36-CC-8</v>
      </c>
      <c r="B580" s="436">
        <f>COUNTIF(AC$4:AC580,AC580)</f>
        <v>8</v>
      </c>
      <c r="C580" s="436" t="str">
        <f t="shared" si="106"/>
        <v>CC3OT36-CC</v>
      </c>
      <c r="D580" s="436">
        <f>VLOOKUP(C580,'LICH THI'!C:AA,12,0)</f>
        <v>10</v>
      </c>
      <c r="E580" s="436">
        <f>VLOOKUP(C580,'LICH THI'!C:AA,13,0)</f>
        <v>10</v>
      </c>
      <c r="F580" s="436">
        <f t="shared" si="116"/>
        <v>10</v>
      </c>
      <c r="G580" s="436">
        <f>VLOOKUP(C580,'LICH THI'!C:AA,14,0)</f>
        <v>1</v>
      </c>
      <c r="H580" s="436">
        <f t="shared" si="107"/>
        <v>1</v>
      </c>
      <c r="I580" s="436" t="str">
        <f t="shared" si="108"/>
        <v>Nguyễn Minh Phương</v>
      </c>
      <c r="J580" s="436"/>
      <c r="K580" s="436">
        <f t="shared" si="109"/>
        <v>1</v>
      </c>
      <c r="L580" s="436" t="str">
        <f t="shared" si="110"/>
        <v>CC3OT36-CC-1</v>
      </c>
      <c r="M580" s="436">
        <f t="shared" si="111"/>
        <v>6</v>
      </c>
      <c r="N580" s="437">
        <f t="shared" si="117"/>
        <v>3</v>
      </c>
      <c r="O580" s="437"/>
      <c r="P580" s="430" t="str">
        <f t="shared" si="112"/>
        <v/>
      </c>
      <c r="U580" s="177">
        <v>8</v>
      </c>
      <c r="V580" s="177" t="s">
        <v>4615</v>
      </c>
      <c r="W580" s="177" t="s">
        <v>2708</v>
      </c>
      <c r="X580" s="177" t="s">
        <v>2717</v>
      </c>
      <c r="Y580" s="177" t="s">
        <v>7489</v>
      </c>
      <c r="Z580" s="177" t="s">
        <v>7546</v>
      </c>
      <c r="AA580" s="525" t="s">
        <v>3329</v>
      </c>
      <c r="AB580" s="399" t="str">
        <f t="shared" si="113"/>
        <v>CC3OT36</v>
      </c>
      <c r="AC580" s="399" t="str">
        <f t="shared" si="114"/>
        <v>CC3OT36-CC</v>
      </c>
      <c r="AD580" t="str">
        <f>Y580&amp;"-"&amp;VLOOKUP(AC580,'LICH THI'!C:AA,9,0)</f>
        <v>64CCOT3007-42473</v>
      </c>
      <c r="AE580">
        <f t="shared" si="115"/>
        <v>1</v>
      </c>
    </row>
    <row r="581" spans="1:31" x14ac:dyDescent="0.25">
      <c r="A581" s="436" t="str">
        <f t="shared" ref="A581:A644" si="118">C581&amp;"-"&amp;B581</f>
        <v>CC3OT36-CC-9</v>
      </c>
      <c r="B581" s="436">
        <f>COUNTIF(AC$4:AC581,AC581)</f>
        <v>9</v>
      </c>
      <c r="C581" s="436" t="str">
        <f t="shared" ref="C581:C644" si="119">_CT_MaHP1</f>
        <v>CC3OT36-CC</v>
      </c>
      <c r="D581" s="436">
        <f>VLOOKUP(C581,'LICH THI'!C:AA,12,0)</f>
        <v>10</v>
      </c>
      <c r="E581" s="436">
        <f>VLOOKUP(C581,'LICH THI'!C:AA,13,0)</f>
        <v>10</v>
      </c>
      <c r="F581" s="436">
        <f t="shared" si="116"/>
        <v>10</v>
      </c>
      <c r="G581" s="436">
        <f>VLOOKUP(C581,'LICH THI'!C:AA,14,0)</f>
        <v>1</v>
      </c>
      <c r="H581" s="436">
        <f t="shared" ref="H581:H644" si="120">IF(E581=0,"",TRUNC((B581+E581-1)/E581))</f>
        <v>1</v>
      </c>
      <c r="I581" s="436" t="str">
        <f t="shared" ref="I581:I644" si="121">W581&amp;" "&amp;X581</f>
        <v>Hà Văn Thắng</v>
      </c>
      <c r="J581" s="436"/>
      <c r="K581" s="436">
        <f t="shared" ref="K581:K644" si="122">IF(G581=1,1,IF(H581&lt;G581,H581+1,1))</f>
        <v>1</v>
      </c>
      <c r="L581" s="436" t="str">
        <f t="shared" ref="L581:L644" si="123">C581&amp;"-"&amp;K581</f>
        <v>CC3OT36-CC-1</v>
      </c>
      <c r="M581" s="436">
        <f t="shared" ref="M581:M644" si="124">IF(E581=0,"",MOD(MID(C581,6,2),E581))</f>
        <v>6</v>
      </c>
      <c r="N581" s="437">
        <f t="shared" si="117"/>
        <v>4</v>
      </c>
      <c r="O581" s="437"/>
      <c r="P581" s="430" t="str">
        <f t="shared" ref="P581:P644" si="125">IF(MOD(20*O581,10)&lt;&gt;0,"SAI","")</f>
        <v/>
      </c>
      <c r="U581" s="177">
        <v>9</v>
      </c>
      <c r="V581" s="177" t="s">
        <v>4615</v>
      </c>
      <c r="W581" s="177" t="s">
        <v>3181</v>
      </c>
      <c r="X581" s="177" t="s">
        <v>3464</v>
      </c>
      <c r="Y581" s="177" t="s">
        <v>4627</v>
      </c>
      <c r="Z581" s="177" t="s">
        <v>7546</v>
      </c>
      <c r="AA581" s="525" t="s">
        <v>4628</v>
      </c>
      <c r="AB581" s="399" t="str">
        <f t="shared" ref="AB581:AB644" si="126">_CT_MaHP</f>
        <v>CC3OT36</v>
      </c>
      <c r="AC581" s="399" t="str">
        <f t="shared" ref="AC581:AC644" si="127">_CT_MaHe</f>
        <v>CC3OT36-CC</v>
      </c>
      <c r="AD581" t="str">
        <f>Y581&amp;"-"&amp;VLOOKUP(AC581,'LICH THI'!C:AA,9,0)</f>
        <v>64CCOT3012-42473</v>
      </c>
      <c r="AE581">
        <f t="shared" ref="AE581:AE644" si="128">COUNTIF(AD581,AD:AD)</f>
        <v>1</v>
      </c>
    </row>
    <row r="582" spans="1:31" x14ac:dyDescent="0.25">
      <c r="A582" s="436" t="str">
        <f t="shared" si="118"/>
        <v>CC3OT36-CC-10</v>
      </c>
      <c r="B582" s="436">
        <f>COUNTIF(AC$4:AC582,AC582)</f>
        <v>10</v>
      </c>
      <c r="C582" s="436" t="str">
        <f t="shared" si="119"/>
        <v>CC3OT36-CC</v>
      </c>
      <c r="D582" s="436">
        <f>VLOOKUP(C582,'LICH THI'!C:AA,12,0)</f>
        <v>10</v>
      </c>
      <c r="E582" s="436">
        <f>VLOOKUP(C582,'LICH THI'!C:AA,13,0)</f>
        <v>10</v>
      </c>
      <c r="F582" s="436">
        <f t="shared" ref="F582:F645" si="129">IF(G582="","",IF(G582=H582,D582-(H582-1)*E582,E582))</f>
        <v>10</v>
      </c>
      <c r="G582" s="436">
        <f>VLOOKUP(C582,'LICH THI'!C:AA,14,0)</f>
        <v>1</v>
      </c>
      <c r="H582" s="436">
        <f t="shared" si="120"/>
        <v>1</v>
      </c>
      <c r="I582" s="436" t="str">
        <f t="shared" si="121"/>
        <v>Nguyễn Văn Thiện</v>
      </c>
      <c r="J582" s="436"/>
      <c r="K582" s="436">
        <f t="shared" si="122"/>
        <v>1</v>
      </c>
      <c r="L582" s="436" t="str">
        <f t="shared" si="123"/>
        <v>CC3OT36-CC-1</v>
      </c>
      <c r="M582" s="436">
        <f t="shared" si="124"/>
        <v>6</v>
      </c>
      <c r="N582" s="437">
        <f t="shared" ref="N582:N645" si="130">IF(F582=0,"",(K582-1)*$N$2+1+MOD(B582-M582,F582))</f>
        <v>5</v>
      </c>
      <c r="O582" s="437"/>
      <c r="P582" s="430" t="str">
        <f t="shared" si="125"/>
        <v/>
      </c>
      <c r="U582" s="177">
        <v>10</v>
      </c>
      <c r="V582" s="177" t="s">
        <v>4615</v>
      </c>
      <c r="W582" s="177" t="s">
        <v>2741</v>
      </c>
      <c r="X582" s="177" t="s">
        <v>4004</v>
      </c>
      <c r="Y582" s="177" t="s">
        <v>6897</v>
      </c>
      <c r="Z582" s="177" t="s">
        <v>7546</v>
      </c>
      <c r="AA582" s="525" t="s">
        <v>3037</v>
      </c>
      <c r="AB582" s="399" t="str">
        <f t="shared" si="126"/>
        <v>CC3OT36</v>
      </c>
      <c r="AC582" s="399" t="str">
        <f t="shared" si="127"/>
        <v>CC3OT36-CC</v>
      </c>
      <c r="AD582" t="str">
        <f>Y582&amp;"-"&amp;VLOOKUP(AC582,'LICH THI'!C:AA,9,0)</f>
        <v>64CCOT3052-42473</v>
      </c>
      <c r="AE582">
        <f t="shared" si="128"/>
        <v>1</v>
      </c>
    </row>
    <row r="583" spans="1:31" x14ac:dyDescent="0.25">
      <c r="A583" s="436" t="str">
        <f t="shared" si="118"/>
        <v>CC3OT43-CC-1</v>
      </c>
      <c r="B583" s="436">
        <f>COUNTIF(AC$4:AC583,AC583)</f>
        <v>1</v>
      </c>
      <c r="C583" s="436" t="str">
        <f t="shared" si="119"/>
        <v>CC3OT43-CC</v>
      </c>
      <c r="D583" s="436">
        <f>VLOOKUP(C583,'LICH THI'!C:AA,12,0)</f>
        <v>7</v>
      </c>
      <c r="E583" s="436">
        <f>VLOOKUP(C583,'LICH THI'!C:AA,13,0)</f>
        <v>7</v>
      </c>
      <c r="F583" s="436">
        <f t="shared" si="129"/>
        <v>7</v>
      </c>
      <c r="G583" s="436">
        <f>VLOOKUP(C583,'LICH THI'!C:AA,14,0)</f>
        <v>1</v>
      </c>
      <c r="H583" s="436">
        <f t="shared" si="120"/>
        <v>1</v>
      </c>
      <c r="I583" s="436" t="str">
        <f t="shared" si="121"/>
        <v>Nghiêm Văn Đức</v>
      </c>
      <c r="J583" s="436"/>
      <c r="K583" s="436">
        <f t="shared" si="122"/>
        <v>1</v>
      </c>
      <c r="L583" s="436" t="str">
        <f t="shared" si="123"/>
        <v>CC3OT43-CC-1</v>
      </c>
      <c r="M583" s="436">
        <f t="shared" si="124"/>
        <v>1</v>
      </c>
      <c r="N583" s="437">
        <f t="shared" si="130"/>
        <v>1</v>
      </c>
      <c r="O583" s="437"/>
      <c r="P583" s="430" t="str">
        <f t="shared" si="125"/>
        <v/>
      </c>
      <c r="U583" s="177">
        <v>1</v>
      </c>
      <c r="V583" s="177" t="s">
        <v>4615</v>
      </c>
      <c r="W583" s="177" t="s">
        <v>7240</v>
      </c>
      <c r="X583" s="177" t="s">
        <v>2948</v>
      </c>
      <c r="Y583" s="177" t="s">
        <v>7487</v>
      </c>
      <c r="Z583" s="177" t="s">
        <v>7488</v>
      </c>
      <c r="AA583" s="525" t="s">
        <v>3377</v>
      </c>
      <c r="AB583" s="399" t="str">
        <f t="shared" si="126"/>
        <v>CC3OT43</v>
      </c>
      <c r="AC583" s="399" t="str">
        <f t="shared" si="127"/>
        <v>CC3OT43-CC</v>
      </c>
      <c r="AD583" t="str">
        <f>Y583&amp;"-"&amp;VLOOKUP(AC583,'LICH THI'!C:AA,9,0)</f>
        <v>64CCOT3055-42480</v>
      </c>
      <c r="AE583">
        <f t="shared" si="128"/>
        <v>1</v>
      </c>
    </row>
    <row r="584" spans="1:31" x14ac:dyDescent="0.25">
      <c r="A584" s="436" t="str">
        <f t="shared" si="118"/>
        <v>CC3OT43-CC-2</v>
      </c>
      <c r="B584" s="436">
        <f>COUNTIF(AC$4:AC584,AC584)</f>
        <v>2</v>
      </c>
      <c r="C584" s="436" t="str">
        <f t="shared" si="119"/>
        <v>CC3OT43-CC</v>
      </c>
      <c r="D584" s="436">
        <f>VLOOKUP(C584,'LICH THI'!C:AA,12,0)</f>
        <v>7</v>
      </c>
      <c r="E584" s="436">
        <f>VLOOKUP(C584,'LICH THI'!C:AA,13,0)</f>
        <v>7</v>
      </c>
      <c r="F584" s="436">
        <f t="shared" si="129"/>
        <v>7</v>
      </c>
      <c r="G584" s="436">
        <f>VLOOKUP(C584,'LICH THI'!C:AA,14,0)</f>
        <v>1</v>
      </c>
      <c r="H584" s="436">
        <f t="shared" si="120"/>
        <v>1</v>
      </c>
      <c r="I584" s="436" t="str">
        <f t="shared" si="121"/>
        <v>Tống Văn Hoạt</v>
      </c>
      <c r="J584" s="436"/>
      <c r="K584" s="436">
        <f t="shared" si="122"/>
        <v>1</v>
      </c>
      <c r="L584" s="436" t="str">
        <f t="shared" si="123"/>
        <v>CC3OT43-CC-1</v>
      </c>
      <c r="M584" s="436">
        <f t="shared" si="124"/>
        <v>1</v>
      </c>
      <c r="N584" s="437">
        <f t="shared" si="130"/>
        <v>2</v>
      </c>
      <c r="O584" s="437"/>
      <c r="P584" s="430" t="str">
        <f t="shared" si="125"/>
        <v/>
      </c>
      <c r="U584" s="177">
        <v>2</v>
      </c>
      <c r="V584" s="177" t="s">
        <v>4615</v>
      </c>
      <c r="W584" s="177" t="s">
        <v>2753</v>
      </c>
      <c r="X584" s="177" t="s">
        <v>6424</v>
      </c>
      <c r="Y584" s="177" t="s">
        <v>6425</v>
      </c>
      <c r="Z584" s="177" t="s">
        <v>7488</v>
      </c>
      <c r="AA584" s="525" t="s">
        <v>6426</v>
      </c>
      <c r="AB584" s="399" t="str">
        <f t="shared" si="126"/>
        <v>CC3OT43</v>
      </c>
      <c r="AC584" s="399" t="str">
        <f t="shared" si="127"/>
        <v>CC3OT43-CC</v>
      </c>
      <c r="AD584" t="str">
        <f>Y584&amp;"-"&amp;VLOOKUP(AC584,'LICH THI'!C:AA,9,0)</f>
        <v>64CCOT3036-42480</v>
      </c>
      <c r="AE584">
        <f t="shared" si="128"/>
        <v>1</v>
      </c>
    </row>
    <row r="585" spans="1:31" x14ac:dyDescent="0.25">
      <c r="A585" s="436" t="str">
        <f t="shared" si="118"/>
        <v>CC3OT43-CC-3</v>
      </c>
      <c r="B585" s="436">
        <f>COUNTIF(AC$4:AC585,AC585)</f>
        <v>3</v>
      </c>
      <c r="C585" s="436" t="str">
        <f t="shared" si="119"/>
        <v>CC3OT43-CC</v>
      </c>
      <c r="D585" s="436">
        <f>VLOOKUP(C585,'LICH THI'!C:AA,12,0)</f>
        <v>7</v>
      </c>
      <c r="E585" s="436">
        <f>VLOOKUP(C585,'LICH THI'!C:AA,13,0)</f>
        <v>7</v>
      </c>
      <c r="F585" s="436">
        <f t="shared" si="129"/>
        <v>7</v>
      </c>
      <c r="G585" s="436">
        <f>VLOOKUP(C585,'LICH THI'!C:AA,14,0)</f>
        <v>1</v>
      </c>
      <c r="H585" s="436">
        <f t="shared" si="120"/>
        <v>1</v>
      </c>
      <c r="I585" s="436" t="str">
        <f t="shared" si="121"/>
        <v>Nguyễn Đức Minh</v>
      </c>
      <c r="J585" s="436"/>
      <c r="K585" s="436">
        <f t="shared" si="122"/>
        <v>1</v>
      </c>
      <c r="L585" s="436" t="str">
        <f t="shared" si="123"/>
        <v>CC3OT43-CC-1</v>
      </c>
      <c r="M585" s="436">
        <f t="shared" si="124"/>
        <v>1</v>
      </c>
      <c r="N585" s="437">
        <f t="shared" si="130"/>
        <v>3</v>
      </c>
      <c r="O585" s="437"/>
      <c r="P585" s="430" t="str">
        <f t="shared" si="125"/>
        <v/>
      </c>
      <c r="U585" s="177">
        <v>3</v>
      </c>
      <c r="V585" s="177" t="s">
        <v>4615</v>
      </c>
      <c r="W585" s="177" t="s">
        <v>3103</v>
      </c>
      <c r="X585" s="177" t="s">
        <v>2713</v>
      </c>
      <c r="Y585" s="177" t="s">
        <v>4624</v>
      </c>
      <c r="Z585" s="177" t="s">
        <v>7488</v>
      </c>
      <c r="AA585" s="525" t="s">
        <v>2799</v>
      </c>
      <c r="AB585" s="399" t="str">
        <f t="shared" si="126"/>
        <v>CC3OT43</v>
      </c>
      <c r="AC585" s="399" t="str">
        <f t="shared" si="127"/>
        <v>CC3OT43-CC</v>
      </c>
      <c r="AD585" t="str">
        <f>Y585&amp;"-"&amp;VLOOKUP(AC585,'LICH THI'!C:AA,9,0)</f>
        <v>64CCOT3060-42480</v>
      </c>
      <c r="AE585">
        <f t="shared" si="128"/>
        <v>1</v>
      </c>
    </row>
    <row r="586" spans="1:31" x14ac:dyDescent="0.25">
      <c r="A586" s="436" t="str">
        <f t="shared" si="118"/>
        <v>CC3OT43-CC-4</v>
      </c>
      <c r="B586" s="436">
        <f>COUNTIF(AC$4:AC586,AC586)</f>
        <v>4</v>
      </c>
      <c r="C586" s="436" t="str">
        <f t="shared" si="119"/>
        <v>CC3OT43-CC</v>
      </c>
      <c r="D586" s="436">
        <f>VLOOKUP(C586,'LICH THI'!C:AA,12,0)</f>
        <v>7</v>
      </c>
      <c r="E586" s="436">
        <f>VLOOKUP(C586,'LICH THI'!C:AA,13,0)</f>
        <v>7</v>
      </c>
      <c r="F586" s="436">
        <f t="shared" si="129"/>
        <v>7</v>
      </c>
      <c r="G586" s="436">
        <f>VLOOKUP(C586,'LICH THI'!C:AA,14,0)</f>
        <v>1</v>
      </c>
      <c r="H586" s="436">
        <f t="shared" si="120"/>
        <v>1</v>
      </c>
      <c r="I586" s="436" t="str">
        <f t="shared" si="121"/>
        <v>Nguyễn Minh Phương</v>
      </c>
      <c r="J586" s="436"/>
      <c r="K586" s="436">
        <f t="shared" si="122"/>
        <v>1</v>
      </c>
      <c r="L586" s="436" t="str">
        <f t="shared" si="123"/>
        <v>CC3OT43-CC-1</v>
      </c>
      <c r="M586" s="436">
        <f t="shared" si="124"/>
        <v>1</v>
      </c>
      <c r="N586" s="437">
        <f t="shared" si="130"/>
        <v>4</v>
      </c>
      <c r="O586" s="437"/>
      <c r="P586" s="430" t="str">
        <f t="shared" si="125"/>
        <v/>
      </c>
      <c r="U586" s="177">
        <v>4</v>
      </c>
      <c r="V586" s="177" t="s">
        <v>4615</v>
      </c>
      <c r="W586" s="177" t="s">
        <v>2708</v>
      </c>
      <c r="X586" s="177" t="s">
        <v>2717</v>
      </c>
      <c r="Y586" s="177" t="s">
        <v>7489</v>
      </c>
      <c r="Z586" s="177" t="s">
        <v>7488</v>
      </c>
      <c r="AA586" s="525" t="s">
        <v>3329</v>
      </c>
      <c r="AB586" s="399" t="str">
        <f t="shared" si="126"/>
        <v>CC3OT43</v>
      </c>
      <c r="AC586" s="399" t="str">
        <f t="shared" si="127"/>
        <v>CC3OT43-CC</v>
      </c>
      <c r="AD586" t="str">
        <f>Y586&amp;"-"&amp;VLOOKUP(AC586,'LICH THI'!C:AA,9,0)</f>
        <v>64CCOT3007-42480</v>
      </c>
      <c r="AE586">
        <f t="shared" si="128"/>
        <v>1</v>
      </c>
    </row>
    <row r="587" spans="1:31" x14ac:dyDescent="0.25">
      <c r="A587" s="436" t="str">
        <f t="shared" si="118"/>
        <v>CC3OT43-CC-5</v>
      </c>
      <c r="B587" s="436">
        <f>COUNTIF(AC$4:AC587,AC587)</f>
        <v>5</v>
      </c>
      <c r="C587" s="436" t="str">
        <f t="shared" si="119"/>
        <v>CC3OT43-CC</v>
      </c>
      <c r="D587" s="436">
        <f>VLOOKUP(C587,'LICH THI'!C:AA,12,0)</f>
        <v>7</v>
      </c>
      <c r="E587" s="436">
        <f>VLOOKUP(C587,'LICH THI'!C:AA,13,0)</f>
        <v>7</v>
      </c>
      <c r="F587" s="436">
        <f t="shared" si="129"/>
        <v>7</v>
      </c>
      <c r="G587" s="436">
        <f>VLOOKUP(C587,'LICH THI'!C:AA,14,0)</f>
        <v>1</v>
      </c>
      <c r="H587" s="436">
        <f t="shared" si="120"/>
        <v>1</v>
      </c>
      <c r="I587" s="436" t="str">
        <f t="shared" si="121"/>
        <v>Trần Văn Sơn</v>
      </c>
      <c r="J587" s="436"/>
      <c r="K587" s="436">
        <f t="shared" si="122"/>
        <v>1</v>
      </c>
      <c r="L587" s="436" t="str">
        <f t="shared" si="123"/>
        <v>CC3OT43-CC-1</v>
      </c>
      <c r="M587" s="436">
        <f t="shared" si="124"/>
        <v>1</v>
      </c>
      <c r="N587" s="437">
        <f t="shared" si="130"/>
        <v>5</v>
      </c>
      <c r="O587" s="437"/>
      <c r="P587" s="430" t="str">
        <f t="shared" si="125"/>
        <v/>
      </c>
      <c r="U587" s="177">
        <v>5</v>
      </c>
      <c r="V587" s="177" t="s">
        <v>4615</v>
      </c>
      <c r="W587" s="177" t="s">
        <v>2757</v>
      </c>
      <c r="X587" s="177" t="s">
        <v>2688</v>
      </c>
      <c r="Y587" s="177" t="s">
        <v>7067</v>
      </c>
      <c r="Z587" s="177" t="s">
        <v>7488</v>
      </c>
      <c r="AA587" s="525" t="s">
        <v>2850</v>
      </c>
      <c r="AB587" s="399" t="str">
        <f t="shared" si="126"/>
        <v>CC3OT43</v>
      </c>
      <c r="AC587" s="399" t="str">
        <f t="shared" si="127"/>
        <v>CC3OT43-CC</v>
      </c>
      <c r="AD587" t="str">
        <f>Y587&amp;"-"&amp;VLOOKUP(AC587,'LICH THI'!C:AA,9,0)</f>
        <v>64CCOT3047-42480</v>
      </c>
      <c r="AE587">
        <f t="shared" si="128"/>
        <v>1</v>
      </c>
    </row>
    <row r="588" spans="1:31" x14ac:dyDescent="0.25">
      <c r="A588" s="436" t="str">
        <f t="shared" si="118"/>
        <v>CC3OT43-CC-6</v>
      </c>
      <c r="B588" s="436">
        <f>COUNTIF(AC$4:AC588,AC588)</f>
        <v>6</v>
      </c>
      <c r="C588" s="436" t="str">
        <f t="shared" si="119"/>
        <v>CC3OT43-CC</v>
      </c>
      <c r="D588" s="436">
        <f>VLOOKUP(C588,'LICH THI'!C:AA,12,0)</f>
        <v>7</v>
      </c>
      <c r="E588" s="436">
        <f>VLOOKUP(C588,'LICH THI'!C:AA,13,0)</f>
        <v>7</v>
      </c>
      <c r="F588" s="436">
        <f t="shared" si="129"/>
        <v>7</v>
      </c>
      <c r="G588" s="436">
        <f>VLOOKUP(C588,'LICH THI'!C:AA,14,0)</f>
        <v>1</v>
      </c>
      <c r="H588" s="436">
        <f t="shared" si="120"/>
        <v>1</v>
      </c>
      <c r="I588" s="436" t="str">
        <f t="shared" si="121"/>
        <v>Vũ Đức Tài</v>
      </c>
      <c r="J588" s="436"/>
      <c r="K588" s="436">
        <f t="shared" si="122"/>
        <v>1</v>
      </c>
      <c r="L588" s="436" t="str">
        <f t="shared" si="123"/>
        <v>CC3OT43-CC-1</v>
      </c>
      <c r="M588" s="436">
        <f t="shared" si="124"/>
        <v>1</v>
      </c>
      <c r="N588" s="437">
        <f t="shared" si="130"/>
        <v>6</v>
      </c>
      <c r="O588" s="437"/>
      <c r="P588" s="430" t="str">
        <f t="shared" si="125"/>
        <v/>
      </c>
      <c r="U588" s="177">
        <v>6</v>
      </c>
      <c r="V588" s="177" t="s">
        <v>4615</v>
      </c>
      <c r="W588" s="177" t="s">
        <v>2712</v>
      </c>
      <c r="X588" s="177" t="s">
        <v>3043</v>
      </c>
      <c r="Y588" s="177" t="s">
        <v>4625</v>
      </c>
      <c r="Z588" s="177" t="s">
        <v>7488</v>
      </c>
      <c r="AA588" s="525" t="s">
        <v>4626</v>
      </c>
      <c r="AB588" s="399" t="str">
        <f t="shared" si="126"/>
        <v>CC3OT43</v>
      </c>
      <c r="AC588" s="399" t="str">
        <f t="shared" si="127"/>
        <v>CC3OT43-CC</v>
      </c>
      <c r="AD588" t="str">
        <f>Y588&amp;"-"&amp;VLOOKUP(AC588,'LICH THI'!C:AA,9,0)</f>
        <v>64CCOT3069-42480</v>
      </c>
      <c r="AE588">
        <f t="shared" si="128"/>
        <v>1</v>
      </c>
    </row>
    <row r="589" spans="1:31" x14ac:dyDescent="0.25">
      <c r="A589" s="436" t="str">
        <f t="shared" si="118"/>
        <v>CC3OT43-CC-7</v>
      </c>
      <c r="B589" s="436">
        <f>COUNTIF(AC$4:AC589,AC589)</f>
        <v>7</v>
      </c>
      <c r="C589" s="436" t="str">
        <f t="shared" si="119"/>
        <v>CC3OT43-CC</v>
      </c>
      <c r="D589" s="436">
        <f>VLOOKUP(C589,'LICH THI'!C:AA,12,0)</f>
        <v>7</v>
      </c>
      <c r="E589" s="436">
        <f>VLOOKUP(C589,'LICH THI'!C:AA,13,0)</f>
        <v>7</v>
      </c>
      <c r="F589" s="436">
        <f t="shared" si="129"/>
        <v>7</v>
      </c>
      <c r="G589" s="436">
        <f>VLOOKUP(C589,'LICH THI'!C:AA,14,0)</f>
        <v>1</v>
      </c>
      <c r="H589" s="436">
        <f t="shared" si="120"/>
        <v>1</v>
      </c>
      <c r="I589" s="436" t="str">
        <f t="shared" si="121"/>
        <v>Hà Văn Thắng</v>
      </c>
      <c r="J589" s="436"/>
      <c r="K589" s="436">
        <f t="shared" si="122"/>
        <v>1</v>
      </c>
      <c r="L589" s="436" t="str">
        <f t="shared" si="123"/>
        <v>CC3OT43-CC-1</v>
      </c>
      <c r="M589" s="436">
        <f t="shared" si="124"/>
        <v>1</v>
      </c>
      <c r="N589" s="437">
        <f t="shared" si="130"/>
        <v>7</v>
      </c>
      <c r="O589" s="437"/>
      <c r="P589" s="430" t="str">
        <f t="shared" si="125"/>
        <v/>
      </c>
      <c r="U589" s="177">
        <v>7</v>
      </c>
      <c r="V589" s="177" t="s">
        <v>4615</v>
      </c>
      <c r="W589" s="177" t="s">
        <v>3181</v>
      </c>
      <c r="X589" s="177" t="s">
        <v>3464</v>
      </c>
      <c r="Y589" s="177" t="s">
        <v>4627</v>
      </c>
      <c r="Z589" s="177" t="s">
        <v>7488</v>
      </c>
      <c r="AA589" s="525" t="s">
        <v>4628</v>
      </c>
      <c r="AB589" s="399" t="str">
        <f t="shared" si="126"/>
        <v>CC3OT43</v>
      </c>
      <c r="AC589" s="399" t="str">
        <f t="shared" si="127"/>
        <v>CC3OT43-CC</v>
      </c>
      <c r="AD589" t="str">
        <f>Y589&amp;"-"&amp;VLOOKUP(AC589,'LICH THI'!C:AA,9,0)</f>
        <v>64CCOT3012-42480</v>
      </c>
      <c r="AE589">
        <f t="shared" si="128"/>
        <v>1</v>
      </c>
    </row>
    <row r="590" spans="1:31" x14ac:dyDescent="0.25">
      <c r="A590" s="436" t="str">
        <f t="shared" si="118"/>
        <v>CC3OT51-CC-1</v>
      </c>
      <c r="B590" s="436">
        <f>COUNTIF(AC$4:AC590,AC590)</f>
        <v>1</v>
      </c>
      <c r="C590" s="436" t="str">
        <f t="shared" si="119"/>
        <v>CC3OT51-CC</v>
      </c>
      <c r="D590" s="436">
        <f>VLOOKUP(C590,'LICH THI'!C:AA,12,0)</f>
        <v>6</v>
      </c>
      <c r="E590" s="436">
        <f>VLOOKUP(C590,'LICH THI'!C:AA,13,0)</f>
        <v>6</v>
      </c>
      <c r="F590" s="436">
        <f t="shared" si="129"/>
        <v>6</v>
      </c>
      <c r="G590" s="436">
        <f>VLOOKUP(C590,'LICH THI'!C:AA,14,0)</f>
        <v>1</v>
      </c>
      <c r="H590" s="436">
        <f t="shared" si="120"/>
        <v>1</v>
      </c>
      <c r="I590" s="436" t="str">
        <f t="shared" si="121"/>
        <v>Trịnh Mai Duy</v>
      </c>
      <c r="J590" s="436"/>
      <c r="K590" s="436">
        <f t="shared" si="122"/>
        <v>1</v>
      </c>
      <c r="L590" s="436" t="str">
        <f t="shared" si="123"/>
        <v>CC3OT51-CC-1</v>
      </c>
      <c r="M590" s="436">
        <f t="shared" si="124"/>
        <v>3</v>
      </c>
      <c r="N590" s="437">
        <f t="shared" si="130"/>
        <v>5</v>
      </c>
      <c r="O590" s="437"/>
      <c r="P590" s="430" t="str">
        <f t="shared" si="125"/>
        <v/>
      </c>
      <c r="U590" s="177">
        <v>1</v>
      </c>
      <c r="V590" s="177" t="s">
        <v>4615</v>
      </c>
      <c r="W590" s="177" t="s">
        <v>4617</v>
      </c>
      <c r="X590" s="177" t="s">
        <v>2742</v>
      </c>
      <c r="Y590" s="177" t="s">
        <v>4618</v>
      </c>
      <c r="Z590" s="177" t="s">
        <v>7503</v>
      </c>
      <c r="AA590" s="525" t="s">
        <v>4502</v>
      </c>
      <c r="AB590" s="399" t="str">
        <f t="shared" si="126"/>
        <v>CC3OT51</v>
      </c>
      <c r="AC590" s="399" t="str">
        <f t="shared" si="127"/>
        <v>CC3OT51-CC</v>
      </c>
      <c r="AD590" t="str">
        <f>Y590&amp;"-"&amp;VLOOKUP(AC590,'LICH THI'!C:AA,9,0)</f>
        <v>64CCOT3040-42474</v>
      </c>
      <c r="AE590">
        <f t="shared" si="128"/>
        <v>1</v>
      </c>
    </row>
    <row r="591" spans="1:31" x14ac:dyDescent="0.25">
      <c r="A591" s="436" t="str">
        <f t="shared" si="118"/>
        <v>CC3OT51-CC-2</v>
      </c>
      <c r="B591" s="436">
        <f>COUNTIF(AC$4:AC591,AC591)</f>
        <v>2</v>
      </c>
      <c r="C591" s="436" t="str">
        <f t="shared" si="119"/>
        <v>CC3OT51-CC</v>
      </c>
      <c r="D591" s="436">
        <f>VLOOKUP(C591,'LICH THI'!C:AA,12,0)</f>
        <v>6</v>
      </c>
      <c r="E591" s="436">
        <f>VLOOKUP(C591,'LICH THI'!C:AA,13,0)</f>
        <v>6</v>
      </c>
      <c r="F591" s="436">
        <f t="shared" si="129"/>
        <v>6</v>
      </c>
      <c r="G591" s="436">
        <f>VLOOKUP(C591,'LICH THI'!C:AA,14,0)</f>
        <v>1</v>
      </c>
      <c r="H591" s="436">
        <f t="shared" si="120"/>
        <v>1</v>
      </c>
      <c r="I591" s="436" t="str">
        <f t="shared" si="121"/>
        <v>Vũ Tấn Đạt</v>
      </c>
      <c r="J591" s="436"/>
      <c r="K591" s="436">
        <f t="shared" si="122"/>
        <v>1</v>
      </c>
      <c r="L591" s="436" t="str">
        <f t="shared" si="123"/>
        <v>CC3OT51-CC-1</v>
      </c>
      <c r="M591" s="436">
        <f t="shared" si="124"/>
        <v>3</v>
      </c>
      <c r="N591" s="437">
        <f t="shared" si="130"/>
        <v>6</v>
      </c>
      <c r="O591" s="437"/>
      <c r="P591" s="430" t="str">
        <f t="shared" si="125"/>
        <v/>
      </c>
      <c r="U591" s="177">
        <v>2</v>
      </c>
      <c r="V591" s="177" t="s">
        <v>4615</v>
      </c>
      <c r="W591" s="177" t="s">
        <v>7504</v>
      </c>
      <c r="X591" s="177" t="s">
        <v>2746</v>
      </c>
      <c r="Y591" s="177" t="s">
        <v>7505</v>
      </c>
      <c r="Z591" s="177" t="s">
        <v>7503</v>
      </c>
      <c r="AA591" s="525" t="s">
        <v>3392</v>
      </c>
      <c r="AB591" s="399" t="str">
        <f t="shared" si="126"/>
        <v>CC3OT51</v>
      </c>
      <c r="AC591" s="399" t="str">
        <f t="shared" si="127"/>
        <v>CC3OT51-CC</v>
      </c>
      <c r="AD591" t="str">
        <f>Y591&amp;"-"&amp;VLOOKUP(AC591,'LICH THI'!C:AA,9,0)</f>
        <v>64CCDM3001-42474</v>
      </c>
      <c r="AE591">
        <f t="shared" si="128"/>
        <v>1</v>
      </c>
    </row>
    <row r="592" spans="1:31" x14ac:dyDescent="0.25">
      <c r="A592" s="436" t="str">
        <f t="shared" si="118"/>
        <v>CC3OT51-CC-3</v>
      </c>
      <c r="B592" s="436">
        <f>COUNTIF(AC$4:AC592,AC592)</f>
        <v>3</v>
      </c>
      <c r="C592" s="436" t="str">
        <f t="shared" si="119"/>
        <v>CC3OT51-CC</v>
      </c>
      <c r="D592" s="436">
        <f>VLOOKUP(C592,'LICH THI'!C:AA,12,0)</f>
        <v>6</v>
      </c>
      <c r="E592" s="436">
        <f>VLOOKUP(C592,'LICH THI'!C:AA,13,0)</f>
        <v>6</v>
      </c>
      <c r="F592" s="436">
        <f t="shared" si="129"/>
        <v>6</v>
      </c>
      <c r="G592" s="436">
        <f>VLOOKUP(C592,'LICH THI'!C:AA,14,0)</f>
        <v>1</v>
      </c>
      <c r="H592" s="436">
        <f t="shared" si="120"/>
        <v>1</v>
      </c>
      <c r="I592" s="436" t="str">
        <f t="shared" si="121"/>
        <v>Nguyễn Tiến Độ</v>
      </c>
      <c r="J592" s="436"/>
      <c r="K592" s="436">
        <f t="shared" si="122"/>
        <v>1</v>
      </c>
      <c r="L592" s="436" t="str">
        <f t="shared" si="123"/>
        <v>CC3OT51-CC-1</v>
      </c>
      <c r="M592" s="436">
        <f t="shared" si="124"/>
        <v>3</v>
      </c>
      <c r="N592" s="437">
        <f t="shared" si="130"/>
        <v>1</v>
      </c>
      <c r="O592" s="437"/>
      <c r="P592" s="430" t="str">
        <f t="shared" si="125"/>
        <v/>
      </c>
      <c r="U592" s="177">
        <v>3</v>
      </c>
      <c r="V592" s="177" t="s">
        <v>4615</v>
      </c>
      <c r="W592" s="177" t="s">
        <v>2880</v>
      </c>
      <c r="X592" s="177" t="s">
        <v>3935</v>
      </c>
      <c r="Y592" s="177" t="s">
        <v>5857</v>
      </c>
      <c r="Z592" s="177" t="s">
        <v>7503</v>
      </c>
      <c r="AA592" s="525" t="s">
        <v>3407</v>
      </c>
      <c r="AB592" s="399" t="str">
        <f t="shared" si="126"/>
        <v>CC3OT51</v>
      </c>
      <c r="AC592" s="399" t="str">
        <f t="shared" si="127"/>
        <v>CC3OT51-CC</v>
      </c>
      <c r="AD592" t="str">
        <f>Y592&amp;"-"&amp;VLOOKUP(AC592,'LICH THI'!C:AA,9,0)</f>
        <v>64CCOT3050-42474</v>
      </c>
      <c r="AE592">
        <f t="shared" si="128"/>
        <v>1</v>
      </c>
    </row>
    <row r="593" spans="1:31" x14ac:dyDescent="0.25">
      <c r="A593" s="436" t="str">
        <f t="shared" si="118"/>
        <v>CC3OT51-CC-4</v>
      </c>
      <c r="B593" s="436">
        <f>COUNTIF(AC$4:AC593,AC593)</f>
        <v>4</v>
      </c>
      <c r="C593" s="436" t="str">
        <f t="shared" si="119"/>
        <v>CC3OT51-CC</v>
      </c>
      <c r="D593" s="436">
        <f>VLOOKUP(C593,'LICH THI'!C:AA,12,0)</f>
        <v>6</v>
      </c>
      <c r="E593" s="436">
        <f>VLOOKUP(C593,'LICH THI'!C:AA,13,0)</f>
        <v>6</v>
      </c>
      <c r="F593" s="436">
        <f t="shared" si="129"/>
        <v>6</v>
      </c>
      <c r="G593" s="436">
        <f>VLOOKUP(C593,'LICH THI'!C:AA,14,0)</f>
        <v>1</v>
      </c>
      <c r="H593" s="436">
        <f t="shared" si="120"/>
        <v>1</v>
      </c>
      <c r="I593" s="436" t="str">
        <f t="shared" si="121"/>
        <v>Phạm Minh Hoàng</v>
      </c>
      <c r="J593" s="436"/>
      <c r="K593" s="436">
        <f t="shared" si="122"/>
        <v>1</v>
      </c>
      <c r="L593" s="436" t="str">
        <f t="shared" si="123"/>
        <v>CC3OT51-CC-1</v>
      </c>
      <c r="M593" s="436">
        <f t="shared" si="124"/>
        <v>3</v>
      </c>
      <c r="N593" s="437">
        <f t="shared" si="130"/>
        <v>2</v>
      </c>
      <c r="O593" s="437"/>
      <c r="P593" s="430" t="str">
        <f t="shared" si="125"/>
        <v/>
      </c>
      <c r="U593" s="177">
        <v>4</v>
      </c>
      <c r="V593" s="177" t="s">
        <v>4615</v>
      </c>
      <c r="W593" s="177" t="s">
        <v>2749</v>
      </c>
      <c r="X593" s="177" t="s">
        <v>2834</v>
      </c>
      <c r="Y593" s="177" t="s">
        <v>4622</v>
      </c>
      <c r="Z593" s="177" t="s">
        <v>7503</v>
      </c>
      <c r="AA593" s="525" t="s">
        <v>4623</v>
      </c>
      <c r="AB593" s="399" t="str">
        <f t="shared" si="126"/>
        <v>CC3OT51</v>
      </c>
      <c r="AC593" s="399" t="str">
        <f t="shared" si="127"/>
        <v>CC3OT51-CC</v>
      </c>
      <c r="AD593" t="str">
        <f>Y593&amp;"-"&amp;VLOOKUP(AC593,'LICH THI'!C:AA,9,0)</f>
        <v>64CCOT3006-42474</v>
      </c>
      <c r="AE593">
        <f t="shared" si="128"/>
        <v>1</v>
      </c>
    </row>
    <row r="594" spans="1:31" x14ac:dyDescent="0.25">
      <c r="A594" s="436" t="str">
        <f t="shared" si="118"/>
        <v>CC3OT51-CC-5</v>
      </c>
      <c r="B594" s="436">
        <f>COUNTIF(AC$4:AC594,AC594)</f>
        <v>5</v>
      </c>
      <c r="C594" s="436" t="str">
        <f t="shared" si="119"/>
        <v>CC3OT51-CC</v>
      </c>
      <c r="D594" s="436">
        <f>VLOOKUP(C594,'LICH THI'!C:AA,12,0)</f>
        <v>6</v>
      </c>
      <c r="E594" s="436">
        <f>VLOOKUP(C594,'LICH THI'!C:AA,13,0)</f>
        <v>6</v>
      </c>
      <c r="F594" s="436">
        <f t="shared" si="129"/>
        <v>6</v>
      </c>
      <c r="G594" s="436">
        <f>VLOOKUP(C594,'LICH THI'!C:AA,14,0)</f>
        <v>1</v>
      </c>
      <c r="H594" s="436">
        <f t="shared" si="120"/>
        <v>1</v>
      </c>
      <c r="I594" s="436" t="str">
        <f t="shared" si="121"/>
        <v>Nguyễn Văn Lượng</v>
      </c>
      <c r="J594" s="436"/>
      <c r="K594" s="436">
        <f t="shared" si="122"/>
        <v>1</v>
      </c>
      <c r="L594" s="436" t="str">
        <f t="shared" si="123"/>
        <v>CC3OT51-CC-1</v>
      </c>
      <c r="M594" s="436">
        <f t="shared" si="124"/>
        <v>3</v>
      </c>
      <c r="N594" s="437">
        <f t="shared" si="130"/>
        <v>3</v>
      </c>
      <c r="O594" s="437"/>
      <c r="P594" s="430" t="str">
        <f t="shared" si="125"/>
        <v/>
      </c>
      <c r="U594" s="177">
        <v>5</v>
      </c>
      <c r="V594" s="177" t="s">
        <v>4615</v>
      </c>
      <c r="W594" s="177" t="s">
        <v>2741</v>
      </c>
      <c r="X594" s="177" t="s">
        <v>2810</v>
      </c>
      <c r="Y594" s="177" t="s">
        <v>7506</v>
      </c>
      <c r="Z594" s="177" t="s">
        <v>7503</v>
      </c>
      <c r="AA594" s="525" t="s">
        <v>3695</v>
      </c>
      <c r="AB594" s="399" t="str">
        <f t="shared" si="126"/>
        <v>CC3OT51</v>
      </c>
      <c r="AC594" s="399" t="str">
        <f t="shared" si="127"/>
        <v>CC3OT51-CC</v>
      </c>
      <c r="AD594" t="str">
        <f>Y594&amp;"-"&amp;VLOOKUP(AC594,'LICH THI'!C:AA,9,0)</f>
        <v>64CCOT3077-42474</v>
      </c>
      <c r="AE594">
        <f t="shared" si="128"/>
        <v>1</v>
      </c>
    </row>
    <row r="595" spans="1:31" x14ac:dyDescent="0.25">
      <c r="A595" s="436" t="str">
        <f t="shared" si="118"/>
        <v>CC3OT51-CC-6</v>
      </c>
      <c r="B595" s="436">
        <f>COUNTIF(AC$4:AC595,AC595)</f>
        <v>6</v>
      </c>
      <c r="C595" s="436" t="str">
        <f t="shared" si="119"/>
        <v>CC3OT51-CC</v>
      </c>
      <c r="D595" s="436">
        <f>VLOOKUP(C595,'LICH THI'!C:AA,12,0)</f>
        <v>6</v>
      </c>
      <c r="E595" s="436">
        <f>VLOOKUP(C595,'LICH THI'!C:AA,13,0)</f>
        <v>6</v>
      </c>
      <c r="F595" s="436">
        <f t="shared" si="129"/>
        <v>6</v>
      </c>
      <c r="G595" s="436">
        <f>VLOOKUP(C595,'LICH THI'!C:AA,14,0)</f>
        <v>1</v>
      </c>
      <c r="H595" s="436">
        <f t="shared" si="120"/>
        <v>1</v>
      </c>
      <c r="I595" s="436" t="str">
        <f t="shared" si="121"/>
        <v>Nguyễn Thanh Tùng</v>
      </c>
      <c r="J595" s="436"/>
      <c r="K595" s="436">
        <f t="shared" si="122"/>
        <v>1</v>
      </c>
      <c r="L595" s="436" t="str">
        <f t="shared" si="123"/>
        <v>CC3OT51-CC-1</v>
      </c>
      <c r="M595" s="436">
        <f t="shared" si="124"/>
        <v>3</v>
      </c>
      <c r="N595" s="437">
        <f t="shared" si="130"/>
        <v>4</v>
      </c>
      <c r="O595" s="437"/>
      <c r="P595" s="430" t="str">
        <f t="shared" si="125"/>
        <v/>
      </c>
      <c r="U595" s="177">
        <v>6</v>
      </c>
      <c r="V595" s="177" t="s">
        <v>4615</v>
      </c>
      <c r="W595" s="177" t="s">
        <v>4080</v>
      </c>
      <c r="X595" s="177" t="s">
        <v>3274</v>
      </c>
      <c r="Y595" s="177" t="s">
        <v>6898</v>
      </c>
      <c r="Z595" s="177" t="s">
        <v>7503</v>
      </c>
      <c r="AA595" s="525" t="s">
        <v>3027</v>
      </c>
      <c r="AB595" s="399" t="str">
        <f t="shared" si="126"/>
        <v>CC3OT51</v>
      </c>
      <c r="AC595" s="399" t="str">
        <f t="shared" si="127"/>
        <v>CC3OT51-CC</v>
      </c>
      <c r="AD595" t="str">
        <f>Y595&amp;"-"&amp;VLOOKUP(AC595,'LICH THI'!C:AA,9,0)</f>
        <v>64CCOT3035-42474</v>
      </c>
      <c r="AE595">
        <f t="shared" si="128"/>
        <v>1</v>
      </c>
    </row>
    <row r="596" spans="1:31" x14ac:dyDescent="0.25">
      <c r="A596" s="436" t="str">
        <f t="shared" si="118"/>
        <v>CC3OT53-CC-1</v>
      </c>
      <c r="B596" s="436">
        <f>COUNTIF(AC$4:AC596,AC596)</f>
        <v>1</v>
      </c>
      <c r="C596" s="436" t="str">
        <f t="shared" si="119"/>
        <v>CC3OT53-CC</v>
      </c>
      <c r="D596" s="436">
        <f>VLOOKUP(C596,'LICH THI'!C:AA,12,0)</f>
        <v>6</v>
      </c>
      <c r="E596" s="436">
        <f>VLOOKUP(C596,'LICH THI'!C:AA,13,0)</f>
        <v>6</v>
      </c>
      <c r="F596" s="436">
        <f t="shared" si="129"/>
        <v>6</v>
      </c>
      <c r="G596" s="436">
        <f>VLOOKUP(C596,'LICH THI'!C:AA,14,0)</f>
        <v>1</v>
      </c>
      <c r="H596" s="436">
        <f t="shared" si="120"/>
        <v>1</v>
      </c>
      <c r="I596" s="436" t="str">
        <f t="shared" si="121"/>
        <v>Tống Văn Hoạt</v>
      </c>
      <c r="J596" s="436"/>
      <c r="K596" s="436">
        <f t="shared" si="122"/>
        <v>1</v>
      </c>
      <c r="L596" s="436" t="str">
        <f t="shared" si="123"/>
        <v>CC3OT53-CC-1</v>
      </c>
      <c r="M596" s="436">
        <f t="shared" si="124"/>
        <v>5</v>
      </c>
      <c r="N596" s="437">
        <f t="shared" si="130"/>
        <v>3</v>
      </c>
      <c r="O596" s="437"/>
      <c r="P596" s="430" t="str">
        <f t="shared" si="125"/>
        <v/>
      </c>
      <c r="U596" s="177">
        <v>1</v>
      </c>
      <c r="V596" s="177" t="s">
        <v>4615</v>
      </c>
      <c r="W596" s="177" t="s">
        <v>2753</v>
      </c>
      <c r="X596" s="177" t="s">
        <v>6424</v>
      </c>
      <c r="Y596" s="177" t="s">
        <v>6425</v>
      </c>
      <c r="Z596" s="177" t="s">
        <v>7567</v>
      </c>
      <c r="AA596" s="525" t="s">
        <v>6426</v>
      </c>
      <c r="AB596" s="399" t="str">
        <f t="shared" si="126"/>
        <v>CC3OT53</v>
      </c>
      <c r="AC596" s="399" t="str">
        <f t="shared" si="127"/>
        <v>CC3OT53-CC</v>
      </c>
      <c r="AD596" t="str">
        <f>Y596&amp;"-"&amp;VLOOKUP(AC596,'LICH THI'!C:AA,9,0)</f>
        <v>64CCOT3036-42474</v>
      </c>
      <c r="AE596">
        <f t="shared" si="128"/>
        <v>1</v>
      </c>
    </row>
    <row r="597" spans="1:31" x14ac:dyDescent="0.25">
      <c r="A597" s="436" t="str">
        <f t="shared" si="118"/>
        <v>CC3OT53-CC-2</v>
      </c>
      <c r="B597" s="436">
        <f>COUNTIF(AC$4:AC597,AC597)</f>
        <v>2</v>
      </c>
      <c r="C597" s="436" t="str">
        <f t="shared" si="119"/>
        <v>CC3OT53-CC</v>
      </c>
      <c r="D597" s="436">
        <f>VLOOKUP(C597,'LICH THI'!C:AA,12,0)</f>
        <v>6</v>
      </c>
      <c r="E597" s="436">
        <f>VLOOKUP(C597,'LICH THI'!C:AA,13,0)</f>
        <v>6</v>
      </c>
      <c r="F597" s="436">
        <f t="shared" si="129"/>
        <v>6</v>
      </c>
      <c r="G597" s="436">
        <f>VLOOKUP(C597,'LICH THI'!C:AA,14,0)</f>
        <v>1</v>
      </c>
      <c r="H597" s="436">
        <f t="shared" si="120"/>
        <v>1</v>
      </c>
      <c r="I597" s="436" t="str">
        <f t="shared" si="121"/>
        <v>Nguyễn Đức Minh</v>
      </c>
      <c r="J597" s="436"/>
      <c r="K597" s="436">
        <f t="shared" si="122"/>
        <v>1</v>
      </c>
      <c r="L597" s="436" t="str">
        <f t="shared" si="123"/>
        <v>CC3OT53-CC-1</v>
      </c>
      <c r="M597" s="436">
        <f t="shared" si="124"/>
        <v>5</v>
      </c>
      <c r="N597" s="437">
        <f t="shared" si="130"/>
        <v>4</v>
      </c>
      <c r="O597" s="437"/>
      <c r="P597" s="430" t="str">
        <f t="shared" si="125"/>
        <v/>
      </c>
      <c r="U597" s="177">
        <v>2</v>
      </c>
      <c r="V597" s="177" t="s">
        <v>4615</v>
      </c>
      <c r="W597" s="177" t="s">
        <v>3103</v>
      </c>
      <c r="X597" s="177" t="s">
        <v>2713</v>
      </c>
      <c r="Y597" s="177" t="s">
        <v>4624</v>
      </c>
      <c r="Z597" s="177" t="s">
        <v>7567</v>
      </c>
      <c r="AA597" s="525" t="s">
        <v>2799</v>
      </c>
      <c r="AB597" s="399" t="str">
        <f t="shared" si="126"/>
        <v>CC3OT53</v>
      </c>
      <c r="AC597" s="399" t="str">
        <f t="shared" si="127"/>
        <v>CC3OT53-CC</v>
      </c>
      <c r="AD597" t="str">
        <f>Y597&amp;"-"&amp;VLOOKUP(AC597,'LICH THI'!C:AA,9,0)</f>
        <v>64CCOT3060-42474</v>
      </c>
      <c r="AE597">
        <f t="shared" si="128"/>
        <v>1</v>
      </c>
    </row>
    <row r="598" spans="1:31" x14ac:dyDescent="0.25">
      <c r="A598" s="436" t="str">
        <f t="shared" si="118"/>
        <v>CC3OT53-CC-3</v>
      </c>
      <c r="B598" s="436">
        <f>COUNTIF(AC$4:AC598,AC598)</f>
        <v>3</v>
      </c>
      <c r="C598" s="436" t="str">
        <f t="shared" si="119"/>
        <v>CC3OT53-CC</v>
      </c>
      <c r="D598" s="436">
        <f>VLOOKUP(C598,'LICH THI'!C:AA,12,0)</f>
        <v>6</v>
      </c>
      <c r="E598" s="436">
        <f>VLOOKUP(C598,'LICH THI'!C:AA,13,0)</f>
        <v>6</v>
      </c>
      <c r="F598" s="436">
        <f t="shared" si="129"/>
        <v>6</v>
      </c>
      <c r="G598" s="436">
        <f>VLOOKUP(C598,'LICH THI'!C:AA,14,0)</f>
        <v>1</v>
      </c>
      <c r="H598" s="436">
        <f t="shared" si="120"/>
        <v>1</v>
      </c>
      <c r="I598" s="436" t="str">
        <f t="shared" si="121"/>
        <v>Trần Văn Sơn</v>
      </c>
      <c r="J598" s="436"/>
      <c r="K598" s="436">
        <f t="shared" si="122"/>
        <v>1</v>
      </c>
      <c r="L598" s="436" t="str">
        <f t="shared" si="123"/>
        <v>CC3OT53-CC-1</v>
      </c>
      <c r="M598" s="436">
        <f t="shared" si="124"/>
        <v>5</v>
      </c>
      <c r="N598" s="437">
        <f t="shared" si="130"/>
        <v>5</v>
      </c>
      <c r="O598" s="437"/>
      <c r="P598" s="430" t="str">
        <f t="shared" si="125"/>
        <v/>
      </c>
      <c r="U598" s="177">
        <v>3</v>
      </c>
      <c r="V598" s="177" t="s">
        <v>4615</v>
      </c>
      <c r="W598" s="177" t="s">
        <v>2757</v>
      </c>
      <c r="X598" s="177" t="s">
        <v>2688</v>
      </c>
      <c r="Y598" s="177" t="s">
        <v>7067</v>
      </c>
      <c r="Z598" s="177" t="s">
        <v>7567</v>
      </c>
      <c r="AA598" s="525" t="s">
        <v>2850</v>
      </c>
      <c r="AB598" s="399" t="str">
        <f t="shared" si="126"/>
        <v>CC3OT53</v>
      </c>
      <c r="AC598" s="399" t="str">
        <f t="shared" si="127"/>
        <v>CC3OT53-CC</v>
      </c>
      <c r="AD598" t="str">
        <f>Y598&amp;"-"&amp;VLOOKUP(AC598,'LICH THI'!C:AA,9,0)</f>
        <v>64CCOT3047-42474</v>
      </c>
      <c r="AE598">
        <f t="shared" si="128"/>
        <v>1</v>
      </c>
    </row>
    <row r="599" spans="1:31" x14ac:dyDescent="0.25">
      <c r="A599" s="436" t="str">
        <f t="shared" si="118"/>
        <v>CC3OT53-CC-4</v>
      </c>
      <c r="B599" s="436">
        <f>COUNTIF(AC$4:AC599,AC599)</f>
        <v>4</v>
      </c>
      <c r="C599" s="436" t="str">
        <f t="shared" si="119"/>
        <v>CC3OT53-CC</v>
      </c>
      <c r="D599" s="436">
        <f>VLOOKUP(C599,'LICH THI'!C:AA,12,0)</f>
        <v>6</v>
      </c>
      <c r="E599" s="436">
        <f>VLOOKUP(C599,'LICH THI'!C:AA,13,0)</f>
        <v>6</v>
      </c>
      <c r="F599" s="436">
        <f t="shared" si="129"/>
        <v>6</v>
      </c>
      <c r="G599" s="436">
        <f>VLOOKUP(C599,'LICH THI'!C:AA,14,0)</f>
        <v>1</v>
      </c>
      <c r="H599" s="436">
        <f t="shared" si="120"/>
        <v>1</v>
      </c>
      <c r="I599" s="436" t="str">
        <f t="shared" si="121"/>
        <v>Vũ Đức Tài</v>
      </c>
      <c r="J599" s="436"/>
      <c r="K599" s="436">
        <f t="shared" si="122"/>
        <v>1</v>
      </c>
      <c r="L599" s="436" t="str">
        <f t="shared" si="123"/>
        <v>CC3OT53-CC-1</v>
      </c>
      <c r="M599" s="436">
        <f t="shared" si="124"/>
        <v>5</v>
      </c>
      <c r="N599" s="437">
        <f t="shared" si="130"/>
        <v>6</v>
      </c>
      <c r="O599" s="437"/>
      <c r="P599" s="430" t="str">
        <f t="shared" si="125"/>
        <v/>
      </c>
      <c r="U599" s="177">
        <v>4</v>
      </c>
      <c r="V599" s="177" t="s">
        <v>4615</v>
      </c>
      <c r="W599" s="177" t="s">
        <v>2712</v>
      </c>
      <c r="X599" s="177" t="s">
        <v>3043</v>
      </c>
      <c r="Y599" s="177" t="s">
        <v>4625</v>
      </c>
      <c r="Z599" s="177" t="s">
        <v>7567</v>
      </c>
      <c r="AA599" s="525" t="s">
        <v>4626</v>
      </c>
      <c r="AB599" s="399" t="str">
        <f t="shared" si="126"/>
        <v>CC3OT53</v>
      </c>
      <c r="AC599" s="399" t="str">
        <f t="shared" si="127"/>
        <v>CC3OT53-CC</v>
      </c>
      <c r="AD599" t="str">
        <f>Y599&amp;"-"&amp;VLOOKUP(AC599,'LICH THI'!C:AA,9,0)</f>
        <v>64CCOT3069-42474</v>
      </c>
      <c r="AE599">
        <f t="shared" si="128"/>
        <v>1</v>
      </c>
    </row>
    <row r="600" spans="1:31" x14ac:dyDescent="0.25">
      <c r="A600" s="436" t="str">
        <f t="shared" si="118"/>
        <v>CC3OT53-CC-5</v>
      </c>
      <c r="B600" s="436">
        <f>COUNTIF(AC$4:AC600,AC600)</f>
        <v>5</v>
      </c>
      <c r="C600" s="436" t="str">
        <f t="shared" si="119"/>
        <v>CC3OT53-CC</v>
      </c>
      <c r="D600" s="436">
        <f>VLOOKUP(C600,'LICH THI'!C:AA,12,0)</f>
        <v>6</v>
      </c>
      <c r="E600" s="436">
        <f>VLOOKUP(C600,'LICH THI'!C:AA,13,0)</f>
        <v>6</v>
      </c>
      <c r="F600" s="436">
        <f t="shared" si="129"/>
        <v>6</v>
      </c>
      <c r="G600" s="436">
        <f>VLOOKUP(C600,'LICH THI'!C:AA,14,0)</f>
        <v>1</v>
      </c>
      <c r="H600" s="436">
        <f t="shared" si="120"/>
        <v>1</v>
      </c>
      <c r="I600" s="436" t="str">
        <f t="shared" si="121"/>
        <v>Hà Văn Thắng</v>
      </c>
      <c r="J600" s="436"/>
      <c r="K600" s="436">
        <f t="shared" si="122"/>
        <v>1</v>
      </c>
      <c r="L600" s="436" t="str">
        <f t="shared" si="123"/>
        <v>CC3OT53-CC-1</v>
      </c>
      <c r="M600" s="436">
        <f t="shared" si="124"/>
        <v>5</v>
      </c>
      <c r="N600" s="437">
        <f t="shared" si="130"/>
        <v>1</v>
      </c>
      <c r="O600" s="437"/>
      <c r="P600" s="430" t="str">
        <f t="shared" si="125"/>
        <v/>
      </c>
      <c r="U600" s="177">
        <v>5</v>
      </c>
      <c r="V600" s="177" t="s">
        <v>4615</v>
      </c>
      <c r="W600" s="177" t="s">
        <v>3181</v>
      </c>
      <c r="X600" s="177" t="s">
        <v>3464</v>
      </c>
      <c r="Y600" s="177" t="s">
        <v>4627</v>
      </c>
      <c r="Z600" s="177" t="s">
        <v>7567</v>
      </c>
      <c r="AA600" s="525" t="s">
        <v>4628</v>
      </c>
      <c r="AB600" s="399" t="str">
        <f t="shared" si="126"/>
        <v>CC3OT53</v>
      </c>
      <c r="AC600" s="399" t="str">
        <f t="shared" si="127"/>
        <v>CC3OT53-CC</v>
      </c>
      <c r="AD600" t="str">
        <f>Y600&amp;"-"&amp;VLOOKUP(AC600,'LICH THI'!C:AA,9,0)</f>
        <v>64CCOT3012-42474</v>
      </c>
      <c r="AE600">
        <f t="shared" si="128"/>
        <v>1</v>
      </c>
    </row>
    <row r="601" spans="1:31" x14ac:dyDescent="0.25">
      <c r="A601" s="436" t="str">
        <f t="shared" si="118"/>
        <v>CC3OT53-CC-6</v>
      </c>
      <c r="B601" s="436">
        <f>COUNTIF(AC$4:AC601,AC601)</f>
        <v>6</v>
      </c>
      <c r="C601" s="436" t="str">
        <f t="shared" si="119"/>
        <v>CC3OT53-CC</v>
      </c>
      <c r="D601" s="436">
        <f>VLOOKUP(C601,'LICH THI'!C:AA,12,0)</f>
        <v>6</v>
      </c>
      <c r="E601" s="436">
        <f>VLOOKUP(C601,'LICH THI'!C:AA,13,0)</f>
        <v>6</v>
      </c>
      <c r="F601" s="436">
        <f t="shared" si="129"/>
        <v>6</v>
      </c>
      <c r="G601" s="436">
        <f>VLOOKUP(C601,'LICH THI'!C:AA,14,0)</f>
        <v>1</v>
      </c>
      <c r="H601" s="436">
        <f t="shared" si="120"/>
        <v>1</v>
      </c>
      <c r="I601" s="436" t="str">
        <f t="shared" si="121"/>
        <v>Trần Ngọc Trưởng</v>
      </c>
      <c r="J601" s="436"/>
      <c r="K601" s="436">
        <f t="shared" si="122"/>
        <v>1</v>
      </c>
      <c r="L601" s="436" t="str">
        <f t="shared" si="123"/>
        <v>CC3OT53-CC-1</v>
      </c>
      <c r="M601" s="436">
        <f t="shared" si="124"/>
        <v>5</v>
      </c>
      <c r="N601" s="437">
        <f t="shared" si="130"/>
        <v>2</v>
      </c>
      <c r="O601" s="437"/>
      <c r="P601" s="430" t="str">
        <f t="shared" si="125"/>
        <v/>
      </c>
      <c r="U601" s="177">
        <v>6</v>
      </c>
      <c r="V601" s="177" t="s">
        <v>4615</v>
      </c>
      <c r="W601" s="177" t="s">
        <v>3957</v>
      </c>
      <c r="X601" s="177" t="s">
        <v>4011</v>
      </c>
      <c r="Y601" s="177" t="s">
        <v>7560</v>
      </c>
      <c r="Z601" s="177" t="s">
        <v>7567</v>
      </c>
      <c r="AA601" s="525" t="s">
        <v>3072</v>
      </c>
      <c r="AB601" s="399" t="str">
        <f t="shared" si="126"/>
        <v>CC3OT53</v>
      </c>
      <c r="AC601" s="399" t="str">
        <f t="shared" si="127"/>
        <v>CC3OT53-CC</v>
      </c>
      <c r="AD601" t="str">
        <f>Y601&amp;"-"&amp;VLOOKUP(AC601,'LICH THI'!C:AA,9,0)</f>
        <v>64CCOT3004-42474</v>
      </c>
      <c r="AE601">
        <f t="shared" si="128"/>
        <v>1</v>
      </c>
    </row>
    <row r="602" spans="1:31" x14ac:dyDescent="0.25">
      <c r="A602" s="436" t="str">
        <f t="shared" si="118"/>
        <v>DC1CB11x-DC-1</v>
      </c>
      <c r="B602" s="436">
        <f>COUNTIF(AC$4:AC602,AC602)</f>
        <v>1</v>
      </c>
      <c r="C602" s="436" t="str">
        <f t="shared" si="119"/>
        <v>DC1CB11x-DC</v>
      </c>
      <c r="D602" s="436">
        <f>VLOOKUP(C602,'LICH THI'!C:AA,12,0)</f>
        <v>22</v>
      </c>
      <c r="E602" s="436">
        <f>VLOOKUP(C602,'LICH THI'!C:AA,13,0)</f>
        <v>22</v>
      </c>
      <c r="F602" s="436">
        <f t="shared" si="129"/>
        <v>22</v>
      </c>
      <c r="G602" s="436">
        <f>VLOOKUP(C602,'LICH THI'!C:AA,14,0)</f>
        <v>1</v>
      </c>
      <c r="H602" s="436">
        <f t="shared" si="120"/>
        <v>1</v>
      </c>
      <c r="I602" s="436" t="str">
        <f t="shared" si="121"/>
        <v>Lê Văn Bình</v>
      </c>
      <c r="J602" s="436"/>
      <c r="K602" s="436">
        <f t="shared" si="122"/>
        <v>1</v>
      </c>
      <c r="L602" s="436" t="str">
        <f t="shared" si="123"/>
        <v>DC1CB11x-DC-1</v>
      </c>
      <c r="M602" s="436">
        <f t="shared" si="124"/>
        <v>11</v>
      </c>
      <c r="N602" s="437">
        <f t="shared" si="130"/>
        <v>13</v>
      </c>
      <c r="O602" s="437"/>
      <c r="P602" s="430" t="str">
        <f t="shared" si="125"/>
        <v/>
      </c>
      <c r="U602" s="177">
        <v>5</v>
      </c>
      <c r="V602" s="177" t="s">
        <v>2603</v>
      </c>
      <c r="W602" s="177" t="s">
        <v>2604</v>
      </c>
      <c r="X602" s="177" t="s">
        <v>2605</v>
      </c>
      <c r="Y602" s="177" t="s">
        <v>2606</v>
      </c>
      <c r="Z602" s="177" t="s">
        <v>7910</v>
      </c>
      <c r="AA602" s="525" t="s">
        <v>2608</v>
      </c>
      <c r="AB602" s="399" t="str">
        <f t="shared" si="126"/>
        <v>DC1CB11x</v>
      </c>
      <c r="AC602" s="399" t="str">
        <f t="shared" si="127"/>
        <v>DC1CB11x-DC</v>
      </c>
      <c r="AD602" t="e">
        <f>Y602&amp;"-"&amp;VLOOKUP(AC602,'LICH THI'!C:AA,9,0)</f>
        <v>#N/A</v>
      </c>
      <c r="AE602">
        <f t="shared" si="128"/>
        <v>1</v>
      </c>
    </row>
    <row r="603" spans="1:31" x14ac:dyDescent="0.25">
      <c r="A603" s="436" t="str">
        <f t="shared" si="118"/>
        <v>DC1CB11x-DC-2</v>
      </c>
      <c r="B603" s="436">
        <f>COUNTIF(AC$4:AC603,AC603)</f>
        <v>2</v>
      </c>
      <c r="C603" s="436" t="str">
        <f t="shared" si="119"/>
        <v>DC1CB11x-DC</v>
      </c>
      <c r="D603" s="436">
        <f>VLOOKUP(C603,'LICH THI'!C:AA,12,0)</f>
        <v>22</v>
      </c>
      <c r="E603" s="436">
        <f>VLOOKUP(C603,'LICH THI'!C:AA,13,0)</f>
        <v>22</v>
      </c>
      <c r="F603" s="436">
        <f t="shared" si="129"/>
        <v>22</v>
      </c>
      <c r="G603" s="436">
        <f>VLOOKUP(C603,'LICH THI'!C:AA,14,0)</f>
        <v>1</v>
      </c>
      <c r="H603" s="436">
        <f t="shared" si="120"/>
        <v>1</v>
      </c>
      <c r="I603" s="436" t="str">
        <f t="shared" si="121"/>
        <v>Nguyễn Tiến Cường</v>
      </c>
      <c r="J603" s="436"/>
      <c r="K603" s="436">
        <f t="shared" si="122"/>
        <v>1</v>
      </c>
      <c r="L603" s="436" t="str">
        <f t="shared" si="123"/>
        <v>DC1CB11x-DC-1</v>
      </c>
      <c r="M603" s="436">
        <f t="shared" si="124"/>
        <v>11</v>
      </c>
      <c r="N603" s="437">
        <f t="shared" si="130"/>
        <v>14</v>
      </c>
      <c r="O603" s="437"/>
      <c r="P603" s="430" t="str">
        <f t="shared" si="125"/>
        <v/>
      </c>
      <c r="U603" s="177">
        <v>6</v>
      </c>
      <c r="V603" s="177" t="s">
        <v>3175</v>
      </c>
      <c r="W603" s="177" t="s">
        <v>2880</v>
      </c>
      <c r="X603" s="177" t="s">
        <v>2735</v>
      </c>
      <c r="Y603" s="177" t="s">
        <v>5222</v>
      </c>
      <c r="Z603" s="177" t="s">
        <v>7910</v>
      </c>
      <c r="AA603" s="525" t="s">
        <v>5223</v>
      </c>
      <c r="AB603" s="399" t="str">
        <f t="shared" si="126"/>
        <v>DC1CB11x</v>
      </c>
      <c r="AC603" s="399" t="str">
        <f t="shared" si="127"/>
        <v>DC1CB11x-DC</v>
      </c>
      <c r="AD603" t="e">
        <f>Y603&amp;"-"&amp;VLOOKUP(AC603,'LICH THI'!C:AA,9,0)</f>
        <v>#N/A</v>
      </c>
      <c r="AE603">
        <f t="shared" si="128"/>
        <v>1</v>
      </c>
    </row>
    <row r="604" spans="1:31" x14ac:dyDescent="0.25">
      <c r="A604" s="436" t="str">
        <f t="shared" si="118"/>
        <v>DC1CB11x-DC-3</v>
      </c>
      <c r="B604" s="436">
        <f>COUNTIF(AC$4:AC604,AC604)</f>
        <v>3</v>
      </c>
      <c r="C604" s="436" t="str">
        <f t="shared" si="119"/>
        <v>DC1CB11x-DC</v>
      </c>
      <c r="D604" s="436">
        <f>VLOOKUP(C604,'LICH THI'!C:AA,12,0)</f>
        <v>22</v>
      </c>
      <c r="E604" s="436">
        <f>VLOOKUP(C604,'LICH THI'!C:AA,13,0)</f>
        <v>22</v>
      </c>
      <c r="F604" s="436">
        <f t="shared" si="129"/>
        <v>22</v>
      </c>
      <c r="G604" s="436">
        <f>VLOOKUP(C604,'LICH THI'!C:AA,14,0)</f>
        <v>1</v>
      </c>
      <c r="H604" s="436">
        <f t="shared" si="120"/>
        <v>1</v>
      </c>
      <c r="I604" s="436" t="str">
        <f t="shared" si="121"/>
        <v>Trần Văn Chương</v>
      </c>
      <c r="J604" s="436"/>
      <c r="K604" s="436">
        <f t="shared" si="122"/>
        <v>1</v>
      </c>
      <c r="L604" s="436" t="str">
        <f t="shared" si="123"/>
        <v>DC1CB11x-DC-1</v>
      </c>
      <c r="M604" s="436">
        <f t="shared" si="124"/>
        <v>11</v>
      </c>
      <c r="N604" s="437">
        <f t="shared" si="130"/>
        <v>15</v>
      </c>
      <c r="O604" s="437"/>
      <c r="P604" s="430" t="str">
        <f t="shared" si="125"/>
        <v/>
      </c>
      <c r="U604" s="177">
        <v>20</v>
      </c>
      <c r="V604" s="177" t="s">
        <v>3256</v>
      </c>
      <c r="W604" s="177" t="s">
        <v>2757</v>
      </c>
      <c r="X604" s="177" t="s">
        <v>4828</v>
      </c>
      <c r="Y604" s="177" t="s">
        <v>5818</v>
      </c>
      <c r="Z604" s="177" t="s">
        <v>7910</v>
      </c>
      <c r="AA604" s="525" t="s">
        <v>5819</v>
      </c>
      <c r="AB604" s="399" t="str">
        <f t="shared" si="126"/>
        <v>DC1CB11x</v>
      </c>
      <c r="AC604" s="399" t="str">
        <f t="shared" si="127"/>
        <v>DC1CB11x-DC</v>
      </c>
      <c r="AD604" t="e">
        <f>Y604&amp;"-"&amp;VLOOKUP(AC604,'LICH THI'!C:AA,9,0)</f>
        <v>#N/A</v>
      </c>
      <c r="AE604">
        <f t="shared" si="128"/>
        <v>1</v>
      </c>
    </row>
    <row r="605" spans="1:31" x14ac:dyDescent="0.25">
      <c r="A605" s="436" t="str">
        <f t="shared" si="118"/>
        <v>DC1CB11x-DC-4</v>
      </c>
      <c r="B605" s="436">
        <f>COUNTIF(AC$4:AC605,AC605)</f>
        <v>4</v>
      </c>
      <c r="C605" s="436" t="str">
        <f t="shared" si="119"/>
        <v>DC1CB11x-DC</v>
      </c>
      <c r="D605" s="436">
        <f>VLOOKUP(C605,'LICH THI'!C:AA,12,0)</f>
        <v>22</v>
      </c>
      <c r="E605" s="436">
        <f>VLOOKUP(C605,'LICH THI'!C:AA,13,0)</f>
        <v>22</v>
      </c>
      <c r="F605" s="436">
        <f t="shared" si="129"/>
        <v>22</v>
      </c>
      <c r="G605" s="436">
        <f>VLOOKUP(C605,'LICH THI'!C:AA,14,0)</f>
        <v>1</v>
      </c>
      <c r="H605" s="436">
        <f t="shared" si="120"/>
        <v>1</v>
      </c>
      <c r="I605" s="436" t="str">
        <f t="shared" si="121"/>
        <v>Hoàng Việt Dũng</v>
      </c>
      <c r="J605" s="436"/>
      <c r="K605" s="436">
        <f t="shared" si="122"/>
        <v>1</v>
      </c>
      <c r="L605" s="436" t="str">
        <f t="shared" si="123"/>
        <v>DC1CB11x-DC-1</v>
      </c>
      <c r="M605" s="436">
        <f t="shared" si="124"/>
        <v>11</v>
      </c>
      <c r="N605" s="437">
        <f t="shared" si="130"/>
        <v>16</v>
      </c>
      <c r="O605" s="437"/>
      <c r="P605" s="430" t="str">
        <f t="shared" si="125"/>
        <v/>
      </c>
      <c r="U605" s="177">
        <v>1</v>
      </c>
      <c r="V605" s="177" t="s">
        <v>3102</v>
      </c>
      <c r="W605" s="177" t="s">
        <v>3605</v>
      </c>
      <c r="X605" s="177" t="s">
        <v>2827</v>
      </c>
      <c r="Y605" s="177" t="s">
        <v>3606</v>
      </c>
      <c r="Z605" s="177" t="s">
        <v>7910</v>
      </c>
      <c r="AA605" s="525" t="s">
        <v>3607</v>
      </c>
      <c r="AB605" s="399" t="str">
        <f t="shared" si="126"/>
        <v>DC1CB11x</v>
      </c>
      <c r="AC605" s="399" t="str">
        <f t="shared" si="127"/>
        <v>DC1CB11x-DC</v>
      </c>
      <c r="AD605" t="e">
        <f>Y605&amp;"-"&amp;VLOOKUP(AC605,'LICH THI'!C:AA,9,0)</f>
        <v>#N/A</v>
      </c>
      <c r="AE605">
        <f t="shared" si="128"/>
        <v>1</v>
      </c>
    </row>
    <row r="606" spans="1:31" x14ac:dyDescent="0.25">
      <c r="A606" s="436" t="str">
        <f t="shared" si="118"/>
        <v>DC1CB11x-DC-5</v>
      </c>
      <c r="B606" s="436">
        <f>COUNTIF(AC$4:AC606,AC606)</f>
        <v>5</v>
      </c>
      <c r="C606" s="436" t="str">
        <f t="shared" si="119"/>
        <v>DC1CB11x-DC</v>
      </c>
      <c r="D606" s="436">
        <f>VLOOKUP(C606,'LICH THI'!C:AA,12,0)</f>
        <v>22</v>
      </c>
      <c r="E606" s="436">
        <f>VLOOKUP(C606,'LICH THI'!C:AA,13,0)</f>
        <v>22</v>
      </c>
      <c r="F606" s="436">
        <f t="shared" si="129"/>
        <v>22</v>
      </c>
      <c r="G606" s="436">
        <f>VLOOKUP(C606,'LICH THI'!C:AA,14,0)</f>
        <v>1</v>
      </c>
      <c r="H606" s="436">
        <f t="shared" si="120"/>
        <v>1</v>
      </c>
      <c r="I606" s="436" t="str">
        <f t="shared" si="121"/>
        <v>Nguyễn Đức Dương</v>
      </c>
      <c r="J606" s="436"/>
      <c r="K606" s="436">
        <f t="shared" si="122"/>
        <v>1</v>
      </c>
      <c r="L606" s="436" t="str">
        <f t="shared" si="123"/>
        <v>DC1CB11x-DC-1</v>
      </c>
      <c r="M606" s="436">
        <f t="shared" si="124"/>
        <v>11</v>
      </c>
      <c r="N606" s="437">
        <f t="shared" si="130"/>
        <v>17</v>
      </c>
      <c r="O606" s="437"/>
      <c r="P606" s="430" t="str">
        <f t="shared" si="125"/>
        <v/>
      </c>
      <c r="U606" s="177">
        <v>11</v>
      </c>
      <c r="V606" s="177" t="s">
        <v>3209</v>
      </c>
      <c r="W606" s="177" t="s">
        <v>3103</v>
      </c>
      <c r="X606" s="177" t="s">
        <v>2601</v>
      </c>
      <c r="Y606" s="177" t="s">
        <v>5074</v>
      </c>
      <c r="Z606" s="177" t="s">
        <v>7910</v>
      </c>
      <c r="AA606" s="525" t="s">
        <v>5075</v>
      </c>
      <c r="AB606" s="399" t="str">
        <f t="shared" si="126"/>
        <v>DC1CB11x</v>
      </c>
      <c r="AC606" s="399" t="str">
        <f t="shared" si="127"/>
        <v>DC1CB11x-DC</v>
      </c>
      <c r="AD606" t="e">
        <f>Y606&amp;"-"&amp;VLOOKUP(AC606,'LICH THI'!C:AA,9,0)</f>
        <v>#N/A</v>
      </c>
      <c r="AE606">
        <f t="shared" si="128"/>
        <v>1</v>
      </c>
    </row>
    <row r="607" spans="1:31" x14ac:dyDescent="0.25">
      <c r="A607" s="436" t="str">
        <f t="shared" si="118"/>
        <v>DC1CB11x-DC-6</v>
      </c>
      <c r="B607" s="436">
        <f>COUNTIF(AC$4:AC607,AC607)</f>
        <v>6</v>
      </c>
      <c r="C607" s="436" t="str">
        <f t="shared" si="119"/>
        <v>DC1CB11x-DC</v>
      </c>
      <c r="D607" s="436">
        <f>VLOOKUP(C607,'LICH THI'!C:AA,12,0)</f>
        <v>22</v>
      </c>
      <c r="E607" s="436">
        <f>VLOOKUP(C607,'LICH THI'!C:AA,13,0)</f>
        <v>22</v>
      </c>
      <c r="F607" s="436">
        <f t="shared" si="129"/>
        <v>22</v>
      </c>
      <c r="G607" s="436">
        <f>VLOOKUP(C607,'LICH THI'!C:AA,14,0)</f>
        <v>1</v>
      </c>
      <c r="H607" s="436">
        <f t="shared" si="120"/>
        <v>1</v>
      </c>
      <c r="I607" s="436" t="str">
        <f t="shared" si="121"/>
        <v>Vũ Đăng Hải</v>
      </c>
      <c r="J607" s="436"/>
      <c r="K607" s="436">
        <f t="shared" si="122"/>
        <v>1</v>
      </c>
      <c r="L607" s="436" t="str">
        <f t="shared" si="123"/>
        <v>DC1CB11x-DC-1</v>
      </c>
      <c r="M607" s="436">
        <f t="shared" si="124"/>
        <v>11</v>
      </c>
      <c r="N607" s="437">
        <f t="shared" si="130"/>
        <v>18</v>
      </c>
      <c r="O607" s="437"/>
      <c r="P607" s="430" t="str">
        <f t="shared" si="125"/>
        <v/>
      </c>
      <c r="U607" s="177">
        <v>12</v>
      </c>
      <c r="V607" s="177" t="s">
        <v>3209</v>
      </c>
      <c r="W607" s="177" t="s">
        <v>5246</v>
      </c>
      <c r="X607" s="177" t="s">
        <v>2908</v>
      </c>
      <c r="Y607" s="177" t="s">
        <v>5247</v>
      </c>
      <c r="Z607" s="177" t="s">
        <v>7910</v>
      </c>
      <c r="AA607" s="525" t="s">
        <v>5248</v>
      </c>
      <c r="AB607" s="399" t="str">
        <f t="shared" si="126"/>
        <v>DC1CB11x</v>
      </c>
      <c r="AC607" s="399" t="str">
        <f t="shared" si="127"/>
        <v>DC1CB11x-DC</v>
      </c>
      <c r="AD607" t="e">
        <f>Y607&amp;"-"&amp;VLOOKUP(AC607,'LICH THI'!C:AA,9,0)</f>
        <v>#N/A</v>
      </c>
      <c r="AE607">
        <f t="shared" si="128"/>
        <v>1</v>
      </c>
    </row>
    <row r="608" spans="1:31" x14ac:dyDescent="0.25">
      <c r="A608" s="436" t="str">
        <f t="shared" si="118"/>
        <v>DC1CB11x-DC-7</v>
      </c>
      <c r="B608" s="436">
        <f>COUNTIF(AC$4:AC608,AC608)</f>
        <v>7</v>
      </c>
      <c r="C608" s="436" t="str">
        <f t="shared" si="119"/>
        <v>DC1CB11x-DC</v>
      </c>
      <c r="D608" s="436">
        <f>VLOOKUP(C608,'LICH THI'!C:AA,12,0)</f>
        <v>22</v>
      </c>
      <c r="E608" s="436">
        <f>VLOOKUP(C608,'LICH THI'!C:AA,13,0)</f>
        <v>22</v>
      </c>
      <c r="F608" s="436">
        <f t="shared" si="129"/>
        <v>22</v>
      </c>
      <c r="G608" s="436">
        <f>VLOOKUP(C608,'LICH THI'!C:AA,14,0)</f>
        <v>1</v>
      </c>
      <c r="H608" s="436">
        <f t="shared" si="120"/>
        <v>1</v>
      </c>
      <c r="I608" s="436" t="str">
        <f t="shared" si="121"/>
        <v>Nguyễn Mạnh Hùng</v>
      </c>
      <c r="J608" s="436"/>
      <c r="K608" s="436">
        <f t="shared" si="122"/>
        <v>1</v>
      </c>
      <c r="L608" s="436" t="str">
        <f t="shared" si="123"/>
        <v>DC1CB11x-DC-1</v>
      </c>
      <c r="M608" s="436">
        <f t="shared" si="124"/>
        <v>11</v>
      </c>
      <c r="N608" s="437">
        <f t="shared" si="130"/>
        <v>19</v>
      </c>
      <c r="O608" s="437"/>
      <c r="P608" s="430" t="str">
        <f t="shared" si="125"/>
        <v/>
      </c>
      <c r="U608" s="177">
        <v>7</v>
      </c>
      <c r="V608" s="177" t="s">
        <v>3175</v>
      </c>
      <c r="W608" s="177" t="s">
        <v>2734</v>
      </c>
      <c r="X608" s="177" t="s">
        <v>2801</v>
      </c>
      <c r="Y608" s="177" t="s">
        <v>3937</v>
      </c>
      <c r="Z608" s="177" t="s">
        <v>7910</v>
      </c>
      <c r="AA608" s="525" t="s">
        <v>3692</v>
      </c>
      <c r="AB608" s="399" t="str">
        <f t="shared" si="126"/>
        <v>DC1CB11x</v>
      </c>
      <c r="AC608" s="399" t="str">
        <f t="shared" si="127"/>
        <v>DC1CB11x-DC</v>
      </c>
      <c r="AD608" t="e">
        <f>Y608&amp;"-"&amp;VLOOKUP(AC608,'LICH THI'!C:AA,9,0)</f>
        <v>#N/A</v>
      </c>
      <c r="AE608">
        <f t="shared" si="128"/>
        <v>1</v>
      </c>
    </row>
    <row r="609" spans="1:31" x14ac:dyDescent="0.25">
      <c r="A609" s="436" t="str">
        <f t="shared" si="118"/>
        <v>DC1CB11x-DC-8</v>
      </c>
      <c r="B609" s="436">
        <f>COUNTIF(AC$4:AC609,AC609)</f>
        <v>8</v>
      </c>
      <c r="C609" s="436" t="str">
        <f t="shared" si="119"/>
        <v>DC1CB11x-DC</v>
      </c>
      <c r="D609" s="436">
        <f>VLOOKUP(C609,'LICH THI'!C:AA,12,0)</f>
        <v>22</v>
      </c>
      <c r="E609" s="436">
        <f>VLOOKUP(C609,'LICH THI'!C:AA,13,0)</f>
        <v>22</v>
      </c>
      <c r="F609" s="436">
        <f t="shared" si="129"/>
        <v>22</v>
      </c>
      <c r="G609" s="436">
        <f>VLOOKUP(C609,'LICH THI'!C:AA,14,0)</f>
        <v>1</v>
      </c>
      <c r="H609" s="436">
        <f t="shared" si="120"/>
        <v>1</v>
      </c>
      <c r="I609" s="436" t="str">
        <f t="shared" si="121"/>
        <v>Nguyễn Văn Hưởng</v>
      </c>
      <c r="J609" s="436"/>
      <c r="K609" s="436">
        <f t="shared" si="122"/>
        <v>1</v>
      </c>
      <c r="L609" s="436" t="str">
        <f t="shared" si="123"/>
        <v>DC1CB11x-DC-1</v>
      </c>
      <c r="M609" s="436">
        <f t="shared" si="124"/>
        <v>11</v>
      </c>
      <c r="N609" s="437">
        <f t="shared" si="130"/>
        <v>20</v>
      </c>
      <c r="O609" s="437"/>
      <c r="P609" s="430" t="str">
        <f t="shared" si="125"/>
        <v/>
      </c>
      <c r="U609" s="177">
        <v>18</v>
      </c>
      <c r="V609" s="177" t="s">
        <v>4208</v>
      </c>
      <c r="W609" s="177" t="s">
        <v>2741</v>
      </c>
      <c r="X609" s="177" t="s">
        <v>2758</v>
      </c>
      <c r="Y609" s="177" t="s">
        <v>5848</v>
      </c>
      <c r="Z609" s="177" t="s">
        <v>7910</v>
      </c>
      <c r="AA609" s="525" t="s">
        <v>5849</v>
      </c>
      <c r="AB609" s="399" t="str">
        <f t="shared" si="126"/>
        <v>DC1CB11x</v>
      </c>
      <c r="AC609" s="399" t="str">
        <f t="shared" si="127"/>
        <v>DC1CB11x-DC</v>
      </c>
      <c r="AD609" t="e">
        <f>Y609&amp;"-"&amp;VLOOKUP(AC609,'LICH THI'!C:AA,9,0)</f>
        <v>#N/A</v>
      </c>
      <c r="AE609">
        <f t="shared" si="128"/>
        <v>1</v>
      </c>
    </row>
    <row r="610" spans="1:31" x14ac:dyDescent="0.25">
      <c r="A610" s="436" t="str">
        <f t="shared" si="118"/>
        <v>DC1CB11x-DC-9</v>
      </c>
      <c r="B610" s="436">
        <f>COUNTIF(AC$4:AC610,AC610)</f>
        <v>9</v>
      </c>
      <c r="C610" s="436" t="str">
        <f t="shared" si="119"/>
        <v>DC1CB11x-DC</v>
      </c>
      <c r="D610" s="436">
        <f>VLOOKUP(C610,'LICH THI'!C:AA,12,0)</f>
        <v>22</v>
      </c>
      <c r="E610" s="436">
        <f>VLOOKUP(C610,'LICH THI'!C:AA,13,0)</f>
        <v>22</v>
      </c>
      <c r="F610" s="436">
        <f t="shared" si="129"/>
        <v>22</v>
      </c>
      <c r="G610" s="436">
        <f>VLOOKUP(C610,'LICH THI'!C:AA,14,0)</f>
        <v>1</v>
      </c>
      <c r="H610" s="436">
        <f t="shared" si="120"/>
        <v>1</v>
      </c>
      <c r="I610" s="436" t="str">
        <f t="shared" si="121"/>
        <v>Nguyễn Trung Kiên</v>
      </c>
      <c r="J610" s="436"/>
      <c r="K610" s="436">
        <f t="shared" si="122"/>
        <v>1</v>
      </c>
      <c r="L610" s="436" t="str">
        <f t="shared" si="123"/>
        <v>DC1CB11x-DC-1</v>
      </c>
      <c r="M610" s="436">
        <f t="shared" si="124"/>
        <v>11</v>
      </c>
      <c r="N610" s="437">
        <f t="shared" si="130"/>
        <v>21</v>
      </c>
      <c r="O610" s="437"/>
      <c r="P610" s="430" t="str">
        <f t="shared" si="125"/>
        <v/>
      </c>
      <c r="U610" s="177">
        <v>19</v>
      </c>
      <c r="V610" s="177" t="s">
        <v>4208</v>
      </c>
      <c r="W610" s="177" t="s">
        <v>2687</v>
      </c>
      <c r="X610" s="177" t="s">
        <v>2762</v>
      </c>
      <c r="Y610" s="177" t="s">
        <v>4212</v>
      </c>
      <c r="Z610" s="177" t="s">
        <v>7910</v>
      </c>
      <c r="AA610" s="525" t="s">
        <v>4213</v>
      </c>
      <c r="AB610" s="399" t="str">
        <f t="shared" si="126"/>
        <v>DC1CB11x</v>
      </c>
      <c r="AC610" s="399" t="str">
        <f t="shared" si="127"/>
        <v>DC1CB11x-DC</v>
      </c>
      <c r="AD610" t="e">
        <f>Y610&amp;"-"&amp;VLOOKUP(AC610,'LICH THI'!C:AA,9,0)</f>
        <v>#N/A</v>
      </c>
      <c r="AE610">
        <f t="shared" si="128"/>
        <v>1</v>
      </c>
    </row>
    <row r="611" spans="1:31" x14ac:dyDescent="0.25">
      <c r="A611" s="436" t="str">
        <f t="shared" si="118"/>
        <v>DC1CB11x-DC-10</v>
      </c>
      <c r="B611" s="436">
        <f>COUNTIF(AC$4:AC611,AC611)</f>
        <v>10</v>
      </c>
      <c r="C611" s="436" t="str">
        <f t="shared" si="119"/>
        <v>DC1CB11x-DC</v>
      </c>
      <c r="D611" s="436">
        <f>VLOOKUP(C611,'LICH THI'!C:AA,12,0)</f>
        <v>22</v>
      </c>
      <c r="E611" s="436">
        <f>VLOOKUP(C611,'LICH THI'!C:AA,13,0)</f>
        <v>22</v>
      </c>
      <c r="F611" s="436">
        <f t="shared" si="129"/>
        <v>22</v>
      </c>
      <c r="G611" s="436">
        <f>VLOOKUP(C611,'LICH THI'!C:AA,14,0)</f>
        <v>1</v>
      </c>
      <c r="H611" s="436">
        <f t="shared" si="120"/>
        <v>1</v>
      </c>
      <c r="I611" s="436" t="str">
        <f t="shared" si="121"/>
        <v>Nguyễn Văn Mạnh</v>
      </c>
      <c r="J611" s="436"/>
      <c r="K611" s="436">
        <f t="shared" si="122"/>
        <v>1</v>
      </c>
      <c r="L611" s="436" t="str">
        <f t="shared" si="123"/>
        <v>DC1CB11x-DC-1</v>
      </c>
      <c r="M611" s="436">
        <f t="shared" si="124"/>
        <v>11</v>
      </c>
      <c r="N611" s="437">
        <f t="shared" si="130"/>
        <v>22</v>
      </c>
      <c r="O611" s="437"/>
      <c r="P611" s="430" t="str">
        <f t="shared" si="125"/>
        <v/>
      </c>
      <c r="U611" s="177">
        <v>2</v>
      </c>
      <c r="V611" s="177" t="s">
        <v>3102</v>
      </c>
      <c r="W611" s="177" t="s">
        <v>2741</v>
      </c>
      <c r="X611" s="177" t="s">
        <v>2930</v>
      </c>
      <c r="Y611" s="177" t="s">
        <v>3135</v>
      </c>
      <c r="Z611" s="177" t="s">
        <v>7910</v>
      </c>
      <c r="AA611" s="525" t="s">
        <v>3136</v>
      </c>
      <c r="AB611" s="399" t="str">
        <f t="shared" si="126"/>
        <v>DC1CB11x</v>
      </c>
      <c r="AC611" s="399" t="str">
        <f t="shared" si="127"/>
        <v>DC1CB11x-DC</v>
      </c>
      <c r="AD611" t="e">
        <f>Y611&amp;"-"&amp;VLOOKUP(AC611,'LICH THI'!C:AA,9,0)</f>
        <v>#N/A</v>
      </c>
      <c r="AE611">
        <f t="shared" si="128"/>
        <v>1</v>
      </c>
    </row>
    <row r="612" spans="1:31" x14ac:dyDescent="0.25">
      <c r="A612" s="436" t="str">
        <f t="shared" si="118"/>
        <v>DC1CB11x-DC-11</v>
      </c>
      <c r="B612" s="436">
        <f>COUNTIF(AC$4:AC612,AC612)</f>
        <v>11</v>
      </c>
      <c r="C612" s="436" t="str">
        <f t="shared" si="119"/>
        <v>DC1CB11x-DC</v>
      </c>
      <c r="D612" s="436">
        <f>VLOOKUP(C612,'LICH THI'!C:AA,12,0)</f>
        <v>22</v>
      </c>
      <c r="E612" s="436">
        <f>VLOOKUP(C612,'LICH THI'!C:AA,13,0)</f>
        <v>22</v>
      </c>
      <c r="F612" s="436">
        <f t="shared" si="129"/>
        <v>22</v>
      </c>
      <c r="G612" s="436">
        <f>VLOOKUP(C612,'LICH THI'!C:AA,14,0)</f>
        <v>1</v>
      </c>
      <c r="H612" s="436">
        <f t="shared" si="120"/>
        <v>1</v>
      </c>
      <c r="I612" s="436" t="str">
        <f t="shared" si="121"/>
        <v>Hồ Quang Minh</v>
      </c>
      <c r="J612" s="436"/>
      <c r="K612" s="436">
        <f t="shared" si="122"/>
        <v>1</v>
      </c>
      <c r="L612" s="436" t="str">
        <f t="shared" si="123"/>
        <v>DC1CB11x-DC-1</v>
      </c>
      <c r="M612" s="436">
        <f t="shared" si="124"/>
        <v>11</v>
      </c>
      <c r="N612" s="437">
        <f t="shared" si="130"/>
        <v>1</v>
      </c>
      <c r="O612" s="437"/>
      <c r="P612" s="430" t="str">
        <f t="shared" si="125"/>
        <v/>
      </c>
      <c r="U612" s="177">
        <v>8</v>
      </c>
      <c r="V612" s="177" t="s">
        <v>3175</v>
      </c>
      <c r="W612" s="177" t="s">
        <v>4155</v>
      </c>
      <c r="X612" s="177" t="s">
        <v>2713</v>
      </c>
      <c r="Y612" s="177" t="s">
        <v>4156</v>
      </c>
      <c r="Z612" s="177" t="s">
        <v>7910</v>
      </c>
      <c r="AA612" s="525" t="s">
        <v>3392</v>
      </c>
      <c r="AB612" s="399" t="str">
        <f t="shared" si="126"/>
        <v>DC1CB11x</v>
      </c>
      <c r="AC612" s="399" t="str">
        <f t="shared" si="127"/>
        <v>DC1CB11x-DC</v>
      </c>
      <c r="AD612" t="e">
        <f>Y612&amp;"-"&amp;VLOOKUP(AC612,'LICH THI'!C:AA,9,0)</f>
        <v>#N/A</v>
      </c>
      <c r="AE612">
        <f t="shared" si="128"/>
        <v>1</v>
      </c>
    </row>
    <row r="613" spans="1:31" x14ac:dyDescent="0.25">
      <c r="A613" s="436" t="str">
        <f t="shared" si="118"/>
        <v>DC1CB11x-DC-12</v>
      </c>
      <c r="B613" s="436">
        <f>COUNTIF(AC$4:AC613,AC613)</f>
        <v>12</v>
      </c>
      <c r="C613" s="436" t="str">
        <f t="shared" si="119"/>
        <v>DC1CB11x-DC</v>
      </c>
      <c r="D613" s="436">
        <f>VLOOKUP(C613,'LICH THI'!C:AA,12,0)</f>
        <v>22</v>
      </c>
      <c r="E613" s="436">
        <f>VLOOKUP(C613,'LICH THI'!C:AA,13,0)</f>
        <v>22</v>
      </c>
      <c r="F613" s="436">
        <f t="shared" si="129"/>
        <v>22</v>
      </c>
      <c r="G613" s="436">
        <f>VLOOKUP(C613,'LICH THI'!C:AA,14,0)</f>
        <v>1</v>
      </c>
      <c r="H613" s="436">
        <f t="shared" si="120"/>
        <v>1</v>
      </c>
      <c r="I613" s="436" t="str">
        <f t="shared" si="121"/>
        <v>Nguyễn Mạnh Ninh</v>
      </c>
      <c r="J613" s="436"/>
      <c r="K613" s="436">
        <f t="shared" si="122"/>
        <v>1</v>
      </c>
      <c r="L613" s="436" t="str">
        <f t="shared" si="123"/>
        <v>DC1CB11x-DC-1</v>
      </c>
      <c r="M613" s="436">
        <f t="shared" si="124"/>
        <v>11</v>
      </c>
      <c r="N613" s="437">
        <f t="shared" si="130"/>
        <v>2</v>
      </c>
      <c r="O613" s="437"/>
      <c r="P613" s="430" t="str">
        <f t="shared" si="125"/>
        <v/>
      </c>
      <c r="U613" s="177">
        <v>4</v>
      </c>
      <c r="V613" s="177" t="s">
        <v>3102</v>
      </c>
      <c r="W613" s="177" t="s">
        <v>2734</v>
      </c>
      <c r="X613" s="177" t="s">
        <v>3629</v>
      </c>
      <c r="Y613" s="177" t="s">
        <v>4111</v>
      </c>
      <c r="Z613" s="177" t="s">
        <v>7910</v>
      </c>
      <c r="AA613" s="525" t="s">
        <v>4112</v>
      </c>
      <c r="AB613" s="399" t="str">
        <f t="shared" si="126"/>
        <v>DC1CB11x</v>
      </c>
      <c r="AC613" s="399" t="str">
        <f t="shared" si="127"/>
        <v>DC1CB11x-DC</v>
      </c>
      <c r="AD613" t="e">
        <f>Y613&amp;"-"&amp;VLOOKUP(AC613,'LICH THI'!C:AA,9,0)</f>
        <v>#N/A</v>
      </c>
      <c r="AE613">
        <f t="shared" si="128"/>
        <v>1</v>
      </c>
    </row>
    <row r="614" spans="1:31" x14ac:dyDescent="0.25">
      <c r="A614" s="436" t="str">
        <f t="shared" si="118"/>
        <v>DC1CB11x-DC-13</v>
      </c>
      <c r="B614" s="436">
        <f>COUNTIF(AC$4:AC614,AC614)</f>
        <v>13</v>
      </c>
      <c r="C614" s="436" t="str">
        <f t="shared" si="119"/>
        <v>DC1CB11x-DC</v>
      </c>
      <c r="D614" s="436">
        <f>VLOOKUP(C614,'LICH THI'!C:AA,12,0)</f>
        <v>22</v>
      </c>
      <c r="E614" s="436">
        <f>VLOOKUP(C614,'LICH THI'!C:AA,13,0)</f>
        <v>22</v>
      </c>
      <c r="F614" s="436">
        <f t="shared" si="129"/>
        <v>22</v>
      </c>
      <c r="G614" s="436">
        <f>VLOOKUP(C614,'LICH THI'!C:AA,14,0)</f>
        <v>1</v>
      </c>
      <c r="H614" s="436">
        <f t="shared" si="120"/>
        <v>1</v>
      </c>
      <c r="I614" s="436" t="str">
        <f t="shared" si="121"/>
        <v>Lại Văn Nghị</v>
      </c>
      <c r="J614" s="436"/>
      <c r="K614" s="436">
        <f t="shared" si="122"/>
        <v>1</v>
      </c>
      <c r="L614" s="436" t="str">
        <f t="shared" si="123"/>
        <v>DC1CB11x-DC-1</v>
      </c>
      <c r="M614" s="436">
        <f t="shared" si="124"/>
        <v>11</v>
      </c>
      <c r="N614" s="437">
        <f t="shared" si="130"/>
        <v>3</v>
      </c>
      <c r="O614" s="437"/>
      <c r="P614" s="430" t="str">
        <f t="shared" si="125"/>
        <v/>
      </c>
      <c r="U614" s="177">
        <v>3</v>
      </c>
      <c r="V614" s="177" t="s">
        <v>3102</v>
      </c>
      <c r="W614" s="177" t="s">
        <v>3140</v>
      </c>
      <c r="X614" s="177" t="s">
        <v>3141</v>
      </c>
      <c r="Y614" s="177" t="s">
        <v>3142</v>
      </c>
      <c r="Z614" s="177" t="s">
        <v>7910</v>
      </c>
      <c r="AA614" s="525" t="s">
        <v>3143</v>
      </c>
      <c r="AB614" s="399" t="str">
        <f t="shared" si="126"/>
        <v>DC1CB11x</v>
      </c>
      <c r="AC614" s="399" t="str">
        <f t="shared" si="127"/>
        <v>DC1CB11x-DC</v>
      </c>
      <c r="AD614" t="e">
        <f>Y614&amp;"-"&amp;VLOOKUP(AC614,'LICH THI'!C:AA,9,0)</f>
        <v>#N/A</v>
      </c>
      <c r="AE614">
        <f t="shared" si="128"/>
        <v>1</v>
      </c>
    </row>
    <row r="615" spans="1:31" x14ac:dyDescent="0.25">
      <c r="A615" s="436" t="str">
        <f t="shared" si="118"/>
        <v>DC1CB11x-DC-14</v>
      </c>
      <c r="B615" s="436">
        <f>COUNTIF(AC$4:AC615,AC615)</f>
        <v>14</v>
      </c>
      <c r="C615" s="436" t="str">
        <f t="shared" si="119"/>
        <v>DC1CB11x-DC</v>
      </c>
      <c r="D615" s="436">
        <f>VLOOKUP(C615,'LICH THI'!C:AA,12,0)</f>
        <v>22</v>
      </c>
      <c r="E615" s="436">
        <f>VLOOKUP(C615,'LICH THI'!C:AA,13,0)</f>
        <v>22</v>
      </c>
      <c r="F615" s="436">
        <f t="shared" si="129"/>
        <v>22</v>
      </c>
      <c r="G615" s="436">
        <f>VLOOKUP(C615,'LICH THI'!C:AA,14,0)</f>
        <v>1</v>
      </c>
      <c r="H615" s="436">
        <f t="shared" si="120"/>
        <v>1</v>
      </c>
      <c r="I615" s="436" t="str">
        <f t="shared" si="121"/>
        <v>Đào Giáp Phố</v>
      </c>
      <c r="J615" s="436"/>
      <c r="K615" s="436">
        <f t="shared" si="122"/>
        <v>1</v>
      </c>
      <c r="L615" s="436" t="str">
        <f t="shared" si="123"/>
        <v>DC1CB11x-DC-1</v>
      </c>
      <c r="M615" s="436">
        <f t="shared" si="124"/>
        <v>11</v>
      </c>
      <c r="N615" s="437">
        <f t="shared" si="130"/>
        <v>4</v>
      </c>
      <c r="O615" s="437"/>
      <c r="P615" s="430" t="str">
        <f t="shared" si="125"/>
        <v/>
      </c>
      <c r="U615" s="177">
        <v>9</v>
      </c>
      <c r="V615" s="177" t="s">
        <v>3175</v>
      </c>
      <c r="W615" s="177" t="s">
        <v>5844</v>
      </c>
      <c r="X615" s="177" t="s">
        <v>5845</v>
      </c>
      <c r="Y615" s="177" t="s">
        <v>5846</v>
      </c>
      <c r="Z615" s="177" t="s">
        <v>7910</v>
      </c>
      <c r="AA615" s="525" t="s">
        <v>5847</v>
      </c>
      <c r="AB615" s="399" t="str">
        <f t="shared" si="126"/>
        <v>DC1CB11x</v>
      </c>
      <c r="AC615" s="399" t="str">
        <f t="shared" si="127"/>
        <v>DC1CB11x-DC</v>
      </c>
      <c r="AD615" t="e">
        <f>Y615&amp;"-"&amp;VLOOKUP(AC615,'LICH THI'!C:AA,9,0)</f>
        <v>#N/A</v>
      </c>
      <c r="AE615">
        <f t="shared" si="128"/>
        <v>1</v>
      </c>
    </row>
    <row r="616" spans="1:31" x14ac:dyDescent="0.25">
      <c r="A616" s="436" t="str">
        <f t="shared" si="118"/>
        <v>DC1CB11x-DC-15</v>
      </c>
      <c r="B616" s="436">
        <f>COUNTIF(AC$4:AC616,AC616)</f>
        <v>15</v>
      </c>
      <c r="C616" s="436" t="str">
        <f t="shared" si="119"/>
        <v>DC1CB11x-DC</v>
      </c>
      <c r="D616" s="436">
        <f>VLOOKUP(C616,'LICH THI'!C:AA,12,0)</f>
        <v>22</v>
      </c>
      <c r="E616" s="436">
        <f>VLOOKUP(C616,'LICH THI'!C:AA,13,0)</f>
        <v>22</v>
      </c>
      <c r="F616" s="436">
        <f t="shared" si="129"/>
        <v>22</v>
      </c>
      <c r="G616" s="436">
        <f>VLOOKUP(C616,'LICH THI'!C:AA,14,0)</f>
        <v>1</v>
      </c>
      <c r="H616" s="436">
        <f t="shared" si="120"/>
        <v>1</v>
      </c>
      <c r="I616" s="436" t="str">
        <f t="shared" si="121"/>
        <v>Đặng Ngọc Sơn</v>
      </c>
      <c r="J616" s="436"/>
      <c r="K616" s="436">
        <f t="shared" si="122"/>
        <v>1</v>
      </c>
      <c r="L616" s="436" t="str">
        <f t="shared" si="123"/>
        <v>DC1CB11x-DC-1</v>
      </c>
      <c r="M616" s="436">
        <f t="shared" si="124"/>
        <v>11</v>
      </c>
      <c r="N616" s="437">
        <f t="shared" si="130"/>
        <v>5</v>
      </c>
      <c r="O616" s="437"/>
      <c r="P616" s="430" t="str">
        <f t="shared" si="125"/>
        <v/>
      </c>
      <c r="U616" s="177">
        <v>13</v>
      </c>
      <c r="V616" s="177" t="s">
        <v>3209</v>
      </c>
      <c r="W616" s="177" t="s">
        <v>5249</v>
      </c>
      <c r="X616" s="177" t="s">
        <v>2688</v>
      </c>
      <c r="Y616" s="177" t="s">
        <v>5250</v>
      </c>
      <c r="Z616" s="177" t="s">
        <v>7910</v>
      </c>
      <c r="AA616" s="525" t="s">
        <v>5005</v>
      </c>
      <c r="AB616" s="399" t="str">
        <f t="shared" si="126"/>
        <v>DC1CB11x</v>
      </c>
      <c r="AC616" s="399" t="str">
        <f t="shared" si="127"/>
        <v>DC1CB11x-DC</v>
      </c>
      <c r="AD616" t="e">
        <f>Y616&amp;"-"&amp;VLOOKUP(AC616,'LICH THI'!C:AA,9,0)</f>
        <v>#N/A</v>
      </c>
      <c r="AE616">
        <f t="shared" si="128"/>
        <v>1</v>
      </c>
    </row>
    <row r="617" spans="1:31" x14ac:dyDescent="0.25">
      <c r="A617" s="436" t="str">
        <f t="shared" si="118"/>
        <v>DC1CB11x-DC-16</v>
      </c>
      <c r="B617" s="436">
        <f>COUNTIF(AC$4:AC617,AC617)</f>
        <v>16</v>
      </c>
      <c r="C617" s="436" t="str">
        <f t="shared" si="119"/>
        <v>DC1CB11x-DC</v>
      </c>
      <c r="D617" s="436">
        <f>VLOOKUP(C617,'LICH THI'!C:AA,12,0)</f>
        <v>22</v>
      </c>
      <c r="E617" s="436">
        <f>VLOOKUP(C617,'LICH THI'!C:AA,13,0)</f>
        <v>22</v>
      </c>
      <c r="F617" s="436">
        <f t="shared" si="129"/>
        <v>22</v>
      </c>
      <c r="G617" s="436">
        <f>VLOOKUP(C617,'LICH THI'!C:AA,14,0)</f>
        <v>1</v>
      </c>
      <c r="H617" s="436">
        <f t="shared" si="120"/>
        <v>1</v>
      </c>
      <c r="I617" s="436" t="str">
        <f t="shared" si="121"/>
        <v>Phạm Văn Tài</v>
      </c>
      <c r="J617" s="436"/>
      <c r="K617" s="436">
        <f t="shared" si="122"/>
        <v>1</v>
      </c>
      <c r="L617" s="436" t="str">
        <f t="shared" si="123"/>
        <v>DC1CB11x-DC-1</v>
      </c>
      <c r="M617" s="436">
        <f t="shared" si="124"/>
        <v>11</v>
      </c>
      <c r="N617" s="437">
        <f t="shared" si="130"/>
        <v>6</v>
      </c>
      <c r="O617" s="437"/>
      <c r="P617" s="430" t="str">
        <f t="shared" si="125"/>
        <v/>
      </c>
      <c r="U617" s="177">
        <v>14</v>
      </c>
      <c r="V617" s="177" t="s">
        <v>3209</v>
      </c>
      <c r="W617" s="177" t="s">
        <v>2738</v>
      </c>
      <c r="X617" s="177" t="s">
        <v>3043</v>
      </c>
      <c r="Y617" s="177" t="s">
        <v>3947</v>
      </c>
      <c r="Z617" s="177" t="s">
        <v>7910</v>
      </c>
      <c r="AA617" s="525" t="s">
        <v>3948</v>
      </c>
      <c r="AB617" s="399" t="str">
        <f t="shared" si="126"/>
        <v>DC1CB11x</v>
      </c>
      <c r="AC617" s="399" t="str">
        <f t="shared" si="127"/>
        <v>DC1CB11x-DC</v>
      </c>
      <c r="AD617" t="e">
        <f>Y617&amp;"-"&amp;VLOOKUP(AC617,'LICH THI'!C:AA,9,0)</f>
        <v>#N/A</v>
      </c>
      <c r="AE617">
        <f t="shared" si="128"/>
        <v>1</v>
      </c>
    </row>
    <row r="618" spans="1:31" x14ac:dyDescent="0.25">
      <c r="A618" s="436" t="str">
        <f t="shared" si="118"/>
        <v>DC1CB11x-DC-17</v>
      </c>
      <c r="B618" s="436">
        <f>COUNTIF(AC$4:AC618,AC618)</f>
        <v>17</v>
      </c>
      <c r="C618" s="436" t="str">
        <f t="shared" si="119"/>
        <v>DC1CB11x-DC</v>
      </c>
      <c r="D618" s="436">
        <f>VLOOKUP(C618,'LICH THI'!C:AA,12,0)</f>
        <v>22</v>
      </c>
      <c r="E618" s="436">
        <f>VLOOKUP(C618,'LICH THI'!C:AA,13,0)</f>
        <v>22</v>
      </c>
      <c r="F618" s="436">
        <f t="shared" si="129"/>
        <v>22</v>
      </c>
      <c r="G618" s="436">
        <f>VLOOKUP(C618,'LICH THI'!C:AA,14,0)</f>
        <v>1</v>
      </c>
      <c r="H618" s="436">
        <f t="shared" si="120"/>
        <v>1</v>
      </c>
      <c r="I618" s="436" t="str">
        <f t="shared" si="121"/>
        <v>Lê Ngọc Tiến</v>
      </c>
      <c r="J618" s="436"/>
      <c r="K618" s="436">
        <f t="shared" si="122"/>
        <v>1</v>
      </c>
      <c r="L618" s="436" t="str">
        <f t="shared" si="123"/>
        <v>DC1CB11x-DC-1</v>
      </c>
      <c r="M618" s="436">
        <f t="shared" si="124"/>
        <v>11</v>
      </c>
      <c r="N618" s="437">
        <f t="shared" si="130"/>
        <v>7</v>
      </c>
      <c r="O618" s="437"/>
      <c r="P618" s="430" t="str">
        <f t="shared" si="125"/>
        <v/>
      </c>
      <c r="U618" s="177">
        <v>16</v>
      </c>
      <c r="V618" s="177" t="s">
        <v>3229</v>
      </c>
      <c r="W618" s="177" t="s">
        <v>2610</v>
      </c>
      <c r="X618" s="177" t="s">
        <v>2992</v>
      </c>
      <c r="Y618" s="177" t="s">
        <v>4201</v>
      </c>
      <c r="Z618" s="177" t="s">
        <v>7910</v>
      </c>
      <c r="AA618" s="525" t="s">
        <v>4202</v>
      </c>
      <c r="AB618" s="399" t="str">
        <f t="shared" si="126"/>
        <v>DC1CB11x</v>
      </c>
      <c r="AC618" s="399" t="str">
        <f t="shared" si="127"/>
        <v>DC1CB11x-DC</v>
      </c>
      <c r="AD618" t="e">
        <f>Y618&amp;"-"&amp;VLOOKUP(AC618,'LICH THI'!C:AA,9,0)</f>
        <v>#N/A</v>
      </c>
      <c r="AE618">
        <f t="shared" si="128"/>
        <v>1</v>
      </c>
    </row>
    <row r="619" spans="1:31" x14ac:dyDescent="0.25">
      <c r="A619" s="436" t="str">
        <f t="shared" si="118"/>
        <v>DC1CB11x-DC-18</v>
      </c>
      <c r="B619" s="436">
        <f>COUNTIF(AC$4:AC619,AC619)</f>
        <v>18</v>
      </c>
      <c r="C619" s="436" t="str">
        <f t="shared" si="119"/>
        <v>DC1CB11x-DC</v>
      </c>
      <c r="D619" s="436">
        <f>VLOOKUP(C619,'LICH THI'!C:AA,12,0)</f>
        <v>22</v>
      </c>
      <c r="E619" s="436">
        <f>VLOOKUP(C619,'LICH THI'!C:AA,13,0)</f>
        <v>22</v>
      </c>
      <c r="F619" s="436">
        <f t="shared" si="129"/>
        <v>22</v>
      </c>
      <c r="G619" s="436">
        <f>VLOOKUP(C619,'LICH THI'!C:AA,14,0)</f>
        <v>1</v>
      </c>
      <c r="H619" s="436">
        <f t="shared" si="120"/>
        <v>1</v>
      </c>
      <c r="I619" s="436" t="str">
        <f t="shared" si="121"/>
        <v>Nguyễn Chiến Thắng</v>
      </c>
      <c r="J619" s="436"/>
      <c r="K619" s="436">
        <f t="shared" si="122"/>
        <v>1</v>
      </c>
      <c r="L619" s="436" t="str">
        <f t="shared" si="123"/>
        <v>DC1CB11x-DC-1</v>
      </c>
      <c r="M619" s="436">
        <f t="shared" si="124"/>
        <v>11</v>
      </c>
      <c r="N619" s="437">
        <f t="shared" si="130"/>
        <v>8</v>
      </c>
      <c r="O619" s="437"/>
      <c r="P619" s="430" t="str">
        <f t="shared" si="125"/>
        <v/>
      </c>
      <c r="U619" s="177">
        <v>21</v>
      </c>
      <c r="V619" s="177" t="s">
        <v>3256</v>
      </c>
      <c r="W619" s="177" t="s">
        <v>5850</v>
      </c>
      <c r="X619" s="177" t="s">
        <v>3464</v>
      </c>
      <c r="Y619" s="177" t="s">
        <v>5851</v>
      </c>
      <c r="Z619" s="177" t="s">
        <v>7910</v>
      </c>
      <c r="AA619" s="525" t="s">
        <v>5852</v>
      </c>
      <c r="AB619" s="399" t="str">
        <f t="shared" si="126"/>
        <v>DC1CB11x</v>
      </c>
      <c r="AC619" s="399" t="str">
        <f t="shared" si="127"/>
        <v>DC1CB11x-DC</v>
      </c>
      <c r="AD619" t="e">
        <f>Y619&amp;"-"&amp;VLOOKUP(AC619,'LICH THI'!C:AA,9,0)</f>
        <v>#N/A</v>
      </c>
      <c r="AE619">
        <f t="shared" si="128"/>
        <v>1</v>
      </c>
    </row>
    <row r="620" spans="1:31" x14ac:dyDescent="0.25">
      <c r="A620" s="436" t="str">
        <f t="shared" si="118"/>
        <v>DC1CB11x-DC-19</v>
      </c>
      <c r="B620" s="436">
        <f>COUNTIF(AC$4:AC620,AC620)</f>
        <v>19</v>
      </c>
      <c r="C620" s="436" t="str">
        <f t="shared" si="119"/>
        <v>DC1CB11x-DC</v>
      </c>
      <c r="D620" s="436">
        <f>VLOOKUP(C620,'LICH THI'!C:AA,12,0)</f>
        <v>22</v>
      </c>
      <c r="E620" s="436">
        <f>VLOOKUP(C620,'LICH THI'!C:AA,13,0)</f>
        <v>22</v>
      </c>
      <c r="F620" s="436">
        <f t="shared" si="129"/>
        <v>22</v>
      </c>
      <c r="G620" s="436">
        <f>VLOOKUP(C620,'LICH THI'!C:AA,14,0)</f>
        <v>1</v>
      </c>
      <c r="H620" s="436">
        <f t="shared" si="120"/>
        <v>1</v>
      </c>
      <c r="I620" s="436" t="str">
        <f t="shared" si="121"/>
        <v>Phạm Văn Thắng</v>
      </c>
      <c r="J620" s="436"/>
      <c r="K620" s="436">
        <f t="shared" si="122"/>
        <v>1</v>
      </c>
      <c r="L620" s="436" t="str">
        <f t="shared" si="123"/>
        <v>DC1CB11x-DC-1</v>
      </c>
      <c r="M620" s="436">
        <f t="shared" si="124"/>
        <v>11</v>
      </c>
      <c r="N620" s="437">
        <f t="shared" si="130"/>
        <v>9</v>
      </c>
      <c r="O620" s="437"/>
      <c r="P620" s="430" t="str">
        <f t="shared" si="125"/>
        <v/>
      </c>
      <c r="U620" s="177">
        <v>22</v>
      </c>
      <c r="V620" s="177" t="s">
        <v>3256</v>
      </c>
      <c r="W620" s="177" t="s">
        <v>2738</v>
      </c>
      <c r="X620" s="177" t="s">
        <v>3464</v>
      </c>
      <c r="Y620" s="177" t="s">
        <v>4570</v>
      </c>
      <c r="Z620" s="177" t="s">
        <v>7910</v>
      </c>
      <c r="AA620" s="525" t="s">
        <v>3585</v>
      </c>
      <c r="AB620" s="399" t="str">
        <f t="shared" si="126"/>
        <v>DC1CB11x</v>
      </c>
      <c r="AC620" s="399" t="str">
        <f t="shared" si="127"/>
        <v>DC1CB11x-DC</v>
      </c>
      <c r="AD620" t="e">
        <f>Y620&amp;"-"&amp;VLOOKUP(AC620,'LICH THI'!C:AA,9,0)</f>
        <v>#N/A</v>
      </c>
      <c r="AE620">
        <f t="shared" si="128"/>
        <v>1</v>
      </c>
    </row>
    <row r="621" spans="1:31" x14ac:dyDescent="0.25">
      <c r="A621" s="436" t="str">
        <f t="shared" si="118"/>
        <v>DC1CB11x-DC-20</v>
      </c>
      <c r="B621" s="436">
        <f>COUNTIF(AC$4:AC621,AC621)</f>
        <v>20</v>
      </c>
      <c r="C621" s="436" t="str">
        <f t="shared" si="119"/>
        <v>DC1CB11x-DC</v>
      </c>
      <c r="D621" s="436">
        <f>VLOOKUP(C621,'LICH THI'!C:AA,12,0)</f>
        <v>22</v>
      </c>
      <c r="E621" s="436">
        <f>VLOOKUP(C621,'LICH THI'!C:AA,13,0)</f>
        <v>22</v>
      </c>
      <c r="F621" s="436">
        <f t="shared" si="129"/>
        <v>22</v>
      </c>
      <c r="G621" s="436">
        <f>VLOOKUP(C621,'LICH THI'!C:AA,14,0)</f>
        <v>1</v>
      </c>
      <c r="H621" s="436">
        <f t="shared" si="120"/>
        <v>1</v>
      </c>
      <c r="I621" s="436" t="str">
        <f t="shared" si="121"/>
        <v>Lê Văn Trí</v>
      </c>
      <c r="J621" s="436"/>
      <c r="K621" s="436">
        <f t="shared" si="122"/>
        <v>1</v>
      </c>
      <c r="L621" s="436" t="str">
        <f t="shared" si="123"/>
        <v>DC1CB11x-DC-1</v>
      </c>
      <c r="M621" s="436">
        <f t="shared" si="124"/>
        <v>11</v>
      </c>
      <c r="N621" s="437">
        <f t="shared" si="130"/>
        <v>10</v>
      </c>
      <c r="O621" s="437"/>
      <c r="P621" s="430" t="str">
        <f t="shared" si="125"/>
        <v/>
      </c>
      <c r="U621" s="177">
        <v>17</v>
      </c>
      <c r="V621" s="177" t="s">
        <v>3229</v>
      </c>
      <c r="W621" s="177" t="s">
        <v>2604</v>
      </c>
      <c r="X621" s="177" t="s">
        <v>3074</v>
      </c>
      <c r="Y621" s="177" t="s">
        <v>3241</v>
      </c>
      <c r="Z621" s="177" t="s">
        <v>7910</v>
      </c>
      <c r="AA621" s="525" t="s">
        <v>3242</v>
      </c>
      <c r="AB621" s="399" t="str">
        <f t="shared" si="126"/>
        <v>DC1CB11x</v>
      </c>
      <c r="AC621" s="399" t="str">
        <f t="shared" si="127"/>
        <v>DC1CB11x-DC</v>
      </c>
      <c r="AD621" t="e">
        <f>Y621&amp;"-"&amp;VLOOKUP(AC621,'LICH THI'!C:AA,9,0)</f>
        <v>#N/A</v>
      </c>
      <c r="AE621">
        <f t="shared" si="128"/>
        <v>1</v>
      </c>
    </row>
    <row r="622" spans="1:31" x14ac:dyDescent="0.25">
      <c r="A622" s="436" t="str">
        <f t="shared" si="118"/>
        <v>DC1CB11x-DC-21</v>
      </c>
      <c r="B622" s="436">
        <f>COUNTIF(AC$4:AC622,AC622)</f>
        <v>21</v>
      </c>
      <c r="C622" s="436" t="str">
        <f t="shared" si="119"/>
        <v>DC1CB11x-DC</v>
      </c>
      <c r="D622" s="436">
        <f>VLOOKUP(C622,'LICH THI'!C:AA,12,0)</f>
        <v>22</v>
      </c>
      <c r="E622" s="436">
        <f>VLOOKUP(C622,'LICH THI'!C:AA,13,0)</f>
        <v>22</v>
      </c>
      <c r="F622" s="436">
        <f t="shared" si="129"/>
        <v>22</v>
      </c>
      <c r="G622" s="436">
        <f>VLOOKUP(C622,'LICH THI'!C:AA,14,0)</f>
        <v>1</v>
      </c>
      <c r="H622" s="436">
        <f t="shared" si="120"/>
        <v>1</v>
      </c>
      <c r="I622" s="436" t="str">
        <f t="shared" si="121"/>
        <v>Dương Tuấn Trọng</v>
      </c>
      <c r="J622" s="436"/>
      <c r="K622" s="436">
        <f t="shared" si="122"/>
        <v>1</v>
      </c>
      <c r="L622" s="436" t="str">
        <f t="shared" si="123"/>
        <v>DC1CB11x-DC-1</v>
      </c>
      <c r="M622" s="436">
        <f t="shared" si="124"/>
        <v>11</v>
      </c>
      <c r="N622" s="437">
        <f t="shared" si="130"/>
        <v>11</v>
      </c>
      <c r="O622" s="437"/>
      <c r="P622" s="430" t="str">
        <f t="shared" si="125"/>
        <v/>
      </c>
      <c r="U622" s="177">
        <v>15</v>
      </c>
      <c r="V622" s="177" t="s">
        <v>2609</v>
      </c>
      <c r="W622" s="177" t="s">
        <v>2929</v>
      </c>
      <c r="X622" s="177" t="s">
        <v>4127</v>
      </c>
      <c r="Y622" s="177" t="s">
        <v>4128</v>
      </c>
      <c r="Z622" s="177" t="s">
        <v>7910</v>
      </c>
      <c r="AA622" s="525" t="s">
        <v>4129</v>
      </c>
      <c r="AB622" s="399" t="str">
        <f t="shared" si="126"/>
        <v>DC1CB11x</v>
      </c>
      <c r="AC622" s="399" t="str">
        <f t="shared" si="127"/>
        <v>DC1CB11x-DC</v>
      </c>
      <c r="AD622" t="e">
        <f>Y622&amp;"-"&amp;VLOOKUP(AC622,'LICH THI'!C:AA,9,0)</f>
        <v>#N/A</v>
      </c>
      <c r="AE622">
        <f t="shared" si="128"/>
        <v>1</v>
      </c>
    </row>
    <row r="623" spans="1:31" x14ac:dyDescent="0.25">
      <c r="A623" s="436" t="str">
        <f t="shared" si="118"/>
        <v>DC1CB11x-DC-22</v>
      </c>
      <c r="B623" s="436">
        <f>COUNTIF(AC$4:AC623,AC623)</f>
        <v>22</v>
      </c>
      <c r="C623" s="436" t="str">
        <f t="shared" si="119"/>
        <v>DC1CB11x-DC</v>
      </c>
      <c r="D623" s="436">
        <f>VLOOKUP(C623,'LICH THI'!C:AA,12,0)</f>
        <v>22</v>
      </c>
      <c r="E623" s="436">
        <f>VLOOKUP(C623,'LICH THI'!C:AA,13,0)</f>
        <v>22</v>
      </c>
      <c r="F623" s="436">
        <f t="shared" si="129"/>
        <v>22</v>
      </c>
      <c r="G623" s="436">
        <f>VLOOKUP(C623,'LICH THI'!C:AA,14,0)</f>
        <v>1</v>
      </c>
      <c r="H623" s="436">
        <f t="shared" si="120"/>
        <v>1</v>
      </c>
      <c r="I623" s="436" t="str">
        <f t="shared" si="121"/>
        <v>Nguyễn Đức Trung</v>
      </c>
      <c r="J623" s="436"/>
      <c r="K623" s="436">
        <f t="shared" si="122"/>
        <v>1</v>
      </c>
      <c r="L623" s="436" t="str">
        <f t="shared" si="123"/>
        <v>DC1CB11x-DC-1</v>
      </c>
      <c r="M623" s="436">
        <f t="shared" si="124"/>
        <v>11</v>
      </c>
      <c r="N623" s="437">
        <f t="shared" si="130"/>
        <v>12</v>
      </c>
      <c r="O623" s="437"/>
      <c r="P623" s="430" t="str">
        <f t="shared" si="125"/>
        <v/>
      </c>
      <c r="U623" s="177">
        <v>10</v>
      </c>
      <c r="V623" s="177" t="s">
        <v>3175</v>
      </c>
      <c r="W623" s="177" t="s">
        <v>3103</v>
      </c>
      <c r="X623" s="177" t="s">
        <v>3160</v>
      </c>
      <c r="Y623" s="177" t="s">
        <v>3191</v>
      </c>
      <c r="Z623" s="177" t="s">
        <v>7910</v>
      </c>
      <c r="AA623" s="525" t="s">
        <v>3192</v>
      </c>
      <c r="AB623" s="399" t="str">
        <f t="shared" si="126"/>
        <v>DC1CB11x</v>
      </c>
      <c r="AC623" s="399" t="str">
        <f t="shared" si="127"/>
        <v>DC1CB11x-DC</v>
      </c>
      <c r="AD623" t="e">
        <f>Y623&amp;"-"&amp;VLOOKUP(AC623,'LICH THI'!C:AA,9,0)</f>
        <v>#N/A</v>
      </c>
      <c r="AE623">
        <f t="shared" si="128"/>
        <v>1</v>
      </c>
    </row>
    <row r="624" spans="1:31" x14ac:dyDescent="0.25">
      <c r="A624" s="436" t="str">
        <f t="shared" si="118"/>
        <v>DC1CB11-DC-1</v>
      </c>
      <c r="B624" s="436">
        <f>COUNTIF(AC$4:AC624,AC624)</f>
        <v>1</v>
      </c>
      <c r="C624" s="436" t="str">
        <f t="shared" si="119"/>
        <v>DC1CB11-DC</v>
      </c>
      <c r="D624" s="436">
        <f>VLOOKUP(C624,'LICH THI'!C:AA,12,0)</f>
        <v>86</v>
      </c>
      <c r="E624" s="436">
        <f>VLOOKUP(C624,'LICH THI'!C:AA,13,0)</f>
        <v>45</v>
      </c>
      <c r="F624" s="436">
        <f t="shared" si="129"/>
        <v>45</v>
      </c>
      <c r="G624" s="436">
        <f>VLOOKUP(C624,'LICH THI'!C:AA,14,0)</f>
        <v>2</v>
      </c>
      <c r="H624" s="436">
        <f t="shared" si="120"/>
        <v>1</v>
      </c>
      <c r="I624" s="436" t="str">
        <f t="shared" si="121"/>
        <v>Hồ Xuân Anh</v>
      </c>
      <c r="J624" s="436"/>
      <c r="K624" s="436">
        <f t="shared" si="122"/>
        <v>2</v>
      </c>
      <c r="L624" s="436" t="str">
        <f t="shared" si="123"/>
        <v>DC1CB11-DC-2</v>
      </c>
      <c r="M624" s="436">
        <f t="shared" si="124"/>
        <v>11</v>
      </c>
      <c r="N624" s="437">
        <f t="shared" si="130"/>
        <v>86</v>
      </c>
      <c r="O624" s="437"/>
      <c r="P624" s="430" t="str">
        <f t="shared" si="125"/>
        <v/>
      </c>
      <c r="U624" s="177">
        <v>44</v>
      </c>
      <c r="V624" s="177" t="s">
        <v>3415</v>
      </c>
      <c r="W624" s="177" t="s">
        <v>3416</v>
      </c>
      <c r="X624" s="177" t="s">
        <v>2611</v>
      </c>
      <c r="Y624" s="177" t="s">
        <v>3417</v>
      </c>
      <c r="Z624" s="177" t="s">
        <v>6744</v>
      </c>
      <c r="AA624" s="525" t="s">
        <v>3418</v>
      </c>
      <c r="AB624" s="399" t="str">
        <f t="shared" si="126"/>
        <v>DC1CB11</v>
      </c>
      <c r="AC624" s="399" t="str">
        <f t="shared" si="127"/>
        <v>DC1CB11-DC</v>
      </c>
      <c r="AD624" t="str">
        <f>Y624&amp;"-"&amp;VLOOKUP(AC624,'LICH THI'!C:AA,9,0)</f>
        <v>64DCTH3177-42474</v>
      </c>
      <c r="AE624">
        <f t="shared" si="128"/>
        <v>1</v>
      </c>
    </row>
    <row r="625" spans="1:31" x14ac:dyDescent="0.25">
      <c r="A625" s="436" t="str">
        <f t="shared" si="118"/>
        <v>DC1CB11-DC-2</v>
      </c>
      <c r="B625" s="436">
        <f>COUNTIF(AC$4:AC625,AC625)</f>
        <v>2</v>
      </c>
      <c r="C625" s="436" t="str">
        <f t="shared" si="119"/>
        <v>DC1CB11-DC</v>
      </c>
      <c r="D625" s="436">
        <f>VLOOKUP(C625,'LICH THI'!C:AA,12,0)</f>
        <v>86</v>
      </c>
      <c r="E625" s="436">
        <f>VLOOKUP(C625,'LICH THI'!C:AA,13,0)</f>
        <v>45</v>
      </c>
      <c r="F625" s="436">
        <f t="shared" si="129"/>
        <v>45</v>
      </c>
      <c r="G625" s="436">
        <f>VLOOKUP(C625,'LICH THI'!C:AA,14,0)</f>
        <v>2</v>
      </c>
      <c r="H625" s="436">
        <f t="shared" si="120"/>
        <v>1</v>
      </c>
      <c r="I625" s="436" t="str">
        <f t="shared" si="121"/>
        <v>Nguyễn Kiều Anh</v>
      </c>
      <c r="J625" s="436"/>
      <c r="K625" s="436">
        <f t="shared" si="122"/>
        <v>2</v>
      </c>
      <c r="L625" s="436" t="str">
        <f t="shared" si="123"/>
        <v>DC1CB11-DC-2</v>
      </c>
      <c r="M625" s="436">
        <f t="shared" si="124"/>
        <v>11</v>
      </c>
      <c r="N625" s="437">
        <f t="shared" si="130"/>
        <v>87</v>
      </c>
      <c r="O625" s="437"/>
      <c r="P625" s="430" t="str">
        <f t="shared" si="125"/>
        <v/>
      </c>
      <c r="U625" s="177">
        <v>47</v>
      </c>
      <c r="V625" s="177" t="s">
        <v>6441</v>
      </c>
      <c r="W625" s="177" t="s">
        <v>3929</v>
      </c>
      <c r="X625" s="177" t="s">
        <v>2611</v>
      </c>
      <c r="Y625" s="177" t="s">
        <v>6721</v>
      </c>
      <c r="Z625" s="177" t="s">
        <v>6744</v>
      </c>
      <c r="AA625" s="525" t="s">
        <v>4071</v>
      </c>
      <c r="AB625" s="399" t="str">
        <f t="shared" si="126"/>
        <v>DC1CB11</v>
      </c>
      <c r="AC625" s="399" t="str">
        <f t="shared" si="127"/>
        <v>DC1CB11-DC</v>
      </c>
      <c r="AD625" t="str">
        <f>Y625&amp;"-"&amp;VLOOKUP(AC625,'LICH THI'!C:AA,9,0)</f>
        <v>65DCCC23367-42474</v>
      </c>
      <c r="AE625">
        <f t="shared" si="128"/>
        <v>1</v>
      </c>
    </row>
    <row r="626" spans="1:31" x14ac:dyDescent="0.25">
      <c r="A626" s="436" t="str">
        <f t="shared" si="118"/>
        <v>DC1CB11-DC-3</v>
      </c>
      <c r="B626" s="436">
        <f>COUNTIF(AC$4:AC626,AC626)</f>
        <v>3</v>
      </c>
      <c r="C626" s="436" t="str">
        <f t="shared" si="119"/>
        <v>DC1CB11-DC</v>
      </c>
      <c r="D626" s="436">
        <f>VLOOKUP(C626,'LICH THI'!C:AA,12,0)</f>
        <v>86</v>
      </c>
      <c r="E626" s="436">
        <f>VLOOKUP(C626,'LICH THI'!C:AA,13,0)</f>
        <v>45</v>
      </c>
      <c r="F626" s="436">
        <f t="shared" si="129"/>
        <v>45</v>
      </c>
      <c r="G626" s="436">
        <f>VLOOKUP(C626,'LICH THI'!C:AA,14,0)</f>
        <v>2</v>
      </c>
      <c r="H626" s="436">
        <f t="shared" si="120"/>
        <v>1</v>
      </c>
      <c r="I626" s="436" t="str">
        <f t="shared" si="121"/>
        <v>Hoàng Công Biên</v>
      </c>
      <c r="J626" s="436"/>
      <c r="K626" s="436">
        <f t="shared" si="122"/>
        <v>2</v>
      </c>
      <c r="L626" s="436" t="str">
        <f t="shared" si="123"/>
        <v>DC1CB11-DC-2</v>
      </c>
      <c r="M626" s="436">
        <f t="shared" si="124"/>
        <v>11</v>
      </c>
      <c r="N626" s="437">
        <f t="shared" si="130"/>
        <v>88</v>
      </c>
      <c r="O626" s="437"/>
      <c r="P626" s="430" t="str">
        <f t="shared" si="125"/>
        <v/>
      </c>
      <c r="U626" s="177">
        <v>63</v>
      </c>
      <c r="V626" s="177" t="s">
        <v>3892</v>
      </c>
      <c r="W626" s="177" t="s">
        <v>6645</v>
      </c>
      <c r="X626" s="177" t="s">
        <v>6646</v>
      </c>
      <c r="Y626" s="177" t="s">
        <v>6647</v>
      </c>
      <c r="Z626" s="177" t="s">
        <v>6744</v>
      </c>
      <c r="AA626" s="525" t="s">
        <v>6648</v>
      </c>
      <c r="AB626" s="399" t="str">
        <f t="shared" si="126"/>
        <v>DC1CB11</v>
      </c>
      <c r="AC626" s="399" t="str">
        <f t="shared" si="127"/>
        <v>DC1CB11-DC</v>
      </c>
      <c r="AD626" t="str">
        <f>Y626&amp;"-"&amp;VLOOKUP(AC626,'LICH THI'!C:AA,9,0)</f>
        <v>65DCDB20556-42474</v>
      </c>
      <c r="AE626">
        <f t="shared" si="128"/>
        <v>1</v>
      </c>
    </row>
    <row r="627" spans="1:31" x14ac:dyDescent="0.25">
      <c r="A627" s="436" t="str">
        <f t="shared" si="118"/>
        <v>DC1CB11-DC-4</v>
      </c>
      <c r="B627" s="436">
        <f>COUNTIF(AC$4:AC627,AC627)</f>
        <v>4</v>
      </c>
      <c r="C627" s="436" t="str">
        <f t="shared" si="119"/>
        <v>DC1CB11-DC</v>
      </c>
      <c r="D627" s="436">
        <f>VLOOKUP(C627,'LICH THI'!C:AA,12,0)</f>
        <v>86</v>
      </c>
      <c r="E627" s="436">
        <f>VLOOKUP(C627,'LICH THI'!C:AA,13,0)</f>
        <v>45</v>
      </c>
      <c r="F627" s="436">
        <f t="shared" si="129"/>
        <v>45</v>
      </c>
      <c r="G627" s="436">
        <f>VLOOKUP(C627,'LICH THI'!C:AA,14,0)</f>
        <v>2</v>
      </c>
      <c r="H627" s="436">
        <f t="shared" si="120"/>
        <v>1</v>
      </c>
      <c r="I627" s="436" t="str">
        <f t="shared" si="121"/>
        <v>Trịnh Ngọc Bình</v>
      </c>
      <c r="J627" s="436"/>
      <c r="K627" s="436">
        <f t="shared" si="122"/>
        <v>2</v>
      </c>
      <c r="L627" s="436" t="str">
        <f t="shared" si="123"/>
        <v>DC1CB11-DC-2</v>
      </c>
      <c r="M627" s="436">
        <f t="shared" si="124"/>
        <v>11</v>
      </c>
      <c r="N627" s="437">
        <f t="shared" si="130"/>
        <v>89</v>
      </c>
      <c r="O627" s="437"/>
      <c r="P627" s="430" t="str">
        <f t="shared" si="125"/>
        <v/>
      </c>
      <c r="U627" s="177">
        <v>65</v>
      </c>
      <c r="V627" s="177" t="s">
        <v>3478</v>
      </c>
      <c r="W627" s="177" t="s">
        <v>3479</v>
      </c>
      <c r="X627" s="177" t="s">
        <v>2605</v>
      </c>
      <c r="Y627" s="177" t="s">
        <v>3480</v>
      </c>
      <c r="Z627" s="177" t="s">
        <v>6744</v>
      </c>
      <c r="AA627" s="525" t="s">
        <v>3481</v>
      </c>
      <c r="AB627" s="399" t="str">
        <f t="shared" si="126"/>
        <v>DC1CB11</v>
      </c>
      <c r="AC627" s="399" t="str">
        <f t="shared" si="127"/>
        <v>DC1CB11-DC</v>
      </c>
      <c r="AD627" t="str">
        <f>Y627&amp;"-"&amp;VLOOKUP(AC627,'LICH THI'!C:AA,9,0)</f>
        <v>65DCDD23827-42474</v>
      </c>
      <c r="AE627">
        <f t="shared" si="128"/>
        <v>1</v>
      </c>
    </row>
    <row r="628" spans="1:31" x14ac:dyDescent="0.25">
      <c r="A628" s="436" t="str">
        <f t="shared" si="118"/>
        <v>DC1CB11-DC-5</v>
      </c>
      <c r="B628" s="436">
        <f>COUNTIF(AC$4:AC628,AC628)</f>
        <v>5</v>
      </c>
      <c r="C628" s="436" t="str">
        <f t="shared" si="119"/>
        <v>DC1CB11-DC</v>
      </c>
      <c r="D628" s="436">
        <f>VLOOKUP(C628,'LICH THI'!C:AA,12,0)</f>
        <v>86</v>
      </c>
      <c r="E628" s="436">
        <f>VLOOKUP(C628,'LICH THI'!C:AA,13,0)</f>
        <v>45</v>
      </c>
      <c r="F628" s="436">
        <f t="shared" si="129"/>
        <v>45</v>
      </c>
      <c r="G628" s="436">
        <f>VLOOKUP(C628,'LICH THI'!C:AA,14,0)</f>
        <v>2</v>
      </c>
      <c r="H628" s="436">
        <f t="shared" si="120"/>
        <v>1</v>
      </c>
      <c r="I628" s="436" t="str">
        <f t="shared" si="121"/>
        <v>Doãn Tiến Cao</v>
      </c>
      <c r="J628" s="436"/>
      <c r="K628" s="436">
        <f t="shared" si="122"/>
        <v>2</v>
      </c>
      <c r="L628" s="436" t="str">
        <f t="shared" si="123"/>
        <v>DC1CB11-DC-2</v>
      </c>
      <c r="M628" s="436">
        <f t="shared" si="124"/>
        <v>11</v>
      </c>
      <c r="N628" s="437">
        <f t="shared" si="130"/>
        <v>90</v>
      </c>
      <c r="O628" s="437"/>
      <c r="P628" s="430" t="str">
        <f t="shared" si="125"/>
        <v/>
      </c>
      <c r="U628" s="177">
        <v>22</v>
      </c>
      <c r="V628" s="177" t="s">
        <v>3325</v>
      </c>
      <c r="W628" s="177" t="s">
        <v>3330</v>
      </c>
      <c r="X628" s="177" t="s">
        <v>2853</v>
      </c>
      <c r="Y628" s="177" t="s">
        <v>3331</v>
      </c>
      <c r="Z628" s="177" t="s">
        <v>6744</v>
      </c>
      <c r="AA628" s="525" t="s">
        <v>2994</v>
      </c>
      <c r="AB628" s="399" t="str">
        <f t="shared" si="126"/>
        <v>DC1CB11</v>
      </c>
      <c r="AC628" s="399" t="str">
        <f t="shared" si="127"/>
        <v>DC1CB11-DC</v>
      </c>
      <c r="AD628" t="str">
        <f>Y628&amp;"-"&amp;VLOOKUP(AC628,'LICH THI'!C:AA,9,0)</f>
        <v>64DCDT3066-42474</v>
      </c>
      <c r="AE628">
        <f t="shared" si="128"/>
        <v>1</v>
      </c>
    </row>
    <row r="629" spans="1:31" x14ac:dyDescent="0.25">
      <c r="A629" s="436" t="str">
        <f t="shared" si="118"/>
        <v>DC1CB11-DC-6</v>
      </c>
      <c r="B629" s="436">
        <f>COUNTIF(AC$4:AC629,AC629)</f>
        <v>6</v>
      </c>
      <c r="C629" s="436" t="str">
        <f t="shared" si="119"/>
        <v>DC1CB11-DC</v>
      </c>
      <c r="D629" s="436">
        <f>VLOOKUP(C629,'LICH THI'!C:AA,12,0)</f>
        <v>86</v>
      </c>
      <c r="E629" s="436">
        <f>VLOOKUP(C629,'LICH THI'!C:AA,13,0)</f>
        <v>45</v>
      </c>
      <c r="F629" s="436">
        <f t="shared" si="129"/>
        <v>45</v>
      </c>
      <c r="G629" s="436">
        <f>VLOOKUP(C629,'LICH THI'!C:AA,14,0)</f>
        <v>2</v>
      </c>
      <c r="H629" s="436">
        <f t="shared" si="120"/>
        <v>1</v>
      </c>
      <c r="I629" s="436" t="str">
        <f t="shared" si="121"/>
        <v>Tống Thanh Cao</v>
      </c>
      <c r="J629" s="436"/>
      <c r="K629" s="436">
        <f t="shared" si="122"/>
        <v>2</v>
      </c>
      <c r="L629" s="436" t="str">
        <f t="shared" si="123"/>
        <v>DC1CB11-DC-2</v>
      </c>
      <c r="M629" s="436">
        <f t="shared" si="124"/>
        <v>11</v>
      </c>
      <c r="N629" s="437">
        <f t="shared" si="130"/>
        <v>91</v>
      </c>
      <c r="O629" s="437"/>
      <c r="P629" s="430" t="str">
        <f t="shared" si="125"/>
        <v/>
      </c>
      <c r="U629" s="177">
        <v>13</v>
      </c>
      <c r="V629" s="177" t="s">
        <v>3301</v>
      </c>
      <c r="W629" s="177" t="s">
        <v>6745</v>
      </c>
      <c r="X629" s="177" t="s">
        <v>2853</v>
      </c>
      <c r="Y629" s="177" t="s">
        <v>6746</v>
      </c>
      <c r="Z629" s="177" t="s">
        <v>6744</v>
      </c>
      <c r="AA629" s="525" t="s">
        <v>4532</v>
      </c>
      <c r="AB629" s="399" t="str">
        <f t="shared" si="126"/>
        <v>DC1CB11</v>
      </c>
      <c r="AC629" s="399" t="str">
        <f t="shared" si="127"/>
        <v>DC1CB11-DC</v>
      </c>
      <c r="AD629" t="str">
        <f>Y629&amp;"-"&amp;VLOOKUP(AC629,'LICH THI'!C:AA,9,0)</f>
        <v>64DCDD3035-42474</v>
      </c>
      <c r="AE629">
        <f t="shared" si="128"/>
        <v>1</v>
      </c>
    </row>
    <row r="630" spans="1:31" x14ac:dyDescent="0.25">
      <c r="A630" s="436" t="str">
        <f t="shared" si="118"/>
        <v>DC1CB11-DC-7</v>
      </c>
      <c r="B630" s="436">
        <f>COUNTIF(AC$4:AC630,AC630)</f>
        <v>7</v>
      </c>
      <c r="C630" s="436" t="str">
        <f t="shared" si="119"/>
        <v>DC1CB11-DC</v>
      </c>
      <c r="D630" s="436">
        <f>VLOOKUP(C630,'LICH THI'!C:AA,12,0)</f>
        <v>86</v>
      </c>
      <c r="E630" s="436">
        <f>VLOOKUP(C630,'LICH THI'!C:AA,13,0)</f>
        <v>45</v>
      </c>
      <c r="F630" s="436">
        <f t="shared" si="129"/>
        <v>45</v>
      </c>
      <c r="G630" s="436">
        <f>VLOOKUP(C630,'LICH THI'!C:AA,14,0)</f>
        <v>2</v>
      </c>
      <c r="H630" s="436">
        <f t="shared" si="120"/>
        <v>1</v>
      </c>
      <c r="I630" s="436" t="str">
        <f t="shared" si="121"/>
        <v>Lê Văn Công</v>
      </c>
      <c r="J630" s="436"/>
      <c r="K630" s="436">
        <f t="shared" si="122"/>
        <v>2</v>
      </c>
      <c r="L630" s="436" t="str">
        <f t="shared" si="123"/>
        <v>DC1CB11-DC-2</v>
      </c>
      <c r="M630" s="436">
        <f t="shared" si="124"/>
        <v>11</v>
      </c>
      <c r="N630" s="437">
        <f t="shared" si="130"/>
        <v>92</v>
      </c>
      <c r="O630" s="437"/>
      <c r="P630" s="430" t="str">
        <f t="shared" si="125"/>
        <v/>
      </c>
      <c r="U630" s="177">
        <v>27</v>
      </c>
      <c r="V630" s="177" t="s">
        <v>3341</v>
      </c>
      <c r="W630" s="177" t="s">
        <v>2604</v>
      </c>
      <c r="X630" s="177" t="s">
        <v>3104</v>
      </c>
      <c r="Y630" s="177" t="s">
        <v>3798</v>
      </c>
      <c r="Z630" s="177" t="s">
        <v>6744</v>
      </c>
      <c r="AA630" s="525" t="s">
        <v>3799</v>
      </c>
      <c r="AB630" s="399" t="str">
        <f t="shared" si="126"/>
        <v>DC1CB11</v>
      </c>
      <c r="AC630" s="399" t="str">
        <f t="shared" si="127"/>
        <v>DC1CB11-DC</v>
      </c>
      <c r="AD630" t="str">
        <f>Y630&amp;"-"&amp;VLOOKUP(AC630,'LICH THI'!C:AA,9,0)</f>
        <v>64DCDT3163-42474</v>
      </c>
      <c r="AE630">
        <f t="shared" si="128"/>
        <v>1</v>
      </c>
    </row>
    <row r="631" spans="1:31" x14ac:dyDescent="0.25">
      <c r="A631" s="436" t="str">
        <f t="shared" si="118"/>
        <v>DC1CB11-DC-8</v>
      </c>
      <c r="B631" s="436">
        <f>COUNTIF(AC$4:AC631,AC631)</f>
        <v>8</v>
      </c>
      <c r="C631" s="436" t="str">
        <f t="shared" si="119"/>
        <v>DC1CB11-DC</v>
      </c>
      <c r="D631" s="436">
        <f>VLOOKUP(C631,'LICH THI'!C:AA,12,0)</f>
        <v>86</v>
      </c>
      <c r="E631" s="436">
        <f>VLOOKUP(C631,'LICH THI'!C:AA,13,0)</f>
        <v>45</v>
      </c>
      <c r="F631" s="436">
        <f t="shared" si="129"/>
        <v>45</v>
      </c>
      <c r="G631" s="436">
        <f>VLOOKUP(C631,'LICH THI'!C:AA,14,0)</f>
        <v>2</v>
      </c>
      <c r="H631" s="436">
        <f t="shared" si="120"/>
        <v>1</v>
      </c>
      <c r="I631" s="436" t="str">
        <f t="shared" si="121"/>
        <v>Phạm Văn Cương</v>
      </c>
      <c r="J631" s="436"/>
      <c r="K631" s="436">
        <f t="shared" si="122"/>
        <v>2</v>
      </c>
      <c r="L631" s="436" t="str">
        <f t="shared" si="123"/>
        <v>DC1CB11-DC-2</v>
      </c>
      <c r="M631" s="436">
        <f t="shared" si="124"/>
        <v>11</v>
      </c>
      <c r="N631" s="437">
        <f t="shared" si="130"/>
        <v>93</v>
      </c>
      <c r="O631" s="437"/>
      <c r="P631" s="430" t="str">
        <f t="shared" si="125"/>
        <v/>
      </c>
      <c r="U631" s="177">
        <v>55</v>
      </c>
      <c r="V631" s="177" t="s">
        <v>3455</v>
      </c>
      <c r="W631" s="177" t="s">
        <v>2738</v>
      </c>
      <c r="X631" s="177" t="s">
        <v>4047</v>
      </c>
      <c r="Y631" s="177" t="s">
        <v>6673</v>
      </c>
      <c r="Z631" s="177" t="s">
        <v>6744</v>
      </c>
      <c r="AA631" s="525" t="s">
        <v>5141</v>
      </c>
      <c r="AB631" s="399" t="str">
        <f t="shared" si="126"/>
        <v>DC1CB11</v>
      </c>
      <c r="AC631" s="399" t="str">
        <f t="shared" si="127"/>
        <v>DC1CB11-DC</v>
      </c>
      <c r="AD631" t="str">
        <f>Y631&amp;"-"&amp;VLOOKUP(AC631,'LICH THI'!C:AA,9,0)</f>
        <v>65DCCD22008-42474</v>
      </c>
      <c r="AE631">
        <f t="shared" si="128"/>
        <v>1</v>
      </c>
    </row>
    <row r="632" spans="1:31" x14ac:dyDescent="0.25">
      <c r="A632" s="436" t="str">
        <f t="shared" si="118"/>
        <v>DC1CB11-DC-9</v>
      </c>
      <c r="B632" s="436">
        <f>COUNTIF(AC$4:AC632,AC632)</f>
        <v>9</v>
      </c>
      <c r="C632" s="436" t="str">
        <f t="shared" si="119"/>
        <v>DC1CB11-DC</v>
      </c>
      <c r="D632" s="436">
        <f>VLOOKUP(C632,'LICH THI'!C:AA,12,0)</f>
        <v>86</v>
      </c>
      <c r="E632" s="436">
        <f>VLOOKUP(C632,'LICH THI'!C:AA,13,0)</f>
        <v>45</v>
      </c>
      <c r="F632" s="436">
        <f t="shared" si="129"/>
        <v>45</v>
      </c>
      <c r="G632" s="436">
        <f>VLOOKUP(C632,'LICH THI'!C:AA,14,0)</f>
        <v>2</v>
      </c>
      <c r="H632" s="436">
        <f t="shared" si="120"/>
        <v>1</v>
      </c>
      <c r="I632" s="436" t="str">
        <f t="shared" si="121"/>
        <v>Vũ Quỳnh Châu</v>
      </c>
      <c r="J632" s="436"/>
      <c r="K632" s="436">
        <f t="shared" si="122"/>
        <v>2</v>
      </c>
      <c r="L632" s="436" t="str">
        <f t="shared" si="123"/>
        <v>DC1CB11-DC-2</v>
      </c>
      <c r="M632" s="436">
        <f t="shared" si="124"/>
        <v>11</v>
      </c>
      <c r="N632" s="437">
        <f t="shared" si="130"/>
        <v>94</v>
      </c>
      <c r="O632" s="437"/>
      <c r="P632" s="430" t="str">
        <f t="shared" si="125"/>
        <v/>
      </c>
      <c r="U632" s="177">
        <v>16</v>
      </c>
      <c r="V632" s="177" t="s">
        <v>3308</v>
      </c>
      <c r="W632" s="177" t="s">
        <v>3309</v>
      </c>
      <c r="X632" s="177" t="s">
        <v>3310</v>
      </c>
      <c r="Y632" s="177" t="s">
        <v>3311</v>
      </c>
      <c r="Z632" s="177" t="s">
        <v>6744</v>
      </c>
      <c r="AA632" s="525" t="s">
        <v>3312</v>
      </c>
      <c r="AB632" s="399" t="str">
        <f t="shared" si="126"/>
        <v>DC1CB11</v>
      </c>
      <c r="AC632" s="399" t="str">
        <f t="shared" si="127"/>
        <v>DC1CB11-DC</v>
      </c>
      <c r="AD632" t="str">
        <f>Y632&amp;"-"&amp;VLOOKUP(AC632,'LICH THI'!C:AA,9,0)</f>
        <v>64DCDT3192-42474</v>
      </c>
      <c r="AE632">
        <f t="shared" si="128"/>
        <v>1</v>
      </c>
    </row>
    <row r="633" spans="1:31" x14ac:dyDescent="0.25">
      <c r="A633" s="436" t="str">
        <f t="shared" si="118"/>
        <v>DC1CB11-DC-10</v>
      </c>
      <c r="B633" s="436">
        <f>COUNTIF(AC$4:AC633,AC633)</f>
        <v>10</v>
      </c>
      <c r="C633" s="436" t="str">
        <f t="shared" si="119"/>
        <v>DC1CB11-DC</v>
      </c>
      <c r="D633" s="436">
        <f>VLOOKUP(C633,'LICH THI'!C:AA,12,0)</f>
        <v>86</v>
      </c>
      <c r="E633" s="436">
        <f>VLOOKUP(C633,'LICH THI'!C:AA,13,0)</f>
        <v>45</v>
      </c>
      <c r="F633" s="436">
        <f t="shared" si="129"/>
        <v>45</v>
      </c>
      <c r="G633" s="436">
        <f>VLOOKUP(C633,'LICH THI'!C:AA,14,0)</f>
        <v>2</v>
      </c>
      <c r="H633" s="436">
        <f t="shared" si="120"/>
        <v>1</v>
      </c>
      <c r="I633" s="436" t="str">
        <f t="shared" si="121"/>
        <v>Trương Văn Chung</v>
      </c>
      <c r="J633" s="436"/>
      <c r="K633" s="436">
        <f t="shared" si="122"/>
        <v>2</v>
      </c>
      <c r="L633" s="436" t="str">
        <f t="shared" si="123"/>
        <v>DC1CB11-DC-2</v>
      </c>
      <c r="M633" s="436">
        <f t="shared" si="124"/>
        <v>11</v>
      </c>
      <c r="N633" s="437">
        <f t="shared" si="130"/>
        <v>95</v>
      </c>
      <c r="O633" s="437"/>
      <c r="P633" s="430" t="str">
        <f t="shared" si="125"/>
        <v/>
      </c>
      <c r="U633" s="177">
        <v>35</v>
      </c>
      <c r="V633" s="177" t="s">
        <v>3014</v>
      </c>
      <c r="W633" s="177" t="s">
        <v>3463</v>
      </c>
      <c r="X633" s="177" t="s">
        <v>2731</v>
      </c>
      <c r="Y633" s="177" t="s">
        <v>6755</v>
      </c>
      <c r="Z633" s="177" t="s">
        <v>6744</v>
      </c>
      <c r="AA633" s="525" t="s">
        <v>3715</v>
      </c>
      <c r="AB633" s="399" t="str">
        <f t="shared" si="126"/>
        <v>DC1CB11</v>
      </c>
      <c r="AC633" s="399" t="str">
        <f t="shared" si="127"/>
        <v>DC1CB11-DC</v>
      </c>
      <c r="AD633" t="str">
        <f>Y633&amp;"-"&amp;VLOOKUP(AC633,'LICH THI'!C:AA,9,0)</f>
        <v>64DCMX3066-42474</v>
      </c>
      <c r="AE633">
        <f t="shared" si="128"/>
        <v>1</v>
      </c>
    </row>
    <row r="634" spans="1:31" x14ac:dyDescent="0.25">
      <c r="A634" s="436" t="str">
        <f t="shared" si="118"/>
        <v>DC1CB11-DC-11</v>
      </c>
      <c r="B634" s="436">
        <f>COUNTIF(AC$4:AC634,AC634)</f>
        <v>11</v>
      </c>
      <c r="C634" s="436" t="str">
        <f t="shared" si="119"/>
        <v>DC1CB11-DC</v>
      </c>
      <c r="D634" s="436">
        <f>VLOOKUP(C634,'LICH THI'!C:AA,12,0)</f>
        <v>86</v>
      </c>
      <c r="E634" s="436">
        <f>VLOOKUP(C634,'LICH THI'!C:AA,13,0)</f>
        <v>45</v>
      </c>
      <c r="F634" s="436">
        <f t="shared" si="129"/>
        <v>45</v>
      </c>
      <c r="G634" s="436">
        <f>VLOOKUP(C634,'LICH THI'!C:AA,14,0)</f>
        <v>2</v>
      </c>
      <c r="H634" s="436">
        <f t="shared" si="120"/>
        <v>1</v>
      </c>
      <c r="I634" s="436" t="str">
        <f t="shared" si="121"/>
        <v>Nguyễn Đức Du</v>
      </c>
      <c r="J634" s="436"/>
      <c r="K634" s="436">
        <f t="shared" si="122"/>
        <v>2</v>
      </c>
      <c r="L634" s="436" t="str">
        <f t="shared" si="123"/>
        <v>DC1CB11-DC-2</v>
      </c>
      <c r="M634" s="436">
        <f t="shared" si="124"/>
        <v>11</v>
      </c>
      <c r="N634" s="437">
        <f t="shared" si="130"/>
        <v>51</v>
      </c>
      <c r="O634" s="437"/>
      <c r="P634" s="430" t="str">
        <f t="shared" si="125"/>
        <v/>
      </c>
      <c r="U634" s="177">
        <v>23</v>
      </c>
      <c r="V634" s="177" t="s">
        <v>3325</v>
      </c>
      <c r="W634" s="177" t="s">
        <v>3103</v>
      </c>
      <c r="X634" s="177" t="s">
        <v>5404</v>
      </c>
      <c r="Y634" s="177" t="s">
        <v>5518</v>
      </c>
      <c r="Z634" s="177" t="s">
        <v>6744</v>
      </c>
      <c r="AA634" s="525" t="s">
        <v>2882</v>
      </c>
      <c r="AB634" s="399" t="str">
        <f t="shared" si="126"/>
        <v>DC1CB11</v>
      </c>
      <c r="AC634" s="399" t="str">
        <f t="shared" si="127"/>
        <v>DC1CB11-DC</v>
      </c>
      <c r="AD634" t="str">
        <f>Y634&amp;"-"&amp;VLOOKUP(AC634,'LICH THI'!C:AA,9,0)</f>
        <v>64DCDT3157-42474</v>
      </c>
      <c r="AE634">
        <f t="shared" si="128"/>
        <v>1</v>
      </c>
    </row>
    <row r="635" spans="1:31" x14ac:dyDescent="0.25">
      <c r="A635" s="436" t="str">
        <f t="shared" si="118"/>
        <v>DC1CB11-DC-12</v>
      </c>
      <c r="B635" s="436">
        <f>COUNTIF(AC$4:AC635,AC635)</f>
        <v>12</v>
      </c>
      <c r="C635" s="436" t="str">
        <f t="shared" si="119"/>
        <v>DC1CB11-DC</v>
      </c>
      <c r="D635" s="436">
        <f>VLOOKUP(C635,'LICH THI'!C:AA,12,0)</f>
        <v>86</v>
      </c>
      <c r="E635" s="436">
        <f>VLOOKUP(C635,'LICH THI'!C:AA,13,0)</f>
        <v>45</v>
      </c>
      <c r="F635" s="436">
        <f t="shared" si="129"/>
        <v>45</v>
      </c>
      <c r="G635" s="436">
        <f>VLOOKUP(C635,'LICH THI'!C:AA,14,0)</f>
        <v>2</v>
      </c>
      <c r="H635" s="436">
        <f t="shared" si="120"/>
        <v>1</v>
      </c>
      <c r="I635" s="436" t="str">
        <f t="shared" si="121"/>
        <v>Bùi Văn Dũng</v>
      </c>
      <c r="J635" s="436"/>
      <c r="K635" s="436">
        <f t="shared" si="122"/>
        <v>2</v>
      </c>
      <c r="L635" s="436" t="str">
        <f t="shared" si="123"/>
        <v>DC1CB11-DC-2</v>
      </c>
      <c r="M635" s="436">
        <f t="shared" si="124"/>
        <v>11</v>
      </c>
      <c r="N635" s="437">
        <f t="shared" si="130"/>
        <v>52</v>
      </c>
      <c r="O635" s="437"/>
      <c r="P635" s="430" t="str">
        <f t="shared" si="125"/>
        <v/>
      </c>
      <c r="U635" s="177">
        <v>66</v>
      </c>
      <c r="V635" s="177" t="s">
        <v>3478</v>
      </c>
      <c r="W635" s="177" t="s">
        <v>2800</v>
      </c>
      <c r="X635" s="177" t="s">
        <v>2827</v>
      </c>
      <c r="Y635" s="177" t="s">
        <v>3482</v>
      </c>
      <c r="Z635" s="177" t="s">
        <v>6744</v>
      </c>
      <c r="AA635" s="525" t="s">
        <v>3483</v>
      </c>
      <c r="AB635" s="399" t="str">
        <f t="shared" si="126"/>
        <v>DC1CB11</v>
      </c>
      <c r="AC635" s="399" t="str">
        <f t="shared" si="127"/>
        <v>DC1CB11-DC</v>
      </c>
      <c r="AD635" t="str">
        <f>Y635&amp;"-"&amp;VLOOKUP(AC635,'LICH THI'!C:AA,9,0)</f>
        <v>65DCDD23488-42474</v>
      </c>
      <c r="AE635">
        <f t="shared" si="128"/>
        <v>1</v>
      </c>
    </row>
    <row r="636" spans="1:31" x14ac:dyDescent="0.25">
      <c r="A636" s="436" t="str">
        <f t="shared" si="118"/>
        <v>DC1CB11-DC-13</v>
      </c>
      <c r="B636" s="436">
        <f>COUNTIF(AC$4:AC636,AC636)</f>
        <v>13</v>
      </c>
      <c r="C636" s="436" t="str">
        <f t="shared" si="119"/>
        <v>DC1CB11-DC</v>
      </c>
      <c r="D636" s="436">
        <f>VLOOKUP(C636,'LICH THI'!C:AA,12,0)</f>
        <v>86</v>
      </c>
      <c r="E636" s="436">
        <f>VLOOKUP(C636,'LICH THI'!C:AA,13,0)</f>
        <v>45</v>
      </c>
      <c r="F636" s="436">
        <f t="shared" si="129"/>
        <v>45</v>
      </c>
      <c r="G636" s="436">
        <f>VLOOKUP(C636,'LICH THI'!C:AA,14,0)</f>
        <v>2</v>
      </c>
      <c r="H636" s="436">
        <f t="shared" si="120"/>
        <v>1</v>
      </c>
      <c r="I636" s="436" t="str">
        <f t="shared" si="121"/>
        <v>Nguyễn Văn Dũng</v>
      </c>
      <c r="J636" s="436"/>
      <c r="K636" s="436">
        <f t="shared" si="122"/>
        <v>2</v>
      </c>
      <c r="L636" s="436" t="str">
        <f t="shared" si="123"/>
        <v>DC1CB11-DC-2</v>
      </c>
      <c r="M636" s="436">
        <f t="shared" si="124"/>
        <v>11</v>
      </c>
      <c r="N636" s="437">
        <f t="shared" si="130"/>
        <v>53</v>
      </c>
      <c r="O636" s="437"/>
      <c r="P636" s="430" t="str">
        <f t="shared" si="125"/>
        <v/>
      </c>
      <c r="U636" s="177">
        <v>51</v>
      </c>
      <c r="V636" s="177" t="s">
        <v>3449</v>
      </c>
      <c r="W636" s="177" t="s">
        <v>2741</v>
      </c>
      <c r="X636" s="177" t="s">
        <v>2827</v>
      </c>
      <c r="Y636" s="177" t="s">
        <v>6447</v>
      </c>
      <c r="Z636" s="177" t="s">
        <v>6744</v>
      </c>
      <c r="AA636" s="525" t="s">
        <v>4523</v>
      </c>
      <c r="AB636" s="399" t="str">
        <f t="shared" si="126"/>
        <v>DC1CB11</v>
      </c>
      <c r="AC636" s="399" t="str">
        <f t="shared" si="127"/>
        <v>DC1CB11-DC</v>
      </c>
      <c r="AD636" t="str">
        <f>Y636&amp;"-"&amp;VLOOKUP(AC636,'LICH THI'!C:AA,9,0)</f>
        <v>65DCCD23502-42474</v>
      </c>
      <c r="AE636">
        <f t="shared" si="128"/>
        <v>1</v>
      </c>
    </row>
    <row r="637" spans="1:31" x14ac:dyDescent="0.25">
      <c r="A637" s="436" t="str">
        <f t="shared" si="118"/>
        <v>DC1CB11-DC-14</v>
      </c>
      <c r="B637" s="436">
        <f>COUNTIF(AC$4:AC637,AC637)</f>
        <v>14</v>
      </c>
      <c r="C637" s="436" t="str">
        <f t="shared" si="119"/>
        <v>DC1CB11-DC</v>
      </c>
      <c r="D637" s="436">
        <f>VLOOKUP(C637,'LICH THI'!C:AA,12,0)</f>
        <v>86</v>
      </c>
      <c r="E637" s="436">
        <f>VLOOKUP(C637,'LICH THI'!C:AA,13,0)</f>
        <v>45</v>
      </c>
      <c r="F637" s="436">
        <f t="shared" si="129"/>
        <v>45</v>
      </c>
      <c r="G637" s="436">
        <f>VLOOKUP(C637,'LICH THI'!C:AA,14,0)</f>
        <v>2</v>
      </c>
      <c r="H637" s="436">
        <f t="shared" si="120"/>
        <v>1</v>
      </c>
      <c r="I637" s="436" t="str">
        <f t="shared" si="121"/>
        <v>Vũ Duy Dũng</v>
      </c>
      <c r="J637" s="436"/>
      <c r="K637" s="436">
        <f t="shared" si="122"/>
        <v>2</v>
      </c>
      <c r="L637" s="436" t="str">
        <f t="shared" si="123"/>
        <v>DC1CB11-DC-2</v>
      </c>
      <c r="M637" s="436">
        <f t="shared" si="124"/>
        <v>11</v>
      </c>
      <c r="N637" s="437">
        <f t="shared" si="130"/>
        <v>54</v>
      </c>
      <c r="O637" s="437"/>
      <c r="P637" s="430" t="str">
        <f t="shared" si="125"/>
        <v/>
      </c>
      <c r="U637" s="177">
        <v>67</v>
      </c>
      <c r="V637" s="177" t="s">
        <v>3478</v>
      </c>
      <c r="W637" s="177" t="s">
        <v>3980</v>
      </c>
      <c r="X637" s="177" t="s">
        <v>2827</v>
      </c>
      <c r="Y637" s="177" t="s">
        <v>6260</v>
      </c>
      <c r="Z637" s="177" t="s">
        <v>6744</v>
      </c>
      <c r="AA637" s="525" t="s">
        <v>4376</v>
      </c>
      <c r="AB637" s="399" t="str">
        <f t="shared" si="126"/>
        <v>DC1CB11</v>
      </c>
      <c r="AC637" s="399" t="str">
        <f t="shared" si="127"/>
        <v>DC1CB11-DC</v>
      </c>
      <c r="AD637" t="str">
        <f>Y637&amp;"-"&amp;VLOOKUP(AC637,'LICH THI'!C:AA,9,0)</f>
        <v>65DCDD22687-42474</v>
      </c>
      <c r="AE637">
        <f t="shared" si="128"/>
        <v>1</v>
      </c>
    </row>
    <row r="638" spans="1:31" x14ac:dyDescent="0.25">
      <c r="A638" s="436" t="str">
        <f t="shared" si="118"/>
        <v>DC1CB11-DC-15</v>
      </c>
      <c r="B638" s="436">
        <f>COUNTIF(AC$4:AC638,AC638)</f>
        <v>15</v>
      </c>
      <c r="C638" s="436" t="str">
        <f t="shared" si="119"/>
        <v>DC1CB11-DC</v>
      </c>
      <c r="D638" s="436">
        <f>VLOOKUP(C638,'LICH THI'!C:AA,12,0)</f>
        <v>86</v>
      </c>
      <c r="E638" s="436">
        <f>VLOOKUP(C638,'LICH THI'!C:AA,13,0)</f>
        <v>45</v>
      </c>
      <c r="F638" s="436">
        <f t="shared" si="129"/>
        <v>45</v>
      </c>
      <c r="G638" s="436">
        <f>VLOOKUP(C638,'LICH THI'!C:AA,14,0)</f>
        <v>2</v>
      </c>
      <c r="H638" s="436">
        <f t="shared" si="120"/>
        <v>1</v>
      </c>
      <c r="I638" s="436" t="str">
        <f t="shared" si="121"/>
        <v>Nguyễn Ngọc Duy</v>
      </c>
      <c r="J638" s="436"/>
      <c r="K638" s="436">
        <f t="shared" si="122"/>
        <v>2</v>
      </c>
      <c r="L638" s="436" t="str">
        <f t="shared" si="123"/>
        <v>DC1CB11-DC-2</v>
      </c>
      <c r="M638" s="436">
        <f t="shared" si="124"/>
        <v>11</v>
      </c>
      <c r="N638" s="437">
        <f t="shared" si="130"/>
        <v>55</v>
      </c>
      <c r="O638" s="437"/>
      <c r="P638" s="430" t="str">
        <f t="shared" si="125"/>
        <v/>
      </c>
      <c r="U638" s="177">
        <v>28</v>
      </c>
      <c r="V638" s="177" t="s">
        <v>3341</v>
      </c>
      <c r="W638" s="177" t="s">
        <v>2783</v>
      </c>
      <c r="X638" s="177" t="s">
        <v>2742</v>
      </c>
      <c r="Y638" s="177" t="s">
        <v>6432</v>
      </c>
      <c r="Z638" s="177" t="s">
        <v>6744</v>
      </c>
      <c r="AA638" s="525" t="s">
        <v>4552</v>
      </c>
      <c r="AB638" s="399" t="str">
        <f t="shared" si="126"/>
        <v>DC1CB11</v>
      </c>
      <c r="AC638" s="399" t="str">
        <f t="shared" si="127"/>
        <v>DC1CB11-DC</v>
      </c>
      <c r="AD638" t="str">
        <f>Y638&amp;"-"&amp;VLOOKUP(AC638,'LICH THI'!C:AA,9,0)</f>
        <v>64DCDT3116-42474</v>
      </c>
      <c r="AE638">
        <f t="shared" si="128"/>
        <v>1</v>
      </c>
    </row>
    <row r="639" spans="1:31" x14ac:dyDescent="0.25">
      <c r="A639" s="436" t="str">
        <f t="shared" si="118"/>
        <v>DC1CB11-DC-16</v>
      </c>
      <c r="B639" s="436">
        <f>COUNTIF(AC$4:AC639,AC639)</f>
        <v>16</v>
      </c>
      <c r="C639" s="436" t="str">
        <f t="shared" si="119"/>
        <v>DC1CB11-DC</v>
      </c>
      <c r="D639" s="436">
        <f>VLOOKUP(C639,'LICH THI'!C:AA,12,0)</f>
        <v>86</v>
      </c>
      <c r="E639" s="436">
        <f>VLOOKUP(C639,'LICH THI'!C:AA,13,0)</f>
        <v>45</v>
      </c>
      <c r="F639" s="436">
        <f t="shared" si="129"/>
        <v>45</v>
      </c>
      <c r="G639" s="436">
        <f>VLOOKUP(C639,'LICH THI'!C:AA,14,0)</f>
        <v>2</v>
      </c>
      <c r="H639" s="436">
        <f t="shared" si="120"/>
        <v>1</v>
      </c>
      <c r="I639" s="436" t="str">
        <f t="shared" si="121"/>
        <v>Đỗ Xuân Đại</v>
      </c>
      <c r="J639" s="436"/>
      <c r="K639" s="436">
        <f t="shared" si="122"/>
        <v>2</v>
      </c>
      <c r="L639" s="436" t="str">
        <f t="shared" si="123"/>
        <v>DC1CB11-DC-2</v>
      </c>
      <c r="M639" s="436">
        <f t="shared" si="124"/>
        <v>11</v>
      </c>
      <c r="N639" s="437">
        <f t="shared" si="130"/>
        <v>56</v>
      </c>
      <c r="O639" s="437"/>
      <c r="P639" s="430" t="str">
        <f t="shared" si="125"/>
        <v/>
      </c>
      <c r="U639" s="177">
        <v>83</v>
      </c>
      <c r="V639" s="177" t="s">
        <v>3077</v>
      </c>
      <c r="W639" s="177" t="s">
        <v>5357</v>
      </c>
      <c r="X639" s="177" t="s">
        <v>4118</v>
      </c>
      <c r="Y639" s="177" t="s">
        <v>5358</v>
      </c>
      <c r="Z639" s="177" t="s">
        <v>6744</v>
      </c>
      <c r="AA639" s="525" t="s">
        <v>5359</v>
      </c>
      <c r="AB639" s="399" t="str">
        <f t="shared" si="126"/>
        <v>DC1CB11</v>
      </c>
      <c r="AC639" s="399" t="str">
        <f t="shared" si="127"/>
        <v>DC1CB11-DC</v>
      </c>
      <c r="AD639" t="str">
        <f>Y639&amp;"-"&amp;VLOOKUP(AC639,'LICH THI'!C:AA,9,0)</f>
        <v>64DCDB3143-42474</v>
      </c>
      <c r="AE639">
        <f t="shared" si="128"/>
        <v>1</v>
      </c>
    </row>
    <row r="640" spans="1:31" x14ac:dyDescent="0.25">
      <c r="A640" s="436" t="str">
        <f t="shared" si="118"/>
        <v>DC1CB11-DC-17</v>
      </c>
      <c r="B640" s="436">
        <f>COUNTIF(AC$4:AC640,AC640)</f>
        <v>17</v>
      </c>
      <c r="C640" s="436" t="str">
        <f t="shared" si="119"/>
        <v>DC1CB11-DC</v>
      </c>
      <c r="D640" s="436">
        <f>VLOOKUP(C640,'LICH THI'!C:AA,12,0)</f>
        <v>86</v>
      </c>
      <c r="E640" s="436">
        <f>VLOOKUP(C640,'LICH THI'!C:AA,13,0)</f>
        <v>45</v>
      </c>
      <c r="F640" s="436">
        <f t="shared" si="129"/>
        <v>45</v>
      </c>
      <c r="G640" s="436">
        <f>VLOOKUP(C640,'LICH THI'!C:AA,14,0)</f>
        <v>2</v>
      </c>
      <c r="H640" s="436">
        <f t="shared" si="120"/>
        <v>1</v>
      </c>
      <c r="I640" s="436" t="str">
        <f t="shared" si="121"/>
        <v>Hoàng Trọng Đại</v>
      </c>
      <c r="J640" s="436"/>
      <c r="K640" s="436">
        <f t="shared" si="122"/>
        <v>2</v>
      </c>
      <c r="L640" s="436" t="str">
        <f t="shared" si="123"/>
        <v>DC1CB11-DC-2</v>
      </c>
      <c r="M640" s="436">
        <f t="shared" si="124"/>
        <v>11</v>
      </c>
      <c r="N640" s="437">
        <f t="shared" si="130"/>
        <v>57</v>
      </c>
      <c r="O640" s="437"/>
      <c r="P640" s="430" t="str">
        <f t="shared" si="125"/>
        <v/>
      </c>
      <c r="U640" s="177">
        <v>59</v>
      </c>
      <c r="V640" s="177" t="s">
        <v>3467</v>
      </c>
      <c r="W640" s="177" t="s">
        <v>4863</v>
      </c>
      <c r="X640" s="177" t="s">
        <v>4118</v>
      </c>
      <c r="Y640" s="177" t="s">
        <v>6758</v>
      </c>
      <c r="Z640" s="177" t="s">
        <v>6744</v>
      </c>
      <c r="AA640" s="525" t="s">
        <v>6759</v>
      </c>
      <c r="AB640" s="399" t="str">
        <f t="shared" si="126"/>
        <v>DC1CB11</v>
      </c>
      <c r="AC640" s="399" t="str">
        <f t="shared" si="127"/>
        <v>DC1CB11-DC</v>
      </c>
      <c r="AD640" t="str">
        <f>Y640&amp;"-"&amp;VLOOKUP(AC640,'LICH THI'!C:AA,9,0)</f>
        <v>65DCDB20598-42474</v>
      </c>
      <c r="AE640">
        <f t="shared" si="128"/>
        <v>1</v>
      </c>
    </row>
    <row r="641" spans="1:31" x14ac:dyDescent="0.25">
      <c r="A641" s="436" t="str">
        <f t="shared" si="118"/>
        <v>DC1CB11-DC-18</v>
      </c>
      <c r="B641" s="436">
        <f>COUNTIF(AC$4:AC641,AC641)</f>
        <v>18</v>
      </c>
      <c r="C641" s="436" t="str">
        <f t="shared" si="119"/>
        <v>DC1CB11-DC</v>
      </c>
      <c r="D641" s="436">
        <f>VLOOKUP(C641,'LICH THI'!C:AA,12,0)</f>
        <v>86</v>
      </c>
      <c r="E641" s="436">
        <f>VLOOKUP(C641,'LICH THI'!C:AA,13,0)</f>
        <v>45</v>
      </c>
      <c r="F641" s="436">
        <f t="shared" si="129"/>
        <v>45</v>
      </c>
      <c r="G641" s="436">
        <f>VLOOKUP(C641,'LICH THI'!C:AA,14,0)</f>
        <v>2</v>
      </c>
      <c r="H641" s="436">
        <f t="shared" si="120"/>
        <v>1</v>
      </c>
      <c r="I641" s="436" t="str">
        <f t="shared" si="121"/>
        <v>Nguyễn Xuân Đạt</v>
      </c>
      <c r="J641" s="436"/>
      <c r="K641" s="436">
        <f t="shared" si="122"/>
        <v>2</v>
      </c>
      <c r="L641" s="436" t="str">
        <f t="shared" si="123"/>
        <v>DC1CB11-DC-2</v>
      </c>
      <c r="M641" s="436">
        <f t="shared" si="124"/>
        <v>11</v>
      </c>
      <c r="N641" s="437">
        <f t="shared" si="130"/>
        <v>58</v>
      </c>
      <c r="O641" s="437"/>
      <c r="P641" s="430" t="str">
        <f t="shared" si="125"/>
        <v/>
      </c>
      <c r="U641" s="177">
        <v>84</v>
      </c>
      <c r="V641" s="177" t="s">
        <v>3077</v>
      </c>
      <c r="W641" s="177" t="s">
        <v>3590</v>
      </c>
      <c r="X641" s="177" t="s">
        <v>2746</v>
      </c>
      <c r="Y641" s="177" t="s">
        <v>3591</v>
      </c>
      <c r="Z641" s="177" t="s">
        <v>6744</v>
      </c>
      <c r="AA641" s="525" t="s">
        <v>3592</v>
      </c>
      <c r="AB641" s="399" t="str">
        <f t="shared" si="126"/>
        <v>DC1CB11</v>
      </c>
      <c r="AC641" s="399" t="str">
        <f t="shared" si="127"/>
        <v>DC1CB11-DC</v>
      </c>
      <c r="AD641" t="str">
        <f>Y641&amp;"-"&amp;VLOOKUP(AC641,'LICH THI'!C:AA,9,0)</f>
        <v>64DCDB3124-42474</v>
      </c>
      <c r="AE641">
        <f t="shared" si="128"/>
        <v>1</v>
      </c>
    </row>
    <row r="642" spans="1:31" x14ac:dyDescent="0.25">
      <c r="A642" s="436" t="str">
        <f t="shared" si="118"/>
        <v>DC1CB11-DC-19</v>
      </c>
      <c r="B642" s="436">
        <f>COUNTIF(AC$4:AC642,AC642)</f>
        <v>19</v>
      </c>
      <c r="C642" s="436" t="str">
        <f t="shared" si="119"/>
        <v>DC1CB11-DC</v>
      </c>
      <c r="D642" s="436">
        <f>VLOOKUP(C642,'LICH THI'!C:AA,12,0)</f>
        <v>86</v>
      </c>
      <c r="E642" s="436">
        <f>VLOOKUP(C642,'LICH THI'!C:AA,13,0)</f>
        <v>45</v>
      </c>
      <c r="F642" s="436">
        <f t="shared" si="129"/>
        <v>45</v>
      </c>
      <c r="G642" s="436">
        <f>VLOOKUP(C642,'LICH THI'!C:AA,14,0)</f>
        <v>2</v>
      </c>
      <c r="H642" s="436">
        <f t="shared" si="120"/>
        <v>1</v>
      </c>
      <c r="I642" s="436" t="str">
        <f t="shared" si="121"/>
        <v>Bùi Quý Đô</v>
      </c>
      <c r="J642" s="436"/>
      <c r="K642" s="436">
        <f t="shared" si="122"/>
        <v>2</v>
      </c>
      <c r="L642" s="436" t="str">
        <f t="shared" si="123"/>
        <v>DC1CB11-DC-2</v>
      </c>
      <c r="M642" s="436">
        <f t="shared" si="124"/>
        <v>11</v>
      </c>
      <c r="N642" s="437">
        <f t="shared" si="130"/>
        <v>59</v>
      </c>
      <c r="O642" s="437"/>
      <c r="P642" s="430" t="str">
        <f t="shared" si="125"/>
        <v/>
      </c>
      <c r="U642" s="177">
        <v>48</v>
      </c>
      <c r="V642" s="177" t="s">
        <v>3426</v>
      </c>
      <c r="W642" s="177" t="s">
        <v>4039</v>
      </c>
      <c r="X642" s="177" t="s">
        <v>3958</v>
      </c>
      <c r="Y642" s="177" t="s">
        <v>4040</v>
      </c>
      <c r="Z642" s="177" t="s">
        <v>6744</v>
      </c>
      <c r="AA642" s="525" t="s">
        <v>4041</v>
      </c>
      <c r="AB642" s="399" t="str">
        <f t="shared" si="126"/>
        <v>DC1CB11</v>
      </c>
      <c r="AC642" s="399" t="str">
        <f t="shared" si="127"/>
        <v>DC1CB11-DC</v>
      </c>
      <c r="AD642" t="str">
        <f>Y642&amp;"-"&amp;VLOOKUP(AC642,'LICH THI'!C:AA,9,0)</f>
        <v>65DCCD20461-42474</v>
      </c>
      <c r="AE642">
        <f t="shared" si="128"/>
        <v>1</v>
      </c>
    </row>
    <row r="643" spans="1:31" x14ac:dyDescent="0.25">
      <c r="A643" s="436" t="str">
        <f t="shared" si="118"/>
        <v>DC1CB11-DC-20</v>
      </c>
      <c r="B643" s="436">
        <f>COUNTIF(AC$4:AC643,AC643)</f>
        <v>20</v>
      </c>
      <c r="C643" s="436" t="str">
        <f t="shared" si="119"/>
        <v>DC1CB11-DC</v>
      </c>
      <c r="D643" s="436">
        <f>VLOOKUP(C643,'LICH THI'!C:AA,12,0)</f>
        <v>86</v>
      </c>
      <c r="E643" s="436">
        <f>VLOOKUP(C643,'LICH THI'!C:AA,13,0)</f>
        <v>45</v>
      </c>
      <c r="F643" s="436">
        <f t="shared" si="129"/>
        <v>45</v>
      </c>
      <c r="G643" s="436">
        <f>VLOOKUP(C643,'LICH THI'!C:AA,14,0)</f>
        <v>2</v>
      </c>
      <c r="H643" s="436">
        <f t="shared" si="120"/>
        <v>1</v>
      </c>
      <c r="I643" s="436" t="str">
        <f t="shared" si="121"/>
        <v>Phạm Văn Đức</v>
      </c>
      <c r="J643" s="436"/>
      <c r="K643" s="436">
        <f t="shared" si="122"/>
        <v>2</v>
      </c>
      <c r="L643" s="436" t="str">
        <f t="shared" si="123"/>
        <v>DC1CB11-DC-2</v>
      </c>
      <c r="M643" s="436">
        <f t="shared" si="124"/>
        <v>11</v>
      </c>
      <c r="N643" s="437">
        <f t="shared" si="130"/>
        <v>60</v>
      </c>
      <c r="O643" s="437"/>
      <c r="P643" s="430" t="str">
        <f t="shared" si="125"/>
        <v/>
      </c>
      <c r="U643" s="177">
        <v>72</v>
      </c>
      <c r="V643" s="177" t="s">
        <v>4874</v>
      </c>
      <c r="W643" s="177" t="s">
        <v>2738</v>
      </c>
      <c r="X643" s="177" t="s">
        <v>2948</v>
      </c>
      <c r="Y643" s="177" t="s">
        <v>6766</v>
      </c>
      <c r="Z643" s="177" t="s">
        <v>6744</v>
      </c>
      <c r="AA643" s="525" t="s">
        <v>4429</v>
      </c>
      <c r="AB643" s="399" t="str">
        <f t="shared" si="126"/>
        <v>DC1CB11</v>
      </c>
      <c r="AC643" s="399" t="str">
        <f t="shared" si="127"/>
        <v>DC1CB11-DC</v>
      </c>
      <c r="AD643" t="str">
        <f>Y643&amp;"-"&amp;VLOOKUP(AC643,'LICH THI'!C:AA,9,0)</f>
        <v>65DCHT21647-42474</v>
      </c>
      <c r="AE643">
        <f t="shared" si="128"/>
        <v>1</v>
      </c>
    </row>
    <row r="644" spans="1:31" x14ac:dyDescent="0.25">
      <c r="A644" s="436" t="str">
        <f t="shared" si="118"/>
        <v>DC1CB11-DC-21</v>
      </c>
      <c r="B644" s="436">
        <f>COUNTIF(AC$4:AC644,AC644)</f>
        <v>21</v>
      </c>
      <c r="C644" s="436" t="str">
        <f t="shared" si="119"/>
        <v>DC1CB11-DC</v>
      </c>
      <c r="D644" s="436">
        <f>VLOOKUP(C644,'LICH THI'!C:AA,12,0)</f>
        <v>86</v>
      </c>
      <c r="E644" s="436">
        <f>VLOOKUP(C644,'LICH THI'!C:AA,13,0)</f>
        <v>45</v>
      </c>
      <c r="F644" s="436">
        <f t="shared" si="129"/>
        <v>45</v>
      </c>
      <c r="G644" s="436">
        <f>VLOOKUP(C644,'LICH THI'!C:AA,14,0)</f>
        <v>2</v>
      </c>
      <c r="H644" s="436">
        <f t="shared" si="120"/>
        <v>1</v>
      </c>
      <c r="I644" s="436" t="str">
        <f t="shared" si="121"/>
        <v>Phan Thanh Hà</v>
      </c>
      <c r="J644" s="436"/>
      <c r="K644" s="436">
        <f t="shared" si="122"/>
        <v>2</v>
      </c>
      <c r="L644" s="436" t="str">
        <f t="shared" si="123"/>
        <v>DC1CB11-DC-2</v>
      </c>
      <c r="M644" s="436">
        <f t="shared" si="124"/>
        <v>11</v>
      </c>
      <c r="N644" s="437">
        <f t="shared" si="130"/>
        <v>61</v>
      </c>
      <c r="O644" s="437"/>
      <c r="P644" s="430" t="str">
        <f t="shared" si="125"/>
        <v/>
      </c>
      <c r="U644" s="177">
        <v>4</v>
      </c>
      <c r="V644" s="177" t="s">
        <v>2868</v>
      </c>
      <c r="W644" s="177" t="s">
        <v>5131</v>
      </c>
      <c r="X644" s="177" t="s">
        <v>3163</v>
      </c>
      <c r="Y644" s="177" t="s">
        <v>5132</v>
      </c>
      <c r="Z644" s="177" t="s">
        <v>6744</v>
      </c>
      <c r="AA644" s="525" t="s">
        <v>5133</v>
      </c>
      <c r="AB644" s="399" t="str">
        <f t="shared" si="126"/>
        <v>DC1CB11</v>
      </c>
      <c r="AC644" s="399" t="str">
        <f t="shared" si="127"/>
        <v>DC1CB11-DC</v>
      </c>
      <c r="AD644" t="str">
        <f>Y644&amp;"-"&amp;VLOOKUP(AC644,'LICH THI'!C:AA,9,0)</f>
        <v>64DCCD3263-42474</v>
      </c>
      <c r="AE644">
        <f t="shared" si="128"/>
        <v>1</v>
      </c>
    </row>
    <row r="645" spans="1:31" x14ac:dyDescent="0.25">
      <c r="A645" s="436" t="str">
        <f t="shared" ref="A645:A708" si="131">C645&amp;"-"&amp;B645</f>
        <v>DC1CB11-DC-22</v>
      </c>
      <c r="B645" s="436">
        <f>COUNTIF(AC$4:AC645,AC645)</f>
        <v>22</v>
      </c>
      <c r="C645" s="436" t="str">
        <f t="shared" ref="C645:C708" si="132">_CT_MaHP1</f>
        <v>DC1CB11-DC</v>
      </c>
      <c r="D645" s="436">
        <f>VLOOKUP(C645,'LICH THI'!C:AA,12,0)</f>
        <v>86</v>
      </c>
      <c r="E645" s="436">
        <f>VLOOKUP(C645,'LICH THI'!C:AA,13,0)</f>
        <v>45</v>
      </c>
      <c r="F645" s="436">
        <f t="shared" si="129"/>
        <v>45</v>
      </c>
      <c r="G645" s="436">
        <f>VLOOKUP(C645,'LICH THI'!C:AA,14,0)</f>
        <v>2</v>
      </c>
      <c r="H645" s="436">
        <f t="shared" ref="H645:H708" si="133">IF(E645=0,"",TRUNC((B645+E645-1)/E645))</f>
        <v>1</v>
      </c>
      <c r="I645" s="436" t="str">
        <f t="shared" ref="I645:I708" si="134">W645&amp;" "&amp;X645</f>
        <v>Nguyễn Đình Hải</v>
      </c>
      <c r="J645" s="436"/>
      <c r="K645" s="436">
        <f t="shared" ref="K645:K708" si="135">IF(G645=1,1,IF(H645&lt;G645,H645+1,1))</f>
        <v>2</v>
      </c>
      <c r="L645" s="436" t="str">
        <f t="shared" ref="L645:L708" si="136">C645&amp;"-"&amp;K645</f>
        <v>DC1CB11-DC-2</v>
      </c>
      <c r="M645" s="436">
        <f t="shared" ref="M645:M708" si="137">IF(E645=0,"",MOD(MID(C645,6,2),E645))</f>
        <v>11</v>
      </c>
      <c r="N645" s="437">
        <f t="shared" si="130"/>
        <v>62</v>
      </c>
      <c r="O645" s="437"/>
      <c r="P645" s="430" t="str">
        <f t="shared" ref="P645:P708" si="138">IF(MOD(20*O645,10)&lt;&gt;0,"SAI","")</f>
        <v/>
      </c>
      <c r="U645" s="177">
        <v>56</v>
      </c>
      <c r="V645" s="177" t="s">
        <v>3459</v>
      </c>
      <c r="W645" s="177" t="s">
        <v>2780</v>
      </c>
      <c r="X645" s="177" t="s">
        <v>2908</v>
      </c>
      <c r="Y645" s="177" t="s">
        <v>6238</v>
      </c>
      <c r="Z645" s="177" t="s">
        <v>6744</v>
      </c>
      <c r="AA645" s="525" t="s">
        <v>6239</v>
      </c>
      <c r="AB645" s="399" t="str">
        <f t="shared" ref="AB645:AB708" si="139">_CT_MaHP</f>
        <v>DC1CB11</v>
      </c>
      <c r="AC645" s="399" t="str">
        <f t="shared" ref="AC645:AC708" si="140">_CT_MaHe</f>
        <v>DC1CB11-DC</v>
      </c>
      <c r="AD645" t="str">
        <f>Y645&amp;"-"&amp;VLOOKUP(AC645,'LICH THI'!C:AA,9,0)</f>
        <v>65DCCS20649-42474</v>
      </c>
      <c r="AE645">
        <f t="shared" ref="AE645:AE708" si="141">COUNTIF(AD645,AD:AD)</f>
        <v>1</v>
      </c>
    </row>
    <row r="646" spans="1:31" x14ac:dyDescent="0.25">
      <c r="A646" s="436" t="str">
        <f t="shared" si="131"/>
        <v>DC1CB11-DC-23</v>
      </c>
      <c r="B646" s="436">
        <f>COUNTIF(AC$4:AC646,AC646)</f>
        <v>23</v>
      </c>
      <c r="C646" s="436" t="str">
        <f t="shared" si="132"/>
        <v>DC1CB11-DC</v>
      </c>
      <c r="D646" s="436">
        <f>VLOOKUP(C646,'LICH THI'!C:AA,12,0)</f>
        <v>86</v>
      </c>
      <c r="E646" s="436">
        <f>VLOOKUP(C646,'LICH THI'!C:AA,13,0)</f>
        <v>45</v>
      </c>
      <c r="F646" s="436">
        <f t="shared" ref="F646:F709" si="142">IF(G646="","",IF(G646=H646,D646-(H646-1)*E646,E646))</f>
        <v>45</v>
      </c>
      <c r="G646" s="436">
        <f>VLOOKUP(C646,'LICH THI'!C:AA,14,0)</f>
        <v>2</v>
      </c>
      <c r="H646" s="436">
        <f t="shared" si="133"/>
        <v>1</v>
      </c>
      <c r="I646" s="436" t="str">
        <f t="shared" si="134"/>
        <v>Nguyễn Đức Hào</v>
      </c>
      <c r="J646" s="436"/>
      <c r="K646" s="436">
        <f t="shared" si="135"/>
        <v>2</v>
      </c>
      <c r="L646" s="436" t="str">
        <f t="shared" si="136"/>
        <v>DC1CB11-DC-2</v>
      </c>
      <c r="M646" s="436">
        <f t="shared" si="137"/>
        <v>11</v>
      </c>
      <c r="N646" s="437">
        <f t="shared" ref="N646:N709" si="143">IF(F646=0,"",(K646-1)*$N$2+1+MOD(B646-M646,F646))</f>
        <v>63</v>
      </c>
      <c r="O646" s="437"/>
      <c r="P646" s="430" t="str">
        <f t="shared" si="138"/>
        <v/>
      </c>
      <c r="U646" s="177">
        <v>17</v>
      </c>
      <c r="V646" s="177" t="s">
        <v>3308</v>
      </c>
      <c r="W646" s="177" t="s">
        <v>3103</v>
      </c>
      <c r="X646" s="177" t="s">
        <v>3560</v>
      </c>
      <c r="Y646" s="177" t="s">
        <v>6190</v>
      </c>
      <c r="Z646" s="177" t="s">
        <v>6744</v>
      </c>
      <c r="AA646" s="525" t="s">
        <v>5108</v>
      </c>
      <c r="AB646" s="399" t="str">
        <f t="shared" si="139"/>
        <v>DC1CB11</v>
      </c>
      <c r="AC646" s="399" t="str">
        <f t="shared" si="140"/>
        <v>DC1CB11-DC</v>
      </c>
      <c r="AD646" t="str">
        <f>Y646&amp;"-"&amp;VLOOKUP(AC646,'LICH THI'!C:AA,9,0)</f>
        <v>64DCDT3025-42474</v>
      </c>
      <c r="AE646">
        <f t="shared" si="141"/>
        <v>1</v>
      </c>
    </row>
    <row r="647" spans="1:31" x14ac:dyDescent="0.25">
      <c r="A647" s="436" t="str">
        <f t="shared" si="131"/>
        <v>DC1CB11-DC-24</v>
      </c>
      <c r="B647" s="436">
        <f>COUNTIF(AC$4:AC647,AC647)</f>
        <v>24</v>
      </c>
      <c r="C647" s="436" t="str">
        <f t="shared" si="132"/>
        <v>DC1CB11-DC</v>
      </c>
      <c r="D647" s="436">
        <f>VLOOKUP(C647,'LICH THI'!C:AA,12,0)</f>
        <v>86</v>
      </c>
      <c r="E647" s="436">
        <f>VLOOKUP(C647,'LICH THI'!C:AA,13,0)</f>
        <v>45</v>
      </c>
      <c r="F647" s="436">
        <f t="shared" si="142"/>
        <v>45</v>
      </c>
      <c r="G647" s="436">
        <f>VLOOKUP(C647,'LICH THI'!C:AA,14,0)</f>
        <v>2</v>
      </c>
      <c r="H647" s="436">
        <f t="shared" si="133"/>
        <v>1</v>
      </c>
      <c r="I647" s="436" t="str">
        <f t="shared" si="134"/>
        <v>Đinh Văn Hậu</v>
      </c>
      <c r="J647" s="436"/>
      <c r="K647" s="436">
        <f t="shared" si="135"/>
        <v>2</v>
      </c>
      <c r="L647" s="436" t="str">
        <f t="shared" si="136"/>
        <v>DC1CB11-DC-2</v>
      </c>
      <c r="M647" s="436">
        <f t="shared" si="137"/>
        <v>11</v>
      </c>
      <c r="N647" s="437">
        <f t="shared" si="143"/>
        <v>64</v>
      </c>
      <c r="O647" s="437"/>
      <c r="P647" s="430" t="str">
        <f t="shared" si="138"/>
        <v/>
      </c>
      <c r="U647" s="177">
        <v>68</v>
      </c>
      <c r="V647" s="177" t="s">
        <v>3478</v>
      </c>
      <c r="W647" s="177" t="s">
        <v>4052</v>
      </c>
      <c r="X647" s="177" t="s">
        <v>4084</v>
      </c>
      <c r="Y647" s="177" t="s">
        <v>6261</v>
      </c>
      <c r="Z647" s="177" t="s">
        <v>6744</v>
      </c>
      <c r="AA647" s="525" t="s">
        <v>3494</v>
      </c>
      <c r="AB647" s="399" t="str">
        <f t="shared" si="139"/>
        <v>DC1CB11</v>
      </c>
      <c r="AC647" s="399" t="str">
        <f t="shared" si="140"/>
        <v>DC1CB11-DC</v>
      </c>
      <c r="AD647" t="str">
        <f>Y647&amp;"-"&amp;VLOOKUP(AC647,'LICH THI'!C:AA,9,0)</f>
        <v>65DCDD21082-42474</v>
      </c>
      <c r="AE647">
        <f t="shared" si="141"/>
        <v>1</v>
      </c>
    </row>
    <row r="648" spans="1:31" x14ac:dyDescent="0.25">
      <c r="A648" s="436" t="str">
        <f t="shared" si="131"/>
        <v>DC1CB11-DC-25</v>
      </c>
      <c r="B648" s="436">
        <f>COUNTIF(AC$4:AC648,AC648)</f>
        <v>25</v>
      </c>
      <c r="C648" s="436" t="str">
        <f t="shared" si="132"/>
        <v>DC1CB11-DC</v>
      </c>
      <c r="D648" s="436">
        <f>VLOOKUP(C648,'LICH THI'!C:AA,12,0)</f>
        <v>86</v>
      </c>
      <c r="E648" s="436">
        <f>VLOOKUP(C648,'LICH THI'!C:AA,13,0)</f>
        <v>45</v>
      </c>
      <c r="F648" s="436">
        <f t="shared" si="142"/>
        <v>45</v>
      </c>
      <c r="G648" s="436">
        <f>VLOOKUP(C648,'LICH THI'!C:AA,14,0)</f>
        <v>2</v>
      </c>
      <c r="H648" s="436">
        <f t="shared" si="133"/>
        <v>1</v>
      </c>
      <c r="I648" s="436" t="str">
        <f t="shared" si="134"/>
        <v>Vũ Văn Hiệp</v>
      </c>
      <c r="J648" s="436"/>
      <c r="K648" s="436">
        <f t="shared" si="135"/>
        <v>2</v>
      </c>
      <c r="L648" s="436" t="str">
        <f t="shared" si="136"/>
        <v>DC1CB11-DC-2</v>
      </c>
      <c r="M648" s="436">
        <f t="shared" si="137"/>
        <v>11</v>
      </c>
      <c r="N648" s="437">
        <f t="shared" si="143"/>
        <v>65</v>
      </c>
      <c r="O648" s="437"/>
      <c r="P648" s="430" t="str">
        <f t="shared" si="138"/>
        <v/>
      </c>
      <c r="U648" s="177">
        <v>64</v>
      </c>
      <c r="V648" s="177" t="s">
        <v>3892</v>
      </c>
      <c r="W648" s="177" t="s">
        <v>2914</v>
      </c>
      <c r="X648" s="177" t="s">
        <v>4886</v>
      </c>
      <c r="Y648" s="177" t="s">
        <v>6246</v>
      </c>
      <c r="Z648" s="177" t="s">
        <v>6744</v>
      </c>
      <c r="AA648" s="525" t="s">
        <v>6247</v>
      </c>
      <c r="AB648" s="399" t="str">
        <f t="shared" si="139"/>
        <v>DC1CB11</v>
      </c>
      <c r="AC648" s="399" t="str">
        <f t="shared" si="140"/>
        <v>DC1CB11-DC</v>
      </c>
      <c r="AD648" t="str">
        <f>Y648&amp;"-"&amp;VLOOKUP(AC648,'LICH THI'!C:AA,9,0)</f>
        <v>65DCDB23407-42474</v>
      </c>
      <c r="AE648">
        <f t="shared" si="141"/>
        <v>1</v>
      </c>
    </row>
    <row r="649" spans="1:31" x14ac:dyDescent="0.25">
      <c r="A649" s="436" t="str">
        <f t="shared" si="131"/>
        <v>DC1CB11-DC-26</v>
      </c>
      <c r="B649" s="436">
        <f>COUNTIF(AC$4:AC649,AC649)</f>
        <v>26</v>
      </c>
      <c r="C649" s="436" t="str">
        <f t="shared" si="132"/>
        <v>DC1CB11-DC</v>
      </c>
      <c r="D649" s="436">
        <f>VLOOKUP(C649,'LICH THI'!C:AA,12,0)</f>
        <v>86</v>
      </c>
      <c r="E649" s="436">
        <f>VLOOKUP(C649,'LICH THI'!C:AA,13,0)</f>
        <v>45</v>
      </c>
      <c r="F649" s="436">
        <f t="shared" si="142"/>
        <v>45</v>
      </c>
      <c r="G649" s="436">
        <f>VLOOKUP(C649,'LICH THI'!C:AA,14,0)</f>
        <v>2</v>
      </c>
      <c r="H649" s="436">
        <f t="shared" si="133"/>
        <v>1</v>
      </c>
      <c r="I649" s="436" t="str">
        <f t="shared" si="134"/>
        <v>Phạm Quang Hiếu</v>
      </c>
      <c r="J649" s="436"/>
      <c r="K649" s="436">
        <f t="shared" si="135"/>
        <v>2</v>
      </c>
      <c r="L649" s="436" t="str">
        <f t="shared" si="136"/>
        <v>DC1CB11-DC-2</v>
      </c>
      <c r="M649" s="436">
        <f t="shared" si="137"/>
        <v>11</v>
      </c>
      <c r="N649" s="437">
        <f t="shared" si="143"/>
        <v>66</v>
      </c>
      <c r="O649" s="437"/>
      <c r="P649" s="430" t="str">
        <f t="shared" si="138"/>
        <v/>
      </c>
      <c r="U649" s="177">
        <v>60</v>
      </c>
      <c r="V649" s="177" t="s">
        <v>3467</v>
      </c>
      <c r="W649" s="177" t="s">
        <v>2987</v>
      </c>
      <c r="X649" s="177" t="s">
        <v>2754</v>
      </c>
      <c r="Y649" s="177" t="s">
        <v>3473</v>
      </c>
      <c r="Z649" s="177" t="s">
        <v>6744</v>
      </c>
      <c r="AA649" s="525" t="s">
        <v>3474</v>
      </c>
      <c r="AB649" s="399" t="str">
        <f t="shared" si="139"/>
        <v>DC1CB11</v>
      </c>
      <c r="AC649" s="399" t="str">
        <f t="shared" si="140"/>
        <v>DC1CB11-DC</v>
      </c>
      <c r="AD649" t="str">
        <f>Y649&amp;"-"&amp;VLOOKUP(AC649,'LICH THI'!C:AA,9,0)</f>
        <v>65DCDB20578-42474</v>
      </c>
      <c r="AE649">
        <f t="shared" si="141"/>
        <v>1</v>
      </c>
    </row>
    <row r="650" spans="1:31" x14ac:dyDescent="0.25">
      <c r="A650" s="436" t="str">
        <f t="shared" si="131"/>
        <v>DC1CB11-DC-27</v>
      </c>
      <c r="B650" s="436">
        <f>COUNTIF(AC$4:AC650,AC650)</f>
        <v>27</v>
      </c>
      <c r="C650" s="436" t="str">
        <f t="shared" si="132"/>
        <v>DC1CB11-DC</v>
      </c>
      <c r="D650" s="436">
        <f>VLOOKUP(C650,'LICH THI'!C:AA,12,0)</f>
        <v>86</v>
      </c>
      <c r="E650" s="436">
        <f>VLOOKUP(C650,'LICH THI'!C:AA,13,0)</f>
        <v>45</v>
      </c>
      <c r="F650" s="436">
        <f t="shared" si="142"/>
        <v>45</v>
      </c>
      <c r="G650" s="436">
        <f>VLOOKUP(C650,'LICH THI'!C:AA,14,0)</f>
        <v>2</v>
      </c>
      <c r="H650" s="436">
        <f t="shared" si="133"/>
        <v>1</v>
      </c>
      <c r="I650" s="436" t="str">
        <f t="shared" si="134"/>
        <v>Trần Trung Hiếu</v>
      </c>
      <c r="J650" s="436"/>
      <c r="K650" s="436">
        <f t="shared" si="135"/>
        <v>2</v>
      </c>
      <c r="L650" s="436" t="str">
        <f t="shared" si="136"/>
        <v>DC1CB11-DC-2</v>
      </c>
      <c r="M650" s="436">
        <f t="shared" si="137"/>
        <v>11</v>
      </c>
      <c r="N650" s="437">
        <f t="shared" si="143"/>
        <v>67</v>
      </c>
      <c r="O650" s="437"/>
      <c r="P650" s="430" t="str">
        <f t="shared" si="138"/>
        <v/>
      </c>
      <c r="U650" s="177">
        <v>61</v>
      </c>
      <c r="V650" s="177" t="s">
        <v>3467</v>
      </c>
      <c r="W650" s="177" t="s">
        <v>3052</v>
      </c>
      <c r="X650" s="177" t="s">
        <v>2754</v>
      </c>
      <c r="Y650" s="177" t="s">
        <v>6243</v>
      </c>
      <c r="Z650" s="177" t="s">
        <v>6744</v>
      </c>
      <c r="AA650" s="525" t="s">
        <v>6244</v>
      </c>
      <c r="AB650" s="399" t="str">
        <f t="shared" si="139"/>
        <v>DC1CB11</v>
      </c>
      <c r="AC650" s="399" t="str">
        <f t="shared" si="140"/>
        <v>DC1CB11-DC</v>
      </c>
      <c r="AD650" t="str">
        <f>Y650&amp;"-"&amp;VLOOKUP(AC650,'LICH THI'!C:AA,9,0)</f>
        <v>65DCDB20589-42474</v>
      </c>
      <c r="AE650">
        <f t="shared" si="141"/>
        <v>1</v>
      </c>
    </row>
    <row r="651" spans="1:31" x14ac:dyDescent="0.25">
      <c r="A651" s="436" t="str">
        <f t="shared" si="131"/>
        <v>DC1CB11-DC-28</v>
      </c>
      <c r="B651" s="436">
        <f>COUNTIF(AC$4:AC651,AC651)</f>
        <v>28</v>
      </c>
      <c r="C651" s="436" t="str">
        <f t="shared" si="132"/>
        <v>DC1CB11-DC</v>
      </c>
      <c r="D651" s="436">
        <f>VLOOKUP(C651,'LICH THI'!C:AA,12,0)</f>
        <v>86</v>
      </c>
      <c r="E651" s="436">
        <f>VLOOKUP(C651,'LICH THI'!C:AA,13,0)</f>
        <v>45</v>
      </c>
      <c r="F651" s="436">
        <f t="shared" si="142"/>
        <v>45</v>
      </c>
      <c r="G651" s="436">
        <f>VLOOKUP(C651,'LICH THI'!C:AA,14,0)</f>
        <v>2</v>
      </c>
      <c r="H651" s="436">
        <f t="shared" si="133"/>
        <v>1</v>
      </c>
      <c r="I651" s="436" t="str">
        <f t="shared" si="134"/>
        <v>Nguyễn Thị Ngân Hoa</v>
      </c>
      <c r="J651" s="436"/>
      <c r="K651" s="436">
        <f t="shared" si="135"/>
        <v>2</v>
      </c>
      <c r="L651" s="436" t="str">
        <f t="shared" si="136"/>
        <v>DC1CB11-DC-2</v>
      </c>
      <c r="M651" s="436">
        <f t="shared" si="137"/>
        <v>11</v>
      </c>
      <c r="N651" s="437">
        <f t="shared" si="143"/>
        <v>68</v>
      </c>
      <c r="O651" s="437"/>
      <c r="P651" s="430" t="str">
        <f t="shared" si="138"/>
        <v/>
      </c>
      <c r="U651" s="177">
        <v>45</v>
      </c>
      <c r="V651" s="177" t="s">
        <v>3415</v>
      </c>
      <c r="W651" s="177" t="s">
        <v>3881</v>
      </c>
      <c r="X651" s="177" t="s">
        <v>3565</v>
      </c>
      <c r="Y651" s="177" t="s">
        <v>3882</v>
      </c>
      <c r="Z651" s="177" t="s">
        <v>6744</v>
      </c>
      <c r="AA651" s="525" t="s">
        <v>2932</v>
      </c>
      <c r="AB651" s="399" t="str">
        <f t="shared" si="139"/>
        <v>DC1CB11</v>
      </c>
      <c r="AC651" s="399" t="str">
        <f t="shared" si="140"/>
        <v>DC1CB11-DC</v>
      </c>
      <c r="AD651" t="str">
        <f>Y651&amp;"-"&amp;VLOOKUP(AC651,'LICH THI'!C:AA,9,0)</f>
        <v>64DCTH3097-42474</v>
      </c>
      <c r="AE651">
        <f t="shared" si="141"/>
        <v>1</v>
      </c>
    </row>
    <row r="652" spans="1:31" x14ac:dyDescent="0.25">
      <c r="A652" s="436" t="str">
        <f t="shared" si="131"/>
        <v>DC1CB11-DC-29</v>
      </c>
      <c r="B652" s="436">
        <f>COUNTIF(AC$4:AC652,AC652)</f>
        <v>29</v>
      </c>
      <c r="C652" s="436" t="str">
        <f t="shared" si="132"/>
        <v>DC1CB11-DC</v>
      </c>
      <c r="D652" s="436">
        <f>VLOOKUP(C652,'LICH THI'!C:AA,12,0)</f>
        <v>86</v>
      </c>
      <c r="E652" s="436">
        <f>VLOOKUP(C652,'LICH THI'!C:AA,13,0)</f>
        <v>45</v>
      </c>
      <c r="F652" s="436">
        <f t="shared" si="142"/>
        <v>45</v>
      </c>
      <c r="G652" s="436">
        <f>VLOOKUP(C652,'LICH THI'!C:AA,14,0)</f>
        <v>2</v>
      </c>
      <c r="H652" s="436">
        <f t="shared" si="133"/>
        <v>1</v>
      </c>
      <c r="I652" s="436" t="str">
        <f t="shared" si="134"/>
        <v>Bùi Thị Thanh Hoà</v>
      </c>
      <c r="J652" s="436"/>
      <c r="K652" s="436">
        <f t="shared" si="135"/>
        <v>2</v>
      </c>
      <c r="L652" s="436" t="str">
        <f t="shared" si="136"/>
        <v>DC1CB11-DC-2</v>
      </c>
      <c r="M652" s="436">
        <f t="shared" si="137"/>
        <v>11</v>
      </c>
      <c r="N652" s="437">
        <f t="shared" si="143"/>
        <v>69</v>
      </c>
      <c r="O652" s="437"/>
      <c r="P652" s="430" t="str">
        <f t="shared" si="138"/>
        <v/>
      </c>
      <c r="U652" s="177">
        <v>75</v>
      </c>
      <c r="V652" s="177" t="s">
        <v>3509</v>
      </c>
      <c r="W652" s="177" t="s">
        <v>6065</v>
      </c>
      <c r="X652" s="177" t="s">
        <v>3539</v>
      </c>
      <c r="Y652" s="177" t="s">
        <v>6066</v>
      </c>
      <c r="Z652" s="177" t="s">
        <v>6744</v>
      </c>
      <c r="AA652" s="525" t="s">
        <v>5952</v>
      </c>
      <c r="AB652" s="399" t="str">
        <f t="shared" si="139"/>
        <v>DC1CB11</v>
      </c>
      <c r="AC652" s="399" t="str">
        <f t="shared" si="140"/>
        <v>DC1CB11-DC</v>
      </c>
      <c r="AD652" t="str">
        <f>Y652&amp;"-"&amp;VLOOKUP(AC652,'LICH THI'!C:AA,9,0)</f>
        <v>65DCKX21456-42474</v>
      </c>
      <c r="AE652">
        <f t="shared" si="141"/>
        <v>1</v>
      </c>
    </row>
    <row r="653" spans="1:31" x14ac:dyDescent="0.25">
      <c r="A653" s="436" t="str">
        <f t="shared" si="131"/>
        <v>DC1CB11-DC-30</v>
      </c>
      <c r="B653" s="436">
        <f>COUNTIF(AC$4:AC653,AC653)</f>
        <v>30</v>
      </c>
      <c r="C653" s="436" t="str">
        <f t="shared" si="132"/>
        <v>DC1CB11-DC</v>
      </c>
      <c r="D653" s="436">
        <f>VLOOKUP(C653,'LICH THI'!C:AA,12,0)</f>
        <v>86</v>
      </c>
      <c r="E653" s="436">
        <f>VLOOKUP(C653,'LICH THI'!C:AA,13,0)</f>
        <v>45</v>
      </c>
      <c r="F653" s="436">
        <f t="shared" si="142"/>
        <v>45</v>
      </c>
      <c r="G653" s="436">
        <f>VLOOKUP(C653,'LICH THI'!C:AA,14,0)</f>
        <v>2</v>
      </c>
      <c r="H653" s="436">
        <f t="shared" si="133"/>
        <v>1</v>
      </c>
      <c r="I653" s="436" t="str">
        <f t="shared" si="134"/>
        <v>Đỗ Quý Hoàng</v>
      </c>
      <c r="J653" s="436"/>
      <c r="K653" s="436">
        <f t="shared" si="135"/>
        <v>2</v>
      </c>
      <c r="L653" s="436" t="str">
        <f t="shared" si="136"/>
        <v>DC1CB11-DC-2</v>
      </c>
      <c r="M653" s="436">
        <f t="shared" si="137"/>
        <v>11</v>
      </c>
      <c r="N653" s="437">
        <f t="shared" si="143"/>
        <v>70</v>
      </c>
      <c r="O653" s="437"/>
      <c r="P653" s="430" t="str">
        <f t="shared" si="138"/>
        <v/>
      </c>
      <c r="U653" s="177">
        <v>3</v>
      </c>
      <c r="V653" s="177" t="s">
        <v>2825</v>
      </c>
      <c r="W653" s="177" t="s">
        <v>2833</v>
      </c>
      <c r="X653" s="177" t="s">
        <v>2834</v>
      </c>
      <c r="Y653" s="177" t="s">
        <v>2835</v>
      </c>
      <c r="Z653" s="177" t="s">
        <v>6744</v>
      </c>
      <c r="AA653" s="525" t="s">
        <v>2836</v>
      </c>
      <c r="AB653" s="399" t="str">
        <f t="shared" si="139"/>
        <v>DC1CB11</v>
      </c>
      <c r="AC653" s="399" t="str">
        <f t="shared" si="140"/>
        <v>DC1CB11-DC</v>
      </c>
      <c r="AD653" t="str">
        <f>Y653&amp;"-"&amp;VLOOKUP(AC653,'LICH THI'!C:AA,9,0)</f>
        <v>64DCCD3051-42474</v>
      </c>
      <c r="AE653">
        <f t="shared" si="141"/>
        <v>1</v>
      </c>
    </row>
    <row r="654" spans="1:31" x14ac:dyDescent="0.25">
      <c r="A654" s="436" t="str">
        <f t="shared" si="131"/>
        <v>DC1CB11-DC-31</v>
      </c>
      <c r="B654" s="436">
        <f>COUNTIF(AC$4:AC654,AC654)</f>
        <v>31</v>
      </c>
      <c r="C654" s="436" t="str">
        <f t="shared" si="132"/>
        <v>DC1CB11-DC</v>
      </c>
      <c r="D654" s="436">
        <f>VLOOKUP(C654,'LICH THI'!C:AA,12,0)</f>
        <v>86</v>
      </c>
      <c r="E654" s="436">
        <f>VLOOKUP(C654,'LICH THI'!C:AA,13,0)</f>
        <v>45</v>
      </c>
      <c r="F654" s="436">
        <f t="shared" si="142"/>
        <v>45</v>
      </c>
      <c r="G654" s="436">
        <f>VLOOKUP(C654,'LICH THI'!C:AA,14,0)</f>
        <v>2</v>
      </c>
      <c r="H654" s="436">
        <f t="shared" si="133"/>
        <v>1</v>
      </c>
      <c r="I654" s="436" t="str">
        <f t="shared" si="134"/>
        <v>Nguyễn Văn Hợi</v>
      </c>
      <c r="J654" s="436"/>
      <c r="K654" s="436">
        <f t="shared" si="135"/>
        <v>2</v>
      </c>
      <c r="L654" s="436" t="str">
        <f t="shared" si="136"/>
        <v>DC1CB11-DC-2</v>
      </c>
      <c r="M654" s="436">
        <f t="shared" si="137"/>
        <v>11</v>
      </c>
      <c r="N654" s="437">
        <f t="shared" si="143"/>
        <v>71</v>
      </c>
      <c r="O654" s="437"/>
      <c r="P654" s="430" t="str">
        <f t="shared" si="138"/>
        <v/>
      </c>
      <c r="U654" s="177">
        <v>37</v>
      </c>
      <c r="V654" s="177" t="s">
        <v>3856</v>
      </c>
      <c r="W654" s="177" t="s">
        <v>2741</v>
      </c>
      <c r="X654" s="177" t="s">
        <v>2954</v>
      </c>
      <c r="Y654" s="177" t="s">
        <v>3857</v>
      </c>
      <c r="Z654" s="177" t="s">
        <v>6744</v>
      </c>
      <c r="AA654" s="525" t="s">
        <v>3282</v>
      </c>
      <c r="AB654" s="399" t="str">
        <f t="shared" si="139"/>
        <v>DC1CB11</v>
      </c>
      <c r="AC654" s="399" t="str">
        <f t="shared" si="140"/>
        <v>DC1CB11-DC</v>
      </c>
      <c r="AD654" t="str">
        <f>Y654&amp;"-"&amp;VLOOKUP(AC654,'LICH THI'!C:AA,9,0)</f>
        <v>64DCOT3055-42474</v>
      </c>
      <c r="AE654">
        <f t="shared" si="141"/>
        <v>1</v>
      </c>
    </row>
    <row r="655" spans="1:31" x14ac:dyDescent="0.25">
      <c r="A655" s="436" t="str">
        <f t="shared" si="131"/>
        <v>DC1CB11-DC-32</v>
      </c>
      <c r="B655" s="436">
        <f>COUNTIF(AC$4:AC655,AC655)</f>
        <v>32</v>
      </c>
      <c r="C655" s="436" t="str">
        <f t="shared" si="132"/>
        <v>DC1CB11-DC</v>
      </c>
      <c r="D655" s="436">
        <f>VLOOKUP(C655,'LICH THI'!C:AA,12,0)</f>
        <v>86</v>
      </c>
      <c r="E655" s="436">
        <f>VLOOKUP(C655,'LICH THI'!C:AA,13,0)</f>
        <v>45</v>
      </c>
      <c r="F655" s="436">
        <f t="shared" si="142"/>
        <v>45</v>
      </c>
      <c r="G655" s="436">
        <f>VLOOKUP(C655,'LICH THI'!C:AA,14,0)</f>
        <v>2</v>
      </c>
      <c r="H655" s="436">
        <f t="shared" si="133"/>
        <v>1</v>
      </c>
      <c r="I655" s="436" t="str">
        <f t="shared" si="134"/>
        <v>Trần Lê Huy</v>
      </c>
      <c r="J655" s="436"/>
      <c r="K655" s="436">
        <f t="shared" si="135"/>
        <v>2</v>
      </c>
      <c r="L655" s="436" t="str">
        <f t="shared" si="136"/>
        <v>DC1CB11-DC-2</v>
      </c>
      <c r="M655" s="436">
        <f t="shared" si="137"/>
        <v>11</v>
      </c>
      <c r="N655" s="437">
        <f t="shared" si="143"/>
        <v>72</v>
      </c>
      <c r="O655" s="437"/>
      <c r="P655" s="430" t="str">
        <f t="shared" si="138"/>
        <v/>
      </c>
      <c r="U655" s="177">
        <v>76</v>
      </c>
      <c r="V655" s="177" t="s">
        <v>3509</v>
      </c>
      <c r="W655" s="177" t="s">
        <v>3904</v>
      </c>
      <c r="X655" s="177" t="s">
        <v>2911</v>
      </c>
      <c r="Y655" s="177" t="s">
        <v>3905</v>
      </c>
      <c r="Z655" s="177" t="s">
        <v>6744</v>
      </c>
      <c r="AA655" s="525" t="s">
        <v>3906</v>
      </c>
      <c r="AB655" s="399" t="str">
        <f t="shared" si="139"/>
        <v>DC1CB11</v>
      </c>
      <c r="AC655" s="399" t="str">
        <f t="shared" si="140"/>
        <v>DC1CB11-DC</v>
      </c>
      <c r="AD655" t="str">
        <f>Y655&amp;"-"&amp;VLOOKUP(AC655,'LICH THI'!C:AA,9,0)</f>
        <v>65DCKX22609-42474</v>
      </c>
      <c r="AE655">
        <f t="shared" si="141"/>
        <v>1</v>
      </c>
    </row>
    <row r="656" spans="1:31" x14ac:dyDescent="0.25">
      <c r="A656" s="436" t="str">
        <f t="shared" si="131"/>
        <v>DC1CB11-DC-33</v>
      </c>
      <c r="B656" s="436">
        <f>COUNTIF(AC$4:AC656,AC656)</f>
        <v>33</v>
      </c>
      <c r="C656" s="436" t="str">
        <f t="shared" si="132"/>
        <v>DC1CB11-DC</v>
      </c>
      <c r="D656" s="436">
        <f>VLOOKUP(C656,'LICH THI'!C:AA,12,0)</f>
        <v>86</v>
      </c>
      <c r="E656" s="436">
        <f>VLOOKUP(C656,'LICH THI'!C:AA,13,0)</f>
        <v>45</v>
      </c>
      <c r="F656" s="436">
        <f t="shared" si="142"/>
        <v>45</v>
      </c>
      <c r="G656" s="436">
        <f>VLOOKUP(C656,'LICH THI'!C:AA,14,0)</f>
        <v>2</v>
      </c>
      <c r="H656" s="436">
        <f t="shared" si="133"/>
        <v>1</v>
      </c>
      <c r="I656" s="436" t="str">
        <f t="shared" si="134"/>
        <v>Trần Quốc Hưng</v>
      </c>
      <c r="J656" s="436"/>
      <c r="K656" s="436">
        <f t="shared" si="135"/>
        <v>2</v>
      </c>
      <c r="L656" s="436" t="str">
        <f t="shared" si="136"/>
        <v>DC1CB11-DC-2</v>
      </c>
      <c r="M656" s="436">
        <f t="shared" si="137"/>
        <v>11</v>
      </c>
      <c r="N656" s="437">
        <f t="shared" si="143"/>
        <v>73</v>
      </c>
      <c r="O656" s="437"/>
      <c r="P656" s="430" t="str">
        <f t="shared" si="138"/>
        <v/>
      </c>
      <c r="U656" s="177">
        <v>39</v>
      </c>
      <c r="V656" s="177" t="s">
        <v>3400</v>
      </c>
      <c r="W656" s="177" t="s">
        <v>3864</v>
      </c>
      <c r="X656" s="177" t="s">
        <v>2804</v>
      </c>
      <c r="Y656" s="177" t="s">
        <v>3865</v>
      </c>
      <c r="Z656" s="177" t="s">
        <v>6744</v>
      </c>
      <c r="AA656" s="525" t="s">
        <v>3866</v>
      </c>
      <c r="AB656" s="399" t="str">
        <f t="shared" si="139"/>
        <v>DC1CB11</v>
      </c>
      <c r="AC656" s="399" t="str">
        <f t="shared" si="140"/>
        <v>DC1CB11-DC</v>
      </c>
      <c r="AD656" t="str">
        <f>Y656&amp;"-"&amp;VLOOKUP(AC656,'LICH THI'!C:AA,9,0)</f>
        <v>64DCOT3215-42474</v>
      </c>
      <c r="AE656">
        <f t="shared" si="141"/>
        <v>1</v>
      </c>
    </row>
    <row r="657" spans="1:31" x14ac:dyDescent="0.25">
      <c r="A657" s="436" t="str">
        <f t="shared" si="131"/>
        <v>DC1CB11-DC-34</v>
      </c>
      <c r="B657" s="436">
        <f>COUNTIF(AC$4:AC657,AC657)</f>
        <v>34</v>
      </c>
      <c r="C657" s="436" t="str">
        <f t="shared" si="132"/>
        <v>DC1CB11-DC</v>
      </c>
      <c r="D657" s="436">
        <f>VLOOKUP(C657,'LICH THI'!C:AA,12,0)</f>
        <v>86</v>
      </c>
      <c r="E657" s="436">
        <f>VLOOKUP(C657,'LICH THI'!C:AA,13,0)</f>
        <v>45</v>
      </c>
      <c r="F657" s="436">
        <f t="shared" si="142"/>
        <v>45</v>
      </c>
      <c r="G657" s="436">
        <f>VLOOKUP(C657,'LICH THI'!C:AA,14,0)</f>
        <v>2</v>
      </c>
      <c r="H657" s="436">
        <f t="shared" si="133"/>
        <v>1</v>
      </c>
      <c r="I657" s="436" t="str">
        <f t="shared" si="134"/>
        <v>Tống Thị Hương</v>
      </c>
      <c r="J657" s="436"/>
      <c r="K657" s="436">
        <f t="shared" si="135"/>
        <v>2</v>
      </c>
      <c r="L657" s="436" t="str">
        <f t="shared" si="136"/>
        <v>DC1CB11-DC-2</v>
      </c>
      <c r="M657" s="436">
        <f t="shared" si="137"/>
        <v>11</v>
      </c>
      <c r="N657" s="437">
        <f t="shared" si="143"/>
        <v>74</v>
      </c>
      <c r="O657" s="437"/>
      <c r="P657" s="430" t="str">
        <f t="shared" si="138"/>
        <v/>
      </c>
      <c r="U657" s="177">
        <v>46</v>
      </c>
      <c r="V657" s="177" t="s">
        <v>3415</v>
      </c>
      <c r="W657" s="177" t="s">
        <v>3883</v>
      </c>
      <c r="X657" s="177" t="s">
        <v>2663</v>
      </c>
      <c r="Y657" s="177" t="s">
        <v>3884</v>
      </c>
      <c r="Z657" s="177" t="s">
        <v>6744</v>
      </c>
      <c r="AA657" s="525" t="s">
        <v>3885</v>
      </c>
      <c r="AB657" s="399" t="str">
        <f t="shared" si="139"/>
        <v>DC1CB11</v>
      </c>
      <c r="AC657" s="399" t="str">
        <f t="shared" si="140"/>
        <v>DC1CB11-DC</v>
      </c>
      <c r="AD657" t="str">
        <f>Y657&amp;"-"&amp;VLOOKUP(AC657,'LICH THI'!C:AA,9,0)</f>
        <v>64DCTH3110-42474</v>
      </c>
      <c r="AE657">
        <f t="shared" si="141"/>
        <v>1</v>
      </c>
    </row>
    <row r="658" spans="1:31" x14ac:dyDescent="0.25">
      <c r="A658" s="436" t="str">
        <f t="shared" si="131"/>
        <v>DC1CB11-DC-35</v>
      </c>
      <c r="B658" s="436">
        <f>COUNTIF(AC$4:AC658,AC658)</f>
        <v>35</v>
      </c>
      <c r="C658" s="436" t="str">
        <f t="shared" si="132"/>
        <v>DC1CB11-DC</v>
      </c>
      <c r="D658" s="436">
        <f>VLOOKUP(C658,'LICH THI'!C:AA,12,0)</f>
        <v>86</v>
      </c>
      <c r="E658" s="436">
        <f>VLOOKUP(C658,'LICH THI'!C:AA,13,0)</f>
        <v>45</v>
      </c>
      <c r="F658" s="436">
        <f t="shared" si="142"/>
        <v>45</v>
      </c>
      <c r="G658" s="436">
        <f>VLOOKUP(C658,'LICH THI'!C:AA,14,0)</f>
        <v>2</v>
      </c>
      <c r="H658" s="436">
        <f t="shared" si="133"/>
        <v>1</v>
      </c>
      <c r="I658" s="436" t="str">
        <f t="shared" si="134"/>
        <v>Nguyễn Thị Hường</v>
      </c>
      <c r="J658" s="436"/>
      <c r="K658" s="436">
        <f t="shared" si="135"/>
        <v>2</v>
      </c>
      <c r="L658" s="436" t="str">
        <f t="shared" si="136"/>
        <v>DC1CB11-DC-2</v>
      </c>
      <c r="M658" s="436">
        <f t="shared" si="137"/>
        <v>11</v>
      </c>
      <c r="N658" s="437">
        <f t="shared" si="143"/>
        <v>75</v>
      </c>
      <c r="O658" s="437"/>
      <c r="P658" s="430" t="str">
        <f t="shared" si="138"/>
        <v/>
      </c>
      <c r="U658" s="177">
        <v>81</v>
      </c>
      <c r="V658" s="177" t="s">
        <v>4092</v>
      </c>
      <c r="W658" s="177" t="s">
        <v>2619</v>
      </c>
      <c r="X658" s="177" t="s">
        <v>4527</v>
      </c>
      <c r="Y658" s="177" t="s">
        <v>6579</v>
      </c>
      <c r="Z658" s="177" t="s">
        <v>6744</v>
      </c>
      <c r="AA658" s="525" t="s">
        <v>6051</v>
      </c>
      <c r="AB658" s="399" t="str">
        <f t="shared" si="139"/>
        <v>DC1CB11</v>
      </c>
      <c r="AC658" s="399" t="str">
        <f t="shared" si="140"/>
        <v>DC1CB11-DC</v>
      </c>
      <c r="AD658" t="str">
        <f>Y658&amp;"-"&amp;VLOOKUP(AC658,'LICH THI'!C:AA,9,0)</f>
        <v>65DCVL20665-42474</v>
      </c>
      <c r="AE658">
        <f t="shared" si="141"/>
        <v>1</v>
      </c>
    </row>
    <row r="659" spans="1:31" x14ac:dyDescent="0.25">
      <c r="A659" s="436" t="str">
        <f t="shared" si="131"/>
        <v>DC1CB11-DC-36</v>
      </c>
      <c r="B659" s="436">
        <f>COUNTIF(AC$4:AC659,AC659)</f>
        <v>36</v>
      </c>
      <c r="C659" s="436" t="str">
        <f t="shared" si="132"/>
        <v>DC1CB11-DC</v>
      </c>
      <c r="D659" s="436">
        <f>VLOOKUP(C659,'LICH THI'!C:AA,12,0)</f>
        <v>86</v>
      </c>
      <c r="E659" s="436">
        <f>VLOOKUP(C659,'LICH THI'!C:AA,13,0)</f>
        <v>45</v>
      </c>
      <c r="F659" s="436">
        <f t="shared" si="142"/>
        <v>45</v>
      </c>
      <c r="G659" s="436">
        <f>VLOOKUP(C659,'LICH THI'!C:AA,14,0)</f>
        <v>2</v>
      </c>
      <c r="H659" s="436">
        <f t="shared" si="133"/>
        <v>1</v>
      </c>
      <c r="I659" s="436" t="str">
        <f t="shared" si="134"/>
        <v>Nguyễn Thị Khánh</v>
      </c>
      <c r="J659" s="436"/>
      <c r="K659" s="436">
        <f t="shared" si="135"/>
        <v>2</v>
      </c>
      <c r="L659" s="436" t="str">
        <f t="shared" si="136"/>
        <v>DC1CB11-DC-2</v>
      </c>
      <c r="M659" s="436">
        <f t="shared" si="137"/>
        <v>11</v>
      </c>
      <c r="N659" s="437">
        <f t="shared" si="143"/>
        <v>76</v>
      </c>
      <c r="O659" s="437"/>
      <c r="P659" s="430" t="str">
        <f t="shared" si="138"/>
        <v/>
      </c>
      <c r="U659" s="177">
        <v>18</v>
      </c>
      <c r="V659" s="177" t="s">
        <v>3308</v>
      </c>
      <c r="W659" s="177" t="s">
        <v>2619</v>
      </c>
      <c r="X659" s="177" t="s">
        <v>3316</v>
      </c>
      <c r="Y659" s="177" t="s">
        <v>3317</v>
      </c>
      <c r="Z659" s="177" t="s">
        <v>6744</v>
      </c>
      <c r="AA659" s="525" t="s">
        <v>3318</v>
      </c>
      <c r="AB659" s="399" t="str">
        <f t="shared" si="139"/>
        <v>DC1CB11</v>
      </c>
      <c r="AC659" s="399" t="str">
        <f t="shared" si="140"/>
        <v>DC1CB11-DC</v>
      </c>
      <c r="AD659" t="str">
        <f>Y659&amp;"-"&amp;VLOOKUP(AC659,'LICH THI'!C:AA,9,0)</f>
        <v>64DCDT3036-42474</v>
      </c>
      <c r="AE659">
        <f t="shared" si="141"/>
        <v>1</v>
      </c>
    </row>
    <row r="660" spans="1:31" x14ac:dyDescent="0.25">
      <c r="A660" s="436" t="str">
        <f t="shared" si="131"/>
        <v>DC1CB11-DC-37</v>
      </c>
      <c r="B660" s="436">
        <f>COUNTIF(AC$4:AC660,AC660)</f>
        <v>37</v>
      </c>
      <c r="C660" s="436" t="str">
        <f t="shared" si="132"/>
        <v>DC1CB11-DC</v>
      </c>
      <c r="D660" s="436">
        <f>VLOOKUP(C660,'LICH THI'!C:AA,12,0)</f>
        <v>86</v>
      </c>
      <c r="E660" s="436">
        <f>VLOOKUP(C660,'LICH THI'!C:AA,13,0)</f>
        <v>45</v>
      </c>
      <c r="F660" s="436">
        <f t="shared" si="142"/>
        <v>45</v>
      </c>
      <c r="G660" s="436">
        <f>VLOOKUP(C660,'LICH THI'!C:AA,14,0)</f>
        <v>2</v>
      </c>
      <c r="H660" s="436">
        <f t="shared" si="133"/>
        <v>1</v>
      </c>
      <c r="I660" s="436" t="str">
        <f t="shared" si="134"/>
        <v>Phan Văn Khôi</v>
      </c>
      <c r="J660" s="436"/>
      <c r="K660" s="436">
        <f t="shared" si="135"/>
        <v>2</v>
      </c>
      <c r="L660" s="436" t="str">
        <f t="shared" si="136"/>
        <v>DC1CB11-DC-2</v>
      </c>
      <c r="M660" s="436">
        <f t="shared" si="137"/>
        <v>11</v>
      </c>
      <c r="N660" s="437">
        <f t="shared" si="143"/>
        <v>77</v>
      </c>
      <c r="O660" s="437"/>
      <c r="P660" s="430" t="str">
        <f t="shared" si="138"/>
        <v/>
      </c>
      <c r="U660" s="177">
        <v>73</v>
      </c>
      <c r="V660" s="177" t="s">
        <v>4874</v>
      </c>
      <c r="W660" s="177" t="s">
        <v>3197</v>
      </c>
      <c r="X660" s="177" t="s">
        <v>6267</v>
      </c>
      <c r="Y660" s="177" t="s">
        <v>6451</v>
      </c>
      <c r="Z660" s="177" t="s">
        <v>6744</v>
      </c>
      <c r="AA660" s="525" t="s">
        <v>4416</v>
      </c>
      <c r="AB660" s="399" t="str">
        <f t="shared" si="139"/>
        <v>DC1CB11</v>
      </c>
      <c r="AC660" s="399" t="str">
        <f t="shared" si="140"/>
        <v>DC1CB11-DC</v>
      </c>
      <c r="AD660" t="str">
        <f>Y660&amp;"-"&amp;VLOOKUP(AC660,'LICH THI'!C:AA,9,0)</f>
        <v>65DCHT23232-42474</v>
      </c>
      <c r="AE660">
        <f t="shared" si="141"/>
        <v>1</v>
      </c>
    </row>
    <row r="661" spans="1:31" x14ac:dyDescent="0.25">
      <c r="A661" s="436" t="str">
        <f t="shared" si="131"/>
        <v>DC1CB11-DC-38</v>
      </c>
      <c r="B661" s="436">
        <f>COUNTIF(AC$4:AC661,AC661)</f>
        <v>38</v>
      </c>
      <c r="C661" s="436" t="str">
        <f t="shared" si="132"/>
        <v>DC1CB11-DC</v>
      </c>
      <c r="D661" s="436">
        <f>VLOOKUP(C661,'LICH THI'!C:AA,12,0)</f>
        <v>86</v>
      </c>
      <c r="E661" s="436">
        <f>VLOOKUP(C661,'LICH THI'!C:AA,13,0)</f>
        <v>45</v>
      </c>
      <c r="F661" s="436">
        <f t="shared" si="142"/>
        <v>45</v>
      </c>
      <c r="G661" s="436">
        <f>VLOOKUP(C661,'LICH THI'!C:AA,14,0)</f>
        <v>2</v>
      </c>
      <c r="H661" s="436">
        <f t="shared" si="133"/>
        <v>1</v>
      </c>
      <c r="I661" s="436" t="str">
        <f t="shared" si="134"/>
        <v>Văn Trọng Khuê</v>
      </c>
      <c r="J661" s="436"/>
      <c r="K661" s="436">
        <f t="shared" si="135"/>
        <v>2</v>
      </c>
      <c r="L661" s="436" t="str">
        <f t="shared" si="136"/>
        <v>DC1CB11-DC-2</v>
      </c>
      <c r="M661" s="436">
        <f t="shared" si="137"/>
        <v>11</v>
      </c>
      <c r="N661" s="437">
        <f t="shared" si="143"/>
        <v>78</v>
      </c>
      <c r="O661" s="437"/>
      <c r="P661" s="430" t="str">
        <f t="shared" si="138"/>
        <v/>
      </c>
      <c r="U661" s="177">
        <v>6</v>
      </c>
      <c r="V661" s="177" t="s">
        <v>2897</v>
      </c>
      <c r="W661" s="177" t="s">
        <v>2918</v>
      </c>
      <c r="X661" s="177" t="s">
        <v>2919</v>
      </c>
      <c r="Y661" s="177" t="s">
        <v>2920</v>
      </c>
      <c r="Z661" s="177" t="s">
        <v>6744</v>
      </c>
      <c r="AA661" s="525" t="s">
        <v>2921</v>
      </c>
      <c r="AB661" s="399" t="str">
        <f t="shared" si="139"/>
        <v>DC1CB11</v>
      </c>
      <c r="AC661" s="399" t="str">
        <f t="shared" si="140"/>
        <v>DC1CB11-DC</v>
      </c>
      <c r="AD661" t="str">
        <f>Y661&amp;"-"&amp;VLOOKUP(AC661,'LICH THI'!C:AA,9,0)</f>
        <v>64DCDB3043-42474</v>
      </c>
      <c r="AE661">
        <f t="shared" si="141"/>
        <v>1</v>
      </c>
    </row>
    <row r="662" spans="1:31" x14ac:dyDescent="0.25">
      <c r="A662" s="436" t="str">
        <f t="shared" si="131"/>
        <v>DC1CB11-DC-39</v>
      </c>
      <c r="B662" s="436">
        <f>COUNTIF(AC$4:AC662,AC662)</f>
        <v>39</v>
      </c>
      <c r="C662" s="436" t="str">
        <f t="shared" si="132"/>
        <v>DC1CB11-DC</v>
      </c>
      <c r="D662" s="436">
        <f>VLOOKUP(C662,'LICH THI'!C:AA,12,0)</f>
        <v>86</v>
      </c>
      <c r="E662" s="436">
        <f>VLOOKUP(C662,'LICH THI'!C:AA,13,0)</f>
        <v>45</v>
      </c>
      <c r="F662" s="436">
        <f t="shared" si="142"/>
        <v>45</v>
      </c>
      <c r="G662" s="436">
        <f>VLOOKUP(C662,'LICH THI'!C:AA,14,0)</f>
        <v>2</v>
      </c>
      <c r="H662" s="436">
        <f t="shared" si="133"/>
        <v>1</v>
      </c>
      <c r="I662" s="436" t="str">
        <f t="shared" si="134"/>
        <v>Hồ Đức Linh</v>
      </c>
      <c r="J662" s="436"/>
      <c r="K662" s="436">
        <f t="shared" si="135"/>
        <v>2</v>
      </c>
      <c r="L662" s="436" t="str">
        <f t="shared" si="136"/>
        <v>DC1CB11-DC-2</v>
      </c>
      <c r="M662" s="436">
        <f t="shared" si="137"/>
        <v>11</v>
      </c>
      <c r="N662" s="437">
        <f t="shared" si="143"/>
        <v>79</v>
      </c>
      <c r="O662" s="437"/>
      <c r="P662" s="430" t="str">
        <f t="shared" si="138"/>
        <v/>
      </c>
      <c r="U662" s="177">
        <v>29</v>
      </c>
      <c r="V662" s="177" t="s">
        <v>3341</v>
      </c>
      <c r="W662" s="177" t="s">
        <v>6747</v>
      </c>
      <c r="X662" s="177" t="s">
        <v>2670</v>
      </c>
      <c r="Y662" s="177" t="s">
        <v>6748</v>
      </c>
      <c r="Z662" s="177" t="s">
        <v>6744</v>
      </c>
      <c r="AA662" s="525" t="s">
        <v>6749</v>
      </c>
      <c r="AB662" s="399" t="str">
        <f t="shared" si="139"/>
        <v>DC1CB11</v>
      </c>
      <c r="AC662" s="399" t="str">
        <f t="shared" si="140"/>
        <v>DC1CB11-DC</v>
      </c>
      <c r="AD662" t="str">
        <f>Y662&amp;"-"&amp;VLOOKUP(AC662,'LICH THI'!C:AA,9,0)</f>
        <v>64DCDT3110-42474</v>
      </c>
      <c r="AE662">
        <f t="shared" si="141"/>
        <v>1</v>
      </c>
    </row>
    <row r="663" spans="1:31" x14ac:dyDescent="0.25">
      <c r="A663" s="436" t="str">
        <f t="shared" si="131"/>
        <v>DC1CB11-DC-40</v>
      </c>
      <c r="B663" s="436">
        <f>COUNTIF(AC$4:AC663,AC663)</f>
        <v>40</v>
      </c>
      <c r="C663" s="436" t="str">
        <f t="shared" si="132"/>
        <v>DC1CB11-DC</v>
      </c>
      <c r="D663" s="436">
        <f>VLOOKUP(C663,'LICH THI'!C:AA,12,0)</f>
        <v>86</v>
      </c>
      <c r="E663" s="436">
        <f>VLOOKUP(C663,'LICH THI'!C:AA,13,0)</f>
        <v>45</v>
      </c>
      <c r="F663" s="436">
        <f t="shared" si="142"/>
        <v>45</v>
      </c>
      <c r="G663" s="436">
        <f>VLOOKUP(C663,'LICH THI'!C:AA,14,0)</f>
        <v>2</v>
      </c>
      <c r="H663" s="436">
        <f t="shared" si="133"/>
        <v>1</v>
      </c>
      <c r="I663" s="436" t="str">
        <f t="shared" si="134"/>
        <v>Nguyễn Khắc Linh</v>
      </c>
      <c r="J663" s="436"/>
      <c r="K663" s="436">
        <f t="shared" si="135"/>
        <v>2</v>
      </c>
      <c r="L663" s="436" t="str">
        <f t="shared" si="136"/>
        <v>DC1CB11-DC-2</v>
      </c>
      <c r="M663" s="436">
        <f t="shared" si="137"/>
        <v>11</v>
      </c>
      <c r="N663" s="437">
        <f t="shared" si="143"/>
        <v>80</v>
      </c>
      <c r="O663" s="437"/>
      <c r="P663" s="430" t="str">
        <f t="shared" si="138"/>
        <v/>
      </c>
      <c r="U663" s="177">
        <v>14</v>
      </c>
      <c r="V663" s="177" t="s">
        <v>3301</v>
      </c>
      <c r="W663" s="177" t="s">
        <v>3302</v>
      </c>
      <c r="X663" s="177" t="s">
        <v>2670</v>
      </c>
      <c r="Y663" s="177" t="s">
        <v>3303</v>
      </c>
      <c r="Z663" s="177" t="s">
        <v>6744</v>
      </c>
      <c r="AA663" s="525" t="s">
        <v>3304</v>
      </c>
      <c r="AB663" s="399" t="str">
        <f t="shared" si="139"/>
        <v>DC1CB11</v>
      </c>
      <c r="AC663" s="399" t="str">
        <f t="shared" si="140"/>
        <v>DC1CB11-DC</v>
      </c>
      <c r="AD663" t="str">
        <f>Y663&amp;"-"&amp;VLOOKUP(AC663,'LICH THI'!C:AA,9,0)</f>
        <v>64DCDD3048-42474</v>
      </c>
      <c r="AE663">
        <f t="shared" si="141"/>
        <v>1</v>
      </c>
    </row>
    <row r="664" spans="1:31" x14ac:dyDescent="0.25">
      <c r="A664" s="436" t="str">
        <f t="shared" si="131"/>
        <v>DC1CB11-DC-41</v>
      </c>
      <c r="B664" s="436">
        <f>COUNTIF(AC$4:AC664,AC664)</f>
        <v>41</v>
      </c>
      <c r="C664" s="436" t="str">
        <f t="shared" si="132"/>
        <v>DC1CB11-DC</v>
      </c>
      <c r="D664" s="436">
        <f>VLOOKUP(C664,'LICH THI'!C:AA,12,0)</f>
        <v>86</v>
      </c>
      <c r="E664" s="436">
        <f>VLOOKUP(C664,'LICH THI'!C:AA,13,0)</f>
        <v>45</v>
      </c>
      <c r="F664" s="436">
        <f t="shared" si="142"/>
        <v>45</v>
      </c>
      <c r="G664" s="436">
        <f>VLOOKUP(C664,'LICH THI'!C:AA,14,0)</f>
        <v>2</v>
      </c>
      <c r="H664" s="436">
        <f t="shared" si="133"/>
        <v>1</v>
      </c>
      <c r="I664" s="436" t="str">
        <f t="shared" si="134"/>
        <v>Nguyễn Lê Phương Linh</v>
      </c>
      <c r="J664" s="436"/>
      <c r="K664" s="436">
        <f t="shared" si="135"/>
        <v>2</v>
      </c>
      <c r="L664" s="436" t="str">
        <f t="shared" si="136"/>
        <v>DC1CB11-DC-2</v>
      </c>
      <c r="M664" s="436">
        <f t="shared" si="137"/>
        <v>11</v>
      </c>
      <c r="N664" s="437">
        <f t="shared" si="143"/>
        <v>81</v>
      </c>
      <c r="O664" s="437"/>
      <c r="P664" s="430" t="str">
        <f t="shared" si="138"/>
        <v/>
      </c>
      <c r="U664" s="177">
        <v>77</v>
      </c>
      <c r="V664" s="177" t="s">
        <v>3509</v>
      </c>
      <c r="W664" s="177" t="s">
        <v>5295</v>
      </c>
      <c r="X664" s="177" t="s">
        <v>2670</v>
      </c>
      <c r="Y664" s="177" t="s">
        <v>5296</v>
      </c>
      <c r="Z664" s="177" t="s">
        <v>6744</v>
      </c>
      <c r="AA664" s="525" t="s">
        <v>3575</v>
      </c>
      <c r="AB664" s="399" t="str">
        <f t="shared" si="139"/>
        <v>DC1CB11</v>
      </c>
      <c r="AC664" s="399" t="str">
        <f t="shared" si="140"/>
        <v>DC1CB11-DC</v>
      </c>
      <c r="AD664" t="str">
        <f>Y664&amp;"-"&amp;VLOOKUP(AC664,'LICH THI'!C:AA,9,0)</f>
        <v>65DCKX21484-42474</v>
      </c>
      <c r="AE664">
        <f t="shared" si="141"/>
        <v>1</v>
      </c>
    </row>
    <row r="665" spans="1:31" x14ac:dyDescent="0.25">
      <c r="A665" s="436" t="str">
        <f t="shared" si="131"/>
        <v>DC1CB11-DC-42</v>
      </c>
      <c r="B665" s="436">
        <f>COUNTIF(AC$4:AC665,AC665)</f>
        <v>42</v>
      </c>
      <c r="C665" s="436" t="str">
        <f t="shared" si="132"/>
        <v>DC1CB11-DC</v>
      </c>
      <c r="D665" s="436">
        <f>VLOOKUP(C665,'LICH THI'!C:AA,12,0)</f>
        <v>86</v>
      </c>
      <c r="E665" s="436">
        <f>VLOOKUP(C665,'LICH THI'!C:AA,13,0)</f>
        <v>45</v>
      </c>
      <c r="F665" s="436">
        <f t="shared" si="142"/>
        <v>45</v>
      </c>
      <c r="G665" s="436">
        <f>VLOOKUP(C665,'LICH THI'!C:AA,14,0)</f>
        <v>2</v>
      </c>
      <c r="H665" s="436">
        <f t="shared" si="133"/>
        <v>1</v>
      </c>
      <c r="I665" s="436" t="str">
        <f t="shared" si="134"/>
        <v>Trần Vạn Linh</v>
      </c>
      <c r="J665" s="436"/>
      <c r="K665" s="436">
        <f t="shared" si="135"/>
        <v>2</v>
      </c>
      <c r="L665" s="436" t="str">
        <f t="shared" si="136"/>
        <v>DC1CB11-DC-2</v>
      </c>
      <c r="M665" s="436">
        <f t="shared" si="137"/>
        <v>11</v>
      </c>
      <c r="N665" s="437">
        <f t="shared" si="143"/>
        <v>82</v>
      </c>
      <c r="O665" s="437"/>
      <c r="P665" s="430" t="str">
        <f t="shared" si="138"/>
        <v/>
      </c>
      <c r="U665" s="177">
        <v>40</v>
      </c>
      <c r="V665" s="177" t="s">
        <v>3400</v>
      </c>
      <c r="W665" s="177" t="s">
        <v>6436</v>
      </c>
      <c r="X665" s="177" t="s">
        <v>2670</v>
      </c>
      <c r="Y665" s="177" t="s">
        <v>6437</v>
      </c>
      <c r="Z665" s="177" t="s">
        <v>6744</v>
      </c>
      <c r="AA665" s="525" t="s">
        <v>6438</v>
      </c>
      <c r="AB665" s="399" t="str">
        <f t="shared" si="139"/>
        <v>DC1CB11</v>
      </c>
      <c r="AC665" s="399" t="str">
        <f t="shared" si="140"/>
        <v>DC1CB11-DC</v>
      </c>
      <c r="AD665" t="str">
        <f>Y665&amp;"-"&amp;VLOOKUP(AC665,'LICH THI'!C:AA,9,0)</f>
        <v>64DCOT3217-42474</v>
      </c>
      <c r="AE665">
        <f t="shared" si="141"/>
        <v>1</v>
      </c>
    </row>
    <row r="666" spans="1:31" x14ac:dyDescent="0.25">
      <c r="A666" s="436" t="str">
        <f t="shared" si="131"/>
        <v>DC1CB11-DC-43</v>
      </c>
      <c r="B666" s="436">
        <f>COUNTIF(AC$4:AC666,AC666)</f>
        <v>43</v>
      </c>
      <c r="C666" s="436" t="str">
        <f t="shared" si="132"/>
        <v>DC1CB11-DC</v>
      </c>
      <c r="D666" s="436">
        <f>VLOOKUP(C666,'LICH THI'!C:AA,12,0)</f>
        <v>86</v>
      </c>
      <c r="E666" s="436">
        <f>VLOOKUP(C666,'LICH THI'!C:AA,13,0)</f>
        <v>45</v>
      </c>
      <c r="F666" s="436">
        <f t="shared" si="142"/>
        <v>45</v>
      </c>
      <c r="G666" s="436">
        <f>VLOOKUP(C666,'LICH THI'!C:AA,14,0)</f>
        <v>2</v>
      </c>
      <c r="H666" s="436">
        <f t="shared" si="133"/>
        <v>1</v>
      </c>
      <c r="I666" s="436" t="str">
        <f t="shared" si="134"/>
        <v>Nguyễn Văn Long</v>
      </c>
      <c r="J666" s="436"/>
      <c r="K666" s="436">
        <f t="shared" si="135"/>
        <v>2</v>
      </c>
      <c r="L666" s="436" t="str">
        <f t="shared" si="136"/>
        <v>DC1CB11-DC-2</v>
      </c>
      <c r="M666" s="436">
        <f t="shared" si="137"/>
        <v>11</v>
      </c>
      <c r="N666" s="437">
        <f t="shared" si="143"/>
        <v>83</v>
      </c>
      <c r="O666" s="437"/>
      <c r="P666" s="430" t="str">
        <f t="shared" si="138"/>
        <v/>
      </c>
      <c r="U666" s="177">
        <v>7</v>
      </c>
      <c r="V666" s="177" t="s">
        <v>2897</v>
      </c>
      <c r="W666" s="177" t="s">
        <v>2741</v>
      </c>
      <c r="X666" s="177" t="s">
        <v>2765</v>
      </c>
      <c r="Y666" s="177" t="s">
        <v>2927</v>
      </c>
      <c r="Z666" s="177" t="s">
        <v>6744</v>
      </c>
      <c r="AA666" s="525" t="s">
        <v>2928</v>
      </c>
      <c r="AB666" s="399" t="str">
        <f t="shared" si="139"/>
        <v>DC1CB11</v>
      </c>
      <c r="AC666" s="399" t="str">
        <f t="shared" si="140"/>
        <v>DC1CB11-DC</v>
      </c>
      <c r="AD666" t="str">
        <f>Y666&amp;"-"&amp;VLOOKUP(AC666,'LICH THI'!C:AA,9,0)</f>
        <v>64DCDB3016-42474</v>
      </c>
      <c r="AE666">
        <f t="shared" si="141"/>
        <v>1</v>
      </c>
    </row>
    <row r="667" spans="1:31" x14ac:dyDescent="0.25">
      <c r="A667" s="436" t="str">
        <f t="shared" si="131"/>
        <v>DC1CB11-DC-44</v>
      </c>
      <c r="B667" s="436">
        <f>COUNTIF(AC$4:AC667,AC667)</f>
        <v>44</v>
      </c>
      <c r="C667" s="436" t="str">
        <f t="shared" si="132"/>
        <v>DC1CB11-DC</v>
      </c>
      <c r="D667" s="436">
        <f>VLOOKUP(C667,'LICH THI'!C:AA,12,0)</f>
        <v>86</v>
      </c>
      <c r="E667" s="436">
        <f>VLOOKUP(C667,'LICH THI'!C:AA,13,0)</f>
        <v>45</v>
      </c>
      <c r="F667" s="436">
        <f t="shared" si="142"/>
        <v>45</v>
      </c>
      <c r="G667" s="436">
        <f>VLOOKUP(C667,'LICH THI'!C:AA,14,0)</f>
        <v>2</v>
      </c>
      <c r="H667" s="436">
        <f t="shared" si="133"/>
        <v>1</v>
      </c>
      <c r="I667" s="436" t="str">
        <f t="shared" si="134"/>
        <v>Nguyễn Đình Lực</v>
      </c>
      <c r="J667" s="436"/>
      <c r="K667" s="436">
        <f t="shared" si="135"/>
        <v>2</v>
      </c>
      <c r="L667" s="436" t="str">
        <f t="shared" si="136"/>
        <v>DC1CB11-DC-2</v>
      </c>
      <c r="M667" s="436">
        <f t="shared" si="137"/>
        <v>11</v>
      </c>
      <c r="N667" s="437">
        <f t="shared" si="143"/>
        <v>84</v>
      </c>
      <c r="O667" s="437"/>
      <c r="P667" s="430" t="str">
        <f t="shared" si="138"/>
        <v/>
      </c>
      <c r="U667" s="177">
        <v>19</v>
      </c>
      <c r="V667" s="177" t="s">
        <v>3308</v>
      </c>
      <c r="W667" s="177" t="s">
        <v>2780</v>
      </c>
      <c r="X667" s="177" t="s">
        <v>4253</v>
      </c>
      <c r="Y667" s="177" t="s">
        <v>4720</v>
      </c>
      <c r="Z667" s="177" t="s">
        <v>6744</v>
      </c>
      <c r="AA667" s="525" t="s">
        <v>4721</v>
      </c>
      <c r="AB667" s="399" t="str">
        <f t="shared" si="139"/>
        <v>DC1CB11</v>
      </c>
      <c r="AC667" s="399" t="str">
        <f t="shared" si="140"/>
        <v>DC1CB11-DC</v>
      </c>
      <c r="AD667" t="str">
        <f>Y667&amp;"-"&amp;VLOOKUP(AC667,'LICH THI'!C:AA,9,0)</f>
        <v>64DCDT3047-42474</v>
      </c>
      <c r="AE667">
        <f t="shared" si="141"/>
        <v>1</v>
      </c>
    </row>
    <row r="668" spans="1:31" x14ac:dyDescent="0.25">
      <c r="A668" s="436" t="str">
        <f t="shared" si="131"/>
        <v>DC1CB11-DC-45</v>
      </c>
      <c r="B668" s="436">
        <f>COUNTIF(AC$4:AC668,AC668)</f>
        <v>45</v>
      </c>
      <c r="C668" s="436" t="str">
        <f t="shared" si="132"/>
        <v>DC1CB11-DC</v>
      </c>
      <c r="D668" s="436">
        <f>VLOOKUP(C668,'LICH THI'!C:AA,12,0)</f>
        <v>86</v>
      </c>
      <c r="E668" s="436">
        <f>VLOOKUP(C668,'LICH THI'!C:AA,13,0)</f>
        <v>45</v>
      </c>
      <c r="F668" s="436">
        <f t="shared" si="142"/>
        <v>45</v>
      </c>
      <c r="G668" s="436">
        <f>VLOOKUP(C668,'LICH THI'!C:AA,14,0)</f>
        <v>2</v>
      </c>
      <c r="H668" s="436">
        <f t="shared" si="133"/>
        <v>1</v>
      </c>
      <c r="I668" s="436" t="str">
        <f t="shared" si="134"/>
        <v>Dương Tuấn Mạnh</v>
      </c>
      <c r="J668" s="436"/>
      <c r="K668" s="436">
        <f t="shared" si="135"/>
        <v>2</v>
      </c>
      <c r="L668" s="436" t="str">
        <f t="shared" si="136"/>
        <v>DC1CB11-DC-2</v>
      </c>
      <c r="M668" s="436">
        <f t="shared" si="137"/>
        <v>11</v>
      </c>
      <c r="N668" s="437">
        <f t="shared" si="143"/>
        <v>85</v>
      </c>
      <c r="O668" s="437"/>
      <c r="P668" s="430" t="str">
        <f t="shared" si="138"/>
        <v/>
      </c>
      <c r="U668" s="177">
        <v>8</v>
      </c>
      <c r="V668" s="177" t="s">
        <v>2897</v>
      </c>
      <c r="W668" s="177" t="s">
        <v>2929</v>
      </c>
      <c r="X668" s="177" t="s">
        <v>2930</v>
      </c>
      <c r="Y668" s="177" t="s">
        <v>2931</v>
      </c>
      <c r="Z668" s="177" t="s">
        <v>6744</v>
      </c>
      <c r="AA668" s="525" t="s">
        <v>2932</v>
      </c>
      <c r="AB668" s="399" t="str">
        <f t="shared" si="139"/>
        <v>DC1CB11</v>
      </c>
      <c r="AC668" s="399" t="str">
        <f t="shared" si="140"/>
        <v>DC1CB11-DC</v>
      </c>
      <c r="AD668" t="str">
        <f>Y668&amp;"-"&amp;VLOOKUP(AC668,'LICH THI'!C:AA,9,0)</f>
        <v>64DCDB3030-42474</v>
      </c>
      <c r="AE668">
        <f t="shared" si="141"/>
        <v>1</v>
      </c>
    </row>
    <row r="669" spans="1:31" x14ac:dyDescent="0.25">
      <c r="A669" s="436" t="str">
        <f t="shared" si="131"/>
        <v>DC1CB11-DC-46</v>
      </c>
      <c r="B669" s="436">
        <f>COUNTIF(AC$4:AC669,AC669)</f>
        <v>46</v>
      </c>
      <c r="C669" s="436" t="str">
        <f t="shared" si="132"/>
        <v>DC1CB11-DC</v>
      </c>
      <c r="D669" s="436">
        <f>VLOOKUP(C669,'LICH THI'!C:AA,12,0)</f>
        <v>86</v>
      </c>
      <c r="E669" s="436">
        <f>VLOOKUP(C669,'LICH THI'!C:AA,13,0)</f>
        <v>45</v>
      </c>
      <c r="F669" s="436">
        <f t="shared" si="142"/>
        <v>41</v>
      </c>
      <c r="G669" s="436">
        <f>VLOOKUP(C669,'LICH THI'!C:AA,14,0)</f>
        <v>2</v>
      </c>
      <c r="H669" s="436">
        <f t="shared" si="133"/>
        <v>2</v>
      </c>
      <c r="I669" s="436" t="str">
        <f t="shared" si="134"/>
        <v>Nguyễn Đăng Minh</v>
      </c>
      <c r="J669" s="436"/>
      <c r="K669" s="436">
        <f t="shared" si="135"/>
        <v>1</v>
      </c>
      <c r="L669" s="436" t="str">
        <f t="shared" si="136"/>
        <v>DC1CB11-DC-1</v>
      </c>
      <c r="M669" s="436">
        <f t="shared" si="137"/>
        <v>11</v>
      </c>
      <c r="N669" s="437">
        <f t="shared" si="143"/>
        <v>36</v>
      </c>
      <c r="O669" s="437"/>
      <c r="P669" s="430" t="str">
        <f t="shared" si="138"/>
        <v/>
      </c>
      <c r="U669" s="177">
        <v>20</v>
      </c>
      <c r="V669" s="177" t="s">
        <v>3308</v>
      </c>
      <c r="W669" s="177" t="s">
        <v>2875</v>
      </c>
      <c r="X669" s="177" t="s">
        <v>2713</v>
      </c>
      <c r="Y669" s="177" t="s">
        <v>3771</v>
      </c>
      <c r="Z669" s="177" t="s">
        <v>6744</v>
      </c>
      <c r="AA669" s="525" t="s">
        <v>3772</v>
      </c>
      <c r="AB669" s="399" t="str">
        <f t="shared" si="139"/>
        <v>DC1CB11</v>
      </c>
      <c r="AC669" s="399" t="str">
        <f t="shared" si="140"/>
        <v>DC1CB11-DC</v>
      </c>
      <c r="AD669" t="str">
        <f>Y669&amp;"-"&amp;VLOOKUP(AC669,'LICH THI'!C:AA,9,0)</f>
        <v>64DCDT3017-42474</v>
      </c>
      <c r="AE669">
        <f t="shared" si="141"/>
        <v>1</v>
      </c>
    </row>
    <row r="670" spans="1:31" x14ac:dyDescent="0.25">
      <c r="A670" s="436" t="str">
        <f t="shared" si="131"/>
        <v>DC1CB11-DC-47</v>
      </c>
      <c r="B670" s="436">
        <f>COUNTIF(AC$4:AC670,AC670)</f>
        <v>47</v>
      </c>
      <c r="C670" s="436" t="str">
        <f t="shared" si="132"/>
        <v>DC1CB11-DC</v>
      </c>
      <c r="D670" s="436">
        <f>VLOOKUP(C670,'LICH THI'!C:AA,12,0)</f>
        <v>86</v>
      </c>
      <c r="E670" s="436">
        <f>VLOOKUP(C670,'LICH THI'!C:AA,13,0)</f>
        <v>45</v>
      </c>
      <c r="F670" s="436">
        <f t="shared" si="142"/>
        <v>41</v>
      </c>
      <c r="G670" s="436">
        <f>VLOOKUP(C670,'LICH THI'!C:AA,14,0)</f>
        <v>2</v>
      </c>
      <c r="H670" s="436">
        <f t="shared" si="133"/>
        <v>2</v>
      </c>
      <c r="I670" s="436" t="str">
        <f t="shared" si="134"/>
        <v>Khổng Vũ Nam</v>
      </c>
      <c r="J670" s="436"/>
      <c r="K670" s="436">
        <f t="shared" si="135"/>
        <v>1</v>
      </c>
      <c r="L670" s="436" t="str">
        <f t="shared" si="136"/>
        <v>DC1CB11-DC-1</v>
      </c>
      <c r="M670" s="436">
        <f t="shared" si="137"/>
        <v>11</v>
      </c>
      <c r="N670" s="437">
        <f t="shared" si="143"/>
        <v>37</v>
      </c>
      <c r="O670" s="437"/>
      <c r="P670" s="430" t="str">
        <f t="shared" si="138"/>
        <v/>
      </c>
      <c r="U670" s="177">
        <v>69</v>
      </c>
      <c r="V670" s="177" t="s">
        <v>3478</v>
      </c>
      <c r="W670" s="177" t="s">
        <v>6762</v>
      </c>
      <c r="X670" s="177" t="s">
        <v>2773</v>
      </c>
      <c r="Y670" s="177" t="s">
        <v>6763</v>
      </c>
      <c r="Z670" s="177" t="s">
        <v>6744</v>
      </c>
      <c r="AA670" s="525" t="s">
        <v>4870</v>
      </c>
      <c r="AB670" s="399" t="str">
        <f t="shared" si="139"/>
        <v>DC1CB11</v>
      </c>
      <c r="AC670" s="399" t="str">
        <f t="shared" si="140"/>
        <v>DC1CB11-DC</v>
      </c>
      <c r="AD670" t="str">
        <f>Y670&amp;"-"&amp;VLOOKUP(AC670,'LICH THI'!C:AA,9,0)</f>
        <v>65DCDD22387-42474</v>
      </c>
      <c r="AE670">
        <f t="shared" si="141"/>
        <v>1</v>
      </c>
    </row>
    <row r="671" spans="1:31" x14ac:dyDescent="0.25">
      <c r="A671" s="436" t="str">
        <f t="shared" si="131"/>
        <v>DC1CB11-DC-48</v>
      </c>
      <c r="B671" s="436">
        <f>COUNTIF(AC$4:AC671,AC671)</f>
        <v>48</v>
      </c>
      <c r="C671" s="436" t="str">
        <f t="shared" si="132"/>
        <v>DC1CB11-DC</v>
      </c>
      <c r="D671" s="436">
        <f>VLOOKUP(C671,'LICH THI'!C:AA,12,0)</f>
        <v>86</v>
      </c>
      <c r="E671" s="436">
        <f>VLOOKUP(C671,'LICH THI'!C:AA,13,0)</f>
        <v>45</v>
      </c>
      <c r="F671" s="436">
        <f t="shared" si="142"/>
        <v>41</v>
      </c>
      <c r="G671" s="436">
        <f>VLOOKUP(C671,'LICH THI'!C:AA,14,0)</f>
        <v>2</v>
      </c>
      <c r="H671" s="436">
        <f t="shared" si="133"/>
        <v>2</v>
      </c>
      <c r="I671" s="436" t="str">
        <f t="shared" si="134"/>
        <v>Nguyễn Khánh Nam</v>
      </c>
      <c r="J671" s="436"/>
      <c r="K671" s="436">
        <f t="shared" si="135"/>
        <v>1</v>
      </c>
      <c r="L671" s="436" t="str">
        <f t="shared" si="136"/>
        <v>DC1CB11-DC-1</v>
      </c>
      <c r="M671" s="436">
        <f t="shared" si="137"/>
        <v>11</v>
      </c>
      <c r="N671" s="437">
        <f t="shared" si="143"/>
        <v>38</v>
      </c>
      <c r="O671" s="437"/>
      <c r="P671" s="430" t="str">
        <f t="shared" si="138"/>
        <v/>
      </c>
      <c r="U671" s="177">
        <v>41</v>
      </c>
      <c r="V671" s="177" t="s">
        <v>3400</v>
      </c>
      <c r="W671" s="177" t="s">
        <v>6756</v>
      </c>
      <c r="X671" s="177" t="s">
        <v>2773</v>
      </c>
      <c r="Y671" s="177" t="s">
        <v>6757</v>
      </c>
      <c r="Z671" s="177" t="s">
        <v>6744</v>
      </c>
      <c r="AA671" s="525" t="s">
        <v>2994</v>
      </c>
      <c r="AB671" s="399" t="str">
        <f t="shared" si="139"/>
        <v>DC1CB11</v>
      </c>
      <c r="AC671" s="399" t="str">
        <f t="shared" si="140"/>
        <v>DC1CB11-DC</v>
      </c>
      <c r="AD671" t="str">
        <f>Y671&amp;"-"&amp;VLOOKUP(AC671,'LICH THI'!C:AA,9,0)</f>
        <v>64DCOT3143-42474</v>
      </c>
      <c r="AE671">
        <f t="shared" si="141"/>
        <v>1</v>
      </c>
    </row>
    <row r="672" spans="1:31" x14ac:dyDescent="0.25">
      <c r="A672" s="436" t="str">
        <f t="shared" si="131"/>
        <v>DC1CB11-DC-49</v>
      </c>
      <c r="B672" s="436">
        <f>COUNTIF(AC$4:AC672,AC672)</f>
        <v>49</v>
      </c>
      <c r="C672" s="436" t="str">
        <f t="shared" si="132"/>
        <v>DC1CB11-DC</v>
      </c>
      <c r="D672" s="436">
        <f>VLOOKUP(C672,'LICH THI'!C:AA,12,0)</f>
        <v>86</v>
      </c>
      <c r="E672" s="436">
        <f>VLOOKUP(C672,'LICH THI'!C:AA,13,0)</f>
        <v>45</v>
      </c>
      <c r="F672" s="436">
        <f t="shared" si="142"/>
        <v>41</v>
      </c>
      <c r="G672" s="436">
        <f>VLOOKUP(C672,'LICH THI'!C:AA,14,0)</f>
        <v>2</v>
      </c>
      <c r="H672" s="436">
        <f t="shared" si="133"/>
        <v>2</v>
      </c>
      <c r="I672" s="436" t="str">
        <f t="shared" si="134"/>
        <v>Trần Thị Thanh Nhàn</v>
      </c>
      <c r="J672" s="436"/>
      <c r="K672" s="436">
        <f t="shared" si="135"/>
        <v>1</v>
      </c>
      <c r="L672" s="436" t="str">
        <f t="shared" si="136"/>
        <v>DC1CB11-DC-1</v>
      </c>
      <c r="M672" s="436">
        <f t="shared" si="137"/>
        <v>11</v>
      </c>
      <c r="N672" s="437">
        <f t="shared" si="143"/>
        <v>39</v>
      </c>
      <c r="O672" s="437"/>
      <c r="P672" s="430" t="str">
        <f t="shared" si="138"/>
        <v/>
      </c>
      <c r="U672" s="177">
        <v>82</v>
      </c>
      <c r="V672" s="177" t="s">
        <v>4092</v>
      </c>
      <c r="W672" s="177" t="s">
        <v>3028</v>
      </c>
      <c r="X672" s="177" t="s">
        <v>4537</v>
      </c>
      <c r="Y672" s="177" t="s">
        <v>6127</v>
      </c>
      <c r="Z672" s="177" t="s">
        <v>6744</v>
      </c>
      <c r="AA672" s="525" t="s">
        <v>5291</v>
      </c>
      <c r="AB672" s="399" t="str">
        <f t="shared" si="139"/>
        <v>DC1CB11</v>
      </c>
      <c r="AC672" s="399" t="str">
        <f t="shared" si="140"/>
        <v>DC1CB11-DC</v>
      </c>
      <c r="AD672" t="str">
        <f>Y672&amp;"-"&amp;VLOOKUP(AC672,'LICH THI'!C:AA,9,0)</f>
        <v>65DCVL24407-42474</v>
      </c>
      <c r="AE672">
        <f t="shared" si="141"/>
        <v>1</v>
      </c>
    </row>
    <row r="673" spans="1:31" x14ac:dyDescent="0.25">
      <c r="A673" s="436" t="str">
        <f t="shared" si="131"/>
        <v>DC1CB11-DC-50</v>
      </c>
      <c r="B673" s="436">
        <f>COUNTIF(AC$4:AC673,AC673)</f>
        <v>50</v>
      </c>
      <c r="C673" s="436" t="str">
        <f t="shared" si="132"/>
        <v>DC1CB11-DC</v>
      </c>
      <c r="D673" s="436">
        <f>VLOOKUP(C673,'LICH THI'!C:AA,12,0)</f>
        <v>86</v>
      </c>
      <c r="E673" s="436">
        <f>VLOOKUP(C673,'LICH THI'!C:AA,13,0)</f>
        <v>45</v>
      </c>
      <c r="F673" s="436">
        <f t="shared" si="142"/>
        <v>41</v>
      </c>
      <c r="G673" s="436">
        <f>VLOOKUP(C673,'LICH THI'!C:AA,14,0)</f>
        <v>2</v>
      </c>
      <c r="H673" s="436">
        <f t="shared" si="133"/>
        <v>2</v>
      </c>
      <c r="I673" s="436" t="str">
        <f t="shared" si="134"/>
        <v>Nguyễn Thị Mỹ Nhật</v>
      </c>
      <c r="J673" s="436"/>
      <c r="K673" s="436">
        <f t="shared" si="135"/>
        <v>1</v>
      </c>
      <c r="L673" s="436" t="str">
        <f t="shared" si="136"/>
        <v>DC1CB11-DC-1</v>
      </c>
      <c r="M673" s="436">
        <f t="shared" si="137"/>
        <v>11</v>
      </c>
      <c r="N673" s="437">
        <f t="shared" si="143"/>
        <v>40</v>
      </c>
      <c r="O673" s="437"/>
      <c r="P673" s="430" t="str">
        <f t="shared" si="138"/>
        <v/>
      </c>
      <c r="U673" s="177">
        <v>78</v>
      </c>
      <c r="V673" s="177" t="s">
        <v>3509</v>
      </c>
      <c r="W673" s="177" t="s">
        <v>5304</v>
      </c>
      <c r="X673" s="177" t="s">
        <v>5305</v>
      </c>
      <c r="Y673" s="177" t="s">
        <v>5306</v>
      </c>
      <c r="Z673" s="177" t="s">
        <v>6744</v>
      </c>
      <c r="AA673" s="525" t="s">
        <v>5307</v>
      </c>
      <c r="AB673" s="399" t="str">
        <f t="shared" si="139"/>
        <v>DC1CB11</v>
      </c>
      <c r="AC673" s="399" t="str">
        <f t="shared" si="140"/>
        <v>DC1CB11-DC</v>
      </c>
      <c r="AD673" t="str">
        <f>Y673&amp;"-"&amp;VLOOKUP(AC673,'LICH THI'!C:AA,9,0)</f>
        <v>65DCKX21850-42474</v>
      </c>
      <c r="AE673">
        <f t="shared" si="141"/>
        <v>1</v>
      </c>
    </row>
    <row r="674" spans="1:31" x14ac:dyDescent="0.25">
      <c r="A674" s="436" t="str">
        <f t="shared" si="131"/>
        <v>DC1CB11-DC-51</v>
      </c>
      <c r="B674" s="436">
        <f>COUNTIF(AC$4:AC674,AC674)</f>
        <v>51</v>
      </c>
      <c r="C674" s="436" t="str">
        <f t="shared" si="132"/>
        <v>DC1CB11-DC</v>
      </c>
      <c r="D674" s="436">
        <f>VLOOKUP(C674,'LICH THI'!C:AA,12,0)</f>
        <v>86</v>
      </c>
      <c r="E674" s="436">
        <f>VLOOKUP(C674,'LICH THI'!C:AA,13,0)</f>
        <v>45</v>
      </c>
      <c r="F674" s="436">
        <f t="shared" si="142"/>
        <v>41</v>
      </c>
      <c r="G674" s="436">
        <f>VLOOKUP(C674,'LICH THI'!C:AA,14,0)</f>
        <v>2</v>
      </c>
      <c r="H674" s="436">
        <f t="shared" si="133"/>
        <v>2</v>
      </c>
      <c r="I674" s="436" t="str">
        <f t="shared" si="134"/>
        <v>Lương Văn Phong</v>
      </c>
      <c r="J674" s="436"/>
      <c r="K674" s="436">
        <f t="shared" si="135"/>
        <v>1</v>
      </c>
      <c r="L674" s="436" t="str">
        <f t="shared" si="136"/>
        <v>DC1CB11-DC-1</v>
      </c>
      <c r="M674" s="436">
        <f t="shared" si="137"/>
        <v>11</v>
      </c>
      <c r="N674" s="437">
        <f t="shared" si="143"/>
        <v>41</v>
      </c>
      <c r="O674" s="437"/>
      <c r="P674" s="430" t="str">
        <f t="shared" si="138"/>
        <v/>
      </c>
      <c r="U674" s="177">
        <v>30</v>
      </c>
      <c r="V674" s="177" t="s">
        <v>3341</v>
      </c>
      <c r="W674" s="177" t="s">
        <v>3345</v>
      </c>
      <c r="X674" s="177" t="s">
        <v>3284</v>
      </c>
      <c r="Y674" s="177" t="s">
        <v>6750</v>
      </c>
      <c r="Z674" s="177" t="s">
        <v>6744</v>
      </c>
      <c r="AA674" s="525" t="s">
        <v>6751</v>
      </c>
      <c r="AB674" s="399" t="str">
        <f t="shared" si="139"/>
        <v>DC1CB11</v>
      </c>
      <c r="AC674" s="399" t="str">
        <f t="shared" si="140"/>
        <v>DC1CB11-DC</v>
      </c>
      <c r="AD674" t="str">
        <f>Y674&amp;"-"&amp;VLOOKUP(AC674,'LICH THI'!C:AA,9,0)</f>
        <v>64DCDT3114-42474</v>
      </c>
      <c r="AE674">
        <f t="shared" si="141"/>
        <v>1</v>
      </c>
    </row>
    <row r="675" spans="1:31" x14ac:dyDescent="0.25">
      <c r="A675" s="436" t="str">
        <f t="shared" si="131"/>
        <v>DC1CB11-DC-52</v>
      </c>
      <c r="B675" s="436">
        <f>COUNTIF(AC$4:AC675,AC675)</f>
        <v>52</v>
      </c>
      <c r="C675" s="436" t="str">
        <f t="shared" si="132"/>
        <v>DC1CB11-DC</v>
      </c>
      <c r="D675" s="436">
        <f>VLOOKUP(C675,'LICH THI'!C:AA,12,0)</f>
        <v>86</v>
      </c>
      <c r="E675" s="436">
        <f>VLOOKUP(C675,'LICH THI'!C:AA,13,0)</f>
        <v>45</v>
      </c>
      <c r="F675" s="436">
        <f t="shared" si="142"/>
        <v>41</v>
      </c>
      <c r="G675" s="436">
        <f>VLOOKUP(C675,'LICH THI'!C:AA,14,0)</f>
        <v>2</v>
      </c>
      <c r="H675" s="436">
        <f t="shared" si="133"/>
        <v>2</v>
      </c>
      <c r="I675" s="436" t="str">
        <f t="shared" si="134"/>
        <v>Nguyễn Tuấn Phong</v>
      </c>
      <c r="J675" s="436"/>
      <c r="K675" s="436">
        <f t="shared" si="135"/>
        <v>1</v>
      </c>
      <c r="L675" s="436" t="str">
        <f t="shared" si="136"/>
        <v>DC1CB11-DC-1</v>
      </c>
      <c r="M675" s="436">
        <f t="shared" si="137"/>
        <v>11</v>
      </c>
      <c r="N675" s="437">
        <f t="shared" si="143"/>
        <v>1</v>
      </c>
      <c r="O675" s="437"/>
      <c r="P675" s="430" t="str">
        <f t="shared" si="138"/>
        <v/>
      </c>
      <c r="U675" s="177">
        <v>24</v>
      </c>
      <c r="V675" s="177" t="s">
        <v>3325</v>
      </c>
      <c r="W675" s="177" t="s">
        <v>3475</v>
      </c>
      <c r="X675" s="177" t="s">
        <v>3284</v>
      </c>
      <c r="Y675" s="177" t="s">
        <v>5529</v>
      </c>
      <c r="Z675" s="177" t="s">
        <v>6744</v>
      </c>
      <c r="AA675" s="525" t="s">
        <v>5530</v>
      </c>
      <c r="AB675" s="399" t="str">
        <f t="shared" si="139"/>
        <v>DC1CB11</v>
      </c>
      <c r="AC675" s="399" t="str">
        <f t="shared" si="140"/>
        <v>DC1CB11-DC</v>
      </c>
      <c r="AD675" t="str">
        <f>Y675&amp;"-"&amp;VLOOKUP(AC675,'LICH THI'!C:AA,9,0)</f>
        <v>64DCDT3089-42474</v>
      </c>
      <c r="AE675">
        <f t="shared" si="141"/>
        <v>1</v>
      </c>
    </row>
    <row r="676" spans="1:31" x14ac:dyDescent="0.25">
      <c r="A676" s="436" t="str">
        <f t="shared" si="131"/>
        <v>DC1CB11-DC-53</v>
      </c>
      <c r="B676" s="436">
        <f>COUNTIF(AC$4:AC676,AC676)</f>
        <v>53</v>
      </c>
      <c r="C676" s="436" t="str">
        <f t="shared" si="132"/>
        <v>DC1CB11-DC</v>
      </c>
      <c r="D676" s="436">
        <f>VLOOKUP(C676,'LICH THI'!C:AA,12,0)</f>
        <v>86</v>
      </c>
      <c r="E676" s="436">
        <f>VLOOKUP(C676,'LICH THI'!C:AA,13,0)</f>
        <v>45</v>
      </c>
      <c r="F676" s="436">
        <f t="shared" si="142"/>
        <v>41</v>
      </c>
      <c r="G676" s="436">
        <f>VLOOKUP(C676,'LICH THI'!C:AA,14,0)</f>
        <v>2</v>
      </c>
      <c r="H676" s="436">
        <f t="shared" si="133"/>
        <v>2</v>
      </c>
      <c r="I676" s="436" t="str">
        <f t="shared" si="134"/>
        <v>Vũ Việt Phương</v>
      </c>
      <c r="J676" s="436"/>
      <c r="K676" s="436">
        <f t="shared" si="135"/>
        <v>1</v>
      </c>
      <c r="L676" s="436" t="str">
        <f t="shared" si="136"/>
        <v>DC1CB11-DC-1</v>
      </c>
      <c r="M676" s="436">
        <f t="shared" si="137"/>
        <v>11</v>
      </c>
      <c r="N676" s="437">
        <f t="shared" si="143"/>
        <v>2</v>
      </c>
      <c r="O676" s="437"/>
      <c r="P676" s="430" t="str">
        <f t="shared" si="138"/>
        <v/>
      </c>
      <c r="U676" s="177">
        <v>31</v>
      </c>
      <c r="V676" s="177" t="s">
        <v>3341</v>
      </c>
      <c r="W676" s="177" t="s">
        <v>5549</v>
      </c>
      <c r="X676" s="177" t="s">
        <v>2717</v>
      </c>
      <c r="Y676" s="177" t="s">
        <v>5550</v>
      </c>
      <c r="Z676" s="177" t="s">
        <v>6744</v>
      </c>
      <c r="AA676" s="525" t="s">
        <v>5551</v>
      </c>
      <c r="AB676" s="399" t="str">
        <f t="shared" si="139"/>
        <v>DC1CB11</v>
      </c>
      <c r="AC676" s="399" t="str">
        <f t="shared" si="140"/>
        <v>DC1CB11-DC</v>
      </c>
      <c r="AD676" t="str">
        <f>Y676&amp;"-"&amp;VLOOKUP(AC676,'LICH THI'!C:AA,9,0)</f>
        <v>64DCDT3184-42474</v>
      </c>
      <c r="AE676">
        <f t="shared" si="141"/>
        <v>1</v>
      </c>
    </row>
    <row r="677" spans="1:31" x14ac:dyDescent="0.25">
      <c r="A677" s="436" t="str">
        <f t="shared" si="131"/>
        <v>DC1CB11-DC-54</v>
      </c>
      <c r="B677" s="436">
        <f>COUNTIF(AC$4:AC677,AC677)</f>
        <v>54</v>
      </c>
      <c r="C677" s="436" t="str">
        <f t="shared" si="132"/>
        <v>DC1CB11-DC</v>
      </c>
      <c r="D677" s="436">
        <f>VLOOKUP(C677,'LICH THI'!C:AA,12,0)</f>
        <v>86</v>
      </c>
      <c r="E677" s="436">
        <f>VLOOKUP(C677,'LICH THI'!C:AA,13,0)</f>
        <v>45</v>
      </c>
      <c r="F677" s="436">
        <f t="shared" si="142"/>
        <v>41</v>
      </c>
      <c r="G677" s="436">
        <f>VLOOKUP(C677,'LICH THI'!C:AA,14,0)</f>
        <v>2</v>
      </c>
      <c r="H677" s="436">
        <f t="shared" si="133"/>
        <v>2</v>
      </c>
      <c r="I677" s="436" t="str">
        <f t="shared" si="134"/>
        <v>Nguyễn Duy Quân</v>
      </c>
      <c r="J677" s="436"/>
      <c r="K677" s="436">
        <f t="shared" si="135"/>
        <v>1</v>
      </c>
      <c r="L677" s="436" t="str">
        <f t="shared" si="136"/>
        <v>DC1CB11-DC-1</v>
      </c>
      <c r="M677" s="436">
        <f t="shared" si="137"/>
        <v>11</v>
      </c>
      <c r="N677" s="437">
        <f t="shared" si="143"/>
        <v>3</v>
      </c>
      <c r="O677" s="437"/>
      <c r="P677" s="430" t="str">
        <f t="shared" si="138"/>
        <v/>
      </c>
      <c r="U677" s="177">
        <v>49</v>
      </c>
      <c r="V677" s="177" t="s">
        <v>3426</v>
      </c>
      <c r="W677" s="177" t="s">
        <v>2969</v>
      </c>
      <c r="X677" s="177" t="s">
        <v>2890</v>
      </c>
      <c r="Y677" s="177" t="s">
        <v>6446</v>
      </c>
      <c r="Z677" s="177" t="s">
        <v>6744</v>
      </c>
      <c r="AA677" s="525" t="s">
        <v>4900</v>
      </c>
      <c r="AB677" s="399" t="str">
        <f t="shared" si="139"/>
        <v>DC1CB11</v>
      </c>
      <c r="AC677" s="399" t="str">
        <f t="shared" si="140"/>
        <v>DC1CB11-DC</v>
      </c>
      <c r="AD677" t="str">
        <f>Y677&amp;"-"&amp;VLOOKUP(AC677,'LICH THI'!C:AA,9,0)</f>
        <v>65DCCD20460-42474</v>
      </c>
      <c r="AE677">
        <f t="shared" si="141"/>
        <v>1</v>
      </c>
    </row>
    <row r="678" spans="1:31" x14ac:dyDescent="0.25">
      <c r="A678" s="436" t="str">
        <f t="shared" si="131"/>
        <v>DC1CB11-DC-55</v>
      </c>
      <c r="B678" s="436">
        <f>COUNTIF(AC$4:AC678,AC678)</f>
        <v>55</v>
      </c>
      <c r="C678" s="436" t="str">
        <f t="shared" si="132"/>
        <v>DC1CB11-DC</v>
      </c>
      <c r="D678" s="436">
        <f>VLOOKUP(C678,'LICH THI'!C:AA,12,0)</f>
        <v>86</v>
      </c>
      <c r="E678" s="436">
        <f>VLOOKUP(C678,'LICH THI'!C:AA,13,0)</f>
        <v>45</v>
      </c>
      <c r="F678" s="436">
        <f t="shared" si="142"/>
        <v>41</v>
      </c>
      <c r="G678" s="436">
        <f>VLOOKUP(C678,'LICH THI'!C:AA,14,0)</f>
        <v>2</v>
      </c>
      <c r="H678" s="436">
        <f t="shared" si="133"/>
        <v>2</v>
      </c>
      <c r="I678" s="436" t="str">
        <f t="shared" si="134"/>
        <v>Nguyễn Đức Quân</v>
      </c>
      <c r="J678" s="436"/>
      <c r="K678" s="436">
        <f t="shared" si="135"/>
        <v>1</v>
      </c>
      <c r="L678" s="436" t="str">
        <f t="shared" si="136"/>
        <v>DC1CB11-DC-1</v>
      </c>
      <c r="M678" s="436">
        <f t="shared" si="137"/>
        <v>11</v>
      </c>
      <c r="N678" s="437">
        <f t="shared" si="143"/>
        <v>4</v>
      </c>
      <c r="O678" s="437"/>
      <c r="P678" s="430" t="str">
        <f t="shared" si="138"/>
        <v/>
      </c>
      <c r="U678" s="177">
        <v>52</v>
      </c>
      <c r="V678" s="177" t="s">
        <v>3449</v>
      </c>
      <c r="W678" s="177" t="s">
        <v>3103</v>
      </c>
      <c r="X678" s="177" t="s">
        <v>2890</v>
      </c>
      <c r="Y678" s="177" t="s">
        <v>5462</v>
      </c>
      <c r="Z678" s="177" t="s">
        <v>6744</v>
      </c>
      <c r="AA678" s="525" t="s">
        <v>5463</v>
      </c>
      <c r="AB678" s="399" t="str">
        <f t="shared" si="139"/>
        <v>DC1CB11</v>
      </c>
      <c r="AC678" s="399" t="str">
        <f t="shared" si="140"/>
        <v>DC1CB11-DC</v>
      </c>
      <c r="AD678" t="str">
        <f>Y678&amp;"-"&amp;VLOOKUP(AC678,'LICH THI'!C:AA,9,0)</f>
        <v>65DCCD20351-42474</v>
      </c>
      <c r="AE678">
        <f t="shared" si="141"/>
        <v>1</v>
      </c>
    </row>
    <row r="679" spans="1:31" x14ac:dyDescent="0.25">
      <c r="A679" s="436" t="str">
        <f t="shared" si="131"/>
        <v>DC1CB11-DC-56</v>
      </c>
      <c r="B679" s="436">
        <f>COUNTIF(AC$4:AC679,AC679)</f>
        <v>56</v>
      </c>
      <c r="C679" s="436" t="str">
        <f t="shared" si="132"/>
        <v>DC1CB11-DC</v>
      </c>
      <c r="D679" s="436">
        <f>VLOOKUP(C679,'LICH THI'!C:AA,12,0)</f>
        <v>86</v>
      </c>
      <c r="E679" s="436">
        <f>VLOOKUP(C679,'LICH THI'!C:AA,13,0)</f>
        <v>45</v>
      </c>
      <c r="F679" s="436">
        <f t="shared" si="142"/>
        <v>41</v>
      </c>
      <c r="G679" s="436">
        <f>VLOOKUP(C679,'LICH THI'!C:AA,14,0)</f>
        <v>2</v>
      </c>
      <c r="H679" s="436">
        <f t="shared" si="133"/>
        <v>2</v>
      </c>
      <c r="I679" s="436" t="str">
        <f t="shared" si="134"/>
        <v>Nguyễn Văn Quân</v>
      </c>
      <c r="J679" s="436"/>
      <c r="K679" s="436">
        <f t="shared" si="135"/>
        <v>1</v>
      </c>
      <c r="L679" s="436" t="str">
        <f t="shared" si="136"/>
        <v>DC1CB11-DC-1</v>
      </c>
      <c r="M679" s="436">
        <f t="shared" si="137"/>
        <v>11</v>
      </c>
      <c r="N679" s="437">
        <f t="shared" si="143"/>
        <v>5</v>
      </c>
      <c r="O679" s="437"/>
      <c r="P679" s="430" t="str">
        <f t="shared" si="138"/>
        <v/>
      </c>
      <c r="U679" s="177">
        <v>9</v>
      </c>
      <c r="V679" s="177" t="s">
        <v>2897</v>
      </c>
      <c r="W679" s="177" t="s">
        <v>2741</v>
      </c>
      <c r="X679" s="177" t="s">
        <v>2890</v>
      </c>
      <c r="Y679" s="177" t="s">
        <v>3746</v>
      </c>
      <c r="Z679" s="177" t="s">
        <v>6744</v>
      </c>
      <c r="AA679" s="525" t="s">
        <v>2886</v>
      </c>
      <c r="AB679" s="399" t="str">
        <f t="shared" si="139"/>
        <v>DC1CB11</v>
      </c>
      <c r="AC679" s="399" t="str">
        <f t="shared" si="140"/>
        <v>DC1CB11-DC</v>
      </c>
      <c r="AD679" t="str">
        <f>Y679&amp;"-"&amp;VLOOKUP(AC679,'LICH THI'!C:AA,9,0)</f>
        <v>64DCDB3010-42474</v>
      </c>
      <c r="AE679">
        <f t="shared" si="141"/>
        <v>1</v>
      </c>
    </row>
    <row r="680" spans="1:31" x14ac:dyDescent="0.25">
      <c r="A680" s="436" t="str">
        <f t="shared" si="131"/>
        <v>DC1CB11-DC-57</v>
      </c>
      <c r="B680" s="436">
        <f>COUNTIF(AC$4:AC680,AC680)</f>
        <v>57</v>
      </c>
      <c r="C680" s="436" t="str">
        <f t="shared" si="132"/>
        <v>DC1CB11-DC</v>
      </c>
      <c r="D680" s="436">
        <f>VLOOKUP(C680,'LICH THI'!C:AA,12,0)</f>
        <v>86</v>
      </c>
      <c r="E680" s="436">
        <f>VLOOKUP(C680,'LICH THI'!C:AA,13,0)</f>
        <v>45</v>
      </c>
      <c r="F680" s="436">
        <f t="shared" si="142"/>
        <v>41</v>
      </c>
      <c r="G680" s="436">
        <f>VLOOKUP(C680,'LICH THI'!C:AA,14,0)</f>
        <v>2</v>
      </c>
      <c r="H680" s="436">
        <f t="shared" si="133"/>
        <v>2</v>
      </c>
      <c r="I680" s="436" t="str">
        <f t="shared" si="134"/>
        <v>Đinh Văn Quyết</v>
      </c>
      <c r="J680" s="436"/>
      <c r="K680" s="436">
        <f t="shared" si="135"/>
        <v>1</v>
      </c>
      <c r="L680" s="436" t="str">
        <f t="shared" si="136"/>
        <v>DC1CB11-DC-1</v>
      </c>
      <c r="M680" s="436">
        <f t="shared" si="137"/>
        <v>11</v>
      </c>
      <c r="N680" s="437">
        <f t="shared" si="143"/>
        <v>6</v>
      </c>
      <c r="O680" s="437"/>
      <c r="P680" s="430" t="str">
        <f t="shared" si="138"/>
        <v/>
      </c>
      <c r="U680" s="177">
        <v>70</v>
      </c>
      <c r="V680" s="177" t="s">
        <v>3478</v>
      </c>
      <c r="W680" s="177" t="s">
        <v>4052</v>
      </c>
      <c r="X680" s="177" t="s">
        <v>3646</v>
      </c>
      <c r="Y680" s="177" t="s">
        <v>6683</v>
      </c>
      <c r="Z680" s="177" t="s">
        <v>6744</v>
      </c>
      <c r="AA680" s="525" t="s">
        <v>4893</v>
      </c>
      <c r="AB680" s="399" t="str">
        <f t="shared" si="139"/>
        <v>DC1CB11</v>
      </c>
      <c r="AC680" s="399" t="str">
        <f t="shared" si="140"/>
        <v>DC1CB11-DC</v>
      </c>
      <c r="AD680" t="str">
        <f>Y680&amp;"-"&amp;VLOOKUP(AC680,'LICH THI'!C:AA,9,0)</f>
        <v>65DCDD21996-42474</v>
      </c>
      <c r="AE680">
        <f t="shared" si="141"/>
        <v>1</v>
      </c>
    </row>
    <row r="681" spans="1:31" x14ac:dyDescent="0.25">
      <c r="A681" s="436" t="str">
        <f t="shared" si="131"/>
        <v>DC1CB11-DC-58</v>
      </c>
      <c r="B681" s="436">
        <f>COUNTIF(AC$4:AC681,AC681)</f>
        <v>58</v>
      </c>
      <c r="C681" s="436" t="str">
        <f t="shared" si="132"/>
        <v>DC1CB11-DC</v>
      </c>
      <c r="D681" s="436">
        <f>VLOOKUP(C681,'LICH THI'!C:AA,12,0)</f>
        <v>86</v>
      </c>
      <c r="E681" s="436">
        <f>VLOOKUP(C681,'LICH THI'!C:AA,13,0)</f>
        <v>45</v>
      </c>
      <c r="F681" s="436">
        <f t="shared" si="142"/>
        <v>41</v>
      </c>
      <c r="G681" s="436">
        <f>VLOOKUP(C681,'LICH THI'!C:AA,14,0)</f>
        <v>2</v>
      </c>
      <c r="H681" s="436">
        <f t="shared" si="133"/>
        <v>2</v>
      </c>
      <c r="I681" s="436" t="str">
        <f t="shared" si="134"/>
        <v>Lê Bảo Sang</v>
      </c>
      <c r="J681" s="436"/>
      <c r="K681" s="436">
        <f t="shared" si="135"/>
        <v>1</v>
      </c>
      <c r="L681" s="436" t="str">
        <f t="shared" si="136"/>
        <v>DC1CB11-DC-1</v>
      </c>
      <c r="M681" s="436">
        <f t="shared" si="137"/>
        <v>11</v>
      </c>
      <c r="N681" s="437">
        <f t="shared" si="143"/>
        <v>7</v>
      </c>
      <c r="O681" s="437"/>
      <c r="P681" s="430" t="str">
        <f t="shared" si="138"/>
        <v/>
      </c>
      <c r="U681" s="177">
        <v>25</v>
      </c>
      <c r="V681" s="177" t="s">
        <v>3325</v>
      </c>
      <c r="W681" s="177" t="s">
        <v>6430</v>
      </c>
      <c r="X681" s="177" t="s">
        <v>3323</v>
      </c>
      <c r="Y681" s="177" t="s">
        <v>6431</v>
      </c>
      <c r="Z681" s="177" t="s">
        <v>6744</v>
      </c>
      <c r="AA681" s="525" t="s">
        <v>6399</v>
      </c>
      <c r="AB681" s="399" t="str">
        <f t="shared" si="139"/>
        <v>DC1CB11</v>
      </c>
      <c r="AC681" s="399" t="str">
        <f t="shared" si="140"/>
        <v>DC1CB11-DC</v>
      </c>
      <c r="AD681" t="str">
        <f>Y681&amp;"-"&amp;VLOOKUP(AC681,'LICH THI'!C:AA,9,0)</f>
        <v>64DCDT3076-42474</v>
      </c>
      <c r="AE681">
        <f t="shared" si="141"/>
        <v>1</v>
      </c>
    </row>
    <row r="682" spans="1:31" x14ac:dyDescent="0.25">
      <c r="A682" s="436" t="str">
        <f t="shared" si="131"/>
        <v>DC1CB11-DC-59</v>
      </c>
      <c r="B682" s="436">
        <f>COUNTIF(AC$4:AC682,AC682)</f>
        <v>59</v>
      </c>
      <c r="C682" s="436" t="str">
        <f t="shared" si="132"/>
        <v>DC1CB11-DC</v>
      </c>
      <c r="D682" s="436">
        <f>VLOOKUP(C682,'LICH THI'!C:AA,12,0)</f>
        <v>86</v>
      </c>
      <c r="E682" s="436">
        <f>VLOOKUP(C682,'LICH THI'!C:AA,13,0)</f>
        <v>45</v>
      </c>
      <c r="F682" s="436">
        <f t="shared" si="142"/>
        <v>41</v>
      </c>
      <c r="G682" s="436">
        <f>VLOOKUP(C682,'LICH THI'!C:AA,14,0)</f>
        <v>2</v>
      </c>
      <c r="H682" s="436">
        <f t="shared" si="133"/>
        <v>2</v>
      </c>
      <c r="I682" s="436" t="str">
        <f t="shared" si="134"/>
        <v>Nguyễn Cao Sang</v>
      </c>
      <c r="J682" s="436"/>
      <c r="K682" s="436">
        <f t="shared" si="135"/>
        <v>1</v>
      </c>
      <c r="L682" s="436" t="str">
        <f t="shared" si="136"/>
        <v>DC1CB11-DC-1</v>
      </c>
      <c r="M682" s="436">
        <f t="shared" si="137"/>
        <v>11</v>
      </c>
      <c r="N682" s="437">
        <f t="shared" si="143"/>
        <v>8</v>
      </c>
      <c r="O682" s="437"/>
      <c r="P682" s="430" t="str">
        <f t="shared" si="138"/>
        <v/>
      </c>
      <c r="U682" s="177">
        <v>21</v>
      </c>
      <c r="V682" s="177" t="s">
        <v>3308</v>
      </c>
      <c r="W682" s="177" t="s">
        <v>3322</v>
      </c>
      <c r="X682" s="177" t="s">
        <v>3323</v>
      </c>
      <c r="Y682" s="177" t="s">
        <v>3324</v>
      </c>
      <c r="Z682" s="177" t="s">
        <v>6744</v>
      </c>
      <c r="AA682" s="525" t="s">
        <v>2764</v>
      </c>
      <c r="AB682" s="399" t="str">
        <f t="shared" si="139"/>
        <v>DC1CB11</v>
      </c>
      <c r="AC682" s="399" t="str">
        <f t="shared" si="140"/>
        <v>DC1CB11-DC</v>
      </c>
      <c r="AD682" t="str">
        <f>Y682&amp;"-"&amp;VLOOKUP(AC682,'LICH THI'!C:AA,9,0)</f>
        <v>64DCDT3033-42474</v>
      </c>
      <c r="AE682">
        <f t="shared" si="141"/>
        <v>1</v>
      </c>
    </row>
    <row r="683" spans="1:31" x14ac:dyDescent="0.25">
      <c r="A683" s="436" t="str">
        <f t="shared" si="131"/>
        <v>DC1CB11-DC-60</v>
      </c>
      <c r="B683" s="436">
        <f>COUNTIF(AC$4:AC683,AC683)</f>
        <v>60</v>
      </c>
      <c r="C683" s="436" t="str">
        <f t="shared" si="132"/>
        <v>DC1CB11-DC</v>
      </c>
      <c r="D683" s="436">
        <f>VLOOKUP(C683,'LICH THI'!C:AA,12,0)</f>
        <v>86</v>
      </c>
      <c r="E683" s="436">
        <f>VLOOKUP(C683,'LICH THI'!C:AA,13,0)</f>
        <v>45</v>
      </c>
      <c r="F683" s="436">
        <f t="shared" si="142"/>
        <v>41</v>
      </c>
      <c r="G683" s="436">
        <f>VLOOKUP(C683,'LICH THI'!C:AA,14,0)</f>
        <v>2</v>
      </c>
      <c r="H683" s="436">
        <f t="shared" si="133"/>
        <v>2</v>
      </c>
      <c r="I683" s="436" t="str">
        <f t="shared" si="134"/>
        <v>Phạm Viết Sáng</v>
      </c>
      <c r="J683" s="436"/>
      <c r="K683" s="436">
        <f t="shared" si="135"/>
        <v>1</v>
      </c>
      <c r="L683" s="436" t="str">
        <f t="shared" si="136"/>
        <v>DC1CB11-DC-1</v>
      </c>
      <c r="M683" s="436">
        <f t="shared" si="137"/>
        <v>11</v>
      </c>
      <c r="N683" s="437">
        <f t="shared" si="143"/>
        <v>9</v>
      </c>
      <c r="O683" s="437"/>
      <c r="P683" s="430" t="str">
        <f t="shared" si="138"/>
        <v/>
      </c>
      <c r="U683" s="177">
        <v>5</v>
      </c>
      <c r="V683" s="177" t="s">
        <v>2868</v>
      </c>
      <c r="W683" s="177" t="s">
        <v>3724</v>
      </c>
      <c r="X683" s="177" t="s">
        <v>3725</v>
      </c>
      <c r="Y683" s="177" t="s">
        <v>3726</v>
      </c>
      <c r="Z683" s="177" t="s">
        <v>6744</v>
      </c>
      <c r="AA683" s="525" t="s">
        <v>3727</v>
      </c>
      <c r="AB683" s="399" t="str">
        <f t="shared" si="139"/>
        <v>DC1CB11</v>
      </c>
      <c r="AC683" s="399" t="str">
        <f t="shared" si="140"/>
        <v>DC1CB11-DC</v>
      </c>
      <c r="AD683" t="str">
        <f>Y683&amp;"-"&amp;VLOOKUP(AC683,'LICH THI'!C:AA,9,0)</f>
        <v>64DCCD3250-42474</v>
      </c>
      <c r="AE683">
        <f t="shared" si="141"/>
        <v>1</v>
      </c>
    </row>
    <row r="684" spans="1:31" x14ac:dyDescent="0.25">
      <c r="A684" s="436" t="str">
        <f t="shared" si="131"/>
        <v>DC1CB11-DC-61</v>
      </c>
      <c r="B684" s="436">
        <f>COUNTIF(AC$4:AC684,AC684)</f>
        <v>61</v>
      </c>
      <c r="C684" s="436" t="str">
        <f t="shared" si="132"/>
        <v>DC1CB11-DC</v>
      </c>
      <c r="D684" s="436">
        <f>VLOOKUP(C684,'LICH THI'!C:AA,12,0)</f>
        <v>86</v>
      </c>
      <c r="E684" s="436">
        <f>VLOOKUP(C684,'LICH THI'!C:AA,13,0)</f>
        <v>45</v>
      </c>
      <c r="F684" s="436">
        <f t="shared" si="142"/>
        <v>41</v>
      </c>
      <c r="G684" s="436">
        <f>VLOOKUP(C684,'LICH THI'!C:AA,14,0)</f>
        <v>2</v>
      </c>
      <c r="H684" s="436">
        <f t="shared" si="133"/>
        <v>2</v>
      </c>
      <c r="I684" s="436" t="str">
        <f t="shared" si="134"/>
        <v>Vũ Ngọc Sáng</v>
      </c>
      <c r="J684" s="436"/>
      <c r="K684" s="436">
        <f t="shared" si="135"/>
        <v>1</v>
      </c>
      <c r="L684" s="436" t="str">
        <f t="shared" si="136"/>
        <v>DC1CB11-DC-1</v>
      </c>
      <c r="M684" s="436">
        <f t="shared" si="137"/>
        <v>11</v>
      </c>
      <c r="N684" s="437">
        <f t="shared" si="143"/>
        <v>10</v>
      </c>
      <c r="O684" s="437"/>
      <c r="P684" s="430" t="str">
        <f t="shared" si="138"/>
        <v/>
      </c>
      <c r="U684" s="177">
        <v>10</v>
      </c>
      <c r="V684" s="177" t="s">
        <v>2897</v>
      </c>
      <c r="W684" s="177" t="s">
        <v>4113</v>
      </c>
      <c r="X684" s="177" t="s">
        <v>3725</v>
      </c>
      <c r="Y684" s="177" t="s">
        <v>4699</v>
      </c>
      <c r="Z684" s="177" t="s">
        <v>6744</v>
      </c>
      <c r="AA684" s="525" t="s">
        <v>4409</v>
      </c>
      <c r="AB684" s="399" t="str">
        <f t="shared" si="139"/>
        <v>DC1CB11</v>
      </c>
      <c r="AC684" s="399" t="str">
        <f t="shared" si="140"/>
        <v>DC1CB11-DC</v>
      </c>
      <c r="AD684" t="str">
        <f>Y684&amp;"-"&amp;VLOOKUP(AC684,'LICH THI'!C:AA,9,0)</f>
        <v>64DCDB3026-42474</v>
      </c>
      <c r="AE684">
        <f t="shared" si="141"/>
        <v>1</v>
      </c>
    </row>
    <row r="685" spans="1:31" x14ac:dyDescent="0.25">
      <c r="A685" s="436" t="str">
        <f t="shared" si="131"/>
        <v>DC1CB11-DC-62</v>
      </c>
      <c r="B685" s="436">
        <f>COUNTIF(AC$4:AC685,AC685)</f>
        <v>62</v>
      </c>
      <c r="C685" s="436" t="str">
        <f t="shared" si="132"/>
        <v>DC1CB11-DC</v>
      </c>
      <c r="D685" s="436">
        <f>VLOOKUP(C685,'LICH THI'!C:AA,12,0)</f>
        <v>86</v>
      </c>
      <c r="E685" s="436">
        <f>VLOOKUP(C685,'LICH THI'!C:AA,13,0)</f>
        <v>45</v>
      </c>
      <c r="F685" s="436">
        <f t="shared" si="142"/>
        <v>41</v>
      </c>
      <c r="G685" s="436">
        <f>VLOOKUP(C685,'LICH THI'!C:AA,14,0)</f>
        <v>2</v>
      </c>
      <c r="H685" s="436">
        <f t="shared" si="133"/>
        <v>2</v>
      </c>
      <c r="I685" s="436" t="str">
        <f t="shared" si="134"/>
        <v>Bùi Văn Sao</v>
      </c>
      <c r="J685" s="436"/>
      <c r="K685" s="436">
        <f t="shared" si="135"/>
        <v>1</v>
      </c>
      <c r="L685" s="436" t="str">
        <f t="shared" si="136"/>
        <v>DC1CB11-DC-1</v>
      </c>
      <c r="M685" s="436">
        <f t="shared" si="137"/>
        <v>11</v>
      </c>
      <c r="N685" s="437">
        <f t="shared" si="143"/>
        <v>11</v>
      </c>
      <c r="O685" s="437"/>
      <c r="P685" s="430" t="str">
        <f t="shared" si="138"/>
        <v/>
      </c>
      <c r="U685" s="177">
        <v>53</v>
      </c>
      <c r="V685" s="177" t="s">
        <v>3449</v>
      </c>
      <c r="W685" s="177" t="s">
        <v>2800</v>
      </c>
      <c r="X685" s="177" t="s">
        <v>6671</v>
      </c>
      <c r="Y685" s="177" t="s">
        <v>6672</v>
      </c>
      <c r="Z685" s="177" t="s">
        <v>6744</v>
      </c>
      <c r="AA685" s="525" t="s">
        <v>6002</v>
      </c>
      <c r="AB685" s="399" t="str">
        <f t="shared" si="139"/>
        <v>DC1CB11</v>
      </c>
      <c r="AC685" s="399" t="str">
        <f t="shared" si="140"/>
        <v>DC1CB11-DC</v>
      </c>
      <c r="AD685" t="str">
        <f>Y685&amp;"-"&amp;VLOOKUP(AC685,'LICH THI'!C:AA,9,0)</f>
        <v>65DCCD22418-42474</v>
      </c>
      <c r="AE685">
        <f t="shared" si="141"/>
        <v>1</v>
      </c>
    </row>
    <row r="686" spans="1:31" x14ac:dyDescent="0.25">
      <c r="A686" s="436" t="str">
        <f t="shared" si="131"/>
        <v>DC1CB11-DC-63</v>
      </c>
      <c r="B686" s="436">
        <f>COUNTIF(AC$4:AC686,AC686)</f>
        <v>63</v>
      </c>
      <c r="C686" s="436" t="str">
        <f t="shared" si="132"/>
        <v>DC1CB11-DC</v>
      </c>
      <c r="D686" s="436">
        <f>VLOOKUP(C686,'LICH THI'!C:AA,12,0)</f>
        <v>86</v>
      </c>
      <c r="E686" s="436">
        <f>VLOOKUP(C686,'LICH THI'!C:AA,13,0)</f>
        <v>45</v>
      </c>
      <c r="F686" s="436">
        <f t="shared" si="142"/>
        <v>41</v>
      </c>
      <c r="G686" s="436">
        <f>VLOOKUP(C686,'LICH THI'!C:AA,14,0)</f>
        <v>2</v>
      </c>
      <c r="H686" s="436">
        <f t="shared" si="133"/>
        <v>2</v>
      </c>
      <c r="I686" s="436" t="str">
        <f t="shared" si="134"/>
        <v>Đinh Minh Sơn</v>
      </c>
      <c r="J686" s="436"/>
      <c r="K686" s="436">
        <f t="shared" si="135"/>
        <v>1</v>
      </c>
      <c r="L686" s="436" t="str">
        <f t="shared" si="136"/>
        <v>DC1CB11-DC-1</v>
      </c>
      <c r="M686" s="436">
        <f t="shared" si="137"/>
        <v>11</v>
      </c>
      <c r="N686" s="437">
        <f t="shared" si="143"/>
        <v>12</v>
      </c>
      <c r="O686" s="437"/>
      <c r="P686" s="430" t="str">
        <f t="shared" si="138"/>
        <v/>
      </c>
      <c r="U686" s="177">
        <v>12</v>
      </c>
      <c r="V686" s="177" t="s">
        <v>2935</v>
      </c>
      <c r="W686" s="177" t="s">
        <v>5286</v>
      </c>
      <c r="X686" s="177" t="s">
        <v>2688</v>
      </c>
      <c r="Y686" s="177" t="s">
        <v>5287</v>
      </c>
      <c r="Z686" s="177" t="s">
        <v>6744</v>
      </c>
      <c r="AA686" s="525" t="s">
        <v>4271</v>
      </c>
      <c r="AB686" s="399" t="str">
        <f t="shared" si="139"/>
        <v>DC1CB11</v>
      </c>
      <c r="AC686" s="399" t="str">
        <f t="shared" si="140"/>
        <v>DC1CB11-DC</v>
      </c>
      <c r="AD686" t="str">
        <f>Y686&amp;"-"&amp;VLOOKUP(AC686,'LICH THI'!C:AA,9,0)</f>
        <v>64DCDB3104-42474</v>
      </c>
      <c r="AE686">
        <f t="shared" si="141"/>
        <v>1</v>
      </c>
    </row>
    <row r="687" spans="1:31" x14ac:dyDescent="0.25">
      <c r="A687" s="436" t="str">
        <f t="shared" si="131"/>
        <v>DC1CB11-DC-64</v>
      </c>
      <c r="B687" s="436">
        <f>COUNTIF(AC$4:AC687,AC687)</f>
        <v>64</v>
      </c>
      <c r="C687" s="436" t="str">
        <f t="shared" si="132"/>
        <v>DC1CB11-DC</v>
      </c>
      <c r="D687" s="436">
        <f>VLOOKUP(C687,'LICH THI'!C:AA,12,0)</f>
        <v>86</v>
      </c>
      <c r="E687" s="436">
        <f>VLOOKUP(C687,'LICH THI'!C:AA,13,0)</f>
        <v>45</v>
      </c>
      <c r="F687" s="436">
        <f t="shared" si="142"/>
        <v>41</v>
      </c>
      <c r="G687" s="436">
        <f>VLOOKUP(C687,'LICH THI'!C:AA,14,0)</f>
        <v>2</v>
      </c>
      <c r="H687" s="436">
        <f t="shared" si="133"/>
        <v>2</v>
      </c>
      <c r="I687" s="436" t="str">
        <f t="shared" si="134"/>
        <v>Hà Ngọc Sơn</v>
      </c>
      <c r="J687" s="436"/>
      <c r="K687" s="436">
        <f t="shared" si="135"/>
        <v>1</v>
      </c>
      <c r="L687" s="436" t="str">
        <f t="shared" si="136"/>
        <v>DC1CB11-DC-1</v>
      </c>
      <c r="M687" s="436">
        <f t="shared" si="137"/>
        <v>11</v>
      </c>
      <c r="N687" s="437">
        <f t="shared" si="143"/>
        <v>13</v>
      </c>
      <c r="O687" s="437"/>
      <c r="P687" s="430" t="str">
        <f t="shared" si="138"/>
        <v/>
      </c>
      <c r="U687" s="177">
        <v>11</v>
      </c>
      <c r="V687" s="177" t="s">
        <v>2897</v>
      </c>
      <c r="W687" s="177" t="s">
        <v>6187</v>
      </c>
      <c r="X687" s="177" t="s">
        <v>2688</v>
      </c>
      <c r="Y687" s="177" t="s">
        <v>6188</v>
      </c>
      <c r="Z687" s="177" t="s">
        <v>6744</v>
      </c>
      <c r="AA687" s="525" t="s">
        <v>6189</v>
      </c>
      <c r="AB687" s="399" t="str">
        <f t="shared" si="139"/>
        <v>DC1CB11</v>
      </c>
      <c r="AC687" s="399" t="str">
        <f t="shared" si="140"/>
        <v>DC1CB11-DC</v>
      </c>
      <c r="AD687" t="str">
        <f>Y687&amp;"-"&amp;VLOOKUP(AC687,'LICH THI'!C:AA,9,0)</f>
        <v>64DCDB3027-42474</v>
      </c>
      <c r="AE687">
        <f t="shared" si="141"/>
        <v>1</v>
      </c>
    </row>
    <row r="688" spans="1:31" x14ac:dyDescent="0.25">
      <c r="A688" s="436" t="str">
        <f t="shared" si="131"/>
        <v>DC1CB11-DC-65</v>
      </c>
      <c r="B688" s="436">
        <f>COUNTIF(AC$4:AC688,AC688)</f>
        <v>65</v>
      </c>
      <c r="C688" s="436" t="str">
        <f t="shared" si="132"/>
        <v>DC1CB11-DC</v>
      </c>
      <c r="D688" s="436">
        <f>VLOOKUP(C688,'LICH THI'!C:AA,12,0)</f>
        <v>86</v>
      </c>
      <c r="E688" s="436">
        <f>VLOOKUP(C688,'LICH THI'!C:AA,13,0)</f>
        <v>45</v>
      </c>
      <c r="F688" s="436">
        <f t="shared" si="142"/>
        <v>41</v>
      </c>
      <c r="G688" s="436">
        <f>VLOOKUP(C688,'LICH THI'!C:AA,14,0)</f>
        <v>2</v>
      </c>
      <c r="H688" s="436">
        <f t="shared" si="133"/>
        <v>2</v>
      </c>
      <c r="I688" s="436" t="str">
        <f t="shared" si="134"/>
        <v>Phạm Hồng Sơn</v>
      </c>
      <c r="J688" s="436"/>
      <c r="K688" s="436">
        <f t="shared" si="135"/>
        <v>1</v>
      </c>
      <c r="L688" s="436" t="str">
        <f t="shared" si="136"/>
        <v>DC1CB11-DC-1</v>
      </c>
      <c r="M688" s="436">
        <f t="shared" si="137"/>
        <v>11</v>
      </c>
      <c r="N688" s="437">
        <f t="shared" si="143"/>
        <v>14</v>
      </c>
      <c r="O688" s="437"/>
      <c r="P688" s="430" t="str">
        <f t="shared" si="138"/>
        <v/>
      </c>
      <c r="U688" s="177">
        <v>42</v>
      </c>
      <c r="V688" s="177" t="s">
        <v>3400</v>
      </c>
      <c r="W688" s="177" t="s">
        <v>5706</v>
      </c>
      <c r="X688" s="177" t="s">
        <v>2688</v>
      </c>
      <c r="Y688" s="177" t="s">
        <v>6225</v>
      </c>
      <c r="Z688" s="177" t="s">
        <v>6744</v>
      </c>
      <c r="AA688" s="525" t="s">
        <v>2900</v>
      </c>
      <c r="AB688" s="399" t="str">
        <f t="shared" si="139"/>
        <v>DC1CB11</v>
      </c>
      <c r="AC688" s="399" t="str">
        <f t="shared" si="140"/>
        <v>DC1CB11-DC</v>
      </c>
      <c r="AD688" t="str">
        <f>Y688&amp;"-"&amp;VLOOKUP(AC688,'LICH THI'!C:AA,9,0)</f>
        <v>64DCOT3219-42474</v>
      </c>
      <c r="AE688">
        <f t="shared" si="141"/>
        <v>1</v>
      </c>
    </row>
    <row r="689" spans="1:31" x14ac:dyDescent="0.25">
      <c r="A689" s="436" t="str">
        <f t="shared" si="131"/>
        <v>DC1CB11-DC-66</v>
      </c>
      <c r="B689" s="436">
        <f>COUNTIF(AC$4:AC689,AC689)</f>
        <v>66</v>
      </c>
      <c r="C689" s="436" t="str">
        <f t="shared" si="132"/>
        <v>DC1CB11-DC</v>
      </c>
      <c r="D689" s="436">
        <f>VLOOKUP(C689,'LICH THI'!C:AA,12,0)</f>
        <v>86</v>
      </c>
      <c r="E689" s="436">
        <f>VLOOKUP(C689,'LICH THI'!C:AA,13,0)</f>
        <v>45</v>
      </c>
      <c r="F689" s="436">
        <f t="shared" si="142"/>
        <v>41</v>
      </c>
      <c r="G689" s="436">
        <f>VLOOKUP(C689,'LICH THI'!C:AA,14,0)</f>
        <v>2</v>
      </c>
      <c r="H689" s="436">
        <f t="shared" si="133"/>
        <v>2</v>
      </c>
      <c r="I689" s="436" t="str">
        <f t="shared" si="134"/>
        <v>Trịnh Quang Sơn</v>
      </c>
      <c r="J689" s="436"/>
      <c r="K689" s="436">
        <f t="shared" si="135"/>
        <v>1</v>
      </c>
      <c r="L689" s="436" t="str">
        <f t="shared" si="136"/>
        <v>DC1CB11-DC-1</v>
      </c>
      <c r="M689" s="436">
        <f t="shared" si="137"/>
        <v>11</v>
      </c>
      <c r="N689" s="437">
        <f t="shared" si="143"/>
        <v>15</v>
      </c>
      <c r="O689" s="437"/>
      <c r="P689" s="430" t="str">
        <f t="shared" si="138"/>
        <v/>
      </c>
      <c r="U689" s="177">
        <v>62</v>
      </c>
      <c r="V689" s="177" t="s">
        <v>3467</v>
      </c>
      <c r="W689" s="177" t="s">
        <v>6760</v>
      </c>
      <c r="X689" s="177" t="s">
        <v>2688</v>
      </c>
      <c r="Y689" s="177" t="s">
        <v>6761</v>
      </c>
      <c r="Z689" s="177" t="s">
        <v>6744</v>
      </c>
      <c r="AA689" s="525" t="s">
        <v>6242</v>
      </c>
      <c r="AB689" s="399" t="str">
        <f t="shared" si="139"/>
        <v>DC1CB11</v>
      </c>
      <c r="AC689" s="399" t="str">
        <f t="shared" si="140"/>
        <v>DC1CB11-DC</v>
      </c>
      <c r="AD689" t="str">
        <f>Y689&amp;"-"&amp;VLOOKUP(AC689,'LICH THI'!C:AA,9,0)</f>
        <v>65DCDB20561-42474</v>
      </c>
      <c r="AE689">
        <f t="shared" si="141"/>
        <v>1</v>
      </c>
    </row>
    <row r="690" spans="1:31" x14ac:dyDescent="0.25">
      <c r="A690" s="436" t="str">
        <f t="shared" si="131"/>
        <v>DC1CB11-DC-67</v>
      </c>
      <c r="B690" s="436">
        <f>COUNTIF(AC$4:AC690,AC690)</f>
        <v>67</v>
      </c>
      <c r="C690" s="436" t="str">
        <f t="shared" si="132"/>
        <v>DC1CB11-DC</v>
      </c>
      <c r="D690" s="436">
        <f>VLOOKUP(C690,'LICH THI'!C:AA,12,0)</f>
        <v>86</v>
      </c>
      <c r="E690" s="436">
        <f>VLOOKUP(C690,'LICH THI'!C:AA,13,0)</f>
        <v>45</v>
      </c>
      <c r="F690" s="436">
        <f t="shared" si="142"/>
        <v>41</v>
      </c>
      <c r="G690" s="436">
        <f>VLOOKUP(C690,'LICH THI'!C:AA,14,0)</f>
        <v>2</v>
      </c>
      <c r="H690" s="436">
        <f t="shared" si="133"/>
        <v>2</v>
      </c>
      <c r="I690" s="436" t="str">
        <f t="shared" si="134"/>
        <v>Kim Văn Sỹ</v>
      </c>
      <c r="J690" s="436"/>
      <c r="K690" s="436">
        <f t="shared" si="135"/>
        <v>1</v>
      </c>
      <c r="L690" s="436" t="str">
        <f t="shared" si="136"/>
        <v>DC1CB11-DC-1</v>
      </c>
      <c r="M690" s="436">
        <f t="shared" si="137"/>
        <v>11</v>
      </c>
      <c r="N690" s="437">
        <f t="shared" si="143"/>
        <v>16</v>
      </c>
      <c r="O690" s="437"/>
      <c r="P690" s="430" t="str">
        <f t="shared" si="138"/>
        <v/>
      </c>
      <c r="U690" s="177">
        <v>38</v>
      </c>
      <c r="V690" s="177" t="s">
        <v>3856</v>
      </c>
      <c r="W690" s="177" t="s">
        <v>6221</v>
      </c>
      <c r="X690" s="177" t="s">
        <v>6222</v>
      </c>
      <c r="Y690" s="177" t="s">
        <v>6223</v>
      </c>
      <c r="Z690" s="177" t="s">
        <v>6744</v>
      </c>
      <c r="AA690" s="525" t="s">
        <v>4552</v>
      </c>
      <c r="AB690" s="399" t="str">
        <f t="shared" si="139"/>
        <v>DC1CB11</v>
      </c>
      <c r="AC690" s="399" t="str">
        <f t="shared" si="140"/>
        <v>DC1CB11-DC</v>
      </c>
      <c r="AD690" t="str">
        <f>Y690&amp;"-"&amp;VLOOKUP(AC690,'LICH THI'!C:AA,9,0)</f>
        <v>64DCOT3007-42474</v>
      </c>
      <c r="AE690">
        <f t="shared" si="141"/>
        <v>1</v>
      </c>
    </row>
    <row r="691" spans="1:31" x14ac:dyDescent="0.25">
      <c r="A691" s="436" t="str">
        <f t="shared" si="131"/>
        <v>DC1CB11-DC-68</v>
      </c>
      <c r="B691" s="436">
        <f>COUNTIF(AC$4:AC691,AC691)</f>
        <v>68</v>
      </c>
      <c r="C691" s="436" t="str">
        <f t="shared" si="132"/>
        <v>DC1CB11-DC</v>
      </c>
      <c r="D691" s="436">
        <f>VLOOKUP(C691,'LICH THI'!C:AA,12,0)</f>
        <v>86</v>
      </c>
      <c r="E691" s="436">
        <f>VLOOKUP(C691,'LICH THI'!C:AA,13,0)</f>
        <v>45</v>
      </c>
      <c r="F691" s="436">
        <f t="shared" si="142"/>
        <v>41</v>
      </c>
      <c r="G691" s="436">
        <f>VLOOKUP(C691,'LICH THI'!C:AA,14,0)</f>
        <v>2</v>
      </c>
      <c r="H691" s="436">
        <f t="shared" si="133"/>
        <v>2</v>
      </c>
      <c r="I691" s="436" t="str">
        <f t="shared" si="134"/>
        <v>Trần Trung Tiến</v>
      </c>
      <c r="J691" s="436"/>
      <c r="K691" s="436">
        <f t="shared" si="135"/>
        <v>1</v>
      </c>
      <c r="L691" s="436" t="str">
        <f t="shared" si="136"/>
        <v>DC1CB11-DC-1</v>
      </c>
      <c r="M691" s="436">
        <f t="shared" si="137"/>
        <v>11</v>
      </c>
      <c r="N691" s="437">
        <f t="shared" si="143"/>
        <v>17</v>
      </c>
      <c r="O691" s="437"/>
      <c r="P691" s="430" t="str">
        <f t="shared" si="138"/>
        <v/>
      </c>
      <c r="U691" s="177">
        <v>34</v>
      </c>
      <c r="V691" s="177" t="s">
        <v>2982</v>
      </c>
      <c r="W691" s="177" t="s">
        <v>3052</v>
      </c>
      <c r="X691" s="177" t="s">
        <v>2992</v>
      </c>
      <c r="Y691" s="177" t="s">
        <v>5783</v>
      </c>
      <c r="Z691" s="177" t="s">
        <v>6744</v>
      </c>
      <c r="AA691" s="525" t="s">
        <v>4562</v>
      </c>
      <c r="AB691" s="399" t="str">
        <f t="shared" si="139"/>
        <v>DC1CB11</v>
      </c>
      <c r="AC691" s="399" t="str">
        <f t="shared" si="140"/>
        <v>DC1CB11-DC</v>
      </c>
      <c r="AD691" t="str">
        <f>Y691&amp;"-"&amp;VLOOKUP(AC691,'LICH THI'!C:AA,9,0)</f>
        <v>64DCMX2014-42474</v>
      </c>
      <c r="AE691">
        <f t="shared" si="141"/>
        <v>1</v>
      </c>
    </row>
    <row r="692" spans="1:31" x14ac:dyDescent="0.25">
      <c r="A692" s="436" t="str">
        <f t="shared" si="131"/>
        <v>DC1CB11-DC-69</v>
      </c>
      <c r="B692" s="436">
        <f>COUNTIF(AC$4:AC692,AC692)</f>
        <v>69</v>
      </c>
      <c r="C692" s="436" t="str">
        <f t="shared" si="132"/>
        <v>DC1CB11-DC</v>
      </c>
      <c r="D692" s="436">
        <f>VLOOKUP(C692,'LICH THI'!C:AA,12,0)</f>
        <v>86</v>
      </c>
      <c r="E692" s="436">
        <f>VLOOKUP(C692,'LICH THI'!C:AA,13,0)</f>
        <v>45</v>
      </c>
      <c r="F692" s="436">
        <f t="shared" si="142"/>
        <v>41</v>
      </c>
      <c r="G692" s="436">
        <f>VLOOKUP(C692,'LICH THI'!C:AA,14,0)</f>
        <v>2</v>
      </c>
      <c r="H692" s="436">
        <f t="shared" si="133"/>
        <v>2</v>
      </c>
      <c r="I692" s="436" t="str">
        <f t="shared" si="134"/>
        <v>Nguyễn Anh Tú</v>
      </c>
      <c r="J692" s="436"/>
      <c r="K692" s="436">
        <f t="shared" si="135"/>
        <v>1</v>
      </c>
      <c r="L692" s="436" t="str">
        <f t="shared" si="136"/>
        <v>DC1CB11-DC-1</v>
      </c>
      <c r="M692" s="436">
        <f t="shared" si="137"/>
        <v>11</v>
      </c>
      <c r="N692" s="437">
        <f t="shared" si="143"/>
        <v>18</v>
      </c>
      <c r="O692" s="437"/>
      <c r="P692" s="430" t="str">
        <f t="shared" si="138"/>
        <v/>
      </c>
      <c r="U692" s="177">
        <v>43</v>
      </c>
      <c r="V692" s="177" t="s">
        <v>3400</v>
      </c>
      <c r="W692" s="177" t="s">
        <v>2995</v>
      </c>
      <c r="X692" s="177" t="s">
        <v>2697</v>
      </c>
      <c r="Y692" s="177" t="s">
        <v>3408</v>
      </c>
      <c r="Z692" s="177" t="s">
        <v>6744</v>
      </c>
      <c r="AA692" s="525" t="s">
        <v>2998</v>
      </c>
      <c r="AB692" s="399" t="str">
        <f t="shared" si="139"/>
        <v>DC1CB11</v>
      </c>
      <c r="AC692" s="399" t="str">
        <f t="shared" si="140"/>
        <v>DC1CB11-DC</v>
      </c>
      <c r="AD692" t="str">
        <f>Y692&amp;"-"&amp;VLOOKUP(AC692,'LICH THI'!C:AA,9,0)</f>
        <v>64DCOT3142-42474</v>
      </c>
      <c r="AE692">
        <f t="shared" si="141"/>
        <v>1</v>
      </c>
    </row>
    <row r="693" spans="1:31" x14ac:dyDescent="0.25">
      <c r="A693" s="436" t="str">
        <f t="shared" si="131"/>
        <v>DC1CB11-DC-70</v>
      </c>
      <c r="B693" s="436">
        <f>COUNTIF(AC$4:AC693,AC693)</f>
        <v>70</v>
      </c>
      <c r="C693" s="436" t="str">
        <f t="shared" si="132"/>
        <v>DC1CB11-DC</v>
      </c>
      <c r="D693" s="436">
        <f>VLOOKUP(C693,'LICH THI'!C:AA,12,0)</f>
        <v>86</v>
      </c>
      <c r="E693" s="436">
        <f>VLOOKUP(C693,'LICH THI'!C:AA,13,0)</f>
        <v>45</v>
      </c>
      <c r="F693" s="436">
        <f t="shared" si="142"/>
        <v>41</v>
      </c>
      <c r="G693" s="436">
        <f>VLOOKUP(C693,'LICH THI'!C:AA,14,0)</f>
        <v>2</v>
      </c>
      <c r="H693" s="436">
        <f t="shared" si="133"/>
        <v>2</v>
      </c>
      <c r="I693" s="436" t="str">
        <f t="shared" si="134"/>
        <v>Bùi Anh Tuấn</v>
      </c>
      <c r="J693" s="436"/>
      <c r="K693" s="436">
        <f t="shared" si="135"/>
        <v>1</v>
      </c>
      <c r="L693" s="436" t="str">
        <f t="shared" si="136"/>
        <v>DC1CB11-DC-1</v>
      </c>
      <c r="M693" s="436">
        <f t="shared" si="137"/>
        <v>11</v>
      </c>
      <c r="N693" s="437">
        <f t="shared" si="143"/>
        <v>19</v>
      </c>
      <c r="O693" s="437"/>
      <c r="P693" s="430" t="str">
        <f t="shared" si="138"/>
        <v/>
      </c>
      <c r="U693" s="177">
        <v>74</v>
      </c>
      <c r="V693" s="177" t="s">
        <v>4874</v>
      </c>
      <c r="W693" s="177" t="s">
        <v>5153</v>
      </c>
      <c r="X693" s="177" t="s">
        <v>2721</v>
      </c>
      <c r="Y693" s="177" t="s">
        <v>6452</v>
      </c>
      <c r="Z693" s="177" t="s">
        <v>6744</v>
      </c>
      <c r="AA693" s="525" t="s">
        <v>6020</v>
      </c>
      <c r="AB693" s="399" t="str">
        <f t="shared" si="139"/>
        <v>DC1CB11</v>
      </c>
      <c r="AC693" s="399" t="str">
        <f t="shared" si="140"/>
        <v>DC1CB11-DC</v>
      </c>
      <c r="AD693" t="str">
        <f>Y693&amp;"-"&amp;VLOOKUP(AC693,'LICH THI'!C:AA,9,0)</f>
        <v>65DCHT22974-42474</v>
      </c>
      <c r="AE693">
        <f t="shared" si="141"/>
        <v>1</v>
      </c>
    </row>
    <row r="694" spans="1:31" x14ac:dyDescent="0.25">
      <c r="A694" s="436" t="str">
        <f t="shared" si="131"/>
        <v>DC1CB11-DC-71</v>
      </c>
      <c r="B694" s="436">
        <f>COUNTIF(AC$4:AC694,AC694)</f>
        <v>71</v>
      </c>
      <c r="C694" s="436" t="str">
        <f t="shared" si="132"/>
        <v>DC1CB11-DC</v>
      </c>
      <c r="D694" s="436">
        <f>VLOOKUP(C694,'LICH THI'!C:AA,12,0)</f>
        <v>86</v>
      </c>
      <c r="E694" s="436">
        <f>VLOOKUP(C694,'LICH THI'!C:AA,13,0)</f>
        <v>45</v>
      </c>
      <c r="F694" s="436">
        <f t="shared" si="142"/>
        <v>41</v>
      </c>
      <c r="G694" s="436">
        <f>VLOOKUP(C694,'LICH THI'!C:AA,14,0)</f>
        <v>2</v>
      </c>
      <c r="H694" s="436">
        <f t="shared" si="133"/>
        <v>2</v>
      </c>
      <c r="I694" s="436" t="str">
        <f t="shared" si="134"/>
        <v>Hà Văn Tuấn</v>
      </c>
      <c r="J694" s="436"/>
      <c r="K694" s="436">
        <f t="shared" si="135"/>
        <v>1</v>
      </c>
      <c r="L694" s="436" t="str">
        <f t="shared" si="136"/>
        <v>DC1CB11-DC-1</v>
      </c>
      <c r="M694" s="436">
        <f t="shared" si="137"/>
        <v>11</v>
      </c>
      <c r="N694" s="437">
        <f t="shared" si="143"/>
        <v>20</v>
      </c>
      <c r="O694" s="437"/>
      <c r="P694" s="430" t="str">
        <f t="shared" si="138"/>
        <v/>
      </c>
      <c r="U694" s="177">
        <v>50</v>
      </c>
      <c r="V694" s="177" t="s">
        <v>3426</v>
      </c>
      <c r="W694" s="177" t="s">
        <v>3181</v>
      </c>
      <c r="X694" s="177" t="s">
        <v>2721</v>
      </c>
      <c r="Y694" s="177" t="s">
        <v>3446</v>
      </c>
      <c r="Z694" s="177" t="s">
        <v>6744</v>
      </c>
      <c r="AA694" s="525" t="s">
        <v>3447</v>
      </c>
      <c r="AB694" s="399" t="str">
        <f t="shared" si="139"/>
        <v>DC1CB11</v>
      </c>
      <c r="AC694" s="399" t="str">
        <f t="shared" si="140"/>
        <v>DC1CB11-DC</v>
      </c>
      <c r="AD694" t="str">
        <f>Y694&amp;"-"&amp;VLOOKUP(AC694,'LICH THI'!C:AA,9,0)</f>
        <v>65DCCD20472-42474</v>
      </c>
      <c r="AE694">
        <f t="shared" si="141"/>
        <v>1</v>
      </c>
    </row>
    <row r="695" spans="1:31" x14ac:dyDescent="0.25">
      <c r="A695" s="436" t="str">
        <f t="shared" si="131"/>
        <v>DC1CB11-DC-72</v>
      </c>
      <c r="B695" s="436">
        <f>COUNTIF(AC$4:AC695,AC695)</f>
        <v>72</v>
      </c>
      <c r="C695" s="436" t="str">
        <f t="shared" si="132"/>
        <v>DC1CB11-DC</v>
      </c>
      <c r="D695" s="436">
        <f>VLOOKUP(C695,'LICH THI'!C:AA,12,0)</f>
        <v>86</v>
      </c>
      <c r="E695" s="436">
        <f>VLOOKUP(C695,'LICH THI'!C:AA,13,0)</f>
        <v>45</v>
      </c>
      <c r="F695" s="436">
        <f t="shared" si="142"/>
        <v>41</v>
      </c>
      <c r="G695" s="436">
        <f>VLOOKUP(C695,'LICH THI'!C:AA,14,0)</f>
        <v>2</v>
      </c>
      <c r="H695" s="436">
        <f t="shared" si="133"/>
        <v>2</v>
      </c>
      <c r="I695" s="436" t="str">
        <f t="shared" si="134"/>
        <v>Phùng Thanh Tuấn</v>
      </c>
      <c r="J695" s="436"/>
      <c r="K695" s="436">
        <f t="shared" si="135"/>
        <v>1</v>
      </c>
      <c r="L695" s="436" t="str">
        <f t="shared" si="136"/>
        <v>DC1CB11-DC-1</v>
      </c>
      <c r="M695" s="436">
        <f t="shared" si="137"/>
        <v>11</v>
      </c>
      <c r="N695" s="437">
        <f t="shared" si="143"/>
        <v>21</v>
      </c>
      <c r="O695" s="437"/>
      <c r="P695" s="430" t="str">
        <f t="shared" si="138"/>
        <v/>
      </c>
      <c r="U695" s="177">
        <v>32</v>
      </c>
      <c r="V695" s="177" t="s">
        <v>3341</v>
      </c>
      <c r="W695" s="177" t="s">
        <v>6752</v>
      </c>
      <c r="X695" s="177" t="s">
        <v>2721</v>
      </c>
      <c r="Y695" s="177" t="s">
        <v>6753</v>
      </c>
      <c r="Z695" s="177" t="s">
        <v>6744</v>
      </c>
      <c r="AA695" s="525" t="s">
        <v>3084</v>
      </c>
      <c r="AB695" s="399" t="str">
        <f t="shared" si="139"/>
        <v>DC1CB11</v>
      </c>
      <c r="AC695" s="399" t="str">
        <f t="shared" si="140"/>
        <v>DC1CB11-DC</v>
      </c>
      <c r="AD695" t="str">
        <f>Y695&amp;"-"&amp;VLOOKUP(AC695,'LICH THI'!C:AA,9,0)</f>
        <v>64DCDT3156-42474</v>
      </c>
      <c r="AE695">
        <f t="shared" si="141"/>
        <v>1</v>
      </c>
    </row>
    <row r="696" spans="1:31" x14ac:dyDescent="0.25">
      <c r="A696" s="436" t="str">
        <f t="shared" si="131"/>
        <v>DC1CB11-DC-73</v>
      </c>
      <c r="B696" s="436">
        <f>COUNTIF(AC$4:AC696,AC696)</f>
        <v>73</v>
      </c>
      <c r="C696" s="436" t="str">
        <f t="shared" si="132"/>
        <v>DC1CB11-DC</v>
      </c>
      <c r="D696" s="436">
        <f>VLOOKUP(C696,'LICH THI'!C:AA,12,0)</f>
        <v>86</v>
      </c>
      <c r="E696" s="436">
        <f>VLOOKUP(C696,'LICH THI'!C:AA,13,0)</f>
        <v>45</v>
      </c>
      <c r="F696" s="436">
        <f t="shared" si="142"/>
        <v>41</v>
      </c>
      <c r="G696" s="436">
        <f>VLOOKUP(C696,'LICH THI'!C:AA,14,0)</f>
        <v>2</v>
      </c>
      <c r="H696" s="436">
        <f t="shared" si="133"/>
        <v>2</v>
      </c>
      <c r="I696" s="436" t="str">
        <f t="shared" si="134"/>
        <v>Hà Văn Tùng</v>
      </c>
      <c r="J696" s="436"/>
      <c r="K696" s="436">
        <f t="shared" si="135"/>
        <v>1</v>
      </c>
      <c r="L696" s="436" t="str">
        <f t="shared" si="136"/>
        <v>DC1CB11-DC-1</v>
      </c>
      <c r="M696" s="436">
        <f t="shared" si="137"/>
        <v>11</v>
      </c>
      <c r="N696" s="437">
        <f t="shared" si="143"/>
        <v>22</v>
      </c>
      <c r="O696" s="437"/>
      <c r="P696" s="430" t="str">
        <f t="shared" si="138"/>
        <v/>
      </c>
      <c r="U696" s="177">
        <v>86</v>
      </c>
      <c r="V696" s="177" t="s">
        <v>3595</v>
      </c>
      <c r="W696" s="177" t="s">
        <v>3181</v>
      </c>
      <c r="X696" s="177" t="s">
        <v>3274</v>
      </c>
      <c r="Y696" s="177" t="s">
        <v>6328</v>
      </c>
      <c r="Z696" s="177" t="s">
        <v>6744</v>
      </c>
      <c r="AA696" s="525" t="s">
        <v>4809</v>
      </c>
      <c r="AB696" s="399" t="str">
        <f t="shared" si="139"/>
        <v>DC1CB11</v>
      </c>
      <c r="AC696" s="399" t="str">
        <f t="shared" si="140"/>
        <v>DC1CB11-DC</v>
      </c>
      <c r="AD696" t="str">
        <f>Y696&amp;"-"&amp;VLOOKUP(AC696,'LICH THI'!C:AA,9,0)</f>
        <v>64DCCC3014-42474</v>
      </c>
      <c r="AE696">
        <f t="shared" si="141"/>
        <v>1</v>
      </c>
    </row>
    <row r="697" spans="1:31" x14ac:dyDescent="0.25">
      <c r="A697" s="436" t="str">
        <f t="shared" si="131"/>
        <v>DC1CB11-DC-74</v>
      </c>
      <c r="B697" s="436">
        <f>COUNTIF(AC$4:AC697,AC697)</f>
        <v>74</v>
      </c>
      <c r="C697" s="436" t="str">
        <f t="shared" si="132"/>
        <v>DC1CB11-DC</v>
      </c>
      <c r="D697" s="436">
        <f>VLOOKUP(C697,'LICH THI'!C:AA,12,0)</f>
        <v>86</v>
      </c>
      <c r="E697" s="436">
        <f>VLOOKUP(C697,'LICH THI'!C:AA,13,0)</f>
        <v>45</v>
      </c>
      <c r="F697" s="436">
        <f t="shared" si="142"/>
        <v>41</v>
      </c>
      <c r="G697" s="436">
        <f>VLOOKUP(C697,'LICH THI'!C:AA,14,0)</f>
        <v>2</v>
      </c>
      <c r="H697" s="436">
        <f t="shared" si="133"/>
        <v>2</v>
      </c>
      <c r="I697" s="436" t="str">
        <f t="shared" si="134"/>
        <v>Nguyễn Văn Tụng</v>
      </c>
      <c r="J697" s="436"/>
      <c r="K697" s="436">
        <f t="shared" si="135"/>
        <v>1</v>
      </c>
      <c r="L697" s="436" t="str">
        <f t="shared" si="136"/>
        <v>DC1CB11-DC-1</v>
      </c>
      <c r="M697" s="436">
        <f t="shared" si="137"/>
        <v>11</v>
      </c>
      <c r="N697" s="437">
        <f t="shared" si="143"/>
        <v>23</v>
      </c>
      <c r="O697" s="437"/>
      <c r="P697" s="430" t="str">
        <f t="shared" si="138"/>
        <v/>
      </c>
      <c r="U697" s="177">
        <v>2</v>
      </c>
      <c r="V697" s="177" t="s">
        <v>2724</v>
      </c>
      <c r="W697" s="177" t="s">
        <v>2741</v>
      </c>
      <c r="X697" s="177" t="s">
        <v>2787</v>
      </c>
      <c r="Y697" s="177" t="s">
        <v>2788</v>
      </c>
      <c r="Z697" s="177" t="s">
        <v>6744</v>
      </c>
      <c r="AA697" s="525" t="s">
        <v>2789</v>
      </c>
      <c r="AB697" s="399" t="str">
        <f t="shared" si="139"/>
        <v>DC1CB11</v>
      </c>
      <c r="AC697" s="399" t="str">
        <f t="shared" si="140"/>
        <v>DC1CB11-DC</v>
      </c>
      <c r="AD697" t="str">
        <f>Y697&amp;"-"&amp;VLOOKUP(AC697,'LICH THI'!C:AA,9,0)</f>
        <v>64DCCA3015-42474</v>
      </c>
      <c r="AE697">
        <f t="shared" si="141"/>
        <v>1</v>
      </c>
    </row>
    <row r="698" spans="1:31" x14ac:dyDescent="0.25">
      <c r="A698" s="436" t="str">
        <f t="shared" si="131"/>
        <v>DC1CB11-DC-75</v>
      </c>
      <c r="B698" s="436">
        <f>COUNTIF(AC$4:AC698,AC698)</f>
        <v>75</v>
      </c>
      <c r="C698" s="436" t="str">
        <f t="shared" si="132"/>
        <v>DC1CB11-DC</v>
      </c>
      <c r="D698" s="436">
        <f>VLOOKUP(C698,'LICH THI'!C:AA,12,0)</f>
        <v>86</v>
      </c>
      <c r="E698" s="436">
        <f>VLOOKUP(C698,'LICH THI'!C:AA,13,0)</f>
        <v>45</v>
      </c>
      <c r="F698" s="436">
        <f t="shared" si="142"/>
        <v>41</v>
      </c>
      <c r="G698" s="436">
        <f>VLOOKUP(C698,'LICH THI'!C:AA,14,0)</f>
        <v>2</v>
      </c>
      <c r="H698" s="436">
        <f t="shared" si="133"/>
        <v>2</v>
      </c>
      <c r="I698" s="436" t="str">
        <f t="shared" si="134"/>
        <v>Nguyễn Hoàng Tư</v>
      </c>
      <c r="J698" s="436"/>
      <c r="K698" s="436">
        <f t="shared" si="135"/>
        <v>1</v>
      </c>
      <c r="L698" s="436" t="str">
        <f t="shared" si="136"/>
        <v>DC1CB11-DC-1</v>
      </c>
      <c r="M698" s="436">
        <f t="shared" si="137"/>
        <v>11</v>
      </c>
      <c r="N698" s="437">
        <f t="shared" si="143"/>
        <v>24</v>
      </c>
      <c r="O698" s="437"/>
      <c r="P698" s="430" t="str">
        <f t="shared" si="138"/>
        <v/>
      </c>
      <c r="U698" s="177">
        <v>54</v>
      </c>
      <c r="V698" s="177" t="s">
        <v>3449</v>
      </c>
      <c r="W698" s="177" t="s">
        <v>3785</v>
      </c>
      <c r="X698" s="177" t="s">
        <v>4860</v>
      </c>
      <c r="Y698" s="177" t="s">
        <v>4861</v>
      </c>
      <c r="Z698" s="177" t="s">
        <v>6744</v>
      </c>
      <c r="AA698" s="525" t="s">
        <v>4862</v>
      </c>
      <c r="AB698" s="399" t="str">
        <f t="shared" si="139"/>
        <v>DC1CB11</v>
      </c>
      <c r="AC698" s="399" t="str">
        <f t="shared" si="140"/>
        <v>DC1CB11-DC</v>
      </c>
      <c r="AD698" t="str">
        <f>Y698&amp;"-"&amp;VLOOKUP(AC698,'LICH THI'!C:AA,9,0)</f>
        <v>65DCCD23942-42474</v>
      </c>
      <c r="AE698">
        <f t="shared" si="141"/>
        <v>1</v>
      </c>
    </row>
    <row r="699" spans="1:31" x14ac:dyDescent="0.25">
      <c r="A699" s="436" t="str">
        <f t="shared" si="131"/>
        <v>DC1CB11-DC-76</v>
      </c>
      <c r="B699" s="436">
        <f>COUNTIF(AC$4:AC699,AC699)</f>
        <v>76</v>
      </c>
      <c r="C699" s="436" t="str">
        <f t="shared" si="132"/>
        <v>DC1CB11-DC</v>
      </c>
      <c r="D699" s="436">
        <f>VLOOKUP(C699,'LICH THI'!C:AA,12,0)</f>
        <v>86</v>
      </c>
      <c r="E699" s="436">
        <f>VLOOKUP(C699,'LICH THI'!C:AA,13,0)</f>
        <v>45</v>
      </c>
      <c r="F699" s="436">
        <f t="shared" si="142"/>
        <v>41</v>
      </c>
      <c r="G699" s="436">
        <f>VLOOKUP(C699,'LICH THI'!C:AA,14,0)</f>
        <v>2</v>
      </c>
      <c r="H699" s="436">
        <f t="shared" si="133"/>
        <v>2</v>
      </c>
      <c r="I699" s="436" t="str">
        <f t="shared" si="134"/>
        <v>Lại Thế Tường</v>
      </c>
      <c r="J699" s="436"/>
      <c r="K699" s="436">
        <f t="shared" si="135"/>
        <v>1</v>
      </c>
      <c r="L699" s="436" t="str">
        <f t="shared" si="136"/>
        <v>DC1CB11-DC-1</v>
      </c>
      <c r="M699" s="436">
        <f t="shared" si="137"/>
        <v>11</v>
      </c>
      <c r="N699" s="437">
        <f t="shared" si="143"/>
        <v>25</v>
      </c>
      <c r="O699" s="437"/>
      <c r="P699" s="430" t="str">
        <f t="shared" si="138"/>
        <v/>
      </c>
      <c r="U699" s="177">
        <v>58</v>
      </c>
      <c r="V699" s="177" t="s">
        <v>3459</v>
      </c>
      <c r="W699" s="177" t="s">
        <v>5482</v>
      </c>
      <c r="X699" s="177" t="s">
        <v>5483</v>
      </c>
      <c r="Y699" s="177" t="s">
        <v>5484</v>
      </c>
      <c r="Z699" s="177" t="s">
        <v>6744</v>
      </c>
      <c r="AA699" s="525" t="s">
        <v>5485</v>
      </c>
      <c r="AB699" s="399" t="str">
        <f t="shared" si="139"/>
        <v>DC1CB11</v>
      </c>
      <c r="AC699" s="399" t="str">
        <f t="shared" si="140"/>
        <v>DC1CB11-DC</v>
      </c>
      <c r="AD699" t="str">
        <f>Y699&amp;"-"&amp;VLOOKUP(AC699,'LICH THI'!C:AA,9,0)</f>
        <v>65DCCS22715-42474</v>
      </c>
      <c r="AE699">
        <f t="shared" si="141"/>
        <v>1</v>
      </c>
    </row>
    <row r="700" spans="1:31" x14ac:dyDescent="0.25">
      <c r="A700" s="436" t="str">
        <f t="shared" si="131"/>
        <v>DC1CB11-DC-77</v>
      </c>
      <c r="B700" s="436">
        <f>COUNTIF(AC$4:AC700,AC700)</f>
        <v>77</v>
      </c>
      <c r="C700" s="436" t="str">
        <f t="shared" si="132"/>
        <v>DC1CB11-DC</v>
      </c>
      <c r="D700" s="436">
        <f>VLOOKUP(C700,'LICH THI'!C:AA,12,0)</f>
        <v>86</v>
      </c>
      <c r="E700" s="436">
        <f>VLOOKUP(C700,'LICH THI'!C:AA,13,0)</f>
        <v>45</v>
      </c>
      <c r="F700" s="436">
        <f t="shared" si="142"/>
        <v>41</v>
      </c>
      <c r="G700" s="436">
        <f>VLOOKUP(C700,'LICH THI'!C:AA,14,0)</f>
        <v>2</v>
      </c>
      <c r="H700" s="436">
        <f t="shared" si="133"/>
        <v>2</v>
      </c>
      <c r="I700" s="436" t="str">
        <f t="shared" si="134"/>
        <v>Nguyễn Đình Thái</v>
      </c>
      <c r="J700" s="436"/>
      <c r="K700" s="436">
        <f t="shared" si="135"/>
        <v>1</v>
      </c>
      <c r="L700" s="436" t="str">
        <f t="shared" si="136"/>
        <v>DC1CB11-DC-1</v>
      </c>
      <c r="M700" s="436">
        <f t="shared" si="137"/>
        <v>11</v>
      </c>
      <c r="N700" s="437">
        <f t="shared" si="143"/>
        <v>26</v>
      </c>
      <c r="O700" s="437"/>
      <c r="P700" s="430" t="str">
        <f t="shared" si="138"/>
        <v/>
      </c>
      <c r="U700" s="177">
        <v>33</v>
      </c>
      <c r="V700" s="177" t="s">
        <v>4803</v>
      </c>
      <c r="W700" s="177" t="s">
        <v>2780</v>
      </c>
      <c r="X700" s="177" t="s">
        <v>4330</v>
      </c>
      <c r="Y700" s="177" t="s">
        <v>6754</v>
      </c>
      <c r="Z700" s="177" t="s">
        <v>6744</v>
      </c>
      <c r="AA700" s="525" t="s">
        <v>2855</v>
      </c>
      <c r="AB700" s="399" t="str">
        <f t="shared" si="139"/>
        <v>DC1CB11</v>
      </c>
      <c r="AC700" s="399" t="str">
        <f t="shared" si="140"/>
        <v>DC1CB11-DC</v>
      </c>
      <c r="AD700" t="str">
        <f>Y700&amp;"-"&amp;VLOOKUP(AC700,'LICH THI'!C:AA,9,0)</f>
        <v>64DCMT3014-42474</v>
      </c>
      <c r="AE700">
        <f t="shared" si="141"/>
        <v>1</v>
      </c>
    </row>
    <row r="701" spans="1:31" x14ac:dyDescent="0.25">
      <c r="A701" s="436" t="str">
        <f t="shared" si="131"/>
        <v>DC1CB11-DC-78</v>
      </c>
      <c r="B701" s="436">
        <f>COUNTIF(AC$4:AC701,AC701)</f>
        <v>78</v>
      </c>
      <c r="C701" s="436" t="str">
        <f t="shared" si="132"/>
        <v>DC1CB11-DC</v>
      </c>
      <c r="D701" s="436">
        <f>VLOOKUP(C701,'LICH THI'!C:AA,12,0)</f>
        <v>86</v>
      </c>
      <c r="E701" s="436">
        <f>VLOOKUP(C701,'LICH THI'!C:AA,13,0)</f>
        <v>45</v>
      </c>
      <c r="F701" s="436">
        <f t="shared" si="142"/>
        <v>41</v>
      </c>
      <c r="G701" s="436">
        <f>VLOOKUP(C701,'LICH THI'!C:AA,14,0)</f>
        <v>2</v>
      </c>
      <c r="H701" s="436">
        <f t="shared" si="133"/>
        <v>2</v>
      </c>
      <c r="I701" s="436" t="str">
        <f t="shared" si="134"/>
        <v>Cao Đức Thành</v>
      </c>
      <c r="J701" s="436"/>
      <c r="K701" s="436">
        <f t="shared" si="135"/>
        <v>1</v>
      </c>
      <c r="L701" s="436" t="str">
        <f t="shared" si="136"/>
        <v>DC1CB11-DC-1</v>
      </c>
      <c r="M701" s="436">
        <f t="shared" si="137"/>
        <v>11</v>
      </c>
      <c r="N701" s="437">
        <f t="shared" si="143"/>
        <v>27</v>
      </c>
      <c r="O701" s="437"/>
      <c r="P701" s="430" t="str">
        <f t="shared" si="138"/>
        <v/>
      </c>
      <c r="U701" s="177">
        <v>79</v>
      </c>
      <c r="V701" s="177" t="s">
        <v>4894</v>
      </c>
      <c r="W701" s="177" t="s">
        <v>6109</v>
      </c>
      <c r="X701" s="177" t="s">
        <v>2894</v>
      </c>
      <c r="Y701" s="177" t="s">
        <v>6110</v>
      </c>
      <c r="Z701" s="177" t="s">
        <v>6744</v>
      </c>
      <c r="AA701" s="525" t="s">
        <v>5957</v>
      </c>
      <c r="AB701" s="399" t="str">
        <f t="shared" si="139"/>
        <v>DC1CB11</v>
      </c>
      <c r="AC701" s="399" t="str">
        <f t="shared" si="140"/>
        <v>DC1CB11-DC</v>
      </c>
      <c r="AD701" t="str">
        <f>Y701&amp;"-"&amp;VLOOKUP(AC701,'LICH THI'!C:AA,9,0)</f>
        <v>65DCOT22255-42474</v>
      </c>
      <c r="AE701">
        <f t="shared" si="141"/>
        <v>1</v>
      </c>
    </row>
    <row r="702" spans="1:31" x14ac:dyDescent="0.25">
      <c r="A702" s="436" t="str">
        <f t="shared" si="131"/>
        <v>DC1CB11-DC-79</v>
      </c>
      <c r="B702" s="436">
        <f>COUNTIF(AC$4:AC702,AC702)</f>
        <v>79</v>
      </c>
      <c r="C702" s="436" t="str">
        <f t="shared" si="132"/>
        <v>DC1CB11-DC</v>
      </c>
      <c r="D702" s="436">
        <f>VLOOKUP(C702,'LICH THI'!C:AA,12,0)</f>
        <v>86</v>
      </c>
      <c r="E702" s="436">
        <f>VLOOKUP(C702,'LICH THI'!C:AA,13,0)</f>
        <v>45</v>
      </c>
      <c r="F702" s="436">
        <f t="shared" si="142"/>
        <v>41</v>
      </c>
      <c r="G702" s="436">
        <f>VLOOKUP(C702,'LICH THI'!C:AA,14,0)</f>
        <v>2</v>
      </c>
      <c r="H702" s="436">
        <f t="shared" si="133"/>
        <v>2</v>
      </c>
      <c r="I702" s="436" t="str">
        <f t="shared" si="134"/>
        <v>Đỗ Văn Thành</v>
      </c>
      <c r="J702" s="436"/>
      <c r="K702" s="436">
        <f t="shared" si="135"/>
        <v>1</v>
      </c>
      <c r="L702" s="436" t="str">
        <f t="shared" si="136"/>
        <v>DC1CB11-DC-1</v>
      </c>
      <c r="M702" s="436">
        <f t="shared" si="137"/>
        <v>11</v>
      </c>
      <c r="N702" s="437">
        <f t="shared" si="143"/>
        <v>28</v>
      </c>
      <c r="O702" s="437"/>
      <c r="P702" s="430" t="str">
        <f t="shared" si="138"/>
        <v/>
      </c>
      <c r="U702" s="177">
        <v>80</v>
      </c>
      <c r="V702" s="177" t="s">
        <v>4894</v>
      </c>
      <c r="W702" s="177" t="s">
        <v>3663</v>
      </c>
      <c r="X702" s="177" t="s">
        <v>2894</v>
      </c>
      <c r="Y702" s="177" t="s">
        <v>6111</v>
      </c>
      <c r="Z702" s="177" t="s">
        <v>6744</v>
      </c>
      <c r="AA702" s="525" t="s">
        <v>6112</v>
      </c>
      <c r="AB702" s="399" t="str">
        <f t="shared" si="139"/>
        <v>DC1CB11</v>
      </c>
      <c r="AC702" s="399" t="str">
        <f t="shared" si="140"/>
        <v>DC1CB11-DC</v>
      </c>
      <c r="AD702" t="str">
        <f>Y702&amp;"-"&amp;VLOOKUP(AC702,'LICH THI'!C:AA,9,0)</f>
        <v>65DCOT23130-42474</v>
      </c>
      <c r="AE702">
        <f t="shared" si="141"/>
        <v>1</v>
      </c>
    </row>
    <row r="703" spans="1:31" x14ac:dyDescent="0.25">
      <c r="A703" s="436" t="str">
        <f t="shared" si="131"/>
        <v>DC1CB11-DC-80</v>
      </c>
      <c r="B703" s="436">
        <f>COUNTIF(AC$4:AC703,AC703)</f>
        <v>80</v>
      </c>
      <c r="C703" s="436" t="str">
        <f t="shared" si="132"/>
        <v>DC1CB11-DC</v>
      </c>
      <c r="D703" s="436">
        <f>VLOOKUP(C703,'LICH THI'!C:AA,12,0)</f>
        <v>86</v>
      </c>
      <c r="E703" s="436">
        <f>VLOOKUP(C703,'LICH THI'!C:AA,13,0)</f>
        <v>45</v>
      </c>
      <c r="F703" s="436">
        <f t="shared" si="142"/>
        <v>41</v>
      </c>
      <c r="G703" s="436">
        <f>VLOOKUP(C703,'LICH THI'!C:AA,14,0)</f>
        <v>2</v>
      </c>
      <c r="H703" s="436">
        <f t="shared" si="133"/>
        <v>2</v>
      </c>
      <c r="I703" s="436" t="str">
        <f t="shared" si="134"/>
        <v>Hà Tuấn Thành</v>
      </c>
      <c r="J703" s="436"/>
      <c r="K703" s="436">
        <f t="shared" si="135"/>
        <v>1</v>
      </c>
      <c r="L703" s="436" t="str">
        <f t="shared" si="136"/>
        <v>DC1CB11-DC-1</v>
      </c>
      <c r="M703" s="436">
        <f t="shared" si="137"/>
        <v>11</v>
      </c>
      <c r="N703" s="437">
        <f t="shared" si="143"/>
        <v>29</v>
      </c>
      <c r="O703" s="437"/>
      <c r="P703" s="430" t="str">
        <f t="shared" si="138"/>
        <v/>
      </c>
      <c r="U703" s="177">
        <v>85</v>
      </c>
      <c r="V703" s="177" t="s">
        <v>3077</v>
      </c>
      <c r="W703" s="177" t="s">
        <v>6767</v>
      </c>
      <c r="X703" s="177" t="s">
        <v>2894</v>
      </c>
      <c r="Y703" s="177" t="s">
        <v>6768</v>
      </c>
      <c r="Z703" s="177" t="s">
        <v>6744</v>
      </c>
      <c r="AA703" s="525" t="s">
        <v>5623</v>
      </c>
      <c r="AB703" s="399" t="str">
        <f t="shared" si="139"/>
        <v>DC1CB11</v>
      </c>
      <c r="AC703" s="399" t="str">
        <f t="shared" si="140"/>
        <v>DC1CB11-DC</v>
      </c>
      <c r="AD703" t="str">
        <f>Y703&amp;"-"&amp;VLOOKUP(AC703,'LICH THI'!C:AA,9,0)</f>
        <v>64DCDB3159-42474</v>
      </c>
      <c r="AE703">
        <f t="shared" si="141"/>
        <v>1</v>
      </c>
    </row>
    <row r="704" spans="1:31" x14ac:dyDescent="0.25">
      <c r="A704" s="436" t="str">
        <f t="shared" si="131"/>
        <v>DC1CB11-DC-81</v>
      </c>
      <c r="B704" s="436">
        <f>COUNTIF(AC$4:AC704,AC704)</f>
        <v>81</v>
      </c>
      <c r="C704" s="436" t="str">
        <f t="shared" si="132"/>
        <v>DC1CB11-DC</v>
      </c>
      <c r="D704" s="436">
        <f>VLOOKUP(C704,'LICH THI'!C:AA,12,0)</f>
        <v>86</v>
      </c>
      <c r="E704" s="436">
        <f>VLOOKUP(C704,'LICH THI'!C:AA,13,0)</f>
        <v>45</v>
      </c>
      <c r="F704" s="436">
        <f t="shared" si="142"/>
        <v>41</v>
      </c>
      <c r="G704" s="436">
        <f>VLOOKUP(C704,'LICH THI'!C:AA,14,0)</f>
        <v>2</v>
      </c>
      <c r="H704" s="436">
        <f t="shared" si="133"/>
        <v>2</v>
      </c>
      <c r="I704" s="436" t="str">
        <f t="shared" si="134"/>
        <v>Hoàng Trí Thảo</v>
      </c>
      <c r="J704" s="436"/>
      <c r="K704" s="436">
        <f t="shared" si="135"/>
        <v>1</v>
      </c>
      <c r="L704" s="436" t="str">
        <f t="shared" si="136"/>
        <v>DC1CB11-DC-1</v>
      </c>
      <c r="M704" s="436">
        <f t="shared" si="137"/>
        <v>11</v>
      </c>
      <c r="N704" s="437">
        <f t="shared" si="143"/>
        <v>30</v>
      </c>
      <c r="O704" s="437"/>
      <c r="P704" s="430" t="str">
        <f t="shared" si="138"/>
        <v/>
      </c>
      <c r="U704" s="177">
        <v>26</v>
      </c>
      <c r="V704" s="177" t="s">
        <v>3325</v>
      </c>
      <c r="W704" s="177" t="s">
        <v>5881</v>
      </c>
      <c r="X704" s="177" t="s">
        <v>2620</v>
      </c>
      <c r="Y704" s="177" t="s">
        <v>5882</v>
      </c>
      <c r="Z704" s="177" t="s">
        <v>6744</v>
      </c>
      <c r="AA704" s="525" t="s">
        <v>5717</v>
      </c>
      <c r="AB704" s="399" t="str">
        <f t="shared" si="139"/>
        <v>DC1CB11</v>
      </c>
      <c r="AC704" s="399" t="str">
        <f t="shared" si="140"/>
        <v>DC1CB11-DC</v>
      </c>
      <c r="AD704" t="str">
        <f>Y704&amp;"-"&amp;VLOOKUP(AC704,'LICH THI'!C:AA,9,0)</f>
        <v>64DCDT3065-42474</v>
      </c>
      <c r="AE704">
        <f t="shared" si="141"/>
        <v>1</v>
      </c>
    </row>
    <row r="705" spans="1:31" x14ac:dyDescent="0.25">
      <c r="A705" s="436" t="str">
        <f t="shared" si="131"/>
        <v>DC1CB11-DC-82</v>
      </c>
      <c r="B705" s="436">
        <f>COUNTIF(AC$4:AC705,AC705)</f>
        <v>82</v>
      </c>
      <c r="C705" s="436" t="str">
        <f t="shared" si="132"/>
        <v>DC1CB11-DC</v>
      </c>
      <c r="D705" s="436">
        <f>VLOOKUP(C705,'LICH THI'!C:AA,12,0)</f>
        <v>86</v>
      </c>
      <c r="E705" s="436">
        <f>VLOOKUP(C705,'LICH THI'!C:AA,13,0)</f>
        <v>45</v>
      </c>
      <c r="F705" s="436">
        <f t="shared" si="142"/>
        <v>41</v>
      </c>
      <c r="G705" s="436">
        <f>VLOOKUP(C705,'LICH THI'!C:AA,14,0)</f>
        <v>2</v>
      </c>
      <c r="H705" s="436">
        <f t="shared" si="133"/>
        <v>2</v>
      </c>
      <c r="I705" s="436" t="str">
        <f t="shared" si="134"/>
        <v>Phạm Văn Thảo</v>
      </c>
      <c r="J705" s="436"/>
      <c r="K705" s="436">
        <f t="shared" si="135"/>
        <v>1</v>
      </c>
      <c r="L705" s="436" t="str">
        <f t="shared" si="136"/>
        <v>DC1CB11-DC-1</v>
      </c>
      <c r="M705" s="436">
        <f t="shared" si="137"/>
        <v>11</v>
      </c>
      <c r="N705" s="437">
        <f t="shared" si="143"/>
        <v>31</v>
      </c>
      <c r="O705" s="437"/>
      <c r="P705" s="430" t="str">
        <f t="shared" si="138"/>
        <v/>
      </c>
      <c r="U705" s="177">
        <v>1</v>
      </c>
      <c r="V705" s="177" t="s">
        <v>2724</v>
      </c>
      <c r="W705" s="177" t="s">
        <v>2738</v>
      </c>
      <c r="X705" s="177" t="s">
        <v>2620</v>
      </c>
      <c r="Y705" s="177" t="s">
        <v>3261</v>
      </c>
      <c r="Z705" s="177" t="s">
        <v>6744</v>
      </c>
      <c r="AA705" s="525" t="s">
        <v>3262</v>
      </c>
      <c r="AB705" s="399" t="str">
        <f t="shared" si="139"/>
        <v>DC1CB11</v>
      </c>
      <c r="AC705" s="399" t="str">
        <f t="shared" si="140"/>
        <v>DC1CB11-DC</v>
      </c>
      <c r="AD705" t="str">
        <f>Y705&amp;"-"&amp;VLOOKUP(AC705,'LICH THI'!C:AA,9,0)</f>
        <v>64DCCA3004-42474</v>
      </c>
      <c r="AE705">
        <f t="shared" si="141"/>
        <v>1</v>
      </c>
    </row>
    <row r="706" spans="1:31" x14ac:dyDescent="0.25">
      <c r="A706" s="436" t="str">
        <f t="shared" si="131"/>
        <v>DC1CB11-DC-83</v>
      </c>
      <c r="B706" s="436">
        <f>COUNTIF(AC$4:AC706,AC706)</f>
        <v>83</v>
      </c>
      <c r="C706" s="436" t="str">
        <f t="shared" si="132"/>
        <v>DC1CB11-DC</v>
      </c>
      <c r="D706" s="436">
        <f>VLOOKUP(C706,'LICH THI'!C:AA,12,0)</f>
        <v>86</v>
      </c>
      <c r="E706" s="436">
        <f>VLOOKUP(C706,'LICH THI'!C:AA,13,0)</f>
        <v>45</v>
      </c>
      <c r="F706" s="436">
        <f t="shared" si="142"/>
        <v>41</v>
      </c>
      <c r="G706" s="436">
        <f>VLOOKUP(C706,'LICH THI'!C:AA,14,0)</f>
        <v>2</v>
      </c>
      <c r="H706" s="436">
        <f t="shared" si="133"/>
        <v>2</v>
      </c>
      <c r="I706" s="436" t="str">
        <f t="shared" si="134"/>
        <v>Phạm Đình Thắng</v>
      </c>
      <c r="J706" s="436"/>
      <c r="K706" s="436">
        <f t="shared" si="135"/>
        <v>1</v>
      </c>
      <c r="L706" s="436" t="str">
        <f t="shared" si="136"/>
        <v>DC1CB11-DC-1</v>
      </c>
      <c r="M706" s="436">
        <f t="shared" si="137"/>
        <v>11</v>
      </c>
      <c r="N706" s="437">
        <f t="shared" si="143"/>
        <v>32</v>
      </c>
      <c r="O706" s="437"/>
      <c r="P706" s="430" t="str">
        <f t="shared" si="138"/>
        <v/>
      </c>
      <c r="U706" s="177">
        <v>71</v>
      </c>
      <c r="V706" s="177" t="s">
        <v>3478</v>
      </c>
      <c r="W706" s="177" t="s">
        <v>3137</v>
      </c>
      <c r="X706" s="177" t="s">
        <v>3464</v>
      </c>
      <c r="Y706" s="177" t="s">
        <v>6764</v>
      </c>
      <c r="Z706" s="177" t="s">
        <v>6744</v>
      </c>
      <c r="AA706" s="525" t="s">
        <v>6765</v>
      </c>
      <c r="AB706" s="399" t="str">
        <f t="shared" si="139"/>
        <v>DC1CB11</v>
      </c>
      <c r="AC706" s="399" t="str">
        <f t="shared" si="140"/>
        <v>DC1CB11-DC</v>
      </c>
      <c r="AD706" t="str">
        <f>Y706&amp;"-"&amp;VLOOKUP(AC706,'LICH THI'!C:AA,9,0)</f>
        <v>65DCDD22392-42474</v>
      </c>
      <c r="AE706">
        <f t="shared" si="141"/>
        <v>1</v>
      </c>
    </row>
    <row r="707" spans="1:31" x14ac:dyDescent="0.25">
      <c r="A707" s="436" t="str">
        <f t="shared" si="131"/>
        <v>DC1CB11-DC-84</v>
      </c>
      <c r="B707" s="436">
        <f>COUNTIF(AC$4:AC707,AC707)</f>
        <v>84</v>
      </c>
      <c r="C707" s="436" t="str">
        <f t="shared" si="132"/>
        <v>DC1CB11-DC</v>
      </c>
      <c r="D707" s="436">
        <f>VLOOKUP(C707,'LICH THI'!C:AA,12,0)</f>
        <v>86</v>
      </c>
      <c r="E707" s="436">
        <f>VLOOKUP(C707,'LICH THI'!C:AA,13,0)</f>
        <v>45</v>
      </c>
      <c r="F707" s="436">
        <f t="shared" si="142"/>
        <v>41</v>
      </c>
      <c r="G707" s="436">
        <f>VLOOKUP(C707,'LICH THI'!C:AA,14,0)</f>
        <v>2</v>
      </c>
      <c r="H707" s="436">
        <f t="shared" si="133"/>
        <v>2</v>
      </c>
      <c r="I707" s="436" t="str">
        <f t="shared" si="134"/>
        <v>Trương Văn Thắng</v>
      </c>
      <c r="J707" s="436"/>
      <c r="K707" s="436">
        <f t="shared" si="135"/>
        <v>1</v>
      </c>
      <c r="L707" s="436" t="str">
        <f t="shared" si="136"/>
        <v>DC1CB11-DC-1</v>
      </c>
      <c r="M707" s="436">
        <f t="shared" si="137"/>
        <v>11</v>
      </c>
      <c r="N707" s="437">
        <f t="shared" si="143"/>
        <v>33</v>
      </c>
      <c r="O707" s="437"/>
      <c r="P707" s="430" t="str">
        <f t="shared" si="138"/>
        <v/>
      </c>
      <c r="U707" s="177">
        <v>57</v>
      </c>
      <c r="V707" s="177" t="s">
        <v>3459</v>
      </c>
      <c r="W707" s="177" t="s">
        <v>3463</v>
      </c>
      <c r="X707" s="177" t="s">
        <v>3464</v>
      </c>
      <c r="Y707" s="177" t="s">
        <v>3465</v>
      </c>
      <c r="Z707" s="177" t="s">
        <v>6744</v>
      </c>
      <c r="AA707" s="525" t="s">
        <v>3466</v>
      </c>
      <c r="AB707" s="399" t="str">
        <f t="shared" si="139"/>
        <v>DC1CB11</v>
      </c>
      <c r="AC707" s="399" t="str">
        <f t="shared" si="140"/>
        <v>DC1CB11-DC</v>
      </c>
      <c r="AD707" t="str">
        <f>Y707&amp;"-"&amp;VLOOKUP(AC707,'LICH THI'!C:AA,9,0)</f>
        <v>65DCCS23361-42474</v>
      </c>
      <c r="AE707">
        <f t="shared" si="141"/>
        <v>1</v>
      </c>
    </row>
    <row r="708" spans="1:31" x14ac:dyDescent="0.25">
      <c r="A708" s="436" t="str">
        <f t="shared" si="131"/>
        <v>DC1CB11-DC-85</v>
      </c>
      <c r="B708" s="436">
        <f>COUNTIF(AC$4:AC708,AC708)</f>
        <v>85</v>
      </c>
      <c r="C708" s="436" t="str">
        <f t="shared" si="132"/>
        <v>DC1CB11-DC</v>
      </c>
      <c r="D708" s="436">
        <f>VLOOKUP(C708,'LICH THI'!C:AA,12,0)</f>
        <v>86</v>
      </c>
      <c r="E708" s="436">
        <f>VLOOKUP(C708,'LICH THI'!C:AA,13,0)</f>
        <v>45</v>
      </c>
      <c r="F708" s="436">
        <f t="shared" si="142"/>
        <v>41</v>
      </c>
      <c r="G708" s="436">
        <f>VLOOKUP(C708,'LICH THI'!C:AA,14,0)</f>
        <v>2</v>
      </c>
      <c r="H708" s="436">
        <f t="shared" si="133"/>
        <v>2</v>
      </c>
      <c r="I708" s="436" t="str">
        <f t="shared" si="134"/>
        <v>Vũ Đình Thêm</v>
      </c>
      <c r="J708" s="436"/>
      <c r="K708" s="436">
        <f t="shared" si="135"/>
        <v>1</v>
      </c>
      <c r="L708" s="436" t="str">
        <f t="shared" si="136"/>
        <v>DC1CB11-DC-1</v>
      </c>
      <c r="M708" s="436">
        <f t="shared" si="137"/>
        <v>11</v>
      </c>
      <c r="N708" s="437">
        <f t="shared" si="143"/>
        <v>34</v>
      </c>
      <c r="O708" s="437"/>
      <c r="P708" s="430" t="str">
        <f t="shared" si="138"/>
        <v/>
      </c>
      <c r="U708" s="177">
        <v>15</v>
      </c>
      <c r="V708" s="177" t="s">
        <v>3301</v>
      </c>
      <c r="W708" s="177" t="s">
        <v>4205</v>
      </c>
      <c r="X708" s="177" t="s">
        <v>5487</v>
      </c>
      <c r="Y708" s="177" t="s">
        <v>5488</v>
      </c>
      <c r="Z708" s="177" t="s">
        <v>6744</v>
      </c>
      <c r="AA708" s="525" t="s">
        <v>3573</v>
      </c>
      <c r="AB708" s="399" t="str">
        <f t="shared" si="139"/>
        <v>DC1CB11</v>
      </c>
      <c r="AC708" s="399" t="str">
        <f t="shared" si="140"/>
        <v>DC1CB11-DC</v>
      </c>
      <c r="AD708" t="str">
        <f>Y708&amp;"-"&amp;VLOOKUP(AC708,'LICH THI'!C:AA,9,0)</f>
        <v>64DCDD3172-42474</v>
      </c>
      <c r="AE708">
        <f t="shared" si="141"/>
        <v>1</v>
      </c>
    </row>
    <row r="709" spans="1:31" x14ac:dyDescent="0.25">
      <c r="A709" s="436" t="str">
        <f t="shared" ref="A709:A772" si="144">C709&amp;"-"&amp;B709</f>
        <v>DC1CB11-DC-86</v>
      </c>
      <c r="B709" s="436">
        <f>COUNTIF(AC$4:AC709,AC709)</f>
        <v>86</v>
      </c>
      <c r="C709" s="436" t="str">
        <f t="shared" ref="C709:C772" si="145">_CT_MaHP1</f>
        <v>DC1CB11-DC</v>
      </c>
      <c r="D709" s="436">
        <f>VLOOKUP(C709,'LICH THI'!C:AA,12,0)</f>
        <v>86</v>
      </c>
      <c r="E709" s="436">
        <f>VLOOKUP(C709,'LICH THI'!C:AA,13,0)</f>
        <v>45</v>
      </c>
      <c r="F709" s="436">
        <f t="shared" si="142"/>
        <v>41</v>
      </c>
      <c r="G709" s="436">
        <f>VLOOKUP(C709,'LICH THI'!C:AA,14,0)</f>
        <v>2</v>
      </c>
      <c r="H709" s="436">
        <f t="shared" ref="H709:H772" si="146">IF(E709=0,"",TRUNC((B709+E709-1)/E709))</f>
        <v>2</v>
      </c>
      <c r="I709" s="436" t="str">
        <f t="shared" ref="I709:I772" si="147">W709&amp;" "&amp;X709</f>
        <v>Lê Văn Trung</v>
      </c>
      <c r="J709" s="436"/>
      <c r="K709" s="436">
        <f t="shared" ref="K709:K772" si="148">IF(G709=1,1,IF(H709&lt;G709,H709+1,1))</f>
        <v>1</v>
      </c>
      <c r="L709" s="436" t="str">
        <f t="shared" ref="L709:L772" si="149">C709&amp;"-"&amp;K709</f>
        <v>DC1CB11-DC-1</v>
      </c>
      <c r="M709" s="436">
        <f t="shared" ref="M709:M772" si="150">IF(E709=0,"",MOD(MID(C709,6,2),E709))</f>
        <v>11</v>
      </c>
      <c r="N709" s="437">
        <f t="shared" si="143"/>
        <v>35</v>
      </c>
      <c r="O709" s="437"/>
      <c r="P709" s="430" t="str">
        <f t="shared" ref="P709:P772" si="151">IF(MOD(20*O709,10)&lt;&gt;0,"SAI","")</f>
        <v/>
      </c>
      <c r="U709" s="177">
        <v>36</v>
      </c>
      <c r="V709" s="177" t="s">
        <v>3014</v>
      </c>
      <c r="W709" s="177" t="s">
        <v>2604</v>
      </c>
      <c r="X709" s="177" t="s">
        <v>3160</v>
      </c>
      <c r="Y709" s="177" t="s">
        <v>5809</v>
      </c>
      <c r="Z709" s="177" t="s">
        <v>6744</v>
      </c>
      <c r="AA709" s="525" t="s">
        <v>5810</v>
      </c>
      <c r="AB709" s="399" t="str">
        <f t="shared" ref="AB709:AB772" si="152">_CT_MaHP</f>
        <v>DC1CB11</v>
      </c>
      <c r="AC709" s="399" t="str">
        <f t="shared" ref="AC709:AC772" si="153">_CT_MaHe</f>
        <v>DC1CB11-DC</v>
      </c>
      <c r="AD709" t="str">
        <f>Y709&amp;"-"&amp;VLOOKUP(AC709,'LICH THI'!C:AA,9,0)</f>
        <v>64DCMX3047-42474</v>
      </c>
      <c r="AE709">
        <f t="shared" ref="AE709:AE772" si="154">COUNTIF(AD709,AD:AD)</f>
        <v>1</v>
      </c>
    </row>
    <row r="710" spans="1:31" x14ac:dyDescent="0.25">
      <c r="A710" s="436" t="str">
        <f t="shared" si="144"/>
        <v>DC1CB12x-DC-1</v>
      </c>
      <c r="B710" s="436">
        <f>COUNTIF(AC$4:AC710,AC710)</f>
        <v>1</v>
      </c>
      <c r="C710" s="436" t="str">
        <f t="shared" si="145"/>
        <v>DC1CB12x-DC</v>
      </c>
      <c r="D710" s="436">
        <f>VLOOKUP(C710,'LICH THI'!C:AA,12,0)</f>
        <v>19</v>
      </c>
      <c r="E710" s="436">
        <f>VLOOKUP(C710,'LICH THI'!C:AA,13,0)</f>
        <v>19</v>
      </c>
      <c r="F710" s="436">
        <f t="shared" ref="F710:F773" si="155">IF(G710="","",IF(G710=H710,D710-(H710-1)*E710,E710))</f>
        <v>19</v>
      </c>
      <c r="G710" s="436">
        <f>VLOOKUP(C710,'LICH THI'!C:AA,14,0)</f>
        <v>1</v>
      </c>
      <c r="H710" s="436">
        <f t="shared" si="146"/>
        <v>1</v>
      </c>
      <c r="I710" s="436" t="str">
        <f t="shared" si="147"/>
        <v>Lê Ngọc Anh</v>
      </c>
      <c r="J710" s="436"/>
      <c r="K710" s="436">
        <f t="shared" si="148"/>
        <v>1</v>
      </c>
      <c r="L710" s="436" t="str">
        <f t="shared" si="149"/>
        <v>DC1CB12x-DC-1</v>
      </c>
      <c r="M710" s="436">
        <f t="shared" si="150"/>
        <v>12</v>
      </c>
      <c r="N710" s="437">
        <f t="shared" ref="N710:N773" si="156">IF(F710=0,"",(K710-1)*$N$2+1+MOD(B710-M710,F710))</f>
        <v>9</v>
      </c>
      <c r="O710" s="437"/>
      <c r="P710" s="430" t="str">
        <f t="shared" si="151"/>
        <v/>
      </c>
      <c r="U710" s="177">
        <v>10</v>
      </c>
      <c r="V710" s="177" t="s">
        <v>2609</v>
      </c>
      <c r="W710" s="177" t="s">
        <v>2610</v>
      </c>
      <c r="X710" s="177" t="s">
        <v>2611</v>
      </c>
      <c r="Y710" s="177" t="s">
        <v>2612</v>
      </c>
      <c r="Z710" s="177" t="s">
        <v>7911</v>
      </c>
      <c r="AA710" s="525" t="s">
        <v>2613</v>
      </c>
      <c r="AB710" s="399" t="str">
        <f t="shared" si="152"/>
        <v>DC1CB12x</v>
      </c>
      <c r="AC710" s="399" t="str">
        <f t="shared" si="153"/>
        <v>DC1CB12x-DC</v>
      </c>
      <c r="AD710" t="e">
        <f>Y710&amp;"-"&amp;VLOOKUP(AC710,'LICH THI'!C:AA,9,0)</f>
        <v>#N/A</v>
      </c>
      <c r="AE710">
        <f t="shared" si="154"/>
        <v>1</v>
      </c>
    </row>
    <row r="711" spans="1:31" x14ac:dyDescent="0.25">
      <c r="A711" s="436" t="str">
        <f t="shared" si="144"/>
        <v>DC1CB12x-DC-2</v>
      </c>
      <c r="B711" s="436">
        <f>COUNTIF(AC$4:AC711,AC711)</f>
        <v>2</v>
      </c>
      <c r="C711" s="436" t="str">
        <f t="shared" si="145"/>
        <v>DC1CB12x-DC</v>
      </c>
      <c r="D711" s="436">
        <f>VLOOKUP(C711,'LICH THI'!C:AA,12,0)</f>
        <v>19</v>
      </c>
      <c r="E711" s="436">
        <f>VLOOKUP(C711,'LICH THI'!C:AA,13,0)</f>
        <v>19</v>
      </c>
      <c r="F711" s="436">
        <f t="shared" si="155"/>
        <v>19</v>
      </c>
      <c r="G711" s="436">
        <f>VLOOKUP(C711,'LICH THI'!C:AA,14,0)</f>
        <v>1</v>
      </c>
      <c r="H711" s="436">
        <f t="shared" si="146"/>
        <v>1</v>
      </c>
      <c r="I711" s="436" t="str">
        <f t="shared" si="147"/>
        <v>Nguyễn Duy Anh</v>
      </c>
      <c r="J711" s="436"/>
      <c r="K711" s="436">
        <f t="shared" si="148"/>
        <v>1</v>
      </c>
      <c r="L711" s="436" t="str">
        <f t="shared" si="149"/>
        <v>DC1CB12x-DC-1</v>
      </c>
      <c r="M711" s="436">
        <f t="shared" si="150"/>
        <v>12</v>
      </c>
      <c r="N711" s="437">
        <f t="shared" si="156"/>
        <v>10</v>
      </c>
      <c r="O711" s="437"/>
      <c r="P711" s="430" t="str">
        <f t="shared" si="151"/>
        <v/>
      </c>
      <c r="U711" s="177">
        <v>11</v>
      </c>
      <c r="V711" s="177" t="s">
        <v>2609</v>
      </c>
      <c r="W711" s="177" t="s">
        <v>2969</v>
      </c>
      <c r="X711" s="177" t="s">
        <v>2611</v>
      </c>
      <c r="Y711" s="177" t="s">
        <v>5225</v>
      </c>
      <c r="Z711" s="177" t="s">
        <v>7911</v>
      </c>
      <c r="AA711" s="525" t="s">
        <v>5226</v>
      </c>
      <c r="AB711" s="399" t="str">
        <f t="shared" si="152"/>
        <v>DC1CB12x</v>
      </c>
      <c r="AC711" s="399" t="str">
        <f t="shared" si="153"/>
        <v>DC1CB12x-DC</v>
      </c>
      <c r="AD711" t="e">
        <f>Y711&amp;"-"&amp;VLOOKUP(AC711,'LICH THI'!C:AA,9,0)</f>
        <v>#N/A</v>
      </c>
      <c r="AE711">
        <f t="shared" si="154"/>
        <v>1</v>
      </c>
    </row>
    <row r="712" spans="1:31" x14ac:dyDescent="0.25">
      <c r="A712" s="436" t="str">
        <f t="shared" si="144"/>
        <v>DC1CB12x-DC-3</v>
      </c>
      <c r="B712" s="436">
        <f>COUNTIF(AC$4:AC712,AC712)</f>
        <v>3</v>
      </c>
      <c r="C712" s="436" t="str">
        <f t="shared" si="145"/>
        <v>DC1CB12x-DC</v>
      </c>
      <c r="D712" s="436">
        <f>VLOOKUP(C712,'LICH THI'!C:AA,12,0)</f>
        <v>19</v>
      </c>
      <c r="E712" s="436">
        <f>VLOOKUP(C712,'LICH THI'!C:AA,13,0)</f>
        <v>19</v>
      </c>
      <c r="F712" s="436">
        <f t="shared" si="155"/>
        <v>19</v>
      </c>
      <c r="G712" s="436">
        <f>VLOOKUP(C712,'LICH THI'!C:AA,14,0)</f>
        <v>1</v>
      </c>
      <c r="H712" s="436">
        <f t="shared" si="146"/>
        <v>1</v>
      </c>
      <c r="I712" s="436" t="str">
        <f t="shared" si="147"/>
        <v>Nguyễn Công Cường</v>
      </c>
      <c r="J712" s="436"/>
      <c r="K712" s="436">
        <f t="shared" si="148"/>
        <v>1</v>
      </c>
      <c r="L712" s="436" t="str">
        <f t="shared" si="149"/>
        <v>DC1CB12x-DC-1</v>
      </c>
      <c r="M712" s="436">
        <f t="shared" si="150"/>
        <v>12</v>
      </c>
      <c r="N712" s="437">
        <f t="shared" si="156"/>
        <v>11</v>
      </c>
      <c r="O712" s="437"/>
      <c r="P712" s="430" t="str">
        <f t="shared" si="151"/>
        <v/>
      </c>
      <c r="U712" s="177">
        <v>1</v>
      </c>
      <c r="V712" s="177" t="s">
        <v>3102</v>
      </c>
      <c r="W712" s="177" t="s">
        <v>2720</v>
      </c>
      <c r="X712" s="177" t="s">
        <v>2735</v>
      </c>
      <c r="Y712" s="177" t="s">
        <v>3108</v>
      </c>
      <c r="Z712" s="177" t="s">
        <v>7911</v>
      </c>
      <c r="AA712" s="525" t="s">
        <v>3109</v>
      </c>
      <c r="AB712" s="399" t="str">
        <f t="shared" si="152"/>
        <v>DC1CB12x</v>
      </c>
      <c r="AC712" s="399" t="str">
        <f t="shared" si="153"/>
        <v>DC1CB12x-DC</v>
      </c>
      <c r="AD712" t="e">
        <f>Y712&amp;"-"&amp;VLOOKUP(AC712,'LICH THI'!C:AA,9,0)</f>
        <v>#N/A</v>
      </c>
      <c r="AE712">
        <f t="shared" si="154"/>
        <v>1</v>
      </c>
    </row>
    <row r="713" spans="1:31" x14ac:dyDescent="0.25">
      <c r="A713" s="436" t="str">
        <f t="shared" si="144"/>
        <v>DC1CB12x-DC-4</v>
      </c>
      <c r="B713" s="436">
        <f>COUNTIF(AC$4:AC713,AC713)</f>
        <v>4</v>
      </c>
      <c r="C713" s="436" t="str">
        <f t="shared" si="145"/>
        <v>DC1CB12x-DC</v>
      </c>
      <c r="D713" s="436">
        <f>VLOOKUP(C713,'LICH THI'!C:AA,12,0)</f>
        <v>19</v>
      </c>
      <c r="E713" s="436">
        <f>VLOOKUP(C713,'LICH THI'!C:AA,13,0)</f>
        <v>19</v>
      </c>
      <c r="F713" s="436">
        <f t="shared" si="155"/>
        <v>19</v>
      </c>
      <c r="G713" s="436">
        <f>VLOOKUP(C713,'LICH THI'!C:AA,14,0)</f>
        <v>1</v>
      </c>
      <c r="H713" s="436">
        <f t="shared" si="146"/>
        <v>1</v>
      </c>
      <c r="I713" s="436" t="str">
        <f t="shared" si="147"/>
        <v>Nguyễn Xuân Cường</v>
      </c>
      <c r="J713" s="436"/>
      <c r="K713" s="436">
        <f t="shared" si="148"/>
        <v>1</v>
      </c>
      <c r="L713" s="436" t="str">
        <f t="shared" si="149"/>
        <v>DC1CB12x-DC-1</v>
      </c>
      <c r="M713" s="436">
        <f t="shared" si="150"/>
        <v>12</v>
      </c>
      <c r="N713" s="437">
        <f t="shared" si="156"/>
        <v>12</v>
      </c>
      <c r="O713" s="437"/>
      <c r="P713" s="430" t="str">
        <f t="shared" si="151"/>
        <v/>
      </c>
      <c r="U713" s="177">
        <v>14</v>
      </c>
      <c r="V713" s="177" t="s">
        <v>3229</v>
      </c>
      <c r="W713" s="177" t="s">
        <v>3590</v>
      </c>
      <c r="X713" s="177" t="s">
        <v>2735</v>
      </c>
      <c r="Y713" s="177" t="s">
        <v>5231</v>
      </c>
      <c r="Z713" s="177" t="s">
        <v>7911</v>
      </c>
      <c r="AA713" s="525" t="s">
        <v>5232</v>
      </c>
      <c r="AB713" s="399" t="str">
        <f t="shared" si="152"/>
        <v>DC1CB12x</v>
      </c>
      <c r="AC713" s="399" t="str">
        <f t="shared" si="153"/>
        <v>DC1CB12x-DC</v>
      </c>
      <c r="AD713" t="e">
        <f>Y713&amp;"-"&amp;VLOOKUP(AC713,'LICH THI'!C:AA,9,0)</f>
        <v>#N/A</v>
      </c>
      <c r="AE713">
        <f t="shared" si="154"/>
        <v>1</v>
      </c>
    </row>
    <row r="714" spans="1:31" x14ac:dyDescent="0.25">
      <c r="A714" s="436" t="str">
        <f t="shared" si="144"/>
        <v>DC1CB12x-DC-5</v>
      </c>
      <c r="B714" s="436">
        <f>COUNTIF(AC$4:AC714,AC714)</f>
        <v>5</v>
      </c>
      <c r="C714" s="436" t="str">
        <f t="shared" si="145"/>
        <v>DC1CB12x-DC</v>
      </c>
      <c r="D714" s="436">
        <f>VLOOKUP(C714,'LICH THI'!C:AA,12,0)</f>
        <v>19</v>
      </c>
      <c r="E714" s="436">
        <f>VLOOKUP(C714,'LICH THI'!C:AA,13,0)</f>
        <v>19</v>
      </c>
      <c r="F714" s="436">
        <f t="shared" si="155"/>
        <v>19</v>
      </c>
      <c r="G714" s="436">
        <f>VLOOKUP(C714,'LICH THI'!C:AA,14,0)</f>
        <v>1</v>
      </c>
      <c r="H714" s="436">
        <f t="shared" si="146"/>
        <v>1</v>
      </c>
      <c r="I714" s="436" t="str">
        <f t="shared" si="147"/>
        <v>Đào Ngọc Dương</v>
      </c>
      <c r="J714" s="436"/>
      <c r="K714" s="436">
        <f t="shared" si="148"/>
        <v>1</v>
      </c>
      <c r="L714" s="436" t="str">
        <f t="shared" si="149"/>
        <v>DC1CB12x-DC-1</v>
      </c>
      <c r="M714" s="436">
        <f t="shared" si="150"/>
        <v>12</v>
      </c>
      <c r="N714" s="437">
        <f t="shared" si="156"/>
        <v>13</v>
      </c>
      <c r="O714" s="437"/>
      <c r="P714" s="430" t="str">
        <f t="shared" si="151"/>
        <v/>
      </c>
      <c r="U714" s="177">
        <v>8</v>
      </c>
      <c r="V714" s="177" t="s">
        <v>3196</v>
      </c>
      <c r="W714" s="177" t="s">
        <v>4077</v>
      </c>
      <c r="X714" s="177" t="s">
        <v>2601</v>
      </c>
      <c r="Y714" s="177" t="s">
        <v>4166</v>
      </c>
      <c r="Z714" s="177" t="s">
        <v>7911</v>
      </c>
      <c r="AA714" s="525" t="s">
        <v>4167</v>
      </c>
      <c r="AB714" s="399" t="str">
        <f t="shared" si="152"/>
        <v>DC1CB12x</v>
      </c>
      <c r="AC714" s="399" t="str">
        <f t="shared" si="153"/>
        <v>DC1CB12x-DC</v>
      </c>
      <c r="AD714" t="e">
        <f>Y714&amp;"-"&amp;VLOOKUP(AC714,'LICH THI'!C:AA,9,0)</f>
        <v>#N/A</v>
      </c>
      <c r="AE714">
        <f t="shared" si="154"/>
        <v>1</v>
      </c>
    </row>
    <row r="715" spans="1:31" x14ac:dyDescent="0.25">
      <c r="A715" s="436" t="str">
        <f t="shared" si="144"/>
        <v>DC1CB12x-DC-6</v>
      </c>
      <c r="B715" s="436">
        <f>COUNTIF(AC$4:AC715,AC715)</f>
        <v>6</v>
      </c>
      <c r="C715" s="436" t="str">
        <f t="shared" si="145"/>
        <v>DC1CB12x-DC</v>
      </c>
      <c r="D715" s="436">
        <f>VLOOKUP(C715,'LICH THI'!C:AA,12,0)</f>
        <v>19</v>
      </c>
      <c r="E715" s="436">
        <f>VLOOKUP(C715,'LICH THI'!C:AA,13,0)</f>
        <v>19</v>
      </c>
      <c r="F715" s="436">
        <f t="shared" si="155"/>
        <v>19</v>
      </c>
      <c r="G715" s="436">
        <f>VLOOKUP(C715,'LICH THI'!C:AA,14,0)</f>
        <v>1</v>
      </c>
      <c r="H715" s="436">
        <f t="shared" si="146"/>
        <v>1</v>
      </c>
      <c r="I715" s="436" t="str">
        <f t="shared" si="147"/>
        <v>Đỗ Hữu Đạo</v>
      </c>
      <c r="J715" s="436"/>
      <c r="K715" s="436">
        <f t="shared" si="148"/>
        <v>1</v>
      </c>
      <c r="L715" s="436" t="str">
        <f t="shared" si="149"/>
        <v>DC1CB12x-DC-1</v>
      </c>
      <c r="M715" s="436">
        <f t="shared" si="150"/>
        <v>12</v>
      </c>
      <c r="N715" s="437">
        <f t="shared" si="156"/>
        <v>14</v>
      </c>
      <c r="O715" s="437"/>
      <c r="P715" s="430" t="str">
        <f t="shared" si="151"/>
        <v/>
      </c>
      <c r="U715" s="177">
        <v>2</v>
      </c>
      <c r="V715" s="177" t="s">
        <v>3102</v>
      </c>
      <c r="W715" s="177" t="s">
        <v>3115</v>
      </c>
      <c r="X715" s="177" t="s">
        <v>2904</v>
      </c>
      <c r="Y715" s="177" t="s">
        <v>3116</v>
      </c>
      <c r="Z715" s="177" t="s">
        <v>7911</v>
      </c>
      <c r="AA715" s="525" t="s">
        <v>3117</v>
      </c>
      <c r="AB715" s="399" t="str">
        <f t="shared" si="152"/>
        <v>DC1CB12x</v>
      </c>
      <c r="AC715" s="399" t="str">
        <f t="shared" si="153"/>
        <v>DC1CB12x-DC</v>
      </c>
      <c r="AD715" t="e">
        <f>Y715&amp;"-"&amp;VLOOKUP(AC715,'LICH THI'!C:AA,9,0)</f>
        <v>#N/A</v>
      </c>
      <c r="AE715">
        <f t="shared" si="154"/>
        <v>1</v>
      </c>
    </row>
    <row r="716" spans="1:31" x14ac:dyDescent="0.25">
      <c r="A716" s="436" t="str">
        <f t="shared" si="144"/>
        <v>DC1CB12x-DC-7</v>
      </c>
      <c r="B716" s="436">
        <f>COUNTIF(AC$4:AC716,AC716)</f>
        <v>7</v>
      </c>
      <c r="C716" s="436" t="str">
        <f t="shared" si="145"/>
        <v>DC1CB12x-DC</v>
      </c>
      <c r="D716" s="436">
        <f>VLOOKUP(C716,'LICH THI'!C:AA,12,0)</f>
        <v>19</v>
      </c>
      <c r="E716" s="436">
        <f>VLOOKUP(C716,'LICH THI'!C:AA,13,0)</f>
        <v>19</v>
      </c>
      <c r="F716" s="436">
        <f t="shared" si="155"/>
        <v>19</v>
      </c>
      <c r="G716" s="436">
        <f>VLOOKUP(C716,'LICH THI'!C:AA,14,0)</f>
        <v>1</v>
      </c>
      <c r="H716" s="436">
        <f t="shared" si="146"/>
        <v>1</v>
      </c>
      <c r="I716" s="436" t="str">
        <f t="shared" si="147"/>
        <v>Lường Văn Đạt</v>
      </c>
      <c r="J716" s="436"/>
      <c r="K716" s="436">
        <f t="shared" si="148"/>
        <v>1</v>
      </c>
      <c r="L716" s="436" t="str">
        <f t="shared" si="149"/>
        <v>DC1CB12x-DC-1</v>
      </c>
      <c r="M716" s="436">
        <f t="shared" si="150"/>
        <v>12</v>
      </c>
      <c r="N716" s="437">
        <f t="shared" si="156"/>
        <v>15</v>
      </c>
      <c r="O716" s="437"/>
      <c r="P716" s="430" t="str">
        <f t="shared" si="151"/>
        <v/>
      </c>
      <c r="U716" s="177">
        <v>3</v>
      </c>
      <c r="V716" s="177" t="s">
        <v>3102</v>
      </c>
      <c r="W716" s="177" t="s">
        <v>3658</v>
      </c>
      <c r="X716" s="177" t="s">
        <v>2746</v>
      </c>
      <c r="Y716" s="177" t="s">
        <v>3659</v>
      </c>
      <c r="Z716" s="177" t="s">
        <v>7911</v>
      </c>
      <c r="AA716" s="525" t="s">
        <v>3660</v>
      </c>
      <c r="AB716" s="399" t="str">
        <f t="shared" si="152"/>
        <v>DC1CB12x</v>
      </c>
      <c r="AC716" s="399" t="str">
        <f t="shared" si="153"/>
        <v>DC1CB12x-DC</v>
      </c>
      <c r="AD716" t="e">
        <f>Y716&amp;"-"&amp;VLOOKUP(AC716,'LICH THI'!C:AA,9,0)</f>
        <v>#N/A</v>
      </c>
      <c r="AE716">
        <f t="shared" si="154"/>
        <v>1</v>
      </c>
    </row>
    <row r="717" spans="1:31" x14ac:dyDescent="0.25">
      <c r="A717" s="436" t="str">
        <f t="shared" si="144"/>
        <v>DC1CB12x-DC-8</v>
      </c>
      <c r="B717" s="436">
        <f>COUNTIF(AC$4:AC717,AC717)</f>
        <v>8</v>
      </c>
      <c r="C717" s="436" t="str">
        <f t="shared" si="145"/>
        <v>DC1CB12x-DC</v>
      </c>
      <c r="D717" s="436">
        <f>VLOOKUP(C717,'LICH THI'!C:AA,12,0)</f>
        <v>19</v>
      </c>
      <c r="E717" s="436">
        <f>VLOOKUP(C717,'LICH THI'!C:AA,13,0)</f>
        <v>19</v>
      </c>
      <c r="F717" s="436">
        <f t="shared" si="155"/>
        <v>19</v>
      </c>
      <c r="G717" s="436">
        <f>VLOOKUP(C717,'LICH THI'!C:AA,14,0)</f>
        <v>1</v>
      </c>
      <c r="H717" s="436">
        <f t="shared" si="146"/>
        <v>1</v>
      </c>
      <c r="I717" s="436" t="str">
        <f t="shared" si="147"/>
        <v>Nguyễn Ngọc Đạt</v>
      </c>
      <c r="J717" s="436"/>
      <c r="K717" s="436">
        <f t="shared" si="148"/>
        <v>1</v>
      </c>
      <c r="L717" s="436" t="str">
        <f t="shared" si="149"/>
        <v>DC1CB12x-DC-1</v>
      </c>
      <c r="M717" s="436">
        <f t="shared" si="150"/>
        <v>12</v>
      </c>
      <c r="N717" s="437">
        <f t="shared" si="156"/>
        <v>16</v>
      </c>
      <c r="O717" s="437"/>
      <c r="P717" s="430" t="str">
        <f t="shared" si="151"/>
        <v/>
      </c>
      <c r="U717" s="177">
        <v>4</v>
      </c>
      <c r="V717" s="177" t="s">
        <v>3102</v>
      </c>
      <c r="W717" s="177" t="s">
        <v>2783</v>
      </c>
      <c r="X717" s="177" t="s">
        <v>2746</v>
      </c>
      <c r="Y717" s="177" t="s">
        <v>3118</v>
      </c>
      <c r="Z717" s="177" t="s">
        <v>7911</v>
      </c>
      <c r="AA717" s="525" t="s">
        <v>3119</v>
      </c>
      <c r="AB717" s="399" t="str">
        <f t="shared" si="152"/>
        <v>DC1CB12x</v>
      </c>
      <c r="AC717" s="399" t="str">
        <f t="shared" si="153"/>
        <v>DC1CB12x-DC</v>
      </c>
      <c r="AD717" t="e">
        <f>Y717&amp;"-"&amp;VLOOKUP(AC717,'LICH THI'!C:AA,9,0)</f>
        <v>#N/A</v>
      </c>
      <c r="AE717">
        <f t="shared" si="154"/>
        <v>1</v>
      </c>
    </row>
    <row r="718" spans="1:31" x14ac:dyDescent="0.25">
      <c r="A718" s="436" t="str">
        <f t="shared" si="144"/>
        <v>DC1CB12x-DC-9</v>
      </c>
      <c r="B718" s="436">
        <f>COUNTIF(AC$4:AC718,AC718)</f>
        <v>9</v>
      </c>
      <c r="C718" s="436" t="str">
        <f t="shared" si="145"/>
        <v>DC1CB12x-DC</v>
      </c>
      <c r="D718" s="436">
        <f>VLOOKUP(C718,'LICH THI'!C:AA,12,0)</f>
        <v>19</v>
      </c>
      <c r="E718" s="436">
        <f>VLOOKUP(C718,'LICH THI'!C:AA,13,0)</f>
        <v>19</v>
      </c>
      <c r="F718" s="436">
        <f t="shared" si="155"/>
        <v>19</v>
      </c>
      <c r="G718" s="436">
        <f>VLOOKUP(C718,'LICH THI'!C:AA,14,0)</f>
        <v>1</v>
      </c>
      <c r="H718" s="436">
        <f t="shared" si="146"/>
        <v>1</v>
      </c>
      <c r="I718" s="436" t="str">
        <f t="shared" si="147"/>
        <v>Trần Ngọc Đô</v>
      </c>
      <c r="J718" s="436"/>
      <c r="K718" s="436">
        <f t="shared" si="148"/>
        <v>1</v>
      </c>
      <c r="L718" s="436" t="str">
        <f t="shared" si="149"/>
        <v>DC1CB12x-DC-1</v>
      </c>
      <c r="M718" s="436">
        <f t="shared" si="150"/>
        <v>12</v>
      </c>
      <c r="N718" s="437">
        <f t="shared" si="156"/>
        <v>17</v>
      </c>
      <c r="O718" s="437"/>
      <c r="P718" s="430" t="str">
        <f t="shared" si="151"/>
        <v/>
      </c>
      <c r="U718" s="177">
        <v>15</v>
      </c>
      <c r="V718" s="177" t="s">
        <v>3229</v>
      </c>
      <c r="W718" s="177" t="s">
        <v>3957</v>
      </c>
      <c r="X718" s="177" t="s">
        <v>3958</v>
      </c>
      <c r="Y718" s="177" t="s">
        <v>3959</v>
      </c>
      <c r="Z718" s="177" t="s">
        <v>7911</v>
      </c>
      <c r="AA718" s="525" t="s">
        <v>3960</v>
      </c>
      <c r="AB718" s="399" t="str">
        <f t="shared" si="152"/>
        <v>DC1CB12x</v>
      </c>
      <c r="AC718" s="399" t="str">
        <f t="shared" si="153"/>
        <v>DC1CB12x-DC</v>
      </c>
      <c r="AD718" t="e">
        <f>Y718&amp;"-"&amp;VLOOKUP(AC718,'LICH THI'!C:AA,9,0)</f>
        <v>#N/A</v>
      </c>
      <c r="AE718">
        <f t="shared" si="154"/>
        <v>1</v>
      </c>
    </row>
    <row r="719" spans="1:31" x14ac:dyDescent="0.25">
      <c r="A719" s="436" t="str">
        <f t="shared" si="144"/>
        <v>DC1CB12x-DC-10</v>
      </c>
      <c r="B719" s="436">
        <f>COUNTIF(AC$4:AC719,AC719)</f>
        <v>10</v>
      </c>
      <c r="C719" s="436" t="str">
        <f t="shared" si="145"/>
        <v>DC1CB12x-DC</v>
      </c>
      <c r="D719" s="436">
        <f>VLOOKUP(C719,'LICH THI'!C:AA,12,0)</f>
        <v>19</v>
      </c>
      <c r="E719" s="436">
        <f>VLOOKUP(C719,'LICH THI'!C:AA,13,0)</f>
        <v>19</v>
      </c>
      <c r="F719" s="436">
        <f t="shared" si="155"/>
        <v>19</v>
      </c>
      <c r="G719" s="436">
        <f>VLOOKUP(C719,'LICH THI'!C:AA,14,0)</f>
        <v>1</v>
      </c>
      <c r="H719" s="436">
        <f t="shared" si="146"/>
        <v>1</v>
      </c>
      <c r="I719" s="436" t="str">
        <f t="shared" si="147"/>
        <v>Vũ Đăng Hải</v>
      </c>
      <c r="J719" s="436"/>
      <c r="K719" s="436">
        <f t="shared" si="148"/>
        <v>1</v>
      </c>
      <c r="L719" s="436" t="str">
        <f t="shared" si="149"/>
        <v>DC1CB12x-DC-1</v>
      </c>
      <c r="M719" s="436">
        <f t="shared" si="150"/>
        <v>12</v>
      </c>
      <c r="N719" s="437">
        <f t="shared" si="156"/>
        <v>18</v>
      </c>
      <c r="O719" s="437"/>
      <c r="P719" s="430" t="str">
        <f t="shared" si="151"/>
        <v/>
      </c>
      <c r="U719" s="177">
        <v>9</v>
      </c>
      <c r="V719" s="177" t="s">
        <v>3209</v>
      </c>
      <c r="W719" s="177" t="s">
        <v>5246</v>
      </c>
      <c r="X719" s="177" t="s">
        <v>2908</v>
      </c>
      <c r="Y719" s="177" t="s">
        <v>5247</v>
      </c>
      <c r="Z719" s="177" t="s">
        <v>7911</v>
      </c>
      <c r="AA719" s="525" t="s">
        <v>5248</v>
      </c>
      <c r="AB719" s="399" t="str">
        <f t="shared" si="152"/>
        <v>DC1CB12x</v>
      </c>
      <c r="AC719" s="399" t="str">
        <f t="shared" si="153"/>
        <v>DC1CB12x-DC</v>
      </c>
      <c r="AD719" t="e">
        <f>Y719&amp;"-"&amp;VLOOKUP(AC719,'LICH THI'!C:AA,9,0)</f>
        <v>#N/A</v>
      </c>
      <c r="AE719">
        <f t="shared" si="154"/>
        <v>1</v>
      </c>
    </row>
    <row r="720" spans="1:31" x14ac:dyDescent="0.25">
      <c r="A720" s="436" t="str">
        <f t="shared" si="144"/>
        <v>DC1CB12x-DC-11</v>
      </c>
      <c r="B720" s="436">
        <f>COUNTIF(AC$4:AC720,AC720)</f>
        <v>11</v>
      </c>
      <c r="C720" s="436" t="str">
        <f t="shared" si="145"/>
        <v>DC1CB12x-DC</v>
      </c>
      <c r="D720" s="436">
        <f>VLOOKUP(C720,'LICH THI'!C:AA,12,0)</f>
        <v>19</v>
      </c>
      <c r="E720" s="436">
        <f>VLOOKUP(C720,'LICH THI'!C:AA,13,0)</f>
        <v>19</v>
      </c>
      <c r="F720" s="436">
        <f t="shared" si="155"/>
        <v>19</v>
      </c>
      <c r="G720" s="436">
        <f>VLOOKUP(C720,'LICH THI'!C:AA,14,0)</f>
        <v>1</v>
      </c>
      <c r="H720" s="436">
        <f t="shared" si="146"/>
        <v>1</v>
      </c>
      <c r="I720" s="436" t="str">
        <f t="shared" si="147"/>
        <v>Nguyễn Tư Long</v>
      </c>
      <c r="J720" s="436"/>
      <c r="K720" s="436">
        <f t="shared" si="148"/>
        <v>1</v>
      </c>
      <c r="L720" s="436" t="str">
        <f t="shared" si="149"/>
        <v>DC1CB12x-DC-1</v>
      </c>
      <c r="M720" s="436">
        <f t="shared" si="150"/>
        <v>12</v>
      </c>
      <c r="N720" s="437">
        <f t="shared" si="156"/>
        <v>19</v>
      </c>
      <c r="O720" s="437"/>
      <c r="P720" s="430" t="str">
        <f t="shared" si="151"/>
        <v/>
      </c>
      <c r="U720" s="177">
        <v>12</v>
      </c>
      <c r="V720" s="177" t="s">
        <v>2609</v>
      </c>
      <c r="W720" s="177" t="s">
        <v>4187</v>
      </c>
      <c r="X720" s="177" t="s">
        <v>2765</v>
      </c>
      <c r="Y720" s="177" t="s">
        <v>4188</v>
      </c>
      <c r="Z720" s="177" t="s">
        <v>7911</v>
      </c>
      <c r="AA720" s="525" t="s">
        <v>4189</v>
      </c>
      <c r="AB720" s="399" t="str">
        <f t="shared" si="152"/>
        <v>DC1CB12x</v>
      </c>
      <c r="AC720" s="399" t="str">
        <f t="shared" si="153"/>
        <v>DC1CB12x-DC</v>
      </c>
      <c r="AD720" t="e">
        <f>Y720&amp;"-"&amp;VLOOKUP(AC720,'LICH THI'!C:AA,9,0)</f>
        <v>#N/A</v>
      </c>
      <c r="AE720">
        <f t="shared" si="154"/>
        <v>1</v>
      </c>
    </row>
    <row r="721" spans="1:31" x14ac:dyDescent="0.25">
      <c r="A721" s="436" t="str">
        <f t="shared" si="144"/>
        <v>DC1CB12x-DC-12</v>
      </c>
      <c r="B721" s="436">
        <f>COUNTIF(AC$4:AC721,AC721)</f>
        <v>12</v>
      </c>
      <c r="C721" s="436" t="str">
        <f t="shared" si="145"/>
        <v>DC1CB12x-DC</v>
      </c>
      <c r="D721" s="436">
        <f>VLOOKUP(C721,'LICH THI'!C:AA,12,0)</f>
        <v>19</v>
      </c>
      <c r="E721" s="436">
        <f>VLOOKUP(C721,'LICH THI'!C:AA,13,0)</f>
        <v>19</v>
      </c>
      <c r="F721" s="436">
        <f t="shared" si="155"/>
        <v>19</v>
      </c>
      <c r="G721" s="436">
        <f>VLOOKUP(C721,'LICH THI'!C:AA,14,0)</f>
        <v>1</v>
      </c>
      <c r="H721" s="436">
        <f t="shared" si="146"/>
        <v>1</v>
      </c>
      <c r="I721" s="436" t="str">
        <f t="shared" si="147"/>
        <v>Hà Văn Lượng</v>
      </c>
      <c r="J721" s="436"/>
      <c r="K721" s="436">
        <f t="shared" si="148"/>
        <v>1</v>
      </c>
      <c r="L721" s="436" t="str">
        <f t="shared" si="149"/>
        <v>DC1CB12x-DC-1</v>
      </c>
      <c r="M721" s="436">
        <f t="shared" si="150"/>
        <v>12</v>
      </c>
      <c r="N721" s="437">
        <f t="shared" si="156"/>
        <v>1</v>
      </c>
      <c r="O721" s="437"/>
      <c r="P721" s="430" t="str">
        <f t="shared" si="151"/>
        <v/>
      </c>
      <c r="U721" s="177">
        <v>7</v>
      </c>
      <c r="V721" s="177" t="s">
        <v>3175</v>
      </c>
      <c r="W721" s="177" t="s">
        <v>3181</v>
      </c>
      <c r="X721" s="177" t="s">
        <v>2810</v>
      </c>
      <c r="Y721" s="177" t="s">
        <v>3182</v>
      </c>
      <c r="Z721" s="177" t="s">
        <v>7911</v>
      </c>
      <c r="AA721" s="525" t="s">
        <v>3183</v>
      </c>
      <c r="AB721" s="399" t="str">
        <f t="shared" si="152"/>
        <v>DC1CB12x</v>
      </c>
      <c r="AC721" s="399" t="str">
        <f t="shared" si="153"/>
        <v>DC1CB12x-DC</v>
      </c>
      <c r="AD721" t="e">
        <f>Y721&amp;"-"&amp;VLOOKUP(AC721,'LICH THI'!C:AA,9,0)</f>
        <v>#N/A</v>
      </c>
      <c r="AE721">
        <f t="shared" si="154"/>
        <v>1</v>
      </c>
    </row>
    <row r="722" spans="1:31" x14ac:dyDescent="0.25">
      <c r="A722" s="436" t="str">
        <f t="shared" si="144"/>
        <v>DC1CB12x-DC-13</v>
      </c>
      <c r="B722" s="436">
        <f>COUNTIF(AC$4:AC722,AC722)</f>
        <v>13</v>
      </c>
      <c r="C722" s="436" t="str">
        <f t="shared" si="145"/>
        <v>DC1CB12x-DC</v>
      </c>
      <c r="D722" s="436">
        <f>VLOOKUP(C722,'LICH THI'!C:AA,12,0)</f>
        <v>19</v>
      </c>
      <c r="E722" s="436">
        <f>VLOOKUP(C722,'LICH THI'!C:AA,13,0)</f>
        <v>19</v>
      </c>
      <c r="F722" s="436">
        <f t="shared" si="155"/>
        <v>19</v>
      </c>
      <c r="G722" s="436">
        <f>VLOOKUP(C722,'LICH THI'!C:AA,14,0)</f>
        <v>1</v>
      </c>
      <c r="H722" s="436">
        <f t="shared" si="146"/>
        <v>1</v>
      </c>
      <c r="I722" s="436" t="str">
        <f t="shared" si="147"/>
        <v>Phạm Đình Nam</v>
      </c>
      <c r="J722" s="436"/>
      <c r="K722" s="436">
        <f t="shared" si="148"/>
        <v>1</v>
      </c>
      <c r="L722" s="436" t="str">
        <f t="shared" si="149"/>
        <v>DC1CB12x-DC-1</v>
      </c>
      <c r="M722" s="436">
        <f t="shared" si="150"/>
        <v>12</v>
      </c>
      <c r="N722" s="437">
        <f t="shared" si="156"/>
        <v>2</v>
      </c>
      <c r="O722" s="437"/>
      <c r="P722" s="430" t="str">
        <f t="shared" si="151"/>
        <v/>
      </c>
      <c r="U722" s="177">
        <v>5</v>
      </c>
      <c r="V722" s="177" t="s">
        <v>3102</v>
      </c>
      <c r="W722" s="177" t="s">
        <v>3137</v>
      </c>
      <c r="X722" s="177" t="s">
        <v>2773</v>
      </c>
      <c r="Y722" s="177" t="s">
        <v>3138</v>
      </c>
      <c r="Z722" s="177" t="s">
        <v>7911</v>
      </c>
      <c r="AA722" s="525" t="s">
        <v>3139</v>
      </c>
      <c r="AB722" s="399" t="str">
        <f t="shared" si="152"/>
        <v>DC1CB12x</v>
      </c>
      <c r="AC722" s="399" t="str">
        <f t="shared" si="153"/>
        <v>DC1CB12x-DC</v>
      </c>
      <c r="AD722" t="e">
        <f>Y722&amp;"-"&amp;VLOOKUP(AC722,'LICH THI'!C:AA,9,0)</f>
        <v>#N/A</v>
      </c>
      <c r="AE722">
        <f t="shared" si="154"/>
        <v>1</v>
      </c>
    </row>
    <row r="723" spans="1:31" x14ac:dyDescent="0.25">
      <c r="A723" s="436" t="str">
        <f t="shared" si="144"/>
        <v>DC1CB12x-DC-14</v>
      </c>
      <c r="B723" s="436">
        <f>COUNTIF(AC$4:AC723,AC723)</f>
        <v>14</v>
      </c>
      <c r="C723" s="436" t="str">
        <f t="shared" si="145"/>
        <v>DC1CB12x-DC</v>
      </c>
      <c r="D723" s="436">
        <f>VLOOKUP(C723,'LICH THI'!C:AA,12,0)</f>
        <v>19</v>
      </c>
      <c r="E723" s="436">
        <f>VLOOKUP(C723,'LICH THI'!C:AA,13,0)</f>
        <v>19</v>
      </c>
      <c r="F723" s="436">
        <f t="shared" si="155"/>
        <v>19</v>
      </c>
      <c r="G723" s="436">
        <f>VLOOKUP(C723,'LICH THI'!C:AA,14,0)</f>
        <v>1</v>
      </c>
      <c r="H723" s="436">
        <f t="shared" si="146"/>
        <v>1</v>
      </c>
      <c r="I723" s="436" t="str">
        <f t="shared" si="147"/>
        <v>Nguyễn Mạnh Ninh</v>
      </c>
      <c r="J723" s="436"/>
      <c r="K723" s="436">
        <f t="shared" si="148"/>
        <v>1</v>
      </c>
      <c r="L723" s="436" t="str">
        <f t="shared" si="149"/>
        <v>DC1CB12x-DC-1</v>
      </c>
      <c r="M723" s="436">
        <f t="shared" si="150"/>
        <v>12</v>
      </c>
      <c r="N723" s="437">
        <f t="shared" si="156"/>
        <v>3</v>
      </c>
      <c r="O723" s="437"/>
      <c r="P723" s="430" t="str">
        <f t="shared" si="151"/>
        <v/>
      </c>
      <c r="U723" s="177">
        <v>6</v>
      </c>
      <c r="V723" s="177" t="s">
        <v>3102</v>
      </c>
      <c r="W723" s="177" t="s">
        <v>2734</v>
      </c>
      <c r="X723" s="177" t="s">
        <v>3629</v>
      </c>
      <c r="Y723" s="177" t="s">
        <v>4111</v>
      </c>
      <c r="Z723" s="177" t="s">
        <v>7911</v>
      </c>
      <c r="AA723" s="525" t="s">
        <v>4112</v>
      </c>
      <c r="AB723" s="399" t="str">
        <f t="shared" si="152"/>
        <v>DC1CB12x</v>
      </c>
      <c r="AC723" s="399" t="str">
        <f t="shared" si="153"/>
        <v>DC1CB12x-DC</v>
      </c>
      <c r="AD723" t="e">
        <f>Y723&amp;"-"&amp;VLOOKUP(AC723,'LICH THI'!C:AA,9,0)</f>
        <v>#N/A</v>
      </c>
      <c r="AE723">
        <f t="shared" si="154"/>
        <v>1</v>
      </c>
    </row>
    <row r="724" spans="1:31" x14ac:dyDescent="0.25">
      <c r="A724" s="436" t="str">
        <f t="shared" si="144"/>
        <v>DC1CB12x-DC-15</v>
      </c>
      <c r="B724" s="436">
        <f>COUNTIF(AC$4:AC724,AC724)</f>
        <v>15</v>
      </c>
      <c r="C724" s="436" t="str">
        <f t="shared" si="145"/>
        <v>DC1CB12x-DC</v>
      </c>
      <c r="D724" s="436">
        <f>VLOOKUP(C724,'LICH THI'!C:AA,12,0)</f>
        <v>19</v>
      </c>
      <c r="E724" s="436">
        <f>VLOOKUP(C724,'LICH THI'!C:AA,13,0)</f>
        <v>19</v>
      </c>
      <c r="F724" s="436">
        <f t="shared" si="155"/>
        <v>19</v>
      </c>
      <c r="G724" s="436">
        <f>VLOOKUP(C724,'LICH THI'!C:AA,14,0)</f>
        <v>1</v>
      </c>
      <c r="H724" s="436">
        <f t="shared" si="146"/>
        <v>1</v>
      </c>
      <c r="I724" s="436" t="str">
        <f t="shared" si="147"/>
        <v>Nguyễn Văn Phú</v>
      </c>
      <c r="J724" s="436"/>
      <c r="K724" s="436">
        <f t="shared" si="148"/>
        <v>1</v>
      </c>
      <c r="L724" s="436" t="str">
        <f t="shared" si="149"/>
        <v>DC1CB12x-DC-1</v>
      </c>
      <c r="M724" s="436">
        <f t="shared" si="150"/>
        <v>12</v>
      </c>
      <c r="N724" s="437">
        <f t="shared" si="156"/>
        <v>4</v>
      </c>
      <c r="O724" s="437"/>
      <c r="P724" s="430" t="str">
        <f t="shared" si="151"/>
        <v/>
      </c>
      <c r="U724" s="177">
        <v>16</v>
      </c>
      <c r="V724" s="177" t="s">
        <v>3229</v>
      </c>
      <c r="W724" s="177" t="s">
        <v>2741</v>
      </c>
      <c r="X724" s="177" t="s">
        <v>3232</v>
      </c>
      <c r="Y724" s="177" t="s">
        <v>3233</v>
      </c>
      <c r="Z724" s="177" t="s">
        <v>7911</v>
      </c>
      <c r="AA724" s="525" t="s">
        <v>3234</v>
      </c>
      <c r="AB724" s="399" t="str">
        <f t="shared" si="152"/>
        <v>DC1CB12x</v>
      </c>
      <c r="AC724" s="399" t="str">
        <f t="shared" si="153"/>
        <v>DC1CB12x-DC</v>
      </c>
      <c r="AD724" t="e">
        <f>Y724&amp;"-"&amp;VLOOKUP(AC724,'LICH THI'!C:AA,9,0)</f>
        <v>#N/A</v>
      </c>
      <c r="AE724">
        <f t="shared" si="154"/>
        <v>1</v>
      </c>
    </row>
    <row r="725" spans="1:31" x14ac:dyDescent="0.25">
      <c r="A725" s="436" t="str">
        <f t="shared" si="144"/>
        <v>DC1CB12x-DC-16</v>
      </c>
      <c r="B725" s="436">
        <f>COUNTIF(AC$4:AC725,AC725)</f>
        <v>16</v>
      </c>
      <c r="C725" s="436" t="str">
        <f t="shared" si="145"/>
        <v>DC1CB12x-DC</v>
      </c>
      <c r="D725" s="436">
        <f>VLOOKUP(C725,'LICH THI'!C:AA,12,0)</f>
        <v>19</v>
      </c>
      <c r="E725" s="436">
        <f>VLOOKUP(C725,'LICH THI'!C:AA,13,0)</f>
        <v>19</v>
      </c>
      <c r="F725" s="436">
        <f t="shared" si="155"/>
        <v>19</v>
      </c>
      <c r="G725" s="436">
        <f>VLOOKUP(C725,'LICH THI'!C:AA,14,0)</f>
        <v>1</v>
      </c>
      <c r="H725" s="436">
        <f t="shared" si="146"/>
        <v>1</v>
      </c>
      <c r="I725" s="436" t="str">
        <f t="shared" si="147"/>
        <v>Lê Anh Tuấn</v>
      </c>
      <c r="J725" s="436"/>
      <c r="K725" s="436">
        <f t="shared" si="148"/>
        <v>1</v>
      </c>
      <c r="L725" s="436" t="str">
        <f t="shared" si="149"/>
        <v>DC1CB12x-DC-1</v>
      </c>
      <c r="M725" s="436">
        <f t="shared" si="150"/>
        <v>12</v>
      </c>
      <c r="N725" s="437">
        <f t="shared" si="156"/>
        <v>5</v>
      </c>
      <c r="O725" s="437"/>
      <c r="P725" s="430" t="str">
        <f t="shared" si="151"/>
        <v/>
      </c>
      <c r="U725" s="177">
        <v>18</v>
      </c>
      <c r="V725" s="177" t="s">
        <v>3229</v>
      </c>
      <c r="W725" s="177" t="s">
        <v>4172</v>
      </c>
      <c r="X725" s="177" t="s">
        <v>2721</v>
      </c>
      <c r="Y725" s="177" t="s">
        <v>4203</v>
      </c>
      <c r="Z725" s="177" t="s">
        <v>7911</v>
      </c>
      <c r="AA725" s="525" t="s">
        <v>4204</v>
      </c>
      <c r="AB725" s="399" t="str">
        <f t="shared" si="152"/>
        <v>DC1CB12x</v>
      </c>
      <c r="AC725" s="399" t="str">
        <f t="shared" si="153"/>
        <v>DC1CB12x-DC</v>
      </c>
      <c r="AD725" t="e">
        <f>Y725&amp;"-"&amp;VLOOKUP(AC725,'LICH THI'!C:AA,9,0)</f>
        <v>#N/A</v>
      </c>
      <c r="AE725">
        <f t="shared" si="154"/>
        <v>1</v>
      </c>
    </row>
    <row r="726" spans="1:31" x14ac:dyDescent="0.25">
      <c r="A726" s="436" t="str">
        <f t="shared" si="144"/>
        <v>DC1CB12x-DC-17</v>
      </c>
      <c r="B726" s="436">
        <f>COUNTIF(AC$4:AC726,AC726)</f>
        <v>17</v>
      </c>
      <c r="C726" s="436" t="str">
        <f t="shared" si="145"/>
        <v>DC1CB12x-DC</v>
      </c>
      <c r="D726" s="436">
        <f>VLOOKUP(C726,'LICH THI'!C:AA,12,0)</f>
        <v>19</v>
      </c>
      <c r="E726" s="436">
        <f>VLOOKUP(C726,'LICH THI'!C:AA,13,0)</f>
        <v>19</v>
      </c>
      <c r="F726" s="436">
        <f t="shared" si="155"/>
        <v>19</v>
      </c>
      <c r="G726" s="436">
        <f>VLOOKUP(C726,'LICH THI'!C:AA,14,0)</f>
        <v>1</v>
      </c>
      <c r="H726" s="436">
        <f t="shared" si="146"/>
        <v>1</v>
      </c>
      <c r="I726" s="436" t="str">
        <f t="shared" si="147"/>
        <v>Nguyễn Quang Thắng</v>
      </c>
      <c r="J726" s="436"/>
      <c r="K726" s="436">
        <f t="shared" si="148"/>
        <v>1</v>
      </c>
      <c r="L726" s="436" t="str">
        <f t="shared" si="149"/>
        <v>DC1CB12x-DC-1</v>
      </c>
      <c r="M726" s="436">
        <f t="shared" si="150"/>
        <v>12</v>
      </c>
      <c r="N726" s="437">
        <f t="shared" si="156"/>
        <v>6</v>
      </c>
      <c r="O726" s="437"/>
      <c r="P726" s="430" t="str">
        <f t="shared" si="151"/>
        <v/>
      </c>
      <c r="U726" s="177">
        <v>17</v>
      </c>
      <c r="V726" s="177" t="s">
        <v>3229</v>
      </c>
      <c r="W726" s="177" t="s">
        <v>3032</v>
      </c>
      <c r="X726" s="177" t="s">
        <v>3464</v>
      </c>
      <c r="Y726" s="177" t="s">
        <v>4200</v>
      </c>
      <c r="Z726" s="177" t="s">
        <v>7911</v>
      </c>
      <c r="AA726" s="525" t="s">
        <v>2622</v>
      </c>
      <c r="AB726" s="399" t="str">
        <f t="shared" si="152"/>
        <v>DC1CB12x</v>
      </c>
      <c r="AC726" s="399" t="str">
        <f t="shared" si="153"/>
        <v>DC1CB12x-DC</v>
      </c>
      <c r="AD726" t="e">
        <f>Y726&amp;"-"&amp;VLOOKUP(AC726,'LICH THI'!C:AA,9,0)</f>
        <v>#N/A</v>
      </c>
      <c r="AE726">
        <f t="shared" si="154"/>
        <v>1</v>
      </c>
    </row>
    <row r="727" spans="1:31" x14ac:dyDescent="0.25">
      <c r="A727" s="436" t="str">
        <f t="shared" si="144"/>
        <v>DC1CB12x-DC-18</v>
      </c>
      <c r="B727" s="436">
        <f>COUNTIF(AC$4:AC727,AC727)</f>
        <v>18</v>
      </c>
      <c r="C727" s="436" t="str">
        <f t="shared" si="145"/>
        <v>DC1CB12x-DC</v>
      </c>
      <c r="D727" s="436">
        <f>VLOOKUP(C727,'LICH THI'!C:AA,12,0)</f>
        <v>19</v>
      </c>
      <c r="E727" s="436">
        <f>VLOOKUP(C727,'LICH THI'!C:AA,13,0)</f>
        <v>19</v>
      </c>
      <c r="F727" s="436">
        <f t="shared" si="155"/>
        <v>19</v>
      </c>
      <c r="G727" s="436">
        <f>VLOOKUP(C727,'LICH THI'!C:AA,14,0)</f>
        <v>1</v>
      </c>
      <c r="H727" s="436">
        <f t="shared" si="146"/>
        <v>1</v>
      </c>
      <c r="I727" s="436" t="str">
        <f t="shared" si="147"/>
        <v>Vũ Ngọc Thịnh</v>
      </c>
      <c r="J727" s="436"/>
      <c r="K727" s="436">
        <f t="shared" si="148"/>
        <v>1</v>
      </c>
      <c r="L727" s="436" t="str">
        <f t="shared" si="149"/>
        <v>DC1CB12x-DC-1</v>
      </c>
      <c r="M727" s="436">
        <f t="shared" si="150"/>
        <v>12</v>
      </c>
      <c r="N727" s="437">
        <f t="shared" si="156"/>
        <v>7</v>
      </c>
      <c r="O727" s="437"/>
      <c r="P727" s="430" t="str">
        <f t="shared" si="151"/>
        <v/>
      </c>
      <c r="U727" s="177">
        <v>19</v>
      </c>
      <c r="V727" s="177" t="s">
        <v>4208</v>
      </c>
      <c r="W727" s="177" t="s">
        <v>4113</v>
      </c>
      <c r="X727" s="177" t="s">
        <v>4578</v>
      </c>
      <c r="Y727" s="177" t="s">
        <v>6329</v>
      </c>
      <c r="Z727" s="177" t="s">
        <v>7911</v>
      </c>
      <c r="AA727" s="525" t="s">
        <v>6330</v>
      </c>
      <c r="AB727" s="399" t="str">
        <f t="shared" si="152"/>
        <v>DC1CB12x</v>
      </c>
      <c r="AC727" s="399" t="str">
        <f t="shared" si="153"/>
        <v>DC1CB12x-DC</v>
      </c>
      <c r="AD727" t="e">
        <f>Y727&amp;"-"&amp;VLOOKUP(AC727,'LICH THI'!C:AA,9,0)</f>
        <v>#N/A</v>
      </c>
      <c r="AE727">
        <f t="shared" si="154"/>
        <v>1</v>
      </c>
    </row>
    <row r="728" spans="1:31" x14ac:dyDescent="0.25">
      <c r="A728" s="436" t="str">
        <f t="shared" si="144"/>
        <v>DC1CB12x-DC-19</v>
      </c>
      <c r="B728" s="436">
        <f>COUNTIF(AC$4:AC728,AC728)</f>
        <v>19</v>
      </c>
      <c r="C728" s="436" t="str">
        <f t="shared" si="145"/>
        <v>DC1CB12x-DC</v>
      </c>
      <c r="D728" s="436">
        <f>VLOOKUP(C728,'LICH THI'!C:AA,12,0)</f>
        <v>19</v>
      </c>
      <c r="E728" s="436">
        <f>VLOOKUP(C728,'LICH THI'!C:AA,13,0)</f>
        <v>19</v>
      </c>
      <c r="F728" s="436">
        <f t="shared" si="155"/>
        <v>19</v>
      </c>
      <c r="G728" s="436">
        <f>VLOOKUP(C728,'LICH THI'!C:AA,14,0)</f>
        <v>1</v>
      </c>
      <c r="H728" s="436">
        <f t="shared" si="146"/>
        <v>1</v>
      </c>
      <c r="I728" s="436" t="str">
        <f t="shared" si="147"/>
        <v>Dương Tuấn Trọng</v>
      </c>
      <c r="J728" s="436"/>
      <c r="K728" s="436">
        <f t="shared" si="148"/>
        <v>1</v>
      </c>
      <c r="L728" s="436" t="str">
        <f t="shared" si="149"/>
        <v>DC1CB12x-DC-1</v>
      </c>
      <c r="M728" s="436">
        <f t="shared" si="150"/>
        <v>12</v>
      </c>
      <c r="N728" s="437">
        <f t="shared" si="156"/>
        <v>8</v>
      </c>
      <c r="O728" s="437"/>
      <c r="P728" s="430" t="str">
        <f t="shared" si="151"/>
        <v/>
      </c>
      <c r="U728" s="177">
        <v>13</v>
      </c>
      <c r="V728" s="177" t="s">
        <v>2609</v>
      </c>
      <c r="W728" s="177" t="s">
        <v>2929</v>
      </c>
      <c r="X728" s="177" t="s">
        <v>4127</v>
      </c>
      <c r="Y728" s="177" t="s">
        <v>4128</v>
      </c>
      <c r="Z728" s="177" t="s">
        <v>7911</v>
      </c>
      <c r="AA728" s="525" t="s">
        <v>4129</v>
      </c>
      <c r="AB728" s="399" t="str">
        <f t="shared" si="152"/>
        <v>DC1CB12x</v>
      </c>
      <c r="AC728" s="399" t="str">
        <f t="shared" si="153"/>
        <v>DC1CB12x-DC</v>
      </c>
      <c r="AD728" t="e">
        <f>Y728&amp;"-"&amp;VLOOKUP(AC728,'LICH THI'!C:AA,9,0)</f>
        <v>#N/A</v>
      </c>
      <c r="AE728">
        <f t="shared" si="154"/>
        <v>1</v>
      </c>
    </row>
    <row r="729" spans="1:31" x14ac:dyDescent="0.25">
      <c r="A729" s="436" t="str">
        <f t="shared" si="144"/>
        <v>DC1CB12-DC-1</v>
      </c>
      <c r="B729" s="436">
        <f>COUNTIF(AC$4:AC729,AC729)</f>
        <v>1</v>
      </c>
      <c r="C729" s="436" t="str">
        <f t="shared" si="145"/>
        <v>DC1CB12-DC</v>
      </c>
      <c r="D729" s="436">
        <f>VLOOKUP(C729,'LICH THI'!C:AA,12,0)</f>
        <v>66</v>
      </c>
      <c r="E729" s="436">
        <f>VLOOKUP(C729,'LICH THI'!C:AA,13,0)</f>
        <v>45</v>
      </c>
      <c r="F729" s="436">
        <f t="shared" si="155"/>
        <v>45</v>
      </c>
      <c r="G729" s="436">
        <f>VLOOKUP(C729,'LICH THI'!C:AA,14,0)</f>
        <v>2</v>
      </c>
      <c r="H729" s="436">
        <f t="shared" si="146"/>
        <v>1</v>
      </c>
      <c r="I729" s="436" t="str">
        <f t="shared" si="147"/>
        <v>Hồ Hữu Trung Anh</v>
      </c>
      <c r="J729" s="436"/>
      <c r="K729" s="436">
        <f t="shared" si="148"/>
        <v>2</v>
      </c>
      <c r="L729" s="436" t="str">
        <f t="shared" si="149"/>
        <v>DC1CB12-DC-2</v>
      </c>
      <c r="M729" s="436">
        <f t="shared" si="150"/>
        <v>12</v>
      </c>
      <c r="N729" s="437">
        <f t="shared" si="156"/>
        <v>85</v>
      </c>
      <c r="O729" s="437"/>
      <c r="P729" s="430" t="str">
        <f t="shared" si="151"/>
        <v/>
      </c>
      <c r="U729" s="177">
        <v>30</v>
      </c>
      <c r="V729" s="177" t="s">
        <v>3325</v>
      </c>
      <c r="W729" s="177" t="s">
        <v>6908</v>
      </c>
      <c r="X729" s="177" t="s">
        <v>2611</v>
      </c>
      <c r="Y729" s="177" t="s">
        <v>6909</v>
      </c>
      <c r="Z729" s="177" t="s">
        <v>6899</v>
      </c>
      <c r="AA729" s="525" t="s">
        <v>5118</v>
      </c>
      <c r="AB729" s="399" t="str">
        <f t="shared" si="152"/>
        <v>DC1CB12</v>
      </c>
      <c r="AC729" s="399" t="str">
        <f t="shared" si="153"/>
        <v>DC1CB12-DC</v>
      </c>
      <c r="AD729" t="str">
        <f>Y729&amp;"-"&amp;VLOOKUP(AC729,'LICH THI'!C:AA,9,0)</f>
        <v>64DCDT3075-42473</v>
      </c>
      <c r="AE729">
        <f t="shared" si="154"/>
        <v>1</v>
      </c>
    </row>
    <row r="730" spans="1:31" x14ac:dyDescent="0.25">
      <c r="A730" s="436" t="str">
        <f t="shared" si="144"/>
        <v>DC1CB12-DC-2</v>
      </c>
      <c r="B730" s="436">
        <f>COUNTIF(AC$4:AC730,AC730)</f>
        <v>2</v>
      </c>
      <c r="C730" s="436" t="str">
        <f t="shared" si="145"/>
        <v>DC1CB12-DC</v>
      </c>
      <c r="D730" s="436">
        <f>VLOOKUP(C730,'LICH THI'!C:AA,12,0)</f>
        <v>66</v>
      </c>
      <c r="E730" s="436">
        <f>VLOOKUP(C730,'LICH THI'!C:AA,13,0)</f>
        <v>45</v>
      </c>
      <c r="F730" s="436">
        <f t="shared" si="155"/>
        <v>45</v>
      </c>
      <c r="G730" s="436">
        <f>VLOOKUP(C730,'LICH THI'!C:AA,14,0)</f>
        <v>2</v>
      </c>
      <c r="H730" s="436">
        <f t="shared" si="146"/>
        <v>1</v>
      </c>
      <c r="I730" s="436" t="str">
        <f t="shared" si="147"/>
        <v>Trần Nam Anh</v>
      </c>
      <c r="J730" s="436"/>
      <c r="K730" s="436">
        <f t="shared" si="148"/>
        <v>2</v>
      </c>
      <c r="L730" s="436" t="str">
        <f t="shared" si="149"/>
        <v>DC1CB12-DC-2</v>
      </c>
      <c r="M730" s="436">
        <f t="shared" si="150"/>
        <v>12</v>
      </c>
      <c r="N730" s="437">
        <f t="shared" si="156"/>
        <v>86</v>
      </c>
      <c r="O730" s="437"/>
      <c r="P730" s="430" t="str">
        <f t="shared" si="151"/>
        <v/>
      </c>
      <c r="U730" s="177">
        <v>36</v>
      </c>
      <c r="V730" s="177" t="s">
        <v>3341</v>
      </c>
      <c r="W730" s="177" t="s">
        <v>3342</v>
      </c>
      <c r="X730" s="177" t="s">
        <v>2611</v>
      </c>
      <c r="Y730" s="177" t="s">
        <v>3343</v>
      </c>
      <c r="Z730" s="177" t="s">
        <v>6899</v>
      </c>
      <c r="AA730" s="525" t="s">
        <v>3344</v>
      </c>
      <c r="AB730" s="399" t="str">
        <f t="shared" si="152"/>
        <v>DC1CB12</v>
      </c>
      <c r="AC730" s="399" t="str">
        <f t="shared" si="153"/>
        <v>DC1CB12-DC</v>
      </c>
      <c r="AD730" t="str">
        <f>Y730&amp;"-"&amp;VLOOKUP(AC730,'LICH THI'!C:AA,9,0)</f>
        <v>64DCDT3103-42473</v>
      </c>
      <c r="AE730">
        <f t="shared" si="154"/>
        <v>1</v>
      </c>
    </row>
    <row r="731" spans="1:31" x14ac:dyDescent="0.25">
      <c r="A731" s="436" t="str">
        <f t="shared" si="144"/>
        <v>DC1CB12-DC-3</v>
      </c>
      <c r="B731" s="436">
        <f>COUNTIF(AC$4:AC731,AC731)</f>
        <v>3</v>
      </c>
      <c r="C731" s="436" t="str">
        <f t="shared" si="145"/>
        <v>DC1CB12-DC</v>
      </c>
      <c r="D731" s="436">
        <f>VLOOKUP(C731,'LICH THI'!C:AA,12,0)</f>
        <v>66</v>
      </c>
      <c r="E731" s="436">
        <f>VLOOKUP(C731,'LICH THI'!C:AA,13,0)</f>
        <v>45</v>
      </c>
      <c r="F731" s="436">
        <f t="shared" si="155"/>
        <v>45</v>
      </c>
      <c r="G731" s="436">
        <f>VLOOKUP(C731,'LICH THI'!C:AA,14,0)</f>
        <v>2</v>
      </c>
      <c r="H731" s="436">
        <f t="shared" si="146"/>
        <v>1</v>
      </c>
      <c r="I731" s="436" t="str">
        <f t="shared" si="147"/>
        <v>Trịnh Ngọc Bình</v>
      </c>
      <c r="J731" s="436"/>
      <c r="K731" s="436">
        <f t="shared" si="148"/>
        <v>2</v>
      </c>
      <c r="L731" s="436" t="str">
        <f t="shared" si="149"/>
        <v>DC1CB12-DC-2</v>
      </c>
      <c r="M731" s="436">
        <f t="shared" si="150"/>
        <v>12</v>
      </c>
      <c r="N731" s="437">
        <f t="shared" si="156"/>
        <v>87</v>
      </c>
      <c r="O731" s="437"/>
      <c r="P731" s="430" t="str">
        <f t="shared" si="151"/>
        <v/>
      </c>
      <c r="U731" s="177">
        <v>57</v>
      </c>
      <c r="V731" s="177" t="s">
        <v>3478</v>
      </c>
      <c r="W731" s="177" t="s">
        <v>3479</v>
      </c>
      <c r="X731" s="177" t="s">
        <v>2605</v>
      </c>
      <c r="Y731" s="177" t="s">
        <v>3480</v>
      </c>
      <c r="Z731" s="177" t="s">
        <v>6899</v>
      </c>
      <c r="AA731" s="525" t="s">
        <v>3481</v>
      </c>
      <c r="AB731" s="399" t="str">
        <f t="shared" si="152"/>
        <v>DC1CB12</v>
      </c>
      <c r="AC731" s="399" t="str">
        <f t="shared" si="153"/>
        <v>DC1CB12-DC</v>
      </c>
      <c r="AD731" t="str">
        <f>Y731&amp;"-"&amp;VLOOKUP(AC731,'LICH THI'!C:AA,9,0)</f>
        <v>65DCDD23827-42473</v>
      </c>
      <c r="AE731">
        <f t="shared" si="154"/>
        <v>1</v>
      </c>
    </row>
    <row r="732" spans="1:31" x14ac:dyDescent="0.25">
      <c r="A732" s="436" t="str">
        <f t="shared" si="144"/>
        <v>DC1CB12-DC-4</v>
      </c>
      <c r="B732" s="436">
        <f>COUNTIF(AC$4:AC732,AC732)</f>
        <v>4</v>
      </c>
      <c r="C732" s="436" t="str">
        <f t="shared" si="145"/>
        <v>DC1CB12-DC</v>
      </c>
      <c r="D732" s="436">
        <f>VLOOKUP(C732,'LICH THI'!C:AA,12,0)</f>
        <v>66</v>
      </c>
      <c r="E732" s="436">
        <f>VLOOKUP(C732,'LICH THI'!C:AA,13,0)</f>
        <v>45</v>
      </c>
      <c r="F732" s="436">
        <f t="shared" si="155"/>
        <v>45</v>
      </c>
      <c r="G732" s="436">
        <f>VLOOKUP(C732,'LICH THI'!C:AA,14,0)</f>
        <v>2</v>
      </c>
      <c r="H732" s="436">
        <f t="shared" si="146"/>
        <v>1</v>
      </c>
      <c r="I732" s="436" t="str">
        <f t="shared" si="147"/>
        <v>Lê Ngọc Cường</v>
      </c>
      <c r="J732" s="436"/>
      <c r="K732" s="436">
        <f t="shared" si="148"/>
        <v>2</v>
      </c>
      <c r="L732" s="436" t="str">
        <f t="shared" si="149"/>
        <v>DC1CB12-DC-2</v>
      </c>
      <c r="M732" s="436">
        <f t="shared" si="150"/>
        <v>12</v>
      </c>
      <c r="N732" s="437">
        <f t="shared" si="156"/>
        <v>88</v>
      </c>
      <c r="O732" s="437"/>
      <c r="P732" s="430" t="str">
        <f t="shared" si="151"/>
        <v/>
      </c>
      <c r="U732" s="177">
        <v>48</v>
      </c>
      <c r="V732" s="177" t="s">
        <v>3426</v>
      </c>
      <c r="W732" s="177" t="s">
        <v>2610</v>
      </c>
      <c r="X732" s="177" t="s">
        <v>2735</v>
      </c>
      <c r="Y732" s="177" t="s">
        <v>5450</v>
      </c>
      <c r="Z732" s="177" t="s">
        <v>6899</v>
      </c>
      <c r="AA732" s="525" t="s">
        <v>2789</v>
      </c>
      <c r="AB732" s="399" t="str">
        <f t="shared" si="152"/>
        <v>DC1CB12</v>
      </c>
      <c r="AC732" s="399" t="str">
        <f t="shared" si="153"/>
        <v>DC1CB12-DC</v>
      </c>
      <c r="AD732" t="str">
        <f>Y732&amp;"-"&amp;VLOOKUP(AC732,'LICH THI'!C:AA,9,0)</f>
        <v>65DCCD22412-42473</v>
      </c>
      <c r="AE732">
        <f t="shared" si="154"/>
        <v>1</v>
      </c>
    </row>
    <row r="733" spans="1:31" x14ac:dyDescent="0.25">
      <c r="A733" s="436" t="str">
        <f t="shared" si="144"/>
        <v>DC1CB12-DC-5</v>
      </c>
      <c r="B733" s="436">
        <f>COUNTIF(AC$4:AC733,AC733)</f>
        <v>5</v>
      </c>
      <c r="C733" s="436" t="str">
        <f t="shared" si="145"/>
        <v>DC1CB12-DC</v>
      </c>
      <c r="D733" s="436">
        <f>VLOOKUP(C733,'LICH THI'!C:AA,12,0)</f>
        <v>66</v>
      </c>
      <c r="E733" s="436">
        <f>VLOOKUP(C733,'LICH THI'!C:AA,13,0)</f>
        <v>45</v>
      </c>
      <c r="F733" s="436">
        <f t="shared" si="155"/>
        <v>45</v>
      </c>
      <c r="G733" s="436">
        <f>VLOOKUP(C733,'LICH THI'!C:AA,14,0)</f>
        <v>2</v>
      </c>
      <c r="H733" s="436">
        <f t="shared" si="146"/>
        <v>1</v>
      </c>
      <c r="I733" s="436" t="str">
        <f t="shared" si="147"/>
        <v>Nguyễn Văn Chính</v>
      </c>
      <c r="J733" s="436"/>
      <c r="K733" s="436">
        <f t="shared" si="148"/>
        <v>2</v>
      </c>
      <c r="L733" s="436" t="str">
        <f t="shared" si="149"/>
        <v>DC1CB12-DC-2</v>
      </c>
      <c r="M733" s="436">
        <f t="shared" si="150"/>
        <v>12</v>
      </c>
      <c r="N733" s="437">
        <f t="shared" si="156"/>
        <v>89</v>
      </c>
      <c r="O733" s="437"/>
      <c r="P733" s="430" t="str">
        <f t="shared" si="151"/>
        <v/>
      </c>
      <c r="U733" s="177">
        <v>1</v>
      </c>
      <c r="V733" s="177" t="s">
        <v>2790</v>
      </c>
      <c r="W733" s="177" t="s">
        <v>2741</v>
      </c>
      <c r="X733" s="177" t="s">
        <v>3258</v>
      </c>
      <c r="Y733" s="177" t="s">
        <v>5077</v>
      </c>
      <c r="Z733" s="177" t="s">
        <v>6899</v>
      </c>
      <c r="AA733" s="525" t="s">
        <v>5078</v>
      </c>
      <c r="AB733" s="399" t="str">
        <f t="shared" si="152"/>
        <v>DC1CB12</v>
      </c>
      <c r="AC733" s="399" t="str">
        <f t="shared" si="153"/>
        <v>DC1CB12-DC</v>
      </c>
      <c r="AD733" t="str">
        <f>Y733&amp;"-"&amp;VLOOKUP(AC733,'LICH THI'!C:AA,9,0)</f>
        <v>64DCCD3050-42473</v>
      </c>
      <c r="AE733">
        <f t="shared" si="154"/>
        <v>1</v>
      </c>
    </row>
    <row r="734" spans="1:31" x14ac:dyDescent="0.25">
      <c r="A734" s="436" t="str">
        <f t="shared" si="144"/>
        <v>DC1CB12-DC-6</v>
      </c>
      <c r="B734" s="436">
        <f>COUNTIF(AC$4:AC734,AC734)</f>
        <v>6</v>
      </c>
      <c r="C734" s="436" t="str">
        <f t="shared" si="145"/>
        <v>DC1CB12-DC</v>
      </c>
      <c r="D734" s="436">
        <f>VLOOKUP(C734,'LICH THI'!C:AA,12,0)</f>
        <v>66</v>
      </c>
      <c r="E734" s="436">
        <f>VLOOKUP(C734,'LICH THI'!C:AA,13,0)</f>
        <v>45</v>
      </c>
      <c r="F734" s="436">
        <f t="shared" si="155"/>
        <v>45</v>
      </c>
      <c r="G734" s="436">
        <f>VLOOKUP(C734,'LICH THI'!C:AA,14,0)</f>
        <v>2</v>
      </c>
      <c r="H734" s="436">
        <f t="shared" si="146"/>
        <v>1</v>
      </c>
      <c r="I734" s="436" t="str">
        <f t="shared" si="147"/>
        <v>Đỗ Việt Dũng</v>
      </c>
      <c r="J734" s="436"/>
      <c r="K734" s="436">
        <f t="shared" si="148"/>
        <v>2</v>
      </c>
      <c r="L734" s="436" t="str">
        <f t="shared" si="149"/>
        <v>DC1CB12-DC-2</v>
      </c>
      <c r="M734" s="436">
        <f t="shared" si="150"/>
        <v>12</v>
      </c>
      <c r="N734" s="437">
        <f t="shared" si="156"/>
        <v>90</v>
      </c>
      <c r="O734" s="437"/>
      <c r="P734" s="430" t="str">
        <f t="shared" si="151"/>
        <v/>
      </c>
      <c r="U734" s="177">
        <v>38</v>
      </c>
      <c r="V734" s="177" t="s">
        <v>4803</v>
      </c>
      <c r="W734" s="177" t="s">
        <v>4804</v>
      </c>
      <c r="X734" s="177" t="s">
        <v>2827</v>
      </c>
      <c r="Y734" s="177" t="s">
        <v>4805</v>
      </c>
      <c r="Z734" s="177" t="s">
        <v>6899</v>
      </c>
      <c r="AA734" s="525" t="s">
        <v>4602</v>
      </c>
      <c r="AB734" s="399" t="str">
        <f t="shared" si="152"/>
        <v>DC1CB12</v>
      </c>
      <c r="AC734" s="399" t="str">
        <f t="shared" si="153"/>
        <v>DC1CB12-DC</v>
      </c>
      <c r="AD734" t="str">
        <f>Y734&amp;"-"&amp;VLOOKUP(AC734,'LICH THI'!C:AA,9,0)</f>
        <v>64DCMT3029-42473</v>
      </c>
      <c r="AE734">
        <f t="shared" si="154"/>
        <v>1</v>
      </c>
    </row>
    <row r="735" spans="1:31" x14ac:dyDescent="0.25">
      <c r="A735" s="436" t="str">
        <f t="shared" si="144"/>
        <v>DC1CB12-DC-7</v>
      </c>
      <c r="B735" s="436">
        <f>COUNTIF(AC$4:AC735,AC735)</f>
        <v>7</v>
      </c>
      <c r="C735" s="436" t="str">
        <f t="shared" si="145"/>
        <v>DC1CB12-DC</v>
      </c>
      <c r="D735" s="436">
        <f>VLOOKUP(C735,'LICH THI'!C:AA,12,0)</f>
        <v>66</v>
      </c>
      <c r="E735" s="436">
        <f>VLOOKUP(C735,'LICH THI'!C:AA,13,0)</f>
        <v>45</v>
      </c>
      <c r="F735" s="436">
        <f t="shared" si="155"/>
        <v>45</v>
      </c>
      <c r="G735" s="436">
        <f>VLOOKUP(C735,'LICH THI'!C:AA,14,0)</f>
        <v>2</v>
      </c>
      <c r="H735" s="436">
        <f t="shared" si="146"/>
        <v>1</v>
      </c>
      <c r="I735" s="436" t="str">
        <f t="shared" si="147"/>
        <v>Nguyễn Tiến Dũng</v>
      </c>
      <c r="J735" s="436"/>
      <c r="K735" s="436">
        <f t="shared" si="148"/>
        <v>2</v>
      </c>
      <c r="L735" s="436" t="str">
        <f t="shared" si="149"/>
        <v>DC1CB12-DC-2</v>
      </c>
      <c r="M735" s="436">
        <f t="shared" si="150"/>
        <v>12</v>
      </c>
      <c r="N735" s="437">
        <f t="shared" si="156"/>
        <v>91</v>
      </c>
      <c r="O735" s="437"/>
      <c r="P735" s="430" t="str">
        <f t="shared" si="151"/>
        <v/>
      </c>
      <c r="U735" s="177">
        <v>58</v>
      </c>
      <c r="V735" s="177" t="s">
        <v>3478</v>
      </c>
      <c r="W735" s="177" t="s">
        <v>2880</v>
      </c>
      <c r="X735" s="177" t="s">
        <v>2827</v>
      </c>
      <c r="Y735" s="177" t="s">
        <v>4869</v>
      </c>
      <c r="Z735" s="177" t="s">
        <v>6899</v>
      </c>
      <c r="AA735" s="525" t="s">
        <v>4870</v>
      </c>
      <c r="AB735" s="399" t="str">
        <f t="shared" si="152"/>
        <v>DC1CB12</v>
      </c>
      <c r="AC735" s="399" t="str">
        <f t="shared" si="153"/>
        <v>DC1CB12-DC</v>
      </c>
      <c r="AD735" t="str">
        <f>Y735&amp;"-"&amp;VLOOKUP(AC735,'LICH THI'!C:AA,9,0)</f>
        <v>65DCDD23097-42473</v>
      </c>
      <c r="AE735">
        <f t="shared" si="154"/>
        <v>1</v>
      </c>
    </row>
    <row r="736" spans="1:31" x14ac:dyDescent="0.25">
      <c r="A736" s="436" t="str">
        <f t="shared" si="144"/>
        <v>DC1CB12-DC-8</v>
      </c>
      <c r="B736" s="436">
        <f>COUNTIF(AC$4:AC736,AC736)</f>
        <v>8</v>
      </c>
      <c r="C736" s="436" t="str">
        <f t="shared" si="145"/>
        <v>DC1CB12-DC</v>
      </c>
      <c r="D736" s="436">
        <f>VLOOKUP(C736,'LICH THI'!C:AA,12,0)</f>
        <v>66</v>
      </c>
      <c r="E736" s="436">
        <f>VLOOKUP(C736,'LICH THI'!C:AA,13,0)</f>
        <v>45</v>
      </c>
      <c r="F736" s="436">
        <f t="shared" si="155"/>
        <v>45</v>
      </c>
      <c r="G736" s="436">
        <f>VLOOKUP(C736,'LICH THI'!C:AA,14,0)</f>
        <v>2</v>
      </c>
      <c r="H736" s="436">
        <f t="shared" si="146"/>
        <v>1</v>
      </c>
      <c r="I736" s="436" t="str">
        <f t="shared" si="147"/>
        <v>Phạm Viết Dũng</v>
      </c>
      <c r="J736" s="436"/>
      <c r="K736" s="436">
        <f t="shared" si="148"/>
        <v>2</v>
      </c>
      <c r="L736" s="436" t="str">
        <f t="shared" si="149"/>
        <v>DC1CB12-DC-2</v>
      </c>
      <c r="M736" s="436">
        <f t="shared" si="150"/>
        <v>12</v>
      </c>
      <c r="N736" s="437">
        <f t="shared" si="156"/>
        <v>92</v>
      </c>
      <c r="O736" s="437"/>
      <c r="P736" s="430" t="str">
        <f t="shared" si="151"/>
        <v/>
      </c>
      <c r="U736" s="177">
        <v>15</v>
      </c>
      <c r="V736" s="177" t="s">
        <v>3761</v>
      </c>
      <c r="W736" s="177" t="s">
        <v>3724</v>
      </c>
      <c r="X736" s="177" t="s">
        <v>2827</v>
      </c>
      <c r="Y736" s="177" t="s">
        <v>5491</v>
      </c>
      <c r="Z736" s="177" t="s">
        <v>6899</v>
      </c>
      <c r="AA736" s="525" t="s">
        <v>5492</v>
      </c>
      <c r="AB736" s="399" t="str">
        <f t="shared" si="152"/>
        <v>DC1CB12</v>
      </c>
      <c r="AC736" s="399" t="str">
        <f t="shared" si="153"/>
        <v>DC1CB12-DC</v>
      </c>
      <c r="AD736" t="str">
        <f>Y736&amp;"-"&amp;VLOOKUP(AC736,'LICH THI'!C:AA,9,0)</f>
        <v>64DCDD3197-42473</v>
      </c>
      <c r="AE736">
        <f t="shared" si="154"/>
        <v>1</v>
      </c>
    </row>
    <row r="737" spans="1:31" x14ac:dyDescent="0.25">
      <c r="A737" s="436" t="str">
        <f t="shared" si="144"/>
        <v>DC1CB12-DC-9</v>
      </c>
      <c r="B737" s="436">
        <f>COUNTIF(AC$4:AC737,AC737)</f>
        <v>9</v>
      </c>
      <c r="C737" s="436" t="str">
        <f t="shared" si="145"/>
        <v>DC1CB12-DC</v>
      </c>
      <c r="D737" s="436">
        <f>VLOOKUP(C737,'LICH THI'!C:AA,12,0)</f>
        <v>66</v>
      </c>
      <c r="E737" s="436">
        <f>VLOOKUP(C737,'LICH THI'!C:AA,13,0)</f>
        <v>45</v>
      </c>
      <c r="F737" s="436">
        <f t="shared" si="155"/>
        <v>45</v>
      </c>
      <c r="G737" s="436">
        <f>VLOOKUP(C737,'LICH THI'!C:AA,14,0)</f>
        <v>2</v>
      </c>
      <c r="H737" s="436">
        <f t="shared" si="146"/>
        <v>1</v>
      </c>
      <c r="I737" s="436" t="str">
        <f t="shared" si="147"/>
        <v>Trần Ngọc Đạt</v>
      </c>
      <c r="J737" s="436"/>
      <c r="K737" s="436">
        <f t="shared" si="148"/>
        <v>2</v>
      </c>
      <c r="L737" s="436" t="str">
        <f t="shared" si="149"/>
        <v>DC1CB12-DC-2</v>
      </c>
      <c r="M737" s="436">
        <f t="shared" si="150"/>
        <v>12</v>
      </c>
      <c r="N737" s="437">
        <f t="shared" si="156"/>
        <v>93</v>
      </c>
      <c r="O737" s="437"/>
      <c r="P737" s="430" t="str">
        <f t="shared" si="151"/>
        <v/>
      </c>
      <c r="U737" s="177">
        <v>46</v>
      </c>
      <c r="V737" s="177" t="s">
        <v>6441</v>
      </c>
      <c r="W737" s="177" t="s">
        <v>3957</v>
      </c>
      <c r="X737" s="177" t="s">
        <v>2746</v>
      </c>
      <c r="Y737" s="177" t="s">
        <v>6849</v>
      </c>
      <c r="Z737" s="177" t="s">
        <v>6899</v>
      </c>
      <c r="AA737" s="525" t="s">
        <v>3276</v>
      </c>
      <c r="AB737" s="399" t="str">
        <f t="shared" si="152"/>
        <v>DC1CB12</v>
      </c>
      <c r="AC737" s="399" t="str">
        <f t="shared" si="153"/>
        <v>DC1CB12-DC</v>
      </c>
      <c r="AD737" t="str">
        <f>Y737&amp;"-"&amp;VLOOKUP(AC737,'LICH THI'!C:AA,9,0)</f>
        <v>65DCCC23534-42473</v>
      </c>
      <c r="AE737">
        <f t="shared" si="154"/>
        <v>1</v>
      </c>
    </row>
    <row r="738" spans="1:31" x14ac:dyDescent="0.25">
      <c r="A738" s="436" t="str">
        <f t="shared" si="144"/>
        <v>DC1CB12-DC-10</v>
      </c>
      <c r="B738" s="436">
        <f>COUNTIF(AC$4:AC738,AC738)</f>
        <v>10</v>
      </c>
      <c r="C738" s="436" t="str">
        <f t="shared" si="145"/>
        <v>DC1CB12-DC</v>
      </c>
      <c r="D738" s="436">
        <f>VLOOKUP(C738,'LICH THI'!C:AA,12,0)</f>
        <v>66</v>
      </c>
      <c r="E738" s="436">
        <f>VLOOKUP(C738,'LICH THI'!C:AA,13,0)</f>
        <v>45</v>
      </c>
      <c r="F738" s="436">
        <f t="shared" si="155"/>
        <v>45</v>
      </c>
      <c r="G738" s="436">
        <f>VLOOKUP(C738,'LICH THI'!C:AA,14,0)</f>
        <v>2</v>
      </c>
      <c r="H738" s="436">
        <f t="shared" si="146"/>
        <v>1</v>
      </c>
      <c r="I738" s="436" t="str">
        <f t="shared" si="147"/>
        <v>Phạm Bình Đô</v>
      </c>
      <c r="J738" s="436"/>
      <c r="K738" s="436">
        <f t="shared" si="148"/>
        <v>2</v>
      </c>
      <c r="L738" s="436" t="str">
        <f t="shared" si="149"/>
        <v>DC1CB12-DC-2</v>
      </c>
      <c r="M738" s="436">
        <f t="shared" si="150"/>
        <v>12</v>
      </c>
      <c r="N738" s="437">
        <f t="shared" si="156"/>
        <v>94</v>
      </c>
      <c r="O738" s="437"/>
      <c r="P738" s="430" t="str">
        <f t="shared" si="151"/>
        <v/>
      </c>
      <c r="U738" s="177">
        <v>89</v>
      </c>
      <c r="V738" s="177" t="s">
        <v>3077</v>
      </c>
      <c r="W738" s="177" t="s">
        <v>5389</v>
      </c>
      <c r="X738" s="177" t="s">
        <v>3958</v>
      </c>
      <c r="Y738" s="177" t="s">
        <v>5390</v>
      </c>
      <c r="Z738" s="177" t="s">
        <v>6899</v>
      </c>
      <c r="AA738" s="525" t="s">
        <v>3853</v>
      </c>
      <c r="AB738" s="399" t="str">
        <f t="shared" si="152"/>
        <v>DC1CB12</v>
      </c>
      <c r="AC738" s="399" t="str">
        <f t="shared" si="153"/>
        <v>DC1CB12-DC</v>
      </c>
      <c r="AD738" t="str">
        <f>Y738&amp;"-"&amp;VLOOKUP(AC738,'LICH THI'!C:AA,9,0)</f>
        <v>64DCDB3170-42473</v>
      </c>
      <c r="AE738">
        <f t="shared" si="154"/>
        <v>1</v>
      </c>
    </row>
    <row r="739" spans="1:31" x14ac:dyDescent="0.25">
      <c r="A739" s="436" t="str">
        <f t="shared" si="144"/>
        <v>DC1CB12-DC-11</v>
      </c>
      <c r="B739" s="436">
        <f>COUNTIF(AC$4:AC739,AC739)</f>
        <v>11</v>
      </c>
      <c r="C739" s="436" t="str">
        <f t="shared" si="145"/>
        <v>DC1CB12-DC</v>
      </c>
      <c r="D739" s="436">
        <f>VLOOKUP(C739,'LICH THI'!C:AA,12,0)</f>
        <v>66</v>
      </c>
      <c r="E739" s="436">
        <f>VLOOKUP(C739,'LICH THI'!C:AA,13,0)</f>
        <v>45</v>
      </c>
      <c r="F739" s="436">
        <f t="shared" si="155"/>
        <v>45</v>
      </c>
      <c r="G739" s="436">
        <f>VLOOKUP(C739,'LICH THI'!C:AA,14,0)</f>
        <v>2</v>
      </c>
      <c r="H739" s="436">
        <f t="shared" si="146"/>
        <v>1</v>
      </c>
      <c r="I739" s="436" t="str">
        <f t="shared" si="147"/>
        <v>Nguyễn Văn Đồng</v>
      </c>
      <c r="J739" s="436"/>
      <c r="K739" s="436">
        <f t="shared" si="148"/>
        <v>2</v>
      </c>
      <c r="L739" s="436" t="str">
        <f t="shared" si="149"/>
        <v>DC1CB12-DC-2</v>
      </c>
      <c r="M739" s="436">
        <f t="shared" si="150"/>
        <v>12</v>
      </c>
      <c r="N739" s="437">
        <f t="shared" si="156"/>
        <v>95</v>
      </c>
      <c r="O739" s="437"/>
      <c r="P739" s="430" t="str">
        <f t="shared" si="151"/>
        <v/>
      </c>
      <c r="U739" s="177">
        <v>6</v>
      </c>
      <c r="V739" s="177" t="s">
        <v>2825</v>
      </c>
      <c r="W739" s="177" t="s">
        <v>2741</v>
      </c>
      <c r="X739" s="177" t="s">
        <v>2830</v>
      </c>
      <c r="Y739" s="177" t="s">
        <v>2831</v>
      </c>
      <c r="Z739" s="177" t="s">
        <v>6899</v>
      </c>
      <c r="AA739" s="525" t="s">
        <v>2832</v>
      </c>
      <c r="AB739" s="399" t="str">
        <f t="shared" si="152"/>
        <v>DC1CB12</v>
      </c>
      <c r="AC739" s="399" t="str">
        <f t="shared" si="153"/>
        <v>DC1CB12-DC</v>
      </c>
      <c r="AD739" t="str">
        <f>Y739&amp;"-"&amp;VLOOKUP(AC739,'LICH THI'!C:AA,9,0)</f>
        <v>64DCCD3031-42473</v>
      </c>
      <c r="AE739">
        <f t="shared" si="154"/>
        <v>1</v>
      </c>
    </row>
    <row r="740" spans="1:31" x14ac:dyDescent="0.25">
      <c r="A740" s="436" t="str">
        <f t="shared" si="144"/>
        <v>DC1CB12-DC-12</v>
      </c>
      <c r="B740" s="436">
        <f>COUNTIF(AC$4:AC740,AC740)</f>
        <v>12</v>
      </c>
      <c r="C740" s="436" t="str">
        <f t="shared" si="145"/>
        <v>DC1CB12-DC</v>
      </c>
      <c r="D740" s="436">
        <f>VLOOKUP(C740,'LICH THI'!C:AA,12,0)</f>
        <v>66</v>
      </c>
      <c r="E740" s="436">
        <f>VLOOKUP(C740,'LICH THI'!C:AA,13,0)</f>
        <v>45</v>
      </c>
      <c r="F740" s="436">
        <f t="shared" si="155"/>
        <v>45</v>
      </c>
      <c r="G740" s="436">
        <f>VLOOKUP(C740,'LICH THI'!C:AA,14,0)</f>
        <v>2</v>
      </c>
      <c r="H740" s="436">
        <f t="shared" si="146"/>
        <v>1</v>
      </c>
      <c r="I740" s="436" t="str">
        <f t="shared" si="147"/>
        <v>Trần Thị Hà</v>
      </c>
      <c r="J740" s="436"/>
      <c r="K740" s="436">
        <f t="shared" si="148"/>
        <v>2</v>
      </c>
      <c r="L740" s="436" t="str">
        <f t="shared" si="149"/>
        <v>DC1CB12-DC-2</v>
      </c>
      <c r="M740" s="436">
        <f t="shared" si="150"/>
        <v>12</v>
      </c>
      <c r="N740" s="437">
        <f t="shared" si="156"/>
        <v>51</v>
      </c>
      <c r="O740" s="437"/>
      <c r="P740" s="430" t="str">
        <f t="shared" si="151"/>
        <v/>
      </c>
      <c r="U740" s="177">
        <v>31</v>
      </c>
      <c r="V740" s="177" t="s">
        <v>3325</v>
      </c>
      <c r="W740" s="177" t="s">
        <v>2716</v>
      </c>
      <c r="X740" s="177" t="s">
        <v>3163</v>
      </c>
      <c r="Y740" s="177" t="s">
        <v>6192</v>
      </c>
      <c r="Z740" s="177" t="s">
        <v>6899</v>
      </c>
      <c r="AA740" s="525" t="s">
        <v>3010</v>
      </c>
      <c r="AB740" s="399" t="str">
        <f t="shared" si="152"/>
        <v>DC1CB12</v>
      </c>
      <c r="AC740" s="399" t="str">
        <f t="shared" si="153"/>
        <v>DC1CB12-DC</v>
      </c>
      <c r="AD740" t="str">
        <f>Y740&amp;"-"&amp;VLOOKUP(AC740,'LICH THI'!C:AA,9,0)</f>
        <v>64DCDT3125-42473</v>
      </c>
      <c r="AE740">
        <f t="shared" si="154"/>
        <v>1</v>
      </c>
    </row>
    <row r="741" spans="1:31" x14ac:dyDescent="0.25">
      <c r="A741" s="436" t="str">
        <f t="shared" si="144"/>
        <v>DC1CB12-DC-13</v>
      </c>
      <c r="B741" s="436">
        <f>COUNTIF(AC$4:AC741,AC741)</f>
        <v>13</v>
      </c>
      <c r="C741" s="436" t="str">
        <f t="shared" si="145"/>
        <v>DC1CB12-DC</v>
      </c>
      <c r="D741" s="436">
        <f>VLOOKUP(C741,'LICH THI'!C:AA,12,0)</f>
        <v>66</v>
      </c>
      <c r="E741" s="436">
        <f>VLOOKUP(C741,'LICH THI'!C:AA,13,0)</f>
        <v>45</v>
      </c>
      <c r="F741" s="436">
        <f t="shared" si="155"/>
        <v>45</v>
      </c>
      <c r="G741" s="436">
        <f>VLOOKUP(C741,'LICH THI'!C:AA,14,0)</f>
        <v>2</v>
      </c>
      <c r="H741" s="436">
        <f t="shared" si="146"/>
        <v>1</v>
      </c>
      <c r="I741" s="436" t="str">
        <f t="shared" si="147"/>
        <v>Trần Thị Hà</v>
      </c>
      <c r="J741" s="436"/>
      <c r="K741" s="436">
        <f t="shared" si="148"/>
        <v>2</v>
      </c>
      <c r="L741" s="436" t="str">
        <f t="shared" si="149"/>
        <v>DC1CB12-DC-2</v>
      </c>
      <c r="M741" s="436">
        <f t="shared" si="150"/>
        <v>12</v>
      </c>
      <c r="N741" s="437">
        <f t="shared" si="156"/>
        <v>52</v>
      </c>
      <c r="O741" s="437"/>
      <c r="P741" s="430" t="str">
        <f t="shared" si="151"/>
        <v/>
      </c>
      <c r="U741" s="177">
        <v>64</v>
      </c>
      <c r="V741" s="177" t="s">
        <v>3517</v>
      </c>
      <c r="W741" s="177" t="s">
        <v>2716</v>
      </c>
      <c r="X741" s="177" t="s">
        <v>3163</v>
      </c>
      <c r="Y741" s="177" t="s">
        <v>3912</v>
      </c>
      <c r="Z741" s="177" t="s">
        <v>6899</v>
      </c>
      <c r="AA741" s="525" t="s">
        <v>3913</v>
      </c>
      <c r="AB741" s="399" t="str">
        <f t="shared" si="152"/>
        <v>DC1CB12</v>
      </c>
      <c r="AC741" s="399" t="str">
        <f t="shared" si="153"/>
        <v>DC1CB12-DC</v>
      </c>
      <c r="AD741" t="str">
        <f>Y741&amp;"-"&amp;VLOOKUP(AC741,'LICH THI'!C:AA,9,0)</f>
        <v>65DCKX22936-42473</v>
      </c>
      <c r="AE741">
        <f t="shared" si="154"/>
        <v>1</v>
      </c>
    </row>
    <row r="742" spans="1:31" x14ac:dyDescent="0.25">
      <c r="A742" s="436" t="str">
        <f t="shared" si="144"/>
        <v>DC1CB12-DC-14</v>
      </c>
      <c r="B742" s="436">
        <f>COUNTIF(AC$4:AC742,AC742)</f>
        <v>14</v>
      </c>
      <c r="C742" s="436" t="str">
        <f t="shared" si="145"/>
        <v>DC1CB12-DC</v>
      </c>
      <c r="D742" s="436">
        <f>VLOOKUP(C742,'LICH THI'!C:AA,12,0)</f>
        <v>66</v>
      </c>
      <c r="E742" s="436">
        <f>VLOOKUP(C742,'LICH THI'!C:AA,13,0)</f>
        <v>45</v>
      </c>
      <c r="F742" s="436">
        <f t="shared" si="155"/>
        <v>45</v>
      </c>
      <c r="G742" s="436">
        <f>VLOOKUP(C742,'LICH THI'!C:AA,14,0)</f>
        <v>2</v>
      </c>
      <c r="H742" s="436">
        <f t="shared" si="146"/>
        <v>1</v>
      </c>
      <c r="I742" s="436" t="str">
        <f t="shared" si="147"/>
        <v>Đinh Đông Hải</v>
      </c>
      <c r="J742" s="436"/>
      <c r="K742" s="436">
        <f t="shared" si="148"/>
        <v>2</v>
      </c>
      <c r="L742" s="436" t="str">
        <f t="shared" si="149"/>
        <v>DC1CB12-DC-2</v>
      </c>
      <c r="M742" s="436">
        <f t="shared" si="150"/>
        <v>12</v>
      </c>
      <c r="N742" s="437">
        <f t="shared" si="156"/>
        <v>53</v>
      </c>
      <c r="O742" s="437"/>
      <c r="P742" s="430" t="str">
        <f t="shared" si="151"/>
        <v/>
      </c>
      <c r="U742" s="177">
        <v>49</v>
      </c>
      <c r="V742" s="177" t="s">
        <v>3426</v>
      </c>
      <c r="W742" s="177" t="s">
        <v>6662</v>
      </c>
      <c r="X742" s="177" t="s">
        <v>2908</v>
      </c>
      <c r="Y742" s="177" t="s">
        <v>6663</v>
      </c>
      <c r="Z742" s="177" t="s">
        <v>6899</v>
      </c>
      <c r="AA742" s="525" t="s">
        <v>4357</v>
      </c>
      <c r="AB742" s="399" t="str">
        <f t="shared" si="152"/>
        <v>DC1CB12</v>
      </c>
      <c r="AC742" s="399" t="str">
        <f t="shared" si="153"/>
        <v>DC1CB12-DC</v>
      </c>
      <c r="AD742" t="str">
        <f>Y742&amp;"-"&amp;VLOOKUP(AC742,'LICH THI'!C:AA,9,0)</f>
        <v>65DCCD20439-42473</v>
      </c>
      <c r="AE742">
        <f t="shared" si="154"/>
        <v>1</v>
      </c>
    </row>
    <row r="743" spans="1:31" x14ac:dyDescent="0.25">
      <c r="A743" s="436" t="str">
        <f t="shared" si="144"/>
        <v>DC1CB12-DC-15</v>
      </c>
      <c r="B743" s="436">
        <f>COUNTIF(AC$4:AC743,AC743)</f>
        <v>15</v>
      </c>
      <c r="C743" s="436" t="str">
        <f t="shared" si="145"/>
        <v>DC1CB12-DC</v>
      </c>
      <c r="D743" s="436">
        <f>VLOOKUP(C743,'LICH THI'!C:AA,12,0)</f>
        <v>66</v>
      </c>
      <c r="E743" s="436">
        <f>VLOOKUP(C743,'LICH THI'!C:AA,13,0)</f>
        <v>45</v>
      </c>
      <c r="F743" s="436">
        <f t="shared" si="155"/>
        <v>45</v>
      </c>
      <c r="G743" s="436">
        <f>VLOOKUP(C743,'LICH THI'!C:AA,14,0)</f>
        <v>2</v>
      </c>
      <c r="H743" s="436">
        <f t="shared" si="146"/>
        <v>1</v>
      </c>
      <c r="I743" s="436" t="str">
        <f t="shared" si="147"/>
        <v>Đinh Văn Hậu</v>
      </c>
      <c r="J743" s="436"/>
      <c r="K743" s="436">
        <f t="shared" si="148"/>
        <v>2</v>
      </c>
      <c r="L743" s="436" t="str">
        <f t="shared" si="149"/>
        <v>DC1CB12-DC-2</v>
      </c>
      <c r="M743" s="436">
        <f t="shared" si="150"/>
        <v>12</v>
      </c>
      <c r="N743" s="437">
        <f t="shared" si="156"/>
        <v>54</v>
      </c>
      <c r="O743" s="437"/>
      <c r="P743" s="430" t="str">
        <f t="shared" si="151"/>
        <v/>
      </c>
      <c r="U743" s="177">
        <v>59</v>
      </c>
      <c r="V743" s="177" t="s">
        <v>3478</v>
      </c>
      <c r="W743" s="177" t="s">
        <v>4052</v>
      </c>
      <c r="X743" s="177" t="s">
        <v>4084</v>
      </c>
      <c r="Y743" s="177" t="s">
        <v>6261</v>
      </c>
      <c r="Z743" s="177" t="s">
        <v>6899</v>
      </c>
      <c r="AA743" s="525" t="s">
        <v>3494</v>
      </c>
      <c r="AB743" s="399" t="str">
        <f t="shared" si="152"/>
        <v>DC1CB12</v>
      </c>
      <c r="AC743" s="399" t="str">
        <f t="shared" si="153"/>
        <v>DC1CB12-DC</v>
      </c>
      <c r="AD743" t="str">
        <f>Y743&amp;"-"&amp;VLOOKUP(AC743,'LICH THI'!C:AA,9,0)</f>
        <v>65DCDD21082-42473</v>
      </c>
      <c r="AE743">
        <f t="shared" si="154"/>
        <v>1</v>
      </c>
    </row>
    <row r="744" spans="1:31" x14ac:dyDescent="0.25">
      <c r="A744" s="436" t="str">
        <f t="shared" si="144"/>
        <v>DC1CB12-DC-16</v>
      </c>
      <c r="B744" s="436">
        <f>COUNTIF(AC$4:AC744,AC744)</f>
        <v>16</v>
      </c>
      <c r="C744" s="436" t="str">
        <f t="shared" si="145"/>
        <v>DC1CB12-DC</v>
      </c>
      <c r="D744" s="436">
        <f>VLOOKUP(C744,'LICH THI'!C:AA,12,0)</f>
        <v>66</v>
      </c>
      <c r="E744" s="436">
        <f>VLOOKUP(C744,'LICH THI'!C:AA,13,0)</f>
        <v>45</v>
      </c>
      <c r="F744" s="436">
        <f t="shared" si="155"/>
        <v>45</v>
      </c>
      <c r="G744" s="436">
        <f>VLOOKUP(C744,'LICH THI'!C:AA,14,0)</f>
        <v>2</v>
      </c>
      <c r="H744" s="436">
        <f t="shared" si="146"/>
        <v>1</v>
      </c>
      <c r="I744" s="436" t="str">
        <f t="shared" si="147"/>
        <v>Lê Trọng Hiếu</v>
      </c>
      <c r="J744" s="436"/>
      <c r="K744" s="436">
        <f t="shared" si="148"/>
        <v>2</v>
      </c>
      <c r="L744" s="436" t="str">
        <f t="shared" si="149"/>
        <v>DC1CB12-DC-2</v>
      </c>
      <c r="M744" s="436">
        <f t="shared" si="150"/>
        <v>12</v>
      </c>
      <c r="N744" s="437">
        <f t="shared" si="156"/>
        <v>55</v>
      </c>
      <c r="O744" s="437"/>
      <c r="P744" s="430" t="str">
        <f t="shared" si="151"/>
        <v/>
      </c>
      <c r="U744" s="177">
        <v>32</v>
      </c>
      <c r="V744" s="177" t="s">
        <v>3325</v>
      </c>
      <c r="W744" s="177" t="s">
        <v>5187</v>
      </c>
      <c r="X744" s="177" t="s">
        <v>2754</v>
      </c>
      <c r="Y744" s="177" t="s">
        <v>5879</v>
      </c>
      <c r="Z744" s="177" t="s">
        <v>6899</v>
      </c>
      <c r="AA744" s="525" t="s">
        <v>4830</v>
      </c>
      <c r="AB744" s="399" t="str">
        <f t="shared" si="152"/>
        <v>DC1CB12</v>
      </c>
      <c r="AC744" s="399" t="str">
        <f t="shared" si="153"/>
        <v>DC1CB12-DC</v>
      </c>
      <c r="AD744" t="str">
        <f>Y744&amp;"-"&amp;VLOOKUP(AC744,'LICH THI'!C:AA,9,0)</f>
        <v>64DCDT3102-42473</v>
      </c>
      <c r="AE744">
        <f t="shared" si="154"/>
        <v>1</v>
      </c>
    </row>
    <row r="745" spans="1:31" x14ac:dyDescent="0.25">
      <c r="A745" s="436" t="str">
        <f t="shared" si="144"/>
        <v>DC1CB12-DC-17</v>
      </c>
      <c r="B745" s="436">
        <f>COUNTIF(AC$4:AC745,AC745)</f>
        <v>17</v>
      </c>
      <c r="C745" s="436" t="str">
        <f t="shared" si="145"/>
        <v>DC1CB12-DC</v>
      </c>
      <c r="D745" s="436">
        <f>VLOOKUP(C745,'LICH THI'!C:AA,12,0)</f>
        <v>66</v>
      </c>
      <c r="E745" s="436">
        <f>VLOOKUP(C745,'LICH THI'!C:AA,13,0)</f>
        <v>45</v>
      </c>
      <c r="F745" s="436">
        <f t="shared" si="155"/>
        <v>45</v>
      </c>
      <c r="G745" s="436">
        <f>VLOOKUP(C745,'LICH THI'!C:AA,14,0)</f>
        <v>2</v>
      </c>
      <c r="H745" s="436">
        <f t="shared" si="146"/>
        <v>1</v>
      </c>
      <c r="I745" s="436" t="str">
        <f t="shared" si="147"/>
        <v>Trần Trung Hiếu</v>
      </c>
      <c r="J745" s="436"/>
      <c r="K745" s="436">
        <f t="shared" si="148"/>
        <v>2</v>
      </c>
      <c r="L745" s="436" t="str">
        <f t="shared" si="149"/>
        <v>DC1CB12-DC-2</v>
      </c>
      <c r="M745" s="436">
        <f t="shared" si="150"/>
        <v>12</v>
      </c>
      <c r="N745" s="437">
        <f t="shared" si="156"/>
        <v>56</v>
      </c>
      <c r="O745" s="437"/>
      <c r="P745" s="430" t="str">
        <f t="shared" si="151"/>
        <v/>
      </c>
      <c r="U745" s="177">
        <v>33</v>
      </c>
      <c r="V745" s="177" t="s">
        <v>3325</v>
      </c>
      <c r="W745" s="177" t="s">
        <v>3052</v>
      </c>
      <c r="X745" s="177" t="s">
        <v>2754</v>
      </c>
      <c r="Y745" s="177" t="s">
        <v>4725</v>
      </c>
      <c r="Z745" s="177" t="s">
        <v>6899</v>
      </c>
      <c r="AA745" s="525" t="s">
        <v>3919</v>
      </c>
      <c r="AB745" s="399" t="str">
        <f t="shared" si="152"/>
        <v>DC1CB12</v>
      </c>
      <c r="AC745" s="399" t="str">
        <f t="shared" si="153"/>
        <v>DC1CB12-DC</v>
      </c>
      <c r="AD745" t="str">
        <f>Y745&amp;"-"&amp;VLOOKUP(AC745,'LICH THI'!C:AA,9,0)</f>
        <v>64DCDT3172-42473</v>
      </c>
      <c r="AE745">
        <f t="shared" si="154"/>
        <v>1</v>
      </c>
    </row>
    <row r="746" spans="1:31" x14ac:dyDescent="0.25">
      <c r="A746" s="436" t="str">
        <f t="shared" si="144"/>
        <v>DC1CB12-DC-18</v>
      </c>
      <c r="B746" s="436">
        <f>COUNTIF(AC$4:AC746,AC746)</f>
        <v>18</v>
      </c>
      <c r="C746" s="436" t="str">
        <f t="shared" si="145"/>
        <v>DC1CB12-DC</v>
      </c>
      <c r="D746" s="436">
        <f>VLOOKUP(C746,'LICH THI'!C:AA,12,0)</f>
        <v>66</v>
      </c>
      <c r="E746" s="436">
        <f>VLOOKUP(C746,'LICH THI'!C:AA,13,0)</f>
        <v>45</v>
      </c>
      <c r="F746" s="436">
        <f t="shared" si="155"/>
        <v>45</v>
      </c>
      <c r="G746" s="436">
        <f>VLOOKUP(C746,'LICH THI'!C:AA,14,0)</f>
        <v>2</v>
      </c>
      <c r="H746" s="436">
        <f t="shared" si="146"/>
        <v>1</v>
      </c>
      <c r="I746" s="436" t="str">
        <f t="shared" si="147"/>
        <v>Nguyễn Huy Hoàng</v>
      </c>
      <c r="J746" s="436"/>
      <c r="K746" s="436">
        <f t="shared" si="148"/>
        <v>2</v>
      </c>
      <c r="L746" s="436" t="str">
        <f t="shared" si="149"/>
        <v>DC1CB12-DC-2</v>
      </c>
      <c r="M746" s="436">
        <f t="shared" si="150"/>
        <v>12</v>
      </c>
      <c r="N746" s="437">
        <f t="shared" si="156"/>
        <v>57</v>
      </c>
      <c r="O746" s="437"/>
      <c r="P746" s="430" t="str">
        <f t="shared" si="151"/>
        <v/>
      </c>
      <c r="U746" s="177">
        <v>9</v>
      </c>
      <c r="V746" s="177" t="s">
        <v>2897</v>
      </c>
      <c r="W746" s="177" t="s">
        <v>3144</v>
      </c>
      <c r="X746" s="177" t="s">
        <v>2834</v>
      </c>
      <c r="Y746" s="177" t="s">
        <v>4694</v>
      </c>
      <c r="Z746" s="177" t="s">
        <v>6899</v>
      </c>
      <c r="AA746" s="525" t="s">
        <v>3853</v>
      </c>
      <c r="AB746" s="399" t="str">
        <f t="shared" si="152"/>
        <v>DC1CB12</v>
      </c>
      <c r="AC746" s="399" t="str">
        <f t="shared" si="153"/>
        <v>DC1CB12-DC</v>
      </c>
      <c r="AD746" t="str">
        <f>Y746&amp;"-"&amp;VLOOKUP(AC746,'LICH THI'!C:AA,9,0)</f>
        <v>64DCDB3025-42473</v>
      </c>
      <c r="AE746">
        <f t="shared" si="154"/>
        <v>1</v>
      </c>
    </row>
    <row r="747" spans="1:31" x14ac:dyDescent="0.25">
      <c r="A747" s="436" t="str">
        <f t="shared" si="144"/>
        <v>DC1CB12-DC-19</v>
      </c>
      <c r="B747" s="436">
        <f>COUNTIF(AC$4:AC747,AC747)</f>
        <v>19</v>
      </c>
      <c r="C747" s="436" t="str">
        <f t="shared" si="145"/>
        <v>DC1CB12-DC</v>
      </c>
      <c r="D747" s="436">
        <f>VLOOKUP(C747,'LICH THI'!C:AA,12,0)</f>
        <v>66</v>
      </c>
      <c r="E747" s="436">
        <f>VLOOKUP(C747,'LICH THI'!C:AA,13,0)</f>
        <v>45</v>
      </c>
      <c r="F747" s="436">
        <f t="shared" si="155"/>
        <v>45</v>
      </c>
      <c r="G747" s="436">
        <f>VLOOKUP(C747,'LICH THI'!C:AA,14,0)</f>
        <v>2</v>
      </c>
      <c r="H747" s="436">
        <f t="shared" si="146"/>
        <v>1</v>
      </c>
      <c r="I747" s="436" t="str">
        <f t="shared" si="147"/>
        <v>Nguyễn Huy Hoàng</v>
      </c>
      <c r="J747" s="436"/>
      <c r="K747" s="436">
        <f t="shared" si="148"/>
        <v>2</v>
      </c>
      <c r="L747" s="436" t="str">
        <f t="shared" si="149"/>
        <v>DC1CB12-DC-2</v>
      </c>
      <c r="M747" s="436">
        <f t="shared" si="150"/>
        <v>12</v>
      </c>
      <c r="N747" s="437">
        <f t="shared" si="156"/>
        <v>58</v>
      </c>
      <c r="O747" s="437"/>
      <c r="P747" s="430" t="str">
        <f t="shared" si="151"/>
        <v/>
      </c>
      <c r="U747" s="177">
        <v>16</v>
      </c>
      <c r="V747" s="177" t="s">
        <v>3761</v>
      </c>
      <c r="W747" s="177" t="s">
        <v>3144</v>
      </c>
      <c r="X747" s="177" t="s">
        <v>2834</v>
      </c>
      <c r="Y747" s="177" t="s">
        <v>3988</v>
      </c>
      <c r="Z747" s="177" t="s">
        <v>6899</v>
      </c>
      <c r="AA747" s="525" t="s">
        <v>3989</v>
      </c>
      <c r="AB747" s="399" t="str">
        <f t="shared" si="152"/>
        <v>DC1CB12</v>
      </c>
      <c r="AC747" s="399" t="str">
        <f t="shared" si="153"/>
        <v>DC1CB12-DC</v>
      </c>
      <c r="AD747" t="str">
        <f>Y747&amp;"-"&amp;VLOOKUP(AC747,'LICH THI'!C:AA,9,0)</f>
        <v>64DCDD3108-42473</v>
      </c>
      <c r="AE747">
        <f t="shared" si="154"/>
        <v>1</v>
      </c>
    </row>
    <row r="748" spans="1:31" x14ac:dyDescent="0.25">
      <c r="A748" s="436" t="str">
        <f t="shared" si="144"/>
        <v>DC1CB12-DC-20</v>
      </c>
      <c r="B748" s="436">
        <f>COUNTIF(AC$4:AC748,AC748)</f>
        <v>20</v>
      </c>
      <c r="C748" s="436" t="str">
        <f t="shared" si="145"/>
        <v>DC1CB12-DC</v>
      </c>
      <c r="D748" s="436">
        <f>VLOOKUP(C748,'LICH THI'!C:AA,12,0)</f>
        <v>66</v>
      </c>
      <c r="E748" s="436">
        <f>VLOOKUP(C748,'LICH THI'!C:AA,13,0)</f>
        <v>45</v>
      </c>
      <c r="F748" s="436">
        <f t="shared" si="155"/>
        <v>45</v>
      </c>
      <c r="G748" s="436">
        <f>VLOOKUP(C748,'LICH THI'!C:AA,14,0)</f>
        <v>2</v>
      </c>
      <c r="H748" s="436">
        <f t="shared" si="146"/>
        <v>1</v>
      </c>
      <c r="I748" s="436" t="str">
        <f t="shared" si="147"/>
        <v>Nguyễn Thị Hồng</v>
      </c>
      <c r="J748" s="436"/>
      <c r="K748" s="436">
        <f t="shared" si="148"/>
        <v>2</v>
      </c>
      <c r="L748" s="436" t="str">
        <f t="shared" si="149"/>
        <v>DC1CB12-DC-2</v>
      </c>
      <c r="M748" s="436">
        <f t="shared" si="150"/>
        <v>12</v>
      </c>
      <c r="N748" s="437">
        <f t="shared" si="156"/>
        <v>59</v>
      </c>
      <c r="O748" s="437"/>
      <c r="P748" s="430" t="str">
        <f t="shared" si="151"/>
        <v/>
      </c>
      <c r="U748" s="177">
        <v>2</v>
      </c>
      <c r="V748" s="177" t="s">
        <v>2790</v>
      </c>
      <c r="W748" s="177" t="s">
        <v>2619</v>
      </c>
      <c r="X748" s="177" t="s">
        <v>2797</v>
      </c>
      <c r="Y748" s="177" t="s">
        <v>2798</v>
      </c>
      <c r="Z748" s="177" t="s">
        <v>6899</v>
      </c>
      <c r="AA748" s="525" t="s">
        <v>2799</v>
      </c>
      <c r="AB748" s="399" t="str">
        <f t="shared" si="152"/>
        <v>DC1CB12</v>
      </c>
      <c r="AC748" s="399" t="str">
        <f t="shared" si="153"/>
        <v>DC1CB12-DC</v>
      </c>
      <c r="AD748" t="str">
        <f>Y748&amp;"-"&amp;VLOOKUP(AC748,'LICH THI'!C:AA,9,0)</f>
        <v>64DCCD3131-42473</v>
      </c>
      <c r="AE748">
        <f t="shared" si="154"/>
        <v>1</v>
      </c>
    </row>
    <row r="749" spans="1:31" x14ac:dyDescent="0.25">
      <c r="A749" s="436" t="str">
        <f t="shared" si="144"/>
        <v>DC1CB12-DC-21</v>
      </c>
      <c r="B749" s="436">
        <f>COUNTIF(AC$4:AC749,AC749)</f>
        <v>21</v>
      </c>
      <c r="C749" s="436" t="str">
        <f t="shared" si="145"/>
        <v>DC1CB12-DC</v>
      </c>
      <c r="D749" s="436">
        <f>VLOOKUP(C749,'LICH THI'!C:AA,12,0)</f>
        <v>66</v>
      </c>
      <c r="E749" s="436">
        <f>VLOOKUP(C749,'LICH THI'!C:AA,13,0)</f>
        <v>45</v>
      </c>
      <c r="F749" s="436">
        <f t="shared" si="155"/>
        <v>45</v>
      </c>
      <c r="G749" s="436">
        <f>VLOOKUP(C749,'LICH THI'!C:AA,14,0)</f>
        <v>2</v>
      </c>
      <c r="H749" s="436">
        <f t="shared" si="146"/>
        <v>1</v>
      </c>
      <c r="I749" s="436" t="str">
        <f t="shared" si="147"/>
        <v>Nguyễn Thị Hồng</v>
      </c>
      <c r="J749" s="436"/>
      <c r="K749" s="436">
        <f t="shared" si="148"/>
        <v>2</v>
      </c>
      <c r="L749" s="436" t="str">
        <f t="shared" si="149"/>
        <v>DC1CB12-DC-2</v>
      </c>
      <c r="M749" s="436">
        <f t="shared" si="150"/>
        <v>12</v>
      </c>
      <c r="N749" s="437">
        <f t="shared" si="156"/>
        <v>60</v>
      </c>
      <c r="O749" s="437"/>
      <c r="P749" s="430" t="str">
        <f t="shared" si="151"/>
        <v/>
      </c>
      <c r="U749" s="177">
        <v>23</v>
      </c>
      <c r="V749" s="177" t="s">
        <v>3308</v>
      </c>
      <c r="W749" s="177" t="s">
        <v>2619</v>
      </c>
      <c r="X749" s="177" t="s">
        <v>2797</v>
      </c>
      <c r="Y749" s="177" t="s">
        <v>6191</v>
      </c>
      <c r="Z749" s="177" t="s">
        <v>6899</v>
      </c>
      <c r="AA749" s="525" t="s">
        <v>3352</v>
      </c>
      <c r="AB749" s="399" t="str">
        <f t="shared" si="152"/>
        <v>DC1CB12</v>
      </c>
      <c r="AC749" s="399" t="str">
        <f t="shared" si="153"/>
        <v>DC1CB12-DC</v>
      </c>
      <c r="AD749" t="str">
        <f>Y749&amp;"-"&amp;VLOOKUP(AC749,'LICH THI'!C:AA,9,0)</f>
        <v>64DCDT3194-42473</v>
      </c>
      <c r="AE749">
        <f t="shared" si="154"/>
        <v>1</v>
      </c>
    </row>
    <row r="750" spans="1:31" x14ac:dyDescent="0.25">
      <c r="A750" s="436" t="str">
        <f t="shared" si="144"/>
        <v>DC1CB12-DC-22</v>
      </c>
      <c r="B750" s="436">
        <f>COUNTIF(AC$4:AC750,AC750)</f>
        <v>22</v>
      </c>
      <c r="C750" s="436" t="str">
        <f t="shared" si="145"/>
        <v>DC1CB12-DC</v>
      </c>
      <c r="D750" s="436">
        <f>VLOOKUP(C750,'LICH THI'!C:AA,12,0)</f>
        <v>66</v>
      </c>
      <c r="E750" s="436">
        <f>VLOOKUP(C750,'LICH THI'!C:AA,13,0)</f>
        <v>45</v>
      </c>
      <c r="F750" s="436">
        <f t="shared" si="155"/>
        <v>45</v>
      </c>
      <c r="G750" s="436">
        <f>VLOOKUP(C750,'LICH THI'!C:AA,14,0)</f>
        <v>2</v>
      </c>
      <c r="H750" s="436">
        <f t="shared" si="146"/>
        <v>1</v>
      </c>
      <c r="I750" s="436" t="str">
        <f t="shared" si="147"/>
        <v>Nguyễn Thế Hưng</v>
      </c>
      <c r="J750" s="436"/>
      <c r="K750" s="436">
        <f t="shared" si="148"/>
        <v>2</v>
      </c>
      <c r="L750" s="436" t="str">
        <f t="shared" si="149"/>
        <v>DC1CB12-DC-2</v>
      </c>
      <c r="M750" s="436">
        <f t="shared" si="150"/>
        <v>12</v>
      </c>
      <c r="N750" s="437">
        <f t="shared" si="156"/>
        <v>61</v>
      </c>
      <c r="O750" s="437"/>
      <c r="P750" s="430" t="str">
        <f t="shared" si="151"/>
        <v/>
      </c>
      <c r="U750" s="177">
        <v>43</v>
      </c>
      <c r="V750" s="177" t="s">
        <v>3400</v>
      </c>
      <c r="W750" s="177" t="s">
        <v>3243</v>
      </c>
      <c r="X750" s="177" t="s">
        <v>2804</v>
      </c>
      <c r="Y750" s="177" t="s">
        <v>3404</v>
      </c>
      <c r="Z750" s="177" t="s">
        <v>6899</v>
      </c>
      <c r="AA750" s="525" t="s">
        <v>3405</v>
      </c>
      <c r="AB750" s="399" t="str">
        <f t="shared" si="152"/>
        <v>DC1CB12</v>
      </c>
      <c r="AC750" s="399" t="str">
        <f t="shared" si="153"/>
        <v>DC1CB12-DC</v>
      </c>
      <c r="AD750" t="str">
        <f>Y750&amp;"-"&amp;VLOOKUP(AC750,'LICH THI'!C:AA,9,0)</f>
        <v>64DCOT3151-42473</v>
      </c>
      <c r="AE750">
        <f t="shared" si="154"/>
        <v>1</v>
      </c>
    </row>
    <row r="751" spans="1:31" x14ac:dyDescent="0.25">
      <c r="A751" s="436" t="str">
        <f t="shared" si="144"/>
        <v>DC1CB12-DC-23</v>
      </c>
      <c r="B751" s="436">
        <f>COUNTIF(AC$4:AC751,AC751)</f>
        <v>23</v>
      </c>
      <c r="C751" s="436" t="str">
        <f t="shared" si="145"/>
        <v>DC1CB12-DC</v>
      </c>
      <c r="D751" s="436">
        <f>VLOOKUP(C751,'LICH THI'!C:AA,12,0)</f>
        <v>66</v>
      </c>
      <c r="E751" s="436">
        <f>VLOOKUP(C751,'LICH THI'!C:AA,13,0)</f>
        <v>45</v>
      </c>
      <c r="F751" s="436">
        <f t="shared" si="155"/>
        <v>45</v>
      </c>
      <c r="G751" s="436">
        <f>VLOOKUP(C751,'LICH THI'!C:AA,14,0)</f>
        <v>2</v>
      </c>
      <c r="H751" s="436">
        <f t="shared" si="146"/>
        <v>1</v>
      </c>
      <c r="I751" s="436" t="str">
        <f t="shared" si="147"/>
        <v>Phạm Viết Hưng</v>
      </c>
      <c r="J751" s="436"/>
      <c r="K751" s="436">
        <f t="shared" si="148"/>
        <v>2</v>
      </c>
      <c r="L751" s="436" t="str">
        <f t="shared" si="149"/>
        <v>DC1CB12-DC-2</v>
      </c>
      <c r="M751" s="436">
        <f t="shared" si="150"/>
        <v>12</v>
      </c>
      <c r="N751" s="437">
        <f t="shared" si="156"/>
        <v>62</v>
      </c>
      <c r="O751" s="437"/>
      <c r="P751" s="430" t="str">
        <f t="shared" si="151"/>
        <v/>
      </c>
      <c r="U751" s="177">
        <v>24</v>
      </c>
      <c r="V751" s="177" t="s">
        <v>3308</v>
      </c>
      <c r="W751" s="177" t="s">
        <v>3724</v>
      </c>
      <c r="X751" s="177" t="s">
        <v>2804</v>
      </c>
      <c r="Y751" s="177" t="s">
        <v>6907</v>
      </c>
      <c r="Z751" s="177" t="s">
        <v>6899</v>
      </c>
      <c r="AA751" s="525" t="s">
        <v>5767</v>
      </c>
      <c r="AB751" s="399" t="str">
        <f t="shared" si="152"/>
        <v>DC1CB12</v>
      </c>
      <c r="AC751" s="399" t="str">
        <f t="shared" si="153"/>
        <v>DC1CB12-DC</v>
      </c>
      <c r="AD751" t="str">
        <f>Y751&amp;"-"&amp;VLOOKUP(AC751,'LICH THI'!C:AA,9,0)</f>
        <v>64DCDT3182-42473</v>
      </c>
      <c r="AE751">
        <f t="shared" si="154"/>
        <v>1</v>
      </c>
    </row>
    <row r="752" spans="1:31" x14ac:dyDescent="0.25">
      <c r="A752" s="436" t="str">
        <f t="shared" si="144"/>
        <v>DC1CB12-DC-24</v>
      </c>
      <c r="B752" s="436">
        <f>COUNTIF(AC$4:AC752,AC752)</f>
        <v>24</v>
      </c>
      <c r="C752" s="436" t="str">
        <f t="shared" si="145"/>
        <v>DC1CB12-DC</v>
      </c>
      <c r="D752" s="436">
        <f>VLOOKUP(C752,'LICH THI'!C:AA,12,0)</f>
        <v>66</v>
      </c>
      <c r="E752" s="436">
        <f>VLOOKUP(C752,'LICH THI'!C:AA,13,0)</f>
        <v>45</v>
      </c>
      <c r="F752" s="436">
        <f t="shared" si="155"/>
        <v>45</v>
      </c>
      <c r="G752" s="436">
        <f>VLOOKUP(C752,'LICH THI'!C:AA,14,0)</f>
        <v>2</v>
      </c>
      <c r="H752" s="436">
        <f t="shared" si="146"/>
        <v>1</v>
      </c>
      <c r="I752" s="436" t="str">
        <f t="shared" si="147"/>
        <v>Trần Ngọc Kiên</v>
      </c>
      <c r="J752" s="436"/>
      <c r="K752" s="436">
        <f t="shared" si="148"/>
        <v>2</v>
      </c>
      <c r="L752" s="436" t="str">
        <f t="shared" si="149"/>
        <v>DC1CB12-DC-2</v>
      </c>
      <c r="M752" s="436">
        <f t="shared" si="150"/>
        <v>12</v>
      </c>
      <c r="N752" s="437">
        <f t="shared" si="156"/>
        <v>63</v>
      </c>
      <c r="O752" s="437"/>
      <c r="P752" s="430" t="str">
        <f t="shared" si="151"/>
        <v/>
      </c>
      <c r="U752" s="177">
        <v>44</v>
      </c>
      <c r="V752" s="177" t="s">
        <v>3400</v>
      </c>
      <c r="W752" s="177" t="s">
        <v>3957</v>
      </c>
      <c r="X752" s="177" t="s">
        <v>2762</v>
      </c>
      <c r="Y752" s="177" t="s">
        <v>4835</v>
      </c>
      <c r="Z752" s="177" t="s">
        <v>6899</v>
      </c>
      <c r="AA752" s="525" t="s">
        <v>4836</v>
      </c>
      <c r="AB752" s="399" t="str">
        <f t="shared" si="152"/>
        <v>DC1CB12</v>
      </c>
      <c r="AC752" s="399" t="str">
        <f t="shared" si="153"/>
        <v>DC1CB12-DC</v>
      </c>
      <c r="AD752" t="str">
        <f>Y752&amp;"-"&amp;VLOOKUP(AC752,'LICH THI'!C:AA,9,0)</f>
        <v>64DCOT3201-42473</v>
      </c>
      <c r="AE752">
        <f t="shared" si="154"/>
        <v>1</v>
      </c>
    </row>
    <row r="753" spans="1:31" x14ac:dyDescent="0.25">
      <c r="A753" s="436" t="str">
        <f t="shared" si="144"/>
        <v>DC1CB12-DC-25</v>
      </c>
      <c r="B753" s="436">
        <f>COUNTIF(AC$4:AC753,AC753)</f>
        <v>25</v>
      </c>
      <c r="C753" s="436" t="str">
        <f t="shared" si="145"/>
        <v>DC1CB12-DC</v>
      </c>
      <c r="D753" s="436">
        <f>VLOOKUP(C753,'LICH THI'!C:AA,12,0)</f>
        <v>66</v>
      </c>
      <c r="E753" s="436">
        <f>VLOOKUP(C753,'LICH THI'!C:AA,13,0)</f>
        <v>45</v>
      </c>
      <c r="F753" s="436">
        <f t="shared" si="155"/>
        <v>45</v>
      </c>
      <c r="G753" s="436">
        <f>VLOOKUP(C753,'LICH THI'!C:AA,14,0)</f>
        <v>2</v>
      </c>
      <c r="H753" s="436">
        <f t="shared" si="146"/>
        <v>1</v>
      </c>
      <c r="I753" s="436" t="str">
        <f t="shared" si="147"/>
        <v>Dương Bảo Khang</v>
      </c>
      <c r="J753" s="436"/>
      <c r="K753" s="436">
        <f t="shared" si="148"/>
        <v>2</v>
      </c>
      <c r="L753" s="436" t="str">
        <f t="shared" si="149"/>
        <v>DC1CB12-DC-2</v>
      </c>
      <c r="M753" s="436">
        <f t="shared" si="150"/>
        <v>12</v>
      </c>
      <c r="N753" s="437">
        <f t="shared" si="156"/>
        <v>64</v>
      </c>
      <c r="O753" s="437"/>
      <c r="P753" s="430" t="str">
        <f t="shared" si="151"/>
        <v/>
      </c>
      <c r="U753" s="177">
        <v>41</v>
      </c>
      <c r="V753" s="177" t="s">
        <v>3014</v>
      </c>
      <c r="W753" s="177" t="s">
        <v>4813</v>
      </c>
      <c r="X753" s="177" t="s">
        <v>4814</v>
      </c>
      <c r="Y753" s="177" t="s">
        <v>4815</v>
      </c>
      <c r="Z753" s="177" t="s">
        <v>6899</v>
      </c>
      <c r="AA753" s="525" t="s">
        <v>3692</v>
      </c>
      <c r="AB753" s="399" t="str">
        <f t="shared" si="152"/>
        <v>DC1CB12</v>
      </c>
      <c r="AC753" s="399" t="str">
        <f t="shared" si="153"/>
        <v>DC1CB12-DC</v>
      </c>
      <c r="AD753" t="str">
        <f>Y753&amp;"-"&amp;VLOOKUP(AC753,'LICH THI'!C:AA,9,0)</f>
        <v>64DCMX3059-42473</v>
      </c>
      <c r="AE753">
        <f t="shared" si="154"/>
        <v>1</v>
      </c>
    </row>
    <row r="754" spans="1:31" x14ac:dyDescent="0.25">
      <c r="A754" s="436" t="str">
        <f t="shared" si="144"/>
        <v>DC1CB12-DC-26</v>
      </c>
      <c r="B754" s="436">
        <f>COUNTIF(AC$4:AC754,AC754)</f>
        <v>26</v>
      </c>
      <c r="C754" s="436" t="str">
        <f t="shared" si="145"/>
        <v>DC1CB12-DC</v>
      </c>
      <c r="D754" s="436">
        <f>VLOOKUP(C754,'LICH THI'!C:AA,12,0)</f>
        <v>66</v>
      </c>
      <c r="E754" s="436">
        <f>VLOOKUP(C754,'LICH THI'!C:AA,13,0)</f>
        <v>45</v>
      </c>
      <c r="F754" s="436">
        <f t="shared" si="155"/>
        <v>45</v>
      </c>
      <c r="G754" s="436">
        <f>VLOOKUP(C754,'LICH THI'!C:AA,14,0)</f>
        <v>2</v>
      </c>
      <c r="H754" s="436">
        <f t="shared" si="146"/>
        <v>1</v>
      </c>
      <c r="I754" s="436" t="str">
        <f t="shared" si="147"/>
        <v>Vũ Thị Lan</v>
      </c>
      <c r="J754" s="436"/>
      <c r="K754" s="436">
        <f t="shared" si="148"/>
        <v>2</v>
      </c>
      <c r="L754" s="436" t="str">
        <f t="shared" si="149"/>
        <v>DC1CB12-DC-2</v>
      </c>
      <c r="M754" s="436">
        <f t="shared" si="150"/>
        <v>12</v>
      </c>
      <c r="N754" s="437">
        <f t="shared" si="156"/>
        <v>65</v>
      </c>
      <c r="O754" s="437"/>
      <c r="P754" s="430" t="str">
        <f t="shared" si="151"/>
        <v/>
      </c>
      <c r="U754" s="177">
        <v>25</v>
      </c>
      <c r="V754" s="177" t="s">
        <v>3308</v>
      </c>
      <c r="W754" s="177" t="s">
        <v>2615</v>
      </c>
      <c r="X754" s="177" t="s">
        <v>2960</v>
      </c>
      <c r="Y754" s="177" t="s">
        <v>4719</v>
      </c>
      <c r="Z754" s="177" t="s">
        <v>6899</v>
      </c>
      <c r="AA754" s="525" t="s">
        <v>3340</v>
      </c>
      <c r="AB754" s="399" t="str">
        <f t="shared" si="152"/>
        <v>DC1CB12</v>
      </c>
      <c r="AC754" s="399" t="str">
        <f t="shared" si="153"/>
        <v>DC1CB12-DC</v>
      </c>
      <c r="AD754" t="str">
        <f>Y754&amp;"-"&amp;VLOOKUP(AC754,'LICH THI'!C:AA,9,0)</f>
        <v>64DCDT3003-42473</v>
      </c>
      <c r="AE754">
        <f t="shared" si="154"/>
        <v>1</v>
      </c>
    </row>
    <row r="755" spans="1:31" x14ac:dyDescent="0.25">
      <c r="A755" s="436" t="str">
        <f t="shared" si="144"/>
        <v>DC1CB12-DC-27</v>
      </c>
      <c r="B755" s="436">
        <f>COUNTIF(AC$4:AC755,AC755)</f>
        <v>27</v>
      </c>
      <c r="C755" s="436" t="str">
        <f t="shared" si="145"/>
        <v>DC1CB12-DC</v>
      </c>
      <c r="D755" s="436">
        <f>VLOOKUP(C755,'LICH THI'!C:AA,12,0)</f>
        <v>66</v>
      </c>
      <c r="E755" s="436">
        <f>VLOOKUP(C755,'LICH THI'!C:AA,13,0)</f>
        <v>45</v>
      </c>
      <c r="F755" s="436">
        <f t="shared" si="155"/>
        <v>45</v>
      </c>
      <c r="G755" s="436">
        <f>VLOOKUP(C755,'LICH THI'!C:AA,14,0)</f>
        <v>2</v>
      </c>
      <c r="H755" s="436">
        <f t="shared" si="146"/>
        <v>1</v>
      </c>
      <c r="I755" s="436" t="str">
        <f t="shared" si="147"/>
        <v>Phùng Quang Lập</v>
      </c>
      <c r="J755" s="436"/>
      <c r="K755" s="436">
        <f t="shared" si="148"/>
        <v>2</v>
      </c>
      <c r="L755" s="436" t="str">
        <f t="shared" si="149"/>
        <v>DC1CB12-DC-2</v>
      </c>
      <c r="M755" s="436">
        <f t="shared" si="150"/>
        <v>12</v>
      </c>
      <c r="N755" s="437">
        <f t="shared" si="156"/>
        <v>66</v>
      </c>
      <c r="O755" s="437"/>
      <c r="P755" s="430" t="str">
        <f t="shared" si="151"/>
        <v/>
      </c>
      <c r="U755" s="177">
        <v>54</v>
      </c>
      <c r="V755" s="177" t="s">
        <v>3892</v>
      </c>
      <c r="W755" s="177" t="s">
        <v>3893</v>
      </c>
      <c r="X755" s="177" t="s">
        <v>3894</v>
      </c>
      <c r="Y755" s="177" t="s">
        <v>3895</v>
      </c>
      <c r="Z755" s="177" t="s">
        <v>6899</v>
      </c>
      <c r="AA755" s="525" t="s">
        <v>3896</v>
      </c>
      <c r="AB755" s="399" t="str">
        <f t="shared" si="152"/>
        <v>DC1CB12</v>
      </c>
      <c r="AC755" s="399" t="str">
        <f t="shared" si="153"/>
        <v>DC1CB12-DC</v>
      </c>
      <c r="AD755" t="str">
        <f>Y755&amp;"-"&amp;VLOOKUP(AC755,'LICH THI'!C:AA,9,0)</f>
        <v>65DCDB24070-42473</v>
      </c>
      <c r="AE755">
        <f t="shared" si="154"/>
        <v>1</v>
      </c>
    </row>
    <row r="756" spans="1:31" x14ac:dyDescent="0.25">
      <c r="A756" s="436" t="str">
        <f t="shared" si="144"/>
        <v>DC1CB12-DC-28</v>
      </c>
      <c r="B756" s="436">
        <f>COUNTIF(AC$4:AC756,AC756)</f>
        <v>28</v>
      </c>
      <c r="C756" s="436" t="str">
        <f t="shared" si="145"/>
        <v>DC1CB12-DC</v>
      </c>
      <c r="D756" s="436">
        <f>VLOOKUP(C756,'LICH THI'!C:AA,12,0)</f>
        <v>66</v>
      </c>
      <c r="E756" s="436">
        <f>VLOOKUP(C756,'LICH THI'!C:AA,13,0)</f>
        <v>45</v>
      </c>
      <c r="F756" s="436">
        <f t="shared" si="155"/>
        <v>45</v>
      </c>
      <c r="G756" s="436">
        <f>VLOOKUP(C756,'LICH THI'!C:AA,14,0)</f>
        <v>2</v>
      </c>
      <c r="H756" s="436">
        <f t="shared" si="146"/>
        <v>1</v>
      </c>
      <c r="I756" s="436" t="str">
        <f t="shared" si="147"/>
        <v>Đoàn Thị Kim Liên</v>
      </c>
      <c r="J756" s="436"/>
      <c r="K756" s="436">
        <f t="shared" si="148"/>
        <v>2</v>
      </c>
      <c r="L756" s="436" t="str">
        <f t="shared" si="149"/>
        <v>DC1CB12-DC-2</v>
      </c>
      <c r="M756" s="436">
        <f t="shared" si="150"/>
        <v>12</v>
      </c>
      <c r="N756" s="437">
        <f t="shared" si="156"/>
        <v>67</v>
      </c>
      <c r="O756" s="437"/>
      <c r="P756" s="430" t="str">
        <f t="shared" si="151"/>
        <v/>
      </c>
      <c r="U756" s="177">
        <v>65</v>
      </c>
      <c r="V756" s="177" t="s">
        <v>3517</v>
      </c>
      <c r="W756" s="177" t="s">
        <v>4888</v>
      </c>
      <c r="X756" s="177" t="s">
        <v>2666</v>
      </c>
      <c r="Y756" s="177" t="s">
        <v>4889</v>
      </c>
      <c r="Z756" s="177" t="s">
        <v>6899</v>
      </c>
      <c r="AA756" s="525" t="s">
        <v>4890</v>
      </c>
      <c r="AB756" s="399" t="str">
        <f t="shared" si="152"/>
        <v>DC1CB12</v>
      </c>
      <c r="AC756" s="399" t="str">
        <f t="shared" si="153"/>
        <v>DC1CB12-DC</v>
      </c>
      <c r="AD756" t="str">
        <f>Y756&amp;"-"&amp;VLOOKUP(AC756,'LICH THI'!C:AA,9,0)</f>
        <v>65DCKX23885-42473</v>
      </c>
      <c r="AE756">
        <f t="shared" si="154"/>
        <v>1</v>
      </c>
    </row>
    <row r="757" spans="1:31" x14ac:dyDescent="0.25">
      <c r="A757" s="436" t="str">
        <f t="shared" si="144"/>
        <v>DC1CB12-DC-29</v>
      </c>
      <c r="B757" s="436">
        <f>COUNTIF(AC$4:AC757,AC757)</f>
        <v>29</v>
      </c>
      <c r="C757" s="436" t="str">
        <f t="shared" si="145"/>
        <v>DC1CB12-DC</v>
      </c>
      <c r="D757" s="436">
        <f>VLOOKUP(C757,'LICH THI'!C:AA,12,0)</f>
        <v>66</v>
      </c>
      <c r="E757" s="436">
        <f>VLOOKUP(C757,'LICH THI'!C:AA,13,0)</f>
        <v>45</v>
      </c>
      <c r="F757" s="436">
        <f t="shared" si="155"/>
        <v>45</v>
      </c>
      <c r="G757" s="436">
        <f>VLOOKUP(C757,'LICH THI'!C:AA,14,0)</f>
        <v>2</v>
      </c>
      <c r="H757" s="436">
        <f t="shared" si="146"/>
        <v>1</v>
      </c>
      <c r="I757" s="436" t="str">
        <f t="shared" si="147"/>
        <v>Hồ Đức Linh</v>
      </c>
      <c r="J757" s="436"/>
      <c r="K757" s="436">
        <f t="shared" si="148"/>
        <v>2</v>
      </c>
      <c r="L757" s="436" t="str">
        <f t="shared" si="149"/>
        <v>DC1CB12-DC-2</v>
      </c>
      <c r="M757" s="436">
        <f t="shared" si="150"/>
        <v>12</v>
      </c>
      <c r="N757" s="437">
        <f t="shared" si="156"/>
        <v>68</v>
      </c>
      <c r="O757" s="437"/>
      <c r="P757" s="430" t="str">
        <f t="shared" si="151"/>
        <v/>
      </c>
      <c r="U757" s="177">
        <v>37</v>
      </c>
      <c r="V757" s="177" t="s">
        <v>3341</v>
      </c>
      <c r="W757" s="177" t="s">
        <v>6747</v>
      </c>
      <c r="X757" s="177" t="s">
        <v>2670</v>
      </c>
      <c r="Y757" s="177" t="s">
        <v>6748</v>
      </c>
      <c r="Z757" s="177" t="s">
        <v>6899</v>
      </c>
      <c r="AA757" s="525" t="s">
        <v>6749</v>
      </c>
      <c r="AB757" s="399" t="str">
        <f t="shared" si="152"/>
        <v>DC1CB12</v>
      </c>
      <c r="AC757" s="399" t="str">
        <f t="shared" si="153"/>
        <v>DC1CB12-DC</v>
      </c>
      <c r="AD757" t="str">
        <f>Y757&amp;"-"&amp;VLOOKUP(AC757,'LICH THI'!C:AA,9,0)</f>
        <v>64DCDT3110-42473</v>
      </c>
      <c r="AE757">
        <f t="shared" si="154"/>
        <v>1</v>
      </c>
    </row>
    <row r="758" spans="1:31" x14ac:dyDescent="0.25">
      <c r="A758" s="436" t="str">
        <f t="shared" si="144"/>
        <v>DC1CB12-DC-30</v>
      </c>
      <c r="B758" s="436">
        <f>COUNTIF(AC$4:AC758,AC758)</f>
        <v>30</v>
      </c>
      <c r="C758" s="436" t="str">
        <f t="shared" si="145"/>
        <v>DC1CB12-DC</v>
      </c>
      <c r="D758" s="436">
        <f>VLOOKUP(C758,'LICH THI'!C:AA,12,0)</f>
        <v>66</v>
      </c>
      <c r="E758" s="436">
        <f>VLOOKUP(C758,'LICH THI'!C:AA,13,0)</f>
        <v>45</v>
      </c>
      <c r="F758" s="436">
        <f t="shared" si="155"/>
        <v>45</v>
      </c>
      <c r="G758" s="436">
        <f>VLOOKUP(C758,'LICH THI'!C:AA,14,0)</f>
        <v>2</v>
      </c>
      <c r="H758" s="436">
        <f t="shared" si="146"/>
        <v>1</v>
      </c>
      <c r="I758" s="436" t="str">
        <f t="shared" si="147"/>
        <v>Nguyễn Nhật Linh</v>
      </c>
      <c r="J758" s="436"/>
      <c r="K758" s="436">
        <f t="shared" si="148"/>
        <v>2</v>
      </c>
      <c r="L758" s="436" t="str">
        <f t="shared" si="149"/>
        <v>DC1CB12-DC-2</v>
      </c>
      <c r="M758" s="436">
        <f t="shared" si="150"/>
        <v>12</v>
      </c>
      <c r="N758" s="437">
        <f t="shared" si="156"/>
        <v>69</v>
      </c>
      <c r="O758" s="437"/>
      <c r="P758" s="430" t="str">
        <f t="shared" si="151"/>
        <v/>
      </c>
      <c r="U758" s="177">
        <v>26</v>
      </c>
      <c r="V758" s="177" t="s">
        <v>3308</v>
      </c>
      <c r="W758" s="177" t="s">
        <v>3225</v>
      </c>
      <c r="X758" s="177" t="s">
        <v>2670</v>
      </c>
      <c r="Y758" s="177" t="s">
        <v>6428</v>
      </c>
      <c r="Z758" s="177" t="s">
        <v>6899</v>
      </c>
      <c r="AA758" s="525" t="s">
        <v>5929</v>
      </c>
      <c r="AB758" s="399" t="str">
        <f t="shared" si="152"/>
        <v>DC1CB12</v>
      </c>
      <c r="AC758" s="399" t="str">
        <f t="shared" si="153"/>
        <v>DC1CB12-DC</v>
      </c>
      <c r="AD758" t="str">
        <f>Y758&amp;"-"&amp;VLOOKUP(AC758,'LICH THI'!C:AA,9,0)</f>
        <v>64DCDT3026-42473</v>
      </c>
      <c r="AE758">
        <f t="shared" si="154"/>
        <v>1</v>
      </c>
    </row>
    <row r="759" spans="1:31" x14ac:dyDescent="0.25">
      <c r="A759" s="436" t="str">
        <f t="shared" si="144"/>
        <v>DC1CB12-DC-31</v>
      </c>
      <c r="B759" s="436">
        <f>COUNTIF(AC$4:AC759,AC759)</f>
        <v>31</v>
      </c>
      <c r="C759" s="436" t="str">
        <f t="shared" si="145"/>
        <v>DC1CB12-DC</v>
      </c>
      <c r="D759" s="436">
        <f>VLOOKUP(C759,'LICH THI'!C:AA,12,0)</f>
        <v>66</v>
      </c>
      <c r="E759" s="436">
        <f>VLOOKUP(C759,'LICH THI'!C:AA,13,0)</f>
        <v>45</v>
      </c>
      <c r="F759" s="436">
        <f t="shared" si="155"/>
        <v>45</v>
      </c>
      <c r="G759" s="436">
        <f>VLOOKUP(C759,'LICH THI'!C:AA,14,0)</f>
        <v>2</v>
      </c>
      <c r="H759" s="436">
        <f t="shared" si="146"/>
        <v>1</v>
      </c>
      <c r="I759" s="436" t="str">
        <f t="shared" si="147"/>
        <v>Nguyễn Văn Linh</v>
      </c>
      <c r="J759" s="436"/>
      <c r="K759" s="436">
        <f t="shared" si="148"/>
        <v>2</v>
      </c>
      <c r="L759" s="436" t="str">
        <f t="shared" si="149"/>
        <v>DC1CB12-DC-2</v>
      </c>
      <c r="M759" s="436">
        <f t="shared" si="150"/>
        <v>12</v>
      </c>
      <c r="N759" s="437">
        <f t="shared" si="156"/>
        <v>70</v>
      </c>
      <c r="O759" s="437"/>
      <c r="P759" s="430" t="str">
        <f t="shared" si="151"/>
        <v/>
      </c>
      <c r="U759" s="177">
        <v>13</v>
      </c>
      <c r="V759" s="177" t="s">
        <v>2935</v>
      </c>
      <c r="W759" s="177" t="s">
        <v>2741</v>
      </c>
      <c r="X759" s="177" t="s">
        <v>2670</v>
      </c>
      <c r="Y759" s="177" t="s">
        <v>3297</v>
      </c>
      <c r="Z759" s="177" t="s">
        <v>6899</v>
      </c>
      <c r="AA759" s="525" t="s">
        <v>2820</v>
      </c>
      <c r="AB759" s="399" t="str">
        <f t="shared" si="152"/>
        <v>DC1CB12</v>
      </c>
      <c r="AC759" s="399" t="str">
        <f t="shared" si="153"/>
        <v>DC1CB12-DC</v>
      </c>
      <c r="AD759" t="str">
        <f>Y759&amp;"-"&amp;VLOOKUP(AC759,'LICH THI'!C:AA,9,0)</f>
        <v>64DCDB3088-42473</v>
      </c>
      <c r="AE759">
        <f t="shared" si="154"/>
        <v>1</v>
      </c>
    </row>
    <row r="760" spans="1:31" x14ac:dyDescent="0.25">
      <c r="A760" s="436" t="str">
        <f t="shared" si="144"/>
        <v>DC1CB12-DC-32</v>
      </c>
      <c r="B760" s="436">
        <f>COUNTIF(AC$4:AC760,AC760)</f>
        <v>32</v>
      </c>
      <c r="C760" s="436" t="str">
        <f t="shared" si="145"/>
        <v>DC1CB12-DC</v>
      </c>
      <c r="D760" s="436">
        <f>VLOOKUP(C760,'LICH THI'!C:AA,12,0)</f>
        <v>66</v>
      </c>
      <c r="E760" s="436">
        <f>VLOOKUP(C760,'LICH THI'!C:AA,13,0)</f>
        <v>45</v>
      </c>
      <c r="F760" s="436">
        <f t="shared" si="155"/>
        <v>45</v>
      </c>
      <c r="G760" s="436">
        <f>VLOOKUP(C760,'LICH THI'!C:AA,14,0)</f>
        <v>2</v>
      </c>
      <c r="H760" s="436">
        <f t="shared" si="146"/>
        <v>1</v>
      </c>
      <c r="I760" s="436" t="str">
        <f t="shared" si="147"/>
        <v>Trần Hiếu Lượng</v>
      </c>
      <c r="J760" s="436"/>
      <c r="K760" s="436">
        <f t="shared" si="148"/>
        <v>2</v>
      </c>
      <c r="L760" s="436" t="str">
        <f t="shared" si="149"/>
        <v>DC1CB12-DC-2</v>
      </c>
      <c r="M760" s="436">
        <f t="shared" si="150"/>
        <v>12</v>
      </c>
      <c r="N760" s="437">
        <f t="shared" si="156"/>
        <v>71</v>
      </c>
      <c r="O760" s="437"/>
      <c r="P760" s="430" t="str">
        <f t="shared" si="151"/>
        <v/>
      </c>
      <c r="U760" s="177">
        <v>3</v>
      </c>
      <c r="V760" s="177" t="s">
        <v>2790</v>
      </c>
      <c r="W760" s="177" t="s">
        <v>2809</v>
      </c>
      <c r="X760" s="177" t="s">
        <v>2810</v>
      </c>
      <c r="Y760" s="177" t="s">
        <v>2811</v>
      </c>
      <c r="Z760" s="177" t="s">
        <v>6899</v>
      </c>
      <c r="AA760" s="525" t="s">
        <v>2812</v>
      </c>
      <c r="AB760" s="399" t="str">
        <f t="shared" si="152"/>
        <v>DC1CB12</v>
      </c>
      <c r="AC760" s="399" t="str">
        <f t="shared" si="153"/>
        <v>DC1CB12-DC</v>
      </c>
      <c r="AD760" t="str">
        <f>Y760&amp;"-"&amp;VLOOKUP(AC760,'LICH THI'!C:AA,9,0)</f>
        <v>64DCCD3130-42473</v>
      </c>
      <c r="AE760">
        <f t="shared" si="154"/>
        <v>1</v>
      </c>
    </row>
    <row r="761" spans="1:31" x14ac:dyDescent="0.25">
      <c r="A761" s="436" t="str">
        <f t="shared" si="144"/>
        <v>DC1CB12-DC-33</v>
      </c>
      <c r="B761" s="436">
        <f>COUNTIF(AC$4:AC761,AC761)</f>
        <v>33</v>
      </c>
      <c r="C761" s="436" t="str">
        <f t="shared" si="145"/>
        <v>DC1CB12-DC</v>
      </c>
      <c r="D761" s="436">
        <f>VLOOKUP(C761,'LICH THI'!C:AA,12,0)</f>
        <v>66</v>
      </c>
      <c r="E761" s="436">
        <f>VLOOKUP(C761,'LICH THI'!C:AA,13,0)</f>
        <v>45</v>
      </c>
      <c r="F761" s="436">
        <f t="shared" si="155"/>
        <v>45</v>
      </c>
      <c r="G761" s="436">
        <f>VLOOKUP(C761,'LICH THI'!C:AA,14,0)</f>
        <v>2</v>
      </c>
      <c r="H761" s="436">
        <f t="shared" si="146"/>
        <v>1</v>
      </c>
      <c r="I761" s="436" t="str">
        <f t="shared" si="147"/>
        <v>Đinh Phạm Ngọc Minh</v>
      </c>
      <c r="J761" s="436"/>
      <c r="K761" s="436">
        <f t="shared" si="148"/>
        <v>2</v>
      </c>
      <c r="L761" s="436" t="str">
        <f t="shared" si="149"/>
        <v>DC1CB12-DC-2</v>
      </c>
      <c r="M761" s="436">
        <f t="shared" si="150"/>
        <v>12</v>
      </c>
      <c r="N761" s="437">
        <f t="shared" si="156"/>
        <v>72</v>
      </c>
      <c r="O761" s="437"/>
      <c r="P761" s="430" t="str">
        <f t="shared" si="151"/>
        <v/>
      </c>
      <c r="U761" s="177">
        <v>45</v>
      </c>
      <c r="V761" s="177" t="s">
        <v>3415</v>
      </c>
      <c r="W761" s="177" t="s">
        <v>4858</v>
      </c>
      <c r="X761" s="177" t="s">
        <v>2713</v>
      </c>
      <c r="Y761" s="177" t="s">
        <v>4859</v>
      </c>
      <c r="Z761" s="177" t="s">
        <v>6899</v>
      </c>
      <c r="AA761" s="525" t="s">
        <v>3985</v>
      </c>
      <c r="AB761" s="399" t="str">
        <f t="shared" si="152"/>
        <v>DC1CB12</v>
      </c>
      <c r="AC761" s="399" t="str">
        <f t="shared" si="153"/>
        <v>DC1CB12-DC</v>
      </c>
      <c r="AD761" t="str">
        <f>Y761&amp;"-"&amp;VLOOKUP(AC761,'LICH THI'!C:AA,9,0)</f>
        <v>64DCTH3123-42473</v>
      </c>
      <c r="AE761">
        <f t="shared" si="154"/>
        <v>1</v>
      </c>
    </row>
    <row r="762" spans="1:31" x14ac:dyDescent="0.25">
      <c r="A762" s="436" t="str">
        <f t="shared" si="144"/>
        <v>DC1CB12-DC-34</v>
      </c>
      <c r="B762" s="436">
        <f>COUNTIF(AC$4:AC762,AC762)</f>
        <v>34</v>
      </c>
      <c r="C762" s="436" t="str">
        <f t="shared" si="145"/>
        <v>DC1CB12-DC</v>
      </c>
      <c r="D762" s="436">
        <f>VLOOKUP(C762,'LICH THI'!C:AA,12,0)</f>
        <v>66</v>
      </c>
      <c r="E762" s="436">
        <f>VLOOKUP(C762,'LICH THI'!C:AA,13,0)</f>
        <v>45</v>
      </c>
      <c r="F762" s="436">
        <f t="shared" si="155"/>
        <v>45</v>
      </c>
      <c r="G762" s="436">
        <f>VLOOKUP(C762,'LICH THI'!C:AA,14,0)</f>
        <v>2</v>
      </c>
      <c r="H762" s="436">
        <f t="shared" si="146"/>
        <v>1</v>
      </c>
      <c r="I762" s="436" t="str">
        <f t="shared" si="147"/>
        <v>Nguyễn Công Tuấn Minh</v>
      </c>
      <c r="J762" s="436"/>
      <c r="K762" s="436">
        <f t="shared" si="148"/>
        <v>2</v>
      </c>
      <c r="L762" s="436" t="str">
        <f t="shared" si="149"/>
        <v>DC1CB12-DC-2</v>
      </c>
      <c r="M762" s="436">
        <f t="shared" si="150"/>
        <v>12</v>
      </c>
      <c r="N762" s="437">
        <f t="shared" si="156"/>
        <v>73</v>
      </c>
      <c r="O762" s="437"/>
      <c r="P762" s="430" t="str">
        <f t="shared" si="151"/>
        <v/>
      </c>
      <c r="U762" s="177">
        <v>27</v>
      </c>
      <c r="V762" s="177" t="s">
        <v>3308</v>
      </c>
      <c r="W762" s="177" t="s">
        <v>3768</v>
      </c>
      <c r="X762" s="177" t="s">
        <v>2713</v>
      </c>
      <c r="Y762" s="177" t="s">
        <v>3769</v>
      </c>
      <c r="Z762" s="177" t="s">
        <v>6899</v>
      </c>
      <c r="AA762" s="525" t="s">
        <v>3770</v>
      </c>
      <c r="AB762" s="399" t="str">
        <f t="shared" si="152"/>
        <v>DC1CB12</v>
      </c>
      <c r="AC762" s="399" t="str">
        <f t="shared" si="153"/>
        <v>DC1CB12-DC</v>
      </c>
      <c r="AD762" t="str">
        <f>Y762&amp;"-"&amp;VLOOKUP(AC762,'LICH THI'!C:AA,9,0)</f>
        <v>64DCDT3021-42473</v>
      </c>
      <c r="AE762">
        <f t="shared" si="154"/>
        <v>1</v>
      </c>
    </row>
    <row r="763" spans="1:31" x14ac:dyDescent="0.25">
      <c r="A763" s="436" t="str">
        <f t="shared" si="144"/>
        <v>DC1CB12-DC-35</v>
      </c>
      <c r="B763" s="436">
        <f>COUNTIF(AC$4:AC763,AC763)</f>
        <v>35</v>
      </c>
      <c r="C763" s="436" t="str">
        <f t="shared" si="145"/>
        <v>DC1CB12-DC</v>
      </c>
      <c r="D763" s="436">
        <f>VLOOKUP(C763,'LICH THI'!C:AA,12,0)</f>
        <v>66</v>
      </c>
      <c r="E763" s="436">
        <f>VLOOKUP(C763,'LICH THI'!C:AA,13,0)</f>
        <v>45</v>
      </c>
      <c r="F763" s="436">
        <f t="shared" si="155"/>
        <v>45</v>
      </c>
      <c r="G763" s="436">
        <f>VLOOKUP(C763,'LICH THI'!C:AA,14,0)</f>
        <v>2</v>
      </c>
      <c r="H763" s="436">
        <f t="shared" si="146"/>
        <v>1</v>
      </c>
      <c r="I763" s="436" t="str">
        <f t="shared" si="147"/>
        <v>Nguyễn Văn Minh</v>
      </c>
      <c r="J763" s="436"/>
      <c r="K763" s="436">
        <f t="shared" si="148"/>
        <v>2</v>
      </c>
      <c r="L763" s="436" t="str">
        <f t="shared" si="149"/>
        <v>DC1CB12-DC-2</v>
      </c>
      <c r="M763" s="436">
        <f t="shared" si="150"/>
        <v>12</v>
      </c>
      <c r="N763" s="437">
        <f t="shared" si="156"/>
        <v>74</v>
      </c>
      <c r="O763" s="437"/>
      <c r="P763" s="430" t="str">
        <f t="shared" si="151"/>
        <v/>
      </c>
      <c r="U763" s="177">
        <v>17</v>
      </c>
      <c r="V763" s="177" t="s">
        <v>3761</v>
      </c>
      <c r="W763" s="177" t="s">
        <v>2741</v>
      </c>
      <c r="X763" s="177" t="s">
        <v>2713</v>
      </c>
      <c r="Y763" s="177" t="s">
        <v>5498</v>
      </c>
      <c r="Z763" s="177" t="s">
        <v>6899</v>
      </c>
      <c r="AA763" s="525" t="s">
        <v>3286</v>
      </c>
      <c r="AB763" s="399" t="str">
        <f t="shared" si="152"/>
        <v>DC1CB12</v>
      </c>
      <c r="AC763" s="399" t="str">
        <f t="shared" si="153"/>
        <v>DC1CB12-DC</v>
      </c>
      <c r="AD763" t="str">
        <f>Y763&amp;"-"&amp;VLOOKUP(AC763,'LICH THI'!C:AA,9,0)</f>
        <v>64DCDD3118-42473</v>
      </c>
      <c r="AE763">
        <f t="shared" si="154"/>
        <v>1</v>
      </c>
    </row>
    <row r="764" spans="1:31" x14ac:dyDescent="0.25">
      <c r="A764" s="436" t="str">
        <f t="shared" si="144"/>
        <v>DC1CB12-DC-36</v>
      </c>
      <c r="B764" s="436">
        <f>COUNTIF(AC$4:AC764,AC764)</f>
        <v>36</v>
      </c>
      <c r="C764" s="436" t="str">
        <f t="shared" si="145"/>
        <v>DC1CB12-DC</v>
      </c>
      <c r="D764" s="436">
        <f>VLOOKUP(C764,'LICH THI'!C:AA,12,0)</f>
        <v>66</v>
      </c>
      <c r="E764" s="436">
        <f>VLOOKUP(C764,'LICH THI'!C:AA,13,0)</f>
        <v>45</v>
      </c>
      <c r="F764" s="436">
        <f t="shared" si="155"/>
        <v>45</v>
      </c>
      <c r="G764" s="436">
        <f>VLOOKUP(C764,'LICH THI'!C:AA,14,0)</f>
        <v>2</v>
      </c>
      <c r="H764" s="436">
        <f t="shared" si="146"/>
        <v>1</v>
      </c>
      <c r="I764" s="436" t="str">
        <f t="shared" si="147"/>
        <v>Hoàng Văn Nam</v>
      </c>
      <c r="J764" s="436"/>
      <c r="K764" s="436">
        <f t="shared" si="148"/>
        <v>2</v>
      </c>
      <c r="L764" s="436" t="str">
        <f t="shared" si="149"/>
        <v>DC1CB12-DC-2</v>
      </c>
      <c r="M764" s="436">
        <f t="shared" si="150"/>
        <v>12</v>
      </c>
      <c r="N764" s="437">
        <f t="shared" si="156"/>
        <v>75</v>
      </c>
      <c r="O764" s="437"/>
      <c r="P764" s="430" t="str">
        <f t="shared" si="151"/>
        <v/>
      </c>
      <c r="U764" s="177">
        <v>8</v>
      </c>
      <c r="V764" s="177" t="s">
        <v>3731</v>
      </c>
      <c r="W764" s="177" t="s">
        <v>2966</v>
      </c>
      <c r="X764" s="177" t="s">
        <v>2773</v>
      </c>
      <c r="Y764" s="177" t="s">
        <v>4692</v>
      </c>
      <c r="Z764" s="177" t="s">
        <v>6899</v>
      </c>
      <c r="AA764" s="525" t="s">
        <v>4693</v>
      </c>
      <c r="AB764" s="399" t="str">
        <f t="shared" si="152"/>
        <v>DC1CB12</v>
      </c>
      <c r="AC764" s="399" t="str">
        <f t="shared" si="153"/>
        <v>DC1CB12-DC</v>
      </c>
      <c r="AD764" t="str">
        <f>Y764&amp;"-"&amp;VLOOKUP(AC764,'LICH THI'!C:AA,9,0)</f>
        <v>64DCCS3012-42473</v>
      </c>
      <c r="AE764">
        <f t="shared" si="154"/>
        <v>1</v>
      </c>
    </row>
    <row r="765" spans="1:31" x14ac:dyDescent="0.25">
      <c r="A765" s="436" t="str">
        <f t="shared" si="144"/>
        <v>DC1CB12-DC-37</v>
      </c>
      <c r="B765" s="436">
        <f>COUNTIF(AC$4:AC765,AC765)</f>
        <v>37</v>
      </c>
      <c r="C765" s="436" t="str">
        <f t="shared" si="145"/>
        <v>DC1CB12-DC</v>
      </c>
      <c r="D765" s="436">
        <f>VLOOKUP(C765,'LICH THI'!C:AA,12,0)</f>
        <v>66</v>
      </c>
      <c r="E765" s="436">
        <f>VLOOKUP(C765,'LICH THI'!C:AA,13,0)</f>
        <v>45</v>
      </c>
      <c r="F765" s="436">
        <f t="shared" si="155"/>
        <v>45</v>
      </c>
      <c r="G765" s="436">
        <f>VLOOKUP(C765,'LICH THI'!C:AA,14,0)</f>
        <v>2</v>
      </c>
      <c r="H765" s="436">
        <f t="shared" si="146"/>
        <v>1</v>
      </c>
      <c r="I765" s="436" t="str">
        <f t="shared" si="147"/>
        <v>Trần Đặng Duy Nam</v>
      </c>
      <c r="J765" s="436"/>
      <c r="K765" s="436">
        <f t="shared" si="148"/>
        <v>2</v>
      </c>
      <c r="L765" s="436" t="str">
        <f t="shared" si="149"/>
        <v>DC1CB12-DC-2</v>
      </c>
      <c r="M765" s="436">
        <f t="shared" si="150"/>
        <v>12</v>
      </c>
      <c r="N765" s="437">
        <f t="shared" si="156"/>
        <v>76</v>
      </c>
      <c r="O765" s="437"/>
      <c r="P765" s="430" t="str">
        <f t="shared" si="151"/>
        <v/>
      </c>
      <c r="U765" s="177">
        <v>47</v>
      </c>
      <c r="V765" s="177" t="s">
        <v>6441</v>
      </c>
      <c r="W765" s="177" t="s">
        <v>6442</v>
      </c>
      <c r="X765" s="177" t="s">
        <v>2773</v>
      </c>
      <c r="Y765" s="177" t="s">
        <v>6443</v>
      </c>
      <c r="Z765" s="177" t="s">
        <v>6899</v>
      </c>
      <c r="AA765" s="525" t="s">
        <v>4374</v>
      </c>
      <c r="AB765" s="399" t="str">
        <f t="shared" si="152"/>
        <v>DC1CB12</v>
      </c>
      <c r="AC765" s="399" t="str">
        <f t="shared" si="153"/>
        <v>DC1CB12-DC</v>
      </c>
      <c r="AD765" t="str">
        <f>Y765&amp;"-"&amp;VLOOKUP(AC765,'LICH THI'!C:AA,9,0)</f>
        <v>65DCCC23949-42473</v>
      </c>
      <c r="AE765">
        <f t="shared" si="154"/>
        <v>1</v>
      </c>
    </row>
    <row r="766" spans="1:31" x14ac:dyDescent="0.25">
      <c r="A766" s="436" t="str">
        <f t="shared" si="144"/>
        <v>DC1CB12-DC-38</v>
      </c>
      <c r="B766" s="436">
        <f>COUNTIF(AC$4:AC766,AC766)</f>
        <v>38</v>
      </c>
      <c r="C766" s="436" t="str">
        <f t="shared" si="145"/>
        <v>DC1CB12-DC</v>
      </c>
      <c r="D766" s="436">
        <f>VLOOKUP(C766,'LICH THI'!C:AA,12,0)</f>
        <v>66</v>
      </c>
      <c r="E766" s="436">
        <f>VLOOKUP(C766,'LICH THI'!C:AA,13,0)</f>
        <v>45</v>
      </c>
      <c r="F766" s="436">
        <f t="shared" si="155"/>
        <v>45</v>
      </c>
      <c r="G766" s="436">
        <f>VLOOKUP(C766,'LICH THI'!C:AA,14,0)</f>
        <v>2</v>
      </c>
      <c r="H766" s="436">
        <f t="shared" si="146"/>
        <v>1</v>
      </c>
      <c r="I766" s="436" t="str">
        <f t="shared" si="147"/>
        <v>Liêu Văn Ninh</v>
      </c>
      <c r="J766" s="436"/>
      <c r="K766" s="436">
        <f t="shared" si="148"/>
        <v>2</v>
      </c>
      <c r="L766" s="436" t="str">
        <f t="shared" si="149"/>
        <v>DC1CB12-DC-2</v>
      </c>
      <c r="M766" s="436">
        <f t="shared" si="150"/>
        <v>12</v>
      </c>
      <c r="N766" s="437">
        <f t="shared" si="156"/>
        <v>77</v>
      </c>
      <c r="O766" s="437"/>
      <c r="P766" s="430" t="str">
        <f t="shared" si="151"/>
        <v/>
      </c>
      <c r="U766" s="177">
        <v>18</v>
      </c>
      <c r="V766" s="177" t="s">
        <v>3761</v>
      </c>
      <c r="W766" s="177" t="s">
        <v>3991</v>
      </c>
      <c r="X766" s="177" t="s">
        <v>3629</v>
      </c>
      <c r="Y766" s="177" t="s">
        <v>3992</v>
      </c>
      <c r="Z766" s="177" t="s">
        <v>6899</v>
      </c>
      <c r="AA766" s="525" t="s">
        <v>3993</v>
      </c>
      <c r="AB766" s="399" t="str">
        <f t="shared" si="152"/>
        <v>DC1CB12</v>
      </c>
      <c r="AC766" s="399" t="str">
        <f t="shared" si="153"/>
        <v>DC1CB12-DC</v>
      </c>
      <c r="AD766" t="str">
        <f>Y766&amp;"-"&amp;VLOOKUP(AC766,'LICH THI'!C:AA,9,0)</f>
        <v>64DCDD3203-42473</v>
      </c>
      <c r="AE766">
        <f t="shared" si="154"/>
        <v>1</v>
      </c>
    </row>
    <row r="767" spans="1:31" x14ac:dyDescent="0.25">
      <c r="A767" s="436" t="str">
        <f t="shared" si="144"/>
        <v>DC1CB12-DC-39</v>
      </c>
      <c r="B767" s="436">
        <f>COUNTIF(AC$4:AC767,AC767)</f>
        <v>39</v>
      </c>
      <c r="C767" s="436" t="str">
        <f t="shared" si="145"/>
        <v>DC1CB12-DC</v>
      </c>
      <c r="D767" s="436">
        <f>VLOOKUP(C767,'LICH THI'!C:AA,12,0)</f>
        <v>66</v>
      </c>
      <c r="E767" s="436">
        <f>VLOOKUP(C767,'LICH THI'!C:AA,13,0)</f>
        <v>45</v>
      </c>
      <c r="F767" s="436">
        <f t="shared" si="155"/>
        <v>45</v>
      </c>
      <c r="G767" s="436">
        <f>VLOOKUP(C767,'LICH THI'!C:AA,14,0)</f>
        <v>2</v>
      </c>
      <c r="H767" s="436">
        <f t="shared" si="146"/>
        <v>1</v>
      </c>
      <c r="I767" s="436" t="str">
        <f t="shared" si="147"/>
        <v>Nguyễn Phúc Nguyên</v>
      </c>
      <c r="J767" s="436"/>
      <c r="K767" s="436">
        <f t="shared" si="148"/>
        <v>2</v>
      </c>
      <c r="L767" s="436" t="str">
        <f t="shared" si="149"/>
        <v>DC1CB12-DC-2</v>
      </c>
      <c r="M767" s="436">
        <f t="shared" si="150"/>
        <v>12</v>
      </c>
      <c r="N767" s="437">
        <f t="shared" si="156"/>
        <v>78</v>
      </c>
      <c r="O767" s="437"/>
      <c r="P767" s="430" t="str">
        <f t="shared" si="151"/>
        <v/>
      </c>
      <c r="U767" s="177">
        <v>4</v>
      </c>
      <c r="V767" s="177" t="s">
        <v>2790</v>
      </c>
      <c r="W767" s="177" t="s">
        <v>3800</v>
      </c>
      <c r="X767" s="177" t="s">
        <v>4673</v>
      </c>
      <c r="Y767" s="177" t="s">
        <v>5092</v>
      </c>
      <c r="Z767" s="177" t="s">
        <v>6899</v>
      </c>
      <c r="AA767" s="525" t="s">
        <v>5093</v>
      </c>
      <c r="AB767" s="399" t="str">
        <f t="shared" si="152"/>
        <v>DC1CB12</v>
      </c>
      <c r="AC767" s="399" t="str">
        <f t="shared" si="153"/>
        <v>DC1CB12-DC</v>
      </c>
      <c r="AD767" t="str">
        <f>Y767&amp;"-"&amp;VLOOKUP(AC767,'LICH THI'!C:AA,9,0)</f>
        <v>64DCCD3084-42473</v>
      </c>
      <c r="AE767">
        <f t="shared" si="154"/>
        <v>1</v>
      </c>
    </row>
    <row r="768" spans="1:31" x14ac:dyDescent="0.25">
      <c r="A768" s="436" t="str">
        <f t="shared" si="144"/>
        <v>DC1CB12-DC-40</v>
      </c>
      <c r="B768" s="436">
        <f>COUNTIF(AC$4:AC768,AC768)</f>
        <v>40</v>
      </c>
      <c r="C768" s="436" t="str">
        <f t="shared" si="145"/>
        <v>DC1CB12-DC</v>
      </c>
      <c r="D768" s="436">
        <f>VLOOKUP(C768,'LICH THI'!C:AA,12,0)</f>
        <v>66</v>
      </c>
      <c r="E768" s="436">
        <f>VLOOKUP(C768,'LICH THI'!C:AA,13,0)</f>
        <v>45</v>
      </c>
      <c r="F768" s="436">
        <f t="shared" si="155"/>
        <v>45</v>
      </c>
      <c r="G768" s="436">
        <f>VLOOKUP(C768,'LICH THI'!C:AA,14,0)</f>
        <v>2</v>
      </c>
      <c r="H768" s="436">
        <f t="shared" si="146"/>
        <v>1</v>
      </c>
      <c r="I768" s="436" t="str">
        <f t="shared" si="147"/>
        <v>Đinh Thị Hồng Nhung</v>
      </c>
      <c r="J768" s="436"/>
      <c r="K768" s="436">
        <f t="shared" si="148"/>
        <v>2</v>
      </c>
      <c r="L768" s="436" t="str">
        <f t="shared" si="149"/>
        <v>DC1CB12-DC-2</v>
      </c>
      <c r="M768" s="436">
        <f t="shared" si="150"/>
        <v>12</v>
      </c>
      <c r="N768" s="437">
        <f t="shared" si="156"/>
        <v>79</v>
      </c>
      <c r="O768" s="437"/>
      <c r="P768" s="430" t="str">
        <f t="shared" si="151"/>
        <v/>
      </c>
      <c r="U768" s="177">
        <v>61</v>
      </c>
      <c r="V768" s="177" t="s">
        <v>4874</v>
      </c>
      <c r="W768" s="177" t="s">
        <v>5901</v>
      </c>
      <c r="X768" s="177" t="s">
        <v>2680</v>
      </c>
      <c r="Y768" s="177" t="s">
        <v>5902</v>
      </c>
      <c r="Z768" s="177" t="s">
        <v>6899</v>
      </c>
      <c r="AA768" s="525" t="s">
        <v>5265</v>
      </c>
      <c r="AB768" s="399" t="str">
        <f t="shared" si="152"/>
        <v>DC1CB12</v>
      </c>
      <c r="AC768" s="399" t="str">
        <f t="shared" si="153"/>
        <v>DC1CB12-DC</v>
      </c>
      <c r="AD768" t="str">
        <f>Y768&amp;"-"&amp;VLOOKUP(AC768,'LICH THI'!C:AA,9,0)</f>
        <v>65DCHT20263-42473</v>
      </c>
      <c r="AE768">
        <f t="shared" si="154"/>
        <v>1</v>
      </c>
    </row>
    <row r="769" spans="1:31" x14ac:dyDescent="0.25">
      <c r="A769" s="436" t="str">
        <f t="shared" si="144"/>
        <v>DC1CB12-DC-41</v>
      </c>
      <c r="B769" s="436">
        <f>COUNTIF(AC$4:AC769,AC769)</f>
        <v>41</v>
      </c>
      <c r="C769" s="436" t="str">
        <f t="shared" si="145"/>
        <v>DC1CB12-DC</v>
      </c>
      <c r="D769" s="436">
        <f>VLOOKUP(C769,'LICH THI'!C:AA,12,0)</f>
        <v>66</v>
      </c>
      <c r="E769" s="436">
        <f>VLOOKUP(C769,'LICH THI'!C:AA,13,0)</f>
        <v>45</v>
      </c>
      <c r="F769" s="436">
        <f t="shared" si="155"/>
        <v>45</v>
      </c>
      <c r="G769" s="436">
        <f>VLOOKUP(C769,'LICH THI'!C:AA,14,0)</f>
        <v>2</v>
      </c>
      <c r="H769" s="436">
        <f t="shared" si="146"/>
        <v>1</v>
      </c>
      <c r="I769" s="436" t="str">
        <f t="shared" si="147"/>
        <v>Nguyễn Văn Phương</v>
      </c>
      <c r="J769" s="436"/>
      <c r="K769" s="436">
        <f t="shared" si="148"/>
        <v>2</v>
      </c>
      <c r="L769" s="436" t="str">
        <f t="shared" si="149"/>
        <v>DC1CB12-DC-2</v>
      </c>
      <c r="M769" s="436">
        <f t="shared" si="150"/>
        <v>12</v>
      </c>
      <c r="N769" s="437">
        <f t="shared" si="156"/>
        <v>80</v>
      </c>
      <c r="O769" s="437"/>
      <c r="P769" s="430" t="str">
        <f t="shared" si="151"/>
        <v/>
      </c>
      <c r="U769" s="177">
        <v>34</v>
      </c>
      <c r="V769" s="177" t="s">
        <v>3325</v>
      </c>
      <c r="W769" s="177" t="s">
        <v>2741</v>
      </c>
      <c r="X769" s="177" t="s">
        <v>2717</v>
      </c>
      <c r="Y769" s="177" t="s">
        <v>3793</v>
      </c>
      <c r="Z769" s="177" t="s">
        <v>6899</v>
      </c>
      <c r="AA769" s="525" t="s">
        <v>3794</v>
      </c>
      <c r="AB769" s="399" t="str">
        <f t="shared" si="152"/>
        <v>DC1CB12</v>
      </c>
      <c r="AC769" s="399" t="str">
        <f t="shared" si="153"/>
        <v>DC1CB12-DC</v>
      </c>
      <c r="AD769" t="str">
        <f>Y769&amp;"-"&amp;VLOOKUP(AC769,'LICH THI'!C:AA,9,0)</f>
        <v>64DCDT3099-42473</v>
      </c>
      <c r="AE769">
        <f t="shared" si="154"/>
        <v>1</v>
      </c>
    </row>
    <row r="770" spans="1:31" x14ac:dyDescent="0.25">
      <c r="A770" s="436" t="str">
        <f t="shared" si="144"/>
        <v>DC1CB12-DC-42</v>
      </c>
      <c r="B770" s="436">
        <f>COUNTIF(AC$4:AC770,AC770)</f>
        <v>42</v>
      </c>
      <c r="C770" s="436" t="str">
        <f t="shared" si="145"/>
        <v>DC1CB12-DC</v>
      </c>
      <c r="D770" s="436">
        <f>VLOOKUP(C770,'LICH THI'!C:AA,12,0)</f>
        <v>66</v>
      </c>
      <c r="E770" s="436">
        <f>VLOOKUP(C770,'LICH THI'!C:AA,13,0)</f>
        <v>45</v>
      </c>
      <c r="F770" s="436">
        <f t="shared" si="155"/>
        <v>45</v>
      </c>
      <c r="G770" s="436">
        <f>VLOOKUP(C770,'LICH THI'!C:AA,14,0)</f>
        <v>2</v>
      </c>
      <c r="H770" s="436">
        <f t="shared" si="146"/>
        <v>1</v>
      </c>
      <c r="I770" s="436" t="str">
        <f t="shared" si="147"/>
        <v>Bùi Tuyên Quang</v>
      </c>
      <c r="J770" s="436"/>
      <c r="K770" s="436">
        <f t="shared" si="148"/>
        <v>2</v>
      </c>
      <c r="L770" s="436" t="str">
        <f t="shared" si="149"/>
        <v>DC1CB12-DC-2</v>
      </c>
      <c r="M770" s="436">
        <f t="shared" si="150"/>
        <v>12</v>
      </c>
      <c r="N770" s="437">
        <f t="shared" si="156"/>
        <v>81</v>
      </c>
      <c r="O770" s="437"/>
      <c r="P770" s="430" t="str">
        <f t="shared" si="151"/>
        <v/>
      </c>
      <c r="U770" s="177">
        <v>42</v>
      </c>
      <c r="V770" s="177" t="s">
        <v>3014</v>
      </c>
      <c r="W770" s="177" t="s">
        <v>3851</v>
      </c>
      <c r="X770" s="177" t="s">
        <v>3147</v>
      </c>
      <c r="Y770" s="177" t="s">
        <v>3852</v>
      </c>
      <c r="Z770" s="177" t="s">
        <v>6899</v>
      </c>
      <c r="AA770" s="525" t="s">
        <v>3853</v>
      </c>
      <c r="AB770" s="399" t="str">
        <f t="shared" si="152"/>
        <v>DC1CB12</v>
      </c>
      <c r="AC770" s="399" t="str">
        <f t="shared" si="153"/>
        <v>DC1CB12-DC</v>
      </c>
      <c r="AD770" t="str">
        <f>Y770&amp;"-"&amp;VLOOKUP(AC770,'LICH THI'!C:AA,9,0)</f>
        <v>64DCMX3057-42473</v>
      </c>
      <c r="AE770">
        <f t="shared" si="154"/>
        <v>1</v>
      </c>
    </row>
    <row r="771" spans="1:31" x14ac:dyDescent="0.25">
      <c r="A771" s="436" t="str">
        <f t="shared" si="144"/>
        <v>DC1CB12-DC-43</v>
      </c>
      <c r="B771" s="436">
        <f>COUNTIF(AC$4:AC771,AC771)</f>
        <v>43</v>
      </c>
      <c r="C771" s="436" t="str">
        <f t="shared" si="145"/>
        <v>DC1CB12-DC</v>
      </c>
      <c r="D771" s="436">
        <f>VLOOKUP(C771,'LICH THI'!C:AA,12,0)</f>
        <v>66</v>
      </c>
      <c r="E771" s="436">
        <f>VLOOKUP(C771,'LICH THI'!C:AA,13,0)</f>
        <v>45</v>
      </c>
      <c r="F771" s="436">
        <f t="shared" si="155"/>
        <v>45</v>
      </c>
      <c r="G771" s="436">
        <f>VLOOKUP(C771,'LICH THI'!C:AA,14,0)</f>
        <v>2</v>
      </c>
      <c r="H771" s="436">
        <f t="shared" si="146"/>
        <v>1</v>
      </c>
      <c r="I771" s="436" t="str">
        <f t="shared" si="147"/>
        <v>Nguyễn Duy Quân</v>
      </c>
      <c r="J771" s="436"/>
      <c r="K771" s="436">
        <f t="shared" si="148"/>
        <v>2</v>
      </c>
      <c r="L771" s="436" t="str">
        <f t="shared" si="149"/>
        <v>DC1CB12-DC-2</v>
      </c>
      <c r="M771" s="436">
        <f t="shared" si="150"/>
        <v>12</v>
      </c>
      <c r="N771" s="437">
        <f t="shared" si="156"/>
        <v>82</v>
      </c>
      <c r="O771" s="437"/>
      <c r="P771" s="430" t="str">
        <f t="shared" si="151"/>
        <v/>
      </c>
      <c r="U771" s="177">
        <v>50</v>
      </c>
      <c r="V771" s="177" t="s">
        <v>3426</v>
      </c>
      <c r="W771" s="177" t="s">
        <v>2969</v>
      </c>
      <c r="X771" s="177" t="s">
        <v>2890</v>
      </c>
      <c r="Y771" s="177" t="s">
        <v>6446</v>
      </c>
      <c r="Z771" s="177" t="s">
        <v>6899</v>
      </c>
      <c r="AA771" s="525" t="s">
        <v>4900</v>
      </c>
      <c r="AB771" s="399" t="str">
        <f t="shared" si="152"/>
        <v>DC1CB12</v>
      </c>
      <c r="AC771" s="399" t="str">
        <f t="shared" si="153"/>
        <v>DC1CB12-DC</v>
      </c>
      <c r="AD771" t="str">
        <f>Y771&amp;"-"&amp;VLOOKUP(AC771,'LICH THI'!C:AA,9,0)</f>
        <v>65DCCD20460-42473</v>
      </c>
      <c r="AE771">
        <f t="shared" si="154"/>
        <v>1</v>
      </c>
    </row>
    <row r="772" spans="1:31" x14ac:dyDescent="0.25">
      <c r="A772" s="436" t="str">
        <f t="shared" si="144"/>
        <v>DC1CB12-DC-44</v>
      </c>
      <c r="B772" s="436">
        <f>COUNTIF(AC$4:AC772,AC772)</f>
        <v>44</v>
      </c>
      <c r="C772" s="436" t="str">
        <f t="shared" si="145"/>
        <v>DC1CB12-DC</v>
      </c>
      <c r="D772" s="436">
        <f>VLOOKUP(C772,'LICH THI'!C:AA,12,0)</f>
        <v>66</v>
      </c>
      <c r="E772" s="436">
        <f>VLOOKUP(C772,'LICH THI'!C:AA,13,0)</f>
        <v>45</v>
      </c>
      <c r="F772" s="436">
        <f t="shared" si="155"/>
        <v>45</v>
      </c>
      <c r="G772" s="436">
        <f>VLOOKUP(C772,'LICH THI'!C:AA,14,0)</f>
        <v>2</v>
      </c>
      <c r="H772" s="436">
        <f t="shared" si="146"/>
        <v>1</v>
      </c>
      <c r="I772" s="436" t="str">
        <f t="shared" si="147"/>
        <v>Lê Duy Quí</v>
      </c>
      <c r="J772" s="436"/>
      <c r="K772" s="436">
        <f t="shared" si="148"/>
        <v>2</v>
      </c>
      <c r="L772" s="436" t="str">
        <f t="shared" si="149"/>
        <v>DC1CB12-DC-2</v>
      </c>
      <c r="M772" s="436">
        <f t="shared" si="150"/>
        <v>12</v>
      </c>
      <c r="N772" s="437">
        <f t="shared" si="156"/>
        <v>83</v>
      </c>
      <c r="O772" s="437"/>
      <c r="P772" s="430" t="str">
        <f t="shared" si="151"/>
        <v/>
      </c>
      <c r="U772" s="177">
        <v>14</v>
      </c>
      <c r="V772" s="177" t="s">
        <v>2935</v>
      </c>
      <c r="W772" s="177" t="s">
        <v>2978</v>
      </c>
      <c r="X772" s="177" t="s">
        <v>2979</v>
      </c>
      <c r="Y772" s="177" t="s">
        <v>2980</v>
      </c>
      <c r="Z772" s="177" t="s">
        <v>6899</v>
      </c>
      <c r="AA772" s="525" t="s">
        <v>2981</v>
      </c>
      <c r="AB772" s="399" t="str">
        <f t="shared" si="152"/>
        <v>DC1CB12</v>
      </c>
      <c r="AC772" s="399" t="str">
        <f t="shared" si="153"/>
        <v>DC1CB12-DC</v>
      </c>
      <c r="AD772" t="str">
        <f>Y772&amp;"-"&amp;VLOOKUP(AC772,'LICH THI'!C:AA,9,0)</f>
        <v>64DCDB3099-42473</v>
      </c>
      <c r="AE772">
        <f t="shared" si="154"/>
        <v>1</v>
      </c>
    </row>
    <row r="773" spans="1:31" x14ac:dyDescent="0.25">
      <c r="A773" s="436" t="str">
        <f t="shared" ref="A773:A836" si="157">C773&amp;"-"&amp;B773</f>
        <v>DC1CB12-DC-45</v>
      </c>
      <c r="B773" s="436">
        <f>COUNTIF(AC$4:AC773,AC773)</f>
        <v>45</v>
      </c>
      <c r="C773" s="436" t="str">
        <f t="shared" ref="C773:C836" si="158">_CT_MaHP1</f>
        <v>DC1CB12-DC</v>
      </c>
      <c r="D773" s="436">
        <f>VLOOKUP(C773,'LICH THI'!C:AA,12,0)</f>
        <v>66</v>
      </c>
      <c r="E773" s="436">
        <f>VLOOKUP(C773,'LICH THI'!C:AA,13,0)</f>
        <v>45</v>
      </c>
      <c r="F773" s="436">
        <f t="shared" si="155"/>
        <v>45</v>
      </c>
      <c r="G773" s="436">
        <f>VLOOKUP(C773,'LICH THI'!C:AA,14,0)</f>
        <v>2</v>
      </c>
      <c r="H773" s="436">
        <f t="shared" ref="H773:H836" si="159">IF(E773=0,"",TRUNC((B773+E773-1)/E773))</f>
        <v>1</v>
      </c>
      <c r="I773" s="436" t="str">
        <f t="shared" ref="I773:I836" si="160">W773&amp;" "&amp;X773</f>
        <v>Vũ Ngọc Sáng</v>
      </c>
      <c r="J773" s="436"/>
      <c r="K773" s="436">
        <f t="shared" ref="K773:K836" si="161">IF(G773=1,1,IF(H773&lt;G773,H773+1,1))</f>
        <v>2</v>
      </c>
      <c r="L773" s="436" t="str">
        <f t="shared" ref="L773:L836" si="162">C773&amp;"-"&amp;K773</f>
        <v>DC1CB12-DC-2</v>
      </c>
      <c r="M773" s="436">
        <f t="shared" ref="M773:M836" si="163">IF(E773=0,"",MOD(MID(C773,6,2),E773))</f>
        <v>12</v>
      </c>
      <c r="N773" s="437">
        <f t="shared" si="156"/>
        <v>84</v>
      </c>
      <c r="O773" s="437"/>
      <c r="P773" s="430" t="str">
        <f t="shared" ref="P773:P836" si="164">IF(MOD(20*O773,10)&lt;&gt;0,"SAI","")</f>
        <v/>
      </c>
      <c r="U773" s="177">
        <v>10</v>
      </c>
      <c r="V773" s="177" t="s">
        <v>2897</v>
      </c>
      <c r="W773" s="177" t="s">
        <v>4113</v>
      </c>
      <c r="X773" s="177" t="s">
        <v>3725</v>
      </c>
      <c r="Y773" s="177" t="s">
        <v>4699</v>
      </c>
      <c r="Z773" s="177" t="s">
        <v>6899</v>
      </c>
      <c r="AA773" s="525" t="s">
        <v>4409</v>
      </c>
      <c r="AB773" s="399" t="str">
        <f t="shared" ref="AB773:AB836" si="165">_CT_MaHP</f>
        <v>DC1CB12</v>
      </c>
      <c r="AC773" s="399" t="str">
        <f t="shared" ref="AC773:AC836" si="166">_CT_MaHe</f>
        <v>DC1CB12-DC</v>
      </c>
      <c r="AD773" t="str">
        <f>Y773&amp;"-"&amp;VLOOKUP(AC773,'LICH THI'!C:AA,9,0)</f>
        <v>64DCDB3026-42473</v>
      </c>
      <c r="AE773">
        <f t="shared" ref="AE773:AE836" si="167">COUNTIF(AD773,AD:AD)</f>
        <v>1</v>
      </c>
    </row>
    <row r="774" spans="1:31" x14ac:dyDescent="0.25">
      <c r="A774" s="436" t="str">
        <f t="shared" si="157"/>
        <v>DC1CB12-DC-46</v>
      </c>
      <c r="B774" s="436">
        <f>COUNTIF(AC$4:AC774,AC774)</f>
        <v>46</v>
      </c>
      <c r="C774" s="436" t="str">
        <f t="shared" si="158"/>
        <v>DC1CB12-DC</v>
      </c>
      <c r="D774" s="436">
        <f>VLOOKUP(C774,'LICH THI'!C:AA,12,0)</f>
        <v>66</v>
      </c>
      <c r="E774" s="436">
        <f>VLOOKUP(C774,'LICH THI'!C:AA,13,0)</f>
        <v>45</v>
      </c>
      <c r="F774" s="436">
        <f t="shared" ref="F774:F837" si="168">IF(G774="","",IF(G774=H774,D774-(H774-1)*E774,E774))</f>
        <v>21</v>
      </c>
      <c r="G774" s="436">
        <f>VLOOKUP(C774,'LICH THI'!C:AA,14,0)</f>
        <v>2</v>
      </c>
      <c r="H774" s="436">
        <f t="shared" si="159"/>
        <v>2</v>
      </c>
      <c r="I774" s="436" t="str">
        <f t="shared" si="160"/>
        <v>Bùi Đăng Sinh</v>
      </c>
      <c r="J774" s="436"/>
      <c r="K774" s="436">
        <f t="shared" si="161"/>
        <v>1</v>
      </c>
      <c r="L774" s="436" t="str">
        <f t="shared" si="162"/>
        <v>DC1CB12-DC-1</v>
      </c>
      <c r="M774" s="436">
        <f t="shared" si="163"/>
        <v>12</v>
      </c>
      <c r="N774" s="437">
        <f t="shared" ref="N774:N837" si="169">IF(F774=0,"",(K774-1)*$N$2+1+MOD(B774-M774,F774))</f>
        <v>14</v>
      </c>
      <c r="O774" s="437"/>
      <c r="P774" s="430" t="str">
        <f t="shared" si="164"/>
        <v/>
      </c>
      <c r="U774" s="177">
        <v>55</v>
      </c>
      <c r="V774" s="177" t="s">
        <v>3892</v>
      </c>
      <c r="W774" s="177" t="s">
        <v>6251</v>
      </c>
      <c r="X774" s="177" t="s">
        <v>3172</v>
      </c>
      <c r="Y774" s="177" t="s">
        <v>6252</v>
      </c>
      <c r="Z774" s="177" t="s">
        <v>6899</v>
      </c>
      <c r="AA774" s="525" t="s">
        <v>6253</v>
      </c>
      <c r="AB774" s="399" t="str">
        <f t="shared" si="165"/>
        <v>DC1CB12</v>
      </c>
      <c r="AC774" s="399" t="str">
        <f t="shared" si="166"/>
        <v>DC1CB12-DC</v>
      </c>
      <c r="AD774" t="str">
        <f>Y774&amp;"-"&amp;VLOOKUP(AC774,'LICH THI'!C:AA,9,0)</f>
        <v>65DCDB20580-42473</v>
      </c>
      <c r="AE774">
        <f t="shared" si="167"/>
        <v>1</v>
      </c>
    </row>
    <row r="775" spans="1:31" x14ac:dyDescent="0.25">
      <c r="A775" s="436" t="str">
        <f t="shared" si="157"/>
        <v>DC1CB12-DC-47</v>
      </c>
      <c r="B775" s="436">
        <f>COUNTIF(AC$4:AC775,AC775)</f>
        <v>47</v>
      </c>
      <c r="C775" s="436" t="str">
        <f t="shared" si="158"/>
        <v>DC1CB12-DC</v>
      </c>
      <c r="D775" s="436">
        <f>VLOOKUP(C775,'LICH THI'!C:AA,12,0)</f>
        <v>66</v>
      </c>
      <c r="E775" s="436">
        <f>VLOOKUP(C775,'LICH THI'!C:AA,13,0)</f>
        <v>45</v>
      </c>
      <c r="F775" s="436">
        <f t="shared" si="168"/>
        <v>21</v>
      </c>
      <c r="G775" s="436">
        <f>VLOOKUP(C775,'LICH THI'!C:AA,14,0)</f>
        <v>2</v>
      </c>
      <c r="H775" s="436">
        <f t="shared" si="159"/>
        <v>2</v>
      </c>
      <c r="I775" s="436" t="str">
        <f t="shared" si="160"/>
        <v>Nguyễn Xuân Sơn</v>
      </c>
      <c r="J775" s="436"/>
      <c r="K775" s="436">
        <f t="shared" si="161"/>
        <v>1</v>
      </c>
      <c r="L775" s="436" t="str">
        <f t="shared" si="162"/>
        <v>DC1CB12-DC-1</v>
      </c>
      <c r="M775" s="436">
        <f t="shared" si="163"/>
        <v>12</v>
      </c>
      <c r="N775" s="437">
        <f t="shared" si="169"/>
        <v>15</v>
      </c>
      <c r="O775" s="437"/>
      <c r="P775" s="430" t="str">
        <f t="shared" si="164"/>
        <v/>
      </c>
      <c r="U775" s="177">
        <v>28</v>
      </c>
      <c r="V775" s="177" t="s">
        <v>3308</v>
      </c>
      <c r="W775" s="177" t="s">
        <v>3590</v>
      </c>
      <c r="X775" s="177" t="s">
        <v>2688</v>
      </c>
      <c r="Y775" s="177" t="s">
        <v>3776</v>
      </c>
      <c r="Z775" s="177" t="s">
        <v>6899</v>
      </c>
      <c r="AA775" s="525" t="s">
        <v>3777</v>
      </c>
      <c r="AB775" s="399" t="str">
        <f t="shared" si="165"/>
        <v>DC1CB12</v>
      </c>
      <c r="AC775" s="399" t="str">
        <f t="shared" si="166"/>
        <v>DC1CB12-DC</v>
      </c>
      <c r="AD775" t="str">
        <f>Y775&amp;"-"&amp;VLOOKUP(AC775,'LICH THI'!C:AA,9,0)</f>
        <v>64DCDT3035-42473</v>
      </c>
      <c r="AE775">
        <f t="shared" si="167"/>
        <v>1</v>
      </c>
    </row>
    <row r="776" spans="1:31" x14ac:dyDescent="0.25">
      <c r="A776" s="436" t="str">
        <f t="shared" si="157"/>
        <v>DC1CB12-DC-48</v>
      </c>
      <c r="B776" s="436">
        <f>COUNTIF(AC$4:AC776,AC776)</f>
        <v>48</v>
      </c>
      <c r="C776" s="436" t="str">
        <f t="shared" si="158"/>
        <v>DC1CB12-DC</v>
      </c>
      <c r="D776" s="436">
        <f>VLOOKUP(C776,'LICH THI'!C:AA,12,0)</f>
        <v>66</v>
      </c>
      <c r="E776" s="436">
        <f>VLOOKUP(C776,'LICH THI'!C:AA,13,0)</f>
        <v>45</v>
      </c>
      <c r="F776" s="436">
        <f t="shared" si="168"/>
        <v>21</v>
      </c>
      <c r="G776" s="436">
        <f>VLOOKUP(C776,'LICH THI'!C:AA,14,0)</f>
        <v>2</v>
      </c>
      <c r="H776" s="436">
        <f t="shared" si="159"/>
        <v>2</v>
      </c>
      <c r="I776" s="436" t="str">
        <f t="shared" si="160"/>
        <v>Vi Văn Sơn</v>
      </c>
      <c r="J776" s="436"/>
      <c r="K776" s="436">
        <f t="shared" si="161"/>
        <v>1</v>
      </c>
      <c r="L776" s="436" t="str">
        <f t="shared" si="162"/>
        <v>DC1CB12-DC-1</v>
      </c>
      <c r="M776" s="436">
        <f t="shared" si="163"/>
        <v>12</v>
      </c>
      <c r="N776" s="437">
        <f t="shared" si="169"/>
        <v>16</v>
      </c>
      <c r="O776" s="437"/>
      <c r="P776" s="430" t="str">
        <f t="shared" si="164"/>
        <v/>
      </c>
      <c r="U776" s="177">
        <v>11</v>
      </c>
      <c r="V776" s="177" t="s">
        <v>2897</v>
      </c>
      <c r="W776" s="177" t="s">
        <v>3747</v>
      </c>
      <c r="X776" s="177" t="s">
        <v>2688</v>
      </c>
      <c r="Y776" s="177" t="s">
        <v>3748</v>
      </c>
      <c r="Z776" s="177" t="s">
        <v>6899</v>
      </c>
      <c r="AA776" s="525" t="s">
        <v>3749</v>
      </c>
      <c r="AB776" s="399" t="str">
        <f t="shared" si="165"/>
        <v>DC1CB12</v>
      </c>
      <c r="AC776" s="399" t="str">
        <f t="shared" si="166"/>
        <v>DC1CB12-DC</v>
      </c>
      <c r="AD776" t="str">
        <f>Y776&amp;"-"&amp;VLOOKUP(AC776,'LICH THI'!C:AA,9,0)</f>
        <v>64DCDB3029-42473</v>
      </c>
      <c r="AE776">
        <f t="shared" si="167"/>
        <v>1</v>
      </c>
    </row>
    <row r="777" spans="1:31" x14ac:dyDescent="0.25">
      <c r="A777" s="436" t="str">
        <f t="shared" si="157"/>
        <v>DC1CB12-DC-49</v>
      </c>
      <c r="B777" s="436">
        <f>COUNTIF(AC$4:AC777,AC777)</f>
        <v>49</v>
      </c>
      <c r="C777" s="436" t="str">
        <f t="shared" si="158"/>
        <v>DC1CB12-DC</v>
      </c>
      <c r="D777" s="436">
        <f>VLOOKUP(C777,'LICH THI'!C:AA,12,0)</f>
        <v>66</v>
      </c>
      <c r="E777" s="436">
        <f>VLOOKUP(C777,'LICH THI'!C:AA,13,0)</f>
        <v>45</v>
      </c>
      <c r="F777" s="436">
        <f t="shared" si="168"/>
        <v>21</v>
      </c>
      <c r="G777" s="436">
        <f>VLOOKUP(C777,'LICH THI'!C:AA,14,0)</f>
        <v>2</v>
      </c>
      <c r="H777" s="436">
        <f t="shared" si="159"/>
        <v>2</v>
      </c>
      <c r="I777" s="436" t="str">
        <f t="shared" si="160"/>
        <v>Nguyễn Văn Tài</v>
      </c>
      <c r="J777" s="436"/>
      <c r="K777" s="436">
        <f t="shared" si="161"/>
        <v>1</v>
      </c>
      <c r="L777" s="436" t="str">
        <f t="shared" si="162"/>
        <v>DC1CB12-DC-1</v>
      </c>
      <c r="M777" s="436">
        <f t="shared" si="163"/>
        <v>12</v>
      </c>
      <c r="N777" s="437">
        <f t="shared" si="169"/>
        <v>17</v>
      </c>
      <c r="O777" s="437"/>
      <c r="P777" s="430" t="str">
        <f t="shared" si="164"/>
        <v/>
      </c>
      <c r="U777" s="177">
        <v>35</v>
      </c>
      <c r="V777" s="177" t="s">
        <v>3325</v>
      </c>
      <c r="W777" s="177" t="s">
        <v>2741</v>
      </c>
      <c r="X777" s="177" t="s">
        <v>3043</v>
      </c>
      <c r="Y777" s="177" t="s">
        <v>5531</v>
      </c>
      <c r="Z777" s="177" t="s">
        <v>6899</v>
      </c>
      <c r="AA777" s="525" t="s">
        <v>3842</v>
      </c>
      <c r="AB777" s="399" t="str">
        <f t="shared" si="165"/>
        <v>DC1CB12</v>
      </c>
      <c r="AC777" s="399" t="str">
        <f t="shared" si="166"/>
        <v>DC1CB12-DC</v>
      </c>
      <c r="AD777" t="str">
        <f>Y777&amp;"-"&amp;VLOOKUP(AC777,'LICH THI'!C:AA,9,0)</f>
        <v>64DCDT3084-42473</v>
      </c>
      <c r="AE777">
        <f t="shared" si="167"/>
        <v>1</v>
      </c>
    </row>
    <row r="778" spans="1:31" x14ac:dyDescent="0.25">
      <c r="A778" s="436" t="str">
        <f t="shared" si="157"/>
        <v>DC1CB12-DC-50</v>
      </c>
      <c r="B778" s="436">
        <f>COUNTIF(AC$4:AC778,AC778)</f>
        <v>50</v>
      </c>
      <c r="C778" s="436" t="str">
        <f t="shared" si="158"/>
        <v>DC1CB12-DC</v>
      </c>
      <c r="D778" s="436">
        <f>VLOOKUP(C778,'LICH THI'!C:AA,12,0)</f>
        <v>66</v>
      </c>
      <c r="E778" s="436">
        <f>VLOOKUP(C778,'LICH THI'!C:AA,13,0)</f>
        <v>45</v>
      </c>
      <c r="F778" s="436">
        <f t="shared" si="168"/>
        <v>21</v>
      </c>
      <c r="G778" s="436">
        <f>VLOOKUP(C778,'LICH THI'!C:AA,14,0)</f>
        <v>2</v>
      </c>
      <c r="H778" s="436">
        <f t="shared" si="159"/>
        <v>2</v>
      </c>
      <c r="I778" s="436" t="str">
        <f t="shared" si="160"/>
        <v>Ngô Văn Tiến</v>
      </c>
      <c r="J778" s="436"/>
      <c r="K778" s="436">
        <f t="shared" si="161"/>
        <v>1</v>
      </c>
      <c r="L778" s="436" t="str">
        <f t="shared" si="162"/>
        <v>DC1CB12-DC-1</v>
      </c>
      <c r="M778" s="436">
        <f t="shared" si="163"/>
        <v>12</v>
      </c>
      <c r="N778" s="437">
        <f t="shared" si="169"/>
        <v>18</v>
      </c>
      <c r="O778" s="437"/>
      <c r="P778" s="430" t="str">
        <f t="shared" si="164"/>
        <v/>
      </c>
      <c r="U778" s="177">
        <v>52</v>
      </c>
      <c r="V778" s="177" t="s">
        <v>3459</v>
      </c>
      <c r="W778" s="177" t="s">
        <v>3204</v>
      </c>
      <c r="X778" s="177" t="s">
        <v>2992</v>
      </c>
      <c r="Y778" s="177" t="s">
        <v>6910</v>
      </c>
      <c r="Z778" s="177" t="s">
        <v>6899</v>
      </c>
      <c r="AA778" s="525" t="s">
        <v>6911</v>
      </c>
      <c r="AB778" s="399" t="str">
        <f t="shared" si="165"/>
        <v>DC1CB12</v>
      </c>
      <c r="AC778" s="399" t="str">
        <f t="shared" si="166"/>
        <v>DC1CB12-DC</v>
      </c>
      <c r="AD778" t="str">
        <f>Y778&amp;"-"&amp;VLOOKUP(AC778,'LICH THI'!C:AA,9,0)</f>
        <v>65DCCS20457-42473</v>
      </c>
      <c r="AE778">
        <f t="shared" si="167"/>
        <v>1</v>
      </c>
    </row>
    <row r="779" spans="1:31" x14ac:dyDescent="0.25">
      <c r="A779" s="436" t="str">
        <f t="shared" si="157"/>
        <v>DC1CB12-DC-51</v>
      </c>
      <c r="B779" s="436">
        <f>COUNTIF(AC$4:AC779,AC779)</f>
        <v>51</v>
      </c>
      <c r="C779" s="436" t="str">
        <f t="shared" si="158"/>
        <v>DC1CB12-DC</v>
      </c>
      <c r="D779" s="436">
        <f>VLOOKUP(C779,'LICH THI'!C:AA,12,0)</f>
        <v>66</v>
      </c>
      <c r="E779" s="436">
        <f>VLOOKUP(C779,'LICH THI'!C:AA,13,0)</f>
        <v>45</v>
      </c>
      <c r="F779" s="436">
        <f t="shared" si="168"/>
        <v>21</v>
      </c>
      <c r="G779" s="436">
        <f>VLOOKUP(C779,'LICH THI'!C:AA,14,0)</f>
        <v>2</v>
      </c>
      <c r="H779" s="436">
        <f t="shared" si="159"/>
        <v>2</v>
      </c>
      <c r="I779" s="436" t="str">
        <f t="shared" si="160"/>
        <v>Trần Trung Tiến</v>
      </c>
      <c r="J779" s="436"/>
      <c r="K779" s="436">
        <f t="shared" si="161"/>
        <v>1</v>
      </c>
      <c r="L779" s="436" t="str">
        <f t="shared" si="162"/>
        <v>DC1CB12-DC-1</v>
      </c>
      <c r="M779" s="436">
        <f t="shared" si="163"/>
        <v>12</v>
      </c>
      <c r="N779" s="437">
        <f t="shared" si="169"/>
        <v>19</v>
      </c>
      <c r="O779" s="437"/>
      <c r="P779" s="430" t="str">
        <f t="shared" si="164"/>
        <v/>
      </c>
      <c r="U779" s="177">
        <v>39</v>
      </c>
      <c r="V779" s="177" t="s">
        <v>2982</v>
      </c>
      <c r="W779" s="177" t="s">
        <v>3052</v>
      </c>
      <c r="X779" s="177" t="s">
        <v>2992</v>
      </c>
      <c r="Y779" s="177" t="s">
        <v>5783</v>
      </c>
      <c r="Z779" s="177" t="s">
        <v>6899</v>
      </c>
      <c r="AA779" s="525" t="s">
        <v>4562</v>
      </c>
      <c r="AB779" s="399" t="str">
        <f t="shared" si="165"/>
        <v>DC1CB12</v>
      </c>
      <c r="AC779" s="399" t="str">
        <f t="shared" si="166"/>
        <v>DC1CB12-DC</v>
      </c>
      <c r="AD779" t="str">
        <f>Y779&amp;"-"&amp;VLOOKUP(AC779,'LICH THI'!C:AA,9,0)</f>
        <v>64DCMX2014-42473</v>
      </c>
      <c r="AE779">
        <f t="shared" si="167"/>
        <v>1</v>
      </c>
    </row>
    <row r="780" spans="1:31" x14ac:dyDescent="0.25">
      <c r="A780" s="436" t="str">
        <f t="shared" si="157"/>
        <v>DC1CB12-DC-52</v>
      </c>
      <c r="B780" s="436">
        <f>COUNTIF(AC$4:AC780,AC780)</f>
        <v>52</v>
      </c>
      <c r="C780" s="436" t="str">
        <f t="shared" si="158"/>
        <v>DC1CB12-DC</v>
      </c>
      <c r="D780" s="436">
        <f>VLOOKUP(C780,'LICH THI'!C:AA,12,0)</f>
        <v>66</v>
      </c>
      <c r="E780" s="436">
        <f>VLOOKUP(C780,'LICH THI'!C:AA,13,0)</f>
        <v>45</v>
      </c>
      <c r="F780" s="436">
        <f t="shared" si="168"/>
        <v>21</v>
      </c>
      <c r="G780" s="436">
        <f>VLOOKUP(C780,'LICH THI'!C:AA,14,0)</f>
        <v>2</v>
      </c>
      <c r="H780" s="436">
        <f t="shared" si="159"/>
        <v>2</v>
      </c>
      <c r="I780" s="436" t="str">
        <f t="shared" si="160"/>
        <v>Dương Quang Tịnh</v>
      </c>
      <c r="J780" s="436"/>
      <c r="K780" s="436">
        <f t="shared" si="161"/>
        <v>1</v>
      </c>
      <c r="L780" s="436" t="str">
        <f t="shared" si="162"/>
        <v>DC1CB12-DC-1</v>
      </c>
      <c r="M780" s="436">
        <f t="shared" si="163"/>
        <v>12</v>
      </c>
      <c r="N780" s="437">
        <f t="shared" si="169"/>
        <v>20</v>
      </c>
      <c r="O780" s="437"/>
      <c r="P780" s="430" t="str">
        <f t="shared" si="164"/>
        <v/>
      </c>
      <c r="U780" s="177">
        <v>19</v>
      </c>
      <c r="V780" s="177" t="s">
        <v>3761</v>
      </c>
      <c r="W780" s="177" t="s">
        <v>6902</v>
      </c>
      <c r="X780" s="177" t="s">
        <v>6903</v>
      </c>
      <c r="Y780" s="177" t="s">
        <v>6904</v>
      </c>
      <c r="Z780" s="177" t="s">
        <v>6899</v>
      </c>
      <c r="AA780" s="525" t="s">
        <v>2879</v>
      </c>
      <c r="AB780" s="399" t="str">
        <f t="shared" si="165"/>
        <v>DC1CB12</v>
      </c>
      <c r="AC780" s="399" t="str">
        <f t="shared" si="166"/>
        <v>DC1CB12-DC</v>
      </c>
      <c r="AD780" t="str">
        <f>Y780&amp;"-"&amp;VLOOKUP(AC780,'LICH THI'!C:AA,9,0)</f>
        <v>64DCDD3121-42473</v>
      </c>
      <c r="AE780">
        <f t="shared" si="167"/>
        <v>1</v>
      </c>
    </row>
    <row r="781" spans="1:31" x14ac:dyDescent="0.25">
      <c r="A781" s="436" t="str">
        <f t="shared" si="157"/>
        <v>DC1CB12-DC-53</v>
      </c>
      <c r="B781" s="436">
        <f>COUNTIF(AC$4:AC781,AC781)</f>
        <v>53</v>
      </c>
      <c r="C781" s="436" t="str">
        <f t="shared" si="158"/>
        <v>DC1CB12-DC</v>
      </c>
      <c r="D781" s="436">
        <f>VLOOKUP(C781,'LICH THI'!C:AA,12,0)</f>
        <v>66</v>
      </c>
      <c r="E781" s="436">
        <f>VLOOKUP(C781,'LICH THI'!C:AA,13,0)</f>
        <v>45</v>
      </c>
      <c r="F781" s="436">
        <f t="shared" si="168"/>
        <v>21</v>
      </c>
      <c r="G781" s="436">
        <f>VLOOKUP(C781,'LICH THI'!C:AA,14,0)</f>
        <v>2</v>
      </c>
      <c r="H781" s="436">
        <f t="shared" si="159"/>
        <v>2</v>
      </c>
      <c r="I781" s="436" t="str">
        <f t="shared" si="160"/>
        <v>Nguyễn Văn Toàn</v>
      </c>
      <c r="J781" s="436"/>
      <c r="K781" s="436">
        <f t="shared" si="161"/>
        <v>1</v>
      </c>
      <c r="L781" s="436" t="str">
        <f t="shared" si="162"/>
        <v>DC1CB12-DC-1</v>
      </c>
      <c r="M781" s="436">
        <f t="shared" si="163"/>
        <v>12</v>
      </c>
      <c r="N781" s="437">
        <f t="shared" si="169"/>
        <v>21</v>
      </c>
      <c r="O781" s="437"/>
      <c r="P781" s="430" t="str">
        <f t="shared" si="164"/>
        <v/>
      </c>
      <c r="U781" s="177">
        <v>20</v>
      </c>
      <c r="V781" s="177" t="s">
        <v>3761</v>
      </c>
      <c r="W781" s="177" t="s">
        <v>2741</v>
      </c>
      <c r="X781" s="177" t="s">
        <v>2818</v>
      </c>
      <c r="Y781" s="177" t="s">
        <v>6905</v>
      </c>
      <c r="Z781" s="177" t="s">
        <v>6899</v>
      </c>
      <c r="AA781" s="525" t="s">
        <v>6906</v>
      </c>
      <c r="AB781" s="399" t="str">
        <f t="shared" si="165"/>
        <v>DC1CB12</v>
      </c>
      <c r="AC781" s="399" t="str">
        <f t="shared" si="166"/>
        <v>DC1CB12-DC</v>
      </c>
      <c r="AD781" t="str">
        <f>Y781&amp;"-"&amp;VLOOKUP(AC781,'LICH THI'!C:AA,9,0)</f>
        <v>64DCDD3140-42473</v>
      </c>
      <c r="AE781">
        <f t="shared" si="167"/>
        <v>1</v>
      </c>
    </row>
    <row r="782" spans="1:31" x14ac:dyDescent="0.25">
      <c r="A782" s="436" t="str">
        <f t="shared" si="157"/>
        <v>DC1CB12-DC-54</v>
      </c>
      <c r="B782" s="436">
        <f>COUNTIF(AC$4:AC782,AC782)</f>
        <v>54</v>
      </c>
      <c r="C782" s="436" t="str">
        <f t="shared" si="158"/>
        <v>DC1CB12-DC</v>
      </c>
      <c r="D782" s="436">
        <f>VLOOKUP(C782,'LICH THI'!C:AA,12,0)</f>
        <v>66</v>
      </c>
      <c r="E782" s="436">
        <f>VLOOKUP(C782,'LICH THI'!C:AA,13,0)</f>
        <v>45</v>
      </c>
      <c r="F782" s="436">
        <f t="shared" si="168"/>
        <v>21</v>
      </c>
      <c r="G782" s="436">
        <f>VLOOKUP(C782,'LICH THI'!C:AA,14,0)</f>
        <v>2</v>
      </c>
      <c r="H782" s="436">
        <f t="shared" si="159"/>
        <v>2</v>
      </c>
      <c r="I782" s="436" t="str">
        <f t="shared" si="160"/>
        <v>Lê Anh Tuấn</v>
      </c>
      <c r="J782" s="436"/>
      <c r="K782" s="436">
        <f t="shared" si="161"/>
        <v>1</v>
      </c>
      <c r="L782" s="436" t="str">
        <f t="shared" si="162"/>
        <v>DC1CB12-DC-1</v>
      </c>
      <c r="M782" s="436">
        <f t="shared" si="163"/>
        <v>12</v>
      </c>
      <c r="N782" s="437">
        <f t="shared" si="169"/>
        <v>1</v>
      </c>
      <c r="O782" s="437"/>
      <c r="P782" s="430" t="str">
        <f t="shared" si="164"/>
        <v/>
      </c>
      <c r="U782" s="177">
        <v>60</v>
      </c>
      <c r="V782" s="177" t="s">
        <v>3478</v>
      </c>
      <c r="W782" s="177" t="s">
        <v>4172</v>
      </c>
      <c r="X782" s="177" t="s">
        <v>2721</v>
      </c>
      <c r="Y782" s="177" t="s">
        <v>6448</v>
      </c>
      <c r="Z782" s="177" t="s">
        <v>6899</v>
      </c>
      <c r="AA782" s="525" t="s">
        <v>3597</v>
      </c>
      <c r="AB782" s="399" t="str">
        <f t="shared" si="165"/>
        <v>DC1CB12</v>
      </c>
      <c r="AC782" s="399" t="str">
        <f t="shared" si="166"/>
        <v>DC1CB12-DC</v>
      </c>
      <c r="AD782" t="str">
        <f>Y782&amp;"-"&amp;VLOOKUP(AC782,'LICH THI'!C:AA,9,0)</f>
        <v>65DCDD22388-42473</v>
      </c>
      <c r="AE782">
        <f t="shared" si="167"/>
        <v>1</v>
      </c>
    </row>
    <row r="783" spans="1:31" x14ac:dyDescent="0.25">
      <c r="A783" s="436" t="str">
        <f t="shared" si="157"/>
        <v>DC1CB12-DC-55</v>
      </c>
      <c r="B783" s="436">
        <f>COUNTIF(AC$4:AC783,AC783)</f>
        <v>55</v>
      </c>
      <c r="C783" s="436" t="str">
        <f t="shared" si="158"/>
        <v>DC1CB12-DC</v>
      </c>
      <c r="D783" s="436">
        <f>VLOOKUP(C783,'LICH THI'!C:AA,12,0)</f>
        <v>66</v>
      </c>
      <c r="E783" s="436">
        <f>VLOOKUP(C783,'LICH THI'!C:AA,13,0)</f>
        <v>45</v>
      </c>
      <c r="F783" s="436">
        <f t="shared" si="168"/>
        <v>21</v>
      </c>
      <c r="G783" s="436">
        <f>VLOOKUP(C783,'LICH THI'!C:AA,14,0)</f>
        <v>2</v>
      </c>
      <c r="H783" s="436">
        <f t="shared" si="159"/>
        <v>2</v>
      </c>
      <c r="I783" s="436" t="str">
        <f t="shared" si="160"/>
        <v>Lê Văn Tuấn</v>
      </c>
      <c r="J783" s="436"/>
      <c r="K783" s="436">
        <f t="shared" si="161"/>
        <v>1</v>
      </c>
      <c r="L783" s="436" t="str">
        <f t="shared" si="162"/>
        <v>DC1CB12-DC-1</v>
      </c>
      <c r="M783" s="436">
        <f t="shared" si="163"/>
        <v>12</v>
      </c>
      <c r="N783" s="437">
        <f t="shared" si="169"/>
        <v>2</v>
      </c>
      <c r="O783" s="437"/>
      <c r="P783" s="430" t="str">
        <f t="shared" si="164"/>
        <v/>
      </c>
      <c r="U783" s="177">
        <v>21</v>
      </c>
      <c r="V783" s="177" t="s">
        <v>3761</v>
      </c>
      <c r="W783" s="177" t="s">
        <v>2604</v>
      </c>
      <c r="X783" s="177" t="s">
        <v>2721</v>
      </c>
      <c r="Y783" s="177" t="s">
        <v>4014</v>
      </c>
      <c r="Z783" s="177" t="s">
        <v>6899</v>
      </c>
      <c r="AA783" s="525" t="s">
        <v>2625</v>
      </c>
      <c r="AB783" s="399" t="str">
        <f t="shared" si="165"/>
        <v>DC1CB12</v>
      </c>
      <c r="AC783" s="399" t="str">
        <f t="shared" si="166"/>
        <v>DC1CB12-DC</v>
      </c>
      <c r="AD783" t="str">
        <f>Y783&amp;"-"&amp;VLOOKUP(AC783,'LICH THI'!C:AA,9,0)</f>
        <v>64DCDD3176-42473</v>
      </c>
      <c r="AE783">
        <f t="shared" si="167"/>
        <v>1</v>
      </c>
    </row>
    <row r="784" spans="1:31" x14ac:dyDescent="0.25">
      <c r="A784" s="436" t="str">
        <f t="shared" si="157"/>
        <v>DC1CB12-DC-56</v>
      </c>
      <c r="B784" s="436">
        <f>COUNTIF(AC$4:AC784,AC784)</f>
        <v>56</v>
      </c>
      <c r="C784" s="436" t="str">
        <f t="shared" si="158"/>
        <v>DC1CB12-DC</v>
      </c>
      <c r="D784" s="436">
        <f>VLOOKUP(C784,'LICH THI'!C:AA,12,0)</f>
        <v>66</v>
      </c>
      <c r="E784" s="436">
        <f>VLOOKUP(C784,'LICH THI'!C:AA,13,0)</f>
        <v>45</v>
      </c>
      <c r="F784" s="436">
        <f t="shared" si="168"/>
        <v>21</v>
      </c>
      <c r="G784" s="436">
        <f>VLOOKUP(C784,'LICH THI'!C:AA,14,0)</f>
        <v>2</v>
      </c>
      <c r="H784" s="436">
        <f t="shared" si="159"/>
        <v>2</v>
      </c>
      <c r="I784" s="436" t="str">
        <f t="shared" si="160"/>
        <v>Nguyễn Văn Tuấn</v>
      </c>
      <c r="J784" s="436"/>
      <c r="K784" s="436">
        <f t="shared" si="161"/>
        <v>1</v>
      </c>
      <c r="L784" s="436" t="str">
        <f t="shared" si="162"/>
        <v>DC1CB12-DC-1</v>
      </c>
      <c r="M784" s="436">
        <f t="shared" si="163"/>
        <v>12</v>
      </c>
      <c r="N784" s="437">
        <f t="shared" si="169"/>
        <v>3</v>
      </c>
      <c r="O784" s="437"/>
      <c r="P784" s="430" t="str">
        <f t="shared" si="164"/>
        <v/>
      </c>
      <c r="U784" s="177">
        <v>40</v>
      </c>
      <c r="V784" s="177" t="s">
        <v>2982</v>
      </c>
      <c r="W784" s="177" t="s">
        <v>2741</v>
      </c>
      <c r="X784" s="177" t="s">
        <v>2721</v>
      </c>
      <c r="Y784" s="177" t="s">
        <v>5791</v>
      </c>
      <c r="Z784" s="177" t="s">
        <v>6899</v>
      </c>
      <c r="AA784" s="525" t="s">
        <v>5792</v>
      </c>
      <c r="AB784" s="399" t="str">
        <f t="shared" si="165"/>
        <v>DC1CB12</v>
      </c>
      <c r="AC784" s="399" t="str">
        <f t="shared" si="166"/>
        <v>DC1CB12-DC</v>
      </c>
      <c r="AD784" t="str">
        <f>Y784&amp;"-"&amp;VLOOKUP(AC784,'LICH THI'!C:AA,9,0)</f>
        <v>64DCMX2016-42473</v>
      </c>
      <c r="AE784">
        <f t="shared" si="167"/>
        <v>1</v>
      </c>
    </row>
    <row r="785" spans="1:31" x14ac:dyDescent="0.25">
      <c r="A785" s="436" t="str">
        <f t="shared" si="157"/>
        <v>DC1CB12-DC-57</v>
      </c>
      <c r="B785" s="436">
        <f>COUNTIF(AC$4:AC785,AC785)</f>
        <v>57</v>
      </c>
      <c r="C785" s="436" t="str">
        <f t="shared" si="158"/>
        <v>DC1CB12-DC</v>
      </c>
      <c r="D785" s="436">
        <f>VLOOKUP(C785,'LICH THI'!C:AA,12,0)</f>
        <v>66</v>
      </c>
      <c r="E785" s="436">
        <f>VLOOKUP(C785,'LICH THI'!C:AA,13,0)</f>
        <v>45</v>
      </c>
      <c r="F785" s="436">
        <f t="shared" si="168"/>
        <v>21</v>
      </c>
      <c r="G785" s="436">
        <f>VLOOKUP(C785,'LICH THI'!C:AA,14,0)</f>
        <v>2</v>
      </c>
      <c r="H785" s="436">
        <f t="shared" si="159"/>
        <v>2</v>
      </c>
      <c r="I785" s="436" t="str">
        <f t="shared" si="160"/>
        <v>Trần Văn Tuấn</v>
      </c>
      <c r="J785" s="436"/>
      <c r="K785" s="436">
        <f t="shared" si="161"/>
        <v>1</v>
      </c>
      <c r="L785" s="436" t="str">
        <f t="shared" si="162"/>
        <v>DC1CB12-DC-1</v>
      </c>
      <c r="M785" s="436">
        <f t="shared" si="163"/>
        <v>12</v>
      </c>
      <c r="N785" s="437">
        <f t="shared" si="169"/>
        <v>4</v>
      </c>
      <c r="O785" s="437"/>
      <c r="P785" s="430" t="str">
        <f t="shared" si="164"/>
        <v/>
      </c>
      <c r="U785" s="177">
        <v>12</v>
      </c>
      <c r="V785" s="177" t="s">
        <v>2897</v>
      </c>
      <c r="W785" s="177" t="s">
        <v>2757</v>
      </c>
      <c r="X785" s="177" t="s">
        <v>2721</v>
      </c>
      <c r="Y785" s="177" t="s">
        <v>3290</v>
      </c>
      <c r="Z785" s="177" t="s">
        <v>6899</v>
      </c>
      <c r="AA785" s="525" t="s">
        <v>3291</v>
      </c>
      <c r="AB785" s="399" t="str">
        <f t="shared" si="165"/>
        <v>DC1CB12</v>
      </c>
      <c r="AC785" s="399" t="str">
        <f t="shared" si="166"/>
        <v>DC1CB12-DC</v>
      </c>
      <c r="AD785" t="str">
        <f>Y785&amp;"-"&amp;VLOOKUP(AC785,'LICH THI'!C:AA,9,0)</f>
        <v>64DCDB3012-42473</v>
      </c>
      <c r="AE785">
        <f t="shared" si="167"/>
        <v>1</v>
      </c>
    </row>
    <row r="786" spans="1:31" x14ac:dyDescent="0.25">
      <c r="A786" s="436" t="str">
        <f t="shared" si="157"/>
        <v>DC1CB12-DC-58</v>
      </c>
      <c r="B786" s="436">
        <f>COUNTIF(AC$4:AC786,AC786)</f>
        <v>58</v>
      </c>
      <c r="C786" s="436" t="str">
        <f t="shared" si="158"/>
        <v>DC1CB12-DC</v>
      </c>
      <c r="D786" s="436">
        <f>VLOOKUP(C786,'LICH THI'!C:AA,12,0)</f>
        <v>66</v>
      </c>
      <c r="E786" s="436">
        <f>VLOOKUP(C786,'LICH THI'!C:AA,13,0)</f>
        <v>45</v>
      </c>
      <c r="F786" s="436">
        <f t="shared" si="168"/>
        <v>21</v>
      </c>
      <c r="G786" s="436">
        <f>VLOOKUP(C786,'LICH THI'!C:AA,14,0)</f>
        <v>2</v>
      </c>
      <c r="H786" s="436">
        <f t="shared" si="159"/>
        <v>2</v>
      </c>
      <c r="I786" s="436" t="str">
        <f t="shared" si="160"/>
        <v>Nguyễn Thanh Tùng</v>
      </c>
      <c r="J786" s="436"/>
      <c r="K786" s="436">
        <f t="shared" si="161"/>
        <v>1</v>
      </c>
      <c r="L786" s="436" t="str">
        <f t="shared" si="162"/>
        <v>DC1CB12-DC-1</v>
      </c>
      <c r="M786" s="436">
        <f t="shared" si="163"/>
        <v>12</v>
      </c>
      <c r="N786" s="437">
        <f t="shared" si="169"/>
        <v>5</v>
      </c>
      <c r="O786" s="437"/>
      <c r="P786" s="430" t="str">
        <f t="shared" si="164"/>
        <v/>
      </c>
      <c r="U786" s="177">
        <v>62</v>
      </c>
      <c r="V786" s="177" t="s">
        <v>4874</v>
      </c>
      <c r="W786" s="177" t="s">
        <v>4080</v>
      </c>
      <c r="X786" s="177" t="s">
        <v>3274</v>
      </c>
      <c r="Y786" s="177" t="s">
        <v>6914</v>
      </c>
      <c r="Z786" s="177" t="s">
        <v>6899</v>
      </c>
      <c r="AA786" s="525" t="s">
        <v>6297</v>
      </c>
      <c r="AB786" s="399" t="str">
        <f t="shared" si="165"/>
        <v>DC1CB12</v>
      </c>
      <c r="AC786" s="399" t="str">
        <f t="shared" si="166"/>
        <v>DC1CB12-DC</v>
      </c>
      <c r="AD786" t="str">
        <f>Y786&amp;"-"&amp;VLOOKUP(AC786,'LICH THI'!C:AA,9,0)</f>
        <v>65DCHT23320-42473</v>
      </c>
      <c r="AE786">
        <f t="shared" si="167"/>
        <v>1</v>
      </c>
    </row>
    <row r="787" spans="1:31" x14ac:dyDescent="0.25">
      <c r="A787" s="436" t="str">
        <f t="shared" si="157"/>
        <v>DC1CB12-DC-59</v>
      </c>
      <c r="B787" s="436">
        <f>COUNTIF(AC$4:AC787,AC787)</f>
        <v>59</v>
      </c>
      <c r="C787" s="436" t="str">
        <f t="shared" si="158"/>
        <v>DC1CB12-DC</v>
      </c>
      <c r="D787" s="436">
        <f>VLOOKUP(C787,'LICH THI'!C:AA,12,0)</f>
        <v>66</v>
      </c>
      <c r="E787" s="436">
        <f>VLOOKUP(C787,'LICH THI'!C:AA,13,0)</f>
        <v>45</v>
      </c>
      <c r="F787" s="436">
        <f t="shared" si="168"/>
        <v>21</v>
      </c>
      <c r="G787" s="436">
        <f>VLOOKUP(C787,'LICH THI'!C:AA,14,0)</f>
        <v>2</v>
      </c>
      <c r="H787" s="436">
        <f t="shared" si="159"/>
        <v>2</v>
      </c>
      <c r="I787" s="436" t="str">
        <f t="shared" si="160"/>
        <v>Mai Hiển Tuyên</v>
      </c>
      <c r="J787" s="436"/>
      <c r="K787" s="436">
        <f t="shared" si="161"/>
        <v>1</v>
      </c>
      <c r="L787" s="436" t="str">
        <f t="shared" si="162"/>
        <v>DC1CB12-DC-1</v>
      </c>
      <c r="M787" s="436">
        <f t="shared" si="163"/>
        <v>12</v>
      </c>
      <c r="N787" s="437">
        <f t="shared" si="169"/>
        <v>6</v>
      </c>
      <c r="O787" s="437"/>
      <c r="P787" s="430" t="str">
        <f t="shared" si="164"/>
        <v/>
      </c>
      <c r="U787" s="177">
        <v>56</v>
      </c>
      <c r="V787" s="177" t="s">
        <v>3892</v>
      </c>
      <c r="W787" s="177" t="s">
        <v>6255</v>
      </c>
      <c r="X787" s="177" t="s">
        <v>4015</v>
      </c>
      <c r="Y787" s="177" t="s">
        <v>6256</v>
      </c>
      <c r="Z787" s="177" t="s">
        <v>6899</v>
      </c>
      <c r="AA787" s="525" t="s">
        <v>5474</v>
      </c>
      <c r="AB787" s="399" t="str">
        <f t="shared" si="165"/>
        <v>DC1CB12</v>
      </c>
      <c r="AC787" s="399" t="str">
        <f t="shared" si="166"/>
        <v>DC1CB12-DC</v>
      </c>
      <c r="AD787" t="str">
        <f>Y787&amp;"-"&amp;VLOOKUP(AC787,'LICH THI'!C:AA,9,0)</f>
        <v>65DCDB23354-42473</v>
      </c>
      <c r="AE787">
        <f t="shared" si="167"/>
        <v>1</v>
      </c>
    </row>
    <row r="788" spans="1:31" x14ac:dyDescent="0.25">
      <c r="A788" s="436" t="str">
        <f t="shared" si="157"/>
        <v>DC1CB12-DC-60</v>
      </c>
      <c r="B788" s="436">
        <f>COUNTIF(AC$4:AC788,AC788)</f>
        <v>60</v>
      </c>
      <c r="C788" s="436" t="str">
        <f t="shared" si="158"/>
        <v>DC1CB12-DC</v>
      </c>
      <c r="D788" s="436">
        <f>VLOOKUP(C788,'LICH THI'!C:AA,12,0)</f>
        <v>66</v>
      </c>
      <c r="E788" s="436">
        <f>VLOOKUP(C788,'LICH THI'!C:AA,13,0)</f>
        <v>45</v>
      </c>
      <c r="F788" s="436">
        <f t="shared" si="168"/>
        <v>21</v>
      </c>
      <c r="G788" s="436">
        <f>VLOOKUP(C788,'LICH THI'!C:AA,14,0)</f>
        <v>2</v>
      </c>
      <c r="H788" s="436">
        <f t="shared" si="159"/>
        <v>2</v>
      </c>
      <c r="I788" s="436" t="str">
        <f t="shared" si="160"/>
        <v>Bùi Tiến Thành</v>
      </c>
      <c r="J788" s="436"/>
      <c r="K788" s="436">
        <f t="shared" si="161"/>
        <v>1</v>
      </c>
      <c r="L788" s="436" t="str">
        <f t="shared" si="162"/>
        <v>DC1CB12-DC-1</v>
      </c>
      <c r="M788" s="436">
        <f t="shared" si="163"/>
        <v>12</v>
      </c>
      <c r="N788" s="437">
        <f t="shared" si="169"/>
        <v>7</v>
      </c>
      <c r="O788" s="437"/>
      <c r="P788" s="430" t="str">
        <f t="shared" si="164"/>
        <v/>
      </c>
      <c r="U788" s="177">
        <v>63</v>
      </c>
      <c r="V788" s="177" t="s">
        <v>3509</v>
      </c>
      <c r="W788" s="177" t="s">
        <v>3514</v>
      </c>
      <c r="X788" s="177" t="s">
        <v>2894</v>
      </c>
      <c r="Y788" s="177" t="s">
        <v>3515</v>
      </c>
      <c r="Z788" s="177" t="s">
        <v>6899</v>
      </c>
      <c r="AA788" s="525" t="s">
        <v>3516</v>
      </c>
      <c r="AB788" s="399" t="str">
        <f t="shared" si="165"/>
        <v>DC1CB12</v>
      </c>
      <c r="AC788" s="399" t="str">
        <f t="shared" si="166"/>
        <v>DC1CB12-DC</v>
      </c>
      <c r="AD788" t="str">
        <f>Y788&amp;"-"&amp;VLOOKUP(AC788,'LICH THI'!C:AA,9,0)</f>
        <v>65DCKX21447-42473</v>
      </c>
      <c r="AE788">
        <f t="shared" si="167"/>
        <v>1</v>
      </c>
    </row>
    <row r="789" spans="1:31" x14ac:dyDescent="0.25">
      <c r="A789" s="436" t="str">
        <f t="shared" si="157"/>
        <v>DC1CB12-DC-61</v>
      </c>
      <c r="B789" s="436">
        <f>COUNTIF(AC$4:AC789,AC789)</f>
        <v>61</v>
      </c>
      <c r="C789" s="436" t="str">
        <f t="shared" si="158"/>
        <v>DC1CB12-DC</v>
      </c>
      <c r="D789" s="436">
        <f>VLOOKUP(C789,'LICH THI'!C:AA,12,0)</f>
        <v>66</v>
      </c>
      <c r="E789" s="436">
        <f>VLOOKUP(C789,'LICH THI'!C:AA,13,0)</f>
        <v>45</v>
      </c>
      <c r="F789" s="436">
        <f t="shared" si="168"/>
        <v>21</v>
      </c>
      <c r="G789" s="436">
        <f>VLOOKUP(C789,'LICH THI'!C:AA,14,0)</f>
        <v>2</v>
      </c>
      <c r="H789" s="436">
        <f t="shared" si="159"/>
        <v>2</v>
      </c>
      <c r="I789" s="436" t="str">
        <f t="shared" si="160"/>
        <v>Vũ Quang Thắng</v>
      </c>
      <c r="J789" s="436"/>
      <c r="K789" s="436">
        <f t="shared" si="161"/>
        <v>1</v>
      </c>
      <c r="L789" s="436" t="str">
        <f t="shared" si="162"/>
        <v>DC1CB12-DC-1</v>
      </c>
      <c r="M789" s="436">
        <f t="shared" si="163"/>
        <v>12</v>
      </c>
      <c r="N789" s="437">
        <f t="shared" si="169"/>
        <v>8</v>
      </c>
      <c r="O789" s="437"/>
      <c r="P789" s="430" t="str">
        <f t="shared" si="164"/>
        <v/>
      </c>
      <c r="U789" s="177">
        <v>7</v>
      </c>
      <c r="V789" s="177" t="s">
        <v>2825</v>
      </c>
      <c r="W789" s="177" t="s">
        <v>6177</v>
      </c>
      <c r="X789" s="177" t="s">
        <v>3464</v>
      </c>
      <c r="Y789" s="177" t="s">
        <v>6178</v>
      </c>
      <c r="Z789" s="177" t="s">
        <v>6899</v>
      </c>
      <c r="AA789" s="525" t="s">
        <v>4779</v>
      </c>
      <c r="AB789" s="399" t="str">
        <f t="shared" si="165"/>
        <v>DC1CB12</v>
      </c>
      <c r="AC789" s="399" t="str">
        <f t="shared" si="166"/>
        <v>DC1CB12-DC</v>
      </c>
      <c r="AD789" t="str">
        <f>Y789&amp;"-"&amp;VLOOKUP(AC789,'LICH THI'!C:AA,9,0)</f>
        <v>64DCCD3164-42473</v>
      </c>
      <c r="AE789">
        <f t="shared" si="167"/>
        <v>1</v>
      </c>
    </row>
    <row r="790" spans="1:31" x14ac:dyDescent="0.25">
      <c r="A790" s="436" t="str">
        <f t="shared" si="157"/>
        <v>DC1CB12-DC-62</v>
      </c>
      <c r="B790" s="436">
        <f>COUNTIF(AC$4:AC790,AC790)</f>
        <v>62</v>
      </c>
      <c r="C790" s="436" t="str">
        <f t="shared" si="158"/>
        <v>DC1CB12-DC</v>
      </c>
      <c r="D790" s="436">
        <f>VLOOKUP(C790,'LICH THI'!C:AA,12,0)</f>
        <v>66</v>
      </c>
      <c r="E790" s="436">
        <f>VLOOKUP(C790,'LICH THI'!C:AA,13,0)</f>
        <v>45</v>
      </c>
      <c r="F790" s="436">
        <f t="shared" si="168"/>
        <v>21</v>
      </c>
      <c r="G790" s="436">
        <f>VLOOKUP(C790,'LICH THI'!C:AA,14,0)</f>
        <v>2</v>
      </c>
      <c r="H790" s="436">
        <f t="shared" si="159"/>
        <v>2</v>
      </c>
      <c r="I790" s="436" t="str">
        <f t="shared" si="160"/>
        <v>Vũ Ngọc Thế</v>
      </c>
      <c r="J790" s="436"/>
      <c r="K790" s="436">
        <f t="shared" si="161"/>
        <v>1</v>
      </c>
      <c r="L790" s="436" t="str">
        <f t="shared" si="162"/>
        <v>DC1CB12-DC-1</v>
      </c>
      <c r="M790" s="436">
        <f t="shared" si="163"/>
        <v>12</v>
      </c>
      <c r="N790" s="437">
        <f t="shared" si="169"/>
        <v>9</v>
      </c>
      <c r="O790" s="437"/>
      <c r="P790" s="430" t="str">
        <f t="shared" si="164"/>
        <v/>
      </c>
      <c r="U790" s="177">
        <v>5</v>
      </c>
      <c r="V790" s="177" t="s">
        <v>2790</v>
      </c>
      <c r="W790" s="177" t="s">
        <v>4113</v>
      </c>
      <c r="X790" s="177" t="s">
        <v>5416</v>
      </c>
      <c r="Y790" s="177" t="s">
        <v>6900</v>
      </c>
      <c r="Z790" s="177" t="s">
        <v>6899</v>
      </c>
      <c r="AA790" s="525" t="s">
        <v>6901</v>
      </c>
      <c r="AB790" s="399" t="str">
        <f t="shared" si="165"/>
        <v>DC1CB12</v>
      </c>
      <c r="AC790" s="399" t="str">
        <f t="shared" si="166"/>
        <v>DC1CB12-DC</v>
      </c>
      <c r="AD790" t="str">
        <f>Y790&amp;"-"&amp;VLOOKUP(AC790,'LICH THI'!C:AA,9,0)</f>
        <v>64DCCD3118-42473</v>
      </c>
      <c r="AE790">
        <f t="shared" si="167"/>
        <v>1</v>
      </c>
    </row>
    <row r="791" spans="1:31" x14ac:dyDescent="0.25">
      <c r="A791" s="436" t="str">
        <f t="shared" si="157"/>
        <v>DC1CB12-DC-63</v>
      </c>
      <c r="B791" s="436">
        <f>COUNTIF(AC$4:AC791,AC791)</f>
        <v>63</v>
      </c>
      <c r="C791" s="436" t="str">
        <f t="shared" si="158"/>
        <v>DC1CB12-DC</v>
      </c>
      <c r="D791" s="436">
        <f>VLOOKUP(C791,'LICH THI'!C:AA,12,0)</f>
        <v>66</v>
      </c>
      <c r="E791" s="436">
        <f>VLOOKUP(C791,'LICH THI'!C:AA,13,0)</f>
        <v>45</v>
      </c>
      <c r="F791" s="436">
        <f t="shared" si="168"/>
        <v>21</v>
      </c>
      <c r="G791" s="436">
        <f>VLOOKUP(C791,'LICH THI'!C:AA,14,0)</f>
        <v>2</v>
      </c>
      <c r="H791" s="436">
        <f t="shared" si="159"/>
        <v>2</v>
      </c>
      <c r="I791" s="436" t="str">
        <f t="shared" si="160"/>
        <v>Vũ Văn Thiện</v>
      </c>
      <c r="J791" s="436"/>
      <c r="K791" s="436">
        <f t="shared" si="161"/>
        <v>1</v>
      </c>
      <c r="L791" s="436" t="str">
        <f t="shared" si="162"/>
        <v>DC1CB12-DC-1</v>
      </c>
      <c r="M791" s="436">
        <f t="shared" si="163"/>
        <v>12</v>
      </c>
      <c r="N791" s="437">
        <f t="shared" si="169"/>
        <v>10</v>
      </c>
      <c r="O791" s="437"/>
      <c r="P791" s="430" t="str">
        <f t="shared" si="164"/>
        <v/>
      </c>
      <c r="U791" s="177">
        <v>51</v>
      </c>
      <c r="V791" s="177" t="s">
        <v>3459</v>
      </c>
      <c r="W791" s="177" t="s">
        <v>2914</v>
      </c>
      <c r="X791" s="177" t="s">
        <v>4004</v>
      </c>
      <c r="Y791" s="177" t="s">
        <v>5478</v>
      </c>
      <c r="Z791" s="177" t="s">
        <v>6899</v>
      </c>
      <c r="AA791" s="525" t="s">
        <v>4836</v>
      </c>
      <c r="AB791" s="399" t="str">
        <f t="shared" si="165"/>
        <v>DC1CB12</v>
      </c>
      <c r="AC791" s="399" t="str">
        <f t="shared" si="166"/>
        <v>DC1CB12-DC</v>
      </c>
      <c r="AD791" t="str">
        <f>Y791&amp;"-"&amp;VLOOKUP(AC791,'LICH THI'!C:AA,9,0)</f>
        <v>65DCCS20641-42473</v>
      </c>
      <c r="AE791">
        <f t="shared" si="167"/>
        <v>1</v>
      </c>
    </row>
    <row r="792" spans="1:31" x14ac:dyDescent="0.25">
      <c r="A792" s="436" t="str">
        <f t="shared" si="157"/>
        <v>DC1CB12-DC-64</v>
      </c>
      <c r="B792" s="436">
        <f>COUNTIF(AC$4:AC792,AC792)</f>
        <v>64</v>
      </c>
      <c r="C792" s="436" t="str">
        <f t="shared" si="158"/>
        <v>DC1CB12-DC</v>
      </c>
      <c r="D792" s="436">
        <f>VLOOKUP(C792,'LICH THI'!C:AA,12,0)</f>
        <v>66</v>
      </c>
      <c r="E792" s="436">
        <f>VLOOKUP(C792,'LICH THI'!C:AA,13,0)</f>
        <v>45</v>
      </c>
      <c r="F792" s="436">
        <f t="shared" si="168"/>
        <v>21</v>
      </c>
      <c r="G792" s="436">
        <f>VLOOKUP(C792,'LICH THI'!C:AA,14,0)</f>
        <v>2</v>
      </c>
      <c r="H792" s="436">
        <f t="shared" si="159"/>
        <v>2</v>
      </c>
      <c r="I792" s="436" t="str">
        <f t="shared" si="160"/>
        <v>Nguyễn Thành Trung</v>
      </c>
      <c r="J792" s="436"/>
      <c r="K792" s="436">
        <f t="shared" si="161"/>
        <v>1</v>
      </c>
      <c r="L792" s="436" t="str">
        <f t="shared" si="162"/>
        <v>DC1CB12-DC-1</v>
      </c>
      <c r="M792" s="436">
        <f t="shared" si="163"/>
        <v>12</v>
      </c>
      <c r="N792" s="437">
        <f t="shared" si="169"/>
        <v>11</v>
      </c>
      <c r="O792" s="437"/>
      <c r="P792" s="430" t="str">
        <f t="shared" si="164"/>
        <v/>
      </c>
      <c r="U792" s="177">
        <v>53</v>
      </c>
      <c r="V792" s="177" t="s">
        <v>3467</v>
      </c>
      <c r="W792" s="177" t="s">
        <v>2862</v>
      </c>
      <c r="X792" s="177" t="s">
        <v>3160</v>
      </c>
      <c r="Y792" s="177" t="s">
        <v>6912</v>
      </c>
      <c r="Z792" s="177" t="s">
        <v>6899</v>
      </c>
      <c r="AA792" s="525" t="s">
        <v>6913</v>
      </c>
      <c r="AB792" s="399" t="str">
        <f t="shared" si="165"/>
        <v>DC1CB12</v>
      </c>
      <c r="AC792" s="399" t="str">
        <f t="shared" si="166"/>
        <v>DC1CB12-DC</v>
      </c>
      <c r="AD792" t="str">
        <f>Y792&amp;"-"&amp;VLOOKUP(AC792,'LICH THI'!C:AA,9,0)</f>
        <v>65DCDB20610-42473</v>
      </c>
      <c r="AE792">
        <f t="shared" si="167"/>
        <v>1</v>
      </c>
    </row>
    <row r="793" spans="1:31" x14ac:dyDescent="0.25">
      <c r="A793" s="436" t="str">
        <f t="shared" si="157"/>
        <v>DC1CB12-DC-65</v>
      </c>
      <c r="B793" s="436">
        <f>COUNTIF(AC$4:AC793,AC793)</f>
        <v>65</v>
      </c>
      <c r="C793" s="436" t="str">
        <f t="shared" si="158"/>
        <v>DC1CB12-DC</v>
      </c>
      <c r="D793" s="436">
        <f>VLOOKUP(C793,'LICH THI'!C:AA,12,0)</f>
        <v>66</v>
      </c>
      <c r="E793" s="436">
        <f>VLOOKUP(C793,'LICH THI'!C:AA,13,0)</f>
        <v>45</v>
      </c>
      <c r="F793" s="436">
        <f t="shared" si="168"/>
        <v>21</v>
      </c>
      <c r="G793" s="436">
        <f>VLOOKUP(C793,'LICH THI'!C:AA,14,0)</f>
        <v>2</v>
      </c>
      <c r="H793" s="436">
        <f t="shared" si="159"/>
        <v>2</v>
      </c>
      <c r="I793" s="436" t="str">
        <f t="shared" si="160"/>
        <v>Trịnh Đình Văn</v>
      </c>
      <c r="J793" s="436"/>
      <c r="K793" s="436">
        <f t="shared" si="161"/>
        <v>1</v>
      </c>
      <c r="L793" s="436" t="str">
        <f t="shared" si="162"/>
        <v>DC1CB12-DC-1</v>
      </c>
      <c r="M793" s="436">
        <f t="shared" si="163"/>
        <v>12</v>
      </c>
      <c r="N793" s="437">
        <f t="shared" si="169"/>
        <v>12</v>
      </c>
      <c r="O793" s="437"/>
      <c r="P793" s="430" t="str">
        <f t="shared" si="164"/>
        <v/>
      </c>
      <c r="U793" s="177">
        <v>29</v>
      </c>
      <c r="V793" s="177" t="s">
        <v>3308</v>
      </c>
      <c r="W793" s="177" t="s">
        <v>3780</v>
      </c>
      <c r="X793" s="177" t="s">
        <v>3675</v>
      </c>
      <c r="Y793" s="177" t="s">
        <v>3781</v>
      </c>
      <c r="Z793" s="177" t="s">
        <v>6899</v>
      </c>
      <c r="AA793" s="525" t="s">
        <v>3782</v>
      </c>
      <c r="AB793" s="399" t="str">
        <f t="shared" si="165"/>
        <v>DC1CB12</v>
      </c>
      <c r="AC793" s="399" t="str">
        <f t="shared" si="166"/>
        <v>DC1CB12-DC</v>
      </c>
      <c r="AD793" t="str">
        <f>Y793&amp;"-"&amp;VLOOKUP(AC793,'LICH THI'!C:AA,9,0)</f>
        <v>64DCDT3009-42473</v>
      </c>
      <c r="AE793">
        <f t="shared" si="167"/>
        <v>1</v>
      </c>
    </row>
    <row r="794" spans="1:31" x14ac:dyDescent="0.25">
      <c r="A794" s="436" t="str">
        <f t="shared" si="157"/>
        <v>DC1CB12-DC-66</v>
      </c>
      <c r="B794" s="436">
        <f>COUNTIF(AC$4:AC794,AC794)</f>
        <v>66</v>
      </c>
      <c r="C794" s="436" t="str">
        <f t="shared" si="158"/>
        <v>DC1CB12-DC</v>
      </c>
      <c r="D794" s="436">
        <f>VLOOKUP(C794,'LICH THI'!C:AA,12,0)</f>
        <v>66</v>
      </c>
      <c r="E794" s="436">
        <f>VLOOKUP(C794,'LICH THI'!C:AA,13,0)</f>
        <v>45</v>
      </c>
      <c r="F794" s="436">
        <f t="shared" si="168"/>
        <v>21</v>
      </c>
      <c r="G794" s="436">
        <f>VLOOKUP(C794,'LICH THI'!C:AA,14,0)</f>
        <v>2</v>
      </c>
      <c r="H794" s="436">
        <f t="shared" si="159"/>
        <v>2</v>
      </c>
      <c r="I794" s="436" t="str">
        <f t="shared" si="160"/>
        <v>Nguyễn Khắc Ý</v>
      </c>
      <c r="J794" s="436"/>
      <c r="K794" s="436">
        <f t="shared" si="161"/>
        <v>1</v>
      </c>
      <c r="L794" s="436" t="str">
        <f t="shared" si="162"/>
        <v>DC1CB12-DC-1</v>
      </c>
      <c r="M794" s="436">
        <f t="shared" si="163"/>
        <v>12</v>
      </c>
      <c r="N794" s="437">
        <f t="shared" si="169"/>
        <v>13</v>
      </c>
      <c r="O794" s="437"/>
      <c r="P794" s="430" t="str">
        <f t="shared" si="164"/>
        <v/>
      </c>
      <c r="U794" s="177">
        <v>22</v>
      </c>
      <c r="V794" s="177" t="s">
        <v>3761</v>
      </c>
      <c r="W794" s="177" t="s">
        <v>3302</v>
      </c>
      <c r="X794" s="177" t="s">
        <v>4017</v>
      </c>
      <c r="Y794" s="177" t="s">
        <v>4018</v>
      </c>
      <c r="Z794" s="177" t="s">
        <v>6899</v>
      </c>
      <c r="AA794" s="525" t="s">
        <v>4019</v>
      </c>
      <c r="AB794" s="399" t="str">
        <f t="shared" si="165"/>
        <v>DC1CB12</v>
      </c>
      <c r="AC794" s="399" t="str">
        <f t="shared" si="166"/>
        <v>DC1CB12-DC</v>
      </c>
      <c r="AD794" t="str">
        <f>Y794&amp;"-"&amp;VLOOKUP(AC794,'LICH THI'!C:AA,9,0)</f>
        <v>64DCDD3122-42473</v>
      </c>
      <c r="AE794">
        <f t="shared" si="167"/>
        <v>1</v>
      </c>
    </row>
    <row r="795" spans="1:31" x14ac:dyDescent="0.25">
      <c r="A795" s="436" t="str">
        <f t="shared" si="157"/>
        <v>DC1CB12-DL-1</v>
      </c>
      <c r="B795" s="436">
        <f>COUNTIF(AC$4:AC795,AC795)</f>
        <v>1</v>
      </c>
      <c r="C795" s="436" t="str">
        <f t="shared" si="158"/>
        <v>DC1CB12-DL</v>
      </c>
      <c r="D795" s="436">
        <f>VLOOKUP(C795,'LICH THI'!C:AA,12,0)</f>
        <v>28</v>
      </c>
      <c r="E795" s="436">
        <f>VLOOKUP(C795,'LICH THI'!C:AA,13,0)</f>
        <v>28</v>
      </c>
      <c r="F795" s="436">
        <f t="shared" si="168"/>
        <v>28</v>
      </c>
      <c r="G795" s="436">
        <f>VLOOKUP(C795,'LICH THI'!C:AA,14,0)</f>
        <v>1</v>
      </c>
      <c r="H795" s="436">
        <f t="shared" si="159"/>
        <v>1</v>
      </c>
      <c r="I795" s="436" t="str">
        <f t="shared" si="160"/>
        <v>Kiều Văn Cầu</v>
      </c>
      <c r="J795" s="436"/>
      <c r="K795" s="436">
        <f t="shared" si="161"/>
        <v>1</v>
      </c>
      <c r="L795" s="436" t="str">
        <f t="shared" si="162"/>
        <v>DC1CB12-DL-1</v>
      </c>
      <c r="M795" s="436">
        <f t="shared" si="163"/>
        <v>12</v>
      </c>
      <c r="N795" s="437">
        <f t="shared" si="169"/>
        <v>18</v>
      </c>
      <c r="O795" s="437"/>
      <c r="P795" s="430" t="str">
        <f t="shared" si="164"/>
        <v/>
      </c>
      <c r="U795" s="177">
        <v>81</v>
      </c>
      <c r="V795" s="177" t="s">
        <v>4975</v>
      </c>
      <c r="W795" s="177" t="s">
        <v>6925</v>
      </c>
      <c r="X795" s="177" t="s">
        <v>1649</v>
      </c>
      <c r="Y795" s="177" t="s">
        <v>6926</v>
      </c>
      <c r="Z795" s="177" t="s">
        <v>6899</v>
      </c>
      <c r="AA795" s="525" t="s">
        <v>6927</v>
      </c>
      <c r="AB795" s="399" t="str">
        <f t="shared" si="165"/>
        <v>DC1CB12</v>
      </c>
      <c r="AC795" s="399" t="str">
        <f t="shared" si="166"/>
        <v>DC1CB12-DL</v>
      </c>
      <c r="AD795" t="str">
        <f>Y795&amp;"-"&amp;VLOOKUP(AC795,'LICH THI'!C:AA,9,0)</f>
        <v>65DLCD21099-42473</v>
      </c>
      <c r="AE795">
        <f t="shared" si="167"/>
        <v>1</v>
      </c>
    </row>
    <row r="796" spans="1:31" x14ac:dyDescent="0.25">
      <c r="A796" s="436" t="str">
        <f t="shared" si="157"/>
        <v>DC1CB12-DL-2</v>
      </c>
      <c r="B796" s="436">
        <f>COUNTIF(AC$4:AC796,AC796)</f>
        <v>2</v>
      </c>
      <c r="C796" s="436" t="str">
        <f t="shared" si="158"/>
        <v>DC1CB12-DL</v>
      </c>
      <c r="D796" s="436">
        <f>VLOOKUP(C796,'LICH THI'!C:AA,12,0)</f>
        <v>28</v>
      </c>
      <c r="E796" s="436">
        <f>VLOOKUP(C796,'LICH THI'!C:AA,13,0)</f>
        <v>28</v>
      </c>
      <c r="F796" s="436">
        <f t="shared" si="168"/>
        <v>28</v>
      </c>
      <c r="G796" s="436">
        <f>VLOOKUP(C796,'LICH THI'!C:AA,14,0)</f>
        <v>1</v>
      </c>
      <c r="H796" s="436">
        <f t="shared" si="159"/>
        <v>1</v>
      </c>
      <c r="I796" s="436" t="str">
        <f t="shared" si="160"/>
        <v>Đinh Cao Cường</v>
      </c>
      <c r="J796" s="436"/>
      <c r="K796" s="436">
        <f t="shared" si="161"/>
        <v>1</v>
      </c>
      <c r="L796" s="436" t="str">
        <f t="shared" si="162"/>
        <v>DC1CB12-DL-1</v>
      </c>
      <c r="M796" s="436">
        <f t="shared" si="163"/>
        <v>12</v>
      </c>
      <c r="N796" s="437">
        <f t="shared" si="169"/>
        <v>19</v>
      </c>
      <c r="O796" s="437"/>
      <c r="P796" s="430" t="str">
        <f t="shared" si="164"/>
        <v/>
      </c>
      <c r="U796" s="177">
        <v>70</v>
      </c>
      <c r="V796" s="177" t="s">
        <v>4915</v>
      </c>
      <c r="W796" s="177" t="s">
        <v>4919</v>
      </c>
      <c r="X796" s="177" t="s">
        <v>2735</v>
      </c>
      <c r="Y796" s="177" t="s">
        <v>4920</v>
      </c>
      <c r="Z796" s="177" t="s">
        <v>6899</v>
      </c>
      <c r="AA796" s="525" t="s">
        <v>4921</v>
      </c>
      <c r="AB796" s="399" t="str">
        <f t="shared" si="165"/>
        <v>DC1CB12</v>
      </c>
      <c r="AC796" s="399" t="str">
        <f t="shared" si="166"/>
        <v>DC1CB12-DL</v>
      </c>
      <c r="AD796" t="str">
        <f>Y796&amp;"-"&amp;VLOOKUP(AC796,'LICH THI'!C:AA,9,0)</f>
        <v>65DLCD20603-42473</v>
      </c>
      <c r="AE796">
        <f t="shared" si="167"/>
        <v>1</v>
      </c>
    </row>
    <row r="797" spans="1:31" x14ac:dyDescent="0.25">
      <c r="A797" s="436" t="str">
        <f t="shared" si="157"/>
        <v>DC1CB12-DL-3</v>
      </c>
      <c r="B797" s="436">
        <f>COUNTIF(AC$4:AC797,AC797)</f>
        <v>3</v>
      </c>
      <c r="C797" s="436" t="str">
        <f t="shared" si="158"/>
        <v>DC1CB12-DL</v>
      </c>
      <c r="D797" s="436">
        <f>VLOOKUP(C797,'LICH THI'!C:AA,12,0)</f>
        <v>28</v>
      </c>
      <c r="E797" s="436">
        <f>VLOOKUP(C797,'LICH THI'!C:AA,13,0)</f>
        <v>28</v>
      </c>
      <c r="F797" s="436">
        <f t="shared" si="168"/>
        <v>28</v>
      </c>
      <c r="G797" s="436">
        <f>VLOOKUP(C797,'LICH THI'!C:AA,14,0)</f>
        <v>1</v>
      </c>
      <c r="H797" s="436">
        <f t="shared" si="159"/>
        <v>1</v>
      </c>
      <c r="I797" s="436" t="str">
        <f t="shared" si="160"/>
        <v>Vũ Mạnh Cường</v>
      </c>
      <c r="J797" s="436"/>
      <c r="K797" s="436">
        <f t="shared" si="161"/>
        <v>1</v>
      </c>
      <c r="L797" s="436" t="str">
        <f t="shared" si="162"/>
        <v>DC1CB12-DL-1</v>
      </c>
      <c r="M797" s="436">
        <f t="shared" si="163"/>
        <v>12</v>
      </c>
      <c r="N797" s="437">
        <f t="shared" si="169"/>
        <v>20</v>
      </c>
      <c r="O797" s="437"/>
      <c r="P797" s="430" t="str">
        <f t="shared" si="164"/>
        <v/>
      </c>
      <c r="U797" s="177">
        <v>71</v>
      </c>
      <c r="V797" s="177" t="s">
        <v>4915</v>
      </c>
      <c r="W797" s="177" t="s">
        <v>5282</v>
      </c>
      <c r="X797" s="177" t="s">
        <v>2735</v>
      </c>
      <c r="Y797" s="177" t="s">
        <v>6915</v>
      </c>
      <c r="Z797" s="177" t="s">
        <v>6899</v>
      </c>
      <c r="AA797" s="525" t="s">
        <v>6916</v>
      </c>
      <c r="AB797" s="399" t="str">
        <f t="shared" si="165"/>
        <v>DC1CB12</v>
      </c>
      <c r="AC797" s="399" t="str">
        <f t="shared" si="166"/>
        <v>DC1CB12-DL</v>
      </c>
      <c r="AD797" t="str">
        <f>Y797&amp;"-"&amp;VLOOKUP(AC797,'LICH THI'!C:AA,9,0)</f>
        <v>65DLCD20500-42473</v>
      </c>
      <c r="AE797">
        <f t="shared" si="167"/>
        <v>1</v>
      </c>
    </row>
    <row r="798" spans="1:31" x14ac:dyDescent="0.25">
      <c r="A798" s="436" t="str">
        <f t="shared" si="157"/>
        <v>DC1CB12-DL-4</v>
      </c>
      <c r="B798" s="436">
        <f>COUNTIF(AC$4:AC798,AC798)</f>
        <v>4</v>
      </c>
      <c r="C798" s="436" t="str">
        <f t="shared" si="158"/>
        <v>DC1CB12-DL</v>
      </c>
      <c r="D798" s="436">
        <f>VLOOKUP(C798,'LICH THI'!C:AA,12,0)</f>
        <v>28</v>
      </c>
      <c r="E798" s="436">
        <f>VLOOKUP(C798,'LICH THI'!C:AA,13,0)</f>
        <v>28</v>
      </c>
      <c r="F798" s="436">
        <f t="shared" si="168"/>
        <v>28</v>
      </c>
      <c r="G798" s="436">
        <f>VLOOKUP(C798,'LICH THI'!C:AA,14,0)</f>
        <v>1</v>
      </c>
      <c r="H798" s="436">
        <f t="shared" si="159"/>
        <v>1</v>
      </c>
      <c r="I798" s="436" t="str">
        <f t="shared" si="160"/>
        <v>Vũ Văn Đạt</v>
      </c>
      <c r="J798" s="436"/>
      <c r="K798" s="436">
        <f t="shared" si="161"/>
        <v>1</v>
      </c>
      <c r="L798" s="436" t="str">
        <f t="shared" si="162"/>
        <v>DC1CB12-DL-1</v>
      </c>
      <c r="M798" s="436">
        <f t="shared" si="163"/>
        <v>12</v>
      </c>
      <c r="N798" s="437">
        <f t="shared" si="169"/>
        <v>21</v>
      </c>
      <c r="O798" s="437"/>
      <c r="P798" s="430" t="str">
        <f t="shared" si="164"/>
        <v/>
      </c>
      <c r="U798" s="177">
        <v>66</v>
      </c>
      <c r="V798" s="177" t="s">
        <v>4902</v>
      </c>
      <c r="W798" s="177" t="s">
        <v>2914</v>
      </c>
      <c r="X798" s="177" t="s">
        <v>2746</v>
      </c>
      <c r="Y798" s="177" t="s">
        <v>4903</v>
      </c>
      <c r="Z798" s="177" t="s">
        <v>6899</v>
      </c>
      <c r="AA798" s="525" t="s">
        <v>4904</v>
      </c>
      <c r="AB798" s="399" t="str">
        <f t="shared" si="165"/>
        <v>DC1CB12</v>
      </c>
      <c r="AC798" s="399" t="str">
        <f t="shared" si="166"/>
        <v>DC1CB12-DL</v>
      </c>
      <c r="AD798" t="str">
        <f>Y798&amp;"-"&amp;VLOOKUP(AC798,'LICH THI'!C:AA,9,0)</f>
        <v>65DLCD20535-42473</v>
      </c>
      <c r="AE798">
        <f t="shared" si="167"/>
        <v>1</v>
      </c>
    </row>
    <row r="799" spans="1:31" x14ac:dyDescent="0.25">
      <c r="A799" s="436" t="str">
        <f t="shared" si="157"/>
        <v>DC1CB12-DL-5</v>
      </c>
      <c r="B799" s="436">
        <f>COUNTIF(AC$4:AC799,AC799)</f>
        <v>5</v>
      </c>
      <c r="C799" s="436" t="str">
        <f t="shared" si="158"/>
        <v>DC1CB12-DL</v>
      </c>
      <c r="D799" s="436">
        <f>VLOOKUP(C799,'LICH THI'!C:AA,12,0)</f>
        <v>28</v>
      </c>
      <c r="E799" s="436">
        <f>VLOOKUP(C799,'LICH THI'!C:AA,13,0)</f>
        <v>28</v>
      </c>
      <c r="F799" s="436">
        <f t="shared" si="168"/>
        <v>28</v>
      </c>
      <c r="G799" s="436">
        <f>VLOOKUP(C799,'LICH THI'!C:AA,14,0)</f>
        <v>1</v>
      </c>
      <c r="H799" s="436">
        <f t="shared" si="159"/>
        <v>1</v>
      </c>
      <c r="I799" s="436" t="str">
        <f t="shared" si="160"/>
        <v>Trần Văn Điền</v>
      </c>
      <c r="J799" s="436"/>
      <c r="K799" s="436">
        <f t="shared" si="161"/>
        <v>1</v>
      </c>
      <c r="L799" s="436" t="str">
        <f t="shared" si="162"/>
        <v>DC1CB12-DL-1</v>
      </c>
      <c r="M799" s="436">
        <f t="shared" si="163"/>
        <v>12</v>
      </c>
      <c r="N799" s="437">
        <f t="shared" si="169"/>
        <v>22</v>
      </c>
      <c r="O799" s="437"/>
      <c r="P799" s="430" t="str">
        <f t="shared" si="164"/>
        <v/>
      </c>
      <c r="U799" s="177">
        <v>82</v>
      </c>
      <c r="V799" s="177" t="s">
        <v>4975</v>
      </c>
      <c r="W799" s="177" t="s">
        <v>2757</v>
      </c>
      <c r="X799" s="177" t="s">
        <v>6928</v>
      </c>
      <c r="Y799" s="177" t="s">
        <v>6929</v>
      </c>
      <c r="Z799" s="177" t="s">
        <v>6899</v>
      </c>
      <c r="AA799" s="525" t="s">
        <v>6930</v>
      </c>
      <c r="AB799" s="399" t="str">
        <f t="shared" si="165"/>
        <v>DC1CB12</v>
      </c>
      <c r="AC799" s="399" t="str">
        <f t="shared" si="166"/>
        <v>DC1CB12-DL</v>
      </c>
      <c r="AD799" t="str">
        <f>Y799&amp;"-"&amp;VLOOKUP(AC799,'LICH THI'!C:AA,9,0)</f>
        <v>65DLCD20477-42473</v>
      </c>
      <c r="AE799">
        <f t="shared" si="167"/>
        <v>1</v>
      </c>
    </row>
    <row r="800" spans="1:31" x14ac:dyDescent="0.25">
      <c r="A800" s="436" t="str">
        <f t="shared" si="157"/>
        <v>DC1CB12-DL-6</v>
      </c>
      <c r="B800" s="436">
        <f>COUNTIF(AC$4:AC800,AC800)</f>
        <v>6</v>
      </c>
      <c r="C800" s="436" t="str">
        <f t="shared" si="158"/>
        <v>DC1CB12-DL</v>
      </c>
      <c r="D800" s="436">
        <f>VLOOKUP(C800,'LICH THI'!C:AA,12,0)</f>
        <v>28</v>
      </c>
      <c r="E800" s="436">
        <f>VLOOKUP(C800,'LICH THI'!C:AA,13,0)</f>
        <v>28</v>
      </c>
      <c r="F800" s="436">
        <f t="shared" si="168"/>
        <v>28</v>
      </c>
      <c r="G800" s="436">
        <f>VLOOKUP(C800,'LICH THI'!C:AA,14,0)</f>
        <v>1</v>
      </c>
      <c r="H800" s="436">
        <f t="shared" si="159"/>
        <v>1</v>
      </c>
      <c r="I800" s="436" t="str">
        <f t="shared" si="160"/>
        <v>Lê Văn Đức</v>
      </c>
      <c r="J800" s="436"/>
      <c r="K800" s="436">
        <f t="shared" si="161"/>
        <v>1</v>
      </c>
      <c r="L800" s="436" t="str">
        <f t="shared" si="162"/>
        <v>DC1CB12-DL-1</v>
      </c>
      <c r="M800" s="436">
        <f t="shared" si="163"/>
        <v>12</v>
      </c>
      <c r="N800" s="437">
        <f t="shared" si="169"/>
        <v>23</v>
      </c>
      <c r="O800" s="437"/>
      <c r="P800" s="430" t="str">
        <f t="shared" si="164"/>
        <v/>
      </c>
      <c r="U800" s="177">
        <v>72</v>
      </c>
      <c r="V800" s="177" t="s">
        <v>4915</v>
      </c>
      <c r="W800" s="177" t="s">
        <v>2604</v>
      </c>
      <c r="X800" s="177" t="s">
        <v>2948</v>
      </c>
      <c r="Y800" s="177" t="s">
        <v>4925</v>
      </c>
      <c r="Z800" s="177" t="s">
        <v>6899</v>
      </c>
      <c r="AA800" s="525" t="s">
        <v>4926</v>
      </c>
      <c r="AB800" s="399" t="str">
        <f t="shared" si="165"/>
        <v>DC1CB12</v>
      </c>
      <c r="AC800" s="399" t="str">
        <f t="shared" si="166"/>
        <v>DC1CB12-DL</v>
      </c>
      <c r="AD800" t="str">
        <f>Y800&amp;"-"&amp;VLOOKUP(AC800,'LICH THI'!C:AA,9,0)</f>
        <v>65DLCD20523-42473</v>
      </c>
      <c r="AE800">
        <f t="shared" si="167"/>
        <v>1</v>
      </c>
    </row>
    <row r="801" spans="1:31" x14ac:dyDescent="0.25">
      <c r="A801" s="436" t="str">
        <f t="shared" si="157"/>
        <v>DC1CB12-DL-7</v>
      </c>
      <c r="B801" s="436">
        <f>COUNTIF(AC$4:AC801,AC801)</f>
        <v>7</v>
      </c>
      <c r="C801" s="436" t="str">
        <f t="shared" si="158"/>
        <v>DC1CB12-DL</v>
      </c>
      <c r="D801" s="436">
        <f>VLOOKUP(C801,'LICH THI'!C:AA,12,0)</f>
        <v>28</v>
      </c>
      <c r="E801" s="436">
        <f>VLOOKUP(C801,'LICH THI'!C:AA,13,0)</f>
        <v>28</v>
      </c>
      <c r="F801" s="436">
        <f t="shared" si="168"/>
        <v>28</v>
      </c>
      <c r="G801" s="436">
        <f>VLOOKUP(C801,'LICH THI'!C:AA,14,0)</f>
        <v>1</v>
      </c>
      <c r="H801" s="436">
        <f t="shared" si="159"/>
        <v>1</v>
      </c>
      <c r="I801" s="436" t="str">
        <f t="shared" si="160"/>
        <v>Vũ Văn Đức</v>
      </c>
      <c r="J801" s="436"/>
      <c r="K801" s="436">
        <f t="shared" si="161"/>
        <v>1</v>
      </c>
      <c r="L801" s="436" t="str">
        <f t="shared" si="162"/>
        <v>DC1CB12-DL-1</v>
      </c>
      <c r="M801" s="436">
        <f t="shared" si="163"/>
        <v>12</v>
      </c>
      <c r="N801" s="437">
        <f t="shared" si="169"/>
        <v>24</v>
      </c>
      <c r="O801" s="437"/>
      <c r="P801" s="430" t="str">
        <f t="shared" si="164"/>
        <v/>
      </c>
      <c r="U801" s="177">
        <v>67</v>
      </c>
      <c r="V801" s="177" t="s">
        <v>4902</v>
      </c>
      <c r="W801" s="177" t="s">
        <v>2914</v>
      </c>
      <c r="X801" s="177" t="s">
        <v>2948</v>
      </c>
      <c r="Y801" s="177" t="s">
        <v>4905</v>
      </c>
      <c r="Z801" s="177" t="s">
        <v>6899</v>
      </c>
      <c r="AA801" s="525" t="s">
        <v>4906</v>
      </c>
      <c r="AB801" s="399" t="str">
        <f t="shared" si="165"/>
        <v>DC1CB12</v>
      </c>
      <c r="AC801" s="399" t="str">
        <f t="shared" si="166"/>
        <v>DC1CB12-DL</v>
      </c>
      <c r="AD801" t="str">
        <f>Y801&amp;"-"&amp;VLOOKUP(AC801,'LICH THI'!C:AA,9,0)</f>
        <v>65DLCD20589-42473</v>
      </c>
      <c r="AE801">
        <f t="shared" si="167"/>
        <v>1</v>
      </c>
    </row>
    <row r="802" spans="1:31" x14ac:dyDescent="0.25">
      <c r="A802" s="436" t="str">
        <f t="shared" si="157"/>
        <v>DC1CB12-DL-8</v>
      </c>
      <c r="B802" s="436">
        <f>COUNTIF(AC$4:AC802,AC802)</f>
        <v>8</v>
      </c>
      <c r="C802" s="436" t="str">
        <f t="shared" si="158"/>
        <v>DC1CB12-DL</v>
      </c>
      <c r="D802" s="436">
        <f>VLOOKUP(C802,'LICH THI'!C:AA,12,0)</f>
        <v>28</v>
      </c>
      <c r="E802" s="436">
        <f>VLOOKUP(C802,'LICH THI'!C:AA,13,0)</f>
        <v>28</v>
      </c>
      <c r="F802" s="436">
        <f t="shared" si="168"/>
        <v>28</v>
      </c>
      <c r="G802" s="436">
        <f>VLOOKUP(C802,'LICH THI'!C:AA,14,0)</f>
        <v>1</v>
      </c>
      <c r="H802" s="436">
        <f t="shared" si="159"/>
        <v>1</v>
      </c>
      <c r="I802" s="436" t="str">
        <f t="shared" si="160"/>
        <v>Đỗ Văn Hải</v>
      </c>
      <c r="J802" s="436"/>
      <c r="K802" s="436">
        <f t="shared" si="161"/>
        <v>1</v>
      </c>
      <c r="L802" s="436" t="str">
        <f t="shared" si="162"/>
        <v>DC1CB12-DL-1</v>
      </c>
      <c r="M802" s="436">
        <f t="shared" si="163"/>
        <v>12</v>
      </c>
      <c r="N802" s="437">
        <f t="shared" si="169"/>
        <v>25</v>
      </c>
      <c r="O802" s="437"/>
      <c r="P802" s="430" t="str">
        <f t="shared" si="164"/>
        <v/>
      </c>
      <c r="U802" s="177">
        <v>86</v>
      </c>
      <c r="V802" s="177" t="s">
        <v>4989</v>
      </c>
      <c r="W802" s="177" t="s">
        <v>3663</v>
      </c>
      <c r="X802" s="177" t="s">
        <v>2908</v>
      </c>
      <c r="Y802" s="177" t="s">
        <v>6736</v>
      </c>
      <c r="Z802" s="177" t="s">
        <v>6899</v>
      </c>
      <c r="AA802" s="525" t="s">
        <v>6737</v>
      </c>
      <c r="AB802" s="399" t="str">
        <f t="shared" si="165"/>
        <v>DC1CB12</v>
      </c>
      <c r="AC802" s="399" t="str">
        <f t="shared" si="166"/>
        <v>DC1CB12-DL</v>
      </c>
      <c r="AD802" t="str">
        <f>Y802&amp;"-"&amp;VLOOKUP(AC802,'LICH THI'!C:AA,9,0)</f>
        <v>65DLDD20408-42473</v>
      </c>
      <c r="AE802">
        <f t="shared" si="167"/>
        <v>1</v>
      </c>
    </row>
    <row r="803" spans="1:31" x14ac:dyDescent="0.25">
      <c r="A803" s="436" t="str">
        <f t="shared" si="157"/>
        <v>DC1CB12-DL-9</v>
      </c>
      <c r="B803" s="436">
        <f>COUNTIF(AC$4:AC803,AC803)</f>
        <v>9</v>
      </c>
      <c r="C803" s="436" t="str">
        <f t="shared" si="158"/>
        <v>DC1CB12-DL</v>
      </c>
      <c r="D803" s="436">
        <f>VLOOKUP(C803,'LICH THI'!C:AA,12,0)</f>
        <v>28</v>
      </c>
      <c r="E803" s="436">
        <f>VLOOKUP(C803,'LICH THI'!C:AA,13,0)</f>
        <v>28</v>
      </c>
      <c r="F803" s="436">
        <f t="shared" si="168"/>
        <v>28</v>
      </c>
      <c r="G803" s="436">
        <f>VLOOKUP(C803,'LICH THI'!C:AA,14,0)</f>
        <v>1</v>
      </c>
      <c r="H803" s="436">
        <f t="shared" si="159"/>
        <v>1</v>
      </c>
      <c r="I803" s="436" t="str">
        <f t="shared" si="160"/>
        <v>Giang Văn Hải</v>
      </c>
      <c r="J803" s="436"/>
      <c r="K803" s="436">
        <f t="shared" si="161"/>
        <v>1</v>
      </c>
      <c r="L803" s="436" t="str">
        <f t="shared" si="162"/>
        <v>DC1CB12-DL-1</v>
      </c>
      <c r="M803" s="436">
        <f t="shared" si="163"/>
        <v>12</v>
      </c>
      <c r="N803" s="437">
        <f t="shared" si="169"/>
        <v>26</v>
      </c>
      <c r="O803" s="437"/>
      <c r="P803" s="430" t="str">
        <f t="shared" si="164"/>
        <v/>
      </c>
      <c r="U803" s="177">
        <v>73</v>
      </c>
      <c r="V803" s="177" t="s">
        <v>4915</v>
      </c>
      <c r="W803" s="177" t="s">
        <v>4931</v>
      </c>
      <c r="X803" s="177" t="s">
        <v>2908</v>
      </c>
      <c r="Y803" s="177" t="s">
        <v>4932</v>
      </c>
      <c r="Z803" s="177" t="s">
        <v>6899</v>
      </c>
      <c r="AA803" s="525" t="s">
        <v>4933</v>
      </c>
      <c r="AB803" s="399" t="str">
        <f t="shared" si="165"/>
        <v>DC1CB12</v>
      </c>
      <c r="AC803" s="399" t="str">
        <f t="shared" si="166"/>
        <v>DC1CB12-DL</v>
      </c>
      <c r="AD803" t="str">
        <f>Y803&amp;"-"&amp;VLOOKUP(AC803,'LICH THI'!C:AA,9,0)</f>
        <v>65DLCD20707-42473</v>
      </c>
      <c r="AE803">
        <f t="shared" si="167"/>
        <v>1</v>
      </c>
    </row>
    <row r="804" spans="1:31" x14ac:dyDescent="0.25">
      <c r="A804" s="436" t="str">
        <f t="shared" si="157"/>
        <v>DC1CB12-DL-10</v>
      </c>
      <c r="B804" s="436">
        <f>COUNTIF(AC$4:AC804,AC804)</f>
        <v>10</v>
      </c>
      <c r="C804" s="436" t="str">
        <f t="shared" si="158"/>
        <v>DC1CB12-DL</v>
      </c>
      <c r="D804" s="436">
        <f>VLOOKUP(C804,'LICH THI'!C:AA,12,0)</f>
        <v>28</v>
      </c>
      <c r="E804" s="436">
        <f>VLOOKUP(C804,'LICH THI'!C:AA,13,0)</f>
        <v>28</v>
      </c>
      <c r="F804" s="436">
        <f t="shared" si="168"/>
        <v>28</v>
      </c>
      <c r="G804" s="436">
        <f>VLOOKUP(C804,'LICH THI'!C:AA,14,0)</f>
        <v>1</v>
      </c>
      <c r="H804" s="436">
        <f t="shared" si="159"/>
        <v>1</v>
      </c>
      <c r="I804" s="436" t="str">
        <f t="shared" si="160"/>
        <v>Nguyễn Minh Hải</v>
      </c>
      <c r="J804" s="436"/>
      <c r="K804" s="436">
        <f t="shared" si="161"/>
        <v>1</v>
      </c>
      <c r="L804" s="436" t="str">
        <f t="shared" si="162"/>
        <v>DC1CB12-DL-1</v>
      </c>
      <c r="M804" s="436">
        <f t="shared" si="163"/>
        <v>12</v>
      </c>
      <c r="N804" s="437">
        <f t="shared" si="169"/>
        <v>27</v>
      </c>
      <c r="O804" s="437"/>
      <c r="P804" s="430" t="str">
        <f t="shared" si="164"/>
        <v/>
      </c>
      <c r="U804" s="177">
        <v>83</v>
      </c>
      <c r="V804" s="177" t="s">
        <v>4975</v>
      </c>
      <c r="W804" s="177" t="s">
        <v>2708</v>
      </c>
      <c r="X804" s="177" t="s">
        <v>2908</v>
      </c>
      <c r="Y804" s="177" t="s">
        <v>6931</v>
      </c>
      <c r="Z804" s="177" t="s">
        <v>6899</v>
      </c>
      <c r="AA804" s="525" t="s">
        <v>6932</v>
      </c>
      <c r="AB804" s="399" t="str">
        <f t="shared" si="165"/>
        <v>DC1CB12</v>
      </c>
      <c r="AC804" s="399" t="str">
        <f t="shared" si="166"/>
        <v>DC1CB12-DL</v>
      </c>
      <c r="AD804" t="str">
        <f>Y804&amp;"-"&amp;VLOOKUP(AC804,'LICH THI'!C:AA,9,0)</f>
        <v>65DLCD20721-42473</v>
      </c>
      <c r="AE804">
        <f t="shared" si="167"/>
        <v>1</v>
      </c>
    </row>
    <row r="805" spans="1:31" x14ac:dyDescent="0.25">
      <c r="A805" s="436" t="str">
        <f t="shared" si="157"/>
        <v>DC1CB12-DL-11</v>
      </c>
      <c r="B805" s="436">
        <f>COUNTIF(AC$4:AC805,AC805)</f>
        <v>11</v>
      </c>
      <c r="C805" s="436" t="str">
        <f t="shared" si="158"/>
        <v>DC1CB12-DL</v>
      </c>
      <c r="D805" s="436">
        <f>VLOOKUP(C805,'LICH THI'!C:AA,12,0)</f>
        <v>28</v>
      </c>
      <c r="E805" s="436">
        <f>VLOOKUP(C805,'LICH THI'!C:AA,13,0)</f>
        <v>28</v>
      </c>
      <c r="F805" s="436">
        <f t="shared" si="168"/>
        <v>28</v>
      </c>
      <c r="G805" s="436">
        <f>VLOOKUP(C805,'LICH THI'!C:AA,14,0)</f>
        <v>1</v>
      </c>
      <c r="H805" s="436">
        <f t="shared" si="159"/>
        <v>1</v>
      </c>
      <c r="I805" s="436" t="str">
        <f t="shared" si="160"/>
        <v>Vũ Ngọc Khởi</v>
      </c>
      <c r="J805" s="436"/>
      <c r="K805" s="436">
        <f t="shared" si="161"/>
        <v>1</v>
      </c>
      <c r="L805" s="436" t="str">
        <f t="shared" si="162"/>
        <v>DC1CB12-DL-1</v>
      </c>
      <c r="M805" s="436">
        <f t="shared" si="163"/>
        <v>12</v>
      </c>
      <c r="N805" s="437">
        <f t="shared" si="169"/>
        <v>28</v>
      </c>
      <c r="O805" s="437"/>
      <c r="P805" s="430" t="str">
        <f t="shared" si="164"/>
        <v/>
      </c>
      <c r="U805" s="177">
        <v>87</v>
      </c>
      <c r="V805" s="177" t="s">
        <v>4989</v>
      </c>
      <c r="W805" s="177" t="s">
        <v>4113</v>
      </c>
      <c r="X805" s="177" t="s">
        <v>6933</v>
      </c>
      <c r="Y805" s="177" t="s">
        <v>6934</v>
      </c>
      <c r="Z805" s="177" t="s">
        <v>6899</v>
      </c>
      <c r="AA805" s="525" t="s">
        <v>3668</v>
      </c>
      <c r="AB805" s="399" t="str">
        <f t="shared" si="165"/>
        <v>DC1CB12</v>
      </c>
      <c r="AC805" s="399" t="str">
        <f t="shared" si="166"/>
        <v>DC1CB12-DL</v>
      </c>
      <c r="AD805" t="str">
        <f>Y805&amp;"-"&amp;VLOOKUP(AC805,'LICH THI'!C:AA,9,0)</f>
        <v>65DLDD20390-42473</v>
      </c>
      <c r="AE805">
        <f t="shared" si="167"/>
        <v>1</v>
      </c>
    </row>
    <row r="806" spans="1:31" x14ac:dyDescent="0.25">
      <c r="A806" s="436" t="str">
        <f t="shared" si="157"/>
        <v>DC1CB12-DL-12</v>
      </c>
      <c r="B806" s="436">
        <f>COUNTIF(AC$4:AC806,AC806)</f>
        <v>12</v>
      </c>
      <c r="C806" s="436" t="str">
        <f t="shared" si="158"/>
        <v>DC1CB12-DL</v>
      </c>
      <c r="D806" s="436">
        <f>VLOOKUP(C806,'LICH THI'!C:AA,12,0)</f>
        <v>28</v>
      </c>
      <c r="E806" s="436">
        <f>VLOOKUP(C806,'LICH THI'!C:AA,13,0)</f>
        <v>28</v>
      </c>
      <c r="F806" s="436">
        <f t="shared" si="168"/>
        <v>28</v>
      </c>
      <c r="G806" s="436">
        <f>VLOOKUP(C806,'LICH THI'!C:AA,14,0)</f>
        <v>1</v>
      </c>
      <c r="H806" s="436">
        <f t="shared" si="159"/>
        <v>1</v>
      </c>
      <c r="I806" s="436" t="str">
        <f t="shared" si="160"/>
        <v>Cao Văn Lanh</v>
      </c>
      <c r="J806" s="436"/>
      <c r="K806" s="436">
        <f t="shared" si="161"/>
        <v>1</v>
      </c>
      <c r="L806" s="436" t="str">
        <f t="shared" si="162"/>
        <v>DC1CB12-DL-1</v>
      </c>
      <c r="M806" s="436">
        <f t="shared" si="163"/>
        <v>12</v>
      </c>
      <c r="N806" s="437">
        <f t="shared" si="169"/>
        <v>1</v>
      </c>
      <c r="O806" s="437"/>
      <c r="P806" s="430" t="str">
        <f t="shared" si="164"/>
        <v/>
      </c>
      <c r="U806" s="177">
        <v>68</v>
      </c>
      <c r="V806" s="177" t="s">
        <v>4902</v>
      </c>
      <c r="W806" s="177" t="s">
        <v>3257</v>
      </c>
      <c r="X806" s="177" t="s">
        <v>6137</v>
      </c>
      <c r="Y806" s="177" t="s">
        <v>6138</v>
      </c>
      <c r="Z806" s="177" t="s">
        <v>6899</v>
      </c>
      <c r="AA806" s="525" t="s">
        <v>6139</v>
      </c>
      <c r="AB806" s="399" t="str">
        <f t="shared" si="165"/>
        <v>DC1CB12</v>
      </c>
      <c r="AC806" s="399" t="str">
        <f t="shared" si="166"/>
        <v>DC1CB12-DL</v>
      </c>
      <c r="AD806" t="str">
        <f>Y806&amp;"-"&amp;VLOOKUP(AC806,'LICH THI'!C:AA,9,0)</f>
        <v>65DLCD21077-42473</v>
      </c>
      <c r="AE806">
        <f t="shared" si="167"/>
        <v>1</v>
      </c>
    </row>
    <row r="807" spans="1:31" x14ac:dyDescent="0.25">
      <c r="A807" s="436" t="str">
        <f t="shared" si="157"/>
        <v>DC1CB12-DL-13</v>
      </c>
      <c r="B807" s="436">
        <f>COUNTIF(AC$4:AC807,AC807)</f>
        <v>13</v>
      </c>
      <c r="C807" s="436" t="str">
        <f t="shared" si="158"/>
        <v>DC1CB12-DL</v>
      </c>
      <c r="D807" s="436">
        <f>VLOOKUP(C807,'LICH THI'!C:AA,12,0)</f>
        <v>28</v>
      </c>
      <c r="E807" s="436">
        <f>VLOOKUP(C807,'LICH THI'!C:AA,13,0)</f>
        <v>28</v>
      </c>
      <c r="F807" s="436">
        <f t="shared" si="168"/>
        <v>28</v>
      </c>
      <c r="G807" s="436">
        <f>VLOOKUP(C807,'LICH THI'!C:AA,14,0)</f>
        <v>1</v>
      </c>
      <c r="H807" s="436">
        <f t="shared" si="159"/>
        <v>1</v>
      </c>
      <c r="I807" s="436" t="str">
        <f t="shared" si="160"/>
        <v>Nguyễn Văn Linh</v>
      </c>
      <c r="J807" s="436"/>
      <c r="K807" s="436">
        <f t="shared" si="161"/>
        <v>1</v>
      </c>
      <c r="L807" s="436" t="str">
        <f t="shared" si="162"/>
        <v>DC1CB12-DL-1</v>
      </c>
      <c r="M807" s="436">
        <f t="shared" si="163"/>
        <v>12</v>
      </c>
      <c r="N807" s="437">
        <f t="shared" si="169"/>
        <v>2</v>
      </c>
      <c r="O807" s="437"/>
      <c r="P807" s="430" t="str">
        <f t="shared" si="164"/>
        <v/>
      </c>
      <c r="U807" s="177">
        <v>74</v>
      </c>
      <c r="V807" s="177" t="s">
        <v>4915</v>
      </c>
      <c r="W807" s="177" t="s">
        <v>2741</v>
      </c>
      <c r="X807" s="177" t="s">
        <v>2670</v>
      </c>
      <c r="Y807" s="177" t="s">
        <v>6917</v>
      </c>
      <c r="Z807" s="177" t="s">
        <v>6899</v>
      </c>
      <c r="AA807" s="525" t="s">
        <v>6918</v>
      </c>
      <c r="AB807" s="399" t="str">
        <f t="shared" si="165"/>
        <v>DC1CB12</v>
      </c>
      <c r="AC807" s="399" t="str">
        <f t="shared" si="166"/>
        <v>DC1CB12-DL</v>
      </c>
      <c r="AD807" t="str">
        <f>Y807&amp;"-"&amp;VLOOKUP(AC807,'LICH THI'!C:AA,9,0)</f>
        <v>65DLCD20594-42473</v>
      </c>
      <c r="AE807">
        <f t="shared" si="167"/>
        <v>1</v>
      </c>
    </row>
    <row r="808" spans="1:31" x14ac:dyDescent="0.25">
      <c r="A808" s="436" t="str">
        <f t="shared" si="157"/>
        <v>DC1CB12-DL-14</v>
      </c>
      <c r="B808" s="436">
        <f>COUNTIF(AC$4:AC808,AC808)</f>
        <v>14</v>
      </c>
      <c r="C808" s="436" t="str">
        <f t="shared" si="158"/>
        <v>DC1CB12-DL</v>
      </c>
      <c r="D808" s="436">
        <f>VLOOKUP(C808,'LICH THI'!C:AA,12,0)</f>
        <v>28</v>
      </c>
      <c r="E808" s="436">
        <f>VLOOKUP(C808,'LICH THI'!C:AA,13,0)</f>
        <v>28</v>
      </c>
      <c r="F808" s="436">
        <f t="shared" si="168"/>
        <v>28</v>
      </c>
      <c r="G808" s="436">
        <f>VLOOKUP(C808,'LICH THI'!C:AA,14,0)</f>
        <v>1</v>
      </c>
      <c r="H808" s="436">
        <f t="shared" si="159"/>
        <v>1</v>
      </c>
      <c r="I808" s="436" t="str">
        <f t="shared" si="160"/>
        <v>Phạm Văn Linh</v>
      </c>
      <c r="J808" s="436"/>
      <c r="K808" s="436">
        <f t="shared" si="161"/>
        <v>1</v>
      </c>
      <c r="L808" s="436" t="str">
        <f t="shared" si="162"/>
        <v>DC1CB12-DL-1</v>
      </c>
      <c r="M808" s="436">
        <f t="shared" si="163"/>
        <v>12</v>
      </c>
      <c r="N808" s="437">
        <f t="shared" si="169"/>
        <v>3</v>
      </c>
      <c r="O808" s="437"/>
      <c r="P808" s="430" t="str">
        <f t="shared" si="164"/>
        <v/>
      </c>
      <c r="U808" s="177">
        <v>84</v>
      </c>
      <c r="V808" s="177" t="s">
        <v>4975</v>
      </c>
      <c r="W808" s="177" t="s">
        <v>2738</v>
      </c>
      <c r="X808" s="177" t="s">
        <v>2670</v>
      </c>
      <c r="Y808" s="177" t="s">
        <v>4985</v>
      </c>
      <c r="Z808" s="177" t="s">
        <v>6899</v>
      </c>
      <c r="AA808" s="525" t="s">
        <v>3136</v>
      </c>
      <c r="AB808" s="399" t="str">
        <f t="shared" si="165"/>
        <v>DC1CB12</v>
      </c>
      <c r="AC808" s="399" t="str">
        <f t="shared" si="166"/>
        <v>DC1CB12-DL</v>
      </c>
      <c r="AD808" t="str">
        <f>Y808&amp;"-"&amp;VLOOKUP(AC808,'LICH THI'!C:AA,9,0)</f>
        <v>65DLCD20709-42473</v>
      </c>
      <c r="AE808">
        <f t="shared" si="167"/>
        <v>1</v>
      </c>
    </row>
    <row r="809" spans="1:31" x14ac:dyDescent="0.25">
      <c r="A809" s="436" t="str">
        <f t="shared" si="157"/>
        <v>DC1CB12-DL-15</v>
      </c>
      <c r="B809" s="436">
        <f>COUNTIF(AC$4:AC809,AC809)</f>
        <v>15</v>
      </c>
      <c r="C809" s="436" t="str">
        <f t="shared" si="158"/>
        <v>DC1CB12-DL</v>
      </c>
      <c r="D809" s="436">
        <f>VLOOKUP(C809,'LICH THI'!C:AA,12,0)</f>
        <v>28</v>
      </c>
      <c r="E809" s="436">
        <f>VLOOKUP(C809,'LICH THI'!C:AA,13,0)</f>
        <v>28</v>
      </c>
      <c r="F809" s="436">
        <f t="shared" si="168"/>
        <v>28</v>
      </c>
      <c r="G809" s="436">
        <f>VLOOKUP(C809,'LICH THI'!C:AA,14,0)</f>
        <v>1</v>
      </c>
      <c r="H809" s="436">
        <f t="shared" si="159"/>
        <v>1</v>
      </c>
      <c r="I809" s="436" t="str">
        <f t="shared" si="160"/>
        <v>Nguyễn Văn Long</v>
      </c>
      <c r="J809" s="436"/>
      <c r="K809" s="436">
        <f t="shared" si="161"/>
        <v>1</v>
      </c>
      <c r="L809" s="436" t="str">
        <f t="shared" si="162"/>
        <v>DC1CB12-DL-1</v>
      </c>
      <c r="M809" s="436">
        <f t="shared" si="163"/>
        <v>12</v>
      </c>
      <c r="N809" s="437">
        <f t="shared" si="169"/>
        <v>4</v>
      </c>
      <c r="O809" s="437"/>
      <c r="P809" s="430" t="str">
        <f t="shared" si="164"/>
        <v/>
      </c>
      <c r="U809" s="177">
        <v>88</v>
      </c>
      <c r="V809" s="177" t="s">
        <v>4989</v>
      </c>
      <c r="W809" s="177" t="s">
        <v>2741</v>
      </c>
      <c r="X809" s="177" t="s">
        <v>2765</v>
      </c>
      <c r="Y809" s="177" t="s">
        <v>6935</v>
      </c>
      <c r="Z809" s="177" t="s">
        <v>6899</v>
      </c>
      <c r="AA809" s="525" t="s">
        <v>6936</v>
      </c>
      <c r="AB809" s="399" t="str">
        <f t="shared" si="165"/>
        <v>DC1CB12</v>
      </c>
      <c r="AC809" s="399" t="str">
        <f t="shared" si="166"/>
        <v>DC1CB12-DL</v>
      </c>
      <c r="AD809" t="str">
        <f>Y809&amp;"-"&amp;VLOOKUP(AC809,'LICH THI'!C:AA,9,0)</f>
        <v>65DLDD20429-42473</v>
      </c>
      <c r="AE809">
        <f t="shared" si="167"/>
        <v>1</v>
      </c>
    </row>
    <row r="810" spans="1:31" x14ac:dyDescent="0.25">
      <c r="A810" s="436" t="str">
        <f t="shared" si="157"/>
        <v>DC1CB12-DL-16</v>
      </c>
      <c r="B810" s="436">
        <f>COUNTIF(AC$4:AC810,AC810)</f>
        <v>16</v>
      </c>
      <c r="C810" s="436" t="str">
        <f t="shared" si="158"/>
        <v>DC1CB12-DL</v>
      </c>
      <c r="D810" s="436">
        <f>VLOOKUP(C810,'LICH THI'!C:AA,12,0)</f>
        <v>28</v>
      </c>
      <c r="E810" s="436">
        <f>VLOOKUP(C810,'LICH THI'!C:AA,13,0)</f>
        <v>28</v>
      </c>
      <c r="F810" s="436">
        <f t="shared" si="168"/>
        <v>28</v>
      </c>
      <c r="G810" s="436">
        <f>VLOOKUP(C810,'LICH THI'!C:AA,14,0)</f>
        <v>1</v>
      </c>
      <c r="H810" s="436">
        <f t="shared" si="159"/>
        <v>1</v>
      </c>
      <c r="I810" s="436" t="str">
        <f t="shared" si="160"/>
        <v>Phạm Văn Lợi</v>
      </c>
      <c r="J810" s="436"/>
      <c r="K810" s="436">
        <f t="shared" si="161"/>
        <v>1</v>
      </c>
      <c r="L810" s="436" t="str">
        <f t="shared" si="162"/>
        <v>DC1CB12-DL-1</v>
      </c>
      <c r="M810" s="436">
        <f t="shared" si="163"/>
        <v>12</v>
      </c>
      <c r="N810" s="437">
        <f t="shared" si="169"/>
        <v>5</v>
      </c>
      <c r="O810" s="437"/>
      <c r="P810" s="430" t="str">
        <f t="shared" si="164"/>
        <v/>
      </c>
      <c r="U810" s="177">
        <v>75</v>
      </c>
      <c r="V810" s="177" t="s">
        <v>4915</v>
      </c>
      <c r="W810" s="177" t="s">
        <v>2738</v>
      </c>
      <c r="X810" s="177" t="s">
        <v>4940</v>
      </c>
      <c r="Y810" s="177" t="s">
        <v>4941</v>
      </c>
      <c r="Z810" s="177" t="s">
        <v>6899</v>
      </c>
      <c r="AA810" s="525" t="s">
        <v>4942</v>
      </c>
      <c r="AB810" s="399" t="str">
        <f t="shared" si="165"/>
        <v>DC1CB12</v>
      </c>
      <c r="AC810" s="399" t="str">
        <f t="shared" si="166"/>
        <v>DC1CB12-DL</v>
      </c>
      <c r="AD810" t="str">
        <f>Y810&amp;"-"&amp;VLOOKUP(AC810,'LICH THI'!C:AA,9,0)</f>
        <v>65DLCD20690-42473</v>
      </c>
      <c r="AE810">
        <f t="shared" si="167"/>
        <v>1</v>
      </c>
    </row>
    <row r="811" spans="1:31" x14ac:dyDescent="0.25">
      <c r="A811" s="436" t="str">
        <f t="shared" si="157"/>
        <v>DC1CB12-DL-17</v>
      </c>
      <c r="B811" s="436">
        <f>COUNTIF(AC$4:AC811,AC811)</f>
        <v>17</v>
      </c>
      <c r="C811" s="436" t="str">
        <f t="shared" si="158"/>
        <v>DC1CB12-DL</v>
      </c>
      <c r="D811" s="436">
        <f>VLOOKUP(C811,'LICH THI'!C:AA,12,0)</f>
        <v>28</v>
      </c>
      <c r="E811" s="436">
        <f>VLOOKUP(C811,'LICH THI'!C:AA,13,0)</f>
        <v>28</v>
      </c>
      <c r="F811" s="436">
        <f t="shared" si="168"/>
        <v>28</v>
      </c>
      <c r="G811" s="436">
        <f>VLOOKUP(C811,'LICH THI'!C:AA,14,0)</f>
        <v>1</v>
      </c>
      <c r="H811" s="436">
        <f t="shared" si="159"/>
        <v>1</v>
      </c>
      <c r="I811" s="436" t="str">
        <f t="shared" si="160"/>
        <v>Bùi Đức Nam</v>
      </c>
      <c r="J811" s="436"/>
      <c r="K811" s="436">
        <f t="shared" si="161"/>
        <v>1</v>
      </c>
      <c r="L811" s="436" t="str">
        <f t="shared" si="162"/>
        <v>DC1CB12-DL-1</v>
      </c>
      <c r="M811" s="436">
        <f t="shared" si="163"/>
        <v>12</v>
      </c>
      <c r="N811" s="437">
        <f t="shared" si="169"/>
        <v>6</v>
      </c>
      <c r="O811" s="437"/>
      <c r="P811" s="430" t="str">
        <f t="shared" si="164"/>
        <v/>
      </c>
      <c r="U811" s="177">
        <v>76</v>
      </c>
      <c r="V811" s="177" t="s">
        <v>4915</v>
      </c>
      <c r="W811" s="177" t="s">
        <v>2877</v>
      </c>
      <c r="X811" s="177" t="s">
        <v>2773</v>
      </c>
      <c r="Y811" s="177" t="s">
        <v>6778</v>
      </c>
      <c r="Z811" s="177" t="s">
        <v>6899</v>
      </c>
      <c r="AA811" s="525" t="s">
        <v>6779</v>
      </c>
      <c r="AB811" s="399" t="str">
        <f t="shared" si="165"/>
        <v>DC1CB12</v>
      </c>
      <c r="AC811" s="399" t="str">
        <f t="shared" si="166"/>
        <v>DC1CB12-DL</v>
      </c>
      <c r="AD811" t="str">
        <f>Y811&amp;"-"&amp;VLOOKUP(AC811,'LICH THI'!C:AA,9,0)</f>
        <v>65DLCD21053-42473</v>
      </c>
      <c r="AE811">
        <f t="shared" si="167"/>
        <v>1</v>
      </c>
    </row>
    <row r="812" spans="1:31" x14ac:dyDescent="0.25">
      <c r="A812" s="436" t="str">
        <f t="shared" si="157"/>
        <v>DC1CB12-DL-18</v>
      </c>
      <c r="B812" s="436">
        <f>COUNTIF(AC$4:AC812,AC812)</f>
        <v>18</v>
      </c>
      <c r="C812" s="436" t="str">
        <f t="shared" si="158"/>
        <v>DC1CB12-DL</v>
      </c>
      <c r="D812" s="436">
        <f>VLOOKUP(C812,'LICH THI'!C:AA,12,0)</f>
        <v>28</v>
      </c>
      <c r="E812" s="436">
        <f>VLOOKUP(C812,'LICH THI'!C:AA,13,0)</f>
        <v>28</v>
      </c>
      <c r="F812" s="436">
        <f t="shared" si="168"/>
        <v>28</v>
      </c>
      <c r="G812" s="436">
        <f>VLOOKUP(C812,'LICH THI'!C:AA,14,0)</f>
        <v>1</v>
      </c>
      <c r="H812" s="436">
        <f t="shared" si="159"/>
        <v>1</v>
      </c>
      <c r="I812" s="436" t="str">
        <f t="shared" si="160"/>
        <v>Trần Hồng Quân</v>
      </c>
      <c r="J812" s="436"/>
      <c r="K812" s="436">
        <f t="shared" si="161"/>
        <v>1</v>
      </c>
      <c r="L812" s="436" t="str">
        <f t="shared" si="162"/>
        <v>DC1CB12-DL-1</v>
      </c>
      <c r="M812" s="436">
        <f t="shared" si="163"/>
        <v>12</v>
      </c>
      <c r="N812" s="437">
        <f t="shared" si="169"/>
        <v>7</v>
      </c>
      <c r="O812" s="437"/>
      <c r="P812" s="430" t="str">
        <f t="shared" si="164"/>
        <v/>
      </c>
      <c r="U812" s="177">
        <v>85</v>
      </c>
      <c r="V812" s="177" t="s">
        <v>4975</v>
      </c>
      <c r="W812" s="177" t="s">
        <v>4986</v>
      </c>
      <c r="X812" s="177" t="s">
        <v>2890</v>
      </c>
      <c r="Y812" s="177" t="s">
        <v>4987</v>
      </c>
      <c r="Z812" s="177" t="s">
        <v>6899</v>
      </c>
      <c r="AA812" s="525" t="s">
        <v>4988</v>
      </c>
      <c r="AB812" s="399" t="str">
        <f t="shared" si="165"/>
        <v>DC1CB12</v>
      </c>
      <c r="AC812" s="399" t="str">
        <f t="shared" si="166"/>
        <v>DC1CB12-DL</v>
      </c>
      <c r="AD812" t="str">
        <f>Y812&amp;"-"&amp;VLOOKUP(AC812,'LICH THI'!C:AA,9,0)</f>
        <v>65DLCD20560-42473</v>
      </c>
      <c r="AE812">
        <f t="shared" si="167"/>
        <v>1</v>
      </c>
    </row>
    <row r="813" spans="1:31" x14ac:dyDescent="0.25">
      <c r="A813" s="436" t="str">
        <f t="shared" si="157"/>
        <v>DC1CB12-DL-19</v>
      </c>
      <c r="B813" s="436">
        <f>COUNTIF(AC$4:AC813,AC813)</f>
        <v>19</v>
      </c>
      <c r="C813" s="436" t="str">
        <f t="shared" si="158"/>
        <v>DC1CB12-DL</v>
      </c>
      <c r="D813" s="436">
        <f>VLOOKUP(C813,'LICH THI'!C:AA,12,0)</f>
        <v>28</v>
      </c>
      <c r="E813" s="436">
        <f>VLOOKUP(C813,'LICH THI'!C:AA,13,0)</f>
        <v>28</v>
      </c>
      <c r="F813" s="436">
        <f t="shared" si="168"/>
        <v>28</v>
      </c>
      <c r="G813" s="436">
        <f>VLOOKUP(C813,'LICH THI'!C:AA,14,0)</f>
        <v>1</v>
      </c>
      <c r="H813" s="436">
        <f t="shared" si="159"/>
        <v>1</v>
      </c>
      <c r="I813" s="436" t="str">
        <f t="shared" si="160"/>
        <v>Phan Thanh Tiến</v>
      </c>
      <c r="J813" s="436"/>
      <c r="K813" s="436">
        <f t="shared" si="161"/>
        <v>1</v>
      </c>
      <c r="L813" s="436" t="str">
        <f t="shared" si="162"/>
        <v>DC1CB12-DL-1</v>
      </c>
      <c r="M813" s="436">
        <f t="shared" si="163"/>
        <v>12</v>
      </c>
      <c r="N813" s="437">
        <f t="shared" si="169"/>
        <v>8</v>
      </c>
      <c r="O813" s="437"/>
      <c r="P813" s="430" t="str">
        <f t="shared" si="164"/>
        <v/>
      </c>
      <c r="U813" s="177">
        <v>78</v>
      </c>
      <c r="V813" s="177" t="s">
        <v>4915</v>
      </c>
      <c r="W813" s="177" t="s">
        <v>5131</v>
      </c>
      <c r="X813" s="177" t="s">
        <v>2992</v>
      </c>
      <c r="Y813" s="177" t="s">
        <v>6729</v>
      </c>
      <c r="Z813" s="177" t="s">
        <v>6899</v>
      </c>
      <c r="AA813" s="525" t="s">
        <v>6730</v>
      </c>
      <c r="AB813" s="399" t="str">
        <f t="shared" si="165"/>
        <v>DC1CB12</v>
      </c>
      <c r="AC813" s="399" t="str">
        <f t="shared" si="166"/>
        <v>DC1CB12-DL</v>
      </c>
      <c r="AD813" t="str">
        <f>Y813&amp;"-"&amp;VLOOKUP(AC813,'LICH THI'!C:AA,9,0)</f>
        <v>65DLCD21100-42473</v>
      </c>
      <c r="AE813">
        <f t="shared" si="167"/>
        <v>1</v>
      </c>
    </row>
    <row r="814" spans="1:31" x14ac:dyDescent="0.25">
      <c r="A814" s="436" t="str">
        <f t="shared" si="157"/>
        <v>DC1CB12-DL-20</v>
      </c>
      <c r="B814" s="436">
        <f>COUNTIF(AC$4:AC814,AC814)</f>
        <v>20</v>
      </c>
      <c r="C814" s="436" t="str">
        <f t="shared" si="158"/>
        <v>DC1CB12-DL</v>
      </c>
      <c r="D814" s="436">
        <f>VLOOKUP(C814,'LICH THI'!C:AA,12,0)</f>
        <v>28</v>
      </c>
      <c r="E814" s="436">
        <f>VLOOKUP(C814,'LICH THI'!C:AA,13,0)</f>
        <v>28</v>
      </c>
      <c r="F814" s="436">
        <f t="shared" si="168"/>
        <v>28</v>
      </c>
      <c r="G814" s="436">
        <f>VLOOKUP(C814,'LICH THI'!C:AA,14,0)</f>
        <v>1</v>
      </c>
      <c r="H814" s="436">
        <f t="shared" si="159"/>
        <v>1</v>
      </c>
      <c r="I814" s="436" t="str">
        <f t="shared" si="160"/>
        <v>Nguyễn Văn Tú</v>
      </c>
      <c r="J814" s="436"/>
      <c r="K814" s="436">
        <f t="shared" si="161"/>
        <v>1</v>
      </c>
      <c r="L814" s="436" t="str">
        <f t="shared" si="162"/>
        <v>DC1CB12-DL-1</v>
      </c>
      <c r="M814" s="436">
        <f t="shared" si="163"/>
        <v>12</v>
      </c>
      <c r="N814" s="437">
        <f t="shared" si="169"/>
        <v>9</v>
      </c>
      <c r="O814" s="437"/>
      <c r="P814" s="430" t="str">
        <f t="shared" si="164"/>
        <v/>
      </c>
      <c r="U814" s="177">
        <v>79</v>
      </c>
      <c r="V814" s="177" t="s">
        <v>4915</v>
      </c>
      <c r="W814" s="177" t="s">
        <v>2741</v>
      </c>
      <c r="X814" s="177" t="s">
        <v>2697</v>
      </c>
      <c r="Y814" s="177" t="s">
        <v>6919</v>
      </c>
      <c r="Z814" s="177" t="s">
        <v>6899</v>
      </c>
      <c r="AA814" s="525" t="s">
        <v>6920</v>
      </c>
      <c r="AB814" s="399" t="str">
        <f t="shared" si="165"/>
        <v>DC1CB12</v>
      </c>
      <c r="AC814" s="399" t="str">
        <f t="shared" si="166"/>
        <v>DC1CB12-DL</v>
      </c>
      <c r="AD814" t="str">
        <f>Y814&amp;"-"&amp;VLOOKUP(AC814,'LICH THI'!C:AA,9,0)</f>
        <v>65DLCD20507-42473</v>
      </c>
      <c r="AE814">
        <f t="shared" si="167"/>
        <v>1</v>
      </c>
    </row>
    <row r="815" spans="1:31" x14ac:dyDescent="0.25">
      <c r="A815" s="436" t="str">
        <f t="shared" si="157"/>
        <v>DC1CB12-DL-21</v>
      </c>
      <c r="B815" s="436">
        <f>COUNTIF(AC$4:AC815,AC815)</f>
        <v>21</v>
      </c>
      <c r="C815" s="436" t="str">
        <f t="shared" si="158"/>
        <v>DC1CB12-DL</v>
      </c>
      <c r="D815" s="436">
        <f>VLOOKUP(C815,'LICH THI'!C:AA,12,0)</f>
        <v>28</v>
      </c>
      <c r="E815" s="436">
        <f>VLOOKUP(C815,'LICH THI'!C:AA,13,0)</f>
        <v>28</v>
      </c>
      <c r="F815" s="436">
        <f t="shared" si="168"/>
        <v>28</v>
      </c>
      <c r="G815" s="436">
        <f>VLOOKUP(C815,'LICH THI'!C:AA,14,0)</f>
        <v>1</v>
      </c>
      <c r="H815" s="436">
        <f t="shared" si="159"/>
        <v>1</v>
      </c>
      <c r="I815" s="436" t="str">
        <f t="shared" si="160"/>
        <v>Trịnh Xuân Thu</v>
      </c>
      <c r="J815" s="436"/>
      <c r="K815" s="436">
        <f t="shared" si="161"/>
        <v>1</v>
      </c>
      <c r="L815" s="436" t="str">
        <f t="shared" si="162"/>
        <v>DC1CB12-DL-1</v>
      </c>
      <c r="M815" s="436">
        <f t="shared" si="163"/>
        <v>12</v>
      </c>
      <c r="N815" s="437">
        <f t="shared" si="169"/>
        <v>10</v>
      </c>
      <c r="O815" s="437"/>
      <c r="P815" s="430" t="str">
        <f t="shared" si="164"/>
        <v/>
      </c>
      <c r="U815" s="177">
        <v>77</v>
      </c>
      <c r="V815" s="177" t="s">
        <v>4915</v>
      </c>
      <c r="W815" s="177" t="s">
        <v>3757</v>
      </c>
      <c r="X815" s="177" t="s">
        <v>2623</v>
      </c>
      <c r="Y815" s="177" t="s">
        <v>4960</v>
      </c>
      <c r="Z815" s="177" t="s">
        <v>6899</v>
      </c>
      <c r="AA815" s="525" t="s">
        <v>4961</v>
      </c>
      <c r="AB815" s="399" t="str">
        <f t="shared" si="165"/>
        <v>DC1CB12</v>
      </c>
      <c r="AC815" s="399" t="str">
        <f t="shared" si="166"/>
        <v>DC1CB12-DL</v>
      </c>
      <c r="AD815" t="str">
        <f>Y815&amp;"-"&amp;VLOOKUP(AC815,'LICH THI'!C:AA,9,0)</f>
        <v>65DLCD21075-42473</v>
      </c>
      <c r="AE815">
        <f t="shared" si="167"/>
        <v>1</v>
      </c>
    </row>
    <row r="816" spans="1:31" x14ac:dyDescent="0.25">
      <c r="A816" s="436" t="str">
        <f t="shared" si="157"/>
        <v>DC1CB12-DL-22</v>
      </c>
      <c r="B816" s="436">
        <f>COUNTIF(AC$4:AC816,AC816)</f>
        <v>22</v>
      </c>
      <c r="C816" s="436" t="str">
        <f t="shared" si="158"/>
        <v>DC1CB12-DL</v>
      </c>
      <c r="D816" s="436">
        <f>VLOOKUP(C816,'LICH THI'!C:AA,12,0)</f>
        <v>28</v>
      </c>
      <c r="E816" s="436">
        <f>VLOOKUP(C816,'LICH THI'!C:AA,13,0)</f>
        <v>28</v>
      </c>
      <c r="F816" s="436">
        <f t="shared" si="168"/>
        <v>28</v>
      </c>
      <c r="G816" s="436">
        <f>VLOOKUP(C816,'LICH THI'!C:AA,14,0)</f>
        <v>1</v>
      </c>
      <c r="H816" s="436">
        <f t="shared" si="159"/>
        <v>1</v>
      </c>
      <c r="I816" s="436" t="str">
        <f t="shared" si="160"/>
        <v>Dương Thị Trang</v>
      </c>
      <c r="J816" s="436"/>
      <c r="K816" s="436">
        <f t="shared" si="161"/>
        <v>1</v>
      </c>
      <c r="L816" s="436" t="str">
        <f t="shared" si="162"/>
        <v>DC1CB12-DL-1</v>
      </c>
      <c r="M816" s="436">
        <f t="shared" si="163"/>
        <v>12</v>
      </c>
      <c r="N816" s="437">
        <f t="shared" si="169"/>
        <v>11</v>
      </c>
      <c r="O816" s="437"/>
      <c r="P816" s="430" t="str">
        <f t="shared" si="164"/>
        <v/>
      </c>
      <c r="U816" s="177">
        <v>69</v>
      </c>
      <c r="V816" s="177" t="s">
        <v>4902</v>
      </c>
      <c r="W816" s="177" t="s">
        <v>5001</v>
      </c>
      <c r="X816" s="177" t="s">
        <v>2694</v>
      </c>
      <c r="Y816" s="177" t="s">
        <v>6776</v>
      </c>
      <c r="Z816" s="177" t="s">
        <v>6899</v>
      </c>
      <c r="AA816" s="525" t="s">
        <v>6777</v>
      </c>
      <c r="AB816" s="399" t="str">
        <f t="shared" si="165"/>
        <v>DC1CB12</v>
      </c>
      <c r="AC816" s="399" t="str">
        <f t="shared" si="166"/>
        <v>DC1CB12-DL</v>
      </c>
      <c r="AD816" t="str">
        <f>Y816&amp;"-"&amp;VLOOKUP(AC816,'LICH THI'!C:AA,9,0)</f>
        <v>65DLCD20641-42473</v>
      </c>
      <c r="AE816">
        <f t="shared" si="167"/>
        <v>1</v>
      </c>
    </row>
    <row r="817" spans="1:31" x14ac:dyDescent="0.25">
      <c r="A817" s="436" t="str">
        <f t="shared" si="157"/>
        <v>DC1CB12-DL-23</v>
      </c>
      <c r="B817" s="436">
        <f>COUNTIF(AC$4:AC817,AC817)</f>
        <v>23</v>
      </c>
      <c r="C817" s="436" t="str">
        <f t="shared" si="158"/>
        <v>DC1CB12-DL</v>
      </c>
      <c r="D817" s="436">
        <f>VLOOKUP(C817,'LICH THI'!C:AA,12,0)</f>
        <v>28</v>
      </c>
      <c r="E817" s="436">
        <f>VLOOKUP(C817,'LICH THI'!C:AA,13,0)</f>
        <v>28</v>
      </c>
      <c r="F817" s="436">
        <f t="shared" si="168"/>
        <v>28</v>
      </c>
      <c r="G817" s="436">
        <f>VLOOKUP(C817,'LICH THI'!C:AA,14,0)</f>
        <v>1</v>
      </c>
      <c r="H817" s="436">
        <f t="shared" si="159"/>
        <v>1</v>
      </c>
      <c r="I817" s="436" t="str">
        <f t="shared" si="160"/>
        <v>Vũ Hồng Vụ</v>
      </c>
      <c r="J817" s="436"/>
      <c r="K817" s="436">
        <f t="shared" si="161"/>
        <v>1</v>
      </c>
      <c r="L817" s="436" t="str">
        <f t="shared" si="162"/>
        <v>DC1CB12-DL-1</v>
      </c>
      <c r="M817" s="436">
        <f t="shared" si="163"/>
        <v>12</v>
      </c>
      <c r="N817" s="437">
        <f t="shared" si="169"/>
        <v>12</v>
      </c>
      <c r="O817" s="437"/>
      <c r="P817" s="430" t="str">
        <f t="shared" si="164"/>
        <v/>
      </c>
      <c r="U817" s="177">
        <v>80</v>
      </c>
      <c r="V817" s="177" t="s">
        <v>4915</v>
      </c>
      <c r="W817" s="177" t="s">
        <v>6921</v>
      </c>
      <c r="X817" s="177" t="s">
        <v>6922</v>
      </c>
      <c r="Y817" s="177" t="s">
        <v>6923</v>
      </c>
      <c r="Z817" s="177" t="s">
        <v>6899</v>
      </c>
      <c r="AA817" s="525" t="s">
        <v>6924</v>
      </c>
      <c r="AB817" s="399" t="str">
        <f t="shared" si="165"/>
        <v>DC1CB12</v>
      </c>
      <c r="AC817" s="399" t="str">
        <f t="shared" si="166"/>
        <v>DC1CB12-DL</v>
      </c>
      <c r="AD817" t="str">
        <f>Y817&amp;"-"&amp;VLOOKUP(AC817,'LICH THI'!C:AA,9,0)</f>
        <v>65DLCD20672-42473</v>
      </c>
      <c r="AE817">
        <f t="shared" si="167"/>
        <v>1</v>
      </c>
    </row>
    <row r="818" spans="1:31" x14ac:dyDescent="0.25">
      <c r="A818" s="436" t="str">
        <f t="shared" si="157"/>
        <v>DC1CB13x-DC-1</v>
      </c>
      <c r="B818" s="436">
        <f>COUNTIF(AC$4:AC818,AC818)</f>
        <v>1</v>
      </c>
      <c r="C818" s="436" t="str">
        <f t="shared" si="158"/>
        <v>DC1CB13x-DC</v>
      </c>
      <c r="D818" s="436">
        <f>VLOOKUP(C818,'LICH THI'!C:AA,12,0)</f>
        <v>15</v>
      </c>
      <c r="E818" s="436">
        <f>VLOOKUP(C818,'LICH THI'!C:AA,13,0)</f>
        <v>15</v>
      </c>
      <c r="F818" s="436">
        <f t="shared" si="168"/>
        <v>15</v>
      </c>
      <c r="G818" s="436">
        <f>VLOOKUP(C818,'LICH THI'!C:AA,14,0)</f>
        <v>1</v>
      </c>
      <c r="H818" s="436">
        <f t="shared" si="159"/>
        <v>1</v>
      </c>
      <c r="I818" s="436" t="str">
        <f t="shared" si="160"/>
        <v>Lê Ngọc Anh</v>
      </c>
      <c r="J818" s="436"/>
      <c r="K818" s="436">
        <f t="shared" si="161"/>
        <v>1</v>
      </c>
      <c r="L818" s="436" t="str">
        <f t="shared" si="162"/>
        <v>DC1CB13x-DC-1</v>
      </c>
      <c r="M818" s="436">
        <f t="shared" si="163"/>
        <v>13</v>
      </c>
      <c r="N818" s="437">
        <f t="shared" si="169"/>
        <v>4</v>
      </c>
      <c r="O818" s="437"/>
      <c r="P818" s="430" t="str">
        <f t="shared" si="164"/>
        <v/>
      </c>
      <c r="U818" s="177">
        <v>5</v>
      </c>
      <c r="V818" s="177" t="s">
        <v>2609</v>
      </c>
      <c r="W818" s="177" t="s">
        <v>2610</v>
      </c>
      <c r="X818" s="177" t="s">
        <v>2611</v>
      </c>
      <c r="Y818" s="177" t="s">
        <v>2612</v>
      </c>
      <c r="Z818" s="177" t="s">
        <v>7912</v>
      </c>
      <c r="AA818" s="525" t="s">
        <v>2613</v>
      </c>
      <c r="AB818" s="399" t="str">
        <f t="shared" si="165"/>
        <v>DC1CB13x</v>
      </c>
      <c r="AC818" s="399" t="str">
        <f t="shared" si="166"/>
        <v>DC1CB13x-DC</v>
      </c>
      <c r="AD818" t="e">
        <f>Y818&amp;"-"&amp;VLOOKUP(AC818,'LICH THI'!C:AA,9,0)</f>
        <v>#N/A</v>
      </c>
      <c r="AE818">
        <f t="shared" si="167"/>
        <v>1</v>
      </c>
    </row>
    <row r="819" spans="1:31" x14ac:dyDescent="0.25">
      <c r="A819" s="436" t="str">
        <f t="shared" si="157"/>
        <v>DC1CB13x-DC-2</v>
      </c>
      <c r="B819" s="436">
        <f>COUNTIF(AC$4:AC819,AC819)</f>
        <v>2</v>
      </c>
      <c r="C819" s="436" t="str">
        <f t="shared" si="158"/>
        <v>DC1CB13x-DC</v>
      </c>
      <c r="D819" s="436">
        <f>VLOOKUP(C819,'LICH THI'!C:AA,12,0)</f>
        <v>15</v>
      </c>
      <c r="E819" s="436">
        <f>VLOOKUP(C819,'LICH THI'!C:AA,13,0)</f>
        <v>15</v>
      </c>
      <c r="F819" s="436">
        <f t="shared" si="168"/>
        <v>15</v>
      </c>
      <c r="G819" s="436">
        <f>VLOOKUP(C819,'LICH THI'!C:AA,14,0)</f>
        <v>1</v>
      </c>
      <c r="H819" s="436">
        <f t="shared" si="159"/>
        <v>1</v>
      </c>
      <c r="I819" s="436" t="str">
        <f t="shared" si="160"/>
        <v>Nguyễn Kim Cương</v>
      </c>
      <c r="J819" s="436"/>
      <c r="K819" s="436">
        <f t="shared" si="161"/>
        <v>1</v>
      </c>
      <c r="L819" s="436" t="str">
        <f t="shared" si="162"/>
        <v>DC1CB13x-DC-1</v>
      </c>
      <c r="M819" s="436">
        <f t="shared" si="163"/>
        <v>13</v>
      </c>
      <c r="N819" s="437">
        <f t="shared" si="169"/>
        <v>5</v>
      </c>
      <c r="O819" s="437"/>
      <c r="P819" s="430" t="str">
        <f t="shared" si="164"/>
        <v/>
      </c>
      <c r="U819" s="177">
        <v>1</v>
      </c>
      <c r="V819" s="177" t="s">
        <v>3209</v>
      </c>
      <c r="W819" s="177" t="s">
        <v>3159</v>
      </c>
      <c r="X819" s="177" t="s">
        <v>4047</v>
      </c>
      <c r="Y819" s="177" t="s">
        <v>5990</v>
      </c>
      <c r="Z819" s="177" t="s">
        <v>7912</v>
      </c>
      <c r="AA819" s="525" t="s">
        <v>4493</v>
      </c>
      <c r="AB819" s="399" t="str">
        <f t="shared" si="165"/>
        <v>DC1CB13x</v>
      </c>
      <c r="AC819" s="399" t="str">
        <f t="shared" si="166"/>
        <v>DC1CB13x-DC</v>
      </c>
      <c r="AD819" t="e">
        <f>Y819&amp;"-"&amp;VLOOKUP(AC819,'LICH THI'!C:AA,9,0)</f>
        <v>#N/A</v>
      </c>
      <c r="AE819">
        <f t="shared" si="167"/>
        <v>1</v>
      </c>
    </row>
    <row r="820" spans="1:31" x14ac:dyDescent="0.25">
      <c r="A820" s="436" t="str">
        <f t="shared" si="157"/>
        <v>DC1CB13x-DC-3</v>
      </c>
      <c r="B820" s="436">
        <f>COUNTIF(AC$4:AC820,AC820)</f>
        <v>3</v>
      </c>
      <c r="C820" s="436" t="str">
        <f t="shared" si="158"/>
        <v>DC1CB13x-DC</v>
      </c>
      <c r="D820" s="436">
        <f>VLOOKUP(C820,'LICH THI'!C:AA,12,0)</f>
        <v>15</v>
      </c>
      <c r="E820" s="436">
        <f>VLOOKUP(C820,'LICH THI'!C:AA,13,0)</f>
        <v>15</v>
      </c>
      <c r="F820" s="436">
        <f t="shared" si="168"/>
        <v>15</v>
      </c>
      <c r="G820" s="436">
        <f>VLOOKUP(C820,'LICH THI'!C:AA,14,0)</f>
        <v>1</v>
      </c>
      <c r="H820" s="436">
        <f t="shared" si="159"/>
        <v>1</v>
      </c>
      <c r="I820" s="436" t="str">
        <f t="shared" si="160"/>
        <v>Nguyễn Trung Kiên</v>
      </c>
      <c r="J820" s="436"/>
      <c r="K820" s="436">
        <f t="shared" si="161"/>
        <v>1</v>
      </c>
      <c r="L820" s="436" t="str">
        <f t="shared" si="162"/>
        <v>DC1CB13x-DC-1</v>
      </c>
      <c r="M820" s="436">
        <f t="shared" si="163"/>
        <v>13</v>
      </c>
      <c r="N820" s="437">
        <f t="shared" si="169"/>
        <v>6</v>
      </c>
      <c r="O820" s="437"/>
      <c r="P820" s="430" t="str">
        <f t="shared" si="164"/>
        <v/>
      </c>
      <c r="U820" s="177">
        <v>2</v>
      </c>
      <c r="V820" s="177" t="s">
        <v>3209</v>
      </c>
      <c r="W820" s="177" t="s">
        <v>2687</v>
      </c>
      <c r="X820" s="177" t="s">
        <v>2762</v>
      </c>
      <c r="Y820" s="177" t="s">
        <v>5812</v>
      </c>
      <c r="Z820" s="177" t="s">
        <v>7912</v>
      </c>
      <c r="AA820" s="525" t="s">
        <v>4942</v>
      </c>
      <c r="AB820" s="399" t="str">
        <f t="shared" si="165"/>
        <v>DC1CB13x</v>
      </c>
      <c r="AC820" s="399" t="str">
        <f t="shared" si="166"/>
        <v>DC1CB13x-DC</v>
      </c>
      <c r="AD820" t="e">
        <f>Y820&amp;"-"&amp;VLOOKUP(AC820,'LICH THI'!C:AA,9,0)</f>
        <v>#N/A</v>
      </c>
      <c r="AE820">
        <f t="shared" si="167"/>
        <v>1</v>
      </c>
    </row>
    <row r="821" spans="1:31" x14ac:dyDescent="0.25">
      <c r="A821" s="436" t="str">
        <f t="shared" si="157"/>
        <v>DC1CB13x-DC-4</v>
      </c>
      <c r="B821" s="436">
        <f>COUNTIF(AC$4:AC821,AC821)</f>
        <v>4</v>
      </c>
      <c r="C821" s="436" t="str">
        <f t="shared" si="158"/>
        <v>DC1CB13x-DC</v>
      </c>
      <c r="D821" s="436">
        <f>VLOOKUP(C821,'LICH THI'!C:AA,12,0)</f>
        <v>15</v>
      </c>
      <c r="E821" s="436">
        <f>VLOOKUP(C821,'LICH THI'!C:AA,13,0)</f>
        <v>15</v>
      </c>
      <c r="F821" s="436">
        <f t="shared" si="168"/>
        <v>15</v>
      </c>
      <c r="G821" s="436">
        <f>VLOOKUP(C821,'LICH THI'!C:AA,14,0)</f>
        <v>1</v>
      </c>
      <c r="H821" s="436">
        <f t="shared" si="159"/>
        <v>1</v>
      </c>
      <c r="I821" s="436" t="str">
        <f t="shared" si="160"/>
        <v>Nguyễn Trung Kiên</v>
      </c>
      <c r="J821" s="436"/>
      <c r="K821" s="436">
        <f t="shared" si="161"/>
        <v>1</v>
      </c>
      <c r="L821" s="436" t="str">
        <f t="shared" si="162"/>
        <v>DC1CB13x-DC-1</v>
      </c>
      <c r="M821" s="436">
        <f t="shared" si="163"/>
        <v>13</v>
      </c>
      <c r="N821" s="437">
        <f t="shared" si="169"/>
        <v>7</v>
      </c>
      <c r="O821" s="437"/>
      <c r="P821" s="430" t="str">
        <f t="shared" si="164"/>
        <v/>
      </c>
      <c r="U821" s="177">
        <v>14</v>
      </c>
      <c r="V821" s="177" t="s">
        <v>4208</v>
      </c>
      <c r="W821" s="177" t="s">
        <v>2687</v>
      </c>
      <c r="X821" s="177" t="s">
        <v>2762</v>
      </c>
      <c r="Y821" s="177" t="s">
        <v>4212</v>
      </c>
      <c r="Z821" s="177" t="s">
        <v>7912</v>
      </c>
      <c r="AA821" s="525" t="s">
        <v>4213</v>
      </c>
      <c r="AB821" s="399" t="str">
        <f t="shared" si="165"/>
        <v>DC1CB13x</v>
      </c>
      <c r="AC821" s="399" t="str">
        <f t="shared" si="166"/>
        <v>DC1CB13x-DC</v>
      </c>
      <c r="AD821" t="e">
        <f>Y821&amp;"-"&amp;VLOOKUP(AC821,'LICH THI'!C:AA,9,0)</f>
        <v>#N/A</v>
      </c>
      <c r="AE821">
        <f t="shared" si="167"/>
        <v>1</v>
      </c>
    </row>
    <row r="822" spans="1:31" x14ac:dyDescent="0.25">
      <c r="A822" s="436" t="str">
        <f t="shared" si="157"/>
        <v>DC1CB13x-DC-5</v>
      </c>
      <c r="B822" s="436">
        <f>COUNTIF(AC$4:AC822,AC822)</f>
        <v>5</v>
      </c>
      <c r="C822" s="436" t="str">
        <f t="shared" si="158"/>
        <v>DC1CB13x-DC</v>
      </c>
      <c r="D822" s="436">
        <f>VLOOKUP(C822,'LICH THI'!C:AA,12,0)</f>
        <v>15</v>
      </c>
      <c r="E822" s="436">
        <f>VLOOKUP(C822,'LICH THI'!C:AA,13,0)</f>
        <v>15</v>
      </c>
      <c r="F822" s="436">
        <f t="shared" si="168"/>
        <v>15</v>
      </c>
      <c r="G822" s="436">
        <f>VLOOKUP(C822,'LICH THI'!C:AA,14,0)</f>
        <v>1</v>
      </c>
      <c r="H822" s="436">
        <f t="shared" si="159"/>
        <v>1</v>
      </c>
      <c r="I822" s="436" t="str">
        <f t="shared" si="160"/>
        <v>Nguyễn Văn Lâm</v>
      </c>
      <c r="J822" s="436"/>
      <c r="K822" s="436">
        <f t="shared" si="161"/>
        <v>1</v>
      </c>
      <c r="L822" s="436" t="str">
        <f t="shared" si="162"/>
        <v>DC1CB13x-DC-1</v>
      </c>
      <c r="M822" s="436">
        <f t="shared" si="163"/>
        <v>13</v>
      </c>
      <c r="N822" s="437">
        <f t="shared" si="169"/>
        <v>8</v>
      </c>
      <c r="O822" s="437"/>
      <c r="P822" s="430" t="str">
        <f t="shared" si="164"/>
        <v/>
      </c>
      <c r="U822" s="177">
        <v>15</v>
      </c>
      <c r="V822" s="177" t="s">
        <v>4208</v>
      </c>
      <c r="W822" s="177" t="s">
        <v>2741</v>
      </c>
      <c r="X822" s="177" t="s">
        <v>2884</v>
      </c>
      <c r="Y822" s="177" t="s">
        <v>5047</v>
      </c>
      <c r="Z822" s="177" t="s">
        <v>7912</v>
      </c>
      <c r="AA822" s="525" t="s">
        <v>3051</v>
      </c>
      <c r="AB822" s="399" t="str">
        <f t="shared" si="165"/>
        <v>DC1CB13x</v>
      </c>
      <c r="AC822" s="399" t="str">
        <f t="shared" si="166"/>
        <v>DC1CB13x-DC</v>
      </c>
      <c r="AD822" t="e">
        <f>Y822&amp;"-"&amp;VLOOKUP(AC822,'LICH THI'!C:AA,9,0)</f>
        <v>#N/A</v>
      </c>
      <c r="AE822">
        <f t="shared" si="167"/>
        <v>1</v>
      </c>
    </row>
    <row r="823" spans="1:31" x14ac:dyDescent="0.25">
      <c r="A823" s="436" t="str">
        <f t="shared" si="157"/>
        <v>DC1CB13x-DC-6</v>
      </c>
      <c r="B823" s="436">
        <f>COUNTIF(AC$4:AC823,AC823)</f>
        <v>6</v>
      </c>
      <c r="C823" s="436" t="str">
        <f t="shared" si="158"/>
        <v>DC1CB13x-DC</v>
      </c>
      <c r="D823" s="436">
        <f>VLOOKUP(C823,'LICH THI'!C:AA,12,0)</f>
        <v>15</v>
      </c>
      <c r="E823" s="436">
        <f>VLOOKUP(C823,'LICH THI'!C:AA,13,0)</f>
        <v>15</v>
      </c>
      <c r="F823" s="436">
        <f t="shared" si="168"/>
        <v>15</v>
      </c>
      <c r="G823" s="436">
        <f>VLOOKUP(C823,'LICH THI'!C:AA,14,0)</f>
        <v>1</v>
      </c>
      <c r="H823" s="436">
        <f t="shared" si="159"/>
        <v>1</v>
      </c>
      <c r="I823" s="436" t="str">
        <f t="shared" si="160"/>
        <v>Nguyễn Tư Long</v>
      </c>
      <c r="J823" s="436"/>
      <c r="K823" s="436">
        <f t="shared" si="161"/>
        <v>1</v>
      </c>
      <c r="L823" s="436" t="str">
        <f t="shared" si="162"/>
        <v>DC1CB13x-DC-1</v>
      </c>
      <c r="M823" s="436">
        <f t="shared" si="163"/>
        <v>13</v>
      </c>
      <c r="N823" s="437">
        <f t="shared" si="169"/>
        <v>9</v>
      </c>
      <c r="O823" s="437"/>
      <c r="P823" s="430" t="str">
        <f t="shared" si="164"/>
        <v/>
      </c>
      <c r="U823" s="177">
        <v>6</v>
      </c>
      <c r="V823" s="177" t="s">
        <v>2609</v>
      </c>
      <c r="W823" s="177" t="s">
        <v>4187</v>
      </c>
      <c r="X823" s="177" t="s">
        <v>2765</v>
      </c>
      <c r="Y823" s="177" t="s">
        <v>4188</v>
      </c>
      <c r="Z823" s="177" t="s">
        <v>7912</v>
      </c>
      <c r="AA823" s="525" t="s">
        <v>4189</v>
      </c>
      <c r="AB823" s="399" t="str">
        <f t="shared" si="165"/>
        <v>DC1CB13x</v>
      </c>
      <c r="AC823" s="399" t="str">
        <f t="shared" si="166"/>
        <v>DC1CB13x-DC</v>
      </c>
      <c r="AD823" t="e">
        <f>Y823&amp;"-"&amp;VLOOKUP(AC823,'LICH THI'!C:AA,9,0)</f>
        <v>#N/A</v>
      </c>
      <c r="AE823">
        <f t="shared" si="167"/>
        <v>1</v>
      </c>
    </row>
    <row r="824" spans="1:31" x14ac:dyDescent="0.25">
      <c r="A824" s="436" t="str">
        <f t="shared" si="157"/>
        <v>DC1CB13x-DC-7</v>
      </c>
      <c r="B824" s="436">
        <f>COUNTIF(AC$4:AC824,AC824)</f>
        <v>7</v>
      </c>
      <c r="C824" s="436" t="str">
        <f t="shared" si="158"/>
        <v>DC1CB13x-DC</v>
      </c>
      <c r="D824" s="436">
        <f>VLOOKUP(C824,'LICH THI'!C:AA,12,0)</f>
        <v>15</v>
      </c>
      <c r="E824" s="436">
        <f>VLOOKUP(C824,'LICH THI'!C:AA,13,0)</f>
        <v>15</v>
      </c>
      <c r="F824" s="436">
        <f t="shared" si="168"/>
        <v>15</v>
      </c>
      <c r="G824" s="436">
        <f>VLOOKUP(C824,'LICH THI'!C:AA,14,0)</f>
        <v>1</v>
      </c>
      <c r="H824" s="436">
        <f t="shared" si="159"/>
        <v>1</v>
      </c>
      <c r="I824" s="436" t="str">
        <f t="shared" si="160"/>
        <v>Trần Văn Nghĩa</v>
      </c>
      <c r="J824" s="436"/>
      <c r="K824" s="436">
        <f t="shared" si="161"/>
        <v>1</v>
      </c>
      <c r="L824" s="436" t="str">
        <f t="shared" si="162"/>
        <v>DC1CB13x-DC-1</v>
      </c>
      <c r="M824" s="436">
        <f t="shared" si="163"/>
        <v>13</v>
      </c>
      <c r="N824" s="437">
        <f t="shared" si="169"/>
        <v>10</v>
      </c>
      <c r="O824" s="437"/>
      <c r="P824" s="430" t="str">
        <f t="shared" si="164"/>
        <v/>
      </c>
      <c r="U824" s="177">
        <v>7</v>
      </c>
      <c r="V824" s="177" t="s">
        <v>2609</v>
      </c>
      <c r="W824" s="177" t="s">
        <v>2757</v>
      </c>
      <c r="X824" s="177" t="s">
        <v>3626</v>
      </c>
      <c r="Y824" s="177" t="s">
        <v>4190</v>
      </c>
      <c r="Z824" s="177" t="s">
        <v>7912</v>
      </c>
      <c r="AA824" s="525" t="s">
        <v>4191</v>
      </c>
      <c r="AB824" s="399" t="str">
        <f t="shared" si="165"/>
        <v>DC1CB13x</v>
      </c>
      <c r="AC824" s="399" t="str">
        <f t="shared" si="166"/>
        <v>DC1CB13x-DC</v>
      </c>
      <c r="AD824" t="e">
        <f>Y824&amp;"-"&amp;VLOOKUP(AC824,'LICH THI'!C:AA,9,0)</f>
        <v>#N/A</v>
      </c>
      <c r="AE824">
        <f t="shared" si="167"/>
        <v>1</v>
      </c>
    </row>
    <row r="825" spans="1:31" x14ac:dyDescent="0.25">
      <c r="A825" s="436" t="str">
        <f t="shared" si="157"/>
        <v>DC1CB13x-DC-8</v>
      </c>
      <c r="B825" s="436">
        <f>COUNTIF(AC$4:AC825,AC825)</f>
        <v>8</v>
      </c>
      <c r="C825" s="436" t="str">
        <f t="shared" si="158"/>
        <v>DC1CB13x-DC</v>
      </c>
      <c r="D825" s="436">
        <f>VLOOKUP(C825,'LICH THI'!C:AA,12,0)</f>
        <v>15</v>
      </c>
      <c r="E825" s="436">
        <f>VLOOKUP(C825,'LICH THI'!C:AA,13,0)</f>
        <v>15</v>
      </c>
      <c r="F825" s="436">
        <f t="shared" si="168"/>
        <v>15</v>
      </c>
      <c r="G825" s="436">
        <f>VLOOKUP(C825,'LICH THI'!C:AA,14,0)</f>
        <v>1</v>
      </c>
      <c r="H825" s="436">
        <f t="shared" si="159"/>
        <v>1</v>
      </c>
      <c r="I825" s="436" t="str">
        <f t="shared" si="160"/>
        <v>Ngô Việt Phương</v>
      </c>
      <c r="J825" s="436"/>
      <c r="K825" s="436">
        <f t="shared" si="161"/>
        <v>1</v>
      </c>
      <c r="L825" s="436" t="str">
        <f t="shared" si="162"/>
        <v>DC1CB13x-DC-1</v>
      </c>
      <c r="M825" s="436">
        <f t="shared" si="163"/>
        <v>13</v>
      </c>
      <c r="N825" s="437">
        <f t="shared" si="169"/>
        <v>11</v>
      </c>
      <c r="O825" s="437"/>
      <c r="P825" s="430" t="str">
        <f t="shared" si="164"/>
        <v/>
      </c>
      <c r="U825" s="177">
        <v>13</v>
      </c>
      <c r="V825" s="177" t="s">
        <v>4130</v>
      </c>
      <c r="W825" s="177" t="s">
        <v>4131</v>
      </c>
      <c r="X825" s="177" t="s">
        <v>2717</v>
      </c>
      <c r="Y825" s="177" t="s">
        <v>4132</v>
      </c>
      <c r="Z825" s="177" t="s">
        <v>7912</v>
      </c>
      <c r="AA825" s="525" t="s">
        <v>4133</v>
      </c>
      <c r="AB825" s="399" t="str">
        <f t="shared" si="165"/>
        <v>DC1CB13x</v>
      </c>
      <c r="AC825" s="399" t="str">
        <f t="shared" si="166"/>
        <v>DC1CB13x-DC</v>
      </c>
      <c r="AD825" t="e">
        <f>Y825&amp;"-"&amp;VLOOKUP(AC825,'LICH THI'!C:AA,9,0)</f>
        <v>#N/A</v>
      </c>
      <c r="AE825">
        <f t="shared" si="167"/>
        <v>1</v>
      </c>
    </row>
    <row r="826" spans="1:31" x14ac:dyDescent="0.25">
      <c r="A826" s="436" t="str">
        <f t="shared" si="157"/>
        <v>DC1CB13x-DC-9</v>
      </c>
      <c r="B826" s="436">
        <f>COUNTIF(AC$4:AC826,AC826)</f>
        <v>9</v>
      </c>
      <c r="C826" s="436" t="str">
        <f t="shared" si="158"/>
        <v>DC1CB13x-DC</v>
      </c>
      <c r="D826" s="436">
        <f>VLOOKUP(C826,'LICH THI'!C:AA,12,0)</f>
        <v>15</v>
      </c>
      <c r="E826" s="436">
        <f>VLOOKUP(C826,'LICH THI'!C:AA,13,0)</f>
        <v>15</v>
      </c>
      <c r="F826" s="436">
        <f t="shared" si="168"/>
        <v>15</v>
      </c>
      <c r="G826" s="436">
        <f>VLOOKUP(C826,'LICH THI'!C:AA,14,0)</f>
        <v>1</v>
      </c>
      <c r="H826" s="436">
        <f t="shared" si="159"/>
        <v>1</v>
      </c>
      <c r="I826" s="436" t="str">
        <f t="shared" si="160"/>
        <v>Đoàn Phong Quang</v>
      </c>
      <c r="J826" s="436"/>
      <c r="K826" s="436">
        <f t="shared" si="161"/>
        <v>1</v>
      </c>
      <c r="L826" s="436" t="str">
        <f t="shared" si="162"/>
        <v>DC1CB13x-DC-1</v>
      </c>
      <c r="M826" s="436">
        <f t="shared" si="163"/>
        <v>13</v>
      </c>
      <c r="N826" s="437">
        <f t="shared" si="169"/>
        <v>12</v>
      </c>
      <c r="O826" s="437"/>
      <c r="P826" s="430" t="str">
        <f t="shared" si="164"/>
        <v/>
      </c>
      <c r="U826" s="177">
        <v>8</v>
      </c>
      <c r="V826" s="177" t="s">
        <v>2609</v>
      </c>
      <c r="W826" s="177" t="s">
        <v>3654</v>
      </c>
      <c r="X826" s="177" t="s">
        <v>3147</v>
      </c>
      <c r="Y826" s="177" t="s">
        <v>3655</v>
      </c>
      <c r="Z826" s="177" t="s">
        <v>7912</v>
      </c>
      <c r="AA826" s="525" t="s">
        <v>3656</v>
      </c>
      <c r="AB826" s="399" t="str">
        <f t="shared" si="165"/>
        <v>DC1CB13x</v>
      </c>
      <c r="AC826" s="399" t="str">
        <f t="shared" si="166"/>
        <v>DC1CB13x-DC</v>
      </c>
      <c r="AD826" t="e">
        <f>Y826&amp;"-"&amp;VLOOKUP(AC826,'LICH THI'!C:AA,9,0)</f>
        <v>#N/A</v>
      </c>
      <c r="AE826">
        <f t="shared" si="167"/>
        <v>1</v>
      </c>
    </row>
    <row r="827" spans="1:31" x14ac:dyDescent="0.25">
      <c r="A827" s="436" t="str">
        <f t="shared" si="157"/>
        <v>DC1CB13x-DC-10</v>
      </c>
      <c r="B827" s="436">
        <f>COUNTIF(AC$4:AC827,AC827)</f>
        <v>10</v>
      </c>
      <c r="C827" s="436" t="str">
        <f t="shared" si="158"/>
        <v>DC1CB13x-DC</v>
      </c>
      <c r="D827" s="436">
        <f>VLOOKUP(C827,'LICH THI'!C:AA,12,0)</f>
        <v>15</v>
      </c>
      <c r="E827" s="436">
        <f>VLOOKUP(C827,'LICH THI'!C:AA,13,0)</f>
        <v>15</v>
      </c>
      <c r="F827" s="436">
        <f t="shared" si="168"/>
        <v>15</v>
      </c>
      <c r="G827" s="436">
        <f>VLOOKUP(C827,'LICH THI'!C:AA,14,0)</f>
        <v>1</v>
      </c>
      <c r="H827" s="436">
        <f t="shared" si="159"/>
        <v>1</v>
      </c>
      <c r="I827" s="436" t="str">
        <f t="shared" si="160"/>
        <v>Nguyễn Văn Tài</v>
      </c>
      <c r="J827" s="436"/>
      <c r="K827" s="436">
        <f t="shared" si="161"/>
        <v>1</v>
      </c>
      <c r="L827" s="436" t="str">
        <f t="shared" si="162"/>
        <v>DC1CB13x-DC-1</v>
      </c>
      <c r="M827" s="436">
        <f t="shared" si="163"/>
        <v>13</v>
      </c>
      <c r="N827" s="437">
        <f t="shared" si="169"/>
        <v>13</v>
      </c>
      <c r="O827" s="437"/>
      <c r="P827" s="430" t="str">
        <f t="shared" si="164"/>
        <v/>
      </c>
      <c r="U827" s="177">
        <v>9</v>
      </c>
      <c r="V827" s="177" t="s">
        <v>2609</v>
      </c>
      <c r="W827" s="177" t="s">
        <v>2741</v>
      </c>
      <c r="X827" s="177" t="s">
        <v>3043</v>
      </c>
      <c r="Y827" s="177" t="s">
        <v>4194</v>
      </c>
      <c r="Z827" s="177" t="s">
        <v>7912</v>
      </c>
      <c r="AA827" s="525" t="s">
        <v>3812</v>
      </c>
      <c r="AB827" s="399" t="str">
        <f t="shared" si="165"/>
        <v>DC1CB13x</v>
      </c>
      <c r="AC827" s="399" t="str">
        <f t="shared" si="166"/>
        <v>DC1CB13x-DC</v>
      </c>
      <c r="AD827" t="e">
        <f>Y827&amp;"-"&amp;VLOOKUP(AC827,'LICH THI'!C:AA,9,0)</f>
        <v>#N/A</v>
      </c>
      <c r="AE827">
        <f t="shared" si="167"/>
        <v>1</v>
      </c>
    </row>
    <row r="828" spans="1:31" x14ac:dyDescent="0.25">
      <c r="A828" s="436" t="str">
        <f t="shared" si="157"/>
        <v>DC1CB13x-DC-11</v>
      </c>
      <c r="B828" s="436">
        <f>COUNTIF(AC$4:AC828,AC828)</f>
        <v>11</v>
      </c>
      <c r="C828" s="436" t="str">
        <f t="shared" si="158"/>
        <v>DC1CB13x-DC</v>
      </c>
      <c r="D828" s="436">
        <f>VLOOKUP(C828,'LICH THI'!C:AA,12,0)</f>
        <v>15</v>
      </c>
      <c r="E828" s="436">
        <f>VLOOKUP(C828,'LICH THI'!C:AA,13,0)</f>
        <v>15</v>
      </c>
      <c r="F828" s="436">
        <f t="shared" si="168"/>
        <v>15</v>
      </c>
      <c r="G828" s="436">
        <f>VLOOKUP(C828,'LICH THI'!C:AA,14,0)</f>
        <v>1</v>
      </c>
      <c r="H828" s="436">
        <f t="shared" si="159"/>
        <v>1</v>
      </c>
      <c r="I828" s="436" t="str">
        <f t="shared" si="160"/>
        <v>Nguyễn Anh Tuấn</v>
      </c>
      <c r="J828" s="436"/>
      <c r="K828" s="436">
        <f t="shared" si="161"/>
        <v>1</v>
      </c>
      <c r="L828" s="436" t="str">
        <f t="shared" si="162"/>
        <v>DC1CB13x-DC-1</v>
      </c>
      <c r="M828" s="436">
        <f t="shared" si="163"/>
        <v>13</v>
      </c>
      <c r="N828" s="437">
        <f t="shared" si="169"/>
        <v>14</v>
      </c>
      <c r="O828" s="437"/>
      <c r="P828" s="430" t="str">
        <f t="shared" si="164"/>
        <v/>
      </c>
      <c r="U828" s="177">
        <v>11</v>
      </c>
      <c r="V828" s="177" t="s">
        <v>2609</v>
      </c>
      <c r="W828" s="177" t="s">
        <v>2995</v>
      </c>
      <c r="X828" s="177" t="s">
        <v>2721</v>
      </c>
      <c r="Y828" s="177" t="s">
        <v>3227</v>
      </c>
      <c r="Z828" s="177" t="s">
        <v>7912</v>
      </c>
      <c r="AA828" s="525" t="s">
        <v>3228</v>
      </c>
      <c r="AB828" s="399" t="str">
        <f t="shared" si="165"/>
        <v>DC1CB13x</v>
      </c>
      <c r="AC828" s="399" t="str">
        <f t="shared" si="166"/>
        <v>DC1CB13x-DC</v>
      </c>
      <c r="AD828" t="e">
        <f>Y828&amp;"-"&amp;VLOOKUP(AC828,'LICH THI'!C:AA,9,0)</f>
        <v>#N/A</v>
      </c>
      <c r="AE828">
        <f t="shared" si="167"/>
        <v>1</v>
      </c>
    </row>
    <row r="829" spans="1:31" x14ac:dyDescent="0.25">
      <c r="A829" s="436" t="str">
        <f t="shared" si="157"/>
        <v>DC1CB13x-DC-12</v>
      </c>
      <c r="B829" s="436">
        <f>COUNTIF(AC$4:AC829,AC829)</f>
        <v>12</v>
      </c>
      <c r="C829" s="436" t="str">
        <f t="shared" si="158"/>
        <v>DC1CB13x-DC</v>
      </c>
      <c r="D829" s="436">
        <f>VLOOKUP(C829,'LICH THI'!C:AA,12,0)</f>
        <v>15</v>
      </c>
      <c r="E829" s="436">
        <f>VLOOKUP(C829,'LICH THI'!C:AA,13,0)</f>
        <v>15</v>
      </c>
      <c r="F829" s="436">
        <f t="shared" si="168"/>
        <v>15</v>
      </c>
      <c r="G829" s="436">
        <f>VLOOKUP(C829,'LICH THI'!C:AA,14,0)</f>
        <v>1</v>
      </c>
      <c r="H829" s="436">
        <f t="shared" si="159"/>
        <v>1</v>
      </c>
      <c r="I829" s="436" t="str">
        <f t="shared" si="160"/>
        <v>Đỗ Văn Tùng</v>
      </c>
      <c r="J829" s="436"/>
      <c r="K829" s="436">
        <f t="shared" si="161"/>
        <v>1</v>
      </c>
      <c r="L829" s="436" t="str">
        <f t="shared" si="162"/>
        <v>DC1CB13x-DC-1</v>
      </c>
      <c r="M829" s="436">
        <f t="shared" si="163"/>
        <v>13</v>
      </c>
      <c r="N829" s="437">
        <f t="shared" si="169"/>
        <v>15</v>
      </c>
      <c r="O829" s="437"/>
      <c r="P829" s="430" t="str">
        <f t="shared" si="164"/>
        <v/>
      </c>
      <c r="U829" s="177">
        <v>12</v>
      </c>
      <c r="V829" s="177" t="s">
        <v>2609</v>
      </c>
      <c r="W829" s="177" t="s">
        <v>3663</v>
      </c>
      <c r="X829" s="177" t="s">
        <v>3274</v>
      </c>
      <c r="Y829" s="177" t="s">
        <v>5254</v>
      </c>
      <c r="Z829" s="177" t="s">
        <v>7912</v>
      </c>
      <c r="AA829" s="525" t="s">
        <v>5255</v>
      </c>
      <c r="AB829" s="399" t="str">
        <f t="shared" si="165"/>
        <v>DC1CB13x</v>
      </c>
      <c r="AC829" s="399" t="str">
        <f t="shared" si="166"/>
        <v>DC1CB13x-DC</v>
      </c>
      <c r="AD829" t="e">
        <f>Y829&amp;"-"&amp;VLOOKUP(AC829,'LICH THI'!C:AA,9,0)</f>
        <v>#N/A</v>
      </c>
      <c r="AE829">
        <f t="shared" si="167"/>
        <v>1</v>
      </c>
    </row>
    <row r="830" spans="1:31" x14ac:dyDescent="0.25">
      <c r="A830" s="436" t="str">
        <f t="shared" si="157"/>
        <v>DC1CB13x-DC-13</v>
      </c>
      <c r="B830" s="436">
        <f>COUNTIF(AC$4:AC830,AC830)</f>
        <v>13</v>
      </c>
      <c r="C830" s="436" t="str">
        <f t="shared" si="158"/>
        <v>DC1CB13x-DC</v>
      </c>
      <c r="D830" s="436">
        <f>VLOOKUP(C830,'LICH THI'!C:AA,12,0)</f>
        <v>15</v>
      </c>
      <c r="E830" s="436">
        <f>VLOOKUP(C830,'LICH THI'!C:AA,13,0)</f>
        <v>15</v>
      </c>
      <c r="F830" s="436">
        <f t="shared" si="168"/>
        <v>15</v>
      </c>
      <c r="G830" s="436">
        <f>VLOOKUP(C830,'LICH THI'!C:AA,14,0)</f>
        <v>1</v>
      </c>
      <c r="H830" s="436">
        <f t="shared" si="159"/>
        <v>1</v>
      </c>
      <c r="I830" s="436" t="str">
        <f t="shared" si="160"/>
        <v>Phạm Quang Thanh</v>
      </c>
      <c r="J830" s="436"/>
      <c r="K830" s="436">
        <f t="shared" si="161"/>
        <v>1</v>
      </c>
      <c r="L830" s="436" t="str">
        <f t="shared" si="162"/>
        <v>DC1CB13x-DC-1</v>
      </c>
      <c r="M830" s="436">
        <f t="shared" si="163"/>
        <v>13</v>
      </c>
      <c r="N830" s="437">
        <f t="shared" si="169"/>
        <v>1</v>
      </c>
      <c r="O830" s="437"/>
      <c r="P830" s="430" t="str">
        <f t="shared" si="164"/>
        <v/>
      </c>
      <c r="U830" s="177">
        <v>3</v>
      </c>
      <c r="V830" s="177" t="s">
        <v>3209</v>
      </c>
      <c r="W830" s="177" t="s">
        <v>2987</v>
      </c>
      <c r="X830" s="177" t="s">
        <v>3552</v>
      </c>
      <c r="Y830" s="177" t="s">
        <v>5813</v>
      </c>
      <c r="Z830" s="177" t="s">
        <v>7912</v>
      </c>
      <c r="AA830" s="525" t="s">
        <v>5814</v>
      </c>
      <c r="AB830" s="399" t="str">
        <f t="shared" si="165"/>
        <v>DC1CB13x</v>
      </c>
      <c r="AC830" s="399" t="str">
        <f t="shared" si="166"/>
        <v>DC1CB13x-DC</v>
      </c>
      <c r="AD830" t="e">
        <f>Y830&amp;"-"&amp;VLOOKUP(AC830,'LICH THI'!C:AA,9,0)</f>
        <v>#N/A</v>
      </c>
      <c r="AE830">
        <f t="shared" si="167"/>
        <v>1</v>
      </c>
    </row>
    <row r="831" spans="1:31" x14ac:dyDescent="0.25">
      <c r="A831" s="436" t="str">
        <f t="shared" si="157"/>
        <v>DC1CB13x-DC-14</v>
      </c>
      <c r="B831" s="436">
        <f>COUNTIF(AC$4:AC831,AC831)</f>
        <v>14</v>
      </c>
      <c r="C831" s="436" t="str">
        <f t="shared" si="158"/>
        <v>DC1CB13x-DC</v>
      </c>
      <c r="D831" s="436">
        <f>VLOOKUP(C831,'LICH THI'!C:AA,12,0)</f>
        <v>15</v>
      </c>
      <c r="E831" s="436">
        <f>VLOOKUP(C831,'LICH THI'!C:AA,13,0)</f>
        <v>15</v>
      </c>
      <c r="F831" s="436">
        <f t="shared" si="168"/>
        <v>15</v>
      </c>
      <c r="G831" s="436">
        <f>VLOOKUP(C831,'LICH THI'!C:AA,14,0)</f>
        <v>1</v>
      </c>
      <c r="H831" s="436">
        <f t="shared" si="159"/>
        <v>1</v>
      </c>
      <c r="I831" s="436" t="str">
        <f t="shared" si="160"/>
        <v>Dương Tuấn Trọng</v>
      </c>
      <c r="J831" s="436"/>
      <c r="K831" s="436">
        <f t="shared" si="161"/>
        <v>1</v>
      </c>
      <c r="L831" s="436" t="str">
        <f t="shared" si="162"/>
        <v>DC1CB13x-DC-1</v>
      </c>
      <c r="M831" s="436">
        <f t="shared" si="163"/>
        <v>13</v>
      </c>
      <c r="N831" s="437">
        <f t="shared" si="169"/>
        <v>2</v>
      </c>
      <c r="O831" s="437"/>
      <c r="P831" s="430" t="str">
        <f t="shared" si="164"/>
        <v/>
      </c>
      <c r="U831" s="177">
        <v>10</v>
      </c>
      <c r="V831" s="177" t="s">
        <v>2609</v>
      </c>
      <c r="W831" s="177" t="s">
        <v>2929</v>
      </c>
      <c r="X831" s="177" t="s">
        <v>4127</v>
      </c>
      <c r="Y831" s="177" t="s">
        <v>4128</v>
      </c>
      <c r="Z831" s="177" t="s">
        <v>7912</v>
      </c>
      <c r="AA831" s="525" t="s">
        <v>4129</v>
      </c>
      <c r="AB831" s="399" t="str">
        <f t="shared" si="165"/>
        <v>DC1CB13x</v>
      </c>
      <c r="AC831" s="399" t="str">
        <f t="shared" si="166"/>
        <v>DC1CB13x-DC</v>
      </c>
      <c r="AD831" t="e">
        <f>Y831&amp;"-"&amp;VLOOKUP(AC831,'LICH THI'!C:AA,9,0)</f>
        <v>#N/A</v>
      </c>
      <c r="AE831">
        <f t="shared" si="167"/>
        <v>1</v>
      </c>
    </row>
    <row r="832" spans="1:31" x14ac:dyDescent="0.25">
      <c r="A832" s="436" t="str">
        <f t="shared" si="157"/>
        <v>DC1CB13x-DC-15</v>
      </c>
      <c r="B832" s="436">
        <f>COUNTIF(AC$4:AC832,AC832)</f>
        <v>15</v>
      </c>
      <c r="C832" s="436" t="str">
        <f t="shared" si="158"/>
        <v>DC1CB13x-DC</v>
      </c>
      <c r="D832" s="436">
        <f>VLOOKUP(C832,'LICH THI'!C:AA,12,0)</f>
        <v>15</v>
      </c>
      <c r="E832" s="436">
        <f>VLOOKUP(C832,'LICH THI'!C:AA,13,0)</f>
        <v>15</v>
      </c>
      <c r="F832" s="436">
        <f t="shared" si="168"/>
        <v>15</v>
      </c>
      <c r="G832" s="436">
        <f>VLOOKUP(C832,'LICH THI'!C:AA,14,0)</f>
        <v>1</v>
      </c>
      <c r="H832" s="436">
        <f t="shared" si="159"/>
        <v>1</v>
      </c>
      <c r="I832" s="436" t="str">
        <f t="shared" si="160"/>
        <v>Vũ Văn Việt</v>
      </c>
      <c r="J832" s="436"/>
      <c r="K832" s="436">
        <f t="shared" si="161"/>
        <v>1</v>
      </c>
      <c r="L832" s="436" t="str">
        <f t="shared" si="162"/>
        <v>DC1CB13x-DC-1</v>
      </c>
      <c r="M832" s="436">
        <f t="shared" si="163"/>
        <v>13</v>
      </c>
      <c r="N832" s="437">
        <f t="shared" si="169"/>
        <v>3</v>
      </c>
      <c r="O832" s="437"/>
      <c r="P832" s="430" t="str">
        <f t="shared" si="164"/>
        <v/>
      </c>
      <c r="U832" s="177">
        <v>4</v>
      </c>
      <c r="V832" s="177" t="s">
        <v>3209</v>
      </c>
      <c r="W832" s="177" t="s">
        <v>2914</v>
      </c>
      <c r="X832" s="177" t="s">
        <v>2996</v>
      </c>
      <c r="Y832" s="177" t="s">
        <v>5224</v>
      </c>
      <c r="Z832" s="177" t="s">
        <v>7912</v>
      </c>
      <c r="AA832" s="525" t="s">
        <v>3651</v>
      </c>
      <c r="AB832" s="399" t="str">
        <f t="shared" si="165"/>
        <v>DC1CB13x</v>
      </c>
      <c r="AC832" s="399" t="str">
        <f t="shared" si="166"/>
        <v>DC1CB13x-DC</v>
      </c>
      <c r="AD832" t="e">
        <f>Y832&amp;"-"&amp;VLOOKUP(AC832,'LICH THI'!C:AA,9,0)</f>
        <v>#N/A</v>
      </c>
      <c r="AE832">
        <f t="shared" si="167"/>
        <v>1</v>
      </c>
    </row>
    <row r="833" spans="1:31" x14ac:dyDescent="0.25">
      <c r="A833" s="436" t="str">
        <f t="shared" si="157"/>
        <v>DC1CB13-DC-1</v>
      </c>
      <c r="B833" s="436">
        <f>COUNTIF(AC$4:AC833,AC833)</f>
        <v>1</v>
      </c>
      <c r="C833" s="436" t="str">
        <f t="shared" si="158"/>
        <v>DC1CB13-DC</v>
      </c>
      <c r="D833" s="436">
        <f>VLOOKUP(C833,'LICH THI'!C:AA,12,0)</f>
        <v>56</v>
      </c>
      <c r="E833" s="436">
        <f>VLOOKUP(C833,'LICH THI'!C:AA,13,0)</f>
        <v>45</v>
      </c>
      <c r="F833" s="436">
        <f t="shared" si="168"/>
        <v>45</v>
      </c>
      <c r="G833" s="436">
        <f>VLOOKUP(C833,'LICH THI'!C:AA,14,0)</f>
        <v>2</v>
      </c>
      <c r="H833" s="436">
        <f t="shared" si="159"/>
        <v>1</v>
      </c>
      <c r="I833" s="436" t="str">
        <f t="shared" si="160"/>
        <v>Hồ Sỹ Ba</v>
      </c>
      <c r="J833" s="436"/>
      <c r="K833" s="436">
        <f t="shared" si="161"/>
        <v>2</v>
      </c>
      <c r="L833" s="436" t="str">
        <f t="shared" si="162"/>
        <v>DC1CB13-DC-2</v>
      </c>
      <c r="M833" s="436">
        <f t="shared" si="163"/>
        <v>13</v>
      </c>
      <c r="N833" s="437">
        <f t="shared" si="169"/>
        <v>84</v>
      </c>
      <c r="O833" s="437"/>
      <c r="P833" s="430" t="str">
        <f t="shared" si="164"/>
        <v/>
      </c>
      <c r="U833" s="177">
        <v>33</v>
      </c>
      <c r="V833" s="177" t="s">
        <v>3478</v>
      </c>
      <c r="W833" s="177" t="s">
        <v>4633</v>
      </c>
      <c r="X833" s="177" t="s">
        <v>6218</v>
      </c>
      <c r="Y833" s="177" t="s">
        <v>6682</v>
      </c>
      <c r="Z833" s="177" t="s">
        <v>6847</v>
      </c>
      <c r="AA833" s="525" t="s">
        <v>6164</v>
      </c>
      <c r="AB833" s="399" t="str">
        <f t="shared" si="165"/>
        <v>DC1CB13</v>
      </c>
      <c r="AC833" s="399" t="str">
        <f t="shared" si="166"/>
        <v>DC1CB13-DC</v>
      </c>
      <c r="AD833" t="str">
        <f>Y833&amp;"-"&amp;VLOOKUP(AC833,'LICH THI'!C:AA,9,0)</f>
        <v>65DCDD20354-42481</v>
      </c>
      <c r="AE833">
        <f t="shared" si="167"/>
        <v>1</v>
      </c>
    </row>
    <row r="834" spans="1:31" x14ac:dyDescent="0.25">
      <c r="A834" s="436" t="str">
        <f t="shared" si="157"/>
        <v>DC1CB13-DC-2</v>
      </c>
      <c r="B834" s="436">
        <f>COUNTIF(AC$4:AC834,AC834)</f>
        <v>2</v>
      </c>
      <c r="C834" s="436" t="str">
        <f t="shared" si="158"/>
        <v>DC1CB13-DC</v>
      </c>
      <c r="D834" s="436">
        <f>VLOOKUP(C834,'LICH THI'!C:AA,12,0)</f>
        <v>56</v>
      </c>
      <c r="E834" s="436">
        <f>VLOOKUP(C834,'LICH THI'!C:AA,13,0)</f>
        <v>45</v>
      </c>
      <c r="F834" s="436">
        <f t="shared" si="168"/>
        <v>45</v>
      </c>
      <c r="G834" s="436">
        <f>VLOOKUP(C834,'LICH THI'!C:AA,14,0)</f>
        <v>2</v>
      </c>
      <c r="H834" s="436">
        <f t="shared" si="159"/>
        <v>1</v>
      </c>
      <c r="I834" s="436" t="str">
        <f t="shared" si="160"/>
        <v>Nguyễn Viết Ba</v>
      </c>
      <c r="J834" s="436"/>
      <c r="K834" s="436">
        <f t="shared" si="161"/>
        <v>2</v>
      </c>
      <c r="L834" s="436" t="str">
        <f t="shared" si="162"/>
        <v>DC1CB13-DC-2</v>
      </c>
      <c r="M834" s="436">
        <f t="shared" si="163"/>
        <v>13</v>
      </c>
      <c r="N834" s="437">
        <f t="shared" si="169"/>
        <v>85</v>
      </c>
      <c r="O834" s="437"/>
      <c r="P834" s="430" t="str">
        <f t="shared" si="164"/>
        <v/>
      </c>
      <c r="U834" s="177">
        <v>14</v>
      </c>
      <c r="V834" s="177" t="s">
        <v>3459</v>
      </c>
      <c r="W834" s="177" t="s">
        <v>3934</v>
      </c>
      <c r="X834" s="177" t="s">
        <v>6218</v>
      </c>
      <c r="Y834" s="177" t="s">
        <v>6799</v>
      </c>
      <c r="Z834" s="177" t="s">
        <v>6847</v>
      </c>
      <c r="AA834" s="525" t="s">
        <v>3522</v>
      </c>
      <c r="AB834" s="399" t="str">
        <f t="shared" si="165"/>
        <v>DC1CB13</v>
      </c>
      <c r="AC834" s="399" t="str">
        <f t="shared" si="166"/>
        <v>DC1CB13-DC</v>
      </c>
      <c r="AD834" t="str">
        <f>Y834&amp;"-"&amp;VLOOKUP(AC834,'LICH THI'!C:AA,9,0)</f>
        <v>65DCCS20667-42481</v>
      </c>
      <c r="AE834">
        <f t="shared" si="167"/>
        <v>1</v>
      </c>
    </row>
    <row r="835" spans="1:31" x14ac:dyDescent="0.25">
      <c r="A835" s="436" t="str">
        <f t="shared" si="157"/>
        <v>DC1CB13-DC-3</v>
      </c>
      <c r="B835" s="436">
        <f>COUNTIF(AC$4:AC835,AC835)</f>
        <v>3</v>
      </c>
      <c r="C835" s="436" t="str">
        <f t="shared" si="158"/>
        <v>DC1CB13-DC</v>
      </c>
      <c r="D835" s="436">
        <f>VLOOKUP(C835,'LICH THI'!C:AA,12,0)</f>
        <v>56</v>
      </c>
      <c r="E835" s="436">
        <f>VLOOKUP(C835,'LICH THI'!C:AA,13,0)</f>
        <v>45</v>
      </c>
      <c r="F835" s="436">
        <f t="shared" si="168"/>
        <v>45</v>
      </c>
      <c r="G835" s="436">
        <f>VLOOKUP(C835,'LICH THI'!C:AA,14,0)</f>
        <v>2</v>
      </c>
      <c r="H835" s="436">
        <f t="shared" si="159"/>
        <v>1</v>
      </c>
      <c r="I835" s="436" t="str">
        <f t="shared" si="160"/>
        <v>Đinh Sơn Bách</v>
      </c>
      <c r="J835" s="436"/>
      <c r="K835" s="436">
        <f t="shared" si="161"/>
        <v>2</v>
      </c>
      <c r="L835" s="436" t="str">
        <f t="shared" si="162"/>
        <v>DC1CB13-DC-2</v>
      </c>
      <c r="M835" s="436">
        <f t="shared" si="163"/>
        <v>13</v>
      </c>
      <c r="N835" s="437">
        <f t="shared" si="169"/>
        <v>86</v>
      </c>
      <c r="O835" s="437"/>
      <c r="P835" s="430" t="str">
        <f t="shared" si="164"/>
        <v/>
      </c>
      <c r="U835" s="177">
        <v>15</v>
      </c>
      <c r="V835" s="177" t="s">
        <v>3459</v>
      </c>
      <c r="W835" s="177" t="s">
        <v>4068</v>
      </c>
      <c r="X835" s="177" t="s">
        <v>4069</v>
      </c>
      <c r="Y835" s="177" t="s">
        <v>4070</v>
      </c>
      <c r="Z835" s="177" t="s">
        <v>6847</v>
      </c>
      <c r="AA835" s="525" t="s">
        <v>4071</v>
      </c>
      <c r="AB835" s="399" t="str">
        <f t="shared" si="165"/>
        <v>DC1CB13</v>
      </c>
      <c r="AC835" s="399" t="str">
        <f t="shared" si="166"/>
        <v>DC1CB13-DC</v>
      </c>
      <c r="AD835" t="str">
        <f>Y835&amp;"-"&amp;VLOOKUP(AC835,'LICH THI'!C:AA,9,0)</f>
        <v>65DCCS20662-42481</v>
      </c>
      <c r="AE835">
        <f t="shared" si="167"/>
        <v>1</v>
      </c>
    </row>
    <row r="836" spans="1:31" x14ac:dyDescent="0.25">
      <c r="A836" s="436" t="str">
        <f t="shared" si="157"/>
        <v>DC1CB13-DC-4</v>
      </c>
      <c r="B836" s="436">
        <f>COUNTIF(AC$4:AC836,AC836)</f>
        <v>4</v>
      </c>
      <c r="C836" s="436" t="str">
        <f t="shared" si="158"/>
        <v>DC1CB13-DC</v>
      </c>
      <c r="D836" s="436">
        <f>VLOOKUP(C836,'LICH THI'!C:AA,12,0)</f>
        <v>56</v>
      </c>
      <c r="E836" s="436">
        <f>VLOOKUP(C836,'LICH THI'!C:AA,13,0)</f>
        <v>45</v>
      </c>
      <c r="F836" s="436">
        <f t="shared" si="168"/>
        <v>45</v>
      </c>
      <c r="G836" s="436">
        <f>VLOOKUP(C836,'LICH THI'!C:AA,14,0)</f>
        <v>2</v>
      </c>
      <c r="H836" s="436">
        <f t="shared" si="159"/>
        <v>1</v>
      </c>
      <c r="I836" s="436" t="str">
        <f t="shared" si="160"/>
        <v>Vũ Văn Có</v>
      </c>
      <c r="J836" s="436"/>
      <c r="K836" s="436">
        <f t="shared" si="161"/>
        <v>2</v>
      </c>
      <c r="L836" s="436" t="str">
        <f t="shared" si="162"/>
        <v>DC1CB13-DC-2</v>
      </c>
      <c r="M836" s="436">
        <f t="shared" si="163"/>
        <v>13</v>
      </c>
      <c r="N836" s="437">
        <f t="shared" si="169"/>
        <v>87</v>
      </c>
      <c r="O836" s="437"/>
      <c r="P836" s="430" t="str">
        <f t="shared" si="164"/>
        <v/>
      </c>
      <c r="U836" s="177">
        <v>29</v>
      </c>
      <c r="V836" s="177" t="s">
        <v>3892</v>
      </c>
      <c r="W836" s="177" t="s">
        <v>2914</v>
      </c>
      <c r="X836" s="177" t="s">
        <v>6678</v>
      </c>
      <c r="Y836" s="177" t="s">
        <v>6679</v>
      </c>
      <c r="Z836" s="177" t="s">
        <v>6847</v>
      </c>
      <c r="AA836" s="525" t="s">
        <v>4079</v>
      </c>
      <c r="AB836" s="399" t="str">
        <f t="shared" si="165"/>
        <v>DC1CB13</v>
      </c>
      <c r="AC836" s="399" t="str">
        <f t="shared" si="166"/>
        <v>DC1CB13-DC</v>
      </c>
      <c r="AD836" t="str">
        <f>Y836&amp;"-"&amp;VLOOKUP(AC836,'LICH THI'!C:AA,9,0)</f>
        <v>65DCDB20566-42481</v>
      </c>
      <c r="AE836">
        <f t="shared" si="167"/>
        <v>1</v>
      </c>
    </row>
    <row r="837" spans="1:31" x14ac:dyDescent="0.25">
      <c r="A837" s="436" t="str">
        <f t="shared" ref="A837:A900" si="170">C837&amp;"-"&amp;B837</f>
        <v>DC1CB13-DC-5</v>
      </c>
      <c r="B837" s="436">
        <f>COUNTIF(AC$4:AC837,AC837)</f>
        <v>5</v>
      </c>
      <c r="C837" s="436" t="str">
        <f t="shared" ref="C837:C900" si="171">_CT_MaHP1</f>
        <v>DC1CB13-DC</v>
      </c>
      <c r="D837" s="436">
        <f>VLOOKUP(C837,'LICH THI'!C:AA,12,0)</f>
        <v>56</v>
      </c>
      <c r="E837" s="436">
        <f>VLOOKUP(C837,'LICH THI'!C:AA,13,0)</f>
        <v>45</v>
      </c>
      <c r="F837" s="436">
        <f t="shared" si="168"/>
        <v>45</v>
      </c>
      <c r="G837" s="436">
        <f>VLOOKUP(C837,'LICH THI'!C:AA,14,0)</f>
        <v>2</v>
      </c>
      <c r="H837" s="436">
        <f t="shared" ref="H837:H900" si="172">IF(E837=0,"",TRUNC((B837+E837-1)/E837))</f>
        <v>1</v>
      </c>
      <c r="I837" s="436" t="str">
        <f t="shared" ref="I837:I900" si="173">W837&amp;" "&amp;X837</f>
        <v>Nguyễn Đăng Chung</v>
      </c>
      <c r="J837" s="436"/>
      <c r="K837" s="436">
        <f t="shared" ref="K837:K900" si="174">IF(G837=1,1,IF(H837&lt;G837,H837+1,1))</f>
        <v>2</v>
      </c>
      <c r="L837" s="436" t="str">
        <f t="shared" ref="L837:L900" si="175">C837&amp;"-"&amp;K837</f>
        <v>DC1CB13-DC-2</v>
      </c>
      <c r="M837" s="436">
        <f t="shared" ref="M837:M900" si="176">IF(E837=0,"",MOD(MID(C837,6,2),E837))</f>
        <v>13</v>
      </c>
      <c r="N837" s="437">
        <f t="shared" si="169"/>
        <v>88</v>
      </c>
      <c r="O837" s="437"/>
      <c r="P837" s="430" t="str">
        <f t="shared" ref="P837:P900" si="177">IF(MOD(20*O837,10)&lt;&gt;0,"SAI","")</f>
        <v/>
      </c>
      <c r="U837" s="177">
        <v>3</v>
      </c>
      <c r="V837" s="177" t="s">
        <v>2868</v>
      </c>
      <c r="W837" s="177" t="s">
        <v>2875</v>
      </c>
      <c r="X837" s="177" t="s">
        <v>2731</v>
      </c>
      <c r="Y837" s="177" t="s">
        <v>2876</v>
      </c>
      <c r="Z837" s="177" t="s">
        <v>6847</v>
      </c>
      <c r="AA837" s="525" t="s">
        <v>2796</v>
      </c>
      <c r="AB837" s="399" t="str">
        <f t="shared" ref="AB837:AB900" si="178">_CT_MaHP</f>
        <v>DC1CB13</v>
      </c>
      <c r="AC837" s="399" t="str">
        <f t="shared" ref="AC837:AC900" si="179">_CT_MaHe</f>
        <v>DC1CB13-DC</v>
      </c>
      <c r="AD837" t="str">
        <f>Y837&amp;"-"&amp;VLOOKUP(AC837,'LICH THI'!C:AA,9,0)</f>
        <v>64DCCD3247-42481</v>
      </c>
      <c r="AE837">
        <f t="shared" ref="AE837:AE900" si="180">COUNTIF(AD837,AD:AD)</f>
        <v>1</v>
      </c>
    </row>
    <row r="838" spans="1:31" x14ac:dyDescent="0.25">
      <c r="A838" s="436" t="str">
        <f t="shared" si="170"/>
        <v>DC1CB13-DC-6</v>
      </c>
      <c r="B838" s="436">
        <f>COUNTIF(AC$4:AC838,AC838)</f>
        <v>6</v>
      </c>
      <c r="C838" s="436" t="str">
        <f t="shared" si="171"/>
        <v>DC1CB13-DC</v>
      </c>
      <c r="D838" s="436">
        <f>VLOOKUP(C838,'LICH THI'!C:AA,12,0)</f>
        <v>56</v>
      </c>
      <c r="E838" s="436">
        <f>VLOOKUP(C838,'LICH THI'!C:AA,13,0)</f>
        <v>45</v>
      </c>
      <c r="F838" s="436">
        <f t="shared" ref="F838:F901" si="181">IF(G838="","",IF(G838=H838,D838-(H838-1)*E838,E838))</f>
        <v>45</v>
      </c>
      <c r="G838" s="436">
        <f>VLOOKUP(C838,'LICH THI'!C:AA,14,0)</f>
        <v>2</v>
      </c>
      <c r="H838" s="436">
        <f t="shared" si="172"/>
        <v>1</v>
      </c>
      <c r="I838" s="436" t="str">
        <f t="shared" si="173"/>
        <v>Trần Văn Duẩn</v>
      </c>
      <c r="J838" s="436"/>
      <c r="K838" s="436">
        <f t="shared" si="174"/>
        <v>2</v>
      </c>
      <c r="L838" s="436" t="str">
        <f t="shared" si="175"/>
        <v>DC1CB13-DC-2</v>
      </c>
      <c r="M838" s="436">
        <f t="shared" si="176"/>
        <v>13</v>
      </c>
      <c r="N838" s="437">
        <f t="shared" ref="N838:N901" si="182">IF(F838=0,"",(K838-1)*$N$2+1+MOD(B838-M838,F838))</f>
        <v>89</v>
      </c>
      <c r="O838" s="437"/>
      <c r="P838" s="430" t="str">
        <f t="shared" si="177"/>
        <v/>
      </c>
      <c r="U838" s="177">
        <v>16</v>
      </c>
      <c r="V838" s="177" t="s">
        <v>3459</v>
      </c>
      <c r="W838" s="177" t="s">
        <v>2757</v>
      </c>
      <c r="X838" s="177" t="s">
        <v>3460</v>
      </c>
      <c r="Y838" s="177" t="s">
        <v>3461</v>
      </c>
      <c r="Z838" s="177" t="s">
        <v>6847</v>
      </c>
      <c r="AA838" s="525" t="s">
        <v>3462</v>
      </c>
      <c r="AB838" s="399" t="str">
        <f t="shared" si="178"/>
        <v>DC1CB13</v>
      </c>
      <c r="AC838" s="399" t="str">
        <f t="shared" si="179"/>
        <v>DC1CB13-DC</v>
      </c>
      <c r="AD838" t="str">
        <f>Y838&amp;"-"&amp;VLOOKUP(AC838,'LICH THI'!C:AA,9,0)</f>
        <v>65DCCS20640-42481</v>
      </c>
      <c r="AE838">
        <f t="shared" si="180"/>
        <v>1</v>
      </c>
    </row>
    <row r="839" spans="1:31" x14ac:dyDescent="0.25">
      <c r="A839" s="436" t="str">
        <f t="shared" si="170"/>
        <v>DC1CB13-DC-7</v>
      </c>
      <c r="B839" s="436">
        <f>COUNTIF(AC$4:AC839,AC839)</f>
        <v>7</v>
      </c>
      <c r="C839" s="436" t="str">
        <f t="shared" si="171"/>
        <v>DC1CB13-DC</v>
      </c>
      <c r="D839" s="436">
        <f>VLOOKUP(C839,'LICH THI'!C:AA,12,0)</f>
        <v>56</v>
      </c>
      <c r="E839" s="436">
        <f>VLOOKUP(C839,'LICH THI'!C:AA,13,0)</f>
        <v>45</v>
      </c>
      <c r="F839" s="436">
        <f t="shared" si="181"/>
        <v>45</v>
      </c>
      <c r="G839" s="436">
        <f>VLOOKUP(C839,'LICH THI'!C:AA,14,0)</f>
        <v>2</v>
      </c>
      <c r="H839" s="436">
        <f t="shared" si="172"/>
        <v>1</v>
      </c>
      <c r="I839" s="436" t="str">
        <f t="shared" si="173"/>
        <v>Trần Ngọc Đạt</v>
      </c>
      <c r="J839" s="436"/>
      <c r="K839" s="436">
        <f t="shared" si="174"/>
        <v>2</v>
      </c>
      <c r="L839" s="436" t="str">
        <f t="shared" si="175"/>
        <v>DC1CB13-DC-2</v>
      </c>
      <c r="M839" s="436">
        <f t="shared" si="176"/>
        <v>13</v>
      </c>
      <c r="N839" s="437">
        <f t="shared" si="182"/>
        <v>90</v>
      </c>
      <c r="O839" s="437"/>
      <c r="P839" s="430" t="str">
        <f t="shared" si="177"/>
        <v/>
      </c>
      <c r="U839" s="177">
        <v>12</v>
      </c>
      <c r="V839" s="177" t="s">
        <v>6441</v>
      </c>
      <c r="W839" s="177" t="s">
        <v>3957</v>
      </c>
      <c r="X839" s="177" t="s">
        <v>2746</v>
      </c>
      <c r="Y839" s="177" t="s">
        <v>6849</v>
      </c>
      <c r="Z839" s="177" t="s">
        <v>6847</v>
      </c>
      <c r="AA839" s="525" t="s">
        <v>3276</v>
      </c>
      <c r="AB839" s="399" t="str">
        <f t="shared" si="178"/>
        <v>DC1CB13</v>
      </c>
      <c r="AC839" s="399" t="str">
        <f t="shared" si="179"/>
        <v>DC1CB13-DC</v>
      </c>
      <c r="AD839" t="str">
        <f>Y839&amp;"-"&amp;VLOOKUP(AC839,'LICH THI'!C:AA,9,0)</f>
        <v>65DCCC23534-42481</v>
      </c>
      <c r="AE839">
        <f t="shared" si="180"/>
        <v>1</v>
      </c>
    </row>
    <row r="840" spans="1:31" x14ac:dyDescent="0.25">
      <c r="A840" s="436" t="str">
        <f t="shared" si="170"/>
        <v>DC1CB13-DC-8</v>
      </c>
      <c r="B840" s="436">
        <f>COUNTIF(AC$4:AC840,AC840)</f>
        <v>8</v>
      </c>
      <c r="C840" s="436" t="str">
        <f t="shared" si="171"/>
        <v>DC1CB13-DC</v>
      </c>
      <c r="D840" s="436">
        <f>VLOOKUP(C840,'LICH THI'!C:AA,12,0)</f>
        <v>56</v>
      </c>
      <c r="E840" s="436">
        <f>VLOOKUP(C840,'LICH THI'!C:AA,13,0)</f>
        <v>45</v>
      </c>
      <c r="F840" s="436">
        <f t="shared" si="181"/>
        <v>45</v>
      </c>
      <c r="G840" s="436">
        <f>VLOOKUP(C840,'LICH THI'!C:AA,14,0)</f>
        <v>2</v>
      </c>
      <c r="H840" s="436">
        <f t="shared" si="172"/>
        <v>1</v>
      </c>
      <c r="I840" s="436" t="str">
        <f t="shared" si="173"/>
        <v>Phan Hữu Đinh</v>
      </c>
      <c r="J840" s="436"/>
      <c r="K840" s="436">
        <f t="shared" si="174"/>
        <v>2</v>
      </c>
      <c r="L840" s="436" t="str">
        <f t="shared" si="175"/>
        <v>DC1CB13-DC-2</v>
      </c>
      <c r="M840" s="436">
        <f t="shared" si="176"/>
        <v>13</v>
      </c>
      <c r="N840" s="437">
        <f t="shared" si="182"/>
        <v>91</v>
      </c>
      <c r="O840" s="437"/>
      <c r="P840" s="430" t="str">
        <f t="shared" si="177"/>
        <v/>
      </c>
      <c r="U840" s="177">
        <v>43</v>
      </c>
      <c r="V840" s="177" t="s">
        <v>4874</v>
      </c>
      <c r="W840" s="177" t="s">
        <v>6857</v>
      </c>
      <c r="X840" s="177" t="s">
        <v>6858</v>
      </c>
      <c r="Y840" s="177" t="s">
        <v>6859</v>
      </c>
      <c r="Z840" s="177" t="s">
        <v>6847</v>
      </c>
      <c r="AA840" s="525" t="s">
        <v>5108</v>
      </c>
      <c r="AB840" s="399" t="str">
        <f t="shared" si="178"/>
        <v>DC1CB13</v>
      </c>
      <c r="AC840" s="399" t="str">
        <f t="shared" si="179"/>
        <v>DC1CB13-DC</v>
      </c>
      <c r="AD840" t="str">
        <f>Y840&amp;"-"&amp;VLOOKUP(AC840,'LICH THI'!C:AA,9,0)</f>
        <v>65DCHT22979-42481</v>
      </c>
      <c r="AE840">
        <f t="shared" si="180"/>
        <v>1</v>
      </c>
    </row>
    <row r="841" spans="1:31" x14ac:dyDescent="0.25">
      <c r="A841" s="436" t="str">
        <f t="shared" si="170"/>
        <v>DC1CB13-DC-9</v>
      </c>
      <c r="B841" s="436">
        <f>COUNTIF(AC$4:AC841,AC841)</f>
        <v>9</v>
      </c>
      <c r="C841" s="436" t="str">
        <f t="shared" si="171"/>
        <v>DC1CB13-DC</v>
      </c>
      <c r="D841" s="436">
        <f>VLOOKUP(C841,'LICH THI'!C:AA,12,0)</f>
        <v>56</v>
      </c>
      <c r="E841" s="436">
        <f>VLOOKUP(C841,'LICH THI'!C:AA,13,0)</f>
        <v>45</v>
      </c>
      <c r="F841" s="436">
        <f t="shared" si="181"/>
        <v>45</v>
      </c>
      <c r="G841" s="436">
        <f>VLOOKUP(C841,'LICH THI'!C:AA,14,0)</f>
        <v>2</v>
      </c>
      <c r="H841" s="436">
        <f t="shared" si="172"/>
        <v>1</v>
      </c>
      <c r="I841" s="436" t="str">
        <f t="shared" si="173"/>
        <v>Hoàng Công Định</v>
      </c>
      <c r="J841" s="436"/>
      <c r="K841" s="436">
        <f t="shared" si="174"/>
        <v>2</v>
      </c>
      <c r="L841" s="436" t="str">
        <f t="shared" si="175"/>
        <v>DC1CB13-DC-2</v>
      </c>
      <c r="M841" s="436">
        <f t="shared" si="176"/>
        <v>13</v>
      </c>
      <c r="N841" s="437">
        <f t="shared" si="182"/>
        <v>92</v>
      </c>
      <c r="O841" s="437"/>
      <c r="P841" s="430" t="str">
        <f t="shared" si="177"/>
        <v/>
      </c>
      <c r="U841" s="177">
        <v>30</v>
      </c>
      <c r="V841" s="177" t="s">
        <v>3892</v>
      </c>
      <c r="W841" s="177" t="s">
        <v>6645</v>
      </c>
      <c r="X841" s="177" t="s">
        <v>4147</v>
      </c>
      <c r="Y841" s="177" t="s">
        <v>6680</v>
      </c>
      <c r="Z841" s="177" t="s">
        <v>6847</v>
      </c>
      <c r="AA841" s="525" t="s">
        <v>6681</v>
      </c>
      <c r="AB841" s="399" t="str">
        <f t="shared" si="178"/>
        <v>DC1CB13</v>
      </c>
      <c r="AC841" s="399" t="str">
        <f t="shared" si="179"/>
        <v>DC1CB13-DC</v>
      </c>
      <c r="AD841" t="str">
        <f>Y841&amp;"-"&amp;VLOOKUP(AC841,'LICH THI'!C:AA,9,0)</f>
        <v>65DCDB22059-42481</v>
      </c>
      <c r="AE841">
        <f t="shared" si="180"/>
        <v>1</v>
      </c>
    </row>
    <row r="842" spans="1:31" x14ac:dyDescent="0.25">
      <c r="A842" s="436" t="str">
        <f t="shared" si="170"/>
        <v>DC1CB13-DC-10</v>
      </c>
      <c r="B842" s="436">
        <f>COUNTIF(AC$4:AC842,AC842)</f>
        <v>10</v>
      </c>
      <c r="C842" s="436" t="str">
        <f t="shared" si="171"/>
        <v>DC1CB13-DC</v>
      </c>
      <c r="D842" s="436">
        <f>VLOOKUP(C842,'LICH THI'!C:AA,12,0)</f>
        <v>56</v>
      </c>
      <c r="E842" s="436">
        <f>VLOOKUP(C842,'LICH THI'!C:AA,13,0)</f>
        <v>45</v>
      </c>
      <c r="F842" s="436">
        <f t="shared" si="181"/>
        <v>45</v>
      </c>
      <c r="G842" s="436">
        <f>VLOOKUP(C842,'LICH THI'!C:AA,14,0)</f>
        <v>2</v>
      </c>
      <c r="H842" s="436">
        <f t="shared" si="172"/>
        <v>1</v>
      </c>
      <c r="I842" s="436" t="str">
        <f t="shared" si="173"/>
        <v>Lê Văn Định</v>
      </c>
      <c r="J842" s="436"/>
      <c r="K842" s="436">
        <f t="shared" si="174"/>
        <v>2</v>
      </c>
      <c r="L842" s="436" t="str">
        <f t="shared" si="175"/>
        <v>DC1CB13-DC-2</v>
      </c>
      <c r="M842" s="436">
        <f t="shared" si="176"/>
        <v>13</v>
      </c>
      <c r="N842" s="437">
        <f t="shared" si="182"/>
        <v>93</v>
      </c>
      <c r="O842" s="437"/>
      <c r="P842" s="430" t="str">
        <f t="shared" si="177"/>
        <v/>
      </c>
      <c r="U842" s="177">
        <v>44</v>
      </c>
      <c r="V842" s="177" t="s">
        <v>4874</v>
      </c>
      <c r="W842" s="177" t="s">
        <v>2604</v>
      </c>
      <c r="X842" s="177" t="s">
        <v>4147</v>
      </c>
      <c r="Y842" s="177" t="s">
        <v>5899</v>
      </c>
      <c r="Z842" s="177" t="s">
        <v>6847</v>
      </c>
      <c r="AA842" s="525" t="s">
        <v>4060</v>
      </c>
      <c r="AB842" s="399" t="str">
        <f t="shared" si="178"/>
        <v>DC1CB13</v>
      </c>
      <c r="AC842" s="399" t="str">
        <f t="shared" si="179"/>
        <v>DC1CB13-DC</v>
      </c>
      <c r="AD842" t="str">
        <f>Y842&amp;"-"&amp;VLOOKUP(AC842,'LICH THI'!C:AA,9,0)</f>
        <v>65DCHT22966-42481</v>
      </c>
      <c r="AE842">
        <f t="shared" si="180"/>
        <v>1</v>
      </c>
    </row>
    <row r="843" spans="1:31" x14ac:dyDescent="0.25">
      <c r="A843" s="436" t="str">
        <f t="shared" si="170"/>
        <v>DC1CB13-DC-11</v>
      </c>
      <c r="B843" s="436">
        <f>COUNTIF(AC$4:AC843,AC843)</f>
        <v>11</v>
      </c>
      <c r="C843" s="436" t="str">
        <f t="shared" si="171"/>
        <v>DC1CB13-DC</v>
      </c>
      <c r="D843" s="436">
        <f>VLOOKUP(C843,'LICH THI'!C:AA,12,0)</f>
        <v>56</v>
      </c>
      <c r="E843" s="436">
        <f>VLOOKUP(C843,'LICH THI'!C:AA,13,0)</f>
        <v>45</v>
      </c>
      <c r="F843" s="436">
        <f t="shared" si="181"/>
        <v>45</v>
      </c>
      <c r="G843" s="436">
        <f>VLOOKUP(C843,'LICH THI'!C:AA,14,0)</f>
        <v>2</v>
      </c>
      <c r="H843" s="436">
        <f t="shared" si="172"/>
        <v>1</v>
      </c>
      <c r="I843" s="436" t="str">
        <f t="shared" si="173"/>
        <v>Nguyễn Trọng Đức</v>
      </c>
      <c r="J843" s="436"/>
      <c r="K843" s="436">
        <f t="shared" si="174"/>
        <v>2</v>
      </c>
      <c r="L843" s="436" t="str">
        <f t="shared" si="175"/>
        <v>DC1CB13-DC-2</v>
      </c>
      <c r="M843" s="436">
        <f t="shared" si="176"/>
        <v>13</v>
      </c>
      <c r="N843" s="437">
        <f t="shared" si="182"/>
        <v>94</v>
      </c>
      <c r="O843" s="437"/>
      <c r="P843" s="430" t="str">
        <f t="shared" si="177"/>
        <v/>
      </c>
      <c r="U843" s="177">
        <v>45</v>
      </c>
      <c r="V843" s="177" t="s">
        <v>4874</v>
      </c>
      <c r="W843" s="177" t="s">
        <v>3353</v>
      </c>
      <c r="X843" s="177" t="s">
        <v>2948</v>
      </c>
      <c r="Y843" s="177" t="s">
        <v>6449</v>
      </c>
      <c r="Z843" s="177" t="s">
        <v>6847</v>
      </c>
      <c r="AA843" s="525" t="s">
        <v>6450</v>
      </c>
      <c r="AB843" s="399" t="str">
        <f t="shared" si="178"/>
        <v>DC1CB13</v>
      </c>
      <c r="AC843" s="399" t="str">
        <f t="shared" si="179"/>
        <v>DC1CB13-DC</v>
      </c>
      <c r="AD843" t="str">
        <f>Y843&amp;"-"&amp;VLOOKUP(AC843,'LICH THI'!C:AA,9,0)</f>
        <v>65DCHT21984-42481</v>
      </c>
      <c r="AE843">
        <f t="shared" si="180"/>
        <v>1</v>
      </c>
    </row>
    <row r="844" spans="1:31" x14ac:dyDescent="0.25">
      <c r="A844" s="436" t="str">
        <f t="shared" si="170"/>
        <v>DC1CB13-DC-12</v>
      </c>
      <c r="B844" s="436">
        <f>COUNTIF(AC$4:AC844,AC844)</f>
        <v>12</v>
      </c>
      <c r="C844" s="436" t="str">
        <f t="shared" si="171"/>
        <v>DC1CB13-DC</v>
      </c>
      <c r="D844" s="436">
        <f>VLOOKUP(C844,'LICH THI'!C:AA,12,0)</f>
        <v>56</v>
      </c>
      <c r="E844" s="436">
        <f>VLOOKUP(C844,'LICH THI'!C:AA,13,0)</f>
        <v>45</v>
      </c>
      <c r="F844" s="436">
        <f t="shared" si="181"/>
        <v>45</v>
      </c>
      <c r="G844" s="436">
        <f>VLOOKUP(C844,'LICH THI'!C:AA,14,0)</f>
        <v>2</v>
      </c>
      <c r="H844" s="436">
        <f t="shared" si="172"/>
        <v>1</v>
      </c>
      <c r="I844" s="436" t="str">
        <f t="shared" si="173"/>
        <v>Phạm Văn Đức</v>
      </c>
      <c r="J844" s="436"/>
      <c r="K844" s="436">
        <f t="shared" si="174"/>
        <v>2</v>
      </c>
      <c r="L844" s="436" t="str">
        <f t="shared" si="175"/>
        <v>DC1CB13-DC-2</v>
      </c>
      <c r="M844" s="436">
        <f t="shared" si="176"/>
        <v>13</v>
      </c>
      <c r="N844" s="437">
        <f t="shared" si="182"/>
        <v>95</v>
      </c>
      <c r="O844" s="437"/>
      <c r="P844" s="430" t="str">
        <f t="shared" si="177"/>
        <v/>
      </c>
      <c r="U844" s="177">
        <v>46</v>
      </c>
      <c r="V844" s="177" t="s">
        <v>4874</v>
      </c>
      <c r="W844" s="177" t="s">
        <v>2738</v>
      </c>
      <c r="X844" s="177" t="s">
        <v>2948</v>
      </c>
      <c r="Y844" s="177" t="s">
        <v>6766</v>
      </c>
      <c r="Z844" s="177" t="s">
        <v>6847</v>
      </c>
      <c r="AA844" s="525" t="s">
        <v>4429</v>
      </c>
      <c r="AB844" s="399" t="str">
        <f t="shared" si="178"/>
        <v>DC1CB13</v>
      </c>
      <c r="AC844" s="399" t="str">
        <f t="shared" si="179"/>
        <v>DC1CB13-DC</v>
      </c>
      <c r="AD844" t="str">
        <f>Y844&amp;"-"&amp;VLOOKUP(AC844,'LICH THI'!C:AA,9,0)</f>
        <v>65DCHT21647-42481</v>
      </c>
      <c r="AE844">
        <f t="shared" si="180"/>
        <v>1</v>
      </c>
    </row>
    <row r="845" spans="1:31" x14ac:dyDescent="0.25">
      <c r="A845" s="436" t="str">
        <f t="shared" si="170"/>
        <v>DC1CB13-DC-13</v>
      </c>
      <c r="B845" s="436">
        <f>COUNTIF(AC$4:AC845,AC845)</f>
        <v>13</v>
      </c>
      <c r="C845" s="436" t="str">
        <f t="shared" si="171"/>
        <v>DC1CB13-DC</v>
      </c>
      <c r="D845" s="436">
        <f>VLOOKUP(C845,'LICH THI'!C:AA,12,0)</f>
        <v>56</v>
      </c>
      <c r="E845" s="436">
        <f>VLOOKUP(C845,'LICH THI'!C:AA,13,0)</f>
        <v>45</v>
      </c>
      <c r="F845" s="436">
        <f t="shared" si="181"/>
        <v>45</v>
      </c>
      <c r="G845" s="436">
        <f>VLOOKUP(C845,'LICH THI'!C:AA,14,0)</f>
        <v>2</v>
      </c>
      <c r="H845" s="436">
        <f t="shared" si="172"/>
        <v>1</v>
      </c>
      <c r="I845" s="436" t="str">
        <f t="shared" si="173"/>
        <v>Nguyễn Hồng Giang</v>
      </c>
      <c r="J845" s="436"/>
      <c r="K845" s="436">
        <f t="shared" si="174"/>
        <v>2</v>
      </c>
      <c r="L845" s="436" t="str">
        <f t="shared" si="175"/>
        <v>DC1CB13-DC-2</v>
      </c>
      <c r="M845" s="436">
        <f t="shared" si="176"/>
        <v>13</v>
      </c>
      <c r="N845" s="437">
        <f t="shared" si="182"/>
        <v>51</v>
      </c>
      <c r="O845" s="437"/>
      <c r="P845" s="430" t="str">
        <f t="shared" si="177"/>
        <v/>
      </c>
      <c r="U845" s="177">
        <v>11</v>
      </c>
      <c r="V845" s="177" t="s">
        <v>3400</v>
      </c>
      <c r="W845" s="177" t="s">
        <v>2693</v>
      </c>
      <c r="X845" s="177" t="s">
        <v>3558</v>
      </c>
      <c r="Y845" s="177" t="s">
        <v>6848</v>
      </c>
      <c r="Z845" s="177" t="s">
        <v>6847</v>
      </c>
      <c r="AA845" s="525" t="s">
        <v>2779</v>
      </c>
      <c r="AB845" s="399" t="str">
        <f t="shared" si="178"/>
        <v>DC1CB13</v>
      </c>
      <c r="AC845" s="399" t="str">
        <f t="shared" si="179"/>
        <v>DC1CB13-DC</v>
      </c>
      <c r="AD845" t="str">
        <f>Y845&amp;"-"&amp;VLOOKUP(AC845,'LICH THI'!C:AA,9,0)</f>
        <v>64DCOT3218-42481</v>
      </c>
      <c r="AE845">
        <f t="shared" si="180"/>
        <v>1</v>
      </c>
    </row>
    <row r="846" spans="1:31" x14ac:dyDescent="0.25">
      <c r="A846" s="436" t="str">
        <f t="shared" si="170"/>
        <v>DC1CB13-DC-14</v>
      </c>
      <c r="B846" s="436">
        <f>COUNTIF(AC$4:AC846,AC846)</f>
        <v>14</v>
      </c>
      <c r="C846" s="436" t="str">
        <f t="shared" si="171"/>
        <v>DC1CB13-DC</v>
      </c>
      <c r="D846" s="436">
        <f>VLOOKUP(C846,'LICH THI'!C:AA,12,0)</f>
        <v>56</v>
      </c>
      <c r="E846" s="436">
        <f>VLOOKUP(C846,'LICH THI'!C:AA,13,0)</f>
        <v>45</v>
      </c>
      <c r="F846" s="436">
        <f t="shared" si="181"/>
        <v>45</v>
      </c>
      <c r="G846" s="436">
        <f>VLOOKUP(C846,'LICH THI'!C:AA,14,0)</f>
        <v>2</v>
      </c>
      <c r="H846" s="436">
        <f t="shared" si="172"/>
        <v>1</v>
      </c>
      <c r="I846" s="436" t="str">
        <f t="shared" si="173"/>
        <v>Phạm Tuấn Giang</v>
      </c>
      <c r="J846" s="436"/>
      <c r="K846" s="436">
        <f t="shared" si="174"/>
        <v>2</v>
      </c>
      <c r="L846" s="436" t="str">
        <f t="shared" si="175"/>
        <v>DC1CB13-DC-2</v>
      </c>
      <c r="M846" s="436">
        <f t="shared" si="176"/>
        <v>13</v>
      </c>
      <c r="N846" s="437">
        <f t="shared" si="182"/>
        <v>52</v>
      </c>
      <c r="O846" s="437"/>
      <c r="P846" s="430" t="str">
        <f t="shared" si="177"/>
        <v/>
      </c>
      <c r="U846" s="177">
        <v>17</v>
      </c>
      <c r="V846" s="177" t="s">
        <v>3459</v>
      </c>
      <c r="W846" s="177" t="s">
        <v>6196</v>
      </c>
      <c r="X846" s="177" t="s">
        <v>3558</v>
      </c>
      <c r="Y846" s="177" t="s">
        <v>6850</v>
      </c>
      <c r="Z846" s="177" t="s">
        <v>6847</v>
      </c>
      <c r="AA846" s="525" t="s">
        <v>5959</v>
      </c>
      <c r="AB846" s="399" t="str">
        <f t="shared" si="178"/>
        <v>DC1CB13</v>
      </c>
      <c r="AC846" s="399" t="str">
        <f t="shared" si="179"/>
        <v>DC1CB13-DC</v>
      </c>
      <c r="AD846" t="str">
        <f>Y846&amp;"-"&amp;VLOOKUP(AC846,'LICH THI'!C:AA,9,0)</f>
        <v>65DCCS22719-42481</v>
      </c>
      <c r="AE846">
        <f t="shared" si="180"/>
        <v>1</v>
      </c>
    </row>
    <row r="847" spans="1:31" x14ac:dyDescent="0.25">
      <c r="A847" s="436" t="str">
        <f t="shared" si="170"/>
        <v>DC1CB13-DC-15</v>
      </c>
      <c r="B847" s="436">
        <f>COUNTIF(AC$4:AC847,AC847)</f>
        <v>15</v>
      </c>
      <c r="C847" s="436" t="str">
        <f t="shared" si="171"/>
        <v>DC1CB13-DC</v>
      </c>
      <c r="D847" s="436">
        <f>VLOOKUP(C847,'LICH THI'!C:AA,12,0)</f>
        <v>56</v>
      </c>
      <c r="E847" s="436">
        <f>VLOOKUP(C847,'LICH THI'!C:AA,13,0)</f>
        <v>45</v>
      </c>
      <c r="F847" s="436">
        <f t="shared" si="181"/>
        <v>45</v>
      </c>
      <c r="G847" s="436">
        <f>VLOOKUP(C847,'LICH THI'!C:AA,14,0)</f>
        <v>2</v>
      </c>
      <c r="H847" s="436">
        <f t="shared" si="172"/>
        <v>1</v>
      </c>
      <c r="I847" s="436" t="str">
        <f t="shared" si="173"/>
        <v>Nguyễn Văn Giáp</v>
      </c>
      <c r="J847" s="436"/>
      <c r="K847" s="436">
        <f t="shared" si="174"/>
        <v>2</v>
      </c>
      <c r="L847" s="436" t="str">
        <f t="shared" si="175"/>
        <v>DC1CB13-DC-2</v>
      </c>
      <c r="M847" s="436">
        <f t="shared" si="176"/>
        <v>13</v>
      </c>
      <c r="N847" s="437">
        <f t="shared" si="182"/>
        <v>53</v>
      </c>
      <c r="O847" s="437"/>
      <c r="P847" s="430" t="str">
        <f t="shared" si="177"/>
        <v/>
      </c>
      <c r="U847" s="177">
        <v>47</v>
      </c>
      <c r="V847" s="177" t="s">
        <v>4874</v>
      </c>
      <c r="W847" s="177" t="s">
        <v>2741</v>
      </c>
      <c r="X847" s="177" t="s">
        <v>3201</v>
      </c>
      <c r="Y847" s="177" t="s">
        <v>5900</v>
      </c>
      <c r="Z847" s="177" t="s">
        <v>6847</v>
      </c>
      <c r="AA847" s="525" t="s">
        <v>2896</v>
      </c>
      <c r="AB847" s="399" t="str">
        <f t="shared" si="178"/>
        <v>DC1CB13</v>
      </c>
      <c r="AC847" s="399" t="str">
        <f t="shared" si="179"/>
        <v>DC1CB13-DC</v>
      </c>
      <c r="AD847" t="str">
        <f>Y847&amp;"-"&amp;VLOOKUP(AC847,'LICH THI'!C:AA,9,0)</f>
        <v>65DCQT21638-42481</v>
      </c>
      <c r="AE847">
        <f t="shared" si="180"/>
        <v>1</v>
      </c>
    </row>
    <row r="848" spans="1:31" x14ac:dyDescent="0.25">
      <c r="A848" s="436" t="str">
        <f t="shared" si="170"/>
        <v>DC1CB13-DC-16</v>
      </c>
      <c r="B848" s="436">
        <f>COUNTIF(AC$4:AC848,AC848)</f>
        <v>16</v>
      </c>
      <c r="C848" s="436" t="str">
        <f t="shared" si="171"/>
        <v>DC1CB13-DC</v>
      </c>
      <c r="D848" s="436">
        <f>VLOOKUP(C848,'LICH THI'!C:AA,12,0)</f>
        <v>56</v>
      </c>
      <c r="E848" s="436">
        <f>VLOOKUP(C848,'LICH THI'!C:AA,13,0)</f>
        <v>45</v>
      </c>
      <c r="F848" s="436">
        <f t="shared" si="181"/>
        <v>45</v>
      </c>
      <c r="G848" s="436">
        <f>VLOOKUP(C848,'LICH THI'!C:AA,14,0)</f>
        <v>2</v>
      </c>
      <c r="H848" s="436">
        <f t="shared" si="172"/>
        <v>1</v>
      </c>
      <c r="I848" s="436" t="str">
        <f t="shared" si="173"/>
        <v>Trần Ngọc Hà</v>
      </c>
      <c r="J848" s="436"/>
      <c r="K848" s="436">
        <f t="shared" si="174"/>
        <v>2</v>
      </c>
      <c r="L848" s="436" t="str">
        <f t="shared" si="175"/>
        <v>DC1CB13-DC-2</v>
      </c>
      <c r="M848" s="436">
        <f t="shared" si="176"/>
        <v>13</v>
      </c>
      <c r="N848" s="437">
        <f t="shared" si="182"/>
        <v>54</v>
      </c>
      <c r="O848" s="437"/>
      <c r="P848" s="430" t="str">
        <f t="shared" si="177"/>
        <v/>
      </c>
      <c r="U848" s="177">
        <v>7</v>
      </c>
      <c r="V848" s="177" t="s">
        <v>3325</v>
      </c>
      <c r="W848" s="177" t="s">
        <v>3957</v>
      </c>
      <c r="X848" s="177" t="s">
        <v>3163</v>
      </c>
      <c r="Y848" s="177" t="s">
        <v>6516</v>
      </c>
      <c r="Z848" s="177" t="s">
        <v>6847</v>
      </c>
      <c r="AA848" s="525" t="s">
        <v>4818</v>
      </c>
      <c r="AB848" s="399" t="str">
        <f t="shared" si="178"/>
        <v>DC1CB13</v>
      </c>
      <c r="AC848" s="399" t="str">
        <f t="shared" si="179"/>
        <v>DC1CB13-DC</v>
      </c>
      <c r="AD848" t="str">
        <f>Y848&amp;"-"&amp;VLOOKUP(AC848,'LICH THI'!C:AA,9,0)</f>
        <v>64DCDT3080-42481</v>
      </c>
      <c r="AE848">
        <f t="shared" si="180"/>
        <v>1</v>
      </c>
    </row>
    <row r="849" spans="1:31" x14ac:dyDescent="0.25">
      <c r="A849" s="436" t="str">
        <f t="shared" si="170"/>
        <v>DC1CB13-DC-17</v>
      </c>
      <c r="B849" s="436">
        <f>COUNTIF(AC$4:AC849,AC849)</f>
        <v>17</v>
      </c>
      <c r="C849" s="436" t="str">
        <f t="shared" si="171"/>
        <v>DC1CB13-DC</v>
      </c>
      <c r="D849" s="436">
        <f>VLOOKUP(C849,'LICH THI'!C:AA,12,0)</f>
        <v>56</v>
      </c>
      <c r="E849" s="436">
        <f>VLOOKUP(C849,'LICH THI'!C:AA,13,0)</f>
        <v>45</v>
      </c>
      <c r="F849" s="436">
        <f t="shared" si="181"/>
        <v>45</v>
      </c>
      <c r="G849" s="436">
        <f>VLOOKUP(C849,'LICH THI'!C:AA,14,0)</f>
        <v>2</v>
      </c>
      <c r="H849" s="436">
        <f t="shared" si="172"/>
        <v>1</v>
      </c>
      <c r="I849" s="436" t="str">
        <f t="shared" si="173"/>
        <v>Nguyễn Đình Hải</v>
      </c>
      <c r="J849" s="436"/>
      <c r="K849" s="436">
        <f t="shared" si="174"/>
        <v>2</v>
      </c>
      <c r="L849" s="436" t="str">
        <f t="shared" si="175"/>
        <v>DC1CB13-DC-2</v>
      </c>
      <c r="M849" s="436">
        <f t="shared" si="176"/>
        <v>13</v>
      </c>
      <c r="N849" s="437">
        <f t="shared" si="182"/>
        <v>55</v>
      </c>
      <c r="O849" s="437"/>
      <c r="P849" s="430" t="str">
        <f t="shared" si="177"/>
        <v/>
      </c>
      <c r="U849" s="177">
        <v>18</v>
      </c>
      <c r="V849" s="177" t="s">
        <v>3459</v>
      </c>
      <c r="W849" s="177" t="s">
        <v>2780</v>
      </c>
      <c r="X849" s="177" t="s">
        <v>2908</v>
      </c>
      <c r="Y849" s="177" t="s">
        <v>6238</v>
      </c>
      <c r="Z849" s="177" t="s">
        <v>6847</v>
      </c>
      <c r="AA849" s="525" t="s">
        <v>6239</v>
      </c>
      <c r="AB849" s="399" t="str">
        <f t="shared" si="178"/>
        <v>DC1CB13</v>
      </c>
      <c r="AC849" s="399" t="str">
        <f t="shared" si="179"/>
        <v>DC1CB13-DC</v>
      </c>
      <c r="AD849" t="str">
        <f>Y849&amp;"-"&amp;VLOOKUP(AC849,'LICH THI'!C:AA,9,0)</f>
        <v>65DCCS20649-42481</v>
      </c>
      <c r="AE849">
        <f t="shared" si="180"/>
        <v>1</v>
      </c>
    </row>
    <row r="850" spans="1:31" x14ac:dyDescent="0.25">
      <c r="A850" s="436" t="str">
        <f t="shared" si="170"/>
        <v>DC1CB13-DC-18</v>
      </c>
      <c r="B850" s="436">
        <f>COUNTIF(AC$4:AC850,AC850)</f>
        <v>18</v>
      </c>
      <c r="C850" s="436" t="str">
        <f t="shared" si="171"/>
        <v>DC1CB13-DC</v>
      </c>
      <c r="D850" s="436">
        <f>VLOOKUP(C850,'LICH THI'!C:AA,12,0)</f>
        <v>56</v>
      </c>
      <c r="E850" s="436">
        <f>VLOOKUP(C850,'LICH THI'!C:AA,13,0)</f>
        <v>45</v>
      </c>
      <c r="F850" s="436">
        <f t="shared" si="181"/>
        <v>45</v>
      </c>
      <c r="G850" s="436">
        <f>VLOOKUP(C850,'LICH THI'!C:AA,14,0)</f>
        <v>2</v>
      </c>
      <c r="H850" s="436">
        <f t="shared" si="172"/>
        <v>1</v>
      </c>
      <c r="I850" s="436" t="str">
        <f t="shared" si="173"/>
        <v>Phan Ngọc Hanh</v>
      </c>
      <c r="J850" s="436"/>
      <c r="K850" s="436">
        <f t="shared" si="174"/>
        <v>2</v>
      </c>
      <c r="L850" s="436" t="str">
        <f t="shared" si="175"/>
        <v>DC1CB13-DC-2</v>
      </c>
      <c r="M850" s="436">
        <f t="shared" si="176"/>
        <v>13</v>
      </c>
      <c r="N850" s="437">
        <f t="shared" si="182"/>
        <v>56</v>
      </c>
      <c r="O850" s="437"/>
      <c r="P850" s="430" t="str">
        <f t="shared" si="177"/>
        <v/>
      </c>
      <c r="U850" s="177">
        <v>19</v>
      </c>
      <c r="V850" s="177" t="s">
        <v>3459</v>
      </c>
      <c r="W850" s="177" t="s">
        <v>4074</v>
      </c>
      <c r="X850" s="177" t="s">
        <v>2794</v>
      </c>
      <c r="Y850" s="177" t="s">
        <v>4075</v>
      </c>
      <c r="Z850" s="177" t="s">
        <v>6847</v>
      </c>
      <c r="AA850" s="525" t="s">
        <v>4076</v>
      </c>
      <c r="AB850" s="399" t="str">
        <f t="shared" si="178"/>
        <v>DC1CB13</v>
      </c>
      <c r="AC850" s="399" t="str">
        <f t="shared" si="179"/>
        <v>DC1CB13-DC</v>
      </c>
      <c r="AD850" t="str">
        <f>Y850&amp;"-"&amp;VLOOKUP(AC850,'LICH THI'!C:AA,9,0)</f>
        <v>65DCCS20683-42481</v>
      </c>
      <c r="AE850">
        <f t="shared" si="180"/>
        <v>1</v>
      </c>
    </row>
    <row r="851" spans="1:31" x14ac:dyDescent="0.25">
      <c r="A851" s="436" t="str">
        <f t="shared" si="170"/>
        <v>DC1CB13-DC-19</v>
      </c>
      <c r="B851" s="436">
        <f>COUNTIF(AC$4:AC851,AC851)</f>
        <v>19</v>
      </c>
      <c r="C851" s="436" t="str">
        <f t="shared" si="171"/>
        <v>DC1CB13-DC</v>
      </c>
      <c r="D851" s="436">
        <f>VLOOKUP(C851,'LICH THI'!C:AA,12,0)</f>
        <v>56</v>
      </c>
      <c r="E851" s="436">
        <f>VLOOKUP(C851,'LICH THI'!C:AA,13,0)</f>
        <v>45</v>
      </c>
      <c r="F851" s="436">
        <f t="shared" si="181"/>
        <v>45</v>
      </c>
      <c r="G851" s="436">
        <f>VLOOKUP(C851,'LICH THI'!C:AA,14,0)</f>
        <v>2</v>
      </c>
      <c r="H851" s="436">
        <f t="shared" si="172"/>
        <v>1</v>
      </c>
      <c r="I851" s="436" t="str">
        <f t="shared" si="173"/>
        <v>Phan Văn Hiệp</v>
      </c>
      <c r="J851" s="436"/>
      <c r="K851" s="436">
        <f t="shared" si="174"/>
        <v>2</v>
      </c>
      <c r="L851" s="436" t="str">
        <f t="shared" si="175"/>
        <v>DC1CB13-DC-2</v>
      </c>
      <c r="M851" s="436">
        <f t="shared" si="176"/>
        <v>13</v>
      </c>
      <c r="N851" s="437">
        <f t="shared" si="182"/>
        <v>57</v>
      </c>
      <c r="O851" s="437"/>
      <c r="P851" s="430" t="str">
        <f t="shared" si="177"/>
        <v/>
      </c>
      <c r="U851" s="177">
        <v>41</v>
      </c>
      <c r="V851" s="177" t="s">
        <v>4871</v>
      </c>
      <c r="W851" s="177" t="s">
        <v>3197</v>
      </c>
      <c r="X851" s="177" t="s">
        <v>4886</v>
      </c>
      <c r="Y851" s="177" t="s">
        <v>6693</v>
      </c>
      <c r="Z851" s="177" t="s">
        <v>6847</v>
      </c>
      <c r="AA851" s="525" t="s">
        <v>4423</v>
      </c>
      <c r="AB851" s="399" t="str">
        <f t="shared" si="178"/>
        <v>DC1CB13</v>
      </c>
      <c r="AC851" s="399" t="str">
        <f t="shared" si="179"/>
        <v>DC1CB13-DC</v>
      </c>
      <c r="AD851" t="str">
        <f>Y851&amp;"-"&amp;VLOOKUP(AC851,'LICH THI'!C:AA,9,0)</f>
        <v>65DCHT22204-42481</v>
      </c>
      <c r="AE851">
        <f t="shared" si="180"/>
        <v>1</v>
      </c>
    </row>
    <row r="852" spans="1:31" x14ac:dyDescent="0.25">
      <c r="A852" s="436" t="str">
        <f t="shared" si="170"/>
        <v>DC1CB13-DC-20</v>
      </c>
      <c r="B852" s="436">
        <f>COUNTIF(AC$4:AC852,AC852)</f>
        <v>20</v>
      </c>
      <c r="C852" s="436" t="str">
        <f t="shared" si="171"/>
        <v>DC1CB13-DC</v>
      </c>
      <c r="D852" s="436">
        <f>VLOOKUP(C852,'LICH THI'!C:AA,12,0)</f>
        <v>56</v>
      </c>
      <c r="E852" s="436">
        <f>VLOOKUP(C852,'LICH THI'!C:AA,13,0)</f>
        <v>45</v>
      </c>
      <c r="F852" s="436">
        <f t="shared" si="181"/>
        <v>45</v>
      </c>
      <c r="G852" s="436">
        <f>VLOOKUP(C852,'LICH THI'!C:AA,14,0)</f>
        <v>2</v>
      </c>
      <c r="H852" s="436">
        <f t="shared" si="172"/>
        <v>1</v>
      </c>
      <c r="I852" s="436" t="str">
        <f t="shared" si="173"/>
        <v>Nguyễn Đức Hòa</v>
      </c>
      <c r="J852" s="436"/>
      <c r="K852" s="436">
        <f t="shared" si="174"/>
        <v>2</v>
      </c>
      <c r="L852" s="436" t="str">
        <f t="shared" si="175"/>
        <v>DC1CB13-DC-2</v>
      </c>
      <c r="M852" s="436">
        <f t="shared" si="176"/>
        <v>13</v>
      </c>
      <c r="N852" s="437">
        <f t="shared" si="182"/>
        <v>58</v>
      </c>
      <c r="O852" s="437"/>
      <c r="P852" s="430" t="str">
        <f t="shared" si="177"/>
        <v/>
      </c>
      <c r="U852" s="177">
        <v>20</v>
      </c>
      <c r="V852" s="177" t="s">
        <v>3459</v>
      </c>
      <c r="W852" s="177" t="s">
        <v>3103</v>
      </c>
      <c r="X852" s="177" t="s">
        <v>2660</v>
      </c>
      <c r="Y852" s="177" t="s">
        <v>6800</v>
      </c>
      <c r="Z852" s="177" t="s">
        <v>6847</v>
      </c>
      <c r="AA852" s="525" t="s">
        <v>4423</v>
      </c>
      <c r="AB852" s="399" t="str">
        <f t="shared" si="178"/>
        <v>DC1CB13</v>
      </c>
      <c r="AC852" s="399" t="str">
        <f t="shared" si="179"/>
        <v>DC1CB13-DC</v>
      </c>
      <c r="AD852" t="str">
        <f>Y852&amp;"-"&amp;VLOOKUP(AC852,'LICH THI'!C:AA,9,0)</f>
        <v>65DCCS20639-42481</v>
      </c>
      <c r="AE852">
        <f t="shared" si="180"/>
        <v>1</v>
      </c>
    </row>
    <row r="853" spans="1:31" x14ac:dyDescent="0.25">
      <c r="A853" s="436" t="str">
        <f t="shared" si="170"/>
        <v>DC1CB13-DC-21</v>
      </c>
      <c r="B853" s="436">
        <f>COUNTIF(AC$4:AC853,AC853)</f>
        <v>21</v>
      </c>
      <c r="C853" s="436" t="str">
        <f t="shared" si="171"/>
        <v>DC1CB13-DC</v>
      </c>
      <c r="D853" s="436">
        <f>VLOOKUP(C853,'LICH THI'!C:AA,12,0)</f>
        <v>56</v>
      </c>
      <c r="E853" s="436">
        <f>VLOOKUP(C853,'LICH THI'!C:AA,13,0)</f>
        <v>45</v>
      </c>
      <c r="F853" s="436">
        <f t="shared" si="181"/>
        <v>45</v>
      </c>
      <c r="G853" s="436">
        <f>VLOOKUP(C853,'LICH THI'!C:AA,14,0)</f>
        <v>2</v>
      </c>
      <c r="H853" s="436">
        <f t="shared" si="172"/>
        <v>1</v>
      </c>
      <c r="I853" s="436" t="str">
        <f t="shared" si="173"/>
        <v>Hoàng Văn Hoàn</v>
      </c>
      <c r="J853" s="436"/>
      <c r="K853" s="436">
        <f t="shared" si="174"/>
        <v>2</v>
      </c>
      <c r="L853" s="436" t="str">
        <f t="shared" si="175"/>
        <v>DC1CB13-DC-2</v>
      </c>
      <c r="M853" s="436">
        <f t="shared" si="176"/>
        <v>13</v>
      </c>
      <c r="N853" s="437">
        <f t="shared" si="182"/>
        <v>59</v>
      </c>
      <c r="O853" s="437"/>
      <c r="P853" s="430" t="str">
        <f t="shared" si="177"/>
        <v/>
      </c>
      <c r="U853" s="177">
        <v>10</v>
      </c>
      <c r="V853" s="177" t="s">
        <v>3014</v>
      </c>
      <c r="W853" s="177" t="s">
        <v>2966</v>
      </c>
      <c r="X853" s="177" t="s">
        <v>3790</v>
      </c>
      <c r="Y853" s="177" t="s">
        <v>6613</v>
      </c>
      <c r="Z853" s="177" t="s">
        <v>6847</v>
      </c>
      <c r="AA853" s="525" t="s">
        <v>3634</v>
      </c>
      <c r="AB853" s="399" t="str">
        <f t="shared" si="178"/>
        <v>DC1CB13</v>
      </c>
      <c r="AC853" s="399" t="str">
        <f t="shared" si="179"/>
        <v>DC1CB13-DC</v>
      </c>
      <c r="AD853" t="str">
        <f>Y853&amp;"-"&amp;VLOOKUP(AC853,'LICH THI'!C:AA,9,0)</f>
        <v>64DCMX3075-42481</v>
      </c>
      <c r="AE853">
        <f t="shared" si="180"/>
        <v>1</v>
      </c>
    </row>
    <row r="854" spans="1:31" x14ac:dyDescent="0.25">
      <c r="A854" s="436" t="str">
        <f t="shared" si="170"/>
        <v>DC1CB13-DC-22</v>
      </c>
      <c r="B854" s="436">
        <f>COUNTIF(AC$4:AC854,AC854)</f>
        <v>22</v>
      </c>
      <c r="C854" s="436" t="str">
        <f t="shared" si="171"/>
        <v>DC1CB13-DC</v>
      </c>
      <c r="D854" s="436">
        <f>VLOOKUP(C854,'LICH THI'!C:AA,12,0)</f>
        <v>56</v>
      </c>
      <c r="E854" s="436">
        <f>VLOOKUP(C854,'LICH THI'!C:AA,13,0)</f>
        <v>45</v>
      </c>
      <c r="F854" s="436">
        <f t="shared" si="181"/>
        <v>45</v>
      </c>
      <c r="G854" s="436">
        <f>VLOOKUP(C854,'LICH THI'!C:AA,14,0)</f>
        <v>2</v>
      </c>
      <c r="H854" s="436">
        <f t="shared" si="172"/>
        <v>1</v>
      </c>
      <c r="I854" s="436" t="str">
        <f t="shared" si="173"/>
        <v>Phạm Xuân Huy</v>
      </c>
      <c r="J854" s="436"/>
      <c r="K854" s="436">
        <f t="shared" si="174"/>
        <v>2</v>
      </c>
      <c r="L854" s="436" t="str">
        <f t="shared" si="175"/>
        <v>DC1CB13-DC-2</v>
      </c>
      <c r="M854" s="436">
        <f t="shared" si="176"/>
        <v>13</v>
      </c>
      <c r="N854" s="437">
        <f t="shared" si="182"/>
        <v>60</v>
      </c>
      <c r="O854" s="437"/>
      <c r="P854" s="430" t="str">
        <f t="shared" si="177"/>
        <v/>
      </c>
      <c r="U854" s="177">
        <v>26</v>
      </c>
      <c r="V854" s="177" t="s">
        <v>3467</v>
      </c>
      <c r="W854" s="177" t="s">
        <v>3003</v>
      </c>
      <c r="X854" s="177" t="s">
        <v>2911</v>
      </c>
      <c r="Y854" s="177" t="s">
        <v>6724</v>
      </c>
      <c r="Z854" s="177" t="s">
        <v>6847</v>
      </c>
      <c r="AA854" s="525" t="s">
        <v>4043</v>
      </c>
      <c r="AB854" s="399" t="str">
        <f t="shared" si="178"/>
        <v>DC1CB13</v>
      </c>
      <c r="AC854" s="399" t="str">
        <f t="shared" si="179"/>
        <v>DC1CB13-DC</v>
      </c>
      <c r="AD854" t="str">
        <f>Y854&amp;"-"&amp;VLOOKUP(AC854,'LICH THI'!C:AA,9,0)</f>
        <v>65DCDB20619-42481</v>
      </c>
      <c r="AE854">
        <f t="shared" si="180"/>
        <v>1</v>
      </c>
    </row>
    <row r="855" spans="1:31" x14ac:dyDescent="0.25">
      <c r="A855" s="436" t="str">
        <f t="shared" si="170"/>
        <v>DC1CB13-DC-23</v>
      </c>
      <c r="B855" s="436">
        <f>COUNTIF(AC$4:AC855,AC855)</f>
        <v>23</v>
      </c>
      <c r="C855" s="436" t="str">
        <f t="shared" si="171"/>
        <v>DC1CB13-DC</v>
      </c>
      <c r="D855" s="436">
        <f>VLOOKUP(C855,'LICH THI'!C:AA,12,0)</f>
        <v>56</v>
      </c>
      <c r="E855" s="436">
        <f>VLOOKUP(C855,'LICH THI'!C:AA,13,0)</f>
        <v>45</v>
      </c>
      <c r="F855" s="436">
        <f t="shared" si="181"/>
        <v>45</v>
      </c>
      <c r="G855" s="436">
        <f>VLOOKUP(C855,'LICH THI'!C:AA,14,0)</f>
        <v>2</v>
      </c>
      <c r="H855" s="436">
        <f t="shared" si="172"/>
        <v>1</v>
      </c>
      <c r="I855" s="436" t="str">
        <f t="shared" si="173"/>
        <v>Nguyễn Thành Lãm</v>
      </c>
      <c r="J855" s="436"/>
      <c r="K855" s="436">
        <f t="shared" si="174"/>
        <v>2</v>
      </c>
      <c r="L855" s="436" t="str">
        <f t="shared" si="175"/>
        <v>DC1CB13-DC-2</v>
      </c>
      <c r="M855" s="436">
        <f t="shared" si="176"/>
        <v>13</v>
      </c>
      <c r="N855" s="437">
        <f t="shared" si="182"/>
        <v>61</v>
      </c>
      <c r="O855" s="437"/>
      <c r="P855" s="430" t="str">
        <f t="shared" si="177"/>
        <v/>
      </c>
      <c r="U855" s="177">
        <v>4</v>
      </c>
      <c r="V855" s="177" t="s">
        <v>2935</v>
      </c>
      <c r="W855" s="177" t="s">
        <v>2862</v>
      </c>
      <c r="X855" s="177" t="s">
        <v>2957</v>
      </c>
      <c r="Y855" s="177" t="s">
        <v>2958</v>
      </c>
      <c r="Z855" s="177" t="s">
        <v>6847</v>
      </c>
      <c r="AA855" s="525" t="s">
        <v>2959</v>
      </c>
      <c r="AB855" s="399" t="str">
        <f t="shared" si="178"/>
        <v>DC1CB13</v>
      </c>
      <c r="AC855" s="399" t="str">
        <f t="shared" si="179"/>
        <v>DC1CB13-DC</v>
      </c>
      <c r="AD855" t="str">
        <f>Y855&amp;"-"&amp;VLOOKUP(AC855,'LICH THI'!C:AA,9,0)</f>
        <v>64DCDB3119-42481</v>
      </c>
      <c r="AE855">
        <f t="shared" si="180"/>
        <v>1</v>
      </c>
    </row>
    <row r="856" spans="1:31" x14ac:dyDescent="0.25">
      <c r="A856" s="436" t="str">
        <f t="shared" si="170"/>
        <v>DC1CB13-DC-24</v>
      </c>
      <c r="B856" s="436">
        <f>COUNTIF(AC$4:AC856,AC856)</f>
        <v>24</v>
      </c>
      <c r="C856" s="436" t="str">
        <f t="shared" si="171"/>
        <v>DC1CB13-DC</v>
      </c>
      <c r="D856" s="436">
        <f>VLOOKUP(C856,'LICH THI'!C:AA,12,0)</f>
        <v>56</v>
      </c>
      <c r="E856" s="436">
        <f>VLOOKUP(C856,'LICH THI'!C:AA,13,0)</f>
        <v>45</v>
      </c>
      <c r="F856" s="436">
        <f t="shared" si="181"/>
        <v>45</v>
      </c>
      <c r="G856" s="436">
        <f>VLOOKUP(C856,'LICH THI'!C:AA,14,0)</f>
        <v>2</v>
      </c>
      <c r="H856" s="436">
        <f t="shared" si="172"/>
        <v>1</v>
      </c>
      <c r="I856" s="436" t="str">
        <f t="shared" si="173"/>
        <v>Đỗ Tùng Lâm</v>
      </c>
      <c r="J856" s="436"/>
      <c r="K856" s="436">
        <f t="shared" si="174"/>
        <v>2</v>
      </c>
      <c r="L856" s="436" t="str">
        <f t="shared" si="175"/>
        <v>DC1CB13-DC-2</v>
      </c>
      <c r="M856" s="436">
        <f t="shared" si="176"/>
        <v>13</v>
      </c>
      <c r="N856" s="437">
        <f t="shared" si="182"/>
        <v>62</v>
      </c>
      <c r="O856" s="437"/>
      <c r="P856" s="430" t="str">
        <f t="shared" si="177"/>
        <v/>
      </c>
      <c r="U856" s="177">
        <v>48</v>
      </c>
      <c r="V856" s="177" t="s">
        <v>4874</v>
      </c>
      <c r="W856" s="177" t="s">
        <v>6860</v>
      </c>
      <c r="X856" s="177" t="s">
        <v>2884</v>
      </c>
      <c r="Y856" s="177" t="s">
        <v>6861</v>
      </c>
      <c r="Z856" s="177" t="s">
        <v>6847</v>
      </c>
      <c r="AA856" s="525" t="s">
        <v>5310</v>
      </c>
      <c r="AB856" s="399" t="str">
        <f t="shared" si="178"/>
        <v>DC1CB13</v>
      </c>
      <c r="AC856" s="399" t="str">
        <f t="shared" si="179"/>
        <v>DC1CB13-DC</v>
      </c>
      <c r="AD856" t="str">
        <f>Y856&amp;"-"&amp;VLOOKUP(AC856,'LICH THI'!C:AA,9,0)</f>
        <v>65DCHT22357-42481</v>
      </c>
      <c r="AE856">
        <f t="shared" si="180"/>
        <v>1</v>
      </c>
    </row>
    <row r="857" spans="1:31" x14ac:dyDescent="0.25">
      <c r="A857" s="436" t="str">
        <f t="shared" si="170"/>
        <v>DC1CB13-DC-25</v>
      </c>
      <c r="B857" s="436">
        <f>COUNTIF(AC$4:AC857,AC857)</f>
        <v>25</v>
      </c>
      <c r="C857" s="436" t="str">
        <f t="shared" si="171"/>
        <v>DC1CB13-DC</v>
      </c>
      <c r="D857" s="436">
        <f>VLOOKUP(C857,'LICH THI'!C:AA,12,0)</f>
        <v>56</v>
      </c>
      <c r="E857" s="436">
        <f>VLOOKUP(C857,'LICH THI'!C:AA,13,0)</f>
        <v>45</v>
      </c>
      <c r="F857" s="436">
        <f t="shared" si="181"/>
        <v>45</v>
      </c>
      <c r="G857" s="436">
        <f>VLOOKUP(C857,'LICH THI'!C:AA,14,0)</f>
        <v>2</v>
      </c>
      <c r="H857" s="436">
        <f t="shared" si="172"/>
        <v>1</v>
      </c>
      <c r="I857" s="436" t="str">
        <f t="shared" si="173"/>
        <v>Lê Thị Khánh Linh</v>
      </c>
      <c r="J857" s="436"/>
      <c r="K857" s="436">
        <f t="shared" si="174"/>
        <v>2</v>
      </c>
      <c r="L857" s="436" t="str">
        <f t="shared" si="175"/>
        <v>DC1CB13-DC-2</v>
      </c>
      <c r="M857" s="436">
        <f t="shared" si="176"/>
        <v>13</v>
      </c>
      <c r="N857" s="437">
        <f t="shared" si="182"/>
        <v>63</v>
      </c>
      <c r="O857" s="437"/>
      <c r="P857" s="430" t="str">
        <f t="shared" si="177"/>
        <v/>
      </c>
      <c r="U857" s="177">
        <v>27</v>
      </c>
      <c r="V857" s="177" t="s">
        <v>3467</v>
      </c>
      <c r="W857" s="177" t="s">
        <v>6852</v>
      </c>
      <c r="X857" s="177" t="s">
        <v>2670</v>
      </c>
      <c r="Y857" s="177" t="s">
        <v>6853</v>
      </c>
      <c r="Z857" s="177" t="s">
        <v>6847</v>
      </c>
      <c r="AA857" s="525" t="s">
        <v>6450</v>
      </c>
      <c r="AB857" s="399" t="str">
        <f t="shared" si="178"/>
        <v>DC1CB13</v>
      </c>
      <c r="AC857" s="399" t="str">
        <f t="shared" si="179"/>
        <v>DC1CB13-DC</v>
      </c>
      <c r="AD857" t="str">
        <f>Y857&amp;"-"&amp;VLOOKUP(AC857,'LICH THI'!C:AA,9,0)</f>
        <v>65DCDB20629-42481</v>
      </c>
      <c r="AE857">
        <f t="shared" si="180"/>
        <v>1</v>
      </c>
    </row>
    <row r="858" spans="1:31" x14ac:dyDescent="0.25">
      <c r="A858" s="436" t="str">
        <f t="shared" si="170"/>
        <v>DC1CB13-DC-26</v>
      </c>
      <c r="B858" s="436">
        <f>COUNTIF(AC$4:AC858,AC858)</f>
        <v>26</v>
      </c>
      <c r="C858" s="436" t="str">
        <f t="shared" si="171"/>
        <v>DC1CB13-DC</v>
      </c>
      <c r="D858" s="436">
        <f>VLOOKUP(C858,'LICH THI'!C:AA,12,0)</f>
        <v>56</v>
      </c>
      <c r="E858" s="436">
        <f>VLOOKUP(C858,'LICH THI'!C:AA,13,0)</f>
        <v>45</v>
      </c>
      <c r="F858" s="436">
        <f t="shared" si="181"/>
        <v>45</v>
      </c>
      <c r="G858" s="436">
        <f>VLOOKUP(C858,'LICH THI'!C:AA,14,0)</f>
        <v>2</v>
      </c>
      <c r="H858" s="436">
        <f t="shared" si="172"/>
        <v>1</v>
      </c>
      <c r="I858" s="436" t="str">
        <f t="shared" si="173"/>
        <v>Phạm Thị Thanh Loan</v>
      </c>
      <c r="J858" s="436"/>
      <c r="K858" s="436">
        <f t="shared" si="174"/>
        <v>2</v>
      </c>
      <c r="L858" s="436" t="str">
        <f t="shared" si="175"/>
        <v>DC1CB13-DC-2</v>
      </c>
      <c r="M858" s="436">
        <f t="shared" si="176"/>
        <v>13</v>
      </c>
      <c r="N858" s="437">
        <f t="shared" si="182"/>
        <v>64</v>
      </c>
      <c r="O858" s="437"/>
      <c r="P858" s="430" t="str">
        <f t="shared" si="177"/>
        <v/>
      </c>
      <c r="U858" s="177">
        <v>34</v>
      </c>
      <c r="V858" s="177" t="s">
        <v>3478</v>
      </c>
      <c r="W858" s="177" t="s">
        <v>3484</v>
      </c>
      <c r="X858" s="177" t="s">
        <v>3485</v>
      </c>
      <c r="Y858" s="177" t="s">
        <v>3486</v>
      </c>
      <c r="Z858" s="177" t="s">
        <v>6847</v>
      </c>
      <c r="AA858" s="525" t="s">
        <v>3487</v>
      </c>
      <c r="AB858" s="399" t="str">
        <f t="shared" si="178"/>
        <v>DC1CB13</v>
      </c>
      <c r="AC858" s="399" t="str">
        <f t="shared" si="179"/>
        <v>DC1CB13-DC</v>
      </c>
      <c r="AD858" t="str">
        <f>Y858&amp;"-"&amp;VLOOKUP(AC858,'LICH THI'!C:AA,9,0)</f>
        <v>65DCDD22688-42481</v>
      </c>
      <c r="AE858">
        <f t="shared" si="180"/>
        <v>1</v>
      </c>
    </row>
    <row r="859" spans="1:31" x14ac:dyDescent="0.25">
      <c r="A859" s="436" t="str">
        <f t="shared" si="170"/>
        <v>DC1CB13-DC-27</v>
      </c>
      <c r="B859" s="436">
        <f>COUNTIF(AC$4:AC859,AC859)</f>
        <v>27</v>
      </c>
      <c r="C859" s="436" t="str">
        <f t="shared" si="171"/>
        <v>DC1CB13-DC</v>
      </c>
      <c r="D859" s="436">
        <f>VLOOKUP(C859,'LICH THI'!C:AA,12,0)</f>
        <v>56</v>
      </c>
      <c r="E859" s="436">
        <f>VLOOKUP(C859,'LICH THI'!C:AA,13,0)</f>
        <v>45</v>
      </c>
      <c r="F859" s="436">
        <f t="shared" si="181"/>
        <v>45</v>
      </c>
      <c r="G859" s="436">
        <f>VLOOKUP(C859,'LICH THI'!C:AA,14,0)</f>
        <v>2</v>
      </c>
      <c r="H859" s="436">
        <f t="shared" si="172"/>
        <v>1</v>
      </c>
      <c r="I859" s="436" t="str">
        <f t="shared" si="173"/>
        <v>Nguyễn Đình Minh</v>
      </c>
      <c r="J859" s="436"/>
      <c r="K859" s="436">
        <f t="shared" si="174"/>
        <v>2</v>
      </c>
      <c r="L859" s="436" t="str">
        <f t="shared" si="175"/>
        <v>DC1CB13-DC-2</v>
      </c>
      <c r="M859" s="436">
        <f t="shared" si="176"/>
        <v>13</v>
      </c>
      <c r="N859" s="437">
        <f t="shared" si="182"/>
        <v>65</v>
      </c>
      <c r="O859" s="437"/>
      <c r="P859" s="430" t="str">
        <f t="shared" si="177"/>
        <v/>
      </c>
      <c r="U859" s="177">
        <v>49</v>
      </c>
      <c r="V859" s="177" t="s">
        <v>4874</v>
      </c>
      <c r="W859" s="177" t="s">
        <v>2780</v>
      </c>
      <c r="X859" s="177" t="s">
        <v>2713</v>
      </c>
      <c r="Y859" s="177" t="s">
        <v>6862</v>
      </c>
      <c r="Z859" s="177" t="s">
        <v>6847</v>
      </c>
      <c r="AA859" s="525" t="s">
        <v>5981</v>
      </c>
      <c r="AB859" s="399" t="str">
        <f t="shared" si="178"/>
        <v>DC1CB13</v>
      </c>
      <c r="AC859" s="399" t="str">
        <f t="shared" si="179"/>
        <v>DC1CB13-DC</v>
      </c>
      <c r="AD859" t="str">
        <f>Y859&amp;"-"&amp;VLOOKUP(AC859,'LICH THI'!C:AA,9,0)</f>
        <v>65DCHT21966-42481</v>
      </c>
      <c r="AE859">
        <f t="shared" si="180"/>
        <v>1</v>
      </c>
    </row>
    <row r="860" spans="1:31" x14ac:dyDescent="0.25">
      <c r="A860" s="436" t="str">
        <f t="shared" si="170"/>
        <v>DC1CB13-DC-28</v>
      </c>
      <c r="B860" s="436">
        <f>COUNTIF(AC$4:AC860,AC860)</f>
        <v>28</v>
      </c>
      <c r="C860" s="436" t="str">
        <f t="shared" si="171"/>
        <v>DC1CB13-DC</v>
      </c>
      <c r="D860" s="436">
        <f>VLOOKUP(C860,'LICH THI'!C:AA,12,0)</f>
        <v>56</v>
      </c>
      <c r="E860" s="436">
        <f>VLOOKUP(C860,'LICH THI'!C:AA,13,0)</f>
        <v>45</v>
      </c>
      <c r="F860" s="436">
        <f t="shared" si="181"/>
        <v>45</v>
      </c>
      <c r="G860" s="436">
        <f>VLOOKUP(C860,'LICH THI'!C:AA,14,0)</f>
        <v>2</v>
      </c>
      <c r="H860" s="436">
        <f t="shared" si="172"/>
        <v>1</v>
      </c>
      <c r="I860" s="436" t="str">
        <f t="shared" si="173"/>
        <v>Đào Thị Na</v>
      </c>
      <c r="J860" s="436"/>
      <c r="K860" s="436">
        <f t="shared" si="174"/>
        <v>2</v>
      </c>
      <c r="L860" s="436" t="str">
        <f t="shared" si="175"/>
        <v>DC1CB13-DC-2</v>
      </c>
      <c r="M860" s="436">
        <f t="shared" si="176"/>
        <v>13</v>
      </c>
      <c r="N860" s="437">
        <f t="shared" si="182"/>
        <v>66</v>
      </c>
      <c r="O860" s="437"/>
      <c r="P860" s="430" t="str">
        <f t="shared" si="177"/>
        <v/>
      </c>
      <c r="U860" s="177">
        <v>8</v>
      </c>
      <c r="V860" s="177" t="s">
        <v>3325</v>
      </c>
      <c r="W860" s="177" t="s">
        <v>3576</v>
      </c>
      <c r="X860" s="177" t="s">
        <v>5527</v>
      </c>
      <c r="Y860" s="177" t="s">
        <v>5528</v>
      </c>
      <c r="Z860" s="177" t="s">
        <v>6847</v>
      </c>
      <c r="AA860" s="525" t="s">
        <v>3708</v>
      </c>
      <c r="AB860" s="399" t="str">
        <f t="shared" si="178"/>
        <v>DC1CB13</v>
      </c>
      <c r="AC860" s="399" t="str">
        <f t="shared" si="179"/>
        <v>DC1CB13-DC</v>
      </c>
      <c r="AD860" t="str">
        <f>Y860&amp;"-"&amp;VLOOKUP(AC860,'LICH THI'!C:AA,9,0)</f>
        <v>64DCDT3164-42481</v>
      </c>
      <c r="AE860">
        <f t="shared" si="180"/>
        <v>1</v>
      </c>
    </row>
    <row r="861" spans="1:31" x14ac:dyDescent="0.25">
      <c r="A861" s="436" t="str">
        <f t="shared" si="170"/>
        <v>DC1CB13-DC-29</v>
      </c>
      <c r="B861" s="436">
        <f>COUNTIF(AC$4:AC861,AC861)</f>
        <v>29</v>
      </c>
      <c r="C861" s="436" t="str">
        <f t="shared" si="171"/>
        <v>DC1CB13-DC</v>
      </c>
      <c r="D861" s="436">
        <f>VLOOKUP(C861,'LICH THI'!C:AA,12,0)</f>
        <v>56</v>
      </c>
      <c r="E861" s="436">
        <f>VLOOKUP(C861,'LICH THI'!C:AA,13,0)</f>
        <v>45</v>
      </c>
      <c r="F861" s="436">
        <f t="shared" si="181"/>
        <v>45</v>
      </c>
      <c r="G861" s="436">
        <f>VLOOKUP(C861,'LICH THI'!C:AA,14,0)</f>
        <v>2</v>
      </c>
      <c r="H861" s="436">
        <f t="shared" si="172"/>
        <v>1</v>
      </c>
      <c r="I861" s="436" t="str">
        <f t="shared" si="173"/>
        <v>Nguyễn Thành Nam</v>
      </c>
      <c r="J861" s="436"/>
      <c r="K861" s="436">
        <f t="shared" si="174"/>
        <v>2</v>
      </c>
      <c r="L861" s="436" t="str">
        <f t="shared" si="175"/>
        <v>DC1CB13-DC-2</v>
      </c>
      <c r="M861" s="436">
        <f t="shared" si="176"/>
        <v>13</v>
      </c>
      <c r="N861" s="437">
        <f t="shared" si="182"/>
        <v>67</v>
      </c>
      <c r="O861" s="437"/>
      <c r="P861" s="430" t="str">
        <f t="shared" si="177"/>
        <v/>
      </c>
      <c r="U861" s="177">
        <v>5</v>
      </c>
      <c r="V861" s="177" t="s">
        <v>2935</v>
      </c>
      <c r="W861" s="177" t="s">
        <v>2862</v>
      </c>
      <c r="X861" s="177" t="s">
        <v>2773</v>
      </c>
      <c r="Y861" s="177" t="s">
        <v>5280</v>
      </c>
      <c r="Z861" s="177" t="s">
        <v>6847</v>
      </c>
      <c r="AA861" s="525" t="s">
        <v>5281</v>
      </c>
      <c r="AB861" s="399" t="str">
        <f t="shared" si="178"/>
        <v>DC1CB13</v>
      </c>
      <c r="AC861" s="399" t="str">
        <f t="shared" si="179"/>
        <v>DC1CB13-DC</v>
      </c>
      <c r="AD861" t="str">
        <f>Y861&amp;"-"&amp;VLOOKUP(AC861,'LICH THI'!C:AA,9,0)</f>
        <v>64DCDB3064-42481</v>
      </c>
      <c r="AE861">
        <f t="shared" si="180"/>
        <v>1</v>
      </c>
    </row>
    <row r="862" spans="1:31" x14ac:dyDescent="0.25">
      <c r="A862" s="436" t="str">
        <f t="shared" si="170"/>
        <v>DC1CB13-DC-30</v>
      </c>
      <c r="B862" s="436">
        <f>COUNTIF(AC$4:AC862,AC862)</f>
        <v>30</v>
      </c>
      <c r="C862" s="436" t="str">
        <f t="shared" si="171"/>
        <v>DC1CB13-DC</v>
      </c>
      <c r="D862" s="436">
        <f>VLOOKUP(C862,'LICH THI'!C:AA,12,0)</f>
        <v>56</v>
      </c>
      <c r="E862" s="436">
        <f>VLOOKUP(C862,'LICH THI'!C:AA,13,0)</f>
        <v>45</v>
      </c>
      <c r="F862" s="436">
        <f t="shared" si="181"/>
        <v>45</v>
      </c>
      <c r="G862" s="436">
        <f>VLOOKUP(C862,'LICH THI'!C:AA,14,0)</f>
        <v>2</v>
      </c>
      <c r="H862" s="436">
        <f t="shared" si="172"/>
        <v>1</v>
      </c>
      <c r="I862" s="436" t="str">
        <f t="shared" si="173"/>
        <v>Trịnh Ngọc Nam</v>
      </c>
      <c r="J862" s="436"/>
      <c r="K862" s="436">
        <f t="shared" si="174"/>
        <v>2</v>
      </c>
      <c r="L862" s="436" t="str">
        <f t="shared" si="175"/>
        <v>DC1CB13-DC-2</v>
      </c>
      <c r="M862" s="436">
        <f t="shared" si="176"/>
        <v>13</v>
      </c>
      <c r="N862" s="437">
        <f t="shared" si="182"/>
        <v>68</v>
      </c>
      <c r="O862" s="437"/>
      <c r="P862" s="430" t="str">
        <f t="shared" si="177"/>
        <v/>
      </c>
      <c r="U862" s="177">
        <v>21</v>
      </c>
      <c r="V862" s="177" t="s">
        <v>3459</v>
      </c>
      <c r="W862" s="177" t="s">
        <v>3479</v>
      </c>
      <c r="X862" s="177" t="s">
        <v>2773</v>
      </c>
      <c r="Y862" s="177" t="s">
        <v>6851</v>
      </c>
      <c r="Z862" s="177" t="s">
        <v>6847</v>
      </c>
      <c r="AA862" s="525" t="s">
        <v>3429</v>
      </c>
      <c r="AB862" s="399" t="str">
        <f t="shared" si="178"/>
        <v>DC1CB13</v>
      </c>
      <c r="AC862" s="399" t="str">
        <f t="shared" si="179"/>
        <v>DC1CB13-DC</v>
      </c>
      <c r="AD862" t="str">
        <f>Y862&amp;"-"&amp;VLOOKUP(AC862,'LICH THI'!C:AA,9,0)</f>
        <v>65DCCS20379-42481</v>
      </c>
      <c r="AE862">
        <f t="shared" si="180"/>
        <v>1</v>
      </c>
    </row>
    <row r="863" spans="1:31" x14ac:dyDescent="0.25">
      <c r="A863" s="436" t="str">
        <f t="shared" si="170"/>
        <v>DC1CB13-DC-31</v>
      </c>
      <c r="B863" s="436">
        <f>COUNTIF(AC$4:AC863,AC863)</f>
        <v>31</v>
      </c>
      <c r="C863" s="436" t="str">
        <f t="shared" si="171"/>
        <v>DC1CB13-DC</v>
      </c>
      <c r="D863" s="436">
        <f>VLOOKUP(C863,'LICH THI'!C:AA,12,0)</f>
        <v>56</v>
      </c>
      <c r="E863" s="436">
        <f>VLOOKUP(C863,'LICH THI'!C:AA,13,0)</f>
        <v>45</v>
      </c>
      <c r="F863" s="436">
        <f t="shared" si="181"/>
        <v>45</v>
      </c>
      <c r="G863" s="436">
        <f>VLOOKUP(C863,'LICH THI'!C:AA,14,0)</f>
        <v>2</v>
      </c>
      <c r="H863" s="436">
        <f t="shared" si="172"/>
        <v>1</v>
      </c>
      <c r="I863" s="436" t="str">
        <f t="shared" si="173"/>
        <v>Bùi Quang Nhật</v>
      </c>
      <c r="J863" s="436"/>
      <c r="K863" s="436">
        <f t="shared" si="174"/>
        <v>2</v>
      </c>
      <c r="L863" s="436" t="str">
        <f t="shared" si="175"/>
        <v>DC1CB13-DC-2</v>
      </c>
      <c r="M863" s="436">
        <f t="shared" si="176"/>
        <v>13</v>
      </c>
      <c r="N863" s="437">
        <f t="shared" si="182"/>
        <v>69</v>
      </c>
      <c r="O863" s="437"/>
      <c r="P863" s="430" t="str">
        <f t="shared" si="177"/>
        <v/>
      </c>
      <c r="U863" s="177">
        <v>13</v>
      </c>
      <c r="V863" s="177" t="s">
        <v>6441</v>
      </c>
      <c r="W863" s="177" t="s">
        <v>4726</v>
      </c>
      <c r="X863" s="177" t="s">
        <v>5305</v>
      </c>
      <c r="Y863" s="177" t="s">
        <v>6658</v>
      </c>
      <c r="Z863" s="177" t="s">
        <v>6847</v>
      </c>
      <c r="AA863" s="525" t="s">
        <v>6659</v>
      </c>
      <c r="AB863" s="399" t="str">
        <f t="shared" si="178"/>
        <v>DC1CB13</v>
      </c>
      <c r="AC863" s="399" t="str">
        <f t="shared" si="179"/>
        <v>DC1CB13-DC</v>
      </c>
      <c r="AD863" t="str">
        <f>Y863&amp;"-"&amp;VLOOKUP(AC863,'LICH THI'!C:AA,9,0)</f>
        <v>65DCCC21732-42481</v>
      </c>
      <c r="AE863">
        <f t="shared" si="180"/>
        <v>1</v>
      </c>
    </row>
    <row r="864" spans="1:31" x14ac:dyDescent="0.25">
      <c r="A864" s="436" t="str">
        <f t="shared" si="170"/>
        <v>DC1CB13-DC-32</v>
      </c>
      <c r="B864" s="436">
        <f>COUNTIF(AC$4:AC864,AC864)</f>
        <v>32</v>
      </c>
      <c r="C864" s="436" t="str">
        <f t="shared" si="171"/>
        <v>DC1CB13-DC</v>
      </c>
      <c r="D864" s="436">
        <f>VLOOKUP(C864,'LICH THI'!C:AA,12,0)</f>
        <v>56</v>
      </c>
      <c r="E864" s="436">
        <f>VLOOKUP(C864,'LICH THI'!C:AA,13,0)</f>
        <v>45</v>
      </c>
      <c r="F864" s="436">
        <f t="shared" si="181"/>
        <v>45</v>
      </c>
      <c r="G864" s="436">
        <f>VLOOKUP(C864,'LICH THI'!C:AA,14,0)</f>
        <v>2</v>
      </c>
      <c r="H864" s="436">
        <f t="shared" si="172"/>
        <v>1</v>
      </c>
      <c r="I864" s="436" t="str">
        <f t="shared" si="173"/>
        <v>Đinh Thị Hồng Nhung</v>
      </c>
      <c r="J864" s="436"/>
      <c r="K864" s="436">
        <f t="shared" si="174"/>
        <v>2</v>
      </c>
      <c r="L864" s="436" t="str">
        <f t="shared" si="175"/>
        <v>DC1CB13-DC-2</v>
      </c>
      <c r="M864" s="436">
        <f t="shared" si="176"/>
        <v>13</v>
      </c>
      <c r="N864" s="437">
        <f t="shared" si="182"/>
        <v>70</v>
      </c>
      <c r="O864" s="437"/>
      <c r="P864" s="430" t="str">
        <f t="shared" si="177"/>
        <v/>
      </c>
      <c r="U864" s="177">
        <v>50</v>
      </c>
      <c r="V864" s="177" t="s">
        <v>4874</v>
      </c>
      <c r="W864" s="177" t="s">
        <v>5901</v>
      </c>
      <c r="X864" s="177" t="s">
        <v>2680</v>
      </c>
      <c r="Y864" s="177" t="s">
        <v>5902</v>
      </c>
      <c r="Z864" s="177" t="s">
        <v>6847</v>
      </c>
      <c r="AA864" s="525" t="s">
        <v>5265</v>
      </c>
      <c r="AB864" s="399" t="str">
        <f t="shared" si="178"/>
        <v>DC1CB13</v>
      </c>
      <c r="AC864" s="399" t="str">
        <f t="shared" si="179"/>
        <v>DC1CB13-DC</v>
      </c>
      <c r="AD864" t="str">
        <f>Y864&amp;"-"&amp;VLOOKUP(AC864,'LICH THI'!C:AA,9,0)</f>
        <v>65DCHT20263-42481</v>
      </c>
      <c r="AE864">
        <f t="shared" si="180"/>
        <v>1</v>
      </c>
    </row>
    <row r="865" spans="1:31" x14ac:dyDescent="0.25">
      <c r="A865" s="436" t="str">
        <f t="shared" si="170"/>
        <v>DC1CB13-DC-33</v>
      </c>
      <c r="B865" s="436">
        <f>COUNTIF(AC$4:AC865,AC865)</f>
        <v>33</v>
      </c>
      <c r="C865" s="436" t="str">
        <f t="shared" si="171"/>
        <v>DC1CB13-DC</v>
      </c>
      <c r="D865" s="436">
        <f>VLOOKUP(C865,'LICH THI'!C:AA,12,0)</f>
        <v>56</v>
      </c>
      <c r="E865" s="436">
        <f>VLOOKUP(C865,'LICH THI'!C:AA,13,0)</f>
        <v>45</v>
      </c>
      <c r="F865" s="436">
        <f t="shared" si="181"/>
        <v>45</v>
      </c>
      <c r="G865" s="436">
        <f>VLOOKUP(C865,'LICH THI'!C:AA,14,0)</f>
        <v>2</v>
      </c>
      <c r="H865" s="436">
        <f t="shared" si="172"/>
        <v>1</v>
      </c>
      <c r="I865" s="436" t="str">
        <f t="shared" si="173"/>
        <v>Nguyễn Văn Quang</v>
      </c>
      <c r="J865" s="436"/>
      <c r="K865" s="436">
        <f t="shared" si="174"/>
        <v>2</v>
      </c>
      <c r="L865" s="436" t="str">
        <f t="shared" si="175"/>
        <v>DC1CB13-DC-2</v>
      </c>
      <c r="M865" s="436">
        <f t="shared" si="176"/>
        <v>13</v>
      </c>
      <c r="N865" s="437">
        <f t="shared" si="182"/>
        <v>71</v>
      </c>
      <c r="O865" s="437"/>
      <c r="P865" s="430" t="str">
        <f t="shared" si="177"/>
        <v/>
      </c>
      <c r="U865" s="177">
        <v>51</v>
      </c>
      <c r="V865" s="177" t="s">
        <v>4874</v>
      </c>
      <c r="W865" s="177" t="s">
        <v>2741</v>
      </c>
      <c r="X865" s="177" t="s">
        <v>3147</v>
      </c>
      <c r="Y865" s="177" t="s">
        <v>6863</v>
      </c>
      <c r="Z865" s="177" t="s">
        <v>6847</v>
      </c>
      <c r="AA865" s="525" t="s">
        <v>6864</v>
      </c>
      <c r="AB865" s="399" t="str">
        <f t="shared" si="178"/>
        <v>DC1CB13</v>
      </c>
      <c r="AC865" s="399" t="str">
        <f t="shared" si="179"/>
        <v>DC1CB13-DC</v>
      </c>
      <c r="AD865" t="str">
        <f>Y865&amp;"-"&amp;VLOOKUP(AC865,'LICH THI'!C:AA,9,0)</f>
        <v>65DCHT22378-42481</v>
      </c>
      <c r="AE865">
        <f t="shared" si="180"/>
        <v>1</v>
      </c>
    </row>
    <row r="866" spans="1:31" x14ac:dyDescent="0.25">
      <c r="A866" s="436" t="str">
        <f t="shared" si="170"/>
        <v>DC1CB13-DC-34</v>
      </c>
      <c r="B866" s="436">
        <f>COUNTIF(AC$4:AC866,AC866)</f>
        <v>34</v>
      </c>
      <c r="C866" s="436" t="str">
        <f t="shared" si="171"/>
        <v>DC1CB13-DC</v>
      </c>
      <c r="D866" s="436">
        <f>VLOOKUP(C866,'LICH THI'!C:AA,12,0)</f>
        <v>56</v>
      </c>
      <c r="E866" s="436">
        <f>VLOOKUP(C866,'LICH THI'!C:AA,13,0)</f>
        <v>45</v>
      </c>
      <c r="F866" s="436">
        <f t="shared" si="181"/>
        <v>45</v>
      </c>
      <c r="G866" s="436">
        <f>VLOOKUP(C866,'LICH THI'!C:AA,14,0)</f>
        <v>2</v>
      </c>
      <c r="H866" s="436">
        <f t="shared" si="172"/>
        <v>1</v>
      </c>
      <c r="I866" s="436" t="str">
        <f t="shared" si="173"/>
        <v>Hoàng Minh Quân</v>
      </c>
      <c r="J866" s="436"/>
      <c r="K866" s="436">
        <f t="shared" si="174"/>
        <v>2</v>
      </c>
      <c r="L866" s="436" t="str">
        <f t="shared" si="175"/>
        <v>DC1CB13-DC-2</v>
      </c>
      <c r="M866" s="436">
        <f t="shared" si="176"/>
        <v>13</v>
      </c>
      <c r="N866" s="437">
        <f t="shared" si="182"/>
        <v>72</v>
      </c>
      <c r="O866" s="437"/>
      <c r="P866" s="430" t="str">
        <f t="shared" si="177"/>
        <v/>
      </c>
      <c r="U866" s="177">
        <v>22</v>
      </c>
      <c r="V866" s="177" t="s">
        <v>3459</v>
      </c>
      <c r="W866" s="177" t="s">
        <v>2883</v>
      </c>
      <c r="X866" s="177" t="s">
        <v>2890</v>
      </c>
      <c r="Y866" s="177" t="s">
        <v>5477</v>
      </c>
      <c r="Z866" s="177" t="s">
        <v>6847</v>
      </c>
      <c r="AA866" s="525" t="s">
        <v>5324</v>
      </c>
      <c r="AB866" s="399" t="str">
        <f t="shared" si="178"/>
        <v>DC1CB13</v>
      </c>
      <c r="AC866" s="399" t="str">
        <f t="shared" si="179"/>
        <v>DC1CB13-DC</v>
      </c>
      <c r="AD866" t="str">
        <f>Y866&amp;"-"&amp;VLOOKUP(AC866,'LICH THI'!C:AA,9,0)</f>
        <v>65DCCS20656-42481</v>
      </c>
      <c r="AE866">
        <f t="shared" si="180"/>
        <v>1</v>
      </c>
    </row>
    <row r="867" spans="1:31" x14ac:dyDescent="0.25">
      <c r="A867" s="436" t="str">
        <f t="shared" si="170"/>
        <v>DC1CB13-DC-35</v>
      </c>
      <c r="B867" s="436">
        <f>COUNTIF(AC$4:AC867,AC867)</f>
        <v>35</v>
      </c>
      <c r="C867" s="436" t="str">
        <f t="shared" si="171"/>
        <v>DC1CB13-DC</v>
      </c>
      <c r="D867" s="436">
        <f>VLOOKUP(C867,'LICH THI'!C:AA,12,0)</f>
        <v>56</v>
      </c>
      <c r="E867" s="436">
        <f>VLOOKUP(C867,'LICH THI'!C:AA,13,0)</f>
        <v>45</v>
      </c>
      <c r="F867" s="436">
        <f t="shared" si="181"/>
        <v>45</v>
      </c>
      <c r="G867" s="436">
        <f>VLOOKUP(C867,'LICH THI'!C:AA,14,0)</f>
        <v>2</v>
      </c>
      <c r="H867" s="436">
        <f t="shared" si="172"/>
        <v>1</v>
      </c>
      <c r="I867" s="436" t="str">
        <f t="shared" si="173"/>
        <v>Nguyễn Văn Quy</v>
      </c>
      <c r="J867" s="436"/>
      <c r="K867" s="436">
        <f t="shared" si="174"/>
        <v>2</v>
      </c>
      <c r="L867" s="436" t="str">
        <f t="shared" si="175"/>
        <v>DC1CB13-DC-2</v>
      </c>
      <c r="M867" s="436">
        <f t="shared" si="176"/>
        <v>13</v>
      </c>
      <c r="N867" s="437">
        <f t="shared" si="182"/>
        <v>73</v>
      </c>
      <c r="O867" s="437"/>
      <c r="P867" s="430" t="str">
        <f t="shared" si="177"/>
        <v/>
      </c>
      <c r="U867" s="177">
        <v>52</v>
      </c>
      <c r="V867" s="177" t="s">
        <v>4874</v>
      </c>
      <c r="W867" s="177" t="s">
        <v>2741</v>
      </c>
      <c r="X867" s="177" t="s">
        <v>6865</v>
      </c>
      <c r="Y867" s="177" t="s">
        <v>6866</v>
      </c>
      <c r="Z867" s="177" t="s">
        <v>6847</v>
      </c>
      <c r="AA867" s="525" t="s">
        <v>5301</v>
      </c>
      <c r="AB867" s="399" t="str">
        <f t="shared" si="178"/>
        <v>DC1CB13</v>
      </c>
      <c r="AC867" s="399" t="str">
        <f t="shared" si="179"/>
        <v>DC1CB13-DC</v>
      </c>
      <c r="AD867" t="str">
        <f>Y867&amp;"-"&amp;VLOOKUP(AC867,'LICH THI'!C:AA,9,0)</f>
        <v>65DCHT23243-42481</v>
      </c>
      <c r="AE867">
        <f t="shared" si="180"/>
        <v>1</v>
      </c>
    </row>
    <row r="868" spans="1:31" x14ac:dyDescent="0.25">
      <c r="A868" s="436" t="str">
        <f t="shared" si="170"/>
        <v>DC1CB13-DC-36</v>
      </c>
      <c r="B868" s="436">
        <f>COUNTIF(AC$4:AC868,AC868)</f>
        <v>36</v>
      </c>
      <c r="C868" s="436" t="str">
        <f t="shared" si="171"/>
        <v>DC1CB13-DC</v>
      </c>
      <c r="D868" s="436">
        <f>VLOOKUP(C868,'LICH THI'!C:AA,12,0)</f>
        <v>56</v>
      </c>
      <c r="E868" s="436">
        <f>VLOOKUP(C868,'LICH THI'!C:AA,13,0)</f>
        <v>45</v>
      </c>
      <c r="F868" s="436">
        <f t="shared" si="181"/>
        <v>45</v>
      </c>
      <c r="G868" s="436">
        <f>VLOOKUP(C868,'LICH THI'!C:AA,14,0)</f>
        <v>2</v>
      </c>
      <c r="H868" s="436">
        <f t="shared" si="172"/>
        <v>1</v>
      </c>
      <c r="I868" s="436" t="str">
        <f t="shared" si="173"/>
        <v>Lê Văn Sắc</v>
      </c>
      <c r="J868" s="436"/>
      <c r="K868" s="436">
        <f t="shared" si="174"/>
        <v>2</v>
      </c>
      <c r="L868" s="436" t="str">
        <f t="shared" si="175"/>
        <v>DC1CB13-DC-2</v>
      </c>
      <c r="M868" s="436">
        <f t="shared" si="176"/>
        <v>13</v>
      </c>
      <c r="N868" s="437">
        <f t="shared" si="182"/>
        <v>74</v>
      </c>
      <c r="O868" s="437"/>
      <c r="P868" s="430" t="str">
        <f t="shared" si="177"/>
        <v/>
      </c>
      <c r="U868" s="177">
        <v>35</v>
      </c>
      <c r="V868" s="177" t="s">
        <v>3478</v>
      </c>
      <c r="W868" s="177" t="s">
        <v>2604</v>
      </c>
      <c r="X868" s="177" t="s">
        <v>6835</v>
      </c>
      <c r="Y868" s="177" t="s">
        <v>6836</v>
      </c>
      <c r="Z868" s="177" t="s">
        <v>6847</v>
      </c>
      <c r="AA868" s="525" t="s">
        <v>4520</v>
      </c>
      <c r="AB868" s="399" t="str">
        <f t="shared" si="178"/>
        <v>DC1CB13</v>
      </c>
      <c r="AC868" s="399" t="str">
        <f t="shared" si="179"/>
        <v>DC1CB13-DC</v>
      </c>
      <c r="AD868" t="str">
        <f>Y868&amp;"-"&amp;VLOOKUP(AC868,'LICH THI'!C:AA,9,0)</f>
        <v>65DCDD23828-42481</v>
      </c>
      <c r="AE868">
        <f t="shared" si="180"/>
        <v>1</v>
      </c>
    </row>
    <row r="869" spans="1:31" x14ac:dyDescent="0.25">
      <c r="A869" s="436" t="str">
        <f t="shared" si="170"/>
        <v>DC1CB13-DC-37</v>
      </c>
      <c r="B869" s="436">
        <f>COUNTIF(AC$4:AC869,AC869)</f>
        <v>37</v>
      </c>
      <c r="C869" s="436" t="str">
        <f t="shared" si="171"/>
        <v>DC1CB13-DC</v>
      </c>
      <c r="D869" s="436">
        <f>VLOOKUP(C869,'LICH THI'!C:AA,12,0)</f>
        <v>56</v>
      </c>
      <c r="E869" s="436">
        <f>VLOOKUP(C869,'LICH THI'!C:AA,13,0)</f>
        <v>45</v>
      </c>
      <c r="F869" s="436">
        <f t="shared" si="181"/>
        <v>45</v>
      </c>
      <c r="G869" s="436">
        <f>VLOOKUP(C869,'LICH THI'!C:AA,14,0)</f>
        <v>2</v>
      </c>
      <c r="H869" s="436">
        <f t="shared" si="172"/>
        <v>1</v>
      </c>
      <c r="I869" s="436" t="str">
        <f t="shared" si="173"/>
        <v>Trần Minh Tiến</v>
      </c>
      <c r="J869" s="436"/>
      <c r="K869" s="436">
        <f t="shared" si="174"/>
        <v>2</v>
      </c>
      <c r="L869" s="436" t="str">
        <f t="shared" si="175"/>
        <v>DC1CB13-DC-2</v>
      </c>
      <c r="M869" s="436">
        <f t="shared" si="176"/>
        <v>13</v>
      </c>
      <c r="N869" s="437">
        <f t="shared" si="182"/>
        <v>75</v>
      </c>
      <c r="O869" s="437"/>
      <c r="P869" s="430" t="str">
        <f t="shared" si="177"/>
        <v/>
      </c>
      <c r="U869" s="177">
        <v>57</v>
      </c>
      <c r="V869" s="177" t="s">
        <v>3077</v>
      </c>
      <c r="W869" s="177" t="s">
        <v>3593</v>
      </c>
      <c r="X869" s="177" t="s">
        <v>2992</v>
      </c>
      <c r="Y869" s="177" t="s">
        <v>3594</v>
      </c>
      <c r="Z869" s="177" t="s">
        <v>6847</v>
      </c>
      <c r="AA869" s="525" t="s">
        <v>3237</v>
      </c>
      <c r="AB869" s="399" t="str">
        <f t="shared" si="178"/>
        <v>DC1CB13</v>
      </c>
      <c r="AC869" s="399" t="str">
        <f t="shared" si="179"/>
        <v>DC1CB13-DC</v>
      </c>
      <c r="AD869" t="str">
        <f>Y869&amp;"-"&amp;VLOOKUP(AC869,'LICH THI'!C:AA,9,0)</f>
        <v>64DCDB3156-42481</v>
      </c>
      <c r="AE869">
        <f t="shared" si="180"/>
        <v>1</v>
      </c>
    </row>
    <row r="870" spans="1:31" x14ac:dyDescent="0.25">
      <c r="A870" s="436" t="str">
        <f t="shared" si="170"/>
        <v>DC1CB13-DC-38</v>
      </c>
      <c r="B870" s="436">
        <f>COUNTIF(AC$4:AC870,AC870)</f>
        <v>38</v>
      </c>
      <c r="C870" s="436" t="str">
        <f t="shared" si="171"/>
        <v>DC1CB13-DC</v>
      </c>
      <c r="D870" s="436">
        <f>VLOOKUP(C870,'LICH THI'!C:AA,12,0)</f>
        <v>56</v>
      </c>
      <c r="E870" s="436">
        <f>VLOOKUP(C870,'LICH THI'!C:AA,13,0)</f>
        <v>45</v>
      </c>
      <c r="F870" s="436">
        <f t="shared" si="181"/>
        <v>45</v>
      </c>
      <c r="G870" s="436">
        <f>VLOOKUP(C870,'LICH THI'!C:AA,14,0)</f>
        <v>2</v>
      </c>
      <c r="H870" s="436">
        <f t="shared" si="172"/>
        <v>1</v>
      </c>
      <c r="I870" s="436" t="str">
        <f t="shared" si="173"/>
        <v>Trần Trung Tiến</v>
      </c>
      <c r="J870" s="436"/>
      <c r="K870" s="436">
        <f t="shared" si="174"/>
        <v>2</v>
      </c>
      <c r="L870" s="436" t="str">
        <f t="shared" si="175"/>
        <v>DC1CB13-DC-2</v>
      </c>
      <c r="M870" s="436">
        <f t="shared" si="176"/>
        <v>13</v>
      </c>
      <c r="N870" s="437">
        <f t="shared" si="182"/>
        <v>76</v>
      </c>
      <c r="O870" s="437"/>
      <c r="P870" s="430" t="str">
        <f t="shared" si="177"/>
        <v/>
      </c>
      <c r="U870" s="177">
        <v>9</v>
      </c>
      <c r="V870" s="177" t="s">
        <v>2982</v>
      </c>
      <c r="W870" s="177" t="s">
        <v>3052</v>
      </c>
      <c r="X870" s="177" t="s">
        <v>2992</v>
      </c>
      <c r="Y870" s="177" t="s">
        <v>5783</v>
      </c>
      <c r="Z870" s="177" t="s">
        <v>6847</v>
      </c>
      <c r="AA870" s="525" t="s">
        <v>4562</v>
      </c>
      <c r="AB870" s="399" t="str">
        <f t="shared" si="178"/>
        <v>DC1CB13</v>
      </c>
      <c r="AC870" s="399" t="str">
        <f t="shared" si="179"/>
        <v>DC1CB13-DC</v>
      </c>
      <c r="AD870" t="str">
        <f>Y870&amp;"-"&amp;VLOOKUP(AC870,'LICH THI'!C:AA,9,0)</f>
        <v>64DCMX2014-42481</v>
      </c>
      <c r="AE870">
        <f t="shared" si="180"/>
        <v>1</v>
      </c>
    </row>
    <row r="871" spans="1:31" x14ac:dyDescent="0.25">
      <c r="A871" s="436" t="str">
        <f t="shared" si="170"/>
        <v>DC1CB13-DC-39</v>
      </c>
      <c r="B871" s="436">
        <f>COUNTIF(AC$4:AC871,AC871)</f>
        <v>39</v>
      </c>
      <c r="C871" s="436" t="str">
        <f t="shared" si="171"/>
        <v>DC1CB13-DC</v>
      </c>
      <c r="D871" s="436">
        <f>VLOOKUP(C871,'LICH THI'!C:AA,12,0)</f>
        <v>56</v>
      </c>
      <c r="E871" s="436">
        <f>VLOOKUP(C871,'LICH THI'!C:AA,13,0)</f>
        <v>45</v>
      </c>
      <c r="F871" s="436">
        <f t="shared" si="181"/>
        <v>45</v>
      </c>
      <c r="G871" s="436">
        <f>VLOOKUP(C871,'LICH THI'!C:AA,14,0)</f>
        <v>2</v>
      </c>
      <c r="H871" s="436">
        <f t="shared" si="172"/>
        <v>1</v>
      </c>
      <c r="I871" s="436" t="str">
        <f t="shared" si="173"/>
        <v>Bùi Anh Tuấn</v>
      </c>
      <c r="J871" s="436"/>
      <c r="K871" s="436">
        <f t="shared" si="174"/>
        <v>2</v>
      </c>
      <c r="L871" s="436" t="str">
        <f t="shared" si="175"/>
        <v>DC1CB13-DC-2</v>
      </c>
      <c r="M871" s="436">
        <f t="shared" si="176"/>
        <v>13</v>
      </c>
      <c r="N871" s="437">
        <f t="shared" si="182"/>
        <v>77</v>
      </c>
      <c r="O871" s="437"/>
      <c r="P871" s="430" t="str">
        <f t="shared" si="177"/>
        <v/>
      </c>
      <c r="U871" s="177">
        <v>54</v>
      </c>
      <c r="V871" s="177" t="s">
        <v>4874</v>
      </c>
      <c r="W871" s="177" t="s">
        <v>5153</v>
      </c>
      <c r="X871" s="177" t="s">
        <v>2721</v>
      </c>
      <c r="Y871" s="177" t="s">
        <v>6452</v>
      </c>
      <c r="Z871" s="177" t="s">
        <v>6847</v>
      </c>
      <c r="AA871" s="525" t="s">
        <v>6020</v>
      </c>
      <c r="AB871" s="399" t="str">
        <f t="shared" si="178"/>
        <v>DC1CB13</v>
      </c>
      <c r="AC871" s="399" t="str">
        <f t="shared" si="179"/>
        <v>DC1CB13-DC</v>
      </c>
      <c r="AD871" t="str">
        <f>Y871&amp;"-"&amp;VLOOKUP(AC871,'LICH THI'!C:AA,9,0)</f>
        <v>65DCHT22974-42481</v>
      </c>
      <c r="AE871">
        <f t="shared" si="180"/>
        <v>1</v>
      </c>
    </row>
    <row r="872" spans="1:31" x14ac:dyDescent="0.25">
      <c r="A872" s="436" t="str">
        <f t="shared" si="170"/>
        <v>DC1CB13-DC-40</v>
      </c>
      <c r="B872" s="436">
        <f>COUNTIF(AC$4:AC872,AC872)</f>
        <v>40</v>
      </c>
      <c r="C872" s="436" t="str">
        <f t="shared" si="171"/>
        <v>DC1CB13-DC</v>
      </c>
      <c r="D872" s="436">
        <f>VLOOKUP(C872,'LICH THI'!C:AA,12,0)</f>
        <v>56</v>
      </c>
      <c r="E872" s="436">
        <f>VLOOKUP(C872,'LICH THI'!C:AA,13,0)</f>
        <v>45</v>
      </c>
      <c r="F872" s="436">
        <f t="shared" si="181"/>
        <v>45</v>
      </c>
      <c r="G872" s="436">
        <f>VLOOKUP(C872,'LICH THI'!C:AA,14,0)</f>
        <v>2</v>
      </c>
      <c r="H872" s="436">
        <f t="shared" si="172"/>
        <v>1</v>
      </c>
      <c r="I872" s="436" t="str">
        <f t="shared" si="173"/>
        <v>Bùi Văn Tuấn</v>
      </c>
      <c r="J872" s="436"/>
      <c r="K872" s="436">
        <f t="shared" si="174"/>
        <v>2</v>
      </c>
      <c r="L872" s="436" t="str">
        <f t="shared" si="175"/>
        <v>DC1CB13-DC-2</v>
      </c>
      <c r="M872" s="436">
        <f t="shared" si="176"/>
        <v>13</v>
      </c>
      <c r="N872" s="437">
        <f t="shared" si="182"/>
        <v>78</v>
      </c>
      <c r="O872" s="437"/>
      <c r="P872" s="430" t="str">
        <f t="shared" si="177"/>
        <v/>
      </c>
      <c r="U872" s="177">
        <v>55</v>
      </c>
      <c r="V872" s="177" t="s">
        <v>4874</v>
      </c>
      <c r="W872" s="177" t="s">
        <v>2800</v>
      </c>
      <c r="X872" s="177" t="s">
        <v>2721</v>
      </c>
      <c r="Y872" s="177" t="s">
        <v>6869</v>
      </c>
      <c r="Z872" s="177" t="s">
        <v>6847</v>
      </c>
      <c r="AA872" s="525" t="s">
        <v>3462</v>
      </c>
      <c r="AB872" s="399" t="str">
        <f t="shared" si="178"/>
        <v>DC1CB13</v>
      </c>
      <c r="AC872" s="399" t="str">
        <f t="shared" si="179"/>
        <v>DC1CB13-DC</v>
      </c>
      <c r="AD872" t="str">
        <f>Y872&amp;"-"&amp;VLOOKUP(AC872,'LICH THI'!C:AA,9,0)</f>
        <v>65DCHT22225-42481</v>
      </c>
      <c r="AE872">
        <f t="shared" si="180"/>
        <v>1</v>
      </c>
    </row>
    <row r="873" spans="1:31" x14ac:dyDescent="0.25">
      <c r="A873" s="436" t="str">
        <f t="shared" si="170"/>
        <v>DC1CB13-DC-41</v>
      </c>
      <c r="B873" s="436">
        <f>COUNTIF(AC$4:AC873,AC873)</f>
        <v>41</v>
      </c>
      <c r="C873" s="436" t="str">
        <f t="shared" si="171"/>
        <v>DC1CB13-DC</v>
      </c>
      <c r="D873" s="436">
        <f>VLOOKUP(C873,'LICH THI'!C:AA,12,0)</f>
        <v>56</v>
      </c>
      <c r="E873" s="436">
        <f>VLOOKUP(C873,'LICH THI'!C:AA,13,0)</f>
        <v>45</v>
      </c>
      <c r="F873" s="436">
        <f t="shared" si="181"/>
        <v>45</v>
      </c>
      <c r="G873" s="436">
        <f>VLOOKUP(C873,'LICH THI'!C:AA,14,0)</f>
        <v>2</v>
      </c>
      <c r="H873" s="436">
        <f t="shared" si="172"/>
        <v>1</v>
      </c>
      <c r="I873" s="436" t="str">
        <f t="shared" si="173"/>
        <v>Nguyễn Thanh Tùng</v>
      </c>
      <c r="J873" s="436"/>
      <c r="K873" s="436">
        <f t="shared" si="174"/>
        <v>2</v>
      </c>
      <c r="L873" s="436" t="str">
        <f t="shared" si="175"/>
        <v>DC1CB13-DC-2</v>
      </c>
      <c r="M873" s="436">
        <f t="shared" si="176"/>
        <v>13</v>
      </c>
      <c r="N873" s="437">
        <f t="shared" si="182"/>
        <v>79</v>
      </c>
      <c r="O873" s="437"/>
      <c r="P873" s="430" t="str">
        <f t="shared" si="177"/>
        <v/>
      </c>
      <c r="U873" s="177">
        <v>28</v>
      </c>
      <c r="V873" s="177" t="s">
        <v>3467</v>
      </c>
      <c r="W873" s="177" t="s">
        <v>4080</v>
      </c>
      <c r="X873" s="177" t="s">
        <v>3274</v>
      </c>
      <c r="Y873" s="177" t="s">
        <v>6816</v>
      </c>
      <c r="Z873" s="177" t="s">
        <v>6847</v>
      </c>
      <c r="AA873" s="525" t="s">
        <v>6542</v>
      </c>
      <c r="AB873" s="399" t="str">
        <f t="shared" si="178"/>
        <v>DC1CB13</v>
      </c>
      <c r="AC873" s="399" t="str">
        <f t="shared" si="179"/>
        <v>DC1CB13-DC</v>
      </c>
      <c r="AD873" t="str">
        <f>Y873&amp;"-"&amp;VLOOKUP(AC873,'LICH THI'!C:AA,9,0)</f>
        <v>65DCDB20574-42481</v>
      </c>
      <c r="AE873">
        <f t="shared" si="180"/>
        <v>1</v>
      </c>
    </row>
    <row r="874" spans="1:31" x14ac:dyDescent="0.25">
      <c r="A874" s="436" t="str">
        <f t="shared" si="170"/>
        <v>DC1CB13-DC-42</v>
      </c>
      <c r="B874" s="436">
        <f>COUNTIF(AC$4:AC874,AC874)</f>
        <v>42</v>
      </c>
      <c r="C874" s="436" t="str">
        <f t="shared" si="171"/>
        <v>DC1CB13-DC</v>
      </c>
      <c r="D874" s="436">
        <f>VLOOKUP(C874,'LICH THI'!C:AA,12,0)</f>
        <v>56</v>
      </c>
      <c r="E874" s="436">
        <f>VLOOKUP(C874,'LICH THI'!C:AA,13,0)</f>
        <v>45</v>
      </c>
      <c r="F874" s="436">
        <f t="shared" si="181"/>
        <v>45</v>
      </c>
      <c r="G874" s="436">
        <f>VLOOKUP(C874,'LICH THI'!C:AA,14,0)</f>
        <v>2</v>
      </c>
      <c r="H874" s="436">
        <f t="shared" si="172"/>
        <v>1</v>
      </c>
      <c r="I874" s="436" t="str">
        <f t="shared" si="173"/>
        <v>Tạ Quang Tùng</v>
      </c>
      <c r="J874" s="436"/>
      <c r="K874" s="436">
        <f t="shared" si="174"/>
        <v>2</v>
      </c>
      <c r="L874" s="436" t="str">
        <f t="shared" si="175"/>
        <v>DC1CB13-DC-2</v>
      </c>
      <c r="M874" s="436">
        <f t="shared" si="176"/>
        <v>13</v>
      </c>
      <c r="N874" s="437">
        <f t="shared" si="182"/>
        <v>80</v>
      </c>
      <c r="O874" s="437"/>
      <c r="P874" s="430" t="str">
        <f t="shared" si="177"/>
        <v/>
      </c>
      <c r="U874" s="177">
        <v>6</v>
      </c>
      <c r="V874" s="177" t="s">
        <v>2935</v>
      </c>
      <c r="W874" s="177" t="s">
        <v>3298</v>
      </c>
      <c r="X874" s="177" t="s">
        <v>3274</v>
      </c>
      <c r="Y874" s="177" t="s">
        <v>3299</v>
      </c>
      <c r="Z874" s="177" t="s">
        <v>6847</v>
      </c>
      <c r="AA874" s="525" t="s">
        <v>3300</v>
      </c>
      <c r="AB874" s="399" t="str">
        <f t="shared" si="178"/>
        <v>DC1CB13</v>
      </c>
      <c r="AC874" s="399" t="str">
        <f t="shared" si="179"/>
        <v>DC1CB13-DC</v>
      </c>
      <c r="AD874" t="str">
        <f>Y874&amp;"-"&amp;VLOOKUP(AC874,'LICH THI'!C:AA,9,0)</f>
        <v>64DCDB3105-42481</v>
      </c>
      <c r="AE874">
        <f t="shared" si="180"/>
        <v>1</v>
      </c>
    </row>
    <row r="875" spans="1:31" x14ac:dyDescent="0.25">
      <c r="A875" s="436" t="str">
        <f t="shared" si="170"/>
        <v>DC1CB13-DC-43</v>
      </c>
      <c r="B875" s="436">
        <f>COUNTIF(AC$4:AC875,AC875)</f>
        <v>43</v>
      </c>
      <c r="C875" s="436" t="str">
        <f t="shared" si="171"/>
        <v>DC1CB13-DC</v>
      </c>
      <c r="D875" s="436">
        <f>VLOOKUP(C875,'LICH THI'!C:AA,12,0)</f>
        <v>56</v>
      </c>
      <c r="E875" s="436">
        <f>VLOOKUP(C875,'LICH THI'!C:AA,13,0)</f>
        <v>45</v>
      </c>
      <c r="F875" s="436">
        <f t="shared" si="181"/>
        <v>45</v>
      </c>
      <c r="G875" s="436">
        <f>VLOOKUP(C875,'LICH THI'!C:AA,14,0)</f>
        <v>2</v>
      </c>
      <c r="H875" s="436">
        <f t="shared" si="172"/>
        <v>1</v>
      </c>
      <c r="I875" s="436" t="str">
        <f t="shared" si="173"/>
        <v>Mai Hiển Tuyên</v>
      </c>
      <c r="J875" s="436"/>
      <c r="K875" s="436">
        <f t="shared" si="174"/>
        <v>2</v>
      </c>
      <c r="L875" s="436" t="str">
        <f t="shared" si="175"/>
        <v>DC1CB13-DC-2</v>
      </c>
      <c r="M875" s="436">
        <f t="shared" si="176"/>
        <v>13</v>
      </c>
      <c r="N875" s="437">
        <f t="shared" si="182"/>
        <v>81</v>
      </c>
      <c r="O875" s="437"/>
      <c r="P875" s="430" t="str">
        <f t="shared" si="177"/>
        <v/>
      </c>
      <c r="U875" s="177">
        <v>32</v>
      </c>
      <c r="V875" s="177" t="s">
        <v>3892</v>
      </c>
      <c r="W875" s="177" t="s">
        <v>6255</v>
      </c>
      <c r="X875" s="177" t="s">
        <v>4015</v>
      </c>
      <c r="Y875" s="177" t="s">
        <v>6256</v>
      </c>
      <c r="Z875" s="177" t="s">
        <v>6847</v>
      </c>
      <c r="AA875" s="525" t="s">
        <v>5474</v>
      </c>
      <c r="AB875" s="399" t="str">
        <f t="shared" si="178"/>
        <v>DC1CB13</v>
      </c>
      <c r="AC875" s="399" t="str">
        <f t="shared" si="179"/>
        <v>DC1CB13-DC</v>
      </c>
      <c r="AD875" t="str">
        <f>Y875&amp;"-"&amp;VLOOKUP(AC875,'LICH THI'!C:AA,9,0)</f>
        <v>65DCDB23354-42481</v>
      </c>
      <c r="AE875">
        <f t="shared" si="180"/>
        <v>1</v>
      </c>
    </row>
    <row r="876" spans="1:31" x14ac:dyDescent="0.25">
      <c r="A876" s="436" t="str">
        <f t="shared" si="170"/>
        <v>DC1CB13-DC-44</v>
      </c>
      <c r="B876" s="436">
        <f>COUNTIF(AC$4:AC876,AC876)</f>
        <v>44</v>
      </c>
      <c r="C876" s="436" t="str">
        <f t="shared" si="171"/>
        <v>DC1CB13-DC</v>
      </c>
      <c r="D876" s="436">
        <f>VLOOKUP(C876,'LICH THI'!C:AA,12,0)</f>
        <v>56</v>
      </c>
      <c r="E876" s="436">
        <f>VLOOKUP(C876,'LICH THI'!C:AA,13,0)</f>
        <v>45</v>
      </c>
      <c r="F876" s="436">
        <f t="shared" si="181"/>
        <v>45</v>
      </c>
      <c r="G876" s="436">
        <f>VLOOKUP(C876,'LICH THI'!C:AA,14,0)</f>
        <v>2</v>
      </c>
      <c r="H876" s="436">
        <f t="shared" si="172"/>
        <v>1</v>
      </c>
      <c r="I876" s="436" t="str">
        <f t="shared" si="173"/>
        <v>Phạm Bá Tuyên</v>
      </c>
      <c r="J876" s="436"/>
      <c r="K876" s="436">
        <f t="shared" si="174"/>
        <v>2</v>
      </c>
      <c r="L876" s="436" t="str">
        <f t="shared" si="175"/>
        <v>DC1CB13-DC-2</v>
      </c>
      <c r="M876" s="436">
        <f t="shared" si="176"/>
        <v>13</v>
      </c>
      <c r="N876" s="437">
        <f t="shared" si="182"/>
        <v>82</v>
      </c>
      <c r="O876" s="437"/>
      <c r="P876" s="430" t="str">
        <f t="shared" si="177"/>
        <v/>
      </c>
      <c r="U876" s="177">
        <v>38</v>
      </c>
      <c r="V876" s="177" t="s">
        <v>3478</v>
      </c>
      <c r="W876" s="177" t="s">
        <v>6854</v>
      </c>
      <c r="X876" s="177" t="s">
        <v>4015</v>
      </c>
      <c r="Y876" s="177" t="s">
        <v>6855</v>
      </c>
      <c r="Z876" s="177" t="s">
        <v>6847</v>
      </c>
      <c r="AA876" s="525" t="s">
        <v>6856</v>
      </c>
      <c r="AB876" s="399" t="str">
        <f t="shared" si="178"/>
        <v>DC1CB13</v>
      </c>
      <c r="AC876" s="399" t="str">
        <f t="shared" si="179"/>
        <v>DC1CB13-DC</v>
      </c>
      <c r="AD876" t="str">
        <f>Y876&amp;"-"&amp;VLOOKUP(AC876,'LICH THI'!C:AA,9,0)</f>
        <v>65DCDD22837-42481</v>
      </c>
      <c r="AE876">
        <f t="shared" si="180"/>
        <v>1</v>
      </c>
    </row>
    <row r="877" spans="1:31" x14ac:dyDescent="0.25">
      <c r="A877" s="436" t="str">
        <f t="shared" si="170"/>
        <v>DC1CB13-DC-45</v>
      </c>
      <c r="B877" s="436">
        <f>COUNTIF(AC$4:AC877,AC877)</f>
        <v>45</v>
      </c>
      <c r="C877" s="436" t="str">
        <f t="shared" si="171"/>
        <v>DC1CB13-DC</v>
      </c>
      <c r="D877" s="436">
        <f>VLOOKUP(C877,'LICH THI'!C:AA,12,0)</f>
        <v>56</v>
      </c>
      <c r="E877" s="436">
        <f>VLOOKUP(C877,'LICH THI'!C:AA,13,0)</f>
        <v>45</v>
      </c>
      <c r="F877" s="436">
        <f t="shared" si="181"/>
        <v>45</v>
      </c>
      <c r="G877" s="436">
        <f>VLOOKUP(C877,'LICH THI'!C:AA,14,0)</f>
        <v>2</v>
      </c>
      <c r="H877" s="436">
        <f t="shared" si="172"/>
        <v>1</v>
      </c>
      <c r="I877" s="436" t="str">
        <f t="shared" si="173"/>
        <v>Nguyễn Hữu Tuyền</v>
      </c>
      <c r="J877" s="436"/>
      <c r="K877" s="436">
        <f t="shared" si="174"/>
        <v>2</v>
      </c>
      <c r="L877" s="436" t="str">
        <f t="shared" si="175"/>
        <v>DC1CB13-DC-2</v>
      </c>
      <c r="M877" s="436">
        <f t="shared" si="176"/>
        <v>13</v>
      </c>
      <c r="N877" s="437">
        <f t="shared" si="182"/>
        <v>83</v>
      </c>
      <c r="O877" s="437"/>
      <c r="P877" s="430" t="str">
        <f t="shared" si="177"/>
        <v/>
      </c>
      <c r="U877" s="177">
        <v>2</v>
      </c>
      <c r="V877" s="177" t="s">
        <v>2790</v>
      </c>
      <c r="W877" s="177" t="s">
        <v>3326</v>
      </c>
      <c r="X877" s="177" t="s">
        <v>3795</v>
      </c>
      <c r="Y877" s="177" t="s">
        <v>5102</v>
      </c>
      <c r="Z877" s="177" t="s">
        <v>6847</v>
      </c>
      <c r="AA877" s="525" t="s">
        <v>4776</v>
      </c>
      <c r="AB877" s="399" t="str">
        <f t="shared" si="178"/>
        <v>DC1CB13</v>
      </c>
      <c r="AC877" s="399" t="str">
        <f t="shared" si="179"/>
        <v>DC1CB13-DC</v>
      </c>
      <c r="AD877" t="str">
        <f>Y877&amp;"-"&amp;VLOOKUP(AC877,'LICH THI'!C:AA,9,0)</f>
        <v>64DCCD3008-42481</v>
      </c>
      <c r="AE877">
        <f t="shared" si="180"/>
        <v>1</v>
      </c>
    </row>
    <row r="878" spans="1:31" x14ac:dyDescent="0.25">
      <c r="A878" s="436" t="str">
        <f t="shared" si="170"/>
        <v>DC1CB13-DC-46</v>
      </c>
      <c r="B878" s="436">
        <f>COUNTIF(AC$4:AC878,AC878)</f>
        <v>46</v>
      </c>
      <c r="C878" s="436" t="str">
        <f t="shared" si="171"/>
        <v>DC1CB13-DC</v>
      </c>
      <c r="D878" s="436">
        <f>VLOOKUP(C878,'LICH THI'!C:AA,12,0)</f>
        <v>56</v>
      </c>
      <c r="E878" s="436">
        <f>VLOOKUP(C878,'LICH THI'!C:AA,13,0)</f>
        <v>45</v>
      </c>
      <c r="F878" s="436">
        <f t="shared" si="181"/>
        <v>11</v>
      </c>
      <c r="G878" s="436">
        <f>VLOOKUP(C878,'LICH THI'!C:AA,14,0)</f>
        <v>2</v>
      </c>
      <c r="H878" s="436">
        <f t="shared" si="172"/>
        <v>2</v>
      </c>
      <c r="I878" s="436" t="str">
        <f t="shared" si="173"/>
        <v>Lại Thế Tường</v>
      </c>
      <c r="J878" s="436"/>
      <c r="K878" s="436">
        <f t="shared" si="174"/>
        <v>1</v>
      </c>
      <c r="L878" s="436" t="str">
        <f t="shared" si="175"/>
        <v>DC1CB13-DC-1</v>
      </c>
      <c r="M878" s="436">
        <f t="shared" si="176"/>
        <v>13</v>
      </c>
      <c r="N878" s="437">
        <f t="shared" si="182"/>
        <v>1</v>
      </c>
      <c r="O878" s="437"/>
      <c r="P878" s="430" t="str">
        <f t="shared" si="177"/>
        <v/>
      </c>
      <c r="U878" s="177">
        <v>24</v>
      </c>
      <c r="V878" s="177" t="s">
        <v>3459</v>
      </c>
      <c r="W878" s="177" t="s">
        <v>5482</v>
      </c>
      <c r="X878" s="177" t="s">
        <v>5483</v>
      </c>
      <c r="Y878" s="177" t="s">
        <v>5484</v>
      </c>
      <c r="Z878" s="177" t="s">
        <v>6847</v>
      </c>
      <c r="AA878" s="525" t="s">
        <v>5485</v>
      </c>
      <c r="AB878" s="399" t="str">
        <f t="shared" si="178"/>
        <v>DC1CB13</v>
      </c>
      <c r="AC878" s="399" t="str">
        <f t="shared" si="179"/>
        <v>DC1CB13-DC</v>
      </c>
      <c r="AD878" t="str">
        <f>Y878&amp;"-"&amp;VLOOKUP(AC878,'LICH THI'!C:AA,9,0)</f>
        <v>65DCCS22715-42481</v>
      </c>
      <c r="AE878">
        <f t="shared" si="180"/>
        <v>1</v>
      </c>
    </row>
    <row r="879" spans="1:31" x14ac:dyDescent="0.25">
      <c r="A879" s="436" t="str">
        <f t="shared" si="170"/>
        <v>DC1CB13-DC-47</v>
      </c>
      <c r="B879" s="436">
        <f>COUNTIF(AC$4:AC879,AC879)</f>
        <v>47</v>
      </c>
      <c r="C879" s="436" t="str">
        <f t="shared" si="171"/>
        <v>DC1CB13-DC</v>
      </c>
      <c r="D879" s="436">
        <f>VLOOKUP(C879,'LICH THI'!C:AA,12,0)</f>
        <v>56</v>
      </c>
      <c r="E879" s="436">
        <f>VLOOKUP(C879,'LICH THI'!C:AA,13,0)</f>
        <v>45</v>
      </c>
      <c r="F879" s="436">
        <f t="shared" si="181"/>
        <v>11</v>
      </c>
      <c r="G879" s="436">
        <f>VLOOKUP(C879,'LICH THI'!C:AA,14,0)</f>
        <v>2</v>
      </c>
      <c r="H879" s="436">
        <f t="shared" si="172"/>
        <v>2</v>
      </c>
      <c r="I879" s="436" t="str">
        <f t="shared" si="173"/>
        <v>Thái Hữu Thành</v>
      </c>
      <c r="J879" s="436"/>
      <c r="K879" s="436">
        <f t="shared" si="174"/>
        <v>1</v>
      </c>
      <c r="L879" s="436" t="str">
        <f t="shared" si="175"/>
        <v>DC1CB13-DC-1</v>
      </c>
      <c r="M879" s="436">
        <f t="shared" si="176"/>
        <v>13</v>
      </c>
      <c r="N879" s="437">
        <f t="shared" si="182"/>
        <v>2</v>
      </c>
      <c r="O879" s="437"/>
      <c r="P879" s="430" t="str">
        <f t="shared" si="177"/>
        <v/>
      </c>
      <c r="U879" s="177">
        <v>36</v>
      </c>
      <c r="V879" s="177" t="s">
        <v>3478</v>
      </c>
      <c r="W879" s="177" t="s">
        <v>6264</v>
      </c>
      <c r="X879" s="177" t="s">
        <v>2894</v>
      </c>
      <c r="Y879" s="177" t="s">
        <v>6265</v>
      </c>
      <c r="Z879" s="177" t="s">
        <v>6847</v>
      </c>
      <c r="AA879" s="525" t="s">
        <v>6266</v>
      </c>
      <c r="AB879" s="399" t="str">
        <f t="shared" si="178"/>
        <v>DC1CB13</v>
      </c>
      <c r="AC879" s="399" t="str">
        <f t="shared" si="179"/>
        <v>DC1CB13-DC</v>
      </c>
      <c r="AD879" t="str">
        <f>Y879&amp;"-"&amp;VLOOKUP(AC879,'LICH THI'!C:AA,9,0)</f>
        <v>65DCDD23092-42481</v>
      </c>
      <c r="AE879">
        <f t="shared" si="180"/>
        <v>1</v>
      </c>
    </row>
    <row r="880" spans="1:31" x14ac:dyDescent="0.25">
      <c r="A880" s="436" t="str">
        <f t="shared" si="170"/>
        <v>DC1CB13-DC-48</v>
      </c>
      <c r="B880" s="436">
        <f>COUNTIF(AC$4:AC880,AC880)</f>
        <v>48</v>
      </c>
      <c r="C880" s="436" t="str">
        <f t="shared" si="171"/>
        <v>DC1CB13-DC</v>
      </c>
      <c r="D880" s="436">
        <f>VLOOKUP(C880,'LICH THI'!C:AA,12,0)</f>
        <v>56</v>
      </c>
      <c r="E880" s="436">
        <f>VLOOKUP(C880,'LICH THI'!C:AA,13,0)</f>
        <v>45</v>
      </c>
      <c r="F880" s="436">
        <f t="shared" si="181"/>
        <v>11</v>
      </c>
      <c r="G880" s="436">
        <f>VLOOKUP(C880,'LICH THI'!C:AA,14,0)</f>
        <v>2</v>
      </c>
      <c r="H880" s="436">
        <f t="shared" si="172"/>
        <v>2</v>
      </c>
      <c r="I880" s="436" t="str">
        <f t="shared" si="173"/>
        <v>Vũ Quang Thành</v>
      </c>
      <c r="J880" s="436"/>
      <c r="K880" s="436">
        <f t="shared" si="174"/>
        <v>1</v>
      </c>
      <c r="L880" s="436" t="str">
        <f t="shared" si="175"/>
        <v>DC1CB13-DC-1</v>
      </c>
      <c r="M880" s="436">
        <f t="shared" si="176"/>
        <v>13</v>
      </c>
      <c r="N880" s="437">
        <f t="shared" si="182"/>
        <v>3</v>
      </c>
      <c r="O880" s="437"/>
      <c r="P880" s="430" t="str">
        <f t="shared" si="177"/>
        <v/>
      </c>
      <c r="U880" s="177">
        <v>31</v>
      </c>
      <c r="V880" s="177" t="s">
        <v>3892</v>
      </c>
      <c r="W880" s="177" t="s">
        <v>6177</v>
      </c>
      <c r="X880" s="177" t="s">
        <v>2894</v>
      </c>
      <c r="Y880" s="177" t="s">
        <v>6651</v>
      </c>
      <c r="Z880" s="177" t="s">
        <v>6847</v>
      </c>
      <c r="AA880" s="525" t="s">
        <v>6652</v>
      </c>
      <c r="AB880" s="399" t="str">
        <f t="shared" si="178"/>
        <v>DC1CB13</v>
      </c>
      <c r="AC880" s="399" t="str">
        <f t="shared" si="179"/>
        <v>DC1CB13-DC</v>
      </c>
      <c r="AD880" t="str">
        <f>Y880&amp;"-"&amp;VLOOKUP(AC880,'LICH THI'!C:AA,9,0)</f>
        <v>65DCDB20552-42481</v>
      </c>
      <c r="AE880">
        <f t="shared" si="180"/>
        <v>1</v>
      </c>
    </row>
    <row r="881" spans="1:31" x14ac:dyDescent="0.25">
      <c r="A881" s="436" t="str">
        <f t="shared" si="170"/>
        <v>DC1CB13-DC-49</v>
      </c>
      <c r="B881" s="436">
        <f>COUNTIF(AC$4:AC881,AC881)</f>
        <v>49</v>
      </c>
      <c r="C881" s="436" t="str">
        <f t="shared" si="171"/>
        <v>DC1CB13-DC</v>
      </c>
      <c r="D881" s="436">
        <f>VLOOKUP(C881,'LICH THI'!C:AA,12,0)</f>
        <v>56</v>
      </c>
      <c r="E881" s="436">
        <f>VLOOKUP(C881,'LICH THI'!C:AA,13,0)</f>
        <v>45</v>
      </c>
      <c r="F881" s="436">
        <f t="shared" si="181"/>
        <v>11</v>
      </c>
      <c r="G881" s="436">
        <f>VLOOKUP(C881,'LICH THI'!C:AA,14,0)</f>
        <v>2</v>
      </c>
      <c r="H881" s="436">
        <f t="shared" si="172"/>
        <v>2</v>
      </c>
      <c r="I881" s="436" t="str">
        <f t="shared" si="173"/>
        <v>Nguyễn Mạnh Thắng</v>
      </c>
      <c r="J881" s="436"/>
      <c r="K881" s="436">
        <f t="shared" si="174"/>
        <v>1</v>
      </c>
      <c r="L881" s="436" t="str">
        <f t="shared" si="175"/>
        <v>DC1CB13-DC-1</v>
      </c>
      <c r="M881" s="436">
        <f t="shared" si="176"/>
        <v>13</v>
      </c>
      <c r="N881" s="437">
        <f t="shared" si="182"/>
        <v>4</v>
      </c>
      <c r="O881" s="437"/>
      <c r="P881" s="430" t="str">
        <f t="shared" si="177"/>
        <v/>
      </c>
      <c r="U881" s="177">
        <v>37</v>
      </c>
      <c r="V881" s="177" t="s">
        <v>3478</v>
      </c>
      <c r="W881" s="177" t="s">
        <v>2734</v>
      </c>
      <c r="X881" s="177" t="s">
        <v>3464</v>
      </c>
      <c r="Y881" s="177" t="s">
        <v>3897</v>
      </c>
      <c r="Z881" s="177" t="s">
        <v>6847</v>
      </c>
      <c r="AA881" s="525" t="s">
        <v>3898</v>
      </c>
      <c r="AB881" s="399" t="str">
        <f t="shared" si="178"/>
        <v>DC1CB13</v>
      </c>
      <c r="AC881" s="399" t="str">
        <f t="shared" si="179"/>
        <v>DC1CB13-DC</v>
      </c>
      <c r="AD881" t="str">
        <f>Y881&amp;"-"&amp;VLOOKUP(AC881,'LICH THI'!C:AA,9,0)</f>
        <v>65DCDD23492-42481</v>
      </c>
      <c r="AE881">
        <f t="shared" si="180"/>
        <v>1</v>
      </c>
    </row>
    <row r="882" spans="1:31" x14ac:dyDescent="0.25">
      <c r="A882" s="436" t="str">
        <f t="shared" si="170"/>
        <v>DC1CB13-DC-50</v>
      </c>
      <c r="B882" s="436">
        <f>COUNTIF(AC$4:AC882,AC882)</f>
        <v>50</v>
      </c>
      <c r="C882" s="436" t="str">
        <f t="shared" si="171"/>
        <v>DC1CB13-DC</v>
      </c>
      <c r="D882" s="436">
        <f>VLOOKUP(C882,'LICH THI'!C:AA,12,0)</f>
        <v>56</v>
      </c>
      <c r="E882" s="436">
        <f>VLOOKUP(C882,'LICH THI'!C:AA,13,0)</f>
        <v>45</v>
      </c>
      <c r="F882" s="436">
        <f t="shared" si="181"/>
        <v>11</v>
      </c>
      <c r="G882" s="436">
        <f>VLOOKUP(C882,'LICH THI'!C:AA,14,0)</f>
        <v>2</v>
      </c>
      <c r="H882" s="436">
        <f t="shared" si="172"/>
        <v>2</v>
      </c>
      <c r="I882" s="436" t="str">
        <f t="shared" si="173"/>
        <v>Trương Văn Thắng</v>
      </c>
      <c r="J882" s="436"/>
      <c r="K882" s="436">
        <f t="shared" si="174"/>
        <v>1</v>
      </c>
      <c r="L882" s="436" t="str">
        <f t="shared" si="175"/>
        <v>DC1CB13-DC-1</v>
      </c>
      <c r="M882" s="436">
        <f t="shared" si="176"/>
        <v>13</v>
      </c>
      <c r="N882" s="437">
        <f t="shared" si="182"/>
        <v>5</v>
      </c>
      <c r="O882" s="437"/>
      <c r="P882" s="430" t="str">
        <f t="shared" si="177"/>
        <v/>
      </c>
      <c r="U882" s="177">
        <v>23</v>
      </c>
      <c r="V882" s="177" t="s">
        <v>3459</v>
      </c>
      <c r="W882" s="177" t="s">
        <v>3463</v>
      </c>
      <c r="X882" s="177" t="s">
        <v>3464</v>
      </c>
      <c r="Y882" s="177" t="s">
        <v>3465</v>
      </c>
      <c r="Z882" s="177" t="s">
        <v>6847</v>
      </c>
      <c r="AA882" s="525" t="s">
        <v>3466</v>
      </c>
      <c r="AB882" s="399" t="str">
        <f t="shared" si="178"/>
        <v>DC1CB13</v>
      </c>
      <c r="AC882" s="399" t="str">
        <f t="shared" si="179"/>
        <v>DC1CB13-DC</v>
      </c>
      <c r="AD882" t="str">
        <f>Y882&amp;"-"&amp;VLOOKUP(AC882,'LICH THI'!C:AA,9,0)</f>
        <v>65DCCS23361-42481</v>
      </c>
      <c r="AE882">
        <f t="shared" si="180"/>
        <v>1</v>
      </c>
    </row>
    <row r="883" spans="1:31" x14ac:dyDescent="0.25">
      <c r="A883" s="436" t="str">
        <f t="shared" si="170"/>
        <v>DC1CB13-DC-51</v>
      </c>
      <c r="B883" s="436">
        <f>COUNTIF(AC$4:AC883,AC883)</f>
        <v>51</v>
      </c>
      <c r="C883" s="436" t="str">
        <f t="shared" si="171"/>
        <v>DC1CB13-DC</v>
      </c>
      <c r="D883" s="436">
        <f>VLOOKUP(C883,'LICH THI'!C:AA,12,0)</f>
        <v>56</v>
      </c>
      <c r="E883" s="436">
        <f>VLOOKUP(C883,'LICH THI'!C:AA,13,0)</f>
        <v>45</v>
      </c>
      <c r="F883" s="436">
        <f t="shared" si="181"/>
        <v>11</v>
      </c>
      <c r="G883" s="436">
        <f>VLOOKUP(C883,'LICH THI'!C:AA,14,0)</f>
        <v>2</v>
      </c>
      <c r="H883" s="436">
        <f t="shared" si="172"/>
        <v>2</v>
      </c>
      <c r="I883" s="436" t="str">
        <f t="shared" si="173"/>
        <v>Nguyễn Văn Thuận</v>
      </c>
      <c r="J883" s="436"/>
      <c r="K883" s="436">
        <f t="shared" si="174"/>
        <v>1</v>
      </c>
      <c r="L883" s="436" t="str">
        <f t="shared" si="175"/>
        <v>DC1CB13-DC-1</v>
      </c>
      <c r="M883" s="436">
        <f t="shared" si="176"/>
        <v>13</v>
      </c>
      <c r="N883" s="437">
        <f t="shared" si="182"/>
        <v>6</v>
      </c>
      <c r="O883" s="437"/>
      <c r="P883" s="430" t="str">
        <f t="shared" si="177"/>
        <v/>
      </c>
      <c r="U883" s="177">
        <v>1</v>
      </c>
      <c r="V883" s="177" t="s">
        <v>2790</v>
      </c>
      <c r="W883" s="177" t="s">
        <v>2741</v>
      </c>
      <c r="X883" s="177" t="s">
        <v>4089</v>
      </c>
      <c r="Y883" s="177" t="s">
        <v>5197</v>
      </c>
      <c r="Z883" s="177" t="s">
        <v>6847</v>
      </c>
      <c r="AA883" s="525" t="s">
        <v>3695</v>
      </c>
      <c r="AB883" s="399" t="str">
        <f t="shared" si="178"/>
        <v>DC1CB13</v>
      </c>
      <c r="AC883" s="399" t="str">
        <f t="shared" si="179"/>
        <v>DC1CB13-DC</v>
      </c>
      <c r="AD883" t="str">
        <f>Y883&amp;"-"&amp;VLOOKUP(AC883,'LICH THI'!C:AA,9,0)</f>
        <v>64DCCD3116-42481</v>
      </c>
      <c r="AE883">
        <f t="shared" si="180"/>
        <v>1</v>
      </c>
    </row>
    <row r="884" spans="1:31" x14ac:dyDescent="0.25">
      <c r="A884" s="436" t="str">
        <f t="shared" si="170"/>
        <v>DC1CB13-DC-52</v>
      </c>
      <c r="B884" s="436">
        <f>COUNTIF(AC$4:AC884,AC884)</f>
        <v>52</v>
      </c>
      <c r="C884" s="436" t="str">
        <f t="shared" si="171"/>
        <v>DC1CB13-DC</v>
      </c>
      <c r="D884" s="436">
        <f>VLOOKUP(C884,'LICH THI'!C:AA,12,0)</f>
        <v>56</v>
      </c>
      <c r="E884" s="436">
        <f>VLOOKUP(C884,'LICH THI'!C:AA,13,0)</f>
        <v>45</v>
      </c>
      <c r="F884" s="436">
        <f t="shared" si="181"/>
        <v>11</v>
      </c>
      <c r="G884" s="436">
        <f>VLOOKUP(C884,'LICH THI'!C:AA,14,0)</f>
        <v>2</v>
      </c>
      <c r="H884" s="436">
        <f t="shared" si="172"/>
        <v>2</v>
      </c>
      <c r="I884" s="436" t="str">
        <f t="shared" si="173"/>
        <v>Nguyễn Thành Trung</v>
      </c>
      <c r="J884" s="436"/>
      <c r="K884" s="436">
        <f t="shared" si="174"/>
        <v>1</v>
      </c>
      <c r="L884" s="436" t="str">
        <f t="shared" si="175"/>
        <v>DC1CB13-DC-1</v>
      </c>
      <c r="M884" s="436">
        <f t="shared" si="176"/>
        <v>13</v>
      </c>
      <c r="N884" s="437">
        <f t="shared" si="182"/>
        <v>7</v>
      </c>
      <c r="O884" s="437"/>
      <c r="P884" s="430" t="str">
        <f t="shared" si="177"/>
        <v/>
      </c>
      <c r="U884" s="177">
        <v>42</v>
      </c>
      <c r="V884" s="177" t="s">
        <v>4871</v>
      </c>
      <c r="W884" s="177" t="s">
        <v>2862</v>
      </c>
      <c r="X884" s="177" t="s">
        <v>3160</v>
      </c>
      <c r="Y884" s="177" t="s">
        <v>6695</v>
      </c>
      <c r="Z884" s="177" t="s">
        <v>6847</v>
      </c>
      <c r="AA884" s="525" t="s">
        <v>6696</v>
      </c>
      <c r="AB884" s="399" t="str">
        <f t="shared" si="178"/>
        <v>DC1CB13</v>
      </c>
      <c r="AC884" s="399" t="str">
        <f t="shared" si="179"/>
        <v>DC1CB13-DC</v>
      </c>
      <c r="AD884" t="str">
        <f>Y884&amp;"-"&amp;VLOOKUP(AC884,'LICH THI'!C:AA,9,0)</f>
        <v>65DCHT21981-42481</v>
      </c>
      <c r="AE884">
        <f t="shared" si="180"/>
        <v>1</v>
      </c>
    </row>
    <row r="885" spans="1:31" x14ac:dyDescent="0.25">
      <c r="A885" s="436" t="str">
        <f t="shared" si="170"/>
        <v>DC1CB13-DC-53</v>
      </c>
      <c r="B885" s="436">
        <f>COUNTIF(AC$4:AC885,AC885)</f>
        <v>53</v>
      </c>
      <c r="C885" s="436" t="str">
        <f t="shared" si="171"/>
        <v>DC1CB13-DC</v>
      </c>
      <c r="D885" s="436">
        <f>VLOOKUP(C885,'LICH THI'!C:AA,12,0)</f>
        <v>56</v>
      </c>
      <c r="E885" s="436">
        <f>VLOOKUP(C885,'LICH THI'!C:AA,13,0)</f>
        <v>45</v>
      </c>
      <c r="F885" s="436">
        <f t="shared" si="181"/>
        <v>11</v>
      </c>
      <c r="G885" s="436">
        <f>VLOOKUP(C885,'LICH THI'!C:AA,14,0)</f>
        <v>2</v>
      </c>
      <c r="H885" s="436">
        <f t="shared" si="172"/>
        <v>2</v>
      </c>
      <c r="I885" s="436" t="str">
        <f t="shared" si="173"/>
        <v>Trịnh Hoàng Trung</v>
      </c>
      <c r="J885" s="436"/>
      <c r="K885" s="436">
        <f t="shared" si="174"/>
        <v>1</v>
      </c>
      <c r="L885" s="436" t="str">
        <f t="shared" si="175"/>
        <v>DC1CB13-DC-1</v>
      </c>
      <c r="M885" s="436">
        <f t="shared" si="176"/>
        <v>13</v>
      </c>
      <c r="N885" s="437">
        <f t="shared" si="182"/>
        <v>8</v>
      </c>
      <c r="O885" s="437"/>
      <c r="P885" s="430" t="str">
        <f t="shared" si="177"/>
        <v/>
      </c>
      <c r="U885" s="177">
        <v>53</v>
      </c>
      <c r="V885" s="177" t="s">
        <v>4874</v>
      </c>
      <c r="W885" s="177" t="s">
        <v>6867</v>
      </c>
      <c r="X885" s="177" t="s">
        <v>3160</v>
      </c>
      <c r="Y885" s="177" t="s">
        <v>6868</v>
      </c>
      <c r="Z885" s="177" t="s">
        <v>6847</v>
      </c>
      <c r="AA885" s="525" t="s">
        <v>5342</v>
      </c>
      <c r="AB885" s="399" t="str">
        <f t="shared" si="178"/>
        <v>DC1CB13</v>
      </c>
      <c r="AC885" s="399" t="str">
        <f t="shared" si="179"/>
        <v>DC1CB13-DC</v>
      </c>
      <c r="AD885" t="str">
        <f>Y885&amp;"-"&amp;VLOOKUP(AC885,'LICH THI'!C:AA,9,0)</f>
        <v>65DCHT23643-42481</v>
      </c>
      <c r="AE885">
        <f t="shared" si="180"/>
        <v>1</v>
      </c>
    </row>
    <row r="886" spans="1:31" x14ac:dyDescent="0.25">
      <c r="A886" s="436" t="str">
        <f t="shared" si="170"/>
        <v>DC1CB13-DC-54</v>
      </c>
      <c r="B886" s="436">
        <f>COUNTIF(AC$4:AC886,AC886)</f>
        <v>54</v>
      </c>
      <c r="C886" s="436" t="str">
        <f t="shared" si="171"/>
        <v>DC1CB13-DC</v>
      </c>
      <c r="D886" s="436">
        <f>VLOOKUP(C886,'LICH THI'!C:AA,12,0)</f>
        <v>56</v>
      </c>
      <c r="E886" s="436">
        <f>VLOOKUP(C886,'LICH THI'!C:AA,13,0)</f>
        <v>45</v>
      </c>
      <c r="F886" s="436">
        <f t="shared" si="181"/>
        <v>11</v>
      </c>
      <c r="G886" s="436">
        <f>VLOOKUP(C886,'LICH THI'!C:AA,14,0)</f>
        <v>2</v>
      </c>
      <c r="H886" s="436">
        <f t="shared" si="172"/>
        <v>2</v>
      </c>
      <c r="I886" s="436" t="str">
        <f t="shared" si="173"/>
        <v>Nguyễn Đức Việt</v>
      </c>
      <c r="J886" s="436"/>
      <c r="K886" s="436">
        <f t="shared" si="174"/>
        <v>1</v>
      </c>
      <c r="L886" s="436" t="str">
        <f t="shared" si="175"/>
        <v>DC1CB13-DC-1</v>
      </c>
      <c r="M886" s="436">
        <f t="shared" si="176"/>
        <v>13</v>
      </c>
      <c r="N886" s="437">
        <f t="shared" si="182"/>
        <v>9</v>
      </c>
      <c r="O886" s="437"/>
      <c r="P886" s="430" t="str">
        <f t="shared" si="177"/>
        <v/>
      </c>
      <c r="U886" s="177">
        <v>25</v>
      </c>
      <c r="V886" s="177" t="s">
        <v>3459</v>
      </c>
      <c r="W886" s="177" t="s">
        <v>3103</v>
      </c>
      <c r="X886" s="177" t="s">
        <v>2996</v>
      </c>
      <c r="Y886" s="177" t="s">
        <v>6241</v>
      </c>
      <c r="Z886" s="177" t="s">
        <v>6847</v>
      </c>
      <c r="AA886" s="525" t="s">
        <v>6242</v>
      </c>
      <c r="AB886" s="399" t="str">
        <f t="shared" si="178"/>
        <v>DC1CB13</v>
      </c>
      <c r="AC886" s="399" t="str">
        <f t="shared" si="179"/>
        <v>DC1CB13-DC</v>
      </c>
      <c r="AD886" t="str">
        <f>Y886&amp;"-"&amp;VLOOKUP(AC886,'LICH THI'!C:AA,9,0)</f>
        <v>65DCCS22714-42481</v>
      </c>
      <c r="AE886">
        <f t="shared" si="180"/>
        <v>1</v>
      </c>
    </row>
    <row r="887" spans="1:31" x14ac:dyDescent="0.25">
      <c r="A887" s="436" t="str">
        <f t="shared" si="170"/>
        <v>DC1CB13-DC-55</v>
      </c>
      <c r="B887" s="436">
        <f>COUNTIF(AC$4:AC887,AC887)</f>
        <v>55</v>
      </c>
      <c r="C887" s="436" t="str">
        <f t="shared" si="171"/>
        <v>DC1CB13-DC</v>
      </c>
      <c r="D887" s="436">
        <f>VLOOKUP(C887,'LICH THI'!C:AA,12,0)</f>
        <v>56</v>
      </c>
      <c r="E887" s="436">
        <f>VLOOKUP(C887,'LICH THI'!C:AA,13,0)</f>
        <v>45</v>
      </c>
      <c r="F887" s="436">
        <f t="shared" si="181"/>
        <v>11</v>
      </c>
      <c r="G887" s="436">
        <f>VLOOKUP(C887,'LICH THI'!C:AA,14,0)</f>
        <v>2</v>
      </c>
      <c r="H887" s="436">
        <f t="shared" si="172"/>
        <v>2</v>
      </c>
      <c r="I887" s="436" t="str">
        <f t="shared" si="173"/>
        <v>Nguyễn Quốc Việt</v>
      </c>
      <c r="J887" s="436"/>
      <c r="K887" s="436">
        <f t="shared" si="174"/>
        <v>1</v>
      </c>
      <c r="L887" s="436" t="str">
        <f t="shared" si="175"/>
        <v>DC1CB13-DC-1</v>
      </c>
      <c r="M887" s="436">
        <f t="shared" si="176"/>
        <v>13</v>
      </c>
      <c r="N887" s="437">
        <f t="shared" si="182"/>
        <v>10</v>
      </c>
      <c r="O887" s="437"/>
      <c r="P887" s="430" t="str">
        <f t="shared" si="177"/>
        <v/>
      </c>
      <c r="U887" s="177">
        <v>39</v>
      </c>
      <c r="V887" s="177" t="s">
        <v>3478</v>
      </c>
      <c r="W887" s="177" t="s">
        <v>3488</v>
      </c>
      <c r="X887" s="177" t="s">
        <v>2996</v>
      </c>
      <c r="Y887" s="177" t="s">
        <v>3489</v>
      </c>
      <c r="Z887" s="177" t="s">
        <v>6847</v>
      </c>
      <c r="AA887" s="525" t="s">
        <v>3490</v>
      </c>
      <c r="AB887" s="399" t="str">
        <f t="shared" si="178"/>
        <v>DC1CB13</v>
      </c>
      <c r="AC887" s="399" t="str">
        <f t="shared" si="179"/>
        <v>DC1CB13-DC</v>
      </c>
      <c r="AD887" t="str">
        <f>Y887&amp;"-"&amp;VLOOKUP(AC887,'LICH THI'!C:AA,9,0)</f>
        <v>65DCDD21994-42481</v>
      </c>
      <c r="AE887">
        <f t="shared" si="180"/>
        <v>1</v>
      </c>
    </row>
    <row r="888" spans="1:31" x14ac:dyDescent="0.25">
      <c r="A888" s="436" t="str">
        <f t="shared" si="170"/>
        <v>DC1CB13-DC-56</v>
      </c>
      <c r="B888" s="436">
        <f>COUNTIF(AC$4:AC888,AC888)</f>
        <v>56</v>
      </c>
      <c r="C888" s="436" t="str">
        <f t="shared" si="171"/>
        <v>DC1CB13-DC</v>
      </c>
      <c r="D888" s="436">
        <f>VLOOKUP(C888,'LICH THI'!C:AA,12,0)</f>
        <v>56</v>
      </c>
      <c r="E888" s="436">
        <f>VLOOKUP(C888,'LICH THI'!C:AA,13,0)</f>
        <v>45</v>
      </c>
      <c r="F888" s="436">
        <f t="shared" si="181"/>
        <v>11</v>
      </c>
      <c r="G888" s="436">
        <f>VLOOKUP(C888,'LICH THI'!C:AA,14,0)</f>
        <v>2</v>
      </c>
      <c r="H888" s="436">
        <f t="shared" si="172"/>
        <v>2</v>
      </c>
      <c r="I888" s="436" t="str">
        <f t="shared" si="173"/>
        <v>Nguyễn Văn Vũ</v>
      </c>
      <c r="J888" s="436"/>
      <c r="K888" s="436">
        <f t="shared" si="174"/>
        <v>1</v>
      </c>
      <c r="L888" s="436" t="str">
        <f t="shared" si="175"/>
        <v>DC1CB13-DC-1</v>
      </c>
      <c r="M888" s="436">
        <f t="shared" si="176"/>
        <v>13</v>
      </c>
      <c r="N888" s="437">
        <f t="shared" si="182"/>
        <v>11</v>
      </c>
      <c r="O888" s="437"/>
      <c r="P888" s="430" t="str">
        <f t="shared" si="177"/>
        <v/>
      </c>
      <c r="U888" s="177">
        <v>56</v>
      </c>
      <c r="V888" s="177" t="s">
        <v>4874</v>
      </c>
      <c r="W888" s="177" t="s">
        <v>2741</v>
      </c>
      <c r="X888" s="177" t="s">
        <v>3011</v>
      </c>
      <c r="Y888" s="177" t="s">
        <v>6453</v>
      </c>
      <c r="Z888" s="177" t="s">
        <v>6847</v>
      </c>
      <c r="AA888" s="525" t="s">
        <v>5767</v>
      </c>
      <c r="AB888" s="399" t="str">
        <f t="shared" si="178"/>
        <v>DC1CB13</v>
      </c>
      <c r="AC888" s="399" t="str">
        <f t="shared" si="179"/>
        <v>DC1CB13-DC</v>
      </c>
      <c r="AD888" t="str">
        <f>Y888&amp;"-"&amp;VLOOKUP(AC888,'LICH THI'!C:AA,9,0)</f>
        <v>65DCHT22384-42481</v>
      </c>
      <c r="AE888">
        <f t="shared" si="180"/>
        <v>1</v>
      </c>
    </row>
    <row r="889" spans="1:31" x14ac:dyDescent="0.25">
      <c r="A889" s="436" t="str">
        <f t="shared" si="170"/>
        <v>DC1CB17x-DC-1</v>
      </c>
      <c r="B889" s="436">
        <f>COUNTIF(AC$4:AC889,AC889)</f>
        <v>1</v>
      </c>
      <c r="C889" s="436" t="str">
        <f t="shared" si="171"/>
        <v>DC1CB17x-DC</v>
      </c>
      <c r="D889" s="436">
        <f>VLOOKUP(C889,'LICH THI'!C:AA,12,0)</f>
        <v>20</v>
      </c>
      <c r="E889" s="436">
        <f>VLOOKUP(C889,'LICH THI'!C:AA,13,0)</f>
        <v>20</v>
      </c>
      <c r="F889" s="436">
        <f t="shared" si="181"/>
        <v>20</v>
      </c>
      <c r="G889" s="436">
        <f>VLOOKUP(C889,'LICH THI'!C:AA,14,0)</f>
        <v>1</v>
      </c>
      <c r="H889" s="436">
        <f t="shared" si="172"/>
        <v>1</v>
      </c>
      <c r="I889" s="436" t="str">
        <f t="shared" si="173"/>
        <v>Đoàn Thị Ngọc Anh</v>
      </c>
      <c r="J889" s="436"/>
      <c r="K889" s="436">
        <f t="shared" si="174"/>
        <v>1</v>
      </c>
      <c r="L889" s="436" t="str">
        <f t="shared" si="175"/>
        <v>DC1CB17x-DC-1</v>
      </c>
      <c r="M889" s="436">
        <f t="shared" si="176"/>
        <v>17</v>
      </c>
      <c r="N889" s="437">
        <f t="shared" si="182"/>
        <v>5</v>
      </c>
      <c r="O889" s="437"/>
      <c r="P889" s="430" t="str">
        <f t="shared" si="177"/>
        <v/>
      </c>
      <c r="U889" s="177">
        <v>9</v>
      </c>
      <c r="V889" s="177" t="s">
        <v>3046</v>
      </c>
      <c r="W889" s="177" t="s">
        <v>4247</v>
      </c>
      <c r="X889" s="177" t="s">
        <v>2611</v>
      </c>
      <c r="Y889" s="177" t="s">
        <v>4248</v>
      </c>
      <c r="Z889" s="177" t="s">
        <v>7913</v>
      </c>
      <c r="AA889" s="525" t="s">
        <v>4249</v>
      </c>
      <c r="AB889" s="399" t="str">
        <f t="shared" si="178"/>
        <v>DC1CB17x</v>
      </c>
      <c r="AC889" s="399" t="str">
        <f t="shared" si="179"/>
        <v>DC1CB17x-DC</v>
      </c>
      <c r="AD889" t="e">
        <f>Y889&amp;"-"&amp;VLOOKUP(AC889,'LICH THI'!C:AA,9,0)</f>
        <v>#N/A</v>
      </c>
      <c r="AE889">
        <f t="shared" si="180"/>
        <v>1</v>
      </c>
    </row>
    <row r="890" spans="1:31" x14ac:dyDescent="0.25">
      <c r="A890" s="436" t="str">
        <f t="shared" si="170"/>
        <v>DC1CB17x-DC-2</v>
      </c>
      <c r="B890" s="436">
        <f>COUNTIF(AC$4:AC890,AC890)</f>
        <v>2</v>
      </c>
      <c r="C890" s="436" t="str">
        <f t="shared" si="171"/>
        <v>DC1CB17x-DC</v>
      </c>
      <c r="D890" s="436">
        <f>VLOOKUP(C890,'LICH THI'!C:AA,12,0)</f>
        <v>20</v>
      </c>
      <c r="E890" s="436">
        <f>VLOOKUP(C890,'LICH THI'!C:AA,13,0)</f>
        <v>20</v>
      </c>
      <c r="F890" s="436">
        <f t="shared" si="181"/>
        <v>20</v>
      </c>
      <c r="G890" s="436">
        <f>VLOOKUP(C890,'LICH THI'!C:AA,14,0)</f>
        <v>1</v>
      </c>
      <c r="H890" s="436">
        <f t="shared" si="172"/>
        <v>1</v>
      </c>
      <c r="I890" s="436" t="str">
        <f t="shared" si="173"/>
        <v>Ngô Thị Lan Anh</v>
      </c>
      <c r="J890" s="436"/>
      <c r="K890" s="436">
        <f t="shared" si="174"/>
        <v>1</v>
      </c>
      <c r="L890" s="436" t="str">
        <f t="shared" si="175"/>
        <v>DC1CB17x-DC-1</v>
      </c>
      <c r="M890" s="436">
        <f t="shared" si="176"/>
        <v>17</v>
      </c>
      <c r="N890" s="437">
        <f t="shared" si="182"/>
        <v>6</v>
      </c>
      <c r="O890" s="437"/>
      <c r="P890" s="430" t="str">
        <f t="shared" si="177"/>
        <v/>
      </c>
      <c r="U890" s="177">
        <v>2</v>
      </c>
      <c r="V890" s="177" t="s">
        <v>2642</v>
      </c>
      <c r="W890" s="177" t="s">
        <v>2643</v>
      </c>
      <c r="X890" s="177" t="s">
        <v>2611</v>
      </c>
      <c r="Y890" s="177" t="s">
        <v>2644</v>
      </c>
      <c r="Z890" s="177" t="s">
        <v>7913</v>
      </c>
      <c r="AA890" s="525" t="s">
        <v>2618</v>
      </c>
      <c r="AB890" s="399" t="str">
        <f t="shared" si="178"/>
        <v>DC1CB17x</v>
      </c>
      <c r="AC890" s="399" t="str">
        <f t="shared" si="179"/>
        <v>DC1CB17x-DC</v>
      </c>
      <c r="AD890" t="e">
        <f>Y890&amp;"-"&amp;VLOOKUP(AC890,'LICH THI'!C:AA,9,0)</f>
        <v>#N/A</v>
      </c>
      <c r="AE890">
        <f t="shared" si="180"/>
        <v>1</v>
      </c>
    </row>
    <row r="891" spans="1:31" x14ac:dyDescent="0.25">
      <c r="A891" s="436" t="str">
        <f t="shared" si="170"/>
        <v>DC1CB17x-DC-3</v>
      </c>
      <c r="B891" s="436">
        <f>COUNTIF(AC$4:AC891,AC891)</f>
        <v>3</v>
      </c>
      <c r="C891" s="436" t="str">
        <f t="shared" si="171"/>
        <v>DC1CB17x-DC</v>
      </c>
      <c r="D891" s="436">
        <f>VLOOKUP(C891,'LICH THI'!C:AA,12,0)</f>
        <v>20</v>
      </c>
      <c r="E891" s="436">
        <f>VLOOKUP(C891,'LICH THI'!C:AA,13,0)</f>
        <v>20</v>
      </c>
      <c r="F891" s="436">
        <f t="shared" si="181"/>
        <v>20</v>
      </c>
      <c r="G891" s="436">
        <f>VLOOKUP(C891,'LICH THI'!C:AA,14,0)</f>
        <v>1</v>
      </c>
      <c r="H891" s="436">
        <f t="shared" si="172"/>
        <v>1</v>
      </c>
      <c r="I891" s="436" t="str">
        <f t="shared" si="173"/>
        <v>Nguyễn Kỳ Anh</v>
      </c>
      <c r="J891" s="436"/>
      <c r="K891" s="436">
        <f t="shared" si="174"/>
        <v>1</v>
      </c>
      <c r="L891" s="436" t="str">
        <f t="shared" si="175"/>
        <v>DC1CB17x-DC-1</v>
      </c>
      <c r="M891" s="436">
        <f t="shared" si="176"/>
        <v>17</v>
      </c>
      <c r="N891" s="437">
        <f t="shared" si="182"/>
        <v>7</v>
      </c>
      <c r="O891" s="437"/>
      <c r="P891" s="430" t="str">
        <f t="shared" si="177"/>
        <v/>
      </c>
      <c r="U891" s="177">
        <v>3</v>
      </c>
      <c r="V891" s="177" t="s">
        <v>2642</v>
      </c>
      <c r="W891" s="177" t="s">
        <v>3249</v>
      </c>
      <c r="X891" s="177" t="s">
        <v>2611</v>
      </c>
      <c r="Y891" s="177" t="s">
        <v>3250</v>
      </c>
      <c r="Z891" s="177" t="s">
        <v>7913</v>
      </c>
      <c r="AA891" s="525" t="s">
        <v>3251</v>
      </c>
      <c r="AB891" s="399" t="str">
        <f t="shared" si="178"/>
        <v>DC1CB17x</v>
      </c>
      <c r="AC891" s="399" t="str">
        <f t="shared" si="179"/>
        <v>DC1CB17x-DC</v>
      </c>
      <c r="AD891" t="e">
        <f>Y891&amp;"-"&amp;VLOOKUP(AC891,'LICH THI'!C:AA,9,0)</f>
        <v>#N/A</v>
      </c>
      <c r="AE891">
        <f t="shared" si="180"/>
        <v>1</v>
      </c>
    </row>
    <row r="892" spans="1:31" x14ac:dyDescent="0.25">
      <c r="A892" s="436" t="str">
        <f t="shared" si="170"/>
        <v>DC1CB17x-DC-4</v>
      </c>
      <c r="B892" s="436">
        <f>COUNTIF(AC$4:AC892,AC892)</f>
        <v>4</v>
      </c>
      <c r="C892" s="436" t="str">
        <f t="shared" si="171"/>
        <v>DC1CB17x-DC</v>
      </c>
      <c r="D892" s="436">
        <f>VLOOKUP(C892,'LICH THI'!C:AA,12,0)</f>
        <v>20</v>
      </c>
      <c r="E892" s="436">
        <f>VLOOKUP(C892,'LICH THI'!C:AA,13,0)</f>
        <v>20</v>
      </c>
      <c r="F892" s="436">
        <f t="shared" si="181"/>
        <v>20</v>
      </c>
      <c r="G892" s="436">
        <f>VLOOKUP(C892,'LICH THI'!C:AA,14,0)</f>
        <v>1</v>
      </c>
      <c r="H892" s="436">
        <f t="shared" si="172"/>
        <v>1</v>
      </c>
      <c r="I892" s="436" t="str">
        <f t="shared" si="173"/>
        <v>Nguyễn Thị Ngọc Bích</v>
      </c>
      <c r="J892" s="436"/>
      <c r="K892" s="436">
        <f t="shared" si="174"/>
        <v>1</v>
      </c>
      <c r="L892" s="436" t="str">
        <f t="shared" si="175"/>
        <v>DC1CB17x-DC-1</v>
      </c>
      <c r="M892" s="436">
        <f t="shared" si="176"/>
        <v>17</v>
      </c>
      <c r="N892" s="437">
        <f t="shared" si="182"/>
        <v>8</v>
      </c>
      <c r="O892" s="437"/>
      <c r="P892" s="430" t="str">
        <f t="shared" si="177"/>
        <v/>
      </c>
      <c r="U892" s="177">
        <v>10</v>
      </c>
      <c r="V892" s="177" t="s">
        <v>3046</v>
      </c>
      <c r="W892" s="177" t="s">
        <v>4250</v>
      </c>
      <c r="X892" s="177" t="s">
        <v>3817</v>
      </c>
      <c r="Y892" s="177" t="s">
        <v>4251</v>
      </c>
      <c r="Z892" s="177" t="s">
        <v>7913</v>
      </c>
      <c r="AA892" s="525" t="s">
        <v>2990</v>
      </c>
      <c r="AB892" s="399" t="str">
        <f t="shared" si="178"/>
        <v>DC1CB17x</v>
      </c>
      <c r="AC892" s="399" t="str">
        <f t="shared" si="179"/>
        <v>DC1CB17x-DC</v>
      </c>
      <c r="AD892" t="e">
        <f>Y892&amp;"-"&amp;VLOOKUP(AC892,'LICH THI'!C:AA,9,0)</f>
        <v>#N/A</v>
      </c>
      <c r="AE892">
        <f t="shared" si="180"/>
        <v>1</v>
      </c>
    </row>
    <row r="893" spans="1:31" x14ac:dyDescent="0.25">
      <c r="A893" s="436" t="str">
        <f t="shared" si="170"/>
        <v>DC1CB17x-DC-5</v>
      </c>
      <c r="B893" s="436">
        <f>COUNTIF(AC$4:AC893,AC893)</f>
        <v>5</v>
      </c>
      <c r="C893" s="436" t="str">
        <f t="shared" si="171"/>
        <v>DC1CB17x-DC</v>
      </c>
      <c r="D893" s="436">
        <f>VLOOKUP(C893,'LICH THI'!C:AA,12,0)</f>
        <v>20</v>
      </c>
      <c r="E893" s="436">
        <f>VLOOKUP(C893,'LICH THI'!C:AA,13,0)</f>
        <v>20</v>
      </c>
      <c r="F893" s="436">
        <f t="shared" si="181"/>
        <v>20</v>
      </c>
      <c r="G893" s="436">
        <f>VLOOKUP(C893,'LICH THI'!C:AA,14,0)</f>
        <v>1</v>
      </c>
      <c r="H893" s="436">
        <f t="shared" si="172"/>
        <v>1</v>
      </c>
      <c r="I893" s="436" t="str">
        <f t="shared" si="173"/>
        <v>Đoàn Thị Duyên</v>
      </c>
      <c r="J893" s="436"/>
      <c r="K893" s="436">
        <f t="shared" si="174"/>
        <v>1</v>
      </c>
      <c r="L893" s="436" t="str">
        <f t="shared" si="175"/>
        <v>DC1CB17x-DC-1</v>
      </c>
      <c r="M893" s="436">
        <f t="shared" si="176"/>
        <v>17</v>
      </c>
      <c r="N893" s="437">
        <f t="shared" si="182"/>
        <v>9</v>
      </c>
      <c r="O893" s="437"/>
      <c r="P893" s="430" t="str">
        <f t="shared" si="177"/>
        <v/>
      </c>
      <c r="U893" s="177">
        <v>11</v>
      </c>
      <c r="V893" s="177" t="s">
        <v>3046</v>
      </c>
      <c r="W893" s="177" t="s">
        <v>3049</v>
      </c>
      <c r="X893" s="177" t="s">
        <v>2649</v>
      </c>
      <c r="Y893" s="177" t="s">
        <v>3050</v>
      </c>
      <c r="Z893" s="177" t="s">
        <v>7913</v>
      </c>
      <c r="AA893" s="525" t="s">
        <v>3051</v>
      </c>
      <c r="AB893" s="399" t="str">
        <f t="shared" si="178"/>
        <v>DC1CB17x</v>
      </c>
      <c r="AC893" s="399" t="str">
        <f t="shared" si="179"/>
        <v>DC1CB17x-DC</v>
      </c>
      <c r="AD893" t="e">
        <f>Y893&amp;"-"&amp;VLOOKUP(AC893,'LICH THI'!C:AA,9,0)</f>
        <v>#N/A</v>
      </c>
      <c r="AE893">
        <f t="shared" si="180"/>
        <v>1</v>
      </c>
    </row>
    <row r="894" spans="1:31" x14ac:dyDescent="0.25">
      <c r="A894" s="436" t="str">
        <f t="shared" si="170"/>
        <v>DC1CB17x-DC-6</v>
      </c>
      <c r="B894" s="436">
        <f>COUNTIF(AC$4:AC894,AC894)</f>
        <v>6</v>
      </c>
      <c r="C894" s="436" t="str">
        <f t="shared" si="171"/>
        <v>DC1CB17x-DC</v>
      </c>
      <c r="D894" s="436">
        <f>VLOOKUP(C894,'LICH THI'!C:AA,12,0)</f>
        <v>20</v>
      </c>
      <c r="E894" s="436">
        <f>VLOOKUP(C894,'LICH THI'!C:AA,13,0)</f>
        <v>20</v>
      </c>
      <c r="F894" s="436">
        <f t="shared" si="181"/>
        <v>20</v>
      </c>
      <c r="G894" s="436">
        <f>VLOOKUP(C894,'LICH THI'!C:AA,14,0)</f>
        <v>1</v>
      </c>
      <c r="H894" s="436">
        <f t="shared" si="172"/>
        <v>1</v>
      </c>
      <c r="I894" s="436" t="str">
        <f t="shared" si="173"/>
        <v>Phan Thị Duyên</v>
      </c>
      <c r="J894" s="436"/>
      <c r="K894" s="436">
        <f t="shared" si="174"/>
        <v>1</v>
      </c>
      <c r="L894" s="436" t="str">
        <f t="shared" si="175"/>
        <v>DC1CB17x-DC-1</v>
      </c>
      <c r="M894" s="436">
        <f t="shared" si="176"/>
        <v>17</v>
      </c>
      <c r="N894" s="437">
        <f t="shared" si="182"/>
        <v>10</v>
      </c>
      <c r="O894" s="437"/>
      <c r="P894" s="430" t="str">
        <f t="shared" si="177"/>
        <v/>
      </c>
      <c r="U894" s="177">
        <v>4</v>
      </c>
      <c r="V894" s="177" t="s">
        <v>2642</v>
      </c>
      <c r="W894" s="177" t="s">
        <v>2652</v>
      </c>
      <c r="X894" s="177" t="s">
        <v>2649</v>
      </c>
      <c r="Y894" s="177" t="s">
        <v>2653</v>
      </c>
      <c r="Z894" s="177" t="s">
        <v>7913</v>
      </c>
      <c r="AA894" s="525" t="s">
        <v>2654</v>
      </c>
      <c r="AB894" s="399" t="str">
        <f t="shared" si="178"/>
        <v>DC1CB17x</v>
      </c>
      <c r="AC894" s="399" t="str">
        <f t="shared" si="179"/>
        <v>DC1CB17x-DC</v>
      </c>
      <c r="AD894" t="e">
        <f>Y894&amp;"-"&amp;VLOOKUP(AC894,'LICH THI'!C:AA,9,0)</f>
        <v>#N/A</v>
      </c>
      <c r="AE894">
        <f t="shared" si="180"/>
        <v>1</v>
      </c>
    </row>
    <row r="895" spans="1:31" x14ac:dyDescent="0.25">
      <c r="A895" s="436" t="str">
        <f t="shared" si="170"/>
        <v>DC1CB17x-DC-7</v>
      </c>
      <c r="B895" s="436">
        <f>COUNTIF(AC$4:AC895,AC895)</f>
        <v>7</v>
      </c>
      <c r="C895" s="436" t="str">
        <f t="shared" si="171"/>
        <v>DC1CB17x-DC</v>
      </c>
      <c r="D895" s="436">
        <f>VLOOKUP(C895,'LICH THI'!C:AA,12,0)</f>
        <v>20</v>
      </c>
      <c r="E895" s="436">
        <f>VLOOKUP(C895,'LICH THI'!C:AA,13,0)</f>
        <v>20</v>
      </c>
      <c r="F895" s="436">
        <f t="shared" si="181"/>
        <v>20</v>
      </c>
      <c r="G895" s="436">
        <f>VLOOKUP(C895,'LICH THI'!C:AA,14,0)</f>
        <v>1</v>
      </c>
      <c r="H895" s="436">
        <f t="shared" si="172"/>
        <v>1</v>
      </c>
      <c r="I895" s="436" t="str">
        <f t="shared" si="173"/>
        <v>Trần Thị Phương Hoài</v>
      </c>
      <c r="J895" s="436"/>
      <c r="K895" s="436">
        <f t="shared" si="174"/>
        <v>1</v>
      </c>
      <c r="L895" s="436" t="str">
        <f t="shared" si="175"/>
        <v>DC1CB17x-DC-1</v>
      </c>
      <c r="M895" s="436">
        <f t="shared" si="176"/>
        <v>17</v>
      </c>
      <c r="N895" s="437">
        <f t="shared" si="182"/>
        <v>11</v>
      </c>
      <c r="O895" s="437"/>
      <c r="P895" s="430" t="str">
        <f t="shared" si="177"/>
        <v/>
      </c>
      <c r="U895" s="177">
        <v>12</v>
      </c>
      <c r="V895" s="177" t="s">
        <v>3046</v>
      </c>
      <c r="W895" s="177" t="s">
        <v>3923</v>
      </c>
      <c r="X895" s="177" t="s">
        <v>3924</v>
      </c>
      <c r="Y895" s="177" t="s">
        <v>3925</v>
      </c>
      <c r="Z895" s="177" t="s">
        <v>7913</v>
      </c>
      <c r="AA895" s="525" t="s">
        <v>3926</v>
      </c>
      <c r="AB895" s="399" t="str">
        <f t="shared" si="178"/>
        <v>DC1CB17x</v>
      </c>
      <c r="AC895" s="399" t="str">
        <f t="shared" si="179"/>
        <v>DC1CB17x-DC</v>
      </c>
      <c r="AD895" t="e">
        <f>Y895&amp;"-"&amp;VLOOKUP(AC895,'LICH THI'!C:AA,9,0)</f>
        <v>#N/A</v>
      </c>
      <c r="AE895">
        <f t="shared" si="180"/>
        <v>1</v>
      </c>
    </row>
    <row r="896" spans="1:31" x14ac:dyDescent="0.25">
      <c r="A896" s="436" t="str">
        <f t="shared" si="170"/>
        <v>DC1CB17x-DC-8</v>
      </c>
      <c r="B896" s="436">
        <f>COUNTIF(AC$4:AC896,AC896)</f>
        <v>8</v>
      </c>
      <c r="C896" s="436" t="str">
        <f t="shared" si="171"/>
        <v>DC1CB17x-DC</v>
      </c>
      <c r="D896" s="436">
        <f>VLOOKUP(C896,'LICH THI'!C:AA,12,0)</f>
        <v>20</v>
      </c>
      <c r="E896" s="436">
        <f>VLOOKUP(C896,'LICH THI'!C:AA,13,0)</f>
        <v>20</v>
      </c>
      <c r="F896" s="436">
        <f t="shared" si="181"/>
        <v>20</v>
      </c>
      <c r="G896" s="436">
        <f>VLOOKUP(C896,'LICH THI'!C:AA,14,0)</f>
        <v>1</v>
      </c>
      <c r="H896" s="436">
        <f t="shared" si="172"/>
        <v>1</v>
      </c>
      <c r="I896" s="436" t="str">
        <f t="shared" si="173"/>
        <v>Nguyễn Thị Lệ</v>
      </c>
      <c r="J896" s="436"/>
      <c r="K896" s="436">
        <f t="shared" si="174"/>
        <v>1</v>
      </c>
      <c r="L896" s="436" t="str">
        <f t="shared" si="175"/>
        <v>DC1CB17x-DC-1</v>
      </c>
      <c r="M896" s="436">
        <f t="shared" si="176"/>
        <v>17</v>
      </c>
      <c r="N896" s="437">
        <f t="shared" si="182"/>
        <v>12</v>
      </c>
      <c r="O896" s="437"/>
      <c r="P896" s="430" t="str">
        <f t="shared" si="177"/>
        <v/>
      </c>
      <c r="U896" s="177">
        <v>13</v>
      </c>
      <c r="V896" s="177" t="s">
        <v>3046</v>
      </c>
      <c r="W896" s="177" t="s">
        <v>2619</v>
      </c>
      <c r="X896" s="177" t="s">
        <v>5237</v>
      </c>
      <c r="Y896" s="177" t="s">
        <v>5238</v>
      </c>
      <c r="Z896" s="177" t="s">
        <v>7913</v>
      </c>
      <c r="AA896" s="525" t="s">
        <v>2974</v>
      </c>
      <c r="AB896" s="399" t="str">
        <f t="shared" si="178"/>
        <v>DC1CB17x</v>
      </c>
      <c r="AC896" s="399" t="str">
        <f t="shared" si="179"/>
        <v>DC1CB17x-DC</v>
      </c>
      <c r="AD896" t="e">
        <f>Y896&amp;"-"&amp;VLOOKUP(AC896,'LICH THI'!C:AA,9,0)</f>
        <v>#N/A</v>
      </c>
      <c r="AE896">
        <f t="shared" si="180"/>
        <v>1</v>
      </c>
    </row>
    <row r="897" spans="1:31" x14ac:dyDescent="0.25">
      <c r="A897" s="436" t="str">
        <f t="shared" si="170"/>
        <v>DC1CB17x-DC-9</v>
      </c>
      <c r="B897" s="436">
        <f>COUNTIF(AC$4:AC897,AC897)</f>
        <v>9</v>
      </c>
      <c r="C897" s="436" t="str">
        <f t="shared" si="171"/>
        <v>DC1CB17x-DC</v>
      </c>
      <c r="D897" s="436">
        <f>VLOOKUP(C897,'LICH THI'!C:AA,12,0)</f>
        <v>20</v>
      </c>
      <c r="E897" s="436">
        <f>VLOOKUP(C897,'LICH THI'!C:AA,13,0)</f>
        <v>20</v>
      </c>
      <c r="F897" s="436">
        <f t="shared" si="181"/>
        <v>20</v>
      </c>
      <c r="G897" s="436">
        <f>VLOOKUP(C897,'LICH THI'!C:AA,14,0)</f>
        <v>1</v>
      </c>
      <c r="H897" s="436">
        <f t="shared" si="172"/>
        <v>1</v>
      </c>
      <c r="I897" s="436" t="str">
        <f t="shared" si="173"/>
        <v>Nguyễn Thị Phương Liên</v>
      </c>
      <c r="J897" s="436"/>
      <c r="K897" s="436">
        <f t="shared" si="174"/>
        <v>1</v>
      </c>
      <c r="L897" s="436" t="str">
        <f t="shared" si="175"/>
        <v>DC1CB17x-DC-1</v>
      </c>
      <c r="M897" s="436">
        <f t="shared" si="176"/>
        <v>17</v>
      </c>
      <c r="N897" s="437">
        <f t="shared" si="182"/>
        <v>13</v>
      </c>
      <c r="O897" s="437"/>
      <c r="P897" s="430" t="str">
        <f t="shared" si="177"/>
        <v/>
      </c>
      <c r="U897" s="177">
        <v>14</v>
      </c>
      <c r="V897" s="177" t="s">
        <v>3046</v>
      </c>
      <c r="W897" s="177" t="s">
        <v>2645</v>
      </c>
      <c r="X897" s="177" t="s">
        <v>2666</v>
      </c>
      <c r="Y897" s="177" t="s">
        <v>6120</v>
      </c>
      <c r="Z897" s="177" t="s">
        <v>7913</v>
      </c>
      <c r="AA897" s="525" t="s">
        <v>4638</v>
      </c>
      <c r="AB897" s="399" t="str">
        <f t="shared" si="178"/>
        <v>DC1CB17x</v>
      </c>
      <c r="AC897" s="399" t="str">
        <f t="shared" si="179"/>
        <v>DC1CB17x-DC</v>
      </c>
      <c r="AD897" t="e">
        <f>Y897&amp;"-"&amp;VLOOKUP(AC897,'LICH THI'!C:AA,9,0)</f>
        <v>#N/A</v>
      </c>
      <c r="AE897">
        <f t="shared" si="180"/>
        <v>1</v>
      </c>
    </row>
    <row r="898" spans="1:31" x14ac:dyDescent="0.25">
      <c r="A898" s="436" t="str">
        <f t="shared" si="170"/>
        <v>DC1CB17x-DC-10</v>
      </c>
      <c r="B898" s="436">
        <f>COUNTIF(AC$4:AC898,AC898)</f>
        <v>10</v>
      </c>
      <c r="C898" s="436" t="str">
        <f t="shared" si="171"/>
        <v>DC1CB17x-DC</v>
      </c>
      <c r="D898" s="436">
        <f>VLOOKUP(C898,'LICH THI'!C:AA,12,0)</f>
        <v>20</v>
      </c>
      <c r="E898" s="436">
        <f>VLOOKUP(C898,'LICH THI'!C:AA,13,0)</f>
        <v>20</v>
      </c>
      <c r="F898" s="436">
        <f t="shared" si="181"/>
        <v>20</v>
      </c>
      <c r="G898" s="436">
        <f>VLOOKUP(C898,'LICH THI'!C:AA,14,0)</f>
        <v>1</v>
      </c>
      <c r="H898" s="436">
        <f t="shared" si="172"/>
        <v>1</v>
      </c>
      <c r="I898" s="436" t="str">
        <f t="shared" si="173"/>
        <v>Nguyễn Thùy Linh</v>
      </c>
      <c r="J898" s="436"/>
      <c r="K898" s="436">
        <f t="shared" si="174"/>
        <v>1</v>
      </c>
      <c r="L898" s="436" t="str">
        <f t="shared" si="175"/>
        <v>DC1CB17x-DC-1</v>
      </c>
      <c r="M898" s="436">
        <f t="shared" si="176"/>
        <v>17</v>
      </c>
      <c r="N898" s="437">
        <f t="shared" si="182"/>
        <v>14</v>
      </c>
      <c r="O898" s="437"/>
      <c r="P898" s="430" t="str">
        <f t="shared" si="177"/>
        <v/>
      </c>
      <c r="U898" s="177">
        <v>5</v>
      </c>
      <c r="V898" s="177" t="s">
        <v>2642</v>
      </c>
      <c r="W898" s="177" t="s">
        <v>2669</v>
      </c>
      <c r="X898" s="177" t="s">
        <v>2670</v>
      </c>
      <c r="Y898" s="177" t="s">
        <v>2671</v>
      </c>
      <c r="Z898" s="177" t="s">
        <v>7913</v>
      </c>
      <c r="AA898" s="525" t="s">
        <v>2672</v>
      </c>
      <c r="AB898" s="399" t="str">
        <f t="shared" si="178"/>
        <v>DC1CB17x</v>
      </c>
      <c r="AC898" s="399" t="str">
        <f t="shared" si="179"/>
        <v>DC1CB17x-DC</v>
      </c>
      <c r="AD898" t="e">
        <f>Y898&amp;"-"&amp;VLOOKUP(AC898,'LICH THI'!C:AA,9,0)</f>
        <v>#N/A</v>
      </c>
      <c r="AE898">
        <f t="shared" si="180"/>
        <v>1</v>
      </c>
    </row>
    <row r="899" spans="1:31" x14ac:dyDescent="0.25">
      <c r="A899" s="436" t="str">
        <f t="shared" si="170"/>
        <v>DC1CB17x-DC-11</v>
      </c>
      <c r="B899" s="436">
        <f>COUNTIF(AC$4:AC899,AC899)</f>
        <v>11</v>
      </c>
      <c r="C899" s="436" t="str">
        <f t="shared" si="171"/>
        <v>DC1CB17x-DC</v>
      </c>
      <c r="D899" s="436">
        <f>VLOOKUP(C899,'LICH THI'!C:AA,12,0)</f>
        <v>20</v>
      </c>
      <c r="E899" s="436">
        <f>VLOOKUP(C899,'LICH THI'!C:AA,13,0)</f>
        <v>20</v>
      </c>
      <c r="F899" s="436">
        <f t="shared" si="181"/>
        <v>20</v>
      </c>
      <c r="G899" s="436">
        <f>VLOOKUP(C899,'LICH THI'!C:AA,14,0)</f>
        <v>1</v>
      </c>
      <c r="H899" s="436">
        <f t="shared" si="172"/>
        <v>1</v>
      </c>
      <c r="I899" s="436" t="str">
        <f t="shared" si="173"/>
        <v>Giang Thị Nhung</v>
      </c>
      <c r="J899" s="436"/>
      <c r="K899" s="436">
        <f t="shared" si="174"/>
        <v>1</v>
      </c>
      <c r="L899" s="436" t="str">
        <f t="shared" si="175"/>
        <v>DC1CB17x-DC-1</v>
      </c>
      <c r="M899" s="436">
        <f t="shared" si="176"/>
        <v>17</v>
      </c>
      <c r="N899" s="437">
        <f t="shared" si="182"/>
        <v>15</v>
      </c>
      <c r="O899" s="437"/>
      <c r="P899" s="430" t="str">
        <f t="shared" si="177"/>
        <v/>
      </c>
      <c r="U899" s="177">
        <v>15</v>
      </c>
      <c r="V899" s="177" t="s">
        <v>3046</v>
      </c>
      <c r="W899" s="177" t="s">
        <v>5239</v>
      </c>
      <c r="X899" s="177" t="s">
        <v>2680</v>
      </c>
      <c r="Y899" s="177" t="s">
        <v>5240</v>
      </c>
      <c r="Z899" s="177" t="s">
        <v>7913</v>
      </c>
      <c r="AA899" s="525" t="s">
        <v>2943</v>
      </c>
      <c r="AB899" s="399" t="str">
        <f t="shared" si="178"/>
        <v>DC1CB17x</v>
      </c>
      <c r="AC899" s="399" t="str">
        <f t="shared" si="179"/>
        <v>DC1CB17x-DC</v>
      </c>
      <c r="AD899" t="e">
        <f>Y899&amp;"-"&amp;VLOOKUP(AC899,'LICH THI'!C:AA,9,0)</f>
        <v>#N/A</v>
      </c>
      <c r="AE899">
        <f t="shared" si="180"/>
        <v>1</v>
      </c>
    </row>
    <row r="900" spans="1:31" x14ac:dyDescent="0.25">
      <c r="A900" s="436" t="str">
        <f t="shared" si="170"/>
        <v>DC1CB17x-DC-12</v>
      </c>
      <c r="B900" s="436">
        <f>COUNTIF(AC$4:AC900,AC900)</f>
        <v>12</v>
      </c>
      <c r="C900" s="436" t="str">
        <f t="shared" si="171"/>
        <v>DC1CB17x-DC</v>
      </c>
      <c r="D900" s="436">
        <f>VLOOKUP(C900,'LICH THI'!C:AA,12,0)</f>
        <v>20</v>
      </c>
      <c r="E900" s="436">
        <f>VLOOKUP(C900,'LICH THI'!C:AA,13,0)</f>
        <v>20</v>
      </c>
      <c r="F900" s="436">
        <f t="shared" si="181"/>
        <v>20</v>
      </c>
      <c r="G900" s="436">
        <f>VLOOKUP(C900,'LICH THI'!C:AA,14,0)</f>
        <v>1</v>
      </c>
      <c r="H900" s="436">
        <f t="shared" si="172"/>
        <v>1</v>
      </c>
      <c r="I900" s="436" t="str">
        <f t="shared" si="173"/>
        <v>Đặng Lê Minh Phượng</v>
      </c>
      <c r="J900" s="436"/>
      <c r="K900" s="436">
        <f t="shared" si="174"/>
        <v>1</v>
      </c>
      <c r="L900" s="436" t="str">
        <f t="shared" si="175"/>
        <v>DC1CB17x-DC-1</v>
      </c>
      <c r="M900" s="436">
        <f t="shared" si="176"/>
        <v>17</v>
      </c>
      <c r="N900" s="437">
        <f t="shared" si="182"/>
        <v>16</v>
      </c>
      <c r="O900" s="437"/>
      <c r="P900" s="430" t="str">
        <f t="shared" si="177"/>
        <v/>
      </c>
      <c r="U900" s="177">
        <v>16</v>
      </c>
      <c r="V900" s="177" t="s">
        <v>3046</v>
      </c>
      <c r="W900" s="177" t="s">
        <v>4310</v>
      </c>
      <c r="X900" s="177" t="s">
        <v>4311</v>
      </c>
      <c r="Y900" s="177" t="s">
        <v>4312</v>
      </c>
      <c r="Z900" s="177" t="s">
        <v>7913</v>
      </c>
      <c r="AA900" s="525" t="s">
        <v>3638</v>
      </c>
      <c r="AB900" s="399" t="str">
        <f t="shared" si="178"/>
        <v>DC1CB17x</v>
      </c>
      <c r="AC900" s="399" t="str">
        <f t="shared" si="179"/>
        <v>DC1CB17x-DC</v>
      </c>
      <c r="AD900" t="e">
        <f>Y900&amp;"-"&amp;VLOOKUP(AC900,'LICH THI'!C:AA,9,0)</f>
        <v>#N/A</v>
      </c>
      <c r="AE900">
        <f t="shared" si="180"/>
        <v>1</v>
      </c>
    </row>
    <row r="901" spans="1:31" x14ac:dyDescent="0.25">
      <c r="A901" s="436" t="str">
        <f t="shared" ref="A901:A964" si="183">C901&amp;"-"&amp;B901</f>
        <v>DC1CB17x-DC-13</v>
      </c>
      <c r="B901" s="436">
        <f>COUNTIF(AC$4:AC901,AC901)</f>
        <v>13</v>
      </c>
      <c r="C901" s="436" t="str">
        <f t="shared" ref="C901:C964" si="184">_CT_MaHP1</f>
        <v>DC1CB17x-DC</v>
      </c>
      <c r="D901" s="436">
        <f>VLOOKUP(C901,'LICH THI'!C:AA,12,0)</f>
        <v>20</v>
      </c>
      <c r="E901" s="436">
        <f>VLOOKUP(C901,'LICH THI'!C:AA,13,0)</f>
        <v>20</v>
      </c>
      <c r="F901" s="436">
        <f t="shared" si="181"/>
        <v>20</v>
      </c>
      <c r="G901" s="436">
        <f>VLOOKUP(C901,'LICH THI'!C:AA,14,0)</f>
        <v>1</v>
      </c>
      <c r="H901" s="436">
        <f t="shared" ref="H901:H964" si="185">IF(E901=0,"",TRUNC((B901+E901-1)/E901))</f>
        <v>1</v>
      </c>
      <c r="I901" s="436" t="str">
        <f t="shared" ref="I901:I964" si="186">W901&amp;" "&amp;X901</f>
        <v>Nguyễn Như Quỳnh</v>
      </c>
      <c r="J901" s="436"/>
      <c r="K901" s="436">
        <f t="shared" ref="K901:K964" si="187">IF(G901=1,1,IF(H901&lt;G901,H901+1,1))</f>
        <v>1</v>
      </c>
      <c r="L901" s="436" t="str">
        <f t="shared" ref="L901:L964" si="188">C901&amp;"-"&amp;K901</f>
        <v>DC1CB17x-DC-1</v>
      </c>
      <c r="M901" s="436">
        <f t="shared" ref="M901:M964" si="189">IF(E901=0,"",MOD(MID(C901,6,2),E901))</f>
        <v>17</v>
      </c>
      <c r="N901" s="437">
        <f t="shared" si="182"/>
        <v>17</v>
      </c>
      <c r="O901" s="437"/>
      <c r="P901" s="430" t="str">
        <f t="shared" ref="P901:P964" si="190">IF(MOD(20*O901,10)&lt;&gt;0,"SAI","")</f>
        <v/>
      </c>
      <c r="U901" s="177">
        <v>6</v>
      </c>
      <c r="V901" s="177" t="s">
        <v>2642</v>
      </c>
      <c r="W901" s="177" t="s">
        <v>2683</v>
      </c>
      <c r="X901" s="177" t="s">
        <v>2684</v>
      </c>
      <c r="Y901" s="177" t="s">
        <v>2685</v>
      </c>
      <c r="Z901" s="177" t="s">
        <v>7913</v>
      </c>
      <c r="AA901" s="525" t="s">
        <v>2686</v>
      </c>
      <c r="AB901" s="399" t="str">
        <f t="shared" ref="AB901:AB964" si="191">_CT_MaHP</f>
        <v>DC1CB17x</v>
      </c>
      <c r="AC901" s="399" t="str">
        <f t="shared" ref="AC901:AC964" si="192">_CT_MaHe</f>
        <v>DC1CB17x-DC</v>
      </c>
      <c r="AD901" t="e">
        <f>Y901&amp;"-"&amp;VLOOKUP(AC901,'LICH THI'!C:AA,9,0)</f>
        <v>#N/A</v>
      </c>
      <c r="AE901">
        <f t="shared" ref="AE901:AE964" si="193">COUNTIF(AD901,AD:AD)</f>
        <v>1</v>
      </c>
    </row>
    <row r="902" spans="1:31" x14ac:dyDescent="0.25">
      <c r="A902" s="436" t="str">
        <f t="shared" si="183"/>
        <v>DC1CB17x-DC-14</v>
      </c>
      <c r="B902" s="436">
        <f>COUNTIF(AC$4:AC902,AC902)</f>
        <v>14</v>
      </c>
      <c r="C902" s="436" t="str">
        <f t="shared" si="184"/>
        <v>DC1CB17x-DC</v>
      </c>
      <c r="D902" s="436">
        <f>VLOOKUP(C902,'LICH THI'!C:AA,12,0)</f>
        <v>20</v>
      </c>
      <c r="E902" s="436">
        <f>VLOOKUP(C902,'LICH THI'!C:AA,13,0)</f>
        <v>20</v>
      </c>
      <c r="F902" s="436">
        <f t="shared" ref="F902:F965" si="194">IF(G902="","",IF(G902=H902,D902-(H902-1)*E902,E902))</f>
        <v>20</v>
      </c>
      <c r="G902" s="436">
        <f>VLOOKUP(C902,'LICH THI'!C:AA,14,0)</f>
        <v>1</v>
      </c>
      <c r="H902" s="436">
        <f t="shared" si="185"/>
        <v>1</v>
      </c>
      <c r="I902" s="436" t="str">
        <f t="shared" si="186"/>
        <v>Nguyễn Trung Sơn</v>
      </c>
      <c r="J902" s="436"/>
      <c r="K902" s="436">
        <f t="shared" si="187"/>
        <v>1</v>
      </c>
      <c r="L902" s="436" t="str">
        <f t="shared" si="188"/>
        <v>DC1CB17x-DC-1</v>
      </c>
      <c r="M902" s="436">
        <f t="shared" si="189"/>
        <v>17</v>
      </c>
      <c r="N902" s="437">
        <f t="shared" ref="N902:N965" si="195">IF(F902=0,"",(K902-1)*$N$2+1+MOD(B902-M902,F902))</f>
        <v>18</v>
      </c>
      <c r="O902" s="437"/>
      <c r="P902" s="430" t="str">
        <f t="shared" si="190"/>
        <v/>
      </c>
      <c r="U902" s="177">
        <v>7</v>
      </c>
      <c r="V902" s="177" t="s">
        <v>2642</v>
      </c>
      <c r="W902" s="177" t="s">
        <v>2687</v>
      </c>
      <c r="X902" s="177" t="s">
        <v>2688</v>
      </c>
      <c r="Y902" s="177" t="s">
        <v>2689</v>
      </c>
      <c r="Z902" s="177" t="s">
        <v>7913</v>
      </c>
      <c r="AA902" s="525" t="s">
        <v>2641</v>
      </c>
      <c r="AB902" s="399" t="str">
        <f t="shared" si="191"/>
        <v>DC1CB17x</v>
      </c>
      <c r="AC902" s="399" t="str">
        <f t="shared" si="192"/>
        <v>DC1CB17x-DC</v>
      </c>
      <c r="AD902" t="e">
        <f>Y902&amp;"-"&amp;VLOOKUP(AC902,'LICH THI'!C:AA,9,0)</f>
        <v>#N/A</v>
      </c>
      <c r="AE902">
        <f t="shared" si="193"/>
        <v>1</v>
      </c>
    </row>
    <row r="903" spans="1:31" x14ac:dyDescent="0.25">
      <c r="A903" s="436" t="str">
        <f t="shared" si="183"/>
        <v>DC1CB17x-DC-15</v>
      </c>
      <c r="B903" s="436">
        <f>COUNTIF(AC$4:AC903,AC903)</f>
        <v>15</v>
      </c>
      <c r="C903" s="436" t="str">
        <f t="shared" si="184"/>
        <v>DC1CB17x-DC</v>
      </c>
      <c r="D903" s="436">
        <f>VLOOKUP(C903,'LICH THI'!C:AA,12,0)</f>
        <v>20</v>
      </c>
      <c r="E903" s="436">
        <f>VLOOKUP(C903,'LICH THI'!C:AA,13,0)</f>
        <v>20</v>
      </c>
      <c r="F903" s="436">
        <f t="shared" si="194"/>
        <v>20</v>
      </c>
      <c r="G903" s="436">
        <f>VLOOKUP(C903,'LICH THI'!C:AA,14,0)</f>
        <v>1</v>
      </c>
      <c r="H903" s="436">
        <f t="shared" si="185"/>
        <v>1</v>
      </c>
      <c r="I903" s="436" t="str">
        <f t="shared" si="186"/>
        <v>Lưu Thị Tâm</v>
      </c>
      <c r="J903" s="436"/>
      <c r="K903" s="436">
        <f t="shared" si="187"/>
        <v>1</v>
      </c>
      <c r="L903" s="436" t="str">
        <f t="shared" si="188"/>
        <v>DC1CB17x-DC-1</v>
      </c>
      <c r="M903" s="436">
        <f t="shared" si="189"/>
        <v>17</v>
      </c>
      <c r="N903" s="437">
        <f t="shared" si="195"/>
        <v>19</v>
      </c>
      <c r="O903" s="437"/>
      <c r="P903" s="430" t="str">
        <f t="shared" si="190"/>
        <v/>
      </c>
      <c r="U903" s="177">
        <v>17</v>
      </c>
      <c r="V903" s="177" t="s">
        <v>3046</v>
      </c>
      <c r="W903" s="177" t="s">
        <v>3582</v>
      </c>
      <c r="X903" s="177" t="s">
        <v>3583</v>
      </c>
      <c r="Y903" s="177" t="s">
        <v>3584</v>
      </c>
      <c r="Z903" s="177" t="s">
        <v>7913</v>
      </c>
      <c r="AA903" s="525" t="s">
        <v>3585</v>
      </c>
      <c r="AB903" s="399" t="str">
        <f t="shared" si="191"/>
        <v>DC1CB17x</v>
      </c>
      <c r="AC903" s="399" t="str">
        <f t="shared" si="192"/>
        <v>DC1CB17x-DC</v>
      </c>
      <c r="AD903" t="e">
        <f>Y903&amp;"-"&amp;VLOOKUP(AC903,'LICH THI'!C:AA,9,0)</f>
        <v>#N/A</v>
      </c>
      <c r="AE903">
        <f t="shared" si="193"/>
        <v>1</v>
      </c>
    </row>
    <row r="904" spans="1:31" x14ac:dyDescent="0.25">
      <c r="A904" s="436" t="str">
        <f t="shared" si="183"/>
        <v>DC1CB17x-DC-16</v>
      </c>
      <c r="B904" s="436">
        <f>COUNTIF(AC$4:AC904,AC904)</f>
        <v>16</v>
      </c>
      <c r="C904" s="436" t="str">
        <f t="shared" si="184"/>
        <v>DC1CB17x-DC</v>
      </c>
      <c r="D904" s="436">
        <f>VLOOKUP(C904,'LICH THI'!C:AA,12,0)</f>
        <v>20</v>
      </c>
      <c r="E904" s="436">
        <f>VLOOKUP(C904,'LICH THI'!C:AA,13,0)</f>
        <v>20</v>
      </c>
      <c r="F904" s="436">
        <f t="shared" si="194"/>
        <v>20</v>
      </c>
      <c r="G904" s="436">
        <f>VLOOKUP(C904,'LICH THI'!C:AA,14,0)</f>
        <v>1</v>
      </c>
      <c r="H904" s="436">
        <f t="shared" si="185"/>
        <v>1</v>
      </c>
      <c r="I904" s="436" t="str">
        <f t="shared" si="186"/>
        <v>Phạm Thị Thanh Tâm</v>
      </c>
      <c r="J904" s="436"/>
      <c r="K904" s="436">
        <f t="shared" si="187"/>
        <v>1</v>
      </c>
      <c r="L904" s="436" t="str">
        <f t="shared" si="188"/>
        <v>DC1CB17x-DC-1</v>
      </c>
      <c r="M904" s="436">
        <f t="shared" si="189"/>
        <v>17</v>
      </c>
      <c r="N904" s="437">
        <f t="shared" si="195"/>
        <v>20</v>
      </c>
      <c r="O904" s="437"/>
      <c r="P904" s="430" t="str">
        <f t="shared" si="190"/>
        <v/>
      </c>
      <c r="U904" s="177">
        <v>18</v>
      </c>
      <c r="V904" s="177" t="s">
        <v>3046</v>
      </c>
      <c r="W904" s="177" t="s">
        <v>3484</v>
      </c>
      <c r="X904" s="177" t="s">
        <v>3583</v>
      </c>
      <c r="Y904" s="177" t="s">
        <v>3586</v>
      </c>
      <c r="Z904" s="177" t="s">
        <v>7913</v>
      </c>
      <c r="AA904" s="525" t="s">
        <v>2682</v>
      </c>
      <c r="AB904" s="399" t="str">
        <f t="shared" si="191"/>
        <v>DC1CB17x</v>
      </c>
      <c r="AC904" s="399" t="str">
        <f t="shared" si="192"/>
        <v>DC1CB17x-DC</v>
      </c>
      <c r="AD904" t="e">
        <f>Y904&amp;"-"&amp;VLOOKUP(AC904,'LICH THI'!C:AA,9,0)</f>
        <v>#N/A</v>
      </c>
      <c r="AE904">
        <f t="shared" si="193"/>
        <v>1</v>
      </c>
    </row>
    <row r="905" spans="1:31" x14ac:dyDescent="0.25">
      <c r="A905" s="436" t="str">
        <f t="shared" si="183"/>
        <v>DC1CB17x-DC-17</v>
      </c>
      <c r="B905" s="436">
        <f>COUNTIF(AC$4:AC905,AC905)</f>
        <v>17</v>
      </c>
      <c r="C905" s="436" t="str">
        <f t="shared" si="184"/>
        <v>DC1CB17x-DC</v>
      </c>
      <c r="D905" s="436">
        <f>VLOOKUP(C905,'LICH THI'!C:AA,12,0)</f>
        <v>20</v>
      </c>
      <c r="E905" s="436">
        <f>VLOOKUP(C905,'LICH THI'!C:AA,13,0)</f>
        <v>20</v>
      </c>
      <c r="F905" s="436">
        <f t="shared" si="194"/>
        <v>20</v>
      </c>
      <c r="G905" s="436">
        <f>VLOOKUP(C905,'LICH THI'!C:AA,14,0)</f>
        <v>1</v>
      </c>
      <c r="H905" s="436">
        <f t="shared" si="185"/>
        <v>1</v>
      </c>
      <c r="I905" s="436" t="str">
        <f t="shared" si="186"/>
        <v>Nguyễn Thị Anh Tú</v>
      </c>
      <c r="J905" s="436"/>
      <c r="K905" s="436">
        <f t="shared" si="187"/>
        <v>1</v>
      </c>
      <c r="L905" s="436" t="str">
        <f t="shared" si="188"/>
        <v>DC1CB17x-DC-1</v>
      </c>
      <c r="M905" s="436">
        <f t="shared" si="189"/>
        <v>17</v>
      </c>
      <c r="N905" s="437">
        <f t="shared" si="195"/>
        <v>1</v>
      </c>
      <c r="O905" s="437"/>
      <c r="P905" s="430" t="str">
        <f t="shared" si="190"/>
        <v/>
      </c>
      <c r="U905" s="177">
        <v>1</v>
      </c>
      <c r="V905" s="177" t="s">
        <v>4262</v>
      </c>
      <c r="W905" s="177" t="s">
        <v>6118</v>
      </c>
      <c r="X905" s="177" t="s">
        <v>2697</v>
      </c>
      <c r="Y905" s="177" t="s">
        <v>6119</v>
      </c>
      <c r="Z905" s="177" t="s">
        <v>7913</v>
      </c>
      <c r="AA905" s="525" t="s">
        <v>3054</v>
      </c>
      <c r="AB905" s="399" t="str">
        <f t="shared" si="191"/>
        <v>DC1CB17x</v>
      </c>
      <c r="AC905" s="399" t="str">
        <f t="shared" si="192"/>
        <v>DC1CB17x-DC</v>
      </c>
      <c r="AD905" t="e">
        <f>Y905&amp;"-"&amp;VLOOKUP(AC905,'LICH THI'!C:AA,9,0)</f>
        <v>#N/A</v>
      </c>
      <c r="AE905">
        <f t="shared" si="193"/>
        <v>1</v>
      </c>
    </row>
    <row r="906" spans="1:31" x14ac:dyDescent="0.25">
      <c r="A906" s="436" t="str">
        <f t="shared" si="183"/>
        <v>DC1CB17x-DC-18</v>
      </c>
      <c r="B906" s="436">
        <f>COUNTIF(AC$4:AC906,AC906)</f>
        <v>18</v>
      </c>
      <c r="C906" s="436" t="str">
        <f t="shared" si="184"/>
        <v>DC1CB17x-DC</v>
      </c>
      <c r="D906" s="436">
        <f>VLOOKUP(C906,'LICH THI'!C:AA,12,0)</f>
        <v>20</v>
      </c>
      <c r="E906" s="436">
        <f>VLOOKUP(C906,'LICH THI'!C:AA,13,0)</f>
        <v>20</v>
      </c>
      <c r="F906" s="436">
        <f t="shared" si="194"/>
        <v>20</v>
      </c>
      <c r="G906" s="436">
        <f>VLOOKUP(C906,'LICH THI'!C:AA,14,0)</f>
        <v>1</v>
      </c>
      <c r="H906" s="436">
        <f t="shared" si="185"/>
        <v>1</v>
      </c>
      <c r="I906" s="436" t="str">
        <f t="shared" si="186"/>
        <v>Phạm Thị Thủy</v>
      </c>
      <c r="J906" s="436"/>
      <c r="K906" s="436">
        <f t="shared" si="187"/>
        <v>1</v>
      </c>
      <c r="L906" s="436" t="str">
        <f t="shared" si="188"/>
        <v>DC1CB17x-DC-1</v>
      </c>
      <c r="M906" s="436">
        <f t="shared" si="189"/>
        <v>17</v>
      </c>
      <c r="N906" s="437">
        <f t="shared" si="195"/>
        <v>2</v>
      </c>
      <c r="O906" s="437"/>
      <c r="P906" s="430" t="str">
        <f t="shared" si="190"/>
        <v/>
      </c>
      <c r="U906" s="177">
        <v>19</v>
      </c>
      <c r="V906" s="177" t="s">
        <v>3046</v>
      </c>
      <c r="W906" s="177" t="s">
        <v>3557</v>
      </c>
      <c r="X906" s="177" t="s">
        <v>2627</v>
      </c>
      <c r="Y906" s="177" t="s">
        <v>4313</v>
      </c>
      <c r="Z906" s="177" t="s">
        <v>7913</v>
      </c>
      <c r="AA906" s="525" t="s">
        <v>4314</v>
      </c>
      <c r="AB906" s="399" t="str">
        <f t="shared" si="191"/>
        <v>DC1CB17x</v>
      </c>
      <c r="AC906" s="399" t="str">
        <f t="shared" si="192"/>
        <v>DC1CB17x-DC</v>
      </c>
      <c r="AD906" t="e">
        <f>Y906&amp;"-"&amp;VLOOKUP(AC906,'LICH THI'!C:AA,9,0)</f>
        <v>#N/A</v>
      </c>
      <c r="AE906">
        <f t="shared" si="193"/>
        <v>1</v>
      </c>
    </row>
    <row r="907" spans="1:31" x14ac:dyDescent="0.25">
      <c r="A907" s="436" t="str">
        <f t="shared" si="183"/>
        <v>DC1CB17x-DC-19</v>
      </c>
      <c r="B907" s="436">
        <f>COUNTIF(AC$4:AC907,AC907)</f>
        <v>19</v>
      </c>
      <c r="C907" s="436" t="str">
        <f t="shared" si="184"/>
        <v>DC1CB17x-DC</v>
      </c>
      <c r="D907" s="436">
        <f>VLOOKUP(C907,'LICH THI'!C:AA,12,0)</f>
        <v>20</v>
      </c>
      <c r="E907" s="436">
        <f>VLOOKUP(C907,'LICH THI'!C:AA,13,0)</f>
        <v>20</v>
      </c>
      <c r="F907" s="436">
        <f t="shared" si="194"/>
        <v>20</v>
      </c>
      <c r="G907" s="436">
        <f>VLOOKUP(C907,'LICH THI'!C:AA,14,0)</f>
        <v>1</v>
      </c>
      <c r="H907" s="436">
        <f t="shared" si="185"/>
        <v>1</v>
      </c>
      <c r="I907" s="436" t="str">
        <f t="shared" si="186"/>
        <v>Trần Minh Thúy</v>
      </c>
      <c r="J907" s="436"/>
      <c r="K907" s="436">
        <f t="shared" si="187"/>
        <v>1</v>
      </c>
      <c r="L907" s="436" t="str">
        <f t="shared" si="188"/>
        <v>DC1CB17x-DC-1</v>
      </c>
      <c r="M907" s="436">
        <f t="shared" si="189"/>
        <v>17</v>
      </c>
      <c r="N907" s="437">
        <f t="shared" si="195"/>
        <v>3</v>
      </c>
      <c r="O907" s="437"/>
      <c r="P907" s="430" t="str">
        <f t="shared" si="190"/>
        <v/>
      </c>
      <c r="U907" s="177">
        <v>20</v>
      </c>
      <c r="V907" s="177" t="s">
        <v>3046</v>
      </c>
      <c r="W907" s="177" t="s">
        <v>3593</v>
      </c>
      <c r="X907" s="177" t="s">
        <v>2631</v>
      </c>
      <c r="Y907" s="177" t="s">
        <v>4259</v>
      </c>
      <c r="Z907" s="177" t="s">
        <v>7913</v>
      </c>
      <c r="AA907" s="525" t="s">
        <v>4174</v>
      </c>
      <c r="AB907" s="399" t="str">
        <f t="shared" si="191"/>
        <v>DC1CB17x</v>
      </c>
      <c r="AC907" s="399" t="str">
        <f t="shared" si="192"/>
        <v>DC1CB17x-DC</v>
      </c>
      <c r="AD907" t="e">
        <f>Y907&amp;"-"&amp;VLOOKUP(AC907,'LICH THI'!C:AA,9,0)</f>
        <v>#N/A</v>
      </c>
      <c r="AE907">
        <f t="shared" si="193"/>
        <v>1</v>
      </c>
    </row>
    <row r="908" spans="1:31" x14ac:dyDescent="0.25">
      <c r="A908" s="436" t="str">
        <f t="shared" si="183"/>
        <v>DC1CB17x-DC-20</v>
      </c>
      <c r="B908" s="436">
        <f>COUNTIF(AC$4:AC908,AC908)</f>
        <v>20</v>
      </c>
      <c r="C908" s="436" t="str">
        <f t="shared" si="184"/>
        <v>DC1CB17x-DC</v>
      </c>
      <c r="D908" s="436">
        <f>VLOOKUP(C908,'LICH THI'!C:AA,12,0)</f>
        <v>20</v>
      </c>
      <c r="E908" s="436">
        <f>VLOOKUP(C908,'LICH THI'!C:AA,13,0)</f>
        <v>20</v>
      </c>
      <c r="F908" s="436">
        <f t="shared" si="194"/>
        <v>20</v>
      </c>
      <c r="G908" s="436">
        <f>VLOOKUP(C908,'LICH THI'!C:AA,14,0)</f>
        <v>1</v>
      </c>
      <c r="H908" s="436">
        <f t="shared" si="185"/>
        <v>1</v>
      </c>
      <c r="I908" s="436" t="str">
        <f t="shared" si="186"/>
        <v>Mai Thị Trang</v>
      </c>
      <c r="J908" s="436"/>
      <c r="K908" s="436">
        <f t="shared" si="187"/>
        <v>1</v>
      </c>
      <c r="L908" s="436" t="str">
        <f t="shared" si="188"/>
        <v>DC1CB17x-DC-1</v>
      </c>
      <c r="M908" s="436">
        <f t="shared" si="189"/>
        <v>17</v>
      </c>
      <c r="N908" s="437">
        <f t="shared" si="195"/>
        <v>4</v>
      </c>
      <c r="O908" s="437"/>
      <c r="P908" s="430" t="str">
        <f t="shared" si="190"/>
        <v/>
      </c>
      <c r="U908" s="177">
        <v>8</v>
      </c>
      <c r="V908" s="177" t="s">
        <v>2642</v>
      </c>
      <c r="W908" s="177" t="s">
        <v>3252</v>
      </c>
      <c r="X908" s="177" t="s">
        <v>2694</v>
      </c>
      <c r="Y908" s="177" t="s">
        <v>3253</v>
      </c>
      <c r="Z908" s="177" t="s">
        <v>7913</v>
      </c>
      <c r="AA908" s="525" t="s">
        <v>3234</v>
      </c>
      <c r="AB908" s="399" t="str">
        <f t="shared" si="191"/>
        <v>DC1CB17x</v>
      </c>
      <c r="AC908" s="399" t="str">
        <f t="shared" si="192"/>
        <v>DC1CB17x-DC</v>
      </c>
      <c r="AD908" t="e">
        <f>Y908&amp;"-"&amp;VLOOKUP(AC908,'LICH THI'!C:AA,9,0)</f>
        <v>#N/A</v>
      </c>
      <c r="AE908">
        <f t="shared" si="193"/>
        <v>1</v>
      </c>
    </row>
    <row r="909" spans="1:31" x14ac:dyDescent="0.25">
      <c r="A909" s="436" t="str">
        <f t="shared" si="183"/>
        <v>DC1CB17-DC-1</v>
      </c>
      <c r="B909" s="436">
        <f>COUNTIF(AC$4:AC909,AC909)</f>
        <v>1</v>
      </c>
      <c r="C909" s="436" t="str">
        <f t="shared" si="184"/>
        <v>DC1CB17-DC</v>
      </c>
      <c r="D909" s="436">
        <f>VLOOKUP(C909,'LICH THI'!C:AA,12,0)</f>
        <v>43</v>
      </c>
      <c r="E909" s="436">
        <f>VLOOKUP(C909,'LICH THI'!C:AA,13,0)</f>
        <v>43</v>
      </c>
      <c r="F909" s="436">
        <f t="shared" si="194"/>
        <v>43</v>
      </c>
      <c r="G909" s="436">
        <f>VLOOKUP(C909,'LICH THI'!C:AA,14,0)</f>
        <v>1</v>
      </c>
      <c r="H909" s="436">
        <f t="shared" si="185"/>
        <v>1</v>
      </c>
      <c r="I909" s="436" t="str">
        <f t="shared" si="186"/>
        <v>Nguyễn Lan Anh</v>
      </c>
      <c r="J909" s="436"/>
      <c r="K909" s="436">
        <f t="shared" si="187"/>
        <v>1</v>
      </c>
      <c r="L909" s="436" t="str">
        <f t="shared" si="188"/>
        <v>DC1CB17-DC-1</v>
      </c>
      <c r="M909" s="436">
        <f t="shared" si="189"/>
        <v>17</v>
      </c>
      <c r="N909" s="437">
        <f t="shared" si="195"/>
        <v>28</v>
      </c>
      <c r="O909" s="437"/>
      <c r="P909" s="430" t="str">
        <f t="shared" si="190"/>
        <v/>
      </c>
      <c r="U909" s="177">
        <v>13</v>
      </c>
      <c r="V909" s="177" t="s">
        <v>3381</v>
      </c>
      <c r="W909" s="177" t="s">
        <v>4783</v>
      </c>
      <c r="X909" s="177" t="s">
        <v>2611</v>
      </c>
      <c r="Y909" s="177" t="s">
        <v>4784</v>
      </c>
      <c r="Z909" s="177" t="s">
        <v>6870</v>
      </c>
      <c r="AA909" s="525" t="s">
        <v>3312</v>
      </c>
      <c r="AB909" s="399" t="str">
        <f t="shared" si="191"/>
        <v>DC1CB17</v>
      </c>
      <c r="AC909" s="399" t="str">
        <f t="shared" si="192"/>
        <v>DC1CB17-DC</v>
      </c>
      <c r="AD909" t="str">
        <f>Y909&amp;"-"&amp;VLOOKUP(AC909,'LICH THI'!C:AA,9,0)</f>
        <v>64DCKT3281-42473</v>
      </c>
      <c r="AE909">
        <f t="shared" si="193"/>
        <v>1</v>
      </c>
    </row>
    <row r="910" spans="1:31" x14ac:dyDescent="0.25">
      <c r="A910" s="436" t="str">
        <f t="shared" si="183"/>
        <v>DC1CB17-DC-2</v>
      </c>
      <c r="B910" s="436">
        <f>COUNTIF(AC$4:AC910,AC910)</f>
        <v>2</v>
      </c>
      <c r="C910" s="436" t="str">
        <f t="shared" si="184"/>
        <v>DC1CB17-DC</v>
      </c>
      <c r="D910" s="436">
        <f>VLOOKUP(C910,'LICH THI'!C:AA,12,0)</f>
        <v>43</v>
      </c>
      <c r="E910" s="436">
        <f>VLOOKUP(C910,'LICH THI'!C:AA,13,0)</f>
        <v>43</v>
      </c>
      <c r="F910" s="436">
        <f t="shared" si="194"/>
        <v>43</v>
      </c>
      <c r="G910" s="436">
        <f>VLOOKUP(C910,'LICH THI'!C:AA,14,0)</f>
        <v>1</v>
      </c>
      <c r="H910" s="436">
        <f t="shared" si="185"/>
        <v>1</v>
      </c>
      <c r="I910" s="436" t="str">
        <f t="shared" si="186"/>
        <v>Nguyễn Thị Hoàng Anh</v>
      </c>
      <c r="J910" s="436"/>
      <c r="K910" s="436">
        <f t="shared" si="187"/>
        <v>1</v>
      </c>
      <c r="L910" s="436" t="str">
        <f t="shared" si="188"/>
        <v>DC1CB17-DC-1</v>
      </c>
      <c r="M910" s="436">
        <f t="shared" si="189"/>
        <v>17</v>
      </c>
      <c r="N910" s="437">
        <f t="shared" si="195"/>
        <v>29</v>
      </c>
      <c r="O910" s="437"/>
      <c r="P910" s="430" t="str">
        <f t="shared" si="190"/>
        <v/>
      </c>
      <c r="U910" s="177">
        <v>5</v>
      </c>
      <c r="V910" s="177" t="s">
        <v>3378</v>
      </c>
      <c r="W910" s="177" t="s">
        <v>5546</v>
      </c>
      <c r="X910" s="177" t="s">
        <v>2611</v>
      </c>
      <c r="Y910" s="177" t="s">
        <v>5889</v>
      </c>
      <c r="Z910" s="177" t="s">
        <v>6870</v>
      </c>
      <c r="AA910" s="525" t="s">
        <v>5025</v>
      </c>
      <c r="AB910" s="399" t="str">
        <f t="shared" si="191"/>
        <v>DC1CB17</v>
      </c>
      <c r="AC910" s="399" t="str">
        <f t="shared" si="192"/>
        <v>DC1CB17-DC</v>
      </c>
      <c r="AD910" t="str">
        <f>Y910&amp;"-"&amp;VLOOKUP(AC910,'LICH THI'!C:AA,9,0)</f>
        <v>64DCKT3251-42473</v>
      </c>
      <c r="AE910">
        <f t="shared" si="193"/>
        <v>1</v>
      </c>
    </row>
    <row r="911" spans="1:31" x14ac:dyDescent="0.25">
      <c r="A911" s="436" t="str">
        <f t="shared" si="183"/>
        <v>DC1CB17-DC-3</v>
      </c>
      <c r="B911" s="436">
        <f>COUNTIF(AC$4:AC911,AC911)</f>
        <v>3</v>
      </c>
      <c r="C911" s="436" t="str">
        <f t="shared" si="184"/>
        <v>DC1CB17-DC</v>
      </c>
      <c r="D911" s="436">
        <f>VLOOKUP(C911,'LICH THI'!C:AA,12,0)</f>
        <v>43</v>
      </c>
      <c r="E911" s="436">
        <f>VLOOKUP(C911,'LICH THI'!C:AA,13,0)</f>
        <v>43</v>
      </c>
      <c r="F911" s="436">
        <f t="shared" si="194"/>
        <v>43</v>
      </c>
      <c r="G911" s="436">
        <f>VLOOKUP(C911,'LICH THI'!C:AA,14,0)</f>
        <v>1</v>
      </c>
      <c r="H911" s="436">
        <f t="shared" si="185"/>
        <v>1</v>
      </c>
      <c r="I911" s="436" t="str">
        <f t="shared" si="186"/>
        <v>Thiều Văn Ba</v>
      </c>
      <c r="J911" s="436"/>
      <c r="K911" s="436">
        <f t="shared" si="187"/>
        <v>1</v>
      </c>
      <c r="L911" s="436" t="str">
        <f t="shared" si="188"/>
        <v>DC1CB17-DC-1</v>
      </c>
      <c r="M911" s="436">
        <f t="shared" si="189"/>
        <v>17</v>
      </c>
      <c r="N911" s="437">
        <f t="shared" si="195"/>
        <v>30</v>
      </c>
      <c r="O911" s="437"/>
      <c r="P911" s="430" t="str">
        <f t="shared" si="190"/>
        <v/>
      </c>
      <c r="U911" s="177">
        <v>22</v>
      </c>
      <c r="V911" s="177" t="s">
        <v>4382</v>
      </c>
      <c r="W911" s="177" t="s">
        <v>6875</v>
      </c>
      <c r="X911" s="177" t="s">
        <v>6218</v>
      </c>
      <c r="Y911" s="177" t="s">
        <v>6876</v>
      </c>
      <c r="Z911" s="177" t="s">
        <v>6870</v>
      </c>
      <c r="AA911" s="525" t="s">
        <v>6319</v>
      </c>
      <c r="AB911" s="399" t="str">
        <f t="shared" si="191"/>
        <v>DC1CB17</v>
      </c>
      <c r="AC911" s="399" t="str">
        <f t="shared" si="192"/>
        <v>DC1CB17-DC</v>
      </c>
      <c r="AD911" t="str">
        <f>Y911&amp;"-"&amp;VLOOKUP(AC911,'LICH THI'!C:AA,9,0)</f>
        <v>65DCQT20014-42473</v>
      </c>
      <c r="AE911">
        <f t="shared" si="193"/>
        <v>1</v>
      </c>
    </row>
    <row r="912" spans="1:31" x14ac:dyDescent="0.25">
      <c r="A912" s="436" t="str">
        <f t="shared" si="183"/>
        <v>DC1CB17-DC-4</v>
      </c>
      <c r="B912" s="436">
        <f>COUNTIF(AC$4:AC912,AC912)</f>
        <v>4</v>
      </c>
      <c r="C912" s="436" t="str">
        <f t="shared" si="184"/>
        <v>DC1CB17-DC</v>
      </c>
      <c r="D912" s="436">
        <f>VLOOKUP(C912,'LICH THI'!C:AA,12,0)</f>
        <v>43</v>
      </c>
      <c r="E912" s="436">
        <f>VLOOKUP(C912,'LICH THI'!C:AA,13,0)</f>
        <v>43</v>
      </c>
      <c r="F912" s="436">
        <f t="shared" si="194"/>
        <v>43</v>
      </c>
      <c r="G912" s="436">
        <f>VLOOKUP(C912,'LICH THI'!C:AA,14,0)</f>
        <v>1</v>
      </c>
      <c r="H912" s="436">
        <f t="shared" si="185"/>
        <v>1</v>
      </c>
      <c r="I912" s="436" t="str">
        <f t="shared" si="186"/>
        <v>Trần Đình Chiến</v>
      </c>
      <c r="J912" s="436"/>
      <c r="K912" s="436">
        <f t="shared" si="187"/>
        <v>1</v>
      </c>
      <c r="L912" s="436" t="str">
        <f t="shared" si="188"/>
        <v>DC1CB17-DC-1</v>
      </c>
      <c r="M912" s="436">
        <f t="shared" si="189"/>
        <v>17</v>
      </c>
      <c r="N912" s="437">
        <f t="shared" si="195"/>
        <v>31</v>
      </c>
      <c r="O912" s="437"/>
      <c r="P912" s="430" t="str">
        <f t="shared" si="190"/>
        <v/>
      </c>
      <c r="U912" s="177">
        <v>17</v>
      </c>
      <c r="V912" s="177" t="s">
        <v>3019</v>
      </c>
      <c r="W912" s="177" t="s">
        <v>3263</v>
      </c>
      <c r="X912" s="177" t="s">
        <v>2709</v>
      </c>
      <c r="Y912" s="177" t="s">
        <v>3873</v>
      </c>
      <c r="Z912" s="177" t="s">
        <v>6870</v>
      </c>
      <c r="AA912" s="525" t="s">
        <v>3874</v>
      </c>
      <c r="AB912" s="399" t="str">
        <f t="shared" si="191"/>
        <v>DC1CB17</v>
      </c>
      <c r="AC912" s="399" t="str">
        <f t="shared" si="192"/>
        <v>DC1CB17-DC</v>
      </c>
      <c r="AD912" t="str">
        <f>Y912&amp;"-"&amp;VLOOKUP(AC912,'LICH THI'!C:AA,9,0)</f>
        <v>64DCQT3108-42473</v>
      </c>
      <c r="AE912">
        <f t="shared" si="193"/>
        <v>1</v>
      </c>
    </row>
    <row r="913" spans="1:31" x14ac:dyDescent="0.25">
      <c r="A913" s="436" t="str">
        <f t="shared" si="183"/>
        <v>DC1CB17-DC-5</v>
      </c>
      <c r="B913" s="436">
        <f>COUNTIF(AC$4:AC913,AC913)</f>
        <v>5</v>
      </c>
      <c r="C913" s="436" t="str">
        <f t="shared" si="184"/>
        <v>DC1CB17-DC</v>
      </c>
      <c r="D913" s="436">
        <f>VLOOKUP(C913,'LICH THI'!C:AA,12,0)</f>
        <v>43</v>
      </c>
      <c r="E913" s="436">
        <f>VLOOKUP(C913,'LICH THI'!C:AA,13,0)</f>
        <v>43</v>
      </c>
      <c r="F913" s="436">
        <f t="shared" si="194"/>
        <v>43</v>
      </c>
      <c r="G913" s="436">
        <f>VLOOKUP(C913,'LICH THI'!C:AA,14,0)</f>
        <v>1</v>
      </c>
      <c r="H913" s="436">
        <f t="shared" si="185"/>
        <v>1</v>
      </c>
      <c r="I913" s="436" t="str">
        <f t="shared" si="186"/>
        <v>Nguyễn Công Chinh</v>
      </c>
      <c r="J913" s="436"/>
      <c r="K913" s="436">
        <f t="shared" si="187"/>
        <v>1</v>
      </c>
      <c r="L913" s="436" t="str">
        <f t="shared" si="188"/>
        <v>DC1CB17-DC-1</v>
      </c>
      <c r="M913" s="436">
        <f t="shared" si="189"/>
        <v>17</v>
      </c>
      <c r="N913" s="437">
        <f t="shared" si="195"/>
        <v>32</v>
      </c>
      <c r="O913" s="437"/>
      <c r="P913" s="430" t="str">
        <f t="shared" si="190"/>
        <v/>
      </c>
      <c r="U913" s="177">
        <v>34</v>
      </c>
      <c r="V913" s="177" t="s">
        <v>3556</v>
      </c>
      <c r="W913" s="177" t="s">
        <v>2720</v>
      </c>
      <c r="X913" s="177" t="s">
        <v>4163</v>
      </c>
      <c r="Y913" s="177" t="s">
        <v>4412</v>
      </c>
      <c r="Z913" s="177" t="s">
        <v>6870</v>
      </c>
      <c r="AA913" s="525" t="s">
        <v>4413</v>
      </c>
      <c r="AB913" s="399" t="str">
        <f t="shared" si="191"/>
        <v>DC1CB17</v>
      </c>
      <c r="AC913" s="399" t="str">
        <f t="shared" si="192"/>
        <v>DC1CB17-DC</v>
      </c>
      <c r="AD913" t="str">
        <f>Y913&amp;"-"&amp;VLOOKUP(AC913,'LICH THI'!C:AA,9,0)</f>
        <v>65DCQT22268-42473</v>
      </c>
      <c r="AE913">
        <f t="shared" si="193"/>
        <v>1</v>
      </c>
    </row>
    <row r="914" spans="1:31" x14ac:dyDescent="0.25">
      <c r="A914" s="436" t="str">
        <f t="shared" si="183"/>
        <v>DC1CB17-DC-6</v>
      </c>
      <c r="B914" s="436">
        <f>COUNTIF(AC$4:AC914,AC914)</f>
        <v>6</v>
      </c>
      <c r="C914" s="436" t="str">
        <f t="shared" si="184"/>
        <v>DC1CB17-DC</v>
      </c>
      <c r="D914" s="436">
        <f>VLOOKUP(C914,'LICH THI'!C:AA,12,0)</f>
        <v>43</v>
      </c>
      <c r="E914" s="436">
        <f>VLOOKUP(C914,'LICH THI'!C:AA,13,0)</f>
        <v>43</v>
      </c>
      <c r="F914" s="436">
        <f t="shared" si="194"/>
        <v>43</v>
      </c>
      <c r="G914" s="436">
        <f>VLOOKUP(C914,'LICH THI'!C:AA,14,0)</f>
        <v>1</v>
      </c>
      <c r="H914" s="436">
        <f t="shared" si="185"/>
        <v>1</v>
      </c>
      <c r="I914" s="436" t="str">
        <f t="shared" si="186"/>
        <v>Lại Thế Đệ</v>
      </c>
      <c r="J914" s="436"/>
      <c r="K914" s="436">
        <f t="shared" si="187"/>
        <v>1</v>
      </c>
      <c r="L914" s="436" t="str">
        <f t="shared" si="188"/>
        <v>DC1CB17-DC-1</v>
      </c>
      <c r="M914" s="436">
        <f t="shared" si="189"/>
        <v>17</v>
      </c>
      <c r="N914" s="437">
        <f t="shared" si="195"/>
        <v>33</v>
      </c>
      <c r="O914" s="437"/>
      <c r="P914" s="430" t="str">
        <f t="shared" si="190"/>
        <v/>
      </c>
      <c r="U914" s="177">
        <v>23</v>
      </c>
      <c r="V914" s="177" t="s">
        <v>4382</v>
      </c>
      <c r="W914" s="177" t="s">
        <v>5482</v>
      </c>
      <c r="X914" s="177" t="s">
        <v>6877</v>
      </c>
      <c r="Y914" s="177" t="s">
        <v>6878</v>
      </c>
      <c r="Z914" s="177" t="s">
        <v>6870</v>
      </c>
      <c r="AA914" s="525" t="s">
        <v>6879</v>
      </c>
      <c r="AB914" s="399" t="str">
        <f t="shared" si="191"/>
        <v>DC1CB17</v>
      </c>
      <c r="AC914" s="399" t="str">
        <f t="shared" si="192"/>
        <v>DC1CB17-DC</v>
      </c>
      <c r="AD914" t="str">
        <f>Y914&amp;"-"&amp;VLOOKUP(AC914,'LICH THI'!C:AA,9,0)</f>
        <v>65DCQT21892-42473</v>
      </c>
      <c r="AE914">
        <f t="shared" si="193"/>
        <v>1</v>
      </c>
    </row>
    <row r="915" spans="1:31" x14ac:dyDescent="0.25">
      <c r="A915" s="436" t="str">
        <f t="shared" si="183"/>
        <v>DC1CB17-DC-7</v>
      </c>
      <c r="B915" s="436">
        <f>COUNTIF(AC$4:AC915,AC915)</f>
        <v>7</v>
      </c>
      <c r="C915" s="436" t="str">
        <f t="shared" si="184"/>
        <v>DC1CB17-DC</v>
      </c>
      <c r="D915" s="436">
        <f>VLOOKUP(C915,'LICH THI'!C:AA,12,0)</f>
        <v>43</v>
      </c>
      <c r="E915" s="436">
        <f>VLOOKUP(C915,'LICH THI'!C:AA,13,0)</f>
        <v>43</v>
      </c>
      <c r="F915" s="436">
        <f t="shared" si="194"/>
        <v>43</v>
      </c>
      <c r="G915" s="436">
        <f>VLOOKUP(C915,'LICH THI'!C:AA,14,0)</f>
        <v>1</v>
      </c>
      <c r="H915" s="436">
        <f t="shared" si="185"/>
        <v>1</v>
      </c>
      <c r="I915" s="436" t="str">
        <f t="shared" si="186"/>
        <v>Lại Minh Đức</v>
      </c>
      <c r="J915" s="436"/>
      <c r="K915" s="436">
        <f t="shared" si="187"/>
        <v>1</v>
      </c>
      <c r="L915" s="436" t="str">
        <f t="shared" si="188"/>
        <v>DC1CB17-DC-1</v>
      </c>
      <c r="M915" s="436">
        <f t="shared" si="189"/>
        <v>17</v>
      </c>
      <c r="N915" s="437">
        <f t="shared" si="195"/>
        <v>34</v>
      </c>
      <c r="O915" s="437"/>
      <c r="P915" s="430" t="str">
        <f t="shared" si="190"/>
        <v/>
      </c>
      <c r="U915" s="177">
        <v>6</v>
      </c>
      <c r="V915" s="177" t="s">
        <v>3378</v>
      </c>
      <c r="W915" s="177" t="s">
        <v>4518</v>
      </c>
      <c r="X915" s="177" t="s">
        <v>2948</v>
      </c>
      <c r="Y915" s="177" t="s">
        <v>4519</v>
      </c>
      <c r="Z915" s="177" t="s">
        <v>6870</v>
      </c>
      <c r="AA915" s="525" t="s">
        <v>4520</v>
      </c>
      <c r="AB915" s="399" t="str">
        <f t="shared" si="191"/>
        <v>DC1CB17</v>
      </c>
      <c r="AC915" s="399" t="str">
        <f t="shared" si="192"/>
        <v>DC1CB17-DC</v>
      </c>
      <c r="AD915" t="str">
        <f>Y915&amp;"-"&amp;VLOOKUP(AC915,'LICH THI'!C:AA,9,0)</f>
        <v>64DCKT3266-42473</v>
      </c>
      <c r="AE915">
        <f t="shared" si="193"/>
        <v>1</v>
      </c>
    </row>
    <row r="916" spans="1:31" x14ac:dyDescent="0.25">
      <c r="A916" s="436" t="str">
        <f t="shared" si="183"/>
        <v>DC1CB17-DC-8</v>
      </c>
      <c r="B916" s="436">
        <f>COUNTIF(AC$4:AC916,AC916)</f>
        <v>8</v>
      </c>
      <c r="C916" s="436" t="str">
        <f t="shared" si="184"/>
        <v>DC1CB17-DC</v>
      </c>
      <c r="D916" s="436">
        <f>VLOOKUP(C916,'LICH THI'!C:AA,12,0)</f>
        <v>43</v>
      </c>
      <c r="E916" s="436">
        <f>VLOOKUP(C916,'LICH THI'!C:AA,13,0)</f>
        <v>43</v>
      </c>
      <c r="F916" s="436">
        <f t="shared" si="194"/>
        <v>43</v>
      </c>
      <c r="G916" s="436">
        <f>VLOOKUP(C916,'LICH THI'!C:AA,14,0)</f>
        <v>1</v>
      </c>
      <c r="H916" s="436">
        <f t="shared" si="185"/>
        <v>1</v>
      </c>
      <c r="I916" s="436" t="str">
        <f t="shared" si="186"/>
        <v>Lê Phú Đức</v>
      </c>
      <c r="J916" s="436"/>
      <c r="K916" s="436">
        <f t="shared" si="187"/>
        <v>1</v>
      </c>
      <c r="L916" s="436" t="str">
        <f t="shared" si="188"/>
        <v>DC1CB17-DC-1</v>
      </c>
      <c r="M916" s="436">
        <f t="shared" si="189"/>
        <v>17</v>
      </c>
      <c r="N916" s="437">
        <f t="shared" si="195"/>
        <v>35</v>
      </c>
      <c r="O916" s="437"/>
      <c r="P916" s="430" t="str">
        <f t="shared" si="190"/>
        <v/>
      </c>
      <c r="U916" s="177">
        <v>11</v>
      </c>
      <c r="V916" s="177" t="s">
        <v>3826</v>
      </c>
      <c r="W916" s="177" t="s">
        <v>3269</v>
      </c>
      <c r="X916" s="177" t="s">
        <v>2948</v>
      </c>
      <c r="Y916" s="177" t="s">
        <v>5746</v>
      </c>
      <c r="Z916" s="177" t="s">
        <v>6870</v>
      </c>
      <c r="AA916" s="525" t="s">
        <v>5747</v>
      </c>
      <c r="AB916" s="399" t="str">
        <f t="shared" si="191"/>
        <v>DC1CB17</v>
      </c>
      <c r="AC916" s="399" t="str">
        <f t="shared" si="192"/>
        <v>DC1CB17-DC</v>
      </c>
      <c r="AD916" t="str">
        <f>Y916&amp;"-"&amp;VLOOKUP(AC916,'LICH THI'!C:AA,9,0)</f>
        <v>64DCKT3269-42473</v>
      </c>
      <c r="AE916">
        <f t="shared" si="193"/>
        <v>1</v>
      </c>
    </row>
    <row r="917" spans="1:31" x14ac:dyDescent="0.25">
      <c r="A917" s="436" t="str">
        <f t="shared" si="183"/>
        <v>DC1CB17-DC-9</v>
      </c>
      <c r="B917" s="436">
        <f>COUNTIF(AC$4:AC917,AC917)</f>
        <v>9</v>
      </c>
      <c r="C917" s="436" t="str">
        <f t="shared" si="184"/>
        <v>DC1CB17-DC</v>
      </c>
      <c r="D917" s="436">
        <f>VLOOKUP(C917,'LICH THI'!C:AA,12,0)</f>
        <v>43</v>
      </c>
      <c r="E917" s="436">
        <f>VLOOKUP(C917,'LICH THI'!C:AA,13,0)</f>
        <v>43</v>
      </c>
      <c r="F917" s="436">
        <f t="shared" si="194"/>
        <v>43</v>
      </c>
      <c r="G917" s="436">
        <f>VLOOKUP(C917,'LICH THI'!C:AA,14,0)</f>
        <v>1</v>
      </c>
      <c r="H917" s="436">
        <f t="shared" si="185"/>
        <v>1</v>
      </c>
      <c r="I917" s="436" t="str">
        <f t="shared" si="186"/>
        <v>Phạm Thị Giang</v>
      </c>
      <c r="J917" s="436"/>
      <c r="K917" s="436">
        <f t="shared" si="187"/>
        <v>1</v>
      </c>
      <c r="L917" s="436" t="str">
        <f t="shared" si="188"/>
        <v>DC1CB17-DC-1</v>
      </c>
      <c r="M917" s="436">
        <f t="shared" si="189"/>
        <v>17</v>
      </c>
      <c r="N917" s="437">
        <f t="shared" si="195"/>
        <v>36</v>
      </c>
      <c r="O917" s="437"/>
      <c r="P917" s="430" t="str">
        <f t="shared" si="190"/>
        <v/>
      </c>
      <c r="U917" s="177">
        <v>35</v>
      </c>
      <c r="V917" s="177" t="s">
        <v>3556</v>
      </c>
      <c r="W917" s="177" t="s">
        <v>3557</v>
      </c>
      <c r="X917" s="177" t="s">
        <v>3558</v>
      </c>
      <c r="Y917" s="177" t="s">
        <v>3559</v>
      </c>
      <c r="Z917" s="177" t="s">
        <v>6870</v>
      </c>
      <c r="AA917" s="525" t="s">
        <v>3483</v>
      </c>
      <c r="AB917" s="399" t="str">
        <f t="shared" si="191"/>
        <v>DC1CB17</v>
      </c>
      <c r="AC917" s="399" t="str">
        <f t="shared" si="192"/>
        <v>DC1CB17-DC</v>
      </c>
      <c r="AD917" t="str">
        <f>Y917&amp;"-"&amp;VLOOKUP(AC917,'LICH THI'!C:AA,9,0)</f>
        <v>65DCQT23445-42473</v>
      </c>
      <c r="AE917">
        <f t="shared" si="193"/>
        <v>1</v>
      </c>
    </row>
    <row r="918" spans="1:31" x14ac:dyDescent="0.25">
      <c r="A918" s="436" t="str">
        <f t="shared" si="183"/>
        <v>DC1CB17-DC-10</v>
      </c>
      <c r="B918" s="436">
        <f>COUNTIF(AC$4:AC918,AC918)</f>
        <v>10</v>
      </c>
      <c r="C918" s="436" t="str">
        <f t="shared" si="184"/>
        <v>DC1CB17-DC</v>
      </c>
      <c r="D918" s="436">
        <f>VLOOKUP(C918,'LICH THI'!C:AA,12,0)</f>
        <v>43</v>
      </c>
      <c r="E918" s="436">
        <f>VLOOKUP(C918,'LICH THI'!C:AA,13,0)</f>
        <v>43</v>
      </c>
      <c r="F918" s="436">
        <f t="shared" si="194"/>
        <v>43</v>
      </c>
      <c r="G918" s="436">
        <f>VLOOKUP(C918,'LICH THI'!C:AA,14,0)</f>
        <v>1</v>
      </c>
      <c r="H918" s="436">
        <f t="shared" si="185"/>
        <v>1</v>
      </c>
      <c r="I918" s="436" t="str">
        <f t="shared" si="186"/>
        <v>Khuất Thị Hà</v>
      </c>
      <c r="J918" s="436"/>
      <c r="K918" s="436">
        <f t="shared" si="187"/>
        <v>1</v>
      </c>
      <c r="L918" s="436" t="str">
        <f t="shared" si="188"/>
        <v>DC1CB17-DC-1</v>
      </c>
      <c r="M918" s="436">
        <f t="shared" si="189"/>
        <v>17</v>
      </c>
      <c r="N918" s="437">
        <f t="shared" si="195"/>
        <v>37</v>
      </c>
      <c r="O918" s="437"/>
      <c r="P918" s="430" t="str">
        <f t="shared" si="190"/>
        <v/>
      </c>
      <c r="U918" s="177">
        <v>36</v>
      </c>
      <c r="V918" s="177" t="s">
        <v>3556</v>
      </c>
      <c r="W918" s="177" t="s">
        <v>4414</v>
      </c>
      <c r="X918" s="177" t="s">
        <v>3163</v>
      </c>
      <c r="Y918" s="177" t="s">
        <v>4415</v>
      </c>
      <c r="Z918" s="177" t="s">
        <v>6870</v>
      </c>
      <c r="AA918" s="525" t="s">
        <v>4416</v>
      </c>
      <c r="AB918" s="399" t="str">
        <f t="shared" si="191"/>
        <v>DC1CB17</v>
      </c>
      <c r="AC918" s="399" t="str">
        <f t="shared" si="192"/>
        <v>DC1CB17-DC</v>
      </c>
      <c r="AD918" t="str">
        <f>Y918&amp;"-"&amp;VLOOKUP(AC918,'LICH THI'!C:AA,9,0)</f>
        <v>65DCQT23200-42473</v>
      </c>
      <c r="AE918">
        <f t="shared" si="193"/>
        <v>1</v>
      </c>
    </row>
    <row r="919" spans="1:31" x14ac:dyDescent="0.25">
      <c r="A919" s="436" t="str">
        <f t="shared" si="183"/>
        <v>DC1CB17-DC-11</v>
      </c>
      <c r="B919" s="436">
        <f>COUNTIF(AC$4:AC919,AC919)</f>
        <v>11</v>
      </c>
      <c r="C919" s="436" t="str">
        <f t="shared" si="184"/>
        <v>DC1CB17-DC</v>
      </c>
      <c r="D919" s="436">
        <f>VLOOKUP(C919,'LICH THI'!C:AA,12,0)</f>
        <v>43</v>
      </c>
      <c r="E919" s="436">
        <f>VLOOKUP(C919,'LICH THI'!C:AA,13,0)</f>
        <v>43</v>
      </c>
      <c r="F919" s="436">
        <f t="shared" si="194"/>
        <v>43</v>
      </c>
      <c r="G919" s="436">
        <f>VLOOKUP(C919,'LICH THI'!C:AA,14,0)</f>
        <v>1</v>
      </c>
      <c r="H919" s="436">
        <f t="shared" si="185"/>
        <v>1</v>
      </c>
      <c r="I919" s="436" t="str">
        <f t="shared" si="186"/>
        <v>Đào Thị Thanh Hảo</v>
      </c>
      <c r="J919" s="436"/>
      <c r="K919" s="436">
        <f t="shared" si="187"/>
        <v>1</v>
      </c>
      <c r="L919" s="436" t="str">
        <f t="shared" si="188"/>
        <v>DC1CB17-DC-1</v>
      </c>
      <c r="M919" s="436">
        <f t="shared" si="189"/>
        <v>17</v>
      </c>
      <c r="N919" s="437">
        <f t="shared" si="195"/>
        <v>38</v>
      </c>
      <c r="O919" s="437"/>
      <c r="P919" s="430" t="str">
        <f t="shared" si="190"/>
        <v/>
      </c>
      <c r="U919" s="177">
        <v>7</v>
      </c>
      <c r="V919" s="177" t="s">
        <v>3378</v>
      </c>
      <c r="W919" s="177" t="s">
        <v>5741</v>
      </c>
      <c r="X919" s="177" t="s">
        <v>5742</v>
      </c>
      <c r="Y919" s="177" t="s">
        <v>5743</v>
      </c>
      <c r="Z919" s="177" t="s">
        <v>6870</v>
      </c>
      <c r="AA919" s="525" t="s">
        <v>5354</v>
      </c>
      <c r="AB919" s="399" t="str">
        <f t="shared" si="191"/>
        <v>DC1CB17</v>
      </c>
      <c r="AC919" s="399" t="str">
        <f t="shared" si="192"/>
        <v>DC1CB17-DC</v>
      </c>
      <c r="AD919" t="str">
        <f>Y919&amp;"-"&amp;VLOOKUP(AC919,'LICH THI'!C:AA,9,0)</f>
        <v>64DCKT3170-42473</v>
      </c>
      <c r="AE919">
        <f t="shared" si="193"/>
        <v>1</v>
      </c>
    </row>
    <row r="920" spans="1:31" x14ac:dyDescent="0.25">
      <c r="A920" s="436" t="str">
        <f t="shared" si="183"/>
        <v>DC1CB17-DC-12</v>
      </c>
      <c r="B920" s="436">
        <f>COUNTIF(AC$4:AC920,AC920)</f>
        <v>12</v>
      </c>
      <c r="C920" s="436" t="str">
        <f t="shared" si="184"/>
        <v>DC1CB17-DC</v>
      </c>
      <c r="D920" s="436">
        <f>VLOOKUP(C920,'LICH THI'!C:AA,12,0)</f>
        <v>43</v>
      </c>
      <c r="E920" s="436">
        <f>VLOOKUP(C920,'LICH THI'!C:AA,13,0)</f>
        <v>43</v>
      </c>
      <c r="F920" s="436">
        <f t="shared" si="194"/>
        <v>43</v>
      </c>
      <c r="G920" s="436">
        <f>VLOOKUP(C920,'LICH THI'!C:AA,14,0)</f>
        <v>1</v>
      </c>
      <c r="H920" s="436">
        <f t="shared" si="185"/>
        <v>1</v>
      </c>
      <c r="I920" s="436" t="str">
        <f t="shared" si="186"/>
        <v>Vũ Minh Huyền</v>
      </c>
      <c r="J920" s="436"/>
      <c r="K920" s="436">
        <f t="shared" si="187"/>
        <v>1</v>
      </c>
      <c r="L920" s="436" t="str">
        <f t="shared" si="188"/>
        <v>DC1CB17-DC-1</v>
      </c>
      <c r="M920" s="436">
        <f t="shared" si="189"/>
        <v>17</v>
      </c>
      <c r="N920" s="437">
        <f t="shared" si="195"/>
        <v>39</v>
      </c>
      <c r="O920" s="437"/>
      <c r="P920" s="430" t="str">
        <f t="shared" si="190"/>
        <v/>
      </c>
      <c r="U920" s="177">
        <v>19</v>
      </c>
      <c r="V920" s="177" t="s">
        <v>3491</v>
      </c>
      <c r="W920" s="177" t="s">
        <v>4355</v>
      </c>
      <c r="X920" s="177" t="s">
        <v>4236</v>
      </c>
      <c r="Y920" s="177" t="s">
        <v>4356</v>
      </c>
      <c r="Z920" s="177" t="s">
        <v>6870</v>
      </c>
      <c r="AA920" s="525" t="s">
        <v>4357</v>
      </c>
      <c r="AB920" s="399" t="str">
        <f t="shared" si="191"/>
        <v>DC1CB17</v>
      </c>
      <c r="AC920" s="399" t="str">
        <f t="shared" si="192"/>
        <v>DC1CB17-DC</v>
      </c>
      <c r="AD920" t="str">
        <f>Y920&amp;"-"&amp;VLOOKUP(AC920,'LICH THI'!C:AA,9,0)</f>
        <v>65DCKT22334-42473</v>
      </c>
      <c r="AE920">
        <f t="shared" si="193"/>
        <v>1</v>
      </c>
    </row>
    <row r="921" spans="1:31" x14ac:dyDescent="0.25">
      <c r="A921" s="436" t="str">
        <f t="shared" si="183"/>
        <v>DC1CB17-DC-13</v>
      </c>
      <c r="B921" s="436">
        <f>COUNTIF(AC$4:AC921,AC921)</f>
        <v>13</v>
      </c>
      <c r="C921" s="436" t="str">
        <f t="shared" si="184"/>
        <v>DC1CB17-DC</v>
      </c>
      <c r="D921" s="436">
        <f>VLOOKUP(C921,'LICH THI'!C:AA,12,0)</f>
        <v>43</v>
      </c>
      <c r="E921" s="436">
        <f>VLOOKUP(C921,'LICH THI'!C:AA,13,0)</f>
        <v>43</v>
      </c>
      <c r="F921" s="436">
        <f t="shared" si="194"/>
        <v>43</v>
      </c>
      <c r="G921" s="436">
        <f>VLOOKUP(C921,'LICH THI'!C:AA,14,0)</f>
        <v>1</v>
      </c>
      <c r="H921" s="436">
        <f t="shared" si="185"/>
        <v>1</v>
      </c>
      <c r="I921" s="436" t="str">
        <f t="shared" si="186"/>
        <v>Vũ Thị Thu Hương</v>
      </c>
      <c r="J921" s="436"/>
      <c r="K921" s="436">
        <f t="shared" si="187"/>
        <v>1</v>
      </c>
      <c r="L921" s="436" t="str">
        <f t="shared" si="188"/>
        <v>DC1CB17-DC-1</v>
      </c>
      <c r="M921" s="436">
        <f t="shared" si="189"/>
        <v>17</v>
      </c>
      <c r="N921" s="437">
        <f t="shared" si="195"/>
        <v>40</v>
      </c>
      <c r="O921" s="437"/>
      <c r="P921" s="430" t="str">
        <f t="shared" si="190"/>
        <v/>
      </c>
      <c r="U921" s="177">
        <v>2</v>
      </c>
      <c r="V921" s="177" t="s">
        <v>3366</v>
      </c>
      <c r="W921" s="177" t="s">
        <v>3369</v>
      </c>
      <c r="X921" s="177" t="s">
        <v>2663</v>
      </c>
      <c r="Y921" s="177" t="s">
        <v>3370</v>
      </c>
      <c r="Z921" s="177" t="s">
        <v>6870</v>
      </c>
      <c r="AA921" s="525" t="s">
        <v>3371</v>
      </c>
      <c r="AB921" s="399" t="str">
        <f t="shared" si="191"/>
        <v>DC1CB17</v>
      </c>
      <c r="AC921" s="399" t="str">
        <f t="shared" si="192"/>
        <v>DC1CB17-DC</v>
      </c>
      <c r="AD921" t="str">
        <f>Y921&amp;"-"&amp;VLOOKUP(AC921,'LICH THI'!C:AA,9,0)</f>
        <v>64DCKT3102-42473</v>
      </c>
      <c r="AE921">
        <f t="shared" si="193"/>
        <v>1</v>
      </c>
    </row>
    <row r="922" spans="1:31" x14ac:dyDescent="0.25">
      <c r="A922" s="436" t="str">
        <f t="shared" si="183"/>
        <v>DC1CB17-DC-14</v>
      </c>
      <c r="B922" s="436">
        <f>COUNTIF(AC$4:AC922,AC922)</f>
        <v>14</v>
      </c>
      <c r="C922" s="436" t="str">
        <f t="shared" si="184"/>
        <v>DC1CB17-DC</v>
      </c>
      <c r="D922" s="436">
        <f>VLOOKUP(C922,'LICH THI'!C:AA,12,0)</f>
        <v>43</v>
      </c>
      <c r="E922" s="436">
        <f>VLOOKUP(C922,'LICH THI'!C:AA,13,0)</f>
        <v>43</v>
      </c>
      <c r="F922" s="436">
        <f t="shared" si="194"/>
        <v>43</v>
      </c>
      <c r="G922" s="436">
        <f>VLOOKUP(C922,'LICH THI'!C:AA,14,0)</f>
        <v>1</v>
      </c>
      <c r="H922" s="436">
        <f t="shared" si="185"/>
        <v>1</v>
      </c>
      <c r="I922" s="436" t="str">
        <f t="shared" si="186"/>
        <v>Hoàng Thị Bích Hường</v>
      </c>
      <c r="J922" s="436"/>
      <c r="K922" s="436">
        <f t="shared" si="187"/>
        <v>1</v>
      </c>
      <c r="L922" s="436" t="str">
        <f t="shared" si="188"/>
        <v>DC1CB17-DC-1</v>
      </c>
      <c r="M922" s="436">
        <f t="shared" si="189"/>
        <v>17</v>
      </c>
      <c r="N922" s="437">
        <f t="shared" si="195"/>
        <v>41</v>
      </c>
      <c r="O922" s="437"/>
      <c r="P922" s="430" t="str">
        <f t="shared" si="190"/>
        <v/>
      </c>
      <c r="U922" s="177">
        <v>24</v>
      </c>
      <c r="V922" s="177" t="s">
        <v>4382</v>
      </c>
      <c r="W922" s="177" t="s">
        <v>6386</v>
      </c>
      <c r="X922" s="177" t="s">
        <v>4527</v>
      </c>
      <c r="Y922" s="177" t="s">
        <v>6387</v>
      </c>
      <c r="Z922" s="177" t="s">
        <v>6870</v>
      </c>
      <c r="AA922" s="525" t="s">
        <v>6388</v>
      </c>
      <c r="AB922" s="399" t="str">
        <f t="shared" si="191"/>
        <v>DC1CB17</v>
      </c>
      <c r="AC922" s="399" t="str">
        <f t="shared" si="192"/>
        <v>DC1CB17-DC</v>
      </c>
      <c r="AD922" t="str">
        <f>Y922&amp;"-"&amp;VLOOKUP(AC922,'LICH THI'!C:AA,9,0)</f>
        <v>65DCQT23192-42473</v>
      </c>
      <c r="AE922">
        <f t="shared" si="193"/>
        <v>1</v>
      </c>
    </row>
    <row r="923" spans="1:31" x14ac:dyDescent="0.25">
      <c r="A923" s="436" t="str">
        <f t="shared" si="183"/>
        <v>DC1CB17-DC-15</v>
      </c>
      <c r="B923" s="436">
        <f>COUNTIF(AC$4:AC923,AC923)</f>
        <v>15</v>
      </c>
      <c r="C923" s="436" t="str">
        <f t="shared" si="184"/>
        <v>DC1CB17-DC</v>
      </c>
      <c r="D923" s="436">
        <f>VLOOKUP(C923,'LICH THI'!C:AA,12,0)</f>
        <v>43</v>
      </c>
      <c r="E923" s="436">
        <f>VLOOKUP(C923,'LICH THI'!C:AA,13,0)</f>
        <v>43</v>
      </c>
      <c r="F923" s="436">
        <f t="shared" si="194"/>
        <v>43</v>
      </c>
      <c r="G923" s="436">
        <f>VLOOKUP(C923,'LICH THI'!C:AA,14,0)</f>
        <v>1</v>
      </c>
      <c r="H923" s="436">
        <f t="shared" si="185"/>
        <v>1</v>
      </c>
      <c r="I923" s="436" t="str">
        <f t="shared" si="186"/>
        <v>trương huy khánh</v>
      </c>
      <c r="J923" s="436"/>
      <c r="K923" s="436">
        <f t="shared" si="187"/>
        <v>1</v>
      </c>
      <c r="L923" s="436" t="str">
        <f t="shared" si="188"/>
        <v>DC1CB17-DC-1</v>
      </c>
      <c r="M923" s="436">
        <f t="shared" si="189"/>
        <v>17</v>
      </c>
      <c r="N923" s="437">
        <f t="shared" si="195"/>
        <v>42</v>
      </c>
      <c r="O923" s="437"/>
      <c r="P923" s="430" t="str">
        <f t="shared" si="190"/>
        <v/>
      </c>
      <c r="U923" s="177">
        <v>14</v>
      </c>
      <c r="V923" s="177" t="s">
        <v>3381</v>
      </c>
      <c r="W923" s="177" t="s">
        <v>3839</v>
      </c>
      <c r="X923" s="177" t="s">
        <v>3840</v>
      </c>
      <c r="Y923" s="177" t="s">
        <v>3841</v>
      </c>
      <c r="Z923" s="177" t="s">
        <v>6870</v>
      </c>
      <c r="AA923" s="525" t="s">
        <v>3842</v>
      </c>
      <c r="AB923" s="399" t="str">
        <f t="shared" si="191"/>
        <v>DC1CB17</v>
      </c>
      <c r="AC923" s="399" t="str">
        <f t="shared" si="192"/>
        <v>DC1CB17-DC</v>
      </c>
      <c r="AD923" t="str">
        <f>Y923&amp;"-"&amp;VLOOKUP(AC923,'LICH THI'!C:AA,9,0)</f>
        <v>64DCKT3289-42473</v>
      </c>
      <c r="AE923">
        <f t="shared" si="193"/>
        <v>1</v>
      </c>
    </row>
    <row r="924" spans="1:31" x14ac:dyDescent="0.25">
      <c r="A924" s="436" t="str">
        <f t="shared" si="183"/>
        <v>DC1CB17-DC-16</v>
      </c>
      <c r="B924" s="436">
        <f>COUNTIF(AC$4:AC924,AC924)</f>
        <v>16</v>
      </c>
      <c r="C924" s="436" t="str">
        <f t="shared" si="184"/>
        <v>DC1CB17-DC</v>
      </c>
      <c r="D924" s="436">
        <f>VLOOKUP(C924,'LICH THI'!C:AA,12,0)</f>
        <v>43</v>
      </c>
      <c r="E924" s="436">
        <f>VLOOKUP(C924,'LICH THI'!C:AA,13,0)</f>
        <v>43</v>
      </c>
      <c r="F924" s="436">
        <f t="shared" si="194"/>
        <v>43</v>
      </c>
      <c r="G924" s="436">
        <f>VLOOKUP(C924,'LICH THI'!C:AA,14,0)</f>
        <v>1</v>
      </c>
      <c r="H924" s="436">
        <f t="shared" si="185"/>
        <v>1</v>
      </c>
      <c r="I924" s="436" t="str">
        <f t="shared" si="186"/>
        <v>Nguyễn Hải Linh</v>
      </c>
      <c r="J924" s="436"/>
      <c r="K924" s="436">
        <f t="shared" si="187"/>
        <v>1</v>
      </c>
      <c r="L924" s="436" t="str">
        <f t="shared" si="188"/>
        <v>DC1CB17-DC-1</v>
      </c>
      <c r="M924" s="436">
        <f t="shared" si="189"/>
        <v>17</v>
      </c>
      <c r="N924" s="437">
        <f t="shared" si="195"/>
        <v>43</v>
      </c>
      <c r="O924" s="437"/>
      <c r="P924" s="430" t="str">
        <f t="shared" si="190"/>
        <v/>
      </c>
      <c r="U924" s="177">
        <v>25</v>
      </c>
      <c r="V924" s="177" t="s">
        <v>4382</v>
      </c>
      <c r="W924" s="177" t="s">
        <v>4705</v>
      </c>
      <c r="X924" s="177" t="s">
        <v>2670</v>
      </c>
      <c r="Y924" s="177" t="s">
        <v>5599</v>
      </c>
      <c r="Z924" s="177" t="s">
        <v>6870</v>
      </c>
      <c r="AA924" s="525" t="s">
        <v>5600</v>
      </c>
      <c r="AB924" s="399" t="str">
        <f t="shared" si="191"/>
        <v>DC1CB17</v>
      </c>
      <c r="AC924" s="399" t="str">
        <f t="shared" si="192"/>
        <v>DC1CB17-DC</v>
      </c>
      <c r="AD924" t="str">
        <f>Y924&amp;"-"&amp;VLOOKUP(AC924,'LICH THI'!C:AA,9,0)</f>
        <v>65DCQT20126-42473</v>
      </c>
      <c r="AE924">
        <f t="shared" si="193"/>
        <v>1</v>
      </c>
    </row>
    <row r="925" spans="1:31" x14ac:dyDescent="0.25">
      <c r="A925" s="436" t="str">
        <f t="shared" si="183"/>
        <v>DC1CB17-DC-17</v>
      </c>
      <c r="B925" s="436">
        <f>COUNTIF(AC$4:AC925,AC925)</f>
        <v>17</v>
      </c>
      <c r="C925" s="436" t="str">
        <f t="shared" si="184"/>
        <v>DC1CB17-DC</v>
      </c>
      <c r="D925" s="436">
        <f>VLOOKUP(C925,'LICH THI'!C:AA,12,0)</f>
        <v>43</v>
      </c>
      <c r="E925" s="436">
        <f>VLOOKUP(C925,'LICH THI'!C:AA,13,0)</f>
        <v>43</v>
      </c>
      <c r="F925" s="436">
        <f t="shared" si="194"/>
        <v>43</v>
      </c>
      <c r="G925" s="436">
        <f>VLOOKUP(C925,'LICH THI'!C:AA,14,0)</f>
        <v>1</v>
      </c>
      <c r="H925" s="436">
        <f t="shared" si="185"/>
        <v>1</v>
      </c>
      <c r="I925" s="436" t="str">
        <f t="shared" si="186"/>
        <v>Nguyễn Thị Mỹ Linh</v>
      </c>
      <c r="J925" s="436"/>
      <c r="K925" s="436">
        <f t="shared" si="187"/>
        <v>1</v>
      </c>
      <c r="L925" s="436" t="str">
        <f t="shared" si="188"/>
        <v>DC1CB17-DC-1</v>
      </c>
      <c r="M925" s="436">
        <f t="shared" si="189"/>
        <v>17</v>
      </c>
      <c r="N925" s="437">
        <f t="shared" si="195"/>
        <v>1</v>
      </c>
      <c r="O925" s="437"/>
      <c r="P925" s="430" t="str">
        <f t="shared" si="190"/>
        <v/>
      </c>
      <c r="U925" s="177">
        <v>8</v>
      </c>
      <c r="V925" s="177" t="s">
        <v>3378</v>
      </c>
      <c r="W925" s="177" t="s">
        <v>5304</v>
      </c>
      <c r="X925" s="177" t="s">
        <v>2670</v>
      </c>
      <c r="Y925" s="177" t="s">
        <v>6037</v>
      </c>
      <c r="Z925" s="177" t="s">
        <v>6870</v>
      </c>
      <c r="AA925" s="525" t="s">
        <v>6038</v>
      </c>
      <c r="AB925" s="399" t="str">
        <f t="shared" si="191"/>
        <v>DC1CB17</v>
      </c>
      <c r="AC925" s="399" t="str">
        <f t="shared" si="192"/>
        <v>DC1CB17-DC</v>
      </c>
      <c r="AD925" t="str">
        <f>Y925&amp;"-"&amp;VLOOKUP(AC925,'LICH THI'!C:AA,9,0)</f>
        <v>64DCKT3238-42473</v>
      </c>
      <c r="AE925">
        <f t="shared" si="193"/>
        <v>1</v>
      </c>
    </row>
    <row r="926" spans="1:31" x14ac:dyDescent="0.25">
      <c r="A926" s="436" t="str">
        <f t="shared" si="183"/>
        <v>DC1CB17-DC-18</v>
      </c>
      <c r="B926" s="436">
        <f>COUNTIF(AC$4:AC926,AC926)</f>
        <v>18</v>
      </c>
      <c r="C926" s="436" t="str">
        <f t="shared" si="184"/>
        <v>DC1CB17-DC</v>
      </c>
      <c r="D926" s="436">
        <f>VLOOKUP(C926,'LICH THI'!C:AA,12,0)</f>
        <v>43</v>
      </c>
      <c r="E926" s="436">
        <f>VLOOKUP(C926,'LICH THI'!C:AA,13,0)</f>
        <v>43</v>
      </c>
      <c r="F926" s="436">
        <f t="shared" si="194"/>
        <v>43</v>
      </c>
      <c r="G926" s="436">
        <f>VLOOKUP(C926,'LICH THI'!C:AA,14,0)</f>
        <v>1</v>
      </c>
      <c r="H926" s="436">
        <f t="shared" si="185"/>
        <v>1</v>
      </c>
      <c r="I926" s="436" t="str">
        <f t="shared" si="186"/>
        <v>Tô Khánh Linh</v>
      </c>
      <c r="J926" s="436"/>
      <c r="K926" s="436">
        <f t="shared" si="187"/>
        <v>1</v>
      </c>
      <c r="L926" s="436" t="str">
        <f t="shared" si="188"/>
        <v>DC1CB17-DC-1</v>
      </c>
      <c r="M926" s="436">
        <f t="shared" si="189"/>
        <v>17</v>
      </c>
      <c r="N926" s="437">
        <f t="shared" si="195"/>
        <v>2</v>
      </c>
      <c r="O926" s="437"/>
      <c r="P926" s="430" t="str">
        <f t="shared" si="190"/>
        <v/>
      </c>
      <c r="U926" s="177">
        <v>3</v>
      </c>
      <c r="V926" s="177" t="s">
        <v>3366</v>
      </c>
      <c r="W926" s="177" t="s">
        <v>3372</v>
      </c>
      <c r="X926" s="177" t="s">
        <v>2670</v>
      </c>
      <c r="Y926" s="177" t="s">
        <v>3373</v>
      </c>
      <c r="Z926" s="177" t="s">
        <v>6870</v>
      </c>
      <c r="AA926" s="525" t="s">
        <v>3374</v>
      </c>
      <c r="AB926" s="399" t="str">
        <f t="shared" si="191"/>
        <v>DC1CB17</v>
      </c>
      <c r="AC926" s="399" t="str">
        <f t="shared" si="192"/>
        <v>DC1CB17-DC</v>
      </c>
      <c r="AD926" t="str">
        <f>Y926&amp;"-"&amp;VLOOKUP(AC926,'LICH THI'!C:AA,9,0)</f>
        <v>64DCKT3124-42473</v>
      </c>
      <c r="AE926">
        <f t="shared" si="193"/>
        <v>1</v>
      </c>
    </row>
    <row r="927" spans="1:31" x14ac:dyDescent="0.25">
      <c r="A927" s="436" t="str">
        <f t="shared" si="183"/>
        <v>DC1CB17-DC-19</v>
      </c>
      <c r="B927" s="436">
        <f>COUNTIF(AC$4:AC927,AC927)</f>
        <v>19</v>
      </c>
      <c r="C927" s="436" t="str">
        <f t="shared" si="184"/>
        <v>DC1CB17-DC</v>
      </c>
      <c r="D927" s="436">
        <f>VLOOKUP(C927,'LICH THI'!C:AA,12,0)</f>
        <v>43</v>
      </c>
      <c r="E927" s="436">
        <f>VLOOKUP(C927,'LICH THI'!C:AA,13,0)</f>
        <v>43</v>
      </c>
      <c r="F927" s="436">
        <f t="shared" si="194"/>
        <v>43</v>
      </c>
      <c r="G927" s="436">
        <f>VLOOKUP(C927,'LICH THI'!C:AA,14,0)</f>
        <v>1</v>
      </c>
      <c r="H927" s="436">
        <f t="shared" si="185"/>
        <v>1</v>
      </c>
      <c r="I927" s="436" t="str">
        <f t="shared" si="186"/>
        <v>NguyễnThị Khánh Ly</v>
      </c>
      <c r="J927" s="436"/>
      <c r="K927" s="436">
        <f t="shared" si="187"/>
        <v>1</v>
      </c>
      <c r="L927" s="436" t="str">
        <f t="shared" si="188"/>
        <v>DC1CB17-DC-1</v>
      </c>
      <c r="M927" s="436">
        <f t="shared" si="189"/>
        <v>17</v>
      </c>
      <c r="N927" s="437">
        <f t="shared" si="195"/>
        <v>3</v>
      </c>
      <c r="O927" s="437"/>
      <c r="P927" s="430" t="str">
        <f t="shared" si="190"/>
        <v/>
      </c>
      <c r="U927" s="177">
        <v>9</v>
      </c>
      <c r="V927" s="177" t="s">
        <v>3378</v>
      </c>
      <c r="W927" s="177" t="s">
        <v>5680</v>
      </c>
      <c r="X927" s="177" t="s">
        <v>4287</v>
      </c>
      <c r="Y927" s="177" t="s">
        <v>5681</v>
      </c>
      <c r="Z927" s="177" t="s">
        <v>6870</v>
      </c>
      <c r="AA927" s="525" t="s">
        <v>5551</v>
      </c>
      <c r="AB927" s="399" t="str">
        <f t="shared" si="191"/>
        <v>DC1CB17</v>
      </c>
      <c r="AC927" s="399" t="str">
        <f t="shared" si="192"/>
        <v>DC1CB17-DC</v>
      </c>
      <c r="AD927" t="str">
        <f>Y927&amp;"-"&amp;VLOOKUP(AC927,'LICH THI'!C:AA,9,0)</f>
        <v>64DCKT3267-42473</v>
      </c>
      <c r="AE927">
        <f t="shared" si="193"/>
        <v>1</v>
      </c>
    </row>
    <row r="928" spans="1:31" x14ac:dyDescent="0.25">
      <c r="A928" s="436" t="str">
        <f t="shared" si="183"/>
        <v>DC1CB17-DC-20</v>
      </c>
      <c r="B928" s="436">
        <f>COUNTIF(AC$4:AC928,AC928)</f>
        <v>20</v>
      </c>
      <c r="C928" s="436" t="str">
        <f t="shared" si="184"/>
        <v>DC1CB17-DC</v>
      </c>
      <c r="D928" s="436">
        <f>VLOOKUP(C928,'LICH THI'!C:AA,12,0)</f>
        <v>43</v>
      </c>
      <c r="E928" s="436">
        <f>VLOOKUP(C928,'LICH THI'!C:AA,13,0)</f>
        <v>43</v>
      </c>
      <c r="F928" s="436">
        <f t="shared" si="194"/>
        <v>43</v>
      </c>
      <c r="G928" s="436">
        <f>VLOOKUP(C928,'LICH THI'!C:AA,14,0)</f>
        <v>1</v>
      </c>
      <c r="H928" s="436">
        <f t="shared" si="185"/>
        <v>1</v>
      </c>
      <c r="I928" s="436" t="str">
        <f t="shared" si="186"/>
        <v>Trần Diệu Mi</v>
      </c>
      <c r="J928" s="436"/>
      <c r="K928" s="436">
        <f t="shared" si="187"/>
        <v>1</v>
      </c>
      <c r="L928" s="436" t="str">
        <f t="shared" si="188"/>
        <v>DC1CB17-DC-1</v>
      </c>
      <c r="M928" s="436">
        <f t="shared" si="189"/>
        <v>17</v>
      </c>
      <c r="N928" s="437">
        <f t="shared" si="195"/>
        <v>4</v>
      </c>
      <c r="O928" s="437"/>
      <c r="P928" s="430" t="str">
        <f t="shared" si="190"/>
        <v/>
      </c>
      <c r="U928" s="177">
        <v>37</v>
      </c>
      <c r="V928" s="177" t="s">
        <v>3556</v>
      </c>
      <c r="W928" s="177" t="s">
        <v>3571</v>
      </c>
      <c r="X928" s="177" t="s">
        <v>4424</v>
      </c>
      <c r="Y928" s="177" t="s">
        <v>4425</v>
      </c>
      <c r="Z928" s="177" t="s">
        <v>6870</v>
      </c>
      <c r="AA928" s="525" t="s">
        <v>4426</v>
      </c>
      <c r="AB928" s="399" t="str">
        <f t="shared" si="191"/>
        <v>DC1CB17</v>
      </c>
      <c r="AC928" s="399" t="str">
        <f t="shared" si="192"/>
        <v>DC1CB17-DC</v>
      </c>
      <c r="AD928" t="str">
        <f>Y928&amp;"-"&amp;VLOOKUP(AC928,'LICH THI'!C:AA,9,0)</f>
        <v>65DCQT23308-42473</v>
      </c>
      <c r="AE928">
        <f t="shared" si="193"/>
        <v>1</v>
      </c>
    </row>
    <row r="929" spans="1:31" x14ac:dyDescent="0.25">
      <c r="A929" s="436" t="str">
        <f t="shared" si="183"/>
        <v>DC1CB17-DC-21</v>
      </c>
      <c r="B929" s="436">
        <f>COUNTIF(AC$4:AC929,AC929)</f>
        <v>21</v>
      </c>
      <c r="C929" s="436" t="str">
        <f t="shared" si="184"/>
        <v>DC1CB17-DC</v>
      </c>
      <c r="D929" s="436">
        <f>VLOOKUP(C929,'LICH THI'!C:AA,12,0)</f>
        <v>43</v>
      </c>
      <c r="E929" s="436">
        <f>VLOOKUP(C929,'LICH THI'!C:AA,13,0)</f>
        <v>43</v>
      </c>
      <c r="F929" s="436">
        <f t="shared" si="194"/>
        <v>43</v>
      </c>
      <c r="G929" s="436">
        <f>VLOOKUP(C929,'LICH THI'!C:AA,14,0)</f>
        <v>1</v>
      </c>
      <c r="H929" s="436">
        <f t="shared" si="185"/>
        <v>1</v>
      </c>
      <c r="I929" s="436" t="str">
        <f t="shared" si="186"/>
        <v>Đặng Thị Thuý Ngân</v>
      </c>
      <c r="J929" s="436"/>
      <c r="K929" s="436">
        <f t="shared" si="187"/>
        <v>1</v>
      </c>
      <c r="L929" s="436" t="str">
        <f t="shared" si="188"/>
        <v>DC1CB17-DC-1</v>
      </c>
      <c r="M929" s="436">
        <f t="shared" si="189"/>
        <v>17</v>
      </c>
      <c r="N929" s="437">
        <f t="shared" si="195"/>
        <v>5</v>
      </c>
      <c r="O929" s="437"/>
      <c r="P929" s="430" t="str">
        <f t="shared" si="190"/>
        <v/>
      </c>
      <c r="U929" s="177">
        <v>38</v>
      </c>
      <c r="V929" s="177" t="s">
        <v>3556</v>
      </c>
      <c r="W929" s="177" t="s">
        <v>5621</v>
      </c>
      <c r="X929" s="177" t="s">
        <v>4032</v>
      </c>
      <c r="Y929" s="177" t="s">
        <v>5622</v>
      </c>
      <c r="Z929" s="177" t="s">
        <v>6870</v>
      </c>
      <c r="AA929" s="525" t="s">
        <v>5623</v>
      </c>
      <c r="AB929" s="399" t="str">
        <f t="shared" si="191"/>
        <v>DC1CB17</v>
      </c>
      <c r="AC929" s="399" t="str">
        <f t="shared" si="192"/>
        <v>DC1CB17-DC</v>
      </c>
      <c r="AD929" t="str">
        <f>Y929&amp;"-"&amp;VLOOKUP(AC929,'LICH THI'!C:AA,9,0)</f>
        <v>65DCQT22920-42473</v>
      </c>
      <c r="AE929">
        <f t="shared" si="193"/>
        <v>1</v>
      </c>
    </row>
    <row r="930" spans="1:31" x14ac:dyDescent="0.25">
      <c r="A930" s="436" t="str">
        <f t="shared" si="183"/>
        <v>DC1CB17-DC-22</v>
      </c>
      <c r="B930" s="436">
        <f>COUNTIF(AC$4:AC930,AC930)</f>
        <v>22</v>
      </c>
      <c r="C930" s="436" t="str">
        <f t="shared" si="184"/>
        <v>DC1CB17-DC</v>
      </c>
      <c r="D930" s="436">
        <f>VLOOKUP(C930,'LICH THI'!C:AA,12,0)</f>
        <v>43</v>
      </c>
      <c r="E930" s="436">
        <f>VLOOKUP(C930,'LICH THI'!C:AA,13,0)</f>
        <v>43</v>
      </c>
      <c r="F930" s="436">
        <f t="shared" si="194"/>
        <v>43</v>
      </c>
      <c r="G930" s="436">
        <f>VLOOKUP(C930,'LICH THI'!C:AA,14,0)</f>
        <v>1</v>
      </c>
      <c r="H930" s="436">
        <f t="shared" si="185"/>
        <v>1</v>
      </c>
      <c r="I930" s="436" t="str">
        <f t="shared" si="186"/>
        <v>Nguyễn Thị Hoàng Ngân</v>
      </c>
      <c r="J930" s="436"/>
      <c r="K930" s="436">
        <f t="shared" si="187"/>
        <v>1</v>
      </c>
      <c r="L930" s="436" t="str">
        <f t="shared" si="188"/>
        <v>DC1CB17-DC-1</v>
      </c>
      <c r="M930" s="436">
        <f t="shared" si="189"/>
        <v>17</v>
      </c>
      <c r="N930" s="437">
        <f t="shared" si="195"/>
        <v>6</v>
      </c>
      <c r="O930" s="437"/>
      <c r="P930" s="430" t="str">
        <f t="shared" si="190"/>
        <v/>
      </c>
      <c r="U930" s="177">
        <v>26</v>
      </c>
      <c r="V930" s="177" t="s">
        <v>4382</v>
      </c>
      <c r="W930" s="177" t="s">
        <v>5546</v>
      </c>
      <c r="X930" s="177" t="s">
        <v>4032</v>
      </c>
      <c r="Y930" s="177" t="s">
        <v>5946</v>
      </c>
      <c r="Z930" s="177" t="s">
        <v>6870</v>
      </c>
      <c r="AA930" s="525" t="s">
        <v>3570</v>
      </c>
      <c r="AB930" s="399" t="str">
        <f t="shared" si="191"/>
        <v>DC1CB17</v>
      </c>
      <c r="AC930" s="399" t="str">
        <f t="shared" si="192"/>
        <v>DC1CB17-DC</v>
      </c>
      <c r="AD930" t="str">
        <f>Y930&amp;"-"&amp;VLOOKUP(AC930,'LICH THI'!C:AA,9,0)</f>
        <v>65DCQT21890-42473</v>
      </c>
      <c r="AE930">
        <f t="shared" si="193"/>
        <v>1</v>
      </c>
    </row>
    <row r="931" spans="1:31" x14ac:dyDescent="0.25">
      <c r="A931" s="436" t="str">
        <f t="shared" si="183"/>
        <v>DC1CB17-DC-23</v>
      </c>
      <c r="B931" s="436">
        <f>COUNTIF(AC$4:AC931,AC931)</f>
        <v>23</v>
      </c>
      <c r="C931" s="436" t="str">
        <f t="shared" si="184"/>
        <v>DC1CB17-DC</v>
      </c>
      <c r="D931" s="436">
        <f>VLOOKUP(C931,'LICH THI'!C:AA,12,0)</f>
        <v>43</v>
      </c>
      <c r="E931" s="436">
        <f>VLOOKUP(C931,'LICH THI'!C:AA,13,0)</f>
        <v>43</v>
      </c>
      <c r="F931" s="436">
        <f t="shared" si="194"/>
        <v>43</v>
      </c>
      <c r="G931" s="436">
        <f>VLOOKUP(C931,'LICH THI'!C:AA,14,0)</f>
        <v>1</v>
      </c>
      <c r="H931" s="436">
        <f t="shared" si="185"/>
        <v>1</v>
      </c>
      <c r="I931" s="436" t="str">
        <f t="shared" si="186"/>
        <v>Phạm Thị Bảo Ngọc</v>
      </c>
      <c r="J931" s="436"/>
      <c r="K931" s="436">
        <f t="shared" si="187"/>
        <v>1</v>
      </c>
      <c r="L931" s="436" t="str">
        <f t="shared" si="188"/>
        <v>DC1CB17-DC-1</v>
      </c>
      <c r="M931" s="436">
        <f t="shared" si="189"/>
        <v>17</v>
      </c>
      <c r="N931" s="437">
        <f t="shared" si="195"/>
        <v>7</v>
      </c>
      <c r="O931" s="437"/>
      <c r="P931" s="430" t="str">
        <f t="shared" si="190"/>
        <v/>
      </c>
      <c r="U931" s="177">
        <v>27</v>
      </c>
      <c r="V931" s="177" t="s">
        <v>4382</v>
      </c>
      <c r="W931" s="177" t="s">
        <v>5601</v>
      </c>
      <c r="X931" s="177" t="s">
        <v>3064</v>
      </c>
      <c r="Y931" s="177" t="s">
        <v>5602</v>
      </c>
      <c r="Z931" s="177" t="s">
        <v>6870</v>
      </c>
      <c r="AA931" s="525" t="s">
        <v>5603</v>
      </c>
      <c r="AB931" s="399" t="str">
        <f t="shared" si="191"/>
        <v>DC1CB17</v>
      </c>
      <c r="AC931" s="399" t="str">
        <f t="shared" si="192"/>
        <v>DC1CB17-DC</v>
      </c>
      <c r="AD931" t="str">
        <f>Y931&amp;"-"&amp;VLOOKUP(AC931,'LICH THI'!C:AA,9,0)</f>
        <v>65DCQT21538-42473</v>
      </c>
      <c r="AE931">
        <f t="shared" si="193"/>
        <v>1</v>
      </c>
    </row>
    <row r="932" spans="1:31" x14ac:dyDescent="0.25">
      <c r="A932" s="436" t="str">
        <f t="shared" si="183"/>
        <v>DC1CB17-DC-24</v>
      </c>
      <c r="B932" s="436">
        <f>COUNTIF(AC$4:AC932,AC932)</f>
        <v>24</v>
      </c>
      <c r="C932" s="436" t="str">
        <f t="shared" si="184"/>
        <v>DC1CB17-DC</v>
      </c>
      <c r="D932" s="436">
        <f>VLOOKUP(C932,'LICH THI'!C:AA,12,0)</f>
        <v>43</v>
      </c>
      <c r="E932" s="436">
        <f>VLOOKUP(C932,'LICH THI'!C:AA,13,0)</f>
        <v>43</v>
      </c>
      <c r="F932" s="436">
        <f t="shared" si="194"/>
        <v>43</v>
      </c>
      <c r="G932" s="436">
        <f>VLOOKUP(C932,'LICH THI'!C:AA,14,0)</f>
        <v>1</v>
      </c>
      <c r="H932" s="436">
        <f t="shared" si="185"/>
        <v>1</v>
      </c>
      <c r="I932" s="436" t="str">
        <f t="shared" si="186"/>
        <v>Nguyễn Thị Nguyệt</v>
      </c>
      <c r="J932" s="436"/>
      <c r="K932" s="436">
        <f t="shared" si="187"/>
        <v>1</v>
      </c>
      <c r="L932" s="436" t="str">
        <f t="shared" si="188"/>
        <v>DC1CB17-DC-1</v>
      </c>
      <c r="M932" s="436">
        <f t="shared" si="189"/>
        <v>17</v>
      </c>
      <c r="N932" s="437">
        <f t="shared" si="195"/>
        <v>8</v>
      </c>
      <c r="O932" s="437"/>
      <c r="P932" s="430" t="str">
        <f t="shared" si="190"/>
        <v/>
      </c>
      <c r="U932" s="177">
        <v>10</v>
      </c>
      <c r="V932" s="177" t="s">
        <v>3378</v>
      </c>
      <c r="W932" s="177" t="s">
        <v>2619</v>
      </c>
      <c r="X932" s="177" t="s">
        <v>4746</v>
      </c>
      <c r="Y932" s="177" t="s">
        <v>5580</v>
      </c>
      <c r="Z932" s="177" t="s">
        <v>6870</v>
      </c>
      <c r="AA932" s="525" t="s">
        <v>4099</v>
      </c>
      <c r="AB932" s="399" t="str">
        <f t="shared" si="191"/>
        <v>DC1CB17</v>
      </c>
      <c r="AC932" s="399" t="str">
        <f t="shared" si="192"/>
        <v>DC1CB17-DC</v>
      </c>
      <c r="AD932" t="str">
        <f>Y932&amp;"-"&amp;VLOOKUP(AC932,'LICH THI'!C:AA,9,0)</f>
        <v>64DCKT3200-42473</v>
      </c>
      <c r="AE932">
        <f t="shared" si="193"/>
        <v>1</v>
      </c>
    </row>
    <row r="933" spans="1:31" x14ac:dyDescent="0.25">
      <c r="A933" s="436" t="str">
        <f t="shared" si="183"/>
        <v>DC1CB17-DC-25</v>
      </c>
      <c r="B933" s="436">
        <f>COUNTIF(AC$4:AC933,AC933)</f>
        <v>25</v>
      </c>
      <c r="C933" s="436" t="str">
        <f t="shared" si="184"/>
        <v>DC1CB17-DC</v>
      </c>
      <c r="D933" s="436">
        <f>VLOOKUP(C933,'LICH THI'!C:AA,12,0)</f>
        <v>43</v>
      </c>
      <c r="E933" s="436">
        <f>VLOOKUP(C933,'LICH THI'!C:AA,13,0)</f>
        <v>43</v>
      </c>
      <c r="F933" s="436">
        <f t="shared" si="194"/>
        <v>43</v>
      </c>
      <c r="G933" s="436">
        <f>VLOOKUP(C933,'LICH THI'!C:AA,14,0)</f>
        <v>1</v>
      </c>
      <c r="H933" s="436">
        <f t="shared" si="185"/>
        <v>1</v>
      </c>
      <c r="I933" s="436" t="str">
        <f t="shared" si="186"/>
        <v>Nguyễn Thị Nhinh</v>
      </c>
      <c r="J933" s="436"/>
      <c r="K933" s="436">
        <f t="shared" si="187"/>
        <v>1</v>
      </c>
      <c r="L933" s="436" t="str">
        <f t="shared" si="188"/>
        <v>DC1CB17-DC-1</v>
      </c>
      <c r="M933" s="436">
        <f t="shared" si="189"/>
        <v>17</v>
      </c>
      <c r="N933" s="437">
        <f t="shared" si="195"/>
        <v>9</v>
      </c>
      <c r="O933" s="437"/>
      <c r="P933" s="430" t="str">
        <f t="shared" si="190"/>
        <v/>
      </c>
      <c r="U933" s="177">
        <v>28</v>
      </c>
      <c r="V933" s="177" t="s">
        <v>4382</v>
      </c>
      <c r="W933" s="177" t="s">
        <v>2619</v>
      </c>
      <c r="X933" s="177" t="s">
        <v>4393</v>
      </c>
      <c r="Y933" s="177" t="s">
        <v>4394</v>
      </c>
      <c r="Z933" s="177" t="s">
        <v>6870</v>
      </c>
      <c r="AA933" s="525" t="s">
        <v>3913</v>
      </c>
      <c r="AB933" s="399" t="str">
        <f t="shared" si="191"/>
        <v>DC1CB17</v>
      </c>
      <c r="AC933" s="399" t="str">
        <f t="shared" si="192"/>
        <v>DC1CB17-DC</v>
      </c>
      <c r="AD933" t="str">
        <f>Y933&amp;"-"&amp;VLOOKUP(AC933,'LICH THI'!C:AA,9,0)</f>
        <v>65DCQT20006-42473</v>
      </c>
      <c r="AE933">
        <f t="shared" si="193"/>
        <v>1</v>
      </c>
    </row>
    <row r="934" spans="1:31" x14ac:dyDescent="0.25">
      <c r="A934" s="436" t="str">
        <f t="shared" si="183"/>
        <v>DC1CB17-DC-26</v>
      </c>
      <c r="B934" s="436">
        <f>COUNTIF(AC$4:AC934,AC934)</f>
        <v>26</v>
      </c>
      <c r="C934" s="436" t="str">
        <f t="shared" si="184"/>
        <v>DC1CB17-DC</v>
      </c>
      <c r="D934" s="436">
        <f>VLOOKUP(C934,'LICH THI'!C:AA,12,0)</f>
        <v>43</v>
      </c>
      <c r="E934" s="436">
        <f>VLOOKUP(C934,'LICH THI'!C:AA,13,0)</f>
        <v>43</v>
      </c>
      <c r="F934" s="436">
        <f t="shared" si="194"/>
        <v>43</v>
      </c>
      <c r="G934" s="436">
        <f>VLOOKUP(C934,'LICH THI'!C:AA,14,0)</f>
        <v>1</v>
      </c>
      <c r="H934" s="436">
        <f t="shared" si="185"/>
        <v>1</v>
      </c>
      <c r="I934" s="436" t="str">
        <f t="shared" si="186"/>
        <v>Đức Thị Nhung</v>
      </c>
      <c r="J934" s="436"/>
      <c r="K934" s="436">
        <f t="shared" si="187"/>
        <v>1</v>
      </c>
      <c r="L934" s="436" t="str">
        <f t="shared" si="188"/>
        <v>DC1CB17-DC-1</v>
      </c>
      <c r="M934" s="436">
        <f t="shared" si="189"/>
        <v>17</v>
      </c>
      <c r="N934" s="437">
        <f t="shared" si="195"/>
        <v>10</v>
      </c>
      <c r="O934" s="437"/>
      <c r="P934" s="430" t="str">
        <f t="shared" si="190"/>
        <v/>
      </c>
      <c r="U934" s="177">
        <v>39</v>
      </c>
      <c r="V934" s="177" t="s">
        <v>3556</v>
      </c>
      <c r="W934" s="177" t="s">
        <v>4432</v>
      </c>
      <c r="X934" s="177" t="s">
        <v>2680</v>
      </c>
      <c r="Y934" s="177" t="s">
        <v>4433</v>
      </c>
      <c r="Z934" s="177" t="s">
        <v>6870</v>
      </c>
      <c r="AA934" s="525" t="s">
        <v>4434</v>
      </c>
      <c r="AB934" s="399" t="str">
        <f t="shared" si="191"/>
        <v>DC1CB17</v>
      </c>
      <c r="AC934" s="399" t="str">
        <f t="shared" si="192"/>
        <v>DC1CB17-DC</v>
      </c>
      <c r="AD934" t="str">
        <f>Y934&amp;"-"&amp;VLOOKUP(AC934,'LICH THI'!C:AA,9,0)</f>
        <v>65DCQT22909-42473</v>
      </c>
      <c r="AE934">
        <f t="shared" si="193"/>
        <v>1</v>
      </c>
    </row>
    <row r="935" spans="1:31" x14ac:dyDescent="0.25">
      <c r="A935" s="436" t="str">
        <f t="shared" si="183"/>
        <v>DC1CB17-DC-27</v>
      </c>
      <c r="B935" s="436">
        <f>COUNTIF(AC$4:AC935,AC935)</f>
        <v>27</v>
      </c>
      <c r="C935" s="436" t="str">
        <f t="shared" si="184"/>
        <v>DC1CB17-DC</v>
      </c>
      <c r="D935" s="436">
        <f>VLOOKUP(C935,'LICH THI'!C:AA,12,0)</f>
        <v>43</v>
      </c>
      <c r="E935" s="436">
        <f>VLOOKUP(C935,'LICH THI'!C:AA,13,0)</f>
        <v>43</v>
      </c>
      <c r="F935" s="436">
        <f t="shared" si="194"/>
        <v>43</v>
      </c>
      <c r="G935" s="436">
        <f>VLOOKUP(C935,'LICH THI'!C:AA,14,0)</f>
        <v>1</v>
      </c>
      <c r="H935" s="436">
        <f t="shared" si="185"/>
        <v>1</v>
      </c>
      <c r="I935" s="436" t="str">
        <f t="shared" si="186"/>
        <v>Trịnh Thị Oanh</v>
      </c>
      <c r="J935" s="436"/>
      <c r="K935" s="436">
        <f t="shared" si="187"/>
        <v>1</v>
      </c>
      <c r="L935" s="436" t="str">
        <f t="shared" si="188"/>
        <v>DC1CB17-DC-1</v>
      </c>
      <c r="M935" s="436">
        <f t="shared" si="189"/>
        <v>17</v>
      </c>
      <c r="N935" s="437">
        <f t="shared" si="195"/>
        <v>11</v>
      </c>
      <c r="O935" s="437"/>
      <c r="P935" s="430" t="str">
        <f t="shared" si="190"/>
        <v/>
      </c>
      <c r="U935" s="177">
        <v>20</v>
      </c>
      <c r="V935" s="177" t="s">
        <v>3491</v>
      </c>
      <c r="W935" s="177" t="s">
        <v>4272</v>
      </c>
      <c r="X935" s="177" t="s">
        <v>2616</v>
      </c>
      <c r="Y935" s="177" t="s">
        <v>5907</v>
      </c>
      <c r="Z935" s="177" t="s">
        <v>6870</v>
      </c>
      <c r="AA935" s="525" t="s">
        <v>3451</v>
      </c>
      <c r="AB935" s="399" t="str">
        <f t="shared" si="191"/>
        <v>DC1CB17</v>
      </c>
      <c r="AC935" s="399" t="str">
        <f t="shared" si="192"/>
        <v>DC1CB17-DC</v>
      </c>
      <c r="AD935" t="str">
        <f>Y935&amp;"-"&amp;VLOOKUP(AC935,'LICH THI'!C:AA,9,0)</f>
        <v>65DCKT20058-42473</v>
      </c>
      <c r="AE935">
        <f t="shared" si="193"/>
        <v>1</v>
      </c>
    </row>
    <row r="936" spans="1:31" x14ac:dyDescent="0.25">
      <c r="A936" s="436" t="str">
        <f t="shared" si="183"/>
        <v>DC1CB17-DC-28</v>
      </c>
      <c r="B936" s="436">
        <f>COUNTIF(AC$4:AC936,AC936)</f>
        <v>28</v>
      </c>
      <c r="C936" s="436" t="str">
        <f t="shared" si="184"/>
        <v>DC1CB17-DC</v>
      </c>
      <c r="D936" s="436">
        <f>VLOOKUP(C936,'LICH THI'!C:AA,12,0)</f>
        <v>43</v>
      </c>
      <c r="E936" s="436">
        <f>VLOOKUP(C936,'LICH THI'!C:AA,13,0)</f>
        <v>43</v>
      </c>
      <c r="F936" s="436">
        <f t="shared" si="194"/>
        <v>43</v>
      </c>
      <c r="G936" s="436">
        <f>VLOOKUP(C936,'LICH THI'!C:AA,14,0)</f>
        <v>1</v>
      </c>
      <c r="H936" s="436">
        <f t="shared" si="185"/>
        <v>1</v>
      </c>
      <c r="I936" s="436" t="str">
        <f t="shared" si="186"/>
        <v>Đặng Đức Phong</v>
      </c>
      <c r="J936" s="436"/>
      <c r="K936" s="436">
        <f t="shared" si="187"/>
        <v>1</v>
      </c>
      <c r="L936" s="436" t="str">
        <f t="shared" si="188"/>
        <v>DC1CB17-DC-1</v>
      </c>
      <c r="M936" s="436">
        <f t="shared" si="189"/>
        <v>17</v>
      </c>
      <c r="N936" s="437">
        <f t="shared" si="195"/>
        <v>12</v>
      </c>
      <c r="O936" s="437"/>
      <c r="P936" s="430" t="str">
        <f t="shared" si="190"/>
        <v/>
      </c>
      <c r="U936" s="177">
        <v>29</v>
      </c>
      <c r="V936" s="177" t="s">
        <v>4382</v>
      </c>
      <c r="W936" s="177" t="s">
        <v>6088</v>
      </c>
      <c r="X936" s="177" t="s">
        <v>3284</v>
      </c>
      <c r="Y936" s="177" t="s">
        <v>6089</v>
      </c>
      <c r="Z936" s="177" t="s">
        <v>6870</v>
      </c>
      <c r="AA936" s="525" t="s">
        <v>6090</v>
      </c>
      <c r="AB936" s="399" t="str">
        <f t="shared" si="191"/>
        <v>DC1CB17</v>
      </c>
      <c r="AC936" s="399" t="str">
        <f t="shared" si="192"/>
        <v>DC1CB17-DC</v>
      </c>
      <c r="AD936" t="str">
        <f>Y936&amp;"-"&amp;VLOOKUP(AC936,'LICH THI'!C:AA,9,0)</f>
        <v>65DCQT22272-42473</v>
      </c>
      <c r="AE936">
        <f t="shared" si="193"/>
        <v>1</v>
      </c>
    </row>
    <row r="937" spans="1:31" x14ac:dyDescent="0.25">
      <c r="A937" s="436" t="str">
        <f t="shared" si="183"/>
        <v>DC1CB17-DC-29</v>
      </c>
      <c r="B937" s="436">
        <f>COUNTIF(AC$4:AC937,AC937)</f>
        <v>29</v>
      </c>
      <c r="C937" s="436" t="str">
        <f t="shared" si="184"/>
        <v>DC1CB17-DC</v>
      </c>
      <c r="D937" s="436">
        <f>VLOOKUP(C937,'LICH THI'!C:AA,12,0)</f>
        <v>43</v>
      </c>
      <c r="E937" s="436">
        <f>VLOOKUP(C937,'LICH THI'!C:AA,13,0)</f>
        <v>43</v>
      </c>
      <c r="F937" s="436">
        <f t="shared" si="194"/>
        <v>43</v>
      </c>
      <c r="G937" s="436">
        <f>VLOOKUP(C937,'LICH THI'!C:AA,14,0)</f>
        <v>1</v>
      </c>
      <c r="H937" s="436">
        <f t="shared" si="185"/>
        <v>1</v>
      </c>
      <c r="I937" s="436" t="str">
        <f t="shared" si="186"/>
        <v>Nguyễn Thị Sen</v>
      </c>
      <c r="J937" s="436"/>
      <c r="K937" s="436">
        <f t="shared" si="187"/>
        <v>1</v>
      </c>
      <c r="L937" s="436" t="str">
        <f t="shared" si="188"/>
        <v>DC1CB17-DC-1</v>
      </c>
      <c r="M937" s="436">
        <f t="shared" si="189"/>
        <v>17</v>
      </c>
      <c r="N937" s="437">
        <f t="shared" si="195"/>
        <v>13</v>
      </c>
      <c r="O937" s="437"/>
      <c r="P937" s="430" t="str">
        <f t="shared" si="190"/>
        <v/>
      </c>
      <c r="U937" s="177">
        <v>4</v>
      </c>
      <c r="V937" s="177" t="s">
        <v>3366</v>
      </c>
      <c r="W937" s="177" t="s">
        <v>2619</v>
      </c>
      <c r="X937" s="177" t="s">
        <v>6871</v>
      </c>
      <c r="Y937" s="177" t="s">
        <v>6872</v>
      </c>
      <c r="Z937" s="177" t="s">
        <v>6870</v>
      </c>
      <c r="AA937" s="525" t="s">
        <v>5659</v>
      </c>
      <c r="AB937" s="399" t="str">
        <f t="shared" si="191"/>
        <v>DC1CB17</v>
      </c>
      <c r="AC937" s="399" t="str">
        <f t="shared" si="192"/>
        <v>DC1CB17-DC</v>
      </c>
      <c r="AD937" t="str">
        <f>Y937&amp;"-"&amp;VLOOKUP(AC937,'LICH THI'!C:AA,9,0)</f>
        <v>64DCKT3107-42473</v>
      </c>
      <c r="AE937">
        <f t="shared" si="193"/>
        <v>1</v>
      </c>
    </row>
    <row r="938" spans="1:31" x14ac:dyDescent="0.25">
      <c r="A938" s="436" t="str">
        <f t="shared" si="183"/>
        <v>DC1CB17-DC-30</v>
      </c>
      <c r="B938" s="436">
        <f>COUNTIF(AC$4:AC938,AC938)</f>
        <v>30</v>
      </c>
      <c r="C938" s="436" t="str">
        <f t="shared" si="184"/>
        <v>DC1CB17-DC</v>
      </c>
      <c r="D938" s="436">
        <f>VLOOKUP(C938,'LICH THI'!C:AA,12,0)</f>
        <v>43</v>
      </c>
      <c r="E938" s="436">
        <f>VLOOKUP(C938,'LICH THI'!C:AA,13,0)</f>
        <v>43</v>
      </c>
      <c r="F938" s="436">
        <f t="shared" si="194"/>
        <v>43</v>
      </c>
      <c r="G938" s="436">
        <f>VLOOKUP(C938,'LICH THI'!C:AA,14,0)</f>
        <v>1</v>
      </c>
      <c r="H938" s="436">
        <f t="shared" si="185"/>
        <v>1</v>
      </c>
      <c r="I938" s="436" t="str">
        <f t="shared" si="186"/>
        <v>Hoàng Văn Sơn</v>
      </c>
      <c r="J938" s="436"/>
      <c r="K938" s="436">
        <f t="shared" si="187"/>
        <v>1</v>
      </c>
      <c r="L938" s="436" t="str">
        <f t="shared" si="188"/>
        <v>DC1CB17-DC-1</v>
      </c>
      <c r="M938" s="436">
        <f t="shared" si="189"/>
        <v>17</v>
      </c>
      <c r="N938" s="437">
        <f t="shared" si="195"/>
        <v>14</v>
      </c>
      <c r="O938" s="437"/>
      <c r="P938" s="430" t="str">
        <f t="shared" si="190"/>
        <v/>
      </c>
      <c r="U938" s="177">
        <v>18</v>
      </c>
      <c r="V938" s="177" t="s">
        <v>3019</v>
      </c>
      <c r="W938" s="177" t="s">
        <v>2966</v>
      </c>
      <c r="X938" s="177" t="s">
        <v>2688</v>
      </c>
      <c r="Y938" s="177" t="s">
        <v>3409</v>
      </c>
      <c r="Z938" s="177" t="s">
        <v>6870</v>
      </c>
      <c r="AA938" s="525" t="s">
        <v>3410</v>
      </c>
      <c r="AB938" s="399" t="str">
        <f t="shared" si="191"/>
        <v>DC1CB17</v>
      </c>
      <c r="AC938" s="399" t="str">
        <f t="shared" si="192"/>
        <v>DC1CB17-DC</v>
      </c>
      <c r="AD938" t="str">
        <f>Y938&amp;"-"&amp;VLOOKUP(AC938,'LICH THI'!C:AA,9,0)</f>
        <v>64DCQT3128-42473</v>
      </c>
      <c r="AE938">
        <f t="shared" si="193"/>
        <v>1</v>
      </c>
    </row>
    <row r="939" spans="1:31" x14ac:dyDescent="0.25">
      <c r="A939" s="436" t="str">
        <f t="shared" si="183"/>
        <v>DC1CB17-DC-31</v>
      </c>
      <c r="B939" s="436">
        <f>COUNTIF(AC$4:AC939,AC939)</f>
        <v>31</v>
      </c>
      <c r="C939" s="436" t="str">
        <f t="shared" si="184"/>
        <v>DC1CB17-DC</v>
      </c>
      <c r="D939" s="436">
        <f>VLOOKUP(C939,'LICH THI'!C:AA,12,0)</f>
        <v>43</v>
      </c>
      <c r="E939" s="436">
        <f>VLOOKUP(C939,'LICH THI'!C:AA,13,0)</f>
        <v>43</v>
      </c>
      <c r="F939" s="436">
        <f t="shared" si="194"/>
        <v>43</v>
      </c>
      <c r="G939" s="436">
        <f>VLOOKUP(C939,'LICH THI'!C:AA,14,0)</f>
        <v>1</v>
      </c>
      <c r="H939" s="436">
        <f t="shared" si="185"/>
        <v>1</v>
      </c>
      <c r="I939" s="436" t="str">
        <f t="shared" si="186"/>
        <v>Phan Văn Tài</v>
      </c>
      <c r="J939" s="436"/>
      <c r="K939" s="436">
        <f t="shared" si="187"/>
        <v>1</v>
      </c>
      <c r="L939" s="436" t="str">
        <f t="shared" si="188"/>
        <v>DC1CB17-DC-1</v>
      </c>
      <c r="M939" s="436">
        <f t="shared" si="189"/>
        <v>17</v>
      </c>
      <c r="N939" s="437">
        <f t="shared" si="195"/>
        <v>15</v>
      </c>
      <c r="O939" s="437"/>
      <c r="P939" s="430" t="str">
        <f t="shared" si="190"/>
        <v/>
      </c>
      <c r="U939" s="177">
        <v>40</v>
      </c>
      <c r="V939" s="177" t="s">
        <v>3556</v>
      </c>
      <c r="W939" s="177" t="s">
        <v>3197</v>
      </c>
      <c r="X939" s="177" t="s">
        <v>3043</v>
      </c>
      <c r="Y939" s="177" t="s">
        <v>3574</v>
      </c>
      <c r="Z939" s="177" t="s">
        <v>6870</v>
      </c>
      <c r="AA939" s="525" t="s">
        <v>3575</v>
      </c>
      <c r="AB939" s="399" t="str">
        <f t="shared" si="191"/>
        <v>DC1CB17</v>
      </c>
      <c r="AC939" s="399" t="str">
        <f t="shared" si="192"/>
        <v>DC1CB17-DC</v>
      </c>
      <c r="AD939" t="str">
        <f>Y939&amp;"-"&amp;VLOOKUP(AC939,'LICH THI'!C:AA,9,0)</f>
        <v>65DCQT21576-42473</v>
      </c>
      <c r="AE939">
        <f t="shared" si="193"/>
        <v>1</v>
      </c>
    </row>
    <row r="940" spans="1:31" x14ac:dyDescent="0.25">
      <c r="A940" s="436" t="str">
        <f t="shared" si="183"/>
        <v>DC1CB17-DC-32</v>
      </c>
      <c r="B940" s="436">
        <f>COUNTIF(AC$4:AC940,AC940)</f>
        <v>32</v>
      </c>
      <c r="C940" s="436" t="str">
        <f t="shared" si="184"/>
        <v>DC1CB17-DC</v>
      </c>
      <c r="D940" s="436">
        <f>VLOOKUP(C940,'LICH THI'!C:AA,12,0)</f>
        <v>43</v>
      </c>
      <c r="E940" s="436">
        <f>VLOOKUP(C940,'LICH THI'!C:AA,13,0)</f>
        <v>43</v>
      </c>
      <c r="F940" s="436">
        <f t="shared" si="194"/>
        <v>43</v>
      </c>
      <c r="G940" s="436">
        <f>VLOOKUP(C940,'LICH THI'!C:AA,14,0)</f>
        <v>1</v>
      </c>
      <c r="H940" s="436">
        <f t="shared" si="185"/>
        <v>1</v>
      </c>
      <c r="I940" s="436" t="str">
        <f t="shared" si="186"/>
        <v>Ngô Văn Tình</v>
      </c>
      <c r="J940" s="436"/>
      <c r="K940" s="436">
        <f t="shared" si="187"/>
        <v>1</v>
      </c>
      <c r="L940" s="436" t="str">
        <f t="shared" si="188"/>
        <v>DC1CB17-DC-1</v>
      </c>
      <c r="M940" s="436">
        <f t="shared" si="189"/>
        <v>17</v>
      </c>
      <c r="N940" s="437">
        <f t="shared" si="195"/>
        <v>16</v>
      </c>
      <c r="O940" s="437"/>
      <c r="P940" s="430" t="str">
        <f t="shared" si="190"/>
        <v/>
      </c>
      <c r="U940" s="177">
        <v>12</v>
      </c>
      <c r="V940" s="177" t="s">
        <v>3826</v>
      </c>
      <c r="W940" s="177" t="s">
        <v>3204</v>
      </c>
      <c r="X940" s="177" t="s">
        <v>4777</v>
      </c>
      <c r="Y940" s="177" t="s">
        <v>4778</v>
      </c>
      <c r="Z940" s="177" t="s">
        <v>6870</v>
      </c>
      <c r="AA940" s="525" t="s">
        <v>4779</v>
      </c>
      <c r="AB940" s="399" t="str">
        <f t="shared" si="191"/>
        <v>DC1CB17</v>
      </c>
      <c r="AC940" s="399" t="str">
        <f t="shared" si="192"/>
        <v>DC1CB17-DC</v>
      </c>
      <c r="AD940" t="str">
        <f>Y940&amp;"-"&amp;VLOOKUP(AC940,'LICH THI'!C:AA,9,0)</f>
        <v>64DCKT3175-42473</v>
      </c>
      <c r="AE940">
        <f t="shared" si="193"/>
        <v>1</v>
      </c>
    </row>
    <row r="941" spans="1:31" x14ac:dyDescent="0.25">
      <c r="A941" s="436" t="str">
        <f t="shared" si="183"/>
        <v>DC1CB17-DC-33</v>
      </c>
      <c r="B941" s="436">
        <f>COUNTIF(AC$4:AC941,AC941)</f>
        <v>33</v>
      </c>
      <c r="C941" s="436" t="str">
        <f t="shared" si="184"/>
        <v>DC1CB17-DC</v>
      </c>
      <c r="D941" s="436">
        <f>VLOOKUP(C941,'LICH THI'!C:AA,12,0)</f>
        <v>43</v>
      </c>
      <c r="E941" s="436">
        <f>VLOOKUP(C941,'LICH THI'!C:AA,13,0)</f>
        <v>43</v>
      </c>
      <c r="F941" s="436">
        <f t="shared" si="194"/>
        <v>43</v>
      </c>
      <c r="G941" s="436">
        <f>VLOOKUP(C941,'LICH THI'!C:AA,14,0)</f>
        <v>1</v>
      </c>
      <c r="H941" s="436">
        <f t="shared" si="185"/>
        <v>1</v>
      </c>
      <c r="I941" s="436" t="str">
        <f t="shared" si="186"/>
        <v>Đặng Phan Cẩm Tú</v>
      </c>
      <c r="J941" s="436"/>
      <c r="K941" s="436">
        <f t="shared" si="187"/>
        <v>1</v>
      </c>
      <c r="L941" s="436" t="str">
        <f t="shared" si="188"/>
        <v>DC1CB17-DC-1</v>
      </c>
      <c r="M941" s="436">
        <f t="shared" si="189"/>
        <v>17</v>
      </c>
      <c r="N941" s="437">
        <f t="shared" si="195"/>
        <v>17</v>
      </c>
      <c r="O941" s="437"/>
      <c r="P941" s="430" t="str">
        <f t="shared" si="190"/>
        <v/>
      </c>
      <c r="U941" s="177">
        <v>21</v>
      </c>
      <c r="V941" s="177" t="s">
        <v>3491</v>
      </c>
      <c r="W941" s="177" t="s">
        <v>6873</v>
      </c>
      <c r="X941" s="177" t="s">
        <v>2697</v>
      </c>
      <c r="Y941" s="177" t="s">
        <v>6874</v>
      </c>
      <c r="Z941" s="177" t="s">
        <v>6870</v>
      </c>
      <c r="AA941" s="525" t="s">
        <v>6235</v>
      </c>
      <c r="AB941" s="399" t="str">
        <f t="shared" si="191"/>
        <v>DC1CB17</v>
      </c>
      <c r="AC941" s="399" t="str">
        <f t="shared" si="192"/>
        <v>DC1CB17-DC</v>
      </c>
      <c r="AD941" t="str">
        <f>Y941&amp;"-"&amp;VLOOKUP(AC941,'LICH THI'!C:AA,9,0)</f>
        <v>65DCKT22892-42473</v>
      </c>
      <c r="AE941">
        <f t="shared" si="193"/>
        <v>1</v>
      </c>
    </row>
    <row r="942" spans="1:31" x14ac:dyDescent="0.25">
      <c r="A942" s="436" t="str">
        <f t="shared" si="183"/>
        <v>DC1CB17-DC-34</v>
      </c>
      <c r="B942" s="436">
        <f>COUNTIF(AC$4:AC942,AC942)</f>
        <v>34</v>
      </c>
      <c r="C942" s="436" t="str">
        <f t="shared" si="184"/>
        <v>DC1CB17-DC</v>
      </c>
      <c r="D942" s="436">
        <f>VLOOKUP(C942,'LICH THI'!C:AA,12,0)</f>
        <v>43</v>
      </c>
      <c r="E942" s="436">
        <f>VLOOKUP(C942,'LICH THI'!C:AA,13,0)</f>
        <v>43</v>
      </c>
      <c r="F942" s="436">
        <f t="shared" si="194"/>
        <v>43</v>
      </c>
      <c r="G942" s="436">
        <f>VLOOKUP(C942,'LICH THI'!C:AA,14,0)</f>
        <v>1</v>
      </c>
      <c r="H942" s="436">
        <f t="shared" si="185"/>
        <v>1</v>
      </c>
      <c r="I942" s="436" t="str">
        <f t="shared" si="186"/>
        <v>Hoàng Tùng</v>
      </c>
      <c r="J942" s="436"/>
      <c r="K942" s="436">
        <f t="shared" si="187"/>
        <v>1</v>
      </c>
      <c r="L942" s="436" t="str">
        <f t="shared" si="188"/>
        <v>DC1CB17-DC-1</v>
      </c>
      <c r="M942" s="436">
        <f t="shared" si="189"/>
        <v>17</v>
      </c>
      <c r="N942" s="437">
        <f t="shared" si="195"/>
        <v>18</v>
      </c>
      <c r="O942" s="437"/>
      <c r="P942" s="430" t="str">
        <f t="shared" si="190"/>
        <v/>
      </c>
      <c r="U942" s="177">
        <v>15</v>
      </c>
      <c r="V942" s="177" t="s">
        <v>3381</v>
      </c>
      <c r="W942" s="177" t="s">
        <v>2834</v>
      </c>
      <c r="X942" s="177" t="s">
        <v>3274</v>
      </c>
      <c r="Y942" s="177" t="s">
        <v>5892</v>
      </c>
      <c r="Z942" s="177" t="s">
        <v>6870</v>
      </c>
      <c r="AA942" s="525" t="s">
        <v>3349</v>
      </c>
      <c r="AB942" s="399" t="str">
        <f t="shared" si="191"/>
        <v>DC1CB17</v>
      </c>
      <c r="AC942" s="399" t="str">
        <f t="shared" si="192"/>
        <v>DC1CB17-DC</v>
      </c>
      <c r="AD942" t="str">
        <f>Y942&amp;"-"&amp;VLOOKUP(AC942,'LICH THI'!C:AA,9,0)</f>
        <v>64DCKT3239-42473</v>
      </c>
      <c r="AE942">
        <f t="shared" si="193"/>
        <v>1</v>
      </c>
    </row>
    <row r="943" spans="1:31" x14ac:dyDescent="0.25">
      <c r="A943" s="436" t="str">
        <f t="shared" si="183"/>
        <v>DC1CB17-DC-35</v>
      </c>
      <c r="B943" s="436">
        <f>COUNTIF(AC$4:AC943,AC943)</f>
        <v>35</v>
      </c>
      <c r="C943" s="436" t="str">
        <f t="shared" si="184"/>
        <v>DC1CB17-DC</v>
      </c>
      <c r="D943" s="436">
        <f>VLOOKUP(C943,'LICH THI'!C:AA,12,0)</f>
        <v>43</v>
      </c>
      <c r="E943" s="436">
        <f>VLOOKUP(C943,'LICH THI'!C:AA,13,0)</f>
        <v>43</v>
      </c>
      <c r="F943" s="436">
        <f t="shared" si="194"/>
        <v>43</v>
      </c>
      <c r="G943" s="436">
        <f>VLOOKUP(C943,'LICH THI'!C:AA,14,0)</f>
        <v>1</v>
      </c>
      <c r="H943" s="436">
        <f t="shared" si="185"/>
        <v>1</v>
      </c>
      <c r="I943" s="436" t="str">
        <f t="shared" si="186"/>
        <v>Nguyễn Thị Ánh Tuyết</v>
      </c>
      <c r="J943" s="436"/>
      <c r="K943" s="436">
        <f t="shared" si="187"/>
        <v>1</v>
      </c>
      <c r="L943" s="436" t="str">
        <f t="shared" si="188"/>
        <v>DC1CB17-DC-1</v>
      </c>
      <c r="M943" s="436">
        <f t="shared" si="189"/>
        <v>17</v>
      </c>
      <c r="N943" s="437">
        <f t="shared" si="195"/>
        <v>19</v>
      </c>
      <c r="O943" s="437"/>
      <c r="P943" s="430" t="str">
        <f t="shared" si="190"/>
        <v/>
      </c>
      <c r="U943" s="177">
        <v>33</v>
      </c>
      <c r="V943" s="177" t="s">
        <v>4382</v>
      </c>
      <c r="W943" s="177" t="s">
        <v>4405</v>
      </c>
      <c r="X943" s="177" t="s">
        <v>2635</v>
      </c>
      <c r="Y943" s="177" t="s">
        <v>4406</v>
      </c>
      <c r="Z943" s="177" t="s">
        <v>6870</v>
      </c>
      <c r="AA943" s="525" t="s">
        <v>4407</v>
      </c>
      <c r="AB943" s="399" t="str">
        <f t="shared" si="191"/>
        <v>DC1CB17</v>
      </c>
      <c r="AC943" s="399" t="str">
        <f t="shared" si="192"/>
        <v>DC1CB17-DC</v>
      </c>
      <c r="AD943" t="str">
        <f>Y943&amp;"-"&amp;VLOOKUP(AC943,'LICH THI'!C:AA,9,0)</f>
        <v>65DCQT23201-42473</v>
      </c>
      <c r="AE943">
        <f t="shared" si="193"/>
        <v>1</v>
      </c>
    </row>
    <row r="944" spans="1:31" x14ac:dyDescent="0.25">
      <c r="A944" s="436" t="str">
        <f t="shared" si="183"/>
        <v>DC1CB17-DC-36</v>
      </c>
      <c r="B944" s="436">
        <f>COUNTIF(AC$4:AC944,AC944)</f>
        <v>36</v>
      </c>
      <c r="C944" s="436" t="str">
        <f t="shared" si="184"/>
        <v>DC1CB17-DC</v>
      </c>
      <c r="D944" s="436">
        <f>VLOOKUP(C944,'LICH THI'!C:AA,12,0)</f>
        <v>43</v>
      </c>
      <c r="E944" s="436">
        <f>VLOOKUP(C944,'LICH THI'!C:AA,13,0)</f>
        <v>43</v>
      </c>
      <c r="F944" s="436">
        <f t="shared" si="194"/>
        <v>43</v>
      </c>
      <c r="G944" s="436">
        <f>VLOOKUP(C944,'LICH THI'!C:AA,14,0)</f>
        <v>1</v>
      </c>
      <c r="H944" s="436">
        <f t="shared" si="185"/>
        <v>1</v>
      </c>
      <c r="I944" s="436" t="str">
        <f t="shared" si="186"/>
        <v>Trần Thị Ngọc Thảo</v>
      </c>
      <c r="J944" s="436"/>
      <c r="K944" s="436">
        <f t="shared" si="187"/>
        <v>1</v>
      </c>
      <c r="L944" s="436" t="str">
        <f t="shared" si="188"/>
        <v>DC1CB17-DC-1</v>
      </c>
      <c r="M944" s="436">
        <f t="shared" si="189"/>
        <v>17</v>
      </c>
      <c r="N944" s="437">
        <f t="shared" si="195"/>
        <v>20</v>
      </c>
      <c r="O944" s="437"/>
      <c r="P944" s="430" t="str">
        <f t="shared" si="190"/>
        <v/>
      </c>
      <c r="U944" s="177">
        <v>41</v>
      </c>
      <c r="V944" s="177" t="s">
        <v>3556</v>
      </c>
      <c r="W944" s="177" t="s">
        <v>5998</v>
      </c>
      <c r="X944" s="177" t="s">
        <v>2620</v>
      </c>
      <c r="Y944" s="177" t="s">
        <v>6880</v>
      </c>
      <c r="Z944" s="177" t="s">
        <v>6870</v>
      </c>
      <c r="AA944" s="525" t="s">
        <v>4437</v>
      </c>
      <c r="AB944" s="399" t="str">
        <f t="shared" si="191"/>
        <v>DC1CB17</v>
      </c>
      <c r="AC944" s="399" t="str">
        <f t="shared" si="192"/>
        <v>DC1CB17-DC</v>
      </c>
      <c r="AD944" t="str">
        <f>Y944&amp;"-"&amp;VLOOKUP(AC944,'LICH THI'!C:AA,9,0)</f>
        <v>65DCQT22908-42473</v>
      </c>
      <c r="AE944">
        <f t="shared" si="193"/>
        <v>1</v>
      </c>
    </row>
    <row r="945" spans="1:31" x14ac:dyDescent="0.25">
      <c r="A945" s="436" t="str">
        <f t="shared" si="183"/>
        <v>DC1CB17-DC-37</v>
      </c>
      <c r="B945" s="436">
        <f>COUNTIF(AC$4:AC945,AC945)</f>
        <v>37</v>
      </c>
      <c r="C945" s="436" t="str">
        <f t="shared" si="184"/>
        <v>DC1CB17-DC</v>
      </c>
      <c r="D945" s="436">
        <f>VLOOKUP(C945,'LICH THI'!C:AA,12,0)</f>
        <v>43</v>
      </c>
      <c r="E945" s="436">
        <f>VLOOKUP(C945,'LICH THI'!C:AA,13,0)</f>
        <v>43</v>
      </c>
      <c r="F945" s="436">
        <f t="shared" si="194"/>
        <v>43</v>
      </c>
      <c r="G945" s="436">
        <f>VLOOKUP(C945,'LICH THI'!C:AA,14,0)</f>
        <v>1</v>
      </c>
      <c r="H945" s="436">
        <f t="shared" si="185"/>
        <v>1</v>
      </c>
      <c r="I945" s="436" t="str">
        <f t="shared" si="186"/>
        <v>Lê Kim Thu</v>
      </c>
      <c r="J945" s="436"/>
      <c r="K945" s="436">
        <f t="shared" si="187"/>
        <v>1</v>
      </c>
      <c r="L945" s="436" t="str">
        <f t="shared" si="188"/>
        <v>DC1CB17-DC-1</v>
      </c>
      <c r="M945" s="436">
        <f t="shared" si="189"/>
        <v>17</v>
      </c>
      <c r="N945" s="437">
        <f t="shared" si="195"/>
        <v>21</v>
      </c>
      <c r="O945" s="437"/>
      <c r="P945" s="430" t="str">
        <f t="shared" si="190"/>
        <v/>
      </c>
      <c r="U945" s="177">
        <v>30</v>
      </c>
      <c r="V945" s="177" t="s">
        <v>4382</v>
      </c>
      <c r="W945" s="177" t="s">
        <v>5313</v>
      </c>
      <c r="X945" s="177" t="s">
        <v>2623</v>
      </c>
      <c r="Y945" s="177" t="s">
        <v>5608</v>
      </c>
      <c r="Z945" s="177" t="s">
        <v>6870</v>
      </c>
      <c r="AA945" s="525" t="s">
        <v>5609</v>
      </c>
      <c r="AB945" s="399" t="str">
        <f t="shared" si="191"/>
        <v>DC1CB17</v>
      </c>
      <c r="AC945" s="399" t="str">
        <f t="shared" si="192"/>
        <v>DC1CB17-DC</v>
      </c>
      <c r="AD945" t="str">
        <f>Y945&amp;"-"&amp;VLOOKUP(AC945,'LICH THI'!C:AA,9,0)</f>
        <v>65DCQT23190-42473</v>
      </c>
      <c r="AE945">
        <f t="shared" si="193"/>
        <v>1</v>
      </c>
    </row>
    <row r="946" spans="1:31" x14ac:dyDescent="0.25">
      <c r="A946" s="436" t="str">
        <f t="shared" si="183"/>
        <v>DC1CB17-DC-38</v>
      </c>
      <c r="B946" s="436">
        <f>COUNTIF(AC$4:AC946,AC946)</f>
        <v>38</v>
      </c>
      <c r="C946" s="436" t="str">
        <f t="shared" si="184"/>
        <v>DC1CB17-DC</v>
      </c>
      <c r="D946" s="436">
        <f>VLOOKUP(C946,'LICH THI'!C:AA,12,0)</f>
        <v>43</v>
      </c>
      <c r="E946" s="436">
        <f>VLOOKUP(C946,'LICH THI'!C:AA,13,0)</f>
        <v>43</v>
      </c>
      <c r="F946" s="436">
        <f t="shared" si="194"/>
        <v>43</v>
      </c>
      <c r="G946" s="436">
        <f>VLOOKUP(C946,'LICH THI'!C:AA,14,0)</f>
        <v>1</v>
      </c>
      <c r="H946" s="436">
        <f t="shared" si="185"/>
        <v>1</v>
      </c>
      <c r="I946" s="436" t="str">
        <f t="shared" si="186"/>
        <v>Nguyễn Hà Thu</v>
      </c>
      <c r="J946" s="436"/>
      <c r="K946" s="436">
        <f t="shared" si="187"/>
        <v>1</v>
      </c>
      <c r="L946" s="436" t="str">
        <f t="shared" si="188"/>
        <v>DC1CB17-DC-1</v>
      </c>
      <c r="M946" s="436">
        <f t="shared" si="189"/>
        <v>17</v>
      </c>
      <c r="N946" s="437">
        <f t="shared" si="195"/>
        <v>22</v>
      </c>
      <c r="O946" s="437"/>
      <c r="P946" s="430" t="str">
        <f t="shared" si="190"/>
        <v/>
      </c>
      <c r="U946" s="177">
        <v>31</v>
      </c>
      <c r="V946" s="177" t="s">
        <v>4382</v>
      </c>
      <c r="W946" s="177" t="s">
        <v>5610</v>
      </c>
      <c r="X946" s="177" t="s">
        <v>2623</v>
      </c>
      <c r="Y946" s="177" t="s">
        <v>5611</v>
      </c>
      <c r="Z946" s="177" t="s">
        <v>6870</v>
      </c>
      <c r="AA946" s="525" t="s">
        <v>4423</v>
      </c>
      <c r="AB946" s="399" t="str">
        <f t="shared" si="191"/>
        <v>DC1CB17</v>
      </c>
      <c r="AC946" s="399" t="str">
        <f t="shared" si="192"/>
        <v>DC1CB17-DC</v>
      </c>
      <c r="AD946" t="str">
        <f>Y946&amp;"-"&amp;VLOOKUP(AC946,'LICH THI'!C:AA,9,0)</f>
        <v>65DCQT20137-42473</v>
      </c>
      <c r="AE946">
        <f t="shared" si="193"/>
        <v>1</v>
      </c>
    </row>
    <row r="947" spans="1:31" x14ac:dyDescent="0.25">
      <c r="A947" s="436" t="str">
        <f t="shared" si="183"/>
        <v>DC1CB17-DC-39</v>
      </c>
      <c r="B947" s="436">
        <f>COUNTIF(AC$4:AC947,AC947)</f>
        <v>39</v>
      </c>
      <c r="C947" s="436" t="str">
        <f t="shared" si="184"/>
        <v>DC1CB17-DC</v>
      </c>
      <c r="D947" s="436">
        <f>VLOOKUP(C947,'LICH THI'!C:AA,12,0)</f>
        <v>43</v>
      </c>
      <c r="E947" s="436">
        <f>VLOOKUP(C947,'LICH THI'!C:AA,13,0)</f>
        <v>43</v>
      </c>
      <c r="F947" s="436">
        <f t="shared" si="194"/>
        <v>43</v>
      </c>
      <c r="G947" s="436">
        <f>VLOOKUP(C947,'LICH THI'!C:AA,14,0)</f>
        <v>1</v>
      </c>
      <c r="H947" s="436">
        <f t="shared" si="185"/>
        <v>1</v>
      </c>
      <c r="I947" s="436" t="str">
        <f t="shared" si="186"/>
        <v>Phạm Thị Thu</v>
      </c>
      <c r="J947" s="436"/>
      <c r="K947" s="436">
        <f t="shared" si="187"/>
        <v>1</v>
      </c>
      <c r="L947" s="436" t="str">
        <f t="shared" si="188"/>
        <v>DC1CB17-DC-1</v>
      </c>
      <c r="M947" s="436">
        <f t="shared" si="189"/>
        <v>17</v>
      </c>
      <c r="N947" s="437">
        <f t="shared" si="195"/>
        <v>23</v>
      </c>
      <c r="O947" s="437"/>
      <c r="P947" s="430" t="str">
        <f t="shared" si="190"/>
        <v/>
      </c>
      <c r="U947" s="177">
        <v>42</v>
      </c>
      <c r="V947" s="177" t="s">
        <v>3556</v>
      </c>
      <c r="W947" s="177" t="s">
        <v>3557</v>
      </c>
      <c r="X947" s="177" t="s">
        <v>2623</v>
      </c>
      <c r="Y947" s="177" t="s">
        <v>6881</v>
      </c>
      <c r="Z947" s="177" t="s">
        <v>6870</v>
      </c>
      <c r="AA947" s="525" t="s">
        <v>5578</v>
      </c>
      <c r="AB947" s="399" t="str">
        <f t="shared" si="191"/>
        <v>DC1CB17</v>
      </c>
      <c r="AC947" s="399" t="str">
        <f t="shared" si="192"/>
        <v>DC1CB17-DC</v>
      </c>
      <c r="AD947" t="str">
        <f>Y947&amp;"-"&amp;VLOOKUP(AC947,'LICH THI'!C:AA,9,0)</f>
        <v>65DCQT23197-42473</v>
      </c>
      <c r="AE947">
        <f t="shared" si="193"/>
        <v>1</v>
      </c>
    </row>
    <row r="948" spans="1:31" x14ac:dyDescent="0.25">
      <c r="A948" s="436" t="str">
        <f t="shared" si="183"/>
        <v>DC1CB17-DC-40</v>
      </c>
      <c r="B948" s="436">
        <f>COUNTIF(AC$4:AC948,AC948)</f>
        <v>40</v>
      </c>
      <c r="C948" s="436" t="str">
        <f t="shared" si="184"/>
        <v>DC1CB17-DC</v>
      </c>
      <c r="D948" s="436">
        <f>VLOOKUP(C948,'LICH THI'!C:AA,12,0)</f>
        <v>43</v>
      </c>
      <c r="E948" s="436">
        <f>VLOOKUP(C948,'LICH THI'!C:AA,13,0)</f>
        <v>43</v>
      </c>
      <c r="F948" s="436">
        <f t="shared" si="194"/>
        <v>43</v>
      </c>
      <c r="G948" s="436">
        <f>VLOOKUP(C948,'LICH THI'!C:AA,14,0)</f>
        <v>1</v>
      </c>
      <c r="H948" s="436">
        <f t="shared" si="185"/>
        <v>1</v>
      </c>
      <c r="I948" s="436" t="str">
        <f t="shared" si="186"/>
        <v>Đào Thị Thuý</v>
      </c>
      <c r="J948" s="436"/>
      <c r="K948" s="436">
        <f t="shared" si="187"/>
        <v>1</v>
      </c>
      <c r="L948" s="436" t="str">
        <f t="shared" si="188"/>
        <v>DC1CB17-DC-1</v>
      </c>
      <c r="M948" s="436">
        <f t="shared" si="189"/>
        <v>17</v>
      </c>
      <c r="N948" s="437">
        <f t="shared" si="195"/>
        <v>24</v>
      </c>
      <c r="O948" s="437"/>
      <c r="P948" s="430" t="str">
        <f t="shared" si="190"/>
        <v/>
      </c>
      <c r="U948" s="177">
        <v>43</v>
      </c>
      <c r="V948" s="177" t="s">
        <v>3556</v>
      </c>
      <c r="W948" s="177" t="s">
        <v>3576</v>
      </c>
      <c r="X948" s="177" t="s">
        <v>3577</v>
      </c>
      <c r="Y948" s="177" t="s">
        <v>3578</v>
      </c>
      <c r="Z948" s="177" t="s">
        <v>6870</v>
      </c>
      <c r="AA948" s="525" t="s">
        <v>3537</v>
      </c>
      <c r="AB948" s="399" t="str">
        <f t="shared" si="191"/>
        <v>DC1CB17</v>
      </c>
      <c r="AC948" s="399" t="str">
        <f t="shared" si="192"/>
        <v>DC1CB17-DC</v>
      </c>
      <c r="AD948" t="str">
        <f>Y948&amp;"-"&amp;VLOOKUP(AC948,'LICH THI'!C:AA,9,0)</f>
        <v>65DCQT23991-42473</v>
      </c>
      <c r="AE948">
        <f t="shared" si="193"/>
        <v>1</v>
      </c>
    </row>
    <row r="949" spans="1:31" x14ac:dyDescent="0.25">
      <c r="A949" s="436" t="str">
        <f t="shared" si="183"/>
        <v>DC1CB17-DC-41</v>
      </c>
      <c r="B949" s="436">
        <f>COUNTIF(AC$4:AC949,AC949)</f>
        <v>41</v>
      </c>
      <c r="C949" s="436" t="str">
        <f t="shared" si="184"/>
        <v>DC1CB17-DC</v>
      </c>
      <c r="D949" s="436">
        <f>VLOOKUP(C949,'LICH THI'!C:AA,12,0)</f>
        <v>43</v>
      </c>
      <c r="E949" s="436">
        <f>VLOOKUP(C949,'LICH THI'!C:AA,13,0)</f>
        <v>43</v>
      </c>
      <c r="F949" s="436">
        <f t="shared" si="194"/>
        <v>43</v>
      </c>
      <c r="G949" s="436">
        <f>VLOOKUP(C949,'LICH THI'!C:AA,14,0)</f>
        <v>1</v>
      </c>
      <c r="H949" s="436">
        <f t="shared" si="185"/>
        <v>1</v>
      </c>
      <c r="I949" s="436" t="str">
        <f t="shared" si="186"/>
        <v>Nguyễn Văn Thủy</v>
      </c>
      <c r="J949" s="436"/>
      <c r="K949" s="436">
        <f t="shared" si="187"/>
        <v>1</v>
      </c>
      <c r="L949" s="436" t="str">
        <f t="shared" si="188"/>
        <v>DC1CB17-DC-1</v>
      </c>
      <c r="M949" s="436">
        <f t="shared" si="189"/>
        <v>17</v>
      </c>
      <c r="N949" s="437">
        <f t="shared" si="195"/>
        <v>25</v>
      </c>
      <c r="O949" s="437"/>
      <c r="P949" s="430" t="str">
        <f t="shared" si="190"/>
        <v/>
      </c>
      <c r="U949" s="177">
        <v>32</v>
      </c>
      <c r="V949" s="177" t="s">
        <v>4382</v>
      </c>
      <c r="W949" s="177" t="s">
        <v>2741</v>
      </c>
      <c r="X949" s="177" t="s">
        <v>2627</v>
      </c>
      <c r="Y949" s="177" t="s">
        <v>5612</v>
      </c>
      <c r="Z949" s="177" t="s">
        <v>6870</v>
      </c>
      <c r="AA949" s="525" t="s">
        <v>5613</v>
      </c>
      <c r="AB949" s="399" t="str">
        <f t="shared" si="191"/>
        <v>DC1CB17</v>
      </c>
      <c r="AC949" s="399" t="str">
        <f t="shared" si="192"/>
        <v>DC1CB17-DC</v>
      </c>
      <c r="AD949" t="str">
        <f>Y949&amp;"-"&amp;VLOOKUP(AC949,'LICH THI'!C:AA,9,0)</f>
        <v>65DCQT20009-42473</v>
      </c>
      <c r="AE949">
        <f t="shared" si="193"/>
        <v>1</v>
      </c>
    </row>
    <row r="950" spans="1:31" x14ac:dyDescent="0.25">
      <c r="A950" s="436" t="str">
        <f t="shared" si="183"/>
        <v>DC1CB17-DC-42</v>
      </c>
      <c r="B950" s="436">
        <f>COUNTIF(AC$4:AC950,AC950)</f>
        <v>42</v>
      </c>
      <c r="C950" s="436" t="str">
        <f t="shared" si="184"/>
        <v>DC1CB17-DC</v>
      </c>
      <c r="D950" s="436">
        <f>VLOOKUP(C950,'LICH THI'!C:AA,12,0)</f>
        <v>43</v>
      </c>
      <c r="E950" s="436">
        <f>VLOOKUP(C950,'LICH THI'!C:AA,13,0)</f>
        <v>43</v>
      </c>
      <c r="F950" s="436">
        <f t="shared" si="194"/>
        <v>43</v>
      </c>
      <c r="G950" s="436">
        <f>VLOOKUP(C950,'LICH THI'!C:AA,14,0)</f>
        <v>1</v>
      </c>
      <c r="H950" s="436">
        <f t="shared" si="185"/>
        <v>1</v>
      </c>
      <c r="I950" s="436" t="str">
        <f t="shared" si="186"/>
        <v>Trịnh Hoài Trang</v>
      </c>
      <c r="J950" s="436"/>
      <c r="K950" s="436">
        <f t="shared" si="187"/>
        <v>1</v>
      </c>
      <c r="L950" s="436" t="str">
        <f t="shared" si="188"/>
        <v>DC1CB17-DC-1</v>
      </c>
      <c r="M950" s="436">
        <f t="shared" si="189"/>
        <v>17</v>
      </c>
      <c r="N950" s="437">
        <f t="shared" si="195"/>
        <v>26</v>
      </c>
      <c r="O950" s="437"/>
      <c r="P950" s="430" t="str">
        <f t="shared" si="190"/>
        <v/>
      </c>
      <c r="U950" s="177">
        <v>1</v>
      </c>
      <c r="V950" s="177" t="s">
        <v>3358</v>
      </c>
      <c r="W950" s="177" t="s">
        <v>4750</v>
      </c>
      <c r="X950" s="177" t="s">
        <v>2694</v>
      </c>
      <c r="Y950" s="177" t="s">
        <v>4751</v>
      </c>
      <c r="Z950" s="177" t="s">
        <v>6870</v>
      </c>
      <c r="AA950" s="525" t="s">
        <v>4752</v>
      </c>
      <c r="AB950" s="399" t="str">
        <f t="shared" si="191"/>
        <v>DC1CB17</v>
      </c>
      <c r="AC950" s="399" t="str">
        <f t="shared" si="192"/>
        <v>DC1CB17-DC</v>
      </c>
      <c r="AD950" t="str">
        <f>Y950&amp;"-"&amp;VLOOKUP(AC950,'LICH THI'!C:AA,9,0)</f>
        <v>64DCKT3058-42473</v>
      </c>
      <c r="AE950">
        <f t="shared" si="193"/>
        <v>1</v>
      </c>
    </row>
    <row r="951" spans="1:31" x14ac:dyDescent="0.25">
      <c r="A951" s="436" t="str">
        <f t="shared" si="183"/>
        <v>DC1CB17-DC-43</v>
      </c>
      <c r="B951" s="436">
        <f>COUNTIF(AC$4:AC951,AC951)</f>
        <v>43</v>
      </c>
      <c r="C951" s="436" t="str">
        <f t="shared" si="184"/>
        <v>DC1CB17-DC</v>
      </c>
      <c r="D951" s="436">
        <f>VLOOKUP(C951,'LICH THI'!C:AA,12,0)</f>
        <v>43</v>
      </c>
      <c r="E951" s="436">
        <f>VLOOKUP(C951,'LICH THI'!C:AA,13,0)</f>
        <v>43</v>
      </c>
      <c r="F951" s="436">
        <f t="shared" si="194"/>
        <v>43</v>
      </c>
      <c r="G951" s="436">
        <f>VLOOKUP(C951,'LICH THI'!C:AA,14,0)</f>
        <v>1</v>
      </c>
      <c r="H951" s="436">
        <f t="shared" si="185"/>
        <v>1</v>
      </c>
      <c r="I951" s="436" t="str">
        <f t="shared" si="186"/>
        <v>Ninh Thị Hải Yến</v>
      </c>
      <c r="J951" s="436"/>
      <c r="K951" s="436">
        <f t="shared" si="187"/>
        <v>1</v>
      </c>
      <c r="L951" s="436" t="str">
        <f t="shared" si="188"/>
        <v>DC1CB17-DC-1</v>
      </c>
      <c r="M951" s="436">
        <f t="shared" si="189"/>
        <v>17</v>
      </c>
      <c r="N951" s="437">
        <f t="shared" si="195"/>
        <v>27</v>
      </c>
      <c r="O951" s="437"/>
      <c r="P951" s="430" t="str">
        <f t="shared" si="190"/>
        <v/>
      </c>
      <c r="U951" s="177">
        <v>16</v>
      </c>
      <c r="V951" s="177" t="s">
        <v>3381</v>
      </c>
      <c r="W951" s="177" t="s">
        <v>4801</v>
      </c>
      <c r="X951" s="177" t="s">
        <v>2639</v>
      </c>
      <c r="Y951" s="177" t="s">
        <v>4802</v>
      </c>
      <c r="Z951" s="177" t="s">
        <v>6870</v>
      </c>
      <c r="AA951" s="525" t="s">
        <v>2779</v>
      </c>
      <c r="AB951" s="399" t="str">
        <f t="shared" si="191"/>
        <v>DC1CB17</v>
      </c>
      <c r="AC951" s="399" t="str">
        <f t="shared" si="192"/>
        <v>DC1CB17-DC</v>
      </c>
      <c r="AD951" t="str">
        <f>Y951&amp;"-"&amp;VLOOKUP(AC951,'LICH THI'!C:AA,9,0)</f>
        <v>64DCKT3159-42473</v>
      </c>
      <c r="AE951">
        <f t="shared" si="193"/>
        <v>1</v>
      </c>
    </row>
    <row r="952" spans="1:31" x14ac:dyDescent="0.25">
      <c r="A952" s="436" t="str">
        <f t="shared" si="183"/>
        <v>DC1CB18-DC-1</v>
      </c>
      <c r="B952" s="436">
        <f>COUNTIF(AC$4:AC952,AC952)</f>
        <v>1</v>
      </c>
      <c r="C952" s="436" t="str">
        <f t="shared" si="184"/>
        <v>DC1CB18-DC</v>
      </c>
      <c r="D952" s="436">
        <f>VLOOKUP(C952,'LICH THI'!C:AA,12,0)</f>
        <v>20</v>
      </c>
      <c r="E952" s="436">
        <f>VLOOKUP(C952,'LICH THI'!C:AA,13,0)</f>
        <v>20</v>
      </c>
      <c r="F952" s="436">
        <f t="shared" si="194"/>
        <v>20</v>
      </c>
      <c r="G952" s="436">
        <f>VLOOKUP(C952,'LICH THI'!C:AA,14,0)</f>
        <v>1</v>
      </c>
      <c r="H952" s="436">
        <f t="shared" si="185"/>
        <v>1</v>
      </c>
      <c r="I952" s="436" t="str">
        <f t="shared" si="186"/>
        <v>Vũ Thị Việt Chinh</v>
      </c>
      <c r="J952" s="436"/>
      <c r="K952" s="436">
        <f t="shared" si="187"/>
        <v>1</v>
      </c>
      <c r="L952" s="436" t="str">
        <f t="shared" si="188"/>
        <v>DC1CB18-DC-1</v>
      </c>
      <c r="M952" s="436">
        <f t="shared" si="189"/>
        <v>18</v>
      </c>
      <c r="N952" s="437">
        <f t="shared" si="195"/>
        <v>4</v>
      </c>
      <c r="O952" s="437"/>
      <c r="P952" s="430" t="str">
        <f t="shared" si="190"/>
        <v/>
      </c>
      <c r="U952" s="177">
        <v>1</v>
      </c>
      <c r="V952" s="177" t="s">
        <v>3358</v>
      </c>
      <c r="W952" s="177" t="s">
        <v>5653</v>
      </c>
      <c r="X952" s="177" t="s">
        <v>4163</v>
      </c>
      <c r="Y952" s="177" t="s">
        <v>5654</v>
      </c>
      <c r="Z952" s="177" t="s">
        <v>7086</v>
      </c>
      <c r="AA952" s="525" t="s">
        <v>3300</v>
      </c>
      <c r="AB952" s="399" t="str">
        <f t="shared" si="191"/>
        <v>DC1CB18</v>
      </c>
      <c r="AC952" s="399" t="str">
        <f t="shared" si="192"/>
        <v>DC1CB18-DC</v>
      </c>
      <c r="AD952" t="str">
        <f>Y952&amp;"-"&amp;VLOOKUP(AC952,'LICH THI'!C:AA,9,0)</f>
        <v>64DCKT3028-42480</v>
      </c>
      <c r="AE952">
        <f t="shared" si="193"/>
        <v>1</v>
      </c>
    </row>
    <row r="953" spans="1:31" x14ac:dyDescent="0.25">
      <c r="A953" s="436" t="str">
        <f t="shared" si="183"/>
        <v>DC1CB18-DC-2</v>
      </c>
      <c r="B953" s="436">
        <f>COUNTIF(AC$4:AC953,AC953)</f>
        <v>2</v>
      </c>
      <c r="C953" s="436" t="str">
        <f t="shared" si="184"/>
        <v>DC1CB18-DC</v>
      </c>
      <c r="D953" s="436">
        <f>VLOOKUP(C953,'LICH THI'!C:AA,12,0)</f>
        <v>20</v>
      </c>
      <c r="E953" s="436">
        <f>VLOOKUP(C953,'LICH THI'!C:AA,13,0)</f>
        <v>20</v>
      </c>
      <c r="F953" s="436">
        <f t="shared" si="194"/>
        <v>20</v>
      </c>
      <c r="G953" s="436">
        <f>VLOOKUP(C953,'LICH THI'!C:AA,14,0)</f>
        <v>1</v>
      </c>
      <c r="H953" s="436">
        <f t="shared" si="185"/>
        <v>1</v>
      </c>
      <c r="I953" s="436" t="str">
        <f t="shared" si="186"/>
        <v>Nguyễn Thanh Hằng</v>
      </c>
      <c r="J953" s="436"/>
      <c r="K953" s="436">
        <f t="shared" si="187"/>
        <v>1</v>
      </c>
      <c r="L953" s="436" t="str">
        <f t="shared" si="188"/>
        <v>DC1CB18-DC-1</v>
      </c>
      <c r="M953" s="436">
        <f t="shared" si="189"/>
        <v>18</v>
      </c>
      <c r="N953" s="437">
        <f t="shared" si="195"/>
        <v>5</v>
      </c>
      <c r="O953" s="437"/>
      <c r="P953" s="430" t="str">
        <f t="shared" si="190"/>
        <v/>
      </c>
      <c r="U953" s="177">
        <v>2</v>
      </c>
      <c r="V953" s="177" t="s">
        <v>3358</v>
      </c>
      <c r="W953" s="177" t="s">
        <v>4080</v>
      </c>
      <c r="X953" s="177" t="s">
        <v>3383</v>
      </c>
      <c r="Y953" s="177" t="s">
        <v>4499</v>
      </c>
      <c r="Z953" s="177" t="s">
        <v>7086</v>
      </c>
      <c r="AA953" s="525" t="s">
        <v>4500</v>
      </c>
      <c r="AB953" s="399" t="str">
        <f t="shared" si="191"/>
        <v>DC1CB18</v>
      </c>
      <c r="AC953" s="399" t="str">
        <f t="shared" si="192"/>
        <v>DC1CB18-DC</v>
      </c>
      <c r="AD953" t="str">
        <f>Y953&amp;"-"&amp;VLOOKUP(AC953,'LICH THI'!C:AA,9,0)</f>
        <v>64DCKT3051-42480</v>
      </c>
      <c r="AE953">
        <f t="shared" si="193"/>
        <v>1</v>
      </c>
    </row>
    <row r="954" spans="1:31" x14ac:dyDescent="0.25">
      <c r="A954" s="436" t="str">
        <f t="shared" si="183"/>
        <v>DC1CB18-DC-3</v>
      </c>
      <c r="B954" s="436">
        <f>COUNTIF(AC$4:AC954,AC954)</f>
        <v>3</v>
      </c>
      <c r="C954" s="436" t="str">
        <f t="shared" si="184"/>
        <v>DC1CB18-DC</v>
      </c>
      <c r="D954" s="436">
        <f>VLOOKUP(C954,'LICH THI'!C:AA,12,0)</f>
        <v>20</v>
      </c>
      <c r="E954" s="436">
        <f>VLOOKUP(C954,'LICH THI'!C:AA,13,0)</f>
        <v>20</v>
      </c>
      <c r="F954" s="436">
        <f t="shared" si="194"/>
        <v>20</v>
      </c>
      <c r="G954" s="436">
        <f>VLOOKUP(C954,'LICH THI'!C:AA,14,0)</f>
        <v>1</v>
      </c>
      <c r="H954" s="436">
        <f t="shared" si="185"/>
        <v>1</v>
      </c>
      <c r="I954" s="436" t="str">
        <f t="shared" si="186"/>
        <v>Nguyễn Quang Huy</v>
      </c>
      <c r="J954" s="436"/>
      <c r="K954" s="436">
        <f t="shared" si="187"/>
        <v>1</v>
      </c>
      <c r="L954" s="436" t="str">
        <f t="shared" si="188"/>
        <v>DC1CB18-DC-1</v>
      </c>
      <c r="M954" s="436">
        <f t="shared" si="189"/>
        <v>18</v>
      </c>
      <c r="N954" s="437">
        <f t="shared" si="195"/>
        <v>6</v>
      </c>
      <c r="O954" s="437"/>
      <c r="P954" s="430" t="str">
        <f t="shared" si="190"/>
        <v/>
      </c>
      <c r="U954" s="177">
        <v>15</v>
      </c>
      <c r="V954" s="177" t="s">
        <v>3019</v>
      </c>
      <c r="W954" s="177" t="s">
        <v>3032</v>
      </c>
      <c r="X954" s="177" t="s">
        <v>2911</v>
      </c>
      <c r="Y954" s="177" t="s">
        <v>3033</v>
      </c>
      <c r="Z954" s="177" t="s">
        <v>7086</v>
      </c>
      <c r="AA954" s="525" t="s">
        <v>3034</v>
      </c>
      <c r="AB954" s="399" t="str">
        <f t="shared" si="191"/>
        <v>DC1CB18</v>
      </c>
      <c r="AC954" s="399" t="str">
        <f t="shared" si="192"/>
        <v>DC1CB18-DC</v>
      </c>
      <c r="AD954" t="str">
        <f>Y954&amp;"-"&amp;VLOOKUP(AC954,'LICH THI'!C:AA,9,0)</f>
        <v>64DCQT3083-42480</v>
      </c>
      <c r="AE954">
        <f t="shared" si="193"/>
        <v>1</v>
      </c>
    </row>
    <row r="955" spans="1:31" x14ac:dyDescent="0.25">
      <c r="A955" s="436" t="str">
        <f t="shared" si="183"/>
        <v>DC1CB18-DC-4</v>
      </c>
      <c r="B955" s="436">
        <f>COUNTIF(AC$4:AC955,AC955)</f>
        <v>4</v>
      </c>
      <c r="C955" s="436" t="str">
        <f t="shared" si="184"/>
        <v>DC1CB18-DC</v>
      </c>
      <c r="D955" s="436">
        <f>VLOOKUP(C955,'LICH THI'!C:AA,12,0)</f>
        <v>20</v>
      </c>
      <c r="E955" s="436">
        <f>VLOOKUP(C955,'LICH THI'!C:AA,13,0)</f>
        <v>20</v>
      </c>
      <c r="F955" s="436">
        <f t="shared" si="194"/>
        <v>20</v>
      </c>
      <c r="G955" s="436">
        <f>VLOOKUP(C955,'LICH THI'!C:AA,14,0)</f>
        <v>1</v>
      </c>
      <c r="H955" s="436">
        <f t="shared" si="185"/>
        <v>1</v>
      </c>
      <c r="I955" s="436" t="str">
        <f t="shared" si="186"/>
        <v>Nguyễn Thị Huyền</v>
      </c>
      <c r="J955" s="436"/>
      <c r="K955" s="436">
        <f t="shared" si="187"/>
        <v>1</v>
      </c>
      <c r="L955" s="436" t="str">
        <f t="shared" si="188"/>
        <v>DC1CB18-DC-1</v>
      </c>
      <c r="M955" s="436">
        <f t="shared" si="189"/>
        <v>18</v>
      </c>
      <c r="N955" s="437">
        <f t="shared" si="195"/>
        <v>7</v>
      </c>
      <c r="O955" s="437"/>
      <c r="P955" s="430" t="str">
        <f t="shared" si="190"/>
        <v/>
      </c>
      <c r="U955" s="177">
        <v>12</v>
      </c>
      <c r="V955" s="177" t="s">
        <v>3381</v>
      </c>
      <c r="W955" s="177" t="s">
        <v>2619</v>
      </c>
      <c r="X955" s="177" t="s">
        <v>4236</v>
      </c>
      <c r="Y955" s="177" t="s">
        <v>7064</v>
      </c>
      <c r="Z955" s="177" t="s">
        <v>7086</v>
      </c>
      <c r="AA955" s="525" t="s">
        <v>4698</v>
      </c>
      <c r="AB955" s="399" t="str">
        <f t="shared" si="191"/>
        <v>DC1CB18</v>
      </c>
      <c r="AC955" s="399" t="str">
        <f t="shared" si="192"/>
        <v>DC1CB18-DC</v>
      </c>
      <c r="AD955" t="str">
        <f>Y955&amp;"-"&amp;VLOOKUP(AC955,'LICH THI'!C:AA,9,0)</f>
        <v>64DCKT3210-42480</v>
      </c>
      <c r="AE955">
        <f t="shared" si="193"/>
        <v>1</v>
      </c>
    </row>
    <row r="956" spans="1:31" x14ac:dyDescent="0.25">
      <c r="A956" s="436" t="str">
        <f t="shared" si="183"/>
        <v>DC1CB18-DC-5</v>
      </c>
      <c r="B956" s="436">
        <f>COUNTIF(AC$4:AC956,AC956)</f>
        <v>5</v>
      </c>
      <c r="C956" s="436" t="str">
        <f t="shared" si="184"/>
        <v>DC1CB18-DC</v>
      </c>
      <c r="D956" s="436">
        <f>VLOOKUP(C956,'LICH THI'!C:AA,12,0)</f>
        <v>20</v>
      </c>
      <c r="E956" s="436">
        <f>VLOOKUP(C956,'LICH THI'!C:AA,13,0)</f>
        <v>20</v>
      </c>
      <c r="F956" s="436">
        <f t="shared" si="194"/>
        <v>20</v>
      </c>
      <c r="G956" s="436">
        <f>VLOOKUP(C956,'LICH THI'!C:AA,14,0)</f>
        <v>1</v>
      </c>
      <c r="H956" s="436">
        <f t="shared" si="185"/>
        <v>1</v>
      </c>
      <c r="I956" s="436" t="str">
        <f t="shared" si="186"/>
        <v>Nguyễn Thị Huyền</v>
      </c>
      <c r="J956" s="436"/>
      <c r="K956" s="436">
        <f t="shared" si="187"/>
        <v>1</v>
      </c>
      <c r="L956" s="436" t="str">
        <f t="shared" si="188"/>
        <v>DC1CB18-DC-1</v>
      </c>
      <c r="M956" s="436">
        <f t="shared" si="189"/>
        <v>18</v>
      </c>
      <c r="N956" s="437">
        <f t="shared" si="195"/>
        <v>8</v>
      </c>
      <c r="O956" s="437"/>
      <c r="P956" s="430" t="str">
        <f t="shared" si="190"/>
        <v/>
      </c>
      <c r="U956" s="177">
        <v>16</v>
      </c>
      <c r="V956" s="177" t="s">
        <v>3019</v>
      </c>
      <c r="W956" s="177" t="s">
        <v>2619</v>
      </c>
      <c r="X956" s="177" t="s">
        <v>4236</v>
      </c>
      <c r="Y956" s="177" t="s">
        <v>6606</v>
      </c>
      <c r="Z956" s="177" t="s">
        <v>7086</v>
      </c>
      <c r="AA956" s="525" t="s">
        <v>4602</v>
      </c>
      <c r="AB956" s="399" t="str">
        <f t="shared" si="191"/>
        <v>DC1CB18</v>
      </c>
      <c r="AC956" s="399" t="str">
        <f t="shared" si="192"/>
        <v>DC1CB18-DC</v>
      </c>
      <c r="AD956" t="str">
        <f>Y956&amp;"-"&amp;VLOOKUP(AC956,'LICH THI'!C:AA,9,0)</f>
        <v>64DCQT3075-42480</v>
      </c>
      <c r="AE956">
        <f t="shared" si="193"/>
        <v>1</v>
      </c>
    </row>
    <row r="957" spans="1:31" x14ac:dyDescent="0.25">
      <c r="A957" s="436" t="str">
        <f t="shared" si="183"/>
        <v>DC1CB18-DC-6</v>
      </c>
      <c r="B957" s="436">
        <f>COUNTIF(AC$4:AC957,AC957)</f>
        <v>6</v>
      </c>
      <c r="C957" s="436" t="str">
        <f t="shared" si="184"/>
        <v>DC1CB18-DC</v>
      </c>
      <c r="D957" s="436">
        <f>VLOOKUP(C957,'LICH THI'!C:AA,12,0)</f>
        <v>20</v>
      </c>
      <c r="E957" s="436">
        <f>VLOOKUP(C957,'LICH THI'!C:AA,13,0)</f>
        <v>20</v>
      </c>
      <c r="F957" s="436">
        <f t="shared" si="194"/>
        <v>20</v>
      </c>
      <c r="G957" s="436">
        <f>VLOOKUP(C957,'LICH THI'!C:AA,14,0)</f>
        <v>1</v>
      </c>
      <c r="H957" s="436">
        <f t="shared" si="185"/>
        <v>1</v>
      </c>
      <c r="I957" s="436" t="str">
        <f t="shared" si="186"/>
        <v>Đặng Đình Hưng</v>
      </c>
      <c r="J957" s="436"/>
      <c r="K957" s="436">
        <f t="shared" si="187"/>
        <v>1</v>
      </c>
      <c r="L957" s="436" t="str">
        <f t="shared" si="188"/>
        <v>DC1CB18-DC-1</v>
      </c>
      <c r="M957" s="436">
        <f t="shared" si="189"/>
        <v>18</v>
      </c>
      <c r="N957" s="437">
        <f t="shared" si="195"/>
        <v>9</v>
      </c>
      <c r="O957" s="437"/>
      <c r="P957" s="430" t="str">
        <f t="shared" si="190"/>
        <v/>
      </c>
      <c r="U957" s="177">
        <v>17</v>
      </c>
      <c r="V957" s="177" t="s">
        <v>3019</v>
      </c>
      <c r="W957" s="177" t="s">
        <v>3601</v>
      </c>
      <c r="X957" s="177" t="s">
        <v>2804</v>
      </c>
      <c r="Y957" s="177" t="s">
        <v>5593</v>
      </c>
      <c r="Z957" s="177" t="s">
        <v>7086</v>
      </c>
      <c r="AA957" s="525" t="s">
        <v>3291</v>
      </c>
      <c r="AB957" s="399" t="str">
        <f t="shared" si="191"/>
        <v>DC1CB18</v>
      </c>
      <c r="AC957" s="399" t="str">
        <f t="shared" si="192"/>
        <v>DC1CB18-DC</v>
      </c>
      <c r="AD957" t="str">
        <f>Y957&amp;"-"&amp;VLOOKUP(AC957,'LICH THI'!C:AA,9,0)</f>
        <v>64DCQT3117-42480</v>
      </c>
      <c r="AE957">
        <f t="shared" si="193"/>
        <v>1</v>
      </c>
    </row>
    <row r="958" spans="1:31" x14ac:dyDescent="0.25">
      <c r="A958" s="436" t="str">
        <f t="shared" si="183"/>
        <v>DC1CB18-DC-7</v>
      </c>
      <c r="B958" s="436">
        <f>COUNTIF(AC$4:AC958,AC958)</f>
        <v>7</v>
      </c>
      <c r="C958" s="436" t="str">
        <f t="shared" si="184"/>
        <v>DC1CB18-DC</v>
      </c>
      <c r="D958" s="436">
        <f>VLOOKUP(C958,'LICH THI'!C:AA,12,0)</f>
        <v>20</v>
      </c>
      <c r="E958" s="436">
        <f>VLOOKUP(C958,'LICH THI'!C:AA,13,0)</f>
        <v>20</v>
      </c>
      <c r="F958" s="436">
        <f t="shared" si="194"/>
        <v>20</v>
      </c>
      <c r="G958" s="436">
        <f>VLOOKUP(C958,'LICH THI'!C:AA,14,0)</f>
        <v>1</v>
      </c>
      <c r="H958" s="436">
        <f t="shared" si="185"/>
        <v>1</v>
      </c>
      <c r="I958" s="436" t="str">
        <f t="shared" si="186"/>
        <v>trương huy khánh</v>
      </c>
      <c r="J958" s="436"/>
      <c r="K958" s="436">
        <f t="shared" si="187"/>
        <v>1</v>
      </c>
      <c r="L958" s="436" t="str">
        <f t="shared" si="188"/>
        <v>DC1CB18-DC-1</v>
      </c>
      <c r="M958" s="436">
        <f t="shared" si="189"/>
        <v>18</v>
      </c>
      <c r="N958" s="437">
        <f t="shared" si="195"/>
        <v>10</v>
      </c>
      <c r="O958" s="437"/>
      <c r="P958" s="430" t="str">
        <f t="shared" si="190"/>
        <v/>
      </c>
      <c r="U958" s="177">
        <v>13</v>
      </c>
      <c r="V958" s="177" t="s">
        <v>3381</v>
      </c>
      <c r="W958" s="177" t="s">
        <v>3839</v>
      </c>
      <c r="X958" s="177" t="s">
        <v>3840</v>
      </c>
      <c r="Y958" s="177" t="s">
        <v>3841</v>
      </c>
      <c r="Z958" s="177" t="s">
        <v>7086</v>
      </c>
      <c r="AA958" s="525" t="s">
        <v>3842</v>
      </c>
      <c r="AB958" s="399" t="str">
        <f t="shared" si="191"/>
        <v>DC1CB18</v>
      </c>
      <c r="AC958" s="399" t="str">
        <f t="shared" si="192"/>
        <v>DC1CB18-DC</v>
      </c>
      <c r="AD958" t="str">
        <f>Y958&amp;"-"&amp;VLOOKUP(AC958,'LICH THI'!C:AA,9,0)</f>
        <v>64DCKT3289-42480</v>
      </c>
      <c r="AE958">
        <f t="shared" si="193"/>
        <v>1</v>
      </c>
    </row>
    <row r="959" spans="1:31" x14ac:dyDescent="0.25">
      <c r="A959" s="436" t="str">
        <f t="shared" si="183"/>
        <v>DC1CB18-DC-8</v>
      </c>
      <c r="B959" s="436">
        <f>COUNTIF(AC$4:AC959,AC959)</f>
        <v>8</v>
      </c>
      <c r="C959" s="436" t="str">
        <f t="shared" si="184"/>
        <v>DC1CB18-DC</v>
      </c>
      <c r="D959" s="436">
        <f>VLOOKUP(C959,'LICH THI'!C:AA,12,0)</f>
        <v>20</v>
      </c>
      <c r="E959" s="436">
        <f>VLOOKUP(C959,'LICH THI'!C:AA,13,0)</f>
        <v>20</v>
      </c>
      <c r="F959" s="436">
        <f t="shared" si="194"/>
        <v>20</v>
      </c>
      <c r="G959" s="436">
        <f>VLOOKUP(C959,'LICH THI'!C:AA,14,0)</f>
        <v>1</v>
      </c>
      <c r="H959" s="436">
        <f t="shared" si="185"/>
        <v>1</v>
      </c>
      <c r="I959" s="436" t="str">
        <f t="shared" si="186"/>
        <v>Nguyễn Thị Bích Liên</v>
      </c>
      <c r="J959" s="436"/>
      <c r="K959" s="436">
        <f t="shared" si="187"/>
        <v>1</v>
      </c>
      <c r="L959" s="436" t="str">
        <f t="shared" si="188"/>
        <v>DC1CB18-DC-1</v>
      </c>
      <c r="M959" s="436">
        <f t="shared" si="189"/>
        <v>18</v>
      </c>
      <c r="N959" s="437">
        <f t="shared" si="195"/>
        <v>11</v>
      </c>
      <c r="O959" s="437"/>
      <c r="P959" s="430" t="str">
        <f t="shared" si="190"/>
        <v/>
      </c>
      <c r="U959" s="177">
        <v>18</v>
      </c>
      <c r="V959" s="177" t="s">
        <v>3019</v>
      </c>
      <c r="W959" s="177" t="s">
        <v>3035</v>
      </c>
      <c r="X959" s="177" t="s">
        <v>2666</v>
      </c>
      <c r="Y959" s="177" t="s">
        <v>3036</v>
      </c>
      <c r="Z959" s="177" t="s">
        <v>7086</v>
      </c>
      <c r="AA959" s="525" t="s">
        <v>3037</v>
      </c>
      <c r="AB959" s="399" t="str">
        <f t="shared" si="191"/>
        <v>DC1CB18</v>
      </c>
      <c r="AC959" s="399" t="str">
        <f t="shared" si="192"/>
        <v>DC1CB18-DC</v>
      </c>
      <c r="AD959" t="str">
        <f>Y959&amp;"-"&amp;VLOOKUP(AC959,'LICH THI'!C:AA,9,0)</f>
        <v>64DCQT3116-42480</v>
      </c>
      <c r="AE959">
        <f t="shared" si="193"/>
        <v>1</v>
      </c>
    </row>
    <row r="960" spans="1:31" x14ac:dyDescent="0.25">
      <c r="A960" s="436" t="str">
        <f t="shared" si="183"/>
        <v>DC1CB18-DC-9</v>
      </c>
      <c r="B960" s="436">
        <f>COUNTIF(AC$4:AC960,AC960)</f>
        <v>9</v>
      </c>
      <c r="C960" s="436" t="str">
        <f t="shared" si="184"/>
        <v>DC1CB18-DC</v>
      </c>
      <c r="D960" s="436">
        <f>VLOOKUP(C960,'LICH THI'!C:AA,12,0)</f>
        <v>20</v>
      </c>
      <c r="E960" s="436">
        <f>VLOOKUP(C960,'LICH THI'!C:AA,13,0)</f>
        <v>20</v>
      </c>
      <c r="F960" s="436">
        <f t="shared" si="194"/>
        <v>20</v>
      </c>
      <c r="G960" s="436">
        <f>VLOOKUP(C960,'LICH THI'!C:AA,14,0)</f>
        <v>1</v>
      </c>
      <c r="H960" s="436">
        <f t="shared" si="185"/>
        <v>1</v>
      </c>
      <c r="I960" s="436" t="str">
        <f t="shared" si="186"/>
        <v>Bùi Thùy Linh</v>
      </c>
      <c r="J960" s="436"/>
      <c r="K960" s="436">
        <f t="shared" si="187"/>
        <v>1</v>
      </c>
      <c r="L960" s="436" t="str">
        <f t="shared" si="188"/>
        <v>DC1CB18-DC-1</v>
      </c>
      <c r="M960" s="436">
        <f t="shared" si="189"/>
        <v>18</v>
      </c>
      <c r="N960" s="437">
        <f t="shared" si="195"/>
        <v>12</v>
      </c>
      <c r="O960" s="437"/>
      <c r="P960" s="430" t="str">
        <f t="shared" si="190"/>
        <v/>
      </c>
      <c r="U960" s="177">
        <v>4</v>
      </c>
      <c r="V960" s="177" t="s">
        <v>3366</v>
      </c>
      <c r="W960" s="177" t="s">
        <v>3820</v>
      </c>
      <c r="X960" s="177" t="s">
        <v>2670</v>
      </c>
      <c r="Y960" s="177" t="s">
        <v>3821</v>
      </c>
      <c r="Z960" s="177" t="s">
        <v>7086</v>
      </c>
      <c r="AA960" s="525" t="s">
        <v>2820</v>
      </c>
      <c r="AB960" s="399" t="str">
        <f t="shared" si="191"/>
        <v>DC1CB18</v>
      </c>
      <c r="AC960" s="399" t="str">
        <f t="shared" si="192"/>
        <v>DC1CB18-DC</v>
      </c>
      <c r="AD960" t="str">
        <f>Y960&amp;"-"&amp;VLOOKUP(AC960,'LICH THI'!C:AA,9,0)</f>
        <v>64DCKT3120-42480</v>
      </c>
      <c r="AE960">
        <f t="shared" si="193"/>
        <v>1</v>
      </c>
    </row>
    <row r="961" spans="1:31" x14ac:dyDescent="0.25">
      <c r="A961" s="436" t="str">
        <f t="shared" si="183"/>
        <v>DC1CB18-DC-10</v>
      </c>
      <c r="B961" s="436">
        <f>COUNTIF(AC$4:AC961,AC961)</f>
        <v>10</v>
      </c>
      <c r="C961" s="436" t="str">
        <f t="shared" si="184"/>
        <v>DC1CB18-DC</v>
      </c>
      <c r="D961" s="436">
        <f>VLOOKUP(C961,'LICH THI'!C:AA,12,0)</f>
        <v>20</v>
      </c>
      <c r="E961" s="436">
        <f>VLOOKUP(C961,'LICH THI'!C:AA,13,0)</f>
        <v>20</v>
      </c>
      <c r="F961" s="436">
        <f t="shared" si="194"/>
        <v>20</v>
      </c>
      <c r="G961" s="436">
        <f>VLOOKUP(C961,'LICH THI'!C:AA,14,0)</f>
        <v>1</v>
      </c>
      <c r="H961" s="436">
        <f t="shared" si="185"/>
        <v>1</v>
      </c>
      <c r="I961" s="436" t="str">
        <f t="shared" si="186"/>
        <v>Nguyễn Thị Mỹ Linh</v>
      </c>
      <c r="J961" s="436"/>
      <c r="K961" s="436">
        <f t="shared" si="187"/>
        <v>1</v>
      </c>
      <c r="L961" s="436" t="str">
        <f t="shared" si="188"/>
        <v>DC1CB18-DC-1</v>
      </c>
      <c r="M961" s="436">
        <f t="shared" si="189"/>
        <v>18</v>
      </c>
      <c r="N961" s="437">
        <f t="shared" si="195"/>
        <v>13</v>
      </c>
      <c r="O961" s="437"/>
      <c r="P961" s="430" t="str">
        <f t="shared" si="190"/>
        <v/>
      </c>
      <c r="U961" s="177">
        <v>8</v>
      </c>
      <c r="V961" s="177" t="s">
        <v>3378</v>
      </c>
      <c r="W961" s="177" t="s">
        <v>5304</v>
      </c>
      <c r="X961" s="177" t="s">
        <v>2670</v>
      </c>
      <c r="Y961" s="177" t="s">
        <v>6037</v>
      </c>
      <c r="Z961" s="177" t="s">
        <v>7086</v>
      </c>
      <c r="AA961" s="525" t="s">
        <v>6038</v>
      </c>
      <c r="AB961" s="399" t="str">
        <f t="shared" si="191"/>
        <v>DC1CB18</v>
      </c>
      <c r="AC961" s="399" t="str">
        <f t="shared" si="192"/>
        <v>DC1CB18-DC</v>
      </c>
      <c r="AD961" t="str">
        <f>Y961&amp;"-"&amp;VLOOKUP(AC961,'LICH THI'!C:AA,9,0)</f>
        <v>64DCKT3238-42480</v>
      </c>
      <c r="AE961">
        <f t="shared" si="193"/>
        <v>1</v>
      </c>
    </row>
    <row r="962" spans="1:31" x14ac:dyDescent="0.25">
      <c r="A962" s="436" t="str">
        <f t="shared" si="183"/>
        <v>DC1CB18-DC-11</v>
      </c>
      <c r="B962" s="436">
        <f>COUNTIF(AC$4:AC962,AC962)</f>
        <v>11</v>
      </c>
      <c r="C962" s="436" t="str">
        <f t="shared" si="184"/>
        <v>DC1CB18-DC</v>
      </c>
      <c r="D962" s="436">
        <f>VLOOKUP(C962,'LICH THI'!C:AA,12,0)</f>
        <v>20</v>
      </c>
      <c r="E962" s="436">
        <f>VLOOKUP(C962,'LICH THI'!C:AA,13,0)</f>
        <v>20</v>
      </c>
      <c r="F962" s="436">
        <f t="shared" si="194"/>
        <v>20</v>
      </c>
      <c r="G962" s="436">
        <f>VLOOKUP(C962,'LICH THI'!C:AA,14,0)</f>
        <v>1</v>
      </c>
      <c r="H962" s="436">
        <f t="shared" si="185"/>
        <v>1</v>
      </c>
      <c r="I962" s="436" t="str">
        <f t="shared" si="186"/>
        <v>Tô Khánh Linh</v>
      </c>
      <c r="J962" s="436"/>
      <c r="K962" s="436">
        <f t="shared" si="187"/>
        <v>1</v>
      </c>
      <c r="L962" s="436" t="str">
        <f t="shared" si="188"/>
        <v>DC1CB18-DC-1</v>
      </c>
      <c r="M962" s="436">
        <f t="shared" si="189"/>
        <v>18</v>
      </c>
      <c r="N962" s="437">
        <f t="shared" si="195"/>
        <v>14</v>
      </c>
      <c r="O962" s="437"/>
      <c r="P962" s="430" t="str">
        <f t="shared" si="190"/>
        <v/>
      </c>
      <c r="U962" s="177">
        <v>5</v>
      </c>
      <c r="V962" s="177" t="s">
        <v>3366</v>
      </c>
      <c r="W962" s="177" t="s">
        <v>3372</v>
      </c>
      <c r="X962" s="177" t="s">
        <v>2670</v>
      </c>
      <c r="Y962" s="177" t="s">
        <v>3373</v>
      </c>
      <c r="Z962" s="177" t="s">
        <v>7086</v>
      </c>
      <c r="AA962" s="525" t="s">
        <v>3374</v>
      </c>
      <c r="AB962" s="399" t="str">
        <f t="shared" si="191"/>
        <v>DC1CB18</v>
      </c>
      <c r="AC962" s="399" t="str">
        <f t="shared" si="192"/>
        <v>DC1CB18-DC</v>
      </c>
      <c r="AD962" t="str">
        <f>Y962&amp;"-"&amp;VLOOKUP(AC962,'LICH THI'!C:AA,9,0)</f>
        <v>64DCKT3124-42480</v>
      </c>
      <c r="AE962">
        <f t="shared" si="193"/>
        <v>1</v>
      </c>
    </row>
    <row r="963" spans="1:31" x14ac:dyDescent="0.25">
      <c r="A963" s="436" t="str">
        <f t="shared" si="183"/>
        <v>DC1CB18-DC-12</v>
      </c>
      <c r="B963" s="436">
        <f>COUNTIF(AC$4:AC963,AC963)</f>
        <v>12</v>
      </c>
      <c r="C963" s="436" t="str">
        <f t="shared" si="184"/>
        <v>DC1CB18-DC</v>
      </c>
      <c r="D963" s="436">
        <f>VLOOKUP(C963,'LICH THI'!C:AA,12,0)</f>
        <v>20</v>
      </c>
      <c r="E963" s="436">
        <f>VLOOKUP(C963,'LICH THI'!C:AA,13,0)</f>
        <v>20</v>
      </c>
      <c r="F963" s="436">
        <f t="shared" si="194"/>
        <v>20</v>
      </c>
      <c r="G963" s="436">
        <f>VLOOKUP(C963,'LICH THI'!C:AA,14,0)</f>
        <v>1</v>
      </c>
      <c r="H963" s="436">
        <f t="shared" si="185"/>
        <v>1</v>
      </c>
      <c r="I963" s="436" t="str">
        <f t="shared" si="186"/>
        <v>Kim Hương Ly</v>
      </c>
      <c r="J963" s="436"/>
      <c r="K963" s="436">
        <f t="shared" si="187"/>
        <v>1</v>
      </c>
      <c r="L963" s="436" t="str">
        <f t="shared" si="188"/>
        <v>DC1CB18-DC-1</v>
      </c>
      <c r="M963" s="436">
        <f t="shared" si="189"/>
        <v>18</v>
      </c>
      <c r="N963" s="437">
        <f t="shared" si="195"/>
        <v>15</v>
      </c>
      <c r="O963" s="437"/>
      <c r="P963" s="430" t="str">
        <f t="shared" si="190"/>
        <v/>
      </c>
      <c r="U963" s="177">
        <v>3</v>
      </c>
      <c r="V963" s="177" t="s">
        <v>3358</v>
      </c>
      <c r="W963" s="177" t="s">
        <v>5726</v>
      </c>
      <c r="X963" s="177" t="s">
        <v>4287</v>
      </c>
      <c r="Y963" s="177" t="s">
        <v>5727</v>
      </c>
      <c r="Z963" s="177" t="s">
        <v>7086</v>
      </c>
      <c r="AA963" s="525" t="s">
        <v>5272</v>
      </c>
      <c r="AB963" s="399" t="str">
        <f t="shared" si="191"/>
        <v>DC1CB18</v>
      </c>
      <c r="AC963" s="399" t="str">
        <f t="shared" si="192"/>
        <v>DC1CB18-DC</v>
      </c>
      <c r="AD963" t="str">
        <f>Y963&amp;"-"&amp;VLOOKUP(AC963,'LICH THI'!C:AA,9,0)</f>
        <v>64DCKT3003-42480</v>
      </c>
      <c r="AE963">
        <f t="shared" si="193"/>
        <v>1</v>
      </c>
    </row>
    <row r="964" spans="1:31" x14ac:dyDescent="0.25">
      <c r="A964" s="436" t="str">
        <f t="shared" si="183"/>
        <v>DC1CB18-DC-13</v>
      </c>
      <c r="B964" s="436">
        <f>COUNTIF(AC$4:AC964,AC964)</f>
        <v>13</v>
      </c>
      <c r="C964" s="436" t="str">
        <f t="shared" si="184"/>
        <v>DC1CB18-DC</v>
      </c>
      <c r="D964" s="436">
        <f>VLOOKUP(C964,'LICH THI'!C:AA,12,0)</f>
        <v>20</v>
      </c>
      <c r="E964" s="436">
        <f>VLOOKUP(C964,'LICH THI'!C:AA,13,0)</f>
        <v>20</v>
      </c>
      <c r="F964" s="436">
        <f t="shared" si="194"/>
        <v>20</v>
      </c>
      <c r="G964" s="436">
        <f>VLOOKUP(C964,'LICH THI'!C:AA,14,0)</f>
        <v>1</v>
      </c>
      <c r="H964" s="436">
        <f t="shared" si="185"/>
        <v>1</v>
      </c>
      <c r="I964" s="436" t="str">
        <f t="shared" si="186"/>
        <v>Nguyễn Thị Nhuần</v>
      </c>
      <c r="J964" s="436"/>
      <c r="K964" s="436">
        <f t="shared" si="187"/>
        <v>1</v>
      </c>
      <c r="L964" s="436" t="str">
        <f t="shared" si="188"/>
        <v>DC1CB18-DC-1</v>
      </c>
      <c r="M964" s="436">
        <f t="shared" si="189"/>
        <v>18</v>
      </c>
      <c r="N964" s="437">
        <f t="shared" si="195"/>
        <v>16</v>
      </c>
      <c r="O964" s="437"/>
      <c r="P964" s="430" t="str">
        <f t="shared" si="190"/>
        <v/>
      </c>
      <c r="U964" s="177">
        <v>9</v>
      </c>
      <c r="V964" s="177" t="s">
        <v>3378</v>
      </c>
      <c r="W964" s="177" t="s">
        <v>2619</v>
      </c>
      <c r="X964" s="177" t="s">
        <v>3379</v>
      </c>
      <c r="Y964" s="177" t="s">
        <v>3380</v>
      </c>
      <c r="Z964" s="177" t="s">
        <v>7086</v>
      </c>
      <c r="AA964" s="525" t="s">
        <v>2855</v>
      </c>
      <c r="AB964" s="399" t="str">
        <f t="shared" si="191"/>
        <v>DC1CB18</v>
      </c>
      <c r="AC964" s="399" t="str">
        <f t="shared" si="192"/>
        <v>DC1CB18-DC</v>
      </c>
      <c r="AD964" t="str">
        <f>Y964&amp;"-"&amp;VLOOKUP(AC964,'LICH THI'!C:AA,9,0)</f>
        <v>64DCKT3163-42480</v>
      </c>
      <c r="AE964">
        <f t="shared" si="193"/>
        <v>1</v>
      </c>
    </row>
    <row r="965" spans="1:31" x14ac:dyDescent="0.25">
      <c r="A965" s="436" t="str">
        <f t="shared" ref="A965:A1028" si="196">C965&amp;"-"&amp;B965</f>
        <v>DC1CB18-DC-14</v>
      </c>
      <c r="B965" s="436">
        <f>COUNTIF(AC$4:AC965,AC965)</f>
        <v>14</v>
      </c>
      <c r="C965" s="436" t="str">
        <f t="shared" ref="C965:C1028" si="197">_CT_MaHP1</f>
        <v>DC1CB18-DC</v>
      </c>
      <c r="D965" s="436">
        <f>VLOOKUP(C965,'LICH THI'!C:AA,12,0)</f>
        <v>20</v>
      </c>
      <c r="E965" s="436">
        <f>VLOOKUP(C965,'LICH THI'!C:AA,13,0)</f>
        <v>20</v>
      </c>
      <c r="F965" s="436">
        <f t="shared" si="194"/>
        <v>20</v>
      </c>
      <c r="G965" s="436">
        <f>VLOOKUP(C965,'LICH THI'!C:AA,14,0)</f>
        <v>1</v>
      </c>
      <c r="H965" s="436">
        <f t="shared" ref="H965:H1028" si="198">IF(E965=0,"",TRUNC((B965+E965-1)/E965))</f>
        <v>1</v>
      </c>
      <c r="I965" s="436" t="str">
        <f t="shared" ref="I965:I1028" si="199">W965&amp;" "&amp;X965</f>
        <v>Nguyễn Thị Tuyết Nhung</v>
      </c>
      <c r="J965" s="436"/>
      <c r="K965" s="436">
        <f t="shared" ref="K965:K1028" si="200">IF(G965=1,1,IF(H965&lt;G965,H965+1,1))</f>
        <v>1</v>
      </c>
      <c r="L965" s="436" t="str">
        <f t="shared" ref="L965:L1028" si="201">C965&amp;"-"&amp;K965</f>
        <v>DC1CB18-DC-1</v>
      </c>
      <c r="M965" s="436">
        <f t="shared" ref="M965:M1028" si="202">IF(E965=0,"",MOD(MID(C965,6,2),E965))</f>
        <v>18</v>
      </c>
      <c r="N965" s="437">
        <f t="shared" si="195"/>
        <v>17</v>
      </c>
      <c r="O965" s="437"/>
      <c r="P965" s="430" t="str">
        <f t="shared" ref="P965:P1028" si="203">IF(MOD(20*O965,10)&lt;&gt;0,"SAI","")</f>
        <v/>
      </c>
      <c r="U965" s="177">
        <v>10</v>
      </c>
      <c r="V965" s="177" t="s">
        <v>3378</v>
      </c>
      <c r="W965" s="177" t="s">
        <v>4540</v>
      </c>
      <c r="X965" s="177" t="s">
        <v>2680</v>
      </c>
      <c r="Y965" s="177" t="s">
        <v>4541</v>
      </c>
      <c r="Z965" s="177" t="s">
        <v>7086</v>
      </c>
      <c r="AA965" s="525" t="s">
        <v>3847</v>
      </c>
      <c r="AB965" s="399" t="str">
        <f t="shared" ref="AB965:AB1028" si="204">_CT_MaHP</f>
        <v>DC1CB18</v>
      </c>
      <c r="AC965" s="399" t="str">
        <f t="shared" ref="AC965:AC1028" si="205">_CT_MaHe</f>
        <v>DC1CB18-DC</v>
      </c>
      <c r="AD965" t="str">
        <f>Y965&amp;"-"&amp;VLOOKUP(AC965,'LICH THI'!C:AA,9,0)</f>
        <v>64DCKT3158-42480</v>
      </c>
      <c r="AE965">
        <f t="shared" ref="AE965:AE1028" si="206">COUNTIF(AD965,AD:AD)</f>
        <v>1</v>
      </c>
    </row>
    <row r="966" spans="1:31" x14ac:dyDescent="0.25">
      <c r="A966" s="436" t="str">
        <f t="shared" si="196"/>
        <v>DC1CB18-DC-15</v>
      </c>
      <c r="B966" s="436">
        <f>COUNTIF(AC$4:AC966,AC966)</f>
        <v>15</v>
      </c>
      <c r="C966" s="436" t="str">
        <f t="shared" si="197"/>
        <v>DC1CB18-DC</v>
      </c>
      <c r="D966" s="436">
        <f>VLOOKUP(C966,'LICH THI'!C:AA,12,0)</f>
        <v>20</v>
      </c>
      <c r="E966" s="436">
        <f>VLOOKUP(C966,'LICH THI'!C:AA,13,0)</f>
        <v>20</v>
      </c>
      <c r="F966" s="436">
        <f t="shared" ref="F966:F1029" si="207">IF(G966="","",IF(G966=H966,D966-(H966-1)*E966,E966))</f>
        <v>20</v>
      </c>
      <c r="G966" s="436">
        <f>VLOOKUP(C966,'LICH THI'!C:AA,14,0)</f>
        <v>1</v>
      </c>
      <c r="H966" s="436">
        <f t="shared" si="198"/>
        <v>1</v>
      </c>
      <c r="I966" s="436" t="str">
        <f t="shared" si="199"/>
        <v>Lê Thị Oanh</v>
      </c>
      <c r="J966" s="436"/>
      <c r="K966" s="436">
        <f t="shared" si="200"/>
        <v>1</v>
      </c>
      <c r="L966" s="436" t="str">
        <f t="shared" si="201"/>
        <v>DC1CB18-DC-1</v>
      </c>
      <c r="M966" s="436">
        <f t="shared" si="202"/>
        <v>18</v>
      </c>
      <c r="N966" s="437">
        <f t="shared" ref="N966:N1029" si="208">IF(F966=0,"",(K966-1)*$N$2+1+MOD(B966-M966,F966))</f>
        <v>18</v>
      </c>
      <c r="O966" s="437"/>
      <c r="P966" s="430" t="str">
        <f t="shared" si="203"/>
        <v/>
      </c>
      <c r="U966" s="177">
        <v>6</v>
      </c>
      <c r="V966" s="177" t="s">
        <v>3366</v>
      </c>
      <c r="W966" s="177" t="s">
        <v>3367</v>
      </c>
      <c r="X966" s="177" t="s">
        <v>2616</v>
      </c>
      <c r="Y966" s="177" t="s">
        <v>5675</v>
      </c>
      <c r="Z966" s="177" t="s">
        <v>7086</v>
      </c>
      <c r="AA966" s="525" t="s">
        <v>4228</v>
      </c>
      <c r="AB966" s="399" t="str">
        <f t="shared" si="204"/>
        <v>DC1CB18</v>
      </c>
      <c r="AC966" s="399" t="str">
        <f t="shared" si="205"/>
        <v>DC1CB18-DC</v>
      </c>
      <c r="AD966" t="str">
        <f>Y966&amp;"-"&amp;VLOOKUP(AC966,'LICH THI'!C:AA,9,0)</f>
        <v>64DCKT3073-42480</v>
      </c>
      <c r="AE966">
        <f t="shared" si="206"/>
        <v>1</v>
      </c>
    </row>
    <row r="967" spans="1:31" x14ac:dyDescent="0.25">
      <c r="A967" s="436" t="str">
        <f t="shared" si="196"/>
        <v>DC1CB18-DC-16</v>
      </c>
      <c r="B967" s="436">
        <f>COUNTIF(AC$4:AC967,AC967)</f>
        <v>16</v>
      </c>
      <c r="C967" s="436" t="str">
        <f t="shared" si="197"/>
        <v>DC1CB18-DC</v>
      </c>
      <c r="D967" s="436">
        <f>VLOOKUP(C967,'LICH THI'!C:AA,12,0)</f>
        <v>20</v>
      </c>
      <c r="E967" s="436">
        <f>VLOOKUP(C967,'LICH THI'!C:AA,13,0)</f>
        <v>20</v>
      </c>
      <c r="F967" s="436">
        <f t="shared" si="207"/>
        <v>20</v>
      </c>
      <c r="G967" s="436">
        <f>VLOOKUP(C967,'LICH THI'!C:AA,14,0)</f>
        <v>1</v>
      </c>
      <c r="H967" s="436">
        <f t="shared" si="198"/>
        <v>1</v>
      </c>
      <c r="I967" s="436" t="str">
        <f t="shared" si="199"/>
        <v>Nguyễn Thị Phương</v>
      </c>
      <c r="J967" s="436"/>
      <c r="K967" s="436">
        <f t="shared" si="200"/>
        <v>1</v>
      </c>
      <c r="L967" s="436" t="str">
        <f t="shared" si="201"/>
        <v>DC1CB18-DC-1</v>
      </c>
      <c r="M967" s="436">
        <f t="shared" si="202"/>
        <v>18</v>
      </c>
      <c r="N967" s="437">
        <f t="shared" si="208"/>
        <v>19</v>
      </c>
      <c r="O967" s="437"/>
      <c r="P967" s="430" t="str">
        <f t="shared" si="203"/>
        <v/>
      </c>
      <c r="U967" s="177">
        <v>7</v>
      </c>
      <c r="V967" s="177" t="s">
        <v>3366</v>
      </c>
      <c r="W967" s="177" t="s">
        <v>2619</v>
      </c>
      <c r="X967" s="177" t="s">
        <v>2717</v>
      </c>
      <c r="Y967" s="177" t="s">
        <v>5573</v>
      </c>
      <c r="Z967" s="177" t="s">
        <v>7086</v>
      </c>
      <c r="AA967" s="525" t="s">
        <v>2840</v>
      </c>
      <c r="AB967" s="399" t="str">
        <f t="shared" si="204"/>
        <v>DC1CB18</v>
      </c>
      <c r="AC967" s="399" t="str">
        <f t="shared" si="205"/>
        <v>DC1CB18-DC</v>
      </c>
      <c r="AD967" t="str">
        <f>Y967&amp;"-"&amp;VLOOKUP(AC967,'LICH THI'!C:AA,9,0)</f>
        <v>64DCKT3067-42480</v>
      </c>
      <c r="AE967">
        <f t="shared" si="206"/>
        <v>1</v>
      </c>
    </row>
    <row r="968" spans="1:31" x14ac:dyDescent="0.25">
      <c r="A968" s="436" t="str">
        <f t="shared" si="196"/>
        <v>DC1CB18-DC-17</v>
      </c>
      <c r="B968" s="436">
        <f>COUNTIF(AC$4:AC968,AC968)</f>
        <v>17</v>
      </c>
      <c r="C968" s="436" t="str">
        <f t="shared" si="197"/>
        <v>DC1CB18-DC</v>
      </c>
      <c r="D968" s="436">
        <f>VLOOKUP(C968,'LICH THI'!C:AA,12,0)</f>
        <v>20</v>
      </c>
      <c r="E968" s="436">
        <f>VLOOKUP(C968,'LICH THI'!C:AA,13,0)</f>
        <v>20</v>
      </c>
      <c r="F968" s="436">
        <f t="shared" si="207"/>
        <v>20</v>
      </c>
      <c r="G968" s="436">
        <f>VLOOKUP(C968,'LICH THI'!C:AA,14,0)</f>
        <v>1</v>
      </c>
      <c r="H968" s="436">
        <f t="shared" si="198"/>
        <v>1</v>
      </c>
      <c r="I968" s="436" t="str">
        <f t="shared" si="199"/>
        <v>Hứa Duy Tuấn</v>
      </c>
      <c r="J968" s="436"/>
      <c r="K968" s="436">
        <f t="shared" si="200"/>
        <v>1</v>
      </c>
      <c r="L968" s="436" t="str">
        <f t="shared" si="201"/>
        <v>DC1CB18-DC-1</v>
      </c>
      <c r="M968" s="436">
        <f t="shared" si="202"/>
        <v>18</v>
      </c>
      <c r="N968" s="437">
        <f t="shared" si="208"/>
        <v>20</v>
      </c>
      <c r="O968" s="437"/>
      <c r="P968" s="430" t="str">
        <f t="shared" si="203"/>
        <v/>
      </c>
      <c r="U968" s="177">
        <v>23</v>
      </c>
      <c r="V968" s="177" t="s">
        <v>3381</v>
      </c>
      <c r="W968" s="177" t="s">
        <v>4102</v>
      </c>
      <c r="X968" s="177" t="s">
        <v>2721</v>
      </c>
      <c r="Y968" s="177" t="s">
        <v>4103</v>
      </c>
      <c r="Z968" s="177" t="s">
        <v>7086</v>
      </c>
      <c r="AA968" s="525" t="s">
        <v>3352</v>
      </c>
      <c r="AB968" s="399" t="str">
        <f t="shared" si="204"/>
        <v>DC1CB18</v>
      </c>
      <c r="AC968" s="399" t="str">
        <f t="shared" si="205"/>
        <v>DC1CB18-DC</v>
      </c>
      <c r="AD968" t="str">
        <f>Y968&amp;"-"&amp;VLOOKUP(AC968,'LICH THI'!C:AA,9,0)</f>
        <v>64DCKT1046-42480</v>
      </c>
      <c r="AE968">
        <f t="shared" si="206"/>
        <v>1</v>
      </c>
    </row>
    <row r="969" spans="1:31" x14ac:dyDescent="0.25">
      <c r="A969" s="436" t="str">
        <f t="shared" si="196"/>
        <v>DC1CB18-DC-18</v>
      </c>
      <c r="B969" s="436">
        <f>COUNTIF(AC$4:AC969,AC969)</f>
        <v>18</v>
      </c>
      <c r="C969" s="436" t="str">
        <f t="shared" si="197"/>
        <v>DC1CB18-DC</v>
      </c>
      <c r="D969" s="436">
        <f>VLOOKUP(C969,'LICH THI'!C:AA,12,0)</f>
        <v>20</v>
      </c>
      <c r="E969" s="436">
        <f>VLOOKUP(C969,'LICH THI'!C:AA,13,0)</f>
        <v>20</v>
      </c>
      <c r="F969" s="436">
        <f t="shared" si="207"/>
        <v>20</v>
      </c>
      <c r="G969" s="436">
        <f>VLOOKUP(C969,'LICH THI'!C:AA,14,0)</f>
        <v>1</v>
      </c>
      <c r="H969" s="436">
        <f t="shared" si="198"/>
        <v>1</v>
      </c>
      <c r="I969" s="436" t="str">
        <f t="shared" si="199"/>
        <v>Chu Thị Thu</v>
      </c>
      <c r="J969" s="436"/>
      <c r="K969" s="436">
        <f t="shared" si="200"/>
        <v>1</v>
      </c>
      <c r="L969" s="436" t="str">
        <f t="shared" si="201"/>
        <v>DC1CB18-DC-1</v>
      </c>
      <c r="M969" s="436">
        <f t="shared" si="202"/>
        <v>18</v>
      </c>
      <c r="N969" s="437">
        <f t="shared" si="208"/>
        <v>1</v>
      </c>
      <c r="O969" s="437"/>
      <c r="P969" s="430" t="str">
        <f t="shared" si="203"/>
        <v/>
      </c>
      <c r="U969" s="177">
        <v>11</v>
      </c>
      <c r="V969" s="177" t="s">
        <v>3378</v>
      </c>
      <c r="W969" s="177" t="s">
        <v>3038</v>
      </c>
      <c r="X969" s="177" t="s">
        <v>2623</v>
      </c>
      <c r="Y969" s="177" t="s">
        <v>4557</v>
      </c>
      <c r="Z969" s="177" t="s">
        <v>7086</v>
      </c>
      <c r="AA969" s="525" t="s">
        <v>4558</v>
      </c>
      <c r="AB969" s="399" t="str">
        <f t="shared" si="204"/>
        <v>DC1CB18</v>
      </c>
      <c r="AC969" s="399" t="str">
        <f t="shared" si="205"/>
        <v>DC1CB18-DC</v>
      </c>
      <c r="AD969" t="str">
        <f>Y969&amp;"-"&amp;VLOOKUP(AC969,'LICH THI'!C:AA,9,0)</f>
        <v>64DCKT3129-42480</v>
      </c>
      <c r="AE969">
        <f t="shared" si="206"/>
        <v>1</v>
      </c>
    </row>
    <row r="970" spans="1:31" x14ac:dyDescent="0.25">
      <c r="A970" s="436" t="str">
        <f t="shared" si="196"/>
        <v>DC1CB18-DC-19</v>
      </c>
      <c r="B970" s="436">
        <f>COUNTIF(AC$4:AC970,AC970)</f>
        <v>19</v>
      </c>
      <c r="C970" s="436" t="str">
        <f t="shared" si="197"/>
        <v>DC1CB18-DC</v>
      </c>
      <c r="D970" s="436">
        <f>VLOOKUP(C970,'LICH THI'!C:AA,12,0)</f>
        <v>20</v>
      </c>
      <c r="E970" s="436">
        <f>VLOOKUP(C970,'LICH THI'!C:AA,13,0)</f>
        <v>20</v>
      </c>
      <c r="F970" s="436">
        <f t="shared" si="207"/>
        <v>20</v>
      </c>
      <c r="G970" s="436">
        <f>VLOOKUP(C970,'LICH THI'!C:AA,14,0)</f>
        <v>1</v>
      </c>
      <c r="H970" s="436">
        <f t="shared" si="198"/>
        <v>1</v>
      </c>
      <c r="I970" s="436" t="str">
        <f t="shared" si="199"/>
        <v>Ngô Thị Kiều Trang</v>
      </c>
      <c r="J970" s="436"/>
      <c r="K970" s="436">
        <f t="shared" si="200"/>
        <v>1</v>
      </c>
      <c r="L970" s="436" t="str">
        <f t="shared" si="201"/>
        <v>DC1CB18-DC-1</v>
      </c>
      <c r="M970" s="436">
        <f t="shared" si="202"/>
        <v>18</v>
      </c>
      <c r="N970" s="437">
        <f t="shared" si="208"/>
        <v>2</v>
      </c>
      <c r="O970" s="437"/>
      <c r="P970" s="430" t="str">
        <f t="shared" si="203"/>
        <v/>
      </c>
      <c r="U970" s="177">
        <v>14</v>
      </c>
      <c r="V970" s="177" t="s">
        <v>3381</v>
      </c>
      <c r="W970" s="177" t="s">
        <v>4799</v>
      </c>
      <c r="X970" s="177" t="s">
        <v>2694</v>
      </c>
      <c r="Y970" s="177" t="s">
        <v>4800</v>
      </c>
      <c r="Z970" s="177" t="s">
        <v>7086</v>
      </c>
      <c r="AA970" s="525" t="s">
        <v>3387</v>
      </c>
      <c r="AB970" s="399" t="str">
        <f t="shared" si="204"/>
        <v>DC1CB18</v>
      </c>
      <c r="AC970" s="399" t="str">
        <f t="shared" si="205"/>
        <v>DC1CB18-DC</v>
      </c>
      <c r="AD970" t="str">
        <f>Y970&amp;"-"&amp;VLOOKUP(AC970,'LICH THI'!C:AA,9,0)</f>
        <v>64DCKT3233-42480</v>
      </c>
      <c r="AE970">
        <f t="shared" si="206"/>
        <v>1</v>
      </c>
    </row>
    <row r="971" spans="1:31" x14ac:dyDescent="0.25">
      <c r="A971" s="436" t="str">
        <f t="shared" si="196"/>
        <v>DC1CB18-DC-20</v>
      </c>
      <c r="B971" s="436">
        <f>COUNTIF(AC$4:AC971,AC971)</f>
        <v>20</v>
      </c>
      <c r="C971" s="436" t="str">
        <f t="shared" si="197"/>
        <v>DC1CB18-DC</v>
      </c>
      <c r="D971" s="436">
        <f>VLOOKUP(C971,'LICH THI'!C:AA,12,0)</f>
        <v>20</v>
      </c>
      <c r="E971" s="436">
        <f>VLOOKUP(C971,'LICH THI'!C:AA,13,0)</f>
        <v>20</v>
      </c>
      <c r="F971" s="436">
        <f t="shared" si="207"/>
        <v>20</v>
      </c>
      <c r="G971" s="436">
        <f>VLOOKUP(C971,'LICH THI'!C:AA,14,0)</f>
        <v>1</v>
      </c>
      <c r="H971" s="436">
        <f t="shared" si="198"/>
        <v>1</v>
      </c>
      <c r="I971" s="436" t="str">
        <f t="shared" si="199"/>
        <v>Nguyễn Văn Trường</v>
      </c>
      <c r="J971" s="436"/>
      <c r="K971" s="436">
        <f t="shared" si="200"/>
        <v>1</v>
      </c>
      <c r="L971" s="436" t="str">
        <f t="shared" si="201"/>
        <v>DC1CB18-DC-1</v>
      </c>
      <c r="M971" s="436">
        <f t="shared" si="202"/>
        <v>18</v>
      </c>
      <c r="N971" s="437">
        <f t="shared" si="208"/>
        <v>3</v>
      </c>
      <c r="O971" s="437"/>
      <c r="P971" s="430" t="str">
        <f t="shared" si="203"/>
        <v/>
      </c>
      <c r="U971" s="177">
        <v>19</v>
      </c>
      <c r="V971" s="177" t="s">
        <v>3019</v>
      </c>
      <c r="W971" s="177" t="s">
        <v>2741</v>
      </c>
      <c r="X971" s="177" t="s">
        <v>3443</v>
      </c>
      <c r="Y971" s="177" t="s">
        <v>3877</v>
      </c>
      <c r="Z971" s="177" t="s">
        <v>7086</v>
      </c>
      <c r="AA971" s="525" t="s">
        <v>3878</v>
      </c>
      <c r="AB971" s="399" t="str">
        <f t="shared" si="204"/>
        <v>DC1CB18</v>
      </c>
      <c r="AC971" s="399" t="str">
        <f t="shared" si="205"/>
        <v>DC1CB18-DC</v>
      </c>
      <c r="AD971" t="str">
        <f>Y971&amp;"-"&amp;VLOOKUP(AC971,'LICH THI'!C:AA,9,0)</f>
        <v>64DCQT3115-42480</v>
      </c>
      <c r="AE971">
        <f t="shared" si="206"/>
        <v>1</v>
      </c>
    </row>
    <row r="972" spans="1:31" x14ac:dyDescent="0.25">
      <c r="A972" s="436" t="str">
        <f t="shared" si="196"/>
        <v>DC1CB18-DL-1</v>
      </c>
      <c r="B972" s="436">
        <f>COUNTIF(AC$4:AC972,AC972)</f>
        <v>1</v>
      </c>
      <c r="C972" s="436" t="str">
        <f t="shared" si="197"/>
        <v>DC1CB18-DL</v>
      </c>
      <c r="D972" s="436">
        <f>VLOOKUP(C972,'LICH THI'!C:AA,12,0)</f>
        <v>3</v>
      </c>
      <c r="E972" s="436">
        <f>VLOOKUP(C972,'LICH THI'!C:AA,13,0)</f>
        <v>3</v>
      </c>
      <c r="F972" s="436">
        <f t="shared" si="207"/>
        <v>3</v>
      </c>
      <c r="G972" s="436">
        <f>VLOOKUP(C972,'LICH THI'!C:AA,14,0)</f>
        <v>1</v>
      </c>
      <c r="H972" s="436">
        <f t="shared" si="198"/>
        <v>1</v>
      </c>
      <c r="I972" s="436" t="str">
        <f t="shared" si="199"/>
        <v>Phan Thị Thu Hằng</v>
      </c>
      <c r="J972" s="436"/>
      <c r="K972" s="436">
        <f t="shared" si="200"/>
        <v>1</v>
      </c>
      <c r="L972" s="436" t="str">
        <f t="shared" si="201"/>
        <v>DC1CB18-DL-1</v>
      </c>
      <c r="M972" s="436">
        <f t="shared" si="202"/>
        <v>0</v>
      </c>
      <c r="N972" s="437">
        <f t="shared" si="208"/>
        <v>2</v>
      </c>
      <c r="O972" s="437"/>
      <c r="P972" s="430" t="str">
        <f t="shared" si="203"/>
        <v/>
      </c>
      <c r="U972" s="177">
        <v>20</v>
      </c>
      <c r="V972" s="177" t="s">
        <v>4464</v>
      </c>
      <c r="W972" s="177" t="s">
        <v>4998</v>
      </c>
      <c r="X972" s="177" t="s">
        <v>3383</v>
      </c>
      <c r="Y972" s="177" t="s">
        <v>4999</v>
      </c>
      <c r="Z972" s="177" t="s">
        <v>7086</v>
      </c>
      <c r="AA972" s="525" t="s">
        <v>5000</v>
      </c>
      <c r="AB972" s="399" t="str">
        <f t="shared" si="204"/>
        <v>DC1CB18</v>
      </c>
      <c r="AC972" s="399" t="str">
        <f t="shared" si="205"/>
        <v>DC1CB18-DL</v>
      </c>
      <c r="AD972" t="str">
        <f>Y972&amp;"-"&amp;VLOOKUP(AC972,'LICH THI'!C:AA,9,0)</f>
        <v>65DLKT20060-42480</v>
      </c>
      <c r="AE972">
        <f t="shared" si="206"/>
        <v>1</v>
      </c>
    </row>
    <row r="973" spans="1:31" x14ac:dyDescent="0.25">
      <c r="A973" s="436" t="str">
        <f t="shared" si="196"/>
        <v>DC1CB18-DL-2</v>
      </c>
      <c r="B973" s="436">
        <f>COUNTIF(AC$4:AC973,AC973)</f>
        <v>2</v>
      </c>
      <c r="C973" s="436" t="str">
        <f t="shared" si="197"/>
        <v>DC1CB18-DL</v>
      </c>
      <c r="D973" s="436">
        <f>VLOOKUP(C973,'LICH THI'!C:AA,12,0)</f>
        <v>3</v>
      </c>
      <c r="E973" s="436">
        <f>VLOOKUP(C973,'LICH THI'!C:AA,13,0)</f>
        <v>3</v>
      </c>
      <c r="F973" s="436">
        <f t="shared" si="207"/>
        <v>3</v>
      </c>
      <c r="G973" s="436">
        <f>VLOOKUP(C973,'LICH THI'!C:AA,14,0)</f>
        <v>1</v>
      </c>
      <c r="H973" s="436">
        <f t="shared" si="198"/>
        <v>1</v>
      </c>
      <c r="I973" s="436" t="str">
        <f t="shared" si="199"/>
        <v>Đỗ Thị Tuyết</v>
      </c>
      <c r="J973" s="436"/>
      <c r="K973" s="436">
        <f t="shared" si="200"/>
        <v>1</v>
      </c>
      <c r="L973" s="436" t="str">
        <f t="shared" si="201"/>
        <v>DC1CB18-DL-1</v>
      </c>
      <c r="M973" s="436">
        <f t="shared" si="202"/>
        <v>0</v>
      </c>
      <c r="N973" s="437">
        <f t="shared" si="208"/>
        <v>3</v>
      </c>
      <c r="O973" s="437"/>
      <c r="P973" s="430" t="str">
        <f t="shared" si="203"/>
        <v/>
      </c>
      <c r="U973" s="177">
        <v>22</v>
      </c>
      <c r="V973" s="177" t="s">
        <v>4464</v>
      </c>
      <c r="W973" s="177" t="s">
        <v>2634</v>
      </c>
      <c r="X973" s="177" t="s">
        <v>2635</v>
      </c>
      <c r="Y973" s="177" t="s">
        <v>6717</v>
      </c>
      <c r="Z973" s="177" t="s">
        <v>7086</v>
      </c>
      <c r="AA973" s="525" t="s">
        <v>4977</v>
      </c>
      <c r="AB973" s="399" t="str">
        <f t="shared" si="204"/>
        <v>DC1CB18</v>
      </c>
      <c r="AC973" s="399" t="str">
        <f t="shared" si="205"/>
        <v>DC1CB18-DL</v>
      </c>
      <c r="AD973" t="str">
        <f>Y973&amp;"-"&amp;VLOOKUP(AC973,'LICH THI'!C:AA,9,0)</f>
        <v>65DLKT20052-42480</v>
      </c>
      <c r="AE973">
        <f t="shared" si="206"/>
        <v>1</v>
      </c>
    </row>
    <row r="974" spans="1:31" x14ac:dyDescent="0.25">
      <c r="A974" s="436" t="str">
        <f t="shared" si="196"/>
        <v>DC1CB18-DL-3</v>
      </c>
      <c r="B974" s="436">
        <f>COUNTIF(AC$4:AC974,AC974)</f>
        <v>3</v>
      </c>
      <c r="C974" s="436" t="str">
        <f t="shared" si="197"/>
        <v>DC1CB18-DL</v>
      </c>
      <c r="D974" s="436">
        <f>VLOOKUP(C974,'LICH THI'!C:AA,12,0)</f>
        <v>3</v>
      </c>
      <c r="E974" s="436">
        <f>VLOOKUP(C974,'LICH THI'!C:AA,13,0)</f>
        <v>3</v>
      </c>
      <c r="F974" s="436">
        <f t="shared" si="207"/>
        <v>3</v>
      </c>
      <c r="G974" s="436">
        <f>VLOOKUP(C974,'LICH THI'!C:AA,14,0)</f>
        <v>1</v>
      </c>
      <c r="H974" s="436">
        <f t="shared" si="198"/>
        <v>1</v>
      </c>
      <c r="I974" s="436" t="str">
        <f t="shared" si="199"/>
        <v>Đào Thị Thùy</v>
      </c>
      <c r="J974" s="436"/>
      <c r="K974" s="436">
        <f t="shared" si="200"/>
        <v>1</v>
      </c>
      <c r="L974" s="436" t="str">
        <f t="shared" si="201"/>
        <v>DC1CB18-DL-1</v>
      </c>
      <c r="M974" s="436">
        <f t="shared" si="202"/>
        <v>0</v>
      </c>
      <c r="N974" s="437">
        <f t="shared" si="208"/>
        <v>1</v>
      </c>
      <c r="O974" s="437"/>
      <c r="P974" s="430" t="str">
        <f t="shared" si="203"/>
        <v/>
      </c>
      <c r="U974" s="177">
        <v>21</v>
      </c>
      <c r="V974" s="177" t="s">
        <v>4464</v>
      </c>
      <c r="W974" s="177" t="s">
        <v>3576</v>
      </c>
      <c r="X974" s="177" t="s">
        <v>4298</v>
      </c>
      <c r="Y974" s="177" t="s">
        <v>4469</v>
      </c>
      <c r="Z974" s="177" t="s">
        <v>7086</v>
      </c>
      <c r="AA974" s="525" t="s">
        <v>4470</v>
      </c>
      <c r="AB974" s="399" t="str">
        <f t="shared" si="204"/>
        <v>DC1CB18</v>
      </c>
      <c r="AC974" s="399" t="str">
        <f t="shared" si="205"/>
        <v>DC1CB18-DL</v>
      </c>
      <c r="AD974" t="str">
        <f>Y974&amp;"-"&amp;VLOOKUP(AC974,'LICH THI'!C:AA,9,0)</f>
        <v>65DLKT20187-42480</v>
      </c>
      <c r="AE974">
        <f t="shared" si="206"/>
        <v>1</v>
      </c>
    </row>
    <row r="975" spans="1:31" x14ac:dyDescent="0.25">
      <c r="A975" s="436" t="str">
        <f t="shared" si="196"/>
        <v>DC1CB19-DC-1</v>
      </c>
      <c r="B975" s="436">
        <f>COUNTIF(AC$4:AC975,AC975)</f>
        <v>1</v>
      </c>
      <c r="C975" s="436" t="str">
        <f t="shared" si="197"/>
        <v>DC1CB19-DC</v>
      </c>
      <c r="D975" s="436">
        <f>VLOOKUP(C975,'LICH THI'!C:AA,12,0)</f>
        <v>23</v>
      </c>
      <c r="E975" s="436">
        <f>VLOOKUP(C975,'LICH THI'!C:AA,13,0)</f>
        <v>23</v>
      </c>
      <c r="F975" s="436">
        <f t="shared" si="207"/>
        <v>23</v>
      </c>
      <c r="G975" s="436">
        <f>VLOOKUP(C975,'LICH THI'!C:AA,14,0)</f>
        <v>1</v>
      </c>
      <c r="H975" s="436">
        <f t="shared" si="198"/>
        <v>1</v>
      </c>
      <c r="I975" s="436" t="str">
        <f t="shared" si="199"/>
        <v>Trần Bình An</v>
      </c>
      <c r="J975" s="436"/>
      <c r="K975" s="436">
        <f t="shared" si="200"/>
        <v>1</v>
      </c>
      <c r="L975" s="436" t="str">
        <f t="shared" si="201"/>
        <v>DC1CB19-DC-1</v>
      </c>
      <c r="M975" s="436">
        <f t="shared" si="202"/>
        <v>19</v>
      </c>
      <c r="N975" s="437">
        <f t="shared" si="208"/>
        <v>6</v>
      </c>
      <c r="O975" s="437"/>
      <c r="P975" s="430" t="str">
        <f t="shared" si="203"/>
        <v/>
      </c>
      <c r="U975" s="177">
        <v>16</v>
      </c>
      <c r="V975" s="177" t="s">
        <v>3046</v>
      </c>
      <c r="W975" s="177" t="s">
        <v>6391</v>
      </c>
      <c r="X975" s="177" t="s">
        <v>3492</v>
      </c>
      <c r="Y975" s="177" t="s">
        <v>6392</v>
      </c>
      <c r="Z975" s="177" t="s">
        <v>6605</v>
      </c>
      <c r="AA975" s="525" t="s">
        <v>6393</v>
      </c>
      <c r="AB975" s="399" t="str">
        <f t="shared" si="204"/>
        <v>DC1CB19</v>
      </c>
      <c r="AC975" s="399" t="str">
        <f t="shared" si="205"/>
        <v>DC1CB19-DC</v>
      </c>
      <c r="AD975" t="str">
        <f>Y975&amp;"-"&amp;VLOOKUP(AC975,'LICH THI'!C:AA,9,0)</f>
        <v>63DCKT3206-42483</v>
      </c>
      <c r="AE975">
        <f t="shared" si="206"/>
        <v>1</v>
      </c>
    </row>
    <row r="976" spans="1:31" x14ac:dyDescent="0.25">
      <c r="A976" s="436" t="str">
        <f t="shared" si="196"/>
        <v>DC1CB19-DC-2</v>
      </c>
      <c r="B976" s="436">
        <f>COUNTIF(AC$4:AC976,AC976)</f>
        <v>2</v>
      </c>
      <c r="C976" s="436" t="str">
        <f t="shared" si="197"/>
        <v>DC1CB19-DC</v>
      </c>
      <c r="D976" s="436">
        <f>VLOOKUP(C976,'LICH THI'!C:AA,12,0)</f>
        <v>23</v>
      </c>
      <c r="E976" s="436">
        <f>VLOOKUP(C976,'LICH THI'!C:AA,13,0)</f>
        <v>23</v>
      </c>
      <c r="F976" s="436">
        <f t="shared" si="207"/>
        <v>23</v>
      </c>
      <c r="G976" s="436">
        <f>VLOOKUP(C976,'LICH THI'!C:AA,14,0)</f>
        <v>1</v>
      </c>
      <c r="H976" s="436">
        <f t="shared" si="198"/>
        <v>1</v>
      </c>
      <c r="I976" s="436" t="str">
        <f t="shared" si="199"/>
        <v>Nguyễn Mai Anh</v>
      </c>
      <c r="J976" s="436"/>
      <c r="K976" s="436">
        <f t="shared" si="200"/>
        <v>1</v>
      </c>
      <c r="L976" s="436" t="str">
        <f t="shared" si="201"/>
        <v>DC1CB19-DC-1</v>
      </c>
      <c r="M976" s="436">
        <f t="shared" si="202"/>
        <v>19</v>
      </c>
      <c r="N976" s="437">
        <f t="shared" si="208"/>
        <v>7</v>
      </c>
      <c r="O976" s="437"/>
      <c r="P976" s="430" t="str">
        <f t="shared" si="203"/>
        <v/>
      </c>
      <c r="U976" s="177">
        <v>6</v>
      </c>
      <c r="V976" s="177" t="s">
        <v>3381</v>
      </c>
      <c r="W976" s="177" t="s">
        <v>5699</v>
      </c>
      <c r="X976" s="177" t="s">
        <v>2611</v>
      </c>
      <c r="Y976" s="177" t="s">
        <v>5700</v>
      </c>
      <c r="Z976" s="177" t="s">
        <v>6605</v>
      </c>
      <c r="AA976" s="525" t="s">
        <v>5701</v>
      </c>
      <c r="AB976" s="399" t="str">
        <f t="shared" si="204"/>
        <v>DC1CB19</v>
      </c>
      <c r="AC976" s="399" t="str">
        <f t="shared" si="205"/>
        <v>DC1CB19-DC</v>
      </c>
      <c r="AD976" t="str">
        <f>Y976&amp;"-"&amp;VLOOKUP(AC976,'LICH THI'!C:AA,9,0)</f>
        <v>64DCKT3181-42483</v>
      </c>
      <c r="AE976">
        <f t="shared" si="206"/>
        <v>1</v>
      </c>
    </row>
    <row r="977" spans="1:31" x14ac:dyDescent="0.25">
      <c r="A977" s="436" t="str">
        <f t="shared" si="196"/>
        <v>DC1CB19-DC-3</v>
      </c>
      <c r="B977" s="436">
        <f>COUNTIF(AC$4:AC977,AC977)</f>
        <v>3</v>
      </c>
      <c r="C977" s="436" t="str">
        <f t="shared" si="197"/>
        <v>DC1CB19-DC</v>
      </c>
      <c r="D977" s="436">
        <f>VLOOKUP(C977,'LICH THI'!C:AA,12,0)</f>
        <v>23</v>
      </c>
      <c r="E977" s="436">
        <f>VLOOKUP(C977,'LICH THI'!C:AA,13,0)</f>
        <v>23</v>
      </c>
      <c r="F977" s="436">
        <f t="shared" si="207"/>
        <v>23</v>
      </c>
      <c r="G977" s="436">
        <f>VLOOKUP(C977,'LICH THI'!C:AA,14,0)</f>
        <v>1</v>
      </c>
      <c r="H977" s="436">
        <f t="shared" si="198"/>
        <v>1</v>
      </c>
      <c r="I977" s="436" t="str">
        <f t="shared" si="199"/>
        <v>Nguyễn Thị Phương Anh</v>
      </c>
      <c r="J977" s="436"/>
      <c r="K977" s="436">
        <f t="shared" si="200"/>
        <v>1</v>
      </c>
      <c r="L977" s="436" t="str">
        <f t="shared" si="201"/>
        <v>DC1CB19-DC-1</v>
      </c>
      <c r="M977" s="436">
        <f t="shared" si="202"/>
        <v>19</v>
      </c>
      <c r="N977" s="437">
        <f t="shared" si="208"/>
        <v>8</v>
      </c>
      <c r="O977" s="437"/>
      <c r="P977" s="430" t="str">
        <f t="shared" si="203"/>
        <v/>
      </c>
      <c r="U977" s="177">
        <v>2</v>
      </c>
      <c r="V977" s="177" t="s">
        <v>3378</v>
      </c>
      <c r="W977" s="177" t="s">
        <v>2645</v>
      </c>
      <c r="X977" s="177" t="s">
        <v>2611</v>
      </c>
      <c r="Y977" s="177" t="s">
        <v>6535</v>
      </c>
      <c r="Z977" s="177" t="s">
        <v>6605</v>
      </c>
      <c r="AA977" s="525" t="s">
        <v>2843</v>
      </c>
      <c r="AB977" s="399" t="str">
        <f t="shared" si="204"/>
        <v>DC1CB19</v>
      </c>
      <c r="AC977" s="399" t="str">
        <f t="shared" si="205"/>
        <v>DC1CB19-DC</v>
      </c>
      <c r="AD977" t="str">
        <f>Y977&amp;"-"&amp;VLOOKUP(AC977,'LICH THI'!C:AA,9,0)</f>
        <v>64DCKT3137-42483</v>
      </c>
      <c r="AE977">
        <f t="shared" si="206"/>
        <v>1</v>
      </c>
    </row>
    <row r="978" spans="1:31" x14ac:dyDescent="0.25">
      <c r="A978" s="436" t="str">
        <f t="shared" si="196"/>
        <v>DC1CB19-DC-4</v>
      </c>
      <c r="B978" s="436">
        <f>COUNTIF(AC$4:AC978,AC978)</f>
        <v>4</v>
      </c>
      <c r="C978" s="436" t="str">
        <f t="shared" si="197"/>
        <v>DC1CB19-DC</v>
      </c>
      <c r="D978" s="436">
        <f>VLOOKUP(C978,'LICH THI'!C:AA,12,0)</f>
        <v>23</v>
      </c>
      <c r="E978" s="436">
        <f>VLOOKUP(C978,'LICH THI'!C:AA,13,0)</f>
        <v>23</v>
      </c>
      <c r="F978" s="436">
        <f t="shared" si="207"/>
        <v>23</v>
      </c>
      <c r="G978" s="436">
        <f>VLOOKUP(C978,'LICH THI'!C:AA,14,0)</f>
        <v>1</v>
      </c>
      <c r="H978" s="436">
        <f t="shared" si="198"/>
        <v>1</v>
      </c>
      <c r="I978" s="436" t="str">
        <f t="shared" si="199"/>
        <v>Đoàn Thị Hồng Ánh</v>
      </c>
      <c r="J978" s="436"/>
      <c r="K978" s="436">
        <f t="shared" si="200"/>
        <v>1</v>
      </c>
      <c r="L978" s="436" t="str">
        <f t="shared" si="201"/>
        <v>DC1CB19-DC-1</v>
      </c>
      <c r="M978" s="436">
        <f t="shared" si="202"/>
        <v>19</v>
      </c>
      <c r="N978" s="437">
        <f t="shared" si="208"/>
        <v>9</v>
      </c>
      <c r="O978" s="437"/>
      <c r="P978" s="430" t="str">
        <f t="shared" si="203"/>
        <v/>
      </c>
      <c r="U978" s="177">
        <v>17</v>
      </c>
      <c r="V978" s="177" t="s">
        <v>3046</v>
      </c>
      <c r="W978" s="177" t="s">
        <v>5713</v>
      </c>
      <c r="X978" s="177" t="s">
        <v>3021</v>
      </c>
      <c r="Y978" s="177" t="s">
        <v>5714</v>
      </c>
      <c r="Z978" s="177" t="s">
        <v>6605</v>
      </c>
      <c r="AA978" s="525" t="s">
        <v>5715</v>
      </c>
      <c r="AB978" s="399" t="str">
        <f t="shared" si="204"/>
        <v>DC1CB19</v>
      </c>
      <c r="AC978" s="399" t="str">
        <f t="shared" si="205"/>
        <v>DC1CB19-DC</v>
      </c>
      <c r="AD978" t="str">
        <f>Y978&amp;"-"&amp;VLOOKUP(AC978,'LICH THI'!C:AA,9,0)</f>
        <v>63DCKT3260-42483</v>
      </c>
      <c r="AE978">
        <f t="shared" si="206"/>
        <v>1</v>
      </c>
    </row>
    <row r="979" spans="1:31" x14ac:dyDescent="0.25">
      <c r="A979" s="436" t="str">
        <f t="shared" si="196"/>
        <v>DC1CB19-DC-5</v>
      </c>
      <c r="B979" s="436">
        <f>COUNTIF(AC$4:AC979,AC979)</f>
        <v>5</v>
      </c>
      <c r="C979" s="436" t="str">
        <f t="shared" si="197"/>
        <v>DC1CB19-DC</v>
      </c>
      <c r="D979" s="436">
        <f>VLOOKUP(C979,'LICH THI'!C:AA,12,0)</f>
        <v>23</v>
      </c>
      <c r="E979" s="436">
        <f>VLOOKUP(C979,'LICH THI'!C:AA,13,0)</f>
        <v>23</v>
      </c>
      <c r="F979" s="436">
        <f t="shared" si="207"/>
        <v>23</v>
      </c>
      <c r="G979" s="436">
        <f>VLOOKUP(C979,'LICH THI'!C:AA,14,0)</f>
        <v>1</v>
      </c>
      <c r="H979" s="436">
        <f t="shared" si="198"/>
        <v>1</v>
      </c>
      <c r="I979" s="436" t="str">
        <f t="shared" si="199"/>
        <v>Trần Trung Đức</v>
      </c>
      <c r="J979" s="436"/>
      <c r="K979" s="436">
        <f t="shared" si="200"/>
        <v>1</v>
      </c>
      <c r="L979" s="436" t="str">
        <f t="shared" si="201"/>
        <v>DC1CB19-DC-1</v>
      </c>
      <c r="M979" s="436">
        <f t="shared" si="202"/>
        <v>19</v>
      </c>
      <c r="N979" s="437">
        <f t="shared" si="208"/>
        <v>10</v>
      </c>
      <c r="O979" s="437"/>
      <c r="P979" s="430" t="str">
        <f t="shared" si="203"/>
        <v/>
      </c>
      <c r="U979" s="177">
        <v>18</v>
      </c>
      <c r="V979" s="177" t="s">
        <v>3046</v>
      </c>
      <c r="W979" s="177" t="s">
        <v>3052</v>
      </c>
      <c r="X979" s="177" t="s">
        <v>2948</v>
      </c>
      <c r="Y979" s="177" t="s">
        <v>3053</v>
      </c>
      <c r="Z979" s="177" t="s">
        <v>6605</v>
      </c>
      <c r="AA979" s="525" t="s">
        <v>3054</v>
      </c>
      <c r="AB979" s="399" t="str">
        <f t="shared" si="204"/>
        <v>DC1CB19</v>
      </c>
      <c r="AC979" s="399" t="str">
        <f t="shared" si="205"/>
        <v>DC1CB19-DC</v>
      </c>
      <c r="AD979" t="str">
        <f>Y979&amp;"-"&amp;VLOOKUP(AC979,'LICH THI'!C:AA,9,0)</f>
        <v>63DCKT3275-42483</v>
      </c>
      <c r="AE979">
        <f t="shared" si="206"/>
        <v>1</v>
      </c>
    </row>
    <row r="980" spans="1:31" x14ac:dyDescent="0.25">
      <c r="A980" s="436" t="str">
        <f t="shared" si="196"/>
        <v>DC1CB19-DC-6</v>
      </c>
      <c r="B980" s="436">
        <f>COUNTIF(AC$4:AC980,AC980)</f>
        <v>6</v>
      </c>
      <c r="C980" s="436" t="str">
        <f t="shared" si="197"/>
        <v>DC1CB19-DC</v>
      </c>
      <c r="D980" s="436">
        <f>VLOOKUP(C980,'LICH THI'!C:AA,12,0)</f>
        <v>23</v>
      </c>
      <c r="E980" s="436">
        <f>VLOOKUP(C980,'LICH THI'!C:AA,13,0)</f>
        <v>23</v>
      </c>
      <c r="F980" s="436">
        <f t="shared" si="207"/>
        <v>23</v>
      </c>
      <c r="G980" s="436">
        <f>VLOOKUP(C980,'LICH THI'!C:AA,14,0)</f>
        <v>1</v>
      </c>
      <c r="H980" s="436">
        <f t="shared" si="198"/>
        <v>1</v>
      </c>
      <c r="I980" s="436" t="str">
        <f t="shared" si="199"/>
        <v>Phạm Thị Giang</v>
      </c>
      <c r="J980" s="436"/>
      <c r="K980" s="436">
        <f t="shared" si="200"/>
        <v>1</v>
      </c>
      <c r="L980" s="436" t="str">
        <f t="shared" si="201"/>
        <v>DC1CB19-DC-1</v>
      </c>
      <c r="M980" s="436">
        <f t="shared" si="202"/>
        <v>19</v>
      </c>
      <c r="N980" s="437">
        <f t="shared" si="208"/>
        <v>11</v>
      </c>
      <c r="O980" s="437"/>
      <c r="P980" s="430" t="str">
        <f t="shared" si="203"/>
        <v/>
      </c>
      <c r="U980" s="177">
        <v>13</v>
      </c>
      <c r="V980" s="177" t="s">
        <v>3556</v>
      </c>
      <c r="W980" s="177" t="s">
        <v>3557</v>
      </c>
      <c r="X980" s="177" t="s">
        <v>3558</v>
      </c>
      <c r="Y980" s="177" t="s">
        <v>3559</v>
      </c>
      <c r="Z980" s="177" t="s">
        <v>6605</v>
      </c>
      <c r="AA980" s="525" t="s">
        <v>3483</v>
      </c>
      <c r="AB980" s="399" t="str">
        <f t="shared" si="204"/>
        <v>DC1CB19</v>
      </c>
      <c r="AC980" s="399" t="str">
        <f t="shared" si="205"/>
        <v>DC1CB19-DC</v>
      </c>
      <c r="AD980" t="str">
        <f>Y980&amp;"-"&amp;VLOOKUP(AC980,'LICH THI'!C:AA,9,0)</f>
        <v>65DCQT23445-42483</v>
      </c>
      <c r="AE980">
        <f t="shared" si="206"/>
        <v>1</v>
      </c>
    </row>
    <row r="981" spans="1:31" x14ac:dyDescent="0.25">
      <c r="A981" s="436" t="str">
        <f t="shared" si="196"/>
        <v>DC1CB19-DC-7</v>
      </c>
      <c r="B981" s="436">
        <f>COUNTIF(AC$4:AC981,AC981)</f>
        <v>7</v>
      </c>
      <c r="C981" s="436" t="str">
        <f t="shared" si="197"/>
        <v>DC1CB19-DC</v>
      </c>
      <c r="D981" s="436">
        <f>VLOOKUP(C981,'LICH THI'!C:AA,12,0)</f>
        <v>23</v>
      </c>
      <c r="E981" s="436">
        <f>VLOOKUP(C981,'LICH THI'!C:AA,13,0)</f>
        <v>23</v>
      </c>
      <c r="F981" s="436">
        <f t="shared" si="207"/>
        <v>23</v>
      </c>
      <c r="G981" s="436">
        <f>VLOOKUP(C981,'LICH THI'!C:AA,14,0)</f>
        <v>1</v>
      </c>
      <c r="H981" s="436">
        <f t="shared" si="198"/>
        <v>1</v>
      </c>
      <c r="I981" s="436" t="str">
        <f t="shared" si="199"/>
        <v>Nguyễn Thị Huyền</v>
      </c>
      <c r="J981" s="436"/>
      <c r="K981" s="436">
        <f t="shared" si="200"/>
        <v>1</v>
      </c>
      <c r="L981" s="436" t="str">
        <f t="shared" si="201"/>
        <v>DC1CB19-DC-1</v>
      </c>
      <c r="M981" s="436">
        <f t="shared" si="202"/>
        <v>19</v>
      </c>
      <c r="N981" s="437">
        <f t="shared" si="208"/>
        <v>12</v>
      </c>
      <c r="O981" s="437"/>
      <c r="P981" s="430" t="str">
        <f t="shared" si="203"/>
        <v/>
      </c>
      <c r="U981" s="177">
        <v>7</v>
      </c>
      <c r="V981" s="177" t="s">
        <v>3019</v>
      </c>
      <c r="W981" s="177" t="s">
        <v>2619</v>
      </c>
      <c r="X981" s="177" t="s">
        <v>4236</v>
      </c>
      <c r="Y981" s="177" t="s">
        <v>6606</v>
      </c>
      <c r="Z981" s="177" t="s">
        <v>6605</v>
      </c>
      <c r="AA981" s="525" t="s">
        <v>4602</v>
      </c>
      <c r="AB981" s="399" t="str">
        <f t="shared" si="204"/>
        <v>DC1CB19</v>
      </c>
      <c r="AC981" s="399" t="str">
        <f t="shared" si="205"/>
        <v>DC1CB19-DC</v>
      </c>
      <c r="AD981" t="str">
        <f>Y981&amp;"-"&amp;VLOOKUP(AC981,'LICH THI'!C:AA,9,0)</f>
        <v>64DCQT3075-42483</v>
      </c>
      <c r="AE981">
        <f t="shared" si="206"/>
        <v>1</v>
      </c>
    </row>
    <row r="982" spans="1:31" x14ac:dyDescent="0.25">
      <c r="A982" s="436" t="str">
        <f t="shared" si="196"/>
        <v>DC1CB19-DC-8</v>
      </c>
      <c r="B982" s="436">
        <f>COUNTIF(AC$4:AC982,AC982)</f>
        <v>8</v>
      </c>
      <c r="C982" s="436" t="str">
        <f t="shared" si="197"/>
        <v>DC1CB19-DC</v>
      </c>
      <c r="D982" s="436">
        <f>VLOOKUP(C982,'LICH THI'!C:AA,12,0)</f>
        <v>23</v>
      </c>
      <c r="E982" s="436">
        <f>VLOOKUP(C982,'LICH THI'!C:AA,13,0)</f>
        <v>23</v>
      </c>
      <c r="F982" s="436">
        <f t="shared" si="207"/>
        <v>23</v>
      </c>
      <c r="G982" s="436">
        <f>VLOOKUP(C982,'LICH THI'!C:AA,14,0)</f>
        <v>1</v>
      </c>
      <c r="H982" s="436">
        <f t="shared" si="198"/>
        <v>1</v>
      </c>
      <c r="I982" s="436" t="str">
        <f t="shared" si="199"/>
        <v>Nguyễn Thùy Linh</v>
      </c>
      <c r="J982" s="436"/>
      <c r="K982" s="436">
        <f t="shared" si="200"/>
        <v>1</v>
      </c>
      <c r="L982" s="436" t="str">
        <f t="shared" si="201"/>
        <v>DC1CB19-DC-1</v>
      </c>
      <c r="M982" s="436">
        <f t="shared" si="202"/>
        <v>19</v>
      </c>
      <c r="N982" s="437">
        <f t="shared" si="208"/>
        <v>13</v>
      </c>
      <c r="O982" s="437"/>
      <c r="P982" s="430" t="str">
        <f t="shared" si="203"/>
        <v/>
      </c>
      <c r="U982" s="177">
        <v>19</v>
      </c>
      <c r="V982" s="177" t="s">
        <v>3046</v>
      </c>
      <c r="W982" s="177" t="s">
        <v>2669</v>
      </c>
      <c r="X982" s="177" t="s">
        <v>2670</v>
      </c>
      <c r="Y982" s="177" t="s">
        <v>3927</v>
      </c>
      <c r="Z982" s="177" t="s">
        <v>6605</v>
      </c>
      <c r="AA982" s="525" t="s">
        <v>3928</v>
      </c>
      <c r="AB982" s="399" t="str">
        <f t="shared" si="204"/>
        <v>DC1CB19</v>
      </c>
      <c r="AC982" s="399" t="str">
        <f t="shared" si="205"/>
        <v>DC1CB19-DC</v>
      </c>
      <c r="AD982" t="str">
        <f>Y982&amp;"-"&amp;VLOOKUP(AC982,'LICH THI'!C:AA,9,0)</f>
        <v>63DCKT3212-42483</v>
      </c>
      <c r="AE982">
        <f t="shared" si="206"/>
        <v>1</v>
      </c>
    </row>
    <row r="983" spans="1:31" x14ac:dyDescent="0.25">
      <c r="A983" s="436" t="str">
        <f t="shared" si="196"/>
        <v>DC1CB19-DC-9</v>
      </c>
      <c r="B983" s="436">
        <f>COUNTIF(AC$4:AC983,AC983)</f>
        <v>9</v>
      </c>
      <c r="C983" s="436" t="str">
        <f t="shared" si="197"/>
        <v>DC1CB19-DC</v>
      </c>
      <c r="D983" s="436">
        <f>VLOOKUP(C983,'LICH THI'!C:AA,12,0)</f>
        <v>23</v>
      </c>
      <c r="E983" s="436">
        <f>VLOOKUP(C983,'LICH THI'!C:AA,13,0)</f>
        <v>23</v>
      </c>
      <c r="F983" s="436">
        <f t="shared" si="207"/>
        <v>23</v>
      </c>
      <c r="G983" s="436">
        <f>VLOOKUP(C983,'LICH THI'!C:AA,14,0)</f>
        <v>1</v>
      </c>
      <c r="H983" s="436">
        <f t="shared" si="198"/>
        <v>1</v>
      </c>
      <c r="I983" s="436" t="str">
        <f t="shared" si="199"/>
        <v>Tô Khánh Linh</v>
      </c>
      <c r="J983" s="436"/>
      <c r="K983" s="436">
        <f t="shared" si="200"/>
        <v>1</v>
      </c>
      <c r="L983" s="436" t="str">
        <f t="shared" si="201"/>
        <v>DC1CB19-DC-1</v>
      </c>
      <c r="M983" s="436">
        <f t="shared" si="202"/>
        <v>19</v>
      </c>
      <c r="N983" s="437">
        <f t="shared" si="208"/>
        <v>14</v>
      </c>
      <c r="O983" s="437"/>
      <c r="P983" s="430" t="str">
        <f t="shared" si="203"/>
        <v/>
      </c>
      <c r="U983" s="177">
        <v>1</v>
      </c>
      <c r="V983" s="177" t="s">
        <v>3366</v>
      </c>
      <c r="W983" s="177" t="s">
        <v>3372</v>
      </c>
      <c r="X983" s="177" t="s">
        <v>2670</v>
      </c>
      <c r="Y983" s="177" t="s">
        <v>3373</v>
      </c>
      <c r="Z983" s="177" t="s">
        <v>6605</v>
      </c>
      <c r="AA983" s="525" t="s">
        <v>3374</v>
      </c>
      <c r="AB983" s="399" t="str">
        <f t="shared" si="204"/>
        <v>DC1CB19</v>
      </c>
      <c r="AC983" s="399" t="str">
        <f t="shared" si="205"/>
        <v>DC1CB19-DC</v>
      </c>
      <c r="AD983" t="str">
        <f>Y983&amp;"-"&amp;VLOOKUP(AC983,'LICH THI'!C:AA,9,0)</f>
        <v>64DCKT3124-42483</v>
      </c>
      <c r="AE983">
        <f t="shared" si="206"/>
        <v>1</v>
      </c>
    </row>
    <row r="984" spans="1:31" x14ac:dyDescent="0.25">
      <c r="A984" s="436" t="str">
        <f t="shared" si="196"/>
        <v>DC1CB19-DC-10</v>
      </c>
      <c r="B984" s="436">
        <f>COUNTIF(AC$4:AC984,AC984)</f>
        <v>10</v>
      </c>
      <c r="C984" s="436" t="str">
        <f t="shared" si="197"/>
        <v>DC1CB19-DC</v>
      </c>
      <c r="D984" s="436">
        <f>VLOOKUP(C984,'LICH THI'!C:AA,12,0)</f>
        <v>23</v>
      </c>
      <c r="E984" s="436">
        <f>VLOOKUP(C984,'LICH THI'!C:AA,13,0)</f>
        <v>23</v>
      </c>
      <c r="F984" s="436">
        <f t="shared" si="207"/>
        <v>23</v>
      </c>
      <c r="G984" s="436">
        <f>VLOOKUP(C984,'LICH THI'!C:AA,14,0)</f>
        <v>1</v>
      </c>
      <c r="H984" s="436">
        <f t="shared" si="198"/>
        <v>1</v>
      </c>
      <c r="I984" s="436" t="str">
        <f t="shared" si="199"/>
        <v>Trần Diệu Linh</v>
      </c>
      <c r="J984" s="436"/>
      <c r="K984" s="436">
        <f t="shared" si="200"/>
        <v>1</v>
      </c>
      <c r="L984" s="436" t="str">
        <f t="shared" si="201"/>
        <v>DC1CB19-DC-1</v>
      </c>
      <c r="M984" s="436">
        <f t="shared" si="202"/>
        <v>19</v>
      </c>
      <c r="N984" s="437">
        <f t="shared" si="208"/>
        <v>15</v>
      </c>
      <c r="O984" s="437"/>
      <c r="P984" s="430" t="str">
        <f t="shared" si="203"/>
        <v/>
      </c>
      <c r="U984" s="177">
        <v>14</v>
      </c>
      <c r="V984" s="177" t="s">
        <v>3556</v>
      </c>
      <c r="W984" s="177" t="s">
        <v>3571</v>
      </c>
      <c r="X984" s="177" t="s">
        <v>2670</v>
      </c>
      <c r="Y984" s="177" t="s">
        <v>3572</v>
      </c>
      <c r="Z984" s="177" t="s">
        <v>6605</v>
      </c>
      <c r="AA984" s="525" t="s">
        <v>3573</v>
      </c>
      <c r="AB984" s="399" t="str">
        <f t="shared" si="204"/>
        <v>DC1CB19</v>
      </c>
      <c r="AC984" s="399" t="str">
        <f t="shared" si="205"/>
        <v>DC1CB19-DC</v>
      </c>
      <c r="AD984" t="str">
        <f>Y984&amp;"-"&amp;VLOOKUP(AC984,'LICH THI'!C:AA,9,0)</f>
        <v>65DCQT24262-42483</v>
      </c>
      <c r="AE984">
        <f t="shared" si="206"/>
        <v>1</v>
      </c>
    </row>
    <row r="985" spans="1:31" x14ac:dyDescent="0.25">
      <c r="A985" s="436" t="str">
        <f t="shared" si="196"/>
        <v>DC1CB19-DC-11</v>
      </c>
      <c r="B985" s="436">
        <f>COUNTIF(AC$4:AC985,AC985)</f>
        <v>11</v>
      </c>
      <c r="C985" s="436" t="str">
        <f t="shared" si="197"/>
        <v>DC1CB19-DC</v>
      </c>
      <c r="D985" s="436">
        <f>VLOOKUP(C985,'LICH THI'!C:AA,12,0)</f>
        <v>23</v>
      </c>
      <c r="E985" s="436">
        <f>VLOOKUP(C985,'LICH THI'!C:AA,13,0)</f>
        <v>23</v>
      </c>
      <c r="F985" s="436">
        <f t="shared" si="207"/>
        <v>23</v>
      </c>
      <c r="G985" s="436">
        <f>VLOOKUP(C985,'LICH THI'!C:AA,14,0)</f>
        <v>1</v>
      </c>
      <c r="H985" s="436">
        <f t="shared" si="198"/>
        <v>1</v>
      </c>
      <c r="I985" s="436" t="str">
        <f t="shared" si="199"/>
        <v>Trịnh Thị Nga</v>
      </c>
      <c r="J985" s="436"/>
      <c r="K985" s="436">
        <f t="shared" si="200"/>
        <v>1</v>
      </c>
      <c r="L985" s="436" t="str">
        <f t="shared" si="201"/>
        <v>DC1CB19-DC-1</v>
      </c>
      <c r="M985" s="436">
        <f t="shared" si="202"/>
        <v>19</v>
      </c>
      <c r="N985" s="437">
        <f t="shared" si="208"/>
        <v>16</v>
      </c>
      <c r="O985" s="437"/>
      <c r="P985" s="430" t="str">
        <f t="shared" si="203"/>
        <v/>
      </c>
      <c r="U985" s="177">
        <v>15</v>
      </c>
      <c r="V985" s="177" t="s">
        <v>3556</v>
      </c>
      <c r="W985" s="177" t="s">
        <v>4272</v>
      </c>
      <c r="X985" s="177" t="s">
        <v>2676</v>
      </c>
      <c r="Y985" s="177" t="s">
        <v>4430</v>
      </c>
      <c r="Z985" s="177" t="s">
        <v>6605</v>
      </c>
      <c r="AA985" s="525" t="s">
        <v>4431</v>
      </c>
      <c r="AB985" s="399" t="str">
        <f t="shared" si="204"/>
        <v>DC1CB19</v>
      </c>
      <c r="AC985" s="399" t="str">
        <f t="shared" si="205"/>
        <v>DC1CB19-DC</v>
      </c>
      <c r="AD985" t="str">
        <f>Y985&amp;"-"&amp;VLOOKUP(AC985,'LICH THI'!C:AA,9,0)</f>
        <v>65DCQT22653-42483</v>
      </c>
      <c r="AE985">
        <f t="shared" si="206"/>
        <v>1</v>
      </c>
    </row>
    <row r="986" spans="1:31" x14ac:dyDescent="0.25">
      <c r="A986" s="436" t="str">
        <f t="shared" si="196"/>
        <v>DC1CB19-DC-12</v>
      </c>
      <c r="B986" s="436">
        <f>COUNTIF(AC$4:AC986,AC986)</f>
        <v>12</v>
      </c>
      <c r="C986" s="436" t="str">
        <f t="shared" si="197"/>
        <v>DC1CB19-DC</v>
      </c>
      <c r="D986" s="436">
        <f>VLOOKUP(C986,'LICH THI'!C:AA,12,0)</f>
        <v>23</v>
      </c>
      <c r="E986" s="436">
        <f>VLOOKUP(C986,'LICH THI'!C:AA,13,0)</f>
        <v>23</v>
      </c>
      <c r="F986" s="436">
        <f t="shared" si="207"/>
        <v>23</v>
      </c>
      <c r="G986" s="436">
        <f>VLOOKUP(C986,'LICH THI'!C:AA,14,0)</f>
        <v>1</v>
      </c>
      <c r="H986" s="436">
        <f t="shared" si="198"/>
        <v>1</v>
      </c>
      <c r="I986" s="436" t="str">
        <f t="shared" si="199"/>
        <v>Nguyễn Thị Nguyệt</v>
      </c>
      <c r="J986" s="436"/>
      <c r="K986" s="436">
        <f t="shared" si="200"/>
        <v>1</v>
      </c>
      <c r="L986" s="436" t="str">
        <f t="shared" si="201"/>
        <v>DC1CB19-DC-1</v>
      </c>
      <c r="M986" s="436">
        <f t="shared" si="202"/>
        <v>19</v>
      </c>
      <c r="N986" s="437">
        <f t="shared" si="208"/>
        <v>17</v>
      </c>
      <c r="O986" s="437"/>
      <c r="P986" s="430" t="str">
        <f t="shared" si="203"/>
        <v/>
      </c>
      <c r="U986" s="177">
        <v>3</v>
      </c>
      <c r="V986" s="177" t="s">
        <v>3378</v>
      </c>
      <c r="W986" s="177" t="s">
        <v>2619</v>
      </c>
      <c r="X986" s="177" t="s">
        <v>4746</v>
      </c>
      <c r="Y986" s="177" t="s">
        <v>5580</v>
      </c>
      <c r="Z986" s="177" t="s">
        <v>6605</v>
      </c>
      <c r="AA986" s="525" t="s">
        <v>4099</v>
      </c>
      <c r="AB986" s="399" t="str">
        <f t="shared" si="204"/>
        <v>DC1CB19</v>
      </c>
      <c r="AC986" s="399" t="str">
        <f t="shared" si="205"/>
        <v>DC1CB19-DC</v>
      </c>
      <c r="AD986" t="str">
        <f>Y986&amp;"-"&amp;VLOOKUP(AC986,'LICH THI'!C:AA,9,0)</f>
        <v>64DCKT3200-42483</v>
      </c>
      <c r="AE986">
        <f t="shared" si="206"/>
        <v>1</v>
      </c>
    </row>
    <row r="987" spans="1:31" x14ac:dyDescent="0.25">
      <c r="A987" s="436" t="str">
        <f t="shared" si="196"/>
        <v>DC1CB19-DC-13</v>
      </c>
      <c r="B987" s="436">
        <f>COUNTIF(AC$4:AC987,AC987)</f>
        <v>13</v>
      </c>
      <c r="C987" s="436" t="str">
        <f t="shared" si="197"/>
        <v>DC1CB19-DC</v>
      </c>
      <c r="D987" s="436">
        <f>VLOOKUP(C987,'LICH THI'!C:AA,12,0)</f>
        <v>23</v>
      </c>
      <c r="E987" s="436">
        <f>VLOOKUP(C987,'LICH THI'!C:AA,13,0)</f>
        <v>23</v>
      </c>
      <c r="F987" s="436">
        <f t="shared" si="207"/>
        <v>23</v>
      </c>
      <c r="G987" s="436">
        <f>VLOOKUP(C987,'LICH THI'!C:AA,14,0)</f>
        <v>1</v>
      </c>
      <c r="H987" s="436">
        <f t="shared" si="198"/>
        <v>1</v>
      </c>
      <c r="I987" s="436" t="str">
        <f t="shared" si="199"/>
        <v>Nguyễn Thị Nhuần</v>
      </c>
      <c r="J987" s="436"/>
      <c r="K987" s="436">
        <f t="shared" si="200"/>
        <v>1</v>
      </c>
      <c r="L987" s="436" t="str">
        <f t="shared" si="201"/>
        <v>DC1CB19-DC-1</v>
      </c>
      <c r="M987" s="436">
        <f t="shared" si="202"/>
        <v>19</v>
      </c>
      <c r="N987" s="437">
        <f t="shared" si="208"/>
        <v>18</v>
      </c>
      <c r="O987" s="437"/>
      <c r="P987" s="430" t="str">
        <f t="shared" si="203"/>
        <v/>
      </c>
      <c r="U987" s="177">
        <v>4</v>
      </c>
      <c r="V987" s="177" t="s">
        <v>3378</v>
      </c>
      <c r="W987" s="177" t="s">
        <v>2619</v>
      </c>
      <c r="X987" s="177" t="s">
        <v>3379</v>
      </c>
      <c r="Y987" s="177" t="s">
        <v>3380</v>
      </c>
      <c r="Z987" s="177" t="s">
        <v>6605</v>
      </c>
      <c r="AA987" s="525" t="s">
        <v>2855</v>
      </c>
      <c r="AB987" s="399" t="str">
        <f t="shared" si="204"/>
        <v>DC1CB19</v>
      </c>
      <c r="AC987" s="399" t="str">
        <f t="shared" si="205"/>
        <v>DC1CB19-DC</v>
      </c>
      <c r="AD987" t="str">
        <f>Y987&amp;"-"&amp;VLOOKUP(AC987,'LICH THI'!C:AA,9,0)</f>
        <v>64DCKT3163-42483</v>
      </c>
      <c r="AE987">
        <f t="shared" si="206"/>
        <v>1</v>
      </c>
    </row>
    <row r="988" spans="1:31" x14ac:dyDescent="0.25">
      <c r="A988" s="436" t="str">
        <f t="shared" si="196"/>
        <v>DC1CB19-DC-14</v>
      </c>
      <c r="B988" s="436">
        <f>COUNTIF(AC$4:AC988,AC988)</f>
        <v>14</v>
      </c>
      <c r="C988" s="436" t="str">
        <f t="shared" si="197"/>
        <v>DC1CB19-DC</v>
      </c>
      <c r="D988" s="436">
        <f>VLOOKUP(C988,'LICH THI'!C:AA,12,0)</f>
        <v>23</v>
      </c>
      <c r="E988" s="436">
        <f>VLOOKUP(C988,'LICH THI'!C:AA,13,0)</f>
        <v>23</v>
      </c>
      <c r="F988" s="436">
        <f t="shared" si="207"/>
        <v>23</v>
      </c>
      <c r="G988" s="436">
        <f>VLOOKUP(C988,'LICH THI'!C:AA,14,0)</f>
        <v>1</v>
      </c>
      <c r="H988" s="436">
        <f t="shared" si="198"/>
        <v>1</v>
      </c>
      <c r="I988" s="436" t="str">
        <f t="shared" si="199"/>
        <v>Vũ Thảo Phương</v>
      </c>
      <c r="J988" s="436"/>
      <c r="K988" s="436">
        <f t="shared" si="200"/>
        <v>1</v>
      </c>
      <c r="L988" s="436" t="str">
        <f t="shared" si="201"/>
        <v>DC1CB19-DC-1</v>
      </c>
      <c r="M988" s="436">
        <f t="shared" si="202"/>
        <v>19</v>
      </c>
      <c r="N988" s="437">
        <f t="shared" si="208"/>
        <v>19</v>
      </c>
      <c r="O988" s="437"/>
      <c r="P988" s="430" t="str">
        <f t="shared" si="203"/>
        <v/>
      </c>
      <c r="U988" s="177">
        <v>10</v>
      </c>
      <c r="V988" s="177" t="s">
        <v>3491</v>
      </c>
      <c r="W988" s="177" t="s">
        <v>4366</v>
      </c>
      <c r="X988" s="177" t="s">
        <v>2717</v>
      </c>
      <c r="Y988" s="177" t="s">
        <v>4367</v>
      </c>
      <c r="Z988" s="177" t="s">
        <v>6605</v>
      </c>
      <c r="AA988" s="525" t="s">
        <v>4368</v>
      </c>
      <c r="AB988" s="399" t="str">
        <f t="shared" si="204"/>
        <v>DC1CB19</v>
      </c>
      <c r="AC988" s="399" t="str">
        <f t="shared" si="205"/>
        <v>DC1CB19-DC</v>
      </c>
      <c r="AD988" t="str">
        <f>Y988&amp;"-"&amp;VLOOKUP(AC988,'LICH THI'!C:AA,9,0)</f>
        <v>65DCKT23031-42483</v>
      </c>
      <c r="AE988">
        <f t="shared" si="206"/>
        <v>1</v>
      </c>
    </row>
    <row r="989" spans="1:31" x14ac:dyDescent="0.25">
      <c r="A989" s="436" t="str">
        <f t="shared" si="196"/>
        <v>DC1CB19-DC-15</v>
      </c>
      <c r="B989" s="436">
        <f>COUNTIF(AC$4:AC989,AC989)</f>
        <v>15</v>
      </c>
      <c r="C989" s="436" t="str">
        <f t="shared" si="197"/>
        <v>DC1CB19-DC</v>
      </c>
      <c r="D989" s="436">
        <f>VLOOKUP(C989,'LICH THI'!C:AA,12,0)</f>
        <v>23</v>
      </c>
      <c r="E989" s="436">
        <f>VLOOKUP(C989,'LICH THI'!C:AA,13,0)</f>
        <v>23</v>
      </c>
      <c r="F989" s="436">
        <f t="shared" si="207"/>
        <v>23</v>
      </c>
      <c r="G989" s="436">
        <f>VLOOKUP(C989,'LICH THI'!C:AA,14,0)</f>
        <v>1</v>
      </c>
      <c r="H989" s="436">
        <f t="shared" si="198"/>
        <v>1</v>
      </c>
      <c r="I989" s="436" t="str">
        <f t="shared" si="199"/>
        <v>Trần Minh Sơn</v>
      </c>
      <c r="J989" s="436"/>
      <c r="K989" s="436">
        <f t="shared" si="200"/>
        <v>1</v>
      </c>
      <c r="L989" s="436" t="str">
        <f t="shared" si="201"/>
        <v>DC1CB19-DC-1</v>
      </c>
      <c r="M989" s="436">
        <f t="shared" si="202"/>
        <v>19</v>
      </c>
      <c r="N989" s="437">
        <f t="shared" si="208"/>
        <v>20</v>
      </c>
      <c r="O989" s="437"/>
      <c r="P989" s="430" t="str">
        <f t="shared" si="203"/>
        <v/>
      </c>
      <c r="U989" s="177">
        <v>21</v>
      </c>
      <c r="V989" s="177" t="s">
        <v>3088</v>
      </c>
      <c r="W989" s="177" t="s">
        <v>3593</v>
      </c>
      <c r="X989" s="177" t="s">
        <v>2688</v>
      </c>
      <c r="Y989" s="177" t="s">
        <v>4104</v>
      </c>
      <c r="Z989" s="177" t="s">
        <v>6605</v>
      </c>
      <c r="AA989" s="525" t="s">
        <v>4105</v>
      </c>
      <c r="AB989" s="399" t="str">
        <f t="shared" si="204"/>
        <v>DC1CB19</v>
      </c>
      <c r="AC989" s="399" t="str">
        <f t="shared" si="205"/>
        <v>DC1CB19-DC</v>
      </c>
      <c r="AD989" t="str">
        <f>Y989&amp;"-"&amp;VLOOKUP(AC989,'LICH THI'!C:AA,9,0)</f>
        <v>63DCQT3004-42483</v>
      </c>
      <c r="AE989">
        <f t="shared" si="206"/>
        <v>1</v>
      </c>
    </row>
    <row r="990" spans="1:31" x14ac:dyDescent="0.25">
      <c r="A990" s="436" t="str">
        <f t="shared" si="196"/>
        <v>DC1CB19-DC-16</v>
      </c>
      <c r="B990" s="436">
        <f>COUNTIF(AC$4:AC990,AC990)</f>
        <v>16</v>
      </c>
      <c r="C990" s="436" t="str">
        <f t="shared" si="197"/>
        <v>DC1CB19-DC</v>
      </c>
      <c r="D990" s="436">
        <f>VLOOKUP(C990,'LICH THI'!C:AA,12,0)</f>
        <v>23</v>
      </c>
      <c r="E990" s="436">
        <f>VLOOKUP(C990,'LICH THI'!C:AA,13,0)</f>
        <v>23</v>
      </c>
      <c r="F990" s="436">
        <f t="shared" si="207"/>
        <v>23</v>
      </c>
      <c r="G990" s="436">
        <f>VLOOKUP(C990,'LICH THI'!C:AA,14,0)</f>
        <v>1</v>
      </c>
      <c r="H990" s="436">
        <f t="shared" si="198"/>
        <v>1</v>
      </c>
      <c r="I990" s="436" t="str">
        <f t="shared" si="199"/>
        <v>Phạm Thị Tình</v>
      </c>
      <c r="J990" s="436"/>
      <c r="K990" s="436">
        <f t="shared" si="200"/>
        <v>1</v>
      </c>
      <c r="L990" s="436" t="str">
        <f t="shared" si="201"/>
        <v>DC1CB19-DC-1</v>
      </c>
      <c r="M990" s="436">
        <f t="shared" si="202"/>
        <v>19</v>
      </c>
      <c r="N990" s="437">
        <f t="shared" si="208"/>
        <v>21</v>
      </c>
      <c r="O990" s="437"/>
      <c r="P990" s="430" t="str">
        <f t="shared" si="203"/>
        <v/>
      </c>
      <c r="U990" s="177">
        <v>11</v>
      </c>
      <c r="V990" s="177" t="s">
        <v>3491</v>
      </c>
      <c r="W990" s="177" t="s">
        <v>3557</v>
      </c>
      <c r="X990" s="177" t="s">
        <v>4777</v>
      </c>
      <c r="Y990" s="177" t="s">
        <v>6551</v>
      </c>
      <c r="Z990" s="177" t="s">
        <v>6605</v>
      </c>
      <c r="AA990" s="525" t="s">
        <v>4067</v>
      </c>
      <c r="AB990" s="399" t="str">
        <f t="shared" si="204"/>
        <v>DC1CB19</v>
      </c>
      <c r="AC990" s="399" t="str">
        <f t="shared" si="205"/>
        <v>DC1CB19-DC</v>
      </c>
      <c r="AD990" t="str">
        <f>Y990&amp;"-"&amp;VLOOKUP(AC990,'LICH THI'!C:AA,9,0)</f>
        <v>65DCKT22186-42483</v>
      </c>
      <c r="AE990">
        <f t="shared" si="206"/>
        <v>1</v>
      </c>
    </row>
    <row r="991" spans="1:31" x14ac:dyDescent="0.25">
      <c r="A991" s="436" t="str">
        <f t="shared" si="196"/>
        <v>DC1CB19-DC-17</v>
      </c>
      <c r="B991" s="436">
        <f>COUNTIF(AC$4:AC991,AC991)</f>
        <v>17</v>
      </c>
      <c r="C991" s="436" t="str">
        <f t="shared" si="197"/>
        <v>DC1CB19-DC</v>
      </c>
      <c r="D991" s="436">
        <f>VLOOKUP(C991,'LICH THI'!C:AA,12,0)</f>
        <v>23</v>
      </c>
      <c r="E991" s="436">
        <f>VLOOKUP(C991,'LICH THI'!C:AA,13,0)</f>
        <v>23</v>
      </c>
      <c r="F991" s="436">
        <f t="shared" si="207"/>
        <v>23</v>
      </c>
      <c r="G991" s="436">
        <f>VLOOKUP(C991,'LICH THI'!C:AA,14,0)</f>
        <v>1</v>
      </c>
      <c r="H991" s="436">
        <f t="shared" si="198"/>
        <v>1</v>
      </c>
      <c r="I991" s="436" t="str">
        <f t="shared" si="199"/>
        <v>Vũ Thị Hồng Thanh</v>
      </c>
      <c r="J991" s="436"/>
      <c r="K991" s="436">
        <f t="shared" si="200"/>
        <v>1</v>
      </c>
      <c r="L991" s="436" t="str">
        <f t="shared" si="201"/>
        <v>DC1CB19-DC-1</v>
      </c>
      <c r="M991" s="436">
        <f t="shared" si="202"/>
        <v>19</v>
      </c>
      <c r="N991" s="437">
        <f t="shared" si="208"/>
        <v>22</v>
      </c>
      <c r="O991" s="437"/>
      <c r="P991" s="430" t="str">
        <f t="shared" si="203"/>
        <v/>
      </c>
      <c r="U991" s="177">
        <v>5</v>
      </c>
      <c r="V991" s="177" t="s">
        <v>3826</v>
      </c>
      <c r="W991" s="177" t="s">
        <v>5748</v>
      </c>
      <c r="X991" s="177" t="s">
        <v>3552</v>
      </c>
      <c r="Y991" s="177" t="s">
        <v>5749</v>
      </c>
      <c r="Z991" s="177" t="s">
        <v>6605</v>
      </c>
      <c r="AA991" s="525" t="s">
        <v>2913</v>
      </c>
      <c r="AB991" s="399" t="str">
        <f t="shared" si="204"/>
        <v>DC1CB19</v>
      </c>
      <c r="AC991" s="399" t="str">
        <f t="shared" si="205"/>
        <v>DC1CB19-DC</v>
      </c>
      <c r="AD991" t="str">
        <f>Y991&amp;"-"&amp;VLOOKUP(AC991,'LICH THI'!C:AA,9,0)</f>
        <v>64DCKT3187-42483</v>
      </c>
      <c r="AE991">
        <f t="shared" si="206"/>
        <v>1</v>
      </c>
    </row>
    <row r="992" spans="1:31" x14ac:dyDescent="0.25">
      <c r="A992" s="436" t="str">
        <f t="shared" si="196"/>
        <v>DC1CB19-DC-18</v>
      </c>
      <c r="B992" s="436">
        <f>COUNTIF(AC$4:AC992,AC992)</f>
        <v>18</v>
      </c>
      <c r="C992" s="436" t="str">
        <f t="shared" si="197"/>
        <v>DC1CB19-DC</v>
      </c>
      <c r="D992" s="436">
        <f>VLOOKUP(C992,'LICH THI'!C:AA,12,0)</f>
        <v>23</v>
      </c>
      <c r="E992" s="436">
        <f>VLOOKUP(C992,'LICH THI'!C:AA,13,0)</f>
        <v>23</v>
      </c>
      <c r="F992" s="436">
        <f t="shared" si="207"/>
        <v>23</v>
      </c>
      <c r="G992" s="436">
        <f>VLOOKUP(C992,'LICH THI'!C:AA,14,0)</f>
        <v>1</v>
      </c>
      <c r="H992" s="436">
        <f t="shared" si="198"/>
        <v>1</v>
      </c>
      <c r="I992" s="436" t="str">
        <f t="shared" si="199"/>
        <v>Đỗ Tiến Thành</v>
      </c>
      <c r="J992" s="436"/>
      <c r="K992" s="436">
        <f t="shared" si="200"/>
        <v>1</v>
      </c>
      <c r="L992" s="436" t="str">
        <f t="shared" si="201"/>
        <v>DC1CB19-DC-1</v>
      </c>
      <c r="M992" s="436">
        <f t="shared" si="202"/>
        <v>19</v>
      </c>
      <c r="N992" s="437">
        <f t="shared" si="208"/>
        <v>23</v>
      </c>
      <c r="O992" s="437"/>
      <c r="P992" s="430" t="str">
        <f t="shared" si="203"/>
        <v/>
      </c>
      <c r="U992" s="177">
        <v>22</v>
      </c>
      <c r="V992" s="177" t="s">
        <v>3088</v>
      </c>
      <c r="W992" s="177" t="s">
        <v>4106</v>
      </c>
      <c r="X992" s="177" t="s">
        <v>2894</v>
      </c>
      <c r="Y992" s="177" t="s">
        <v>4107</v>
      </c>
      <c r="Z992" s="177" t="s">
        <v>6605</v>
      </c>
      <c r="AA992" s="525" t="s">
        <v>2675</v>
      </c>
      <c r="AB992" s="399" t="str">
        <f t="shared" si="204"/>
        <v>DC1CB19</v>
      </c>
      <c r="AC992" s="399" t="str">
        <f t="shared" si="205"/>
        <v>DC1CB19-DC</v>
      </c>
      <c r="AD992" t="str">
        <f>Y992&amp;"-"&amp;VLOOKUP(AC992,'LICH THI'!C:AA,9,0)</f>
        <v>63DCQT3030-42483</v>
      </c>
      <c r="AE992">
        <f t="shared" si="206"/>
        <v>1</v>
      </c>
    </row>
    <row r="993" spans="1:31" x14ac:dyDescent="0.25">
      <c r="A993" s="436" t="str">
        <f t="shared" si="196"/>
        <v>DC1CB19-DC-19</v>
      </c>
      <c r="B993" s="436">
        <f>COUNTIF(AC$4:AC993,AC993)</f>
        <v>19</v>
      </c>
      <c r="C993" s="436" t="str">
        <f t="shared" si="197"/>
        <v>DC1CB19-DC</v>
      </c>
      <c r="D993" s="436">
        <f>VLOOKUP(C993,'LICH THI'!C:AA,12,0)</f>
        <v>23</v>
      </c>
      <c r="E993" s="436">
        <f>VLOOKUP(C993,'LICH THI'!C:AA,13,0)</f>
        <v>23</v>
      </c>
      <c r="F993" s="436">
        <f t="shared" si="207"/>
        <v>23</v>
      </c>
      <c r="G993" s="436">
        <f>VLOOKUP(C993,'LICH THI'!C:AA,14,0)</f>
        <v>1</v>
      </c>
      <c r="H993" s="436">
        <f t="shared" si="198"/>
        <v>1</v>
      </c>
      <c r="I993" s="436" t="str">
        <f t="shared" si="199"/>
        <v>Nguyễn Thị Thảo</v>
      </c>
      <c r="J993" s="436"/>
      <c r="K993" s="436">
        <f t="shared" si="200"/>
        <v>1</v>
      </c>
      <c r="L993" s="436" t="str">
        <f t="shared" si="201"/>
        <v>DC1CB19-DC-1</v>
      </c>
      <c r="M993" s="436">
        <f t="shared" si="202"/>
        <v>19</v>
      </c>
      <c r="N993" s="437">
        <f t="shared" si="208"/>
        <v>1</v>
      </c>
      <c r="O993" s="437"/>
      <c r="P993" s="430" t="str">
        <f t="shared" si="203"/>
        <v/>
      </c>
      <c r="U993" s="177">
        <v>9</v>
      </c>
      <c r="V993" s="177" t="s">
        <v>5903</v>
      </c>
      <c r="W993" s="177" t="s">
        <v>2619</v>
      </c>
      <c r="X993" s="177" t="s">
        <v>2620</v>
      </c>
      <c r="Y993" s="177" t="s">
        <v>6607</v>
      </c>
      <c r="Z993" s="177" t="s">
        <v>6605</v>
      </c>
      <c r="AA993" s="525" t="s">
        <v>5945</v>
      </c>
      <c r="AB993" s="399" t="str">
        <f t="shared" si="204"/>
        <v>DC1CB19</v>
      </c>
      <c r="AC993" s="399" t="str">
        <f t="shared" si="205"/>
        <v>DC1CB19-DC</v>
      </c>
      <c r="AD993" t="str">
        <f>Y993&amp;"-"&amp;VLOOKUP(AC993,'LICH THI'!C:AA,9,0)</f>
        <v>65DCKT20050-42483</v>
      </c>
      <c r="AE993">
        <f t="shared" si="206"/>
        <v>1</v>
      </c>
    </row>
    <row r="994" spans="1:31" x14ac:dyDescent="0.25">
      <c r="A994" s="436" t="str">
        <f t="shared" si="196"/>
        <v>DC1CB19-DC-20</v>
      </c>
      <c r="B994" s="436">
        <f>COUNTIF(AC$4:AC994,AC994)</f>
        <v>20</v>
      </c>
      <c r="C994" s="436" t="str">
        <f t="shared" si="197"/>
        <v>DC1CB19-DC</v>
      </c>
      <c r="D994" s="436">
        <f>VLOOKUP(C994,'LICH THI'!C:AA,12,0)</f>
        <v>23</v>
      </c>
      <c r="E994" s="436">
        <f>VLOOKUP(C994,'LICH THI'!C:AA,13,0)</f>
        <v>23</v>
      </c>
      <c r="F994" s="436">
        <f t="shared" si="207"/>
        <v>23</v>
      </c>
      <c r="G994" s="436">
        <f>VLOOKUP(C994,'LICH THI'!C:AA,14,0)</f>
        <v>1</v>
      </c>
      <c r="H994" s="436">
        <f t="shared" si="198"/>
        <v>1</v>
      </c>
      <c r="I994" s="436" t="str">
        <f t="shared" si="199"/>
        <v>Nguyễn Toàn Thắng</v>
      </c>
      <c r="J994" s="436"/>
      <c r="K994" s="436">
        <f t="shared" si="200"/>
        <v>1</v>
      </c>
      <c r="L994" s="436" t="str">
        <f t="shared" si="201"/>
        <v>DC1CB19-DC-1</v>
      </c>
      <c r="M994" s="436">
        <f t="shared" si="202"/>
        <v>19</v>
      </c>
      <c r="N994" s="437">
        <f t="shared" si="208"/>
        <v>2</v>
      </c>
      <c r="O994" s="437"/>
      <c r="P994" s="430" t="str">
        <f t="shared" si="203"/>
        <v/>
      </c>
      <c r="U994" s="177">
        <v>23</v>
      </c>
      <c r="V994" s="177" t="s">
        <v>3088</v>
      </c>
      <c r="W994" s="177" t="s">
        <v>5972</v>
      </c>
      <c r="X994" s="177" t="s">
        <v>3464</v>
      </c>
      <c r="Y994" s="177" t="s">
        <v>5973</v>
      </c>
      <c r="Z994" s="177" t="s">
        <v>6605</v>
      </c>
      <c r="AA994" s="525" t="s">
        <v>5974</v>
      </c>
      <c r="AB994" s="399" t="str">
        <f t="shared" si="204"/>
        <v>DC1CB19</v>
      </c>
      <c r="AC994" s="399" t="str">
        <f t="shared" si="205"/>
        <v>DC1CB19-DC</v>
      </c>
      <c r="AD994" t="str">
        <f>Y994&amp;"-"&amp;VLOOKUP(AC994,'LICH THI'!C:AA,9,0)</f>
        <v>63DCQT3001-42483</v>
      </c>
      <c r="AE994">
        <f t="shared" si="206"/>
        <v>1</v>
      </c>
    </row>
    <row r="995" spans="1:31" x14ac:dyDescent="0.25">
      <c r="A995" s="436" t="str">
        <f t="shared" si="196"/>
        <v>DC1CB19-DC-21</v>
      </c>
      <c r="B995" s="436">
        <f>COUNTIF(AC$4:AC995,AC995)</f>
        <v>21</v>
      </c>
      <c r="C995" s="436" t="str">
        <f t="shared" si="197"/>
        <v>DC1CB19-DC</v>
      </c>
      <c r="D995" s="436">
        <f>VLOOKUP(C995,'LICH THI'!C:AA,12,0)</f>
        <v>23</v>
      </c>
      <c r="E995" s="436">
        <f>VLOOKUP(C995,'LICH THI'!C:AA,13,0)</f>
        <v>23</v>
      </c>
      <c r="F995" s="436">
        <f t="shared" si="207"/>
        <v>23</v>
      </c>
      <c r="G995" s="436">
        <f>VLOOKUP(C995,'LICH THI'!C:AA,14,0)</f>
        <v>1</v>
      </c>
      <c r="H995" s="436">
        <f t="shared" si="198"/>
        <v>1</v>
      </c>
      <c r="I995" s="436" t="str">
        <f t="shared" si="199"/>
        <v>Séo Thị Hoài Thu</v>
      </c>
      <c r="J995" s="436"/>
      <c r="K995" s="436">
        <f t="shared" si="200"/>
        <v>1</v>
      </c>
      <c r="L995" s="436" t="str">
        <f t="shared" si="201"/>
        <v>DC1CB19-DC-1</v>
      </c>
      <c r="M995" s="436">
        <f t="shared" si="202"/>
        <v>19</v>
      </c>
      <c r="N995" s="437">
        <f t="shared" si="208"/>
        <v>3</v>
      </c>
      <c r="O995" s="437"/>
      <c r="P995" s="430" t="str">
        <f t="shared" si="203"/>
        <v/>
      </c>
      <c r="U995" s="177">
        <v>8</v>
      </c>
      <c r="V995" s="177" t="s">
        <v>3019</v>
      </c>
      <c r="W995" s="177" t="s">
        <v>4847</v>
      </c>
      <c r="X995" s="177" t="s">
        <v>2623</v>
      </c>
      <c r="Y995" s="177" t="s">
        <v>4848</v>
      </c>
      <c r="Z995" s="177" t="s">
        <v>6605</v>
      </c>
      <c r="AA995" s="525" t="s">
        <v>2913</v>
      </c>
      <c r="AB995" s="399" t="str">
        <f t="shared" si="204"/>
        <v>DC1CB19</v>
      </c>
      <c r="AC995" s="399" t="str">
        <f t="shared" si="205"/>
        <v>DC1CB19-DC</v>
      </c>
      <c r="AD995" t="str">
        <f>Y995&amp;"-"&amp;VLOOKUP(AC995,'LICH THI'!C:AA,9,0)</f>
        <v>64DCQT3121-42483</v>
      </c>
      <c r="AE995">
        <f t="shared" si="206"/>
        <v>1</v>
      </c>
    </row>
    <row r="996" spans="1:31" x14ac:dyDescent="0.25">
      <c r="A996" s="436" t="str">
        <f t="shared" si="196"/>
        <v>DC1CB19-DC-22</v>
      </c>
      <c r="B996" s="436">
        <f>COUNTIF(AC$4:AC996,AC996)</f>
        <v>22</v>
      </c>
      <c r="C996" s="436" t="str">
        <f t="shared" si="197"/>
        <v>DC1CB19-DC</v>
      </c>
      <c r="D996" s="436">
        <f>VLOOKUP(C996,'LICH THI'!C:AA,12,0)</f>
        <v>23</v>
      </c>
      <c r="E996" s="436">
        <f>VLOOKUP(C996,'LICH THI'!C:AA,13,0)</f>
        <v>23</v>
      </c>
      <c r="F996" s="436">
        <f t="shared" si="207"/>
        <v>23</v>
      </c>
      <c r="G996" s="436">
        <f>VLOOKUP(C996,'LICH THI'!C:AA,14,0)</f>
        <v>1</v>
      </c>
      <c r="H996" s="436">
        <f t="shared" si="198"/>
        <v>1</v>
      </c>
      <c r="I996" s="436" t="str">
        <f t="shared" si="199"/>
        <v>Nguyễn Thu Thuỷ</v>
      </c>
      <c r="J996" s="436"/>
      <c r="K996" s="436">
        <f t="shared" si="200"/>
        <v>1</v>
      </c>
      <c r="L996" s="436" t="str">
        <f t="shared" si="201"/>
        <v>DC1CB19-DC-1</v>
      </c>
      <c r="M996" s="436">
        <f t="shared" si="202"/>
        <v>19</v>
      </c>
      <c r="N996" s="437">
        <f t="shared" si="208"/>
        <v>4</v>
      </c>
      <c r="O996" s="437"/>
      <c r="P996" s="430" t="str">
        <f t="shared" si="203"/>
        <v/>
      </c>
      <c r="U996" s="177">
        <v>20</v>
      </c>
      <c r="V996" s="177" t="s">
        <v>3046</v>
      </c>
      <c r="W996" s="177" t="s">
        <v>3066</v>
      </c>
      <c r="X996" s="177" t="s">
        <v>3067</v>
      </c>
      <c r="Y996" s="177" t="s">
        <v>3068</v>
      </c>
      <c r="Z996" s="177" t="s">
        <v>6605</v>
      </c>
      <c r="AA996" s="525" t="s">
        <v>3069</v>
      </c>
      <c r="AB996" s="399" t="str">
        <f t="shared" si="204"/>
        <v>DC1CB19</v>
      </c>
      <c r="AC996" s="399" t="str">
        <f t="shared" si="205"/>
        <v>DC1CB19-DC</v>
      </c>
      <c r="AD996" t="str">
        <f>Y996&amp;"-"&amp;VLOOKUP(AC996,'LICH THI'!C:AA,9,0)</f>
        <v>63DCKT3357-42483</v>
      </c>
      <c r="AE996">
        <f t="shared" si="206"/>
        <v>1</v>
      </c>
    </row>
    <row r="997" spans="1:31" x14ac:dyDescent="0.25">
      <c r="A997" s="436" t="str">
        <f t="shared" si="196"/>
        <v>DC1CB19-DC-23</v>
      </c>
      <c r="B997" s="436">
        <f>COUNTIF(AC$4:AC997,AC997)</f>
        <v>23</v>
      </c>
      <c r="C997" s="436" t="str">
        <f t="shared" si="197"/>
        <v>DC1CB19-DC</v>
      </c>
      <c r="D997" s="436">
        <f>VLOOKUP(C997,'LICH THI'!C:AA,12,0)</f>
        <v>23</v>
      </c>
      <c r="E997" s="436">
        <f>VLOOKUP(C997,'LICH THI'!C:AA,13,0)</f>
        <v>23</v>
      </c>
      <c r="F997" s="436">
        <f t="shared" si="207"/>
        <v>23</v>
      </c>
      <c r="G997" s="436">
        <f>VLOOKUP(C997,'LICH THI'!C:AA,14,0)</f>
        <v>1</v>
      </c>
      <c r="H997" s="436">
        <f t="shared" si="198"/>
        <v>1</v>
      </c>
      <c r="I997" s="436" t="str">
        <f t="shared" si="199"/>
        <v>Nguyễn Thị Văn</v>
      </c>
      <c r="J997" s="436"/>
      <c r="K997" s="436">
        <f t="shared" si="200"/>
        <v>1</v>
      </c>
      <c r="L997" s="436" t="str">
        <f t="shared" si="201"/>
        <v>DC1CB19-DC-1</v>
      </c>
      <c r="M997" s="436">
        <f t="shared" si="202"/>
        <v>19</v>
      </c>
      <c r="N997" s="437">
        <f t="shared" si="208"/>
        <v>5</v>
      </c>
      <c r="O997" s="437"/>
      <c r="P997" s="430" t="str">
        <f t="shared" si="203"/>
        <v/>
      </c>
      <c r="U997" s="177">
        <v>12</v>
      </c>
      <c r="V997" s="177" t="s">
        <v>4382</v>
      </c>
      <c r="W997" s="177" t="s">
        <v>2619</v>
      </c>
      <c r="X997" s="177" t="s">
        <v>3675</v>
      </c>
      <c r="Y997" s="177" t="s">
        <v>4408</v>
      </c>
      <c r="Z997" s="177" t="s">
        <v>6605</v>
      </c>
      <c r="AA997" s="525" t="s">
        <v>4409</v>
      </c>
      <c r="AB997" s="399" t="str">
        <f t="shared" si="204"/>
        <v>DC1CB19</v>
      </c>
      <c r="AC997" s="399" t="str">
        <f t="shared" si="205"/>
        <v>DC1CB19-DC</v>
      </c>
      <c r="AD997" t="str">
        <f>Y997&amp;"-"&amp;VLOOKUP(AC997,'LICH THI'!C:AA,9,0)</f>
        <v>65DCQT22914-42483</v>
      </c>
      <c r="AE997">
        <f t="shared" si="206"/>
        <v>1</v>
      </c>
    </row>
    <row r="998" spans="1:31" x14ac:dyDescent="0.25">
      <c r="A998" s="436" t="str">
        <f t="shared" si="196"/>
        <v>DC1CB20-DC-1</v>
      </c>
      <c r="B998" s="436">
        <f>COUNTIF(AC$4:AC998,AC998)</f>
        <v>1</v>
      </c>
      <c r="C998" s="436" t="str">
        <f t="shared" si="197"/>
        <v>DC1CB20-DC</v>
      </c>
      <c r="D998" s="436">
        <f>VLOOKUP(C998,'LICH THI'!C:AA,12,0)</f>
        <v>51</v>
      </c>
      <c r="E998" s="436">
        <f>VLOOKUP(C998,'LICH THI'!C:AA,13,0)</f>
        <v>51</v>
      </c>
      <c r="F998" s="436">
        <f t="shared" si="207"/>
        <v>51</v>
      </c>
      <c r="G998" s="436">
        <f>VLOOKUP(C998,'LICH THI'!C:AA,14,0)</f>
        <v>1</v>
      </c>
      <c r="H998" s="436">
        <f t="shared" si="198"/>
        <v>1</v>
      </c>
      <c r="I998" s="436" t="str">
        <f t="shared" si="199"/>
        <v>Nguyễn Duy Anh</v>
      </c>
      <c r="J998" s="436"/>
      <c r="K998" s="436">
        <f t="shared" si="200"/>
        <v>1</v>
      </c>
      <c r="L998" s="436" t="str">
        <f t="shared" si="201"/>
        <v>DC1CB20-DC-1</v>
      </c>
      <c r="M998" s="436">
        <f t="shared" si="202"/>
        <v>20</v>
      </c>
      <c r="N998" s="437">
        <f t="shared" si="208"/>
        <v>33</v>
      </c>
      <c r="O998" s="437"/>
      <c r="P998" s="430" t="str">
        <f t="shared" si="203"/>
        <v/>
      </c>
      <c r="U998" s="177">
        <v>6</v>
      </c>
      <c r="V998" s="177" t="s">
        <v>2609</v>
      </c>
      <c r="W998" s="177" t="s">
        <v>2969</v>
      </c>
      <c r="X998" s="177" t="s">
        <v>2611</v>
      </c>
      <c r="Y998" s="177" t="s">
        <v>5225</v>
      </c>
      <c r="Z998" s="177" t="s">
        <v>6718</v>
      </c>
      <c r="AA998" s="525" t="s">
        <v>5226</v>
      </c>
      <c r="AB998" s="399" t="str">
        <f t="shared" si="204"/>
        <v>DC1CB20</v>
      </c>
      <c r="AC998" s="399" t="str">
        <f t="shared" si="205"/>
        <v>DC1CB20-DC</v>
      </c>
      <c r="AD998" t="str">
        <f>Y998&amp;"-"&amp;VLOOKUP(AC998,'LICH THI'!C:AA,9,0)</f>
        <v>63DCCD3219-42483</v>
      </c>
      <c r="AE998">
        <f t="shared" si="206"/>
        <v>1</v>
      </c>
    </row>
    <row r="999" spans="1:31" x14ac:dyDescent="0.25">
      <c r="A999" s="436" t="str">
        <f t="shared" si="196"/>
        <v>DC1CB20-DC-2</v>
      </c>
      <c r="B999" s="436">
        <f>COUNTIF(AC$4:AC999,AC999)</f>
        <v>2</v>
      </c>
      <c r="C999" s="436" t="str">
        <f t="shared" si="197"/>
        <v>DC1CB20-DC</v>
      </c>
      <c r="D999" s="436">
        <f>VLOOKUP(C999,'LICH THI'!C:AA,12,0)</f>
        <v>51</v>
      </c>
      <c r="E999" s="436">
        <f>VLOOKUP(C999,'LICH THI'!C:AA,13,0)</f>
        <v>51</v>
      </c>
      <c r="F999" s="436">
        <f t="shared" si="207"/>
        <v>51</v>
      </c>
      <c r="G999" s="436">
        <f>VLOOKUP(C999,'LICH THI'!C:AA,14,0)</f>
        <v>1</v>
      </c>
      <c r="H999" s="436">
        <f t="shared" si="198"/>
        <v>1</v>
      </c>
      <c r="I999" s="436" t="str">
        <f t="shared" si="199"/>
        <v>Nguyễn Kiều Anh</v>
      </c>
      <c r="J999" s="436"/>
      <c r="K999" s="436">
        <f t="shared" si="200"/>
        <v>1</v>
      </c>
      <c r="L999" s="436" t="str">
        <f t="shared" si="201"/>
        <v>DC1CB20-DC-1</v>
      </c>
      <c r="M999" s="436">
        <f t="shared" si="202"/>
        <v>20</v>
      </c>
      <c r="N999" s="437">
        <f t="shared" si="208"/>
        <v>34</v>
      </c>
      <c r="O999" s="437"/>
      <c r="P999" s="430" t="str">
        <f t="shared" si="203"/>
        <v/>
      </c>
      <c r="U999" s="177">
        <v>28</v>
      </c>
      <c r="V999" s="177" t="s">
        <v>6441</v>
      </c>
      <c r="W999" s="177" t="s">
        <v>3929</v>
      </c>
      <c r="X999" s="177" t="s">
        <v>2611</v>
      </c>
      <c r="Y999" s="177" t="s">
        <v>6721</v>
      </c>
      <c r="Z999" s="177" t="s">
        <v>6718</v>
      </c>
      <c r="AA999" s="525" t="s">
        <v>4071</v>
      </c>
      <c r="AB999" s="399" t="str">
        <f t="shared" si="204"/>
        <v>DC1CB20</v>
      </c>
      <c r="AC999" s="399" t="str">
        <f t="shared" si="205"/>
        <v>DC1CB20-DC</v>
      </c>
      <c r="AD999" t="str">
        <f>Y999&amp;"-"&amp;VLOOKUP(AC999,'LICH THI'!C:AA,9,0)</f>
        <v>65DCCC23367-42483</v>
      </c>
      <c r="AE999">
        <f t="shared" si="206"/>
        <v>1</v>
      </c>
    </row>
    <row r="1000" spans="1:31" x14ac:dyDescent="0.25">
      <c r="A1000" s="436" t="str">
        <f t="shared" si="196"/>
        <v>DC1CB20-DC-3</v>
      </c>
      <c r="B1000" s="436">
        <f>COUNTIF(AC$4:AC1000,AC1000)</f>
        <v>3</v>
      </c>
      <c r="C1000" s="436" t="str">
        <f t="shared" si="197"/>
        <v>DC1CB20-DC</v>
      </c>
      <c r="D1000" s="436">
        <f>VLOOKUP(C1000,'LICH THI'!C:AA,12,0)</f>
        <v>51</v>
      </c>
      <c r="E1000" s="436">
        <f>VLOOKUP(C1000,'LICH THI'!C:AA,13,0)</f>
        <v>51</v>
      </c>
      <c r="F1000" s="436">
        <f t="shared" si="207"/>
        <v>51</v>
      </c>
      <c r="G1000" s="436">
        <f>VLOOKUP(C1000,'LICH THI'!C:AA,14,0)</f>
        <v>1</v>
      </c>
      <c r="H1000" s="436">
        <f t="shared" si="198"/>
        <v>1</v>
      </c>
      <c r="I1000" s="436" t="str">
        <f t="shared" si="199"/>
        <v>Nguyễn Thị Lan Anh</v>
      </c>
      <c r="J1000" s="436"/>
      <c r="K1000" s="436">
        <f t="shared" si="200"/>
        <v>1</v>
      </c>
      <c r="L1000" s="436" t="str">
        <f t="shared" si="201"/>
        <v>DC1CB20-DC-1</v>
      </c>
      <c r="M1000" s="436">
        <f t="shared" si="202"/>
        <v>20</v>
      </c>
      <c r="N1000" s="437">
        <f t="shared" si="208"/>
        <v>35</v>
      </c>
      <c r="O1000" s="437"/>
      <c r="P1000" s="430" t="str">
        <f t="shared" si="203"/>
        <v/>
      </c>
      <c r="U1000" s="177">
        <v>41</v>
      </c>
      <c r="V1000" s="177" t="s">
        <v>3517</v>
      </c>
      <c r="W1000" s="177" t="s">
        <v>2701</v>
      </c>
      <c r="X1000" s="177" t="s">
        <v>2611</v>
      </c>
      <c r="Y1000" s="177" t="s">
        <v>3518</v>
      </c>
      <c r="Z1000" s="177" t="s">
        <v>6718</v>
      </c>
      <c r="AA1000" s="525" t="s">
        <v>3519</v>
      </c>
      <c r="AB1000" s="399" t="str">
        <f t="shared" si="204"/>
        <v>DC1CB20</v>
      </c>
      <c r="AC1000" s="399" t="str">
        <f t="shared" si="205"/>
        <v>DC1CB20-DC</v>
      </c>
      <c r="AD1000" t="str">
        <f>Y1000&amp;"-"&amp;VLOOKUP(AC1000,'LICH THI'!C:AA,9,0)</f>
        <v>65DCKX23406-42483</v>
      </c>
      <c r="AE1000">
        <f t="shared" si="206"/>
        <v>1</v>
      </c>
    </row>
    <row r="1001" spans="1:31" x14ac:dyDescent="0.25">
      <c r="A1001" s="436" t="str">
        <f t="shared" si="196"/>
        <v>DC1CB20-DC-4</v>
      </c>
      <c r="B1001" s="436">
        <f>COUNTIF(AC$4:AC1001,AC1001)</f>
        <v>4</v>
      </c>
      <c r="C1001" s="436" t="str">
        <f t="shared" si="197"/>
        <v>DC1CB20-DC</v>
      </c>
      <c r="D1001" s="436">
        <f>VLOOKUP(C1001,'LICH THI'!C:AA,12,0)</f>
        <v>51</v>
      </c>
      <c r="E1001" s="436">
        <f>VLOOKUP(C1001,'LICH THI'!C:AA,13,0)</f>
        <v>51</v>
      </c>
      <c r="F1001" s="436">
        <f t="shared" si="207"/>
        <v>51</v>
      </c>
      <c r="G1001" s="436">
        <f>VLOOKUP(C1001,'LICH THI'!C:AA,14,0)</f>
        <v>1</v>
      </c>
      <c r="H1001" s="436">
        <f t="shared" si="198"/>
        <v>1</v>
      </c>
      <c r="I1001" s="436" t="str">
        <f t="shared" si="199"/>
        <v>Trần Tuấn Anh</v>
      </c>
      <c r="J1001" s="436"/>
      <c r="K1001" s="436">
        <f t="shared" si="200"/>
        <v>1</v>
      </c>
      <c r="L1001" s="436" t="str">
        <f t="shared" si="201"/>
        <v>DC1CB20-DC-1</v>
      </c>
      <c r="M1001" s="436">
        <f t="shared" si="202"/>
        <v>20</v>
      </c>
      <c r="N1001" s="437">
        <f t="shared" si="208"/>
        <v>36</v>
      </c>
      <c r="O1001" s="437"/>
      <c r="P1001" s="430" t="str">
        <f t="shared" si="203"/>
        <v/>
      </c>
      <c r="U1001" s="177">
        <v>27</v>
      </c>
      <c r="V1001" s="177" t="s">
        <v>3341</v>
      </c>
      <c r="W1001" s="177" t="s">
        <v>4730</v>
      </c>
      <c r="X1001" s="177" t="s">
        <v>2611</v>
      </c>
      <c r="Y1001" s="177" t="s">
        <v>4731</v>
      </c>
      <c r="Z1001" s="177" t="s">
        <v>6718</v>
      </c>
      <c r="AA1001" s="525" t="s">
        <v>2867</v>
      </c>
      <c r="AB1001" s="399" t="str">
        <f t="shared" si="204"/>
        <v>DC1CB20</v>
      </c>
      <c r="AC1001" s="399" t="str">
        <f t="shared" si="205"/>
        <v>DC1CB20-DC</v>
      </c>
      <c r="AD1001" t="str">
        <f>Y1001&amp;"-"&amp;VLOOKUP(AC1001,'LICH THI'!C:AA,9,0)</f>
        <v>64DCDT3143-42483</v>
      </c>
      <c r="AE1001">
        <f t="shared" si="206"/>
        <v>1</v>
      </c>
    </row>
    <row r="1002" spans="1:31" x14ac:dyDescent="0.25">
      <c r="A1002" s="436" t="str">
        <f t="shared" si="196"/>
        <v>DC1CB20-DC-5</v>
      </c>
      <c r="B1002" s="436">
        <f>COUNTIF(AC$4:AC1002,AC1002)</f>
        <v>5</v>
      </c>
      <c r="C1002" s="436" t="str">
        <f t="shared" si="197"/>
        <v>DC1CB20-DC</v>
      </c>
      <c r="D1002" s="436">
        <f>VLOOKUP(C1002,'LICH THI'!C:AA,12,0)</f>
        <v>51</v>
      </c>
      <c r="E1002" s="436">
        <f>VLOOKUP(C1002,'LICH THI'!C:AA,13,0)</f>
        <v>51</v>
      </c>
      <c r="F1002" s="436">
        <f t="shared" si="207"/>
        <v>51</v>
      </c>
      <c r="G1002" s="436">
        <f>VLOOKUP(C1002,'LICH THI'!C:AA,14,0)</f>
        <v>1</v>
      </c>
      <c r="H1002" s="436">
        <f t="shared" si="198"/>
        <v>1</v>
      </c>
      <c r="I1002" s="436" t="str">
        <f t="shared" si="199"/>
        <v>Trịnh Thị Vân Anh</v>
      </c>
      <c r="J1002" s="436"/>
      <c r="K1002" s="436">
        <f t="shared" si="200"/>
        <v>1</v>
      </c>
      <c r="L1002" s="436" t="str">
        <f t="shared" si="201"/>
        <v>DC1CB20-DC-1</v>
      </c>
      <c r="M1002" s="436">
        <f t="shared" si="202"/>
        <v>20</v>
      </c>
      <c r="N1002" s="437">
        <f t="shared" si="208"/>
        <v>37</v>
      </c>
      <c r="O1002" s="437"/>
      <c r="P1002" s="430" t="str">
        <f t="shared" si="203"/>
        <v/>
      </c>
      <c r="U1002" s="177">
        <v>42</v>
      </c>
      <c r="V1002" s="177" t="s">
        <v>3517</v>
      </c>
      <c r="W1002" s="177" t="s">
        <v>3520</v>
      </c>
      <c r="X1002" s="177" t="s">
        <v>2611</v>
      </c>
      <c r="Y1002" s="177" t="s">
        <v>3521</v>
      </c>
      <c r="Z1002" s="177" t="s">
        <v>6718</v>
      </c>
      <c r="AA1002" s="525" t="s">
        <v>3522</v>
      </c>
      <c r="AB1002" s="399" t="str">
        <f t="shared" si="204"/>
        <v>DC1CB20</v>
      </c>
      <c r="AC1002" s="399" t="str">
        <f t="shared" si="205"/>
        <v>DC1CB20-DC</v>
      </c>
      <c r="AD1002" t="str">
        <f>Y1002&amp;"-"&amp;VLOOKUP(AC1002,'LICH THI'!C:AA,9,0)</f>
        <v>65DCKX22150-42483</v>
      </c>
      <c r="AE1002">
        <f t="shared" si="206"/>
        <v>1</v>
      </c>
    </row>
    <row r="1003" spans="1:31" x14ac:dyDescent="0.25">
      <c r="A1003" s="436" t="str">
        <f t="shared" si="196"/>
        <v>DC1CB20-DC-6</v>
      </c>
      <c r="B1003" s="436">
        <f>COUNTIF(AC$4:AC1003,AC1003)</f>
        <v>6</v>
      </c>
      <c r="C1003" s="436" t="str">
        <f t="shared" si="197"/>
        <v>DC1CB20-DC</v>
      </c>
      <c r="D1003" s="436">
        <f>VLOOKUP(C1003,'LICH THI'!C:AA,12,0)</f>
        <v>51</v>
      </c>
      <c r="E1003" s="436">
        <f>VLOOKUP(C1003,'LICH THI'!C:AA,13,0)</f>
        <v>51</v>
      </c>
      <c r="F1003" s="436">
        <f t="shared" si="207"/>
        <v>51</v>
      </c>
      <c r="G1003" s="436">
        <f>VLOOKUP(C1003,'LICH THI'!C:AA,14,0)</f>
        <v>1</v>
      </c>
      <c r="H1003" s="436">
        <f t="shared" si="198"/>
        <v>1</v>
      </c>
      <c r="I1003" s="436" t="str">
        <f t="shared" si="199"/>
        <v>Đào Xuân Bách</v>
      </c>
      <c r="J1003" s="436"/>
      <c r="K1003" s="436">
        <f t="shared" si="200"/>
        <v>1</v>
      </c>
      <c r="L1003" s="436" t="str">
        <f t="shared" si="201"/>
        <v>DC1CB20-DC-1</v>
      </c>
      <c r="M1003" s="436">
        <f t="shared" si="202"/>
        <v>20</v>
      </c>
      <c r="N1003" s="437">
        <f t="shared" si="208"/>
        <v>38</v>
      </c>
      <c r="O1003" s="437"/>
      <c r="P1003" s="430" t="str">
        <f t="shared" si="203"/>
        <v/>
      </c>
      <c r="U1003" s="177">
        <v>3</v>
      </c>
      <c r="V1003" s="177" t="s">
        <v>3196</v>
      </c>
      <c r="W1003" s="177" t="s">
        <v>4056</v>
      </c>
      <c r="X1003" s="177" t="s">
        <v>4069</v>
      </c>
      <c r="Y1003" s="177" t="s">
        <v>5169</v>
      </c>
      <c r="Z1003" s="177" t="s">
        <v>6718</v>
      </c>
      <c r="AA1003" s="525" t="s">
        <v>5170</v>
      </c>
      <c r="AB1003" s="399" t="str">
        <f t="shared" si="204"/>
        <v>DC1CB20</v>
      </c>
      <c r="AC1003" s="399" t="str">
        <f t="shared" si="205"/>
        <v>DC1CB20-DC</v>
      </c>
      <c r="AD1003" t="str">
        <f>Y1003&amp;"-"&amp;VLOOKUP(AC1003,'LICH THI'!C:AA,9,0)</f>
        <v>63DCCD3010-42483</v>
      </c>
      <c r="AE1003">
        <f t="shared" si="206"/>
        <v>1</v>
      </c>
    </row>
    <row r="1004" spans="1:31" x14ac:dyDescent="0.25">
      <c r="A1004" s="436" t="str">
        <f t="shared" si="196"/>
        <v>DC1CB20-DC-7</v>
      </c>
      <c r="B1004" s="436">
        <f>COUNTIF(AC$4:AC1004,AC1004)</f>
        <v>7</v>
      </c>
      <c r="C1004" s="436" t="str">
        <f t="shared" si="197"/>
        <v>DC1CB20-DC</v>
      </c>
      <c r="D1004" s="436">
        <f>VLOOKUP(C1004,'LICH THI'!C:AA,12,0)</f>
        <v>51</v>
      </c>
      <c r="E1004" s="436">
        <f>VLOOKUP(C1004,'LICH THI'!C:AA,13,0)</f>
        <v>51</v>
      </c>
      <c r="F1004" s="436">
        <f t="shared" si="207"/>
        <v>51</v>
      </c>
      <c r="G1004" s="436">
        <f>VLOOKUP(C1004,'LICH THI'!C:AA,14,0)</f>
        <v>1</v>
      </c>
      <c r="H1004" s="436">
        <f t="shared" si="198"/>
        <v>1</v>
      </c>
      <c r="I1004" s="436" t="str">
        <f t="shared" si="199"/>
        <v>Phạm Mai Bách</v>
      </c>
      <c r="J1004" s="436"/>
      <c r="K1004" s="436">
        <f t="shared" si="200"/>
        <v>1</v>
      </c>
      <c r="L1004" s="436" t="str">
        <f t="shared" si="201"/>
        <v>DC1CB20-DC-1</v>
      </c>
      <c r="M1004" s="436">
        <f t="shared" si="202"/>
        <v>20</v>
      </c>
      <c r="N1004" s="437">
        <f t="shared" si="208"/>
        <v>39</v>
      </c>
      <c r="O1004" s="437"/>
      <c r="P1004" s="430" t="str">
        <f t="shared" si="203"/>
        <v/>
      </c>
      <c r="U1004" s="177">
        <v>4</v>
      </c>
      <c r="V1004" s="177" t="s">
        <v>3196</v>
      </c>
      <c r="W1004" s="177" t="s">
        <v>5171</v>
      </c>
      <c r="X1004" s="177" t="s">
        <v>4069</v>
      </c>
      <c r="Y1004" s="177" t="s">
        <v>5172</v>
      </c>
      <c r="Z1004" s="177" t="s">
        <v>6718</v>
      </c>
      <c r="AA1004" s="525" t="s">
        <v>3177</v>
      </c>
      <c r="AB1004" s="399" t="str">
        <f t="shared" si="204"/>
        <v>DC1CB20</v>
      </c>
      <c r="AC1004" s="399" t="str">
        <f t="shared" si="205"/>
        <v>DC1CB20-DC</v>
      </c>
      <c r="AD1004" t="str">
        <f>Y1004&amp;"-"&amp;VLOOKUP(AC1004,'LICH THI'!C:AA,9,0)</f>
        <v>63DCCD3019-42483</v>
      </c>
      <c r="AE1004">
        <f t="shared" si="206"/>
        <v>1</v>
      </c>
    </row>
    <row r="1005" spans="1:31" x14ac:dyDescent="0.25">
      <c r="A1005" s="436" t="str">
        <f t="shared" si="196"/>
        <v>DC1CB20-DC-8</v>
      </c>
      <c r="B1005" s="436">
        <f>COUNTIF(AC$4:AC1005,AC1005)</f>
        <v>8</v>
      </c>
      <c r="C1005" s="436" t="str">
        <f t="shared" si="197"/>
        <v>DC1CB20-DC</v>
      </c>
      <c r="D1005" s="436">
        <f>VLOOKUP(C1005,'LICH THI'!C:AA,12,0)</f>
        <v>51</v>
      </c>
      <c r="E1005" s="436">
        <f>VLOOKUP(C1005,'LICH THI'!C:AA,13,0)</f>
        <v>51</v>
      </c>
      <c r="F1005" s="436">
        <f t="shared" si="207"/>
        <v>51</v>
      </c>
      <c r="G1005" s="436">
        <f>VLOOKUP(C1005,'LICH THI'!C:AA,14,0)</f>
        <v>1</v>
      </c>
      <c r="H1005" s="436">
        <f t="shared" si="198"/>
        <v>1</v>
      </c>
      <c r="I1005" s="436" t="str">
        <f t="shared" si="199"/>
        <v>Nguyễn Hữu Cảnh</v>
      </c>
      <c r="J1005" s="436"/>
      <c r="K1005" s="436">
        <f t="shared" si="200"/>
        <v>1</v>
      </c>
      <c r="L1005" s="436" t="str">
        <f t="shared" si="201"/>
        <v>DC1CB20-DC-1</v>
      </c>
      <c r="M1005" s="436">
        <f t="shared" si="202"/>
        <v>20</v>
      </c>
      <c r="N1005" s="437">
        <f t="shared" si="208"/>
        <v>40</v>
      </c>
      <c r="O1005" s="437"/>
      <c r="P1005" s="430" t="str">
        <f t="shared" si="203"/>
        <v/>
      </c>
      <c r="U1005" s="177">
        <v>11</v>
      </c>
      <c r="V1005" s="177" t="s">
        <v>3325</v>
      </c>
      <c r="W1005" s="177" t="s">
        <v>3326</v>
      </c>
      <c r="X1005" s="177" t="s">
        <v>3327</v>
      </c>
      <c r="Y1005" s="177" t="s">
        <v>3328</v>
      </c>
      <c r="Z1005" s="177" t="s">
        <v>6718</v>
      </c>
      <c r="AA1005" s="525" t="s">
        <v>3329</v>
      </c>
      <c r="AB1005" s="399" t="str">
        <f t="shared" si="204"/>
        <v>DC1CB20</v>
      </c>
      <c r="AC1005" s="399" t="str">
        <f t="shared" si="205"/>
        <v>DC1CB20-DC</v>
      </c>
      <c r="AD1005" t="str">
        <f>Y1005&amp;"-"&amp;VLOOKUP(AC1005,'LICH THI'!C:AA,9,0)</f>
        <v>64DCDT3136-42483</v>
      </c>
      <c r="AE1005">
        <f t="shared" si="206"/>
        <v>1</v>
      </c>
    </row>
    <row r="1006" spans="1:31" x14ac:dyDescent="0.25">
      <c r="A1006" s="436" t="str">
        <f t="shared" si="196"/>
        <v>DC1CB20-DC-9</v>
      </c>
      <c r="B1006" s="436">
        <f>COUNTIF(AC$4:AC1006,AC1006)</f>
        <v>9</v>
      </c>
      <c r="C1006" s="436" t="str">
        <f t="shared" si="197"/>
        <v>DC1CB20-DC</v>
      </c>
      <c r="D1006" s="436">
        <f>VLOOKUP(C1006,'LICH THI'!C:AA,12,0)</f>
        <v>51</v>
      </c>
      <c r="E1006" s="436">
        <f>VLOOKUP(C1006,'LICH THI'!C:AA,13,0)</f>
        <v>51</v>
      </c>
      <c r="F1006" s="436">
        <f t="shared" si="207"/>
        <v>51</v>
      </c>
      <c r="G1006" s="436">
        <f>VLOOKUP(C1006,'LICH THI'!C:AA,14,0)</f>
        <v>1</v>
      </c>
      <c r="H1006" s="436">
        <f t="shared" si="198"/>
        <v>1</v>
      </c>
      <c r="I1006" s="436" t="str">
        <f t="shared" si="199"/>
        <v>Nguyễn Minh Cầm</v>
      </c>
      <c r="J1006" s="436"/>
      <c r="K1006" s="436">
        <f t="shared" si="200"/>
        <v>1</v>
      </c>
      <c r="L1006" s="436" t="str">
        <f t="shared" si="201"/>
        <v>DC1CB20-DC-1</v>
      </c>
      <c r="M1006" s="436">
        <f t="shared" si="202"/>
        <v>20</v>
      </c>
      <c r="N1006" s="437">
        <f t="shared" si="208"/>
        <v>41</v>
      </c>
      <c r="O1006" s="437"/>
      <c r="P1006" s="430" t="str">
        <f t="shared" si="203"/>
        <v/>
      </c>
      <c r="U1006" s="177">
        <v>5</v>
      </c>
      <c r="V1006" s="177" t="s">
        <v>3196</v>
      </c>
      <c r="W1006" s="177" t="s">
        <v>2708</v>
      </c>
      <c r="X1006" s="177" t="s">
        <v>3939</v>
      </c>
      <c r="Y1006" s="177" t="s">
        <v>3940</v>
      </c>
      <c r="Z1006" s="177" t="s">
        <v>6718</v>
      </c>
      <c r="AA1006" s="525" t="s">
        <v>3941</v>
      </c>
      <c r="AB1006" s="399" t="str">
        <f t="shared" si="204"/>
        <v>DC1CB20</v>
      </c>
      <c r="AC1006" s="399" t="str">
        <f t="shared" si="205"/>
        <v>DC1CB20-DC</v>
      </c>
      <c r="AD1006" t="str">
        <f>Y1006&amp;"-"&amp;VLOOKUP(AC1006,'LICH THI'!C:AA,9,0)</f>
        <v>63DCCD3304-42483</v>
      </c>
      <c r="AE1006">
        <f t="shared" si="206"/>
        <v>1</v>
      </c>
    </row>
    <row r="1007" spans="1:31" x14ac:dyDescent="0.25">
      <c r="A1007" s="436" t="str">
        <f t="shared" si="196"/>
        <v>DC1CB20-DC-10</v>
      </c>
      <c r="B1007" s="436">
        <f>COUNTIF(AC$4:AC1007,AC1007)</f>
        <v>10</v>
      </c>
      <c r="C1007" s="436" t="str">
        <f t="shared" si="197"/>
        <v>DC1CB20-DC</v>
      </c>
      <c r="D1007" s="436">
        <f>VLOOKUP(C1007,'LICH THI'!C:AA,12,0)</f>
        <v>51</v>
      </c>
      <c r="E1007" s="436">
        <f>VLOOKUP(C1007,'LICH THI'!C:AA,13,0)</f>
        <v>51</v>
      </c>
      <c r="F1007" s="436">
        <f t="shared" si="207"/>
        <v>51</v>
      </c>
      <c r="G1007" s="436">
        <f>VLOOKUP(C1007,'LICH THI'!C:AA,14,0)</f>
        <v>1</v>
      </c>
      <c r="H1007" s="436">
        <f t="shared" si="198"/>
        <v>1</v>
      </c>
      <c r="I1007" s="436" t="str">
        <f t="shared" si="199"/>
        <v>Vũ Thị Kim Cúc</v>
      </c>
      <c r="J1007" s="436"/>
      <c r="K1007" s="436">
        <f t="shared" si="200"/>
        <v>1</v>
      </c>
      <c r="L1007" s="436" t="str">
        <f t="shared" si="201"/>
        <v>DC1CB20-DC-1</v>
      </c>
      <c r="M1007" s="436">
        <f t="shared" si="202"/>
        <v>20</v>
      </c>
      <c r="N1007" s="437">
        <f t="shared" si="208"/>
        <v>42</v>
      </c>
      <c r="O1007" s="437"/>
      <c r="P1007" s="430" t="str">
        <f t="shared" si="203"/>
        <v/>
      </c>
      <c r="U1007" s="177">
        <v>43</v>
      </c>
      <c r="V1007" s="177" t="s">
        <v>3517</v>
      </c>
      <c r="W1007" s="177" t="s">
        <v>3526</v>
      </c>
      <c r="X1007" s="177" t="s">
        <v>3527</v>
      </c>
      <c r="Y1007" s="177" t="s">
        <v>3528</v>
      </c>
      <c r="Z1007" s="177" t="s">
        <v>6718</v>
      </c>
      <c r="AA1007" s="525" t="s">
        <v>2760</v>
      </c>
      <c r="AB1007" s="399" t="str">
        <f t="shared" si="204"/>
        <v>DC1CB20</v>
      </c>
      <c r="AC1007" s="399" t="str">
        <f t="shared" si="205"/>
        <v>DC1CB20-DC</v>
      </c>
      <c r="AD1007" t="str">
        <f>Y1007&amp;"-"&amp;VLOOKUP(AC1007,'LICH THI'!C:AA,9,0)</f>
        <v>65DCKX23299-42483</v>
      </c>
      <c r="AE1007">
        <f t="shared" si="206"/>
        <v>1</v>
      </c>
    </row>
    <row r="1008" spans="1:31" x14ac:dyDescent="0.25">
      <c r="A1008" s="436" t="str">
        <f t="shared" si="196"/>
        <v>DC1CB20-DC-11</v>
      </c>
      <c r="B1008" s="436">
        <f>COUNTIF(AC$4:AC1008,AC1008)</f>
        <v>11</v>
      </c>
      <c r="C1008" s="436" t="str">
        <f t="shared" si="197"/>
        <v>DC1CB20-DC</v>
      </c>
      <c r="D1008" s="436">
        <f>VLOOKUP(C1008,'LICH THI'!C:AA,12,0)</f>
        <v>51</v>
      </c>
      <c r="E1008" s="436">
        <f>VLOOKUP(C1008,'LICH THI'!C:AA,13,0)</f>
        <v>51</v>
      </c>
      <c r="F1008" s="436">
        <f t="shared" si="207"/>
        <v>51</v>
      </c>
      <c r="G1008" s="436">
        <f>VLOOKUP(C1008,'LICH THI'!C:AA,14,0)</f>
        <v>1</v>
      </c>
      <c r="H1008" s="436">
        <f t="shared" si="198"/>
        <v>1</v>
      </c>
      <c r="I1008" s="436" t="str">
        <f t="shared" si="199"/>
        <v>Nguyễn Quốc Cường</v>
      </c>
      <c r="J1008" s="436"/>
      <c r="K1008" s="436">
        <f t="shared" si="200"/>
        <v>1</v>
      </c>
      <c r="L1008" s="436" t="str">
        <f t="shared" si="201"/>
        <v>DC1CB20-DC-1</v>
      </c>
      <c r="M1008" s="436">
        <f t="shared" si="202"/>
        <v>20</v>
      </c>
      <c r="N1008" s="437">
        <f t="shared" si="208"/>
        <v>43</v>
      </c>
      <c r="O1008" s="437"/>
      <c r="P1008" s="430" t="str">
        <f t="shared" si="203"/>
        <v/>
      </c>
      <c r="U1008" s="177">
        <v>29</v>
      </c>
      <c r="V1008" s="177" t="s">
        <v>6441</v>
      </c>
      <c r="W1008" s="177" t="s">
        <v>3488</v>
      </c>
      <c r="X1008" s="177" t="s">
        <v>2735</v>
      </c>
      <c r="Y1008" s="177" t="s">
        <v>6722</v>
      </c>
      <c r="Z1008" s="177" t="s">
        <v>6718</v>
      </c>
      <c r="AA1008" s="525" t="s">
        <v>6723</v>
      </c>
      <c r="AB1008" s="399" t="str">
        <f t="shared" si="204"/>
        <v>DC1CB20</v>
      </c>
      <c r="AC1008" s="399" t="str">
        <f t="shared" si="205"/>
        <v>DC1CB20-DC</v>
      </c>
      <c r="AD1008" t="str">
        <f>Y1008&amp;"-"&amp;VLOOKUP(AC1008,'LICH THI'!C:AA,9,0)</f>
        <v>65DCCC23535-42483</v>
      </c>
      <c r="AE1008">
        <f t="shared" si="206"/>
        <v>1</v>
      </c>
    </row>
    <row r="1009" spans="1:31" x14ac:dyDescent="0.25">
      <c r="A1009" s="436" t="str">
        <f t="shared" si="196"/>
        <v>DC1CB20-DC-12</v>
      </c>
      <c r="B1009" s="436">
        <f>COUNTIF(AC$4:AC1009,AC1009)</f>
        <v>12</v>
      </c>
      <c r="C1009" s="436" t="str">
        <f t="shared" si="197"/>
        <v>DC1CB20-DC</v>
      </c>
      <c r="D1009" s="436">
        <f>VLOOKUP(C1009,'LICH THI'!C:AA,12,0)</f>
        <v>51</v>
      </c>
      <c r="E1009" s="436">
        <f>VLOOKUP(C1009,'LICH THI'!C:AA,13,0)</f>
        <v>51</v>
      </c>
      <c r="F1009" s="436">
        <f t="shared" si="207"/>
        <v>51</v>
      </c>
      <c r="G1009" s="436">
        <f>VLOOKUP(C1009,'LICH THI'!C:AA,14,0)</f>
        <v>1</v>
      </c>
      <c r="H1009" s="436">
        <f t="shared" si="198"/>
        <v>1</v>
      </c>
      <c r="I1009" s="436" t="str">
        <f t="shared" si="199"/>
        <v>Nguyễn Đức Du</v>
      </c>
      <c r="J1009" s="436"/>
      <c r="K1009" s="436">
        <f t="shared" si="200"/>
        <v>1</v>
      </c>
      <c r="L1009" s="436" t="str">
        <f t="shared" si="201"/>
        <v>DC1CB20-DC-1</v>
      </c>
      <c r="M1009" s="436">
        <f t="shared" si="202"/>
        <v>20</v>
      </c>
      <c r="N1009" s="437">
        <f t="shared" si="208"/>
        <v>44</v>
      </c>
      <c r="O1009" s="437"/>
      <c r="P1009" s="430" t="str">
        <f t="shared" si="203"/>
        <v/>
      </c>
      <c r="U1009" s="177">
        <v>12</v>
      </c>
      <c r="V1009" s="177" t="s">
        <v>3325</v>
      </c>
      <c r="W1009" s="177" t="s">
        <v>3103</v>
      </c>
      <c r="X1009" s="177" t="s">
        <v>5404</v>
      </c>
      <c r="Y1009" s="177" t="s">
        <v>5518</v>
      </c>
      <c r="Z1009" s="177" t="s">
        <v>6718</v>
      </c>
      <c r="AA1009" s="525" t="s">
        <v>2882</v>
      </c>
      <c r="AB1009" s="399" t="str">
        <f t="shared" si="204"/>
        <v>DC1CB20</v>
      </c>
      <c r="AC1009" s="399" t="str">
        <f t="shared" si="205"/>
        <v>DC1CB20-DC</v>
      </c>
      <c r="AD1009" t="str">
        <f>Y1009&amp;"-"&amp;VLOOKUP(AC1009,'LICH THI'!C:AA,9,0)</f>
        <v>64DCDT3157-42483</v>
      </c>
      <c r="AE1009">
        <f t="shared" si="206"/>
        <v>1</v>
      </c>
    </row>
    <row r="1010" spans="1:31" x14ac:dyDescent="0.25">
      <c r="A1010" s="436" t="str">
        <f t="shared" si="196"/>
        <v>DC1CB20-DC-13</v>
      </c>
      <c r="B1010" s="436">
        <f>COUNTIF(AC$4:AC1010,AC1010)</f>
        <v>13</v>
      </c>
      <c r="C1010" s="436" t="str">
        <f t="shared" si="197"/>
        <v>DC1CB20-DC</v>
      </c>
      <c r="D1010" s="436">
        <f>VLOOKUP(C1010,'LICH THI'!C:AA,12,0)</f>
        <v>51</v>
      </c>
      <c r="E1010" s="436">
        <f>VLOOKUP(C1010,'LICH THI'!C:AA,13,0)</f>
        <v>51</v>
      </c>
      <c r="F1010" s="436">
        <f t="shared" si="207"/>
        <v>51</v>
      </c>
      <c r="G1010" s="436">
        <f>VLOOKUP(C1010,'LICH THI'!C:AA,14,0)</f>
        <v>1</v>
      </c>
      <c r="H1010" s="436">
        <f t="shared" si="198"/>
        <v>1</v>
      </c>
      <c r="I1010" s="436" t="str">
        <f t="shared" si="199"/>
        <v>Đặng Thị Thùy Dương</v>
      </c>
      <c r="J1010" s="436"/>
      <c r="K1010" s="436">
        <f t="shared" si="200"/>
        <v>1</v>
      </c>
      <c r="L1010" s="436" t="str">
        <f t="shared" si="201"/>
        <v>DC1CB20-DC-1</v>
      </c>
      <c r="M1010" s="436">
        <f t="shared" si="202"/>
        <v>20</v>
      </c>
      <c r="N1010" s="437">
        <f t="shared" si="208"/>
        <v>45</v>
      </c>
      <c r="O1010" s="437"/>
      <c r="P1010" s="430" t="str">
        <f t="shared" si="203"/>
        <v/>
      </c>
      <c r="U1010" s="177">
        <v>13</v>
      </c>
      <c r="V1010" s="177" t="s">
        <v>3325</v>
      </c>
      <c r="W1010" s="177" t="s">
        <v>6719</v>
      </c>
      <c r="X1010" s="177" t="s">
        <v>2601</v>
      </c>
      <c r="Y1010" s="177" t="s">
        <v>6720</v>
      </c>
      <c r="Z1010" s="177" t="s">
        <v>6718</v>
      </c>
      <c r="AA1010" s="525" t="s">
        <v>4675</v>
      </c>
      <c r="AB1010" s="399" t="str">
        <f t="shared" si="204"/>
        <v>DC1CB20</v>
      </c>
      <c r="AC1010" s="399" t="str">
        <f t="shared" si="205"/>
        <v>DC1CB20-DC</v>
      </c>
      <c r="AD1010" t="str">
        <f>Y1010&amp;"-"&amp;VLOOKUP(AC1010,'LICH THI'!C:AA,9,0)</f>
        <v>64DCDT3093-42483</v>
      </c>
      <c r="AE1010">
        <f t="shared" si="206"/>
        <v>1</v>
      </c>
    </row>
    <row r="1011" spans="1:31" x14ac:dyDescent="0.25">
      <c r="A1011" s="436" t="str">
        <f t="shared" si="196"/>
        <v>DC1CB20-DC-14</v>
      </c>
      <c r="B1011" s="436">
        <f>COUNTIF(AC$4:AC1011,AC1011)</f>
        <v>14</v>
      </c>
      <c r="C1011" s="436" t="str">
        <f t="shared" si="197"/>
        <v>DC1CB20-DC</v>
      </c>
      <c r="D1011" s="436">
        <f>VLOOKUP(C1011,'LICH THI'!C:AA,12,0)</f>
        <v>51</v>
      </c>
      <c r="E1011" s="436">
        <f>VLOOKUP(C1011,'LICH THI'!C:AA,13,0)</f>
        <v>51</v>
      </c>
      <c r="F1011" s="436">
        <f t="shared" si="207"/>
        <v>51</v>
      </c>
      <c r="G1011" s="436">
        <f>VLOOKUP(C1011,'LICH THI'!C:AA,14,0)</f>
        <v>1</v>
      </c>
      <c r="H1011" s="436">
        <f t="shared" si="198"/>
        <v>1</v>
      </c>
      <c r="I1011" s="436" t="str">
        <f t="shared" si="199"/>
        <v>Lưu Quang Đoàn</v>
      </c>
      <c r="J1011" s="436"/>
      <c r="K1011" s="436">
        <f t="shared" si="200"/>
        <v>1</v>
      </c>
      <c r="L1011" s="436" t="str">
        <f t="shared" si="201"/>
        <v>DC1CB20-DC-1</v>
      </c>
      <c r="M1011" s="436">
        <f t="shared" si="202"/>
        <v>20</v>
      </c>
      <c r="N1011" s="437">
        <f t="shared" si="208"/>
        <v>46</v>
      </c>
      <c r="O1011" s="437"/>
      <c r="P1011" s="430" t="str">
        <f t="shared" si="203"/>
        <v/>
      </c>
      <c r="U1011" s="177">
        <v>50</v>
      </c>
      <c r="V1011" s="177" t="s">
        <v>4894</v>
      </c>
      <c r="W1011" s="177" t="s">
        <v>6098</v>
      </c>
      <c r="X1011" s="177" t="s">
        <v>3121</v>
      </c>
      <c r="Y1011" s="177" t="s">
        <v>6099</v>
      </c>
      <c r="Z1011" s="177" t="s">
        <v>6718</v>
      </c>
      <c r="AA1011" s="525" t="s">
        <v>6100</v>
      </c>
      <c r="AB1011" s="399" t="str">
        <f t="shared" si="204"/>
        <v>DC1CB20</v>
      </c>
      <c r="AC1011" s="399" t="str">
        <f t="shared" si="205"/>
        <v>DC1CB20-DC</v>
      </c>
      <c r="AD1011" t="str">
        <f>Y1011&amp;"-"&amp;VLOOKUP(AC1011,'LICH THI'!C:AA,9,0)</f>
        <v>65DCOT21768-42483</v>
      </c>
      <c r="AE1011">
        <f t="shared" si="206"/>
        <v>1</v>
      </c>
    </row>
    <row r="1012" spans="1:31" x14ac:dyDescent="0.25">
      <c r="A1012" s="436" t="str">
        <f t="shared" si="196"/>
        <v>DC1CB20-DC-15</v>
      </c>
      <c r="B1012" s="436">
        <f>COUNTIF(AC$4:AC1012,AC1012)</f>
        <v>15</v>
      </c>
      <c r="C1012" s="436" t="str">
        <f t="shared" si="197"/>
        <v>DC1CB20-DC</v>
      </c>
      <c r="D1012" s="436">
        <f>VLOOKUP(C1012,'LICH THI'!C:AA,12,0)</f>
        <v>51</v>
      </c>
      <c r="E1012" s="436">
        <f>VLOOKUP(C1012,'LICH THI'!C:AA,13,0)</f>
        <v>51</v>
      </c>
      <c r="F1012" s="436">
        <f t="shared" si="207"/>
        <v>51</v>
      </c>
      <c r="G1012" s="436">
        <f>VLOOKUP(C1012,'LICH THI'!C:AA,14,0)</f>
        <v>1</v>
      </c>
      <c r="H1012" s="436">
        <f t="shared" si="198"/>
        <v>1</v>
      </c>
      <c r="I1012" s="436" t="str">
        <f t="shared" si="199"/>
        <v>Nguyễn Trường Giang</v>
      </c>
      <c r="J1012" s="436"/>
      <c r="K1012" s="436">
        <f t="shared" si="200"/>
        <v>1</v>
      </c>
      <c r="L1012" s="436" t="str">
        <f t="shared" si="201"/>
        <v>DC1CB20-DC-1</v>
      </c>
      <c r="M1012" s="436">
        <f t="shared" si="202"/>
        <v>20</v>
      </c>
      <c r="N1012" s="437">
        <f t="shared" si="208"/>
        <v>47</v>
      </c>
      <c r="O1012" s="437"/>
      <c r="P1012" s="430" t="str">
        <f t="shared" si="203"/>
        <v/>
      </c>
      <c r="U1012" s="177">
        <v>51</v>
      </c>
      <c r="V1012" s="177" t="s">
        <v>4894</v>
      </c>
      <c r="W1012" s="177" t="s">
        <v>4209</v>
      </c>
      <c r="X1012" s="177" t="s">
        <v>3558</v>
      </c>
      <c r="Y1012" s="177" t="s">
        <v>4895</v>
      </c>
      <c r="Z1012" s="177" t="s">
        <v>6718</v>
      </c>
      <c r="AA1012" s="525" t="s">
        <v>4896</v>
      </c>
      <c r="AB1012" s="399" t="str">
        <f t="shared" si="204"/>
        <v>DC1CB20</v>
      </c>
      <c r="AC1012" s="399" t="str">
        <f t="shared" si="205"/>
        <v>DC1CB20-DC</v>
      </c>
      <c r="AD1012" t="str">
        <f>Y1012&amp;"-"&amp;VLOOKUP(AC1012,'LICH THI'!C:AA,9,0)</f>
        <v>65DCOT22755-42483</v>
      </c>
      <c r="AE1012">
        <f t="shared" si="206"/>
        <v>1</v>
      </c>
    </row>
    <row r="1013" spans="1:31" x14ac:dyDescent="0.25">
      <c r="A1013" s="436" t="str">
        <f t="shared" si="196"/>
        <v>DC1CB20-DC-16</v>
      </c>
      <c r="B1013" s="436">
        <f>COUNTIF(AC$4:AC1013,AC1013)</f>
        <v>16</v>
      </c>
      <c r="C1013" s="436" t="str">
        <f t="shared" si="197"/>
        <v>DC1CB20-DC</v>
      </c>
      <c r="D1013" s="436">
        <f>VLOOKUP(C1013,'LICH THI'!C:AA,12,0)</f>
        <v>51</v>
      </c>
      <c r="E1013" s="436">
        <f>VLOOKUP(C1013,'LICH THI'!C:AA,13,0)</f>
        <v>51</v>
      </c>
      <c r="F1013" s="436">
        <f t="shared" si="207"/>
        <v>51</v>
      </c>
      <c r="G1013" s="436">
        <f>VLOOKUP(C1013,'LICH THI'!C:AA,14,0)</f>
        <v>1</v>
      </c>
      <c r="H1013" s="436">
        <f t="shared" si="198"/>
        <v>1</v>
      </c>
      <c r="I1013" s="436" t="str">
        <f t="shared" si="199"/>
        <v>Đỗ Thu Hà</v>
      </c>
      <c r="J1013" s="436"/>
      <c r="K1013" s="436">
        <f t="shared" si="200"/>
        <v>1</v>
      </c>
      <c r="L1013" s="436" t="str">
        <f t="shared" si="201"/>
        <v>DC1CB20-DC-1</v>
      </c>
      <c r="M1013" s="436">
        <f t="shared" si="202"/>
        <v>20</v>
      </c>
      <c r="N1013" s="437">
        <f t="shared" si="208"/>
        <v>48</v>
      </c>
      <c r="O1013" s="437"/>
      <c r="P1013" s="430" t="str">
        <f t="shared" si="203"/>
        <v/>
      </c>
      <c r="U1013" s="177">
        <v>44</v>
      </c>
      <c r="V1013" s="177" t="s">
        <v>3517</v>
      </c>
      <c r="W1013" s="177" t="s">
        <v>3535</v>
      </c>
      <c r="X1013" s="177" t="s">
        <v>3163</v>
      </c>
      <c r="Y1013" s="177" t="s">
        <v>3536</v>
      </c>
      <c r="Z1013" s="177" t="s">
        <v>6718</v>
      </c>
      <c r="AA1013" s="525" t="s">
        <v>3537</v>
      </c>
      <c r="AB1013" s="399" t="str">
        <f t="shared" si="204"/>
        <v>DC1CB20</v>
      </c>
      <c r="AC1013" s="399" t="str">
        <f t="shared" si="205"/>
        <v>DC1CB20-DC</v>
      </c>
      <c r="AD1013" t="str">
        <f>Y1013&amp;"-"&amp;VLOOKUP(AC1013,'LICH THI'!C:AA,9,0)</f>
        <v>65DCKX22153-42483</v>
      </c>
      <c r="AE1013">
        <f t="shared" si="206"/>
        <v>1</v>
      </c>
    </row>
    <row r="1014" spans="1:31" x14ac:dyDescent="0.25">
      <c r="A1014" s="436" t="str">
        <f t="shared" si="196"/>
        <v>DC1CB20-DC-17</v>
      </c>
      <c r="B1014" s="436">
        <f>COUNTIF(AC$4:AC1014,AC1014)</f>
        <v>17</v>
      </c>
      <c r="C1014" s="436" t="str">
        <f t="shared" si="197"/>
        <v>DC1CB20-DC</v>
      </c>
      <c r="D1014" s="436">
        <f>VLOOKUP(C1014,'LICH THI'!C:AA,12,0)</f>
        <v>51</v>
      </c>
      <c r="E1014" s="436">
        <f>VLOOKUP(C1014,'LICH THI'!C:AA,13,0)</f>
        <v>51</v>
      </c>
      <c r="F1014" s="436">
        <f t="shared" si="207"/>
        <v>51</v>
      </c>
      <c r="G1014" s="436">
        <f>VLOOKUP(C1014,'LICH THI'!C:AA,14,0)</f>
        <v>1</v>
      </c>
      <c r="H1014" s="436">
        <f t="shared" si="198"/>
        <v>1</v>
      </c>
      <c r="I1014" s="436" t="str">
        <f t="shared" si="199"/>
        <v>Nguyễn Thị Thu Hà</v>
      </c>
      <c r="J1014" s="436"/>
      <c r="K1014" s="436">
        <f t="shared" si="200"/>
        <v>1</v>
      </c>
      <c r="L1014" s="436" t="str">
        <f t="shared" si="201"/>
        <v>DC1CB20-DC-1</v>
      </c>
      <c r="M1014" s="436">
        <f t="shared" si="202"/>
        <v>20</v>
      </c>
      <c r="N1014" s="437">
        <f t="shared" si="208"/>
        <v>49</v>
      </c>
      <c r="O1014" s="437"/>
      <c r="P1014" s="430" t="str">
        <f t="shared" si="203"/>
        <v/>
      </c>
      <c r="U1014" s="177">
        <v>45</v>
      </c>
      <c r="V1014" s="177" t="s">
        <v>3517</v>
      </c>
      <c r="W1014" s="177" t="s">
        <v>3056</v>
      </c>
      <c r="X1014" s="177" t="s">
        <v>3163</v>
      </c>
      <c r="Y1014" s="177" t="s">
        <v>5936</v>
      </c>
      <c r="Z1014" s="177" t="s">
        <v>6718</v>
      </c>
      <c r="AA1014" s="525" t="s">
        <v>5324</v>
      </c>
      <c r="AB1014" s="399" t="str">
        <f t="shared" si="204"/>
        <v>DC1CB20</v>
      </c>
      <c r="AC1014" s="399" t="str">
        <f t="shared" si="205"/>
        <v>DC1CB20-DC</v>
      </c>
      <c r="AD1014" t="str">
        <f>Y1014&amp;"-"&amp;VLOOKUP(AC1014,'LICH THI'!C:AA,9,0)</f>
        <v>65DCKX24043-42483</v>
      </c>
      <c r="AE1014">
        <f t="shared" si="206"/>
        <v>1</v>
      </c>
    </row>
    <row r="1015" spans="1:31" x14ac:dyDescent="0.25">
      <c r="A1015" s="436" t="str">
        <f t="shared" si="196"/>
        <v>DC1CB20-DC-18</v>
      </c>
      <c r="B1015" s="436">
        <f>COUNTIF(AC$4:AC1015,AC1015)</f>
        <v>18</v>
      </c>
      <c r="C1015" s="436" t="str">
        <f t="shared" si="197"/>
        <v>DC1CB20-DC</v>
      </c>
      <c r="D1015" s="436">
        <f>VLOOKUP(C1015,'LICH THI'!C:AA,12,0)</f>
        <v>51</v>
      </c>
      <c r="E1015" s="436">
        <f>VLOOKUP(C1015,'LICH THI'!C:AA,13,0)</f>
        <v>51</v>
      </c>
      <c r="F1015" s="436">
        <f t="shared" si="207"/>
        <v>51</v>
      </c>
      <c r="G1015" s="436">
        <f>VLOOKUP(C1015,'LICH THI'!C:AA,14,0)</f>
        <v>1</v>
      </c>
      <c r="H1015" s="436">
        <f t="shared" si="198"/>
        <v>1</v>
      </c>
      <c r="I1015" s="436" t="str">
        <f t="shared" si="199"/>
        <v>Trần Ngọc Hà</v>
      </c>
      <c r="J1015" s="436"/>
      <c r="K1015" s="436">
        <f t="shared" si="200"/>
        <v>1</v>
      </c>
      <c r="L1015" s="436" t="str">
        <f t="shared" si="201"/>
        <v>DC1CB20-DC-1</v>
      </c>
      <c r="M1015" s="436">
        <f t="shared" si="202"/>
        <v>20</v>
      </c>
      <c r="N1015" s="437">
        <f t="shared" si="208"/>
        <v>50</v>
      </c>
      <c r="O1015" s="437"/>
      <c r="P1015" s="430" t="str">
        <f t="shared" si="203"/>
        <v/>
      </c>
      <c r="U1015" s="177">
        <v>14</v>
      </c>
      <c r="V1015" s="177" t="s">
        <v>3325</v>
      </c>
      <c r="W1015" s="177" t="s">
        <v>3957</v>
      </c>
      <c r="X1015" s="177" t="s">
        <v>3163</v>
      </c>
      <c r="Y1015" s="177" t="s">
        <v>6516</v>
      </c>
      <c r="Z1015" s="177" t="s">
        <v>6718</v>
      </c>
      <c r="AA1015" s="525" t="s">
        <v>4818</v>
      </c>
      <c r="AB1015" s="399" t="str">
        <f t="shared" si="204"/>
        <v>DC1CB20</v>
      </c>
      <c r="AC1015" s="399" t="str">
        <f t="shared" si="205"/>
        <v>DC1CB20-DC</v>
      </c>
      <c r="AD1015" t="str">
        <f>Y1015&amp;"-"&amp;VLOOKUP(AC1015,'LICH THI'!C:AA,9,0)</f>
        <v>64DCDT3080-42483</v>
      </c>
      <c r="AE1015">
        <f t="shared" si="206"/>
        <v>1</v>
      </c>
    </row>
    <row r="1016" spans="1:31" x14ac:dyDescent="0.25">
      <c r="A1016" s="436" t="str">
        <f t="shared" si="196"/>
        <v>DC1CB20-DC-19</v>
      </c>
      <c r="B1016" s="436">
        <f>COUNTIF(AC$4:AC1016,AC1016)</f>
        <v>19</v>
      </c>
      <c r="C1016" s="436" t="str">
        <f t="shared" si="197"/>
        <v>DC1CB20-DC</v>
      </c>
      <c r="D1016" s="436">
        <f>VLOOKUP(C1016,'LICH THI'!C:AA,12,0)</f>
        <v>51</v>
      </c>
      <c r="E1016" s="436">
        <f>VLOOKUP(C1016,'LICH THI'!C:AA,13,0)</f>
        <v>51</v>
      </c>
      <c r="F1016" s="436">
        <f t="shared" si="207"/>
        <v>51</v>
      </c>
      <c r="G1016" s="436">
        <f>VLOOKUP(C1016,'LICH THI'!C:AA,14,0)</f>
        <v>1</v>
      </c>
      <c r="H1016" s="436">
        <f t="shared" si="198"/>
        <v>1</v>
      </c>
      <c r="I1016" s="436" t="str">
        <f t="shared" si="199"/>
        <v>Trần Trung Hiếu</v>
      </c>
      <c r="J1016" s="436"/>
      <c r="K1016" s="436">
        <f t="shared" si="200"/>
        <v>1</v>
      </c>
      <c r="L1016" s="436" t="str">
        <f t="shared" si="201"/>
        <v>DC1CB20-DC-1</v>
      </c>
      <c r="M1016" s="436">
        <f t="shared" si="202"/>
        <v>20</v>
      </c>
      <c r="N1016" s="437">
        <f t="shared" si="208"/>
        <v>51</v>
      </c>
      <c r="O1016" s="437"/>
      <c r="P1016" s="430" t="str">
        <f t="shared" si="203"/>
        <v/>
      </c>
      <c r="U1016" s="177">
        <v>15</v>
      </c>
      <c r="V1016" s="177" t="s">
        <v>3325</v>
      </c>
      <c r="W1016" s="177" t="s">
        <v>3052</v>
      </c>
      <c r="X1016" s="177" t="s">
        <v>2754</v>
      </c>
      <c r="Y1016" s="177" t="s">
        <v>4725</v>
      </c>
      <c r="Z1016" s="177" t="s">
        <v>6718</v>
      </c>
      <c r="AA1016" s="525" t="s">
        <v>3919</v>
      </c>
      <c r="AB1016" s="399" t="str">
        <f t="shared" si="204"/>
        <v>DC1CB20</v>
      </c>
      <c r="AC1016" s="399" t="str">
        <f t="shared" si="205"/>
        <v>DC1CB20-DC</v>
      </c>
      <c r="AD1016" t="str">
        <f>Y1016&amp;"-"&amp;VLOOKUP(AC1016,'LICH THI'!C:AA,9,0)</f>
        <v>64DCDT3172-42483</v>
      </c>
      <c r="AE1016">
        <f t="shared" si="206"/>
        <v>1</v>
      </c>
    </row>
    <row r="1017" spans="1:31" x14ac:dyDescent="0.25">
      <c r="A1017" s="436" t="str">
        <f t="shared" si="196"/>
        <v>DC1CB20-DC-20</v>
      </c>
      <c r="B1017" s="436">
        <f>COUNTIF(AC$4:AC1017,AC1017)</f>
        <v>20</v>
      </c>
      <c r="C1017" s="436" t="str">
        <f t="shared" si="197"/>
        <v>DC1CB20-DC</v>
      </c>
      <c r="D1017" s="436">
        <f>VLOOKUP(C1017,'LICH THI'!C:AA,12,0)</f>
        <v>51</v>
      </c>
      <c r="E1017" s="436">
        <f>VLOOKUP(C1017,'LICH THI'!C:AA,13,0)</f>
        <v>51</v>
      </c>
      <c r="F1017" s="436">
        <f t="shared" si="207"/>
        <v>51</v>
      </c>
      <c r="G1017" s="436">
        <f>VLOOKUP(C1017,'LICH THI'!C:AA,14,0)</f>
        <v>1</v>
      </c>
      <c r="H1017" s="436">
        <f t="shared" si="198"/>
        <v>1</v>
      </c>
      <c r="I1017" s="436" t="str">
        <f t="shared" si="199"/>
        <v>Bùi Thị Thanh Hoà</v>
      </c>
      <c r="J1017" s="436"/>
      <c r="K1017" s="436">
        <f t="shared" si="200"/>
        <v>1</v>
      </c>
      <c r="L1017" s="436" t="str">
        <f t="shared" si="201"/>
        <v>DC1CB20-DC-1</v>
      </c>
      <c r="M1017" s="436">
        <f t="shared" si="202"/>
        <v>20</v>
      </c>
      <c r="N1017" s="437">
        <f t="shared" si="208"/>
        <v>1</v>
      </c>
      <c r="O1017" s="437"/>
      <c r="P1017" s="430" t="str">
        <f t="shared" si="203"/>
        <v/>
      </c>
      <c r="U1017" s="177">
        <v>35</v>
      </c>
      <c r="V1017" s="177" t="s">
        <v>3509</v>
      </c>
      <c r="W1017" s="177" t="s">
        <v>6065</v>
      </c>
      <c r="X1017" s="177" t="s">
        <v>3539</v>
      </c>
      <c r="Y1017" s="177" t="s">
        <v>6066</v>
      </c>
      <c r="Z1017" s="177" t="s">
        <v>6718</v>
      </c>
      <c r="AA1017" s="525" t="s">
        <v>5952</v>
      </c>
      <c r="AB1017" s="399" t="str">
        <f t="shared" si="204"/>
        <v>DC1CB20</v>
      </c>
      <c r="AC1017" s="399" t="str">
        <f t="shared" si="205"/>
        <v>DC1CB20-DC</v>
      </c>
      <c r="AD1017" t="str">
        <f>Y1017&amp;"-"&amp;VLOOKUP(AC1017,'LICH THI'!C:AA,9,0)</f>
        <v>65DCKX21456-42483</v>
      </c>
      <c r="AE1017">
        <f t="shared" si="206"/>
        <v>1</v>
      </c>
    </row>
    <row r="1018" spans="1:31" x14ac:dyDescent="0.25">
      <c r="A1018" s="436" t="str">
        <f t="shared" si="196"/>
        <v>DC1CB20-DC-21</v>
      </c>
      <c r="B1018" s="436">
        <f>COUNTIF(AC$4:AC1018,AC1018)</f>
        <v>21</v>
      </c>
      <c r="C1018" s="436" t="str">
        <f t="shared" si="197"/>
        <v>DC1CB20-DC</v>
      </c>
      <c r="D1018" s="436">
        <f>VLOOKUP(C1018,'LICH THI'!C:AA,12,0)</f>
        <v>51</v>
      </c>
      <c r="E1018" s="436">
        <f>VLOOKUP(C1018,'LICH THI'!C:AA,13,0)</f>
        <v>51</v>
      </c>
      <c r="F1018" s="436">
        <f t="shared" si="207"/>
        <v>51</v>
      </c>
      <c r="G1018" s="436">
        <f>VLOOKUP(C1018,'LICH THI'!C:AA,14,0)</f>
        <v>1</v>
      </c>
      <c r="H1018" s="436">
        <f t="shared" si="198"/>
        <v>1</v>
      </c>
      <c r="I1018" s="436" t="str">
        <f t="shared" si="199"/>
        <v>Nguyễn Thúy Hoà</v>
      </c>
      <c r="J1018" s="436"/>
      <c r="K1018" s="436">
        <f t="shared" si="200"/>
        <v>1</v>
      </c>
      <c r="L1018" s="436" t="str">
        <f t="shared" si="201"/>
        <v>DC1CB20-DC-1</v>
      </c>
      <c r="M1018" s="436">
        <f t="shared" si="202"/>
        <v>20</v>
      </c>
      <c r="N1018" s="437">
        <f t="shared" si="208"/>
        <v>2</v>
      </c>
      <c r="O1018" s="437"/>
      <c r="P1018" s="430" t="str">
        <f t="shared" si="203"/>
        <v/>
      </c>
      <c r="U1018" s="177">
        <v>46</v>
      </c>
      <c r="V1018" s="177" t="s">
        <v>3517</v>
      </c>
      <c r="W1018" s="177" t="s">
        <v>3914</v>
      </c>
      <c r="X1018" s="177" t="s">
        <v>3539</v>
      </c>
      <c r="Y1018" s="177" t="s">
        <v>3915</v>
      </c>
      <c r="Z1018" s="177" t="s">
        <v>6718</v>
      </c>
      <c r="AA1018" s="525" t="s">
        <v>3916</v>
      </c>
      <c r="AB1018" s="399" t="str">
        <f t="shared" si="204"/>
        <v>DC1CB20</v>
      </c>
      <c r="AC1018" s="399" t="str">
        <f t="shared" si="205"/>
        <v>DC1CB20-DC</v>
      </c>
      <c r="AD1018" t="str">
        <f>Y1018&amp;"-"&amp;VLOOKUP(AC1018,'LICH THI'!C:AA,9,0)</f>
        <v>65DCKX22163-42483</v>
      </c>
      <c r="AE1018">
        <f t="shared" si="206"/>
        <v>1</v>
      </c>
    </row>
    <row r="1019" spans="1:31" x14ac:dyDescent="0.25">
      <c r="A1019" s="436" t="str">
        <f t="shared" si="196"/>
        <v>DC1CB20-DC-22</v>
      </c>
      <c r="B1019" s="436">
        <f>COUNTIF(AC$4:AC1019,AC1019)</f>
        <v>22</v>
      </c>
      <c r="C1019" s="436" t="str">
        <f t="shared" si="197"/>
        <v>DC1CB20-DC</v>
      </c>
      <c r="D1019" s="436">
        <f>VLOOKUP(C1019,'LICH THI'!C:AA,12,0)</f>
        <v>51</v>
      </c>
      <c r="E1019" s="436">
        <f>VLOOKUP(C1019,'LICH THI'!C:AA,13,0)</f>
        <v>51</v>
      </c>
      <c r="F1019" s="436">
        <f t="shared" si="207"/>
        <v>51</v>
      </c>
      <c r="G1019" s="436">
        <f>VLOOKUP(C1019,'LICH THI'!C:AA,14,0)</f>
        <v>1</v>
      </c>
      <c r="H1019" s="436">
        <f t="shared" si="198"/>
        <v>1</v>
      </c>
      <c r="I1019" s="436" t="str">
        <f t="shared" si="199"/>
        <v>Nguyễn Quang Hóa</v>
      </c>
      <c r="J1019" s="436"/>
      <c r="K1019" s="436">
        <f t="shared" si="200"/>
        <v>1</v>
      </c>
      <c r="L1019" s="436" t="str">
        <f t="shared" si="201"/>
        <v>DC1CB20-DC-1</v>
      </c>
      <c r="M1019" s="436">
        <f t="shared" si="202"/>
        <v>20</v>
      </c>
      <c r="N1019" s="437">
        <f t="shared" si="208"/>
        <v>3</v>
      </c>
      <c r="O1019" s="437"/>
      <c r="P1019" s="430" t="str">
        <f t="shared" si="203"/>
        <v/>
      </c>
      <c r="U1019" s="177">
        <v>16</v>
      </c>
      <c r="V1019" s="177" t="s">
        <v>3325</v>
      </c>
      <c r="W1019" s="177" t="s">
        <v>3032</v>
      </c>
      <c r="X1019" s="177" t="s">
        <v>3787</v>
      </c>
      <c r="Y1019" s="177" t="s">
        <v>3788</v>
      </c>
      <c r="Z1019" s="177" t="s">
        <v>6718</v>
      </c>
      <c r="AA1019" s="525" t="s">
        <v>2861</v>
      </c>
      <c r="AB1019" s="399" t="str">
        <f t="shared" si="204"/>
        <v>DC1CB20</v>
      </c>
      <c r="AC1019" s="399" t="str">
        <f t="shared" si="205"/>
        <v>DC1CB20-DC</v>
      </c>
      <c r="AD1019" t="str">
        <f>Y1019&amp;"-"&amp;VLOOKUP(AC1019,'LICH THI'!C:AA,9,0)</f>
        <v>64DCDT3088-42483</v>
      </c>
      <c r="AE1019">
        <f t="shared" si="206"/>
        <v>1</v>
      </c>
    </row>
    <row r="1020" spans="1:31" x14ac:dyDescent="0.25">
      <c r="A1020" s="436" t="str">
        <f t="shared" si="196"/>
        <v>DC1CB20-DC-23</v>
      </c>
      <c r="B1020" s="436">
        <f>COUNTIF(AC$4:AC1020,AC1020)</f>
        <v>23</v>
      </c>
      <c r="C1020" s="436" t="str">
        <f t="shared" si="197"/>
        <v>DC1CB20-DC</v>
      </c>
      <c r="D1020" s="436">
        <f>VLOOKUP(C1020,'LICH THI'!C:AA,12,0)</f>
        <v>51</v>
      </c>
      <c r="E1020" s="436">
        <f>VLOOKUP(C1020,'LICH THI'!C:AA,13,0)</f>
        <v>51</v>
      </c>
      <c r="F1020" s="436">
        <f t="shared" si="207"/>
        <v>51</v>
      </c>
      <c r="G1020" s="436">
        <f>VLOOKUP(C1020,'LICH THI'!C:AA,14,0)</f>
        <v>1</v>
      </c>
      <c r="H1020" s="436">
        <f t="shared" si="198"/>
        <v>1</v>
      </c>
      <c r="I1020" s="436" t="str">
        <f t="shared" si="199"/>
        <v>Đặng Duy Hoàng</v>
      </c>
      <c r="J1020" s="436"/>
      <c r="K1020" s="436">
        <f t="shared" si="200"/>
        <v>1</v>
      </c>
      <c r="L1020" s="436" t="str">
        <f t="shared" si="201"/>
        <v>DC1CB20-DC-1</v>
      </c>
      <c r="M1020" s="436">
        <f t="shared" si="202"/>
        <v>20</v>
      </c>
      <c r="N1020" s="437">
        <f t="shared" si="208"/>
        <v>4</v>
      </c>
      <c r="O1020" s="437"/>
      <c r="P1020" s="430" t="str">
        <f t="shared" si="203"/>
        <v/>
      </c>
      <c r="U1020" s="177">
        <v>17</v>
      </c>
      <c r="V1020" s="177" t="s">
        <v>3325</v>
      </c>
      <c r="W1020" s="177" t="s">
        <v>5519</v>
      </c>
      <c r="X1020" s="177" t="s">
        <v>2834</v>
      </c>
      <c r="Y1020" s="177" t="s">
        <v>5520</v>
      </c>
      <c r="Z1020" s="177" t="s">
        <v>6718</v>
      </c>
      <c r="AA1020" s="525" t="s">
        <v>5521</v>
      </c>
      <c r="AB1020" s="399" t="str">
        <f t="shared" si="204"/>
        <v>DC1CB20</v>
      </c>
      <c r="AC1020" s="399" t="str">
        <f t="shared" si="205"/>
        <v>DC1CB20-DC</v>
      </c>
      <c r="AD1020" t="str">
        <f>Y1020&amp;"-"&amp;VLOOKUP(AC1020,'LICH THI'!C:AA,9,0)</f>
        <v>64DCDT3056-42483</v>
      </c>
      <c r="AE1020">
        <f t="shared" si="206"/>
        <v>1</v>
      </c>
    </row>
    <row r="1021" spans="1:31" x14ac:dyDescent="0.25">
      <c r="A1021" s="436" t="str">
        <f t="shared" si="196"/>
        <v>DC1CB20-DC-24</v>
      </c>
      <c r="B1021" s="436">
        <f>COUNTIF(AC$4:AC1021,AC1021)</f>
        <v>24</v>
      </c>
      <c r="C1021" s="436" t="str">
        <f t="shared" si="197"/>
        <v>DC1CB20-DC</v>
      </c>
      <c r="D1021" s="436">
        <f>VLOOKUP(C1021,'LICH THI'!C:AA,12,0)</f>
        <v>51</v>
      </c>
      <c r="E1021" s="436">
        <f>VLOOKUP(C1021,'LICH THI'!C:AA,13,0)</f>
        <v>51</v>
      </c>
      <c r="F1021" s="436">
        <f t="shared" si="207"/>
        <v>51</v>
      </c>
      <c r="G1021" s="436">
        <f>VLOOKUP(C1021,'LICH THI'!C:AA,14,0)</f>
        <v>1</v>
      </c>
      <c r="H1021" s="436">
        <f t="shared" si="198"/>
        <v>1</v>
      </c>
      <c r="I1021" s="436" t="str">
        <f t="shared" si="199"/>
        <v>Nguyễn Minh Hoàng</v>
      </c>
      <c r="J1021" s="436"/>
      <c r="K1021" s="436">
        <f t="shared" si="200"/>
        <v>1</v>
      </c>
      <c r="L1021" s="436" t="str">
        <f t="shared" si="201"/>
        <v>DC1CB20-DC-1</v>
      </c>
      <c r="M1021" s="436">
        <f t="shared" si="202"/>
        <v>20</v>
      </c>
      <c r="N1021" s="437">
        <f t="shared" si="208"/>
        <v>5</v>
      </c>
      <c r="O1021" s="437"/>
      <c r="P1021" s="430" t="str">
        <f t="shared" si="203"/>
        <v/>
      </c>
      <c r="U1021" s="177">
        <v>36</v>
      </c>
      <c r="V1021" s="177" t="s">
        <v>3509</v>
      </c>
      <c r="W1021" s="177" t="s">
        <v>2708</v>
      </c>
      <c r="X1021" s="177" t="s">
        <v>2834</v>
      </c>
      <c r="Y1021" s="177" t="s">
        <v>6069</v>
      </c>
      <c r="Z1021" s="177" t="s">
        <v>6718</v>
      </c>
      <c r="AA1021" s="525" t="s">
        <v>5324</v>
      </c>
      <c r="AB1021" s="399" t="str">
        <f t="shared" si="204"/>
        <v>DC1CB20</v>
      </c>
      <c r="AC1021" s="399" t="str">
        <f t="shared" si="205"/>
        <v>DC1CB20-DC</v>
      </c>
      <c r="AD1021" t="str">
        <f>Y1021&amp;"-"&amp;VLOOKUP(AC1021,'LICH THI'!C:AA,9,0)</f>
        <v>65DCKX21400-42483</v>
      </c>
      <c r="AE1021">
        <f t="shared" si="206"/>
        <v>1</v>
      </c>
    </row>
    <row r="1022" spans="1:31" x14ac:dyDescent="0.25">
      <c r="A1022" s="436" t="str">
        <f t="shared" si="196"/>
        <v>DC1CB20-DC-25</v>
      </c>
      <c r="B1022" s="436">
        <f>COUNTIF(AC$4:AC1022,AC1022)</f>
        <v>25</v>
      </c>
      <c r="C1022" s="436" t="str">
        <f t="shared" si="197"/>
        <v>DC1CB20-DC</v>
      </c>
      <c r="D1022" s="436">
        <f>VLOOKUP(C1022,'LICH THI'!C:AA,12,0)</f>
        <v>51</v>
      </c>
      <c r="E1022" s="436">
        <f>VLOOKUP(C1022,'LICH THI'!C:AA,13,0)</f>
        <v>51</v>
      </c>
      <c r="F1022" s="436">
        <f t="shared" si="207"/>
        <v>51</v>
      </c>
      <c r="G1022" s="436">
        <f>VLOOKUP(C1022,'LICH THI'!C:AA,14,0)</f>
        <v>1</v>
      </c>
      <c r="H1022" s="436">
        <f t="shared" si="198"/>
        <v>1</v>
      </c>
      <c r="I1022" s="436" t="str">
        <f t="shared" si="199"/>
        <v>Nguyễn Việt Hùng</v>
      </c>
      <c r="J1022" s="436"/>
      <c r="K1022" s="436">
        <f t="shared" si="200"/>
        <v>1</v>
      </c>
      <c r="L1022" s="436" t="str">
        <f t="shared" si="201"/>
        <v>DC1CB20-DC-1</v>
      </c>
      <c r="M1022" s="436">
        <f t="shared" si="202"/>
        <v>20</v>
      </c>
      <c r="N1022" s="437">
        <f t="shared" si="208"/>
        <v>6</v>
      </c>
      <c r="O1022" s="437"/>
      <c r="P1022" s="430" t="str">
        <f t="shared" si="203"/>
        <v/>
      </c>
      <c r="U1022" s="177">
        <v>32</v>
      </c>
      <c r="V1022" s="177" t="s">
        <v>3892</v>
      </c>
      <c r="W1022" s="177" t="s">
        <v>4548</v>
      </c>
      <c r="X1022" s="177" t="s">
        <v>2801</v>
      </c>
      <c r="Y1022" s="177" t="s">
        <v>6725</v>
      </c>
      <c r="Z1022" s="177" t="s">
        <v>6718</v>
      </c>
      <c r="AA1022" s="525" t="s">
        <v>4404</v>
      </c>
      <c r="AB1022" s="399" t="str">
        <f t="shared" si="204"/>
        <v>DC1CB20</v>
      </c>
      <c r="AC1022" s="399" t="str">
        <f t="shared" si="205"/>
        <v>DC1CB20-DC</v>
      </c>
      <c r="AD1022" t="str">
        <f>Y1022&amp;"-"&amp;VLOOKUP(AC1022,'LICH THI'!C:AA,9,0)</f>
        <v>65DCDB20568-42483</v>
      </c>
      <c r="AE1022">
        <f t="shared" si="206"/>
        <v>1</v>
      </c>
    </row>
    <row r="1023" spans="1:31" x14ac:dyDescent="0.25">
      <c r="A1023" s="436" t="str">
        <f t="shared" si="196"/>
        <v>DC1CB20-DC-26</v>
      </c>
      <c r="B1023" s="436">
        <f>COUNTIF(AC$4:AC1023,AC1023)</f>
        <v>26</v>
      </c>
      <c r="C1023" s="436" t="str">
        <f t="shared" si="197"/>
        <v>DC1CB20-DC</v>
      </c>
      <c r="D1023" s="436">
        <f>VLOOKUP(C1023,'LICH THI'!C:AA,12,0)</f>
        <v>51</v>
      </c>
      <c r="E1023" s="436">
        <f>VLOOKUP(C1023,'LICH THI'!C:AA,13,0)</f>
        <v>51</v>
      </c>
      <c r="F1023" s="436">
        <f t="shared" si="207"/>
        <v>51</v>
      </c>
      <c r="G1023" s="436">
        <f>VLOOKUP(C1023,'LICH THI'!C:AA,14,0)</f>
        <v>1</v>
      </c>
      <c r="H1023" s="436">
        <f t="shared" si="198"/>
        <v>1</v>
      </c>
      <c r="I1023" s="436" t="str">
        <f t="shared" si="199"/>
        <v>Phan Thế Hùng</v>
      </c>
      <c r="J1023" s="436"/>
      <c r="K1023" s="436">
        <f t="shared" si="200"/>
        <v>1</v>
      </c>
      <c r="L1023" s="436" t="str">
        <f t="shared" si="201"/>
        <v>DC1CB20-DC-1</v>
      </c>
      <c r="M1023" s="436">
        <f t="shared" si="202"/>
        <v>20</v>
      </c>
      <c r="N1023" s="437">
        <f t="shared" si="208"/>
        <v>7</v>
      </c>
      <c r="O1023" s="437"/>
      <c r="P1023" s="430" t="str">
        <f t="shared" si="203"/>
        <v/>
      </c>
      <c r="U1023" s="177">
        <v>7</v>
      </c>
      <c r="V1023" s="177" t="s">
        <v>2609</v>
      </c>
      <c r="W1023" s="177" t="s">
        <v>3219</v>
      </c>
      <c r="X1023" s="177" t="s">
        <v>2801</v>
      </c>
      <c r="Y1023" s="177" t="s">
        <v>3220</v>
      </c>
      <c r="Z1023" s="177" t="s">
        <v>6718</v>
      </c>
      <c r="AA1023" s="525" t="s">
        <v>3221</v>
      </c>
      <c r="AB1023" s="399" t="str">
        <f t="shared" si="204"/>
        <v>DC1CB20</v>
      </c>
      <c r="AC1023" s="399" t="str">
        <f t="shared" si="205"/>
        <v>DC1CB20-DC</v>
      </c>
      <c r="AD1023" t="str">
        <f>Y1023&amp;"-"&amp;VLOOKUP(AC1023,'LICH THI'!C:AA,9,0)</f>
        <v>63DCCD3210-42483</v>
      </c>
      <c r="AE1023">
        <f t="shared" si="206"/>
        <v>1</v>
      </c>
    </row>
    <row r="1024" spans="1:31" x14ac:dyDescent="0.25">
      <c r="A1024" s="436" t="str">
        <f t="shared" si="196"/>
        <v>DC1CB20-DC-27</v>
      </c>
      <c r="B1024" s="436">
        <f>COUNTIF(AC$4:AC1024,AC1024)</f>
        <v>27</v>
      </c>
      <c r="C1024" s="436" t="str">
        <f t="shared" si="197"/>
        <v>DC1CB20-DC</v>
      </c>
      <c r="D1024" s="436">
        <f>VLOOKUP(C1024,'LICH THI'!C:AA,12,0)</f>
        <v>51</v>
      </c>
      <c r="E1024" s="436">
        <f>VLOOKUP(C1024,'LICH THI'!C:AA,13,0)</f>
        <v>51</v>
      </c>
      <c r="F1024" s="436">
        <f t="shared" si="207"/>
        <v>51</v>
      </c>
      <c r="G1024" s="436">
        <f>VLOOKUP(C1024,'LICH THI'!C:AA,14,0)</f>
        <v>1</v>
      </c>
      <c r="H1024" s="436">
        <f t="shared" si="198"/>
        <v>1</v>
      </c>
      <c r="I1024" s="436" t="str">
        <f t="shared" si="199"/>
        <v>Phạm Xuân Huy</v>
      </c>
      <c r="J1024" s="436"/>
      <c r="K1024" s="436">
        <f t="shared" si="200"/>
        <v>1</v>
      </c>
      <c r="L1024" s="436" t="str">
        <f t="shared" si="201"/>
        <v>DC1CB20-DC-1</v>
      </c>
      <c r="M1024" s="436">
        <f t="shared" si="202"/>
        <v>20</v>
      </c>
      <c r="N1024" s="437">
        <f t="shared" si="208"/>
        <v>8</v>
      </c>
      <c r="O1024" s="437"/>
      <c r="P1024" s="430" t="str">
        <f t="shared" si="203"/>
        <v/>
      </c>
      <c r="U1024" s="177">
        <v>31</v>
      </c>
      <c r="V1024" s="177" t="s">
        <v>3467</v>
      </c>
      <c r="W1024" s="177" t="s">
        <v>3003</v>
      </c>
      <c r="X1024" s="177" t="s">
        <v>2911</v>
      </c>
      <c r="Y1024" s="177" t="s">
        <v>6724</v>
      </c>
      <c r="Z1024" s="177" t="s">
        <v>6718</v>
      </c>
      <c r="AA1024" s="525" t="s">
        <v>4043</v>
      </c>
      <c r="AB1024" s="399" t="str">
        <f t="shared" si="204"/>
        <v>DC1CB20</v>
      </c>
      <c r="AC1024" s="399" t="str">
        <f t="shared" si="205"/>
        <v>DC1CB20-DC</v>
      </c>
      <c r="AD1024" t="str">
        <f>Y1024&amp;"-"&amp;VLOOKUP(AC1024,'LICH THI'!C:AA,9,0)</f>
        <v>65DCDB20619-42483</v>
      </c>
      <c r="AE1024">
        <f t="shared" si="206"/>
        <v>1</v>
      </c>
    </row>
    <row r="1025" spans="1:31" x14ac:dyDescent="0.25">
      <c r="A1025" s="436" t="str">
        <f t="shared" si="196"/>
        <v>DC1CB20-DC-28</v>
      </c>
      <c r="B1025" s="436">
        <f>COUNTIF(AC$4:AC1025,AC1025)</f>
        <v>28</v>
      </c>
      <c r="C1025" s="436" t="str">
        <f t="shared" si="197"/>
        <v>DC1CB20-DC</v>
      </c>
      <c r="D1025" s="436">
        <f>VLOOKUP(C1025,'LICH THI'!C:AA,12,0)</f>
        <v>51</v>
      </c>
      <c r="E1025" s="436">
        <f>VLOOKUP(C1025,'LICH THI'!C:AA,13,0)</f>
        <v>51</v>
      </c>
      <c r="F1025" s="436">
        <f t="shared" si="207"/>
        <v>51</v>
      </c>
      <c r="G1025" s="436">
        <f>VLOOKUP(C1025,'LICH THI'!C:AA,14,0)</f>
        <v>1</v>
      </c>
      <c r="H1025" s="436">
        <f t="shared" si="198"/>
        <v>1</v>
      </c>
      <c r="I1025" s="436" t="str">
        <f t="shared" si="199"/>
        <v>Nguyễn Văn Kiên</v>
      </c>
      <c r="J1025" s="436"/>
      <c r="K1025" s="436">
        <f t="shared" si="200"/>
        <v>1</v>
      </c>
      <c r="L1025" s="436" t="str">
        <f t="shared" si="201"/>
        <v>DC1CB20-DC-1</v>
      </c>
      <c r="M1025" s="436">
        <f t="shared" si="202"/>
        <v>20</v>
      </c>
      <c r="N1025" s="437">
        <f t="shared" si="208"/>
        <v>9</v>
      </c>
      <c r="O1025" s="437"/>
      <c r="P1025" s="430" t="str">
        <f t="shared" si="203"/>
        <v/>
      </c>
      <c r="U1025" s="177">
        <v>1</v>
      </c>
      <c r="V1025" s="177" t="s">
        <v>2603</v>
      </c>
      <c r="W1025" s="177" t="s">
        <v>2741</v>
      </c>
      <c r="X1025" s="177" t="s">
        <v>2762</v>
      </c>
      <c r="Y1025" s="177" t="s">
        <v>3170</v>
      </c>
      <c r="Z1025" s="177" t="s">
        <v>6718</v>
      </c>
      <c r="AA1025" s="525" t="s">
        <v>3171</v>
      </c>
      <c r="AB1025" s="399" t="str">
        <f t="shared" si="204"/>
        <v>DC1CB20</v>
      </c>
      <c r="AC1025" s="399" t="str">
        <f t="shared" si="205"/>
        <v>DC1CB20-DC</v>
      </c>
      <c r="AD1025" t="str">
        <f>Y1025&amp;"-"&amp;VLOOKUP(AC1025,'LICH THI'!C:AA,9,0)</f>
        <v>62DCCD3053-42483</v>
      </c>
      <c r="AE1025">
        <f t="shared" si="206"/>
        <v>1</v>
      </c>
    </row>
    <row r="1026" spans="1:31" x14ac:dyDescent="0.25">
      <c r="A1026" s="436" t="str">
        <f t="shared" si="196"/>
        <v>DC1CB20-DC-29</v>
      </c>
      <c r="B1026" s="436">
        <f>COUNTIF(AC$4:AC1026,AC1026)</f>
        <v>29</v>
      </c>
      <c r="C1026" s="436" t="str">
        <f t="shared" si="197"/>
        <v>DC1CB20-DC</v>
      </c>
      <c r="D1026" s="436">
        <f>VLOOKUP(C1026,'LICH THI'!C:AA,12,0)</f>
        <v>51</v>
      </c>
      <c r="E1026" s="436">
        <f>VLOOKUP(C1026,'LICH THI'!C:AA,13,0)</f>
        <v>51</v>
      </c>
      <c r="F1026" s="436">
        <f t="shared" si="207"/>
        <v>51</v>
      </c>
      <c r="G1026" s="436">
        <f>VLOOKUP(C1026,'LICH THI'!C:AA,14,0)</f>
        <v>1</v>
      </c>
      <c r="H1026" s="436">
        <f t="shared" si="198"/>
        <v>1</v>
      </c>
      <c r="I1026" s="436" t="str">
        <f t="shared" si="199"/>
        <v>Bùi Đức Lâm</v>
      </c>
      <c r="J1026" s="436"/>
      <c r="K1026" s="436">
        <f t="shared" si="200"/>
        <v>1</v>
      </c>
      <c r="L1026" s="436" t="str">
        <f t="shared" si="201"/>
        <v>DC1CB20-DC-1</v>
      </c>
      <c r="M1026" s="436">
        <f t="shared" si="202"/>
        <v>20</v>
      </c>
      <c r="N1026" s="437">
        <f t="shared" si="208"/>
        <v>10</v>
      </c>
      <c r="O1026" s="437"/>
      <c r="P1026" s="430" t="str">
        <f t="shared" si="203"/>
        <v/>
      </c>
      <c r="U1026" s="177">
        <v>2</v>
      </c>
      <c r="V1026" s="177" t="s">
        <v>3175</v>
      </c>
      <c r="W1026" s="177" t="s">
        <v>2877</v>
      </c>
      <c r="X1026" s="177" t="s">
        <v>2884</v>
      </c>
      <c r="Y1026" s="177" t="s">
        <v>3176</v>
      </c>
      <c r="Z1026" s="177" t="s">
        <v>6718</v>
      </c>
      <c r="AA1026" s="525" t="s">
        <v>3177</v>
      </c>
      <c r="AB1026" s="399" t="str">
        <f t="shared" si="204"/>
        <v>DC1CB20</v>
      </c>
      <c r="AC1026" s="399" t="str">
        <f t="shared" si="205"/>
        <v>DC1CB20-DC</v>
      </c>
      <c r="AD1026" t="str">
        <f>Y1026&amp;"-"&amp;VLOOKUP(AC1026,'LICH THI'!C:AA,9,0)</f>
        <v>63DCCA3013-42483</v>
      </c>
      <c r="AE1026">
        <f t="shared" si="206"/>
        <v>1</v>
      </c>
    </row>
    <row r="1027" spans="1:31" x14ac:dyDescent="0.25">
      <c r="A1027" s="436" t="str">
        <f t="shared" si="196"/>
        <v>DC1CB20-DC-30</v>
      </c>
      <c r="B1027" s="436">
        <f>COUNTIF(AC$4:AC1027,AC1027)</f>
        <v>30</v>
      </c>
      <c r="C1027" s="436" t="str">
        <f t="shared" si="197"/>
        <v>DC1CB20-DC</v>
      </c>
      <c r="D1027" s="436">
        <f>VLOOKUP(C1027,'LICH THI'!C:AA,12,0)</f>
        <v>51</v>
      </c>
      <c r="E1027" s="436">
        <f>VLOOKUP(C1027,'LICH THI'!C:AA,13,0)</f>
        <v>51</v>
      </c>
      <c r="F1027" s="436">
        <f t="shared" si="207"/>
        <v>51</v>
      </c>
      <c r="G1027" s="436">
        <f>VLOOKUP(C1027,'LICH THI'!C:AA,14,0)</f>
        <v>1</v>
      </c>
      <c r="H1027" s="436">
        <f t="shared" si="198"/>
        <v>1</v>
      </c>
      <c r="I1027" s="436" t="str">
        <f t="shared" si="199"/>
        <v>Nguyễn Văn Lâm</v>
      </c>
      <c r="J1027" s="436"/>
      <c r="K1027" s="436">
        <f t="shared" si="200"/>
        <v>1</v>
      </c>
      <c r="L1027" s="436" t="str">
        <f t="shared" si="201"/>
        <v>DC1CB20-DC-1</v>
      </c>
      <c r="M1027" s="436">
        <f t="shared" si="202"/>
        <v>20</v>
      </c>
      <c r="N1027" s="437">
        <f t="shared" si="208"/>
        <v>11</v>
      </c>
      <c r="O1027" s="437"/>
      <c r="P1027" s="430" t="str">
        <f t="shared" si="203"/>
        <v/>
      </c>
      <c r="U1027" s="177">
        <v>8</v>
      </c>
      <c r="V1027" s="177" t="s">
        <v>4208</v>
      </c>
      <c r="W1027" s="177" t="s">
        <v>2741</v>
      </c>
      <c r="X1027" s="177" t="s">
        <v>2884</v>
      </c>
      <c r="Y1027" s="177" t="s">
        <v>5047</v>
      </c>
      <c r="Z1027" s="177" t="s">
        <v>6718</v>
      </c>
      <c r="AA1027" s="525" t="s">
        <v>3051</v>
      </c>
      <c r="AB1027" s="399" t="str">
        <f t="shared" si="204"/>
        <v>DC1CB20</v>
      </c>
      <c r="AC1027" s="399" t="str">
        <f t="shared" si="205"/>
        <v>DC1CB20-DC</v>
      </c>
      <c r="AD1027" t="str">
        <f>Y1027&amp;"-"&amp;VLOOKUP(AC1027,'LICH THI'!C:AA,9,0)</f>
        <v>63DCDD3042-42483</v>
      </c>
      <c r="AE1027">
        <f t="shared" si="206"/>
        <v>1</v>
      </c>
    </row>
    <row r="1028" spans="1:31" x14ac:dyDescent="0.25">
      <c r="A1028" s="436" t="str">
        <f t="shared" si="196"/>
        <v>DC1CB20-DC-31</v>
      </c>
      <c r="B1028" s="436">
        <f>COUNTIF(AC$4:AC1028,AC1028)</f>
        <v>31</v>
      </c>
      <c r="C1028" s="436" t="str">
        <f t="shared" si="197"/>
        <v>DC1CB20-DC</v>
      </c>
      <c r="D1028" s="436">
        <f>VLOOKUP(C1028,'LICH THI'!C:AA,12,0)</f>
        <v>51</v>
      </c>
      <c r="E1028" s="436">
        <f>VLOOKUP(C1028,'LICH THI'!C:AA,13,0)</f>
        <v>51</v>
      </c>
      <c r="F1028" s="436">
        <f t="shared" si="207"/>
        <v>51</v>
      </c>
      <c r="G1028" s="436">
        <f>VLOOKUP(C1028,'LICH THI'!C:AA,14,0)</f>
        <v>1</v>
      </c>
      <c r="H1028" s="436">
        <f t="shared" si="198"/>
        <v>1</v>
      </c>
      <c r="I1028" s="436" t="str">
        <f t="shared" si="199"/>
        <v>Đặng Thị Khánh Linh</v>
      </c>
      <c r="J1028" s="436"/>
      <c r="K1028" s="436">
        <f t="shared" si="200"/>
        <v>1</v>
      </c>
      <c r="L1028" s="436" t="str">
        <f t="shared" si="201"/>
        <v>DC1CB20-DC-1</v>
      </c>
      <c r="M1028" s="436">
        <f t="shared" si="202"/>
        <v>20</v>
      </c>
      <c r="N1028" s="437">
        <f t="shared" si="208"/>
        <v>12</v>
      </c>
      <c r="O1028" s="437"/>
      <c r="P1028" s="430" t="str">
        <f t="shared" si="203"/>
        <v/>
      </c>
      <c r="U1028" s="177">
        <v>18</v>
      </c>
      <c r="V1028" s="177" t="s">
        <v>3325</v>
      </c>
      <c r="W1028" s="177" t="s">
        <v>5522</v>
      </c>
      <c r="X1028" s="177" t="s">
        <v>2670</v>
      </c>
      <c r="Y1028" s="177" t="s">
        <v>5523</v>
      </c>
      <c r="Z1028" s="177" t="s">
        <v>6718</v>
      </c>
      <c r="AA1028" s="525" t="s">
        <v>3321</v>
      </c>
      <c r="AB1028" s="399" t="str">
        <f t="shared" si="204"/>
        <v>DC1CB20</v>
      </c>
      <c r="AC1028" s="399" t="str">
        <f t="shared" si="205"/>
        <v>DC1CB20-DC</v>
      </c>
      <c r="AD1028" t="str">
        <f>Y1028&amp;"-"&amp;VLOOKUP(AC1028,'LICH THI'!C:AA,9,0)</f>
        <v>64DCDT3100-42483</v>
      </c>
      <c r="AE1028">
        <f t="shared" si="206"/>
        <v>1</v>
      </c>
    </row>
    <row r="1029" spans="1:31" x14ac:dyDescent="0.25">
      <c r="A1029" s="436" t="str">
        <f t="shared" ref="A1029:A1092" si="209">C1029&amp;"-"&amp;B1029</f>
        <v>DC1CB20-DC-32</v>
      </c>
      <c r="B1029" s="436">
        <f>COUNTIF(AC$4:AC1029,AC1029)</f>
        <v>32</v>
      </c>
      <c r="C1029" s="436" t="str">
        <f t="shared" ref="C1029:C1092" si="210">_CT_MaHP1</f>
        <v>DC1CB20-DC</v>
      </c>
      <c r="D1029" s="436">
        <f>VLOOKUP(C1029,'LICH THI'!C:AA,12,0)</f>
        <v>51</v>
      </c>
      <c r="E1029" s="436">
        <f>VLOOKUP(C1029,'LICH THI'!C:AA,13,0)</f>
        <v>51</v>
      </c>
      <c r="F1029" s="436">
        <f t="shared" si="207"/>
        <v>51</v>
      </c>
      <c r="G1029" s="436">
        <f>VLOOKUP(C1029,'LICH THI'!C:AA,14,0)</f>
        <v>1</v>
      </c>
      <c r="H1029" s="436">
        <f t="shared" ref="H1029:H1092" si="211">IF(E1029=0,"",TRUNC((B1029+E1029-1)/E1029))</f>
        <v>1</v>
      </c>
      <c r="I1029" s="436" t="str">
        <f t="shared" ref="I1029:I1092" si="212">W1029&amp;" "&amp;X1029</f>
        <v>Nguyễn Thị Linh</v>
      </c>
      <c r="J1029" s="436"/>
      <c r="K1029" s="436">
        <f t="shared" ref="K1029:K1092" si="213">IF(G1029=1,1,IF(H1029&lt;G1029,H1029+1,1))</f>
        <v>1</v>
      </c>
      <c r="L1029" s="436" t="str">
        <f t="shared" ref="L1029:L1092" si="214">C1029&amp;"-"&amp;K1029</f>
        <v>DC1CB20-DC-1</v>
      </c>
      <c r="M1029" s="436">
        <f t="shared" ref="M1029:M1092" si="215">IF(E1029=0,"",MOD(MID(C1029,6,2),E1029))</f>
        <v>20</v>
      </c>
      <c r="N1029" s="437">
        <f t="shared" si="208"/>
        <v>13</v>
      </c>
      <c r="O1029" s="437"/>
      <c r="P1029" s="430" t="str">
        <f t="shared" ref="P1029:P1092" si="216">IF(MOD(20*O1029,10)&lt;&gt;0,"SAI","")</f>
        <v/>
      </c>
      <c r="U1029" s="177">
        <v>19</v>
      </c>
      <c r="V1029" s="177" t="s">
        <v>3325</v>
      </c>
      <c r="W1029" s="177" t="s">
        <v>2619</v>
      </c>
      <c r="X1029" s="177" t="s">
        <v>2670</v>
      </c>
      <c r="Y1029" s="177" t="s">
        <v>5880</v>
      </c>
      <c r="Z1029" s="177" t="s">
        <v>6718</v>
      </c>
      <c r="AA1029" s="525" t="s">
        <v>5441</v>
      </c>
      <c r="AB1029" s="399" t="str">
        <f t="shared" ref="AB1029:AB1092" si="217">_CT_MaHP</f>
        <v>DC1CB20</v>
      </c>
      <c r="AC1029" s="399" t="str">
        <f t="shared" ref="AC1029:AC1092" si="218">_CT_MaHe</f>
        <v>DC1CB20-DC</v>
      </c>
      <c r="AD1029" t="str">
        <f>Y1029&amp;"-"&amp;VLOOKUP(AC1029,'LICH THI'!C:AA,9,0)</f>
        <v>64DCDT3096-42483</v>
      </c>
      <c r="AE1029">
        <f t="shared" ref="AE1029:AE1092" si="219">COUNTIF(AD1029,AD:AD)</f>
        <v>1</v>
      </c>
    </row>
    <row r="1030" spans="1:31" x14ac:dyDescent="0.25">
      <c r="A1030" s="436" t="str">
        <f t="shared" si="209"/>
        <v>DC1CB20-DC-33</v>
      </c>
      <c r="B1030" s="436">
        <f>COUNTIF(AC$4:AC1030,AC1030)</f>
        <v>33</v>
      </c>
      <c r="C1030" s="436" t="str">
        <f t="shared" si="210"/>
        <v>DC1CB20-DC</v>
      </c>
      <c r="D1030" s="436">
        <f>VLOOKUP(C1030,'LICH THI'!C:AA,12,0)</f>
        <v>51</v>
      </c>
      <c r="E1030" s="436">
        <f>VLOOKUP(C1030,'LICH THI'!C:AA,13,0)</f>
        <v>51</v>
      </c>
      <c r="F1030" s="436">
        <f t="shared" ref="F1030:F1093" si="220">IF(G1030="","",IF(G1030=H1030,D1030-(H1030-1)*E1030,E1030))</f>
        <v>51</v>
      </c>
      <c r="G1030" s="436">
        <f>VLOOKUP(C1030,'LICH THI'!C:AA,14,0)</f>
        <v>1</v>
      </c>
      <c r="H1030" s="436">
        <f t="shared" si="211"/>
        <v>1</v>
      </c>
      <c r="I1030" s="436" t="str">
        <f t="shared" si="212"/>
        <v>Nguyễn Thùy Linh</v>
      </c>
      <c r="J1030" s="436"/>
      <c r="K1030" s="436">
        <f t="shared" si="213"/>
        <v>1</v>
      </c>
      <c r="L1030" s="436" t="str">
        <f t="shared" si="214"/>
        <v>DC1CB20-DC-1</v>
      </c>
      <c r="M1030" s="436">
        <f t="shared" si="215"/>
        <v>20</v>
      </c>
      <c r="N1030" s="437">
        <f t="shared" ref="N1030:N1093" si="221">IF(F1030=0,"",(K1030-1)*$N$2+1+MOD(B1030-M1030,F1030))</f>
        <v>14</v>
      </c>
      <c r="O1030" s="437"/>
      <c r="P1030" s="430" t="str">
        <f t="shared" si="216"/>
        <v/>
      </c>
      <c r="U1030" s="177">
        <v>20</v>
      </c>
      <c r="V1030" s="177" t="s">
        <v>3325</v>
      </c>
      <c r="W1030" s="177" t="s">
        <v>2669</v>
      </c>
      <c r="X1030" s="177" t="s">
        <v>2670</v>
      </c>
      <c r="Y1030" s="177" t="s">
        <v>3335</v>
      </c>
      <c r="Z1030" s="177" t="s">
        <v>6718</v>
      </c>
      <c r="AA1030" s="525" t="s">
        <v>3069</v>
      </c>
      <c r="AB1030" s="399" t="str">
        <f t="shared" si="217"/>
        <v>DC1CB20</v>
      </c>
      <c r="AC1030" s="399" t="str">
        <f t="shared" si="218"/>
        <v>DC1CB20-DC</v>
      </c>
      <c r="AD1030" t="str">
        <f>Y1030&amp;"-"&amp;VLOOKUP(AC1030,'LICH THI'!C:AA,9,0)</f>
        <v>64DCDT3205-42483</v>
      </c>
      <c r="AE1030">
        <f t="shared" si="219"/>
        <v>1</v>
      </c>
    </row>
    <row r="1031" spans="1:31" x14ac:dyDescent="0.25">
      <c r="A1031" s="436" t="str">
        <f t="shared" si="209"/>
        <v>DC1CB20-DC-34</v>
      </c>
      <c r="B1031" s="436">
        <f>COUNTIF(AC$4:AC1031,AC1031)</f>
        <v>34</v>
      </c>
      <c r="C1031" s="436" t="str">
        <f t="shared" si="210"/>
        <v>DC1CB20-DC</v>
      </c>
      <c r="D1031" s="436">
        <f>VLOOKUP(C1031,'LICH THI'!C:AA,12,0)</f>
        <v>51</v>
      </c>
      <c r="E1031" s="436">
        <f>VLOOKUP(C1031,'LICH THI'!C:AA,13,0)</f>
        <v>51</v>
      </c>
      <c r="F1031" s="436">
        <f t="shared" si="220"/>
        <v>51</v>
      </c>
      <c r="G1031" s="436">
        <f>VLOOKUP(C1031,'LICH THI'!C:AA,14,0)</f>
        <v>1</v>
      </c>
      <c r="H1031" s="436">
        <f t="shared" si="211"/>
        <v>1</v>
      </c>
      <c r="I1031" s="436" t="str">
        <f t="shared" si="212"/>
        <v>Vũ Chí Linh</v>
      </c>
      <c r="J1031" s="436"/>
      <c r="K1031" s="436">
        <f t="shared" si="213"/>
        <v>1</v>
      </c>
      <c r="L1031" s="436" t="str">
        <f t="shared" si="214"/>
        <v>DC1CB20-DC-1</v>
      </c>
      <c r="M1031" s="436">
        <f t="shared" si="215"/>
        <v>20</v>
      </c>
      <c r="N1031" s="437">
        <f t="shared" si="221"/>
        <v>15</v>
      </c>
      <c r="O1031" s="437"/>
      <c r="P1031" s="430" t="str">
        <f t="shared" si="216"/>
        <v/>
      </c>
      <c r="U1031" s="177">
        <v>9</v>
      </c>
      <c r="V1031" s="177" t="s">
        <v>3308</v>
      </c>
      <c r="W1031" s="177" t="s">
        <v>3319</v>
      </c>
      <c r="X1031" s="177" t="s">
        <v>2670</v>
      </c>
      <c r="Y1031" s="177" t="s">
        <v>3320</v>
      </c>
      <c r="Z1031" s="177" t="s">
        <v>6718</v>
      </c>
      <c r="AA1031" s="525" t="s">
        <v>3321</v>
      </c>
      <c r="AB1031" s="399" t="str">
        <f t="shared" si="217"/>
        <v>DC1CB20</v>
      </c>
      <c r="AC1031" s="399" t="str">
        <f t="shared" si="218"/>
        <v>DC1CB20-DC</v>
      </c>
      <c r="AD1031" t="str">
        <f>Y1031&amp;"-"&amp;VLOOKUP(AC1031,'LICH THI'!C:AA,9,0)</f>
        <v>64DCDT3049-42483</v>
      </c>
      <c r="AE1031">
        <f t="shared" si="219"/>
        <v>1</v>
      </c>
    </row>
    <row r="1032" spans="1:31" x14ac:dyDescent="0.25">
      <c r="A1032" s="436" t="str">
        <f t="shared" si="209"/>
        <v>DC1CB20-DC-35</v>
      </c>
      <c r="B1032" s="436">
        <f>COUNTIF(AC$4:AC1032,AC1032)</f>
        <v>35</v>
      </c>
      <c r="C1032" s="436" t="str">
        <f t="shared" si="210"/>
        <v>DC1CB20-DC</v>
      </c>
      <c r="D1032" s="436">
        <f>VLOOKUP(C1032,'LICH THI'!C:AA,12,0)</f>
        <v>51</v>
      </c>
      <c r="E1032" s="436">
        <f>VLOOKUP(C1032,'LICH THI'!C:AA,13,0)</f>
        <v>51</v>
      </c>
      <c r="F1032" s="436">
        <f t="shared" si="220"/>
        <v>51</v>
      </c>
      <c r="G1032" s="436">
        <f>VLOOKUP(C1032,'LICH THI'!C:AA,14,0)</f>
        <v>1</v>
      </c>
      <c r="H1032" s="436">
        <f t="shared" si="211"/>
        <v>1</v>
      </c>
      <c r="I1032" s="436" t="str">
        <f t="shared" si="212"/>
        <v>Đỗ Văn Lưỡng</v>
      </c>
      <c r="J1032" s="436"/>
      <c r="K1032" s="436">
        <f t="shared" si="213"/>
        <v>1</v>
      </c>
      <c r="L1032" s="436" t="str">
        <f t="shared" si="214"/>
        <v>DC1CB20-DC-1</v>
      </c>
      <c r="M1032" s="436">
        <f t="shared" si="215"/>
        <v>20</v>
      </c>
      <c r="N1032" s="437">
        <f t="shared" si="221"/>
        <v>16</v>
      </c>
      <c r="O1032" s="437"/>
      <c r="P1032" s="430" t="str">
        <f t="shared" si="216"/>
        <v/>
      </c>
      <c r="U1032" s="177">
        <v>21</v>
      </c>
      <c r="V1032" s="177" t="s">
        <v>3325</v>
      </c>
      <c r="W1032" s="177" t="s">
        <v>3663</v>
      </c>
      <c r="X1032" s="177" t="s">
        <v>5524</v>
      </c>
      <c r="Y1032" s="177" t="s">
        <v>5525</v>
      </c>
      <c r="Z1032" s="177" t="s">
        <v>6718</v>
      </c>
      <c r="AA1032" s="525" t="s">
        <v>3723</v>
      </c>
      <c r="AB1032" s="399" t="str">
        <f t="shared" si="217"/>
        <v>DC1CB20</v>
      </c>
      <c r="AC1032" s="399" t="str">
        <f t="shared" si="218"/>
        <v>DC1CB20-DC</v>
      </c>
      <c r="AD1032" t="str">
        <f>Y1032&amp;"-"&amp;VLOOKUP(AC1032,'LICH THI'!C:AA,9,0)</f>
        <v>64DCDT3079-42483</v>
      </c>
      <c r="AE1032">
        <f t="shared" si="219"/>
        <v>1</v>
      </c>
    </row>
    <row r="1033" spans="1:31" x14ac:dyDescent="0.25">
      <c r="A1033" s="436" t="str">
        <f t="shared" si="209"/>
        <v>DC1CB20-DC-36</v>
      </c>
      <c r="B1033" s="436">
        <f>COUNTIF(AC$4:AC1033,AC1033)</f>
        <v>36</v>
      </c>
      <c r="C1033" s="436" t="str">
        <f t="shared" si="210"/>
        <v>DC1CB20-DC</v>
      </c>
      <c r="D1033" s="436">
        <f>VLOOKUP(C1033,'LICH THI'!C:AA,12,0)</f>
        <v>51</v>
      </c>
      <c r="E1033" s="436">
        <f>VLOOKUP(C1033,'LICH THI'!C:AA,13,0)</f>
        <v>51</v>
      </c>
      <c r="F1033" s="436">
        <f t="shared" si="220"/>
        <v>51</v>
      </c>
      <c r="G1033" s="436">
        <f>VLOOKUP(C1033,'LICH THI'!C:AA,14,0)</f>
        <v>1</v>
      </c>
      <c r="H1033" s="436">
        <f t="shared" si="211"/>
        <v>1</v>
      </c>
      <c r="I1033" s="436" t="str">
        <f t="shared" si="212"/>
        <v>Chu Thị Lê Mai</v>
      </c>
      <c r="J1033" s="436"/>
      <c r="K1033" s="436">
        <f t="shared" si="213"/>
        <v>1</v>
      </c>
      <c r="L1033" s="436" t="str">
        <f t="shared" si="214"/>
        <v>DC1CB20-DC-1</v>
      </c>
      <c r="M1033" s="436">
        <f t="shared" si="215"/>
        <v>20</v>
      </c>
      <c r="N1033" s="437">
        <f t="shared" si="221"/>
        <v>17</v>
      </c>
      <c r="O1033" s="437"/>
      <c r="P1033" s="430" t="str">
        <f t="shared" si="216"/>
        <v/>
      </c>
      <c r="U1033" s="177">
        <v>37</v>
      </c>
      <c r="V1033" s="177" t="s">
        <v>3509</v>
      </c>
      <c r="W1033" s="177" t="s">
        <v>5302</v>
      </c>
      <c r="X1033" s="177" t="s">
        <v>3130</v>
      </c>
      <c r="Y1033" s="177" t="s">
        <v>5303</v>
      </c>
      <c r="Z1033" s="177" t="s">
        <v>6718</v>
      </c>
      <c r="AA1033" s="525" t="s">
        <v>4097</v>
      </c>
      <c r="AB1033" s="399" t="str">
        <f t="shared" si="217"/>
        <v>DC1CB20</v>
      </c>
      <c r="AC1033" s="399" t="str">
        <f t="shared" si="218"/>
        <v>DC1CB20-DC</v>
      </c>
      <c r="AD1033" t="str">
        <f>Y1033&amp;"-"&amp;VLOOKUP(AC1033,'LICH THI'!C:AA,9,0)</f>
        <v>65DCKX22624-42483</v>
      </c>
      <c r="AE1033">
        <f t="shared" si="219"/>
        <v>1</v>
      </c>
    </row>
    <row r="1034" spans="1:31" x14ac:dyDescent="0.25">
      <c r="A1034" s="436" t="str">
        <f t="shared" si="209"/>
        <v>DC1CB20-DC-37</v>
      </c>
      <c r="B1034" s="436">
        <f>COUNTIF(AC$4:AC1034,AC1034)</f>
        <v>37</v>
      </c>
      <c r="C1034" s="436" t="str">
        <f t="shared" si="210"/>
        <v>DC1CB20-DC</v>
      </c>
      <c r="D1034" s="436">
        <f>VLOOKUP(C1034,'LICH THI'!C:AA,12,0)</f>
        <v>51</v>
      </c>
      <c r="E1034" s="436">
        <f>VLOOKUP(C1034,'LICH THI'!C:AA,13,0)</f>
        <v>51</v>
      </c>
      <c r="F1034" s="436">
        <f t="shared" si="220"/>
        <v>51</v>
      </c>
      <c r="G1034" s="436">
        <f>VLOOKUP(C1034,'LICH THI'!C:AA,14,0)</f>
        <v>1</v>
      </c>
      <c r="H1034" s="436">
        <f t="shared" si="211"/>
        <v>1</v>
      </c>
      <c r="I1034" s="436" t="str">
        <f t="shared" si="212"/>
        <v>Đỗ Thị Quỳnh Nga</v>
      </c>
      <c r="J1034" s="436"/>
      <c r="K1034" s="436">
        <f t="shared" si="213"/>
        <v>1</v>
      </c>
      <c r="L1034" s="436" t="str">
        <f t="shared" si="214"/>
        <v>DC1CB20-DC-1</v>
      </c>
      <c r="M1034" s="436">
        <f t="shared" si="215"/>
        <v>20</v>
      </c>
      <c r="N1034" s="437">
        <f t="shared" si="221"/>
        <v>18</v>
      </c>
      <c r="O1034" s="437"/>
      <c r="P1034" s="430" t="str">
        <f t="shared" si="216"/>
        <v/>
      </c>
      <c r="U1034" s="177">
        <v>40</v>
      </c>
      <c r="V1034" s="177" t="s">
        <v>4879</v>
      </c>
      <c r="W1034" s="177" t="s">
        <v>4346</v>
      </c>
      <c r="X1034" s="177" t="s">
        <v>2676</v>
      </c>
      <c r="Y1034" s="177" t="s">
        <v>6727</v>
      </c>
      <c r="Z1034" s="177" t="s">
        <v>6718</v>
      </c>
      <c r="AA1034" s="525" t="s">
        <v>3567</v>
      </c>
      <c r="AB1034" s="399" t="str">
        <f t="shared" si="217"/>
        <v>DC1CB20</v>
      </c>
      <c r="AC1034" s="399" t="str">
        <f t="shared" si="218"/>
        <v>DC1CB20-DC</v>
      </c>
      <c r="AD1034" t="str">
        <f>Y1034&amp;"-"&amp;VLOOKUP(AC1034,'LICH THI'!C:AA,9,0)</f>
        <v>65DCKX23291-42483</v>
      </c>
      <c r="AE1034">
        <f t="shared" si="219"/>
        <v>1</v>
      </c>
    </row>
    <row r="1035" spans="1:31" x14ac:dyDescent="0.25">
      <c r="A1035" s="436" t="str">
        <f t="shared" si="209"/>
        <v>DC1CB20-DC-38</v>
      </c>
      <c r="B1035" s="436">
        <f>COUNTIF(AC$4:AC1035,AC1035)</f>
        <v>38</v>
      </c>
      <c r="C1035" s="436" t="str">
        <f t="shared" si="210"/>
        <v>DC1CB20-DC</v>
      </c>
      <c r="D1035" s="436">
        <f>VLOOKUP(C1035,'LICH THI'!C:AA,12,0)</f>
        <v>51</v>
      </c>
      <c r="E1035" s="436">
        <f>VLOOKUP(C1035,'LICH THI'!C:AA,13,0)</f>
        <v>51</v>
      </c>
      <c r="F1035" s="436">
        <f t="shared" si="220"/>
        <v>51</v>
      </c>
      <c r="G1035" s="436">
        <f>VLOOKUP(C1035,'LICH THI'!C:AA,14,0)</f>
        <v>1</v>
      </c>
      <c r="H1035" s="436">
        <f t="shared" si="211"/>
        <v>1</v>
      </c>
      <c r="I1035" s="436" t="str">
        <f t="shared" si="212"/>
        <v>Bùi Quang Nhật</v>
      </c>
      <c r="J1035" s="436"/>
      <c r="K1035" s="436">
        <f t="shared" si="213"/>
        <v>1</v>
      </c>
      <c r="L1035" s="436" t="str">
        <f t="shared" si="214"/>
        <v>DC1CB20-DC-1</v>
      </c>
      <c r="M1035" s="436">
        <f t="shared" si="215"/>
        <v>20</v>
      </c>
      <c r="N1035" s="437">
        <f t="shared" si="221"/>
        <v>19</v>
      </c>
      <c r="O1035" s="437"/>
      <c r="P1035" s="430" t="str">
        <f t="shared" si="216"/>
        <v/>
      </c>
      <c r="U1035" s="177">
        <v>30</v>
      </c>
      <c r="V1035" s="177" t="s">
        <v>6441</v>
      </c>
      <c r="W1035" s="177" t="s">
        <v>4726</v>
      </c>
      <c r="X1035" s="177" t="s">
        <v>5305</v>
      </c>
      <c r="Y1035" s="177" t="s">
        <v>6658</v>
      </c>
      <c r="Z1035" s="177" t="s">
        <v>6718</v>
      </c>
      <c r="AA1035" s="525" t="s">
        <v>6659</v>
      </c>
      <c r="AB1035" s="399" t="str">
        <f t="shared" si="217"/>
        <v>DC1CB20</v>
      </c>
      <c r="AC1035" s="399" t="str">
        <f t="shared" si="218"/>
        <v>DC1CB20-DC</v>
      </c>
      <c r="AD1035" t="str">
        <f>Y1035&amp;"-"&amp;VLOOKUP(AC1035,'LICH THI'!C:AA,9,0)</f>
        <v>65DCCC21732-42483</v>
      </c>
      <c r="AE1035">
        <f t="shared" si="219"/>
        <v>1</v>
      </c>
    </row>
    <row r="1036" spans="1:31" x14ac:dyDescent="0.25">
      <c r="A1036" s="436" t="str">
        <f t="shared" si="209"/>
        <v>DC1CB20-DC-39</v>
      </c>
      <c r="B1036" s="436">
        <f>COUNTIF(AC$4:AC1036,AC1036)</f>
        <v>39</v>
      </c>
      <c r="C1036" s="436" t="str">
        <f t="shared" si="210"/>
        <v>DC1CB20-DC</v>
      </c>
      <c r="D1036" s="436">
        <f>VLOOKUP(C1036,'LICH THI'!C:AA,12,0)</f>
        <v>51</v>
      </c>
      <c r="E1036" s="436">
        <f>VLOOKUP(C1036,'LICH THI'!C:AA,13,0)</f>
        <v>51</v>
      </c>
      <c r="F1036" s="436">
        <f t="shared" si="220"/>
        <v>51</v>
      </c>
      <c r="G1036" s="436">
        <f>VLOOKUP(C1036,'LICH THI'!C:AA,14,0)</f>
        <v>1</v>
      </c>
      <c r="H1036" s="436">
        <f t="shared" si="211"/>
        <v>1</v>
      </c>
      <c r="I1036" s="436" t="str">
        <f t="shared" si="212"/>
        <v>Nguyễn Tuấn Phong</v>
      </c>
      <c r="J1036" s="436"/>
      <c r="K1036" s="436">
        <f t="shared" si="213"/>
        <v>1</v>
      </c>
      <c r="L1036" s="436" t="str">
        <f t="shared" si="214"/>
        <v>DC1CB20-DC-1</v>
      </c>
      <c r="M1036" s="436">
        <f t="shared" si="215"/>
        <v>20</v>
      </c>
      <c r="N1036" s="437">
        <f t="shared" si="221"/>
        <v>20</v>
      </c>
      <c r="O1036" s="437"/>
      <c r="P1036" s="430" t="str">
        <f t="shared" si="216"/>
        <v/>
      </c>
      <c r="U1036" s="177">
        <v>22</v>
      </c>
      <c r="V1036" s="177" t="s">
        <v>3325</v>
      </c>
      <c r="W1036" s="177" t="s">
        <v>3475</v>
      </c>
      <c r="X1036" s="177" t="s">
        <v>3284</v>
      </c>
      <c r="Y1036" s="177" t="s">
        <v>5529</v>
      </c>
      <c r="Z1036" s="177" t="s">
        <v>6718</v>
      </c>
      <c r="AA1036" s="525" t="s">
        <v>5530</v>
      </c>
      <c r="AB1036" s="399" t="str">
        <f t="shared" si="217"/>
        <v>DC1CB20</v>
      </c>
      <c r="AC1036" s="399" t="str">
        <f t="shared" si="218"/>
        <v>DC1CB20-DC</v>
      </c>
      <c r="AD1036" t="str">
        <f>Y1036&amp;"-"&amp;VLOOKUP(AC1036,'LICH THI'!C:AA,9,0)</f>
        <v>64DCDT3089-42483</v>
      </c>
      <c r="AE1036">
        <f t="shared" si="219"/>
        <v>1</v>
      </c>
    </row>
    <row r="1037" spans="1:31" x14ac:dyDescent="0.25">
      <c r="A1037" s="436" t="str">
        <f t="shared" si="209"/>
        <v>DC1CB20-DC-40</v>
      </c>
      <c r="B1037" s="436">
        <f>COUNTIF(AC$4:AC1037,AC1037)</f>
        <v>40</v>
      </c>
      <c r="C1037" s="436" t="str">
        <f t="shared" si="210"/>
        <v>DC1CB20-DC</v>
      </c>
      <c r="D1037" s="436">
        <f>VLOOKUP(C1037,'LICH THI'!C:AA,12,0)</f>
        <v>51</v>
      </c>
      <c r="E1037" s="436">
        <f>VLOOKUP(C1037,'LICH THI'!C:AA,13,0)</f>
        <v>51</v>
      </c>
      <c r="F1037" s="436">
        <f t="shared" si="220"/>
        <v>51</v>
      </c>
      <c r="G1037" s="436">
        <f>VLOOKUP(C1037,'LICH THI'!C:AA,14,0)</f>
        <v>1</v>
      </c>
      <c r="H1037" s="436">
        <f t="shared" si="211"/>
        <v>1</v>
      </c>
      <c r="I1037" s="436" t="str">
        <f t="shared" si="212"/>
        <v>Tạ Bùi Hoàng Phong</v>
      </c>
      <c r="J1037" s="436"/>
      <c r="K1037" s="436">
        <f t="shared" si="213"/>
        <v>1</v>
      </c>
      <c r="L1037" s="436" t="str">
        <f t="shared" si="214"/>
        <v>DC1CB20-DC-1</v>
      </c>
      <c r="M1037" s="436">
        <f t="shared" si="215"/>
        <v>20</v>
      </c>
      <c r="N1037" s="437">
        <f t="shared" si="221"/>
        <v>21</v>
      </c>
      <c r="O1037" s="437"/>
      <c r="P1037" s="430" t="str">
        <f t="shared" si="216"/>
        <v/>
      </c>
      <c r="U1037" s="177">
        <v>10</v>
      </c>
      <c r="V1037" s="177" t="s">
        <v>3308</v>
      </c>
      <c r="W1037" s="177" t="s">
        <v>5513</v>
      </c>
      <c r="X1037" s="177" t="s">
        <v>3284</v>
      </c>
      <c r="Y1037" s="177" t="s">
        <v>5514</v>
      </c>
      <c r="Z1037" s="177" t="s">
        <v>6718</v>
      </c>
      <c r="AA1037" s="525" t="s">
        <v>2882</v>
      </c>
      <c r="AB1037" s="399" t="str">
        <f t="shared" si="217"/>
        <v>DC1CB20</v>
      </c>
      <c r="AC1037" s="399" t="str">
        <f t="shared" si="218"/>
        <v>DC1CB20-DC</v>
      </c>
      <c r="AD1037" t="str">
        <f>Y1037&amp;"-"&amp;VLOOKUP(AC1037,'LICH THI'!C:AA,9,0)</f>
        <v>64DCDT3064-42483</v>
      </c>
      <c r="AE1037">
        <f t="shared" si="219"/>
        <v>1</v>
      </c>
    </row>
    <row r="1038" spans="1:31" x14ac:dyDescent="0.25">
      <c r="A1038" s="436" t="str">
        <f t="shared" si="209"/>
        <v>DC1CB20-DC-41</v>
      </c>
      <c r="B1038" s="436">
        <f>COUNTIF(AC$4:AC1038,AC1038)</f>
        <v>41</v>
      </c>
      <c r="C1038" s="436" t="str">
        <f t="shared" si="210"/>
        <v>DC1CB20-DC</v>
      </c>
      <c r="D1038" s="436">
        <f>VLOOKUP(C1038,'LICH THI'!C:AA,12,0)</f>
        <v>51</v>
      </c>
      <c r="E1038" s="436">
        <f>VLOOKUP(C1038,'LICH THI'!C:AA,13,0)</f>
        <v>51</v>
      </c>
      <c r="F1038" s="436">
        <f t="shared" si="220"/>
        <v>51</v>
      </c>
      <c r="G1038" s="436">
        <f>VLOOKUP(C1038,'LICH THI'!C:AA,14,0)</f>
        <v>1</v>
      </c>
      <c r="H1038" s="436">
        <f t="shared" si="211"/>
        <v>1</v>
      </c>
      <c r="I1038" s="436" t="str">
        <f t="shared" si="212"/>
        <v>Nguyễn Văn Phương</v>
      </c>
      <c r="J1038" s="436"/>
      <c r="K1038" s="436">
        <f t="shared" si="213"/>
        <v>1</v>
      </c>
      <c r="L1038" s="436" t="str">
        <f t="shared" si="214"/>
        <v>DC1CB20-DC-1</v>
      </c>
      <c r="M1038" s="436">
        <f t="shared" si="215"/>
        <v>20</v>
      </c>
      <c r="N1038" s="437">
        <f t="shared" si="221"/>
        <v>22</v>
      </c>
      <c r="O1038" s="437"/>
      <c r="P1038" s="430" t="str">
        <f t="shared" si="216"/>
        <v/>
      </c>
      <c r="U1038" s="177">
        <v>23</v>
      </c>
      <c r="V1038" s="177" t="s">
        <v>3325</v>
      </c>
      <c r="W1038" s="177" t="s">
        <v>2741</v>
      </c>
      <c r="X1038" s="177" t="s">
        <v>2717</v>
      </c>
      <c r="Y1038" s="177" t="s">
        <v>3793</v>
      </c>
      <c r="Z1038" s="177" t="s">
        <v>6718</v>
      </c>
      <c r="AA1038" s="525" t="s">
        <v>3794</v>
      </c>
      <c r="AB1038" s="399" t="str">
        <f t="shared" si="217"/>
        <v>DC1CB20</v>
      </c>
      <c r="AC1038" s="399" t="str">
        <f t="shared" si="218"/>
        <v>DC1CB20-DC</v>
      </c>
      <c r="AD1038" t="str">
        <f>Y1038&amp;"-"&amp;VLOOKUP(AC1038,'LICH THI'!C:AA,9,0)</f>
        <v>64DCDT3099-42483</v>
      </c>
      <c r="AE1038">
        <f t="shared" si="219"/>
        <v>1</v>
      </c>
    </row>
    <row r="1039" spans="1:31" x14ac:dyDescent="0.25">
      <c r="A1039" s="436" t="str">
        <f t="shared" si="209"/>
        <v>DC1CB20-DC-42</v>
      </c>
      <c r="B1039" s="436">
        <f>COUNTIF(AC$4:AC1039,AC1039)</f>
        <v>42</v>
      </c>
      <c r="C1039" s="436" t="str">
        <f t="shared" si="210"/>
        <v>DC1CB20-DC</v>
      </c>
      <c r="D1039" s="436">
        <f>VLOOKUP(C1039,'LICH THI'!C:AA,12,0)</f>
        <v>51</v>
      </c>
      <c r="E1039" s="436">
        <f>VLOOKUP(C1039,'LICH THI'!C:AA,13,0)</f>
        <v>51</v>
      </c>
      <c r="F1039" s="436">
        <f t="shared" si="220"/>
        <v>51</v>
      </c>
      <c r="G1039" s="436">
        <f>VLOOKUP(C1039,'LICH THI'!C:AA,14,0)</f>
        <v>1</v>
      </c>
      <c r="H1039" s="436">
        <f t="shared" si="211"/>
        <v>1</v>
      </c>
      <c r="I1039" s="436" t="str">
        <f t="shared" si="212"/>
        <v>Bùi Đăng Sinh</v>
      </c>
      <c r="J1039" s="436"/>
      <c r="K1039" s="436">
        <f t="shared" si="213"/>
        <v>1</v>
      </c>
      <c r="L1039" s="436" t="str">
        <f t="shared" si="214"/>
        <v>DC1CB20-DC-1</v>
      </c>
      <c r="M1039" s="436">
        <f t="shared" si="215"/>
        <v>20</v>
      </c>
      <c r="N1039" s="437">
        <f t="shared" si="221"/>
        <v>23</v>
      </c>
      <c r="O1039" s="437"/>
      <c r="P1039" s="430" t="str">
        <f t="shared" si="216"/>
        <v/>
      </c>
      <c r="U1039" s="177">
        <v>33</v>
      </c>
      <c r="V1039" s="177" t="s">
        <v>3892</v>
      </c>
      <c r="W1039" s="177" t="s">
        <v>6251</v>
      </c>
      <c r="X1039" s="177" t="s">
        <v>3172</v>
      </c>
      <c r="Y1039" s="177" t="s">
        <v>6252</v>
      </c>
      <c r="Z1039" s="177" t="s">
        <v>6718</v>
      </c>
      <c r="AA1039" s="525" t="s">
        <v>6253</v>
      </c>
      <c r="AB1039" s="399" t="str">
        <f t="shared" si="217"/>
        <v>DC1CB20</v>
      </c>
      <c r="AC1039" s="399" t="str">
        <f t="shared" si="218"/>
        <v>DC1CB20-DC</v>
      </c>
      <c r="AD1039" t="str">
        <f>Y1039&amp;"-"&amp;VLOOKUP(AC1039,'LICH THI'!C:AA,9,0)</f>
        <v>65DCDB20580-42483</v>
      </c>
      <c r="AE1039">
        <f t="shared" si="219"/>
        <v>1</v>
      </c>
    </row>
    <row r="1040" spans="1:31" x14ac:dyDescent="0.25">
      <c r="A1040" s="436" t="str">
        <f t="shared" si="209"/>
        <v>DC1CB20-DC-43</v>
      </c>
      <c r="B1040" s="436">
        <f>COUNTIF(AC$4:AC1040,AC1040)</f>
        <v>43</v>
      </c>
      <c r="C1040" s="436" t="str">
        <f t="shared" si="210"/>
        <v>DC1CB20-DC</v>
      </c>
      <c r="D1040" s="436">
        <f>VLOOKUP(C1040,'LICH THI'!C:AA,12,0)</f>
        <v>51</v>
      </c>
      <c r="E1040" s="436">
        <f>VLOOKUP(C1040,'LICH THI'!C:AA,13,0)</f>
        <v>51</v>
      </c>
      <c r="F1040" s="436">
        <f t="shared" si="220"/>
        <v>51</v>
      </c>
      <c r="G1040" s="436">
        <f>VLOOKUP(C1040,'LICH THI'!C:AA,14,0)</f>
        <v>1</v>
      </c>
      <c r="H1040" s="436">
        <f t="shared" si="211"/>
        <v>1</v>
      </c>
      <c r="I1040" s="436" t="str">
        <f t="shared" si="212"/>
        <v>Nguyễn Văn Sơn</v>
      </c>
      <c r="J1040" s="436"/>
      <c r="K1040" s="436">
        <f t="shared" si="213"/>
        <v>1</v>
      </c>
      <c r="L1040" s="436" t="str">
        <f t="shared" si="214"/>
        <v>DC1CB20-DC-1</v>
      </c>
      <c r="M1040" s="436">
        <f t="shared" si="215"/>
        <v>20</v>
      </c>
      <c r="N1040" s="437">
        <f t="shared" si="221"/>
        <v>24</v>
      </c>
      <c r="O1040" s="437"/>
      <c r="P1040" s="430" t="str">
        <f t="shared" si="216"/>
        <v/>
      </c>
      <c r="U1040" s="177">
        <v>34</v>
      </c>
      <c r="V1040" s="177" t="s">
        <v>3892</v>
      </c>
      <c r="W1040" s="177" t="s">
        <v>2741</v>
      </c>
      <c r="X1040" s="177" t="s">
        <v>2688</v>
      </c>
      <c r="Y1040" s="177" t="s">
        <v>6726</v>
      </c>
      <c r="Z1040" s="177" t="s">
        <v>6718</v>
      </c>
      <c r="AA1040" s="525" t="s">
        <v>6280</v>
      </c>
      <c r="AB1040" s="399" t="str">
        <f t="shared" si="217"/>
        <v>DC1CB20</v>
      </c>
      <c r="AC1040" s="399" t="str">
        <f t="shared" si="218"/>
        <v>DC1CB20-DC</v>
      </c>
      <c r="AD1040" t="str">
        <f>Y1040&amp;"-"&amp;VLOOKUP(AC1040,'LICH THI'!C:AA,9,0)</f>
        <v>65DCDB20545-42483</v>
      </c>
      <c r="AE1040">
        <f t="shared" si="219"/>
        <v>1</v>
      </c>
    </row>
    <row r="1041" spans="1:31" x14ac:dyDescent="0.25">
      <c r="A1041" s="436" t="str">
        <f t="shared" si="209"/>
        <v>DC1CB20-DC-44</v>
      </c>
      <c r="B1041" s="436">
        <f>COUNTIF(AC$4:AC1041,AC1041)</f>
        <v>44</v>
      </c>
      <c r="C1041" s="436" t="str">
        <f t="shared" si="210"/>
        <v>DC1CB20-DC</v>
      </c>
      <c r="D1041" s="436">
        <f>VLOOKUP(C1041,'LICH THI'!C:AA,12,0)</f>
        <v>51</v>
      </c>
      <c r="E1041" s="436">
        <f>VLOOKUP(C1041,'LICH THI'!C:AA,13,0)</f>
        <v>51</v>
      </c>
      <c r="F1041" s="436">
        <f t="shared" si="220"/>
        <v>51</v>
      </c>
      <c r="G1041" s="436">
        <f>VLOOKUP(C1041,'LICH THI'!C:AA,14,0)</f>
        <v>1</v>
      </c>
      <c r="H1041" s="436">
        <f t="shared" si="211"/>
        <v>1</v>
      </c>
      <c r="I1041" s="436" t="str">
        <f t="shared" si="212"/>
        <v>Nguyễn Văn Tài</v>
      </c>
      <c r="J1041" s="436"/>
      <c r="K1041" s="436">
        <f t="shared" si="213"/>
        <v>1</v>
      </c>
      <c r="L1041" s="436" t="str">
        <f t="shared" si="214"/>
        <v>DC1CB20-DC-1</v>
      </c>
      <c r="M1041" s="436">
        <f t="shared" si="215"/>
        <v>20</v>
      </c>
      <c r="N1041" s="437">
        <f t="shared" si="221"/>
        <v>25</v>
      </c>
      <c r="O1041" s="437"/>
      <c r="P1041" s="430" t="str">
        <f t="shared" si="216"/>
        <v/>
      </c>
      <c r="U1041" s="177">
        <v>24</v>
      </c>
      <c r="V1041" s="177" t="s">
        <v>3325</v>
      </c>
      <c r="W1041" s="177" t="s">
        <v>2741</v>
      </c>
      <c r="X1041" s="177" t="s">
        <v>3043</v>
      </c>
      <c r="Y1041" s="177" t="s">
        <v>5531</v>
      </c>
      <c r="Z1041" s="177" t="s">
        <v>6718</v>
      </c>
      <c r="AA1041" s="525" t="s">
        <v>3842</v>
      </c>
      <c r="AB1041" s="399" t="str">
        <f t="shared" si="217"/>
        <v>DC1CB20</v>
      </c>
      <c r="AC1041" s="399" t="str">
        <f t="shared" si="218"/>
        <v>DC1CB20-DC</v>
      </c>
      <c r="AD1041" t="str">
        <f>Y1041&amp;"-"&amp;VLOOKUP(AC1041,'LICH THI'!C:AA,9,0)</f>
        <v>64DCDT3084-42483</v>
      </c>
      <c r="AE1041">
        <f t="shared" si="219"/>
        <v>1</v>
      </c>
    </row>
    <row r="1042" spans="1:31" x14ac:dyDescent="0.25">
      <c r="A1042" s="436" t="str">
        <f t="shared" si="209"/>
        <v>DC1CB20-DC-45</v>
      </c>
      <c r="B1042" s="436">
        <f>COUNTIF(AC$4:AC1042,AC1042)</f>
        <v>45</v>
      </c>
      <c r="C1042" s="436" t="str">
        <f t="shared" si="210"/>
        <v>DC1CB20-DC</v>
      </c>
      <c r="D1042" s="436">
        <f>VLOOKUP(C1042,'LICH THI'!C:AA,12,0)</f>
        <v>51</v>
      </c>
      <c r="E1042" s="436">
        <f>VLOOKUP(C1042,'LICH THI'!C:AA,13,0)</f>
        <v>51</v>
      </c>
      <c r="F1042" s="436">
        <f t="shared" si="220"/>
        <v>51</v>
      </c>
      <c r="G1042" s="436">
        <f>VLOOKUP(C1042,'LICH THI'!C:AA,14,0)</f>
        <v>1</v>
      </c>
      <c r="H1042" s="436">
        <f t="shared" si="211"/>
        <v>1</v>
      </c>
      <c r="I1042" s="436" t="str">
        <f t="shared" si="212"/>
        <v>Nguyễn Trí Tú</v>
      </c>
      <c r="J1042" s="436"/>
      <c r="K1042" s="436">
        <f t="shared" si="213"/>
        <v>1</v>
      </c>
      <c r="L1042" s="436" t="str">
        <f t="shared" si="214"/>
        <v>DC1CB20-DC-1</v>
      </c>
      <c r="M1042" s="436">
        <f t="shared" si="215"/>
        <v>20</v>
      </c>
      <c r="N1042" s="437">
        <f t="shared" si="221"/>
        <v>26</v>
      </c>
      <c r="O1042" s="437"/>
      <c r="P1042" s="430" t="str">
        <f t="shared" si="216"/>
        <v/>
      </c>
      <c r="U1042" s="177">
        <v>25</v>
      </c>
      <c r="V1042" s="177" t="s">
        <v>3325</v>
      </c>
      <c r="W1042" s="177" t="s">
        <v>5532</v>
      </c>
      <c r="X1042" s="177" t="s">
        <v>2697</v>
      </c>
      <c r="Y1042" s="177" t="s">
        <v>5533</v>
      </c>
      <c r="Z1042" s="177" t="s">
        <v>6718</v>
      </c>
      <c r="AA1042" s="525" t="s">
        <v>5534</v>
      </c>
      <c r="AB1042" s="399" t="str">
        <f t="shared" si="217"/>
        <v>DC1CB20</v>
      </c>
      <c r="AC1042" s="399" t="str">
        <f t="shared" si="218"/>
        <v>DC1CB20-DC</v>
      </c>
      <c r="AD1042" t="str">
        <f>Y1042&amp;"-"&amp;VLOOKUP(AC1042,'LICH THI'!C:AA,9,0)</f>
        <v>64DCDT3191-42483</v>
      </c>
      <c r="AE1042">
        <f t="shared" si="219"/>
        <v>1</v>
      </c>
    </row>
    <row r="1043" spans="1:31" x14ac:dyDescent="0.25">
      <c r="A1043" s="436" t="str">
        <f t="shared" si="209"/>
        <v>DC1CB20-DC-46</v>
      </c>
      <c r="B1043" s="436">
        <f>COUNTIF(AC$4:AC1043,AC1043)</f>
        <v>46</v>
      </c>
      <c r="C1043" s="436" t="str">
        <f t="shared" si="210"/>
        <v>DC1CB20-DC</v>
      </c>
      <c r="D1043" s="436">
        <f>VLOOKUP(C1043,'LICH THI'!C:AA,12,0)</f>
        <v>51</v>
      </c>
      <c r="E1043" s="436">
        <f>VLOOKUP(C1043,'LICH THI'!C:AA,13,0)</f>
        <v>51</v>
      </c>
      <c r="F1043" s="436">
        <f t="shared" si="220"/>
        <v>51</v>
      </c>
      <c r="G1043" s="436">
        <f>VLOOKUP(C1043,'LICH THI'!C:AA,14,0)</f>
        <v>1</v>
      </c>
      <c r="H1043" s="436">
        <f t="shared" si="211"/>
        <v>1</v>
      </c>
      <c r="I1043" s="436" t="str">
        <f t="shared" si="212"/>
        <v>Đoàn Thị Tuyền</v>
      </c>
      <c r="J1043" s="436"/>
      <c r="K1043" s="436">
        <f t="shared" si="213"/>
        <v>1</v>
      </c>
      <c r="L1043" s="436" t="str">
        <f t="shared" si="214"/>
        <v>DC1CB20-DC-1</v>
      </c>
      <c r="M1043" s="436">
        <f t="shared" si="215"/>
        <v>20</v>
      </c>
      <c r="N1043" s="437">
        <f t="shared" si="221"/>
        <v>27</v>
      </c>
      <c r="O1043" s="437"/>
      <c r="P1043" s="430" t="str">
        <f t="shared" si="216"/>
        <v/>
      </c>
      <c r="U1043" s="177">
        <v>26</v>
      </c>
      <c r="V1043" s="177" t="s">
        <v>3325</v>
      </c>
      <c r="W1043" s="177" t="s">
        <v>3049</v>
      </c>
      <c r="X1043" s="177" t="s">
        <v>3795</v>
      </c>
      <c r="Y1043" s="177" t="s">
        <v>3796</v>
      </c>
      <c r="Z1043" s="177" t="s">
        <v>6718</v>
      </c>
      <c r="AA1043" s="525" t="s">
        <v>3797</v>
      </c>
      <c r="AB1043" s="399" t="str">
        <f t="shared" si="217"/>
        <v>DC1CB20</v>
      </c>
      <c r="AC1043" s="399" t="str">
        <f t="shared" si="218"/>
        <v>DC1CB20-DC</v>
      </c>
      <c r="AD1043" t="str">
        <f>Y1043&amp;"-"&amp;VLOOKUP(AC1043,'LICH THI'!C:AA,9,0)</f>
        <v>64DCDT3082-42483</v>
      </c>
      <c r="AE1043">
        <f t="shared" si="219"/>
        <v>1</v>
      </c>
    </row>
    <row r="1044" spans="1:31" x14ac:dyDescent="0.25">
      <c r="A1044" s="436" t="str">
        <f t="shared" si="209"/>
        <v>DC1CB20-DC-47</v>
      </c>
      <c r="B1044" s="436">
        <f>COUNTIF(AC$4:AC1044,AC1044)</f>
        <v>47</v>
      </c>
      <c r="C1044" s="436" t="str">
        <f t="shared" si="210"/>
        <v>DC1CB20-DC</v>
      </c>
      <c r="D1044" s="436">
        <f>VLOOKUP(C1044,'LICH THI'!C:AA,12,0)</f>
        <v>51</v>
      </c>
      <c r="E1044" s="436">
        <f>VLOOKUP(C1044,'LICH THI'!C:AA,13,0)</f>
        <v>51</v>
      </c>
      <c r="F1044" s="436">
        <f t="shared" si="220"/>
        <v>51</v>
      </c>
      <c r="G1044" s="436">
        <f>VLOOKUP(C1044,'LICH THI'!C:AA,14,0)</f>
        <v>1</v>
      </c>
      <c r="H1044" s="436">
        <f t="shared" si="211"/>
        <v>1</v>
      </c>
      <c r="I1044" s="436" t="str">
        <f t="shared" si="212"/>
        <v>Lê Kim Thanh</v>
      </c>
      <c r="J1044" s="436"/>
      <c r="K1044" s="436">
        <f t="shared" si="213"/>
        <v>1</v>
      </c>
      <c r="L1044" s="436" t="str">
        <f t="shared" si="214"/>
        <v>DC1CB20-DC-1</v>
      </c>
      <c r="M1044" s="436">
        <f t="shared" si="215"/>
        <v>20</v>
      </c>
      <c r="N1044" s="437">
        <f t="shared" si="221"/>
        <v>28</v>
      </c>
      <c r="O1044" s="437"/>
      <c r="P1044" s="430" t="str">
        <f t="shared" si="216"/>
        <v/>
      </c>
      <c r="U1044" s="177">
        <v>38</v>
      </c>
      <c r="V1044" s="177" t="s">
        <v>3509</v>
      </c>
      <c r="W1044" s="177" t="s">
        <v>5313</v>
      </c>
      <c r="X1044" s="177" t="s">
        <v>3552</v>
      </c>
      <c r="Y1044" s="177" t="s">
        <v>5314</v>
      </c>
      <c r="Z1044" s="177" t="s">
        <v>6718</v>
      </c>
      <c r="AA1044" s="525" t="s">
        <v>4073</v>
      </c>
      <c r="AB1044" s="399" t="str">
        <f t="shared" si="217"/>
        <v>DC1CB20</v>
      </c>
      <c r="AC1044" s="399" t="str">
        <f t="shared" si="218"/>
        <v>DC1CB20-DC</v>
      </c>
      <c r="AD1044" t="str">
        <f>Y1044&amp;"-"&amp;VLOOKUP(AC1044,'LICH THI'!C:AA,9,0)</f>
        <v>65DCKX22139-42483</v>
      </c>
      <c r="AE1044">
        <f t="shared" si="219"/>
        <v>1</v>
      </c>
    </row>
    <row r="1045" spans="1:31" x14ac:dyDescent="0.25">
      <c r="A1045" s="436" t="str">
        <f t="shared" si="209"/>
        <v>DC1CB20-DC-48</v>
      </c>
      <c r="B1045" s="436">
        <f>COUNTIF(AC$4:AC1045,AC1045)</f>
        <v>48</v>
      </c>
      <c r="C1045" s="436" t="str">
        <f t="shared" si="210"/>
        <v>DC1CB20-DC</v>
      </c>
      <c r="D1045" s="436">
        <f>VLOOKUP(C1045,'LICH THI'!C:AA,12,0)</f>
        <v>51</v>
      </c>
      <c r="E1045" s="436">
        <f>VLOOKUP(C1045,'LICH THI'!C:AA,13,0)</f>
        <v>51</v>
      </c>
      <c r="F1045" s="436">
        <f t="shared" si="220"/>
        <v>51</v>
      </c>
      <c r="G1045" s="436">
        <f>VLOOKUP(C1045,'LICH THI'!C:AA,14,0)</f>
        <v>1</v>
      </c>
      <c r="H1045" s="436">
        <f t="shared" si="211"/>
        <v>1</v>
      </c>
      <c r="I1045" s="436" t="str">
        <f t="shared" si="212"/>
        <v>Hoàng Thị Thu</v>
      </c>
      <c r="J1045" s="436"/>
      <c r="K1045" s="436">
        <f t="shared" si="213"/>
        <v>1</v>
      </c>
      <c r="L1045" s="436" t="str">
        <f t="shared" si="214"/>
        <v>DC1CB20-DC-1</v>
      </c>
      <c r="M1045" s="436">
        <f t="shared" si="215"/>
        <v>20</v>
      </c>
      <c r="N1045" s="437">
        <f t="shared" si="221"/>
        <v>29</v>
      </c>
      <c r="O1045" s="437"/>
      <c r="P1045" s="430" t="str">
        <f t="shared" si="216"/>
        <v/>
      </c>
      <c r="U1045" s="177">
        <v>47</v>
      </c>
      <c r="V1045" s="177" t="s">
        <v>3517</v>
      </c>
      <c r="W1045" s="177" t="s">
        <v>6082</v>
      </c>
      <c r="X1045" s="177" t="s">
        <v>2623</v>
      </c>
      <c r="Y1045" s="177" t="s">
        <v>6083</v>
      </c>
      <c r="Z1045" s="177" t="s">
        <v>6718</v>
      </c>
      <c r="AA1045" s="525" t="s">
        <v>4051</v>
      </c>
      <c r="AB1045" s="399" t="str">
        <f t="shared" si="217"/>
        <v>DC1CB20</v>
      </c>
      <c r="AC1045" s="399" t="str">
        <f t="shared" si="218"/>
        <v>DC1CB20-DC</v>
      </c>
      <c r="AD1045" t="str">
        <f>Y1045&amp;"-"&amp;VLOOKUP(AC1045,'LICH THI'!C:AA,9,0)</f>
        <v>65DCKX20271-42483</v>
      </c>
      <c r="AE1045">
        <f t="shared" si="219"/>
        <v>1</v>
      </c>
    </row>
    <row r="1046" spans="1:31" x14ac:dyDescent="0.25">
      <c r="A1046" s="436" t="str">
        <f t="shared" si="209"/>
        <v>DC1CB20-DC-49</v>
      </c>
      <c r="B1046" s="436">
        <f>COUNTIF(AC$4:AC1046,AC1046)</f>
        <v>49</v>
      </c>
      <c r="C1046" s="436" t="str">
        <f t="shared" si="210"/>
        <v>DC1CB20-DC</v>
      </c>
      <c r="D1046" s="436">
        <f>VLOOKUP(C1046,'LICH THI'!C:AA,12,0)</f>
        <v>51</v>
      </c>
      <c r="E1046" s="436">
        <f>VLOOKUP(C1046,'LICH THI'!C:AA,13,0)</f>
        <v>51</v>
      </c>
      <c r="F1046" s="436">
        <f t="shared" si="220"/>
        <v>51</v>
      </c>
      <c r="G1046" s="436">
        <f>VLOOKUP(C1046,'LICH THI'!C:AA,14,0)</f>
        <v>1</v>
      </c>
      <c r="H1046" s="436">
        <f t="shared" si="211"/>
        <v>1</v>
      </c>
      <c r="I1046" s="436" t="str">
        <f t="shared" si="212"/>
        <v>Nguyễn Nữ Hoài Thương</v>
      </c>
      <c r="J1046" s="436"/>
      <c r="K1046" s="436">
        <f t="shared" si="213"/>
        <v>1</v>
      </c>
      <c r="L1046" s="436" t="str">
        <f t="shared" si="214"/>
        <v>DC1CB20-DC-1</v>
      </c>
      <c r="M1046" s="436">
        <f t="shared" si="215"/>
        <v>20</v>
      </c>
      <c r="N1046" s="437">
        <f t="shared" si="221"/>
        <v>30</v>
      </c>
      <c r="O1046" s="437"/>
      <c r="P1046" s="430" t="str">
        <f t="shared" si="216"/>
        <v/>
      </c>
      <c r="U1046" s="177">
        <v>48</v>
      </c>
      <c r="V1046" s="177" t="s">
        <v>3517</v>
      </c>
      <c r="W1046" s="177" t="s">
        <v>5352</v>
      </c>
      <c r="X1046" s="177" t="s">
        <v>4007</v>
      </c>
      <c r="Y1046" s="177" t="s">
        <v>5353</v>
      </c>
      <c r="Z1046" s="177" t="s">
        <v>6718</v>
      </c>
      <c r="AA1046" s="525" t="s">
        <v>5354</v>
      </c>
      <c r="AB1046" s="399" t="str">
        <f t="shared" si="217"/>
        <v>DC1CB20</v>
      </c>
      <c r="AC1046" s="399" t="str">
        <f t="shared" si="218"/>
        <v>DC1CB20-DC</v>
      </c>
      <c r="AD1046" t="str">
        <f>Y1046&amp;"-"&amp;VLOOKUP(AC1046,'LICH THI'!C:AA,9,0)</f>
        <v>65DCKX22167-42483</v>
      </c>
      <c r="AE1046">
        <f t="shared" si="219"/>
        <v>1</v>
      </c>
    </row>
    <row r="1047" spans="1:31" x14ac:dyDescent="0.25">
      <c r="A1047" s="436" t="str">
        <f t="shared" si="209"/>
        <v>DC1CB20-DC-50</v>
      </c>
      <c r="B1047" s="436">
        <f>COUNTIF(AC$4:AC1047,AC1047)</f>
        <v>50</v>
      </c>
      <c r="C1047" s="436" t="str">
        <f t="shared" si="210"/>
        <v>DC1CB20-DC</v>
      </c>
      <c r="D1047" s="436">
        <f>VLOOKUP(C1047,'LICH THI'!C:AA,12,0)</f>
        <v>51</v>
      </c>
      <c r="E1047" s="436">
        <f>VLOOKUP(C1047,'LICH THI'!C:AA,13,0)</f>
        <v>51</v>
      </c>
      <c r="F1047" s="436">
        <f t="shared" si="220"/>
        <v>51</v>
      </c>
      <c r="G1047" s="436">
        <f>VLOOKUP(C1047,'LICH THI'!C:AA,14,0)</f>
        <v>1</v>
      </c>
      <c r="H1047" s="436">
        <f t="shared" si="211"/>
        <v>1</v>
      </c>
      <c r="I1047" s="436" t="str">
        <f t="shared" si="212"/>
        <v>Nguyễn Thị Tuyết Trinh</v>
      </c>
      <c r="J1047" s="436"/>
      <c r="K1047" s="436">
        <f t="shared" si="213"/>
        <v>1</v>
      </c>
      <c r="L1047" s="436" t="str">
        <f t="shared" si="214"/>
        <v>DC1CB20-DC-1</v>
      </c>
      <c r="M1047" s="436">
        <f t="shared" si="215"/>
        <v>20</v>
      </c>
      <c r="N1047" s="437">
        <f t="shared" si="221"/>
        <v>31</v>
      </c>
      <c r="O1047" s="437"/>
      <c r="P1047" s="430" t="str">
        <f t="shared" si="216"/>
        <v/>
      </c>
      <c r="U1047" s="177">
        <v>49</v>
      </c>
      <c r="V1047" s="177" t="s">
        <v>3517</v>
      </c>
      <c r="W1047" s="177" t="s">
        <v>4540</v>
      </c>
      <c r="X1047" s="177" t="s">
        <v>3697</v>
      </c>
      <c r="Y1047" s="177" t="s">
        <v>6728</v>
      </c>
      <c r="Z1047" s="177" t="s">
        <v>6718</v>
      </c>
      <c r="AA1047" s="525" t="s">
        <v>3600</v>
      </c>
      <c r="AB1047" s="399" t="str">
        <f t="shared" si="217"/>
        <v>DC1CB20</v>
      </c>
      <c r="AC1047" s="399" t="str">
        <f t="shared" si="218"/>
        <v>DC1CB20-DC</v>
      </c>
      <c r="AD1047" t="str">
        <f>Y1047&amp;"-"&amp;VLOOKUP(AC1047,'LICH THI'!C:AA,9,0)</f>
        <v>65DCKX23287-42483</v>
      </c>
      <c r="AE1047">
        <f t="shared" si="219"/>
        <v>1</v>
      </c>
    </row>
    <row r="1048" spans="1:31" x14ac:dyDescent="0.25">
      <c r="A1048" s="436" t="str">
        <f t="shared" si="209"/>
        <v>DC1CB20-DC-51</v>
      </c>
      <c r="B1048" s="436">
        <f>COUNTIF(AC$4:AC1048,AC1048)</f>
        <v>51</v>
      </c>
      <c r="C1048" s="436" t="str">
        <f t="shared" si="210"/>
        <v>DC1CB20-DC</v>
      </c>
      <c r="D1048" s="436">
        <f>VLOOKUP(C1048,'LICH THI'!C:AA,12,0)</f>
        <v>51</v>
      </c>
      <c r="E1048" s="436">
        <f>VLOOKUP(C1048,'LICH THI'!C:AA,13,0)</f>
        <v>51</v>
      </c>
      <c r="F1048" s="436">
        <f t="shared" si="220"/>
        <v>51</v>
      </c>
      <c r="G1048" s="436">
        <f>VLOOKUP(C1048,'LICH THI'!C:AA,14,0)</f>
        <v>1</v>
      </c>
      <c r="H1048" s="436">
        <f t="shared" si="211"/>
        <v>1</v>
      </c>
      <c r="I1048" s="436" t="str">
        <f t="shared" si="212"/>
        <v>Nguyễn Thị Út</v>
      </c>
      <c r="J1048" s="436"/>
      <c r="K1048" s="436">
        <f t="shared" si="213"/>
        <v>1</v>
      </c>
      <c r="L1048" s="436" t="str">
        <f t="shared" si="214"/>
        <v>DC1CB20-DC-1</v>
      </c>
      <c r="M1048" s="436">
        <f t="shared" si="215"/>
        <v>20</v>
      </c>
      <c r="N1048" s="437">
        <f t="shared" si="221"/>
        <v>32</v>
      </c>
      <c r="O1048" s="437"/>
      <c r="P1048" s="430" t="str">
        <f t="shared" si="216"/>
        <v/>
      </c>
      <c r="U1048" s="177">
        <v>39</v>
      </c>
      <c r="V1048" s="177" t="s">
        <v>3509</v>
      </c>
      <c r="W1048" s="177" t="s">
        <v>2619</v>
      </c>
      <c r="X1048" s="177" t="s">
        <v>5319</v>
      </c>
      <c r="Y1048" s="177" t="s">
        <v>5320</v>
      </c>
      <c r="Z1048" s="177" t="s">
        <v>6718</v>
      </c>
      <c r="AA1048" s="525" t="s">
        <v>5321</v>
      </c>
      <c r="AB1048" s="399" t="str">
        <f t="shared" si="217"/>
        <v>DC1CB20</v>
      </c>
      <c r="AC1048" s="399" t="str">
        <f t="shared" si="218"/>
        <v>DC1CB20-DC</v>
      </c>
      <c r="AD1048" t="str">
        <f>Y1048&amp;"-"&amp;VLOOKUP(AC1048,'LICH THI'!C:AA,9,0)</f>
        <v>65DCKX21479-42483</v>
      </c>
      <c r="AE1048">
        <f t="shared" si="219"/>
        <v>1</v>
      </c>
    </row>
    <row r="1049" spans="1:31" x14ac:dyDescent="0.25">
      <c r="A1049" s="436" t="str">
        <f t="shared" si="209"/>
        <v>DC1CB20-DL-1</v>
      </c>
      <c r="B1049" s="436">
        <f>COUNTIF(AC$4:AC1049,AC1049)</f>
        <v>1</v>
      </c>
      <c r="C1049" s="436" t="str">
        <f t="shared" si="210"/>
        <v>DC1CB20-DL</v>
      </c>
      <c r="D1049" s="436">
        <f>VLOOKUP(C1049,'LICH THI'!C:AA,12,0)</f>
        <v>20</v>
      </c>
      <c r="E1049" s="436">
        <f>VLOOKUP(C1049,'LICH THI'!C:AA,13,0)</f>
        <v>20</v>
      </c>
      <c r="F1049" s="436">
        <f t="shared" si="220"/>
        <v>20</v>
      </c>
      <c r="G1049" s="436">
        <f>VLOOKUP(C1049,'LICH THI'!C:AA,14,0)</f>
        <v>1</v>
      </c>
      <c r="H1049" s="436">
        <f t="shared" si="211"/>
        <v>1</v>
      </c>
      <c r="I1049" s="436" t="str">
        <f t="shared" si="212"/>
        <v>Nguyễn Văn Anh</v>
      </c>
      <c r="J1049" s="436"/>
      <c r="K1049" s="436">
        <f t="shared" si="213"/>
        <v>1</v>
      </c>
      <c r="L1049" s="436" t="str">
        <f t="shared" si="214"/>
        <v>DC1CB20-DL-1</v>
      </c>
      <c r="M1049" s="436">
        <f t="shared" si="215"/>
        <v>0</v>
      </c>
      <c r="N1049" s="437">
        <f t="shared" si="221"/>
        <v>2</v>
      </c>
      <c r="O1049" s="437"/>
      <c r="P1049" s="430" t="str">
        <f t="shared" si="216"/>
        <v/>
      </c>
      <c r="U1049" s="177">
        <v>61</v>
      </c>
      <c r="V1049" s="177" t="s">
        <v>4989</v>
      </c>
      <c r="W1049" s="177" t="s">
        <v>2741</v>
      </c>
      <c r="X1049" s="177" t="s">
        <v>2611</v>
      </c>
      <c r="Y1049" s="177" t="s">
        <v>6734</v>
      </c>
      <c r="Z1049" s="177" t="s">
        <v>6718</v>
      </c>
      <c r="AA1049" s="525" t="s">
        <v>6735</v>
      </c>
      <c r="AB1049" s="399" t="str">
        <f t="shared" si="217"/>
        <v>DC1CB20</v>
      </c>
      <c r="AC1049" s="399" t="str">
        <f t="shared" si="218"/>
        <v>DC1CB20-DL</v>
      </c>
      <c r="AD1049" t="str">
        <f>Y1049&amp;"-"&amp;VLOOKUP(AC1049,'LICH THI'!C:AA,9,0)</f>
        <v>65DLDD20368-42483</v>
      </c>
      <c r="AE1049">
        <f t="shared" si="219"/>
        <v>1</v>
      </c>
    </row>
    <row r="1050" spans="1:31" x14ac:dyDescent="0.25">
      <c r="A1050" s="436" t="str">
        <f t="shared" si="209"/>
        <v>DC1CB20-DL-2</v>
      </c>
      <c r="B1050" s="436">
        <f>COUNTIF(AC$4:AC1050,AC1050)</f>
        <v>2</v>
      </c>
      <c r="C1050" s="436" t="str">
        <f t="shared" si="210"/>
        <v>DC1CB20-DL</v>
      </c>
      <c r="D1050" s="436">
        <f>VLOOKUP(C1050,'LICH THI'!C:AA,12,0)</f>
        <v>20</v>
      </c>
      <c r="E1050" s="436">
        <f>VLOOKUP(C1050,'LICH THI'!C:AA,13,0)</f>
        <v>20</v>
      </c>
      <c r="F1050" s="436">
        <f t="shared" si="220"/>
        <v>20</v>
      </c>
      <c r="G1050" s="436">
        <f>VLOOKUP(C1050,'LICH THI'!C:AA,14,0)</f>
        <v>1</v>
      </c>
      <c r="H1050" s="436">
        <f t="shared" si="211"/>
        <v>1</v>
      </c>
      <c r="I1050" s="436" t="str">
        <f t="shared" si="212"/>
        <v>Lê Việt Cảnh</v>
      </c>
      <c r="J1050" s="436"/>
      <c r="K1050" s="436">
        <f t="shared" si="213"/>
        <v>1</v>
      </c>
      <c r="L1050" s="436" t="str">
        <f t="shared" si="214"/>
        <v>DC1CB20-DL-1</v>
      </c>
      <c r="M1050" s="436">
        <f t="shared" si="215"/>
        <v>0</v>
      </c>
      <c r="N1050" s="437">
        <f t="shared" si="221"/>
        <v>3</v>
      </c>
      <c r="O1050" s="437"/>
      <c r="P1050" s="430" t="str">
        <f t="shared" si="216"/>
        <v/>
      </c>
      <c r="U1050" s="177">
        <v>55</v>
      </c>
      <c r="V1050" s="177" t="s">
        <v>4915</v>
      </c>
      <c r="W1050" s="177" t="s">
        <v>6165</v>
      </c>
      <c r="X1050" s="177" t="s">
        <v>3327</v>
      </c>
      <c r="Y1050" s="177" t="s">
        <v>6166</v>
      </c>
      <c r="Z1050" s="177" t="s">
        <v>6718</v>
      </c>
      <c r="AA1050" s="525" t="s">
        <v>6167</v>
      </c>
      <c r="AB1050" s="399" t="str">
        <f t="shared" si="217"/>
        <v>DC1CB20</v>
      </c>
      <c r="AC1050" s="399" t="str">
        <f t="shared" si="218"/>
        <v>DC1CB20-DL</v>
      </c>
      <c r="AD1050" t="str">
        <f>Y1050&amp;"-"&amp;VLOOKUP(AC1050,'LICH THI'!C:AA,9,0)</f>
        <v>65DLCD20623-42483</v>
      </c>
      <c r="AE1050">
        <f t="shared" si="219"/>
        <v>1</v>
      </c>
    </row>
    <row r="1051" spans="1:31" x14ac:dyDescent="0.25">
      <c r="A1051" s="436" t="str">
        <f t="shared" si="209"/>
        <v>DC1CB20-DL-3</v>
      </c>
      <c r="B1051" s="436">
        <f>COUNTIF(AC$4:AC1051,AC1051)</f>
        <v>3</v>
      </c>
      <c r="C1051" s="436" t="str">
        <f t="shared" si="210"/>
        <v>DC1CB20-DL</v>
      </c>
      <c r="D1051" s="436">
        <f>VLOOKUP(C1051,'LICH THI'!C:AA,12,0)</f>
        <v>20</v>
      </c>
      <c r="E1051" s="436">
        <f>VLOOKUP(C1051,'LICH THI'!C:AA,13,0)</f>
        <v>20</v>
      </c>
      <c r="F1051" s="436">
        <f t="shared" si="220"/>
        <v>20</v>
      </c>
      <c r="G1051" s="436">
        <f>VLOOKUP(C1051,'LICH THI'!C:AA,14,0)</f>
        <v>1</v>
      </c>
      <c r="H1051" s="436">
        <f t="shared" si="211"/>
        <v>1</v>
      </c>
      <c r="I1051" s="436" t="str">
        <f t="shared" si="212"/>
        <v>Vũ Văn Đạt</v>
      </c>
      <c r="J1051" s="436"/>
      <c r="K1051" s="436">
        <f t="shared" si="213"/>
        <v>1</v>
      </c>
      <c r="L1051" s="436" t="str">
        <f t="shared" si="214"/>
        <v>DC1CB20-DL-1</v>
      </c>
      <c r="M1051" s="436">
        <f t="shared" si="215"/>
        <v>0</v>
      </c>
      <c r="N1051" s="437">
        <f t="shared" si="221"/>
        <v>4</v>
      </c>
      <c r="O1051" s="437"/>
      <c r="P1051" s="430" t="str">
        <f t="shared" si="216"/>
        <v/>
      </c>
      <c r="U1051" s="177">
        <v>52</v>
      </c>
      <c r="V1051" s="177" t="s">
        <v>4902</v>
      </c>
      <c r="W1051" s="177" t="s">
        <v>2914</v>
      </c>
      <c r="X1051" s="177" t="s">
        <v>2746</v>
      </c>
      <c r="Y1051" s="177" t="s">
        <v>4903</v>
      </c>
      <c r="Z1051" s="177" t="s">
        <v>6718</v>
      </c>
      <c r="AA1051" s="525" t="s">
        <v>4904</v>
      </c>
      <c r="AB1051" s="399" t="str">
        <f t="shared" si="217"/>
        <v>DC1CB20</v>
      </c>
      <c r="AC1051" s="399" t="str">
        <f t="shared" si="218"/>
        <v>DC1CB20-DL</v>
      </c>
      <c r="AD1051" t="str">
        <f>Y1051&amp;"-"&amp;VLOOKUP(AC1051,'LICH THI'!C:AA,9,0)</f>
        <v>65DLCD20535-42483</v>
      </c>
      <c r="AE1051">
        <f t="shared" si="219"/>
        <v>1</v>
      </c>
    </row>
    <row r="1052" spans="1:31" x14ac:dyDescent="0.25">
      <c r="A1052" s="436" t="str">
        <f t="shared" si="209"/>
        <v>DC1CB20-DL-4</v>
      </c>
      <c r="B1052" s="436">
        <f>COUNTIF(AC$4:AC1052,AC1052)</f>
        <v>4</v>
      </c>
      <c r="C1052" s="436" t="str">
        <f t="shared" si="210"/>
        <v>DC1CB20-DL</v>
      </c>
      <c r="D1052" s="436">
        <f>VLOOKUP(C1052,'LICH THI'!C:AA,12,0)</f>
        <v>20</v>
      </c>
      <c r="E1052" s="436">
        <f>VLOOKUP(C1052,'LICH THI'!C:AA,13,0)</f>
        <v>20</v>
      </c>
      <c r="F1052" s="436">
        <f t="shared" si="220"/>
        <v>20</v>
      </c>
      <c r="G1052" s="436">
        <f>VLOOKUP(C1052,'LICH THI'!C:AA,14,0)</f>
        <v>1</v>
      </c>
      <c r="H1052" s="436">
        <f t="shared" si="211"/>
        <v>1</v>
      </c>
      <c r="I1052" s="436" t="str">
        <f t="shared" si="212"/>
        <v>Đoàn Minh Đức</v>
      </c>
      <c r="J1052" s="436"/>
      <c r="K1052" s="436">
        <f t="shared" si="213"/>
        <v>1</v>
      </c>
      <c r="L1052" s="436" t="str">
        <f t="shared" si="214"/>
        <v>DC1CB20-DL-1</v>
      </c>
      <c r="M1052" s="436">
        <f t="shared" si="215"/>
        <v>0</v>
      </c>
      <c r="N1052" s="437">
        <f t="shared" si="221"/>
        <v>5</v>
      </c>
      <c r="O1052" s="437"/>
      <c r="P1052" s="430" t="str">
        <f t="shared" si="216"/>
        <v/>
      </c>
      <c r="U1052" s="177">
        <v>56</v>
      </c>
      <c r="V1052" s="177" t="s">
        <v>4915</v>
      </c>
      <c r="W1052" s="177" t="s">
        <v>4922</v>
      </c>
      <c r="X1052" s="177" t="s">
        <v>2948</v>
      </c>
      <c r="Y1052" s="177" t="s">
        <v>4923</v>
      </c>
      <c r="Z1052" s="177" t="s">
        <v>6718</v>
      </c>
      <c r="AA1052" s="525" t="s">
        <v>4924</v>
      </c>
      <c r="AB1052" s="399" t="str">
        <f t="shared" si="217"/>
        <v>DC1CB20</v>
      </c>
      <c r="AC1052" s="399" t="str">
        <f t="shared" si="218"/>
        <v>DC1CB20-DL</v>
      </c>
      <c r="AD1052" t="str">
        <f>Y1052&amp;"-"&amp;VLOOKUP(AC1052,'LICH THI'!C:AA,9,0)</f>
        <v>65DLCD20727-42483</v>
      </c>
      <c r="AE1052">
        <f t="shared" si="219"/>
        <v>1</v>
      </c>
    </row>
    <row r="1053" spans="1:31" x14ac:dyDescent="0.25">
      <c r="A1053" s="436" t="str">
        <f t="shared" si="209"/>
        <v>DC1CB20-DL-5</v>
      </c>
      <c r="B1053" s="436">
        <f>COUNTIF(AC$4:AC1053,AC1053)</f>
        <v>5</v>
      </c>
      <c r="C1053" s="436" t="str">
        <f t="shared" si="210"/>
        <v>DC1CB20-DL</v>
      </c>
      <c r="D1053" s="436">
        <f>VLOOKUP(C1053,'LICH THI'!C:AA,12,0)</f>
        <v>20</v>
      </c>
      <c r="E1053" s="436">
        <f>VLOOKUP(C1053,'LICH THI'!C:AA,13,0)</f>
        <v>20</v>
      </c>
      <c r="F1053" s="436">
        <f t="shared" si="220"/>
        <v>20</v>
      </c>
      <c r="G1053" s="436">
        <f>VLOOKUP(C1053,'LICH THI'!C:AA,14,0)</f>
        <v>1</v>
      </c>
      <c r="H1053" s="436">
        <f t="shared" si="211"/>
        <v>1</v>
      </c>
      <c r="I1053" s="436" t="str">
        <f t="shared" si="212"/>
        <v>Trần Minh Đức</v>
      </c>
      <c r="J1053" s="436"/>
      <c r="K1053" s="436">
        <f t="shared" si="213"/>
        <v>1</v>
      </c>
      <c r="L1053" s="436" t="str">
        <f t="shared" si="214"/>
        <v>DC1CB20-DL-1</v>
      </c>
      <c r="M1053" s="436">
        <f t="shared" si="215"/>
        <v>0</v>
      </c>
      <c r="N1053" s="437">
        <f t="shared" si="221"/>
        <v>6</v>
      </c>
      <c r="O1053" s="437"/>
      <c r="P1053" s="430" t="str">
        <f t="shared" si="216"/>
        <v/>
      </c>
      <c r="U1053" s="177">
        <v>57</v>
      </c>
      <c r="V1053" s="177" t="s">
        <v>4915</v>
      </c>
      <c r="W1053" s="177" t="s">
        <v>3593</v>
      </c>
      <c r="X1053" s="177" t="s">
        <v>2948</v>
      </c>
      <c r="Y1053" s="177" t="s">
        <v>4929</v>
      </c>
      <c r="Z1053" s="177" t="s">
        <v>6718</v>
      </c>
      <c r="AA1053" s="525" t="s">
        <v>4930</v>
      </c>
      <c r="AB1053" s="399" t="str">
        <f t="shared" si="217"/>
        <v>DC1CB20</v>
      </c>
      <c r="AC1053" s="399" t="str">
        <f t="shared" si="218"/>
        <v>DC1CB20-DL</v>
      </c>
      <c r="AD1053" t="str">
        <f>Y1053&amp;"-"&amp;VLOOKUP(AC1053,'LICH THI'!C:AA,9,0)</f>
        <v>65DLCD20712-42483</v>
      </c>
      <c r="AE1053">
        <f t="shared" si="219"/>
        <v>1</v>
      </c>
    </row>
    <row r="1054" spans="1:31" x14ac:dyDescent="0.25">
      <c r="A1054" s="436" t="str">
        <f t="shared" si="209"/>
        <v>DC1CB20-DL-6</v>
      </c>
      <c r="B1054" s="436">
        <f>COUNTIF(AC$4:AC1054,AC1054)</f>
        <v>6</v>
      </c>
      <c r="C1054" s="436" t="str">
        <f t="shared" si="210"/>
        <v>DC1CB20-DL</v>
      </c>
      <c r="D1054" s="436">
        <f>VLOOKUP(C1054,'LICH THI'!C:AA,12,0)</f>
        <v>20</v>
      </c>
      <c r="E1054" s="436">
        <f>VLOOKUP(C1054,'LICH THI'!C:AA,13,0)</f>
        <v>20</v>
      </c>
      <c r="F1054" s="436">
        <f t="shared" si="220"/>
        <v>20</v>
      </c>
      <c r="G1054" s="436">
        <f>VLOOKUP(C1054,'LICH THI'!C:AA,14,0)</f>
        <v>1</v>
      </c>
      <c r="H1054" s="436">
        <f t="shared" si="211"/>
        <v>1</v>
      </c>
      <c r="I1054" s="436" t="str">
        <f t="shared" si="212"/>
        <v>Đỗ Văn Hải</v>
      </c>
      <c r="J1054" s="436"/>
      <c r="K1054" s="436">
        <f t="shared" si="213"/>
        <v>1</v>
      </c>
      <c r="L1054" s="436" t="str">
        <f t="shared" si="214"/>
        <v>DC1CB20-DL-1</v>
      </c>
      <c r="M1054" s="436">
        <f t="shared" si="215"/>
        <v>0</v>
      </c>
      <c r="N1054" s="437">
        <f t="shared" si="221"/>
        <v>7</v>
      </c>
      <c r="O1054" s="437"/>
      <c r="P1054" s="430" t="str">
        <f t="shared" si="216"/>
        <v/>
      </c>
      <c r="U1054" s="177">
        <v>62</v>
      </c>
      <c r="V1054" s="177" t="s">
        <v>4989</v>
      </c>
      <c r="W1054" s="177" t="s">
        <v>3663</v>
      </c>
      <c r="X1054" s="177" t="s">
        <v>2908</v>
      </c>
      <c r="Y1054" s="177" t="s">
        <v>6736</v>
      </c>
      <c r="Z1054" s="177" t="s">
        <v>6718</v>
      </c>
      <c r="AA1054" s="525" t="s">
        <v>6737</v>
      </c>
      <c r="AB1054" s="399" t="str">
        <f t="shared" si="217"/>
        <v>DC1CB20</v>
      </c>
      <c r="AC1054" s="399" t="str">
        <f t="shared" si="218"/>
        <v>DC1CB20-DL</v>
      </c>
      <c r="AD1054" t="str">
        <f>Y1054&amp;"-"&amp;VLOOKUP(AC1054,'LICH THI'!C:AA,9,0)</f>
        <v>65DLDD20408-42483</v>
      </c>
      <c r="AE1054">
        <f t="shared" si="219"/>
        <v>1</v>
      </c>
    </row>
    <row r="1055" spans="1:31" x14ac:dyDescent="0.25">
      <c r="A1055" s="436" t="str">
        <f t="shared" si="209"/>
        <v>DC1CB20-DL-7</v>
      </c>
      <c r="B1055" s="436">
        <f>COUNTIF(AC$4:AC1055,AC1055)</f>
        <v>7</v>
      </c>
      <c r="C1055" s="436" t="str">
        <f t="shared" si="210"/>
        <v>DC1CB20-DL</v>
      </c>
      <c r="D1055" s="436">
        <f>VLOOKUP(C1055,'LICH THI'!C:AA,12,0)</f>
        <v>20</v>
      </c>
      <c r="E1055" s="436">
        <f>VLOOKUP(C1055,'LICH THI'!C:AA,13,0)</f>
        <v>20</v>
      </c>
      <c r="F1055" s="436">
        <f t="shared" si="220"/>
        <v>20</v>
      </c>
      <c r="G1055" s="436">
        <f>VLOOKUP(C1055,'LICH THI'!C:AA,14,0)</f>
        <v>1</v>
      </c>
      <c r="H1055" s="436">
        <f t="shared" si="211"/>
        <v>1</v>
      </c>
      <c r="I1055" s="436" t="str">
        <f t="shared" si="212"/>
        <v>Giang Văn Hải</v>
      </c>
      <c r="J1055" s="436"/>
      <c r="K1055" s="436">
        <f t="shared" si="213"/>
        <v>1</v>
      </c>
      <c r="L1055" s="436" t="str">
        <f t="shared" si="214"/>
        <v>DC1CB20-DL-1</v>
      </c>
      <c r="M1055" s="436">
        <f t="shared" si="215"/>
        <v>0</v>
      </c>
      <c r="N1055" s="437">
        <f t="shared" si="221"/>
        <v>8</v>
      </c>
      <c r="O1055" s="437"/>
      <c r="P1055" s="430" t="str">
        <f t="shared" si="216"/>
        <v/>
      </c>
      <c r="U1055" s="177">
        <v>58</v>
      </c>
      <c r="V1055" s="177" t="s">
        <v>4915</v>
      </c>
      <c r="W1055" s="177" t="s">
        <v>4931</v>
      </c>
      <c r="X1055" s="177" t="s">
        <v>2908</v>
      </c>
      <c r="Y1055" s="177" t="s">
        <v>4932</v>
      </c>
      <c r="Z1055" s="177" t="s">
        <v>6718</v>
      </c>
      <c r="AA1055" s="525" t="s">
        <v>4933</v>
      </c>
      <c r="AB1055" s="399" t="str">
        <f t="shared" si="217"/>
        <v>DC1CB20</v>
      </c>
      <c r="AC1055" s="399" t="str">
        <f t="shared" si="218"/>
        <v>DC1CB20-DL</v>
      </c>
      <c r="AD1055" t="str">
        <f>Y1055&amp;"-"&amp;VLOOKUP(AC1055,'LICH THI'!C:AA,9,0)</f>
        <v>65DLCD20707-42483</v>
      </c>
      <c r="AE1055">
        <f t="shared" si="219"/>
        <v>1</v>
      </c>
    </row>
    <row r="1056" spans="1:31" x14ac:dyDescent="0.25">
      <c r="A1056" s="436" t="str">
        <f t="shared" si="209"/>
        <v>DC1CB20-DL-8</v>
      </c>
      <c r="B1056" s="436">
        <f>COUNTIF(AC$4:AC1056,AC1056)</f>
        <v>8</v>
      </c>
      <c r="C1056" s="436" t="str">
        <f t="shared" si="210"/>
        <v>DC1CB20-DL</v>
      </c>
      <c r="D1056" s="436">
        <f>VLOOKUP(C1056,'LICH THI'!C:AA,12,0)</f>
        <v>20</v>
      </c>
      <c r="E1056" s="436">
        <f>VLOOKUP(C1056,'LICH THI'!C:AA,13,0)</f>
        <v>20</v>
      </c>
      <c r="F1056" s="436">
        <f t="shared" si="220"/>
        <v>20</v>
      </c>
      <c r="G1056" s="436">
        <f>VLOOKUP(C1056,'LICH THI'!C:AA,14,0)</f>
        <v>1</v>
      </c>
      <c r="H1056" s="436">
        <f t="shared" si="211"/>
        <v>1</v>
      </c>
      <c r="I1056" s="436" t="str">
        <f t="shared" si="212"/>
        <v>Nguyễn Thế Hiển</v>
      </c>
      <c r="J1056" s="436"/>
      <c r="K1056" s="436">
        <f t="shared" si="213"/>
        <v>1</v>
      </c>
      <c r="L1056" s="436" t="str">
        <f t="shared" si="214"/>
        <v>DC1CB20-DL-1</v>
      </c>
      <c r="M1056" s="436">
        <f t="shared" si="215"/>
        <v>0</v>
      </c>
      <c r="N1056" s="437">
        <f t="shared" si="221"/>
        <v>9</v>
      </c>
      <c r="O1056" s="437"/>
      <c r="P1056" s="430" t="str">
        <f t="shared" si="216"/>
        <v/>
      </c>
      <c r="U1056" s="177">
        <v>53</v>
      </c>
      <c r="V1056" s="177" t="s">
        <v>4902</v>
      </c>
      <c r="W1056" s="177" t="s">
        <v>3243</v>
      </c>
      <c r="X1056" s="177" t="s">
        <v>4149</v>
      </c>
      <c r="Y1056" s="177" t="s">
        <v>6130</v>
      </c>
      <c r="Z1056" s="177" t="s">
        <v>6718</v>
      </c>
      <c r="AA1056" s="525" t="s">
        <v>6132</v>
      </c>
      <c r="AB1056" s="399" t="str">
        <f t="shared" si="217"/>
        <v>DC1CB20</v>
      </c>
      <c r="AC1056" s="399" t="str">
        <f t="shared" si="218"/>
        <v>DC1CB20-DL</v>
      </c>
      <c r="AD1056" t="str">
        <f>Y1056&amp;"-"&amp;VLOOKUP(AC1056,'LICH THI'!C:AA,9,0)</f>
        <v>65DLCD20539-42483</v>
      </c>
      <c r="AE1056">
        <f t="shared" si="219"/>
        <v>1</v>
      </c>
    </row>
    <row r="1057" spans="1:31" x14ac:dyDescent="0.25">
      <c r="A1057" s="436" t="str">
        <f t="shared" si="209"/>
        <v>DC1CB20-DL-9</v>
      </c>
      <c r="B1057" s="436">
        <f>COUNTIF(AC$4:AC1057,AC1057)</f>
        <v>9</v>
      </c>
      <c r="C1057" s="436" t="str">
        <f t="shared" si="210"/>
        <v>DC1CB20-DL</v>
      </c>
      <c r="D1057" s="436">
        <f>VLOOKUP(C1057,'LICH THI'!C:AA,12,0)</f>
        <v>20</v>
      </c>
      <c r="E1057" s="436">
        <f>VLOOKUP(C1057,'LICH THI'!C:AA,13,0)</f>
        <v>20</v>
      </c>
      <c r="F1057" s="436">
        <f t="shared" si="220"/>
        <v>20</v>
      </c>
      <c r="G1057" s="436">
        <f>VLOOKUP(C1057,'LICH THI'!C:AA,14,0)</f>
        <v>1</v>
      </c>
      <c r="H1057" s="436">
        <f t="shared" si="211"/>
        <v>1</v>
      </c>
      <c r="I1057" s="436" t="str">
        <f t="shared" si="212"/>
        <v>Phạm Văn Hưng</v>
      </c>
      <c r="J1057" s="436"/>
      <c r="K1057" s="436">
        <f t="shared" si="213"/>
        <v>1</v>
      </c>
      <c r="L1057" s="436" t="str">
        <f t="shared" si="214"/>
        <v>DC1CB20-DL-1</v>
      </c>
      <c r="M1057" s="436">
        <f t="shared" si="215"/>
        <v>0</v>
      </c>
      <c r="N1057" s="437">
        <f t="shared" si="221"/>
        <v>10</v>
      </c>
      <c r="O1057" s="437"/>
      <c r="P1057" s="430" t="str">
        <f t="shared" si="216"/>
        <v/>
      </c>
      <c r="U1057" s="177">
        <v>63</v>
      </c>
      <c r="V1057" s="177" t="s">
        <v>4989</v>
      </c>
      <c r="W1057" s="177" t="s">
        <v>2738</v>
      </c>
      <c r="X1057" s="177" t="s">
        <v>2804</v>
      </c>
      <c r="Y1057" s="177" t="s">
        <v>6738</v>
      </c>
      <c r="Z1057" s="177" t="s">
        <v>6718</v>
      </c>
      <c r="AA1057" s="525" t="s">
        <v>6739</v>
      </c>
      <c r="AB1057" s="399" t="str">
        <f t="shared" si="217"/>
        <v>DC1CB20</v>
      </c>
      <c r="AC1057" s="399" t="str">
        <f t="shared" si="218"/>
        <v>DC1CB20-DL</v>
      </c>
      <c r="AD1057" t="str">
        <f>Y1057&amp;"-"&amp;VLOOKUP(AC1057,'LICH THI'!C:AA,9,0)</f>
        <v>65DLDD20334-42483</v>
      </c>
      <c r="AE1057">
        <f t="shared" si="219"/>
        <v>1</v>
      </c>
    </row>
    <row r="1058" spans="1:31" x14ac:dyDescent="0.25">
      <c r="A1058" s="436" t="str">
        <f t="shared" si="209"/>
        <v>DC1CB20-DL-10</v>
      </c>
      <c r="B1058" s="436">
        <f>COUNTIF(AC$4:AC1058,AC1058)</f>
        <v>10</v>
      </c>
      <c r="C1058" s="436" t="str">
        <f t="shared" si="210"/>
        <v>DC1CB20-DL</v>
      </c>
      <c r="D1058" s="436">
        <f>VLOOKUP(C1058,'LICH THI'!C:AA,12,0)</f>
        <v>20</v>
      </c>
      <c r="E1058" s="436">
        <f>VLOOKUP(C1058,'LICH THI'!C:AA,13,0)</f>
        <v>20</v>
      </c>
      <c r="F1058" s="436">
        <f t="shared" si="220"/>
        <v>20</v>
      </c>
      <c r="G1058" s="436">
        <f>VLOOKUP(C1058,'LICH THI'!C:AA,14,0)</f>
        <v>1</v>
      </c>
      <c r="H1058" s="436">
        <f t="shared" si="211"/>
        <v>1</v>
      </c>
      <c r="I1058" s="436" t="str">
        <f t="shared" si="212"/>
        <v>Vũ Mai Khang</v>
      </c>
      <c r="J1058" s="436"/>
      <c r="K1058" s="436">
        <f t="shared" si="213"/>
        <v>1</v>
      </c>
      <c r="L1058" s="436" t="str">
        <f t="shared" si="214"/>
        <v>DC1CB20-DL-1</v>
      </c>
      <c r="M1058" s="436">
        <f t="shared" si="215"/>
        <v>0</v>
      </c>
      <c r="N1058" s="437">
        <f t="shared" si="221"/>
        <v>11</v>
      </c>
      <c r="O1058" s="437"/>
      <c r="P1058" s="430" t="str">
        <f t="shared" si="216"/>
        <v/>
      </c>
      <c r="U1058" s="177">
        <v>64</v>
      </c>
      <c r="V1058" s="177" t="s">
        <v>4989</v>
      </c>
      <c r="W1058" s="177" t="s">
        <v>5502</v>
      </c>
      <c r="X1058" s="177" t="s">
        <v>4814</v>
      </c>
      <c r="Y1058" s="177" t="s">
        <v>5503</v>
      </c>
      <c r="Z1058" s="177" t="s">
        <v>6718</v>
      </c>
      <c r="AA1058" s="525" t="s">
        <v>5504</v>
      </c>
      <c r="AB1058" s="399" t="str">
        <f t="shared" si="217"/>
        <v>DC1CB20</v>
      </c>
      <c r="AC1058" s="399" t="str">
        <f t="shared" si="218"/>
        <v>DC1CB20-DL</v>
      </c>
      <c r="AD1058" t="str">
        <f>Y1058&amp;"-"&amp;VLOOKUP(AC1058,'LICH THI'!C:AA,9,0)</f>
        <v>65DLDD20392-42483</v>
      </c>
      <c r="AE1058">
        <f t="shared" si="219"/>
        <v>1</v>
      </c>
    </row>
    <row r="1059" spans="1:31" x14ac:dyDescent="0.25">
      <c r="A1059" s="436" t="str">
        <f t="shared" si="209"/>
        <v>DC1CB20-DL-11</v>
      </c>
      <c r="B1059" s="436">
        <f>COUNTIF(AC$4:AC1059,AC1059)</f>
        <v>11</v>
      </c>
      <c r="C1059" s="436" t="str">
        <f t="shared" si="210"/>
        <v>DC1CB20-DL</v>
      </c>
      <c r="D1059" s="436">
        <f>VLOOKUP(C1059,'LICH THI'!C:AA,12,0)</f>
        <v>20</v>
      </c>
      <c r="E1059" s="436">
        <f>VLOOKUP(C1059,'LICH THI'!C:AA,13,0)</f>
        <v>20</v>
      </c>
      <c r="F1059" s="436">
        <f t="shared" si="220"/>
        <v>20</v>
      </c>
      <c r="G1059" s="436">
        <f>VLOOKUP(C1059,'LICH THI'!C:AA,14,0)</f>
        <v>1</v>
      </c>
      <c r="H1059" s="436">
        <f t="shared" si="211"/>
        <v>1</v>
      </c>
      <c r="I1059" s="436" t="str">
        <f t="shared" si="212"/>
        <v>Nguyễn Văn Khoẻ</v>
      </c>
      <c r="J1059" s="436"/>
      <c r="K1059" s="436">
        <f t="shared" si="213"/>
        <v>1</v>
      </c>
      <c r="L1059" s="436" t="str">
        <f t="shared" si="214"/>
        <v>DC1CB20-DL-1</v>
      </c>
      <c r="M1059" s="436">
        <f t="shared" si="215"/>
        <v>0</v>
      </c>
      <c r="N1059" s="437">
        <f t="shared" si="221"/>
        <v>12</v>
      </c>
      <c r="O1059" s="437"/>
      <c r="P1059" s="430" t="str">
        <f t="shared" si="216"/>
        <v/>
      </c>
      <c r="U1059" s="177">
        <v>60</v>
      </c>
      <c r="V1059" s="177" t="s">
        <v>4975</v>
      </c>
      <c r="W1059" s="177" t="s">
        <v>2741</v>
      </c>
      <c r="X1059" s="177" t="s">
        <v>6731</v>
      </c>
      <c r="Y1059" s="177" t="s">
        <v>6732</v>
      </c>
      <c r="Z1059" s="177" t="s">
        <v>6718</v>
      </c>
      <c r="AA1059" s="525" t="s">
        <v>6733</v>
      </c>
      <c r="AB1059" s="399" t="str">
        <f t="shared" si="217"/>
        <v>DC1CB20</v>
      </c>
      <c r="AC1059" s="399" t="str">
        <f t="shared" si="218"/>
        <v>DC1CB20-DL</v>
      </c>
      <c r="AD1059" t="str">
        <f>Y1059&amp;"-"&amp;VLOOKUP(AC1059,'LICH THI'!C:AA,9,0)</f>
        <v>65DLCD20528-42483</v>
      </c>
      <c r="AE1059">
        <f t="shared" si="219"/>
        <v>1</v>
      </c>
    </row>
    <row r="1060" spans="1:31" x14ac:dyDescent="0.25">
      <c r="A1060" s="436" t="str">
        <f t="shared" si="209"/>
        <v>DC1CB20-DL-12</v>
      </c>
      <c r="B1060" s="436">
        <f>COUNTIF(AC$4:AC1060,AC1060)</f>
        <v>12</v>
      </c>
      <c r="C1060" s="436" t="str">
        <f t="shared" si="210"/>
        <v>DC1CB20-DL</v>
      </c>
      <c r="D1060" s="436">
        <f>VLOOKUP(C1060,'LICH THI'!C:AA,12,0)</f>
        <v>20</v>
      </c>
      <c r="E1060" s="436">
        <f>VLOOKUP(C1060,'LICH THI'!C:AA,13,0)</f>
        <v>20</v>
      </c>
      <c r="F1060" s="436">
        <f t="shared" si="220"/>
        <v>20</v>
      </c>
      <c r="G1060" s="436">
        <f>VLOOKUP(C1060,'LICH THI'!C:AA,14,0)</f>
        <v>1</v>
      </c>
      <c r="H1060" s="436">
        <f t="shared" si="211"/>
        <v>1</v>
      </c>
      <c r="I1060" s="436" t="str">
        <f t="shared" si="212"/>
        <v>Phan Văn Phát</v>
      </c>
      <c r="J1060" s="436"/>
      <c r="K1060" s="436">
        <f t="shared" si="213"/>
        <v>1</v>
      </c>
      <c r="L1060" s="436" t="str">
        <f t="shared" si="214"/>
        <v>DC1CB20-DL-1</v>
      </c>
      <c r="M1060" s="436">
        <f t="shared" si="215"/>
        <v>0</v>
      </c>
      <c r="N1060" s="437">
        <f t="shared" si="221"/>
        <v>13</v>
      </c>
      <c r="O1060" s="437"/>
      <c r="P1060" s="430" t="str">
        <f t="shared" si="216"/>
        <v/>
      </c>
      <c r="U1060" s="177">
        <v>65</v>
      </c>
      <c r="V1060" s="177" t="s">
        <v>4989</v>
      </c>
      <c r="W1060" s="177" t="s">
        <v>3197</v>
      </c>
      <c r="X1060" s="177" t="s">
        <v>5175</v>
      </c>
      <c r="Y1060" s="177" t="s">
        <v>6740</v>
      </c>
      <c r="Z1060" s="177" t="s">
        <v>6718</v>
      </c>
      <c r="AA1060" s="525" t="s">
        <v>6741</v>
      </c>
      <c r="AB1060" s="399" t="str">
        <f t="shared" si="217"/>
        <v>DC1CB20</v>
      </c>
      <c r="AC1060" s="399" t="str">
        <f t="shared" si="218"/>
        <v>DC1CB20-DL</v>
      </c>
      <c r="AD1060" t="str">
        <f>Y1060&amp;"-"&amp;VLOOKUP(AC1060,'LICH THI'!C:AA,9,0)</f>
        <v>65DLDD20321-42483</v>
      </c>
      <c r="AE1060">
        <f t="shared" si="219"/>
        <v>1</v>
      </c>
    </row>
    <row r="1061" spans="1:31" x14ac:dyDescent="0.25">
      <c r="A1061" s="436" t="str">
        <f t="shared" si="209"/>
        <v>DC1CB20-DL-13</v>
      </c>
      <c r="B1061" s="436">
        <f>COUNTIF(AC$4:AC1061,AC1061)</f>
        <v>13</v>
      </c>
      <c r="C1061" s="436" t="str">
        <f t="shared" si="210"/>
        <v>DC1CB20-DL</v>
      </c>
      <c r="D1061" s="436">
        <f>VLOOKUP(C1061,'LICH THI'!C:AA,12,0)</f>
        <v>20</v>
      </c>
      <c r="E1061" s="436">
        <f>VLOOKUP(C1061,'LICH THI'!C:AA,13,0)</f>
        <v>20</v>
      </c>
      <c r="F1061" s="436">
        <f t="shared" si="220"/>
        <v>20</v>
      </c>
      <c r="G1061" s="436">
        <f>VLOOKUP(C1061,'LICH THI'!C:AA,14,0)</f>
        <v>1</v>
      </c>
      <c r="H1061" s="436">
        <f t="shared" si="211"/>
        <v>1</v>
      </c>
      <c r="I1061" s="436" t="str">
        <f t="shared" si="212"/>
        <v>Phạm Văn Quang</v>
      </c>
      <c r="J1061" s="436"/>
      <c r="K1061" s="436">
        <f t="shared" si="213"/>
        <v>1</v>
      </c>
      <c r="L1061" s="436" t="str">
        <f t="shared" si="214"/>
        <v>DC1CB20-DL-1</v>
      </c>
      <c r="M1061" s="436">
        <f t="shared" si="215"/>
        <v>0</v>
      </c>
      <c r="N1061" s="437">
        <f t="shared" si="221"/>
        <v>14</v>
      </c>
      <c r="O1061" s="437"/>
      <c r="P1061" s="430" t="str">
        <f t="shared" si="216"/>
        <v/>
      </c>
      <c r="U1061" s="177">
        <v>66</v>
      </c>
      <c r="V1061" s="177" t="s">
        <v>4989</v>
      </c>
      <c r="W1061" s="177" t="s">
        <v>2738</v>
      </c>
      <c r="X1061" s="177" t="s">
        <v>3147</v>
      </c>
      <c r="Y1061" s="177" t="s">
        <v>6742</v>
      </c>
      <c r="Z1061" s="177" t="s">
        <v>6718</v>
      </c>
      <c r="AA1061" s="525" t="s">
        <v>6743</v>
      </c>
      <c r="AB1061" s="399" t="str">
        <f t="shared" si="217"/>
        <v>DC1CB20</v>
      </c>
      <c r="AC1061" s="399" t="str">
        <f t="shared" si="218"/>
        <v>DC1CB20-DL</v>
      </c>
      <c r="AD1061" t="str">
        <f>Y1061&amp;"-"&amp;VLOOKUP(AC1061,'LICH THI'!C:AA,9,0)</f>
        <v>65DLDD20410-42483</v>
      </c>
      <c r="AE1061">
        <f t="shared" si="219"/>
        <v>1</v>
      </c>
    </row>
    <row r="1062" spans="1:31" x14ac:dyDescent="0.25">
      <c r="A1062" s="436" t="str">
        <f t="shared" si="209"/>
        <v>DC1CB20-DL-14</v>
      </c>
      <c r="B1062" s="436">
        <f>COUNTIF(AC$4:AC1062,AC1062)</f>
        <v>14</v>
      </c>
      <c r="C1062" s="436" t="str">
        <f t="shared" si="210"/>
        <v>DC1CB20-DL</v>
      </c>
      <c r="D1062" s="436">
        <f>VLOOKUP(C1062,'LICH THI'!C:AA,12,0)</f>
        <v>20</v>
      </c>
      <c r="E1062" s="436">
        <f>VLOOKUP(C1062,'LICH THI'!C:AA,13,0)</f>
        <v>20</v>
      </c>
      <c r="F1062" s="436">
        <f t="shared" si="220"/>
        <v>20</v>
      </c>
      <c r="G1062" s="436">
        <f>VLOOKUP(C1062,'LICH THI'!C:AA,14,0)</f>
        <v>1</v>
      </c>
      <c r="H1062" s="436">
        <f t="shared" si="211"/>
        <v>1</v>
      </c>
      <c r="I1062" s="436" t="str">
        <f t="shared" si="212"/>
        <v>Trịnh Thế Sự</v>
      </c>
      <c r="J1062" s="436"/>
      <c r="K1062" s="436">
        <f t="shared" si="213"/>
        <v>1</v>
      </c>
      <c r="L1062" s="436" t="str">
        <f t="shared" si="214"/>
        <v>DC1CB20-DL-1</v>
      </c>
      <c r="M1062" s="436">
        <f t="shared" si="215"/>
        <v>0</v>
      </c>
      <c r="N1062" s="437">
        <f t="shared" si="221"/>
        <v>15</v>
      </c>
      <c r="O1062" s="437"/>
      <c r="P1062" s="430" t="str">
        <f t="shared" si="216"/>
        <v/>
      </c>
      <c r="U1062" s="177">
        <v>54</v>
      </c>
      <c r="V1062" s="177" t="s">
        <v>4902</v>
      </c>
      <c r="W1062" s="177" t="s">
        <v>6151</v>
      </c>
      <c r="X1062" s="177" t="s">
        <v>3632</v>
      </c>
      <c r="Y1062" s="177" t="s">
        <v>6152</v>
      </c>
      <c r="Z1062" s="177" t="s">
        <v>6718</v>
      </c>
      <c r="AA1062" s="525" t="s">
        <v>6153</v>
      </c>
      <c r="AB1062" s="399" t="str">
        <f t="shared" si="217"/>
        <v>DC1CB20</v>
      </c>
      <c r="AC1062" s="399" t="str">
        <f t="shared" si="218"/>
        <v>DC1CB20-DL</v>
      </c>
      <c r="AD1062" t="str">
        <f>Y1062&amp;"-"&amp;VLOOKUP(AC1062,'LICH THI'!C:AA,9,0)</f>
        <v>65DLCD20484-42483</v>
      </c>
      <c r="AE1062">
        <f t="shared" si="219"/>
        <v>1</v>
      </c>
    </row>
    <row r="1063" spans="1:31" x14ac:dyDescent="0.25">
      <c r="A1063" s="436" t="str">
        <f t="shared" si="209"/>
        <v>DC1CB20-DL-15</v>
      </c>
      <c r="B1063" s="436">
        <f>COUNTIF(AC$4:AC1063,AC1063)</f>
        <v>15</v>
      </c>
      <c r="C1063" s="436" t="str">
        <f t="shared" si="210"/>
        <v>DC1CB20-DL</v>
      </c>
      <c r="D1063" s="436">
        <f>VLOOKUP(C1063,'LICH THI'!C:AA,12,0)</f>
        <v>20</v>
      </c>
      <c r="E1063" s="436">
        <f>VLOOKUP(C1063,'LICH THI'!C:AA,13,0)</f>
        <v>20</v>
      </c>
      <c r="F1063" s="436">
        <f t="shared" si="220"/>
        <v>20</v>
      </c>
      <c r="G1063" s="436">
        <f>VLOOKUP(C1063,'LICH THI'!C:AA,14,0)</f>
        <v>1</v>
      </c>
      <c r="H1063" s="436">
        <f t="shared" si="211"/>
        <v>1</v>
      </c>
      <c r="I1063" s="436" t="str">
        <f t="shared" si="212"/>
        <v>Phan Thanh Tiến</v>
      </c>
      <c r="J1063" s="436"/>
      <c r="K1063" s="436">
        <f t="shared" si="213"/>
        <v>1</v>
      </c>
      <c r="L1063" s="436" t="str">
        <f t="shared" si="214"/>
        <v>DC1CB20-DL-1</v>
      </c>
      <c r="M1063" s="436">
        <f t="shared" si="215"/>
        <v>0</v>
      </c>
      <c r="N1063" s="437">
        <f t="shared" si="221"/>
        <v>16</v>
      </c>
      <c r="O1063" s="437"/>
      <c r="P1063" s="430" t="str">
        <f t="shared" si="216"/>
        <v/>
      </c>
      <c r="U1063" s="177">
        <v>59</v>
      </c>
      <c r="V1063" s="177" t="s">
        <v>4915</v>
      </c>
      <c r="W1063" s="177" t="s">
        <v>5131</v>
      </c>
      <c r="X1063" s="177" t="s">
        <v>2992</v>
      </c>
      <c r="Y1063" s="177" t="s">
        <v>6729</v>
      </c>
      <c r="Z1063" s="177" t="s">
        <v>6718</v>
      </c>
      <c r="AA1063" s="525" t="s">
        <v>6730</v>
      </c>
      <c r="AB1063" s="399" t="str">
        <f t="shared" si="217"/>
        <v>DC1CB20</v>
      </c>
      <c r="AC1063" s="399" t="str">
        <f t="shared" si="218"/>
        <v>DC1CB20-DL</v>
      </c>
      <c r="AD1063" t="str">
        <f>Y1063&amp;"-"&amp;VLOOKUP(AC1063,'LICH THI'!C:AA,9,0)</f>
        <v>65DLCD21100-42483</v>
      </c>
      <c r="AE1063">
        <f t="shared" si="219"/>
        <v>1</v>
      </c>
    </row>
    <row r="1064" spans="1:31" x14ac:dyDescent="0.25">
      <c r="A1064" s="436" t="str">
        <f t="shared" si="209"/>
        <v>DC1CB21x-DC-1</v>
      </c>
      <c r="B1064" s="436">
        <f>COUNTIF(AC$4:AC1064,AC1064)</f>
        <v>1</v>
      </c>
      <c r="C1064" s="436" t="str">
        <f t="shared" si="210"/>
        <v>DC1CB21x-DC</v>
      </c>
      <c r="D1064" s="436">
        <f>VLOOKUP(C1064,'LICH THI'!C:AA,12,0)</f>
        <v>26</v>
      </c>
      <c r="E1064" s="436">
        <f>VLOOKUP(C1064,'LICH THI'!C:AA,13,0)</f>
        <v>26</v>
      </c>
      <c r="F1064" s="436">
        <f t="shared" si="220"/>
        <v>26</v>
      </c>
      <c r="G1064" s="436">
        <f>VLOOKUP(C1064,'LICH THI'!C:AA,14,0)</f>
        <v>1</v>
      </c>
      <c r="H1064" s="436">
        <f t="shared" si="211"/>
        <v>1</v>
      </c>
      <c r="I1064" s="436" t="str">
        <f t="shared" si="212"/>
        <v>Dương Tuấn Anh</v>
      </c>
      <c r="J1064" s="436"/>
      <c r="K1064" s="436">
        <f t="shared" si="213"/>
        <v>1</v>
      </c>
      <c r="L1064" s="436" t="str">
        <f t="shared" si="214"/>
        <v>DC1CB21x-DC-1</v>
      </c>
      <c r="M1064" s="436">
        <f t="shared" si="215"/>
        <v>21</v>
      </c>
      <c r="N1064" s="437">
        <f t="shared" si="221"/>
        <v>7</v>
      </c>
      <c r="O1064" s="437"/>
      <c r="P1064" s="430" t="str">
        <f t="shared" si="216"/>
        <v/>
      </c>
      <c r="U1064" s="177">
        <v>16</v>
      </c>
      <c r="V1064" s="177" t="s">
        <v>3209</v>
      </c>
      <c r="W1064" s="177" t="s">
        <v>2929</v>
      </c>
      <c r="X1064" s="177" t="s">
        <v>2611</v>
      </c>
      <c r="Y1064" s="177" t="s">
        <v>3635</v>
      </c>
      <c r="Z1064" s="177" t="s">
        <v>7914</v>
      </c>
      <c r="AA1064" s="525" t="s">
        <v>3636</v>
      </c>
      <c r="AB1064" s="399" t="str">
        <f t="shared" si="217"/>
        <v>DC1CB21x</v>
      </c>
      <c r="AC1064" s="399" t="str">
        <f t="shared" si="218"/>
        <v>DC1CB21x-DC</v>
      </c>
      <c r="AD1064" t="e">
        <f>Y1064&amp;"-"&amp;VLOOKUP(AC1064,'LICH THI'!C:AA,9,0)</f>
        <v>#N/A</v>
      </c>
      <c r="AE1064">
        <f t="shared" si="219"/>
        <v>1</v>
      </c>
    </row>
    <row r="1065" spans="1:31" x14ac:dyDescent="0.25">
      <c r="A1065" s="436" t="str">
        <f t="shared" si="209"/>
        <v>DC1CB21x-DC-2</v>
      </c>
      <c r="B1065" s="436">
        <f>COUNTIF(AC$4:AC1065,AC1065)</f>
        <v>2</v>
      </c>
      <c r="C1065" s="436" t="str">
        <f t="shared" si="210"/>
        <v>DC1CB21x-DC</v>
      </c>
      <c r="D1065" s="436">
        <f>VLOOKUP(C1065,'LICH THI'!C:AA,12,0)</f>
        <v>26</v>
      </c>
      <c r="E1065" s="436">
        <f>VLOOKUP(C1065,'LICH THI'!C:AA,13,0)</f>
        <v>26</v>
      </c>
      <c r="F1065" s="436">
        <f t="shared" si="220"/>
        <v>26</v>
      </c>
      <c r="G1065" s="436">
        <f>VLOOKUP(C1065,'LICH THI'!C:AA,14,0)</f>
        <v>1</v>
      </c>
      <c r="H1065" s="436">
        <f t="shared" si="211"/>
        <v>1</v>
      </c>
      <c r="I1065" s="436" t="str">
        <f t="shared" si="212"/>
        <v>Đào Xuân Bách</v>
      </c>
      <c r="J1065" s="436"/>
      <c r="K1065" s="436">
        <f t="shared" si="213"/>
        <v>1</v>
      </c>
      <c r="L1065" s="436" t="str">
        <f t="shared" si="214"/>
        <v>DC1CB21x-DC-1</v>
      </c>
      <c r="M1065" s="436">
        <f t="shared" si="215"/>
        <v>21</v>
      </c>
      <c r="N1065" s="437">
        <f t="shared" si="221"/>
        <v>8</v>
      </c>
      <c r="O1065" s="437"/>
      <c r="P1065" s="430" t="str">
        <f t="shared" si="216"/>
        <v/>
      </c>
      <c r="U1065" s="177">
        <v>13</v>
      </c>
      <c r="V1065" s="177" t="s">
        <v>3196</v>
      </c>
      <c r="W1065" s="177" t="s">
        <v>4056</v>
      </c>
      <c r="X1065" s="177" t="s">
        <v>4069</v>
      </c>
      <c r="Y1065" s="177" t="s">
        <v>5169</v>
      </c>
      <c r="Z1065" s="177" t="s">
        <v>7914</v>
      </c>
      <c r="AA1065" s="525" t="s">
        <v>5170</v>
      </c>
      <c r="AB1065" s="399" t="str">
        <f t="shared" si="217"/>
        <v>DC1CB21x</v>
      </c>
      <c r="AC1065" s="399" t="str">
        <f t="shared" si="218"/>
        <v>DC1CB21x-DC</v>
      </c>
      <c r="AD1065" t="e">
        <f>Y1065&amp;"-"&amp;VLOOKUP(AC1065,'LICH THI'!C:AA,9,0)</f>
        <v>#N/A</v>
      </c>
      <c r="AE1065">
        <f t="shared" si="219"/>
        <v>1</v>
      </c>
    </row>
    <row r="1066" spans="1:31" x14ac:dyDescent="0.25">
      <c r="A1066" s="436" t="str">
        <f t="shared" si="209"/>
        <v>DC1CB21x-DC-3</v>
      </c>
      <c r="B1066" s="436">
        <f>COUNTIF(AC$4:AC1066,AC1066)</f>
        <v>3</v>
      </c>
      <c r="C1066" s="436" t="str">
        <f t="shared" si="210"/>
        <v>DC1CB21x-DC</v>
      </c>
      <c r="D1066" s="436">
        <f>VLOOKUP(C1066,'LICH THI'!C:AA,12,0)</f>
        <v>26</v>
      </c>
      <c r="E1066" s="436">
        <f>VLOOKUP(C1066,'LICH THI'!C:AA,13,0)</f>
        <v>26</v>
      </c>
      <c r="F1066" s="436">
        <f t="shared" si="220"/>
        <v>26</v>
      </c>
      <c r="G1066" s="436">
        <f>VLOOKUP(C1066,'LICH THI'!C:AA,14,0)</f>
        <v>1</v>
      </c>
      <c r="H1066" s="436">
        <f t="shared" si="211"/>
        <v>1</v>
      </c>
      <c r="I1066" s="436" t="str">
        <f t="shared" si="212"/>
        <v>Nguyễn Công Cường</v>
      </c>
      <c r="J1066" s="436"/>
      <c r="K1066" s="436">
        <f t="shared" si="213"/>
        <v>1</v>
      </c>
      <c r="L1066" s="436" t="str">
        <f t="shared" si="214"/>
        <v>DC1CB21x-DC-1</v>
      </c>
      <c r="M1066" s="436">
        <f t="shared" si="215"/>
        <v>21</v>
      </c>
      <c r="N1066" s="437">
        <f t="shared" si="221"/>
        <v>9</v>
      </c>
      <c r="O1066" s="437"/>
      <c r="P1066" s="430" t="str">
        <f t="shared" si="216"/>
        <v/>
      </c>
      <c r="U1066" s="177">
        <v>1</v>
      </c>
      <c r="V1066" s="177" t="s">
        <v>3102</v>
      </c>
      <c r="W1066" s="177" t="s">
        <v>2720</v>
      </c>
      <c r="X1066" s="177" t="s">
        <v>2735</v>
      </c>
      <c r="Y1066" s="177" t="s">
        <v>3108</v>
      </c>
      <c r="Z1066" s="177" t="s">
        <v>7914</v>
      </c>
      <c r="AA1066" s="525" t="s">
        <v>3109</v>
      </c>
      <c r="AB1066" s="399" t="str">
        <f t="shared" si="217"/>
        <v>DC1CB21x</v>
      </c>
      <c r="AC1066" s="399" t="str">
        <f t="shared" si="218"/>
        <v>DC1CB21x-DC</v>
      </c>
      <c r="AD1066" t="e">
        <f>Y1066&amp;"-"&amp;VLOOKUP(AC1066,'LICH THI'!C:AA,9,0)</f>
        <v>#N/A</v>
      </c>
      <c r="AE1066">
        <f t="shared" si="219"/>
        <v>1</v>
      </c>
    </row>
    <row r="1067" spans="1:31" x14ac:dyDescent="0.25">
      <c r="A1067" s="436" t="str">
        <f t="shared" si="209"/>
        <v>DC1CB21x-DC-4</v>
      </c>
      <c r="B1067" s="436">
        <f>COUNTIF(AC$4:AC1067,AC1067)</f>
        <v>4</v>
      </c>
      <c r="C1067" s="436" t="str">
        <f t="shared" si="210"/>
        <v>DC1CB21x-DC</v>
      </c>
      <c r="D1067" s="436">
        <f>VLOOKUP(C1067,'LICH THI'!C:AA,12,0)</f>
        <v>26</v>
      </c>
      <c r="E1067" s="436">
        <f>VLOOKUP(C1067,'LICH THI'!C:AA,13,0)</f>
        <v>26</v>
      </c>
      <c r="F1067" s="436">
        <f t="shared" si="220"/>
        <v>26</v>
      </c>
      <c r="G1067" s="436">
        <f>VLOOKUP(C1067,'LICH THI'!C:AA,14,0)</f>
        <v>1</v>
      </c>
      <c r="H1067" s="436">
        <f t="shared" si="211"/>
        <v>1</v>
      </c>
      <c r="I1067" s="436" t="str">
        <f t="shared" si="212"/>
        <v>Nguyễn Tiến Cường</v>
      </c>
      <c r="J1067" s="436"/>
      <c r="K1067" s="436">
        <f t="shared" si="213"/>
        <v>1</v>
      </c>
      <c r="L1067" s="436" t="str">
        <f t="shared" si="214"/>
        <v>DC1CB21x-DC-1</v>
      </c>
      <c r="M1067" s="436">
        <f t="shared" si="215"/>
        <v>21</v>
      </c>
      <c r="N1067" s="437">
        <f t="shared" si="221"/>
        <v>10</v>
      </c>
      <c r="O1067" s="437"/>
      <c r="P1067" s="430" t="str">
        <f t="shared" si="216"/>
        <v/>
      </c>
      <c r="U1067" s="177">
        <v>8</v>
      </c>
      <c r="V1067" s="177" t="s">
        <v>3175</v>
      </c>
      <c r="W1067" s="177" t="s">
        <v>2880</v>
      </c>
      <c r="X1067" s="177" t="s">
        <v>2735</v>
      </c>
      <c r="Y1067" s="177" t="s">
        <v>5222</v>
      </c>
      <c r="Z1067" s="177" t="s">
        <v>7914</v>
      </c>
      <c r="AA1067" s="525" t="s">
        <v>5223</v>
      </c>
      <c r="AB1067" s="399" t="str">
        <f t="shared" si="217"/>
        <v>DC1CB21x</v>
      </c>
      <c r="AC1067" s="399" t="str">
        <f t="shared" si="218"/>
        <v>DC1CB21x-DC</v>
      </c>
      <c r="AD1067" t="e">
        <f>Y1067&amp;"-"&amp;VLOOKUP(AC1067,'LICH THI'!C:AA,9,0)</f>
        <v>#N/A</v>
      </c>
      <c r="AE1067">
        <f t="shared" si="219"/>
        <v>1</v>
      </c>
    </row>
    <row r="1068" spans="1:31" x14ac:dyDescent="0.25">
      <c r="A1068" s="436" t="str">
        <f t="shared" si="209"/>
        <v>DC1CB21x-DC-5</v>
      </c>
      <c r="B1068" s="436">
        <f>COUNTIF(AC$4:AC1068,AC1068)</f>
        <v>5</v>
      </c>
      <c r="C1068" s="436" t="str">
        <f t="shared" si="210"/>
        <v>DC1CB21x-DC</v>
      </c>
      <c r="D1068" s="436">
        <f>VLOOKUP(C1068,'LICH THI'!C:AA,12,0)</f>
        <v>26</v>
      </c>
      <c r="E1068" s="436">
        <f>VLOOKUP(C1068,'LICH THI'!C:AA,13,0)</f>
        <v>26</v>
      </c>
      <c r="F1068" s="436">
        <f t="shared" si="220"/>
        <v>26</v>
      </c>
      <c r="G1068" s="436">
        <f>VLOOKUP(C1068,'LICH THI'!C:AA,14,0)</f>
        <v>1</v>
      </c>
      <c r="H1068" s="436">
        <f t="shared" si="211"/>
        <v>1</v>
      </c>
      <c r="I1068" s="436" t="str">
        <f t="shared" si="212"/>
        <v>Trần Văn Chương</v>
      </c>
      <c r="J1068" s="436"/>
      <c r="K1068" s="436">
        <f t="shared" si="213"/>
        <v>1</v>
      </c>
      <c r="L1068" s="436" t="str">
        <f t="shared" si="214"/>
        <v>DC1CB21x-DC-1</v>
      </c>
      <c r="M1068" s="436">
        <f t="shared" si="215"/>
        <v>21</v>
      </c>
      <c r="N1068" s="437">
        <f t="shared" si="221"/>
        <v>11</v>
      </c>
      <c r="O1068" s="437"/>
      <c r="P1068" s="430" t="str">
        <f t="shared" si="216"/>
        <v/>
      </c>
      <c r="U1068" s="177">
        <v>26</v>
      </c>
      <c r="V1068" s="177" t="s">
        <v>3256</v>
      </c>
      <c r="W1068" s="177" t="s">
        <v>2757</v>
      </c>
      <c r="X1068" s="177" t="s">
        <v>4828</v>
      </c>
      <c r="Y1068" s="177" t="s">
        <v>5818</v>
      </c>
      <c r="Z1068" s="177" t="s">
        <v>7914</v>
      </c>
      <c r="AA1068" s="525" t="s">
        <v>5819</v>
      </c>
      <c r="AB1068" s="399" t="str">
        <f t="shared" si="217"/>
        <v>DC1CB21x</v>
      </c>
      <c r="AC1068" s="399" t="str">
        <f t="shared" si="218"/>
        <v>DC1CB21x-DC</v>
      </c>
      <c r="AD1068" t="e">
        <f>Y1068&amp;"-"&amp;VLOOKUP(AC1068,'LICH THI'!C:AA,9,0)</f>
        <v>#N/A</v>
      </c>
      <c r="AE1068">
        <f t="shared" si="219"/>
        <v>1</v>
      </c>
    </row>
    <row r="1069" spans="1:31" x14ac:dyDescent="0.25">
      <c r="A1069" s="436" t="str">
        <f t="shared" si="209"/>
        <v>DC1CB21x-DC-6</v>
      </c>
      <c r="B1069" s="436">
        <f>COUNTIF(AC$4:AC1069,AC1069)</f>
        <v>6</v>
      </c>
      <c r="C1069" s="436" t="str">
        <f t="shared" si="210"/>
        <v>DC1CB21x-DC</v>
      </c>
      <c r="D1069" s="436">
        <f>VLOOKUP(C1069,'LICH THI'!C:AA,12,0)</f>
        <v>26</v>
      </c>
      <c r="E1069" s="436">
        <f>VLOOKUP(C1069,'LICH THI'!C:AA,13,0)</f>
        <v>26</v>
      </c>
      <c r="F1069" s="436">
        <f t="shared" si="220"/>
        <v>26</v>
      </c>
      <c r="G1069" s="436">
        <f>VLOOKUP(C1069,'LICH THI'!C:AA,14,0)</f>
        <v>1</v>
      </c>
      <c r="H1069" s="436">
        <f t="shared" si="211"/>
        <v>1</v>
      </c>
      <c r="I1069" s="436" t="str">
        <f t="shared" si="212"/>
        <v>Nguyễn Đại Dương</v>
      </c>
      <c r="J1069" s="436"/>
      <c r="K1069" s="436">
        <f t="shared" si="213"/>
        <v>1</v>
      </c>
      <c r="L1069" s="436" t="str">
        <f t="shared" si="214"/>
        <v>DC1CB21x-DC-1</v>
      </c>
      <c r="M1069" s="436">
        <f t="shared" si="215"/>
        <v>21</v>
      </c>
      <c r="N1069" s="437">
        <f t="shared" si="221"/>
        <v>12</v>
      </c>
      <c r="O1069" s="437"/>
      <c r="P1069" s="430" t="str">
        <f t="shared" si="216"/>
        <v/>
      </c>
      <c r="U1069" s="177">
        <v>21</v>
      </c>
      <c r="V1069" s="177" t="s">
        <v>2609</v>
      </c>
      <c r="W1069" s="177" t="s">
        <v>3216</v>
      </c>
      <c r="X1069" s="177" t="s">
        <v>2601</v>
      </c>
      <c r="Y1069" s="177" t="s">
        <v>3217</v>
      </c>
      <c r="Z1069" s="177" t="s">
        <v>7914</v>
      </c>
      <c r="AA1069" s="525" t="s">
        <v>3218</v>
      </c>
      <c r="AB1069" s="399" t="str">
        <f t="shared" si="217"/>
        <v>DC1CB21x</v>
      </c>
      <c r="AC1069" s="399" t="str">
        <f t="shared" si="218"/>
        <v>DC1CB21x-DC</v>
      </c>
      <c r="AD1069" t="e">
        <f>Y1069&amp;"-"&amp;VLOOKUP(AC1069,'LICH THI'!C:AA,9,0)</f>
        <v>#N/A</v>
      </c>
      <c r="AE1069">
        <f t="shared" si="219"/>
        <v>1</v>
      </c>
    </row>
    <row r="1070" spans="1:31" x14ac:dyDescent="0.25">
      <c r="A1070" s="436" t="str">
        <f t="shared" si="209"/>
        <v>DC1CB21x-DC-7</v>
      </c>
      <c r="B1070" s="436">
        <f>COUNTIF(AC$4:AC1070,AC1070)</f>
        <v>7</v>
      </c>
      <c r="C1070" s="436" t="str">
        <f t="shared" si="210"/>
        <v>DC1CB21x-DC</v>
      </c>
      <c r="D1070" s="436">
        <f>VLOOKUP(C1070,'LICH THI'!C:AA,12,0)</f>
        <v>26</v>
      </c>
      <c r="E1070" s="436">
        <f>VLOOKUP(C1070,'LICH THI'!C:AA,13,0)</f>
        <v>26</v>
      </c>
      <c r="F1070" s="436">
        <f t="shared" si="220"/>
        <v>26</v>
      </c>
      <c r="G1070" s="436">
        <f>VLOOKUP(C1070,'LICH THI'!C:AA,14,0)</f>
        <v>1</v>
      </c>
      <c r="H1070" s="436">
        <f t="shared" si="211"/>
        <v>1</v>
      </c>
      <c r="I1070" s="436" t="str">
        <f t="shared" si="212"/>
        <v>Nguyễn Đức Dương</v>
      </c>
      <c r="J1070" s="436"/>
      <c r="K1070" s="436">
        <f t="shared" si="213"/>
        <v>1</v>
      </c>
      <c r="L1070" s="436" t="str">
        <f t="shared" si="214"/>
        <v>DC1CB21x-DC-1</v>
      </c>
      <c r="M1070" s="436">
        <f t="shared" si="215"/>
        <v>21</v>
      </c>
      <c r="N1070" s="437">
        <f t="shared" si="221"/>
        <v>13</v>
      </c>
      <c r="O1070" s="437"/>
      <c r="P1070" s="430" t="str">
        <f t="shared" si="216"/>
        <v/>
      </c>
      <c r="U1070" s="177">
        <v>17</v>
      </c>
      <c r="V1070" s="177" t="s">
        <v>3209</v>
      </c>
      <c r="W1070" s="177" t="s">
        <v>3103</v>
      </c>
      <c r="X1070" s="177" t="s">
        <v>2601</v>
      </c>
      <c r="Y1070" s="177" t="s">
        <v>5074</v>
      </c>
      <c r="Z1070" s="177" t="s">
        <v>7914</v>
      </c>
      <c r="AA1070" s="525" t="s">
        <v>5075</v>
      </c>
      <c r="AB1070" s="399" t="str">
        <f t="shared" si="217"/>
        <v>DC1CB21x</v>
      </c>
      <c r="AC1070" s="399" t="str">
        <f t="shared" si="218"/>
        <v>DC1CB21x-DC</v>
      </c>
      <c r="AD1070" t="e">
        <f>Y1070&amp;"-"&amp;VLOOKUP(AC1070,'LICH THI'!C:AA,9,0)</f>
        <v>#N/A</v>
      </c>
      <c r="AE1070">
        <f t="shared" si="219"/>
        <v>1</v>
      </c>
    </row>
    <row r="1071" spans="1:31" x14ac:dyDescent="0.25">
      <c r="A1071" s="436" t="str">
        <f t="shared" si="209"/>
        <v>DC1CB21x-DC-8</v>
      </c>
      <c r="B1071" s="436">
        <f>COUNTIF(AC$4:AC1071,AC1071)</f>
        <v>8</v>
      </c>
      <c r="C1071" s="436" t="str">
        <f t="shared" si="210"/>
        <v>DC1CB21x-DC</v>
      </c>
      <c r="D1071" s="436">
        <f>VLOOKUP(C1071,'LICH THI'!C:AA,12,0)</f>
        <v>26</v>
      </c>
      <c r="E1071" s="436">
        <f>VLOOKUP(C1071,'LICH THI'!C:AA,13,0)</f>
        <v>26</v>
      </c>
      <c r="F1071" s="436">
        <f t="shared" si="220"/>
        <v>26</v>
      </c>
      <c r="G1071" s="436">
        <f>VLOOKUP(C1071,'LICH THI'!C:AA,14,0)</f>
        <v>1</v>
      </c>
      <c r="H1071" s="436">
        <f t="shared" si="211"/>
        <v>1</v>
      </c>
      <c r="I1071" s="436" t="str">
        <f t="shared" si="212"/>
        <v>Đỗ Hữu Đạo</v>
      </c>
      <c r="J1071" s="436"/>
      <c r="K1071" s="436">
        <f t="shared" si="213"/>
        <v>1</v>
      </c>
      <c r="L1071" s="436" t="str">
        <f t="shared" si="214"/>
        <v>DC1CB21x-DC-1</v>
      </c>
      <c r="M1071" s="436">
        <f t="shared" si="215"/>
        <v>21</v>
      </c>
      <c r="N1071" s="437">
        <f t="shared" si="221"/>
        <v>14</v>
      </c>
      <c r="O1071" s="437"/>
      <c r="P1071" s="430" t="str">
        <f t="shared" si="216"/>
        <v/>
      </c>
      <c r="U1071" s="177">
        <v>2</v>
      </c>
      <c r="V1071" s="177" t="s">
        <v>3102</v>
      </c>
      <c r="W1071" s="177" t="s">
        <v>3115</v>
      </c>
      <c r="X1071" s="177" t="s">
        <v>2904</v>
      </c>
      <c r="Y1071" s="177" t="s">
        <v>3116</v>
      </c>
      <c r="Z1071" s="177" t="s">
        <v>7914</v>
      </c>
      <c r="AA1071" s="525" t="s">
        <v>3117</v>
      </c>
      <c r="AB1071" s="399" t="str">
        <f t="shared" si="217"/>
        <v>DC1CB21x</v>
      </c>
      <c r="AC1071" s="399" t="str">
        <f t="shared" si="218"/>
        <v>DC1CB21x-DC</v>
      </c>
      <c r="AD1071" t="e">
        <f>Y1071&amp;"-"&amp;VLOOKUP(AC1071,'LICH THI'!C:AA,9,0)</f>
        <v>#N/A</v>
      </c>
      <c r="AE1071">
        <f t="shared" si="219"/>
        <v>1</v>
      </c>
    </row>
    <row r="1072" spans="1:31" x14ac:dyDescent="0.25">
      <c r="A1072" s="436" t="str">
        <f t="shared" si="209"/>
        <v>DC1CB21x-DC-9</v>
      </c>
      <c r="B1072" s="436">
        <f>COUNTIF(AC$4:AC1072,AC1072)</f>
        <v>9</v>
      </c>
      <c r="C1072" s="436" t="str">
        <f t="shared" si="210"/>
        <v>DC1CB21x-DC</v>
      </c>
      <c r="D1072" s="436">
        <f>VLOOKUP(C1072,'LICH THI'!C:AA,12,0)</f>
        <v>26</v>
      </c>
      <c r="E1072" s="436">
        <f>VLOOKUP(C1072,'LICH THI'!C:AA,13,0)</f>
        <v>26</v>
      </c>
      <c r="F1072" s="436">
        <f t="shared" si="220"/>
        <v>26</v>
      </c>
      <c r="G1072" s="436">
        <f>VLOOKUP(C1072,'LICH THI'!C:AA,14,0)</f>
        <v>1</v>
      </c>
      <c r="H1072" s="436">
        <f t="shared" si="211"/>
        <v>1</v>
      </c>
      <c r="I1072" s="436" t="str">
        <f t="shared" si="212"/>
        <v>Lường Văn Đạt</v>
      </c>
      <c r="J1072" s="436"/>
      <c r="K1072" s="436">
        <f t="shared" si="213"/>
        <v>1</v>
      </c>
      <c r="L1072" s="436" t="str">
        <f t="shared" si="214"/>
        <v>DC1CB21x-DC-1</v>
      </c>
      <c r="M1072" s="436">
        <f t="shared" si="215"/>
        <v>21</v>
      </c>
      <c r="N1072" s="437">
        <f t="shared" si="221"/>
        <v>15</v>
      </c>
      <c r="O1072" s="437"/>
      <c r="P1072" s="430" t="str">
        <f t="shared" si="216"/>
        <v/>
      </c>
      <c r="U1072" s="177">
        <v>3</v>
      </c>
      <c r="V1072" s="177" t="s">
        <v>3102</v>
      </c>
      <c r="W1072" s="177" t="s">
        <v>3658</v>
      </c>
      <c r="X1072" s="177" t="s">
        <v>2746</v>
      </c>
      <c r="Y1072" s="177" t="s">
        <v>3659</v>
      </c>
      <c r="Z1072" s="177" t="s">
        <v>7914</v>
      </c>
      <c r="AA1072" s="525" t="s">
        <v>3660</v>
      </c>
      <c r="AB1072" s="399" t="str">
        <f t="shared" si="217"/>
        <v>DC1CB21x</v>
      </c>
      <c r="AC1072" s="399" t="str">
        <f t="shared" si="218"/>
        <v>DC1CB21x-DC</v>
      </c>
      <c r="AD1072" t="e">
        <f>Y1072&amp;"-"&amp;VLOOKUP(AC1072,'LICH THI'!C:AA,9,0)</f>
        <v>#N/A</v>
      </c>
      <c r="AE1072">
        <f t="shared" si="219"/>
        <v>1</v>
      </c>
    </row>
    <row r="1073" spans="1:31" x14ac:dyDescent="0.25">
      <c r="A1073" s="436" t="str">
        <f t="shared" si="209"/>
        <v>DC1CB21x-DC-10</v>
      </c>
      <c r="B1073" s="436">
        <f>COUNTIF(AC$4:AC1073,AC1073)</f>
        <v>10</v>
      </c>
      <c r="C1073" s="436" t="str">
        <f t="shared" si="210"/>
        <v>DC1CB21x-DC</v>
      </c>
      <c r="D1073" s="436">
        <f>VLOOKUP(C1073,'LICH THI'!C:AA,12,0)</f>
        <v>26</v>
      </c>
      <c r="E1073" s="436">
        <f>VLOOKUP(C1073,'LICH THI'!C:AA,13,0)</f>
        <v>26</v>
      </c>
      <c r="F1073" s="436">
        <f t="shared" si="220"/>
        <v>26</v>
      </c>
      <c r="G1073" s="436">
        <f>VLOOKUP(C1073,'LICH THI'!C:AA,14,0)</f>
        <v>1</v>
      </c>
      <c r="H1073" s="436">
        <f t="shared" si="211"/>
        <v>1</v>
      </c>
      <c r="I1073" s="436" t="str">
        <f t="shared" si="212"/>
        <v>Mai Hoàng</v>
      </c>
      <c r="J1073" s="436"/>
      <c r="K1073" s="436">
        <f t="shared" si="213"/>
        <v>1</v>
      </c>
      <c r="L1073" s="436" t="str">
        <f t="shared" si="214"/>
        <v>DC1CB21x-DC-1</v>
      </c>
      <c r="M1073" s="436">
        <f t="shared" si="215"/>
        <v>21</v>
      </c>
      <c r="N1073" s="437">
        <f t="shared" si="221"/>
        <v>16</v>
      </c>
      <c r="O1073" s="437"/>
      <c r="P1073" s="430" t="str">
        <f t="shared" si="216"/>
        <v/>
      </c>
      <c r="U1073" s="177">
        <v>24</v>
      </c>
      <c r="V1073" s="177" t="s">
        <v>4208</v>
      </c>
      <c r="W1073" s="177" t="s">
        <v>3130</v>
      </c>
      <c r="X1073" s="177" t="s">
        <v>2834</v>
      </c>
      <c r="Y1073" s="177" t="s">
        <v>5815</v>
      </c>
      <c r="Z1073" s="177" t="s">
        <v>7914</v>
      </c>
      <c r="AA1073" s="525" t="s">
        <v>5814</v>
      </c>
      <c r="AB1073" s="399" t="str">
        <f t="shared" si="217"/>
        <v>DC1CB21x</v>
      </c>
      <c r="AC1073" s="399" t="str">
        <f t="shared" si="218"/>
        <v>DC1CB21x-DC</v>
      </c>
      <c r="AD1073" t="e">
        <f>Y1073&amp;"-"&amp;VLOOKUP(AC1073,'LICH THI'!C:AA,9,0)</f>
        <v>#N/A</v>
      </c>
      <c r="AE1073">
        <f t="shared" si="219"/>
        <v>1</v>
      </c>
    </row>
    <row r="1074" spans="1:31" x14ac:dyDescent="0.25">
      <c r="A1074" s="436" t="str">
        <f t="shared" si="209"/>
        <v>DC1CB21x-DC-11</v>
      </c>
      <c r="B1074" s="436">
        <f>COUNTIF(AC$4:AC1074,AC1074)</f>
        <v>11</v>
      </c>
      <c r="C1074" s="436" t="str">
        <f t="shared" si="210"/>
        <v>DC1CB21x-DC</v>
      </c>
      <c r="D1074" s="436">
        <f>VLOOKUP(C1074,'LICH THI'!C:AA,12,0)</f>
        <v>26</v>
      </c>
      <c r="E1074" s="436">
        <f>VLOOKUP(C1074,'LICH THI'!C:AA,13,0)</f>
        <v>26</v>
      </c>
      <c r="F1074" s="436">
        <f t="shared" si="220"/>
        <v>26</v>
      </c>
      <c r="G1074" s="436">
        <f>VLOOKUP(C1074,'LICH THI'!C:AA,14,0)</f>
        <v>1</v>
      </c>
      <c r="H1074" s="436">
        <f t="shared" si="211"/>
        <v>1</v>
      </c>
      <c r="I1074" s="436" t="str">
        <f t="shared" si="212"/>
        <v>Lê Ngọc Hưng</v>
      </c>
      <c r="J1074" s="436"/>
      <c r="K1074" s="436">
        <f t="shared" si="213"/>
        <v>1</v>
      </c>
      <c r="L1074" s="436" t="str">
        <f t="shared" si="214"/>
        <v>DC1CB21x-DC-1</v>
      </c>
      <c r="M1074" s="436">
        <f t="shared" si="215"/>
        <v>21</v>
      </c>
      <c r="N1074" s="437">
        <f t="shared" si="221"/>
        <v>17</v>
      </c>
      <c r="O1074" s="437"/>
      <c r="P1074" s="430" t="str">
        <f t="shared" si="216"/>
        <v/>
      </c>
      <c r="U1074" s="177">
        <v>23</v>
      </c>
      <c r="V1074" s="177" t="s">
        <v>3229</v>
      </c>
      <c r="W1074" s="177" t="s">
        <v>2610</v>
      </c>
      <c r="X1074" s="177" t="s">
        <v>2804</v>
      </c>
      <c r="Y1074" s="177" t="s">
        <v>3230</v>
      </c>
      <c r="Z1074" s="177" t="s">
        <v>7914</v>
      </c>
      <c r="AA1074" s="525" t="s">
        <v>3231</v>
      </c>
      <c r="AB1074" s="399" t="str">
        <f t="shared" si="217"/>
        <v>DC1CB21x</v>
      </c>
      <c r="AC1074" s="399" t="str">
        <f t="shared" si="218"/>
        <v>DC1CB21x-DC</v>
      </c>
      <c r="AD1074" t="e">
        <f>Y1074&amp;"-"&amp;VLOOKUP(AC1074,'LICH THI'!C:AA,9,0)</f>
        <v>#N/A</v>
      </c>
      <c r="AE1074">
        <f t="shared" si="219"/>
        <v>1</v>
      </c>
    </row>
    <row r="1075" spans="1:31" x14ac:dyDescent="0.25">
      <c r="A1075" s="436" t="str">
        <f t="shared" si="209"/>
        <v>DC1CB21x-DC-12</v>
      </c>
      <c r="B1075" s="436">
        <f>COUNTIF(AC$4:AC1075,AC1075)</f>
        <v>12</v>
      </c>
      <c r="C1075" s="436" t="str">
        <f t="shared" si="210"/>
        <v>DC1CB21x-DC</v>
      </c>
      <c r="D1075" s="436">
        <f>VLOOKUP(C1075,'LICH THI'!C:AA,12,0)</f>
        <v>26</v>
      </c>
      <c r="E1075" s="436">
        <f>VLOOKUP(C1075,'LICH THI'!C:AA,13,0)</f>
        <v>26</v>
      </c>
      <c r="F1075" s="436">
        <f t="shared" si="220"/>
        <v>26</v>
      </c>
      <c r="G1075" s="436">
        <f>VLOOKUP(C1075,'LICH THI'!C:AA,14,0)</f>
        <v>1</v>
      </c>
      <c r="H1075" s="436">
        <f t="shared" si="211"/>
        <v>1</v>
      </c>
      <c r="I1075" s="436" t="str">
        <f t="shared" si="212"/>
        <v>Nguyễn Trung Kiên</v>
      </c>
      <c r="J1075" s="436"/>
      <c r="K1075" s="436">
        <f t="shared" si="213"/>
        <v>1</v>
      </c>
      <c r="L1075" s="436" t="str">
        <f t="shared" si="214"/>
        <v>DC1CB21x-DC-1</v>
      </c>
      <c r="M1075" s="436">
        <f t="shared" si="215"/>
        <v>21</v>
      </c>
      <c r="N1075" s="437">
        <f t="shared" si="221"/>
        <v>18</v>
      </c>
      <c r="O1075" s="437"/>
      <c r="P1075" s="430" t="str">
        <f t="shared" si="216"/>
        <v/>
      </c>
      <c r="U1075" s="177">
        <v>18</v>
      </c>
      <c r="V1075" s="177" t="s">
        <v>3209</v>
      </c>
      <c r="W1075" s="177" t="s">
        <v>2687</v>
      </c>
      <c r="X1075" s="177" t="s">
        <v>2762</v>
      </c>
      <c r="Y1075" s="177" t="s">
        <v>5812</v>
      </c>
      <c r="Z1075" s="177" t="s">
        <v>7914</v>
      </c>
      <c r="AA1075" s="525" t="s">
        <v>4942</v>
      </c>
      <c r="AB1075" s="399" t="str">
        <f t="shared" si="217"/>
        <v>DC1CB21x</v>
      </c>
      <c r="AC1075" s="399" t="str">
        <f t="shared" si="218"/>
        <v>DC1CB21x-DC</v>
      </c>
      <c r="AD1075" t="e">
        <f>Y1075&amp;"-"&amp;VLOOKUP(AC1075,'LICH THI'!C:AA,9,0)</f>
        <v>#N/A</v>
      </c>
      <c r="AE1075">
        <f t="shared" si="219"/>
        <v>1</v>
      </c>
    </row>
    <row r="1076" spans="1:31" x14ac:dyDescent="0.25">
      <c r="A1076" s="436" t="str">
        <f t="shared" si="209"/>
        <v>DC1CB21x-DC-13</v>
      </c>
      <c r="B1076" s="436">
        <f>COUNTIF(AC$4:AC1076,AC1076)</f>
        <v>13</v>
      </c>
      <c r="C1076" s="436" t="str">
        <f t="shared" si="210"/>
        <v>DC1CB21x-DC</v>
      </c>
      <c r="D1076" s="436">
        <f>VLOOKUP(C1076,'LICH THI'!C:AA,12,0)</f>
        <v>26</v>
      </c>
      <c r="E1076" s="436">
        <f>VLOOKUP(C1076,'LICH THI'!C:AA,13,0)</f>
        <v>26</v>
      </c>
      <c r="F1076" s="436">
        <f t="shared" si="220"/>
        <v>26</v>
      </c>
      <c r="G1076" s="436">
        <f>VLOOKUP(C1076,'LICH THI'!C:AA,14,0)</f>
        <v>1</v>
      </c>
      <c r="H1076" s="436">
        <f t="shared" si="211"/>
        <v>1</v>
      </c>
      <c r="I1076" s="436" t="str">
        <f t="shared" si="212"/>
        <v>Bùi Đức Lâm</v>
      </c>
      <c r="J1076" s="436"/>
      <c r="K1076" s="436">
        <f t="shared" si="213"/>
        <v>1</v>
      </c>
      <c r="L1076" s="436" t="str">
        <f t="shared" si="214"/>
        <v>DC1CB21x-DC-1</v>
      </c>
      <c r="M1076" s="436">
        <f t="shared" si="215"/>
        <v>21</v>
      </c>
      <c r="N1076" s="437">
        <f t="shared" si="221"/>
        <v>19</v>
      </c>
      <c r="O1076" s="437"/>
      <c r="P1076" s="430" t="str">
        <f t="shared" si="216"/>
        <v/>
      </c>
      <c r="U1076" s="177">
        <v>9</v>
      </c>
      <c r="V1076" s="177" t="s">
        <v>3175</v>
      </c>
      <c r="W1076" s="177" t="s">
        <v>2877</v>
      </c>
      <c r="X1076" s="177" t="s">
        <v>2884</v>
      </c>
      <c r="Y1076" s="177" t="s">
        <v>3176</v>
      </c>
      <c r="Z1076" s="177" t="s">
        <v>7914</v>
      </c>
      <c r="AA1076" s="525" t="s">
        <v>3177</v>
      </c>
      <c r="AB1076" s="399" t="str">
        <f t="shared" si="217"/>
        <v>DC1CB21x</v>
      </c>
      <c r="AC1076" s="399" t="str">
        <f t="shared" si="218"/>
        <v>DC1CB21x-DC</v>
      </c>
      <c r="AD1076" t="e">
        <f>Y1076&amp;"-"&amp;VLOOKUP(AC1076,'LICH THI'!C:AA,9,0)</f>
        <v>#N/A</v>
      </c>
      <c r="AE1076">
        <f t="shared" si="219"/>
        <v>1</v>
      </c>
    </row>
    <row r="1077" spans="1:31" x14ac:dyDescent="0.25">
      <c r="A1077" s="436" t="str">
        <f t="shared" si="209"/>
        <v>DC1CB21x-DC-14</v>
      </c>
      <c r="B1077" s="436">
        <f>COUNTIF(AC$4:AC1077,AC1077)</f>
        <v>14</v>
      </c>
      <c r="C1077" s="436" t="str">
        <f t="shared" si="210"/>
        <v>DC1CB21x-DC</v>
      </c>
      <c r="D1077" s="436">
        <f>VLOOKUP(C1077,'LICH THI'!C:AA,12,0)</f>
        <v>26</v>
      </c>
      <c r="E1077" s="436">
        <f>VLOOKUP(C1077,'LICH THI'!C:AA,13,0)</f>
        <v>26</v>
      </c>
      <c r="F1077" s="436">
        <f t="shared" si="220"/>
        <v>26</v>
      </c>
      <c r="G1077" s="436">
        <f>VLOOKUP(C1077,'LICH THI'!C:AA,14,0)</f>
        <v>1</v>
      </c>
      <c r="H1077" s="436">
        <f t="shared" si="211"/>
        <v>1</v>
      </c>
      <c r="I1077" s="436" t="str">
        <f t="shared" si="212"/>
        <v>Tạ Văn Linh</v>
      </c>
      <c r="J1077" s="436"/>
      <c r="K1077" s="436">
        <f t="shared" si="213"/>
        <v>1</v>
      </c>
      <c r="L1077" s="436" t="str">
        <f t="shared" si="214"/>
        <v>DC1CB21x-DC-1</v>
      </c>
      <c r="M1077" s="436">
        <f t="shared" si="215"/>
        <v>21</v>
      </c>
      <c r="N1077" s="437">
        <f t="shared" si="221"/>
        <v>20</v>
      </c>
      <c r="O1077" s="437"/>
      <c r="P1077" s="430" t="str">
        <f t="shared" si="216"/>
        <v/>
      </c>
      <c r="U1077" s="177">
        <v>22</v>
      </c>
      <c r="V1077" s="177" t="s">
        <v>2609</v>
      </c>
      <c r="W1077" s="177" t="s">
        <v>4184</v>
      </c>
      <c r="X1077" s="177" t="s">
        <v>2670</v>
      </c>
      <c r="Y1077" s="177" t="s">
        <v>4185</v>
      </c>
      <c r="Z1077" s="177" t="s">
        <v>7914</v>
      </c>
      <c r="AA1077" s="525" t="s">
        <v>4186</v>
      </c>
      <c r="AB1077" s="399" t="str">
        <f t="shared" si="217"/>
        <v>DC1CB21x</v>
      </c>
      <c r="AC1077" s="399" t="str">
        <f t="shared" si="218"/>
        <v>DC1CB21x-DC</v>
      </c>
      <c r="AD1077" t="e">
        <f>Y1077&amp;"-"&amp;VLOOKUP(AC1077,'LICH THI'!C:AA,9,0)</f>
        <v>#N/A</v>
      </c>
      <c r="AE1077">
        <f t="shared" si="219"/>
        <v>1</v>
      </c>
    </row>
    <row r="1078" spans="1:31" x14ac:dyDescent="0.25">
      <c r="A1078" s="436" t="str">
        <f t="shared" si="209"/>
        <v>DC1CB21x-DC-15</v>
      </c>
      <c r="B1078" s="436">
        <f>COUNTIF(AC$4:AC1078,AC1078)</f>
        <v>15</v>
      </c>
      <c r="C1078" s="436" t="str">
        <f t="shared" si="210"/>
        <v>DC1CB21x-DC</v>
      </c>
      <c r="D1078" s="436">
        <f>VLOOKUP(C1078,'LICH THI'!C:AA,12,0)</f>
        <v>26</v>
      </c>
      <c r="E1078" s="436">
        <f>VLOOKUP(C1078,'LICH THI'!C:AA,13,0)</f>
        <v>26</v>
      </c>
      <c r="F1078" s="436">
        <f t="shared" si="220"/>
        <v>26</v>
      </c>
      <c r="G1078" s="436">
        <f>VLOOKUP(C1078,'LICH THI'!C:AA,14,0)</f>
        <v>1</v>
      </c>
      <c r="H1078" s="436">
        <f t="shared" si="211"/>
        <v>1</v>
      </c>
      <c r="I1078" s="436" t="str">
        <f t="shared" si="212"/>
        <v>Nguyễn Thành Luân</v>
      </c>
      <c r="J1078" s="436"/>
      <c r="K1078" s="436">
        <f t="shared" si="213"/>
        <v>1</v>
      </c>
      <c r="L1078" s="436" t="str">
        <f t="shared" si="214"/>
        <v>DC1CB21x-DC-1</v>
      </c>
      <c r="M1078" s="436">
        <f t="shared" si="215"/>
        <v>21</v>
      </c>
      <c r="N1078" s="437">
        <f t="shared" si="221"/>
        <v>21</v>
      </c>
      <c r="O1078" s="437"/>
      <c r="P1078" s="430" t="str">
        <f t="shared" si="216"/>
        <v/>
      </c>
      <c r="U1078" s="177">
        <v>4</v>
      </c>
      <c r="V1078" s="177" t="s">
        <v>3102</v>
      </c>
      <c r="W1078" s="177" t="s">
        <v>2862</v>
      </c>
      <c r="X1078" s="177" t="s">
        <v>3608</v>
      </c>
      <c r="Y1078" s="177" t="s">
        <v>3609</v>
      </c>
      <c r="Z1078" s="177" t="s">
        <v>7914</v>
      </c>
      <c r="AA1078" s="525" t="s">
        <v>3610</v>
      </c>
      <c r="AB1078" s="399" t="str">
        <f t="shared" si="217"/>
        <v>DC1CB21x</v>
      </c>
      <c r="AC1078" s="399" t="str">
        <f t="shared" si="218"/>
        <v>DC1CB21x-DC</v>
      </c>
      <c r="AD1078" t="e">
        <f>Y1078&amp;"-"&amp;VLOOKUP(AC1078,'LICH THI'!C:AA,9,0)</f>
        <v>#N/A</v>
      </c>
      <c r="AE1078">
        <f t="shared" si="219"/>
        <v>1</v>
      </c>
    </row>
    <row r="1079" spans="1:31" x14ac:dyDescent="0.25">
      <c r="A1079" s="436" t="str">
        <f t="shared" si="209"/>
        <v>DC1CB21x-DC-16</v>
      </c>
      <c r="B1079" s="436">
        <f>COUNTIF(AC$4:AC1079,AC1079)</f>
        <v>16</v>
      </c>
      <c r="C1079" s="436" t="str">
        <f t="shared" si="210"/>
        <v>DC1CB21x-DC</v>
      </c>
      <c r="D1079" s="436">
        <f>VLOOKUP(C1079,'LICH THI'!C:AA,12,0)</f>
        <v>26</v>
      </c>
      <c r="E1079" s="436">
        <f>VLOOKUP(C1079,'LICH THI'!C:AA,13,0)</f>
        <v>26</v>
      </c>
      <c r="F1079" s="436">
        <f t="shared" si="220"/>
        <v>26</v>
      </c>
      <c r="G1079" s="436">
        <f>VLOOKUP(C1079,'LICH THI'!C:AA,14,0)</f>
        <v>1</v>
      </c>
      <c r="H1079" s="436">
        <f t="shared" si="211"/>
        <v>1</v>
      </c>
      <c r="I1079" s="436" t="str">
        <f t="shared" si="212"/>
        <v>Trần Đức Mạnh</v>
      </c>
      <c r="J1079" s="436"/>
      <c r="K1079" s="436">
        <f t="shared" si="213"/>
        <v>1</v>
      </c>
      <c r="L1079" s="436" t="str">
        <f t="shared" si="214"/>
        <v>DC1CB21x-DC-1</v>
      </c>
      <c r="M1079" s="436">
        <f t="shared" si="215"/>
        <v>21</v>
      </c>
      <c r="N1079" s="437">
        <f t="shared" si="221"/>
        <v>22</v>
      </c>
      <c r="O1079" s="437"/>
      <c r="P1079" s="430" t="str">
        <f t="shared" si="216"/>
        <v/>
      </c>
      <c r="U1079" s="177">
        <v>10</v>
      </c>
      <c r="V1079" s="177" t="s">
        <v>3175</v>
      </c>
      <c r="W1079" s="177" t="s">
        <v>3184</v>
      </c>
      <c r="X1079" s="177" t="s">
        <v>2930</v>
      </c>
      <c r="Y1079" s="177" t="s">
        <v>3185</v>
      </c>
      <c r="Z1079" s="177" t="s">
        <v>7914</v>
      </c>
      <c r="AA1079" s="525" t="s">
        <v>3186</v>
      </c>
      <c r="AB1079" s="399" t="str">
        <f t="shared" si="217"/>
        <v>DC1CB21x</v>
      </c>
      <c r="AC1079" s="399" t="str">
        <f t="shared" si="218"/>
        <v>DC1CB21x-DC</v>
      </c>
      <c r="AD1079" t="e">
        <f>Y1079&amp;"-"&amp;VLOOKUP(AC1079,'LICH THI'!C:AA,9,0)</f>
        <v>#N/A</v>
      </c>
      <c r="AE1079">
        <f t="shared" si="219"/>
        <v>1</v>
      </c>
    </row>
    <row r="1080" spans="1:31" x14ac:dyDescent="0.25">
      <c r="A1080" s="436" t="str">
        <f t="shared" si="209"/>
        <v>DC1CB21x-DC-17</v>
      </c>
      <c r="B1080" s="436">
        <f>COUNTIF(AC$4:AC1080,AC1080)</f>
        <v>17</v>
      </c>
      <c r="C1080" s="436" t="str">
        <f t="shared" si="210"/>
        <v>DC1CB21x-DC</v>
      </c>
      <c r="D1080" s="436">
        <f>VLOOKUP(C1080,'LICH THI'!C:AA,12,0)</f>
        <v>26</v>
      </c>
      <c r="E1080" s="436">
        <f>VLOOKUP(C1080,'LICH THI'!C:AA,13,0)</f>
        <v>26</v>
      </c>
      <c r="F1080" s="436">
        <f t="shared" si="220"/>
        <v>26</v>
      </c>
      <c r="G1080" s="436">
        <f>VLOOKUP(C1080,'LICH THI'!C:AA,14,0)</f>
        <v>1</v>
      </c>
      <c r="H1080" s="436">
        <f t="shared" si="211"/>
        <v>1</v>
      </c>
      <c r="I1080" s="436" t="str">
        <f t="shared" si="212"/>
        <v>Đoàn Ngọc Minh</v>
      </c>
      <c r="J1080" s="436"/>
      <c r="K1080" s="436">
        <f t="shared" si="213"/>
        <v>1</v>
      </c>
      <c r="L1080" s="436" t="str">
        <f t="shared" si="214"/>
        <v>DC1CB21x-DC-1</v>
      </c>
      <c r="M1080" s="436">
        <f t="shared" si="215"/>
        <v>21</v>
      </c>
      <c r="N1080" s="437">
        <f t="shared" si="221"/>
        <v>23</v>
      </c>
      <c r="O1080" s="437"/>
      <c r="P1080" s="430" t="str">
        <f t="shared" si="216"/>
        <v/>
      </c>
      <c r="U1080" s="177">
        <v>11</v>
      </c>
      <c r="V1080" s="177" t="s">
        <v>3175</v>
      </c>
      <c r="W1080" s="177" t="s">
        <v>4152</v>
      </c>
      <c r="X1080" s="177" t="s">
        <v>2713</v>
      </c>
      <c r="Y1080" s="177" t="s">
        <v>4153</v>
      </c>
      <c r="Z1080" s="177" t="s">
        <v>7914</v>
      </c>
      <c r="AA1080" s="525" t="s">
        <v>4154</v>
      </c>
      <c r="AB1080" s="399" t="str">
        <f t="shared" si="217"/>
        <v>DC1CB21x</v>
      </c>
      <c r="AC1080" s="399" t="str">
        <f t="shared" si="218"/>
        <v>DC1CB21x-DC</v>
      </c>
      <c r="AD1080" t="e">
        <f>Y1080&amp;"-"&amp;VLOOKUP(AC1080,'LICH THI'!C:AA,9,0)</f>
        <v>#N/A</v>
      </c>
      <c r="AE1080">
        <f t="shared" si="219"/>
        <v>1</v>
      </c>
    </row>
    <row r="1081" spans="1:31" x14ac:dyDescent="0.25">
      <c r="A1081" s="436" t="str">
        <f t="shared" si="209"/>
        <v>DC1CB21x-DC-18</v>
      </c>
      <c r="B1081" s="436">
        <f>COUNTIF(AC$4:AC1081,AC1081)</f>
        <v>18</v>
      </c>
      <c r="C1081" s="436" t="str">
        <f t="shared" si="210"/>
        <v>DC1CB21x-DC</v>
      </c>
      <c r="D1081" s="436">
        <f>VLOOKUP(C1081,'LICH THI'!C:AA,12,0)</f>
        <v>26</v>
      </c>
      <c r="E1081" s="436">
        <f>VLOOKUP(C1081,'LICH THI'!C:AA,13,0)</f>
        <v>26</v>
      </c>
      <c r="F1081" s="436">
        <f t="shared" si="220"/>
        <v>26</v>
      </c>
      <c r="G1081" s="436">
        <f>VLOOKUP(C1081,'LICH THI'!C:AA,14,0)</f>
        <v>1</v>
      </c>
      <c r="H1081" s="436">
        <f t="shared" si="211"/>
        <v>1</v>
      </c>
      <c r="I1081" s="436" t="str">
        <f t="shared" si="212"/>
        <v>Vũ Văn Nam</v>
      </c>
      <c r="J1081" s="436"/>
      <c r="K1081" s="436">
        <f t="shared" si="213"/>
        <v>1</v>
      </c>
      <c r="L1081" s="436" t="str">
        <f t="shared" si="214"/>
        <v>DC1CB21x-DC-1</v>
      </c>
      <c r="M1081" s="436">
        <f t="shared" si="215"/>
        <v>21</v>
      </c>
      <c r="N1081" s="437">
        <f t="shared" si="221"/>
        <v>24</v>
      </c>
      <c r="O1081" s="437"/>
      <c r="P1081" s="430" t="str">
        <f t="shared" si="216"/>
        <v/>
      </c>
      <c r="U1081" s="177">
        <v>14</v>
      </c>
      <c r="V1081" s="177" t="s">
        <v>3196</v>
      </c>
      <c r="W1081" s="177" t="s">
        <v>2914</v>
      </c>
      <c r="X1081" s="177" t="s">
        <v>2773</v>
      </c>
      <c r="Y1081" s="177" t="s">
        <v>3945</v>
      </c>
      <c r="Z1081" s="177" t="s">
        <v>7914</v>
      </c>
      <c r="AA1081" s="525" t="s">
        <v>3946</v>
      </c>
      <c r="AB1081" s="399" t="str">
        <f t="shared" si="217"/>
        <v>DC1CB21x</v>
      </c>
      <c r="AC1081" s="399" t="str">
        <f t="shared" si="218"/>
        <v>DC1CB21x-DC</v>
      </c>
      <c r="AD1081" t="e">
        <f>Y1081&amp;"-"&amp;VLOOKUP(AC1081,'LICH THI'!C:AA,9,0)</f>
        <v>#N/A</v>
      </c>
      <c r="AE1081">
        <f t="shared" si="219"/>
        <v>1</v>
      </c>
    </row>
    <row r="1082" spans="1:31" x14ac:dyDescent="0.25">
      <c r="A1082" s="436" t="str">
        <f t="shared" si="209"/>
        <v>DC1CB21x-DC-19</v>
      </c>
      <c r="B1082" s="436">
        <f>COUNTIF(AC$4:AC1082,AC1082)</f>
        <v>19</v>
      </c>
      <c r="C1082" s="436" t="str">
        <f t="shared" si="210"/>
        <v>DC1CB21x-DC</v>
      </c>
      <c r="D1082" s="436">
        <f>VLOOKUP(C1082,'LICH THI'!C:AA,12,0)</f>
        <v>26</v>
      </c>
      <c r="E1082" s="436">
        <f>VLOOKUP(C1082,'LICH THI'!C:AA,13,0)</f>
        <v>26</v>
      </c>
      <c r="F1082" s="436">
        <f t="shared" si="220"/>
        <v>26</v>
      </c>
      <c r="G1082" s="436">
        <f>VLOOKUP(C1082,'LICH THI'!C:AA,14,0)</f>
        <v>1</v>
      </c>
      <c r="H1082" s="436">
        <f t="shared" si="211"/>
        <v>1</v>
      </c>
      <c r="I1082" s="436" t="str">
        <f t="shared" si="212"/>
        <v>Nguyễn Mạnh Ninh</v>
      </c>
      <c r="J1082" s="436"/>
      <c r="K1082" s="436">
        <f t="shared" si="213"/>
        <v>1</v>
      </c>
      <c r="L1082" s="436" t="str">
        <f t="shared" si="214"/>
        <v>DC1CB21x-DC-1</v>
      </c>
      <c r="M1082" s="436">
        <f t="shared" si="215"/>
        <v>21</v>
      </c>
      <c r="N1082" s="437">
        <f t="shared" si="221"/>
        <v>25</v>
      </c>
      <c r="O1082" s="437"/>
      <c r="P1082" s="430" t="str">
        <f t="shared" si="216"/>
        <v/>
      </c>
      <c r="U1082" s="177">
        <v>6</v>
      </c>
      <c r="V1082" s="177" t="s">
        <v>3102</v>
      </c>
      <c r="W1082" s="177" t="s">
        <v>2734</v>
      </c>
      <c r="X1082" s="177" t="s">
        <v>3629</v>
      </c>
      <c r="Y1082" s="177" t="s">
        <v>4111</v>
      </c>
      <c r="Z1082" s="177" t="s">
        <v>7914</v>
      </c>
      <c r="AA1082" s="525" t="s">
        <v>4112</v>
      </c>
      <c r="AB1082" s="399" t="str">
        <f t="shared" si="217"/>
        <v>DC1CB21x</v>
      </c>
      <c r="AC1082" s="399" t="str">
        <f t="shared" si="218"/>
        <v>DC1CB21x-DC</v>
      </c>
      <c r="AD1082" t="e">
        <f>Y1082&amp;"-"&amp;VLOOKUP(AC1082,'LICH THI'!C:AA,9,0)</f>
        <v>#N/A</v>
      </c>
      <c r="AE1082">
        <f t="shared" si="219"/>
        <v>1</v>
      </c>
    </row>
    <row r="1083" spans="1:31" x14ac:dyDescent="0.25">
      <c r="A1083" s="436" t="str">
        <f t="shared" si="209"/>
        <v>DC1CB21x-DC-20</v>
      </c>
      <c r="B1083" s="436">
        <f>COUNTIF(AC$4:AC1083,AC1083)</f>
        <v>20</v>
      </c>
      <c r="C1083" s="436" t="str">
        <f t="shared" si="210"/>
        <v>DC1CB21x-DC</v>
      </c>
      <c r="D1083" s="436">
        <f>VLOOKUP(C1083,'LICH THI'!C:AA,12,0)</f>
        <v>26</v>
      </c>
      <c r="E1083" s="436">
        <f>VLOOKUP(C1083,'LICH THI'!C:AA,13,0)</f>
        <v>26</v>
      </c>
      <c r="F1083" s="436">
        <f t="shared" si="220"/>
        <v>26</v>
      </c>
      <c r="G1083" s="436">
        <f>VLOOKUP(C1083,'LICH THI'!C:AA,14,0)</f>
        <v>1</v>
      </c>
      <c r="H1083" s="436">
        <f t="shared" si="211"/>
        <v>1</v>
      </c>
      <c r="I1083" s="436" t="str">
        <f t="shared" si="212"/>
        <v>Lại Văn Nghị</v>
      </c>
      <c r="J1083" s="436"/>
      <c r="K1083" s="436">
        <f t="shared" si="213"/>
        <v>1</v>
      </c>
      <c r="L1083" s="436" t="str">
        <f t="shared" si="214"/>
        <v>DC1CB21x-DC-1</v>
      </c>
      <c r="M1083" s="436">
        <f t="shared" si="215"/>
        <v>21</v>
      </c>
      <c r="N1083" s="437">
        <f t="shared" si="221"/>
        <v>26</v>
      </c>
      <c r="O1083" s="437"/>
      <c r="P1083" s="430" t="str">
        <f t="shared" si="216"/>
        <v/>
      </c>
      <c r="U1083" s="177">
        <v>5</v>
      </c>
      <c r="V1083" s="177" t="s">
        <v>3102</v>
      </c>
      <c r="W1083" s="177" t="s">
        <v>3140</v>
      </c>
      <c r="X1083" s="177" t="s">
        <v>3141</v>
      </c>
      <c r="Y1083" s="177" t="s">
        <v>3142</v>
      </c>
      <c r="Z1083" s="177" t="s">
        <v>7914</v>
      </c>
      <c r="AA1083" s="525" t="s">
        <v>3143</v>
      </c>
      <c r="AB1083" s="399" t="str">
        <f t="shared" si="217"/>
        <v>DC1CB21x</v>
      </c>
      <c r="AC1083" s="399" t="str">
        <f t="shared" si="218"/>
        <v>DC1CB21x-DC</v>
      </c>
      <c r="AD1083" t="e">
        <f>Y1083&amp;"-"&amp;VLOOKUP(AC1083,'LICH THI'!C:AA,9,0)</f>
        <v>#N/A</v>
      </c>
      <c r="AE1083">
        <f t="shared" si="219"/>
        <v>1</v>
      </c>
    </row>
    <row r="1084" spans="1:31" x14ac:dyDescent="0.25">
      <c r="A1084" s="436" t="str">
        <f t="shared" si="209"/>
        <v>DC1CB21x-DC-21</v>
      </c>
      <c r="B1084" s="436">
        <f>COUNTIF(AC$4:AC1084,AC1084)</f>
        <v>21</v>
      </c>
      <c r="C1084" s="436" t="str">
        <f t="shared" si="210"/>
        <v>DC1CB21x-DC</v>
      </c>
      <c r="D1084" s="436">
        <f>VLOOKUP(C1084,'LICH THI'!C:AA,12,0)</f>
        <v>26</v>
      </c>
      <c r="E1084" s="436">
        <f>VLOOKUP(C1084,'LICH THI'!C:AA,13,0)</f>
        <v>26</v>
      </c>
      <c r="F1084" s="436">
        <f t="shared" si="220"/>
        <v>26</v>
      </c>
      <c r="G1084" s="436">
        <f>VLOOKUP(C1084,'LICH THI'!C:AA,14,0)</f>
        <v>1</v>
      </c>
      <c r="H1084" s="436">
        <f t="shared" si="211"/>
        <v>1</v>
      </c>
      <c r="I1084" s="436" t="str">
        <f t="shared" si="212"/>
        <v>Vũ Văn Quang</v>
      </c>
      <c r="J1084" s="436"/>
      <c r="K1084" s="436">
        <f t="shared" si="213"/>
        <v>1</v>
      </c>
      <c r="L1084" s="436" t="str">
        <f t="shared" si="214"/>
        <v>DC1CB21x-DC-1</v>
      </c>
      <c r="M1084" s="436">
        <f t="shared" si="215"/>
        <v>21</v>
      </c>
      <c r="N1084" s="437">
        <f t="shared" si="221"/>
        <v>1</v>
      </c>
      <c r="O1084" s="437"/>
      <c r="P1084" s="430" t="str">
        <f t="shared" si="216"/>
        <v/>
      </c>
      <c r="U1084" s="177">
        <v>12</v>
      </c>
      <c r="V1084" s="177" t="s">
        <v>3175</v>
      </c>
      <c r="W1084" s="177" t="s">
        <v>2914</v>
      </c>
      <c r="X1084" s="177" t="s">
        <v>3147</v>
      </c>
      <c r="Y1084" s="177" t="s">
        <v>4157</v>
      </c>
      <c r="Z1084" s="177" t="s">
        <v>7914</v>
      </c>
      <c r="AA1084" s="525" t="s">
        <v>4158</v>
      </c>
      <c r="AB1084" s="399" t="str">
        <f t="shared" si="217"/>
        <v>DC1CB21x</v>
      </c>
      <c r="AC1084" s="399" t="str">
        <f t="shared" si="218"/>
        <v>DC1CB21x-DC</v>
      </c>
      <c r="AD1084" t="e">
        <f>Y1084&amp;"-"&amp;VLOOKUP(AC1084,'LICH THI'!C:AA,9,0)</f>
        <v>#N/A</v>
      </c>
      <c r="AE1084">
        <f t="shared" si="219"/>
        <v>1</v>
      </c>
    </row>
    <row r="1085" spans="1:31" x14ac:dyDescent="0.25">
      <c r="A1085" s="436" t="str">
        <f t="shared" si="209"/>
        <v>DC1CB21x-DC-22</v>
      </c>
      <c r="B1085" s="436">
        <f>COUNTIF(AC$4:AC1085,AC1085)</f>
        <v>22</v>
      </c>
      <c r="C1085" s="436" t="str">
        <f t="shared" si="210"/>
        <v>DC1CB21x-DC</v>
      </c>
      <c r="D1085" s="436">
        <f>VLOOKUP(C1085,'LICH THI'!C:AA,12,0)</f>
        <v>26</v>
      </c>
      <c r="E1085" s="436">
        <f>VLOOKUP(C1085,'LICH THI'!C:AA,13,0)</f>
        <v>26</v>
      </c>
      <c r="F1085" s="436">
        <f t="shared" si="220"/>
        <v>26</v>
      </c>
      <c r="G1085" s="436">
        <f>VLOOKUP(C1085,'LICH THI'!C:AA,14,0)</f>
        <v>1</v>
      </c>
      <c r="H1085" s="436">
        <f t="shared" si="211"/>
        <v>1</v>
      </c>
      <c r="I1085" s="436" t="str">
        <f t="shared" si="212"/>
        <v>Lê Văn Tuấn</v>
      </c>
      <c r="J1085" s="436"/>
      <c r="K1085" s="436">
        <f t="shared" si="213"/>
        <v>1</v>
      </c>
      <c r="L1085" s="436" t="str">
        <f t="shared" si="214"/>
        <v>DC1CB21x-DC-1</v>
      </c>
      <c r="M1085" s="436">
        <f t="shared" si="215"/>
        <v>21</v>
      </c>
      <c r="N1085" s="437">
        <f t="shared" si="221"/>
        <v>2</v>
      </c>
      <c r="O1085" s="437"/>
      <c r="P1085" s="430" t="str">
        <f t="shared" si="216"/>
        <v/>
      </c>
      <c r="U1085" s="177">
        <v>15</v>
      </c>
      <c r="V1085" s="177" t="s">
        <v>3196</v>
      </c>
      <c r="W1085" s="177" t="s">
        <v>2604</v>
      </c>
      <c r="X1085" s="177" t="s">
        <v>2721</v>
      </c>
      <c r="Y1085" s="177" t="s">
        <v>3207</v>
      </c>
      <c r="Z1085" s="177" t="s">
        <v>7914</v>
      </c>
      <c r="AA1085" s="525" t="s">
        <v>3208</v>
      </c>
      <c r="AB1085" s="399" t="str">
        <f t="shared" si="217"/>
        <v>DC1CB21x</v>
      </c>
      <c r="AC1085" s="399" t="str">
        <f t="shared" si="218"/>
        <v>DC1CB21x-DC</v>
      </c>
      <c r="AD1085" t="e">
        <f>Y1085&amp;"-"&amp;VLOOKUP(AC1085,'LICH THI'!C:AA,9,0)</f>
        <v>#N/A</v>
      </c>
      <c r="AE1085">
        <f t="shared" si="219"/>
        <v>1</v>
      </c>
    </row>
    <row r="1086" spans="1:31" x14ac:dyDescent="0.25">
      <c r="A1086" s="436" t="str">
        <f t="shared" si="209"/>
        <v>DC1CB21x-DC-23</v>
      </c>
      <c r="B1086" s="436">
        <f>COUNTIF(AC$4:AC1086,AC1086)</f>
        <v>23</v>
      </c>
      <c r="C1086" s="436" t="str">
        <f t="shared" si="210"/>
        <v>DC1CB21x-DC</v>
      </c>
      <c r="D1086" s="436">
        <f>VLOOKUP(C1086,'LICH THI'!C:AA,12,0)</f>
        <v>26</v>
      </c>
      <c r="E1086" s="436">
        <f>VLOOKUP(C1086,'LICH THI'!C:AA,13,0)</f>
        <v>26</v>
      </c>
      <c r="F1086" s="436">
        <f t="shared" si="220"/>
        <v>26</v>
      </c>
      <c r="G1086" s="436">
        <f>VLOOKUP(C1086,'LICH THI'!C:AA,14,0)</f>
        <v>1</v>
      </c>
      <c r="H1086" s="436">
        <f t="shared" si="211"/>
        <v>1</v>
      </c>
      <c r="I1086" s="436" t="str">
        <f t="shared" si="212"/>
        <v>Trần Quang Tuấn</v>
      </c>
      <c r="J1086" s="436"/>
      <c r="K1086" s="436">
        <f t="shared" si="213"/>
        <v>1</v>
      </c>
      <c r="L1086" s="436" t="str">
        <f t="shared" si="214"/>
        <v>DC1CB21x-DC-1</v>
      </c>
      <c r="M1086" s="436">
        <f t="shared" si="215"/>
        <v>21</v>
      </c>
      <c r="N1086" s="437">
        <f t="shared" si="221"/>
        <v>3</v>
      </c>
      <c r="O1086" s="437"/>
      <c r="P1086" s="430" t="str">
        <f t="shared" si="216"/>
        <v/>
      </c>
      <c r="U1086" s="177">
        <v>20</v>
      </c>
      <c r="V1086" s="177" t="s">
        <v>3209</v>
      </c>
      <c r="W1086" s="177" t="s">
        <v>3336</v>
      </c>
      <c r="X1086" s="177" t="s">
        <v>2721</v>
      </c>
      <c r="Y1086" s="177" t="s">
        <v>3648</v>
      </c>
      <c r="Z1086" s="177" t="s">
        <v>7914</v>
      </c>
      <c r="AA1086" s="525" t="s">
        <v>2793</v>
      </c>
      <c r="AB1086" s="399" t="str">
        <f t="shared" si="217"/>
        <v>DC1CB21x</v>
      </c>
      <c r="AC1086" s="399" t="str">
        <f t="shared" si="218"/>
        <v>DC1CB21x-DC</v>
      </c>
      <c r="AD1086" t="e">
        <f>Y1086&amp;"-"&amp;VLOOKUP(AC1086,'LICH THI'!C:AA,9,0)</f>
        <v>#N/A</v>
      </c>
      <c r="AE1086">
        <f t="shared" si="219"/>
        <v>1</v>
      </c>
    </row>
    <row r="1087" spans="1:31" x14ac:dyDescent="0.25">
      <c r="A1087" s="436" t="str">
        <f t="shared" si="209"/>
        <v>DC1CB21x-DC-24</v>
      </c>
      <c r="B1087" s="436">
        <f>COUNTIF(AC$4:AC1087,AC1087)</f>
        <v>24</v>
      </c>
      <c r="C1087" s="436" t="str">
        <f t="shared" si="210"/>
        <v>DC1CB21x-DC</v>
      </c>
      <c r="D1087" s="436">
        <f>VLOOKUP(C1087,'LICH THI'!C:AA,12,0)</f>
        <v>26</v>
      </c>
      <c r="E1087" s="436">
        <f>VLOOKUP(C1087,'LICH THI'!C:AA,13,0)</f>
        <v>26</v>
      </c>
      <c r="F1087" s="436">
        <f t="shared" si="220"/>
        <v>26</v>
      </c>
      <c r="G1087" s="436">
        <f>VLOOKUP(C1087,'LICH THI'!C:AA,14,0)</f>
        <v>1</v>
      </c>
      <c r="H1087" s="436">
        <f t="shared" si="211"/>
        <v>1</v>
      </c>
      <c r="I1087" s="436" t="str">
        <f t="shared" si="212"/>
        <v>Phạm Quang Thanh</v>
      </c>
      <c r="J1087" s="436"/>
      <c r="K1087" s="436">
        <f t="shared" si="213"/>
        <v>1</v>
      </c>
      <c r="L1087" s="436" t="str">
        <f t="shared" si="214"/>
        <v>DC1CB21x-DC-1</v>
      </c>
      <c r="M1087" s="436">
        <f t="shared" si="215"/>
        <v>21</v>
      </c>
      <c r="N1087" s="437">
        <f t="shared" si="221"/>
        <v>4</v>
      </c>
      <c r="O1087" s="437"/>
      <c r="P1087" s="430" t="str">
        <f t="shared" si="216"/>
        <v/>
      </c>
      <c r="U1087" s="177">
        <v>19</v>
      </c>
      <c r="V1087" s="177" t="s">
        <v>3209</v>
      </c>
      <c r="W1087" s="177" t="s">
        <v>2987</v>
      </c>
      <c r="X1087" s="177" t="s">
        <v>3552</v>
      </c>
      <c r="Y1087" s="177" t="s">
        <v>5813</v>
      </c>
      <c r="Z1087" s="177" t="s">
        <v>7914</v>
      </c>
      <c r="AA1087" s="525" t="s">
        <v>5814</v>
      </c>
      <c r="AB1087" s="399" t="str">
        <f t="shared" si="217"/>
        <v>DC1CB21x</v>
      </c>
      <c r="AC1087" s="399" t="str">
        <f t="shared" si="218"/>
        <v>DC1CB21x-DC</v>
      </c>
      <c r="AD1087" t="e">
        <f>Y1087&amp;"-"&amp;VLOOKUP(AC1087,'LICH THI'!C:AA,9,0)</f>
        <v>#N/A</v>
      </c>
      <c r="AE1087">
        <f t="shared" si="219"/>
        <v>1</v>
      </c>
    </row>
    <row r="1088" spans="1:31" x14ac:dyDescent="0.25">
      <c r="A1088" s="436" t="str">
        <f t="shared" si="209"/>
        <v>DC1CB21x-DC-25</v>
      </c>
      <c r="B1088" s="436">
        <f>COUNTIF(AC$4:AC1088,AC1088)</f>
        <v>25</v>
      </c>
      <c r="C1088" s="436" t="str">
        <f t="shared" si="210"/>
        <v>DC1CB21x-DC</v>
      </c>
      <c r="D1088" s="436">
        <f>VLOOKUP(C1088,'LICH THI'!C:AA,12,0)</f>
        <v>26</v>
      </c>
      <c r="E1088" s="436">
        <f>VLOOKUP(C1088,'LICH THI'!C:AA,13,0)</f>
        <v>26</v>
      </c>
      <c r="F1088" s="436">
        <f t="shared" si="220"/>
        <v>26</v>
      </c>
      <c r="G1088" s="436">
        <f>VLOOKUP(C1088,'LICH THI'!C:AA,14,0)</f>
        <v>1</v>
      </c>
      <c r="H1088" s="436">
        <f t="shared" si="211"/>
        <v>1</v>
      </c>
      <c r="I1088" s="436" t="str">
        <f t="shared" si="212"/>
        <v>Võ Trọng Thành</v>
      </c>
      <c r="J1088" s="436"/>
      <c r="K1088" s="436">
        <f t="shared" si="213"/>
        <v>1</v>
      </c>
      <c r="L1088" s="436" t="str">
        <f t="shared" si="214"/>
        <v>DC1CB21x-DC-1</v>
      </c>
      <c r="M1088" s="436">
        <f t="shared" si="215"/>
        <v>21</v>
      </c>
      <c r="N1088" s="437">
        <f t="shared" si="221"/>
        <v>5</v>
      </c>
      <c r="O1088" s="437"/>
      <c r="P1088" s="430" t="str">
        <f t="shared" si="216"/>
        <v/>
      </c>
      <c r="U1088" s="177">
        <v>25</v>
      </c>
      <c r="V1088" s="177" t="s">
        <v>4208</v>
      </c>
      <c r="W1088" s="177" t="s">
        <v>5816</v>
      </c>
      <c r="X1088" s="177" t="s">
        <v>2894</v>
      </c>
      <c r="Y1088" s="177" t="s">
        <v>5817</v>
      </c>
      <c r="Z1088" s="177" t="s">
        <v>7914</v>
      </c>
      <c r="AA1088" s="525" t="s">
        <v>4689</v>
      </c>
      <c r="AB1088" s="399" t="str">
        <f t="shared" si="217"/>
        <v>DC1CB21x</v>
      </c>
      <c r="AC1088" s="399" t="str">
        <f t="shared" si="218"/>
        <v>DC1CB21x-DC</v>
      </c>
      <c r="AD1088" t="e">
        <f>Y1088&amp;"-"&amp;VLOOKUP(AC1088,'LICH THI'!C:AA,9,0)</f>
        <v>#N/A</v>
      </c>
      <c r="AE1088">
        <f t="shared" si="219"/>
        <v>1</v>
      </c>
    </row>
    <row r="1089" spans="1:31" x14ac:dyDescent="0.25">
      <c r="A1089" s="436" t="str">
        <f t="shared" si="209"/>
        <v>DC1CB21x-DC-26</v>
      </c>
      <c r="B1089" s="436">
        <f>COUNTIF(AC$4:AC1089,AC1089)</f>
        <v>26</v>
      </c>
      <c r="C1089" s="436" t="str">
        <f t="shared" si="210"/>
        <v>DC1CB21x-DC</v>
      </c>
      <c r="D1089" s="436">
        <f>VLOOKUP(C1089,'LICH THI'!C:AA,12,0)</f>
        <v>26</v>
      </c>
      <c r="E1089" s="436">
        <f>VLOOKUP(C1089,'LICH THI'!C:AA,13,0)</f>
        <v>26</v>
      </c>
      <c r="F1089" s="436">
        <f t="shared" si="220"/>
        <v>26</v>
      </c>
      <c r="G1089" s="436">
        <f>VLOOKUP(C1089,'LICH THI'!C:AA,14,0)</f>
        <v>1</v>
      </c>
      <c r="H1089" s="436">
        <f t="shared" si="211"/>
        <v>1</v>
      </c>
      <c r="I1089" s="436" t="str">
        <f t="shared" si="212"/>
        <v>Ngô Thị Thu Thảo</v>
      </c>
      <c r="J1089" s="436"/>
      <c r="K1089" s="436">
        <f t="shared" si="213"/>
        <v>1</v>
      </c>
      <c r="L1089" s="436" t="str">
        <f t="shared" si="214"/>
        <v>DC1CB21x-DC-1</v>
      </c>
      <c r="M1089" s="436">
        <f t="shared" si="215"/>
        <v>21</v>
      </c>
      <c r="N1089" s="437">
        <f t="shared" si="221"/>
        <v>6</v>
      </c>
      <c r="O1089" s="437"/>
      <c r="P1089" s="430" t="str">
        <f t="shared" si="216"/>
        <v/>
      </c>
      <c r="U1089" s="177">
        <v>7</v>
      </c>
      <c r="V1089" s="177" t="s">
        <v>3102</v>
      </c>
      <c r="W1089" s="177" t="s">
        <v>3613</v>
      </c>
      <c r="X1089" s="177" t="s">
        <v>2620</v>
      </c>
      <c r="Y1089" s="177" t="s">
        <v>3614</v>
      </c>
      <c r="Z1089" s="177" t="s">
        <v>7914</v>
      </c>
      <c r="AA1089" s="525" t="s">
        <v>3615</v>
      </c>
      <c r="AB1089" s="399" t="str">
        <f t="shared" si="217"/>
        <v>DC1CB21x</v>
      </c>
      <c r="AC1089" s="399" t="str">
        <f t="shared" si="218"/>
        <v>DC1CB21x-DC</v>
      </c>
      <c r="AD1089" t="e">
        <f>Y1089&amp;"-"&amp;VLOOKUP(AC1089,'LICH THI'!C:AA,9,0)</f>
        <v>#N/A</v>
      </c>
      <c r="AE1089">
        <f t="shared" si="219"/>
        <v>1</v>
      </c>
    </row>
    <row r="1090" spans="1:31" x14ac:dyDescent="0.25">
      <c r="A1090" s="436" t="str">
        <f t="shared" si="209"/>
        <v>DC1CB21-DC-1</v>
      </c>
      <c r="B1090" s="436">
        <f>COUNTIF(AC$4:AC1090,AC1090)</f>
        <v>1</v>
      </c>
      <c r="C1090" s="436" t="str">
        <f t="shared" si="210"/>
        <v>DC1CB21-DC</v>
      </c>
      <c r="D1090" s="436">
        <f>VLOOKUP(C1090,'LICH THI'!C:AA,12,0)</f>
        <v>74</v>
      </c>
      <c r="E1090" s="436">
        <f>VLOOKUP(C1090,'LICH THI'!C:AA,13,0)</f>
        <v>45</v>
      </c>
      <c r="F1090" s="436">
        <f t="shared" si="220"/>
        <v>45</v>
      </c>
      <c r="G1090" s="436">
        <f>VLOOKUP(C1090,'LICH THI'!C:AA,14,0)</f>
        <v>2</v>
      </c>
      <c r="H1090" s="436">
        <f t="shared" si="211"/>
        <v>1</v>
      </c>
      <c r="I1090" s="436" t="str">
        <f t="shared" si="212"/>
        <v>Trịnh Ngọc Bình</v>
      </c>
      <c r="J1090" s="436"/>
      <c r="K1090" s="436">
        <f t="shared" si="213"/>
        <v>2</v>
      </c>
      <c r="L1090" s="436" t="str">
        <f t="shared" si="214"/>
        <v>DC1CB21-DC-2</v>
      </c>
      <c r="M1090" s="436">
        <f t="shared" si="215"/>
        <v>21</v>
      </c>
      <c r="N1090" s="437">
        <f t="shared" si="221"/>
        <v>76</v>
      </c>
      <c r="O1090" s="437"/>
      <c r="P1090" s="430" t="str">
        <f t="shared" si="216"/>
        <v/>
      </c>
      <c r="U1090" s="177">
        <v>60</v>
      </c>
      <c r="V1090" s="177" t="s">
        <v>3478</v>
      </c>
      <c r="W1090" s="177" t="s">
        <v>3479</v>
      </c>
      <c r="X1090" s="177" t="s">
        <v>2605</v>
      </c>
      <c r="Y1090" s="177" t="s">
        <v>3480</v>
      </c>
      <c r="Z1090" s="177" t="s">
        <v>5811</v>
      </c>
      <c r="AA1090" s="525" t="s">
        <v>3481</v>
      </c>
      <c r="AB1090" s="399" t="str">
        <f t="shared" si="217"/>
        <v>DC1CB21</v>
      </c>
      <c r="AC1090" s="399" t="str">
        <f t="shared" si="218"/>
        <v>DC1CB21-DC</v>
      </c>
      <c r="AD1090" t="str">
        <f>Y1090&amp;"-"&amp;VLOOKUP(AC1090,'LICH THI'!C:AA,9,0)</f>
        <v>65DCDD23827-42472</v>
      </c>
      <c r="AE1090">
        <f t="shared" si="219"/>
        <v>1</v>
      </c>
    </row>
    <row r="1091" spans="1:31" x14ac:dyDescent="0.25">
      <c r="A1091" s="436" t="str">
        <f t="shared" si="209"/>
        <v>DC1CB21-DC-2</v>
      </c>
      <c r="B1091" s="436">
        <f>COUNTIF(AC$4:AC1091,AC1091)</f>
        <v>2</v>
      </c>
      <c r="C1091" s="436" t="str">
        <f t="shared" si="210"/>
        <v>DC1CB21-DC</v>
      </c>
      <c r="D1091" s="436">
        <f>VLOOKUP(C1091,'LICH THI'!C:AA,12,0)</f>
        <v>74</v>
      </c>
      <c r="E1091" s="436">
        <f>VLOOKUP(C1091,'LICH THI'!C:AA,13,0)</f>
        <v>45</v>
      </c>
      <c r="F1091" s="436">
        <f t="shared" si="220"/>
        <v>45</v>
      </c>
      <c r="G1091" s="436">
        <f>VLOOKUP(C1091,'LICH THI'!C:AA,14,0)</f>
        <v>2</v>
      </c>
      <c r="H1091" s="436">
        <f t="shared" si="211"/>
        <v>1</v>
      </c>
      <c r="I1091" s="436" t="str">
        <f t="shared" si="212"/>
        <v>Lê Ngọc Cường</v>
      </c>
      <c r="J1091" s="436"/>
      <c r="K1091" s="436">
        <f t="shared" si="213"/>
        <v>2</v>
      </c>
      <c r="L1091" s="436" t="str">
        <f t="shared" si="214"/>
        <v>DC1CB21-DC-2</v>
      </c>
      <c r="M1091" s="436">
        <f t="shared" si="215"/>
        <v>21</v>
      </c>
      <c r="N1091" s="437">
        <f t="shared" si="221"/>
        <v>77</v>
      </c>
      <c r="O1091" s="437"/>
      <c r="P1091" s="430" t="str">
        <f t="shared" si="216"/>
        <v/>
      </c>
      <c r="U1091" s="177">
        <v>50</v>
      </c>
      <c r="V1091" s="177" t="s">
        <v>3426</v>
      </c>
      <c r="W1091" s="177" t="s">
        <v>2610</v>
      </c>
      <c r="X1091" s="177" t="s">
        <v>2735</v>
      </c>
      <c r="Y1091" s="177" t="s">
        <v>5450</v>
      </c>
      <c r="Z1091" s="177" t="s">
        <v>5811</v>
      </c>
      <c r="AA1091" s="525" t="s">
        <v>2789</v>
      </c>
      <c r="AB1091" s="399" t="str">
        <f t="shared" si="217"/>
        <v>DC1CB21</v>
      </c>
      <c r="AC1091" s="399" t="str">
        <f t="shared" si="218"/>
        <v>DC1CB21-DC</v>
      </c>
      <c r="AD1091" t="str">
        <f>Y1091&amp;"-"&amp;VLOOKUP(AC1091,'LICH THI'!C:AA,9,0)</f>
        <v>65DCCD22412-42472</v>
      </c>
      <c r="AE1091">
        <f t="shared" si="219"/>
        <v>1</v>
      </c>
    </row>
    <row r="1092" spans="1:31" x14ac:dyDescent="0.25">
      <c r="A1092" s="436" t="str">
        <f t="shared" si="209"/>
        <v>DC1CB21-DC-3</v>
      </c>
      <c r="B1092" s="436">
        <f>COUNTIF(AC$4:AC1092,AC1092)</f>
        <v>3</v>
      </c>
      <c r="C1092" s="436" t="str">
        <f t="shared" si="210"/>
        <v>DC1CB21-DC</v>
      </c>
      <c r="D1092" s="436">
        <f>VLOOKUP(C1092,'LICH THI'!C:AA,12,0)</f>
        <v>74</v>
      </c>
      <c r="E1092" s="436">
        <f>VLOOKUP(C1092,'LICH THI'!C:AA,13,0)</f>
        <v>45</v>
      </c>
      <c r="F1092" s="436">
        <f t="shared" si="220"/>
        <v>45</v>
      </c>
      <c r="G1092" s="436">
        <f>VLOOKUP(C1092,'LICH THI'!C:AA,14,0)</f>
        <v>2</v>
      </c>
      <c r="H1092" s="436">
        <f t="shared" si="211"/>
        <v>1</v>
      </c>
      <c r="I1092" s="436" t="str">
        <f t="shared" si="212"/>
        <v>Bùi Văn Dũng</v>
      </c>
      <c r="J1092" s="436"/>
      <c r="K1092" s="436">
        <f t="shared" si="213"/>
        <v>2</v>
      </c>
      <c r="L1092" s="436" t="str">
        <f t="shared" si="214"/>
        <v>DC1CB21-DC-2</v>
      </c>
      <c r="M1092" s="436">
        <f t="shared" si="215"/>
        <v>21</v>
      </c>
      <c r="N1092" s="437">
        <f t="shared" si="221"/>
        <v>78</v>
      </c>
      <c r="O1092" s="437"/>
      <c r="P1092" s="430" t="str">
        <f t="shared" si="216"/>
        <v/>
      </c>
      <c r="U1092" s="177">
        <v>61</v>
      </c>
      <c r="V1092" s="177" t="s">
        <v>3478</v>
      </c>
      <c r="W1092" s="177" t="s">
        <v>2800</v>
      </c>
      <c r="X1092" s="177" t="s">
        <v>2827</v>
      </c>
      <c r="Y1092" s="177" t="s">
        <v>3482</v>
      </c>
      <c r="Z1092" s="177" t="s">
        <v>5811</v>
      </c>
      <c r="AA1092" s="525" t="s">
        <v>3483</v>
      </c>
      <c r="AB1092" s="399" t="str">
        <f t="shared" si="217"/>
        <v>DC1CB21</v>
      </c>
      <c r="AC1092" s="399" t="str">
        <f t="shared" si="218"/>
        <v>DC1CB21-DC</v>
      </c>
      <c r="AD1092" t="str">
        <f>Y1092&amp;"-"&amp;VLOOKUP(AC1092,'LICH THI'!C:AA,9,0)</f>
        <v>65DCDD23488-42472</v>
      </c>
      <c r="AE1092">
        <f t="shared" si="219"/>
        <v>1</v>
      </c>
    </row>
    <row r="1093" spans="1:31" x14ac:dyDescent="0.25">
      <c r="A1093" s="436" t="str">
        <f t="shared" ref="A1093:A1156" si="222">C1093&amp;"-"&amp;B1093</f>
        <v>DC1CB21-DC-4</v>
      </c>
      <c r="B1093" s="436">
        <f>COUNTIF(AC$4:AC1093,AC1093)</f>
        <v>4</v>
      </c>
      <c r="C1093" s="436" t="str">
        <f t="shared" ref="C1093:C1156" si="223">_CT_MaHP1</f>
        <v>DC1CB21-DC</v>
      </c>
      <c r="D1093" s="436">
        <f>VLOOKUP(C1093,'LICH THI'!C:AA,12,0)</f>
        <v>74</v>
      </c>
      <c r="E1093" s="436">
        <f>VLOOKUP(C1093,'LICH THI'!C:AA,13,0)</f>
        <v>45</v>
      </c>
      <c r="F1093" s="436">
        <f t="shared" si="220"/>
        <v>45</v>
      </c>
      <c r="G1093" s="436">
        <f>VLOOKUP(C1093,'LICH THI'!C:AA,14,0)</f>
        <v>2</v>
      </c>
      <c r="H1093" s="436">
        <f t="shared" ref="H1093:H1156" si="224">IF(E1093=0,"",TRUNC((B1093+E1093-1)/E1093))</f>
        <v>1</v>
      </c>
      <c r="I1093" s="436" t="str">
        <f t="shared" ref="I1093:I1156" si="225">W1093&amp;" "&amp;X1093</f>
        <v>Nguyễn Văn Dũng</v>
      </c>
      <c r="J1093" s="436"/>
      <c r="K1093" s="436">
        <f t="shared" ref="K1093:K1156" si="226">IF(G1093=1,1,IF(H1093&lt;G1093,H1093+1,1))</f>
        <v>2</v>
      </c>
      <c r="L1093" s="436" t="str">
        <f t="shared" ref="L1093:L1156" si="227">C1093&amp;"-"&amp;K1093</f>
        <v>DC1CB21-DC-2</v>
      </c>
      <c r="M1093" s="436">
        <f t="shared" ref="M1093:M1156" si="228">IF(E1093=0,"",MOD(MID(C1093,6,2),E1093))</f>
        <v>21</v>
      </c>
      <c r="N1093" s="437">
        <f t="shared" si="221"/>
        <v>79</v>
      </c>
      <c r="O1093" s="437"/>
      <c r="P1093" s="430" t="str">
        <f t="shared" ref="P1093:P1156" si="229">IF(MOD(20*O1093,10)&lt;&gt;0,"SAI","")</f>
        <v/>
      </c>
      <c r="U1093" s="177">
        <v>56</v>
      </c>
      <c r="V1093" s="177" t="s">
        <v>3449</v>
      </c>
      <c r="W1093" s="177" t="s">
        <v>2741</v>
      </c>
      <c r="X1093" s="177" t="s">
        <v>2827</v>
      </c>
      <c r="Y1093" s="177" t="s">
        <v>6447</v>
      </c>
      <c r="Z1093" s="177" t="s">
        <v>5811</v>
      </c>
      <c r="AA1093" s="525" t="s">
        <v>4523</v>
      </c>
      <c r="AB1093" s="399" t="str">
        <f t="shared" ref="AB1093:AB1156" si="230">_CT_MaHP</f>
        <v>DC1CB21</v>
      </c>
      <c r="AC1093" s="399" t="str">
        <f t="shared" ref="AC1093:AC1156" si="231">_CT_MaHe</f>
        <v>DC1CB21-DC</v>
      </c>
      <c r="AD1093" t="str">
        <f>Y1093&amp;"-"&amp;VLOOKUP(AC1093,'LICH THI'!C:AA,9,0)</f>
        <v>65DCCD23502-42472</v>
      </c>
      <c r="AE1093">
        <f t="shared" ref="AE1093:AE1156" si="232">COUNTIF(AD1093,AD:AD)</f>
        <v>1</v>
      </c>
    </row>
    <row r="1094" spans="1:31" x14ac:dyDescent="0.25">
      <c r="A1094" s="436" t="str">
        <f t="shared" si="222"/>
        <v>DC1CB21-DC-5</v>
      </c>
      <c r="B1094" s="436">
        <f>COUNTIF(AC$4:AC1094,AC1094)</f>
        <v>5</v>
      </c>
      <c r="C1094" s="436" t="str">
        <f t="shared" si="223"/>
        <v>DC1CB21-DC</v>
      </c>
      <c r="D1094" s="436">
        <f>VLOOKUP(C1094,'LICH THI'!C:AA,12,0)</f>
        <v>74</v>
      </c>
      <c r="E1094" s="436">
        <f>VLOOKUP(C1094,'LICH THI'!C:AA,13,0)</f>
        <v>45</v>
      </c>
      <c r="F1094" s="436">
        <f t="shared" ref="F1094:F1157" si="233">IF(G1094="","",IF(G1094=H1094,D1094-(H1094-1)*E1094,E1094))</f>
        <v>45</v>
      </c>
      <c r="G1094" s="436">
        <f>VLOOKUP(C1094,'LICH THI'!C:AA,14,0)</f>
        <v>2</v>
      </c>
      <c r="H1094" s="436">
        <f t="shared" si="224"/>
        <v>1</v>
      </c>
      <c r="I1094" s="436" t="str">
        <f t="shared" si="225"/>
        <v>Vũ Duy Dũng</v>
      </c>
      <c r="J1094" s="436"/>
      <c r="K1094" s="436">
        <f t="shared" si="226"/>
        <v>2</v>
      </c>
      <c r="L1094" s="436" t="str">
        <f t="shared" si="227"/>
        <v>DC1CB21-DC-2</v>
      </c>
      <c r="M1094" s="436">
        <f t="shared" si="228"/>
        <v>21</v>
      </c>
      <c r="N1094" s="437">
        <f t="shared" ref="N1094:N1157" si="234">IF(F1094=0,"",(K1094-1)*$N$2+1+MOD(B1094-M1094,F1094))</f>
        <v>80</v>
      </c>
      <c r="O1094" s="437"/>
      <c r="P1094" s="430" t="str">
        <f t="shared" si="229"/>
        <v/>
      </c>
      <c r="U1094" s="177">
        <v>62</v>
      </c>
      <c r="V1094" s="177" t="s">
        <v>3478</v>
      </c>
      <c r="W1094" s="177" t="s">
        <v>3980</v>
      </c>
      <c r="X1094" s="177" t="s">
        <v>2827</v>
      </c>
      <c r="Y1094" s="177" t="s">
        <v>6260</v>
      </c>
      <c r="Z1094" s="177" t="s">
        <v>5811</v>
      </c>
      <c r="AA1094" s="525" t="s">
        <v>4376</v>
      </c>
      <c r="AB1094" s="399" t="str">
        <f t="shared" si="230"/>
        <v>DC1CB21</v>
      </c>
      <c r="AC1094" s="399" t="str">
        <f t="shared" si="231"/>
        <v>DC1CB21-DC</v>
      </c>
      <c r="AD1094" t="str">
        <f>Y1094&amp;"-"&amp;VLOOKUP(AC1094,'LICH THI'!C:AA,9,0)</f>
        <v>65DCDD22687-42472</v>
      </c>
      <c r="AE1094">
        <f t="shared" si="232"/>
        <v>1</v>
      </c>
    </row>
    <row r="1095" spans="1:31" x14ac:dyDescent="0.25">
      <c r="A1095" s="436" t="str">
        <f t="shared" si="222"/>
        <v>DC1CB21-DC-6</v>
      </c>
      <c r="B1095" s="436">
        <f>COUNTIF(AC$4:AC1095,AC1095)</f>
        <v>6</v>
      </c>
      <c r="C1095" s="436" t="str">
        <f t="shared" si="223"/>
        <v>DC1CB21-DC</v>
      </c>
      <c r="D1095" s="436">
        <f>VLOOKUP(C1095,'LICH THI'!C:AA,12,0)</f>
        <v>74</v>
      </c>
      <c r="E1095" s="436">
        <f>VLOOKUP(C1095,'LICH THI'!C:AA,13,0)</f>
        <v>45</v>
      </c>
      <c r="F1095" s="436">
        <f t="shared" si="233"/>
        <v>45</v>
      </c>
      <c r="G1095" s="436">
        <f>VLOOKUP(C1095,'LICH THI'!C:AA,14,0)</f>
        <v>2</v>
      </c>
      <c r="H1095" s="436">
        <f t="shared" si="224"/>
        <v>1</v>
      </c>
      <c r="I1095" s="436" t="str">
        <f t="shared" si="225"/>
        <v>Nguyễn Ngọc Duy</v>
      </c>
      <c r="J1095" s="436"/>
      <c r="K1095" s="436">
        <f t="shared" si="226"/>
        <v>2</v>
      </c>
      <c r="L1095" s="436" t="str">
        <f t="shared" si="227"/>
        <v>DC1CB21-DC-2</v>
      </c>
      <c r="M1095" s="436">
        <f t="shared" si="228"/>
        <v>21</v>
      </c>
      <c r="N1095" s="437">
        <f t="shared" si="234"/>
        <v>81</v>
      </c>
      <c r="O1095" s="437"/>
      <c r="P1095" s="430" t="str">
        <f t="shared" si="229"/>
        <v/>
      </c>
      <c r="U1095" s="177">
        <v>41</v>
      </c>
      <c r="V1095" s="177" t="s">
        <v>3341</v>
      </c>
      <c r="W1095" s="177" t="s">
        <v>2783</v>
      </c>
      <c r="X1095" s="177" t="s">
        <v>2742</v>
      </c>
      <c r="Y1095" s="177" t="s">
        <v>6432</v>
      </c>
      <c r="Z1095" s="177" t="s">
        <v>5811</v>
      </c>
      <c r="AA1095" s="525" t="s">
        <v>4552</v>
      </c>
      <c r="AB1095" s="399" t="str">
        <f t="shared" si="230"/>
        <v>DC1CB21</v>
      </c>
      <c r="AC1095" s="399" t="str">
        <f t="shared" si="231"/>
        <v>DC1CB21-DC</v>
      </c>
      <c r="AD1095" t="str">
        <f>Y1095&amp;"-"&amp;VLOOKUP(AC1095,'LICH THI'!C:AA,9,0)</f>
        <v>64DCDT3116-42472</v>
      </c>
      <c r="AE1095">
        <f t="shared" si="232"/>
        <v>1</v>
      </c>
    </row>
    <row r="1096" spans="1:31" x14ac:dyDescent="0.25">
      <c r="A1096" s="436" t="str">
        <f t="shared" si="222"/>
        <v>DC1CB21-DC-7</v>
      </c>
      <c r="B1096" s="436">
        <f>COUNTIF(AC$4:AC1096,AC1096)</f>
        <v>7</v>
      </c>
      <c r="C1096" s="436" t="str">
        <f t="shared" si="223"/>
        <v>DC1CB21-DC</v>
      </c>
      <c r="D1096" s="436">
        <f>VLOOKUP(C1096,'LICH THI'!C:AA,12,0)</f>
        <v>74</v>
      </c>
      <c r="E1096" s="436">
        <f>VLOOKUP(C1096,'LICH THI'!C:AA,13,0)</f>
        <v>45</v>
      </c>
      <c r="F1096" s="436">
        <f t="shared" si="233"/>
        <v>45</v>
      </c>
      <c r="G1096" s="436">
        <f>VLOOKUP(C1096,'LICH THI'!C:AA,14,0)</f>
        <v>2</v>
      </c>
      <c r="H1096" s="436">
        <f t="shared" si="224"/>
        <v>1</v>
      </c>
      <c r="I1096" s="436" t="str">
        <f t="shared" si="225"/>
        <v>Trần Bá Duy</v>
      </c>
      <c r="J1096" s="436"/>
      <c r="K1096" s="436">
        <f t="shared" si="226"/>
        <v>2</v>
      </c>
      <c r="L1096" s="436" t="str">
        <f t="shared" si="227"/>
        <v>DC1CB21-DC-2</v>
      </c>
      <c r="M1096" s="436">
        <f t="shared" si="228"/>
        <v>21</v>
      </c>
      <c r="N1096" s="437">
        <f t="shared" si="234"/>
        <v>82</v>
      </c>
      <c r="O1096" s="437"/>
      <c r="P1096" s="430" t="str">
        <f t="shared" si="229"/>
        <v/>
      </c>
      <c r="U1096" s="177">
        <v>73</v>
      </c>
      <c r="V1096" s="177" t="s">
        <v>3595</v>
      </c>
      <c r="W1096" s="177" t="s">
        <v>6454</v>
      </c>
      <c r="X1096" s="177" t="s">
        <v>2742</v>
      </c>
      <c r="Y1096" s="177" t="s">
        <v>6455</v>
      </c>
      <c r="Z1096" s="177" t="s">
        <v>5811</v>
      </c>
      <c r="AA1096" s="525" t="s">
        <v>3304</v>
      </c>
      <c r="AB1096" s="399" t="str">
        <f t="shared" si="230"/>
        <v>DC1CB21</v>
      </c>
      <c r="AC1096" s="399" t="str">
        <f t="shared" si="231"/>
        <v>DC1CB21-DC</v>
      </c>
      <c r="AD1096" t="str">
        <f>Y1096&amp;"-"&amp;VLOOKUP(AC1096,'LICH THI'!C:AA,9,0)</f>
        <v>64DCCC3038-42472</v>
      </c>
      <c r="AE1096">
        <f t="shared" si="232"/>
        <v>1</v>
      </c>
    </row>
    <row r="1097" spans="1:31" x14ac:dyDescent="0.25">
      <c r="A1097" s="436" t="str">
        <f t="shared" si="222"/>
        <v>DC1CB21-DC-8</v>
      </c>
      <c r="B1097" s="436">
        <f>COUNTIF(AC$4:AC1097,AC1097)</f>
        <v>8</v>
      </c>
      <c r="C1097" s="436" t="str">
        <f t="shared" si="223"/>
        <v>DC1CB21-DC</v>
      </c>
      <c r="D1097" s="436">
        <f>VLOOKUP(C1097,'LICH THI'!C:AA,12,0)</f>
        <v>74</v>
      </c>
      <c r="E1097" s="436">
        <f>VLOOKUP(C1097,'LICH THI'!C:AA,13,0)</f>
        <v>45</v>
      </c>
      <c r="F1097" s="436">
        <f t="shared" si="233"/>
        <v>45</v>
      </c>
      <c r="G1097" s="436">
        <f>VLOOKUP(C1097,'LICH THI'!C:AA,14,0)</f>
        <v>2</v>
      </c>
      <c r="H1097" s="436">
        <f t="shared" si="224"/>
        <v>1</v>
      </c>
      <c r="I1097" s="436" t="str">
        <f t="shared" si="225"/>
        <v>Đỗ Xuân Đại</v>
      </c>
      <c r="J1097" s="436"/>
      <c r="K1097" s="436">
        <f t="shared" si="226"/>
        <v>2</v>
      </c>
      <c r="L1097" s="436" t="str">
        <f t="shared" si="227"/>
        <v>DC1CB21-DC-2</v>
      </c>
      <c r="M1097" s="436">
        <f t="shared" si="228"/>
        <v>21</v>
      </c>
      <c r="N1097" s="437">
        <f t="shared" si="234"/>
        <v>83</v>
      </c>
      <c r="O1097" s="437"/>
      <c r="P1097" s="430" t="str">
        <f t="shared" si="229"/>
        <v/>
      </c>
      <c r="U1097" s="177">
        <v>72</v>
      </c>
      <c r="V1097" s="177" t="s">
        <v>3077</v>
      </c>
      <c r="W1097" s="177" t="s">
        <v>5357</v>
      </c>
      <c r="X1097" s="177" t="s">
        <v>4118</v>
      </c>
      <c r="Y1097" s="177" t="s">
        <v>5358</v>
      </c>
      <c r="Z1097" s="177" t="s">
        <v>5811</v>
      </c>
      <c r="AA1097" s="525" t="s">
        <v>5359</v>
      </c>
      <c r="AB1097" s="399" t="str">
        <f t="shared" si="230"/>
        <v>DC1CB21</v>
      </c>
      <c r="AC1097" s="399" t="str">
        <f t="shared" si="231"/>
        <v>DC1CB21-DC</v>
      </c>
      <c r="AD1097" t="str">
        <f>Y1097&amp;"-"&amp;VLOOKUP(AC1097,'LICH THI'!C:AA,9,0)</f>
        <v>64DCDB3143-42472</v>
      </c>
      <c r="AE1097">
        <f t="shared" si="232"/>
        <v>1</v>
      </c>
    </row>
    <row r="1098" spans="1:31" x14ac:dyDescent="0.25">
      <c r="A1098" s="436" t="str">
        <f t="shared" si="222"/>
        <v>DC1CB21-DC-9</v>
      </c>
      <c r="B1098" s="436">
        <f>COUNTIF(AC$4:AC1098,AC1098)</f>
        <v>9</v>
      </c>
      <c r="C1098" s="436" t="str">
        <f t="shared" si="223"/>
        <v>DC1CB21-DC</v>
      </c>
      <c r="D1098" s="436">
        <f>VLOOKUP(C1098,'LICH THI'!C:AA,12,0)</f>
        <v>74</v>
      </c>
      <c r="E1098" s="436">
        <f>VLOOKUP(C1098,'LICH THI'!C:AA,13,0)</f>
        <v>45</v>
      </c>
      <c r="F1098" s="436">
        <f t="shared" si="233"/>
        <v>45</v>
      </c>
      <c r="G1098" s="436">
        <f>VLOOKUP(C1098,'LICH THI'!C:AA,14,0)</f>
        <v>2</v>
      </c>
      <c r="H1098" s="436">
        <f t="shared" si="224"/>
        <v>1</v>
      </c>
      <c r="I1098" s="436" t="str">
        <f t="shared" si="225"/>
        <v>Mai Hải Đăng</v>
      </c>
      <c r="J1098" s="436"/>
      <c r="K1098" s="436">
        <f t="shared" si="226"/>
        <v>2</v>
      </c>
      <c r="L1098" s="436" t="str">
        <f t="shared" si="227"/>
        <v>DC1CB21-DC-2</v>
      </c>
      <c r="M1098" s="436">
        <f t="shared" si="228"/>
        <v>21</v>
      </c>
      <c r="N1098" s="437">
        <f t="shared" si="234"/>
        <v>84</v>
      </c>
      <c r="O1098" s="437"/>
      <c r="P1098" s="430" t="str">
        <f t="shared" si="229"/>
        <v/>
      </c>
      <c r="U1098" s="177">
        <v>51</v>
      </c>
      <c r="V1098" s="177" t="s">
        <v>3426</v>
      </c>
      <c r="W1098" s="177" t="s">
        <v>6444</v>
      </c>
      <c r="X1098" s="177" t="s">
        <v>5511</v>
      </c>
      <c r="Y1098" s="177" t="s">
        <v>6445</v>
      </c>
      <c r="Z1098" s="177" t="s">
        <v>5811</v>
      </c>
      <c r="AA1098" s="525" t="s">
        <v>5997</v>
      </c>
      <c r="AB1098" s="399" t="str">
        <f t="shared" si="230"/>
        <v>DC1CB21</v>
      </c>
      <c r="AC1098" s="399" t="str">
        <f t="shared" si="231"/>
        <v>DC1CB21-DC</v>
      </c>
      <c r="AD1098" t="str">
        <f>Y1098&amp;"-"&amp;VLOOKUP(AC1098,'LICH THI'!C:AA,9,0)</f>
        <v>65DCCD20466-42472</v>
      </c>
      <c r="AE1098">
        <f t="shared" si="232"/>
        <v>1</v>
      </c>
    </row>
    <row r="1099" spans="1:31" x14ac:dyDescent="0.25">
      <c r="A1099" s="436" t="str">
        <f t="shared" si="222"/>
        <v>DC1CB21-DC-10</v>
      </c>
      <c r="B1099" s="436">
        <f>COUNTIF(AC$4:AC1099,AC1099)</f>
        <v>10</v>
      </c>
      <c r="C1099" s="436" t="str">
        <f t="shared" si="223"/>
        <v>DC1CB21-DC</v>
      </c>
      <c r="D1099" s="436">
        <f>VLOOKUP(C1099,'LICH THI'!C:AA,12,0)</f>
        <v>74</v>
      </c>
      <c r="E1099" s="436">
        <f>VLOOKUP(C1099,'LICH THI'!C:AA,13,0)</f>
        <v>45</v>
      </c>
      <c r="F1099" s="436">
        <f t="shared" si="233"/>
        <v>45</v>
      </c>
      <c r="G1099" s="436">
        <f>VLOOKUP(C1099,'LICH THI'!C:AA,14,0)</f>
        <v>2</v>
      </c>
      <c r="H1099" s="436">
        <f t="shared" si="224"/>
        <v>1</v>
      </c>
      <c r="I1099" s="436" t="str">
        <f t="shared" si="225"/>
        <v>Vũ Xuân Đề</v>
      </c>
      <c r="J1099" s="436"/>
      <c r="K1099" s="436">
        <f t="shared" si="226"/>
        <v>2</v>
      </c>
      <c r="L1099" s="436" t="str">
        <f t="shared" si="227"/>
        <v>DC1CB21-DC-2</v>
      </c>
      <c r="M1099" s="436">
        <f t="shared" si="228"/>
        <v>21</v>
      </c>
      <c r="N1099" s="437">
        <f t="shared" si="234"/>
        <v>85</v>
      </c>
      <c r="O1099" s="437"/>
      <c r="P1099" s="430" t="str">
        <f t="shared" si="229"/>
        <v/>
      </c>
      <c r="U1099" s="177">
        <v>1</v>
      </c>
      <c r="V1099" s="177" t="s">
        <v>2724</v>
      </c>
      <c r="W1099" s="177" t="s">
        <v>3704</v>
      </c>
      <c r="X1099" s="177" t="s">
        <v>3705</v>
      </c>
      <c r="Y1099" s="177" t="s">
        <v>3706</v>
      </c>
      <c r="Z1099" s="177" t="s">
        <v>5811</v>
      </c>
      <c r="AA1099" s="525" t="s">
        <v>3362</v>
      </c>
      <c r="AB1099" s="399" t="str">
        <f t="shared" si="230"/>
        <v>DC1CB21</v>
      </c>
      <c r="AC1099" s="399" t="str">
        <f t="shared" si="231"/>
        <v>DC1CB21-DC</v>
      </c>
      <c r="AD1099" t="str">
        <f>Y1099&amp;"-"&amp;VLOOKUP(AC1099,'LICH THI'!C:AA,9,0)</f>
        <v>64DCCA3036-42472</v>
      </c>
      <c r="AE1099">
        <f t="shared" si="232"/>
        <v>1</v>
      </c>
    </row>
    <row r="1100" spans="1:31" x14ac:dyDescent="0.25">
      <c r="A1100" s="436" t="str">
        <f t="shared" si="222"/>
        <v>DC1CB21-DC-11</v>
      </c>
      <c r="B1100" s="436">
        <f>COUNTIF(AC$4:AC1100,AC1100)</f>
        <v>11</v>
      </c>
      <c r="C1100" s="436" t="str">
        <f t="shared" si="223"/>
        <v>DC1CB21-DC</v>
      </c>
      <c r="D1100" s="436">
        <f>VLOOKUP(C1100,'LICH THI'!C:AA,12,0)</f>
        <v>74</v>
      </c>
      <c r="E1100" s="436">
        <f>VLOOKUP(C1100,'LICH THI'!C:AA,13,0)</f>
        <v>45</v>
      </c>
      <c r="F1100" s="436">
        <f t="shared" si="233"/>
        <v>45</v>
      </c>
      <c r="G1100" s="436">
        <f>VLOOKUP(C1100,'LICH THI'!C:AA,14,0)</f>
        <v>2</v>
      </c>
      <c r="H1100" s="436">
        <f t="shared" si="224"/>
        <v>1</v>
      </c>
      <c r="I1100" s="436" t="str">
        <f t="shared" si="225"/>
        <v>Bùi Quý Đô</v>
      </c>
      <c r="J1100" s="436"/>
      <c r="K1100" s="436">
        <f t="shared" si="226"/>
        <v>2</v>
      </c>
      <c r="L1100" s="436" t="str">
        <f t="shared" si="227"/>
        <v>DC1CB21-DC-2</v>
      </c>
      <c r="M1100" s="436">
        <f t="shared" si="228"/>
        <v>21</v>
      </c>
      <c r="N1100" s="437">
        <f t="shared" si="234"/>
        <v>86</v>
      </c>
      <c r="O1100" s="437"/>
      <c r="P1100" s="430" t="str">
        <f t="shared" si="229"/>
        <v/>
      </c>
      <c r="U1100" s="177">
        <v>52</v>
      </c>
      <c r="V1100" s="177" t="s">
        <v>3426</v>
      </c>
      <c r="W1100" s="177" t="s">
        <v>4039</v>
      </c>
      <c r="X1100" s="177" t="s">
        <v>3958</v>
      </c>
      <c r="Y1100" s="177" t="s">
        <v>4040</v>
      </c>
      <c r="Z1100" s="177" t="s">
        <v>5811</v>
      </c>
      <c r="AA1100" s="525" t="s">
        <v>4041</v>
      </c>
      <c r="AB1100" s="399" t="str">
        <f t="shared" si="230"/>
        <v>DC1CB21</v>
      </c>
      <c r="AC1100" s="399" t="str">
        <f t="shared" si="231"/>
        <v>DC1CB21-DC</v>
      </c>
      <c r="AD1100" t="str">
        <f>Y1100&amp;"-"&amp;VLOOKUP(AC1100,'LICH THI'!C:AA,9,0)</f>
        <v>65DCCD20461-42472</v>
      </c>
      <c r="AE1100">
        <f t="shared" si="232"/>
        <v>1</v>
      </c>
    </row>
    <row r="1101" spans="1:31" x14ac:dyDescent="0.25">
      <c r="A1101" s="436" t="str">
        <f t="shared" si="222"/>
        <v>DC1CB21-DC-12</v>
      </c>
      <c r="B1101" s="436">
        <f>COUNTIF(AC$4:AC1101,AC1101)</f>
        <v>12</v>
      </c>
      <c r="C1101" s="436" t="str">
        <f t="shared" si="223"/>
        <v>DC1CB21-DC</v>
      </c>
      <c r="D1101" s="436">
        <f>VLOOKUP(C1101,'LICH THI'!C:AA,12,0)</f>
        <v>74</v>
      </c>
      <c r="E1101" s="436">
        <f>VLOOKUP(C1101,'LICH THI'!C:AA,13,0)</f>
        <v>45</v>
      </c>
      <c r="F1101" s="436">
        <f t="shared" si="233"/>
        <v>45</v>
      </c>
      <c r="G1101" s="436">
        <f>VLOOKUP(C1101,'LICH THI'!C:AA,14,0)</f>
        <v>2</v>
      </c>
      <c r="H1101" s="436">
        <f t="shared" si="224"/>
        <v>1</v>
      </c>
      <c r="I1101" s="436" t="str">
        <f t="shared" si="225"/>
        <v>Hoàng Việt Đức</v>
      </c>
      <c r="J1101" s="436"/>
      <c r="K1101" s="436">
        <f t="shared" si="226"/>
        <v>2</v>
      </c>
      <c r="L1101" s="436" t="str">
        <f t="shared" si="227"/>
        <v>DC1CB21-DC-2</v>
      </c>
      <c r="M1101" s="436">
        <f t="shared" si="228"/>
        <v>21</v>
      </c>
      <c r="N1101" s="437">
        <f t="shared" si="234"/>
        <v>87</v>
      </c>
      <c r="O1101" s="437"/>
      <c r="P1101" s="430" t="str">
        <f t="shared" si="229"/>
        <v/>
      </c>
      <c r="U1101" s="177">
        <v>21</v>
      </c>
      <c r="V1101" s="177" t="s">
        <v>2935</v>
      </c>
      <c r="W1101" s="177" t="s">
        <v>3605</v>
      </c>
      <c r="X1101" s="177" t="s">
        <v>2948</v>
      </c>
      <c r="Y1101" s="177" t="s">
        <v>4710</v>
      </c>
      <c r="Z1101" s="177" t="s">
        <v>5811</v>
      </c>
      <c r="AA1101" s="525" t="s">
        <v>3321</v>
      </c>
      <c r="AB1101" s="399" t="str">
        <f t="shared" si="230"/>
        <v>DC1CB21</v>
      </c>
      <c r="AC1101" s="399" t="str">
        <f t="shared" si="231"/>
        <v>DC1CB21-DC</v>
      </c>
      <c r="AD1101" t="str">
        <f>Y1101&amp;"-"&amp;VLOOKUP(AC1101,'LICH THI'!C:AA,9,0)</f>
        <v>64DCDB3079-42472</v>
      </c>
      <c r="AE1101">
        <f t="shared" si="232"/>
        <v>1</v>
      </c>
    </row>
    <row r="1102" spans="1:31" x14ac:dyDescent="0.25">
      <c r="A1102" s="436" t="str">
        <f t="shared" si="222"/>
        <v>DC1CB21-DC-13</v>
      </c>
      <c r="B1102" s="436">
        <f>COUNTIF(AC$4:AC1102,AC1102)</f>
        <v>13</v>
      </c>
      <c r="C1102" s="436" t="str">
        <f t="shared" si="223"/>
        <v>DC1CB21-DC</v>
      </c>
      <c r="D1102" s="436">
        <f>VLOOKUP(C1102,'LICH THI'!C:AA,12,0)</f>
        <v>74</v>
      </c>
      <c r="E1102" s="436">
        <f>VLOOKUP(C1102,'LICH THI'!C:AA,13,0)</f>
        <v>45</v>
      </c>
      <c r="F1102" s="436">
        <f t="shared" si="233"/>
        <v>45</v>
      </c>
      <c r="G1102" s="436">
        <f>VLOOKUP(C1102,'LICH THI'!C:AA,14,0)</f>
        <v>2</v>
      </c>
      <c r="H1102" s="436">
        <f t="shared" si="224"/>
        <v>1</v>
      </c>
      <c r="I1102" s="436" t="str">
        <f t="shared" si="225"/>
        <v>Nguyễn Duy Đức</v>
      </c>
      <c r="J1102" s="436"/>
      <c r="K1102" s="436">
        <f t="shared" si="226"/>
        <v>2</v>
      </c>
      <c r="L1102" s="436" t="str">
        <f t="shared" si="227"/>
        <v>DC1CB21-DC-2</v>
      </c>
      <c r="M1102" s="436">
        <f t="shared" si="228"/>
        <v>21</v>
      </c>
      <c r="N1102" s="437">
        <f t="shared" si="234"/>
        <v>88</v>
      </c>
      <c r="O1102" s="437"/>
      <c r="P1102" s="430" t="str">
        <f t="shared" si="229"/>
        <v/>
      </c>
      <c r="U1102" s="177">
        <v>11</v>
      </c>
      <c r="V1102" s="177" t="s">
        <v>2897</v>
      </c>
      <c r="W1102" s="177" t="s">
        <v>2969</v>
      </c>
      <c r="X1102" s="177" t="s">
        <v>2948</v>
      </c>
      <c r="Y1102" s="177" t="s">
        <v>6182</v>
      </c>
      <c r="Z1102" s="177" t="s">
        <v>5811</v>
      </c>
      <c r="AA1102" s="525" t="s">
        <v>6183</v>
      </c>
      <c r="AB1102" s="399" t="str">
        <f t="shared" si="230"/>
        <v>DC1CB21</v>
      </c>
      <c r="AC1102" s="399" t="str">
        <f t="shared" si="231"/>
        <v>DC1CB21-DC</v>
      </c>
      <c r="AD1102" t="str">
        <f>Y1102&amp;"-"&amp;VLOOKUP(AC1102,'LICH THI'!C:AA,9,0)</f>
        <v>64DCDB3058-42472</v>
      </c>
      <c r="AE1102">
        <f t="shared" si="232"/>
        <v>1</v>
      </c>
    </row>
    <row r="1103" spans="1:31" x14ac:dyDescent="0.25">
      <c r="A1103" s="436" t="str">
        <f t="shared" si="222"/>
        <v>DC1CB21-DC-14</v>
      </c>
      <c r="B1103" s="436">
        <f>COUNTIF(AC$4:AC1103,AC1103)</f>
        <v>14</v>
      </c>
      <c r="C1103" s="436" t="str">
        <f t="shared" si="223"/>
        <v>DC1CB21-DC</v>
      </c>
      <c r="D1103" s="436">
        <f>VLOOKUP(C1103,'LICH THI'!C:AA,12,0)</f>
        <v>74</v>
      </c>
      <c r="E1103" s="436">
        <f>VLOOKUP(C1103,'LICH THI'!C:AA,13,0)</f>
        <v>45</v>
      </c>
      <c r="F1103" s="436">
        <f t="shared" si="233"/>
        <v>45</v>
      </c>
      <c r="G1103" s="436">
        <f>VLOOKUP(C1103,'LICH THI'!C:AA,14,0)</f>
        <v>2</v>
      </c>
      <c r="H1103" s="436">
        <f t="shared" si="224"/>
        <v>1</v>
      </c>
      <c r="I1103" s="436" t="str">
        <f t="shared" si="225"/>
        <v>Nguyễn Trọng Đức</v>
      </c>
      <c r="J1103" s="436"/>
      <c r="K1103" s="436">
        <f t="shared" si="226"/>
        <v>2</v>
      </c>
      <c r="L1103" s="436" t="str">
        <f t="shared" si="227"/>
        <v>DC1CB21-DC-2</v>
      </c>
      <c r="M1103" s="436">
        <f t="shared" si="228"/>
        <v>21</v>
      </c>
      <c r="N1103" s="437">
        <f t="shared" si="234"/>
        <v>89</v>
      </c>
      <c r="O1103" s="437"/>
      <c r="P1103" s="430" t="str">
        <f t="shared" si="229"/>
        <v/>
      </c>
      <c r="U1103" s="177">
        <v>66</v>
      </c>
      <c r="V1103" s="177" t="s">
        <v>4874</v>
      </c>
      <c r="W1103" s="177" t="s">
        <v>3353</v>
      </c>
      <c r="X1103" s="177" t="s">
        <v>2948</v>
      </c>
      <c r="Y1103" s="177" t="s">
        <v>6449</v>
      </c>
      <c r="Z1103" s="177" t="s">
        <v>5811</v>
      </c>
      <c r="AA1103" s="525" t="s">
        <v>6450</v>
      </c>
      <c r="AB1103" s="399" t="str">
        <f t="shared" si="230"/>
        <v>DC1CB21</v>
      </c>
      <c r="AC1103" s="399" t="str">
        <f t="shared" si="231"/>
        <v>DC1CB21-DC</v>
      </c>
      <c r="AD1103" t="str">
        <f>Y1103&amp;"-"&amp;VLOOKUP(AC1103,'LICH THI'!C:AA,9,0)</f>
        <v>65DCHT21984-42472</v>
      </c>
      <c r="AE1103">
        <f t="shared" si="232"/>
        <v>1</v>
      </c>
    </row>
    <row r="1104" spans="1:31" x14ac:dyDescent="0.25">
      <c r="A1104" s="436" t="str">
        <f t="shared" si="222"/>
        <v>DC1CB21-DC-15</v>
      </c>
      <c r="B1104" s="436">
        <f>COUNTIF(AC$4:AC1104,AC1104)</f>
        <v>15</v>
      </c>
      <c r="C1104" s="436" t="str">
        <f t="shared" si="223"/>
        <v>DC1CB21-DC</v>
      </c>
      <c r="D1104" s="436">
        <f>VLOOKUP(C1104,'LICH THI'!C:AA,12,0)</f>
        <v>74</v>
      </c>
      <c r="E1104" s="436">
        <f>VLOOKUP(C1104,'LICH THI'!C:AA,13,0)</f>
        <v>45</v>
      </c>
      <c r="F1104" s="436">
        <f t="shared" si="233"/>
        <v>45</v>
      </c>
      <c r="G1104" s="436">
        <f>VLOOKUP(C1104,'LICH THI'!C:AA,14,0)</f>
        <v>2</v>
      </c>
      <c r="H1104" s="436">
        <f t="shared" si="224"/>
        <v>1</v>
      </c>
      <c r="I1104" s="436" t="str">
        <f t="shared" si="225"/>
        <v>Nguyễn Hoàng Giang</v>
      </c>
      <c r="J1104" s="436"/>
      <c r="K1104" s="436">
        <f t="shared" si="226"/>
        <v>2</v>
      </c>
      <c r="L1104" s="436" t="str">
        <f t="shared" si="227"/>
        <v>DC1CB21-DC-2</v>
      </c>
      <c r="M1104" s="436">
        <f t="shared" si="228"/>
        <v>21</v>
      </c>
      <c r="N1104" s="437">
        <f t="shared" si="234"/>
        <v>90</v>
      </c>
      <c r="O1104" s="437"/>
      <c r="P1104" s="430" t="str">
        <f t="shared" si="229"/>
        <v/>
      </c>
      <c r="U1104" s="177">
        <v>45</v>
      </c>
      <c r="V1104" s="177" t="s">
        <v>3400</v>
      </c>
      <c r="W1104" s="177" t="s">
        <v>3785</v>
      </c>
      <c r="X1104" s="177" t="s">
        <v>3558</v>
      </c>
      <c r="Y1104" s="177" t="s">
        <v>4834</v>
      </c>
      <c r="Z1104" s="177" t="s">
        <v>5811</v>
      </c>
      <c r="AA1104" s="525" t="s">
        <v>2998</v>
      </c>
      <c r="AB1104" s="399" t="str">
        <f t="shared" si="230"/>
        <v>DC1CB21</v>
      </c>
      <c r="AC1104" s="399" t="str">
        <f t="shared" si="231"/>
        <v>DC1CB21-DC</v>
      </c>
      <c r="AD1104" t="str">
        <f>Y1104&amp;"-"&amp;VLOOKUP(AC1104,'LICH THI'!C:AA,9,0)</f>
        <v>64DCOT3160-42472</v>
      </c>
      <c r="AE1104">
        <f t="shared" si="232"/>
        <v>1</v>
      </c>
    </row>
    <row r="1105" spans="1:31" x14ac:dyDescent="0.25">
      <c r="A1105" s="436" t="str">
        <f t="shared" si="222"/>
        <v>DC1CB21-DC-16</v>
      </c>
      <c r="B1105" s="436">
        <f>COUNTIF(AC$4:AC1105,AC1105)</f>
        <v>16</v>
      </c>
      <c r="C1105" s="436" t="str">
        <f t="shared" si="223"/>
        <v>DC1CB21-DC</v>
      </c>
      <c r="D1105" s="436">
        <f>VLOOKUP(C1105,'LICH THI'!C:AA,12,0)</f>
        <v>74</v>
      </c>
      <c r="E1105" s="436">
        <f>VLOOKUP(C1105,'LICH THI'!C:AA,13,0)</f>
        <v>45</v>
      </c>
      <c r="F1105" s="436">
        <f t="shared" si="233"/>
        <v>45</v>
      </c>
      <c r="G1105" s="436">
        <f>VLOOKUP(C1105,'LICH THI'!C:AA,14,0)</f>
        <v>2</v>
      </c>
      <c r="H1105" s="436">
        <f t="shared" si="224"/>
        <v>1</v>
      </c>
      <c r="I1105" s="436" t="str">
        <f t="shared" si="225"/>
        <v>Trần Thị Hà</v>
      </c>
      <c r="J1105" s="436"/>
      <c r="K1105" s="436">
        <f t="shared" si="226"/>
        <v>2</v>
      </c>
      <c r="L1105" s="436" t="str">
        <f t="shared" si="227"/>
        <v>DC1CB21-DC-2</v>
      </c>
      <c r="M1105" s="436">
        <f t="shared" si="228"/>
        <v>21</v>
      </c>
      <c r="N1105" s="437">
        <f t="shared" si="234"/>
        <v>91</v>
      </c>
      <c r="O1105" s="437"/>
      <c r="P1105" s="430" t="str">
        <f t="shared" si="229"/>
        <v/>
      </c>
      <c r="U1105" s="177">
        <v>33</v>
      </c>
      <c r="V1105" s="177" t="s">
        <v>3325</v>
      </c>
      <c r="W1105" s="177" t="s">
        <v>2716</v>
      </c>
      <c r="X1105" s="177" t="s">
        <v>3163</v>
      </c>
      <c r="Y1105" s="177" t="s">
        <v>6192</v>
      </c>
      <c r="Z1105" s="177" t="s">
        <v>5811</v>
      </c>
      <c r="AA1105" s="525" t="s">
        <v>3010</v>
      </c>
      <c r="AB1105" s="399" t="str">
        <f t="shared" si="230"/>
        <v>DC1CB21</v>
      </c>
      <c r="AC1105" s="399" t="str">
        <f t="shared" si="231"/>
        <v>DC1CB21-DC</v>
      </c>
      <c r="AD1105" t="str">
        <f>Y1105&amp;"-"&amp;VLOOKUP(AC1105,'LICH THI'!C:AA,9,0)</f>
        <v>64DCDT3125-42472</v>
      </c>
      <c r="AE1105">
        <f t="shared" si="232"/>
        <v>1</v>
      </c>
    </row>
    <row r="1106" spans="1:31" x14ac:dyDescent="0.25">
      <c r="A1106" s="436" t="str">
        <f t="shared" si="222"/>
        <v>DC1CB21-DC-17</v>
      </c>
      <c r="B1106" s="436">
        <f>COUNTIF(AC$4:AC1106,AC1106)</f>
        <v>17</v>
      </c>
      <c r="C1106" s="436" t="str">
        <f t="shared" si="223"/>
        <v>DC1CB21-DC</v>
      </c>
      <c r="D1106" s="436">
        <f>VLOOKUP(C1106,'LICH THI'!C:AA,12,0)</f>
        <v>74</v>
      </c>
      <c r="E1106" s="436">
        <f>VLOOKUP(C1106,'LICH THI'!C:AA,13,0)</f>
        <v>45</v>
      </c>
      <c r="F1106" s="436">
        <f t="shared" si="233"/>
        <v>45</v>
      </c>
      <c r="G1106" s="436">
        <f>VLOOKUP(C1106,'LICH THI'!C:AA,14,0)</f>
        <v>2</v>
      </c>
      <c r="H1106" s="436">
        <f t="shared" si="224"/>
        <v>1</v>
      </c>
      <c r="I1106" s="436" t="str">
        <f t="shared" si="225"/>
        <v>Vũ Văn Hải</v>
      </c>
      <c r="J1106" s="436"/>
      <c r="K1106" s="436">
        <f t="shared" si="226"/>
        <v>2</v>
      </c>
      <c r="L1106" s="436" t="str">
        <f t="shared" si="227"/>
        <v>DC1CB21-DC-2</v>
      </c>
      <c r="M1106" s="436">
        <f t="shared" si="228"/>
        <v>21</v>
      </c>
      <c r="N1106" s="437">
        <f t="shared" si="234"/>
        <v>92</v>
      </c>
      <c r="O1106" s="437"/>
      <c r="P1106" s="430" t="str">
        <f t="shared" si="229"/>
        <v/>
      </c>
      <c r="U1106" s="177">
        <v>53</v>
      </c>
      <c r="V1106" s="177" t="s">
        <v>3426</v>
      </c>
      <c r="W1106" s="177" t="s">
        <v>2914</v>
      </c>
      <c r="X1106" s="177" t="s">
        <v>2908</v>
      </c>
      <c r="Y1106" s="177" t="s">
        <v>5451</v>
      </c>
      <c r="Z1106" s="177" t="s">
        <v>5811</v>
      </c>
      <c r="AA1106" s="525" t="s">
        <v>5452</v>
      </c>
      <c r="AB1106" s="399" t="str">
        <f t="shared" si="230"/>
        <v>DC1CB21</v>
      </c>
      <c r="AC1106" s="399" t="str">
        <f t="shared" si="231"/>
        <v>DC1CB21-DC</v>
      </c>
      <c r="AD1106" t="str">
        <f>Y1106&amp;"-"&amp;VLOOKUP(AC1106,'LICH THI'!C:AA,9,0)</f>
        <v>65DCCD21676-42472</v>
      </c>
      <c r="AE1106">
        <f t="shared" si="232"/>
        <v>1</v>
      </c>
    </row>
    <row r="1107" spans="1:31" x14ac:dyDescent="0.25">
      <c r="A1107" s="436" t="str">
        <f t="shared" si="222"/>
        <v>DC1CB21-DC-18</v>
      </c>
      <c r="B1107" s="436">
        <f>COUNTIF(AC$4:AC1107,AC1107)</f>
        <v>18</v>
      </c>
      <c r="C1107" s="436" t="str">
        <f t="shared" si="223"/>
        <v>DC1CB21-DC</v>
      </c>
      <c r="D1107" s="436">
        <f>VLOOKUP(C1107,'LICH THI'!C:AA,12,0)</f>
        <v>74</v>
      </c>
      <c r="E1107" s="436">
        <f>VLOOKUP(C1107,'LICH THI'!C:AA,13,0)</f>
        <v>45</v>
      </c>
      <c r="F1107" s="436">
        <f t="shared" si="233"/>
        <v>45</v>
      </c>
      <c r="G1107" s="436">
        <f>VLOOKUP(C1107,'LICH THI'!C:AA,14,0)</f>
        <v>2</v>
      </c>
      <c r="H1107" s="436">
        <f t="shared" si="224"/>
        <v>1</v>
      </c>
      <c r="I1107" s="436" t="str">
        <f t="shared" si="225"/>
        <v>Nguyễn Đức Hào</v>
      </c>
      <c r="J1107" s="436"/>
      <c r="K1107" s="436">
        <f t="shared" si="226"/>
        <v>2</v>
      </c>
      <c r="L1107" s="436" t="str">
        <f t="shared" si="227"/>
        <v>DC1CB21-DC-2</v>
      </c>
      <c r="M1107" s="436">
        <f t="shared" si="228"/>
        <v>21</v>
      </c>
      <c r="N1107" s="437">
        <f t="shared" si="234"/>
        <v>93</v>
      </c>
      <c r="O1107" s="437"/>
      <c r="P1107" s="430" t="str">
        <f t="shared" si="229"/>
        <v/>
      </c>
      <c r="U1107" s="177">
        <v>27</v>
      </c>
      <c r="V1107" s="177" t="s">
        <v>3308</v>
      </c>
      <c r="W1107" s="177" t="s">
        <v>3103</v>
      </c>
      <c r="X1107" s="177" t="s">
        <v>3560</v>
      </c>
      <c r="Y1107" s="177" t="s">
        <v>6190</v>
      </c>
      <c r="Z1107" s="177" t="s">
        <v>5811</v>
      </c>
      <c r="AA1107" s="525" t="s">
        <v>5108</v>
      </c>
      <c r="AB1107" s="399" t="str">
        <f t="shared" si="230"/>
        <v>DC1CB21</v>
      </c>
      <c r="AC1107" s="399" t="str">
        <f t="shared" si="231"/>
        <v>DC1CB21-DC</v>
      </c>
      <c r="AD1107" t="str">
        <f>Y1107&amp;"-"&amp;VLOOKUP(AC1107,'LICH THI'!C:AA,9,0)</f>
        <v>64DCDT3025-42472</v>
      </c>
      <c r="AE1107">
        <f t="shared" si="232"/>
        <v>1</v>
      </c>
    </row>
    <row r="1108" spans="1:31" x14ac:dyDescent="0.25">
      <c r="A1108" s="436" t="str">
        <f t="shared" si="222"/>
        <v>DC1CB21-DC-19</v>
      </c>
      <c r="B1108" s="436">
        <f>COUNTIF(AC$4:AC1108,AC1108)</f>
        <v>19</v>
      </c>
      <c r="C1108" s="436" t="str">
        <f t="shared" si="223"/>
        <v>DC1CB21-DC</v>
      </c>
      <c r="D1108" s="436">
        <f>VLOOKUP(C1108,'LICH THI'!C:AA,12,0)</f>
        <v>74</v>
      </c>
      <c r="E1108" s="436">
        <f>VLOOKUP(C1108,'LICH THI'!C:AA,13,0)</f>
        <v>45</v>
      </c>
      <c r="F1108" s="436">
        <f t="shared" si="233"/>
        <v>45</v>
      </c>
      <c r="G1108" s="436">
        <f>VLOOKUP(C1108,'LICH THI'!C:AA,14,0)</f>
        <v>2</v>
      </c>
      <c r="H1108" s="436">
        <f t="shared" si="224"/>
        <v>1</v>
      </c>
      <c r="I1108" s="436" t="str">
        <f t="shared" si="225"/>
        <v>Từ Tuấn Hiệp</v>
      </c>
      <c r="J1108" s="436"/>
      <c r="K1108" s="436">
        <f t="shared" si="226"/>
        <v>2</v>
      </c>
      <c r="L1108" s="436" t="str">
        <f t="shared" si="227"/>
        <v>DC1CB21-DC-2</v>
      </c>
      <c r="M1108" s="436">
        <f t="shared" si="228"/>
        <v>21</v>
      </c>
      <c r="N1108" s="437">
        <f t="shared" si="234"/>
        <v>94</v>
      </c>
      <c r="O1108" s="437"/>
      <c r="P1108" s="430" t="str">
        <f t="shared" si="229"/>
        <v/>
      </c>
      <c r="U1108" s="177">
        <v>74</v>
      </c>
      <c r="V1108" s="177" t="s">
        <v>3595</v>
      </c>
      <c r="W1108" s="177" t="s">
        <v>6456</v>
      </c>
      <c r="X1108" s="177" t="s">
        <v>4886</v>
      </c>
      <c r="Y1108" s="177" t="s">
        <v>6457</v>
      </c>
      <c r="Z1108" s="177" t="s">
        <v>5811</v>
      </c>
      <c r="AA1108" s="525" t="s">
        <v>5754</v>
      </c>
      <c r="AB1108" s="399" t="str">
        <f t="shared" si="230"/>
        <v>DC1CB21</v>
      </c>
      <c r="AC1108" s="399" t="str">
        <f t="shared" si="231"/>
        <v>DC1CB21-DC</v>
      </c>
      <c r="AD1108" t="str">
        <f>Y1108&amp;"-"&amp;VLOOKUP(AC1108,'LICH THI'!C:AA,9,0)</f>
        <v>64DCCC3044-42472</v>
      </c>
      <c r="AE1108">
        <f t="shared" si="232"/>
        <v>1</v>
      </c>
    </row>
    <row r="1109" spans="1:31" x14ac:dyDescent="0.25">
      <c r="A1109" s="436" t="str">
        <f t="shared" si="222"/>
        <v>DC1CB21-DC-20</v>
      </c>
      <c r="B1109" s="436">
        <f>COUNTIF(AC$4:AC1109,AC1109)</f>
        <v>20</v>
      </c>
      <c r="C1109" s="436" t="str">
        <f t="shared" si="223"/>
        <v>DC1CB21-DC</v>
      </c>
      <c r="D1109" s="436">
        <f>VLOOKUP(C1109,'LICH THI'!C:AA,12,0)</f>
        <v>74</v>
      </c>
      <c r="E1109" s="436">
        <f>VLOOKUP(C1109,'LICH THI'!C:AA,13,0)</f>
        <v>45</v>
      </c>
      <c r="F1109" s="436">
        <f t="shared" si="233"/>
        <v>45</v>
      </c>
      <c r="G1109" s="436">
        <f>VLOOKUP(C1109,'LICH THI'!C:AA,14,0)</f>
        <v>2</v>
      </c>
      <c r="H1109" s="436">
        <f t="shared" si="224"/>
        <v>1</v>
      </c>
      <c r="I1109" s="436" t="str">
        <f t="shared" si="225"/>
        <v>Vũ Văn Hiệp</v>
      </c>
      <c r="J1109" s="436"/>
      <c r="K1109" s="436">
        <f t="shared" si="226"/>
        <v>2</v>
      </c>
      <c r="L1109" s="436" t="str">
        <f t="shared" si="227"/>
        <v>DC1CB21-DC-2</v>
      </c>
      <c r="M1109" s="436">
        <f t="shared" si="228"/>
        <v>21</v>
      </c>
      <c r="N1109" s="437">
        <f t="shared" si="234"/>
        <v>95</v>
      </c>
      <c r="O1109" s="437"/>
      <c r="P1109" s="430" t="str">
        <f t="shared" si="229"/>
        <v/>
      </c>
      <c r="U1109" s="177">
        <v>59</v>
      </c>
      <c r="V1109" s="177" t="s">
        <v>3892</v>
      </c>
      <c r="W1109" s="177" t="s">
        <v>2914</v>
      </c>
      <c r="X1109" s="177" t="s">
        <v>4886</v>
      </c>
      <c r="Y1109" s="177" t="s">
        <v>6246</v>
      </c>
      <c r="Z1109" s="177" t="s">
        <v>5811</v>
      </c>
      <c r="AA1109" s="525" t="s">
        <v>6247</v>
      </c>
      <c r="AB1109" s="399" t="str">
        <f t="shared" si="230"/>
        <v>DC1CB21</v>
      </c>
      <c r="AC1109" s="399" t="str">
        <f t="shared" si="231"/>
        <v>DC1CB21-DC</v>
      </c>
      <c r="AD1109" t="str">
        <f>Y1109&amp;"-"&amp;VLOOKUP(AC1109,'LICH THI'!C:AA,9,0)</f>
        <v>65DCDB23407-42472</v>
      </c>
      <c r="AE1109">
        <f t="shared" si="232"/>
        <v>1</v>
      </c>
    </row>
    <row r="1110" spans="1:31" x14ac:dyDescent="0.25">
      <c r="A1110" s="436" t="str">
        <f t="shared" si="222"/>
        <v>DC1CB21-DC-21</v>
      </c>
      <c r="B1110" s="436">
        <f>COUNTIF(AC$4:AC1110,AC1110)</f>
        <v>21</v>
      </c>
      <c r="C1110" s="436" t="str">
        <f t="shared" si="223"/>
        <v>DC1CB21-DC</v>
      </c>
      <c r="D1110" s="436">
        <f>VLOOKUP(C1110,'LICH THI'!C:AA,12,0)</f>
        <v>74</v>
      </c>
      <c r="E1110" s="436">
        <f>VLOOKUP(C1110,'LICH THI'!C:AA,13,0)</f>
        <v>45</v>
      </c>
      <c r="F1110" s="436">
        <f t="shared" si="233"/>
        <v>45</v>
      </c>
      <c r="G1110" s="436">
        <f>VLOOKUP(C1110,'LICH THI'!C:AA,14,0)</f>
        <v>2</v>
      </c>
      <c r="H1110" s="436">
        <f t="shared" si="224"/>
        <v>1</v>
      </c>
      <c r="I1110" s="436" t="str">
        <f t="shared" si="225"/>
        <v>Lê Trọng Hiếu</v>
      </c>
      <c r="J1110" s="436"/>
      <c r="K1110" s="436">
        <f t="shared" si="226"/>
        <v>2</v>
      </c>
      <c r="L1110" s="436" t="str">
        <f t="shared" si="227"/>
        <v>DC1CB21-DC-2</v>
      </c>
      <c r="M1110" s="436">
        <f t="shared" si="228"/>
        <v>21</v>
      </c>
      <c r="N1110" s="437">
        <f t="shared" si="234"/>
        <v>51</v>
      </c>
      <c r="O1110" s="437"/>
      <c r="P1110" s="430" t="str">
        <f t="shared" si="229"/>
        <v/>
      </c>
      <c r="U1110" s="177">
        <v>34</v>
      </c>
      <c r="V1110" s="177" t="s">
        <v>3325</v>
      </c>
      <c r="W1110" s="177" t="s">
        <v>5187</v>
      </c>
      <c r="X1110" s="177" t="s">
        <v>2754</v>
      </c>
      <c r="Y1110" s="177" t="s">
        <v>5879</v>
      </c>
      <c r="Z1110" s="177" t="s">
        <v>5811</v>
      </c>
      <c r="AA1110" s="525" t="s">
        <v>4830</v>
      </c>
      <c r="AB1110" s="399" t="str">
        <f t="shared" si="230"/>
        <v>DC1CB21</v>
      </c>
      <c r="AC1110" s="399" t="str">
        <f t="shared" si="231"/>
        <v>DC1CB21-DC</v>
      </c>
      <c r="AD1110" t="str">
        <f>Y1110&amp;"-"&amp;VLOOKUP(AC1110,'LICH THI'!C:AA,9,0)</f>
        <v>64DCDT3102-42472</v>
      </c>
      <c r="AE1110">
        <f t="shared" si="232"/>
        <v>1</v>
      </c>
    </row>
    <row r="1111" spans="1:31" x14ac:dyDescent="0.25">
      <c r="A1111" s="436" t="str">
        <f t="shared" si="222"/>
        <v>DC1CB21-DC-22</v>
      </c>
      <c r="B1111" s="436">
        <f>COUNTIF(AC$4:AC1111,AC1111)</f>
        <v>22</v>
      </c>
      <c r="C1111" s="436" t="str">
        <f t="shared" si="223"/>
        <v>DC1CB21-DC</v>
      </c>
      <c r="D1111" s="436">
        <f>VLOOKUP(C1111,'LICH THI'!C:AA,12,0)</f>
        <v>74</v>
      </c>
      <c r="E1111" s="436">
        <f>VLOOKUP(C1111,'LICH THI'!C:AA,13,0)</f>
        <v>45</v>
      </c>
      <c r="F1111" s="436">
        <f t="shared" si="233"/>
        <v>45</v>
      </c>
      <c r="G1111" s="436">
        <f>VLOOKUP(C1111,'LICH THI'!C:AA,14,0)</f>
        <v>2</v>
      </c>
      <c r="H1111" s="436">
        <f t="shared" si="224"/>
        <v>1</v>
      </c>
      <c r="I1111" s="436" t="str">
        <f t="shared" si="225"/>
        <v>Đào Công Hoàn</v>
      </c>
      <c r="J1111" s="436"/>
      <c r="K1111" s="436">
        <f t="shared" si="226"/>
        <v>2</v>
      </c>
      <c r="L1111" s="436" t="str">
        <f t="shared" si="227"/>
        <v>DC1CB21-DC-2</v>
      </c>
      <c r="M1111" s="436">
        <f t="shared" si="228"/>
        <v>21</v>
      </c>
      <c r="N1111" s="437">
        <f t="shared" si="234"/>
        <v>52</v>
      </c>
      <c r="O1111" s="437"/>
      <c r="P1111" s="430" t="str">
        <f t="shared" si="229"/>
        <v/>
      </c>
      <c r="U1111" s="177">
        <v>35</v>
      </c>
      <c r="V1111" s="177" t="s">
        <v>3325</v>
      </c>
      <c r="W1111" s="177" t="s">
        <v>3789</v>
      </c>
      <c r="X1111" s="177" t="s">
        <v>3790</v>
      </c>
      <c r="Y1111" s="177" t="s">
        <v>3791</v>
      </c>
      <c r="Z1111" s="177" t="s">
        <v>5811</v>
      </c>
      <c r="AA1111" s="525" t="s">
        <v>3792</v>
      </c>
      <c r="AB1111" s="399" t="str">
        <f t="shared" si="230"/>
        <v>DC1CB21</v>
      </c>
      <c r="AC1111" s="399" t="str">
        <f t="shared" si="231"/>
        <v>DC1CB21-DC</v>
      </c>
      <c r="AD1111" t="str">
        <f>Y1111&amp;"-"&amp;VLOOKUP(AC1111,'LICH THI'!C:AA,9,0)</f>
        <v>64DCDT3048-42472</v>
      </c>
      <c r="AE1111">
        <f t="shared" si="232"/>
        <v>1</v>
      </c>
    </row>
    <row r="1112" spans="1:31" x14ac:dyDescent="0.25">
      <c r="A1112" s="436" t="str">
        <f t="shared" si="222"/>
        <v>DC1CB21-DC-23</v>
      </c>
      <c r="B1112" s="436">
        <f>COUNTIF(AC$4:AC1112,AC1112)</f>
        <v>23</v>
      </c>
      <c r="C1112" s="436" t="str">
        <f t="shared" si="223"/>
        <v>DC1CB21-DC</v>
      </c>
      <c r="D1112" s="436">
        <f>VLOOKUP(C1112,'LICH THI'!C:AA,12,0)</f>
        <v>74</v>
      </c>
      <c r="E1112" s="436">
        <f>VLOOKUP(C1112,'LICH THI'!C:AA,13,0)</f>
        <v>45</v>
      </c>
      <c r="F1112" s="436">
        <f t="shared" si="233"/>
        <v>45</v>
      </c>
      <c r="G1112" s="436">
        <f>VLOOKUP(C1112,'LICH THI'!C:AA,14,0)</f>
        <v>2</v>
      </c>
      <c r="H1112" s="436">
        <f t="shared" si="224"/>
        <v>1</v>
      </c>
      <c r="I1112" s="436" t="str">
        <f t="shared" si="225"/>
        <v>Vũ Duy Hoàng</v>
      </c>
      <c r="J1112" s="436"/>
      <c r="K1112" s="436">
        <f t="shared" si="226"/>
        <v>2</v>
      </c>
      <c r="L1112" s="436" t="str">
        <f t="shared" si="227"/>
        <v>DC1CB21-DC-2</v>
      </c>
      <c r="M1112" s="436">
        <f t="shared" si="228"/>
        <v>21</v>
      </c>
      <c r="N1112" s="437">
        <f t="shared" si="234"/>
        <v>53</v>
      </c>
      <c r="O1112" s="437"/>
      <c r="P1112" s="430" t="str">
        <f t="shared" si="229"/>
        <v/>
      </c>
      <c r="U1112" s="177">
        <v>12</v>
      </c>
      <c r="V1112" s="177" t="s">
        <v>2897</v>
      </c>
      <c r="W1112" s="177" t="s">
        <v>3980</v>
      </c>
      <c r="X1112" s="177" t="s">
        <v>2834</v>
      </c>
      <c r="Y1112" s="177" t="s">
        <v>6184</v>
      </c>
      <c r="Z1112" s="177" t="s">
        <v>5811</v>
      </c>
      <c r="AA1112" s="525" t="s">
        <v>4409</v>
      </c>
      <c r="AB1112" s="399" t="str">
        <f t="shared" si="230"/>
        <v>DC1CB21</v>
      </c>
      <c r="AC1112" s="399" t="str">
        <f t="shared" si="231"/>
        <v>DC1CB21-DC</v>
      </c>
      <c r="AD1112" t="str">
        <f>Y1112&amp;"-"&amp;VLOOKUP(AC1112,'LICH THI'!C:AA,9,0)</f>
        <v>64DCDB3018-42472</v>
      </c>
      <c r="AE1112">
        <f t="shared" si="232"/>
        <v>1</v>
      </c>
    </row>
    <row r="1113" spans="1:31" x14ac:dyDescent="0.25">
      <c r="A1113" s="436" t="str">
        <f t="shared" si="222"/>
        <v>DC1CB21-DC-24</v>
      </c>
      <c r="B1113" s="436">
        <f>COUNTIF(AC$4:AC1113,AC1113)</f>
        <v>24</v>
      </c>
      <c r="C1113" s="436" t="str">
        <f t="shared" si="223"/>
        <v>DC1CB21-DC</v>
      </c>
      <c r="D1113" s="436">
        <f>VLOOKUP(C1113,'LICH THI'!C:AA,12,0)</f>
        <v>74</v>
      </c>
      <c r="E1113" s="436">
        <f>VLOOKUP(C1113,'LICH THI'!C:AA,13,0)</f>
        <v>45</v>
      </c>
      <c r="F1113" s="436">
        <f t="shared" si="233"/>
        <v>45</v>
      </c>
      <c r="G1113" s="436">
        <f>VLOOKUP(C1113,'LICH THI'!C:AA,14,0)</f>
        <v>2</v>
      </c>
      <c r="H1113" s="436">
        <f t="shared" si="224"/>
        <v>1</v>
      </c>
      <c r="I1113" s="436" t="str">
        <f t="shared" si="225"/>
        <v>Nguyễn Đức Huy</v>
      </c>
      <c r="J1113" s="436"/>
      <c r="K1113" s="436">
        <f t="shared" si="226"/>
        <v>2</v>
      </c>
      <c r="L1113" s="436" t="str">
        <f t="shared" si="227"/>
        <v>DC1CB21-DC-2</v>
      </c>
      <c r="M1113" s="436">
        <f t="shared" si="228"/>
        <v>21</v>
      </c>
      <c r="N1113" s="437">
        <f t="shared" si="234"/>
        <v>54</v>
      </c>
      <c r="O1113" s="437"/>
      <c r="P1113" s="430" t="str">
        <f t="shared" si="229"/>
        <v/>
      </c>
      <c r="U1113" s="177">
        <v>22</v>
      </c>
      <c r="V1113" s="177" t="s">
        <v>2935</v>
      </c>
      <c r="W1113" s="177" t="s">
        <v>3103</v>
      </c>
      <c r="X1113" s="177" t="s">
        <v>2911</v>
      </c>
      <c r="Y1113" s="177" t="s">
        <v>5219</v>
      </c>
      <c r="Z1113" s="177" t="s">
        <v>5811</v>
      </c>
      <c r="AA1113" s="525" t="s">
        <v>5220</v>
      </c>
      <c r="AB1113" s="399" t="str">
        <f t="shared" si="230"/>
        <v>DC1CB21</v>
      </c>
      <c r="AC1113" s="399" t="str">
        <f t="shared" si="231"/>
        <v>DC1CB21-DC</v>
      </c>
      <c r="AD1113" t="str">
        <f>Y1113&amp;"-"&amp;VLOOKUP(AC1113,'LICH THI'!C:AA,9,0)</f>
        <v>64DCDB3125-42472</v>
      </c>
      <c r="AE1113">
        <f t="shared" si="232"/>
        <v>1</v>
      </c>
    </row>
    <row r="1114" spans="1:31" x14ac:dyDescent="0.25">
      <c r="A1114" s="436" t="str">
        <f t="shared" si="222"/>
        <v>DC1CB21-DC-25</v>
      </c>
      <c r="B1114" s="436">
        <f>COUNTIF(AC$4:AC1114,AC1114)</f>
        <v>25</v>
      </c>
      <c r="C1114" s="436" t="str">
        <f t="shared" si="223"/>
        <v>DC1CB21-DC</v>
      </c>
      <c r="D1114" s="436">
        <f>VLOOKUP(C1114,'LICH THI'!C:AA,12,0)</f>
        <v>74</v>
      </c>
      <c r="E1114" s="436">
        <f>VLOOKUP(C1114,'LICH THI'!C:AA,13,0)</f>
        <v>45</v>
      </c>
      <c r="F1114" s="436">
        <f t="shared" si="233"/>
        <v>45</v>
      </c>
      <c r="G1114" s="436">
        <f>VLOOKUP(C1114,'LICH THI'!C:AA,14,0)</f>
        <v>2</v>
      </c>
      <c r="H1114" s="436">
        <f t="shared" si="224"/>
        <v>1</v>
      </c>
      <c r="I1114" s="436" t="str">
        <f t="shared" si="225"/>
        <v>Trần Thị Hương</v>
      </c>
      <c r="J1114" s="436"/>
      <c r="K1114" s="436">
        <f t="shared" si="226"/>
        <v>2</v>
      </c>
      <c r="L1114" s="436" t="str">
        <f t="shared" si="227"/>
        <v>DC1CB21-DC-2</v>
      </c>
      <c r="M1114" s="436">
        <f t="shared" si="228"/>
        <v>21</v>
      </c>
      <c r="N1114" s="437">
        <f t="shared" si="234"/>
        <v>55</v>
      </c>
      <c r="O1114" s="437"/>
      <c r="P1114" s="430" t="str">
        <f t="shared" si="229"/>
        <v/>
      </c>
      <c r="U1114" s="177">
        <v>36</v>
      </c>
      <c r="V1114" s="177" t="s">
        <v>3325</v>
      </c>
      <c r="W1114" s="177" t="s">
        <v>2716</v>
      </c>
      <c r="X1114" s="177" t="s">
        <v>2663</v>
      </c>
      <c r="Y1114" s="177" t="s">
        <v>3333</v>
      </c>
      <c r="Z1114" s="177" t="s">
        <v>5811</v>
      </c>
      <c r="AA1114" s="525" t="s">
        <v>3334</v>
      </c>
      <c r="AB1114" s="399" t="str">
        <f t="shared" si="230"/>
        <v>DC1CB21</v>
      </c>
      <c r="AC1114" s="399" t="str">
        <f t="shared" si="231"/>
        <v>DC1CB21-DC</v>
      </c>
      <c r="AD1114" t="str">
        <f>Y1114&amp;"-"&amp;VLOOKUP(AC1114,'LICH THI'!C:AA,9,0)</f>
        <v>64DCDT3160-42472</v>
      </c>
      <c r="AE1114">
        <f t="shared" si="232"/>
        <v>1</v>
      </c>
    </row>
    <row r="1115" spans="1:31" x14ac:dyDescent="0.25">
      <c r="A1115" s="436" t="str">
        <f t="shared" si="222"/>
        <v>DC1CB21-DC-26</v>
      </c>
      <c r="B1115" s="436">
        <f>COUNTIF(AC$4:AC1115,AC1115)</f>
        <v>26</v>
      </c>
      <c r="C1115" s="436" t="str">
        <f t="shared" si="223"/>
        <v>DC1CB21-DC</v>
      </c>
      <c r="D1115" s="436">
        <f>VLOOKUP(C1115,'LICH THI'!C:AA,12,0)</f>
        <v>74</v>
      </c>
      <c r="E1115" s="436">
        <f>VLOOKUP(C1115,'LICH THI'!C:AA,13,0)</f>
        <v>45</v>
      </c>
      <c r="F1115" s="436">
        <f t="shared" si="233"/>
        <v>45</v>
      </c>
      <c r="G1115" s="436">
        <f>VLOOKUP(C1115,'LICH THI'!C:AA,14,0)</f>
        <v>2</v>
      </c>
      <c r="H1115" s="436">
        <f t="shared" si="224"/>
        <v>1</v>
      </c>
      <c r="I1115" s="436" t="str">
        <f t="shared" si="225"/>
        <v>Trần Đình Hưởng</v>
      </c>
      <c r="J1115" s="436"/>
      <c r="K1115" s="436">
        <f t="shared" si="226"/>
        <v>2</v>
      </c>
      <c r="L1115" s="436" t="str">
        <f t="shared" si="227"/>
        <v>DC1CB21-DC-2</v>
      </c>
      <c r="M1115" s="436">
        <f t="shared" si="228"/>
        <v>21</v>
      </c>
      <c r="N1115" s="437">
        <f t="shared" si="234"/>
        <v>56</v>
      </c>
      <c r="O1115" s="437"/>
      <c r="P1115" s="430" t="str">
        <f t="shared" si="229"/>
        <v/>
      </c>
      <c r="U1115" s="177">
        <v>7</v>
      </c>
      <c r="V1115" s="177" t="s">
        <v>2825</v>
      </c>
      <c r="W1115" s="177" t="s">
        <v>3263</v>
      </c>
      <c r="X1115" s="177" t="s">
        <v>2758</v>
      </c>
      <c r="Y1115" s="177" t="s">
        <v>3264</v>
      </c>
      <c r="Z1115" s="177" t="s">
        <v>5811</v>
      </c>
      <c r="AA1115" s="525" t="s">
        <v>3031</v>
      </c>
      <c r="AB1115" s="399" t="str">
        <f t="shared" si="230"/>
        <v>DC1CB21</v>
      </c>
      <c r="AC1115" s="399" t="str">
        <f t="shared" si="231"/>
        <v>DC1CB21-DC</v>
      </c>
      <c r="AD1115" t="str">
        <f>Y1115&amp;"-"&amp;VLOOKUP(AC1115,'LICH THI'!C:AA,9,0)</f>
        <v>64DCCD3303-42472</v>
      </c>
      <c r="AE1115">
        <f t="shared" si="232"/>
        <v>1</v>
      </c>
    </row>
    <row r="1116" spans="1:31" x14ac:dyDescent="0.25">
      <c r="A1116" s="436" t="str">
        <f t="shared" si="222"/>
        <v>DC1CB21-DC-27</v>
      </c>
      <c r="B1116" s="436">
        <f>COUNTIF(AC$4:AC1116,AC1116)</f>
        <v>27</v>
      </c>
      <c r="C1116" s="436" t="str">
        <f t="shared" si="223"/>
        <v>DC1CB21-DC</v>
      </c>
      <c r="D1116" s="436">
        <f>VLOOKUP(C1116,'LICH THI'!C:AA,12,0)</f>
        <v>74</v>
      </c>
      <c r="E1116" s="436">
        <f>VLOOKUP(C1116,'LICH THI'!C:AA,13,0)</f>
        <v>45</v>
      </c>
      <c r="F1116" s="436">
        <f t="shared" si="233"/>
        <v>45</v>
      </c>
      <c r="G1116" s="436">
        <f>VLOOKUP(C1116,'LICH THI'!C:AA,14,0)</f>
        <v>2</v>
      </c>
      <c r="H1116" s="436">
        <f t="shared" si="224"/>
        <v>1</v>
      </c>
      <c r="I1116" s="436" t="str">
        <f t="shared" si="225"/>
        <v>Lê Huy Kiên</v>
      </c>
      <c r="J1116" s="436"/>
      <c r="K1116" s="436">
        <f t="shared" si="226"/>
        <v>2</v>
      </c>
      <c r="L1116" s="436" t="str">
        <f t="shared" si="227"/>
        <v>DC1CB21-DC-2</v>
      </c>
      <c r="M1116" s="436">
        <f t="shared" si="228"/>
        <v>21</v>
      </c>
      <c r="N1116" s="437">
        <f t="shared" si="234"/>
        <v>57</v>
      </c>
      <c r="O1116" s="437"/>
      <c r="P1116" s="430" t="str">
        <f t="shared" si="229"/>
        <v/>
      </c>
      <c r="U1116" s="177">
        <v>8</v>
      </c>
      <c r="V1116" s="177" t="s">
        <v>2851</v>
      </c>
      <c r="W1116" s="177" t="s">
        <v>2865</v>
      </c>
      <c r="X1116" s="177" t="s">
        <v>2762</v>
      </c>
      <c r="Y1116" s="177" t="s">
        <v>2866</v>
      </c>
      <c r="Z1116" s="177" t="s">
        <v>5811</v>
      </c>
      <c r="AA1116" s="525" t="s">
        <v>2867</v>
      </c>
      <c r="AB1116" s="399" t="str">
        <f t="shared" si="230"/>
        <v>DC1CB21</v>
      </c>
      <c r="AC1116" s="399" t="str">
        <f t="shared" si="231"/>
        <v>DC1CB21-DC</v>
      </c>
      <c r="AD1116" t="str">
        <f>Y1116&amp;"-"&amp;VLOOKUP(AC1116,'LICH THI'!C:AA,9,0)</f>
        <v>64DCCD3195-42472</v>
      </c>
      <c r="AE1116">
        <f t="shared" si="232"/>
        <v>1</v>
      </c>
    </row>
    <row r="1117" spans="1:31" x14ac:dyDescent="0.25">
      <c r="A1117" s="436" t="str">
        <f t="shared" si="222"/>
        <v>DC1CB21-DC-28</v>
      </c>
      <c r="B1117" s="436">
        <f>COUNTIF(AC$4:AC1117,AC1117)</f>
        <v>28</v>
      </c>
      <c r="C1117" s="436" t="str">
        <f t="shared" si="223"/>
        <v>DC1CB21-DC</v>
      </c>
      <c r="D1117" s="436">
        <f>VLOOKUP(C1117,'LICH THI'!C:AA,12,0)</f>
        <v>74</v>
      </c>
      <c r="E1117" s="436">
        <f>VLOOKUP(C1117,'LICH THI'!C:AA,13,0)</f>
        <v>45</v>
      </c>
      <c r="F1117" s="436">
        <f t="shared" si="233"/>
        <v>45</v>
      </c>
      <c r="G1117" s="436">
        <f>VLOOKUP(C1117,'LICH THI'!C:AA,14,0)</f>
        <v>2</v>
      </c>
      <c r="H1117" s="436">
        <f t="shared" si="224"/>
        <v>1</v>
      </c>
      <c r="I1117" s="436" t="str">
        <f t="shared" si="225"/>
        <v>Vũ Văn Kha</v>
      </c>
      <c r="J1117" s="436"/>
      <c r="K1117" s="436">
        <f t="shared" si="226"/>
        <v>2</v>
      </c>
      <c r="L1117" s="436" t="str">
        <f t="shared" si="227"/>
        <v>DC1CB21-DC-2</v>
      </c>
      <c r="M1117" s="436">
        <f t="shared" si="228"/>
        <v>21</v>
      </c>
      <c r="N1117" s="437">
        <f t="shared" si="234"/>
        <v>58</v>
      </c>
      <c r="O1117" s="437"/>
      <c r="P1117" s="430" t="str">
        <f t="shared" si="229"/>
        <v/>
      </c>
      <c r="U1117" s="177">
        <v>13</v>
      </c>
      <c r="V1117" s="177" t="s">
        <v>2897</v>
      </c>
      <c r="W1117" s="177" t="s">
        <v>2914</v>
      </c>
      <c r="X1117" s="177" t="s">
        <v>2915</v>
      </c>
      <c r="Y1117" s="177" t="s">
        <v>2916</v>
      </c>
      <c r="Z1117" s="177" t="s">
        <v>5811</v>
      </c>
      <c r="AA1117" s="525" t="s">
        <v>2917</v>
      </c>
      <c r="AB1117" s="399" t="str">
        <f t="shared" si="230"/>
        <v>DC1CB21</v>
      </c>
      <c r="AC1117" s="399" t="str">
        <f t="shared" si="231"/>
        <v>DC1CB21-DC</v>
      </c>
      <c r="AD1117" t="str">
        <f>Y1117&amp;"-"&amp;VLOOKUP(AC1117,'LICH THI'!C:AA,9,0)</f>
        <v>64DCDB3046-42472</v>
      </c>
      <c r="AE1117">
        <f t="shared" si="232"/>
        <v>1</v>
      </c>
    </row>
    <row r="1118" spans="1:31" x14ac:dyDescent="0.25">
      <c r="A1118" s="436" t="str">
        <f t="shared" si="222"/>
        <v>DC1CB21-DC-29</v>
      </c>
      <c r="B1118" s="436">
        <f>COUNTIF(AC$4:AC1118,AC1118)</f>
        <v>29</v>
      </c>
      <c r="C1118" s="436" t="str">
        <f t="shared" si="223"/>
        <v>DC1CB21-DC</v>
      </c>
      <c r="D1118" s="436">
        <f>VLOOKUP(C1118,'LICH THI'!C:AA,12,0)</f>
        <v>74</v>
      </c>
      <c r="E1118" s="436">
        <f>VLOOKUP(C1118,'LICH THI'!C:AA,13,0)</f>
        <v>45</v>
      </c>
      <c r="F1118" s="436">
        <f t="shared" si="233"/>
        <v>45</v>
      </c>
      <c r="G1118" s="436">
        <f>VLOOKUP(C1118,'LICH THI'!C:AA,14,0)</f>
        <v>2</v>
      </c>
      <c r="H1118" s="436">
        <f t="shared" si="224"/>
        <v>1</v>
      </c>
      <c r="I1118" s="436" t="str">
        <f t="shared" si="225"/>
        <v>Phan Văn Khôi</v>
      </c>
      <c r="J1118" s="436"/>
      <c r="K1118" s="436">
        <f t="shared" si="226"/>
        <v>2</v>
      </c>
      <c r="L1118" s="436" t="str">
        <f t="shared" si="227"/>
        <v>DC1CB21-DC-2</v>
      </c>
      <c r="M1118" s="436">
        <f t="shared" si="228"/>
        <v>21</v>
      </c>
      <c r="N1118" s="437">
        <f t="shared" si="234"/>
        <v>59</v>
      </c>
      <c r="O1118" s="437"/>
      <c r="P1118" s="430" t="str">
        <f t="shared" si="229"/>
        <v/>
      </c>
      <c r="U1118" s="177">
        <v>67</v>
      </c>
      <c r="V1118" s="177" t="s">
        <v>4874</v>
      </c>
      <c r="W1118" s="177" t="s">
        <v>3197</v>
      </c>
      <c r="X1118" s="177" t="s">
        <v>6267</v>
      </c>
      <c r="Y1118" s="177" t="s">
        <v>6451</v>
      </c>
      <c r="Z1118" s="177" t="s">
        <v>5811</v>
      </c>
      <c r="AA1118" s="525" t="s">
        <v>4416</v>
      </c>
      <c r="AB1118" s="399" t="str">
        <f t="shared" si="230"/>
        <v>DC1CB21</v>
      </c>
      <c r="AC1118" s="399" t="str">
        <f t="shared" si="231"/>
        <v>DC1CB21-DC</v>
      </c>
      <c r="AD1118" t="str">
        <f>Y1118&amp;"-"&amp;VLOOKUP(AC1118,'LICH THI'!C:AA,9,0)</f>
        <v>65DCHT23232-42472</v>
      </c>
      <c r="AE1118">
        <f t="shared" si="232"/>
        <v>1</v>
      </c>
    </row>
    <row r="1119" spans="1:31" x14ac:dyDescent="0.25">
      <c r="A1119" s="436" t="str">
        <f t="shared" si="222"/>
        <v>DC1CB21-DC-30</v>
      </c>
      <c r="B1119" s="436">
        <f>COUNTIF(AC$4:AC1119,AC1119)</f>
        <v>30</v>
      </c>
      <c r="C1119" s="436" t="str">
        <f t="shared" si="223"/>
        <v>DC1CB21-DC</v>
      </c>
      <c r="D1119" s="436">
        <f>VLOOKUP(C1119,'LICH THI'!C:AA,12,0)</f>
        <v>74</v>
      </c>
      <c r="E1119" s="436">
        <f>VLOOKUP(C1119,'LICH THI'!C:AA,13,0)</f>
        <v>45</v>
      </c>
      <c r="F1119" s="436">
        <f t="shared" si="233"/>
        <v>45</v>
      </c>
      <c r="G1119" s="436">
        <f>VLOOKUP(C1119,'LICH THI'!C:AA,14,0)</f>
        <v>2</v>
      </c>
      <c r="H1119" s="436">
        <f t="shared" si="224"/>
        <v>1</v>
      </c>
      <c r="I1119" s="436" t="str">
        <f t="shared" si="225"/>
        <v>Văn Trọng Khuê</v>
      </c>
      <c r="J1119" s="436"/>
      <c r="K1119" s="436">
        <f t="shared" si="226"/>
        <v>2</v>
      </c>
      <c r="L1119" s="436" t="str">
        <f t="shared" si="227"/>
        <v>DC1CB21-DC-2</v>
      </c>
      <c r="M1119" s="436">
        <f t="shared" si="228"/>
        <v>21</v>
      </c>
      <c r="N1119" s="437">
        <f t="shared" si="234"/>
        <v>60</v>
      </c>
      <c r="O1119" s="437"/>
      <c r="P1119" s="430" t="str">
        <f t="shared" si="229"/>
        <v/>
      </c>
      <c r="U1119" s="177">
        <v>14</v>
      </c>
      <c r="V1119" s="177" t="s">
        <v>2897</v>
      </c>
      <c r="W1119" s="177" t="s">
        <v>2918</v>
      </c>
      <c r="X1119" s="177" t="s">
        <v>2919</v>
      </c>
      <c r="Y1119" s="177" t="s">
        <v>2920</v>
      </c>
      <c r="Z1119" s="177" t="s">
        <v>5811</v>
      </c>
      <c r="AA1119" s="525" t="s">
        <v>2921</v>
      </c>
      <c r="AB1119" s="399" t="str">
        <f t="shared" si="230"/>
        <v>DC1CB21</v>
      </c>
      <c r="AC1119" s="399" t="str">
        <f t="shared" si="231"/>
        <v>DC1CB21-DC</v>
      </c>
      <c r="AD1119" t="str">
        <f>Y1119&amp;"-"&amp;VLOOKUP(AC1119,'LICH THI'!C:AA,9,0)</f>
        <v>64DCDB3043-42472</v>
      </c>
      <c r="AE1119">
        <f t="shared" si="232"/>
        <v>1</v>
      </c>
    </row>
    <row r="1120" spans="1:31" x14ac:dyDescent="0.25">
      <c r="A1120" s="436" t="str">
        <f t="shared" si="222"/>
        <v>DC1CB21-DC-31</v>
      </c>
      <c r="B1120" s="436">
        <f>COUNTIF(AC$4:AC1120,AC1120)</f>
        <v>31</v>
      </c>
      <c r="C1120" s="436" t="str">
        <f t="shared" si="223"/>
        <v>DC1CB21-DC</v>
      </c>
      <c r="D1120" s="436">
        <f>VLOOKUP(C1120,'LICH THI'!C:AA,12,0)</f>
        <v>74</v>
      </c>
      <c r="E1120" s="436">
        <f>VLOOKUP(C1120,'LICH THI'!C:AA,13,0)</f>
        <v>45</v>
      </c>
      <c r="F1120" s="436">
        <f t="shared" si="233"/>
        <v>45</v>
      </c>
      <c r="G1120" s="436">
        <f>VLOOKUP(C1120,'LICH THI'!C:AA,14,0)</f>
        <v>2</v>
      </c>
      <c r="H1120" s="436">
        <f t="shared" si="224"/>
        <v>1</v>
      </c>
      <c r="I1120" s="436" t="str">
        <f t="shared" si="225"/>
        <v>Nguyễn Thành Lãm</v>
      </c>
      <c r="J1120" s="436"/>
      <c r="K1120" s="436">
        <f t="shared" si="226"/>
        <v>2</v>
      </c>
      <c r="L1120" s="436" t="str">
        <f t="shared" si="227"/>
        <v>DC1CB21-DC-2</v>
      </c>
      <c r="M1120" s="436">
        <f t="shared" si="228"/>
        <v>21</v>
      </c>
      <c r="N1120" s="437">
        <f t="shared" si="234"/>
        <v>61</v>
      </c>
      <c r="O1120" s="437"/>
      <c r="P1120" s="430" t="str">
        <f t="shared" si="229"/>
        <v/>
      </c>
      <c r="U1120" s="177">
        <v>23</v>
      </c>
      <c r="V1120" s="177" t="s">
        <v>2935</v>
      </c>
      <c r="W1120" s="177" t="s">
        <v>2862</v>
      </c>
      <c r="X1120" s="177" t="s">
        <v>2957</v>
      </c>
      <c r="Y1120" s="177" t="s">
        <v>2958</v>
      </c>
      <c r="Z1120" s="177" t="s">
        <v>5811</v>
      </c>
      <c r="AA1120" s="525" t="s">
        <v>2959</v>
      </c>
      <c r="AB1120" s="399" t="str">
        <f t="shared" si="230"/>
        <v>DC1CB21</v>
      </c>
      <c r="AC1120" s="399" t="str">
        <f t="shared" si="231"/>
        <v>DC1CB21-DC</v>
      </c>
      <c r="AD1120" t="str">
        <f>Y1120&amp;"-"&amp;VLOOKUP(AC1120,'LICH THI'!C:AA,9,0)</f>
        <v>64DCDB3119-42472</v>
      </c>
      <c r="AE1120">
        <f t="shared" si="232"/>
        <v>1</v>
      </c>
    </row>
    <row r="1121" spans="1:31" x14ac:dyDescent="0.25">
      <c r="A1121" s="436" t="str">
        <f t="shared" si="222"/>
        <v>DC1CB21-DC-32</v>
      </c>
      <c r="B1121" s="436">
        <f>COUNTIF(AC$4:AC1121,AC1121)</f>
        <v>32</v>
      </c>
      <c r="C1121" s="436" t="str">
        <f t="shared" si="223"/>
        <v>DC1CB21-DC</v>
      </c>
      <c r="D1121" s="436">
        <f>VLOOKUP(C1121,'LICH THI'!C:AA,12,0)</f>
        <v>74</v>
      </c>
      <c r="E1121" s="436">
        <f>VLOOKUP(C1121,'LICH THI'!C:AA,13,0)</f>
        <v>45</v>
      </c>
      <c r="F1121" s="436">
        <f t="shared" si="233"/>
        <v>45</v>
      </c>
      <c r="G1121" s="436">
        <f>VLOOKUP(C1121,'LICH THI'!C:AA,14,0)</f>
        <v>2</v>
      </c>
      <c r="H1121" s="436">
        <f t="shared" si="224"/>
        <v>1</v>
      </c>
      <c r="I1121" s="436" t="str">
        <f t="shared" si="225"/>
        <v>Bùi Hữu Hoàng Linh</v>
      </c>
      <c r="J1121" s="436"/>
      <c r="K1121" s="436">
        <f t="shared" si="226"/>
        <v>2</v>
      </c>
      <c r="L1121" s="436" t="str">
        <f t="shared" si="227"/>
        <v>DC1CB21-DC-2</v>
      </c>
      <c r="M1121" s="436">
        <f t="shared" si="228"/>
        <v>21</v>
      </c>
      <c r="N1121" s="437">
        <f t="shared" si="234"/>
        <v>62</v>
      </c>
      <c r="O1121" s="437"/>
      <c r="P1121" s="430" t="str">
        <f t="shared" si="229"/>
        <v/>
      </c>
      <c r="U1121" s="177">
        <v>10</v>
      </c>
      <c r="V1121" s="177" t="s">
        <v>3731</v>
      </c>
      <c r="W1121" s="177" t="s">
        <v>5156</v>
      </c>
      <c r="X1121" s="177" t="s">
        <v>2670</v>
      </c>
      <c r="Y1121" s="177" t="s">
        <v>5157</v>
      </c>
      <c r="Z1121" s="177" t="s">
        <v>5811</v>
      </c>
      <c r="AA1121" s="525" t="s">
        <v>5158</v>
      </c>
      <c r="AB1121" s="399" t="str">
        <f t="shared" si="230"/>
        <v>DC1CB21</v>
      </c>
      <c r="AC1121" s="399" t="str">
        <f t="shared" si="231"/>
        <v>DC1CB21-DC</v>
      </c>
      <c r="AD1121" t="str">
        <f>Y1121&amp;"-"&amp;VLOOKUP(AC1121,'LICH THI'!C:AA,9,0)</f>
        <v>64DCCS3048-42472</v>
      </c>
      <c r="AE1121">
        <f t="shared" si="232"/>
        <v>1</v>
      </c>
    </row>
    <row r="1122" spans="1:31" x14ac:dyDescent="0.25">
      <c r="A1122" s="436" t="str">
        <f t="shared" si="222"/>
        <v>DC1CB21-DC-33</v>
      </c>
      <c r="B1122" s="436">
        <f>COUNTIF(AC$4:AC1122,AC1122)</f>
        <v>33</v>
      </c>
      <c r="C1122" s="436" t="str">
        <f t="shared" si="223"/>
        <v>DC1CB21-DC</v>
      </c>
      <c r="D1122" s="436">
        <f>VLOOKUP(C1122,'LICH THI'!C:AA,12,0)</f>
        <v>74</v>
      </c>
      <c r="E1122" s="436">
        <f>VLOOKUP(C1122,'LICH THI'!C:AA,13,0)</f>
        <v>45</v>
      </c>
      <c r="F1122" s="436">
        <f t="shared" si="233"/>
        <v>45</v>
      </c>
      <c r="G1122" s="436">
        <f>VLOOKUP(C1122,'LICH THI'!C:AA,14,0)</f>
        <v>2</v>
      </c>
      <c r="H1122" s="436">
        <f t="shared" si="224"/>
        <v>1</v>
      </c>
      <c r="I1122" s="436" t="str">
        <f t="shared" si="225"/>
        <v>Đặng Thị Khánh Linh</v>
      </c>
      <c r="J1122" s="436"/>
      <c r="K1122" s="436">
        <f t="shared" si="226"/>
        <v>2</v>
      </c>
      <c r="L1122" s="436" t="str">
        <f t="shared" si="227"/>
        <v>DC1CB21-DC-2</v>
      </c>
      <c r="M1122" s="436">
        <f t="shared" si="228"/>
        <v>21</v>
      </c>
      <c r="N1122" s="437">
        <f t="shared" si="234"/>
        <v>63</v>
      </c>
      <c r="O1122" s="437"/>
      <c r="P1122" s="430" t="str">
        <f t="shared" si="229"/>
        <v/>
      </c>
      <c r="U1122" s="177">
        <v>37</v>
      </c>
      <c r="V1122" s="177" t="s">
        <v>3325</v>
      </c>
      <c r="W1122" s="177" t="s">
        <v>5522</v>
      </c>
      <c r="X1122" s="177" t="s">
        <v>2670</v>
      </c>
      <c r="Y1122" s="177" t="s">
        <v>5523</v>
      </c>
      <c r="Z1122" s="177" t="s">
        <v>5811</v>
      </c>
      <c r="AA1122" s="525" t="s">
        <v>3321</v>
      </c>
      <c r="AB1122" s="399" t="str">
        <f t="shared" si="230"/>
        <v>DC1CB21</v>
      </c>
      <c r="AC1122" s="399" t="str">
        <f t="shared" si="231"/>
        <v>DC1CB21-DC</v>
      </c>
      <c r="AD1122" t="str">
        <f>Y1122&amp;"-"&amp;VLOOKUP(AC1122,'LICH THI'!C:AA,9,0)</f>
        <v>64DCDT3100-42472</v>
      </c>
      <c r="AE1122">
        <f t="shared" si="232"/>
        <v>1</v>
      </c>
    </row>
    <row r="1123" spans="1:31" x14ac:dyDescent="0.25">
      <c r="A1123" s="436" t="str">
        <f t="shared" si="222"/>
        <v>DC1CB21-DC-34</v>
      </c>
      <c r="B1123" s="436">
        <f>COUNTIF(AC$4:AC1123,AC1123)</f>
        <v>34</v>
      </c>
      <c r="C1123" s="436" t="str">
        <f t="shared" si="223"/>
        <v>DC1CB21-DC</v>
      </c>
      <c r="D1123" s="436">
        <f>VLOOKUP(C1123,'LICH THI'!C:AA,12,0)</f>
        <v>74</v>
      </c>
      <c r="E1123" s="436">
        <f>VLOOKUP(C1123,'LICH THI'!C:AA,13,0)</f>
        <v>45</v>
      </c>
      <c r="F1123" s="436">
        <f t="shared" si="233"/>
        <v>45</v>
      </c>
      <c r="G1123" s="436">
        <f>VLOOKUP(C1123,'LICH THI'!C:AA,14,0)</f>
        <v>2</v>
      </c>
      <c r="H1123" s="436">
        <f t="shared" si="224"/>
        <v>1</v>
      </c>
      <c r="I1123" s="436" t="str">
        <f t="shared" si="225"/>
        <v>Đỗ Đức Linh</v>
      </c>
      <c r="J1123" s="436"/>
      <c r="K1123" s="436">
        <f t="shared" si="226"/>
        <v>2</v>
      </c>
      <c r="L1123" s="436" t="str">
        <f t="shared" si="227"/>
        <v>DC1CB21-DC-2</v>
      </c>
      <c r="M1123" s="436">
        <f t="shared" si="228"/>
        <v>21</v>
      </c>
      <c r="N1123" s="437">
        <f t="shared" si="234"/>
        <v>64</v>
      </c>
      <c r="O1123" s="437"/>
      <c r="P1123" s="430" t="str">
        <f t="shared" si="229"/>
        <v/>
      </c>
      <c r="U1123" s="177">
        <v>24</v>
      </c>
      <c r="V1123" s="177" t="s">
        <v>2935</v>
      </c>
      <c r="W1123" s="177" t="s">
        <v>2963</v>
      </c>
      <c r="X1123" s="177" t="s">
        <v>2670</v>
      </c>
      <c r="Y1123" s="177" t="s">
        <v>2964</v>
      </c>
      <c r="Z1123" s="177" t="s">
        <v>5811</v>
      </c>
      <c r="AA1123" s="525" t="s">
        <v>2965</v>
      </c>
      <c r="AB1123" s="399" t="str">
        <f t="shared" si="230"/>
        <v>DC1CB21</v>
      </c>
      <c r="AC1123" s="399" t="str">
        <f t="shared" si="231"/>
        <v>DC1CB21-DC</v>
      </c>
      <c r="AD1123" t="str">
        <f>Y1123&amp;"-"&amp;VLOOKUP(AC1123,'LICH THI'!C:AA,9,0)</f>
        <v>64DCDB3110-42472</v>
      </c>
      <c r="AE1123">
        <f t="shared" si="232"/>
        <v>1</v>
      </c>
    </row>
    <row r="1124" spans="1:31" x14ac:dyDescent="0.25">
      <c r="A1124" s="436" t="str">
        <f t="shared" si="222"/>
        <v>DC1CB21-DC-35</v>
      </c>
      <c r="B1124" s="436">
        <f>COUNTIF(AC$4:AC1124,AC1124)</f>
        <v>35</v>
      </c>
      <c r="C1124" s="436" t="str">
        <f t="shared" si="223"/>
        <v>DC1CB21-DC</v>
      </c>
      <c r="D1124" s="436">
        <f>VLOOKUP(C1124,'LICH THI'!C:AA,12,0)</f>
        <v>74</v>
      </c>
      <c r="E1124" s="436">
        <f>VLOOKUP(C1124,'LICH THI'!C:AA,13,0)</f>
        <v>45</v>
      </c>
      <c r="F1124" s="436">
        <f t="shared" si="233"/>
        <v>45</v>
      </c>
      <c r="G1124" s="436">
        <f>VLOOKUP(C1124,'LICH THI'!C:AA,14,0)</f>
        <v>2</v>
      </c>
      <c r="H1124" s="436">
        <f t="shared" si="224"/>
        <v>1</v>
      </c>
      <c r="I1124" s="436" t="str">
        <f t="shared" si="225"/>
        <v>Nguyễn Nhật Linh</v>
      </c>
      <c r="J1124" s="436"/>
      <c r="K1124" s="436">
        <f t="shared" si="226"/>
        <v>2</v>
      </c>
      <c r="L1124" s="436" t="str">
        <f t="shared" si="227"/>
        <v>DC1CB21-DC-2</v>
      </c>
      <c r="M1124" s="436">
        <f t="shared" si="228"/>
        <v>21</v>
      </c>
      <c r="N1124" s="437">
        <f t="shared" si="234"/>
        <v>65</v>
      </c>
      <c r="O1124" s="437"/>
      <c r="P1124" s="430" t="str">
        <f t="shared" si="229"/>
        <v/>
      </c>
      <c r="U1124" s="177">
        <v>28</v>
      </c>
      <c r="V1124" s="177" t="s">
        <v>3308</v>
      </c>
      <c r="W1124" s="177" t="s">
        <v>3225</v>
      </c>
      <c r="X1124" s="177" t="s">
        <v>2670</v>
      </c>
      <c r="Y1124" s="177" t="s">
        <v>6428</v>
      </c>
      <c r="Z1124" s="177" t="s">
        <v>5811</v>
      </c>
      <c r="AA1124" s="525" t="s">
        <v>5929</v>
      </c>
      <c r="AB1124" s="399" t="str">
        <f t="shared" si="230"/>
        <v>DC1CB21</v>
      </c>
      <c r="AC1124" s="399" t="str">
        <f t="shared" si="231"/>
        <v>DC1CB21-DC</v>
      </c>
      <c r="AD1124" t="str">
        <f>Y1124&amp;"-"&amp;VLOOKUP(AC1124,'LICH THI'!C:AA,9,0)</f>
        <v>64DCDT3026-42472</v>
      </c>
      <c r="AE1124">
        <f t="shared" si="232"/>
        <v>1</v>
      </c>
    </row>
    <row r="1125" spans="1:31" x14ac:dyDescent="0.25">
      <c r="A1125" s="436" t="str">
        <f t="shared" si="222"/>
        <v>DC1CB21-DC-36</v>
      </c>
      <c r="B1125" s="436">
        <f>COUNTIF(AC$4:AC1125,AC1125)</f>
        <v>36</v>
      </c>
      <c r="C1125" s="436" t="str">
        <f t="shared" si="223"/>
        <v>DC1CB21-DC</v>
      </c>
      <c r="D1125" s="436">
        <f>VLOOKUP(C1125,'LICH THI'!C:AA,12,0)</f>
        <v>74</v>
      </c>
      <c r="E1125" s="436">
        <f>VLOOKUP(C1125,'LICH THI'!C:AA,13,0)</f>
        <v>45</v>
      </c>
      <c r="F1125" s="436">
        <f t="shared" si="233"/>
        <v>45</v>
      </c>
      <c r="G1125" s="436">
        <f>VLOOKUP(C1125,'LICH THI'!C:AA,14,0)</f>
        <v>2</v>
      </c>
      <c r="H1125" s="436">
        <f t="shared" si="224"/>
        <v>1</v>
      </c>
      <c r="I1125" s="436" t="str">
        <f t="shared" si="225"/>
        <v>Nguyễn Văn Linh</v>
      </c>
      <c r="J1125" s="436"/>
      <c r="K1125" s="436">
        <f t="shared" si="226"/>
        <v>2</v>
      </c>
      <c r="L1125" s="436" t="str">
        <f t="shared" si="227"/>
        <v>DC1CB21-DC-2</v>
      </c>
      <c r="M1125" s="436">
        <f t="shared" si="228"/>
        <v>21</v>
      </c>
      <c r="N1125" s="437">
        <f t="shared" si="234"/>
        <v>66</v>
      </c>
      <c r="O1125" s="437"/>
      <c r="P1125" s="430" t="str">
        <f t="shared" si="229"/>
        <v/>
      </c>
      <c r="U1125" s="177">
        <v>15</v>
      </c>
      <c r="V1125" s="177" t="s">
        <v>2897</v>
      </c>
      <c r="W1125" s="177" t="s">
        <v>2741</v>
      </c>
      <c r="X1125" s="177" t="s">
        <v>2670</v>
      </c>
      <c r="Y1125" s="177" t="s">
        <v>2922</v>
      </c>
      <c r="Z1125" s="177" t="s">
        <v>5811</v>
      </c>
      <c r="AA1125" s="525" t="s">
        <v>2923</v>
      </c>
      <c r="AB1125" s="399" t="str">
        <f t="shared" si="230"/>
        <v>DC1CB21</v>
      </c>
      <c r="AC1125" s="399" t="str">
        <f t="shared" si="231"/>
        <v>DC1CB21-DC</v>
      </c>
      <c r="AD1125" t="str">
        <f>Y1125&amp;"-"&amp;VLOOKUP(AC1125,'LICH THI'!C:AA,9,0)</f>
        <v>64DCDB3074-42472</v>
      </c>
      <c r="AE1125">
        <f t="shared" si="232"/>
        <v>1</v>
      </c>
    </row>
    <row r="1126" spans="1:31" x14ac:dyDescent="0.25">
      <c r="A1126" s="436" t="str">
        <f t="shared" si="222"/>
        <v>DC1CB21-DC-37</v>
      </c>
      <c r="B1126" s="436">
        <f>COUNTIF(AC$4:AC1126,AC1126)</f>
        <v>37</v>
      </c>
      <c r="C1126" s="436" t="str">
        <f t="shared" si="223"/>
        <v>DC1CB21-DC</v>
      </c>
      <c r="D1126" s="436">
        <f>VLOOKUP(C1126,'LICH THI'!C:AA,12,0)</f>
        <v>74</v>
      </c>
      <c r="E1126" s="436">
        <f>VLOOKUP(C1126,'LICH THI'!C:AA,13,0)</f>
        <v>45</v>
      </c>
      <c r="F1126" s="436">
        <f t="shared" si="233"/>
        <v>45</v>
      </c>
      <c r="G1126" s="436">
        <f>VLOOKUP(C1126,'LICH THI'!C:AA,14,0)</f>
        <v>2</v>
      </c>
      <c r="H1126" s="436">
        <f t="shared" si="224"/>
        <v>1</v>
      </c>
      <c r="I1126" s="436" t="str">
        <f t="shared" si="225"/>
        <v>Trần Vạn Linh</v>
      </c>
      <c r="J1126" s="436"/>
      <c r="K1126" s="436">
        <f t="shared" si="226"/>
        <v>2</v>
      </c>
      <c r="L1126" s="436" t="str">
        <f t="shared" si="227"/>
        <v>DC1CB21-DC-2</v>
      </c>
      <c r="M1126" s="436">
        <f t="shared" si="228"/>
        <v>21</v>
      </c>
      <c r="N1126" s="437">
        <f t="shared" si="234"/>
        <v>67</v>
      </c>
      <c r="O1126" s="437"/>
      <c r="P1126" s="430" t="str">
        <f t="shared" si="229"/>
        <v/>
      </c>
      <c r="U1126" s="177">
        <v>46</v>
      </c>
      <c r="V1126" s="177" t="s">
        <v>3400</v>
      </c>
      <c r="W1126" s="177" t="s">
        <v>6436</v>
      </c>
      <c r="X1126" s="177" t="s">
        <v>2670</v>
      </c>
      <c r="Y1126" s="177" t="s">
        <v>6437</v>
      </c>
      <c r="Z1126" s="177" t="s">
        <v>5811</v>
      </c>
      <c r="AA1126" s="525" t="s">
        <v>6438</v>
      </c>
      <c r="AB1126" s="399" t="str">
        <f t="shared" si="230"/>
        <v>DC1CB21</v>
      </c>
      <c r="AC1126" s="399" t="str">
        <f t="shared" si="231"/>
        <v>DC1CB21-DC</v>
      </c>
      <c r="AD1126" t="str">
        <f>Y1126&amp;"-"&amp;VLOOKUP(AC1126,'LICH THI'!C:AA,9,0)</f>
        <v>64DCOT3217-42472</v>
      </c>
      <c r="AE1126">
        <f t="shared" si="232"/>
        <v>1</v>
      </c>
    </row>
    <row r="1127" spans="1:31" x14ac:dyDescent="0.25">
      <c r="A1127" s="436" t="str">
        <f t="shared" si="222"/>
        <v>DC1CB21-DC-38</v>
      </c>
      <c r="B1127" s="436">
        <f>COUNTIF(AC$4:AC1127,AC1127)</f>
        <v>38</v>
      </c>
      <c r="C1127" s="436" t="str">
        <f t="shared" si="223"/>
        <v>DC1CB21-DC</v>
      </c>
      <c r="D1127" s="436">
        <f>VLOOKUP(C1127,'LICH THI'!C:AA,12,0)</f>
        <v>74</v>
      </c>
      <c r="E1127" s="436">
        <f>VLOOKUP(C1127,'LICH THI'!C:AA,13,0)</f>
        <v>45</v>
      </c>
      <c r="F1127" s="436">
        <f t="shared" si="233"/>
        <v>45</v>
      </c>
      <c r="G1127" s="436">
        <f>VLOOKUP(C1127,'LICH THI'!C:AA,14,0)</f>
        <v>2</v>
      </c>
      <c r="H1127" s="436">
        <f t="shared" si="224"/>
        <v>1</v>
      </c>
      <c r="I1127" s="436" t="str">
        <f t="shared" si="225"/>
        <v>Phạm Khắc Lực</v>
      </c>
      <c r="J1127" s="436"/>
      <c r="K1127" s="436">
        <f t="shared" si="226"/>
        <v>2</v>
      </c>
      <c r="L1127" s="436" t="str">
        <f t="shared" si="227"/>
        <v>DC1CB21-DC-2</v>
      </c>
      <c r="M1127" s="436">
        <f t="shared" si="228"/>
        <v>21</v>
      </c>
      <c r="N1127" s="437">
        <f t="shared" si="234"/>
        <v>68</v>
      </c>
      <c r="O1127" s="437"/>
      <c r="P1127" s="430" t="str">
        <f t="shared" si="229"/>
        <v/>
      </c>
      <c r="U1127" s="177">
        <v>42</v>
      </c>
      <c r="V1127" s="177" t="s">
        <v>3341</v>
      </c>
      <c r="W1127" s="177" t="s">
        <v>6433</v>
      </c>
      <c r="X1127" s="177" t="s">
        <v>4253</v>
      </c>
      <c r="Y1127" s="177" t="s">
        <v>6434</v>
      </c>
      <c r="Z1127" s="177" t="s">
        <v>5811</v>
      </c>
      <c r="AA1127" s="525" t="s">
        <v>6435</v>
      </c>
      <c r="AB1127" s="399" t="str">
        <f t="shared" si="230"/>
        <v>DC1CB21</v>
      </c>
      <c r="AC1127" s="399" t="str">
        <f t="shared" si="231"/>
        <v>DC1CB21-DC</v>
      </c>
      <c r="AD1127" t="str">
        <f>Y1127&amp;"-"&amp;VLOOKUP(AC1127,'LICH THI'!C:AA,9,0)</f>
        <v>64DCDT3111-42472</v>
      </c>
      <c r="AE1127">
        <f t="shared" si="232"/>
        <v>1</v>
      </c>
    </row>
    <row r="1128" spans="1:31" x14ac:dyDescent="0.25">
      <c r="A1128" s="436" t="str">
        <f t="shared" si="222"/>
        <v>DC1CB21-DC-39</v>
      </c>
      <c r="B1128" s="436">
        <f>COUNTIF(AC$4:AC1128,AC1128)</f>
        <v>39</v>
      </c>
      <c r="C1128" s="436" t="str">
        <f t="shared" si="223"/>
        <v>DC1CB21-DC</v>
      </c>
      <c r="D1128" s="436">
        <f>VLOOKUP(C1128,'LICH THI'!C:AA,12,0)</f>
        <v>74</v>
      </c>
      <c r="E1128" s="436">
        <f>VLOOKUP(C1128,'LICH THI'!C:AA,13,0)</f>
        <v>45</v>
      </c>
      <c r="F1128" s="436">
        <f t="shared" si="233"/>
        <v>45</v>
      </c>
      <c r="G1128" s="436">
        <f>VLOOKUP(C1128,'LICH THI'!C:AA,14,0)</f>
        <v>2</v>
      </c>
      <c r="H1128" s="436">
        <f t="shared" si="224"/>
        <v>1</v>
      </c>
      <c r="I1128" s="436" t="str">
        <f t="shared" si="225"/>
        <v>Dương Tuấn Mạnh</v>
      </c>
      <c r="J1128" s="436"/>
      <c r="K1128" s="436">
        <f t="shared" si="226"/>
        <v>2</v>
      </c>
      <c r="L1128" s="436" t="str">
        <f t="shared" si="227"/>
        <v>DC1CB21-DC-2</v>
      </c>
      <c r="M1128" s="436">
        <f t="shared" si="228"/>
        <v>21</v>
      </c>
      <c r="N1128" s="437">
        <f t="shared" si="234"/>
        <v>69</v>
      </c>
      <c r="O1128" s="437"/>
      <c r="P1128" s="430" t="str">
        <f t="shared" si="229"/>
        <v/>
      </c>
      <c r="U1128" s="177">
        <v>16</v>
      </c>
      <c r="V1128" s="177" t="s">
        <v>2897</v>
      </c>
      <c r="W1128" s="177" t="s">
        <v>2929</v>
      </c>
      <c r="X1128" s="177" t="s">
        <v>2930</v>
      </c>
      <c r="Y1128" s="177" t="s">
        <v>2931</v>
      </c>
      <c r="Z1128" s="177" t="s">
        <v>5811</v>
      </c>
      <c r="AA1128" s="525" t="s">
        <v>2932</v>
      </c>
      <c r="AB1128" s="399" t="str">
        <f t="shared" si="230"/>
        <v>DC1CB21</v>
      </c>
      <c r="AC1128" s="399" t="str">
        <f t="shared" si="231"/>
        <v>DC1CB21-DC</v>
      </c>
      <c r="AD1128" t="str">
        <f>Y1128&amp;"-"&amp;VLOOKUP(AC1128,'LICH THI'!C:AA,9,0)</f>
        <v>64DCDB3030-42472</v>
      </c>
      <c r="AE1128">
        <f t="shared" si="232"/>
        <v>1</v>
      </c>
    </row>
    <row r="1129" spans="1:31" x14ac:dyDescent="0.25">
      <c r="A1129" s="436" t="str">
        <f t="shared" si="222"/>
        <v>DC1CB21-DC-40</v>
      </c>
      <c r="B1129" s="436">
        <f>COUNTIF(AC$4:AC1129,AC1129)</f>
        <v>40</v>
      </c>
      <c r="C1129" s="436" t="str">
        <f t="shared" si="223"/>
        <v>DC1CB21-DC</v>
      </c>
      <c r="D1129" s="436">
        <f>VLOOKUP(C1129,'LICH THI'!C:AA,12,0)</f>
        <v>74</v>
      </c>
      <c r="E1129" s="436">
        <f>VLOOKUP(C1129,'LICH THI'!C:AA,13,0)</f>
        <v>45</v>
      </c>
      <c r="F1129" s="436">
        <f t="shared" si="233"/>
        <v>45</v>
      </c>
      <c r="G1129" s="436">
        <f>VLOOKUP(C1129,'LICH THI'!C:AA,14,0)</f>
        <v>2</v>
      </c>
      <c r="H1129" s="436">
        <f t="shared" si="224"/>
        <v>1</v>
      </c>
      <c r="I1129" s="436" t="str">
        <f t="shared" si="225"/>
        <v>Nguyễn Đăng Minh</v>
      </c>
      <c r="J1129" s="436"/>
      <c r="K1129" s="436">
        <f t="shared" si="226"/>
        <v>2</v>
      </c>
      <c r="L1129" s="436" t="str">
        <f t="shared" si="227"/>
        <v>DC1CB21-DC-2</v>
      </c>
      <c r="M1129" s="436">
        <f t="shared" si="228"/>
        <v>21</v>
      </c>
      <c r="N1129" s="437">
        <f t="shared" si="234"/>
        <v>70</v>
      </c>
      <c r="O1129" s="437"/>
      <c r="P1129" s="430" t="str">
        <f t="shared" si="229"/>
        <v/>
      </c>
      <c r="U1129" s="177">
        <v>29</v>
      </c>
      <c r="V1129" s="177" t="s">
        <v>3308</v>
      </c>
      <c r="W1129" s="177" t="s">
        <v>2875</v>
      </c>
      <c r="X1129" s="177" t="s">
        <v>2713</v>
      </c>
      <c r="Y1129" s="177" t="s">
        <v>3771</v>
      </c>
      <c r="Z1129" s="177" t="s">
        <v>5811</v>
      </c>
      <c r="AA1129" s="525" t="s">
        <v>3772</v>
      </c>
      <c r="AB1129" s="399" t="str">
        <f t="shared" si="230"/>
        <v>DC1CB21</v>
      </c>
      <c r="AC1129" s="399" t="str">
        <f t="shared" si="231"/>
        <v>DC1CB21-DC</v>
      </c>
      <c r="AD1129" t="str">
        <f>Y1129&amp;"-"&amp;VLOOKUP(AC1129,'LICH THI'!C:AA,9,0)</f>
        <v>64DCDT3017-42472</v>
      </c>
      <c r="AE1129">
        <f t="shared" si="232"/>
        <v>1</v>
      </c>
    </row>
    <row r="1130" spans="1:31" x14ac:dyDescent="0.25">
      <c r="A1130" s="436" t="str">
        <f t="shared" si="222"/>
        <v>DC1CB21-DC-41</v>
      </c>
      <c r="B1130" s="436">
        <f>COUNTIF(AC$4:AC1130,AC1130)</f>
        <v>41</v>
      </c>
      <c r="C1130" s="436" t="str">
        <f t="shared" si="223"/>
        <v>DC1CB21-DC</v>
      </c>
      <c r="D1130" s="436">
        <f>VLOOKUP(C1130,'LICH THI'!C:AA,12,0)</f>
        <v>74</v>
      </c>
      <c r="E1130" s="436">
        <f>VLOOKUP(C1130,'LICH THI'!C:AA,13,0)</f>
        <v>45</v>
      </c>
      <c r="F1130" s="436">
        <f t="shared" si="233"/>
        <v>45</v>
      </c>
      <c r="G1130" s="436">
        <f>VLOOKUP(C1130,'LICH THI'!C:AA,14,0)</f>
        <v>2</v>
      </c>
      <c r="H1130" s="436">
        <f t="shared" si="224"/>
        <v>1</v>
      </c>
      <c r="I1130" s="436" t="str">
        <f t="shared" si="225"/>
        <v>Trần Quang Minh</v>
      </c>
      <c r="J1130" s="436"/>
      <c r="K1130" s="436">
        <f t="shared" si="226"/>
        <v>2</v>
      </c>
      <c r="L1130" s="436" t="str">
        <f t="shared" si="227"/>
        <v>DC1CB21-DC-2</v>
      </c>
      <c r="M1130" s="436">
        <f t="shared" si="228"/>
        <v>21</v>
      </c>
      <c r="N1130" s="437">
        <f t="shared" si="234"/>
        <v>71</v>
      </c>
      <c r="O1130" s="437"/>
      <c r="P1130" s="430" t="str">
        <f t="shared" si="229"/>
        <v/>
      </c>
      <c r="U1130" s="177">
        <v>38</v>
      </c>
      <c r="V1130" s="177" t="s">
        <v>3325</v>
      </c>
      <c r="W1130" s="177" t="s">
        <v>3336</v>
      </c>
      <c r="X1130" s="177" t="s">
        <v>2713</v>
      </c>
      <c r="Y1130" s="177" t="s">
        <v>3337</v>
      </c>
      <c r="Z1130" s="177" t="s">
        <v>5811</v>
      </c>
      <c r="AA1130" s="525" t="s">
        <v>3338</v>
      </c>
      <c r="AB1130" s="399" t="str">
        <f t="shared" si="230"/>
        <v>DC1CB21</v>
      </c>
      <c r="AC1130" s="399" t="str">
        <f t="shared" si="231"/>
        <v>DC1CB21-DC</v>
      </c>
      <c r="AD1130" t="str">
        <f>Y1130&amp;"-"&amp;VLOOKUP(AC1130,'LICH THI'!C:AA,9,0)</f>
        <v>64DCDT3085-42472</v>
      </c>
      <c r="AE1130">
        <f t="shared" si="232"/>
        <v>1</v>
      </c>
    </row>
    <row r="1131" spans="1:31" x14ac:dyDescent="0.25">
      <c r="A1131" s="436" t="str">
        <f t="shared" si="222"/>
        <v>DC1CB21-DC-42</v>
      </c>
      <c r="B1131" s="436">
        <f>COUNTIF(AC$4:AC1131,AC1131)</f>
        <v>42</v>
      </c>
      <c r="C1131" s="436" t="str">
        <f t="shared" si="223"/>
        <v>DC1CB21-DC</v>
      </c>
      <c r="D1131" s="436">
        <f>VLOOKUP(C1131,'LICH THI'!C:AA,12,0)</f>
        <v>74</v>
      </c>
      <c r="E1131" s="436">
        <f>VLOOKUP(C1131,'LICH THI'!C:AA,13,0)</f>
        <v>45</v>
      </c>
      <c r="F1131" s="436">
        <f t="shared" si="233"/>
        <v>45</v>
      </c>
      <c r="G1131" s="436">
        <f>VLOOKUP(C1131,'LICH THI'!C:AA,14,0)</f>
        <v>2</v>
      </c>
      <c r="H1131" s="436">
        <f t="shared" si="224"/>
        <v>1</v>
      </c>
      <c r="I1131" s="436" t="str">
        <f t="shared" si="225"/>
        <v>Nguyễn Xuân Nam</v>
      </c>
      <c r="J1131" s="436"/>
      <c r="K1131" s="436">
        <f t="shared" si="226"/>
        <v>2</v>
      </c>
      <c r="L1131" s="436" t="str">
        <f t="shared" si="227"/>
        <v>DC1CB21-DC-2</v>
      </c>
      <c r="M1131" s="436">
        <f t="shared" si="228"/>
        <v>21</v>
      </c>
      <c r="N1131" s="437">
        <f t="shared" si="234"/>
        <v>72</v>
      </c>
      <c r="O1131" s="437"/>
      <c r="P1131" s="430" t="str">
        <f t="shared" si="229"/>
        <v/>
      </c>
      <c r="U1131" s="177">
        <v>2</v>
      </c>
      <c r="V1131" s="177" t="s">
        <v>2724</v>
      </c>
      <c r="W1131" s="177" t="s">
        <v>3590</v>
      </c>
      <c r="X1131" s="177" t="s">
        <v>2773</v>
      </c>
      <c r="Y1131" s="177" t="s">
        <v>3707</v>
      </c>
      <c r="Z1131" s="177" t="s">
        <v>5811</v>
      </c>
      <c r="AA1131" s="525" t="s">
        <v>3708</v>
      </c>
      <c r="AB1131" s="399" t="str">
        <f t="shared" si="230"/>
        <v>DC1CB21</v>
      </c>
      <c r="AC1131" s="399" t="str">
        <f t="shared" si="231"/>
        <v>DC1CB21-DC</v>
      </c>
      <c r="AD1131" t="str">
        <f>Y1131&amp;"-"&amp;VLOOKUP(AC1131,'LICH THI'!C:AA,9,0)</f>
        <v>64DCCA3016-42472</v>
      </c>
      <c r="AE1131">
        <f t="shared" si="232"/>
        <v>1</v>
      </c>
    </row>
    <row r="1132" spans="1:31" x14ac:dyDescent="0.25">
      <c r="A1132" s="436" t="str">
        <f t="shared" si="222"/>
        <v>DC1CB21-DC-43</v>
      </c>
      <c r="B1132" s="436">
        <f>COUNTIF(AC$4:AC1132,AC1132)</f>
        <v>43</v>
      </c>
      <c r="C1132" s="436" t="str">
        <f t="shared" si="223"/>
        <v>DC1CB21-DC</v>
      </c>
      <c r="D1132" s="436">
        <f>VLOOKUP(C1132,'LICH THI'!C:AA,12,0)</f>
        <v>74</v>
      </c>
      <c r="E1132" s="436">
        <f>VLOOKUP(C1132,'LICH THI'!C:AA,13,0)</f>
        <v>45</v>
      </c>
      <c r="F1132" s="436">
        <f t="shared" si="233"/>
        <v>45</v>
      </c>
      <c r="G1132" s="436">
        <f>VLOOKUP(C1132,'LICH THI'!C:AA,14,0)</f>
        <v>2</v>
      </c>
      <c r="H1132" s="436">
        <f t="shared" si="224"/>
        <v>1</v>
      </c>
      <c r="I1132" s="436" t="str">
        <f t="shared" si="225"/>
        <v>Trần Đặng Duy Nam</v>
      </c>
      <c r="J1132" s="436"/>
      <c r="K1132" s="436">
        <f t="shared" si="226"/>
        <v>2</v>
      </c>
      <c r="L1132" s="436" t="str">
        <f t="shared" si="227"/>
        <v>DC1CB21-DC-2</v>
      </c>
      <c r="M1132" s="436">
        <f t="shared" si="228"/>
        <v>21</v>
      </c>
      <c r="N1132" s="437">
        <f t="shared" si="234"/>
        <v>73</v>
      </c>
      <c r="O1132" s="437"/>
      <c r="P1132" s="430" t="str">
        <f t="shared" si="229"/>
        <v/>
      </c>
      <c r="U1132" s="177">
        <v>49</v>
      </c>
      <c r="V1132" s="177" t="s">
        <v>6441</v>
      </c>
      <c r="W1132" s="177" t="s">
        <v>6442</v>
      </c>
      <c r="X1132" s="177" t="s">
        <v>2773</v>
      </c>
      <c r="Y1132" s="177" t="s">
        <v>6443</v>
      </c>
      <c r="Z1132" s="177" t="s">
        <v>5811</v>
      </c>
      <c r="AA1132" s="525" t="s">
        <v>4374</v>
      </c>
      <c r="AB1132" s="399" t="str">
        <f t="shared" si="230"/>
        <v>DC1CB21</v>
      </c>
      <c r="AC1132" s="399" t="str">
        <f t="shared" si="231"/>
        <v>DC1CB21-DC</v>
      </c>
      <c r="AD1132" t="str">
        <f>Y1132&amp;"-"&amp;VLOOKUP(AC1132,'LICH THI'!C:AA,9,0)</f>
        <v>65DCCC23949-42472</v>
      </c>
      <c r="AE1132">
        <f t="shared" si="232"/>
        <v>1</v>
      </c>
    </row>
    <row r="1133" spans="1:31" x14ac:dyDescent="0.25">
      <c r="A1133" s="436" t="str">
        <f t="shared" si="222"/>
        <v>DC1CB21-DC-44</v>
      </c>
      <c r="B1133" s="436">
        <f>COUNTIF(AC$4:AC1133,AC1133)</f>
        <v>44</v>
      </c>
      <c r="C1133" s="436" t="str">
        <f t="shared" si="223"/>
        <v>DC1CB21-DC</v>
      </c>
      <c r="D1133" s="436">
        <f>VLOOKUP(C1133,'LICH THI'!C:AA,12,0)</f>
        <v>74</v>
      </c>
      <c r="E1133" s="436">
        <f>VLOOKUP(C1133,'LICH THI'!C:AA,13,0)</f>
        <v>45</v>
      </c>
      <c r="F1133" s="436">
        <f t="shared" si="233"/>
        <v>45</v>
      </c>
      <c r="G1133" s="436">
        <f>VLOOKUP(C1133,'LICH THI'!C:AA,14,0)</f>
        <v>2</v>
      </c>
      <c r="H1133" s="436">
        <f t="shared" si="224"/>
        <v>1</v>
      </c>
      <c r="I1133" s="436" t="str">
        <f t="shared" si="225"/>
        <v>Khuất Duy Quang</v>
      </c>
      <c r="J1133" s="436"/>
      <c r="K1133" s="436">
        <f t="shared" si="226"/>
        <v>2</v>
      </c>
      <c r="L1133" s="436" t="str">
        <f t="shared" si="227"/>
        <v>DC1CB21-DC-2</v>
      </c>
      <c r="M1133" s="436">
        <f t="shared" si="228"/>
        <v>21</v>
      </c>
      <c r="N1133" s="437">
        <f t="shared" si="234"/>
        <v>74</v>
      </c>
      <c r="O1133" s="437"/>
      <c r="P1133" s="430" t="str">
        <f t="shared" si="229"/>
        <v/>
      </c>
      <c r="U1133" s="177">
        <v>17</v>
      </c>
      <c r="V1133" s="177" t="s">
        <v>2897</v>
      </c>
      <c r="W1133" s="177" t="s">
        <v>3287</v>
      </c>
      <c r="X1133" s="177" t="s">
        <v>3147</v>
      </c>
      <c r="Y1133" s="177" t="s">
        <v>3288</v>
      </c>
      <c r="Z1133" s="177" t="s">
        <v>5811</v>
      </c>
      <c r="AA1133" s="525" t="s">
        <v>3289</v>
      </c>
      <c r="AB1133" s="399" t="str">
        <f t="shared" si="230"/>
        <v>DC1CB21</v>
      </c>
      <c r="AC1133" s="399" t="str">
        <f t="shared" si="231"/>
        <v>DC1CB21-DC</v>
      </c>
      <c r="AD1133" t="str">
        <f>Y1133&amp;"-"&amp;VLOOKUP(AC1133,'LICH THI'!C:AA,9,0)</f>
        <v>64DCDB3076-42472</v>
      </c>
      <c r="AE1133">
        <f t="shared" si="232"/>
        <v>1</v>
      </c>
    </row>
    <row r="1134" spans="1:31" x14ac:dyDescent="0.25">
      <c r="A1134" s="436" t="str">
        <f t="shared" si="222"/>
        <v>DC1CB21-DC-45</v>
      </c>
      <c r="B1134" s="436">
        <f>COUNTIF(AC$4:AC1134,AC1134)</f>
        <v>45</v>
      </c>
      <c r="C1134" s="436" t="str">
        <f t="shared" si="223"/>
        <v>DC1CB21-DC</v>
      </c>
      <c r="D1134" s="436">
        <f>VLOOKUP(C1134,'LICH THI'!C:AA,12,0)</f>
        <v>74</v>
      </c>
      <c r="E1134" s="436">
        <f>VLOOKUP(C1134,'LICH THI'!C:AA,13,0)</f>
        <v>45</v>
      </c>
      <c r="F1134" s="436">
        <f t="shared" si="233"/>
        <v>45</v>
      </c>
      <c r="G1134" s="436">
        <f>VLOOKUP(C1134,'LICH THI'!C:AA,14,0)</f>
        <v>2</v>
      </c>
      <c r="H1134" s="436">
        <f t="shared" si="224"/>
        <v>1</v>
      </c>
      <c r="I1134" s="436" t="str">
        <f t="shared" si="225"/>
        <v>Nguyễn Thế Quang</v>
      </c>
      <c r="J1134" s="436"/>
      <c r="K1134" s="436">
        <f t="shared" si="226"/>
        <v>2</v>
      </c>
      <c r="L1134" s="436" t="str">
        <f t="shared" si="227"/>
        <v>DC1CB21-DC-2</v>
      </c>
      <c r="M1134" s="436">
        <f t="shared" si="228"/>
        <v>21</v>
      </c>
      <c r="N1134" s="437">
        <f t="shared" si="234"/>
        <v>75</v>
      </c>
      <c r="O1134" s="437"/>
      <c r="P1134" s="430" t="str">
        <f t="shared" si="229"/>
        <v/>
      </c>
      <c r="U1134" s="177">
        <v>3</v>
      </c>
      <c r="V1134" s="177" t="s">
        <v>2724</v>
      </c>
      <c r="W1134" s="177" t="s">
        <v>3243</v>
      </c>
      <c r="X1134" s="177" t="s">
        <v>3147</v>
      </c>
      <c r="Y1134" s="177" t="s">
        <v>3709</v>
      </c>
      <c r="Z1134" s="177" t="s">
        <v>5811</v>
      </c>
      <c r="AA1134" s="525" t="s">
        <v>3349</v>
      </c>
      <c r="AB1134" s="399" t="str">
        <f t="shared" si="230"/>
        <v>DC1CB21</v>
      </c>
      <c r="AC1134" s="399" t="str">
        <f t="shared" si="231"/>
        <v>DC1CB21-DC</v>
      </c>
      <c r="AD1134" t="str">
        <f>Y1134&amp;"-"&amp;VLOOKUP(AC1134,'LICH THI'!C:AA,9,0)</f>
        <v>64DCCA3008-42472</v>
      </c>
      <c r="AE1134">
        <f t="shared" si="232"/>
        <v>1</v>
      </c>
    </row>
    <row r="1135" spans="1:31" x14ac:dyDescent="0.25">
      <c r="A1135" s="436" t="str">
        <f t="shared" si="222"/>
        <v>DC1CB21-DC-46</v>
      </c>
      <c r="B1135" s="436">
        <f>COUNTIF(AC$4:AC1135,AC1135)</f>
        <v>46</v>
      </c>
      <c r="C1135" s="436" t="str">
        <f t="shared" si="223"/>
        <v>DC1CB21-DC</v>
      </c>
      <c r="D1135" s="436">
        <f>VLOOKUP(C1135,'LICH THI'!C:AA,12,0)</f>
        <v>74</v>
      </c>
      <c r="E1135" s="436">
        <f>VLOOKUP(C1135,'LICH THI'!C:AA,13,0)</f>
        <v>45</v>
      </c>
      <c r="F1135" s="436">
        <f t="shared" si="233"/>
        <v>29</v>
      </c>
      <c r="G1135" s="436">
        <f>VLOOKUP(C1135,'LICH THI'!C:AA,14,0)</f>
        <v>2</v>
      </c>
      <c r="H1135" s="436">
        <f t="shared" si="224"/>
        <v>2</v>
      </c>
      <c r="I1135" s="436" t="str">
        <f t="shared" si="225"/>
        <v>Nguyễn Duy Quân</v>
      </c>
      <c r="J1135" s="436"/>
      <c r="K1135" s="436">
        <f t="shared" si="226"/>
        <v>1</v>
      </c>
      <c r="L1135" s="436" t="str">
        <f t="shared" si="227"/>
        <v>DC1CB21-DC-1</v>
      </c>
      <c r="M1135" s="436">
        <f t="shared" si="228"/>
        <v>21</v>
      </c>
      <c r="N1135" s="437">
        <f t="shared" si="234"/>
        <v>26</v>
      </c>
      <c r="O1135" s="437"/>
      <c r="P1135" s="430" t="str">
        <f t="shared" si="229"/>
        <v/>
      </c>
      <c r="U1135" s="177">
        <v>54</v>
      </c>
      <c r="V1135" s="177" t="s">
        <v>3426</v>
      </c>
      <c r="W1135" s="177" t="s">
        <v>2969</v>
      </c>
      <c r="X1135" s="177" t="s">
        <v>2890</v>
      </c>
      <c r="Y1135" s="177" t="s">
        <v>6446</v>
      </c>
      <c r="Z1135" s="177" t="s">
        <v>5811</v>
      </c>
      <c r="AA1135" s="525" t="s">
        <v>4900</v>
      </c>
      <c r="AB1135" s="399" t="str">
        <f t="shared" si="230"/>
        <v>DC1CB21</v>
      </c>
      <c r="AC1135" s="399" t="str">
        <f t="shared" si="231"/>
        <v>DC1CB21-DC</v>
      </c>
      <c r="AD1135" t="str">
        <f>Y1135&amp;"-"&amp;VLOOKUP(AC1135,'LICH THI'!C:AA,9,0)</f>
        <v>65DCCD20460-42472</v>
      </c>
      <c r="AE1135">
        <f t="shared" si="232"/>
        <v>1</v>
      </c>
    </row>
    <row r="1136" spans="1:31" x14ac:dyDescent="0.25">
      <c r="A1136" s="436" t="str">
        <f t="shared" si="222"/>
        <v>DC1CB21-DC-47</v>
      </c>
      <c r="B1136" s="436">
        <f>COUNTIF(AC$4:AC1136,AC1136)</f>
        <v>47</v>
      </c>
      <c r="C1136" s="436" t="str">
        <f t="shared" si="223"/>
        <v>DC1CB21-DC</v>
      </c>
      <c r="D1136" s="436">
        <f>VLOOKUP(C1136,'LICH THI'!C:AA,12,0)</f>
        <v>74</v>
      </c>
      <c r="E1136" s="436">
        <f>VLOOKUP(C1136,'LICH THI'!C:AA,13,0)</f>
        <v>45</v>
      </c>
      <c r="F1136" s="436">
        <f t="shared" si="233"/>
        <v>29</v>
      </c>
      <c r="G1136" s="436">
        <f>VLOOKUP(C1136,'LICH THI'!C:AA,14,0)</f>
        <v>2</v>
      </c>
      <c r="H1136" s="436">
        <f t="shared" si="224"/>
        <v>2</v>
      </c>
      <c r="I1136" s="436" t="str">
        <f t="shared" si="225"/>
        <v>Ưng Hồng Quân</v>
      </c>
      <c r="J1136" s="436"/>
      <c r="K1136" s="436">
        <f t="shared" si="226"/>
        <v>1</v>
      </c>
      <c r="L1136" s="436" t="str">
        <f t="shared" si="227"/>
        <v>DC1CB21-DC-1</v>
      </c>
      <c r="M1136" s="436">
        <f t="shared" si="228"/>
        <v>21</v>
      </c>
      <c r="N1136" s="437">
        <f t="shared" si="234"/>
        <v>27</v>
      </c>
      <c r="O1136" s="437"/>
      <c r="P1136" s="430" t="str">
        <f t="shared" si="229"/>
        <v/>
      </c>
      <c r="U1136" s="177">
        <v>30</v>
      </c>
      <c r="V1136" s="177" t="s">
        <v>3308</v>
      </c>
      <c r="W1136" s="177" t="s">
        <v>3773</v>
      </c>
      <c r="X1136" s="177" t="s">
        <v>2890</v>
      </c>
      <c r="Y1136" s="177" t="s">
        <v>3774</v>
      </c>
      <c r="Z1136" s="177" t="s">
        <v>5811</v>
      </c>
      <c r="AA1136" s="525" t="s">
        <v>3775</v>
      </c>
      <c r="AB1136" s="399" t="str">
        <f t="shared" si="230"/>
        <v>DC1CB21</v>
      </c>
      <c r="AC1136" s="399" t="str">
        <f t="shared" si="231"/>
        <v>DC1CB21-DC</v>
      </c>
      <c r="AD1136" t="str">
        <f>Y1136&amp;"-"&amp;VLOOKUP(AC1136,'LICH THI'!C:AA,9,0)</f>
        <v>64DCDT3043-42472</v>
      </c>
      <c r="AE1136">
        <f t="shared" si="232"/>
        <v>1</v>
      </c>
    </row>
    <row r="1137" spans="1:31" x14ac:dyDescent="0.25">
      <c r="A1137" s="436" t="str">
        <f t="shared" si="222"/>
        <v>DC1CB21-DC-48</v>
      </c>
      <c r="B1137" s="436">
        <f>COUNTIF(AC$4:AC1137,AC1137)</f>
        <v>48</v>
      </c>
      <c r="C1137" s="436" t="str">
        <f t="shared" si="223"/>
        <v>DC1CB21-DC</v>
      </c>
      <c r="D1137" s="436">
        <f>VLOOKUP(C1137,'LICH THI'!C:AA,12,0)</f>
        <v>74</v>
      </c>
      <c r="E1137" s="436">
        <f>VLOOKUP(C1137,'LICH THI'!C:AA,13,0)</f>
        <v>45</v>
      </c>
      <c r="F1137" s="436">
        <f t="shared" si="233"/>
        <v>29</v>
      </c>
      <c r="G1137" s="436">
        <f>VLOOKUP(C1137,'LICH THI'!C:AA,14,0)</f>
        <v>2</v>
      </c>
      <c r="H1137" s="436">
        <f t="shared" si="224"/>
        <v>2</v>
      </c>
      <c r="I1137" s="436" t="str">
        <f t="shared" si="225"/>
        <v>Lê Bảo Sang</v>
      </c>
      <c r="J1137" s="436"/>
      <c r="K1137" s="436">
        <f t="shared" si="226"/>
        <v>1</v>
      </c>
      <c r="L1137" s="436" t="str">
        <f t="shared" si="227"/>
        <v>DC1CB21-DC-1</v>
      </c>
      <c r="M1137" s="436">
        <f t="shared" si="228"/>
        <v>21</v>
      </c>
      <c r="N1137" s="437">
        <f t="shared" si="234"/>
        <v>28</v>
      </c>
      <c r="O1137" s="437"/>
      <c r="P1137" s="430" t="str">
        <f t="shared" si="229"/>
        <v/>
      </c>
      <c r="U1137" s="177">
        <v>39</v>
      </c>
      <c r="V1137" s="177" t="s">
        <v>3325</v>
      </c>
      <c r="W1137" s="177" t="s">
        <v>6430</v>
      </c>
      <c r="X1137" s="177" t="s">
        <v>3323</v>
      </c>
      <c r="Y1137" s="177" t="s">
        <v>6431</v>
      </c>
      <c r="Z1137" s="177" t="s">
        <v>5811</v>
      </c>
      <c r="AA1137" s="525" t="s">
        <v>6399</v>
      </c>
      <c r="AB1137" s="399" t="str">
        <f t="shared" si="230"/>
        <v>DC1CB21</v>
      </c>
      <c r="AC1137" s="399" t="str">
        <f t="shared" si="231"/>
        <v>DC1CB21-DC</v>
      </c>
      <c r="AD1137" t="str">
        <f>Y1137&amp;"-"&amp;VLOOKUP(AC1137,'LICH THI'!C:AA,9,0)</f>
        <v>64DCDT3076-42472</v>
      </c>
      <c r="AE1137">
        <f t="shared" si="232"/>
        <v>1</v>
      </c>
    </row>
    <row r="1138" spans="1:31" x14ac:dyDescent="0.25">
      <c r="A1138" s="436" t="str">
        <f t="shared" si="222"/>
        <v>DC1CB21-DC-49</v>
      </c>
      <c r="B1138" s="436">
        <f>COUNTIF(AC$4:AC1138,AC1138)</f>
        <v>49</v>
      </c>
      <c r="C1138" s="436" t="str">
        <f t="shared" si="223"/>
        <v>DC1CB21-DC</v>
      </c>
      <c r="D1138" s="436">
        <f>VLOOKUP(C1138,'LICH THI'!C:AA,12,0)</f>
        <v>74</v>
      </c>
      <c r="E1138" s="436">
        <f>VLOOKUP(C1138,'LICH THI'!C:AA,13,0)</f>
        <v>45</v>
      </c>
      <c r="F1138" s="436">
        <f t="shared" si="233"/>
        <v>29</v>
      </c>
      <c r="G1138" s="436">
        <f>VLOOKUP(C1138,'LICH THI'!C:AA,14,0)</f>
        <v>2</v>
      </c>
      <c r="H1138" s="436">
        <f t="shared" si="224"/>
        <v>2</v>
      </c>
      <c r="I1138" s="436" t="str">
        <f t="shared" si="225"/>
        <v>Nguyễn Cao Sang</v>
      </c>
      <c r="J1138" s="436"/>
      <c r="K1138" s="436">
        <f t="shared" si="226"/>
        <v>1</v>
      </c>
      <c r="L1138" s="436" t="str">
        <f t="shared" si="227"/>
        <v>DC1CB21-DC-1</v>
      </c>
      <c r="M1138" s="436">
        <f t="shared" si="228"/>
        <v>21</v>
      </c>
      <c r="N1138" s="437">
        <f t="shared" si="234"/>
        <v>29</v>
      </c>
      <c r="O1138" s="437"/>
      <c r="P1138" s="430" t="str">
        <f t="shared" si="229"/>
        <v/>
      </c>
      <c r="U1138" s="177">
        <v>31</v>
      </c>
      <c r="V1138" s="177" t="s">
        <v>3308</v>
      </c>
      <c r="W1138" s="177" t="s">
        <v>3322</v>
      </c>
      <c r="X1138" s="177" t="s">
        <v>3323</v>
      </c>
      <c r="Y1138" s="177" t="s">
        <v>3324</v>
      </c>
      <c r="Z1138" s="177" t="s">
        <v>5811</v>
      </c>
      <c r="AA1138" s="525" t="s">
        <v>2764</v>
      </c>
      <c r="AB1138" s="399" t="str">
        <f t="shared" si="230"/>
        <v>DC1CB21</v>
      </c>
      <c r="AC1138" s="399" t="str">
        <f t="shared" si="231"/>
        <v>DC1CB21-DC</v>
      </c>
      <c r="AD1138" t="str">
        <f>Y1138&amp;"-"&amp;VLOOKUP(AC1138,'LICH THI'!C:AA,9,0)</f>
        <v>64DCDT3033-42472</v>
      </c>
      <c r="AE1138">
        <f t="shared" si="232"/>
        <v>1</v>
      </c>
    </row>
    <row r="1139" spans="1:31" x14ac:dyDescent="0.25">
      <c r="A1139" s="436" t="str">
        <f t="shared" si="222"/>
        <v>DC1CB21-DC-50</v>
      </c>
      <c r="B1139" s="436">
        <f>COUNTIF(AC$4:AC1139,AC1139)</f>
        <v>50</v>
      </c>
      <c r="C1139" s="436" t="str">
        <f t="shared" si="223"/>
        <v>DC1CB21-DC</v>
      </c>
      <c r="D1139" s="436">
        <f>VLOOKUP(C1139,'LICH THI'!C:AA,12,0)</f>
        <v>74</v>
      </c>
      <c r="E1139" s="436">
        <f>VLOOKUP(C1139,'LICH THI'!C:AA,13,0)</f>
        <v>45</v>
      </c>
      <c r="F1139" s="436">
        <f t="shared" si="233"/>
        <v>29</v>
      </c>
      <c r="G1139" s="436">
        <f>VLOOKUP(C1139,'LICH THI'!C:AA,14,0)</f>
        <v>2</v>
      </c>
      <c r="H1139" s="436">
        <f t="shared" si="224"/>
        <v>2</v>
      </c>
      <c r="I1139" s="436" t="str">
        <f t="shared" si="225"/>
        <v>Phạm Viết Sáng</v>
      </c>
      <c r="J1139" s="436"/>
      <c r="K1139" s="436">
        <f t="shared" si="226"/>
        <v>1</v>
      </c>
      <c r="L1139" s="436" t="str">
        <f t="shared" si="227"/>
        <v>DC1CB21-DC-1</v>
      </c>
      <c r="M1139" s="436">
        <f t="shared" si="228"/>
        <v>21</v>
      </c>
      <c r="N1139" s="437">
        <f t="shared" si="234"/>
        <v>1</v>
      </c>
      <c r="O1139" s="437"/>
      <c r="P1139" s="430" t="str">
        <f t="shared" si="229"/>
        <v/>
      </c>
      <c r="U1139" s="177">
        <v>9</v>
      </c>
      <c r="V1139" s="177" t="s">
        <v>2868</v>
      </c>
      <c r="W1139" s="177" t="s">
        <v>3724</v>
      </c>
      <c r="X1139" s="177" t="s">
        <v>3725</v>
      </c>
      <c r="Y1139" s="177" t="s">
        <v>3726</v>
      </c>
      <c r="Z1139" s="177" t="s">
        <v>5811</v>
      </c>
      <c r="AA1139" s="525" t="s">
        <v>3727</v>
      </c>
      <c r="AB1139" s="399" t="str">
        <f t="shared" si="230"/>
        <v>DC1CB21</v>
      </c>
      <c r="AC1139" s="399" t="str">
        <f t="shared" si="231"/>
        <v>DC1CB21-DC</v>
      </c>
      <c r="AD1139" t="str">
        <f>Y1139&amp;"-"&amp;VLOOKUP(AC1139,'LICH THI'!C:AA,9,0)</f>
        <v>64DCCD3250-42472</v>
      </c>
      <c r="AE1139">
        <f t="shared" si="232"/>
        <v>1</v>
      </c>
    </row>
    <row r="1140" spans="1:31" x14ac:dyDescent="0.25">
      <c r="A1140" s="436" t="str">
        <f t="shared" si="222"/>
        <v>DC1CB21-DC-51</v>
      </c>
      <c r="B1140" s="436">
        <f>COUNTIF(AC$4:AC1140,AC1140)</f>
        <v>51</v>
      </c>
      <c r="C1140" s="436" t="str">
        <f t="shared" si="223"/>
        <v>DC1CB21-DC</v>
      </c>
      <c r="D1140" s="436">
        <f>VLOOKUP(C1140,'LICH THI'!C:AA,12,0)</f>
        <v>74</v>
      </c>
      <c r="E1140" s="436">
        <f>VLOOKUP(C1140,'LICH THI'!C:AA,13,0)</f>
        <v>45</v>
      </c>
      <c r="F1140" s="436">
        <f t="shared" si="233"/>
        <v>29</v>
      </c>
      <c r="G1140" s="436">
        <f>VLOOKUP(C1140,'LICH THI'!C:AA,14,0)</f>
        <v>2</v>
      </c>
      <c r="H1140" s="436">
        <f t="shared" si="224"/>
        <v>2</v>
      </c>
      <c r="I1140" s="436" t="str">
        <f t="shared" si="225"/>
        <v>Vũ Ngọc Sáng</v>
      </c>
      <c r="J1140" s="436"/>
      <c r="K1140" s="436">
        <f t="shared" si="226"/>
        <v>1</v>
      </c>
      <c r="L1140" s="436" t="str">
        <f t="shared" si="227"/>
        <v>DC1CB21-DC-1</v>
      </c>
      <c r="M1140" s="436">
        <f t="shared" si="228"/>
        <v>21</v>
      </c>
      <c r="N1140" s="437">
        <f t="shared" si="234"/>
        <v>2</v>
      </c>
      <c r="O1140" s="437"/>
      <c r="P1140" s="430" t="str">
        <f t="shared" si="229"/>
        <v/>
      </c>
      <c r="U1140" s="177">
        <v>18</v>
      </c>
      <c r="V1140" s="177" t="s">
        <v>2897</v>
      </c>
      <c r="W1140" s="177" t="s">
        <v>4113</v>
      </c>
      <c r="X1140" s="177" t="s">
        <v>3725</v>
      </c>
      <c r="Y1140" s="177" t="s">
        <v>4699</v>
      </c>
      <c r="Z1140" s="177" t="s">
        <v>5811</v>
      </c>
      <c r="AA1140" s="525" t="s">
        <v>4409</v>
      </c>
      <c r="AB1140" s="399" t="str">
        <f t="shared" si="230"/>
        <v>DC1CB21</v>
      </c>
      <c r="AC1140" s="399" t="str">
        <f t="shared" si="231"/>
        <v>DC1CB21-DC</v>
      </c>
      <c r="AD1140" t="str">
        <f>Y1140&amp;"-"&amp;VLOOKUP(AC1140,'LICH THI'!C:AA,9,0)</f>
        <v>64DCDB3026-42472</v>
      </c>
      <c r="AE1140">
        <f t="shared" si="232"/>
        <v>1</v>
      </c>
    </row>
    <row r="1141" spans="1:31" x14ac:dyDescent="0.25">
      <c r="A1141" s="436" t="str">
        <f t="shared" si="222"/>
        <v>DC1CB21-DC-52</v>
      </c>
      <c r="B1141" s="436">
        <f>COUNTIF(AC$4:AC1141,AC1141)</f>
        <v>52</v>
      </c>
      <c r="C1141" s="436" t="str">
        <f t="shared" si="223"/>
        <v>DC1CB21-DC</v>
      </c>
      <c r="D1141" s="436">
        <f>VLOOKUP(C1141,'LICH THI'!C:AA,12,0)</f>
        <v>74</v>
      </c>
      <c r="E1141" s="436">
        <f>VLOOKUP(C1141,'LICH THI'!C:AA,13,0)</f>
        <v>45</v>
      </c>
      <c r="F1141" s="436">
        <f t="shared" si="233"/>
        <v>29</v>
      </c>
      <c r="G1141" s="436">
        <f>VLOOKUP(C1141,'LICH THI'!C:AA,14,0)</f>
        <v>2</v>
      </c>
      <c r="H1141" s="436">
        <f t="shared" si="224"/>
        <v>2</v>
      </c>
      <c r="I1141" s="436" t="str">
        <f t="shared" si="225"/>
        <v>Nguyễn Đình Sơn</v>
      </c>
      <c r="J1141" s="436"/>
      <c r="K1141" s="436">
        <f t="shared" si="226"/>
        <v>1</v>
      </c>
      <c r="L1141" s="436" t="str">
        <f t="shared" si="227"/>
        <v>DC1CB21-DC-1</v>
      </c>
      <c r="M1141" s="436">
        <f t="shared" si="228"/>
        <v>21</v>
      </c>
      <c r="N1141" s="437">
        <f t="shared" si="234"/>
        <v>3</v>
      </c>
      <c r="O1141" s="437"/>
      <c r="P1141" s="430" t="str">
        <f t="shared" si="229"/>
        <v/>
      </c>
      <c r="U1141" s="177">
        <v>4</v>
      </c>
      <c r="V1141" s="177" t="s">
        <v>2724</v>
      </c>
      <c r="W1141" s="177" t="s">
        <v>2780</v>
      </c>
      <c r="X1141" s="177" t="s">
        <v>2688</v>
      </c>
      <c r="Y1141" s="177" t="s">
        <v>2781</v>
      </c>
      <c r="Z1141" s="177" t="s">
        <v>5811</v>
      </c>
      <c r="AA1141" s="525" t="s">
        <v>2782</v>
      </c>
      <c r="AB1141" s="399" t="str">
        <f t="shared" si="230"/>
        <v>DC1CB21</v>
      </c>
      <c r="AC1141" s="399" t="str">
        <f t="shared" si="231"/>
        <v>DC1CB21-DC</v>
      </c>
      <c r="AD1141" t="str">
        <f>Y1141&amp;"-"&amp;VLOOKUP(AC1141,'LICH THI'!C:AA,9,0)</f>
        <v>64DCCA3045-42472</v>
      </c>
      <c r="AE1141">
        <f t="shared" si="232"/>
        <v>1</v>
      </c>
    </row>
    <row r="1142" spans="1:31" x14ac:dyDescent="0.25">
      <c r="A1142" s="436" t="str">
        <f t="shared" si="222"/>
        <v>DC1CB21-DC-53</v>
      </c>
      <c r="B1142" s="436">
        <f>COUNTIF(AC$4:AC1142,AC1142)</f>
        <v>53</v>
      </c>
      <c r="C1142" s="436" t="str">
        <f t="shared" si="223"/>
        <v>DC1CB21-DC</v>
      </c>
      <c r="D1142" s="436">
        <f>VLOOKUP(C1142,'LICH THI'!C:AA,12,0)</f>
        <v>74</v>
      </c>
      <c r="E1142" s="436">
        <f>VLOOKUP(C1142,'LICH THI'!C:AA,13,0)</f>
        <v>45</v>
      </c>
      <c r="F1142" s="436">
        <f t="shared" si="233"/>
        <v>29</v>
      </c>
      <c r="G1142" s="436">
        <f>VLOOKUP(C1142,'LICH THI'!C:AA,14,0)</f>
        <v>2</v>
      </c>
      <c r="H1142" s="436">
        <f t="shared" si="224"/>
        <v>2</v>
      </c>
      <c r="I1142" s="436" t="str">
        <f t="shared" si="225"/>
        <v>Nguyễn Văn Sơn</v>
      </c>
      <c r="J1142" s="436"/>
      <c r="K1142" s="436">
        <f t="shared" si="226"/>
        <v>1</v>
      </c>
      <c r="L1142" s="436" t="str">
        <f t="shared" si="227"/>
        <v>DC1CB21-DC-1</v>
      </c>
      <c r="M1142" s="436">
        <f t="shared" si="228"/>
        <v>21</v>
      </c>
      <c r="N1142" s="437">
        <f t="shared" si="234"/>
        <v>4</v>
      </c>
      <c r="O1142" s="437"/>
      <c r="P1142" s="430" t="str">
        <f t="shared" si="229"/>
        <v/>
      </c>
      <c r="U1142" s="177">
        <v>19</v>
      </c>
      <c r="V1142" s="177" t="s">
        <v>2897</v>
      </c>
      <c r="W1142" s="177" t="s">
        <v>2741</v>
      </c>
      <c r="X1142" s="177" t="s">
        <v>2688</v>
      </c>
      <c r="Y1142" s="177" t="s">
        <v>2933</v>
      </c>
      <c r="Z1142" s="177" t="s">
        <v>5811</v>
      </c>
      <c r="AA1142" s="525" t="s">
        <v>2934</v>
      </c>
      <c r="AB1142" s="399" t="str">
        <f t="shared" si="230"/>
        <v>DC1CB21</v>
      </c>
      <c r="AC1142" s="399" t="str">
        <f t="shared" si="231"/>
        <v>DC1CB21-DC</v>
      </c>
      <c r="AD1142" t="str">
        <f>Y1142&amp;"-"&amp;VLOOKUP(AC1142,'LICH THI'!C:AA,9,0)</f>
        <v>64DCDB3034-42472</v>
      </c>
      <c r="AE1142">
        <f t="shared" si="232"/>
        <v>1</v>
      </c>
    </row>
    <row r="1143" spans="1:31" x14ac:dyDescent="0.25">
      <c r="A1143" s="436" t="str">
        <f t="shared" si="222"/>
        <v>DC1CB21-DC-54</v>
      </c>
      <c r="B1143" s="436">
        <f>COUNTIF(AC$4:AC1143,AC1143)</f>
        <v>54</v>
      </c>
      <c r="C1143" s="436" t="str">
        <f t="shared" si="223"/>
        <v>DC1CB21-DC</v>
      </c>
      <c r="D1143" s="436">
        <f>VLOOKUP(C1143,'LICH THI'!C:AA,12,0)</f>
        <v>74</v>
      </c>
      <c r="E1143" s="436">
        <f>VLOOKUP(C1143,'LICH THI'!C:AA,13,0)</f>
        <v>45</v>
      </c>
      <c r="F1143" s="436">
        <f t="shared" si="233"/>
        <v>29</v>
      </c>
      <c r="G1143" s="436">
        <f>VLOOKUP(C1143,'LICH THI'!C:AA,14,0)</f>
        <v>2</v>
      </c>
      <c r="H1143" s="436">
        <f t="shared" si="224"/>
        <v>2</v>
      </c>
      <c r="I1143" s="436" t="str">
        <f t="shared" si="225"/>
        <v>Phạm Minh Tân</v>
      </c>
      <c r="J1143" s="436"/>
      <c r="K1143" s="436">
        <f t="shared" si="226"/>
        <v>1</v>
      </c>
      <c r="L1143" s="436" t="str">
        <f t="shared" si="227"/>
        <v>DC1CB21-DC-1</v>
      </c>
      <c r="M1143" s="436">
        <f t="shared" si="228"/>
        <v>21</v>
      </c>
      <c r="N1143" s="437">
        <f t="shared" si="234"/>
        <v>5</v>
      </c>
      <c r="O1143" s="437"/>
      <c r="P1143" s="430" t="str">
        <f t="shared" si="229"/>
        <v/>
      </c>
      <c r="U1143" s="177">
        <v>5</v>
      </c>
      <c r="V1143" s="177" t="s">
        <v>2724</v>
      </c>
      <c r="W1143" s="177" t="s">
        <v>2749</v>
      </c>
      <c r="X1143" s="177" t="s">
        <v>3239</v>
      </c>
      <c r="Y1143" s="177" t="s">
        <v>5184</v>
      </c>
      <c r="Z1143" s="177" t="s">
        <v>5811</v>
      </c>
      <c r="AA1143" s="525" t="s">
        <v>5185</v>
      </c>
      <c r="AB1143" s="399" t="str">
        <f t="shared" si="230"/>
        <v>DC1CB21</v>
      </c>
      <c r="AC1143" s="399" t="str">
        <f t="shared" si="231"/>
        <v>DC1CB21-DC</v>
      </c>
      <c r="AD1143" t="str">
        <f>Y1143&amp;"-"&amp;VLOOKUP(AC1143,'LICH THI'!C:AA,9,0)</f>
        <v>64DCCA3020-42472</v>
      </c>
      <c r="AE1143">
        <f t="shared" si="232"/>
        <v>1</v>
      </c>
    </row>
    <row r="1144" spans="1:31" x14ac:dyDescent="0.25">
      <c r="A1144" s="436" t="str">
        <f t="shared" si="222"/>
        <v>DC1CB21-DC-55</v>
      </c>
      <c r="B1144" s="436">
        <f>COUNTIF(AC$4:AC1144,AC1144)</f>
        <v>55</v>
      </c>
      <c r="C1144" s="436" t="str">
        <f t="shared" si="223"/>
        <v>DC1CB21-DC</v>
      </c>
      <c r="D1144" s="436">
        <f>VLOOKUP(C1144,'LICH THI'!C:AA,12,0)</f>
        <v>74</v>
      </c>
      <c r="E1144" s="436">
        <f>VLOOKUP(C1144,'LICH THI'!C:AA,13,0)</f>
        <v>45</v>
      </c>
      <c r="F1144" s="436">
        <f t="shared" si="233"/>
        <v>29</v>
      </c>
      <c r="G1144" s="436">
        <f>VLOOKUP(C1144,'LICH THI'!C:AA,14,0)</f>
        <v>2</v>
      </c>
      <c r="H1144" s="436">
        <f t="shared" si="224"/>
        <v>2</v>
      </c>
      <c r="I1144" s="436" t="str">
        <f t="shared" si="225"/>
        <v>Nguyễn Viết Tiến</v>
      </c>
      <c r="J1144" s="436"/>
      <c r="K1144" s="436">
        <f t="shared" si="226"/>
        <v>1</v>
      </c>
      <c r="L1144" s="436" t="str">
        <f t="shared" si="227"/>
        <v>DC1CB21-DC-1</v>
      </c>
      <c r="M1144" s="436">
        <f t="shared" si="228"/>
        <v>21</v>
      </c>
      <c r="N1144" s="437">
        <f t="shared" si="234"/>
        <v>6</v>
      </c>
      <c r="O1144" s="437"/>
      <c r="P1144" s="430" t="str">
        <f t="shared" si="229"/>
        <v/>
      </c>
      <c r="U1144" s="177">
        <v>25</v>
      </c>
      <c r="V1144" s="177" t="s">
        <v>3301</v>
      </c>
      <c r="W1144" s="177" t="s">
        <v>3934</v>
      </c>
      <c r="X1144" s="177" t="s">
        <v>2992</v>
      </c>
      <c r="Y1144" s="177" t="s">
        <v>5875</v>
      </c>
      <c r="Z1144" s="177" t="s">
        <v>5811</v>
      </c>
      <c r="AA1144" s="525" t="s">
        <v>5876</v>
      </c>
      <c r="AB1144" s="399" t="str">
        <f t="shared" si="230"/>
        <v>DC1CB21</v>
      </c>
      <c r="AC1144" s="399" t="str">
        <f t="shared" si="231"/>
        <v>DC1CB21-DC</v>
      </c>
      <c r="AD1144" t="str">
        <f>Y1144&amp;"-"&amp;VLOOKUP(AC1144,'LICH THI'!C:AA,9,0)</f>
        <v>64DCDD3017-42472</v>
      </c>
      <c r="AE1144">
        <f t="shared" si="232"/>
        <v>1</v>
      </c>
    </row>
    <row r="1145" spans="1:31" x14ac:dyDescent="0.25">
      <c r="A1145" s="436" t="str">
        <f t="shared" si="222"/>
        <v>DC1CB21-DC-56</v>
      </c>
      <c r="B1145" s="436">
        <f>COUNTIF(AC$4:AC1145,AC1145)</f>
        <v>56</v>
      </c>
      <c r="C1145" s="436" t="str">
        <f t="shared" si="223"/>
        <v>DC1CB21-DC</v>
      </c>
      <c r="D1145" s="436">
        <f>VLOOKUP(C1145,'LICH THI'!C:AA,12,0)</f>
        <v>74</v>
      </c>
      <c r="E1145" s="436">
        <f>VLOOKUP(C1145,'LICH THI'!C:AA,13,0)</f>
        <v>45</v>
      </c>
      <c r="F1145" s="436">
        <f t="shared" si="233"/>
        <v>29</v>
      </c>
      <c r="G1145" s="436">
        <f>VLOOKUP(C1145,'LICH THI'!C:AA,14,0)</f>
        <v>2</v>
      </c>
      <c r="H1145" s="436">
        <f t="shared" si="224"/>
        <v>2</v>
      </c>
      <c r="I1145" s="436" t="str">
        <f t="shared" si="225"/>
        <v>Vũ Văn Tiến</v>
      </c>
      <c r="J1145" s="436"/>
      <c r="K1145" s="436">
        <f t="shared" si="226"/>
        <v>1</v>
      </c>
      <c r="L1145" s="436" t="str">
        <f t="shared" si="227"/>
        <v>DC1CB21-DC-1</v>
      </c>
      <c r="M1145" s="436">
        <f t="shared" si="228"/>
        <v>21</v>
      </c>
      <c r="N1145" s="437">
        <f t="shared" si="234"/>
        <v>7</v>
      </c>
      <c r="O1145" s="437"/>
      <c r="P1145" s="430" t="str">
        <f t="shared" si="229"/>
        <v/>
      </c>
      <c r="U1145" s="177">
        <v>43</v>
      </c>
      <c r="V1145" s="177" t="s">
        <v>3014</v>
      </c>
      <c r="W1145" s="177" t="s">
        <v>2914</v>
      </c>
      <c r="X1145" s="177" t="s">
        <v>2992</v>
      </c>
      <c r="Y1145" s="177" t="s">
        <v>3854</v>
      </c>
      <c r="Z1145" s="177" t="s">
        <v>5811</v>
      </c>
      <c r="AA1145" s="525" t="s">
        <v>3855</v>
      </c>
      <c r="AB1145" s="399" t="str">
        <f t="shared" si="230"/>
        <v>DC1CB21</v>
      </c>
      <c r="AC1145" s="399" t="str">
        <f t="shared" si="231"/>
        <v>DC1CB21-DC</v>
      </c>
      <c r="AD1145" t="str">
        <f>Y1145&amp;"-"&amp;VLOOKUP(AC1145,'LICH THI'!C:AA,9,0)</f>
        <v>64DCMX3049-42472</v>
      </c>
      <c r="AE1145">
        <f t="shared" si="232"/>
        <v>1</v>
      </c>
    </row>
    <row r="1146" spans="1:31" x14ac:dyDescent="0.25">
      <c r="A1146" s="436" t="str">
        <f t="shared" si="222"/>
        <v>DC1CB21-DC-57</v>
      </c>
      <c r="B1146" s="436">
        <f>COUNTIF(AC$4:AC1146,AC1146)</f>
        <v>57</v>
      </c>
      <c r="C1146" s="436" t="str">
        <f t="shared" si="223"/>
        <v>DC1CB21-DC</v>
      </c>
      <c r="D1146" s="436">
        <f>VLOOKUP(C1146,'LICH THI'!C:AA,12,0)</f>
        <v>74</v>
      </c>
      <c r="E1146" s="436">
        <f>VLOOKUP(C1146,'LICH THI'!C:AA,13,0)</f>
        <v>45</v>
      </c>
      <c r="F1146" s="436">
        <f t="shared" si="233"/>
        <v>29</v>
      </c>
      <c r="G1146" s="436">
        <f>VLOOKUP(C1146,'LICH THI'!C:AA,14,0)</f>
        <v>2</v>
      </c>
      <c r="H1146" s="436">
        <f t="shared" si="224"/>
        <v>2</v>
      </c>
      <c r="I1146" s="436" t="str">
        <f t="shared" si="225"/>
        <v>Trần Hữu Tỉnh</v>
      </c>
      <c r="J1146" s="436"/>
      <c r="K1146" s="436">
        <f t="shared" si="226"/>
        <v>1</v>
      </c>
      <c r="L1146" s="436" t="str">
        <f t="shared" si="227"/>
        <v>DC1CB21-DC-1</v>
      </c>
      <c r="M1146" s="436">
        <f t="shared" si="228"/>
        <v>21</v>
      </c>
      <c r="N1146" s="437">
        <f t="shared" si="234"/>
        <v>8</v>
      </c>
      <c r="O1146" s="437"/>
      <c r="P1146" s="430" t="str">
        <f t="shared" si="229"/>
        <v/>
      </c>
      <c r="U1146" s="177">
        <v>20</v>
      </c>
      <c r="V1146" s="177" t="s">
        <v>2897</v>
      </c>
      <c r="W1146" s="177" t="s">
        <v>3750</v>
      </c>
      <c r="X1146" s="177" t="s">
        <v>3751</v>
      </c>
      <c r="Y1146" s="177" t="s">
        <v>3752</v>
      </c>
      <c r="Z1146" s="177" t="s">
        <v>5811</v>
      </c>
      <c r="AA1146" s="525" t="s">
        <v>3753</v>
      </c>
      <c r="AB1146" s="399" t="str">
        <f t="shared" si="230"/>
        <v>DC1CB21</v>
      </c>
      <c r="AC1146" s="399" t="str">
        <f t="shared" si="231"/>
        <v>DC1CB21-DC</v>
      </c>
      <c r="AD1146" t="str">
        <f>Y1146&amp;"-"&amp;VLOOKUP(AC1146,'LICH THI'!C:AA,9,0)</f>
        <v>64DCDB3037-42472</v>
      </c>
      <c r="AE1146">
        <f t="shared" si="232"/>
        <v>1</v>
      </c>
    </row>
    <row r="1147" spans="1:31" x14ac:dyDescent="0.25">
      <c r="A1147" s="436" t="str">
        <f t="shared" si="222"/>
        <v>DC1CB21-DC-58</v>
      </c>
      <c r="B1147" s="436">
        <f>COUNTIF(AC$4:AC1147,AC1147)</f>
        <v>58</v>
      </c>
      <c r="C1147" s="436" t="str">
        <f t="shared" si="223"/>
        <v>DC1CB21-DC</v>
      </c>
      <c r="D1147" s="436">
        <f>VLOOKUP(C1147,'LICH THI'!C:AA,12,0)</f>
        <v>74</v>
      </c>
      <c r="E1147" s="436">
        <f>VLOOKUP(C1147,'LICH THI'!C:AA,13,0)</f>
        <v>45</v>
      </c>
      <c r="F1147" s="436">
        <f t="shared" si="233"/>
        <v>29</v>
      </c>
      <c r="G1147" s="436">
        <f>VLOOKUP(C1147,'LICH THI'!C:AA,14,0)</f>
        <v>2</v>
      </c>
      <c r="H1147" s="436">
        <f t="shared" si="224"/>
        <v>2</v>
      </c>
      <c r="I1147" s="436" t="str">
        <f t="shared" si="225"/>
        <v>Lê Ngọc Toàn</v>
      </c>
      <c r="J1147" s="436"/>
      <c r="K1147" s="436">
        <f t="shared" si="226"/>
        <v>1</v>
      </c>
      <c r="L1147" s="436" t="str">
        <f t="shared" si="227"/>
        <v>DC1CB21-DC-1</v>
      </c>
      <c r="M1147" s="436">
        <f t="shared" si="228"/>
        <v>21</v>
      </c>
      <c r="N1147" s="437">
        <f t="shared" si="234"/>
        <v>9</v>
      </c>
      <c r="O1147" s="437"/>
      <c r="P1147" s="430" t="str">
        <f t="shared" si="229"/>
        <v/>
      </c>
      <c r="U1147" s="177">
        <v>48</v>
      </c>
      <c r="V1147" s="177" t="s">
        <v>3400</v>
      </c>
      <c r="W1147" s="177" t="s">
        <v>2610</v>
      </c>
      <c r="X1147" s="177" t="s">
        <v>2818</v>
      </c>
      <c r="Y1147" s="177" t="s">
        <v>3406</v>
      </c>
      <c r="Z1147" s="177" t="s">
        <v>5811</v>
      </c>
      <c r="AA1147" s="525" t="s">
        <v>3407</v>
      </c>
      <c r="AB1147" s="399" t="str">
        <f t="shared" si="230"/>
        <v>DC1CB21</v>
      </c>
      <c r="AC1147" s="399" t="str">
        <f t="shared" si="231"/>
        <v>DC1CB21-DC</v>
      </c>
      <c r="AD1147" t="str">
        <f>Y1147&amp;"-"&amp;VLOOKUP(AC1147,'LICH THI'!C:AA,9,0)</f>
        <v>64DCOT3188-42472</v>
      </c>
      <c r="AE1147">
        <f t="shared" si="232"/>
        <v>1</v>
      </c>
    </row>
    <row r="1148" spans="1:31" x14ac:dyDescent="0.25">
      <c r="A1148" s="436" t="str">
        <f t="shared" si="222"/>
        <v>DC1CB21-DC-59</v>
      </c>
      <c r="B1148" s="436">
        <f>COUNTIF(AC$4:AC1148,AC1148)</f>
        <v>59</v>
      </c>
      <c r="C1148" s="436" t="str">
        <f t="shared" si="223"/>
        <v>DC1CB21-DC</v>
      </c>
      <c r="D1148" s="436">
        <f>VLOOKUP(C1148,'LICH THI'!C:AA,12,0)</f>
        <v>74</v>
      </c>
      <c r="E1148" s="436">
        <f>VLOOKUP(C1148,'LICH THI'!C:AA,13,0)</f>
        <v>45</v>
      </c>
      <c r="F1148" s="436">
        <f t="shared" si="233"/>
        <v>29</v>
      </c>
      <c r="G1148" s="436">
        <f>VLOOKUP(C1148,'LICH THI'!C:AA,14,0)</f>
        <v>2</v>
      </c>
      <c r="H1148" s="436">
        <f t="shared" si="224"/>
        <v>2</v>
      </c>
      <c r="I1148" s="436" t="str">
        <f t="shared" si="225"/>
        <v>Bùi Anh Tuấn</v>
      </c>
      <c r="J1148" s="436"/>
      <c r="K1148" s="436">
        <f t="shared" si="226"/>
        <v>1</v>
      </c>
      <c r="L1148" s="436" t="str">
        <f t="shared" si="227"/>
        <v>DC1CB21-DC-1</v>
      </c>
      <c r="M1148" s="436">
        <f t="shared" si="228"/>
        <v>21</v>
      </c>
      <c r="N1148" s="437">
        <f t="shared" si="234"/>
        <v>10</v>
      </c>
      <c r="O1148" s="437"/>
      <c r="P1148" s="430" t="str">
        <f t="shared" si="229"/>
        <v/>
      </c>
      <c r="U1148" s="177">
        <v>68</v>
      </c>
      <c r="V1148" s="177" t="s">
        <v>4874</v>
      </c>
      <c r="W1148" s="177" t="s">
        <v>5153</v>
      </c>
      <c r="X1148" s="177" t="s">
        <v>2721</v>
      </c>
      <c r="Y1148" s="177" t="s">
        <v>6452</v>
      </c>
      <c r="Z1148" s="177" t="s">
        <v>5811</v>
      </c>
      <c r="AA1148" s="525" t="s">
        <v>6020</v>
      </c>
      <c r="AB1148" s="399" t="str">
        <f t="shared" si="230"/>
        <v>DC1CB21</v>
      </c>
      <c r="AC1148" s="399" t="str">
        <f t="shared" si="231"/>
        <v>DC1CB21-DC</v>
      </c>
      <c r="AD1148" t="str">
        <f>Y1148&amp;"-"&amp;VLOOKUP(AC1148,'LICH THI'!C:AA,9,0)</f>
        <v>65DCHT22974-42472</v>
      </c>
      <c r="AE1148">
        <f t="shared" si="232"/>
        <v>1</v>
      </c>
    </row>
    <row r="1149" spans="1:31" x14ac:dyDescent="0.25">
      <c r="A1149" s="436" t="str">
        <f t="shared" si="222"/>
        <v>DC1CB21-DC-60</v>
      </c>
      <c r="B1149" s="436">
        <f>COUNTIF(AC$4:AC1149,AC1149)</f>
        <v>60</v>
      </c>
      <c r="C1149" s="436" t="str">
        <f t="shared" si="223"/>
        <v>DC1CB21-DC</v>
      </c>
      <c r="D1149" s="436">
        <f>VLOOKUP(C1149,'LICH THI'!C:AA,12,0)</f>
        <v>74</v>
      </c>
      <c r="E1149" s="436">
        <f>VLOOKUP(C1149,'LICH THI'!C:AA,13,0)</f>
        <v>45</v>
      </c>
      <c r="F1149" s="436">
        <f t="shared" si="233"/>
        <v>29</v>
      </c>
      <c r="G1149" s="436">
        <f>VLOOKUP(C1149,'LICH THI'!C:AA,14,0)</f>
        <v>2</v>
      </c>
      <c r="H1149" s="436">
        <f t="shared" si="224"/>
        <v>2</v>
      </c>
      <c r="I1149" s="436" t="str">
        <f t="shared" si="225"/>
        <v>Đỗ Văn Tuấn</v>
      </c>
      <c r="J1149" s="436"/>
      <c r="K1149" s="436">
        <f t="shared" si="226"/>
        <v>1</v>
      </c>
      <c r="L1149" s="436" t="str">
        <f t="shared" si="227"/>
        <v>DC1CB21-DC-1</v>
      </c>
      <c r="M1149" s="436">
        <f t="shared" si="228"/>
        <v>21</v>
      </c>
      <c r="N1149" s="437">
        <f t="shared" si="234"/>
        <v>11</v>
      </c>
      <c r="O1149" s="437"/>
      <c r="P1149" s="430" t="str">
        <f t="shared" si="229"/>
        <v/>
      </c>
      <c r="U1149" s="177">
        <v>32</v>
      </c>
      <c r="V1149" s="177" t="s">
        <v>3308</v>
      </c>
      <c r="W1149" s="177" t="s">
        <v>3663</v>
      </c>
      <c r="X1149" s="177" t="s">
        <v>2721</v>
      </c>
      <c r="Y1149" s="177" t="s">
        <v>6429</v>
      </c>
      <c r="Z1149" s="177" t="s">
        <v>5811</v>
      </c>
      <c r="AA1149" s="525" t="s">
        <v>4707</v>
      </c>
      <c r="AB1149" s="399" t="str">
        <f t="shared" si="230"/>
        <v>DC1CB21</v>
      </c>
      <c r="AC1149" s="399" t="str">
        <f t="shared" si="231"/>
        <v>DC1CB21-DC</v>
      </c>
      <c r="AD1149" t="str">
        <f>Y1149&amp;"-"&amp;VLOOKUP(AC1149,'LICH THI'!C:AA,9,0)</f>
        <v>64DCDT3039-42472</v>
      </c>
      <c r="AE1149">
        <f t="shared" si="232"/>
        <v>1</v>
      </c>
    </row>
    <row r="1150" spans="1:31" x14ac:dyDescent="0.25">
      <c r="A1150" s="436" t="str">
        <f t="shared" si="222"/>
        <v>DC1CB21-DC-61</v>
      </c>
      <c r="B1150" s="436">
        <f>COUNTIF(AC$4:AC1150,AC1150)</f>
        <v>61</v>
      </c>
      <c r="C1150" s="436" t="str">
        <f t="shared" si="223"/>
        <v>DC1CB21-DC</v>
      </c>
      <c r="D1150" s="436">
        <f>VLOOKUP(C1150,'LICH THI'!C:AA,12,0)</f>
        <v>74</v>
      </c>
      <c r="E1150" s="436">
        <f>VLOOKUP(C1150,'LICH THI'!C:AA,13,0)</f>
        <v>45</v>
      </c>
      <c r="F1150" s="436">
        <f t="shared" si="233"/>
        <v>29</v>
      </c>
      <c r="G1150" s="436">
        <f>VLOOKUP(C1150,'LICH THI'!C:AA,14,0)</f>
        <v>2</v>
      </c>
      <c r="H1150" s="436">
        <f t="shared" si="224"/>
        <v>2</v>
      </c>
      <c r="I1150" s="436" t="str">
        <f t="shared" si="225"/>
        <v>Hà Văn Tuấn</v>
      </c>
      <c r="J1150" s="436"/>
      <c r="K1150" s="436">
        <f t="shared" si="226"/>
        <v>1</v>
      </c>
      <c r="L1150" s="436" t="str">
        <f t="shared" si="227"/>
        <v>DC1CB21-DC-1</v>
      </c>
      <c r="M1150" s="436">
        <f t="shared" si="228"/>
        <v>21</v>
      </c>
      <c r="N1150" s="437">
        <f t="shared" si="234"/>
        <v>12</v>
      </c>
      <c r="O1150" s="437"/>
      <c r="P1150" s="430" t="str">
        <f t="shared" si="229"/>
        <v/>
      </c>
      <c r="U1150" s="177">
        <v>55</v>
      </c>
      <c r="V1150" s="177" t="s">
        <v>3426</v>
      </c>
      <c r="W1150" s="177" t="s">
        <v>3181</v>
      </c>
      <c r="X1150" s="177" t="s">
        <v>2721</v>
      </c>
      <c r="Y1150" s="177" t="s">
        <v>3446</v>
      </c>
      <c r="Z1150" s="177" t="s">
        <v>5811</v>
      </c>
      <c r="AA1150" s="525" t="s">
        <v>3447</v>
      </c>
      <c r="AB1150" s="399" t="str">
        <f t="shared" si="230"/>
        <v>DC1CB21</v>
      </c>
      <c r="AC1150" s="399" t="str">
        <f t="shared" si="231"/>
        <v>DC1CB21-DC</v>
      </c>
      <c r="AD1150" t="str">
        <f>Y1150&amp;"-"&amp;VLOOKUP(AC1150,'LICH THI'!C:AA,9,0)</f>
        <v>65DCCD20472-42472</v>
      </c>
      <c r="AE1150">
        <f t="shared" si="232"/>
        <v>1</v>
      </c>
    </row>
    <row r="1151" spans="1:31" x14ac:dyDescent="0.25">
      <c r="A1151" s="436" t="str">
        <f t="shared" si="222"/>
        <v>DC1CB21-DC-62</v>
      </c>
      <c r="B1151" s="436">
        <f>COUNTIF(AC$4:AC1151,AC1151)</f>
        <v>62</v>
      </c>
      <c r="C1151" s="436" t="str">
        <f t="shared" si="223"/>
        <v>DC1CB21-DC</v>
      </c>
      <c r="D1151" s="436">
        <f>VLOOKUP(C1151,'LICH THI'!C:AA,12,0)</f>
        <v>74</v>
      </c>
      <c r="E1151" s="436">
        <f>VLOOKUP(C1151,'LICH THI'!C:AA,13,0)</f>
        <v>45</v>
      </c>
      <c r="F1151" s="436">
        <f t="shared" si="233"/>
        <v>29</v>
      </c>
      <c r="G1151" s="436">
        <f>VLOOKUP(C1151,'LICH THI'!C:AA,14,0)</f>
        <v>2</v>
      </c>
      <c r="H1151" s="436">
        <f t="shared" si="224"/>
        <v>2</v>
      </c>
      <c r="I1151" s="436" t="str">
        <f t="shared" si="225"/>
        <v>Lê Anh Tuấn</v>
      </c>
      <c r="J1151" s="436"/>
      <c r="K1151" s="436">
        <f t="shared" si="226"/>
        <v>1</v>
      </c>
      <c r="L1151" s="436" t="str">
        <f t="shared" si="227"/>
        <v>DC1CB21-DC-1</v>
      </c>
      <c r="M1151" s="436">
        <f t="shared" si="228"/>
        <v>21</v>
      </c>
      <c r="N1151" s="437">
        <f t="shared" si="234"/>
        <v>13</v>
      </c>
      <c r="O1151" s="437"/>
      <c r="P1151" s="430" t="str">
        <f t="shared" si="229"/>
        <v/>
      </c>
      <c r="U1151" s="177">
        <v>65</v>
      </c>
      <c r="V1151" s="177" t="s">
        <v>3478</v>
      </c>
      <c r="W1151" s="177" t="s">
        <v>4172</v>
      </c>
      <c r="X1151" s="177" t="s">
        <v>2721</v>
      </c>
      <c r="Y1151" s="177" t="s">
        <v>6448</v>
      </c>
      <c r="Z1151" s="177" t="s">
        <v>5811</v>
      </c>
      <c r="AA1151" s="525" t="s">
        <v>3597</v>
      </c>
      <c r="AB1151" s="399" t="str">
        <f t="shared" si="230"/>
        <v>DC1CB21</v>
      </c>
      <c r="AC1151" s="399" t="str">
        <f t="shared" si="231"/>
        <v>DC1CB21-DC</v>
      </c>
      <c r="AD1151" t="str">
        <f>Y1151&amp;"-"&amp;VLOOKUP(AC1151,'LICH THI'!C:AA,9,0)</f>
        <v>65DCDD22388-42472</v>
      </c>
      <c r="AE1151">
        <f t="shared" si="232"/>
        <v>1</v>
      </c>
    </row>
    <row r="1152" spans="1:31" x14ac:dyDescent="0.25">
      <c r="A1152" s="436" t="str">
        <f t="shared" si="222"/>
        <v>DC1CB21-DC-63</v>
      </c>
      <c r="B1152" s="436">
        <f>COUNTIF(AC$4:AC1152,AC1152)</f>
        <v>63</v>
      </c>
      <c r="C1152" s="436" t="str">
        <f t="shared" si="223"/>
        <v>DC1CB21-DC</v>
      </c>
      <c r="D1152" s="436">
        <f>VLOOKUP(C1152,'LICH THI'!C:AA,12,0)</f>
        <v>74</v>
      </c>
      <c r="E1152" s="436">
        <f>VLOOKUP(C1152,'LICH THI'!C:AA,13,0)</f>
        <v>45</v>
      </c>
      <c r="F1152" s="436">
        <f t="shared" si="233"/>
        <v>29</v>
      </c>
      <c r="G1152" s="436">
        <f>VLOOKUP(C1152,'LICH THI'!C:AA,14,0)</f>
        <v>2</v>
      </c>
      <c r="H1152" s="436">
        <f t="shared" si="224"/>
        <v>2</v>
      </c>
      <c r="I1152" s="436" t="str">
        <f t="shared" si="225"/>
        <v>Nguyễn Văn Tụng</v>
      </c>
      <c r="J1152" s="436"/>
      <c r="K1152" s="436">
        <f t="shared" si="226"/>
        <v>1</v>
      </c>
      <c r="L1152" s="436" t="str">
        <f t="shared" si="227"/>
        <v>DC1CB21-DC-1</v>
      </c>
      <c r="M1152" s="436">
        <f t="shared" si="228"/>
        <v>21</v>
      </c>
      <c r="N1152" s="437">
        <f t="shared" si="234"/>
        <v>14</v>
      </c>
      <c r="O1152" s="437"/>
      <c r="P1152" s="430" t="str">
        <f t="shared" si="229"/>
        <v/>
      </c>
      <c r="U1152" s="177">
        <v>6</v>
      </c>
      <c r="V1152" s="177" t="s">
        <v>2724</v>
      </c>
      <c r="W1152" s="177" t="s">
        <v>2741</v>
      </c>
      <c r="X1152" s="177" t="s">
        <v>2787</v>
      </c>
      <c r="Y1152" s="177" t="s">
        <v>2788</v>
      </c>
      <c r="Z1152" s="177" t="s">
        <v>5811</v>
      </c>
      <c r="AA1152" s="525" t="s">
        <v>2789</v>
      </c>
      <c r="AB1152" s="399" t="str">
        <f t="shared" si="230"/>
        <v>DC1CB21</v>
      </c>
      <c r="AC1152" s="399" t="str">
        <f t="shared" si="231"/>
        <v>DC1CB21-DC</v>
      </c>
      <c r="AD1152" t="str">
        <f>Y1152&amp;"-"&amp;VLOOKUP(AC1152,'LICH THI'!C:AA,9,0)</f>
        <v>64DCCA3015-42472</v>
      </c>
      <c r="AE1152">
        <f t="shared" si="232"/>
        <v>1</v>
      </c>
    </row>
    <row r="1153" spans="1:31" x14ac:dyDescent="0.25">
      <c r="A1153" s="436" t="str">
        <f t="shared" si="222"/>
        <v>DC1CB21-DC-64</v>
      </c>
      <c r="B1153" s="436">
        <f>COUNTIF(AC$4:AC1153,AC1153)</f>
        <v>64</v>
      </c>
      <c r="C1153" s="436" t="str">
        <f t="shared" si="223"/>
        <v>DC1CB21-DC</v>
      </c>
      <c r="D1153" s="436">
        <f>VLOOKUP(C1153,'LICH THI'!C:AA,12,0)</f>
        <v>74</v>
      </c>
      <c r="E1153" s="436">
        <f>VLOOKUP(C1153,'LICH THI'!C:AA,13,0)</f>
        <v>45</v>
      </c>
      <c r="F1153" s="436">
        <f t="shared" si="233"/>
        <v>29</v>
      </c>
      <c r="G1153" s="436">
        <f>VLOOKUP(C1153,'LICH THI'!C:AA,14,0)</f>
        <v>2</v>
      </c>
      <c r="H1153" s="436">
        <f t="shared" si="224"/>
        <v>2</v>
      </c>
      <c r="I1153" s="436" t="str">
        <f t="shared" si="225"/>
        <v>Tạ Kim Tuyên</v>
      </c>
      <c r="J1153" s="436"/>
      <c r="K1153" s="436">
        <f t="shared" si="226"/>
        <v>1</v>
      </c>
      <c r="L1153" s="436" t="str">
        <f t="shared" si="227"/>
        <v>DC1CB21-DC-1</v>
      </c>
      <c r="M1153" s="436">
        <f t="shared" si="228"/>
        <v>21</v>
      </c>
      <c r="N1153" s="437">
        <f t="shared" si="234"/>
        <v>15</v>
      </c>
      <c r="O1153" s="437"/>
      <c r="P1153" s="430" t="str">
        <f t="shared" si="229"/>
        <v/>
      </c>
      <c r="U1153" s="177">
        <v>26</v>
      </c>
      <c r="V1153" s="177" t="s">
        <v>3301</v>
      </c>
      <c r="W1153" s="177" t="s">
        <v>5429</v>
      </c>
      <c r="X1153" s="177" t="s">
        <v>4015</v>
      </c>
      <c r="Y1153" s="177" t="s">
        <v>5430</v>
      </c>
      <c r="Z1153" s="177" t="s">
        <v>5811</v>
      </c>
      <c r="AA1153" s="525" t="s">
        <v>2850</v>
      </c>
      <c r="AB1153" s="399" t="str">
        <f t="shared" si="230"/>
        <v>DC1CB21</v>
      </c>
      <c r="AC1153" s="399" t="str">
        <f t="shared" si="231"/>
        <v>DC1CB21-DC</v>
      </c>
      <c r="AD1153" t="str">
        <f>Y1153&amp;"-"&amp;VLOOKUP(AC1153,'LICH THI'!C:AA,9,0)</f>
        <v>64DCDD3060-42472</v>
      </c>
      <c r="AE1153">
        <f t="shared" si="232"/>
        <v>1</v>
      </c>
    </row>
    <row r="1154" spans="1:31" x14ac:dyDescent="0.25">
      <c r="A1154" s="436" t="str">
        <f t="shared" si="222"/>
        <v>DC1CB21-DC-65</v>
      </c>
      <c r="B1154" s="436">
        <f>COUNTIF(AC$4:AC1154,AC1154)</f>
        <v>65</v>
      </c>
      <c r="C1154" s="436" t="str">
        <f t="shared" si="223"/>
        <v>DC1CB21-DC</v>
      </c>
      <c r="D1154" s="436">
        <f>VLOOKUP(C1154,'LICH THI'!C:AA,12,0)</f>
        <v>74</v>
      </c>
      <c r="E1154" s="436">
        <f>VLOOKUP(C1154,'LICH THI'!C:AA,13,0)</f>
        <v>45</v>
      </c>
      <c r="F1154" s="436">
        <f t="shared" si="233"/>
        <v>29</v>
      </c>
      <c r="G1154" s="436">
        <f>VLOOKUP(C1154,'LICH THI'!C:AA,14,0)</f>
        <v>2</v>
      </c>
      <c r="H1154" s="436">
        <f t="shared" si="224"/>
        <v>2</v>
      </c>
      <c r="I1154" s="436" t="str">
        <f t="shared" si="225"/>
        <v>Đoàn Thị Tuyền</v>
      </c>
      <c r="J1154" s="436"/>
      <c r="K1154" s="436">
        <f t="shared" si="226"/>
        <v>1</v>
      </c>
      <c r="L1154" s="436" t="str">
        <f t="shared" si="227"/>
        <v>DC1CB21-DC-1</v>
      </c>
      <c r="M1154" s="436">
        <f t="shared" si="228"/>
        <v>21</v>
      </c>
      <c r="N1154" s="437">
        <f t="shared" si="234"/>
        <v>16</v>
      </c>
      <c r="O1154" s="437"/>
      <c r="P1154" s="430" t="str">
        <f t="shared" si="229"/>
        <v/>
      </c>
      <c r="U1154" s="177">
        <v>40</v>
      </c>
      <c r="V1154" s="177" t="s">
        <v>3325</v>
      </c>
      <c r="W1154" s="177" t="s">
        <v>3049</v>
      </c>
      <c r="X1154" s="177" t="s">
        <v>3795</v>
      </c>
      <c r="Y1154" s="177" t="s">
        <v>3796</v>
      </c>
      <c r="Z1154" s="177" t="s">
        <v>5811</v>
      </c>
      <c r="AA1154" s="525" t="s">
        <v>3797</v>
      </c>
      <c r="AB1154" s="399" t="str">
        <f t="shared" si="230"/>
        <v>DC1CB21</v>
      </c>
      <c r="AC1154" s="399" t="str">
        <f t="shared" si="231"/>
        <v>DC1CB21-DC</v>
      </c>
      <c r="AD1154" t="str">
        <f>Y1154&amp;"-"&amp;VLOOKUP(AC1154,'LICH THI'!C:AA,9,0)</f>
        <v>64DCDT3082-42472</v>
      </c>
      <c r="AE1154">
        <f t="shared" si="232"/>
        <v>1</v>
      </c>
    </row>
    <row r="1155" spans="1:31" x14ac:dyDescent="0.25">
      <c r="A1155" s="436" t="str">
        <f t="shared" si="222"/>
        <v>DC1CB21-DC-66</v>
      </c>
      <c r="B1155" s="436">
        <f>COUNTIF(AC$4:AC1155,AC1155)</f>
        <v>66</v>
      </c>
      <c r="C1155" s="436" t="str">
        <f t="shared" si="223"/>
        <v>DC1CB21-DC</v>
      </c>
      <c r="D1155" s="436">
        <f>VLOOKUP(C1155,'LICH THI'!C:AA,12,0)</f>
        <v>74</v>
      </c>
      <c r="E1155" s="436">
        <f>VLOOKUP(C1155,'LICH THI'!C:AA,13,0)</f>
        <v>45</v>
      </c>
      <c r="F1155" s="436">
        <f t="shared" si="233"/>
        <v>29</v>
      </c>
      <c r="G1155" s="436">
        <f>VLOOKUP(C1155,'LICH THI'!C:AA,14,0)</f>
        <v>2</v>
      </c>
      <c r="H1155" s="436">
        <f t="shared" si="224"/>
        <v>2</v>
      </c>
      <c r="I1155" s="436" t="str">
        <f t="shared" si="225"/>
        <v>Lại Thế Tường</v>
      </c>
      <c r="J1155" s="436"/>
      <c r="K1155" s="436">
        <f t="shared" si="226"/>
        <v>1</v>
      </c>
      <c r="L1155" s="436" t="str">
        <f t="shared" si="227"/>
        <v>DC1CB21-DC-1</v>
      </c>
      <c r="M1155" s="436">
        <f t="shared" si="228"/>
        <v>21</v>
      </c>
      <c r="N1155" s="437">
        <f t="shared" si="234"/>
        <v>17</v>
      </c>
      <c r="O1155" s="437"/>
      <c r="P1155" s="430" t="str">
        <f t="shared" si="229"/>
        <v/>
      </c>
      <c r="U1155" s="177">
        <v>58</v>
      </c>
      <c r="V1155" s="177" t="s">
        <v>3459</v>
      </c>
      <c r="W1155" s="177" t="s">
        <v>5482</v>
      </c>
      <c r="X1155" s="177" t="s">
        <v>5483</v>
      </c>
      <c r="Y1155" s="177" t="s">
        <v>5484</v>
      </c>
      <c r="Z1155" s="177" t="s">
        <v>5811</v>
      </c>
      <c r="AA1155" s="525" t="s">
        <v>5485</v>
      </c>
      <c r="AB1155" s="399" t="str">
        <f t="shared" si="230"/>
        <v>DC1CB21</v>
      </c>
      <c r="AC1155" s="399" t="str">
        <f t="shared" si="231"/>
        <v>DC1CB21-DC</v>
      </c>
      <c r="AD1155" t="str">
        <f>Y1155&amp;"-"&amp;VLOOKUP(AC1155,'LICH THI'!C:AA,9,0)</f>
        <v>65DCCS22715-42472</v>
      </c>
      <c r="AE1155">
        <f t="shared" si="232"/>
        <v>1</v>
      </c>
    </row>
    <row r="1156" spans="1:31" x14ac:dyDescent="0.25">
      <c r="A1156" s="436" t="str">
        <f t="shared" si="222"/>
        <v>DC1CB21-DC-67</v>
      </c>
      <c r="B1156" s="436">
        <f>COUNTIF(AC$4:AC1156,AC1156)</f>
        <v>67</v>
      </c>
      <c r="C1156" s="436" t="str">
        <f t="shared" si="223"/>
        <v>DC1CB21-DC</v>
      </c>
      <c r="D1156" s="436">
        <f>VLOOKUP(C1156,'LICH THI'!C:AA,12,0)</f>
        <v>74</v>
      </c>
      <c r="E1156" s="436">
        <f>VLOOKUP(C1156,'LICH THI'!C:AA,13,0)</f>
        <v>45</v>
      </c>
      <c r="F1156" s="436">
        <f t="shared" si="233"/>
        <v>29</v>
      </c>
      <c r="G1156" s="436">
        <f>VLOOKUP(C1156,'LICH THI'!C:AA,14,0)</f>
        <v>2</v>
      </c>
      <c r="H1156" s="436">
        <f t="shared" si="224"/>
        <v>2</v>
      </c>
      <c r="I1156" s="436" t="str">
        <f t="shared" si="225"/>
        <v>Đỗ Văn Thành</v>
      </c>
      <c r="J1156" s="436"/>
      <c r="K1156" s="436">
        <f t="shared" si="226"/>
        <v>1</v>
      </c>
      <c r="L1156" s="436" t="str">
        <f t="shared" si="227"/>
        <v>DC1CB21-DC-1</v>
      </c>
      <c r="M1156" s="436">
        <f t="shared" si="228"/>
        <v>21</v>
      </c>
      <c r="N1156" s="437">
        <f t="shared" si="234"/>
        <v>18</v>
      </c>
      <c r="O1156" s="437"/>
      <c r="P1156" s="430" t="str">
        <f t="shared" si="229"/>
        <v/>
      </c>
      <c r="U1156" s="177">
        <v>70</v>
      </c>
      <c r="V1156" s="177" t="s">
        <v>4894</v>
      </c>
      <c r="W1156" s="177" t="s">
        <v>3663</v>
      </c>
      <c r="X1156" s="177" t="s">
        <v>2894</v>
      </c>
      <c r="Y1156" s="177" t="s">
        <v>6111</v>
      </c>
      <c r="Z1156" s="177" t="s">
        <v>5811</v>
      </c>
      <c r="AA1156" s="525" t="s">
        <v>6112</v>
      </c>
      <c r="AB1156" s="399" t="str">
        <f t="shared" si="230"/>
        <v>DC1CB21</v>
      </c>
      <c r="AC1156" s="399" t="str">
        <f t="shared" si="231"/>
        <v>DC1CB21-DC</v>
      </c>
      <c r="AD1156" t="str">
        <f>Y1156&amp;"-"&amp;VLOOKUP(AC1156,'LICH THI'!C:AA,9,0)</f>
        <v>65DCOT23130-42472</v>
      </c>
      <c r="AE1156">
        <f t="shared" si="232"/>
        <v>1</v>
      </c>
    </row>
    <row r="1157" spans="1:31" x14ac:dyDescent="0.25">
      <c r="A1157" s="436" t="str">
        <f t="shared" ref="A1157:A1220" si="235">C1157&amp;"-"&amp;B1157</f>
        <v>DC1CB21-DC-68</v>
      </c>
      <c r="B1157" s="436">
        <f>COUNTIF(AC$4:AC1157,AC1157)</f>
        <v>68</v>
      </c>
      <c r="C1157" s="436" t="str">
        <f t="shared" ref="C1157:C1220" si="236">_CT_MaHP1</f>
        <v>DC1CB21-DC</v>
      </c>
      <c r="D1157" s="436">
        <f>VLOOKUP(C1157,'LICH THI'!C:AA,12,0)</f>
        <v>74</v>
      </c>
      <c r="E1157" s="436">
        <f>VLOOKUP(C1157,'LICH THI'!C:AA,13,0)</f>
        <v>45</v>
      </c>
      <c r="F1157" s="436">
        <f t="shared" si="233"/>
        <v>29</v>
      </c>
      <c r="G1157" s="436">
        <f>VLOOKUP(C1157,'LICH THI'!C:AA,14,0)</f>
        <v>2</v>
      </c>
      <c r="H1157" s="436">
        <f t="shared" ref="H1157:H1220" si="237">IF(E1157=0,"",TRUNC((B1157+E1157-1)/E1157))</f>
        <v>2</v>
      </c>
      <c r="I1157" s="436" t="str">
        <f t="shared" ref="I1157:I1220" si="238">W1157&amp;" "&amp;X1157</f>
        <v>Thái Hữu Thành</v>
      </c>
      <c r="J1157" s="436"/>
      <c r="K1157" s="436">
        <f t="shared" ref="K1157:K1220" si="239">IF(G1157=1,1,IF(H1157&lt;G1157,H1157+1,1))</f>
        <v>1</v>
      </c>
      <c r="L1157" s="436" t="str">
        <f t="shared" ref="L1157:L1220" si="240">C1157&amp;"-"&amp;K1157</f>
        <v>DC1CB21-DC-1</v>
      </c>
      <c r="M1157" s="436">
        <f t="shared" ref="M1157:M1220" si="241">IF(E1157=0,"",MOD(MID(C1157,6,2),E1157))</f>
        <v>21</v>
      </c>
      <c r="N1157" s="437">
        <f t="shared" si="234"/>
        <v>19</v>
      </c>
      <c r="O1157" s="437"/>
      <c r="P1157" s="430" t="str">
        <f t="shared" ref="P1157:P1220" si="242">IF(MOD(20*O1157,10)&lt;&gt;0,"SAI","")</f>
        <v/>
      </c>
      <c r="U1157" s="177">
        <v>63</v>
      </c>
      <c r="V1157" s="177" t="s">
        <v>3478</v>
      </c>
      <c r="W1157" s="177" t="s">
        <v>6264</v>
      </c>
      <c r="X1157" s="177" t="s">
        <v>2894</v>
      </c>
      <c r="Y1157" s="177" t="s">
        <v>6265</v>
      </c>
      <c r="Z1157" s="177" t="s">
        <v>5811</v>
      </c>
      <c r="AA1157" s="525" t="s">
        <v>6266</v>
      </c>
      <c r="AB1157" s="399" t="str">
        <f t="shared" ref="AB1157:AB1220" si="243">_CT_MaHP</f>
        <v>DC1CB21</v>
      </c>
      <c r="AC1157" s="399" t="str">
        <f t="shared" ref="AC1157:AC1220" si="244">_CT_MaHe</f>
        <v>DC1CB21-DC</v>
      </c>
      <c r="AD1157" t="str">
        <f>Y1157&amp;"-"&amp;VLOOKUP(AC1157,'LICH THI'!C:AA,9,0)</f>
        <v>65DCDD23092-42472</v>
      </c>
      <c r="AE1157">
        <f t="shared" ref="AE1157:AE1220" si="245">COUNTIF(AD1157,AD:AD)</f>
        <v>1</v>
      </c>
    </row>
    <row r="1158" spans="1:31" x14ac:dyDescent="0.25">
      <c r="A1158" s="436" t="str">
        <f t="shared" si="235"/>
        <v>DC1CB21-DC-69</v>
      </c>
      <c r="B1158" s="436">
        <f>COUNTIF(AC$4:AC1158,AC1158)</f>
        <v>69</v>
      </c>
      <c r="C1158" s="436" t="str">
        <f t="shared" si="236"/>
        <v>DC1CB21-DC</v>
      </c>
      <c r="D1158" s="436">
        <f>VLOOKUP(C1158,'LICH THI'!C:AA,12,0)</f>
        <v>74</v>
      </c>
      <c r="E1158" s="436">
        <f>VLOOKUP(C1158,'LICH THI'!C:AA,13,0)</f>
        <v>45</v>
      </c>
      <c r="F1158" s="436">
        <f t="shared" ref="F1158:F1221" si="246">IF(G1158="","",IF(G1158=H1158,D1158-(H1158-1)*E1158,E1158))</f>
        <v>29</v>
      </c>
      <c r="G1158" s="436">
        <f>VLOOKUP(C1158,'LICH THI'!C:AA,14,0)</f>
        <v>2</v>
      </c>
      <c r="H1158" s="436">
        <f t="shared" si="237"/>
        <v>2</v>
      </c>
      <c r="I1158" s="436" t="str">
        <f t="shared" si="238"/>
        <v>Nguyễn Mạnh Thắng</v>
      </c>
      <c r="J1158" s="436"/>
      <c r="K1158" s="436">
        <f t="shared" si="239"/>
        <v>1</v>
      </c>
      <c r="L1158" s="436" t="str">
        <f t="shared" si="240"/>
        <v>DC1CB21-DC-1</v>
      </c>
      <c r="M1158" s="436">
        <f t="shared" si="241"/>
        <v>21</v>
      </c>
      <c r="N1158" s="437">
        <f t="shared" ref="N1158:N1221" si="247">IF(F1158=0,"",(K1158-1)*$N$2+1+MOD(B1158-M1158,F1158))</f>
        <v>20</v>
      </c>
      <c r="O1158" s="437"/>
      <c r="P1158" s="430" t="str">
        <f t="shared" si="242"/>
        <v/>
      </c>
      <c r="U1158" s="177">
        <v>64</v>
      </c>
      <c r="V1158" s="177" t="s">
        <v>3478</v>
      </c>
      <c r="W1158" s="177" t="s">
        <v>2734</v>
      </c>
      <c r="X1158" s="177" t="s">
        <v>3464</v>
      </c>
      <c r="Y1158" s="177" t="s">
        <v>3897</v>
      </c>
      <c r="Z1158" s="177" t="s">
        <v>5811</v>
      </c>
      <c r="AA1158" s="525" t="s">
        <v>3898</v>
      </c>
      <c r="AB1158" s="399" t="str">
        <f t="shared" si="243"/>
        <v>DC1CB21</v>
      </c>
      <c r="AC1158" s="399" t="str">
        <f t="shared" si="244"/>
        <v>DC1CB21-DC</v>
      </c>
      <c r="AD1158" t="str">
        <f>Y1158&amp;"-"&amp;VLOOKUP(AC1158,'LICH THI'!C:AA,9,0)</f>
        <v>65DCDD23492-42472</v>
      </c>
      <c r="AE1158">
        <f t="shared" si="245"/>
        <v>1</v>
      </c>
    </row>
    <row r="1159" spans="1:31" x14ac:dyDescent="0.25">
      <c r="A1159" s="436" t="str">
        <f t="shared" si="235"/>
        <v>DC1CB21-DC-70</v>
      </c>
      <c r="B1159" s="436">
        <f>COUNTIF(AC$4:AC1159,AC1159)</f>
        <v>70</v>
      </c>
      <c r="C1159" s="436" t="str">
        <f t="shared" si="236"/>
        <v>DC1CB21-DC</v>
      </c>
      <c r="D1159" s="436">
        <f>VLOOKUP(C1159,'LICH THI'!C:AA,12,0)</f>
        <v>74</v>
      </c>
      <c r="E1159" s="436">
        <f>VLOOKUP(C1159,'LICH THI'!C:AA,13,0)</f>
        <v>45</v>
      </c>
      <c r="F1159" s="436">
        <f t="shared" si="246"/>
        <v>29</v>
      </c>
      <c r="G1159" s="436">
        <f>VLOOKUP(C1159,'LICH THI'!C:AA,14,0)</f>
        <v>2</v>
      </c>
      <c r="H1159" s="436">
        <f t="shared" si="237"/>
        <v>2</v>
      </c>
      <c r="I1159" s="436" t="str">
        <f t="shared" si="238"/>
        <v>Trương Văn Thắng</v>
      </c>
      <c r="J1159" s="436"/>
      <c r="K1159" s="436">
        <f t="shared" si="239"/>
        <v>1</v>
      </c>
      <c r="L1159" s="436" t="str">
        <f t="shared" si="240"/>
        <v>DC1CB21-DC-1</v>
      </c>
      <c r="M1159" s="436">
        <f t="shared" si="241"/>
        <v>21</v>
      </c>
      <c r="N1159" s="437">
        <f t="shared" si="247"/>
        <v>21</v>
      </c>
      <c r="O1159" s="437"/>
      <c r="P1159" s="430" t="str">
        <f t="shared" si="242"/>
        <v/>
      </c>
      <c r="U1159" s="177">
        <v>57</v>
      </c>
      <c r="V1159" s="177" t="s">
        <v>3459</v>
      </c>
      <c r="W1159" s="177" t="s">
        <v>3463</v>
      </c>
      <c r="X1159" s="177" t="s">
        <v>3464</v>
      </c>
      <c r="Y1159" s="177" t="s">
        <v>3465</v>
      </c>
      <c r="Z1159" s="177" t="s">
        <v>5811</v>
      </c>
      <c r="AA1159" s="525" t="s">
        <v>3466</v>
      </c>
      <c r="AB1159" s="399" t="str">
        <f t="shared" si="243"/>
        <v>DC1CB21</v>
      </c>
      <c r="AC1159" s="399" t="str">
        <f t="shared" si="244"/>
        <v>DC1CB21-DC</v>
      </c>
      <c r="AD1159" t="str">
        <f>Y1159&amp;"-"&amp;VLOOKUP(AC1159,'LICH THI'!C:AA,9,0)</f>
        <v>65DCCS23361-42472</v>
      </c>
      <c r="AE1159">
        <f t="shared" si="245"/>
        <v>1</v>
      </c>
    </row>
    <row r="1160" spans="1:31" x14ac:dyDescent="0.25">
      <c r="A1160" s="436" t="str">
        <f t="shared" si="235"/>
        <v>DC1CB21-DC-71</v>
      </c>
      <c r="B1160" s="436">
        <f>COUNTIF(AC$4:AC1160,AC1160)</f>
        <v>71</v>
      </c>
      <c r="C1160" s="436" t="str">
        <f t="shared" si="236"/>
        <v>DC1CB21-DC</v>
      </c>
      <c r="D1160" s="436">
        <f>VLOOKUP(C1160,'LICH THI'!C:AA,12,0)</f>
        <v>74</v>
      </c>
      <c r="E1160" s="436">
        <f>VLOOKUP(C1160,'LICH THI'!C:AA,13,0)</f>
        <v>45</v>
      </c>
      <c r="F1160" s="436">
        <f t="shared" si="246"/>
        <v>29</v>
      </c>
      <c r="G1160" s="436">
        <f>VLOOKUP(C1160,'LICH THI'!C:AA,14,0)</f>
        <v>2</v>
      </c>
      <c r="H1160" s="436">
        <f t="shared" si="237"/>
        <v>2</v>
      </c>
      <c r="I1160" s="436" t="str">
        <f t="shared" si="238"/>
        <v>Nguyễn Đức Thiện</v>
      </c>
      <c r="J1160" s="436"/>
      <c r="K1160" s="436">
        <f t="shared" si="239"/>
        <v>1</v>
      </c>
      <c r="L1160" s="436" t="str">
        <f t="shared" si="240"/>
        <v>DC1CB21-DC-1</v>
      </c>
      <c r="M1160" s="436">
        <f t="shared" si="241"/>
        <v>21</v>
      </c>
      <c r="N1160" s="437">
        <f t="shared" si="247"/>
        <v>22</v>
      </c>
      <c r="O1160" s="437"/>
      <c r="P1160" s="430" t="str">
        <f t="shared" si="242"/>
        <v/>
      </c>
      <c r="U1160" s="177">
        <v>71</v>
      </c>
      <c r="V1160" s="177" t="s">
        <v>4894</v>
      </c>
      <c r="W1160" s="177" t="s">
        <v>3103</v>
      </c>
      <c r="X1160" s="177" t="s">
        <v>4004</v>
      </c>
      <c r="Y1160" s="177" t="s">
        <v>6113</v>
      </c>
      <c r="Z1160" s="177" t="s">
        <v>5811</v>
      </c>
      <c r="AA1160" s="525" t="s">
        <v>6114</v>
      </c>
      <c r="AB1160" s="399" t="str">
        <f t="shared" si="243"/>
        <v>DC1CB21</v>
      </c>
      <c r="AC1160" s="399" t="str">
        <f t="shared" si="244"/>
        <v>DC1CB21-DC</v>
      </c>
      <c r="AD1160" t="str">
        <f>Y1160&amp;"-"&amp;VLOOKUP(AC1160,'LICH THI'!C:AA,9,0)</f>
        <v>65DCOT21788-42472</v>
      </c>
      <c r="AE1160">
        <f t="shared" si="245"/>
        <v>1</v>
      </c>
    </row>
    <row r="1161" spans="1:31" x14ac:dyDescent="0.25">
      <c r="A1161" s="436" t="str">
        <f t="shared" si="235"/>
        <v>DC1CB21-DC-72</v>
      </c>
      <c r="B1161" s="436">
        <f>COUNTIF(AC$4:AC1161,AC1161)</f>
        <v>72</v>
      </c>
      <c r="C1161" s="436" t="str">
        <f t="shared" si="236"/>
        <v>DC1CB21-DC</v>
      </c>
      <c r="D1161" s="436">
        <f>VLOOKUP(C1161,'LICH THI'!C:AA,12,0)</f>
        <v>74</v>
      </c>
      <c r="E1161" s="436">
        <f>VLOOKUP(C1161,'LICH THI'!C:AA,13,0)</f>
        <v>45</v>
      </c>
      <c r="F1161" s="436">
        <f t="shared" si="246"/>
        <v>29</v>
      </c>
      <c r="G1161" s="436">
        <f>VLOOKUP(C1161,'LICH THI'!C:AA,14,0)</f>
        <v>2</v>
      </c>
      <c r="H1161" s="436">
        <f t="shared" si="237"/>
        <v>2</v>
      </c>
      <c r="I1161" s="436" t="str">
        <f t="shared" si="238"/>
        <v>Nguyễn Trọng Thông</v>
      </c>
      <c r="J1161" s="436"/>
      <c r="K1161" s="436">
        <f t="shared" si="239"/>
        <v>1</v>
      </c>
      <c r="L1161" s="436" t="str">
        <f t="shared" si="240"/>
        <v>DC1CB21-DC-1</v>
      </c>
      <c r="M1161" s="436">
        <f t="shared" si="241"/>
        <v>21</v>
      </c>
      <c r="N1161" s="437">
        <f t="shared" si="247"/>
        <v>23</v>
      </c>
      <c r="O1161" s="437"/>
      <c r="P1161" s="430" t="str">
        <f t="shared" si="242"/>
        <v/>
      </c>
      <c r="U1161" s="177">
        <v>47</v>
      </c>
      <c r="V1161" s="177" t="s">
        <v>3400</v>
      </c>
      <c r="W1161" s="177" t="s">
        <v>3353</v>
      </c>
      <c r="X1161" s="177" t="s">
        <v>6439</v>
      </c>
      <c r="Y1161" s="177" t="s">
        <v>6440</v>
      </c>
      <c r="Z1161" s="177" t="s">
        <v>5811</v>
      </c>
      <c r="AA1161" s="525" t="s">
        <v>4654</v>
      </c>
      <c r="AB1161" s="399" t="str">
        <f t="shared" si="243"/>
        <v>DC1CB21</v>
      </c>
      <c r="AC1161" s="399" t="str">
        <f t="shared" si="244"/>
        <v>DC1CB21-DC</v>
      </c>
      <c r="AD1161" t="str">
        <f>Y1161&amp;"-"&amp;VLOOKUP(AC1161,'LICH THI'!C:AA,9,0)</f>
        <v>64DCOT3149-42472</v>
      </c>
      <c r="AE1161">
        <f t="shared" si="245"/>
        <v>1</v>
      </c>
    </row>
    <row r="1162" spans="1:31" x14ac:dyDescent="0.25">
      <c r="A1162" s="436" t="str">
        <f t="shared" si="235"/>
        <v>DC1CB21-DC-73</v>
      </c>
      <c r="B1162" s="436">
        <f>COUNTIF(AC$4:AC1162,AC1162)</f>
        <v>73</v>
      </c>
      <c r="C1162" s="436" t="str">
        <f t="shared" si="236"/>
        <v>DC1CB21-DC</v>
      </c>
      <c r="D1162" s="436">
        <f>VLOOKUP(C1162,'LICH THI'!C:AA,12,0)</f>
        <v>74</v>
      </c>
      <c r="E1162" s="436">
        <f>VLOOKUP(C1162,'LICH THI'!C:AA,13,0)</f>
        <v>45</v>
      </c>
      <c r="F1162" s="436">
        <f t="shared" si="246"/>
        <v>29</v>
      </c>
      <c r="G1162" s="436">
        <f>VLOOKUP(C1162,'LICH THI'!C:AA,14,0)</f>
        <v>2</v>
      </c>
      <c r="H1162" s="436">
        <f t="shared" si="237"/>
        <v>2</v>
      </c>
      <c r="I1162" s="436" t="str">
        <f t="shared" si="238"/>
        <v>Lê Văn Trung</v>
      </c>
      <c r="J1162" s="436"/>
      <c r="K1162" s="436">
        <f t="shared" si="239"/>
        <v>1</v>
      </c>
      <c r="L1162" s="436" t="str">
        <f t="shared" si="240"/>
        <v>DC1CB21-DC-1</v>
      </c>
      <c r="M1162" s="436">
        <f t="shared" si="241"/>
        <v>21</v>
      </c>
      <c r="N1162" s="437">
        <f t="shared" si="247"/>
        <v>24</v>
      </c>
      <c r="O1162" s="437"/>
      <c r="P1162" s="430" t="str">
        <f t="shared" si="242"/>
        <v/>
      </c>
      <c r="U1162" s="177">
        <v>44</v>
      </c>
      <c r="V1162" s="177" t="s">
        <v>3014</v>
      </c>
      <c r="W1162" s="177" t="s">
        <v>2604</v>
      </c>
      <c r="X1162" s="177" t="s">
        <v>3160</v>
      </c>
      <c r="Y1162" s="177" t="s">
        <v>5809</v>
      </c>
      <c r="Z1162" s="177" t="s">
        <v>5811</v>
      </c>
      <c r="AA1162" s="525" t="s">
        <v>5810</v>
      </c>
      <c r="AB1162" s="399" t="str">
        <f t="shared" si="243"/>
        <v>DC1CB21</v>
      </c>
      <c r="AC1162" s="399" t="str">
        <f t="shared" si="244"/>
        <v>DC1CB21-DC</v>
      </c>
      <c r="AD1162" t="str">
        <f>Y1162&amp;"-"&amp;VLOOKUP(AC1162,'LICH THI'!C:AA,9,0)</f>
        <v>64DCMX3047-42472</v>
      </c>
      <c r="AE1162">
        <f t="shared" si="245"/>
        <v>1</v>
      </c>
    </row>
    <row r="1163" spans="1:31" x14ac:dyDescent="0.25">
      <c r="A1163" s="436" t="str">
        <f t="shared" si="235"/>
        <v>DC1CB21-DC-74</v>
      </c>
      <c r="B1163" s="436">
        <f>COUNTIF(AC$4:AC1163,AC1163)</f>
        <v>74</v>
      </c>
      <c r="C1163" s="436" t="str">
        <f t="shared" si="236"/>
        <v>DC1CB21-DC</v>
      </c>
      <c r="D1163" s="436">
        <f>VLOOKUP(C1163,'LICH THI'!C:AA,12,0)</f>
        <v>74</v>
      </c>
      <c r="E1163" s="436">
        <f>VLOOKUP(C1163,'LICH THI'!C:AA,13,0)</f>
        <v>45</v>
      </c>
      <c r="F1163" s="436">
        <f t="shared" si="246"/>
        <v>29</v>
      </c>
      <c r="G1163" s="436">
        <f>VLOOKUP(C1163,'LICH THI'!C:AA,14,0)</f>
        <v>2</v>
      </c>
      <c r="H1163" s="436">
        <f t="shared" si="237"/>
        <v>2</v>
      </c>
      <c r="I1163" s="436" t="str">
        <f t="shared" si="238"/>
        <v>Nguyễn Văn Vũ</v>
      </c>
      <c r="J1163" s="436"/>
      <c r="K1163" s="436">
        <f t="shared" si="239"/>
        <v>1</v>
      </c>
      <c r="L1163" s="436" t="str">
        <f t="shared" si="240"/>
        <v>DC1CB21-DC-1</v>
      </c>
      <c r="M1163" s="436">
        <f t="shared" si="241"/>
        <v>21</v>
      </c>
      <c r="N1163" s="437">
        <f t="shared" si="247"/>
        <v>25</v>
      </c>
      <c r="O1163" s="437"/>
      <c r="P1163" s="430" t="str">
        <f t="shared" si="242"/>
        <v/>
      </c>
      <c r="U1163" s="177">
        <v>69</v>
      </c>
      <c r="V1163" s="177" t="s">
        <v>4874</v>
      </c>
      <c r="W1163" s="177" t="s">
        <v>2741</v>
      </c>
      <c r="X1163" s="177" t="s">
        <v>3011</v>
      </c>
      <c r="Y1163" s="177" t="s">
        <v>6453</v>
      </c>
      <c r="Z1163" s="177" t="s">
        <v>5811</v>
      </c>
      <c r="AA1163" s="525" t="s">
        <v>5767</v>
      </c>
      <c r="AB1163" s="399" t="str">
        <f t="shared" si="243"/>
        <v>DC1CB21</v>
      </c>
      <c r="AC1163" s="399" t="str">
        <f t="shared" si="244"/>
        <v>DC1CB21-DC</v>
      </c>
      <c r="AD1163" t="str">
        <f>Y1163&amp;"-"&amp;VLOOKUP(AC1163,'LICH THI'!C:AA,9,0)</f>
        <v>65DCHT22384-42472</v>
      </c>
      <c r="AE1163">
        <f t="shared" si="245"/>
        <v>1</v>
      </c>
    </row>
    <row r="1164" spans="1:31" x14ac:dyDescent="0.25">
      <c r="A1164" s="436" t="str">
        <f t="shared" si="235"/>
        <v>DC1CB22-DC-1</v>
      </c>
      <c r="B1164" s="436">
        <f>COUNTIF(AC$4:AC1164,AC1164)</f>
        <v>1</v>
      </c>
      <c r="C1164" s="436" t="str">
        <f t="shared" si="236"/>
        <v>DC1CB22-DC</v>
      </c>
      <c r="D1164" s="436">
        <f>VLOOKUP(C1164,'LICH THI'!C:AA,12,0)</f>
        <v>37</v>
      </c>
      <c r="E1164" s="436">
        <f>VLOOKUP(C1164,'LICH THI'!C:AA,13,0)</f>
        <v>37</v>
      </c>
      <c r="F1164" s="436">
        <f t="shared" si="246"/>
        <v>37</v>
      </c>
      <c r="G1164" s="436">
        <f>VLOOKUP(C1164,'LICH THI'!C:AA,14,0)</f>
        <v>1</v>
      </c>
      <c r="H1164" s="436">
        <f t="shared" si="237"/>
        <v>1</v>
      </c>
      <c r="I1164" s="436" t="str">
        <f t="shared" si="238"/>
        <v>Đỗ Đức Anh</v>
      </c>
      <c r="J1164" s="436"/>
      <c r="K1164" s="436">
        <f t="shared" si="239"/>
        <v>1</v>
      </c>
      <c r="L1164" s="436" t="str">
        <f t="shared" si="240"/>
        <v>DC1CB22-DC-1</v>
      </c>
      <c r="M1164" s="436">
        <f t="shared" si="241"/>
        <v>22</v>
      </c>
      <c r="N1164" s="437">
        <f t="shared" si="247"/>
        <v>17</v>
      </c>
      <c r="O1164" s="437"/>
      <c r="P1164" s="430" t="str">
        <f t="shared" si="242"/>
        <v/>
      </c>
      <c r="U1164" s="177">
        <v>26</v>
      </c>
      <c r="V1164" s="177" t="s">
        <v>4803</v>
      </c>
      <c r="W1164" s="177" t="s">
        <v>2963</v>
      </c>
      <c r="X1164" s="177" t="s">
        <v>2611</v>
      </c>
      <c r="Y1164" s="177" t="s">
        <v>7330</v>
      </c>
      <c r="Z1164" s="177" t="s">
        <v>7371</v>
      </c>
      <c r="AA1164" s="525" t="s">
        <v>5426</v>
      </c>
      <c r="AB1164" s="399" t="str">
        <f t="shared" si="243"/>
        <v>DC1CB22</v>
      </c>
      <c r="AC1164" s="399" t="str">
        <f t="shared" si="244"/>
        <v>DC1CB22-DC</v>
      </c>
      <c r="AD1164" t="str">
        <f>Y1164&amp;"-"&amp;VLOOKUP(AC1164,'LICH THI'!C:AA,9,0)</f>
        <v>64DCMT3024-42483</v>
      </c>
      <c r="AE1164">
        <f t="shared" si="245"/>
        <v>1</v>
      </c>
    </row>
    <row r="1165" spans="1:31" x14ac:dyDescent="0.25">
      <c r="A1165" s="436" t="str">
        <f t="shared" si="235"/>
        <v>DC1CB22-DC-2</v>
      </c>
      <c r="B1165" s="436">
        <f>COUNTIF(AC$4:AC1165,AC1165)</f>
        <v>2</v>
      </c>
      <c r="C1165" s="436" t="str">
        <f t="shared" si="236"/>
        <v>DC1CB22-DC</v>
      </c>
      <c r="D1165" s="436">
        <f>VLOOKUP(C1165,'LICH THI'!C:AA,12,0)</f>
        <v>37</v>
      </c>
      <c r="E1165" s="436">
        <f>VLOOKUP(C1165,'LICH THI'!C:AA,13,0)</f>
        <v>37</v>
      </c>
      <c r="F1165" s="436">
        <f t="shared" si="246"/>
        <v>37</v>
      </c>
      <c r="G1165" s="436">
        <f>VLOOKUP(C1165,'LICH THI'!C:AA,14,0)</f>
        <v>1</v>
      </c>
      <c r="H1165" s="436">
        <f t="shared" si="237"/>
        <v>1</v>
      </c>
      <c r="I1165" s="436" t="str">
        <f t="shared" si="238"/>
        <v>Hồ Hữu Trung Anh</v>
      </c>
      <c r="J1165" s="436"/>
      <c r="K1165" s="436">
        <f t="shared" si="239"/>
        <v>1</v>
      </c>
      <c r="L1165" s="436" t="str">
        <f t="shared" si="240"/>
        <v>DC1CB22-DC-1</v>
      </c>
      <c r="M1165" s="436">
        <f t="shared" si="241"/>
        <v>22</v>
      </c>
      <c r="N1165" s="437">
        <f t="shared" si="247"/>
        <v>18</v>
      </c>
      <c r="O1165" s="437"/>
      <c r="P1165" s="430" t="str">
        <f t="shared" si="242"/>
        <v/>
      </c>
      <c r="U1165" s="177">
        <v>19</v>
      </c>
      <c r="V1165" s="177" t="s">
        <v>3325</v>
      </c>
      <c r="W1165" s="177" t="s">
        <v>6908</v>
      </c>
      <c r="X1165" s="177" t="s">
        <v>2611</v>
      </c>
      <c r="Y1165" s="177" t="s">
        <v>6909</v>
      </c>
      <c r="Z1165" s="177" t="s">
        <v>7371</v>
      </c>
      <c r="AA1165" s="525" t="s">
        <v>5118</v>
      </c>
      <c r="AB1165" s="399" t="str">
        <f t="shared" si="243"/>
        <v>DC1CB22</v>
      </c>
      <c r="AC1165" s="399" t="str">
        <f t="shared" si="244"/>
        <v>DC1CB22-DC</v>
      </c>
      <c r="AD1165" t="str">
        <f>Y1165&amp;"-"&amp;VLOOKUP(AC1165,'LICH THI'!C:AA,9,0)</f>
        <v>64DCDT3075-42483</v>
      </c>
      <c r="AE1165">
        <f t="shared" si="245"/>
        <v>1</v>
      </c>
    </row>
    <row r="1166" spans="1:31" x14ac:dyDescent="0.25">
      <c r="A1166" s="436" t="str">
        <f t="shared" si="235"/>
        <v>DC1CB22-DC-3</v>
      </c>
      <c r="B1166" s="436">
        <f>COUNTIF(AC$4:AC1166,AC1166)</f>
        <v>3</v>
      </c>
      <c r="C1166" s="436" t="str">
        <f t="shared" si="236"/>
        <v>DC1CB22-DC</v>
      </c>
      <c r="D1166" s="436">
        <f>VLOOKUP(C1166,'LICH THI'!C:AA,12,0)</f>
        <v>37</v>
      </c>
      <c r="E1166" s="436">
        <f>VLOOKUP(C1166,'LICH THI'!C:AA,13,0)</f>
        <v>37</v>
      </c>
      <c r="F1166" s="436">
        <f t="shared" si="246"/>
        <v>37</v>
      </c>
      <c r="G1166" s="436">
        <f>VLOOKUP(C1166,'LICH THI'!C:AA,14,0)</f>
        <v>1</v>
      </c>
      <c r="H1166" s="436">
        <f t="shared" si="237"/>
        <v>1</v>
      </c>
      <c r="I1166" s="436" t="str">
        <f t="shared" si="238"/>
        <v>Hồ Xuân Anh</v>
      </c>
      <c r="J1166" s="436"/>
      <c r="K1166" s="436">
        <f t="shared" si="239"/>
        <v>1</v>
      </c>
      <c r="L1166" s="436" t="str">
        <f t="shared" si="240"/>
        <v>DC1CB22-DC-1</v>
      </c>
      <c r="M1166" s="436">
        <f t="shared" si="241"/>
        <v>22</v>
      </c>
      <c r="N1166" s="437">
        <f t="shared" si="247"/>
        <v>19</v>
      </c>
      <c r="O1166" s="437"/>
      <c r="P1166" s="430" t="str">
        <f t="shared" si="242"/>
        <v/>
      </c>
      <c r="U1166" s="177">
        <v>30</v>
      </c>
      <c r="V1166" s="177" t="s">
        <v>3415</v>
      </c>
      <c r="W1166" s="177" t="s">
        <v>3416</v>
      </c>
      <c r="X1166" s="177" t="s">
        <v>2611</v>
      </c>
      <c r="Y1166" s="177" t="s">
        <v>3417</v>
      </c>
      <c r="Z1166" s="177" t="s">
        <v>7371</v>
      </c>
      <c r="AA1166" s="525" t="s">
        <v>3418</v>
      </c>
      <c r="AB1166" s="399" t="str">
        <f t="shared" si="243"/>
        <v>DC1CB22</v>
      </c>
      <c r="AC1166" s="399" t="str">
        <f t="shared" si="244"/>
        <v>DC1CB22-DC</v>
      </c>
      <c r="AD1166" t="str">
        <f>Y1166&amp;"-"&amp;VLOOKUP(AC1166,'LICH THI'!C:AA,9,0)</f>
        <v>64DCTH3177-42483</v>
      </c>
      <c r="AE1166">
        <f t="shared" si="245"/>
        <v>1</v>
      </c>
    </row>
    <row r="1167" spans="1:31" x14ac:dyDescent="0.25">
      <c r="A1167" s="436" t="str">
        <f t="shared" si="235"/>
        <v>DC1CB22-DC-4</v>
      </c>
      <c r="B1167" s="436">
        <f>COUNTIF(AC$4:AC1167,AC1167)</f>
        <v>4</v>
      </c>
      <c r="C1167" s="436" t="str">
        <f t="shared" si="236"/>
        <v>DC1CB22-DC</v>
      </c>
      <c r="D1167" s="436">
        <f>VLOOKUP(C1167,'LICH THI'!C:AA,12,0)</f>
        <v>37</v>
      </c>
      <c r="E1167" s="436">
        <f>VLOOKUP(C1167,'LICH THI'!C:AA,13,0)</f>
        <v>37</v>
      </c>
      <c r="F1167" s="436">
        <f t="shared" si="246"/>
        <v>37</v>
      </c>
      <c r="G1167" s="436">
        <f>VLOOKUP(C1167,'LICH THI'!C:AA,14,0)</f>
        <v>1</v>
      </c>
      <c r="H1167" s="436">
        <f t="shared" si="237"/>
        <v>1</v>
      </c>
      <c r="I1167" s="436" t="str">
        <f t="shared" si="238"/>
        <v>Nguyễn Duy Anh</v>
      </c>
      <c r="J1167" s="436"/>
      <c r="K1167" s="436">
        <f t="shared" si="239"/>
        <v>1</v>
      </c>
      <c r="L1167" s="436" t="str">
        <f t="shared" si="240"/>
        <v>DC1CB22-DC-1</v>
      </c>
      <c r="M1167" s="436">
        <f t="shared" si="241"/>
        <v>22</v>
      </c>
      <c r="N1167" s="437">
        <f t="shared" si="247"/>
        <v>20</v>
      </c>
      <c r="O1167" s="437"/>
      <c r="P1167" s="430" t="str">
        <f t="shared" si="242"/>
        <v/>
      </c>
      <c r="U1167" s="177">
        <v>3</v>
      </c>
      <c r="V1167" s="177" t="s">
        <v>2609</v>
      </c>
      <c r="W1167" s="177" t="s">
        <v>2969</v>
      </c>
      <c r="X1167" s="177" t="s">
        <v>2611</v>
      </c>
      <c r="Y1167" s="177" t="s">
        <v>5225</v>
      </c>
      <c r="Z1167" s="177" t="s">
        <v>7371</v>
      </c>
      <c r="AA1167" s="525" t="s">
        <v>5226</v>
      </c>
      <c r="AB1167" s="399" t="str">
        <f t="shared" si="243"/>
        <v>DC1CB22</v>
      </c>
      <c r="AC1167" s="399" t="str">
        <f t="shared" si="244"/>
        <v>DC1CB22-DC</v>
      </c>
      <c r="AD1167" t="str">
        <f>Y1167&amp;"-"&amp;VLOOKUP(AC1167,'LICH THI'!C:AA,9,0)</f>
        <v>63DCCD3219-42483</v>
      </c>
      <c r="AE1167">
        <f t="shared" si="245"/>
        <v>1</v>
      </c>
    </row>
    <row r="1168" spans="1:31" x14ac:dyDescent="0.25">
      <c r="A1168" s="436" t="str">
        <f t="shared" si="235"/>
        <v>DC1CB22-DC-5</v>
      </c>
      <c r="B1168" s="436">
        <f>COUNTIF(AC$4:AC1168,AC1168)</f>
        <v>5</v>
      </c>
      <c r="C1168" s="436" t="str">
        <f t="shared" si="236"/>
        <v>DC1CB22-DC</v>
      </c>
      <c r="D1168" s="436">
        <f>VLOOKUP(C1168,'LICH THI'!C:AA,12,0)</f>
        <v>37</v>
      </c>
      <c r="E1168" s="436">
        <f>VLOOKUP(C1168,'LICH THI'!C:AA,13,0)</f>
        <v>37</v>
      </c>
      <c r="F1168" s="436">
        <f t="shared" si="246"/>
        <v>37</v>
      </c>
      <c r="G1168" s="436">
        <f>VLOOKUP(C1168,'LICH THI'!C:AA,14,0)</f>
        <v>1</v>
      </c>
      <c r="H1168" s="436">
        <f t="shared" si="237"/>
        <v>1</v>
      </c>
      <c r="I1168" s="436" t="str">
        <f t="shared" si="238"/>
        <v>Nguyễn Viết Ba</v>
      </c>
      <c r="J1168" s="436"/>
      <c r="K1168" s="436">
        <f t="shared" si="239"/>
        <v>1</v>
      </c>
      <c r="L1168" s="436" t="str">
        <f t="shared" si="240"/>
        <v>DC1CB22-DC-1</v>
      </c>
      <c r="M1168" s="436">
        <f t="shared" si="241"/>
        <v>22</v>
      </c>
      <c r="N1168" s="437">
        <f t="shared" si="247"/>
        <v>21</v>
      </c>
      <c r="O1168" s="437"/>
      <c r="P1168" s="430" t="str">
        <f t="shared" si="242"/>
        <v/>
      </c>
      <c r="U1168" s="177">
        <v>32</v>
      </c>
      <c r="V1168" s="177" t="s">
        <v>3459</v>
      </c>
      <c r="W1168" s="177" t="s">
        <v>3934</v>
      </c>
      <c r="X1168" s="177" t="s">
        <v>6218</v>
      </c>
      <c r="Y1168" s="177" t="s">
        <v>6799</v>
      </c>
      <c r="Z1168" s="177" t="s">
        <v>7371</v>
      </c>
      <c r="AA1168" s="525" t="s">
        <v>3522</v>
      </c>
      <c r="AB1168" s="399" t="str">
        <f t="shared" si="243"/>
        <v>DC1CB22</v>
      </c>
      <c r="AC1168" s="399" t="str">
        <f t="shared" si="244"/>
        <v>DC1CB22-DC</v>
      </c>
      <c r="AD1168" t="str">
        <f>Y1168&amp;"-"&amp;VLOOKUP(AC1168,'LICH THI'!C:AA,9,0)</f>
        <v>65DCCS20667-42483</v>
      </c>
      <c r="AE1168">
        <f t="shared" si="245"/>
        <v>1</v>
      </c>
    </row>
    <row r="1169" spans="1:31" x14ac:dyDescent="0.25">
      <c r="A1169" s="436" t="str">
        <f t="shared" si="235"/>
        <v>DC1CB22-DC-6</v>
      </c>
      <c r="B1169" s="436">
        <f>COUNTIF(AC$4:AC1169,AC1169)</f>
        <v>6</v>
      </c>
      <c r="C1169" s="436" t="str">
        <f t="shared" si="236"/>
        <v>DC1CB22-DC</v>
      </c>
      <c r="D1169" s="436">
        <f>VLOOKUP(C1169,'LICH THI'!C:AA,12,0)</f>
        <v>37</v>
      </c>
      <c r="E1169" s="436">
        <f>VLOOKUP(C1169,'LICH THI'!C:AA,13,0)</f>
        <v>37</v>
      </c>
      <c r="F1169" s="436">
        <f t="shared" si="246"/>
        <v>37</v>
      </c>
      <c r="G1169" s="436">
        <f>VLOOKUP(C1169,'LICH THI'!C:AA,14,0)</f>
        <v>1</v>
      </c>
      <c r="H1169" s="436">
        <f t="shared" si="237"/>
        <v>1</v>
      </c>
      <c r="I1169" s="436" t="str">
        <f t="shared" si="238"/>
        <v>Đinh Sơn Bách</v>
      </c>
      <c r="J1169" s="436"/>
      <c r="K1169" s="436">
        <f t="shared" si="239"/>
        <v>1</v>
      </c>
      <c r="L1169" s="436" t="str">
        <f t="shared" si="240"/>
        <v>DC1CB22-DC-1</v>
      </c>
      <c r="M1169" s="436">
        <f t="shared" si="241"/>
        <v>22</v>
      </c>
      <c r="N1169" s="437">
        <f t="shared" si="247"/>
        <v>22</v>
      </c>
      <c r="O1169" s="437"/>
      <c r="P1169" s="430" t="str">
        <f t="shared" si="242"/>
        <v/>
      </c>
      <c r="U1169" s="177">
        <v>33</v>
      </c>
      <c r="V1169" s="177" t="s">
        <v>3459</v>
      </c>
      <c r="W1169" s="177" t="s">
        <v>4068</v>
      </c>
      <c r="X1169" s="177" t="s">
        <v>4069</v>
      </c>
      <c r="Y1169" s="177" t="s">
        <v>4070</v>
      </c>
      <c r="Z1169" s="177" t="s">
        <v>7371</v>
      </c>
      <c r="AA1169" s="525" t="s">
        <v>4071</v>
      </c>
      <c r="AB1169" s="399" t="str">
        <f t="shared" si="243"/>
        <v>DC1CB22</v>
      </c>
      <c r="AC1169" s="399" t="str">
        <f t="shared" si="244"/>
        <v>DC1CB22-DC</v>
      </c>
      <c r="AD1169" t="str">
        <f>Y1169&amp;"-"&amp;VLOOKUP(AC1169,'LICH THI'!C:AA,9,0)</f>
        <v>65DCCS20662-42483</v>
      </c>
      <c r="AE1169">
        <f t="shared" si="245"/>
        <v>1</v>
      </c>
    </row>
    <row r="1170" spans="1:31" x14ac:dyDescent="0.25">
      <c r="A1170" s="436" t="str">
        <f t="shared" si="235"/>
        <v>DC1CB22-DC-7</v>
      </c>
      <c r="B1170" s="436">
        <f>COUNTIF(AC$4:AC1170,AC1170)</f>
        <v>7</v>
      </c>
      <c r="C1170" s="436" t="str">
        <f t="shared" si="236"/>
        <v>DC1CB22-DC</v>
      </c>
      <c r="D1170" s="436">
        <f>VLOOKUP(C1170,'LICH THI'!C:AA,12,0)</f>
        <v>37</v>
      </c>
      <c r="E1170" s="436">
        <f>VLOOKUP(C1170,'LICH THI'!C:AA,13,0)</f>
        <v>37</v>
      </c>
      <c r="F1170" s="436">
        <f t="shared" si="246"/>
        <v>37</v>
      </c>
      <c r="G1170" s="436">
        <f>VLOOKUP(C1170,'LICH THI'!C:AA,14,0)</f>
        <v>1</v>
      </c>
      <c r="H1170" s="436">
        <f t="shared" si="237"/>
        <v>1</v>
      </c>
      <c r="I1170" s="436" t="str">
        <f t="shared" si="238"/>
        <v>Nguyễn Xuân Cường</v>
      </c>
      <c r="J1170" s="436"/>
      <c r="K1170" s="436">
        <f t="shared" si="239"/>
        <v>1</v>
      </c>
      <c r="L1170" s="436" t="str">
        <f t="shared" si="240"/>
        <v>DC1CB22-DC-1</v>
      </c>
      <c r="M1170" s="436">
        <f t="shared" si="241"/>
        <v>22</v>
      </c>
      <c r="N1170" s="437">
        <f t="shared" si="247"/>
        <v>23</v>
      </c>
      <c r="O1170" s="437"/>
      <c r="P1170" s="430" t="str">
        <f t="shared" si="242"/>
        <v/>
      </c>
      <c r="U1170" s="177">
        <v>7</v>
      </c>
      <c r="V1170" s="177" t="s">
        <v>3229</v>
      </c>
      <c r="W1170" s="177" t="s">
        <v>3590</v>
      </c>
      <c r="X1170" s="177" t="s">
        <v>2735</v>
      </c>
      <c r="Y1170" s="177" t="s">
        <v>5231</v>
      </c>
      <c r="Z1170" s="177" t="s">
        <v>7371</v>
      </c>
      <c r="AA1170" s="525" t="s">
        <v>5232</v>
      </c>
      <c r="AB1170" s="399" t="str">
        <f t="shared" si="243"/>
        <v>DC1CB22</v>
      </c>
      <c r="AC1170" s="399" t="str">
        <f t="shared" si="244"/>
        <v>DC1CB22-DC</v>
      </c>
      <c r="AD1170" t="str">
        <f>Y1170&amp;"-"&amp;VLOOKUP(AC1170,'LICH THI'!C:AA,9,0)</f>
        <v>63DCDB3058-42483</v>
      </c>
      <c r="AE1170">
        <f t="shared" si="245"/>
        <v>1</v>
      </c>
    </row>
    <row r="1171" spans="1:31" x14ac:dyDescent="0.25">
      <c r="A1171" s="436" t="str">
        <f t="shared" si="235"/>
        <v>DC1CB22-DC-8</v>
      </c>
      <c r="B1171" s="436">
        <f>COUNTIF(AC$4:AC1171,AC1171)</f>
        <v>8</v>
      </c>
      <c r="C1171" s="436" t="str">
        <f t="shared" si="236"/>
        <v>DC1CB22-DC</v>
      </c>
      <c r="D1171" s="436">
        <f>VLOOKUP(C1171,'LICH THI'!C:AA,12,0)</f>
        <v>37</v>
      </c>
      <c r="E1171" s="436">
        <f>VLOOKUP(C1171,'LICH THI'!C:AA,13,0)</f>
        <v>37</v>
      </c>
      <c r="F1171" s="436">
        <f t="shared" si="246"/>
        <v>37</v>
      </c>
      <c r="G1171" s="436">
        <f>VLOOKUP(C1171,'LICH THI'!C:AA,14,0)</f>
        <v>1</v>
      </c>
      <c r="H1171" s="436">
        <f t="shared" si="237"/>
        <v>1</v>
      </c>
      <c r="I1171" s="436" t="str">
        <f t="shared" si="238"/>
        <v>Đào Văn Dũng</v>
      </c>
      <c r="J1171" s="436"/>
      <c r="K1171" s="436">
        <f t="shared" si="239"/>
        <v>1</v>
      </c>
      <c r="L1171" s="436" t="str">
        <f t="shared" si="240"/>
        <v>DC1CB22-DC-1</v>
      </c>
      <c r="M1171" s="436">
        <f t="shared" si="241"/>
        <v>22</v>
      </c>
      <c r="N1171" s="437">
        <f t="shared" si="247"/>
        <v>24</v>
      </c>
      <c r="O1171" s="437"/>
      <c r="P1171" s="430" t="str">
        <f t="shared" si="242"/>
        <v/>
      </c>
      <c r="U1171" s="177">
        <v>27</v>
      </c>
      <c r="V1171" s="177" t="s">
        <v>3400</v>
      </c>
      <c r="W1171" s="177" t="s">
        <v>2821</v>
      </c>
      <c r="X1171" s="177" t="s">
        <v>2827</v>
      </c>
      <c r="Y1171" s="177" t="s">
        <v>6097</v>
      </c>
      <c r="Z1171" s="177" t="s">
        <v>7371</v>
      </c>
      <c r="AA1171" s="525" t="s">
        <v>5195</v>
      </c>
      <c r="AB1171" s="399" t="str">
        <f t="shared" si="243"/>
        <v>DC1CB22</v>
      </c>
      <c r="AC1171" s="399" t="str">
        <f t="shared" si="244"/>
        <v>DC1CB22-DC</v>
      </c>
      <c r="AD1171" t="str">
        <f>Y1171&amp;"-"&amp;VLOOKUP(AC1171,'LICH THI'!C:AA,9,0)</f>
        <v>64DCOT3190-42483</v>
      </c>
      <c r="AE1171">
        <f t="shared" si="245"/>
        <v>1</v>
      </c>
    </row>
    <row r="1172" spans="1:31" x14ac:dyDescent="0.25">
      <c r="A1172" s="436" t="str">
        <f t="shared" si="235"/>
        <v>DC1CB22-DC-9</v>
      </c>
      <c r="B1172" s="436">
        <f>COUNTIF(AC$4:AC1172,AC1172)</f>
        <v>9</v>
      </c>
      <c r="C1172" s="436" t="str">
        <f t="shared" si="236"/>
        <v>DC1CB22-DC</v>
      </c>
      <c r="D1172" s="436">
        <f>VLOOKUP(C1172,'LICH THI'!C:AA,12,0)</f>
        <v>37</v>
      </c>
      <c r="E1172" s="436">
        <f>VLOOKUP(C1172,'LICH THI'!C:AA,13,0)</f>
        <v>37</v>
      </c>
      <c r="F1172" s="436">
        <f t="shared" si="246"/>
        <v>37</v>
      </c>
      <c r="G1172" s="436">
        <f>VLOOKUP(C1172,'LICH THI'!C:AA,14,0)</f>
        <v>1</v>
      </c>
      <c r="H1172" s="436">
        <f t="shared" si="237"/>
        <v>1</v>
      </c>
      <c r="I1172" s="436" t="str">
        <f t="shared" si="238"/>
        <v>Hoàng Văn Dũng</v>
      </c>
      <c r="J1172" s="436"/>
      <c r="K1172" s="436">
        <f t="shared" si="239"/>
        <v>1</v>
      </c>
      <c r="L1172" s="436" t="str">
        <f t="shared" si="240"/>
        <v>DC1CB22-DC-1</v>
      </c>
      <c r="M1172" s="436">
        <f t="shared" si="241"/>
        <v>22</v>
      </c>
      <c r="N1172" s="437">
        <f t="shared" si="247"/>
        <v>25</v>
      </c>
      <c r="O1172" s="437"/>
      <c r="P1172" s="430" t="str">
        <f t="shared" si="242"/>
        <v/>
      </c>
      <c r="U1172" s="177">
        <v>25</v>
      </c>
      <c r="V1172" s="177" t="s">
        <v>3341</v>
      </c>
      <c r="W1172" s="177" t="s">
        <v>2966</v>
      </c>
      <c r="X1172" s="177" t="s">
        <v>2827</v>
      </c>
      <c r="Y1172" s="177" t="s">
        <v>6199</v>
      </c>
      <c r="Z1172" s="177" t="s">
        <v>7371</v>
      </c>
      <c r="AA1172" s="525" t="s">
        <v>4452</v>
      </c>
      <c r="AB1172" s="399" t="str">
        <f t="shared" si="243"/>
        <v>DC1CB22</v>
      </c>
      <c r="AC1172" s="399" t="str">
        <f t="shared" si="244"/>
        <v>DC1CB22-DC</v>
      </c>
      <c r="AD1172" t="str">
        <f>Y1172&amp;"-"&amp;VLOOKUP(AC1172,'LICH THI'!C:AA,9,0)</f>
        <v>64DCDT3121-42483</v>
      </c>
      <c r="AE1172">
        <f t="shared" si="245"/>
        <v>1</v>
      </c>
    </row>
    <row r="1173" spans="1:31" x14ac:dyDescent="0.25">
      <c r="A1173" s="436" t="str">
        <f t="shared" si="235"/>
        <v>DC1CB22-DC-10</v>
      </c>
      <c r="B1173" s="436">
        <f>COUNTIF(AC$4:AC1173,AC1173)</f>
        <v>10</v>
      </c>
      <c r="C1173" s="436" t="str">
        <f t="shared" si="236"/>
        <v>DC1CB22-DC</v>
      </c>
      <c r="D1173" s="436">
        <f>VLOOKUP(C1173,'LICH THI'!C:AA,12,0)</f>
        <v>37</v>
      </c>
      <c r="E1173" s="436">
        <f>VLOOKUP(C1173,'LICH THI'!C:AA,13,0)</f>
        <v>37</v>
      </c>
      <c r="F1173" s="436">
        <f t="shared" si="246"/>
        <v>37</v>
      </c>
      <c r="G1173" s="436">
        <f>VLOOKUP(C1173,'LICH THI'!C:AA,14,0)</f>
        <v>1</v>
      </c>
      <c r="H1173" s="436">
        <f t="shared" si="237"/>
        <v>1</v>
      </c>
      <c r="I1173" s="436" t="str">
        <f t="shared" si="238"/>
        <v>Nguyễn Trung Đức</v>
      </c>
      <c r="J1173" s="436"/>
      <c r="K1173" s="436">
        <f t="shared" si="239"/>
        <v>1</v>
      </c>
      <c r="L1173" s="436" t="str">
        <f t="shared" si="240"/>
        <v>DC1CB22-DC-1</v>
      </c>
      <c r="M1173" s="436">
        <f t="shared" si="241"/>
        <v>22</v>
      </c>
      <c r="N1173" s="437">
        <f t="shared" si="247"/>
        <v>26</v>
      </c>
      <c r="O1173" s="437"/>
      <c r="P1173" s="430" t="str">
        <f t="shared" si="242"/>
        <v/>
      </c>
      <c r="U1173" s="177">
        <v>31</v>
      </c>
      <c r="V1173" s="177" t="s">
        <v>3415</v>
      </c>
      <c r="W1173" s="177" t="s">
        <v>2687</v>
      </c>
      <c r="X1173" s="177" t="s">
        <v>2948</v>
      </c>
      <c r="Y1173" s="177" t="s">
        <v>3419</v>
      </c>
      <c r="Z1173" s="177" t="s">
        <v>7371</v>
      </c>
      <c r="AA1173" s="525" t="s">
        <v>3420</v>
      </c>
      <c r="AB1173" s="399" t="str">
        <f t="shared" si="243"/>
        <v>DC1CB22</v>
      </c>
      <c r="AC1173" s="399" t="str">
        <f t="shared" si="244"/>
        <v>DC1CB22-DC</v>
      </c>
      <c r="AD1173" t="str">
        <f>Y1173&amp;"-"&amp;VLOOKUP(AC1173,'LICH THI'!C:AA,9,0)</f>
        <v>64DCTH3183-42483</v>
      </c>
      <c r="AE1173">
        <f t="shared" si="245"/>
        <v>1</v>
      </c>
    </row>
    <row r="1174" spans="1:31" x14ac:dyDescent="0.25">
      <c r="A1174" s="436" t="str">
        <f t="shared" si="235"/>
        <v>DC1CB22-DC-11</v>
      </c>
      <c r="B1174" s="436">
        <f>COUNTIF(AC$4:AC1174,AC1174)</f>
        <v>11</v>
      </c>
      <c r="C1174" s="436" t="str">
        <f t="shared" si="236"/>
        <v>DC1CB22-DC</v>
      </c>
      <c r="D1174" s="436">
        <f>VLOOKUP(C1174,'LICH THI'!C:AA,12,0)</f>
        <v>37</v>
      </c>
      <c r="E1174" s="436">
        <f>VLOOKUP(C1174,'LICH THI'!C:AA,13,0)</f>
        <v>37</v>
      </c>
      <c r="F1174" s="436">
        <f t="shared" si="246"/>
        <v>37</v>
      </c>
      <c r="G1174" s="436">
        <f>VLOOKUP(C1174,'LICH THI'!C:AA,14,0)</f>
        <v>1</v>
      </c>
      <c r="H1174" s="436">
        <f t="shared" si="237"/>
        <v>1</v>
      </c>
      <c r="I1174" s="436" t="str">
        <f t="shared" si="238"/>
        <v>Phạm Tuấn Giang</v>
      </c>
      <c r="J1174" s="436"/>
      <c r="K1174" s="436">
        <f t="shared" si="239"/>
        <v>1</v>
      </c>
      <c r="L1174" s="436" t="str">
        <f t="shared" si="240"/>
        <v>DC1CB22-DC-1</v>
      </c>
      <c r="M1174" s="436">
        <f t="shared" si="241"/>
        <v>22</v>
      </c>
      <c r="N1174" s="437">
        <f t="shared" si="247"/>
        <v>27</v>
      </c>
      <c r="O1174" s="437"/>
      <c r="P1174" s="430" t="str">
        <f t="shared" si="242"/>
        <v/>
      </c>
      <c r="U1174" s="177">
        <v>34</v>
      </c>
      <c r="V1174" s="177" t="s">
        <v>3459</v>
      </c>
      <c r="W1174" s="177" t="s">
        <v>6196</v>
      </c>
      <c r="X1174" s="177" t="s">
        <v>3558</v>
      </c>
      <c r="Y1174" s="177" t="s">
        <v>6850</v>
      </c>
      <c r="Z1174" s="177" t="s">
        <v>7371</v>
      </c>
      <c r="AA1174" s="525" t="s">
        <v>5959</v>
      </c>
      <c r="AB1174" s="399" t="str">
        <f t="shared" si="243"/>
        <v>DC1CB22</v>
      </c>
      <c r="AC1174" s="399" t="str">
        <f t="shared" si="244"/>
        <v>DC1CB22-DC</v>
      </c>
      <c r="AD1174" t="str">
        <f>Y1174&amp;"-"&amp;VLOOKUP(AC1174,'LICH THI'!C:AA,9,0)</f>
        <v>65DCCS22719-42483</v>
      </c>
      <c r="AE1174">
        <f t="shared" si="245"/>
        <v>1</v>
      </c>
    </row>
    <row r="1175" spans="1:31" x14ac:dyDescent="0.25">
      <c r="A1175" s="436" t="str">
        <f t="shared" si="235"/>
        <v>DC1CB22-DC-12</v>
      </c>
      <c r="B1175" s="436">
        <f>COUNTIF(AC$4:AC1175,AC1175)</f>
        <v>12</v>
      </c>
      <c r="C1175" s="436" t="str">
        <f t="shared" si="236"/>
        <v>DC1CB22-DC</v>
      </c>
      <c r="D1175" s="436">
        <f>VLOOKUP(C1175,'LICH THI'!C:AA,12,0)</f>
        <v>37</v>
      </c>
      <c r="E1175" s="436">
        <f>VLOOKUP(C1175,'LICH THI'!C:AA,13,0)</f>
        <v>37</v>
      </c>
      <c r="F1175" s="436">
        <f t="shared" si="246"/>
        <v>37</v>
      </c>
      <c r="G1175" s="436">
        <f>VLOOKUP(C1175,'LICH THI'!C:AA,14,0)</f>
        <v>1</v>
      </c>
      <c r="H1175" s="436">
        <f t="shared" si="237"/>
        <v>1</v>
      </c>
      <c r="I1175" s="436" t="str">
        <f t="shared" si="238"/>
        <v>Đào Công Hoàn</v>
      </c>
      <c r="J1175" s="436"/>
      <c r="K1175" s="436">
        <f t="shared" si="239"/>
        <v>1</v>
      </c>
      <c r="L1175" s="436" t="str">
        <f t="shared" si="240"/>
        <v>DC1CB22-DC-1</v>
      </c>
      <c r="M1175" s="436">
        <f t="shared" si="241"/>
        <v>22</v>
      </c>
      <c r="N1175" s="437">
        <f t="shared" si="247"/>
        <v>28</v>
      </c>
      <c r="O1175" s="437"/>
      <c r="P1175" s="430" t="str">
        <f t="shared" si="242"/>
        <v/>
      </c>
      <c r="U1175" s="177">
        <v>20</v>
      </c>
      <c r="V1175" s="177" t="s">
        <v>3325</v>
      </c>
      <c r="W1175" s="177" t="s">
        <v>3789</v>
      </c>
      <c r="X1175" s="177" t="s">
        <v>3790</v>
      </c>
      <c r="Y1175" s="177" t="s">
        <v>3791</v>
      </c>
      <c r="Z1175" s="177" t="s">
        <v>7371</v>
      </c>
      <c r="AA1175" s="525" t="s">
        <v>3792</v>
      </c>
      <c r="AB1175" s="399" t="str">
        <f t="shared" si="243"/>
        <v>DC1CB22</v>
      </c>
      <c r="AC1175" s="399" t="str">
        <f t="shared" si="244"/>
        <v>DC1CB22-DC</v>
      </c>
      <c r="AD1175" t="str">
        <f>Y1175&amp;"-"&amp;VLOOKUP(AC1175,'LICH THI'!C:AA,9,0)</f>
        <v>64DCDT3048-42483</v>
      </c>
      <c r="AE1175">
        <f t="shared" si="245"/>
        <v>1</v>
      </c>
    </row>
    <row r="1176" spans="1:31" x14ac:dyDescent="0.25">
      <c r="A1176" s="436" t="str">
        <f t="shared" si="235"/>
        <v>DC1CB22-DC-13</v>
      </c>
      <c r="B1176" s="436">
        <f>COUNTIF(AC$4:AC1176,AC1176)</f>
        <v>13</v>
      </c>
      <c r="C1176" s="436" t="str">
        <f t="shared" si="236"/>
        <v>DC1CB22-DC</v>
      </c>
      <c r="D1176" s="436">
        <f>VLOOKUP(C1176,'LICH THI'!C:AA,12,0)</f>
        <v>37</v>
      </c>
      <c r="E1176" s="436">
        <f>VLOOKUP(C1176,'LICH THI'!C:AA,13,0)</f>
        <v>37</v>
      </c>
      <c r="F1176" s="436">
        <f t="shared" si="246"/>
        <v>37</v>
      </c>
      <c r="G1176" s="436">
        <f>VLOOKUP(C1176,'LICH THI'!C:AA,14,0)</f>
        <v>1</v>
      </c>
      <c r="H1176" s="436">
        <f t="shared" si="237"/>
        <v>1</v>
      </c>
      <c r="I1176" s="436" t="str">
        <f t="shared" si="238"/>
        <v>Phan Thế Hùng</v>
      </c>
      <c r="J1176" s="436"/>
      <c r="K1176" s="436">
        <f t="shared" si="239"/>
        <v>1</v>
      </c>
      <c r="L1176" s="436" t="str">
        <f t="shared" si="240"/>
        <v>DC1CB22-DC-1</v>
      </c>
      <c r="M1176" s="436">
        <f t="shared" si="241"/>
        <v>22</v>
      </c>
      <c r="N1176" s="437">
        <f t="shared" si="247"/>
        <v>29</v>
      </c>
      <c r="O1176" s="437"/>
      <c r="P1176" s="430" t="str">
        <f t="shared" si="242"/>
        <v/>
      </c>
      <c r="U1176" s="177">
        <v>4</v>
      </c>
      <c r="V1176" s="177" t="s">
        <v>2609</v>
      </c>
      <c r="W1176" s="177" t="s">
        <v>3219</v>
      </c>
      <c r="X1176" s="177" t="s">
        <v>2801</v>
      </c>
      <c r="Y1176" s="177" t="s">
        <v>3220</v>
      </c>
      <c r="Z1176" s="177" t="s">
        <v>7371</v>
      </c>
      <c r="AA1176" s="525" t="s">
        <v>3221</v>
      </c>
      <c r="AB1176" s="399" t="str">
        <f t="shared" si="243"/>
        <v>DC1CB22</v>
      </c>
      <c r="AC1176" s="399" t="str">
        <f t="shared" si="244"/>
        <v>DC1CB22-DC</v>
      </c>
      <c r="AD1176" t="str">
        <f>Y1176&amp;"-"&amp;VLOOKUP(AC1176,'LICH THI'!C:AA,9,0)</f>
        <v>63DCCD3210-42483</v>
      </c>
      <c r="AE1176">
        <f t="shared" si="245"/>
        <v>1</v>
      </c>
    </row>
    <row r="1177" spans="1:31" x14ac:dyDescent="0.25">
      <c r="A1177" s="436" t="str">
        <f t="shared" si="235"/>
        <v>DC1CB22-DC-14</v>
      </c>
      <c r="B1177" s="436">
        <f>COUNTIF(AC$4:AC1177,AC1177)</f>
        <v>14</v>
      </c>
      <c r="C1177" s="436" t="str">
        <f t="shared" si="236"/>
        <v>DC1CB22-DC</v>
      </c>
      <c r="D1177" s="436">
        <f>VLOOKUP(C1177,'LICH THI'!C:AA,12,0)</f>
        <v>37</v>
      </c>
      <c r="E1177" s="436">
        <f>VLOOKUP(C1177,'LICH THI'!C:AA,13,0)</f>
        <v>37</v>
      </c>
      <c r="F1177" s="436">
        <f t="shared" si="246"/>
        <v>37</v>
      </c>
      <c r="G1177" s="436">
        <f>VLOOKUP(C1177,'LICH THI'!C:AA,14,0)</f>
        <v>1</v>
      </c>
      <c r="H1177" s="436">
        <f t="shared" si="237"/>
        <v>1</v>
      </c>
      <c r="I1177" s="436" t="str">
        <f t="shared" si="238"/>
        <v>Nguyễn Văn Khoa</v>
      </c>
      <c r="J1177" s="436"/>
      <c r="K1177" s="436">
        <f t="shared" si="239"/>
        <v>1</v>
      </c>
      <c r="L1177" s="436" t="str">
        <f t="shared" si="240"/>
        <v>DC1CB22-DC-1</v>
      </c>
      <c r="M1177" s="436">
        <f t="shared" si="241"/>
        <v>22</v>
      </c>
      <c r="N1177" s="437">
        <f t="shared" si="247"/>
        <v>30</v>
      </c>
      <c r="O1177" s="437"/>
      <c r="P1177" s="430" t="str">
        <f t="shared" si="242"/>
        <v/>
      </c>
      <c r="U1177" s="177">
        <v>28</v>
      </c>
      <c r="V1177" s="177" t="s">
        <v>3400</v>
      </c>
      <c r="W1177" s="177" t="s">
        <v>2741</v>
      </c>
      <c r="X1177" s="177" t="s">
        <v>3867</v>
      </c>
      <c r="Y1177" s="177" t="s">
        <v>3868</v>
      </c>
      <c r="Z1177" s="177" t="s">
        <v>7371</v>
      </c>
      <c r="AA1177" s="525" t="s">
        <v>3784</v>
      </c>
      <c r="AB1177" s="399" t="str">
        <f t="shared" si="243"/>
        <v>DC1CB22</v>
      </c>
      <c r="AC1177" s="399" t="str">
        <f t="shared" si="244"/>
        <v>DC1CB22-DC</v>
      </c>
      <c r="AD1177" t="str">
        <f>Y1177&amp;"-"&amp;VLOOKUP(AC1177,'LICH THI'!C:AA,9,0)</f>
        <v>64DCOT3185-42483</v>
      </c>
      <c r="AE1177">
        <f t="shared" si="245"/>
        <v>1</v>
      </c>
    </row>
    <row r="1178" spans="1:31" x14ac:dyDescent="0.25">
      <c r="A1178" s="436" t="str">
        <f t="shared" si="235"/>
        <v>DC1CB22-DC-15</v>
      </c>
      <c r="B1178" s="436">
        <f>COUNTIF(AC$4:AC1178,AC1178)</f>
        <v>15</v>
      </c>
      <c r="C1178" s="436" t="str">
        <f t="shared" si="236"/>
        <v>DC1CB22-DC</v>
      </c>
      <c r="D1178" s="436">
        <f>VLOOKUP(C1178,'LICH THI'!C:AA,12,0)</f>
        <v>37</v>
      </c>
      <c r="E1178" s="436">
        <f>VLOOKUP(C1178,'LICH THI'!C:AA,13,0)</f>
        <v>37</v>
      </c>
      <c r="F1178" s="436">
        <f t="shared" si="246"/>
        <v>37</v>
      </c>
      <c r="G1178" s="436">
        <f>VLOOKUP(C1178,'LICH THI'!C:AA,14,0)</f>
        <v>1</v>
      </c>
      <c r="H1178" s="436">
        <f t="shared" si="237"/>
        <v>1</v>
      </c>
      <c r="I1178" s="436" t="str">
        <f t="shared" si="238"/>
        <v>Nguyễn Việt Khôi</v>
      </c>
      <c r="J1178" s="436"/>
      <c r="K1178" s="436">
        <f t="shared" si="239"/>
        <v>1</v>
      </c>
      <c r="L1178" s="436" t="str">
        <f t="shared" si="240"/>
        <v>DC1CB22-DC-1</v>
      </c>
      <c r="M1178" s="436">
        <f t="shared" si="241"/>
        <v>22</v>
      </c>
      <c r="N1178" s="437">
        <f t="shared" si="247"/>
        <v>31</v>
      </c>
      <c r="O1178" s="437"/>
      <c r="P1178" s="430" t="str">
        <f t="shared" si="242"/>
        <v/>
      </c>
      <c r="U1178" s="177">
        <v>36</v>
      </c>
      <c r="V1178" s="177" t="s">
        <v>4871</v>
      </c>
      <c r="W1178" s="177" t="s">
        <v>4548</v>
      </c>
      <c r="X1178" s="177" t="s">
        <v>6267</v>
      </c>
      <c r="Y1178" s="177" t="s">
        <v>6268</v>
      </c>
      <c r="Z1178" s="177" t="s">
        <v>7371</v>
      </c>
      <c r="AA1178" s="525" t="s">
        <v>6269</v>
      </c>
      <c r="AB1178" s="399" t="str">
        <f t="shared" si="243"/>
        <v>DC1CB22</v>
      </c>
      <c r="AC1178" s="399" t="str">
        <f t="shared" si="244"/>
        <v>DC1CB22-DC</v>
      </c>
      <c r="AD1178" t="str">
        <f>Y1178&amp;"-"&amp;VLOOKUP(AC1178,'LICH THI'!C:AA,9,0)</f>
        <v>65DCHT20258-42483</v>
      </c>
      <c r="AE1178">
        <f t="shared" si="245"/>
        <v>1</v>
      </c>
    </row>
    <row r="1179" spans="1:31" x14ac:dyDescent="0.25">
      <c r="A1179" s="436" t="str">
        <f t="shared" si="235"/>
        <v>DC1CB22-DC-16</v>
      </c>
      <c r="B1179" s="436">
        <f>COUNTIF(AC$4:AC1179,AC1179)</f>
        <v>16</v>
      </c>
      <c r="C1179" s="436" t="str">
        <f t="shared" si="236"/>
        <v>DC1CB22-DC</v>
      </c>
      <c r="D1179" s="436">
        <f>VLOOKUP(C1179,'LICH THI'!C:AA,12,0)</f>
        <v>37</v>
      </c>
      <c r="E1179" s="436">
        <f>VLOOKUP(C1179,'LICH THI'!C:AA,13,0)</f>
        <v>37</v>
      </c>
      <c r="F1179" s="436">
        <f t="shared" si="246"/>
        <v>37</v>
      </c>
      <c r="G1179" s="436">
        <f>VLOOKUP(C1179,'LICH THI'!C:AA,14,0)</f>
        <v>1</v>
      </c>
      <c r="H1179" s="436">
        <f t="shared" si="237"/>
        <v>1</v>
      </c>
      <c r="I1179" s="436" t="str">
        <f t="shared" si="238"/>
        <v>Văn Trọng Khuê</v>
      </c>
      <c r="J1179" s="436"/>
      <c r="K1179" s="436">
        <f t="shared" si="239"/>
        <v>1</v>
      </c>
      <c r="L1179" s="436" t="str">
        <f t="shared" si="240"/>
        <v>DC1CB22-DC-1</v>
      </c>
      <c r="M1179" s="436">
        <f t="shared" si="241"/>
        <v>22</v>
      </c>
      <c r="N1179" s="437">
        <f t="shared" si="247"/>
        <v>32</v>
      </c>
      <c r="O1179" s="437"/>
      <c r="P1179" s="430" t="str">
        <f t="shared" si="242"/>
        <v/>
      </c>
      <c r="U1179" s="177">
        <v>9</v>
      </c>
      <c r="V1179" s="177" t="s">
        <v>2897</v>
      </c>
      <c r="W1179" s="177" t="s">
        <v>2918</v>
      </c>
      <c r="X1179" s="177" t="s">
        <v>2919</v>
      </c>
      <c r="Y1179" s="177" t="s">
        <v>2920</v>
      </c>
      <c r="Z1179" s="177" t="s">
        <v>7371</v>
      </c>
      <c r="AA1179" s="525" t="s">
        <v>2921</v>
      </c>
      <c r="AB1179" s="399" t="str">
        <f t="shared" si="243"/>
        <v>DC1CB22</v>
      </c>
      <c r="AC1179" s="399" t="str">
        <f t="shared" si="244"/>
        <v>DC1CB22-DC</v>
      </c>
      <c r="AD1179" t="str">
        <f>Y1179&amp;"-"&amp;VLOOKUP(AC1179,'LICH THI'!C:AA,9,0)</f>
        <v>64DCDB3043-42483</v>
      </c>
      <c r="AE1179">
        <f t="shared" si="245"/>
        <v>1</v>
      </c>
    </row>
    <row r="1180" spans="1:31" x14ac:dyDescent="0.25">
      <c r="A1180" s="436" t="str">
        <f t="shared" si="235"/>
        <v>DC1CB22-DC-17</v>
      </c>
      <c r="B1180" s="436">
        <f>COUNTIF(AC$4:AC1180,AC1180)</f>
        <v>17</v>
      </c>
      <c r="C1180" s="436" t="str">
        <f t="shared" si="236"/>
        <v>DC1CB22-DC</v>
      </c>
      <c r="D1180" s="436">
        <f>VLOOKUP(C1180,'LICH THI'!C:AA,12,0)</f>
        <v>37</v>
      </c>
      <c r="E1180" s="436">
        <f>VLOOKUP(C1180,'LICH THI'!C:AA,13,0)</f>
        <v>37</v>
      </c>
      <c r="F1180" s="436">
        <f t="shared" si="246"/>
        <v>37</v>
      </c>
      <c r="G1180" s="436">
        <f>VLOOKUP(C1180,'LICH THI'!C:AA,14,0)</f>
        <v>1</v>
      </c>
      <c r="H1180" s="436">
        <f t="shared" si="237"/>
        <v>1</v>
      </c>
      <c r="I1180" s="436" t="str">
        <f t="shared" si="238"/>
        <v>Bùi Đức Lâm</v>
      </c>
      <c r="J1180" s="436"/>
      <c r="K1180" s="436">
        <f t="shared" si="239"/>
        <v>1</v>
      </c>
      <c r="L1180" s="436" t="str">
        <f t="shared" si="240"/>
        <v>DC1CB22-DC-1</v>
      </c>
      <c r="M1180" s="436">
        <f t="shared" si="241"/>
        <v>22</v>
      </c>
      <c r="N1180" s="437">
        <f t="shared" si="247"/>
        <v>33</v>
      </c>
      <c r="O1180" s="437"/>
      <c r="P1180" s="430" t="str">
        <f t="shared" si="242"/>
        <v/>
      </c>
      <c r="U1180" s="177">
        <v>1</v>
      </c>
      <c r="V1180" s="177" t="s">
        <v>3175</v>
      </c>
      <c r="W1180" s="177" t="s">
        <v>2877</v>
      </c>
      <c r="X1180" s="177" t="s">
        <v>2884</v>
      </c>
      <c r="Y1180" s="177" t="s">
        <v>3176</v>
      </c>
      <c r="Z1180" s="177" t="s">
        <v>7371</v>
      </c>
      <c r="AA1180" s="525" t="s">
        <v>3177</v>
      </c>
      <c r="AB1180" s="399" t="str">
        <f t="shared" si="243"/>
        <v>DC1CB22</v>
      </c>
      <c r="AC1180" s="399" t="str">
        <f t="shared" si="244"/>
        <v>DC1CB22-DC</v>
      </c>
      <c r="AD1180" t="str">
        <f>Y1180&amp;"-"&amp;VLOOKUP(AC1180,'LICH THI'!C:AA,9,0)</f>
        <v>63DCCA3013-42483</v>
      </c>
      <c r="AE1180">
        <f t="shared" si="245"/>
        <v>1</v>
      </c>
    </row>
    <row r="1181" spans="1:31" x14ac:dyDescent="0.25">
      <c r="A1181" s="436" t="str">
        <f t="shared" si="235"/>
        <v>DC1CB22-DC-18</v>
      </c>
      <c r="B1181" s="436">
        <f>COUNTIF(AC$4:AC1181,AC1181)</f>
        <v>18</v>
      </c>
      <c r="C1181" s="436" t="str">
        <f t="shared" si="236"/>
        <v>DC1CB22-DC</v>
      </c>
      <c r="D1181" s="436">
        <f>VLOOKUP(C1181,'LICH THI'!C:AA,12,0)</f>
        <v>37</v>
      </c>
      <c r="E1181" s="436">
        <f>VLOOKUP(C1181,'LICH THI'!C:AA,13,0)</f>
        <v>37</v>
      </c>
      <c r="F1181" s="436">
        <f t="shared" si="246"/>
        <v>37</v>
      </c>
      <c r="G1181" s="436">
        <f>VLOOKUP(C1181,'LICH THI'!C:AA,14,0)</f>
        <v>1</v>
      </c>
      <c r="H1181" s="436">
        <f t="shared" si="237"/>
        <v>1</v>
      </c>
      <c r="I1181" s="436" t="str">
        <f t="shared" si="238"/>
        <v>Nguyễn Văn Linh</v>
      </c>
      <c r="J1181" s="436"/>
      <c r="K1181" s="436">
        <f t="shared" si="239"/>
        <v>1</v>
      </c>
      <c r="L1181" s="436" t="str">
        <f t="shared" si="240"/>
        <v>DC1CB22-DC-1</v>
      </c>
      <c r="M1181" s="436">
        <f t="shared" si="241"/>
        <v>22</v>
      </c>
      <c r="N1181" s="437">
        <f t="shared" si="247"/>
        <v>34</v>
      </c>
      <c r="O1181" s="437"/>
      <c r="P1181" s="430" t="str">
        <f t="shared" si="242"/>
        <v/>
      </c>
      <c r="U1181" s="177">
        <v>10</v>
      </c>
      <c r="V1181" s="177" t="s">
        <v>2897</v>
      </c>
      <c r="W1181" s="177" t="s">
        <v>2741</v>
      </c>
      <c r="X1181" s="177" t="s">
        <v>2670</v>
      </c>
      <c r="Y1181" s="177" t="s">
        <v>2922</v>
      </c>
      <c r="Z1181" s="177" t="s">
        <v>7371</v>
      </c>
      <c r="AA1181" s="525" t="s">
        <v>2923</v>
      </c>
      <c r="AB1181" s="399" t="str">
        <f t="shared" si="243"/>
        <v>DC1CB22</v>
      </c>
      <c r="AC1181" s="399" t="str">
        <f t="shared" si="244"/>
        <v>DC1CB22-DC</v>
      </c>
      <c r="AD1181" t="str">
        <f>Y1181&amp;"-"&amp;VLOOKUP(AC1181,'LICH THI'!C:AA,9,0)</f>
        <v>64DCDB3074-42483</v>
      </c>
      <c r="AE1181">
        <f t="shared" si="245"/>
        <v>1</v>
      </c>
    </row>
    <row r="1182" spans="1:31" x14ac:dyDescent="0.25">
      <c r="A1182" s="436" t="str">
        <f t="shared" si="235"/>
        <v>DC1CB22-DC-19</v>
      </c>
      <c r="B1182" s="436">
        <f>COUNTIF(AC$4:AC1182,AC1182)</f>
        <v>19</v>
      </c>
      <c r="C1182" s="436" t="str">
        <f t="shared" si="236"/>
        <v>DC1CB22-DC</v>
      </c>
      <c r="D1182" s="436">
        <f>VLOOKUP(C1182,'LICH THI'!C:AA,12,0)</f>
        <v>37</v>
      </c>
      <c r="E1182" s="436">
        <f>VLOOKUP(C1182,'LICH THI'!C:AA,13,0)</f>
        <v>37</v>
      </c>
      <c r="F1182" s="436">
        <f t="shared" si="246"/>
        <v>37</v>
      </c>
      <c r="G1182" s="436">
        <f>VLOOKUP(C1182,'LICH THI'!C:AA,14,0)</f>
        <v>1</v>
      </c>
      <c r="H1182" s="436">
        <f t="shared" si="237"/>
        <v>1</v>
      </c>
      <c r="I1182" s="436" t="str">
        <f t="shared" si="238"/>
        <v>Nguyễn Tư Long</v>
      </c>
      <c r="J1182" s="436"/>
      <c r="K1182" s="436">
        <f t="shared" si="239"/>
        <v>1</v>
      </c>
      <c r="L1182" s="436" t="str">
        <f t="shared" si="240"/>
        <v>DC1CB22-DC-1</v>
      </c>
      <c r="M1182" s="436">
        <f t="shared" si="241"/>
        <v>22</v>
      </c>
      <c r="N1182" s="437">
        <f t="shared" si="247"/>
        <v>35</v>
      </c>
      <c r="O1182" s="437"/>
      <c r="P1182" s="430" t="str">
        <f t="shared" si="242"/>
        <v/>
      </c>
      <c r="U1182" s="177">
        <v>5</v>
      </c>
      <c r="V1182" s="177" t="s">
        <v>2609</v>
      </c>
      <c r="W1182" s="177" t="s">
        <v>4187</v>
      </c>
      <c r="X1182" s="177" t="s">
        <v>2765</v>
      </c>
      <c r="Y1182" s="177" t="s">
        <v>4188</v>
      </c>
      <c r="Z1182" s="177" t="s">
        <v>7371</v>
      </c>
      <c r="AA1182" s="525" t="s">
        <v>4189</v>
      </c>
      <c r="AB1182" s="399" t="str">
        <f t="shared" si="243"/>
        <v>DC1CB22</v>
      </c>
      <c r="AC1182" s="399" t="str">
        <f t="shared" si="244"/>
        <v>DC1CB22-DC</v>
      </c>
      <c r="AD1182" t="str">
        <f>Y1182&amp;"-"&amp;VLOOKUP(AC1182,'LICH THI'!C:AA,9,0)</f>
        <v>63DCCD3277-42483</v>
      </c>
      <c r="AE1182">
        <f t="shared" si="245"/>
        <v>1</v>
      </c>
    </row>
    <row r="1183" spans="1:31" x14ac:dyDescent="0.25">
      <c r="A1183" s="436" t="str">
        <f t="shared" si="235"/>
        <v>DC1CB22-DC-20</v>
      </c>
      <c r="B1183" s="436">
        <f>COUNTIF(AC$4:AC1183,AC1183)</f>
        <v>20</v>
      </c>
      <c r="C1183" s="436" t="str">
        <f t="shared" si="236"/>
        <v>DC1CB22-DC</v>
      </c>
      <c r="D1183" s="436">
        <f>VLOOKUP(C1183,'LICH THI'!C:AA,12,0)</f>
        <v>37</v>
      </c>
      <c r="E1183" s="436">
        <f>VLOOKUP(C1183,'LICH THI'!C:AA,13,0)</f>
        <v>37</v>
      </c>
      <c r="F1183" s="436">
        <f t="shared" si="246"/>
        <v>37</v>
      </c>
      <c r="G1183" s="436">
        <f>VLOOKUP(C1183,'LICH THI'!C:AA,14,0)</f>
        <v>1</v>
      </c>
      <c r="H1183" s="436">
        <f t="shared" si="237"/>
        <v>1</v>
      </c>
      <c r="I1183" s="436" t="str">
        <f t="shared" si="238"/>
        <v>Dương Tuấn Mạnh</v>
      </c>
      <c r="J1183" s="436"/>
      <c r="K1183" s="436">
        <f t="shared" si="239"/>
        <v>1</v>
      </c>
      <c r="L1183" s="436" t="str">
        <f t="shared" si="240"/>
        <v>DC1CB22-DC-1</v>
      </c>
      <c r="M1183" s="436">
        <f t="shared" si="241"/>
        <v>22</v>
      </c>
      <c r="N1183" s="437">
        <f t="shared" si="247"/>
        <v>36</v>
      </c>
      <c r="O1183" s="437"/>
      <c r="P1183" s="430" t="str">
        <f t="shared" si="242"/>
        <v/>
      </c>
      <c r="U1183" s="177">
        <v>11</v>
      </c>
      <c r="V1183" s="177" t="s">
        <v>2897</v>
      </c>
      <c r="W1183" s="177" t="s">
        <v>2929</v>
      </c>
      <c r="X1183" s="177" t="s">
        <v>2930</v>
      </c>
      <c r="Y1183" s="177" t="s">
        <v>2931</v>
      </c>
      <c r="Z1183" s="177" t="s">
        <v>7371</v>
      </c>
      <c r="AA1183" s="525" t="s">
        <v>2932</v>
      </c>
      <c r="AB1183" s="399" t="str">
        <f t="shared" si="243"/>
        <v>DC1CB22</v>
      </c>
      <c r="AC1183" s="399" t="str">
        <f t="shared" si="244"/>
        <v>DC1CB22-DC</v>
      </c>
      <c r="AD1183" t="str">
        <f>Y1183&amp;"-"&amp;VLOOKUP(AC1183,'LICH THI'!C:AA,9,0)</f>
        <v>64DCDB3030-42483</v>
      </c>
      <c r="AE1183">
        <f t="shared" si="245"/>
        <v>1</v>
      </c>
    </row>
    <row r="1184" spans="1:31" x14ac:dyDescent="0.25">
      <c r="A1184" s="436" t="str">
        <f t="shared" si="235"/>
        <v>DC1CB22-DC-21</v>
      </c>
      <c r="B1184" s="436">
        <f>COUNTIF(AC$4:AC1184,AC1184)</f>
        <v>21</v>
      </c>
      <c r="C1184" s="436" t="str">
        <f t="shared" si="236"/>
        <v>DC1CB22-DC</v>
      </c>
      <c r="D1184" s="436">
        <f>VLOOKUP(C1184,'LICH THI'!C:AA,12,0)</f>
        <v>37</v>
      </c>
      <c r="E1184" s="436">
        <f>VLOOKUP(C1184,'LICH THI'!C:AA,13,0)</f>
        <v>37</v>
      </c>
      <c r="F1184" s="436">
        <f t="shared" si="246"/>
        <v>37</v>
      </c>
      <c r="G1184" s="436">
        <f>VLOOKUP(C1184,'LICH THI'!C:AA,14,0)</f>
        <v>1</v>
      </c>
      <c r="H1184" s="436">
        <f t="shared" si="237"/>
        <v>1</v>
      </c>
      <c r="I1184" s="436" t="str">
        <f t="shared" si="238"/>
        <v>Đào Hứa Phong</v>
      </c>
      <c r="J1184" s="436"/>
      <c r="K1184" s="436">
        <f t="shared" si="239"/>
        <v>1</v>
      </c>
      <c r="L1184" s="436" t="str">
        <f t="shared" si="240"/>
        <v>DC1CB22-DC-1</v>
      </c>
      <c r="M1184" s="436">
        <f t="shared" si="241"/>
        <v>22</v>
      </c>
      <c r="N1184" s="437">
        <f t="shared" si="247"/>
        <v>37</v>
      </c>
      <c r="O1184" s="437"/>
      <c r="P1184" s="430" t="str">
        <f t="shared" si="242"/>
        <v/>
      </c>
      <c r="U1184" s="177">
        <v>12</v>
      </c>
      <c r="V1184" s="177" t="s">
        <v>2897</v>
      </c>
      <c r="W1184" s="177" t="s">
        <v>3283</v>
      </c>
      <c r="X1184" s="177" t="s">
        <v>3284</v>
      </c>
      <c r="Y1184" s="177" t="s">
        <v>3285</v>
      </c>
      <c r="Z1184" s="177" t="s">
        <v>7371</v>
      </c>
      <c r="AA1184" s="525" t="s">
        <v>3286</v>
      </c>
      <c r="AB1184" s="399" t="str">
        <f t="shared" si="243"/>
        <v>DC1CB22</v>
      </c>
      <c r="AC1184" s="399" t="str">
        <f t="shared" si="244"/>
        <v>DC1CB22-DC</v>
      </c>
      <c r="AD1184" t="str">
        <f>Y1184&amp;"-"&amp;VLOOKUP(AC1184,'LICH THI'!C:AA,9,0)</f>
        <v>64DCDB3070-42483</v>
      </c>
      <c r="AE1184">
        <f t="shared" si="245"/>
        <v>1</v>
      </c>
    </row>
    <row r="1185" spans="1:31" x14ac:dyDescent="0.25">
      <c r="A1185" s="436" t="str">
        <f t="shared" si="235"/>
        <v>DC1CB22-DC-22</v>
      </c>
      <c r="B1185" s="436">
        <f>COUNTIF(AC$4:AC1185,AC1185)</f>
        <v>22</v>
      </c>
      <c r="C1185" s="436" t="str">
        <f t="shared" si="236"/>
        <v>DC1CB22-DC</v>
      </c>
      <c r="D1185" s="436">
        <f>VLOOKUP(C1185,'LICH THI'!C:AA,12,0)</f>
        <v>37</v>
      </c>
      <c r="E1185" s="436">
        <f>VLOOKUP(C1185,'LICH THI'!C:AA,13,0)</f>
        <v>37</v>
      </c>
      <c r="F1185" s="436">
        <f t="shared" si="246"/>
        <v>37</v>
      </c>
      <c r="G1185" s="436">
        <f>VLOOKUP(C1185,'LICH THI'!C:AA,14,0)</f>
        <v>1</v>
      </c>
      <c r="H1185" s="436">
        <f t="shared" si="237"/>
        <v>1</v>
      </c>
      <c r="I1185" s="436" t="str">
        <f t="shared" si="238"/>
        <v>Nguyễn Tuấn Phong</v>
      </c>
      <c r="J1185" s="436"/>
      <c r="K1185" s="436">
        <f t="shared" si="239"/>
        <v>1</v>
      </c>
      <c r="L1185" s="436" t="str">
        <f t="shared" si="240"/>
        <v>DC1CB22-DC-1</v>
      </c>
      <c r="M1185" s="436">
        <f t="shared" si="241"/>
        <v>22</v>
      </c>
      <c r="N1185" s="437">
        <f t="shared" si="247"/>
        <v>1</v>
      </c>
      <c r="O1185" s="437"/>
      <c r="P1185" s="430" t="str">
        <f t="shared" si="242"/>
        <v/>
      </c>
      <c r="U1185" s="177">
        <v>21</v>
      </c>
      <c r="V1185" s="177" t="s">
        <v>3325</v>
      </c>
      <c r="W1185" s="177" t="s">
        <v>3475</v>
      </c>
      <c r="X1185" s="177" t="s">
        <v>3284</v>
      </c>
      <c r="Y1185" s="177" t="s">
        <v>5529</v>
      </c>
      <c r="Z1185" s="177" t="s">
        <v>7371</v>
      </c>
      <c r="AA1185" s="525" t="s">
        <v>5530</v>
      </c>
      <c r="AB1185" s="399" t="str">
        <f t="shared" si="243"/>
        <v>DC1CB22</v>
      </c>
      <c r="AC1185" s="399" t="str">
        <f t="shared" si="244"/>
        <v>DC1CB22-DC</v>
      </c>
      <c r="AD1185" t="str">
        <f>Y1185&amp;"-"&amp;VLOOKUP(AC1185,'LICH THI'!C:AA,9,0)</f>
        <v>64DCDT3089-42483</v>
      </c>
      <c r="AE1185">
        <f t="shared" si="245"/>
        <v>1</v>
      </c>
    </row>
    <row r="1186" spans="1:31" x14ac:dyDescent="0.25">
      <c r="A1186" s="436" t="str">
        <f t="shared" si="235"/>
        <v>DC1CB22-DC-23</v>
      </c>
      <c r="B1186" s="436">
        <f>COUNTIF(AC$4:AC1186,AC1186)</f>
        <v>23</v>
      </c>
      <c r="C1186" s="436" t="str">
        <f t="shared" si="236"/>
        <v>DC1CB22-DC</v>
      </c>
      <c r="D1186" s="436">
        <f>VLOOKUP(C1186,'LICH THI'!C:AA,12,0)</f>
        <v>37</v>
      </c>
      <c r="E1186" s="436">
        <f>VLOOKUP(C1186,'LICH THI'!C:AA,13,0)</f>
        <v>37</v>
      </c>
      <c r="F1186" s="436">
        <f t="shared" si="246"/>
        <v>37</v>
      </c>
      <c r="G1186" s="436">
        <f>VLOOKUP(C1186,'LICH THI'!C:AA,14,0)</f>
        <v>1</v>
      </c>
      <c r="H1186" s="436">
        <f t="shared" si="237"/>
        <v>1</v>
      </c>
      <c r="I1186" s="436" t="str">
        <f t="shared" si="238"/>
        <v>Phạm Văn Phúc</v>
      </c>
      <c r="J1186" s="436"/>
      <c r="K1186" s="436">
        <f t="shared" si="239"/>
        <v>1</v>
      </c>
      <c r="L1186" s="436" t="str">
        <f t="shared" si="240"/>
        <v>DC1CB22-DC-1</v>
      </c>
      <c r="M1186" s="436">
        <f t="shared" si="241"/>
        <v>22</v>
      </c>
      <c r="N1186" s="437">
        <f t="shared" si="247"/>
        <v>2</v>
      </c>
      <c r="O1186" s="437"/>
      <c r="P1186" s="430" t="str">
        <f t="shared" si="242"/>
        <v/>
      </c>
      <c r="U1186" s="177">
        <v>35</v>
      </c>
      <c r="V1186" s="177" t="s">
        <v>3459</v>
      </c>
      <c r="W1186" s="177" t="s">
        <v>2738</v>
      </c>
      <c r="X1186" s="177" t="s">
        <v>2887</v>
      </c>
      <c r="Y1186" s="177" t="s">
        <v>6801</v>
      </c>
      <c r="Z1186" s="177" t="s">
        <v>7371</v>
      </c>
      <c r="AA1186" s="525" t="s">
        <v>3472</v>
      </c>
      <c r="AB1186" s="399" t="str">
        <f t="shared" si="243"/>
        <v>DC1CB22</v>
      </c>
      <c r="AC1186" s="399" t="str">
        <f t="shared" si="244"/>
        <v>DC1CB22-DC</v>
      </c>
      <c r="AD1186" t="str">
        <f>Y1186&amp;"-"&amp;VLOOKUP(AC1186,'LICH THI'!C:AA,9,0)</f>
        <v>65DCCS24403-42483</v>
      </c>
      <c r="AE1186">
        <f t="shared" si="245"/>
        <v>1</v>
      </c>
    </row>
    <row r="1187" spans="1:31" x14ac:dyDescent="0.25">
      <c r="A1187" s="436" t="str">
        <f t="shared" si="235"/>
        <v>DC1CB22-DC-24</v>
      </c>
      <c r="B1187" s="436">
        <f>COUNTIF(AC$4:AC1187,AC1187)</f>
        <v>24</v>
      </c>
      <c r="C1187" s="436" t="str">
        <f t="shared" si="236"/>
        <v>DC1CB22-DC</v>
      </c>
      <c r="D1187" s="436">
        <f>VLOOKUP(C1187,'LICH THI'!C:AA,12,0)</f>
        <v>37</v>
      </c>
      <c r="E1187" s="436">
        <f>VLOOKUP(C1187,'LICH THI'!C:AA,13,0)</f>
        <v>37</v>
      </c>
      <c r="F1187" s="436">
        <f t="shared" si="246"/>
        <v>37</v>
      </c>
      <c r="G1187" s="436">
        <f>VLOOKUP(C1187,'LICH THI'!C:AA,14,0)</f>
        <v>1</v>
      </c>
      <c r="H1187" s="436">
        <f t="shared" si="237"/>
        <v>1</v>
      </c>
      <c r="I1187" s="436" t="str">
        <f t="shared" si="238"/>
        <v>Trịnh Xuân Phúc</v>
      </c>
      <c r="J1187" s="436"/>
      <c r="K1187" s="436">
        <f t="shared" si="239"/>
        <v>1</v>
      </c>
      <c r="L1187" s="436" t="str">
        <f t="shared" si="240"/>
        <v>DC1CB22-DC-1</v>
      </c>
      <c r="M1187" s="436">
        <f t="shared" si="241"/>
        <v>22</v>
      </c>
      <c r="N1187" s="437">
        <f t="shared" si="247"/>
        <v>3</v>
      </c>
      <c r="O1187" s="437"/>
      <c r="P1187" s="430" t="str">
        <f t="shared" si="242"/>
        <v/>
      </c>
      <c r="U1187" s="177">
        <v>15</v>
      </c>
      <c r="V1187" s="177" t="s">
        <v>2935</v>
      </c>
      <c r="W1187" s="177" t="s">
        <v>3757</v>
      </c>
      <c r="X1187" s="177" t="s">
        <v>2887</v>
      </c>
      <c r="Y1187" s="177" t="s">
        <v>3758</v>
      </c>
      <c r="Z1187" s="177" t="s">
        <v>7371</v>
      </c>
      <c r="AA1187" s="525" t="s">
        <v>3037</v>
      </c>
      <c r="AB1187" s="399" t="str">
        <f t="shared" si="243"/>
        <v>DC1CB22</v>
      </c>
      <c r="AC1187" s="399" t="str">
        <f t="shared" si="244"/>
        <v>DC1CB22-DC</v>
      </c>
      <c r="AD1187" t="str">
        <f>Y1187&amp;"-"&amp;VLOOKUP(AC1187,'LICH THI'!C:AA,9,0)</f>
        <v>64DCDB3102-42483</v>
      </c>
      <c r="AE1187">
        <f t="shared" si="245"/>
        <v>1</v>
      </c>
    </row>
    <row r="1188" spans="1:31" x14ac:dyDescent="0.25">
      <c r="A1188" s="436" t="str">
        <f t="shared" si="235"/>
        <v>DC1CB22-DC-25</v>
      </c>
      <c r="B1188" s="436">
        <f>COUNTIF(AC$4:AC1188,AC1188)</f>
        <v>25</v>
      </c>
      <c r="C1188" s="436" t="str">
        <f t="shared" si="236"/>
        <v>DC1CB22-DC</v>
      </c>
      <c r="D1188" s="436">
        <f>VLOOKUP(C1188,'LICH THI'!C:AA,12,0)</f>
        <v>37</v>
      </c>
      <c r="E1188" s="436">
        <f>VLOOKUP(C1188,'LICH THI'!C:AA,13,0)</f>
        <v>37</v>
      </c>
      <c r="F1188" s="436">
        <f t="shared" si="246"/>
        <v>37</v>
      </c>
      <c r="G1188" s="436">
        <f>VLOOKUP(C1188,'LICH THI'!C:AA,14,0)</f>
        <v>1</v>
      </c>
      <c r="H1188" s="436">
        <f t="shared" si="237"/>
        <v>1</v>
      </c>
      <c r="I1188" s="436" t="str">
        <f t="shared" si="238"/>
        <v>Phạm Viết Sáng</v>
      </c>
      <c r="J1188" s="436"/>
      <c r="K1188" s="436">
        <f t="shared" si="239"/>
        <v>1</v>
      </c>
      <c r="L1188" s="436" t="str">
        <f t="shared" si="240"/>
        <v>DC1CB22-DC-1</v>
      </c>
      <c r="M1188" s="436">
        <f t="shared" si="241"/>
        <v>22</v>
      </c>
      <c r="N1188" s="437">
        <f t="shared" si="247"/>
        <v>4</v>
      </c>
      <c r="O1188" s="437"/>
      <c r="P1188" s="430" t="str">
        <f t="shared" si="242"/>
        <v/>
      </c>
      <c r="U1188" s="177">
        <v>8</v>
      </c>
      <c r="V1188" s="177" t="s">
        <v>2868</v>
      </c>
      <c r="W1188" s="177" t="s">
        <v>3724</v>
      </c>
      <c r="X1188" s="177" t="s">
        <v>3725</v>
      </c>
      <c r="Y1188" s="177" t="s">
        <v>3726</v>
      </c>
      <c r="Z1188" s="177" t="s">
        <v>7371</v>
      </c>
      <c r="AA1188" s="525" t="s">
        <v>3727</v>
      </c>
      <c r="AB1188" s="399" t="str">
        <f t="shared" si="243"/>
        <v>DC1CB22</v>
      </c>
      <c r="AC1188" s="399" t="str">
        <f t="shared" si="244"/>
        <v>DC1CB22-DC</v>
      </c>
      <c r="AD1188" t="str">
        <f>Y1188&amp;"-"&amp;VLOOKUP(AC1188,'LICH THI'!C:AA,9,0)</f>
        <v>64DCCD3250-42483</v>
      </c>
      <c r="AE1188">
        <f t="shared" si="245"/>
        <v>1</v>
      </c>
    </row>
    <row r="1189" spans="1:31" x14ac:dyDescent="0.25">
      <c r="A1189" s="436" t="str">
        <f t="shared" si="235"/>
        <v>DC1CB22-DC-26</v>
      </c>
      <c r="B1189" s="436">
        <f>COUNTIF(AC$4:AC1189,AC1189)</f>
        <v>26</v>
      </c>
      <c r="C1189" s="436" t="str">
        <f t="shared" si="236"/>
        <v>DC1CB22-DC</v>
      </c>
      <c r="D1189" s="436">
        <f>VLOOKUP(C1189,'LICH THI'!C:AA,12,0)</f>
        <v>37</v>
      </c>
      <c r="E1189" s="436">
        <f>VLOOKUP(C1189,'LICH THI'!C:AA,13,0)</f>
        <v>37</v>
      </c>
      <c r="F1189" s="436">
        <f t="shared" si="246"/>
        <v>37</v>
      </c>
      <c r="G1189" s="436">
        <f>VLOOKUP(C1189,'LICH THI'!C:AA,14,0)</f>
        <v>1</v>
      </c>
      <c r="H1189" s="436">
        <f t="shared" si="237"/>
        <v>1</v>
      </c>
      <c r="I1189" s="436" t="str">
        <f t="shared" si="238"/>
        <v>Vũ Ngọc Sáng</v>
      </c>
      <c r="J1189" s="436"/>
      <c r="K1189" s="436">
        <f t="shared" si="239"/>
        <v>1</v>
      </c>
      <c r="L1189" s="436" t="str">
        <f t="shared" si="240"/>
        <v>DC1CB22-DC-1</v>
      </c>
      <c r="M1189" s="436">
        <f t="shared" si="241"/>
        <v>22</v>
      </c>
      <c r="N1189" s="437">
        <f t="shared" si="247"/>
        <v>5</v>
      </c>
      <c r="O1189" s="437"/>
      <c r="P1189" s="430" t="str">
        <f t="shared" si="242"/>
        <v/>
      </c>
      <c r="U1189" s="177">
        <v>13</v>
      </c>
      <c r="V1189" s="177" t="s">
        <v>2897</v>
      </c>
      <c r="W1189" s="177" t="s">
        <v>4113</v>
      </c>
      <c r="X1189" s="177" t="s">
        <v>3725</v>
      </c>
      <c r="Y1189" s="177" t="s">
        <v>4699</v>
      </c>
      <c r="Z1189" s="177" t="s">
        <v>7371</v>
      </c>
      <c r="AA1189" s="525" t="s">
        <v>4409</v>
      </c>
      <c r="AB1189" s="399" t="str">
        <f t="shared" si="243"/>
        <v>DC1CB22</v>
      </c>
      <c r="AC1189" s="399" t="str">
        <f t="shared" si="244"/>
        <v>DC1CB22-DC</v>
      </c>
      <c r="AD1189" t="str">
        <f>Y1189&amp;"-"&amp;VLOOKUP(AC1189,'LICH THI'!C:AA,9,0)</f>
        <v>64DCDB3026-42483</v>
      </c>
      <c r="AE1189">
        <f t="shared" si="245"/>
        <v>1</v>
      </c>
    </row>
    <row r="1190" spans="1:31" x14ac:dyDescent="0.25">
      <c r="A1190" s="436" t="str">
        <f t="shared" si="235"/>
        <v>DC1CB22-DC-27</v>
      </c>
      <c r="B1190" s="436">
        <f>COUNTIF(AC$4:AC1190,AC1190)</f>
        <v>27</v>
      </c>
      <c r="C1190" s="436" t="str">
        <f t="shared" si="236"/>
        <v>DC1CB22-DC</v>
      </c>
      <c r="D1190" s="436">
        <f>VLOOKUP(C1190,'LICH THI'!C:AA,12,0)</f>
        <v>37</v>
      </c>
      <c r="E1190" s="436">
        <f>VLOOKUP(C1190,'LICH THI'!C:AA,13,0)</f>
        <v>37</v>
      </c>
      <c r="F1190" s="436">
        <f t="shared" si="246"/>
        <v>37</v>
      </c>
      <c r="G1190" s="436">
        <f>VLOOKUP(C1190,'LICH THI'!C:AA,14,0)</f>
        <v>1</v>
      </c>
      <c r="H1190" s="436">
        <f t="shared" si="237"/>
        <v>1</v>
      </c>
      <c r="I1190" s="436" t="str">
        <f t="shared" si="238"/>
        <v>Vi Văn Sơn</v>
      </c>
      <c r="J1190" s="436"/>
      <c r="K1190" s="436">
        <f t="shared" si="239"/>
        <v>1</v>
      </c>
      <c r="L1190" s="436" t="str">
        <f t="shared" si="240"/>
        <v>DC1CB22-DC-1</v>
      </c>
      <c r="M1190" s="436">
        <f t="shared" si="241"/>
        <v>22</v>
      </c>
      <c r="N1190" s="437">
        <f t="shared" si="247"/>
        <v>6</v>
      </c>
      <c r="O1190" s="437"/>
      <c r="P1190" s="430" t="str">
        <f t="shared" si="242"/>
        <v/>
      </c>
      <c r="U1190" s="177">
        <v>14</v>
      </c>
      <c r="V1190" s="177" t="s">
        <v>2897</v>
      </c>
      <c r="W1190" s="177" t="s">
        <v>3747</v>
      </c>
      <c r="X1190" s="177" t="s">
        <v>2688</v>
      </c>
      <c r="Y1190" s="177" t="s">
        <v>3748</v>
      </c>
      <c r="Z1190" s="177" t="s">
        <v>7371</v>
      </c>
      <c r="AA1190" s="525" t="s">
        <v>3749</v>
      </c>
      <c r="AB1190" s="399" t="str">
        <f t="shared" si="243"/>
        <v>DC1CB22</v>
      </c>
      <c r="AC1190" s="399" t="str">
        <f t="shared" si="244"/>
        <v>DC1CB22-DC</v>
      </c>
      <c r="AD1190" t="str">
        <f>Y1190&amp;"-"&amp;VLOOKUP(AC1190,'LICH THI'!C:AA,9,0)</f>
        <v>64DCDB3029-42483</v>
      </c>
      <c r="AE1190">
        <f t="shared" si="245"/>
        <v>1</v>
      </c>
    </row>
    <row r="1191" spans="1:31" x14ac:dyDescent="0.25">
      <c r="A1191" s="436" t="str">
        <f t="shared" si="235"/>
        <v>DC1CB22-DC-28</v>
      </c>
      <c r="B1191" s="436">
        <f>COUNTIF(AC$4:AC1191,AC1191)</f>
        <v>28</v>
      </c>
      <c r="C1191" s="436" t="str">
        <f t="shared" si="236"/>
        <v>DC1CB22-DC</v>
      </c>
      <c r="D1191" s="436">
        <f>VLOOKUP(C1191,'LICH THI'!C:AA,12,0)</f>
        <v>37</v>
      </c>
      <c r="E1191" s="436">
        <f>VLOOKUP(C1191,'LICH THI'!C:AA,13,0)</f>
        <v>37</v>
      </c>
      <c r="F1191" s="436">
        <f t="shared" si="246"/>
        <v>37</v>
      </c>
      <c r="G1191" s="436">
        <f>VLOOKUP(C1191,'LICH THI'!C:AA,14,0)</f>
        <v>1</v>
      </c>
      <c r="H1191" s="436">
        <f t="shared" si="237"/>
        <v>1</v>
      </c>
      <c r="I1191" s="436" t="str">
        <f t="shared" si="238"/>
        <v>Nguyễn Văn Tài</v>
      </c>
      <c r="J1191" s="436"/>
      <c r="K1191" s="436">
        <f t="shared" si="239"/>
        <v>1</v>
      </c>
      <c r="L1191" s="436" t="str">
        <f t="shared" si="240"/>
        <v>DC1CB22-DC-1</v>
      </c>
      <c r="M1191" s="436">
        <f t="shared" si="241"/>
        <v>22</v>
      </c>
      <c r="N1191" s="437">
        <f t="shared" si="247"/>
        <v>7</v>
      </c>
      <c r="O1191" s="437"/>
      <c r="P1191" s="430" t="str">
        <f t="shared" si="242"/>
        <v/>
      </c>
      <c r="U1191" s="177">
        <v>6</v>
      </c>
      <c r="V1191" s="177" t="s">
        <v>2609</v>
      </c>
      <c r="W1191" s="177" t="s">
        <v>2741</v>
      </c>
      <c r="X1191" s="177" t="s">
        <v>3043</v>
      </c>
      <c r="Y1191" s="177" t="s">
        <v>4194</v>
      </c>
      <c r="Z1191" s="177" t="s">
        <v>7371</v>
      </c>
      <c r="AA1191" s="525" t="s">
        <v>3812</v>
      </c>
      <c r="AB1191" s="399" t="str">
        <f t="shared" si="243"/>
        <v>DC1CB22</v>
      </c>
      <c r="AC1191" s="399" t="str">
        <f t="shared" si="244"/>
        <v>DC1CB22-DC</v>
      </c>
      <c r="AD1191" t="str">
        <f>Y1191&amp;"-"&amp;VLOOKUP(AC1191,'LICH THI'!C:AA,9,0)</f>
        <v>63DCCD3251-42483</v>
      </c>
      <c r="AE1191">
        <f t="shared" si="245"/>
        <v>1</v>
      </c>
    </row>
    <row r="1192" spans="1:31" x14ac:dyDescent="0.25">
      <c r="A1192" s="436" t="str">
        <f t="shared" si="235"/>
        <v>DC1CB22-DC-29</v>
      </c>
      <c r="B1192" s="436">
        <f>COUNTIF(AC$4:AC1192,AC1192)</f>
        <v>29</v>
      </c>
      <c r="C1192" s="436" t="str">
        <f t="shared" si="236"/>
        <v>DC1CB22-DC</v>
      </c>
      <c r="D1192" s="436">
        <f>VLOOKUP(C1192,'LICH THI'!C:AA,12,0)</f>
        <v>37</v>
      </c>
      <c r="E1192" s="436">
        <f>VLOOKUP(C1192,'LICH THI'!C:AA,13,0)</f>
        <v>37</v>
      </c>
      <c r="F1192" s="436">
        <f t="shared" si="246"/>
        <v>37</v>
      </c>
      <c r="G1192" s="436">
        <f>VLOOKUP(C1192,'LICH THI'!C:AA,14,0)</f>
        <v>1</v>
      </c>
      <c r="H1192" s="436">
        <f t="shared" si="237"/>
        <v>1</v>
      </c>
      <c r="I1192" s="436" t="str">
        <f t="shared" si="238"/>
        <v>Nguyễn Văn Tài</v>
      </c>
      <c r="J1192" s="436"/>
      <c r="K1192" s="436">
        <f t="shared" si="239"/>
        <v>1</v>
      </c>
      <c r="L1192" s="436" t="str">
        <f t="shared" si="240"/>
        <v>DC1CB22-DC-1</v>
      </c>
      <c r="M1192" s="436">
        <f t="shared" si="241"/>
        <v>22</v>
      </c>
      <c r="N1192" s="437">
        <f t="shared" si="247"/>
        <v>8</v>
      </c>
      <c r="O1192" s="437"/>
      <c r="P1192" s="430" t="str">
        <f t="shared" si="242"/>
        <v/>
      </c>
      <c r="U1192" s="177">
        <v>22</v>
      </c>
      <c r="V1192" s="177" t="s">
        <v>3325</v>
      </c>
      <c r="W1192" s="177" t="s">
        <v>2741</v>
      </c>
      <c r="X1192" s="177" t="s">
        <v>3043</v>
      </c>
      <c r="Y1192" s="177" t="s">
        <v>5531</v>
      </c>
      <c r="Z1192" s="177" t="s">
        <v>7371</v>
      </c>
      <c r="AA1192" s="525" t="s">
        <v>3842</v>
      </c>
      <c r="AB1192" s="399" t="str">
        <f t="shared" si="243"/>
        <v>DC1CB22</v>
      </c>
      <c r="AC1192" s="399" t="str">
        <f t="shared" si="244"/>
        <v>DC1CB22-DC</v>
      </c>
      <c r="AD1192" t="str">
        <f>Y1192&amp;"-"&amp;VLOOKUP(AC1192,'LICH THI'!C:AA,9,0)</f>
        <v>64DCDT3084-42483</v>
      </c>
      <c r="AE1192">
        <f t="shared" si="245"/>
        <v>1</v>
      </c>
    </row>
    <row r="1193" spans="1:31" x14ac:dyDescent="0.25">
      <c r="A1193" s="436" t="str">
        <f t="shared" si="235"/>
        <v>DC1CB22-DC-30</v>
      </c>
      <c r="B1193" s="436">
        <f>COUNTIF(AC$4:AC1193,AC1193)</f>
        <v>30</v>
      </c>
      <c r="C1193" s="436" t="str">
        <f t="shared" si="236"/>
        <v>DC1CB22-DC</v>
      </c>
      <c r="D1193" s="436">
        <f>VLOOKUP(C1193,'LICH THI'!C:AA,12,0)</f>
        <v>37</v>
      </c>
      <c r="E1193" s="436">
        <f>VLOOKUP(C1193,'LICH THI'!C:AA,13,0)</f>
        <v>37</v>
      </c>
      <c r="F1193" s="436">
        <f t="shared" si="246"/>
        <v>37</v>
      </c>
      <c r="G1193" s="436">
        <f>VLOOKUP(C1193,'LICH THI'!C:AA,14,0)</f>
        <v>1</v>
      </c>
      <c r="H1193" s="436">
        <f t="shared" si="237"/>
        <v>1</v>
      </c>
      <c r="I1193" s="436" t="str">
        <f t="shared" si="238"/>
        <v>Nguyễn Văn Tiệp</v>
      </c>
      <c r="J1193" s="436"/>
      <c r="K1193" s="436">
        <f t="shared" si="239"/>
        <v>1</v>
      </c>
      <c r="L1193" s="436" t="str">
        <f t="shared" si="240"/>
        <v>DC1CB22-DC-1</v>
      </c>
      <c r="M1193" s="436">
        <f t="shared" si="241"/>
        <v>22</v>
      </c>
      <c r="N1193" s="437">
        <f t="shared" si="247"/>
        <v>9</v>
      </c>
      <c r="O1193" s="437"/>
      <c r="P1193" s="430" t="str">
        <f t="shared" si="242"/>
        <v/>
      </c>
      <c r="U1193" s="177">
        <v>29</v>
      </c>
      <c r="V1193" s="177" t="s">
        <v>3400</v>
      </c>
      <c r="W1193" s="177" t="s">
        <v>2741</v>
      </c>
      <c r="X1193" s="177" t="s">
        <v>4063</v>
      </c>
      <c r="Y1193" s="177" t="s">
        <v>6228</v>
      </c>
      <c r="Z1193" s="177" t="s">
        <v>7371</v>
      </c>
      <c r="AA1193" s="525" t="s">
        <v>4818</v>
      </c>
      <c r="AB1193" s="399" t="str">
        <f t="shared" si="243"/>
        <v>DC1CB22</v>
      </c>
      <c r="AC1193" s="399" t="str">
        <f t="shared" si="244"/>
        <v>DC1CB22-DC</v>
      </c>
      <c r="AD1193" t="str">
        <f>Y1193&amp;"-"&amp;VLOOKUP(AC1193,'LICH THI'!C:AA,9,0)</f>
        <v>64DCOT3162-42483</v>
      </c>
      <c r="AE1193">
        <f t="shared" si="245"/>
        <v>1</v>
      </c>
    </row>
    <row r="1194" spans="1:31" x14ac:dyDescent="0.25">
      <c r="A1194" s="436" t="str">
        <f t="shared" si="235"/>
        <v>DC1CB22-DC-31</v>
      </c>
      <c r="B1194" s="436">
        <f>COUNTIF(AC$4:AC1194,AC1194)</f>
        <v>31</v>
      </c>
      <c r="C1194" s="436" t="str">
        <f t="shared" si="236"/>
        <v>DC1CB22-DC</v>
      </c>
      <c r="D1194" s="436">
        <f>VLOOKUP(C1194,'LICH THI'!C:AA,12,0)</f>
        <v>37</v>
      </c>
      <c r="E1194" s="436">
        <f>VLOOKUP(C1194,'LICH THI'!C:AA,13,0)</f>
        <v>37</v>
      </c>
      <c r="F1194" s="436">
        <f t="shared" si="246"/>
        <v>37</v>
      </c>
      <c r="G1194" s="436">
        <f>VLOOKUP(C1194,'LICH THI'!C:AA,14,0)</f>
        <v>1</v>
      </c>
      <c r="H1194" s="436">
        <f t="shared" si="237"/>
        <v>1</v>
      </c>
      <c r="I1194" s="436" t="str">
        <f t="shared" si="238"/>
        <v>Lê Văn Tuấn</v>
      </c>
      <c r="J1194" s="436"/>
      <c r="K1194" s="436">
        <f t="shared" si="239"/>
        <v>1</v>
      </c>
      <c r="L1194" s="436" t="str">
        <f t="shared" si="240"/>
        <v>DC1CB22-DC-1</v>
      </c>
      <c r="M1194" s="436">
        <f t="shared" si="241"/>
        <v>22</v>
      </c>
      <c r="N1194" s="437">
        <f t="shared" si="247"/>
        <v>10</v>
      </c>
      <c r="O1194" s="437"/>
      <c r="P1194" s="430" t="str">
        <f t="shared" si="242"/>
        <v/>
      </c>
      <c r="U1194" s="177">
        <v>2</v>
      </c>
      <c r="V1194" s="177" t="s">
        <v>3196</v>
      </c>
      <c r="W1194" s="177" t="s">
        <v>2604</v>
      </c>
      <c r="X1194" s="177" t="s">
        <v>2721</v>
      </c>
      <c r="Y1194" s="177" t="s">
        <v>3207</v>
      </c>
      <c r="Z1194" s="177" t="s">
        <v>7371</v>
      </c>
      <c r="AA1194" s="525" t="s">
        <v>3208</v>
      </c>
      <c r="AB1194" s="399" t="str">
        <f t="shared" si="243"/>
        <v>DC1CB22</v>
      </c>
      <c r="AC1194" s="399" t="str">
        <f t="shared" si="244"/>
        <v>DC1CB22-DC</v>
      </c>
      <c r="AD1194" t="str">
        <f>Y1194&amp;"-"&amp;VLOOKUP(AC1194,'LICH THI'!C:AA,9,0)</f>
        <v>63DCCD3032-42483</v>
      </c>
      <c r="AE1194">
        <f t="shared" si="245"/>
        <v>1</v>
      </c>
    </row>
    <row r="1195" spans="1:31" x14ac:dyDescent="0.25">
      <c r="A1195" s="436" t="str">
        <f t="shared" si="235"/>
        <v>DC1CB22-DC-32</v>
      </c>
      <c r="B1195" s="436">
        <f>COUNTIF(AC$4:AC1195,AC1195)</f>
        <v>32</v>
      </c>
      <c r="C1195" s="436" t="str">
        <f t="shared" si="236"/>
        <v>DC1CB22-DC</v>
      </c>
      <c r="D1195" s="436">
        <f>VLOOKUP(C1195,'LICH THI'!C:AA,12,0)</f>
        <v>37</v>
      </c>
      <c r="E1195" s="436">
        <f>VLOOKUP(C1195,'LICH THI'!C:AA,13,0)</f>
        <v>37</v>
      </c>
      <c r="F1195" s="436">
        <f t="shared" si="246"/>
        <v>37</v>
      </c>
      <c r="G1195" s="436">
        <f>VLOOKUP(C1195,'LICH THI'!C:AA,14,0)</f>
        <v>1</v>
      </c>
      <c r="H1195" s="436">
        <f t="shared" si="237"/>
        <v>1</v>
      </c>
      <c r="I1195" s="436" t="str">
        <f t="shared" si="238"/>
        <v>Lê Văn Tuấn</v>
      </c>
      <c r="J1195" s="436"/>
      <c r="K1195" s="436">
        <f t="shared" si="239"/>
        <v>1</v>
      </c>
      <c r="L1195" s="436" t="str">
        <f t="shared" si="240"/>
        <v>DC1CB22-DC-1</v>
      </c>
      <c r="M1195" s="436">
        <f t="shared" si="241"/>
        <v>22</v>
      </c>
      <c r="N1195" s="437">
        <f t="shared" si="247"/>
        <v>11</v>
      </c>
      <c r="O1195" s="437"/>
      <c r="P1195" s="430" t="str">
        <f t="shared" si="242"/>
        <v/>
      </c>
      <c r="U1195" s="177">
        <v>17</v>
      </c>
      <c r="V1195" s="177" t="s">
        <v>3761</v>
      </c>
      <c r="W1195" s="177" t="s">
        <v>2604</v>
      </c>
      <c r="X1195" s="177" t="s">
        <v>2721</v>
      </c>
      <c r="Y1195" s="177" t="s">
        <v>4014</v>
      </c>
      <c r="Z1195" s="177" t="s">
        <v>7371</v>
      </c>
      <c r="AA1195" s="525" t="s">
        <v>2625</v>
      </c>
      <c r="AB1195" s="399" t="str">
        <f t="shared" si="243"/>
        <v>DC1CB22</v>
      </c>
      <c r="AC1195" s="399" t="str">
        <f t="shared" si="244"/>
        <v>DC1CB22-DC</v>
      </c>
      <c r="AD1195" t="str">
        <f>Y1195&amp;"-"&amp;VLOOKUP(AC1195,'LICH THI'!C:AA,9,0)</f>
        <v>64DCDD3176-42483</v>
      </c>
      <c r="AE1195">
        <f t="shared" si="245"/>
        <v>1</v>
      </c>
    </row>
    <row r="1196" spans="1:31" x14ac:dyDescent="0.25">
      <c r="A1196" s="436" t="str">
        <f t="shared" si="235"/>
        <v>DC1CB22-DC-33</v>
      </c>
      <c r="B1196" s="436">
        <f>COUNTIF(AC$4:AC1196,AC1196)</f>
        <v>33</v>
      </c>
      <c r="C1196" s="436" t="str">
        <f t="shared" si="236"/>
        <v>DC1CB22-DC</v>
      </c>
      <c r="D1196" s="436">
        <f>VLOOKUP(C1196,'LICH THI'!C:AA,12,0)</f>
        <v>37</v>
      </c>
      <c r="E1196" s="436">
        <f>VLOOKUP(C1196,'LICH THI'!C:AA,13,0)</f>
        <v>37</v>
      </c>
      <c r="F1196" s="436">
        <f t="shared" si="246"/>
        <v>37</v>
      </c>
      <c r="G1196" s="436">
        <f>VLOOKUP(C1196,'LICH THI'!C:AA,14,0)</f>
        <v>1</v>
      </c>
      <c r="H1196" s="436">
        <f t="shared" si="237"/>
        <v>1</v>
      </c>
      <c r="I1196" s="436" t="str">
        <f t="shared" si="238"/>
        <v>Nguyễn Thanh Tùng</v>
      </c>
      <c r="J1196" s="436"/>
      <c r="K1196" s="436">
        <f t="shared" si="239"/>
        <v>1</v>
      </c>
      <c r="L1196" s="436" t="str">
        <f t="shared" si="240"/>
        <v>DC1CB22-DC-1</v>
      </c>
      <c r="M1196" s="436">
        <f t="shared" si="241"/>
        <v>22</v>
      </c>
      <c r="N1196" s="437">
        <f t="shared" si="247"/>
        <v>12</v>
      </c>
      <c r="O1196" s="437"/>
      <c r="P1196" s="430" t="str">
        <f t="shared" si="242"/>
        <v/>
      </c>
      <c r="U1196" s="177">
        <v>37</v>
      </c>
      <c r="V1196" s="177" t="s">
        <v>4874</v>
      </c>
      <c r="W1196" s="177" t="s">
        <v>4080</v>
      </c>
      <c r="X1196" s="177" t="s">
        <v>3274</v>
      </c>
      <c r="Y1196" s="177" t="s">
        <v>6914</v>
      </c>
      <c r="Z1196" s="177" t="s">
        <v>7371</v>
      </c>
      <c r="AA1196" s="525" t="s">
        <v>6297</v>
      </c>
      <c r="AB1196" s="399" t="str">
        <f t="shared" si="243"/>
        <v>DC1CB22</v>
      </c>
      <c r="AC1196" s="399" t="str">
        <f t="shared" si="244"/>
        <v>DC1CB22-DC</v>
      </c>
      <c r="AD1196" t="str">
        <f>Y1196&amp;"-"&amp;VLOOKUP(AC1196,'LICH THI'!C:AA,9,0)</f>
        <v>65DCHT23320-42483</v>
      </c>
      <c r="AE1196">
        <f t="shared" si="245"/>
        <v>1</v>
      </c>
    </row>
    <row r="1197" spans="1:31" x14ac:dyDescent="0.25">
      <c r="A1197" s="436" t="str">
        <f t="shared" si="235"/>
        <v>DC1CB22-DC-34</v>
      </c>
      <c r="B1197" s="436">
        <f>COUNTIF(AC$4:AC1197,AC1197)</f>
        <v>34</v>
      </c>
      <c r="C1197" s="436" t="str">
        <f t="shared" si="236"/>
        <v>DC1CB22-DC</v>
      </c>
      <c r="D1197" s="436">
        <f>VLOOKUP(C1197,'LICH THI'!C:AA,12,0)</f>
        <v>37</v>
      </c>
      <c r="E1197" s="436">
        <f>VLOOKUP(C1197,'LICH THI'!C:AA,13,0)</f>
        <v>37</v>
      </c>
      <c r="F1197" s="436">
        <f t="shared" si="246"/>
        <v>37</v>
      </c>
      <c r="G1197" s="436">
        <f>VLOOKUP(C1197,'LICH THI'!C:AA,14,0)</f>
        <v>1</v>
      </c>
      <c r="H1197" s="436">
        <f t="shared" si="237"/>
        <v>1</v>
      </c>
      <c r="I1197" s="436" t="str">
        <f t="shared" si="238"/>
        <v>Đoàn Thị Tuyền</v>
      </c>
      <c r="J1197" s="436"/>
      <c r="K1197" s="436">
        <f t="shared" si="239"/>
        <v>1</v>
      </c>
      <c r="L1197" s="436" t="str">
        <f t="shared" si="240"/>
        <v>DC1CB22-DC-1</v>
      </c>
      <c r="M1197" s="436">
        <f t="shared" si="241"/>
        <v>22</v>
      </c>
      <c r="N1197" s="437">
        <f t="shared" si="247"/>
        <v>13</v>
      </c>
      <c r="O1197" s="437"/>
      <c r="P1197" s="430" t="str">
        <f t="shared" si="242"/>
        <v/>
      </c>
      <c r="U1197" s="177">
        <v>24</v>
      </c>
      <c r="V1197" s="177" t="s">
        <v>3325</v>
      </c>
      <c r="W1197" s="177" t="s">
        <v>3049</v>
      </c>
      <c r="X1197" s="177" t="s">
        <v>3795</v>
      </c>
      <c r="Y1197" s="177" t="s">
        <v>3796</v>
      </c>
      <c r="Z1197" s="177" t="s">
        <v>7371</v>
      </c>
      <c r="AA1197" s="525" t="s">
        <v>3797</v>
      </c>
      <c r="AB1197" s="399" t="str">
        <f t="shared" si="243"/>
        <v>DC1CB22</v>
      </c>
      <c r="AC1197" s="399" t="str">
        <f t="shared" si="244"/>
        <v>DC1CB22-DC</v>
      </c>
      <c r="AD1197" t="str">
        <f>Y1197&amp;"-"&amp;VLOOKUP(AC1197,'LICH THI'!C:AA,9,0)</f>
        <v>64DCDT3082-42483</v>
      </c>
      <c r="AE1197">
        <f t="shared" si="245"/>
        <v>1</v>
      </c>
    </row>
    <row r="1198" spans="1:31" x14ac:dyDescent="0.25">
      <c r="A1198" s="436" t="str">
        <f t="shared" si="235"/>
        <v>DC1CB22-DC-35</v>
      </c>
      <c r="B1198" s="436">
        <f>COUNTIF(AC$4:AC1198,AC1198)</f>
        <v>35</v>
      </c>
      <c r="C1198" s="436" t="str">
        <f t="shared" si="236"/>
        <v>DC1CB22-DC</v>
      </c>
      <c r="D1198" s="436">
        <f>VLOOKUP(C1198,'LICH THI'!C:AA,12,0)</f>
        <v>37</v>
      </c>
      <c r="E1198" s="436">
        <f>VLOOKUP(C1198,'LICH THI'!C:AA,13,0)</f>
        <v>37</v>
      </c>
      <c r="F1198" s="436">
        <f t="shared" si="246"/>
        <v>37</v>
      </c>
      <c r="G1198" s="436">
        <f>VLOOKUP(C1198,'LICH THI'!C:AA,14,0)</f>
        <v>1</v>
      </c>
      <c r="H1198" s="436">
        <f t="shared" si="237"/>
        <v>1</v>
      </c>
      <c r="I1198" s="436" t="str">
        <f t="shared" si="238"/>
        <v>Trần Mạnh Thắng</v>
      </c>
      <c r="J1198" s="436"/>
      <c r="K1198" s="436">
        <f t="shared" si="239"/>
        <v>1</v>
      </c>
      <c r="L1198" s="436" t="str">
        <f t="shared" si="240"/>
        <v>DC1CB22-DC-1</v>
      </c>
      <c r="M1198" s="436">
        <f t="shared" si="241"/>
        <v>22</v>
      </c>
      <c r="N1198" s="437">
        <f t="shared" si="247"/>
        <v>14</v>
      </c>
      <c r="O1198" s="437"/>
      <c r="P1198" s="430" t="str">
        <f t="shared" si="242"/>
        <v/>
      </c>
      <c r="U1198" s="177">
        <v>23</v>
      </c>
      <c r="V1198" s="177" t="s">
        <v>3325</v>
      </c>
      <c r="W1198" s="177" t="s">
        <v>3187</v>
      </c>
      <c r="X1198" s="177" t="s">
        <v>3464</v>
      </c>
      <c r="Y1198" s="177" t="s">
        <v>6198</v>
      </c>
      <c r="Z1198" s="177" t="s">
        <v>7371</v>
      </c>
      <c r="AA1198" s="525" t="s">
        <v>5081</v>
      </c>
      <c r="AB1198" s="399" t="str">
        <f t="shared" si="243"/>
        <v>DC1CB22</v>
      </c>
      <c r="AC1198" s="399" t="str">
        <f t="shared" si="244"/>
        <v>DC1CB22-DC</v>
      </c>
      <c r="AD1198" t="str">
        <f>Y1198&amp;"-"&amp;VLOOKUP(AC1198,'LICH THI'!C:AA,9,0)</f>
        <v>64DCDT3098-42483</v>
      </c>
      <c r="AE1198">
        <f t="shared" si="245"/>
        <v>1</v>
      </c>
    </row>
    <row r="1199" spans="1:31" x14ac:dyDescent="0.25">
      <c r="A1199" s="436" t="str">
        <f t="shared" si="235"/>
        <v>DC1CB22-DC-36</v>
      </c>
      <c r="B1199" s="436">
        <f>COUNTIF(AC$4:AC1199,AC1199)</f>
        <v>36</v>
      </c>
      <c r="C1199" s="436" t="str">
        <f t="shared" si="236"/>
        <v>DC1CB22-DC</v>
      </c>
      <c r="D1199" s="436">
        <f>VLOOKUP(C1199,'LICH THI'!C:AA,12,0)</f>
        <v>37</v>
      </c>
      <c r="E1199" s="436">
        <f>VLOOKUP(C1199,'LICH THI'!C:AA,13,0)</f>
        <v>37</v>
      </c>
      <c r="F1199" s="436">
        <f t="shared" si="246"/>
        <v>37</v>
      </c>
      <c r="G1199" s="436">
        <f>VLOOKUP(C1199,'LICH THI'!C:AA,14,0)</f>
        <v>1</v>
      </c>
      <c r="H1199" s="436">
        <f t="shared" si="237"/>
        <v>1</v>
      </c>
      <c r="I1199" s="436" t="str">
        <f t="shared" si="238"/>
        <v>Vũ Đình Thêm</v>
      </c>
      <c r="J1199" s="436"/>
      <c r="K1199" s="436">
        <f t="shared" si="239"/>
        <v>1</v>
      </c>
      <c r="L1199" s="436" t="str">
        <f t="shared" si="240"/>
        <v>DC1CB22-DC-1</v>
      </c>
      <c r="M1199" s="436">
        <f t="shared" si="241"/>
        <v>22</v>
      </c>
      <c r="N1199" s="437">
        <f t="shared" si="247"/>
        <v>15</v>
      </c>
      <c r="O1199" s="437"/>
      <c r="P1199" s="430" t="str">
        <f t="shared" si="242"/>
        <v/>
      </c>
      <c r="U1199" s="177">
        <v>16</v>
      </c>
      <c r="V1199" s="177" t="s">
        <v>3301</v>
      </c>
      <c r="W1199" s="177" t="s">
        <v>4205</v>
      </c>
      <c r="X1199" s="177" t="s">
        <v>5487</v>
      </c>
      <c r="Y1199" s="177" t="s">
        <v>5488</v>
      </c>
      <c r="Z1199" s="177" t="s">
        <v>7371</v>
      </c>
      <c r="AA1199" s="525" t="s">
        <v>3573</v>
      </c>
      <c r="AB1199" s="399" t="str">
        <f t="shared" si="243"/>
        <v>DC1CB22</v>
      </c>
      <c r="AC1199" s="399" t="str">
        <f t="shared" si="244"/>
        <v>DC1CB22-DC</v>
      </c>
      <c r="AD1199" t="str">
        <f>Y1199&amp;"-"&amp;VLOOKUP(AC1199,'LICH THI'!C:AA,9,0)</f>
        <v>64DCDD3172-42483</v>
      </c>
      <c r="AE1199">
        <f t="shared" si="245"/>
        <v>1</v>
      </c>
    </row>
    <row r="1200" spans="1:31" x14ac:dyDescent="0.25">
      <c r="A1200" s="436" t="str">
        <f t="shared" si="235"/>
        <v>DC1CB22-DC-37</v>
      </c>
      <c r="B1200" s="436">
        <f>COUNTIF(AC$4:AC1200,AC1200)</f>
        <v>37</v>
      </c>
      <c r="C1200" s="436" t="str">
        <f t="shared" si="236"/>
        <v>DC1CB22-DC</v>
      </c>
      <c r="D1200" s="436">
        <f>VLOOKUP(C1200,'LICH THI'!C:AA,12,0)</f>
        <v>37</v>
      </c>
      <c r="E1200" s="436">
        <f>VLOOKUP(C1200,'LICH THI'!C:AA,13,0)</f>
        <v>37</v>
      </c>
      <c r="F1200" s="436">
        <f t="shared" si="246"/>
        <v>37</v>
      </c>
      <c r="G1200" s="436">
        <f>VLOOKUP(C1200,'LICH THI'!C:AA,14,0)</f>
        <v>1</v>
      </c>
      <c r="H1200" s="436">
        <f t="shared" si="237"/>
        <v>1</v>
      </c>
      <c r="I1200" s="436" t="str">
        <f t="shared" si="238"/>
        <v>Trịnh Đình Văn</v>
      </c>
      <c r="J1200" s="436"/>
      <c r="K1200" s="436">
        <f t="shared" si="239"/>
        <v>1</v>
      </c>
      <c r="L1200" s="436" t="str">
        <f t="shared" si="240"/>
        <v>DC1CB22-DC-1</v>
      </c>
      <c r="M1200" s="436">
        <f t="shared" si="241"/>
        <v>22</v>
      </c>
      <c r="N1200" s="437">
        <f t="shared" si="247"/>
        <v>16</v>
      </c>
      <c r="O1200" s="437"/>
      <c r="P1200" s="430" t="str">
        <f t="shared" si="242"/>
        <v/>
      </c>
      <c r="U1200" s="177">
        <v>18</v>
      </c>
      <c r="V1200" s="177" t="s">
        <v>3308</v>
      </c>
      <c r="W1200" s="177" t="s">
        <v>3780</v>
      </c>
      <c r="X1200" s="177" t="s">
        <v>3675</v>
      </c>
      <c r="Y1200" s="177" t="s">
        <v>3781</v>
      </c>
      <c r="Z1200" s="177" t="s">
        <v>7371</v>
      </c>
      <c r="AA1200" s="525" t="s">
        <v>3782</v>
      </c>
      <c r="AB1200" s="399" t="str">
        <f t="shared" si="243"/>
        <v>DC1CB22</v>
      </c>
      <c r="AC1200" s="399" t="str">
        <f t="shared" si="244"/>
        <v>DC1CB22-DC</v>
      </c>
      <c r="AD1200" t="str">
        <f>Y1200&amp;"-"&amp;VLOOKUP(AC1200,'LICH THI'!C:AA,9,0)</f>
        <v>64DCDT3009-42483</v>
      </c>
      <c r="AE1200">
        <f t="shared" si="245"/>
        <v>1</v>
      </c>
    </row>
    <row r="1201" spans="1:31" x14ac:dyDescent="0.25">
      <c r="A1201" s="436" t="str">
        <f t="shared" si="235"/>
        <v>DC1CB26-DC-1</v>
      </c>
      <c r="B1201" s="436">
        <f>COUNTIF(AC$4:AC1201,AC1201)</f>
        <v>1</v>
      </c>
      <c r="C1201" s="436" t="str">
        <f t="shared" si="236"/>
        <v>DC1CB26-DC</v>
      </c>
      <c r="D1201" s="436">
        <f>VLOOKUP(C1201,'LICH THI'!C:AA,12,0)</f>
        <v>39</v>
      </c>
      <c r="E1201" s="436">
        <f>VLOOKUP(C1201,'LICH THI'!C:AA,13,0)</f>
        <v>0</v>
      </c>
      <c r="F1201" s="436" t="str">
        <f t="shared" si="246"/>
        <v/>
      </c>
      <c r="G1201" s="436" t="str">
        <f>VLOOKUP(C1201,'LICH THI'!C:AA,14,0)</f>
        <v/>
      </c>
      <c r="H1201" s="436" t="str">
        <f t="shared" si="237"/>
        <v/>
      </c>
      <c r="I1201" s="436" t="str">
        <f t="shared" si="238"/>
        <v>Phan Quang Bảo</v>
      </c>
      <c r="J1201" s="436"/>
      <c r="K1201" s="436">
        <f t="shared" si="239"/>
        <v>1</v>
      </c>
      <c r="L1201" s="436" t="str">
        <f t="shared" si="240"/>
        <v>DC1CB26-DC-1</v>
      </c>
      <c r="M1201" s="436" t="str">
        <f t="shared" si="241"/>
        <v/>
      </c>
      <c r="N1201" s="437" t="e">
        <f t="shared" si="247"/>
        <v>#VALUE!</v>
      </c>
      <c r="O1201" s="437"/>
      <c r="P1201" s="430" t="str">
        <f t="shared" si="242"/>
        <v/>
      </c>
      <c r="U1201" s="177">
        <v>5</v>
      </c>
      <c r="V1201" s="177" t="s">
        <v>2609</v>
      </c>
      <c r="W1201" s="177" t="s">
        <v>5227</v>
      </c>
      <c r="X1201" s="177" t="s">
        <v>3427</v>
      </c>
      <c r="Y1201" s="177" t="s">
        <v>5228</v>
      </c>
      <c r="Z1201" s="177" t="s">
        <v>7008</v>
      </c>
      <c r="AA1201" s="525" t="s">
        <v>5229</v>
      </c>
      <c r="AB1201" s="399" t="str">
        <f t="shared" si="243"/>
        <v>DC1CB26</v>
      </c>
      <c r="AC1201" s="399" t="str">
        <f t="shared" si="244"/>
        <v>DC1CB26-DC</v>
      </c>
      <c r="AD1201" t="str">
        <f>Y1201&amp;"-"&amp;VLOOKUP(AC1201,'LICH THI'!C:AA,9,0)</f>
        <v>63DCCD3282-42483</v>
      </c>
      <c r="AE1201">
        <f t="shared" si="245"/>
        <v>1</v>
      </c>
    </row>
    <row r="1202" spans="1:31" x14ac:dyDescent="0.25">
      <c r="A1202" s="436" t="str">
        <f t="shared" si="235"/>
        <v>DC1CB26-DC-2</v>
      </c>
      <c r="B1202" s="436">
        <f>COUNTIF(AC$4:AC1202,AC1202)</f>
        <v>2</v>
      </c>
      <c r="C1202" s="436" t="str">
        <f t="shared" si="236"/>
        <v>DC1CB26-DC</v>
      </c>
      <c r="D1202" s="436">
        <f>VLOOKUP(C1202,'LICH THI'!C:AA,12,0)</f>
        <v>39</v>
      </c>
      <c r="E1202" s="436">
        <f>VLOOKUP(C1202,'LICH THI'!C:AA,13,0)</f>
        <v>0</v>
      </c>
      <c r="F1202" s="436" t="str">
        <f t="shared" si="246"/>
        <v/>
      </c>
      <c r="G1202" s="436" t="str">
        <f>VLOOKUP(C1202,'LICH THI'!C:AA,14,0)</f>
        <v/>
      </c>
      <c r="H1202" s="436" t="str">
        <f t="shared" si="237"/>
        <v/>
      </c>
      <c r="I1202" s="436" t="str">
        <f t="shared" si="238"/>
        <v>Nguyễn Văn Cảnh</v>
      </c>
      <c r="J1202" s="436"/>
      <c r="K1202" s="436">
        <f t="shared" si="239"/>
        <v>1</v>
      </c>
      <c r="L1202" s="436" t="str">
        <f t="shared" si="240"/>
        <v>DC1CB26-DC-1</v>
      </c>
      <c r="M1202" s="436" t="str">
        <f t="shared" si="241"/>
        <v/>
      </c>
      <c r="N1202" s="437" t="e">
        <f t="shared" si="247"/>
        <v>#VALUE!</v>
      </c>
      <c r="O1202" s="437"/>
      <c r="P1202" s="430" t="str">
        <f t="shared" si="242"/>
        <v/>
      </c>
      <c r="U1202" s="177">
        <v>20</v>
      </c>
      <c r="V1202" s="177" t="s">
        <v>3301</v>
      </c>
      <c r="W1202" s="177" t="s">
        <v>2741</v>
      </c>
      <c r="X1202" s="177" t="s">
        <v>3327</v>
      </c>
      <c r="Y1202" s="177" t="s">
        <v>3966</v>
      </c>
      <c r="Z1202" s="177" t="s">
        <v>7008</v>
      </c>
      <c r="AA1202" s="525" t="s">
        <v>3967</v>
      </c>
      <c r="AB1202" s="399" t="str">
        <f t="shared" si="243"/>
        <v>DC1CB26</v>
      </c>
      <c r="AC1202" s="399" t="str">
        <f t="shared" si="244"/>
        <v>DC1CB26-DC</v>
      </c>
      <c r="AD1202" t="str">
        <f>Y1202&amp;"-"&amp;VLOOKUP(AC1202,'LICH THI'!C:AA,9,0)</f>
        <v>64DCDD3014-42483</v>
      </c>
      <c r="AE1202">
        <f t="shared" si="245"/>
        <v>1</v>
      </c>
    </row>
    <row r="1203" spans="1:31" x14ac:dyDescent="0.25">
      <c r="A1203" s="436" t="str">
        <f t="shared" si="235"/>
        <v>DC1CB26-DC-3</v>
      </c>
      <c r="B1203" s="436">
        <f>COUNTIF(AC$4:AC1203,AC1203)</f>
        <v>3</v>
      </c>
      <c r="C1203" s="436" t="str">
        <f t="shared" si="236"/>
        <v>DC1CB26-DC</v>
      </c>
      <c r="D1203" s="436">
        <f>VLOOKUP(C1203,'LICH THI'!C:AA,12,0)</f>
        <v>39</v>
      </c>
      <c r="E1203" s="436">
        <f>VLOOKUP(C1203,'LICH THI'!C:AA,13,0)</f>
        <v>0</v>
      </c>
      <c r="F1203" s="436" t="str">
        <f t="shared" si="246"/>
        <v/>
      </c>
      <c r="G1203" s="436" t="str">
        <f>VLOOKUP(C1203,'LICH THI'!C:AA,14,0)</f>
        <v/>
      </c>
      <c r="H1203" s="436" t="str">
        <f t="shared" si="237"/>
        <v/>
      </c>
      <c r="I1203" s="436" t="str">
        <f t="shared" si="238"/>
        <v>Hồ Bá Dũng</v>
      </c>
      <c r="J1203" s="436"/>
      <c r="K1203" s="436">
        <f t="shared" si="239"/>
        <v>1</v>
      </c>
      <c r="L1203" s="436" t="str">
        <f t="shared" si="240"/>
        <v>DC1CB26-DC-1</v>
      </c>
      <c r="M1203" s="436" t="str">
        <f t="shared" si="241"/>
        <v/>
      </c>
      <c r="N1203" s="437" t="e">
        <f t="shared" si="247"/>
        <v>#VALUE!</v>
      </c>
      <c r="O1203" s="437"/>
      <c r="P1203" s="430" t="str">
        <f t="shared" si="242"/>
        <v/>
      </c>
      <c r="U1203" s="177">
        <v>6</v>
      </c>
      <c r="V1203" s="177" t="s">
        <v>2609</v>
      </c>
      <c r="W1203" s="177" t="s">
        <v>4175</v>
      </c>
      <c r="X1203" s="177" t="s">
        <v>2827</v>
      </c>
      <c r="Y1203" s="177" t="s">
        <v>4176</v>
      </c>
      <c r="Z1203" s="177" t="s">
        <v>7008</v>
      </c>
      <c r="AA1203" s="525" t="s">
        <v>4177</v>
      </c>
      <c r="AB1203" s="399" t="str">
        <f t="shared" si="243"/>
        <v>DC1CB26</v>
      </c>
      <c r="AC1203" s="399" t="str">
        <f t="shared" si="244"/>
        <v>DC1CB26-DC</v>
      </c>
      <c r="AD1203" t="str">
        <f>Y1203&amp;"-"&amp;VLOOKUP(AC1203,'LICH THI'!C:AA,9,0)</f>
        <v>63DCCD3262-42483</v>
      </c>
      <c r="AE1203">
        <f t="shared" si="245"/>
        <v>1</v>
      </c>
    </row>
    <row r="1204" spans="1:31" x14ac:dyDescent="0.25">
      <c r="A1204" s="436" t="str">
        <f t="shared" si="235"/>
        <v>DC1CB26-DC-4</v>
      </c>
      <c r="B1204" s="436">
        <f>COUNTIF(AC$4:AC1204,AC1204)</f>
        <v>4</v>
      </c>
      <c r="C1204" s="436" t="str">
        <f t="shared" si="236"/>
        <v>DC1CB26-DC</v>
      </c>
      <c r="D1204" s="436">
        <f>VLOOKUP(C1204,'LICH THI'!C:AA,12,0)</f>
        <v>39</v>
      </c>
      <c r="E1204" s="436">
        <f>VLOOKUP(C1204,'LICH THI'!C:AA,13,0)</f>
        <v>0</v>
      </c>
      <c r="F1204" s="436" t="str">
        <f t="shared" si="246"/>
        <v/>
      </c>
      <c r="G1204" s="436" t="str">
        <f>VLOOKUP(C1204,'LICH THI'!C:AA,14,0)</f>
        <v/>
      </c>
      <c r="H1204" s="436" t="str">
        <f t="shared" si="237"/>
        <v/>
      </c>
      <c r="I1204" s="436" t="str">
        <f t="shared" si="238"/>
        <v>Dương Công Đức</v>
      </c>
      <c r="J1204" s="436"/>
      <c r="K1204" s="436">
        <f t="shared" si="239"/>
        <v>1</v>
      </c>
      <c r="L1204" s="436" t="str">
        <f t="shared" si="240"/>
        <v>DC1CB26-DC-1</v>
      </c>
      <c r="M1204" s="436" t="str">
        <f t="shared" si="241"/>
        <v/>
      </c>
      <c r="N1204" s="437" t="e">
        <f t="shared" si="247"/>
        <v>#VALUE!</v>
      </c>
      <c r="O1204" s="437"/>
      <c r="P1204" s="430" t="str">
        <f t="shared" si="242"/>
        <v/>
      </c>
      <c r="U1204" s="177">
        <v>30</v>
      </c>
      <c r="V1204" s="177" t="s">
        <v>3426</v>
      </c>
      <c r="W1204" s="177" t="s">
        <v>3430</v>
      </c>
      <c r="X1204" s="177" t="s">
        <v>2948</v>
      </c>
      <c r="Y1204" s="177" t="s">
        <v>3431</v>
      </c>
      <c r="Z1204" s="177" t="s">
        <v>7008</v>
      </c>
      <c r="AA1204" s="525" t="s">
        <v>3432</v>
      </c>
      <c r="AB1204" s="399" t="str">
        <f t="shared" si="243"/>
        <v>DC1CB26</v>
      </c>
      <c r="AC1204" s="399" t="str">
        <f t="shared" si="244"/>
        <v>DC1CB26-DC</v>
      </c>
      <c r="AD1204" t="str">
        <f>Y1204&amp;"-"&amp;VLOOKUP(AC1204,'LICH THI'!C:AA,9,0)</f>
        <v>65DCCD20490-42483</v>
      </c>
      <c r="AE1204">
        <f t="shared" si="245"/>
        <v>1</v>
      </c>
    </row>
    <row r="1205" spans="1:31" x14ac:dyDescent="0.25">
      <c r="A1205" s="436" t="str">
        <f t="shared" si="235"/>
        <v>DC1CB26-DC-5</v>
      </c>
      <c r="B1205" s="436">
        <f>COUNTIF(AC$4:AC1205,AC1205)</f>
        <v>5</v>
      </c>
      <c r="C1205" s="436" t="str">
        <f t="shared" si="236"/>
        <v>DC1CB26-DC</v>
      </c>
      <c r="D1205" s="436">
        <f>VLOOKUP(C1205,'LICH THI'!C:AA,12,0)</f>
        <v>39</v>
      </c>
      <c r="E1205" s="436">
        <f>VLOOKUP(C1205,'LICH THI'!C:AA,13,0)</f>
        <v>0</v>
      </c>
      <c r="F1205" s="436" t="str">
        <f t="shared" si="246"/>
        <v/>
      </c>
      <c r="G1205" s="436" t="str">
        <f>VLOOKUP(C1205,'LICH THI'!C:AA,14,0)</f>
        <v/>
      </c>
      <c r="H1205" s="436" t="str">
        <f t="shared" si="237"/>
        <v/>
      </c>
      <c r="I1205" s="436" t="str">
        <f t="shared" si="238"/>
        <v>Phạm Duy Giáp</v>
      </c>
      <c r="J1205" s="436"/>
      <c r="K1205" s="436">
        <f t="shared" si="239"/>
        <v>1</v>
      </c>
      <c r="L1205" s="436" t="str">
        <f t="shared" si="240"/>
        <v>DC1CB26-DC-1</v>
      </c>
      <c r="M1205" s="436" t="str">
        <f t="shared" si="241"/>
        <v/>
      </c>
      <c r="N1205" s="437" t="e">
        <f t="shared" si="247"/>
        <v>#VALUE!</v>
      </c>
      <c r="O1205" s="437"/>
      <c r="P1205" s="430" t="str">
        <f t="shared" si="242"/>
        <v/>
      </c>
      <c r="U1205" s="177">
        <v>4</v>
      </c>
      <c r="V1205" s="177" t="s">
        <v>3196</v>
      </c>
      <c r="W1205" s="177" t="s">
        <v>3200</v>
      </c>
      <c r="X1205" s="177" t="s">
        <v>3201</v>
      </c>
      <c r="Y1205" s="177" t="s">
        <v>3202</v>
      </c>
      <c r="Z1205" s="177" t="s">
        <v>7008</v>
      </c>
      <c r="AA1205" s="525" t="s">
        <v>3203</v>
      </c>
      <c r="AB1205" s="399" t="str">
        <f t="shared" si="243"/>
        <v>DC1CB26</v>
      </c>
      <c r="AC1205" s="399" t="str">
        <f t="shared" si="244"/>
        <v>DC1CB26-DC</v>
      </c>
      <c r="AD1205" t="str">
        <f>Y1205&amp;"-"&amp;VLOOKUP(AC1205,'LICH THI'!C:AA,9,0)</f>
        <v>63DCCD3003-42483</v>
      </c>
      <c r="AE1205">
        <f t="shared" si="245"/>
        <v>1</v>
      </c>
    </row>
    <row r="1206" spans="1:31" x14ac:dyDescent="0.25">
      <c r="A1206" s="436" t="str">
        <f t="shared" si="235"/>
        <v>DC1CB26-DC-6</v>
      </c>
      <c r="B1206" s="436">
        <f>COUNTIF(AC$4:AC1206,AC1206)</f>
        <v>6</v>
      </c>
      <c r="C1206" s="436" t="str">
        <f t="shared" si="236"/>
        <v>DC1CB26-DC</v>
      </c>
      <c r="D1206" s="436">
        <f>VLOOKUP(C1206,'LICH THI'!C:AA,12,0)</f>
        <v>39</v>
      </c>
      <c r="E1206" s="436">
        <f>VLOOKUP(C1206,'LICH THI'!C:AA,13,0)</f>
        <v>0</v>
      </c>
      <c r="F1206" s="436" t="str">
        <f t="shared" si="246"/>
        <v/>
      </c>
      <c r="G1206" s="436" t="str">
        <f>VLOOKUP(C1206,'LICH THI'!C:AA,14,0)</f>
        <v/>
      </c>
      <c r="H1206" s="436" t="str">
        <f t="shared" si="237"/>
        <v/>
      </c>
      <c r="I1206" s="436" t="str">
        <f t="shared" si="238"/>
        <v>Đỗ Văn Hòa</v>
      </c>
      <c r="J1206" s="436"/>
      <c r="K1206" s="436">
        <f t="shared" si="239"/>
        <v>1</v>
      </c>
      <c r="L1206" s="436" t="str">
        <f t="shared" si="240"/>
        <v>DC1CB26-DC-1</v>
      </c>
      <c r="M1206" s="436" t="str">
        <f t="shared" si="241"/>
        <v/>
      </c>
      <c r="N1206" s="437" t="e">
        <f t="shared" si="247"/>
        <v>#VALUE!</v>
      </c>
      <c r="O1206" s="437"/>
      <c r="P1206" s="430" t="str">
        <f t="shared" si="242"/>
        <v/>
      </c>
      <c r="U1206" s="177">
        <v>25</v>
      </c>
      <c r="V1206" s="177" t="s">
        <v>3400</v>
      </c>
      <c r="W1206" s="177" t="s">
        <v>3663</v>
      </c>
      <c r="X1206" s="177" t="s">
        <v>2660</v>
      </c>
      <c r="Y1206" s="177" t="s">
        <v>6685</v>
      </c>
      <c r="Z1206" s="177" t="s">
        <v>7008</v>
      </c>
      <c r="AA1206" s="525" t="s">
        <v>5874</v>
      </c>
      <c r="AB1206" s="399" t="str">
        <f t="shared" si="243"/>
        <v>DC1CB26</v>
      </c>
      <c r="AC1206" s="399" t="str">
        <f t="shared" si="244"/>
        <v>DC1CB26-DC</v>
      </c>
      <c r="AD1206" t="str">
        <f>Y1206&amp;"-"&amp;VLOOKUP(AC1206,'LICH THI'!C:AA,9,0)</f>
        <v>64DCOT3210-42483</v>
      </c>
      <c r="AE1206">
        <f t="shared" si="245"/>
        <v>1</v>
      </c>
    </row>
    <row r="1207" spans="1:31" x14ac:dyDescent="0.25">
      <c r="A1207" s="436" t="str">
        <f t="shared" si="235"/>
        <v>DC1CB26-DC-7</v>
      </c>
      <c r="B1207" s="436">
        <f>COUNTIF(AC$4:AC1207,AC1207)</f>
        <v>7</v>
      </c>
      <c r="C1207" s="436" t="str">
        <f t="shared" si="236"/>
        <v>DC1CB26-DC</v>
      </c>
      <c r="D1207" s="436">
        <f>VLOOKUP(C1207,'LICH THI'!C:AA,12,0)</f>
        <v>39</v>
      </c>
      <c r="E1207" s="436">
        <f>VLOOKUP(C1207,'LICH THI'!C:AA,13,0)</f>
        <v>0</v>
      </c>
      <c r="F1207" s="436" t="str">
        <f t="shared" si="246"/>
        <v/>
      </c>
      <c r="G1207" s="436" t="str">
        <f>VLOOKUP(C1207,'LICH THI'!C:AA,14,0)</f>
        <v/>
      </c>
      <c r="H1207" s="436" t="str">
        <f t="shared" si="237"/>
        <v/>
      </c>
      <c r="I1207" s="436" t="str">
        <f t="shared" si="238"/>
        <v>Mai Việt Hoàng</v>
      </c>
      <c r="J1207" s="436"/>
      <c r="K1207" s="436">
        <f t="shared" si="239"/>
        <v>1</v>
      </c>
      <c r="L1207" s="436" t="str">
        <f t="shared" si="240"/>
        <v>DC1CB26-DC-1</v>
      </c>
      <c r="M1207" s="436" t="str">
        <f t="shared" si="241"/>
        <v/>
      </c>
      <c r="N1207" s="437" t="e">
        <f t="shared" si="247"/>
        <v>#VALUE!</v>
      </c>
      <c r="O1207" s="437"/>
      <c r="P1207" s="430" t="str">
        <f t="shared" si="242"/>
        <v/>
      </c>
      <c r="U1207" s="177">
        <v>23</v>
      </c>
      <c r="V1207" s="177" t="s">
        <v>3014</v>
      </c>
      <c r="W1207" s="177" t="s">
        <v>3848</v>
      </c>
      <c r="X1207" s="177" t="s">
        <v>2834</v>
      </c>
      <c r="Y1207" s="177" t="s">
        <v>3849</v>
      </c>
      <c r="Z1207" s="177" t="s">
        <v>7008</v>
      </c>
      <c r="AA1207" s="525" t="s">
        <v>3850</v>
      </c>
      <c r="AB1207" s="399" t="str">
        <f t="shared" si="243"/>
        <v>DC1CB26</v>
      </c>
      <c r="AC1207" s="399" t="str">
        <f t="shared" si="244"/>
        <v>DC1CB26-DC</v>
      </c>
      <c r="AD1207" t="str">
        <f>Y1207&amp;"-"&amp;VLOOKUP(AC1207,'LICH THI'!C:AA,9,0)</f>
        <v>64DCMX3048-42483</v>
      </c>
      <c r="AE1207">
        <f t="shared" si="245"/>
        <v>1</v>
      </c>
    </row>
    <row r="1208" spans="1:31" x14ac:dyDescent="0.25">
      <c r="A1208" s="436" t="str">
        <f t="shared" si="235"/>
        <v>DC1CB26-DC-8</v>
      </c>
      <c r="B1208" s="436">
        <f>COUNTIF(AC$4:AC1208,AC1208)</f>
        <v>8</v>
      </c>
      <c r="C1208" s="436" t="str">
        <f t="shared" si="236"/>
        <v>DC1CB26-DC</v>
      </c>
      <c r="D1208" s="436">
        <f>VLOOKUP(C1208,'LICH THI'!C:AA,12,0)</f>
        <v>39</v>
      </c>
      <c r="E1208" s="436">
        <f>VLOOKUP(C1208,'LICH THI'!C:AA,13,0)</f>
        <v>0</v>
      </c>
      <c r="F1208" s="436" t="str">
        <f t="shared" si="246"/>
        <v/>
      </c>
      <c r="G1208" s="436" t="str">
        <f>VLOOKUP(C1208,'LICH THI'!C:AA,14,0)</f>
        <v/>
      </c>
      <c r="H1208" s="436" t="str">
        <f t="shared" si="237"/>
        <v/>
      </c>
      <c r="I1208" s="436" t="str">
        <f t="shared" si="238"/>
        <v>Nguyễn Đức Kiên</v>
      </c>
      <c r="J1208" s="436"/>
      <c r="K1208" s="436">
        <f t="shared" si="239"/>
        <v>1</v>
      </c>
      <c r="L1208" s="436" t="str">
        <f t="shared" si="240"/>
        <v>DC1CB26-DC-1</v>
      </c>
      <c r="M1208" s="436" t="str">
        <f t="shared" si="241"/>
        <v/>
      </c>
      <c r="N1208" s="437" t="e">
        <f t="shared" si="247"/>
        <v>#VALUE!</v>
      </c>
      <c r="O1208" s="437"/>
      <c r="P1208" s="430" t="str">
        <f t="shared" si="242"/>
        <v/>
      </c>
      <c r="U1208" s="177">
        <v>17</v>
      </c>
      <c r="V1208" s="177" t="s">
        <v>2897</v>
      </c>
      <c r="W1208" s="177" t="s">
        <v>3103</v>
      </c>
      <c r="X1208" s="177" t="s">
        <v>2762</v>
      </c>
      <c r="Y1208" s="177" t="s">
        <v>4695</v>
      </c>
      <c r="Z1208" s="177" t="s">
        <v>7008</v>
      </c>
      <c r="AA1208" s="525" t="s">
        <v>4129</v>
      </c>
      <c r="AB1208" s="399" t="str">
        <f t="shared" si="243"/>
        <v>DC1CB26</v>
      </c>
      <c r="AC1208" s="399" t="str">
        <f t="shared" si="244"/>
        <v>DC1CB26-DC</v>
      </c>
      <c r="AD1208" t="str">
        <f>Y1208&amp;"-"&amp;VLOOKUP(AC1208,'LICH THI'!C:AA,9,0)</f>
        <v>64DCDB3005-42483</v>
      </c>
      <c r="AE1208">
        <f t="shared" si="245"/>
        <v>1</v>
      </c>
    </row>
    <row r="1209" spans="1:31" x14ac:dyDescent="0.25">
      <c r="A1209" s="436" t="str">
        <f t="shared" si="235"/>
        <v>DC1CB26-DC-9</v>
      </c>
      <c r="B1209" s="436">
        <f>COUNTIF(AC$4:AC1209,AC1209)</f>
        <v>9</v>
      </c>
      <c r="C1209" s="436" t="str">
        <f t="shared" si="236"/>
        <v>DC1CB26-DC</v>
      </c>
      <c r="D1209" s="436">
        <f>VLOOKUP(C1209,'LICH THI'!C:AA,12,0)</f>
        <v>39</v>
      </c>
      <c r="E1209" s="436">
        <f>VLOOKUP(C1209,'LICH THI'!C:AA,13,0)</f>
        <v>0</v>
      </c>
      <c r="F1209" s="436" t="str">
        <f t="shared" si="246"/>
        <v/>
      </c>
      <c r="G1209" s="436" t="str">
        <f>VLOOKUP(C1209,'LICH THI'!C:AA,14,0)</f>
        <v/>
      </c>
      <c r="H1209" s="436" t="str">
        <f t="shared" si="237"/>
        <v/>
      </c>
      <c r="I1209" s="436" t="str">
        <f t="shared" si="238"/>
        <v>Nguyễn Trung Kiên</v>
      </c>
      <c r="J1209" s="436"/>
      <c r="K1209" s="436">
        <f t="shared" si="239"/>
        <v>1</v>
      </c>
      <c r="L1209" s="436" t="str">
        <f t="shared" si="240"/>
        <v>DC1CB26-DC-1</v>
      </c>
      <c r="M1209" s="436" t="str">
        <f t="shared" si="241"/>
        <v/>
      </c>
      <c r="N1209" s="437" t="e">
        <f t="shared" si="247"/>
        <v>#VALUE!</v>
      </c>
      <c r="O1209" s="437"/>
      <c r="P1209" s="430" t="str">
        <f t="shared" si="242"/>
        <v/>
      </c>
      <c r="U1209" s="177">
        <v>12</v>
      </c>
      <c r="V1209" s="177" t="s">
        <v>4208</v>
      </c>
      <c r="W1209" s="177" t="s">
        <v>2687</v>
      </c>
      <c r="X1209" s="177" t="s">
        <v>2762</v>
      </c>
      <c r="Y1209" s="177" t="s">
        <v>4212</v>
      </c>
      <c r="Z1209" s="177" t="s">
        <v>7008</v>
      </c>
      <c r="AA1209" s="525" t="s">
        <v>4213</v>
      </c>
      <c r="AB1209" s="399" t="str">
        <f t="shared" si="243"/>
        <v>DC1CB26</v>
      </c>
      <c r="AC1209" s="399" t="str">
        <f t="shared" si="244"/>
        <v>DC1CB26-DC</v>
      </c>
      <c r="AD1209" t="str">
        <f>Y1209&amp;"-"&amp;VLOOKUP(AC1209,'LICH THI'!C:AA,9,0)</f>
        <v>63DCDD3022-42483</v>
      </c>
      <c r="AE1209">
        <f t="shared" si="245"/>
        <v>1</v>
      </c>
    </row>
    <row r="1210" spans="1:31" x14ac:dyDescent="0.25">
      <c r="A1210" s="436" t="str">
        <f t="shared" si="235"/>
        <v>DC1CB26-DC-10</v>
      </c>
      <c r="B1210" s="436">
        <f>COUNTIF(AC$4:AC1210,AC1210)</f>
        <v>10</v>
      </c>
      <c r="C1210" s="436" t="str">
        <f t="shared" si="236"/>
        <v>DC1CB26-DC</v>
      </c>
      <c r="D1210" s="436">
        <f>VLOOKUP(C1210,'LICH THI'!C:AA,12,0)</f>
        <v>39</v>
      </c>
      <c r="E1210" s="436">
        <f>VLOOKUP(C1210,'LICH THI'!C:AA,13,0)</f>
        <v>0</v>
      </c>
      <c r="F1210" s="436" t="str">
        <f t="shared" si="246"/>
        <v/>
      </c>
      <c r="G1210" s="436" t="str">
        <f>VLOOKUP(C1210,'LICH THI'!C:AA,14,0)</f>
        <v/>
      </c>
      <c r="H1210" s="436" t="str">
        <f t="shared" si="237"/>
        <v/>
      </c>
      <c r="I1210" s="436" t="str">
        <f t="shared" si="238"/>
        <v>Phạm Minh Khá</v>
      </c>
      <c r="J1210" s="436"/>
      <c r="K1210" s="436">
        <f t="shared" si="239"/>
        <v>1</v>
      </c>
      <c r="L1210" s="436" t="str">
        <f t="shared" si="240"/>
        <v>DC1CB26-DC-1</v>
      </c>
      <c r="M1210" s="436" t="str">
        <f t="shared" si="241"/>
        <v/>
      </c>
      <c r="N1210" s="437" t="e">
        <f t="shared" si="247"/>
        <v>#VALUE!</v>
      </c>
      <c r="O1210" s="437"/>
      <c r="P1210" s="430" t="str">
        <f t="shared" si="242"/>
        <v/>
      </c>
      <c r="U1210" s="177">
        <v>26</v>
      </c>
      <c r="V1210" s="177" t="s">
        <v>3400</v>
      </c>
      <c r="W1210" s="177" t="s">
        <v>2749</v>
      </c>
      <c r="X1210" s="177" t="s">
        <v>7010</v>
      </c>
      <c r="Y1210" s="177" t="s">
        <v>7011</v>
      </c>
      <c r="Z1210" s="177" t="s">
        <v>7008</v>
      </c>
      <c r="AA1210" s="525" t="s">
        <v>3756</v>
      </c>
      <c r="AB1210" s="399" t="str">
        <f t="shared" si="243"/>
        <v>DC1CB26</v>
      </c>
      <c r="AC1210" s="399" t="str">
        <f t="shared" si="244"/>
        <v>DC1CB26-DC</v>
      </c>
      <c r="AD1210" t="str">
        <f>Y1210&amp;"-"&amp;VLOOKUP(AC1210,'LICH THI'!C:AA,9,0)</f>
        <v>64DCOT3177-42483</v>
      </c>
      <c r="AE1210">
        <f t="shared" si="245"/>
        <v>1</v>
      </c>
    </row>
    <row r="1211" spans="1:31" x14ac:dyDescent="0.25">
      <c r="A1211" s="436" t="str">
        <f t="shared" si="235"/>
        <v>DC1CB26-DC-11</v>
      </c>
      <c r="B1211" s="436">
        <f>COUNTIF(AC$4:AC1211,AC1211)</f>
        <v>11</v>
      </c>
      <c r="C1211" s="436" t="str">
        <f t="shared" si="236"/>
        <v>DC1CB26-DC</v>
      </c>
      <c r="D1211" s="436">
        <f>VLOOKUP(C1211,'LICH THI'!C:AA,12,0)</f>
        <v>39</v>
      </c>
      <c r="E1211" s="436">
        <f>VLOOKUP(C1211,'LICH THI'!C:AA,13,0)</f>
        <v>0</v>
      </c>
      <c r="F1211" s="436" t="str">
        <f t="shared" si="246"/>
        <v/>
      </c>
      <c r="G1211" s="436" t="str">
        <f>VLOOKUP(C1211,'LICH THI'!C:AA,14,0)</f>
        <v/>
      </c>
      <c r="H1211" s="436" t="str">
        <f t="shared" si="237"/>
        <v/>
      </c>
      <c r="I1211" s="436" t="str">
        <f t="shared" si="238"/>
        <v>Bùi Đức Lâm</v>
      </c>
      <c r="J1211" s="436"/>
      <c r="K1211" s="436">
        <f t="shared" si="239"/>
        <v>1</v>
      </c>
      <c r="L1211" s="436" t="str">
        <f t="shared" si="240"/>
        <v>DC1CB26-DC-1</v>
      </c>
      <c r="M1211" s="436" t="str">
        <f t="shared" si="241"/>
        <v/>
      </c>
      <c r="N1211" s="437" t="e">
        <f t="shared" si="247"/>
        <v>#VALUE!</v>
      </c>
      <c r="O1211" s="437"/>
      <c r="P1211" s="430" t="str">
        <f t="shared" si="242"/>
        <v/>
      </c>
      <c r="U1211" s="177">
        <v>1</v>
      </c>
      <c r="V1211" s="177" t="s">
        <v>3175</v>
      </c>
      <c r="W1211" s="177" t="s">
        <v>2877</v>
      </c>
      <c r="X1211" s="177" t="s">
        <v>2884</v>
      </c>
      <c r="Y1211" s="177" t="s">
        <v>3176</v>
      </c>
      <c r="Z1211" s="177" t="s">
        <v>7008</v>
      </c>
      <c r="AA1211" s="525" t="s">
        <v>3177</v>
      </c>
      <c r="AB1211" s="399" t="str">
        <f t="shared" si="243"/>
        <v>DC1CB26</v>
      </c>
      <c r="AC1211" s="399" t="str">
        <f t="shared" si="244"/>
        <v>DC1CB26-DC</v>
      </c>
      <c r="AD1211" t="str">
        <f>Y1211&amp;"-"&amp;VLOOKUP(AC1211,'LICH THI'!C:AA,9,0)</f>
        <v>63DCCA3013-42483</v>
      </c>
      <c r="AE1211">
        <f t="shared" si="245"/>
        <v>1</v>
      </c>
    </row>
    <row r="1212" spans="1:31" x14ac:dyDescent="0.25">
      <c r="A1212" s="436" t="str">
        <f t="shared" si="235"/>
        <v>DC1CB26-DC-12</v>
      </c>
      <c r="B1212" s="436">
        <f>COUNTIF(AC$4:AC1212,AC1212)</f>
        <v>12</v>
      </c>
      <c r="C1212" s="436" t="str">
        <f t="shared" si="236"/>
        <v>DC1CB26-DC</v>
      </c>
      <c r="D1212" s="436">
        <f>VLOOKUP(C1212,'LICH THI'!C:AA,12,0)</f>
        <v>39</v>
      </c>
      <c r="E1212" s="436">
        <f>VLOOKUP(C1212,'LICH THI'!C:AA,13,0)</f>
        <v>0</v>
      </c>
      <c r="F1212" s="436" t="str">
        <f t="shared" si="246"/>
        <v/>
      </c>
      <c r="G1212" s="436" t="str">
        <f>VLOOKUP(C1212,'LICH THI'!C:AA,14,0)</f>
        <v/>
      </c>
      <c r="H1212" s="436" t="str">
        <f t="shared" si="237"/>
        <v/>
      </c>
      <c r="I1212" s="436" t="str">
        <f t="shared" si="238"/>
        <v>Trần Vạn Linh</v>
      </c>
      <c r="J1212" s="436"/>
      <c r="K1212" s="436">
        <f t="shared" si="239"/>
        <v>1</v>
      </c>
      <c r="L1212" s="436" t="str">
        <f t="shared" si="240"/>
        <v>DC1CB26-DC-1</v>
      </c>
      <c r="M1212" s="436" t="str">
        <f t="shared" si="241"/>
        <v/>
      </c>
      <c r="N1212" s="437" t="e">
        <f t="shared" si="247"/>
        <v>#VALUE!</v>
      </c>
      <c r="O1212" s="437"/>
      <c r="P1212" s="430" t="str">
        <f t="shared" si="242"/>
        <v/>
      </c>
      <c r="U1212" s="177">
        <v>27</v>
      </c>
      <c r="V1212" s="177" t="s">
        <v>3400</v>
      </c>
      <c r="W1212" s="177" t="s">
        <v>6436</v>
      </c>
      <c r="X1212" s="177" t="s">
        <v>2670</v>
      </c>
      <c r="Y1212" s="177" t="s">
        <v>6437</v>
      </c>
      <c r="Z1212" s="177" t="s">
        <v>7008</v>
      </c>
      <c r="AA1212" s="525" t="s">
        <v>6438</v>
      </c>
      <c r="AB1212" s="399" t="str">
        <f t="shared" si="243"/>
        <v>DC1CB26</v>
      </c>
      <c r="AC1212" s="399" t="str">
        <f t="shared" si="244"/>
        <v>DC1CB26-DC</v>
      </c>
      <c r="AD1212" t="str">
        <f>Y1212&amp;"-"&amp;VLOOKUP(AC1212,'LICH THI'!C:AA,9,0)</f>
        <v>64DCOT3217-42483</v>
      </c>
      <c r="AE1212">
        <f t="shared" si="245"/>
        <v>1</v>
      </c>
    </row>
    <row r="1213" spans="1:31" x14ac:dyDescent="0.25">
      <c r="A1213" s="436" t="str">
        <f t="shared" si="235"/>
        <v>DC1CB26-DC-13</v>
      </c>
      <c r="B1213" s="436">
        <f>COUNTIF(AC$4:AC1213,AC1213)</f>
        <v>13</v>
      </c>
      <c r="C1213" s="436" t="str">
        <f t="shared" si="236"/>
        <v>DC1CB26-DC</v>
      </c>
      <c r="D1213" s="436">
        <f>VLOOKUP(C1213,'LICH THI'!C:AA,12,0)</f>
        <v>39</v>
      </c>
      <c r="E1213" s="436">
        <f>VLOOKUP(C1213,'LICH THI'!C:AA,13,0)</f>
        <v>0</v>
      </c>
      <c r="F1213" s="436" t="str">
        <f t="shared" si="246"/>
        <v/>
      </c>
      <c r="G1213" s="436" t="str">
        <f>VLOOKUP(C1213,'LICH THI'!C:AA,14,0)</f>
        <v/>
      </c>
      <c r="H1213" s="436" t="str">
        <f t="shared" si="237"/>
        <v/>
      </c>
      <c r="I1213" s="436" t="str">
        <f t="shared" si="238"/>
        <v>Nguyễn Tư Long</v>
      </c>
      <c r="J1213" s="436"/>
      <c r="K1213" s="436">
        <f t="shared" si="239"/>
        <v>1</v>
      </c>
      <c r="L1213" s="436" t="str">
        <f t="shared" si="240"/>
        <v>DC1CB26-DC-1</v>
      </c>
      <c r="M1213" s="436" t="str">
        <f t="shared" si="241"/>
        <v/>
      </c>
      <c r="N1213" s="437" t="e">
        <f t="shared" si="247"/>
        <v>#VALUE!</v>
      </c>
      <c r="O1213" s="437"/>
      <c r="P1213" s="430" t="str">
        <f t="shared" si="242"/>
        <v/>
      </c>
      <c r="U1213" s="177">
        <v>7</v>
      </c>
      <c r="V1213" s="177" t="s">
        <v>2609</v>
      </c>
      <c r="W1213" s="177" t="s">
        <v>4187</v>
      </c>
      <c r="X1213" s="177" t="s">
        <v>2765</v>
      </c>
      <c r="Y1213" s="177" t="s">
        <v>4188</v>
      </c>
      <c r="Z1213" s="177" t="s">
        <v>7008</v>
      </c>
      <c r="AA1213" s="525" t="s">
        <v>4189</v>
      </c>
      <c r="AB1213" s="399" t="str">
        <f t="shared" si="243"/>
        <v>DC1CB26</v>
      </c>
      <c r="AC1213" s="399" t="str">
        <f t="shared" si="244"/>
        <v>DC1CB26-DC</v>
      </c>
      <c r="AD1213" t="str">
        <f>Y1213&amp;"-"&amp;VLOOKUP(AC1213,'LICH THI'!C:AA,9,0)</f>
        <v>63DCCD3277-42483</v>
      </c>
      <c r="AE1213">
        <f t="shared" si="245"/>
        <v>1</v>
      </c>
    </row>
    <row r="1214" spans="1:31" x14ac:dyDescent="0.25">
      <c r="A1214" s="436" t="str">
        <f t="shared" si="235"/>
        <v>DC1CB26-DC-14</v>
      </c>
      <c r="B1214" s="436">
        <f>COUNTIF(AC$4:AC1214,AC1214)</f>
        <v>14</v>
      </c>
      <c r="C1214" s="436" t="str">
        <f t="shared" si="236"/>
        <v>DC1CB26-DC</v>
      </c>
      <c r="D1214" s="436">
        <f>VLOOKUP(C1214,'LICH THI'!C:AA,12,0)</f>
        <v>39</v>
      </c>
      <c r="E1214" s="436">
        <f>VLOOKUP(C1214,'LICH THI'!C:AA,13,0)</f>
        <v>0</v>
      </c>
      <c r="F1214" s="436" t="str">
        <f t="shared" si="246"/>
        <v/>
      </c>
      <c r="G1214" s="436" t="str">
        <f>VLOOKUP(C1214,'LICH THI'!C:AA,14,0)</f>
        <v/>
      </c>
      <c r="H1214" s="436" t="str">
        <f t="shared" si="237"/>
        <v/>
      </c>
      <c r="I1214" s="436" t="str">
        <f t="shared" si="238"/>
        <v>Trần Thanh Long</v>
      </c>
      <c r="J1214" s="436"/>
      <c r="K1214" s="436">
        <f t="shared" si="239"/>
        <v>1</v>
      </c>
      <c r="L1214" s="436" t="str">
        <f t="shared" si="240"/>
        <v>DC1CB26-DC-1</v>
      </c>
      <c r="M1214" s="436" t="str">
        <f t="shared" si="241"/>
        <v/>
      </c>
      <c r="N1214" s="437" t="e">
        <f t="shared" si="247"/>
        <v>#VALUE!</v>
      </c>
      <c r="O1214" s="437"/>
      <c r="P1214" s="430" t="str">
        <f t="shared" si="242"/>
        <v/>
      </c>
      <c r="U1214" s="177">
        <v>8</v>
      </c>
      <c r="V1214" s="177" t="s">
        <v>2609</v>
      </c>
      <c r="W1214" s="177" t="s">
        <v>2852</v>
      </c>
      <c r="X1214" s="177" t="s">
        <v>2765</v>
      </c>
      <c r="Y1214" s="177" t="s">
        <v>7009</v>
      </c>
      <c r="Z1214" s="177" t="s">
        <v>7008</v>
      </c>
      <c r="AA1214" s="525" t="s">
        <v>5402</v>
      </c>
      <c r="AB1214" s="399" t="str">
        <f t="shared" si="243"/>
        <v>DC1CB26</v>
      </c>
      <c r="AC1214" s="399" t="str">
        <f t="shared" si="244"/>
        <v>DC1CB26-DC</v>
      </c>
      <c r="AD1214" t="str">
        <f>Y1214&amp;"-"&amp;VLOOKUP(AC1214,'LICH THI'!C:AA,9,0)</f>
        <v>63DCCD3271-42483</v>
      </c>
      <c r="AE1214">
        <f t="shared" si="245"/>
        <v>1</v>
      </c>
    </row>
    <row r="1215" spans="1:31" x14ac:dyDescent="0.25">
      <c r="A1215" s="436" t="str">
        <f t="shared" si="235"/>
        <v>DC1CB26-DC-15</v>
      </c>
      <c r="B1215" s="436">
        <f>COUNTIF(AC$4:AC1215,AC1215)</f>
        <v>15</v>
      </c>
      <c r="C1215" s="436" t="str">
        <f t="shared" si="236"/>
        <v>DC1CB26-DC</v>
      </c>
      <c r="D1215" s="436">
        <f>VLOOKUP(C1215,'LICH THI'!C:AA,12,0)</f>
        <v>39</v>
      </c>
      <c r="E1215" s="436">
        <f>VLOOKUP(C1215,'LICH THI'!C:AA,13,0)</f>
        <v>0</v>
      </c>
      <c r="F1215" s="436" t="str">
        <f t="shared" si="246"/>
        <v/>
      </c>
      <c r="G1215" s="436" t="str">
        <f>VLOOKUP(C1215,'LICH THI'!C:AA,14,0)</f>
        <v/>
      </c>
      <c r="H1215" s="436" t="str">
        <f t="shared" si="237"/>
        <v/>
      </c>
      <c r="I1215" s="436" t="str">
        <f t="shared" si="238"/>
        <v>Mai Văn Mạnh</v>
      </c>
      <c r="J1215" s="436"/>
      <c r="K1215" s="436">
        <f t="shared" si="239"/>
        <v>1</v>
      </c>
      <c r="L1215" s="436" t="str">
        <f t="shared" si="240"/>
        <v>DC1CB26-DC-1</v>
      </c>
      <c r="M1215" s="436" t="str">
        <f t="shared" si="241"/>
        <v/>
      </c>
      <c r="N1215" s="437" t="e">
        <f t="shared" si="247"/>
        <v>#VALUE!</v>
      </c>
      <c r="O1215" s="437"/>
      <c r="P1215" s="430" t="str">
        <f t="shared" si="242"/>
        <v/>
      </c>
      <c r="U1215" s="177">
        <v>9</v>
      </c>
      <c r="V1215" s="177" t="s">
        <v>2609</v>
      </c>
      <c r="W1215" s="177" t="s">
        <v>3951</v>
      </c>
      <c r="X1215" s="177" t="s">
        <v>2930</v>
      </c>
      <c r="Y1215" s="177" t="s">
        <v>3952</v>
      </c>
      <c r="Z1215" s="177" t="s">
        <v>7008</v>
      </c>
      <c r="AA1215" s="525" t="s">
        <v>3953</v>
      </c>
      <c r="AB1215" s="399" t="str">
        <f t="shared" si="243"/>
        <v>DC1CB26</v>
      </c>
      <c r="AC1215" s="399" t="str">
        <f t="shared" si="244"/>
        <v>DC1CB26-DC</v>
      </c>
      <c r="AD1215" t="str">
        <f>Y1215&amp;"-"&amp;VLOOKUP(AC1215,'LICH THI'!C:AA,9,0)</f>
        <v>63DCCD3204-42483</v>
      </c>
      <c r="AE1215">
        <f t="shared" si="245"/>
        <v>1</v>
      </c>
    </row>
    <row r="1216" spans="1:31" x14ac:dyDescent="0.25">
      <c r="A1216" s="436" t="str">
        <f t="shared" si="235"/>
        <v>DC1CB26-DC-16</v>
      </c>
      <c r="B1216" s="436">
        <f>COUNTIF(AC$4:AC1216,AC1216)</f>
        <v>16</v>
      </c>
      <c r="C1216" s="436" t="str">
        <f t="shared" si="236"/>
        <v>DC1CB26-DC</v>
      </c>
      <c r="D1216" s="436">
        <f>VLOOKUP(C1216,'LICH THI'!C:AA,12,0)</f>
        <v>39</v>
      </c>
      <c r="E1216" s="436">
        <f>VLOOKUP(C1216,'LICH THI'!C:AA,13,0)</f>
        <v>0</v>
      </c>
      <c r="F1216" s="436" t="str">
        <f t="shared" si="246"/>
        <v/>
      </c>
      <c r="G1216" s="436" t="str">
        <f>VLOOKUP(C1216,'LICH THI'!C:AA,14,0)</f>
        <v/>
      </c>
      <c r="H1216" s="436" t="str">
        <f t="shared" si="237"/>
        <v/>
      </c>
      <c r="I1216" s="436" t="str">
        <f t="shared" si="238"/>
        <v>Trần Đức Mạnh</v>
      </c>
      <c r="J1216" s="436"/>
      <c r="K1216" s="436">
        <f t="shared" si="239"/>
        <v>1</v>
      </c>
      <c r="L1216" s="436" t="str">
        <f t="shared" si="240"/>
        <v>DC1CB26-DC-1</v>
      </c>
      <c r="M1216" s="436" t="str">
        <f t="shared" si="241"/>
        <v/>
      </c>
      <c r="N1216" s="437" t="e">
        <f t="shared" si="247"/>
        <v>#VALUE!</v>
      </c>
      <c r="O1216" s="437"/>
      <c r="P1216" s="430" t="str">
        <f t="shared" si="242"/>
        <v/>
      </c>
      <c r="U1216" s="177">
        <v>2</v>
      </c>
      <c r="V1216" s="177" t="s">
        <v>3175</v>
      </c>
      <c r="W1216" s="177" t="s">
        <v>3184</v>
      </c>
      <c r="X1216" s="177" t="s">
        <v>2930</v>
      </c>
      <c r="Y1216" s="177" t="s">
        <v>3185</v>
      </c>
      <c r="Z1216" s="177" t="s">
        <v>7008</v>
      </c>
      <c r="AA1216" s="525" t="s">
        <v>3186</v>
      </c>
      <c r="AB1216" s="399" t="str">
        <f t="shared" si="243"/>
        <v>DC1CB26</v>
      </c>
      <c r="AC1216" s="399" t="str">
        <f t="shared" si="244"/>
        <v>DC1CB26-DC</v>
      </c>
      <c r="AD1216" t="str">
        <f>Y1216&amp;"-"&amp;VLOOKUP(AC1216,'LICH THI'!C:AA,9,0)</f>
        <v>63DCCA3028-42483</v>
      </c>
      <c r="AE1216">
        <f t="shared" si="245"/>
        <v>1</v>
      </c>
    </row>
    <row r="1217" spans="1:31" x14ac:dyDescent="0.25">
      <c r="A1217" s="436" t="str">
        <f t="shared" si="235"/>
        <v>DC1CB26-DC-17</v>
      </c>
      <c r="B1217" s="436">
        <f>COUNTIF(AC$4:AC1217,AC1217)</f>
        <v>17</v>
      </c>
      <c r="C1217" s="436" t="str">
        <f t="shared" si="236"/>
        <v>DC1CB26-DC</v>
      </c>
      <c r="D1217" s="436">
        <f>VLOOKUP(C1217,'LICH THI'!C:AA,12,0)</f>
        <v>39</v>
      </c>
      <c r="E1217" s="436">
        <f>VLOOKUP(C1217,'LICH THI'!C:AA,13,0)</f>
        <v>0</v>
      </c>
      <c r="F1217" s="436" t="str">
        <f t="shared" si="246"/>
        <v/>
      </c>
      <c r="G1217" s="436" t="str">
        <f>VLOOKUP(C1217,'LICH THI'!C:AA,14,0)</f>
        <v/>
      </c>
      <c r="H1217" s="436" t="str">
        <f t="shared" si="237"/>
        <v/>
      </c>
      <c r="I1217" s="436" t="str">
        <f t="shared" si="238"/>
        <v>Trần Đặng Duy Nam</v>
      </c>
      <c r="J1217" s="436"/>
      <c r="K1217" s="436">
        <f t="shared" si="239"/>
        <v>1</v>
      </c>
      <c r="L1217" s="436" t="str">
        <f t="shared" si="240"/>
        <v>DC1CB26-DC-1</v>
      </c>
      <c r="M1217" s="436" t="str">
        <f t="shared" si="241"/>
        <v/>
      </c>
      <c r="N1217" s="437" t="e">
        <f t="shared" si="247"/>
        <v>#VALUE!</v>
      </c>
      <c r="O1217" s="437"/>
      <c r="P1217" s="430" t="str">
        <f t="shared" si="242"/>
        <v/>
      </c>
      <c r="U1217" s="177">
        <v>29</v>
      </c>
      <c r="V1217" s="177" t="s">
        <v>6441</v>
      </c>
      <c r="W1217" s="177" t="s">
        <v>6442</v>
      </c>
      <c r="X1217" s="177" t="s">
        <v>2773</v>
      </c>
      <c r="Y1217" s="177" t="s">
        <v>6443</v>
      </c>
      <c r="Z1217" s="177" t="s">
        <v>7008</v>
      </c>
      <c r="AA1217" s="525" t="s">
        <v>4374</v>
      </c>
      <c r="AB1217" s="399" t="str">
        <f t="shared" si="243"/>
        <v>DC1CB26</v>
      </c>
      <c r="AC1217" s="399" t="str">
        <f t="shared" si="244"/>
        <v>DC1CB26-DC</v>
      </c>
      <c r="AD1217" t="str">
        <f>Y1217&amp;"-"&amp;VLOOKUP(AC1217,'LICH THI'!C:AA,9,0)</f>
        <v>65DCCC23949-42483</v>
      </c>
      <c r="AE1217">
        <f t="shared" si="245"/>
        <v>1</v>
      </c>
    </row>
    <row r="1218" spans="1:31" x14ac:dyDescent="0.25">
      <c r="A1218" s="436" t="str">
        <f t="shared" si="235"/>
        <v>DC1CB26-DC-18</v>
      </c>
      <c r="B1218" s="436">
        <f>COUNTIF(AC$4:AC1218,AC1218)</f>
        <v>18</v>
      </c>
      <c r="C1218" s="436" t="str">
        <f t="shared" si="236"/>
        <v>DC1CB26-DC</v>
      </c>
      <c r="D1218" s="436">
        <f>VLOOKUP(C1218,'LICH THI'!C:AA,12,0)</f>
        <v>39</v>
      </c>
      <c r="E1218" s="436">
        <f>VLOOKUP(C1218,'LICH THI'!C:AA,13,0)</f>
        <v>0</v>
      </c>
      <c r="F1218" s="436" t="str">
        <f t="shared" si="246"/>
        <v/>
      </c>
      <c r="G1218" s="436" t="str">
        <f>VLOOKUP(C1218,'LICH THI'!C:AA,14,0)</f>
        <v/>
      </c>
      <c r="H1218" s="436" t="str">
        <f t="shared" si="237"/>
        <v/>
      </c>
      <c r="I1218" s="436" t="str">
        <f t="shared" si="238"/>
        <v>Trịnh Ngọc Nam</v>
      </c>
      <c r="J1218" s="436"/>
      <c r="K1218" s="436">
        <f t="shared" si="239"/>
        <v>1</v>
      </c>
      <c r="L1218" s="436" t="str">
        <f t="shared" si="240"/>
        <v>DC1CB26-DC-1</v>
      </c>
      <c r="M1218" s="436" t="str">
        <f t="shared" si="241"/>
        <v/>
      </c>
      <c r="N1218" s="437" t="e">
        <f t="shared" si="247"/>
        <v>#VALUE!</v>
      </c>
      <c r="O1218" s="437"/>
      <c r="P1218" s="430" t="str">
        <f t="shared" si="242"/>
        <v/>
      </c>
      <c r="U1218" s="177">
        <v>34</v>
      </c>
      <c r="V1218" s="177" t="s">
        <v>3459</v>
      </c>
      <c r="W1218" s="177" t="s">
        <v>3479</v>
      </c>
      <c r="X1218" s="177" t="s">
        <v>2773</v>
      </c>
      <c r="Y1218" s="177" t="s">
        <v>6851</v>
      </c>
      <c r="Z1218" s="177" t="s">
        <v>7008</v>
      </c>
      <c r="AA1218" s="525" t="s">
        <v>3429</v>
      </c>
      <c r="AB1218" s="399" t="str">
        <f t="shared" si="243"/>
        <v>DC1CB26</v>
      </c>
      <c r="AC1218" s="399" t="str">
        <f t="shared" si="244"/>
        <v>DC1CB26-DC</v>
      </c>
      <c r="AD1218" t="str">
        <f>Y1218&amp;"-"&amp;VLOOKUP(AC1218,'LICH THI'!C:AA,9,0)</f>
        <v>65DCCS20379-42483</v>
      </c>
      <c r="AE1218">
        <f t="shared" si="245"/>
        <v>1</v>
      </c>
    </row>
    <row r="1219" spans="1:31" x14ac:dyDescent="0.25">
      <c r="A1219" s="436" t="str">
        <f t="shared" si="235"/>
        <v>DC1CB26-DC-19</v>
      </c>
      <c r="B1219" s="436">
        <f>COUNTIF(AC$4:AC1219,AC1219)</f>
        <v>19</v>
      </c>
      <c r="C1219" s="436" t="str">
        <f t="shared" si="236"/>
        <v>DC1CB26-DC</v>
      </c>
      <c r="D1219" s="436">
        <f>VLOOKUP(C1219,'LICH THI'!C:AA,12,0)</f>
        <v>39</v>
      </c>
      <c r="E1219" s="436">
        <f>VLOOKUP(C1219,'LICH THI'!C:AA,13,0)</f>
        <v>0</v>
      </c>
      <c r="F1219" s="436" t="str">
        <f t="shared" si="246"/>
        <v/>
      </c>
      <c r="G1219" s="436" t="str">
        <f>VLOOKUP(C1219,'LICH THI'!C:AA,14,0)</f>
        <v/>
      </c>
      <c r="H1219" s="436" t="str">
        <f t="shared" si="237"/>
        <v/>
      </c>
      <c r="I1219" s="436" t="str">
        <f t="shared" si="238"/>
        <v>Nguyễn Tuấn Ngọc</v>
      </c>
      <c r="J1219" s="436"/>
      <c r="K1219" s="436">
        <f t="shared" si="239"/>
        <v>1</v>
      </c>
      <c r="L1219" s="436" t="str">
        <f t="shared" si="240"/>
        <v>DC1CB26-DC-1</v>
      </c>
      <c r="M1219" s="436" t="str">
        <f t="shared" si="241"/>
        <v/>
      </c>
      <c r="N1219" s="437" t="e">
        <f t="shared" si="247"/>
        <v>#VALUE!</v>
      </c>
      <c r="O1219" s="437"/>
      <c r="P1219" s="430" t="str">
        <f t="shared" si="242"/>
        <v/>
      </c>
      <c r="U1219" s="177">
        <v>28</v>
      </c>
      <c r="V1219" s="177" t="s">
        <v>3400</v>
      </c>
      <c r="W1219" s="177" t="s">
        <v>3475</v>
      </c>
      <c r="X1219" s="177" t="s">
        <v>3064</v>
      </c>
      <c r="Y1219" s="177" t="s">
        <v>3869</v>
      </c>
      <c r="Z1219" s="177" t="s">
        <v>7008</v>
      </c>
      <c r="AA1219" s="525" t="s">
        <v>3031</v>
      </c>
      <c r="AB1219" s="399" t="str">
        <f t="shared" si="243"/>
        <v>DC1CB26</v>
      </c>
      <c r="AC1219" s="399" t="str">
        <f t="shared" si="244"/>
        <v>DC1CB26-DC</v>
      </c>
      <c r="AD1219" t="str">
        <f>Y1219&amp;"-"&amp;VLOOKUP(AC1219,'LICH THI'!C:AA,9,0)</f>
        <v>64DCOT3186-42483</v>
      </c>
      <c r="AE1219">
        <f t="shared" si="245"/>
        <v>1</v>
      </c>
    </row>
    <row r="1220" spans="1:31" x14ac:dyDescent="0.25">
      <c r="A1220" s="436" t="str">
        <f t="shared" si="235"/>
        <v>DC1CB26-DC-20</v>
      </c>
      <c r="B1220" s="436">
        <f>COUNTIF(AC$4:AC1220,AC1220)</f>
        <v>20</v>
      </c>
      <c r="C1220" s="436" t="str">
        <f t="shared" si="236"/>
        <v>DC1CB26-DC</v>
      </c>
      <c r="D1220" s="436">
        <f>VLOOKUP(C1220,'LICH THI'!C:AA,12,0)</f>
        <v>39</v>
      </c>
      <c r="E1220" s="436">
        <f>VLOOKUP(C1220,'LICH THI'!C:AA,13,0)</f>
        <v>0</v>
      </c>
      <c r="F1220" s="436" t="str">
        <f t="shared" si="246"/>
        <v/>
      </c>
      <c r="G1220" s="436" t="str">
        <f>VLOOKUP(C1220,'LICH THI'!C:AA,14,0)</f>
        <v/>
      </c>
      <c r="H1220" s="436" t="str">
        <f t="shared" si="237"/>
        <v/>
      </c>
      <c r="I1220" s="436" t="str">
        <f t="shared" si="238"/>
        <v>Nguyễn Trọng Phong</v>
      </c>
      <c r="J1220" s="436"/>
      <c r="K1220" s="436">
        <f t="shared" si="239"/>
        <v>1</v>
      </c>
      <c r="L1220" s="436" t="str">
        <f t="shared" si="240"/>
        <v>DC1CB26-DC-1</v>
      </c>
      <c r="M1220" s="436" t="str">
        <f t="shared" si="241"/>
        <v/>
      </c>
      <c r="N1220" s="437" t="e">
        <f t="shared" si="247"/>
        <v>#VALUE!</v>
      </c>
      <c r="O1220" s="437"/>
      <c r="P1220" s="430" t="str">
        <f t="shared" si="242"/>
        <v/>
      </c>
      <c r="U1220" s="177">
        <v>37</v>
      </c>
      <c r="V1220" s="177" t="s">
        <v>3478</v>
      </c>
      <c r="W1220" s="177" t="s">
        <v>3353</v>
      </c>
      <c r="X1220" s="177" t="s">
        <v>3284</v>
      </c>
      <c r="Y1220" s="177" t="s">
        <v>6262</v>
      </c>
      <c r="Z1220" s="177" t="s">
        <v>7008</v>
      </c>
      <c r="AA1220" s="525" t="s">
        <v>6263</v>
      </c>
      <c r="AB1220" s="399" t="str">
        <f t="shared" si="243"/>
        <v>DC1CB26</v>
      </c>
      <c r="AC1220" s="399" t="str">
        <f t="shared" si="244"/>
        <v>DC1CB26-DC</v>
      </c>
      <c r="AD1220" t="str">
        <f>Y1220&amp;"-"&amp;VLOOKUP(AC1220,'LICH THI'!C:AA,9,0)</f>
        <v>65DCDD22003-42483</v>
      </c>
      <c r="AE1220">
        <f t="shared" si="245"/>
        <v>1</v>
      </c>
    </row>
    <row r="1221" spans="1:31" x14ac:dyDescent="0.25">
      <c r="A1221" s="436" t="str">
        <f t="shared" ref="A1221:A1284" si="248">C1221&amp;"-"&amp;B1221</f>
        <v>DC1CB26-DC-21</v>
      </c>
      <c r="B1221" s="436">
        <f>COUNTIF(AC$4:AC1221,AC1221)</f>
        <v>21</v>
      </c>
      <c r="C1221" s="436" t="str">
        <f t="shared" ref="C1221:C1284" si="249">_CT_MaHP1</f>
        <v>DC1CB26-DC</v>
      </c>
      <c r="D1221" s="436">
        <f>VLOOKUP(C1221,'LICH THI'!C:AA,12,0)</f>
        <v>39</v>
      </c>
      <c r="E1221" s="436">
        <f>VLOOKUP(C1221,'LICH THI'!C:AA,13,0)</f>
        <v>0</v>
      </c>
      <c r="F1221" s="436" t="str">
        <f t="shared" si="246"/>
        <v/>
      </c>
      <c r="G1221" s="436" t="str">
        <f>VLOOKUP(C1221,'LICH THI'!C:AA,14,0)</f>
        <v/>
      </c>
      <c r="H1221" s="436" t="str">
        <f t="shared" ref="H1221:H1284" si="250">IF(E1221=0,"",TRUNC((B1221+E1221-1)/E1221))</f>
        <v/>
      </c>
      <c r="I1221" s="436" t="str">
        <f t="shared" ref="I1221:I1284" si="251">W1221&amp;" "&amp;X1221</f>
        <v>Trịnh Xuân Phúc</v>
      </c>
      <c r="J1221" s="436"/>
      <c r="K1221" s="436">
        <f t="shared" ref="K1221:K1284" si="252">IF(G1221=1,1,IF(H1221&lt;G1221,H1221+1,1))</f>
        <v>1</v>
      </c>
      <c r="L1221" s="436" t="str">
        <f t="shared" ref="L1221:L1284" si="253">C1221&amp;"-"&amp;K1221</f>
        <v>DC1CB26-DC-1</v>
      </c>
      <c r="M1221" s="436" t="str">
        <f t="shared" ref="M1221:M1284" si="254">IF(E1221=0,"",MOD(MID(C1221,6,2),E1221))</f>
        <v/>
      </c>
      <c r="N1221" s="437" t="e">
        <f t="shared" si="247"/>
        <v>#VALUE!</v>
      </c>
      <c r="O1221" s="437"/>
      <c r="P1221" s="430" t="str">
        <f t="shared" ref="P1221:P1284" si="255">IF(MOD(20*O1221,10)&lt;&gt;0,"SAI","")</f>
        <v/>
      </c>
      <c r="U1221" s="177">
        <v>19</v>
      </c>
      <c r="V1221" s="177" t="s">
        <v>2935</v>
      </c>
      <c r="W1221" s="177" t="s">
        <v>3757</v>
      </c>
      <c r="X1221" s="177" t="s">
        <v>2887</v>
      </c>
      <c r="Y1221" s="177" t="s">
        <v>3758</v>
      </c>
      <c r="Z1221" s="177" t="s">
        <v>7008</v>
      </c>
      <c r="AA1221" s="525" t="s">
        <v>3037</v>
      </c>
      <c r="AB1221" s="399" t="str">
        <f t="shared" ref="AB1221:AB1284" si="256">_CT_MaHP</f>
        <v>DC1CB26</v>
      </c>
      <c r="AC1221" s="399" t="str">
        <f t="shared" ref="AC1221:AC1284" si="257">_CT_MaHe</f>
        <v>DC1CB26-DC</v>
      </c>
      <c r="AD1221" t="str">
        <f>Y1221&amp;"-"&amp;VLOOKUP(AC1221,'LICH THI'!C:AA,9,0)</f>
        <v>64DCDB3102-42483</v>
      </c>
      <c r="AE1221">
        <f t="shared" ref="AE1221:AE1284" si="258">COUNTIF(AD1221,AD:AD)</f>
        <v>1</v>
      </c>
    </row>
    <row r="1222" spans="1:31" x14ac:dyDescent="0.25">
      <c r="A1222" s="436" t="str">
        <f t="shared" si="248"/>
        <v>DC1CB26-DC-22</v>
      </c>
      <c r="B1222" s="436">
        <f>COUNTIF(AC$4:AC1222,AC1222)</f>
        <v>22</v>
      </c>
      <c r="C1222" s="436" t="str">
        <f t="shared" si="249"/>
        <v>DC1CB26-DC</v>
      </c>
      <c r="D1222" s="436">
        <f>VLOOKUP(C1222,'LICH THI'!C:AA,12,0)</f>
        <v>39</v>
      </c>
      <c r="E1222" s="436">
        <f>VLOOKUP(C1222,'LICH THI'!C:AA,13,0)</f>
        <v>0</v>
      </c>
      <c r="F1222" s="436" t="str">
        <f t="shared" ref="F1222:F1285" si="259">IF(G1222="","",IF(G1222=H1222,D1222-(H1222-1)*E1222,E1222))</f>
        <v/>
      </c>
      <c r="G1222" s="436" t="str">
        <f>VLOOKUP(C1222,'LICH THI'!C:AA,14,0)</f>
        <v/>
      </c>
      <c r="H1222" s="436" t="str">
        <f t="shared" si="250"/>
        <v/>
      </c>
      <c r="I1222" s="436" t="str">
        <f t="shared" si="251"/>
        <v>Nguyễn Duy Quân</v>
      </c>
      <c r="J1222" s="436"/>
      <c r="K1222" s="436">
        <f t="shared" si="252"/>
        <v>1</v>
      </c>
      <c r="L1222" s="436" t="str">
        <f t="shared" si="253"/>
        <v>DC1CB26-DC-1</v>
      </c>
      <c r="M1222" s="436" t="str">
        <f t="shared" si="254"/>
        <v/>
      </c>
      <c r="N1222" s="437" t="e">
        <f t="shared" ref="N1222:N1285" si="260">IF(F1222=0,"",(K1222-1)*$N$2+1+MOD(B1222-M1222,F1222))</f>
        <v>#VALUE!</v>
      </c>
      <c r="O1222" s="437"/>
      <c r="P1222" s="430" t="str">
        <f t="shared" si="255"/>
        <v/>
      </c>
      <c r="U1222" s="177">
        <v>31</v>
      </c>
      <c r="V1222" s="177" t="s">
        <v>3426</v>
      </c>
      <c r="W1222" s="177" t="s">
        <v>2969</v>
      </c>
      <c r="X1222" s="177" t="s">
        <v>2890</v>
      </c>
      <c r="Y1222" s="177" t="s">
        <v>6446</v>
      </c>
      <c r="Z1222" s="177" t="s">
        <v>7008</v>
      </c>
      <c r="AA1222" s="525" t="s">
        <v>4900</v>
      </c>
      <c r="AB1222" s="399" t="str">
        <f t="shared" si="256"/>
        <v>DC1CB26</v>
      </c>
      <c r="AC1222" s="399" t="str">
        <f t="shared" si="257"/>
        <v>DC1CB26-DC</v>
      </c>
      <c r="AD1222" t="str">
        <f>Y1222&amp;"-"&amp;VLOOKUP(AC1222,'LICH THI'!C:AA,9,0)</f>
        <v>65DCCD20460-42483</v>
      </c>
      <c r="AE1222">
        <f t="shared" si="258"/>
        <v>1</v>
      </c>
    </row>
    <row r="1223" spans="1:31" x14ac:dyDescent="0.25">
      <c r="A1223" s="436" t="str">
        <f t="shared" si="248"/>
        <v>DC1CB26-DC-23</v>
      </c>
      <c r="B1223" s="436">
        <f>COUNTIF(AC$4:AC1223,AC1223)</f>
        <v>23</v>
      </c>
      <c r="C1223" s="436" t="str">
        <f t="shared" si="249"/>
        <v>DC1CB26-DC</v>
      </c>
      <c r="D1223" s="436">
        <f>VLOOKUP(C1223,'LICH THI'!C:AA,12,0)</f>
        <v>39</v>
      </c>
      <c r="E1223" s="436">
        <f>VLOOKUP(C1223,'LICH THI'!C:AA,13,0)</f>
        <v>0</v>
      </c>
      <c r="F1223" s="436" t="str">
        <f t="shared" si="259"/>
        <v/>
      </c>
      <c r="G1223" s="436" t="str">
        <f>VLOOKUP(C1223,'LICH THI'!C:AA,14,0)</f>
        <v/>
      </c>
      <c r="H1223" s="436" t="str">
        <f t="shared" si="250"/>
        <v/>
      </c>
      <c r="I1223" s="436" t="str">
        <f t="shared" si="251"/>
        <v>Nguyễn Đức Quân</v>
      </c>
      <c r="J1223" s="436"/>
      <c r="K1223" s="436">
        <f t="shared" si="252"/>
        <v>1</v>
      </c>
      <c r="L1223" s="436" t="str">
        <f t="shared" si="253"/>
        <v>DC1CB26-DC-1</v>
      </c>
      <c r="M1223" s="436" t="str">
        <f t="shared" si="254"/>
        <v/>
      </c>
      <c r="N1223" s="437" t="e">
        <f t="shared" si="260"/>
        <v>#VALUE!</v>
      </c>
      <c r="O1223" s="437"/>
      <c r="P1223" s="430" t="str">
        <f t="shared" si="255"/>
        <v/>
      </c>
      <c r="U1223" s="177">
        <v>32</v>
      </c>
      <c r="V1223" s="177" t="s">
        <v>3449</v>
      </c>
      <c r="W1223" s="177" t="s">
        <v>3103</v>
      </c>
      <c r="X1223" s="177" t="s">
        <v>2890</v>
      </c>
      <c r="Y1223" s="177" t="s">
        <v>5462</v>
      </c>
      <c r="Z1223" s="177" t="s">
        <v>7008</v>
      </c>
      <c r="AA1223" s="525" t="s">
        <v>5463</v>
      </c>
      <c r="AB1223" s="399" t="str">
        <f t="shared" si="256"/>
        <v>DC1CB26</v>
      </c>
      <c r="AC1223" s="399" t="str">
        <f t="shared" si="257"/>
        <v>DC1CB26-DC</v>
      </c>
      <c r="AD1223" t="str">
        <f>Y1223&amp;"-"&amp;VLOOKUP(AC1223,'LICH THI'!C:AA,9,0)</f>
        <v>65DCCD20351-42483</v>
      </c>
      <c r="AE1223">
        <f t="shared" si="258"/>
        <v>1</v>
      </c>
    </row>
    <row r="1224" spans="1:31" x14ac:dyDescent="0.25">
      <c r="A1224" s="436" t="str">
        <f t="shared" si="248"/>
        <v>DC1CB26-DC-24</v>
      </c>
      <c r="B1224" s="436">
        <f>COUNTIF(AC$4:AC1224,AC1224)</f>
        <v>24</v>
      </c>
      <c r="C1224" s="436" t="str">
        <f t="shared" si="249"/>
        <v>DC1CB26-DC</v>
      </c>
      <c r="D1224" s="436">
        <f>VLOOKUP(C1224,'LICH THI'!C:AA,12,0)</f>
        <v>39</v>
      </c>
      <c r="E1224" s="436">
        <f>VLOOKUP(C1224,'LICH THI'!C:AA,13,0)</f>
        <v>0</v>
      </c>
      <c r="F1224" s="436" t="str">
        <f t="shared" si="259"/>
        <v/>
      </c>
      <c r="G1224" s="436" t="str">
        <f>VLOOKUP(C1224,'LICH THI'!C:AA,14,0)</f>
        <v/>
      </c>
      <c r="H1224" s="436" t="str">
        <f t="shared" si="250"/>
        <v/>
      </c>
      <c r="I1224" s="436" t="str">
        <f t="shared" si="251"/>
        <v>Phạm Văn Quân</v>
      </c>
      <c r="J1224" s="436"/>
      <c r="K1224" s="436">
        <f t="shared" si="252"/>
        <v>1</v>
      </c>
      <c r="L1224" s="436" t="str">
        <f t="shared" si="253"/>
        <v>DC1CB26-DC-1</v>
      </c>
      <c r="M1224" s="436" t="str">
        <f t="shared" si="254"/>
        <v/>
      </c>
      <c r="N1224" s="437" t="e">
        <f t="shared" si="260"/>
        <v>#VALUE!</v>
      </c>
      <c r="O1224" s="437"/>
      <c r="P1224" s="430" t="str">
        <f t="shared" si="255"/>
        <v/>
      </c>
      <c r="U1224" s="177">
        <v>15</v>
      </c>
      <c r="V1224" s="177" t="s">
        <v>2851</v>
      </c>
      <c r="W1224" s="177" t="s">
        <v>2738</v>
      </c>
      <c r="X1224" s="177" t="s">
        <v>2890</v>
      </c>
      <c r="Y1224" s="177" t="s">
        <v>3265</v>
      </c>
      <c r="Z1224" s="177" t="s">
        <v>7008</v>
      </c>
      <c r="AA1224" s="525" t="s">
        <v>2733</v>
      </c>
      <c r="AB1224" s="399" t="str">
        <f t="shared" si="256"/>
        <v>DC1CB26</v>
      </c>
      <c r="AC1224" s="399" t="str">
        <f t="shared" si="257"/>
        <v>DC1CB26-DC</v>
      </c>
      <c r="AD1224" t="str">
        <f>Y1224&amp;"-"&amp;VLOOKUP(AC1224,'LICH THI'!C:AA,9,0)</f>
        <v>64DCCD3267-42483</v>
      </c>
      <c r="AE1224">
        <f t="shared" si="258"/>
        <v>1</v>
      </c>
    </row>
    <row r="1225" spans="1:31" x14ac:dyDescent="0.25">
      <c r="A1225" s="436" t="str">
        <f t="shared" si="248"/>
        <v>DC1CB26-DC-25</v>
      </c>
      <c r="B1225" s="436">
        <f>COUNTIF(AC$4:AC1225,AC1225)</f>
        <v>25</v>
      </c>
      <c r="C1225" s="436" t="str">
        <f t="shared" si="249"/>
        <v>DC1CB26-DC</v>
      </c>
      <c r="D1225" s="436">
        <f>VLOOKUP(C1225,'LICH THI'!C:AA,12,0)</f>
        <v>39</v>
      </c>
      <c r="E1225" s="436">
        <f>VLOOKUP(C1225,'LICH THI'!C:AA,13,0)</f>
        <v>0</v>
      </c>
      <c r="F1225" s="436" t="str">
        <f t="shared" si="259"/>
        <v/>
      </c>
      <c r="G1225" s="436" t="str">
        <f>VLOOKUP(C1225,'LICH THI'!C:AA,14,0)</f>
        <v/>
      </c>
      <c r="H1225" s="436" t="str">
        <f t="shared" si="250"/>
        <v/>
      </c>
      <c r="I1225" s="436" t="str">
        <f t="shared" si="251"/>
        <v>Phạm Đình Quí</v>
      </c>
      <c r="J1225" s="436"/>
      <c r="K1225" s="436">
        <f t="shared" si="252"/>
        <v>1</v>
      </c>
      <c r="L1225" s="436" t="str">
        <f t="shared" si="253"/>
        <v>DC1CB26-DC-1</v>
      </c>
      <c r="M1225" s="436" t="str">
        <f t="shared" si="254"/>
        <v/>
      </c>
      <c r="N1225" s="437" t="e">
        <f t="shared" si="260"/>
        <v>#VALUE!</v>
      </c>
      <c r="O1225" s="437"/>
      <c r="P1225" s="430" t="str">
        <f t="shared" si="255"/>
        <v/>
      </c>
      <c r="U1225" s="177">
        <v>33</v>
      </c>
      <c r="V1225" s="177" t="s">
        <v>3449</v>
      </c>
      <c r="W1225" s="177" t="s">
        <v>3137</v>
      </c>
      <c r="X1225" s="177" t="s">
        <v>2979</v>
      </c>
      <c r="Y1225" s="177" t="s">
        <v>6669</v>
      </c>
      <c r="Z1225" s="177" t="s">
        <v>7008</v>
      </c>
      <c r="AA1225" s="525" t="s">
        <v>6670</v>
      </c>
      <c r="AB1225" s="399" t="str">
        <f t="shared" si="256"/>
        <v>DC1CB26</v>
      </c>
      <c r="AC1225" s="399" t="str">
        <f t="shared" si="257"/>
        <v>DC1CB26-DC</v>
      </c>
      <c r="AD1225" t="str">
        <f>Y1225&amp;"-"&amp;VLOOKUP(AC1225,'LICH THI'!C:AA,9,0)</f>
        <v>65DCCD22431-42483</v>
      </c>
      <c r="AE1225">
        <f t="shared" si="258"/>
        <v>1</v>
      </c>
    </row>
    <row r="1226" spans="1:31" x14ac:dyDescent="0.25">
      <c r="A1226" s="436" t="str">
        <f t="shared" si="248"/>
        <v>DC1CB26-DC-26</v>
      </c>
      <c r="B1226" s="436">
        <f>COUNTIF(AC$4:AC1226,AC1226)</f>
        <v>26</v>
      </c>
      <c r="C1226" s="436" t="str">
        <f t="shared" si="249"/>
        <v>DC1CB26-DC</v>
      </c>
      <c r="D1226" s="436">
        <f>VLOOKUP(C1226,'LICH THI'!C:AA,12,0)</f>
        <v>39</v>
      </c>
      <c r="E1226" s="436">
        <f>VLOOKUP(C1226,'LICH THI'!C:AA,13,0)</f>
        <v>0</v>
      </c>
      <c r="F1226" s="436" t="str">
        <f t="shared" si="259"/>
        <v/>
      </c>
      <c r="G1226" s="436" t="str">
        <f>VLOOKUP(C1226,'LICH THI'!C:AA,14,0)</f>
        <v/>
      </c>
      <c r="H1226" s="436" t="str">
        <f t="shared" si="250"/>
        <v/>
      </c>
      <c r="I1226" s="436" t="str">
        <f t="shared" si="251"/>
        <v>Vũ Trọng Quyền</v>
      </c>
      <c r="J1226" s="436"/>
      <c r="K1226" s="436">
        <f t="shared" si="252"/>
        <v>1</v>
      </c>
      <c r="L1226" s="436" t="str">
        <f t="shared" si="253"/>
        <v>DC1CB26-DC-1</v>
      </c>
      <c r="M1226" s="436" t="str">
        <f t="shared" si="254"/>
        <v/>
      </c>
      <c r="N1226" s="437" t="e">
        <f t="shared" si="260"/>
        <v>#VALUE!</v>
      </c>
      <c r="O1226" s="437"/>
      <c r="P1226" s="430" t="str">
        <f t="shared" si="255"/>
        <v/>
      </c>
      <c r="U1226" s="177">
        <v>22</v>
      </c>
      <c r="V1226" s="177" t="s">
        <v>2982</v>
      </c>
      <c r="W1226" s="177" t="s">
        <v>2983</v>
      </c>
      <c r="X1226" s="177" t="s">
        <v>2984</v>
      </c>
      <c r="Y1226" s="177" t="s">
        <v>2985</v>
      </c>
      <c r="Z1226" s="177" t="s">
        <v>7008</v>
      </c>
      <c r="AA1226" s="525" t="s">
        <v>2986</v>
      </c>
      <c r="AB1226" s="399" t="str">
        <f t="shared" si="256"/>
        <v>DC1CB26</v>
      </c>
      <c r="AC1226" s="399" t="str">
        <f t="shared" si="257"/>
        <v>DC1CB26-DC</v>
      </c>
      <c r="AD1226" t="str">
        <f>Y1226&amp;"-"&amp;VLOOKUP(AC1226,'LICH THI'!C:AA,9,0)</f>
        <v>64DCMX2010-42483</v>
      </c>
      <c r="AE1226">
        <f t="shared" si="258"/>
        <v>1</v>
      </c>
    </row>
    <row r="1227" spans="1:31" x14ac:dyDescent="0.25">
      <c r="A1227" s="436" t="str">
        <f t="shared" si="248"/>
        <v>DC1CB26-DC-27</v>
      </c>
      <c r="B1227" s="436">
        <f>COUNTIF(AC$4:AC1227,AC1227)</f>
        <v>27</v>
      </c>
      <c r="C1227" s="436" t="str">
        <f t="shared" si="249"/>
        <v>DC1CB26-DC</v>
      </c>
      <c r="D1227" s="436">
        <f>VLOOKUP(C1227,'LICH THI'!C:AA,12,0)</f>
        <v>39</v>
      </c>
      <c r="E1227" s="436">
        <f>VLOOKUP(C1227,'LICH THI'!C:AA,13,0)</f>
        <v>0</v>
      </c>
      <c r="F1227" s="436" t="str">
        <f t="shared" si="259"/>
        <v/>
      </c>
      <c r="G1227" s="436" t="str">
        <f>VLOOKUP(C1227,'LICH THI'!C:AA,14,0)</f>
        <v/>
      </c>
      <c r="H1227" s="436" t="str">
        <f t="shared" si="250"/>
        <v/>
      </c>
      <c r="I1227" s="436" t="str">
        <f t="shared" si="251"/>
        <v>Phạm Viết Sáng</v>
      </c>
      <c r="J1227" s="436"/>
      <c r="K1227" s="436">
        <f t="shared" si="252"/>
        <v>1</v>
      </c>
      <c r="L1227" s="436" t="str">
        <f t="shared" si="253"/>
        <v>DC1CB26-DC-1</v>
      </c>
      <c r="M1227" s="436" t="str">
        <f t="shared" si="254"/>
        <v/>
      </c>
      <c r="N1227" s="437" t="e">
        <f t="shared" si="260"/>
        <v>#VALUE!</v>
      </c>
      <c r="O1227" s="437"/>
      <c r="P1227" s="430" t="str">
        <f t="shared" si="255"/>
        <v/>
      </c>
      <c r="U1227" s="177">
        <v>16</v>
      </c>
      <c r="V1227" s="177" t="s">
        <v>2868</v>
      </c>
      <c r="W1227" s="177" t="s">
        <v>3724</v>
      </c>
      <c r="X1227" s="177" t="s">
        <v>3725</v>
      </c>
      <c r="Y1227" s="177" t="s">
        <v>3726</v>
      </c>
      <c r="Z1227" s="177" t="s">
        <v>7008</v>
      </c>
      <c r="AA1227" s="525" t="s">
        <v>3727</v>
      </c>
      <c r="AB1227" s="399" t="str">
        <f t="shared" si="256"/>
        <v>DC1CB26</v>
      </c>
      <c r="AC1227" s="399" t="str">
        <f t="shared" si="257"/>
        <v>DC1CB26-DC</v>
      </c>
      <c r="AD1227" t="str">
        <f>Y1227&amp;"-"&amp;VLOOKUP(AC1227,'LICH THI'!C:AA,9,0)</f>
        <v>64DCCD3250-42483</v>
      </c>
      <c r="AE1227">
        <f t="shared" si="258"/>
        <v>1</v>
      </c>
    </row>
    <row r="1228" spans="1:31" x14ac:dyDescent="0.25">
      <c r="A1228" s="436" t="str">
        <f t="shared" si="248"/>
        <v>DC1CB26-DC-28</v>
      </c>
      <c r="B1228" s="436">
        <f>COUNTIF(AC$4:AC1228,AC1228)</f>
        <v>28</v>
      </c>
      <c r="C1228" s="436" t="str">
        <f t="shared" si="249"/>
        <v>DC1CB26-DC</v>
      </c>
      <c r="D1228" s="436">
        <f>VLOOKUP(C1228,'LICH THI'!C:AA,12,0)</f>
        <v>39</v>
      </c>
      <c r="E1228" s="436">
        <f>VLOOKUP(C1228,'LICH THI'!C:AA,13,0)</f>
        <v>0</v>
      </c>
      <c r="F1228" s="436" t="str">
        <f t="shared" si="259"/>
        <v/>
      </c>
      <c r="G1228" s="436" t="str">
        <f>VLOOKUP(C1228,'LICH THI'!C:AA,14,0)</f>
        <v/>
      </c>
      <c r="H1228" s="436" t="str">
        <f t="shared" si="250"/>
        <v/>
      </c>
      <c r="I1228" s="436" t="str">
        <f t="shared" si="251"/>
        <v>Trịnh Quang Sơn</v>
      </c>
      <c r="J1228" s="436"/>
      <c r="K1228" s="436">
        <f t="shared" si="252"/>
        <v>1</v>
      </c>
      <c r="L1228" s="436" t="str">
        <f t="shared" si="253"/>
        <v>DC1CB26-DC-1</v>
      </c>
      <c r="M1228" s="436" t="str">
        <f t="shared" si="254"/>
        <v/>
      </c>
      <c r="N1228" s="437" t="e">
        <f t="shared" si="260"/>
        <v>#VALUE!</v>
      </c>
      <c r="O1228" s="437"/>
      <c r="P1228" s="430" t="str">
        <f t="shared" si="255"/>
        <v/>
      </c>
      <c r="U1228" s="177">
        <v>35</v>
      </c>
      <c r="V1228" s="177" t="s">
        <v>3467</v>
      </c>
      <c r="W1228" s="177" t="s">
        <v>6760</v>
      </c>
      <c r="X1228" s="177" t="s">
        <v>2688</v>
      </c>
      <c r="Y1228" s="177" t="s">
        <v>6761</v>
      </c>
      <c r="Z1228" s="177" t="s">
        <v>7008</v>
      </c>
      <c r="AA1228" s="525" t="s">
        <v>6242</v>
      </c>
      <c r="AB1228" s="399" t="str">
        <f t="shared" si="256"/>
        <v>DC1CB26</v>
      </c>
      <c r="AC1228" s="399" t="str">
        <f t="shared" si="257"/>
        <v>DC1CB26-DC</v>
      </c>
      <c r="AD1228" t="str">
        <f>Y1228&amp;"-"&amp;VLOOKUP(AC1228,'LICH THI'!C:AA,9,0)</f>
        <v>65DCDB20561-42483</v>
      </c>
      <c r="AE1228">
        <f t="shared" si="258"/>
        <v>1</v>
      </c>
    </row>
    <row r="1229" spans="1:31" x14ac:dyDescent="0.25">
      <c r="A1229" s="436" t="str">
        <f t="shared" si="248"/>
        <v>DC1CB26-DC-29</v>
      </c>
      <c r="B1229" s="436">
        <f>COUNTIF(AC$4:AC1229,AC1229)</f>
        <v>29</v>
      </c>
      <c r="C1229" s="436" t="str">
        <f t="shared" si="249"/>
        <v>DC1CB26-DC</v>
      </c>
      <c r="D1229" s="436">
        <f>VLOOKUP(C1229,'LICH THI'!C:AA,12,0)</f>
        <v>39</v>
      </c>
      <c r="E1229" s="436">
        <f>VLOOKUP(C1229,'LICH THI'!C:AA,13,0)</f>
        <v>0</v>
      </c>
      <c r="F1229" s="436" t="str">
        <f t="shared" si="259"/>
        <v/>
      </c>
      <c r="G1229" s="436" t="str">
        <f>VLOOKUP(C1229,'LICH THI'!C:AA,14,0)</f>
        <v/>
      </c>
      <c r="H1229" s="436" t="str">
        <f t="shared" si="250"/>
        <v/>
      </c>
      <c r="I1229" s="436" t="str">
        <f t="shared" si="251"/>
        <v>Kim Văn Sỹ</v>
      </c>
      <c r="J1229" s="436"/>
      <c r="K1229" s="436">
        <f t="shared" si="252"/>
        <v>1</v>
      </c>
      <c r="L1229" s="436" t="str">
        <f t="shared" si="253"/>
        <v>DC1CB26-DC-1</v>
      </c>
      <c r="M1229" s="436" t="str">
        <f t="shared" si="254"/>
        <v/>
      </c>
      <c r="N1229" s="437" t="e">
        <f t="shared" si="260"/>
        <v>#VALUE!</v>
      </c>
      <c r="O1229" s="437"/>
      <c r="P1229" s="430" t="str">
        <f t="shared" si="255"/>
        <v/>
      </c>
      <c r="U1229" s="177">
        <v>24</v>
      </c>
      <c r="V1229" s="177" t="s">
        <v>3856</v>
      </c>
      <c r="W1229" s="177" t="s">
        <v>6221</v>
      </c>
      <c r="X1229" s="177" t="s">
        <v>6222</v>
      </c>
      <c r="Y1229" s="177" t="s">
        <v>6223</v>
      </c>
      <c r="Z1229" s="177" t="s">
        <v>7008</v>
      </c>
      <c r="AA1229" s="525" t="s">
        <v>4552</v>
      </c>
      <c r="AB1229" s="399" t="str">
        <f t="shared" si="256"/>
        <v>DC1CB26</v>
      </c>
      <c r="AC1229" s="399" t="str">
        <f t="shared" si="257"/>
        <v>DC1CB26-DC</v>
      </c>
      <c r="AD1229" t="str">
        <f>Y1229&amp;"-"&amp;VLOOKUP(AC1229,'LICH THI'!C:AA,9,0)</f>
        <v>64DCOT3007-42483</v>
      </c>
      <c r="AE1229">
        <f t="shared" si="258"/>
        <v>1</v>
      </c>
    </row>
    <row r="1230" spans="1:31" x14ac:dyDescent="0.25">
      <c r="A1230" s="436" t="str">
        <f t="shared" si="248"/>
        <v>DC1CB26-DC-30</v>
      </c>
      <c r="B1230" s="436">
        <f>COUNTIF(AC$4:AC1230,AC1230)</f>
        <v>30</v>
      </c>
      <c r="C1230" s="436" t="str">
        <f t="shared" si="249"/>
        <v>DC1CB26-DC</v>
      </c>
      <c r="D1230" s="436">
        <f>VLOOKUP(C1230,'LICH THI'!C:AA,12,0)</f>
        <v>39</v>
      </c>
      <c r="E1230" s="436">
        <f>VLOOKUP(C1230,'LICH THI'!C:AA,13,0)</f>
        <v>0</v>
      </c>
      <c r="F1230" s="436" t="str">
        <f t="shared" si="259"/>
        <v/>
      </c>
      <c r="G1230" s="436" t="str">
        <f>VLOOKUP(C1230,'LICH THI'!C:AA,14,0)</f>
        <v/>
      </c>
      <c r="H1230" s="436" t="str">
        <f t="shared" si="250"/>
        <v/>
      </c>
      <c r="I1230" s="436" t="str">
        <f t="shared" si="251"/>
        <v>Hứa Văn Toàn</v>
      </c>
      <c r="J1230" s="436"/>
      <c r="K1230" s="436">
        <f t="shared" si="252"/>
        <v>1</v>
      </c>
      <c r="L1230" s="436" t="str">
        <f t="shared" si="253"/>
        <v>DC1CB26-DC-1</v>
      </c>
      <c r="M1230" s="436" t="str">
        <f t="shared" si="254"/>
        <v/>
      </c>
      <c r="N1230" s="437" t="e">
        <f t="shared" si="260"/>
        <v>#VALUE!</v>
      </c>
      <c r="O1230" s="437"/>
      <c r="P1230" s="430" t="str">
        <f t="shared" si="255"/>
        <v/>
      </c>
      <c r="U1230" s="177">
        <v>39</v>
      </c>
      <c r="V1230" s="177" t="s">
        <v>3077</v>
      </c>
      <c r="W1230" s="177" t="s">
        <v>3932</v>
      </c>
      <c r="X1230" s="177" t="s">
        <v>2818</v>
      </c>
      <c r="Y1230" s="177" t="s">
        <v>3933</v>
      </c>
      <c r="Z1230" s="177" t="s">
        <v>7008</v>
      </c>
      <c r="AA1230" s="525" t="s">
        <v>2998</v>
      </c>
      <c r="AB1230" s="399" t="str">
        <f t="shared" si="256"/>
        <v>DC1CB26</v>
      </c>
      <c r="AC1230" s="399" t="str">
        <f t="shared" si="257"/>
        <v>DC1CB26-DC</v>
      </c>
      <c r="AD1230" t="str">
        <f>Y1230&amp;"-"&amp;VLOOKUP(AC1230,'LICH THI'!C:AA,9,0)</f>
        <v>64DCDB3164-42483</v>
      </c>
      <c r="AE1230">
        <f t="shared" si="258"/>
        <v>1</v>
      </c>
    </row>
    <row r="1231" spans="1:31" x14ac:dyDescent="0.25">
      <c r="A1231" s="436" t="str">
        <f t="shared" si="248"/>
        <v>DC1CB26-DC-31</v>
      </c>
      <c r="B1231" s="436">
        <f>COUNTIF(AC$4:AC1231,AC1231)</f>
        <v>31</v>
      </c>
      <c r="C1231" s="436" t="str">
        <f t="shared" si="249"/>
        <v>DC1CB26-DC</v>
      </c>
      <c r="D1231" s="436">
        <f>VLOOKUP(C1231,'LICH THI'!C:AA,12,0)</f>
        <v>39</v>
      </c>
      <c r="E1231" s="436">
        <f>VLOOKUP(C1231,'LICH THI'!C:AA,13,0)</f>
        <v>0</v>
      </c>
      <c r="F1231" s="436" t="str">
        <f t="shared" si="259"/>
        <v/>
      </c>
      <c r="G1231" s="436" t="str">
        <f>VLOOKUP(C1231,'LICH THI'!C:AA,14,0)</f>
        <v/>
      </c>
      <c r="H1231" s="436" t="str">
        <f t="shared" si="250"/>
        <v/>
      </c>
      <c r="I1231" s="436" t="str">
        <f t="shared" si="251"/>
        <v>Cao Văn Tuấn</v>
      </c>
      <c r="J1231" s="436"/>
      <c r="K1231" s="436">
        <f t="shared" si="252"/>
        <v>1</v>
      </c>
      <c r="L1231" s="436" t="str">
        <f t="shared" si="253"/>
        <v>DC1CB26-DC-1</v>
      </c>
      <c r="M1231" s="436" t="str">
        <f t="shared" si="254"/>
        <v/>
      </c>
      <c r="N1231" s="437" t="e">
        <f t="shared" si="260"/>
        <v>#VALUE!</v>
      </c>
      <c r="O1231" s="437"/>
      <c r="P1231" s="430" t="str">
        <f t="shared" si="255"/>
        <v/>
      </c>
      <c r="U1231" s="177">
        <v>14</v>
      </c>
      <c r="V1231" s="177" t="s">
        <v>3209</v>
      </c>
      <c r="W1231" s="177" t="s">
        <v>3257</v>
      </c>
      <c r="X1231" s="177" t="s">
        <v>2721</v>
      </c>
      <c r="Y1231" s="177" t="s">
        <v>3949</v>
      </c>
      <c r="Z1231" s="177" t="s">
        <v>7008</v>
      </c>
      <c r="AA1231" s="525" t="s">
        <v>3950</v>
      </c>
      <c r="AB1231" s="399" t="str">
        <f t="shared" si="256"/>
        <v>DC1CB26</v>
      </c>
      <c r="AC1231" s="399" t="str">
        <f t="shared" si="257"/>
        <v>DC1CB26-DC</v>
      </c>
      <c r="AD1231" t="str">
        <f>Y1231&amp;"-"&amp;VLOOKUP(AC1231,'LICH THI'!C:AA,9,0)</f>
        <v>63DCCD3076-42483</v>
      </c>
      <c r="AE1231">
        <f t="shared" si="258"/>
        <v>1</v>
      </c>
    </row>
    <row r="1232" spans="1:31" x14ac:dyDescent="0.25">
      <c r="A1232" s="436" t="str">
        <f t="shared" si="248"/>
        <v>DC1CB26-DC-32</v>
      </c>
      <c r="B1232" s="436">
        <f>COUNTIF(AC$4:AC1232,AC1232)</f>
        <v>32</v>
      </c>
      <c r="C1232" s="436" t="str">
        <f t="shared" si="249"/>
        <v>DC1CB26-DC</v>
      </c>
      <c r="D1232" s="436">
        <f>VLOOKUP(C1232,'LICH THI'!C:AA,12,0)</f>
        <v>39</v>
      </c>
      <c r="E1232" s="436">
        <f>VLOOKUP(C1232,'LICH THI'!C:AA,13,0)</f>
        <v>0</v>
      </c>
      <c r="F1232" s="436" t="str">
        <f t="shared" si="259"/>
        <v/>
      </c>
      <c r="G1232" s="436" t="str">
        <f>VLOOKUP(C1232,'LICH THI'!C:AA,14,0)</f>
        <v/>
      </c>
      <c r="H1232" s="436" t="str">
        <f t="shared" si="250"/>
        <v/>
      </c>
      <c r="I1232" s="436" t="str">
        <f t="shared" si="251"/>
        <v>Đinh Đồng Tuấn</v>
      </c>
      <c r="J1232" s="436"/>
      <c r="K1232" s="436">
        <f t="shared" si="252"/>
        <v>1</v>
      </c>
      <c r="L1232" s="436" t="str">
        <f t="shared" si="253"/>
        <v>DC1CB26-DC-1</v>
      </c>
      <c r="M1232" s="436" t="str">
        <f t="shared" si="254"/>
        <v/>
      </c>
      <c r="N1232" s="437" t="e">
        <f t="shared" si="260"/>
        <v>#VALUE!</v>
      </c>
      <c r="O1232" s="437"/>
      <c r="P1232" s="430" t="str">
        <f t="shared" si="255"/>
        <v/>
      </c>
      <c r="U1232" s="177">
        <v>13</v>
      </c>
      <c r="V1232" s="177" t="s">
        <v>4208</v>
      </c>
      <c r="W1232" s="177" t="s">
        <v>4226</v>
      </c>
      <c r="X1232" s="177" t="s">
        <v>2721</v>
      </c>
      <c r="Y1232" s="177" t="s">
        <v>4227</v>
      </c>
      <c r="Z1232" s="177" t="s">
        <v>7008</v>
      </c>
      <c r="AA1232" s="525" t="s">
        <v>4228</v>
      </c>
      <c r="AB1232" s="399" t="str">
        <f t="shared" si="256"/>
        <v>DC1CB26</v>
      </c>
      <c r="AC1232" s="399" t="str">
        <f t="shared" si="257"/>
        <v>DC1CB26-DC</v>
      </c>
      <c r="AD1232" t="str">
        <f>Y1232&amp;"-"&amp;VLOOKUP(AC1232,'LICH THI'!C:AA,9,0)</f>
        <v>63DCDD3018-42483</v>
      </c>
      <c r="AE1232">
        <f t="shared" si="258"/>
        <v>1</v>
      </c>
    </row>
    <row r="1233" spans="1:31" x14ac:dyDescent="0.25">
      <c r="A1233" s="436" t="str">
        <f t="shared" si="248"/>
        <v>DC1CB26-DC-33</v>
      </c>
      <c r="B1233" s="436">
        <f>COUNTIF(AC$4:AC1233,AC1233)</f>
        <v>33</v>
      </c>
      <c r="C1233" s="436" t="str">
        <f t="shared" si="249"/>
        <v>DC1CB26-DC</v>
      </c>
      <c r="D1233" s="436">
        <f>VLOOKUP(C1233,'LICH THI'!C:AA,12,0)</f>
        <v>39</v>
      </c>
      <c r="E1233" s="436">
        <f>VLOOKUP(C1233,'LICH THI'!C:AA,13,0)</f>
        <v>0</v>
      </c>
      <c r="F1233" s="436" t="str">
        <f t="shared" si="259"/>
        <v/>
      </c>
      <c r="G1233" s="436" t="str">
        <f>VLOOKUP(C1233,'LICH THI'!C:AA,14,0)</f>
        <v/>
      </c>
      <c r="H1233" s="436" t="str">
        <f t="shared" si="250"/>
        <v/>
      </c>
      <c r="I1233" s="436" t="str">
        <f t="shared" si="251"/>
        <v>Trần Văn Tuấn</v>
      </c>
      <c r="J1233" s="436"/>
      <c r="K1233" s="436">
        <f t="shared" si="252"/>
        <v>1</v>
      </c>
      <c r="L1233" s="436" t="str">
        <f t="shared" si="253"/>
        <v>DC1CB26-DC-1</v>
      </c>
      <c r="M1233" s="436" t="str">
        <f t="shared" si="254"/>
        <v/>
      </c>
      <c r="N1233" s="437" t="e">
        <f t="shared" si="260"/>
        <v>#VALUE!</v>
      </c>
      <c r="O1233" s="437"/>
      <c r="P1233" s="430" t="str">
        <f t="shared" si="255"/>
        <v/>
      </c>
      <c r="U1233" s="177">
        <v>18</v>
      </c>
      <c r="V1233" s="177" t="s">
        <v>2897</v>
      </c>
      <c r="W1233" s="177" t="s">
        <v>2757</v>
      </c>
      <c r="X1233" s="177" t="s">
        <v>2721</v>
      </c>
      <c r="Y1233" s="177" t="s">
        <v>3290</v>
      </c>
      <c r="Z1233" s="177" t="s">
        <v>7008</v>
      </c>
      <c r="AA1233" s="525" t="s">
        <v>3291</v>
      </c>
      <c r="AB1233" s="399" t="str">
        <f t="shared" si="256"/>
        <v>DC1CB26</v>
      </c>
      <c r="AC1233" s="399" t="str">
        <f t="shared" si="257"/>
        <v>DC1CB26-DC</v>
      </c>
      <c r="AD1233" t="str">
        <f>Y1233&amp;"-"&amp;VLOOKUP(AC1233,'LICH THI'!C:AA,9,0)</f>
        <v>64DCDB3012-42483</v>
      </c>
      <c r="AE1233">
        <f t="shared" si="258"/>
        <v>1</v>
      </c>
    </row>
    <row r="1234" spans="1:31" x14ac:dyDescent="0.25">
      <c r="A1234" s="436" t="str">
        <f t="shared" si="248"/>
        <v>DC1CB26-DC-34</v>
      </c>
      <c r="B1234" s="436">
        <f>COUNTIF(AC$4:AC1234,AC1234)</f>
        <v>34</v>
      </c>
      <c r="C1234" s="436" t="str">
        <f t="shared" si="249"/>
        <v>DC1CB26-DC</v>
      </c>
      <c r="D1234" s="436">
        <f>VLOOKUP(C1234,'LICH THI'!C:AA,12,0)</f>
        <v>39</v>
      </c>
      <c r="E1234" s="436">
        <f>VLOOKUP(C1234,'LICH THI'!C:AA,13,0)</f>
        <v>0</v>
      </c>
      <c r="F1234" s="436" t="str">
        <f t="shared" si="259"/>
        <v/>
      </c>
      <c r="G1234" s="436" t="str">
        <f>VLOOKUP(C1234,'LICH THI'!C:AA,14,0)</f>
        <v/>
      </c>
      <c r="H1234" s="436" t="str">
        <f t="shared" si="250"/>
        <v/>
      </c>
      <c r="I1234" s="436" t="str">
        <f t="shared" si="251"/>
        <v>Nguyễn Minh Tường</v>
      </c>
      <c r="J1234" s="436"/>
      <c r="K1234" s="436">
        <f t="shared" si="252"/>
        <v>1</v>
      </c>
      <c r="L1234" s="436" t="str">
        <f t="shared" si="253"/>
        <v>DC1CB26-DC-1</v>
      </c>
      <c r="M1234" s="436" t="str">
        <f t="shared" si="254"/>
        <v/>
      </c>
      <c r="N1234" s="437" t="e">
        <f t="shared" si="260"/>
        <v>#VALUE!</v>
      </c>
      <c r="O1234" s="437"/>
      <c r="P1234" s="430" t="str">
        <f t="shared" si="255"/>
        <v/>
      </c>
      <c r="U1234" s="177">
        <v>36</v>
      </c>
      <c r="V1234" s="177" t="s">
        <v>3892</v>
      </c>
      <c r="W1234" s="177" t="s">
        <v>2708</v>
      </c>
      <c r="X1234" s="177" t="s">
        <v>5483</v>
      </c>
      <c r="Y1234" s="177" t="s">
        <v>6257</v>
      </c>
      <c r="Z1234" s="177" t="s">
        <v>7008</v>
      </c>
      <c r="AA1234" s="525" t="s">
        <v>4099</v>
      </c>
      <c r="AB1234" s="399" t="str">
        <f t="shared" si="256"/>
        <v>DC1CB26</v>
      </c>
      <c r="AC1234" s="399" t="str">
        <f t="shared" si="257"/>
        <v>DC1CB26-DC</v>
      </c>
      <c r="AD1234" t="str">
        <f>Y1234&amp;"-"&amp;VLOOKUP(AC1234,'LICH THI'!C:AA,9,0)</f>
        <v>65DCDB23356-42483</v>
      </c>
      <c r="AE1234">
        <f t="shared" si="258"/>
        <v>1</v>
      </c>
    </row>
    <row r="1235" spans="1:31" x14ac:dyDescent="0.25">
      <c r="A1235" s="436" t="str">
        <f t="shared" si="248"/>
        <v>DC1CB26-DC-35</v>
      </c>
      <c r="B1235" s="436">
        <f>COUNTIF(AC$4:AC1235,AC1235)</f>
        <v>35</v>
      </c>
      <c r="C1235" s="436" t="str">
        <f t="shared" si="249"/>
        <v>DC1CB26-DC</v>
      </c>
      <c r="D1235" s="436">
        <f>VLOOKUP(C1235,'LICH THI'!C:AA,12,0)</f>
        <v>39</v>
      </c>
      <c r="E1235" s="436">
        <f>VLOOKUP(C1235,'LICH THI'!C:AA,13,0)</f>
        <v>0</v>
      </c>
      <c r="F1235" s="436" t="str">
        <f t="shared" si="259"/>
        <v/>
      </c>
      <c r="G1235" s="436" t="str">
        <f>VLOOKUP(C1235,'LICH THI'!C:AA,14,0)</f>
        <v/>
      </c>
      <c r="H1235" s="436" t="str">
        <f t="shared" si="250"/>
        <v/>
      </c>
      <c r="I1235" s="436" t="str">
        <f t="shared" si="251"/>
        <v>Dương Tất Thành</v>
      </c>
      <c r="J1235" s="436"/>
      <c r="K1235" s="436">
        <f t="shared" si="252"/>
        <v>1</v>
      </c>
      <c r="L1235" s="436" t="str">
        <f t="shared" si="253"/>
        <v>DC1CB26-DC-1</v>
      </c>
      <c r="M1235" s="436" t="str">
        <f t="shared" si="254"/>
        <v/>
      </c>
      <c r="N1235" s="437" t="e">
        <f t="shared" si="260"/>
        <v>#VALUE!</v>
      </c>
      <c r="O1235" s="437"/>
      <c r="P1235" s="430" t="str">
        <f t="shared" si="255"/>
        <v/>
      </c>
      <c r="U1235" s="177">
        <v>21</v>
      </c>
      <c r="V1235" s="177" t="s">
        <v>3761</v>
      </c>
      <c r="W1235" s="177" t="s">
        <v>3762</v>
      </c>
      <c r="X1235" s="177" t="s">
        <v>2894</v>
      </c>
      <c r="Y1235" s="177" t="s">
        <v>3763</v>
      </c>
      <c r="Z1235" s="177" t="s">
        <v>7008</v>
      </c>
      <c r="AA1235" s="525" t="s">
        <v>3764</v>
      </c>
      <c r="AB1235" s="399" t="str">
        <f t="shared" si="256"/>
        <v>DC1CB26</v>
      </c>
      <c r="AC1235" s="399" t="str">
        <f t="shared" si="257"/>
        <v>DC1CB26-DC</v>
      </c>
      <c r="AD1235" t="str">
        <f>Y1235&amp;"-"&amp;VLOOKUP(AC1235,'LICH THI'!C:AA,9,0)</f>
        <v>64DCDD3151-42483</v>
      </c>
      <c r="AE1235">
        <f t="shared" si="258"/>
        <v>1</v>
      </c>
    </row>
    <row r="1236" spans="1:31" x14ac:dyDescent="0.25">
      <c r="A1236" s="436" t="str">
        <f t="shared" si="248"/>
        <v>DC1CB26-DC-36</v>
      </c>
      <c r="B1236" s="436">
        <f>COUNTIF(AC$4:AC1236,AC1236)</f>
        <v>36</v>
      </c>
      <c r="C1236" s="436" t="str">
        <f t="shared" si="249"/>
        <v>DC1CB26-DC</v>
      </c>
      <c r="D1236" s="436">
        <f>VLOOKUP(C1236,'LICH THI'!C:AA,12,0)</f>
        <v>39</v>
      </c>
      <c r="E1236" s="436">
        <f>VLOOKUP(C1236,'LICH THI'!C:AA,13,0)</f>
        <v>0</v>
      </c>
      <c r="F1236" s="436" t="str">
        <f t="shared" si="259"/>
        <v/>
      </c>
      <c r="G1236" s="436" t="str">
        <f>VLOOKUP(C1236,'LICH THI'!C:AA,14,0)</f>
        <v/>
      </c>
      <c r="H1236" s="436" t="str">
        <f t="shared" si="250"/>
        <v/>
      </c>
      <c r="I1236" s="436" t="str">
        <f t="shared" si="251"/>
        <v>Ngô Bá Thắng</v>
      </c>
      <c r="J1236" s="436"/>
      <c r="K1236" s="436">
        <f t="shared" si="252"/>
        <v>1</v>
      </c>
      <c r="L1236" s="436" t="str">
        <f t="shared" si="253"/>
        <v>DC1CB26-DC-1</v>
      </c>
      <c r="M1236" s="436" t="str">
        <f t="shared" si="254"/>
        <v/>
      </c>
      <c r="N1236" s="437" t="e">
        <f t="shared" si="260"/>
        <v>#VALUE!</v>
      </c>
      <c r="O1236" s="437"/>
      <c r="P1236" s="430" t="str">
        <f t="shared" si="255"/>
        <v/>
      </c>
      <c r="U1236" s="177">
        <v>11</v>
      </c>
      <c r="V1236" s="177" t="s">
        <v>4130</v>
      </c>
      <c r="W1236" s="177" t="s">
        <v>4195</v>
      </c>
      <c r="X1236" s="177" t="s">
        <v>3464</v>
      </c>
      <c r="Y1236" s="177" t="s">
        <v>4196</v>
      </c>
      <c r="Z1236" s="177" t="s">
        <v>7008</v>
      </c>
      <c r="AA1236" s="525" t="s">
        <v>3736</v>
      </c>
      <c r="AB1236" s="399" t="str">
        <f t="shared" si="256"/>
        <v>DC1CB26</v>
      </c>
      <c r="AC1236" s="399" t="str">
        <f t="shared" si="257"/>
        <v>DC1CB26-DC</v>
      </c>
      <c r="AD1236" t="str">
        <f>Y1236&amp;"-"&amp;VLOOKUP(AC1236,'LICH THI'!C:AA,9,0)</f>
        <v>63DCCS3008-42483</v>
      </c>
      <c r="AE1236">
        <f t="shared" si="258"/>
        <v>1</v>
      </c>
    </row>
    <row r="1237" spans="1:31" x14ac:dyDescent="0.25">
      <c r="A1237" s="436" t="str">
        <f t="shared" si="248"/>
        <v>DC1CB26-DC-37</v>
      </c>
      <c r="B1237" s="436">
        <f>COUNTIF(AC$4:AC1237,AC1237)</f>
        <v>37</v>
      </c>
      <c r="C1237" s="436" t="str">
        <f t="shared" si="249"/>
        <v>DC1CB26-DC</v>
      </c>
      <c r="D1237" s="436">
        <f>VLOOKUP(C1237,'LICH THI'!C:AA,12,0)</f>
        <v>39</v>
      </c>
      <c r="E1237" s="436">
        <f>VLOOKUP(C1237,'LICH THI'!C:AA,13,0)</f>
        <v>0</v>
      </c>
      <c r="F1237" s="436" t="str">
        <f t="shared" si="259"/>
        <v/>
      </c>
      <c r="G1237" s="436" t="str">
        <f>VLOOKUP(C1237,'LICH THI'!C:AA,14,0)</f>
        <v/>
      </c>
      <c r="H1237" s="436" t="str">
        <f t="shared" si="250"/>
        <v/>
      </c>
      <c r="I1237" s="436" t="str">
        <f t="shared" si="251"/>
        <v>Nguyễn Văn Thỏa</v>
      </c>
      <c r="J1237" s="436"/>
      <c r="K1237" s="436">
        <f t="shared" si="252"/>
        <v>1</v>
      </c>
      <c r="L1237" s="436" t="str">
        <f t="shared" si="253"/>
        <v>DC1CB26-DC-1</v>
      </c>
      <c r="M1237" s="436" t="str">
        <f t="shared" si="254"/>
        <v/>
      </c>
      <c r="N1237" s="437" t="e">
        <f t="shared" si="260"/>
        <v>#VALUE!</v>
      </c>
      <c r="O1237" s="437"/>
      <c r="P1237" s="430" t="str">
        <f t="shared" si="255"/>
        <v/>
      </c>
      <c r="U1237" s="177">
        <v>3</v>
      </c>
      <c r="V1237" s="177" t="s">
        <v>3175</v>
      </c>
      <c r="W1237" s="177" t="s">
        <v>2741</v>
      </c>
      <c r="X1237" s="177" t="s">
        <v>4159</v>
      </c>
      <c r="Y1237" s="177" t="s">
        <v>4160</v>
      </c>
      <c r="Z1237" s="177" t="s">
        <v>7008</v>
      </c>
      <c r="AA1237" s="525" t="s">
        <v>4161</v>
      </c>
      <c r="AB1237" s="399" t="str">
        <f t="shared" si="256"/>
        <v>DC1CB26</v>
      </c>
      <c r="AC1237" s="399" t="str">
        <f t="shared" si="257"/>
        <v>DC1CB26-DC</v>
      </c>
      <c r="AD1237" t="str">
        <f>Y1237&amp;"-"&amp;VLOOKUP(AC1237,'LICH THI'!C:AA,9,0)</f>
        <v>63DCCA3024-42483</v>
      </c>
      <c r="AE1237">
        <f t="shared" si="258"/>
        <v>1</v>
      </c>
    </row>
    <row r="1238" spans="1:31" x14ac:dyDescent="0.25">
      <c r="A1238" s="436" t="str">
        <f t="shared" si="248"/>
        <v>DC1CB26-DC-38</v>
      </c>
      <c r="B1238" s="436">
        <f>COUNTIF(AC$4:AC1238,AC1238)</f>
        <v>38</v>
      </c>
      <c r="C1238" s="436" t="str">
        <f t="shared" si="249"/>
        <v>DC1CB26-DC</v>
      </c>
      <c r="D1238" s="436">
        <f>VLOOKUP(C1238,'LICH THI'!C:AA,12,0)</f>
        <v>39</v>
      </c>
      <c r="E1238" s="436">
        <f>VLOOKUP(C1238,'LICH THI'!C:AA,13,0)</f>
        <v>0</v>
      </c>
      <c r="F1238" s="436" t="str">
        <f t="shared" si="259"/>
        <v/>
      </c>
      <c r="G1238" s="436" t="str">
        <f>VLOOKUP(C1238,'LICH THI'!C:AA,14,0)</f>
        <v/>
      </c>
      <c r="H1238" s="436" t="str">
        <f t="shared" si="250"/>
        <v/>
      </c>
      <c r="I1238" s="436" t="str">
        <f t="shared" si="251"/>
        <v>Nguyễn Đức Thuận</v>
      </c>
      <c r="J1238" s="436"/>
      <c r="K1238" s="436">
        <f t="shared" si="252"/>
        <v>1</v>
      </c>
      <c r="L1238" s="436" t="str">
        <f t="shared" si="253"/>
        <v>DC1CB26-DC-1</v>
      </c>
      <c r="M1238" s="436" t="str">
        <f t="shared" si="254"/>
        <v/>
      </c>
      <c r="N1238" s="437" t="e">
        <f t="shared" si="260"/>
        <v>#VALUE!</v>
      </c>
      <c r="O1238" s="437"/>
      <c r="P1238" s="430" t="str">
        <f t="shared" si="255"/>
        <v/>
      </c>
      <c r="U1238" s="177">
        <v>38</v>
      </c>
      <c r="V1238" s="177" t="s">
        <v>4894</v>
      </c>
      <c r="W1238" s="177" t="s">
        <v>3103</v>
      </c>
      <c r="X1238" s="177" t="s">
        <v>4089</v>
      </c>
      <c r="Y1238" s="177" t="s">
        <v>5944</v>
      </c>
      <c r="Z1238" s="177" t="s">
        <v>7008</v>
      </c>
      <c r="AA1238" s="525" t="s">
        <v>5945</v>
      </c>
      <c r="AB1238" s="399" t="str">
        <f t="shared" si="256"/>
        <v>DC1CB26</v>
      </c>
      <c r="AC1238" s="399" t="str">
        <f t="shared" si="257"/>
        <v>DC1CB26-DC</v>
      </c>
      <c r="AD1238" t="str">
        <f>Y1238&amp;"-"&amp;VLOOKUP(AC1238,'LICH THI'!C:AA,9,0)</f>
        <v>65DCOT22538-42483</v>
      </c>
      <c r="AE1238">
        <f t="shared" si="258"/>
        <v>1</v>
      </c>
    </row>
    <row r="1239" spans="1:31" x14ac:dyDescent="0.25">
      <c r="A1239" s="436" t="str">
        <f t="shared" si="248"/>
        <v>DC1CB26-DC-39</v>
      </c>
      <c r="B1239" s="436">
        <f>COUNTIF(AC$4:AC1239,AC1239)</f>
        <v>39</v>
      </c>
      <c r="C1239" s="436" t="str">
        <f t="shared" si="249"/>
        <v>DC1CB26-DC</v>
      </c>
      <c r="D1239" s="436">
        <f>VLOOKUP(C1239,'LICH THI'!C:AA,12,0)</f>
        <v>39</v>
      </c>
      <c r="E1239" s="436">
        <f>VLOOKUP(C1239,'LICH THI'!C:AA,13,0)</f>
        <v>0</v>
      </c>
      <c r="F1239" s="436" t="str">
        <f t="shared" si="259"/>
        <v/>
      </c>
      <c r="G1239" s="436" t="str">
        <f>VLOOKUP(C1239,'LICH THI'!C:AA,14,0)</f>
        <v/>
      </c>
      <c r="H1239" s="436" t="str">
        <f t="shared" si="250"/>
        <v/>
      </c>
      <c r="I1239" s="436" t="str">
        <f t="shared" si="251"/>
        <v>Dương Tuấn Trọng</v>
      </c>
      <c r="J1239" s="436"/>
      <c r="K1239" s="436">
        <f t="shared" si="252"/>
        <v>1</v>
      </c>
      <c r="L1239" s="436" t="str">
        <f t="shared" si="253"/>
        <v>DC1CB26-DC-1</v>
      </c>
      <c r="M1239" s="436" t="str">
        <f t="shared" si="254"/>
        <v/>
      </c>
      <c r="N1239" s="437" t="e">
        <f t="shared" si="260"/>
        <v>#VALUE!</v>
      </c>
      <c r="O1239" s="437"/>
      <c r="P1239" s="430" t="str">
        <f t="shared" si="255"/>
        <v/>
      </c>
      <c r="U1239" s="177">
        <v>10</v>
      </c>
      <c r="V1239" s="177" t="s">
        <v>2609</v>
      </c>
      <c r="W1239" s="177" t="s">
        <v>2929</v>
      </c>
      <c r="X1239" s="177" t="s">
        <v>4127</v>
      </c>
      <c r="Y1239" s="177" t="s">
        <v>4128</v>
      </c>
      <c r="Z1239" s="177" t="s">
        <v>7008</v>
      </c>
      <c r="AA1239" s="525" t="s">
        <v>4129</v>
      </c>
      <c r="AB1239" s="399" t="str">
        <f t="shared" si="256"/>
        <v>DC1CB26</v>
      </c>
      <c r="AC1239" s="399" t="str">
        <f t="shared" si="257"/>
        <v>DC1CB26-DC</v>
      </c>
      <c r="AD1239" t="str">
        <f>Y1239&amp;"-"&amp;VLOOKUP(AC1239,'LICH THI'!C:AA,9,0)</f>
        <v>63DCCD3270-42483</v>
      </c>
      <c r="AE1239">
        <f t="shared" si="258"/>
        <v>1</v>
      </c>
    </row>
    <row r="1240" spans="1:31" x14ac:dyDescent="0.25">
      <c r="A1240" s="436" t="str">
        <f t="shared" si="248"/>
        <v>DC1CB27-DC-1</v>
      </c>
      <c r="B1240" s="436">
        <f>COUNTIF(AC$4:AC1240,AC1240)</f>
        <v>1</v>
      </c>
      <c r="C1240" s="436" t="str">
        <f t="shared" si="249"/>
        <v>DC1CB27-DC</v>
      </c>
      <c r="D1240" s="436">
        <f>VLOOKUP(C1240,'LICH THI'!C:AA,12,0)</f>
        <v>16</v>
      </c>
      <c r="E1240" s="436">
        <f>VLOOKUP(C1240,'LICH THI'!C:AA,13,0)</f>
        <v>0</v>
      </c>
      <c r="F1240" s="436" t="str">
        <f t="shared" si="259"/>
        <v/>
      </c>
      <c r="G1240" s="436" t="str">
        <f>VLOOKUP(C1240,'LICH THI'!C:AA,14,0)</f>
        <v/>
      </c>
      <c r="H1240" s="436" t="str">
        <f t="shared" si="250"/>
        <v/>
      </c>
      <c r="I1240" s="436" t="str">
        <f t="shared" si="251"/>
        <v>Hoàng Thuận Anh</v>
      </c>
      <c r="J1240" s="436"/>
      <c r="K1240" s="436">
        <f t="shared" si="252"/>
        <v>1</v>
      </c>
      <c r="L1240" s="436" t="str">
        <f t="shared" si="253"/>
        <v>DC1CB27-DC-1</v>
      </c>
      <c r="M1240" s="436" t="str">
        <f t="shared" si="254"/>
        <v/>
      </c>
      <c r="N1240" s="437" t="e">
        <f t="shared" si="260"/>
        <v>#VALUE!</v>
      </c>
      <c r="O1240" s="437"/>
      <c r="P1240" s="430" t="str">
        <f t="shared" si="255"/>
        <v/>
      </c>
      <c r="U1240" s="177">
        <v>1</v>
      </c>
      <c r="V1240" s="177" t="s">
        <v>3102</v>
      </c>
      <c r="W1240" s="177" t="s">
        <v>6483</v>
      </c>
      <c r="X1240" s="177" t="s">
        <v>2611</v>
      </c>
      <c r="Y1240" s="177" t="s">
        <v>6484</v>
      </c>
      <c r="Z1240" s="177" t="s">
        <v>6509</v>
      </c>
      <c r="AA1240" s="525" t="s">
        <v>3208</v>
      </c>
      <c r="AB1240" s="399" t="str">
        <f t="shared" si="256"/>
        <v>DC1CB27</v>
      </c>
      <c r="AC1240" s="399" t="str">
        <f t="shared" si="257"/>
        <v>DC1CB27-DC</v>
      </c>
      <c r="AD1240" t="str">
        <f>Y1240&amp;"-"&amp;VLOOKUP(AC1240,'LICH THI'!C:AA,9,0)</f>
        <v>62DCCD3004-42483</v>
      </c>
      <c r="AE1240">
        <f t="shared" si="258"/>
        <v>1</v>
      </c>
    </row>
    <row r="1241" spans="1:31" x14ac:dyDescent="0.25">
      <c r="A1241" s="436" t="str">
        <f t="shared" si="248"/>
        <v>DC1CB27-DC-2</v>
      </c>
      <c r="B1241" s="436">
        <f>COUNTIF(AC$4:AC1241,AC1241)</f>
        <v>2</v>
      </c>
      <c r="C1241" s="436" t="str">
        <f t="shared" si="249"/>
        <v>DC1CB27-DC</v>
      </c>
      <c r="D1241" s="436">
        <f>VLOOKUP(C1241,'LICH THI'!C:AA,12,0)</f>
        <v>16</v>
      </c>
      <c r="E1241" s="436">
        <f>VLOOKUP(C1241,'LICH THI'!C:AA,13,0)</f>
        <v>0</v>
      </c>
      <c r="F1241" s="436" t="str">
        <f t="shared" si="259"/>
        <v/>
      </c>
      <c r="G1241" s="436" t="str">
        <f>VLOOKUP(C1241,'LICH THI'!C:AA,14,0)</f>
        <v/>
      </c>
      <c r="H1241" s="436" t="str">
        <f t="shared" si="250"/>
        <v/>
      </c>
      <c r="I1241" s="436" t="str">
        <f t="shared" si="251"/>
        <v>Nguyễn Đức Công</v>
      </c>
      <c r="J1241" s="436"/>
      <c r="K1241" s="436">
        <f t="shared" si="252"/>
        <v>1</v>
      </c>
      <c r="L1241" s="436" t="str">
        <f t="shared" si="253"/>
        <v>DC1CB27-DC-1</v>
      </c>
      <c r="M1241" s="436" t="str">
        <f t="shared" si="254"/>
        <v/>
      </c>
      <c r="N1241" s="437" t="e">
        <f t="shared" si="260"/>
        <v>#VALUE!</v>
      </c>
      <c r="O1241" s="437"/>
      <c r="P1241" s="430" t="str">
        <f t="shared" si="255"/>
        <v/>
      </c>
      <c r="U1241" s="177">
        <v>2</v>
      </c>
      <c r="V1241" s="177" t="s">
        <v>3102</v>
      </c>
      <c r="W1241" s="177" t="s">
        <v>3103</v>
      </c>
      <c r="X1241" s="177" t="s">
        <v>3104</v>
      </c>
      <c r="Y1241" s="177" t="s">
        <v>3105</v>
      </c>
      <c r="Z1241" s="177" t="s">
        <v>6509</v>
      </c>
      <c r="AA1241" s="525" t="s">
        <v>3107</v>
      </c>
      <c r="AB1241" s="399" t="str">
        <f t="shared" si="256"/>
        <v>DC1CB27</v>
      </c>
      <c r="AC1241" s="399" t="str">
        <f t="shared" si="257"/>
        <v>DC1CB27-DC</v>
      </c>
      <c r="AD1241" t="str">
        <f>Y1241&amp;"-"&amp;VLOOKUP(AC1241,'LICH THI'!C:AA,9,0)</f>
        <v>62DCCD3010-42483</v>
      </c>
      <c r="AE1241">
        <f t="shared" si="258"/>
        <v>1</v>
      </c>
    </row>
    <row r="1242" spans="1:31" x14ac:dyDescent="0.25">
      <c r="A1242" s="436" t="str">
        <f t="shared" si="248"/>
        <v>DC1CB27-DC-3</v>
      </c>
      <c r="B1242" s="436">
        <f>COUNTIF(AC$4:AC1242,AC1242)</f>
        <v>3</v>
      </c>
      <c r="C1242" s="436" t="str">
        <f t="shared" si="249"/>
        <v>DC1CB27-DC</v>
      </c>
      <c r="D1242" s="436">
        <f>VLOOKUP(C1242,'LICH THI'!C:AA,12,0)</f>
        <v>16</v>
      </c>
      <c r="E1242" s="436">
        <f>VLOOKUP(C1242,'LICH THI'!C:AA,13,0)</f>
        <v>0</v>
      </c>
      <c r="F1242" s="436" t="str">
        <f t="shared" si="259"/>
        <v/>
      </c>
      <c r="G1242" s="436" t="str">
        <f>VLOOKUP(C1242,'LICH THI'!C:AA,14,0)</f>
        <v/>
      </c>
      <c r="H1242" s="436" t="str">
        <f t="shared" si="250"/>
        <v/>
      </c>
      <c r="I1242" s="436" t="str">
        <f t="shared" si="251"/>
        <v>Nguyễn Công Cường</v>
      </c>
      <c r="J1242" s="436"/>
      <c r="K1242" s="436">
        <f t="shared" si="252"/>
        <v>1</v>
      </c>
      <c r="L1242" s="436" t="str">
        <f t="shared" si="253"/>
        <v>DC1CB27-DC-1</v>
      </c>
      <c r="M1242" s="436" t="str">
        <f t="shared" si="254"/>
        <v/>
      </c>
      <c r="N1242" s="437" t="e">
        <f t="shared" si="260"/>
        <v>#VALUE!</v>
      </c>
      <c r="O1242" s="437"/>
      <c r="P1242" s="430" t="str">
        <f t="shared" si="255"/>
        <v/>
      </c>
      <c r="U1242" s="177">
        <v>3</v>
      </c>
      <c r="V1242" s="177" t="s">
        <v>3102</v>
      </c>
      <c r="W1242" s="177" t="s">
        <v>2720</v>
      </c>
      <c r="X1242" s="177" t="s">
        <v>2735</v>
      </c>
      <c r="Y1242" s="177" t="s">
        <v>3108</v>
      </c>
      <c r="Z1242" s="177" t="s">
        <v>6509</v>
      </c>
      <c r="AA1242" s="525" t="s">
        <v>3109</v>
      </c>
      <c r="AB1242" s="399" t="str">
        <f t="shared" si="256"/>
        <v>DC1CB27</v>
      </c>
      <c r="AC1242" s="399" t="str">
        <f t="shared" si="257"/>
        <v>DC1CB27-DC</v>
      </c>
      <c r="AD1242" t="str">
        <f>Y1242&amp;"-"&amp;VLOOKUP(AC1242,'LICH THI'!C:AA,9,0)</f>
        <v>62DCCD3013-42483</v>
      </c>
      <c r="AE1242">
        <f t="shared" si="258"/>
        <v>1</v>
      </c>
    </row>
    <row r="1243" spans="1:31" x14ac:dyDescent="0.25">
      <c r="A1243" s="436" t="str">
        <f t="shared" si="248"/>
        <v>DC1CB27-DC-4</v>
      </c>
      <c r="B1243" s="436">
        <f>COUNTIF(AC$4:AC1243,AC1243)</f>
        <v>4</v>
      </c>
      <c r="C1243" s="436" t="str">
        <f t="shared" si="249"/>
        <v>DC1CB27-DC</v>
      </c>
      <c r="D1243" s="436">
        <f>VLOOKUP(C1243,'LICH THI'!C:AA,12,0)</f>
        <v>16</v>
      </c>
      <c r="E1243" s="436">
        <f>VLOOKUP(C1243,'LICH THI'!C:AA,13,0)</f>
        <v>0</v>
      </c>
      <c r="F1243" s="436" t="str">
        <f t="shared" si="259"/>
        <v/>
      </c>
      <c r="G1243" s="436" t="str">
        <f>VLOOKUP(C1243,'LICH THI'!C:AA,14,0)</f>
        <v/>
      </c>
      <c r="H1243" s="436" t="str">
        <f t="shared" si="250"/>
        <v/>
      </c>
      <c r="I1243" s="436" t="str">
        <f t="shared" si="251"/>
        <v>Đỗ Hữu Đạo</v>
      </c>
      <c r="J1243" s="436"/>
      <c r="K1243" s="436">
        <f t="shared" si="252"/>
        <v>1</v>
      </c>
      <c r="L1243" s="436" t="str">
        <f t="shared" si="253"/>
        <v>DC1CB27-DC-1</v>
      </c>
      <c r="M1243" s="436" t="str">
        <f t="shared" si="254"/>
        <v/>
      </c>
      <c r="N1243" s="437" t="e">
        <f t="shared" si="260"/>
        <v>#VALUE!</v>
      </c>
      <c r="O1243" s="437"/>
      <c r="P1243" s="430" t="str">
        <f t="shared" si="255"/>
        <v/>
      </c>
      <c r="U1243" s="177">
        <v>4</v>
      </c>
      <c r="V1243" s="177" t="s">
        <v>3102</v>
      </c>
      <c r="W1243" s="177" t="s">
        <v>3115</v>
      </c>
      <c r="X1243" s="177" t="s">
        <v>2904</v>
      </c>
      <c r="Y1243" s="177" t="s">
        <v>3116</v>
      </c>
      <c r="Z1243" s="177" t="s">
        <v>6509</v>
      </c>
      <c r="AA1243" s="525" t="s">
        <v>3117</v>
      </c>
      <c r="AB1243" s="399" t="str">
        <f t="shared" si="256"/>
        <v>DC1CB27</v>
      </c>
      <c r="AC1243" s="399" t="str">
        <f t="shared" si="257"/>
        <v>DC1CB27-DC</v>
      </c>
      <c r="AD1243" t="str">
        <f>Y1243&amp;"-"&amp;VLOOKUP(AC1243,'LICH THI'!C:AA,9,0)</f>
        <v>62DCCD3022-42483</v>
      </c>
      <c r="AE1243">
        <f t="shared" si="258"/>
        <v>1</v>
      </c>
    </row>
    <row r="1244" spans="1:31" x14ac:dyDescent="0.25">
      <c r="A1244" s="436" t="str">
        <f t="shared" si="248"/>
        <v>DC1CB27-DC-5</v>
      </c>
      <c r="B1244" s="436">
        <f>COUNTIF(AC$4:AC1244,AC1244)</f>
        <v>5</v>
      </c>
      <c r="C1244" s="436" t="str">
        <f t="shared" si="249"/>
        <v>DC1CB27-DC</v>
      </c>
      <c r="D1244" s="436">
        <f>VLOOKUP(C1244,'LICH THI'!C:AA,12,0)</f>
        <v>16</v>
      </c>
      <c r="E1244" s="436">
        <f>VLOOKUP(C1244,'LICH THI'!C:AA,13,0)</f>
        <v>0</v>
      </c>
      <c r="F1244" s="436" t="str">
        <f t="shared" si="259"/>
        <v/>
      </c>
      <c r="G1244" s="436" t="str">
        <f>VLOOKUP(C1244,'LICH THI'!C:AA,14,0)</f>
        <v/>
      </c>
      <c r="H1244" s="436" t="str">
        <f t="shared" si="250"/>
        <v/>
      </c>
      <c r="I1244" s="436" t="str">
        <f t="shared" si="251"/>
        <v>Lường Văn Đạt</v>
      </c>
      <c r="J1244" s="436"/>
      <c r="K1244" s="436">
        <f t="shared" si="252"/>
        <v>1</v>
      </c>
      <c r="L1244" s="436" t="str">
        <f t="shared" si="253"/>
        <v>DC1CB27-DC-1</v>
      </c>
      <c r="M1244" s="436" t="str">
        <f t="shared" si="254"/>
        <v/>
      </c>
      <c r="N1244" s="437" t="e">
        <f t="shared" si="260"/>
        <v>#VALUE!</v>
      </c>
      <c r="O1244" s="437"/>
      <c r="P1244" s="430" t="str">
        <f t="shared" si="255"/>
        <v/>
      </c>
      <c r="U1244" s="177">
        <v>5</v>
      </c>
      <c r="V1244" s="177" t="s">
        <v>3102</v>
      </c>
      <c r="W1244" s="177" t="s">
        <v>3658</v>
      </c>
      <c r="X1244" s="177" t="s">
        <v>2746</v>
      </c>
      <c r="Y1244" s="177" t="s">
        <v>3659</v>
      </c>
      <c r="Z1244" s="177" t="s">
        <v>6509</v>
      </c>
      <c r="AA1244" s="525" t="s">
        <v>3660</v>
      </c>
      <c r="AB1244" s="399" t="str">
        <f t="shared" si="256"/>
        <v>DC1CB27</v>
      </c>
      <c r="AC1244" s="399" t="str">
        <f t="shared" si="257"/>
        <v>DC1CB27-DC</v>
      </c>
      <c r="AD1244" t="str">
        <f>Y1244&amp;"-"&amp;VLOOKUP(AC1244,'LICH THI'!C:AA,9,0)</f>
        <v>62DCCD3024-42483</v>
      </c>
      <c r="AE1244">
        <f t="shared" si="258"/>
        <v>1</v>
      </c>
    </row>
    <row r="1245" spans="1:31" x14ac:dyDescent="0.25">
      <c r="A1245" s="436" t="str">
        <f t="shared" si="248"/>
        <v>DC1CB27-DC-6</v>
      </c>
      <c r="B1245" s="436">
        <f>COUNTIF(AC$4:AC1245,AC1245)</f>
        <v>6</v>
      </c>
      <c r="C1245" s="436" t="str">
        <f t="shared" si="249"/>
        <v>DC1CB27-DC</v>
      </c>
      <c r="D1245" s="436">
        <f>VLOOKUP(C1245,'LICH THI'!C:AA,12,0)</f>
        <v>16</v>
      </c>
      <c r="E1245" s="436">
        <f>VLOOKUP(C1245,'LICH THI'!C:AA,13,0)</f>
        <v>0</v>
      </c>
      <c r="F1245" s="436" t="str">
        <f t="shared" si="259"/>
        <v/>
      </c>
      <c r="G1245" s="436" t="str">
        <f>VLOOKUP(C1245,'LICH THI'!C:AA,14,0)</f>
        <v/>
      </c>
      <c r="H1245" s="436" t="str">
        <f t="shared" si="250"/>
        <v/>
      </c>
      <c r="I1245" s="436" t="str">
        <f t="shared" si="251"/>
        <v>Lưu Văn Đoàn</v>
      </c>
      <c r="J1245" s="436"/>
      <c r="K1245" s="436">
        <f t="shared" si="252"/>
        <v>1</v>
      </c>
      <c r="L1245" s="436" t="str">
        <f t="shared" si="253"/>
        <v>DC1CB27-DC-1</v>
      </c>
      <c r="M1245" s="436" t="str">
        <f t="shared" si="254"/>
        <v/>
      </c>
      <c r="N1245" s="437" t="e">
        <f t="shared" si="260"/>
        <v>#VALUE!</v>
      </c>
      <c r="O1245" s="437"/>
      <c r="P1245" s="430" t="str">
        <f t="shared" si="255"/>
        <v/>
      </c>
      <c r="U1245" s="177">
        <v>15</v>
      </c>
      <c r="V1245" s="177" t="s">
        <v>2603</v>
      </c>
      <c r="W1245" s="177" t="s">
        <v>3167</v>
      </c>
      <c r="X1245" s="177" t="s">
        <v>3121</v>
      </c>
      <c r="Y1245" s="177" t="s">
        <v>3168</v>
      </c>
      <c r="Z1245" s="177" t="s">
        <v>6509</v>
      </c>
      <c r="AA1245" s="525" t="s">
        <v>3169</v>
      </c>
      <c r="AB1245" s="399" t="str">
        <f t="shared" si="256"/>
        <v>DC1CB27</v>
      </c>
      <c r="AC1245" s="399" t="str">
        <f t="shared" si="257"/>
        <v>DC1CB27-DC</v>
      </c>
      <c r="AD1245" t="str">
        <f>Y1245&amp;"-"&amp;VLOOKUP(AC1245,'LICH THI'!C:AA,9,0)</f>
        <v>62DCCD3026-42483</v>
      </c>
      <c r="AE1245">
        <f t="shared" si="258"/>
        <v>1</v>
      </c>
    </row>
    <row r="1246" spans="1:31" x14ac:dyDescent="0.25">
      <c r="A1246" s="436" t="str">
        <f t="shared" si="248"/>
        <v>DC1CB27-DC-7</v>
      </c>
      <c r="B1246" s="436">
        <f>COUNTIF(AC$4:AC1246,AC1246)</f>
        <v>7</v>
      </c>
      <c r="C1246" s="436" t="str">
        <f t="shared" si="249"/>
        <v>DC1CB27-DC</v>
      </c>
      <c r="D1246" s="436">
        <f>VLOOKUP(C1246,'LICH THI'!C:AA,12,0)</f>
        <v>16</v>
      </c>
      <c r="E1246" s="436">
        <f>VLOOKUP(C1246,'LICH THI'!C:AA,13,0)</f>
        <v>0</v>
      </c>
      <c r="F1246" s="436" t="str">
        <f t="shared" si="259"/>
        <v/>
      </c>
      <c r="G1246" s="436" t="str">
        <f>VLOOKUP(C1246,'LICH THI'!C:AA,14,0)</f>
        <v/>
      </c>
      <c r="H1246" s="436" t="str">
        <f t="shared" si="250"/>
        <v/>
      </c>
      <c r="I1246" s="436" t="str">
        <f t="shared" si="251"/>
        <v>Vũ Văn Hiệu</v>
      </c>
      <c r="J1246" s="436"/>
      <c r="K1246" s="436">
        <f t="shared" si="252"/>
        <v>1</v>
      </c>
      <c r="L1246" s="436" t="str">
        <f t="shared" si="253"/>
        <v>DC1CB27-DC-1</v>
      </c>
      <c r="M1246" s="436" t="str">
        <f t="shared" si="254"/>
        <v/>
      </c>
      <c r="N1246" s="437" t="e">
        <f t="shared" si="260"/>
        <v>#VALUE!</v>
      </c>
      <c r="O1246" s="437"/>
      <c r="P1246" s="430" t="str">
        <f t="shared" si="255"/>
        <v/>
      </c>
      <c r="U1246" s="177">
        <v>6</v>
      </c>
      <c r="V1246" s="177" t="s">
        <v>3102</v>
      </c>
      <c r="W1246" s="177" t="s">
        <v>2914</v>
      </c>
      <c r="X1246" s="177" t="s">
        <v>4907</v>
      </c>
      <c r="Y1246" s="177" t="s">
        <v>6510</v>
      </c>
      <c r="Z1246" s="177" t="s">
        <v>6509</v>
      </c>
      <c r="AA1246" s="525" t="s">
        <v>6511</v>
      </c>
      <c r="AB1246" s="399" t="str">
        <f t="shared" si="256"/>
        <v>DC1CB27</v>
      </c>
      <c r="AC1246" s="399" t="str">
        <f t="shared" si="257"/>
        <v>DC1CB27-DC</v>
      </c>
      <c r="AD1246" t="str">
        <f>Y1246&amp;"-"&amp;VLOOKUP(AC1246,'LICH THI'!C:AA,9,0)</f>
        <v>62DCCD3037-42483</v>
      </c>
      <c r="AE1246">
        <f t="shared" si="258"/>
        <v>1</v>
      </c>
    </row>
    <row r="1247" spans="1:31" x14ac:dyDescent="0.25">
      <c r="A1247" s="436" t="str">
        <f t="shared" si="248"/>
        <v>DC1CB27-DC-8</v>
      </c>
      <c r="B1247" s="436">
        <f>COUNTIF(AC$4:AC1247,AC1247)</f>
        <v>8</v>
      </c>
      <c r="C1247" s="436" t="str">
        <f t="shared" si="249"/>
        <v>DC1CB27-DC</v>
      </c>
      <c r="D1247" s="436">
        <f>VLOOKUP(C1247,'LICH THI'!C:AA,12,0)</f>
        <v>16</v>
      </c>
      <c r="E1247" s="436">
        <f>VLOOKUP(C1247,'LICH THI'!C:AA,13,0)</f>
        <v>0</v>
      </c>
      <c r="F1247" s="436" t="str">
        <f t="shared" si="259"/>
        <v/>
      </c>
      <c r="G1247" s="436" t="str">
        <f>VLOOKUP(C1247,'LICH THI'!C:AA,14,0)</f>
        <v/>
      </c>
      <c r="H1247" s="436" t="str">
        <f t="shared" si="250"/>
        <v/>
      </c>
      <c r="I1247" s="436" t="str">
        <f t="shared" si="251"/>
        <v>Nguyễn Văn Khuyến</v>
      </c>
      <c r="J1247" s="436"/>
      <c r="K1247" s="436">
        <f t="shared" si="252"/>
        <v>1</v>
      </c>
      <c r="L1247" s="436" t="str">
        <f t="shared" si="253"/>
        <v>DC1CB27-DC-1</v>
      </c>
      <c r="M1247" s="436" t="str">
        <f t="shared" si="254"/>
        <v/>
      </c>
      <c r="N1247" s="437" t="e">
        <f t="shared" si="260"/>
        <v>#VALUE!</v>
      </c>
      <c r="O1247" s="437"/>
      <c r="P1247" s="430" t="str">
        <f t="shared" si="255"/>
        <v/>
      </c>
      <c r="U1247" s="177">
        <v>7</v>
      </c>
      <c r="V1247" s="177" t="s">
        <v>3102</v>
      </c>
      <c r="W1247" s="177" t="s">
        <v>2741</v>
      </c>
      <c r="X1247" s="177" t="s">
        <v>3126</v>
      </c>
      <c r="Y1247" s="177" t="s">
        <v>3127</v>
      </c>
      <c r="Z1247" s="177" t="s">
        <v>6509</v>
      </c>
      <c r="AA1247" s="525" t="s">
        <v>3128</v>
      </c>
      <c r="AB1247" s="399" t="str">
        <f t="shared" si="256"/>
        <v>DC1CB27</v>
      </c>
      <c r="AC1247" s="399" t="str">
        <f t="shared" si="257"/>
        <v>DC1CB27-DC</v>
      </c>
      <c r="AD1247" t="str">
        <f>Y1247&amp;"-"&amp;VLOOKUP(AC1247,'LICH THI'!C:AA,9,0)</f>
        <v>62DCCD3050-42483</v>
      </c>
      <c r="AE1247">
        <f t="shared" si="258"/>
        <v>1</v>
      </c>
    </row>
    <row r="1248" spans="1:31" x14ac:dyDescent="0.25">
      <c r="A1248" s="436" t="str">
        <f t="shared" si="248"/>
        <v>DC1CB27-DC-9</v>
      </c>
      <c r="B1248" s="436">
        <f>COUNTIF(AC$4:AC1248,AC1248)</f>
        <v>9</v>
      </c>
      <c r="C1248" s="436" t="str">
        <f t="shared" si="249"/>
        <v>DC1CB27-DC</v>
      </c>
      <c r="D1248" s="436">
        <f>VLOOKUP(C1248,'LICH THI'!C:AA,12,0)</f>
        <v>16</v>
      </c>
      <c r="E1248" s="436">
        <f>VLOOKUP(C1248,'LICH THI'!C:AA,13,0)</f>
        <v>0</v>
      </c>
      <c r="F1248" s="436" t="str">
        <f t="shared" si="259"/>
        <v/>
      </c>
      <c r="G1248" s="436" t="str">
        <f>VLOOKUP(C1248,'LICH THI'!C:AA,14,0)</f>
        <v/>
      </c>
      <c r="H1248" s="436" t="str">
        <f t="shared" si="250"/>
        <v/>
      </c>
      <c r="I1248" s="436" t="str">
        <f t="shared" si="251"/>
        <v>Nguyễn Thành Luân</v>
      </c>
      <c r="J1248" s="436"/>
      <c r="K1248" s="436">
        <f t="shared" si="252"/>
        <v>1</v>
      </c>
      <c r="L1248" s="436" t="str">
        <f t="shared" si="253"/>
        <v>DC1CB27-DC-1</v>
      </c>
      <c r="M1248" s="436" t="str">
        <f t="shared" si="254"/>
        <v/>
      </c>
      <c r="N1248" s="437" t="e">
        <f t="shared" si="260"/>
        <v>#VALUE!</v>
      </c>
      <c r="O1248" s="437"/>
      <c r="P1248" s="430" t="str">
        <f t="shared" si="255"/>
        <v/>
      </c>
      <c r="U1248" s="177">
        <v>8</v>
      </c>
      <c r="V1248" s="177" t="s">
        <v>3102</v>
      </c>
      <c r="W1248" s="177" t="s">
        <v>2862</v>
      </c>
      <c r="X1248" s="177" t="s">
        <v>3608</v>
      </c>
      <c r="Y1248" s="177" t="s">
        <v>3609</v>
      </c>
      <c r="Z1248" s="177" t="s">
        <v>6509</v>
      </c>
      <c r="AA1248" s="525" t="s">
        <v>3610</v>
      </c>
      <c r="AB1248" s="399" t="str">
        <f t="shared" si="256"/>
        <v>DC1CB27</v>
      </c>
      <c r="AC1248" s="399" t="str">
        <f t="shared" si="257"/>
        <v>DC1CB27-DC</v>
      </c>
      <c r="AD1248" t="str">
        <f>Y1248&amp;"-"&amp;VLOOKUP(AC1248,'LICH THI'!C:AA,9,0)</f>
        <v>62DCCD3060-42483</v>
      </c>
      <c r="AE1248">
        <f t="shared" si="258"/>
        <v>1</v>
      </c>
    </row>
    <row r="1249" spans="1:31" x14ac:dyDescent="0.25">
      <c r="A1249" s="436" t="str">
        <f t="shared" si="248"/>
        <v>DC1CB27-DC-10</v>
      </c>
      <c r="B1249" s="436">
        <f>COUNTIF(AC$4:AC1249,AC1249)</f>
        <v>10</v>
      </c>
      <c r="C1249" s="436" t="str">
        <f t="shared" si="249"/>
        <v>DC1CB27-DC</v>
      </c>
      <c r="D1249" s="436">
        <f>VLOOKUP(C1249,'LICH THI'!C:AA,12,0)</f>
        <v>16</v>
      </c>
      <c r="E1249" s="436">
        <f>VLOOKUP(C1249,'LICH THI'!C:AA,13,0)</f>
        <v>0</v>
      </c>
      <c r="F1249" s="436" t="str">
        <f t="shared" si="259"/>
        <v/>
      </c>
      <c r="G1249" s="436" t="str">
        <f>VLOOKUP(C1249,'LICH THI'!C:AA,14,0)</f>
        <v/>
      </c>
      <c r="H1249" s="436" t="str">
        <f t="shared" si="250"/>
        <v/>
      </c>
      <c r="I1249" s="436" t="str">
        <f t="shared" si="251"/>
        <v>Nguyễn Văn Nam</v>
      </c>
      <c r="J1249" s="436"/>
      <c r="K1249" s="436">
        <f t="shared" si="252"/>
        <v>1</v>
      </c>
      <c r="L1249" s="436" t="str">
        <f t="shared" si="253"/>
        <v>DC1CB27-DC-1</v>
      </c>
      <c r="M1249" s="436" t="str">
        <f t="shared" si="254"/>
        <v/>
      </c>
      <c r="N1249" s="437" t="e">
        <f t="shared" si="260"/>
        <v>#VALUE!</v>
      </c>
      <c r="O1249" s="437"/>
      <c r="P1249" s="430" t="str">
        <f t="shared" si="255"/>
        <v/>
      </c>
      <c r="U1249" s="177">
        <v>9</v>
      </c>
      <c r="V1249" s="177" t="s">
        <v>3102</v>
      </c>
      <c r="W1249" s="177" t="s">
        <v>2741</v>
      </c>
      <c r="X1249" s="177" t="s">
        <v>2773</v>
      </c>
      <c r="Y1249" s="177" t="s">
        <v>4141</v>
      </c>
      <c r="Z1249" s="177" t="s">
        <v>6509</v>
      </c>
      <c r="AA1249" s="525" t="s">
        <v>4142</v>
      </c>
      <c r="AB1249" s="399" t="str">
        <f t="shared" si="256"/>
        <v>DC1CB27</v>
      </c>
      <c r="AC1249" s="399" t="str">
        <f t="shared" si="257"/>
        <v>DC1CB27-DC</v>
      </c>
      <c r="AD1249" t="str">
        <f>Y1249&amp;"-"&amp;VLOOKUP(AC1249,'LICH THI'!C:AA,9,0)</f>
        <v>62DCCD3067-42483</v>
      </c>
      <c r="AE1249">
        <f t="shared" si="258"/>
        <v>1</v>
      </c>
    </row>
    <row r="1250" spans="1:31" x14ac:dyDescent="0.25">
      <c r="A1250" s="436" t="str">
        <f t="shared" si="248"/>
        <v>DC1CB27-DC-11</v>
      </c>
      <c r="B1250" s="436">
        <f>COUNTIF(AC$4:AC1250,AC1250)</f>
        <v>11</v>
      </c>
      <c r="C1250" s="436" t="str">
        <f t="shared" si="249"/>
        <v>DC1CB27-DC</v>
      </c>
      <c r="D1250" s="436">
        <f>VLOOKUP(C1250,'LICH THI'!C:AA,12,0)</f>
        <v>16</v>
      </c>
      <c r="E1250" s="436">
        <f>VLOOKUP(C1250,'LICH THI'!C:AA,13,0)</f>
        <v>0</v>
      </c>
      <c r="F1250" s="436" t="str">
        <f t="shared" si="259"/>
        <v/>
      </c>
      <c r="G1250" s="436" t="str">
        <f>VLOOKUP(C1250,'LICH THI'!C:AA,14,0)</f>
        <v/>
      </c>
      <c r="H1250" s="436" t="str">
        <f t="shared" si="250"/>
        <v/>
      </c>
      <c r="I1250" s="436" t="str">
        <f t="shared" si="251"/>
        <v>Phạm Đình Nam</v>
      </c>
      <c r="J1250" s="436"/>
      <c r="K1250" s="436">
        <f t="shared" si="252"/>
        <v>1</v>
      </c>
      <c r="L1250" s="436" t="str">
        <f t="shared" si="253"/>
        <v>DC1CB27-DC-1</v>
      </c>
      <c r="M1250" s="436" t="str">
        <f t="shared" si="254"/>
        <v/>
      </c>
      <c r="N1250" s="437" t="e">
        <f t="shared" si="260"/>
        <v>#VALUE!</v>
      </c>
      <c r="O1250" s="437"/>
      <c r="P1250" s="430" t="str">
        <f t="shared" si="255"/>
        <v/>
      </c>
      <c r="U1250" s="177">
        <v>10</v>
      </c>
      <c r="V1250" s="177" t="s">
        <v>3102</v>
      </c>
      <c r="W1250" s="177" t="s">
        <v>3137</v>
      </c>
      <c r="X1250" s="177" t="s">
        <v>2773</v>
      </c>
      <c r="Y1250" s="177" t="s">
        <v>3138</v>
      </c>
      <c r="Z1250" s="177" t="s">
        <v>6509</v>
      </c>
      <c r="AA1250" s="525" t="s">
        <v>3139</v>
      </c>
      <c r="AB1250" s="399" t="str">
        <f t="shared" si="256"/>
        <v>DC1CB27</v>
      </c>
      <c r="AC1250" s="399" t="str">
        <f t="shared" si="257"/>
        <v>DC1CB27-DC</v>
      </c>
      <c r="AD1250" t="str">
        <f>Y1250&amp;"-"&amp;VLOOKUP(AC1250,'LICH THI'!C:AA,9,0)</f>
        <v>62DCCD3066-42483</v>
      </c>
      <c r="AE1250">
        <f t="shared" si="258"/>
        <v>1</v>
      </c>
    </row>
    <row r="1251" spans="1:31" x14ac:dyDescent="0.25">
      <c r="A1251" s="436" t="str">
        <f t="shared" si="248"/>
        <v>DC1CB27-DC-12</v>
      </c>
      <c r="B1251" s="436">
        <f>COUNTIF(AC$4:AC1251,AC1251)</f>
        <v>12</v>
      </c>
      <c r="C1251" s="436" t="str">
        <f t="shared" si="249"/>
        <v>DC1CB27-DC</v>
      </c>
      <c r="D1251" s="436">
        <f>VLOOKUP(C1251,'LICH THI'!C:AA,12,0)</f>
        <v>16</v>
      </c>
      <c r="E1251" s="436">
        <f>VLOOKUP(C1251,'LICH THI'!C:AA,13,0)</f>
        <v>0</v>
      </c>
      <c r="F1251" s="436" t="str">
        <f t="shared" si="259"/>
        <v/>
      </c>
      <c r="G1251" s="436" t="str">
        <f>VLOOKUP(C1251,'LICH THI'!C:AA,14,0)</f>
        <v/>
      </c>
      <c r="H1251" s="436" t="str">
        <f t="shared" si="250"/>
        <v/>
      </c>
      <c r="I1251" s="436" t="str">
        <f t="shared" si="251"/>
        <v>Nguyễn Mạnh Ninh</v>
      </c>
      <c r="J1251" s="436"/>
      <c r="K1251" s="436">
        <f t="shared" si="252"/>
        <v>1</v>
      </c>
      <c r="L1251" s="436" t="str">
        <f t="shared" si="253"/>
        <v>DC1CB27-DC-1</v>
      </c>
      <c r="M1251" s="436" t="str">
        <f t="shared" si="254"/>
        <v/>
      </c>
      <c r="N1251" s="437" t="e">
        <f t="shared" si="260"/>
        <v>#VALUE!</v>
      </c>
      <c r="O1251" s="437"/>
      <c r="P1251" s="430" t="str">
        <f t="shared" si="255"/>
        <v/>
      </c>
      <c r="U1251" s="177">
        <v>11</v>
      </c>
      <c r="V1251" s="177" t="s">
        <v>3102</v>
      </c>
      <c r="W1251" s="177" t="s">
        <v>2734</v>
      </c>
      <c r="X1251" s="177" t="s">
        <v>3629</v>
      </c>
      <c r="Y1251" s="177" t="s">
        <v>4111</v>
      </c>
      <c r="Z1251" s="177" t="s">
        <v>6509</v>
      </c>
      <c r="AA1251" s="525" t="s">
        <v>4112</v>
      </c>
      <c r="AB1251" s="399" t="str">
        <f t="shared" si="256"/>
        <v>DC1CB27</v>
      </c>
      <c r="AC1251" s="399" t="str">
        <f t="shared" si="257"/>
        <v>DC1CB27-DC</v>
      </c>
      <c r="AD1251" t="str">
        <f>Y1251&amp;"-"&amp;VLOOKUP(AC1251,'LICH THI'!C:AA,9,0)</f>
        <v>62DCCD2050-42483</v>
      </c>
      <c r="AE1251">
        <f t="shared" si="258"/>
        <v>1</v>
      </c>
    </row>
    <row r="1252" spans="1:31" x14ac:dyDescent="0.25">
      <c r="A1252" s="436" t="str">
        <f t="shared" si="248"/>
        <v>DC1CB27-DC-13</v>
      </c>
      <c r="B1252" s="436">
        <f>COUNTIF(AC$4:AC1252,AC1252)</f>
        <v>13</v>
      </c>
      <c r="C1252" s="436" t="str">
        <f t="shared" si="249"/>
        <v>DC1CB27-DC</v>
      </c>
      <c r="D1252" s="436">
        <f>VLOOKUP(C1252,'LICH THI'!C:AA,12,0)</f>
        <v>16</v>
      </c>
      <c r="E1252" s="436">
        <f>VLOOKUP(C1252,'LICH THI'!C:AA,13,0)</f>
        <v>0</v>
      </c>
      <c r="F1252" s="436" t="str">
        <f t="shared" si="259"/>
        <v/>
      </c>
      <c r="G1252" s="436" t="str">
        <f>VLOOKUP(C1252,'LICH THI'!C:AA,14,0)</f>
        <v/>
      </c>
      <c r="H1252" s="436" t="str">
        <f t="shared" si="250"/>
        <v/>
      </c>
      <c r="I1252" s="436" t="str">
        <f t="shared" si="251"/>
        <v>Đỗ Văn Tài</v>
      </c>
      <c r="J1252" s="436"/>
      <c r="K1252" s="436">
        <f t="shared" si="252"/>
        <v>1</v>
      </c>
      <c r="L1252" s="436" t="str">
        <f t="shared" si="253"/>
        <v>DC1CB27-DC-1</v>
      </c>
      <c r="M1252" s="436" t="str">
        <f t="shared" si="254"/>
        <v/>
      </c>
      <c r="N1252" s="437" t="e">
        <f t="shared" si="260"/>
        <v>#VALUE!</v>
      </c>
      <c r="O1252" s="437"/>
      <c r="P1252" s="430" t="str">
        <f t="shared" si="255"/>
        <v/>
      </c>
      <c r="U1252" s="177">
        <v>16</v>
      </c>
      <c r="V1252" s="177" t="s">
        <v>2603</v>
      </c>
      <c r="W1252" s="177" t="s">
        <v>3663</v>
      </c>
      <c r="X1252" s="177" t="s">
        <v>3043</v>
      </c>
      <c r="Y1252" s="177" t="s">
        <v>5168</v>
      </c>
      <c r="Z1252" s="177" t="s">
        <v>6509</v>
      </c>
      <c r="AA1252" s="525" t="s">
        <v>4939</v>
      </c>
      <c r="AB1252" s="399" t="str">
        <f t="shared" si="256"/>
        <v>DC1CB27</v>
      </c>
      <c r="AC1252" s="399" t="str">
        <f t="shared" si="257"/>
        <v>DC1CB27-DC</v>
      </c>
      <c r="AD1252" t="str">
        <f>Y1252&amp;"-"&amp;VLOOKUP(AC1252,'LICH THI'!C:AA,9,0)</f>
        <v>62DCCD3090-42483</v>
      </c>
      <c r="AE1252">
        <f t="shared" si="258"/>
        <v>1</v>
      </c>
    </row>
    <row r="1253" spans="1:31" x14ac:dyDescent="0.25">
      <c r="A1253" s="436" t="str">
        <f t="shared" si="248"/>
        <v>DC1CB27-DC-14</v>
      </c>
      <c r="B1253" s="436">
        <f>COUNTIF(AC$4:AC1253,AC1253)</f>
        <v>14</v>
      </c>
      <c r="C1253" s="436" t="str">
        <f t="shared" si="249"/>
        <v>DC1CB27-DC</v>
      </c>
      <c r="D1253" s="436">
        <f>VLOOKUP(C1253,'LICH THI'!C:AA,12,0)</f>
        <v>16</v>
      </c>
      <c r="E1253" s="436">
        <f>VLOOKUP(C1253,'LICH THI'!C:AA,13,0)</f>
        <v>0</v>
      </c>
      <c r="F1253" s="436" t="str">
        <f t="shared" si="259"/>
        <v/>
      </c>
      <c r="G1253" s="436" t="str">
        <f>VLOOKUP(C1253,'LICH THI'!C:AA,14,0)</f>
        <v/>
      </c>
      <c r="H1253" s="436" t="str">
        <f t="shared" si="250"/>
        <v/>
      </c>
      <c r="I1253" s="436" t="str">
        <f t="shared" si="251"/>
        <v>Ngô Thị Thu Thảo</v>
      </c>
      <c r="J1253" s="436"/>
      <c r="K1253" s="436">
        <f t="shared" si="252"/>
        <v>1</v>
      </c>
      <c r="L1253" s="436" t="str">
        <f t="shared" si="253"/>
        <v>DC1CB27-DC-1</v>
      </c>
      <c r="M1253" s="436" t="str">
        <f t="shared" si="254"/>
        <v/>
      </c>
      <c r="N1253" s="437" t="e">
        <f t="shared" si="260"/>
        <v>#VALUE!</v>
      </c>
      <c r="O1253" s="437"/>
      <c r="P1253" s="430" t="str">
        <f t="shared" si="255"/>
        <v/>
      </c>
      <c r="U1253" s="177">
        <v>12</v>
      </c>
      <c r="V1253" s="177" t="s">
        <v>3102</v>
      </c>
      <c r="W1253" s="177" t="s">
        <v>3613</v>
      </c>
      <c r="X1253" s="177" t="s">
        <v>2620</v>
      </c>
      <c r="Y1253" s="177" t="s">
        <v>3614</v>
      </c>
      <c r="Z1253" s="177" t="s">
        <v>6509</v>
      </c>
      <c r="AA1253" s="525" t="s">
        <v>3615</v>
      </c>
      <c r="AB1253" s="399" t="str">
        <f t="shared" si="256"/>
        <v>DC1CB27</v>
      </c>
      <c r="AC1253" s="399" t="str">
        <f t="shared" si="257"/>
        <v>DC1CB27-DC</v>
      </c>
      <c r="AD1253" t="str">
        <f>Y1253&amp;"-"&amp;VLOOKUP(AC1253,'LICH THI'!C:AA,9,0)</f>
        <v>62DCCD2067-42483</v>
      </c>
      <c r="AE1253">
        <f t="shared" si="258"/>
        <v>1</v>
      </c>
    </row>
    <row r="1254" spans="1:31" x14ac:dyDescent="0.25">
      <c r="A1254" s="436" t="str">
        <f t="shared" si="248"/>
        <v>DC1CB27-DC-15</v>
      </c>
      <c r="B1254" s="436">
        <f>COUNTIF(AC$4:AC1254,AC1254)</f>
        <v>15</v>
      </c>
      <c r="C1254" s="436" t="str">
        <f t="shared" si="249"/>
        <v>DC1CB27-DC</v>
      </c>
      <c r="D1254" s="436">
        <f>VLOOKUP(C1254,'LICH THI'!C:AA,12,0)</f>
        <v>16</v>
      </c>
      <c r="E1254" s="436">
        <f>VLOOKUP(C1254,'LICH THI'!C:AA,13,0)</f>
        <v>0</v>
      </c>
      <c r="F1254" s="436" t="str">
        <f t="shared" si="259"/>
        <v/>
      </c>
      <c r="G1254" s="436" t="str">
        <f>VLOOKUP(C1254,'LICH THI'!C:AA,14,0)</f>
        <v/>
      </c>
      <c r="H1254" s="436" t="str">
        <f t="shared" si="250"/>
        <v/>
      </c>
      <c r="I1254" s="436" t="str">
        <f t="shared" si="251"/>
        <v>Lê Công Thức</v>
      </c>
      <c r="J1254" s="436"/>
      <c r="K1254" s="436">
        <f t="shared" si="252"/>
        <v>1</v>
      </c>
      <c r="L1254" s="436" t="str">
        <f t="shared" si="253"/>
        <v>DC1CB27-DC-1</v>
      </c>
      <c r="M1254" s="436" t="str">
        <f t="shared" si="254"/>
        <v/>
      </c>
      <c r="N1254" s="437" t="e">
        <f t="shared" si="260"/>
        <v>#VALUE!</v>
      </c>
      <c r="O1254" s="437"/>
      <c r="P1254" s="430" t="str">
        <f t="shared" si="255"/>
        <v/>
      </c>
      <c r="U1254" s="177">
        <v>13</v>
      </c>
      <c r="V1254" s="177" t="s">
        <v>3102</v>
      </c>
      <c r="W1254" s="177" t="s">
        <v>3153</v>
      </c>
      <c r="X1254" s="177" t="s">
        <v>3154</v>
      </c>
      <c r="Y1254" s="177" t="s">
        <v>3155</v>
      </c>
      <c r="Z1254" s="177" t="s">
        <v>6509</v>
      </c>
      <c r="AA1254" s="525" t="s">
        <v>3156</v>
      </c>
      <c r="AB1254" s="399" t="str">
        <f t="shared" si="256"/>
        <v>DC1CB27</v>
      </c>
      <c r="AC1254" s="399" t="str">
        <f t="shared" si="257"/>
        <v>DC1CB27-DC</v>
      </c>
      <c r="AD1254" t="str">
        <f>Y1254&amp;"-"&amp;VLOOKUP(AC1254,'LICH THI'!C:AA,9,0)</f>
        <v>62DCCD3107-42483</v>
      </c>
      <c r="AE1254">
        <f t="shared" si="258"/>
        <v>1</v>
      </c>
    </row>
    <row r="1255" spans="1:31" x14ac:dyDescent="0.25">
      <c r="A1255" s="436" t="str">
        <f t="shared" si="248"/>
        <v>DC1CB27-DC-16</v>
      </c>
      <c r="B1255" s="436">
        <f>COUNTIF(AC$4:AC1255,AC1255)</f>
        <v>16</v>
      </c>
      <c r="C1255" s="436" t="str">
        <f t="shared" si="249"/>
        <v>DC1CB27-DC</v>
      </c>
      <c r="D1255" s="436">
        <f>VLOOKUP(C1255,'LICH THI'!C:AA,12,0)</f>
        <v>16</v>
      </c>
      <c r="E1255" s="436">
        <f>VLOOKUP(C1255,'LICH THI'!C:AA,13,0)</f>
        <v>0</v>
      </c>
      <c r="F1255" s="436" t="str">
        <f t="shared" si="259"/>
        <v/>
      </c>
      <c r="G1255" s="436" t="str">
        <f>VLOOKUP(C1255,'LICH THI'!C:AA,14,0)</f>
        <v/>
      </c>
      <c r="H1255" s="436" t="str">
        <f t="shared" si="250"/>
        <v/>
      </c>
      <c r="I1255" s="436" t="str">
        <f t="shared" si="251"/>
        <v>Nguyễn Kim Trung</v>
      </c>
      <c r="J1255" s="436"/>
      <c r="K1255" s="436">
        <f t="shared" si="252"/>
        <v>1</v>
      </c>
      <c r="L1255" s="436" t="str">
        <f t="shared" si="253"/>
        <v>DC1CB27-DC-1</v>
      </c>
      <c r="M1255" s="436" t="str">
        <f t="shared" si="254"/>
        <v/>
      </c>
      <c r="N1255" s="437" t="e">
        <f t="shared" si="260"/>
        <v>#VALUE!</v>
      </c>
      <c r="O1255" s="437"/>
      <c r="P1255" s="430" t="str">
        <f t="shared" si="255"/>
        <v/>
      </c>
      <c r="U1255" s="177">
        <v>14</v>
      </c>
      <c r="V1255" s="177" t="s">
        <v>3102</v>
      </c>
      <c r="W1255" s="177" t="s">
        <v>3159</v>
      </c>
      <c r="X1255" s="177" t="s">
        <v>3160</v>
      </c>
      <c r="Y1255" s="177" t="s">
        <v>3161</v>
      </c>
      <c r="Z1255" s="177" t="s">
        <v>6509</v>
      </c>
      <c r="AA1255" s="525" t="s">
        <v>3162</v>
      </c>
      <c r="AB1255" s="399" t="str">
        <f t="shared" si="256"/>
        <v>DC1CB27</v>
      </c>
      <c r="AC1255" s="399" t="str">
        <f t="shared" si="257"/>
        <v>DC1CB27-DC</v>
      </c>
      <c r="AD1255" t="str">
        <f>Y1255&amp;"-"&amp;VLOOKUP(AC1255,'LICH THI'!C:AA,9,0)</f>
        <v>62DCCD3119-42483</v>
      </c>
      <c r="AE1255">
        <f t="shared" si="258"/>
        <v>1</v>
      </c>
    </row>
    <row r="1256" spans="1:31" x14ac:dyDescent="0.25">
      <c r="A1256" s="436" t="str">
        <f t="shared" si="248"/>
        <v>DC1CB31x-DC-1</v>
      </c>
      <c r="B1256" s="436">
        <f>COUNTIF(AC$4:AC1256,AC1256)</f>
        <v>1</v>
      </c>
      <c r="C1256" s="436" t="str">
        <f t="shared" si="249"/>
        <v>DC1CB31x-DC</v>
      </c>
      <c r="D1256" s="436">
        <f>VLOOKUP(C1256,'LICH THI'!C:AA,12,0)</f>
        <v>66</v>
      </c>
      <c r="E1256" s="436">
        <f>VLOOKUP(C1256,'LICH THI'!C:AA,13,0)</f>
        <v>45</v>
      </c>
      <c r="F1256" s="436">
        <f t="shared" si="259"/>
        <v>45</v>
      </c>
      <c r="G1256" s="436">
        <f>VLOOKUP(C1256,'LICH THI'!C:AA,14,0)</f>
        <v>2</v>
      </c>
      <c r="H1256" s="436">
        <f t="shared" si="250"/>
        <v>1</v>
      </c>
      <c r="I1256" s="436" t="str">
        <f t="shared" si="251"/>
        <v>Lê Ngọc Anh</v>
      </c>
      <c r="J1256" s="436"/>
      <c r="K1256" s="436">
        <f t="shared" si="252"/>
        <v>2</v>
      </c>
      <c r="L1256" s="436" t="str">
        <f t="shared" si="253"/>
        <v>DC1CB31x-DC-2</v>
      </c>
      <c r="M1256" s="436">
        <f t="shared" si="254"/>
        <v>31</v>
      </c>
      <c r="N1256" s="437">
        <f t="shared" si="260"/>
        <v>66</v>
      </c>
      <c r="O1256" s="437"/>
      <c r="P1256" s="430" t="str">
        <f t="shared" si="255"/>
        <v/>
      </c>
      <c r="U1256" s="177">
        <v>22</v>
      </c>
      <c r="V1256" s="177" t="s">
        <v>2609</v>
      </c>
      <c r="W1256" s="177" t="s">
        <v>2610</v>
      </c>
      <c r="X1256" s="177" t="s">
        <v>2611</v>
      </c>
      <c r="Y1256" s="177" t="s">
        <v>2612</v>
      </c>
      <c r="Z1256" s="177" t="s">
        <v>7915</v>
      </c>
      <c r="AA1256" s="525" t="s">
        <v>2613</v>
      </c>
      <c r="AB1256" s="399" t="str">
        <f t="shared" si="256"/>
        <v>DC1CB31x</v>
      </c>
      <c r="AC1256" s="399" t="str">
        <f t="shared" si="257"/>
        <v>DC1CB31x-DC</v>
      </c>
      <c r="AD1256" t="e">
        <f>Y1256&amp;"-"&amp;VLOOKUP(AC1256,'LICH THI'!C:AA,9,0)</f>
        <v>#N/A</v>
      </c>
      <c r="AE1256">
        <f t="shared" si="258"/>
        <v>1</v>
      </c>
    </row>
    <row r="1257" spans="1:31" x14ac:dyDescent="0.25">
      <c r="A1257" s="436" t="str">
        <f t="shared" si="248"/>
        <v>DC1CB31x-DC-2</v>
      </c>
      <c r="B1257" s="436">
        <f>COUNTIF(AC$4:AC1257,AC1257)</f>
        <v>2</v>
      </c>
      <c r="C1257" s="436" t="str">
        <f t="shared" si="249"/>
        <v>DC1CB31x-DC</v>
      </c>
      <c r="D1257" s="436">
        <f>VLOOKUP(C1257,'LICH THI'!C:AA,12,0)</f>
        <v>66</v>
      </c>
      <c r="E1257" s="436">
        <f>VLOOKUP(C1257,'LICH THI'!C:AA,13,0)</f>
        <v>45</v>
      </c>
      <c r="F1257" s="436">
        <f t="shared" si="259"/>
        <v>45</v>
      </c>
      <c r="G1257" s="436">
        <f>VLOOKUP(C1257,'LICH THI'!C:AA,14,0)</f>
        <v>2</v>
      </c>
      <c r="H1257" s="436">
        <f t="shared" si="250"/>
        <v>1</v>
      </c>
      <c r="I1257" s="436" t="str">
        <f t="shared" si="251"/>
        <v>Nguyễn Duy Anh</v>
      </c>
      <c r="J1257" s="436"/>
      <c r="K1257" s="436">
        <f t="shared" si="252"/>
        <v>2</v>
      </c>
      <c r="L1257" s="436" t="str">
        <f t="shared" si="253"/>
        <v>DC1CB31x-DC-2</v>
      </c>
      <c r="M1257" s="436">
        <f t="shared" si="254"/>
        <v>31</v>
      </c>
      <c r="N1257" s="437">
        <f t="shared" si="260"/>
        <v>67</v>
      </c>
      <c r="O1257" s="437"/>
      <c r="P1257" s="430" t="str">
        <f t="shared" si="255"/>
        <v/>
      </c>
      <c r="U1257" s="177">
        <v>23</v>
      </c>
      <c r="V1257" s="177" t="s">
        <v>2609</v>
      </c>
      <c r="W1257" s="177" t="s">
        <v>2969</v>
      </c>
      <c r="X1257" s="177" t="s">
        <v>2611</v>
      </c>
      <c r="Y1257" s="177" t="s">
        <v>5225</v>
      </c>
      <c r="Z1257" s="177" t="s">
        <v>7915</v>
      </c>
      <c r="AA1257" s="525" t="s">
        <v>5226</v>
      </c>
      <c r="AB1257" s="399" t="str">
        <f t="shared" si="256"/>
        <v>DC1CB31x</v>
      </c>
      <c r="AC1257" s="399" t="str">
        <f t="shared" si="257"/>
        <v>DC1CB31x-DC</v>
      </c>
      <c r="AD1257" t="e">
        <f>Y1257&amp;"-"&amp;VLOOKUP(AC1257,'LICH THI'!C:AA,9,0)</f>
        <v>#N/A</v>
      </c>
      <c r="AE1257">
        <f t="shared" si="258"/>
        <v>1</v>
      </c>
    </row>
    <row r="1258" spans="1:31" x14ac:dyDescent="0.25">
      <c r="A1258" s="436" t="str">
        <f t="shared" si="248"/>
        <v>DC1CB31x-DC-3</v>
      </c>
      <c r="B1258" s="436">
        <f>COUNTIF(AC$4:AC1258,AC1258)</f>
        <v>3</v>
      </c>
      <c r="C1258" s="436" t="str">
        <f t="shared" si="249"/>
        <v>DC1CB31x-DC</v>
      </c>
      <c r="D1258" s="436">
        <f>VLOOKUP(C1258,'LICH THI'!C:AA,12,0)</f>
        <v>66</v>
      </c>
      <c r="E1258" s="436">
        <f>VLOOKUP(C1258,'LICH THI'!C:AA,13,0)</f>
        <v>45</v>
      </c>
      <c r="F1258" s="436">
        <f t="shared" si="259"/>
        <v>45</v>
      </c>
      <c r="G1258" s="436">
        <f>VLOOKUP(C1258,'LICH THI'!C:AA,14,0)</f>
        <v>2</v>
      </c>
      <c r="H1258" s="436">
        <f t="shared" si="250"/>
        <v>1</v>
      </c>
      <c r="I1258" s="436" t="str">
        <f t="shared" si="251"/>
        <v>Hồ Anh Bá</v>
      </c>
      <c r="J1258" s="436"/>
      <c r="K1258" s="436">
        <f t="shared" si="252"/>
        <v>2</v>
      </c>
      <c r="L1258" s="436" t="str">
        <f t="shared" si="253"/>
        <v>DC1CB31x-DC-2</v>
      </c>
      <c r="M1258" s="436">
        <f t="shared" si="254"/>
        <v>31</v>
      </c>
      <c r="N1258" s="437">
        <f t="shared" si="260"/>
        <v>68</v>
      </c>
      <c r="O1258" s="437"/>
      <c r="P1258" s="430" t="str">
        <f t="shared" si="255"/>
        <v/>
      </c>
      <c r="U1258" s="177">
        <v>50</v>
      </c>
      <c r="V1258" s="177" t="s">
        <v>2700</v>
      </c>
      <c r="W1258" s="177" t="s">
        <v>4244</v>
      </c>
      <c r="X1258" s="177" t="s">
        <v>4245</v>
      </c>
      <c r="Y1258" s="177" t="s">
        <v>4246</v>
      </c>
      <c r="Z1258" s="177" t="s">
        <v>7915</v>
      </c>
      <c r="AA1258" s="525" t="s">
        <v>3315</v>
      </c>
      <c r="AB1258" s="399" t="str">
        <f t="shared" si="256"/>
        <v>DC1CB31x</v>
      </c>
      <c r="AC1258" s="399" t="str">
        <f t="shared" si="257"/>
        <v>DC1CB31x-DC</v>
      </c>
      <c r="AD1258" t="e">
        <f>Y1258&amp;"-"&amp;VLOOKUP(AC1258,'LICH THI'!C:AA,9,0)</f>
        <v>#N/A</v>
      </c>
      <c r="AE1258">
        <f t="shared" si="258"/>
        <v>1</v>
      </c>
    </row>
    <row r="1259" spans="1:31" x14ac:dyDescent="0.25">
      <c r="A1259" s="436" t="str">
        <f t="shared" si="248"/>
        <v>DC1CB31x-DC-4</v>
      </c>
      <c r="B1259" s="436">
        <f>COUNTIF(AC$4:AC1259,AC1259)</f>
        <v>4</v>
      </c>
      <c r="C1259" s="436" t="str">
        <f t="shared" si="249"/>
        <v>DC1CB31x-DC</v>
      </c>
      <c r="D1259" s="436">
        <f>VLOOKUP(C1259,'LICH THI'!C:AA,12,0)</f>
        <v>66</v>
      </c>
      <c r="E1259" s="436">
        <f>VLOOKUP(C1259,'LICH THI'!C:AA,13,0)</f>
        <v>45</v>
      </c>
      <c r="F1259" s="436">
        <f t="shared" si="259"/>
        <v>45</v>
      </c>
      <c r="G1259" s="436">
        <f>VLOOKUP(C1259,'LICH THI'!C:AA,14,0)</f>
        <v>2</v>
      </c>
      <c r="H1259" s="436">
        <f t="shared" si="250"/>
        <v>1</v>
      </c>
      <c r="I1259" s="436" t="str">
        <f t="shared" si="251"/>
        <v>Phan Quang Bảo</v>
      </c>
      <c r="J1259" s="436"/>
      <c r="K1259" s="436">
        <f t="shared" si="252"/>
        <v>2</v>
      </c>
      <c r="L1259" s="436" t="str">
        <f t="shared" si="253"/>
        <v>DC1CB31x-DC-2</v>
      </c>
      <c r="M1259" s="436">
        <f t="shared" si="254"/>
        <v>31</v>
      </c>
      <c r="N1259" s="437">
        <f t="shared" si="260"/>
        <v>69</v>
      </c>
      <c r="O1259" s="437"/>
      <c r="P1259" s="430" t="str">
        <f t="shared" si="255"/>
        <v/>
      </c>
      <c r="U1259" s="177">
        <v>24</v>
      </c>
      <c r="V1259" s="177" t="s">
        <v>2609</v>
      </c>
      <c r="W1259" s="177" t="s">
        <v>5227</v>
      </c>
      <c r="X1259" s="177" t="s">
        <v>3427</v>
      </c>
      <c r="Y1259" s="177" t="s">
        <v>5228</v>
      </c>
      <c r="Z1259" s="177" t="s">
        <v>7915</v>
      </c>
      <c r="AA1259" s="525" t="s">
        <v>5229</v>
      </c>
      <c r="AB1259" s="399" t="str">
        <f t="shared" si="256"/>
        <v>DC1CB31x</v>
      </c>
      <c r="AC1259" s="399" t="str">
        <f t="shared" si="257"/>
        <v>DC1CB31x-DC</v>
      </c>
      <c r="AD1259" t="e">
        <f>Y1259&amp;"-"&amp;VLOOKUP(AC1259,'LICH THI'!C:AA,9,0)</f>
        <v>#N/A</v>
      </c>
      <c r="AE1259">
        <f t="shared" si="258"/>
        <v>1</v>
      </c>
    </row>
    <row r="1260" spans="1:31" x14ac:dyDescent="0.25">
      <c r="A1260" s="436" t="str">
        <f t="shared" si="248"/>
        <v>DC1CB31x-DC-5</v>
      </c>
      <c r="B1260" s="436">
        <f>COUNTIF(AC$4:AC1260,AC1260)</f>
        <v>5</v>
      </c>
      <c r="C1260" s="436" t="str">
        <f t="shared" si="249"/>
        <v>DC1CB31x-DC</v>
      </c>
      <c r="D1260" s="436">
        <f>VLOOKUP(C1260,'LICH THI'!C:AA,12,0)</f>
        <v>66</v>
      </c>
      <c r="E1260" s="436">
        <f>VLOOKUP(C1260,'LICH THI'!C:AA,13,0)</f>
        <v>45</v>
      </c>
      <c r="F1260" s="436">
        <f t="shared" si="259"/>
        <v>45</v>
      </c>
      <c r="G1260" s="436">
        <f>VLOOKUP(C1260,'LICH THI'!C:AA,14,0)</f>
        <v>2</v>
      </c>
      <c r="H1260" s="436">
        <f t="shared" si="250"/>
        <v>1</v>
      </c>
      <c r="I1260" s="436" t="str">
        <f t="shared" si="251"/>
        <v>Nguyễn Thị Ngọc Bích</v>
      </c>
      <c r="J1260" s="436"/>
      <c r="K1260" s="436">
        <f t="shared" si="252"/>
        <v>2</v>
      </c>
      <c r="L1260" s="436" t="str">
        <f t="shared" si="253"/>
        <v>DC1CB31x-DC-2</v>
      </c>
      <c r="M1260" s="436">
        <f t="shared" si="254"/>
        <v>31</v>
      </c>
      <c r="N1260" s="437">
        <f t="shared" si="260"/>
        <v>70</v>
      </c>
      <c r="O1260" s="437"/>
      <c r="P1260" s="430" t="str">
        <f t="shared" si="255"/>
        <v/>
      </c>
      <c r="U1260" s="177">
        <v>53</v>
      </c>
      <c r="V1260" s="177" t="s">
        <v>3046</v>
      </c>
      <c r="W1260" s="177" t="s">
        <v>4250</v>
      </c>
      <c r="X1260" s="177" t="s">
        <v>3817</v>
      </c>
      <c r="Y1260" s="177" t="s">
        <v>4251</v>
      </c>
      <c r="Z1260" s="177" t="s">
        <v>7915</v>
      </c>
      <c r="AA1260" s="525" t="s">
        <v>2990</v>
      </c>
      <c r="AB1260" s="399" t="str">
        <f t="shared" si="256"/>
        <v>DC1CB31x</v>
      </c>
      <c r="AC1260" s="399" t="str">
        <f t="shared" si="257"/>
        <v>DC1CB31x-DC</v>
      </c>
      <c r="AD1260" t="e">
        <f>Y1260&amp;"-"&amp;VLOOKUP(AC1260,'LICH THI'!C:AA,9,0)</f>
        <v>#N/A</v>
      </c>
      <c r="AE1260">
        <f t="shared" si="258"/>
        <v>1</v>
      </c>
    </row>
    <row r="1261" spans="1:31" x14ac:dyDescent="0.25">
      <c r="A1261" s="436" t="str">
        <f t="shared" si="248"/>
        <v>DC1CB31x-DC-6</v>
      </c>
      <c r="B1261" s="436">
        <f>COUNTIF(AC$4:AC1261,AC1261)</f>
        <v>6</v>
      </c>
      <c r="C1261" s="436" t="str">
        <f t="shared" si="249"/>
        <v>DC1CB31x-DC</v>
      </c>
      <c r="D1261" s="436">
        <f>VLOOKUP(C1261,'LICH THI'!C:AA,12,0)</f>
        <v>66</v>
      </c>
      <c r="E1261" s="436">
        <f>VLOOKUP(C1261,'LICH THI'!C:AA,13,0)</f>
        <v>45</v>
      </c>
      <c r="F1261" s="436">
        <f t="shared" si="259"/>
        <v>45</v>
      </c>
      <c r="G1261" s="436">
        <f>VLOOKUP(C1261,'LICH THI'!C:AA,14,0)</f>
        <v>2</v>
      </c>
      <c r="H1261" s="436">
        <f t="shared" si="250"/>
        <v>1</v>
      </c>
      <c r="I1261" s="436" t="str">
        <f t="shared" si="251"/>
        <v>Lê Mạnh Cường</v>
      </c>
      <c r="J1261" s="436"/>
      <c r="K1261" s="436">
        <f t="shared" si="252"/>
        <v>2</v>
      </c>
      <c r="L1261" s="436" t="str">
        <f t="shared" si="253"/>
        <v>DC1CB31x-DC-2</v>
      </c>
      <c r="M1261" s="436">
        <f t="shared" si="254"/>
        <v>31</v>
      </c>
      <c r="N1261" s="437">
        <f t="shared" si="260"/>
        <v>71</v>
      </c>
      <c r="O1261" s="437"/>
      <c r="P1261" s="430" t="str">
        <f t="shared" si="255"/>
        <v/>
      </c>
      <c r="U1261" s="177">
        <v>54</v>
      </c>
      <c r="V1261" s="177" t="s">
        <v>3046</v>
      </c>
      <c r="W1261" s="177" t="s">
        <v>2944</v>
      </c>
      <c r="X1261" s="177" t="s">
        <v>2735</v>
      </c>
      <c r="Y1261" s="177" t="s">
        <v>4563</v>
      </c>
      <c r="Z1261" s="177" t="s">
        <v>7915</v>
      </c>
      <c r="AA1261" s="525" t="s">
        <v>4564</v>
      </c>
      <c r="AB1261" s="399" t="str">
        <f t="shared" si="256"/>
        <v>DC1CB31x</v>
      </c>
      <c r="AC1261" s="399" t="str">
        <f t="shared" si="257"/>
        <v>DC1CB31x-DC</v>
      </c>
      <c r="AD1261" t="e">
        <f>Y1261&amp;"-"&amp;VLOOKUP(AC1261,'LICH THI'!C:AA,9,0)</f>
        <v>#N/A</v>
      </c>
      <c r="AE1261">
        <f t="shared" si="258"/>
        <v>1</v>
      </c>
    </row>
    <row r="1262" spans="1:31" x14ac:dyDescent="0.25">
      <c r="A1262" s="436" t="str">
        <f t="shared" si="248"/>
        <v>DC1CB31x-DC-7</v>
      </c>
      <c r="B1262" s="436">
        <f>COUNTIF(AC$4:AC1262,AC1262)</f>
        <v>7</v>
      </c>
      <c r="C1262" s="436" t="str">
        <f t="shared" si="249"/>
        <v>DC1CB31x-DC</v>
      </c>
      <c r="D1262" s="436">
        <f>VLOOKUP(C1262,'LICH THI'!C:AA,12,0)</f>
        <v>66</v>
      </c>
      <c r="E1262" s="436">
        <f>VLOOKUP(C1262,'LICH THI'!C:AA,13,0)</f>
        <v>45</v>
      </c>
      <c r="F1262" s="436">
        <f t="shared" si="259"/>
        <v>45</v>
      </c>
      <c r="G1262" s="436">
        <f>VLOOKUP(C1262,'LICH THI'!C:AA,14,0)</f>
        <v>2</v>
      </c>
      <c r="H1262" s="436">
        <f t="shared" si="250"/>
        <v>1</v>
      </c>
      <c r="I1262" s="436" t="str">
        <f t="shared" si="251"/>
        <v>Nguyễn Tiến Cường</v>
      </c>
      <c r="J1262" s="436"/>
      <c r="K1262" s="436">
        <f t="shared" si="252"/>
        <v>2</v>
      </c>
      <c r="L1262" s="436" t="str">
        <f t="shared" si="253"/>
        <v>DC1CB31x-DC-2</v>
      </c>
      <c r="M1262" s="436">
        <f t="shared" si="254"/>
        <v>31</v>
      </c>
      <c r="N1262" s="437">
        <f t="shared" si="260"/>
        <v>72</v>
      </c>
      <c r="O1262" s="437"/>
      <c r="P1262" s="430" t="str">
        <f t="shared" si="255"/>
        <v/>
      </c>
      <c r="U1262" s="177">
        <v>2</v>
      </c>
      <c r="V1262" s="177" t="s">
        <v>3175</v>
      </c>
      <c r="W1262" s="177" t="s">
        <v>2880</v>
      </c>
      <c r="X1262" s="177" t="s">
        <v>2735</v>
      </c>
      <c r="Y1262" s="177" t="s">
        <v>5222</v>
      </c>
      <c r="Z1262" s="177" t="s">
        <v>7915</v>
      </c>
      <c r="AA1262" s="525" t="s">
        <v>5223</v>
      </c>
      <c r="AB1262" s="399" t="str">
        <f t="shared" si="256"/>
        <v>DC1CB31x</v>
      </c>
      <c r="AC1262" s="399" t="str">
        <f t="shared" si="257"/>
        <v>DC1CB31x-DC</v>
      </c>
      <c r="AD1262" t="e">
        <f>Y1262&amp;"-"&amp;VLOOKUP(AC1262,'LICH THI'!C:AA,9,0)</f>
        <v>#N/A</v>
      </c>
      <c r="AE1262">
        <f t="shared" si="258"/>
        <v>1</v>
      </c>
    </row>
    <row r="1263" spans="1:31" x14ac:dyDescent="0.25">
      <c r="A1263" s="436" t="str">
        <f t="shared" si="248"/>
        <v>DC1CB31x-DC-8</v>
      </c>
      <c r="B1263" s="436">
        <f>COUNTIF(AC$4:AC1263,AC1263)</f>
        <v>8</v>
      </c>
      <c r="C1263" s="436" t="str">
        <f t="shared" si="249"/>
        <v>DC1CB31x-DC</v>
      </c>
      <c r="D1263" s="436">
        <f>VLOOKUP(C1263,'LICH THI'!C:AA,12,0)</f>
        <v>66</v>
      </c>
      <c r="E1263" s="436">
        <f>VLOOKUP(C1263,'LICH THI'!C:AA,13,0)</f>
        <v>45</v>
      </c>
      <c r="F1263" s="436">
        <f t="shared" si="259"/>
        <v>45</v>
      </c>
      <c r="G1263" s="436">
        <f>VLOOKUP(C1263,'LICH THI'!C:AA,14,0)</f>
        <v>2</v>
      </c>
      <c r="H1263" s="436">
        <f t="shared" si="250"/>
        <v>1</v>
      </c>
      <c r="I1263" s="436" t="str">
        <f t="shared" si="251"/>
        <v>Nguyễn Xuân Cường</v>
      </c>
      <c r="J1263" s="436"/>
      <c r="K1263" s="436">
        <f t="shared" si="252"/>
        <v>2</v>
      </c>
      <c r="L1263" s="436" t="str">
        <f t="shared" si="253"/>
        <v>DC1CB31x-DC-2</v>
      </c>
      <c r="M1263" s="436">
        <f t="shared" si="254"/>
        <v>31</v>
      </c>
      <c r="N1263" s="437">
        <f t="shared" si="260"/>
        <v>73</v>
      </c>
      <c r="O1263" s="437"/>
      <c r="P1263" s="430" t="str">
        <f t="shared" si="255"/>
        <v/>
      </c>
      <c r="U1263" s="177">
        <v>36</v>
      </c>
      <c r="V1263" s="177" t="s">
        <v>3229</v>
      </c>
      <c r="W1263" s="177" t="s">
        <v>3590</v>
      </c>
      <c r="X1263" s="177" t="s">
        <v>2735</v>
      </c>
      <c r="Y1263" s="177" t="s">
        <v>5231</v>
      </c>
      <c r="Z1263" s="177" t="s">
        <v>7915</v>
      </c>
      <c r="AA1263" s="525" t="s">
        <v>5232</v>
      </c>
      <c r="AB1263" s="399" t="str">
        <f t="shared" si="256"/>
        <v>DC1CB31x</v>
      </c>
      <c r="AC1263" s="399" t="str">
        <f t="shared" si="257"/>
        <v>DC1CB31x-DC</v>
      </c>
      <c r="AD1263" t="e">
        <f>Y1263&amp;"-"&amp;VLOOKUP(AC1263,'LICH THI'!C:AA,9,0)</f>
        <v>#N/A</v>
      </c>
      <c r="AE1263">
        <f t="shared" si="258"/>
        <v>1</v>
      </c>
    </row>
    <row r="1264" spans="1:31" x14ac:dyDescent="0.25">
      <c r="A1264" s="436" t="str">
        <f t="shared" si="248"/>
        <v>DC1CB31x-DC-9</v>
      </c>
      <c r="B1264" s="436">
        <f>COUNTIF(AC$4:AC1264,AC1264)</f>
        <v>9</v>
      </c>
      <c r="C1264" s="436" t="str">
        <f t="shared" si="249"/>
        <v>DC1CB31x-DC</v>
      </c>
      <c r="D1264" s="436">
        <f>VLOOKUP(C1264,'LICH THI'!C:AA,12,0)</f>
        <v>66</v>
      </c>
      <c r="E1264" s="436">
        <f>VLOOKUP(C1264,'LICH THI'!C:AA,13,0)</f>
        <v>45</v>
      </c>
      <c r="F1264" s="436">
        <f t="shared" si="259"/>
        <v>45</v>
      </c>
      <c r="G1264" s="436">
        <f>VLOOKUP(C1264,'LICH THI'!C:AA,14,0)</f>
        <v>2</v>
      </c>
      <c r="H1264" s="436">
        <f t="shared" si="250"/>
        <v>1</v>
      </c>
      <c r="I1264" s="436" t="str">
        <f t="shared" si="251"/>
        <v>Chu Bích Diệp</v>
      </c>
      <c r="J1264" s="436"/>
      <c r="K1264" s="436">
        <f t="shared" si="252"/>
        <v>2</v>
      </c>
      <c r="L1264" s="436" t="str">
        <f t="shared" si="253"/>
        <v>DC1CB31x-DC-2</v>
      </c>
      <c r="M1264" s="436">
        <f t="shared" si="254"/>
        <v>31</v>
      </c>
      <c r="N1264" s="437">
        <f t="shared" si="260"/>
        <v>74</v>
      </c>
      <c r="O1264" s="437"/>
      <c r="P1264" s="430" t="str">
        <f t="shared" si="255"/>
        <v/>
      </c>
      <c r="U1264" s="177">
        <v>55</v>
      </c>
      <c r="V1264" s="177" t="s">
        <v>3046</v>
      </c>
      <c r="W1264" s="177" t="s">
        <v>3920</v>
      </c>
      <c r="X1264" s="177" t="s">
        <v>3025</v>
      </c>
      <c r="Y1264" s="177" t="s">
        <v>3921</v>
      </c>
      <c r="Z1264" s="177" t="s">
        <v>7915</v>
      </c>
      <c r="AA1264" s="525" t="s">
        <v>3922</v>
      </c>
      <c r="AB1264" s="399" t="str">
        <f t="shared" si="256"/>
        <v>DC1CB31x</v>
      </c>
      <c r="AC1264" s="399" t="str">
        <f t="shared" si="257"/>
        <v>DC1CB31x-DC</v>
      </c>
      <c r="AD1264" t="e">
        <f>Y1264&amp;"-"&amp;VLOOKUP(AC1264,'LICH THI'!C:AA,9,0)</f>
        <v>#N/A</v>
      </c>
      <c r="AE1264">
        <f t="shared" si="258"/>
        <v>1</v>
      </c>
    </row>
    <row r="1265" spans="1:31" x14ac:dyDescent="0.25">
      <c r="A1265" s="436" t="str">
        <f t="shared" si="248"/>
        <v>DC1CB31x-DC-10</v>
      </c>
      <c r="B1265" s="436">
        <f>COUNTIF(AC$4:AC1265,AC1265)</f>
        <v>10</v>
      </c>
      <c r="C1265" s="436" t="str">
        <f t="shared" si="249"/>
        <v>DC1CB31x-DC</v>
      </c>
      <c r="D1265" s="436">
        <f>VLOOKUP(C1265,'LICH THI'!C:AA,12,0)</f>
        <v>66</v>
      </c>
      <c r="E1265" s="436">
        <f>VLOOKUP(C1265,'LICH THI'!C:AA,13,0)</f>
        <v>45</v>
      </c>
      <c r="F1265" s="436">
        <f t="shared" si="259"/>
        <v>45</v>
      </c>
      <c r="G1265" s="436">
        <f>VLOOKUP(C1265,'LICH THI'!C:AA,14,0)</f>
        <v>2</v>
      </c>
      <c r="H1265" s="436">
        <f t="shared" si="250"/>
        <v>1</v>
      </c>
      <c r="I1265" s="436" t="str">
        <f t="shared" si="251"/>
        <v>Hồ Bá Dũng</v>
      </c>
      <c r="J1265" s="436"/>
      <c r="K1265" s="436">
        <f t="shared" si="252"/>
        <v>2</v>
      </c>
      <c r="L1265" s="436" t="str">
        <f t="shared" si="253"/>
        <v>DC1CB31x-DC-2</v>
      </c>
      <c r="M1265" s="436">
        <f t="shared" si="254"/>
        <v>31</v>
      </c>
      <c r="N1265" s="437">
        <f t="shared" si="260"/>
        <v>75</v>
      </c>
      <c r="O1265" s="437"/>
      <c r="P1265" s="430" t="str">
        <f t="shared" si="255"/>
        <v/>
      </c>
      <c r="U1265" s="177">
        <v>25</v>
      </c>
      <c r="V1265" s="177" t="s">
        <v>2609</v>
      </c>
      <c r="W1265" s="177" t="s">
        <v>4175</v>
      </c>
      <c r="X1265" s="177" t="s">
        <v>2827</v>
      </c>
      <c r="Y1265" s="177" t="s">
        <v>4176</v>
      </c>
      <c r="Z1265" s="177" t="s">
        <v>7915</v>
      </c>
      <c r="AA1265" s="525" t="s">
        <v>4177</v>
      </c>
      <c r="AB1265" s="399" t="str">
        <f t="shared" si="256"/>
        <v>DC1CB31x</v>
      </c>
      <c r="AC1265" s="399" t="str">
        <f t="shared" si="257"/>
        <v>DC1CB31x-DC</v>
      </c>
      <c r="AD1265" t="e">
        <f>Y1265&amp;"-"&amp;VLOOKUP(AC1265,'LICH THI'!C:AA,9,0)</f>
        <v>#N/A</v>
      </c>
      <c r="AE1265">
        <f t="shared" si="258"/>
        <v>1</v>
      </c>
    </row>
    <row r="1266" spans="1:31" x14ac:dyDescent="0.25">
      <c r="A1266" s="436" t="str">
        <f t="shared" si="248"/>
        <v>DC1CB31x-DC-11</v>
      </c>
      <c r="B1266" s="436">
        <f>COUNTIF(AC$4:AC1266,AC1266)</f>
        <v>11</v>
      </c>
      <c r="C1266" s="436" t="str">
        <f t="shared" si="249"/>
        <v>DC1CB31x-DC</v>
      </c>
      <c r="D1266" s="436">
        <f>VLOOKUP(C1266,'LICH THI'!C:AA,12,0)</f>
        <v>66</v>
      </c>
      <c r="E1266" s="436">
        <f>VLOOKUP(C1266,'LICH THI'!C:AA,13,0)</f>
        <v>45</v>
      </c>
      <c r="F1266" s="436">
        <f t="shared" si="259"/>
        <v>45</v>
      </c>
      <c r="G1266" s="436">
        <f>VLOOKUP(C1266,'LICH THI'!C:AA,14,0)</f>
        <v>2</v>
      </c>
      <c r="H1266" s="436">
        <f t="shared" si="250"/>
        <v>1</v>
      </c>
      <c r="I1266" s="436" t="str">
        <f t="shared" si="251"/>
        <v>Đoàn Thị Duyên</v>
      </c>
      <c r="J1266" s="436"/>
      <c r="K1266" s="436">
        <f t="shared" si="252"/>
        <v>2</v>
      </c>
      <c r="L1266" s="436" t="str">
        <f t="shared" si="253"/>
        <v>DC1CB31x-DC-2</v>
      </c>
      <c r="M1266" s="436">
        <f t="shared" si="254"/>
        <v>31</v>
      </c>
      <c r="N1266" s="437">
        <f t="shared" si="260"/>
        <v>76</v>
      </c>
      <c r="O1266" s="437"/>
      <c r="P1266" s="430" t="str">
        <f t="shared" si="255"/>
        <v/>
      </c>
      <c r="U1266" s="177">
        <v>56</v>
      </c>
      <c r="V1266" s="177" t="s">
        <v>3046</v>
      </c>
      <c r="W1266" s="177" t="s">
        <v>3049</v>
      </c>
      <c r="X1266" s="177" t="s">
        <v>2649</v>
      </c>
      <c r="Y1266" s="177" t="s">
        <v>3050</v>
      </c>
      <c r="Z1266" s="177" t="s">
        <v>7915</v>
      </c>
      <c r="AA1266" s="525" t="s">
        <v>3051</v>
      </c>
      <c r="AB1266" s="399" t="str">
        <f t="shared" si="256"/>
        <v>DC1CB31x</v>
      </c>
      <c r="AC1266" s="399" t="str">
        <f t="shared" si="257"/>
        <v>DC1CB31x-DC</v>
      </c>
      <c r="AD1266" t="e">
        <f>Y1266&amp;"-"&amp;VLOOKUP(AC1266,'LICH THI'!C:AA,9,0)</f>
        <v>#N/A</v>
      </c>
      <c r="AE1266">
        <f t="shared" si="258"/>
        <v>1</v>
      </c>
    </row>
    <row r="1267" spans="1:31" x14ac:dyDescent="0.25">
      <c r="A1267" s="436" t="str">
        <f t="shared" si="248"/>
        <v>DC1CB31x-DC-12</v>
      </c>
      <c r="B1267" s="436">
        <f>COUNTIF(AC$4:AC1267,AC1267)</f>
        <v>12</v>
      </c>
      <c r="C1267" s="436" t="str">
        <f t="shared" si="249"/>
        <v>DC1CB31x-DC</v>
      </c>
      <c r="D1267" s="436">
        <f>VLOOKUP(C1267,'LICH THI'!C:AA,12,0)</f>
        <v>66</v>
      </c>
      <c r="E1267" s="436">
        <f>VLOOKUP(C1267,'LICH THI'!C:AA,13,0)</f>
        <v>45</v>
      </c>
      <c r="F1267" s="436">
        <f t="shared" si="259"/>
        <v>45</v>
      </c>
      <c r="G1267" s="436">
        <f>VLOOKUP(C1267,'LICH THI'!C:AA,14,0)</f>
        <v>2</v>
      </c>
      <c r="H1267" s="436">
        <f t="shared" si="250"/>
        <v>1</v>
      </c>
      <c r="I1267" s="436" t="str">
        <f t="shared" si="251"/>
        <v>Nguyễn Bá Dương</v>
      </c>
      <c r="J1267" s="436"/>
      <c r="K1267" s="436">
        <f t="shared" si="252"/>
        <v>2</v>
      </c>
      <c r="L1267" s="436" t="str">
        <f t="shared" si="253"/>
        <v>DC1CB31x-DC-2</v>
      </c>
      <c r="M1267" s="436">
        <f t="shared" si="254"/>
        <v>31</v>
      </c>
      <c r="N1267" s="437">
        <f t="shared" si="260"/>
        <v>77</v>
      </c>
      <c r="O1267" s="437"/>
      <c r="P1267" s="430" t="str">
        <f t="shared" si="255"/>
        <v/>
      </c>
      <c r="U1267" s="177">
        <v>43</v>
      </c>
      <c r="V1267" s="177" t="s">
        <v>4208</v>
      </c>
      <c r="W1267" s="177" t="s">
        <v>4789</v>
      </c>
      <c r="X1267" s="177" t="s">
        <v>2601</v>
      </c>
      <c r="Y1267" s="177" t="s">
        <v>5233</v>
      </c>
      <c r="Z1267" s="177" t="s">
        <v>7915</v>
      </c>
      <c r="AA1267" s="525" t="s">
        <v>2675</v>
      </c>
      <c r="AB1267" s="399" t="str">
        <f t="shared" si="256"/>
        <v>DC1CB31x</v>
      </c>
      <c r="AC1267" s="399" t="str">
        <f t="shared" si="257"/>
        <v>DC1CB31x-DC</v>
      </c>
      <c r="AD1267" t="e">
        <f>Y1267&amp;"-"&amp;VLOOKUP(AC1267,'LICH THI'!C:AA,9,0)</f>
        <v>#N/A</v>
      </c>
      <c r="AE1267">
        <f t="shared" si="258"/>
        <v>1</v>
      </c>
    </row>
    <row r="1268" spans="1:31" x14ac:dyDescent="0.25">
      <c r="A1268" s="436" t="str">
        <f t="shared" si="248"/>
        <v>DC1CB31x-DC-13</v>
      </c>
      <c r="B1268" s="436">
        <f>COUNTIF(AC$4:AC1268,AC1268)</f>
        <v>13</v>
      </c>
      <c r="C1268" s="436" t="str">
        <f t="shared" si="249"/>
        <v>DC1CB31x-DC</v>
      </c>
      <c r="D1268" s="436">
        <f>VLOOKUP(C1268,'LICH THI'!C:AA,12,0)</f>
        <v>66</v>
      </c>
      <c r="E1268" s="436">
        <f>VLOOKUP(C1268,'LICH THI'!C:AA,13,0)</f>
        <v>45</v>
      </c>
      <c r="F1268" s="436">
        <f t="shared" si="259"/>
        <v>45</v>
      </c>
      <c r="G1268" s="436">
        <f>VLOOKUP(C1268,'LICH THI'!C:AA,14,0)</f>
        <v>2</v>
      </c>
      <c r="H1268" s="436">
        <f t="shared" si="250"/>
        <v>1</v>
      </c>
      <c r="I1268" s="436" t="str">
        <f t="shared" si="251"/>
        <v>Nguyễn Đại Dương</v>
      </c>
      <c r="J1268" s="436"/>
      <c r="K1268" s="436">
        <f t="shared" si="252"/>
        <v>2</v>
      </c>
      <c r="L1268" s="436" t="str">
        <f t="shared" si="253"/>
        <v>DC1CB31x-DC-2</v>
      </c>
      <c r="M1268" s="436">
        <f t="shared" si="254"/>
        <v>31</v>
      </c>
      <c r="N1268" s="437">
        <f t="shared" si="260"/>
        <v>78</v>
      </c>
      <c r="O1268" s="437"/>
      <c r="P1268" s="430" t="str">
        <f t="shared" si="255"/>
        <v/>
      </c>
      <c r="U1268" s="177">
        <v>26</v>
      </c>
      <c r="V1268" s="177" t="s">
        <v>2609</v>
      </c>
      <c r="W1268" s="177" t="s">
        <v>3216</v>
      </c>
      <c r="X1268" s="177" t="s">
        <v>2601</v>
      </c>
      <c r="Y1268" s="177" t="s">
        <v>3217</v>
      </c>
      <c r="Z1268" s="177" t="s">
        <v>7915</v>
      </c>
      <c r="AA1268" s="525" t="s">
        <v>3218</v>
      </c>
      <c r="AB1268" s="399" t="str">
        <f t="shared" si="256"/>
        <v>DC1CB31x</v>
      </c>
      <c r="AC1268" s="399" t="str">
        <f t="shared" si="257"/>
        <v>DC1CB31x-DC</v>
      </c>
      <c r="AD1268" t="e">
        <f>Y1268&amp;"-"&amp;VLOOKUP(AC1268,'LICH THI'!C:AA,9,0)</f>
        <v>#N/A</v>
      </c>
      <c r="AE1268">
        <f t="shared" si="258"/>
        <v>1</v>
      </c>
    </row>
    <row r="1269" spans="1:31" x14ac:dyDescent="0.25">
      <c r="A1269" s="436" t="str">
        <f t="shared" si="248"/>
        <v>DC1CB31x-DC-14</v>
      </c>
      <c r="B1269" s="436">
        <f>COUNTIF(AC$4:AC1269,AC1269)</f>
        <v>14</v>
      </c>
      <c r="C1269" s="436" t="str">
        <f t="shared" si="249"/>
        <v>DC1CB31x-DC</v>
      </c>
      <c r="D1269" s="436">
        <f>VLOOKUP(C1269,'LICH THI'!C:AA,12,0)</f>
        <v>66</v>
      </c>
      <c r="E1269" s="436">
        <f>VLOOKUP(C1269,'LICH THI'!C:AA,13,0)</f>
        <v>45</v>
      </c>
      <c r="F1269" s="436">
        <f t="shared" si="259"/>
        <v>45</v>
      </c>
      <c r="G1269" s="436">
        <f>VLOOKUP(C1269,'LICH THI'!C:AA,14,0)</f>
        <v>2</v>
      </c>
      <c r="H1269" s="436">
        <f t="shared" si="250"/>
        <v>1</v>
      </c>
      <c r="I1269" s="436" t="str">
        <f t="shared" si="251"/>
        <v>Phạm Tiến Đạt</v>
      </c>
      <c r="J1269" s="436"/>
      <c r="K1269" s="436">
        <f t="shared" si="252"/>
        <v>2</v>
      </c>
      <c r="L1269" s="436" t="str">
        <f t="shared" si="253"/>
        <v>DC1CB31x-DC-2</v>
      </c>
      <c r="M1269" s="436">
        <f t="shared" si="254"/>
        <v>31</v>
      </c>
      <c r="N1269" s="437">
        <f t="shared" si="260"/>
        <v>79</v>
      </c>
      <c r="O1269" s="437"/>
      <c r="P1269" s="430" t="str">
        <f t="shared" si="255"/>
        <v/>
      </c>
      <c r="U1269" s="177">
        <v>15</v>
      </c>
      <c r="V1269" s="177" t="s">
        <v>3209</v>
      </c>
      <c r="W1269" s="177" t="s">
        <v>3210</v>
      </c>
      <c r="X1269" s="177" t="s">
        <v>2746</v>
      </c>
      <c r="Y1269" s="177" t="s">
        <v>3211</v>
      </c>
      <c r="Z1269" s="177" t="s">
        <v>7915</v>
      </c>
      <c r="AA1269" s="525" t="s">
        <v>2699</v>
      </c>
      <c r="AB1269" s="399" t="str">
        <f t="shared" si="256"/>
        <v>DC1CB31x</v>
      </c>
      <c r="AC1269" s="399" t="str">
        <f t="shared" si="257"/>
        <v>DC1CB31x-DC</v>
      </c>
      <c r="AD1269" t="e">
        <f>Y1269&amp;"-"&amp;VLOOKUP(AC1269,'LICH THI'!C:AA,9,0)</f>
        <v>#N/A</v>
      </c>
      <c r="AE1269">
        <f t="shared" si="258"/>
        <v>1</v>
      </c>
    </row>
    <row r="1270" spans="1:31" x14ac:dyDescent="0.25">
      <c r="A1270" s="436" t="str">
        <f t="shared" si="248"/>
        <v>DC1CB31x-DC-15</v>
      </c>
      <c r="B1270" s="436">
        <f>COUNTIF(AC$4:AC1270,AC1270)</f>
        <v>15</v>
      </c>
      <c r="C1270" s="436" t="str">
        <f t="shared" si="249"/>
        <v>DC1CB31x-DC</v>
      </c>
      <c r="D1270" s="436">
        <f>VLOOKUP(C1270,'LICH THI'!C:AA,12,0)</f>
        <v>66</v>
      </c>
      <c r="E1270" s="436">
        <f>VLOOKUP(C1270,'LICH THI'!C:AA,13,0)</f>
        <v>45</v>
      </c>
      <c r="F1270" s="436">
        <f t="shared" si="259"/>
        <v>45</v>
      </c>
      <c r="G1270" s="436">
        <f>VLOOKUP(C1270,'LICH THI'!C:AA,14,0)</f>
        <v>2</v>
      </c>
      <c r="H1270" s="436">
        <f t="shared" si="250"/>
        <v>1</v>
      </c>
      <c r="I1270" s="436" t="str">
        <f t="shared" si="251"/>
        <v>Nguyễn Thúc Định</v>
      </c>
      <c r="J1270" s="436"/>
      <c r="K1270" s="436">
        <f t="shared" si="252"/>
        <v>2</v>
      </c>
      <c r="L1270" s="436" t="str">
        <f t="shared" si="253"/>
        <v>DC1CB31x-DC-2</v>
      </c>
      <c r="M1270" s="436">
        <f t="shared" si="254"/>
        <v>31</v>
      </c>
      <c r="N1270" s="437">
        <f t="shared" si="260"/>
        <v>80</v>
      </c>
      <c r="O1270" s="437"/>
      <c r="P1270" s="430" t="str">
        <f t="shared" si="255"/>
        <v/>
      </c>
      <c r="U1270" s="177">
        <v>3</v>
      </c>
      <c r="V1270" s="177" t="s">
        <v>3175</v>
      </c>
      <c r="W1270" s="177" t="s">
        <v>4146</v>
      </c>
      <c r="X1270" s="177" t="s">
        <v>4147</v>
      </c>
      <c r="Y1270" s="177" t="s">
        <v>4148</v>
      </c>
      <c r="Z1270" s="177" t="s">
        <v>7915</v>
      </c>
      <c r="AA1270" s="525" t="s">
        <v>3045</v>
      </c>
      <c r="AB1270" s="399" t="str">
        <f t="shared" si="256"/>
        <v>DC1CB31x</v>
      </c>
      <c r="AC1270" s="399" t="str">
        <f t="shared" si="257"/>
        <v>DC1CB31x-DC</v>
      </c>
      <c r="AD1270" t="e">
        <f>Y1270&amp;"-"&amp;VLOOKUP(AC1270,'LICH THI'!C:AA,9,0)</f>
        <v>#N/A</v>
      </c>
      <c r="AE1270">
        <f t="shared" si="258"/>
        <v>1</v>
      </c>
    </row>
    <row r="1271" spans="1:31" x14ac:dyDescent="0.25">
      <c r="A1271" s="436" t="str">
        <f t="shared" si="248"/>
        <v>DC1CB31x-DC-16</v>
      </c>
      <c r="B1271" s="436">
        <f>COUNTIF(AC$4:AC1271,AC1271)</f>
        <v>16</v>
      </c>
      <c r="C1271" s="436" t="str">
        <f t="shared" si="249"/>
        <v>DC1CB31x-DC</v>
      </c>
      <c r="D1271" s="436">
        <f>VLOOKUP(C1271,'LICH THI'!C:AA,12,0)</f>
        <v>66</v>
      </c>
      <c r="E1271" s="436">
        <f>VLOOKUP(C1271,'LICH THI'!C:AA,13,0)</f>
        <v>45</v>
      </c>
      <c r="F1271" s="436">
        <f t="shared" si="259"/>
        <v>45</v>
      </c>
      <c r="G1271" s="436">
        <f>VLOOKUP(C1271,'LICH THI'!C:AA,14,0)</f>
        <v>2</v>
      </c>
      <c r="H1271" s="436">
        <f t="shared" si="250"/>
        <v>1</v>
      </c>
      <c r="I1271" s="436" t="str">
        <f t="shared" si="251"/>
        <v>Lưu Văn Đoàn</v>
      </c>
      <c r="J1271" s="436"/>
      <c r="K1271" s="436">
        <f t="shared" si="252"/>
        <v>2</v>
      </c>
      <c r="L1271" s="436" t="str">
        <f t="shared" si="253"/>
        <v>DC1CB31x-DC-2</v>
      </c>
      <c r="M1271" s="436">
        <f t="shared" si="254"/>
        <v>31</v>
      </c>
      <c r="N1271" s="437">
        <f t="shared" si="260"/>
        <v>81</v>
      </c>
      <c r="O1271" s="437"/>
      <c r="P1271" s="430" t="str">
        <f t="shared" si="255"/>
        <v/>
      </c>
      <c r="U1271" s="177">
        <v>1</v>
      </c>
      <c r="V1271" s="177" t="s">
        <v>2603</v>
      </c>
      <c r="W1271" s="177" t="s">
        <v>3167</v>
      </c>
      <c r="X1271" s="177" t="s">
        <v>3121</v>
      </c>
      <c r="Y1271" s="177" t="s">
        <v>3168</v>
      </c>
      <c r="Z1271" s="177" t="s">
        <v>7915</v>
      </c>
      <c r="AA1271" s="525" t="s">
        <v>3169</v>
      </c>
      <c r="AB1271" s="399" t="str">
        <f t="shared" si="256"/>
        <v>DC1CB31x</v>
      </c>
      <c r="AC1271" s="399" t="str">
        <f t="shared" si="257"/>
        <v>DC1CB31x-DC</v>
      </c>
      <c r="AD1271" t="e">
        <f>Y1271&amp;"-"&amp;VLOOKUP(AC1271,'LICH THI'!C:AA,9,0)</f>
        <v>#N/A</v>
      </c>
      <c r="AE1271">
        <f t="shared" si="258"/>
        <v>1</v>
      </c>
    </row>
    <row r="1272" spans="1:31" x14ac:dyDescent="0.25">
      <c r="A1272" s="436" t="str">
        <f t="shared" si="248"/>
        <v>DC1CB31x-DC-17</v>
      </c>
      <c r="B1272" s="436">
        <f>COUNTIF(AC$4:AC1272,AC1272)</f>
        <v>17</v>
      </c>
      <c r="C1272" s="436" t="str">
        <f t="shared" si="249"/>
        <v>DC1CB31x-DC</v>
      </c>
      <c r="D1272" s="436">
        <f>VLOOKUP(C1272,'LICH THI'!C:AA,12,0)</f>
        <v>66</v>
      </c>
      <c r="E1272" s="436">
        <f>VLOOKUP(C1272,'LICH THI'!C:AA,13,0)</f>
        <v>45</v>
      </c>
      <c r="F1272" s="436">
        <f t="shared" si="259"/>
        <v>45</v>
      </c>
      <c r="G1272" s="436">
        <f>VLOOKUP(C1272,'LICH THI'!C:AA,14,0)</f>
        <v>2</v>
      </c>
      <c r="H1272" s="436">
        <f t="shared" si="250"/>
        <v>1</v>
      </c>
      <c r="I1272" s="436" t="str">
        <f t="shared" si="251"/>
        <v>Trần Trung Đức</v>
      </c>
      <c r="J1272" s="436"/>
      <c r="K1272" s="436">
        <f t="shared" si="252"/>
        <v>2</v>
      </c>
      <c r="L1272" s="436" t="str">
        <f t="shared" si="253"/>
        <v>DC1CB31x-DC-2</v>
      </c>
      <c r="M1272" s="436">
        <f t="shared" si="254"/>
        <v>31</v>
      </c>
      <c r="N1272" s="437">
        <f t="shared" si="260"/>
        <v>82</v>
      </c>
      <c r="O1272" s="437"/>
      <c r="P1272" s="430" t="str">
        <f t="shared" si="255"/>
        <v/>
      </c>
      <c r="U1272" s="177">
        <v>57</v>
      </c>
      <c r="V1272" s="177" t="s">
        <v>3046</v>
      </c>
      <c r="W1272" s="177" t="s">
        <v>3052</v>
      </c>
      <c r="X1272" s="177" t="s">
        <v>2948</v>
      </c>
      <c r="Y1272" s="177" t="s">
        <v>3053</v>
      </c>
      <c r="Z1272" s="177" t="s">
        <v>7915</v>
      </c>
      <c r="AA1272" s="525" t="s">
        <v>3054</v>
      </c>
      <c r="AB1272" s="399" t="str">
        <f t="shared" si="256"/>
        <v>DC1CB31x</v>
      </c>
      <c r="AC1272" s="399" t="str">
        <f t="shared" si="257"/>
        <v>DC1CB31x-DC</v>
      </c>
      <c r="AD1272" t="e">
        <f>Y1272&amp;"-"&amp;VLOOKUP(AC1272,'LICH THI'!C:AA,9,0)</f>
        <v>#N/A</v>
      </c>
      <c r="AE1272">
        <f t="shared" si="258"/>
        <v>1</v>
      </c>
    </row>
    <row r="1273" spans="1:31" x14ac:dyDescent="0.25">
      <c r="A1273" s="436" t="str">
        <f t="shared" si="248"/>
        <v>DC1CB31x-DC-18</v>
      </c>
      <c r="B1273" s="436">
        <f>COUNTIF(AC$4:AC1273,AC1273)</f>
        <v>18</v>
      </c>
      <c r="C1273" s="436" t="str">
        <f t="shared" si="249"/>
        <v>DC1CB31x-DC</v>
      </c>
      <c r="D1273" s="436">
        <f>VLOOKUP(C1273,'LICH THI'!C:AA,12,0)</f>
        <v>66</v>
      </c>
      <c r="E1273" s="436">
        <f>VLOOKUP(C1273,'LICH THI'!C:AA,13,0)</f>
        <v>45</v>
      </c>
      <c r="F1273" s="436">
        <f t="shared" si="259"/>
        <v>45</v>
      </c>
      <c r="G1273" s="436">
        <f>VLOOKUP(C1273,'LICH THI'!C:AA,14,0)</f>
        <v>2</v>
      </c>
      <c r="H1273" s="436">
        <f t="shared" si="250"/>
        <v>1</v>
      </c>
      <c r="I1273" s="436" t="str">
        <f t="shared" si="251"/>
        <v>Lâm Đại Hải</v>
      </c>
      <c r="J1273" s="436"/>
      <c r="K1273" s="436">
        <f t="shared" si="252"/>
        <v>2</v>
      </c>
      <c r="L1273" s="436" t="str">
        <f t="shared" si="253"/>
        <v>DC1CB31x-DC-2</v>
      </c>
      <c r="M1273" s="436">
        <f t="shared" si="254"/>
        <v>31</v>
      </c>
      <c r="N1273" s="437">
        <f t="shared" si="260"/>
        <v>83</v>
      </c>
      <c r="O1273" s="437"/>
      <c r="P1273" s="430" t="str">
        <f t="shared" si="255"/>
        <v/>
      </c>
      <c r="U1273" s="177">
        <v>37</v>
      </c>
      <c r="V1273" s="177" t="s">
        <v>3229</v>
      </c>
      <c r="W1273" s="177" t="s">
        <v>5182</v>
      </c>
      <c r="X1273" s="177" t="s">
        <v>2908</v>
      </c>
      <c r="Y1273" s="177" t="s">
        <v>5183</v>
      </c>
      <c r="Z1273" s="177" t="s">
        <v>7915</v>
      </c>
      <c r="AA1273" s="525" t="s">
        <v>5075</v>
      </c>
      <c r="AB1273" s="399" t="str">
        <f t="shared" si="256"/>
        <v>DC1CB31x</v>
      </c>
      <c r="AC1273" s="399" t="str">
        <f t="shared" si="257"/>
        <v>DC1CB31x-DC</v>
      </c>
      <c r="AD1273" t="e">
        <f>Y1273&amp;"-"&amp;VLOOKUP(AC1273,'LICH THI'!C:AA,9,0)</f>
        <v>#N/A</v>
      </c>
      <c r="AE1273">
        <f t="shared" si="258"/>
        <v>1</v>
      </c>
    </row>
    <row r="1274" spans="1:31" x14ac:dyDescent="0.25">
      <c r="A1274" s="436" t="str">
        <f t="shared" si="248"/>
        <v>DC1CB31x-DC-19</v>
      </c>
      <c r="B1274" s="436">
        <f>COUNTIF(AC$4:AC1274,AC1274)</f>
        <v>19</v>
      </c>
      <c r="C1274" s="436" t="str">
        <f t="shared" si="249"/>
        <v>DC1CB31x-DC</v>
      </c>
      <c r="D1274" s="436">
        <f>VLOOKUP(C1274,'LICH THI'!C:AA,12,0)</f>
        <v>66</v>
      </c>
      <c r="E1274" s="436">
        <f>VLOOKUP(C1274,'LICH THI'!C:AA,13,0)</f>
        <v>45</v>
      </c>
      <c r="F1274" s="436">
        <f t="shared" si="259"/>
        <v>45</v>
      </c>
      <c r="G1274" s="436">
        <f>VLOOKUP(C1274,'LICH THI'!C:AA,14,0)</f>
        <v>2</v>
      </c>
      <c r="H1274" s="436">
        <f t="shared" si="250"/>
        <v>1</v>
      </c>
      <c r="I1274" s="436" t="str">
        <f t="shared" si="251"/>
        <v>Ngô Văn Hải</v>
      </c>
      <c r="J1274" s="436"/>
      <c r="K1274" s="436">
        <f t="shared" si="252"/>
        <v>2</v>
      </c>
      <c r="L1274" s="436" t="str">
        <f t="shared" si="253"/>
        <v>DC1CB31x-DC-2</v>
      </c>
      <c r="M1274" s="436">
        <f t="shared" si="254"/>
        <v>31</v>
      </c>
      <c r="N1274" s="437">
        <f t="shared" si="260"/>
        <v>84</v>
      </c>
      <c r="O1274" s="437"/>
      <c r="P1274" s="430" t="str">
        <f t="shared" si="255"/>
        <v/>
      </c>
      <c r="U1274" s="177">
        <v>13</v>
      </c>
      <c r="V1274" s="177" t="s">
        <v>3196</v>
      </c>
      <c r="W1274" s="177" t="s">
        <v>3204</v>
      </c>
      <c r="X1274" s="177" t="s">
        <v>2908</v>
      </c>
      <c r="Y1274" s="177" t="s">
        <v>3205</v>
      </c>
      <c r="Z1274" s="177" t="s">
        <v>7915</v>
      </c>
      <c r="AA1274" s="525" t="s">
        <v>3206</v>
      </c>
      <c r="AB1274" s="399" t="str">
        <f t="shared" si="256"/>
        <v>DC1CB31x</v>
      </c>
      <c r="AC1274" s="399" t="str">
        <f t="shared" si="257"/>
        <v>DC1CB31x-DC</v>
      </c>
      <c r="AD1274" t="e">
        <f>Y1274&amp;"-"&amp;VLOOKUP(AC1274,'LICH THI'!C:AA,9,0)</f>
        <v>#N/A</v>
      </c>
      <c r="AE1274">
        <f t="shared" si="258"/>
        <v>1</v>
      </c>
    </row>
    <row r="1275" spans="1:31" x14ac:dyDescent="0.25">
      <c r="A1275" s="436" t="str">
        <f t="shared" si="248"/>
        <v>DC1CB31x-DC-20</v>
      </c>
      <c r="B1275" s="436">
        <f>COUNTIF(AC$4:AC1275,AC1275)</f>
        <v>20</v>
      </c>
      <c r="C1275" s="436" t="str">
        <f t="shared" si="249"/>
        <v>DC1CB31x-DC</v>
      </c>
      <c r="D1275" s="436">
        <f>VLOOKUP(C1275,'LICH THI'!C:AA,12,0)</f>
        <v>66</v>
      </c>
      <c r="E1275" s="436">
        <f>VLOOKUP(C1275,'LICH THI'!C:AA,13,0)</f>
        <v>45</v>
      </c>
      <c r="F1275" s="436">
        <f t="shared" si="259"/>
        <v>45</v>
      </c>
      <c r="G1275" s="436">
        <f>VLOOKUP(C1275,'LICH THI'!C:AA,14,0)</f>
        <v>2</v>
      </c>
      <c r="H1275" s="436">
        <f t="shared" si="250"/>
        <v>1</v>
      </c>
      <c r="I1275" s="436" t="str">
        <f t="shared" si="251"/>
        <v>Nguyễn Việt Hùng</v>
      </c>
      <c r="J1275" s="436"/>
      <c r="K1275" s="436">
        <f t="shared" si="252"/>
        <v>2</v>
      </c>
      <c r="L1275" s="436" t="str">
        <f t="shared" si="253"/>
        <v>DC1CB31x-DC-2</v>
      </c>
      <c r="M1275" s="436">
        <f t="shared" si="254"/>
        <v>31</v>
      </c>
      <c r="N1275" s="437">
        <f t="shared" si="260"/>
        <v>85</v>
      </c>
      <c r="O1275" s="437"/>
      <c r="P1275" s="430" t="str">
        <f t="shared" si="255"/>
        <v/>
      </c>
      <c r="U1275" s="177">
        <v>27</v>
      </c>
      <c r="V1275" s="177" t="s">
        <v>2609</v>
      </c>
      <c r="W1275" s="177" t="s">
        <v>4548</v>
      </c>
      <c r="X1275" s="177" t="s">
        <v>2801</v>
      </c>
      <c r="Y1275" s="177" t="s">
        <v>5230</v>
      </c>
      <c r="Z1275" s="177" t="s">
        <v>7915</v>
      </c>
      <c r="AA1275" s="525" t="s">
        <v>3767</v>
      </c>
      <c r="AB1275" s="399" t="str">
        <f t="shared" si="256"/>
        <v>DC1CB31x</v>
      </c>
      <c r="AC1275" s="399" t="str">
        <f t="shared" si="257"/>
        <v>DC1CB31x-DC</v>
      </c>
      <c r="AD1275" t="e">
        <f>Y1275&amp;"-"&amp;VLOOKUP(AC1275,'LICH THI'!C:AA,9,0)</f>
        <v>#N/A</v>
      </c>
      <c r="AE1275">
        <f t="shared" si="258"/>
        <v>1</v>
      </c>
    </row>
    <row r="1276" spans="1:31" x14ac:dyDescent="0.25">
      <c r="A1276" s="436" t="str">
        <f t="shared" si="248"/>
        <v>DC1CB31x-DC-21</v>
      </c>
      <c r="B1276" s="436">
        <f>COUNTIF(AC$4:AC1276,AC1276)</f>
        <v>21</v>
      </c>
      <c r="C1276" s="436" t="str">
        <f t="shared" si="249"/>
        <v>DC1CB31x-DC</v>
      </c>
      <c r="D1276" s="436">
        <f>VLOOKUP(C1276,'LICH THI'!C:AA,12,0)</f>
        <v>66</v>
      </c>
      <c r="E1276" s="436">
        <f>VLOOKUP(C1276,'LICH THI'!C:AA,13,0)</f>
        <v>45</v>
      </c>
      <c r="F1276" s="436">
        <f t="shared" si="259"/>
        <v>45</v>
      </c>
      <c r="G1276" s="436">
        <f>VLOOKUP(C1276,'LICH THI'!C:AA,14,0)</f>
        <v>2</v>
      </c>
      <c r="H1276" s="436">
        <f t="shared" si="250"/>
        <v>1</v>
      </c>
      <c r="I1276" s="436" t="str">
        <f t="shared" si="251"/>
        <v>Nguyễn Văn Huy</v>
      </c>
      <c r="J1276" s="436"/>
      <c r="K1276" s="436">
        <f t="shared" si="252"/>
        <v>2</v>
      </c>
      <c r="L1276" s="436" t="str">
        <f t="shared" si="253"/>
        <v>DC1CB31x-DC-2</v>
      </c>
      <c r="M1276" s="436">
        <f t="shared" si="254"/>
        <v>31</v>
      </c>
      <c r="N1276" s="437">
        <f t="shared" si="260"/>
        <v>86</v>
      </c>
      <c r="O1276" s="437"/>
      <c r="P1276" s="430" t="str">
        <f t="shared" si="255"/>
        <v/>
      </c>
      <c r="U1276" s="177">
        <v>51</v>
      </c>
      <c r="V1276" s="177" t="s">
        <v>2700</v>
      </c>
      <c r="W1276" s="177" t="s">
        <v>2741</v>
      </c>
      <c r="X1276" s="177" t="s">
        <v>2911</v>
      </c>
      <c r="Y1276" s="177" t="s">
        <v>3254</v>
      </c>
      <c r="Z1276" s="177" t="s">
        <v>7915</v>
      </c>
      <c r="AA1276" s="525" t="s">
        <v>3255</v>
      </c>
      <c r="AB1276" s="399" t="str">
        <f t="shared" si="256"/>
        <v>DC1CB31x</v>
      </c>
      <c r="AC1276" s="399" t="str">
        <f t="shared" si="257"/>
        <v>DC1CB31x-DC</v>
      </c>
      <c r="AD1276" t="e">
        <f>Y1276&amp;"-"&amp;VLOOKUP(AC1276,'LICH THI'!C:AA,9,0)</f>
        <v>#N/A</v>
      </c>
      <c r="AE1276">
        <f t="shared" si="258"/>
        <v>1</v>
      </c>
    </row>
    <row r="1277" spans="1:31" x14ac:dyDescent="0.25">
      <c r="A1277" s="436" t="str">
        <f t="shared" si="248"/>
        <v>DC1CB31x-DC-22</v>
      </c>
      <c r="B1277" s="436">
        <f>COUNTIF(AC$4:AC1277,AC1277)</f>
        <v>22</v>
      </c>
      <c r="C1277" s="436" t="str">
        <f t="shared" si="249"/>
        <v>DC1CB31x-DC</v>
      </c>
      <c r="D1277" s="436">
        <f>VLOOKUP(C1277,'LICH THI'!C:AA,12,0)</f>
        <v>66</v>
      </c>
      <c r="E1277" s="436">
        <f>VLOOKUP(C1277,'LICH THI'!C:AA,13,0)</f>
        <v>45</v>
      </c>
      <c r="F1277" s="436">
        <f t="shared" si="259"/>
        <v>45</v>
      </c>
      <c r="G1277" s="436">
        <f>VLOOKUP(C1277,'LICH THI'!C:AA,14,0)</f>
        <v>2</v>
      </c>
      <c r="H1277" s="436">
        <f t="shared" si="250"/>
        <v>1</v>
      </c>
      <c r="I1277" s="436" t="str">
        <f t="shared" si="251"/>
        <v>Nguyễn Thị Lan Hương</v>
      </c>
      <c r="J1277" s="436"/>
      <c r="K1277" s="436">
        <f t="shared" si="252"/>
        <v>2</v>
      </c>
      <c r="L1277" s="436" t="str">
        <f t="shared" si="253"/>
        <v>DC1CB31x-DC-2</v>
      </c>
      <c r="M1277" s="436">
        <f t="shared" si="254"/>
        <v>31</v>
      </c>
      <c r="N1277" s="437">
        <f t="shared" si="260"/>
        <v>87</v>
      </c>
      <c r="O1277" s="437"/>
      <c r="P1277" s="430" t="str">
        <f t="shared" si="255"/>
        <v/>
      </c>
      <c r="U1277" s="177">
        <v>58</v>
      </c>
      <c r="V1277" s="177" t="s">
        <v>3046</v>
      </c>
      <c r="W1277" s="177" t="s">
        <v>2701</v>
      </c>
      <c r="X1277" s="177" t="s">
        <v>2663</v>
      </c>
      <c r="Y1277" s="177" t="s">
        <v>3055</v>
      </c>
      <c r="Z1277" s="177" t="s">
        <v>7915</v>
      </c>
      <c r="AA1277" s="525" t="s">
        <v>2974</v>
      </c>
      <c r="AB1277" s="399" t="str">
        <f t="shared" si="256"/>
        <v>DC1CB31x</v>
      </c>
      <c r="AC1277" s="399" t="str">
        <f t="shared" si="257"/>
        <v>DC1CB31x-DC</v>
      </c>
      <c r="AD1277" t="e">
        <f>Y1277&amp;"-"&amp;VLOOKUP(AC1277,'LICH THI'!C:AA,9,0)</f>
        <v>#N/A</v>
      </c>
      <c r="AE1277">
        <f t="shared" si="258"/>
        <v>1</v>
      </c>
    </row>
    <row r="1278" spans="1:31" x14ac:dyDescent="0.25">
      <c r="A1278" s="436" t="str">
        <f t="shared" si="248"/>
        <v>DC1CB31x-DC-23</v>
      </c>
      <c r="B1278" s="436">
        <f>COUNTIF(AC$4:AC1278,AC1278)</f>
        <v>23</v>
      </c>
      <c r="C1278" s="436" t="str">
        <f t="shared" si="249"/>
        <v>DC1CB31x-DC</v>
      </c>
      <c r="D1278" s="436">
        <f>VLOOKUP(C1278,'LICH THI'!C:AA,12,0)</f>
        <v>66</v>
      </c>
      <c r="E1278" s="436">
        <f>VLOOKUP(C1278,'LICH THI'!C:AA,13,0)</f>
        <v>45</v>
      </c>
      <c r="F1278" s="436">
        <f t="shared" si="259"/>
        <v>45</v>
      </c>
      <c r="G1278" s="436">
        <f>VLOOKUP(C1278,'LICH THI'!C:AA,14,0)</f>
        <v>2</v>
      </c>
      <c r="H1278" s="436">
        <f t="shared" si="250"/>
        <v>1</v>
      </c>
      <c r="I1278" s="436" t="str">
        <f t="shared" si="251"/>
        <v>Lê Thanh Hướng</v>
      </c>
      <c r="J1278" s="436"/>
      <c r="K1278" s="436">
        <f t="shared" si="252"/>
        <v>2</v>
      </c>
      <c r="L1278" s="436" t="str">
        <f t="shared" si="253"/>
        <v>DC1CB31x-DC-2</v>
      </c>
      <c r="M1278" s="436">
        <f t="shared" si="254"/>
        <v>31</v>
      </c>
      <c r="N1278" s="437">
        <f t="shared" si="260"/>
        <v>88</v>
      </c>
      <c r="O1278" s="437"/>
      <c r="P1278" s="430" t="str">
        <f t="shared" si="255"/>
        <v/>
      </c>
      <c r="U1278" s="177">
        <v>28</v>
      </c>
      <c r="V1278" s="177" t="s">
        <v>2609</v>
      </c>
      <c r="W1278" s="177" t="s">
        <v>4179</v>
      </c>
      <c r="X1278" s="177" t="s">
        <v>4180</v>
      </c>
      <c r="Y1278" s="177" t="s">
        <v>4181</v>
      </c>
      <c r="Z1278" s="177" t="s">
        <v>7915</v>
      </c>
      <c r="AA1278" s="525" t="s">
        <v>2744</v>
      </c>
      <c r="AB1278" s="399" t="str">
        <f t="shared" si="256"/>
        <v>DC1CB31x</v>
      </c>
      <c r="AC1278" s="399" t="str">
        <f t="shared" si="257"/>
        <v>DC1CB31x-DC</v>
      </c>
      <c r="AD1278" t="e">
        <f>Y1278&amp;"-"&amp;VLOOKUP(AC1278,'LICH THI'!C:AA,9,0)</f>
        <v>#N/A</v>
      </c>
      <c r="AE1278">
        <f t="shared" si="258"/>
        <v>1</v>
      </c>
    </row>
    <row r="1279" spans="1:31" x14ac:dyDescent="0.25">
      <c r="A1279" s="436" t="str">
        <f t="shared" si="248"/>
        <v>DC1CB31x-DC-24</v>
      </c>
      <c r="B1279" s="436">
        <f>COUNTIF(AC$4:AC1279,AC1279)</f>
        <v>24</v>
      </c>
      <c r="C1279" s="436" t="str">
        <f t="shared" si="249"/>
        <v>DC1CB31x-DC</v>
      </c>
      <c r="D1279" s="436">
        <f>VLOOKUP(C1279,'LICH THI'!C:AA,12,0)</f>
        <v>66</v>
      </c>
      <c r="E1279" s="436">
        <f>VLOOKUP(C1279,'LICH THI'!C:AA,13,0)</f>
        <v>45</v>
      </c>
      <c r="F1279" s="436">
        <f t="shared" si="259"/>
        <v>45</v>
      </c>
      <c r="G1279" s="436">
        <f>VLOOKUP(C1279,'LICH THI'!C:AA,14,0)</f>
        <v>2</v>
      </c>
      <c r="H1279" s="436">
        <f t="shared" si="250"/>
        <v>1</v>
      </c>
      <c r="I1279" s="436" t="str">
        <f t="shared" si="251"/>
        <v>Trần Hữu Khánh</v>
      </c>
      <c r="J1279" s="436"/>
      <c r="K1279" s="436">
        <f t="shared" si="252"/>
        <v>2</v>
      </c>
      <c r="L1279" s="436" t="str">
        <f t="shared" si="253"/>
        <v>DC1CB31x-DC-2</v>
      </c>
      <c r="M1279" s="436">
        <f t="shared" si="254"/>
        <v>31</v>
      </c>
      <c r="N1279" s="437">
        <f t="shared" si="260"/>
        <v>89</v>
      </c>
      <c r="O1279" s="437"/>
      <c r="P1279" s="430" t="str">
        <f t="shared" si="255"/>
        <v/>
      </c>
      <c r="U1279" s="177">
        <v>29</v>
      </c>
      <c r="V1279" s="177" t="s">
        <v>2609</v>
      </c>
      <c r="W1279" s="177" t="s">
        <v>3750</v>
      </c>
      <c r="X1279" s="177" t="s">
        <v>3316</v>
      </c>
      <c r="Y1279" s="177" t="s">
        <v>4182</v>
      </c>
      <c r="Z1279" s="177" t="s">
        <v>7915</v>
      </c>
      <c r="AA1279" s="525" t="s">
        <v>4183</v>
      </c>
      <c r="AB1279" s="399" t="str">
        <f t="shared" si="256"/>
        <v>DC1CB31x</v>
      </c>
      <c r="AC1279" s="399" t="str">
        <f t="shared" si="257"/>
        <v>DC1CB31x-DC</v>
      </c>
      <c r="AD1279" t="e">
        <f>Y1279&amp;"-"&amp;VLOOKUP(AC1279,'LICH THI'!C:AA,9,0)</f>
        <v>#N/A</v>
      </c>
      <c r="AE1279">
        <f t="shared" si="258"/>
        <v>1</v>
      </c>
    </row>
    <row r="1280" spans="1:31" x14ac:dyDescent="0.25">
      <c r="A1280" s="436" t="str">
        <f t="shared" si="248"/>
        <v>DC1CB31x-DC-25</v>
      </c>
      <c r="B1280" s="436">
        <f>COUNTIF(AC$4:AC1280,AC1280)</f>
        <v>25</v>
      </c>
      <c r="C1280" s="436" t="str">
        <f t="shared" si="249"/>
        <v>DC1CB31x-DC</v>
      </c>
      <c r="D1280" s="436">
        <f>VLOOKUP(C1280,'LICH THI'!C:AA,12,0)</f>
        <v>66</v>
      </c>
      <c r="E1280" s="436">
        <f>VLOOKUP(C1280,'LICH THI'!C:AA,13,0)</f>
        <v>45</v>
      </c>
      <c r="F1280" s="436">
        <f t="shared" si="259"/>
        <v>45</v>
      </c>
      <c r="G1280" s="436">
        <f>VLOOKUP(C1280,'LICH THI'!C:AA,14,0)</f>
        <v>2</v>
      </c>
      <c r="H1280" s="436">
        <f t="shared" si="250"/>
        <v>1</v>
      </c>
      <c r="I1280" s="436" t="str">
        <f t="shared" si="251"/>
        <v>Trần Thị Lan</v>
      </c>
      <c r="J1280" s="436"/>
      <c r="K1280" s="436">
        <f t="shared" si="252"/>
        <v>2</v>
      </c>
      <c r="L1280" s="436" t="str">
        <f t="shared" si="253"/>
        <v>DC1CB31x-DC-2</v>
      </c>
      <c r="M1280" s="436">
        <f t="shared" si="254"/>
        <v>31</v>
      </c>
      <c r="N1280" s="437">
        <f t="shared" si="260"/>
        <v>90</v>
      </c>
      <c r="O1280" s="437"/>
      <c r="P1280" s="430" t="str">
        <f t="shared" si="255"/>
        <v/>
      </c>
      <c r="U1280" s="177">
        <v>38</v>
      </c>
      <c r="V1280" s="177" t="s">
        <v>3229</v>
      </c>
      <c r="W1280" s="177" t="s">
        <v>2716</v>
      </c>
      <c r="X1280" s="177" t="s">
        <v>2960</v>
      </c>
      <c r="Y1280" s="177" t="s">
        <v>4199</v>
      </c>
      <c r="Z1280" s="177" t="s">
        <v>7915</v>
      </c>
      <c r="AA1280" s="525" t="s">
        <v>2665</v>
      </c>
      <c r="AB1280" s="399" t="str">
        <f t="shared" si="256"/>
        <v>DC1CB31x</v>
      </c>
      <c r="AC1280" s="399" t="str">
        <f t="shared" si="257"/>
        <v>DC1CB31x-DC</v>
      </c>
      <c r="AD1280" t="e">
        <f>Y1280&amp;"-"&amp;VLOOKUP(AC1280,'LICH THI'!C:AA,9,0)</f>
        <v>#N/A</v>
      </c>
      <c r="AE1280">
        <f t="shared" si="258"/>
        <v>1</v>
      </c>
    </row>
    <row r="1281" spans="1:31" x14ac:dyDescent="0.25">
      <c r="A1281" s="436" t="str">
        <f t="shared" si="248"/>
        <v>DC1CB31x-DC-26</v>
      </c>
      <c r="B1281" s="436">
        <f>COUNTIF(AC$4:AC1281,AC1281)</f>
        <v>26</v>
      </c>
      <c r="C1281" s="436" t="str">
        <f t="shared" si="249"/>
        <v>DC1CB31x-DC</v>
      </c>
      <c r="D1281" s="436">
        <f>VLOOKUP(C1281,'LICH THI'!C:AA,12,0)</f>
        <v>66</v>
      </c>
      <c r="E1281" s="436">
        <f>VLOOKUP(C1281,'LICH THI'!C:AA,13,0)</f>
        <v>45</v>
      </c>
      <c r="F1281" s="436">
        <f t="shared" si="259"/>
        <v>45</v>
      </c>
      <c r="G1281" s="436">
        <f>VLOOKUP(C1281,'LICH THI'!C:AA,14,0)</f>
        <v>2</v>
      </c>
      <c r="H1281" s="436">
        <f t="shared" si="250"/>
        <v>1</v>
      </c>
      <c r="I1281" s="436" t="str">
        <f t="shared" si="251"/>
        <v>Vũ Tùng Lâm</v>
      </c>
      <c r="J1281" s="436"/>
      <c r="K1281" s="436">
        <f t="shared" si="252"/>
        <v>2</v>
      </c>
      <c r="L1281" s="436" t="str">
        <f t="shared" si="253"/>
        <v>DC1CB31x-DC-2</v>
      </c>
      <c r="M1281" s="436">
        <f t="shared" si="254"/>
        <v>31</v>
      </c>
      <c r="N1281" s="437">
        <f t="shared" si="260"/>
        <v>91</v>
      </c>
      <c r="O1281" s="437"/>
      <c r="P1281" s="430" t="str">
        <f t="shared" si="255"/>
        <v/>
      </c>
      <c r="U1281" s="177">
        <v>4</v>
      </c>
      <c r="V1281" s="177" t="s">
        <v>3175</v>
      </c>
      <c r="W1281" s="177" t="s">
        <v>3178</v>
      </c>
      <c r="X1281" s="177" t="s">
        <v>2884</v>
      </c>
      <c r="Y1281" s="177" t="s">
        <v>3179</v>
      </c>
      <c r="Z1281" s="177" t="s">
        <v>7915</v>
      </c>
      <c r="AA1281" s="525" t="s">
        <v>3180</v>
      </c>
      <c r="AB1281" s="399" t="str">
        <f t="shared" si="256"/>
        <v>DC1CB31x</v>
      </c>
      <c r="AC1281" s="399" t="str">
        <f t="shared" si="257"/>
        <v>DC1CB31x-DC</v>
      </c>
      <c r="AD1281" t="e">
        <f>Y1281&amp;"-"&amp;VLOOKUP(AC1281,'LICH THI'!C:AA,9,0)</f>
        <v>#N/A</v>
      </c>
      <c r="AE1281">
        <f t="shared" si="258"/>
        <v>1</v>
      </c>
    </row>
    <row r="1282" spans="1:31" x14ac:dyDescent="0.25">
      <c r="A1282" s="436" t="str">
        <f t="shared" si="248"/>
        <v>DC1CB31x-DC-27</v>
      </c>
      <c r="B1282" s="436">
        <f>COUNTIF(AC$4:AC1282,AC1282)</f>
        <v>27</v>
      </c>
      <c r="C1282" s="436" t="str">
        <f t="shared" si="249"/>
        <v>DC1CB31x-DC</v>
      </c>
      <c r="D1282" s="436">
        <f>VLOOKUP(C1282,'LICH THI'!C:AA,12,0)</f>
        <v>66</v>
      </c>
      <c r="E1282" s="436">
        <f>VLOOKUP(C1282,'LICH THI'!C:AA,13,0)</f>
        <v>45</v>
      </c>
      <c r="F1282" s="436">
        <f t="shared" si="259"/>
        <v>45</v>
      </c>
      <c r="G1282" s="436">
        <f>VLOOKUP(C1282,'LICH THI'!C:AA,14,0)</f>
        <v>2</v>
      </c>
      <c r="H1282" s="436">
        <f t="shared" si="250"/>
        <v>1</v>
      </c>
      <c r="I1282" s="436" t="str">
        <f t="shared" si="251"/>
        <v>Nguyễn Thị Lệ</v>
      </c>
      <c r="J1282" s="436"/>
      <c r="K1282" s="436">
        <f t="shared" si="252"/>
        <v>2</v>
      </c>
      <c r="L1282" s="436" t="str">
        <f t="shared" si="253"/>
        <v>DC1CB31x-DC-2</v>
      </c>
      <c r="M1282" s="436">
        <f t="shared" si="254"/>
        <v>31</v>
      </c>
      <c r="N1282" s="437">
        <f t="shared" si="260"/>
        <v>92</v>
      </c>
      <c r="O1282" s="437"/>
      <c r="P1282" s="430" t="str">
        <f t="shared" si="255"/>
        <v/>
      </c>
      <c r="U1282" s="177">
        <v>59</v>
      </c>
      <c r="V1282" s="177" t="s">
        <v>3046</v>
      </c>
      <c r="W1282" s="177" t="s">
        <v>2619</v>
      </c>
      <c r="X1282" s="177" t="s">
        <v>5237</v>
      </c>
      <c r="Y1282" s="177" t="s">
        <v>5238</v>
      </c>
      <c r="Z1282" s="177" t="s">
        <v>7915</v>
      </c>
      <c r="AA1282" s="525" t="s">
        <v>2974</v>
      </c>
      <c r="AB1282" s="399" t="str">
        <f t="shared" si="256"/>
        <v>DC1CB31x</v>
      </c>
      <c r="AC1282" s="399" t="str">
        <f t="shared" si="257"/>
        <v>DC1CB31x-DC</v>
      </c>
      <c r="AD1282" t="e">
        <f>Y1282&amp;"-"&amp;VLOOKUP(AC1282,'LICH THI'!C:AA,9,0)</f>
        <v>#N/A</v>
      </c>
      <c r="AE1282">
        <f t="shared" si="258"/>
        <v>1</v>
      </c>
    </row>
    <row r="1283" spans="1:31" x14ac:dyDescent="0.25">
      <c r="A1283" s="436" t="str">
        <f t="shared" si="248"/>
        <v>DC1CB31x-DC-28</v>
      </c>
      <c r="B1283" s="436">
        <f>COUNTIF(AC$4:AC1283,AC1283)</f>
        <v>28</v>
      </c>
      <c r="C1283" s="436" t="str">
        <f t="shared" si="249"/>
        <v>DC1CB31x-DC</v>
      </c>
      <c r="D1283" s="436">
        <f>VLOOKUP(C1283,'LICH THI'!C:AA,12,0)</f>
        <v>66</v>
      </c>
      <c r="E1283" s="436">
        <f>VLOOKUP(C1283,'LICH THI'!C:AA,13,0)</f>
        <v>45</v>
      </c>
      <c r="F1283" s="436">
        <f t="shared" si="259"/>
        <v>45</v>
      </c>
      <c r="G1283" s="436">
        <f>VLOOKUP(C1283,'LICH THI'!C:AA,14,0)</f>
        <v>2</v>
      </c>
      <c r="H1283" s="436">
        <f t="shared" si="250"/>
        <v>1</v>
      </c>
      <c r="I1283" s="436" t="str">
        <f t="shared" si="251"/>
        <v>Nguyễn Thùy Linh</v>
      </c>
      <c r="J1283" s="436"/>
      <c r="K1283" s="436">
        <f t="shared" si="252"/>
        <v>2</v>
      </c>
      <c r="L1283" s="436" t="str">
        <f t="shared" si="253"/>
        <v>DC1CB31x-DC-2</v>
      </c>
      <c r="M1283" s="436">
        <f t="shared" si="254"/>
        <v>31</v>
      </c>
      <c r="N1283" s="437">
        <f t="shared" si="260"/>
        <v>93</v>
      </c>
      <c r="O1283" s="437"/>
      <c r="P1283" s="430" t="str">
        <f t="shared" si="255"/>
        <v/>
      </c>
      <c r="U1283" s="177">
        <v>46</v>
      </c>
      <c r="V1283" s="177" t="s">
        <v>2642</v>
      </c>
      <c r="W1283" s="177" t="s">
        <v>2669</v>
      </c>
      <c r="X1283" s="177" t="s">
        <v>2670</v>
      </c>
      <c r="Y1283" s="177" t="s">
        <v>2671</v>
      </c>
      <c r="Z1283" s="177" t="s">
        <v>7915</v>
      </c>
      <c r="AA1283" s="525" t="s">
        <v>2672</v>
      </c>
      <c r="AB1283" s="399" t="str">
        <f t="shared" si="256"/>
        <v>DC1CB31x</v>
      </c>
      <c r="AC1283" s="399" t="str">
        <f t="shared" si="257"/>
        <v>DC1CB31x-DC</v>
      </c>
      <c r="AD1283" t="e">
        <f>Y1283&amp;"-"&amp;VLOOKUP(AC1283,'LICH THI'!C:AA,9,0)</f>
        <v>#N/A</v>
      </c>
      <c r="AE1283">
        <f t="shared" si="258"/>
        <v>1</v>
      </c>
    </row>
    <row r="1284" spans="1:31" x14ac:dyDescent="0.25">
      <c r="A1284" s="436" t="str">
        <f t="shared" si="248"/>
        <v>DC1CB31x-DC-29</v>
      </c>
      <c r="B1284" s="436">
        <f>COUNTIF(AC$4:AC1284,AC1284)</f>
        <v>29</v>
      </c>
      <c r="C1284" s="436" t="str">
        <f t="shared" si="249"/>
        <v>DC1CB31x-DC</v>
      </c>
      <c r="D1284" s="436">
        <f>VLOOKUP(C1284,'LICH THI'!C:AA,12,0)</f>
        <v>66</v>
      </c>
      <c r="E1284" s="436">
        <f>VLOOKUP(C1284,'LICH THI'!C:AA,13,0)</f>
        <v>45</v>
      </c>
      <c r="F1284" s="436">
        <f t="shared" si="259"/>
        <v>45</v>
      </c>
      <c r="G1284" s="436">
        <f>VLOOKUP(C1284,'LICH THI'!C:AA,14,0)</f>
        <v>2</v>
      </c>
      <c r="H1284" s="436">
        <f t="shared" si="250"/>
        <v>1</v>
      </c>
      <c r="I1284" s="436" t="str">
        <f t="shared" si="251"/>
        <v>Quách Thị Thùy Linh</v>
      </c>
      <c r="J1284" s="436"/>
      <c r="K1284" s="436">
        <f t="shared" si="252"/>
        <v>2</v>
      </c>
      <c r="L1284" s="436" t="str">
        <f t="shared" si="253"/>
        <v>DC1CB31x-DC-2</v>
      </c>
      <c r="M1284" s="436">
        <f t="shared" si="254"/>
        <v>31</v>
      </c>
      <c r="N1284" s="437">
        <f t="shared" si="260"/>
        <v>94</v>
      </c>
      <c r="O1284" s="437"/>
      <c r="P1284" s="430" t="str">
        <f t="shared" si="255"/>
        <v/>
      </c>
      <c r="U1284" s="177">
        <v>47</v>
      </c>
      <c r="V1284" s="177" t="s">
        <v>2642</v>
      </c>
      <c r="W1284" s="177" t="s">
        <v>3693</v>
      </c>
      <c r="X1284" s="177" t="s">
        <v>2670</v>
      </c>
      <c r="Y1284" s="177" t="s">
        <v>3694</v>
      </c>
      <c r="Z1284" s="177" t="s">
        <v>7915</v>
      </c>
      <c r="AA1284" s="525" t="s">
        <v>3695</v>
      </c>
      <c r="AB1284" s="399" t="str">
        <f t="shared" si="256"/>
        <v>DC1CB31x</v>
      </c>
      <c r="AC1284" s="399" t="str">
        <f t="shared" si="257"/>
        <v>DC1CB31x-DC</v>
      </c>
      <c r="AD1284" t="e">
        <f>Y1284&amp;"-"&amp;VLOOKUP(AC1284,'LICH THI'!C:AA,9,0)</f>
        <v>#N/A</v>
      </c>
      <c r="AE1284">
        <f t="shared" si="258"/>
        <v>1</v>
      </c>
    </row>
    <row r="1285" spans="1:31" x14ac:dyDescent="0.25">
      <c r="A1285" s="436" t="str">
        <f t="shared" ref="A1285:A1348" si="261">C1285&amp;"-"&amp;B1285</f>
        <v>DC1CB31x-DC-30</v>
      </c>
      <c r="B1285" s="436">
        <f>COUNTIF(AC$4:AC1285,AC1285)</f>
        <v>30</v>
      </c>
      <c r="C1285" s="436" t="str">
        <f t="shared" ref="C1285:C1348" si="262">_CT_MaHP1</f>
        <v>DC1CB31x-DC</v>
      </c>
      <c r="D1285" s="436">
        <f>VLOOKUP(C1285,'LICH THI'!C:AA,12,0)</f>
        <v>66</v>
      </c>
      <c r="E1285" s="436">
        <f>VLOOKUP(C1285,'LICH THI'!C:AA,13,0)</f>
        <v>45</v>
      </c>
      <c r="F1285" s="436">
        <f t="shared" si="259"/>
        <v>45</v>
      </c>
      <c r="G1285" s="436">
        <f>VLOOKUP(C1285,'LICH THI'!C:AA,14,0)</f>
        <v>2</v>
      </c>
      <c r="H1285" s="436">
        <f t="shared" ref="H1285:H1348" si="263">IF(E1285=0,"",TRUNC((B1285+E1285-1)/E1285))</f>
        <v>1</v>
      </c>
      <c r="I1285" s="436" t="str">
        <f t="shared" ref="I1285:I1348" si="264">W1285&amp;" "&amp;X1285</f>
        <v>Tạ Văn Linh</v>
      </c>
      <c r="J1285" s="436"/>
      <c r="K1285" s="436">
        <f t="shared" ref="K1285:K1348" si="265">IF(G1285=1,1,IF(H1285&lt;G1285,H1285+1,1))</f>
        <v>2</v>
      </c>
      <c r="L1285" s="436" t="str">
        <f t="shared" ref="L1285:L1348" si="266">C1285&amp;"-"&amp;K1285</f>
        <v>DC1CB31x-DC-2</v>
      </c>
      <c r="M1285" s="436">
        <f t="shared" ref="M1285:M1348" si="267">IF(E1285=0,"",MOD(MID(C1285,6,2),E1285))</f>
        <v>31</v>
      </c>
      <c r="N1285" s="437">
        <f t="shared" si="260"/>
        <v>95</v>
      </c>
      <c r="O1285" s="437"/>
      <c r="P1285" s="430" t="str">
        <f t="shared" ref="P1285:P1348" si="268">IF(MOD(20*O1285,10)&lt;&gt;0,"SAI","")</f>
        <v/>
      </c>
      <c r="U1285" s="177">
        <v>30</v>
      </c>
      <c r="V1285" s="177" t="s">
        <v>2609</v>
      </c>
      <c r="W1285" s="177" t="s">
        <v>4184</v>
      </c>
      <c r="X1285" s="177" t="s">
        <v>2670</v>
      </c>
      <c r="Y1285" s="177" t="s">
        <v>4185</v>
      </c>
      <c r="Z1285" s="177" t="s">
        <v>7915</v>
      </c>
      <c r="AA1285" s="525" t="s">
        <v>4186</v>
      </c>
      <c r="AB1285" s="399" t="str">
        <f t="shared" ref="AB1285:AB1348" si="269">_CT_MaHP</f>
        <v>DC1CB31x</v>
      </c>
      <c r="AC1285" s="399" t="str">
        <f t="shared" ref="AC1285:AC1348" si="270">_CT_MaHe</f>
        <v>DC1CB31x-DC</v>
      </c>
      <c r="AD1285" t="e">
        <f>Y1285&amp;"-"&amp;VLOOKUP(AC1285,'LICH THI'!C:AA,9,0)</f>
        <v>#N/A</v>
      </c>
      <c r="AE1285">
        <f t="shared" ref="AE1285:AE1348" si="271">COUNTIF(AD1285,AD:AD)</f>
        <v>1</v>
      </c>
    </row>
    <row r="1286" spans="1:31" x14ac:dyDescent="0.25">
      <c r="A1286" s="436" t="str">
        <f t="shared" si="261"/>
        <v>DC1CB31x-DC-31</v>
      </c>
      <c r="B1286" s="436">
        <f>COUNTIF(AC$4:AC1286,AC1286)</f>
        <v>31</v>
      </c>
      <c r="C1286" s="436" t="str">
        <f t="shared" si="262"/>
        <v>DC1CB31x-DC</v>
      </c>
      <c r="D1286" s="436">
        <f>VLOOKUP(C1286,'LICH THI'!C:AA,12,0)</f>
        <v>66</v>
      </c>
      <c r="E1286" s="436">
        <f>VLOOKUP(C1286,'LICH THI'!C:AA,13,0)</f>
        <v>45</v>
      </c>
      <c r="F1286" s="436">
        <f t="shared" ref="F1286:F1349" si="272">IF(G1286="","",IF(G1286=H1286,D1286-(H1286-1)*E1286,E1286))</f>
        <v>45</v>
      </c>
      <c r="G1286" s="436">
        <f>VLOOKUP(C1286,'LICH THI'!C:AA,14,0)</f>
        <v>2</v>
      </c>
      <c r="H1286" s="436">
        <f t="shared" si="263"/>
        <v>1</v>
      </c>
      <c r="I1286" s="436" t="str">
        <f t="shared" si="264"/>
        <v>Nguyễn Tư Long</v>
      </c>
      <c r="J1286" s="436"/>
      <c r="K1286" s="436">
        <f t="shared" si="265"/>
        <v>2</v>
      </c>
      <c r="L1286" s="436" t="str">
        <f t="shared" si="266"/>
        <v>DC1CB31x-DC-2</v>
      </c>
      <c r="M1286" s="436">
        <f t="shared" si="267"/>
        <v>31</v>
      </c>
      <c r="N1286" s="437">
        <f t="shared" ref="N1286:N1349" si="273">IF(F1286=0,"",(K1286-1)*$N$2+1+MOD(B1286-M1286,F1286))</f>
        <v>51</v>
      </c>
      <c r="O1286" s="437"/>
      <c r="P1286" s="430" t="str">
        <f t="shared" si="268"/>
        <v/>
      </c>
      <c r="U1286" s="177">
        <v>31</v>
      </c>
      <c r="V1286" s="177" t="s">
        <v>2609</v>
      </c>
      <c r="W1286" s="177" t="s">
        <v>4187</v>
      </c>
      <c r="X1286" s="177" t="s">
        <v>2765</v>
      </c>
      <c r="Y1286" s="177" t="s">
        <v>4188</v>
      </c>
      <c r="Z1286" s="177" t="s">
        <v>7915</v>
      </c>
      <c r="AA1286" s="525" t="s">
        <v>4189</v>
      </c>
      <c r="AB1286" s="399" t="str">
        <f t="shared" si="269"/>
        <v>DC1CB31x</v>
      </c>
      <c r="AC1286" s="399" t="str">
        <f t="shared" si="270"/>
        <v>DC1CB31x-DC</v>
      </c>
      <c r="AD1286" t="e">
        <f>Y1286&amp;"-"&amp;VLOOKUP(AC1286,'LICH THI'!C:AA,9,0)</f>
        <v>#N/A</v>
      </c>
      <c r="AE1286">
        <f t="shared" si="271"/>
        <v>1</v>
      </c>
    </row>
    <row r="1287" spans="1:31" x14ac:dyDescent="0.25">
      <c r="A1287" s="436" t="str">
        <f t="shared" si="261"/>
        <v>DC1CB31x-DC-32</v>
      </c>
      <c r="B1287" s="436">
        <f>COUNTIF(AC$4:AC1287,AC1287)</f>
        <v>32</v>
      </c>
      <c r="C1287" s="436" t="str">
        <f t="shared" si="262"/>
        <v>DC1CB31x-DC</v>
      </c>
      <c r="D1287" s="436">
        <f>VLOOKUP(C1287,'LICH THI'!C:AA,12,0)</f>
        <v>66</v>
      </c>
      <c r="E1287" s="436">
        <f>VLOOKUP(C1287,'LICH THI'!C:AA,13,0)</f>
        <v>45</v>
      </c>
      <c r="F1287" s="436">
        <f t="shared" si="272"/>
        <v>45</v>
      </c>
      <c r="G1287" s="436">
        <f>VLOOKUP(C1287,'LICH THI'!C:AA,14,0)</f>
        <v>2</v>
      </c>
      <c r="H1287" s="436">
        <f t="shared" si="263"/>
        <v>1</v>
      </c>
      <c r="I1287" s="436" t="str">
        <f t="shared" si="264"/>
        <v>Hà Văn Lượng</v>
      </c>
      <c r="J1287" s="436"/>
      <c r="K1287" s="436">
        <f t="shared" si="265"/>
        <v>2</v>
      </c>
      <c r="L1287" s="436" t="str">
        <f t="shared" si="266"/>
        <v>DC1CB31x-DC-2</v>
      </c>
      <c r="M1287" s="436">
        <f t="shared" si="267"/>
        <v>31</v>
      </c>
      <c r="N1287" s="437">
        <f t="shared" si="273"/>
        <v>52</v>
      </c>
      <c r="O1287" s="437"/>
      <c r="P1287" s="430" t="str">
        <f t="shared" si="268"/>
        <v/>
      </c>
      <c r="U1287" s="177">
        <v>5</v>
      </c>
      <c r="V1287" s="177" t="s">
        <v>3175</v>
      </c>
      <c r="W1287" s="177" t="s">
        <v>3181</v>
      </c>
      <c r="X1287" s="177" t="s">
        <v>2810</v>
      </c>
      <c r="Y1287" s="177" t="s">
        <v>3182</v>
      </c>
      <c r="Z1287" s="177" t="s">
        <v>7915</v>
      </c>
      <c r="AA1287" s="525" t="s">
        <v>3183</v>
      </c>
      <c r="AB1287" s="399" t="str">
        <f t="shared" si="269"/>
        <v>DC1CB31x</v>
      </c>
      <c r="AC1287" s="399" t="str">
        <f t="shared" si="270"/>
        <v>DC1CB31x-DC</v>
      </c>
      <c r="AD1287" t="e">
        <f>Y1287&amp;"-"&amp;VLOOKUP(AC1287,'LICH THI'!C:AA,9,0)</f>
        <v>#N/A</v>
      </c>
      <c r="AE1287">
        <f t="shared" si="271"/>
        <v>1</v>
      </c>
    </row>
    <row r="1288" spans="1:31" x14ac:dyDescent="0.25">
      <c r="A1288" s="436" t="str">
        <f t="shared" si="261"/>
        <v>DC1CB31x-DC-33</v>
      </c>
      <c r="B1288" s="436">
        <f>COUNTIF(AC$4:AC1288,AC1288)</f>
        <v>33</v>
      </c>
      <c r="C1288" s="436" t="str">
        <f t="shared" si="262"/>
        <v>DC1CB31x-DC</v>
      </c>
      <c r="D1288" s="436">
        <f>VLOOKUP(C1288,'LICH THI'!C:AA,12,0)</f>
        <v>66</v>
      </c>
      <c r="E1288" s="436">
        <f>VLOOKUP(C1288,'LICH THI'!C:AA,13,0)</f>
        <v>45</v>
      </c>
      <c r="F1288" s="436">
        <f t="shared" si="272"/>
        <v>45</v>
      </c>
      <c r="G1288" s="436">
        <f>VLOOKUP(C1288,'LICH THI'!C:AA,14,0)</f>
        <v>2</v>
      </c>
      <c r="H1288" s="436">
        <f t="shared" si="263"/>
        <v>1</v>
      </c>
      <c r="I1288" s="436" t="str">
        <f t="shared" si="264"/>
        <v>Đặng Quang Mạnh</v>
      </c>
      <c r="J1288" s="436"/>
      <c r="K1288" s="436">
        <f t="shared" si="265"/>
        <v>2</v>
      </c>
      <c r="L1288" s="436" t="str">
        <f t="shared" si="266"/>
        <v>DC1CB31x-DC-2</v>
      </c>
      <c r="M1288" s="436">
        <f t="shared" si="267"/>
        <v>31</v>
      </c>
      <c r="N1288" s="437">
        <f t="shared" si="273"/>
        <v>53</v>
      </c>
      <c r="O1288" s="437"/>
      <c r="P1288" s="430" t="str">
        <f t="shared" si="268"/>
        <v/>
      </c>
      <c r="U1288" s="177">
        <v>60</v>
      </c>
      <c r="V1288" s="177" t="s">
        <v>3046</v>
      </c>
      <c r="W1288" s="177" t="s">
        <v>4255</v>
      </c>
      <c r="X1288" s="177" t="s">
        <v>2930</v>
      </c>
      <c r="Y1288" s="177" t="s">
        <v>4256</v>
      </c>
      <c r="Z1288" s="177" t="s">
        <v>7915</v>
      </c>
      <c r="AA1288" s="525" t="s">
        <v>4257</v>
      </c>
      <c r="AB1288" s="399" t="str">
        <f t="shared" si="269"/>
        <v>DC1CB31x</v>
      </c>
      <c r="AC1288" s="399" t="str">
        <f t="shared" si="270"/>
        <v>DC1CB31x-DC</v>
      </c>
      <c r="AD1288" t="e">
        <f>Y1288&amp;"-"&amp;VLOOKUP(AC1288,'LICH THI'!C:AA,9,0)</f>
        <v>#N/A</v>
      </c>
      <c r="AE1288">
        <f t="shared" si="271"/>
        <v>1</v>
      </c>
    </row>
    <row r="1289" spans="1:31" x14ac:dyDescent="0.25">
      <c r="A1289" s="436" t="str">
        <f t="shared" si="261"/>
        <v>DC1CB31x-DC-34</v>
      </c>
      <c r="B1289" s="436">
        <f>COUNTIF(AC$4:AC1289,AC1289)</f>
        <v>34</v>
      </c>
      <c r="C1289" s="436" t="str">
        <f t="shared" si="262"/>
        <v>DC1CB31x-DC</v>
      </c>
      <c r="D1289" s="436">
        <f>VLOOKUP(C1289,'LICH THI'!C:AA,12,0)</f>
        <v>66</v>
      </c>
      <c r="E1289" s="436">
        <f>VLOOKUP(C1289,'LICH THI'!C:AA,13,0)</f>
        <v>45</v>
      </c>
      <c r="F1289" s="436">
        <f t="shared" si="272"/>
        <v>45</v>
      </c>
      <c r="G1289" s="436">
        <f>VLOOKUP(C1289,'LICH THI'!C:AA,14,0)</f>
        <v>2</v>
      </c>
      <c r="H1289" s="436">
        <f t="shared" si="263"/>
        <v>1</v>
      </c>
      <c r="I1289" s="436" t="str">
        <f t="shared" si="264"/>
        <v>Mai Văn Mạnh</v>
      </c>
      <c r="J1289" s="436"/>
      <c r="K1289" s="436">
        <f t="shared" si="265"/>
        <v>2</v>
      </c>
      <c r="L1289" s="436" t="str">
        <f t="shared" si="266"/>
        <v>DC1CB31x-DC-2</v>
      </c>
      <c r="M1289" s="436">
        <f t="shared" si="267"/>
        <v>31</v>
      </c>
      <c r="N1289" s="437">
        <f t="shared" si="273"/>
        <v>54</v>
      </c>
      <c r="O1289" s="437"/>
      <c r="P1289" s="430" t="str">
        <f t="shared" si="268"/>
        <v/>
      </c>
      <c r="U1289" s="177">
        <v>32</v>
      </c>
      <c r="V1289" s="177" t="s">
        <v>2609</v>
      </c>
      <c r="W1289" s="177" t="s">
        <v>3951</v>
      </c>
      <c r="X1289" s="177" t="s">
        <v>2930</v>
      </c>
      <c r="Y1289" s="177" t="s">
        <v>3952</v>
      </c>
      <c r="Z1289" s="177" t="s">
        <v>7915</v>
      </c>
      <c r="AA1289" s="525" t="s">
        <v>3953</v>
      </c>
      <c r="AB1289" s="399" t="str">
        <f t="shared" si="269"/>
        <v>DC1CB31x</v>
      </c>
      <c r="AC1289" s="399" t="str">
        <f t="shared" si="270"/>
        <v>DC1CB31x-DC</v>
      </c>
      <c r="AD1289" t="e">
        <f>Y1289&amp;"-"&amp;VLOOKUP(AC1289,'LICH THI'!C:AA,9,0)</f>
        <v>#N/A</v>
      </c>
      <c r="AE1289">
        <f t="shared" si="271"/>
        <v>1</v>
      </c>
    </row>
    <row r="1290" spans="1:31" x14ac:dyDescent="0.25">
      <c r="A1290" s="436" t="str">
        <f t="shared" si="261"/>
        <v>DC1CB31x-DC-35</v>
      </c>
      <c r="B1290" s="436">
        <f>COUNTIF(AC$4:AC1290,AC1290)</f>
        <v>35</v>
      </c>
      <c r="C1290" s="436" t="str">
        <f t="shared" si="262"/>
        <v>DC1CB31x-DC</v>
      </c>
      <c r="D1290" s="436">
        <f>VLOOKUP(C1290,'LICH THI'!C:AA,12,0)</f>
        <v>66</v>
      </c>
      <c r="E1290" s="436">
        <f>VLOOKUP(C1290,'LICH THI'!C:AA,13,0)</f>
        <v>45</v>
      </c>
      <c r="F1290" s="436">
        <f t="shared" si="272"/>
        <v>45</v>
      </c>
      <c r="G1290" s="436">
        <f>VLOOKUP(C1290,'LICH THI'!C:AA,14,0)</f>
        <v>2</v>
      </c>
      <c r="H1290" s="436">
        <f t="shared" si="263"/>
        <v>1</v>
      </c>
      <c r="I1290" s="436" t="str">
        <f t="shared" si="264"/>
        <v>Trần Đức Mạnh</v>
      </c>
      <c r="J1290" s="436"/>
      <c r="K1290" s="436">
        <f t="shared" si="265"/>
        <v>2</v>
      </c>
      <c r="L1290" s="436" t="str">
        <f t="shared" si="266"/>
        <v>DC1CB31x-DC-2</v>
      </c>
      <c r="M1290" s="436">
        <f t="shared" si="267"/>
        <v>31</v>
      </c>
      <c r="N1290" s="437">
        <f t="shared" si="273"/>
        <v>55</v>
      </c>
      <c r="O1290" s="437"/>
      <c r="P1290" s="430" t="str">
        <f t="shared" si="268"/>
        <v/>
      </c>
      <c r="U1290" s="177">
        <v>6</v>
      </c>
      <c r="V1290" s="177" t="s">
        <v>3175</v>
      </c>
      <c r="W1290" s="177" t="s">
        <v>3184</v>
      </c>
      <c r="X1290" s="177" t="s">
        <v>2930</v>
      </c>
      <c r="Y1290" s="177" t="s">
        <v>3185</v>
      </c>
      <c r="Z1290" s="177" t="s">
        <v>7915</v>
      </c>
      <c r="AA1290" s="525" t="s">
        <v>3186</v>
      </c>
      <c r="AB1290" s="399" t="str">
        <f t="shared" si="269"/>
        <v>DC1CB31x</v>
      </c>
      <c r="AC1290" s="399" t="str">
        <f t="shared" si="270"/>
        <v>DC1CB31x-DC</v>
      </c>
      <c r="AD1290" t="e">
        <f>Y1290&amp;"-"&amp;VLOOKUP(AC1290,'LICH THI'!C:AA,9,0)</f>
        <v>#N/A</v>
      </c>
      <c r="AE1290">
        <f t="shared" si="271"/>
        <v>1</v>
      </c>
    </row>
    <row r="1291" spans="1:31" x14ac:dyDescent="0.25">
      <c r="A1291" s="436" t="str">
        <f t="shared" si="261"/>
        <v>DC1CB31x-DC-36</v>
      </c>
      <c r="B1291" s="436">
        <f>COUNTIF(AC$4:AC1291,AC1291)</f>
        <v>36</v>
      </c>
      <c r="C1291" s="436" t="str">
        <f t="shared" si="262"/>
        <v>DC1CB31x-DC</v>
      </c>
      <c r="D1291" s="436">
        <f>VLOOKUP(C1291,'LICH THI'!C:AA,12,0)</f>
        <v>66</v>
      </c>
      <c r="E1291" s="436">
        <f>VLOOKUP(C1291,'LICH THI'!C:AA,13,0)</f>
        <v>45</v>
      </c>
      <c r="F1291" s="436">
        <f t="shared" si="272"/>
        <v>45</v>
      </c>
      <c r="G1291" s="436">
        <f>VLOOKUP(C1291,'LICH THI'!C:AA,14,0)</f>
        <v>2</v>
      </c>
      <c r="H1291" s="436">
        <f t="shared" si="263"/>
        <v>1</v>
      </c>
      <c r="I1291" s="436" t="str">
        <f t="shared" si="264"/>
        <v>Đoàn Ngọc Minh</v>
      </c>
      <c r="J1291" s="436"/>
      <c r="K1291" s="436">
        <f t="shared" si="265"/>
        <v>2</v>
      </c>
      <c r="L1291" s="436" t="str">
        <f t="shared" si="266"/>
        <v>DC1CB31x-DC-2</v>
      </c>
      <c r="M1291" s="436">
        <f t="shared" si="267"/>
        <v>31</v>
      </c>
      <c r="N1291" s="437">
        <f t="shared" si="273"/>
        <v>56</v>
      </c>
      <c r="O1291" s="437"/>
      <c r="P1291" s="430" t="str">
        <f t="shared" si="268"/>
        <v/>
      </c>
      <c r="U1291" s="177">
        <v>7</v>
      </c>
      <c r="V1291" s="177" t="s">
        <v>3175</v>
      </c>
      <c r="W1291" s="177" t="s">
        <v>4152</v>
      </c>
      <c r="X1291" s="177" t="s">
        <v>2713</v>
      </c>
      <c r="Y1291" s="177" t="s">
        <v>4153</v>
      </c>
      <c r="Z1291" s="177" t="s">
        <v>7915</v>
      </c>
      <c r="AA1291" s="525" t="s">
        <v>4154</v>
      </c>
      <c r="AB1291" s="399" t="str">
        <f t="shared" si="269"/>
        <v>DC1CB31x</v>
      </c>
      <c r="AC1291" s="399" t="str">
        <f t="shared" si="270"/>
        <v>DC1CB31x-DC</v>
      </c>
      <c r="AD1291" t="e">
        <f>Y1291&amp;"-"&amp;VLOOKUP(AC1291,'LICH THI'!C:AA,9,0)</f>
        <v>#N/A</v>
      </c>
      <c r="AE1291">
        <f t="shared" si="271"/>
        <v>1</v>
      </c>
    </row>
    <row r="1292" spans="1:31" x14ac:dyDescent="0.25">
      <c r="A1292" s="436" t="str">
        <f t="shared" si="261"/>
        <v>DC1CB31x-DC-37</v>
      </c>
      <c r="B1292" s="436">
        <f>COUNTIF(AC$4:AC1292,AC1292)</f>
        <v>37</v>
      </c>
      <c r="C1292" s="436" t="str">
        <f t="shared" si="262"/>
        <v>DC1CB31x-DC</v>
      </c>
      <c r="D1292" s="436">
        <f>VLOOKUP(C1292,'LICH THI'!C:AA,12,0)</f>
        <v>66</v>
      </c>
      <c r="E1292" s="436">
        <f>VLOOKUP(C1292,'LICH THI'!C:AA,13,0)</f>
        <v>45</v>
      </c>
      <c r="F1292" s="436">
        <f t="shared" si="272"/>
        <v>45</v>
      </c>
      <c r="G1292" s="436">
        <f>VLOOKUP(C1292,'LICH THI'!C:AA,14,0)</f>
        <v>2</v>
      </c>
      <c r="H1292" s="436">
        <f t="shared" si="263"/>
        <v>1</v>
      </c>
      <c r="I1292" s="436" t="str">
        <f t="shared" si="264"/>
        <v>Hồ Quang Minh</v>
      </c>
      <c r="J1292" s="436"/>
      <c r="K1292" s="436">
        <f t="shared" si="265"/>
        <v>2</v>
      </c>
      <c r="L1292" s="436" t="str">
        <f t="shared" si="266"/>
        <v>DC1CB31x-DC-2</v>
      </c>
      <c r="M1292" s="436">
        <f t="shared" si="267"/>
        <v>31</v>
      </c>
      <c r="N1292" s="437">
        <f t="shared" si="273"/>
        <v>57</v>
      </c>
      <c r="O1292" s="437"/>
      <c r="P1292" s="430" t="str">
        <f t="shared" si="268"/>
        <v/>
      </c>
      <c r="U1292" s="177">
        <v>8</v>
      </c>
      <c r="V1292" s="177" t="s">
        <v>3175</v>
      </c>
      <c r="W1292" s="177" t="s">
        <v>4155</v>
      </c>
      <c r="X1292" s="177" t="s">
        <v>2713</v>
      </c>
      <c r="Y1292" s="177" t="s">
        <v>4156</v>
      </c>
      <c r="Z1292" s="177" t="s">
        <v>7915</v>
      </c>
      <c r="AA1292" s="525" t="s">
        <v>3392</v>
      </c>
      <c r="AB1292" s="399" t="str">
        <f t="shared" si="269"/>
        <v>DC1CB31x</v>
      </c>
      <c r="AC1292" s="399" t="str">
        <f t="shared" si="270"/>
        <v>DC1CB31x-DC</v>
      </c>
      <c r="AD1292" t="e">
        <f>Y1292&amp;"-"&amp;VLOOKUP(AC1292,'LICH THI'!C:AA,9,0)</f>
        <v>#N/A</v>
      </c>
      <c r="AE1292">
        <f t="shared" si="271"/>
        <v>1</v>
      </c>
    </row>
    <row r="1293" spans="1:31" x14ac:dyDescent="0.25">
      <c r="A1293" s="436" t="str">
        <f t="shared" si="261"/>
        <v>DC1CB31x-DC-38</v>
      </c>
      <c r="B1293" s="436">
        <f>COUNTIF(AC$4:AC1293,AC1293)</f>
        <v>38</v>
      </c>
      <c r="C1293" s="436" t="str">
        <f t="shared" si="262"/>
        <v>DC1CB31x-DC</v>
      </c>
      <c r="D1293" s="436">
        <f>VLOOKUP(C1293,'LICH THI'!C:AA,12,0)</f>
        <v>66</v>
      </c>
      <c r="E1293" s="436">
        <f>VLOOKUP(C1293,'LICH THI'!C:AA,13,0)</f>
        <v>45</v>
      </c>
      <c r="F1293" s="436">
        <f t="shared" si="272"/>
        <v>45</v>
      </c>
      <c r="G1293" s="436">
        <f>VLOOKUP(C1293,'LICH THI'!C:AA,14,0)</f>
        <v>2</v>
      </c>
      <c r="H1293" s="436">
        <f t="shared" si="263"/>
        <v>1</v>
      </c>
      <c r="I1293" s="436" t="str">
        <f t="shared" si="264"/>
        <v>Vũ Hoàng Nga</v>
      </c>
      <c r="J1293" s="436"/>
      <c r="K1293" s="436">
        <f t="shared" si="265"/>
        <v>2</v>
      </c>
      <c r="L1293" s="436" t="str">
        <f t="shared" si="266"/>
        <v>DC1CB31x-DC-2</v>
      </c>
      <c r="M1293" s="436">
        <f t="shared" si="267"/>
        <v>31</v>
      </c>
      <c r="N1293" s="437">
        <f t="shared" si="273"/>
        <v>58</v>
      </c>
      <c r="O1293" s="437"/>
      <c r="P1293" s="430" t="str">
        <f t="shared" si="268"/>
        <v/>
      </c>
      <c r="U1293" s="177">
        <v>52</v>
      </c>
      <c r="V1293" s="177" t="s">
        <v>2700</v>
      </c>
      <c r="W1293" s="177" t="s">
        <v>2837</v>
      </c>
      <c r="X1293" s="177" t="s">
        <v>2676</v>
      </c>
      <c r="Y1293" s="177" t="s">
        <v>5236</v>
      </c>
      <c r="Z1293" s="177" t="s">
        <v>7915</v>
      </c>
      <c r="AA1293" s="525" t="s">
        <v>2651</v>
      </c>
      <c r="AB1293" s="399" t="str">
        <f t="shared" si="269"/>
        <v>DC1CB31x</v>
      </c>
      <c r="AC1293" s="399" t="str">
        <f t="shared" si="270"/>
        <v>DC1CB31x-DC</v>
      </c>
      <c r="AD1293" t="e">
        <f>Y1293&amp;"-"&amp;VLOOKUP(AC1293,'LICH THI'!C:AA,9,0)</f>
        <v>#N/A</v>
      </c>
      <c r="AE1293">
        <f t="shared" si="271"/>
        <v>1</v>
      </c>
    </row>
    <row r="1294" spans="1:31" x14ac:dyDescent="0.25">
      <c r="A1294" s="436" t="str">
        <f t="shared" si="261"/>
        <v>DC1CB31x-DC-39</v>
      </c>
      <c r="B1294" s="436">
        <f>COUNTIF(AC$4:AC1294,AC1294)</f>
        <v>39</v>
      </c>
      <c r="C1294" s="436" t="str">
        <f t="shared" si="262"/>
        <v>DC1CB31x-DC</v>
      </c>
      <c r="D1294" s="436">
        <f>VLOOKUP(C1294,'LICH THI'!C:AA,12,0)</f>
        <v>66</v>
      </c>
      <c r="E1294" s="436">
        <f>VLOOKUP(C1294,'LICH THI'!C:AA,13,0)</f>
        <v>45</v>
      </c>
      <c r="F1294" s="436">
        <f t="shared" si="272"/>
        <v>45</v>
      </c>
      <c r="G1294" s="436">
        <f>VLOOKUP(C1294,'LICH THI'!C:AA,14,0)</f>
        <v>2</v>
      </c>
      <c r="H1294" s="436">
        <f t="shared" si="263"/>
        <v>1</v>
      </c>
      <c r="I1294" s="436" t="str">
        <f t="shared" si="264"/>
        <v>Bùi Văn Nho</v>
      </c>
      <c r="J1294" s="436"/>
      <c r="K1294" s="436">
        <f t="shared" si="265"/>
        <v>2</v>
      </c>
      <c r="L1294" s="436" t="str">
        <f t="shared" si="266"/>
        <v>DC1CB31x-DC-2</v>
      </c>
      <c r="M1294" s="436">
        <f t="shared" si="267"/>
        <v>31</v>
      </c>
      <c r="N1294" s="437">
        <f t="shared" si="273"/>
        <v>59</v>
      </c>
      <c r="O1294" s="437"/>
      <c r="P1294" s="430" t="str">
        <f t="shared" si="268"/>
        <v/>
      </c>
      <c r="U1294" s="177">
        <v>33</v>
      </c>
      <c r="V1294" s="177" t="s">
        <v>2609</v>
      </c>
      <c r="W1294" s="177" t="s">
        <v>2800</v>
      </c>
      <c r="X1294" s="177" t="s">
        <v>4192</v>
      </c>
      <c r="Y1294" s="177" t="s">
        <v>4193</v>
      </c>
      <c r="Z1294" s="177" t="s">
        <v>7915</v>
      </c>
      <c r="AA1294" s="525" t="s">
        <v>3701</v>
      </c>
      <c r="AB1294" s="399" t="str">
        <f t="shared" si="269"/>
        <v>DC1CB31x</v>
      </c>
      <c r="AC1294" s="399" t="str">
        <f t="shared" si="270"/>
        <v>DC1CB31x-DC</v>
      </c>
      <c r="AD1294" t="e">
        <f>Y1294&amp;"-"&amp;VLOOKUP(AC1294,'LICH THI'!C:AA,9,0)</f>
        <v>#N/A</v>
      </c>
      <c r="AE1294">
        <f t="shared" si="271"/>
        <v>1</v>
      </c>
    </row>
    <row r="1295" spans="1:31" x14ac:dyDescent="0.25">
      <c r="A1295" s="436" t="str">
        <f t="shared" si="261"/>
        <v>DC1CB31x-DC-40</v>
      </c>
      <c r="B1295" s="436">
        <f>COUNTIF(AC$4:AC1295,AC1295)</f>
        <v>40</v>
      </c>
      <c r="C1295" s="436" t="str">
        <f t="shared" si="262"/>
        <v>DC1CB31x-DC</v>
      </c>
      <c r="D1295" s="436">
        <f>VLOOKUP(C1295,'LICH THI'!C:AA,12,0)</f>
        <v>66</v>
      </c>
      <c r="E1295" s="436">
        <f>VLOOKUP(C1295,'LICH THI'!C:AA,13,0)</f>
        <v>45</v>
      </c>
      <c r="F1295" s="436">
        <f t="shared" si="272"/>
        <v>45</v>
      </c>
      <c r="G1295" s="436">
        <f>VLOOKUP(C1295,'LICH THI'!C:AA,14,0)</f>
        <v>2</v>
      </c>
      <c r="H1295" s="436">
        <f t="shared" si="263"/>
        <v>1</v>
      </c>
      <c r="I1295" s="436" t="str">
        <f t="shared" si="264"/>
        <v>Giang Thị Nhung</v>
      </c>
      <c r="J1295" s="436"/>
      <c r="K1295" s="436">
        <f t="shared" si="265"/>
        <v>2</v>
      </c>
      <c r="L1295" s="436" t="str">
        <f t="shared" si="266"/>
        <v>DC1CB31x-DC-2</v>
      </c>
      <c r="M1295" s="436">
        <f t="shared" si="267"/>
        <v>31</v>
      </c>
      <c r="N1295" s="437">
        <f t="shared" si="273"/>
        <v>60</v>
      </c>
      <c r="O1295" s="437"/>
      <c r="P1295" s="430" t="str">
        <f t="shared" si="268"/>
        <v/>
      </c>
      <c r="U1295" s="177">
        <v>61</v>
      </c>
      <c r="V1295" s="177" t="s">
        <v>3046</v>
      </c>
      <c r="W1295" s="177" t="s">
        <v>5239</v>
      </c>
      <c r="X1295" s="177" t="s">
        <v>2680</v>
      </c>
      <c r="Y1295" s="177" t="s">
        <v>5240</v>
      </c>
      <c r="Z1295" s="177" t="s">
        <v>7915</v>
      </c>
      <c r="AA1295" s="525" t="s">
        <v>2943</v>
      </c>
      <c r="AB1295" s="399" t="str">
        <f t="shared" si="269"/>
        <v>DC1CB31x</v>
      </c>
      <c r="AC1295" s="399" t="str">
        <f t="shared" si="270"/>
        <v>DC1CB31x-DC</v>
      </c>
      <c r="AD1295" t="e">
        <f>Y1295&amp;"-"&amp;VLOOKUP(AC1295,'LICH THI'!C:AA,9,0)</f>
        <v>#N/A</v>
      </c>
      <c r="AE1295">
        <f t="shared" si="271"/>
        <v>1</v>
      </c>
    </row>
    <row r="1296" spans="1:31" x14ac:dyDescent="0.25">
      <c r="A1296" s="436" t="str">
        <f t="shared" si="261"/>
        <v>DC1CB31x-DC-41</v>
      </c>
      <c r="B1296" s="436">
        <f>COUNTIF(AC$4:AC1296,AC1296)</f>
        <v>41</v>
      </c>
      <c r="C1296" s="436" t="str">
        <f t="shared" si="262"/>
        <v>DC1CB31x-DC</v>
      </c>
      <c r="D1296" s="436">
        <f>VLOOKUP(C1296,'LICH THI'!C:AA,12,0)</f>
        <v>66</v>
      </c>
      <c r="E1296" s="436">
        <f>VLOOKUP(C1296,'LICH THI'!C:AA,13,0)</f>
        <v>45</v>
      </c>
      <c r="F1296" s="436">
        <f t="shared" si="272"/>
        <v>45</v>
      </c>
      <c r="G1296" s="436">
        <f>VLOOKUP(C1296,'LICH THI'!C:AA,14,0)</f>
        <v>2</v>
      </c>
      <c r="H1296" s="436">
        <f t="shared" si="263"/>
        <v>1</v>
      </c>
      <c r="I1296" s="436" t="str">
        <f t="shared" si="264"/>
        <v>Ngô Đức Phú</v>
      </c>
      <c r="J1296" s="436"/>
      <c r="K1296" s="436">
        <f t="shared" si="265"/>
        <v>2</v>
      </c>
      <c r="L1296" s="436" t="str">
        <f t="shared" si="266"/>
        <v>DC1CB31x-DC-2</v>
      </c>
      <c r="M1296" s="436">
        <f t="shared" si="267"/>
        <v>31</v>
      </c>
      <c r="N1296" s="437">
        <f t="shared" si="273"/>
        <v>61</v>
      </c>
      <c r="O1296" s="437"/>
      <c r="P1296" s="430" t="str">
        <f t="shared" si="268"/>
        <v/>
      </c>
      <c r="U1296" s="177">
        <v>48</v>
      </c>
      <c r="V1296" s="177" t="s">
        <v>2642</v>
      </c>
      <c r="W1296" s="177" t="s">
        <v>4239</v>
      </c>
      <c r="X1296" s="177" t="s">
        <v>3232</v>
      </c>
      <c r="Y1296" s="177" t="s">
        <v>4240</v>
      </c>
      <c r="Z1296" s="177" t="s">
        <v>7915</v>
      </c>
      <c r="AA1296" s="525" t="s">
        <v>3695</v>
      </c>
      <c r="AB1296" s="399" t="str">
        <f t="shared" si="269"/>
        <v>DC1CB31x</v>
      </c>
      <c r="AC1296" s="399" t="str">
        <f t="shared" si="270"/>
        <v>DC1CB31x-DC</v>
      </c>
      <c r="AD1296" t="e">
        <f>Y1296&amp;"-"&amp;VLOOKUP(AC1296,'LICH THI'!C:AA,9,0)</f>
        <v>#N/A</v>
      </c>
      <c r="AE1296">
        <f t="shared" si="271"/>
        <v>1</v>
      </c>
    </row>
    <row r="1297" spans="1:31" x14ac:dyDescent="0.25">
      <c r="A1297" s="436" t="str">
        <f t="shared" si="261"/>
        <v>DC1CB31x-DC-42</v>
      </c>
      <c r="B1297" s="436">
        <f>COUNTIF(AC$4:AC1297,AC1297)</f>
        <v>42</v>
      </c>
      <c r="C1297" s="436" t="str">
        <f t="shared" si="262"/>
        <v>DC1CB31x-DC</v>
      </c>
      <c r="D1297" s="436">
        <f>VLOOKUP(C1297,'LICH THI'!C:AA,12,0)</f>
        <v>66</v>
      </c>
      <c r="E1297" s="436">
        <f>VLOOKUP(C1297,'LICH THI'!C:AA,13,0)</f>
        <v>45</v>
      </c>
      <c r="F1297" s="436">
        <f t="shared" si="272"/>
        <v>45</v>
      </c>
      <c r="G1297" s="436">
        <f>VLOOKUP(C1297,'LICH THI'!C:AA,14,0)</f>
        <v>2</v>
      </c>
      <c r="H1297" s="436">
        <f t="shared" si="263"/>
        <v>1</v>
      </c>
      <c r="I1297" s="436" t="str">
        <f t="shared" si="264"/>
        <v>Nguyễn Văn Phú</v>
      </c>
      <c r="J1297" s="436"/>
      <c r="K1297" s="436">
        <f t="shared" si="265"/>
        <v>2</v>
      </c>
      <c r="L1297" s="436" t="str">
        <f t="shared" si="266"/>
        <v>DC1CB31x-DC-2</v>
      </c>
      <c r="M1297" s="436">
        <f t="shared" si="267"/>
        <v>31</v>
      </c>
      <c r="N1297" s="437">
        <f t="shared" si="273"/>
        <v>62</v>
      </c>
      <c r="O1297" s="437"/>
      <c r="P1297" s="430" t="str">
        <f t="shared" si="268"/>
        <v/>
      </c>
      <c r="U1297" s="177">
        <v>39</v>
      </c>
      <c r="V1297" s="177" t="s">
        <v>3229</v>
      </c>
      <c r="W1297" s="177" t="s">
        <v>2741</v>
      </c>
      <c r="X1297" s="177" t="s">
        <v>3232</v>
      </c>
      <c r="Y1297" s="177" t="s">
        <v>3233</v>
      </c>
      <c r="Z1297" s="177" t="s">
        <v>7915</v>
      </c>
      <c r="AA1297" s="525" t="s">
        <v>3234</v>
      </c>
      <c r="AB1297" s="399" t="str">
        <f t="shared" si="269"/>
        <v>DC1CB31x</v>
      </c>
      <c r="AC1297" s="399" t="str">
        <f t="shared" si="270"/>
        <v>DC1CB31x-DC</v>
      </c>
      <c r="AD1297" t="e">
        <f>Y1297&amp;"-"&amp;VLOOKUP(AC1297,'LICH THI'!C:AA,9,0)</f>
        <v>#N/A</v>
      </c>
      <c r="AE1297">
        <f t="shared" si="271"/>
        <v>1</v>
      </c>
    </row>
    <row r="1298" spans="1:31" x14ac:dyDescent="0.25">
      <c r="A1298" s="436" t="str">
        <f t="shared" si="261"/>
        <v>DC1CB31x-DC-43</v>
      </c>
      <c r="B1298" s="436">
        <f>COUNTIF(AC$4:AC1298,AC1298)</f>
        <v>43</v>
      </c>
      <c r="C1298" s="436" t="str">
        <f t="shared" si="262"/>
        <v>DC1CB31x-DC</v>
      </c>
      <c r="D1298" s="436">
        <f>VLOOKUP(C1298,'LICH THI'!C:AA,12,0)</f>
        <v>66</v>
      </c>
      <c r="E1298" s="436">
        <f>VLOOKUP(C1298,'LICH THI'!C:AA,13,0)</f>
        <v>45</v>
      </c>
      <c r="F1298" s="436">
        <f t="shared" si="272"/>
        <v>45</v>
      </c>
      <c r="G1298" s="436">
        <f>VLOOKUP(C1298,'LICH THI'!C:AA,14,0)</f>
        <v>2</v>
      </c>
      <c r="H1298" s="436">
        <f t="shared" si="263"/>
        <v>1</v>
      </c>
      <c r="I1298" s="436" t="str">
        <f t="shared" si="264"/>
        <v>Vũ Văn Quang</v>
      </c>
      <c r="J1298" s="436"/>
      <c r="K1298" s="436">
        <f t="shared" si="265"/>
        <v>2</v>
      </c>
      <c r="L1298" s="436" t="str">
        <f t="shared" si="266"/>
        <v>DC1CB31x-DC-2</v>
      </c>
      <c r="M1298" s="436">
        <f t="shared" si="267"/>
        <v>31</v>
      </c>
      <c r="N1298" s="437">
        <f t="shared" si="273"/>
        <v>63</v>
      </c>
      <c r="O1298" s="437"/>
      <c r="P1298" s="430" t="str">
        <f t="shared" si="268"/>
        <v/>
      </c>
      <c r="U1298" s="177">
        <v>9</v>
      </c>
      <c r="V1298" s="177" t="s">
        <v>3175</v>
      </c>
      <c r="W1298" s="177" t="s">
        <v>2914</v>
      </c>
      <c r="X1298" s="177" t="s">
        <v>3147</v>
      </c>
      <c r="Y1298" s="177" t="s">
        <v>4157</v>
      </c>
      <c r="Z1298" s="177" t="s">
        <v>7915</v>
      </c>
      <c r="AA1298" s="525" t="s">
        <v>4158</v>
      </c>
      <c r="AB1298" s="399" t="str">
        <f t="shared" si="269"/>
        <v>DC1CB31x</v>
      </c>
      <c r="AC1298" s="399" t="str">
        <f t="shared" si="270"/>
        <v>DC1CB31x-DC</v>
      </c>
      <c r="AD1298" t="e">
        <f>Y1298&amp;"-"&amp;VLOOKUP(AC1298,'LICH THI'!C:AA,9,0)</f>
        <v>#N/A</v>
      </c>
      <c r="AE1298">
        <f t="shared" si="271"/>
        <v>1</v>
      </c>
    </row>
    <row r="1299" spans="1:31" x14ac:dyDescent="0.25">
      <c r="A1299" s="436" t="str">
        <f t="shared" si="261"/>
        <v>DC1CB31x-DC-44</v>
      </c>
      <c r="B1299" s="436">
        <f>COUNTIF(AC$4:AC1299,AC1299)</f>
        <v>44</v>
      </c>
      <c r="C1299" s="436" t="str">
        <f t="shared" si="262"/>
        <v>DC1CB31x-DC</v>
      </c>
      <c r="D1299" s="436">
        <f>VLOOKUP(C1299,'LICH THI'!C:AA,12,0)</f>
        <v>66</v>
      </c>
      <c r="E1299" s="436">
        <f>VLOOKUP(C1299,'LICH THI'!C:AA,13,0)</f>
        <v>45</v>
      </c>
      <c r="F1299" s="436">
        <f t="shared" si="272"/>
        <v>45</v>
      </c>
      <c r="G1299" s="436">
        <f>VLOOKUP(C1299,'LICH THI'!C:AA,14,0)</f>
        <v>2</v>
      </c>
      <c r="H1299" s="436">
        <f t="shared" si="263"/>
        <v>1</v>
      </c>
      <c r="I1299" s="436" t="str">
        <f t="shared" si="264"/>
        <v>Phạm Công Quyết</v>
      </c>
      <c r="J1299" s="436"/>
      <c r="K1299" s="436">
        <f t="shared" si="265"/>
        <v>2</v>
      </c>
      <c r="L1299" s="436" t="str">
        <f t="shared" si="266"/>
        <v>DC1CB31x-DC-2</v>
      </c>
      <c r="M1299" s="436">
        <f t="shared" si="267"/>
        <v>31</v>
      </c>
      <c r="N1299" s="437">
        <f t="shared" si="273"/>
        <v>64</v>
      </c>
      <c r="O1299" s="437"/>
      <c r="P1299" s="430" t="str">
        <f t="shared" si="268"/>
        <v/>
      </c>
      <c r="U1299" s="177">
        <v>16</v>
      </c>
      <c r="V1299" s="177" t="s">
        <v>3209</v>
      </c>
      <c r="W1299" s="177" t="s">
        <v>3645</v>
      </c>
      <c r="X1299" s="177" t="s">
        <v>3646</v>
      </c>
      <c r="Y1299" s="177" t="s">
        <v>3647</v>
      </c>
      <c r="Z1299" s="177" t="s">
        <v>7915</v>
      </c>
      <c r="AA1299" s="525" t="s">
        <v>2793</v>
      </c>
      <c r="AB1299" s="399" t="str">
        <f t="shared" si="269"/>
        <v>DC1CB31x</v>
      </c>
      <c r="AC1299" s="399" t="str">
        <f t="shared" si="270"/>
        <v>DC1CB31x-DC</v>
      </c>
      <c r="AD1299" t="e">
        <f>Y1299&amp;"-"&amp;VLOOKUP(AC1299,'LICH THI'!C:AA,9,0)</f>
        <v>#N/A</v>
      </c>
      <c r="AE1299">
        <f t="shared" si="271"/>
        <v>1</v>
      </c>
    </row>
    <row r="1300" spans="1:31" x14ac:dyDescent="0.25">
      <c r="A1300" s="436" t="str">
        <f t="shared" si="261"/>
        <v>DC1CB31x-DC-45</v>
      </c>
      <c r="B1300" s="436">
        <f>COUNTIF(AC$4:AC1300,AC1300)</f>
        <v>45</v>
      </c>
      <c r="C1300" s="436" t="str">
        <f t="shared" si="262"/>
        <v>DC1CB31x-DC</v>
      </c>
      <c r="D1300" s="436">
        <f>VLOOKUP(C1300,'LICH THI'!C:AA,12,0)</f>
        <v>66</v>
      </c>
      <c r="E1300" s="436">
        <f>VLOOKUP(C1300,'LICH THI'!C:AA,13,0)</f>
        <v>45</v>
      </c>
      <c r="F1300" s="436">
        <f t="shared" si="272"/>
        <v>45</v>
      </c>
      <c r="G1300" s="436">
        <f>VLOOKUP(C1300,'LICH THI'!C:AA,14,0)</f>
        <v>2</v>
      </c>
      <c r="H1300" s="436">
        <f t="shared" si="263"/>
        <v>1</v>
      </c>
      <c r="I1300" s="436" t="str">
        <f t="shared" si="264"/>
        <v>Nguyễn Như Quỳnh</v>
      </c>
      <c r="J1300" s="436"/>
      <c r="K1300" s="436">
        <f t="shared" si="265"/>
        <v>2</v>
      </c>
      <c r="L1300" s="436" t="str">
        <f t="shared" si="266"/>
        <v>DC1CB31x-DC-2</v>
      </c>
      <c r="M1300" s="436">
        <f t="shared" si="267"/>
        <v>31</v>
      </c>
      <c r="N1300" s="437">
        <f t="shared" si="273"/>
        <v>65</v>
      </c>
      <c r="O1300" s="437"/>
      <c r="P1300" s="430" t="str">
        <f t="shared" si="268"/>
        <v/>
      </c>
      <c r="U1300" s="177">
        <v>62</v>
      </c>
      <c r="V1300" s="177" t="s">
        <v>3046</v>
      </c>
      <c r="W1300" s="177" t="s">
        <v>2683</v>
      </c>
      <c r="X1300" s="177" t="s">
        <v>2684</v>
      </c>
      <c r="Y1300" s="177" t="s">
        <v>4258</v>
      </c>
      <c r="Z1300" s="177" t="s">
        <v>7915</v>
      </c>
      <c r="AA1300" s="525" t="s">
        <v>3701</v>
      </c>
      <c r="AB1300" s="399" t="str">
        <f t="shared" si="269"/>
        <v>DC1CB31x</v>
      </c>
      <c r="AC1300" s="399" t="str">
        <f t="shared" si="270"/>
        <v>DC1CB31x-DC</v>
      </c>
      <c r="AD1300" t="e">
        <f>Y1300&amp;"-"&amp;VLOOKUP(AC1300,'LICH THI'!C:AA,9,0)</f>
        <v>#N/A</v>
      </c>
      <c r="AE1300">
        <f t="shared" si="271"/>
        <v>1</v>
      </c>
    </row>
    <row r="1301" spans="1:31" x14ac:dyDescent="0.25">
      <c r="A1301" s="436" t="str">
        <f t="shared" si="261"/>
        <v>DC1CB31x-DC-46</v>
      </c>
      <c r="B1301" s="436">
        <f>COUNTIF(AC$4:AC1301,AC1301)</f>
        <v>46</v>
      </c>
      <c r="C1301" s="436" t="str">
        <f t="shared" si="262"/>
        <v>DC1CB31x-DC</v>
      </c>
      <c r="D1301" s="436">
        <f>VLOOKUP(C1301,'LICH THI'!C:AA,12,0)</f>
        <v>66</v>
      </c>
      <c r="E1301" s="436">
        <f>VLOOKUP(C1301,'LICH THI'!C:AA,13,0)</f>
        <v>45</v>
      </c>
      <c r="F1301" s="436">
        <f t="shared" si="272"/>
        <v>21</v>
      </c>
      <c r="G1301" s="436">
        <f>VLOOKUP(C1301,'LICH THI'!C:AA,14,0)</f>
        <v>2</v>
      </c>
      <c r="H1301" s="436">
        <f t="shared" si="263"/>
        <v>2</v>
      </c>
      <c r="I1301" s="436" t="str">
        <f t="shared" si="264"/>
        <v>Phạm Thành Sơn</v>
      </c>
      <c r="J1301" s="436"/>
      <c r="K1301" s="436">
        <f t="shared" si="265"/>
        <v>1</v>
      </c>
      <c r="L1301" s="436" t="str">
        <f t="shared" si="266"/>
        <v>DC1CB31x-DC-1</v>
      </c>
      <c r="M1301" s="436">
        <f t="shared" si="267"/>
        <v>31</v>
      </c>
      <c r="N1301" s="437">
        <f t="shared" si="273"/>
        <v>16</v>
      </c>
      <c r="O1301" s="437"/>
      <c r="P1301" s="430" t="str">
        <f t="shared" si="268"/>
        <v/>
      </c>
      <c r="U1301" s="177">
        <v>40</v>
      </c>
      <c r="V1301" s="177" t="s">
        <v>3229</v>
      </c>
      <c r="W1301" s="177" t="s">
        <v>3235</v>
      </c>
      <c r="X1301" s="177" t="s">
        <v>2688</v>
      </c>
      <c r="Y1301" s="177" t="s">
        <v>3236</v>
      </c>
      <c r="Z1301" s="177" t="s">
        <v>7915</v>
      </c>
      <c r="AA1301" s="525" t="s">
        <v>3237</v>
      </c>
      <c r="AB1301" s="399" t="str">
        <f t="shared" si="269"/>
        <v>DC1CB31x</v>
      </c>
      <c r="AC1301" s="399" t="str">
        <f t="shared" si="270"/>
        <v>DC1CB31x-DC</v>
      </c>
      <c r="AD1301" t="e">
        <f>Y1301&amp;"-"&amp;VLOOKUP(AC1301,'LICH THI'!C:AA,9,0)</f>
        <v>#N/A</v>
      </c>
      <c r="AE1301">
        <f t="shared" si="271"/>
        <v>1</v>
      </c>
    </row>
    <row r="1302" spans="1:31" x14ac:dyDescent="0.25">
      <c r="A1302" s="436" t="str">
        <f t="shared" si="261"/>
        <v>DC1CB31x-DC-47</v>
      </c>
      <c r="B1302" s="436">
        <f>COUNTIF(AC$4:AC1302,AC1302)</f>
        <v>47</v>
      </c>
      <c r="C1302" s="436" t="str">
        <f t="shared" si="262"/>
        <v>DC1CB31x-DC</v>
      </c>
      <c r="D1302" s="436">
        <f>VLOOKUP(C1302,'LICH THI'!C:AA,12,0)</f>
        <v>66</v>
      </c>
      <c r="E1302" s="436">
        <f>VLOOKUP(C1302,'LICH THI'!C:AA,13,0)</f>
        <v>45</v>
      </c>
      <c r="F1302" s="436">
        <f t="shared" si="272"/>
        <v>21</v>
      </c>
      <c r="G1302" s="436">
        <f>VLOOKUP(C1302,'LICH THI'!C:AA,14,0)</f>
        <v>2</v>
      </c>
      <c r="H1302" s="436">
        <f t="shared" si="263"/>
        <v>2</v>
      </c>
      <c r="I1302" s="436" t="str">
        <f t="shared" si="264"/>
        <v>Phạm Văn Tài</v>
      </c>
      <c r="J1302" s="436"/>
      <c r="K1302" s="436">
        <f t="shared" si="265"/>
        <v>1</v>
      </c>
      <c r="L1302" s="436" t="str">
        <f t="shared" si="266"/>
        <v>DC1CB31x-DC-1</v>
      </c>
      <c r="M1302" s="436">
        <f t="shared" si="267"/>
        <v>31</v>
      </c>
      <c r="N1302" s="437">
        <f t="shared" si="273"/>
        <v>17</v>
      </c>
      <c r="O1302" s="437"/>
      <c r="P1302" s="430" t="str">
        <f t="shared" si="268"/>
        <v/>
      </c>
      <c r="U1302" s="177">
        <v>17</v>
      </c>
      <c r="V1302" s="177" t="s">
        <v>3209</v>
      </c>
      <c r="W1302" s="177" t="s">
        <v>2738</v>
      </c>
      <c r="X1302" s="177" t="s">
        <v>3043</v>
      </c>
      <c r="Y1302" s="177" t="s">
        <v>3947</v>
      </c>
      <c r="Z1302" s="177" t="s">
        <v>7915</v>
      </c>
      <c r="AA1302" s="525" t="s">
        <v>3948</v>
      </c>
      <c r="AB1302" s="399" t="str">
        <f t="shared" si="269"/>
        <v>DC1CB31x</v>
      </c>
      <c r="AC1302" s="399" t="str">
        <f t="shared" si="270"/>
        <v>DC1CB31x-DC</v>
      </c>
      <c r="AD1302" t="e">
        <f>Y1302&amp;"-"&amp;VLOOKUP(AC1302,'LICH THI'!C:AA,9,0)</f>
        <v>#N/A</v>
      </c>
      <c r="AE1302">
        <f t="shared" si="271"/>
        <v>1</v>
      </c>
    </row>
    <row r="1303" spans="1:31" x14ac:dyDescent="0.25">
      <c r="A1303" s="436" t="str">
        <f t="shared" si="261"/>
        <v>DC1CB31x-DC-48</v>
      </c>
      <c r="B1303" s="436">
        <f>COUNTIF(AC$4:AC1303,AC1303)</f>
        <v>48</v>
      </c>
      <c r="C1303" s="436" t="str">
        <f t="shared" si="262"/>
        <v>DC1CB31x-DC</v>
      </c>
      <c r="D1303" s="436">
        <f>VLOOKUP(C1303,'LICH THI'!C:AA,12,0)</f>
        <v>66</v>
      </c>
      <c r="E1303" s="436">
        <f>VLOOKUP(C1303,'LICH THI'!C:AA,13,0)</f>
        <v>45</v>
      </c>
      <c r="F1303" s="436">
        <f t="shared" si="272"/>
        <v>21</v>
      </c>
      <c r="G1303" s="436">
        <f>VLOOKUP(C1303,'LICH THI'!C:AA,14,0)</f>
        <v>2</v>
      </c>
      <c r="H1303" s="436">
        <f t="shared" si="263"/>
        <v>2</v>
      </c>
      <c r="I1303" s="436" t="str">
        <f t="shared" si="264"/>
        <v>Lưu Thị Tâm</v>
      </c>
      <c r="J1303" s="436"/>
      <c r="K1303" s="436">
        <f t="shared" si="265"/>
        <v>1</v>
      </c>
      <c r="L1303" s="436" t="str">
        <f t="shared" si="266"/>
        <v>DC1CB31x-DC-1</v>
      </c>
      <c r="M1303" s="436">
        <f t="shared" si="267"/>
        <v>31</v>
      </c>
      <c r="N1303" s="437">
        <f t="shared" si="273"/>
        <v>18</v>
      </c>
      <c r="O1303" s="437"/>
      <c r="P1303" s="430" t="str">
        <f t="shared" si="268"/>
        <v/>
      </c>
      <c r="U1303" s="177">
        <v>63</v>
      </c>
      <c r="V1303" s="177" t="s">
        <v>3046</v>
      </c>
      <c r="W1303" s="177" t="s">
        <v>3582</v>
      </c>
      <c r="X1303" s="177" t="s">
        <v>3583</v>
      </c>
      <c r="Y1303" s="177" t="s">
        <v>3584</v>
      </c>
      <c r="Z1303" s="177" t="s">
        <v>7915</v>
      </c>
      <c r="AA1303" s="525" t="s">
        <v>3585</v>
      </c>
      <c r="AB1303" s="399" t="str">
        <f t="shared" si="269"/>
        <v>DC1CB31x</v>
      </c>
      <c r="AC1303" s="399" t="str">
        <f t="shared" si="270"/>
        <v>DC1CB31x-DC</v>
      </c>
      <c r="AD1303" t="e">
        <f>Y1303&amp;"-"&amp;VLOOKUP(AC1303,'LICH THI'!C:AA,9,0)</f>
        <v>#N/A</v>
      </c>
      <c r="AE1303">
        <f t="shared" si="271"/>
        <v>1</v>
      </c>
    </row>
    <row r="1304" spans="1:31" x14ac:dyDescent="0.25">
      <c r="A1304" s="436" t="str">
        <f t="shared" si="261"/>
        <v>DC1CB31x-DC-49</v>
      </c>
      <c r="B1304" s="436">
        <f>COUNTIF(AC$4:AC1304,AC1304)</f>
        <v>49</v>
      </c>
      <c r="C1304" s="436" t="str">
        <f t="shared" si="262"/>
        <v>DC1CB31x-DC</v>
      </c>
      <c r="D1304" s="436">
        <f>VLOOKUP(C1304,'LICH THI'!C:AA,12,0)</f>
        <v>66</v>
      </c>
      <c r="E1304" s="436">
        <f>VLOOKUP(C1304,'LICH THI'!C:AA,13,0)</f>
        <v>45</v>
      </c>
      <c r="F1304" s="436">
        <f t="shared" si="272"/>
        <v>21</v>
      </c>
      <c r="G1304" s="436">
        <f>VLOOKUP(C1304,'LICH THI'!C:AA,14,0)</f>
        <v>2</v>
      </c>
      <c r="H1304" s="436">
        <f t="shared" si="263"/>
        <v>2</v>
      </c>
      <c r="I1304" s="436" t="str">
        <f t="shared" si="264"/>
        <v>Phạm Thị Thanh Tâm</v>
      </c>
      <c r="J1304" s="436"/>
      <c r="K1304" s="436">
        <f t="shared" si="265"/>
        <v>1</v>
      </c>
      <c r="L1304" s="436" t="str">
        <f t="shared" si="266"/>
        <v>DC1CB31x-DC-1</v>
      </c>
      <c r="M1304" s="436">
        <f t="shared" si="267"/>
        <v>31</v>
      </c>
      <c r="N1304" s="437">
        <f t="shared" si="273"/>
        <v>19</v>
      </c>
      <c r="O1304" s="437"/>
      <c r="P1304" s="430" t="str">
        <f t="shared" si="268"/>
        <v/>
      </c>
      <c r="U1304" s="177">
        <v>64</v>
      </c>
      <c r="V1304" s="177" t="s">
        <v>3046</v>
      </c>
      <c r="W1304" s="177" t="s">
        <v>3484</v>
      </c>
      <c r="X1304" s="177" t="s">
        <v>3583</v>
      </c>
      <c r="Y1304" s="177" t="s">
        <v>3586</v>
      </c>
      <c r="Z1304" s="177" t="s">
        <v>7915</v>
      </c>
      <c r="AA1304" s="525" t="s">
        <v>2682</v>
      </c>
      <c r="AB1304" s="399" t="str">
        <f t="shared" si="269"/>
        <v>DC1CB31x</v>
      </c>
      <c r="AC1304" s="399" t="str">
        <f t="shared" si="270"/>
        <v>DC1CB31x-DC</v>
      </c>
      <c r="AD1304" t="e">
        <f>Y1304&amp;"-"&amp;VLOOKUP(AC1304,'LICH THI'!C:AA,9,0)</f>
        <v>#N/A</v>
      </c>
      <c r="AE1304">
        <f t="shared" si="271"/>
        <v>1</v>
      </c>
    </row>
    <row r="1305" spans="1:31" x14ac:dyDescent="0.25">
      <c r="A1305" s="436" t="str">
        <f t="shared" si="261"/>
        <v>DC1CB31x-DC-50</v>
      </c>
      <c r="B1305" s="436">
        <f>COUNTIF(AC$4:AC1305,AC1305)</f>
        <v>50</v>
      </c>
      <c r="C1305" s="436" t="str">
        <f t="shared" si="262"/>
        <v>DC1CB31x-DC</v>
      </c>
      <c r="D1305" s="436">
        <f>VLOOKUP(C1305,'LICH THI'!C:AA,12,0)</f>
        <v>66</v>
      </c>
      <c r="E1305" s="436">
        <f>VLOOKUP(C1305,'LICH THI'!C:AA,13,0)</f>
        <v>45</v>
      </c>
      <c r="F1305" s="436">
        <f t="shared" si="272"/>
        <v>21</v>
      </c>
      <c r="G1305" s="436">
        <f>VLOOKUP(C1305,'LICH THI'!C:AA,14,0)</f>
        <v>2</v>
      </c>
      <c r="H1305" s="436">
        <f t="shared" si="263"/>
        <v>2</v>
      </c>
      <c r="I1305" s="436" t="str">
        <f t="shared" si="264"/>
        <v>Hoàng Ngọc Tân</v>
      </c>
      <c r="J1305" s="436"/>
      <c r="K1305" s="436">
        <f t="shared" si="265"/>
        <v>1</v>
      </c>
      <c r="L1305" s="436" t="str">
        <f t="shared" si="266"/>
        <v>DC1CB31x-DC-1</v>
      </c>
      <c r="M1305" s="436">
        <f t="shared" si="267"/>
        <v>31</v>
      </c>
      <c r="N1305" s="437">
        <f t="shared" si="273"/>
        <v>20</v>
      </c>
      <c r="O1305" s="437"/>
      <c r="P1305" s="430" t="str">
        <f t="shared" si="268"/>
        <v/>
      </c>
      <c r="U1305" s="177">
        <v>41</v>
      </c>
      <c r="V1305" s="177" t="s">
        <v>3229</v>
      </c>
      <c r="W1305" s="177" t="s">
        <v>3238</v>
      </c>
      <c r="X1305" s="177" t="s">
        <v>3239</v>
      </c>
      <c r="Y1305" s="177" t="s">
        <v>3240</v>
      </c>
      <c r="Z1305" s="177" t="s">
        <v>7915</v>
      </c>
      <c r="AA1305" s="525" t="s">
        <v>2974</v>
      </c>
      <c r="AB1305" s="399" t="str">
        <f t="shared" si="269"/>
        <v>DC1CB31x</v>
      </c>
      <c r="AC1305" s="399" t="str">
        <f t="shared" si="270"/>
        <v>DC1CB31x-DC</v>
      </c>
      <c r="AD1305" t="e">
        <f>Y1305&amp;"-"&amp;VLOOKUP(AC1305,'LICH THI'!C:AA,9,0)</f>
        <v>#N/A</v>
      </c>
      <c r="AE1305">
        <f t="shared" si="271"/>
        <v>1</v>
      </c>
    </row>
    <row r="1306" spans="1:31" x14ac:dyDescent="0.25">
      <c r="A1306" s="436" t="str">
        <f t="shared" si="261"/>
        <v>DC1CB31x-DC-51</v>
      </c>
      <c r="B1306" s="436">
        <f>COUNTIF(AC$4:AC1306,AC1306)</f>
        <v>51</v>
      </c>
      <c r="C1306" s="436" t="str">
        <f t="shared" si="262"/>
        <v>DC1CB31x-DC</v>
      </c>
      <c r="D1306" s="436">
        <f>VLOOKUP(C1306,'LICH THI'!C:AA,12,0)</f>
        <v>66</v>
      </c>
      <c r="E1306" s="436">
        <f>VLOOKUP(C1306,'LICH THI'!C:AA,13,0)</f>
        <v>45</v>
      </c>
      <c r="F1306" s="436">
        <f t="shared" si="272"/>
        <v>21</v>
      </c>
      <c r="G1306" s="436">
        <f>VLOOKUP(C1306,'LICH THI'!C:AA,14,0)</f>
        <v>2</v>
      </c>
      <c r="H1306" s="436">
        <f t="shared" si="263"/>
        <v>2</v>
      </c>
      <c r="I1306" s="436" t="str">
        <f t="shared" si="264"/>
        <v>Nhữ Quốc Toản</v>
      </c>
      <c r="J1306" s="436"/>
      <c r="K1306" s="436">
        <f t="shared" si="265"/>
        <v>1</v>
      </c>
      <c r="L1306" s="436" t="str">
        <f t="shared" si="266"/>
        <v>DC1CB31x-DC-1</v>
      </c>
      <c r="M1306" s="436">
        <f t="shared" si="267"/>
        <v>31</v>
      </c>
      <c r="N1306" s="437">
        <f t="shared" si="273"/>
        <v>21</v>
      </c>
      <c r="O1306" s="437"/>
      <c r="P1306" s="430" t="str">
        <f t="shared" si="268"/>
        <v/>
      </c>
      <c r="U1306" s="177">
        <v>18</v>
      </c>
      <c r="V1306" s="177" t="s">
        <v>3209</v>
      </c>
      <c r="W1306" s="177" t="s">
        <v>3212</v>
      </c>
      <c r="X1306" s="177" t="s">
        <v>3213</v>
      </c>
      <c r="Y1306" s="177" t="s">
        <v>3214</v>
      </c>
      <c r="Z1306" s="177" t="s">
        <v>7915</v>
      </c>
      <c r="AA1306" s="525" t="s">
        <v>3215</v>
      </c>
      <c r="AB1306" s="399" t="str">
        <f t="shared" si="269"/>
        <v>DC1CB31x</v>
      </c>
      <c r="AC1306" s="399" t="str">
        <f t="shared" si="270"/>
        <v>DC1CB31x-DC</v>
      </c>
      <c r="AD1306" t="e">
        <f>Y1306&amp;"-"&amp;VLOOKUP(AC1306,'LICH THI'!C:AA,9,0)</f>
        <v>#N/A</v>
      </c>
      <c r="AE1306">
        <f t="shared" si="271"/>
        <v>1</v>
      </c>
    </row>
    <row r="1307" spans="1:31" x14ac:dyDescent="0.25">
      <c r="A1307" s="436" t="str">
        <f t="shared" si="261"/>
        <v>DC1CB31x-DC-52</v>
      </c>
      <c r="B1307" s="436">
        <f>COUNTIF(AC$4:AC1307,AC1307)</f>
        <v>52</v>
      </c>
      <c r="C1307" s="436" t="str">
        <f t="shared" si="262"/>
        <v>DC1CB31x-DC</v>
      </c>
      <c r="D1307" s="436">
        <f>VLOOKUP(C1307,'LICH THI'!C:AA,12,0)</f>
        <v>66</v>
      </c>
      <c r="E1307" s="436">
        <f>VLOOKUP(C1307,'LICH THI'!C:AA,13,0)</f>
        <v>45</v>
      </c>
      <c r="F1307" s="436">
        <f t="shared" si="272"/>
        <v>21</v>
      </c>
      <c r="G1307" s="436">
        <f>VLOOKUP(C1307,'LICH THI'!C:AA,14,0)</f>
        <v>2</v>
      </c>
      <c r="H1307" s="436">
        <f t="shared" si="263"/>
        <v>2</v>
      </c>
      <c r="I1307" s="436" t="str">
        <f t="shared" si="264"/>
        <v>Đặng Trần Tuấn</v>
      </c>
      <c r="J1307" s="436"/>
      <c r="K1307" s="436">
        <f t="shared" si="265"/>
        <v>1</v>
      </c>
      <c r="L1307" s="436" t="str">
        <f t="shared" si="266"/>
        <v>DC1CB31x-DC-1</v>
      </c>
      <c r="M1307" s="436">
        <f t="shared" si="267"/>
        <v>31</v>
      </c>
      <c r="N1307" s="437">
        <f t="shared" si="273"/>
        <v>1</v>
      </c>
      <c r="O1307" s="437"/>
      <c r="P1307" s="430" t="str">
        <f t="shared" si="268"/>
        <v/>
      </c>
      <c r="U1307" s="177">
        <v>12</v>
      </c>
      <c r="V1307" s="177" t="s">
        <v>3175</v>
      </c>
      <c r="W1307" s="177" t="s">
        <v>3193</v>
      </c>
      <c r="X1307" s="177" t="s">
        <v>2721</v>
      </c>
      <c r="Y1307" s="177" t="s">
        <v>3194</v>
      </c>
      <c r="Z1307" s="177" t="s">
        <v>7915</v>
      </c>
      <c r="AA1307" s="525" t="s">
        <v>3195</v>
      </c>
      <c r="AB1307" s="399" t="str">
        <f t="shared" si="269"/>
        <v>DC1CB31x</v>
      </c>
      <c r="AC1307" s="399" t="str">
        <f t="shared" si="270"/>
        <v>DC1CB31x-DC</v>
      </c>
      <c r="AD1307" t="e">
        <f>Y1307&amp;"-"&amp;VLOOKUP(AC1307,'LICH THI'!C:AA,9,0)</f>
        <v>#N/A</v>
      </c>
      <c r="AE1307">
        <f t="shared" si="271"/>
        <v>1</v>
      </c>
    </row>
    <row r="1308" spans="1:31" x14ac:dyDescent="0.25">
      <c r="A1308" s="436" t="str">
        <f t="shared" si="261"/>
        <v>DC1CB31x-DC-53</v>
      </c>
      <c r="B1308" s="436">
        <f>COUNTIF(AC$4:AC1308,AC1308)</f>
        <v>53</v>
      </c>
      <c r="C1308" s="436" t="str">
        <f t="shared" si="262"/>
        <v>DC1CB31x-DC</v>
      </c>
      <c r="D1308" s="436">
        <f>VLOOKUP(C1308,'LICH THI'!C:AA,12,0)</f>
        <v>66</v>
      </c>
      <c r="E1308" s="436">
        <f>VLOOKUP(C1308,'LICH THI'!C:AA,13,0)</f>
        <v>45</v>
      </c>
      <c r="F1308" s="436">
        <f t="shared" si="272"/>
        <v>21</v>
      </c>
      <c r="G1308" s="436">
        <f>VLOOKUP(C1308,'LICH THI'!C:AA,14,0)</f>
        <v>2</v>
      </c>
      <c r="H1308" s="436">
        <f t="shared" si="263"/>
        <v>2</v>
      </c>
      <c r="I1308" s="436" t="str">
        <f t="shared" si="264"/>
        <v>Trần Quang Tuấn</v>
      </c>
      <c r="J1308" s="436"/>
      <c r="K1308" s="436">
        <f t="shared" si="265"/>
        <v>1</v>
      </c>
      <c r="L1308" s="436" t="str">
        <f t="shared" si="266"/>
        <v>DC1CB31x-DC-1</v>
      </c>
      <c r="M1308" s="436">
        <f t="shared" si="267"/>
        <v>31</v>
      </c>
      <c r="N1308" s="437">
        <f t="shared" si="273"/>
        <v>2</v>
      </c>
      <c r="O1308" s="437"/>
      <c r="P1308" s="430" t="str">
        <f t="shared" si="268"/>
        <v/>
      </c>
      <c r="U1308" s="177">
        <v>19</v>
      </c>
      <c r="V1308" s="177" t="s">
        <v>3209</v>
      </c>
      <c r="W1308" s="177" t="s">
        <v>3336</v>
      </c>
      <c r="X1308" s="177" t="s">
        <v>2721</v>
      </c>
      <c r="Y1308" s="177" t="s">
        <v>3648</v>
      </c>
      <c r="Z1308" s="177" t="s">
        <v>7915</v>
      </c>
      <c r="AA1308" s="525" t="s">
        <v>2793</v>
      </c>
      <c r="AB1308" s="399" t="str">
        <f t="shared" si="269"/>
        <v>DC1CB31x</v>
      </c>
      <c r="AC1308" s="399" t="str">
        <f t="shared" si="270"/>
        <v>DC1CB31x-DC</v>
      </c>
      <c r="AD1308" t="e">
        <f>Y1308&amp;"-"&amp;VLOOKUP(AC1308,'LICH THI'!C:AA,9,0)</f>
        <v>#N/A</v>
      </c>
      <c r="AE1308">
        <f t="shared" si="271"/>
        <v>1</v>
      </c>
    </row>
    <row r="1309" spans="1:31" x14ac:dyDescent="0.25">
      <c r="A1309" s="436" t="str">
        <f t="shared" si="261"/>
        <v>DC1CB31x-DC-54</v>
      </c>
      <c r="B1309" s="436">
        <f>COUNTIF(AC$4:AC1309,AC1309)</f>
        <v>54</v>
      </c>
      <c r="C1309" s="436" t="str">
        <f t="shared" si="262"/>
        <v>DC1CB31x-DC</v>
      </c>
      <c r="D1309" s="436">
        <f>VLOOKUP(C1309,'LICH THI'!C:AA,12,0)</f>
        <v>66</v>
      </c>
      <c r="E1309" s="436">
        <f>VLOOKUP(C1309,'LICH THI'!C:AA,13,0)</f>
        <v>45</v>
      </c>
      <c r="F1309" s="436">
        <f t="shared" si="272"/>
        <v>21</v>
      </c>
      <c r="G1309" s="436">
        <f>VLOOKUP(C1309,'LICH THI'!C:AA,14,0)</f>
        <v>2</v>
      </c>
      <c r="H1309" s="436">
        <f t="shared" si="263"/>
        <v>2</v>
      </c>
      <c r="I1309" s="436" t="str">
        <f t="shared" si="264"/>
        <v>Nguyễn Đức Tuệ</v>
      </c>
      <c r="J1309" s="436"/>
      <c r="K1309" s="436">
        <f t="shared" si="265"/>
        <v>1</v>
      </c>
      <c r="L1309" s="436" t="str">
        <f t="shared" si="266"/>
        <v>DC1CB31x-DC-1</v>
      </c>
      <c r="M1309" s="436">
        <f t="shared" si="267"/>
        <v>31</v>
      </c>
      <c r="N1309" s="437">
        <f t="shared" si="273"/>
        <v>3</v>
      </c>
      <c r="O1309" s="437"/>
      <c r="P1309" s="430" t="str">
        <f t="shared" si="268"/>
        <v/>
      </c>
      <c r="U1309" s="177">
        <v>20</v>
      </c>
      <c r="V1309" s="177" t="s">
        <v>3209</v>
      </c>
      <c r="W1309" s="177" t="s">
        <v>3103</v>
      </c>
      <c r="X1309" s="177" t="s">
        <v>3649</v>
      </c>
      <c r="Y1309" s="177" t="s">
        <v>3650</v>
      </c>
      <c r="Z1309" s="177" t="s">
        <v>7915</v>
      </c>
      <c r="AA1309" s="525" t="s">
        <v>3651</v>
      </c>
      <c r="AB1309" s="399" t="str">
        <f t="shared" si="269"/>
        <v>DC1CB31x</v>
      </c>
      <c r="AC1309" s="399" t="str">
        <f t="shared" si="270"/>
        <v>DC1CB31x-DC</v>
      </c>
      <c r="AD1309" t="e">
        <f>Y1309&amp;"-"&amp;VLOOKUP(AC1309,'LICH THI'!C:AA,9,0)</f>
        <v>#N/A</v>
      </c>
      <c r="AE1309">
        <f t="shared" si="271"/>
        <v>1</v>
      </c>
    </row>
    <row r="1310" spans="1:31" x14ac:dyDescent="0.25">
      <c r="A1310" s="436" t="str">
        <f t="shared" si="261"/>
        <v>DC1CB31x-DC-55</v>
      </c>
      <c r="B1310" s="436">
        <f>COUNTIF(AC$4:AC1310,AC1310)</f>
        <v>55</v>
      </c>
      <c r="C1310" s="436" t="str">
        <f t="shared" si="262"/>
        <v>DC1CB31x-DC</v>
      </c>
      <c r="D1310" s="436">
        <f>VLOOKUP(C1310,'LICH THI'!C:AA,12,0)</f>
        <v>66</v>
      </c>
      <c r="E1310" s="436">
        <f>VLOOKUP(C1310,'LICH THI'!C:AA,13,0)</f>
        <v>45</v>
      </c>
      <c r="F1310" s="436">
        <f t="shared" si="272"/>
        <v>21</v>
      </c>
      <c r="G1310" s="436">
        <f>VLOOKUP(C1310,'LICH THI'!C:AA,14,0)</f>
        <v>2</v>
      </c>
      <c r="H1310" s="436">
        <f t="shared" si="263"/>
        <v>2</v>
      </c>
      <c r="I1310" s="436" t="str">
        <f t="shared" si="264"/>
        <v>Phạm Thị Thanh</v>
      </c>
      <c r="J1310" s="436"/>
      <c r="K1310" s="436">
        <f t="shared" si="265"/>
        <v>1</v>
      </c>
      <c r="L1310" s="436" t="str">
        <f t="shared" si="266"/>
        <v>DC1CB31x-DC-1</v>
      </c>
      <c r="M1310" s="436">
        <f t="shared" si="267"/>
        <v>31</v>
      </c>
      <c r="N1310" s="437">
        <f t="shared" si="273"/>
        <v>4</v>
      </c>
      <c r="O1310" s="437"/>
      <c r="P1310" s="430" t="str">
        <f t="shared" si="268"/>
        <v/>
      </c>
      <c r="U1310" s="177">
        <v>44</v>
      </c>
      <c r="V1310" s="177" t="s">
        <v>4262</v>
      </c>
      <c r="W1310" s="177" t="s">
        <v>3557</v>
      </c>
      <c r="X1310" s="177" t="s">
        <v>3552</v>
      </c>
      <c r="Y1310" s="177" t="s">
        <v>5234</v>
      </c>
      <c r="Z1310" s="177" t="s">
        <v>7915</v>
      </c>
      <c r="AA1310" s="525" t="s">
        <v>5235</v>
      </c>
      <c r="AB1310" s="399" t="str">
        <f t="shared" si="269"/>
        <v>DC1CB31x</v>
      </c>
      <c r="AC1310" s="399" t="str">
        <f t="shared" si="270"/>
        <v>DC1CB31x-DC</v>
      </c>
      <c r="AD1310" t="e">
        <f>Y1310&amp;"-"&amp;VLOOKUP(AC1310,'LICH THI'!C:AA,9,0)</f>
        <v>#N/A</v>
      </c>
      <c r="AE1310">
        <f t="shared" si="271"/>
        <v>1</v>
      </c>
    </row>
    <row r="1311" spans="1:31" x14ac:dyDescent="0.25">
      <c r="A1311" s="436" t="str">
        <f t="shared" si="261"/>
        <v>DC1CB31x-DC-56</v>
      </c>
      <c r="B1311" s="436">
        <f>COUNTIF(AC$4:AC1311,AC1311)</f>
        <v>56</v>
      </c>
      <c r="C1311" s="436" t="str">
        <f t="shared" si="262"/>
        <v>DC1CB31x-DC</v>
      </c>
      <c r="D1311" s="436">
        <f>VLOOKUP(C1311,'LICH THI'!C:AA,12,0)</f>
        <v>66</v>
      </c>
      <c r="E1311" s="436">
        <f>VLOOKUP(C1311,'LICH THI'!C:AA,13,0)</f>
        <v>45</v>
      </c>
      <c r="F1311" s="436">
        <f t="shared" si="272"/>
        <v>21</v>
      </c>
      <c r="G1311" s="436">
        <f>VLOOKUP(C1311,'LICH THI'!C:AA,14,0)</f>
        <v>2</v>
      </c>
      <c r="H1311" s="436">
        <f t="shared" si="263"/>
        <v>2</v>
      </c>
      <c r="I1311" s="436" t="str">
        <f t="shared" si="264"/>
        <v>Nguyễn Quang Thắng</v>
      </c>
      <c r="J1311" s="436"/>
      <c r="K1311" s="436">
        <f t="shared" si="265"/>
        <v>1</v>
      </c>
      <c r="L1311" s="436" t="str">
        <f t="shared" si="266"/>
        <v>DC1CB31x-DC-1</v>
      </c>
      <c r="M1311" s="436">
        <f t="shared" si="267"/>
        <v>31</v>
      </c>
      <c r="N1311" s="437">
        <f t="shared" si="273"/>
        <v>5</v>
      </c>
      <c r="O1311" s="437"/>
      <c r="P1311" s="430" t="str">
        <f t="shared" si="268"/>
        <v/>
      </c>
      <c r="U1311" s="177">
        <v>42</v>
      </c>
      <c r="V1311" s="177" t="s">
        <v>3229</v>
      </c>
      <c r="W1311" s="177" t="s">
        <v>3032</v>
      </c>
      <c r="X1311" s="177" t="s">
        <v>3464</v>
      </c>
      <c r="Y1311" s="177" t="s">
        <v>4200</v>
      </c>
      <c r="Z1311" s="177" t="s">
        <v>7915</v>
      </c>
      <c r="AA1311" s="525" t="s">
        <v>2622</v>
      </c>
      <c r="AB1311" s="399" t="str">
        <f t="shared" si="269"/>
        <v>DC1CB31x</v>
      </c>
      <c r="AC1311" s="399" t="str">
        <f t="shared" si="270"/>
        <v>DC1CB31x-DC</v>
      </c>
      <c r="AD1311" t="e">
        <f>Y1311&amp;"-"&amp;VLOOKUP(AC1311,'LICH THI'!C:AA,9,0)</f>
        <v>#N/A</v>
      </c>
      <c r="AE1311">
        <f t="shared" si="271"/>
        <v>1</v>
      </c>
    </row>
    <row r="1312" spans="1:31" x14ac:dyDescent="0.25">
      <c r="A1312" s="436" t="str">
        <f t="shared" si="261"/>
        <v>DC1CB31x-DC-57</v>
      </c>
      <c r="B1312" s="436">
        <f>COUNTIF(AC$4:AC1312,AC1312)</f>
        <v>57</v>
      </c>
      <c r="C1312" s="436" t="str">
        <f t="shared" si="262"/>
        <v>DC1CB31x-DC</v>
      </c>
      <c r="D1312" s="436">
        <f>VLOOKUP(C1312,'LICH THI'!C:AA,12,0)</f>
        <v>66</v>
      </c>
      <c r="E1312" s="436">
        <f>VLOOKUP(C1312,'LICH THI'!C:AA,13,0)</f>
        <v>45</v>
      </c>
      <c r="F1312" s="436">
        <f t="shared" si="272"/>
        <v>21</v>
      </c>
      <c r="G1312" s="436">
        <f>VLOOKUP(C1312,'LICH THI'!C:AA,14,0)</f>
        <v>2</v>
      </c>
      <c r="H1312" s="436">
        <f t="shared" si="263"/>
        <v>2</v>
      </c>
      <c r="I1312" s="436" t="str">
        <f t="shared" si="264"/>
        <v>Nguyễn Văn Thỏa</v>
      </c>
      <c r="J1312" s="436"/>
      <c r="K1312" s="436">
        <f t="shared" si="265"/>
        <v>1</v>
      </c>
      <c r="L1312" s="436" t="str">
        <f t="shared" si="266"/>
        <v>DC1CB31x-DC-1</v>
      </c>
      <c r="M1312" s="436">
        <f t="shared" si="267"/>
        <v>31</v>
      </c>
      <c r="N1312" s="437">
        <f t="shared" si="273"/>
        <v>6</v>
      </c>
      <c r="O1312" s="437"/>
      <c r="P1312" s="430" t="str">
        <f t="shared" si="268"/>
        <v/>
      </c>
      <c r="U1312" s="177">
        <v>10</v>
      </c>
      <c r="V1312" s="177" t="s">
        <v>3175</v>
      </c>
      <c r="W1312" s="177" t="s">
        <v>2741</v>
      </c>
      <c r="X1312" s="177" t="s">
        <v>4159</v>
      </c>
      <c r="Y1312" s="177" t="s">
        <v>4160</v>
      </c>
      <c r="Z1312" s="177" t="s">
        <v>7915</v>
      </c>
      <c r="AA1312" s="525" t="s">
        <v>4161</v>
      </c>
      <c r="AB1312" s="399" t="str">
        <f t="shared" si="269"/>
        <v>DC1CB31x</v>
      </c>
      <c r="AC1312" s="399" t="str">
        <f t="shared" si="270"/>
        <v>DC1CB31x-DC</v>
      </c>
      <c r="AD1312" t="e">
        <f>Y1312&amp;"-"&amp;VLOOKUP(AC1312,'LICH THI'!C:AA,9,0)</f>
        <v>#N/A</v>
      </c>
      <c r="AE1312">
        <f t="shared" si="271"/>
        <v>1</v>
      </c>
    </row>
    <row r="1313" spans="1:31" x14ac:dyDescent="0.25">
      <c r="A1313" s="436" t="str">
        <f t="shared" si="261"/>
        <v>DC1CB31x-DC-58</v>
      </c>
      <c r="B1313" s="436">
        <f>COUNTIF(AC$4:AC1313,AC1313)</f>
        <v>58</v>
      </c>
      <c r="C1313" s="436" t="str">
        <f t="shared" si="262"/>
        <v>DC1CB31x-DC</v>
      </c>
      <c r="D1313" s="436">
        <f>VLOOKUP(C1313,'LICH THI'!C:AA,12,0)</f>
        <v>66</v>
      </c>
      <c r="E1313" s="436">
        <f>VLOOKUP(C1313,'LICH THI'!C:AA,13,0)</f>
        <v>45</v>
      </c>
      <c r="F1313" s="436">
        <f t="shared" si="272"/>
        <v>21</v>
      </c>
      <c r="G1313" s="436">
        <f>VLOOKUP(C1313,'LICH THI'!C:AA,14,0)</f>
        <v>2</v>
      </c>
      <c r="H1313" s="436">
        <f t="shared" si="263"/>
        <v>2</v>
      </c>
      <c r="I1313" s="436" t="str">
        <f t="shared" si="264"/>
        <v>Bùi Thị Thúy</v>
      </c>
      <c r="J1313" s="436"/>
      <c r="K1313" s="436">
        <f t="shared" si="265"/>
        <v>1</v>
      </c>
      <c r="L1313" s="436" t="str">
        <f t="shared" si="266"/>
        <v>DC1CB31x-DC-1</v>
      </c>
      <c r="M1313" s="436">
        <f t="shared" si="267"/>
        <v>31</v>
      </c>
      <c r="N1313" s="437">
        <f t="shared" si="273"/>
        <v>7</v>
      </c>
      <c r="O1313" s="437"/>
      <c r="P1313" s="430" t="str">
        <f t="shared" si="268"/>
        <v/>
      </c>
      <c r="U1313" s="177">
        <v>45</v>
      </c>
      <c r="V1313" s="177" t="s">
        <v>2614</v>
      </c>
      <c r="W1313" s="177" t="s">
        <v>2630</v>
      </c>
      <c r="X1313" s="177" t="s">
        <v>2631</v>
      </c>
      <c r="Y1313" s="177" t="s">
        <v>2632</v>
      </c>
      <c r="Z1313" s="177" t="s">
        <v>7915</v>
      </c>
      <c r="AA1313" s="525" t="s">
        <v>2633</v>
      </c>
      <c r="AB1313" s="399" t="str">
        <f t="shared" si="269"/>
        <v>DC1CB31x</v>
      </c>
      <c r="AC1313" s="399" t="str">
        <f t="shared" si="270"/>
        <v>DC1CB31x-DC</v>
      </c>
      <c r="AD1313" t="e">
        <f>Y1313&amp;"-"&amp;VLOOKUP(AC1313,'LICH THI'!C:AA,9,0)</f>
        <v>#N/A</v>
      </c>
      <c r="AE1313">
        <f t="shared" si="271"/>
        <v>1</v>
      </c>
    </row>
    <row r="1314" spans="1:31" x14ac:dyDescent="0.25">
      <c r="A1314" s="436" t="str">
        <f t="shared" si="261"/>
        <v>DC1CB31x-DC-59</v>
      </c>
      <c r="B1314" s="436">
        <f>COUNTIF(AC$4:AC1314,AC1314)</f>
        <v>59</v>
      </c>
      <c r="C1314" s="436" t="str">
        <f t="shared" si="262"/>
        <v>DC1CB31x-DC</v>
      </c>
      <c r="D1314" s="436">
        <f>VLOOKUP(C1314,'LICH THI'!C:AA,12,0)</f>
        <v>66</v>
      </c>
      <c r="E1314" s="436">
        <f>VLOOKUP(C1314,'LICH THI'!C:AA,13,0)</f>
        <v>45</v>
      </c>
      <c r="F1314" s="436">
        <f t="shared" si="272"/>
        <v>21</v>
      </c>
      <c r="G1314" s="436">
        <f>VLOOKUP(C1314,'LICH THI'!C:AA,14,0)</f>
        <v>2</v>
      </c>
      <c r="H1314" s="436">
        <f t="shared" si="263"/>
        <v>2</v>
      </c>
      <c r="I1314" s="436" t="str">
        <f t="shared" si="264"/>
        <v>Trần Minh Thúy</v>
      </c>
      <c r="J1314" s="436"/>
      <c r="K1314" s="436">
        <f t="shared" si="265"/>
        <v>1</v>
      </c>
      <c r="L1314" s="436" t="str">
        <f t="shared" si="266"/>
        <v>DC1CB31x-DC-1</v>
      </c>
      <c r="M1314" s="436">
        <f t="shared" si="267"/>
        <v>31</v>
      </c>
      <c r="N1314" s="437">
        <f t="shared" si="273"/>
        <v>8</v>
      </c>
      <c r="O1314" s="437"/>
      <c r="P1314" s="430" t="str">
        <f t="shared" si="268"/>
        <v/>
      </c>
      <c r="U1314" s="177">
        <v>65</v>
      </c>
      <c r="V1314" s="177" t="s">
        <v>3046</v>
      </c>
      <c r="W1314" s="177" t="s">
        <v>3593</v>
      </c>
      <c r="X1314" s="177" t="s">
        <v>2631</v>
      </c>
      <c r="Y1314" s="177" t="s">
        <v>4259</v>
      </c>
      <c r="Z1314" s="177" t="s">
        <v>7915</v>
      </c>
      <c r="AA1314" s="525" t="s">
        <v>4174</v>
      </c>
      <c r="AB1314" s="399" t="str">
        <f t="shared" si="269"/>
        <v>DC1CB31x</v>
      </c>
      <c r="AC1314" s="399" t="str">
        <f t="shared" si="270"/>
        <v>DC1CB31x-DC</v>
      </c>
      <c r="AD1314" t="e">
        <f>Y1314&amp;"-"&amp;VLOOKUP(AC1314,'LICH THI'!C:AA,9,0)</f>
        <v>#N/A</v>
      </c>
      <c r="AE1314">
        <f t="shared" si="271"/>
        <v>1</v>
      </c>
    </row>
    <row r="1315" spans="1:31" x14ac:dyDescent="0.25">
      <c r="A1315" s="436" t="str">
        <f t="shared" si="261"/>
        <v>DC1CB31x-DC-60</v>
      </c>
      <c r="B1315" s="436">
        <f>COUNTIF(AC$4:AC1315,AC1315)</f>
        <v>60</v>
      </c>
      <c r="C1315" s="436" t="str">
        <f t="shared" si="262"/>
        <v>DC1CB31x-DC</v>
      </c>
      <c r="D1315" s="436">
        <f>VLOOKUP(C1315,'LICH THI'!C:AA,12,0)</f>
        <v>66</v>
      </c>
      <c r="E1315" s="436">
        <f>VLOOKUP(C1315,'LICH THI'!C:AA,13,0)</f>
        <v>45</v>
      </c>
      <c r="F1315" s="436">
        <f t="shared" si="272"/>
        <v>21</v>
      </c>
      <c r="G1315" s="436">
        <f>VLOOKUP(C1315,'LICH THI'!C:AA,14,0)</f>
        <v>2</v>
      </c>
      <c r="H1315" s="436">
        <f t="shared" si="263"/>
        <v>2</v>
      </c>
      <c r="I1315" s="436" t="str">
        <f t="shared" si="264"/>
        <v>Nguyễn Trung Thực</v>
      </c>
      <c r="J1315" s="436"/>
      <c r="K1315" s="436">
        <f t="shared" si="265"/>
        <v>1</v>
      </c>
      <c r="L1315" s="436" t="str">
        <f t="shared" si="266"/>
        <v>DC1CB31x-DC-1</v>
      </c>
      <c r="M1315" s="436">
        <f t="shared" si="267"/>
        <v>31</v>
      </c>
      <c r="N1315" s="437">
        <f t="shared" si="273"/>
        <v>9</v>
      </c>
      <c r="O1315" s="437"/>
      <c r="P1315" s="430" t="str">
        <f t="shared" si="268"/>
        <v/>
      </c>
      <c r="U1315" s="177">
        <v>14</v>
      </c>
      <c r="V1315" s="177" t="s">
        <v>3196</v>
      </c>
      <c r="W1315" s="177" t="s">
        <v>2687</v>
      </c>
      <c r="X1315" s="177" t="s">
        <v>4168</v>
      </c>
      <c r="Y1315" s="177" t="s">
        <v>4169</v>
      </c>
      <c r="Z1315" s="177" t="s">
        <v>7915</v>
      </c>
      <c r="AA1315" s="525" t="s">
        <v>4170</v>
      </c>
      <c r="AB1315" s="399" t="str">
        <f t="shared" si="269"/>
        <v>DC1CB31x</v>
      </c>
      <c r="AC1315" s="399" t="str">
        <f t="shared" si="270"/>
        <v>DC1CB31x-DC</v>
      </c>
      <c r="AD1315" t="e">
        <f>Y1315&amp;"-"&amp;VLOOKUP(AC1315,'LICH THI'!C:AA,9,0)</f>
        <v>#N/A</v>
      </c>
      <c r="AE1315">
        <f t="shared" si="271"/>
        <v>1</v>
      </c>
    </row>
    <row r="1316" spans="1:31" x14ac:dyDescent="0.25">
      <c r="A1316" s="436" t="str">
        <f t="shared" si="261"/>
        <v>DC1CB31x-DC-61</v>
      </c>
      <c r="B1316" s="436">
        <f>COUNTIF(AC$4:AC1316,AC1316)</f>
        <v>61</v>
      </c>
      <c r="C1316" s="436" t="str">
        <f t="shared" si="262"/>
        <v>DC1CB31x-DC</v>
      </c>
      <c r="D1316" s="436">
        <f>VLOOKUP(C1316,'LICH THI'!C:AA,12,0)</f>
        <v>66</v>
      </c>
      <c r="E1316" s="436">
        <f>VLOOKUP(C1316,'LICH THI'!C:AA,13,0)</f>
        <v>45</v>
      </c>
      <c r="F1316" s="436">
        <f t="shared" si="272"/>
        <v>21</v>
      </c>
      <c r="G1316" s="436">
        <f>VLOOKUP(C1316,'LICH THI'!C:AA,14,0)</f>
        <v>2</v>
      </c>
      <c r="H1316" s="436">
        <f t="shared" si="263"/>
        <v>2</v>
      </c>
      <c r="I1316" s="436" t="str">
        <f t="shared" si="264"/>
        <v>Nguyễn Thị Cẩm Trang</v>
      </c>
      <c r="J1316" s="436"/>
      <c r="K1316" s="436">
        <f t="shared" si="265"/>
        <v>1</v>
      </c>
      <c r="L1316" s="436" t="str">
        <f t="shared" si="266"/>
        <v>DC1CB31x-DC-1</v>
      </c>
      <c r="M1316" s="436">
        <f t="shared" si="267"/>
        <v>31</v>
      </c>
      <c r="N1316" s="437">
        <f t="shared" si="273"/>
        <v>10</v>
      </c>
      <c r="O1316" s="437"/>
      <c r="P1316" s="430" t="str">
        <f t="shared" si="268"/>
        <v/>
      </c>
      <c r="U1316" s="177">
        <v>66</v>
      </c>
      <c r="V1316" s="177" t="s">
        <v>3046</v>
      </c>
      <c r="W1316" s="177" t="s">
        <v>3070</v>
      </c>
      <c r="X1316" s="177" t="s">
        <v>2694</v>
      </c>
      <c r="Y1316" s="177" t="s">
        <v>3071</v>
      </c>
      <c r="Z1316" s="177" t="s">
        <v>7915</v>
      </c>
      <c r="AA1316" s="525" t="s">
        <v>3072</v>
      </c>
      <c r="AB1316" s="399" t="str">
        <f t="shared" si="269"/>
        <v>DC1CB31x</v>
      </c>
      <c r="AC1316" s="399" t="str">
        <f t="shared" si="270"/>
        <v>DC1CB31x-DC</v>
      </c>
      <c r="AD1316" t="e">
        <f>Y1316&amp;"-"&amp;VLOOKUP(AC1316,'LICH THI'!C:AA,9,0)</f>
        <v>#N/A</v>
      </c>
      <c r="AE1316">
        <f t="shared" si="271"/>
        <v>1</v>
      </c>
    </row>
    <row r="1317" spans="1:31" x14ac:dyDescent="0.25">
      <c r="A1317" s="436" t="str">
        <f t="shared" si="261"/>
        <v>DC1CB31x-DC-62</v>
      </c>
      <c r="B1317" s="436">
        <f>COUNTIF(AC$4:AC1317,AC1317)</f>
        <v>62</v>
      </c>
      <c r="C1317" s="436" t="str">
        <f t="shared" si="262"/>
        <v>DC1CB31x-DC</v>
      </c>
      <c r="D1317" s="436">
        <f>VLOOKUP(C1317,'LICH THI'!C:AA,12,0)</f>
        <v>66</v>
      </c>
      <c r="E1317" s="436">
        <f>VLOOKUP(C1317,'LICH THI'!C:AA,13,0)</f>
        <v>45</v>
      </c>
      <c r="F1317" s="436">
        <f t="shared" si="272"/>
        <v>21</v>
      </c>
      <c r="G1317" s="436">
        <f>VLOOKUP(C1317,'LICH THI'!C:AA,14,0)</f>
        <v>2</v>
      </c>
      <c r="H1317" s="436">
        <f t="shared" si="263"/>
        <v>2</v>
      </c>
      <c r="I1317" s="436" t="str">
        <f t="shared" si="264"/>
        <v>Nguyễn Thị Việt Trinh</v>
      </c>
      <c r="J1317" s="436"/>
      <c r="K1317" s="436">
        <f t="shared" si="265"/>
        <v>1</v>
      </c>
      <c r="L1317" s="436" t="str">
        <f t="shared" si="266"/>
        <v>DC1CB31x-DC-1</v>
      </c>
      <c r="M1317" s="436">
        <f t="shared" si="267"/>
        <v>31</v>
      </c>
      <c r="N1317" s="437">
        <f t="shared" si="273"/>
        <v>11</v>
      </c>
      <c r="O1317" s="437"/>
      <c r="P1317" s="430" t="str">
        <f t="shared" si="268"/>
        <v/>
      </c>
      <c r="U1317" s="177">
        <v>49</v>
      </c>
      <c r="V1317" s="177" t="s">
        <v>2642</v>
      </c>
      <c r="W1317" s="177" t="s">
        <v>3696</v>
      </c>
      <c r="X1317" s="177" t="s">
        <v>3697</v>
      </c>
      <c r="Y1317" s="177" t="s">
        <v>3698</v>
      </c>
      <c r="Z1317" s="177" t="s">
        <v>7915</v>
      </c>
      <c r="AA1317" s="525" t="s">
        <v>3699</v>
      </c>
      <c r="AB1317" s="399" t="str">
        <f t="shared" si="269"/>
        <v>DC1CB31x</v>
      </c>
      <c r="AC1317" s="399" t="str">
        <f t="shared" si="270"/>
        <v>DC1CB31x-DC</v>
      </c>
      <c r="AD1317" t="e">
        <f>Y1317&amp;"-"&amp;VLOOKUP(AC1317,'LICH THI'!C:AA,9,0)</f>
        <v>#N/A</v>
      </c>
      <c r="AE1317">
        <f t="shared" si="271"/>
        <v>1</v>
      </c>
    </row>
    <row r="1318" spans="1:31" x14ac:dyDescent="0.25">
      <c r="A1318" s="436" t="str">
        <f t="shared" si="261"/>
        <v>DC1CB31x-DC-63</v>
      </c>
      <c r="B1318" s="436">
        <f>COUNTIF(AC$4:AC1318,AC1318)</f>
        <v>63</v>
      </c>
      <c r="C1318" s="436" t="str">
        <f t="shared" si="262"/>
        <v>DC1CB31x-DC</v>
      </c>
      <c r="D1318" s="436">
        <f>VLOOKUP(C1318,'LICH THI'!C:AA,12,0)</f>
        <v>66</v>
      </c>
      <c r="E1318" s="436">
        <f>VLOOKUP(C1318,'LICH THI'!C:AA,13,0)</f>
        <v>45</v>
      </c>
      <c r="F1318" s="436">
        <f t="shared" si="272"/>
        <v>21</v>
      </c>
      <c r="G1318" s="436">
        <f>VLOOKUP(C1318,'LICH THI'!C:AA,14,0)</f>
        <v>2</v>
      </c>
      <c r="H1318" s="436">
        <f t="shared" si="263"/>
        <v>2</v>
      </c>
      <c r="I1318" s="436" t="str">
        <f t="shared" si="264"/>
        <v>Dương Tuấn Trọng</v>
      </c>
      <c r="J1318" s="436"/>
      <c r="K1318" s="436">
        <f t="shared" si="265"/>
        <v>1</v>
      </c>
      <c r="L1318" s="436" t="str">
        <f t="shared" si="266"/>
        <v>DC1CB31x-DC-1</v>
      </c>
      <c r="M1318" s="436">
        <f t="shared" si="267"/>
        <v>31</v>
      </c>
      <c r="N1318" s="437">
        <f t="shared" si="273"/>
        <v>12</v>
      </c>
      <c r="O1318" s="437"/>
      <c r="P1318" s="430" t="str">
        <f t="shared" si="268"/>
        <v/>
      </c>
      <c r="U1318" s="177">
        <v>34</v>
      </c>
      <c r="V1318" s="177" t="s">
        <v>2609</v>
      </c>
      <c r="W1318" s="177" t="s">
        <v>2929</v>
      </c>
      <c r="X1318" s="177" t="s">
        <v>4127</v>
      </c>
      <c r="Y1318" s="177" t="s">
        <v>4128</v>
      </c>
      <c r="Z1318" s="177" t="s">
        <v>7915</v>
      </c>
      <c r="AA1318" s="525" t="s">
        <v>4129</v>
      </c>
      <c r="AB1318" s="399" t="str">
        <f t="shared" si="269"/>
        <v>DC1CB31x</v>
      </c>
      <c r="AC1318" s="399" t="str">
        <f t="shared" si="270"/>
        <v>DC1CB31x-DC</v>
      </c>
      <c r="AD1318" t="e">
        <f>Y1318&amp;"-"&amp;VLOOKUP(AC1318,'LICH THI'!C:AA,9,0)</f>
        <v>#N/A</v>
      </c>
      <c r="AE1318">
        <f t="shared" si="271"/>
        <v>1</v>
      </c>
    </row>
    <row r="1319" spans="1:31" x14ac:dyDescent="0.25">
      <c r="A1319" s="436" t="str">
        <f t="shared" si="261"/>
        <v>DC1CB31x-DC-64</v>
      </c>
      <c r="B1319" s="436">
        <f>COUNTIF(AC$4:AC1319,AC1319)</f>
        <v>64</v>
      </c>
      <c r="C1319" s="436" t="str">
        <f t="shared" si="262"/>
        <v>DC1CB31x-DC</v>
      </c>
      <c r="D1319" s="436">
        <f>VLOOKUP(C1319,'LICH THI'!C:AA,12,0)</f>
        <v>66</v>
      </c>
      <c r="E1319" s="436">
        <f>VLOOKUP(C1319,'LICH THI'!C:AA,13,0)</f>
        <v>45</v>
      </c>
      <c r="F1319" s="436">
        <f t="shared" si="272"/>
        <v>21</v>
      </c>
      <c r="G1319" s="436">
        <f>VLOOKUP(C1319,'LICH THI'!C:AA,14,0)</f>
        <v>2</v>
      </c>
      <c r="H1319" s="436">
        <f t="shared" si="263"/>
        <v>2</v>
      </c>
      <c r="I1319" s="436" t="str">
        <f t="shared" si="264"/>
        <v>Nguyễn Đức Trung</v>
      </c>
      <c r="J1319" s="436"/>
      <c r="K1319" s="436">
        <f t="shared" si="265"/>
        <v>1</v>
      </c>
      <c r="L1319" s="436" t="str">
        <f t="shared" si="266"/>
        <v>DC1CB31x-DC-1</v>
      </c>
      <c r="M1319" s="436">
        <f t="shared" si="267"/>
        <v>31</v>
      </c>
      <c r="N1319" s="437">
        <f t="shared" si="273"/>
        <v>13</v>
      </c>
      <c r="O1319" s="437"/>
      <c r="P1319" s="430" t="str">
        <f t="shared" si="268"/>
        <v/>
      </c>
      <c r="U1319" s="177">
        <v>11</v>
      </c>
      <c r="V1319" s="177" t="s">
        <v>3175</v>
      </c>
      <c r="W1319" s="177" t="s">
        <v>3103</v>
      </c>
      <c r="X1319" s="177" t="s">
        <v>3160</v>
      </c>
      <c r="Y1319" s="177" t="s">
        <v>3191</v>
      </c>
      <c r="Z1319" s="177" t="s">
        <v>7915</v>
      </c>
      <c r="AA1319" s="525" t="s">
        <v>3192</v>
      </c>
      <c r="AB1319" s="399" t="str">
        <f t="shared" si="269"/>
        <v>DC1CB31x</v>
      </c>
      <c r="AC1319" s="399" t="str">
        <f t="shared" si="270"/>
        <v>DC1CB31x-DC</v>
      </c>
      <c r="AD1319" t="e">
        <f>Y1319&amp;"-"&amp;VLOOKUP(AC1319,'LICH THI'!C:AA,9,0)</f>
        <v>#N/A</v>
      </c>
      <c r="AE1319">
        <f t="shared" si="271"/>
        <v>1</v>
      </c>
    </row>
    <row r="1320" spans="1:31" x14ac:dyDescent="0.25">
      <c r="A1320" s="436" t="str">
        <f t="shared" si="261"/>
        <v>DC1CB31x-DC-65</v>
      </c>
      <c r="B1320" s="436">
        <f>COUNTIF(AC$4:AC1320,AC1320)</f>
        <v>65</v>
      </c>
      <c r="C1320" s="436" t="str">
        <f t="shared" si="262"/>
        <v>DC1CB31x-DC</v>
      </c>
      <c r="D1320" s="436">
        <f>VLOOKUP(C1320,'LICH THI'!C:AA,12,0)</f>
        <v>66</v>
      </c>
      <c r="E1320" s="436">
        <f>VLOOKUP(C1320,'LICH THI'!C:AA,13,0)</f>
        <v>45</v>
      </c>
      <c r="F1320" s="436">
        <f t="shared" si="272"/>
        <v>21</v>
      </c>
      <c r="G1320" s="436">
        <f>VLOOKUP(C1320,'LICH THI'!C:AA,14,0)</f>
        <v>2</v>
      </c>
      <c r="H1320" s="436">
        <f t="shared" si="263"/>
        <v>2</v>
      </c>
      <c r="I1320" s="436" t="str">
        <f t="shared" si="264"/>
        <v>Nguyễn Văn Trung</v>
      </c>
      <c r="J1320" s="436"/>
      <c r="K1320" s="436">
        <f t="shared" si="265"/>
        <v>1</v>
      </c>
      <c r="L1320" s="436" t="str">
        <f t="shared" si="266"/>
        <v>DC1CB31x-DC-1</v>
      </c>
      <c r="M1320" s="436">
        <f t="shared" si="267"/>
        <v>31</v>
      </c>
      <c r="N1320" s="437">
        <f t="shared" si="273"/>
        <v>14</v>
      </c>
      <c r="O1320" s="437"/>
      <c r="P1320" s="430" t="str">
        <f t="shared" si="268"/>
        <v/>
      </c>
      <c r="U1320" s="177">
        <v>35</v>
      </c>
      <c r="V1320" s="177" t="s">
        <v>4130</v>
      </c>
      <c r="W1320" s="177" t="s">
        <v>2741</v>
      </c>
      <c r="X1320" s="177" t="s">
        <v>3160</v>
      </c>
      <c r="Y1320" s="177" t="s">
        <v>4197</v>
      </c>
      <c r="Z1320" s="177" t="s">
        <v>7915</v>
      </c>
      <c r="AA1320" s="525" t="s">
        <v>4198</v>
      </c>
      <c r="AB1320" s="399" t="str">
        <f t="shared" si="269"/>
        <v>DC1CB31x</v>
      </c>
      <c r="AC1320" s="399" t="str">
        <f t="shared" si="270"/>
        <v>DC1CB31x-DC</v>
      </c>
      <c r="AD1320" t="e">
        <f>Y1320&amp;"-"&amp;VLOOKUP(AC1320,'LICH THI'!C:AA,9,0)</f>
        <v>#N/A</v>
      </c>
      <c r="AE1320">
        <f t="shared" si="271"/>
        <v>1</v>
      </c>
    </row>
    <row r="1321" spans="1:31" x14ac:dyDescent="0.25">
      <c r="A1321" s="436" t="str">
        <f t="shared" si="261"/>
        <v>DC1CB31x-DC-66</v>
      </c>
      <c r="B1321" s="436">
        <f>COUNTIF(AC$4:AC1321,AC1321)</f>
        <v>66</v>
      </c>
      <c r="C1321" s="436" t="str">
        <f t="shared" si="262"/>
        <v>DC1CB31x-DC</v>
      </c>
      <c r="D1321" s="436">
        <f>VLOOKUP(C1321,'LICH THI'!C:AA,12,0)</f>
        <v>66</v>
      </c>
      <c r="E1321" s="436">
        <f>VLOOKUP(C1321,'LICH THI'!C:AA,13,0)</f>
        <v>45</v>
      </c>
      <c r="F1321" s="436">
        <f t="shared" si="272"/>
        <v>21</v>
      </c>
      <c r="G1321" s="436">
        <f>VLOOKUP(C1321,'LICH THI'!C:AA,14,0)</f>
        <v>2</v>
      </c>
      <c r="H1321" s="436">
        <f t="shared" si="263"/>
        <v>2</v>
      </c>
      <c r="I1321" s="436" t="str">
        <f t="shared" si="264"/>
        <v>Vũ Văn Việt</v>
      </c>
      <c r="J1321" s="436"/>
      <c r="K1321" s="436">
        <f t="shared" si="265"/>
        <v>1</v>
      </c>
      <c r="L1321" s="436" t="str">
        <f t="shared" si="266"/>
        <v>DC1CB31x-DC-1</v>
      </c>
      <c r="M1321" s="436">
        <f t="shared" si="267"/>
        <v>31</v>
      </c>
      <c r="N1321" s="437">
        <f t="shared" si="273"/>
        <v>15</v>
      </c>
      <c r="O1321" s="437"/>
      <c r="P1321" s="430" t="str">
        <f t="shared" si="268"/>
        <v/>
      </c>
      <c r="U1321" s="177">
        <v>21</v>
      </c>
      <c r="V1321" s="177" t="s">
        <v>3209</v>
      </c>
      <c r="W1321" s="177" t="s">
        <v>2914</v>
      </c>
      <c r="X1321" s="177" t="s">
        <v>2996</v>
      </c>
      <c r="Y1321" s="177" t="s">
        <v>5224</v>
      </c>
      <c r="Z1321" s="177" t="s">
        <v>7915</v>
      </c>
      <c r="AA1321" s="525" t="s">
        <v>3651</v>
      </c>
      <c r="AB1321" s="399" t="str">
        <f t="shared" si="269"/>
        <v>DC1CB31x</v>
      </c>
      <c r="AC1321" s="399" t="str">
        <f t="shared" si="270"/>
        <v>DC1CB31x-DC</v>
      </c>
      <c r="AD1321" t="e">
        <f>Y1321&amp;"-"&amp;VLOOKUP(AC1321,'LICH THI'!C:AA,9,0)</f>
        <v>#N/A</v>
      </c>
      <c r="AE1321">
        <f t="shared" si="271"/>
        <v>1</v>
      </c>
    </row>
    <row r="1322" spans="1:31" x14ac:dyDescent="0.25">
      <c r="A1322" s="436" t="str">
        <f t="shared" si="261"/>
        <v>DC1CB31-DC-1</v>
      </c>
      <c r="B1322" s="436">
        <f>COUNTIF(AC$4:AC1322,AC1322)</f>
        <v>1</v>
      </c>
      <c r="C1322" s="436" t="str">
        <f t="shared" si="262"/>
        <v>DC1CB31-DC</v>
      </c>
      <c r="D1322" s="436">
        <f>VLOOKUP(C1322,'LICH THI'!C:AA,12,0)</f>
        <v>597</v>
      </c>
      <c r="E1322" s="436">
        <f>VLOOKUP(C1322,'LICH THI'!C:AA,13,0)</f>
        <v>45</v>
      </c>
      <c r="F1322" s="436">
        <f t="shared" si="272"/>
        <v>45</v>
      </c>
      <c r="G1322" s="436">
        <f>VLOOKUP(C1322,'LICH THI'!C:AA,14,0)</f>
        <v>14</v>
      </c>
      <c r="H1322" s="436">
        <f t="shared" si="263"/>
        <v>1</v>
      </c>
      <c r="I1322" s="436" t="str">
        <f t="shared" si="264"/>
        <v>Nguyễn Văn An</v>
      </c>
      <c r="J1322" s="436"/>
      <c r="K1322" s="436">
        <f t="shared" si="265"/>
        <v>2</v>
      </c>
      <c r="L1322" s="436" t="str">
        <f t="shared" si="266"/>
        <v>DC1CB31-DC-2</v>
      </c>
      <c r="M1322" s="436">
        <f t="shared" si="267"/>
        <v>31</v>
      </c>
      <c r="N1322" s="437">
        <f t="shared" si="273"/>
        <v>66</v>
      </c>
      <c r="O1322" s="437"/>
      <c r="P1322" s="430" t="str">
        <f t="shared" si="268"/>
        <v/>
      </c>
      <c r="U1322" s="177">
        <v>270</v>
      </c>
      <c r="V1322" s="177" t="s">
        <v>3517</v>
      </c>
      <c r="W1322" s="177" t="s">
        <v>2741</v>
      </c>
      <c r="X1322" s="177" t="s">
        <v>3492</v>
      </c>
      <c r="Y1322" s="177" t="s">
        <v>6076</v>
      </c>
      <c r="Z1322" s="177" t="s">
        <v>5221</v>
      </c>
      <c r="AA1322" s="525" t="s">
        <v>3794</v>
      </c>
      <c r="AB1322" s="399" t="str">
        <f t="shared" si="269"/>
        <v>DC1CB31</v>
      </c>
      <c r="AC1322" s="399" t="str">
        <f t="shared" si="270"/>
        <v>DC1CB31-DC</v>
      </c>
      <c r="AD1322" t="str">
        <f>Y1322&amp;"-"&amp;VLOOKUP(AC1322,'LICH THI'!C:AA,9,0)</f>
        <v>65DCKX22944-42469</v>
      </c>
      <c r="AE1322">
        <f t="shared" si="271"/>
        <v>1</v>
      </c>
    </row>
    <row r="1323" spans="1:31" x14ac:dyDescent="0.25">
      <c r="A1323" s="436" t="str">
        <f t="shared" si="261"/>
        <v>DC1CB31-DC-2</v>
      </c>
      <c r="B1323" s="436">
        <f>COUNTIF(AC$4:AC1323,AC1323)</f>
        <v>2</v>
      </c>
      <c r="C1323" s="436" t="str">
        <f t="shared" si="262"/>
        <v>DC1CB31-DC</v>
      </c>
      <c r="D1323" s="436">
        <f>VLOOKUP(C1323,'LICH THI'!C:AA,12,0)</f>
        <v>597</v>
      </c>
      <c r="E1323" s="436">
        <f>VLOOKUP(C1323,'LICH THI'!C:AA,13,0)</f>
        <v>45</v>
      </c>
      <c r="F1323" s="436">
        <f t="shared" si="272"/>
        <v>45</v>
      </c>
      <c r="G1323" s="436">
        <f>VLOOKUP(C1323,'LICH THI'!C:AA,14,0)</f>
        <v>14</v>
      </c>
      <c r="H1323" s="436">
        <f t="shared" si="263"/>
        <v>1</v>
      </c>
      <c r="I1323" s="436" t="str">
        <f t="shared" si="264"/>
        <v>Nguyễn Văn An</v>
      </c>
      <c r="J1323" s="436"/>
      <c r="K1323" s="436">
        <f t="shared" si="265"/>
        <v>2</v>
      </c>
      <c r="L1323" s="436" t="str">
        <f t="shared" si="266"/>
        <v>DC1CB31-DC-2</v>
      </c>
      <c r="M1323" s="436">
        <f t="shared" si="267"/>
        <v>31</v>
      </c>
      <c r="N1323" s="437">
        <f t="shared" si="273"/>
        <v>67</v>
      </c>
      <c r="O1323" s="437"/>
      <c r="P1323" s="430" t="str">
        <f t="shared" si="268"/>
        <v/>
      </c>
      <c r="U1323" s="177">
        <v>270</v>
      </c>
      <c r="V1323" s="177" t="s">
        <v>3517</v>
      </c>
      <c r="W1323" s="177" t="s">
        <v>2741</v>
      </c>
      <c r="X1323" s="177" t="s">
        <v>3492</v>
      </c>
      <c r="Y1323" s="177" t="s">
        <v>6076</v>
      </c>
      <c r="Z1323" s="177" t="s">
        <v>5221</v>
      </c>
      <c r="AA1323" s="525" t="s">
        <v>3794</v>
      </c>
      <c r="AB1323" s="399" t="str">
        <f t="shared" si="269"/>
        <v>DC1CB31</v>
      </c>
      <c r="AC1323" s="399" t="str">
        <f t="shared" si="270"/>
        <v>DC1CB31-DC</v>
      </c>
      <c r="AD1323" t="str">
        <f>Y1323&amp;"-"&amp;VLOOKUP(AC1323,'LICH THI'!C:AA,9,0)</f>
        <v>65DCKX22944-42469</v>
      </c>
      <c r="AE1323">
        <f t="shared" si="271"/>
        <v>1</v>
      </c>
    </row>
    <row r="1324" spans="1:31" x14ac:dyDescent="0.25">
      <c r="A1324" s="436" t="str">
        <f t="shared" si="261"/>
        <v>DC1CB31-DC-3</v>
      </c>
      <c r="B1324" s="436">
        <f>COUNTIF(AC$4:AC1324,AC1324)</f>
        <v>3</v>
      </c>
      <c r="C1324" s="436" t="str">
        <f t="shared" si="262"/>
        <v>DC1CB31-DC</v>
      </c>
      <c r="D1324" s="436">
        <f>VLOOKUP(C1324,'LICH THI'!C:AA,12,0)</f>
        <v>597</v>
      </c>
      <c r="E1324" s="436">
        <f>VLOOKUP(C1324,'LICH THI'!C:AA,13,0)</f>
        <v>45</v>
      </c>
      <c r="F1324" s="436">
        <f t="shared" si="272"/>
        <v>45</v>
      </c>
      <c r="G1324" s="436">
        <f>VLOOKUP(C1324,'LICH THI'!C:AA,14,0)</f>
        <v>14</v>
      </c>
      <c r="H1324" s="436">
        <f t="shared" si="263"/>
        <v>1</v>
      </c>
      <c r="I1324" s="436" t="str">
        <f t="shared" si="264"/>
        <v>Chu Việt Anh</v>
      </c>
      <c r="J1324" s="436"/>
      <c r="K1324" s="436">
        <f t="shared" si="265"/>
        <v>2</v>
      </c>
      <c r="L1324" s="436" t="str">
        <f t="shared" si="266"/>
        <v>DC1CB31-DC-2</v>
      </c>
      <c r="M1324" s="436">
        <f t="shared" si="267"/>
        <v>31</v>
      </c>
      <c r="N1324" s="437">
        <f t="shared" si="273"/>
        <v>68</v>
      </c>
      <c r="O1324" s="437"/>
      <c r="P1324" s="430" t="str">
        <f t="shared" si="268"/>
        <v/>
      </c>
      <c r="U1324" s="177">
        <v>24</v>
      </c>
      <c r="V1324" s="177" t="s">
        <v>2897</v>
      </c>
      <c r="W1324" s="177" t="s">
        <v>2898</v>
      </c>
      <c r="X1324" s="177" t="s">
        <v>2611</v>
      </c>
      <c r="Y1324" s="177" t="s">
        <v>2899</v>
      </c>
      <c r="Z1324" s="177" t="s">
        <v>5221</v>
      </c>
      <c r="AA1324" s="525" t="s">
        <v>2900</v>
      </c>
      <c r="AB1324" s="399" t="str">
        <f t="shared" si="269"/>
        <v>DC1CB31</v>
      </c>
      <c r="AC1324" s="399" t="str">
        <f t="shared" si="270"/>
        <v>DC1CB31-DC</v>
      </c>
      <c r="AD1324" t="str">
        <f>Y1324&amp;"-"&amp;VLOOKUP(AC1324,'LICH THI'!C:AA,9,0)</f>
        <v>64DCDB3017-42469</v>
      </c>
      <c r="AE1324">
        <f t="shared" si="271"/>
        <v>1</v>
      </c>
    </row>
    <row r="1325" spans="1:31" x14ac:dyDescent="0.25">
      <c r="A1325" s="436" t="str">
        <f t="shared" si="261"/>
        <v>DC1CB31-DC-4</v>
      </c>
      <c r="B1325" s="436">
        <f>COUNTIF(AC$4:AC1325,AC1325)</f>
        <v>4</v>
      </c>
      <c r="C1325" s="436" t="str">
        <f t="shared" si="262"/>
        <v>DC1CB31-DC</v>
      </c>
      <c r="D1325" s="436">
        <f>VLOOKUP(C1325,'LICH THI'!C:AA,12,0)</f>
        <v>597</v>
      </c>
      <c r="E1325" s="436">
        <f>VLOOKUP(C1325,'LICH THI'!C:AA,13,0)</f>
        <v>45</v>
      </c>
      <c r="F1325" s="436">
        <f t="shared" si="272"/>
        <v>45</v>
      </c>
      <c r="G1325" s="436">
        <f>VLOOKUP(C1325,'LICH THI'!C:AA,14,0)</f>
        <v>14</v>
      </c>
      <c r="H1325" s="436">
        <f t="shared" si="263"/>
        <v>1</v>
      </c>
      <c r="I1325" s="436" t="str">
        <f t="shared" si="264"/>
        <v>Chu Việt Anh</v>
      </c>
      <c r="J1325" s="436"/>
      <c r="K1325" s="436">
        <f t="shared" si="265"/>
        <v>2</v>
      </c>
      <c r="L1325" s="436" t="str">
        <f t="shared" si="266"/>
        <v>DC1CB31-DC-2</v>
      </c>
      <c r="M1325" s="436">
        <f t="shared" si="267"/>
        <v>31</v>
      </c>
      <c r="N1325" s="437">
        <f t="shared" si="273"/>
        <v>69</v>
      </c>
      <c r="O1325" s="437"/>
      <c r="P1325" s="430" t="str">
        <f t="shared" si="268"/>
        <v/>
      </c>
      <c r="U1325" s="177">
        <v>24</v>
      </c>
      <c r="V1325" s="177" t="s">
        <v>2897</v>
      </c>
      <c r="W1325" s="177" t="s">
        <v>2898</v>
      </c>
      <c r="X1325" s="177" t="s">
        <v>2611</v>
      </c>
      <c r="Y1325" s="177" t="s">
        <v>2899</v>
      </c>
      <c r="Z1325" s="177" t="s">
        <v>5221</v>
      </c>
      <c r="AA1325" s="525" t="s">
        <v>2900</v>
      </c>
      <c r="AB1325" s="399" t="str">
        <f t="shared" si="269"/>
        <v>DC1CB31</v>
      </c>
      <c r="AC1325" s="399" t="str">
        <f t="shared" si="270"/>
        <v>DC1CB31-DC</v>
      </c>
      <c r="AD1325" t="str">
        <f>Y1325&amp;"-"&amp;VLOOKUP(AC1325,'LICH THI'!C:AA,9,0)</f>
        <v>64DCDB3017-42469</v>
      </c>
      <c r="AE1325">
        <f t="shared" si="271"/>
        <v>1</v>
      </c>
    </row>
    <row r="1326" spans="1:31" x14ac:dyDescent="0.25">
      <c r="A1326" s="436" t="str">
        <f t="shared" si="261"/>
        <v>DC1CB31-DC-5</v>
      </c>
      <c r="B1326" s="436">
        <f>COUNTIF(AC$4:AC1326,AC1326)</f>
        <v>5</v>
      </c>
      <c r="C1326" s="436" t="str">
        <f t="shared" si="262"/>
        <v>DC1CB31-DC</v>
      </c>
      <c r="D1326" s="436">
        <f>VLOOKUP(C1326,'LICH THI'!C:AA,12,0)</f>
        <v>597</v>
      </c>
      <c r="E1326" s="436">
        <f>VLOOKUP(C1326,'LICH THI'!C:AA,13,0)</f>
        <v>45</v>
      </c>
      <c r="F1326" s="436">
        <f t="shared" si="272"/>
        <v>45</v>
      </c>
      <c r="G1326" s="436">
        <f>VLOOKUP(C1326,'LICH THI'!C:AA,14,0)</f>
        <v>14</v>
      </c>
      <c r="H1326" s="436">
        <f t="shared" si="263"/>
        <v>1</v>
      </c>
      <c r="I1326" s="436" t="str">
        <f t="shared" si="264"/>
        <v>Hoàng Thị Hồng Anh</v>
      </c>
      <c r="J1326" s="436"/>
      <c r="K1326" s="436">
        <f t="shared" si="265"/>
        <v>2</v>
      </c>
      <c r="L1326" s="436" t="str">
        <f t="shared" si="266"/>
        <v>DC1CB31-DC-2</v>
      </c>
      <c r="M1326" s="436">
        <f t="shared" si="267"/>
        <v>31</v>
      </c>
      <c r="N1326" s="437">
        <f t="shared" si="273"/>
        <v>70</v>
      </c>
      <c r="O1326" s="437"/>
      <c r="P1326" s="430" t="str">
        <f t="shared" si="268"/>
        <v/>
      </c>
      <c r="U1326" s="177">
        <v>256</v>
      </c>
      <c r="V1326" s="177" t="s">
        <v>3509</v>
      </c>
      <c r="W1326" s="177" t="s">
        <v>3510</v>
      </c>
      <c r="X1326" s="177" t="s">
        <v>2611</v>
      </c>
      <c r="Y1326" s="177" t="s">
        <v>3511</v>
      </c>
      <c r="Z1326" s="177" t="s">
        <v>5221</v>
      </c>
      <c r="AA1326" s="525" t="s">
        <v>2886</v>
      </c>
      <c r="AB1326" s="399" t="str">
        <f t="shared" si="269"/>
        <v>DC1CB31</v>
      </c>
      <c r="AC1326" s="399" t="str">
        <f t="shared" si="270"/>
        <v>DC1CB31-DC</v>
      </c>
      <c r="AD1326" t="str">
        <f>Y1326&amp;"-"&amp;VLOOKUP(AC1326,'LICH THI'!C:AA,9,0)</f>
        <v>65DCKX21482-42469</v>
      </c>
      <c r="AE1326">
        <f t="shared" si="271"/>
        <v>1</v>
      </c>
    </row>
    <row r="1327" spans="1:31" x14ac:dyDescent="0.25">
      <c r="A1327" s="436" t="str">
        <f t="shared" si="261"/>
        <v>DC1CB31-DC-6</v>
      </c>
      <c r="B1327" s="436">
        <f>COUNTIF(AC$4:AC1327,AC1327)</f>
        <v>6</v>
      </c>
      <c r="C1327" s="436" t="str">
        <f t="shared" si="262"/>
        <v>DC1CB31-DC</v>
      </c>
      <c r="D1327" s="436">
        <f>VLOOKUP(C1327,'LICH THI'!C:AA,12,0)</f>
        <v>597</v>
      </c>
      <c r="E1327" s="436">
        <f>VLOOKUP(C1327,'LICH THI'!C:AA,13,0)</f>
        <v>45</v>
      </c>
      <c r="F1327" s="436">
        <f t="shared" si="272"/>
        <v>45</v>
      </c>
      <c r="G1327" s="436">
        <f>VLOOKUP(C1327,'LICH THI'!C:AA,14,0)</f>
        <v>14</v>
      </c>
      <c r="H1327" s="436">
        <f t="shared" si="263"/>
        <v>1</v>
      </c>
      <c r="I1327" s="436" t="str">
        <f t="shared" si="264"/>
        <v>Hoàng Thị Hồng Anh</v>
      </c>
      <c r="J1327" s="436"/>
      <c r="K1327" s="436">
        <f t="shared" si="265"/>
        <v>2</v>
      </c>
      <c r="L1327" s="436" t="str">
        <f t="shared" si="266"/>
        <v>DC1CB31-DC-2</v>
      </c>
      <c r="M1327" s="436">
        <f t="shared" si="267"/>
        <v>31</v>
      </c>
      <c r="N1327" s="437">
        <f t="shared" si="273"/>
        <v>71</v>
      </c>
      <c r="O1327" s="437"/>
      <c r="P1327" s="430" t="str">
        <f t="shared" si="268"/>
        <v/>
      </c>
      <c r="U1327" s="177">
        <v>256</v>
      </c>
      <c r="V1327" s="177" t="s">
        <v>3509</v>
      </c>
      <c r="W1327" s="177" t="s">
        <v>3510</v>
      </c>
      <c r="X1327" s="177" t="s">
        <v>2611</v>
      </c>
      <c r="Y1327" s="177" t="s">
        <v>3511</v>
      </c>
      <c r="Z1327" s="177" t="s">
        <v>5221</v>
      </c>
      <c r="AA1327" s="525" t="s">
        <v>2886</v>
      </c>
      <c r="AB1327" s="399" t="str">
        <f t="shared" si="269"/>
        <v>DC1CB31</v>
      </c>
      <c r="AC1327" s="399" t="str">
        <f t="shared" si="270"/>
        <v>DC1CB31-DC</v>
      </c>
      <c r="AD1327" t="str">
        <f>Y1327&amp;"-"&amp;VLOOKUP(AC1327,'LICH THI'!C:AA,9,0)</f>
        <v>65DCKX21482-42469</v>
      </c>
      <c r="AE1327">
        <f t="shared" si="271"/>
        <v>1</v>
      </c>
    </row>
    <row r="1328" spans="1:31" x14ac:dyDescent="0.25">
      <c r="A1328" s="436" t="str">
        <f t="shared" si="261"/>
        <v>DC1CB31-DC-7</v>
      </c>
      <c r="B1328" s="436">
        <f>COUNTIF(AC$4:AC1328,AC1328)</f>
        <v>7</v>
      </c>
      <c r="C1328" s="436" t="str">
        <f t="shared" si="262"/>
        <v>DC1CB31-DC</v>
      </c>
      <c r="D1328" s="436">
        <f>VLOOKUP(C1328,'LICH THI'!C:AA,12,0)</f>
        <v>597</v>
      </c>
      <c r="E1328" s="436">
        <f>VLOOKUP(C1328,'LICH THI'!C:AA,13,0)</f>
        <v>45</v>
      </c>
      <c r="F1328" s="436">
        <f t="shared" si="272"/>
        <v>45</v>
      </c>
      <c r="G1328" s="436">
        <f>VLOOKUP(C1328,'LICH THI'!C:AA,14,0)</f>
        <v>14</v>
      </c>
      <c r="H1328" s="436">
        <f t="shared" si="263"/>
        <v>1</v>
      </c>
      <c r="I1328" s="436" t="str">
        <f t="shared" si="264"/>
        <v>Hoàng Vân Anh</v>
      </c>
      <c r="J1328" s="436"/>
      <c r="K1328" s="436">
        <f t="shared" si="265"/>
        <v>2</v>
      </c>
      <c r="L1328" s="436" t="str">
        <f t="shared" si="266"/>
        <v>DC1CB31-DC-2</v>
      </c>
      <c r="M1328" s="436">
        <f t="shared" si="267"/>
        <v>31</v>
      </c>
      <c r="N1328" s="437">
        <f t="shared" si="273"/>
        <v>72</v>
      </c>
      <c r="O1328" s="437"/>
      <c r="P1328" s="430" t="str">
        <f t="shared" si="268"/>
        <v/>
      </c>
      <c r="U1328" s="177">
        <v>286</v>
      </c>
      <c r="V1328" s="177" t="s">
        <v>4092</v>
      </c>
      <c r="W1328" s="177" t="s">
        <v>6321</v>
      </c>
      <c r="X1328" s="177" t="s">
        <v>2611</v>
      </c>
      <c r="Y1328" s="177" t="s">
        <v>6322</v>
      </c>
      <c r="Z1328" s="177" t="s">
        <v>5221</v>
      </c>
      <c r="AA1328" s="525" t="s">
        <v>3477</v>
      </c>
      <c r="AB1328" s="399" t="str">
        <f t="shared" si="269"/>
        <v>DC1CB31</v>
      </c>
      <c r="AC1328" s="399" t="str">
        <f t="shared" si="270"/>
        <v>DC1CB31-DC</v>
      </c>
      <c r="AD1328" t="str">
        <f>Y1328&amp;"-"&amp;VLOOKUP(AC1328,'LICH THI'!C:AA,9,0)</f>
        <v>65DCVL22933-42469</v>
      </c>
      <c r="AE1328">
        <f t="shared" si="271"/>
        <v>1</v>
      </c>
    </row>
    <row r="1329" spans="1:31" x14ac:dyDescent="0.25">
      <c r="A1329" s="436" t="str">
        <f t="shared" si="261"/>
        <v>DC1CB31-DC-8</v>
      </c>
      <c r="B1329" s="436">
        <f>COUNTIF(AC$4:AC1329,AC1329)</f>
        <v>8</v>
      </c>
      <c r="C1329" s="436" t="str">
        <f t="shared" si="262"/>
        <v>DC1CB31-DC</v>
      </c>
      <c r="D1329" s="436">
        <f>VLOOKUP(C1329,'LICH THI'!C:AA,12,0)</f>
        <v>597</v>
      </c>
      <c r="E1329" s="436">
        <f>VLOOKUP(C1329,'LICH THI'!C:AA,13,0)</f>
        <v>45</v>
      </c>
      <c r="F1329" s="436">
        <f t="shared" si="272"/>
        <v>45</v>
      </c>
      <c r="G1329" s="436">
        <f>VLOOKUP(C1329,'LICH THI'!C:AA,14,0)</f>
        <v>14</v>
      </c>
      <c r="H1329" s="436">
        <f t="shared" si="263"/>
        <v>1</v>
      </c>
      <c r="I1329" s="436" t="str">
        <f t="shared" si="264"/>
        <v>Hoàng Vân Anh</v>
      </c>
      <c r="J1329" s="436"/>
      <c r="K1329" s="436">
        <f t="shared" si="265"/>
        <v>2</v>
      </c>
      <c r="L1329" s="436" t="str">
        <f t="shared" si="266"/>
        <v>DC1CB31-DC-2</v>
      </c>
      <c r="M1329" s="436">
        <f t="shared" si="267"/>
        <v>31</v>
      </c>
      <c r="N1329" s="437">
        <f t="shared" si="273"/>
        <v>73</v>
      </c>
      <c r="O1329" s="437"/>
      <c r="P1329" s="430" t="str">
        <f t="shared" si="268"/>
        <v/>
      </c>
      <c r="U1329" s="177">
        <v>286</v>
      </c>
      <c r="V1329" s="177" t="s">
        <v>4092</v>
      </c>
      <c r="W1329" s="177" t="s">
        <v>6321</v>
      </c>
      <c r="X1329" s="177" t="s">
        <v>2611</v>
      </c>
      <c r="Y1329" s="177" t="s">
        <v>6322</v>
      </c>
      <c r="Z1329" s="177" t="s">
        <v>5221</v>
      </c>
      <c r="AA1329" s="525" t="s">
        <v>3477</v>
      </c>
      <c r="AB1329" s="399" t="str">
        <f t="shared" si="269"/>
        <v>DC1CB31</v>
      </c>
      <c r="AC1329" s="399" t="str">
        <f t="shared" si="270"/>
        <v>DC1CB31-DC</v>
      </c>
      <c r="AD1329" t="str">
        <f>Y1329&amp;"-"&amp;VLOOKUP(AC1329,'LICH THI'!C:AA,9,0)</f>
        <v>65DCVL22933-42469</v>
      </c>
      <c r="AE1329">
        <f t="shared" si="271"/>
        <v>1</v>
      </c>
    </row>
    <row r="1330" spans="1:31" x14ac:dyDescent="0.25">
      <c r="A1330" s="436" t="str">
        <f t="shared" si="261"/>
        <v>DC1CB31-DC-9</v>
      </c>
      <c r="B1330" s="436">
        <f>COUNTIF(AC$4:AC1330,AC1330)</f>
        <v>9</v>
      </c>
      <c r="C1330" s="436" t="str">
        <f t="shared" si="262"/>
        <v>DC1CB31-DC</v>
      </c>
      <c r="D1330" s="436">
        <f>VLOOKUP(C1330,'LICH THI'!C:AA,12,0)</f>
        <v>597</v>
      </c>
      <c r="E1330" s="436">
        <f>VLOOKUP(C1330,'LICH THI'!C:AA,13,0)</f>
        <v>45</v>
      </c>
      <c r="F1330" s="436">
        <f t="shared" si="272"/>
        <v>45</v>
      </c>
      <c r="G1330" s="436">
        <f>VLOOKUP(C1330,'LICH THI'!C:AA,14,0)</f>
        <v>14</v>
      </c>
      <c r="H1330" s="436">
        <f t="shared" si="263"/>
        <v>1</v>
      </c>
      <c r="I1330" s="436" t="str">
        <f t="shared" si="264"/>
        <v>Hồ Xuân Anh</v>
      </c>
      <c r="J1330" s="436"/>
      <c r="K1330" s="436">
        <f t="shared" si="265"/>
        <v>2</v>
      </c>
      <c r="L1330" s="436" t="str">
        <f t="shared" si="266"/>
        <v>DC1CB31-DC-2</v>
      </c>
      <c r="M1330" s="436">
        <f t="shared" si="267"/>
        <v>31</v>
      </c>
      <c r="N1330" s="437">
        <f t="shared" si="273"/>
        <v>74</v>
      </c>
      <c r="O1330" s="437"/>
      <c r="P1330" s="430" t="str">
        <f t="shared" si="268"/>
        <v/>
      </c>
      <c r="U1330" s="177">
        <v>173</v>
      </c>
      <c r="V1330" s="177" t="s">
        <v>3415</v>
      </c>
      <c r="W1330" s="177" t="s">
        <v>3416</v>
      </c>
      <c r="X1330" s="177" t="s">
        <v>2611</v>
      </c>
      <c r="Y1330" s="177" t="s">
        <v>3417</v>
      </c>
      <c r="Z1330" s="177" t="s">
        <v>5221</v>
      </c>
      <c r="AA1330" s="525" t="s">
        <v>3418</v>
      </c>
      <c r="AB1330" s="399" t="str">
        <f t="shared" si="269"/>
        <v>DC1CB31</v>
      </c>
      <c r="AC1330" s="399" t="str">
        <f t="shared" si="270"/>
        <v>DC1CB31-DC</v>
      </c>
      <c r="AD1330" t="str">
        <f>Y1330&amp;"-"&amp;VLOOKUP(AC1330,'LICH THI'!C:AA,9,0)</f>
        <v>64DCTH3177-42469</v>
      </c>
      <c r="AE1330">
        <f t="shared" si="271"/>
        <v>1</v>
      </c>
    </row>
    <row r="1331" spans="1:31" x14ac:dyDescent="0.25">
      <c r="A1331" s="436" t="str">
        <f t="shared" si="261"/>
        <v>DC1CB31-DC-10</v>
      </c>
      <c r="B1331" s="436">
        <f>COUNTIF(AC$4:AC1331,AC1331)</f>
        <v>10</v>
      </c>
      <c r="C1331" s="436" t="str">
        <f t="shared" si="262"/>
        <v>DC1CB31-DC</v>
      </c>
      <c r="D1331" s="436">
        <f>VLOOKUP(C1331,'LICH THI'!C:AA,12,0)</f>
        <v>597</v>
      </c>
      <c r="E1331" s="436">
        <f>VLOOKUP(C1331,'LICH THI'!C:AA,13,0)</f>
        <v>45</v>
      </c>
      <c r="F1331" s="436">
        <f t="shared" si="272"/>
        <v>45</v>
      </c>
      <c r="G1331" s="436">
        <f>VLOOKUP(C1331,'LICH THI'!C:AA,14,0)</f>
        <v>14</v>
      </c>
      <c r="H1331" s="436">
        <f t="shared" si="263"/>
        <v>1</v>
      </c>
      <c r="I1331" s="436" t="str">
        <f t="shared" si="264"/>
        <v>Hồ Xuân Anh</v>
      </c>
      <c r="J1331" s="436"/>
      <c r="K1331" s="436">
        <f t="shared" si="265"/>
        <v>2</v>
      </c>
      <c r="L1331" s="436" t="str">
        <f t="shared" si="266"/>
        <v>DC1CB31-DC-2</v>
      </c>
      <c r="M1331" s="436">
        <f t="shared" si="267"/>
        <v>31</v>
      </c>
      <c r="N1331" s="437">
        <f t="shared" si="273"/>
        <v>75</v>
      </c>
      <c r="O1331" s="437"/>
      <c r="P1331" s="430" t="str">
        <f t="shared" si="268"/>
        <v/>
      </c>
      <c r="U1331" s="177">
        <v>173</v>
      </c>
      <c r="V1331" s="177" t="s">
        <v>3415</v>
      </c>
      <c r="W1331" s="177" t="s">
        <v>3416</v>
      </c>
      <c r="X1331" s="177" t="s">
        <v>2611</v>
      </c>
      <c r="Y1331" s="177" t="s">
        <v>3417</v>
      </c>
      <c r="Z1331" s="177" t="s">
        <v>5221</v>
      </c>
      <c r="AA1331" s="525" t="s">
        <v>3418</v>
      </c>
      <c r="AB1331" s="399" t="str">
        <f t="shared" si="269"/>
        <v>DC1CB31</v>
      </c>
      <c r="AC1331" s="399" t="str">
        <f t="shared" si="270"/>
        <v>DC1CB31-DC</v>
      </c>
      <c r="AD1331" t="str">
        <f>Y1331&amp;"-"&amp;VLOOKUP(AC1331,'LICH THI'!C:AA,9,0)</f>
        <v>64DCTH3177-42469</v>
      </c>
      <c r="AE1331">
        <f t="shared" si="271"/>
        <v>1</v>
      </c>
    </row>
    <row r="1332" spans="1:31" x14ac:dyDescent="0.25">
      <c r="A1332" s="436" t="str">
        <f t="shared" si="261"/>
        <v>DC1CB31-DC-11</v>
      </c>
      <c r="B1332" s="436">
        <f>COUNTIF(AC$4:AC1332,AC1332)</f>
        <v>11</v>
      </c>
      <c r="C1332" s="436" t="str">
        <f t="shared" si="262"/>
        <v>DC1CB31-DC</v>
      </c>
      <c r="D1332" s="436">
        <f>VLOOKUP(C1332,'LICH THI'!C:AA,12,0)</f>
        <v>597</v>
      </c>
      <c r="E1332" s="436">
        <f>VLOOKUP(C1332,'LICH THI'!C:AA,13,0)</f>
        <v>45</v>
      </c>
      <c r="F1332" s="436">
        <f t="shared" si="272"/>
        <v>45</v>
      </c>
      <c r="G1332" s="436">
        <f>VLOOKUP(C1332,'LICH THI'!C:AA,14,0)</f>
        <v>14</v>
      </c>
      <c r="H1332" s="436">
        <f t="shared" si="263"/>
        <v>1</v>
      </c>
      <c r="I1332" s="436" t="str">
        <f t="shared" si="264"/>
        <v>Nguyễn Tuấn Anh</v>
      </c>
      <c r="J1332" s="436"/>
      <c r="K1332" s="436">
        <f t="shared" si="265"/>
        <v>2</v>
      </c>
      <c r="L1332" s="436" t="str">
        <f t="shared" si="266"/>
        <v>DC1CB31-DC-2</v>
      </c>
      <c r="M1332" s="436">
        <f t="shared" si="267"/>
        <v>31</v>
      </c>
      <c r="N1332" s="437">
        <f t="shared" si="273"/>
        <v>76</v>
      </c>
      <c r="O1332" s="437"/>
      <c r="P1332" s="430" t="str">
        <f t="shared" si="268"/>
        <v/>
      </c>
      <c r="U1332" s="177">
        <v>65</v>
      </c>
      <c r="V1332" s="177" t="s">
        <v>3325</v>
      </c>
      <c r="W1332" s="177" t="s">
        <v>3475</v>
      </c>
      <c r="X1332" s="177" t="s">
        <v>2611</v>
      </c>
      <c r="Y1332" s="177" t="s">
        <v>3783</v>
      </c>
      <c r="Z1332" s="177" t="s">
        <v>5221</v>
      </c>
      <c r="AA1332" s="525" t="s">
        <v>3784</v>
      </c>
      <c r="AB1332" s="399" t="str">
        <f t="shared" si="269"/>
        <v>DC1CB31</v>
      </c>
      <c r="AC1332" s="399" t="str">
        <f t="shared" si="270"/>
        <v>DC1CB31-DC</v>
      </c>
      <c r="AD1332" t="str">
        <f>Y1332&amp;"-"&amp;VLOOKUP(AC1332,'LICH THI'!C:AA,9,0)</f>
        <v>64DCDT3077-42469</v>
      </c>
      <c r="AE1332">
        <f t="shared" si="271"/>
        <v>1</v>
      </c>
    </row>
    <row r="1333" spans="1:31" x14ac:dyDescent="0.25">
      <c r="A1333" s="436" t="str">
        <f t="shared" si="261"/>
        <v>DC1CB31-DC-12</v>
      </c>
      <c r="B1333" s="436">
        <f>COUNTIF(AC$4:AC1333,AC1333)</f>
        <v>12</v>
      </c>
      <c r="C1333" s="436" t="str">
        <f t="shared" si="262"/>
        <v>DC1CB31-DC</v>
      </c>
      <c r="D1333" s="436">
        <f>VLOOKUP(C1333,'LICH THI'!C:AA,12,0)</f>
        <v>597</v>
      </c>
      <c r="E1333" s="436">
        <f>VLOOKUP(C1333,'LICH THI'!C:AA,13,0)</f>
        <v>45</v>
      </c>
      <c r="F1333" s="436">
        <f t="shared" si="272"/>
        <v>45</v>
      </c>
      <c r="G1333" s="436">
        <f>VLOOKUP(C1333,'LICH THI'!C:AA,14,0)</f>
        <v>14</v>
      </c>
      <c r="H1333" s="436">
        <f t="shared" si="263"/>
        <v>1</v>
      </c>
      <c r="I1333" s="436" t="str">
        <f t="shared" si="264"/>
        <v>Nguyễn Tuấn Anh</v>
      </c>
      <c r="J1333" s="436"/>
      <c r="K1333" s="436">
        <f t="shared" si="265"/>
        <v>2</v>
      </c>
      <c r="L1333" s="436" t="str">
        <f t="shared" si="266"/>
        <v>DC1CB31-DC-2</v>
      </c>
      <c r="M1333" s="436">
        <f t="shared" si="267"/>
        <v>31</v>
      </c>
      <c r="N1333" s="437">
        <f t="shared" si="273"/>
        <v>77</v>
      </c>
      <c r="O1333" s="437"/>
      <c r="P1333" s="430" t="str">
        <f t="shared" si="268"/>
        <v/>
      </c>
      <c r="U1333" s="177">
        <v>65</v>
      </c>
      <c r="V1333" s="177" t="s">
        <v>3325</v>
      </c>
      <c r="W1333" s="177" t="s">
        <v>3475</v>
      </c>
      <c r="X1333" s="177" t="s">
        <v>2611</v>
      </c>
      <c r="Y1333" s="177" t="s">
        <v>3783</v>
      </c>
      <c r="Z1333" s="177" t="s">
        <v>5221</v>
      </c>
      <c r="AA1333" s="525" t="s">
        <v>3784</v>
      </c>
      <c r="AB1333" s="399" t="str">
        <f t="shared" si="269"/>
        <v>DC1CB31</v>
      </c>
      <c r="AC1333" s="399" t="str">
        <f t="shared" si="270"/>
        <v>DC1CB31-DC</v>
      </c>
      <c r="AD1333" t="str">
        <f>Y1333&amp;"-"&amp;VLOOKUP(AC1333,'LICH THI'!C:AA,9,0)</f>
        <v>64DCDT3077-42469</v>
      </c>
      <c r="AE1333">
        <f t="shared" si="271"/>
        <v>1</v>
      </c>
    </row>
    <row r="1334" spans="1:31" x14ac:dyDescent="0.25">
      <c r="A1334" s="436" t="str">
        <f t="shared" si="261"/>
        <v>DC1CB31-DC-13</v>
      </c>
      <c r="B1334" s="436">
        <f>COUNTIF(AC$4:AC1334,AC1334)</f>
        <v>13</v>
      </c>
      <c r="C1334" s="436" t="str">
        <f t="shared" si="262"/>
        <v>DC1CB31-DC</v>
      </c>
      <c r="D1334" s="436">
        <f>VLOOKUP(C1334,'LICH THI'!C:AA,12,0)</f>
        <v>597</v>
      </c>
      <c r="E1334" s="436">
        <f>VLOOKUP(C1334,'LICH THI'!C:AA,13,0)</f>
        <v>45</v>
      </c>
      <c r="F1334" s="436">
        <f t="shared" si="272"/>
        <v>45</v>
      </c>
      <c r="G1334" s="436">
        <f>VLOOKUP(C1334,'LICH THI'!C:AA,14,0)</f>
        <v>14</v>
      </c>
      <c r="H1334" s="436">
        <f t="shared" si="263"/>
        <v>1</v>
      </c>
      <c r="I1334" s="436" t="str">
        <f t="shared" si="264"/>
        <v>Nguyễn Thị Hoàng Anh</v>
      </c>
      <c r="J1334" s="436"/>
      <c r="K1334" s="436">
        <f t="shared" si="265"/>
        <v>2</v>
      </c>
      <c r="L1334" s="436" t="str">
        <f t="shared" si="266"/>
        <v>DC1CB31-DC-2</v>
      </c>
      <c r="M1334" s="436">
        <f t="shared" si="267"/>
        <v>31</v>
      </c>
      <c r="N1334" s="437">
        <f t="shared" si="273"/>
        <v>78</v>
      </c>
      <c r="O1334" s="437"/>
      <c r="P1334" s="430" t="str">
        <f t="shared" si="268"/>
        <v/>
      </c>
      <c r="U1334" s="177">
        <v>104</v>
      </c>
      <c r="V1334" s="177" t="s">
        <v>3378</v>
      </c>
      <c r="W1334" s="177" t="s">
        <v>5546</v>
      </c>
      <c r="X1334" s="177" t="s">
        <v>2611</v>
      </c>
      <c r="Y1334" s="177" t="s">
        <v>5889</v>
      </c>
      <c r="Z1334" s="177" t="s">
        <v>5221</v>
      </c>
      <c r="AA1334" s="525" t="s">
        <v>5025</v>
      </c>
      <c r="AB1334" s="399" t="str">
        <f t="shared" si="269"/>
        <v>DC1CB31</v>
      </c>
      <c r="AC1334" s="399" t="str">
        <f t="shared" si="270"/>
        <v>DC1CB31-DC</v>
      </c>
      <c r="AD1334" t="str">
        <f>Y1334&amp;"-"&amp;VLOOKUP(AC1334,'LICH THI'!C:AA,9,0)</f>
        <v>64DCKT3251-42469</v>
      </c>
      <c r="AE1334">
        <f t="shared" si="271"/>
        <v>1</v>
      </c>
    </row>
    <row r="1335" spans="1:31" x14ac:dyDescent="0.25">
      <c r="A1335" s="436" t="str">
        <f t="shared" si="261"/>
        <v>DC1CB31-DC-14</v>
      </c>
      <c r="B1335" s="436">
        <f>COUNTIF(AC$4:AC1335,AC1335)</f>
        <v>14</v>
      </c>
      <c r="C1335" s="436" t="str">
        <f t="shared" si="262"/>
        <v>DC1CB31-DC</v>
      </c>
      <c r="D1335" s="436">
        <f>VLOOKUP(C1335,'LICH THI'!C:AA,12,0)</f>
        <v>597</v>
      </c>
      <c r="E1335" s="436">
        <f>VLOOKUP(C1335,'LICH THI'!C:AA,13,0)</f>
        <v>45</v>
      </c>
      <c r="F1335" s="436">
        <f t="shared" si="272"/>
        <v>45</v>
      </c>
      <c r="G1335" s="436">
        <f>VLOOKUP(C1335,'LICH THI'!C:AA,14,0)</f>
        <v>14</v>
      </c>
      <c r="H1335" s="436">
        <f t="shared" si="263"/>
        <v>1</v>
      </c>
      <c r="I1335" s="436" t="str">
        <f t="shared" si="264"/>
        <v>Nguyễn Thị Hoàng Anh</v>
      </c>
      <c r="J1335" s="436"/>
      <c r="K1335" s="436">
        <f t="shared" si="265"/>
        <v>2</v>
      </c>
      <c r="L1335" s="436" t="str">
        <f t="shared" si="266"/>
        <v>DC1CB31-DC-2</v>
      </c>
      <c r="M1335" s="436">
        <f t="shared" si="267"/>
        <v>31</v>
      </c>
      <c r="N1335" s="437">
        <f t="shared" si="273"/>
        <v>79</v>
      </c>
      <c r="O1335" s="437"/>
      <c r="P1335" s="430" t="str">
        <f t="shared" si="268"/>
        <v/>
      </c>
      <c r="U1335" s="177">
        <v>104</v>
      </c>
      <c r="V1335" s="177" t="s">
        <v>3378</v>
      </c>
      <c r="W1335" s="177" t="s">
        <v>5546</v>
      </c>
      <c r="X1335" s="177" t="s">
        <v>2611</v>
      </c>
      <c r="Y1335" s="177" t="s">
        <v>5889</v>
      </c>
      <c r="Z1335" s="177" t="s">
        <v>5221</v>
      </c>
      <c r="AA1335" s="525" t="s">
        <v>5025</v>
      </c>
      <c r="AB1335" s="399" t="str">
        <f t="shared" si="269"/>
        <v>DC1CB31</v>
      </c>
      <c r="AC1335" s="399" t="str">
        <f t="shared" si="270"/>
        <v>DC1CB31-DC</v>
      </c>
      <c r="AD1335" t="str">
        <f>Y1335&amp;"-"&amp;VLOOKUP(AC1335,'LICH THI'!C:AA,9,0)</f>
        <v>64DCKT3251-42469</v>
      </c>
      <c r="AE1335">
        <f t="shared" si="271"/>
        <v>1</v>
      </c>
    </row>
    <row r="1336" spans="1:31" x14ac:dyDescent="0.25">
      <c r="A1336" s="436" t="str">
        <f t="shared" si="261"/>
        <v>DC1CB31-DC-15</v>
      </c>
      <c r="B1336" s="436">
        <f>COUNTIF(AC$4:AC1336,AC1336)</f>
        <v>15</v>
      </c>
      <c r="C1336" s="436" t="str">
        <f t="shared" si="262"/>
        <v>DC1CB31-DC</v>
      </c>
      <c r="D1336" s="436">
        <f>VLOOKUP(C1336,'LICH THI'!C:AA,12,0)</f>
        <v>597</v>
      </c>
      <c r="E1336" s="436">
        <f>VLOOKUP(C1336,'LICH THI'!C:AA,13,0)</f>
        <v>45</v>
      </c>
      <c r="F1336" s="436">
        <f t="shared" si="272"/>
        <v>45</v>
      </c>
      <c r="G1336" s="436">
        <f>VLOOKUP(C1336,'LICH THI'!C:AA,14,0)</f>
        <v>14</v>
      </c>
      <c r="H1336" s="436">
        <f t="shared" si="263"/>
        <v>1</v>
      </c>
      <c r="I1336" s="436" t="str">
        <f t="shared" si="264"/>
        <v>Nguyễn Xuân Đức Anh</v>
      </c>
      <c r="J1336" s="436"/>
      <c r="K1336" s="436">
        <f t="shared" si="265"/>
        <v>2</v>
      </c>
      <c r="L1336" s="436" t="str">
        <f t="shared" si="266"/>
        <v>DC1CB31-DC-2</v>
      </c>
      <c r="M1336" s="436">
        <f t="shared" si="267"/>
        <v>31</v>
      </c>
      <c r="N1336" s="437">
        <f t="shared" si="273"/>
        <v>80</v>
      </c>
      <c r="O1336" s="437"/>
      <c r="P1336" s="430" t="str">
        <f t="shared" si="268"/>
        <v/>
      </c>
      <c r="U1336" s="177">
        <v>143</v>
      </c>
      <c r="V1336" s="177" t="s">
        <v>4803</v>
      </c>
      <c r="W1336" s="177" t="s">
        <v>5764</v>
      </c>
      <c r="X1336" s="177" t="s">
        <v>2611</v>
      </c>
      <c r="Y1336" s="177" t="s">
        <v>5765</v>
      </c>
      <c r="Z1336" s="177" t="s">
        <v>5221</v>
      </c>
      <c r="AA1336" s="525" t="s">
        <v>5767</v>
      </c>
      <c r="AB1336" s="399" t="str">
        <f t="shared" si="269"/>
        <v>DC1CB31</v>
      </c>
      <c r="AC1336" s="399" t="str">
        <f t="shared" si="270"/>
        <v>DC1CB31-DC</v>
      </c>
      <c r="AD1336" t="str">
        <f>Y1336&amp;"-"&amp;VLOOKUP(AC1336,'LICH THI'!C:AA,9,0)</f>
        <v>64DCMT3031-42469</v>
      </c>
      <c r="AE1336">
        <f t="shared" si="271"/>
        <v>1</v>
      </c>
    </row>
    <row r="1337" spans="1:31" x14ac:dyDescent="0.25">
      <c r="A1337" s="436" t="str">
        <f t="shared" si="261"/>
        <v>DC1CB31-DC-16</v>
      </c>
      <c r="B1337" s="436">
        <f>COUNTIF(AC$4:AC1337,AC1337)</f>
        <v>16</v>
      </c>
      <c r="C1337" s="436" t="str">
        <f t="shared" si="262"/>
        <v>DC1CB31-DC</v>
      </c>
      <c r="D1337" s="436">
        <f>VLOOKUP(C1337,'LICH THI'!C:AA,12,0)</f>
        <v>597</v>
      </c>
      <c r="E1337" s="436">
        <f>VLOOKUP(C1337,'LICH THI'!C:AA,13,0)</f>
        <v>45</v>
      </c>
      <c r="F1337" s="436">
        <f t="shared" si="272"/>
        <v>45</v>
      </c>
      <c r="G1337" s="436">
        <f>VLOOKUP(C1337,'LICH THI'!C:AA,14,0)</f>
        <v>14</v>
      </c>
      <c r="H1337" s="436">
        <f t="shared" si="263"/>
        <v>1</v>
      </c>
      <c r="I1337" s="436" t="str">
        <f t="shared" si="264"/>
        <v>Nguyễn Xuân Đức Anh</v>
      </c>
      <c r="J1337" s="436"/>
      <c r="K1337" s="436">
        <f t="shared" si="265"/>
        <v>2</v>
      </c>
      <c r="L1337" s="436" t="str">
        <f t="shared" si="266"/>
        <v>DC1CB31-DC-2</v>
      </c>
      <c r="M1337" s="436">
        <f t="shared" si="267"/>
        <v>31</v>
      </c>
      <c r="N1337" s="437">
        <f t="shared" si="273"/>
        <v>81</v>
      </c>
      <c r="O1337" s="437"/>
      <c r="P1337" s="430" t="str">
        <f t="shared" si="268"/>
        <v/>
      </c>
      <c r="U1337" s="177">
        <v>143</v>
      </c>
      <c r="V1337" s="177" t="s">
        <v>4803</v>
      </c>
      <c r="W1337" s="177" t="s">
        <v>5764</v>
      </c>
      <c r="X1337" s="177" t="s">
        <v>2611</v>
      </c>
      <c r="Y1337" s="177" t="s">
        <v>5765</v>
      </c>
      <c r="Z1337" s="177" t="s">
        <v>5221</v>
      </c>
      <c r="AA1337" s="525" t="s">
        <v>5767</v>
      </c>
      <c r="AB1337" s="399" t="str">
        <f t="shared" si="269"/>
        <v>DC1CB31</v>
      </c>
      <c r="AC1337" s="399" t="str">
        <f t="shared" si="270"/>
        <v>DC1CB31-DC</v>
      </c>
      <c r="AD1337" t="str">
        <f>Y1337&amp;"-"&amp;VLOOKUP(AC1337,'LICH THI'!C:AA,9,0)</f>
        <v>64DCMT3031-42469</v>
      </c>
      <c r="AE1337">
        <f t="shared" si="271"/>
        <v>1</v>
      </c>
    </row>
    <row r="1338" spans="1:31" x14ac:dyDescent="0.25">
      <c r="A1338" s="436" t="str">
        <f t="shared" si="261"/>
        <v>DC1CB31-DC-17</v>
      </c>
      <c r="B1338" s="436">
        <f>COUNTIF(AC$4:AC1338,AC1338)</f>
        <v>17</v>
      </c>
      <c r="C1338" s="436" t="str">
        <f t="shared" si="262"/>
        <v>DC1CB31-DC</v>
      </c>
      <c r="D1338" s="436">
        <f>VLOOKUP(C1338,'LICH THI'!C:AA,12,0)</f>
        <v>597</v>
      </c>
      <c r="E1338" s="436">
        <f>VLOOKUP(C1338,'LICH THI'!C:AA,13,0)</f>
        <v>45</v>
      </c>
      <c r="F1338" s="436">
        <f t="shared" si="272"/>
        <v>45</v>
      </c>
      <c r="G1338" s="436">
        <f>VLOOKUP(C1338,'LICH THI'!C:AA,14,0)</f>
        <v>14</v>
      </c>
      <c r="H1338" s="436">
        <f t="shared" si="263"/>
        <v>1</v>
      </c>
      <c r="I1338" s="436" t="str">
        <f t="shared" si="264"/>
        <v>Phạm Thị Vân Anh</v>
      </c>
      <c r="J1338" s="436"/>
      <c r="K1338" s="436">
        <f t="shared" si="265"/>
        <v>2</v>
      </c>
      <c r="L1338" s="436" t="str">
        <f t="shared" si="266"/>
        <v>DC1CB31-DC-2</v>
      </c>
      <c r="M1338" s="436">
        <f t="shared" si="267"/>
        <v>31</v>
      </c>
      <c r="N1338" s="437">
        <f t="shared" si="273"/>
        <v>82</v>
      </c>
      <c r="O1338" s="437"/>
      <c r="P1338" s="430" t="str">
        <f t="shared" si="268"/>
        <v/>
      </c>
      <c r="U1338" s="177">
        <v>112</v>
      </c>
      <c r="V1338" s="177" t="s">
        <v>3826</v>
      </c>
      <c r="W1338" s="177" t="s">
        <v>3827</v>
      </c>
      <c r="X1338" s="177" t="s">
        <v>2611</v>
      </c>
      <c r="Y1338" s="177" t="s">
        <v>3828</v>
      </c>
      <c r="Z1338" s="177" t="s">
        <v>5221</v>
      </c>
      <c r="AA1338" s="525" t="s">
        <v>2950</v>
      </c>
      <c r="AB1338" s="399" t="str">
        <f t="shared" si="269"/>
        <v>DC1CB31</v>
      </c>
      <c r="AC1338" s="399" t="str">
        <f t="shared" si="270"/>
        <v>DC1CB31-DC</v>
      </c>
      <c r="AD1338" t="str">
        <f>Y1338&amp;"-"&amp;VLOOKUP(AC1338,'LICH THI'!C:AA,9,0)</f>
        <v>64DCKT3178-42469</v>
      </c>
      <c r="AE1338">
        <f t="shared" si="271"/>
        <v>1</v>
      </c>
    </row>
    <row r="1339" spans="1:31" x14ac:dyDescent="0.25">
      <c r="A1339" s="436" t="str">
        <f t="shared" si="261"/>
        <v>DC1CB31-DC-18</v>
      </c>
      <c r="B1339" s="436">
        <f>COUNTIF(AC$4:AC1339,AC1339)</f>
        <v>18</v>
      </c>
      <c r="C1339" s="436" t="str">
        <f t="shared" si="262"/>
        <v>DC1CB31-DC</v>
      </c>
      <c r="D1339" s="436">
        <f>VLOOKUP(C1339,'LICH THI'!C:AA,12,0)</f>
        <v>597</v>
      </c>
      <c r="E1339" s="436">
        <f>VLOOKUP(C1339,'LICH THI'!C:AA,13,0)</f>
        <v>45</v>
      </c>
      <c r="F1339" s="436">
        <f t="shared" si="272"/>
        <v>45</v>
      </c>
      <c r="G1339" s="436">
        <f>VLOOKUP(C1339,'LICH THI'!C:AA,14,0)</f>
        <v>14</v>
      </c>
      <c r="H1339" s="436">
        <f t="shared" si="263"/>
        <v>1</v>
      </c>
      <c r="I1339" s="436" t="str">
        <f t="shared" si="264"/>
        <v>Phạm Thị Vân Anh</v>
      </c>
      <c r="J1339" s="436"/>
      <c r="K1339" s="436">
        <f t="shared" si="265"/>
        <v>2</v>
      </c>
      <c r="L1339" s="436" t="str">
        <f t="shared" si="266"/>
        <v>DC1CB31-DC-2</v>
      </c>
      <c r="M1339" s="436">
        <f t="shared" si="267"/>
        <v>31</v>
      </c>
      <c r="N1339" s="437">
        <f t="shared" si="273"/>
        <v>83</v>
      </c>
      <c r="O1339" s="437"/>
      <c r="P1339" s="430" t="str">
        <f t="shared" si="268"/>
        <v/>
      </c>
      <c r="U1339" s="177">
        <v>112</v>
      </c>
      <c r="V1339" s="177" t="s">
        <v>3826</v>
      </c>
      <c r="W1339" s="177" t="s">
        <v>3827</v>
      </c>
      <c r="X1339" s="177" t="s">
        <v>2611</v>
      </c>
      <c r="Y1339" s="177" t="s">
        <v>3828</v>
      </c>
      <c r="Z1339" s="177" t="s">
        <v>5221</v>
      </c>
      <c r="AA1339" s="525" t="s">
        <v>2950</v>
      </c>
      <c r="AB1339" s="399" t="str">
        <f t="shared" si="269"/>
        <v>DC1CB31</v>
      </c>
      <c r="AC1339" s="399" t="str">
        <f t="shared" si="270"/>
        <v>DC1CB31-DC</v>
      </c>
      <c r="AD1339" t="str">
        <f>Y1339&amp;"-"&amp;VLOOKUP(AC1339,'LICH THI'!C:AA,9,0)</f>
        <v>64DCKT3178-42469</v>
      </c>
      <c r="AE1339">
        <f t="shared" si="271"/>
        <v>1</v>
      </c>
    </row>
    <row r="1340" spans="1:31" x14ac:dyDescent="0.25">
      <c r="A1340" s="436" t="str">
        <f t="shared" si="261"/>
        <v>DC1CB31-DC-19</v>
      </c>
      <c r="B1340" s="436">
        <f>COUNTIF(AC$4:AC1340,AC1340)</f>
        <v>19</v>
      </c>
      <c r="C1340" s="436" t="str">
        <f t="shared" si="262"/>
        <v>DC1CB31-DC</v>
      </c>
      <c r="D1340" s="436">
        <f>VLOOKUP(C1340,'LICH THI'!C:AA,12,0)</f>
        <v>597</v>
      </c>
      <c r="E1340" s="436">
        <f>VLOOKUP(C1340,'LICH THI'!C:AA,13,0)</f>
        <v>45</v>
      </c>
      <c r="F1340" s="436">
        <f t="shared" si="272"/>
        <v>45</v>
      </c>
      <c r="G1340" s="436">
        <f>VLOOKUP(C1340,'LICH THI'!C:AA,14,0)</f>
        <v>14</v>
      </c>
      <c r="H1340" s="436">
        <f t="shared" si="263"/>
        <v>1</v>
      </c>
      <c r="I1340" s="436" t="str">
        <f t="shared" si="264"/>
        <v>Trần Nam Anh</v>
      </c>
      <c r="J1340" s="436"/>
      <c r="K1340" s="436">
        <f t="shared" si="265"/>
        <v>2</v>
      </c>
      <c r="L1340" s="436" t="str">
        <f t="shared" si="266"/>
        <v>DC1CB31-DC-2</v>
      </c>
      <c r="M1340" s="436">
        <f t="shared" si="267"/>
        <v>31</v>
      </c>
      <c r="N1340" s="437">
        <f t="shared" si="273"/>
        <v>84</v>
      </c>
      <c r="O1340" s="437"/>
      <c r="P1340" s="430" t="str">
        <f t="shared" si="268"/>
        <v/>
      </c>
      <c r="U1340" s="177">
        <v>82</v>
      </c>
      <c r="V1340" s="177" t="s">
        <v>3341</v>
      </c>
      <c r="W1340" s="177" t="s">
        <v>3342</v>
      </c>
      <c r="X1340" s="177" t="s">
        <v>2611</v>
      </c>
      <c r="Y1340" s="177" t="s">
        <v>3343</v>
      </c>
      <c r="Z1340" s="177" t="s">
        <v>5221</v>
      </c>
      <c r="AA1340" s="525" t="s">
        <v>3344</v>
      </c>
      <c r="AB1340" s="399" t="str">
        <f t="shared" si="269"/>
        <v>DC1CB31</v>
      </c>
      <c r="AC1340" s="399" t="str">
        <f t="shared" si="270"/>
        <v>DC1CB31-DC</v>
      </c>
      <c r="AD1340" t="str">
        <f>Y1340&amp;"-"&amp;VLOOKUP(AC1340,'LICH THI'!C:AA,9,0)</f>
        <v>64DCDT3103-42469</v>
      </c>
      <c r="AE1340">
        <f t="shared" si="271"/>
        <v>1</v>
      </c>
    </row>
    <row r="1341" spans="1:31" x14ac:dyDescent="0.25">
      <c r="A1341" s="436" t="str">
        <f t="shared" si="261"/>
        <v>DC1CB31-DC-20</v>
      </c>
      <c r="B1341" s="436">
        <f>COUNTIF(AC$4:AC1341,AC1341)</f>
        <v>20</v>
      </c>
      <c r="C1341" s="436" t="str">
        <f t="shared" si="262"/>
        <v>DC1CB31-DC</v>
      </c>
      <c r="D1341" s="436">
        <f>VLOOKUP(C1341,'LICH THI'!C:AA,12,0)</f>
        <v>597</v>
      </c>
      <c r="E1341" s="436">
        <f>VLOOKUP(C1341,'LICH THI'!C:AA,13,0)</f>
        <v>45</v>
      </c>
      <c r="F1341" s="436">
        <f t="shared" si="272"/>
        <v>45</v>
      </c>
      <c r="G1341" s="436">
        <f>VLOOKUP(C1341,'LICH THI'!C:AA,14,0)</f>
        <v>14</v>
      </c>
      <c r="H1341" s="436">
        <f t="shared" si="263"/>
        <v>1</v>
      </c>
      <c r="I1341" s="436" t="str">
        <f t="shared" si="264"/>
        <v>Trần Nam Anh</v>
      </c>
      <c r="J1341" s="436"/>
      <c r="K1341" s="436">
        <f t="shared" si="265"/>
        <v>2</v>
      </c>
      <c r="L1341" s="436" t="str">
        <f t="shared" si="266"/>
        <v>DC1CB31-DC-2</v>
      </c>
      <c r="M1341" s="436">
        <f t="shared" si="267"/>
        <v>31</v>
      </c>
      <c r="N1341" s="437">
        <f t="shared" si="273"/>
        <v>85</v>
      </c>
      <c r="O1341" s="437"/>
      <c r="P1341" s="430" t="str">
        <f t="shared" si="268"/>
        <v/>
      </c>
      <c r="U1341" s="177">
        <v>82</v>
      </c>
      <c r="V1341" s="177" t="s">
        <v>3341</v>
      </c>
      <c r="W1341" s="177" t="s">
        <v>3342</v>
      </c>
      <c r="X1341" s="177" t="s">
        <v>2611</v>
      </c>
      <c r="Y1341" s="177" t="s">
        <v>3343</v>
      </c>
      <c r="Z1341" s="177" t="s">
        <v>5221</v>
      </c>
      <c r="AA1341" s="525" t="s">
        <v>3344</v>
      </c>
      <c r="AB1341" s="399" t="str">
        <f t="shared" si="269"/>
        <v>DC1CB31</v>
      </c>
      <c r="AC1341" s="399" t="str">
        <f t="shared" si="270"/>
        <v>DC1CB31-DC</v>
      </c>
      <c r="AD1341" t="str">
        <f>Y1341&amp;"-"&amp;VLOOKUP(AC1341,'LICH THI'!C:AA,9,0)</f>
        <v>64DCDT3103-42469</v>
      </c>
      <c r="AE1341">
        <f t="shared" si="271"/>
        <v>1</v>
      </c>
    </row>
    <row r="1342" spans="1:31" x14ac:dyDescent="0.25">
      <c r="A1342" s="436" t="str">
        <f t="shared" si="261"/>
        <v>DC1CB31-DC-21</v>
      </c>
      <c r="B1342" s="436">
        <f>COUNTIF(AC$4:AC1342,AC1342)</f>
        <v>21</v>
      </c>
      <c r="C1342" s="436" t="str">
        <f t="shared" si="262"/>
        <v>DC1CB31-DC</v>
      </c>
      <c r="D1342" s="436">
        <f>VLOOKUP(C1342,'LICH THI'!C:AA,12,0)</f>
        <v>597</v>
      </c>
      <c r="E1342" s="436">
        <f>VLOOKUP(C1342,'LICH THI'!C:AA,13,0)</f>
        <v>45</v>
      </c>
      <c r="F1342" s="436">
        <f t="shared" si="272"/>
        <v>45</v>
      </c>
      <c r="G1342" s="436">
        <f>VLOOKUP(C1342,'LICH THI'!C:AA,14,0)</f>
        <v>14</v>
      </c>
      <c r="H1342" s="436">
        <f t="shared" si="263"/>
        <v>1</v>
      </c>
      <c r="I1342" s="436" t="str">
        <f t="shared" si="264"/>
        <v>Trương Tuấn Anh</v>
      </c>
      <c r="J1342" s="436"/>
      <c r="K1342" s="436">
        <f t="shared" si="265"/>
        <v>2</v>
      </c>
      <c r="L1342" s="436" t="str">
        <f t="shared" si="266"/>
        <v>DC1CB31-DC-2</v>
      </c>
      <c r="M1342" s="436">
        <f t="shared" si="267"/>
        <v>31</v>
      </c>
      <c r="N1342" s="437">
        <f t="shared" si="273"/>
        <v>86</v>
      </c>
      <c r="O1342" s="437"/>
      <c r="P1342" s="430" t="str">
        <f t="shared" si="268"/>
        <v/>
      </c>
      <c r="U1342" s="177">
        <v>44</v>
      </c>
      <c r="V1342" s="177" t="s">
        <v>2935</v>
      </c>
      <c r="W1342" s="177" t="s">
        <v>2936</v>
      </c>
      <c r="X1342" s="177" t="s">
        <v>2611</v>
      </c>
      <c r="Y1342" s="177" t="s">
        <v>2937</v>
      </c>
      <c r="Z1342" s="177" t="s">
        <v>5221</v>
      </c>
      <c r="AA1342" s="525" t="s">
        <v>2938</v>
      </c>
      <c r="AB1342" s="399" t="str">
        <f t="shared" si="269"/>
        <v>DC1CB31</v>
      </c>
      <c r="AC1342" s="399" t="str">
        <f t="shared" si="270"/>
        <v>DC1CB31-DC</v>
      </c>
      <c r="AD1342" t="str">
        <f>Y1342&amp;"-"&amp;VLOOKUP(AC1342,'LICH THI'!C:AA,9,0)</f>
        <v>64DCDB3080-42469</v>
      </c>
      <c r="AE1342">
        <f t="shared" si="271"/>
        <v>1</v>
      </c>
    </row>
    <row r="1343" spans="1:31" x14ac:dyDescent="0.25">
      <c r="A1343" s="436" t="str">
        <f t="shared" si="261"/>
        <v>DC1CB31-DC-22</v>
      </c>
      <c r="B1343" s="436">
        <f>COUNTIF(AC$4:AC1343,AC1343)</f>
        <v>22</v>
      </c>
      <c r="C1343" s="436" t="str">
        <f t="shared" si="262"/>
        <v>DC1CB31-DC</v>
      </c>
      <c r="D1343" s="436">
        <f>VLOOKUP(C1343,'LICH THI'!C:AA,12,0)</f>
        <v>597</v>
      </c>
      <c r="E1343" s="436">
        <f>VLOOKUP(C1343,'LICH THI'!C:AA,13,0)</f>
        <v>45</v>
      </c>
      <c r="F1343" s="436">
        <f t="shared" si="272"/>
        <v>45</v>
      </c>
      <c r="G1343" s="436">
        <f>VLOOKUP(C1343,'LICH THI'!C:AA,14,0)</f>
        <v>14</v>
      </c>
      <c r="H1343" s="436">
        <f t="shared" si="263"/>
        <v>1</v>
      </c>
      <c r="I1343" s="436" t="str">
        <f t="shared" si="264"/>
        <v>Trương Tuấn Anh</v>
      </c>
      <c r="J1343" s="436"/>
      <c r="K1343" s="436">
        <f t="shared" si="265"/>
        <v>2</v>
      </c>
      <c r="L1343" s="436" t="str">
        <f t="shared" si="266"/>
        <v>DC1CB31-DC-2</v>
      </c>
      <c r="M1343" s="436">
        <f t="shared" si="267"/>
        <v>31</v>
      </c>
      <c r="N1343" s="437">
        <f t="shared" si="273"/>
        <v>87</v>
      </c>
      <c r="O1343" s="437"/>
      <c r="P1343" s="430" t="str">
        <f t="shared" si="268"/>
        <v/>
      </c>
      <c r="U1343" s="177">
        <v>44</v>
      </c>
      <c r="V1343" s="177" t="s">
        <v>2935</v>
      </c>
      <c r="W1343" s="177" t="s">
        <v>2936</v>
      </c>
      <c r="X1343" s="177" t="s">
        <v>2611</v>
      </c>
      <c r="Y1343" s="177" t="s">
        <v>2937</v>
      </c>
      <c r="Z1343" s="177" t="s">
        <v>5221</v>
      </c>
      <c r="AA1343" s="525" t="s">
        <v>2938</v>
      </c>
      <c r="AB1343" s="399" t="str">
        <f t="shared" si="269"/>
        <v>DC1CB31</v>
      </c>
      <c r="AC1343" s="399" t="str">
        <f t="shared" si="270"/>
        <v>DC1CB31-DC</v>
      </c>
      <c r="AD1343" t="str">
        <f>Y1343&amp;"-"&amp;VLOOKUP(AC1343,'LICH THI'!C:AA,9,0)</f>
        <v>64DCDB3080-42469</v>
      </c>
      <c r="AE1343">
        <f t="shared" si="271"/>
        <v>1</v>
      </c>
    </row>
    <row r="1344" spans="1:31" x14ac:dyDescent="0.25">
      <c r="A1344" s="436" t="str">
        <f t="shared" si="261"/>
        <v>DC1CB31-DC-23</v>
      </c>
      <c r="B1344" s="436">
        <f>COUNTIF(AC$4:AC1344,AC1344)</f>
        <v>23</v>
      </c>
      <c r="C1344" s="436" t="str">
        <f t="shared" si="262"/>
        <v>DC1CB31-DC</v>
      </c>
      <c r="D1344" s="436">
        <f>VLOOKUP(C1344,'LICH THI'!C:AA,12,0)</f>
        <v>597</v>
      </c>
      <c r="E1344" s="436">
        <f>VLOOKUP(C1344,'LICH THI'!C:AA,13,0)</f>
        <v>45</v>
      </c>
      <c r="F1344" s="436">
        <f t="shared" si="272"/>
        <v>45</v>
      </c>
      <c r="G1344" s="436">
        <f>VLOOKUP(C1344,'LICH THI'!C:AA,14,0)</f>
        <v>14</v>
      </c>
      <c r="H1344" s="436">
        <f t="shared" si="263"/>
        <v>1</v>
      </c>
      <c r="I1344" s="436" t="str">
        <f t="shared" si="264"/>
        <v>Vũ Tuấn Anh</v>
      </c>
      <c r="J1344" s="436"/>
      <c r="K1344" s="436">
        <f t="shared" si="265"/>
        <v>2</v>
      </c>
      <c r="L1344" s="436" t="str">
        <f t="shared" si="266"/>
        <v>DC1CB31-DC-2</v>
      </c>
      <c r="M1344" s="436">
        <f t="shared" si="267"/>
        <v>31</v>
      </c>
      <c r="N1344" s="437">
        <f t="shared" si="273"/>
        <v>88</v>
      </c>
      <c r="O1344" s="437"/>
      <c r="P1344" s="430" t="str">
        <f t="shared" si="268"/>
        <v/>
      </c>
      <c r="U1344" s="177">
        <v>13</v>
      </c>
      <c r="V1344" s="177" t="s">
        <v>2851</v>
      </c>
      <c r="W1344" s="177" t="s">
        <v>4682</v>
      </c>
      <c r="X1344" s="177" t="s">
        <v>2611</v>
      </c>
      <c r="Y1344" s="177" t="s">
        <v>4683</v>
      </c>
      <c r="Z1344" s="177" t="s">
        <v>5221</v>
      </c>
      <c r="AA1344" s="525" t="s">
        <v>3349</v>
      </c>
      <c r="AB1344" s="399" t="str">
        <f t="shared" si="269"/>
        <v>DC1CB31</v>
      </c>
      <c r="AC1344" s="399" t="str">
        <f t="shared" si="270"/>
        <v>DC1CB31-DC</v>
      </c>
      <c r="AD1344" t="str">
        <f>Y1344&amp;"-"&amp;VLOOKUP(AC1344,'LICH THI'!C:AA,9,0)</f>
        <v>64DCCD3208-42469</v>
      </c>
      <c r="AE1344">
        <f t="shared" si="271"/>
        <v>1</v>
      </c>
    </row>
    <row r="1345" spans="1:31" x14ac:dyDescent="0.25">
      <c r="A1345" s="436" t="str">
        <f t="shared" si="261"/>
        <v>DC1CB31-DC-24</v>
      </c>
      <c r="B1345" s="436">
        <f>COUNTIF(AC$4:AC1345,AC1345)</f>
        <v>24</v>
      </c>
      <c r="C1345" s="436" t="str">
        <f t="shared" si="262"/>
        <v>DC1CB31-DC</v>
      </c>
      <c r="D1345" s="436">
        <f>VLOOKUP(C1345,'LICH THI'!C:AA,12,0)</f>
        <v>597</v>
      </c>
      <c r="E1345" s="436">
        <f>VLOOKUP(C1345,'LICH THI'!C:AA,13,0)</f>
        <v>45</v>
      </c>
      <c r="F1345" s="436">
        <f t="shared" si="272"/>
        <v>45</v>
      </c>
      <c r="G1345" s="436">
        <f>VLOOKUP(C1345,'LICH THI'!C:AA,14,0)</f>
        <v>14</v>
      </c>
      <c r="H1345" s="436">
        <f t="shared" si="263"/>
        <v>1</v>
      </c>
      <c r="I1345" s="436" t="str">
        <f t="shared" si="264"/>
        <v>Vũ Tuấn Anh</v>
      </c>
      <c r="J1345" s="436"/>
      <c r="K1345" s="436">
        <f t="shared" si="265"/>
        <v>2</v>
      </c>
      <c r="L1345" s="436" t="str">
        <f t="shared" si="266"/>
        <v>DC1CB31-DC-2</v>
      </c>
      <c r="M1345" s="436">
        <f t="shared" si="267"/>
        <v>31</v>
      </c>
      <c r="N1345" s="437">
        <f t="shared" si="273"/>
        <v>89</v>
      </c>
      <c r="O1345" s="437"/>
      <c r="P1345" s="430" t="str">
        <f t="shared" si="268"/>
        <v/>
      </c>
      <c r="U1345" s="177">
        <v>13</v>
      </c>
      <c r="V1345" s="177" t="s">
        <v>2851</v>
      </c>
      <c r="W1345" s="177" t="s">
        <v>4682</v>
      </c>
      <c r="X1345" s="177" t="s">
        <v>2611</v>
      </c>
      <c r="Y1345" s="177" t="s">
        <v>4683</v>
      </c>
      <c r="Z1345" s="177" t="s">
        <v>5221</v>
      </c>
      <c r="AA1345" s="525" t="s">
        <v>3349</v>
      </c>
      <c r="AB1345" s="399" t="str">
        <f t="shared" si="269"/>
        <v>DC1CB31</v>
      </c>
      <c r="AC1345" s="399" t="str">
        <f t="shared" si="270"/>
        <v>DC1CB31-DC</v>
      </c>
      <c r="AD1345" t="str">
        <f>Y1345&amp;"-"&amp;VLOOKUP(AC1345,'LICH THI'!C:AA,9,0)</f>
        <v>64DCCD3208-42469</v>
      </c>
      <c r="AE1345">
        <f t="shared" si="271"/>
        <v>1</v>
      </c>
    </row>
    <row r="1346" spans="1:31" x14ac:dyDescent="0.25">
      <c r="A1346" s="436" t="str">
        <f t="shared" si="261"/>
        <v>DC1CB31-DC-25</v>
      </c>
      <c r="B1346" s="436">
        <f>COUNTIF(AC$4:AC1346,AC1346)</f>
        <v>25</v>
      </c>
      <c r="C1346" s="436" t="str">
        <f t="shared" si="262"/>
        <v>DC1CB31-DC</v>
      </c>
      <c r="D1346" s="436">
        <f>VLOOKUP(C1346,'LICH THI'!C:AA,12,0)</f>
        <v>597</v>
      </c>
      <c r="E1346" s="436">
        <f>VLOOKUP(C1346,'LICH THI'!C:AA,13,0)</f>
        <v>45</v>
      </c>
      <c r="F1346" s="436">
        <f t="shared" si="272"/>
        <v>45</v>
      </c>
      <c r="G1346" s="436">
        <f>VLOOKUP(C1346,'LICH THI'!C:AA,14,0)</f>
        <v>14</v>
      </c>
      <c r="H1346" s="436">
        <f t="shared" si="263"/>
        <v>1</v>
      </c>
      <c r="I1346" s="436" t="str">
        <f t="shared" si="264"/>
        <v>Ngô Thị Ngọc Ánh</v>
      </c>
      <c r="J1346" s="436"/>
      <c r="K1346" s="436">
        <f t="shared" si="265"/>
        <v>2</v>
      </c>
      <c r="L1346" s="436" t="str">
        <f t="shared" si="266"/>
        <v>DC1CB31-DC-2</v>
      </c>
      <c r="M1346" s="436">
        <f t="shared" si="267"/>
        <v>31</v>
      </c>
      <c r="N1346" s="437">
        <f t="shared" si="273"/>
        <v>90</v>
      </c>
      <c r="O1346" s="437"/>
      <c r="P1346" s="430" t="str">
        <f t="shared" si="268"/>
        <v/>
      </c>
      <c r="U1346" s="177">
        <v>105</v>
      </c>
      <c r="V1346" s="177" t="s">
        <v>3378</v>
      </c>
      <c r="W1346" s="177" t="s">
        <v>5574</v>
      </c>
      <c r="X1346" s="177" t="s">
        <v>3021</v>
      </c>
      <c r="Y1346" s="177" t="s">
        <v>5575</v>
      </c>
      <c r="Z1346" s="177" t="s">
        <v>5221</v>
      </c>
      <c r="AA1346" s="525" t="s">
        <v>5576</v>
      </c>
      <c r="AB1346" s="399" t="str">
        <f t="shared" si="269"/>
        <v>DC1CB31</v>
      </c>
      <c r="AC1346" s="399" t="str">
        <f t="shared" si="270"/>
        <v>DC1CB31-DC</v>
      </c>
      <c r="AD1346" t="str">
        <f>Y1346&amp;"-"&amp;VLOOKUP(AC1346,'LICH THI'!C:AA,9,0)</f>
        <v>64DCKT3194-42469</v>
      </c>
      <c r="AE1346">
        <f t="shared" si="271"/>
        <v>1</v>
      </c>
    </row>
    <row r="1347" spans="1:31" x14ac:dyDescent="0.25">
      <c r="A1347" s="436" t="str">
        <f t="shared" si="261"/>
        <v>DC1CB31-DC-26</v>
      </c>
      <c r="B1347" s="436">
        <f>COUNTIF(AC$4:AC1347,AC1347)</f>
        <v>26</v>
      </c>
      <c r="C1347" s="436" t="str">
        <f t="shared" si="262"/>
        <v>DC1CB31-DC</v>
      </c>
      <c r="D1347" s="436">
        <f>VLOOKUP(C1347,'LICH THI'!C:AA,12,0)</f>
        <v>597</v>
      </c>
      <c r="E1347" s="436">
        <f>VLOOKUP(C1347,'LICH THI'!C:AA,13,0)</f>
        <v>45</v>
      </c>
      <c r="F1347" s="436">
        <f t="shared" si="272"/>
        <v>45</v>
      </c>
      <c r="G1347" s="436">
        <f>VLOOKUP(C1347,'LICH THI'!C:AA,14,0)</f>
        <v>14</v>
      </c>
      <c r="H1347" s="436">
        <f t="shared" si="263"/>
        <v>1</v>
      </c>
      <c r="I1347" s="436" t="str">
        <f t="shared" si="264"/>
        <v>Ngô Thị Ngọc Ánh</v>
      </c>
      <c r="J1347" s="436"/>
      <c r="K1347" s="436">
        <f t="shared" si="265"/>
        <v>2</v>
      </c>
      <c r="L1347" s="436" t="str">
        <f t="shared" si="266"/>
        <v>DC1CB31-DC-2</v>
      </c>
      <c r="M1347" s="436">
        <f t="shared" si="267"/>
        <v>31</v>
      </c>
      <c r="N1347" s="437">
        <f t="shared" si="273"/>
        <v>91</v>
      </c>
      <c r="O1347" s="437"/>
      <c r="P1347" s="430" t="str">
        <f t="shared" si="268"/>
        <v/>
      </c>
      <c r="U1347" s="177">
        <v>105</v>
      </c>
      <c r="V1347" s="177" t="s">
        <v>3378</v>
      </c>
      <c r="W1347" s="177" t="s">
        <v>5574</v>
      </c>
      <c r="X1347" s="177" t="s">
        <v>3021</v>
      </c>
      <c r="Y1347" s="177" t="s">
        <v>5575</v>
      </c>
      <c r="Z1347" s="177" t="s">
        <v>5221</v>
      </c>
      <c r="AA1347" s="525" t="s">
        <v>5576</v>
      </c>
      <c r="AB1347" s="399" t="str">
        <f t="shared" si="269"/>
        <v>DC1CB31</v>
      </c>
      <c r="AC1347" s="399" t="str">
        <f t="shared" si="270"/>
        <v>DC1CB31-DC</v>
      </c>
      <c r="AD1347" t="str">
        <f>Y1347&amp;"-"&amp;VLOOKUP(AC1347,'LICH THI'!C:AA,9,0)</f>
        <v>64DCKT3194-42469</v>
      </c>
      <c r="AE1347">
        <f t="shared" si="271"/>
        <v>1</v>
      </c>
    </row>
    <row r="1348" spans="1:31" x14ac:dyDescent="0.25">
      <c r="A1348" s="436" t="str">
        <f t="shared" si="261"/>
        <v>DC1CB31-DC-27</v>
      </c>
      <c r="B1348" s="436">
        <f>COUNTIF(AC$4:AC1348,AC1348)</f>
        <v>27</v>
      </c>
      <c r="C1348" s="436" t="str">
        <f t="shared" si="262"/>
        <v>DC1CB31-DC</v>
      </c>
      <c r="D1348" s="436">
        <f>VLOOKUP(C1348,'LICH THI'!C:AA,12,0)</f>
        <v>597</v>
      </c>
      <c r="E1348" s="436">
        <f>VLOOKUP(C1348,'LICH THI'!C:AA,13,0)</f>
        <v>45</v>
      </c>
      <c r="F1348" s="436">
        <f t="shared" si="272"/>
        <v>45</v>
      </c>
      <c r="G1348" s="436">
        <f>VLOOKUP(C1348,'LICH THI'!C:AA,14,0)</f>
        <v>14</v>
      </c>
      <c r="H1348" s="436">
        <f t="shared" si="263"/>
        <v>1</v>
      </c>
      <c r="I1348" s="436" t="str">
        <f t="shared" si="264"/>
        <v>Trần Huy Ba</v>
      </c>
      <c r="J1348" s="436"/>
      <c r="K1348" s="436">
        <f t="shared" si="265"/>
        <v>2</v>
      </c>
      <c r="L1348" s="436" t="str">
        <f t="shared" si="266"/>
        <v>DC1CB31-DC-2</v>
      </c>
      <c r="M1348" s="436">
        <f t="shared" si="267"/>
        <v>31</v>
      </c>
      <c r="N1348" s="437">
        <f t="shared" si="273"/>
        <v>92</v>
      </c>
      <c r="O1348" s="437"/>
      <c r="P1348" s="430" t="str">
        <f t="shared" si="268"/>
        <v/>
      </c>
      <c r="U1348" s="177">
        <v>150</v>
      </c>
      <c r="V1348" s="177" t="s">
        <v>3856</v>
      </c>
      <c r="W1348" s="177" t="s">
        <v>6217</v>
      </c>
      <c r="X1348" s="177" t="s">
        <v>6218</v>
      </c>
      <c r="Y1348" s="177" t="s">
        <v>6219</v>
      </c>
      <c r="Z1348" s="177" t="s">
        <v>5221</v>
      </c>
      <c r="AA1348" s="525" t="s">
        <v>6220</v>
      </c>
      <c r="AB1348" s="399" t="str">
        <f t="shared" si="269"/>
        <v>DC1CB31</v>
      </c>
      <c r="AC1348" s="399" t="str">
        <f t="shared" si="270"/>
        <v>DC1CB31-DC</v>
      </c>
      <c r="AD1348" t="str">
        <f>Y1348&amp;"-"&amp;VLOOKUP(AC1348,'LICH THI'!C:AA,9,0)</f>
        <v>64DCDD3023-42469</v>
      </c>
      <c r="AE1348">
        <f t="shared" si="271"/>
        <v>1</v>
      </c>
    </row>
    <row r="1349" spans="1:31" x14ac:dyDescent="0.25">
      <c r="A1349" s="436" t="str">
        <f t="shared" ref="A1349:A1412" si="274">C1349&amp;"-"&amp;B1349</f>
        <v>DC1CB31-DC-28</v>
      </c>
      <c r="B1349" s="436">
        <f>COUNTIF(AC$4:AC1349,AC1349)</f>
        <v>28</v>
      </c>
      <c r="C1349" s="436" t="str">
        <f t="shared" ref="C1349:C1412" si="275">_CT_MaHP1</f>
        <v>DC1CB31-DC</v>
      </c>
      <c r="D1349" s="436">
        <f>VLOOKUP(C1349,'LICH THI'!C:AA,12,0)</f>
        <v>597</v>
      </c>
      <c r="E1349" s="436">
        <f>VLOOKUP(C1349,'LICH THI'!C:AA,13,0)</f>
        <v>45</v>
      </c>
      <c r="F1349" s="436">
        <f t="shared" si="272"/>
        <v>45</v>
      </c>
      <c r="G1349" s="436">
        <f>VLOOKUP(C1349,'LICH THI'!C:AA,14,0)</f>
        <v>14</v>
      </c>
      <c r="H1349" s="436">
        <f t="shared" ref="H1349:H1412" si="276">IF(E1349=0,"",TRUNC((B1349+E1349-1)/E1349))</f>
        <v>1</v>
      </c>
      <c r="I1349" s="436" t="str">
        <f t="shared" ref="I1349:I1412" si="277">W1349&amp;" "&amp;X1349</f>
        <v>Trần Huy Ba</v>
      </c>
      <c r="J1349" s="436"/>
      <c r="K1349" s="436">
        <f t="shared" ref="K1349:K1412" si="278">IF(G1349=1,1,IF(H1349&lt;G1349,H1349+1,1))</f>
        <v>2</v>
      </c>
      <c r="L1349" s="436" t="str">
        <f t="shared" ref="L1349:L1412" si="279">C1349&amp;"-"&amp;K1349</f>
        <v>DC1CB31-DC-2</v>
      </c>
      <c r="M1349" s="436">
        <f t="shared" ref="M1349:M1412" si="280">IF(E1349=0,"",MOD(MID(C1349,6,2),E1349))</f>
        <v>31</v>
      </c>
      <c r="N1349" s="437">
        <f t="shared" si="273"/>
        <v>93</v>
      </c>
      <c r="O1349" s="437"/>
      <c r="P1349" s="430" t="str">
        <f t="shared" ref="P1349:P1412" si="281">IF(MOD(20*O1349,10)&lt;&gt;0,"SAI","")</f>
        <v/>
      </c>
      <c r="U1349" s="177">
        <v>150</v>
      </c>
      <c r="V1349" s="177" t="s">
        <v>3856</v>
      </c>
      <c r="W1349" s="177" t="s">
        <v>6217</v>
      </c>
      <c r="X1349" s="177" t="s">
        <v>6218</v>
      </c>
      <c r="Y1349" s="177" t="s">
        <v>6219</v>
      </c>
      <c r="Z1349" s="177" t="s">
        <v>5221</v>
      </c>
      <c r="AA1349" s="525" t="s">
        <v>6220</v>
      </c>
      <c r="AB1349" s="399" t="str">
        <f t="shared" ref="AB1349:AB1412" si="282">_CT_MaHP</f>
        <v>DC1CB31</v>
      </c>
      <c r="AC1349" s="399" t="str">
        <f t="shared" ref="AC1349:AC1412" si="283">_CT_MaHe</f>
        <v>DC1CB31-DC</v>
      </c>
      <c r="AD1349" t="str">
        <f>Y1349&amp;"-"&amp;VLOOKUP(AC1349,'LICH THI'!C:AA,9,0)</f>
        <v>64DCDD3023-42469</v>
      </c>
      <c r="AE1349">
        <f t="shared" ref="AE1349:AE1412" si="284">COUNTIF(AD1349,AD:AD)</f>
        <v>1</v>
      </c>
    </row>
    <row r="1350" spans="1:31" x14ac:dyDescent="0.25">
      <c r="A1350" s="436" t="str">
        <f t="shared" si="274"/>
        <v>DC1CB31-DC-29</v>
      </c>
      <c r="B1350" s="436">
        <f>COUNTIF(AC$4:AC1350,AC1350)</f>
        <v>29</v>
      </c>
      <c r="C1350" s="436" t="str">
        <f t="shared" si="275"/>
        <v>DC1CB31-DC</v>
      </c>
      <c r="D1350" s="436">
        <f>VLOOKUP(C1350,'LICH THI'!C:AA,12,0)</f>
        <v>597</v>
      </c>
      <c r="E1350" s="436">
        <f>VLOOKUP(C1350,'LICH THI'!C:AA,13,0)</f>
        <v>45</v>
      </c>
      <c r="F1350" s="436">
        <f t="shared" ref="F1350:F1413" si="285">IF(G1350="","",IF(G1350=H1350,D1350-(H1350-1)*E1350,E1350))</f>
        <v>45</v>
      </c>
      <c r="G1350" s="436">
        <f>VLOOKUP(C1350,'LICH THI'!C:AA,14,0)</f>
        <v>14</v>
      </c>
      <c r="H1350" s="436">
        <f t="shared" si="276"/>
        <v>1</v>
      </c>
      <c r="I1350" s="436" t="str">
        <f t="shared" si="277"/>
        <v>Nguyễn Văn Bách</v>
      </c>
      <c r="J1350" s="436"/>
      <c r="K1350" s="436">
        <f t="shared" si="278"/>
        <v>2</v>
      </c>
      <c r="L1350" s="436" t="str">
        <f t="shared" si="279"/>
        <v>DC1CB31-DC-2</v>
      </c>
      <c r="M1350" s="436">
        <f t="shared" si="280"/>
        <v>31</v>
      </c>
      <c r="N1350" s="437">
        <f t="shared" ref="N1350:N1413" si="286">IF(F1350=0,"",(K1350-1)*$N$2+1+MOD(B1350-M1350,F1350))</f>
        <v>94</v>
      </c>
      <c r="O1350" s="437"/>
      <c r="P1350" s="430" t="str">
        <f t="shared" si="281"/>
        <v/>
      </c>
      <c r="U1350" s="177">
        <v>188</v>
      </c>
      <c r="V1350" s="177" t="s">
        <v>3459</v>
      </c>
      <c r="W1350" s="177" t="s">
        <v>2741</v>
      </c>
      <c r="X1350" s="177" t="s">
        <v>4069</v>
      </c>
      <c r="Y1350" s="177" t="s">
        <v>4072</v>
      </c>
      <c r="Z1350" s="177" t="s">
        <v>5221</v>
      </c>
      <c r="AA1350" s="525" t="s">
        <v>4073</v>
      </c>
      <c r="AB1350" s="399" t="str">
        <f t="shared" si="282"/>
        <v>DC1CB31</v>
      </c>
      <c r="AC1350" s="399" t="str">
        <f t="shared" si="283"/>
        <v>DC1CB31-DC</v>
      </c>
      <c r="AD1350" t="str">
        <f>Y1350&amp;"-"&amp;VLOOKUP(AC1350,'LICH THI'!C:AA,9,0)</f>
        <v>65DCCS20668-42469</v>
      </c>
      <c r="AE1350">
        <f t="shared" si="284"/>
        <v>1</v>
      </c>
    </row>
    <row r="1351" spans="1:31" x14ac:dyDescent="0.25">
      <c r="A1351" s="436" t="str">
        <f t="shared" si="274"/>
        <v>DC1CB31-DC-30</v>
      </c>
      <c r="B1351" s="436">
        <f>COUNTIF(AC$4:AC1351,AC1351)</f>
        <v>30</v>
      </c>
      <c r="C1351" s="436" t="str">
        <f t="shared" si="275"/>
        <v>DC1CB31-DC</v>
      </c>
      <c r="D1351" s="436">
        <f>VLOOKUP(C1351,'LICH THI'!C:AA,12,0)</f>
        <v>597</v>
      </c>
      <c r="E1351" s="436">
        <f>VLOOKUP(C1351,'LICH THI'!C:AA,13,0)</f>
        <v>45</v>
      </c>
      <c r="F1351" s="436">
        <f t="shared" si="285"/>
        <v>45</v>
      </c>
      <c r="G1351" s="436">
        <f>VLOOKUP(C1351,'LICH THI'!C:AA,14,0)</f>
        <v>14</v>
      </c>
      <c r="H1351" s="436">
        <f t="shared" si="276"/>
        <v>1</v>
      </c>
      <c r="I1351" s="436" t="str">
        <f t="shared" si="277"/>
        <v>Nguyễn Văn Bách</v>
      </c>
      <c r="J1351" s="436"/>
      <c r="K1351" s="436">
        <f t="shared" si="278"/>
        <v>2</v>
      </c>
      <c r="L1351" s="436" t="str">
        <f t="shared" si="279"/>
        <v>DC1CB31-DC-2</v>
      </c>
      <c r="M1351" s="436">
        <f t="shared" si="280"/>
        <v>31</v>
      </c>
      <c r="N1351" s="437">
        <f t="shared" si="286"/>
        <v>95</v>
      </c>
      <c r="O1351" s="437"/>
      <c r="P1351" s="430" t="str">
        <f t="shared" si="281"/>
        <v/>
      </c>
      <c r="U1351" s="177">
        <v>188</v>
      </c>
      <c r="V1351" s="177" t="s">
        <v>3459</v>
      </c>
      <c r="W1351" s="177" t="s">
        <v>2741</v>
      </c>
      <c r="X1351" s="177" t="s">
        <v>4069</v>
      </c>
      <c r="Y1351" s="177" t="s">
        <v>4072</v>
      </c>
      <c r="Z1351" s="177" t="s">
        <v>5221</v>
      </c>
      <c r="AA1351" s="525" t="s">
        <v>4073</v>
      </c>
      <c r="AB1351" s="399" t="str">
        <f t="shared" si="282"/>
        <v>DC1CB31</v>
      </c>
      <c r="AC1351" s="399" t="str">
        <f t="shared" si="283"/>
        <v>DC1CB31-DC</v>
      </c>
      <c r="AD1351" t="str">
        <f>Y1351&amp;"-"&amp;VLOOKUP(AC1351,'LICH THI'!C:AA,9,0)</f>
        <v>65DCCS20668-42469</v>
      </c>
      <c r="AE1351">
        <f t="shared" si="284"/>
        <v>1</v>
      </c>
    </row>
    <row r="1352" spans="1:31" x14ac:dyDescent="0.25">
      <c r="A1352" s="436" t="str">
        <f t="shared" si="274"/>
        <v>DC1CB31-DC-31</v>
      </c>
      <c r="B1352" s="436">
        <f>COUNTIF(AC$4:AC1352,AC1352)</f>
        <v>31</v>
      </c>
      <c r="C1352" s="436" t="str">
        <f t="shared" si="275"/>
        <v>DC1CB31-DC</v>
      </c>
      <c r="D1352" s="436">
        <f>VLOOKUP(C1352,'LICH THI'!C:AA,12,0)</f>
        <v>597</v>
      </c>
      <c r="E1352" s="436">
        <f>VLOOKUP(C1352,'LICH THI'!C:AA,13,0)</f>
        <v>45</v>
      </c>
      <c r="F1352" s="436">
        <f t="shared" si="285"/>
        <v>45</v>
      </c>
      <c r="G1352" s="436">
        <f>VLOOKUP(C1352,'LICH THI'!C:AA,14,0)</f>
        <v>14</v>
      </c>
      <c r="H1352" s="436">
        <f t="shared" si="276"/>
        <v>1</v>
      </c>
      <c r="I1352" s="436" t="str">
        <f t="shared" si="277"/>
        <v>Phạm Xuân Bảo</v>
      </c>
      <c r="J1352" s="436"/>
      <c r="K1352" s="436">
        <f t="shared" si="278"/>
        <v>2</v>
      </c>
      <c r="L1352" s="436" t="str">
        <f t="shared" si="279"/>
        <v>DC1CB31-DC-2</v>
      </c>
      <c r="M1352" s="436">
        <f t="shared" si="280"/>
        <v>31</v>
      </c>
      <c r="N1352" s="437">
        <f t="shared" si="286"/>
        <v>51</v>
      </c>
      <c r="O1352" s="437"/>
      <c r="P1352" s="430" t="str">
        <f t="shared" si="281"/>
        <v/>
      </c>
      <c r="U1352" s="177">
        <v>176</v>
      </c>
      <c r="V1352" s="177" t="s">
        <v>3426</v>
      </c>
      <c r="W1352" s="177" t="s">
        <v>3003</v>
      </c>
      <c r="X1352" s="177" t="s">
        <v>3427</v>
      </c>
      <c r="Y1352" s="177" t="s">
        <v>3428</v>
      </c>
      <c r="Z1352" s="177" t="s">
        <v>5221</v>
      </c>
      <c r="AA1352" s="525" t="s">
        <v>3429</v>
      </c>
      <c r="AB1352" s="399" t="str">
        <f t="shared" si="282"/>
        <v>DC1CB31</v>
      </c>
      <c r="AC1352" s="399" t="str">
        <f t="shared" si="283"/>
        <v>DC1CB31-DC</v>
      </c>
      <c r="AD1352" t="str">
        <f>Y1352&amp;"-"&amp;VLOOKUP(AC1352,'LICH THI'!C:AA,9,0)</f>
        <v>65DCCD20459-42469</v>
      </c>
      <c r="AE1352">
        <f t="shared" si="284"/>
        <v>1</v>
      </c>
    </row>
    <row r="1353" spans="1:31" x14ac:dyDescent="0.25">
      <c r="A1353" s="436" t="str">
        <f t="shared" si="274"/>
        <v>DC1CB31-DC-32</v>
      </c>
      <c r="B1353" s="436">
        <f>COUNTIF(AC$4:AC1353,AC1353)</f>
        <v>32</v>
      </c>
      <c r="C1353" s="436" t="str">
        <f t="shared" si="275"/>
        <v>DC1CB31-DC</v>
      </c>
      <c r="D1353" s="436">
        <f>VLOOKUP(C1353,'LICH THI'!C:AA,12,0)</f>
        <v>597</v>
      </c>
      <c r="E1353" s="436">
        <f>VLOOKUP(C1353,'LICH THI'!C:AA,13,0)</f>
        <v>45</v>
      </c>
      <c r="F1353" s="436">
        <f t="shared" si="285"/>
        <v>45</v>
      </c>
      <c r="G1353" s="436">
        <f>VLOOKUP(C1353,'LICH THI'!C:AA,14,0)</f>
        <v>14</v>
      </c>
      <c r="H1353" s="436">
        <f t="shared" si="276"/>
        <v>1</v>
      </c>
      <c r="I1353" s="436" t="str">
        <f t="shared" si="277"/>
        <v>Phạm Xuân Bảo</v>
      </c>
      <c r="J1353" s="436"/>
      <c r="K1353" s="436">
        <f t="shared" si="278"/>
        <v>2</v>
      </c>
      <c r="L1353" s="436" t="str">
        <f t="shared" si="279"/>
        <v>DC1CB31-DC-2</v>
      </c>
      <c r="M1353" s="436">
        <f t="shared" si="280"/>
        <v>31</v>
      </c>
      <c r="N1353" s="437">
        <f t="shared" si="286"/>
        <v>52</v>
      </c>
      <c r="O1353" s="437"/>
      <c r="P1353" s="430" t="str">
        <f t="shared" si="281"/>
        <v/>
      </c>
      <c r="U1353" s="177">
        <v>176</v>
      </c>
      <c r="V1353" s="177" t="s">
        <v>3426</v>
      </c>
      <c r="W1353" s="177" t="s">
        <v>3003</v>
      </c>
      <c r="X1353" s="177" t="s">
        <v>3427</v>
      </c>
      <c r="Y1353" s="177" t="s">
        <v>3428</v>
      </c>
      <c r="Z1353" s="177" t="s">
        <v>5221</v>
      </c>
      <c r="AA1353" s="525" t="s">
        <v>3429</v>
      </c>
      <c r="AB1353" s="399" t="str">
        <f t="shared" si="282"/>
        <v>DC1CB31</v>
      </c>
      <c r="AC1353" s="399" t="str">
        <f t="shared" si="283"/>
        <v>DC1CB31-DC</v>
      </c>
      <c r="AD1353" t="str">
        <f>Y1353&amp;"-"&amp;VLOOKUP(AC1353,'LICH THI'!C:AA,9,0)</f>
        <v>65DCCD20459-42469</v>
      </c>
      <c r="AE1353">
        <f t="shared" si="284"/>
        <v>1</v>
      </c>
    </row>
    <row r="1354" spans="1:31" x14ac:dyDescent="0.25">
      <c r="A1354" s="436" t="str">
        <f t="shared" si="274"/>
        <v>DC1CB31-DC-33</v>
      </c>
      <c r="B1354" s="436">
        <f>COUNTIF(AC$4:AC1354,AC1354)</f>
        <v>33</v>
      </c>
      <c r="C1354" s="436" t="str">
        <f t="shared" si="275"/>
        <v>DC1CB31-DC</v>
      </c>
      <c r="D1354" s="436">
        <f>VLOOKUP(C1354,'LICH THI'!C:AA,12,0)</f>
        <v>597</v>
      </c>
      <c r="E1354" s="436">
        <f>VLOOKUP(C1354,'LICH THI'!C:AA,13,0)</f>
        <v>45</v>
      </c>
      <c r="F1354" s="436">
        <f t="shared" si="285"/>
        <v>45</v>
      </c>
      <c r="G1354" s="436">
        <f>VLOOKUP(C1354,'LICH THI'!C:AA,14,0)</f>
        <v>14</v>
      </c>
      <c r="H1354" s="436">
        <f t="shared" si="276"/>
        <v>1</v>
      </c>
      <c r="I1354" s="436" t="str">
        <f t="shared" si="277"/>
        <v>Trần Thị Bé</v>
      </c>
      <c r="J1354" s="436"/>
      <c r="K1354" s="436">
        <f t="shared" si="278"/>
        <v>2</v>
      </c>
      <c r="L1354" s="436" t="str">
        <f t="shared" si="279"/>
        <v>DC1CB31-DC-2</v>
      </c>
      <c r="M1354" s="436">
        <f t="shared" si="280"/>
        <v>31</v>
      </c>
      <c r="N1354" s="437">
        <f t="shared" si="286"/>
        <v>53</v>
      </c>
      <c r="O1354" s="437"/>
      <c r="P1354" s="430" t="str">
        <f t="shared" si="281"/>
        <v/>
      </c>
      <c r="U1354" s="177">
        <v>242</v>
      </c>
      <c r="V1354" s="177" t="s">
        <v>3502</v>
      </c>
      <c r="W1354" s="177" t="s">
        <v>2716</v>
      </c>
      <c r="X1354" s="177" t="s">
        <v>6300</v>
      </c>
      <c r="Y1354" s="177" t="s">
        <v>6301</v>
      </c>
      <c r="Z1354" s="177" t="s">
        <v>5221</v>
      </c>
      <c r="AA1354" s="525" t="s">
        <v>6302</v>
      </c>
      <c r="AB1354" s="399" t="str">
        <f t="shared" si="282"/>
        <v>DC1CB31</v>
      </c>
      <c r="AC1354" s="399" t="str">
        <f t="shared" si="283"/>
        <v>DC1CB31-DC</v>
      </c>
      <c r="AD1354" t="str">
        <f>Y1354&amp;"-"&amp;VLOOKUP(AC1354,'LICH THI'!C:AA,9,0)</f>
        <v>65DCKT23817-42469</v>
      </c>
      <c r="AE1354">
        <f t="shared" si="284"/>
        <v>1</v>
      </c>
    </row>
    <row r="1355" spans="1:31" x14ac:dyDescent="0.25">
      <c r="A1355" s="436" t="str">
        <f t="shared" si="274"/>
        <v>DC1CB31-DC-34</v>
      </c>
      <c r="B1355" s="436">
        <f>COUNTIF(AC$4:AC1355,AC1355)</f>
        <v>34</v>
      </c>
      <c r="C1355" s="436" t="str">
        <f t="shared" si="275"/>
        <v>DC1CB31-DC</v>
      </c>
      <c r="D1355" s="436">
        <f>VLOOKUP(C1355,'LICH THI'!C:AA,12,0)</f>
        <v>597</v>
      </c>
      <c r="E1355" s="436">
        <f>VLOOKUP(C1355,'LICH THI'!C:AA,13,0)</f>
        <v>45</v>
      </c>
      <c r="F1355" s="436">
        <f t="shared" si="285"/>
        <v>45</v>
      </c>
      <c r="G1355" s="436">
        <f>VLOOKUP(C1355,'LICH THI'!C:AA,14,0)</f>
        <v>14</v>
      </c>
      <c r="H1355" s="436">
        <f t="shared" si="276"/>
        <v>1</v>
      </c>
      <c r="I1355" s="436" t="str">
        <f t="shared" si="277"/>
        <v>Trần Thị Bé</v>
      </c>
      <c r="J1355" s="436"/>
      <c r="K1355" s="436">
        <f t="shared" si="278"/>
        <v>2</v>
      </c>
      <c r="L1355" s="436" t="str">
        <f t="shared" si="279"/>
        <v>DC1CB31-DC-2</v>
      </c>
      <c r="M1355" s="436">
        <f t="shared" si="280"/>
        <v>31</v>
      </c>
      <c r="N1355" s="437">
        <f t="shared" si="286"/>
        <v>54</v>
      </c>
      <c r="O1355" s="437"/>
      <c r="P1355" s="430" t="str">
        <f t="shared" si="281"/>
        <v/>
      </c>
      <c r="U1355" s="177">
        <v>242</v>
      </c>
      <c r="V1355" s="177" t="s">
        <v>3502</v>
      </c>
      <c r="W1355" s="177" t="s">
        <v>2716</v>
      </c>
      <c r="X1355" s="177" t="s">
        <v>6300</v>
      </c>
      <c r="Y1355" s="177" t="s">
        <v>6301</v>
      </c>
      <c r="Z1355" s="177" t="s">
        <v>5221</v>
      </c>
      <c r="AA1355" s="525" t="s">
        <v>6302</v>
      </c>
      <c r="AB1355" s="399" t="str">
        <f t="shared" si="282"/>
        <v>DC1CB31</v>
      </c>
      <c r="AC1355" s="399" t="str">
        <f t="shared" si="283"/>
        <v>DC1CB31-DC</v>
      </c>
      <c r="AD1355" t="str">
        <f>Y1355&amp;"-"&amp;VLOOKUP(AC1355,'LICH THI'!C:AA,9,0)</f>
        <v>65DCKT23817-42469</v>
      </c>
      <c r="AE1355">
        <f t="shared" si="284"/>
        <v>1</v>
      </c>
    </row>
    <row r="1356" spans="1:31" x14ac:dyDescent="0.25">
      <c r="A1356" s="436" t="str">
        <f t="shared" si="274"/>
        <v>DC1CB31-DC-35</v>
      </c>
      <c r="B1356" s="436">
        <f>COUNTIF(AC$4:AC1356,AC1356)</f>
        <v>35</v>
      </c>
      <c r="C1356" s="436" t="str">
        <f t="shared" si="275"/>
        <v>DC1CB31-DC</v>
      </c>
      <c r="D1356" s="436">
        <f>VLOOKUP(C1356,'LICH THI'!C:AA,12,0)</f>
        <v>597</v>
      </c>
      <c r="E1356" s="436">
        <f>VLOOKUP(C1356,'LICH THI'!C:AA,13,0)</f>
        <v>45</v>
      </c>
      <c r="F1356" s="436">
        <f t="shared" si="285"/>
        <v>45</v>
      </c>
      <c r="G1356" s="436">
        <f>VLOOKUP(C1356,'LICH THI'!C:AA,14,0)</f>
        <v>14</v>
      </c>
      <c r="H1356" s="436">
        <f t="shared" si="276"/>
        <v>1</v>
      </c>
      <c r="I1356" s="436" t="str">
        <f t="shared" si="277"/>
        <v>Hồ Văn Bình</v>
      </c>
      <c r="J1356" s="436"/>
      <c r="K1356" s="436">
        <f t="shared" si="278"/>
        <v>2</v>
      </c>
      <c r="L1356" s="436" t="str">
        <f t="shared" si="279"/>
        <v>DC1CB31-DC-2</v>
      </c>
      <c r="M1356" s="436">
        <f t="shared" si="280"/>
        <v>31</v>
      </c>
      <c r="N1356" s="437">
        <f t="shared" si="286"/>
        <v>55</v>
      </c>
      <c r="O1356" s="437"/>
      <c r="P1356" s="430" t="str">
        <f t="shared" si="281"/>
        <v/>
      </c>
      <c r="U1356" s="177">
        <v>1</v>
      </c>
      <c r="V1356" s="177" t="s">
        <v>2724</v>
      </c>
      <c r="W1356" s="177" t="s">
        <v>2727</v>
      </c>
      <c r="X1356" s="177" t="s">
        <v>2605</v>
      </c>
      <c r="Y1356" s="177" t="s">
        <v>2728</v>
      </c>
      <c r="Z1356" s="177" t="s">
        <v>5221</v>
      </c>
      <c r="AA1356" s="525" t="s">
        <v>2729</v>
      </c>
      <c r="AB1356" s="399" t="str">
        <f t="shared" si="282"/>
        <v>DC1CB31</v>
      </c>
      <c r="AC1356" s="399" t="str">
        <f t="shared" si="283"/>
        <v>DC1CB31-DC</v>
      </c>
      <c r="AD1356" t="str">
        <f>Y1356&amp;"-"&amp;VLOOKUP(AC1356,'LICH THI'!C:AA,9,0)</f>
        <v>64DCCA3005-42469</v>
      </c>
      <c r="AE1356">
        <f t="shared" si="284"/>
        <v>1</v>
      </c>
    </row>
    <row r="1357" spans="1:31" x14ac:dyDescent="0.25">
      <c r="A1357" s="436" t="str">
        <f t="shared" si="274"/>
        <v>DC1CB31-DC-36</v>
      </c>
      <c r="B1357" s="436">
        <f>COUNTIF(AC$4:AC1357,AC1357)</f>
        <v>36</v>
      </c>
      <c r="C1357" s="436" t="str">
        <f t="shared" si="275"/>
        <v>DC1CB31-DC</v>
      </c>
      <c r="D1357" s="436">
        <f>VLOOKUP(C1357,'LICH THI'!C:AA,12,0)</f>
        <v>597</v>
      </c>
      <c r="E1357" s="436">
        <f>VLOOKUP(C1357,'LICH THI'!C:AA,13,0)</f>
        <v>45</v>
      </c>
      <c r="F1357" s="436">
        <f t="shared" si="285"/>
        <v>45</v>
      </c>
      <c r="G1357" s="436">
        <f>VLOOKUP(C1357,'LICH THI'!C:AA,14,0)</f>
        <v>14</v>
      </c>
      <c r="H1357" s="436">
        <f t="shared" si="276"/>
        <v>1</v>
      </c>
      <c r="I1357" s="436" t="str">
        <f t="shared" si="277"/>
        <v>Hồ Văn Bình</v>
      </c>
      <c r="J1357" s="436"/>
      <c r="K1357" s="436">
        <f t="shared" si="278"/>
        <v>2</v>
      </c>
      <c r="L1357" s="436" t="str">
        <f t="shared" si="279"/>
        <v>DC1CB31-DC-2</v>
      </c>
      <c r="M1357" s="436">
        <f t="shared" si="280"/>
        <v>31</v>
      </c>
      <c r="N1357" s="437">
        <f t="shared" si="286"/>
        <v>56</v>
      </c>
      <c r="O1357" s="437"/>
      <c r="P1357" s="430" t="str">
        <f t="shared" si="281"/>
        <v/>
      </c>
      <c r="U1357" s="177">
        <v>1</v>
      </c>
      <c r="V1357" s="177" t="s">
        <v>2724</v>
      </c>
      <c r="W1357" s="177" t="s">
        <v>2727</v>
      </c>
      <c r="X1357" s="177" t="s">
        <v>2605</v>
      </c>
      <c r="Y1357" s="177" t="s">
        <v>2728</v>
      </c>
      <c r="Z1357" s="177" t="s">
        <v>5221</v>
      </c>
      <c r="AA1357" s="525" t="s">
        <v>2729</v>
      </c>
      <c r="AB1357" s="399" t="str">
        <f t="shared" si="282"/>
        <v>DC1CB31</v>
      </c>
      <c r="AC1357" s="399" t="str">
        <f t="shared" si="283"/>
        <v>DC1CB31-DC</v>
      </c>
      <c r="AD1357" t="str">
        <f>Y1357&amp;"-"&amp;VLOOKUP(AC1357,'LICH THI'!C:AA,9,0)</f>
        <v>64DCCA3005-42469</v>
      </c>
      <c r="AE1357">
        <f t="shared" si="284"/>
        <v>1</v>
      </c>
    </row>
    <row r="1358" spans="1:31" x14ac:dyDescent="0.25">
      <c r="A1358" s="436" t="str">
        <f t="shared" si="274"/>
        <v>DC1CB31-DC-37</v>
      </c>
      <c r="B1358" s="436">
        <f>COUNTIF(AC$4:AC1358,AC1358)</f>
        <v>37</v>
      </c>
      <c r="C1358" s="436" t="str">
        <f t="shared" si="275"/>
        <v>DC1CB31-DC</v>
      </c>
      <c r="D1358" s="436">
        <f>VLOOKUP(C1358,'LICH THI'!C:AA,12,0)</f>
        <v>597</v>
      </c>
      <c r="E1358" s="436">
        <f>VLOOKUP(C1358,'LICH THI'!C:AA,13,0)</f>
        <v>45</v>
      </c>
      <c r="F1358" s="436">
        <f t="shared" si="285"/>
        <v>45</v>
      </c>
      <c r="G1358" s="436">
        <f>VLOOKUP(C1358,'LICH THI'!C:AA,14,0)</f>
        <v>14</v>
      </c>
      <c r="H1358" s="436">
        <f t="shared" si="276"/>
        <v>1</v>
      </c>
      <c r="I1358" s="436" t="str">
        <f t="shared" si="277"/>
        <v>Nguyễn Hữu Cảnh</v>
      </c>
      <c r="J1358" s="436"/>
      <c r="K1358" s="436">
        <f t="shared" si="278"/>
        <v>2</v>
      </c>
      <c r="L1358" s="436" t="str">
        <f t="shared" si="279"/>
        <v>DC1CB31-DC-2</v>
      </c>
      <c r="M1358" s="436">
        <f t="shared" si="280"/>
        <v>31</v>
      </c>
      <c r="N1358" s="437">
        <f t="shared" si="286"/>
        <v>57</v>
      </c>
      <c r="O1358" s="437"/>
      <c r="P1358" s="430" t="str">
        <f t="shared" si="281"/>
        <v/>
      </c>
      <c r="U1358" s="177">
        <v>66</v>
      </c>
      <c r="V1358" s="177" t="s">
        <v>3325</v>
      </c>
      <c r="W1358" s="177" t="s">
        <v>3326</v>
      </c>
      <c r="X1358" s="177" t="s">
        <v>3327</v>
      </c>
      <c r="Y1358" s="177" t="s">
        <v>3328</v>
      </c>
      <c r="Z1358" s="177" t="s">
        <v>5221</v>
      </c>
      <c r="AA1358" s="525" t="s">
        <v>3329</v>
      </c>
      <c r="AB1358" s="399" t="str">
        <f t="shared" si="282"/>
        <v>DC1CB31</v>
      </c>
      <c r="AC1358" s="399" t="str">
        <f t="shared" si="283"/>
        <v>DC1CB31-DC</v>
      </c>
      <c r="AD1358" t="str">
        <f>Y1358&amp;"-"&amp;VLOOKUP(AC1358,'LICH THI'!C:AA,9,0)</f>
        <v>64DCDT3136-42469</v>
      </c>
      <c r="AE1358">
        <f t="shared" si="284"/>
        <v>1</v>
      </c>
    </row>
    <row r="1359" spans="1:31" x14ac:dyDescent="0.25">
      <c r="A1359" s="436" t="str">
        <f t="shared" si="274"/>
        <v>DC1CB31-DC-38</v>
      </c>
      <c r="B1359" s="436">
        <f>COUNTIF(AC$4:AC1359,AC1359)</f>
        <v>38</v>
      </c>
      <c r="C1359" s="436" t="str">
        <f t="shared" si="275"/>
        <v>DC1CB31-DC</v>
      </c>
      <c r="D1359" s="436">
        <f>VLOOKUP(C1359,'LICH THI'!C:AA,12,0)</f>
        <v>597</v>
      </c>
      <c r="E1359" s="436">
        <f>VLOOKUP(C1359,'LICH THI'!C:AA,13,0)</f>
        <v>45</v>
      </c>
      <c r="F1359" s="436">
        <f t="shared" si="285"/>
        <v>45</v>
      </c>
      <c r="G1359" s="436">
        <f>VLOOKUP(C1359,'LICH THI'!C:AA,14,0)</f>
        <v>14</v>
      </c>
      <c r="H1359" s="436">
        <f t="shared" si="276"/>
        <v>1</v>
      </c>
      <c r="I1359" s="436" t="str">
        <f t="shared" si="277"/>
        <v>Nguyễn Hữu Cảnh</v>
      </c>
      <c r="J1359" s="436"/>
      <c r="K1359" s="436">
        <f t="shared" si="278"/>
        <v>2</v>
      </c>
      <c r="L1359" s="436" t="str">
        <f t="shared" si="279"/>
        <v>DC1CB31-DC-2</v>
      </c>
      <c r="M1359" s="436">
        <f t="shared" si="280"/>
        <v>31</v>
      </c>
      <c r="N1359" s="437">
        <f t="shared" si="286"/>
        <v>58</v>
      </c>
      <c r="O1359" s="437"/>
      <c r="P1359" s="430" t="str">
        <f t="shared" si="281"/>
        <v/>
      </c>
      <c r="U1359" s="177">
        <v>66</v>
      </c>
      <c r="V1359" s="177" t="s">
        <v>3325</v>
      </c>
      <c r="W1359" s="177" t="s">
        <v>3326</v>
      </c>
      <c r="X1359" s="177" t="s">
        <v>3327</v>
      </c>
      <c r="Y1359" s="177" t="s">
        <v>3328</v>
      </c>
      <c r="Z1359" s="177" t="s">
        <v>5221</v>
      </c>
      <c r="AA1359" s="525" t="s">
        <v>3329</v>
      </c>
      <c r="AB1359" s="399" t="str">
        <f t="shared" si="282"/>
        <v>DC1CB31</v>
      </c>
      <c r="AC1359" s="399" t="str">
        <f t="shared" si="283"/>
        <v>DC1CB31-DC</v>
      </c>
      <c r="AD1359" t="str">
        <f>Y1359&amp;"-"&amp;VLOOKUP(AC1359,'LICH THI'!C:AA,9,0)</f>
        <v>64DCDT3136-42469</v>
      </c>
      <c r="AE1359">
        <f t="shared" si="284"/>
        <v>1</v>
      </c>
    </row>
    <row r="1360" spans="1:31" x14ac:dyDescent="0.25">
      <c r="A1360" s="436" t="str">
        <f t="shared" si="274"/>
        <v>DC1CB31-DC-39</v>
      </c>
      <c r="B1360" s="436">
        <f>COUNTIF(AC$4:AC1360,AC1360)</f>
        <v>39</v>
      </c>
      <c r="C1360" s="436" t="str">
        <f t="shared" si="275"/>
        <v>DC1CB31-DC</v>
      </c>
      <c r="D1360" s="436">
        <f>VLOOKUP(C1360,'LICH THI'!C:AA,12,0)</f>
        <v>597</v>
      </c>
      <c r="E1360" s="436">
        <f>VLOOKUP(C1360,'LICH THI'!C:AA,13,0)</f>
        <v>45</v>
      </c>
      <c r="F1360" s="436">
        <f t="shared" si="285"/>
        <v>45</v>
      </c>
      <c r="G1360" s="436">
        <f>VLOOKUP(C1360,'LICH THI'!C:AA,14,0)</f>
        <v>14</v>
      </c>
      <c r="H1360" s="436">
        <f t="shared" si="276"/>
        <v>1</v>
      </c>
      <c r="I1360" s="436" t="str">
        <f t="shared" si="277"/>
        <v>Lê Văn Công</v>
      </c>
      <c r="J1360" s="436"/>
      <c r="K1360" s="436">
        <f t="shared" si="278"/>
        <v>2</v>
      </c>
      <c r="L1360" s="436" t="str">
        <f t="shared" si="279"/>
        <v>DC1CB31-DC-2</v>
      </c>
      <c r="M1360" s="436">
        <f t="shared" si="280"/>
        <v>31</v>
      </c>
      <c r="N1360" s="437">
        <f t="shared" si="286"/>
        <v>59</v>
      </c>
      <c r="O1360" s="437"/>
      <c r="P1360" s="430" t="str">
        <f t="shared" si="281"/>
        <v/>
      </c>
      <c r="U1360" s="177">
        <v>83</v>
      </c>
      <c r="V1360" s="177" t="s">
        <v>3341</v>
      </c>
      <c r="W1360" s="177" t="s">
        <v>2604</v>
      </c>
      <c r="X1360" s="177" t="s">
        <v>3104</v>
      </c>
      <c r="Y1360" s="177" t="s">
        <v>3798</v>
      </c>
      <c r="Z1360" s="177" t="s">
        <v>5221</v>
      </c>
      <c r="AA1360" s="525" t="s">
        <v>3799</v>
      </c>
      <c r="AB1360" s="399" t="str">
        <f t="shared" si="282"/>
        <v>DC1CB31</v>
      </c>
      <c r="AC1360" s="399" t="str">
        <f t="shared" si="283"/>
        <v>DC1CB31-DC</v>
      </c>
      <c r="AD1360" t="str">
        <f>Y1360&amp;"-"&amp;VLOOKUP(AC1360,'LICH THI'!C:AA,9,0)</f>
        <v>64DCDT3163-42469</v>
      </c>
      <c r="AE1360">
        <f t="shared" si="284"/>
        <v>1</v>
      </c>
    </row>
    <row r="1361" spans="1:31" x14ac:dyDescent="0.25">
      <c r="A1361" s="436" t="str">
        <f t="shared" si="274"/>
        <v>DC1CB31-DC-40</v>
      </c>
      <c r="B1361" s="436">
        <f>COUNTIF(AC$4:AC1361,AC1361)</f>
        <v>40</v>
      </c>
      <c r="C1361" s="436" t="str">
        <f t="shared" si="275"/>
        <v>DC1CB31-DC</v>
      </c>
      <c r="D1361" s="436">
        <f>VLOOKUP(C1361,'LICH THI'!C:AA,12,0)</f>
        <v>597</v>
      </c>
      <c r="E1361" s="436">
        <f>VLOOKUP(C1361,'LICH THI'!C:AA,13,0)</f>
        <v>45</v>
      </c>
      <c r="F1361" s="436">
        <f t="shared" si="285"/>
        <v>45</v>
      </c>
      <c r="G1361" s="436">
        <f>VLOOKUP(C1361,'LICH THI'!C:AA,14,0)</f>
        <v>14</v>
      </c>
      <c r="H1361" s="436">
        <f t="shared" si="276"/>
        <v>1</v>
      </c>
      <c r="I1361" s="436" t="str">
        <f t="shared" si="277"/>
        <v>Lê Văn Công</v>
      </c>
      <c r="J1361" s="436"/>
      <c r="K1361" s="436">
        <f t="shared" si="278"/>
        <v>2</v>
      </c>
      <c r="L1361" s="436" t="str">
        <f t="shared" si="279"/>
        <v>DC1CB31-DC-2</v>
      </c>
      <c r="M1361" s="436">
        <f t="shared" si="280"/>
        <v>31</v>
      </c>
      <c r="N1361" s="437">
        <f t="shared" si="286"/>
        <v>60</v>
      </c>
      <c r="O1361" s="437"/>
      <c r="P1361" s="430" t="str">
        <f t="shared" si="281"/>
        <v/>
      </c>
      <c r="U1361" s="177">
        <v>83</v>
      </c>
      <c r="V1361" s="177" t="s">
        <v>3341</v>
      </c>
      <c r="W1361" s="177" t="s">
        <v>2604</v>
      </c>
      <c r="X1361" s="177" t="s">
        <v>3104</v>
      </c>
      <c r="Y1361" s="177" t="s">
        <v>3798</v>
      </c>
      <c r="Z1361" s="177" t="s">
        <v>5221</v>
      </c>
      <c r="AA1361" s="525" t="s">
        <v>3799</v>
      </c>
      <c r="AB1361" s="399" t="str">
        <f t="shared" si="282"/>
        <v>DC1CB31</v>
      </c>
      <c r="AC1361" s="399" t="str">
        <f t="shared" si="283"/>
        <v>DC1CB31-DC</v>
      </c>
      <c r="AD1361" t="str">
        <f>Y1361&amp;"-"&amp;VLOOKUP(AC1361,'LICH THI'!C:AA,9,0)</f>
        <v>64DCDT3163-42469</v>
      </c>
      <c r="AE1361">
        <f t="shared" si="284"/>
        <v>1</v>
      </c>
    </row>
    <row r="1362" spans="1:31" x14ac:dyDescent="0.25">
      <c r="A1362" s="436" t="str">
        <f t="shared" si="274"/>
        <v>DC1CB31-DC-41</v>
      </c>
      <c r="B1362" s="436">
        <f>COUNTIF(AC$4:AC1362,AC1362)</f>
        <v>41</v>
      </c>
      <c r="C1362" s="436" t="str">
        <f t="shared" si="275"/>
        <v>DC1CB31-DC</v>
      </c>
      <c r="D1362" s="436">
        <f>VLOOKUP(C1362,'LICH THI'!C:AA,12,0)</f>
        <v>597</v>
      </c>
      <c r="E1362" s="436">
        <f>VLOOKUP(C1362,'LICH THI'!C:AA,13,0)</f>
        <v>45</v>
      </c>
      <c r="F1362" s="436">
        <f t="shared" si="285"/>
        <v>45</v>
      </c>
      <c r="G1362" s="436">
        <f>VLOOKUP(C1362,'LICH THI'!C:AA,14,0)</f>
        <v>14</v>
      </c>
      <c r="H1362" s="436">
        <f t="shared" si="276"/>
        <v>1</v>
      </c>
      <c r="I1362" s="436" t="str">
        <f t="shared" si="277"/>
        <v>Bùi Mạnh Cường</v>
      </c>
      <c r="J1362" s="436"/>
      <c r="K1362" s="436">
        <f t="shared" si="278"/>
        <v>2</v>
      </c>
      <c r="L1362" s="436" t="str">
        <f t="shared" si="279"/>
        <v>DC1CB31-DC-2</v>
      </c>
      <c r="M1362" s="436">
        <f t="shared" si="280"/>
        <v>31</v>
      </c>
      <c r="N1362" s="437">
        <f t="shared" si="286"/>
        <v>61</v>
      </c>
      <c r="O1362" s="437"/>
      <c r="P1362" s="430" t="str">
        <f t="shared" si="281"/>
        <v/>
      </c>
      <c r="U1362" s="177">
        <v>154</v>
      </c>
      <c r="V1362" s="177" t="s">
        <v>3400</v>
      </c>
      <c r="W1362" s="177" t="s">
        <v>4831</v>
      </c>
      <c r="X1362" s="177" t="s">
        <v>2735</v>
      </c>
      <c r="Y1362" s="177" t="s">
        <v>4832</v>
      </c>
      <c r="Z1362" s="177" t="s">
        <v>5221</v>
      </c>
      <c r="AA1362" s="525" t="s">
        <v>4833</v>
      </c>
      <c r="AB1362" s="399" t="str">
        <f t="shared" si="282"/>
        <v>DC1CB31</v>
      </c>
      <c r="AC1362" s="399" t="str">
        <f t="shared" si="283"/>
        <v>DC1CB31-DC</v>
      </c>
      <c r="AD1362" t="str">
        <f>Y1362&amp;"-"&amp;VLOOKUP(AC1362,'LICH THI'!C:AA,9,0)</f>
        <v>64DCOT3158-42469</v>
      </c>
      <c r="AE1362">
        <f t="shared" si="284"/>
        <v>1</v>
      </c>
    </row>
    <row r="1363" spans="1:31" x14ac:dyDescent="0.25">
      <c r="A1363" s="436" t="str">
        <f t="shared" si="274"/>
        <v>DC1CB31-DC-42</v>
      </c>
      <c r="B1363" s="436">
        <f>COUNTIF(AC$4:AC1363,AC1363)</f>
        <v>42</v>
      </c>
      <c r="C1363" s="436" t="str">
        <f t="shared" si="275"/>
        <v>DC1CB31-DC</v>
      </c>
      <c r="D1363" s="436">
        <f>VLOOKUP(C1363,'LICH THI'!C:AA,12,0)</f>
        <v>597</v>
      </c>
      <c r="E1363" s="436">
        <f>VLOOKUP(C1363,'LICH THI'!C:AA,13,0)</f>
        <v>45</v>
      </c>
      <c r="F1363" s="436">
        <f t="shared" si="285"/>
        <v>45</v>
      </c>
      <c r="G1363" s="436">
        <f>VLOOKUP(C1363,'LICH THI'!C:AA,14,0)</f>
        <v>14</v>
      </c>
      <c r="H1363" s="436">
        <f t="shared" si="276"/>
        <v>1</v>
      </c>
      <c r="I1363" s="436" t="str">
        <f t="shared" si="277"/>
        <v>Bùi Mạnh Cường</v>
      </c>
      <c r="J1363" s="436"/>
      <c r="K1363" s="436">
        <f t="shared" si="278"/>
        <v>2</v>
      </c>
      <c r="L1363" s="436" t="str">
        <f t="shared" si="279"/>
        <v>DC1CB31-DC-2</v>
      </c>
      <c r="M1363" s="436">
        <f t="shared" si="280"/>
        <v>31</v>
      </c>
      <c r="N1363" s="437">
        <f t="shared" si="286"/>
        <v>62</v>
      </c>
      <c r="O1363" s="437"/>
      <c r="P1363" s="430" t="str">
        <f t="shared" si="281"/>
        <v/>
      </c>
      <c r="U1363" s="177">
        <v>154</v>
      </c>
      <c r="V1363" s="177" t="s">
        <v>3400</v>
      </c>
      <c r="W1363" s="177" t="s">
        <v>4831</v>
      </c>
      <c r="X1363" s="177" t="s">
        <v>2735</v>
      </c>
      <c r="Y1363" s="177" t="s">
        <v>4832</v>
      </c>
      <c r="Z1363" s="177" t="s">
        <v>5221</v>
      </c>
      <c r="AA1363" s="525" t="s">
        <v>4833</v>
      </c>
      <c r="AB1363" s="399" t="str">
        <f t="shared" si="282"/>
        <v>DC1CB31</v>
      </c>
      <c r="AC1363" s="399" t="str">
        <f t="shared" si="283"/>
        <v>DC1CB31-DC</v>
      </c>
      <c r="AD1363" t="str">
        <f>Y1363&amp;"-"&amp;VLOOKUP(AC1363,'LICH THI'!C:AA,9,0)</f>
        <v>64DCOT3158-42469</v>
      </c>
      <c r="AE1363">
        <f t="shared" si="284"/>
        <v>1</v>
      </c>
    </row>
    <row r="1364" spans="1:31" x14ac:dyDescent="0.25">
      <c r="A1364" s="436" t="str">
        <f t="shared" si="274"/>
        <v>DC1CB31-DC-43</v>
      </c>
      <c r="B1364" s="436">
        <f>COUNTIF(AC$4:AC1364,AC1364)</f>
        <v>43</v>
      </c>
      <c r="C1364" s="436" t="str">
        <f t="shared" si="275"/>
        <v>DC1CB31-DC</v>
      </c>
      <c r="D1364" s="436">
        <f>VLOOKUP(C1364,'LICH THI'!C:AA,12,0)</f>
        <v>597</v>
      </c>
      <c r="E1364" s="436">
        <f>VLOOKUP(C1364,'LICH THI'!C:AA,13,0)</f>
        <v>45</v>
      </c>
      <c r="F1364" s="436">
        <f t="shared" si="285"/>
        <v>45</v>
      </c>
      <c r="G1364" s="436">
        <f>VLOOKUP(C1364,'LICH THI'!C:AA,14,0)</f>
        <v>14</v>
      </c>
      <c r="H1364" s="436">
        <f t="shared" si="276"/>
        <v>1</v>
      </c>
      <c r="I1364" s="436" t="str">
        <f t="shared" si="277"/>
        <v>Nguyễn Văn Cường</v>
      </c>
      <c r="J1364" s="436"/>
      <c r="K1364" s="436">
        <f t="shared" si="278"/>
        <v>2</v>
      </c>
      <c r="L1364" s="436" t="str">
        <f t="shared" si="279"/>
        <v>DC1CB31-DC-2</v>
      </c>
      <c r="M1364" s="436">
        <f t="shared" si="280"/>
        <v>31</v>
      </c>
      <c r="N1364" s="437">
        <f t="shared" si="286"/>
        <v>63</v>
      </c>
      <c r="O1364" s="437"/>
      <c r="P1364" s="430" t="str">
        <f t="shared" si="281"/>
        <v/>
      </c>
      <c r="U1364" s="177">
        <v>56</v>
      </c>
      <c r="V1364" s="177" t="s">
        <v>3308</v>
      </c>
      <c r="W1364" s="177" t="s">
        <v>2741</v>
      </c>
      <c r="X1364" s="177" t="s">
        <v>2735</v>
      </c>
      <c r="Y1364" s="177" t="s">
        <v>3765</v>
      </c>
      <c r="Z1364" s="177" t="s">
        <v>5221</v>
      </c>
      <c r="AA1364" s="525" t="s">
        <v>3749</v>
      </c>
      <c r="AB1364" s="399" t="str">
        <f t="shared" si="282"/>
        <v>DC1CB31</v>
      </c>
      <c r="AC1364" s="399" t="str">
        <f t="shared" si="283"/>
        <v>DC1CB31-DC</v>
      </c>
      <c r="AD1364" t="str">
        <f>Y1364&amp;"-"&amp;VLOOKUP(AC1364,'LICH THI'!C:AA,9,0)</f>
        <v>64DCDT3060-42469</v>
      </c>
      <c r="AE1364">
        <f t="shared" si="284"/>
        <v>1</v>
      </c>
    </row>
    <row r="1365" spans="1:31" x14ac:dyDescent="0.25">
      <c r="A1365" s="436" t="str">
        <f t="shared" si="274"/>
        <v>DC1CB31-DC-44</v>
      </c>
      <c r="B1365" s="436">
        <f>COUNTIF(AC$4:AC1365,AC1365)</f>
        <v>44</v>
      </c>
      <c r="C1365" s="436" t="str">
        <f t="shared" si="275"/>
        <v>DC1CB31-DC</v>
      </c>
      <c r="D1365" s="436">
        <f>VLOOKUP(C1365,'LICH THI'!C:AA,12,0)</f>
        <v>597</v>
      </c>
      <c r="E1365" s="436">
        <f>VLOOKUP(C1365,'LICH THI'!C:AA,13,0)</f>
        <v>45</v>
      </c>
      <c r="F1365" s="436">
        <f t="shared" si="285"/>
        <v>45</v>
      </c>
      <c r="G1365" s="436">
        <f>VLOOKUP(C1365,'LICH THI'!C:AA,14,0)</f>
        <v>14</v>
      </c>
      <c r="H1365" s="436">
        <f t="shared" si="276"/>
        <v>1</v>
      </c>
      <c r="I1365" s="436" t="str">
        <f t="shared" si="277"/>
        <v>Nguyễn Văn Cường</v>
      </c>
      <c r="J1365" s="436"/>
      <c r="K1365" s="436">
        <f t="shared" si="278"/>
        <v>2</v>
      </c>
      <c r="L1365" s="436" t="str">
        <f t="shared" si="279"/>
        <v>DC1CB31-DC-2</v>
      </c>
      <c r="M1365" s="436">
        <f t="shared" si="280"/>
        <v>31</v>
      </c>
      <c r="N1365" s="437">
        <f t="shared" si="286"/>
        <v>64</v>
      </c>
      <c r="O1365" s="437"/>
      <c r="P1365" s="430" t="str">
        <f t="shared" si="281"/>
        <v/>
      </c>
      <c r="U1365" s="177">
        <v>56</v>
      </c>
      <c r="V1365" s="177" t="s">
        <v>3308</v>
      </c>
      <c r="W1365" s="177" t="s">
        <v>2741</v>
      </c>
      <c r="X1365" s="177" t="s">
        <v>2735</v>
      </c>
      <c r="Y1365" s="177" t="s">
        <v>3765</v>
      </c>
      <c r="Z1365" s="177" t="s">
        <v>5221</v>
      </c>
      <c r="AA1365" s="525" t="s">
        <v>3749</v>
      </c>
      <c r="AB1365" s="399" t="str">
        <f t="shared" si="282"/>
        <v>DC1CB31</v>
      </c>
      <c r="AC1365" s="399" t="str">
        <f t="shared" si="283"/>
        <v>DC1CB31-DC</v>
      </c>
      <c r="AD1365" t="str">
        <f>Y1365&amp;"-"&amp;VLOOKUP(AC1365,'LICH THI'!C:AA,9,0)</f>
        <v>64DCDT3060-42469</v>
      </c>
      <c r="AE1365">
        <f t="shared" si="284"/>
        <v>1</v>
      </c>
    </row>
    <row r="1366" spans="1:31" x14ac:dyDescent="0.25">
      <c r="A1366" s="436" t="str">
        <f t="shared" si="274"/>
        <v>DC1CB31-DC-45</v>
      </c>
      <c r="B1366" s="436">
        <f>COUNTIF(AC$4:AC1366,AC1366)</f>
        <v>45</v>
      </c>
      <c r="C1366" s="436" t="str">
        <f t="shared" si="275"/>
        <v>DC1CB31-DC</v>
      </c>
      <c r="D1366" s="436">
        <f>VLOOKUP(C1366,'LICH THI'!C:AA,12,0)</f>
        <v>597</v>
      </c>
      <c r="E1366" s="436">
        <f>VLOOKUP(C1366,'LICH THI'!C:AA,13,0)</f>
        <v>45</v>
      </c>
      <c r="F1366" s="436">
        <f t="shared" si="285"/>
        <v>45</v>
      </c>
      <c r="G1366" s="436">
        <f>VLOOKUP(C1366,'LICH THI'!C:AA,14,0)</f>
        <v>14</v>
      </c>
      <c r="H1366" s="436">
        <f t="shared" si="276"/>
        <v>1</v>
      </c>
      <c r="I1366" s="436" t="str">
        <f t="shared" si="277"/>
        <v>Nguyễn Quyết Chiến</v>
      </c>
      <c r="J1366" s="436"/>
      <c r="K1366" s="436">
        <f t="shared" si="278"/>
        <v>2</v>
      </c>
      <c r="L1366" s="436" t="str">
        <f t="shared" si="279"/>
        <v>DC1CB31-DC-2</v>
      </c>
      <c r="M1366" s="436">
        <f t="shared" si="280"/>
        <v>31</v>
      </c>
      <c r="N1366" s="437">
        <f t="shared" si="286"/>
        <v>65</v>
      </c>
      <c r="O1366" s="437"/>
      <c r="P1366" s="430" t="str">
        <f t="shared" si="281"/>
        <v/>
      </c>
      <c r="U1366" s="177">
        <v>25</v>
      </c>
      <c r="V1366" s="177" t="s">
        <v>2897</v>
      </c>
      <c r="W1366" s="177" t="s">
        <v>5266</v>
      </c>
      <c r="X1366" s="177" t="s">
        <v>2709</v>
      </c>
      <c r="Y1366" s="177" t="s">
        <v>5267</v>
      </c>
      <c r="Z1366" s="177" t="s">
        <v>5221</v>
      </c>
      <c r="AA1366" s="525" t="s">
        <v>3835</v>
      </c>
      <c r="AB1366" s="399" t="str">
        <f t="shared" si="282"/>
        <v>DC1CB31</v>
      </c>
      <c r="AC1366" s="399" t="str">
        <f t="shared" si="283"/>
        <v>DC1CB31-DC</v>
      </c>
      <c r="AD1366" t="str">
        <f>Y1366&amp;"-"&amp;VLOOKUP(AC1366,'LICH THI'!C:AA,9,0)</f>
        <v>64DCDB3003-42469</v>
      </c>
      <c r="AE1366">
        <f t="shared" si="284"/>
        <v>1</v>
      </c>
    </row>
    <row r="1367" spans="1:31" x14ac:dyDescent="0.25">
      <c r="A1367" s="436" t="str">
        <f t="shared" si="274"/>
        <v>DC1CB31-DC-46</v>
      </c>
      <c r="B1367" s="436">
        <f>COUNTIF(AC$4:AC1367,AC1367)</f>
        <v>46</v>
      </c>
      <c r="C1367" s="436" t="str">
        <f t="shared" si="275"/>
        <v>DC1CB31-DC</v>
      </c>
      <c r="D1367" s="436">
        <f>VLOOKUP(C1367,'LICH THI'!C:AA,12,0)</f>
        <v>597</v>
      </c>
      <c r="E1367" s="436">
        <f>VLOOKUP(C1367,'LICH THI'!C:AA,13,0)</f>
        <v>45</v>
      </c>
      <c r="F1367" s="436">
        <f t="shared" si="285"/>
        <v>45</v>
      </c>
      <c r="G1367" s="436">
        <f>VLOOKUP(C1367,'LICH THI'!C:AA,14,0)</f>
        <v>14</v>
      </c>
      <c r="H1367" s="436">
        <f t="shared" si="276"/>
        <v>2</v>
      </c>
      <c r="I1367" s="436" t="str">
        <f t="shared" si="277"/>
        <v>Nguyễn Quyết Chiến</v>
      </c>
      <c r="J1367" s="436"/>
      <c r="K1367" s="436">
        <f t="shared" si="278"/>
        <v>3</v>
      </c>
      <c r="L1367" s="436" t="str">
        <f t="shared" si="279"/>
        <v>DC1CB31-DC-3</v>
      </c>
      <c r="M1367" s="436">
        <f t="shared" si="280"/>
        <v>31</v>
      </c>
      <c r="N1367" s="437">
        <f t="shared" si="286"/>
        <v>116</v>
      </c>
      <c r="O1367" s="437"/>
      <c r="P1367" s="430" t="str">
        <f t="shared" si="281"/>
        <v/>
      </c>
      <c r="U1367" s="177">
        <v>25</v>
      </c>
      <c r="V1367" s="177" t="s">
        <v>2897</v>
      </c>
      <c r="W1367" s="177" t="s">
        <v>5266</v>
      </c>
      <c r="X1367" s="177" t="s">
        <v>2709</v>
      </c>
      <c r="Y1367" s="177" t="s">
        <v>5267</v>
      </c>
      <c r="Z1367" s="177" t="s">
        <v>5221</v>
      </c>
      <c r="AA1367" s="525" t="s">
        <v>3835</v>
      </c>
      <c r="AB1367" s="399" t="str">
        <f t="shared" si="282"/>
        <v>DC1CB31</v>
      </c>
      <c r="AC1367" s="399" t="str">
        <f t="shared" si="283"/>
        <v>DC1CB31-DC</v>
      </c>
      <c r="AD1367" t="str">
        <f>Y1367&amp;"-"&amp;VLOOKUP(AC1367,'LICH THI'!C:AA,9,0)</f>
        <v>64DCDB3003-42469</v>
      </c>
      <c r="AE1367">
        <f t="shared" si="284"/>
        <v>1</v>
      </c>
    </row>
    <row r="1368" spans="1:31" x14ac:dyDescent="0.25">
      <c r="A1368" s="436" t="str">
        <f t="shared" si="274"/>
        <v>DC1CB31-DC-47</v>
      </c>
      <c r="B1368" s="436">
        <f>COUNTIF(AC$4:AC1368,AC1368)</f>
        <v>47</v>
      </c>
      <c r="C1368" s="436" t="str">
        <f t="shared" si="275"/>
        <v>DC1CB31-DC</v>
      </c>
      <c r="D1368" s="436">
        <f>VLOOKUP(C1368,'LICH THI'!C:AA,12,0)</f>
        <v>597</v>
      </c>
      <c r="E1368" s="436">
        <f>VLOOKUP(C1368,'LICH THI'!C:AA,13,0)</f>
        <v>45</v>
      </c>
      <c r="F1368" s="436">
        <f t="shared" si="285"/>
        <v>45</v>
      </c>
      <c r="G1368" s="436">
        <f>VLOOKUP(C1368,'LICH THI'!C:AA,14,0)</f>
        <v>14</v>
      </c>
      <c r="H1368" s="436">
        <f t="shared" si="276"/>
        <v>2</v>
      </c>
      <c r="I1368" s="436" t="str">
        <f t="shared" si="277"/>
        <v>Đinh Văn Chỉnh</v>
      </c>
      <c r="J1368" s="436"/>
      <c r="K1368" s="436">
        <f t="shared" si="278"/>
        <v>3</v>
      </c>
      <c r="L1368" s="436" t="str">
        <f t="shared" si="279"/>
        <v>DC1CB31-DC-3</v>
      </c>
      <c r="M1368" s="436">
        <f t="shared" si="280"/>
        <v>31</v>
      </c>
      <c r="N1368" s="437">
        <f t="shared" si="286"/>
        <v>117</v>
      </c>
      <c r="O1368" s="437"/>
      <c r="P1368" s="430" t="str">
        <f t="shared" si="281"/>
        <v/>
      </c>
      <c r="U1368" s="177">
        <v>182</v>
      </c>
      <c r="V1368" s="177" t="s">
        <v>3455</v>
      </c>
      <c r="W1368" s="177" t="s">
        <v>4052</v>
      </c>
      <c r="X1368" s="177" t="s">
        <v>4053</v>
      </c>
      <c r="Y1368" s="177" t="s">
        <v>4054</v>
      </c>
      <c r="Z1368" s="177" t="s">
        <v>5221</v>
      </c>
      <c r="AA1368" s="525" t="s">
        <v>4055</v>
      </c>
      <c r="AB1368" s="399" t="str">
        <f t="shared" si="282"/>
        <v>DC1CB31</v>
      </c>
      <c r="AC1368" s="399" t="str">
        <f t="shared" si="283"/>
        <v>DC1CB31-DC</v>
      </c>
      <c r="AD1368" t="str">
        <f>Y1368&amp;"-"&amp;VLOOKUP(AC1368,'LICH THI'!C:AA,9,0)</f>
        <v>65DCCD24068-42469</v>
      </c>
      <c r="AE1368">
        <f t="shared" si="284"/>
        <v>1</v>
      </c>
    </row>
    <row r="1369" spans="1:31" x14ac:dyDescent="0.25">
      <c r="A1369" s="436" t="str">
        <f t="shared" si="274"/>
        <v>DC1CB31-DC-48</v>
      </c>
      <c r="B1369" s="436">
        <f>COUNTIF(AC$4:AC1369,AC1369)</f>
        <v>48</v>
      </c>
      <c r="C1369" s="436" t="str">
        <f t="shared" si="275"/>
        <v>DC1CB31-DC</v>
      </c>
      <c r="D1369" s="436">
        <f>VLOOKUP(C1369,'LICH THI'!C:AA,12,0)</f>
        <v>597</v>
      </c>
      <c r="E1369" s="436">
        <f>VLOOKUP(C1369,'LICH THI'!C:AA,13,0)</f>
        <v>45</v>
      </c>
      <c r="F1369" s="436">
        <f t="shared" si="285"/>
        <v>45</v>
      </c>
      <c r="G1369" s="436">
        <f>VLOOKUP(C1369,'LICH THI'!C:AA,14,0)</f>
        <v>14</v>
      </c>
      <c r="H1369" s="436">
        <f t="shared" si="276"/>
        <v>2</v>
      </c>
      <c r="I1369" s="436" t="str">
        <f t="shared" si="277"/>
        <v>Đinh Văn Chỉnh</v>
      </c>
      <c r="J1369" s="436"/>
      <c r="K1369" s="436">
        <f t="shared" si="278"/>
        <v>3</v>
      </c>
      <c r="L1369" s="436" t="str">
        <f t="shared" si="279"/>
        <v>DC1CB31-DC-3</v>
      </c>
      <c r="M1369" s="436">
        <f t="shared" si="280"/>
        <v>31</v>
      </c>
      <c r="N1369" s="437">
        <f t="shared" si="286"/>
        <v>118</v>
      </c>
      <c r="O1369" s="437"/>
      <c r="P1369" s="430" t="str">
        <f t="shared" si="281"/>
        <v/>
      </c>
      <c r="U1369" s="177">
        <v>182</v>
      </c>
      <c r="V1369" s="177" t="s">
        <v>3455</v>
      </c>
      <c r="W1369" s="177" t="s">
        <v>4052</v>
      </c>
      <c r="X1369" s="177" t="s">
        <v>4053</v>
      </c>
      <c r="Y1369" s="177" t="s">
        <v>4054</v>
      </c>
      <c r="Z1369" s="177" t="s">
        <v>5221</v>
      </c>
      <c r="AA1369" s="525" t="s">
        <v>4055</v>
      </c>
      <c r="AB1369" s="399" t="str">
        <f t="shared" si="282"/>
        <v>DC1CB31</v>
      </c>
      <c r="AC1369" s="399" t="str">
        <f t="shared" si="283"/>
        <v>DC1CB31-DC</v>
      </c>
      <c r="AD1369" t="str">
        <f>Y1369&amp;"-"&amp;VLOOKUP(AC1369,'LICH THI'!C:AA,9,0)</f>
        <v>65DCCD24068-42469</v>
      </c>
      <c r="AE1369">
        <f t="shared" si="284"/>
        <v>1</v>
      </c>
    </row>
    <row r="1370" spans="1:31" x14ac:dyDescent="0.25">
      <c r="A1370" s="436" t="str">
        <f t="shared" si="274"/>
        <v>DC1CB31-DC-49</v>
      </c>
      <c r="B1370" s="436">
        <f>COUNTIF(AC$4:AC1370,AC1370)</f>
        <v>49</v>
      </c>
      <c r="C1370" s="436" t="str">
        <f t="shared" si="275"/>
        <v>DC1CB31-DC</v>
      </c>
      <c r="D1370" s="436">
        <f>VLOOKUP(C1370,'LICH THI'!C:AA,12,0)</f>
        <v>597</v>
      </c>
      <c r="E1370" s="436">
        <f>VLOOKUP(C1370,'LICH THI'!C:AA,13,0)</f>
        <v>45</v>
      </c>
      <c r="F1370" s="436">
        <f t="shared" si="285"/>
        <v>45</v>
      </c>
      <c r="G1370" s="436">
        <f>VLOOKUP(C1370,'LICH THI'!C:AA,14,0)</f>
        <v>14</v>
      </c>
      <c r="H1370" s="436">
        <f t="shared" si="276"/>
        <v>2</v>
      </c>
      <c r="I1370" s="436" t="str">
        <f t="shared" si="277"/>
        <v>Phan Hoàng Chương</v>
      </c>
      <c r="J1370" s="436"/>
      <c r="K1370" s="436">
        <f t="shared" si="278"/>
        <v>3</v>
      </c>
      <c r="L1370" s="436" t="str">
        <f t="shared" si="279"/>
        <v>DC1CB31-DC-3</v>
      </c>
      <c r="M1370" s="436">
        <f t="shared" si="280"/>
        <v>31</v>
      </c>
      <c r="N1370" s="437">
        <f t="shared" si="286"/>
        <v>119</v>
      </c>
      <c r="O1370" s="437"/>
      <c r="P1370" s="430" t="str">
        <f t="shared" si="281"/>
        <v/>
      </c>
      <c r="U1370" s="177">
        <v>210</v>
      </c>
      <c r="V1370" s="177" t="s">
        <v>3478</v>
      </c>
      <c r="W1370" s="177" t="s">
        <v>3529</v>
      </c>
      <c r="X1370" s="177" t="s">
        <v>4828</v>
      </c>
      <c r="Y1370" s="177" t="s">
        <v>6258</v>
      </c>
      <c r="Z1370" s="177" t="s">
        <v>5221</v>
      </c>
      <c r="AA1370" s="525" t="s">
        <v>6259</v>
      </c>
      <c r="AB1370" s="399" t="str">
        <f t="shared" si="282"/>
        <v>DC1CB31</v>
      </c>
      <c r="AC1370" s="399" t="str">
        <f t="shared" si="283"/>
        <v>DC1CB31-DC</v>
      </c>
      <c r="AD1370" t="str">
        <f>Y1370&amp;"-"&amp;VLOOKUP(AC1370,'LICH THI'!C:AA,9,0)</f>
        <v>65DCDD23091-42469</v>
      </c>
      <c r="AE1370">
        <f t="shared" si="284"/>
        <v>1</v>
      </c>
    </row>
    <row r="1371" spans="1:31" x14ac:dyDescent="0.25">
      <c r="A1371" s="436" t="str">
        <f t="shared" si="274"/>
        <v>DC1CB31-DC-50</v>
      </c>
      <c r="B1371" s="436">
        <f>COUNTIF(AC$4:AC1371,AC1371)</f>
        <v>50</v>
      </c>
      <c r="C1371" s="436" t="str">
        <f t="shared" si="275"/>
        <v>DC1CB31-DC</v>
      </c>
      <c r="D1371" s="436">
        <f>VLOOKUP(C1371,'LICH THI'!C:AA,12,0)</f>
        <v>597</v>
      </c>
      <c r="E1371" s="436">
        <f>VLOOKUP(C1371,'LICH THI'!C:AA,13,0)</f>
        <v>45</v>
      </c>
      <c r="F1371" s="436">
        <f t="shared" si="285"/>
        <v>45</v>
      </c>
      <c r="G1371" s="436">
        <f>VLOOKUP(C1371,'LICH THI'!C:AA,14,0)</f>
        <v>14</v>
      </c>
      <c r="H1371" s="436">
        <f t="shared" si="276"/>
        <v>2</v>
      </c>
      <c r="I1371" s="436" t="str">
        <f t="shared" si="277"/>
        <v>Phan Hoàng Chương</v>
      </c>
      <c r="J1371" s="436"/>
      <c r="K1371" s="436">
        <f t="shared" si="278"/>
        <v>3</v>
      </c>
      <c r="L1371" s="436" t="str">
        <f t="shared" si="279"/>
        <v>DC1CB31-DC-3</v>
      </c>
      <c r="M1371" s="436">
        <f t="shared" si="280"/>
        <v>31</v>
      </c>
      <c r="N1371" s="437">
        <f t="shared" si="286"/>
        <v>120</v>
      </c>
      <c r="O1371" s="437"/>
      <c r="P1371" s="430" t="str">
        <f t="shared" si="281"/>
        <v/>
      </c>
      <c r="U1371" s="177">
        <v>210</v>
      </c>
      <c r="V1371" s="177" t="s">
        <v>3478</v>
      </c>
      <c r="W1371" s="177" t="s">
        <v>3529</v>
      </c>
      <c r="X1371" s="177" t="s">
        <v>4828</v>
      </c>
      <c r="Y1371" s="177" t="s">
        <v>6258</v>
      </c>
      <c r="Z1371" s="177" t="s">
        <v>5221</v>
      </c>
      <c r="AA1371" s="525" t="s">
        <v>6259</v>
      </c>
      <c r="AB1371" s="399" t="str">
        <f t="shared" si="282"/>
        <v>DC1CB31</v>
      </c>
      <c r="AC1371" s="399" t="str">
        <f t="shared" si="283"/>
        <v>DC1CB31-DC</v>
      </c>
      <c r="AD1371" t="str">
        <f>Y1371&amp;"-"&amp;VLOOKUP(AC1371,'LICH THI'!C:AA,9,0)</f>
        <v>65DCDD23091-42469</v>
      </c>
      <c r="AE1371">
        <f t="shared" si="284"/>
        <v>1</v>
      </c>
    </row>
    <row r="1372" spans="1:31" x14ac:dyDescent="0.25">
      <c r="A1372" s="436" t="str">
        <f t="shared" si="274"/>
        <v>DC1CB31-DC-51</v>
      </c>
      <c r="B1372" s="436">
        <f>COUNTIF(AC$4:AC1372,AC1372)</f>
        <v>51</v>
      </c>
      <c r="C1372" s="436" t="str">
        <f t="shared" si="275"/>
        <v>DC1CB31-DC</v>
      </c>
      <c r="D1372" s="436">
        <f>VLOOKUP(C1372,'LICH THI'!C:AA,12,0)</f>
        <v>597</v>
      </c>
      <c r="E1372" s="436">
        <f>VLOOKUP(C1372,'LICH THI'!C:AA,13,0)</f>
        <v>45</v>
      </c>
      <c r="F1372" s="436">
        <f t="shared" si="285"/>
        <v>45</v>
      </c>
      <c r="G1372" s="436">
        <f>VLOOKUP(C1372,'LICH THI'!C:AA,14,0)</f>
        <v>14</v>
      </c>
      <c r="H1372" s="436">
        <f t="shared" si="276"/>
        <v>2</v>
      </c>
      <c r="I1372" s="436" t="str">
        <f t="shared" si="277"/>
        <v>Nguyễn Ngọc Dân</v>
      </c>
      <c r="J1372" s="436"/>
      <c r="K1372" s="436">
        <f t="shared" si="278"/>
        <v>3</v>
      </c>
      <c r="L1372" s="436" t="str">
        <f t="shared" si="279"/>
        <v>DC1CB31-DC-3</v>
      </c>
      <c r="M1372" s="436">
        <f t="shared" si="280"/>
        <v>31</v>
      </c>
      <c r="N1372" s="437">
        <f t="shared" si="286"/>
        <v>121</v>
      </c>
      <c r="O1372" s="437"/>
      <c r="P1372" s="430" t="str">
        <f t="shared" si="281"/>
        <v/>
      </c>
      <c r="U1372" s="177">
        <v>295</v>
      </c>
      <c r="V1372" s="177" t="s">
        <v>3077</v>
      </c>
      <c r="W1372" s="177" t="s">
        <v>2783</v>
      </c>
      <c r="X1372" s="177" t="s">
        <v>3082</v>
      </c>
      <c r="Y1372" s="177" t="s">
        <v>3083</v>
      </c>
      <c r="Z1372" s="177" t="s">
        <v>5221</v>
      </c>
      <c r="AA1372" s="525" t="s">
        <v>3084</v>
      </c>
      <c r="AB1372" s="399" t="str">
        <f t="shared" si="282"/>
        <v>DC1CB31</v>
      </c>
      <c r="AC1372" s="399" t="str">
        <f t="shared" si="283"/>
        <v>DC1CB31-DC</v>
      </c>
      <c r="AD1372" t="str">
        <f>Y1372&amp;"-"&amp;VLOOKUP(AC1372,'LICH THI'!C:AA,9,0)</f>
        <v>64DCDB3163-42469</v>
      </c>
      <c r="AE1372">
        <f t="shared" si="284"/>
        <v>1</v>
      </c>
    </row>
    <row r="1373" spans="1:31" x14ac:dyDescent="0.25">
      <c r="A1373" s="436" t="str">
        <f t="shared" si="274"/>
        <v>DC1CB31-DC-52</v>
      </c>
      <c r="B1373" s="436">
        <f>COUNTIF(AC$4:AC1373,AC1373)</f>
        <v>52</v>
      </c>
      <c r="C1373" s="436" t="str">
        <f t="shared" si="275"/>
        <v>DC1CB31-DC</v>
      </c>
      <c r="D1373" s="436">
        <f>VLOOKUP(C1373,'LICH THI'!C:AA,12,0)</f>
        <v>597</v>
      </c>
      <c r="E1373" s="436">
        <f>VLOOKUP(C1373,'LICH THI'!C:AA,13,0)</f>
        <v>45</v>
      </c>
      <c r="F1373" s="436">
        <f t="shared" si="285"/>
        <v>45</v>
      </c>
      <c r="G1373" s="436">
        <f>VLOOKUP(C1373,'LICH THI'!C:AA,14,0)</f>
        <v>14</v>
      </c>
      <c r="H1373" s="436">
        <f t="shared" si="276"/>
        <v>2</v>
      </c>
      <c r="I1373" s="436" t="str">
        <f t="shared" si="277"/>
        <v>Bùi Văn Diên</v>
      </c>
      <c r="J1373" s="436"/>
      <c r="K1373" s="436">
        <f t="shared" si="278"/>
        <v>3</v>
      </c>
      <c r="L1373" s="436" t="str">
        <f t="shared" si="279"/>
        <v>DC1CB31-DC-3</v>
      </c>
      <c r="M1373" s="436">
        <f t="shared" si="280"/>
        <v>31</v>
      </c>
      <c r="N1373" s="437">
        <f t="shared" si="286"/>
        <v>122</v>
      </c>
      <c r="O1373" s="437"/>
      <c r="P1373" s="430" t="str">
        <f t="shared" si="281"/>
        <v/>
      </c>
      <c r="U1373" s="177">
        <v>2</v>
      </c>
      <c r="V1373" s="177" t="s">
        <v>2724</v>
      </c>
      <c r="W1373" s="177" t="s">
        <v>2800</v>
      </c>
      <c r="X1373" s="177" t="s">
        <v>4669</v>
      </c>
      <c r="Y1373" s="177" t="s">
        <v>4670</v>
      </c>
      <c r="Z1373" s="177" t="s">
        <v>5221</v>
      </c>
      <c r="AA1373" s="525" t="s">
        <v>4671</v>
      </c>
      <c r="AB1373" s="399" t="str">
        <f t="shared" si="282"/>
        <v>DC1CB31</v>
      </c>
      <c r="AC1373" s="399" t="str">
        <f t="shared" si="283"/>
        <v>DC1CB31-DC</v>
      </c>
      <c r="AD1373" t="str">
        <f>Y1373&amp;"-"&amp;VLOOKUP(AC1373,'LICH THI'!C:AA,9,0)</f>
        <v>64DCCA3033-42469</v>
      </c>
      <c r="AE1373">
        <f t="shared" si="284"/>
        <v>1</v>
      </c>
    </row>
    <row r="1374" spans="1:31" x14ac:dyDescent="0.25">
      <c r="A1374" s="436" t="str">
        <f t="shared" si="274"/>
        <v>DC1CB31-DC-53</v>
      </c>
      <c r="B1374" s="436">
        <f>COUNTIF(AC$4:AC1374,AC1374)</f>
        <v>53</v>
      </c>
      <c r="C1374" s="436" t="str">
        <f t="shared" si="275"/>
        <v>DC1CB31-DC</v>
      </c>
      <c r="D1374" s="436">
        <f>VLOOKUP(C1374,'LICH THI'!C:AA,12,0)</f>
        <v>597</v>
      </c>
      <c r="E1374" s="436">
        <f>VLOOKUP(C1374,'LICH THI'!C:AA,13,0)</f>
        <v>45</v>
      </c>
      <c r="F1374" s="436">
        <f t="shared" si="285"/>
        <v>45</v>
      </c>
      <c r="G1374" s="436">
        <f>VLOOKUP(C1374,'LICH THI'!C:AA,14,0)</f>
        <v>14</v>
      </c>
      <c r="H1374" s="436">
        <f t="shared" si="276"/>
        <v>2</v>
      </c>
      <c r="I1374" s="436" t="str">
        <f t="shared" si="277"/>
        <v>Bùi Văn Diên</v>
      </c>
      <c r="J1374" s="436"/>
      <c r="K1374" s="436">
        <f t="shared" si="278"/>
        <v>3</v>
      </c>
      <c r="L1374" s="436" t="str">
        <f t="shared" si="279"/>
        <v>DC1CB31-DC-3</v>
      </c>
      <c r="M1374" s="436">
        <f t="shared" si="280"/>
        <v>31</v>
      </c>
      <c r="N1374" s="437">
        <f t="shared" si="286"/>
        <v>123</v>
      </c>
      <c r="O1374" s="437"/>
      <c r="P1374" s="430" t="str">
        <f t="shared" si="281"/>
        <v/>
      </c>
      <c r="U1374" s="177">
        <v>2</v>
      </c>
      <c r="V1374" s="177" t="s">
        <v>2724</v>
      </c>
      <c r="W1374" s="177" t="s">
        <v>2800</v>
      </c>
      <c r="X1374" s="177" t="s">
        <v>4669</v>
      </c>
      <c r="Y1374" s="177" t="s">
        <v>4670</v>
      </c>
      <c r="Z1374" s="177" t="s">
        <v>5221</v>
      </c>
      <c r="AA1374" s="525" t="s">
        <v>4671</v>
      </c>
      <c r="AB1374" s="399" t="str">
        <f t="shared" si="282"/>
        <v>DC1CB31</v>
      </c>
      <c r="AC1374" s="399" t="str">
        <f t="shared" si="283"/>
        <v>DC1CB31-DC</v>
      </c>
      <c r="AD1374" t="str">
        <f>Y1374&amp;"-"&amp;VLOOKUP(AC1374,'LICH THI'!C:AA,9,0)</f>
        <v>64DCCA3033-42469</v>
      </c>
      <c r="AE1374">
        <f t="shared" si="284"/>
        <v>1</v>
      </c>
    </row>
    <row r="1375" spans="1:31" x14ac:dyDescent="0.25">
      <c r="A1375" s="436" t="str">
        <f t="shared" si="274"/>
        <v>DC1CB31-DC-54</v>
      </c>
      <c r="B1375" s="436">
        <f>COUNTIF(AC$4:AC1375,AC1375)</f>
        <v>54</v>
      </c>
      <c r="C1375" s="436" t="str">
        <f t="shared" si="275"/>
        <v>DC1CB31-DC</v>
      </c>
      <c r="D1375" s="436">
        <f>VLOOKUP(C1375,'LICH THI'!C:AA,12,0)</f>
        <v>597</v>
      </c>
      <c r="E1375" s="436">
        <f>VLOOKUP(C1375,'LICH THI'!C:AA,13,0)</f>
        <v>45</v>
      </c>
      <c r="F1375" s="436">
        <f t="shared" si="285"/>
        <v>45</v>
      </c>
      <c r="G1375" s="436">
        <f>VLOOKUP(C1375,'LICH THI'!C:AA,14,0)</f>
        <v>14</v>
      </c>
      <c r="H1375" s="436">
        <f t="shared" si="276"/>
        <v>2</v>
      </c>
      <c r="I1375" s="436" t="str">
        <f t="shared" si="277"/>
        <v>Lương Văn Diệp</v>
      </c>
      <c r="J1375" s="436"/>
      <c r="K1375" s="436">
        <f t="shared" si="278"/>
        <v>3</v>
      </c>
      <c r="L1375" s="436" t="str">
        <f t="shared" si="279"/>
        <v>DC1CB31-DC-3</v>
      </c>
      <c r="M1375" s="436">
        <f t="shared" si="280"/>
        <v>31</v>
      </c>
      <c r="N1375" s="437">
        <f t="shared" si="286"/>
        <v>124</v>
      </c>
      <c r="O1375" s="437"/>
      <c r="P1375" s="430" t="str">
        <f t="shared" si="281"/>
        <v/>
      </c>
      <c r="U1375" s="177">
        <v>57</v>
      </c>
      <c r="V1375" s="177" t="s">
        <v>3308</v>
      </c>
      <c r="W1375" s="177" t="s">
        <v>3345</v>
      </c>
      <c r="X1375" s="177" t="s">
        <v>3025</v>
      </c>
      <c r="Y1375" s="177" t="s">
        <v>5508</v>
      </c>
      <c r="Z1375" s="177" t="s">
        <v>5221</v>
      </c>
      <c r="AA1375" s="525" t="s">
        <v>5509</v>
      </c>
      <c r="AB1375" s="399" t="str">
        <f t="shared" si="282"/>
        <v>DC1CB31</v>
      </c>
      <c r="AC1375" s="399" t="str">
        <f t="shared" si="283"/>
        <v>DC1CB31-DC</v>
      </c>
      <c r="AD1375" t="str">
        <f>Y1375&amp;"-"&amp;VLOOKUP(AC1375,'LICH THI'!C:AA,9,0)</f>
        <v>64DCDT3020-42469</v>
      </c>
      <c r="AE1375">
        <f t="shared" si="284"/>
        <v>1</v>
      </c>
    </row>
    <row r="1376" spans="1:31" x14ac:dyDescent="0.25">
      <c r="A1376" s="436" t="str">
        <f t="shared" si="274"/>
        <v>DC1CB31-DC-55</v>
      </c>
      <c r="B1376" s="436">
        <f>COUNTIF(AC$4:AC1376,AC1376)</f>
        <v>55</v>
      </c>
      <c r="C1376" s="436" t="str">
        <f t="shared" si="275"/>
        <v>DC1CB31-DC</v>
      </c>
      <c r="D1376" s="436">
        <f>VLOOKUP(C1376,'LICH THI'!C:AA,12,0)</f>
        <v>597</v>
      </c>
      <c r="E1376" s="436">
        <f>VLOOKUP(C1376,'LICH THI'!C:AA,13,0)</f>
        <v>45</v>
      </c>
      <c r="F1376" s="436">
        <f t="shared" si="285"/>
        <v>45</v>
      </c>
      <c r="G1376" s="436">
        <f>VLOOKUP(C1376,'LICH THI'!C:AA,14,0)</f>
        <v>14</v>
      </c>
      <c r="H1376" s="436">
        <f t="shared" si="276"/>
        <v>2</v>
      </c>
      <c r="I1376" s="436" t="str">
        <f t="shared" si="277"/>
        <v>Lương Văn Diệp</v>
      </c>
      <c r="J1376" s="436"/>
      <c r="K1376" s="436">
        <f t="shared" si="278"/>
        <v>3</v>
      </c>
      <c r="L1376" s="436" t="str">
        <f t="shared" si="279"/>
        <v>DC1CB31-DC-3</v>
      </c>
      <c r="M1376" s="436">
        <f t="shared" si="280"/>
        <v>31</v>
      </c>
      <c r="N1376" s="437">
        <f t="shared" si="286"/>
        <v>125</v>
      </c>
      <c r="O1376" s="437"/>
      <c r="P1376" s="430" t="str">
        <f t="shared" si="281"/>
        <v/>
      </c>
      <c r="U1376" s="177">
        <v>57</v>
      </c>
      <c r="V1376" s="177" t="s">
        <v>3308</v>
      </c>
      <c r="W1376" s="177" t="s">
        <v>3345</v>
      </c>
      <c r="X1376" s="177" t="s">
        <v>3025</v>
      </c>
      <c r="Y1376" s="177" t="s">
        <v>5508</v>
      </c>
      <c r="Z1376" s="177" t="s">
        <v>5221</v>
      </c>
      <c r="AA1376" s="525" t="s">
        <v>5509</v>
      </c>
      <c r="AB1376" s="399" t="str">
        <f t="shared" si="282"/>
        <v>DC1CB31</v>
      </c>
      <c r="AC1376" s="399" t="str">
        <f t="shared" si="283"/>
        <v>DC1CB31-DC</v>
      </c>
      <c r="AD1376" t="str">
        <f>Y1376&amp;"-"&amp;VLOOKUP(AC1376,'LICH THI'!C:AA,9,0)</f>
        <v>64DCDT3020-42469</v>
      </c>
      <c r="AE1376">
        <f t="shared" si="284"/>
        <v>1</v>
      </c>
    </row>
    <row r="1377" spans="1:31" x14ac:dyDescent="0.25">
      <c r="A1377" s="436" t="str">
        <f t="shared" si="274"/>
        <v>DC1CB31-DC-56</v>
      </c>
      <c r="B1377" s="436">
        <f>COUNTIF(AC$4:AC1377,AC1377)</f>
        <v>56</v>
      </c>
      <c r="C1377" s="436" t="str">
        <f t="shared" si="275"/>
        <v>DC1CB31-DC</v>
      </c>
      <c r="D1377" s="436">
        <f>VLOOKUP(C1377,'LICH THI'!C:AA,12,0)</f>
        <v>597</v>
      </c>
      <c r="E1377" s="436">
        <f>VLOOKUP(C1377,'LICH THI'!C:AA,13,0)</f>
        <v>45</v>
      </c>
      <c r="F1377" s="436">
        <f t="shared" si="285"/>
        <v>45</v>
      </c>
      <c r="G1377" s="436">
        <f>VLOOKUP(C1377,'LICH THI'!C:AA,14,0)</f>
        <v>14</v>
      </c>
      <c r="H1377" s="436">
        <f t="shared" si="276"/>
        <v>2</v>
      </c>
      <c r="I1377" s="436" t="str">
        <f t="shared" si="277"/>
        <v>Nguyễn Bích Diệp</v>
      </c>
      <c r="J1377" s="436"/>
      <c r="K1377" s="436">
        <f t="shared" si="278"/>
        <v>3</v>
      </c>
      <c r="L1377" s="436" t="str">
        <f t="shared" si="279"/>
        <v>DC1CB31-DC-3</v>
      </c>
      <c r="M1377" s="436">
        <f t="shared" si="280"/>
        <v>31</v>
      </c>
      <c r="N1377" s="437">
        <f t="shared" si="286"/>
        <v>126</v>
      </c>
      <c r="O1377" s="437"/>
      <c r="P1377" s="430" t="str">
        <f t="shared" si="281"/>
        <v/>
      </c>
      <c r="U1377" s="177">
        <v>161</v>
      </c>
      <c r="V1377" s="177" t="s">
        <v>3019</v>
      </c>
      <c r="W1377" s="177" t="s">
        <v>3024</v>
      </c>
      <c r="X1377" s="177" t="s">
        <v>3025</v>
      </c>
      <c r="Y1377" s="177" t="s">
        <v>3026</v>
      </c>
      <c r="Z1377" s="177" t="s">
        <v>5221</v>
      </c>
      <c r="AA1377" s="525" t="s">
        <v>3027</v>
      </c>
      <c r="AB1377" s="399" t="str">
        <f t="shared" si="282"/>
        <v>DC1CB31</v>
      </c>
      <c r="AC1377" s="399" t="str">
        <f t="shared" si="283"/>
        <v>DC1CB31-DC</v>
      </c>
      <c r="AD1377" t="str">
        <f>Y1377&amp;"-"&amp;VLOOKUP(AC1377,'LICH THI'!C:AA,9,0)</f>
        <v>64DCQT3111-42469</v>
      </c>
      <c r="AE1377">
        <f t="shared" si="284"/>
        <v>1</v>
      </c>
    </row>
    <row r="1378" spans="1:31" x14ac:dyDescent="0.25">
      <c r="A1378" s="436" t="str">
        <f t="shared" si="274"/>
        <v>DC1CB31-DC-57</v>
      </c>
      <c r="B1378" s="436">
        <f>COUNTIF(AC$4:AC1378,AC1378)</f>
        <v>57</v>
      </c>
      <c r="C1378" s="436" t="str">
        <f t="shared" si="275"/>
        <v>DC1CB31-DC</v>
      </c>
      <c r="D1378" s="436">
        <f>VLOOKUP(C1378,'LICH THI'!C:AA,12,0)</f>
        <v>597</v>
      </c>
      <c r="E1378" s="436">
        <f>VLOOKUP(C1378,'LICH THI'!C:AA,13,0)</f>
        <v>45</v>
      </c>
      <c r="F1378" s="436">
        <f t="shared" si="285"/>
        <v>45</v>
      </c>
      <c r="G1378" s="436">
        <f>VLOOKUP(C1378,'LICH THI'!C:AA,14,0)</f>
        <v>14</v>
      </c>
      <c r="H1378" s="436">
        <f t="shared" si="276"/>
        <v>2</v>
      </c>
      <c r="I1378" s="436" t="str">
        <f t="shared" si="277"/>
        <v>Nguyễn Bích Diệp</v>
      </c>
      <c r="J1378" s="436"/>
      <c r="K1378" s="436">
        <f t="shared" si="278"/>
        <v>3</v>
      </c>
      <c r="L1378" s="436" t="str">
        <f t="shared" si="279"/>
        <v>DC1CB31-DC-3</v>
      </c>
      <c r="M1378" s="436">
        <f t="shared" si="280"/>
        <v>31</v>
      </c>
      <c r="N1378" s="437">
        <f t="shared" si="286"/>
        <v>127</v>
      </c>
      <c r="O1378" s="437"/>
      <c r="P1378" s="430" t="str">
        <f t="shared" si="281"/>
        <v/>
      </c>
      <c r="U1378" s="177">
        <v>161</v>
      </c>
      <c r="V1378" s="177" t="s">
        <v>3019</v>
      </c>
      <c r="W1378" s="177" t="s">
        <v>3024</v>
      </c>
      <c r="X1378" s="177" t="s">
        <v>3025</v>
      </c>
      <c r="Y1378" s="177" t="s">
        <v>3026</v>
      </c>
      <c r="Z1378" s="177" t="s">
        <v>5221</v>
      </c>
      <c r="AA1378" s="525" t="s">
        <v>3027</v>
      </c>
      <c r="AB1378" s="399" t="str">
        <f t="shared" si="282"/>
        <v>DC1CB31</v>
      </c>
      <c r="AC1378" s="399" t="str">
        <f t="shared" si="283"/>
        <v>DC1CB31-DC</v>
      </c>
      <c r="AD1378" t="str">
        <f>Y1378&amp;"-"&amp;VLOOKUP(AC1378,'LICH THI'!C:AA,9,0)</f>
        <v>64DCQT3111-42469</v>
      </c>
      <c r="AE1378">
        <f t="shared" si="284"/>
        <v>1</v>
      </c>
    </row>
    <row r="1379" spans="1:31" x14ac:dyDescent="0.25">
      <c r="A1379" s="436" t="str">
        <f t="shared" si="274"/>
        <v>DC1CB31-DC-58</v>
      </c>
      <c r="B1379" s="436">
        <f>COUNTIF(AC$4:AC1379,AC1379)</f>
        <v>58</v>
      </c>
      <c r="C1379" s="436" t="str">
        <f t="shared" si="275"/>
        <v>DC1CB31-DC</v>
      </c>
      <c r="D1379" s="436">
        <f>VLOOKUP(C1379,'LICH THI'!C:AA,12,0)</f>
        <v>597</v>
      </c>
      <c r="E1379" s="436">
        <f>VLOOKUP(C1379,'LICH THI'!C:AA,13,0)</f>
        <v>45</v>
      </c>
      <c r="F1379" s="436">
        <f t="shared" si="285"/>
        <v>45</v>
      </c>
      <c r="G1379" s="436">
        <f>VLOOKUP(C1379,'LICH THI'!C:AA,14,0)</f>
        <v>14</v>
      </c>
      <c r="H1379" s="436">
        <f t="shared" si="276"/>
        <v>2</v>
      </c>
      <c r="I1379" s="436" t="str">
        <f t="shared" si="277"/>
        <v>Đặng Thị Dung</v>
      </c>
      <c r="J1379" s="436"/>
      <c r="K1379" s="436">
        <f t="shared" si="278"/>
        <v>3</v>
      </c>
      <c r="L1379" s="436" t="str">
        <f t="shared" si="279"/>
        <v>DC1CB31-DC-3</v>
      </c>
      <c r="M1379" s="436">
        <f t="shared" si="280"/>
        <v>31</v>
      </c>
      <c r="N1379" s="437">
        <f t="shared" si="286"/>
        <v>128</v>
      </c>
      <c r="O1379" s="437"/>
      <c r="P1379" s="430" t="str">
        <f t="shared" si="281"/>
        <v/>
      </c>
      <c r="U1379" s="177">
        <v>257</v>
      </c>
      <c r="V1379" s="177" t="s">
        <v>3509</v>
      </c>
      <c r="W1379" s="177" t="s">
        <v>3551</v>
      </c>
      <c r="X1379" s="177" t="s">
        <v>3823</v>
      </c>
      <c r="Y1379" s="177" t="s">
        <v>4877</v>
      </c>
      <c r="Z1379" s="177" t="s">
        <v>5221</v>
      </c>
      <c r="AA1379" s="525" t="s">
        <v>4878</v>
      </c>
      <c r="AB1379" s="399" t="str">
        <f t="shared" si="282"/>
        <v>DC1CB31</v>
      </c>
      <c r="AC1379" s="399" t="str">
        <f t="shared" si="283"/>
        <v>DC1CB31-DC</v>
      </c>
      <c r="AD1379" t="str">
        <f>Y1379&amp;"-"&amp;VLOOKUP(AC1379,'LICH THI'!C:AA,9,0)</f>
        <v>65DCKX22952-42469</v>
      </c>
      <c r="AE1379">
        <f t="shared" si="284"/>
        <v>1</v>
      </c>
    </row>
    <row r="1380" spans="1:31" x14ac:dyDescent="0.25">
      <c r="A1380" s="436" t="str">
        <f t="shared" si="274"/>
        <v>DC1CB31-DC-59</v>
      </c>
      <c r="B1380" s="436">
        <f>COUNTIF(AC$4:AC1380,AC1380)</f>
        <v>59</v>
      </c>
      <c r="C1380" s="436" t="str">
        <f t="shared" si="275"/>
        <v>DC1CB31-DC</v>
      </c>
      <c r="D1380" s="436">
        <f>VLOOKUP(C1380,'LICH THI'!C:AA,12,0)</f>
        <v>597</v>
      </c>
      <c r="E1380" s="436">
        <f>VLOOKUP(C1380,'LICH THI'!C:AA,13,0)</f>
        <v>45</v>
      </c>
      <c r="F1380" s="436">
        <f t="shared" si="285"/>
        <v>45</v>
      </c>
      <c r="G1380" s="436">
        <f>VLOOKUP(C1380,'LICH THI'!C:AA,14,0)</f>
        <v>14</v>
      </c>
      <c r="H1380" s="436">
        <f t="shared" si="276"/>
        <v>2</v>
      </c>
      <c r="I1380" s="436" t="str">
        <f t="shared" si="277"/>
        <v>Đặng Thị Dung</v>
      </c>
      <c r="J1380" s="436"/>
      <c r="K1380" s="436">
        <f t="shared" si="278"/>
        <v>3</v>
      </c>
      <c r="L1380" s="436" t="str">
        <f t="shared" si="279"/>
        <v>DC1CB31-DC-3</v>
      </c>
      <c r="M1380" s="436">
        <f t="shared" si="280"/>
        <v>31</v>
      </c>
      <c r="N1380" s="437">
        <f t="shared" si="286"/>
        <v>129</v>
      </c>
      <c r="O1380" s="437"/>
      <c r="P1380" s="430" t="str">
        <f t="shared" si="281"/>
        <v/>
      </c>
      <c r="U1380" s="177">
        <v>257</v>
      </c>
      <c r="V1380" s="177" t="s">
        <v>3509</v>
      </c>
      <c r="W1380" s="177" t="s">
        <v>3551</v>
      </c>
      <c r="X1380" s="177" t="s">
        <v>3823</v>
      </c>
      <c r="Y1380" s="177" t="s">
        <v>4877</v>
      </c>
      <c r="Z1380" s="177" t="s">
        <v>5221</v>
      </c>
      <c r="AA1380" s="525" t="s">
        <v>4878</v>
      </c>
      <c r="AB1380" s="399" t="str">
        <f t="shared" si="282"/>
        <v>DC1CB31</v>
      </c>
      <c r="AC1380" s="399" t="str">
        <f t="shared" si="283"/>
        <v>DC1CB31-DC</v>
      </c>
      <c r="AD1380" t="str">
        <f>Y1380&amp;"-"&amp;VLOOKUP(AC1380,'LICH THI'!C:AA,9,0)</f>
        <v>65DCKX22952-42469</v>
      </c>
      <c r="AE1380">
        <f t="shared" si="284"/>
        <v>1</v>
      </c>
    </row>
    <row r="1381" spans="1:31" x14ac:dyDescent="0.25">
      <c r="A1381" s="436" t="str">
        <f t="shared" si="274"/>
        <v>DC1CB31-DC-60</v>
      </c>
      <c r="B1381" s="436">
        <f>COUNTIF(AC$4:AC1381,AC1381)</f>
        <v>60</v>
      </c>
      <c r="C1381" s="436" t="str">
        <f t="shared" si="275"/>
        <v>DC1CB31-DC</v>
      </c>
      <c r="D1381" s="436">
        <f>VLOOKUP(C1381,'LICH THI'!C:AA,12,0)</f>
        <v>597</v>
      </c>
      <c r="E1381" s="436">
        <f>VLOOKUP(C1381,'LICH THI'!C:AA,13,0)</f>
        <v>45</v>
      </c>
      <c r="F1381" s="436">
        <f t="shared" si="285"/>
        <v>45</v>
      </c>
      <c r="G1381" s="436">
        <f>VLOOKUP(C1381,'LICH THI'!C:AA,14,0)</f>
        <v>14</v>
      </c>
      <c r="H1381" s="436">
        <f t="shared" si="276"/>
        <v>2</v>
      </c>
      <c r="I1381" s="436" t="str">
        <f t="shared" si="277"/>
        <v>Hoàng Thị Dung</v>
      </c>
      <c r="J1381" s="436"/>
      <c r="K1381" s="436">
        <f t="shared" si="278"/>
        <v>3</v>
      </c>
      <c r="L1381" s="436" t="str">
        <f t="shared" si="279"/>
        <v>DC1CB31-DC-3</v>
      </c>
      <c r="M1381" s="436">
        <f t="shared" si="280"/>
        <v>31</v>
      </c>
      <c r="N1381" s="437">
        <f t="shared" si="286"/>
        <v>130</v>
      </c>
      <c r="O1381" s="437"/>
      <c r="P1381" s="430" t="str">
        <f t="shared" si="281"/>
        <v/>
      </c>
      <c r="U1381" s="177">
        <v>233</v>
      </c>
      <c r="V1381" s="177" t="s">
        <v>5908</v>
      </c>
      <c r="W1381" s="177" t="s">
        <v>6082</v>
      </c>
      <c r="X1381" s="177" t="s">
        <v>3823</v>
      </c>
      <c r="Y1381" s="177" t="s">
        <v>6287</v>
      </c>
      <c r="Z1381" s="177" t="s">
        <v>5221</v>
      </c>
      <c r="AA1381" s="525" t="s">
        <v>6253</v>
      </c>
      <c r="AB1381" s="399" t="str">
        <f t="shared" si="282"/>
        <v>DC1CB31</v>
      </c>
      <c r="AC1381" s="399" t="str">
        <f t="shared" si="283"/>
        <v>DC1CB31-DC</v>
      </c>
      <c r="AD1381" t="str">
        <f>Y1381&amp;"-"&amp;VLOOKUP(AC1381,'LICH THI'!C:AA,9,0)</f>
        <v>65DCKT22318-42469</v>
      </c>
      <c r="AE1381">
        <f t="shared" si="284"/>
        <v>1</v>
      </c>
    </row>
    <row r="1382" spans="1:31" x14ac:dyDescent="0.25">
      <c r="A1382" s="436" t="str">
        <f t="shared" si="274"/>
        <v>DC1CB31-DC-61</v>
      </c>
      <c r="B1382" s="436">
        <f>COUNTIF(AC$4:AC1382,AC1382)</f>
        <v>61</v>
      </c>
      <c r="C1382" s="436" t="str">
        <f t="shared" si="275"/>
        <v>DC1CB31-DC</v>
      </c>
      <c r="D1382" s="436">
        <f>VLOOKUP(C1382,'LICH THI'!C:AA,12,0)</f>
        <v>597</v>
      </c>
      <c r="E1382" s="436">
        <f>VLOOKUP(C1382,'LICH THI'!C:AA,13,0)</f>
        <v>45</v>
      </c>
      <c r="F1382" s="436">
        <f t="shared" si="285"/>
        <v>45</v>
      </c>
      <c r="G1382" s="436">
        <f>VLOOKUP(C1382,'LICH THI'!C:AA,14,0)</f>
        <v>14</v>
      </c>
      <c r="H1382" s="436">
        <f t="shared" si="276"/>
        <v>2</v>
      </c>
      <c r="I1382" s="436" t="str">
        <f t="shared" si="277"/>
        <v>Hoàng Thị Dung</v>
      </c>
      <c r="J1382" s="436"/>
      <c r="K1382" s="436">
        <f t="shared" si="278"/>
        <v>3</v>
      </c>
      <c r="L1382" s="436" t="str">
        <f t="shared" si="279"/>
        <v>DC1CB31-DC-3</v>
      </c>
      <c r="M1382" s="436">
        <f t="shared" si="280"/>
        <v>31</v>
      </c>
      <c r="N1382" s="437">
        <f t="shared" si="286"/>
        <v>131</v>
      </c>
      <c r="O1382" s="437"/>
      <c r="P1382" s="430" t="str">
        <f t="shared" si="281"/>
        <v/>
      </c>
      <c r="U1382" s="177">
        <v>233</v>
      </c>
      <c r="V1382" s="177" t="s">
        <v>5908</v>
      </c>
      <c r="W1382" s="177" t="s">
        <v>6082</v>
      </c>
      <c r="X1382" s="177" t="s">
        <v>3823</v>
      </c>
      <c r="Y1382" s="177" t="s">
        <v>6287</v>
      </c>
      <c r="Z1382" s="177" t="s">
        <v>5221</v>
      </c>
      <c r="AA1382" s="525" t="s">
        <v>6253</v>
      </c>
      <c r="AB1382" s="399" t="str">
        <f t="shared" si="282"/>
        <v>DC1CB31</v>
      </c>
      <c r="AC1382" s="399" t="str">
        <f t="shared" si="283"/>
        <v>DC1CB31-DC</v>
      </c>
      <c r="AD1382" t="str">
        <f>Y1382&amp;"-"&amp;VLOOKUP(AC1382,'LICH THI'!C:AA,9,0)</f>
        <v>65DCKT22318-42469</v>
      </c>
      <c r="AE1382">
        <f t="shared" si="284"/>
        <v>1</v>
      </c>
    </row>
    <row r="1383" spans="1:31" x14ac:dyDescent="0.25">
      <c r="A1383" s="436" t="str">
        <f t="shared" si="274"/>
        <v>DC1CB31-DC-62</v>
      </c>
      <c r="B1383" s="436">
        <f>COUNTIF(AC$4:AC1383,AC1383)</f>
        <v>62</v>
      </c>
      <c r="C1383" s="436" t="str">
        <f t="shared" si="275"/>
        <v>DC1CB31-DC</v>
      </c>
      <c r="D1383" s="436">
        <f>VLOOKUP(C1383,'LICH THI'!C:AA,12,0)</f>
        <v>597</v>
      </c>
      <c r="E1383" s="436">
        <f>VLOOKUP(C1383,'LICH THI'!C:AA,13,0)</f>
        <v>45</v>
      </c>
      <c r="F1383" s="436">
        <f t="shared" si="285"/>
        <v>45</v>
      </c>
      <c r="G1383" s="436">
        <f>VLOOKUP(C1383,'LICH THI'!C:AA,14,0)</f>
        <v>14</v>
      </c>
      <c r="H1383" s="436">
        <f t="shared" si="276"/>
        <v>2</v>
      </c>
      <c r="I1383" s="436" t="str">
        <f t="shared" si="277"/>
        <v>Bùi Văn Dũng</v>
      </c>
      <c r="J1383" s="436"/>
      <c r="K1383" s="436">
        <f t="shared" si="278"/>
        <v>3</v>
      </c>
      <c r="L1383" s="436" t="str">
        <f t="shared" si="279"/>
        <v>DC1CB31-DC-3</v>
      </c>
      <c r="M1383" s="436">
        <f t="shared" si="280"/>
        <v>31</v>
      </c>
      <c r="N1383" s="437">
        <f t="shared" si="286"/>
        <v>132</v>
      </c>
      <c r="O1383" s="437"/>
      <c r="P1383" s="430" t="str">
        <f t="shared" si="281"/>
        <v/>
      </c>
      <c r="U1383" s="177">
        <v>211</v>
      </c>
      <c r="V1383" s="177" t="s">
        <v>3478</v>
      </c>
      <c r="W1383" s="177" t="s">
        <v>2800</v>
      </c>
      <c r="X1383" s="177" t="s">
        <v>2827</v>
      </c>
      <c r="Y1383" s="177" t="s">
        <v>3482</v>
      </c>
      <c r="Z1383" s="177" t="s">
        <v>5221</v>
      </c>
      <c r="AA1383" s="525" t="s">
        <v>3483</v>
      </c>
      <c r="AB1383" s="399" t="str">
        <f t="shared" si="282"/>
        <v>DC1CB31</v>
      </c>
      <c r="AC1383" s="399" t="str">
        <f t="shared" si="283"/>
        <v>DC1CB31-DC</v>
      </c>
      <c r="AD1383" t="str">
        <f>Y1383&amp;"-"&amp;VLOOKUP(AC1383,'LICH THI'!C:AA,9,0)</f>
        <v>65DCDD23488-42469</v>
      </c>
      <c r="AE1383">
        <f t="shared" si="284"/>
        <v>1</v>
      </c>
    </row>
    <row r="1384" spans="1:31" x14ac:dyDescent="0.25">
      <c r="A1384" s="436" t="str">
        <f t="shared" si="274"/>
        <v>DC1CB31-DC-63</v>
      </c>
      <c r="B1384" s="436">
        <f>COUNTIF(AC$4:AC1384,AC1384)</f>
        <v>63</v>
      </c>
      <c r="C1384" s="436" t="str">
        <f t="shared" si="275"/>
        <v>DC1CB31-DC</v>
      </c>
      <c r="D1384" s="436">
        <f>VLOOKUP(C1384,'LICH THI'!C:AA,12,0)</f>
        <v>597</v>
      </c>
      <c r="E1384" s="436">
        <f>VLOOKUP(C1384,'LICH THI'!C:AA,13,0)</f>
        <v>45</v>
      </c>
      <c r="F1384" s="436">
        <f t="shared" si="285"/>
        <v>45</v>
      </c>
      <c r="G1384" s="436">
        <f>VLOOKUP(C1384,'LICH THI'!C:AA,14,0)</f>
        <v>14</v>
      </c>
      <c r="H1384" s="436">
        <f t="shared" si="276"/>
        <v>2</v>
      </c>
      <c r="I1384" s="436" t="str">
        <f t="shared" si="277"/>
        <v>Bùi Văn Dũng</v>
      </c>
      <c r="J1384" s="436"/>
      <c r="K1384" s="436">
        <f t="shared" si="278"/>
        <v>3</v>
      </c>
      <c r="L1384" s="436" t="str">
        <f t="shared" si="279"/>
        <v>DC1CB31-DC-3</v>
      </c>
      <c r="M1384" s="436">
        <f t="shared" si="280"/>
        <v>31</v>
      </c>
      <c r="N1384" s="437">
        <f t="shared" si="286"/>
        <v>133</v>
      </c>
      <c r="O1384" s="437"/>
      <c r="P1384" s="430" t="str">
        <f t="shared" si="281"/>
        <v/>
      </c>
      <c r="U1384" s="177">
        <v>211</v>
      </c>
      <c r="V1384" s="177" t="s">
        <v>3478</v>
      </c>
      <c r="W1384" s="177" t="s">
        <v>2800</v>
      </c>
      <c r="X1384" s="177" t="s">
        <v>2827</v>
      </c>
      <c r="Y1384" s="177" t="s">
        <v>3482</v>
      </c>
      <c r="Z1384" s="177" t="s">
        <v>5221</v>
      </c>
      <c r="AA1384" s="525" t="s">
        <v>3483</v>
      </c>
      <c r="AB1384" s="399" t="str">
        <f t="shared" si="282"/>
        <v>DC1CB31</v>
      </c>
      <c r="AC1384" s="399" t="str">
        <f t="shared" si="283"/>
        <v>DC1CB31-DC</v>
      </c>
      <c r="AD1384" t="str">
        <f>Y1384&amp;"-"&amp;VLOOKUP(AC1384,'LICH THI'!C:AA,9,0)</f>
        <v>65DCDD23488-42469</v>
      </c>
      <c r="AE1384">
        <f t="shared" si="284"/>
        <v>1</v>
      </c>
    </row>
    <row r="1385" spans="1:31" x14ac:dyDescent="0.25">
      <c r="A1385" s="436" t="str">
        <f t="shared" si="274"/>
        <v>DC1CB31-DC-64</v>
      </c>
      <c r="B1385" s="436">
        <f>COUNTIF(AC$4:AC1385,AC1385)</f>
        <v>64</v>
      </c>
      <c r="C1385" s="436" t="str">
        <f t="shared" si="275"/>
        <v>DC1CB31-DC</v>
      </c>
      <c r="D1385" s="436">
        <f>VLOOKUP(C1385,'LICH THI'!C:AA,12,0)</f>
        <v>597</v>
      </c>
      <c r="E1385" s="436">
        <f>VLOOKUP(C1385,'LICH THI'!C:AA,13,0)</f>
        <v>45</v>
      </c>
      <c r="F1385" s="436">
        <f t="shared" si="285"/>
        <v>45</v>
      </c>
      <c r="G1385" s="436">
        <f>VLOOKUP(C1385,'LICH THI'!C:AA,14,0)</f>
        <v>14</v>
      </c>
      <c r="H1385" s="436">
        <f t="shared" si="276"/>
        <v>2</v>
      </c>
      <c r="I1385" s="436" t="str">
        <f t="shared" si="277"/>
        <v>Hoàng Văn Dũng</v>
      </c>
      <c r="J1385" s="436"/>
      <c r="K1385" s="436">
        <f t="shared" si="278"/>
        <v>3</v>
      </c>
      <c r="L1385" s="436" t="str">
        <f t="shared" si="279"/>
        <v>DC1CB31-DC-3</v>
      </c>
      <c r="M1385" s="436">
        <f t="shared" si="280"/>
        <v>31</v>
      </c>
      <c r="N1385" s="437">
        <f t="shared" si="286"/>
        <v>134</v>
      </c>
      <c r="O1385" s="437"/>
      <c r="P1385" s="430" t="str">
        <f t="shared" si="281"/>
        <v/>
      </c>
      <c r="U1385" s="177">
        <v>84</v>
      </c>
      <c r="V1385" s="177" t="s">
        <v>3341</v>
      </c>
      <c r="W1385" s="177" t="s">
        <v>2966</v>
      </c>
      <c r="X1385" s="177" t="s">
        <v>2827</v>
      </c>
      <c r="Y1385" s="177" t="s">
        <v>6199</v>
      </c>
      <c r="Z1385" s="177" t="s">
        <v>5221</v>
      </c>
      <c r="AA1385" s="525" t="s">
        <v>4452</v>
      </c>
      <c r="AB1385" s="399" t="str">
        <f t="shared" si="282"/>
        <v>DC1CB31</v>
      </c>
      <c r="AC1385" s="399" t="str">
        <f t="shared" si="283"/>
        <v>DC1CB31-DC</v>
      </c>
      <c r="AD1385" t="str">
        <f>Y1385&amp;"-"&amp;VLOOKUP(AC1385,'LICH THI'!C:AA,9,0)</f>
        <v>64DCDT3121-42469</v>
      </c>
      <c r="AE1385">
        <f t="shared" si="284"/>
        <v>1</v>
      </c>
    </row>
    <row r="1386" spans="1:31" x14ac:dyDescent="0.25">
      <c r="A1386" s="436" t="str">
        <f t="shared" si="274"/>
        <v>DC1CB31-DC-65</v>
      </c>
      <c r="B1386" s="436">
        <f>COUNTIF(AC$4:AC1386,AC1386)</f>
        <v>65</v>
      </c>
      <c r="C1386" s="436" t="str">
        <f t="shared" si="275"/>
        <v>DC1CB31-DC</v>
      </c>
      <c r="D1386" s="436">
        <f>VLOOKUP(C1386,'LICH THI'!C:AA,12,0)</f>
        <v>597</v>
      </c>
      <c r="E1386" s="436">
        <f>VLOOKUP(C1386,'LICH THI'!C:AA,13,0)</f>
        <v>45</v>
      </c>
      <c r="F1386" s="436">
        <f t="shared" si="285"/>
        <v>45</v>
      </c>
      <c r="G1386" s="436">
        <f>VLOOKUP(C1386,'LICH THI'!C:AA,14,0)</f>
        <v>14</v>
      </c>
      <c r="H1386" s="436">
        <f t="shared" si="276"/>
        <v>2</v>
      </c>
      <c r="I1386" s="436" t="str">
        <f t="shared" si="277"/>
        <v>Hoàng Văn Dũng</v>
      </c>
      <c r="J1386" s="436"/>
      <c r="K1386" s="436">
        <f t="shared" si="278"/>
        <v>3</v>
      </c>
      <c r="L1386" s="436" t="str">
        <f t="shared" si="279"/>
        <v>DC1CB31-DC-3</v>
      </c>
      <c r="M1386" s="436">
        <f t="shared" si="280"/>
        <v>31</v>
      </c>
      <c r="N1386" s="437">
        <f t="shared" si="286"/>
        <v>135</v>
      </c>
      <c r="O1386" s="437"/>
      <c r="P1386" s="430" t="str">
        <f t="shared" si="281"/>
        <v/>
      </c>
      <c r="U1386" s="177">
        <v>84</v>
      </c>
      <c r="V1386" s="177" t="s">
        <v>3341</v>
      </c>
      <c r="W1386" s="177" t="s">
        <v>2966</v>
      </c>
      <c r="X1386" s="177" t="s">
        <v>2827</v>
      </c>
      <c r="Y1386" s="177" t="s">
        <v>6199</v>
      </c>
      <c r="Z1386" s="177" t="s">
        <v>5221</v>
      </c>
      <c r="AA1386" s="525" t="s">
        <v>4452</v>
      </c>
      <c r="AB1386" s="399" t="str">
        <f t="shared" si="282"/>
        <v>DC1CB31</v>
      </c>
      <c r="AC1386" s="399" t="str">
        <f t="shared" si="283"/>
        <v>DC1CB31-DC</v>
      </c>
      <c r="AD1386" t="str">
        <f>Y1386&amp;"-"&amp;VLOOKUP(AC1386,'LICH THI'!C:AA,9,0)</f>
        <v>64DCDT3121-42469</v>
      </c>
      <c r="AE1386">
        <f t="shared" si="284"/>
        <v>1</v>
      </c>
    </row>
    <row r="1387" spans="1:31" x14ac:dyDescent="0.25">
      <c r="A1387" s="436" t="str">
        <f t="shared" si="274"/>
        <v>DC1CB31-DC-66</v>
      </c>
      <c r="B1387" s="436">
        <f>COUNTIF(AC$4:AC1387,AC1387)</f>
        <v>66</v>
      </c>
      <c r="C1387" s="436" t="str">
        <f t="shared" si="275"/>
        <v>DC1CB31-DC</v>
      </c>
      <c r="D1387" s="436">
        <f>VLOOKUP(C1387,'LICH THI'!C:AA,12,0)</f>
        <v>597</v>
      </c>
      <c r="E1387" s="436">
        <f>VLOOKUP(C1387,'LICH THI'!C:AA,13,0)</f>
        <v>45</v>
      </c>
      <c r="F1387" s="436">
        <f t="shared" si="285"/>
        <v>45</v>
      </c>
      <c r="G1387" s="436">
        <f>VLOOKUP(C1387,'LICH THI'!C:AA,14,0)</f>
        <v>14</v>
      </c>
      <c r="H1387" s="436">
        <f t="shared" si="276"/>
        <v>2</v>
      </c>
      <c r="I1387" s="436" t="str">
        <f t="shared" si="277"/>
        <v>Lê Đức Dũng</v>
      </c>
      <c r="J1387" s="436"/>
      <c r="K1387" s="436">
        <f t="shared" si="278"/>
        <v>3</v>
      </c>
      <c r="L1387" s="436" t="str">
        <f t="shared" si="279"/>
        <v>DC1CB31-DC-3</v>
      </c>
      <c r="M1387" s="436">
        <f t="shared" si="280"/>
        <v>31</v>
      </c>
      <c r="N1387" s="437">
        <f t="shared" si="286"/>
        <v>136</v>
      </c>
      <c r="O1387" s="437"/>
      <c r="P1387" s="430" t="str">
        <f t="shared" si="281"/>
        <v/>
      </c>
      <c r="U1387" s="177">
        <v>183</v>
      </c>
      <c r="V1387" s="177" t="s">
        <v>3455</v>
      </c>
      <c r="W1387" s="177" t="s">
        <v>3456</v>
      </c>
      <c r="X1387" s="177" t="s">
        <v>2827</v>
      </c>
      <c r="Y1387" s="177" t="s">
        <v>3457</v>
      </c>
      <c r="Z1387" s="177" t="s">
        <v>5221</v>
      </c>
      <c r="AA1387" s="525" t="s">
        <v>3458</v>
      </c>
      <c r="AB1387" s="399" t="str">
        <f t="shared" si="282"/>
        <v>DC1CB31</v>
      </c>
      <c r="AC1387" s="399" t="str">
        <f t="shared" si="283"/>
        <v>DC1CB31-DC</v>
      </c>
      <c r="AD1387" t="str">
        <f>Y1387&amp;"-"&amp;VLOOKUP(AC1387,'LICH THI'!C:AA,9,0)</f>
        <v>65DCCD21689-42469</v>
      </c>
      <c r="AE1387">
        <f t="shared" si="284"/>
        <v>1</v>
      </c>
    </row>
    <row r="1388" spans="1:31" x14ac:dyDescent="0.25">
      <c r="A1388" s="436" t="str">
        <f t="shared" si="274"/>
        <v>DC1CB31-DC-67</v>
      </c>
      <c r="B1388" s="436">
        <f>COUNTIF(AC$4:AC1388,AC1388)</f>
        <v>67</v>
      </c>
      <c r="C1388" s="436" t="str">
        <f t="shared" si="275"/>
        <v>DC1CB31-DC</v>
      </c>
      <c r="D1388" s="436">
        <f>VLOOKUP(C1388,'LICH THI'!C:AA,12,0)</f>
        <v>597</v>
      </c>
      <c r="E1388" s="436">
        <f>VLOOKUP(C1388,'LICH THI'!C:AA,13,0)</f>
        <v>45</v>
      </c>
      <c r="F1388" s="436">
        <f t="shared" si="285"/>
        <v>45</v>
      </c>
      <c r="G1388" s="436">
        <f>VLOOKUP(C1388,'LICH THI'!C:AA,14,0)</f>
        <v>14</v>
      </c>
      <c r="H1388" s="436">
        <f t="shared" si="276"/>
        <v>2</v>
      </c>
      <c r="I1388" s="436" t="str">
        <f t="shared" si="277"/>
        <v>Lê Đức Dũng</v>
      </c>
      <c r="J1388" s="436"/>
      <c r="K1388" s="436">
        <f t="shared" si="278"/>
        <v>3</v>
      </c>
      <c r="L1388" s="436" t="str">
        <f t="shared" si="279"/>
        <v>DC1CB31-DC-3</v>
      </c>
      <c r="M1388" s="436">
        <f t="shared" si="280"/>
        <v>31</v>
      </c>
      <c r="N1388" s="437">
        <f t="shared" si="286"/>
        <v>137</v>
      </c>
      <c r="O1388" s="437"/>
      <c r="P1388" s="430" t="str">
        <f t="shared" si="281"/>
        <v/>
      </c>
      <c r="U1388" s="177">
        <v>183</v>
      </c>
      <c r="V1388" s="177" t="s">
        <v>3455</v>
      </c>
      <c r="W1388" s="177" t="s">
        <v>3456</v>
      </c>
      <c r="X1388" s="177" t="s">
        <v>2827</v>
      </c>
      <c r="Y1388" s="177" t="s">
        <v>3457</v>
      </c>
      <c r="Z1388" s="177" t="s">
        <v>5221</v>
      </c>
      <c r="AA1388" s="525" t="s">
        <v>3458</v>
      </c>
      <c r="AB1388" s="399" t="str">
        <f t="shared" si="282"/>
        <v>DC1CB31</v>
      </c>
      <c r="AC1388" s="399" t="str">
        <f t="shared" si="283"/>
        <v>DC1CB31-DC</v>
      </c>
      <c r="AD1388" t="str">
        <f>Y1388&amp;"-"&amp;VLOOKUP(AC1388,'LICH THI'!C:AA,9,0)</f>
        <v>65DCCD21689-42469</v>
      </c>
      <c r="AE1388">
        <f t="shared" si="284"/>
        <v>1</v>
      </c>
    </row>
    <row r="1389" spans="1:31" x14ac:dyDescent="0.25">
      <c r="A1389" s="436" t="str">
        <f t="shared" si="274"/>
        <v>DC1CB31-DC-68</v>
      </c>
      <c r="B1389" s="436">
        <f>COUNTIF(AC$4:AC1389,AC1389)</f>
        <v>68</v>
      </c>
      <c r="C1389" s="436" t="str">
        <f t="shared" si="275"/>
        <v>DC1CB31-DC</v>
      </c>
      <c r="D1389" s="436">
        <f>VLOOKUP(C1389,'LICH THI'!C:AA,12,0)</f>
        <v>597</v>
      </c>
      <c r="E1389" s="436">
        <f>VLOOKUP(C1389,'LICH THI'!C:AA,13,0)</f>
        <v>45</v>
      </c>
      <c r="F1389" s="436">
        <f t="shared" si="285"/>
        <v>45</v>
      </c>
      <c r="G1389" s="436">
        <f>VLOOKUP(C1389,'LICH THI'!C:AA,14,0)</f>
        <v>14</v>
      </c>
      <c r="H1389" s="436">
        <f t="shared" si="276"/>
        <v>2</v>
      </c>
      <c r="I1389" s="436" t="str">
        <f t="shared" si="277"/>
        <v>Nguyễn Đình Dũng</v>
      </c>
      <c r="J1389" s="436"/>
      <c r="K1389" s="436">
        <f t="shared" si="278"/>
        <v>3</v>
      </c>
      <c r="L1389" s="436" t="str">
        <f t="shared" si="279"/>
        <v>DC1CB31-DC-3</v>
      </c>
      <c r="M1389" s="436">
        <f t="shared" si="280"/>
        <v>31</v>
      </c>
      <c r="N1389" s="437">
        <f t="shared" si="286"/>
        <v>138</v>
      </c>
      <c r="O1389" s="437"/>
      <c r="P1389" s="430" t="str">
        <f t="shared" si="281"/>
        <v/>
      </c>
      <c r="U1389" s="177">
        <v>202</v>
      </c>
      <c r="V1389" s="177" t="s">
        <v>3892</v>
      </c>
      <c r="W1389" s="177" t="s">
        <v>2780</v>
      </c>
      <c r="X1389" s="177" t="s">
        <v>2827</v>
      </c>
      <c r="Y1389" s="177" t="s">
        <v>6245</v>
      </c>
      <c r="Z1389" s="177" t="s">
        <v>5221</v>
      </c>
      <c r="AA1389" s="525" t="s">
        <v>4101</v>
      </c>
      <c r="AB1389" s="399" t="str">
        <f t="shared" si="282"/>
        <v>DC1CB31</v>
      </c>
      <c r="AC1389" s="399" t="str">
        <f t="shared" si="283"/>
        <v>DC1CB31-DC</v>
      </c>
      <c r="AD1389" t="str">
        <f>Y1389&amp;"-"&amp;VLOOKUP(AC1389,'LICH THI'!C:AA,9,0)</f>
        <v>65DCDB23073-42469</v>
      </c>
      <c r="AE1389">
        <f t="shared" si="284"/>
        <v>1</v>
      </c>
    </row>
    <row r="1390" spans="1:31" x14ac:dyDescent="0.25">
      <c r="A1390" s="436" t="str">
        <f t="shared" si="274"/>
        <v>DC1CB31-DC-69</v>
      </c>
      <c r="B1390" s="436">
        <f>COUNTIF(AC$4:AC1390,AC1390)</f>
        <v>69</v>
      </c>
      <c r="C1390" s="436" t="str">
        <f t="shared" si="275"/>
        <v>DC1CB31-DC</v>
      </c>
      <c r="D1390" s="436">
        <f>VLOOKUP(C1390,'LICH THI'!C:AA,12,0)</f>
        <v>597</v>
      </c>
      <c r="E1390" s="436">
        <f>VLOOKUP(C1390,'LICH THI'!C:AA,13,0)</f>
        <v>45</v>
      </c>
      <c r="F1390" s="436">
        <f t="shared" si="285"/>
        <v>45</v>
      </c>
      <c r="G1390" s="436">
        <f>VLOOKUP(C1390,'LICH THI'!C:AA,14,0)</f>
        <v>14</v>
      </c>
      <c r="H1390" s="436">
        <f t="shared" si="276"/>
        <v>2</v>
      </c>
      <c r="I1390" s="436" t="str">
        <f t="shared" si="277"/>
        <v>Nguyễn Đình Dũng</v>
      </c>
      <c r="J1390" s="436"/>
      <c r="K1390" s="436">
        <f t="shared" si="278"/>
        <v>3</v>
      </c>
      <c r="L1390" s="436" t="str">
        <f t="shared" si="279"/>
        <v>DC1CB31-DC-3</v>
      </c>
      <c r="M1390" s="436">
        <f t="shared" si="280"/>
        <v>31</v>
      </c>
      <c r="N1390" s="437">
        <f t="shared" si="286"/>
        <v>139</v>
      </c>
      <c r="O1390" s="437"/>
      <c r="P1390" s="430" t="str">
        <f t="shared" si="281"/>
        <v/>
      </c>
      <c r="U1390" s="177">
        <v>202</v>
      </c>
      <c r="V1390" s="177" t="s">
        <v>3892</v>
      </c>
      <c r="W1390" s="177" t="s">
        <v>2780</v>
      </c>
      <c r="X1390" s="177" t="s">
        <v>2827</v>
      </c>
      <c r="Y1390" s="177" t="s">
        <v>6245</v>
      </c>
      <c r="Z1390" s="177" t="s">
        <v>5221</v>
      </c>
      <c r="AA1390" s="525" t="s">
        <v>4101</v>
      </c>
      <c r="AB1390" s="399" t="str">
        <f t="shared" si="282"/>
        <v>DC1CB31</v>
      </c>
      <c r="AC1390" s="399" t="str">
        <f t="shared" si="283"/>
        <v>DC1CB31-DC</v>
      </c>
      <c r="AD1390" t="str">
        <f>Y1390&amp;"-"&amp;VLOOKUP(AC1390,'LICH THI'!C:AA,9,0)</f>
        <v>65DCDB23073-42469</v>
      </c>
      <c r="AE1390">
        <f t="shared" si="284"/>
        <v>1</v>
      </c>
    </row>
    <row r="1391" spans="1:31" x14ac:dyDescent="0.25">
      <c r="A1391" s="436" t="str">
        <f t="shared" si="274"/>
        <v>DC1CB31-DC-70</v>
      </c>
      <c r="B1391" s="436">
        <f>COUNTIF(AC$4:AC1391,AC1391)</f>
        <v>70</v>
      </c>
      <c r="C1391" s="436" t="str">
        <f t="shared" si="275"/>
        <v>DC1CB31-DC</v>
      </c>
      <c r="D1391" s="436">
        <f>VLOOKUP(C1391,'LICH THI'!C:AA,12,0)</f>
        <v>597</v>
      </c>
      <c r="E1391" s="436">
        <f>VLOOKUP(C1391,'LICH THI'!C:AA,13,0)</f>
        <v>45</v>
      </c>
      <c r="F1391" s="436">
        <f t="shared" si="285"/>
        <v>45</v>
      </c>
      <c r="G1391" s="436">
        <f>VLOOKUP(C1391,'LICH THI'!C:AA,14,0)</f>
        <v>14</v>
      </c>
      <c r="H1391" s="436">
        <f t="shared" si="276"/>
        <v>2</v>
      </c>
      <c r="I1391" s="436" t="str">
        <f t="shared" si="277"/>
        <v>Vũ Duy Dũng</v>
      </c>
      <c r="J1391" s="436"/>
      <c r="K1391" s="436">
        <f t="shared" si="278"/>
        <v>3</v>
      </c>
      <c r="L1391" s="436" t="str">
        <f t="shared" si="279"/>
        <v>DC1CB31-DC-3</v>
      </c>
      <c r="M1391" s="436">
        <f t="shared" si="280"/>
        <v>31</v>
      </c>
      <c r="N1391" s="437">
        <f t="shared" si="286"/>
        <v>140</v>
      </c>
      <c r="O1391" s="437"/>
      <c r="P1391" s="430" t="str">
        <f t="shared" si="281"/>
        <v/>
      </c>
      <c r="U1391" s="177">
        <v>212</v>
      </c>
      <c r="V1391" s="177" t="s">
        <v>3478</v>
      </c>
      <c r="W1391" s="177" t="s">
        <v>3980</v>
      </c>
      <c r="X1391" s="177" t="s">
        <v>2827</v>
      </c>
      <c r="Y1391" s="177" t="s">
        <v>6260</v>
      </c>
      <c r="Z1391" s="177" t="s">
        <v>5221</v>
      </c>
      <c r="AA1391" s="525" t="s">
        <v>4376</v>
      </c>
      <c r="AB1391" s="399" t="str">
        <f t="shared" si="282"/>
        <v>DC1CB31</v>
      </c>
      <c r="AC1391" s="399" t="str">
        <f t="shared" si="283"/>
        <v>DC1CB31-DC</v>
      </c>
      <c r="AD1391" t="str">
        <f>Y1391&amp;"-"&amp;VLOOKUP(AC1391,'LICH THI'!C:AA,9,0)</f>
        <v>65DCDD22687-42469</v>
      </c>
      <c r="AE1391">
        <f t="shared" si="284"/>
        <v>1</v>
      </c>
    </row>
    <row r="1392" spans="1:31" x14ac:dyDescent="0.25">
      <c r="A1392" s="436" t="str">
        <f t="shared" si="274"/>
        <v>DC1CB31-DC-71</v>
      </c>
      <c r="B1392" s="436">
        <f>COUNTIF(AC$4:AC1392,AC1392)</f>
        <v>71</v>
      </c>
      <c r="C1392" s="436" t="str">
        <f t="shared" si="275"/>
        <v>DC1CB31-DC</v>
      </c>
      <c r="D1392" s="436">
        <f>VLOOKUP(C1392,'LICH THI'!C:AA,12,0)</f>
        <v>597</v>
      </c>
      <c r="E1392" s="436">
        <f>VLOOKUP(C1392,'LICH THI'!C:AA,13,0)</f>
        <v>45</v>
      </c>
      <c r="F1392" s="436">
        <f t="shared" si="285"/>
        <v>45</v>
      </c>
      <c r="G1392" s="436">
        <f>VLOOKUP(C1392,'LICH THI'!C:AA,14,0)</f>
        <v>14</v>
      </c>
      <c r="H1392" s="436">
        <f t="shared" si="276"/>
        <v>2</v>
      </c>
      <c r="I1392" s="436" t="str">
        <f t="shared" si="277"/>
        <v>Vũ Duy Dũng</v>
      </c>
      <c r="J1392" s="436"/>
      <c r="K1392" s="436">
        <f t="shared" si="278"/>
        <v>3</v>
      </c>
      <c r="L1392" s="436" t="str">
        <f t="shared" si="279"/>
        <v>DC1CB31-DC-3</v>
      </c>
      <c r="M1392" s="436">
        <f t="shared" si="280"/>
        <v>31</v>
      </c>
      <c r="N1392" s="437">
        <f t="shared" si="286"/>
        <v>141</v>
      </c>
      <c r="O1392" s="437"/>
      <c r="P1392" s="430" t="str">
        <f t="shared" si="281"/>
        <v/>
      </c>
      <c r="U1392" s="177">
        <v>212</v>
      </c>
      <c r="V1392" s="177" t="s">
        <v>3478</v>
      </c>
      <c r="W1392" s="177" t="s">
        <v>3980</v>
      </c>
      <c r="X1392" s="177" t="s">
        <v>2827</v>
      </c>
      <c r="Y1392" s="177" t="s">
        <v>6260</v>
      </c>
      <c r="Z1392" s="177" t="s">
        <v>5221</v>
      </c>
      <c r="AA1392" s="525" t="s">
        <v>4376</v>
      </c>
      <c r="AB1392" s="399" t="str">
        <f t="shared" si="282"/>
        <v>DC1CB31</v>
      </c>
      <c r="AC1392" s="399" t="str">
        <f t="shared" si="283"/>
        <v>DC1CB31-DC</v>
      </c>
      <c r="AD1392" t="str">
        <f>Y1392&amp;"-"&amp;VLOOKUP(AC1392,'LICH THI'!C:AA,9,0)</f>
        <v>65DCDD22687-42469</v>
      </c>
      <c r="AE1392">
        <f t="shared" si="284"/>
        <v>1</v>
      </c>
    </row>
    <row r="1393" spans="1:31" x14ac:dyDescent="0.25">
      <c r="A1393" s="436" t="str">
        <f t="shared" si="274"/>
        <v>DC1CB31-DC-72</v>
      </c>
      <c r="B1393" s="436">
        <f>COUNTIF(AC$4:AC1393,AC1393)</f>
        <v>72</v>
      </c>
      <c r="C1393" s="436" t="str">
        <f t="shared" si="275"/>
        <v>DC1CB31-DC</v>
      </c>
      <c r="D1393" s="436">
        <f>VLOOKUP(C1393,'LICH THI'!C:AA,12,0)</f>
        <v>597</v>
      </c>
      <c r="E1393" s="436">
        <f>VLOOKUP(C1393,'LICH THI'!C:AA,13,0)</f>
        <v>45</v>
      </c>
      <c r="F1393" s="436">
        <f t="shared" si="285"/>
        <v>45</v>
      </c>
      <c r="G1393" s="436">
        <f>VLOOKUP(C1393,'LICH THI'!C:AA,14,0)</f>
        <v>14</v>
      </c>
      <c r="H1393" s="436">
        <f t="shared" si="276"/>
        <v>2</v>
      </c>
      <c r="I1393" s="436" t="str">
        <f t="shared" si="277"/>
        <v>Đặng Tiến Duy</v>
      </c>
      <c r="J1393" s="436"/>
      <c r="K1393" s="436">
        <f t="shared" si="278"/>
        <v>3</v>
      </c>
      <c r="L1393" s="436" t="str">
        <f t="shared" si="279"/>
        <v>DC1CB31-DC-3</v>
      </c>
      <c r="M1393" s="436">
        <f t="shared" si="280"/>
        <v>31</v>
      </c>
      <c r="N1393" s="437">
        <f t="shared" si="286"/>
        <v>142</v>
      </c>
      <c r="O1393" s="437"/>
      <c r="P1393" s="430" t="str">
        <f t="shared" si="281"/>
        <v/>
      </c>
      <c r="U1393" s="177">
        <v>3</v>
      </c>
      <c r="V1393" s="177" t="s">
        <v>2724</v>
      </c>
      <c r="W1393" s="177" t="s">
        <v>3702</v>
      </c>
      <c r="X1393" s="177" t="s">
        <v>2742</v>
      </c>
      <c r="Y1393" s="177" t="s">
        <v>3703</v>
      </c>
      <c r="Z1393" s="177" t="s">
        <v>5221</v>
      </c>
      <c r="AA1393" s="525" t="s">
        <v>2840</v>
      </c>
      <c r="AB1393" s="399" t="str">
        <f t="shared" si="282"/>
        <v>DC1CB31</v>
      </c>
      <c r="AC1393" s="399" t="str">
        <f t="shared" si="283"/>
        <v>DC1CB31-DC</v>
      </c>
      <c r="AD1393" t="str">
        <f>Y1393&amp;"-"&amp;VLOOKUP(AC1393,'LICH THI'!C:AA,9,0)</f>
        <v>64DCCA3002-42469</v>
      </c>
      <c r="AE1393">
        <f t="shared" si="284"/>
        <v>1</v>
      </c>
    </row>
    <row r="1394" spans="1:31" x14ac:dyDescent="0.25">
      <c r="A1394" s="436" t="str">
        <f t="shared" si="274"/>
        <v>DC1CB31-DC-73</v>
      </c>
      <c r="B1394" s="436">
        <f>COUNTIF(AC$4:AC1394,AC1394)</f>
        <v>73</v>
      </c>
      <c r="C1394" s="436" t="str">
        <f t="shared" si="275"/>
        <v>DC1CB31-DC</v>
      </c>
      <c r="D1394" s="436">
        <f>VLOOKUP(C1394,'LICH THI'!C:AA,12,0)</f>
        <v>597</v>
      </c>
      <c r="E1394" s="436">
        <f>VLOOKUP(C1394,'LICH THI'!C:AA,13,0)</f>
        <v>45</v>
      </c>
      <c r="F1394" s="436">
        <f t="shared" si="285"/>
        <v>45</v>
      </c>
      <c r="G1394" s="436">
        <f>VLOOKUP(C1394,'LICH THI'!C:AA,14,0)</f>
        <v>14</v>
      </c>
      <c r="H1394" s="436">
        <f t="shared" si="276"/>
        <v>2</v>
      </c>
      <c r="I1394" s="436" t="str">
        <f t="shared" si="277"/>
        <v>Đặng Tiến Duy</v>
      </c>
      <c r="J1394" s="436"/>
      <c r="K1394" s="436">
        <f t="shared" si="278"/>
        <v>3</v>
      </c>
      <c r="L1394" s="436" t="str">
        <f t="shared" si="279"/>
        <v>DC1CB31-DC-3</v>
      </c>
      <c r="M1394" s="436">
        <f t="shared" si="280"/>
        <v>31</v>
      </c>
      <c r="N1394" s="437">
        <f t="shared" si="286"/>
        <v>143</v>
      </c>
      <c r="O1394" s="437"/>
      <c r="P1394" s="430" t="str">
        <f t="shared" si="281"/>
        <v/>
      </c>
      <c r="U1394" s="177">
        <v>3</v>
      </c>
      <c r="V1394" s="177" t="s">
        <v>2724</v>
      </c>
      <c r="W1394" s="177" t="s">
        <v>3702</v>
      </c>
      <c r="X1394" s="177" t="s">
        <v>2742</v>
      </c>
      <c r="Y1394" s="177" t="s">
        <v>3703</v>
      </c>
      <c r="Z1394" s="177" t="s">
        <v>5221</v>
      </c>
      <c r="AA1394" s="525" t="s">
        <v>2840</v>
      </c>
      <c r="AB1394" s="399" t="str">
        <f t="shared" si="282"/>
        <v>DC1CB31</v>
      </c>
      <c r="AC1394" s="399" t="str">
        <f t="shared" si="283"/>
        <v>DC1CB31-DC</v>
      </c>
      <c r="AD1394" t="str">
        <f>Y1394&amp;"-"&amp;VLOOKUP(AC1394,'LICH THI'!C:AA,9,0)</f>
        <v>64DCCA3002-42469</v>
      </c>
      <c r="AE1394">
        <f t="shared" si="284"/>
        <v>1</v>
      </c>
    </row>
    <row r="1395" spans="1:31" x14ac:dyDescent="0.25">
      <c r="A1395" s="436" t="str">
        <f t="shared" si="274"/>
        <v>DC1CB31-DC-74</v>
      </c>
      <c r="B1395" s="436">
        <f>COUNTIF(AC$4:AC1395,AC1395)</f>
        <v>74</v>
      </c>
      <c r="C1395" s="436" t="str">
        <f t="shared" si="275"/>
        <v>DC1CB31-DC</v>
      </c>
      <c r="D1395" s="436">
        <f>VLOOKUP(C1395,'LICH THI'!C:AA,12,0)</f>
        <v>597</v>
      </c>
      <c r="E1395" s="436">
        <f>VLOOKUP(C1395,'LICH THI'!C:AA,13,0)</f>
        <v>45</v>
      </c>
      <c r="F1395" s="436">
        <f t="shared" si="285"/>
        <v>45</v>
      </c>
      <c r="G1395" s="436">
        <f>VLOOKUP(C1395,'LICH THI'!C:AA,14,0)</f>
        <v>14</v>
      </c>
      <c r="H1395" s="436">
        <f t="shared" si="276"/>
        <v>2</v>
      </c>
      <c r="I1395" s="436" t="str">
        <f t="shared" si="277"/>
        <v>Ngô Đức Duy</v>
      </c>
      <c r="J1395" s="436"/>
      <c r="K1395" s="436">
        <f t="shared" si="278"/>
        <v>3</v>
      </c>
      <c r="L1395" s="436" t="str">
        <f t="shared" si="279"/>
        <v>DC1CB31-DC-3</v>
      </c>
      <c r="M1395" s="436">
        <f t="shared" si="280"/>
        <v>31</v>
      </c>
      <c r="N1395" s="437">
        <f t="shared" si="286"/>
        <v>144</v>
      </c>
      <c r="O1395" s="437"/>
      <c r="P1395" s="430" t="str">
        <f t="shared" si="281"/>
        <v/>
      </c>
      <c r="U1395" s="177">
        <v>45</v>
      </c>
      <c r="V1395" s="177" t="s">
        <v>2935</v>
      </c>
      <c r="W1395" s="177" t="s">
        <v>4239</v>
      </c>
      <c r="X1395" s="177" t="s">
        <v>2742</v>
      </c>
      <c r="Y1395" s="177" t="s">
        <v>4708</v>
      </c>
      <c r="Z1395" s="177" t="s">
        <v>5221</v>
      </c>
      <c r="AA1395" s="525" t="s">
        <v>4709</v>
      </c>
      <c r="AB1395" s="399" t="str">
        <f t="shared" si="282"/>
        <v>DC1CB31</v>
      </c>
      <c r="AC1395" s="399" t="str">
        <f t="shared" si="283"/>
        <v>DC1CB31-DC</v>
      </c>
      <c r="AD1395" t="str">
        <f>Y1395&amp;"-"&amp;VLOOKUP(AC1395,'LICH THI'!C:AA,9,0)</f>
        <v>64DCDB3052-42469</v>
      </c>
      <c r="AE1395">
        <f t="shared" si="284"/>
        <v>1</v>
      </c>
    </row>
    <row r="1396" spans="1:31" x14ac:dyDescent="0.25">
      <c r="A1396" s="436" t="str">
        <f t="shared" si="274"/>
        <v>DC1CB31-DC-75</v>
      </c>
      <c r="B1396" s="436">
        <f>COUNTIF(AC$4:AC1396,AC1396)</f>
        <v>75</v>
      </c>
      <c r="C1396" s="436" t="str">
        <f t="shared" si="275"/>
        <v>DC1CB31-DC</v>
      </c>
      <c r="D1396" s="436">
        <f>VLOOKUP(C1396,'LICH THI'!C:AA,12,0)</f>
        <v>597</v>
      </c>
      <c r="E1396" s="436">
        <f>VLOOKUP(C1396,'LICH THI'!C:AA,13,0)</f>
        <v>45</v>
      </c>
      <c r="F1396" s="436">
        <f t="shared" si="285"/>
        <v>45</v>
      </c>
      <c r="G1396" s="436">
        <f>VLOOKUP(C1396,'LICH THI'!C:AA,14,0)</f>
        <v>14</v>
      </c>
      <c r="H1396" s="436">
        <f t="shared" si="276"/>
        <v>2</v>
      </c>
      <c r="I1396" s="436" t="str">
        <f t="shared" si="277"/>
        <v>Ngô Đức Duy</v>
      </c>
      <c r="J1396" s="436"/>
      <c r="K1396" s="436">
        <f t="shared" si="278"/>
        <v>3</v>
      </c>
      <c r="L1396" s="436" t="str">
        <f t="shared" si="279"/>
        <v>DC1CB31-DC-3</v>
      </c>
      <c r="M1396" s="436">
        <f t="shared" si="280"/>
        <v>31</v>
      </c>
      <c r="N1396" s="437">
        <f t="shared" si="286"/>
        <v>145</v>
      </c>
      <c r="O1396" s="437"/>
      <c r="P1396" s="430" t="str">
        <f t="shared" si="281"/>
        <v/>
      </c>
      <c r="U1396" s="177">
        <v>45</v>
      </c>
      <c r="V1396" s="177" t="s">
        <v>2935</v>
      </c>
      <c r="W1396" s="177" t="s">
        <v>4239</v>
      </c>
      <c r="X1396" s="177" t="s">
        <v>2742</v>
      </c>
      <c r="Y1396" s="177" t="s">
        <v>4708</v>
      </c>
      <c r="Z1396" s="177" t="s">
        <v>5221</v>
      </c>
      <c r="AA1396" s="525" t="s">
        <v>4709</v>
      </c>
      <c r="AB1396" s="399" t="str">
        <f t="shared" si="282"/>
        <v>DC1CB31</v>
      </c>
      <c r="AC1396" s="399" t="str">
        <f t="shared" si="283"/>
        <v>DC1CB31-DC</v>
      </c>
      <c r="AD1396" t="str">
        <f>Y1396&amp;"-"&amp;VLOOKUP(AC1396,'LICH THI'!C:AA,9,0)</f>
        <v>64DCDB3052-42469</v>
      </c>
      <c r="AE1396">
        <f t="shared" si="284"/>
        <v>1</v>
      </c>
    </row>
    <row r="1397" spans="1:31" x14ac:dyDescent="0.25">
      <c r="A1397" s="436" t="str">
        <f t="shared" si="274"/>
        <v>DC1CB31-DC-76</v>
      </c>
      <c r="B1397" s="436">
        <f>COUNTIF(AC$4:AC1397,AC1397)</f>
        <v>76</v>
      </c>
      <c r="C1397" s="436" t="str">
        <f t="shared" si="275"/>
        <v>DC1CB31-DC</v>
      </c>
      <c r="D1397" s="436">
        <f>VLOOKUP(C1397,'LICH THI'!C:AA,12,0)</f>
        <v>597</v>
      </c>
      <c r="E1397" s="436">
        <f>VLOOKUP(C1397,'LICH THI'!C:AA,13,0)</f>
        <v>45</v>
      </c>
      <c r="F1397" s="436">
        <f t="shared" si="285"/>
        <v>45</v>
      </c>
      <c r="G1397" s="436">
        <f>VLOOKUP(C1397,'LICH THI'!C:AA,14,0)</f>
        <v>14</v>
      </c>
      <c r="H1397" s="436">
        <f t="shared" si="276"/>
        <v>2</v>
      </c>
      <c r="I1397" s="436" t="str">
        <f t="shared" si="277"/>
        <v>Nguyễn Thị Duyên</v>
      </c>
      <c r="J1397" s="436"/>
      <c r="K1397" s="436">
        <f t="shared" si="278"/>
        <v>3</v>
      </c>
      <c r="L1397" s="436" t="str">
        <f t="shared" si="279"/>
        <v>DC1CB31-DC-3</v>
      </c>
      <c r="M1397" s="436">
        <f t="shared" si="280"/>
        <v>31</v>
      </c>
      <c r="N1397" s="437">
        <f t="shared" si="286"/>
        <v>101</v>
      </c>
      <c r="O1397" s="437"/>
      <c r="P1397" s="430" t="str">
        <f t="shared" si="281"/>
        <v/>
      </c>
      <c r="U1397" s="177">
        <v>234</v>
      </c>
      <c r="V1397" s="177" t="s">
        <v>5908</v>
      </c>
      <c r="W1397" s="177" t="s">
        <v>2619</v>
      </c>
      <c r="X1397" s="177" t="s">
        <v>2649</v>
      </c>
      <c r="Y1397" s="177" t="s">
        <v>6288</v>
      </c>
      <c r="Z1397" s="177" t="s">
        <v>5221</v>
      </c>
      <c r="AA1397" s="525" t="s">
        <v>3534</v>
      </c>
      <c r="AB1397" s="399" t="str">
        <f t="shared" si="282"/>
        <v>DC1CB31</v>
      </c>
      <c r="AC1397" s="399" t="str">
        <f t="shared" si="283"/>
        <v>DC1CB31-DC</v>
      </c>
      <c r="AD1397" t="str">
        <f>Y1397&amp;"-"&amp;VLOOKUP(AC1397,'LICH THI'!C:AA,9,0)</f>
        <v>65DCKT23993-42469</v>
      </c>
      <c r="AE1397">
        <f t="shared" si="284"/>
        <v>1</v>
      </c>
    </row>
    <row r="1398" spans="1:31" x14ac:dyDescent="0.25">
      <c r="A1398" s="436" t="str">
        <f t="shared" si="274"/>
        <v>DC1CB31-DC-77</v>
      </c>
      <c r="B1398" s="436">
        <f>COUNTIF(AC$4:AC1398,AC1398)</f>
        <v>77</v>
      </c>
      <c r="C1398" s="436" t="str">
        <f t="shared" si="275"/>
        <v>DC1CB31-DC</v>
      </c>
      <c r="D1398" s="436">
        <f>VLOOKUP(C1398,'LICH THI'!C:AA,12,0)</f>
        <v>597</v>
      </c>
      <c r="E1398" s="436">
        <f>VLOOKUP(C1398,'LICH THI'!C:AA,13,0)</f>
        <v>45</v>
      </c>
      <c r="F1398" s="436">
        <f t="shared" si="285"/>
        <v>45</v>
      </c>
      <c r="G1398" s="436">
        <f>VLOOKUP(C1398,'LICH THI'!C:AA,14,0)</f>
        <v>14</v>
      </c>
      <c r="H1398" s="436">
        <f t="shared" si="276"/>
        <v>2</v>
      </c>
      <c r="I1398" s="436" t="str">
        <f t="shared" si="277"/>
        <v>Nguyễn Thị Duyên</v>
      </c>
      <c r="J1398" s="436"/>
      <c r="K1398" s="436">
        <f t="shared" si="278"/>
        <v>3</v>
      </c>
      <c r="L1398" s="436" t="str">
        <f t="shared" si="279"/>
        <v>DC1CB31-DC-3</v>
      </c>
      <c r="M1398" s="436">
        <f t="shared" si="280"/>
        <v>31</v>
      </c>
      <c r="N1398" s="437">
        <f t="shared" si="286"/>
        <v>102</v>
      </c>
      <c r="O1398" s="437"/>
      <c r="P1398" s="430" t="str">
        <f t="shared" si="281"/>
        <v/>
      </c>
      <c r="U1398" s="177">
        <v>234</v>
      </c>
      <c r="V1398" s="177" t="s">
        <v>5908</v>
      </c>
      <c r="W1398" s="177" t="s">
        <v>2619</v>
      </c>
      <c r="X1398" s="177" t="s">
        <v>2649</v>
      </c>
      <c r="Y1398" s="177" t="s">
        <v>6288</v>
      </c>
      <c r="Z1398" s="177" t="s">
        <v>5221</v>
      </c>
      <c r="AA1398" s="525" t="s">
        <v>3534</v>
      </c>
      <c r="AB1398" s="399" t="str">
        <f t="shared" si="282"/>
        <v>DC1CB31</v>
      </c>
      <c r="AC1398" s="399" t="str">
        <f t="shared" si="283"/>
        <v>DC1CB31-DC</v>
      </c>
      <c r="AD1398" t="str">
        <f>Y1398&amp;"-"&amp;VLOOKUP(AC1398,'LICH THI'!C:AA,9,0)</f>
        <v>65DCKT23993-42469</v>
      </c>
      <c r="AE1398">
        <f t="shared" si="284"/>
        <v>1</v>
      </c>
    </row>
    <row r="1399" spans="1:31" x14ac:dyDescent="0.25">
      <c r="A1399" s="436" t="str">
        <f t="shared" si="274"/>
        <v>DC1CB31-DC-78</v>
      </c>
      <c r="B1399" s="436">
        <f>COUNTIF(AC$4:AC1399,AC1399)</f>
        <v>78</v>
      </c>
      <c r="C1399" s="436" t="str">
        <f t="shared" si="275"/>
        <v>DC1CB31-DC</v>
      </c>
      <c r="D1399" s="436">
        <f>VLOOKUP(C1399,'LICH THI'!C:AA,12,0)</f>
        <v>597</v>
      </c>
      <c r="E1399" s="436">
        <f>VLOOKUP(C1399,'LICH THI'!C:AA,13,0)</f>
        <v>45</v>
      </c>
      <c r="F1399" s="436">
        <f t="shared" si="285"/>
        <v>45</v>
      </c>
      <c r="G1399" s="436">
        <f>VLOOKUP(C1399,'LICH THI'!C:AA,14,0)</f>
        <v>14</v>
      </c>
      <c r="H1399" s="436">
        <f t="shared" si="276"/>
        <v>2</v>
      </c>
      <c r="I1399" s="436" t="str">
        <f t="shared" si="277"/>
        <v>Lại Thị Thùy Dương</v>
      </c>
      <c r="J1399" s="436"/>
      <c r="K1399" s="436">
        <f t="shared" si="278"/>
        <v>3</v>
      </c>
      <c r="L1399" s="436" t="str">
        <f t="shared" si="279"/>
        <v>DC1CB31-DC-3</v>
      </c>
      <c r="M1399" s="436">
        <f t="shared" si="280"/>
        <v>31</v>
      </c>
      <c r="N1399" s="437">
        <f t="shared" si="286"/>
        <v>103</v>
      </c>
      <c r="O1399" s="437"/>
      <c r="P1399" s="430" t="str">
        <f t="shared" si="281"/>
        <v/>
      </c>
      <c r="U1399" s="177">
        <v>126</v>
      </c>
      <c r="V1399" s="177" t="s">
        <v>3381</v>
      </c>
      <c r="W1399" s="177" t="s">
        <v>4340</v>
      </c>
      <c r="X1399" s="177" t="s">
        <v>2601</v>
      </c>
      <c r="Y1399" s="177" t="s">
        <v>4341</v>
      </c>
      <c r="Z1399" s="177" t="s">
        <v>5221</v>
      </c>
      <c r="AA1399" s="525" t="s">
        <v>4304</v>
      </c>
      <c r="AB1399" s="399" t="str">
        <f t="shared" si="282"/>
        <v>DC1CB31</v>
      </c>
      <c r="AC1399" s="399" t="str">
        <f t="shared" si="283"/>
        <v>DC1CB31-DC</v>
      </c>
      <c r="AD1399" t="str">
        <f>Y1399&amp;"-"&amp;VLOOKUP(AC1399,'LICH THI'!C:AA,9,0)</f>
        <v>64DCKT3297-42469</v>
      </c>
      <c r="AE1399">
        <f t="shared" si="284"/>
        <v>1</v>
      </c>
    </row>
    <row r="1400" spans="1:31" x14ac:dyDescent="0.25">
      <c r="A1400" s="436" t="str">
        <f t="shared" si="274"/>
        <v>DC1CB31-DC-79</v>
      </c>
      <c r="B1400" s="436">
        <f>COUNTIF(AC$4:AC1400,AC1400)</f>
        <v>79</v>
      </c>
      <c r="C1400" s="436" t="str">
        <f t="shared" si="275"/>
        <v>DC1CB31-DC</v>
      </c>
      <c r="D1400" s="436">
        <f>VLOOKUP(C1400,'LICH THI'!C:AA,12,0)</f>
        <v>597</v>
      </c>
      <c r="E1400" s="436">
        <f>VLOOKUP(C1400,'LICH THI'!C:AA,13,0)</f>
        <v>45</v>
      </c>
      <c r="F1400" s="436">
        <f t="shared" si="285"/>
        <v>45</v>
      </c>
      <c r="G1400" s="436">
        <f>VLOOKUP(C1400,'LICH THI'!C:AA,14,0)</f>
        <v>14</v>
      </c>
      <c r="H1400" s="436">
        <f t="shared" si="276"/>
        <v>2</v>
      </c>
      <c r="I1400" s="436" t="str">
        <f t="shared" si="277"/>
        <v>Lại Thị Thùy Dương</v>
      </c>
      <c r="J1400" s="436"/>
      <c r="K1400" s="436">
        <f t="shared" si="278"/>
        <v>3</v>
      </c>
      <c r="L1400" s="436" t="str">
        <f t="shared" si="279"/>
        <v>DC1CB31-DC-3</v>
      </c>
      <c r="M1400" s="436">
        <f t="shared" si="280"/>
        <v>31</v>
      </c>
      <c r="N1400" s="437">
        <f t="shared" si="286"/>
        <v>104</v>
      </c>
      <c r="O1400" s="437"/>
      <c r="P1400" s="430" t="str">
        <f t="shared" si="281"/>
        <v/>
      </c>
      <c r="U1400" s="177">
        <v>126</v>
      </c>
      <c r="V1400" s="177" t="s">
        <v>3381</v>
      </c>
      <c r="W1400" s="177" t="s">
        <v>4340</v>
      </c>
      <c r="X1400" s="177" t="s">
        <v>2601</v>
      </c>
      <c r="Y1400" s="177" t="s">
        <v>4341</v>
      </c>
      <c r="Z1400" s="177" t="s">
        <v>5221</v>
      </c>
      <c r="AA1400" s="525" t="s">
        <v>4304</v>
      </c>
      <c r="AB1400" s="399" t="str">
        <f t="shared" si="282"/>
        <v>DC1CB31</v>
      </c>
      <c r="AC1400" s="399" t="str">
        <f t="shared" si="283"/>
        <v>DC1CB31-DC</v>
      </c>
      <c r="AD1400" t="str">
        <f>Y1400&amp;"-"&amp;VLOOKUP(AC1400,'LICH THI'!C:AA,9,0)</f>
        <v>64DCKT3297-42469</v>
      </c>
      <c r="AE1400">
        <f t="shared" si="284"/>
        <v>1</v>
      </c>
    </row>
    <row r="1401" spans="1:31" x14ac:dyDescent="0.25">
      <c r="A1401" s="436" t="str">
        <f t="shared" si="274"/>
        <v>DC1CB31-DC-80</v>
      </c>
      <c r="B1401" s="436">
        <f>COUNTIF(AC$4:AC1401,AC1401)</f>
        <v>80</v>
      </c>
      <c r="C1401" s="436" t="str">
        <f t="shared" si="275"/>
        <v>DC1CB31-DC</v>
      </c>
      <c r="D1401" s="436">
        <f>VLOOKUP(C1401,'LICH THI'!C:AA,12,0)</f>
        <v>597</v>
      </c>
      <c r="E1401" s="436">
        <f>VLOOKUP(C1401,'LICH THI'!C:AA,13,0)</f>
        <v>45</v>
      </c>
      <c r="F1401" s="436">
        <f t="shared" si="285"/>
        <v>45</v>
      </c>
      <c r="G1401" s="436">
        <f>VLOOKUP(C1401,'LICH THI'!C:AA,14,0)</f>
        <v>14</v>
      </c>
      <c r="H1401" s="436">
        <f t="shared" si="276"/>
        <v>2</v>
      </c>
      <c r="I1401" s="436" t="str">
        <f t="shared" si="277"/>
        <v>Nguyễn Đình Dương</v>
      </c>
      <c r="J1401" s="436"/>
      <c r="K1401" s="436">
        <f t="shared" si="278"/>
        <v>3</v>
      </c>
      <c r="L1401" s="436" t="str">
        <f t="shared" si="279"/>
        <v>DC1CB31-DC-3</v>
      </c>
      <c r="M1401" s="436">
        <f t="shared" si="280"/>
        <v>31</v>
      </c>
      <c r="N1401" s="437">
        <f t="shared" si="286"/>
        <v>105</v>
      </c>
      <c r="O1401" s="437"/>
      <c r="P1401" s="430" t="str">
        <f t="shared" si="281"/>
        <v/>
      </c>
      <c r="U1401" s="177">
        <v>296</v>
      </c>
      <c r="V1401" s="177" t="s">
        <v>3595</v>
      </c>
      <c r="W1401" s="177" t="s">
        <v>2780</v>
      </c>
      <c r="X1401" s="177" t="s">
        <v>2601</v>
      </c>
      <c r="Y1401" s="177" t="s">
        <v>6326</v>
      </c>
      <c r="Z1401" s="177" t="s">
        <v>5221</v>
      </c>
      <c r="AA1401" s="525" t="s">
        <v>4749</v>
      </c>
      <c r="AB1401" s="399" t="str">
        <f t="shared" si="282"/>
        <v>DC1CB31</v>
      </c>
      <c r="AC1401" s="399" t="str">
        <f t="shared" si="283"/>
        <v>DC1CB31-DC</v>
      </c>
      <c r="AD1401" t="str">
        <f>Y1401&amp;"-"&amp;VLOOKUP(AC1401,'LICH THI'!C:AA,9,0)</f>
        <v>64DCCC3003-42469</v>
      </c>
      <c r="AE1401">
        <f t="shared" si="284"/>
        <v>1</v>
      </c>
    </row>
    <row r="1402" spans="1:31" x14ac:dyDescent="0.25">
      <c r="A1402" s="436" t="str">
        <f t="shared" si="274"/>
        <v>DC1CB31-DC-81</v>
      </c>
      <c r="B1402" s="436">
        <f>COUNTIF(AC$4:AC1402,AC1402)</f>
        <v>81</v>
      </c>
      <c r="C1402" s="436" t="str">
        <f t="shared" si="275"/>
        <v>DC1CB31-DC</v>
      </c>
      <c r="D1402" s="436">
        <f>VLOOKUP(C1402,'LICH THI'!C:AA,12,0)</f>
        <v>597</v>
      </c>
      <c r="E1402" s="436">
        <f>VLOOKUP(C1402,'LICH THI'!C:AA,13,0)</f>
        <v>45</v>
      </c>
      <c r="F1402" s="436">
        <f t="shared" si="285"/>
        <v>45</v>
      </c>
      <c r="G1402" s="436">
        <f>VLOOKUP(C1402,'LICH THI'!C:AA,14,0)</f>
        <v>14</v>
      </c>
      <c r="H1402" s="436">
        <f t="shared" si="276"/>
        <v>2</v>
      </c>
      <c r="I1402" s="436" t="str">
        <f t="shared" si="277"/>
        <v>Đoàn Đức Đạo</v>
      </c>
      <c r="J1402" s="436"/>
      <c r="K1402" s="436">
        <f t="shared" si="278"/>
        <v>3</v>
      </c>
      <c r="L1402" s="436" t="str">
        <f t="shared" si="279"/>
        <v>DC1CB31-DC-3</v>
      </c>
      <c r="M1402" s="436">
        <f t="shared" si="280"/>
        <v>31</v>
      </c>
      <c r="N1402" s="437">
        <f t="shared" si="286"/>
        <v>106</v>
      </c>
      <c r="O1402" s="437"/>
      <c r="P1402" s="430" t="str">
        <f t="shared" si="281"/>
        <v/>
      </c>
      <c r="U1402" s="177">
        <v>26</v>
      </c>
      <c r="V1402" s="177" t="s">
        <v>2897</v>
      </c>
      <c r="W1402" s="177" t="s">
        <v>2903</v>
      </c>
      <c r="X1402" s="177" t="s">
        <v>2904</v>
      </c>
      <c r="Y1402" s="177" t="s">
        <v>2905</v>
      </c>
      <c r="Z1402" s="177" t="s">
        <v>5221</v>
      </c>
      <c r="AA1402" s="525" t="s">
        <v>2906</v>
      </c>
      <c r="AB1402" s="399" t="str">
        <f t="shared" si="282"/>
        <v>DC1CB31</v>
      </c>
      <c r="AC1402" s="399" t="str">
        <f t="shared" si="283"/>
        <v>DC1CB31-DC</v>
      </c>
      <c r="AD1402" t="str">
        <f>Y1402&amp;"-"&amp;VLOOKUP(AC1402,'LICH THI'!C:AA,9,0)</f>
        <v>64DCDB3071-42469</v>
      </c>
      <c r="AE1402">
        <f t="shared" si="284"/>
        <v>1</v>
      </c>
    </row>
    <row r="1403" spans="1:31" x14ac:dyDescent="0.25">
      <c r="A1403" s="436" t="str">
        <f t="shared" si="274"/>
        <v>DC1CB31-DC-82</v>
      </c>
      <c r="B1403" s="436">
        <f>COUNTIF(AC$4:AC1403,AC1403)</f>
        <v>82</v>
      </c>
      <c r="C1403" s="436" t="str">
        <f t="shared" si="275"/>
        <v>DC1CB31-DC</v>
      </c>
      <c r="D1403" s="436">
        <f>VLOOKUP(C1403,'LICH THI'!C:AA,12,0)</f>
        <v>597</v>
      </c>
      <c r="E1403" s="436">
        <f>VLOOKUP(C1403,'LICH THI'!C:AA,13,0)</f>
        <v>45</v>
      </c>
      <c r="F1403" s="436">
        <f t="shared" si="285"/>
        <v>45</v>
      </c>
      <c r="G1403" s="436">
        <f>VLOOKUP(C1403,'LICH THI'!C:AA,14,0)</f>
        <v>14</v>
      </c>
      <c r="H1403" s="436">
        <f t="shared" si="276"/>
        <v>2</v>
      </c>
      <c r="I1403" s="436" t="str">
        <f t="shared" si="277"/>
        <v>Đoàn Đức Đạo</v>
      </c>
      <c r="J1403" s="436"/>
      <c r="K1403" s="436">
        <f t="shared" si="278"/>
        <v>3</v>
      </c>
      <c r="L1403" s="436" t="str">
        <f t="shared" si="279"/>
        <v>DC1CB31-DC-3</v>
      </c>
      <c r="M1403" s="436">
        <f t="shared" si="280"/>
        <v>31</v>
      </c>
      <c r="N1403" s="437">
        <f t="shared" si="286"/>
        <v>107</v>
      </c>
      <c r="O1403" s="437"/>
      <c r="P1403" s="430" t="str">
        <f t="shared" si="281"/>
        <v/>
      </c>
      <c r="U1403" s="177">
        <v>26</v>
      </c>
      <c r="V1403" s="177" t="s">
        <v>2897</v>
      </c>
      <c r="W1403" s="177" t="s">
        <v>2903</v>
      </c>
      <c r="X1403" s="177" t="s">
        <v>2904</v>
      </c>
      <c r="Y1403" s="177" t="s">
        <v>2905</v>
      </c>
      <c r="Z1403" s="177" t="s">
        <v>5221</v>
      </c>
      <c r="AA1403" s="525" t="s">
        <v>2906</v>
      </c>
      <c r="AB1403" s="399" t="str">
        <f t="shared" si="282"/>
        <v>DC1CB31</v>
      </c>
      <c r="AC1403" s="399" t="str">
        <f t="shared" si="283"/>
        <v>DC1CB31-DC</v>
      </c>
      <c r="AD1403" t="str">
        <f>Y1403&amp;"-"&amp;VLOOKUP(AC1403,'LICH THI'!C:AA,9,0)</f>
        <v>64DCDB3071-42469</v>
      </c>
      <c r="AE1403">
        <f t="shared" si="284"/>
        <v>1</v>
      </c>
    </row>
    <row r="1404" spans="1:31" x14ac:dyDescent="0.25">
      <c r="A1404" s="436" t="str">
        <f t="shared" si="274"/>
        <v>DC1CB31-DC-83</v>
      </c>
      <c r="B1404" s="436">
        <f>COUNTIF(AC$4:AC1404,AC1404)</f>
        <v>83</v>
      </c>
      <c r="C1404" s="436" t="str">
        <f t="shared" si="275"/>
        <v>DC1CB31-DC</v>
      </c>
      <c r="D1404" s="436">
        <f>VLOOKUP(C1404,'LICH THI'!C:AA,12,0)</f>
        <v>597</v>
      </c>
      <c r="E1404" s="436">
        <f>VLOOKUP(C1404,'LICH THI'!C:AA,13,0)</f>
        <v>45</v>
      </c>
      <c r="F1404" s="436">
        <f t="shared" si="285"/>
        <v>45</v>
      </c>
      <c r="G1404" s="436">
        <f>VLOOKUP(C1404,'LICH THI'!C:AA,14,0)</f>
        <v>14</v>
      </c>
      <c r="H1404" s="436">
        <f t="shared" si="276"/>
        <v>2</v>
      </c>
      <c r="I1404" s="436" t="str">
        <f t="shared" si="277"/>
        <v>Đỗ Viết Đạo</v>
      </c>
      <c r="J1404" s="436"/>
      <c r="K1404" s="436">
        <f t="shared" si="278"/>
        <v>3</v>
      </c>
      <c r="L1404" s="436" t="str">
        <f t="shared" si="279"/>
        <v>DC1CB31-DC-3</v>
      </c>
      <c r="M1404" s="436">
        <f t="shared" si="280"/>
        <v>31</v>
      </c>
      <c r="N1404" s="437">
        <f t="shared" si="286"/>
        <v>108</v>
      </c>
      <c r="O1404" s="437"/>
      <c r="P1404" s="430" t="str">
        <f t="shared" si="281"/>
        <v/>
      </c>
      <c r="U1404" s="177">
        <v>189</v>
      </c>
      <c r="V1404" s="177" t="s">
        <v>3459</v>
      </c>
      <c r="W1404" s="177" t="s">
        <v>3713</v>
      </c>
      <c r="X1404" s="177" t="s">
        <v>2904</v>
      </c>
      <c r="Y1404" s="177" t="s">
        <v>6236</v>
      </c>
      <c r="Z1404" s="177" t="s">
        <v>5221</v>
      </c>
      <c r="AA1404" s="525" t="s">
        <v>6237</v>
      </c>
      <c r="AB1404" s="399" t="str">
        <f t="shared" si="282"/>
        <v>DC1CB31</v>
      </c>
      <c r="AC1404" s="399" t="str">
        <f t="shared" si="283"/>
        <v>DC1CB31-DC</v>
      </c>
      <c r="AD1404" t="str">
        <f>Y1404&amp;"-"&amp;VLOOKUP(AC1404,'LICH THI'!C:AA,9,0)</f>
        <v>65DCCS22470-42469</v>
      </c>
      <c r="AE1404">
        <f t="shared" si="284"/>
        <v>1</v>
      </c>
    </row>
    <row r="1405" spans="1:31" x14ac:dyDescent="0.25">
      <c r="A1405" s="436" t="str">
        <f t="shared" si="274"/>
        <v>DC1CB31-DC-84</v>
      </c>
      <c r="B1405" s="436">
        <f>COUNTIF(AC$4:AC1405,AC1405)</f>
        <v>84</v>
      </c>
      <c r="C1405" s="436" t="str">
        <f t="shared" si="275"/>
        <v>DC1CB31-DC</v>
      </c>
      <c r="D1405" s="436">
        <f>VLOOKUP(C1405,'LICH THI'!C:AA,12,0)</f>
        <v>597</v>
      </c>
      <c r="E1405" s="436">
        <f>VLOOKUP(C1405,'LICH THI'!C:AA,13,0)</f>
        <v>45</v>
      </c>
      <c r="F1405" s="436">
        <f t="shared" si="285"/>
        <v>45</v>
      </c>
      <c r="G1405" s="436">
        <f>VLOOKUP(C1405,'LICH THI'!C:AA,14,0)</f>
        <v>14</v>
      </c>
      <c r="H1405" s="436">
        <f t="shared" si="276"/>
        <v>2</v>
      </c>
      <c r="I1405" s="436" t="str">
        <f t="shared" si="277"/>
        <v>Đỗ Viết Đạo</v>
      </c>
      <c r="J1405" s="436"/>
      <c r="K1405" s="436">
        <f t="shared" si="278"/>
        <v>3</v>
      </c>
      <c r="L1405" s="436" t="str">
        <f t="shared" si="279"/>
        <v>DC1CB31-DC-3</v>
      </c>
      <c r="M1405" s="436">
        <f t="shared" si="280"/>
        <v>31</v>
      </c>
      <c r="N1405" s="437">
        <f t="shared" si="286"/>
        <v>109</v>
      </c>
      <c r="O1405" s="437"/>
      <c r="P1405" s="430" t="str">
        <f t="shared" si="281"/>
        <v/>
      </c>
      <c r="U1405" s="177">
        <v>189</v>
      </c>
      <c r="V1405" s="177" t="s">
        <v>3459</v>
      </c>
      <c r="W1405" s="177" t="s">
        <v>3713</v>
      </c>
      <c r="X1405" s="177" t="s">
        <v>2904</v>
      </c>
      <c r="Y1405" s="177" t="s">
        <v>6236</v>
      </c>
      <c r="Z1405" s="177" t="s">
        <v>5221</v>
      </c>
      <c r="AA1405" s="525" t="s">
        <v>6237</v>
      </c>
      <c r="AB1405" s="399" t="str">
        <f t="shared" si="282"/>
        <v>DC1CB31</v>
      </c>
      <c r="AC1405" s="399" t="str">
        <f t="shared" si="283"/>
        <v>DC1CB31-DC</v>
      </c>
      <c r="AD1405" t="str">
        <f>Y1405&amp;"-"&amp;VLOOKUP(AC1405,'LICH THI'!C:AA,9,0)</f>
        <v>65DCCS22470-42469</v>
      </c>
      <c r="AE1405">
        <f t="shared" si="284"/>
        <v>1</v>
      </c>
    </row>
    <row r="1406" spans="1:31" x14ac:dyDescent="0.25">
      <c r="A1406" s="436" t="str">
        <f t="shared" si="274"/>
        <v>DC1CB31-DC-85</v>
      </c>
      <c r="B1406" s="436">
        <f>COUNTIF(AC$4:AC1406,AC1406)</f>
        <v>85</v>
      </c>
      <c r="C1406" s="436" t="str">
        <f t="shared" si="275"/>
        <v>DC1CB31-DC</v>
      </c>
      <c r="D1406" s="436">
        <f>VLOOKUP(C1406,'LICH THI'!C:AA,12,0)</f>
        <v>597</v>
      </c>
      <c r="E1406" s="436">
        <f>VLOOKUP(C1406,'LICH THI'!C:AA,13,0)</f>
        <v>45</v>
      </c>
      <c r="F1406" s="436">
        <f t="shared" si="285"/>
        <v>45</v>
      </c>
      <c r="G1406" s="436">
        <f>VLOOKUP(C1406,'LICH THI'!C:AA,14,0)</f>
        <v>14</v>
      </c>
      <c r="H1406" s="436">
        <f t="shared" si="276"/>
        <v>2</v>
      </c>
      <c r="I1406" s="436" t="str">
        <f t="shared" si="277"/>
        <v>Lê Nhân Đạt</v>
      </c>
      <c r="J1406" s="436"/>
      <c r="K1406" s="436">
        <f t="shared" si="278"/>
        <v>3</v>
      </c>
      <c r="L1406" s="436" t="str">
        <f t="shared" si="279"/>
        <v>DC1CB31-DC-3</v>
      </c>
      <c r="M1406" s="436">
        <f t="shared" si="280"/>
        <v>31</v>
      </c>
      <c r="N1406" s="437">
        <f t="shared" si="286"/>
        <v>110</v>
      </c>
      <c r="O1406" s="437"/>
      <c r="P1406" s="430" t="str">
        <f t="shared" si="281"/>
        <v/>
      </c>
      <c r="U1406" s="177">
        <v>46</v>
      </c>
      <c r="V1406" s="177" t="s">
        <v>2935</v>
      </c>
      <c r="W1406" s="177" t="s">
        <v>2941</v>
      </c>
      <c r="X1406" s="177" t="s">
        <v>2746</v>
      </c>
      <c r="Y1406" s="177" t="s">
        <v>2942</v>
      </c>
      <c r="Z1406" s="177" t="s">
        <v>5221</v>
      </c>
      <c r="AA1406" s="525" t="s">
        <v>2943</v>
      </c>
      <c r="AB1406" s="399" t="str">
        <f t="shared" si="282"/>
        <v>DC1CB31</v>
      </c>
      <c r="AC1406" s="399" t="str">
        <f t="shared" si="283"/>
        <v>DC1CB31-DC</v>
      </c>
      <c r="AD1406" t="str">
        <f>Y1406&amp;"-"&amp;VLOOKUP(AC1406,'LICH THI'!C:AA,9,0)</f>
        <v>64DCDB3072-42469</v>
      </c>
      <c r="AE1406">
        <f t="shared" si="284"/>
        <v>1</v>
      </c>
    </row>
    <row r="1407" spans="1:31" x14ac:dyDescent="0.25">
      <c r="A1407" s="436" t="str">
        <f t="shared" si="274"/>
        <v>DC1CB31-DC-86</v>
      </c>
      <c r="B1407" s="436">
        <f>COUNTIF(AC$4:AC1407,AC1407)</f>
        <v>86</v>
      </c>
      <c r="C1407" s="436" t="str">
        <f t="shared" si="275"/>
        <v>DC1CB31-DC</v>
      </c>
      <c r="D1407" s="436">
        <f>VLOOKUP(C1407,'LICH THI'!C:AA,12,0)</f>
        <v>597</v>
      </c>
      <c r="E1407" s="436">
        <f>VLOOKUP(C1407,'LICH THI'!C:AA,13,0)</f>
        <v>45</v>
      </c>
      <c r="F1407" s="436">
        <f t="shared" si="285"/>
        <v>45</v>
      </c>
      <c r="G1407" s="436">
        <f>VLOOKUP(C1407,'LICH THI'!C:AA,14,0)</f>
        <v>14</v>
      </c>
      <c r="H1407" s="436">
        <f t="shared" si="276"/>
        <v>2</v>
      </c>
      <c r="I1407" s="436" t="str">
        <f t="shared" si="277"/>
        <v>Lê Nhân Đạt</v>
      </c>
      <c r="J1407" s="436"/>
      <c r="K1407" s="436">
        <f t="shared" si="278"/>
        <v>3</v>
      </c>
      <c r="L1407" s="436" t="str">
        <f t="shared" si="279"/>
        <v>DC1CB31-DC-3</v>
      </c>
      <c r="M1407" s="436">
        <f t="shared" si="280"/>
        <v>31</v>
      </c>
      <c r="N1407" s="437">
        <f t="shared" si="286"/>
        <v>111</v>
      </c>
      <c r="O1407" s="437"/>
      <c r="P1407" s="430" t="str">
        <f t="shared" si="281"/>
        <v/>
      </c>
      <c r="U1407" s="177">
        <v>46</v>
      </c>
      <c r="V1407" s="177" t="s">
        <v>2935</v>
      </c>
      <c r="W1407" s="177" t="s">
        <v>2941</v>
      </c>
      <c r="X1407" s="177" t="s">
        <v>2746</v>
      </c>
      <c r="Y1407" s="177" t="s">
        <v>2942</v>
      </c>
      <c r="Z1407" s="177" t="s">
        <v>5221</v>
      </c>
      <c r="AA1407" s="525" t="s">
        <v>2943</v>
      </c>
      <c r="AB1407" s="399" t="str">
        <f t="shared" si="282"/>
        <v>DC1CB31</v>
      </c>
      <c r="AC1407" s="399" t="str">
        <f t="shared" si="283"/>
        <v>DC1CB31-DC</v>
      </c>
      <c r="AD1407" t="str">
        <f>Y1407&amp;"-"&amp;VLOOKUP(AC1407,'LICH THI'!C:AA,9,0)</f>
        <v>64DCDB3072-42469</v>
      </c>
      <c r="AE1407">
        <f t="shared" si="284"/>
        <v>1</v>
      </c>
    </row>
    <row r="1408" spans="1:31" x14ac:dyDescent="0.25">
      <c r="A1408" s="436" t="str">
        <f t="shared" si="274"/>
        <v>DC1CB31-DC-87</v>
      </c>
      <c r="B1408" s="436">
        <f>COUNTIF(AC$4:AC1408,AC1408)</f>
        <v>87</v>
      </c>
      <c r="C1408" s="436" t="str">
        <f t="shared" si="275"/>
        <v>DC1CB31-DC</v>
      </c>
      <c r="D1408" s="436">
        <f>VLOOKUP(C1408,'LICH THI'!C:AA,12,0)</f>
        <v>597</v>
      </c>
      <c r="E1408" s="436">
        <f>VLOOKUP(C1408,'LICH THI'!C:AA,13,0)</f>
        <v>45</v>
      </c>
      <c r="F1408" s="436">
        <f t="shared" si="285"/>
        <v>45</v>
      </c>
      <c r="G1408" s="436">
        <f>VLOOKUP(C1408,'LICH THI'!C:AA,14,0)</f>
        <v>14</v>
      </c>
      <c r="H1408" s="436">
        <f t="shared" si="276"/>
        <v>2</v>
      </c>
      <c r="I1408" s="436" t="str">
        <f t="shared" si="277"/>
        <v>Vũ Tiến Đạt</v>
      </c>
      <c r="J1408" s="436"/>
      <c r="K1408" s="436">
        <f t="shared" si="278"/>
        <v>3</v>
      </c>
      <c r="L1408" s="436" t="str">
        <f t="shared" si="279"/>
        <v>DC1CB31-DC-3</v>
      </c>
      <c r="M1408" s="436">
        <f t="shared" si="280"/>
        <v>31</v>
      </c>
      <c r="N1408" s="437">
        <f t="shared" si="286"/>
        <v>112</v>
      </c>
      <c r="O1408" s="437"/>
      <c r="P1408" s="430" t="str">
        <f t="shared" si="281"/>
        <v/>
      </c>
      <c r="U1408" s="177">
        <v>87</v>
      </c>
      <c r="V1408" s="177" t="s">
        <v>3358</v>
      </c>
      <c r="W1408" s="177" t="s">
        <v>2975</v>
      </c>
      <c r="X1408" s="177" t="s">
        <v>2746</v>
      </c>
      <c r="Y1408" s="177" t="s">
        <v>6200</v>
      </c>
      <c r="Z1408" s="177" t="s">
        <v>5221</v>
      </c>
      <c r="AA1408" s="525" t="s">
        <v>5215</v>
      </c>
      <c r="AB1408" s="399" t="str">
        <f t="shared" si="282"/>
        <v>DC1CB31</v>
      </c>
      <c r="AC1408" s="399" t="str">
        <f t="shared" si="283"/>
        <v>DC1CB31-DC</v>
      </c>
      <c r="AD1408" t="str">
        <f>Y1408&amp;"-"&amp;VLOOKUP(AC1408,'LICH THI'!C:AA,9,0)</f>
        <v>64DCKT1031-42469</v>
      </c>
      <c r="AE1408">
        <f t="shared" si="284"/>
        <v>1</v>
      </c>
    </row>
    <row r="1409" spans="1:31" x14ac:dyDescent="0.25">
      <c r="A1409" s="436" t="str">
        <f t="shared" si="274"/>
        <v>DC1CB31-DC-88</v>
      </c>
      <c r="B1409" s="436">
        <f>COUNTIF(AC$4:AC1409,AC1409)</f>
        <v>88</v>
      </c>
      <c r="C1409" s="436" t="str">
        <f t="shared" si="275"/>
        <v>DC1CB31-DC</v>
      </c>
      <c r="D1409" s="436">
        <f>VLOOKUP(C1409,'LICH THI'!C:AA,12,0)</f>
        <v>597</v>
      </c>
      <c r="E1409" s="436">
        <f>VLOOKUP(C1409,'LICH THI'!C:AA,13,0)</f>
        <v>45</v>
      </c>
      <c r="F1409" s="436">
        <f t="shared" si="285"/>
        <v>45</v>
      </c>
      <c r="G1409" s="436">
        <f>VLOOKUP(C1409,'LICH THI'!C:AA,14,0)</f>
        <v>14</v>
      </c>
      <c r="H1409" s="436">
        <f t="shared" si="276"/>
        <v>2</v>
      </c>
      <c r="I1409" s="436" t="str">
        <f t="shared" si="277"/>
        <v>Vũ Tiến Đạt</v>
      </c>
      <c r="J1409" s="436"/>
      <c r="K1409" s="436">
        <f t="shared" si="278"/>
        <v>3</v>
      </c>
      <c r="L1409" s="436" t="str">
        <f t="shared" si="279"/>
        <v>DC1CB31-DC-3</v>
      </c>
      <c r="M1409" s="436">
        <f t="shared" si="280"/>
        <v>31</v>
      </c>
      <c r="N1409" s="437">
        <f t="shared" si="286"/>
        <v>113</v>
      </c>
      <c r="O1409" s="437"/>
      <c r="P1409" s="430" t="str">
        <f t="shared" si="281"/>
        <v/>
      </c>
      <c r="U1409" s="177">
        <v>87</v>
      </c>
      <c r="V1409" s="177" t="s">
        <v>3358</v>
      </c>
      <c r="W1409" s="177" t="s">
        <v>2975</v>
      </c>
      <c r="X1409" s="177" t="s">
        <v>2746</v>
      </c>
      <c r="Y1409" s="177" t="s">
        <v>6200</v>
      </c>
      <c r="Z1409" s="177" t="s">
        <v>5221</v>
      </c>
      <c r="AA1409" s="525" t="s">
        <v>5215</v>
      </c>
      <c r="AB1409" s="399" t="str">
        <f t="shared" si="282"/>
        <v>DC1CB31</v>
      </c>
      <c r="AC1409" s="399" t="str">
        <f t="shared" si="283"/>
        <v>DC1CB31-DC</v>
      </c>
      <c r="AD1409" t="str">
        <f>Y1409&amp;"-"&amp;VLOOKUP(AC1409,'LICH THI'!C:AA,9,0)</f>
        <v>64DCKT1031-42469</v>
      </c>
      <c r="AE1409">
        <f t="shared" si="284"/>
        <v>1</v>
      </c>
    </row>
    <row r="1410" spans="1:31" x14ac:dyDescent="0.25">
      <c r="A1410" s="436" t="str">
        <f t="shared" si="274"/>
        <v>DC1CB31-DC-89</v>
      </c>
      <c r="B1410" s="436">
        <f>COUNTIF(AC$4:AC1410,AC1410)</f>
        <v>89</v>
      </c>
      <c r="C1410" s="436" t="str">
        <f t="shared" si="275"/>
        <v>DC1CB31-DC</v>
      </c>
      <c r="D1410" s="436">
        <f>VLOOKUP(C1410,'LICH THI'!C:AA,12,0)</f>
        <v>597</v>
      </c>
      <c r="E1410" s="436">
        <f>VLOOKUP(C1410,'LICH THI'!C:AA,13,0)</f>
        <v>45</v>
      </c>
      <c r="F1410" s="436">
        <f t="shared" si="285"/>
        <v>45</v>
      </c>
      <c r="G1410" s="436">
        <f>VLOOKUP(C1410,'LICH THI'!C:AA,14,0)</f>
        <v>14</v>
      </c>
      <c r="H1410" s="436">
        <f t="shared" si="276"/>
        <v>2</v>
      </c>
      <c r="I1410" s="436" t="str">
        <f t="shared" si="277"/>
        <v>Lê Văn Định</v>
      </c>
      <c r="J1410" s="436"/>
      <c r="K1410" s="436">
        <f t="shared" si="278"/>
        <v>3</v>
      </c>
      <c r="L1410" s="436" t="str">
        <f t="shared" si="279"/>
        <v>DC1CB31-DC-3</v>
      </c>
      <c r="M1410" s="436">
        <f t="shared" si="280"/>
        <v>31</v>
      </c>
      <c r="N1410" s="437">
        <f t="shared" si="286"/>
        <v>114</v>
      </c>
      <c r="O1410" s="437"/>
      <c r="P1410" s="430" t="str">
        <f t="shared" si="281"/>
        <v/>
      </c>
      <c r="U1410" s="177">
        <v>218</v>
      </c>
      <c r="V1410" s="177" t="s">
        <v>4874</v>
      </c>
      <c r="W1410" s="177" t="s">
        <v>2604</v>
      </c>
      <c r="X1410" s="177" t="s">
        <v>4147</v>
      </c>
      <c r="Y1410" s="177" t="s">
        <v>5899</v>
      </c>
      <c r="Z1410" s="177" t="s">
        <v>5221</v>
      </c>
      <c r="AA1410" s="525" t="s">
        <v>4060</v>
      </c>
      <c r="AB1410" s="399" t="str">
        <f t="shared" si="282"/>
        <v>DC1CB31</v>
      </c>
      <c r="AC1410" s="399" t="str">
        <f t="shared" si="283"/>
        <v>DC1CB31-DC</v>
      </c>
      <c r="AD1410" t="str">
        <f>Y1410&amp;"-"&amp;VLOOKUP(AC1410,'LICH THI'!C:AA,9,0)</f>
        <v>65DCHT22966-42469</v>
      </c>
      <c r="AE1410">
        <f t="shared" si="284"/>
        <v>1</v>
      </c>
    </row>
    <row r="1411" spans="1:31" x14ac:dyDescent="0.25">
      <c r="A1411" s="436" t="str">
        <f t="shared" si="274"/>
        <v>DC1CB31-DC-90</v>
      </c>
      <c r="B1411" s="436">
        <f>COUNTIF(AC$4:AC1411,AC1411)</f>
        <v>90</v>
      </c>
      <c r="C1411" s="436" t="str">
        <f t="shared" si="275"/>
        <v>DC1CB31-DC</v>
      </c>
      <c r="D1411" s="436">
        <f>VLOOKUP(C1411,'LICH THI'!C:AA,12,0)</f>
        <v>597</v>
      </c>
      <c r="E1411" s="436">
        <f>VLOOKUP(C1411,'LICH THI'!C:AA,13,0)</f>
        <v>45</v>
      </c>
      <c r="F1411" s="436">
        <f t="shared" si="285"/>
        <v>45</v>
      </c>
      <c r="G1411" s="436">
        <f>VLOOKUP(C1411,'LICH THI'!C:AA,14,0)</f>
        <v>14</v>
      </c>
      <c r="H1411" s="436">
        <f t="shared" si="276"/>
        <v>2</v>
      </c>
      <c r="I1411" s="436" t="str">
        <f t="shared" si="277"/>
        <v>Lê Văn Định</v>
      </c>
      <c r="J1411" s="436"/>
      <c r="K1411" s="436">
        <f t="shared" si="278"/>
        <v>3</v>
      </c>
      <c r="L1411" s="436" t="str">
        <f t="shared" si="279"/>
        <v>DC1CB31-DC-3</v>
      </c>
      <c r="M1411" s="436">
        <f t="shared" si="280"/>
        <v>31</v>
      </c>
      <c r="N1411" s="437">
        <f t="shared" si="286"/>
        <v>115</v>
      </c>
      <c r="O1411" s="437"/>
      <c r="P1411" s="430" t="str">
        <f t="shared" si="281"/>
        <v/>
      </c>
      <c r="U1411" s="177">
        <v>218</v>
      </c>
      <c r="V1411" s="177" t="s">
        <v>4874</v>
      </c>
      <c r="W1411" s="177" t="s">
        <v>2604</v>
      </c>
      <c r="X1411" s="177" t="s">
        <v>4147</v>
      </c>
      <c r="Y1411" s="177" t="s">
        <v>5899</v>
      </c>
      <c r="Z1411" s="177" t="s">
        <v>5221</v>
      </c>
      <c r="AA1411" s="525" t="s">
        <v>4060</v>
      </c>
      <c r="AB1411" s="399" t="str">
        <f t="shared" si="282"/>
        <v>DC1CB31</v>
      </c>
      <c r="AC1411" s="399" t="str">
        <f t="shared" si="283"/>
        <v>DC1CB31-DC</v>
      </c>
      <c r="AD1411" t="str">
        <f>Y1411&amp;"-"&amp;VLOOKUP(AC1411,'LICH THI'!C:AA,9,0)</f>
        <v>65DCHT22966-42469</v>
      </c>
      <c r="AE1411">
        <f t="shared" si="284"/>
        <v>1</v>
      </c>
    </row>
    <row r="1412" spans="1:31" x14ac:dyDescent="0.25">
      <c r="A1412" s="436" t="str">
        <f t="shared" si="274"/>
        <v>DC1CB31-DC-91</v>
      </c>
      <c r="B1412" s="436">
        <f>COUNTIF(AC$4:AC1412,AC1412)</f>
        <v>91</v>
      </c>
      <c r="C1412" s="436" t="str">
        <f t="shared" si="275"/>
        <v>DC1CB31-DC</v>
      </c>
      <c r="D1412" s="436">
        <f>VLOOKUP(C1412,'LICH THI'!C:AA,12,0)</f>
        <v>597</v>
      </c>
      <c r="E1412" s="436">
        <f>VLOOKUP(C1412,'LICH THI'!C:AA,13,0)</f>
        <v>45</v>
      </c>
      <c r="F1412" s="436">
        <f t="shared" si="285"/>
        <v>45</v>
      </c>
      <c r="G1412" s="436">
        <f>VLOOKUP(C1412,'LICH THI'!C:AA,14,0)</f>
        <v>14</v>
      </c>
      <c r="H1412" s="436">
        <f t="shared" si="276"/>
        <v>3</v>
      </c>
      <c r="I1412" s="436" t="str">
        <f t="shared" si="277"/>
        <v>Nguyễn Long Đoàn</v>
      </c>
      <c r="J1412" s="436"/>
      <c r="K1412" s="436">
        <f t="shared" si="278"/>
        <v>4</v>
      </c>
      <c r="L1412" s="436" t="str">
        <f t="shared" si="279"/>
        <v>DC1CB31-DC-4</v>
      </c>
      <c r="M1412" s="436">
        <f t="shared" si="280"/>
        <v>31</v>
      </c>
      <c r="N1412" s="437">
        <f t="shared" si="286"/>
        <v>166</v>
      </c>
      <c r="O1412" s="437"/>
      <c r="P1412" s="430" t="str">
        <f t="shared" si="281"/>
        <v/>
      </c>
      <c r="U1412" s="177">
        <v>8</v>
      </c>
      <c r="V1412" s="177" t="s">
        <v>2825</v>
      </c>
      <c r="W1412" s="177" t="s">
        <v>5109</v>
      </c>
      <c r="X1412" s="177" t="s">
        <v>3121</v>
      </c>
      <c r="Y1412" s="177" t="s">
        <v>5110</v>
      </c>
      <c r="Z1412" s="177" t="s">
        <v>5221</v>
      </c>
      <c r="AA1412" s="525" t="s">
        <v>4569</v>
      </c>
      <c r="AB1412" s="399" t="str">
        <f t="shared" si="282"/>
        <v>DC1CB31</v>
      </c>
      <c r="AC1412" s="399" t="str">
        <f t="shared" si="283"/>
        <v>DC1CB31-DC</v>
      </c>
      <c r="AD1412" t="str">
        <f>Y1412&amp;"-"&amp;VLOOKUP(AC1412,'LICH THI'!C:AA,9,0)</f>
        <v>64DCCD3005-42469</v>
      </c>
      <c r="AE1412">
        <f t="shared" si="284"/>
        <v>1</v>
      </c>
    </row>
    <row r="1413" spans="1:31" x14ac:dyDescent="0.25">
      <c r="A1413" s="436" t="str">
        <f t="shared" ref="A1413:A1476" si="287">C1413&amp;"-"&amp;B1413</f>
        <v>DC1CB31-DC-92</v>
      </c>
      <c r="B1413" s="436">
        <f>COUNTIF(AC$4:AC1413,AC1413)</f>
        <v>92</v>
      </c>
      <c r="C1413" s="436" t="str">
        <f t="shared" ref="C1413:C1476" si="288">_CT_MaHP1</f>
        <v>DC1CB31-DC</v>
      </c>
      <c r="D1413" s="436">
        <f>VLOOKUP(C1413,'LICH THI'!C:AA,12,0)</f>
        <v>597</v>
      </c>
      <c r="E1413" s="436">
        <f>VLOOKUP(C1413,'LICH THI'!C:AA,13,0)</f>
        <v>45</v>
      </c>
      <c r="F1413" s="436">
        <f t="shared" si="285"/>
        <v>45</v>
      </c>
      <c r="G1413" s="436">
        <f>VLOOKUP(C1413,'LICH THI'!C:AA,14,0)</f>
        <v>14</v>
      </c>
      <c r="H1413" s="436">
        <f t="shared" ref="H1413:H1476" si="289">IF(E1413=0,"",TRUNC((B1413+E1413-1)/E1413))</f>
        <v>3</v>
      </c>
      <c r="I1413" s="436" t="str">
        <f t="shared" ref="I1413:I1476" si="290">W1413&amp;" "&amp;X1413</f>
        <v>Nguyễn Long Đoàn</v>
      </c>
      <c r="J1413" s="436"/>
      <c r="K1413" s="436">
        <f t="shared" ref="K1413:K1476" si="291">IF(G1413=1,1,IF(H1413&lt;G1413,H1413+1,1))</f>
        <v>4</v>
      </c>
      <c r="L1413" s="436" t="str">
        <f t="shared" ref="L1413:L1476" si="292">C1413&amp;"-"&amp;K1413</f>
        <v>DC1CB31-DC-4</v>
      </c>
      <c r="M1413" s="436">
        <f t="shared" ref="M1413:M1476" si="293">IF(E1413=0,"",MOD(MID(C1413,6,2),E1413))</f>
        <v>31</v>
      </c>
      <c r="N1413" s="437">
        <f t="shared" si="286"/>
        <v>167</v>
      </c>
      <c r="O1413" s="437"/>
      <c r="P1413" s="430" t="str">
        <f t="shared" ref="P1413:P1476" si="294">IF(MOD(20*O1413,10)&lt;&gt;0,"SAI","")</f>
        <v/>
      </c>
      <c r="U1413" s="177">
        <v>8</v>
      </c>
      <c r="V1413" s="177" t="s">
        <v>2825</v>
      </c>
      <c r="W1413" s="177" t="s">
        <v>5109</v>
      </c>
      <c r="X1413" s="177" t="s">
        <v>3121</v>
      </c>
      <c r="Y1413" s="177" t="s">
        <v>5110</v>
      </c>
      <c r="Z1413" s="177" t="s">
        <v>5221</v>
      </c>
      <c r="AA1413" s="525" t="s">
        <v>4569</v>
      </c>
      <c r="AB1413" s="399" t="str">
        <f t="shared" ref="AB1413:AB1476" si="295">_CT_MaHP</f>
        <v>DC1CB31</v>
      </c>
      <c r="AC1413" s="399" t="str">
        <f t="shared" ref="AC1413:AC1476" si="296">_CT_MaHe</f>
        <v>DC1CB31-DC</v>
      </c>
      <c r="AD1413" t="str">
        <f>Y1413&amp;"-"&amp;VLOOKUP(AC1413,'LICH THI'!C:AA,9,0)</f>
        <v>64DCCD3005-42469</v>
      </c>
      <c r="AE1413">
        <f t="shared" ref="AE1413:AE1476" si="297">COUNTIF(AD1413,AD:AD)</f>
        <v>1</v>
      </c>
    </row>
    <row r="1414" spans="1:31" x14ac:dyDescent="0.25">
      <c r="A1414" s="436" t="str">
        <f t="shared" si="287"/>
        <v>DC1CB31-DC-93</v>
      </c>
      <c r="B1414" s="436">
        <f>COUNTIF(AC$4:AC1414,AC1414)</f>
        <v>93</v>
      </c>
      <c r="C1414" s="436" t="str">
        <f t="shared" si="288"/>
        <v>DC1CB31-DC</v>
      </c>
      <c r="D1414" s="436">
        <f>VLOOKUP(C1414,'LICH THI'!C:AA,12,0)</f>
        <v>597</v>
      </c>
      <c r="E1414" s="436">
        <f>VLOOKUP(C1414,'LICH THI'!C:AA,13,0)</f>
        <v>45</v>
      </c>
      <c r="F1414" s="436">
        <f t="shared" ref="F1414:F1477" si="298">IF(G1414="","",IF(G1414=H1414,D1414-(H1414-1)*E1414,E1414))</f>
        <v>45</v>
      </c>
      <c r="G1414" s="436">
        <f>VLOOKUP(C1414,'LICH THI'!C:AA,14,0)</f>
        <v>14</v>
      </c>
      <c r="H1414" s="436">
        <f t="shared" si="289"/>
        <v>3</v>
      </c>
      <c r="I1414" s="436" t="str">
        <f t="shared" si="290"/>
        <v>Vũ Văn Đô</v>
      </c>
      <c r="J1414" s="436"/>
      <c r="K1414" s="436">
        <f t="shared" si="291"/>
        <v>4</v>
      </c>
      <c r="L1414" s="436" t="str">
        <f t="shared" si="292"/>
        <v>DC1CB31-DC-4</v>
      </c>
      <c r="M1414" s="436">
        <f t="shared" si="293"/>
        <v>31</v>
      </c>
      <c r="N1414" s="437">
        <f t="shared" ref="N1414:N1477" si="299">IF(F1414=0,"",(K1414-1)*$N$2+1+MOD(B1414-M1414,F1414))</f>
        <v>168</v>
      </c>
      <c r="O1414" s="437"/>
      <c r="P1414" s="430" t="str">
        <f t="shared" si="294"/>
        <v/>
      </c>
      <c r="U1414" s="177">
        <v>144</v>
      </c>
      <c r="V1414" s="177" t="s">
        <v>4803</v>
      </c>
      <c r="W1414" s="177" t="s">
        <v>2914</v>
      </c>
      <c r="X1414" s="177" t="s">
        <v>3958</v>
      </c>
      <c r="Y1414" s="177" t="s">
        <v>6214</v>
      </c>
      <c r="Z1414" s="177" t="s">
        <v>5221</v>
      </c>
      <c r="AA1414" s="525" t="s">
        <v>2855</v>
      </c>
      <c r="AB1414" s="399" t="str">
        <f t="shared" si="295"/>
        <v>DC1CB31</v>
      </c>
      <c r="AC1414" s="399" t="str">
        <f t="shared" si="296"/>
        <v>DC1CB31-DC</v>
      </c>
      <c r="AD1414" t="str">
        <f>Y1414&amp;"-"&amp;VLOOKUP(AC1414,'LICH THI'!C:AA,9,0)</f>
        <v>64DCMT3037-42469</v>
      </c>
      <c r="AE1414">
        <f t="shared" si="297"/>
        <v>1</v>
      </c>
    </row>
    <row r="1415" spans="1:31" x14ac:dyDescent="0.25">
      <c r="A1415" s="436" t="str">
        <f t="shared" si="287"/>
        <v>DC1CB31-DC-94</v>
      </c>
      <c r="B1415" s="436">
        <f>COUNTIF(AC$4:AC1415,AC1415)</f>
        <v>94</v>
      </c>
      <c r="C1415" s="436" t="str">
        <f t="shared" si="288"/>
        <v>DC1CB31-DC</v>
      </c>
      <c r="D1415" s="436">
        <f>VLOOKUP(C1415,'LICH THI'!C:AA,12,0)</f>
        <v>597</v>
      </c>
      <c r="E1415" s="436">
        <f>VLOOKUP(C1415,'LICH THI'!C:AA,13,0)</f>
        <v>45</v>
      </c>
      <c r="F1415" s="436">
        <f t="shared" si="298"/>
        <v>45</v>
      </c>
      <c r="G1415" s="436">
        <f>VLOOKUP(C1415,'LICH THI'!C:AA,14,0)</f>
        <v>14</v>
      </c>
      <c r="H1415" s="436">
        <f t="shared" si="289"/>
        <v>3</v>
      </c>
      <c r="I1415" s="436" t="str">
        <f t="shared" si="290"/>
        <v>Vũ Văn Đô</v>
      </c>
      <c r="J1415" s="436"/>
      <c r="K1415" s="436">
        <f t="shared" si="291"/>
        <v>4</v>
      </c>
      <c r="L1415" s="436" t="str">
        <f t="shared" si="292"/>
        <v>DC1CB31-DC-4</v>
      </c>
      <c r="M1415" s="436">
        <f t="shared" si="293"/>
        <v>31</v>
      </c>
      <c r="N1415" s="437">
        <f t="shared" si="299"/>
        <v>169</v>
      </c>
      <c r="O1415" s="437"/>
      <c r="P1415" s="430" t="str">
        <f t="shared" si="294"/>
        <v/>
      </c>
      <c r="U1415" s="177">
        <v>144</v>
      </c>
      <c r="V1415" s="177" t="s">
        <v>4803</v>
      </c>
      <c r="W1415" s="177" t="s">
        <v>2914</v>
      </c>
      <c r="X1415" s="177" t="s">
        <v>3958</v>
      </c>
      <c r="Y1415" s="177" t="s">
        <v>6214</v>
      </c>
      <c r="Z1415" s="177" t="s">
        <v>5221</v>
      </c>
      <c r="AA1415" s="525" t="s">
        <v>2855</v>
      </c>
      <c r="AB1415" s="399" t="str">
        <f t="shared" si="295"/>
        <v>DC1CB31</v>
      </c>
      <c r="AC1415" s="399" t="str">
        <f t="shared" si="296"/>
        <v>DC1CB31-DC</v>
      </c>
      <c r="AD1415" t="str">
        <f>Y1415&amp;"-"&amp;VLOOKUP(AC1415,'LICH THI'!C:AA,9,0)</f>
        <v>64DCMT3037-42469</v>
      </c>
      <c r="AE1415">
        <f t="shared" si="297"/>
        <v>1</v>
      </c>
    </row>
    <row r="1416" spans="1:31" x14ac:dyDescent="0.25">
      <c r="A1416" s="436" t="str">
        <f t="shared" si="287"/>
        <v>DC1CB31-DC-95</v>
      </c>
      <c r="B1416" s="436">
        <f>COUNTIF(AC$4:AC1416,AC1416)</f>
        <v>95</v>
      </c>
      <c r="C1416" s="436" t="str">
        <f t="shared" si="288"/>
        <v>DC1CB31-DC</v>
      </c>
      <c r="D1416" s="436">
        <f>VLOOKUP(C1416,'LICH THI'!C:AA,12,0)</f>
        <v>597</v>
      </c>
      <c r="E1416" s="436">
        <f>VLOOKUP(C1416,'LICH THI'!C:AA,13,0)</f>
        <v>45</v>
      </c>
      <c r="F1416" s="436">
        <f t="shared" si="298"/>
        <v>45</v>
      </c>
      <c r="G1416" s="436">
        <f>VLOOKUP(C1416,'LICH THI'!C:AA,14,0)</f>
        <v>14</v>
      </c>
      <c r="H1416" s="436">
        <f t="shared" si="289"/>
        <v>3</v>
      </c>
      <c r="I1416" s="436" t="str">
        <f t="shared" si="290"/>
        <v>Nguyễn Thành Đông</v>
      </c>
      <c r="J1416" s="436"/>
      <c r="K1416" s="436">
        <f t="shared" si="291"/>
        <v>4</v>
      </c>
      <c r="L1416" s="436" t="str">
        <f t="shared" si="292"/>
        <v>DC1CB31-DC-4</v>
      </c>
      <c r="M1416" s="436">
        <f t="shared" si="293"/>
        <v>31</v>
      </c>
      <c r="N1416" s="437">
        <f t="shared" si="299"/>
        <v>170</v>
      </c>
      <c r="O1416" s="437"/>
      <c r="P1416" s="430" t="str">
        <f t="shared" si="294"/>
        <v/>
      </c>
      <c r="U1416" s="177">
        <v>14</v>
      </c>
      <c r="V1416" s="177" t="s">
        <v>2851</v>
      </c>
      <c r="W1416" s="177" t="s">
        <v>2862</v>
      </c>
      <c r="X1416" s="177" t="s">
        <v>2750</v>
      </c>
      <c r="Y1416" s="177" t="s">
        <v>2863</v>
      </c>
      <c r="Z1416" s="177" t="s">
        <v>5221</v>
      </c>
      <c r="AA1416" s="525" t="s">
        <v>2864</v>
      </c>
      <c r="AB1416" s="399" t="str">
        <f t="shared" si="295"/>
        <v>DC1CB31</v>
      </c>
      <c r="AC1416" s="399" t="str">
        <f t="shared" si="296"/>
        <v>DC1CB31-DC</v>
      </c>
      <c r="AD1416" t="str">
        <f>Y1416&amp;"-"&amp;VLOOKUP(AC1416,'LICH THI'!C:AA,9,0)</f>
        <v>64DCCD3255-42469</v>
      </c>
      <c r="AE1416">
        <f t="shared" si="297"/>
        <v>1</v>
      </c>
    </row>
    <row r="1417" spans="1:31" x14ac:dyDescent="0.25">
      <c r="A1417" s="436" t="str">
        <f t="shared" si="287"/>
        <v>DC1CB31-DC-96</v>
      </c>
      <c r="B1417" s="436">
        <f>COUNTIF(AC$4:AC1417,AC1417)</f>
        <v>96</v>
      </c>
      <c r="C1417" s="436" t="str">
        <f t="shared" si="288"/>
        <v>DC1CB31-DC</v>
      </c>
      <c r="D1417" s="436">
        <f>VLOOKUP(C1417,'LICH THI'!C:AA,12,0)</f>
        <v>597</v>
      </c>
      <c r="E1417" s="436">
        <f>VLOOKUP(C1417,'LICH THI'!C:AA,13,0)</f>
        <v>45</v>
      </c>
      <c r="F1417" s="436">
        <f t="shared" si="298"/>
        <v>45</v>
      </c>
      <c r="G1417" s="436">
        <f>VLOOKUP(C1417,'LICH THI'!C:AA,14,0)</f>
        <v>14</v>
      </c>
      <c r="H1417" s="436">
        <f t="shared" si="289"/>
        <v>3</v>
      </c>
      <c r="I1417" s="436" t="str">
        <f t="shared" si="290"/>
        <v>Nguyễn Thành Đông</v>
      </c>
      <c r="J1417" s="436"/>
      <c r="K1417" s="436">
        <f t="shared" si="291"/>
        <v>4</v>
      </c>
      <c r="L1417" s="436" t="str">
        <f t="shared" si="292"/>
        <v>DC1CB31-DC-4</v>
      </c>
      <c r="M1417" s="436">
        <f t="shared" si="293"/>
        <v>31</v>
      </c>
      <c r="N1417" s="437">
        <f t="shared" si="299"/>
        <v>171</v>
      </c>
      <c r="O1417" s="437"/>
      <c r="P1417" s="430" t="str">
        <f t="shared" si="294"/>
        <v/>
      </c>
      <c r="U1417" s="177">
        <v>14</v>
      </c>
      <c r="V1417" s="177" t="s">
        <v>2851</v>
      </c>
      <c r="W1417" s="177" t="s">
        <v>2862</v>
      </c>
      <c r="X1417" s="177" t="s">
        <v>2750</v>
      </c>
      <c r="Y1417" s="177" t="s">
        <v>2863</v>
      </c>
      <c r="Z1417" s="177" t="s">
        <v>5221</v>
      </c>
      <c r="AA1417" s="525" t="s">
        <v>2864</v>
      </c>
      <c r="AB1417" s="399" t="str">
        <f t="shared" si="295"/>
        <v>DC1CB31</v>
      </c>
      <c r="AC1417" s="399" t="str">
        <f t="shared" si="296"/>
        <v>DC1CB31-DC</v>
      </c>
      <c r="AD1417" t="str">
        <f>Y1417&amp;"-"&amp;VLOOKUP(AC1417,'LICH THI'!C:AA,9,0)</f>
        <v>64DCCD3255-42469</v>
      </c>
      <c r="AE1417">
        <f t="shared" si="297"/>
        <v>1</v>
      </c>
    </row>
    <row r="1418" spans="1:31" x14ac:dyDescent="0.25">
      <c r="A1418" s="436" t="str">
        <f t="shared" si="287"/>
        <v>DC1CB31-DC-97</v>
      </c>
      <c r="B1418" s="436">
        <f>COUNTIF(AC$4:AC1418,AC1418)</f>
        <v>97</v>
      </c>
      <c r="C1418" s="436" t="str">
        <f t="shared" si="288"/>
        <v>DC1CB31-DC</v>
      </c>
      <c r="D1418" s="436">
        <f>VLOOKUP(C1418,'LICH THI'!C:AA,12,0)</f>
        <v>597</v>
      </c>
      <c r="E1418" s="436">
        <f>VLOOKUP(C1418,'LICH THI'!C:AA,13,0)</f>
        <v>45</v>
      </c>
      <c r="F1418" s="436">
        <f t="shared" si="298"/>
        <v>45</v>
      </c>
      <c r="G1418" s="436">
        <f>VLOOKUP(C1418,'LICH THI'!C:AA,14,0)</f>
        <v>14</v>
      </c>
      <c r="H1418" s="436">
        <f t="shared" si="289"/>
        <v>3</v>
      </c>
      <c r="I1418" s="436" t="str">
        <f t="shared" si="290"/>
        <v>Dương Công Đức</v>
      </c>
      <c r="J1418" s="436"/>
      <c r="K1418" s="436">
        <f t="shared" si="291"/>
        <v>4</v>
      </c>
      <c r="L1418" s="436" t="str">
        <f t="shared" si="292"/>
        <v>DC1CB31-DC-4</v>
      </c>
      <c r="M1418" s="436">
        <f t="shared" si="293"/>
        <v>31</v>
      </c>
      <c r="N1418" s="437">
        <f t="shared" si="299"/>
        <v>172</v>
      </c>
      <c r="O1418" s="437"/>
      <c r="P1418" s="430" t="str">
        <f t="shared" si="294"/>
        <v/>
      </c>
      <c r="U1418" s="177">
        <v>177</v>
      </c>
      <c r="V1418" s="177" t="s">
        <v>3426</v>
      </c>
      <c r="W1418" s="177" t="s">
        <v>3430</v>
      </c>
      <c r="X1418" s="177" t="s">
        <v>2948</v>
      </c>
      <c r="Y1418" s="177" t="s">
        <v>3431</v>
      </c>
      <c r="Z1418" s="177" t="s">
        <v>5221</v>
      </c>
      <c r="AA1418" s="525" t="s">
        <v>3432</v>
      </c>
      <c r="AB1418" s="399" t="str">
        <f t="shared" si="295"/>
        <v>DC1CB31</v>
      </c>
      <c r="AC1418" s="399" t="str">
        <f t="shared" si="296"/>
        <v>DC1CB31-DC</v>
      </c>
      <c r="AD1418" t="str">
        <f>Y1418&amp;"-"&amp;VLOOKUP(AC1418,'LICH THI'!C:AA,9,0)</f>
        <v>65DCCD20490-42469</v>
      </c>
      <c r="AE1418">
        <f t="shared" si="297"/>
        <v>1</v>
      </c>
    </row>
    <row r="1419" spans="1:31" x14ac:dyDescent="0.25">
      <c r="A1419" s="436" t="str">
        <f t="shared" si="287"/>
        <v>DC1CB31-DC-98</v>
      </c>
      <c r="B1419" s="436">
        <f>COUNTIF(AC$4:AC1419,AC1419)</f>
        <v>98</v>
      </c>
      <c r="C1419" s="436" t="str">
        <f t="shared" si="288"/>
        <v>DC1CB31-DC</v>
      </c>
      <c r="D1419" s="436">
        <f>VLOOKUP(C1419,'LICH THI'!C:AA,12,0)</f>
        <v>597</v>
      </c>
      <c r="E1419" s="436">
        <f>VLOOKUP(C1419,'LICH THI'!C:AA,13,0)</f>
        <v>45</v>
      </c>
      <c r="F1419" s="436">
        <f t="shared" si="298"/>
        <v>45</v>
      </c>
      <c r="G1419" s="436">
        <f>VLOOKUP(C1419,'LICH THI'!C:AA,14,0)</f>
        <v>14</v>
      </c>
      <c r="H1419" s="436">
        <f t="shared" si="289"/>
        <v>3</v>
      </c>
      <c r="I1419" s="436" t="str">
        <f t="shared" si="290"/>
        <v>Dương Công Đức</v>
      </c>
      <c r="J1419" s="436"/>
      <c r="K1419" s="436">
        <f t="shared" si="291"/>
        <v>4</v>
      </c>
      <c r="L1419" s="436" t="str">
        <f t="shared" si="292"/>
        <v>DC1CB31-DC-4</v>
      </c>
      <c r="M1419" s="436">
        <f t="shared" si="293"/>
        <v>31</v>
      </c>
      <c r="N1419" s="437">
        <f t="shared" si="299"/>
        <v>173</v>
      </c>
      <c r="O1419" s="437"/>
      <c r="P1419" s="430" t="str">
        <f t="shared" si="294"/>
        <v/>
      </c>
      <c r="U1419" s="177">
        <v>177</v>
      </c>
      <c r="V1419" s="177" t="s">
        <v>3426</v>
      </c>
      <c r="W1419" s="177" t="s">
        <v>3430</v>
      </c>
      <c r="X1419" s="177" t="s">
        <v>2948</v>
      </c>
      <c r="Y1419" s="177" t="s">
        <v>3431</v>
      </c>
      <c r="Z1419" s="177" t="s">
        <v>5221</v>
      </c>
      <c r="AA1419" s="525" t="s">
        <v>3432</v>
      </c>
      <c r="AB1419" s="399" t="str">
        <f t="shared" si="295"/>
        <v>DC1CB31</v>
      </c>
      <c r="AC1419" s="399" t="str">
        <f t="shared" si="296"/>
        <v>DC1CB31-DC</v>
      </c>
      <c r="AD1419" t="str">
        <f>Y1419&amp;"-"&amp;VLOOKUP(AC1419,'LICH THI'!C:AA,9,0)</f>
        <v>65DCCD20490-42469</v>
      </c>
      <c r="AE1419">
        <f t="shared" si="297"/>
        <v>1</v>
      </c>
    </row>
    <row r="1420" spans="1:31" x14ac:dyDescent="0.25">
      <c r="A1420" s="436" t="str">
        <f t="shared" si="287"/>
        <v>DC1CB31-DC-99</v>
      </c>
      <c r="B1420" s="436">
        <f>COUNTIF(AC$4:AC1420,AC1420)</f>
        <v>99</v>
      </c>
      <c r="C1420" s="436" t="str">
        <f t="shared" si="288"/>
        <v>DC1CB31-DC</v>
      </c>
      <c r="D1420" s="436">
        <f>VLOOKUP(C1420,'LICH THI'!C:AA,12,0)</f>
        <v>597</v>
      </c>
      <c r="E1420" s="436">
        <f>VLOOKUP(C1420,'LICH THI'!C:AA,13,0)</f>
        <v>45</v>
      </c>
      <c r="F1420" s="436">
        <f t="shared" si="298"/>
        <v>45</v>
      </c>
      <c r="G1420" s="436">
        <f>VLOOKUP(C1420,'LICH THI'!C:AA,14,0)</f>
        <v>14</v>
      </c>
      <c r="H1420" s="436">
        <f t="shared" si="289"/>
        <v>3</v>
      </c>
      <c r="I1420" s="436" t="str">
        <f t="shared" si="290"/>
        <v>Nguyễn Duy Đức</v>
      </c>
      <c r="J1420" s="436"/>
      <c r="K1420" s="436">
        <f t="shared" si="291"/>
        <v>4</v>
      </c>
      <c r="L1420" s="436" t="str">
        <f t="shared" si="292"/>
        <v>DC1CB31-DC-4</v>
      </c>
      <c r="M1420" s="436">
        <f t="shared" si="293"/>
        <v>31</v>
      </c>
      <c r="N1420" s="437">
        <f t="shared" si="299"/>
        <v>174</v>
      </c>
      <c r="O1420" s="437"/>
      <c r="P1420" s="430" t="str">
        <f t="shared" si="294"/>
        <v/>
      </c>
      <c r="U1420" s="177">
        <v>27</v>
      </c>
      <c r="V1420" s="177" t="s">
        <v>2897</v>
      </c>
      <c r="W1420" s="177" t="s">
        <v>2969</v>
      </c>
      <c r="X1420" s="177" t="s">
        <v>2948</v>
      </c>
      <c r="Y1420" s="177" t="s">
        <v>6182</v>
      </c>
      <c r="Z1420" s="177" t="s">
        <v>5221</v>
      </c>
      <c r="AA1420" s="525" t="s">
        <v>6183</v>
      </c>
      <c r="AB1420" s="399" t="str">
        <f t="shared" si="295"/>
        <v>DC1CB31</v>
      </c>
      <c r="AC1420" s="399" t="str">
        <f t="shared" si="296"/>
        <v>DC1CB31-DC</v>
      </c>
      <c r="AD1420" t="str">
        <f>Y1420&amp;"-"&amp;VLOOKUP(AC1420,'LICH THI'!C:AA,9,0)</f>
        <v>64DCDB3058-42469</v>
      </c>
      <c r="AE1420">
        <f t="shared" si="297"/>
        <v>1</v>
      </c>
    </row>
    <row r="1421" spans="1:31" x14ac:dyDescent="0.25">
      <c r="A1421" s="436" t="str">
        <f t="shared" si="287"/>
        <v>DC1CB31-DC-100</v>
      </c>
      <c r="B1421" s="436">
        <f>COUNTIF(AC$4:AC1421,AC1421)</f>
        <v>100</v>
      </c>
      <c r="C1421" s="436" t="str">
        <f t="shared" si="288"/>
        <v>DC1CB31-DC</v>
      </c>
      <c r="D1421" s="436">
        <f>VLOOKUP(C1421,'LICH THI'!C:AA,12,0)</f>
        <v>597</v>
      </c>
      <c r="E1421" s="436">
        <f>VLOOKUP(C1421,'LICH THI'!C:AA,13,0)</f>
        <v>45</v>
      </c>
      <c r="F1421" s="436">
        <f t="shared" si="298"/>
        <v>45</v>
      </c>
      <c r="G1421" s="436">
        <f>VLOOKUP(C1421,'LICH THI'!C:AA,14,0)</f>
        <v>14</v>
      </c>
      <c r="H1421" s="436">
        <f t="shared" si="289"/>
        <v>3</v>
      </c>
      <c r="I1421" s="436" t="str">
        <f t="shared" si="290"/>
        <v>Nguyễn Duy Đức</v>
      </c>
      <c r="J1421" s="436"/>
      <c r="K1421" s="436">
        <f t="shared" si="291"/>
        <v>4</v>
      </c>
      <c r="L1421" s="436" t="str">
        <f t="shared" si="292"/>
        <v>DC1CB31-DC-4</v>
      </c>
      <c r="M1421" s="436">
        <f t="shared" si="293"/>
        <v>31</v>
      </c>
      <c r="N1421" s="437">
        <f t="shared" si="299"/>
        <v>175</v>
      </c>
      <c r="O1421" s="437"/>
      <c r="P1421" s="430" t="str">
        <f t="shared" si="294"/>
        <v/>
      </c>
      <c r="U1421" s="177">
        <v>27</v>
      </c>
      <c r="V1421" s="177" t="s">
        <v>2897</v>
      </c>
      <c r="W1421" s="177" t="s">
        <v>2969</v>
      </c>
      <c r="X1421" s="177" t="s">
        <v>2948</v>
      </c>
      <c r="Y1421" s="177" t="s">
        <v>6182</v>
      </c>
      <c r="Z1421" s="177" t="s">
        <v>5221</v>
      </c>
      <c r="AA1421" s="525" t="s">
        <v>6183</v>
      </c>
      <c r="AB1421" s="399" t="str">
        <f t="shared" si="295"/>
        <v>DC1CB31</v>
      </c>
      <c r="AC1421" s="399" t="str">
        <f t="shared" si="296"/>
        <v>DC1CB31-DC</v>
      </c>
      <c r="AD1421" t="str">
        <f>Y1421&amp;"-"&amp;VLOOKUP(AC1421,'LICH THI'!C:AA,9,0)</f>
        <v>64DCDB3058-42469</v>
      </c>
      <c r="AE1421">
        <f t="shared" si="297"/>
        <v>1</v>
      </c>
    </row>
    <row r="1422" spans="1:31" x14ac:dyDescent="0.25">
      <c r="A1422" s="436" t="str">
        <f t="shared" si="287"/>
        <v>DC1CB31-DC-101</v>
      </c>
      <c r="B1422" s="436">
        <f>COUNTIF(AC$4:AC1422,AC1422)</f>
        <v>101</v>
      </c>
      <c r="C1422" s="436" t="str">
        <f t="shared" si="288"/>
        <v>DC1CB31-DC</v>
      </c>
      <c r="D1422" s="436">
        <f>VLOOKUP(C1422,'LICH THI'!C:AA,12,0)</f>
        <v>597</v>
      </c>
      <c r="E1422" s="436">
        <f>VLOOKUP(C1422,'LICH THI'!C:AA,13,0)</f>
        <v>45</v>
      </c>
      <c r="F1422" s="436">
        <f t="shared" si="298"/>
        <v>45</v>
      </c>
      <c r="G1422" s="436">
        <f>VLOOKUP(C1422,'LICH THI'!C:AA,14,0)</f>
        <v>14</v>
      </c>
      <c r="H1422" s="436">
        <f t="shared" si="289"/>
        <v>3</v>
      </c>
      <c r="I1422" s="436" t="str">
        <f t="shared" si="290"/>
        <v>Mai Văn Đương</v>
      </c>
      <c r="J1422" s="436"/>
      <c r="K1422" s="436">
        <f t="shared" si="291"/>
        <v>4</v>
      </c>
      <c r="L1422" s="436" t="str">
        <f t="shared" si="292"/>
        <v>DC1CB31-DC-4</v>
      </c>
      <c r="M1422" s="436">
        <f t="shared" si="293"/>
        <v>31</v>
      </c>
      <c r="N1422" s="437">
        <f t="shared" si="299"/>
        <v>176</v>
      </c>
      <c r="O1422" s="437"/>
      <c r="P1422" s="430" t="str">
        <f t="shared" si="294"/>
        <v/>
      </c>
      <c r="U1422" s="177">
        <v>21</v>
      </c>
      <c r="V1422" s="177" t="s">
        <v>2868</v>
      </c>
      <c r="W1422" s="177" t="s">
        <v>3951</v>
      </c>
      <c r="X1422" s="177" t="s">
        <v>4687</v>
      </c>
      <c r="Y1422" s="177" t="s">
        <v>4688</v>
      </c>
      <c r="Z1422" s="177" t="s">
        <v>5221</v>
      </c>
      <c r="AA1422" s="525" t="s">
        <v>4689</v>
      </c>
      <c r="AB1422" s="399" t="str">
        <f t="shared" si="295"/>
        <v>DC1CB31</v>
      </c>
      <c r="AC1422" s="399" t="str">
        <f t="shared" si="296"/>
        <v>DC1CB31-DC</v>
      </c>
      <c r="AD1422" t="str">
        <f>Y1422&amp;"-"&amp;VLOOKUP(AC1422,'LICH THI'!C:AA,9,0)</f>
        <v>64DCCD3246-42469</v>
      </c>
      <c r="AE1422">
        <f t="shared" si="297"/>
        <v>1</v>
      </c>
    </row>
    <row r="1423" spans="1:31" x14ac:dyDescent="0.25">
      <c r="A1423" s="436" t="str">
        <f t="shared" si="287"/>
        <v>DC1CB31-DC-102</v>
      </c>
      <c r="B1423" s="436">
        <f>COUNTIF(AC$4:AC1423,AC1423)</f>
        <v>102</v>
      </c>
      <c r="C1423" s="436" t="str">
        <f t="shared" si="288"/>
        <v>DC1CB31-DC</v>
      </c>
      <c r="D1423" s="436">
        <f>VLOOKUP(C1423,'LICH THI'!C:AA,12,0)</f>
        <v>597</v>
      </c>
      <c r="E1423" s="436">
        <f>VLOOKUP(C1423,'LICH THI'!C:AA,13,0)</f>
        <v>45</v>
      </c>
      <c r="F1423" s="436">
        <f t="shared" si="298"/>
        <v>45</v>
      </c>
      <c r="G1423" s="436">
        <f>VLOOKUP(C1423,'LICH THI'!C:AA,14,0)</f>
        <v>14</v>
      </c>
      <c r="H1423" s="436">
        <f t="shared" si="289"/>
        <v>3</v>
      </c>
      <c r="I1423" s="436" t="str">
        <f t="shared" si="290"/>
        <v>Mai Văn Đương</v>
      </c>
      <c r="J1423" s="436"/>
      <c r="K1423" s="436">
        <f t="shared" si="291"/>
        <v>4</v>
      </c>
      <c r="L1423" s="436" t="str">
        <f t="shared" si="292"/>
        <v>DC1CB31-DC-4</v>
      </c>
      <c r="M1423" s="436">
        <f t="shared" si="293"/>
        <v>31</v>
      </c>
      <c r="N1423" s="437">
        <f t="shared" si="299"/>
        <v>177</v>
      </c>
      <c r="O1423" s="437"/>
      <c r="P1423" s="430" t="str">
        <f t="shared" si="294"/>
        <v/>
      </c>
      <c r="U1423" s="177">
        <v>21</v>
      </c>
      <c r="V1423" s="177" t="s">
        <v>2868</v>
      </c>
      <c r="W1423" s="177" t="s">
        <v>3951</v>
      </c>
      <c r="X1423" s="177" t="s">
        <v>4687</v>
      </c>
      <c r="Y1423" s="177" t="s">
        <v>4688</v>
      </c>
      <c r="Z1423" s="177" t="s">
        <v>5221</v>
      </c>
      <c r="AA1423" s="525" t="s">
        <v>4689</v>
      </c>
      <c r="AB1423" s="399" t="str">
        <f t="shared" si="295"/>
        <v>DC1CB31</v>
      </c>
      <c r="AC1423" s="399" t="str">
        <f t="shared" si="296"/>
        <v>DC1CB31-DC</v>
      </c>
      <c r="AD1423" t="str">
        <f>Y1423&amp;"-"&amp;VLOOKUP(AC1423,'LICH THI'!C:AA,9,0)</f>
        <v>64DCCD3246-42469</v>
      </c>
      <c r="AE1423">
        <f t="shared" si="297"/>
        <v>1</v>
      </c>
    </row>
    <row r="1424" spans="1:31" x14ac:dyDescent="0.25">
      <c r="A1424" s="436" t="str">
        <f t="shared" si="287"/>
        <v>DC1CB31-DC-103</v>
      </c>
      <c r="B1424" s="436">
        <f>COUNTIF(AC$4:AC1424,AC1424)</f>
        <v>103</v>
      </c>
      <c r="C1424" s="436" t="str">
        <f t="shared" si="288"/>
        <v>DC1CB31-DC</v>
      </c>
      <c r="D1424" s="436">
        <f>VLOOKUP(C1424,'LICH THI'!C:AA,12,0)</f>
        <v>597</v>
      </c>
      <c r="E1424" s="436">
        <f>VLOOKUP(C1424,'LICH THI'!C:AA,13,0)</f>
        <v>45</v>
      </c>
      <c r="F1424" s="436">
        <f t="shared" si="298"/>
        <v>45</v>
      </c>
      <c r="G1424" s="436">
        <f>VLOOKUP(C1424,'LICH THI'!C:AA,14,0)</f>
        <v>14</v>
      </c>
      <c r="H1424" s="436">
        <f t="shared" si="289"/>
        <v>3</v>
      </c>
      <c r="I1424" s="436" t="str">
        <f t="shared" si="290"/>
        <v>Mai Thị Gấm</v>
      </c>
      <c r="J1424" s="436"/>
      <c r="K1424" s="436">
        <f t="shared" si="291"/>
        <v>4</v>
      </c>
      <c r="L1424" s="436" t="str">
        <f t="shared" si="292"/>
        <v>DC1CB31-DC-4</v>
      </c>
      <c r="M1424" s="436">
        <f t="shared" si="293"/>
        <v>31</v>
      </c>
      <c r="N1424" s="437">
        <f t="shared" si="299"/>
        <v>178</v>
      </c>
      <c r="O1424" s="437"/>
      <c r="P1424" s="430" t="str">
        <f t="shared" si="294"/>
        <v/>
      </c>
      <c r="U1424" s="177">
        <v>113</v>
      </c>
      <c r="V1424" s="177" t="s">
        <v>3826</v>
      </c>
      <c r="W1424" s="177" t="s">
        <v>3252</v>
      </c>
      <c r="X1424" s="177" t="s">
        <v>4496</v>
      </c>
      <c r="Y1424" s="177" t="s">
        <v>5583</v>
      </c>
      <c r="Z1424" s="177" t="s">
        <v>5221</v>
      </c>
      <c r="AA1424" s="525" t="s">
        <v>2816</v>
      </c>
      <c r="AB1424" s="399" t="str">
        <f t="shared" si="295"/>
        <v>DC1CB31</v>
      </c>
      <c r="AC1424" s="399" t="str">
        <f t="shared" si="296"/>
        <v>DC1CB31-DC</v>
      </c>
      <c r="AD1424" t="str">
        <f>Y1424&amp;"-"&amp;VLOOKUP(AC1424,'LICH THI'!C:AA,9,0)</f>
        <v>64DCKT3174-42469</v>
      </c>
      <c r="AE1424">
        <f t="shared" si="297"/>
        <v>1</v>
      </c>
    </row>
    <row r="1425" spans="1:31" x14ac:dyDescent="0.25">
      <c r="A1425" s="436" t="str">
        <f t="shared" si="287"/>
        <v>DC1CB31-DC-104</v>
      </c>
      <c r="B1425" s="436">
        <f>COUNTIF(AC$4:AC1425,AC1425)</f>
        <v>104</v>
      </c>
      <c r="C1425" s="436" t="str">
        <f t="shared" si="288"/>
        <v>DC1CB31-DC</v>
      </c>
      <c r="D1425" s="436">
        <f>VLOOKUP(C1425,'LICH THI'!C:AA,12,0)</f>
        <v>597</v>
      </c>
      <c r="E1425" s="436">
        <f>VLOOKUP(C1425,'LICH THI'!C:AA,13,0)</f>
        <v>45</v>
      </c>
      <c r="F1425" s="436">
        <f t="shared" si="298"/>
        <v>45</v>
      </c>
      <c r="G1425" s="436">
        <f>VLOOKUP(C1425,'LICH THI'!C:AA,14,0)</f>
        <v>14</v>
      </c>
      <c r="H1425" s="436">
        <f t="shared" si="289"/>
        <v>3</v>
      </c>
      <c r="I1425" s="436" t="str">
        <f t="shared" si="290"/>
        <v>Mai Thị Gấm</v>
      </c>
      <c r="J1425" s="436"/>
      <c r="K1425" s="436">
        <f t="shared" si="291"/>
        <v>4</v>
      </c>
      <c r="L1425" s="436" t="str">
        <f t="shared" si="292"/>
        <v>DC1CB31-DC-4</v>
      </c>
      <c r="M1425" s="436">
        <f t="shared" si="293"/>
        <v>31</v>
      </c>
      <c r="N1425" s="437">
        <f t="shared" si="299"/>
        <v>179</v>
      </c>
      <c r="O1425" s="437"/>
      <c r="P1425" s="430" t="str">
        <f t="shared" si="294"/>
        <v/>
      </c>
      <c r="U1425" s="177">
        <v>113</v>
      </c>
      <c r="V1425" s="177" t="s">
        <v>3826</v>
      </c>
      <c r="W1425" s="177" t="s">
        <v>3252</v>
      </c>
      <c r="X1425" s="177" t="s">
        <v>4496</v>
      </c>
      <c r="Y1425" s="177" t="s">
        <v>5583</v>
      </c>
      <c r="Z1425" s="177" t="s">
        <v>5221</v>
      </c>
      <c r="AA1425" s="525" t="s">
        <v>2816</v>
      </c>
      <c r="AB1425" s="399" t="str">
        <f t="shared" si="295"/>
        <v>DC1CB31</v>
      </c>
      <c r="AC1425" s="399" t="str">
        <f t="shared" si="296"/>
        <v>DC1CB31-DC</v>
      </c>
      <c r="AD1425" t="str">
        <f>Y1425&amp;"-"&amp;VLOOKUP(AC1425,'LICH THI'!C:AA,9,0)</f>
        <v>64DCKT3174-42469</v>
      </c>
      <c r="AE1425">
        <f t="shared" si="297"/>
        <v>1</v>
      </c>
    </row>
    <row r="1426" spans="1:31" x14ac:dyDescent="0.25">
      <c r="A1426" s="436" t="str">
        <f t="shared" si="287"/>
        <v>DC1CB31-DC-105</v>
      </c>
      <c r="B1426" s="436">
        <f>COUNTIF(AC$4:AC1426,AC1426)</f>
        <v>105</v>
      </c>
      <c r="C1426" s="436" t="str">
        <f t="shared" si="288"/>
        <v>DC1CB31-DC</v>
      </c>
      <c r="D1426" s="436">
        <f>VLOOKUP(C1426,'LICH THI'!C:AA,12,0)</f>
        <v>597</v>
      </c>
      <c r="E1426" s="436">
        <f>VLOOKUP(C1426,'LICH THI'!C:AA,13,0)</f>
        <v>45</v>
      </c>
      <c r="F1426" s="436">
        <f t="shared" si="298"/>
        <v>45</v>
      </c>
      <c r="G1426" s="436">
        <f>VLOOKUP(C1426,'LICH THI'!C:AA,14,0)</f>
        <v>14</v>
      </c>
      <c r="H1426" s="436">
        <f t="shared" si="289"/>
        <v>3</v>
      </c>
      <c r="I1426" s="436" t="str">
        <f t="shared" si="290"/>
        <v>Nguyễn Hoàng Giang</v>
      </c>
      <c r="J1426" s="436"/>
      <c r="K1426" s="436">
        <f t="shared" si="291"/>
        <v>4</v>
      </c>
      <c r="L1426" s="436" t="str">
        <f t="shared" si="292"/>
        <v>DC1CB31-DC-4</v>
      </c>
      <c r="M1426" s="436">
        <f t="shared" si="293"/>
        <v>31</v>
      </c>
      <c r="N1426" s="437">
        <f t="shared" si="299"/>
        <v>180</v>
      </c>
      <c r="O1426" s="437"/>
      <c r="P1426" s="430" t="str">
        <f t="shared" si="294"/>
        <v/>
      </c>
      <c r="U1426" s="177">
        <v>155</v>
      </c>
      <c r="V1426" s="177" t="s">
        <v>3400</v>
      </c>
      <c r="W1426" s="177" t="s">
        <v>3785</v>
      </c>
      <c r="X1426" s="177" t="s">
        <v>3558</v>
      </c>
      <c r="Y1426" s="177" t="s">
        <v>4834</v>
      </c>
      <c r="Z1426" s="177" t="s">
        <v>5221</v>
      </c>
      <c r="AA1426" s="525" t="s">
        <v>2998</v>
      </c>
      <c r="AB1426" s="399" t="str">
        <f t="shared" si="295"/>
        <v>DC1CB31</v>
      </c>
      <c r="AC1426" s="399" t="str">
        <f t="shared" si="296"/>
        <v>DC1CB31-DC</v>
      </c>
      <c r="AD1426" t="str">
        <f>Y1426&amp;"-"&amp;VLOOKUP(AC1426,'LICH THI'!C:AA,9,0)</f>
        <v>64DCOT3160-42469</v>
      </c>
      <c r="AE1426">
        <f t="shared" si="297"/>
        <v>1</v>
      </c>
    </row>
    <row r="1427" spans="1:31" x14ac:dyDescent="0.25">
      <c r="A1427" s="436" t="str">
        <f t="shared" si="287"/>
        <v>DC1CB31-DC-106</v>
      </c>
      <c r="B1427" s="436">
        <f>COUNTIF(AC$4:AC1427,AC1427)</f>
        <v>106</v>
      </c>
      <c r="C1427" s="436" t="str">
        <f t="shared" si="288"/>
        <v>DC1CB31-DC</v>
      </c>
      <c r="D1427" s="436">
        <f>VLOOKUP(C1427,'LICH THI'!C:AA,12,0)</f>
        <v>597</v>
      </c>
      <c r="E1427" s="436">
        <f>VLOOKUP(C1427,'LICH THI'!C:AA,13,0)</f>
        <v>45</v>
      </c>
      <c r="F1427" s="436">
        <f t="shared" si="298"/>
        <v>45</v>
      </c>
      <c r="G1427" s="436">
        <f>VLOOKUP(C1427,'LICH THI'!C:AA,14,0)</f>
        <v>14</v>
      </c>
      <c r="H1427" s="436">
        <f t="shared" si="289"/>
        <v>3</v>
      </c>
      <c r="I1427" s="436" t="str">
        <f t="shared" si="290"/>
        <v>Nguyễn Hoàng Giang</v>
      </c>
      <c r="J1427" s="436"/>
      <c r="K1427" s="436">
        <f t="shared" si="291"/>
        <v>4</v>
      </c>
      <c r="L1427" s="436" t="str">
        <f t="shared" si="292"/>
        <v>DC1CB31-DC-4</v>
      </c>
      <c r="M1427" s="436">
        <f t="shared" si="293"/>
        <v>31</v>
      </c>
      <c r="N1427" s="437">
        <f t="shared" si="299"/>
        <v>181</v>
      </c>
      <c r="O1427" s="437"/>
      <c r="P1427" s="430" t="str">
        <f t="shared" si="294"/>
        <v/>
      </c>
      <c r="U1427" s="177">
        <v>155</v>
      </c>
      <c r="V1427" s="177" t="s">
        <v>3400</v>
      </c>
      <c r="W1427" s="177" t="s">
        <v>3785</v>
      </c>
      <c r="X1427" s="177" t="s">
        <v>3558</v>
      </c>
      <c r="Y1427" s="177" t="s">
        <v>4834</v>
      </c>
      <c r="Z1427" s="177" t="s">
        <v>5221</v>
      </c>
      <c r="AA1427" s="525" t="s">
        <v>2998</v>
      </c>
      <c r="AB1427" s="399" t="str">
        <f t="shared" si="295"/>
        <v>DC1CB31</v>
      </c>
      <c r="AC1427" s="399" t="str">
        <f t="shared" si="296"/>
        <v>DC1CB31-DC</v>
      </c>
      <c r="AD1427" t="str">
        <f>Y1427&amp;"-"&amp;VLOOKUP(AC1427,'LICH THI'!C:AA,9,0)</f>
        <v>64DCOT3160-42469</v>
      </c>
      <c r="AE1427">
        <f t="shared" si="297"/>
        <v>1</v>
      </c>
    </row>
    <row r="1428" spans="1:31" x14ac:dyDescent="0.25">
      <c r="A1428" s="436" t="str">
        <f t="shared" si="287"/>
        <v>DC1CB31-DC-107</v>
      </c>
      <c r="B1428" s="436">
        <f>COUNTIF(AC$4:AC1428,AC1428)</f>
        <v>107</v>
      </c>
      <c r="C1428" s="436" t="str">
        <f t="shared" si="288"/>
        <v>DC1CB31-DC</v>
      </c>
      <c r="D1428" s="436">
        <f>VLOOKUP(C1428,'LICH THI'!C:AA,12,0)</f>
        <v>597</v>
      </c>
      <c r="E1428" s="436">
        <f>VLOOKUP(C1428,'LICH THI'!C:AA,13,0)</f>
        <v>45</v>
      </c>
      <c r="F1428" s="436">
        <f t="shared" si="298"/>
        <v>45</v>
      </c>
      <c r="G1428" s="436">
        <f>VLOOKUP(C1428,'LICH THI'!C:AA,14,0)</f>
        <v>14</v>
      </c>
      <c r="H1428" s="436">
        <f t="shared" si="289"/>
        <v>3</v>
      </c>
      <c r="I1428" s="436" t="str">
        <f t="shared" si="290"/>
        <v>Nguyễn Trường Giang</v>
      </c>
      <c r="J1428" s="436"/>
      <c r="K1428" s="436">
        <f t="shared" si="291"/>
        <v>4</v>
      </c>
      <c r="L1428" s="436" t="str">
        <f t="shared" si="292"/>
        <v>DC1CB31-DC-4</v>
      </c>
      <c r="M1428" s="436">
        <f t="shared" si="293"/>
        <v>31</v>
      </c>
      <c r="N1428" s="437">
        <f t="shared" si="299"/>
        <v>182</v>
      </c>
      <c r="O1428" s="437"/>
      <c r="P1428" s="430" t="str">
        <f t="shared" si="294"/>
        <v/>
      </c>
      <c r="U1428" s="177">
        <v>273</v>
      </c>
      <c r="V1428" s="177" t="s">
        <v>4894</v>
      </c>
      <c r="W1428" s="177" t="s">
        <v>4209</v>
      </c>
      <c r="X1428" s="177" t="s">
        <v>3558</v>
      </c>
      <c r="Y1428" s="177" t="s">
        <v>4895</v>
      </c>
      <c r="Z1428" s="177" t="s">
        <v>5221</v>
      </c>
      <c r="AA1428" s="525" t="s">
        <v>4896</v>
      </c>
      <c r="AB1428" s="399" t="str">
        <f t="shared" si="295"/>
        <v>DC1CB31</v>
      </c>
      <c r="AC1428" s="399" t="str">
        <f t="shared" si="296"/>
        <v>DC1CB31-DC</v>
      </c>
      <c r="AD1428" t="str">
        <f>Y1428&amp;"-"&amp;VLOOKUP(AC1428,'LICH THI'!C:AA,9,0)</f>
        <v>65DCOT22755-42469</v>
      </c>
      <c r="AE1428">
        <f t="shared" si="297"/>
        <v>1</v>
      </c>
    </row>
    <row r="1429" spans="1:31" x14ac:dyDescent="0.25">
      <c r="A1429" s="436" t="str">
        <f t="shared" si="287"/>
        <v>DC1CB31-DC-108</v>
      </c>
      <c r="B1429" s="436">
        <f>COUNTIF(AC$4:AC1429,AC1429)</f>
        <v>108</v>
      </c>
      <c r="C1429" s="436" t="str">
        <f t="shared" si="288"/>
        <v>DC1CB31-DC</v>
      </c>
      <c r="D1429" s="436">
        <f>VLOOKUP(C1429,'LICH THI'!C:AA,12,0)</f>
        <v>597</v>
      </c>
      <c r="E1429" s="436">
        <f>VLOOKUP(C1429,'LICH THI'!C:AA,13,0)</f>
        <v>45</v>
      </c>
      <c r="F1429" s="436">
        <f t="shared" si="298"/>
        <v>45</v>
      </c>
      <c r="G1429" s="436">
        <f>VLOOKUP(C1429,'LICH THI'!C:AA,14,0)</f>
        <v>14</v>
      </c>
      <c r="H1429" s="436">
        <f t="shared" si="289"/>
        <v>3</v>
      </c>
      <c r="I1429" s="436" t="str">
        <f t="shared" si="290"/>
        <v>Nguyễn Trường Giang</v>
      </c>
      <c r="J1429" s="436"/>
      <c r="K1429" s="436">
        <f t="shared" si="291"/>
        <v>4</v>
      </c>
      <c r="L1429" s="436" t="str">
        <f t="shared" si="292"/>
        <v>DC1CB31-DC-4</v>
      </c>
      <c r="M1429" s="436">
        <f t="shared" si="293"/>
        <v>31</v>
      </c>
      <c r="N1429" s="437">
        <f t="shared" si="299"/>
        <v>183</v>
      </c>
      <c r="O1429" s="437"/>
      <c r="P1429" s="430" t="str">
        <f t="shared" si="294"/>
        <v/>
      </c>
      <c r="U1429" s="177">
        <v>273</v>
      </c>
      <c r="V1429" s="177" t="s">
        <v>4894</v>
      </c>
      <c r="W1429" s="177" t="s">
        <v>4209</v>
      </c>
      <c r="X1429" s="177" t="s">
        <v>3558</v>
      </c>
      <c r="Y1429" s="177" t="s">
        <v>4895</v>
      </c>
      <c r="Z1429" s="177" t="s">
        <v>5221</v>
      </c>
      <c r="AA1429" s="525" t="s">
        <v>4896</v>
      </c>
      <c r="AB1429" s="399" t="str">
        <f t="shared" si="295"/>
        <v>DC1CB31</v>
      </c>
      <c r="AC1429" s="399" t="str">
        <f t="shared" si="296"/>
        <v>DC1CB31-DC</v>
      </c>
      <c r="AD1429" t="str">
        <f>Y1429&amp;"-"&amp;VLOOKUP(AC1429,'LICH THI'!C:AA,9,0)</f>
        <v>65DCOT22755-42469</v>
      </c>
      <c r="AE1429">
        <f t="shared" si="297"/>
        <v>1</v>
      </c>
    </row>
    <row r="1430" spans="1:31" x14ac:dyDescent="0.25">
      <c r="A1430" s="436" t="str">
        <f t="shared" si="287"/>
        <v>DC1CB31-DC-109</v>
      </c>
      <c r="B1430" s="436">
        <f>COUNTIF(AC$4:AC1430,AC1430)</f>
        <v>109</v>
      </c>
      <c r="C1430" s="436" t="str">
        <f t="shared" si="288"/>
        <v>DC1CB31-DC</v>
      </c>
      <c r="D1430" s="436">
        <f>VLOOKUP(C1430,'LICH THI'!C:AA,12,0)</f>
        <v>597</v>
      </c>
      <c r="E1430" s="436">
        <f>VLOOKUP(C1430,'LICH THI'!C:AA,13,0)</f>
        <v>45</v>
      </c>
      <c r="F1430" s="436">
        <f t="shared" si="298"/>
        <v>45</v>
      </c>
      <c r="G1430" s="436">
        <f>VLOOKUP(C1430,'LICH THI'!C:AA,14,0)</f>
        <v>14</v>
      </c>
      <c r="H1430" s="436">
        <f t="shared" si="289"/>
        <v>3</v>
      </c>
      <c r="I1430" s="436" t="str">
        <f t="shared" si="290"/>
        <v>Nguyễn Văn Giáp</v>
      </c>
      <c r="J1430" s="436"/>
      <c r="K1430" s="436">
        <f t="shared" si="291"/>
        <v>4</v>
      </c>
      <c r="L1430" s="436" t="str">
        <f t="shared" si="292"/>
        <v>DC1CB31-DC-4</v>
      </c>
      <c r="M1430" s="436">
        <f t="shared" si="293"/>
        <v>31</v>
      </c>
      <c r="N1430" s="437">
        <f t="shared" si="299"/>
        <v>184</v>
      </c>
      <c r="O1430" s="437"/>
      <c r="P1430" s="430" t="str">
        <f t="shared" si="294"/>
        <v/>
      </c>
      <c r="U1430" s="177">
        <v>219</v>
      </c>
      <c r="V1430" s="177" t="s">
        <v>4874</v>
      </c>
      <c r="W1430" s="177" t="s">
        <v>2741</v>
      </c>
      <c r="X1430" s="177" t="s">
        <v>3201</v>
      </c>
      <c r="Y1430" s="177" t="s">
        <v>5900</v>
      </c>
      <c r="Z1430" s="177" t="s">
        <v>5221</v>
      </c>
      <c r="AA1430" s="525" t="s">
        <v>2896</v>
      </c>
      <c r="AB1430" s="399" t="str">
        <f t="shared" si="295"/>
        <v>DC1CB31</v>
      </c>
      <c r="AC1430" s="399" t="str">
        <f t="shared" si="296"/>
        <v>DC1CB31-DC</v>
      </c>
      <c r="AD1430" t="str">
        <f>Y1430&amp;"-"&amp;VLOOKUP(AC1430,'LICH THI'!C:AA,9,0)</f>
        <v>65DCQT21638-42469</v>
      </c>
      <c r="AE1430">
        <f t="shared" si="297"/>
        <v>1</v>
      </c>
    </row>
    <row r="1431" spans="1:31" x14ac:dyDescent="0.25">
      <c r="A1431" s="436" t="str">
        <f t="shared" si="287"/>
        <v>DC1CB31-DC-110</v>
      </c>
      <c r="B1431" s="436">
        <f>COUNTIF(AC$4:AC1431,AC1431)</f>
        <v>110</v>
      </c>
      <c r="C1431" s="436" t="str">
        <f t="shared" si="288"/>
        <v>DC1CB31-DC</v>
      </c>
      <c r="D1431" s="436">
        <f>VLOOKUP(C1431,'LICH THI'!C:AA,12,0)</f>
        <v>597</v>
      </c>
      <c r="E1431" s="436">
        <f>VLOOKUP(C1431,'LICH THI'!C:AA,13,0)</f>
        <v>45</v>
      </c>
      <c r="F1431" s="436">
        <f t="shared" si="298"/>
        <v>45</v>
      </c>
      <c r="G1431" s="436">
        <f>VLOOKUP(C1431,'LICH THI'!C:AA,14,0)</f>
        <v>14</v>
      </c>
      <c r="H1431" s="436">
        <f t="shared" si="289"/>
        <v>3</v>
      </c>
      <c r="I1431" s="436" t="str">
        <f t="shared" si="290"/>
        <v>Nguyễn Văn Giáp</v>
      </c>
      <c r="J1431" s="436"/>
      <c r="K1431" s="436">
        <f t="shared" si="291"/>
        <v>4</v>
      </c>
      <c r="L1431" s="436" t="str">
        <f t="shared" si="292"/>
        <v>DC1CB31-DC-4</v>
      </c>
      <c r="M1431" s="436">
        <f t="shared" si="293"/>
        <v>31</v>
      </c>
      <c r="N1431" s="437">
        <f t="shared" si="299"/>
        <v>185</v>
      </c>
      <c r="O1431" s="437"/>
      <c r="P1431" s="430" t="str">
        <f t="shared" si="294"/>
        <v/>
      </c>
      <c r="U1431" s="177">
        <v>219</v>
      </c>
      <c r="V1431" s="177" t="s">
        <v>4874</v>
      </c>
      <c r="W1431" s="177" t="s">
        <v>2741</v>
      </c>
      <c r="X1431" s="177" t="s">
        <v>3201</v>
      </c>
      <c r="Y1431" s="177" t="s">
        <v>5900</v>
      </c>
      <c r="Z1431" s="177" t="s">
        <v>5221</v>
      </c>
      <c r="AA1431" s="525" t="s">
        <v>2896</v>
      </c>
      <c r="AB1431" s="399" t="str">
        <f t="shared" si="295"/>
        <v>DC1CB31</v>
      </c>
      <c r="AC1431" s="399" t="str">
        <f t="shared" si="296"/>
        <v>DC1CB31-DC</v>
      </c>
      <c r="AD1431" t="str">
        <f>Y1431&amp;"-"&amp;VLOOKUP(AC1431,'LICH THI'!C:AA,9,0)</f>
        <v>65DCQT21638-42469</v>
      </c>
      <c r="AE1431">
        <f t="shared" si="297"/>
        <v>1</v>
      </c>
    </row>
    <row r="1432" spans="1:31" x14ac:dyDescent="0.25">
      <c r="A1432" s="436" t="str">
        <f t="shared" si="287"/>
        <v>DC1CB31-DC-111</v>
      </c>
      <c r="B1432" s="436">
        <f>COUNTIF(AC$4:AC1432,AC1432)</f>
        <v>111</v>
      </c>
      <c r="C1432" s="436" t="str">
        <f t="shared" si="288"/>
        <v>DC1CB31-DC</v>
      </c>
      <c r="D1432" s="436">
        <f>VLOOKUP(C1432,'LICH THI'!C:AA,12,0)</f>
        <v>597</v>
      </c>
      <c r="E1432" s="436">
        <f>VLOOKUP(C1432,'LICH THI'!C:AA,13,0)</f>
        <v>45</v>
      </c>
      <c r="F1432" s="436">
        <f t="shared" si="298"/>
        <v>45</v>
      </c>
      <c r="G1432" s="436">
        <f>VLOOKUP(C1432,'LICH THI'!C:AA,14,0)</f>
        <v>14</v>
      </c>
      <c r="H1432" s="436">
        <f t="shared" si="289"/>
        <v>3</v>
      </c>
      <c r="I1432" s="436" t="str">
        <f t="shared" si="290"/>
        <v>Ninh Việt Hà</v>
      </c>
      <c r="J1432" s="436"/>
      <c r="K1432" s="436">
        <f t="shared" si="291"/>
        <v>4</v>
      </c>
      <c r="L1432" s="436" t="str">
        <f t="shared" si="292"/>
        <v>DC1CB31-DC-4</v>
      </c>
      <c r="M1432" s="436">
        <f t="shared" si="293"/>
        <v>31</v>
      </c>
      <c r="N1432" s="437">
        <f t="shared" si="299"/>
        <v>186</v>
      </c>
      <c r="O1432" s="437"/>
      <c r="P1432" s="430" t="str">
        <f t="shared" si="294"/>
        <v/>
      </c>
      <c r="U1432" s="177">
        <v>171</v>
      </c>
      <c r="V1432" s="177" t="s">
        <v>4850</v>
      </c>
      <c r="W1432" s="177" t="s">
        <v>5822</v>
      </c>
      <c r="X1432" s="177" t="s">
        <v>3163</v>
      </c>
      <c r="Y1432" s="177" t="s">
        <v>5823</v>
      </c>
      <c r="Z1432" s="177" t="s">
        <v>5221</v>
      </c>
      <c r="AA1432" s="525" t="s">
        <v>3037</v>
      </c>
      <c r="AB1432" s="399" t="str">
        <f t="shared" si="295"/>
        <v>DC1CB31</v>
      </c>
      <c r="AC1432" s="399" t="str">
        <f t="shared" si="296"/>
        <v>DC1CB31-DC</v>
      </c>
      <c r="AD1432" t="str">
        <f>Y1432&amp;"-"&amp;VLOOKUP(AC1432,'LICH THI'!C:AA,9,0)</f>
        <v>64DCTH3114-42469</v>
      </c>
      <c r="AE1432">
        <f t="shared" si="297"/>
        <v>1</v>
      </c>
    </row>
    <row r="1433" spans="1:31" x14ac:dyDescent="0.25">
      <c r="A1433" s="436" t="str">
        <f t="shared" si="287"/>
        <v>DC1CB31-DC-112</v>
      </c>
      <c r="B1433" s="436">
        <f>COUNTIF(AC$4:AC1433,AC1433)</f>
        <v>112</v>
      </c>
      <c r="C1433" s="436" t="str">
        <f t="shared" si="288"/>
        <v>DC1CB31-DC</v>
      </c>
      <c r="D1433" s="436">
        <f>VLOOKUP(C1433,'LICH THI'!C:AA,12,0)</f>
        <v>597</v>
      </c>
      <c r="E1433" s="436">
        <f>VLOOKUP(C1433,'LICH THI'!C:AA,13,0)</f>
        <v>45</v>
      </c>
      <c r="F1433" s="436">
        <f t="shared" si="298"/>
        <v>45</v>
      </c>
      <c r="G1433" s="436">
        <f>VLOOKUP(C1433,'LICH THI'!C:AA,14,0)</f>
        <v>14</v>
      </c>
      <c r="H1433" s="436">
        <f t="shared" si="289"/>
        <v>3</v>
      </c>
      <c r="I1433" s="436" t="str">
        <f t="shared" si="290"/>
        <v>Ninh Việt Hà</v>
      </c>
      <c r="J1433" s="436"/>
      <c r="K1433" s="436">
        <f t="shared" si="291"/>
        <v>4</v>
      </c>
      <c r="L1433" s="436" t="str">
        <f t="shared" si="292"/>
        <v>DC1CB31-DC-4</v>
      </c>
      <c r="M1433" s="436">
        <f t="shared" si="293"/>
        <v>31</v>
      </c>
      <c r="N1433" s="437">
        <f t="shared" si="299"/>
        <v>187</v>
      </c>
      <c r="O1433" s="437"/>
      <c r="P1433" s="430" t="str">
        <f t="shared" si="294"/>
        <v/>
      </c>
      <c r="U1433" s="177">
        <v>171</v>
      </c>
      <c r="V1433" s="177" t="s">
        <v>4850</v>
      </c>
      <c r="W1433" s="177" t="s">
        <v>5822</v>
      </c>
      <c r="X1433" s="177" t="s">
        <v>3163</v>
      </c>
      <c r="Y1433" s="177" t="s">
        <v>5823</v>
      </c>
      <c r="Z1433" s="177" t="s">
        <v>5221</v>
      </c>
      <c r="AA1433" s="525" t="s">
        <v>3037</v>
      </c>
      <c r="AB1433" s="399" t="str">
        <f t="shared" si="295"/>
        <v>DC1CB31</v>
      </c>
      <c r="AC1433" s="399" t="str">
        <f t="shared" si="296"/>
        <v>DC1CB31-DC</v>
      </c>
      <c r="AD1433" t="str">
        <f>Y1433&amp;"-"&amp;VLOOKUP(AC1433,'LICH THI'!C:AA,9,0)</f>
        <v>64DCTH3114-42469</v>
      </c>
      <c r="AE1433">
        <f t="shared" si="297"/>
        <v>1</v>
      </c>
    </row>
    <row r="1434" spans="1:31" x14ac:dyDescent="0.25">
      <c r="A1434" s="436" t="str">
        <f t="shared" si="287"/>
        <v>DC1CB31-DC-113</v>
      </c>
      <c r="B1434" s="436">
        <f>COUNTIF(AC$4:AC1434,AC1434)</f>
        <v>113</v>
      </c>
      <c r="C1434" s="436" t="str">
        <f t="shared" si="288"/>
        <v>DC1CB31-DC</v>
      </c>
      <c r="D1434" s="436">
        <f>VLOOKUP(C1434,'LICH THI'!C:AA,12,0)</f>
        <v>597</v>
      </c>
      <c r="E1434" s="436">
        <f>VLOOKUP(C1434,'LICH THI'!C:AA,13,0)</f>
        <v>45</v>
      </c>
      <c r="F1434" s="436">
        <f t="shared" si="298"/>
        <v>45</v>
      </c>
      <c r="G1434" s="436">
        <f>VLOOKUP(C1434,'LICH THI'!C:AA,14,0)</f>
        <v>14</v>
      </c>
      <c r="H1434" s="436">
        <f t="shared" si="289"/>
        <v>3</v>
      </c>
      <c r="I1434" s="436" t="str">
        <f t="shared" si="290"/>
        <v>Nguyễn Thị Mai Hà</v>
      </c>
      <c r="J1434" s="436"/>
      <c r="K1434" s="436">
        <f t="shared" si="291"/>
        <v>4</v>
      </c>
      <c r="L1434" s="436" t="str">
        <f t="shared" si="292"/>
        <v>DC1CB31-DC-4</v>
      </c>
      <c r="M1434" s="436">
        <f t="shared" si="293"/>
        <v>31</v>
      </c>
      <c r="N1434" s="437">
        <f t="shared" si="299"/>
        <v>188</v>
      </c>
      <c r="O1434" s="437"/>
      <c r="P1434" s="430" t="str">
        <f t="shared" si="294"/>
        <v/>
      </c>
      <c r="U1434" s="177">
        <v>224</v>
      </c>
      <c r="V1434" s="177" t="s">
        <v>3491</v>
      </c>
      <c r="W1434" s="177" t="s">
        <v>3875</v>
      </c>
      <c r="X1434" s="177" t="s">
        <v>3163</v>
      </c>
      <c r="Y1434" s="177" t="s">
        <v>6278</v>
      </c>
      <c r="Z1434" s="177" t="s">
        <v>5221</v>
      </c>
      <c r="AA1434" s="525" t="s">
        <v>3186</v>
      </c>
      <c r="AB1434" s="399" t="str">
        <f t="shared" si="295"/>
        <v>DC1CB31</v>
      </c>
      <c r="AC1434" s="399" t="str">
        <f t="shared" si="296"/>
        <v>DC1CB31-DC</v>
      </c>
      <c r="AD1434" t="str">
        <f>Y1434&amp;"-"&amp;VLOOKUP(AC1434,'LICH THI'!C:AA,9,0)</f>
        <v>65DCKT22785-42469</v>
      </c>
      <c r="AE1434">
        <f t="shared" si="297"/>
        <v>1</v>
      </c>
    </row>
    <row r="1435" spans="1:31" x14ac:dyDescent="0.25">
      <c r="A1435" s="436" t="str">
        <f t="shared" si="287"/>
        <v>DC1CB31-DC-114</v>
      </c>
      <c r="B1435" s="436">
        <f>COUNTIF(AC$4:AC1435,AC1435)</f>
        <v>114</v>
      </c>
      <c r="C1435" s="436" t="str">
        <f t="shared" si="288"/>
        <v>DC1CB31-DC</v>
      </c>
      <c r="D1435" s="436">
        <f>VLOOKUP(C1435,'LICH THI'!C:AA,12,0)</f>
        <v>597</v>
      </c>
      <c r="E1435" s="436">
        <f>VLOOKUP(C1435,'LICH THI'!C:AA,13,0)</f>
        <v>45</v>
      </c>
      <c r="F1435" s="436">
        <f t="shared" si="298"/>
        <v>45</v>
      </c>
      <c r="G1435" s="436">
        <f>VLOOKUP(C1435,'LICH THI'!C:AA,14,0)</f>
        <v>14</v>
      </c>
      <c r="H1435" s="436">
        <f t="shared" si="289"/>
        <v>3</v>
      </c>
      <c r="I1435" s="436" t="str">
        <f t="shared" si="290"/>
        <v>Nguyễn Thị Mai Hà</v>
      </c>
      <c r="J1435" s="436"/>
      <c r="K1435" s="436">
        <f t="shared" si="291"/>
        <v>4</v>
      </c>
      <c r="L1435" s="436" t="str">
        <f t="shared" si="292"/>
        <v>DC1CB31-DC-4</v>
      </c>
      <c r="M1435" s="436">
        <f t="shared" si="293"/>
        <v>31</v>
      </c>
      <c r="N1435" s="437">
        <f t="shared" si="299"/>
        <v>189</v>
      </c>
      <c r="O1435" s="437"/>
      <c r="P1435" s="430" t="str">
        <f t="shared" si="294"/>
        <v/>
      </c>
      <c r="U1435" s="177">
        <v>224</v>
      </c>
      <c r="V1435" s="177" t="s">
        <v>3491</v>
      </c>
      <c r="W1435" s="177" t="s">
        <v>3875</v>
      </c>
      <c r="X1435" s="177" t="s">
        <v>3163</v>
      </c>
      <c r="Y1435" s="177" t="s">
        <v>6278</v>
      </c>
      <c r="Z1435" s="177" t="s">
        <v>5221</v>
      </c>
      <c r="AA1435" s="525" t="s">
        <v>3186</v>
      </c>
      <c r="AB1435" s="399" t="str">
        <f t="shared" si="295"/>
        <v>DC1CB31</v>
      </c>
      <c r="AC1435" s="399" t="str">
        <f t="shared" si="296"/>
        <v>DC1CB31-DC</v>
      </c>
      <c r="AD1435" t="str">
        <f>Y1435&amp;"-"&amp;VLOOKUP(AC1435,'LICH THI'!C:AA,9,0)</f>
        <v>65DCKT22785-42469</v>
      </c>
      <c r="AE1435">
        <f t="shared" si="297"/>
        <v>1</v>
      </c>
    </row>
    <row r="1436" spans="1:31" x14ac:dyDescent="0.25">
      <c r="A1436" s="436" t="str">
        <f t="shared" si="287"/>
        <v>DC1CB31-DC-115</v>
      </c>
      <c r="B1436" s="436">
        <f>COUNTIF(AC$4:AC1436,AC1436)</f>
        <v>115</v>
      </c>
      <c r="C1436" s="436" t="str">
        <f t="shared" si="288"/>
        <v>DC1CB31-DC</v>
      </c>
      <c r="D1436" s="436">
        <f>VLOOKUP(C1436,'LICH THI'!C:AA,12,0)</f>
        <v>597</v>
      </c>
      <c r="E1436" s="436">
        <f>VLOOKUP(C1436,'LICH THI'!C:AA,13,0)</f>
        <v>45</v>
      </c>
      <c r="F1436" s="436">
        <f t="shared" si="298"/>
        <v>45</v>
      </c>
      <c r="G1436" s="436">
        <f>VLOOKUP(C1436,'LICH THI'!C:AA,14,0)</f>
        <v>14</v>
      </c>
      <c r="H1436" s="436">
        <f t="shared" si="289"/>
        <v>3</v>
      </c>
      <c r="I1436" s="436" t="str">
        <f t="shared" si="290"/>
        <v>Trần Thị Hà</v>
      </c>
      <c r="J1436" s="436"/>
      <c r="K1436" s="436">
        <f t="shared" si="291"/>
        <v>4</v>
      </c>
      <c r="L1436" s="436" t="str">
        <f t="shared" si="292"/>
        <v>DC1CB31-DC-4</v>
      </c>
      <c r="M1436" s="436">
        <f t="shared" si="293"/>
        <v>31</v>
      </c>
      <c r="N1436" s="437">
        <f t="shared" si="299"/>
        <v>190</v>
      </c>
      <c r="O1436" s="437"/>
      <c r="P1436" s="430" t="str">
        <f t="shared" si="294"/>
        <v/>
      </c>
      <c r="U1436" s="177">
        <v>67</v>
      </c>
      <c r="V1436" s="177" t="s">
        <v>3325</v>
      </c>
      <c r="W1436" s="177" t="s">
        <v>2716</v>
      </c>
      <c r="X1436" s="177" t="s">
        <v>3163</v>
      </c>
      <c r="Y1436" s="177" t="s">
        <v>6192</v>
      </c>
      <c r="Z1436" s="177" t="s">
        <v>5221</v>
      </c>
      <c r="AA1436" s="525" t="s">
        <v>3010</v>
      </c>
      <c r="AB1436" s="399" t="str">
        <f t="shared" si="295"/>
        <v>DC1CB31</v>
      </c>
      <c r="AC1436" s="399" t="str">
        <f t="shared" si="296"/>
        <v>DC1CB31-DC</v>
      </c>
      <c r="AD1436" t="str">
        <f>Y1436&amp;"-"&amp;VLOOKUP(AC1436,'LICH THI'!C:AA,9,0)</f>
        <v>64DCDT3125-42469</v>
      </c>
      <c r="AE1436">
        <f t="shared" si="297"/>
        <v>1</v>
      </c>
    </row>
    <row r="1437" spans="1:31" x14ac:dyDescent="0.25">
      <c r="A1437" s="436" t="str">
        <f t="shared" si="287"/>
        <v>DC1CB31-DC-116</v>
      </c>
      <c r="B1437" s="436">
        <f>COUNTIF(AC$4:AC1437,AC1437)</f>
        <v>116</v>
      </c>
      <c r="C1437" s="436" t="str">
        <f t="shared" si="288"/>
        <v>DC1CB31-DC</v>
      </c>
      <c r="D1437" s="436">
        <f>VLOOKUP(C1437,'LICH THI'!C:AA,12,0)</f>
        <v>597</v>
      </c>
      <c r="E1437" s="436">
        <f>VLOOKUP(C1437,'LICH THI'!C:AA,13,0)</f>
        <v>45</v>
      </c>
      <c r="F1437" s="436">
        <f t="shared" si="298"/>
        <v>45</v>
      </c>
      <c r="G1437" s="436">
        <f>VLOOKUP(C1437,'LICH THI'!C:AA,14,0)</f>
        <v>14</v>
      </c>
      <c r="H1437" s="436">
        <f t="shared" si="289"/>
        <v>3</v>
      </c>
      <c r="I1437" s="436" t="str">
        <f t="shared" si="290"/>
        <v>Trần Thị Hà</v>
      </c>
      <c r="J1437" s="436"/>
      <c r="K1437" s="436">
        <f t="shared" si="291"/>
        <v>4</v>
      </c>
      <c r="L1437" s="436" t="str">
        <f t="shared" si="292"/>
        <v>DC1CB31-DC-4</v>
      </c>
      <c r="M1437" s="436">
        <f t="shared" si="293"/>
        <v>31</v>
      </c>
      <c r="N1437" s="437">
        <f t="shared" si="299"/>
        <v>191</v>
      </c>
      <c r="O1437" s="437"/>
      <c r="P1437" s="430" t="str">
        <f t="shared" si="294"/>
        <v/>
      </c>
      <c r="U1437" s="177">
        <v>67</v>
      </c>
      <c r="V1437" s="177" t="s">
        <v>3325</v>
      </c>
      <c r="W1437" s="177" t="s">
        <v>2716</v>
      </c>
      <c r="X1437" s="177" t="s">
        <v>3163</v>
      </c>
      <c r="Y1437" s="177" t="s">
        <v>6192</v>
      </c>
      <c r="Z1437" s="177" t="s">
        <v>5221</v>
      </c>
      <c r="AA1437" s="525" t="s">
        <v>3010</v>
      </c>
      <c r="AB1437" s="399" t="str">
        <f t="shared" si="295"/>
        <v>DC1CB31</v>
      </c>
      <c r="AC1437" s="399" t="str">
        <f t="shared" si="296"/>
        <v>DC1CB31-DC</v>
      </c>
      <c r="AD1437" t="str">
        <f>Y1437&amp;"-"&amp;VLOOKUP(AC1437,'LICH THI'!C:AA,9,0)</f>
        <v>64DCDT3125-42469</v>
      </c>
      <c r="AE1437">
        <f t="shared" si="297"/>
        <v>1</v>
      </c>
    </row>
    <row r="1438" spans="1:31" x14ac:dyDescent="0.25">
      <c r="A1438" s="436" t="str">
        <f t="shared" si="287"/>
        <v>DC1CB31-DC-117</v>
      </c>
      <c r="B1438" s="436">
        <f>COUNTIF(AC$4:AC1438,AC1438)</f>
        <v>117</v>
      </c>
      <c r="C1438" s="436" t="str">
        <f t="shared" si="288"/>
        <v>DC1CB31-DC</v>
      </c>
      <c r="D1438" s="436">
        <f>VLOOKUP(C1438,'LICH THI'!C:AA,12,0)</f>
        <v>597</v>
      </c>
      <c r="E1438" s="436">
        <f>VLOOKUP(C1438,'LICH THI'!C:AA,13,0)</f>
        <v>45</v>
      </c>
      <c r="F1438" s="436">
        <f t="shared" si="298"/>
        <v>45</v>
      </c>
      <c r="G1438" s="436">
        <f>VLOOKUP(C1438,'LICH THI'!C:AA,14,0)</f>
        <v>14</v>
      </c>
      <c r="H1438" s="436">
        <f t="shared" si="289"/>
        <v>3</v>
      </c>
      <c r="I1438" s="436" t="str">
        <f t="shared" si="290"/>
        <v>Vũ Thị Ngọc Hà</v>
      </c>
      <c r="J1438" s="436"/>
      <c r="K1438" s="436">
        <f t="shared" si="291"/>
        <v>4</v>
      </c>
      <c r="L1438" s="436" t="str">
        <f t="shared" si="292"/>
        <v>DC1CB31-DC-4</v>
      </c>
      <c r="M1438" s="436">
        <f t="shared" si="293"/>
        <v>31</v>
      </c>
      <c r="N1438" s="437">
        <f t="shared" si="299"/>
        <v>192</v>
      </c>
      <c r="O1438" s="437"/>
      <c r="P1438" s="430" t="str">
        <f t="shared" si="294"/>
        <v/>
      </c>
      <c r="U1438" s="177">
        <v>258</v>
      </c>
      <c r="V1438" s="177" t="s">
        <v>3509</v>
      </c>
      <c r="W1438" s="177" t="s">
        <v>3512</v>
      </c>
      <c r="X1438" s="177" t="s">
        <v>3163</v>
      </c>
      <c r="Y1438" s="177" t="s">
        <v>3513</v>
      </c>
      <c r="Z1438" s="177" t="s">
        <v>5221</v>
      </c>
      <c r="AA1438" s="525" t="s">
        <v>3447</v>
      </c>
      <c r="AB1438" s="399" t="str">
        <f t="shared" si="295"/>
        <v>DC1CB31</v>
      </c>
      <c r="AC1438" s="399" t="str">
        <f t="shared" si="296"/>
        <v>DC1CB31-DC</v>
      </c>
      <c r="AD1438" t="str">
        <f>Y1438&amp;"-"&amp;VLOOKUP(AC1438,'LICH THI'!C:AA,9,0)</f>
        <v>65DCKX22165-42469</v>
      </c>
      <c r="AE1438">
        <f t="shared" si="297"/>
        <v>1</v>
      </c>
    </row>
    <row r="1439" spans="1:31" x14ac:dyDescent="0.25">
      <c r="A1439" s="436" t="str">
        <f t="shared" si="287"/>
        <v>DC1CB31-DC-118</v>
      </c>
      <c r="B1439" s="436">
        <f>COUNTIF(AC$4:AC1439,AC1439)</f>
        <v>118</v>
      </c>
      <c r="C1439" s="436" t="str">
        <f t="shared" si="288"/>
        <v>DC1CB31-DC</v>
      </c>
      <c r="D1439" s="436">
        <f>VLOOKUP(C1439,'LICH THI'!C:AA,12,0)</f>
        <v>597</v>
      </c>
      <c r="E1439" s="436">
        <f>VLOOKUP(C1439,'LICH THI'!C:AA,13,0)</f>
        <v>45</v>
      </c>
      <c r="F1439" s="436">
        <f t="shared" si="298"/>
        <v>45</v>
      </c>
      <c r="G1439" s="436">
        <f>VLOOKUP(C1439,'LICH THI'!C:AA,14,0)</f>
        <v>14</v>
      </c>
      <c r="H1439" s="436">
        <f t="shared" si="289"/>
        <v>3</v>
      </c>
      <c r="I1439" s="436" t="str">
        <f t="shared" si="290"/>
        <v>Vũ Thị Ngọc Hà</v>
      </c>
      <c r="J1439" s="436"/>
      <c r="K1439" s="436">
        <f t="shared" si="291"/>
        <v>4</v>
      </c>
      <c r="L1439" s="436" t="str">
        <f t="shared" si="292"/>
        <v>DC1CB31-DC-4</v>
      </c>
      <c r="M1439" s="436">
        <f t="shared" si="293"/>
        <v>31</v>
      </c>
      <c r="N1439" s="437">
        <f t="shared" si="299"/>
        <v>193</v>
      </c>
      <c r="O1439" s="437"/>
      <c r="P1439" s="430" t="str">
        <f t="shared" si="294"/>
        <v/>
      </c>
      <c r="U1439" s="177">
        <v>258</v>
      </c>
      <c r="V1439" s="177" t="s">
        <v>3509</v>
      </c>
      <c r="W1439" s="177" t="s">
        <v>3512</v>
      </c>
      <c r="X1439" s="177" t="s">
        <v>3163</v>
      </c>
      <c r="Y1439" s="177" t="s">
        <v>3513</v>
      </c>
      <c r="Z1439" s="177" t="s">
        <v>5221</v>
      </c>
      <c r="AA1439" s="525" t="s">
        <v>3447</v>
      </c>
      <c r="AB1439" s="399" t="str">
        <f t="shared" si="295"/>
        <v>DC1CB31</v>
      </c>
      <c r="AC1439" s="399" t="str">
        <f t="shared" si="296"/>
        <v>DC1CB31-DC</v>
      </c>
      <c r="AD1439" t="str">
        <f>Y1439&amp;"-"&amp;VLOOKUP(AC1439,'LICH THI'!C:AA,9,0)</f>
        <v>65DCKX22165-42469</v>
      </c>
      <c r="AE1439">
        <f t="shared" si="297"/>
        <v>1</v>
      </c>
    </row>
    <row r="1440" spans="1:31" x14ac:dyDescent="0.25">
      <c r="A1440" s="436" t="str">
        <f t="shared" si="287"/>
        <v>DC1CB31-DC-119</v>
      </c>
      <c r="B1440" s="436">
        <f>COUNTIF(AC$4:AC1440,AC1440)</f>
        <v>119</v>
      </c>
      <c r="C1440" s="436" t="str">
        <f t="shared" si="288"/>
        <v>DC1CB31-DC</v>
      </c>
      <c r="D1440" s="436">
        <f>VLOOKUP(C1440,'LICH THI'!C:AA,12,0)</f>
        <v>597</v>
      </c>
      <c r="E1440" s="436">
        <f>VLOOKUP(C1440,'LICH THI'!C:AA,13,0)</f>
        <v>45</v>
      </c>
      <c r="F1440" s="436">
        <f t="shared" si="298"/>
        <v>45</v>
      </c>
      <c r="G1440" s="436">
        <f>VLOOKUP(C1440,'LICH THI'!C:AA,14,0)</f>
        <v>14</v>
      </c>
      <c r="H1440" s="436">
        <f t="shared" si="289"/>
        <v>3</v>
      </c>
      <c r="I1440" s="436" t="str">
        <f t="shared" si="290"/>
        <v>Nguyễn Bá Hai</v>
      </c>
      <c r="J1440" s="436"/>
      <c r="K1440" s="436">
        <f t="shared" si="291"/>
        <v>4</v>
      </c>
      <c r="L1440" s="436" t="str">
        <f t="shared" si="292"/>
        <v>DC1CB31-DC-4</v>
      </c>
      <c r="M1440" s="436">
        <f t="shared" si="293"/>
        <v>31</v>
      </c>
      <c r="N1440" s="437">
        <f t="shared" si="299"/>
        <v>194</v>
      </c>
      <c r="O1440" s="437"/>
      <c r="P1440" s="430" t="str">
        <f t="shared" si="294"/>
        <v/>
      </c>
      <c r="U1440" s="177">
        <v>127</v>
      </c>
      <c r="V1440" s="177" t="s">
        <v>3381</v>
      </c>
      <c r="W1440" s="177" t="s">
        <v>4789</v>
      </c>
      <c r="X1440" s="177" t="s">
        <v>4790</v>
      </c>
      <c r="Y1440" s="177" t="s">
        <v>4791</v>
      </c>
      <c r="Z1440" s="177" t="s">
        <v>5221</v>
      </c>
      <c r="AA1440" s="525" t="s">
        <v>4792</v>
      </c>
      <c r="AB1440" s="399" t="str">
        <f t="shared" si="295"/>
        <v>DC1CB31</v>
      </c>
      <c r="AC1440" s="399" t="str">
        <f t="shared" si="296"/>
        <v>DC1CB31-DC</v>
      </c>
      <c r="AD1440" t="str">
        <f>Y1440&amp;"-"&amp;VLOOKUP(AC1440,'LICH THI'!C:AA,9,0)</f>
        <v>64DCKT3292-42469</v>
      </c>
      <c r="AE1440">
        <f t="shared" si="297"/>
        <v>1</v>
      </c>
    </row>
    <row r="1441" spans="1:31" x14ac:dyDescent="0.25">
      <c r="A1441" s="436" t="str">
        <f t="shared" si="287"/>
        <v>DC1CB31-DC-120</v>
      </c>
      <c r="B1441" s="436">
        <f>COUNTIF(AC$4:AC1441,AC1441)</f>
        <v>120</v>
      </c>
      <c r="C1441" s="436" t="str">
        <f t="shared" si="288"/>
        <v>DC1CB31-DC</v>
      </c>
      <c r="D1441" s="436">
        <f>VLOOKUP(C1441,'LICH THI'!C:AA,12,0)</f>
        <v>597</v>
      </c>
      <c r="E1441" s="436">
        <f>VLOOKUP(C1441,'LICH THI'!C:AA,13,0)</f>
        <v>45</v>
      </c>
      <c r="F1441" s="436">
        <f t="shared" si="298"/>
        <v>45</v>
      </c>
      <c r="G1441" s="436">
        <f>VLOOKUP(C1441,'LICH THI'!C:AA,14,0)</f>
        <v>14</v>
      </c>
      <c r="H1441" s="436">
        <f t="shared" si="289"/>
        <v>3</v>
      </c>
      <c r="I1441" s="436" t="str">
        <f t="shared" si="290"/>
        <v>Nguyễn Bá Hai</v>
      </c>
      <c r="J1441" s="436"/>
      <c r="K1441" s="436">
        <f t="shared" si="291"/>
        <v>4</v>
      </c>
      <c r="L1441" s="436" t="str">
        <f t="shared" si="292"/>
        <v>DC1CB31-DC-4</v>
      </c>
      <c r="M1441" s="436">
        <f t="shared" si="293"/>
        <v>31</v>
      </c>
      <c r="N1441" s="437">
        <f t="shared" si="299"/>
        <v>195</v>
      </c>
      <c r="O1441" s="437"/>
      <c r="P1441" s="430" t="str">
        <f t="shared" si="294"/>
        <v/>
      </c>
      <c r="U1441" s="177">
        <v>127</v>
      </c>
      <c r="V1441" s="177" t="s">
        <v>3381</v>
      </c>
      <c r="W1441" s="177" t="s">
        <v>4789</v>
      </c>
      <c r="X1441" s="177" t="s">
        <v>4790</v>
      </c>
      <c r="Y1441" s="177" t="s">
        <v>4791</v>
      </c>
      <c r="Z1441" s="177" t="s">
        <v>5221</v>
      </c>
      <c r="AA1441" s="525" t="s">
        <v>4792</v>
      </c>
      <c r="AB1441" s="399" t="str">
        <f t="shared" si="295"/>
        <v>DC1CB31</v>
      </c>
      <c r="AC1441" s="399" t="str">
        <f t="shared" si="296"/>
        <v>DC1CB31-DC</v>
      </c>
      <c r="AD1441" t="str">
        <f>Y1441&amp;"-"&amp;VLOOKUP(AC1441,'LICH THI'!C:AA,9,0)</f>
        <v>64DCKT3292-42469</v>
      </c>
      <c r="AE1441">
        <f t="shared" si="297"/>
        <v>1</v>
      </c>
    </row>
    <row r="1442" spans="1:31" x14ac:dyDescent="0.25">
      <c r="A1442" s="436" t="str">
        <f t="shared" si="287"/>
        <v>DC1CB31-DC-121</v>
      </c>
      <c r="B1442" s="436">
        <f>COUNTIF(AC$4:AC1442,AC1442)</f>
        <v>121</v>
      </c>
      <c r="C1442" s="436" t="str">
        <f t="shared" si="288"/>
        <v>DC1CB31-DC</v>
      </c>
      <c r="D1442" s="436">
        <f>VLOOKUP(C1442,'LICH THI'!C:AA,12,0)</f>
        <v>597</v>
      </c>
      <c r="E1442" s="436">
        <f>VLOOKUP(C1442,'LICH THI'!C:AA,13,0)</f>
        <v>45</v>
      </c>
      <c r="F1442" s="436">
        <f t="shared" si="298"/>
        <v>45</v>
      </c>
      <c r="G1442" s="436">
        <f>VLOOKUP(C1442,'LICH THI'!C:AA,14,0)</f>
        <v>14</v>
      </c>
      <c r="H1442" s="436">
        <f t="shared" si="289"/>
        <v>3</v>
      </c>
      <c r="I1442" s="436" t="str">
        <f t="shared" si="290"/>
        <v>Dương Xuân Hải</v>
      </c>
      <c r="J1442" s="436"/>
      <c r="K1442" s="436">
        <f t="shared" si="291"/>
        <v>4</v>
      </c>
      <c r="L1442" s="436" t="str">
        <f t="shared" si="292"/>
        <v>DC1CB31-DC-4</v>
      </c>
      <c r="M1442" s="436">
        <f t="shared" si="293"/>
        <v>31</v>
      </c>
      <c r="N1442" s="437">
        <f t="shared" si="299"/>
        <v>151</v>
      </c>
      <c r="O1442" s="437"/>
      <c r="P1442" s="430" t="str">
        <f t="shared" si="294"/>
        <v/>
      </c>
      <c r="U1442" s="177">
        <v>28</v>
      </c>
      <c r="V1442" s="177" t="s">
        <v>2897</v>
      </c>
      <c r="W1442" s="177" t="s">
        <v>2907</v>
      </c>
      <c r="X1442" s="177" t="s">
        <v>2908</v>
      </c>
      <c r="Y1442" s="177" t="s">
        <v>2909</v>
      </c>
      <c r="Z1442" s="177" t="s">
        <v>5221</v>
      </c>
      <c r="AA1442" s="525" t="s">
        <v>2910</v>
      </c>
      <c r="AB1442" s="399" t="str">
        <f t="shared" si="295"/>
        <v>DC1CB31</v>
      </c>
      <c r="AC1442" s="399" t="str">
        <f t="shared" si="296"/>
        <v>DC1CB31-DC</v>
      </c>
      <c r="AD1442" t="str">
        <f>Y1442&amp;"-"&amp;VLOOKUP(AC1442,'LICH THI'!C:AA,9,0)</f>
        <v>64DCDB3045-42469</v>
      </c>
      <c r="AE1442">
        <f t="shared" si="297"/>
        <v>1</v>
      </c>
    </row>
    <row r="1443" spans="1:31" x14ac:dyDescent="0.25">
      <c r="A1443" s="436" t="str">
        <f t="shared" si="287"/>
        <v>DC1CB31-DC-122</v>
      </c>
      <c r="B1443" s="436">
        <f>COUNTIF(AC$4:AC1443,AC1443)</f>
        <v>122</v>
      </c>
      <c r="C1443" s="436" t="str">
        <f t="shared" si="288"/>
        <v>DC1CB31-DC</v>
      </c>
      <c r="D1443" s="436">
        <f>VLOOKUP(C1443,'LICH THI'!C:AA,12,0)</f>
        <v>597</v>
      </c>
      <c r="E1443" s="436">
        <f>VLOOKUP(C1443,'LICH THI'!C:AA,13,0)</f>
        <v>45</v>
      </c>
      <c r="F1443" s="436">
        <f t="shared" si="298"/>
        <v>45</v>
      </c>
      <c r="G1443" s="436">
        <f>VLOOKUP(C1443,'LICH THI'!C:AA,14,0)</f>
        <v>14</v>
      </c>
      <c r="H1443" s="436">
        <f t="shared" si="289"/>
        <v>3</v>
      </c>
      <c r="I1443" s="436" t="str">
        <f t="shared" si="290"/>
        <v>Dương Xuân Hải</v>
      </c>
      <c r="J1443" s="436"/>
      <c r="K1443" s="436">
        <f t="shared" si="291"/>
        <v>4</v>
      </c>
      <c r="L1443" s="436" t="str">
        <f t="shared" si="292"/>
        <v>DC1CB31-DC-4</v>
      </c>
      <c r="M1443" s="436">
        <f t="shared" si="293"/>
        <v>31</v>
      </c>
      <c r="N1443" s="437">
        <f t="shared" si="299"/>
        <v>152</v>
      </c>
      <c r="O1443" s="437"/>
      <c r="P1443" s="430" t="str">
        <f t="shared" si="294"/>
        <v/>
      </c>
      <c r="U1443" s="177">
        <v>28</v>
      </c>
      <c r="V1443" s="177" t="s">
        <v>2897</v>
      </c>
      <c r="W1443" s="177" t="s">
        <v>2907</v>
      </c>
      <c r="X1443" s="177" t="s">
        <v>2908</v>
      </c>
      <c r="Y1443" s="177" t="s">
        <v>2909</v>
      </c>
      <c r="Z1443" s="177" t="s">
        <v>5221</v>
      </c>
      <c r="AA1443" s="525" t="s">
        <v>2910</v>
      </c>
      <c r="AB1443" s="399" t="str">
        <f t="shared" si="295"/>
        <v>DC1CB31</v>
      </c>
      <c r="AC1443" s="399" t="str">
        <f t="shared" si="296"/>
        <v>DC1CB31-DC</v>
      </c>
      <c r="AD1443" t="str">
        <f>Y1443&amp;"-"&amp;VLOOKUP(AC1443,'LICH THI'!C:AA,9,0)</f>
        <v>64DCDB3045-42469</v>
      </c>
      <c r="AE1443">
        <f t="shared" si="297"/>
        <v>1</v>
      </c>
    </row>
    <row r="1444" spans="1:31" x14ac:dyDescent="0.25">
      <c r="A1444" s="436" t="str">
        <f t="shared" si="287"/>
        <v>DC1CB31-DC-123</v>
      </c>
      <c r="B1444" s="436">
        <f>COUNTIF(AC$4:AC1444,AC1444)</f>
        <v>123</v>
      </c>
      <c r="C1444" s="436" t="str">
        <f t="shared" si="288"/>
        <v>DC1CB31-DC</v>
      </c>
      <c r="D1444" s="436">
        <f>VLOOKUP(C1444,'LICH THI'!C:AA,12,0)</f>
        <v>597</v>
      </c>
      <c r="E1444" s="436">
        <f>VLOOKUP(C1444,'LICH THI'!C:AA,13,0)</f>
        <v>45</v>
      </c>
      <c r="F1444" s="436">
        <f t="shared" si="298"/>
        <v>45</v>
      </c>
      <c r="G1444" s="436">
        <f>VLOOKUP(C1444,'LICH THI'!C:AA,14,0)</f>
        <v>14</v>
      </c>
      <c r="H1444" s="436">
        <f t="shared" si="289"/>
        <v>3</v>
      </c>
      <c r="I1444" s="436" t="str">
        <f t="shared" si="290"/>
        <v>Nguyễn Đình Hải</v>
      </c>
      <c r="J1444" s="436"/>
      <c r="K1444" s="436">
        <f t="shared" si="291"/>
        <v>4</v>
      </c>
      <c r="L1444" s="436" t="str">
        <f t="shared" si="292"/>
        <v>DC1CB31-DC-4</v>
      </c>
      <c r="M1444" s="436">
        <f t="shared" si="293"/>
        <v>31</v>
      </c>
      <c r="N1444" s="437">
        <f t="shared" si="299"/>
        <v>153</v>
      </c>
      <c r="O1444" s="437"/>
      <c r="P1444" s="430" t="str">
        <f t="shared" si="294"/>
        <v/>
      </c>
      <c r="U1444" s="177">
        <v>190</v>
      </c>
      <c r="V1444" s="177" t="s">
        <v>3459</v>
      </c>
      <c r="W1444" s="177" t="s">
        <v>2780</v>
      </c>
      <c r="X1444" s="177" t="s">
        <v>2908</v>
      </c>
      <c r="Y1444" s="177" t="s">
        <v>6238</v>
      </c>
      <c r="Z1444" s="177" t="s">
        <v>5221</v>
      </c>
      <c r="AA1444" s="525" t="s">
        <v>6239</v>
      </c>
      <c r="AB1444" s="399" t="str">
        <f t="shared" si="295"/>
        <v>DC1CB31</v>
      </c>
      <c r="AC1444" s="399" t="str">
        <f t="shared" si="296"/>
        <v>DC1CB31-DC</v>
      </c>
      <c r="AD1444" t="str">
        <f>Y1444&amp;"-"&amp;VLOOKUP(AC1444,'LICH THI'!C:AA,9,0)</f>
        <v>65DCCS20649-42469</v>
      </c>
      <c r="AE1444">
        <f t="shared" si="297"/>
        <v>1</v>
      </c>
    </row>
    <row r="1445" spans="1:31" x14ac:dyDescent="0.25">
      <c r="A1445" s="436" t="str">
        <f t="shared" si="287"/>
        <v>DC1CB31-DC-124</v>
      </c>
      <c r="B1445" s="436">
        <f>COUNTIF(AC$4:AC1445,AC1445)</f>
        <v>124</v>
      </c>
      <c r="C1445" s="436" t="str">
        <f t="shared" si="288"/>
        <v>DC1CB31-DC</v>
      </c>
      <c r="D1445" s="436">
        <f>VLOOKUP(C1445,'LICH THI'!C:AA,12,0)</f>
        <v>597</v>
      </c>
      <c r="E1445" s="436">
        <f>VLOOKUP(C1445,'LICH THI'!C:AA,13,0)</f>
        <v>45</v>
      </c>
      <c r="F1445" s="436">
        <f t="shared" si="298"/>
        <v>45</v>
      </c>
      <c r="G1445" s="436">
        <f>VLOOKUP(C1445,'LICH THI'!C:AA,14,0)</f>
        <v>14</v>
      </c>
      <c r="H1445" s="436">
        <f t="shared" si="289"/>
        <v>3</v>
      </c>
      <c r="I1445" s="436" t="str">
        <f t="shared" si="290"/>
        <v>Nguyễn Đình Hải</v>
      </c>
      <c r="J1445" s="436"/>
      <c r="K1445" s="436">
        <f t="shared" si="291"/>
        <v>4</v>
      </c>
      <c r="L1445" s="436" t="str">
        <f t="shared" si="292"/>
        <v>DC1CB31-DC-4</v>
      </c>
      <c r="M1445" s="436">
        <f t="shared" si="293"/>
        <v>31</v>
      </c>
      <c r="N1445" s="437">
        <f t="shared" si="299"/>
        <v>154</v>
      </c>
      <c r="O1445" s="437"/>
      <c r="P1445" s="430" t="str">
        <f t="shared" si="294"/>
        <v/>
      </c>
      <c r="U1445" s="177">
        <v>190</v>
      </c>
      <c r="V1445" s="177" t="s">
        <v>3459</v>
      </c>
      <c r="W1445" s="177" t="s">
        <v>2780</v>
      </c>
      <c r="X1445" s="177" t="s">
        <v>2908</v>
      </c>
      <c r="Y1445" s="177" t="s">
        <v>6238</v>
      </c>
      <c r="Z1445" s="177" t="s">
        <v>5221</v>
      </c>
      <c r="AA1445" s="525" t="s">
        <v>6239</v>
      </c>
      <c r="AB1445" s="399" t="str">
        <f t="shared" si="295"/>
        <v>DC1CB31</v>
      </c>
      <c r="AC1445" s="399" t="str">
        <f t="shared" si="296"/>
        <v>DC1CB31-DC</v>
      </c>
      <c r="AD1445" t="str">
        <f>Y1445&amp;"-"&amp;VLOOKUP(AC1445,'LICH THI'!C:AA,9,0)</f>
        <v>65DCCS20649-42469</v>
      </c>
      <c r="AE1445">
        <f t="shared" si="297"/>
        <v>1</v>
      </c>
    </row>
    <row r="1446" spans="1:31" x14ac:dyDescent="0.25">
      <c r="A1446" s="436" t="str">
        <f t="shared" si="287"/>
        <v>DC1CB31-DC-125</v>
      </c>
      <c r="B1446" s="436">
        <f>COUNTIF(AC$4:AC1446,AC1446)</f>
        <v>125</v>
      </c>
      <c r="C1446" s="436" t="str">
        <f t="shared" si="288"/>
        <v>DC1CB31-DC</v>
      </c>
      <c r="D1446" s="436">
        <f>VLOOKUP(C1446,'LICH THI'!C:AA,12,0)</f>
        <v>597</v>
      </c>
      <c r="E1446" s="436">
        <f>VLOOKUP(C1446,'LICH THI'!C:AA,13,0)</f>
        <v>45</v>
      </c>
      <c r="F1446" s="436">
        <f t="shared" si="298"/>
        <v>45</v>
      </c>
      <c r="G1446" s="436">
        <f>VLOOKUP(C1446,'LICH THI'!C:AA,14,0)</f>
        <v>14</v>
      </c>
      <c r="H1446" s="436">
        <f t="shared" si="289"/>
        <v>3</v>
      </c>
      <c r="I1446" s="436" t="str">
        <f t="shared" si="290"/>
        <v>Nguyễn Văn Hải</v>
      </c>
      <c r="J1446" s="436"/>
      <c r="K1446" s="436">
        <f t="shared" si="291"/>
        <v>4</v>
      </c>
      <c r="L1446" s="436" t="str">
        <f t="shared" si="292"/>
        <v>DC1CB31-DC-4</v>
      </c>
      <c r="M1446" s="436">
        <f t="shared" si="293"/>
        <v>31</v>
      </c>
      <c r="N1446" s="437">
        <f t="shared" si="299"/>
        <v>155</v>
      </c>
      <c r="O1446" s="437"/>
      <c r="P1446" s="430" t="str">
        <f t="shared" si="294"/>
        <v/>
      </c>
      <c r="U1446" s="177">
        <v>22</v>
      </c>
      <c r="V1446" s="177" t="s">
        <v>2868</v>
      </c>
      <c r="W1446" s="177" t="s">
        <v>2741</v>
      </c>
      <c r="X1446" s="177" t="s">
        <v>2908</v>
      </c>
      <c r="Y1446" s="177" t="s">
        <v>4690</v>
      </c>
      <c r="Z1446" s="177" t="s">
        <v>5221</v>
      </c>
      <c r="AA1446" s="525" t="s">
        <v>4595</v>
      </c>
      <c r="AB1446" s="399" t="str">
        <f t="shared" si="295"/>
        <v>DC1CB31</v>
      </c>
      <c r="AC1446" s="399" t="str">
        <f t="shared" si="296"/>
        <v>DC1CB31-DC</v>
      </c>
      <c r="AD1446" t="str">
        <f>Y1446&amp;"-"&amp;VLOOKUP(AC1446,'LICH THI'!C:AA,9,0)</f>
        <v>64DCCD3226-42469</v>
      </c>
      <c r="AE1446">
        <f t="shared" si="297"/>
        <v>1</v>
      </c>
    </row>
    <row r="1447" spans="1:31" x14ac:dyDescent="0.25">
      <c r="A1447" s="436" t="str">
        <f t="shared" si="287"/>
        <v>DC1CB31-DC-126</v>
      </c>
      <c r="B1447" s="436">
        <f>COUNTIF(AC$4:AC1447,AC1447)</f>
        <v>126</v>
      </c>
      <c r="C1447" s="436" t="str">
        <f t="shared" si="288"/>
        <v>DC1CB31-DC</v>
      </c>
      <c r="D1447" s="436">
        <f>VLOOKUP(C1447,'LICH THI'!C:AA,12,0)</f>
        <v>597</v>
      </c>
      <c r="E1447" s="436">
        <f>VLOOKUP(C1447,'LICH THI'!C:AA,13,0)</f>
        <v>45</v>
      </c>
      <c r="F1447" s="436">
        <f t="shared" si="298"/>
        <v>45</v>
      </c>
      <c r="G1447" s="436">
        <f>VLOOKUP(C1447,'LICH THI'!C:AA,14,0)</f>
        <v>14</v>
      </c>
      <c r="H1447" s="436">
        <f t="shared" si="289"/>
        <v>3</v>
      </c>
      <c r="I1447" s="436" t="str">
        <f t="shared" si="290"/>
        <v>Nguyễn Văn Hải</v>
      </c>
      <c r="J1447" s="436"/>
      <c r="K1447" s="436">
        <f t="shared" si="291"/>
        <v>4</v>
      </c>
      <c r="L1447" s="436" t="str">
        <f t="shared" si="292"/>
        <v>DC1CB31-DC-4</v>
      </c>
      <c r="M1447" s="436">
        <f t="shared" si="293"/>
        <v>31</v>
      </c>
      <c r="N1447" s="437">
        <f t="shared" si="299"/>
        <v>156</v>
      </c>
      <c r="O1447" s="437"/>
      <c r="P1447" s="430" t="str">
        <f t="shared" si="294"/>
        <v/>
      </c>
      <c r="U1447" s="177">
        <v>22</v>
      </c>
      <c r="V1447" s="177" t="s">
        <v>2868</v>
      </c>
      <c r="W1447" s="177" t="s">
        <v>2741</v>
      </c>
      <c r="X1447" s="177" t="s">
        <v>2908</v>
      </c>
      <c r="Y1447" s="177" t="s">
        <v>4690</v>
      </c>
      <c r="Z1447" s="177" t="s">
        <v>5221</v>
      </c>
      <c r="AA1447" s="525" t="s">
        <v>4595</v>
      </c>
      <c r="AB1447" s="399" t="str">
        <f t="shared" si="295"/>
        <v>DC1CB31</v>
      </c>
      <c r="AC1447" s="399" t="str">
        <f t="shared" si="296"/>
        <v>DC1CB31-DC</v>
      </c>
      <c r="AD1447" t="str">
        <f>Y1447&amp;"-"&amp;VLOOKUP(AC1447,'LICH THI'!C:AA,9,0)</f>
        <v>64DCCD3226-42469</v>
      </c>
      <c r="AE1447">
        <f t="shared" si="297"/>
        <v>1</v>
      </c>
    </row>
    <row r="1448" spans="1:31" x14ac:dyDescent="0.25">
      <c r="A1448" s="436" t="str">
        <f t="shared" si="287"/>
        <v>DC1CB31-DC-127</v>
      </c>
      <c r="B1448" s="436">
        <f>COUNTIF(AC$4:AC1448,AC1448)</f>
        <v>127</v>
      </c>
      <c r="C1448" s="436" t="str">
        <f t="shared" si="288"/>
        <v>DC1CB31-DC</v>
      </c>
      <c r="D1448" s="436">
        <f>VLOOKUP(C1448,'LICH THI'!C:AA,12,0)</f>
        <v>597</v>
      </c>
      <c r="E1448" s="436">
        <f>VLOOKUP(C1448,'LICH THI'!C:AA,13,0)</f>
        <v>45</v>
      </c>
      <c r="F1448" s="436">
        <f t="shared" si="298"/>
        <v>45</v>
      </c>
      <c r="G1448" s="436">
        <f>VLOOKUP(C1448,'LICH THI'!C:AA,14,0)</f>
        <v>14</v>
      </c>
      <c r="H1448" s="436">
        <f t="shared" si="289"/>
        <v>3</v>
      </c>
      <c r="I1448" s="436" t="str">
        <f t="shared" si="290"/>
        <v>Nguyễn Thị Hạnh</v>
      </c>
      <c r="J1448" s="436"/>
      <c r="K1448" s="436">
        <f t="shared" si="291"/>
        <v>4</v>
      </c>
      <c r="L1448" s="436" t="str">
        <f t="shared" si="292"/>
        <v>DC1CB31-DC-4</v>
      </c>
      <c r="M1448" s="436">
        <f t="shared" si="293"/>
        <v>31</v>
      </c>
      <c r="N1448" s="437">
        <f t="shared" si="299"/>
        <v>157</v>
      </c>
      <c r="O1448" s="437"/>
      <c r="P1448" s="430" t="str">
        <f t="shared" si="294"/>
        <v/>
      </c>
      <c r="U1448" s="177">
        <v>235</v>
      </c>
      <c r="V1448" s="177" t="s">
        <v>5908</v>
      </c>
      <c r="W1448" s="177" t="s">
        <v>2619</v>
      </c>
      <c r="X1448" s="177" t="s">
        <v>2656</v>
      </c>
      <c r="Y1448" s="177" t="s">
        <v>6289</v>
      </c>
      <c r="Z1448" s="177" t="s">
        <v>5221</v>
      </c>
      <c r="AA1448" s="525" t="s">
        <v>6290</v>
      </c>
      <c r="AB1448" s="399" t="str">
        <f t="shared" si="295"/>
        <v>DC1CB31</v>
      </c>
      <c r="AC1448" s="399" t="str">
        <f t="shared" si="296"/>
        <v>DC1CB31-DC</v>
      </c>
      <c r="AD1448" t="str">
        <f>Y1448&amp;"-"&amp;VLOOKUP(AC1448,'LICH THI'!C:AA,9,0)</f>
        <v>65DCKT22190-42469</v>
      </c>
      <c r="AE1448">
        <f t="shared" si="297"/>
        <v>1</v>
      </c>
    </row>
    <row r="1449" spans="1:31" x14ac:dyDescent="0.25">
      <c r="A1449" s="436" t="str">
        <f t="shared" si="287"/>
        <v>DC1CB31-DC-128</v>
      </c>
      <c r="B1449" s="436">
        <f>COUNTIF(AC$4:AC1449,AC1449)</f>
        <v>128</v>
      </c>
      <c r="C1449" s="436" t="str">
        <f t="shared" si="288"/>
        <v>DC1CB31-DC</v>
      </c>
      <c r="D1449" s="436">
        <f>VLOOKUP(C1449,'LICH THI'!C:AA,12,0)</f>
        <v>597</v>
      </c>
      <c r="E1449" s="436">
        <f>VLOOKUP(C1449,'LICH THI'!C:AA,13,0)</f>
        <v>45</v>
      </c>
      <c r="F1449" s="436">
        <f t="shared" si="298"/>
        <v>45</v>
      </c>
      <c r="G1449" s="436">
        <f>VLOOKUP(C1449,'LICH THI'!C:AA,14,0)</f>
        <v>14</v>
      </c>
      <c r="H1449" s="436">
        <f t="shared" si="289"/>
        <v>3</v>
      </c>
      <c r="I1449" s="436" t="str">
        <f t="shared" si="290"/>
        <v>Nguyễn Thị Hạnh</v>
      </c>
      <c r="J1449" s="436"/>
      <c r="K1449" s="436">
        <f t="shared" si="291"/>
        <v>4</v>
      </c>
      <c r="L1449" s="436" t="str">
        <f t="shared" si="292"/>
        <v>DC1CB31-DC-4</v>
      </c>
      <c r="M1449" s="436">
        <f t="shared" si="293"/>
        <v>31</v>
      </c>
      <c r="N1449" s="437">
        <f t="shared" si="299"/>
        <v>158</v>
      </c>
      <c r="O1449" s="437"/>
      <c r="P1449" s="430" t="str">
        <f t="shared" si="294"/>
        <v/>
      </c>
      <c r="U1449" s="177">
        <v>235</v>
      </c>
      <c r="V1449" s="177" t="s">
        <v>5908</v>
      </c>
      <c r="W1449" s="177" t="s">
        <v>2619</v>
      </c>
      <c r="X1449" s="177" t="s">
        <v>2656</v>
      </c>
      <c r="Y1449" s="177" t="s">
        <v>6289</v>
      </c>
      <c r="Z1449" s="177" t="s">
        <v>5221</v>
      </c>
      <c r="AA1449" s="525" t="s">
        <v>6290</v>
      </c>
      <c r="AB1449" s="399" t="str">
        <f t="shared" si="295"/>
        <v>DC1CB31</v>
      </c>
      <c r="AC1449" s="399" t="str">
        <f t="shared" si="296"/>
        <v>DC1CB31-DC</v>
      </c>
      <c r="AD1449" t="str">
        <f>Y1449&amp;"-"&amp;VLOOKUP(AC1449,'LICH THI'!C:AA,9,0)</f>
        <v>65DCKT22190-42469</v>
      </c>
      <c r="AE1449">
        <f t="shared" si="297"/>
        <v>1</v>
      </c>
    </row>
    <row r="1450" spans="1:31" x14ac:dyDescent="0.25">
      <c r="A1450" s="436" t="str">
        <f t="shared" si="287"/>
        <v>DC1CB31-DC-129</v>
      </c>
      <c r="B1450" s="436">
        <f>COUNTIF(AC$4:AC1450,AC1450)</f>
        <v>129</v>
      </c>
      <c r="C1450" s="436" t="str">
        <f t="shared" si="288"/>
        <v>DC1CB31-DC</v>
      </c>
      <c r="D1450" s="436">
        <f>VLOOKUP(C1450,'LICH THI'!C:AA,12,0)</f>
        <v>597</v>
      </c>
      <c r="E1450" s="436">
        <f>VLOOKUP(C1450,'LICH THI'!C:AA,13,0)</f>
        <v>45</v>
      </c>
      <c r="F1450" s="436">
        <f t="shared" si="298"/>
        <v>45</v>
      </c>
      <c r="G1450" s="436">
        <f>VLOOKUP(C1450,'LICH THI'!C:AA,14,0)</f>
        <v>14</v>
      </c>
      <c r="H1450" s="436">
        <f t="shared" si="289"/>
        <v>3</v>
      </c>
      <c r="I1450" s="436" t="str">
        <f t="shared" si="290"/>
        <v>Nguyễn Đức Hào</v>
      </c>
      <c r="J1450" s="436"/>
      <c r="K1450" s="436">
        <f t="shared" si="291"/>
        <v>4</v>
      </c>
      <c r="L1450" s="436" t="str">
        <f t="shared" si="292"/>
        <v>DC1CB31-DC-4</v>
      </c>
      <c r="M1450" s="436">
        <f t="shared" si="293"/>
        <v>31</v>
      </c>
      <c r="N1450" s="437">
        <f t="shared" si="299"/>
        <v>159</v>
      </c>
      <c r="O1450" s="437"/>
      <c r="P1450" s="430" t="str">
        <f t="shared" si="294"/>
        <v/>
      </c>
      <c r="U1450" s="177">
        <v>58</v>
      </c>
      <c r="V1450" s="177" t="s">
        <v>3308</v>
      </c>
      <c r="W1450" s="177" t="s">
        <v>3103</v>
      </c>
      <c r="X1450" s="177" t="s">
        <v>3560</v>
      </c>
      <c r="Y1450" s="177" t="s">
        <v>6190</v>
      </c>
      <c r="Z1450" s="177" t="s">
        <v>5221</v>
      </c>
      <c r="AA1450" s="525" t="s">
        <v>5108</v>
      </c>
      <c r="AB1450" s="399" t="str">
        <f t="shared" si="295"/>
        <v>DC1CB31</v>
      </c>
      <c r="AC1450" s="399" t="str">
        <f t="shared" si="296"/>
        <v>DC1CB31-DC</v>
      </c>
      <c r="AD1450" t="str">
        <f>Y1450&amp;"-"&amp;VLOOKUP(AC1450,'LICH THI'!C:AA,9,0)</f>
        <v>64DCDT3025-42469</v>
      </c>
      <c r="AE1450">
        <f t="shared" si="297"/>
        <v>1</v>
      </c>
    </row>
    <row r="1451" spans="1:31" x14ac:dyDescent="0.25">
      <c r="A1451" s="436" t="str">
        <f t="shared" si="287"/>
        <v>DC1CB31-DC-130</v>
      </c>
      <c r="B1451" s="436">
        <f>COUNTIF(AC$4:AC1451,AC1451)</f>
        <v>130</v>
      </c>
      <c r="C1451" s="436" t="str">
        <f t="shared" si="288"/>
        <v>DC1CB31-DC</v>
      </c>
      <c r="D1451" s="436">
        <f>VLOOKUP(C1451,'LICH THI'!C:AA,12,0)</f>
        <v>597</v>
      </c>
      <c r="E1451" s="436">
        <f>VLOOKUP(C1451,'LICH THI'!C:AA,13,0)</f>
        <v>45</v>
      </c>
      <c r="F1451" s="436">
        <f t="shared" si="298"/>
        <v>45</v>
      </c>
      <c r="G1451" s="436">
        <f>VLOOKUP(C1451,'LICH THI'!C:AA,14,0)</f>
        <v>14</v>
      </c>
      <c r="H1451" s="436">
        <f t="shared" si="289"/>
        <v>3</v>
      </c>
      <c r="I1451" s="436" t="str">
        <f t="shared" si="290"/>
        <v>Nguyễn Đức Hào</v>
      </c>
      <c r="J1451" s="436"/>
      <c r="K1451" s="436">
        <f t="shared" si="291"/>
        <v>4</v>
      </c>
      <c r="L1451" s="436" t="str">
        <f t="shared" si="292"/>
        <v>DC1CB31-DC-4</v>
      </c>
      <c r="M1451" s="436">
        <f t="shared" si="293"/>
        <v>31</v>
      </c>
      <c r="N1451" s="437">
        <f t="shared" si="299"/>
        <v>160</v>
      </c>
      <c r="O1451" s="437"/>
      <c r="P1451" s="430" t="str">
        <f t="shared" si="294"/>
        <v/>
      </c>
      <c r="U1451" s="177">
        <v>58</v>
      </c>
      <c r="V1451" s="177" t="s">
        <v>3308</v>
      </c>
      <c r="W1451" s="177" t="s">
        <v>3103</v>
      </c>
      <c r="X1451" s="177" t="s">
        <v>3560</v>
      </c>
      <c r="Y1451" s="177" t="s">
        <v>6190</v>
      </c>
      <c r="Z1451" s="177" t="s">
        <v>5221</v>
      </c>
      <c r="AA1451" s="525" t="s">
        <v>5108</v>
      </c>
      <c r="AB1451" s="399" t="str">
        <f t="shared" si="295"/>
        <v>DC1CB31</v>
      </c>
      <c r="AC1451" s="399" t="str">
        <f t="shared" si="296"/>
        <v>DC1CB31-DC</v>
      </c>
      <c r="AD1451" t="str">
        <f>Y1451&amp;"-"&amp;VLOOKUP(AC1451,'LICH THI'!C:AA,9,0)</f>
        <v>64DCDT3025-42469</v>
      </c>
      <c r="AE1451">
        <f t="shared" si="297"/>
        <v>1</v>
      </c>
    </row>
    <row r="1452" spans="1:31" x14ac:dyDescent="0.25">
      <c r="A1452" s="436" t="str">
        <f t="shared" si="287"/>
        <v>DC1CB31-DC-131</v>
      </c>
      <c r="B1452" s="436">
        <f>COUNTIF(AC$4:AC1452,AC1452)</f>
        <v>131</v>
      </c>
      <c r="C1452" s="436" t="str">
        <f t="shared" si="288"/>
        <v>DC1CB31-DC</v>
      </c>
      <c r="D1452" s="436">
        <f>VLOOKUP(C1452,'LICH THI'!C:AA,12,0)</f>
        <v>597</v>
      </c>
      <c r="E1452" s="436">
        <f>VLOOKUP(C1452,'LICH THI'!C:AA,13,0)</f>
        <v>45</v>
      </c>
      <c r="F1452" s="436">
        <f t="shared" si="298"/>
        <v>45</v>
      </c>
      <c r="G1452" s="436">
        <f>VLOOKUP(C1452,'LICH THI'!C:AA,14,0)</f>
        <v>14</v>
      </c>
      <c r="H1452" s="436">
        <f t="shared" si="289"/>
        <v>3</v>
      </c>
      <c r="I1452" s="436" t="str">
        <f t="shared" si="290"/>
        <v>Nguyễn Thị Thu Hằng</v>
      </c>
      <c r="J1452" s="436"/>
      <c r="K1452" s="436">
        <f t="shared" si="291"/>
        <v>4</v>
      </c>
      <c r="L1452" s="436" t="str">
        <f t="shared" si="292"/>
        <v>DC1CB31-DC-4</v>
      </c>
      <c r="M1452" s="436">
        <f t="shared" si="293"/>
        <v>31</v>
      </c>
      <c r="N1452" s="437">
        <f t="shared" si="299"/>
        <v>161</v>
      </c>
      <c r="O1452" s="437"/>
      <c r="P1452" s="430" t="str">
        <f t="shared" si="294"/>
        <v/>
      </c>
      <c r="U1452" s="177">
        <v>259</v>
      </c>
      <c r="V1452" s="177" t="s">
        <v>3509</v>
      </c>
      <c r="W1452" s="177" t="s">
        <v>3056</v>
      </c>
      <c r="X1452" s="177" t="s">
        <v>3383</v>
      </c>
      <c r="Y1452" s="177" t="s">
        <v>5930</v>
      </c>
      <c r="Z1452" s="177" t="s">
        <v>5221</v>
      </c>
      <c r="AA1452" s="525" t="s">
        <v>5931</v>
      </c>
      <c r="AB1452" s="399" t="str">
        <f t="shared" si="295"/>
        <v>DC1CB31</v>
      </c>
      <c r="AC1452" s="399" t="str">
        <f t="shared" si="296"/>
        <v>DC1CB31-DC</v>
      </c>
      <c r="AD1452" t="str">
        <f>Y1452&amp;"-"&amp;VLOOKUP(AC1452,'LICH THI'!C:AA,9,0)</f>
        <v>65DCKX22147-42469</v>
      </c>
      <c r="AE1452">
        <f t="shared" si="297"/>
        <v>1</v>
      </c>
    </row>
    <row r="1453" spans="1:31" x14ac:dyDescent="0.25">
      <c r="A1453" s="436" t="str">
        <f t="shared" si="287"/>
        <v>DC1CB31-DC-132</v>
      </c>
      <c r="B1453" s="436">
        <f>COUNTIF(AC$4:AC1453,AC1453)</f>
        <v>132</v>
      </c>
      <c r="C1453" s="436" t="str">
        <f t="shared" si="288"/>
        <v>DC1CB31-DC</v>
      </c>
      <c r="D1453" s="436">
        <f>VLOOKUP(C1453,'LICH THI'!C:AA,12,0)</f>
        <v>597</v>
      </c>
      <c r="E1453" s="436">
        <f>VLOOKUP(C1453,'LICH THI'!C:AA,13,0)</f>
        <v>45</v>
      </c>
      <c r="F1453" s="436">
        <f t="shared" si="298"/>
        <v>45</v>
      </c>
      <c r="G1453" s="436">
        <f>VLOOKUP(C1453,'LICH THI'!C:AA,14,0)</f>
        <v>14</v>
      </c>
      <c r="H1453" s="436">
        <f t="shared" si="289"/>
        <v>3</v>
      </c>
      <c r="I1453" s="436" t="str">
        <f t="shared" si="290"/>
        <v>Nguyễn Thị Thu Hằng</v>
      </c>
      <c r="J1453" s="436"/>
      <c r="K1453" s="436">
        <f t="shared" si="291"/>
        <v>4</v>
      </c>
      <c r="L1453" s="436" t="str">
        <f t="shared" si="292"/>
        <v>DC1CB31-DC-4</v>
      </c>
      <c r="M1453" s="436">
        <f t="shared" si="293"/>
        <v>31</v>
      </c>
      <c r="N1453" s="437">
        <f t="shared" si="299"/>
        <v>162</v>
      </c>
      <c r="O1453" s="437"/>
      <c r="P1453" s="430" t="str">
        <f t="shared" si="294"/>
        <v/>
      </c>
      <c r="U1453" s="177">
        <v>259</v>
      </c>
      <c r="V1453" s="177" t="s">
        <v>3509</v>
      </c>
      <c r="W1453" s="177" t="s">
        <v>3056</v>
      </c>
      <c r="X1453" s="177" t="s">
        <v>3383</v>
      </c>
      <c r="Y1453" s="177" t="s">
        <v>5930</v>
      </c>
      <c r="Z1453" s="177" t="s">
        <v>5221</v>
      </c>
      <c r="AA1453" s="525" t="s">
        <v>5931</v>
      </c>
      <c r="AB1453" s="399" t="str">
        <f t="shared" si="295"/>
        <v>DC1CB31</v>
      </c>
      <c r="AC1453" s="399" t="str">
        <f t="shared" si="296"/>
        <v>DC1CB31-DC</v>
      </c>
      <c r="AD1453" t="str">
        <f>Y1453&amp;"-"&amp;VLOOKUP(AC1453,'LICH THI'!C:AA,9,0)</f>
        <v>65DCKX22147-42469</v>
      </c>
      <c r="AE1453">
        <f t="shared" si="297"/>
        <v>1</v>
      </c>
    </row>
    <row r="1454" spans="1:31" x14ac:dyDescent="0.25">
      <c r="A1454" s="436" t="str">
        <f t="shared" si="287"/>
        <v>DC1CB31-DC-133</v>
      </c>
      <c r="B1454" s="436">
        <f>COUNTIF(AC$4:AC1454,AC1454)</f>
        <v>133</v>
      </c>
      <c r="C1454" s="436" t="str">
        <f t="shared" si="288"/>
        <v>DC1CB31-DC</v>
      </c>
      <c r="D1454" s="436">
        <f>VLOOKUP(C1454,'LICH THI'!C:AA,12,0)</f>
        <v>597</v>
      </c>
      <c r="E1454" s="436">
        <f>VLOOKUP(C1454,'LICH THI'!C:AA,13,0)</f>
        <v>45</v>
      </c>
      <c r="F1454" s="436">
        <f t="shared" si="298"/>
        <v>45</v>
      </c>
      <c r="G1454" s="436">
        <f>VLOOKUP(C1454,'LICH THI'!C:AA,14,0)</f>
        <v>14</v>
      </c>
      <c r="H1454" s="436">
        <f t="shared" si="289"/>
        <v>3</v>
      </c>
      <c r="I1454" s="436" t="str">
        <f t="shared" si="290"/>
        <v>Phạm Thị Hằng</v>
      </c>
      <c r="J1454" s="436"/>
      <c r="K1454" s="436">
        <f t="shared" si="291"/>
        <v>4</v>
      </c>
      <c r="L1454" s="436" t="str">
        <f t="shared" si="292"/>
        <v>DC1CB31-DC-4</v>
      </c>
      <c r="M1454" s="436">
        <f t="shared" si="293"/>
        <v>31</v>
      </c>
      <c r="N1454" s="437">
        <f t="shared" si="299"/>
        <v>163</v>
      </c>
      <c r="O1454" s="437"/>
      <c r="P1454" s="430" t="str">
        <f t="shared" si="294"/>
        <v/>
      </c>
      <c r="U1454" s="177">
        <v>191</v>
      </c>
      <c r="V1454" s="177" t="s">
        <v>3459</v>
      </c>
      <c r="W1454" s="177" t="s">
        <v>3557</v>
      </c>
      <c r="X1454" s="177" t="s">
        <v>3383</v>
      </c>
      <c r="Y1454" s="177" t="s">
        <v>6240</v>
      </c>
      <c r="Z1454" s="177" t="s">
        <v>5221</v>
      </c>
      <c r="AA1454" s="525" t="s">
        <v>4404</v>
      </c>
      <c r="AB1454" s="399" t="str">
        <f t="shared" si="295"/>
        <v>DC1CB31</v>
      </c>
      <c r="AC1454" s="399" t="str">
        <f t="shared" si="296"/>
        <v>DC1CB31-DC</v>
      </c>
      <c r="AD1454" t="str">
        <f>Y1454&amp;"-"&amp;VLOOKUP(AC1454,'LICH THI'!C:AA,9,0)</f>
        <v>65DCCS20672-42469</v>
      </c>
      <c r="AE1454">
        <f t="shared" si="297"/>
        <v>1</v>
      </c>
    </row>
    <row r="1455" spans="1:31" x14ac:dyDescent="0.25">
      <c r="A1455" s="436" t="str">
        <f t="shared" si="287"/>
        <v>DC1CB31-DC-134</v>
      </c>
      <c r="B1455" s="436">
        <f>COUNTIF(AC$4:AC1455,AC1455)</f>
        <v>134</v>
      </c>
      <c r="C1455" s="436" t="str">
        <f t="shared" si="288"/>
        <v>DC1CB31-DC</v>
      </c>
      <c r="D1455" s="436">
        <f>VLOOKUP(C1455,'LICH THI'!C:AA,12,0)</f>
        <v>597</v>
      </c>
      <c r="E1455" s="436">
        <f>VLOOKUP(C1455,'LICH THI'!C:AA,13,0)</f>
        <v>45</v>
      </c>
      <c r="F1455" s="436">
        <f t="shared" si="298"/>
        <v>45</v>
      </c>
      <c r="G1455" s="436">
        <f>VLOOKUP(C1455,'LICH THI'!C:AA,14,0)</f>
        <v>14</v>
      </c>
      <c r="H1455" s="436">
        <f t="shared" si="289"/>
        <v>3</v>
      </c>
      <c r="I1455" s="436" t="str">
        <f t="shared" si="290"/>
        <v>Phạm Thị Hằng</v>
      </c>
      <c r="J1455" s="436"/>
      <c r="K1455" s="436">
        <f t="shared" si="291"/>
        <v>4</v>
      </c>
      <c r="L1455" s="436" t="str">
        <f t="shared" si="292"/>
        <v>DC1CB31-DC-4</v>
      </c>
      <c r="M1455" s="436">
        <f t="shared" si="293"/>
        <v>31</v>
      </c>
      <c r="N1455" s="437">
        <f t="shared" si="299"/>
        <v>164</v>
      </c>
      <c r="O1455" s="437"/>
      <c r="P1455" s="430" t="str">
        <f t="shared" si="294"/>
        <v/>
      </c>
      <c r="U1455" s="177">
        <v>191</v>
      </c>
      <c r="V1455" s="177" t="s">
        <v>3459</v>
      </c>
      <c r="W1455" s="177" t="s">
        <v>3557</v>
      </c>
      <c r="X1455" s="177" t="s">
        <v>3383</v>
      </c>
      <c r="Y1455" s="177" t="s">
        <v>6240</v>
      </c>
      <c r="Z1455" s="177" t="s">
        <v>5221</v>
      </c>
      <c r="AA1455" s="525" t="s">
        <v>4404</v>
      </c>
      <c r="AB1455" s="399" t="str">
        <f t="shared" si="295"/>
        <v>DC1CB31</v>
      </c>
      <c r="AC1455" s="399" t="str">
        <f t="shared" si="296"/>
        <v>DC1CB31-DC</v>
      </c>
      <c r="AD1455" t="str">
        <f>Y1455&amp;"-"&amp;VLOOKUP(AC1455,'LICH THI'!C:AA,9,0)</f>
        <v>65DCCS20672-42469</v>
      </c>
      <c r="AE1455">
        <f t="shared" si="297"/>
        <v>1</v>
      </c>
    </row>
    <row r="1456" spans="1:31" x14ac:dyDescent="0.25">
      <c r="A1456" s="436" t="str">
        <f t="shared" si="287"/>
        <v>DC1CB31-DC-135</v>
      </c>
      <c r="B1456" s="436">
        <f>COUNTIF(AC$4:AC1456,AC1456)</f>
        <v>135</v>
      </c>
      <c r="C1456" s="436" t="str">
        <f t="shared" si="288"/>
        <v>DC1CB31-DC</v>
      </c>
      <c r="D1456" s="436">
        <f>VLOOKUP(C1456,'LICH THI'!C:AA,12,0)</f>
        <v>597</v>
      </c>
      <c r="E1456" s="436">
        <f>VLOOKUP(C1456,'LICH THI'!C:AA,13,0)</f>
        <v>45</v>
      </c>
      <c r="F1456" s="436">
        <f t="shared" si="298"/>
        <v>45</v>
      </c>
      <c r="G1456" s="436">
        <f>VLOOKUP(C1456,'LICH THI'!C:AA,14,0)</f>
        <v>14</v>
      </c>
      <c r="H1456" s="436">
        <f t="shared" si="289"/>
        <v>3</v>
      </c>
      <c r="I1456" s="436" t="str">
        <f t="shared" si="290"/>
        <v>Dương Thị Hậu</v>
      </c>
      <c r="J1456" s="436"/>
      <c r="K1456" s="436">
        <f t="shared" si="291"/>
        <v>4</v>
      </c>
      <c r="L1456" s="436" t="str">
        <f t="shared" si="292"/>
        <v>DC1CB31-DC-4</v>
      </c>
      <c r="M1456" s="436">
        <f t="shared" si="293"/>
        <v>31</v>
      </c>
      <c r="N1456" s="437">
        <f t="shared" si="299"/>
        <v>165</v>
      </c>
      <c r="O1456" s="437"/>
      <c r="P1456" s="430" t="str">
        <f t="shared" si="294"/>
        <v/>
      </c>
      <c r="U1456" s="177">
        <v>260</v>
      </c>
      <c r="V1456" s="177" t="s">
        <v>3509</v>
      </c>
      <c r="W1456" s="177" t="s">
        <v>5001</v>
      </c>
      <c r="X1456" s="177" t="s">
        <v>4084</v>
      </c>
      <c r="Y1456" s="177" t="s">
        <v>5292</v>
      </c>
      <c r="Z1456" s="177" t="s">
        <v>5221</v>
      </c>
      <c r="AA1456" s="525" t="s">
        <v>4055</v>
      </c>
      <c r="AB1456" s="399" t="str">
        <f t="shared" si="295"/>
        <v>DC1CB31</v>
      </c>
      <c r="AC1456" s="399" t="str">
        <f t="shared" si="296"/>
        <v>DC1CB31-DC</v>
      </c>
      <c r="AD1456" t="str">
        <f>Y1456&amp;"-"&amp;VLOOKUP(AC1456,'LICH THI'!C:AA,9,0)</f>
        <v>65DCKX22953-42469</v>
      </c>
      <c r="AE1456">
        <f t="shared" si="297"/>
        <v>1</v>
      </c>
    </row>
    <row r="1457" spans="1:31" x14ac:dyDescent="0.25">
      <c r="A1457" s="436" t="str">
        <f t="shared" si="287"/>
        <v>DC1CB31-DC-136</v>
      </c>
      <c r="B1457" s="436">
        <f>COUNTIF(AC$4:AC1457,AC1457)</f>
        <v>136</v>
      </c>
      <c r="C1457" s="436" t="str">
        <f t="shared" si="288"/>
        <v>DC1CB31-DC</v>
      </c>
      <c r="D1457" s="436">
        <f>VLOOKUP(C1457,'LICH THI'!C:AA,12,0)</f>
        <v>597</v>
      </c>
      <c r="E1457" s="436">
        <f>VLOOKUP(C1457,'LICH THI'!C:AA,13,0)</f>
        <v>45</v>
      </c>
      <c r="F1457" s="436">
        <f t="shared" si="298"/>
        <v>45</v>
      </c>
      <c r="G1457" s="436">
        <f>VLOOKUP(C1457,'LICH THI'!C:AA,14,0)</f>
        <v>14</v>
      </c>
      <c r="H1457" s="436">
        <f t="shared" si="289"/>
        <v>4</v>
      </c>
      <c r="I1457" s="436" t="str">
        <f t="shared" si="290"/>
        <v>Dương Thị Hậu</v>
      </c>
      <c r="J1457" s="436"/>
      <c r="K1457" s="436">
        <f t="shared" si="291"/>
        <v>5</v>
      </c>
      <c r="L1457" s="436" t="str">
        <f t="shared" si="292"/>
        <v>DC1CB31-DC-5</v>
      </c>
      <c r="M1457" s="436">
        <f t="shared" si="293"/>
        <v>31</v>
      </c>
      <c r="N1457" s="437">
        <f t="shared" si="299"/>
        <v>216</v>
      </c>
      <c r="O1457" s="437"/>
      <c r="P1457" s="430" t="str">
        <f t="shared" si="294"/>
        <v/>
      </c>
      <c r="U1457" s="177">
        <v>260</v>
      </c>
      <c r="V1457" s="177" t="s">
        <v>3509</v>
      </c>
      <c r="W1457" s="177" t="s">
        <v>5001</v>
      </c>
      <c r="X1457" s="177" t="s">
        <v>4084</v>
      </c>
      <c r="Y1457" s="177" t="s">
        <v>5292</v>
      </c>
      <c r="Z1457" s="177" t="s">
        <v>5221</v>
      </c>
      <c r="AA1457" s="525" t="s">
        <v>4055</v>
      </c>
      <c r="AB1457" s="399" t="str">
        <f t="shared" si="295"/>
        <v>DC1CB31</v>
      </c>
      <c r="AC1457" s="399" t="str">
        <f t="shared" si="296"/>
        <v>DC1CB31-DC</v>
      </c>
      <c r="AD1457" t="str">
        <f>Y1457&amp;"-"&amp;VLOOKUP(AC1457,'LICH THI'!C:AA,9,0)</f>
        <v>65DCKX22953-42469</v>
      </c>
      <c r="AE1457">
        <f t="shared" si="297"/>
        <v>1</v>
      </c>
    </row>
    <row r="1458" spans="1:31" x14ac:dyDescent="0.25">
      <c r="A1458" s="436" t="str">
        <f t="shared" si="287"/>
        <v>DC1CB31-DC-137</v>
      </c>
      <c r="B1458" s="436">
        <f>COUNTIF(AC$4:AC1458,AC1458)</f>
        <v>137</v>
      </c>
      <c r="C1458" s="436" t="str">
        <f t="shared" si="288"/>
        <v>DC1CB31-DC</v>
      </c>
      <c r="D1458" s="436">
        <f>VLOOKUP(C1458,'LICH THI'!C:AA,12,0)</f>
        <v>597</v>
      </c>
      <c r="E1458" s="436">
        <f>VLOOKUP(C1458,'LICH THI'!C:AA,13,0)</f>
        <v>45</v>
      </c>
      <c r="F1458" s="436">
        <f t="shared" si="298"/>
        <v>45</v>
      </c>
      <c r="G1458" s="436">
        <f>VLOOKUP(C1458,'LICH THI'!C:AA,14,0)</f>
        <v>14</v>
      </c>
      <c r="H1458" s="436">
        <f t="shared" si="289"/>
        <v>4</v>
      </c>
      <c r="I1458" s="436" t="str">
        <f t="shared" si="290"/>
        <v>Đinh Văn Hậu</v>
      </c>
      <c r="J1458" s="436"/>
      <c r="K1458" s="436">
        <f t="shared" si="291"/>
        <v>5</v>
      </c>
      <c r="L1458" s="436" t="str">
        <f t="shared" si="292"/>
        <v>DC1CB31-DC-5</v>
      </c>
      <c r="M1458" s="436">
        <f t="shared" si="293"/>
        <v>31</v>
      </c>
      <c r="N1458" s="437">
        <f t="shared" si="299"/>
        <v>217</v>
      </c>
      <c r="O1458" s="437"/>
      <c r="P1458" s="430" t="str">
        <f t="shared" si="294"/>
        <v/>
      </c>
      <c r="U1458" s="177">
        <v>213</v>
      </c>
      <c r="V1458" s="177" t="s">
        <v>3478</v>
      </c>
      <c r="W1458" s="177" t="s">
        <v>4052</v>
      </c>
      <c r="X1458" s="177" t="s">
        <v>4084</v>
      </c>
      <c r="Y1458" s="177" t="s">
        <v>6261</v>
      </c>
      <c r="Z1458" s="177" t="s">
        <v>5221</v>
      </c>
      <c r="AA1458" s="525" t="s">
        <v>3494</v>
      </c>
      <c r="AB1458" s="399" t="str">
        <f t="shared" si="295"/>
        <v>DC1CB31</v>
      </c>
      <c r="AC1458" s="399" t="str">
        <f t="shared" si="296"/>
        <v>DC1CB31-DC</v>
      </c>
      <c r="AD1458" t="str">
        <f>Y1458&amp;"-"&amp;VLOOKUP(AC1458,'LICH THI'!C:AA,9,0)</f>
        <v>65DCDD21082-42469</v>
      </c>
      <c r="AE1458">
        <f t="shared" si="297"/>
        <v>1</v>
      </c>
    </row>
    <row r="1459" spans="1:31" x14ac:dyDescent="0.25">
      <c r="A1459" s="436" t="str">
        <f t="shared" si="287"/>
        <v>DC1CB31-DC-138</v>
      </c>
      <c r="B1459" s="436">
        <f>COUNTIF(AC$4:AC1459,AC1459)</f>
        <v>138</v>
      </c>
      <c r="C1459" s="436" t="str">
        <f t="shared" si="288"/>
        <v>DC1CB31-DC</v>
      </c>
      <c r="D1459" s="436">
        <f>VLOOKUP(C1459,'LICH THI'!C:AA,12,0)</f>
        <v>597</v>
      </c>
      <c r="E1459" s="436">
        <f>VLOOKUP(C1459,'LICH THI'!C:AA,13,0)</f>
        <v>45</v>
      </c>
      <c r="F1459" s="436">
        <f t="shared" si="298"/>
        <v>45</v>
      </c>
      <c r="G1459" s="436">
        <f>VLOOKUP(C1459,'LICH THI'!C:AA,14,0)</f>
        <v>14</v>
      </c>
      <c r="H1459" s="436">
        <f t="shared" si="289"/>
        <v>4</v>
      </c>
      <c r="I1459" s="436" t="str">
        <f t="shared" si="290"/>
        <v>Đinh Văn Hậu</v>
      </c>
      <c r="J1459" s="436"/>
      <c r="K1459" s="436">
        <f t="shared" si="291"/>
        <v>5</v>
      </c>
      <c r="L1459" s="436" t="str">
        <f t="shared" si="292"/>
        <v>DC1CB31-DC-5</v>
      </c>
      <c r="M1459" s="436">
        <f t="shared" si="293"/>
        <v>31</v>
      </c>
      <c r="N1459" s="437">
        <f t="shared" si="299"/>
        <v>218</v>
      </c>
      <c r="O1459" s="437"/>
      <c r="P1459" s="430" t="str">
        <f t="shared" si="294"/>
        <v/>
      </c>
      <c r="U1459" s="177">
        <v>213</v>
      </c>
      <c r="V1459" s="177" t="s">
        <v>3478</v>
      </c>
      <c r="W1459" s="177" t="s">
        <v>4052</v>
      </c>
      <c r="X1459" s="177" t="s">
        <v>4084</v>
      </c>
      <c r="Y1459" s="177" t="s">
        <v>6261</v>
      </c>
      <c r="Z1459" s="177" t="s">
        <v>5221</v>
      </c>
      <c r="AA1459" s="525" t="s">
        <v>3494</v>
      </c>
      <c r="AB1459" s="399" t="str">
        <f t="shared" si="295"/>
        <v>DC1CB31</v>
      </c>
      <c r="AC1459" s="399" t="str">
        <f t="shared" si="296"/>
        <v>DC1CB31-DC</v>
      </c>
      <c r="AD1459" t="str">
        <f>Y1459&amp;"-"&amp;VLOOKUP(AC1459,'LICH THI'!C:AA,9,0)</f>
        <v>65DCDD21082-42469</v>
      </c>
      <c r="AE1459">
        <f t="shared" si="297"/>
        <v>1</v>
      </c>
    </row>
    <row r="1460" spans="1:31" x14ac:dyDescent="0.25">
      <c r="A1460" s="436" t="str">
        <f t="shared" si="287"/>
        <v>DC1CB31-DC-139</v>
      </c>
      <c r="B1460" s="436">
        <f>COUNTIF(AC$4:AC1460,AC1460)</f>
        <v>139</v>
      </c>
      <c r="C1460" s="436" t="str">
        <f t="shared" si="288"/>
        <v>DC1CB31-DC</v>
      </c>
      <c r="D1460" s="436">
        <f>VLOOKUP(C1460,'LICH THI'!C:AA,12,0)</f>
        <v>597</v>
      </c>
      <c r="E1460" s="436">
        <f>VLOOKUP(C1460,'LICH THI'!C:AA,13,0)</f>
        <v>45</v>
      </c>
      <c r="F1460" s="436">
        <f t="shared" si="298"/>
        <v>45</v>
      </c>
      <c r="G1460" s="436">
        <f>VLOOKUP(C1460,'LICH THI'!C:AA,14,0)</f>
        <v>14</v>
      </c>
      <c r="H1460" s="436">
        <f t="shared" si="289"/>
        <v>4</v>
      </c>
      <c r="I1460" s="436" t="str">
        <f t="shared" si="290"/>
        <v>Đặng Thị Hiền</v>
      </c>
      <c r="J1460" s="436"/>
      <c r="K1460" s="436">
        <f t="shared" si="291"/>
        <v>5</v>
      </c>
      <c r="L1460" s="436" t="str">
        <f t="shared" si="292"/>
        <v>DC1CB31-DC-5</v>
      </c>
      <c r="M1460" s="436">
        <f t="shared" si="293"/>
        <v>31</v>
      </c>
      <c r="N1460" s="437">
        <f t="shared" si="299"/>
        <v>219</v>
      </c>
      <c r="O1460" s="437"/>
      <c r="P1460" s="430" t="str">
        <f t="shared" si="294"/>
        <v/>
      </c>
      <c r="U1460" s="177">
        <v>225</v>
      </c>
      <c r="V1460" s="177" t="s">
        <v>3491</v>
      </c>
      <c r="W1460" s="177" t="s">
        <v>3551</v>
      </c>
      <c r="X1460" s="177" t="s">
        <v>3029</v>
      </c>
      <c r="Y1460" s="177" t="s">
        <v>6006</v>
      </c>
      <c r="Z1460" s="177" t="s">
        <v>5221</v>
      </c>
      <c r="AA1460" s="525" t="s">
        <v>6007</v>
      </c>
      <c r="AB1460" s="399" t="str">
        <f t="shared" si="295"/>
        <v>DC1CB31</v>
      </c>
      <c r="AC1460" s="399" t="str">
        <f t="shared" si="296"/>
        <v>DC1CB31-DC</v>
      </c>
      <c r="AD1460" t="str">
        <f>Y1460&amp;"-"&amp;VLOOKUP(AC1460,'LICH THI'!C:AA,9,0)</f>
        <v>65DCKT22895-42469</v>
      </c>
      <c r="AE1460">
        <f t="shared" si="297"/>
        <v>1</v>
      </c>
    </row>
    <row r="1461" spans="1:31" x14ac:dyDescent="0.25">
      <c r="A1461" s="436" t="str">
        <f t="shared" si="287"/>
        <v>DC1CB31-DC-140</v>
      </c>
      <c r="B1461" s="436">
        <f>COUNTIF(AC$4:AC1461,AC1461)</f>
        <v>140</v>
      </c>
      <c r="C1461" s="436" t="str">
        <f t="shared" si="288"/>
        <v>DC1CB31-DC</v>
      </c>
      <c r="D1461" s="436">
        <f>VLOOKUP(C1461,'LICH THI'!C:AA,12,0)</f>
        <v>597</v>
      </c>
      <c r="E1461" s="436">
        <f>VLOOKUP(C1461,'LICH THI'!C:AA,13,0)</f>
        <v>45</v>
      </c>
      <c r="F1461" s="436">
        <f t="shared" si="298"/>
        <v>45</v>
      </c>
      <c r="G1461" s="436">
        <f>VLOOKUP(C1461,'LICH THI'!C:AA,14,0)</f>
        <v>14</v>
      </c>
      <c r="H1461" s="436">
        <f t="shared" si="289"/>
        <v>4</v>
      </c>
      <c r="I1461" s="436" t="str">
        <f t="shared" si="290"/>
        <v>Đặng Thị Hiền</v>
      </c>
      <c r="J1461" s="436"/>
      <c r="K1461" s="436">
        <f t="shared" si="291"/>
        <v>5</v>
      </c>
      <c r="L1461" s="436" t="str">
        <f t="shared" si="292"/>
        <v>DC1CB31-DC-5</v>
      </c>
      <c r="M1461" s="436">
        <f t="shared" si="293"/>
        <v>31</v>
      </c>
      <c r="N1461" s="437">
        <f t="shared" si="299"/>
        <v>220</v>
      </c>
      <c r="O1461" s="437"/>
      <c r="P1461" s="430" t="str">
        <f t="shared" si="294"/>
        <v/>
      </c>
      <c r="U1461" s="177">
        <v>225</v>
      </c>
      <c r="V1461" s="177" t="s">
        <v>3491</v>
      </c>
      <c r="W1461" s="177" t="s">
        <v>3551</v>
      </c>
      <c r="X1461" s="177" t="s">
        <v>3029</v>
      </c>
      <c r="Y1461" s="177" t="s">
        <v>6006</v>
      </c>
      <c r="Z1461" s="177" t="s">
        <v>5221</v>
      </c>
      <c r="AA1461" s="525" t="s">
        <v>6007</v>
      </c>
      <c r="AB1461" s="399" t="str">
        <f t="shared" si="295"/>
        <v>DC1CB31</v>
      </c>
      <c r="AC1461" s="399" t="str">
        <f t="shared" si="296"/>
        <v>DC1CB31-DC</v>
      </c>
      <c r="AD1461" t="str">
        <f>Y1461&amp;"-"&amp;VLOOKUP(AC1461,'LICH THI'!C:AA,9,0)</f>
        <v>65DCKT22895-42469</v>
      </c>
      <c r="AE1461">
        <f t="shared" si="297"/>
        <v>1</v>
      </c>
    </row>
    <row r="1462" spans="1:31" x14ac:dyDescent="0.25">
      <c r="A1462" s="436" t="str">
        <f t="shared" si="287"/>
        <v>DC1CB31-DC-141</v>
      </c>
      <c r="B1462" s="436">
        <f>COUNTIF(AC$4:AC1462,AC1462)</f>
        <v>141</v>
      </c>
      <c r="C1462" s="436" t="str">
        <f t="shared" si="288"/>
        <v>DC1CB31-DC</v>
      </c>
      <c r="D1462" s="436">
        <f>VLOOKUP(C1462,'LICH THI'!C:AA,12,0)</f>
        <v>597</v>
      </c>
      <c r="E1462" s="436">
        <f>VLOOKUP(C1462,'LICH THI'!C:AA,13,0)</f>
        <v>45</v>
      </c>
      <c r="F1462" s="436">
        <f t="shared" si="298"/>
        <v>45</v>
      </c>
      <c r="G1462" s="436">
        <f>VLOOKUP(C1462,'LICH THI'!C:AA,14,0)</f>
        <v>14</v>
      </c>
      <c r="H1462" s="436">
        <f t="shared" si="289"/>
        <v>4</v>
      </c>
      <c r="I1462" s="436" t="str">
        <f t="shared" si="290"/>
        <v>Trần Thanh Hiền</v>
      </c>
      <c r="J1462" s="436"/>
      <c r="K1462" s="436">
        <f t="shared" si="291"/>
        <v>5</v>
      </c>
      <c r="L1462" s="436" t="str">
        <f t="shared" si="292"/>
        <v>DC1CB31-DC-5</v>
      </c>
      <c r="M1462" s="436">
        <f t="shared" si="293"/>
        <v>31</v>
      </c>
      <c r="N1462" s="437">
        <f t="shared" si="299"/>
        <v>221</v>
      </c>
      <c r="O1462" s="437"/>
      <c r="P1462" s="430" t="str">
        <f t="shared" si="294"/>
        <v/>
      </c>
      <c r="U1462" s="177">
        <v>243</v>
      </c>
      <c r="V1462" s="177" t="s">
        <v>3502</v>
      </c>
      <c r="W1462" s="177" t="s">
        <v>2852</v>
      </c>
      <c r="X1462" s="177" t="s">
        <v>3029</v>
      </c>
      <c r="Y1462" s="177" t="s">
        <v>6303</v>
      </c>
      <c r="Z1462" s="177" t="s">
        <v>5221</v>
      </c>
      <c r="AA1462" s="525" t="s">
        <v>6304</v>
      </c>
      <c r="AB1462" s="399" t="str">
        <f t="shared" si="295"/>
        <v>DC1CB31</v>
      </c>
      <c r="AC1462" s="399" t="str">
        <f t="shared" si="296"/>
        <v>DC1CB31-DC</v>
      </c>
      <c r="AD1462" t="str">
        <f>Y1462&amp;"-"&amp;VLOOKUP(AC1462,'LICH THI'!C:AA,9,0)</f>
        <v>65DCKT23906-42469</v>
      </c>
      <c r="AE1462">
        <f t="shared" si="297"/>
        <v>1</v>
      </c>
    </row>
    <row r="1463" spans="1:31" x14ac:dyDescent="0.25">
      <c r="A1463" s="436" t="str">
        <f t="shared" si="287"/>
        <v>DC1CB31-DC-142</v>
      </c>
      <c r="B1463" s="436">
        <f>COUNTIF(AC$4:AC1463,AC1463)</f>
        <v>142</v>
      </c>
      <c r="C1463" s="436" t="str">
        <f t="shared" si="288"/>
        <v>DC1CB31-DC</v>
      </c>
      <c r="D1463" s="436">
        <f>VLOOKUP(C1463,'LICH THI'!C:AA,12,0)</f>
        <v>597</v>
      </c>
      <c r="E1463" s="436">
        <f>VLOOKUP(C1463,'LICH THI'!C:AA,13,0)</f>
        <v>45</v>
      </c>
      <c r="F1463" s="436">
        <f t="shared" si="298"/>
        <v>45</v>
      </c>
      <c r="G1463" s="436">
        <f>VLOOKUP(C1463,'LICH THI'!C:AA,14,0)</f>
        <v>14</v>
      </c>
      <c r="H1463" s="436">
        <f t="shared" si="289"/>
        <v>4</v>
      </c>
      <c r="I1463" s="436" t="str">
        <f t="shared" si="290"/>
        <v>Trần Thanh Hiền</v>
      </c>
      <c r="J1463" s="436"/>
      <c r="K1463" s="436">
        <f t="shared" si="291"/>
        <v>5</v>
      </c>
      <c r="L1463" s="436" t="str">
        <f t="shared" si="292"/>
        <v>DC1CB31-DC-5</v>
      </c>
      <c r="M1463" s="436">
        <f t="shared" si="293"/>
        <v>31</v>
      </c>
      <c r="N1463" s="437">
        <f t="shared" si="299"/>
        <v>222</v>
      </c>
      <c r="O1463" s="437"/>
      <c r="P1463" s="430" t="str">
        <f t="shared" si="294"/>
        <v/>
      </c>
      <c r="U1463" s="177">
        <v>243</v>
      </c>
      <c r="V1463" s="177" t="s">
        <v>3502</v>
      </c>
      <c r="W1463" s="177" t="s">
        <v>2852</v>
      </c>
      <c r="X1463" s="177" t="s">
        <v>3029</v>
      </c>
      <c r="Y1463" s="177" t="s">
        <v>6303</v>
      </c>
      <c r="Z1463" s="177" t="s">
        <v>5221</v>
      </c>
      <c r="AA1463" s="525" t="s">
        <v>6304</v>
      </c>
      <c r="AB1463" s="399" t="str">
        <f t="shared" si="295"/>
        <v>DC1CB31</v>
      </c>
      <c r="AC1463" s="399" t="str">
        <f t="shared" si="296"/>
        <v>DC1CB31-DC</v>
      </c>
      <c r="AD1463" t="str">
        <f>Y1463&amp;"-"&amp;VLOOKUP(AC1463,'LICH THI'!C:AA,9,0)</f>
        <v>65DCKT23906-42469</v>
      </c>
      <c r="AE1463">
        <f t="shared" si="297"/>
        <v>1</v>
      </c>
    </row>
    <row r="1464" spans="1:31" x14ac:dyDescent="0.25">
      <c r="A1464" s="436" t="str">
        <f t="shared" si="287"/>
        <v>DC1CB31-DC-143</v>
      </c>
      <c r="B1464" s="436">
        <f>COUNTIF(AC$4:AC1464,AC1464)</f>
        <v>143</v>
      </c>
      <c r="C1464" s="436" t="str">
        <f t="shared" si="288"/>
        <v>DC1CB31-DC</v>
      </c>
      <c r="D1464" s="436">
        <f>VLOOKUP(C1464,'LICH THI'!C:AA,12,0)</f>
        <v>597</v>
      </c>
      <c r="E1464" s="436">
        <f>VLOOKUP(C1464,'LICH THI'!C:AA,13,0)</f>
        <v>45</v>
      </c>
      <c r="F1464" s="436">
        <f t="shared" si="298"/>
        <v>45</v>
      </c>
      <c r="G1464" s="436">
        <f>VLOOKUP(C1464,'LICH THI'!C:AA,14,0)</f>
        <v>14</v>
      </c>
      <c r="H1464" s="436">
        <f t="shared" si="289"/>
        <v>4</v>
      </c>
      <c r="I1464" s="436" t="str">
        <f t="shared" si="290"/>
        <v>Vũ Văn Hiền</v>
      </c>
      <c r="J1464" s="436"/>
      <c r="K1464" s="436">
        <f t="shared" si="291"/>
        <v>5</v>
      </c>
      <c r="L1464" s="436" t="str">
        <f t="shared" si="292"/>
        <v>DC1CB31-DC-5</v>
      </c>
      <c r="M1464" s="436">
        <f t="shared" si="293"/>
        <v>31</v>
      </c>
      <c r="N1464" s="437">
        <f t="shared" si="299"/>
        <v>223</v>
      </c>
      <c r="O1464" s="437"/>
      <c r="P1464" s="430" t="str">
        <f t="shared" si="294"/>
        <v/>
      </c>
      <c r="U1464" s="177">
        <v>178</v>
      </c>
      <c r="V1464" s="177" t="s">
        <v>3426</v>
      </c>
      <c r="W1464" s="177" t="s">
        <v>2914</v>
      </c>
      <c r="X1464" s="177" t="s">
        <v>3029</v>
      </c>
      <c r="Y1464" s="177" t="s">
        <v>3433</v>
      </c>
      <c r="Z1464" s="177" t="s">
        <v>5221</v>
      </c>
      <c r="AA1464" s="525" t="s">
        <v>3434</v>
      </c>
      <c r="AB1464" s="399" t="str">
        <f t="shared" si="295"/>
        <v>DC1CB31</v>
      </c>
      <c r="AC1464" s="399" t="str">
        <f t="shared" si="296"/>
        <v>DC1CB31-DC</v>
      </c>
      <c r="AD1464" t="str">
        <f>Y1464&amp;"-"&amp;VLOOKUP(AC1464,'LICH THI'!C:AA,9,0)</f>
        <v>65DCCD20493-42469</v>
      </c>
      <c r="AE1464">
        <f t="shared" si="297"/>
        <v>1</v>
      </c>
    </row>
    <row r="1465" spans="1:31" x14ac:dyDescent="0.25">
      <c r="A1465" s="436" t="str">
        <f t="shared" si="287"/>
        <v>DC1CB31-DC-144</v>
      </c>
      <c r="B1465" s="436">
        <f>COUNTIF(AC$4:AC1465,AC1465)</f>
        <v>144</v>
      </c>
      <c r="C1465" s="436" t="str">
        <f t="shared" si="288"/>
        <v>DC1CB31-DC</v>
      </c>
      <c r="D1465" s="436">
        <f>VLOOKUP(C1465,'LICH THI'!C:AA,12,0)</f>
        <v>597</v>
      </c>
      <c r="E1465" s="436">
        <f>VLOOKUP(C1465,'LICH THI'!C:AA,13,0)</f>
        <v>45</v>
      </c>
      <c r="F1465" s="436">
        <f t="shared" si="298"/>
        <v>45</v>
      </c>
      <c r="G1465" s="436">
        <f>VLOOKUP(C1465,'LICH THI'!C:AA,14,0)</f>
        <v>14</v>
      </c>
      <c r="H1465" s="436">
        <f t="shared" si="289"/>
        <v>4</v>
      </c>
      <c r="I1465" s="436" t="str">
        <f t="shared" si="290"/>
        <v>Vũ Văn Hiền</v>
      </c>
      <c r="J1465" s="436"/>
      <c r="K1465" s="436">
        <f t="shared" si="291"/>
        <v>5</v>
      </c>
      <c r="L1465" s="436" t="str">
        <f t="shared" si="292"/>
        <v>DC1CB31-DC-5</v>
      </c>
      <c r="M1465" s="436">
        <f t="shared" si="293"/>
        <v>31</v>
      </c>
      <c r="N1465" s="437">
        <f t="shared" si="299"/>
        <v>224</v>
      </c>
      <c r="O1465" s="437"/>
      <c r="P1465" s="430" t="str">
        <f t="shared" si="294"/>
        <v/>
      </c>
      <c r="U1465" s="177">
        <v>178</v>
      </c>
      <c r="V1465" s="177" t="s">
        <v>3426</v>
      </c>
      <c r="W1465" s="177" t="s">
        <v>2914</v>
      </c>
      <c r="X1465" s="177" t="s">
        <v>3029</v>
      </c>
      <c r="Y1465" s="177" t="s">
        <v>3433</v>
      </c>
      <c r="Z1465" s="177" t="s">
        <v>5221</v>
      </c>
      <c r="AA1465" s="525" t="s">
        <v>3434</v>
      </c>
      <c r="AB1465" s="399" t="str">
        <f t="shared" si="295"/>
        <v>DC1CB31</v>
      </c>
      <c r="AC1465" s="399" t="str">
        <f t="shared" si="296"/>
        <v>DC1CB31-DC</v>
      </c>
      <c r="AD1465" t="str">
        <f>Y1465&amp;"-"&amp;VLOOKUP(AC1465,'LICH THI'!C:AA,9,0)</f>
        <v>65DCCD20493-42469</v>
      </c>
      <c r="AE1465">
        <f t="shared" si="297"/>
        <v>1</v>
      </c>
    </row>
    <row r="1466" spans="1:31" x14ac:dyDescent="0.25">
      <c r="A1466" s="436" t="str">
        <f t="shared" si="287"/>
        <v>DC1CB31-DC-145</v>
      </c>
      <c r="B1466" s="436">
        <f>COUNTIF(AC$4:AC1466,AC1466)</f>
        <v>145</v>
      </c>
      <c r="C1466" s="436" t="str">
        <f t="shared" si="288"/>
        <v>DC1CB31-DC</v>
      </c>
      <c r="D1466" s="436">
        <f>VLOOKUP(C1466,'LICH THI'!C:AA,12,0)</f>
        <v>597</v>
      </c>
      <c r="E1466" s="436">
        <f>VLOOKUP(C1466,'LICH THI'!C:AA,13,0)</f>
        <v>45</v>
      </c>
      <c r="F1466" s="436">
        <f t="shared" si="298"/>
        <v>45</v>
      </c>
      <c r="G1466" s="436">
        <f>VLOOKUP(C1466,'LICH THI'!C:AA,14,0)</f>
        <v>14</v>
      </c>
      <c r="H1466" s="436">
        <f t="shared" si="289"/>
        <v>4</v>
      </c>
      <c r="I1466" s="436" t="str">
        <f t="shared" si="290"/>
        <v>Vũ Văn Hiệp</v>
      </c>
      <c r="J1466" s="436"/>
      <c r="K1466" s="436">
        <f t="shared" si="291"/>
        <v>5</v>
      </c>
      <c r="L1466" s="436" t="str">
        <f t="shared" si="292"/>
        <v>DC1CB31-DC-5</v>
      </c>
      <c r="M1466" s="436">
        <f t="shared" si="293"/>
        <v>31</v>
      </c>
      <c r="N1466" s="437">
        <f t="shared" si="299"/>
        <v>225</v>
      </c>
      <c r="O1466" s="437"/>
      <c r="P1466" s="430" t="str">
        <f t="shared" si="294"/>
        <v/>
      </c>
      <c r="U1466" s="177">
        <v>203</v>
      </c>
      <c r="V1466" s="177" t="s">
        <v>3892</v>
      </c>
      <c r="W1466" s="177" t="s">
        <v>2914</v>
      </c>
      <c r="X1466" s="177" t="s">
        <v>4886</v>
      </c>
      <c r="Y1466" s="177" t="s">
        <v>6246</v>
      </c>
      <c r="Z1466" s="177" t="s">
        <v>5221</v>
      </c>
      <c r="AA1466" s="525" t="s">
        <v>6247</v>
      </c>
      <c r="AB1466" s="399" t="str">
        <f t="shared" si="295"/>
        <v>DC1CB31</v>
      </c>
      <c r="AC1466" s="399" t="str">
        <f t="shared" si="296"/>
        <v>DC1CB31-DC</v>
      </c>
      <c r="AD1466" t="str">
        <f>Y1466&amp;"-"&amp;VLOOKUP(AC1466,'LICH THI'!C:AA,9,0)</f>
        <v>65DCDB23407-42469</v>
      </c>
      <c r="AE1466">
        <f t="shared" si="297"/>
        <v>1</v>
      </c>
    </row>
    <row r="1467" spans="1:31" x14ac:dyDescent="0.25">
      <c r="A1467" s="436" t="str">
        <f t="shared" si="287"/>
        <v>DC1CB31-DC-146</v>
      </c>
      <c r="B1467" s="436">
        <f>COUNTIF(AC$4:AC1467,AC1467)</f>
        <v>146</v>
      </c>
      <c r="C1467" s="436" t="str">
        <f t="shared" si="288"/>
        <v>DC1CB31-DC</v>
      </c>
      <c r="D1467" s="436">
        <f>VLOOKUP(C1467,'LICH THI'!C:AA,12,0)</f>
        <v>597</v>
      </c>
      <c r="E1467" s="436">
        <f>VLOOKUP(C1467,'LICH THI'!C:AA,13,0)</f>
        <v>45</v>
      </c>
      <c r="F1467" s="436">
        <f t="shared" si="298"/>
        <v>45</v>
      </c>
      <c r="G1467" s="436">
        <f>VLOOKUP(C1467,'LICH THI'!C:AA,14,0)</f>
        <v>14</v>
      </c>
      <c r="H1467" s="436">
        <f t="shared" si="289"/>
        <v>4</v>
      </c>
      <c r="I1467" s="436" t="str">
        <f t="shared" si="290"/>
        <v>Vũ Văn Hiệp</v>
      </c>
      <c r="J1467" s="436"/>
      <c r="K1467" s="436">
        <f t="shared" si="291"/>
        <v>5</v>
      </c>
      <c r="L1467" s="436" t="str">
        <f t="shared" si="292"/>
        <v>DC1CB31-DC-5</v>
      </c>
      <c r="M1467" s="436">
        <f t="shared" si="293"/>
        <v>31</v>
      </c>
      <c r="N1467" s="437">
        <f t="shared" si="299"/>
        <v>226</v>
      </c>
      <c r="O1467" s="437"/>
      <c r="P1467" s="430" t="str">
        <f t="shared" si="294"/>
        <v/>
      </c>
      <c r="U1467" s="177">
        <v>203</v>
      </c>
      <c r="V1467" s="177" t="s">
        <v>3892</v>
      </c>
      <c r="W1467" s="177" t="s">
        <v>2914</v>
      </c>
      <c r="X1467" s="177" t="s">
        <v>4886</v>
      </c>
      <c r="Y1467" s="177" t="s">
        <v>6246</v>
      </c>
      <c r="Z1467" s="177" t="s">
        <v>5221</v>
      </c>
      <c r="AA1467" s="525" t="s">
        <v>6247</v>
      </c>
      <c r="AB1467" s="399" t="str">
        <f t="shared" si="295"/>
        <v>DC1CB31</v>
      </c>
      <c r="AC1467" s="399" t="str">
        <f t="shared" si="296"/>
        <v>DC1CB31-DC</v>
      </c>
      <c r="AD1467" t="str">
        <f>Y1467&amp;"-"&amp;VLOOKUP(AC1467,'LICH THI'!C:AA,9,0)</f>
        <v>65DCDB23407-42469</v>
      </c>
      <c r="AE1467">
        <f t="shared" si="297"/>
        <v>1</v>
      </c>
    </row>
    <row r="1468" spans="1:31" x14ac:dyDescent="0.25">
      <c r="A1468" s="436" t="str">
        <f t="shared" si="287"/>
        <v>DC1CB31-DC-147</v>
      </c>
      <c r="B1468" s="436">
        <f>COUNTIF(AC$4:AC1468,AC1468)</f>
        <v>147</v>
      </c>
      <c r="C1468" s="436" t="str">
        <f t="shared" si="288"/>
        <v>DC1CB31-DC</v>
      </c>
      <c r="D1468" s="436">
        <f>VLOOKUP(C1468,'LICH THI'!C:AA,12,0)</f>
        <v>597</v>
      </c>
      <c r="E1468" s="436">
        <f>VLOOKUP(C1468,'LICH THI'!C:AA,13,0)</f>
        <v>45</v>
      </c>
      <c r="F1468" s="436">
        <f t="shared" si="298"/>
        <v>45</v>
      </c>
      <c r="G1468" s="436">
        <f>VLOOKUP(C1468,'LICH THI'!C:AA,14,0)</f>
        <v>14</v>
      </c>
      <c r="H1468" s="436">
        <f t="shared" si="289"/>
        <v>4</v>
      </c>
      <c r="I1468" s="436" t="str">
        <f t="shared" si="290"/>
        <v>Lê Trọng Hiếu</v>
      </c>
      <c r="J1468" s="436"/>
      <c r="K1468" s="436">
        <f t="shared" si="291"/>
        <v>5</v>
      </c>
      <c r="L1468" s="436" t="str">
        <f t="shared" si="292"/>
        <v>DC1CB31-DC-5</v>
      </c>
      <c r="M1468" s="436">
        <f t="shared" si="293"/>
        <v>31</v>
      </c>
      <c r="N1468" s="437">
        <f t="shared" si="299"/>
        <v>227</v>
      </c>
      <c r="O1468" s="437"/>
      <c r="P1468" s="430" t="str">
        <f t="shared" si="294"/>
        <v/>
      </c>
      <c r="U1468" s="177">
        <v>68</v>
      </c>
      <c r="V1468" s="177" t="s">
        <v>3325</v>
      </c>
      <c r="W1468" s="177" t="s">
        <v>5187</v>
      </c>
      <c r="X1468" s="177" t="s">
        <v>2754</v>
      </c>
      <c r="Y1468" s="177" t="s">
        <v>5879</v>
      </c>
      <c r="Z1468" s="177" t="s">
        <v>5221</v>
      </c>
      <c r="AA1468" s="525" t="s">
        <v>4830</v>
      </c>
      <c r="AB1468" s="399" t="str">
        <f t="shared" si="295"/>
        <v>DC1CB31</v>
      </c>
      <c r="AC1468" s="399" t="str">
        <f t="shared" si="296"/>
        <v>DC1CB31-DC</v>
      </c>
      <c r="AD1468" t="str">
        <f>Y1468&amp;"-"&amp;VLOOKUP(AC1468,'LICH THI'!C:AA,9,0)</f>
        <v>64DCDT3102-42469</v>
      </c>
      <c r="AE1468">
        <f t="shared" si="297"/>
        <v>1</v>
      </c>
    </row>
    <row r="1469" spans="1:31" x14ac:dyDescent="0.25">
      <c r="A1469" s="436" t="str">
        <f t="shared" si="287"/>
        <v>DC1CB31-DC-148</v>
      </c>
      <c r="B1469" s="436">
        <f>COUNTIF(AC$4:AC1469,AC1469)</f>
        <v>148</v>
      </c>
      <c r="C1469" s="436" t="str">
        <f t="shared" si="288"/>
        <v>DC1CB31-DC</v>
      </c>
      <c r="D1469" s="436">
        <f>VLOOKUP(C1469,'LICH THI'!C:AA,12,0)</f>
        <v>597</v>
      </c>
      <c r="E1469" s="436">
        <f>VLOOKUP(C1469,'LICH THI'!C:AA,13,0)</f>
        <v>45</v>
      </c>
      <c r="F1469" s="436">
        <f t="shared" si="298"/>
        <v>45</v>
      </c>
      <c r="G1469" s="436">
        <f>VLOOKUP(C1469,'LICH THI'!C:AA,14,0)</f>
        <v>14</v>
      </c>
      <c r="H1469" s="436">
        <f t="shared" si="289"/>
        <v>4</v>
      </c>
      <c r="I1469" s="436" t="str">
        <f t="shared" si="290"/>
        <v>Lê Trọng Hiếu</v>
      </c>
      <c r="J1469" s="436"/>
      <c r="K1469" s="436">
        <f t="shared" si="291"/>
        <v>5</v>
      </c>
      <c r="L1469" s="436" t="str">
        <f t="shared" si="292"/>
        <v>DC1CB31-DC-5</v>
      </c>
      <c r="M1469" s="436">
        <f t="shared" si="293"/>
        <v>31</v>
      </c>
      <c r="N1469" s="437">
        <f t="shared" si="299"/>
        <v>228</v>
      </c>
      <c r="O1469" s="437"/>
      <c r="P1469" s="430" t="str">
        <f t="shared" si="294"/>
        <v/>
      </c>
      <c r="U1469" s="177">
        <v>68</v>
      </c>
      <c r="V1469" s="177" t="s">
        <v>3325</v>
      </c>
      <c r="W1469" s="177" t="s">
        <v>5187</v>
      </c>
      <c r="X1469" s="177" t="s">
        <v>2754</v>
      </c>
      <c r="Y1469" s="177" t="s">
        <v>5879</v>
      </c>
      <c r="Z1469" s="177" t="s">
        <v>5221</v>
      </c>
      <c r="AA1469" s="525" t="s">
        <v>4830</v>
      </c>
      <c r="AB1469" s="399" t="str">
        <f t="shared" si="295"/>
        <v>DC1CB31</v>
      </c>
      <c r="AC1469" s="399" t="str">
        <f t="shared" si="296"/>
        <v>DC1CB31-DC</v>
      </c>
      <c r="AD1469" t="str">
        <f>Y1469&amp;"-"&amp;VLOOKUP(AC1469,'LICH THI'!C:AA,9,0)</f>
        <v>64DCDT3102-42469</v>
      </c>
      <c r="AE1469">
        <f t="shared" si="297"/>
        <v>1</v>
      </c>
    </row>
    <row r="1470" spans="1:31" x14ac:dyDescent="0.25">
      <c r="A1470" s="436" t="str">
        <f t="shared" si="287"/>
        <v>DC1CB31-DC-149</v>
      </c>
      <c r="B1470" s="436">
        <f>COUNTIF(AC$4:AC1470,AC1470)</f>
        <v>149</v>
      </c>
      <c r="C1470" s="436" t="str">
        <f t="shared" si="288"/>
        <v>DC1CB31-DC</v>
      </c>
      <c r="D1470" s="436">
        <f>VLOOKUP(C1470,'LICH THI'!C:AA,12,0)</f>
        <v>597</v>
      </c>
      <c r="E1470" s="436">
        <f>VLOOKUP(C1470,'LICH THI'!C:AA,13,0)</f>
        <v>45</v>
      </c>
      <c r="F1470" s="436">
        <f t="shared" si="298"/>
        <v>45</v>
      </c>
      <c r="G1470" s="436">
        <f>VLOOKUP(C1470,'LICH THI'!C:AA,14,0)</f>
        <v>14</v>
      </c>
      <c r="H1470" s="436">
        <f t="shared" si="289"/>
        <v>4</v>
      </c>
      <c r="I1470" s="436" t="str">
        <f t="shared" si="290"/>
        <v>Nguyễn Duy Hiếu</v>
      </c>
      <c r="J1470" s="436"/>
      <c r="K1470" s="436">
        <f t="shared" si="291"/>
        <v>5</v>
      </c>
      <c r="L1470" s="436" t="str">
        <f t="shared" si="292"/>
        <v>DC1CB31-DC-5</v>
      </c>
      <c r="M1470" s="436">
        <f t="shared" si="293"/>
        <v>31</v>
      </c>
      <c r="N1470" s="437">
        <f t="shared" si="299"/>
        <v>229</v>
      </c>
      <c r="O1470" s="437"/>
      <c r="P1470" s="430" t="str">
        <f t="shared" si="294"/>
        <v/>
      </c>
      <c r="U1470" s="177">
        <v>9</v>
      </c>
      <c r="V1470" s="177" t="s">
        <v>2825</v>
      </c>
      <c r="W1470" s="177" t="s">
        <v>2969</v>
      </c>
      <c r="X1470" s="177" t="s">
        <v>2754</v>
      </c>
      <c r="Y1470" s="177" t="s">
        <v>6175</v>
      </c>
      <c r="Z1470" s="177" t="s">
        <v>5221</v>
      </c>
      <c r="AA1470" s="525" t="s">
        <v>2836</v>
      </c>
      <c r="AB1470" s="399" t="str">
        <f t="shared" si="295"/>
        <v>DC1CB31</v>
      </c>
      <c r="AC1470" s="399" t="str">
        <f t="shared" si="296"/>
        <v>DC1CB31-DC</v>
      </c>
      <c r="AD1470" t="str">
        <f>Y1470&amp;"-"&amp;VLOOKUP(AC1470,'LICH THI'!C:AA,9,0)</f>
        <v>64DCCD3012-42469</v>
      </c>
      <c r="AE1470">
        <f t="shared" si="297"/>
        <v>1</v>
      </c>
    </row>
    <row r="1471" spans="1:31" x14ac:dyDescent="0.25">
      <c r="A1471" s="436" t="str">
        <f t="shared" si="287"/>
        <v>DC1CB31-DC-150</v>
      </c>
      <c r="B1471" s="436">
        <f>COUNTIF(AC$4:AC1471,AC1471)</f>
        <v>150</v>
      </c>
      <c r="C1471" s="436" t="str">
        <f t="shared" si="288"/>
        <v>DC1CB31-DC</v>
      </c>
      <c r="D1471" s="436">
        <f>VLOOKUP(C1471,'LICH THI'!C:AA,12,0)</f>
        <v>597</v>
      </c>
      <c r="E1471" s="436">
        <f>VLOOKUP(C1471,'LICH THI'!C:AA,13,0)</f>
        <v>45</v>
      </c>
      <c r="F1471" s="436">
        <f t="shared" si="298"/>
        <v>45</v>
      </c>
      <c r="G1471" s="436">
        <f>VLOOKUP(C1471,'LICH THI'!C:AA,14,0)</f>
        <v>14</v>
      </c>
      <c r="H1471" s="436">
        <f t="shared" si="289"/>
        <v>4</v>
      </c>
      <c r="I1471" s="436" t="str">
        <f t="shared" si="290"/>
        <v>Nguyễn Duy Hiếu</v>
      </c>
      <c r="J1471" s="436"/>
      <c r="K1471" s="436">
        <f t="shared" si="291"/>
        <v>5</v>
      </c>
      <c r="L1471" s="436" t="str">
        <f t="shared" si="292"/>
        <v>DC1CB31-DC-5</v>
      </c>
      <c r="M1471" s="436">
        <f t="shared" si="293"/>
        <v>31</v>
      </c>
      <c r="N1471" s="437">
        <f t="shared" si="299"/>
        <v>230</v>
      </c>
      <c r="O1471" s="437"/>
      <c r="P1471" s="430" t="str">
        <f t="shared" si="294"/>
        <v/>
      </c>
      <c r="U1471" s="177">
        <v>9</v>
      </c>
      <c r="V1471" s="177" t="s">
        <v>2825</v>
      </c>
      <c r="W1471" s="177" t="s">
        <v>2969</v>
      </c>
      <c r="X1471" s="177" t="s">
        <v>2754</v>
      </c>
      <c r="Y1471" s="177" t="s">
        <v>6175</v>
      </c>
      <c r="Z1471" s="177" t="s">
        <v>5221</v>
      </c>
      <c r="AA1471" s="525" t="s">
        <v>2836</v>
      </c>
      <c r="AB1471" s="399" t="str">
        <f t="shared" si="295"/>
        <v>DC1CB31</v>
      </c>
      <c r="AC1471" s="399" t="str">
        <f t="shared" si="296"/>
        <v>DC1CB31-DC</v>
      </c>
      <c r="AD1471" t="str">
        <f>Y1471&amp;"-"&amp;VLOOKUP(AC1471,'LICH THI'!C:AA,9,0)</f>
        <v>64DCCD3012-42469</v>
      </c>
      <c r="AE1471">
        <f t="shared" si="297"/>
        <v>1</v>
      </c>
    </row>
    <row r="1472" spans="1:31" x14ac:dyDescent="0.25">
      <c r="A1472" s="436" t="str">
        <f t="shared" si="287"/>
        <v>DC1CB31-DC-151</v>
      </c>
      <c r="B1472" s="436">
        <f>COUNTIF(AC$4:AC1472,AC1472)</f>
        <v>151</v>
      </c>
      <c r="C1472" s="436" t="str">
        <f t="shared" si="288"/>
        <v>DC1CB31-DC</v>
      </c>
      <c r="D1472" s="436">
        <f>VLOOKUP(C1472,'LICH THI'!C:AA,12,0)</f>
        <v>597</v>
      </c>
      <c r="E1472" s="436">
        <f>VLOOKUP(C1472,'LICH THI'!C:AA,13,0)</f>
        <v>45</v>
      </c>
      <c r="F1472" s="436">
        <f t="shared" si="298"/>
        <v>45</v>
      </c>
      <c r="G1472" s="436">
        <f>VLOOKUP(C1472,'LICH THI'!C:AA,14,0)</f>
        <v>14</v>
      </c>
      <c r="H1472" s="436">
        <f t="shared" si="289"/>
        <v>4</v>
      </c>
      <c r="I1472" s="436" t="str">
        <f t="shared" si="290"/>
        <v>Phạm Quang Hiếu</v>
      </c>
      <c r="J1472" s="436"/>
      <c r="K1472" s="436">
        <f t="shared" si="291"/>
        <v>5</v>
      </c>
      <c r="L1472" s="436" t="str">
        <f t="shared" si="292"/>
        <v>DC1CB31-DC-5</v>
      </c>
      <c r="M1472" s="436">
        <f t="shared" si="293"/>
        <v>31</v>
      </c>
      <c r="N1472" s="437">
        <f t="shared" si="299"/>
        <v>231</v>
      </c>
      <c r="O1472" s="437"/>
      <c r="P1472" s="430" t="str">
        <f t="shared" si="294"/>
        <v/>
      </c>
      <c r="U1472" s="177">
        <v>199</v>
      </c>
      <c r="V1472" s="177" t="s">
        <v>3467</v>
      </c>
      <c r="W1472" s="177" t="s">
        <v>2987</v>
      </c>
      <c r="X1472" s="177" t="s">
        <v>2754</v>
      </c>
      <c r="Y1472" s="177" t="s">
        <v>3473</v>
      </c>
      <c r="Z1472" s="177" t="s">
        <v>5221</v>
      </c>
      <c r="AA1472" s="525" t="s">
        <v>3474</v>
      </c>
      <c r="AB1472" s="399" t="str">
        <f t="shared" si="295"/>
        <v>DC1CB31</v>
      </c>
      <c r="AC1472" s="399" t="str">
        <f t="shared" si="296"/>
        <v>DC1CB31-DC</v>
      </c>
      <c r="AD1472" t="str">
        <f>Y1472&amp;"-"&amp;VLOOKUP(AC1472,'LICH THI'!C:AA,9,0)</f>
        <v>65DCDB20578-42469</v>
      </c>
      <c r="AE1472">
        <f t="shared" si="297"/>
        <v>1</v>
      </c>
    </row>
    <row r="1473" spans="1:31" x14ac:dyDescent="0.25">
      <c r="A1473" s="436" t="str">
        <f t="shared" si="287"/>
        <v>DC1CB31-DC-152</v>
      </c>
      <c r="B1473" s="436">
        <f>COUNTIF(AC$4:AC1473,AC1473)</f>
        <v>152</v>
      </c>
      <c r="C1473" s="436" t="str">
        <f t="shared" si="288"/>
        <v>DC1CB31-DC</v>
      </c>
      <c r="D1473" s="436">
        <f>VLOOKUP(C1473,'LICH THI'!C:AA,12,0)</f>
        <v>597</v>
      </c>
      <c r="E1473" s="436">
        <f>VLOOKUP(C1473,'LICH THI'!C:AA,13,0)</f>
        <v>45</v>
      </c>
      <c r="F1473" s="436">
        <f t="shared" si="298"/>
        <v>45</v>
      </c>
      <c r="G1473" s="436">
        <f>VLOOKUP(C1473,'LICH THI'!C:AA,14,0)</f>
        <v>14</v>
      </c>
      <c r="H1473" s="436">
        <f t="shared" si="289"/>
        <v>4</v>
      </c>
      <c r="I1473" s="436" t="str">
        <f t="shared" si="290"/>
        <v>Phạm Quang Hiếu</v>
      </c>
      <c r="J1473" s="436"/>
      <c r="K1473" s="436">
        <f t="shared" si="291"/>
        <v>5</v>
      </c>
      <c r="L1473" s="436" t="str">
        <f t="shared" si="292"/>
        <v>DC1CB31-DC-5</v>
      </c>
      <c r="M1473" s="436">
        <f t="shared" si="293"/>
        <v>31</v>
      </c>
      <c r="N1473" s="437">
        <f t="shared" si="299"/>
        <v>232</v>
      </c>
      <c r="O1473" s="437"/>
      <c r="P1473" s="430" t="str">
        <f t="shared" si="294"/>
        <v/>
      </c>
      <c r="U1473" s="177">
        <v>199</v>
      </c>
      <c r="V1473" s="177" t="s">
        <v>3467</v>
      </c>
      <c r="W1473" s="177" t="s">
        <v>2987</v>
      </c>
      <c r="X1473" s="177" t="s">
        <v>2754</v>
      </c>
      <c r="Y1473" s="177" t="s">
        <v>3473</v>
      </c>
      <c r="Z1473" s="177" t="s">
        <v>5221</v>
      </c>
      <c r="AA1473" s="525" t="s">
        <v>3474</v>
      </c>
      <c r="AB1473" s="399" t="str">
        <f t="shared" si="295"/>
        <v>DC1CB31</v>
      </c>
      <c r="AC1473" s="399" t="str">
        <f t="shared" si="296"/>
        <v>DC1CB31-DC</v>
      </c>
      <c r="AD1473" t="str">
        <f>Y1473&amp;"-"&amp;VLOOKUP(AC1473,'LICH THI'!C:AA,9,0)</f>
        <v>65DCDB20578-42469</v>
      </c>
      <c r="AE1473">
        <f t="shared" si="297"/>
        <v>1</v>
      </c>
    </row>
    <row r="1474" spans="1:31" x14ac:dyDescent="0.25">
      <c r="A1474" s="436" t="str">
        <f t="shared" si="287"/>
        <v>DC1CB31-DC-153</v>
      </c>
      <c r="B1474" s="436">
        <f>COUNTIF(AC$4:AC1474,AC1474)</f>
        <v>153</v>
      </c>
      <c r="C1474" s="436" t="str">
        <f t="shared" si="288"/>
        <v>DC1CB31-DC</v>
      </c>
      <c r="D1474" s="436">
        <f>VLOOKUP(C1474,'LICH THI'!C:AA,12,0)</f>
        <v>597</v>
      </c>
      <c r="E1474" s="436">
        <f>VLOOKUP(C1474,'LICH THI'!C:AA,13,0)</f>
        <v>45</v>
      </c>
      <c r="F1474" s="436">
        <f t="shared" si="298"/>
        <v>45</v>
      </c>
      <c r="G1474" s="436">
        <f>VLOOKUP(C1474,'LICH THI'!C:AA,14,0)</f>
        <v>14</v>
      </c>
      <c r="H1474" s="436">
        <f t="shared" si="289"/>
        <v>4</v>
      </c>
      <c r="I1474" s="436" t="str">
        <f t="shared" si="290"/>
        <v>Trần Trung Hiếu</v>
      </c>
      <c r="J1474" s="436"/>
      <c r="K1474" s="436">
        <f t="shared" si="291"/>
        <v>5</v>
      </c>
      <c r="L1474" s="436" t="str">
        <f t="shared" si="292"/>
        <v>DC1CB31-DC-5</v>
      </c>
      <c r="M1474" s="436">
        <f t="shared" si="293"/>
        <v>31</v>
      </c>
      <c r="N1474" s="437">
        <f t="shared" si="299"/>
        <v>233</v>
      </c>
      <c r="O1474" s="437"/>
      <c r="P1474" s="430" t="str">
        <f t="shared" si="294"/>
        <v/>
      </c>
      <c r="U1474" s="177">
        <v>297</v>
      </c>
      <c r="V1474" s="177" t="s">
        <v>3595</v>
      </c>
      <c r="W1474" s="177" t="s">
        <v>3052</v>
      </c>
      <c r="X1474" s="177" t="s">
        <v>2754</v>
      </c>
      <c r="Y1474" s="177" t="s">
        <v>6327</v>
      </c>
      <c r="Z1474" s="177" t="s">
        <v>5221</v>
      </c>
      <c r="AA1474" s="525" t="s">
        <v>2986</v>
      </c>
      <c r="AB1474" s="399" t="str">
        <f t="shared" si="295"/>
        <v>DC1CB31</v>
      </c>
      <c r="AC1474" s="399" t="str">
        <f t="shared" si="296"/>
        <v>DC1CB31-DC</v>
      </c>
      <c r="AD1474" t="str">
        <f>Y1474&amp;"-"&amp;VLOOKUP(AC1474,'LICH THI'!C:AA,9,0)</f>
        <v>64DCCC3033-42469</v>
      </c>
      <c r="AE1474">
        <f t="shared" si="297"/>
        <v>1</v>
      </c>
    </row>
    <row r="1475" spans="1:31" x14ac:dyDescent="0.25">
      <c r="A1475" s="436" t="str">
        <f t="shared" si="287"/>
        <v>DC1CB31-DC-154</v>
      </c>
      <c r="B1475" s="436">
        <f>COUNTIF(AC$4:AC1475,AC1475)</f>
        <v>154</v>
      </c>
      <c r="C1475" s="436" t="str">
        <f t="shared" si="288"/>
        <v>DC1CB31-DC</v>
      </c>
      <c r="D1475" s="436">
        <f>VLOOKUP(C1475,'LICH THI'!C:AA,12,0)</f>
        <v>597</v>
      </c>
      <c r="E1475" s="436">
        <f>VLOOKUP(C1475,'LICH THI'!C:AA,13,0)</f>
        <v>45</v>
      </c>
      <c r="F1475" s="436">
        <f t="shared" si="298"/>
        <v>45</v>
      </c>
      <c r="G1475" s="436">
        <f>VLOOKUP(C1475,'LICH THI'!C:AA,14,0)</f>
        <v>14</v>
      </c>
      <c r="H1475" s="436">
        <f t="shared" si="289"/>
        <v>4</v>
      </c>
      <c r="I1475" s="436" t="str">
        <f t="shared" si="290"/>
        <v>Trần Trung Hiếu</v>
      </c>
      <c r="J1475" s="436"/>
      <c r="K1475" s="436">
        <f t="shared" si="291"/>
        <v>5</v>
      </c>
      <c r="L1475" s="436" t="str">
        <f t="shared" si="292"/>
        <v>DC1CB31-DC-5</v>
      </c>
      <c r="M1475" s="436">
        <f t="shared" si="293"/>
        <v>31</v>
      </c>
      <c r="N1475" s="437">
        <f t="shared" si="299"/>
        <v>234</v>
      </c>
      <c r="O1475" s="437"/>
      <c r="P1475" s="430" t="str">
        <f t="shared" si="294"/>
        <v/>
      </c>
      <c r="U1475" s="177">
        <v>200</v>
      </c>
      <c r="V1475" s="177" t="s">
        <v>3467</v>
      </c>
      <c r="W1475" s="177" t="s">
        <v>3052</v>
      </c>
      <c r="X1475" s="177" t="s">
        <v>2754</v>
      </c>
      <c r="Y1475" s="177" t="s">
        <v>6243</v>
      </c>
      <c r="Z1475" s="177" t="s">
        <v>5221</v>
      </c>
      <c r="AA1475" s="525" t="s">
        <v>6244</v>
      </c>
      <c r="AB1475" s="399" t="str">
        <f t="shared" si="295"/>
        <v>DC1CB31</v>
      </c>
      <c r="AC1475" s="399" t="str">
        <f t="shared" si="296"/>
        <v>DC1CB31-DC</v>
      </c>
      <c r="AD1475" t="str">
        <f>Y1475&amp;"-"&amp;VLOOKUP(AC1475,'LICH THI'!C:AA,9,0)</f>
        <v>65DCDB20589-42469</v>
      </c>
      <c r="AE1475">
        <f t="shared" si="297"/>
        <v>1</v>
      </c>
    </row>
    <row r="1476" spans="1:31" x14ac:dyDescent="0.25">
      <c r="A1476" s="436" t="str">
        <f t="shared" si="287"/>
        <v>DC1CB31-DC-155</v>
      </c>
      <c r="B1476" s="436">
        <f>COUNTIF(AC$4:AC1476,AC1476)</f>
        <v>155</v>
      </c>
      <c r="C1476" s="436" t="str">
        <f t="shared" si="288"/>
        <v>DC1CB31-DC</v>
      </c>
      <c r="D1476" s="436">
        <f>VLOOKUP(C1476,'LICH THI'!C:AA,12,0)</f>
        <v>597</v>
      </c>
      <c r="E1476" s="436">
        <f>VLOOKUP(C1476,'LICH THI'!C:AA,13,0)</f>
        <v>45</v>
      </c>
      <c r="F1476" s="436">
        <f t="shared" si="298"/>
        <v>45</v>
      </c>
      <c r="G1476" s="436">
        <f>VLOOKUP(C1476,'LICH THI'!C:AA,14,0)</f>
        <v>14</v>
      </c>
      <c r="H1476" s="436">
        <f t="shared" si="289"/>
        <v>4</v>
      </c>
      <c r="I1476" s="436" t="str">
        <f t="shared" si="290"/>
        <v>Trần Trung Hiếu</v>
      </c>
      <c r="J1476" s="436"/>
      <c r="K1476" s="436">
        <f t="shared" si="291"/>
        <v>5</v>
      </c>
      <c r="L1476" s="436" t="str">
        <f t="shared" si="292"/>
        <v>DC1CB31-DC-5</v>
      </c>
      <c r="M1476" s="436">
        <f t="shared" si="293"/>
        <v>31</v>
      </c>
      <c r="N1476" s="437">
        <f t="shared" si="299"/>
        <v>235</v>
      </c>
      <c r="O1476" s="437"/>
      <c r="P1476" s="430" t="str">
        <f t="shared" si="294"/>
        <v/>
      </c>
      <c r="U1476" s="177">
        <v>200</v>
      </c>
      <c r="V1476" s="177" t="s">
        <v>3467</v>
      </c>
      <c r="W1476" s="177" t="s">
        <v>3052</v>
      </c>
      <c r="X1476" s="177" t="s">
        <v>2754</v>
      </c>
      <c r="Y1476" s="177" t="s">
        <v>6243</v>
      </c>
      <c r="Z1476" s="177" t="s">
        <v>5221</v>
      </c>
      <c r="AA1476" s="525" t="s">
        <v>6244</v>
      </c>
      <c r="AB1476" s="399" t="str">
        <f t="shared" si="295"/>
        <v>DC1CB31</v>
      </c>
      <c r="AC1476" s="399" t="str">
        <f t="shared" si="296"/>
        <v>DC1CB31-DC</v>
      </c>
      <c r="AD1476" t="str">
        <f>Y1476&amp;"-"&amp;VLOOKUP(AC1476,'LICH THI'!C:AA,9,0)</f>
        <v>65DCDB20589-42469</v>
      </c>
      <c r="AE1476">
        <f t="shared" si="297"/>
        <v>1</v>
      </c>
    </row>
    <row r="1477" spans="1:31" x14ac:dyDescent="0.25">
      <c r="A1477" s="436" t="str">
        <f t="shared" ref="A1477:A1540" si="300">C1477&amp;"-"&amp;B1477</f>
        <v>DC1CB31-DC-156</v>
      </c>
      <c r="B1477" s="436">
        <f>COUNTIF(AC$4:AC1477,AC1477)</f>
        <v>156</v>
      </c>
      <c r="C1477" s="436" t="str">
        <f t="shared" ref="C1477:C1540" si="301">_CT_MaHP1</f>
        <v>DC1CB31-DC</v>
      </c>
      <c r="D1477" s="436">
        <f>VLOOKUP(C1477,'LICH THI'!C:AA,12,0)</f>
        <v>597</v>
      </c>
      <c r="E1477" s="436">
        <f>VLOOKUP(C1477,'LICH THI'!C:AA,13,0)</f>
        <v>45</v>
      </c>
      <c r="F1477" s="436">
        <f t="shared" si="298"/>
        <v>45</v>
      </c>
      <c r="G1477" s="436">
        <f>VLOOKUP(C1477,'LICH THI'!C:AA,14,0)</f>
        <v>14</v>
      </c>
      <c r="H1477" s="436">
        <f t="shared" ref="H1477:H1540" si="302">IF(E1477=0,"",TRUNC((B1477+E1477-1)/E1477))</f>
        <v>4</v>
      </c>
      <c r="I1477" s="436" t="str">
        <f t="shared" ref="I1477:I1540" si="303">W1477&amp;" "&amp;X1477</f>
        <v>Hoàng Mỹ Hoa</v>
      </c>
      <c r="J1477" s="436"/>
      <c r="K1477" s="436">
        <f t="shared" ref="K1477:K1540" si="304">IF(G1477=1,1,IF(H1477&lt;G1477,H1477+1,1))</f>
        <v>5</v>
      </c>
      <c r="L1477" s="436" t="str">
        <f t="shared" ref="L1477:L1540" si="305">C1477&amp;"-"&amp;K1477</f>
        <v>DC1CB31-DC-5</v>
      </c>
      <c r="M1477" s="436">
        <f t="shared" ref="M1477:M1540" si="306">IF(E1477=0,"",MOD(MID(C1477,6,2),E1477))</f>
        <v>31</v>
      </c>
      <c r="N1477" s="437">
        <f t="shared" si="299"/>
        <v>236</v>
      </c>
      <c r="O1477" s="437"/>
      <c r="P1477" s="430" t="str">
        <f t="shared" ref="P1477:P1540" si="307">IF(MOD(20*O1477,10)&lt;&gt;0,"SAI","")</f>
        <v/>
      </c>
      <c r="U1477" s="177">
        <v>114</v>
      </c>
      <c r="V1477" s="177" t="s">
        <v>3826</v>
      </c>
      <c r="W1477" s="177" t="s">
        <v>3829</v>
      </c>
      <c r="X1477" s="177" t="s">
        <v>3565</v>
      </c>
      <c r="Y1477" s="177" t="s">
        <v>3830</v>
      </c>
      <c r="Z1477" s="177" t="s">
        <v>5221</v>
      </c>
      <c r="AA1477" s="525" t="s">
        <v>3016</v>
      </c>
      <c r="AB1477" s="399" t="str">
        <f t="shared" ref="AB1477:AB1540" si="308">_CT_MaHP</f>
        <v>DC1CB31</v>
      </c>
      <c r="AC1477" s="399" t="str">
        <f t="shared" ref="AC1477:AC1540" si="309">_CT_MaHe</f>
        <v>DC1CB31-DC</v>
      </c>
      <c r="AD1477" t="str">
        <f>Y1477&amp;"-"&amp;VLOOKUP(AC1477,'LICH THI'!C:AA,9,0)</f>
        <v>64DCKT3209-42469</v>
      </c>
      <c r="AE1477">
        <f t="shared" ref="AE1477:AE1540" si="310">COUNTIF(AD1477,AD:AD)</f>
        <v>1</v>
      </c>
    </row>
    <row r="1478" spans="1:31" x14ac:dyDescent="0.25">
      <c r="A1478" s="436" t="str">
        <f t="shared" si="300"/>
        <v>DC1CB31-DC-157</v>
      </c>
      <c r="B1478" s="436">
        <f>COUNTIF(AC$4:AC1478,AC1478)</f>
        <v>157</v>
      </c>
      <c r="C1478" s="436" t="str">
        <f t="shared" si="301"/>
        <v>DC1CB31-DC</v>
      </c>
      <c r="D1478" s="436">
        <f>VLOOKUP(C1478,'LICH THI'!C:AA,12,0)</f>
        <v>597</v>
      </c>
      <c r="E1478" s="436">
        <f>VLOOKUP(C1478,'LICH THI'!C:AA,13,0)</f>
        <v>45</v>
      </c>
      <c r="F1478" s="436">
        <f t="shared" ref="F1478:F1541" si="311">IF(G1478="","",IF(G1478=H1478,D1478-(H1478-1)*E1478,E1478))</f>
        <v>45</v>
      </c>
      <c r="G1478" s="436">
        <f>VLOOKUP(C1478,'LICH THI'!C:AA,14,0)</f>
        <v>14</v>
      </c>
      <c r="H1478" s="436">
        <f t="shared" si="302"/>
        <v>4</v>
      </c>
      <c r="I1478" s="436" t="str">
        <f t="shared" si="303"/>
        <v>Hoàng Mỹ Hoa</v>
      </c>
      <c r="J1478" s="436"/>
      <c r="K1478" s="436">
        <f t="shared" si="304"/>
        <v>5</v>
      </c>
      <c r="L1478" s="436" t="str">
        <f t="shared" si="305"/>
        <v>DC1CB31-DC-5</v>
      </c>
      <c r="M1478" s="436">
        <f t="shared" si="306"/>
        <v>31</v>
      </c>
      <c r="N1478" s="437">
        <f t="shared" ref="N1478:N1541" si="312">IF(F1478=0,"",(K1478-1)*$N$2+1+MOD(B1478-M1478,F1478))</f>
        <v>237</v>
      </c>
      <c r="O1478" s="437"/>
      <c r="P1478" s="430" t="str">
        <f t="shared" si="307"/>
        <v/>
      </c>
      <c r="U1478" s="177">
        <v>114</v>
      </c>
      <c r="V1478" s="177" t="s">
        <v>3826</v>
      </c>
      <c r="W1478" s="177" t="s">
        <v>3829</v>
      </c>
      <c r="X1478" s="177" t="s">
        <v>3565</v>
      </c>
      <c r="Y1478" s="177" t="s">
        <v>3830</v>
      </c>
      <c r="Z1478" s="177" t="s">
        <v>5221</v>
      </c>
      <c r="AA1478" s="525" t="s">
        <v>3016</v>
      </c>
      <c r="AB1478" s="399" t="str">
        <f t="shared" si="308"/>
        <v>DC1CB31</v>
      </c>
      <c r="AC1478" s="399" t="str">
        <f t="shared" si="309"/>
        <v>DC1CB31-DC</v>
      </c>
      <c r="AD1478" t="str">
        <f>Y1478&amp;"-"&amp;VLOOKUP(AC1478,'LICH THI'!C:AA,9,0)</f>
        <v>64DCKT3209-42469</v>
      </c>
      <c r="AE1478">
        <f t="shared" si="310"/>
        <v>1</v>
      </c>
    </row>
    <row r="1479" spans="1:31" x14ac:dyDescent="0.25">
      <c r="A1479" s="436" t="str">
        <f t="shared" si="300"/>
        <v>DC1CB31-DC-158</v>
      </c>
      <c r="B1479" s="436">
        <f>COUNTIF(AC$4:AC1479,AC1479)</f>
        <v>158</v>
      </c>
      <c r="C1479" s="436" t="str">
        <f t="shared" si="301"/>
        <v>DC1CB31-DC</v>
      </c>
      <c r="D1479" s="436">
        <f>VLOOKUP(C1479,'LICH THI'!C:AA,12,0)</f>
        <v>597</v>
      </c>
      <c r="E1479" s="436">
        <f>VLOOKUP(C1479,'LICH THI'!C:AA,13,0)</f>
        <v>45</v>
      </c>
      <c r="F1479" s="436">
        <f t="shared" si="311"/>
        <v>45</v>
      </c>
      <c r="G1479" s="436">
        <f>VLOOKUP(C1479,'LICH THI'!C:AA,14,0)</f>
        <v>14</v>
      </c>
      <c r="H1479" s="436">
        <f t="shared" si="302"/>
        <v>4</v>
      </c>
      <c r="I1479" s="436" t="str">
        <f t="shared" si="303"/>
        <v>Nguyễn Thị Thanh Hoa</v>
      </c>
      <c r="J1479" s="436"/>
      <c r="K1479" s="436">
        <f t="shared" si="304"/>
        <v>5</v>
      </c>
      <c r="L1479" s="436" t="str">
        <f t="shared" si="305"/>
        <v>DC1CB31-DC-5</v>
      </c>
      <c r="M1479" s="436">
        <f t="shared" si="306"/>
        <v>31</v>
      </c>
      <c r="N1479" s="437">
        <f t="shared" si="312"/>
        <v>238</v>
      </c>
      <c r="O1479" s="437"/>
      <c r="P1479" s="430" t="str">
        <f t="shared" si="307"/>
        <v/>
      </c>
      <c r="U1479" s="177">
        <v>88</v>
      </c>
      <c r="V1479" s="177" t="s">
        <v>3358</v>
      </c>
      <c r="W1479" s="177" t="s">
        <v>3836</v>
      </c>
      <c r="X1479" s="177" t="s">
        <v>3565</v>
      </c>
      <c r="Y1479" s="177" t="s">
        <v>4503</v>
      </c>
      <c r="Z1479" s="177" t="s">
        <v>5221</v>
      </c>
      <c r="AA1479" s="525" t="s">
        <v>4352</v>
      </c>
      <c r="AB1479" s="399" t="str">
        <f t="shared" si="308"/>
        <v>DC1CB31</v>
      </c>
      <c r="AC1479" s="399" t="str">
        <f t="shared" si="309"/>
        <v>DC1CB31-DC</v>
      </c>
      <c r="AD1479" t="str">
        <f>Y1479&amp;"-"&amp;VLOOKUP(AC1479,'LICH THI'!C:AA,9,0)</f>
        <v>64DCKT3048-42469</v>
      </c>
      <c r="AE1479">
        <f t="shared" si="310"/>
        <v>1</v>
      </c>
    </row>
    <row r="1480" spans="1:31" x14ac:dyDescent="0.25">
      <c r="A1480" s="436" t="str">
        <f t="shared" si="300"/>
        <v>DC1CB31-DC-159</v>
      </c>
      <c r="B1480" s="436">
        <f>COUNTIF(AC$4:AC1480,AC1480)</f>
        <v>159</v>
      </c>
      <c r="C1480" s="436" t="str">
        <f t="shared" si="301"/>
        <v>DC1CB31-DC</v>
      </c>
      <c r="D1480" s="436">
        <f>VLOOKUP(C1480,'LICH THI'!C:AA,12,0)</f>
        <v>597</v>
      </c>
      <c r="E1480" s="436">
        <f>VLOOKUP(C1480,'LICH THI'!C:AA,13,0)</f>
        <v>45</v>
      </c>
      <c r="F1480" s="436">
        <f t="shared" si="311"/>
        <v>45</v>
      </c>
      <c r="G1480" s="436">
        <f>VLOOKUP(C1480,'LICH THI'!C:AA,14,0)</f>
        <v>14</v>
      </c>
      <c r="H1480" s="436">
        <f t="shared" si="302"/>
        <v>4</v>
      </c>
      <c r="I1480" s="436" t="str">
        <f t="shared" si="303"/>
        <v>Nguyễn Thị Thanh Hoa</v>
      </c>
      <c r="J1480" s="436"/>
      <c r="K1480" s="436">
        <f t="shared" si="304"/>
        <v>5</v>
      </c>
      <c r="L1480" s="436" t="str">
        <f t="shared" si="305"/>
        <v>DC1CB31-DC-5</v>
      </c>
      <c r="M1480" s="436">
        <f t="shared" si="306"/>
        <v>31</v>
      </c>
      <c r="N1480" s="437">
        <f t="shared" si="312"/>
        <v>239</v>
      </c>
      <c r="O1480" s="437"/>
      <c r="P1480" s="430" t="str">
        <f t="shared" si="307"/>
        <v/>
      </c>
      <c r="U1480" s="177">
        <v>88</v>
      </c>
      <c r="V1480" s="177" t="s">
        <v>3358</v>
      </c>
      <c r="W1480" s="177" t="s">
        <v>3836</v>
      </c>
      <c r="X1480" s="177" t="s">
        <v>3565</v>
      </c>
      <c r="Y1480" s="177" t="s">
        <v>4503</v>
      </c>
      <c r="Z1480" s="177" t="s">
        <v>5221</v>
      </c>
      <c r="AA1480" s="525" t="s">
        <v>4352</v>
      </c>
      <c r="AB1480" s="399" t="str">
        <f t="shared" si="308"/>
        <v>DC1CB31</v>
      </c>
      <c r="AC1480" s="399" t="str">
        <f t="shared" si="309"/>
        <v>DC1CB31-DC</v>
      </c>
      <c r="AD1480" t="str">
        <f>Y1480&amp;"-"&amp;VLOOKUP(AC1480,'LICH THI'!C:AA,9,0)</f>
        <v>64DCKT3048-42469</v>
      </c>
      <c r="AE1480">
        <f t="shared" si="310"/>
        <v>1</v>
      </c>
    </row>
    <row r="1481" spans="1:31" x14ac:dyDescent="0.25">
      <c r="A1481" s="436" t="str">
        <f t="shared" si="300"/>
        <v>DC1CB31-DC-160</v>
      </c>
      <c r="B1481" s="436">
        <f>COUNTIF(AC$4:AC1481,AC1481)</f>
        <v>160</v>
      </c>
      <c r="C1481" s="436" t="str">
        <f t="shared" si="301"/>
        <v>DC1CB31-DC</v>
      </c>
      <c r="D1481" s="436">
        <f>VLOOKUP(C1481,'LICH THI'!C:AA,12,0)</f>
        <v>597</v>
      </c>
      <c r="E1481" s="436">
        <f>VLOOKUP(C1481,'LICH THI'!C:AA,13,0)</f>
        <v>45</v>
      </c>
      <c r="F1481" s="436">
        <f t="shared" si="311"/>
        <v>45</v>
      </c>
      <c r="G1481" s="436">
        <f>VLOOKUP(C1481,'LICH THI'!C:AA,14,0)</f>
        <v>14</v>
      </c>
      <c r="H1481" s="436">
        <f t="shared" si="302"/>
        <v>4</v>
      </c>
      <c r="I1481" s="436" t="str">
        <f t="shared" si="303"/>
        <v>Tạ Thị Hoa</v>
      </c>
      <c r="J1481" s="436"/>
      <c r="K1481" s="436">
        <f t="shared" si="304"/>
        <v>5</v>
      </c>
      <c r="L1481" s="436" t="str">
        <f t="shared" si="305"/>
        <v>DC1CB31-DC-5</v>
      </c>
      <c r="M1481" s="436">
        <f t="shared" si="306"/>
        <v>31</v>
      </c>
      <c r="N1481" s="437">
        <f t="shared" si="312"/>
        <v>240</v>
      </c>
      <c r="O1481" s="437"/>
      <c r="P1481" s="430" t="str">
        <f t="shared" si="307"/>
        <v/>
      </c>
      <c r="U1481" s="177">
        <v>282</v>
      </c>
      <c r="V1481" s="177" t="s">
        <v>3556</v>
      </c>
      <c r="W1481" s="177" t="s">
        <v>3020</v>
      </c>
      <c r="X1481" s="177" t="s">
        <v>3565</v>
      </c>
      <c r="Y1481" s="177" t="s">
        <v>3566</v>
      </c>
      <c r="Z1481" s="177" t="s">
        <v>5221</v>
      </c>
      <c r="AA1481" s="525" t="s">
        <v>3567</v>
      </c>
      <c r="AB1481" s="399" t="str">
        <f t="shared" si="308"/>
        <v>DC1CB31</v>
      </c>
      <c r="AC1481" s="399" t="str">
        <f t="shared" si="309"/>
        <v>DC1CB31-DC</v>
      </c>
      <c r="AD1481" t="str">
        <f>Y1481&amp;"-"&amp;VLOOKUP(AC1481,'LICH THI'!C:AA,9,0)</f>
        <v>65DCQT22913-42469</v>
      </c>
      <c r="AE1481">
        <f t="shared" si="310"/>
        <v>1</v>
      </c>
    </row>
    <row r="1482" spans="1:31" x14ac:dyDescent="0.25">
      <c r="A1482" s="436" t="str">
        <f t="shared" si="300"/>
        <v>DC1CB31-DC-161</v>
      </c>
      <c r="B1482" s="436">
        <f>COUNTIF(AC$4:AC1482,AC1482)</f>
        <v>161</v>
      </c>
      <c r="C1482" s="436" t="str">
        <f t="shared" si="301"/>
        <v>DC1CB31-DC</v>
      </c>
      <c r="D1482" s="436">
        <f>VLOOKUP(C1482,'LICH THI'!C:AA,12,0)</f>
        <v>597</v>
      </c>
      <c r="E1482" s="436">
        <f>VLOOKUP(C1482,'LICH THI'!C:AA,13,0)</f>
        <v>45</v>
      </c>
      <c r="F1482" s="436">
        <f t="shared" si="311"/>
        <v>45</v>
      </c>
      <c r="G1482" s="436">
        <f>VLOOKUP(C1482,'LICH THI'!C:AA,14,0)</f>
        <v>14</v>
      </c>
      <c r="H1482" s="436">
        <f t="shared" si="302"/>
        <v>4</v>
      </c>
      <c r="I1482" s="436" t="str">
        <f t="shared" si="303"/>
        <v>Tạ Thị Hoa</v>
      </c>
      <c r="J1482" s="436"/>
      <c r="K1482" s="436">
        <f t="shared" si="304"/>
        <v>5</v>
      </c>
      <c r="L1482" s="436" t="str">
        <f t="shared" si="305"/>
        <v>DC1CB31-DC-5</v>
      </c>
      <c r="M1482" s="436">
        <f t="shared" si="306"/>
        <v>31</v>
      </c>
      <c r="N1482" s="437">
        <f t="shared" si="312"/>
        <v>241</v>
      </c>
      <c r="O1482" s="437"/>
      <c r="P1482" s="430" t="str">
        <f t="shared" si="307"/>
        <v/>
      </c>
      <c r="U1482" s="177">
        <v>282</v>
      </c>
      <c r="V1482" s="177" t="s">
        <v>3556</v>
      </c>
      <c r="W1482" s="177" t="s">
        <v>3020</v>
      </c>
      <c r="X1482" s="177" t="s">
        <v>3565</v>
      </c>
      <c r="Y1482" s="177" t="s">
        <v>3566</v>
      </c>
      <c r="Z1482" s="177" t="s">
        <v>5221</v>
      </c>
      <c r="AA1482" s="525" t="s">
        <v>3567</v>
      </c>
      <c r="AB1482" s="399" t="str">
        <f t="shared" si="308"/>
        <v>DC1CB31</v>
      </c>
      <c r="AC1482" s="399" t="str">
        <f t="shared" si="309"/>
        <v>DC1CB31-DC</v>
      </c>
      <c r="AD1482" t="str">
        <f>Y1482&amp;"-"&amp;VLOOKUP(AC1482,'LICH THI'!C:AA,9,0)</f>
        <v>65DCQT22913-42469</v>
      </c>
      <c r="AE1482">
        <f t="shared" si="310"/>
        <v>1</v>
      </c>
    </row>
    <row r="1483" spans="1:31" x14ac:dyDescent="0.25">
      <c r="A1483" s="436" t="str">
        <f t="shared" si="300"/>
        <v>DC1CB31-DC-162</v>
      </c>
      <c r="B1483" s="436">
        <f>COUNTIF(AC$4:AC1483,AC1483)</f>
        <v>162</v>
      </c>
      <c r="C1483" s="436" t="str">
        <f t="shared" si="301"/>
        <v>DC1CB31-DC</v>
      </c>
      <c r="D1483" s="436">
        <f>VLOOKUP(C1483,'LICH THI'!C:AA,12,0)</f>
        <v>597</v>
      </c>
      <c r="E1483" s="436">
        <f>VLOOKUP(C1483,'LICH THI'!C:AA,13,0)</f>
        <v>45</v>
      </c>
      <c r="F1483" s="436">
        <f t="shared" si="311"/>
        <v>45</v>
      </c>
      <c r="G1483" s="436">
        <f>VLOOKUP(C1483,'LICH THI'!C:AA,14,0)</f>
        <v>14</v>
      </c>
      <c r="H1483" s="436">
        <f t="shared" si="302"/>
        <v>4</v>
      </c>
      <c r="I1483" s="436" t="str">
        <f t="shared" si="303"/>
        <v>Bùi Thị Thanh Hoà</v>
      </c>
      <c r="J1483" s="436"/>
      <c r="K1483" s="436">
        <f t="shared" si="304"/>
        <v>5</v>
      </c>
      <c r="L1483" s="436" t="str">
        <f t="shared" si="305"/>
        <v>DC1CB31-DC-5</v>
      </c>
      <c r="M1483" s="436">
        <f t="shared" si="306"/>
        <v>31</v>
      </c>
      <c r="N1483" s="437">
        <f t="shared" si="312"/>
        <v>242</v>
      </c>
      <c r="O1483" s="437"/>
      <c r="P1483" s="430" t="str">
        <f t="shared" si="307"/>
        <v/>
      </c>
      <c r="U1483" s="177">
        <v>261</v>
      </c>
      <c r="V1483" s="177" t="s">
        <v>3509</v>
      </c>
      <c r="W1483" s="177" t="s">
        <v>6065</v>
      </c>
      <c r="X1483" s="177" t="s">
        <v>3539</v>
      </c>
      <c r="Y1483" s="177" t="s">
        <v>6066</v>
      </c>
      <c r="Z1483" s="177" t="s">
        <v>5221</v>
      </c>
      <c r="AA1483" s="525" t="s">
        <v>5952</v>
      </c>
      <c r="AB1483" s="399" t="str">
        <f t="shared" si="308"/>
        <v>DC1CB31</v>
      </c>
      <c r="AC1483" s="399" t="str">
        <f t="shared" si="309"/>
        <v>DC1CB31-DC</v>
      </c>
      <c r="AD1483" t="str">
        <f>Y1483&amp;"-"&amp;VLOOKUP(AC1483,'LICH THI'!C:AA,9,0)</f>
        <v>65DCKX21456-42469</v>
      </c>
      <c r="AE1483">
        <f t="shared" si="310"/>
        <v>1</v>
      </c>
    </row>
    <row r="1484" spans="1:31" x14ac:dyDescent="0.25">
      <c r="A1484" s="436" t="str">
        <f t="shared" si="300"/>
        <v>DC1CB31-DC-163</v>
      </c>
      <c r="B1484" s="436">
        <f>COUNTIF(AC$4:AC1484,AC1484)</f>
        <v>163</v>
      </c>
      <c r="C1484" s="436" t="str">
        <f t="shared" si="301"/>
        <v>DC1CB31-DC</v>
      </c>
      <c r="D1484" s="436">
        <f>VLOOKUP(C1484,'LICH THI'!C:AA,12,0)</f>
        <v>597</v>
      </c>
      <c r="E1484" s="436">
        <f>VLOOKUP(C1484,'LICH THI'!C:AA,13,0)</f>
        <v>45</v>
      </c>
      <c r="F1484" s="436">
        <f t="shared" si="311"/>
        <v>45</v>
      </c>
      <c r="G1484" s="436">
        <f>VLOOKUP(C1484,'LICH THI'!C:AA,14,0)</f>
        <v>14</v>
      </c>
      <c r="H1484" s="436">
        <f t="shared" si="302"/>
        <v>4</v>
      </c>
      <c r="I1484" s="436" t="str">
        <f t="shared" si="303"/>
        <v>Bùi Thị Thanh Hoà</v>
      </c>
      <c r="J1484" s="436"/>
      <c r="K1484" s="436">
        <f t="shared" si="304"/>
        <v>5</v>
      </c>
      <c r="L1484" s="436" t="str">
        <f t="shared" si="305"/>
        <v>DC1CB31-DC-5</v>
      </c>
      <c r="M1484" s="436">
        <f t="shared" si="306"/>
        <v>31</v>
      </c>
      <c r="N1484" s="437">
        <f t="shared" si="312"/>
        <v>243</v>
      </c>
      <c r="O1484" s="437"/>
      <c r="P1484" s="430" t="str">
        <f t="shared" si="307"/>
        <v/>
      </c>
      <c r="U1484" s="177">
        <v>261</v>
      </c>
      <c r="V1484" s="177" t="s">
        <v>3509</v>
      </c>
      <c r="W1484" s="177" t="s">
        <v>6065</v>
      </c>
      <c r="X1484" s="177" t="s">
        <v>3539</v>
      </c>
      <c r="Y1484" s="177" t="s">
        <v>6066</v>
      </c>
      <c r="Z1484" s="177" t="s">
        <v>5221</v>
      </c>
      <c r="AA1484" s="525" t="s">
        <v>5952</v>
      </c>
      <c r="AB1484" s="399" t="str">
        <f t="shared" si="308"/>
        <v>DC1CB31</v>
      </c>
      <c r="AC1484" s="399" t="str">
        <f t="shared" si="309"/>
        <v>DC1CB31-DC</v>
      </c>
      <c r="AD1484" t="str">
        <f>Y1484&amp;"-"&amp;VLOOKUP(AC1484,'LICH THI'!C:AA,9,0)</f>
        <v>65DCKX21456-42469</v>
      </c>
      <c r="AE1484">
        <f t="shared" si="310"/>
        <v>1</v>
      </c>
    </row>
    <row r="1485" spans="1:31" x14ac:dyDescent="0.25">
      <c r="A1485" s="436" t="str">
        <f t="shared" si="300"/>
        <v>DC1CB31-DC-164</v>
      </c>
      <c r="B1485" s="436">
        <f>COUNTIF(AC$4:AC1485,AC1485)</f>
        <v>164</v>
      </c>
      <c r="C1485" s="436" t="str">
        <f t="shared" si="301"/>
        <v>DC1CB31-DC</v>
      </c>
      <c r="D1485" s="436">
        <f>VLOOKUP(C1485,'LICH THI'!C:AA,12,0)</f>
        <v>597</v>
      </c>
      <c r="E1485" s="436">
        <f>VLOOKUP(C1485,'LICH THI'!C:AA,13,0)</f>
        <v>45</v>
      </c>
      <c r="F1485" s="436">
        <f t="shared" si="311"/>
        <v>45</v>
      </c>
      <c r="G1485" s="436">
        <f>VLOOKUP(C1485,'LICH THI'!C:AA,14,0)</f>
        <v>14</v>
      </c>
      <c r="H1485" s="436">
        <f t="shared" si="302"/>
        <v>4</v>
      </c>
      <c r="I1485" s="436" t="str">
        <f t="shared" si="303"/>
        <v>Đoàn Quang Hoà</v>
      </c>
      <c r="J1485" s="436"/>
      <c r="K1485" s="436">
        <f t="shared" si="304"/>
        <v>5</v>
      </c>
      <c r="L1485" s="436" t="str">
        <f t="shared" si="305"/>
        <v>DC1CB31-DC-5</v>
      </c>
      <c r="M1485" s="436">
        <f t="shared" si="306"/>
        <v>31</v>
      </c>
      <c r="N1485" s="437">
        <f t="shared" si="312"/>
        <v>244</v>
      </c>
      <c r="O1485" s="437"/>
      <c r="P1485" s="430" t="str">
        <f t="shared" si="307"/>
        <v/>
      </c>
      <c r="U1485" s="177">
        <v>262</v>
      </c>
      <c r="V1485" s="177" t="s">
        <v>3509</v>
      </c>
      <c r="W1485" s="177" t="s">
        <v>6067</v>
      </c>
      <c r="X1485" s="177" t="s">
        <v>3539</v>
      </c>
      <c r="Y1485" s="177" t="s">
        <v>6068</v>
      </c>
      <c r="Z1485" s="177" t="s">
        <v>5221</v>
      </c>
      <c r="AA1485" s="525" t="s">
        <v>6059</v>
      </c>
      <c r="AB1485" s="399" t="str">
        <f t="shared" si="308"/>
        <v>DC1CB31</v>
      </c>
      <c r="AC1485" s="399" t="str">
        <f t="shared" si="309"/>
        <v>DC1CB31-DC</v>
      </c>
      <c r="AD1485" t="str">
        <f>Y1485&amp;"-"&amp;VLOOKUP(AC1485,'LICH THI'!C:AA,9,0)</f>
        <v>65DCKX21839-42469</v>
      </c>
      <c r="AE1485">
        <f t="shared" si="310"/>
        <v>1</v>
      </c>
    </row>
    <row r="1486" spans="1:31" x14ac:dyDescent="0.25">
      <c r="A1486" s="436" t="str">
        <f t="shared" si="300"/>
        <v>DC1CB31-DC-165</v>
      </c>
      <c r="B1486" s="436">
        <f>COUNTIF(AC$4:AC1486,AC1486)</f>
        <v>165</v>
      </c>
      <c r="C1486" s="436" t="str">
        <f t="shared" si="301"/>
        <v>DC1CB31-DC</v>
      </c>
      <c r="D1486" s="436">
        <f>VLOOKUP(C1486,'LICH THI'!C:AA,12,0)</f>
        <v>597</v>
      </c>
      <c r="E1486" s="436">
        <f>VLOOKUP(C1486,'LICH THI'!C:AA,13,0)</f>
        <v>45</v>
      </c>
      <c r="F1486" s="436">
        <f t="shared" si="311"/>
        <v>45</v>
      </c>
      <c r="G1486" s="436">
        <f>VLOOKUP(C1486,'LICH THI'!C:AA,14,0)</f>
        <v>14</v>
      </c>
      <c r="H1486" s="436">
        <f t="shared" si="302"/>
        <v>4</v>
      </c>
      <c r="I1486" s="436" t="str">
        <f t="shared" si="303"/>
        <v>Đoàn Quang Hoà</v>
      </c>
      <c r="J1486" s="436"/>
      <c r="K1486" s="436">
        <f t="shared" si="304"/>
        <v>5</v>
      </c>
      <c r="L1486" s="436" t="str">
        <f t="shared" si="305"/>
        <v>DC1CB31-DC-5</v>
      </c>
      <c r="M1486" s="436">
        <f t="shared" si="306"/>
        <v>31</v>
      </c>
      <c r="N1486" s="437">
        <f t="shared" si="312"/>
        <v>245</v>
      </c>
      <c r="O1486" s="437"/>
      <c r="P1486" s="430" t="str">
        <f t="shared" si="307"/>
        <v/>
      </c>
      <c r="U1486" s="177">
        <v>262</v>
      </c>
      <c r="V1486" s="177" t="s">
        <v>3509</v>
      </c>
      <c r="W1486" s="177" t="s">
        <v>6067</v>
      </c>
      <c r="X1486" s="177" t="s">
        <v>3539</v>
      </c>
      <c r="Y1486" s="177" t="s">
        <v>6068</v>
      </c>
      <c r="Z1486" s="177" t="s">
        <v>5221</v>
      </c>
      <c r="AA1486" s="525" t="s">
        <v>6059</v>
      </c>
      <c r="AB1486" s="399" t="str">
        <f t="shared" si="308"/>
        <v>DC1CB31</v>
      </c>
      <c r="AC1486" s="399" t="str">
        <f t="shared" si="309"/>
        <v>DC1CB31-DC</v>
      </c>
      <c r="AD1486" t="str">
        <f>Y1486&amp;"-"&amp;VLOOKUP(AC1486,'LICH THI'!C:AA,9,0)</f>
        <v>65DCKX21839-42469</v>
      </c>
      <c r="AE1486">
        <f t="shared" si="310"/>
        <v>1</v>
      </c>
    </row>
    <row r="1487" spans="1:31" x14ac:dyDescent="0.25">
      <c r="A1487" s="436" t="str">
        <f t="shared" si="300"/>
        <v>DC1CB31-DC-166</v>
      </c>
      <c r="B1487" s="436">
        <f>COUNTIF(AC$4:AC1487,AC1487)</f>
        <v>166</v>
      </c>
      <c r="C1487" s="436" t="str">
        <f t="shared" si="301"/>
        <v>DC1CB31-DC</v>
      </c>
      <c r="D1487" s="436">
        <f>VLOOKUP(C1487,'LICH THI'!C:AA,12,0)</f>
        <v>597</v>
      </c>
      <c r="E1487" s="436">
        <f>VLOOKUP(C1487,'LICH THI'!C:AA,13,0)</f>
        <v>45</v>
      </c>
      <c r="F1487" s="436">
        <f t="shared" si="311"/>
        <v>45</v>
      </c>
      <c r="G1487" s="436">
        <f>VLOOKUP(C1487,'LICH THI'!C:AA,14,0)</f>
        <v>14</v>
      </c>
      <c r="H1487" s="436">
        <f t="shared" si="302"/>
        <v>4</v>
      </c>
      <c r="I1487" s="436" t="str">
        <f t="shared" si="303"/>
        <v>Lê Khánh Hoà</v>
      </c>
      <c r="J1487" s="436"/>
      <c r="K1487" s="436">
        <f t="shared" si="304"/>
        <v>5</v>
      </c>
      <c r="L1487" s="436" t="str">
        <f t="shared" si="305"/>
        <v>DC1CB31-DC-5</v>
      </c>
      <c r="M1487" s="436">
        <f t="shared" si="306"/>
        <v>31</v>
      </c>
      <c r="N1487" s="437">
        <f t="shared" si="312"/>
        <v>201</v>
      </c>
      <c r="O1487" s="437"/>
      <c r="P1487" s="430" t="str">
        <f t="shared" si="307"/>
        <v/>
      </c>
      <c r="U1487" s="177">
        <v>89</v>
      </c>
      <c r="V1487" s="177" t="s">
        <v>3358</v>
      </c>
      <c r="W1487" s="177" t="s">
        <v>4737</v>
      </c>
      <c r="X1487" s="177" t="s">
        <v>3539</v>
      </c>
      <c r="Y1487" s="177" t="s">
        <v>4738</v>
      </c>
      <c r="Z1487" s="177" t="s">
        <v>5221</v>
      </c>
      <c r="AA1487" s="525" t="s">
        <v>4739</v>
      </c>
      <c r="AB1487" s="399" t="str">
        <f t="shared" si="308"/>
        <v>DC1CB31</v>
      </c>
      <c r="AC1487" s="399" t="str">
        <f t="shared" si="309"/>
        <v>DC1CB31-DC</v>
      </c>
      <c r="AD1487" t="str">
        <f>Y1487&amp;"-"&amp;VLOOKUP(AC1487,'LICH THI'!C:AA,9,0)</f>
        <v>64DCKT3014-42469</v>
      </c>
      <c r="AE1487">
        <f t="shared" si="310"/>
        <v>1</v>
      </c>
    </row>
    <row r="1488" spans="1:31" x14ac:dyDescent="0.25">
      <c r="A1488" s="436" t="str">
        <f t="shared" si="300"/>
        <v>DC1CB31-DC-167</v>
      </c>
      <c r="B1488" s="436">
        <f>COUNTIF(AC$4:AC1488,AC1488)</f>
        <v>167</v>
      </c>
      <c r="C1488" s="436" t="str">
        <f t="shared" si="301"/>
        <v>DC1CB31-DC</v>
      </c>
      <c r="D1488" s="436">
        <f>VLOOKUP(C1488,'LICH THI'!C:AA,12,0)</f>
        <v>597</v>
      </c>
      <c r="E1488" s="436">
        <f>VLOOKUP(C1488,'LICH THI'!C:AA,13,0)</f>
        <v>45</v>
      </c>
      <c r="F1488" s="436">
        <f t="shared" si="311"/>
        <v>45</v>
      </c>
      <c r="G1488" s="436">
        <f>VLOOKUP(C1488,'LICH THI'!C:AA,14,0)</f>
        <v>14</v>
      </c>
      <c r="H1488" s="436">
        <f t="shared" si="302"/>
        <v>4</v>
      </c>
      <c r="I1488" s="436" t="str">
        <f t="shared" si="303"/>
        <v>Lê Khánh Hoà</v>
      </c>
      <c r="J1488" s="436"/>
      <c r="K1488" s="436">
        <f t="shared" si="304"/>
        <v>5</v>
      </c>
      <c r="L1488" s="436" t="str">
        <f t="shared" si="305"/>
        <v>DC1CB31-DC-5</v>
      </c>
      <c r="M1488" s="436">
        <f t="shared" si="306"/>
        <v>31</v>
      </c>
      <c r="N1488" s="437">
        <f t="shared" si="312"/>
        <v>202</v>
      </c>
      <c r="O1488" s="437"/>
      <c r="P1488" s="430" t="str">
        <f t="shared" si="307"/>
        <v/>
      </c>
      <c r="U1488" s="177">
        <v>89</v>
      </c>
      <c r="V1488" s="177" t="s">
        <v>3358</v>
      </c>
      <c r="W1488" s="177" t="s">
        <v>4737</v>
      </c>
      <c r="X1488" s="177" t="s">
        <v>3539</v>
      </c>
      <c r="Y1488" s="177" t="s">
        <v>4738</v>
      </c>
      <c r="Z1488" s="177" t="s">
        <v>5221</v>
      </c>
      <c r="AA1488" s="525" t="s">
        <v>4739</v>
      </c>
      <c r="AB1488" s="399" t="str">
        <f t="shared" si="308"/>
        <v>DC1CB31</v>
      </c>
      <c r="AC1488" s="399" t="str">
        <f t="shared" si="309"/>
        <v>DC1CB31-DC</v>
      </c>
      <c r="AD1488" t="str">
        <f>Y1488&amp;"-"&amp;VLOOKUP(AC1488,'LICH THI'!C:AA,9,0)</f>
        <v>64DCKT3014-42469</v>
      </c>
      <c r="AE1488">
        <f t="shared" si="310"/>
        <v>1</v>
      </c>
    </row>
    <row r="1489" spans="1:31" x14ac:dyDescent="0.25">
      <c r="A1489" s="436" t="str">
        <f t="shared" si="300"/>
        <v>DC1CB31-DC-168</v>
      </c>
      <c r="B1489" s="436">
        <f>COUNTIF(AC$4:AC1489,AC1489)</f>
        <v>168</v>
      </c>
      <c r="C1489" s="436" t="str">
        <f t="shared" si="301"/>
        <v>DC1CB31-DC</v>
      </c>
      <c r="D1489" s="436">
        <f>VLOOKUP(C1489,'LICH THI'!C:AA,12,0)</f>
        <v>597</v>
      </c>
      <c r="E1489" s="436">
        <f>VLOOKUP(C1489,'LICH THI'!C:AA,13,0)</f>
        <v>45</v>
      </c>
      <c r="F1489" s="436">
        <f t="shared" si="311"/>
        <v>45</v>
      </c>
      <c r="G1489" s="436">
        <f>VLOOKUP(C1489,'LICH THI'!C:AA,14,0)</f>
        <v>14</v>
      </c>
      <c r="H1489" s="436">
        <f t="shared" si="302"/>
        <v>4</v>
      </c>
      <c r="I1489" s="436" t="str">
        <f t="shared" si="303"/>
        <v>Nguyễn Quang Hóa</v>
      </c>
      <c r="J1489" s="436"/>
      <c r="K1489" s="436">
        <f t="shared" si="304"/>
        <v>5</v>
      </c>
      <c r="L1489" s="436" t="str">
        <f t="shared" si="305"/>
        <v>DC1CB31-DC-5</v>
      </c>
      <c r="M1489" s="436">
        <f t="shared" si="306"/>
        <v>31</v>
      </c>
      <c r="N1489" s="437">
        <f t="shared" si="312"/>
        <v>203</v>
      </c>
      <c r="O1489" s="437"/>
      <c r="P1489" s="430" t="str">
        <f t="shared" si="307"/>
        <v/>
      </c>
      <c r="U1489" s="177">
        <v>69</v>
      </c>
      <c r="V1489" s="177" t="s">
        <v>3325</v>
      </c>
      <c r="W1489" s="177" t="s">
        <v>3032</v>
      </c>
      <c r="X1489" s="177" t="s">
        <v>3787</v>
      </c>
      <c r="Y1489" s="177" t="s">
        <v>3788</v>
      </c>
      <c r="Z1489" s="177" t="s">
        <v>5221</v>
      </c>
      <c r="AA1489" s="525" t="s">
        <v>2861</v>
      </c>
      <c r="AB1489" s="399" t="str">
        <f t="shared" si="308"/>
        <v>DC1CB31</v>
      </c>
      <c r="AC1489" s="399" t="str">
        <f t="shared" si="309"/>
        <v>DC1CB31-DC</v>
      </c>
      <c r="AD1489" t="str">
        <f>Y1489&amp;"-"&amp;VLOOKUP(AC1489,'LICH THI'!C:AA,9,0)</f>
        <v>64DCDT3088-42469</v>
      </c>
      <c r="AE1489">
        <f t="shared" si="310"/>
        <v>1</v>
      </c>
    </row>
    <row r="1490" spans="1:31" x14ac:dyDescent="0.25">
      <c r="A1490" s="436" t="str">
        <f t="shared" si="300"/>
        <v>DC1CB31-DC-169</v>
      </c>
      <c r="B1490" s="436">
        <f>COUNTIF(AC$4:AC1490,AC1490)</f>
        <v>169</v>
      </c>
      <c r="C1490" s="436" t="str">
        <f t="shared" si="301"/>
        <v>DC1CB31-DC</v>
      </c>
      <c r="D1490" s="436">
        <f>VLOOKUP(C1490,'LICH THI'!C:AA,12,0)</f>
        <v>597</v>
      </c>
      <c r="E1490" s="436">
        <f>VLOOKUP(C1490,'LICH THI'!C:AA,13,0)</f>
        <v>45</v>
      </c>
      <c r="F1490" s="436">
        <f t="shared" si="311"/>
        <v>45</v>
      </c>
      <c r="G1490" s="436">
        <f>VLOOKUP(C1490,'LICH THI'!C:AA,14,0)</f>
        <v>14</v>
      </c>
      <c r="H1490" s="436">
        <f t="shared" si="302"/>
        <v>4</v>
      </c>
      <c r="I1490" s="436" t="str">
        <f t="shared" si="303"/>
        <v>Nguyễn Quang Hóa</v>
      </c>
      <c r="J1490" s="436"/>
      <c r="K1490" s="436">
        <f t="shared" si="304"/>
        <v>5</v>
      </c>
      <c r="L1490" s="436" t="str">
        <f t="shared" si="305"/>
        <v>DC1CB31-DC-5</v>
      </c>
      <c r="M1490" s="436">
        <f t="shared" si="306"/>
        <v>31</v>
      </c>
      <c r="N1490" s="437">
        <f t="shared" si="312"/>
        <v>204</v>
      </c>
      <c r="O1490" s="437"/>
      <c r="P1490" s="430" t="str">
        <f t="shared" si="307"/>
        <v/>
      </c>
      <c r="U1490" s="177">
        <v>69</v>
      </c>
      <c r="V1490" s="177" t="s">
        <v>3325</v>
      </c>
      <c r="W1490" s="177" t="s">
        <v>3032</v>
      </c>
      <c r="X1490" s="177" t="s">
        <v>3787</v>
      </c>
      <c r="Y1490" s="177" t="s">
        <v>3788</v>
      </c>
      <c r="Z1490" s="177" t="s">
        <v>5221</v>
      </c>
      <c r="AA1490" s="525" t="s">
        <v>2861</v>
      </c>
      <c r="AB1490" s="399" t="str">
        <f t="shared" si="308"/>
        <v>DC1CB31</v>
      </c>
      <c r="AC1490" s="399" t="str">
        <f t="shared" si="309"/>
        <v>DC1CB31-DC</v>
      </c>
      <c r="AD1490" t="str">
        <f>Y1490&amp;"-"&amp;VLOOKUP(AC1490,'LICH THI'!C:AA,9,0)</f>
        <v>64DCDT3088-42469</v>
      </c>
      <c r="AE1490">
        <f t="shared" si="310"/>
        <v>1</v>
      </c>
    </row>
    <row r="1491" spans="1:31" x14ac:dyDescent="0.25">
      <c r="A1491" s="436" t="str">
        <f t="shared" si="300"/>
        <v>DC1CB31-DC-170</v>
      </c>
      <c r="B1491" s="436">
        <f>COUNTIF(AC$4:AC1491,AC1491)</f>
        <v>170</v>
      </c>
      <c r="C1491" s="436" t="str">
        <f t="shared" si="301"/>
        <v>DC1CB31-DC</v>
      </c>
      <c r="D1491" s="436">
        <f>VLOOKUP(C1491,'LICH THI'!C:AA,12,0)</f>
        <v>597</v>
      </c>
      <c r="E1491" s="436">
        <f>VLOOKUP(C1491,'LICH THI'!C:AA,13,0)</f>
        <v>45</v>
      </c>
      <c r="F1491" s="436">
        <f t="shared" si="311"/>
        <v>45</v>
      </c>
      <c r="G1491" s="436">
        <f>VLOOKUP(C1491,'LICH THI'!C:AA,14,0)</f>
        <v>14</v>
      </c>
      <c r="H1491" s="436">
        <f t="shared" si="302"/>
        <v>4</v>
      </c>
      <c r="I1491" s="436" t="str">
        <f t="shared" si="303"/>
        <v>Phạm Thị Hoài</v>
      </c>
      <c r="J1491" s="436"/>
      <c r="K1491" s="436">
        <f t="shared" si="304"/>
        <v>5</v>
      </c>
      <c r="L1491" s="436" t="str">
        <f t="shared" si="305"/>
        <v>DC1CB31-DC-5</v>
      </c>
      <c r="M1491" s="436">
        <f t="shared" si="306"/>
        <v>31</v>
      </c>
      <c r="N1491" s="437">
        <f t="shared" si="312"/>
        <v>205</v>
      </c>
      <c r="O1491" s="437"/>
      <c r="P1491" s="430" t="str">
        <f t="shared" si="307"/>
        <v/>
      </c>
      <c r="U1491" s="177">
        <v>244</v>
      </c>
      <c r="V1491" s="177" t="s">
        <v>3502</v>
      </c>
      <c r="W1491" s="177" t="s">
        <v>3557</v>
      </c>
      <c r="X1491" s="177" t="s">
        <v>3924</v>
      </c>
      <c r="Y1491" s="177" t="s">
        <v>4381</v>
      </c>
      <c r="Z1491" s="177" t="s">
        <v>5221</v>
      </c>
      <c r="AA1491" s="525" t="s">
        <v>3570</v>
      </c>
      <c r="AB1491" s="399" t="str">
        <f t="shared" si="308"/>
        <v>DC1CB31</v>
      </c>
      <c r="AC1491" s="399" t="str">
        <f t="shared" si="309"/>
        <v>DC1CB31-DC</v>
      </c>
      <c r="AD1491" t="str">
        <f>Y1491&amp;"-"&amp;VLOOKUP(AC1491,'LICH THI'!C:AA,9,0)</f>
        <v>65DCKT21952-42469</v>
      </c>
      <c r="AE1491">
        <f t="shared" si="310"/>
        <v>1</v>
      </c>
    </row>
    <row r="1492" spans="1:31" x14ac:dyDescent="0.25">
      <c r="A1492" s="436" t="str">
        <f t="shared" si="300"/>
        <v>DC1CB31-DC-171</v>
      </c>
      <c r="B1492" s="436">
        <f>COUNTIF(AC$4:AC1492,AC1492)</f>
        <v>171</v>
      </c>
      <c r="C1492" s="436" t="str">
        <f t="shared" si="301"/>
        <v>DC1CB31-DC</v>
      </c>
      <c r="D1492" s="436">
        <f>VLOOKUP(C1492,'LICH THI'!C:AA,12,0)</f>
        <v>597</v>
      </c>
      <c r="E1492" s="436">
        <f>VLOOKUP(C1492,'LICH THI'!C:AA,13,0)</f>
        <v>45</v>
      </c>
      <c r="F1492" s="436">
        <f t="shared" si="311"/>
        <v>45</v>
      </c>
      <c r="G1492" s="436">
        <f>VLOOKUP(C1492,'LICH THI'!C:AA,14,0)</f>
        <v>14</v>
      </c>
      <c r="H1492" s="436">
        <f t="shared" si="302"/>
        <v>4</v>
      </c>
      <c r="I1492" s="436" t="str">
        <f t="shared" si="303"/>
        <v>Phạm Thị Hoài</v>
      </c>
      <c r="J1492" s="436"/>
      <c r="K1492" s="436">
        <f t="shared" si="304"/>
        <v>5</v>
      </c>
      <c r="L1492" s="436" t="str">
        <f t="shared" si="305"/>
        <v>DC1CB31-DC-5</v>
      </c>
      <c r="M1492" s="436">
        <f t="shared" si="306"/>
        <v>31</v>
      </c>
      <c r="N1492" s="437">
        <f t="shared" si="312"/>
        <v>206</v>
      </c>
      <c r="O1492" s="437"/>
      <c r="P1492" s="430" t="str">
        <f t="shared" si="307"/>
        <v/>
      </c>
      <c r="U1492" s="177">
        <v>244</v>
      </c>
      <c r="V1492" s="177" t="s">
        <v>3502</v>
      </c>
      <c r="W1492" s="177" t="s">
        <v>3557</v>
      </c>
      <c r="X1492" s="177" t="s">
        <v>3924</v>
      </c>
      <c r="Y1492" s="177" t="s">
        <v>4381</v>
      </c>
      <c r="Z1492" s="177" t="s">
        <v>5221</v>
      </c>
      <c r="AA1492" s="525" t="s">
        <v>3570</v>
      </c>
      <c r="AB1492" s="399" t="str">
        <f t="shared" si="308"/>
        <v>DC1CB31</v>
      </c>
      <c r="AC1492" s="399" t="str">
        <f t="shared" si="309"/>
        <v>DC1CB31-DC</v>
      </c>
      <c r="AD1492" t="str">
        <f>Y1492&amp;"-"&amp;VLOOKUP(AC1492,'LICH THI'!C:AA,9,0)</f>
        <v>65DCKT21952-42469</v>
      </c>
      <c r="AE1492">
        <f t="shared" si="310"/>
        <v>1</v>
      </c>
    </row>
    <row r="1493" spans="1:31" x14ac:dyDescent="0.25">
      <c r="A1493" s="436" t="str">
        <f t="shared" si="300"/>
        <v>DC1CB31-DC-172</v>
      </c>
      <c r="B1493" s="436">
        <f>COUNTIF(AC$4:AC1493,AC1493)</f>
        <v>172</v>
      </c>
      <c r="C1493" s="436" t="str">
        <f t="shared" si="301"/>
        <v>DC1CB31-DC</v>
      </c>
      <c r="D1493" s="436">
        <f>VLOOKUP(C1493,'LICH THI'!C:AA,12,0)</f>
        <v>597</v>
      </c>
      <c r="E1493" s="436">
        <f>VLOOKUP(C1493,'LICH THI'!C:AA,13,0)</f>
        <v>45</v>
      </c>
      <c r="F1493" s="436">
        <f t="shared" si="311"/>
        <v>45</v>
      </c>
      <c r="G1493" s="436">
        <f>VLOOKUP(C1493,'LICH THI'!C:AA,14,0)</f>
        <v>14</v>
      </c>
      <c r="H1493" s="436">
        <f t="shared" si="302"/>
        <v>4</v>
      </c>
      <c r="I1493" s="436" t="str">
        <f t="shared" si="303"/>
        <v>Trần Văn Hoan</v>
      </c>
      <c r="J1493" s="436"/>
      <c r="K1493" s="436">
        <f t="shared" si="304"/>
        <v>5</v>
      </c>
      <c r="L1493" s="436" t="str">
        <f t="shared" si="305"/>
        <v>DC1CB31-DC-5</v>
      </c>
      <c r="M1493" s="436">
        <f t="shared" si="306"/>
        <v>31</v>
      </c>
      <c r="N1493" s="437">
        <f t="shared" si="312"/>
        <v>207</v>
      </c>
      <c r="O1493" s="437"/>
      <c r="P1493" s="430" t="str">
        <f t="shared" si="307"/>
        <v/>
      </c>
      <c r="U1493" s="177">
        <v>15</v>
      </c>
      <c r="V1493" s="177" t="s">
        <v>2851</v>
      </c>
      <c r="W1493" s="177" t="s">
        <v>2757</v>
      </c>
      <c r="X1493" s="177" t="s">
        <v>4684</v>
      </c>
      <c r="Y1493" s="177" t="s">
        <v>4685</v>
      </c>
      <c r="Z1493" s="177" t="s">
        <v>5221</v>
      </c>
      <c r="AA1493" s="525" t="s">
        <v>4686</v>
      </c>
      <c r="AB1493" s="399" t="str">
        <f t="shared" si="308"/>
        <v>DC1CB31</v>
      </c>
      <c r="AC1493" s="399" t="str">
        <f t="shared" si="309"/>
        <v>DC1CB31-DC</v>
      </c>
      <c r="AD1493" t="str">
        <f>Y1493&amp;"-"&amp;VLOOKUP(AC1493,'LICH THI'!C:AA,9,0)</f>
        <v>64DCCD3206-42469</v>
      </c>
      <c r="AE1493">
        <f t="shared" si="310"/>
        <v>1</v>
      </c>
    </row>
    <row r="1494" spans="1:31" x14ac:dyDescent="0.25">
      <c r="A1494" s="436" t="str">
        <f t="shared" si="300"/>
        <v>DC1CB31-DC-173</v>
      </c>
      <c r="B1494" s="436">
        <f>COUNTIF(AC$4:AC1494,AC1494)</f>
        <v>173</v>
      </c>
      <c r="C1494" s="436" t="str">
        <f t="shared" si="301"/>
        <v>DC1CB31-DC</v>
      </c>
      <c r="D1494" s="436">
        <f>VLOOKUP(C1494,'LICH THI'!C:AA,12,0)</f>
        <v>597</v>
      </c>
      <c r="E1494" s="436">
        <f>VLOOKUP(C1494,'LICH THI'!C:AA,13,0)</f>
        <v>45</v>
      </c>
      <c r="F1494" s="436">
        <f t="shared" si="311"/>
        <v>45</v>
      </c>
      <c r="G1494" s="436">
        <f>VLOOKUP(C1494,'LICH THI'!C:AA,14,0)</f>
        <v>14</v>
      </c>
      <c r="H1494" s="436">
        <f t="shared" si="302"/>
        <v>4</v>
      </c>
      <c r="I1494" s="436" t="str">
        <f t="shared" si="303"/>
        <v>Trần Văn Hoan</v>
      </c>
      <c r="J1494" s="436"/>
      <c r="K1494" s="436">
        <f t="shared" si="304"/>
        <v>5</v>
      </c>
      <c r="L1494" s="436" t="str">
        <f t="shared" si="305"/>
        <v>DC1CB31-DC-5</v>
      </c>
      <c r="M1494" s="436">
        <f t="shared" si="306"/>
        <v>31</v>
      </c>
      <c r="N1494" s="437">
        <f t="shared" si="312"/>
        <v>208</v>
      </c>
      <c r="O1494" s="437"/>
      <c r="P1494" s="430" t="str">
        <f t="shared" si="307"/>
        <v/>
      </c>
      <c r="U1494" s="177">
        <v>15</v>
      </c>
      <c r="V1494" s="177" t="s">
        <v>2851</v>
      </c>
      <c r="W1494" s="177" t="s">
        <v>2757</v>
      </c>
      <c r="X1494" s="177" t="s">
        <v>4684</v>
      </c>
      <c r="Y1494" s="177" t="s">
        <v>4685</v>
      </c>
      <c r="Z1494" s="177" t="s">
        <v>5221</v>
      </c>
      <c r="AA1494" s="525" t="s">
        <v>4686</v>
      </c>
      <c r="AB1494" s="399" t="str">
        <f t="shared" si="308"/>
        <v>DC1CB31</v>
      </c>
      <c r="AC1494" s="399" t="str">
        <f t="shared" si="309"/>
        <v>DC1CB31-DC</v>
      </c>
      <c r="AD1494" t="str">
        <f>Y1494&amp;"-"&amp;VLOOKUP(AC1494,'LICH THI'!C:AA,9,0)</f>
        <v>64DCCD3206-42469</v>
      </c>
      <c r="AE1494">
        <f t="shared" si="310"/>
        <v>1</v>
      </c>
    </row>
    <row r="1495" spans="1:31" x14ac:dyDescent="0.25">
      <c r="A1495" s="436" t="str">
        <f t="shared" si="300"/>
        <v>DC1CB31-DC-174</v>
      </c>
      <c r="B1495" s="436">
        <f>COUNTIF(AC$4:AC1495,AC1495)</f>
        <v>174</v>
      </c>
      <c r="C1495" s="436" t="str">
        <f t="shared" si="301"/>
        <v>DC1CB31-DC</v>
      </c>
      <c r="D1495" s="436">
        <f>VLOOKUP(C1495,'LICH THI'!C:AA,12,0)</f>
        <v>597</v>
      </c>
      <c r="E1495" s="436">
        <f>VLOOKUP(C1495,'LICH THI'!C:AA,13,0)</f>
        <v>45</v>
      </c>
      <c r="F1495" s="436">
        <f t="shared" si="311"/>
        <v>45</v>
      </c>
      <c r="G1495" s="436">
        <f>VLOOKUP(C1495,'LICH THI'!C:AA,14,0)</f>
        <v>14</v>
      </c>
      <c r="H1495" s="436">
        <f t="shared" si="302"/>
        <v>4</v>
      </c>
      <c r="I1495" s="436" t="str">
        <f t="shared" si="303"/>
        <v>Đinh Huy Hoàng</v>
      </c>
      <c r="J1495" s="436"/>
      <c r="K1495" s="436">
        <f t="shared" si="304"/>
        <v>5</v>
      </c>
      <c r="L1495" s="436" t="str">
        <f t="shared" si="305"/>
        <v>DC1CB31-DC-5</v>
      </c>
      <c r="M1495" s="436">
        <f t="shared" si="306"/>
        <v>31</v>
      </c>
      <c r="N1495" s="437">
        <f t="shared" si="312"/>
        <v>209</v>
      </c>
      <c r="O1495" s="437"/>
      <c r="P1495" s="430" t="str">
        <f t="shared" si="307"/>
        <v/>
      </c>
      <c r="U1495" s="177">
        <v>156</v>
      </c>
      <c r="V1495" s="177" t="s">
        <v>3400</v>
      </c>
      <c r="W1495" s="177" t="s">
        <v>3401</v>
      </c>
      <c r="X1495" s="177" t="s">
        <v>2834</v>
      </c>
      <c r="Y1495" s="177" t="s">
        <v>3402</v>
      </c>
      <c r="Z1495" s="177" t="s">
        <v>5221</v>
      </c>
      <c r="AA1495" s="525" t="s">
        <v>3403</v>
      </c>
      <c r="AB1495" s="399" t="str">
        <f t="shared" si="308"/>
        <v>DC1CB31</v>
      </c>
      <c r="AC1495" s="399" t="str">
        <f t="shared" si="309"/>
        <v>DC1CB31-DC</v>
      </c>
      <c r="AD1495" t="str">
        <f>Y1495&amp;"-"&amp;VLOOKUP(AC1495,'LICH THI'!C:AA,9,0)</f>
        <v>64DCOT3204-42469</v>
      </c>
      <c r="AE1495">
        <f t="shared" si="310"/>
        <v>1</v>
      </c>
    </row>
    <row r="1496" spans="1:31" x14ac:dyDescent="0.25">
      <c r="A1496" s="436" t="str">
        <f t="shared" si="300"/>
        <v>DC1CB31-DC-175</v>
      </c>
      <c r="B1496" s="436">
        <f>COUNTIF(AC$4:AC1496,AC1496)</f>
        <v>175</v>
      </c>
      <c r="C1496" s="436" t="str">
        <f t="shared" si="301"/>
        <v>DC1CB31-DC</v>
      </c>
      <c r="D1496" s="436">
        <f>VLOOKUP(C1496,'LICH THI'!C:AA,12,0)</f>
        <v>597</v>
      </c>
      <c r="E1496" s="436">
        <f>VLOOKUP(C1496,'LICH THI'!C:AA,13,0)</f>
        <v>45</v>
      </c>
      <c r="F1496" s="436">
        <f t="shared" si="311"/>
        <v>45</v>
      </c>
      <c r="G1496" s="436">
        <f>VLOOKUP(C1496,'LICH THI'!C:AA,14,0)</f>
        <v>14</v>
      </c>
      <c r="H1496" s="436">
        <f t="shared" si="302"/>
        <v>4</v>
      </c>
      <c r="I1496" s="436" t="str">
        <f t="shared" si="303"/>
        <v>Đinh Huy Hoàng</v>
      </c>
      <c r="J1496" s="436"/>
      <c r="K1496" s="436">
        <f t="shared" si="304"/>
        <v>5</v>
      </c>
      <c r="L1496" s="436" t="str">
        <f t="shared" si="305"/>
        <v>DC1CB31-DC-5</v>
      </c>
      <c r="M1496" s="436">
        <f t="shared" si="306"/>
        <v>31</v>
      </c>
      <c r="N1496" s="437">
        <f t="shared" si="312"/>
        <v>210</v>
      </c>
      <c r="O1496" s="437"/>
      <c r="P1496" s="430" t="str">
        <f t="shared" si="307"/>
        <v/>
      </c>
      <c r="U1496" s="177">
        <v>156</v>
      </c>
      <c r="V1496" s="177" t="s">
        <v>3400</v>
      </c>
      <c r="W1496" s="177" t="s">
        <v>3401</v>
      </c>
      <c r="X1496" s="177" t="s">
        <v>2834</v>
      </c>
      <c r="Y1496" s="177" t="s">
        <v>3402</v>
      </c>
      <c r="Z1496" s="177" t="s">
        <v>5221</v>
      </c>
      <c r="AA1496" s="525" t="s">
        <v>3403</v>
      </c>
      <c r="AB1496" s="399" t="str">
        <f t="shared" si="308"/>
        <v>DC1CB31</v>
      </c>
      <c r="AC1496" s="399" t="str">
        <f t="shared" si="309"/>
        <v>DC1CB31-DC</v>
      </c>
      <c r="AD1496" t="str">
        <f>Y1496&amp;"-"&amp;VLOOKUP(AC1496,'LICH THI'!C:AA,9,0)</f>
        <v>64DCOT3204-42469</v>
      </c>
      <c r="AE1496">
        <f t="shared" si="310"/>
        <v>1</v>
      </c>
    </row>
    <row r="1497" spans="1:31" x14ac:dyDescent="0.25">
      <c r="A1497" s="436" t="str">
        <f t="shared" si="300"/>
        <v>DC1CB31-DC-176</v>
      </c>
      <c r="B1497" s="436">
        <f>COUNTIF(AC$4:AC1497,AC1497)</f>
        <v>176</v>
      </c>
      <c r="C1497" s="436" t="str">
        <f t="shared" si="301"/>
        <v>DC1CB31-DC</v>
      </c>
      <c r="D1497" s="436">
        <f>VLOOKUP(C1497,'LICH THI'!C:AA,12,0)</f>
        <v>597</v>
      </c>
      <c r="E1497" s="436">
        <f>VLOOKUP(C1497,'LICH THI'!C:AA,13,0)</f>
        <v>45</v>
      </c>
      <c r="F1497" s="436">
        <f t="shared" si="311"/>
        <v>45</v>
      </c>
      <c r="G1497" s="436">
        <f>VLOOKUP(C1497,'LICH THI'!C:AA,14,0)</f>
        <v>14</v>
      </c>
      <c r="H1497" s="436">
        <f t="shared" si="302"/>
        <v>4</v>
      </c>
      <c r="I1497" s="436" t="str">
        <f t="shared" si="303"/>
        <v>Đỗ Quý Hoàng</v>
      </c>
      <c r="J1497" s="436"/>
      <c r="K1497" s="436">
        <f t="shared" si="304"/>
        <v>5</v>
      </c>
      <c r="L1497" s="436" t="str">
        <f t="shared" si="305"/>
        <v>DC1CB31-DC-5</v>
      </c>
      <c r="M1497" s="436">
        <f t="shared" si="306"/>
        <v>31</v>
      </c>
      <c r="N1497" s="437">
        <f t="shared" si="312"/>
        <v>211</v>
      </c>
      <c r="O1497" s="437"/>
      <c r="P1497" s="430" t="str">
        <f t="shared" si="307"/>
        <v/>
      </c>
      <c r="U1497" s="177">
        <v>10</v>
      </c>
      <c r="V1497" s="177" t="s">
        <v>2825</v>
      </c>
      <c r="W1497" s="177" t="s">
        <v>2833</v>
      </c>
      <c r="X1497" s="177" t="s">
        <v>2834</v>
      </c>
      <c r="Y1497" s="177" t="s">
        <v>2835</v>
      </c>
      <c r="Z1497" s="177" t="s">
        <v>5221</v>
      </c>
      <c r="AA1497" s="525" t="s">
        <v>2836</v>
      </c>
      <c r="AB1497" s="399" t="str">
        <f t="shared" si="308"/>
        <v>DC1CB31</v>
      </c>
      <c r="AC1497" s="399" t="str">
        <f t="shared" si="309"/>
        <v>DC1CB31-DC</v>
      </c>
      <c r="AD1497" t="str">
        <f>Y1497&amp;"-"&amp;VLOOKUP(AC1497,'LICH THI'!C:AA,9,0)</f>
        <v>64DCCD3051-42469</v>
      </c>
      <c r="AE1497">
        <f t="shared" si="310"/>
        <v>1</v>
      </c>
    </row>
    <row r="1498" spans="1:31" x14ac:dyDescent="0.25">
      <c r="A1498" s="436" t="str">
        <f t="shared" si="300"/>
        <v>DC1CB31-DC-177</v>
      </c>
      <c r="B1498" s="436">
        <f>COUNTIF(AC$4:AC1498,AC1498)</f>
        <v>177</v>
      </c>
      <c r="C1498" s="436" t="str">
        <f t="shared" si="301"/>
        <v>DC1CB31-DC</v>
      </c>
      <c r="D1498" s="436">
        <f>VLOOKUP(C1498,'LICH THI'!C:AA,12,0)</f>
        <v>597</v>
      </c>
      <c r="E1498" s="436">
        <f>VLOOKUP(C1498,'LICH THI'!C:AA,13,0)</f>
        <v>45</v>
      </c>
      <c r="F1498" s="436">
        <f t="shared" si="311"/>
        <v>45</v>
      </c>
      <c r="G1498" s="436">
        <f>VLOOKUP(C1498,'LICH THI'!C:AA,14,0)</f>
        <v>14</v>
      </c>
      <c r="H1498" s="436">
        <f t="shared" si="302"/>
        <v>4</v>
      </c>
      <c r="I1498" s="436" t="str">
        <f t="shared" si="303"/>
        <v>Đỗ Quý Hoàng</v>
      </c>
      <c r="J1498" s="436"/>
      <c r="K1498" s="436">
        <f t="shared" si="304"/>
        <v>5</v>
      </c>
      <c r="L1498" s="436" t="str">
        <f t="shared" si="305"/>
        <v>DC1CB31-DC-5</v>
      </c>
      <c r="M1498" s="436">
        <f t="shared" si="306"/>
        <v>31</v>
      </c>
      <c r="N1498" s="437">
        <f t="shared" si="312"/>
        <v>212</v>
      </c>
      <c r="O1498" s="437"/>
      <c r="P1498" s="430" t="str">
        <f t="shared" si="307"/>
        <v/>
      </c>
      <c r="U1498" s="177">
        <v>10</v>
      </c>
      <c r="V1498" s="177" t="s">
        <v>2825</v>
      </c>
      <c r="W1498" s="177" t="s">
        <v>2833</v>
      </c>
      <c r="X1498" s="177" t="s">
        <v>2834</v>
      </c>
      <c r="Y1498" s="177" t="s">
        <v>2835</v>
      </c>
      <c r="Z1498" s="177" t="s">
        <v>5221</v>
      </c>
      <c r="AA1498" s="525" t="s">
        <v>2836</v>
      </c>
      <c r="AB1498" s="399" t="str">
        <f t="shared" si="308"/>
        <v>DC1CB31</v>
      </c>
      <c r="AC1498" s="399" t="str">
        <f t="shared" si="309"/>
        <v>DC1CB31-DC</v>
      </c>
      <c r="AD1498" t="str">
        <f>Y1498&amp;"-"&amp;VLOOKUP(AC1498,'LICH THI'!C:AA,9,0)</f>
        <v>64DCCD3051-42469</v>
      </c>
      <c r="AE1498">
        <f t="shared" si="310"/>
        <v>1</v>
      </c>
    </row>
    <row r="1499" spans="1:31" x14ac:dyDescent="0.25">
      <c r="A1499" s="436" t="str">
        <f t="shared" si="300"/>
        <v>DC1CB31-DC-178</v>
      </c>
      <c r="B1499" s="436">
        <f>COUNTIF(AC$4:AC1499,AC1499)</f>
        <v>178</v>
      </c>
      <c r="C1499" s="436" t="str">
        <f t="shared" si="301"/>
        <v>DC1CB31-DC</v>
      </c>
      <c r="D1499" s="436">
        <f>VLOOKUP(C1499,'LICH THI'!C:AA,12,0)</f>
        <v>597</v>
      </c>
      <c r="E1499" s="436">
        <f>VLOOKUP(C1499,'LICH THI'!C:AA,13,0)</f>
        <v>45</v>
      </c>
      <c r="F1499" s="436">
        <f t="shared" si="311"/>
        <v>45</v>
      </c>
      <c r="G1499" s="436">
        <f>VLOOKUP(C1499,'LICH THI'!C:AA,14,0)</f>
        <v>14</v>
      </c>
      <c r="H1499" s="436">
        <f t="shared" si="302"/>
        <v>4</v>
      </c>
      <c r="I1499" s="436" t="str">
        <f t="shared" si="303"/>
        <v>Nguyễn Quang Hoàng</v>
      </c>
      <c r="J1499" s="436"/>
      <c r="K1499" s="436">
        <f t="shared" si="304"/>
        <v>5</v>
      </c>
      <c r="L1499" s="436" t="str">
        <f t="shared" si="305"/>
        <v>DC1CB31-DC-5</v>
      </c>
      <c r="M1499" s="436">
        <f t="shared" si="306"/>
        <v>31</v>
      </c>
      <c r="N1499" s="437">
        <f t="shared" si="312"/>
        <v>213</v>
      </c>
      <c r="O1499" s="437"/>
      <c r="P1499" s="430" t="str">
        <f t="shared" si="307"/>
        <v/>
      </c>
      <c r="U1499" s="177">
        <v>226</v>
      </c>
      <c r="V1499" s="177" t="s">
        <v>3491</v>
      </c>
      <c r="W1499" s="177" t="s">
        <v>3032</v>
      </c>
      <c r="X1499" s="177" t="s">
        <v>2834</v>
      </c>
      <c r="Y1499" s="177" t="s">
        <v>6279</v>
      </c>
      <c r="Z1499" s="177" t="s">
        <v>5221</v>
      </c>
      <c r="AA1499" s="525" t="s">
        <v>6280</v>
      </c>
      <c r="AB1499" s="399" t="str">
        <f t="shared" si="308"/>
        <v>DC1CB31</v>
      </c>
      <c r="AC1499" s="399" t="str">
        <f t="shared" si="309"/>
        <v>DC1CB31-DC</v>
      </c>
      <c r="AD1499" t="str">
        <f>Y1499&amp;"-"&amp;VLOOKUP(AC1499,'LICH THI'!C:AA,9,0)</f>
        <v>65DCKT23184-42469</v>
      </c>
      <c r="AE1499">
        <f t="shared" si="310"/>
        <v>1</v>
      </c>
    </row>
    <row r="1500" spans="1:31" x14ac:dyDescent="0.25">
      <c r="A1500" s="436" t="str">
        <f t="shared" si="300"/>
        <v>DC1CB31-DC-179</v>
      </c>
      <c r="B1500" s="436">
        <f>COUNTIF(AC$4:AC1500,AC1500)</f>
        <v>179</v>
      </c>
      <c r="C1500" s="436" t="str">
        <f t="shared" si="301"/>
        <v>DC1CB31-DC</v>
      </c>
      <c r="D1500" s="436">
        <f>VLOOKUP(C1500,'LICH THI'!C:AA,12,0)</f>
        <v>597</v>
      </c>
      <c r="E1500" s="436">
        <f>VLOOKUP(C1500,'LICH THI'!C:AA,13,0)</f>
        <v>45</v>
      </c>
      <c r="F1500" s="436">
        <f t="shared" si="311"/>
        <v>45</v>
      </c>
      <c r="G1500" s="436">
        <f>VLOOKUP(C1500,'LICH THI'!C:AA,14,0)</f>
        <v>14</v>
      </c>
      <c r="H1500" s="436">
        <f t="shared" si="302"/>
        <v>4</v>
      </c>
      <c r="I1500" s="436" t="str">
        <f t="shared" si="303"/>
        <v>Nguyễn Quang Hoàng</v>
      </c>
      <c r="J1500" s="436"/>
      <c r="K1500" s="436">
        <f t="shared" si="304"/>
        <v>5</v>
      </c>
      <c r="L1500" s="436" t="str">
        <f t="shared" si="305"/>
        <v>DC1CB31-DC-5</v>
      </c>
      <c r="M1500" s="436">
        <f t="shared" si="306"/>
        <v>31</v>
      </c>
      <c r="N1500" s="437">
        <f t="shared" si="312"/>
        <v>214</v>
      </c>
      <c r="O1500" s="437"/>
      <c r="P1500" s="430" t="str">
        <f t="shared" si="307"/>
        <v/>
      </c>
      <c r="U1500" s="177">
        <v>226</v>
      </c>
      <c r="V1500" s="177" t="s">
        <v>3491</v>
      </c>
      <c r="W1500" s="177" t="s">
        <v>3032</v>
      </c>
      <c r="X1500" s="177" t="s">
        <v>2834</v>
      </c>
      <c r="Y1500" s="177" t="s">
        <v>6279</v>
      </c>
      <c r="Z1500" s="177" t="s">
        <v>5221</v>
      </c>
      <c r="AA1500" s="525" t="s">
        <v>6280</v>
      </c>
      <c r="AB1500" s="399" t="str">
        <f t="shared" si="308"/>
        <v>DC1CB31</v>
      </c>
      <c r="AC1500" s="399" t="str">
        <f t="shared" si="309"/>
        <v>DC1CB31-DC</v>
      </c>
      <c r="AD1500" t="str">
        <f>Y1500&amp;"-"&amp;VLOOKUP(AC1500,'LICH THI'!C:AA,9,0)</f>
        <v>65DCKT23184-42469</v>
      </c>
      <c r="AE1500">
        <f t="shared" si="310"/>
        <v>1</v>
      </c>
    </row>
    <row r="1501" spans="1:31" x14ac:dyDescent="0.25">
      <c r="A1501" s="436" t="str">
        <f t="shared" si="300"/>
        <v>DC1CB31-DC-180</v>
      </c>
      <c r="B1501" s="436">
        <f>COUNTIF(AC$4:AC1501,AC1501)</f>
        <v>180</v>
      </c>
      <c r="C1501" s="436" t="str">
        <f t="shared" si="301"/>
        <v>DC1CB31-DC</v>
      </c>
      <c r="D1501" s="436">
        <f>VLOOKUP(C1501,'LICH THI'!C:AA,12,0)</f>
        <v>597</v>
      </c>
      <c r="E1501" s="436">
        <f>VLOOKUP(C1501,'LICH THI'!C:AA,13,0)</f>
        <v>45</v>
      </c>
      <c r="F1501" s="436">
        <f t="shared" si="311"/>
        <v>45</v>
      </c>
      <c r="G1501" s="436">
        <f>VLOOKUP(C1501,'LICH THI'!C:AA,14,0)</f>
        <v>14</v>
      </c>
      <c r="H1501" s="436">
        <f t="shared" si="302"/>
        <v>4</v>
      </c>
      <c r="I1501" s="436" t="str">
        <f t="shared" si="303"/>
        <v>Phan Huy Hoàng</v>
      </c>
      <c r="J1501" s="436"/>
      <c r="K1501" s="436">
        <f t="shared" si="304"/>
        <v>5</v>
      </c>
      <c r="L1501" s="436" t="str">
        <f t="shared" si="305"/>
        <v>DC1CB31-DC-5</v>
      </c>
      <c r="M1501" s="436">
        <f t="shared" si="306"/>
        <v>31</v>
      </c>
      <c r="N1501" s="437">
        <f t="shared" si="312"/>
        <v>215</v>
      </c>
      <c r="O1501" s="437"/>
      <c r="P1501" s="430" t="str">
        <f t="shared" si="307"/>
        <v/>
      </c>
      <c r="U1501" s="177">
        <v>298</v>
      </c>
      <c r="V1501" s="177" t="s">
        <v>3595</v>
      </c>
      <c r="W1501" s="177" t="s">
        <v>5023</v>
      </c>
      <c r="X1501" s="177" t="s">
        <v>2834</v>
      </c>
      <c r="Y1501" s="177" t="s">
        <v>5024</v>
      </c>
      <c r="Z1501" s="177" t="s">
        <v>5221</v>
      </c>
      <c r="AA1501" s="525" t="s">
        <v>5025</v>
      </c>
      <c r="AB1501" s="399" t="str">
        <f t="shared" si="308"/>
        <v>DC1CB31</v>
      </c>
      <c r="AC1501" s="399" t="str">
        <f t="shared" si="309"/>
        <v>DC1CB31-DC</v>
      </c>
      <c r="AD1501" t="str">
        <f>Y1501&amp;"-"&amp;VLOOKUP(AC1501,'LICH THI'!C:AA,9,0)</f>
        <v>64DCCC3045-42469</v>
      </c>
      <c r="AE1501">
        <f t="shared" si="310"/>
        <v>1</v>
      </c>
    </row>
    <row r="1502" spans="1:31" x14ac:dyDescent="0.25">
      <c r="A1502" s="436" t="str">
        <f t="shared" si="300"/>
        <v>DC1CB31-DC-181</v>
      </c>
      <c r="B1502" s="436">
        <f>COUNTIF(AC$4:AC1502,AC1502)</f>
        <v>181</v>
      </c>
      <c r="C1502" s="436" t="str">
        <f t="shared" si="301"/>
        <v>DC1CB31-DC</v>
      </c>
      <c r="D1502" s="436">
        <f>VLOOKUP(C1502,'LICH THI'!C:AA,12,0)</f>
        <v>597</v>
      </c>
      <c r="E1502" s="436">
        <f>VLOOKUP(C1502,'LICH THI'!C:AA,13,0)</f>
        <v>45</v>
      </c>
      <c r="F1502" s="436">
        <f t="shared" si="311"/>
        <v>45</v>
      </c>
      <c r="G1502" s="436">
        <f>VLOOKUP(C1502,'LICH THI'!C:AA,14,0)</f>
        <v>14</v>
      </c>
      <c r="H1502" s="436">
        <f t="shared" si="302"/>
        <v>5</v>
      </c>
      <c r="I1502" s="436" t="str">
        <f t="shared" si="303"/>
        <v>Tạ Lê Hoàng</v>
      </c>
      <c r="J1502" s="436"/>
      <c r="K1502" s="436">
        <f t="shared" si="304"/>
        <v>6</v>
      </c>
      <c r="L1502" s="436" t="str">
        <f t="shared" si="305"/>
        <v>DC1CB31-DC-6</v>
      </c>
      <c r="M1502" s="436">
        <f t="shared" si="306"/>
        <v>31</v>
      </c>
      <c r="N1502" s="437">
        <f t="shared" si="312"/>
        <v>266</v>
      </c>
      <c r="O1502" s="437"/>
      <c r="P1502" s="430" t="str">
        <f t="shared" si="307"/>
        <v/>
      </c>
      <c r="U1502" s="177">
        <v>220</v>
      </c>
      <c r="V1502" s="177" t="s">
        <v>4874</v>
      </c>
      <c r="W1502" s="177" t="s">
        <v>6270</v>
      </c>
      <c r="X1502" s="177" t="s">
        <v>2834</v>
      </c>
      <c r="Y1502" s="177" t="s">
        <v>6271</v>
      </c>
      <c r="Z1502" s="177" t="s">
        <v>5221</v>
      </c>
      <c r="AA1502" s="525" t="s">
        <v>4067</v>
      </c>
      <c r="AB1502" s="399" t="str">
        <f t="shared" si="308"/>
        <v>DC1CB31</v>
      </c>
      <c r="AC1502" s="399" t="str">
        <f t="shared" si="309"/>
        <v>DC1CB31-DC</v>
      </c>
      <c r="AD1502" t="str">
        <f>Y1502&amp;"-"&amp;VLOOKUP(AC1502,'LICH THI'!C:AA,9,0)</f>
        <v>65DCHT22368-42469</v>
      </c>
      <c r="AE1502">
        <f t="shared" si="310"/>
        <v>1</v>
      </c>
    </row>
    <row r="1503" spans="1:31" x14ac:dyDescent="0.25">
      <c r="A1503" s="436" t="str">
        <f t="shared" si="300"/>
        <v>DC1CB31-DC-182</v>
      </c>
      <c r="B1503" s="436">
        <f>COUNTIF(AC$4:AC1503,AC1503)</f>
        <v>182</v>
      </c>
      <c r="C1503" s="436" t="str">
        <f t="shared" si="301"/>
        <v>DC1CB31-DC</v>
      </c>
      <c r="D1503" s="436">
        <f>VLOOKUP(C1503,'LICH THI'!C:AA,12,0)</f>
        <v>597</v>
      </c>
      <c r="E1503" s="436">
        <f>VLOOKUP(C1503,'LICH THI'!C:AA,13,0)</f>
        <v>45</v>
      </c>
      <c r="F1503" s="436">
        <f t="shared" si="311"/>
        <v>45</v>
      </c>
      <c r="G1503" s="436">
        <f>VLOOKUP(C1503,'LICH THI'!C:AA,14,0)</f>
        <v>14</v>
      </c>
      <c r="H1503" s="436">
        <f t="shared" si="302"/>
        <v>5</v>
      </c>
      <c r="I1503" s="436" t="str">
        <f t="shared" si="303"/>
        <v>Tạ Lê Hoàng</v>
      </c>
      <c r="J1503" s="436"/>
      <c r="K1503" s="436">
        <f t="shared" si="304"/>
        <v>6</v>
      </c>
      <c r="L1503" s="436" t="str">
        <f t="shared" si="305"/>
        <v>DC1CB31-DC-6</v>
      </c>
      <c r="M1503" s="436">
        <f t="shared" si="306"/>
        <v>31</v>
      </c>
      <c r="N1503" s="437">
        <f t="shared" si="312"/>
        <v>267</v>
      </c>
      <c r="O1503" s="437"/>
      <c r="P1503" s="430" t="str">
        <f t="shared" si="307"/>
        <v/>
      </c>
      <c r="U1503" s="177">
        <v>220</v>
      </c>
      <c r="V1503" s="177" t="s">
        <v>4874</v>
      </c>
      <c r="W1503" s="177" t="s">
        <v>6270</v>
      </c>
      <c r="X1503" s="177" t="s">
        <v>2834</v>
      </c>
      <c r="Y1503" s="177" t="s">
        <v>6271</v>
      </c>
      <c r="Z1503" s="177" t="s">
        <v>5221</v>
      </c>
      <c r="AA1503" s="525" t="s">
        <v>4067</v>
      </c>
      <c r="AB1503" s="399" t="str">
        <f t="shared" si="308"/>
        <v>DC1CB31</v>
      </c>
      <c r="AC1503" s="399" t="str">
        <f t="shared" si="309"/>
        <v>DC1CB31-DC</v>
      </c>
      <c r="AD1503" t="str">
        <f>Y1503&amp;"-"&amp;VLOOKUP(AC1503,'LICH THI'!C:AA,9,0)</f>
        <v>65DCHT22368-42469</v>
      </c>
      <c r="AE1503">
        <f t="shared" si="310"/>
        <v>1</v>
      </c>
    </row>
    <row r="1504" spans="1:31" x14ac:dyDescent="0.25">
      <c r="A1504" s="436" t="str">
        <f t="shared" si="300"/>
        <v>DC1CB31-DC-183</v>
      </c>
      <c r="B1504" s="436">
        <f>COUNTIF(AC$4:AC1504,AC1504)</f>
        <v>183</v>
      </c>
      <c r="C1504" s="436" t="str">
        <f t="shared" si="301"/>
        <v>DC1CB31-DC</v>
      </c>
      <c r="D1504" s="436">
        <f>VLOOKUP(C1504,'LICH THI'!C:AA,12,0)</f>
        <v>597</v>
      </c>
      <c r="E1504" s="436">
        <f>VLOOKUP(C1504,'LICH THI'!C:AA,13,0)</f>
        <v>45</v>
      </c>
      <c r="F1504" s="436">
        <f t="shared" si="311"/>
        <v>45</v>
      </c>
      <c r="G1504" s="436">
        <f>VLOOKUP(C1504,'LICH THI'!C:AA,14,0)</f>
        <v>14</v>
      </c>
      <c r="H1504" s="436">
        <f t="shared" si="302"/>
        <v>5</v>
      </c>
      <c r="I1504" s="436" t="str">
        <f t="shared" si="303"/>
        <v>Vũ Duy Hoàng</v>
      </c>
      <c r="J1504" s="436"/>
      <c r="K1504" s="436">
        <f t="shared" si="304"/>
        <v>6</v>
      </c>
      <c r="L1504" s="436" t="str">
        <f t="shared" si="305"/>
        <v>DC1CB31-DC-6</v>
      </c>
      <c r="M1504" s="436">
        <f t="shared" si="306"/>
        <v>31</v>
      </c>
      <c r="N1504" s="437">
        <f t="shared" si="312"/>
        <v>268</v>
      </c>
      <c r="O1504" s="437"/>
      <c r="P1504" s="430" t="str">
        <f t="shared" si="307"/>
        <v/>
      </c>
      <c r="U1504" s="177">
        <v>29</v>
      </c>
      <c r="V1504" s="177" t="s">
        <v>2897</v>
      </c>
      <c r="W1504" s="177" t="s">
        <v>3980</v>
      </c>
      <c r="X1504" s="177" t="s">
        <v>2834</v>
      </c>
      <c r="Y1504" s="177" t="s">
        <v>6184</v>
      </c>
      <c r="Z1504" s="177" t="s">
        <v>5221</v>
      </c>
      <c r="AA1504" s="525" t="s">
        <v>4409</v>
      </c>
      <c r="AB1504" s="399" t="str">
        <f t="shared" si="308"/>
        <v>DC1CB31</v>
      </c>
      <c r="AC1504" s="399" t="str">
        <f t="shared" si="309"/>
        <v>DC1CB31-DC</v>
      </c>
      <c r="AD1504" t="str">
        <f>Y1504&amp;"-"&amp;VLOOKUP(AC1504,'LICH THI'!C:AA,9,0)</f>
        <v>64DCDB3018-42469</v>
      </c>
      <c r="AE1504">
        <f t="shared" si="310"/>
        <v>1</v>
      </c>
    </row>
    <row r="1505" spans="1:31" x14ac:dyDescent="0.25">
      <c r="A1505" s="436" t="str">
        <f t="shared" si="300"/>
        <v>DC1CB31-DC-184</v>
      </c>
      <c r="B1505" s="436">
        <f>COUNTIF(AC$4:AC1505,AC1505)</f>
        <v>184</v>
      </c>
      <c r="C1505" s="436" t="str">
        <f t="shared" si="301"/>
        <v>DC1CB31-DC</v>
      </c>
      <c r="D1505" s="436">
        <f>VLOOKUP(C1505,'LICH THI'!C:AA,12,0)</f>
        <v>597</v>
      </c>
      <c r="E1505" s="436">
        <f>VLOOKUP(C1505,'LICH THI'!C:AA,13,0)</f>
        <v>45</v>
      </c>
      <c r="F1505" s="436">
        <f t="shared" si="311"/>
        <v>45</v>
      </c>
      <c r="G1505" s="436">
        <f>VLOOKUP(C1505,'LICH THI'!C:AA,14,0)</f>
        <v>14</v>
      </c>
      <c r="H1505" s="436">
        <f t="shared" si="302"/>
        <v>5</v>
      </c>
      <c r="I1505" s="436" t="str">
        <f t="shared" si="303"/>
        <v>Vũ Duy Hoàng</v>
      </c>
      <c r="J1505" s="436"/>
      <c r="K1505" s="436">
        <f t="shared" si="304"/>
        <v>6</v>
      </c>
      <c r="L1505" s="436" t="str">
        <f t="shared" si="305"/>
        <v>DC1CB31-DC-6</v>
      </c>
      <c r="M1505" s="436">
        <f t="shared" si="306"/>
        <v>31</v>
      </c>
      <c r="N1505" s="437">
        <f t="shared" si="312"/>
        <v>269</v>
      </c>
      <c r="O1505" s="437"/>
      <c r="P1505" s="430" t="str">
        <f t="shared" si="307"/>
        <v/>
      </c>
      <c r="U1505" s="177">
        <v>29</v>
      </c>
      <c r="V1505" s="177" t="s">
        <v>2897</v>
      </c>
      <c r="W1505" s="177" t="s">
        <v>3980</v>
      </c>
      <c r="X1505" s="177" t="s">
        <v>2834</v>
      </c>
      <c r="Y1505" s="177" t="s">
        <v>6184</v>
      </c>
      <c r="Z1505" s="177" t="s">
        <v>5221</v>
      </c>
      <c r="AA1505" s="525" t="s">
        <v>4409</v>
      </c>
      <c r="AB1505" s="399" t="str">
        <f t="shared" si="308"/>
        <v>DC1CB31</v>
      </c>
      <c r="AC1505" s="399" t="str">
        <f t="shared" si="309"/>
        <v>DC1CB31-DC</v>
      </c>
      <c r="AD1505" t="str">
        <f>Y1505&amp;"-"&amp;VLOOKUP(AC1505,'LICH THI'!C:AA,9,0)</f>
        <v>64DCDB3018-42469</v>
      </c>
      <c r="AE1505">
        <f t="shared" si="310"/>
        <v>1</v>
      </c>
    </row>
    <row r="1506" spans="1:31" x14ac:dyDescent="0.25">
      <c r="A1506" s="436" t="str">
        <f t="shared" si="300"/>
        <v>DC1CB31-DC-185</v>
      </c>
      <c r="B1506" s="436">
        <f>COUNTIF(AC$4:AC1506,AC1506)</f>
        <v>185</v>
      </c>
      <c r="C1506" s="436" t="str">
        <f t="shared" si="301"/>
        <v>DC1CB31-DC</v>
      </c>
      <c r="D1506" s="436">
        <f>VLOOKUP(C1506,'LICH THI'!C:AA,12,0)</f>
        <v>597</v>
      </c>
      <c r="E1506" s="436">
        <f>VLOOKUP(C1506,'LICH THI'!C:AA,13,0)</f>
        <v>45</v>
      </c>
      <c r="F1506" s="436">
        <f t="shared" si="311"/>
        <v>45</v>
      </c>
      <c r="G1506" s="436">
        <f>VLOOKUP(C1506,'LICH THI'!C:AA,14,0)</f>
        <v>14</v>
      </c>
      <c r="H1506" s="436">
        <f t="shared" si="302"/>
        <v>5</v>
      </c>
      <c r="I1506" s="436" t="str">
        <f t="shared" si="303"/>
        <v>Nguyễn Thị Hồng</v>
      </c>
      <c r="J1506" s="436"/>
      <c r="K1506" s="436">
        <f t="shared" si="304"/>
        <v>6</v>
      </c>
      <c r="L1506" s="436" t="str">
        <f t="shared" si="305"/>
        <v>DC1CB31-DC-6</v>
      </c>
      <c r="M1506" s="436">
        <f t="shared" si="306"/>
        <v>31</v>
      </c>
      <c r="N1506" s="437">
        <f t="shared" si="312"/>
        <v>270</v>
      </c>
      <c r="O1506" s="437"/>
      <c r="P1506" s="430" t="str">
        <f t="shared" si="307"/>
        <v/>
      </c>
      <c r="U1506" s="177">
        <v>59</v>
      </c>
      <c r="V1506" s="177" t="s">
        <v>3308</v>
      </c>
      <c r="W1506" s="177" t="s">
        <v>2619</v>
      </c>
      <c r="X1506" s="177" t="s">
        <v>2797</v>
      </c>
      <c r="Y1506" s="177" t="s">
        <v>6191</v>
      </c>
      <c r="Z1506" s="177" t="s">
        <v>5221</v>
      </c>
      <c r="AA1506" s="525" t="s">
        <v>3352</v>
      </c>
      <c r="AB1506" s="399" t="str">
        <f t="shared" si="308"/>
        <v>DC1CB31</v>
      </c>
      <c r="AC1506" s="399" t="str">
        <f t="shared" si="309"/>
        <v>DC1CB31-DC</v>
      </c>
      <c r="AD1506" t="str">
        <f>Y1506&amp;"-"&amp;VLOOKUP(AC1506,'LICH THI'!C:AA,9,0)</f>
        <v>64DCDT3194-42469</v>
      </c>
      <c r="AE1506">
        <f t="shared" si="310"/>
        <v>1</v>
      </c>
    </row>
    <row r="1507" spans="1:31" x14ac:dyDescent="0.25">
      <c r="A1507" s="436" t="str">
        <f t="shared" si="300"/>
        <v>DC1CB31-DC-186</v>
      </c>
      <c r="B1507" s="436">
        <f>COUNTIF(AC$4:AC1507,AC1507)</f>
        <v>186</v>
      </c>
      <c r="C1507" s="436" t="str">
        <f t="shared" si="301"/>
        <v>DC1CB31-DC</v>
      </c>
      <c r="D1507" s="436">
        <f>VLOOKUP(C1507,'LICH THI'!C:AA,12,0)</f>
        <v>597</v>
      </c>
      <c r="E1507" s="436">
        <f>VLOOKUP(C1507,'LICH THI'!C:AA,13,0)</f>
        <v>45</v>
      </c>
      <c r="F1507" s="436">
        <f t="shared" si="311"/>
        <v>45</v>
      </c>
      <c r="G1507" s="436">
        <f>VLOOKUP(C1507,'LICH THI'!C:AA,14,0)</f>
        <v>14</v>
      </c>
      <c r="H1507" s="436">
        <f t="shared" si="302"/>
        <v>5</v>
      </c>
      <c r="I1507" s="436" t="str">
        <f t="shared" si="303"/>
        <v>Nguyễn Thị Hồng</v>
      </c>
      <c r="J1507" s="436"/>
      <c r="K1507" s="436">
        <f t="shared" si="304"/>
        <v>6</v>
      </c>
      <c r="L1507" s="436" t="str">
        <f t="shared" si="305"/>
        <v>DC1CB31-DC-6</v>
      </c>
      <c r="M1507" s="436">
        <f t="shared" si="306"/>
        <v>31</v>
      </c>
      <c r="N1507" s="437">
        <f t="shared" si="312"/>
        <v>271</v>
      </c>
      <c r="O1507" s="437"/>
      <c r="P1507" s="430" t="str">
        <f t="shared" si="307"/>
        <v/>
      </c>
      <c r="U1507" s="177">
        <v>59</v>
      </c>
      <c r="V1507" s="177" t="s">
        <v>3308</v>
      </c>
      <c r="W1507" s="177" t="s">
        <v>2619</v>
      </c>
      <c r="X1507" s="177" t="s">
        <v>2797</v>
      </c>
      <c r="Y1507" s="177" t="s">
        <v>6191</v>
      </c>
      <c r="Z1507" s="177" t="s">
        <v>5221</v>
      </c>
      <c r="AA1507" s="525" t="s">
        <v>3352</v>
      </c>
      <c r="AB1507" s="399" t="str">
        <f t="shared" si="308"/>
        <v>DC1CB31</v>
      </c>
      <c r="AC1507" s="399" t="str">
        <f t="shared" si="309"/>
        <v>DC1CB31-DC</v>
      </c>
      <c r="AD1507" t="str">
        <f>Y1507&amp;"-"&amp;VLOOKUP(AC1507,'LICH THI'!C:AA,9,0)</f>
        <v>64DCDT3194-42469</v>
      </c>
      <c r="AE1507">
        <f t="shared" si="310"/>
        <v>1</v>
      </c>
    </row>
    <row r="1508" spans="1:31" x14ac:dyDescent="0.25">
      <c r="A1508" s="436" t="str">
        <f t="shared" si="300"/>
        <v>DC1CB31-DC-187</v>
      </c>
      <c r="B1508" s="436">
        <f>COUNTIF(AC$4:AC1508,AC1508)</f>
        <v>187</v>
      </c>
      <c r="C1508" s="436" t="str">
        <f t="shared" si="301"/>
        <v>DC1CB31-DC</v>
      </c>
      <c r="D1508" s="436">
        <f>VLOOKUP(C1508,'LICH THI'!C:AA,12,0)</f>
        <v>597</v>
      </c>
      <c r="E1508" s="436">
        <f>VLOOKUP(C1508,'LICH THI'!C:AA,13,0)</f>
        <v>45</v>
      </c>
      <c r="F1508" s="436">
        <f t="shared" si="311"/>
        <v>45</v>
      </c>
      <c r="G1508" s="436">
        <f>VLOOKUP(C1508,'LICH THI'!C:AA,14,0)</f>
        <v>14</v>
      </c>
      <c r="H1508" s="436">
        <f t="shared" si="302"/>
        <v>5</v>
      </c>
      <c r="I1508" s="436" t="str">
        <f t="shared" si="303"/>
        <v>Nguyễn Thị Hồng</v>
      </c>
      <c r="J1508" s="436"/>
      <c r="K1508" s="436">
        <f t="shared" si="304"/>
        <v>6</v>
      </c>
      <c r="L1508" s="436" t="str">
        <f t="shared" si="305"/>
        <v>DC1CB31-DC-6</v>
      </c>
      <c r="M1508" s="436">
        <f t="shared" si="306"/>
        <v>31</v>
      </c>
      <c r="N1508" s="437">
        <f t="shared" si="312"/>
        <v>272</v>
      </c>
      <c r="O1508" s="437"/>
      <c r="P1508" s="430" t="str">
        <f t="shared" si="307"/>
        <v/>
      </c>
      <c r="U1508" s="177">
        <v>221</v>
      </c>
      <c r="V1508" s="177" t="s">
        <v>5903</v>
      </c>
      <c r="W1508" s="177" t="s">
        <v>2619</v>
      </c>
      <c r="X1508" s="177" t="s">
        <v>2797</v>
      </c>
      <c r="Y1508" s="177" t="s">
        <v>6272</v>
      </c>
      <c r="Z1508" s="177" t="s">
        <v>5221</v>
      </c>
      <c r="AA1508" s="525" t="s">
        <v>6273</v>
      </c>
      <c r="AB1508" s="399" t="str">
        <f t="shared" si="308"/>
        <v>DC1CB31</v>
      </c>
      <c r="AC1508" s="399" t="str">
        <f t="shared" si="309"/>
        <v>DC1CB31-DC</v>
      </c>
      <c r="AD1508" t="str">
        <f>Y1508&amp;"-"&amp;VLOOKUP(AC1508,'LICH THI'!C:AA,9,0)</f>
        <v>65DCKT21552-42469</v>
      </c>
      <c r="AE1508">
        <f t="shared" si="310"/>
        <v>1</v>
      </c>
    </row>
    <row r="1509" spans="1:31" x14ac:dyDescent="0.25">
      <c r="A1509" s="436" t="str">
        <f t="shared" si="300"/>
        <v>DC1CB31-DC-188</v>
      </c>
      <c r="B1509" s="436">
        <f>COUNTIF(AC$4:AC1509,AC1509)</f>
        <v>188</v>
      </c>
      <c r="C1509" s="436" t="str">
        <f t="shared" si="301"/>
        <v>DC1CB31-DC</v>
      </c>
      <c r="D1509" s="436">
        <f>VLOOKUP(C1509,'LICH THI'!C:AA,12,0)</f>
        <v>597</v>
      </c>
      <c r="E1509" s="436">
        <f>VLOOKUP(C1509,'LICH THI'!C:AA,13,0)</f>
        <v>45</v>
      </c>
      <c r="F1509" s="436">
        <f t="shared" si="311"/>
        <v>45</v>
      </c>
      <c r="G1509" s="436">
        <f>VLOOKUP(C1509,'LICH THI'!C:AA,14,0)</f>
        <v>14</v>
      </c>
      <c r="H1509" s="436">
        <f t="shared" si="302"/>
        <v>5</v>
      </c>
      <c r="I1509" s="436" t="str">
        <f t="shared" si="303"/>
        <v>Nguyễn Thị Hồng</v>
      </c>
      <c r="J1509" s="436"/>
      <c r="K1509" s="436">
        <f t="shared" si="304"/>
        <v>6</v>
      </c>
      <c r="L1509" s="436" t="str">
        <f t="shared" si="305"/>
        <v>DC1CB31-DC-6</v>
      </c>
      <c r="M1509" s="436">
        <f t="shared" si="306"/>
        <v>31</v>
      </c>
      <c r="N1509" s="437">
        <f t="shared" si="312"/>
        <v>273</v>
      </c>
      <c r="O1509" s="437"/>
      <c r="P1509" s="430" t="str">
        <f t="shared" si="307"/>
        <v/>
      </c>
      <c r="U1509" s="177">
        <v>221</v>
      </c>
      <c r="V1509" s="177" t="s">
        <v>5903</v>
      </c>
      <c r="W1509" s="177" t="s">
        <v>2619</v>
      </c>
      <c r="X1509" s="177" t="s">
        <v>2797</v>
      </c>
      <c r="Y1509" s="177" t="s">
        <v>6272</v>
      </c>
      <c r="Z1509" s="177" t="s">
        <v>5221</v>
      </c>
      <c r="AA1509" s="525" t="s">
        <v>6273</v>
      </c>
      <c r="AB1509" s="399" t="str">
        <f t="shared" si="308"/>
        <v>DC1CB31</v>
      </c>
      <c r="AC1509" s="399" t="str">
        <f t="shared" si="309"/>
        <v>DC1CB31-DC</v>
      </c>
      <c r="AD1509" t="str">
        <f>Y1509&amp;"-"&amp;VLOOKUP(AC1509,'LICH THI'!C:AA,9,0)</f>
        <v>65DCKT21552-42469</v>
      </c>
      <c r="AE1509">
        <f t="shared" si="310"/>
        <v>1</v>
      </c>
    </row>
    <row r="1510" spans="1:31" x14ac:dyDescent="0.25">
      <c r="A1510" s="436" t="str">
        <f t="shared" si="300"/>
        <v>DC1CB31-DC-189</v>
      </c>
      <c r="B1510" s="436">
        <f>COUNTIF(AC$4:AC1510,AC1510)</f>
        <v>189</v>
      </c>
      <c r="C1510" s="436" t="str">
        <f t="shared" si="301"/>
        <v>DC1CB31-DC</v>
      </c>
      <c r="D1510" s="436">
        <f>VLOOKUP(C1510,'LICH THI'!C:AA,12,0)</f>
        <v>597</v>
      </c>
      <c r="E1510" s="436">
        <f>VLOOKUP(C1510,'LICH THI'!C:AA,13,0)</f>
        <v>45</v>
      </c>
      <c r="F1510" s="436">
        <f t="shared" si="311"/>
        <v>45</v>
      </c>
      <c r="G1510" s="436">
        <f>VLOOKUP(C1510,'LICH THI'!C:AA,14,0)</f>
        <v>14</v>
      </c>
      <c r="H1510" s="436">
        <f t="shared" si="302"/>
        <v>5</v>
      </c>
      <c r="I1510" s="436" t="str">
        <f t="shared" si="303"/>
        <v>Nguyễn Quang Huân</v>
      </c>
      <c r="J1510" s="436"/>
      <c r="K1510" s="436">
        <f t="shared" si="304"/>
        <v>6</v>
      </c>
      <c r="L1510" s="436" t="str">
        <f t="shared" si="305"/>
        <v>DC1CB31-DC-6</v>
      </c>
      <c r="M1510" s="436">
        <f t="shared" si="306"/>
        <v>31</v>
      </c>
      <c r="N1510" s="437">
        <f t="shared" si="312"/>
        <v>274</v>
      </c>
      <c r="O1510" s="437"/>
      <c r="P1510" s="430" t="str">
        <f t="shared" si="307"/>
        <v/>
      </c>
      <c r="U1510" s="177">
        <v>51</v>
      </c>
      <c r="V1510" s="177" t="s">
        <v>3301</v>
      </c>
      <c r="W1510" s="177" t="s">
        <v>3032</v>
      </c>
      <c r="X1510" s="177" t="s">
        <v>3968</v>
      </c>
      <c r="Y1510" s="177" t="s">
        <v>3969</v>
      </c>
      <c r="Z1510" s="177" t="s">
        <v>5221</v>
      </c>
      <c r="AA1510" s="525" t="s">
        <v>2886</v>
      </c>
      <c r="AB1510" s="399" t="str">
        <f t="shared" si="308"/>
        <v>DC1CB31</v>
      </c>
      <c r="AC1510" s="399" t="str">
        <f t="shared" si="309"/>
        <v>DC1CB31-DC</v>
      </c>
      <c r="AD1510" t="str">
        <f>Y1510&amp;"-"&amp;VLOOKUP(AC1510,'LICH THI'!C:AA,9,0)</f>
        <v>64DCDD3022-42469</v>
      </c>
      <c r="AE1510">
        <f t="shared" si="310"/>
        <v>1</v>
      </c>
    </row>
    <row r="1511" spans="1:31" x14ac:dyDescent="0.25">
      <c r="A1511" s="436" t="str">
        <f t="shared" si="300"/>
        <v>DC1CB31-DC-190</v>
      </c>
      <c r="B1511" s="436">
        <f>COUNTIF(AC$4:AC1511,AC1511)</f>
        <v>190</v>
      </c>
      <c r="C1511" s="436" t="str">
        <f t="shared" si="301"/>
        <v>DC1CB31-DC</v>
      </c>
      <c r="D1511" s="436">
        <f>VLOOKUP(C1511,'LICH THI'!C:AA,12,0)</f>
        <v>597</v>
      </c>
      <c r="E1511" s="436">
        <f>VLOOKUP(C1511,'LICH THI'!C:AA,13,0)</f>
        <v>45</v>
      </c>
      <c r="F1511" s="436">
        <f t="shared" si="311"/>
        <v>45</v>
      </c>
      <c r="G1511" s="436">
        <f>VLOOKUP(C1511,'LICH THI'!C:AA,14,0)</f>
        <v>14</v>
      </c>
      <c r="H1511" s="436">
        <f t="shared" si="302"/>
        <v>5</v>
      </c>
      <c r="I1511" s="436" t="str">
        <f t="shared" si="303"/>
        <v>Nguyễn Quang Huân</v>
      </c>
      <c r="J1511" s="436"/>
      <c r="K1511" s="436">
        <f t="shared" si="304"/>
        <v>6</v>
      </c>
      <c r="L1511" s="436" t="str">
        <f t="shared" si="305"/>
        <v>DC1CB31-DC-6</v>
      </c>
      <c r="M1511" s="436">
        <f t="shared" si="306"/>
        <v>31</v>
      </c>
      <c r="N1511" s="437">
        <f t="shared" si="312"/>
        <v>275</v>
      </c>
      <c r="O1511" s="437"/>
      <c r="P1511" s="430" t="str">
        <f t="shared" si="307"/>
        <v/>
      </c>
      <c r="U1511" s="177">
        <v>51</v>
      </c>
      <c r="V1511" s="177" t="s">
        <v>3301</v>
      </c>
      <c r="W1511" s="177" t="s">
        <v>3032</v>
      </c>
      <c r="X1511" s="177" t="s">
        <v>3968</v>
      </c>
      <c r="Y1511" s="177" t="s">
        <v>3969</v>
      </c>
      <c r="Z1511" s="177" t="s">
        <v>5221</v>
      </c>
      <c r="AA1511" s="525" t="s">
        <v>2886</v>
      </c>
      <c r="AB1511" s="399" t="str">
        <f t="shared" si="308"/>
        <v>DC1CB31</v>
      </c>
      <c r="AC1511" s="399" t="str">
        <f t="shared" si="309"/>
        <v>DC1CB31-DC</v>
      </c>
      <c r="AD1511" t="str">
        <f>Y1511&amp;"-"&amp;VLOOKUP(AC1511,'LICH THI'!C:AA,9,0)</f>
        <v>64DCDD3022-42469</v>
      </c>
      <c r="AE1511">
        <f t="shared" si="310"/>
        <v>1</v>
      </c>
    </row>
    <row r="1512" spans="1:31" x14ac:dyDescent="0.25">
      <c r="A1512" s="436" t="str">
        <f t="shared" si="300"/>
        <v>DC1CB31-DC-191</v>
      </c>
      <c r="B1512" s="436">
        <f>COUNTIF(AC$4:AC1512,AC1512)</f>
        <v>191</v>
      </c>
      <c r="C1512" s="436" t="str">
        <f t="shared" si="301"/>
        <v>DC1CB31-DC</v>
      </c>
      <c r="D1512" s="436">
        <f>VLOOKUP(C1512,'LICH THI'!C:AA,12,0)</f>
        <v>597</v>
      </c>
      <c r="E1512" s="436">
        <f>VLOOKUP(C1512,'LICH THI'!C:AA,13,0)</f>
        <v>45</v>
      </c>
      <c r="F1512" s="436">
        <f t="shared" si="311"/>
        <v>45</v>
      </c>
      <c r="G1512" s="436">
        <f>VLOOKUP(C1512,'LICH THI'!C:AA,14,0)</f>
        <v>14</v>
      </c>
      <c r="H1512" s="436">
        <f t="shared" si="302"/>
        <v>5</v>
      </c>
      <c r="I1512" s="436" t="str">
        <f t="shared" si="303"/>
        <v>Hồ Minh Huấn</v>
      </c>
      <c r="J1512" s="436"/>
      <c r="K1512" s="436">
        <f t="shared" si="304"/>
        <v>6</v>
      </c>
      <c r="L1512" s="436" t="str">
        <f t="shared" si="305"/>
        <v>DC1CB31-DC-6</v>
      </c>
      <c r="M1512" s="436">
        <f t="shared" si="306"/>
        <v>31</v>
      </c>
      <c r="N1512" s="437">
        <f t="shared" si="312"/>
        <v>276</v>
      </c>
      <c r="O1512" s="437"/>
      <c r="P1512" s="430" t="str">
        <f t="shared" si="307"/>
        <v/>
      </c>
      <c r="U1512" s="177">
        <v>274</v>
      </c>
      <c r="V1512" s="177" t="s">
        <v>4894</v>
      </c>
      <c r="W1512" s="177" t="s">
        <v>6101</v>
      </c>
      <c r="X1512" s="177" t="s">
        <v>6102</v>
      </c>
      <c r="Y1512" s="177" t="s">
        <v>6103</v>
      </c>
      <c r="Z1512" s="177" t="s">
        <v>5221</v>
      </c>
      <c r="AA1512" s="525" t="s">
        <v>6104</v>
      </c>
      <c r="AB1512" s="399" t="str">
        <f t="shared" si="308"/>
        <v>DC1CB31</v>
      </c>
      <c r="AC1512" s="399" t="str">
        <f t="shared" si="309"/>
        <v>DC1CB31-DC</v>
      </c>
      <c r="AD1512" t="str">
        <f>Y1512&amp;"-"&amp;VLOOKUP(AC1512,'LICH THI'!C:AA,9,0)</f>
        <v>65DCOT22534-42469</v>
      </c>
      <c r="AE1512">
        <f t="shared" si="310"/>
        <v>1</v>
      </c>
    </row>
    <row r="1513" spans="1:31" x14ac:dyDescent="0.25">
      <c r="A1513" s="436" t="str">
        <f t="shared" si="300"/>
        <v>DC1CB31-DC-192</v>
      </c>
      <c r="B1513" s="436">
        <f>COUNTIF(AC$4:AC1513,AC1513)</f>
        <v>192</v>
      </c>
      <c r="C1513" s="436" t="str">
        <f t="shared" si="301"/>
        <v>DC1CB31-DC</v>
      </c>
      <c r="D1513" s="436">
        <f>VLOOKUP(C1513,'LICH THI'!C:AA,12,0)</f>
        <v>597</v>
      </c>
      <c r="E1513" s="436">
        <f>VLOOKUP(C1513,'LICH THI'!C:AA,13,0)</f>
        <v>45</v>
      </c>
      <c r="F1513" s="436">
        <f t="shared" si="311"/>
        <v>45</v>
      </c>
      <c r="G1513" s="436">
        <f>VLOOKUP(C1513,'LICH THI'!C:AA,14,0)</f>
        <v>14</v>
      </c>
      <c r="H1513" s="436">
        <f t="shared" si="302"/>
        <v>5</v>
      </c>
      <c r="I1513" s="436" t="str">
        <f t="shared" si="303"/>
        <v>Hồ Minh Huấn</v>
      </c>
      <c r="J1513" s="436"/>
      <c r="K1513" s="436">
        <f t="shared" si="304"/>
        <v>6</v>
      </c>
      <c r="L1513" s="436" t="str">
        <f t="shared" si="305"/>
        <v>DC1CB31-DC-6</v>
      </c>
      <c r="M1513" s="436">
        <f t="shared" si="306"/>
        <v>31</v>
      </c>
      <c r="N1513" s="437">
        <f t="shared" si="312"/>
        <v>277</v>
      </c>
      <c r="O1513" s="437"/>
      <c r="P1513" s="430" t="str">
        <f t="shared" si="307"/>
        <v/>
      </c>
      <c r="U1513" s="177">
        <v>274</v>
      </c>
      <c r="V1513" s="177" t="s">
        <v>4894</v>
      </c>
      <c r="W1513" s="177" t="s">
        <v>6101</v>
      </c>
      <c r="X1513" s="177" t="s">
        <v>6102</v>
      </c>
      <c r="Y1513" s="177" t="s">
        <v>6103</v>
      </c>
      <c r="Z1513" s="177" t="s">
        <v>5221</v>
      </c>
      <c r="AA1513" s="525" t="s">
        <v>6104</v>
      </c>
      <c r="AB1513" s="399" t="str">
        <f t="shared" si="308"/>
        <v>DC1CB31</v>
      </c>
      <c r="AC1513" s="399" t="str">
        <f t="shared" si="309"/>
        <v>DC1CB31-DC</v>
      </c>
      <c r="AD1513" t="str">
        <f>Y1513&amp;"-"&amp;VLOOKUP(AC1513,'LICH THI'!C:AA,9,0)</f>
        <v>65DCOT22534-42469</v>
      </c>
      <c r="AE1513">
        <f t="shared" si="310"/>
        <v>1</v>
      </c>
    </row>
    <row r="1514" spans="1:31" x14ac:dyDescent="0.25">
      <c r="A1514" s="436" t="str">
        <f t="shared" si="300"/>
        <v>DC1CB31-DC-193</v>
      </c>
      <c r="B1514" s="436">
        <f>COUNTIF(AC$4:AC1514,AC1514)</f>
        <v>193</v>
      </c>
      <c r="C1514" s="436" t="str">
        <f t="shared" si="301"/>
        <v>DC1CB31-DC</v>
      </c>
      <c r="D1514" s="436">
        <f>VLOOKUP(C1514,'LICH THI'!C:AA,12,0)</f>
        <v>597</v>
      </c>
      <c r="E1514" s="436">
        <f>VLOOKUP(C1514,'LICH THI'!C:AA,13,0)</f>
        <v>45</v>
      </c>
      <c r="F1514" s="436">
        <f t="shared" si="311"/>
        <v>45</v>
      </c>
      <c r="G1514" s="436">
        <f>VLOOKUP(C1514,'LICH THI'!C:AA,14,0)</f>
        <v>14</v>
      </c>
      <c r="H1514" s="436">
        <f t="shared" si="302"/>
        <v>5</v>
      </c>
      <c r="I1514" s="436" t="str">
        <f t="shared" si="303"/>
        <v>Phạm Thị Huế</v>
      </c>
      <c r="J1514" s="436"/>
      <c r="K1514" s="436">
        <f t="shared" si="304"/>
        <v>6</v>
      </c>
      <c r="L1514" s="436" t="str">
        <f t="shared" si="305"/>
        <v>DC1CB31-DC-6</v>
      </c>
      <c r="M1514" s="436">
        <f t="shared" si="306"/>
        <v>31</v>
      </c>
      <c r="N1514" s="437">
        <f t="shared" si="312"/>
        <v>278</v>
      </c>
      <c r="O1514" s="437"/>
      <c r="P1514" s="430" t="str">
        <f t="shared" si="307"/>
        <v/>
      </c>
      <c r="U1514" s="177">
        <v>227</v>
      </c>
      <c r="V1514" s="177" t="s">
        <v>3491</v>
      </c>
      <c r="W1514" s="177" t="s">
        <v>3557</v>
      </c>
      <c r="X1514" s="177" t="s">
        <v>3754</v>
      </c>
      <c r="Y1514" s="177" t="s">
        <v>6281</v>
      </c>
      <c r="Z1514" s="177" t="s">
        <v>5221</v>
      </c>
      <c r="AA1514" s="525" t="s">
        <v>4060</v>
      </c>
      <c r="AB1514" s="399" t="str">
        <f t="shared" si="308"/>
        <v>DC1CB31</v>
      </c>
      <c r="AC1514" s="399" t="str">
        <f t="shared" si="309"/>
        <v>DC1CB31-DC</v>
      </c>
      <c r="AD1514" t="str">
        <f>Y1514&amp;"-"&amp;VLOOKUP(AC1514,'LICH THI'!C:AA,9,0)</f>
        <v>65DCKT20038-42469</v>
      </c>
      <c r="AE1514">
        <f t="shared" si="310"/>
        <v>1</v>
      </c>
    </row>
    <row r="1515" spans="1:31" x14ac:dyDescent="0.25">
      <c r="A1515" s="436" t="str">
        <f t="shared" si="300"/>
        <v>DC1CB31-DC-194</v>
      </c>
      <c r="B1515" s="436">
        <f>COUNTIF(AC$4:AC1515,AC1515)</f>
        <v>194</v>
      </c>
      <c r="C1515" s="436" t="str">
        <f t="shared" si="301"/>
        <v>DC1CB31-DC</v>
      </c>
      <c r="D1515" s="436">
        <f>VLOOKUP(C1515,'LICH THI'!C:AA,12,0)</f>
        <v>597</v>
      </c>
      <c r="E1515" s="436">
        <f>VLOOKUP(C1515,'LICH THI'!C:AA,13,0)</f>
        <v>45</v>
      </c>
      <c r="F1515" s="436">
        <f t="shared" si="311"/>
        <v>45</v>
      </c>
      <c r="G1515" s="436">
        <f>VLOOKUP(C1515,'LICH THI'!C:AA,14,0)</f>
        <v>14</v>
      </c>
      <c r="H1515" s="436">
        <f t="shared" si="302"/>
        <v>5</v>
      </c>
      <c r="I1515" s="436" t="str">
        <f t="shared" si="303"/>
        <v>Phạm Thị Huế</v>
      </c>
      <c r="J1515" s="436"/>
      <c r="K1515" s="436">
        <f t="shared" si="304"/>
        <v>6</v>
      </c>
      <c r="L1515" s="436" t="str">
        <f t="shared" si="305"/>
        <v>DC1CB31-DC-6</v>
      </c>
      <c r="M1515" s="436">
        <f t="shared" si="306"/>
        <v>31</v>
      </c>
      <c r="N1515" s="437">
        <f t="shared" si="312"/>
        <v>279</v>
      </c>
      <c r="O1515" s="437"/>
      <c r="P1515" s="430" t="str">
        <f t="shared" si="307"/>
        <v/>
      </c>
      <c r="U1515" s="177">
        <v>227</v>
      </c>
      <c r="V1515" s="177" t="s">
        <v>3491</v>
      </c>
      <c r="W1515" s="177" t="s">
        <v>3557</v>
      </c>
      <c r="X1515" s="177" t="s">
        <v>3754</v>
      </c>
      <c r="Y1515" s="177" t="s">
        <v>6281</v>
      </c>
      <c r="Z1515" s="177" t="s">
        <v>5221</v>
      </c>
      <c r="AA1515" s="525" t="s">
        <v>4060</v>
      </c>
      <c r="AB1515" s="399" t="str">
        <f t="shared" si="308"/>
        <v>DC1CB31</v>
      </c>
      <c r="AC1515" s="399" t="str">
        <f t="shared" si="309"/>
        <v>DC1CB31-DC</v>
      </c>
      <c r="AD1515" t="str">
        <f>Y1515&amp;"-"&amp;VLOOKUP(AC1515,'LICH THI'!C:AA,9,0)</f>
        <v>65DCKT20038-42469</v>
      </c>
      <c r="AE1515">
        <f t="shared" si="310"/>
        <v>1</v>
      </c>
    </row>
    <row r="1516" spans="1:31" x14ac:dyDescent="0.25">
      <c r="A1516" s="436" t="str">
        <f t="shared" si="300"/>
        <v>DC1CB31-DC-195</v>
      </c>
      <c r="B1516" s="436">
        <f>COUNTIF(AC$4:AC1516,AC1516)</f>
        <v>195</v>
      </c>
      <c r="C1516" s="436" t="str">
        <f t="shared" si="301"/>
        <v>DC1CB31-DC</v>
      </c>
      <c r="D1516" s="436">
        <f>VLOOKUP(C1516,'LICH THI'!C:AA,12,0)</f>
        <v>597</v>
      </c>
      <c r="E1516" s="436">
        <f>VLOOKUP(C1516,'LICH THI'!C:AA,13,0)</f>
        <v>45</v>
      </c>
      <c r="F1516" s="436">
        <f t="shared" si="311"/>
        <v>45</v>
      </c>
      <c r="G1516" s="436">
        <f>VLOOKUP(C1516,'LICH THI'!C:AA,14,0)</f>
        <v>14</v>
      </c>
      <c r="H1516" s="436">
        <f t="shared" si="302"/>
        <v>5</v>
      </c>
      <c r="I1516" s="436" t="str">
        <f t="shared" si="303"/>
        <v>Nguyễn Thị Huệ</v>
      </c>
      <c r="J1516" s="436"/>
      <c r="K1516" s="436">
        <f t="shared" si="304"/>
        <v>6</v>
      </c>
      <c r="L1516" s="436" t="str">
        <f t="shared" si="305"/>
        <v>DC1CB31-DC-6</v>
      </c>
      <c r="M1516" s="436">
        <f t="shared" si="306"/>
        <v>31</v>
      </c>
      <c r="N1516" s="437">
        <f t="shared" si="312"/>
        <v>280</v>
      </c>
      <c r="O1516" s="437"/>
      <c r="P1516" s="430" t="str">
        <f t="shared" si="307"/>
        <v/>
      </c>
      <c r="U1516" s="177">
        <v>236</v>
      </c>
      <c r="V1516" s="177" t="s">
        <v>5908</v>
      </c>
      <c r="W1516" s="177" t="s">
        <v>2619</v>
      </c>
      <c r="X1516" s="177" t="s">
        <v>3542</v>
      </c>
      <c r="Y1516" s="177" t="s">
        <v>6050</v>
      </c>
      <c r="Z1516" s="177" t="s">
        <v>5221</v>
      </c>
      <c r="AA1516" s="525" t="s">
        <v>6051</v>
      </c>
      <c r="AB1516" s="399" t="str">
        <f t="shared" si="308"/>
        <v>DC1CB31</v>
      </c>
      <c r="AC1516" s="399" t="str">
        <f t="shared" si="309"/>
        <v>DC1CB31-DC</v>
      </c>
      <c r="AD1516" t="str">
        <f>Y1516&amp;"-"&amp;VLOOKUP(AC1516,'LICH THI'!C:AA,9,0)</f>
        <v>65DCKT21912-42469</v>
      </c>
      <c r="AE1516">
        <f t="shared" si="310"/>
        <v>1</v>
      </c>
    </row>
    <row r="1517" spans="1:31" x14ac:dyDescent="0.25">
      <c r="A1517" s="436" t="str">
        <f t="shared" si="300"/>
        <v>DC1CB31-DC-196</v>
      </c>
      <c r="B1517" s="436">
        <f>COUNTIF(AC$4:AC1517,AC1517)</f>
        <v>196</v>
      </c>
      <c r="C1517" s="436" t="str">
        <f t="shared" si="301"/>
        <v>DC1CB31-DC</v>
      </c>
      <c r="D1517" s="436">
        <f>VLOOKUP(C1517,'LICH THI'!C:AA,12,0)</f>
        <v>597</v>
      </c>
      <c r="E1517" s="436">
        <f>VLOOKUP(C1517,'LICH THI'!C:AA,13,0)</f>
        <v>45</v>
      </c>
      <c r="F1517" s="436">
        <f t="shared" si="311"/>
        <v>45</v>
      </c>
      <c r="G1517" s="436">
        <f>VLOOKUP(C1517,'LICH THI'!C:AA,14,0)</f>
        <v>14</v>
      </c>
      <c r="H1517" s="436">
        <f t="shared" si="302"/>
        <v>5</v>
      </c>
      <c r="I1517" s="436" t="str">
        <f t="shared" si="303"/>
        <v>Nguyễn Thị Huệ</v>
      </c>
      <c r="J1517" s="436"/>
      <c r="K1517" s="436">
        <f t="shared" si="304"/>
        <v>6</v>
      </c>
      <c r="L1517" s="436" t="str">
        <f t="shared" si="305"/>
        <v>DC1CB31-DC-6</v>
      </c>
      <c r="M1517" s="436">
        <f t="shared" si="306"/>
        <v>31</v>
      </c>
      <c r="N1517" s="437">
        <f t="shared" si="312"/>
        <v>281</v>
      </c>
      <c r="O1517" s="437"/>
      <c r="P1517" s="430" t="str">
        <f t="shared" si="307"/>
        <v/>
      </c>
      <c r="U1517" s="177">
        <v>236</v>
      </c>
      <c r="V1517" s="177" t="s">
        <v>5908</v>
      </c>
      <c r="W1517" s="177" t="s">
        <v>2619</v>
      </c>
      <c r="X1517" s="177" t="s">
        <v>3542</v>
      </c>
      <c r="Y1517" s="177" t="s">
        <v>6050</v>
      </c>
      <c r="Z1517" s="177" t="s">
        <v>5221</v>
      </c>
      <c r="AA1517" s="525" t="s">
        <v>6051</v>
      </c>
      <c r="AB1517" s="399" t="str">
        <f t="shared" si="308"/>
        <v>DC1CB31</v>
      </c>
      <c r="AC1517" s="399" t="str">
        <f t="shared" si="309"/>
        <v>DC1CB31-DC</v>
      </c>
      <c r="AD1517" t="str">
        <f>Y1517&amp;"-"&amp;VLOOKUP(AC1517,'LICH THI'!C:AA,9,0)</f>
        <v>65DCKT21912-42469</v>
      </c>
      <c r="AE1517">
        <f t="shared" si="310"/>
        <v>1</v>
      </c>
    </row>
    <row r="1518" spans="1:31" x14ac:dyDescent="0.25">
      <c r="A1518" s="436" t="str">
        <f t="shared" si="300"/>
        <v>DC1CB31-DC-197</v>
      </c>
      <c r="B1518" s="436">
        <f>COUNTIF(AC$4:AC1518,AC1518)</f>
        <v>197</v>
      </c>
      <c r="C1518" s="436" t="str">
        <f t="shared" si="301"/>
        <v>DC1CB31-DC</v>
      </c>
      <c r="D1518" s="436">
        <f>VLOOKUP(C1518,'LICH THI'!C:AA,12,0)</f>
        <v>597</v>
      </c>
      <c r="E1518" s="436">
        <f>VLOOKUP(C1518,'LICH THI'!C:AA,13,0)</f>
        <v>45</v>
      </c>
      <c r="F1518" s="436">
        <f t="shared" si="311"/>
        <v>45</v>
      </c>
      <c r="G1518" s="436">
        <f>VLOOKUP(C1518,'LICH THI'!C:AA,14,0)</f>
        <v>14</v>
      </c>
      <c r="H1518" s="436">
        <f t="shared" si="302"/>
        <v>5</v>
      </c>
      <c r="I1518" s="436" t="str">
        <f t="shared" si="303"/>
        <v>Hà Văn Hùng</v>
      </c>
      <c r="J1518" s="436"/>
      <c r="K1518" s="436">
        <f t="shared" si="304"/>
        <v>6</v>
      </c>
      <c r="L1518" s="436" t="str">
        <f t="shared" si="305"/>
        <v>DC1CB31-DC-6</v>
      </c>
      <c r="M1518" s="436">
        <f t="shared" si="306"/>
        <v>31</v>
      </c>
      <c r="N1518" s="437">
        <f t="shared" si="312"/>
        <v>282</v>
      </c>
      <c r="O1518" s="437"/>
      <c r="P1518" s="430" t="str">
        <f t="shared" si="307"/>
        <v/>
      </c>
      <c r="U1518" s="177">
        <v>70</v>
      </c>
      <c r="V1518" s="177" t="s">
        <v>3325</v>
      </c>
      <c r="W1518" s="177" t="s">
        <v>3181</v>
      </c>
      <c r="X1518" s="177" t="s">
        <v>2801</v>
      </c>
      <c r="Y1518" s="177" t="s">
        <v>3332</v>
      </c>
      <c r="Z1518" s="177" t="s">
        <v>5221</v>
      </c>
      <c r="AA1518" s="525" t="s">
        <v>2879</v>
      </c>
      <c r="AB1518" s="399" t="str">
        <f t="shared" si="308"/>
        <v>DC1CB31</v>
      </c>
      <c r="AC1518" s="399" t="str">
        <f t="shared" si="309"/>
        <v>DC1CB31-DC</v>
      </c>
      <c r="AD1518" t="str">
        <f>Y1518&amp;"-"&amp;VLOOKUP(AC1518,'LICH THI'!C:AA,9,0)</f>
        <v>64DCDT3159-42469</v>
      </c>
      <c r="AE1518">
        <f t="shared" si="310"/>
        <v>1</v>
      </c>
    </row>
    <row r="1519" spans="1:31" x14ac:dyDescent="0.25">
      <c r="A1519" s="436" t="str">
        <f t="shared" si="300"/>
        <v>DC1CB31-DC-198</v>
      </c>
      <c r="B1519" s="436">
        <f>COUNTIF(AC$4:AC1519,AC1519)</f>
        <v>198</v>
      </c>
      <c r="C1519" s="436" t="str">
        <f t="shared" si="301"/>
        <v>DC1CB31-DC</v>
      </c>
      <c r="D1519" s="436">
        <f>VLOOKUP(C1519,'LICH THI'!C:AA,12,0)</f>
        <v>597</v>
      </c>
      <c r="E1519" s="436">
        <f>VLOOKUP(C1519,'LICH THI'!C:AA,13,0)</f>
        <v>45</v>
      </c>
      <c r="F1519" s="436">
        <f t="shared" si="311"/>
        <v>45</v>
      </c>
      <c r="G1519" s="436">
        <f>VLOOKUP(C1519,'LICH THI'!C:AA,14,0)</f>
        <v>14</v>
      </c>
      <c r="H1519" s="436">
        <f t="shared" si="302"/>
        <v>5</v>
      </c>
      <c r="I1519" s="436" t="str">
        <f t="shared" si="303"/>
        <v>Hà Văn Hùng</v>
      </c>
      <c r="J1519" s="436"/>
      <c r="K1519" s="436">
        <f t="shared" si="304"/>
        <v>6</v>
      </c>
      <c r="L1519" s="436" t="str">
        <f t="shared" si="305"/>
        <v>DC1CB31-DC-6</v>
      </c>
      <c r="M1519" s="436">
        <f t="shared" si="306"/>
        <v>31</v>
      </c>
      <c r="N1519" s="437">
        <f t="shared" si="312"/>
        <v>283</v>
      </c>
      <c r="O1519" s="437"/>
      <c r="P1519" s="430" t="str">
        <f t="shared" si="307"/>
        <v/>
      </c>
      <c r="U1519" s="177">
        <v>70</v>
      </c>
      <c r="V1519" s="177" t="s">
        <v>3325</v>
      </c>
      <c r="W1519" s="177" t="s">
        <v>3181</v>
      </c>
      <c r="X1519" s="177" t="s">
        <v>2801</v>
      </c>
      <c r="Y1519" s="177" t="s">
        <v>3332</v>
      </c>
      <c r="Z1519" s="177" t="s">
        <v>5221</v>
      </c>
      <c r="AA1519" s="525" t="s">
        <v>2879</v>
      </c>
      <c r="AB1519" s="399" t="str">
        <f t="shared" si="308"/>
        <v>DC1CB31</v>
      </c>
      <c r="AC1519" s="399" t="str">
        <f t="shared" si="309"/>
        <v>DC1CB31-DC</v>
      </c>
      <c r="AD1519" t="str">
        <f>Y1519&amp;"-"&amp;VLOOKUP(AC1519,'LICH THI'!C:AA,9,0)</f>
        <v>64DCDT3159-42469</v>
      </c>
      <c r="AE1519">
        <f t="shared" si="310"/>
        <v>1</v>
      </c>
    </row>
    <row r="1520" spans="1:31" x14ac:dyDescent="0.25">
      <c r="A1520" s="436" t="str">
        <f t="shared" si="300"/>
        <v>DC1CB31-DC-199</v>
      </c>
      <c r="B1520" s="436">
        <f>COUNTIF(AC$4:AC1520,AC1520)</f>
        <v>199</v>
      </c>
      <c r="C1520" s="436" t="str">
        <f t="shared" si="301"/>
        <v>DC1CB31-DC</v>
      </c>
      <c r="D1520" s="436">
        <f>VLOOKUP(C1520,'LICH THI'!C:AA,12,0)</f>
        <v>597</v>
      </c>
      <c r="E1520" s="436">
        <f>VLOOKUP(C1520,'LICH THI'!C:AA,13,0)</f>
        <v>45</v>
      </c>
      <c r="F1520" s="436">
        <f t="shared" si="311"/>
        <v>45</v>
      </c>
      <c r="G1520" s="436">
        <f>VLOOKUP(C1520,'LICH THI'!C:AA,14,0)</f>
        <v>14</v>
      </c>
      <c r="H1520" s="436">
        <f t="shared" si="302"/>
        <v>5</v>
      </c>
      <c r="I1520" s="436" t="str">
        <f t="shared" si="303"/>
        <v>Nguyễn Mạnh Hùng</v>
      </c>
      <c r="J1520" s="436"/>
      <c r="K1520" s="436">
        <f t="shared" si="304"/>
        <v>6</v>
      </c>
      <c r="L1520" s="436" t="str">
        <f t="shared" si="305"/>
        <v>DC1CB31-DC-6</v>
      </c>
      <c r="M1520" s="436">
        <f t="shared" si="306"/>
        <v>31</v>
      </c>
      <c r="N1520" s="437">
        <f t="shared" si="312"/>
        <v>284</v>
      </c>
      <c r="O1520" s="437"/>
      <c r="P1520" s="430" t="str">
        <f t="shared" si="307"/>
        <v/>
      </c>
      <c r="U1520" s="177">
        <v>204</v>
      </c>
      <c r="V1520" s="177" t="s">
        <v>3892</v>
      </c>
      <c r="W1520" s="177" t="s">
        <v>2734</v>
      </c>
      <c r="X1520" s="177" t="s">
        <v>2801</v>
      </c>
      <c r="Y1520" s="177" t="s">
        <v>6248</v>
      </c>
      <c r="Z1520" s="177" t="s">
        <v>5221</v>
      </c>
      <c r="AA1520" s="525" t="s">
        <v>6249</v>
      </c>
      <c r="AB1520" s="399" t="str">
        <f t="shared" si="308"/>
        <v>DC1CB31</v>
      </c>
      <c r="AC1520" s="399" t="str">
        <f t="shared" si="309"/>
        <v>DC1CB31-DC</v>
      </c>
      <c r="AD1520" t="str">
        <f>Y1520&amp;"-"&amp;VLOOKUP(AC1520,'LICH THI'!C:AA,9,0)</f>
        <v>65DCDB20569-42469</v>
      </c>
      <c r="AE1520">
        <f t="shared" si="310"/>
        <v>1</v>
      </c>
    </row>
    <row r="1521" spans="1:31" x14ac:dyDescent="0.25">
      <c r="A1521" s="436" t="str">
        <f t="shared" si="300"/>
        <v>DC1CB31-DC-200</v>
      </c>
      <c r="B1521" s="436">
        <f>COUNTIF(AC$4:AC1521,AC1521)</f>
        <v>200</v>
      </c>
      <c r="C1521" s="436" t="str">
        <f t="shared" si="301"/>
        <v>DC1CB31-DC</v>
      </c>
      <c r="D1521" s="436">
        <f>VLOOKUP(C1521,'LICH THI'!C:AA,12,0)</f>
        <v>597</v>
      </c>
      <c r="E1521" s="436">
        <f>VLOOKUP(C1521,'LICH THI'!C:AA,13,0)</f>
        <v>45</v>
      </c>
      <c r="F1521" s="436">
        <f t="shared" si="311"/>
        <v>45</v>
      </c>
      <c r="G1521" s="436">
        <f>VLOOKUP(C1521,'LICH THI'!C:AA,14,0)</f>
        <v>14</v>
      </c>
      <c r="H1521" s="436">
        <f t="shared" si="302"/>
        <v>5</v>
      </c>
      <c r="I1521" s="436" t="str">
        <f t="shared" si="303"/>
        <v>Nguyễn Mạnh Hùng</v>
      </c>
      <c r="J1521" s="436"/>
      <c r="K1521" s="436">
        <f t="shared" si="304"/>
        <v>6</v>
      </c>
      <c r="L1521" s="436" t="str">
        <f t="shared" si="305"/>
        <v>DC1CB31-DC-6</v>
      </c>
      <c r="M1521" s="436">
        <f t="shared" si="306"/>
        <v>31</v>
      </c>
      <c r="N1521" s="437">
        <f t="shared" si="312"/>
        <v>285</v>
      </c>
      <c r="O1521" s="437"/>
      <c r="P1521" s="430" t="str">
        <f t="shared" si="307"/>
        <v/>
      </c>
      <c r="U1521" s="177">
        <v>204</v>
      </c>
      <c r="V1521" s="177" t="s">
        <v>3892</v>
      </c>
      <c r="W1521" s="177" t="s">
        <v>2734</v>
      </c>
      <c r="X1521" s="177" t="s">
        <v>2801</v>
      </c>
      <c r="Y1521" s="177" t="s">
        <v>6248</v>
      </c>
      <c r="Z1521" s="177" t="s">
        <v>5221</v>
      </c>
      <c r="AA1521" s="525" t="s">
        <v>6249</v>
      </c>
      <c r="AB1521" s="399" t="str">
        <f t="shared" si="308"/>
        <v>DC1CB31</v>
      </c>
      <c r="AC1521" s="399" t="str">
        <f t="shared" si="309"/>
        <v>DC1CB31-DC</v>
      </c>
      <c r="AD1521" t="str">
        <f>Y1521&amp;"-"&amp;VLOOKUP(AC1521,'LICH THI'!C:AA,9,0)</f>
        <v>65DCDB20569-42469</v>
      </c>
      <c r="AE1521">
        <f t="shared" si="310"/>
        <v>1</v>
      </c>
    </row>
    <row r="1522" spans="1:31" x14ac:dyDescent="0.25">
      <c r="A1522" s="436" t="str">
        <f t="shared" si="300"/>
        <v>DC1CB31-DC-201</v>
      </c>
      <c r="B1522" s="436">
        <f>COUNTIF(AC$4:AC1522,AC1522)</f>
        <v>201</v>
      </c>
      <c r="C1522" s="436" t="str">
        <f t="shared" si="301"/>
        <v>DC1CB31-DC</v>
      </c>
      <c r="D1522" s="436">
        <f>VLOOKUP(C1522,'LICH THI'!C:AA,12,0)</f>
        <v>597</v>
      </c>
      <c r="E1522" s="436">
        <f>VLOOKUP(C1522,'LICH THI'!C:AA,13,0)</f>
        <v>45</v>
      </c>
      <c r="F1522" s="436">
        <f t="shared" si="311"/>
        <v>45</v>
      </c>
      <c r="G1522" s="436">
        <f>VLOOKUP(C1522,'LICH THI'!C:AA,14,0)</f>
        <v>14</v>
      </c>
      <c r="H1522" s="436">
        <f t="shared" si="302"/>
        <v>5</v>
      </c>
      <c r="I1522" s="436" t="str">
        <f t="shared" si="303"/>
        <v>Hoàng Thanh Huy</v>
      </c>
      <c r="J1522" s="436"/>
      <c r="K1522" s="436">
        <f t="shared" si="304"/>
        <v>6</v>
      </c>
      <c r="L1522" s="436" t="str">
        <f t="shared" si="305"/>
        <v>DC1CB31-DC-6</v>
      </c>
      <c r="M1522" s="436">
        <f t="shared" si="306"/>
        <v>31</v>
      </c>
      <c r="N1522" s="437">
        <f t="shared" si="312"/>
        <v>286</v>
      </c>
      <c r="O1522" s="437"/>
      <c r="P1522" s="430" t="str">
        <f t="shared" si="307"/>
        <v/>
      </c>
      <c r="U1522" s="177">
        <v>245</v>
      </c>
      <c r="V1522" s="177" t="s">
        <v>3502</v>
      </c>
      <c r="W1522" s="177" t="s">
        <v>6305</v>
      </c>
      <c r="X1522" s="177" t="s">
        <v>2911</v>
      </c>
      <c r="Y1522" s="177" t="s">
        <v>6306</v>
      </c>
      <c r="Z1522" s="177" t="s">
        <v>5221</v>
      </c>
      <c r="AA1522" s="525" t="s">
        <v>5055</v>
      </c>
      <c r="AB1522" s="399" t="str">
        <f t="shared" si="308"/>
        <v>DC1CB31</v>
      </c>
      <c r="AC1522" s="399" t="str">
        <f t="shared" si="309"/>
        <v>DC1CB31-DC</v>
      </c>
      <c r="AD1522" t="str">
        <f>Y1522&amp;"-"&amp;VLOOKUP(AC1522,'LICH THI'!C:AA,9,0)</f>
        <v>65DCKT23152-42469</v>
      </c>
      <c r="AE1522">
        <f t="shared" si="310"/>
        <v>1</v>
      </c>
    </row>
    <row r="1523" spans="1:31" x14ac:dyDescent="0.25">
      <c r="A1523" s="436" t="str">
        <f t="shared" si="300"/>
        <v>DC1CB31-DC-202</v>
      </c>
      <c r="B1523" s="436">
        <f>COUNTIF(AC$4:AC1523,AC1523)</f>
        <v>202</v>
      </c>
      <c r="C1523" s="436" t="str">
        <f t="shared" si="301"/>
        <v>DC1CB31-DC</v>
      </c>
      <c r="D1523" s="436">
        <f>VLOOKUP(C1523,'LICH THI'!C:AA,12,0)</f>
        <v>597</v>
      </c>
      <c r="E1523" s="436">
        <f>VLOOKUP(C1523,'LICH THI'!C:AA,13,0)</f>
        <v>45</v>
      </c>
      <c r="F1523" s="436">
        <f t="shared" si="311"/>
        <v>45</v>
      </c>
      <c r="G1523" s="436">
        <f>VLOOKUP(C1523,'LICH THI'!C:AA,14,0)</f>
        <v>14</v>
      </c>
      <c r="H1523" s="436">
        <f t="shared" si="302"/>
        <v>5</v>
      </c>
      <c r="I1523" s="436" t="str">
        <f t="shared" si="303"/>
        <v>Hoàng Thanh Huy</v>
      </c>
      <c r="J1523" s="436"/>
      <c r="K1523" s="436">
        <f t="shared" si="304"/>
        <v>6</v>
      </c>
      <c r="L1523" s="436" t="str">
        <f t="shared" si="305"/>
        <v>DC1CB31-DC-6</v>
      </c>
      <c r="M1523" s="436">
        <f t="shared" si="306"/>
        <v>31</v>
      </c>
      <c r="N1523" s="437">
        <f t="shared" si="312"/>
        <v>287</v>
      </c>
      <c r="O1523" s="437"/>
      <c r="P1523" s="430" t="str">
        <f t="shared" si="307"/>
        <v/>
      </c>
      <c r="U1523" s="177">
        <v>245</v>
      </c>
      <c r="V1523" s="177" t="s">
        <v>3502</v>
      </c>
      <c r="W1523" s="177" t="s">
        <v>6305</v>
      </c>
      <c r="X1523" s="177" t="s">
        <v>2911</v>
      </c>
      <c r="Y1523" s="177" t="s">
        <v>6306</v>
      </c>
      <c r="Z1523" s="177" t="s">
        <v>5221</v>
      </c>
      <c r="AA1523" s="525" t="s">
        <v>5055</v>
      </c>
      <c r="AB1523" s="399" t="str">
        <f t="shared" si="308"/>
        <v>DC1CB31</v>
      </c>
      <c r="AC1523" s="399" t="str">
        <f t="shared" si="309"/>
        <v>DC1CB31-DC</v>
      </c>
      <c r="AD1523" t="str">
        <f>Y1523&amp;"-"&amp;VLOOKUP(AC1523,'LICH THI'!C:AA,9,0)</f>
        <v>65DCKT23152-42469</v>
      </c>
      <c r="AE1523">
        <f t="shared" si="310"/>
        <v>1</v>
      </c>
    </row>
    <row r="1524" spans="1:31" x14ac:dyDescent="0.25">
      <c r="A1524" s="436" t="str">
        <f t="shared" si="300"/>
        <v>DC1CB31-DC-203</v>
      </c>
      <c r="B1524" s="436">
        <f>COUNTIF(AC$4:AC1524,AC1524)</f>
        <v>203</v>
      </c>
      <c r="C1524" s="436" t="str">
        <f t="shared" si="301"/>
        <v>DC1CB31-DC</v>
      </c>
      <c r="D1524" s="436">
        <f>VLOOKUP(C1524,'LICH THI'!C:AA,12,0)</f>
        <v>597</v>
      </c>
      <c r="E1524" s="436">
        <f>VLOOKUP(C1524,'LICH THI'!C:AA,13,0)</f>
        <v>45</v>
      </c>
      <c r="F1524" s="436">
        <f t="shared" si="311"/>
        <v>45</v>
      </c>
      <c r="G1524" s="436">
        <f>VLOOKUP(C1524,'LICH THI'!C:AA,14,0)</f>
        <v>14</v>
      </c>
      <c r="H1524" s="436">
        <f t="shared" si="302"/>
        <v>5</v>
      </c>
      <c r="I1524" s="436" t="str">
        <f t="shared" si="303"/>
        <v>Nguyễn Quang Huy</v>
      </c>
      <c r="J1524" s="436"/>
      <c r="K1524" s="436">
        <f t="shared" si="304"/>
        <v>6</v>
      </c>
      <c r="L1524" s="436" t="str">
        <f t="shared" si="305"/>
        <v>DC1CB31-DC-6</v>
      </c>
      <c r="M1524" s="436">
        <f t="shared" si="306"/>
        <v>31</v>
      </c>
      <c r="N1524" s="437">
        <f t="shared" si="312"/>
        <v>288</v>
      </c>
      <c r="O1524" s="437"/>
      <c r="P1524" s="430" t="str">
        <f t="shared" si="307"/>
        <v/>
      </c>
      <c r="U1524" s="177">
        <v>299</v>
      </c>
      <c r="V1524" s="177" t="s">
        <v>3595</v>
      </c>
      <c r="W1524" s="177" t="s">
        <v>3032</v>
      </c>
      <c r="X1524" s="177" t="s">
        <v>2911</v>
      </c>
      <c r="Y1524" s="177" t="s">
        <v>3596</v>
      </c>
      <c r="Z1524" s="177" t="s">
        <v>5221</v>
      </c>
      <c r="AA1524" s="525" t="s">
        <v>3597</v>
      </c>
      <c r="AB1524" s="399" t="str">
        <f t="shared" si="308"/>
        <v>DC1CB31</v>
      </c>
      <c r="AC1524" s="399" t="str">
        <f t="shared" si="309"/>
        <v>DC1CB31-DC</v>
      </c>
      <c r="AD1524" t="str">
        <f>Y1524&amp;"-"&amp;VLOOKUP(AC1524,'LICH THI'!C:AA,9,0)</f>
        <v>64DCCC3023-42469</v>
      </c>
      <c r="AE1524">
        <f t="shared" si="310"/>
        <v>1</v>
      </c>
    </row>
    <row r="1525" spans="1:31" x14ac:dyDescent="0.25">
      <c r="A1525" s="436" t="str">
        <f t="shared" si="300"/>
        <v>DC1CB31-DC-204</v>
      </c>
      <c r="B1525" s="436">
        <f>COUNTIF(AC$4:AC1525,AC1525)</f>
        <v>204</v>
      </c>
      <c r="C1525" s="436" t="str">
        <f t="shared" si="301"/>
        <v>DC1CB31-DC</v>
      </c>
      <c r="D1525" s="436">
        <f>VLOOKUP(C1525,'LICH THI'!C:AA,12,0)</f>
        <v>597</v>
      </c>
      <c r="E1525" s="436">
        <f>VLOOKUP(C1525,'LICH THI'!C:AA,13,0)</f>
        <v>45</v>
      </c>
      <c r="F1525" s="436">
        <f t="shared" si="311"/>
        <v>45</v>
      </c>
      <c r="G1525" s="436">
        <f>VLOOKUP(C1525,'LICH THI'!C:AA,14,0)</f>
        <v>14</v>
      </c>
      <c r="H1525" s="436">
        <f t="shared" si="302"/>
        <v>5</v>
      </c>
      <c r="I1525" s="436" t="str">
        <f t="shared" si="303"/>
        <v>Nguyễn Quang Huy</v>
      </c>
      <c r="J1525" s="436"/>
      <c r="K1525" s="436">
        <f t="shared" si="304"/>
        <v>6</v>
      </c>
      <c r="L1525" s="436" t="str">
        <f t="shared" si="305"/>
        <v>DC1CB31-DC-6</v>
      </c>
      <c r="M1525" s="436">
        <f t="shared" si="306"/>
        <v>31</v>
      </c>
      <c r="N1525" s="437">
        <f t="shared" si="312"/>
        <v>289</v>
      </c>
      <c r="O1525" s="437"/>
      <c r="P1525" s="430" t="str">
        <f t="shared" si="307"/>
        <v/>
      </c>
      <c r="U1525" s="177">
        <v>287</v>
      </c>
      <c r="V1525" s="177" t="s">
        <v>4092</v>
      </c>
      <c r="W1525" s="177" t="s">
        <v>3032</v>
      </c>
      <c r="X1525" s="177" t="s">
        <v>2911</v>
      </c>
      <c r="Y1525" s="177" t="s">
        <v>5953</v>
      </c>
      <c r="Z1525" s="177" t="s">
        <v>5221</v>
      </c>
      <c r="AA1525" s="525" t="s">
        <v>4371</v>
      </c>
      <c r="AB1525" s="399" t="str">
        <f t="shared" si="308"/>
        <v>DC1CB31</v>
      </c>
      <c r="AC1525" s="399" t="str">
        <f t="shared" si="309"/>
        <v>DC1CB31-DC</v>
      </c>
      <c r="AD1525" t="str">
        <f>Y1525&amp;"-"&amp;VLOOKUP(AC1525,'LICH THI'!C:AA,9,0)</f>
        <v>65DCVL23799-42469</v>
      </c>
      <c r="AE1525">
        <f t="shared" si="310"/>
        <v>1</v>
      </c>
    </row>
    <row r="1526" spans="1:31" x14ac:dyDescent="0.25">
      <c r="A1526" s="436" t="str">
        <f t="shared" si="300"/>
        <v>DC1CB31-DC-205</v>
      </c>
      <c r="B1526" s="436">
        <f>COUNTIF(AC$4:AC1526,AC1526)</f>
        <v>205</v>
      </c>
      <c r="C1526" s="436" t="str">
        <f t="shared" si="301"/>
        <v>DC1CB31-DC</v>
      </c>
      <c r="D1526" s="436">
        <f>VLOOKUP(C1526,'LICH THI'!C:AA,12,0)</f>
        <v>597</v>
      </c>
      <c r="E1526" s="436">
        <f>VLOOKUP(C1526,'LICH THI'!C:AA,13,0)</f>
        <v>45</v>
      </c>
      <c r="F1526" s="436">
        <f t="shared" si="311"/>
        <v>45</v>
      </c>
      <c r="G1526" s="436">
        <f>VLOOKUP(C1526,'LICH THI'!C:AA,14,0)</f>
        <v>14</v>
      </c>
      <c r="H1526" s="436">
        <f t="shared" si="302"/>
        <v>5</v>
      </c>
      <c r="I1526" s="436" t="str">
        <f t="shared" si="303"/>
        <v>Nguyễn Quang Huy</v>
      </c>
      <c r="J1526" s="436"/>
      <c r="K1526" s="436">
        <f t="shared" si="304"/>
        <v>6</v>
      </c>
      <c r="L1526" s="436" t="str">
        <f t="shared" si="305"/>
        <v>DC1CB31-DC-6</v>
      </c>
      <c r="M1526" s="436">
        <f t="shared" si="306"/>
        <v>31</v>
      </c>
      <c r="N1526" s="437">
        <f t="shared" si="312"/>
        <v>290</v>
      </c>
      <c r="O1526" s="437"/>
      <c r="P1526" s="430" t="str">
        <f t="shared" si="307"/>
        <v/>
      </c>
      <c r="U1526" s="177">
        <v>287</v>
      </c>
      <c r="V1526" s="177" t="s">
        <v>4092</v>
      </c>
      <c r="W1526" s="177" t="s">
        <v>3032</v>
      </c>
      <c r="X1526" s="177" t="s">
        <v>2911</v>
      </c>
      <c r="Y1526" s="177" t="s">
        <v>5953</v>
      </c>
      <c r="Z1526" s="177" t="s">
        <v>5221</v>
      </c>
      <c r="AA1526" s="525" t="s">
        <v>4371</v>
      </c>
      <c r="AB1526" s="399" t="str">
        <f t="shared" si="308"/>
        <v>DC1CB31</v>
      </c>
      <c r="AC1526" s="399" t="str">
        <f t="shared" si="309"/>
        <v>DC1CB31-DC</v>
      </c>
      <c r="AD1526" t="str">
        <f>Y1526&amp;"-"&amp;VLOOKUP(AC1526,'LICH THI'!C:AA,9,0)</f>
        <v>65DCVL23799-42469</v>
      </c>
      <c r="AE1526">
        <f t="shared" si="310"/>
        <v>1</v>
      </c>
    </row>
    <row r="1527" spans="1:31" x14ac:dyDescent="0.25">
      <c r="A1527" s="436" t="str">
        <f t="shared" si="300"/>
        <v>DC1CB31-DC-206</v>
      </c>
      <c r="B1527" s="436">
        <f>COUNTIF(AC$4:AC1527,AC1527)</f>
        <v>206</v>
      </c>
      <c r="C1527" s="436" t="str">
        <f t="shared" si="301"/>
        <v>DC1CB31-DC</v>
      </c>
      <c r="D1527" s="436">
        <f>VLOOKUP(C1527,'LICH THI'!C:AA,12,0)</f>
        <v>597</v>
      </c>
      <c r="E1527" s="436">
        <f>VLOOKUP(C1527,'LICH THI'!C:AA,13,0)</f>
        <v>45</v>
      </c>
      <c r="F1527" s="436">
        <f t="shared" si="311"/>
        <v>45</v>
      </c>
      <c r="G1527" s="436">
        <f>VLOOKUP(C1527,'LICH THI'!C:AA,14,0)</f>
        <v>14</v>
      </c>
      <c r="H1527" s="436">
        <f t="shared" si="302"/>
        <v>5</v>
      </c>
      <c r="I1527" s="436" t="str">
        <f t="shared" si="303"/>
        <v>Trần Lê Huy</v>
      </c>
      <c r="J1527" s="436"/>
      <c r="K1527" s="436">
        <f t="shared" si="304"/>
        <v>6</v>
      </c>
      <c r="L1527" s="436" t="str">
        <f t="shared" si="305"/>
        <v>DC1CB31-DC-6</v>
      </c>
      <c r="M1527" s="436">
        <f t="shared" si="306"/>
        <v>31</v>
      </c>
      <c r="N1527" s="437">
        <f t="shared" si="312"/>
        <v>291</v>
      </c>
      <c r="O1527" s="437"/>
      <c r="P1527" s="430" t="str">
        <f t="shared" si="307"/>
        <v/>
      </c>
      <c r="U1527" s="177">
        <v>263</v>
      </c>
      <c r="V1527" s="177" t="s">
        <v>3509</v>
      </c>
      <c r="W1527" s="177" t="s">
        <v>3904</v>
      </c>
      <c r="X1527" s="177" t="s">
        <v>2911</v>
      </c>
      <c r="Y1527" s="177" t="s">
        <v>3905</v>
      </c>
      <c r="Z1527" s="177" t="s">
        <v>5221</v>
      </c>
      <c r="AA1527" s="525" t="s">
        <v>3906</v>
      </c>
      <c r="AB1527" s="399" t="str">
        <f t="shared" si="308"/>
        <v>DC1CB31</v>
      </c>
      <c r="AC1527" s="399" t="str">
        <f t="shared" si="309"/>
        <v>DC1CB31-DC</v>
      </c>
      <c r="AD1527" t="str">
        <f>Y1527&amp;"-"&amp;VLOOKUP(AC1527,'LICH THI'!C:AA,9,0)</f>
        <v>65DCKX22609-42469</v>
      </c>
      <c r="AE1527">
        <f t="shared" si="310"/>
        <v>1</v>
      </c>
    </row>
    <row r="1528" spans="1:31" x14ac:dyDescent="0.25">
      <c r="A1528" s="436" t="str">
        <f t="shared" si="300"/>
        <v>DC1CB31-DC-207</v>
      </c>
      <c r="B1528" s="436">
        <f>COUNTIF(AC$4:AC1528,AC1528)</f>
        <v>207</v>
      </c>
      <c r="C1528" s="436" t="str">
        <f t="shared" si="301"/>
        <v>DC1CB31-DC</v>
      </c>
      <c r="D1528" s="436">
        <f>VLOOKUP(C1528,'LICH THI'!C:AA,12,0)</f>
        <v>597</v>
      </c>
      <c r="E1528" s="436">
        <f>VLOOKUP(C1528,'LICH THI'!C:AA,13,0)</f>
        <v>45</v>
      </c>
      <c r="F1528" s="436">
        <f t="shared" si="311"/>
        <v>45</v>
      </c>
      <c r="G1528" s="436">
        <f>VLOOKUP(C1528,'LICH THI'!C:AA,14,0)</f>
        <v>14</v>
      </c>
      <c r="H1528" s="436">
        <f t="shared" si="302"/>
        <v>5</v>
      </c>
      <c r="I1528" s="436" t="str">
        <f t="shared" si="303"/>
        <v>Trần Lê Huy</v>
      </c>
      <c r="J1528" s="436"/>
      <c r="K1528" s="436">
        <f t="shared" si="304"/>
        <v>6</v>
      </c>
      <c r="L1528" s="436" t="str">
        <f t="shared" si="305"/>
        <v>DC1CB31-DC-6</v>
      </c>
      <c r="M1528" s="436">
        <f t="shared" si="306"/>
        <v>31</v>
      </c>
      <c r="N1528" s="437">
        <f t="shared" si="312"/>
        <v>292</v>
      </c>
      <c r="O1528" s="437"/>
      <c r="P1528" s="430" t="str">
        <f t="shared" si="307"/>
        <v/>
      </c>
      <c r="U1528" s="177">
        <v>263</v>
      </c>
      <c r="V1528" s="177" t="s">
        <v>3509</v>
      </c>
      <c r="W1528" s="177" t="s">
        <v>3904</v>
      </c>
      <c r="X1528" s="177" t="s">
        <v>2911</v>
      </c>
      <c r="Y1528" s="177" t="s">
        <v>3905</v>
      </c>
      <c r="Z1528" s="177" t="s">
        <v>5221</v>
      </c>
      <c r="AA1528" s="525" t="s">
        <v>3906</v>
      </c>
      <c r="AB1528" s="399" t="str">
        <f t="shared" si="308"/>
        <v>DC1CB31</v>
      </c>
      <c r="AC1528" s="399" t="str">
        <f t="shared" si="309"/>
        <v>DC1CB31-DC</v>
      </c>
      <c r="AD1528" t="str">
        <f>Y1528&amp;"-"&amp;VLOOKUP(AC1528,'LICH THI'!C:AA,9,0)</f>
        <v>65DCKX22609-42469</v>
      </c>
      <c r="AE1528">
        <f t="shared" si="310"/>
        <v>1</v>
      </c>
    </row>
    <row r="1529" spans="1:31" x14ac:dyDescent="0.25">
      <c r="A1529" s="436" t="str">
        <f t="shared" si="300"/>
        <v>DC1CB31-DC-208</v>
      </c>
      <c r="B1529" s="436">
        <f>COUNTIF(AC$4:AC1529,AC1529)</f>
        <v>208</v>
      </c>
      <c r="C1529" s="436" t="str">
        <f t="shared" si="301"/>
        <v>DC1CB31-DC</v>
      </c>
      <c r="D1529" s="436">
        <f>VLOOKUP(C1529,'LICH THI'!C:AA,12,0)</f>
        <v>597</v>
      </c>
      <c r="E1529" s="436">
        <f>VLOOKUP(C1529,'LICH THI'!C:AA,13,0)</f>
        <v>45</v>
      </c>
      <c r="F1529" s="436">
        <f t="shared" si="311"/>
        <v>45</v>
      </c>
      <c r="G1529" s="436">
        <f>VLOOKUP(C1529,'LICH THI'!C:AA,14,0)</f>
        <v>14</v>
      </c>
      <c r="H1529" s="436">
        <f t="shared" si="302"/>
        <v>5</v>
      </c>
      <c r="I1529" s="436" t="str">
        <f t="shared" si="303"/>
        <v>Phạm Thị Huyền</v>
      </c>
      <c r="J1529" s="436"/>
      <c r="K1529" s="436">
        <f t="shared" si="304"/>
        <v>6</v>
      </c>
      <c r="L1529" s="436" t="str">
        <f t="shared" si="305"/>
        <v>DC1CB31-DC-6</v>
      </c>
      <c r="M1529" s="436">
        <f t="shared" si="306"/>
        <v>31</v>
      </c>
      <c r="N1529" s="437">
        <f t="shared" si="312"/>
        <v>293</v>
      </c>
      <c r="O1529" s="437"/>
      <c r="P1529" s="430" t="str">
        <f t="shared" si="307"/>
        <v/>
      </c>
      <c r="U1529" s="177">
        <v>99</v>
      </c>
      <c r="V1529" s="177" t="s">
        <v>3366</v>
      </c>
      <c r="W1529" s="177" t="s">
        <v>3557</v>
      </c>
      <c r="X1529" s="177" t="s">
        <v>4236</v>
      </c>
      <c r="Y1529" s="177" t="s">
        <v>5670</v>
      </c>
      <c r="Z1529" s="177" t="s">
        <v>5221</v>
      </c>
      <c r="AA1529" s="525" t="s">
        <v>5671</v>
      </c>
      <c r="AB1529" s="399" t="str">
        <f t="shared" si="308"/>
        <v>DC1CB31</v>
      </c>
      <c r="AC1529" s="399" t="str">
        <f t="shared" si="309"/>
        <v>DC1CB31-DC</v>
      </c>
      <c r="AD1529" t="str">
        <f>Y1529&amp;"-"&amp;VLOOKUP(AC1529,'LICH THI'!C:AA,9,0)</f>
        <v>64DCKT3074-42469</v>
      </c>
      <c r="AE1529">
        <f t="shared" si="310"/>
        <v>1</v>
      </c>
    </row>
    <row r="1530" spans="1:31" x14ac:dyDescent="0.25">
      <c r="A1530" s="436" t="str">
        <f t="shared" si="300"/>
        <v>DC1CB31-DC-209</v>
      </c>
      <c r="B1530" s="436">
        <f>COUNTIF(AC$4:AC1530,AC1530)</f>
        <v>209</v>
      </c>
      <c r="C1530" s="436" t="str">
        <f t="shared" si="301"/>
        <v>DC1CB31-DC</v>
      </c>
      <c r="D1530" s="436">
        <f>VLOOKUP(C1530,'LICH THI'!C:AA,12,0)</f>
        <v>597</v>
      </c>
      <c r="E1530" s="436">
        <f>VLOOKUP(C1530,'LICH THI'!C:AA,13,0)</f>
        <v>45</v>
      </c>
      <c r="F1530" s="436">
        <f t="shared" si="311"/>
        <v>45</v>
      </c>
      <c r="G1530" s="436">
        <f>VLOOKUP(C1530,'LICH THI'!C:AA,14,0)</f>
        <v>14</v>
      </c>
      <c r="H1530" s="436">
        <f t="shared" si="302"/>
        <v>5</v>
      </c>
      <c r="I1530" s="436" t="str">
        <f t="shared" si="303"/>
        <v>Phạm Thị Huyền</v>
      </c>
      <c r="J1530" s="436"/>
      <c r="K1530" s="436">
        <f t="shared" si="304"/>
        <v>6</v>
      </c>
      <c r="L1530" s="436" t="str">
        <f t="shared" si="305"/>
        <v>DC1CB31-DC-6</v>
      </c>
      <c r="M1530" s="436">
        <f t="shared" si="306"/>
        <v>31</v>
      </c>
      <c r="N1530" s="437">
        <f t="shared" si="312"/>
        <v>294</v>
      </c>
      <c r="O1530" s="437"/>
      <c r="P1530" s="430" t="str">
        <f t="shared" si="307"/>
        <v/>
      </c>
      <c r="U1530" s="177">
        <v>99</v>
      </c>
      <c r="V1530" s="177" t="s">
        <v>3366</v>
      </c>
      <c r="W1530" s="177" t="s">
        <v>3557</v>
      </c>
      <c r="X1530" s="177" t="s">
        <v>4236</v>
      </c>
      <c r="Y1530" s="177" t="s">
        <v>5670</v>
      </c>
      <c r="Z1530" s="177" t="s">
        <v>5221</v>
      </c>
      <c r="AA1530" s="525" t="s">
        <v>5671</v>
      </c>
      <c r="AB1530" s="399" t="str">
        <f t="shared" si="308"/>
        <v>DC1CB31</v>
      </c>
      <c r="AC1530" s="399" t="str">
        <f t="shared" si="309"/>
        <v>DC1CB31-DC</v>
      </c>
      <c r="AD1530" t="str">
        <f>Y1530&amp;"-"&amp;VLOOKUP(AC1530,'LICH THI'!C:AA,9,0)</f>
        <v>64DCKT3074-42469</v>
      </c>
      <c r="AE1530">
        <f t="shared" si="310"/>
        <v>1</v>
      </c>
    </row>
    <row r="1531" spans="1:31" x14ac:dyDescent="0.25">
      <c r="A1531" s="436" t="str">
        <f t="shared" si="300"/>
        <v>DC1CB31-DC-210</v>
      </c>
      <c r="B1531" s="436">
        <f>COUNTIF(AC$4:AC1531,AC1531)</f>
        <v>210</v>
      </c>
      <c r="C1531" s="436" t="str">
        <f t="shared" si="301"/>
        <v>DC1CB31-DC</v>
      </c>
      <c r="D1531" s="436">
        <f>VLOOKUP(C1531,'LICH THI'!C:AA,12,0)</f>
        <v>597</v>
      </c>
      <c r="E1531" s="436">
        <f>VLOOKUP(C1531,'LICH THI'!C:AA,13,0)</f>
        <v>45</v>
      </c>
      <c r="F1531" s="436">
        <f t="shared" si="311"/>
        <v>45</v>
      </c>
      <c r="G1531" s="436">
        <f>VLOOKUP(C1531,'LICH THI'!C:AA,14,0)</f>
        <v>14</v>
      </c>
      <c r="H1531" s="436">
        <f t="shared" si="302"/>
        <v>5</v>
      </c>
      <c r="I1531" s="436" t="str">
        <f t="shared" si="303"/>
        <v>Trần Thảo Huyền</v>
      </c>
      <c r="J1531" s="436"/>
      <c r="K1531" s="436">
        <f t="shared" si="304"/>
        <v>6</v>
      </c>
      <c r="L1531" s="436" t="str">
        <f t="shared" si="305"/>
        <v>DC1CB31-DC-6</v>
      </c>
      <c r="M1531" s="436">
        <f t="shared" si="306"/>
        <v>31</v>
      </c>
      <c r="N1531" s="437">
        <f t="shared" si="312"/>
        <v>295</v>
      </c>
      <c r="O1531" s="437"/>
      <c r="P1531" s="430" t="str">
        <f t="shared" si="307"/>
        <v/>
      </c>
      <c r="U1531" s="177">
        <v>115</v>
      </c>
      <c r="V1531" s="177" t="s">
        <v>3826</v>
      </c>
      <c r="W1531" s="177" t="s">
        <v>4338</v>
      </c>
      <c r="X1531" s="177" t="s">
        <v>4236</v>
      </c>
      <c r="Y1531" s="177" t="s">
        <v>4339</v>
      </c>
      <c r="Z1531" s="177" t="s">
        <v>5221</v>
      </c>
      <c r="AA1531" s="525" t="s">
        <v>3034</v>
      </c>
      <c r="AB1531" s="399" t="str">
        <f t="shared" si="308"/>
        <v>DC1CB31</v>
      </c>
      <c r="AC1531" s="399" t="str">
        <f t="shared" si="309"/>
        <v>DC1CB31-DC</v>
      </c>
      <c r="AD1531" t="str">
        <f>Y1531&amp;"-"&amp;VLOOKUP(AC1531,'LICH THI'!C:AA,9,0)</f>
        <v>64DCKT3152-42469</v>
      </c>
      <c r="AE1531">
        <f t="shared" si="310"/>
        <v>1</v>
      </c>
    </row>
    <row r="1532" spans="1:31" x14ac:dyDescent="0.25">
      <c r="A1532" s="436" t="str">
        <f t="shared" si="300"/>
        <v>DC1CB31-DC-211</v>
      </c>
      <c r="B1532" s="436">
        <f>COUNTIF(AC$4:AC1532,AC1532)</f>
        <v>211</v>
      </c>
      <c r="C1532" s="436" t="str">
        <f t="shared" si="301"/>
        <v>DC1CB31-DC</v>
      </c>
      <c r="D1532" s="436">
        <f>VLOOKUP(C1532,'LICH THI'!C:AA,12,0)</f>
        <v>597</v>
      </c>
      <c r="E1532" s="436">
        <f>VLOOKUP(C1532,'LICH THI'!C:AA,13,0)</f>
        <v>45</v>
      </c>
      <c r="F1532" s="436">
        <f t="shared" si="311"/>
        <v>45</v>
      </c>
      <c r="G1532" s="436">
        <f>VLOOKUP(C1532,'LICH THI'!C:AA,14,0)</f>
        <v>14</v>
      </c>
      <c r="H1532" s="436">
        <f t="shared" si="302"/>
        <v>5</v>
      </c>
      <c r="I1532" s="436" t="str">
        <f t="shared" si="303"/>
        <v>Trần Thảo Huyền</v>
      </c>
      <c r="J1532" s="436"/>
      <c r="K1532" s="436">
        <f t="shared" si="304"/>
        <v>6</v>
      </c>
      <c r="L1532" s="436" t="str">
        <f t="shared" si="305"/>
        <v>DC1CB31-DC-6</v>
      </c>
      <c r="M1532" s="436">
        <f t="shared" si="306"/>
        <v>31</v>
      </c>
      <c r="N1532" s="437">
        <f t="shared" si="312"/>
        <v>251</v>
      </c>
      <c r="O1532" s="437"/>
      <c r="P1532" s="430" t="str">
        <f t="shared" si="307"/>
        <v/>
      </c>
      <c r="U1532" s="177">
        <v>115</v>
      </c>
      <c r="V1532" s="177" t="s">
        <v>3826</v>
      </c>
      <c r="W1532" s="177" t="s">
        <v>4338</v>
      </c>
      <c r="X1532" s="177" t="s">
        <v>4236</v>
      </c>
      <c r="Y1532" s="177" t="s">
        <v>4339</v>
      </c>
      <c r="Z1532" s="177" t="s">
        <v>5221</v>
      </c>
      <c r="AA1532" s="525" t="s">
        <v>3034</v>
      </c>
      <c r="AB1532" s="399" t="str">
        <f t="shared" si="308"/>
        <v>DC1CB31</v>
      </c>
      <c r="AC1532" s="399" t="str">
        <f t="shared" si="309"/>
        <v>DC1CB31-DC</v>
      </c>
      <c r="AD1532" t="str">
        <f>Y1532&amp;"-"&amp;VLOOKUP(AC1532,'LICH THI'!C:AA,9,0)</f>
        <v>64DCKT3152-42469</v>
      </c>
      <c r="AE1532">
        <f t="shared" si="310"/>
        <v>1</v>
      </c>
    </row>
    <row r="1533" spans="1:31" x14ac:dyDescent="0.25">
      <c r="A1533" s="436" t="str">
        <f t="shared" si="300"/>
        <v>DC1CB31-DC-212</v>
      </c>
      <c r="B1533" s="436">
        <f>COUNTIF(AC$4:AC1533,AC1533)</f>
        <v>212</v>
      </c>
      <c r="C1533" s="436" t="str">
        <f t="shared" si="301"/>
        <v>DC1CB31-DC</v>
      </c>
      <c r="D1533" s="436">
        <f>VLOOKUP(C1533,'LICH THI'!C:AA,12,0)</f>
        <v>597</v>
      </c>
      <c r="E1533" s="436">
        <f>VLOOKUP(C1533,'LICH THI'!C:AA,13,0)</f>
        <v>45</v>
      </c>
      <c r="F1533" s="436">
        <f t="shared" si="311"/>
        <v>45</v>
      </c>
      <c r="G1533" s="436">
        <f>VLOOKUP(C1533,'LICH THI'!C:AA,14,0)</f>
        <v>14</v>
      </c>
      <c r="H1533" s="436">
        <f t="shared" si="302"/>
        <v>5</v>
      </c>
      <c r="I1533" s="436" t="str">
        <f t="shared" si="303"/>
        <v>Đặng Đình Hưng</v>
      </c>
      <c r="J1533" s="436"/>
      <c r="K1533" s="436">
        <f t="shared" si="304"/>
        <v>6</v>
      </c>
      <c r="L1533" s="436" t="str">
        <f t="shared" si="305"/>
        <v>DC1CB31-DC-6</v>
      </c>
      <c r="M1533" s="436">
        <f t="shared" si="306"/>
        <v>31</v>
      </c>
      <c r="N1533" s="437">
        <f t="shared" si="312"/>
        <v>252</v>
      </c>
      <c r="O1533" s="437"/>
      <c r="P1533" s="430" t="str">
        <f t="shared" si="307"/>
        <v/>
      </c>
      <c r="U1533" s="177">
        <v>162</v>
      </c>
      <c r="V1533" s="177" t="s">
        <v>3019</v>
      </c>
      <c r="W1533" s="177" t="s">
        <v>3601</v>
      </c>
      <c r="X1533" s="177" t="s">
        <v>2804</v>
      </c>
      <c r="Y1533" s="177" t="s">
        <v>5593</v>
      </c>
      <c r="Z1533" s="177" t="s">
        <v>5221</v>
      </c>
      <c r="AA1533" s="525" t="s">
        <v>3291</v>
      </c>
      <c r="AB1533" s="399" t="str">
        <f t="shared" si="308"/>
        <v>DC1CB31</v>
      </c>
      <c r="AC1533" s="399" t="str">
        <f t="shared" si="309"/>
        <v>DC1CB31-DC</v>
      </c>
      <c r="AD1533" t="str">
        <f>Y1533&amp;"-"&amp;VLOOKUP(AC1533,'LICH THI'!C:AA,9,0)</f>
        <v>64DCQT3117-42469</v>
      </c>
      <c r="AE1533">
        <f t="shared" si="310"/>
        <v>1</v>
      </c>
    </row>
    <row r="1534" spans="1:31" x14ac:dyDescent="0.25">
      <c r="A1534" s="436" t="str">
        <f t="shared" si="300"/>
        <v>DC1CB31-DC-213</v>
      </c>
      <c r="B1534" s="436">
        <f>COUNTIF(AC$4:AC1534,AC1534)</f>
        <v>213</v>
      </c>
      <c r="C1534" s="436" t="str">
        <f t="shared" si="301"/>
        <v>DC1CB31-DC</v>
      </c>
      <c r="D1534" s="436">
        <f>VLOOKUP(C1534,'LICH THI'!C:AA,12,0)</f>
        <v>597</v>
      </c>
      <c r="E1534" s="436">
        <f>VLOOKUP(C1534,'LICH THI'!C:AA,13,0)</f>
        <v>45</v>
      </c>
      <c r="F1534" s="436">
        <f t="shared" si="311"/>
        <v>45</v>
      </c>
      <c r="G1534" s="436">
        <f>VLOOKUP(C1534,'LICH THI'!C:AA,14,0)</f>
        <v>14</v>
      </c>
      <c r="H1534" s="436">
        <f t="shared" si="302"/>
        <v>5</v>
      </c>
      <c r="I1534" s="436" t="str">
        <f t="shared" si="303"/>
        <v>Đặng Đình Hưng</v>
      </c>
      <c r="J1534" s="436"/>
      <c r="K1534" s="436">
        <f t="shared" si="304"/>
        <v>6</v>
      </c>
      <c r="L1534" s="436" t="str">
        <f t="shared" si="305"/>
        <v>DC1CB31-DC-6</v>
      </c>
      <c r="M1534" s="436">
        <f t="shared" si="306"/>
        <v>31</v>
      </c>
      <c r="N1534" s="437">
        <f t="shared" si="312"/>
        <v>253</v>
      </c>
      <c r="O1534" s="437"/>
      <c r="P1534" s="430" t="str">
        <f t="shared" si="307"/>
        <v/>
      </c>
      <c r="U1534" s="177">
        <v>162</v>
      </c>
      <c r="V1534" s="177" t="s">
        <v>3019</v>
      </c>
      <c r="W1534" s="177" t="s">
        <v>3601</v>
      </c>
      <c r="X1534" s="177" t="s">
        <v>2804</v>
      </c>
      <c r="Y1534" s="177" t="s">
        <v>5593</v>
      </c>
      <c r="Z1534" s="177" t="s">
        <v>5221</v>
      </c>
      <c r="AA1534" s="525" t="s">
        <v>3291</v>
      </c>
      <c r="AB1534" s="399" t="str">
        <f t="shared" si="308"/>
        <v>DC1CB31</v>
      </c>
      <c r="AC1534" s="399" t="str">
        <f t="shared" si="309"/>
        <v>DC1CB31-DC</v>
      </c>
      <c r="AD1534" t="str">
        <f>Y1534&amp;"-"&amp;VLOOKUP(AC1534,'LICH THI'!C:AA,9,0)</f>
        <v>64DCQT3117-42469</v>
      </c>
      <c r="AE1534">
        <f t="shared" si="310"/>
        <v>1</v>
      </c>
    </row>
    <row r="1535" spans="1:31" x14ac:dyDescent="0.25">
      <c r="A1535" s="436" t="str">
        <f t="shared" si="300"/>
        <v>DC1CB31-DC-214</v>
      </c>
      <c r="B1535" s="436">
        <f>COUNTIF(AC$4:AC1535,AC1535)</f>
        <v>214</v>
      </c>
      <c r="C1535" s="436" t="str">
        <f t="shared" si="301"/>
        <v>DC1CB31-DC</v>
      </c>
      <c r="D1535" s="436">
        <f>VLOOKUP(C1535,'LICH THI'!C:AA,12,0)</f>
        <v>597</v>
      </c>
      <c r="E1535" s="436">
        <f>VLOOKUP(C1535,'LICH THI'!C:AA,13,0)</f>
        <v>45</v>
      </c>
      <c r="F1535" s="436">
        <f t="shared" si="311"/>
        <v>45</v>
      </c>
      <c r="G1535" s="436">
        <f>VLOOKUP(C1535,'LICH THI'!C:AA,14,0)</f>
        <v>14</v>
      </c>
      <c r="H1535" s="436">
        <f t="shared" si="302"/>
        <v>5</v>
      </c>
      <c r="I1535" s="436" t="str">
        <f t="shared" si="303"/>
        <v>Lê Phú Hưng</v>
      </c>
      <c r="J1535" s="436"/>
      <c r="K1535" s="436">
        <f t="shared" si="304"/>
        <v>6</v>
      </c>
      <c r="L1535" s="436" t="str">
        <f t="shared" si="305"/>
        <v>DC1CB31-DC-6</v>
      </c>
      <c r="M1535" s="436">
        <f t="shared" si="306"/>
        <v>31</v>
      </c>
      <c r="N1535" s="437">
        <f t="shared" si="312"/>
        <v>254</v>
      </c>
      <c r="O1535" s="437"/>
      <c r="P1535" s="430" t="str">
        <f t="shared" si="307"/>
        <v/>
      </c>
      <c r="U1535" s="177">
        <v>23</v>
      </c>
      <c r="V1535" s="177" t="s">
        <v>2868</v>
      </c>
      <c r="W1535" s="177" t="s">
        <v>3269</v>
      </c>
      <c r="X1535" s="177" t="s">
        <v>2804</v>
      </c>
      <c r="Y1535" s="177" t="s">
        <v>3270</v>
      </c>
      <c r="Z1535" s="177" t="s">
        <v>5221</v>
      </c>
      <c r="AA1535" s="525" t="s">
        <v>2723</v>
      </c>
      <c r="AB1535" s="399" t="str">
        <f t="shared" si="308"/>
        <v>DC1CB31</v>
      </c>
      <c r="AC1535" s="399" t="str">
        <f t="shared" si="309"/>
        <v>DC1CB31-DC</v>
      </c>
      <c r="AD1535" t="str">
        <f>Y1535&amp;"-"&amp;VLOOKUP(AC1535,'LICH THI'!C:AA,9,0)</f>
        <v>64DCCD3248-42469</v>
      </c>
      <c r="AE1535">
        <f t="shared" si="310"/>
        <v>1</v>
      </c>
    </row>
    <row r="1536" spans="1:31" x14ac:dyDescent="0.25">
      <c r="A1536" s="436" t="str">
        <f t="shared" si="300"/>
        <v>DC1CB31-DC-215</v>
      </c>
      <c r="B1536" s="436">
        <f>COUNTIF(AC$4:AC1536,AC1536)</f>
        <v>215</v>
      </c>
      <c r="C1536" s="436" t="str">
        <f t="shared" si="301"/>
        <v>DC1CB31-DC</v>
      </c>
      <c r="D1536" s="436">
        <f>VLOOKUP(C1536,'LICH THI'!C:AA,12,0)</f>
        <v>597</v>
      </c>
      <c r="E1536" s="436">
        <f>VLOOKUP(C1536,'LICH THI'!C:AA,13,0)</f>
        <v>45</v>
      </c>
      <c r="F1536" s="436">
        <f t="shared" si="311"/>
        <v>45</v>
      </c>
      <c r="G1536" s="436">
        <f>VLOOKUP(C1536,'LICH THI'!C:AA,14,0)</f>
        <v>14</v>
      </c>
      <c r="H1536" s="436">
        <f t="shared" si="302"/>
        <v>5</v>
      </c>
      <c r="I1536" s="436" t="str">
        <f t="shared" si="303"/>
        <v>Lê Phú Hưng</v>
      </c>
      <c r="J1536" s="436"/>
      <c r="K1536" s="436">
        <f t="shared" si="304"/>
        <v>6</v>
      </c>
      <c r="L1536" s="436" t="str">
        <f t="shared" si="305"/>
        <v>DC1CB31-DC-6</v>
      </c>
      <c r="M1536" s="436">
        <f t="shared" si="306"/>
        <v>31</v>
      </c>
      <c r="N1536" s="437">
        <f t="shared" si="312"/>
        <v>255</v>
      </c>
      <c r="O1536" s="437"/>
      <c r="P1536" s="430" t="str">
        <f t="shared" si="307"/>
        <v/>
      </c>
      <c r="U1536" s="177">
        <v>23</v>
      </c>
      <c r="V1536" s="177" t="s">
        <v>2868</v>
      </c>
      <c r="W1536" s="177" t="s">
        <v>3269</v>
      </c>
      <c r="X1536" s="177" t="s">
        <v>2804</v>
      </c>
      <c r="Y1536" s="177" t="s">
        <v>3270</v>
      </c>
      <c r="Z1536" s="177" t="s">
        <v>5221</v>
      </c>
      <c r="AA1536" s="525" t="s">
        <v>2723</v>
      </c>
      <c r="AB1536" s="399" t="str">
        <f t="shared" si="308"/>
        <v>DC1CB31</v>
      </c>
      <c r="AC1536" s="399" t="str">
        <f t="shared" si="309"/>
        <v>DC1CB31-DC</v>
      </c>
      <c r="AD1536" t="str">
        <f>Y1536&amp;"-"&amp;VLOOKUP(AC1536,'LICH THI'!C:AA,9,0)</f>
        <v>64DCCD3248-42469</v>
      </c>
      <c r="AE1536">
        <f t="shared" si="310"/>
        <v>1</v>
      </c>
    </row>
    <row r="1537" spans="1:31" x14ac:dyDescent="0.25">
      <c r="A1537" s="436" t="str">
        <f t="shared" si="300"/>
        <v>DC1CB31-DC-216</v>
      </c>
      <c r="B1537" s="436">
        <f>COUNTIF(AC$4:AC1537,AC1537)</f>
        <v>216</v>
      </c>
      <c r="C1537" s="436" t="str">
        <f t="shared" si="301"/>
        <v>DC1CB31-DC</v>
      </c>
      <c r="D1537" s="436">
        <f>VLOOKUP(C1537,'LICH THI'!C:AA,12,0)</f>
        <v>597</v>
      </c>
      <c r="E1537" s="436">
        <f>VLOOKUP(C1537,'LICH THI'!C:AA,13,0)</f>
        <v>45</v>
      </c>
      <c r="F1537" s="436">
        <f t="shared" si="311"/>
        <v>45</v>
      </c>
      <c r="G1537" s="436">
        <f>VLOOKUP(C1537,'LICH THI'!C:AA,14,0)</f>
        <v>14</v>
      </c>
      <c r="H1537" s="436">
        <f t="shared" si="302"/>
        <v>5</v>
      </c>
      <c r="I1537" s="436" t="str">
        <f t="shared" si="303"/>
        <v>Nguyễn Duy Hưng</v>
      </c>
      <c r="J1537" s="436"/>
      <c r="K1537" s="436">
        <f t="shared" si="304"/>
        <v>6</v>
      </c>
      <c r="L1537" s="436" t="str">
        <f t="shared" si="305"/>
        <v>DC1CB31-DC-6</v>
      </c>
      <c r="M1537" s="436">
        <f t="shared" si="306"/>
        <v>31</v>
      </c>
      <c r="N1537" s="437">
        <f t="shared" si="312"/>
        <v>256</v>
      </c>
      <c r="O1537" s="437"/>
      <c r="P1537" s="430" t="str">
        <f t="shared" si="307"/>
        <v/>
      </c>
      <c r="U1537" s="177">
        <v>275</v>
      </c>
      <c r="V1537" s="177" t="s">
        <v>4894</v>
      </c>
      <c r="W1537" s="177" t="s">
        <v>2969</v>
      </c>
      <c r="X1537" s="177" t="s">
        <v>2804</v>
      </c>
      <c r="Y1537" s="177" t="s">
        <v>6105</v>
      </c>
      <c r="Z1537" s="177" t="s">
        <v>5221</v>
      </c>
      <c r="AA1537" s="525" t="s">
        <v>4400</v>
      </c>
      <c r="AB1537" s="399" t="str">
        <f t="shared" si="308"/>
        <v>DC1CB31</v>
      </c>
      <c r="AC1537" s="399" t="str">
        <f t="shared" si="309"/>
        <v>DC1CB31-DC</v>
      </c>
      <c r="AD1537" t="str">
        <f>Y1537&amp;"-"&amp;VLOOKUP(AC1537,'LICH THI'!C:AA,9,0)</f>
        <v>65DCOT21358-42469</v>
      </c>
      <c r="AE1537">
        <f t="shared" si="310"/>
        <v>1</v>
      </c>
    </row>
    <row r="1538" spans="1:31" x14ac:dyDescent="0.25">
      <c r="A1538" s="436" t="str">
        <f t="shared" si="300"/>
        <v>DC1CB31-DC-217</v>
      </c>
      <c r="B1538" s="436">
        <f>COUNTIF(AC$4:AC1538,AC1538)</f>
        <v>217</v>
      </c>
      <c r="C1538" s="436" t="str">
        <f t="shared" si="301"/>
        <v>DC1CB31-DC</v>
      </c>
      <c r="D1538" s="436">
        <f>VLOOKUP(C1538,'LICH THI'!C:AA,12,0)</f>
        <v>597</v>
      </c>
      <c r="E1538" s="436">
        <f>VLOOKUP(C1538,'LICH THI'!C:AA,13,0)</f>
        <v>45</v>
      </c>
      <c r="F1538" s="436">
        <f t="shared" si="311"/>
        <v>45</v>
      </c>
      <c r="G1538" s="436">
        <f>VLOOKUP(C1538,'LICH THI'!C:AA,14,0)</f>
        <v>14</v>
      </c>
      <c r="H1538" s="436">
        <f t="shared" si="302"/>
        <v>5</v>
      </c>
      <c r="I1538" s="436" t="str">
        <f t="shared" si="303"/>
        <v>Nguyễn Duy Hưng</v>
      </c>
      <c r="J1538" s="436"/>
      <c r="K1538" s="436">
        <f t="shared" si="304"/>
        <v>6</v>
      </c>
      <c r="L1538" s="436" t="str">
        <f t="shared" si="305"/>
        <v>DC1CB31-DC-6</v>
      </c>
      <c r="M1538" s="436">
        <f t="shared" si="306"/>
        <v>31</v>
      </c>
      <c r="N1538" s="437">
        <f t="shared" si="312"/>
        <v>257</v>
      </c>
      <c r="O1538" s="437"/>
      <c r="P1538" s="430" t="str">
        <f t="shared" si="307"/>
        <v/>
      </c>
      <c r="U1538" s="177">
        <v>275</v>
      </c>
      <c r="V1538" s="177" t="s">
        <v>4894</v>
      </c>
      <c r="W1538" s="177" t="s">
        <v>2969</v>
      </c>
      <c r="X1538" s="177" t="s">
        <v>2804</v>
      </c>
      <c r="Y1538" s="177" t="s">
        <v>6105</v>
      </c>
      <c r="Z1538" s="177" t="s">
        <v>5221</v>
      </c>
      <c r="AA1538" s="525" t="s">
        <v>4400</v>
      </c>
      <c r="AB1538" s="399" t="str">
        <f t="shared" si="308"/>
        <v>DC1CB31</v>
      </c>
      <c r="AC1538" s="399" t="str">
        <f t="shared" si="309"/>
        <v>DC1CB31-DC</v>
      </c>
      <c r="AD1538" t="str">
        <f>Y1538&amp;"-"&amp;VLOOKUP(AC1538,'LICH THI'!C:AA,9,0)</f>
        <v>65DCOT21358-42469</v>
      </c>
      <c r="AE1538">
        <f t="shared" si="310"/>
        <v>1</v>
      </c>
    </row>
    <row r="1539" spans="1:31" x14ac:dyDescent="0.25">
      <c r="A1539" s="436" t="str">
        <f t="shared" si="300"/>
        <v>DC1CB31-DC-218</v>
      </c>
      <c r="B1539" s="436">
        <f>COUNTIF(AC$4:AC1539,AC1539)</f>
        <v>218</v>
      </c>
      <c r="C1539" s="436" t="str">
        <f t="shared" si="301"/>
        <v>DC1CB31-DC</v>
      </c>
      <c r="D1539" s="436">
        <f>VLOOKUP(C1539,'LICH THI'!C:AA,12,0)</f>
        <v>597</v>
      </c>
      <c r="E1539" s="436">
        <f>VLOOKUP(C1539,'LICH THI'!C:AA,13,0)</f>
        <v>45</v>
      </c>
      <c r="F1539" s="436">
        <f t="shared" si="311"/>
        <v>45</v>
      </c>
      <c r="G1539" s="436">
        <f>VLOOKUP(C1539,'LICH THI'!C:AA,14,0)</f>
        <v>14</v>
      </c>
      <c r="H1539" s="436">
        <f t="shared" si="302"/>
        <v>5</v>
      </c>
      <c r="I1539" s="436" t="str">
        <f t="shared" si="303"/>
        <v>Phạm Công Hưng</v>
      </c>
      <c r="J1539" s="436"/>
      <c r="K1539" s="436">
        <f t="shared" si="304"/>
        <v>6</v>
      </c>
      <c r="L1539" s="436" t="str">
        <f t="shared" si="305"/>
        <v>DC1CB31-DC-6</v>
      </c>
      <c r="M1539" s="436">
        <f t="shared" si="306"/>
        <v>31</v>
      </c>
      <c r="N1539" s="437">
        <f t="shared" si="312"/>
        <v>258</v>
      </c>
      <c r="O1539" s="437"/>
      <c r="P1539" s="430" t="str">
        <f t="shared" si="307"/>
        <v/>
      </c>
      <c r="U1539" s="177">
        <v>16</v>
      </c>
      <c r="V1539" s="177" t="s">
        <v>2851</v>
      </c>
      <c r="W1539" s="177" t="s">
        <v>3645</v>
      </c>
      <c r="X1539" s="177" t="s">
        <v>2804</v>
      </c>
      <c r="Y1539" s="177" t="s">
        <v>5205</v>
      </c>
      <c r="Z1539" s="177" t="s">
        <v>5221</v>
      </c>
      <c r="AA1539" s="525" t="s">
        <v>4006</v>
      </c>
      <c r="AB1539" s="399" t="str">
        <f t="shared" si="308"/>
        <v>DC1CB31</v>
      </c>
      <c r="AC1539" s="399" t="str">
        <f t="shared" si="309"/>
        <v>DC1CB31-DC</v>
      </c>
      <c r="AD1539" t="str">
        <f>Y1539&amp;"-"&amp;VLOOKUP(AC1539,'LICH THI'!C:AA,9,0)</f>
        <v>64DCCD3188-42469</v>
      </c>
      <c r="AE1539">
        <f t="shared" si="310"/>
        <v>1</v>
      </c>
    </row>
    <row r="1540" spans="1:31" x14ac:dyDescent="0.25">
      <c r="A1540" s="436" t="str">
        <f t="shared" si="300"/>
        <v>DC1CB31-DC-219</v>
      </c>
      <c r="B1540" s="436">
        <f>COUNTIF(AC$4:AC1540,AC1540)</f>
        <v>219</v>
      </c>
      <c r="C1540" s="436" t="str">
        <f t="shared" si="301"/>
        <v>DC1CB31-DC</v>
      </c>
      <c r="D1540" s="436">
        <f>VLOOKUP(C1540,'LICH THI'!C:AA,12,0)</f>
        <v>597</v>
      </c>
      <c r="E1540" s="436">
        <f>VLOOKUP(C1540,'LICH THI'!C:AA,13,0)</f>
        <v>45</v>
      </c>
      <c r="F1540" s="436">
        <f t="shared" si="311"/>
        <v>45</v>
      </c>
      <c r="G1540" s="436">
        <f>VLOOKUP(C1540,'LICH THI'!C:AA,14,0)</f>
        <v>14</v>
      </c>
      <c r="H1540" s="436">
        <f t="shared" si="302"/>
        <v>5</v>
      </c>
      <c r="I1540" s="436" t="str">
        <f t="shared" si="303"/>
        <v>Phạm Công Hưng</v>
      </c>
      <c r="J1540" s="436"/>
      <c r="K1540" s="436">
        <f t="shared" si="304"/>
        <v>6</v>
      </c>
      <c r="L1540" s="436" t="str">
        <f t="shared" si="305"/>
        <v>DC1CB31-DC-6</v>
      </c>
      <c r="M1540" s="436">
        <f t="shared" si="306"/>
        <v>31</v>
      </c>
      <c r="N1540" s="437">
        <f t="shared" si="312"/>
        <v>259</v>
      </c>
      <c r="O1540" s="437"/>
      <c r="P1540" s="430" t="str">
        <f t="shared" si="307"/>
        <v/>
      </c>
      <c r="U1540" s="177">
        <v>16</v>
      </c>
      <c r="V1540" s="177" t="s">
        <v>2851</v>
      </c>
      <c r="W1540" s="177" t="s">
        <v>3645</v>
      </c>
      <c r="X1540" s="177" t="s">
        <v>2804</v>
      </c>
      <c r="Y1540" s="177" t="s">
        <v>5205</v>
      </c>
      <c r="Z1540" s="177" t="s">
        <v>5221</v>
      </c>
      <c r="AA1540" s="525" t="s">
        <v>4006</v>
      </c>
      <c r="AB1540" s="399" t="str">
        <f t="shared" si="308"/>
        <v>DC1CB31</v>
      </c>
      <c r="AC1540" s="399" t="str">
        <f t="shared" si="309"/>
        <v>DC1CB31-DC</v>
      </c>
      <c r="AD1540" t="str">
        <f>Y1540&amp;"-"&amp;VLOOKUP(AC1540,'LICH THI'!C:AA,9,0)</f>
        <v>64DCCD3188-42469</v>
      </c>
      <c r="AE1540">
        <f t="shared" si="310"/>
        <v>1</v>
      </c>
    </row>
    <row r="1541" spans="1:31" x14ac:dyDescent="0.25">
      <c r="A1541" s="436" t="str">
        <f t="shared" ref="A1541:A1604" si="313">C1541&amp;"-"&amp;B1541</f>
        <v>DC1CB31-DC-220</v>
      </c>
      <c r="B1541" s="436">
        <f>COUNTIF(AC$4:AC1541,AC1541)</f>
        <v>220</v>
      </c>
      <c r="C1541" s="436" t="str">
        <f t="shared" ref="C1541:C1604" si="314">_CT_MaHP1</f>
        <v>DC1CB31-DC</v>
      </c>
      <c r="D1541" s="436">
        <f>VLOOKUP(C1541,'LICH THI'!C:AA,12,0)</f>
        <v>597</v>
      </c>
      <c r="E1541" s="436">
        <f>VLOOKUP(C1541,'LICH THI'!C:AA,13,0)</f>
        <v>45</v>
      </c>
      <c r="F1541" s="436">
        <f t="shared" si="311"/>
        <v>45</v>
      </c>
      <c r="G1541" s="436">
        <f>VLOOKUP(C1541,'LICH THI'!C:AA,14,0)</f>
        <v>14</v>
      </c>
      <c r="H1541" s="436">
        <f t="shared" ref="H1541:H1604" si="315">IF(E1541=0,"",TRUNC((B1541+E1541-1)/E1541))</f>
        <v>5</v>
      </c>
      <c r="I1541" s="436" t="str">
        <f t="shared" ref="I1541:I1604" si="316">W1541&amp;" "&amp;X1541</f>
        <v>Trần Việt Hưng</v>
      </c>
      <c r="J1541" s="436"/>
      <c r="K1541" s="436">
        <f t="shared" ref="K1541:K1604" si="317">IF(G1541=1,1,IF(H1541&lt;G1541,H1541+1,1))</f>
        <v>6</v>
      </c>
      <c r="L1541" s="436" t="str">
        <f t="shared" ref="L1541:L1604" si="318">C1541&amp;"-"&amp;K1541</f>
        <v>DC1CB31-DC-6</v>
      </c>
      <c r="M1541" s="436">
        <f t="shared" ref="M1541:M1604" si="319">IF(E1541=0,"",MOD(MID(C1541,6,2),E1541))</f>
        <v>31</v>
      </c>
      <c r="N1541" s="437">
        <f t="shared" si="312"/>
        <v>260</v>
      </c>
      <c r="O1541" s="437"/>
      <c r="P1541" s="430" t="str">
        <f t="shared" ref="P1541:P1604" si="320">IF(MOD(20*O1541,10)&lt;&gt;0,"SAI","")</f>
        <v/>
      </c>
      <c r="U1541" s="177">
        <v>264</v>
      </c>
      <c r="V1541" s="177" t="s">
        <v>3509</v>
      </c>
      <c r="W1541" s="177" t="s">
        <v>3669</v>
      </c>
      <c r="X1541" s="177" t="s">
        <v>2804</v>
      </c>
      <c r="Y1541" s="177" t="s">
        <v>3907</v>
      </c>
      <c r="Z1541" s="177" t="s">
        <v>5221</v>
      </c>
      <c r="AA1541" s="525" t="s">
        <v>3908</v>
      </c>
      <c r="AB1541" s="399" t="str">
        <f t="shared" ref="AB1541:AB1604" si="321">_CT_MaHP</f>
        <v>DC1CB31</v>
      </c>
      <c r="AC1541" s="399" t="str">
        <f t="shared" ref="AC1541:AC1604" si="322">_CT_MaHe</f>
        <v>DC1CB31-DC</v>
      </c>
      <c r="AD1541" t="str">
        <f>Y1541&amp;"-"&amp;VLOOKUP(AC1541,'LICH THI'!C:AA,9,0)</f>
        <v>65DCKX21857-42469</v>
      </c>
      <c r="AE1541">
        <f t="shared" ref="AE1541:AE1604" si="323">COUNTIF(AD1541,AD:AD)</f>
        <v>1</v>
      </c>
    </row>
    <row r="1542" spans="1:31" x14ac:dyDescent="0.25">
      <c r="A1542" s="436" t="str">
        <f t="shared" si="313"/>
        <v>DC1CB31-DC-221</v>
      </c>
      <c r="B1542" s="436">
        <f>COUNTIF(AC$4:AC1542,AC1542)</f>
        <v>221</v>
      </c>
      <c r="C1542" s="436" t="str">
        <f t="shared" si="314"/>
        <v>DC1CB31-DC</v>
      </c>
      <c r="D1542" s="436">
        <f>VLOOKUP(C1542,'LICH THI'!C:AA,12,0)</f>
        <v>597</v>
      </c>
      <c r="E1542" s="436">
        <f>VLOOKUP(C1542,'LICH THI'!C:AA,13,0)</f>
        <v>45</v>
      </c>
      <c r="F1542" s="436">
        <f t="shared" ref="F1542:F1605" si="324">IF(G1542="","",IF(G1542=H1542,D1542-(H1542-1)*E1542,E1542))</f>
        <v>45</v>
      </c>
      <c r="G1542" s="436">
        <f>VLOOKUP(C1542,'LICH THI'!C:AA,14,0)</f>
        <v>14</v>
      </c>
      <c r="H1542" s="436">
        <f t="shared" si="315"/>
        <v>5</v>
      </c>
      <c r="I1542" s="436" t="str">
        <f t="shared" si="316"/>
        <v>Trần Việt Hưng</v>
      </c>
      <c r="J1542" s="436"/>
      <c r="K1542" s="436">
        <f t="shared" si="317"/>
        <v>6</v>
      </c>
      <c r="L1542" s="436" t="str">
        <f t="shared" si="318"/>
        <v>DC1CB31-DC-6</v>
      </c>
      <c r="M1542" s="436">
        <f t="shared" si="319"/>
        <v>31</v>
      </c>
      <c r="N1542" s="437">
        <f t="shared" ref="N1542:N1605" si="325">IF(F1542=0,"",(K1542-1)*$N$2+1+MOD(B1542-M1542,F1542))</f>
        <v>261</v>
      </c>
      <c r="O1542" s="437"/>
      <c r="P1542" s="430" t="str">
        <f t="shared" si="320"/>
        <v/>
      </c>
      <c r="U1542" s="177">
        <v>264</v>
      </c>
      <c r="V1542" s="177" t="s">
        <v>3509</v>
      </c>
      <c r="W1542" s="177" t="s">
        <v>3669</v>
      </c>
      <c r="X1542" s="177" t="s">
        <v>2804</v>
      </c>
      <c r="Y1542" s="177" t="s">
        <v>3907</v>
      </c>
      <c r="Z1542" s="177" t="s">
        <v>5221</v>
      </c>
      <c r="AA1542" s="525" t="s">
        <v>3908</v>
      </c>
      <c r="AB1542" s="399" t="str">
        <f t="shared" si="321"/>
        <v>DC1CB31</v>
      </c>
      <c r="AC1542" s="399" t="str">
        <f t="shared" si="322"/>
        <v>DC1CB31-DC</v>
      </c>
      <c r="AD1542" t="str">
        <f>Y1542&amp;"-"&amp;VLOOKUP(AC1542,'LICH THI'!C:AA,9,0)</f>
        <v>65DCKX21857-42469</v>
      </c>
      <c r="AE1542">
        <f t="shared" si="323"/>
        <v>1</v>
      </c>
    </row>
    <row r="1543" spans="1:31" x14ac:dyDescent="0.25">
      <c r="A1543" s="436" t="str">
        <f t="shared" si="313"/>
        <v>DC1CB31-DC-222</v>
      </c>
      <c r="B1543" s="436">
        <f>COUNTIF(AC$4:AC1543,AC1543)</f>
        <v>222</v>
      </c>
      <c r="C1543" s="436" t="str">
        <f t="shared" si="314"/>
        <v>DC1CB31-DC</v>
      </c>
      <c r="D1543" s="436">
        <f>VLOOKUP(C1543,'LICH THI'!C:AA,12,0)</f>
        <v>597</v>
      </c>
      <c r="E1543" s="436">
        <f>VLOOKUP(C1543,'LICH THI'!C:AA,13,0)</f>
        <v>45</v>
      </c>
      <c r="F1543" s="436">
        <f t="shared" si="324"/>
        <v>45</v>
      </c>
      <c r="G1543" s="436">
        <f>VLOOKUP(C1543,'LICH THI'!C:AA,14,0)</f>
        <v>14</v>
      </c>
      <c r="H1543" s="436">
        <f t="shared" si="315"/>
        <v>5</v>
      </c>
      <c r="I1543" s="436" t="str">
        <f t="shared" si="316"/>
        <v>Đào Thị Hương</v>
      </c>
      <c r="J1543" s="436"/>
      <c r="K1543" s="436">
        <f t="shared" si="317"/>
        <v>6</v>
      </c>
      <c r="L1543" s="436" t="str">
        <f t="shared" si="318"/>
        <v>DC1CB31-DC-6</v>
      </c>
      <c r="M1543" s="436">
        <f t="shared" si="319"/>
        <v>31</v>
      </c>
      <c r="N1543" s="437">
        <f t="shared" si="325"/>
        <v>262</v>
      </c>
      <c r="O1543" s="437"/>
      <c r="P1543" s="430" t="str">
        <f t="shared" si="320"/>
        <v/>
      </c>
      <c r="U1543" s="177">
        <v>288</v>
      </c>
      <c r="V1543" s="177" t="s">
        <v>4092</v>
      </c>
      <c r="W1543" s="177" t="s">
        <v>3576</v>
      </c>
      <c r="X1543" s="177" t="s">
        <v>2663</v>
      </c>
      <c r="Y1543" s="177" t="s">
        <v>4093</v>
      </c>
      <c r="Z1543" s="177" t="s">
        <v>5221</v>
      </c>
      <c r="AA1543" s="525" t="s">
        <v>4094</v>
      </c>
      <c r="AB1543" s="399" t="str">
        <f t="shared" si="321"/>
        <v>DC1CB31</v>
      </c>
      <c r="AC1543" s="399" t="str">
        <f t="shared" si="322"/>
        <v>DC1CB31-DC</v>
      </c>
      <c r="AD1543" t="str">
        <f>Y1543&amp;"-"&amp;VLOOKUP(AC1543,'LICH THI'!C:AA,9,0)</f>
        <v>65DCVL22174-42469</v>
      </c>
      <c r="AE1543">
        <f t="shared" si="323"/>
        <v>1</v>
      </c>
    </row>
    <row r="1544" spans="1:31" x14ac:dyDescent="0.25">
      <c r="A1544" s="436" t="str">
        <f t="shared" si="313"/>
        <v>DC1CB31-DC-223</v>
      </c>
      <c r="B1544" s="436">
        <f>COUNTIF(AC$4:AC1544,AC1544)</f>
        <v>223</v>
      </c>
      <c r="C1544" s="436" t="str">
        <f t="shared" si="314"/>
        <v>DC1CB31-DC</v>
      </c>
      <c r="D1544" s="436">
        <f>VLOOKUP(C1544,'LICH THI'!C:AA,12,0)</f>
        <v>597</v>
      </c>
      <c r="E1544" s="436">
        <f>VLOOKUP(C1544,'LICH THI'!C:AA,13,0)</f>
        <v>45</v>
      </c>
      <c r="F1544" s="436">
        <f t="shared" si="324"/>
        <v>45</v>
      </c>
      <c r="G1544" s="436">
        <f>VLOOKUP(C1544,'LICH THI'!C:AA,14,0)</f>
        <v>14</v>
      </c>
      <c r="H1544" s="436">
        <f t="shared" si="315"/>
        <v>5</v>
      </c>
      <c r="I1544" s="436" t="str">
        <f t="shared" si="316"/>
        <v>Đào Thị Hương</v>
      </c>
      <c r="J1544" s="436"/>
      <c r="K1544" s="436">
        <f t="shared" si="317"/>
        <v>6</v>
      </c>
      <c r="L1544" s="436" t="str">
        <f t="shared" si="318"/>
        <v>DC1CB31-DC-6</v>
      </c>
      <c r="M1544" s="436">
        <f t="shared" si="319"/>
        <v>31</v>
      </c>
      <c r="N1544" s="437">
        <f t="shared" si="325"/>
        <v>263</v>
      </c>
      <c r="O1544" s="437"/>
      <c r="P1544" s="430" t="str">
        <f t="shared" si="320"/>
        <v/>
      </c>
      <c r="U1544" s="177">
        <v>288</v>
      </c>
      <c r="V1544" s="177" t="s">
        <v>4092</v>
      </c>
      <c r="W1544" s="177" t="s">
        <v>3576</v>
      </c>
      <c r="X1544" s="177" t="s">
        <v>2663</v>
      </c>
      <c r="Y1544" s="177" t="s">
        <v>4093</v>
      </c>
      <c r="Z1544" s="177" t="s">
        <v>5221</v>
      </c>
      <c r="AA1544" s="525" t="s">
        <v>4094</v>
      </c>
      <c r="AB1544" s="399" t="str">
        <f t="shared" si="321"/>
        <v>DC1CB31</v>
      </c>
      <c r="AC1544" s="399" t="str">
        <f t="shared" si="322"/>
        <v>DC1CB31-DC</v>
      </c>
      <c r="AD1544" t="str">
        <f>Y1544&amp;"-"&amp;VLOOKUP(AC1544,'LICH THI'!C:AA,9,0)</f>
        <v>65DCVL22174-42469</v>
      </c>
      <c r="AE1544">
        <f t="shared" si="323"/>
        <v>1</v>
      </c>
    </row>
    <row r="1545" spans="1:31" x14ac:dyDescent="0.25">
      <c r="A1545" s="436" t="str">
        <f t="shared" si="313"/>
        <v>DC1CB31-DC-224</v>
      </c>
      <c r="B1545" s="436">
        <f>COUNTIF(AC$4:AC1545,AC1545)</f>
        <v>224</v>
      </c>
      <c r="C1545" s="436" t="str">
        <f t="shared" si="314"/>
        <v>DC1CB31-DC</v>
      </c>
      <c r="D1545" s="436">
        <f>VLOOKUP(C1545,'LICH THI'!C:AA,12,0)</f>
        <v>597</v>
      </c>
      <c r="E1545" s="436">
        <f>VLOOKUP(C1545,'LICH THI'!C:AA,13,0)</f>
        <v>45</v>
      </c>
      <c r="F1545" s="436">
        <f t="shared" si="324"/>
        <v>45</v>
      </c>
      <c r="G1545" s="436">
        <f>VLOOKUP(C1545,'LICH THI'!C:AA,14,0)</f>
        <v>14</v>
      </c>
      <c r="H1545" s="436">
        <f t="shared" si="315"/>
        <v>5</v>
      </c>
      <c r="I1545" s="436" t="str">
        <f t="shared" si="316"/>
        <v>Nguyễn Thị Hương</v>
      </c>
      <c r="J1545" s="436"/>
      <c r="K1545" s="436">
        <f t="shared" si="317"/>
        <v>6</v>
      </c>
      <c r="L1545" s="436" t="str">
        <f t="shared" si="318"/>
        <v>DC1CB31-DC-6</v>
      </c>
      <c r="M1545" s="436">
        <f t="shared" si="319"/>
        <v>31</v>
      </c>
      <c r="N1545" s="437">
        <f t="shared" si="325"/>
        <v>264</v>
      </c>
      <c r="O1545" s="437"/>
      <c r="P1545" s="430" t="str">
        <f t="shared" si="320"/>
        <v/>
      </c>
      <c r="U1545" s="177">
        <v>246</v>
      </c>
      <c r="V1545" s="177" t="s">
        <v>3502</v>
      </c>
      <c r="W1545" s="177" t="s">
        <v>2619</v>
      </c>
      <c r="X1545" s="177" t="s">
        <v>2663</v>
      </c>
      <c r="Y1545" s="177" t="s">
        <v>5921</v>
      </c>
      <c r="Z1545" s="177" t="s">
        <v>5221</v>
      </c>
      <c r="AA1545" s="525" t="s">
        <v>5922</v>
      </c>
      <c r="AB1545" s="399" t="str">
        <f t="shared" si="321"/>
        <v>DC1CB31</v>
      </c>
      <c r="AC1545" s="399" t="str">
        <f t="shared" si="322"/>
        <v>DC1CB31-DC</v>
      </c>
      <c r="AD1545" t="str">
        <f>Y1545&amp;"-"&amp;VLOOKUP(AC1545,'LICH THI'!C:AA,9,0)</f>
        <v>65DCKT22331-42469</v>
      </c>
      <c r="AE1545">
        <f t="shared" si="323"/>
        <v>1</v>
      </c>
    </row>
    <row r="1546" spans="1:31" x14ac:dyDescent="0.25">
      <c r="A1546" s="436" t="str">
        <f t="shared" si="313"/>
        <v>DC1CB31-DC-225</v>
      </c>
      <c r="B1546" s="436">
        <f>COUNTIF(AC$4:AC1546,AC1546)</f>
        <v>225</v>
      </c>
      <c r="C1546" s="436" t="str">
        <f t="shared" si="314"/>
        <v>DC1CB31-DC</v>
      </c>
      <c r="D1546" s="436">
        <f>VLOOKUP(C1546,'LICH THI'!C:AA,12,0)</f>
        <v>597</v>
      </c>
      <c r="E1546" s="436">
        <f>VLOOKUP(C1546,'LICH THI'!C:AA,13,0)</f>
        <v>45</v>
      </c>
      <c r="F1546" s="436">
        <f t="shared" si="324"/>
        <v>45</v>
      </c>
      <c r="G1546" s="436">
        <f>VLOOKUP(C1546,'LICH THI'!C:AA,14,0)</f>
        <v>14</v>
      </c>
      <c r="H1546" s="436">
        <f t="shared" si="315"/>
        <v>5</v>
      </c>
      <c r="I1546" s="436" t="str">
        <f t="shared" si="316"/>
        <v>Nguyễn Thị Hương</v>
      </c>
      <c r="J1546" s="436"/>
      <c r="K1546" s="436">
        <f t="shared" si="317"/>
        <v>6</v>
      </c>
      <c r="L1546" s="436" t="str">
        <f t="shared" si="318"/>
        <v>DC1CB31-DC-6</v>
      </c>
      <c r="M1546" s="436">
        <f t="shared" si="319"/>
        <v>31</v>
      </c>
      <c r="N1546" s="437">
        <f t="shared" si="325"/>
        <v>265</v>
      </c>
      <c r="O1546" s="437"/>
      <c r="P1546" s="430" t="str">
        <f t="shared" si="320"/>
        <v/>
      </c>
      <c r="U1546" s="177">
        <v>246</v>
      </c>
      <c r="V1546" s="177" t="s">
        <v>3502</v>
      </c>
      <c r="W1546" s="177" t="s">
        <v>2619</v>
      </c>
      <c r="X1546" s="177" t="s">
        <v>2663</v>
      </c>
      <c r="Y1546" s="177" t="s">
        <v>5921</v>
      </c>
      <c r="Z1546" s="177" t="s">
        <v>5221</v>
      </c>
      <c r="AA1546" s="525" t="s">
        <v>5922</v>
      </c>
      <c r="AB1546" s="399" t="str">
        <f t="shared" si="321"/>
        <v>DC1CB31</v>
      </c>
      <c r="AC1546" s="399" t="str">
        <f t="shared" si="322"/>
        <v>DC1CB31-DC</v>
      </c>
      <c r="AD1546" t="str">
        <f>Y1546&amp;"-"&amp;VLOOKUP(AC1546,'LICH THI'!C:AA,9,0)</f>
        <v>65DCKT22331-42469</v>
      </c>
      <c r="AE1546">
        <f t="shared" si="323"/>
        <v>1</v>
      </c>
    </row>
    <row r="1547" spans="1:31" x14ac:dyDescent="0.25">
      <c r="A1547" s="436" t="str">
        <f t="shared" si="313"/>
        <v>DC1CB31-DC-226</v>
      </c>
      <c r="B1547" s="436">
        <f>COUNTIF(AC$4:AC1547,AC1547)</f>
        <v>226</v>
      </c>
      <c r="C1547" s="436" t="str">
        <f t="shared" si="314"/>
        <v>DC1CB31-DC</v>
      </c>
      <c r="D1547" s="436">
        <f>VLOOKUP(C1547,'LICH THI'!C:AA,12,0)</f>
        <v>597</v>
      </c>
      <c r="E1547" s="436">
        <f>VLOOKUP(C1547,'LICH THI'!C:AA,13,0)</f>
        <v>45</v>
      </c>
      <c r="F1547" s="436">
        <f t="shared" si="324"/>
        <v>45</v>
      </c>
      <c r="G1547" s="436">
        <f>VLOOKUP(C1547,'LICH THI'!C:AA,14,0)</f>
        <v>14</v>
      </c>
      <c r="H1547" s="436">
        <f t="shared" si="315"/>
        <v>6</v>
      </c>
      <c r="I1547" s="436" t="str">
        <f t="shared" si="316"/>
        <v>Nguyễn Thị Lan Hương</v>
      </c>
      <c r="J1547" s="436"/>
      <c r="K1547" s="436">
        <f t="shared" si="317"/>
        <v>7</v>
      </c>
      <c r="L1547" s="436" t="str">
        <f t="shared" si="318"/>
        <v>DC1CB31-DC-7</v>
      </c>
      <c r="M1547" s="436">
        <f t="shared" si="319"/>
        <v>31</v>
      </c>
      <c r="N1547" s="437">
        <f t="shared" si="325"/>
        <v>316</v>
      </c>
      <c r="O1547" s="437"/>
      <c r="P1547" s="430" t="str">
        <f t="shared" si="320"/>
        <v/>
      </c>
      <c r="U1547" s="177">
        <v>228</v>
      </c>
      <c r="V1547" s="177" t="s">
        <v>3491</v>
      </c>
      <c r="W1547" s="177" t="s">
        <v>2701</v>
      </c>
      <c r="X1547" s="177" t="s">
        <v>2663</v>
      </c>
      <c r="Y1547" s="177" t="s">
        <v>4358</v>
      </c>
      <c r="Z1547" s="177" t="s">
        <v>5221</v>
      </c>
      <c r="AA1547" s="525" t="s">
        <v>4359</v>
      </c>
      <c r="AB1547" s="399" t="str">
        <f t="shared" si="321"/>
        <v>DC1CB31</v>
      </c>
      <c r="AC1547" s="399" t="str">
        <f t="shared" si="322"/>
        <v>DC1CB31-DC</v>
      </c>
      <c r="AD1547" t="str">
        <f>Y1547&amp;"-"&amp;VLOOKUP(AC1547,'LICH THI'!C:AA,9,0)</f>
        <v>65DCKT21544-42469</v>
      </c>
      <c r="AE1547">
        <f t="shared" si="323"/>
        <v>1</v>
      </c>
    </row>
    <row r="1548" spans="1:31" x14ac:dyDescent="0.25">
      <c r="A1548" s="436" t="str">
        <f t="shared" si="313"/>
        <v>DC1CB31-DC-227</v>
      </c>
      <c r="B1548" s="436">
        <f>COUNTIF(AC$4:AC1548,AC1548)</f>
        <v>227</v>
      </c>
      <c r="C1548" s="436" t="str">
        <f t="shared" si="314"/>
        <v>DC1CB31-DC</v>
      </c>
      <c r="D1548" s="436">
        <f>VLOOKUP(C1548,'LICH THI'!C:AA,12,0)</f>
        <v>597</v>
      </c>
      <c r="E1548" s="436">
        <f>VLOOKUP(C1548,'LICH THI'!C:AA,13,0)</f>
        <v>45</v>
      </c>
      <c r="F1548" s="436">
        <f t="shared" si="324"/>
        <v>45</v>
      </c>
      <c r="G1548" s="436">
        <f>VLOOKUP(C1548,'LICH THI'!C:AA,14,0)</f>
        <v>14</v>
      </c>
      <c r="H1548" s="436">
        <f t="shared" si="315"/>
        <v>6</v>
      </c>
      <c r="I1548" s="436" t="str">
        <f t="shared" si="316"/>
        <v>Nguyễn Thị Lan Hương</v>
      </c>
      <c r="J1548" s="436"/>
      <c r="K1548" s="436">
        <f t="shared" si="317"/>
        <v>7</v>
      </c>
      <c r="L1548" s="436" t="str">
        <f t="shared" si="318"/>
        <v>DC1CB31-DC-7</v>
      </c>
      <c r="M1548" s="436">
        <f t="shared" si="319"/>
        <v>31</v>
      </c>
      <c r="N1548" s="437">
        <f t="shared" si="325"/>
        <v>317</v>
      </c>
      <c r="O1548" s="437"/>
      <c r="P1548" s="430" t="str">
        <f t="shared" si="320"/>
        <v/>
      </c>
      <c r="U1548" s="177">
        <v>228</v>
      </c>
      <c r="V1548" s="177" t="s">
        <v>3491</v>
      </c>
      <c r="W1548" s="177" t="s">
        <v>2701</v>
      </c>
      <c r="X1548" s="177" t="s">
        <v>2663</v>
      </c>
      <c r="Y1548" s="177" t="s">
        <v>4358</v>
      </c>
      <c r="Z1548" s="177" t="s">
        <v>5221</v>
      </c>
      <c r="AA1548" s="525" t="s">
        <v>4359</v>
      </c>
      <c r="AB1548" s="399" t="str">
        <f t="shared" si="321"/>
        <v>DC1CB31</v>
      </c>
      <c r="AC1548" s="399" t="str">
        <f t="shared" si="322"/>
        <v>DC1CB31-DC</v>
      </c>
      <c r="AD1548" t="str">
        <f>Y1548&amp;"-"&amp;VLOOKUP(AC1548,'LICH THI'!C:AA,9,0)</f>
        <v>65DCKT21544-42469</v>
      </c>
      <c r="AE1548">
        <f t="shared" si="323"/>
        <v>1</v>
      </c>
    </row>
    <row r="1549" spans="1:31" x14ac:dyDescent="0.25">
      <c r="A1549" s="436" t="str">
        <f t="shared" si="313"/>
        <v>DC1CB31-DC-228</v>
      </c>
      <c r="B1549" s="436">
        <f>COUNTIF(AC$4:AC1549,AC1549)</f>
        <v>228</v>
      </c>
      <c r="C1549" s="436" t="str">
        <f t="shared" si="314"/>
        <v>DC1CB31-DC</v>
      </c>
      <c r="D1549" s="436">
        <f>VLOOKUP(C1549,'LICH THI'!C:AA,12,0)</f>
        <v>597</v>
      </c>
      <c r="E1549" s="436">
        <f>VLOOKUP(C1549,'LICH THI'!C:AA,13,0)</f>
        <v>45</v>
      </c>
      <c r="F1549" s="436">
        <f t="shared" si="324"/>
        <v>45</v>
      </c>
      <c r="G1549" s="436">
        <f>VLOOKUP(C1549,'LICH THI'!C:AA,14,0)</f>
        <v>14</v>
      </c>
      <c r="H1549" s="436">
        <f t="shared" si="315"/>
        <v>6</v>
      </c>
      <c r="I1549" s="436" t="str">
        <f t="shared" si="316"/>
        <v>Tạ Thị Lan Hương</v>
      </c>
      <c r="J1549" s="436"/>
      <c r="K1549" s="436">
        <f t="shared" si="317"/>
        <v>7</v>
      </c>
      <c r="L1549" s="436" t="str">
        <f t="shared" si="318"/>
        <v>DC1CB31-DC-7</v>
      </c>
      <c r="M1549" s="436">
        <f t="shared" si="319"/>
        <v>31</v>
      </c>
      <c r="N1549" s="437">
        <f t="shared" si="325"/>
        <v>318</v>
      </c>
      <c r="O1549" s="437"/>
      <c r="P1549" s="430" t="str">
        <f t="shared" si="320"/>
        <v/>
      </c>
      <c r="U1549" s="177">
        <v>100</v>
      </c>
      <c r="V1549" s="177" t="s">
        <v>3366</v>
      </c>
      <c r="W1549" s="177" t="s">
        <v>6201</v>
      </c>
      <c r="X1549" s="177" t="s">
        <v>2663</v>
      </c>
      <c r="Y1549" s="177" t="s">
        <v>6202</v>
      </c>
      <c r="Z1549" s="177" t="s">
        <v>5221</v>
      </c>
      <c r="AA1549" s="525" t="s">
        <v>4656</v>
      </c>
      <c r="AB1549" s="399" t="str">
        <f t="shared" si="321"/>
        <v>DC1CB31</v>
      </c>
      <c r="AC1549" s="399" t="str">
        <f t="shared" si="322"/>
        <v>DC1CB31-DC</v>
      </c>
      <c r="AD1549" t="str">
        <f>Y1549&amp;"-"&amp;VLOOKUP(AC1549,'LICH THI'!C:AA,9,0)</f>
        <v>64DCKT3103-42469</v>
      </c>
      <c r="AE1549">
        <f t="shared" si="323"/>
        <v>1</v>
      </c>
    </row>
    <row r="1550" spans="1:31" x14ac:dyDescent="0.25">
      <c r="A1550" s="436" t="str">
        <f t="shared" si="313"/>
        <v>DC1CB31-DC-229</v>
      </c>
      <c r="B1550" s="436">
        <f>COUNTIF(AC$4:AC1550,AC1550)</f>
        <v>229</v>
      </c>
      <c r="C1550" s="436" t="str">
        <f t="shared" si="314"/>
        <v>DC1CB31-DC</v>
      </c>
      <c r="D1550" s="436">
        <f>VLOOKUP(C1550,'LICH THI'!C:AA,12,0)</f>
        <v>597</v>
      </c>
      <c r="E1550" s="436">
        <f>VLOOKUP(C1550,'LICH THI'!C:AA,13,0)</f>
        <v>45</v>
      </c>
      <c r="F1550" s="436">
        <f t="shared" si="324"/>
        <v>45</v>
      </c>
      <c r="G1550" s="436">
        <f>VLOOKUP(C1550,'LICH THI'!C:AA,14,0)</f>
        <v>14</v>
      </c>
      <c r="H1550" s="436">
        <f t="shared" si="315"/>
        <v>6</v>
      </c>
      <c r="I1550" s="436" t="str">
        <f t="shared" si="316"/>
        <v>Tạ Thị Lan Hương</v>
      </c>
      <c r="J1550" s="436"/>
      <c r="K1550" s="436">
        <f t="shared" si="317"/>
        <v>7</v>
      </c>
      <c r="L1550" s="436" t="str">
        <f t="shared" si="318"/>
        <v>DC1CB31-DC-7</v>
      </c>
      <c r="M1550" s="436">
        <f t="shared" si="319"/>
        <v>31</v>
      </c>
      <c r="N1550" s="437">
        <f t="shared" si="325"/>
        <v>319</v>
      </c>
      <c r="O1550" s="437"/>
      <c r="P1550" s="430" t="str">
        <f t="shared" si="320"/>
        <v/>
      </c>
      <c r="U1550" s="177">
        <v>100</v>
      </c>
      <c r="V1550" s="177" t="s">
        <v>3366</v>
      </c>
      <c r="W1550" s="177" t="s">
        <v>6201</v>
      </c>
      <c r="X1550" s="177" t="s">
        <v>2663</v>
      </c>
      <c r="Y1550" s="177" t="s">
        <v>6202</v>
      </c>
      <c r="Z1550" s="177" t="s">
        <v>5221</v>
      </c>
      <c r="AA1550" s="525" t="s">
        <v>4656</v>
      </c>
      <c r="AB1550" s="399" t="str">
        <f t="shared" si="321"/>
        <v>DC1CB31</v>
      </c>
      <c r="AC1550" s="399" t="str">
        <f t="shared" si="322"/>
        <v>DC1CB31-DC</v>
      </c>
      <c r="AD1550" t="str">
        <f>Y1550&amp;"-"&amp;VLOOKUP(AC1550,'LICH THI'!C:AA,9,0)</f>
        <v>64DCKT3103-42469</v>
      </c>
      <c r="AE1550">
        <f t="shared" si="323"/>
        <v>1</v>
      </c>
    </row>
    <row r="1551" spans="1:31" x14ac:dyDescent="0.25">
      <c r="A1551" s="436" t="str">
        <f t="shared" si="313"/>
        <v>DC1CB31-DC-230</v>
      </c>
      <c r="B1551" s="436">
        <f>COUNTIF(AC$4:AC1551,AC1551)</f>
        <v>230</v>
      </c>
      <c r="C1551" s="436" t="str">
        <f t="shared" si="314"/>
        <v>DC1CB31-DC</v>
      </c>
      <c r="D1551" s="436">
        <f>VLOOKUP(C1551,'LICH THI'!C:AA,12,0)</f>
        <v>597</v>
      </c>
      <c r="E1551" s="436">
        <f>VLOOKUP(C1551,'LICH THI'!C:AA,13,0)</f>
        <v>45</v>
      </c>
      <c r="F1551" s="436">
        <f t="shared" si="324"/>
        <v>45</v>
      </c>
      <c r="G1551" s="436">
        <f>VLOOKUP(C1551,'LICH THI'!C:AA,14,0)</f>
        <v>14</v>
      </c>
      <c r="H1551" s="436">
        <f t="shared" si="315"/>
        <v>6</v>
      </c>
      <c r="I1551" s="436" t="str">
        <f t="shared" si="316"/>
        <v>Trần Thị Lan Hương</v>
      </c>
      <c r="J1551" s="436"/>
      <c r="K1551" s="436">
        <f t="shared" si="317"/>
        <v>7</v>
      </c>
      <c r="L1551" s="436" t="str">
        <f t="shared" si="318"/>
        <v>DC1CB31-DC-7</v>
      </c>
      <c r="M1551" s="436">
        <f t="shared" si="319"/>
        <v>31</v>
      </c>
      <c r="N1551" s="437">
        <f t="shared" si="325"/>
        <v>320</v>
      </c>
      <c r="O1551" s="437"/>
      <c r="P1551" s="430" t="str">
        <f t="shared" si="320"/>
        <v/>
      </c>
      <c r="U1551" s="177">
        <v>229</v>
      </c>
      <c r="V1551" s="177" t="s">
        <v>3491</v>
      </c>
      <c r="W1551" s="177" t="s">
        <v>4360</v>
      </c>
      <c r="X1551" s="177" t="s">
        <v>2663</v>
      </c>
      <c r="Y1551" s="177" t="s">
        <v>4361</v>
      </c>
      <c r="Z1551" s="177" t="s">
        <v>5221</v>
      </c>
      <c r="AA1551" s="525" t="s">
        <v>4362</v>
      </c>
      <c r="AB1551" s="399" t="str">
        <f t="shared" si="321"/>
        <v>DC1CB31</v>
      </c>
      <c r="AC1551" s="399" t="str">
        <f t="shared" si="322"/>
        <v>DC1CB31-DC</v>
      </c>
      <c r="AD1551" t="str">
        <f>Y1551&amp;"-"&amp;VLOOKUP(AC1551,'LICH THI'!C:AA,9,0)</f>
        <v>65DCKT20062-42469</v>
      </c>
      <c r="AE1551">
        <f t="shared" si="323"/>
        <v>1</v>
      </c>
    </row>
    <row r="1552" spans="1:31" x14ac:dyDescent="0.25">
      <c r="A1552" s="436" t="str">
        <f t="shared" si="313"/>
        <v>DC1CB31-DC-231</v>
      </c>
      <c r="B1552" s="436">
        <f>COUNTIF(AC$4:AC1552,AC1552)</f>
        <v>231</v>
      </c>
      <c r="C1552" s="436" t="str">
        <f t="shared" si="314"/>
        <v>DC1CB31-DC</v>
      </c>
      <c r="D1552" s="436">
        <f>VLOOKUP(C1552,'LICH THI'!C:AA,12,0)</f>
        <v>597</v>
      </c>
      <c r="E1552" s="436">
        <f>VLOOKUP(C1552,'LICH THI'!C:AA,13,0)</f>
        <v>45</v>
      </c>
      <c r="F1552" s="436">
        <f t="shared" si="324"/>
        <v>45</v>
      </c>
      <c r="G1552" s="436">
        <f>VLOOKUP(C1552,'LICH THI'!C:AA,14,0)</f>
        <v>14</v>
      </c>
      <c r="H1552" s="436">
        <f t="shared" si="315"/>
        <v>6</v>
      </c>
      <c r="I1552" s="436" t="str">
        <f t="shared" si="316"/>
        <v>Trần Thị Lan Hương</v>
      </c>
      <c r="J1552" s="436"/>
      <c r="K1552" s="436">
        <f t="shared" si="317"/>
        <v>7</v>
      </c>
      <c r="L1552" s="436" t="str">
        <f t="shared" si="318"/>
        <v>DC1CB31-DC-7</v>
      </c>
      <c r="M1552" s="436">
        <f t="shared" si="319"/>
        <v>31</v>
      </c>
      <c r="N1552" s="437">
        <f t="shared" si="325"/>
        <v>321</v>
      </c>
      <c r="O1552" s="437"/>
      <c r="P1552" s="430" t="str">
        <f t="shared" si="320"/>
        <v/>
      </c>
      <c r="U1552" s="177">
        <v>229</v>
      </c>
      <c r="V1552" s="177" t="s">
        <v>3491</v>
      </c>
      <c r="W1552" s="177" t="s">
        <v>4360</v>
      </c>
      <c r="X1552" s="177" t="s">
        <v>2663</v>
      </c>
      <c r="Y1552" s="177" t="s">
        <v>4361</v>
      </c>
      <c r="Z1552" s="177" t="s">
        <v>5221</v>
      </c>
      <c r="AA1552" s="525" t="s">
        <v>4362</v>
      </c>
      <c r="AB1552" s="399" t="str">
        <f t="shared" si="321"/>
        <v>DC1CB31</v>
      </c>
      <c r="AC1552" s="399" t="str">
        <f t="shared" si="322"/>
        <v>DC1CB31-DC</v>
      </c>
      <c r="AD1552" t="str">
        <f>Y1552&amp;"-"&amp;VLOOKUP(AC1552,'LICH THI'!C:AA,9,0)</f>
        <v>65DCKT20062-42469</v>
      </c>
      <c r="AE1552">
        <f t="shared" si="323"/>
        <v>1</v>
      </c>
    </row>
    <row r="1553" spans="1:31" x14ac:dyDescent="0.25">
      <c r="A1553" s="436" t="str">
        <f t="shared" si="313"/>
        <v>DC1CB31-DC-232</v>
      </c>
      <c r="B1553" s="436">
        <f>COUNTIF(AC$4:AC1553,AC1553)</f>
        <v>232</v>
      </c>
      <c r="C1553" s="436" t="str">
        <f t="shared" si="314"/>
        <v>DC1CB31-DC</v>
      </c>
      <c r="D1553" s="436">
        <f>VLOOKUP(C1553,'LICH THI'!C:AA,12,0)</f>
        <v>597</v>
      </c>
      <c r="E1553" s="436">
        <f>VLOOKUP(C1553,'LICH THI'!C:AA,13,0)</f>
        <v>45</v>
      </c>
      <c r="F1553" s="436">
        <f t="shared" si="324"/>
        <v>45</v>
      </c>
      <c r="G1553" s="436">
        <f>VLOOKUP(C1553,'LICH THI'!C:AA,14,0)</f>
        <v>14</v>
      </c>
      <c r="H1553" s="436">
        <f t="shared" si="315"/>
        <v>6</v>
      </c>
      <c r="I1553" s="436" t="str">
        <f t="shared" si="316"/>
        <v>Đặng Thị Hường</v>
      </c>
      <c r="J1553" s="436"/>
      <c r="K1553" s="436">
        <f t="shared" si="317"/>
        <v>7</v>
      </c>
      <c r="L1553" s="436" t="str">
        <f t="shared" si="318"/>
        <v>DC1CB31-DC-7</v>
      </c>
      <c r="M1553" s="436">
        <f t="shared" si="319"/>
        <v>31</v>
      </c>
      <c r="N1553" s="437">
        <f t="shared" si="325"/>
        <v>322</v>
      </c>
      <c r="O1553" s="437"/>
      <c r="P1553" s="430" t="str">
        <f t="shared" si="320"/>
        <v/>
      </c>
      <c r="U1553" s="177">
        <v>230</v>
      </c>
      <c r="V1553" s="177" t="s">
        <v>3491</v>
      </c>
      <c r="W1553" s="177" t="s">
        <v>3551</v>
      </c>
      <c r="X1553" s="177" t="s">
        <v>4527</v>
      </c>
      <c r="Y1553" s="177" t="s">
        <v>6282</v>
      </c>
      <c r="Z1553" s="177" t="s">
        <v>5221</v>
      </c>
      <c r="AA1553" s="525" t="s">
        <v>6283</v>
      </c>
      <c r="AB1553" s="399" t="str">
        <f t="shared" si="321"/>
        <v>DC1CB31</v>
      </c>
      <c r="AC1553" s="399" t="str">
        <f t="shared" si="322"/>
        <v>DC1CB31-DC</v>
      </c>
      <c r="AD1553" t="str">
        <f>Y1553&amp;"-"&amp;VLOOKUP(AC1553,'LICH THI'!C:AA,9,0)</f>
        <v>65DCKT20018-42469</v>
      </c>
      <c r="AE1553">
        <f t="shared" si="323"/>
        <v>1</v>
      </c>
    </row>
    <row r="1554" spans="1:31" x14ac:dyDescent="0.25">
      <c r="A1554" s="436" t="str">
        <f t="shared" si="313"/>
        <v>DC1CB31-DC-233</v>
      </c>
      <c r="B1554" s="436">
        <f>COUNTIF(AC$4:AC1554,AC1554)</f>
        <v>233</v>
      </c>
      <c r="C1554" s="436" t="str">
        <f t="shared" si="314"/>
        <v>DC1CB31-DC</v>
      </c>
      <c r="D1554" s="436">
        <f>VLOOKUP(C1554,'LICH THI'!C:AA,12,0)</f>
        <v>597</v>
      </c>
      <c r="E1554" s="436">
        <f>VLOOKUP(C1554,'LICH THI'!C:AA,13,0)</f>
        <v>45</v>
      </c>
      <c r="F1554" s="436">
        <f t="shared" si="324"/>
        <v>45</v>
      </c>
      <c r="G1554" s="436">
        <f>VLOOKUP(C1554,'LICH THI'!C:AA,14,0)</f>
        <v>14</v>
      </c>
      <c r="H1554" s="436">
        <f t="shared" si="315"/>
        <v>6</v>
      </c>
      <c r="I1554" s="436" t="str">
        <f t="shared" si="316"/>
        <v>Đặng Thị Hường</v>
      </c>
      <c r="J1554" s="436"/>
      <c r="K1554" s="436">
        <f t="shared" si="317"/>
        <v>7</v>
      </c>
      <c r="L1554" s="436" t="str">
        <f t="shared" si="318"/>
        <v>DC1CB31-DC-7</v>
      </c>
      <c r="M1554" s="436">
        <f t="shared" si="319"/>
        <v>31</v>
      </c>
      <c r="N1554" s="437">
        <f t="shared" si="325"/>
        <v>323</v>
      </c>
      <c r="O1554" s="437"/>
      <c r="P1554" s="430" t="str">
        <f t="shared" si="320"/>
        <v/>
      </c>
      <c r="U1554" s="177">
        <v>230</v>
      </c>
      <c r="V1554" s="177" t="s">
        <v>3491</v>
      </c>
      <c r="W1554" s="177" t="s">
        <v>3551</v>
      </c>
      <c r="X1554" s="177" t="s">
        <v>4527</v>
      </c>
      <c r="Y1554" s="177" t="s">
        <v>6282</v>
      </c>
      <c r="Z1554" s="177" t="s">
        <v>5221</v>
      </c>
      <c r="AA1554" s="525" t="s">
        <v>6283</v>
      </c>
      <c r="AB1554" s="399" t="str">
        <f t="shared" si="321"/>
        <v>DC1CB31</v>
      </c>
      <c r="AC1554" s="399" t="str">
        <f t="shared" si="322"/>
        <v>DC1CB31-DC</v>
      </c>
      <c r="AD1554" t="str">
        <f>Y1554&amp;"-"&amp;VLOOKUP(AC1554,'LICH THI'!C:AA,9,0)</f>
        <v>65DCKT20018-42469</v>
      </c>
      <c r="AE1554">
        <f t="shared" si="323"/>
        <v>1</v>
      </c>
    </row>
    <row r="1555" spans="1:31" x14ac:dyDescent="0.25">
      <c r="A1555" s="436" t="str">
        <f t="shared" si="313"/>
        <v>DC1CB31-DC-234</v>
      </c>
      <c r="B1555" s="436">
        <f>COUNTIF(AC$4:AC1555,AC1555)</f>
        <v>234</v>
      </c>
      <c r="C1555" s="436" t="str">
        <f t="shared" si="314"/>
        <v>DC1CB31-DC</v>
      </c>
      <c r="D1555" s="436">
        <f>VLOOKUP(C1555,'LICH THI'!C:AA,12,0)</f>
        <v>597</v>
      </c>
      <c r="E1555" s="436">
        <f>VLOOKUP(C1555,'LICH THI'!C:AA,13,0)</f>
        <v>45</v>
      </c>
      <c r="F1555" s="436">
        <f t="shared" si="324"/>
        <v>45</v>
      </c>
      <c r="G1555" s="436">
        <f>VLOOKUP(C1555,'LICH THI'!C:AA,14,0)</f>
        <v>14</v>
      </c>
      <c r="H1555" s="436">
        <f t="shared" si="315"/>
        <v>6</v>
      </c>
      <c r="I1555" s="436" t="str">
        <f t="shared" si="316"/>
        <v>Nguyễn Thị Hường</v>
      </c>
      <c r="J1555" s="436"/>
      <c r="K1555" s="436">
        <f t="shared" si="317"/>
        <v>7</v>
      </c>
      <c r="L1555" s="436" t="str">
        <f t="shared" si="318"/>
        <v>DC1CB31-DC-7</v>
      </c>
      <c r="M1555" s="436">
        <f t="shared" si="319"/>
        <v>31</v>
      </c>
      <c r="N1555" s="437">
        <f t="shared" si="325"/>
        <v>324</v>
      </c>
      <c r="O1555" s="437"/>
      <c r="P1555" s="430" t="str">
        <f t="shared" si="320"/>
        <v/>
      </c>
      <c r="U1555" s="177">
        <v>163</v>
      </c>
      <c r="V1555" s="177" t="s">
        <v>3019</v>
      </c>
      <c r="W1555" s="177" t="s">
        <v>2619</v>
      </c>
      <c r="X1555" s="177" t="s">
        <v>4527</v>
      </c>
      <c r="Y1555" s="177" t="s">
        <v>6229</v>
      </c>
      <c r="Z1555" s="177" t="s">
        <v>5221</v>
      </c>
      <c r="AA1555" s="525" t="s">
        <v>3300</v>
      </c>
      <c r="AB1555" s="399" t="str">
        <f t="shared" si="321"/>
        <v>DC1CB31</v>
      </c>
      <c r="AC1555" s="399" t="str">
        <f t="shared" si="322"/>
        <v>DC1CB31-DC</v>
      </c>
      <c r="AD1555" t="str">
        <f>Y1555&amp;"-"&amp;VLOOKUP(AC1555,'LICH THI'!C:AA,9,0)</f>
        <v>64DCQT3089-42469</v>
      </c>
      <c r="AE1555">
        <f t="shared" si="323"/>
        <v>1</v>
      </c>
    </row>
    <row r="1556" spans="1:31" x14ac:dyDescent="0.25">
      <c r="A1556" s="436" t="str">
        <f t="shared" si="313"/>
        <v>DC1CB31-DC-235</v>
      </c>
      <c r="B1556" s="436">
        <f>COUNTIF(AC$4:AC1556,AC1556)</f>
        <v>235</v>
      </c>
      <c r="C1556" s="436" t="str">
        <f t="shared" si="314"/>
        <v>DC1CB31-DC</v>
      </c>
      <c r="D1556" s="436">
        <f>VLOOKUP(C1556,'LICH THI'!C:AA,12,0)</f>
        <v>597</v>
      </c>
      <c r="E1556" s="436">
        <f>VLOOKUP(C1556,'LICH THI'!C:AA,13,0)</f>
        <v>45</v>
      </c>
      <c r="F1556" s="436">
        <f t="shared" si="324"/>
        <v>45</v>
      </c>
      <c r="G1556" s="436">
        <f>VLOOKUP(C1556,'LICH THI'!C:AA,14,0)</f>
        <v>14</v>
      </c>
      <c r="H1556" s="436">
        <f t="shared" si="315"/>
        <v>6</v>
      </c>
      <c r="I1556" s="436" t="str">
        <f t="shared" si="316"/>
        <v>Nguyễn Thị Hường</v>
      </c>
      <c r="J1556" s="436"/>
      <c r="K1556" s="436">
        <f t="shared" si="317"/>
        <v>7</v>
      </c>
      <c r="L1556" s="436" t="str">
        <f t="shared" si="318"/>
        <v>DC1CB31-DC-7</v>
      </c>
      <c r="M1556" s="436">
        <f t="shared" si="319"/>
        <v>31</v>
      </c>
      <c r="N1556" s="437">
        <f t="shared" si="325"/>
        <v>325</v>
      </c>
      <c r="O1556" s="437"/>
      <c r="P1556" s="430" t="str">
        <f t="shared" si="320"/>
        <v/>
      </c>
      <c r="U1556" s="177">
        <v>163</v>
      </c>
      <c r="V1556" s="177" t="s">
        <v>3019</v>
      </c>
      <c r="W1556" s="177" t="s">
        <v>2619</v>
      </c>
      <c r="X1556" s="177" t="s">
        <v>4527</v>
      </c>
      <c r="Y1556" s="177" t="s">
        <v>6229</v>
      </c>
      <c r="Z1556" s="177" t="s">
        <v>5221</v>
      </c>
      <c r="AA1556" s="525" t="s">
        <v>3300</v>
      </c>
      <c r="AB1556" s="399" t="str">
        <f t="shared" si="321"/>
        <v>DC1CB31</v>
      </c>
      <c r="AC1556" s="399" t="str">
        <f t="shared" si="322"/>
        <v>DC1CB31-DC</v>
      </c>
      <c r="AD1556" t="str">
        <f>Y1556&amp;"-"&amp;VLOOKUP(AC1556,'LICH THI'!C:AA,9,0)</f>
        <v>64DCQT3089-42469</v>
      </c>
      <c r="AE1556">
        <f t="shared" si="323"/>
        <v>1</v>
      </c>
    </row>
    <row r="1557" spans="1:31" x14ac:dyDescent="0.25">
      <c r="A1557" s="436" t="str">
        <f t="shared" si="313"/>
        <v>DC1CB31-DC-236</v>
      </c>
      <c r="B1557" s="436">
        <f>COUNTIF(AC$4:AC1557,AC1557)</f>
        <v>236</v>
      </c>
      <c r="C1557" s="436" t="str">
        <f t="shared" si="314"/>
        <v>DC1CB31-DC</v>
      </c>
      <c r="D1557" s="436">
        <f>VLOOKUP(C1557,'LICH THI'!C:AA,12,0)</f>
        <v>597</v>
      </c>
      <c r="E1557" s="436">
        <f>VLOOKUP(C1557,'LICH THI'!C:AA,13,0)</f>
        <v>45</v>
      </c>
      <c r="F1557" s="436">
        <f t="shared" si="324"/>
        <v>45</v>
      </c>
      <c r="G1557" s="436">
        <f>VLOOKUP(C1557,'LICH THI'!C:AA,14,0)</f>
        <v>14</v>
      </c>
      <c r="H1557" s="436">
        <f t="shared" si="315"/>
        <v>6</v>
      </c>
      <c r="I1557" s="436" t="str">
        <f t="shared" si="316"/>
        <v>Nguyễn Thị Kiểm</v>
      </c>
      <c r="J1557" s="436"/>
      <c r="K1557" s="436">
        <f t="shared" si="317"/>
        <v>7</v>
      </c>
      <c r="L1557" s="436" t="str">
        <f t="shared" si="318"/>
        <v>DC1CB31-DC-7</v>
      </c>
      <c r="M1557" s="436">
        <f t="shared" si="319"/>
        <v>31</v>
      </c>
      <c r="N1557" s="437">
        <f t="shared" si="325"/>
        <v>326</v>
      </c>
      <c r="O1557" s="437"/>
      <c r="P1557" s="430" t="str">
        <f t="shared" si="320"/>
        <v/>
      </c>
      <c r="U1557" s="177">
        <v>128</v>
      </c>
      <c r="V1557" s="177" t="s">
        <v>3381</v>
      </c>
      <c r="W1557" s="177" t="s">
        <v>2619</v>
      </c>
      <c r="X1557" s="177" t="s">
        <v>3385</v>
      </c>
      <c r="Y1557" s="177" t="s">
        <v>3386</v>
      </c>
      <c r="Z1557" s="177" t="s">
        <v>5221</v>
      </c>
      <c r="AA1557" s="525" t="s">
        <v>3387</v>
      </c>
      <c r="AB1557" s="399" t="str">
        <f t="shared" si="321"/>
        <v>DC1CB31</v>
      </c>
      <c r="AC1557" s="399" t="str">
        <f t="shared" si="322"/>
        <v>DC1CB31-DC</v>
      </c>
      <c r="AD1557" t="str">
        <f>Y1557&amp;"-"&amp;VLOOKUP(AC1557,'LICH THI'!C:AA,9,0)</f>
        <v>64DCKT3270-42469</v>
      </c>
      <c r="AE1557">
        <f t="shared" si="323"/>
        <v>1</v>
      </c>
    </row>
    <row r="1558" spans="1:31" x14ac:dyDescent="0.25">
      <c r="A1558" s="436" t="str">
        <f t="shared" si="313"/>
        <v>DC1CB31-DC-237</v>
      </c>
      <c r="B1558" s="436">
        <f>COUNTIF(AC$4:AC1558,AC1558)</f>
        <v>237</v>
      </c>
      <c r="C1558" s="436" t="str">
        <f t="shared" si="314"/>
        <v>DC1CB31-DC</v>
      </c>
      <c r="D1558" s="436">
        <f>VLOOKUP(C1558,'LICH THI'!C:AA,12,0)</f>
        <v>597</v>
      </c>
      <c r="E1558" s="436">
        <f>VLOOKUP(C1558,'LICH THI'!C:AA,13,0)</f>
        <v>45</v>
      </c>
      <c r="F1558" s="436">
        <f t="shared" si="324"/>
        <v>45</v>
      </c>
      <c r="G1558" s="436">
        <f>VLOOKUP(C1558,'LICH THI'!C:AA,14,0)</f>
        <v>14</v>
      </c>
      <c r="H1558" s="436">
        <f t="shared" si="315"/>
        <v>6</v>
      </c>
      <c r="I1558" s="436" t="str">
        <f t="shared" si="316"/>
        <v>Nguyễn Thị Kiểm</v>
      </c>
      <c r="J1558" s="436"/>
      <c r="K1558" s="436">
        <f t="shared" si="317"/>
        <v>7</v>
      </c>
      <c r="L1558" s="436" t="str">
        <f t="shared" si="318"/>
        <v>DC1CB31-DC-7</v>
      </c>
      <c r="M1558" s="436">
        <f t="shared" si="319"/>
        <v>31</v>
      </c>
      <c r="N1558" s="437">
        <f t="shared" si="325"/>
        <v>327</v>
      </c>
      <c r="O1558" s="437"/>
      <c r="P1558" s="430" t="str">
        <f t="shared" si="320"/>
        <v/>
      </c>
      <c r="U1558" s="177">
        <v>128</v>
      </c>
      <c r="V1558" s="177" t="s">
        <v>3381</v>
      </c>
      <c r="W1558" s="177" t="s">
        <v>2619</v>
      </c>
      <c r="X1558" s="177" t="s">
        <v>3385</v>
      </c>
      <c r="Y1558" s="177" t="s">
        <v>3386</v>
      </c>
      <c r="Z1558" s="177" t="s">
        <v>5221</v>
      </c>
      <c r="AA1558" s="525" t="s">
        <v>3387</v>
      </c>
      <c r="AB1558" s="399" t="str">
        <f t="shared" si="321"/>
        <v>DC1CB31</v>
      </c>
      <c r="AC1558" s="399" t="str">
        <f t="shared" si="322"/>
        <v>DC1CB31-DC</v>
      </c>
      <c r="AD1558" t="str">
        <f>Y1558&amp;"-"&amp;VLOOKUP(AC1558,'LICH THI'!C:AA,9,0)</f>
        <v>64DCKT3270-42469</v>
      </c>
      <c r="AE1558">
        <f t="shared" si="323"/>
        <v>1</v>
      </c>
    </row>
    <row r="1559" spans="1:31" x14ac:dyDescent="0.25">
      <c r="A1559" s="436" t="str">
        <f t="shared" si="313"/>
        <v>DC1CB31-DC-238</v>
      </c>
      <c r="B1559" s="436">
        <f>COUNTIF(AC$4:AC1559,AC1559)</f>
        <v>238</v>
      </c>
      <c r="C1559" s="436" t="str">
        <f t="shared" si="314"/>
        <v>DC1CB31-DC</v>
      </c>
      <c r="D1559" s="436">
        <f>VLOOKUP(C1559,'LICH THI'!C:AA,12,0)</f>
        <v>597</v>
      </c>
      <c r="E1559" s="436">
        <f>VLOOKUP(C1559,'LICH THI'!C:AA,13,0)</f>
        <v>45</v>
      </c>
      <c r="F1559" s="436">
        <f t="shared" si="324"/>
        <v>45</v>
      </c>
      <c r="G1559" s="436">
        <f>VLOOKUP(C1559,'LICH THI'!C:AA,14,0)</f>
        <v>14</v>
      </c>
      <c r="H1559" s="436">
        <f t="shared" si="315"/>
        <v>6</v>
      </c>
      <c r="I1559" s="436" t="str">
        <f t="shared" si="316"/>
        <v>Lê Huy Kiên</v>
      </c>
      <c r="J1559" s="436"/>
      <c r="K1559" s="436">
        <f t="shared" si="317"/>
        <v>7</v>
      </c>
      <c r="L1559" s="436" t="str">
        <f t="shared" si="318"/>
        <v>DC1CB31-DC-7</v>
      </c>
      <c r="M1559" s="436">
        <f t="shared" si="319"/>
        <v>31</v>
      </c>
      <c r="N1559" s="437">
        <f t="shared" si="325"/>
        <v>328</v>
      </c>
      <c r="O1559" s="437"/>
      <c r="P1559" s="430" t="str">
        <f t="shared" si="320"/>
        <v/>
      </c>
      <c r="U1559" s="177">
        <v>18</v>
      </c>
      <c r="V1559" s="177" t="s">
        <v>2851</v>
      </c>
      <c r="W1559" s="177" t="s">
        <v>2865</v>
      </c>
      <c r="X1559" s="177" t="s">
        <v>2762</v>
      </c>
      <c r="Y1559" s="177" t="s">
        <v>2866</v>
      </c>
      <c r="Z1559" s="177" t="s">
        <v>5221</v>
      </c>
      <c r="AA1559" s="525" t="s">
        <v>2867</v>
      </c>
      <c r="AB1559" s="399" t="str">
        <f t="shared" si="321"/>
        <v>DC1CB31</v>
      </c>
      <c r="AC1559" s="399" t="str">
        <f t="shared" si="322"/>
        <v>DC1CB31-DC</v>
      </c>
      <c r="AD1559" t="str">
        <f>Y1559&amp;"-"&amp;VLOOKUP(AC1559,'LICH THI'!C:AA,9,0)</f>
        <v>64DCCD3195-42469</v>
      </c>
      <c r="AE1559">
        <f t="shared" si="323"/>
        <v>1</v>
      </c>
    </row>
    <row r="1560" spans="1:31" x14ac:dyDescent="0.25">
      <c r="A1560" s="436" t="str">
        <f t="shared" si="313"/>
        <v>DC1CB31-DC-239</v>
      </c>
      <c r="B1560" s="436">
        <f>COUNTIF(AC$4:AC1560,AC1560)</f>
        <v>239</v>
      </c>
      <c r="C1560" s="436" t="str">
        <f t="shared" si="314"/>
        <v>DC1CB31-DC</v>
      </c>
      <c r="D1560" s="436">
        <f>VLOOKUP(C1560,'LICH THI'!C:AA,12,0)</f>
        <v>597</v>
      </c>
      <c r="E1560" s="436">
        <f>VLOOKUP(C1560,'LICH THI'!C:AA,13,0)</f>
        <v>45</v>
      </c>
      <c r="F1560" s="436">
        <f t="shared" si="324"/>
        <v>45</v>
      </c>
      <c r="G1560" s="436">
        <f>VLOOKUP(C1560,'LICH THI'!C:AA,14,0)</f>
        <v>14</v>
      </c>
      <c r="H1560" s="436">
        <f t="shared" si="315"/>
        <v>6</v>
      </c>
      <c r="I1560" s="436" t="str">
        <f t="shared" si="316"/>
        <v>Lê Huy Kiên</v>
      </c>
      <c r="J1560" s="436"/>
      <c r="K1560" s="436">
        <f t="shared" si="317"/>
        <v>7</v>
      </c>
      <c r="L1560" s="436" t="str">
        <f t="shared" si="318"/>
        <v>DC1CB31-DC-7</v>
      </c>
      <c r="M1560" s="436">
        <f t="shared" si="319"/>
        <v>31</v>
      </c>
      <c r="N1560" s="437">
        <f t="shared" si="325"/>
        <v>329</v>
      </c>
      <c r="O1560" s="437"/>
      <c r="P1560" s="430" t="str">
        <f t="shared" si="320"/>
        <v/>
      </c>
      <c r="U1560" s="177">
        <v>18</v>
      </c>
      <c r="V1560" s="177" t="s">
        <v>2851</v>
      </c>
      <c r="W1560" s="177" t="s">
        <v>2865</v>
      </c>
      <c r="X1560" s="177" t="s">
        <v>2762</v>
      </c>
      <c r="Y1560" s="177" t="s">
        <v>2866</v>
      </c>
      <c r="Z1560" s="177" t="s">
        <v>5221</v>
      </c>
      <c r="AA1560" s="525" t="s">
        <v>2867</v>
      </c>
      <c r="AB1560" s="399" t="str">
        <f t="shared" si="321"/>
        <v>DC1CB31</v>
      </c>
      <c r="AC1560" s="399" t="str">
        <f t="shared" si="322"/>
        <v>DC1CB31-DC</v>
      </c>
      <c r="AD1560" t="str">
        <f>Y1560&amp;"-"&amp;VLOOKUP(AC1560,'LICH THI'!C:AA,9,0)</f>
        <v>64DCCD3195-42469</v>
      </c>
      <c r="AE1560">
        <f t="shared" si="323"/>
        <v>1</v>
      </c>
    </row>
    <row r="1561" spans="1:31" x14ac:dyDescent="0.25">
      <c r="A1561" s="436" t="str">
        <f t="shared" si="313"/>
        <v>DC1CB31-DC-240</v>
      </c>
      <c r="B1561" s="436">
        <f>COUNTIF(AC$4:AC1561,AC1561)</f>
        <v>240</v>
      </c>
      <c r="C1561" s="436" t="str">
        <f t="shared" si="314"/>
        <v>DC1CB31-DC</v>
      </c>
      <c r="D1561" s="436">
        <f>VLOOKUP(C1561,'LICH THI'!C:AA,12,0)</f>
        <v>597</v>
      </c>
      <c r="E1561" s="436">
        <f>VLOOKUP(C1561,'LICH THI'!C:AA,13,0)</f>
        <v>45</v>
      </c>
      <c r="F1561" s="436">
        <f t="shared" si="324"/>
        <v>45</v>
      </c>
      <c r="G1561" s="436">
        <f>VLOOKUP(C1561,'LICH THI'!C:AA,14,0)</f>
        <v>14</v>
      </c>
      <c r="H1561" s="436">
        <f t="shared" si="315"/>
        <v>6</v>
      </c>
      <c r="I1561" s="436" t="str">
        <f t="shared" si="316"/>
        <v>Mai Xuân Kiên</v>
      </c>
      <c r="J1561" s="436"/>
      <c r="K1561" s="436">
        <f t="shared" si="317"/>
        <v>7</v>
      </c>
      <c r="L1561" s="436" t="str">
        <f t="shared" si="318"/>
        <v>DC1CB31-DC-7</v>
      </c>
      <c r="M1561" s="436">
        <f t="shared" si="319"/>
        <v>31</v>
      </c>
      <c r="N1561" s="437">
        <f t="shared" si="325"/>
        <v>330</v>
      </c>
      <c r="O1561" s="437"/>
      <c r="P1561" s="430" t="str">
        <f t="shared" si="320"/>
        <v/>
      </c>
      <c r="U1561" s="177">
        <v>300</v>
      </c>
      <c r="V1561" s="177" t="s">
        <v>3595</v>
      </c>
      <c r="W1561" s="177" t="s">
        <v>4435</v>
      </c>
      <c r="X1561" s="177" t="s">
        <v>2762</v>
      </c>
      <c r="Y1561" s="177" t="s">
        <v>5026</v>
      </c>
      <c r="Z1561" s="177" t="s">
        <v>5221</v>
      </c>
      <c r="AA1561" s="525" t="s">
        <v>4350</v>
      </c>
      <c r="AB1561" s="399" t="str">
        <f t="shared" si="321"/>
        <v>DC1CB31</v>
      </c>
      <c r="AC1561" s="399" t="str">
        <f t="shared" si="322"/>
        <v>DC1CB31-DC</v>
      </c>
      <c r="AD1561" t="str">
        <f>Y1561&amp;"-"&amp;VLOOKUP(AC1561,'LICH THI'!C:AA,9,0)</f>
        <v>64DCCC3036-42469</v>
      </c>
      <c r="AE1561">
        <f t="shared" si="323"/>
        <v>1</v>
      </c>
    </row>
    <row r="1562" spans="1:31" x14ac:dyDescent="0.25">
      <c r="A1562" s="436" t="str">
        <f t="shared" si="313"/>
        <v>DC1CB31-DC-241</v>
      </c>
      <c r="B1562" s="436">
        <f>COUNTIF(AC$4:AC1562,AC1562)</f>
        <v>241</v>
      </c>
      <c r="C1562" s="436" t="str">
        <f t="shared" si="314"/>
        <v>DC1CB31-DC</v>
      </c>
      <c r="D1562" s="436">
        <f>VLOOKUP(C1562,'LICH THI'!C:AA,12,0)</f>
        <v>597</v>
      </c>
      <c r="E1562" s="436">
        <f>VLOOKUP(C1562,'LICH THI'!C:AA,13,0)</f>
        <v>45</v>
      </c>
      <c r="F1562" s="436">
        <f t="shared" si="324"/>
        <v>45</v>
      </c>
      <c r="G1562" s="436">
        <f>VLOOKUP(C1562,'LICH THI'!C:AA,14,0)</f>
        <v>14</v>
      </c>
      <c r="H1562" s="436">
        <f t="shared" si="315"/>
        <v>6</v>
      </c>
      <c r="I1562" s="436" t="str">
        <f t="shared" si="316"/>
        <v>Vũ Văn Kha</v>
      </c>
      <c r="J1562" s="436"/>
      <c r="K1562" s="436">
        <f t="shared" si="317"/>
        <v>7</v>
      </c>
      <c r="L1562" s="436" t="str">
        <f t="shared" si="318"/>
        <v>DC1CB31-DC-7</v>
      </c>
      <c r="M1562" s="436">
        <f t="shared" si="319"/>
        <v>31</v>
      </c>
      <c r="N1562" s="437">
        <f t="shared" si="325"/>
        <v>331</v>
      </c>
      <c r="O1562" s="437"/>
      <c r="P1562" s="430" t="str">
        <f t="shared" si="320"/>
        <v/>
      </c>
      <c r="U1562" s="177">
        <v>30</v>
      </c>
      <c r="V1562" s="177" t="s">
        <v>2897</v>
      </c>
      <c r="W1562" s="177" t="s">
        <v>2914</v>
      </c>
      <c r="X1562" s="177" t="s">
        <v>2915</v>
      </c>
      <c r="Y1562" s="177" t="s">
        <v>2916</v>
      </c>
      <c r="Z1562" s="177" t="s">
        <v>5221</v>
      </c>
      <c r="AA1562" s="525" t="s">
        <v>2917</v>
      </c>
      <c r="AB1562" s="399" t="str">
        <f t="shared" si="321"/>
        <v>DC1CB31</v>
      </c>
      <c r="AC1562" s="399" t="str">
        <f t="shared" si="322"/>
        <v>DC1CB31-DC</v>
      </c>
      <c r="AD1562" t="str">
        <f>Y1562&amp;"-"&amp;VLOOKUP(AC1562,'LICH THI'!C:AA,9,0)</f>
        <v>64DCDB3046-42469</v>
      </c>
      <c r="AE1562">
        <f t="shared" si="323"/>
        <v>1</v>
      </c>
    </row>
    <row r="1563" spans="1:31" x14ac:dyDescent="0.25">
      <c r="A1563" s="436" t="str">
        <f t="shared" si="313"/>
        <v>DC1CB31-DC-242</v>
      </c>
      <c r="B1563" s="436">
        <f>COUNTIF(AC$4:AC1563,AC1563)</f>
        <v>242</v>
      </c>
      <c r="C1563" s="436" t="str">
        <f t="shared" si="314"/>
        <v>DC1CB31-DC</v>
      </c>
      <c r="D1563" s="436">
        <f>VLOOKUP(C1563,'LICH THI'!C:AA,12,0)</f>
        <v>597</v>
      </c>
      <c r="E1563" s="436">
        <f>VLOOKUP(C1563,'LICH THI'!C:AA,13,0)</f>
        <v>45</v>
      </c>
      <c r="F1563" s="436">
        <f t="shared" si="324"/>
        <v>45</v>
      </c>
      <c r="G1563" s="436">
        <f>VLOOKUP(C1563,'LICH THI'!C:AA,14,0)</f>
        <v>14</v>
      </c>
      <c r="H1563" s="436">
        <f t="shared" si="315"/>
        <v>6</v>
      </c>
      <c r="I1563" s="436" t="str">
        <f t="shared" si="316"/>
        <v>Vũ Văn Kha</v>
      </c>
      <c r="J1563" s="436"/>
      <c r="K1563" s="436">
        <f t="shared" si="317"/>
        <v>7</v>
      </c>
      <c r="L1563" s="436" t="str">
        <f t="shared" si="318"/>
        <v>DC1CB31-DC-7</v>
      </c>
      <c r="M1563" s="436">
        <f t="shared" si="319"/>
        <v>31</v>
      </c>
      <c r="N1563" s="437">
        <f t="shared" si="325"/>
        <v>332</v>
      </c>
      <c r="O1563" s="437"/>
      <c r="P1563" s="430" t="str">
        <f t="shared" si="320"/>
        <v/>
      </c>
      <c r="U1563" s="177">
        <v>30</v>
      </c>
      <c r="V1563" s="177" t="s">
        <v>2897</v>
      </c>
      <c r="W1563" s="177" t="s">
        <v>2914</v>
      </c>
      <c r="X1563" s="177" t="s">
        <v>2915</v>
      </c>
      <c r="Y1563" s="177" t="s">
        <v>2916</v>
      </c>
      <c r="Z1563" s="177" t="s">
        <v>5221</v>
      </c>
      <c r="AA1563" s="525" t="s">
        <v>2917</v>
      </c>
      <c r="AB1563" s="399" t="str">
        <f t="shared" si="321"/>
        <v>DC1CB31</v>
      </c>
      <c r="AC1563" s="399" t="str">
        <f t="shared" si="322"/>
        <v>DC1CB31-DC</v>
      </c>
      <c r="AD1563" t="str">
        <f>Y1563&amp;"-"&amp;VLOOKUP(AC1563,'LICH THI'!C:AA,9,0)</f>
        <v>64DCDB3046-42469</v>
      </c>
      <c r="AE1563">
        <f t="shared" si="323"/>
        <v>1</v>
      </c>
    </row>
    <row r="1564" spans="1:31" x14ac:dyDescent="0.25">
      <c r="A1564" s="436" t="str">
        <f t="shared" si="313"/>
        <v>DC1CB31-DC-243</v>
      </c>
      <c r="B1564" s="436">
        <f>COUNTIF(AC$4:AC1564,AC1564)</f>
        <v>243</v>
      </c>
      <c r="C1564" s="436" t="str">
        <f t="shared" si="314"/>
        <v>DC1CB31-DC</v>
      </c>
      <c r="D1564" s="436">
        <f>VLOOKUP(C1564,'LICH THI'!C:AA,12,0)</f>
        <v>597</v>
      </c>
      <c r="E1564" s="436">
        <f>VLOOKUP(C1564,'LICH THI'!C:AA,13,0)</f>
        <v>45</v>
      </c>
      <c r="F1564" s="436">
        <f t="shared" si="324"/>
        <v>45</v>
      </c>
      <c r="G1564" s="436">
        <f>VLOOKUP(C1564,'LICH THI'!C:AA,14,0)</f>
        <v>14</v>
      </c>
      <c r="H1564" s="436">
        <f t="shared" si="315"/>
        <v>6</v>
      </c>
      <c r="I1564" s="436" t="str">
        <f t="shared" si="316"/>
        <v>Phạm Quang Khải</v>
      </c>
      <c r="J1564" s="436"/>
      <c r="K1564" s="436">
        <f t="shared" si="317"/>
        <v>7</v>
      </c>
      <c r="L1564" s="436" t="str">
        <f t="shared" si="318"/>
        <v>DC1CB31-DC-7</v>
      </c>
      <c r="M1564" s="436">
        <f t="shared" si="319"/>
        <v>31</v>
      </c>
      <c r="N1564" s="437">
        <f t="shared" si="325"/>
        <v>333</v>
      </c>
      <c r="O1564" s="437"/>
      <c r="P1564" s="430" t="str">
        <f t="shared" si="320"/>
        <v/>
      </c>
      <c r="U1564" s="177">
        <v>17</v>
      </c>
      <c r="V1564" s="177" t="s">
        <v>2851</v>
      </c>
      <c r="W1564" s="177" t="s">
        <v>2987</v>
      </c>
      <c r="X1564" s="177" t="s">
        <v>6134</v>
      </c>
      <c r="Y1564" s="177" t="s">
        <v>6179</v>
      </c>
      <c r="Z1564" s="177" t="s">
        <v>5221</v>
      </c>
      <c r="AA1564" s="525" t="s">
        <v>4640</v>
      </c>
      <c r="AB1564" s="399" t="str">
        <f t="shared" si="321"/>
        <v>DC1CB31</v>
      </c>
      <c r="AC1564" s="399" t="str">
        <f t="shared" si="322"/>
        <v>DC1CB31-DC</v>
      </c>
      <c r="AD1564" t="str">
        <f>Y1564&amp;"-"&amp;VLOOKUP(AC1564,'LICH THI'!C:AA,9,0)</f>
        <v>64DCCD3312-42469</v>
      </c>
      <c r="AE1564">
        <f t="shared" si="323"/>
        <v>1</v>
      </c>
    </row>
    <row r="1565" spans="1:31" x14ac:dyDescent="0.25">
      <c r="A1565" s="436" t="str">
        <f t="shared" si="313"/>
        <v>DC1CB31-DC-244</v>
      </c>
      <c r="B1565" s="436">
        <f>COUNTIF(AC$4:AC1565,AC1565)</f>
        <v>244</v>
      </c>
      <c r="C1565" s="436" t="str">
        <f t="shared" si="314"/>
        <v>DC1CB31-DC</v>
      </c>
      <c r="D1565" s="436">
        <f>VLOOKUP(C1565,'LICH THI'!C:AA,12,0)</f>
        <v>597</v>
      </c>
      <c r="E1565" s="436">
        <f>VLOOKUP(C1565,'LICH THI'!C:AA,13,0)</f>
        <v>45</v>
      </c>
      <c r="F1565" s="436">
        <f t="shared" si="324"/>
        <v>45</v>
      </c>
      <c r="G1565" s="436">
        <f>VLOOKUP(C1565,'LICH THI'!C:AA,14,0)</f>
        <v>14</v>
      </c>
      <c r="H1565" s="436">
        <f t="shared" si="315"/>
        <v>6</v>
      </c>
      <c r="I1565" s="436" t="str">
        <f t="shared" si="316"/>
        <v>Phạm Quang Khải</v>
      </c>
      <c r="J1565" s="436"/>
      <c r="K1565" s="436">
        <f t="shared" si="317"/>
        <v>7</v>
      </c>
      <c r="L1565" s="436" t="str">
        <f t="shared" si="318"/>
        <v>DC1CB31-DC-7</v>
      </c>
      <c r="M1565" s="436">
        <f t="shared" si="319"/>
        <v>31</v>
      </c>
      <c r="N1565" s="437">
        <f t="shared" si="325"/>
        <v>334</v>
      </c>
      <c r="O1565" s="437"/>
      <c r="P1565" s="430" t="str">
        <f t="shared" si="320"/>
        <v/>
      </c>
      <c r="U1565" s="177">
        <v>17</v>
      </c>
      <c r="V1565" s="177" t="s">
        <v>2851</v>
      </c>
      <c r="W1565" s="177" t="s">
        <v>2987</v>
      </c>
      <c r="X1565" s="177" t="s">
        <v>6134</v>
      </c>
      <c r="Y1565" s="177" t="s">
        <v>6179</v>
      </c>
      <c r="Z1565" s="177" t="s">
        <v>5221</v>
      </c>
      <c r="AA1565" s="525" t="s">
        <v>4640</v>
      </c>
      <c r="AB1565" s="399" t="str">
        <f t="shared" si="321"/>
        <v>DC1CB31</v>
      </c>
      <c r="AC1565" s="399" t="str">
        <f t="shared" si="322"/>
        <v>DC1CB31-DC</v>
      </c>
      <c r="AD1565" t="str">
        <f>Y1565&amp;"-"&amp;VLOOKUP(AC1565,'LICH THI'!C:AA,9,0)</f>
        <v>64DCCD3312-42469</v>
      </c>
      <c r="AE1565">
        <f t="shared" si="323"/>
        <v>1</v>
      </c>
    </row>
    <row r="1566" spans="1:31" x14ac:dyDescent="0.25">
      <c r="A1566" s="436" t="str">
        <f t="shared" si="313"/>
        <v>DC1CB31-DC-245</v>
      </c>
      <c r="B1566" s="436">
        <f>COUNTIF(AC$4:AC1566,AC1566)</f>
        <v>245</v>
      </c>
      <c r="C1566" s="436" t="str">
        <f t="shared" si="314"/>
        <v>DC1CB31-DC</v>
      </c>
      <c r="D1566" s="436">
        <f>VLOOKUP(C1566,'LICH THI'!C:AA,12,0)</f>
        <v>597</v>
      </c>
      <c r="E1566" s="436">
        <f>VLOOKUP(C1566,'LICH THI'!C:AA,13,0)</f>
        <v>45</v>
      </c>
      <c r="F1566" s="436">
        <f t="shared" si="324"/>
        <v>45</v>
      </c>
      <c r="G1566" s="436">
        <f>VLOOKUP(C1566,'LICH THI'!C:AA,14,0)</f>
        <v>14</v>
      </c>
      <c r="H1566" s="436">
        <f t="shared" si="315"/>
        <v>6</v>
      </c>
      <c r="I1566" s="436" t="str">
        <f t="shared" si="316"/>
        <v>Nguyễn Duy Khánh</v>
      </c>
      <c r="J1566" s="436"/>
      <c r="K1566" s="436">
        <f t="shared" si="317"/>
        <v>7</v>
      </c>
      <c r="L1566" s="436" t="str">
        <f t="shared" si="318"/>
        <v>DC1CB31-DC-7</v>
      </c>
      <c r="M1566" s="436">
        <f t="shared" si="319"/>
        <v>31</v>
      </c>
      <c r="N1566" s="437">
        <f t="shared" si="325"/>
        <v>335</v>
      </c>
      <c r="O1566" s="437"/>
      <c r="P1566" s="430" t="str">
        <f t="shared" si="320"/>
        <v/>
      </c>
      <c r="U1566" s="177">
        <v>247</v>
      </c>
      <c r="V1566" s="177" t="s">
        <v>3502</v>
      </c>
      <c r="W1566" s="177" t="s">
        <v>2969</v>
      </c>
      <c r="X1566" s="177" t="s">
        <v>3316</v>
      </c>
      <c r="Y1566" s="177" t="s">
        <v>6307</v>
      </c>
      <c r="Z1566" s="177" t="s">
        <v>5221</v>
      </c>
      <c r="AA1566" s="525" t="s">
        <v>6308</v>
      </c>
      <c r="AB1566" s="399" t="str">
        <f t="shared" si="321"/>
        <v>DC1CB31</v>
      </c>
      <c r="AC1566" s="399" t="str">
        <f t="shared" si="322"/>
        <v>DC1CB31-DC</v>
      </c>
      <c r="AD1566" t="str">
        <f>Y1566&amp;"-"&amp;VLOOKUP(AC1566,'LICH THI'!C:AA,9,0)</f>
        <v>65DCKT24163-42469</v>
      </c>
      <c r="AE1566">
        <f t="shared" si="323"/>
        <v>1</v>
      </c>
    </row>
    <row r="1567" spans="1:31" x14ac:dyDescent="0.25">
      <c r="A1567" s="436" t="str">
        <f t="shared" si="313"/>
        <v>DC1CB31-DC-246</v>
      </c>
      <c r="B1567" s="436">
        <f>COUNTIF(AC$4:AC1567,AC1567)</f>
        <v>246</v>
      </c>
      <c r="C1567" s="436" t="str">
        <f t="shared" si="314"/>
        <v>DC1CB31-DC</v>
      </c>
      <c r="D1567" s="436">
        <f>VLOOKUP(C1567,'LICH THI'!C:AA,12,0)</f>
        <v>597</v>
      </c>
      <c r="E1567" s="436">
        <f>VLOOKUP(C1567,'LICH THI'!C:AA,13,0)</f>
        <v>45</v>
      </c>
      <c r="F1567" s="436">
        <f t="shared" si="324"/>
        <v>45</v>
      </c>
      <c r="G1567" s="436">
        <f>VLOOKUP(C1567,'LICH THI'!C:AA,14,0)</f>
        <v>14</v>
      </c>
      <c r="H1567" s="436">
        <f t="shared" si="315"/>
        <v>6</v>
      </c>
      <c r="I1567" s="436" t="str">
        <f t="shared" si="316"/>
        <v>Nguyễn Duy Khánh</v>
      </c>
      <c r="J1567" s="436"/>
      <c r="K1567" s="436">
        <f t="shared" si="317"/>
        <v>7</v>
      </c>
      <c r="L1567" s="436" t="str">
        <f t="shared" si="318"/>
        <v>DC1CB31-DC-7</v>
      </c>
      <c r="M1567" s="436">
        <f t="shared" si="319"/>
        <v>31</v>
      </c>
      <c r="N1567" s="437">
        <f t="shared" si="325"/>
        <v>336</v>
      </c>
      <c r="O1567" s="437"/>
      <c r="P1567" s="430" t="str">
        <f t="shared" si="320"/>
        <v/>
      </c>
      <c r="U1567" s="177">
        <v>247</v>
      </c>
      <c r="V1567" s="177" t="s">
        <v>3502</v>
      </c>
      <c r="W1567" s="177" t="s">
        <v>2969</v>
      </c>
      <c r="X1567" s="177" t="s">
        <v>3316</v>
      </c>
      <c r="Y1567" s="177" t="s">
        <v>6307</v>
      </c>
      <c r="Z1567" s="177" t="s">
        <v>5221</v>
      </c>
      <c r="AA1567" s="525" t="s">
        <v>6308</v>
      </c>
      <c r="AB1567" s="399" t="str">
        <f t="shared" si="321"/>
        <v>DC1CB31</v>
      </c>
      <c r="AC1567" s="399" t="str">
        <f t="shared" si="322"/>
        <v>DC1CB31-DC</v>
      </c>
      <c r="AD1567" t="str">
        <f>Y1567&amp;"-"&amp;VLOOKUP(AC1567,'LICH THI'!C:AA,9,0)</f>
        <v>65DCKT24163-42469</v>
      </c>
      <c r="AE1567">
        <f t="shared" si="323"/>
        <v>1</v>
      </c>
    </row>
    <row r="1568" spans="1:31" x14ac:dyDescent="0.25">
      <c r="A1568" s="436" t="str">
        <f t="shared" si="313"/>
        <v>DC1CB31-DC-247</v>
      </c>
      <c r="B1568" s="436">
        <f>COUNTIF(AC$4:AC1568,AC1568)</f>
        <v>247</v>
      </c>
      <c r="C1568" s="436" t="str">
        <f t="shared" si="314"/>
        <v>DC1CB31-DC</v>
      </c>
      <c r="D1568" s="436">
        <f>VLOOKUP(C1568,'LICH THI'!C:AA,12,0)</f>
        <v>597</v>
      </c>
      <c r="E1568" s="436">
        <f>VLOOKUP(C1568,'LICH THI'!C:AA,13,0)</f>
        <v>45</v>
      </c>
      <c r="F1568" s="436">
        <f t="shared" si="324"/>
        <v>45</v>
      </c>
      <c r="G1568" s="436">
        <f>VLOOKUP(C1568,'LICH THI'!C:AA,14,0)</f>
        <v>14</v>
      </c>
      <c r="H1568" s="436">
        <f t="shared" si="315"/>
        <v>6</v>
      </c>
      <c r="I1568" s="436" t="str">
        <f t="shared" si="316"/>
        <v>Nguyễn Việt Khôi</v>
      </c>
      <c r="J1568" s="436"/>
      <c r="K1568" s="436">
        <f t="shared" si="317"/>
        <v>7</v>
      </c>
      <c r="L1568" s="436" t="str">
        <f t="shared" si="318"/>
        <v>DC1CB31-DC-7</v>
      </c>
      <c r="M1568" s="436">
        <f t="shared" si="319"/>
        <v>31</v>
      </c>
      <c r="N1568" s="437">
        <f t="shared" si="325"/>
        <v>337</v>
      </c>
      <c r="O1568" s="437"/>
      <c r="P1568" s="430" t="str">
        <f t="shared" si="320"/>
        <v/>
      </c>
      <c r="U1568" s="177">
        <v>217</v>
      </c>
      <c r="V1568" s="177" t="s">
        <v>4871</v>
      </c>
      <c r="W1568" s="177" t="s">
        <v>4548</v>
      </c>
      <c r="X1568" s="177" t="s">
        <v>6267</v>
      </c>
      <c r="Y1568" s="177" t="s">
        <v>6268</v>
      </c>
      <c r="Z1568" s="177" t="s">
        <v>5221</v>
      </c>
      <c r="AA1568" s="525" t="s">
        <v>6269</v>
      </c>
      <c r="AB1568" s="399" t="str">
        <f t="shared" si="321"/>
        <v>DC1CB31</v>
      </c>
      <c r="AC1568" s="399" t="str">
        <f t="shared" si="322"/>
        <v>DC1CB31-DC</v>
      </c>
      <c r="AD1568" t="str">
        <f>Y1568&amp;"-"&amp;VLOOKUP(AC1568,'LICH THI'!C:AA,9,0)</f>
        <v>65DCHT20258-42469</v>
      </c>
      <c r="AE1568">
        <f t="shared" si="323"/>
        <v>1</v>
      </c>
    </row>
    <row r="1569" spans="1:31" x14ac:dyDescent="0.25">
      <c r="A1569" s="436" t="str">
        <f t="shared" si="313"/>
        <v>DC1CB31-DC-248</v>
      </c>
      <c r="B1569" s="436">
        <f>COUNTIF(AC$4:AC1569,AC1569)</f>
        <v>248</v>
      </c>
      <c r="C1569" s="436" t="str">
        <f t="shared" si="314"/>
        <v>DC1CB31-DC</v>
      </c>
      <c r="D1569" s="436">
        <f>VLOOKUP(C1569,'LICH THI'!C:AA,12,0)</f>
        <v>597</v>
      </c>
      <c r="E1569" s="436">
        <f>VLOOKUP(C1569,'LICH THI'!C:AA,13,0)</f>
        <v>45</v>
      </c>
      <c r="F1569" s="436">
        <f t="shared" si="324"/>
        <v>45</v>
      </c>
      <c r="G1569" s="436">
        <f>VLOOKUP(C1569,'LICH THI'!C:AA,14,0)</f>
        <v>14</v>
      </c>
      <c r="H1569" s="436">
        <f t="shared" si="315"/>
        <v>6</v>
      </c>
      <c r="I1569" s="436" t="str">
        <f t="shared" si="316"/>
        <v>Nguyễn Việt Khôi</v>
      </c>
      <c r="J1569" s="436"/>
      <c r="K1569" s="436">
        <f t="shared" si="317"/>
        <v>7</v>
      </c>
      <c r="L1569" s="436" t="str">
        <f t="shared" si="318"/>
        <v>DC1CB31-DC-7</v>
      </c>
      <c r="M1569" s="436">
        <f t="shared" si="319"/>
        <v>31</v>
      </c>
      <c r="N1569" s="437">
        <f t="shared" si="325"/>
        <v>338</v>
      </c>
      <c r="O1569" s="437"/>
      <c r="P1569" s="430" t="str">
        <f t="shared" si="320"/>
        <v/>
      </c>
      <c r="U1569" s="177">
        <v>217</v>
      </c>
      <c r="V1569" s="177" t="s">
        <v>4871</v>
      </c>
      <c r="W1569" s="177" t="s">
        <v>4548</v>
      </c>
      <c r="X1569" s="177" t="s">
        <v>6267</v>
      </c>
      <c r="Y1569" s="177" t="s">
        <v>6268</v>
      </c>
      <c r="Z1569" s="177" t="s">
        <v>5221</v>
      </c>
      <c r="AA1569" s="525" t="s">
        <v>6269</v>
      </c>
      <c r="AB1569" s="399" t="str">
        <f t="shared" si="321"/>
        <v>DC1CB31</v>
      </c>
      <c r="AC1569" s="399" t="str">
        <f t="shared" si="322"/>
        <v>DC1CB31-DC</v>
      </c>
      <c r="AD1569" t="str">
        <f>Y1569&amp;"-"&amp;VLOOKUP(AC1569,'LICH THI'!C:AA,9,0)</f>
        <v>65DCHT20258-42469</v>
      </c>
      <c r="AE1569">
        <f t="shared" si="323"/>
        <v>1</v>
      </c>
    </row>
    <row r="1570" spans="1:31" x14ac:dyDescent="0.25">
      <c r="A1570" s="436" t="str">
        <f t="shared" si="313"/>
        <v>DC1CB31-DC-249</v>
      </c>
      <c r="B1570" s="436">
        <f>COUNTIF(AC$4:AC1570,AC1570)</f>
        <v>249</v>
      </c>
      <c r="C1570" s="436" t="str">
        <f t="shared" si="314"/>
        <v>DC1CB31-DC</v>
      </c>
      <c r="D1570" s="436">
        <f>VLOOKUP(C1570,'LICH THI'!C:AA,12,0)</f>
        <v>597</v>
      </c>
      <c r="E1570" s="436">
        <f>VLOOKUP(C1570,'LICH THI'!C:AA,13,0)</f>
        <v>45</v>
      </c>
      <c r="F1570" s="436">
        <f t="shared" si="324"/>
        <v>45</v>
      </c>
      <c r="G1570" s="436">
        <f>VLOOKUP(C1570,'LICH THI'!C:AA,14,0)</f>
        <v>14</v>
      </c>
      <c r="H1570" s="436">
        <f t="shared" si="315"/>
        <v>6</v>
      </c>
      <c r="I1570" s="436" t="str">
        <f t="shared" si="316"/>
        <v>Nguyễn Thành Lãm</v>
      </c>
      <c r="J1570" s="436"/>
      <c r="K1570" s="436">
        <f t="shared" si="317"/>
        <v>7</v>
      </c>
      <c r="L1570" s="436" t="str">
        <f t="shared" si="318"/>
        <v>DC1CB31-DC-7</v>
      </c>
      <c r="M1570" s="436">
        <f t="shared" si="319"/>
        <v>31</v>
      </c>
      <c r="N1570" s="437">
        <f t="shared" si="325"/>
        <v>339</v>
      </c>
      <c r="O1570" s="437"/>
      <c r="P1570" s="430" t="str">
        <f t="shared" si="320"/>
        <v/>
      </c>
      <c r="U1570" s="177">
        <v>47</v>
      </c>
      <c r="V1570" s="177" t="s">
        <v>2935</v>
      </c>
      <c r="W1570" s="177" t="s">
        <v>2862</v>
      </c>
      <c r="X1570" s="177" t="s">
        <v>2957</v>
      </c>
      <c r="Y1570" s="177" t="s">
        <v>2958</v>
      </c>
      <c r="Z1570" s="177" t="s">
        <v>5221</v>
      </c>
      <c r="AA1570" s="525" t="s">
        <v>2959</v>
      </c>
      <c r="AB1570" s="399" t="str">
        <f t="shared" si="321"/>
        <v>DC1CB31</v>
      </c>
      <c r="AC1570" s="399" t="str">
        <f t="shared" si="322"/>
        <v>DC1CB31-DC</v>
      </c>
      <c r="AD1570" t="str">
        <f>Y1570&amp;"-"&amp;VLOOKUP(AC1570,'LICH THI'!C:AA,9,0)</f>
        <v>64DCDB3119-42469</v>
      </c>
      <c r="AE1570">
        <f t="shared" si="323"/>
        <v>1</v>
      </c>
    </row>
    <row r="1571" spans="1:31" x14ac:dyDescent="0.25">
      <c r="A1571" s="436" t="str">
        <f t="shared" si="313"/>
        <v>DC1CB31-DC-250</v>
      </c>
      <c r="B1571" s="436">
        <f>COUNTIF(AC$4:AC1571,AC1571)</f>
        <v>250</v>
      </c>
      <c r="C1571" s="436" t="str">
        <f t="shared" si="314"/>
        <v>DC1CB31-DC</v>
      </c>
      <c r="D1571" s="436">
        <f>VLOOKUP(C1571,'LICH THI'!C:AA,12,0)</f>
        <v>597</v>
      </c>
      <c r="E1571" s="436">
        <f>VLOOKUP(C1571,'LICH THI'!C:AA,13,0)</f>
        <v>45</v>
      </c>
      <c r="F1571" s="436">
        <f t="shared" si="324"/>
        <v>45</v>
      </c>
      <c r="G1571" s="436">
        <f>VLOOKUP(C1571,'LICH THI'!C:AA,14,0)</f>
        <v>14</v>
      </c>
      <c r="H1571" s="436">
        <f t="shared" si="315"/>
        <v>6</v>
      </c>
      <c r="I1571" s="436" t="str">
        <f t="shared" si="316"/>
        <v>Nguyễn Thành Lãm</v>
      </c>
      <c r="J1571" s="436"/>
      <c r="K1571" s="436">
        <f t="shared" si="317"/>
        <v>7</v>
      </c>
      <c r="L1571" s="436" t="str">
        <f t="shared" si="318"/>
        <v>DC1CB31-DC-7</v>
      </c>
      <c r="M1571" s="436">
        <f t="shared" si="319"/>
        <v>31</v>
      </c>
      <c r="N1571" s="437">
        <f t="shared" si="325"/>
        <v>340</v>
      </c>
      <c r="O1571" s="437"/>
      <c r="P1571" s="430" t="str">
        <f t="shared" si="320"/>
        <v/>
      </c>
      <c r="U1571" s="177">
        <v>47</v>
      </c>
      <c r="V1571" s="177" t="s">
        <v>2935</v>
      </c>
      <c r="W1571" s="177" t="s">
        <v>2862</v>
      </c>
      <c r="X1571" s="177" t="s">
        <v>2957</v>
      </c>
      <c r="Y1571" s="177" t="s">
        <v>2958</v>
      </c>
      <c r="Z1571" s="177" t="s">
        <v>5221</v>
      </c>
      <c r="AA1571" s="525" t="s">
        <v>2959</v>
      </c>
      <c r="AB1571" s="399" t="str">
        <f t="shared" si="321"/>
        <v>DC1CB31</v>
      </c>
      <c r="AC1571" s="399" t="str">
        <f t="shared" si="322"/>
        <v>DC1CB31-DC</v>
      </c>
      <c r="AD1571" t="str">
        <f>Y1571&amp;"-"&amp;VLOOKUP(AC1571,'LICH THI'!C:AA,9,0)</f>
        <v>64DCDB3119-42469</v>
      </c>
      <c r="AE1571">
        <f t="shared" si="323"/>
        <v>1</v>
      </c>
    </row>
    <row r="1572" spans="1:31" x14ac:dyDescent="0.25">
      <c r="A1572" s="436" t="str">
        <f t="shared" si="313"/>
        <v>DC1CB31-DC-251</v>
      </c>
      <c r="B1572" s="436">
        <f>COUNTIF(AC$4:AC1572,AC1572)</f>
        <v>251</v>
      </c>
      <c r="C1572" s="436" t="str">
        <f t="shared" si="314"/>
        <v>DC1CB31-DC</v>
      </c>
      <c r="D1572" s="436">
        <f>VLOOKUP(C1572,'LICH THI'!C:AA,12,0)</f>
        <v>597</v>
      </c>
      <c r="E1572" s="436">
        <f>VLOOKUP(C1572,'LICH THI'!C:AA,13,0)</f>
        <v>45</v>
      </c>
      <c r="F1572" s="436">
        <f t="shared" si="324"/>
        <v>45</v>
      </c>
      <c r="G1572" s="436">
        <f>VLOOKUP(C1572,'LICH THI'!C:AA,14,0)</f>
        <v>14</v>
      </c>
      <c r="H1572" s="436">
        <f t="shared" si="315"/>
        <v>6</v>
      </c>
      <c r="I1572" s="436" t="str">
        <f t="shared" si="316"/>
        <v>Lê Thị Lan</v>
      </c>
      <c r="J1572" s="436"/>
      <c r="K1572" s="436">
        <f t="shared" si="317"/>
        <v>7</v>
      </c>
      <c r="L1572" s="436" t="str">
        <f t="shared" si="318"/>
        <v>DC1CB31-DC-7</v>
      </c>
      <c r="M1572" s="436">
        <f t="shared" si="319"/>
        <v>31</v>
      </c>
      <c r="N1572" s="437">
        <f t="shared" si="325"/>
        <v>341</v>
      </c>
      <c r="O1572" s="437"/>
      <c r="P1572" s="430" t="str">
        <f t="shared" si="320"/>
        <v/>
      </c>
      <c r="U1572" s="177">
        <v>31</v>
      </c>
      <c r="V1572" s="177" t="s">
        <v>2897</v>
      </c>
      <c r="W1572" s="177" t="s">
        <v>3367</v>
      </c>
      <c r="X1572" s="177" t="s">
        <v>2960</v>
      </c>
      <c r="Y1572" s="177" t="s">
        <v>4696</v>
      </c>
      <c r="Z1572" s="177" t="s">
        <v>5221</v>
      </c>
      <c r="AA1572" s="525" t="s">
        <v>3321</v>
      </c>
      <c r="AB1572" s="399" t="str">
        <f t="shared" si="321"/>
        <v>DC1CB31</v>
      </c>
      <c r="AC1572" s="399" t="str">
        <f t="shared" si="322"/>
        <v>DC1CB31-DC</v>
      </c>
      <c r="AD1572" t="str">
        <f>Y1572&amp;"-"&amp;VLOOKUP(AC1572,'LICH THI'!C:AA,9,0)</f>
        <v>64DCDB3056-42469</v>
      </c>
      <c r="AE1572">
        <f t="shared" si="323"/>
        <v>1</v>
      </c>
    </row>
    <row r="1573" spans="1:31" x14ac:dyDescent="0.25">
      <c r="A1573" s="436" t="str">
        <f t="shared" si="313"/>
        <v>DC1CB31-DC-252</v>
      </c>
      <c r="B1573" s="436">
        <f>COUNTIF(AC$4:AC1573,AC1573)</f>
        <v>252</v>
      </c>
      <c r="C1573" s="436" t="str">
        <f t="shared" si="314"/>
        <v>DC1CB31-DC</v>
      </c>
      <c r="D1573" s="436">
        <f>VLOOKUP(C1573,'LICH THI'!C:AA,12,0)</f>
        <v>597</v>
      </c>
      <c r="E1573" s="436">
        <f>VLOOKUP(C1573,'LICH THI'!C:AA,13,0)</f>
        <v>45</v>
      </c>
      <c r="F1573" s="436">
        <f t="shared" si="324"/>
        <v>45</v>
      </c>
      <c r="G1573" s="436">
        <f>VLOOKUP(C1573,'LICH THI'!C:AA,14,0)</f>
        <v>14</v>
      </c>
      <c r="H1573" s="436">
        <f t="shared" si="315"/>
        <v>6</v>
      </c>
      <c r="I1573" s="436" t="str">
        <f t="shared" si="316"/>
        <v>Lê Thị Lan</v>
      </c>
      <c r="J1573" s="436"/>
      <c r="K1573" s="436">
        <f t="shared" si="317"/>
        <v>7</v>
      </c>
      <c r="L1573" s="436" t="str">
        <f t="shared" si="318"/>
        <v>DC1CB31-DC-7</v>
      </c>
      <c r="M1573" s="436">
        <f t="shared" si="319"/>
        <v>31</v>
      </c>
      <c r="N1573" s="437">
        <f t="shared" si="325"/>
        <v>342</v>
      </c>
      <c r="O1573" s="437"/>
      <c r="P1573" s="430" t="str">
        <f t="shared" si="320"/>
        <v/>
      </c>
      <c r="U1573" s="177">
        <v>31</v>
      </c>
      <c r="V1573" s="177" t="s">
        <v>2897</v>
      </c>
      <c r="W1573" s="177" t="s">
        <v>3367</v>
      </c>
      <c r="X1573" s="177" t="s">
        <v>2960</v>
      </c>
      <c r="Y1573" s="177" t="s">
        <v>4696</v>
      </c>
      <c r="Z1573" s="177" t="s">
        <v>5221</v>
      </c>
      <c r="AA1573" s="525" t="s">
        <v>3321</v>
      </c>
      <c r="AB1573" s="399" t="str">
        <f t="shared" si="321"/>
        <v>DC1CB31</v>
      </c>
      <c r="AC1573" s="399" t="str">
        <f t="shared" si="322"/>
        <v>DC1CB31-DC</v>
      </c>
      <c r="AD1573" t="str">
        <f>Y1573&amp;"-"&amp;VLOOKUP(AC1573,'LICH THI'!C:AA,9,0)</f>
        <v>64DCDB3056-42469</v>
      </c>
      <c r="AE1573">
        <f t="shared" si="323"/>
        <v>1</v>
      </c>
    </row>
    <row r="1574" spans="1:31" x14ac:dyDescent="0.25">
      <c r="A1574" s="436" t="str">
        <f t="shared" si="313"/>
        <v>DC1CB31-DC-253</v>
      </c>
      <c r="B1574" s="436">
        <f>COUNTIF(AC$4:AC1574,AC1574)</f>
        <v>253</v>
      </c>
      <c r="C1574" s="436" t="str">
        <f t="shared" si="314"/>
        <v>DC1CB31-DC</v>
      </c>
      <c r="D1574" s="436">
        <f>VLOOKUP(C1574,'LICH THI'!C:AA,12,0)</f>
        <v>597</v>
      </c>
      <c r="E1574" s="436">
        <f>VLOOKUP(C1574,'LICH THI'!C:AA,13,0)</f>
        <v>45</v>
      </c>
      <c r="F1574" s="436">
        <f t="shared" si="324"/>
        <v>45</v>
      </c>
      <c r="G1574" s="436">
        <f>VLOOKUP(C1574,'LICH THI'!C:AA,14,0)</f>
        <v>14</v>
      </c>
      <c r="H1574" s="436">
        <f t="shared" si="315"/>
        <v>6</v>
      </c>
      <c r="I1574" s="436" t="str">
        <f t="shared" si="316"/>
        <v>Nguyễn Thị Phương Lan</v>
      </c>
      <c r="J1574" s="436"/>
      <c r="K1574" s="436">
        <f t="shared" si="317"/>
        <v>7</v>
      </c>
      <c r="L1574" s="436" t="str">
        <f t="shared" si="318"/>
        <v>DC1CB31-DC-7</v>
      </c>
      <c r="M1574" s="436">
        <f t="shared" si="319"/>
        <v>31</v>
      </c>
      <c r="N1574" s="437">
        <f t="shared" si="325"/>
        <v>343</v>
      </c>
      <c r="O1574" s="437"/>
      <c r="P1574" s="430" t="str">
        <f t="shared" si="320"/>
        <v/>
      </c>
      <c r="U1574" s="177">
        <v>106</v>
      </c>
      <c r="V1574" s="177" t="s">
        <v>3378</v>
      </c>
      <c r="W1574" s="177" t="s">
        <v>2645</v>
      </c>
      <c r="X1574" s="177" t="s">
        <v>2960</v>
      </c>
      <c r="Y1574" s="177" t="s">
        <v>4529</v>
      </c>
      <c r="Z1574" s="177" t="s">
        <v>5221</v>
      </c>
      <c r="AA1574" s="525" t="s">
        <v>2986</v>
      </c>
      <c r="AB1574" s="399" t="str">
        <f t="shared" si="321"/>
        <v>DC1CB31</v>
      </c>
      <c r="AC1574" s="399" t="str">
        <f t="shared" si="322"/>
        <v>DC1CB31-DC</v>
      </c>
      <c r="AD1574" t="str">
        <f>Y1574&amp;"-"&amp;VLOOKUP(AC1574,'LICH THI'!C:AA,9,0)</f>
        <v>64DCKT3245-42469</v>
      </c>
      <c r="AE1574">
        <f t="shared" si="323"/>
        <v>1</v>
      </c>
    </row>
    <row r="1575" spans="1:31" x14ac:dyDescent="0.25">
      <c r="A1575" s="436" t="str">
        <f t="shared" si="313"/>
        <v>DC1CB31-DC-254</v>
      </c>
      <c r="B1575" s="436">
        <f>COUNTIF(AC$4:AC1575,AC1575)</f>
        <v>254</v>
      </c>
      <c r="C1575" s="436" t="str">
        <f t="shared" si="314"/>
        <v>DC1CB31-DC</v>
      </c>
      <c r="D1575" s="436">
        <f>VLOOKUP(C1575,'LICH THI'!C:AA,12,0)</f>
        <v>597</v>
      </c>
      <c r="E1575" s="436">
        <f>VLOOKUP(C1575,'LICH THI'!C:AA,13,0)</f>
        <v>45</v>
      </c>
      <c r="F1575" s="436">
        <f t="shared" si="324"/>
        <v>45</v>
      </c>
      <c r="G1575" s="436">
        <f>VLOOKUP(C1575,'LICH THI'!C:AA,14,0)</f>
        <v>14</v>
      </c>
      <c r="H1575" s="436">
        <f t="shared" si="315"/>
        <v>6</v>
      </c>
      <c r="I1575" s="436" t="str">
        <f t="shared" si="316"/>
        <v>Nguyễn Thị Phương Lan</v>
      </c>
      <c r="J1575" s="436"/>
      <c r="K1575" s="436">
        <f t="shared" si="317"/>
        <v>7</v>
      </c>
      <c r="L1575" s="436" t="str">
        <f t="shared" si="318"/>
        <v>DC1CB31-DC-7</v>
      </c>
      <c r="M1575" s="436">
        <f t="shared" si="319"/>
        <v>31</v>
      </c>
      <c r="N1575" s="437">
        <f t="shared" si="325"/>
        <v>344</v>
      </c>
      <c r="O1575" s="437"/>
      <c r="P1575" s="430" t="str">
        <f t="shared" si="320"/>
        <v/>
      </c>
      <c r="U1575" s="177">
        <v>106</v>
      </c>
      <c r="V1575" s="177" t="s">
        <v>3378</v>
      </c>
      <c r="W1575" s="177" t="s">
        <v>2645</v>
      </c>
      <c r="X1575" s="177" t="s">
        <v>2960</v>
      </c>
      <c r="Y1575" s="177" t="s">
        <v>4529</v>
      </c>
      <c r="Z1575" s="177" t="s">
        <v>5221</v>
      </c>
      <c r="AA1575" s="525" t="s">
        <v>2986</v>
      </c>
      <c r="AB1575" s="399" t="str">
        <f t="shared" si="321"/>
        <v>DC1CB31</v>
      </c>
      <c r="AC1575" s="399" t="str">
        <f t="shared" si="322"/>
        <v>DC1CB31-DC</v>
      </c>
      <c r="AD1575" t="str">
        <f>Y1575&amp;"-"&amp;VLOOKUP(AC1575,'LICH THI'!C:AA,9,0)</f>
        <v>64DCKT3245-42469</v>
      </c>
      <c r="AE1575">
        <f t="shared" si="323"/>
        <v>1</v>
      </c>
    </row>
    <row r="1576" spans="1:31" x14ac:dyDescent="0.25">
      <c r="A1576" s="436" t="str">
        <f t="shared" si="313"/>
        <v>DC1CB31-DC-255</v>
      </c>
      <c r="B1576" s="436">
        <f>COUNTIF(AC$4:AC1576,AC1576)</f>
        <v>255</v>
      </c>
      <c r="C1576" s="436" t="str">
        <f t="shared" si="314"/>
        <v>DC1CB31-DC</v>
      </c>
      <c r="D1576" s="436">
        <f>VLOOKUP(C1576,'LICH THI'!C:AA,12,0)</f>
        <v>597</v>
      </c>
      <c r="E1576" s="436">
        <f>VLOOKUP(C1576,'LICH THI'!C:AA,13,0)</f>
        <v>45</v>
      </c>
      <c r="F1576" s="436">
        <f t="shared" si="324"/>
        <v>45</v>
      </c>
      <c r="G1576" s="436">
        <f>VLOOKUP(C1576,'LICH THI'!C:AA,14,0)</f>
        <v>14</v>
      </c>
      <c r="H1576" s="436">
        <f t="shared" si="315"/>
        <v>6</v>
      </c>
      <c r="I1576" s="436" t="str">
        <f t="shared" si="316"/>
        <v>Phạm Thị Lành</v>
      </c>
      <c r="J1576" s="436"/>
      <c r="K1576" s="436">
        <f t="shared" si="317"/>
        <v>7</v>
      </c>
      <c r="L1576" s="436" t="str">
        <f t="shared" si="318"/>
        <v>DC1CB31-DC-7</v>
      </c>
      <c r="M1576" s="436">
        <f t="shared" si="319"/>
        <v>31</v>
      </c>
      <c r="N1576" s="437">
        <f t="shared" si="325"/>
        <v>345</v>
      </c>
      <c r="O1576" s="437"/>
      <c r="P1576" s="430" t="str">
        <f t="shared" si="320"/>
        <v/>
      </c>
      <c r="U1576" s="177">
        <v>116</v>
      </c>
      <c r="V1576" s="177" t="s">
        <v>3826</v>
      </c>
      <c r="W1576" s="177" t="s">
        <v>3557</v>
      </c>
      <c r="X1576" s="177" t="s">
        <v>6203</v>
      </c>
      <c r="Y1576" s="177" t="s">
        <v>6204</v>
      </c>
      <c r="Z1576" s="177" t="s">
        <v>5221</v>
      </c>
      <c r="AA1576" s="525" t="s">
        <v>5351</v>
      </c>
      <c r="AB1576" s="399" t="str">
        <f t="shared" si="321"/>
        <v>DC1CB31</v>
      </c>
      <c r="AC1576" s="399" t="str">
        <f t="shared" si="322"/>
        <v>DC1CB31-DC</v>
      </c>
      <c r="AD1576" t="str">
        <f>Y1576&amp;"-"&amp;VLOOKUP(AC1576,'LICH THI'!C:AA,9,0)</f>
        <v>64DCKT3143-42469</v>
      </c>
      <c r="AE1576">
        <f t="shared" si="323"/>
        <v>1</v>
      </c>
    </row>
    <row r="1577" spans="1:31" x14ac:dyDescent="0.25">
      <c r="A1577" s="436" t="str">
        <f t="shared" si="313"/>
        <v>DC1CB31-DC-256</v>
      </c>
      <c r="B1577" s="436">
        <f>COUNTIF(AC$4:AC1577,AC1577)</f>
        <v>256</v>
      </c>
      <c r="C1577" s="436" t="str">
        <f t="shared" si="314"/>
        <v>DC1CB31-DC</v>
      </c>
      <c r="D1577" s="436">
        <f>VLOOKUP(C1577,'LICH THI'!C:AA,12,0)</f>
        <v>597</v>
      </c>
      <c r="E1577" s="436">
        <f>VLOOKUP(C1577,'LICH THI'!C:AA,13,0)</f>
        <v>45</v>
      </c>
      <c r="F1577" s="436">
        <f t="shared" si="324"/>
        <v>45</v>
      </c>
      <c r="G1577" s="436">
        <f>VLOOKUP(C1577,'LICH THI'!C:AA,14,0)</f>
        <v>14</v>
      </c>
      <c r="H1577" s="436">
        <f t="shared" si="315"/>
        <v>6</v>
      </c>
      <c r="I1577" s="436" t="str">
        <f t="shared" si="316"/>
        <v>Phạm Thị Lành</v>
      </c>
      <c r="J1577" s="436"/>
      <c r="K1577" s="436">
        <f t="shared" si="317"/>
        <v>7</v>
      </c>
      <c r="L1577" s="436" t="str">
        <f t="shared" si="318"/>
        <v>DC1CB31-DC-7</v>
      </c>
      <c r="M1577" s="436">
        <f t="shared" si="319"/>
        <v>31</v>
      </c>
      <c r="N1577" s="437">
        <f t="shared" si="325"/>
        <v>301</v>
      </c>
      <c r="O1577" s="437"/>
      <c r="P1577" s="430" t="str">
        <f t="shared" si="320"/>
        <v/>
      </c>
      <c r="U1577" s="177">
        <v>116</v>
      </c>
      <c r="V1577" s="177" t="s">
        <v>3826</v>
      </c>
      <c r="W1577" s="177" t="s">
        <v>3557</v>
      </c>
      <c r="X1577" s="177" t="s">
        <v>6203</v>
      </c>
      <c r="Y1577" s="177" t="s">
        <v>6204</v>
      </c>
      <c r="Z1577" s="177" t="s">
        <v>5221</v>
      </c>
      <c r="AA1577" s="525" t="s">
        <v>5351</v>
      </c>
      <c r="AB1577" s="399" t="str">
        <f t="shared" si="321"/>
        <v>DC1CB31</v>
      </c>
      <c r="AC1577" s="399" t="str">
        <f t="shared" si="322"/>
        <v>DC1CB31-DC</v>
      </c>
      <c r="AD1577" t="str">
        <f>Y1577&amp;"-"&amp;VLOOKUP(AC1577,'LICH THI'!C:AA,9,0)</f>
        <v>64DCKT3143-42469</v>
      </c>
      <c r="AE1577">
        <f t="shared" si="323"/>
        <v>1</v>
      </c>
    </row>
    <row r="1578" spans="1:31" x14ac:dyDescent="0.25">
      <c r="A1578" s="436" t="str">
        <f t="shared" si="313"/>
        <v>DC1CB31-DC-257</v>
      </c>
      <c r="B1578" s="436">
        <f>COUNTIF(AC$4:AC1578,AC1578)</f>
        <v>257</v>
      </c>
      <c r="C1578" s="436" t="str">
        <f t="shared" si="314"/>
        <v>DC1CB31-DC</v>
      </c>
      <c r="D1578" s="436">
        <f>VLOOKUP(C1578,'LICH THI'!C:AA,12,0)</f>
        <v>597</v>
      </c>
      <c r="E1578" s="436">
        <f>VLOOKUP(C1578,'LICH THI'!C:AA,13,0)</f>
        <v>45</v>
      </c>
      <c r="F1578" s="436">
        <f t="shared" si="324"/>
        <v>45</v>
      </c>
      <c r="G1578" s="436">
        <f>VLOOKUP(C1578,'LICH THI'!C:AA,14,0)</f>
        <v>14</v>
      </c>
      <c r="H1578" s="436">
        <f t="shared" si="315"/>
        <v>6</v>
      </c>
      <c r="I1578" s="436" t="str">
        <f t="shared" si="316"/>
        <v>Nguyễn Thị Lét</v>
      </c>
      <c r="J1578" s="436"/>
      <c r="K1578" s="436">
        <f t="shared" si="317"/>
        <v>7</v>
      </c>
      <c r="L1578" s="436" t="str">
        <f t="shared" si="318"/>
        <v>DC1CB31-DC-7</v>
      </c>
      <c r="M1578" s="436">
        <f t="shared" si="319"/>
        <v>31</v>
      </c>
      <c r="N1578" s="437">
        <f t="shared" si="325"/>
        <v>302</v>
      </c>
      <c r="O1578" s="437"/>
      <c r="P1578" s="430" t="str">
        <f t="shared" si="320"/>
        <v/>
      </c>
      <c r="U1578" s="177">
        <v>90</v>
      </c>
      <c r="V1578" s="177" t="s">
        <v>3358</v>
      </c>
      <c r="W1578" s="177" t="s">
        <v>2619</v>
      </c>
      <c r="X1578" s="177" t="s">
        <v>3359</v>
      </c>
      <c r="Y1578" s="177" t="s">
        <v>3360</v>
      </c>
      <c r="Z1578" s="177" t="s">
        <v>5221</v>
      </c>
      <c r="AA1578" s="525" t="s">
        <v>2806</v>
      </c>
      <c r="AB1578" s="399" t="str">
        <f t="shared" si="321"/>
        <v>DC1CB31</v>
      </c>
      <c r="AC1578" s="399" t="str">
        <f t="shared" si="322"/>
        <v>DC1CB31-DC</v>
      </c>
      <c r="AD1578" t="str">
        <f>Y1578&amp;"-"&amp;VLOOKUP(AC1578,'LICH THI'!C:AA,9,0)</f>
        <v>64DCKT3013-42469</v>
      </c>
      <c r="AE1578">
        <f t="shared" si="323"/>
        <v>1</v>
      </c>
    </row>
    <row r="1579" spans="1:31" x14ac:dyDescent="0.25">
      <c r="A1579" s="436" t="str">
        <f t="shared" si="313"/>
        <v>DC1CB31-DC-258</v>
      </c>
      <c r="B1579" s="436">
        <f>COUNTIF(AC$4:AC1579,AC1579)</f>
        <v>258</v>
      </c>
      <c r="C1579" s="436" t="str">
        <f t="shared" si="314"/>
        <v>DC1CB31-DC</v>
      </c>
      <c r="D1579" s="436">
        <f>VLOOKUP(C1579,'LICH THI'!C:AA,12,0)</f>
        <v>597</v>
      </c>
      <c r="E1579" s="436">
        <f>VLOOKUP(C1579,'LICH THI'!C:AA,13,0)</f>
        <v>45</v>
      </c>
      <c r="F1579" s="436">
        <f t="shared" si="324"/>
        <v>45</v>
      </c>
      <c r="G1579" s="436">
        <f>VLOOKUP(C1579,'LICH THI'!C:AA,14,0)</f>
        <v>14</v>
      </c>
      <c r="H1579" s="436">
        <f t="shared" si="315"/>
        <v>6</v>
      </c>
      <c r="I1579" s="436" t="str">
        <f t="shared" si="316"/>
        <v>Nguyễn Thị Lét</v>
      </c>
      <c r="J1579" s="436"/>
      <c r="K1579" s="436">
        <f t="shared" si="317"/>
        <v>7</v>
      </c>
      <c r="L1579" s="436" t="str">
        <f t="shared" si="318"/>
        <v>DC1CB31-DC-7</v>
      </c>
      <c r="M1579" s="436">
        <f t="shared" si="319"/>
        <v>31</v>
      </c>
      <c r="N1579" s="437">
        <f t="shared" si="325"/>
        <v>303</v>
      </c>
      <c r="O1579" s="437"/>
      <c r="P1579" s="430" t="str">
        <f t="shared" si="320"/>
        <v/>
      </c>
      <c r="U1579" s="177">
        <v>90</v>
      </c>
      <c r="V1579" s="177" t="s">
        <v>3358</v>
      </c>
      <c r="W1579" s="177" t="s">
        <v>2619</v>
      </c>
      <c r="X1579" s="177" t="s">
        <v>3359</v>
      </c>
      <c r="Y1579" s="177" t="s">
        <v>3360</v>
      </c>
      <c r="Z1579" s="177" t="s">
        <v>5221</v>
      </c>
      <c r="AA1579" s="525" t="s">
        <v>2806</v>
      </c>
      <c r="AB1579" s="399" t="str">
        <f t="shared" si="321"/>
        <v>DC1CB31</v>
      </c>
      <c r="AC1579" s="399" t="str">
        <f t="shared" si="322"/>
        <v>DC1CB31-DC</v>
      </c>
      <c r="AD1579" t="str">
        <f>Y1579&amp;"-"&amp;VLOOKUP(AC1579,'LICH THI'!C:AA,9,0)</f>
        <v>64DCKT3013-42469</v>
      </c>
      <c r="AE1579">
        <f t="shared" si="323"/>
        <v>1</v>
      </c>
    </row>
    <row r="1580" spans="1:31" x14ac:dyDescent="0.25">
      <c r="A1580" s="436" t="str">
        <f t="shared" si="313"/>
        <v>DC1CB31-DC-259</v>
      </c>
      <c r="B1580" s="436">
        <f>COUNTIF(AC$4:AC1580,AC1580)</f>
        <v>259</v>
      </c>
      <c r="C1580" s="436" t="str">
        <f t="shared" si="314"/>
        <v>DC1CB31-DC</v>
      </c>
      <c r="D1580" s="436">
        <f>VLOOKUP(C1580,'LICH THI'!C:AA,12,0)</f>
        <v>597</v>
      </c>
      <c r="E1580" s="436">
        <f>VLOOKUP(C1580,'LICH THI'!C:AA,13,0)</f>
        <v>45</v>
      </c>
      <c r="F1580" s="436">
        <f t="shared" si="324"/>
        <v>45</v>
      </c>
      <c r="G1580" s="436">
        <f>VLOOKUP(C1580,'LICH THI'!C:AA,14,0)</f>
        <v>14</v>
      </c>
      <c r="H1580" s="436">
        <f t="shared" si="315"/>
        <v>6</v>
      </c>
      <c r="I1580" s="436" t="str">
        <f t="shared" si="316"/>
        <v>Lê Thị Nhật Lệ</v>
      </c>
      <c r="J1580" s="436"/>
      <c r="K1580" s="436">
        <f t="shared" si="317"/>
        <v>7</v>
      </c>
      <c r="L1580" s="436" t="str">
        <f t="shared" si="318"/>
        <v>DC1CB31-DC-7</v>
      </c>
      <c r="M1580" s="436">
        <f t="shared" si="319"/>
        <v>31</v>
      </c>
      <c r="N1580" s="437">
        <f t="shared" si="325"/>
        <v>304</v>
      </c>
      <c r="O1580" s="437"/>
      <c r="P1580" s="430" t="str">
        <f t="shared" si="320"/>
        <v/>
      </c>
      <c r="U1580" s="177">
        <v>91</v>
      </c>
      <c r="V1580" s="177" t="s">
        <v>3358</v>
      </c>
      <c r="W1580" s="177" t="s">
        <v>5567</v>
      </c>
      <c r="X1580" s="177" t="s">
        <v>5237</v>
      </c>
      <c r="Y1580" s="177" t="s">
        <v>5568</v>
      </c>
      <c r="Z1580" s="177" t="s">
        <v>5221</v>
      </c>
      <c r="AA1580" s="525" t="s">
        <v>2752</v>
      </c>
      <c r="AB1580" s="399" t="str">
        <f t="shared" si="321"/>
        <v>DC1CB31</v>
      </c>
      <c r="AC1580" s="399" t="str">
        <f t="shared" si="322"/>
        <v>DC1CB31-DC</v>
      </c>
      <c r="AD1580" t="str">
        <f>Y1580&amp;"-"&amp;VLOOKUP(AC1580,'LICH THI'!C:AA,9,0)</f>
        <v>64DCKT3064-42469</v>
      </c>
      <c r="AE1580">
        <f t="shared" si="323"/>
        <v>1</v>
      </c>
    </row>
    <row r="1581" spans="1:31" x14ac:dyDescent="0.25">
      <c r="A1581" s="436" t="str">
        <f t="shared" si="313"/>
        <v>DC1CB31-DC-260</v>
      </c>
      <c r="B1581" s="436">
        <f>COUNTIF(AC$4:AC1581,AC1581)</f>
        <v>260</v>
      </c>
      <c r="C1581" s="436" t="str">
        <f t="shared" si="314"/>
        <v>DC1CB31-DC</v>
      </c>
      <c r="D1581" s="436">
        <f>VLOOKUP(C1581,'LICH THI'!C:AA,12,0)</f>
        <v>597</v>
      </c>
      <c r="E1581" s="436">
        <f>VLOOKUP(C1581,'LICH THI'!C:AA,13,0)</f>
        <v>45</v>
      </c>
      <c r="F1581" s="436">
        <f t="shared" si="324"/>
        <v>45</v>
      </c>
      <c r="G1581" s="436">
        <f>VLOOKUP(C1581,'LICH THI'!C:AA,14,0)</f>
        <v>14</v>
      </c>
      <c r="H1581" s="436">
        <f t="shared" si="315"/>
        <v>6</v>
      </c>
      <c r="I1581" s="436" t="str">
        <f t="shared" si="316"/>
        <v>Lê Thị Nhật Lệ</v>
      </c>
      <c r="J1581" s="436"/>
      <c r="K1581" s="436">
        <f t="shared" si="317"/>
        <v>7</v>
      </c>
      <c r="L1581" s="436" t="str">
        <f t="shared" si="318"/>
        <v>DC1CB31-DC-7</v>
      </c>
      <c r="M1581" s="436">
        <f t="shared" si="319"/>
        <v>31</v>
      </c>
      <c r="N1581" s="437">
        <f t="shared" si="325"/>
        <v>305</v>
      </c>
      <c r="O1581" s="437"/>
      <c r="P1581" s="430" t="str">
        <f t="shared" si="320"/>
        <v/>
      </c>
      <c r="U1581" s="177">
        <v>91</v>
      </c>
      <c r="V1581" s="177" t="s">
        <v>3358</v>
      </c>
      <c r="W1581" s="177" t="s">
        <v>5567</v>
      </c>
      <c r="X1581" s="177" t="s">
        <v>5237</v>
      </c>
      <c r="Y1581" s="177" t="s">
        <v>5568</v>
      </c>
      <c r="Z1581" s="177" t="s">
        <v>5221</v>
      </c>
      <c r="AA1581" s="525" t="s">
        <v>2752</v>
      </c>
      <c r="AB1581" s="399" t="str">
        <f t="shared" si="321"/>
        <v>DC1CB31</v>
      </c>
      <c r="AC1581" s="399" t="str">
        <f t="shared" si="322"/>
        <v>DC1CB31-DC</v>
      </c>
      <c r="AD1581" t="str">
        <f>Y1581&amp;"-"&amp;VLOOKUP(AC1581,'LICH THI'!C:AA,9,0)</f>
        <v>64DCKT3064-42469</v>
      </c>
      <c r="AE1581">
        <f t="shared" si="323"/>
        <v>1</v>
      </c>
    </row>
    <row r="1582" spans="1:31" x14ac:dyDescent="0.25">
      <c r="A1582" s="436" t="str">
        <f t="shared" si="313"/>
        <v>DC1CB31-DC-261</v>
      </c>
      <c r="B1582" s="436">
        <f>COUNTIF(AC$4:AC1582,AC1582)</f>
        <v>261</v>
      </c>
      <c r="C1582" s="436" t="str">
        <f t="shared" si="314"/>
        <v>DC1CB31-DC</v>
      </c>
      <c r="D1582" s="436">
        <f>VLOOKUP(C1582,'LICH THI'!C:AA,12,0)</f>
        <v>597</v>
      </c>
      <c r="E1582" s="436">
        <f>VLOOKUP(C1582,'LICH THI'!C:AA,13,0)</f>
        <v>45</v>
      </c>
      <c r="F1582" s="436">
        <f t="shared" si="324"/>
        <v>45</v>
      </c>
      <c r="G1582" s="436">
        <f>VLOOKUP(C1582,'LICH THI'!C:AA,14,0)</f>
        <v>14</v>
      </c>
      <c r="H1582" s="436">
        <f t="shared" si="315"/>
        <v>6</v>
      </c>
      <c r="I1582" s="436" t="str">
        <f t="shared" si="316"/>
        <v>Nguyễn Nhật Lệ</v>
      </c>
      <c r="J1582" s="436"/>
      <c r="K1582" s="436">
        <f t="shared" si="317"/>
        <v>7</v>
      </c>
      <c r="L1582" s="436" t="str">
        <f t="shared" si="318"/>
        <v>DC1CB31-DC-7</v>
      </c>
      <c r="M1582" s="436">
        <f t="shared" si="319"/>
        <v>31</v>
      </c>
      <c r="N1582" s="437">
        <f t="shared" si="325"/>
        <v>306</v>
      </c>
      <c r="O1582" s="437"/>
      <c r="P1582" s="430" t="str">
        <f t="shared" si="320"/>
        <v/>
      </c>
      <c r="U1582" s="177">
        <v>248</v>
      </c>
      <c r="V1582" s="177" t="s">
        <v>3502</v>
      </c>
      <c r="W1582" s="177" t="s">
        <v>3225</v>
      </c>
      <c r="X1582" s="177" t="s">
        <v>5237</v>
      </c>
      <c r="Y1582" s="177" t="s">
        <v>6309</v>
      </c>
      <c r="Z1582" s="177" t="s">
        <v>5221</v>
      </c>
      <c r="AA1582" s="525" t="s">
        <v>3477</v>
      </c>
      <c r="AB1582" s="399" t="str">
        <f t="shared" si="321"/>
        <v>DC1CB31</v>
      </c>
      <c r="AC1582" s="399" t="str">
        <f t="shared" si="322"/>
        <v>DC1CB31-DC</v>
      </c>
      <c r="AD1582" t="str">
        <f>Y1582&amp;"-"&amp;VLOOKUP(AC1582,'LICH THI'!C:AA,9,0)</f>
        <v>65DCKT23909-42469</v>
      </c>
      <c r="AE1582">
        <f t="shared" si="323"/>
        <v>1</v>
      </c>
    </row>
    <row r="1583" spans="1:31" x14ac:dyDescent="0.25">
      <c r="A1583" s="436" t="str">
        <f t="shared" si="313"/>
        <v>DC1CB31-DC-262</v>
      </c>
      <c r="B1583" s="436">
        <f>COUNTIF(AC$4:AC1583,AC1583)</f>
        <v>262</v>
      </c>
      <c r="C1583" s="436" t="str">
        <f t="shared" si="314"/>
        <v>DC1CB31-DC</v>
      </c>
      <c r="D1583" s="436">
        <f>VLOOKUP(C1583,'LICH THI'!C:AA,12,0)</f>
        <v>597</v>
      </c>
      <c r="E1583" s="436">
        <f>VLOOKUP(C1583,'LICH THI'!C:AA,13,0)</f>
        <v>45</v>
      </c>
      <c r="F1583" s="436">
        <f t="shared" si="324"/>
        <v>45</v>
      </c>
      <c r="G1583" s="436">
        <f>VLOOKUP(C1583,'LICH THI'!C:AA,14,0)</f>
        <v>14</v>
      </c>
      <c r="H1583" s="436">
        <f t="shared" si="315"/>
        <v>6</v>
      </c>
      <c r="I1583" s="436" t="str">
        <f t="shared" si="316"/>
        <v>Nguyễn Nhật Lệ</v>
      </c>
      <c r="J1583" s="436"/>
      <c r="K1583" s="436">
        <f t="shared" si="317"/>
        <v>7</v>
      </c>
      <c r="L1583" s="436" t="str">
        <f t="shared" si="318"/>
        <v>DC1CB31-DC-7</v>
      </c>
      <c r="M1583" s="436">
        <f t="shared" si="319"/>
        <v>31</v>
      </c>
      <c r="N1583" s="437">
        <f t="shared" si="325"/>
        <v>307</v>
      </c>
      <c r="O1583" s="437"/>
      <c r="P1583" s="430" t="str">
        <f t="shared" si="320"/>
        <v/>
      </c>
      <c r="U1583" s="177">
        <v>248</v>
      </c>
      <c r="V1583" s="177" t="s">
        <v>3502</v>
      </c>
      <c r="W1583" s="177" t="s">
        <v>3225</v>
      </c>
      <c r="X1583" s="177" t="s">
        <v>5237</v>
      </c>
      <c r="Y1583" s="177" t="s">
        <v>6309</v>
      </c>
      <c r="Z1583" s="177" t="s">
        <v>5221</v>
      </c>
      <c r="AA1583" s="525" t="s">
        <v>3477</v>
      </c>
      <c r="AB1583" s="399" t="str">
        <f t="shared" si="321"/>
        <v>DC1CB31</v>
      </c>
      <c r="AC1583" s="399" t="str">
        <f t="shared" si="322"/>
        <v>DC1CB31-DC</v>
      </c>
      <c r="AD1583" t="str">
        <f>Y1583&amp;"-"&amp;VLOOKUP(AC1583,'LICH THI'!C:AA,9,0)</f>
        <v>65DCKT23909-42469</v>
      </c>
      <c r="AE1583">
        <f t="shared" si="323"/>
        <v>1</v>
      </c>
    </row>
    <row r="1584" spans="1:31" x14ac:dyDescent="0.25">
      <c r="A1584" s="436" t="str">
        <f t="shared" si="313"/>
        <v>DC1CB31-DC-263</v>
      </c>
      <c r="B1584" s="436">
        <f>COUNTIF(AC$4:AC1584,AC1584)</f>
        <v>263</v>
      </c>
      <c r="C1584" s="436" t="str">
        <f t="shared" si="314"/>
        <v>DC1CB31-DC</v>
      </c>
      <c r="D1584" s="436">
        <f>VLOOKUP(C1584,'LICH THI'!C:AA,12,0)</f>
        <v>597</v>
      </c>
      <c r="E1584" s="436">
        <f>VLOOKUP(C1584,'LICH THI'!C:AA,13,0)</f>
        <v>45</v>
      </c>
      <c r="F1584" s="436">
        <f t="shared" si="324"/>
        <v>45</v>
      </c>
      <c r="G1584" s="436">
        <f>VLOOKUP(C1584,'LICH THI'!C:AA,14,0)</f>
        <v>14</v>
      </c>
      <c r="H1584" s="436">
        <f t="shared" si="315"/>
        <v>6</v>
      </c>
      <c r="I1584" s="436" t="str">
        <f t="shared" si="316"/>
        <v>Bùi Thị Liên</v>
      </c>
      <c r="J1584" s="436"/>
      <c r="K1584" s="436">
        <f t="shared" si="317"/>
        <v>7</v>
      </c>
      <c r="L1584" s="436" t="str">
        <f t="shared" si="318"/>
        <v>DC1CB31-DC-7</v>
      </c>
      <c r="M1584" s="436">
        <f t="shared" si="319"/>
        <v>31</v>
      </c>
      <c r="N1584" s="437">
        <f t="shared" si="325"/>
        <v>308</v>
      </c>
      <c r="O1584" s="437"/>
      <c r="P1584" s="430" t="str">
        <f t="shared" si="320"/>
        <v/>
      </c>
      <c r="U1584" s="177">
        <v>92</v>
      </c>
      <c r="V1584" s="177" t="s">
        <v>3358</v>
      </c>
      <c r="W1584" s="177" t="s">
        <v>2630</v>
      </c>
      <c r="X1584" s="177" t="s">
        <v>2666</v>
      </c>
      <c r="Y1584" s="177" t="s">
        <v>3361</v>
      </c>
      <c r="Z1584" s="177" t="s">
        <v>5221</v>
      </c>
      <c r="AA1584" s="525" t="s">
        <v>3362</v>
      </c>
      <c r="AB1584" s="399" t="str">
        <f t="shared" si="321"/>
        <v>DC1CB31</v>
      </c>
      <c r="AC1584" s="399" t="str">
        <f t="shared" si="322"/>
        <v>DC1CB31-DC</v>
      </c>
      <c r="AD1584" t="str">
        <f>Y1584&amp;"-"&amp;VLOOKUP(AC1584,'LICH THI'!C:AA,9,0)</f>
        <v>64DCKT3054-42469</v>
      </c>
      <c r="AE1584">
        <f t="shared" si="323"/>
        <v>1</v>
      </c>
    </row>
    <row r="1585" spans="1:31" x14ac:dyDescent="0.25">
      <c r="A1585" s="436" t="str">
        <f t="shared" si="313"/>
        <v>DC1CB31-DC-264</v>
      </c>
      <c r="B1585" s="436">
        <f>COUNTIF(AC$4:AC1585,AC1585)</f>
        <v>264</v>
      </c>
      <c r="C1585" s="436" t="str">
        <f t="shared" si="314"/>
        <v>DC1CB31-DC</v>
      </c>
      <c r="D1585" s="436">
        <f>VLOOKUP(C1585,'LICH THI'!C:AA,12,0)</f>
        <v>597</v>
      </c>
      <c r="E1585" s="436">
        <f>VLOOKUP(C1585,'LICH THI'!C:AA,13,0)</f>
        <v>45</v>
      </c>
      <c r="F1585" s="436">
        <f t="shared" si="324"/>
        <v>45</v>
      </c>
      <c r="G1585" s="436">
        <f>VLOOKUP(C1585,'LICH THI'!C:AA,14,0)</f>
        <v>14</v>
      </c>
      <c r="H1585" s="436">
        <f t="shared" si="315"/>
        <v>6</v>
      </c>
      <c r="I1585" s="436" t="str">
        <f t="shared" si="316"/>
        <v>Bùi Thị Liên</v>
      </c>
      <c r="J1585" s="436"/>
      <c r="K1585" s="436">
        <f t="shared" si="317"/>
        <v>7</v>
      </c>
      <c r="L1585" s="436" t="str">
        <f t="shared" si="318"/>
        <v>DC1CB31-DC-7</v>
      </c>
      <c r="M1585" s="436">
        <f t="shared" si="319"/>
        <v>31</v>
      </c>
      <c r="N1585" s="437">
        <f t="shared" si="325"/>
        <v>309</v>
      </c>
      <c r="O1585" s="437"/>
      <c r="P1585" s="430" t="str">
        <f t="shared" si="320"/>
        <v/>
      </c>
      <c r="U1585" s="177">
        <v>92</v>
      </c>
      <c r="V1585" s="177" t="s">
        <v>3358</v>
      </c>
      <c r="W1585" s="177" t="s">
        <v>2630</v>
      </c>
      <c r="X1585" s="177" t="s">
        <v>2666</v>
      </c>
      <c r="Y1585" s="177" t="s">
        <v>3361</v>
      </c>
      <c r="Z1585" s="177" t="s">
        <v>5221</v>
      </c>
      <c r="AA1585" s="525" t="s">
        <v>3362</v>
      </c>
      <c r="AB1585" s="399" t="str">
        <f t="shared" si="321"/>
        <v>DC1CB31</v>
      </c>
      <c r="AC1585" s="399" t="str">
        <f t="shared" si="322"/>
        <v>DC1CB31-DC</v>
      </c>
      <c r="AD1585" t="str">
        <f>Y1585&amp;"-"&amp;VLOOKUP(AC1585,'LICH THI'!C:AA,9,0)</f>
        <v>64DCKT3054-42469</v>
      </c>
      <c r="AE1585">
        <f t="shared" si="323"/>
        <v>1</v>
      </c>
    </row>
    <row r="1586" spans="1:31" x14ac:dyDescent="0.25">
      <c r="A1586" s="436" t="str">
        <f t="shared" si="313"/>
        <v>DC1CB31-DC-265</v>
      </c>
      <c r="B1586" s="436">
        <f>COUNTIF(AC$4:AC1586,AC1586)</f>
        <v>265</v>
      </c>
      <c r="C1586" s="436" t="str">
        <f t="shared" si="314"/>
        <v>DC1CB31-DC</v>
      </c>
      <c r="D1586" s="436">
        <f>VLOOKUP(C1586,'LICH THI'!C:AA,12,0)</f>
        <v>597</v>
      </c>
      <c r="E1586" s="436">
        <f>VLOOKUP(C1586,'LICH THI'!C:AA,13,0)</f>
        <v>45</v>
      </c>
      <c r="F1586" s="436">
        <f t="shared" si="324"/>
        <v>45</v>
      </c>
      <c r="G1586" s="436">
        <f>VLOOKUP(C1586,'LICH THI'!C:AA,14,0)</f>
        <v>14</v>
      </c>
      <c r="H1586" s="436">
        <f t="shared" si="315"/>
        <v>6</v>
      </c>
      <c r="I1586" s="436" t="str">
        <f t="shared" si="316"/>
        <v>Đoàn Thị Kim Liên</v>
      </c>
      <c r="J1586" s="436"/>
      <c r="K1586" s="436">
        <f t="shared" si="317"/>
        <v>7</v>
      </c>
      <c r="L1586" s="436" t="str">
        <f t="shared" si="318"/>
        <v>DC1CB31-DC-7</v>
      </c>
      <c r="M1586" s="436">
        <f t="shared" si="319"/>
        <v>31</v>
      </c>
      <c r="N1586" s="437">
        <f t="shared" si="325"/>
        <v>310</v>
      </c>
      <c r="O1586" s="437"/>
      <c r="P1586" s="430" t="str">
        <f t="shared" si="320"/>
        <v/>
      </c>
      <c r="U1586" s="177">
        <v>271</v>
      </c>
      <c r="V1586" s="177" t="s">
        <v>3517</v>
      </c>
      <c r="W1586" s="177" t="s">
        <v>4888</v>
      </c>
      <c r="X1586" s="177" t="s">
        <v>2666</v>
      </c>
      <c r="Y1586" s="177" t="s">
        <v>4889</v>
      </c>
      <c r="Z1586" s="177" t="s">
        <v>5221</v>
      </c>
      <c r="AA1586" s="525" t="s">
        <v>4890</v>
      </c>
      <c r="AB1586" s="399" t="str">
        <f t="shared" si="321"/>
        <v>DC1CB31</v>
      </c>
      <c r="AC1586" s="399" t="str">
        <f t="shared" si="322"/>
        <v>DC1CB31-DC</v>
      </c>
      <c r="AD1586" t="str">
        <f>Y1586&amp;"-"&amp;VLOOKUP(AC1586,'LICH THI'!C:AA,9,0)</f>
        <v>65DCKX23885-42469</v>
      </c>
      <c r="AE1586">
        <f t="shared" si="323"/>
        <v>1</v>
      </c>
    </row>
    <row r="1587" spans="1:31" x14ac:dyDescent="0.25">
      <c r="A1587" s="436" t="str">
        <f t="shared" si="313"/>
        <v>DC1CB31-DC-266</v>
      </c>
      <c r="B1587" s="436">
        <f>COUNTIF(AC$4:AC1587,AC1587)</f>
        <v>266</v>
      </c>
      <c r="C1587" s="436" t="str">
        <f t="shared" si="314"/>
        <v>DC1CB31-DC</v>
      </c>
      <c r="D1587" s="436">
        <f>VLOOKUP(C1587,'LICH THI'!C:AA,12,0)</f>
        <v>597</v>
      </c>
      <c r="E1587" s="436">
        <f>VLOOKUP(C1587,'LICH THI'!C:AA,13,0)</f>
        <v>45</v>
      </c>
      <c r="F1587" s="436">
        <f t="shared" si="324"/>
        <v>45</v>
      </c>
      <c r="G1587" s="436">
        <f>VLOOKUP(C1587,'LICH THI'!C:AA,14,0)</f>
        <v>14</v>
      </c>
      <c r="H1587" s="436">
        <f t="shared" si="315"/>
        <v>6</v>
      </c>
      <c r="I1587" s="436" t="str">
        <f t="shared" si="316"/>
        <v>Đoàn Thị Kim Liên</v>
      </c>
      <c r="J1587" s="436"/>
      <c r="K1587" s="436">
        <f t="shared" si="317"/>
        <v>7</v>
      </c>
      <c r="L1587" s="436" t="str">
        <f t="shared" si="318"/>
        <v>DC1CB31-DC-7</v>
      </c>
      <c r="M1587" s="436">
        <f t="shared" si="319"/>
        <v>31</v>
      </c>
      <c r="N1587" s="437">
        <f t="shared" si="325"/>
        <v>311</v>
      </c>
      <c r="O1587" s="437"/>
      <c r="P1587" s="430" t="str">
        <f t="shared" si="320"/>
        <v/>
      </c>
      <c r="U1587" s="177">
        <v>271</v>
      </c>
      <c r="V1587" s="177" t="s">
        <v>3517</v>
      </c>
      <c r="W1587" s="177" t="s">
        <v>4888</v>
      </c>
      <c r="X1587" s="177" t="s">
        <v>2666</v>
      </c>
      <c r="Y1587" s="177" t="s">
        <v>4889</v>
      </c>
      <c r="Z1587" s="177" t="s">
        <v>5221</v>
      </c>
      <c r="AA1587" s="525" t="s">
        <v>4890</v>
      </c>
      <c r="AB1587" s="399" t="str">
        <f t="shared" si="321"/>
        <v>DC1CB31</v>
      </c>
      <c r="AC1587" s="399" t="str">
        <f t="shared" si="322"/>
        <v>DC1CB31-DC</v>
      </c>
      <c r="AD1587" t="str">
        <f>Y1587&amp;"-"&amp;VLOOKUP(AC1587,'LICH THI'!C:AA,9,0)</f>
        <v>65DCKX23885-42469</v>
      </c>
      <c r="AE1587">
        <f t="shared" si="323"/>
        <v>1</v>
      </c>
    </row>
    <row r="1588" spans="1:31" x14ac:dyDescent="0.25">
      <c r="A1588" s="436" t="str">
        <f t="shared" si="313"/>
        <v>DC1CB31-DC-267</v>
      </c>
      <c r="B1588" s="436">
        <f>COUNTIF(AC$4:AC1588,AC1588)</f>
        <v>267</v>
      </c>
      <c r="C1588" s="436" t="str">
        <f t="shared" si="314"/>
        <v>DC1CB31-DC</v>
      </c>
      <c r="D1588" s="436">
        <f>VLOOKUP(C1588,'LICH THI'!C:AA,12,0)</f>
        <v>597</v>
      </c>
      <c r="E1588" s="436">
        <f>VLOOKUP(C1588,'LICH THI'!C:AA,13,0)</f>
        <v>45</v>
      </c>
      <c r="F1588" s="436">
        <f t="shared" si="324"/>
        <v>45</v>
      </c>
      <c r="G1588" s="436">
        <f>VLOOKUP(C1588,'LICH THI'!C:AA,14,0)</f>
        <v>14</v>
      </c>
      <c r="H1588" s="436">
        <f t="shared" si="315"/>
        <v>6</v>
      </c>
      <c r="I1588" s="436" t="str">
        <f t="shared" si="316"/>
        <v>Đặng Thị Khánh Linh</v>
      </c>
      <c r="J1588" s="436"/>
      <c r="K1588" s="436">
        <f t="shared" si="317"/>
        <v>7</v>
      </c>
      <c r="L1588" s="436" t="str">
        <f t="shared" si="318"/>
        <v>DC1CB31-DC-7</v>
      </c>
      <c r="M1588" s="436">
        <f t="shared" si="319"/>
        <v>31</v>
      </c>
      <c r="N1588" s="437">
        <f t="shared" si="325"/>
        <v>312</v>
      </c>
      <c r="O1588" s="437"/>
      <c r="P1588" s="430" t="str">
        <f t="shared" si="320"/>
        <v/>
      </c>
      <c r="U1588" s="177">
        <v>71</v>
      </c>
      <c r="V1588" s="177" t="s">
        <v>3325</v>
      </c>
      <c r="W1588" s="177" t="s">
        <v>5522</v>
      </c>
      <c r="X1588" s="177" t="s">
        <v>2670</v>
      </c>
      <c r="Y1588" s="177" t="s">
        <v>5523</v>
      </c>
      <c r="Z1588" s="177" t="s">
        <v>5221</v>
      </c>
      <c r="AA1588" s="525" t="s">
        <v>3321</v>
      </c>
      <c r="AB1588" s="399" t="str">
        <f t="shared" si="321"/>
        <v>DC1CB31</v>
      </c>
      <c r="AC1588" s="399" t="str">
        <f t="shared" si="322"/>
        <v>DC1CB31-DC</v>
      </c>
      <c r="AD1588" t="str">
        <f>Y1588&amp;"-"&amp;VLOOKUP(AC1588,'LICH THI'!C:AA,9,0)</f>
        <v>64DCDT3100-42469</v>
      </c>
      <c r="AE1588">
        <f t="shared" si="323"/>
        <v>1</v>
      </c>
    </row>
    <row r="1589" spans="1:31" x14ac:dyDescent="0.25">
      <c r="A1589" s="436" t="str">
        <f t="shared" si="313"/>
        <v>DC1CB31-DC-268</v>
      </c>
      <c r="B1589" s="436">
        <f>COUNTIF(AC$4:AC1589,AC1589)</f>
        <v>268</v>
      </c>
      <c r="C1589" s="436" t="str">
        <f t="shared" si="314"/>
        <v>DC1CB31-DC</v>
      </c>
      <c r="D1589" s="436">
        <f>VLOOKUP(C1589,'LICH THI'!C:AA,12,0)</f>
        <v>597</v>
      </c>
      <c r="E1589" s="436">
        <f>VLOOKUP(C1589,'LICH THI'!C:AA,13,0)</f>
        <v>45</v>
      </c>
      <c r="F1589" s="436">
        <f t="shared" si="324"/>
        <v>45</v>
      </c>
      <c r="G1589" s="436">
        <f>VLOOKUP(C1589,'LICH THI'!C:AA,14,0)</f>
        <v>14</v>
      </c>
      <c r="H1589" s="436">
        <f t="shared" si="315"/>
        <v>6</v>
      </c>
      <c r="I1589" s="436" t="str">
        <f t="shared" si="316"/>
        <v>Đặng Thị Khánh Linh</v>
      </c>
      <c r="J1589" s="436"/>
      <c r="K1589" s="436">
        <f t="shared" si="317"/>
        <v>7</v>
      </c>
      <c r="L1589" s="436" t="str">
        <f t="shared" si="318"/>
        <v>DC1CB31-DC-7</v>
      </c>
      <c r="M1589" s="436">
        <f t="shared" si="319"/>
        <v>31</v>
      </c>
      <c r="N1589" s="437">
        <f t="shared" si="325"/>
        <v>313</v>
      </c>
      <c r="O1589" s="437"/>
      <c r="P1589" s="430" t="str">
        <f t="shared" si="320"/>
        <v/>
      </c>
      <c r="U1589" s="177">
        <v>71</v>
      </c>
      <c r="V1589" s="177" t="s">
        <v>3325</v>
      </c>
      <c r="W1589" s="177" t="s">
        <v>5522</v>
      </c>
      <c r="X1589" s="177" t="s">
        <v>2670</v>
      </c>
      <c r="Y1589" s="177" t="s">
        <v>5523</v>
      </c>
      <c r="Z1589" s="177" t="s">
        <v>5221</v>
      </c>
      <c r="AA1589" s="525" t="s">
        <v>3321</v>
      </c>
      <c r="AB1589" s="399" t="str">
        <f t="shared" si="321"/>
        <v>DC1CB31</v>
      </c>
      <c r="AC1589" s="399" t="str">
        <f t="shared" si="322"/>
        <v>DC1CB31-DC</v>
      </c>
      <c r="AD1589" t="str">
        <f>Y1589&amp;"-"&amp;VLOOKUP(AC1589,'LICH THI'!C:AA,9,0)</f>
        <v>64DCDT3100-42469</v>
      </c>
      <c r="AE1589">
        <f t="shared" si="323"/>
        <v>1</v>
      </c>
    </row>
    <row r="1590" spans="1:31" x14ac:dyDescent="0.25">
      <c r="A1590" s="436" t="str">
        <f t="shared" si="313"/>
        <v>DC1CB31-DC-269</v>
      </c>
      <c r="B1590" s="436">
        <f>COUNTIF(AC$4:AC1590,AC1590)</f>
        <v>269</v>
      </c>
      <c r="C1590" s="436" t="str">
        <f t="shared" si="314"/>
        <v>DC1CB31-DC</v>
      </c>
      <c r="D1590" s="436">
        <f>VLOOKUP(C1590,'LICH THI'!C:AA,12,0)</f>
        <v>597</v>
      </c>
      <c r="E1590" s="436">
        <f>VLOOKUP(C1590,'LICH THI'!C:AA,13,0)</f>
        <v>45</v>
      </c>
      <c r="F1590" s="436">
        <f t="shared" si="324"/>
        <v>45</v>
      </c>
      <c r="G1590" s="436">
        <f>VLOOKUP(C1590,'LICH THI'!C:AA,14,0)</f>
        <v>14</v>
      </c>
      <c r="H1590" s="436">
        <f t="shared" si="315"/>
        <v>6</v>
      </c>
      <c r="I1590" s="436" t="str">
        <f t="shared" si="316"/>
        <v>Nguyễn Duy Linh</v>
      </c>
      <c r="J1590" s="436"/>
      <c r="K1590" s="436">
        <f t="shared" si="317"/>
        <v>7</v>
      </c>
      <c r="L1590" s="436" t="str">
        <f t="shared" si="318"/>
        <v>DC1CB31-DC-7</v>
      </c>
      <c r="M1590" s="436">
        <f t="shared" si="319"/>
        <v>31</v>
      </c>
      <c r="N1590" s="437">
        <f t="shared" si="325"/>
        <v>314</v>
      </c>
      <c r="O1590" s="437"/>
      <c r="P1590" s="430" t="str">
        <f t="shared" si="320"/>
        <v/>
      </c>
      <c r="U1590" s="177">
        <v>48</v>
      </c>
      <c r="V1590" s="177" t="s">
        <v>2935</v>
      </c>
      <c r="W1590" s="177" t="s">
        <v>2969</v>
      </c>
      <c r="X1590" s="177" t="s">
        <v>2670</v>
      </c>
      <c r="Y1590" s="177" t="s">
        <v>2970</v>
      </c>
      <c r="Z1590" s="177" t="s">
        <v>5221</v>
      </c>
      <c r="AA1590" s="525" t="s">
        <v>2971</v>
      </c>
      <c r="AB1590" s="399" t="str">
        <f t="shared" si="321"/>
        <v>DC1CB31</v>
      </c>
      <c r="AC1590" s="399" t="str">
        <f t="shared" si="322"/>
        <v>DC1CB31-DC</v>
      </c>
      <c r="AD1590" t="str">
        <f>Y1590&amp;"-"&amp;VLOOKUP(AC1590,'LICH THI'!C:AA,9,0)</f>
        <v>64DCDB3033-42469</v>
      </c>
      <c r="AE1590">
        <f t="shared" si="323"/>
        <v>1</v>
      </c>
    </row>
    <row r="1591" spans="1:31" x14ac:dyDescent="0.25">
      <c r="A1591" s="436" t="str">
        <f t="shared" si="313"/>
        <v>DC1CB31-DC-270</v>
      </c>
      <c r="B1591" s="436">
        <f>COUNTIF(AC$4:AC1591,AC1591)</f>
        <v>270</v>
      </c>
      <c r="C1591" s="436" t="str">
        <f t="shared" si="314"/>
        <v>DC1CB31-DC</v>
      </c>
      <c r="D1591" s="436">
        <f>VLOOKUP(C1591,'LICH THI'!C:AA,12,0)</f>
        <v>597</v>
      </c>
      <c r="E1591" s="436">
        <f>VLOOKUP(C1591,'LICH THI'!C:AA,13,0)</f>
        <v>45</v>
      </c>
      <c r="F1591" s="436">
        <f t="shared" si="324"/>
        <v>45</v>
      </c>
      <c r="G1591" s="436">
        <f>VLOOKUP(C1591,'LICH THI'!C:AA,14,0)</f>
        <v>14</v>
      </c>
      <c r="H1591" s="436">
        <f t="shared" si="315"/>
        <v>6</v>
      </c>
      <c r="I1591" s="436" t="str">
        <f t="shared" si="316"/>
        <v>Nguyễn Duy Linh</v>
      </c>
      <c r="J1591" s="436"/>
      <c r="K1591" s="436">
        <f t="shared" si="317"/>
        <v>7</v>
      </c>
      <c r="L1591" s="436" t="str">
        <f t="shared" si="318"/>
        <v>DC1CB31-DC-7</v>
      </c>
      <c r="M1591" s="436">
        <f t="shared" si="319"/>
        <v>31</v>
      </c>
      <c r="N1591" s="437">
        <f t="shared" si="325"/>
        <v>315</v>
      </c>
      <c r="O1591" s="437"/>
      <c r="P1591" s="430" t="str">
        <f t="shared" si="320"/>
        <v/>
      </c>
      <c r="U1591" s="177">
        <v>48</v>
      </c>
      <c r="V1591" s="177" t="s">
        <v>2935</v>
      </c>
      <c r="W1591" s="177" t="s">
        <v>2969</v>
      </c>
      <c r="X1591" s="177" t="s">
        <v>2670</v>
      </c>
      <c r="Y1591" s="177" t="s">
        <v>2970</v>
      </c>
      <c r="Z1591" s="177" t="s">
        <v>5221</v>
      </c>
      <c r="AA1591" s="525" t="s">
        <v>2971</v>
      </c>
      <c r="AB1591" s="399" t="str">
        <f t="shared" si="321"/>
        <v>DC1CB31</v>
      </c>
      <c r="AC1591" s="399" t="str">
        <f t="shared" si="322"/>
        <v>DC1CB31-DC</v>
      </c>
      <c r="AD1591" t="str">
        <f>Y1591&amp;"-"&amp;VLOOKUP(AC1591,'LICH THI'!C:AA,9,0)</f>
        <v>64DCDB3033-42469</v>
      </c>
      <c r="AE1591">
        <f t="shared" si="323"/>
        <v>1</v>
      </c>
    </row>
    <row r="1592" spans="1:31" x14ac:dyDescent="0.25">
      <c r="A1592" s="436" t="str">
        <f t="shared" si="313"/>
        <v>DC1CB31-DC-271</v>
      </c>
      <c r="B1592" s="436">
        <f>COUNTIF(AC$4:AC1592,AC1592)</f>
        <v>271</v>
      </c>
      <c r="C1592" s="436" t="str">
        <f t="shared" si="314"/>
        <v>DC1CB31-DC</v>
      </c>
      <c r="D1592" s="436">
        <f>VLOOKUP(C1592,'LICH THI'!C:AA,12,0)</f>
        <v>597</v>
      </c>
      <c r="E1592" s="436">
        <f>VLOOKUP(C1592,'LICH THI'!C:AA,13,0)</f>
        <v>45</v>
      </c>
      <c r="F1592" s="436">
        <f t="shared" si="324"/>
        <v>45</v>
      </c>
      <c r="G1592" s="436">
        <f>VLOOKUP(C1592,'LICH THI'!C:AA,14,0)</f>
        <v>14</v>
      </c>
      <c r="H1592" s="436">
        <f t="shared" si="315"/>
        <v>7</v>
      </c>
      <c r="I1592" s="436" t="str">
        <f t="shared" si="316"/>
        <v>Nguyễn Lê Phương Linh</v>
      </c>
      <c r="J1592" s="436"/>
      <c r="K1592" s="436">
        <f t="shared" si="317"/>
        <v>8</v>
      </c>
      <c r="L1592" s="436" t="str">
        <f t="shared" si="318"/>
        <v>DC1CB31-DC-8</v>
      </c>
      <c r="M1592" s="436">
        <f t="shared" si="319"/>
        <v>31</v>
      </c>
      <c r="N1592" s="437">
        <f t="shared" si="325"/>
        <v>366</v>
      </c>
      <c r="O1592" s="437"/>
      <c r="P1592" s="430" t="str">
        <f t="shared" si="320"/>
        <v/>
      </c>
      <c r="U1592" s="177">
        <v>265</v>
      </c>
      <c r="V1592" s="177" t="s">
        <v>3509</v>
      </c>
      <c r="W1592" s="177" t="s">
        <v>5295</v>
      </c>
      <c r="X1592" s="177" t="s">
        <v>2670</v>
      </c>
      <c r="Y1592" s="177" t="s">
        <v>5296</v>
      </c>
      <c r="Z1592" s="177" t="s">
        <v>5221</v>
      </c>
      <c r="AA1592" s="525" t="s">
        <v>3575</v>
      </c>
      <c r="AB1592" s="399" t="str">
        <f t="shared" si="321"/>
        <v>DC1CB31</v>
      </c>
      <c r="AC1592" s="399" t="str">
        <f t="shared" si="322"/>
        <v>DC1CB31-DC</v>
      </c>
      <c r="AD1592" t="str">
        <f>Y1592&amp;"-"&amp;VLOOKUP(AC1592,'LICH THI'!C:AA,9,0)</f>
        <v>65DCKX21484-42469</v>
      </c>
      <c r="AE1592">
        <f t="shared" si="323"/>
        <v>1</v>
      </c>
    </row>
    <row r="1593" spans="1:31" x14ac:dyDescent="0.25">
      <c r="A1593" s="436" t="str">
        <f t="shared" si="313"/>
        <v>DC1CB31-DC-272</v>
      </c>
      <c r="B1593" s="436">
        <f>COUNTIF(AC$4:AC1593,AC1593)</f>
        <v>272</v>
      </c>
      <c r="C1593" s="436" t="str">
        <f t="shared" si="314"/>
        <v>DC1CB31-DC</v>
      </c>
      <c r="D1593" s="436">
        <f>VLOOKUP(C1593,'LICH THI'!C:AA,12,0)</f>
        <v>597</v>
      </c>
      <c r="E1593" s="436">
        <f>VLOOKUP(C1593,'LICH THI'!C:AA,13,0)</f>
        <v>45</v>
      </c>
      <c r="F1593" s="436">
        <f t="shared" si="324"/>
        <v>45</v>
      </c>
      <c r="G1593" s="436">
        <f>VLOOKUP(C1593,'LICH THI'!C:AA,14,0)</f>
        <v>14</v>
      </c>
      <c r="H1593" s="436">
        <f t="shared" si="315"/>
        <v>7</v>
      </c>
      <c r="I1593" s="436" t="str">
        <f t="shared" si="316"/>
        <v>Nguyễn Lê Phương Linh</v>
      </c>
      <c r="J1593" s="436"/>
      <c r="K1593" s="436">
        <f t="shared" si="317"/>
        <v>8</v>
      </c>
      <c r="L1593" s="436" t="str">
        <f t="shared" si="318"/>
        <v>DC1CB31-DC-8</v>
      </c>
      <c r="M1593" s="436">
        <f t="shared" si="319"/>
        <v>31</v>
      </c>
      <c r="N1593" s="437">
        <f t="shared" si="325"/>
        <v>367</v>
      </c>
      <c r="O1593" s="437"/>
      <c r="P1593" s="430" t="str">
        <f t="shared" si="320"/>
        <v/>
      </c>
      <c r="U1593" s="177">
        <v>265</v>
      </c>
      <c r="V1593" s="177" t="s">
        <v>3509</v>
      </c>
      <c r="W1593" s="177" t="s">
        <v>5295</v>
      </c>
      <c r="X1593" s="177" t="s">
        <v>2670</v>
      </c>
      <c r="Y1593" s="177" t="s">
        <v>5296</v>
      </c>
      <c r="Z1593" s="177" t="s">
        <v>5221</v>
      </c>
      <c r="AA1593" s="525" t="s">
        <v>3575</v>
      </c>
      <c r="AB1593" s="399" t="str">
        <f t="shared" si="321"/>
        <v>DC1CB31</v>
      </c>
      <c r="AC1593" s="399" t="str">
        <f t="shared" si="322"/>
        <v>DC1CB31-DC</v>
      </c>
      <c r="AD1593" t="str">
        <f>Y1593&amp;"-"&amp;VLOOKUP(AC1593,'LICH THI'!C:AA,9,0)</f>
        <v>65DCKX21484-42469</v>
      </c>
      <c r="AE1593">
        <f t="shared" si="323"/>
        <v>1</v>
      </c>
    </row>
    <row r="1594" spans="1:31" x14ac:dyDescent="0.25">
      <c r="A1594" s="436" t="str">
        <f t="shared" si="313"/>
        <v>DC1CB31-DC-273</v>
      </c>
      <c r="B1594" s="436">
        <f>COUNTIF(AC$4:AC1594,AC1594)</f>
        <v>273</v>
      </c>
      <c r="C1594" s="436" t="str">
        <f t="shared" si="314"/>
        <v>DC1CB31-DC</v>
      </c>
      <c r="D1594" s="436">
        <f>VLOOKUP(C1594,'LICH THI'!C:AA,12,0)</f>
        <v>597</v>
      </c>
      <c r="E1594" s="436">
        <f>VLOOKUP(C1594,'LICH THI'!C:AA,13,0)</f>
        <v>45</v>
      </c>
      <c r="F1594" s="436">
        <f t="shared" si="324"/>
        <v>45</v>
      </c>
      <c r="G1594" s="436">
        <f>VLOOKUP(C1594,'LICH THI'!C:AA,14,0)</f>
        <v>14</v>
      </c>
      <c r="H1594" s="436">
        <f t="shared" si="315"/>
        <v>7</v>
      </c>
      <c r="I1594" s="436" t="str">
        <f t="shared" si="316"/>
        <v>Nguyễn Thị Linh</v>
      </c>
      <c r="J1594" s="436"/>
      <c r="K1594" s="436">
        <f t="shared" si="317"/>
        <v>8</v>
      </c>
      <c r="L1594" s="436" t="str">
        <f t="shared" si="318"/>
        <v>DC1CB31-DC-8</v>
      </c>
      <c r="M1594" s="436">
        <f t="shared" si="319"/>
        <v>31</v>
      </c>
      <c r="N1594" s="437">
        <f t="shared" si="325"/>
        <v>368</v>
      </c>
      <c r="O1594" s="437"/>
      <c r="P1594" s="430" t="str">
        <f t="shared" si="320"/>
        <v/>
      </c>
      <c r="U1594" s="177">
        <v>72</v>
      </c>
      <c r="V1594" s="177" t="s">
        <v>3325</v>
      </c>
      <c r="W1594" s="177" t="s">
        <v>2619</v>
      </c>
      <c r="X1594" s="177" t="s">
        <v>2670</v>
      </c>
      <c r="Y1594" s="177" t="s">
        <v>5880</v>
      </c>
      <c r="Z1594" s="177" t="s">
        <v>5221</v>
      </c>
      <c r="AA1594" s="525" t="s">
        <v>5441</v>
      </c>
      <c r="AB1594" s="399" t="str">
        <f t="shared" si="321"/>
        <v>DC1CB31</v>
      </c>
      <c r="AC1594" s="399" t="str">
        <f t="shared" si="322"/>
        <v>DC1CB31-DC</v>
      </c>
      <c r="AD1594" t="str">
        <f>Y1594&amp;"-"&amp;VLOOKUP(AC1594,'LICH THI'!C:AA,9,0)</f>
        <v>64DCDT3096-42469</v>
      </c>
      <c r="AE1594">
        <f t="shared" si="323"/>
        <v>1</v>
      </c>
    </row>
    <row r="1595" spans="1:31" x14ac:dyDescent="0.25">
      <c r="A1595" s="436" t="str">
        <f t="shared" si="313"/>
        <v>DC1CB31-DC-274</v>
      </c>
      <c r="B1595" s="436">
        <f>COUNTIF(AC$4:AC1595,AC1595)</f>
        <v>274</v>
      </c>
      <c r="C1595" s="436" t="str">
        <f t="shared" si="314"/>
        <v>DC1CB31-DC</v>
      </c>
      <c r="D1595" s="436">
        <f>VLOOKUP(C1595,'LICH THI'!C:AA,12,0)</f>
        <v>597</v>
      </c>
      <c r="E1595" s="436">
        <f>VLOOKUP(C1595,'LICH THI'!C:AA,13,0)</f>
        <v>45</v>
      </c>
      <c r="F1595" s="436">
        <f t="shared" si="324"/>
        <v>45</v>
      </c>
      <c r="G1595" s="436">
        <f>VLOOKUP(C1595,'LICH THI'!C:AA,14,0)</f>
        <v>14</v>
      </c>
      <c r="H1595" s="436">
        <f t="shared" si="315"/>
        <v>7</v>
      </c>
      <c r="I1595" s="436" t="str">
        <f t="shared" si="316"/>
        <v>Nguyễn Thị Linh</v>
      </c>
      <c r="J1595" s="436"/>
      <c r="K1595" s="436">
        <f t="shared" si="317"/>
        <v>8</v>
      </c>
      <c r="L1595" s="436" t="str">
        <f t="shared" si="318"/>
        <v>DC1CB31-DC-8</v>
      </c>
      <c r="M1595" s="436">
        <f t="shared" si="319"/>
        <v>31</v>
      </c>
      <c r="N1595" s="437">
        <f t="shared" si="325"/>
        <v>369</v>
      </c>
      <c r="O1595" s="437"/>
      <c r="P1595" s="430" t="str">
        <f t="shared" si="320"/>
        <v/>
      </c>
      <c r="U1595" s="177">
        <v>72</v>
      </c>
      <c r="V1595" s="177" t="s">
        <v>3325</v>
      </c>
      <c r="W1595" s="177" t="s">
        <v>2619</v>
      </c>
      <c r="X1595" s="177" t="s">
        <v>2670</v>
      </c>
      <c r="Y1595" s="177" t="s">
        <v>5880</v>
      </c>
      <c r="Z1595" s="177" t="s">
        <v>5221</v>
      </c>
      <c r="AA1595" s="525" t="s">
        <v>5441</v>
      </c>
      <c r="AB1595" s="399" t="str">
        <f t="shared" si="321"/>
        <v>DC1CB31</v>
      </c>
      <c r="AC1595" s="399" t="str">
        <f t="shared" si="322"/>
        <v>DC1CB31-DC</v>
      </c>
      <c r="AD1595" t="str">
        <f>Y1595&amp;"-"&amp;VLOOKUP(AC1595,'LICH THI'!C:AA,9,0)</f>
        <v>64DCDT3096-42469</v>
      </c>
      <c r="AE1595">
        <f t="shared" si="323"/>
        <v>1</v>
      </c>
    </row>
    <row r="1596" spans="1:31" x14ac:dyDescent="0.25">
      <c r="A1596" s="436" t="str">
        <f t="shared" si="313"/>
        <v>DC1CB31-DC-275</v>
      </c>
      <c r="B1596" s="436">
        <f>COUNTIF(AC$4:AC1596,AC1596)</f>
        <v>275</v>
      </c>
      <c r="C1596" s="436" t="str">
        <f t="shared" si="314"/>
        <v>DC1CB31-DC</v>
      </c>
      <c r="D1596" s="436">
        <f>VLOOKUP(C1596,'LICH THI'!C:AA,12,0)</f>
        <v>597</v>
      </c>
      <c r="E1596" s="436">
        <f>VLOOKUP(C1596,'LICH THI'!C:AA,13,0)</f>
        <v>45</v>
      </c>
      <c r="F1596" s="436">
        <f t="shared" si="324"/>
        <v>45</v>
      </c>
      <c r="G1596" s="436">
        <f>VLOOKUP(C1596,'LICH THI'!C:AA,14,0)</f>
        <v>14</v>
      </c>
      <c r="H1596" s="436">
        <f t="shared" si="315"/>
        <v>7</v>
      </c>
      <c r="I1596" s="436" t="str">
        <f t="shared" si="316"/>
        <v>Nguyễn Thị Linh</v>
      </c>
      <c r="J1596" s="436"/>
      <c r="K1596" s="436">
        <f t="shared" si="317"/>
        <v>8</v>
      </c>
      <c r="L1596" s="436" t="str">
        <f t="shared" si="318"/>
        <v>DC1CB31-DC-8</v>
      </c>
      <c r="M1596" s="436">
        <f t="shared" si="319"/>
        <v>31</v>
      </c>
      <c r="N1596" s="437">
        <f t="shared" si="325"/>
        <v>370</v>
      </c>
      <c r="O1596" s="437"/>
      <c r="P1596" s="430" t="str">
        <f t="shared" si="320"/>
        <v/>
      </c>
      <c r="U1596" s="177">
        <v>278</v>
      </c>
      <c r="V1596" s="177" t="s">
        <v>4382</v>
      </c>
      <c r="W1596" s="177" t="s">
        <v>2619</v>
      </c>
      <c r="X1596" s="177" t="s">
        <v>2670</v>
      </c>
      <c r="Y1596" s="177" t="s">
        <v>4391</v>
      </c>
      <c r="Z1596" s="177" t="s">
        <v>5221</v>
      </c>
      <c r="AA1596" s="525" t="s">
        <v>4392</v>
      </c>
      <c r="AB1596" s="399" t="str">
        <f t="shared" si="321"/>
        <v>DC1CB31</v>
      </c>
      <c r="AC1596" s="399" t="str">
        <f t="shared" si="322"/>
        <v>DC1CB31-DC</v>
      </c>
      <c r="AD1596" t="str">
        <f>Y1596&amp;"-"&amp;VLOOKUP(AC1596,'LICH THI'!C:AA,9,0)</f>
        <v>65DCQT20007-42469</v>
      </c>
      <c r="AE1596">
        <f t="shared" si="323"/>
        <v>1</v>
      </c>
    </row>
    <row r="1597" spans="1:31" x14ac:dyDescent="0.25">
      <c r="A1597" s="436" t="str">
        <f t="shared" si="313"/>
        <v>DC1CB31-DC-276</v>
      </c>
      <c r="B1597" s="436">
        <f>COUNTIF(AC$4:AC1597,AC1597)</f>
        <v>276</v>
      </c>
      <c r="C1597" s="436" t="str">
        <f t="shared" si="314"/>
        <v>DC1CB31-DC</v>
      </c>
      <c r="D1597" s="436">
        <f>VLOOKUP(C1597,'LICH THI'!C:AA,12,0)</f>
        <v>597</v>
      </c>
      <c r="E1597" s="436">
        <f>VLOOKUP(C1597,'LICH THI'!C:AA,13,0)</f>
        <v>45</v>
      </c>
      <c r="F1597" s="436">
        <f t="shared" si="324"/>
        <v>45</v>
      </c>
      <c r="G1597" s="436">
        <f>VLOOKUP(C1597,'LICH THI'!C:AA,14,0)</f>
        <v>14</v>
      </c>
      <c r="H1597" s="436">
        <f t="shared" si="315"/>
        <v>7</v>
      </c>
      <c r="I1597" s="436" t="str">
        <f t="shared" si="316"/>
        <v>Nguyễn Thị Linh</v>
      </c>
      <c r="J1597" s="436"/>
      <c r="K1597" s="436">
        <f t="shared" si="317"/>
        <v>8</v>
      </c>
      <c r="L1597" s="436" t="str">
        <f t="shared" si="318"/>
        <v>DC1CB31-DC-8</v>
      </c>
      <c r="M1597" s="436">
        <f t="shared" si="319"/>
        <v>31</v>
      </c>
      <c r="N1597" s="437">
        <f t="shared" si="325"/>
        <v>371</v>
      </c>
      <c r="O1597" s="437"/>
      <c r="P1597" s="430" t="str">
        <f t="shared" si="320"/>
        <v/>
      </c>
      <c r="U1597" s="177">
        <v>278</v>
      </c>
      <c r="V1597" s="177" t="s">
        <v>4382</v>
      </c>
      <c r="W1597" s="177" t="s">
        <v>2619</v>
      </c>
      <c r="X1597" s="177" t="s">
        <v>2670</v>
      </c>
      <c r="Y1597" s="177" t="s">
        <v>4391</v>
      </c>
      <c r="Z1597" s="177" t="s">
        <v>5221</v>
      </c>
      <c r="AA1597" s="525" t="s">
        <v>4392</v>
      </c>
      <c r="AB1597" s="399" t="str">
        <f t="shared" si="321"/>
        <v>DC1CB31</v>
      </c>
      <c r="AC1597" s="399" t="str">
        <f t="shared" si="322"/>
        <v>DC1CB31-DC</v>
      </c>
      <c r="AD1597" t="str">
        <f>Y1597&amp;"-"&amp;VLOOKUP(AC1597,'LICH THI'!C:AA,9,0)</f>
        <v>65DCQT20007-42469</v>
      </c>
      <c r="AE1597">
        <f t="shared" si="323"/>
        <v>1</v>
      </c>
    </row>
    <row r="1598" spans="1:31" x14ac:dyDescent="0.25">
      <c r="A1598" s="436" t="str">
        <f t="shared" si="313"/>
        <v>DC1CB31-DC-277</v>
      </c>
      <c r="B1598" s="436">
        <f>COUNTIF(AC$4:AC1598,AC1598)</f>
        <v>277</v>
      </c>
      <c r="C1598" s="436" t="str">
        <f t="shared" si="314"/>
        <v>DC1CB31-DC</v>
      </c>
      <c r="D1598" s="436">
        <f>VLOOKUP(C1598,'LICH THI'!C:AA,12,0)</f>
        <v>597</v>
      </c>
      <c r="E1598" s="436">
        <f>VLOOKUP(C1598,'LICH THI'!C:AA,13,0)</f>
        <v>45</v>
      </c>
      <c r="F1598" s="436">
        <f t="shared" si="324"/>
        <v>45</v>
      </c>
      <c r="G1598" s="436">
        <f>VLOOKUP(C1598,'LICH THI'!C:AA,14,0)</f>
        <v>14</v>
      </c>
      <c r="H1598" s="436">
        <f t="shared" si="315"/>
        <v>7</v>
      </c>
      <c r="I1598" s="436" t="str">
        <f t="shared" si="316"/>
        <v>Nguyễn Thị Mỹ Linh</v>
      </c>
      <c r="J1598" s="436"/>
      <c r="K1598" s="436">
        <f t="shared" si="317"/>
        <v>8</v>
      </c>
      <c r="L1598" s="436" t="str">
        <f t="shared" si="318"/>
        <v>DC1CB31-DC-8</v>
      </c>
      <c r="M1598" s="436">
        <f t="shared" si="319"/>
        <v>31</v>
      </c>
      <c r="N1598" s="437">
        <f t="shared" si="325"/>
        <v>372</v>
      </c>
      <c r="O1598" s="437"/>
      <c r="P1598" s="430" t="str">
        <f t="shared" si="320"/>
        <v/>
      </c>
      <c r="U1598" s="177">
        <v>231</v>
      </c>
      <c r="V1598" s="177" t="s">
        <v>3491</v>
      </c>
      <c r="W1598" s="177" t="s">
        <v>5304</v>
      </c>
      <c r="X1598" s="177" t="s">
        <v>2670</v>
      </c>
      <c r="Y1598" s="177" t="s">
        <v>6284</v>
      </c>
      <c r="Z1598" s="177" t="s">
        <v>5221</v>
      </c>
      <c r="AA1598" s="525" t="s">
        <v>6285</v>
      </c>
      <c r="AB1598" s="399" t="str">
        <f t="shared" si="321"/>
        <v>DC1CB31</v>
      </c>
      <c r="AC1598" s="399" t="str">
        <f t="shared" si="322"/>
        <v>DC1CB31-DC</v>
      </c>
      <c r="AD1598" t="str">
        <f>Y1598&amp;"-"&amp;VLOOKUP(AC1598,'LICH THI'!C:AA,9,0)</f>
        <v>65DCKT21597-42469</v>
      </c>
      <c r="AE1598">
        <f t="shared" si="323"/>
        <v>1</v>
      </c>
    </row>
    <row r="1599" spans="1:31" x14ac:dyDescent="0.25">
      <c r="A1599" s="436" t="str">
        <f t="shared" si="313"/>
        <v>DC1CB31-DC-278</v>
      </c>
      <c r="B1599" s="436">
        <f>COUNTIF(AC$4:AC1599,AC1599)</f>
        <v>278</v>
      </c>
      <c r="C1599" s="436" t="str">
        <f t="shared" si="314"/>
        <v>DC1CB31-DC</v>
      </c>
      <c r="D1599" s="436">
        <f>VLOOKUP(C1599,'LICH THI'!C:AA,12,0)</f>
        <v>597</v>
      </c>
      <c r="E1599" s="436">
        <f>VLOOKUP(C1599,'LICH THI'!C:AA,13,0)</f>
        <v>45</v>
      </c>
      <c r="F1599" s="436">
        <f t="shared" si="324"/>
        <v>45</v>
      </c>
      <c r="G1599" s="436">
        <f>VLOOKUP(C1599,'LICH THI'!C:AA,14,0)</f>
        <v>14</v>
      </c>
      <c r="H1599" s="436">
        <f t="shared" si="315"/>
        <v>7</v>
      </c>
      <c r="I1599" s="436" t="str">
        <f t="shared" si="316"/>
        <v>Nguyễn Thị Mỹ Linh</v>
      </c>
      <c r="J1599" s="436"/>
      <c r="K1599" s="436">
        <f t="shared" si="317"/>
        <v>8</v>
      </c>
      <c r="L1599" s="436" t="str">
        <f t="shared" si="318"/>
        <v>DC1CB31-DC-8</v>
      </c>
      <c r="M1599" s="436">
        <f t="shared" si="319"/>
        <v>31</v>
      </c>
      <c r="N1599" s="437">
        <f t="shared" si="325"/>
        <v>373</v>
      </c>
      <c r="O1599" s="437"/>
      <c r="P1599" s="430" t="str">
        <f t="shared" si="320"/>
        <v/>
      </c>
      <c r="U1599" s="177">
        <v>231</v>
      </c>
      <c r="V1599" s="177" t="s">
        <v>3491</v>
      </c>
      <c r="W1599" s="177" t="s">
        <v>5304</v>
      </c>
      <c r="X1599" s="177" t="s">
        <v>2670</v>
      </c>
      <c r="Y1599" s="177" t="s">
        <v>6284</v>
      </c>
      <c r="Z1599" s="177" t="s">
        <v>5221</v>
      </c>
      <c r="AA1599" s="525" t="s">
        <v>6285</v>
      </c>
      <c r="AB1599" s="399" t="str">
        <f t="shared" si="321"/>
        <v>DC1CB31</v>
      </c>
      <c r="AC1599" s="399" t="str">
        <f t="shared" si="322"/>
        <v>DC1CB31-DC</v>
      </c>
      <c r="AD1599" t="str">
        <f>Y1599&amp;"-"&amp;VLOOKUP(AC1599,'LICH THI'!C:AA,9,0)</f>
        <v>65DCKT21597-42469</v>
      </c>
      <c r="AE1599">
        <f t="shared" si="323"/>
        <v>1</v>
      </c>
    </row>
    <row r="1600" spans="1:31" x14ac:dyDescent="0.25">
      <c r="A1600" s="436" t="str">
        <f t="shared" si="313"/>
        <v>DC1CB31-DC-279</v>
      </c>
      <c r="B1600" s="436">
        <f>COUNTIF(AC$4:AC1600,AC1600)</f>
        <v>279</v>
      </c>
      <c r="C1600" s="436" t="str">
        <f t="shared" si="314"/>
        <v>DC1CB31-DC</v>
      </c>
      <c r="D1600" s="436">
        <f>VLOOKUP(C1600,'LICH THI'!C:AA,12,0)</f>
        <v>597</v>
      </c>
      <c r="E1600" s="436">
        <f>VLOOKUP(C1600,'LICH THI'!C:AA,13,0)</f>
        <v>45</v>
      </c>
      <c r="F1600" s="436">
        <f t="shared" si="324"/>
        <v>45</v>
      </c>
      <c r="G1600" s="436">
        <f>VLOOKUP(C1600,'LICH THI'!C:AA,14,0)</f>
        <v>14</v>
      </c>
      <c r="H1600" s="436">
        <f t="shared" si="315"/>
        <v>7</v>
      </c>
      <c r="I1600" s="436" t="str">
        <f t="shared" si="316"/>
        <v>Nguyễn Thùy Linh</v>
      </c>
      <c r="J1600" s="436"/>
      <c r="K1600" s="436">
        <f t="shared" si="317"/>
        <v>8</v>
      </c>
      <c r="L1600" s="436" t="str">
        <f t="shared" si="318"/>
        <v>DC1CB31-DC-8</v>
      </c>
      <c r="M1600" s="436">
        <f t="shared" si="319"/>
        <v>31</v>
      </c>
      <c r="N1600" s="437">
        <f t="shared" si="325"/>
        <v>374</v>
      </c>
      <c r="O1600" s="437"/>
      <c r="P1600" s="430" t="str">
        <f t="shared" si="320"/>
        <v/>
      </c>
      <c r="U1600" s="177">
        <v>73</v>
      </c>
      <c r="V1600" s="177" t="s">
        <v>3325</v>
      </c>
      <c r="W1600" s="177" t="s">
        <v>2669</v>
      </c>
      <c r="X1600" s="177" t="s">
        <v>2670</v>
      </c>
      <c r="Y1600" s="177" t="s">
        <v>3335</v>
      </c>
      <c r="Z1600" s="177" t="s">
        <v>5221</v>
      </c>
      <c r="AA1600" s="525" t="s">
        <v>3069</v>
      </c>
      <c r="AB1600" s="399" t="str">
        <f t="shared" si="321"/>
        <v>DC1CB31</v>
      </c>
      <c r="AC1600" s="399" t="str">
        <f t="shared" si="322"/>
        <v>DC1CB31-DC</v>
      </c>
      <c r="AD1600" t="str">
        <f>Y1600&amp;"-"&amp;VLOOKUP(AC1600,'LICH THI'!C:AA,9,0)</f>
        <v>64DCDT3205-42469</v>
      </c>
      <c r="AE1600">
        <f t="shared" si="323"/>
        <v>1</v>
      </c>
    </row>
    <row r="1601" spans="1:31" x14ac:dyDescent="0.25">
      <c r="A1601" s="436" t="str">
        <f t="shared" si="313"/>
        <v>DC1CB31-DC-280</v>
      </c>
      <c r="B1601" s="436">
        <f>COUNTIF(AC$4:AC1601,AC1601)</f>
        <v>280</v>
      </c>
      <c r="C1601" s="436" t="str">
        <f t="shared" si="314"/>
        <v>DC1CB31-DC</v>
      </c>
      <c r="D1601" s="436">
        <f>VLOOKUP(C1601,'LICH THI'!C:AA,12,0)</f>
        <v>597</v>
      </c>
      <c r="E1601" s="436">
        <f>VLOOKUP(C1601,'LICH THI'!C:AA,13,0)</f>
        <v>45</v>
      </c>
      <c r="F1601" s="436">
        <f t="shared" si="324"/>
        <v>45</v>
      </c>
      <c r="G1601" s="436">
        <f>VLOOKUP(C1601,'LICH THI'!C:AA,14,0)</f>
        <v>14</v>
      </c>
      <c r="H1601" s="436">
        <f t="shared" si="315"/>
        <v>7</v>
      </c>
      <c r="I1601" s="436" t="str">
        <f t="shared" si="316"/>
        <v>Nguyễn Thùy Linh</v>
      </c>
      <c r="J1601" s="436"/>
      <c r="K1601" s="436">
        <f t="shared" si="317"/>
        <v>8</v>
      </c>
      <c r="L1601" s="436" t="str">
        <f t="shared" si="318"/>
        <v>DC1CB31-DC-8</v>
      </c>
      <c r="M1601" s="436">
        <f t="shared" si="319"/>
        <v>31</v>
      </c>
      <c r="N1601" s="437">
        <f t="shared" si="325"/>
        <v>375</v>
      </c>
      <c r="O1601" s="437"/>
      <c r="P1601" s="430" t="str">
        <f t="shared" si="320"/>
        <v/>
      </c>
      <c r="U1601" s="177">
        <v>73</v>
      </c>
      <c r="V1601" s="177" t="s">
        <v>3325</v>
      </c>
      <c r="W1601" s="177" t="s">
        <v>2669</v>
      </c>
      <c r="X1601" s="177" t="s">
        <v>2670</v>
      </c>
      <c r="Y1601" s="177" t="s">
        <v>3335</v>
      </c>
      <c r="Z1601" s="177" t="s">
        <v>5221</v>
      </c>
      <c r="AA1601" s="525" t="s">
        <v>3069</v>
      </c>
      <c r="AB1601" s="399" t="str">
        <f t="shared" si="321"/>
        <v>DC1CB31</v>
      </c>
      <c r="AC1601" s="399" t="str">
        <f t="shared" si="322"/>
        <v>DC1CB31-DC</v>
      </c>
      <c r="AD1601" t="str">
        <f>Y1601&amp;"-"&amp;VLOOKUP(AC1601,'LICH THI'!C:AA,9,0)</f>
        <v>64DCDT3205-42469</v>
      </c>
      <c r="AE1601">
        <f t="shared" si="323"/>
        <v>1</v>
      </c>
    </row>
    <row r="1602" spans="1:31" x14ac:dyDescent="0.25">
      <c r="A1602" s="436" t="str">
        <f t="shared" si="313"/>
        <v>DC1CB31-DC-281</v>
      </c>
      <c r="B1602" s="436">
        <f>COUNTIF(AC$4:AC1602,AC1602)</f>
        <v>281</v>
      </c>
      <c r="C1602" s="436" t="str">
        <f t="shared" si="314"/>
        <v>DC1CB31-DC</v>
      </c>
      <c r="D1602" s="436">
        <f>VLOOKUP(C1602,'LICH THI'!C:AA,12,0)</f>
        <v>597</v>
      </c>
      <c r="E1602" s="436">
        <f>VLOOKUP(C1602,'LICH THI'!C:AA,13,0)</f>
        <v>45</v>
      </c>
      <c r="F1602" s="436">
        <f t="shared" si="324"/>
        <v>45</v>
      </c>
      <c r="G1602" s="436">
        <f>VLOOKUP(C1602,'LICH THI'!C:AA,14,0)</f>
        <v>14</v>
      </c>
      <c r="H1602" s="436">
        <f t="shared" si="315"/>
        <v>7</v>
      </c>
      <c r="I1602" s="436" t="str">
        <f t="shared" si="316"/>
        <v>Nguyễn Thùy Linh</v>
      </c>
      <c r="J1602" s="436"/>
      <c r="K1602" s="436">
        <f t="shared" si="317"/>
        <v>8</v>
      </c>
      <c r="L1602" s="436" t="str">
        <f t="shared" si="318"/>
        <v>DC1CB31-DC-8</v>
      </c>
      <c r="M1602" s="436">
        <f t="shared" si="319"/>
        <v>31</v>
      </c>
      <c r="N1602" s="437">
        <f t="shared" si="325"/>
        <v>376</v>
      </c>
      <c r="O1602" s="437"/>
      <c r="P1602" s="430" t="str">
        <f t="shared" si="320"/>
        <v/>
      </c>
      <c r="U1602" s="177">
        <v>117</v>
      </c>
      <c r="V1602" s="177" t="s">
        <v>3826</v>
      </c>
      <c r="W1602" s="177" t="s">
        <v>2669</v>
      </c>
      <c r="X1602" s="177" t="s">
        <v>2670</v>
      </c>
      <c r="Y1602" s="177" t="s">
        <v>3831</v>
      </c>
      <c r="Z1602" s="177" t="s">
        <v>5221</v>
      </c>
      <c r="AA1602" s="525" t="s">
        <v>3832</v>
      </c>
      <c r="AB1602" s="399" t="str">
        <f t="shared" si="321"/>
        <v>DC1CB31</v>
      </c>
      <c r="AC1602" s="399" t="str">
        <f t="shared" si="322"/>
        <v>DC1CB31-DC</v>
      </c>
      <c r="AD1602" t="str">
        <f>Y1602&amp;"-"&amp;VLOOKUP(AC1602,'LICH THI'!C:AA,9,0)</f>
        <v>64DCKT3196-42469</v>
      </c>
      <c r="AE1602">
        <f t="shared" si="323"/>
        <v>1</v>
      </c>
    </row>
    <row r="1603" spans="1:31" x14ac:dyDescent="0.25">
      <c r="A1603" s="436" t="str">
        <f t="shared" si="313"/>
        <v>DC1CB31-DC-282</v>
      </c>
      <c r="B1603" s="436">
        <f>COUNTIF(AC$4:AC1603,AC1603)</f>
        <v>282</v>
      </c>
      <c r="C1603" s="436" t="str">
        <f t="shared" si="314"/>
        <v>DC1CB31-DC</v>
      </c>
      <c r="D1603" s="436">
        <f>VLOOKUP(C1603,'LICH THI'!C:AA,12,0)</f>
        <v>597</v>
      </c>
      <c r="E1603" s="436">
        <f>VLOOKUP(C1603,'LICH THI'!C:AA,13,0)</f>
        <v>45</v>
      </c>
      <c r="F1603" s="436">
        <f t="shared" si="324"/>
        <v>45</v>
      </c>
      <c r="G1603" s="436">
        <f>VLOOKUP(C1603,'LICH THI'!C:AA,14,0)</f>
        <v>14</v>
      </c>
      <c r="H1603" s="436">
        <f t="shared" si="315"/>
        <v>7</v>
      </c>
      <c r="I1603" s="436" t="str">
        <f t="shared" si="316"/>
        <v>Nguyễn Thùy Linh</v>
      </c>
      <c r="J1603" s="436"/>
      <c r="K1603" s="436">
        <f t="shared" si="317"/>
        <v>8</v>
      </c>
      <c r="L1603" s="436" t="str">
        <f t="shared" si="318"/>
        <v>DC1CB31-DC-8</v>
      </c>
      <c r="M1603" s="436">
        <f t="shared" si="319"/>
        <v>31</v>
      </c>
      <c r="N1603" s="437">
        <f t="shared" si="325"/>
        <v>377</v>
      </c>
      <c r="O1603" s="437"/>
      <c r="P1603" s="430" t="str">
        <f t="shared" si="320"/>
        <v/>
      </c>
      <c r="U1603" s="177">
        <v>117</v>
      </c>
      <c r="V1603" s="177" t="s">
        <v>3826</v>
      </c>
      <c r="W1603" s="177" t="s">
        <v>2669</v>
      </c>
      <c r="X1603" s="177" t="s">
        <v>2670</v>
      </c>
      <c r="Y1603" s="177" t="s">
        <v>3831</v>
      </c>
      <c r="Z1603" s="177" t="s">
        <v>5221</v>
      </c>
      <c r="AA1603" s="525" t="s">
        <v>3832</v>
      </c>
      <c r="AB1603" s="399" t="str">
        <f t="shared" si="321"/>
        <v>DC1CB31</v>
      </c>
      <c r="AC1603" s="399" t="str">
        <f t="shared" si="322"/>
        <v>DC1CB31-DC</v>
      </c>
      <c r="AD1603" t="str">
        <f>Y1603&amp;"-"&amp;VLOOKUP(AC1603,'LICH THI'!C:AA,9,0)</f>
        <v>64DCKT3196-42469</v>
      </c>
      <c r="AE1603">
        <f t="shared" si="323"/>
        <v>1</v>
      </c>
    </row>
    <row r="1604" spans="1:31" x14ac:dyDescent="0.25">
      <c r="A1604" s="436" t="str">
        <f t="shared" si="313"/>
        <v>DC1CB31-DC-283</v>
      </c>
      <c r="B1604" s="436">
        <f>COUNTIF(AC$4:AC1604,AC1604)</f>
        <v>283</v>
      </c>
      <c r="C1604" s="436" t="str">
        <f t="shared" si="314"/>
        <v>DC1CB31-DC</v>
      </c>
      <c r="D1604" s="436">
        <f>VLOOKUP(C1604,'LICH THI'!C:AA,12,0)</f>
        <v>597</v>
      </c>
      <c r="E1604" s="436">
        <f>VLOOKUP(C1604,'LICH THI'!C:AA,13,0)</f>
        <v>45</v>
      </c>
      <c r="F1604" s="436">
        <f t="shared" si="324"/>
        <v>45</v>
      </c>
      <c r="G1604" s="436">
        <f>VLOOKUP(C1604,'LICH THI'!C:AA,14,0)</f>
        <v>14</v>
      </c>
      <c r="H1604" s="436">
        <f t="shared" si="315"/>
        <v>7</v>
      </c>
      <c r="I1604" s="436" t="str">
        <f t="shared" si="316"/>
        <v>Phạm Thị Khánh Linh</v>
      </c>
      <c r="J1604" s="436"/>
      <c r="K1604" s="436">
        <f t="shared" si="317"/>
        <v>8</v>
      </c>
      <c r="L1604" s="436" t="str">
        <f t="shared" si="318"/>
        <v>DC1CB31-DC-8</v>
      </c>
      <c r="M1604" s="436">
        <f t="shared" si="319"/>
        <v>31</v>
      </c>
      <c r="N1604" s="437">
        <f t="shared" si="325"/>
        <v>378</v>
      </c>
      <c r="O1604" s="437"/>
      <c r="P1604" s="430" t="str">
        <f t="shared" si="320"/>
        <v/>
      </c>
      <c r="U1604" s="177">
        <v>283</v>
      </c>
      <c r="V1604" s="177" t="s">
        <v>3556</v>
      </c>
      <c r="W1604" s="177" t="s">
        <v>3568</v>
      </c>
      <c r="X1604" s="177" t="s">
        <v>2670</v>
      </c>
      <c r="Y1604" s="177" t="s">
        <v>3569</v>
      </c>
      <c r="Z1604" s="177" t="s">
        <v>5221</v>
      </c>
      <c r="AA1604" s="525" t="s">
        <v>3570</v>
      </c>
      <c r="AB1604" s="399" t="str">
        <f t="shared" si="321"/>
        <v>DC1CB31</v>
      </c>
      <c r="AC1604" s="399" t="str">
        <f t="shared" si="322"/>
        <v>DC1CB31-DC</v>
      </c>
      <c r="AD1604" t="str">
        <f>Y1604&amp;"-"&amp;VLOOKUP(AC1604,'LICH THI'!C:AA,9,0)</f>
        <v>65DCQT22907-42469</v>
      </c>
      <c r="AE1604">
        <f t="shared" si="323"/>
        <v>1</v>
      </c>
    </row>
    <row r="1605" spans="1:31" x14ac:dyDescent="0.25">
      <c r="A1605" s="436" t="str">
        <f t="shared" ref="A1605:A1668" si="326">C1605&amp;"-"&amp;B1605</f>
        <v>DC1CB31-DC-284</v>
      </c>
      <c r="B1605" s="436">
        <f>COUNTIF(AC$4:AC1605,AC1605)</f>
        <v>284</v>
      </c>
      <c r="C1605" s="436" t="str">
        <f t="shared" ref="C1605:C1668" si="327">_CT_MaHP1</f>
        <v>DC1CB31-DC</v>
      </c>
      <c r="D1605" s="436">
        <f>VLOOKUP(C1605,'LICH THI'!C:AA,12,0)</f>
        <v>597</v>
      </c>
      <c r="E1605" s="436">
        <f>VLOOKUP(C1605,'LICH THI'!C:AA,13,0)</f>
        <v>45</v>
      </c>
      <c r="F1605" s="436">
        <f t="shared" si="324"/>
        <v>45</v>
      </c>
      <c r="G1605" s="436">
        <f>VLOOKUP(C1605,'LICH THI'!C:AA,14,0)</f>
        <v>14</v>
      </c>
      <c r="H1605" s="436">
        <f t="shared" ref="H1605:H1668" si="328">IF(E1605=0,"",TRUNC((B1605+E1605-1)/E1605))</f>
        <v>7</v>
      </c>
      <c r="I1605" s="436" t="str">
        <f t="shared" ref="I1605:I1668" si="329">W1605&amp;" "&amp;X1605</f>
        <v>Phạm Thị Khánh Linh</v>
      </c>
      <c r="J1605" s="436"/>
      <c r="K1605" s="436">
        <f t="shared" ref="K1605:K1668" si="330">IF(G1605=1,1,IF(H1605&lt;G1605,H1605+1,1))</f>
        <v>8</v>
      </c>
      <c r="L1605" s="436" t="str">
        <f t="shared" ref="L1605:L1668" si="331">C1605&amp;"-"&amp;K1605</f>
        <v>DC1CB31-DC-8</v>
      </c>
      <c r="M1605" s="436">
        <f t="shared" ref="M1605:M1668" si="332">IF(E1605=0,"",MOD(MID(C1605,6,2),E1605))</f>
        <v>31</v>
      </c>
      <c r="N1605" s="437">
        <f t="shared" si="325"/>
        <v>379</v>
      </c>
      <c r="O1605" s="437"/>
      <c r="P1605" s="430" t="str">
        <f t="shared" ref="P1605:P1668" si="333">IF(MOD(20*O1605,10)&lt;&gt;0,"SAI","")</f>
        <v/>
      </c>
      <c r="U1605" s="177">
        <v>283</v>
      </c>
      <c r="V1605" s="177" t="s">
        <v>3556</v>
      </c>
      <c r="W1605" s="177" t="s">
        <v>3568</v>
      </c>
      <c r="X1605" s="177" t="s">
        <v>2670</v>
      </c>
      <c r="Y1605" s="177" t="s">
        <v>3569</v>
      </c>
      <c r="Z1605" s="177" t="s">
        <v>5221</v>
      </c>
      <c r="AA1605" s="525" t="s">
        <v>3570</v>
      </c>
      <c r="AB1605" s="399" t="str">
        <f t="shared" ref="AB1605:AB1668" si="334">_CT_MaHP</f>
        <v>DC1CB31</v>
      </c>
      <c r="AC1605" s="399" t="str">
        <f t="shared" ref="AC1605:AC1668" si="335">_CT_MaHe</f>
        <v>DC1CB31-DC</v>
      </c>
      <c r="AD1605" t="str">
        <f>Y1605&amp;"-"&amp;VLOOKUP(AC1605,'LICH THI'!C:AA,9,0)</f>
        <v>65DCQT22907-42469</v>
      </c>
      <c r="AE1605">
        <f t="shared" ref="AE1605:AE1668" si="336">COUNTIF(AD1605,AD:AD)</f>
        <v>1</v>
      </c>
    </row>
    <row r="1606" spans="1:31" x14ac:dyDescent="0.25">
      <c r="A1606" s="436" t="str">
        <f t="shared" si="326"/>
        <v>DC1CB31-DC-285</v>
      </c>
      <c r="B1606" s="436">
        <f>COUNTIF(AC$4:AC1606,AC1606)</f>
        <v>285</v>
      </c>
      <c r="C1606" s="436" t="str">
        <f t="shared" si="327"/>
        <v>DC1CB31-DC</v>
      </c>
      <c r="D1606" s="436">
        <f>VLOOKUP(C1606,'LICH THI'!C:AA,12,0)</f>
        <v>597</v>
      </c>
      <c r="E1606" s="436">
        <f>VLOOKUP(C1606,'LICH THI'!C:AA,13,0)</f>
        <v>45</v>
      </c>
      <c r="F1606" s="436">
        <f t="shared" ref="F1606:F1669" si="337">IF(G1606="","",IF(G1606=H1606,D1606-(H1606-1)*E1606,E1606))</f>
        <v>45</v>
      </c>
      <c r="G1606" s="436">
        <f>VLOOKUP(C1606,'LICH THI'!C:AA,14,0)</f>
        <v>14</v>
      </c>
      <c r="H1606" s="436">
        <f t="shared" si="328"/>
        <v>7</v>
      </c>
      <c r="I1606" s="436" t="str">
        <f t="shared" si="329"/>
        <v>Phạm Thị Thùy Linh</v>
      </c>
      <c r="J1606" s="436"/>
      <c r="K1606" s="436">
        <f t="shared" si="330"/>
        <v>8</v>
      </c>
      <c r="L1606" s="436" t="str">
        <f t="shared" si="331"/>
        <v>DC1CB31-DC-8</v>
      </c>
      <c r="M1606" s="436">
        <f t="shared" si="332"/>
        <v>31</v>
      </c>
      <c r="N1606" s="437">
        <f t="shared" ref="N1606:N1669" si="338">IF(F1606=0,"",(K1606-1)*$N$2+1+MOD(B1606-M1606,F1606))</f>
        <v>380</v>
      </c>
      <c r="O1606" s="437"/>
      <c r="P1606" s="430" t="str">
        <f t="shared" si="333"/>
        <v/>
      </c>
      <c r="U1606" s="177">
        <v>118</v>
      </c>
      <c r="V1606" s="177" t="s">
        <v>3826</v>
      </c>
      <c r="W1606" s="177" t="s">
        <v>3833</v>
      </c>
      <c r="X1606" s="177" t="s">
        <v>2670</v>
      </c>
      <c r="Y1606" s="177" t="s">
        <v>3834</v>
      </c>
      <c r="Z1606" s="177" t="s">
        <v>5221</v>
      </c>
      <c r="AA1606" s="525" t="s">
        <v>3835</v>
      </c>
      <c r="AB1606" s="399" t="str">
        <f t="shared" si="334"/>
        <v>DC1CB31</v>
      </c>
      <c r="AC1606" s="399" t="str">
        <f t="shared" si="335"/>
        <v>DC1CB31-DC</v>
      </c>
      <c r="AD1606" t="str">
        <f>Y1606&amp;"-"&amp;VLOOKUP(AC1606,'LICH THI'!C:AA,9,0)</f>
        <v>64DCKT3220-42469</v>
      </c>
      <c r="AE1606">
        <f t="shared" si="336"/>
        <v>1</v>
      </c>
    </row>
    <row r="1607" spans="1:31" x14ac:dyDescent="0.25">
      <c r="A1607" s="436" t="str">
        <f t="shared" si="326"/>
        <v>DC1CB31-DC-286</v>
      </c>
      <c r="B1607" s="436">
        <f>COUNTIF(AC$4:AC1607,AC1607)</f>
        <v>286</v>
      </c>
      <c r="C1607" s="436" t="str">
        <f t="shared" si="327"/>
        <v>DC1CB31-DC</v>
      </c>
      <c r="D1607" s="436">
        <f>VLOOKUP(C1607,'LICH THI'!C:AA,12,0)</f>
        <v>597</v>
      </c>
      <c r="E1607" s="436">
        <f>VLOOKUP(C1607,'LICH THI'!C:AA,13,0)</f>
        <v>45</v>
      </c>
      <c r="F1607" s="436">
        <f t="shared" si="337"/>
        <v>45</v>
      </c>
      <c r="G1607" s="436">
        <f>VLOOKUP(C1607,'LICH THI'!C:AA,14,0)</f>
        <v>14</v>
      </c>
      <c r="H1607" s="436">
        <f t="shared" si="328"/>
        <v>7</v>
      </c>
      <c r="I1607" s="436" t="str">
        <f t="shared" si="329"/>
        <v>Phạm Thị Thùy Linh</v>
      </c>
      <c r="J1607" s="436"/>
      <c r="K1607" s="436">
        <f t="shared" si="330"/>
        <v>8</v>
      </c>
      <c r="L1607" s="436" t="str">
        <f t="shared" si="331"/>
        <v>DC1CB31-DC-8</v>
      </c>
      <c r="M1607" s="436">
        <f t="shared" si="332"/>
        <v>31</v>
      </c>
      <c r="N1607" s="437">
        <f t="shared" si="338"/>
        <v>381</v>
      </c>
      <c r="O1607" s="437"/>
      <c r="P1607" s="430" t="str">
        <f t="shared" si="333"/>
        <v/>
      </c>
      <c r="U1607" s="177">
        <v>118</v>
      </c>
      <c r="V1607" s="177" t="s">
        <v>3826</v>
      </c>
      <c r="W1607" s="177" t="s">
        <v>3833</v>
      </c>
      <c r="X1607" s="177" t="s">
        <v>2670</v>
      </c>
      <c r="Y1607" s="177" t="s">
        <v>3834</v>
      </c>
      <c r="Z1607" s="177" t="s">
        <v>5221</v>
      </c>
      <c r="AA1607" s="525" t="s">
        <v>3835</v>
      </c>
      <c r="AB1607" s="399" t="str">
        <f t="shared" si="334"/>
        <v>DC1CB31</v>
      </c>
      <c r="AC1607" s="399" t="str">
        <f t="shared" si="335"/>
        <v>DC1CB31-DC</v>
      </c>
      <c r="AD1607" t="str">
        <f>Y1607&amp;"-"&amp;VLOOKUP(AC1607,'LICH THI'!C:AA,9,0)</f>
        <v>64DCKT3220-42469</v>
      </c>
      <c r="AE1607">
        <f t="shared" si="336"/>
        <v>1</v>
      </c>
    </row>
    <row r="1608" spans="1:31" x14ac:dyDescent="0.25">
      <c r="A1608" s="436" t="str">
        <f t="shared" si="326"/>
        <v>DC1CB31-DC-287</v>
      </c>
      <c r="B1608" s="436">
        <f>COUNTIF(AC$4:AC1608,AC1608)</f>
        <v>287</v>
      </c>
      <c r="C1608" s="436" t="str">
        <f t="shared" si="327"/>
        <v>DC1CB31-DC</v>
      </c>
      <c r="D1608" s="436">
        <f>VLOOKUP(C1608,'LICH THI'!C:AA,12,0)</f>
        <v>597</v>
      </c>
      <c r="E1608" s="436">
        <f>VLOOKUP(C1608,'LICH THI'!C:AA,13,0)</f>
        <v>45</v>
      </c>
      <c r="F1608" s="436">
        <f t="shared" si="337"/>
        <v>45</v>
      </c>
      <c r="G1608" s="436">
        <f>VLOOKUP(C1608,'LICH THI'!C:AA,14,0)</f>
        <v>14</v>
      </c>
      <c r="H1608" s="436">
        <f t="shared" si="328"/>
        <v>7</v>
      </c>
      <c r="I1608" s="436" t="str">
        <f t="shared" si="329"/>
        <v>Phan Thị Tuyết Linh</v>
      </c>
      <c r="J1608" s="436"/>
      <c r="K1608" s="436">
        <f t="shared" si="330"/>
        <v>8</v>
      </c>
      <c r="L1608" s="436" t="str">
        <f t="shared" si="331"/>
        <v>DC1CB31-DC-8</v>
      </c>
      <c r="M1608" s="436">
        <f t="shared" si="332"/>
        <v>31</v>
      </c>
      <c r="N1608" s="437">
        <f t="shared" si="338"/>
        <v>382</v>
      </c>
      <c r="O1608" s="437"/>
      <c r="P1608" s="430" t="str">
        <f t="shared" si="333"/>
        <v/>
      </c>
      <c r="U1608" s="177">
        <v>222</v>
      </c>
      <c r="V1608" s="177" t="s">
        <v>5903</v>
      </c>
      <c r="W1608" s="177" t="s">
        <v>6274</v>
      </c>
      <c r="X1608" s="177" t="s">
        <v>2670</v>
      </c>
      <c r="Y1608" s="177" t="s">
        <v>6275</v>
      </c>
      <c r="Z1608" s="177" t="s">
        <v>5221</v>
      </c>
      <c r="AA1608" s="525" t="s">
        <v>4666</v>
      </c>
      <c r="AB1608" s="399" t="str">
        <f t="shared" si="334"/>
        <v>DC1CB31</v>
      </c>
      <c r="AC1608" s="399" t="str">
        <f t="shared" si="335"/>
        <v>DC1CB31-DC</v>
      </c>
      <c r="AD1608" t="str">
        <f>Y1608&amp;"-"&amp;VLOOKUP(AC1608,'LICH THI'!C:AA,9,0)</f>
        <v>65DCKT22295-42469</v>
      </c>
      <c r="AE1608">
        <f t="shared" si="336"/>
        <v>1</v>
      </c>
    </row>
    <row r="1609" spans="1:31" x14ac:dyDescent="0.25">
      <c r="A1609" s="436" t="str">
        <f t="shared" si="326"/>
        <v>DC1CB31-DC-288</v>
      </c>
      <c r="B1609" s="436">
        <f>COUNTIF(AC$4:AC1609,AC1609)</f>
        <v>288</v>
      </c>
      <c r="C1609" s="436" t="str">
        <f t="shared" si="327"/>
        <v>DC1CB31-DC</v>
      </c>
      <c r="D1609" s="436">
        <f>VLOOKUP(C1609,'LICH THI'!C:AA,12,0)</f>
        <v>597</v>
      </c>
      <c r="E1609" s="436">
        <f>VLOOKUP(C1609,'LICH THI'!C:AA,13,0)</f>
        <v>45</v>
      </c>
      <c r="F1609" s="436">
        <f t="shared" si="337"/>
        <v>45</v>
      </c>
      <c r="G1609" s="436">
        <f>VLOOKUP(C1609,'LICH THI'!C:AA,14,0)</f>
        <v>14</v>
      </c>
      <c r="H1609" s="436">
        <f t="shared" si="328"/>
        <v>7</v>
      </c>
      <c r="I1609" s="436" t="str">
        <f t="shared" si="329"/>
        <v>Phan Thị Tuyết Linh</v>
      </c>
      <c r="J1609" s="436"/>
      <c r="K1609" s="436">
        <f t="shared" si="330"/>
        <v>8</v>
      </c>
      <c r="L1609" s="436" t="str">
        <f t="shared" si="331"/>
        <v>DC1CB31-DC-8</v>
      </c>
      <c r="M1609" s="436">
        <f t="shared" si="332"/>
        <v>31</v>
      </c>
      <c r="N1609" s="437">
        <f t="shared" si="338"/>
        <v>383</v>
      </c>
      <c r="O1609" s="437"/>
      <c r="P1609" s="430" t="str">
        <f t="shared" si="333"/>
        <v/>
      </c>
      <c r="U1609" s="177">
        <v>222</v>
      </c>
      <c r="V1609" s="177" t="s">
        <v>5903</v>
      </c>
      <c r="W1609" s="177" t="s">
        <v>6274</v>
      </c>
      <c r="X1609" s="177" t="s">
        <v>2670</v>
      </c>
      <c r="Y1609" s="177" t="s">
        <v>6275</v>
      </c>
      <c r="Z1609" s="177" t="s">
        <v>5221</v>
      </c>
      <c r="AA1609" s="525" t="s">
        <v>4666</v>
      </c>
      <c r="AB1609" s="399" t="str">
        <f t="shared" si="334"/>
        <v>DC1CB31</v>
      </c>
      <c r="AC1609" s="399" t="str">
        <f t="shared" si="335"/>
        <v>DC1CB31-DC</v>
      </c>
      <c r="AD1609" t="str">
        <f>Y1609&amp;"-"&amp;VLOOKUP(AC1609,'LICH THI'!C:AA,9,0)</f>
        <v>65DCKT22295-42469</v>
      </c>
      <c r="AE1609">
        <f t="shared" si="336"/>
        <v>1</v>
      </c>
    </row>
    <row r="1610" spans="1:31" x14ac:dyDescent="0.25">
      <c r="A1610" s="436" t="str">
        <f t="shared" si="326"/>
        <v>DC1CB31-DC-289</v>
      </c>
      <c r="B1610" s="436">
        <f>COUNTIF(AC$4:AC1610,AC1610)</f>
        <v>289</v>
      </c>
      <c r="C1610" s="436" t="str">
        <f t="shared" si="327"/>
        <v>DC1CB31-DC</v>
      </c>
      <c r="D1610" s="436">
        <f>VLOOKUP(C1610,'LICH THI'!C:AA,12,0)</f>
        <v>597</v>
      </c>
      <c r="E1610" s="436">
        <f>VLOOKUP(C1610,'LICH THI'!C:AA,13,0)</f>
        <v>45</v>
      </c>
      <c r="F1610" s="436">
        <f t="shared" si="337"/>
        <v>45</v>
      </c>
      <c r="G1610" s="436">
        <f>VLOOKUP(C1610,'LICH THI'!C:AA,14,0)</f>
        <v>14</v>
      </c>
      <c r="H1610" s="436">
        <f t="shared" si="328"/>
        <v>7</v>
      </c>
      <c r="I1610" s="436" t="str">
        <f t="shared" si="329"/>
        <v>Trần Ngọc Linh</v>
      </c>
      <c r="J1610" s="436"/>
      <c r="K1610" s="436">
        <f t="shared" si="330"/>
        <v>8</v>
      </c>
      <c r="L1610" s="436" t="str">
        <f t="shared" si="331"/>
        <v>DC1CB31-DC-8</v>
      </c>
      <c r="M1610" s="436">
        <f t="shared" si="332"/>
        <v>31</v>
      </c>
      <c r="N1610" s="437">
        <f t="shared" si="338"/>
        <v>384</v>
      </c>
      <c r="O1610" s="437"/>
      <c r="P1610" s="430" t="str">
        <f t="shared" si="333"/>
        <v/>
      </c>
      <c r="U1610" s="177">
        <v>32</v>
      </c>
      <c r="V1610" s="177" t="s">
        <v>2897</v>
      </c>
      <c r="W1610" s="177" t="s">
        <v>3957</v>
      </c>
      <c r="X1610" s="177" t="s">
        <v>2670</v>
      </c>
      <c r="Y1610" s="177" t="s">
        <v>4697</v>
      </c>
      <c r="Z1610" s="177" t="s">
        <v>5221</v>
      </c>
      <c r="AA1610" s="525" t="s">
        <v>4698</v>
      </c>
      <c r="AB1610" s="399" t="str">
        <f t="shared" si="334"/>
        <v>DC1CB31</v>
      </c>
      <c r="AC1610" s="399" t="str">
        <f t="shared" si="335"/>
        <v>DC1CB31-DC</v>
      </c>
      <c r="AD1610" t="str">
        <f>Y1610&amp;"-"&amp;VLOOKUP(AC1610,'LICH THI'!C:AA,9,0)</f>
        <v>64DCDB3008-42469</v>
      </c>
      <c r="AE1610">
        <f t="shared" si="336"/>
        <v>1</v>
      </c>
    </row>
    <row r="1611" spans="1:31" x14ac:dyDescent="0.25">
      <c r="A1611" s="436" t="str">
        <f t="shared" si="326"/>
        <v>DC1CB31-DC-290</v>
      </c>
      <c r="B1611" s="436">
        <f>COUNTIF(AC$4:AC1611,AC1611)</f>
        <v>290</v>
      </c>
      <c r="C1611" s="436" t="str">
        <f t="shared" si="327"/>
        <v>DC1CB31-DC</v>
      </c>
      <c r="D1611" s="436">
        <f>VLOOKUP(C1611,'LICH THI'!C:AA,12,0)</f>
        <v>597</v>
      </c>
      <c r="E1611" s="436">
        <f>VLOOKUP(C1611,'LICH THI'!C:AA,13,0)</f>
        <v>45</v>
      </c>
      <c r="F1611" s="436">
        <f t="shared" si="337"/>
        <v>45</v>
      </c>
      <c r="G1611" s="436">
        <f>VLOOKUP(C1611,'LICH THI'!C:AA,14,0)</f>
        <v>14</v>
      </c>
      <c r="H1611" s="436">
        <f t="shared" si="328"/>
        <v>7</v>
      </c>
      <c r="I1611" s="436" t="str">
        <f t="shared" si="329"/>
        <v>Trần Ngọc Linh</v>
      </c>
      <c r="J1611" s="436"/>
      <c r="K1611" s="436">
        <f t="shared" si="330"/>
        <v>8</v>
      </c>
      <c r="L1611" s="436" t="str">
        <f t="shared" si="331"/>
        <v>DC1CB31-DC-8</v>
      </c>
      <c r="M1611" s="436">
        <f t="shared" si="332"/>
        <v>31</v>
      </c>
      <c r="N1611" s="437">
        <f t="shared" si="338"/>
        <v>385</v>
      </c>
      <c r="O1611" s="437"/>
      <c r="P1611" s="430" t="str">
        <f t="shared" si="333"/>
        <v/>
      </c>
      <c r="U1611" s="177">
        <v>32</v>
      </c>
      <c r="V1611" s="177" t="s">
        <v>2897</v>
      </c>
      <c r="W1611" s="177" t="s">
        <v>3957</v>
      </c>
      <c r="X1611" s="177" t="s">
        <v>2670</v>
      </c>
      <c r="Y1611" s="177" t="s">
        <v>4697</v>
      </c>
      <c r="Z1611" s="177" t="s">
        <v>5221</v>
      </c>
      <c r="AA1611" s="525" t="s">
        <v>4698</v>
      </c>
      <c r="AB1611" s="399" t="str">
        <f t="shared" si="334"/>
        <v>DC1CB31</v>
      </c>
      <c r="AC1611" s="399" t="str">
        <f t="shared" si="335"/>
        <v>DC1CB31-DC</v>
      </c>
      <c r="AD1611" t="str">
        <f>Y1611&amp;"-"&amp;VLOOKUP(AC1611,'LICH THI'!C:AA,9,0)</f>
        <v>64DCDB3008-42469</v>
      </c>
      <c r="AE1611">
        <f t="shared" si="336"/>
        <v>1</v>
      </c>
    </row>
    <row r="1612" spans="1:31" x14ac:dyDescent="0.25">
      <c r="A1612" s="436" t="str">
        <f t="shared" si="326"/>
        <v>DC1CB31-DC-291</v>
      </c>
      <c r="B1612" s="436">
        <f>COUNTIF(AC$4:AC1612,AC1612)</f>
        <v>291</v>
      </c>
      <c r="C1612" s="436" t="str">
        <f t="shared" si="327"/>
        <v>DC1CB31-DC</v>
      </c>
      <c r="D1612" s="436">
        <f>VLOOKUP(C1612,'LICH THI'!C:AA,12,0)</f>
        <v>597</v>
      </c>
      <c r="E1612" s="436">
        <f>VLOOKUP(C1612,'LICH THI'!C:AA,13,0)</f>
        <v>45</v>
      </c>
      <c r="F1612" s="436">
        <f t="shared" si="337"/>
        <v>45</v>
      </c>
      <c r="G1612" s="436">
        <f>VLOOKUP(C1612,'LICH THI'!C:AA,14,0)</f>
        <v>14</v>
      </c>
      <c r="H1612" s="436">
        <f t="shared" si="328"/>
        <v>7</v>
      </c>
      <c r="I1612" s="436" t="str">
        <f t="shared" si="329"/>
        <v>Trần Thùy Linh</v>
      </c>
      <c r="J1612" s="436"/>
      <c r="K1612" s="436">
        <f t="shared" si="330"/>
        <v>8</v>
      </c>
      <c r="L1612" s="436" t="str">
        <f t="shared" si="331"/>
        <v>DC1CB31-DC-8</v>
      </c>
      <c r="M1612" s="436">
        <f t="shared" si="332"/>
        <v>31</v>
      </c>
      <c r="N1612" s="437">
        <f t="shared" si="338"/>
        <v>386</v>
      </c>
      <c r="O1612" s="437"/>
      <c r="P1612" s="430" t="str">
        <f t="shared" si="333"/>
        <v/>
      </c>
      <c r="U1612" s="177">
        <v>74</v>
      </c>
      <c r="V1612" s="177" t="s">
        <v>3325</v>
      </c>
      <c r="W1612" s="177" t="s">
        <v>6193</v>
      </c>
      <c r="X1612" s="177" t="s">
        <v>2670</v>
      </c>
      <c r="Y1612" s="177" t="s">
        <v>6194</v>
      </c>
      <c r="Z1612" s="177" t="s">
        <v>5221</v>
      </c>
      <c r="AA1612" s="525" t="s">
        <v>6195</v>
      </c>
      <c r="AB1612" s="399" t="str">
        <f t="shared" si="334"/>
        <v>DC1CB31</v>
      </c>
      <c r="AC1612" s="399" t="str">
        <f t="shared" si="335"/>
        <v>DC1CB31-DC</v>
      </c>
      <c r="AD1612" t="str">
        <f>Y1612&amp;"-"&amp;VLOOKUP(AC1612,'LICH THI'!C:AA,9,0)</f>
        <v>64DCDT3069-42469</v>
      </c>
      <c r="AE1612">
        <f t="shared" si="336"/>
        <v>1</v>
      </c>
    </row>
    <row r="1613" spans="1:31" x14ac:dyDescent="0.25">
      <c r="A1613" s="436" t="str">
        <f t="shared" si="326"/>
        <v>DC1CB31-DC-292</v>
      </c>
      <c r="B1613" s="436">
        <f>COUNTIF(AC$4:AC1613,AC1613)</f>
        <v>292</v>
      </c>
      <c r="C1613" s="436" t="str">
        <f t="shared" si="327"/>
        <v>DC1CB31-DC</v>
      </c>
      <c r="D1613" s="436">
        <f>VLOOKUP(C1613,'LICH THI'!C:AA,12,0)</f>
        <v>597</v>
      </c>
      <c r="E1613" s="436">
        <f>VLOOKUP(C1613,'LICH THI'!C:AA,13,0)</f>
        <v>45</v>
      </c>
      <c r="F1613" s="436">
        <f t="shared" si="337"/>
        <v>45</v>
      </c>
      <c r="G1613" s="436">
        <f>VLOOKUP(C1613,'LICH THI'!C:AA,14,0)</f>
        <v>14</v>
      </c>
      <c r="H1613" s="436">
        <f t="shared" si="328"/>
        <v>7</v>
      </c>
      <c r="I1613" s="436" t="str">
        <f t="shared" si="329"/>
        <v>Trần Thùy Linh</v>
      </c>
      <c r="J1613" s="436"/>
      <c r="K1613" s="436">
        <f t="shared" si="330"/>
        <v>8</v>
      </c>
      <c r="L1613" s="436" t="str">
        <f t="shared" si="331"/>
        <v>DC1CB31-DC-8</v>
      </c>
      <c r="M1613" s="436">
        <f t="shared" si="332"/>
        <v>31</v>
      </c>
      <c r="N1613" s="437">
        <f t="shared" si="338"/>
        <v>387</v>
      </c>
      <c r="O1613" s="437"/>
      <c r="P1613" s="430" t="str">
        <f t="shared" si="333"/>
        <v/>
      </c>
      <c r="U1613" s="177">
        <v>74</v>
      </c>
      <c r="V1613" s="177" t="s">
        <v>3325</v>
      </c>
      <c r="W1613" s="177" t="s">
        <v>6193</v>
      </c>
      <c r="X1613" s="177" t="s">
        <v>2670</v>
      </c>
      <c r="Y1613" s="177" t="s">
        <v>6194</v>
      </c>
      <c r="Z1613" s="177" t="s">
        <v>5221</v>
      </c>
      <c r="AA1613" s="525" t="s">
        <v>6195</v>
      </c>
      <c r="AB1613" s="399" t="str">
        <f t="shared" si="334"/>
        <v>DC1CB31</v>
      </c>
      <c r="AC1613" s="399" t="str">
        <f t="shared" si="335"/>
        <v>DC1CB31-DC</v>
      </c>
      <c r="AD1613" t="str">
        <f>Y1613&amp;"-"&amp;VLOOKUP(AC1613,'LICH THI'!C:AA,9,0)</f>
        <v>64DCDT3069-42469</v>
      </c>
      <c r="AE1613">
        <f t="shared" si="336"/>
        <v>1</v>
      </c>
    </row>
    <row r="1614" spans="1:31" x14ac:dyDescent="0.25">
      <c r="A1614" s="436" t="str">
        <f t="shared" si="326"/>
        <v>DC1CB31-DC-293</v>
      </c>
      <c r="B1614" s="436">
        <f>COUNTIF(AC$4:AC1614,AC1614)</f>
        <v>293</v>
      </c>
      <c r="C1614" s="436" t="str">
        <f t="shared" si="327"/>
        <v>DC1CB31-DC</v>
      </c>
      <c r="D1614" s="436">
        <f>VLOOKUP(C1614,'LICH THI'!C:AA,12,0)</f>
        <v>597</v>
      </c>
      <c r="E1614" s="436">
        <f>VLOOKUP(C1614,'LICH THI'!C:AA,13,0)</f>
        <v>45</v>
      </c>
      <c r="F1614" s="436">
        <f t="shared" si="337"/>
        <v>45</v>
      </c>
      <c r="G1614" s="436">
        <f>VLOOKUP(C1614,'LICH THI'!C:AA,14,0)</f>
        <v>14</v>
      </c>
      <c r="H1614" s="436">
        <f t="shared" si="328"/>
        <v>7</v>
      </c>
      <c r="I1614" s="436" t="str">
        <f t="shared" si="329"/>
        <v>Phạm Thị Thanh Loan</v>
      </c>
      <c r="J1614" s="436"/>
      <c r="K1614" s="436">
        <f t="shared" si="330"/>
        <v>8</v>
      </c>
      <c r="L1614" s="436" t="str">
        <f t="shared" si="331"/>
        <v>DC1CB31-DC-8</v>
      </c>
      <c r="M1614" s="436">
        <f t="shared" si="332"/>
        <v>31</v>
      </c>
      <c r="N1614" s="437">
        <f t="shared" si="338"/>
        <v>388</v>
      </c>
      <c r="O1614" s="437"/>
      <c r="P1614" s="430" t="str">
        <f t="shared" si="333"/>
        <v/>
      </c>
      <c r="U1614" s="177">
        <v>214</v>
      </c>
      <c r="V1614" s="177" t="s">
        <v>3478</v>
      </c>
      <c r="W1614" s="177" t="s">
        <v>3484</v>
      </c>
      <c r="X1614" s="177" t="s">
        <v>3485</v>
      </c>
      <c r="Y1614" s="177" t="s">
        <v>3486</v>
      </c>
      <c r="Z1614" s="177" t="s">
        <v>5221</v>
      </c>
      <c r="AA1614" s="525" t="s">
        <v>3487</v>
      </c>
      <c r="AB1614" s="399" t="str">
        <f t="shared" si="334"/>
        <v>DC1CB31</v>
      </c>
      <c r="AC1614" s="399" t="str">
        <f t="shared" si="335"/>
        <v>DC1CB31-DC</v>
      </c>
      <c r="AD1614" t="str">
        <f>Y1614&amp;"-"&amp;VLOOKUP(AC1614,'LICH THI'!C:AA,9,0)</f>
        <v>65DCDD22688-42469</v>
      </c>
      <c r="AE1614">
        <f t="shared" si="336"/>
        <v>1</v>
      </c>
    </row>
    <row r="1615" spans="1:31" x14ac:dyDescent="0.25">
      <c r="A1615" s="436" t="str">
        <f t="shared" si="326"/>
        <v>DC1CB31-DC-294</v>
      </c>
      <c r="B1615" s="436">
        <f>COUNTIF(AC$4:AC1615,AC1615)</f>
        <v>294</v>
      </c>
      <c r="C1615" s="436" t="str">
        <f t="shared" si="327"/>
        <v>DC1CB31-DC</v>
      </c>
      <c r="D1615" s="436">
        <f>VLOOKUP(C1615,'LICH THI'!C:AA,12,0)</f>
        <v>597</v>
      </c>
      <c r="E1615" s="436">
        <f>VLOOKUP(C1615,'LICH THI'!C:AA,13,0)</f>
        <v>45</v>
      </c>
      <c r="F1615" s="436">
        <f t="shared" si="337"/>
        <v>45</v>
      </c>
      <c r="G1615" s="436">
        <f>VLOOKUP(C1615,'LICH THI'!C:AA,14,0)</f>
        <v>14</v>
      </c>
      <c r="H1615" s="436">
        <f t="shared" si="328"/>
        <v>7</v>
      </c>
      <c r="I1615" s="436" t="str">
        <f t="shared" si="329"/>
        <v>Phạm Thị Thanh Loan</v>
      </c>
      <c r="J1615" s="436"/>
      <c r="K1615" s="436">
        <f t="shared" si="330"/>
        <v>8</v>
      </c>
      <c r="L1615" s="436" t="str">
        <f t="shared" si="331"/>
        <v>DC1CB31-DC-8</v>
      </c>
      <c r="M1615" s="436">
        <f t="shared" si="332"/>
        <v>31</v>
      </c>
      <c r="N1615" s="437">
        <f t="shared" si="338"/>
        <v>389</v>
      </c>
      <c r="O1615" s="437"/>
      <c r="P1615" s="430" t="str">
        <f t="shared" si="333"/>
        <v/>
      </c>
      <c r="U1615" s="177">
        <v>214</v>
      </c>
      <c r="V1615" s="177" t="s">
        <v>3478</v>
      </c>
      <c r="W1615" s="177" t="s">
        <v>3484</v>
      </c>
      <c r="X1615" s="177" t="s">
        <v>3485</v>
      </c>
      <c r="Y1615" s="177" t="s">
        <v>3486</v>
      </c>
      <c r="Z1615" s="177" t="s">
        <v>5221</v>
      </c>
      <c r="AA1615" s="525" t="s">
        <v>3487</v>
      </c>
      <c r="AB1615" s="399" t="str">
        <f t="shared" si="334"/>
        <v>DC1CB31</v>
      </c>
      <c r="AC1615" s="399" t="str">
        <f t="shared" si="335"/>
        <v>DC1CB31-DC</v>
      </c>
      <c r="AD1615" t="str">
        <f>Y1615&amp;"-"&amp;VLOOKUP(AC1615,'LICH THI'!C:AA,9,0)</f>
        <v>65DCDD22688-42469</v>
      </c>
      <c r="AE1615">
        <f t="shared" si="336"/>
        <v>1</v>
      </c>
    </row>
    <row r="1616" spans="1:31" x14ac:dyDescent="0.25">
      <c r="A1616" s="436" t="str">
        <f t="shared" si="326"/>
        <v>DC1CB31-DC-295</v>
      </c>
      <c r="B1616" s="436">
        <f>COUNTIF(AC$4:AC1616,AC1616)</f>
        <v>295</v>
      </c>
      <c r="C1616" s="436" t="str">
        <f t="shared" si="327"/>
        <v>DC1CB31-DC</v>
      </c>
      <c r="D1616" s="436">
        <f>VLOOKUP(C1616,'LICH THI'!C:AA,12,0)</f>
        <v>597</v>
      </c>
      <c r="E1616" s="436">
        <f>VLOOKUP(C1616,'LICH THI'!C:AA,13,0)</f>
        <v>45</v>
      </c>
      <c r="F1616" s="436">
        <f t="shared" si="337"/>
        <v>45</v>
      </c>
      <c r="G1616" s="436">
        <f>VLOOKUP(C1616,'LICH THI'!C:AA,14,0)</f>
        <v>14</v>
      </c>
      <c r="H1616" s="436">
        <f t="shared" si="328"/>
        <v>7</v>
      </c>
      <c r="I1616" s="436" t="str">
        <f t="shared" si="329"/>
        <v>Nguyễn Đình Lực</v>
      </c>
      <c r="J1616" s="436"/>
      <c r="K1616" s="436">
        <f t="shared" si="330"/>
        <v>8</v>
      </c>
      <c r="L1616" s="436" t="str">
        <f t="shared" si="331"/>
        <v>DC1CB31-DC-8</v>
      </c>
      <c r="M1616" s="436">
        <f t="shared" si="332"/>
        <v>31</v>
      </c>
      <c r="N1616" s="437">
        <f t="shared" si="338"/>
        <v>390</v>
      </c>
      <c r="O1616" s="437"/>
      <c r="P1616" s="430" t="str">
        <f t="shared" si="333"/>
        <v/>
      </c>
      <c r="U1616" s="177">
        <v>60</v>
      </c>
      <c r="V1616" s="177" t="s">
        <v>3308</v>
      </c>
      <c r="W1616" s="177" t="s">
        <v>2780</v>
      </c>
      <c r="X1616" s="177" t="s">
        <v>4253</v>
      </c>
      <c r="Y1616" s="177" t="s">
        <v>4720</v>
      </c>
      <c r="Z1616" s="177" t="s">
        <v>5221</v>
      </c>
      <c r="AA1616" s="525" t="s">
        <v>4721</v>
      </c>
      <c r="AB1616" s="399" t="str">
        <f t="shared" si="334"/>
        <v>DC1CB31</v>
      </c>
      <c r="AC1616" s="399" t="str">
        <f t="shared" si="335"/>
        <v>DC1CB31-DC</v>
      </c>
      <c r="AD1616" t="str">
        <f>Y1616&amp;"-"&amp;VLOOKUP(AC1616,'LICH THI'!C:AA,9,0)</f>
        <v>64DCDT3047-42469</v>
      </c>
      <c r="AE1616">
        <f t="shared" si="336"/>
        <v>1</v>
      </c>
    </row>
    <row r="1617" spans="1:31" x14ac:dyDescent="0.25">
      <c r="A1617" s="436" t="str">
        <f t="shared" si="326"/>
        <v>DC1CB31-DC-296</v>
      </c>
      <c r="B1617" s="436">
        <f>COUNTIF(AC$4:AC1617,AC1617)</f>
        <v>296</v>
      </c>
      <c r="C1617" s="436" t="str">
        <f t="shared" si="327"/>
        <v>DC1CB31-DC</v>
      </c>
      <c r="D1617" s="436">
        <f>VLOOKUP(C1617,'LICH THI'!C:AA,12,0)</f>
        <v>597</v>
      </c>
      <c r="E1617" s="436">
        <f>VLOOKUP(C1617,'LICH THI'!C:AA,13,0)</f>
        <v>45</v>
      </c>
      <c r="F1617" s="436">
        <f t="shared" si="337"/>
        <v>45</v>
      </c>
      <c r="G1617" s="436">
        <f>VLOOKUP(C1617,'LICH THI'!C:AA,14,0)</f>
        <v>14</v>
      </c>
      <c r="H1617" s="436">
        <f t="shared" si="328"/>
        <v>7</v>
      </c>
      <c r="I1617" s="436" t="str">
        <f t="shared" si="329"/>
        <v>Nguyễn Đình Lực</v>
      </c>
      <c r="J1617" s="436"/>
      <c r="K1617" s="436">
        <f t="shared" si="330"/>
        <v>8</v>
      </c>
      <c r="L1617" s="436" t="str">
        <f t="shared" si="331"/>
        <v>DC1CB31-DC-8</v>
      </c>
      <c r="M1617" s="436">
        <f t="shared" si="332"/>
        <v>31</v>
      </c>
      <c r="N1617" s="437">
        <f t="shared" si="338"/>
        <v>391</v>
      </c>
      <c r="O1617" s="437"/>
      <c r="P1617" s="430" t="str">
        <f t="shared" si="333"/>
        <v/>
      </c>
      <c r="U1617" s="177">
        <v>60</v>
      </c>
      <c r="V1617" s="177" t="s">
        <v>3308</v>
      </c>
      <c r="W1617" s="177" t="s">
        <v>2780</v>
      </c>
      <c r="X1617" s="177" t="s">
        <v>4253</v>
      </c>
      <c r="Y1617" s="177" t="s">
        <v>4720</v>
      </c>
      <c r="Z1617" s="177" t="s">
        <v>5221</v>
      </c>
      <c r="AA1617" s="525" t="s">
        <v>4721</v>
      </c>
      <c r="AB1617" s="399" t="str">
        <f t="shared" si="334"/>
        <v>DC1CB31</v>
      </c>
      <c r="AC1617" s="399" t="str">
        <f t="shared" si="335"/>
        <v>DC1CB31-DC</v>
      </c>
      <c r="AD1617" t="str">
        <f>Y1617&amp;"-"&amp;VLOOKUP(AC1617,'LICH THI'!C:AA,9,0)</f>
        <v>64DCDT3047-42469</v>
      </c>
      <c r="AE1617">
        <f t="shared" si="336"/>
        <v>1</v>
      </c>
    </row>
    <row r="1618" spans="1:31" x14ac:dyDescent="0.25">
      <c r="A1618" s="436" t="str">
        <f t="shared" si="326"/>
        <v>DC1CB31-DC-297</v>
      </c>
      <c r="B1618" s="436">
        <f>COUNTIF(AC$4:AC1618,AC1618)</f>
        <v>297</v>
      </c>
      <c r="C1618" s="436" t="str">
        <f t="shared" si="327"/>
        <v>DC1CB31-DC</v>
      </c>
      <c r="D1618" s="436">
        <f>VLOOKUP(C1618,'LICH THI'!C:AA,12,0)</f>
        <v>597</v>
      </c>
      <c r="E1618" s="436">
        <f>VLOOKUP(C1618,'LICH THI'!C:AA,13,0)</f>
        <v>45</v>
      </c>
      <c r="F1618" s="436">
        <f t="shared" si="337"/>
        <v>45</v>
      </c>
      <c r="G1618" s="436">
        <f>VLOOKUP(C1618,'LICH THI'!C:AA,14,0)</f>
        <v>14</v>
      </c>
      <c r="H1618" s="436">
        <f t="shared" si="328"/>
        <v>7</v>
      </c>
      <c r="I1618" s="436" t="str">
        <f t="shared" si="329"/>
        <v>Kim Hương Ly</v>
      </c>
      <c r="J1618" s="436"/>
      <c r="K1618" s="436">
        <f t="shared" si="330"/>
        <v>8</v>
      </c>
      <c r="L1618" s="436" t="str">
        <f t="shared" si="331"/>
        <v>DC1CB31-DC-8</v>
      </c>
      <c r="M1618" s="436">
        <f t="shared" si="332"/>
        <v>31</v>
      </c>
      <c r="N1618" s="437">
        <f t="shared" si="338"/>
        <v>392</v>
      </c>
      <c r="O1618" s="437"/>
      <c r="P1618" s="430" t="str">
        <f t="shared" si="333"/>
        <v/>
      </c>
      <c r="U1618" s="177">
        <v>93</v>
      </c>
      <c r="V1618" s="177" t="s">
        <v>3358</v>
      </c>
      <c r="W1618" s="177" t="s">
        <v>5726</v>
      </c>
      <c r="X1618" s="177" t="s">
        <v>4287</v>
      </c>
      <c r="Y1618" s="177" t="s">
        <v>5727</v>
      </c>
      <c r="Z1618" s="177" t="s">
        <v>5221</v>
      </c>
      <c r="AA1618" s="525" t="s">
        <v>5272</v>
      </c>
      <c r="AB1618" s="399" t="str">
        <f t="shared" si="334"/>
        <v>DC1CB31</v>
      </c>
      <c r="AC1618" s="399" t="str">
        <f t="shared" si="335"/>
        <v>DC1CB31-DC</v>
      </c>
      <c r="AD1618" t="str">
        <f>Y1618&amp;"-"&amp;VLOOKUP(AC1618,'LICH THI'!C:AA,9,0)</f>
        <v>64DCKT3003-42469</v>
      </c>
      <c r="AE1618">
        <f t="shared" si="336"/>
        <v>1</v>
      </c>
    </row>
    <row r="1619" spans="1:31" x14ac:dyDescent="0.25">
      <c r="A1619" s="436" t="str">
        <f t="shared" si="326"/>
        <v>DC1CB31-DC-298</v>
      </c>
      <c r="B1619" s="436">
        <f>COUNTIF(AC$4:AC1619,AC1619)</f>
        <v>298</v>
      </c>
      <c r="C1619" s="436" t="str">
        <f t="shared" si="327"/>
        <v>DC1CB31-DC</v>
      </c>
      <c r="D1619" s="436">
        <f>VLOOKUP(C1619,'LICH THI'!C:AA,12,0)</f>
        <v>597</v>
      </c>
      <c r="E1619" s="436">
        <f>VLOOKUP(C1619,'LICH THI'!C:AA,13,0)</f>
        <v>45</v>
      </c>
      <c r="F1619" s="436">
        <f t="shared" si="337"/>
        <v>45</v>
      </c>
      <c r="G1619" s="436">
        <f>VLOOKUP(C1619,'LICH THI'!C:AA,14,0)</f>
        <v>14</v>
      </c>
      <c r="H1619" s="436">
        <f t="shared" si="328"/>
        <v>7</v>
      </c>
      <c r="I1619" s="436" t="str">
        <f t="shared" si="329"/>
        <v>Kim Hương Ly</v>
      </c>
      <c r="J1619" s="436"/>
      <c r="K1619" s="436">
        <f t="shared" si="330"/>
        <v>8</v>
      </c>
      <c r="L1619" s="436" t="str">
        <f t="shared" si="331"/>
        <v>DC1CB31-DC-8</v>
      </c>
      <c r="M1619" s="436">
        <f t="shared" si="332"/>
        <v>31</v>
      </c>
      <c r="N1619" s="437">
        <f t="shared" si="338"/>
        <v>393</v>
      </c>
      <c r="O1619" s="437"/>
      <c r="P1619" s="430" t="str">
        <f t="shared" si="333"/>
        <v/>
      </c>
      <c r="U1619" s="177">
        <v>93</v>
      </c>
      <c r="V1619" s="177" t="s">
        <v>3358</v>
      </c>
      <c r="W1619" s="177" t="s">
        <v>5726</v>
      </c>
      <c r="X1619" s="177" t="s">
        <v>4287</v>
      </c>
      <c r="Y1619" s="177" t="s">
        <v>5727</v>
      </c>
      <c r="Z1619" s="177" t="s">
        <v>5221</v>
      </c>
      <c r="AA1619" s="525" t="s">
        <v>5272</v>
      </c>
      <c r="AB1619" s="399" t="str">
        <f t="shared" si="334"/>
        <v>DC1CB31</v>
      </c>
      <c r="AC1619" s="399" t="str">
        <f t="shared" si="335"/>
        <v>DC1CB31-DC</v>
      </c>
      <c r="AD1619" t="str">
        <f>Y1619&amp;"-"&amp;VLOOKUP(AC1619,'LICH THI'!C:AA,9,0)</f>
        <v>64DCKT3003-42469</v>
      </c>
      <c r="AE1619">
        <f t="shared" si="336"/>
        <v>1</v>
      </c>
    </row>
    <row r="1620" spans="1:31" x14ac:dyDescent="0.25">
      <c r="A1620" s="436" t="str">
        <f t="shared" si="326"/>
        <v>DC1CB31-DC-299</v>
      </c>
      <c r="B1620" s="436">
        <f>COUNTIF(AC$4:AC1620,AC1620)</f>
        <v>299</v>
      </c>
      <c r="C1620" s="436" t="str">
        <f t="shared" si="327"/>
        <v>DC1CB31-DC</v>
      </c>
      <c r="D1620" s="436">
        <f>VLOOKUP(C1620,'LICH THI'!C:AA,12,0)</f>
        <v>597</v>
      </c>
      <c r="E1620" s="436">
        <f>VLOOKUP(C1620,'LICH THI'!C:AA,13,0)</f>
        <v>45</v>
      </c>
      <c r="F1620" s="436">
        <f t="shared" si="337"/>
        <v>45</v>
      </c>
      <c r="G1620" s="436">
        <f>VLOOKUP(C1620,'LICH THI'!C:AA,14,0)</f>
        <v>14</v>
      </c>
      <c r="H1620" s="436">
        <f t="shared" si="328"/>
        <v>7</v>
      </c>
      <c r="I1620" s="436" t="str">
        <f t="shared" si="329"/>
        <v>Nguyễn Thị Lưu Ly</v>
      </c>
      <c r="J1620" s="436"/>
      <c r="K1620" s="436">
        <f t="shared" si="330"/>
        <v>8</v>
      </c>
      <c r="L1620" s="436" t="str">
        <f t="shared" si="331"/>
        <v>DC1CB31-DC-8</v>
      </c>
      <c r="M1620" s="436">
        <f t="shared" si="332"/>
        <v>31</v>
      </c>
      <c r="N1620" s="437">
        <f t="shared" si="338"/>
        <v>394</v>
      </c>
      <c r="O1620" s="437"/>
      <c r="P1620" s="430" t="str">
        <f t="shared" si="333"/>
        <v/>
      </c>
      <c r="U1620" s="177">
        <v>249</v>
      </c>
      <c r="V1620" s="177" t="s">
        <v>3502</v>
      </c>
      <c r="W1620" s="177" t="s">
        <v>6310</v>
      </c>
      <c r="X1620" s="177" t="s">
        <v>4287</v>
      </c>
      <c r="Y1620" s="177" t="s">
        <v>6311</v>
      </c>
      <c r="Z1620" s="177" t="s">
        <v>5221</v>
      </c>
      <c r="AA1620" s="525" t="s">
        <v>5917</v>
      </c>
      <c r="AB1620" s="399" t="str">
        <f t="shared" si="334"/>
        <v>DC1CB31</v>
      </c>
      <c r="AC1620" s="399" t="str">
        <f t="shared" si="335"/>
        <v>DC1CB31-DC</v>
      </c>
      <c r="AD1620" t="str">
        <f>Y1620&amp;"-"&amp;VLOOKUP(AC1620,'LICH THI'!C:AA,9,0)</f>
        <v>65DCKT23164-42469</v>
      </c>
      <c r="AE1620">
        <f t="shared" si="336"/>
        <v>1</v>
      </c>
    </row>
    <row r="1621" spans="1:31" x14ac:dyDescent="0.25">
      <c r="A1621" s="436" t="str">
        <f t="shared" si="326"/>
        <v>DC1CB31-DC-300</v>
      </c>
      <c r="B1621" s="436">
        <f>COUNTIF(AC$4:AC1621,AC1621)</f>
        <v>300</v>
      </c>
      <c r="C1621" s="436" t="str">
        <f t="shared" si="327"/>
        <v>DC1CB31-DC</v>
      </c>
      <c r="D1621" s="436">
        <f>VLOOKUP(C1621,'LICH THI'!C:AA,12,0)</f>
        <v>597</v>
      </c>
      <c r="E1621" s="436">
        <f>VLOOKUP(C1621,'LICH THI'!C:AA,13,0)</f>
        <v>45</v>
      </c>
      <c r="F1621" s="436">
        <f t="shared" si="337"/>
        <v>45</v>
      </c>
      <c r="G1621" s="436">
        <f>VLOOKUP(C1621,'LICH THI'!C:AA,14,0)</f>
        <v>14</v>
      </c>
      <c r="H1621" s="436">
        <f t="shared" si="328"/>
        <v>7</v>
      </c>
      <c r="I1621" s="436" t="str">
        <f t="shared" si="329"/>
        <v>Nguyễn Thị Lưu Ly</v>
      </c>
      <c r="J1621" s="436"/>
      <c r="K1621" s="436">
        <f t="shared" si="330"/>
        <v>8</v>
      </c>
      <c r="L1621" s="436" t="str">
        <f t="shared" si="331"/>
        <v>DC1CB31-DC-8</v>
      </c>
      <c r="M1621" s="436">
        <f t="shared" si="332"/>
        <v>31</v>
      </c>
      <c r="N1621" s="437">
        <f t="shared" si="338"/>
        <v>395</v>
      </c>
      <c r="O1621" s="437"/>
      <c r="P1621" s="430" t="str">
        <f t="shared" si="333"/>
        <v/>
      </c>
      <c r="U1621" s="177">
        <v>249</v>
      </c>
      <c r="V1621" s="177" t="s">
        <v>3502</v>
      </c>
      <c r="W1621" s="177" t="s">
        <v>6310</v>
      </c>
      <c r="X1621" s="177" t="s">
        <v>4287</v>
      </c>
      <c r="Y1621" s="177" t="s">
        <v>6311</v>
      </c>
      <c r="Z1621" s="177" t="s">
        <v>5221</v>
      </c>
      <c r="AA1621" s="525" t="s">
        <v>5917</v>
      </c>
      <c r="AB1621" s="399" t="str">
        <f t="shared" si="334"/>
        <v>DC1CB31</v>
      </c>
      <c r="AC1621" s="399" t="str">
        <f t="shared" si="335"/>
        <v>DC1CB31-DC</v>
      </c>
      <c r="AD1621" t="str">
        <f>Y1621&amp;"-"&amp;VLOOKUP(AC1621,'LICH THI'!C:AA,9,0)</f>
        <v>65DCKT23164-42469</v>
      </c>
      <c r="AE1621">
        <f t="shared" si="336"/>
        <v>1</v>
      </c>
    </row>
    <row r="1622" spans="1:31" x14ac:dyDescent="0.25">
      <c r="A1622" s="436" t="str">
        <f t="shared" si="326"/>
        <v>DC1CB31-DC-301</v>
      </c>
      <c r="B1622" s="436">
        <f>COUNTIF(AC$4:AC1622,AC1622)</f>
        <v>301</v>
      </c>
      <c r="C1622" s="436" t="str">
        <f t="shared" si="327"/>
        <v>DC1CB31-DC</v>
      </c>
      <c r="D1622" s="436">
        <f>VLOOKUP(C1622,'LICH THI'!C:AA,12,0)</f>
        <v>597</v>
      </c>
      <c r="E1622" s="436">
        <f>VLOOKUP(C1622,'LICH THI'!C:AA,13,0)</f>
        <v>45</v>
      </c>
      <c r="F1622" s="436">
        <f t="shared" si="337"/>
        <v>45</v>
      </c>
      <c r="G1622" s="436">
        <f>VLOOKUP(C1622,'LICH THI'!C:AA,14,0)</f>
        <v>14</v>
      </c>
      <c r="H1622" s="436">
        <f t="shared" si="328"/>
        <v>7</v>
      </c>
      <c r="I1622" s="436" t="str">
        <f t="shared" si="329"/>
        <v>Dương Tuấn Mạnh</v>
      </c>
      <c r="J1622" s="436"/>
      <c r="K1622" s="436">
        <f t="shared" si="330"/>
        <v>8</v>
      </c>
      <c r="L1622" s="436" t="str">
        <f t="shared" si="331"/>
        <v>DC1CB31-DC-8</v>
      </c>
      <c r="M1622" s="436">
        <f t="shared" si="332"/>
        <v>31</v>
      </c>
      <c r="N1622" s="437">
        <f t="shared" si="338"/>
        <v>351</v>
      </c>
      <c r="O1622" s="437"/>
      <c r="P1622" s="430" t="str">
        <f t="shared" si="333"/>
        <v/>
      </c>
      <c r="U1622" s="177">
        <v>33</v>
      </c>
      <c r="V1622" s="177" t="s">
        <v>2897</v>
      </c>
      <c r="W1622" s="177" t="s">
        <v>2929</v>
      </c>
      <c r="X1622" s="177" t="s">
        <v>2930</v>
      </c>
      <c r="Y1622" s="177" t="s">
        <v>2931</v>
      </c>
      <c r="Z1622" s="177" t="s">
        <v>5221</v>
      </c>
      <c r="AA1622" s="525" t="s">
        <v>2932</v>
      </c>
      <c r="AB1622" s="399" t="str">
        <f t="shared" si="334"/>
        <v>DC1CB31</v>
      </c>
      <c r="AC1622" s="399" t="str">
        <f t="shared" si="335"/>
        <v>DC1CB31-DC</v>
      </c>
      <c r="AD1622" t="str">
        <f>Y1622&amp;"-"&amp;VLOOKUP(AC1622,'LICH THI'!C:AA,9,0)</f>
        <v>64DCDB3030-42469</v>
      </c>
      <c r="AE1622">
        <f t="shared" si="336"/>
        <v>1</v>
      </c>
    </row>
    <row r="1623" spans="1:31" x14ac:dyDescent="0.25">
      <c r="A1623" s="436" t="str">
        <f t="shared" si="326"/>
        <v>DC1CB31-DC-302</v>
      </c>
      <c r="B1623" s="436">
        <f>COUNTIF(AC$4:AC1623,AC1623)</f>
        <v>302</v>
      </c>
      <c r="C1623" s="436" t="str">
        <f t="shared" si="327"/>
        <v>DC1CB31-DC</v>
      </c>
      <c r="D1623" s="436">
        <f>VLOOKUP(C1623,'LICH THI'!C:AA,12,0)</f>
        <v>597</v>
      </c>
      <c r="E1623" s="436">
        <f>VLOOKUP(C1623,'LICH THI'!C:AA,13,0)</f>
        <v>45</v>
      </c>
      <c r="F1623" s="436">
        <f t="shared" si="337"/>
        <v>45</v>
      </c>
      <c r="G1623" s="436">
        <f>VLOOKUP(C1623,'LICH THI'!C:AA,14,0)</f>
        <v>14</v>
      </c>
      <c r="H1623" s="436">
        <f t="shared" si="328"/>
        <v>7</v>
      </c>
      <c r="I1623" s="436" t="str">
        <f t="shared" si="329"/>
        <v>Dương Tuấn Mạnh</v>
      </c>
      <c r="J1623" s="436"/>
      <c r="K1623" s="436">
        <f t="shared" si="330"/>
        <v>8</v>
      </c>
      <c r="L1623" s="436" t="str">
        <f t="shared" si="331"/>
        <v>DC1CB31-DC-8</v>
      </c>
      <c r="M1623" s="436">
        <f t="shared" si="332"/>
        <v>31</v>
      </c>
      <c r="N1623" s="437">
        <f t="shared" si="338"/>
        <v>352</v>
      </c>
      <c r="O1623" s="437"/>
      <c r="P1623" s="430" t="str">
        <f t="shared" si="333"/>
        <v/>
      </c>
      <c r="U1623" s="177">
        <v>33</v>
      </c>
      <c r="V1623" s="177" t="s">
        <v>2897</v>
      </c>
      <c r="W1623" s="177" t="s">
        <v>2929</v>
      </c>
      <c r="X1623" s="177" t="s">
        <v>2930</v>
      </c>
      <c r="Y1623" s="177" t="s">
        <v>2931</v>
      </c>
      <c r="Z1623" s="177" t="s">
        <v>5221</v>
      </c>
      <c r="AA1623" s="525" t="s">
        <v>2932</v>
      </c>
      <c r="AB1623" s="399" t="str">
        <f t="shared" si="334"/>
        <v>DC1CB31</v>
      </c>
      <c r="AC1623" s="399" t="str">
        <f t="shared" si="335"/>
        <v>DC1CB31-DC</v>
      </c>
      <c r="AD1623" t="str">
        <f>Y1623&amp;"-"&amp;VLOOKUP(AC1623,'LICH THI'!C:AA,9,0)</f>
        <v>64DCDB3030-42469</v>
      </c>
      <c r="AE1623">
        <f t="shared" si="336"/>
        <v>1</v>
      </c>
    </row>
    <row r="1624" spans="1:31" x14ac:dyDescent="0.25">
      <c r="A1624" s="436" t="str">
        <f t="shared" si="326"/>
        <v>DC1CB31-DC-303</v>
      </c>
      <c r="B1624" s="436">
        <f>COUNTIF(AC$4:AC1624,AC1624)</f>
        <v>303</v>
      </c>
      <c r="C1624" s="436" t="str">
        <f t="shared" si="327"/>
        <v>DC1CB31-DC</v>
      </c>
      <c r="D1624" s="436">
        <f>VLOOKUP(C1624,'LICH THI'!C:AA,12,0)</f>
        <v>597</v>
      </c>
      <c r="E1624" s="436">
        <f>VLOOKUP(C1624,'LICH THI'!C:AA,13,0)</f>
        <v>45</v>
      </c>
      <c r="F1624" s="436">
        <f t="shared" si="337"/>
        <v>45</v>
      </c>
      <c r="G1624" s="436">
        <f>VLOOKUP(C1624,'LICH THI'!C:AA,14,0)</f>
        <v>14</v>
      </c>
      <c r="H1624" s="436">
        <f t="shared" si="328"/>
        <v>7</v>
      </c>
      <c r="I1624" s="436" t="str">
        <f t="shared" si="329"/>
        <v>Lê Văn Mạnh</v>
      </c>
      <c r="J1624" s="436"/>
      <c r="K1624" s="436">
        <f t="shared" si="330"/>
        <v>8</v>
      </c>
      <c r="L1624" s="436" t="str">
        <f t="shared" si="331"/>
        <v>DC1CB31-DC-8</v>
      </c>
      <c r="M1624" s="436">
        <f t="shared" si="332"/>
        <v>31</v>
      </c>
      <c r="N1624" s="437">
        <f t="shared" si="338"/>
        <v>353</v>
      </c>
      <c r="O1624" s="437"/>
      <c r="P1624" s="430" t="str">
        <f t="shared" si="333"/>
        <v/>
      </c>
      <c r="U1624" s="177">
        <v>75</v>
      </c>
      <c r="V1624" s="177" t="s">
        <v>3325</v>
      </c>
      <c r="W1624" s="177" t="s">
        <v>2604</v>
      </c>
      <c r="X1624" s="177" t="s">
        <v>2930</v>
      </c>
      <c r="Y1624" s="177" t="s">
        <v>5526</v>
      </c>
      <c r="Z1624" s="177" t="s">
        <v>5221</v>
      </c>
      <c r="AA1624" s="525" t="s">
        <v>3916</v>
      </c>
      <c r="AB1624" s="399" t="str">
        <f t="shared" si="334"/>
        <v>DC1CB31</v>
      </c>
      <c r="AC1624" s="399" t="str">
        <f t="shared" si="335"/>
        <v>DC1CB31-DC</v>
      </c>
      <c r="AD1624" t="str">
        <f>Y1624&amp;"-"&amp;VLOOKUP(AC1624,'LICH THI'!C:AA,9,0)</f>
        <v>64DCDT3083-42469</v>
      </c>
      <c r="AE1624">
        <f t="shared" si="336"/>
        <v>1</v>
      </c>
    </row>
    <row r="1625" spans="1:31" x14ac:dyDescent="0.25">
      <c r="A1625" s="436" t="str">
        <f t="shared" si="326"/>
        <v>DC1CB31-DC-304</v>
      </c>
      <c r="B1625" s="436">
        <f>COUNTIF(AC$4:AC1625,AC1625)</f>
        <v>304</v>
      </c>
      <c r="C1625" s="436" t="str">
        <f t="shared" si="327"/>
        <v>DC1CB31-DC</v>
      </c>
      <c r="D1625" s="436">
        <f>VLOOKUP(C1625,'LICH THI'!C:AA,12,0)</f>
        <v>597</v>
      </c>
      <c r="E1625" s="436">
        <f>VLOOKUP(C1625,'LICH THI'!C:AA,13,0)</f>
        <v>45</v>
      </c>
      <c r="F1625" s="436">
        <f t="shared" si="337"/>
        <v>45</v>
      </c>
      <c r="G1625" s="436">
        <f>VLOOKUP(C1625,'LICH THI'!C:AA,14,0)</f>
        <v>14</v>
      </c>
      <c r="H1625" s="436">
        <f t="shared" si="328"/>
        <v>7</v>
      </c>
      <c r="I1625" s="436" t="str">
        <f t="shared" si="329"/>
        <v>Lê Văn Mạnh</v>
      </c>
      <c r="J1625" s="436"/>
      <c r="K1625" s="436">
        <f t="shared" si="330"/>
        <v>8</v>
      </c>
      <c r="L1625" s="436" t="str">
        <f t="shared" si="331"/>
        <v>DC1CB31-DC-8</v>
      </c>
      <c r="M1625" s="436">
        <f t="shared" si="332"/>
        <v>31</v>
      </c>
      <c r="N1625" s="437">
        <f t="shared" si="338"/>
        <v>354</v>
      </c>
      <c r="O1625" s="437"/>
      <c r="P1625" s="430" t="str">
        <f t="shared" si="333"/>
        <v/>
      </c>
      <c r="U1625" s="177">
        <v>75</v>
      </c>
      <c r="V1625" s="177" t="s">
        <v>3325</v>
      </c>
      <c r="W1625" s="177" t="s">
        <v>2604</v>
      </c>
      <c r="X1625" s="177" t="s">
        <v>2930</v>
      </c>
      <c r="Y1625" s="177" t="s">
        <v>5526</v>
      </c>
      <c r="Z1625" s="177" t="s">
        <v>5221</v>
      </c>
      <c r="AA1625" s="525" t="s">
        <v>3916</v>
      </c>
      <c r="AB1625" s="399" t="str">
        <f t="shared" si="334"/>
        <v>DC1CB31</v>
      </c>
      <c r="AC1625" s="399" t="str">
        <f t="shared" si="335"/>
        <v>DC1CB31-DC</v>
      </c>
      <c r="AD1625" t="str">
        <f>Y1625&amp;"-"&amp;VLOOKUP(AC1625,'LICH THI'!C:AA,9,0)</f>
        <v>64DCDT3083-42469</v>
      </c>
      <c r="AE1625">
        <f t="shared" si="336"/>
        <v>1</v>
      </c>
    </row>
    <row r="1626" spans="1:31" x14ac:dyDescent="0.25">
      <c r="A1626" s="436" t="str">
        <f t="shared" si="326"/>
        <v>DC1CB31-DC-305</v>
      </c>
      <c r="B1626" s="436">
        <f>COUNTIF(AC$4:AC1626,AC1626)</f>
        <v>305</v>
      </c>
      <c r="C1626" s="436" t="str">
        <f t="shared" si="327"/>
        <v>DC1CB31-DC</v>
      </c>
      <c r="D1626" s="436">
        <f>VLOOKUP(C1626,'LICH THI'!C:AA,12,0)</f>
        <v>597</v>
      </c>
      <c r="E1626" s="436">
        <f>VLOOKUP(C1626,'LICH THI'!C:AA,13,0)</f>
        <v>45</v>
      </c>
      <c r="F1626" s="436">
        <f t="shared" si="337"/>
        <v>45</v>
      </c>
      <c r="G1626" s="436">
        <f>VLOOKUP(C1626,'LICH THI'!C:AA,14,0)</f>
        <v>14</v>
      </c>
      <c r="H1626" s="436">
        <f t="shared" si="328"/>
        <v>7</v>
      </c>
      <c r="I1626" s="436" t="str">
        <f t="shared" si="329"/>
        <v>Nguyễn Thị Mạnh</v>
      </c>
      <c r="J1626" s="436"/>
      <c r="K1626" s="436">
        <f t="shared" si="330"/>
        <v>8</v>
      </c>
      <c r="L1626" s="436" t="str">
        <f t="shared" si="331"/>
        <v>DC1CB31-DC-8</v>
      </c>
      <c r="M1626" s="436">
        <f t="shared" si="332"/>
        <v>31</v>
      </c>
      <c r="N1626" s="437">
        <f t="shared" si="338"/>
        <v>355</v>
      </c>
      <c r="O1626" s="437"/>
      <c r="P1626" s="430" t="str">
        <f t="shared" si="333"/>
        <v/>
      </c>
      <c r="U1626" s="177">
        <v>129</v>
      </c>
      <c r="V1626" s="177" t="s">
        <v>3381</v>
      </c>
      <c r="W1626" s="177" t="s">
        <v>2619</v>
      </c>
      <c r="X1626" s="177" t="s">
        <v>2930</v>
      </c>
      <c r="Y1626" s="177" t="s">
        <v>3391</v>
      </c>
      <c r="Z1626" s="177" t="s">
        <v>5221</v>
      </c>
      <c r="AA1626" s="525" t="s">
        <v>3392</v>
      </c>
      <c r="AB1626" s="399" t="str">
        <f t="shared" si="334"/>
        <v>DC1CB31</v>
      </c>
      <c r="AC1626" s="399" t="str">
        <f t="shared" si="335"/>
        <v>DC1CB31-DC</v>
      </c>
      <c r="AD1626" t="str">
        <f>Y1626&amp;"-"&amp;VLOOKUP(AC1626,'LICH THI'!C:AA,9,0)</f>
        <v>64DCKT3274-42469</v>
      </c>
      <c r="AE1626">
        <f t="shared" si="336"/>
        <v>1</v>
      </c>
    </row>
    <row r="1627" spans="1:31" x14ac:dyDescent="0.25">
      <c r="A1627" s="436" t="str">
        <f t="shared" si="326"/>
        <v>DC1CB31-DC-306</v>
      </c>
      <c r="B1627" s="436">
        <f>COUNTIF(AC$4:AC1627,AC1627)</f>
        <v>306</v>
      </c>
      <c r="C1627" s="436" t="str">
        <f t="shared" si="327"/>
        <v>DC1CB31-DC</v>
      </c>
      <c r="D1627" s="436">
        <f>VLOOKUP(C1627,'LICH THI'!C:AA,12,0)</f>
        <v>597</v>
      </c>
      <c r="E1627" s="436">
        <f>VLOOKUP(C1627,'LICH THI'!C:AA,13,0)</f>
        <v>45</v>
      </c>
      <c r="F1627" s="436">
        <f t="shared" si="337"/>
        <v>45</v>
      </c>
      <c r="G1627" s="436">
        <f>VLOOKUP(C1627,'LICH THI'!C:AA,14,0)</f>
        <v>14</v>
      </c>
      <c r="H1627" s="436">
        <f t="shared" si="328"/>
        <v>7</v>
      </c>
      <c r="I1627" s="436" t="str">
        <f t="shared" si="329"/>
        <v>Nguyễn Thị Mạnh</v>
      </c>
      <c r="J1627" s="436"/>
      <c r="K1627" s="436">
        <f t="shared" si="330"/>
        <v>8</v>
      </c>
      <c r="L1627" s="436" t="str">
        <f t="shared" si="331"/>
        <v>DC1CB31-DC-8</v>
      </c>
      <c r="M1627" s="436">
        <f t="shared" si="332"/>
        <v>31</v>
      </c>
      <c r="N1627" s="437">
        <f t="shared" si="338"/>
        <v>356</v>
      </c>
      <c r="O1627" s="437"/>
      <c r="P1627" s="430" t="str">
        <f t="shared" si="333"/>
        <v/>
      </c>
      <c r="U1627" s="177">
        <v>129</v>
      </c>
      <c r="V1627" s="177" t="s">
        <v>3381</v>
      </c>
      <c r="W1627" s="177" t="s">
        <v>2619</v>
      </c>
      <c r="X1627" s="177" t="s">
        <v>2930</v>
      </c>
      <c r="Y1627" s="177" t="s">
        <v>3391</v>
      </c>
      <c r="Z1627" s="177" t="s">
        <v>5221</v>
      </c>
      <c r="AA1627" s="525" t="s">
        <v>3392</v>
      </c>
      <c r="AB1627" s="399" t="str">
        <f t="shared" si="334"/>
        <v>DC1CB31</v>
      </c>
      <c r="AC1627" s="399" t="str">
        <f t="shared" si="335"/>
        <v>DC1CB31-DC</v>
      </c>
      <c r="AD1627" t="str">
        <f>Y1627&amp;"-"&amp;VLOOKUP(AC1627,'LICH THI'!C:AA,9,0)</f>
        <v>64DCKT3274-42469</v>
      </c>
      <c r="AE1627">
        <f t="shared" si="336"/>
        <v>1</v>
      </c>
    </row>
    <row r="1628" spans="1:31" x14ac:dyDescent="0.25">
      <c r="A1628" s="436" t="str">
        <f t="shared" si="326"/>
        <v>DC1CB31-DC-307</v>
      </c>
      <c r="B1628" s="436">
        <f>COUNTIF(AC$4:AC1628,AC1628)</f>
        <v>307</v>
      </c>
      <c r="C1628" s="436" t="str">
        <f t="shared" si="327"/>
        <v>DC1CB31-DC</v>
      </c>
      <c r="D1628" s="436">
        <f>VLOOKUP(C1628,'LICH THI'!C:AA,12,0)</f>
        <v>597</v>
      </c>
      <c r="E1628" s="436">
        <f>VLOOKUP(C1628,'LICH THI'!C:AA,13,0)</f>
        <v>45</v>
      </c>
      <c r="F1628" s="436">
        <f t="shared" si="337"/>
        <v>45</v>
      </c>
      <c r="G1628" s="436">
        <f>VLOOKUP(C1628,'LICH THI'!C:AA,14,0)</f>
        <v>14</v>
      </c>
      <c r="H1628" s="436">
        <f t="shared" si="328"/>
        <v>7</v>
      </c>
      <c r="I1628" s="436" t="str">
        <f t="shared" si="329"/>
        <v>Nguyễn Văn Mạnh</v>
      </c>
      <c r="J1628" s="436"/>
      <c r="K1628" s="436">
        <f t="shared" si="330"/>
        <v>8</v>
      </c>
      <c r="L1628" s="436" t="str">
        <f t="shared" si="331"/>
        <v>DC1CB31-DC-8</v>
      </c>
      <c r="M1628" s="436">
        <f t="shared" si="332"/>
        <v>31</v>
      </c>
      <c r="N1628" s="437">
        <f t="shared" si="338"/>
        <v>357</v>
      </c>
      <c r="O1628" s="437"/>
      <c r="P1628" s="430" t="str">
        <f t="shared" si="333"/>
        <v/>
      </c>
      <c r="U1628" s="177">
        <v>303</v>
      </c>
      <c r="V1628" s="177" t="s">
        <v>2851</v>
      </c>
      <c r="W1628" s="177" t="s">
        <v>2741</v>
      </c>
      <c r="X1628" s="177" t="s">
        <v>2930</v>
      </c>
      <c r="Y1628" s="177" t="s">
        <v>5072</v>
      </c>
      <c r="Z1628" s="177" t="s">
        <v>5221</v>
      </c>
      <c r="AA1628" s="525" t="s">
        <v>2998</v>
      </c>
      <c r="AB1628" s="399" t="str">
        <f t="shared" si="334"/>
        <v>DC1CB31</v>
      </c>
      <c r="AC1628" s="399" t="str">
        <f t="shared" si="335"/>
        <v>DC1CB31-DC</v>
      </c>
      <c r="AD1628" t="str">
        <f>Y1628&amp;"-"&amp;VLOOKUP(AC1628,'LICH THI'!C:AA,9,0)</f>
        <v>64DCDB3165-42469</v>
      </c>
      <c r="AE1628">
        <f t="shared" si="336"/>
        <v>1</v>
      </c>
    </row>
    <row r="1629" spans="1:31" x14ac:dyDescent="0.25">
      <c r="A1629" s="436" t="str">
        <f t="shared" si="326"/>
        <v>DC1CB31-DC-308</v>
      </c>
      <c r="B1629" s="436">
        <f>COUNTIF(AC$4:AC1629,AC1629)</f>
        <v>308</v>
      </c>
      <c r="C1629" s="436" t="str">
        <f t="shared" si="327"/>
        <v>DC1CB31-DC</v>
      </c>
      <c r="D1629" s="436">
        <f>VLOOKUP(C1629,'LICH THI'!C:AA,12,0)</f>
        <v>597</v>
      </c>
      <c r="E1629" s="436">
        <f>VLOOKUP(C1629,'LICH THI'!C:AA,13,0)</f>
        <v>45</v>
      </c>
      <c r="F1629" s="436">
        <f t="shared" si="337"/>
        <v>45</v>
      </c>
      <c r="G1629" s="436">
        <f>VLOOKUP(C1629,'LICH THI'!C:AA,14,0)</f>
        <v>14</v>
      </c>
      <c r="H1629" s="436">
        <f t="shared" si="328"/>
        <v>7</v>
      </c>
      <c r="I1629" s="436" t="str">
        <f t="shared" si="329"/>
        <v>Đinh Phạm Ngọc Minh</v>
      </c>
      <c r="J1629" s="436"/>
      <c r="K1629" s="436">
        <f t="shared" si="330"/>
        <v>8</v>
      </c>
      <c r="L1629" s="436" t="str">
        <f t="shared" si="331"/>
        <v>DC1CB31-DC-8</v>
      </c>
      <c r="M1629" s="436">
        <f t="shared" si="332"/>
        <v>31</v>
      </c>
      <c r="N1629" s="437">
        <f t="shared" si="338"/>
        <v>358</v>
      </c>
      <c r="O1629" s="437"/>
      <c r="P1629" s="430" t="str">
        <f t="shared" si="333"/>
        <v/>
      </c>
      <c r="U1629" s="177">
        <v>174</v>
      </c>
      <c r="V1629" s="177" t="s">
        <v>3415</v>
      </c>
      <c r="W1629" s="177" t="s">
        <v>4858</v>
      </c>
      <c r="X1629" s="177" t="s">
        <v>2713</v>
      </c>
      <c r="Y1629" s="177" t="s">
        <v>4859</v>
      </c>
      <c r="Z1629" s="177" t="s">
        <v>5221</v>
      </c>
      <c r="AA1629" s="525" t="s">
        <v>3985</v>
      </c>
      <c r="AB1629" s="399" t="str">
        <f t="shared" si="334"/>
        <v>DC1CB31</v>
      </c>
      <c r="AC1629" s="399" t="str">
        <f t="shared" si="335"/>
        <v>DC1CB31-DC</v>
      </c>
      <c r="AD1629" t="str">
        <f>Y1629&amp;"-"&amp;VLOOKUP(AC1629,'LICH THI'!C:AA,9,0)</f>
        <v>64DCTH3123-42469</v>
      </c>
      <c r="AE1629">
        <f t="shared" si="336"/>
        <v>1</v>
      </c>
    </row>
    <row r="1630" spans="1:31" x14ac:dyDescent="0.25">
      <c r="A1630" s="436" t="str">
        <f t="shared" si="326"/>
        <v>DC1CB31-DC-309</v>
      </c>
      <c r="B1630" s="436">
        <f>COUNTIF(AC$4:AC1630,AC1630)</f>
        <v>309</v>
      </c>
      <c r="C1630" s="436" t="str">
        <f t="shared" si="327"/>
        <v>DC1CB31-DC</v>
      </c>
      <c r="D1630" s="436">
        <f>VLOOKUP(C1630,'LICH THI'!C:AA,12,0)</f>
        <v>597</v>
      </c>
      <c r="E1630" s="436">
        <f>VLOOKUP(C1630,'LICH THI'!C:AA,13,0)</f>
        <v>45</v>
      </c>
      <c r="F1630" s="436">
        <f t="shared" si="337"/>
        <v>45</v>
      </c>
      <c r="G1630" s="436">
        <f>VLOOKUP(C1630,'LICH THI'!C:AA,14,0)</f>
        <v>14</v>
      </c>
      <c r="H1630" s="436">
        <f t="shared" si="328"/>
        <v>7</v>
      </c>
      <c r="I1630" s="436" t="str">
        <f t="shared" si="329"/>
        <v>Đinh Phạm Ngọc Minh</v>
      </c>
      <c r="J1630" s="436"/>
      <c r="K1630" s="436">
        <f t="shared" si="330"/>
        <v>8</v>
      </c>
      <c r="L1630" s="436" t="str">
        <f t="shared" si="331"/>
        <v>DC1CB31-DC-8</v>
      </c>
      <c r="M1630" s="436">
        <f t="shared" si="332"/>
        <v>31</v>
      </c>
      <c r="N1630" s="437">
        <f t="shared" si="338"/>
        <v>359</v>
      </c>
      <c r="O1630" s="437"/>
      <c r="P1630" s="430" t="str">
        <f t="shared" si="333"/>
        <v/>
      </c>
      <c r="U1630" s="177">
        <v>174</v>
      </c>
      <c r="V1630" s="177" t="s">
        <v>3415</v>
      </c>
      <c r="W1630" s="177" t="s">
        <v>4858</v>
      </c>
      <c r="X1630" s="177" t="s">
        <v>2713</v>
      </c>
      <c r="Y1630" s="177" t="s">
        <v>4859</v>
      </c>
      <c r="Z1630" s="177" t="s">
        <v>5221</v>
      </c>
      <c r="AA1630" s="525" t="s">
        <v>3985</v>
      </c>
      <c r="AB1630" s="399" t="str">
        <f t="shared" si="334"/>
        <v>DC1CB31</v>
      </c>
      <c r="AC1630" s="399" t="str">
        <f t="shared" si="335"/>
        <v>DC1CB31-DC</v>
      </c>
      <c r="AD1630" t="str">
        <f>Y1630&amp;"-"&amp;VLOOKUP(AC1630,'LICH THI'!C:AA,9,0)</f>
        <v>64DCTH3123-42469</v>
      </c>
      <c r="AE1630">
        <f t="shared" si="336"/>
        <v>1</v>
      </c>
    </row>
    <row r="1631" spans="1:31" x14ac:dyDescent="0.25">
      <c r="A1631" s="436" t="str">
        <f t="shared" si="326"/>
        <v>DC1CB31-DC-310</v>
      </c>
      <c r="B1631" s="436">
        <f>COUNTIF(AC$4:AC1631,AC1631)</f>
        <v>310</v>
      </c>
      <c r="C1631" s="436" t="str">
        <f t="shared" si="327"/>
        <v>DC1CB31-DC</v>
      </c>
      <c r="D1631" s="436">
        <f>VLOOKUP(C1631,'LICH THI'!C:AA,12,0)</f>
        <v>597</v>
      </c>
      <c r="E1631" s="436">
        <f>VLOOKUP(C1631,'LICH THI'!C:AA,13,0)</f>
        <v>45</v>
      </c>
      <c r="F1631" s="436">
        <f t="shared" si="337"/>
        <v>45</v>
      </c>
      <c r="G1631" s="436">
        <f>VLOOKUP(C1631,'LICH THI'!C:AA,14,0)</f>
        <v>14</v>
      </c>
      <c r="H1631" s="436">
        <f t="shared" si="328"/>
        <v>7</v>
      </c>
      <c r="I1631" s="436" t="str">
        <f t="shared" si="329"/>
        <v>Lưu Hạnh Minh</v>
      </c>
      <c r="J1631" s="436"/>
      <c r="K1631" s="436">
        <f t="shared" si="330"/>
        <v>8</v>
      </c>
      <c r="L1631" s="436" t="str">
        <f t="shared" si="331"/>
        <v>DC1CB31-DC-8</v>
      </c>
      <c r="M1631" s="436">
        <f t="shared" si="332"/>
        <v>31</v>
      </c>
      <c r="N1631" s="437">
        <f t="shared" si="338"/>
        <v>360</v>
      </c>
      <c r="O1631" s="437"/>
      <c r="P1631" s="430" t="str">
        <f t="shared" si="333"/>
        <v/>
      </c>
      <c r="U1631" s="177">
        <v>34</v>
      </c>
      <c r="V1631" s="177" t="s">
        <v>2897</v>
      </c>
      <c r="W1631" s="177" t="s">
        <v>3280</v>
      </c>
      <c r="X1631" s="177" t="s">
        <v>2713</v>
      </c>
      <c r="Y1631" s="177" t="s">
        <v>3281</v>
      </c>
      <c r="Z1631" s="177" t="s">
        <v>5221</v>
      </c>
      <c r="AA1631" s="525" t="s">
        <v>3282</v>
      </c>
      <c r="AB1631" s="399" t="str">
        <f t="shared" si="334"/>
        <v>DC1CB31</v>
      </c>
      <c r="AC1631" s="399" t="str">
        <f t="shared" si="335"/>
        <v>DC1CB31-DC</v>
      </c>
      <c r="AD1631" t="str">
        <f>Y1631&amp;"-"&amp;VLOOKUP(AC1631,'LICH THI'!C:AA,9,0)</f>
        <v>64DCDB3040-42469</v>
      </c>
      <c r="AE1631">
        <f t="shared" si="336"/>
        <v>1</v>
      </c>
    </row>
    <row r="1632" spans="1:31" x14ac:dyDescent="0.25">
      <c r="A1632" s="436" t="str">
        <f t="shared" si="326"/>
        <v>DC1CB31-DC-311</v>
      </c>
      <c r="B1632" s="436">
        <f>COUNTIF(AC$4:AC1632,AC1632)</f>
        <v>311</v>
      </c>
      <c r="C1632" s="436" t="str">
        <f t="shared" si="327"/>
        <v>DC1CB31-DC</v>
      </c>
      <c r="D1632" s="436">
        <f>VLOOKUP(C1632,'LICH THI'!C:AA,12,0)</f>
        <v>597</v>
      </c>
      <c r="E1632" s="436">
        <f>VLOOKUP(C1632,'LICH THI'!C:AA,13,0)</f>
        <v>45</v>
      </c>
      <c r="F1632" s="436">
        <f t="shared" si="337"/>
        <v>45</v>
      </c>
      <c r="G1632" s="436">
        <f>VLOOKUP(C1632,'LICH THI'!C:AA,14,0)</f>
        <v>14</v>
      </c>
      <c r="H1632" s="436">
        <f t="shared" si="328"/>
        <v>7</v>
      </c>
      <c r="I1632" s="436" t="str">
        <f t="shared" si="329"/>
        <v>Lưu Hạnh Minh</v>
      </c>
      <c r="J1632" s="436"/>
      <c r="K1632" s="436">
        <f t="shared" si="330"/>
        <v>8</v>
      </c>
      <c r="L1632" s="436" t="str">
        <f t="shared" si="331"/>
        <v>DC1CB31-DC-8</v>
      </c>
      <c r="M1632" s="436">
        <f t="shared" si="332"/>
        <v>31</v>
      </c>
      <c r="N1632" s="437">
        <f t="shared" si="338"/>
        <v>361</v>
      </c>
      <c r="O1632" s="437"/>
      <c r="P1632" s="430" t="str">
        <f t="shared" si="333"/>
        <v/>
      </c>
      <c r="U1632" s="177">
        <v>34</v>
      </c>
      <c r="V1632" s="177" t="s">
        <v>2897</v>
      </c>
      <c r="W1632" s="177" t="s">
        <v>3280</v>
      </c>
      <c r="X1632" s="177" t="s">
        <v>2713</v>
      </c>
      <c r="Y1632" s="177" t="s">
        <v>3281</v>
      </c>
      <c r="Z1632" s="177" t="s">
        <v>5221</v>
      </c>
      <c r="AA1632" s="525" t="s">
        <v>3282</v>
      </c>
      <c r="AB1632" s="399" t="str">
        <f t="shared" si="334"/>
        <v>DC1CB31</v>
      </c>
      <c r="AC1632" s="399" t="str">
        <f t="shared" si="335"/>
        <v>DC1CB31-DC</v>
      </c>
      <c r="AD1632" t="str">
        <f>Y1632&amp;"-"&amp;VLOOKUP(AC1632,'LICH THI'!C:AA,9,0)</f>
        <v>64DCDB3040-42469</v>
      </c>
      <c r="AE1632">
        <f t="shared" si="336"/>
        <v>1</v>
      </c>
    </row>
    <row r="1633" spans="1:31" x14ac:dyDescent="0.25">
      <c r="A1633" s="436" t="str">
        <f t="shared" si="326"/>
        <v>DC1CB31-DC-312</v>
      </c>
      <c r="B1633" s="436">
        <f>COUNTIF(AC$4:AC1633,AC1633)</f>
        <v>312</v>
      </c>
      <c r="C1633" s="436" t="str">
        <f t="shared" si="327"/>
        <v>DC1CB31-DC</v>
      </c>
      <c r="D1633" s="436">
        <f>VLOOKUP(C1633,'LICH THI'!C:AA,12,0)</f>
        <v>597</v>
      </c>
      <c r="E1633" s="436">
        <f>VLOOKUP(C1633,'LICH THI'!C:AA,13,0)</f>
        <v>45</v>
      </c>
      <c r="F1633" s="436">
        <f t="shared" si="337"/>
        <v>45</v>
      </c>
      <c r="G1633" s="436">
        <f>VLOOKUP(C1633,'LICH THI'!C:AA,14,0)</f>
        <v>14</v>
      </c>
      <c r="H1633" s="436">
        <f t="shared" si="328"/>
        <v>7</v>
      </c>
      <c r="I1633" s="436" t="str">
        <f t="shared" si="329"/>
        <v>Nguyễn Công Tuấn Minh</v>
      </c>
      <c r="J1633" s="436"/>
      <c r="K1633" s="436">
        <f t="shared" si="330"/>
        <v>8</v>
      </c>
      <c r="L1633" s="436" t="str">
        <f t="shared" si="331"/>
        <v>DC1CB31-DC-8</v>
      </c>
      <c r="M1633" s="436">
        <f t="shared" si="332"/>
        <v>31</v>
      </c>
      <c r="N1633" s="437">
        <f t="shared" si="338"/>
        <v>362</v>
      </c>
      <c r="O1633" s="437"/>
      <c r="P1633" s="430" t="str">
        <f t="shared" si="333"/>
        <v/>
      </c>
      <c r="U1633" s="177">
        <v>61</v>
      </c>
      <c r="V1633" s="177" t="s">
        <v>3308</v>
      </c>
      <c r="W1633" s="177" t="s">
        <v>3768</v>
      </c>
      <c r="X1633" s="177" t="s">
        <v>2713</v>
      </c>
      <c r="Y1633" s="177" t="s">
        <v>3769</v>
      </c>
      <c r="Z1633" s="177" t="s">
        <v>5221</v>
      </c>
      <c r="AA1633" s="525" t="s">
        <v>3770</v>
      </c>
      <c r="AB1633" s="399" t="str">
        <f t="shared" si="334"/>
        <v>DC1CB31</v>
      </c>
      <c r="AC1633" s="399" t="str">
        <f t="shared" si="335"/>
        <v>DC1CB31-DC</v>
      </c>
      <c r="AD1633" t="str">
        <f>Y1633&amp;"-"&amp;VLOOKUP(AC1633,'LICH THI'!C:AA,9,0)</f>
        <v>64DCDT3021-42469</v>
      </c>
      <c r="AE1633">
        <f t="shared" si="336"/>
        <v>1</v>
      </c>
    </row>
    <row r="1634" spans="1:31" x14ac:dyDescent="0.25">
      <c r="A1634" s="436" t="str">
        <f t="shared" si="326"/>
        <v>DC1CB31-DC-313</v>
      </c>
      <c r="B1634" s="436">
        <f>COUNTIF(AC$4:AC1634,AC1634)</f>
        <v>313</v>
      </c>
      <c r="C1634" s="436" t="str">
        <f t="shared" si="327"/>
        <v>DC1CB31-DC</v>
      </c>
      <c r="D1634" s="436">
        <f>VLOOKUP(C1634,'LICH THI'!C:AA,12,0)</f>
        <v>597</v>
      </c>
      <c r="E1634" s="436">
        <f>VLOOKUP(C1634,'LICH THI'!C:AA,13,0)</f>
        <v>45</v>
      </c>
      <c r="F1634" s="436">
        <f t="shared" si="337"/>
        <v>45</v>
      </c>
      <c r="G1634" s="436">
        <f>VLOOKUP(C1634,'LICH THI'!C:AA,14,0)</f>
        <v>14</v>
      </c>
      <c r="H1634" s="436">
        <f t="shared" si="328"/>
        <v>7</v>
      </c>
      <c r="I1634" s="436" t="str">
        <f t="shared" si="329"/>
        <v>Nguyễn Công Tuấn Minh</v>
      </c>
      <c r="J1634" s="436"/>
      <c r="K1634" s="436">
        <f t="shared" si="330"/>
        <v>8</v>
      </c>
      <c r="L1634" s="436" t="str">
        <f t="shared" si="331"/>
        <v>DC1CB31-DC-8</v>
      </c>
      <c r="M1634" s="436">
        <f t="shared" si="332"/>
        <v>31</v>
      </c>
      <c r="N1634" s="437">
        <f t="shared" si="338"/>
        <v>363</v>
      </c>
      <c r="O1634" s="437"/>
      <c r="P1634" s="430" t="str">
        <f t="shared" si="333"/>
        <v/>
      </c>
      <c r="U1634" s="177">
        <v>61</v>
      </c>
      <c r="V1634" s="177" t="s">
        <v>3308</v>
      </c>
      <c r="W1634" s="177" t="s">
        <v>3768</v>
      </c>
      <c r="X1634" s="177" t="s">
        <v>2713</v>
      </c>
      <c r="Y1634" s="177" t="s">
        <v>3769</v>
      </c>
      <c r="Z1634" s="177" t="s">
        <v>5221</v>
      </c>
      <c r="AA1634" s="525" t="s">
        <v>3770</v>
      </c>
      <c r="AB1634" s="399" t="str">
        <f t="shared" si="334"/>
        <v>DC1CB31</v>
      </c>
      <c r="AC1634" s="399" t="str">
        <f t="shared" si="335"/>
        <v>DC1CB31-DC</v>
      </c>
      <c r="AD1634" t="str">
        <f>Y1634&amp;"-"&amp;VLOOKUP(AC1634,'LICH THI'!C:AA,9,0)</f>
        <v>64DCDT3021-42469</v>
      </c>
      <c r="AE1634">
        <f t="shared" si="336"/>
        <v>1</v>
      </c>
    </row>
    <row r="1635" spans="1:31" x14ac:dyDescent="0.25">
      <c r="A1635" s="436" t="str">
        <f t="shared" si="326"/>
        <v>DC1CB31-DC-314</v>
      </c>
      <c r="B1635" s="436">
        <f>COUNTIF(AC$4:AC1635,AC1635)</f>
        <v>314</v>
      </c>
      <c r="C1635" s="436" t="str">
        <f t="shared" si="327"/>
        <v>DC1CB31-DC</v>
      </c>
      <c r="D1635" s="436">
        <f>VLOOKUP(C1635,'LICH THI'!C:AA,12,0)</f>
        <v>597</v>
      </c>
      <c r="E1635" s="436">
        <f>VLOOKUP(C1635,'LICH THI'!C:AA,13,0)</f>
        <v>45</v>
      </c>
      <c r="F1635" s="436">
        <f t="shared" si="337"/>
        <v>45</v>
      </c>
      <c r="G1635" s="436">
        <f>VLOOKUP(C1635,'LICH THI'!C:AA,14,0)</f>
        <v>14</v>
      </c>
      <c r="H1635" s="436">
        <f t="shared" si="328"/>
        <v>7</v>
      </c>
      <c r="I1635" s="436" t="str">
        <f t="shared" si="329"/>
        <v>Nguyễn Đăng Minh</v>
      </c>
      <c r="J1635" s="436"/>
      <c r="K1635" s="436">
        <f t="shared" si="330"/>
        <v>8</v>
      </c>
      <c r="L1635" s="436" t="str">
        <f t="shared" si="331"/>
        <v>DC1CB31-DC-8</v>
      </c>
      <c r="M1635" s="436">
        <f t="shared" si="332"/>
        <v>31</v>
      </c>
      <c r="N1635" s="437">
        <f t="shared" si="338"/>
        <v>364</v>
      </c>
      <c r="O1635" s="437"/>
      <c r="P1635" s="430" t="str">
        <f t="shared" si="333"/>
        <v/>
      </c>
      <c r="U1635" s="177">
        <v>62</v>
      </c>
      <c r="V1635" s="177" t="s">
        <v>3308</v>
      </c>
      <c r="W1635" s="177" t="s">
        <v>2875</v>
      </c>
      <c r="X1635" s="177" t="s">
        <v>2713</v>
      </c>
      <c r="Y1635" s="177" t="s">
        <v>3771</v>
      </c>
      <c r="Z1635" s="177" t="s">
        <v>5221</v>
      </c>
      <c r="AA1635" s="525" t="s">
        <v>3772</v>
      </c>
      <c r="AB1635" s="399" t="str">
        <f t="shared" si="334"/>
        <v>DC1CB31</v>
      </c>
      <c r="AC1635" s="399" t="str">
        <f t="shared" si="335"/>
        <v>DC1CB31-DC</v>
      </c>
      <c r="AD1635" t="str">
        <f>Y1635&amp;"-"&amp;VLOOKUP(AC1635,'LICH THI'!C:AA,9,0)</f>
        <v>64DCDT3017-42469</v>
      </c>
      <c r="AE1635">
        <f t="shared" si="336"/>
        <v>1</v>
      </c>
    </row>
    <row r="1636" spans="1:31" x14ac:dyDescent="0.25">
      <c r="A1636" s="436" t="str">
        <f t="shared" si="326"/>
        <v>DC1CB31-DC-315</v>
      </c>
      <c r="B1636" s="436">
        <f>COUNTIF(AC$4:AC1636,AC1636)</f>
        <v>315</v>
      </c>
      <c r="C1636" s="436" t="str">
        <f t="shared" si="327"/>
        <v>DC1CB31-DC</v>
      </c>
      <c r="D1636" s="436">
        <f>VLOOKUP(C1636,'LICH THI'!C:AA,12,0)</f>
        <v>597</v>
      </c>
      <c r="E1636" s="436">
        <f>VLOOKUP(C1636,'LICH THI'!C:AA,13,0)</f>
        <v>45</v>
      </c>
      <c r="F1636" s="436">
        <f t="shared" si="337"/>
        <v>45</v>
      </c>
      <c r="G1636" s="436">
        <f>VLOOKUP(C1636,'LICH THI'!C:AA,14,0)</f>
        <v>14</v>
      </c>
      <c r="H1636" s="436">
        <f t="shared" si="328"/>
        <v>7</v>
      </c>
      <c r="I1636" s="436" t="str">
        <f t="shared" si="329"/>
        <v>Nguyễn Đăng Minh</v>
      </c>
      <c r="J1636" s="436"/>
      <c r="K1636" s="436">
        <f t="shared" si="330"/>
        <v>8</v>
      </c>
      <c r="L1636" s="436" t="str">
        <f t="shared" si="331"/>
        <v>DC1CB31-DC-8</v>
      </c>
      <c r="M1636" s="436">
        <f t="shared" si="332"/>
        <v>31</v>
      </c>
      <c r="N1636" s="437">
        <f t="shared" si="338"/>
        <v>365</v>
      </c>
      <c r="O1636" s="437"/>
      <c r="P1636" s="430" t="str">
        <f t="shared" si="333"/>
        <v/>
      </c>
      <c r="U1636" s="177">
        <v>62</v>
      </c>
      <c r="V1636" s="177" t="s">
        <v>3308</v>
      </c>
      <c r="W1636" s="177" t="s">
        <v>2875</v>
      </c>
      <c r="X1636" s="177" t="s">
        <v>2713</v>
      </c>
      <c r="Y1636" s="177" t="s">
        <v>3771</v>
      </c>
      <c r="Z1636" s="177" t="s">
        <v>5221</v>
      </c>
      <c r="AA1636" s="525" t="s">
        <v>3772</v>
      </c>
      <c r="AB1636" s="399" t="str">
        <f t="shared" si="334"/>
        <v>DC1CB31</v>
      </c>
      <c r="AC1636" s="399" t="str">
        <f t="shared" si="335"/>
        <v>DC1CB31-DC</v>
      </c>
      <c r="AD1636" t="str">
        <f>Y1636&amp;"-"&amp;VLOOKUP(AC1636,'LICH THI'!C:AA,9,0)</f>
        <v>64DCDT3017-42469</v>
      </c>
      <c r="AE1636">
        <f t="shared" si="336"/>
        <v>1</v>
      </c>
    </row>
    <row r="1637" spans="1:31" x14ac:dyDescent="0.25">
      <c r="A1637" s="436" t="str">
        <f t="shared" si="326"/>
        <v>DC1CB31-DC-316</v>
      </c>
      <c r="B1637" s="436">
        <f>COUNTIF(AC$4:AC1637,AC1637)</f>
        <v>316</v>
      </c>
      <c r="C1637" s="436" t="str">
        <f t="shared" si="327"/>
        <v>DC1CB31-DC</v>
      </c>
      <c r="D1637" s="436">
        <f>VLOOKUP(C1637,'LICH THI'!C:AA,12,0)</f>
        <v>597</v>
      </c>
      <c r="E1637" s="436">
        <f>VLOOKUP(C1637,'LICH THI'!C:AA,13,0)</f>
        <v>45</v>
      </c>
      <c r="F1637" s="436">
        <f t="shared" si="337"/>
        <v>45</v>
      </c>
      <c r="G1637" s="436">
        <f>VLOOKUP(C1637,'LICH THI'!C:AA,14,0)</f>
        <v>14</v>
      </c>
      <c r="H1637" s="436">
        <f t="shared" si="328"/>
        <v>8</v>
      </c>
      <c r="I1637" s="436" t="str">
        <f t="shared" si="329"/>
        <v>Phạm Tuấn Minh</v>
      </c>
      <c r="J1637" s="436"/>
      <c r="K1637" s="436">
        <f t="shared" si="330"/>
        <v>9</v>
      </c>
      <c r="L1637" s="436" t="str">
        <f t="shared" si="331"/>
        <v>DC1CB31-DC-9</v>
      </c>
      <c r="M1637" s="436">
        <f t="shared" si="332"/>
        <v>31</v>
      </c>
      <c r="N1637" s="437">
        <f t="shared" si="338"/>
        <v>416</v>
      </c>
      <c r="O1637" s="437"/>
      <c r="P1637" s="430" t="str">
        <f t="shared" si="333"/>
        <v/>
      </c>
      <c r="U1637" s="177">
        <v>76</v>
      </c>
      <c r="V1637" s="177" t="s">
        <v>3325</v>
      </c>
      <c r="W1637" s="177" t="s">
        <v>6196</v>
      </c>
      <c r="X1637" s="177" t="s">
        <v>2713</v>
      </c>
      <c r="Y1637" s="177" t="s">
        <v>6197</v>
      </c>
      <c r="Z1637" s="177" t="s">
        <v>5221</v>
      </c>
      <c r="AA1637" s="525" t="s">
        <v>5847</v>
      </c>
      <c r="AB1637" s="399" t="str">
        <f t="shared" si="334"/>
        <v>DC1CB31</v>
      </c>
      <c r="AC1637" s="399" t="str">
        <f t="shared" si="335"/>
        <v>DC1CB31-DC</v>
      </c>
      <c r="AD1637" t="str">
        <f>Y1637&amp;"-"&amp;VLOOKUP(AC1637,'LICH THI'!C:AA,9,0)</f>
        <v>64DCDT3117-42469</v>
      </c>
      <c r="AE1637">
        <f t="shared" si="336"/>
        <v>1</v>
      </c>
    </row>
    <row r="1638" spans="1:31" x14ac:dyDescent="0.25">
      <c r="A1638" s="436" t="str">
        <f t="shared" si="326"/>
        <v>DC1CB31-DC-317</v>
      </c>
      <c r="B1638" s="436">
        <f>COUNTIF(AC$4:AC1638,AC1638)</f>
        <v>317</v>
      </c>
      <c r="C1638" s="436" t="str">
        <f t="shared" si="327"/>
        <v>DC1CB31-DC</v>
      </c>
      <c r="D1638" s="436">
        <f>VLOOKUP(C1638,'LICH THI'!C:AA,12,0)</f>
        <v>597</v>
      </c>
      <c r="E1638" s="436">
        <f>VLOOKUP(C1638,'LICH THI'!C:AA,13,0)</f>
        <v>45</v>
      </c>
      <c r="F1638" s="436">
        <f t="shared" si="337"/>
        <v>45</v>
      </c>
      <c r="G1638" s="436">
        <f>VLOOKUP(C1638,'LICH THI'!C:AA,14,0)</f>
        <v>14</v>
      </c>
      <c r="H1638" s="436">
        <f t="shared" si="328"/>
        <v>8</v>
      </c>
      <c r="I1638" s="436" t="str">
        <f t="shared" si="329"/>
        <v>Phạm Tuấn Minh</v>
      </c>
      <c r="J1638" s="436"/>
      <c r="K1638" s="436">
        <f t="shared" si="330"/>
        <v>9</v>
      </c>
      <c r="L1638" s="436" t="str">
        <f t="shared" si="331"/>
        <v>DC1CB31-DC-9</v>
      </c>
      <c r="M1638" s="436">
        <f t="shared" si="332"/>
        <v>31</v>
      </c>
      <c r="N1638" s="437">
        <f t="shared" si="338"/>
        <v>417</v>
      </c>
      <c r="O1638" s="437"/>
      <c r="P1638" s="430" t="str">
        <f t="shared" si="333"/>
        <v/>
      </c>
      <c r="U1638" s="177">
        <v>76</v>
      </c>
      <c r="V1638" s="177" t="s">
        <v>3325</v>
      </c>
      <c r="W1638" s="177" t="s">
        <v>6196</v>
      </c>
      <c r="X1638" s="177" t="s">
        <v>2713</v>
      </c>
      <c r="Y1638" s="177" t="s">
        <v>6197</v>
      </c>
      <c r="Z1638" s="177" t="s">
        <v>5221</v>
      </c>
      <c r="AA1638" s="525" t="s">
        <v>5847</v>
      </c>
      <c r="AB1638" s="399" t="str">
        <f t="shared" si="334"/>
        <v>DC1CB31</v>
      </c>
      <c r="AC1638" s="399" t="str">
        <f t="shared" si="335"/>
        <v>DC1CB31-DC</v>
      </c>
      <c r="AD1638" t="str">
        <f>Y1638&amp;"-"&amp;VLOOKUP(AC1638,'LICH THI'!C:AA,9,0)</f>
        <v>64DCDT3117-42469</v>
      </c>
      <c r="AE1638">
        <f t="shared" si="336"/>
        <v>1</v>
      </c>
    </row>
    <row r="1639" spans="1:31" x14ac:dyDescent="0.25">
      <c r="A1639" s="436" t="str">
        <f t="shared" si="326"/>
        <v>DC1CB31-DC-318</v>
      </c>
      <c r="B1639" s="436">
        <f>COUNTIF(AC$4:AC1639,AC1639)</f>
        <v>318</v>
      </c>
      <c r="C1639" s="436" t="str">
        <f t="shared" si="327"/>
        <v>DC1CB31-DC</v>
      </c>
      <c r="D1639" s="436">
        <f>VLOOKUP(C1639,'LICH THI'!C:AA,12,0)</f>
        <v>597</v>
      </c>
      <c r="E1639" s="436">
        <f>VLOOKUP(C1639,'LICH THI'!C:AA,13,0)</f>
        <v>45</v>
      </c>
      <c r="F1639" s="436">
        <f t="shared" si="337"/>
        <v>45</v>
      </c>
      <c r="G1639" s="436">
        <f>VLOOKUP(C1639,'LICH THI'!C:AA,14,0)</f>
        <v>14</v>
      </c>
      <c r="H1639" s="436">
        <f t="shared" si="328"/>
        <v>8</v>
      </c>
      <c r="I1639" s="436" t="str">
        <f t="shared" si="329"/>
        <v>Trần Quang Minh</v>
      </c>
      <c r="J1639" s="436"/>
      <c r="K1639" s="436">
        <f t="shared" si="330"/>
        <v>9</v>
      </c>
      <c r="L1639" s="436" t="str">
        <f t="shared" si="331"/>
        <v>DC1CB31-DC-9</v>
      </c>
      <c r="M1639" s="436">
        <f t="shared" si="332"/>
        <v>31</v>
      </c>
      <c r="N1639" s="437">
        <f t="shared" si="338"/>
        <v>418</v>
      </c>
      <c r="O1639" s="437"/>
      <c r="P1639" s="430" t="str">
        <f t="shared" si="333"/>
        <v/>
      </c>
      <c r="U1639" s="177">
        <v>77</v>
      </c>
      <c r="V1639" s="177" t="s">
        <v>3325</v>
      </c>
      <c r="W1639" s="177" t="s">
        <v>3336</v>
      </c>
      <c r="X1639" s="177" t="s">
        <v>2713</v>
      </c>
      <c r="Y1639" s="177" t="s">
        <v>3337</v>
      </c>
      <c r="Z1639" s="177" t="s">
        <v>5221</v>
      </c>
      <c r="AA1639" s="525" t="s">
        <v>3338</v>
      </c>
      <c r="AB1639" s="399" t="str">
        <f t="shared" si="334"/>
        <v>DC1CB31</v>
      </c>
      <c r="AC1639" s="399" t="str">
        <f t="shared" si="335"/>
        <v>DC1CB31-DC</v>
      </c>
      <c r="AD1639" t="str">
        <f>Y1639&amp;"-"&amp;VLOOKUP(AC1639,'LICH THI'!C:AA,9,0)</f>
        <v>64DCDT3085-42469</v>
      </c>
      <c r="AE1639">
        <f t="shared" si="336"/>
        <v>1</v>
      </c>
    </row>
    <row r="1640" spans="1:31" x14ac:dyDescent="0.25">
      <c r="A1640" s="436" t="str">
        <f t="shared" si="326"/>
        <v>DC1CB31-DC-319</v>
      </c>
      <c r="B1640" s="436">
        <f>COUNTIF(AC$4:AC1640,AC1640)</f>
        <v>319</v>
      </c>
      <c r="C1640" s="436" t="str">
        <f t="shared" si="327"/>
        <v>DC1CB31-DC</v>
      </c>
      <c r="D1640" s="436">
        <f>VLOOKUP(C1640,'LICH THI'!C:AA,12,0)</f>
        <v>597</v>
      </c>
      <c r="E1640" s="436">
        <f>VLOOKUP(C1640,'LICH THI'!C:AA,13,0)</f>
        <v>45</v>
      </c>
      <c r="F1640" s="436">
        <f t="shared" si="337"/>
        <v>45</v>
      </c>
      <c r="G1640" s="436">
        <f>VLOOKUP(C1640,'LICH THI'!C:AA,14,0)</f>
        <v>14</v>
      </c>
      <c r="H1640" s="436">
        <f t="shared" si="328"/>
        <v>8</v>
      </c>
      <c r="I1640" s="436" t="str">
        <f t="shared" si="329"/>
        <v>Trần Quang Minh</v>
      </c>
      <c r="J1640" s="436"/>
      <c r="K1640" s="436">
        <f t="shared" si="330"/>
        <v>9</v>
      </c>
      <c r="L1640" s="436" t="str">
        <f t="shared" si="331"/>
        <v>DC1CB31-DC-9</v>
      </c>
      <c r="M1640" s="436">
        <f t="shared" si="332"/>
        <v>31</v>
      </c>
      <c r="N1640" s="437">
        <f t="shared" si="338"/>
        <v>419</v>
      </c>
      <c r="O1640" s="437"/>
      <c r="P1640" s="430" t="str">
        <f t="shared" si="333"/>
        <v/>
      </c>
      <c r="U1640" s="177">
        <v>77</v>
      </c>
      <c r="V1640" s="177" t="s">
        <v>3325</v>
      </c>
      <c r="W1640" s="177" t="s">
        <v>3336</v>
      </c>
      <c r="X1640" s="177" t="s">
        <v>2713</v>
      </c>
      <c r="Y1640" s="177" t="s">
        <v>3337</v>
      </c>
      <c r="Z1640" s="177" t="s">
        <v>5221</v>
      </c>
      <c r="AA1640" s="525" t="s">
        <v>3338</v>
      </c>
      <c r="AB1640" s="399" t="str">
        <f t="shared" si="334"/>
        <v>DC1CB31</v>
      </c>
      <c r="AC1640" s="399" t="str">
        <f t="shared" si="335"/>
        <v>DC1CB31-DC</v>
      </c>
      <c r="AD1640" t="str">
        <f>Y1640&amp;"-"&amp;VLOOKUP(AC1640,'LICH THI'!C:AA,9,0)</f>
        <v>64DCDT3085-42469</v>
      </c>
      <c r="AE1640">
        <f t="shared" si="336"/>
        <v>1</v>
      </c>
    </row>
    <row r="1641" spans="1:31" x14ac:dyDescent="0.25">
      <c r="A1641" s="436" t="str">
        <f t="shared" si="326"/>
        <v>DC1CB31-DC-320</v>
      </c>
      <c r="B1641" s="436">
        <f>COUNTIF(AC$4:AC1641,AC1641)</f>
        <v>320</v>
      </c>
      <c r="C1641" s="436" t="str">
        <f t="shared" si="327"/>
        <v>DC1CB31-DC</v>
      </c>
      <c r="D1641" s="436">
        <f>VLOOKUP(C1641,'LICH THI'!C:AA,12,0)</f>
        <v>597</v>
      </c>
      <c r="E1641" s="436">
        <f>VLOOKUP(C1641,'LICH THI'!C:AA,13,0)</f>
        <v>45</v>
      </c>
      <c r="F1641" s="436">
        <f t="shared" si="337"/>
        <v>45</v>
      </c>
      <c r="G1641" s="436">
        <f>VLOOKUP(C1641,'LICH THI'!C:AA,14,0)</f>
        <v>14</v>
      </c>
      <c r="H1641" s="436">
        <f t="shared" si="328"/>
        <v>8</v>
      </c>
      <c r="I1641" s="436" t="str">
        <f t="shared" si="329"/>
        <v>Đào Thị Ngọc Mỹ</v>
      </c>
      <c r="J1641" s="436"/>
      <c r="K1641" s="436">
        <f t="shared" si="330"/>
        <v>9</v>
      </c>
      <c r="L1641" s="436" t="str">
        <f t="shared" si="331"/>
        <v>DC1CB31-DC-9</v>
      </c>
      <c r="M1641" s="436">
        <f t="shared" si="332"/>
        <v>31</v>
      </c>
      <c r="N1641" s="437">
        <f t="shared" si="338"/>
        <v>420</v>
      </c>
      <c r="O1641" s="437"/>
      <c r="P1641" s="430" t="str">
        <f t="shared" si="333"/>
        <v/>
      </c>
      <c r="U1641" s="177">
        <v>250</v>
      </c>
      <c r="V1641" s="177" t="s">
        <v>3502</v>
      </c>
      <c r="W1641" s="177" t="s">
        <v>5581</v>
      </c>
      <c r="X1641" s="177" t="s">
        <v>6312</v>
      </c>
      <c r="Y1641" s="177" t="s">
        <v>6313</v>
      </c>
      <c r="Z1641" s="177" t="s">
        <v>5221</v>
      </c>
      <c r="AA1641" s="525" t="s">
        <v>6314</v>
      </c>
      <c r="AB1641" s="399" t="str">
        <f t="shared" si="334"/>
        <v>DC1CB31</v>
      </c>
      <c r="AC1641" s="399" t="str">
        <f t="shared" si="335"/>
        <v>DC1CB31-DC</v>
      </c>
      <c r="AD1641" t="str">
        <f>Y1641&amp;"-"&amp;VLOOKUP(AC1641,'LICH THI'!C:AA,9,0)</f>
        <v>65DCKT22904-42469</v>
      </c>
      <c r="AE1641">
        <f t="shared" si="336"/>
        <v>1</v>
      </c>
    </row>
    <row r="1642" spans="1:31" x14ac:dyDescent="0.25">
      <c r="A1642" s="436" t="str">
        <f t="shared" si="326"/>
        <v>DC1CB31-DC-321</v>
      </c>
      <c r="B1642" s="436">
        <f>COUNTIF(AC$4:AC1642,AC1642)</f>
        <v>321</v>
      </c>
      <c r="C1642" s="436" t="str">
        <f t="shared" si="327"/>
        <v>DC1CB31-DC</v>
      </c>
      <c r="D1642" s="436">
        <f>VLOOKUP(C1642,'LICH THI'!C:AA,12,0)</f>
        <v>597</v>
      </c>
      <c r="E1642" s="436">
        <f>VLOOKUP(C1642,'LICH THI'!C:AA,13,0)</f>
        <v>45</v>
      </c>
      <c r="F1642" s="436">
        <f t="shared" si="337"/>
        <v>45</v>
      </c>
      <c r="G1642" s="436">
        <f>VLOOKUP(C1642,'LICH THI'!C:AA,14,0)</f>
        <v>14</v>
      </c>
      <c r="H1642" s="436">
        <f t="shared" si="328"/>
        <v>8</v>
      </c>
      <c r="I1642" s="436" t="str">
        <f t="shared" si="329"/>
        <v>Đào Thị Ngọc Mỹ</v>
      </c>
      <c r="J1642" s="436"/>
      <c r="K1642" s="436">
        <f t="shared" si="330"/>
        <v>9</v>
      </c>
      <c r="L1642" s="436" t="str">
        <f t="shared" si="331"/>
        <v>DC1CB31-DC-9</v>
      </c>
      <c r="M1642" s="436">
        <f t="shared" si="332"/>
        <v>31</v>
      </c>
      <c r="N1642" s="437">
        <f t="shared" si="338"/>
        <v>421</v>
      </c>
      <c r="O1642" s="437"/>
      <c r="P1642" s="430" t="str">
        <f t="shared" si="333"/>
        <v/>
      </c>
      <c r="U1642" s="177">
        <v>250</v>
      </c>
      <c r="V1642" s="177" t="s">
        <v>3502</v>
      </c>
      <c r="W1642" s="177" t="s">
        <v>5581</v>
      </c>
      <c r="X1642" s="177" t="s">
        <v>6312</v>
      </c>
      <c r="Y1642" s="177" t="s">
        <v>6313</v>
      </c>
      <c r="Z1642" s="177" t="s">
        <v>5221</v>
      </c>
      <c r="AA1642" s="525" t="s">
        <v>6314</v>
      </c>
      <c r="AB1642" s="399" t="str">
        <f t="shared" si="334"/>
        <v>DC1CB31</v>
      </c>
      <c r="AC1642" s="399" t="str">
        <f t="shared" si="335"/>
        <v>DC1CB31-DC</v>
      </c>
      <c r="AD1642" t="str">
        <f>Y1642&amp;"-"&amp;VLOOKUP(AC1642,'LICH THI'!C:AA,9,0)</f>
        <v>65DCKT22904-42469</v>
      </c>
      <c r="AE1642">
        <f t="shared" si="336"/>
        <v>1</v>
      </c>
    </row>
    <row r="1643" spans="1:31" x14ac:dyDescent="0.25">
      <c r="A1643" s="436" t="str">
        <f t="shared" si="326"/>
        <v>DC1CB31-DC-322</v>
      </c>
      <c r="B1643" s="436">
        <f>COUNTIF(AC$4:AC1643,AC1643)</f>
        <v>322</v>
      </c>
      <c r="C1643" s="436" t="str">
        <f t="shared" si="327"/>
        <v>DC1CB31-DC</v>
      </c>
      <c r="D1643" s="436">
        <f>VLOOKUP(C1643,'LICH THI'!C:AA,12,0)</f>
        <v>597</v>
      </c>
      <c r="E1643" s="436">
        <f>VLOOKUP(C1643,'LICH THI'!C:AA,13,0)</f>
        <v>45</v>
      </c>
      <c r="F1643" s="436">
        <f t="shared" si="337"/>
        <v>45</v>
      </c>
      <c r="G1643" s="436">
        <f>VLOOKUP(C1643,'LICH THI'!C:AA,14,0)</f>
        <v>14</v>
      </c>
      <c r="H1643" s="436">
        <f t="shared" si="328"/>
        <v>8</v>
      </c>
      <c r="I1643" s="436" t="str">
        <f t="shared" si="329"/>
        <v>Nguyễn Thị Nụ</v>
      </c>
      <c r="J1643" s="436"/>
      <c r="K1643" s="436">
        <f t="shared" si="330"/>
        <v>9</v>
      </c>
      <c r="L1643" s="436" t="str">
        <f t="shared" si="331"/>
        <v>DC1CB31-DC-9</v>
      </c>
      <c r="M1643" s="436">
        <f t="shared" si="332"/>
        <v>31</v>
      </c>
      <c r="N1643" s="437">
        <f t="shared" si="338"/>
        <v>422</v>
      </c>
      <c r="O1643" s="437"/>
      <c r="P1643" s="430" t="str">
        <f t="shared" si="333"/>
        <v/>
      </c>
      <c r="U1643" s="177">
        <v>280</v>
      </c>
      <c r="V1643" s="177" t="s">
        <v>4382</v>
      </c>
      <c r="W1643" s="177" t="s">
        <v>2619</v>
      </c>
      <c r="X1643" s="177" t="s">
        <v>3039</v>
      </c>
      <c r="Y1643" s="177" t="s">
        <v>6019</v>
      </c>
      <c r="Z1643" s="177" t="s">
        <v>5221</v>
      </c>
      <c r="AA1643" s="525" t="s">
        <v>6020</v>
      </c>
      <c r="AB1643" s="399" t="str">
        <f t="shared" si="334"/>
        <v>DC1CB31</v>
      </c>
      <c r="AC1643" s="399" t="str">
        <f t="shared" si="335"/>
        <v>DC1CB31-DC</v>
      </c>
      <c r="AD1643" t="str">
        <f>Y1643&amp;"-"&amp;VLOOKUP(AC1643,'LICH THI'!C:AA,9,0)</f>
        <v>65DCQT20002-42469</v>
      </c>
      <c r="AE1643">
        <f t="shared" si="336"/>
        <v>1</v>
      </c>
    </row>
    <row r="1644" spans="1:31" x14ac:dyDescent="0.25">
      <c r="A1644" s="436" t="str">
        <f t="shared" si="326"/>
        <v>DC1CB31-DC-323</v>
      </c>
      <c r="B1644" s="436">
        <f>COUNTIF(AC$4:AC1644,AC1644)</f>
        <v>323</v>
      </c>
      <c r="C1644" s="436" t="str">
        <f t="shared" si="327"/>
        <v>DC1CB31-DC</v>
      </c>
      <c r="D1644" s="436">
        <f>VLOOKUP(C1644,'LICH THI'!C:AA,12,0)</f>
        <v>597</v>
      </c>
      <c r="E1644" s="436">
        <f>VLOOKUP(C1644,'LICH THI'!C:AA,13,0)</f>
        <v>45</v>
      </c>
      <c r="F1644" s="436">
        <f t="shared" si="337"/>
        <v>45</v>
      </c>
      <c r="G1644" s="436">
        <f>VLOOKUP(C1644,'LICH THI'!C:AA,14,0)</f>
        <v>14</v>
      </c>
      <c r="H1644" s="436">
        <f t="shared" si="328"/>
        <v>8</v>
      </c>
      <c r="I1644" s="436" t="str">
        <f t="shared" si="329"/>
        <v>Nguyễn Thị Nụ</v>
      </c>
      <c r="J1644" s="436"/>
      <c r="K1644" s="436">
        <f t="shared" si="330"/>
        <v>9</v>
      </c>
      <c r="L1644" s="436" t="str">
        <f t="shared" si="331"/>
        <v>DC1CB31-DC-9</v>
      </c>
      <c r="M1644" s="436">
        <f t="shared" si="332"/>
        <v>31</v>
      </c>
      <c r="N1644" s="437">
        <f t="shared" si="338"/>
        <v>423</v>
      </c>
      <c r="O1644" s="437"/>
      <c r="P1644" s="430" t="str">
        <f t="shared" si="333"/>
        <v/>
      </c>
      <c r="U1644" s="177">
        <v>280</v>
      </c>
      <c r="V1644" s="177" t="s">
        <v>4382</v>
      </c>
      <c r="W1644" s="177" t="s">
        <v>2619</v>
      </c>
      <c r="X1644" s="177" t="s">
        <v>3039</v>
      </c>
      <c r="Y1644" s="177" t="s">
        <v>6019</v>
      </c>
      <c r="Z1644" s="177" t="s">
        <v>5221</v>
      </c>
      <c r="AA1644" s="525" t="s">
        <v>6020</v>
      </c>
      <c r="AB1644" s="399" t="str">
        <f t="shared" si="334"/>
        <v>DC1CB31</v>
      </c>
      <c r="AC1644" s="399" t="str">
        <f t="shared" si="335"/>
        <v>DC1CB31-DC</v>
      </c>
      <c r="AD1644" t="str">
        <f>Y1644&amp;"-"&amp;VLOOKUP(AC1644,'LICH THI'!C:AA,9,0)</f>
        <v>65DCQT20002-42469</v>
      </c>
      <c r="AE1644">
        <f t="shared" si="336"/>
        <v>1</v>
      </c>
    </row>
    <row r="1645" spans="1:31" x14ac:dyDescent="0.25">
      <c r="A1645" s="436" t="str">
        <f t="shared" si="326"/>
        <v>DC1CB31-DC-324</v>
      </c>
      <c r="B1645" s="436">
        <f>COUNTIF(AC$4:AC1645,AC1645)</f>
        <v>324</v>
      </c>
      <c r="C1645" s="436" t="str">
        <f t="shared" si="327"/>
        <v>DC1CB31-DC</v>
      </c>
      <c r="D1645" s="436">
        <f>VLOOKUP(C1645,'LICH THI'!C:AA,12,0)</f>
        <v>597</v>
      </c>
      <c r="E1645" s="436">
        <f>VLOOKUP(C1645,'LICH THI'!C:AA,13,0)</f>
        <v>45</v>
      </c>
      <c r="F1645" s="436">
        <f t="shared" si="337"/>
        <v>45</v>
      </c>
      <c r="G1645" s="436">
        <f>VLOOKUP(C1645,'LICH THI'!C:AA,14,0)</f>
        <v>14</v>
      </c>
      <c r="H1645" s="436">
        <f t="shared" si="328"/>
        <v>8</v>
      </c>
      <c r="I1645" s="436" t="str">
        <f t="shared" si="329"/>
        <v>Nguyễn Thị Nương</v>
      </c>
      <c r="J1645" s="436"/>
      <c r="K1645" s="436">
        <f t="shared" si="330"/>
        <v>9</v>
      </c>
      <c r="L1645" s="436" t="str">
        <f t="shared" si="331"/>
        <v>DC1CB31-DC-9</v>
      </c>
      <c r="M1645" s="436">
        <f t="shared" si="332"/>
        <v>31</v>
      </c>
      <c r="N1645" s="437">
        <f t="shared" si="338"/>
        <v>424</v>
      </c>
      <c r="O1645" s="437"/>
      <c r="P1645" s="430" t="str">
        <f t="shared" si="333"/>
        <v/>
      </c>
      <c r="U1645" s="177">
        <v>132</v>
      </c>
      <c r="V1645" s="177" t="s">
        <v>3381</v>
      </c>
      <c r="W1645" s="177" t="s">
        <v>2619</v>
      </c>
      <c r="X1645" s="177" t="s">
        <v>5589</v>
      </c>
      <c r="Y1645" s="177" t="s">
        <v>5590</v>
      </c>
      <c r="Z1645" s="177" t="s">
        <v>5221</v>
      </c>
      <c r="AA1645" s="525" t="s">
        <v>3802</v>
      </c>
      <c r="AB1645" s="399" t="str">
        <f t="shared" si="334"/>
        <v>DC1CB31</v>
      </c>
      <c r="AC1645" s="399" t="str">
        <f t="shared" si="335"/>
        <v>DC1CB31-DC</v>
      </c>
      <c r="AD1645" t="str">
        <f>Y1645&amp;"-"&amp;VLOOKUP(AC1645,'LICH THI'!C:AA,9,0)</f>
        <v>64DCKT3240-42469</v>
      </c>
      <c r="AE1645">
        <f t="shared" si="336"/>
        <v>1</v>
      </c>
    </row>
    <row r="1646" spans="1:31" x14ac:dyDescent="0.25">
      <c r="A1646" s="436" t="str">
        <f t="shared" si="326"/>
        <v>DC1CB31-DC-325</v>
      </c>
      <c r="B1646" s="436">
        <f>COUNTIF(AC$4:AC1646,AC1646)</f>
        <v>325</v>
      </c>
      <c r="C1646" s="436" t="str">
        <f t="shared" si="327"/>
        <v>DC1CB31-DC</v>
      </c>
      <c r="D1646" s="436">
        <f>VLOOKUP(C1646,'LICH THI'!C:AA,12,0)</f>
        <v>597</v>
      </c>
      <c r="E1646" s="436">
        <f>VLOOKUP(C1646,'LICH THI'!C:AA,13,0)</f>
        <v>45</v>
      </c>
      <c r="F1646" s="436">
        <f t="shared" si="337"/>
        <v>45</v>
      </c>
      <c r="G1646" s="436">
        <f>VLOOKUP(C1646,'LICH THI'!C:AA,14,0)</f>
        <v>14</v>
      </c>
      <c r="H1646" s="436">
        <f t="shared" si="328"/>
        <v>8</v>
      </c>
      <c r="I1646" s="436" t="str">
        <f t="shared" si="329"/>
        <v>Nguyễn Thị Nương</v>
      </c>
      <c r="J1646" s="436"/>
      <c r="K1646" s="436">
        <f t="shared" si="330"/>
        <v>9</v>
      </c>
      <c r="L1646" s="436" t="str">
        <f t="shared" si="331"/>
        <v>DC1CB31-DC-9</v>
      </c>
      <c r="M1646" s="436">
        <f t="shared" si="332"/>
        <v>31</v>
      </c>
      <c r="N1646" s="437">
        <f t="shared" si="338"/>
        <v>425</v>
      </c>
      <c r="O1646" s="437"/>
      <c r="P1646" s="430" t="str">
        <f t="shared" si="333"/>
        <v/>
      </c>
      <c r="U1646" s="177">
        <v>132</v>
      </c>
      <c r="V1646" s="177" t="s">
        <v>3381</v>
      </c>
      <c r="W1646" s="177" t="s">
        <v>2619</v>
      </c>
      <c r="X1646" s="177" t="s">
        <v>5589</v>
      </c>
      <c r="Y1646" s="177" t="s">
        <v>5590</v>
      </c>
      <c r="Z1646" s="177" t="s">
        <v>5221</v>
      </c>
      <c r="AA1646" s="525" t="s">
        <v>3802</v>
      </c>
      <c r="AB1646" s="399" t="str">
        <f t="shared" si="334"/>
        <v>DC1CB31</v>
      </c>
      <c r="AC1646" s="399" t="str">
        <f t="shared" si="335"/>
        <v>DC1CB31-DC</v>
      </c>
      <c r="AD1646" t="str">
        <f>Y1646&amp;"-"&amp;VLOOKUP(AC1646,'LICH THI'!C:AA,9,0)</f>
        <v>64DCKT3240-42469</v>
      </c>
      <c r="AE1646">
        <f t="shared" si="336"/>
        <v>1</v>
      </c>
    </row>
    <row r="1647" spans="1:31" x14ac:dyDescent="0.25">
      <c r="A1647" s="436" t="str">
        <f t="shared" si="326"/>
        <v>DC1CB31-DC-326</v>
      </c>
      <c r="B1647" s="436">
        <f>COUNTIF(AC$4:AC1647,AC1647)</f>
        <v>326</v>
      </c>
      <c r="C1647" s="436" t="str">
        <f t="shared" si="327"/>
        <v>DC1CB31-DC</v>
      </c>
      <c r="D1647" s="436">
        <f>VLOOKUP(C1647,'LICH THI'!C:AA,12,0)</f>
        <v>597</v>
      </c>
      <c r="E1647" s="436">
        <f>VLOOKUP(C1647,'LICH THI'!C:AA,13,0)</f>
        <v>45</v>
      </c>
      <c r="F1647" s="436">
        <f t="shared" si="337"/>
        <v>45</v>
      </c>
      <c r="G1647" s="436">
        <f>VLOOKUP(C1647,'LICH THI'!C:AA,14,0)</f>
        <v>14</v>
      </c>
      <c r="H1647" s="436">
        <f t="shared" si="328"/>
        <v>8</v>
      </c>
      <c r="I1647" s="436" t="str">
        <f t="shared" si="329"/>
        <v>Đỗ Thị Thanh Nga</v>
      </c>
      <c r="J1647" s="436"/>
      <c r="K1647" s="436">
        <f t="shared" si="330"/>
        <v>9</v>
      </c>
      <c r="L1647" s="436" t="str">
        <f t="shared" si="331"/>
        <v>DC1CB31-DC-9</v>
      </c>
      <c r="M1647" s="436">
        <f t="shared" si="332"/>
        <v>31</v>
      </c>
      <c r="N1647" s="437">
        <f t="shared" si="338"/>
        <v>426</v>
      </c>
      <c r="O1647" s="437"/>
      <c r="P1647" s="430" t="str">
        <f t="shared" si="333"/>
        <v/>
      </c>
      <c r="U1647" s="177">
        <v>94</v>
      </c>
      <c r="V1647" s="177" t="s">
        <v>3358</v>
      </c>
      <c r="W1647" s="177" t="s">
        <v>3845</v>
      </c>
      <c r="X1647" s="177" t="s">
        <v>2676</v>
      </c>
      <c r="Y1647" s="177" t="s">
        <v>5885</v>
      </c>
      <c r="Z1647" s="177" t="s">
        <v>5221</v>
      </c>
      <c r="AA1647" s="525" t="s">
        <v>2789</v>
      </c>
      <c r="AB1647" s="399" t="str">
        <f t="shared" si="334"/>
        <v>DC1CB31</v>
      </c>
      <c r="AC1647" s="399" t="str">
        <f t="shared" si="335"/>
        <v>DC1CB31-DC</v>
      </c>
      <c r="AD1647" t="str">
        <f>Y1647&amp;"-"&amp;VLOOKUP(AC1647,'LICH THI'!C:AA,9,0)</f>
        <v>64DCKT3022-42469</v>
      </c>
      <c r="AE1647">
        <f t="shared" si="336"/>
        <v>1</v>
      </c>
    </row>
    <row r="1648" spans="1:31" x14ac:dyDescent="0.25">
      <c r="A1648" s="436" t="str">
        <f t="shared" si="326"/>
        <v>DC1CB31-DC-327</v>
      </c>
      <c r="B1648" s="436">
        <f>COUNTIF(AC$4:AC1648,AC1648)</f>
        <v>327</v>
      </c>
      <c r="C1648" s="436" t="str">
        <f t="shared" si="327"/>
        <v>DC1CB31-DC</v>
      </c>
      <c r="D1648" s="436">
        <f>VLOOKUP(C1648,'LICH THI'!C:AA,12,0)</f>
        <v>597</v>
      </c>
      <c r="E1648" s="436">
        <f>VLOOKUP(C1648,'LICH THI'!C:AA,13,0)</f>
        <v>45</v>
      </c>
      <c r="F1648" s="436">
        <f t="shared" si="337"/>
        <v>45</v>
      </c>
      <c r="G1648" s="436">
        <f>VLOOKUP(C1648,'LICH THI'!C:AA,14,0)</f>
        <v>14</v>
      </c>
      <c r="H1648" s="436">
        <f t="shared" si="328"/>
        <v>8</v>
      </c>
      <c r="I1648" s="436" t="str">
        <f t="shared" si="329"/>
        <v>Đỗ Thị Thanh Nga</v>
      </c>
      <c r="J1648" s="436"/>
      <c r="K1648" s="436">
        <f t="shared" si="330"/>
        <v>9</v>
      </c>
      <c r="L1648" s="436" t="str">
        <f t="shared" si="331"/>
        <v>DC1CB31-DC-9</v>
      </c>
      <c r="M1648" s="436">
        <f t="shared" si="332"/>
        <v>31</v>
      </c>
      <c r="N1648" s="437">
        <f t="shared" si="338"/>
        <v>427</v>
      </c>
      <c r="O1648" s="437"/>
      <c r="P1648" s="430" t="str">
        <f t="shared" si="333"/>
        <v/>
      </c>
      <c r="U1648" s="177">
        <v>94</v>
      </c>
      <c r="V1648" s="177" t="s">
        <v>3358</v>
      </c>
      <c r="W1648" s="177" t="s">
        <v>3845</v>
      </c>
      <c r="X1648" s="177" t="s">
        <v>2676</v>
      </c>
      <c r="Y1648" s="177" t="s">
        <v>5885</v>
      </c>
      <c r="Z1648" s="177" t="s">
        <v>5221</v>
      </c>
      <c r="AA1648" s="525" t="s">
        <v>2789</v>
      </c>
      <c r="AB1648" s="399" t="str">
        <f t="shared" si="334"/>
        <v>DC1CB31</v>
      </c>
      <c r="AC1648" s="399" t="str">
        <f t="shared" si="335"/>
        <v>DC1CB31-DC</v>
      </c>
      <c r="AD1648" t="str">
        <f>Y1648&amp;"-"&amp;VLOOKUP(AC1648,'LICH THI'!C:AA,9,0)</f>
        <v>64DCKT3022-42469</v>
      </c>
      <c r="AE1648">
        <f t="shared" si="336"/>
        <v>1</v>
      </c>
    </row>
    <row r="1649" spans="1:31" x14ac:dyDescent="0.25">
      <c r="A1649" s="436" t="str">
        <f t="shared" si="326"/>
        <v>DC1CB31-DC-328</v>
      </c>
      <c r="B1649" s="436">
        <f>COUNTIF(AC$4:AC1649,AC1649)</f>
        <v>328</v>
      </c>
      <c r="C1649" s="436" t="str">
        <f t="shared" si="327"/>
        <v>DC1CB31-DC</v>
      </c>
      <c r="D1649" s="436">
        <f>VLOOKUP(C1649,'LICH THI'!C:AA,12,0)</f>
        <v>597</v>
      </c>
      <c r="E1649" s="436">
        <f>VLOOKUP(C1649,'LICH THI'!C:AA,13,0)</f>
        <v>45</v>
      </c>
      <c r="F1649" s="436">
        <f t="shared" si="337"/>
        <v>45</v>
      </c>
      <c r="G1649" s="436">
        <f>VLOOKUP(C1649,'LICH THI'!C:AA,14,0)</f>
        <v>14</v>
      </c>
      <c r="H1649" s="436">
        <f t="shared" si="328"/>
        <v>8</v>
      </c>
      <c r="I1649" s="436" t="str">
        <f t="shared" si="329"/>
        <v>Lê Thị Thu Nga</v>
      </c>
      <c r="J1649" s="436"/>
      <c r="K1649" s="436">
        <f t="shared" si="330"/>
        <v>9</v>
      </c>
      <c r="L1649" s="436" t="str">
        <f t="shared" si="331"/>
        <v>DC1CB31-DC-9</v>
      </c>
      <c r="M1649" s="436">
        <f t="shared" si="332"/>
        <v>31</v>
      </c>
      <c r="N1649" s="437">
        <f t="shared" si="338"/>
        <v>428</v>
      </c>
      <c r="O1649" s="437"/>
      <c r="P1649" s="430" t="str">
        <f t="shared" si="333"/>
        <v/>
      </c>
      <c r="U1649" s="177">
        <v>119</v>
      </c>
      <c r="V1649" s="177" t="s">
        <v>3826</v>
      </c>
      <c r="W1649" s="177" t="s">
        <v>5036</v>
      </c>
      <c r="X1649" s="177" t="s">
        <v>2676</v>
      </c>
      <c r="Y1649" s="177" t="s">
        <v>6205</v>
      </c>
      <c r="Z1649" s="177" t="s">
        <v>5221</v>
      </c>
      <c r="AA1649" s="525" t="s">
        <v>2786</v>
      </c>
      <c r="AB1649" s="399" t="str">
        <f t="shared" si="334"/>
        <v>DC1CB31</v>
      </c>
      <c r="AC1649" s="399" t="str">
        <f t="shared" si="335"/>
        <v>DC1CB31-DC</v>
      </c>
      <c r="AD1649" t="str">
        <f>Y1649&amp;"-"&amp;VLOOKUP(AC1649,'LICH THI'!C:AA,9,0)</f>
        <v>64DCKT3227-42469</v>
      </c>
      <c r="AE1649">
        <f t="shared" si="336"/>
        <v>1</v>
      </c>
    </row>
    <row r="1650" spans="1:31" x14ac:dyDescent="0.25">
      <c r="A1650" s="436" t="str">
        <f t="shared" si="326"/>
        <v>DC1CB31-DC-329</v>
      </c>
      <c r="B1650" s="436">
        <f>COUNTIF(AC$4:AC1650,AC1650)</f>
        <v>329</v>
      </c>
      <c r="C1650" s="436" t="str">
        <f t="shared" si="327"/>
        <v>DC1CB31-DC</v>
      </c>
      <c r="D1650" s="436">
        <f>VLOOKUP(C1650,'LICH THI'!C:AA,12,0)</f>
        <v>597</v>
      </c>
      <c r="E1650" s="436">
        <f>VLOOKUP(C1650,'LICH THI'!C:AA,13,0)</f>
        <v>45</v>
      </c>
      <c r="F1650" s="436">
        <f t="shared" si="337"/>
        <v>45</v>
      </c>
      <c r="G1650" s="436">
        <f>VLOOKUP(C1650,'LICH THI'!C:AA,14,0)</f>
        <v>14</v>
      </c>
      <c r="H1650" s="436">
        <f t="shared" si="328"/>
        <v>8</v>
      </c>
      <c r="I1650" s="436" t="str">
        <f t="shared" si="329"/>
        <v>Lê Thị Thu Nga</v>
      </c>
      <c r="J1650" s="436"/>
      <c r="K1650" s="436">
        <f t="shared" si="330"/>
        <v>9</v>
      </c>
      <c r="L1650" s="436" t="str">
        <f t="shared" si="331"/>
        <v>DC1CB31-DC-9</v>
      </c>
      <c r="M1650" s="436">
        <f t="shared" si="332"/>
        <v>31</v>
      </c>
      <c r="N1650" s="437">
        <f t="shared" si="338"/>
        <v>429</v>
      </c>
      <c r="O1650" s="437"/>
      <c r="P1650" s="430" t="str">
        <f t="shared" si="333"/>
        <v/>
      </c>
      <c r="U1650" s="177">
        <v>119</v>
      </c>
      <c r="V1650" s="177" t="s">
        <v>3826</v>
      </c>
      <c r="W1650" s="177" t="s">
        <v>5036</v>
      </c>
      <c r="X1650" s="177" t="s">
        <v>2676</v>
      </c>
      <c r="Y1650" s="177" t="s">
        <v>6205</v>
      </c>
      <c r="Z1650" s="177" t="s">
        <v>5221</v>
      </c>
      <c r="AA1650" s="525" t="s">
        <v>2786</v>
      </c>
      <c r="AB1650" s="399" t="str">
        <f t="shared" si="334"/>
        <v>DC1CB31</v>
      </c>
      <c r="AC1650" s="399" t="str">
        <f t="shared" si="335"/>
        <v>DC1CB31-DC</v>
      </c>
      <c r="AD1650" t="str">
        <f>Y1650&amp;"-"&amp;VLOOKUP(AC1650,'LICH THI'!C:AA,9,0)</f>
        <v>64DCKT3227-42469</v>
      </c>
      <c r="AE1650">
        <f t="shared" si="336"/>
        <v>1</v>
      </c>
    </row>
    <row r="1651" spans="1:31" x14ac:dyDescent="0.25">
      <c r="A1651" s="436" t="str">
        <f t="shared" si="326"/>
        <v>DC1CB31-DC-330</v>
      </c>
      <c r="B1651" s="436">
        <f>COUNTIF(AC$4:AC1651,AC1651)</f>
        <v>330</v>
      </c>
      <c r="C1651" s="436" t="str">
        <f t="shared" si="327"/>
        <v>DC1CB31-DC</v>
      </c>
      <c r="D1651" s="436">
        <f>VLOOKUP(C1651,'LICH THI'!C:AA,12,0)</f>
        <v>597</v>
      </c>
      <c r="E1651" s="436">
        <f>VLOOKUP(C1651,'LICH THI'!C:AA,13,0)</f>
        <v>45</v>
      </c>
      <c r="F1651" s="436">
        <f t="shared" si="337"/>
        <v>45</v>
      </c>
      <c r="G1651" s="436">
        <f>VLOOKUP(C1651,'LICH THI'!C:AA,14,0)</f>
        <v>14</v>
      </c>
      <c r="H1651" s="436">
        <f t="shared" si="328"/>
        <v>8</v>
      </c>
      <c r="I1651" s="436" t="str">
        <f t="shared" si="329"/>
        <v>Nguyễn Thị Bích Nga</v>
      </c>
      <c r="J1651" s="436"/>
      <c r="K1651" s="436">
        <f t="shared" si="330"/>
        <v>9</v>
      </c>
      <c r="L1651" s="436" t="str">
        <f t="shared" si="331"/>
        <v>DC1CB31-DC-9</v>
      </c>
      <c r="M1651" s="436">
        <f t="shared" si="332"/>
        <v>31</v>
      </c>
      <c r="N1651" s="437">
        <f t="shared" si="338"/>
        <v>430</v>
      </c>
      <c r="O1651" s="437"/>
      <c r="P1651" s="430" t="str">
        <f t="shared" si="333"/>
        <v/>
      </c>
      <c r="U1651" s="177">
        <v>130</v>
      </c>
      <c r="V1651" s="177" t="s">
        <v>3381</v>
      </c>
      <c r="W1651" s="177" t="s">
        <v>3035</v>
      </c>
      <c r="X1651" s="177" t="s">
        <v>2676</v>
      </c>
      <c r="Y1651" s="177" t="s">
        <v>6208</v>
      </c>
      <c r="Z1651" s="177" t="s">
        <v>5221</v>
      </c>
      <c r="AA1651" s="525" t="s">
        <v>4760</v>
      </c>
      <c r="AB1651" s="399" t="str">
        <f t="shared" si="334"/>
        <v>DC1CB31</v>
      </c>
      <c r="AC1651" s="399" t="str">
        <f t="shared" si="335"/>
        <v>DC1CB31-DC</v>
      </c>
      <c r="AD1651" t="str">
        <f>Y1651&amp;"-"&amp;VLOOKUP(AC1651,'LICH THI'!C:AA,9,0)</f>
        <v>64DCKT3184-42469</v>
      </c>
      <c r="AE1651">
        <f t="shared" si="336"/>
        <v>1</v>
      </c>
    </row>
    <row r="1652" spans="1:31" x14ac:dyDescent="0.25">
      <c r="A1652" s="436" t="str">
        <f t="shared" si="326"/>
        <v>DC1CB31-DC-331</v>
      </c>
      <c r="B1652" s="436">
        <f>COUNTIF(AC$4:AC1652,AC1652)</f>
        <v>331</v>
      </c>
      <c r="C1652" s="436" t="str">
        <f t="shared" si="327"/>
        <v>DC1CB31-DC</v>
      </c>
      <c r="D1652" s="436">
        <f>VLOOKUP(C1652,'LICH THI'!C:AA,12,0)</f>
        <v>597</v>
      </c>
      <c r="E1652" s="436">
        <f>VLOOKUP(C1652,'LICH THI'!C:AA,13,0)</f>
        <v>45</v>
      </c>
      <c r="F1652" s="436">
        <f t="shared" si="337"/>
        <v>45</v>
      </c>
      <c r="G1652" s="436">
        <f>VLOOKUP(C1652,'LICH THI'!C:AA,14,0)</f>
        <v>14</v>
      </c>
      <c r="H1652" s="436">
        <f t="shared" si="328"/>
        <v>8</v>
      </c>
      <c r="I1652" s="436" t="str">
        <f t="shared" si="329"/>
        <v>Nguyễn Thị Bích Nga</v>
      </c>
      <c r="J1652" s="436"/>
      <c r="K1652" s="436">
        <f t="shared" si="330"/>
        <v>9</v>
      </c>
      <c r="L1652" s="436" t="str">
        <f t="shared" si="331"/>
        <v>DC1CB31-DC-9</v>
      </c>
      <c r="M1652" s="436">
        <f t="shared" si="332"/>
        <v>31</v>
      </c>
      <c r="N1652" s="437">
        <f t="shared" si="338"/>
        <v>431</v>
      </c>
      <c r="O1652" s="437"/>
      <c r="P1652" s="430" t="str">
        <f t="shared" si="333"/>
        <v/>
      </c>
      <c r="U1652" s="177">
        <v>130</v>
      </c>
      <c r="V1652" s="177" t="s">
        <v>3381</v>
      </c>
      <c r="W1652" s="177" t="s">
        <v>3035</v>
      </c>
      <c r="X1652" s="177" t="s">
        <v>2676</v>
      </c>
      <c r="Y1652" s="177" t="s">
        <v>6208</v>
      </c>
      <c r="Z1652" s="177" t="s">
        <v>5221</v>
      </c>
      <c r="AA1652" s="525" t="s">
        <v>4760</v>
      </c>
      <c r="AB1652" s="399" t="str">
        <f t="shared" si="334"/>
        <v>DC1CB31</v>
      </c>
      <c r="AC1652" s="399" t="str">
        <f t="shared" si="335"/>
        <v>DC1CB31-DC</v>
      </c>
      <c r="AD1652" t="str">
        <f>Y1652&amp;"-"&amp;VLOOKUP(AC1652,'LICH THI'!C:AA,9,0)</f>
        <v>64DCKT3184-42469</v>
      </c>
      <c r="AE1652">
        <f t="shared" si="336"/>
        <v>1</v>
      </c>
    </row>
    <row r="1653" spans="1:31" x14ac:dyDescent="0.25">
      <c r="A1653" s="436" t="str">
        <f t="shared" si="326"/>
        <v>DC1CB31-DC-332</v>
      </c>
      <c r="B1653" s="436">
        <f>COUNTIF(AC$4:AC1653,AC1653)</f>
        <v>332</v>
      </c>
      <c r="C1653" s="436" t="str">
        <f t="shared" si="327"/>
        <v>DC1CB31-DC</v>
      </c>
      <c r="D1653" s="436">
        <f>VLOOKUP(C1653,'LICH THI'!C:AA,12,0)</f>
        <v>597</v>
      </c>
      <c r="E1653" s="436">
        <f>VLOOKUP(C1653,'LICH THI'!C:AA,13,0)</f>
        <v>45</v>
      </c>
      <c r="F1653" s="436">
        <f t="shared" si="337"/>
        <v>45</v>
      </c>
      <c r="G1653" s="436">
        <f>VLOOKUP(C1653,'LICH THI'!C:AA,14,0)</f>
        <v>14</v>
      </c>
      <c r="H1653" s="436">
        <f t="shared" si="328"/>
        <v>8</v>
      </c>
      <c r="I1653" s="436" t="str">
        <f t="shared" si="329"/>
        <v>Trần Thị Nga</v>
      </c>
      <c r="J1653" s="436"/>
      <c r="K1653" s="436">
        <f t="shared" si="330"/>
        <v>9</v>
      </c>
      <c r="L1653" s="436" t="str">
        <f t="shared" si="331"/>
        <v>DC1CB31-DC-9</v>
      </c>
      <c r="M1653" s="436">
        <f t="shared" si="332"/>
        <v>31</v>
      </c>
      <c r="N1653" s="437">
        <f t="shared" si="338"/>
        <v>432</v>
      </c>
      <c r="O1653" s="437"/>
      <c r="P1653" s="430" t="str">
        <f t="shared" si="333"/>
        <v/>
      </c>
      <c r="U1653" s="177">
        <v>107</v>
      </c>
      <c r="V1653" s="177" t="s">
        <v>3378</v>
      </c>
      <c r="W1653" s="177" t="s">
        <v>2716</v>
      </c>
      <c r="X1653" s="177" t="s">
        <v>2676</v>
      </c>
      <c r="Y1653" s="177" t="s">
        <v>4535</v>
      </c>
      <c r="Z1653" s="177" t="s">
        <v>5221</v>
      </c>
      <c r="AA1653" s="525" t="s">
        <v>4536</v>
      </c>
      <c r="AB1653" s="399" t="str">
        <f t="shared" si="334"/>
        <v>DC1CB31</v>
      </c>
      <c r="AC1653" s="399" t="str">
        <f t="shared" si="335"/>
        <v>DC1CB31-DC</v>
      </c>
      <c r="AD1653" t="str">
        <f>Y1653&amp;"-"&amp;VLOOKUP(AC1653,'LICH THI'!C:AA,9,0)</f>
        <v>64DCKT3126-42469</v>
      </c>
      <c r="AE1653">
        <f t="shared" si="336"/>
        <v>1</v>
      </c>
    </row>
    <row r="1654" spans="1:31" x14ac:dyDescent="0.25">
      <c r="A1654" s="436" t="str">
        <f t="shared" si="326"/>
        <v>DC1CB31-DC-333</v>
      </c>
      <c r="B1654" s="436">
        <f>COUNTIF(AC$4:AC1654,AC1654)</f>
        <v>333</v>
      </c>
      <c r="C1654" s="436" t="str">
        <f t="shared" si="327"/>
        <v>DC1CB31-DC</v>
      </c>
      <c r="D1654" s="436">
        <f>VLOOKUP(C1654,'LICH THI'!C:AA,12,0)</f>
        <v>597</v>
      </c>
      <c r="E1654" s="436">
        <f>VLOOKUP(C1654,'LICH THI'!C:AA,13,0)</f>
        <v>45</v>
      </c>
      <c r="F1654" s="436">
        <f t="shared" si="337"/>
        <v>45</v>
      </c>
      <c r="G1654" s="436">
        <f>VLOOKUP(C1654,'LICH THI'!C:AA,14,0)</f>
        <v>14</v>
      </c>
      <c r="H1654" s="436">
        <f t="shared" si="328"/>
        <v>8</v>
      </c>
      <c r="I1654" s="436" t="str">
        <f t="shared" si="329"/>
        <v>Trần Thị Nga</v>
      </c>
      <c r="J1654" s="436"/>
      <c r="K1654" s="436">
        <f t="shared" si="330"/>
        <v>9</v>
      </c>
      <c r="L1654" s="436" t="str">
        <f t="shared" si="331"/>
        <v>DC1CB31-DC-9</v>
      </c>
      <c r="M1654" s="436">
        <f t="shared" si="332"/>
        <v>31</v>
      </c>
      <c r="N1654" s="437">
        <f t="shared" si="338"/>
        <v>433</v>
      </c>
      <c r="O1654" s="437"/>
      <c r="P1654" s="430" t="str">
        <f t="shared" si="333"/>
        <v/>
      </c>
      <c r="U1654" s="177">
        <v>107</v>
      </c>
      <c r="V1654" s="177" t="s">
        <v>3378</v>
      </c>
      <c r="W1654" s="177" t="s">
        <v>2716</v>
      </c>
      <c r="X1654" s="177" t="s">
        <v>2676</v>
      </c>
      <c r="Y1654" s="177" t="s">
        <v>4535</v>
      </c>
      <c r="Z1654" s="177" t="s">
        <v>5221</v>
      </c>
      <c r="AA1654" s="525" t="s">
        <v>4536</v>
      </c>
      <c r="AB1654" s="399" t="str">
        <f t="shared" si="334"/>
        <v>DC1CB31</v>
      </c>
      <c r="AC1654" s="399" t="str">
        <f t="shared" si="335"/>
        <v>DC1CB31-DC</v>
      </c>
      <c r="AD1654" t="str">
        <f>Y1654&amp;"-"&amp;VLOOKUP(AC1654,'LICH THI'!C:AA,9,0)</f>
        <v>64DCKT3126-42469</v>
      </c>
      <c r="AE1654">
        <f t="shared" si="336"/>
        <v>1</v>
      </c>
    </row>
    <row r="1655" spans="1:31" x14ac:dyDescent="0.25">
      <c r="A1655" s="436" t="str">
        <f t="shared" si="326"/>
        <v>DC1CB31-DC-334</v>
      </c>
      <c r="B1655" s="436">
        <f>COUNTIF(AC$4:AC1655,AC1655)</f>
        <v>334</v>
      </c>
      <c r="C1655" s="436" t="str">
        <f t="shared" si="327"/>
        <v>DC1CB31-DC</v>
      </c>
      <c r="D1655" s="436">
        <f>VLOOKUP(C1655,'LICH THI'!C:AA,12,0)</f>
        <v>597</v>
      </c>
      <c r="E1655" s="436">
        <f>VLOOKUP(C1655,'LICH THI'!C:AA,13,0)</f>
        <v>45</v>
      </c>
      <c r="F1655" s="436">
        <f t="shared" si="337"/>
        <v>45</v>
      </c>
      <c r="G1655" s="436">
        <f>VLOOKUP(C1655,'LICH THI'!C:AA,14,0)</f>
        <v>14</v>
      </c>
      <c r="H1655" s="436">
        <f t="shared" si="328"/>
        <v>8</v>
      </c>
      <c r="I1655" s="436" t="str">
        <f t="shared" si="329"/>
        <v>Trịnh Thị Nga</v>
      </c>
      <c r="J1655" s="436"/>
      <c r="K1655" s="436">
        <f t="shared" si="330"/>
        <v>9</v>
      </c>
      <c r="L1655" s="436" t="str">
        <f t="shared" si="331"/>
        <v>DC1CB31-DC-9</v>
      </c>
      <c r="M1655" s="436">
        <f t="shared" si="332"/>
        <v>31</v>
      </c>
      <c r="N1655" s="437">
        <f t="shared" si="338"/>
        <v>434</v>
      </c>
      <c r="O1655" s="437"/>
      <c r="P1655" s="430" t="str">
        <f t="shared" si="333"/>
        <v/>
      </c>
      <c r="U1655" s="177">
        <v>284</v>
      </c>
      <c r="V1655" s="177" t="s">
        <v>3556</v>
      </c>
      <c r="W1655" s="177" t="s">
        <v>4272</v>
      </c>
      <c r="X1655" s="177" t="s">
        <v>2676</v>
      </c>
      <c r="Y1655" s="177" t="s">
        <v>4430</v>
      </c>
      <c r="Z1655" s="177" t="s">
        <v>5221</v>
      </c>
      <c r="AA1655" s="525" t="s">
        <v>4431</v>
      </c>
      <c r="AB1655" s="399" t="str">
        <f t="shared" si="334"/>
        <v>DC1CB31</v>
      </c>
      <c r="AC1655" s="399" t="str">
        <f t="shared" si="335"/>
        <v>DC1CB31-DC</v>
      </c>
      <c r="AD1655" t="str">
        <f>Y1655&amp;"-"&amp;VLOOKUP(AC1655,'LICH THI'!C:AA,9,0)</f>
        <v>65DCQT22653-42469</v>
      </c>
      <c r="AE1655">
        <f t="shared" si="336"/>
        <v>1</v>
      </c>
    </row>
    <row r="1656" spans="1:31" x14ac:dyDescent="0.25">
      <c r="A1656" s="436" t="str">
        <f t="shared" si="326"/>
        <v>DC1CB31-DC-335</v>
      </c>
      <c r="B1656" s="436">
        <f>COUNTIF(AC$4:AC1656,AC1656)</f>
        <v>335</v>
      </c>
      <c r="C1656" s="436" t="str">
        <f t="shared" si="327"/>
        <v>DC1CB31-DC</v>
      </c>
      <c r="D1656" s="436">
        <f>VLOOKUP(C1656,'LICH THI'!C:AA,12,0)</f>
        <v>597</v>
      </c>
      <c r="E1656" s="436">
        <f>VLOOKUP(C1656,'LICH THI'!C:AA,13,0)</f>
        <v>45</v>
      </c>
      <c r="F1656" s="436">
        <f t="shared" si="337"/>
        <v>45</v>
      </c>
      <c r="G1656" s="436">
        <f>VLOOKUP(C1656,'LICH THI'!C:AA,14,0)</f>
        <v>14</v>
      </c>
      <c r="H1656" s="436">
        <f t="shared" si="328"/>
        <v>8</v>
      </c>
      <c r="I1656" s="436" t="str">
        <f t="shared" si="329"/>
        <v>Trịnh Thị Nga</v>
      </c>
      <c r="J1656" s="436"/>
      <c r="K1656" s="436">
        <f t="shared" si="330"/>
        <v>9</v>
      </c>
      <c r="L1656" s="436" t="str">
        <f t="shared" si="331"/>
        <v>DC1CB31-DC-9</v>
      </c>
      <c r="M1656" s="436">
        <f t="shared" si="332"/>
        <v>31</v>
      </c>
      <c r="N1656" s="437">
        <f t="shared" si="338"/>
        <v>435</v>
      </c>
      <c r="O1656" s="437"/>
      <c r="P1656" s="430" t="str">
        <f t="shared" si="333"/>
        <v/>
      </c>
      <c r="U1656" s="177">
        <v>284</v>
      </c>
      <c r="V1656" s="177" t="s">
        <v>3556</v>
      </c>
      <c r="W1656" s="177" t="s">
        <v>4272</v>
      </c>
      <c r="X1656" s="177" t="s">
        <v>2676</v>
      </c>
      <c r="Y1656" s="177" t="s">
        <v>4430</v>
      </c>
      <c r="Z1656" s="177" t="s">
        <v>5221</v>
      </c>
      <c r="AA1656" s="525" t="s">
        <v>4431</v>
      </c>
      <c r="AB1656" s="399" t="str">
        <f t="shared" si="334"/>
        <v>DC1CB31</v>
      </c>
      <c r="AC1656" s="399" t="str">
        <f t="shared" si="335"/>
        <v>DC1CB31-DC</v>
      </c>
      <c r="AD1656" t="str">
        <f>Y1656&amp;"-"&amp;VLOOKUP(AC1656,'LICH THI'!C:AA,9,0)</f>
        <v>65DCQT22653-42469</v>
      </c>
      <c r="AE1656">
        <f t="shared" si="336"/>
        <v>1</v>
      </c>
    </row>
    <row r="1657" spans="1:31" x14ac:dyDescent="0.25">
      <c r="A1657" s="436" t="str">
        <f t="shared" si="326"/>
        <v>DC1CB31-DC-336</v>
      </c>
      <c r="B1657" s="436">
        <f>COUNTIF(AC$4:AC1657,AC1657)</f>
        <v>336</v>
      </c>
      <c r="C1657" s="436" t="str">
        <f t="shared" si="327"/>
        <v>DC1CB31-DC</v>
      </c>
      <c r="D1657" s="436">
        <f>VLOOKUP(C1657,'LICH THI'!C:AA,12,0)</f>
        <v>597</v>
      </c>
      <c r="E1657" s="436">
        <f>VLOOKUP(C1657,'LICH THI'!C:AA,13,0)</f>
        <v>45</v>
      </c>
      <c r="F1657" s="436">
        <f t="shared" si="337"/>
        <v>45</v>
      </c>
      <c r="G1657" s="436">
        <f>VLOOKUP(C1657,'LICH THI'!C:AA,14,0)</f>
        <v>14</v>
      </c>
      <c r="H1657" s="436">
        <f t="shared" si="328"/>
        <v>8</v>
      </c>
      <c r="I1657" s="436" t="str">
        <f t="shared" si="329"/>
        <v>Nguyễn Thị Hoàng Ngân</v>
      </c>
      <c r="J1657" s="436"/>
      <c r="K1657" s="436">
        <f t="shared" si="330"/>
        <v>9</v>
      </c>
      <c r="L1657" s="436" t="str">
        <f t="shared" si="331"/>
        <v>DC1CB31-DC-9</v>
      </c>
      <c r="M1657" s="436">
        <f t="shared" si="332"/>
        <v>31</v>
      </c>
      <c r="N1657" s="437">
        <f t="shared" si="338"/>
        <v>436</v>
      </c>
      <c r="O1657" s="437"/>
      <c r="P1657" s="430" t="str">
        <f t="shared" si="333"/>
        <v/>
      </c>
      <c r="U1657" s="177">
        <v>279</v>
      </c>
      <c r="V1657" s="177" t="s">
        <v>4382</v>
      </c>
      <c r="W1657" s="177" t="s">
        <v>5546</v>
      </c>
      <c r="X1657" s="177" t="s">
        <v>4032</v>
      </c>
      <c r="Y1657" s="177" t="s">
        <v>5946</v>
      </c>
      <c r="Z1657" s="177" t="s">
        <v>5221</v>
      </c>
      <c r="AA1657" s="525" t="s">
        <v>3570</v>
      </c>
      <c r="AB1657" s="399" t="str">
        <f t="shared" si="334"/>
        <v>DC1CB31</v>
      </c>
      <c r="AC1657" s="399" t="str">
        <f t="shared" si="335"/>
        <v>DC1CB31-DC</v>
      </c>
      <c r="AD1657" t="str">
        <f>Y1657&amp;"-"&amp;VLOOKUP(AC1657,'LICH THI'!C:AA,9,0)</f>
        <v>65DCQT21890-42469</v>
      </c>
      <c r="AE1657">
        <f t="shared" si="336"/>
        <v>1</v>
      </c>
    </row>
    <row r="1658" spans="1:31" x14ac:dyDescent="0.25">
      <c r="A1658" s="436" t="str">
        <f t="shared" si="326"/>
        <v>DC1CB31-DC-337</v>
      </c>
      <c r="B1658" s="436">
        <f>COUNTIF(AC$4:AC1658,AC1658)</f>
        <v>337</v>
      </c>
      <c r="C1658" s="436" t="str">
        <f t="shared" si="327"/>
        <v>DC1CB31-DC</v>
      </c>
      <c r="D1658" s="436">
        <f>VLOOKUP(C1658,'LICH THI'!C:AA,12,0)</f>
        <v>597</v>
      </c>
      <c r="E1658" s="436">
        <f>VLOOKUP(C1658,'LICH THI'!C:AA,13,0)</f>
        <v>45</v>
      </c>
      <c r="F1658" s="436">
        <f t="shared" si="337"/>
        <v>45</v>
      </c>
      <c r="G1658" s="436">
        <f>VLOOKUP(C1658,'LICH THI'!C:AA,14,0)</f>
        <v>14</v>
      </c>
      <c r="H1658" s="436">
        <f t="shared" si="328"/>
        <v>8</v>
      </c>
      <c r="I1658" s="436" t="str">
        <f t="shared" si="329"/>
        <v>Nguyễn Thị Hoàng Ngân</v>
      </c>
      <c r="J1658" s="436"/>
      <c r="K1658" s="436">
        <f t="shared" si="330"/>
        <v>9</v>
      </c>
      <c r="L1658" s="436" t="str">
        <f t="shared" si="331"/>
        <v>DC1CB31-DC-9</v>
      </c>
      <c r="M1658" s="436">
        <f t="shared" si="332"/>
        <v>31</v>
      </c>
      <c r="N1658" s="437">
        <f t="shared" si="338"/>
        <v>437</v>
      </c>
      <c r="O1658" s="437"/>
      <c r="P1658" s="430" t="str">
        <f t="shared" si="333"/>
        <v/>
      </c>
      <c r="U1658" s="177">
        <v>279</v>
      </c>
      <c r="V1658" s="177" t="s">
        <v>4382</v>
      </c>
      <c r="W1658" s="177" t="s">
        <v>5546</v>
      </c>
      <c r="X1658" s="177" t="s">
        <v>4032</v>
      </c>
      <c r="Y1658" s="177" t="s">
        <v>5946</v>
      </c>
      <c r="Z1658" s="177" t="s">
        <v>5221</v>
      </c>
      <c r="AA1658" s="525" t="s">
        <v>3570</v>
      </c>
      <c r="AB1658" s="399" t="str">
        <f t="shared" si="334"/>
        <v>DC1CB31</v>
      </c>
      <c r="AC1658" s="399" t="str">
        <f t="shared" si="335"/>
        <v>DC1CB31-DC</v>
      </c>
      <c r="AD1658" t="str">
        <f>Y1658&amp;"-"&amp;VLOOKUP(AC1658,'LICH THI'!C:AA,9,0)</f>
        <v>65DCQT21890-42469</v>
      </c>
      <c r="AE1658">
        <f t="shared" si="336"/>
        <v>1</v>
      </c>
    </row>
    <row r="1659" spans="1:31" x14ac:dyDescent="0.25">
      <c r="A1659" s="436" t="str">
        <f t="shared" si="326"/>
        <v>DC1CB31-DC-338</v>
      </c>
      <c r="B1659" s="436">
        <f>COUNTIF(AC$4:AC1659,AC1659)</f>
        <v>338</v>
      </c>
      <c r="C1659" s="436" t="str">
        <f t="shared" si="327"/>
        <v>DC1CB31-DC</v>
      </c>
      <c r="D1659" s="436">
        <f>VLOOKUP(C1659,'LICH THI'!C:AA,12,0)</f>
        <v>597</v>
      </c>
      <c r="E1659" s="436">
        <f>VLOOKUP(C1659,'LICH THI'!C:AA,13,0)</f>
        <v>45</v>
      </c>
      <c r="F1659" s="436">
        <f t="shared" si="337"/>
        <v>45</v>
      </c>
      <c r="G1659" s="436">
        <f>VLOOKUP(C1659,'LICH THI'!C:AA,14,0)</f>
        <v>14</v>
      </c>
      <c r="H1659" s="436">
        <f t="shared" si="328"/>
        <v>8</v>
      </c>
      <c r="I1659" s="436" t="str">
        <f t="shared" si="329"/>
        <v>Trần Thị Ngoan</v>
      </c>
      <c r="J1659" s="436"/>
      <c r="K1659" s="436">
        <f t="shared" si="330"/>
        <v>9</v>
      </c>
      <c r="L1659" s="436" t="str">
        <f t="shared" si="331"/>
        <v>DC1CB31-DC-9</v>
      </c>
      <c r="M1659" s="436">
        <f t="shared" si="332"/>
        <v>31</v>
      </c>
      <c r="N1659" s="437">
        <f t="shared" si="338"/>
        <v>438</v>
      </c>
      <c r="O1659" s="437"/>
      <c r="P1659" s="430" t="str">
        <f t="shared" si="333"/>
        <v/>
      </c>
      <c r="U1659" s="177">
        <v>120</v>
      </c>
      <c r="V1659" s="177" t="s">
        <v>3826</v>
      </c>
      <c r="W1659" s="177" t="s">
        <v>2716</v>
      </c>
      <c r="X1659" s="177" t="s">
        <v>6206</v>
      </c>
      <c r="Y1659" s="177" t="s">
        <v>6207</v>
      </c>
      <c r="Z1659" s="177" t="s">
        <v>5221</v>
      </c>
      <c r="AA1659" s="525" t="s">
        <v>5359</v>
      </c>
      <c r="AB1659" s="399" t="str">
        <f t="shared" si="334"/>
        <v>DC1CB31</v>
      </c>
      <c r="AC1659" s="399" t="str">
        <f t="shared" si="335"/>
        <v>DC1CB31-DC</v>
      </c>
      <c r="AD1659" t="str">
        <f>Y1659&amp;"-"&amp;VLOOKUP(AC1659,'LICH THI'!C:AA,9,0)</f>
        <v>64DCKT3189-42469</v>
      </c>
      <c r="AE1659">
        <f t="shared" si="336"/>
        <v>1</v>
      </c>
    </row>
    <row r="1660" spans="1:31" x14ac:dyDescent="0.25">
      <c r="A1660" s="436" t="str">
        <f t="shared" si="326"/>
        <v>DC1CB31-DC-339</v>
      </c>
      <c r="B1660" s="436">
        <f>COUNTIF(AC$4:AC1660,AC1660)</f>
        <v>339</v>
      </c>
      <c r="C1660" s="436" t="str">
        <f t="shared" si="327"/>
        <v>DC1CB31-DC</v>
      </c>
      <c r="D1660" s="436">
        <f>VLOOKUP(C1660,'LICH THI'!C:AA,12,0)</f>
        <v>597</v>
      </c>
      <c r="E1660" s="436">
        <f>VLOOKUP(C1660,'LICH THI'!C:AA,13,0)</f>
        <v>45</v>
      </c>
      <c r="F1660" s="436">
        <f t="shared" si="337"/>
        <v>45</v>
      </c>
      <c r="G1660" s="436">
        <f>VLOOKUP(C1660,'LICH THI'!C:AA,14,0)</f>
        <v>14</v>
      </c>
      <c r="H1660" s="436">
        <f t="shared" si="328"/>
        <v>8</v>
      </c>
      <c r="I1660" s="436" t="str">
        <f t="shared" si="329"/>
        <v>Trần Thị Ngoan</v>
      </c>
      <c r="J1660" s="436"/>
      <c r="K1660" s="436">
        <f t="shared" si="330"/>
        <v>9</v>
      </c>
      <c r="L1660" s="436" t="str">
        <f t="shared" si="331"/>
        <v>DC1CB31-DC-9</v>
      </c>
      <c r="M1660" s="436">
        <f t="shared" si="332"/>
        <v>31</v>
      </c>
      <c r="N1660" s="437">
        <f t="shared" si="338"/>
        <v>439</v>
      </c>
      <c r="O1660" s="437"/>
      <c r="P1660" s="430" t="str">
        <f t="shared" si="333"/>
        <v/>
      </c>
      <c r="U1660" s="177">
        <v>120</v>
      </c>
      <c r="V1660" s="177" t="s">
        <v>3826</v>
      </c>
      <c r="W1660" s="177" t="s">
        <v>2716</v>
      </c>
      <c r="X1660" s="177" t="s">
        <v>6206</v>
      </c>
      <c r="Y1660" s="177" t="s">
        <v>6207</v>
      </c>
      <c r="Z1660" s="177" t="s">
        <v>5221</v>
      </c>
      <c r="AA1660" s="525" t="s">
        <v>5359</v>
      </c>
      <c r="AB1660" s="399" t="str">
        <f t="shared" si="334"/>
        <v>DC1CB31</v>
      </c>
      <c r="AC1660" s="399" t="str">
        <f t="shared" si="335"/>
        <v>DC1CB31-DC</v>
      </c>
      <c r="AD1660" t="str">
        <f>Y1660&amp;"-"&amp;VLOOKUP(AC1660,'LICH THI'!C:AA,9,0)</f>
        <v>64DCKT3189-42469</v>
      </c>
      <c r="AE1660">
        <f t="shared" si="336"/>
        <v>1</v>
      </c>
    </row>
    <row r="1661" spans="1:31" x14ac:dyDescent="0.25">
      <c r="A1661" s="436" t="str">
        <f t="shared" si="326"/>
        <v>DC1CB31-DC-340</v>
      </c>
      <c r="B1661" s="436">
        <f>COUNTIF(AC$4:AC1661,AC1661)</f>
        <v>340</v>
      </c>
      <c r="C1661" s="436" t="str">
        <f t="shared" si="327"/>
        <v>DC1CB31-DC</v>
      </c>
      <c r="D1661" s="436">
        <f>VLOOKUP(C1661,'LICH THI'!C:AA,12,0)</f>
        <v>597</v>
      </c>
      <c r="E1661" s="436">
        <f>VLOOKUP(C1661,'LICH THI'!C:AA,13,0)</f>
        <v>45</v>
      </c>
      <c r="F1661" s="436">
        <f t="shared" si="337"/>
        <v>45</v>
      </c>
      <c r="G1661" s="436">
        <f>VLOOKUP(C1661,'LICH THI'!C:AA,14,0)</f>
        <v>14</v>
      </c>
      <c r="H1661" s="436">
        <f t="shared" si="328"/>
        <v>8</v>
      </c>
      <c r="I1661" s="436" t="str">
        <f t="shared" si="329"/>
        <v>Bùi Quang Ngọc</v>
      </c>
      <c r="J1661" s="436"/>
      <c r="K1661" s="436">
        <f t="shared" si="330"/>
        <v>9</v>
      </c>
      <c r="L1661" s="436" t="str">
        <f t="shared" si="331"/>
        <v>DC1CB31-DC-9</v>
      </c>
      <c r="M1661" s="436">
        <f t="shared" si="332"/>
        <v>31</v>
      </c>
      <c r="N1661" s="437">
        <f t="shared" si="338"/>
        <v>440</v>
      </c>
      <c r="O1661" s="437"/>
      <c r="P1661" s="430" t="str">
        <f t="shared" si="333"/>
        <v/>
      </c>
      <c r="U1661" s="177">
        <v>78</v>
      </c>
      <c r="V1661" s="177" t="s">
        <v>3325</v>
      </c>
      <c r="W1661" s="177" t="s">
        <v>4726</v>
      </c>
      <c r="X1661" s="177" t="s">
        <v>3064</v>
      </c>
      <c r="Y1661" s="177" t="s">
        <v>4727</v>
      </c>
      <c r="Z1661" s="177" t="s">
        <v>5221</v>
      </c>
      <c r="AA1661" s="525" t="s">
        <v>3634</v>
      </c>
      <c r="AB1661" s="399" t="str">
        <f t="shared" si="334"/>
        <v>DC1CB31</v>
      </c>
      <c r="AC1661" s="399" t="str">
        <f t="shared" si="335"/>
        <v>DC1CB31-DC</v>
      </c>
      <c r="AD1661" t="str">
        <f>Y1661&amp;"-"&amp;VLOOKUP(AC1661,'LICH THI'!C:AA,9,0)</f>
        <v>64DCDT3153-42469</v>
      </c>
      <c r="AE1661">
        <f t="shared" si="336"/>
        <v>1</v>
      </c>
    </row>
    <row r="1662" spans="1:31" x14ac:dyDescent="0.25">
      <c r="A1662" s="436" t="str">
        <f t="shared" si="326"/>
        <v>DC1CB31-DC-341</v>
      </c>
      <c r="B1662" s="436">
        <f>COUNTIF(AC$4:AC1662,AC1662)</f>
        <v>341</v>
      </c>
      <c r="C1662" s="436" t="str">
        <f t="shared" si="327"/>
        <v>DC1CB31-DC</v>
      </c>
      <c r="D1662" s="436">
        <f>VLOOKUP(C1662,'LICH THI'!C:AA,12,0)</f>
        <v>597</v>
      </c>
      <c r="E1662" s="436">
        <f>VLOOKUP(C1662,'LICH THI'!C:AA,13,0)</f>
        <v>45</v>
      </c>
      <c r="F1662" s="436">
        <f t="shared" si="337"/>
        <v>45</v>
      </c>
      <c r="G1662" s="436">
        <f>VLOOKUP(C1662,'LICH THI'!C:AA,14,0)</f>
        <v>14</v>
      </c>
      <c r="H1662" s="436">
        <f t="shared" si="328"/>
        <v>8</v>
      </c>
      <c r="I1662" s="436" t="str">
        <f t="shared" si="329"/>
        <v>Bùi Quang Ngọc</v>
      </c>
      <c r="J1662" s="436"/>
      <c r="K1662" s="436">
        <f t="shared" si="330"/>
        <v>9</v>
      </c>
      <c r="L1662" s="436" t="str">
        <f t="shared" si="331"/>
        <v>DC1CB31-DC-9</v>
      </c>
      <c r="M1662" s="436">
        <f t="shared" si="332"/>
        <v>31</v>
      </c>
      <c r="N1662" s="437">
        <f t="shared" si="338"/>
        <v>441</v>
      </c>
      <c r="O1662" s="437"/>
      <c r="P1662" s="430" t="str">
        <f t="shared" si="333"/>
        <v/>
      </c>
      <c r="U1662" s="177">
        <v>78</v>
      </c>
      <c r="V1662" s="177" t="s">
        <v>3325</v>
      </c>
      <c r="W1662" s="177" t="s">
        <v>4726</v>
      </c>
      <c r="X1662" s="177" t="s">
        <v>3064</v>
      </c>
      <c r="Y1662" s="177" t="s">
        <v>4727</v>
      </c>
      <c r="Z1662" s="177" t="s">
        <v>5221</v>
      </c>
      <c r="AA1662" s="525" t="s">
        <v>3634</v>
      </c>
      <c r="AB1662" s="399" t="str">
        <f t="shared" si="334"/>
        <v>DC1CB31</v>
      </c>
      <c r="AC1662" s="399" t="str">
        <f t="shared" si="335"/>
        <v>DC1CB31-DC</v>
      </c>
      <c r="AD1662" t="str">
        <f>Y1662&amp;"-"&amp;VLOOKUP(AC1662,'LICH THI'!C:AA,9,0)</f>
        <v>64DCDT3153-42469</v>
      </c>
      <c r="AE1662">
        <f t="shared" si="336"/>
        <v>1</v>
      </c>
    </row>
    <row r="1663" spans="1:31" x14ac:dyDescent="0.25">
      <c r="A1663" s="436" t="str">
        <f t="shared" si="326"/>
        <v>DC1CB31-DC-342</v>
      </c>
      <c r="B1663" s="436">
        <f>COUNTIF(AC$4:AC1663,AC1663)</f>
        <v>342</v>
      </c>
      <c r="C1663" s="436" t="str">
        <f t="shared" si="327"/>
        <v>DC1CB31-DC</v>
      </c>
      <c r="D1663" s="436">
        <f>VLOOKUP(C1663,'LICH THI'!C:AA,12,0)</f>
        <v>597</v>
      </c>
      <c r="E1663" s="436">
        <f>VLOOKUP(C1663,'LICH THI'!C:AA,13,0)</f>
        <v>45</v>
      </c>
      <c r="F1663" s="436">
        <f t="shared" si="337"/>
        <v>45</v>
      </c>
      <c r="G1663" s="436">
        <f>VLOOKUP(C1663,'LICH THI'!C:AA,14,0)</f>
        <v>14</v>
      </c>
      <c r="H1663" s="436">
        <f t="shared" si="328"/>
        <v>8</v>
      </c>
      <c r="I1663" s="436" t="str">
        <f t="shared" si="329"/>
        <v>Nguyễn Thị Ngọc</v>
      </c>
      <c r="J1663" s="436"/>
      <c r="K1663" s="436">
        <f t="shared" si="330"/>
        <v>9</v>
      </c>
      <c r="L1663" s="436" t="str">
        <f t="shared" si="331"/>
        <v>DC1CB31-DC-9</v>
      </c>
      <c r="M1663" s="436">
        <f t="shared" si="332"/>
        <v>31</v>
      </c>
      <c r="N1663" s="437">
        <f t="shared" si="338"/>
        <v>442</v>
      </c>
      <c r="O1663" s="437"/>
      <c r="P1663" s="430" t="str">
        <f t="shared" si="333"/>
        <v/>
      </c>
      <c r="U1663" s="177">
        <v>131</v>
      </c>
      <c r="V1663" s="177" t="s">
        <v>3381</v>
      </c>
      <c r="W1663" s="177" t="s">
        <v>2619</v>
      </c>
      <c r="X1663" s="177" t="s">
        <v>3064</v>
      </c>
      <c r="Y1663" s="177" t="s">
        <v>4342</v>
      </c>
      <c r="Z1663" s="177" t="s">
        <v>5221</v>
      </c>
      <c r="AA1663" s="525" t="s">
        <v>3481</v>
      </c>
      <c r="AB1663" s="399" t="str">
        <f t="shared" si="334"/>
        <v>DC1CB31</v>
      </c>
      <c r="AC1663" s="399" t="str">
        <f t="shared" si="335"/>
        <v>DC1CB31-DC</v>
      </c>
      <c r="AD1663" t="str">
        <f>Y1663&amp;"-"&amp;VLOOKUP(AC1663,'LICH THI'!C:AA,9,0)</f>
        <v>64DCKT3278-42469</v>
      </c>
      <c r="AE1663">
        <f t="shared" si="336"/>
        <v>1</v>
      </c>
    </row>
    <row r="1664" spans="1:31" x14ac:dyDescent="0.25">
      <c r="A1664" s="436" t="str">
        <f t="shared" si="326"/>
        <v>DC1CB31-DC-343</v>
      </c>
      <c r="B1664" s="436">
        <f>COUNTIF(AC$4:AC1664,AC1664)</f>
        <v>343</v>
      </c>
      <c r="C1664" s="436" t="str">
        <f t="shared" si="327"/>
        <v>DC1CB31-DC</v>
      </c>
      <c r="D1664" s="436">
        <f>VLOOKUP(C1664,'LICH THI'!C:AA,12,0)</f>
        <v>597</v>
      </c>
      <c r="E1664" s="436">
        <f>VLOOKUP(C1664,'LICH THI'!C:AA,13,0)</f>
        <v>45</v>
      </c>
      <c r="F1664" s="436">
        <f t="shared" si="337"/>
        <v>45</v>
      </c>
      <c r="G1664" s="436">
        <f>VLOOKUP(C1664,'LICH THI'!C:AA,14,0)</f>
        <v>14</v>
      </c>
      <c r="H1664" s="436">
        <f t="shared" si="328"/>
        <v>8</v>
      </c>
      <c r="I1664" s="436" t="str">
        <f t="shared" si="329"/>
        <v>Nguyễn Thị Ngọc</v>
      </c>
      <c r="J1664" s="436"/>
      <c r="K1664" s="436">
        <f t="shared" si="330"/>
        <v>9</v>
      </c>
      <c r="L1664" s="436" t="str">
        <f t="shared" si="331"/>
        <v>DC1CB31-DC-9</v>
      </c>
      <c r="M1664" s="436">
        <f t="shared" si="332"/>
        <v>31</v>
      </c>
      <c r="N1664" s="437">
        <f t="shared" si="338"/>
        <v>443</v>
      </c>
      <c r="O1664" s="437"/>
      <c r="P1664" s="430" t="str">
        <f t="shared" si="333"/>
        <v/>
      </c>
      <c r="U1664" s="177">
        <v>131</v>
      </c>
      <c r="V1664" s="177" t="s">
        <v>3381</v>
      </c>
      <c r="W1664" s="177" t="s">
        <v>2619</v>
      </c>
      <c r="X1664" s="177" t="s">
        <v>3064</v>
      </c>
      <c r="Y1664" s="177" t="s">
        <v>4342</v>
      </c>
      <c r="Z1664" s="177" t="s">
        <v>5221</v>
      </c>
      <c r="AA1664" s="525" t="s">
        <v>3481</v>
      </c>
      <c r="AB1664" s="399" t="str">
        <f t="shared" si="334"/>
        <v>DC1CB31</v>
      </c>
      <c r="AC1664" s="399" t="str">
        <f t="shared" si="335"/>
        <v>DC1CB31-DC</v>
      </c>
      <c r="AD1664" t="str">
        <f>Y1664&amp;"-"&amp;VLOOKUP(AC1664,'LICH THI'!C:AA,9,0)</f>
        <v>64DCKT3278-42469</v>
      </c>
      <c r="AE1664">
        <f t="shared" si="336"/>
        <v>1</v>
      </c>
    </row>
    <row r="1665" spans="1:31" x14ac:dyDescent="0.25">
      <c r="A1665" s="436" t="str">
        <f t="shared" si="326"/>
        <v>DC1CB31-DC-344</v>
      </c>
      <c r="B1665" s="436">
        <f>COUNTIF(AC$4:AC1665,AC1665)</f>
        <v>344</v>
      </c>
      <c r="C1665" s="436" t="str">
        <f t="shared" si="327"/>
        <v>DC1CB31-DC</v>
      </c>
      <c r="D1665" s="436">
        <f>VLOOKUP(C1665,'LICH THI'!C:AA,12,0)</f>
        <v>597</v>
      </c>
      <c r="E1665" s="436">
        <f>VLOOKUP(C1665,'LICH THI'!C:AA,13,0)</f>
        <v>45</v>
      </c>
      <c r="F1665" s="436">
        <f t="shared" si="337"/>
        <v>45</v>
      </c>
      <c r="G1665" s="436">
        <f>VLOOKUP(C1665,'LICH THI'!C:AA,14,0)</f>
        <v>14</v>
      </c>
      <c r="H1665" s="436">
        <f t="shared" si="328"/>
        <v>8</v>
      </c>
      <c r="I1665" s="436" t="str">
        <f t="shared" si="329"/>
        <v>Đào Lê Thảo Nguyên</v>
      </c>
      <c r="J1665" s="436"/>
      <c r="K1665" s="436">
        <f t="shared" si="330"/>
        <v>9</v>
      </c>
      <c r="L1665" s="436" t="str">
        <f t="shared" si="331"/>
        <v>DC1CB31-DC-9</v>
      </c>
      <c r="M1665" s="436">
        <f t="shared" si="332"/>
        <v>31</v>
      </c>
      <c r="N1665" s="437">
        <f t="shared" si="338"/>
        <v>444</v>
      </c>
      <c r="O1665" s="437"/>
      <c r="P1665" s="430" t="str">
        <f t="shared" si="333"/>
        <v/>
      </c>
      <c r="U1665" s="177">
        <v>35</v>
      </c>
      <c r="V1665" s="177" t="s">
        <v>2897</v>
      </c>
      <c r="W1665" s="177" t="s">
        <v>6185</v>
      </c>
      <c r="X1665" s="177" t="s">
        <v>4673</v>
      </c>
      <c r="Y1665" s="177" t="s">
        <v>6186</v>
      </c>
      <c r="Z1665" s="177" t="s">
        <v>5221</v>
      </c>
      <c r="AA1665" s="525" t="s">
        <v>5208</v>
      </c>
      <c r="AB1665" s="399" t="str">
        <f t="shared" si="334"/>
        <v>DC1CB31</v>
      </c>
      <c r="AC1665" s="399" t="str">
        <f t="shared" si="335"/>
        <v>DC1CB31-DC</v>
      </c>
      <c r="AD1665" t="str">
        <f>Y1665&amp;"-"&amp;VLOOKUP(AC1665,'LICH THI'!C:AA,9,0)</f>
        <v>64DCDB3047-42469</v>
      </c>
      <c r="AE1665">
        <f t="shared" si="336"/>
        <v>1</v>
      </c>
    </row>
    <row r="1666" spans="1:31" x14ac:dyDescent="0.25">
      <c r="A1666" s="436" t="str">
        <f t="shared" si="326"/>
        <v>DC1CB31-DC-345</v>
      </c>
      <c r="B1666" s="436">
        <f>COUNTIF(AC$4:AC1666,AC1666)</f>
        <v>345</v>
      </c>
      <c r="C1666" s="436" t="str">
        <f t="shared" si="327"/>
        <v>DC1CB31-DC</v>
      </c>
      <c r="D1666" s="436">
        <f>VLOOKUP(C1666,'LICH THI'!C:AA,12,0)</f>
        <v>597</v>
      </c>
      <c r="E1666" s="436">
        <f>VLOOKUP(C1666,'LICH THI'!C:AA,13,0)</f>
        <v>45</v>
      </c>
      <c r="F1666" s="436">
        <f t="shared" si="337"/>
        <v>45</v>
      </c>
      <c r="G1666" s="436">
        <f>VLOOKUP(C1666,'LICH THI'!C:AA,14,0)</f>
        <v>14</v>
      </c>
      <c r="H1666" s="436">
        <f t="shared" si="328"/>
        <v>8</v>
      </c>
      <c r="I1666" s="436" t="str">
        <f t="shared" si="329"/>
        <v>Đào Lê Thảo Nguyên</v>
      </c>
      <c r="J1666" s="436"/>
      <c r="K1666" s="436">
        <f t="shared" si="330"/>
        <v>9</v>
      </c>
      <c r="L1666" s="436" t="str">
        <f t="shared" si="331"/>
        <v>DC1CB31-DC-9</v>
      </c>
      <c r="M1666" s="436">
        <f t="shared" si="332"/>
        <v>31</v>
      </c>
      <c r="N1666" s="437">
        <f t="shared" si="338"/>
        <v>445</v>
      </c>
      <c r="O1666" s="437"/>
      <c r="P1666" s="430" t="str">
        <f t="shared" si="333"/>
        <v/>
      </c>
      <c r="U1666" s="177">
        <v>35</v>
      </c>
      <c r="V1666" s="177" t="s">
        <v>2897</v>
      </c>
      <c r="W1666" s="177" t="s">
        <v>6185</v>
      </c>
      <c r="X1666" s="177" t="s">
        <v>4673</v>
      </c>
      <c r="Y1666" s="177" t="s">
        <v>6186</v>
      </c>
      <c r="Z1666" s="177" t="s">
        <v>5221</v>
      </c>
      <c r="AA1666" s="525" t="s">
        <v>5208</v>
      </c>
      <c r="AB1666" s="399" t="str">
        <f t="shared" si="334"/>
        <v>DC1CB31</v>
      </c>
      <c r="AC1666" s="399" t="str">
        <f t="shared" si="335"/>
        <v>DC1CB31-DC</v>
      </c>
      <c r="AD1666" t="str">
        <f>Y1666&amp;"-"&amp;VLOOKUP(AC1666,'LICH THI'!C:AA,9,0)</f>
        <v>64DCDB3047-42469</v>
      </c>
      <c r="AE1666">
        <f t="shared" si="336"/>
        <v>1</v>
      </c>
    </row>
    <row r="1667" spans="1:31" x14ac:dyDescent="0.25">
      <c r="A1667" s="436" t="str">
        <f t="shared" si="326"/>
        <v>DC1CB31-DC-346</v>
      </c>
      <c r="B1667" s="436">
        <f>COUNTIF(AC$4:AC1667,AC1667)</f>
        <v>346</v>
      </c>
      <c r="C1667" s="436" t="str">
        <f t="shared" si="327"/>
        <v>DC1CB31-DC</v>
      </c>
      <c r="D1667" s="436">
        <f>VLOOKUP(C1667,'LICH THI'!C:AA,12,0)</f>
        <v>597</v>
      </c>
      <c r="E1667" s="436">
        <f>VLOOKUP(C1667,'LICH THI'!C:AA,13,0)</f>
        <v>45</v>
      </c>
      <c r="F1667" s="436">
        <f t="shared" si="337"/>
        <v>45</v>
      </c>
      <c r="G1667" s="436">
        <f>VLOOKUP(C1667,'LICH THI'!C:AA,14,0)</f>
        <v>14</v>
      </c>
      <c r="H1667" s="436">
        <f t="shared" si="328"/>
        <v>8</v>
      </c>
      <c r="I1667" s="436" t="str">
        <f t="shared" si="329"/>
        <v>Nguyễn Phúc Nguyên</v>
      </c>
      <c r="J1667" s="436"/>
      <c r="K1667" s="436">
        <f t="shared" si="330"/>
        <v>9</v>
      </c>
      <c r="L1667" s="436" t="str">
        <f t="shared" si="331"/>
        <v>DC1CB31-DC-9</v>
      </c>
      <c r="M1667" s="436">
        <f t="shared" si="332"/>
        <v>31</v>
      </c>
      <c r="N1667" s="437">
        <f t="shared" si="338"/>
        <v>401</v>
      </c>
      <c r="O1667" s="437"/>
      <c r="P1667" s="430" t="str">
        <f t="shared" si="333"/>
        <v/>
      </c>
      <c r="U1667" s="177">
        <v>5</v>
      </c>
      <c r="V1667" s="177" t="s">
        <v>2790</v>
      </c>
      <c r="W1667" s="177" t="s">
        <v>3800</v>
      </c>
      <c r="X1667" s="177" t="s">
        <v>4673</v>
      </c>
      <c r="Y1667" s="177" t="s">
        <v>5092</v>
      </c>
      <c r="Z1667" s="177" t="s">
        <v>5221</v>
      </c>
      <c r="AA1667" s="525" t="s">
        <v>5093</v>
      </c>
      <c r="AB1667" s="399" t="str">
        <f t="shared" si="334"/>
        <v>DC1CB31</v>
      </c>
      <c r="AC1667" s="399" t="str">
        <f t="shared" si="335"/>
        <v>DC1CB31-DC</v>
      </c>
      <c r="AD1667" t="str">
        <f>Y1667&amp;"-"&amp;VLOOKUP(AC1667,'LICH THI'!C:AA,9,0)</f>
        <v>64DCCD3084-42469</v>
      </c>
      <c r="AE1667">
        <f t="shared" si="336"/>
        <v>1</v>
      </c>
    </row>
    <row r="1668" spans="1:31" x14ac:dyDescent="0.25">
      <c r="A1668" s="436" t="str">
        <f t="shared" si="326"/>
        <v>DC1CB31-DC-347</v>
      </c>
      <c r="B1668" s="436">
        <f>COUNTIF(AC$4:AC1668,AC1668)</f>
        <v>347</v>
      </c>
      <c r="C1668" s="436" t="str">
        <f t="shared" si="327"/>
        <v>DC1CB31-DC</v>
      </c>
      <c r="D1668" s="436">
        <f>VLOOKUP(C1668,'LICH THI'!C:AA,12,0)</f>
        <v>597</v>
      </c>
      <c r="E1668" s="436">
        <f>VLOOKUP(C1668,'LICH THI'!C:AA,13,0)</f>
        <v>45</v>
      </c>
      <c r="F1668" s="436">
        <f t="shared" si="337"/>
        <v>45</v>
      </c>
      <c r="G1668" s="436">
        <f>VLOOKUP(C1668,'LICH THI'!C:AA,14,0)</f>
        <v>14</v>
      </c>
      <c r="H1668" s="436">
        <f t="shared" si="328"/>
        <v>8</v>
      </c>
      <c r="I1668" s="436" t="str">
        <f t="shared" si="329"/>
        <v>Nguyễn Phúc Nguyên</v>
      </c>
      <c r="J1668" s="436"/>
      <c r="K1668" s="436">
        <f t="shared" si="330"/>
        <v>9</v>
      </c>
      <c r="L1668" s="436" t="str">
        <f t="shared" si="331"/>
        <v>DC1CB31-DC-9</v>
      </c>
      <c r="M1668" s="436">
        <f t="shared" si="332"/>
        <v>31</v>
      </c>
      <c r="N1668" s="437">
        <f t="shared" si="338"/>
        <v>402</v>
      </c>
      <c r="O1668" s="437"/>
      <c r="P1668" s="430" t="str">
        <f t="shared" si="333"/>
        <v/>
      </c>
      <c r="U1668" s="177">
        <v>5</v>
      </c>
      <c r="V1668" s="177" t="s">
        <v>2790</v>
      </c>
      <c r="W1668" s="177" t="s">
        <v>3800</v>
      </c>
      <c r="X1668" s="177" t="s">
        <v>4673</v>
      </c>
      <c r="Y1668" s="177" t="s">
        <v>5092</v>
      </c>
      <c r="Z1668" s="177" t="s">
        <v>5221</v>
      </c>
      <c r="AA1668" s="525" t="s">
        <v>5093</v>
      </c>
      <c r="AB1668" s="399" t="str">
        <f t="shared" si="334"/>
        <v>DC1CB31</v>
      </c>
      <c r="AC1668" s="399" t="str">
        <f t="shared" si="335"/>
        <v>DC1CB31-DC</v>
      </c>
      <c r="AD1668" t="str">
        <f>Y1668&amp;"-"&amp;VLOOKUP(AC1668,'LICH THI'!C:AA,9,0)</f>
        <v>64DCCD3084-42469</v>
      </c>
      <c r="AE1668">
        <f t="shared" si="336"/>
        <v>1</v>
      </c>
    </row>
    <row r="1669" spans="1:31" x14ac:dyDescent="0.25">
      <c r="A1669" s="436" t="str">
        <f t="shared" ref="A1669:A1732" si="339">C1669&amp;"-"&amp;B1669</f>
        <v>DC1CB31-DC-348</v>
      </c>
      <c r="B1669" s="436">
        <f>COUNTIF(AC$4:AC1669,AC1669)</f>
        <v>348</v>
      </c>
      <c r="C1669" s="436" t="str">
        <f t="shared" ref="C1669:C1732" si="340">_CT_MaHP1</f>
        <v>DC1CB31-DC</v>
      </c>
      <c r="D1669" s="436">
        <f>VLOOKUP(C1669,'LICH THI'!C:AA,12,0)</f>
        <v>597</v>
      </c>
      <c r="E1669" s="436">
        <f>VLOOKUP(C1669,'LICH THI'!C:AA,13,0)</f>
        <v>45</v>
      </c>
      <c r="F1669" s="436">
        <f t="shared" si="337"/>
        <v>45</v>
      </c>
      <c r="G1669" s="436">
        <f>VLOOKUP(C1669,'LICH THI'!C:AA,14,0)</f>
        <v>14</v>
      </c>
      <c r="H1669" s="436">
        <f t="shared" ref="H1669:H1732" si="341">IF(E1669=0,"",TRUNC((B1669+E1669-1)/E1669))</f>
        <v>8</v>
      </c>
      <c r="I1669" s="436" t="str">
        <f t="shared" ref="I1669:I1732" si="342">W1669&amp;" "&amp;X1669</f>
        <v>Nguyễn Thị Nguyệt</v>
      </c>
      <c r="J1669" s="436"/>
      <c r="K1669" s="436">
        <f t="shared" ref="K1669:K1732" si="343">IF(G1669=1,1,IF(H1669&lt;G1669,H1669+1,1))</f>
        <v>9</v>
      </c>
      <c r="L1669" s="436" t="str">
        <f t="shared" ref="L1669:L1732" si="344">C1669&amp;"-"&amp;K1669</f>
        <v>DC1CB31-DC-9</v>
      </c>
      <c r="M1669" s="436">
        <f t="shared" ref="M1669:M1732" si="345">IF(E1669=0,"",MOD(MID(C1669,6,2),E1669))</f>
        <v>31</v>
      </c>
      <c r="N1669" s="437">
        <f t="shared" si="338"/>
        <v>403</v>
      </c>
      <c r="O1669" s="437"/>
      <c r="P1669" s="430" t="str">
        <f t="shared" ref="P1669:P1732" si="346">IF(MOD(20*O1669,10)&lt;&gt;0,"SAI","")</f>
        <v/>
      </c>
      <c r="U1669" s="177">
        <v>108</v>
      </c>
      <c r="V1669" s="177" t="s">
        <v>3378</v>
      </c>
      <c r="W1669" s="177" t="s">
        <v>2619</v>
      </c>
      <c r="X1669" s="177" t="s">
        <v>4746</v>
      </c>
      <c r="Y1669" s="177" t="s">
        <v>5580</v>
      </c>
      <c r="Z1669" s="177" t="s">
        <v>5221</v>
      </c>
      <c r="AA1669" s="525" t="s">
        <v>4099</v>
      </c>
      <c r="AB1669" s="399" t="str">
        <f t="shared" ref="AB1669:AB1732" si="347">_CT_MaHP</f>
        <v>DC1CB31</v>
      </c>
      <c r="AC1669" s="399" t="str">
        <f t="shared" ref="AC1669:AC1732" si="348">_CT_MaHe</f>
        <v>DC1CB31-DC</v>
      </c>
      <c r="AD1669" t="str">
        <f>Y1669&amp;"-"&amp;VLOOKUP(AC1669,'LICH THI'!C:AA,9,0)</f>
        <v>64DCKT3200-42469</v>
      </c>
      <c r="AE1669">
        <f t="shared" ref="AE1669:AE1732" si="349">COUNTIF(AD1669,AD:AD)</f>
        <v>1</v>
      </c>
    </row>
    <row r="1670" spans="1:31" x14ac:dyDescent="0.25">
      <c r="A1670" s="436" t="str">
        <f t="shared" si="339"/>
        <v>DC1CB31-DC-349</v>
      </c>
      <c r="B1670" s="436">
        <f>COUNTIF(AC$4:AC1670,AC1670)</f>
        <v>349</v>
      </c>
      <c r="C1670" s="436" t="str">
        <f t="shared" si="340"/>
        <v>DC1CB31-DC</v>
      </c>
      <c r="D1670" s="436">
        <f>VLOOKUP(C1670,'LICH THI'!C:AA,12,0)</f>
        <v>597</v>
      </c>
      <c r="E1670" s="436">
        <f>VLOOKUP(C1670,'LICH THI'!C:AA,13,0)</f>
        <v>45</v>
      </c>
      <c r="F1670" s="436">
        <f t="shared" ref="F1670:F1733" si="350">IF(G1670="","",IF(G1670=H1670,D1670-(H1670-1)*E1670,E1670))</f>
        <v>45</v>
      </c>
      <c r="G1670" s="436">
        <f>VLOOKUP(C1670,'LICH THI'!C:AA,14,0)</f>
        <v>14</v>
      </c>
      <c r="H1670" s="436">
        <f t="shared" si="341"/>
        <v>8</v>
      </c>
      <c r="I1670" s="436" t="str">
        <f t="shared" si="342"/>
        <v>Nguyễn Thị Nguyệt</v>
      </c>
      <c r="J1670" s="436"/>
      <c r="K1670" s="436">
        <f t="shared" si="343"/>
        <v>9</v>
      </c>
      <c r="L1670" s="436" t="str">
        <f t="shared" si="344"/>
        <v>DC1CB31-DC-9</v>
      </c>
      <c r="M1670" s="436">
        <f t="shared" si="345"/>
        <v>31</v>
      </c>
      <c r="N1670" s="437">
        <f t="shared" ref="N1670:N1733" si="351">IF(F1670=0,"",(K1670-1)*$N$2+1+MOD(B1670-M1670,F1670))</f>
        <v>404</v>
      </c>
      <c r="O1670" s="437"/>
      <c r="P1670" s="430" t="str">
        <f t="shared" si="346"/>
        <v/>
      </c>
      <c r="U1670" s="177">
        <v>108</v>
      </c>
      <c r="V1670" s="177" t="s">
        <v>3378</v>
      </c>
      <c r="W1670" s="177" t="s">
        <v>2619</v>
      </c>
      <c r="X1670" s="177" t="s">
        <v>4746</v>
      </c>
      <c r="Y1670" s="177" t="s">
        <v>5580</v>
      </c>
      <c r="Z1670" s="177" t="s">
        <v>5221</v>
      </c>
      <c r="AA1670" s="525" t="s">
        <v>4099</v>
      </c>
      <c r="AB1670" s="399" t="str">
        <f t="shared" si="347"/>
        <v>DC1CB31</v>
      </c>
      <c r="AC1670" s="399" t="str">
        <f t="shared" si="348"/>
        <v>DC1CB31-DC</v>
      </c>
      <c r="AD1670" t="str">
        <f>Y1670&amp;"-"&amp;VLOOKUP(AC1670,'LICH THI'!C:AA,9,0)</f>
        <v>64DCKT3200-42469</v>
      </c>
      <c r="AE1670">
        <f t="shared" si="349"/>
        <v>1</v>
      </c>
    </row>
    <row r="1671" spans="1:31" x14ac:dyDescent="0.25">
      <c r="A1671" s="436" t="str">
        <f t="shared" si="339"/>
        <v>DC1CB31-DC-350</v>
      </c>
      <c r="B1671" s="436">
        <f>COUNTIF(AC$4:AC1671,AC1671)</f>
        <v>350</v>
      </c>
      <c r="C1671" s="436" t="str">
        <f t="shared" si="340"/>
        <v>DC1CB31-DC</v>
      </c>
      <c r="D1671" s="436">
        <f>VLOOKUP(C1671,'LICH THI'!C:AA,12,0)</f>
        <v>597</v>
      </c>
      <c r="E1671" s="436">
        <f>VLOOKUP(C1671,'LICH THI'!C:AA,13,0)</f>
        <v>45</v>
      </c>
      <c r="F1671" s="436">
        <f t="shared" si="350"/>
        <v>45</v>
      </c>
      <c r="G1671" s="436">
        <f>VLOOKUP(C1671,'LICH THI'!C:AA,14,0)</f>
        <v>14</v>
      </c>
      <c r="H1671" s="436">
        <f t="shared" si="341"/>
        <v>8</v>
      </c>
      <c r="I1671" s="436" t="str">
        <f t="shared" si="342"/>
        <v>Trần Thị Thanh Nhàn</v>
      </c>
      <c r="J1671" s="436"/>
      <c r="K1671" s="436">
        <f t="shared" si="343"/>
        <v>9</v>
      </c>
      <c r="L1671" s="436" t="str">
        <f t="shared" si="344"/>
        <v>DC1CB31-DC-9</v>
      </c>
      <c r="M1671" s="436">
        <f t="shared" si="345"/>
        <v>31</v>
      </c>
      <c r="N1671" s="437">
        <f t="shared" si="351"/>
        <v>405</v>
      </c>
      <c r="O1671" s="437"/>
      <c r="P1671" s="430" t="str">
        <f t="shared" si="346"/>
        <v/>
      </c>
      <c r="U1671" s="177">
        <v>289</v>
      </c>
      <c r="V1671" s="177" t="s">
        <v>4092</v>
      </c>
      <c r="W1671" s="177" t="s">
        <v>3028</v>
      </c>
      <c r="X1671" s="177" t="s">
        <v>4537</v>
      </c>
      <c r="Y1671" s="177" t="s">
        <v>6127</v>
      </c>
      <c r="Z1671" s="177" t="s">
        <v>5221</v>
      </c>
      <c r="AA1671" s="525" t="s">
        <v>5291</v>
      </c>
      <c r="AB1671" s="399" t="str">
        <f t="shared" si="347"/>
        <v>DC1CB31</v>
      </c>
      <c r="AC1671" s="399" t="str">
        <f t="shared" si="348"/>
        <v>DC1CB31-DC</v>
      </c>
      <c r="AD1671" t="str">
        <f>Y1671&amp;"-"&amp;VLOOKUP(AC1671,'LICH THI'!C:AA,9,0)</f>
        <v>65DCVL24407-42469</v>
      </c>
      <c r="AE1671">
        <f t="shared" si="349"/>
        <v>1</v>
      </c>
    </row>
    <row r="1672" spans="1:31" x14ac:dyDescent="0.25">
      <c r="A1672" s="436" t="str">
        <f t="shared" si="339"/>
        <v>DC1CB31-DC-351</v>
      </c>
      <c r="B1672" s="436">
        <f>COUNTIF(AC$4:AC1672,AC1672)</f>
        <v>351</v>
      </c>
      <c r="C1672" s="436" t="str">
        <f t="shared" si="340"/>
        <v>DC1CB31-DC</v>
      </c>
      <c r="D1672" s="436">
        <f>VLOOKUP(C1672,'LICH THI'!C:AA,12,0)</f>
        <v>597</v>
      </c>
      <c r="E1672" s="436">
        <f>VLOOKUP(C1672,'LICH THI'!C:AA,13,0)</f>
        <v>45</v>
      </c>
      <c r="F1672" s="436">
        <f t="shared" si="350"/>
        <v>45</v>
      </c>
      <c r="G1672" s="436">
        <f>VLOOKUP(C1672,'LICH THI'!C:AA,14,0)</f>
        <v>14</v>
      </c>
      <c r="H1672" s="436">
        <f t="shared" si="341"/>
        <v>8</v>
      </c>
      <c r="I1672" s="436" t="str">
        <f t="shared" si="342"/>
        <v>Trần Thị Thanh Nhàn</v>
      </c>
      <c r="J1672" s="436"/>
      <c r="K1672" s="436">
        <f t="shared" si="343"/>
        <v>9</v>
      </c>
      <c r="L1672" s="436" t="str">
        <f t="shared" si="344"/>
        <v>DC1CB31-DC-9</v>
      </c>
      <c r="M1672" s="436">
        <f t="shared" si="345"/>
        <v>31</v>
      </c>
      <c r="N1672" s="437">
        <f t="shared" si="351"/>
        <v>406</v>
      </c>
      <c r="O1672" s="437"/>
      <c r="P1672" s="430" t="str">
        <f t="shared" si="346"/>
        <v/>
      </c>
      <c r="U1672" s="177">
        <v>289</v>
      </c>
      <c r="V1672" s="177" t="s">
        <v>4092</v>
      </c>
      <c r="W1672" s="177" t="s">
        <v>3028</v>
      </c>
      <c r="X1672" s="177" t="s">
        <v>4537</v>
      </c>
      <c r="Y1672" s="177" t="s">
        <v>6127</v>
      </c>
      <c r="Z1672" s="177" t="s">
        <v>5221</v>
      </c>
      <c r="AA1672" s="525" t="s">
        <v>5291</v>
      </c>
      <c r="AB1672" s="399" t="str">
        <f t="shared" si="347"/>
        <v>DC1CB31</v>
      </c>
      <c r="AC1672" s="399" t="str">
        <f t="shared" si="348"/>
        <v>DC1CB31-DC</v>
      </c>
      <c r="AD1672" t="str">
        <f>Y1672&amp;"-"&amp;VLOOKUP(AC1672,'LICH THI'!C:AA,9,0)</f>
        <v>65DCVL24407-42469</v>
      </c>
      <c r="AE1672">
        <f t="shared" si="349"/>
        <v>1</v>
      </c>
    </row>
    <row r="1673" spans="1:31" x14ac:dyDescent="0.25">
      <c r="A1673" s="436" t="str">
        <f t="shared" si="339"/>
        <v>DC1CB31-DC-352</v>
      </c>
      <c r="B1673" s="436">
        <f>COUNTIF(AC$4:AC1673,AC1673)</f>
        <v>352</v>
      </c>
      <c r="C1673" s="436" t="str">
        <f t="shared" si="340"/>
        <v>DC1CB31-DC</v>
      </c>
      <c r="D1673" s="436">
        <f>VLOOKUP(C1673,'LICH THI'!C:AA,12,0)</f>
        <v>597</v>
      </c>
      <c r="E1673" s="436">
        <f>VLOOKUP(C1673,'LICH THI'!C:AA,13,0)</f>
        <v>45</v>
      </c>
      <c r="F1673" s="436">
        <f t="shared" si="350"/>
        <v>45</v>
      </c>
      <c r="G1673" s="436">
        <f>VLOOKUP(C1673,'LICH THI'!C:AA,14,0)</f>
        <v>14</v>
      </c>
      <c r="H1673" s="436">
        <f t="shared" si="341"/>
        <v>8</v>
      </c>
      <c r="I1673" s="436" t="str">
        <f t="shared" si="342"/>
        <v>Lê Lệnh Nhất</v>
      </c>
      <c r="J1673" s="436"/>
      <c r="K1673" s="436">
        <f t="shared" si="343"/>
        <v>9</v>
      </c>
      <c r="L1673" s="436" t="str">
        <f t="shared" si="344"/>
        <v>DC1CB31-DC-9</v>
      </c>
      <c r="M1673" s="436">
        <f t="shared" si="345"/>
        <v>31</v>
      </c>
      <c r="N1673" s="437">
        <f t="shared" si="351"/>
        <v>407</v>
      </c>
      <c r="O1673" s="437"/>
      <c r="P1673" s="430" t="str">
        <f t="shared" si="346"/>
        <v/>
      </c>
      <c r="U1673" s="177">
        <v>276</v>
      </c>
      <c r="V1673" s="177" t="s">
        <v>4894</v>
      </c>
      <c r="W1673" s="177" t="s">
        <v>6317</v>
      </c>
      <c r="X1673" s="177" t="s">
        <v>2777</v>
      </c>
      <c r="Y1673" s="177" t="s">
        <v>6318</v>
      </c>
      <c r="Z1673" s="177" t="s">
        <v>5221</v>
      </c>
      <c r="AA1673" s="525" t="s">
        <v>6319</v>
      </c>
      <c r="AB1673" s="399" t="str">
        <f t="shared" si="347"/>
        <v>DC1CB31</v>
      </c>
      <c r="AC1673" s="399" t="str">
        <f t="shared" si="348"/>
        <v>DC1CB31-DC</v>
      </c>
      <c r="AD1673" t="str">
        <f>Y1673&amp;"-"&amp;VLOOKUP(AC1673,'LICH THI'!C:AA,9,0)</f>
        <v>65DCOT22750-42469</v>
      </c>
      <c r="AE1673">
        <f t="shared" si="349"/>
        <v>1</v>
      </c>
    </row>
    <row r="1674" spans="1:31" x14ac:dyDescent="0.25">
      <c r="A1674" s="436" t="str">
        <f t="shared" si="339"/>
        <v>DC1CB31-DC-353</v>
      </c>
      <c r="B1674" s="436">
        <f>COUNTIF(AC$4:AC1674,AC1674)</f>
        <v>353</v>
      </c>
      <c r="C1674" s="436" t="str">
        <f t="shared" si="340"/>
        <v>DC1CB31-DC</v>
      </c>
      <c r="D1674" s="436">
        <f>VLOOKUP(C1674,'LICH THI'!C:AA,12,0)</f>
        <v>597</v>
      </c>
      <c r="E1674" s="436">
        <f>VLOOKUP(C1674,'LICH THI'!C:AA,13,0)</f>
        <v>45</v>
      </c>
      <c r="F1674" s="436">
        <f t="shared" si="350"/>
        <v>45</v>
      </c>
      <c r="G1674" s="436">
        <f>VLOOKUP(C1674,'LICH THI'!C:AA,14,0)</f>
        <v>14</v>
      </c>
      <c r="H1674" s="436">
        <f t="shared" si="341"/>
        <v>8</v>
      </c>
      <c r="I1674" s="436" t="str">
        <f t="shared" si="342"/>
        <v>Lê Lệnh Nhất</v>
      </c>
      <c r="J1674" s="436"/>
      <c r="K1674" s="436">
        <f t="shared" si="343"/>
        <v>9</v>
      </c>
      <c r="L1674" s="436" t="str">
        <f t="shared" si="344"/>
        <v>DC1CB31-DC-9</v>
      </c>
      <c r="M1674" s="436">
        <f t="shared" si="345"/>
        <v>31</v>
      </c>
      <c r="N1674" s="437">
        <f t="shared" si="351"/>
        <v>408</v>
      </c>
      <c r="O1674" s="437"/>
      <c r="P1674" s="430" t="str">
        <f t="shared" si="346"/>
        <v/>
      </c>
      <c r="U1674" s="177">
        <v>276</v>
      </c>
      <c r="V1674" s="177" t="s">
        <v>4894</v>
      </c>
      <c r="W1674" s="177" t="s">
        <v>6317</v>
      </c>
      <c r="X1674" s="177" t="s">
        <v>2777</v>
      </c>
      <c r="Y1674" s="177" t="s">
        <v>6318</v>
      </c>
      <c r="Z1674" s="177" t="s">
        <v>5221</v>
      </c>
      <c r="AA1674" s="525" t="s">
        <v>6319</v>
      </c>
      <c r="AB1674" s="399" t="str">
        <f t="shared" si="347"/>
        <v>DC1CB31</v>
      </c>
      <c r="AC1674" s="399" t="str">
        <f t="shared" si="348"/>
        <v>DC1CB31-DC</v>
      </c>
      <c r="AD1674" t="str">
        <f>Y1674&amp;"-"&amp;VLOOKUP(AC1674,'LICH THI'!C:AA,9,0)</f>
        <v>65DCOT22750-42469</v>
      </c>
      <c r="AE1674">
        <f t="shared" si="349"/>
        <v>1</v>
      </c>
    </row>
    <row r="1675" spans="1:31" x14ac:dyDescent="0.25">
      <c r="A1675" s="436" t="str">
        <f t="shared" si="339"/>
        <v>DC1CB31-DC-354</v>
      </c>
      <c r="B1675" s="436">
        <f>COUNTIF(AC$4:AC1675,AC1675)</f>
        <v>354</v>
      </c>
      <c r="C1675" s="436" t="str">
        <f t="shared" si="340"/>
        <v>DC1CB31-DC</v>
      </c>
      <c r="D1675" s="436">
        <f>VLOOKUP(C1675,'LICH THI'!C:AA,12,0)</f>
        <v>597</v>
      </c>
      <c r="E1675" s="436">
        <f>VLOOKUP(C1675,'LICH THI'!C:AA,13,0)</f>
        <v>45</v>
      </c>
      <c r="F1675" s="436">
        <f t="shared" si="350"/>
        <v>45</v>
      </c>
      <c r="G1675" s="436">
        <f>VLOOKUP(C1675,'LICH THI'!C:AA,14,0)</f>
        <v>14</v>
      </c>
      <c r="H1675" s="436">
        <f t="shared" si="341"/>
        <v>8</v>
      </c>
      <c r="I1675" s="436" t="str">
        <f t="shared" si="342"/>
        <v>Vũ Tiến Nhất</v>
      </c>
      <c r="J1675" s="436"/>
      <c r="K1675" s="436">
        <f t="shared" si="343"/>
        <v>9</v>
      </c>
      <c r="L1675" s="436" t="str">
        <f t="shared" si="344"/>
        <v>DC1CB31-DC-9</v>
      </c>
      <c r="M1675" s="436">
        <f t="shared" si="345"/>
        <v>31</v>
      </c>
      <c r="N1675" s="437">
        <f t="shared" si="351"/>
        <v>409</v>
      </c>
      <c r="O1675" s="437"/>
      <c r="P1675" s="430" t="str">
        <f t="shared" si="346"/>
        <v/>
      </c>
      <c r="U1675" s="177">
        <v>49</v>
      </c>
      <c r="V1675" s="177" t="s">
        <v>2935</v>
      </c>
      <c r="W1675" s="177" t="s">
        <v>2975</v>
      </c>
      <c r="X1675" s="177" t="s">
        <v>2777</v>
      </c>
      <c r="Y1675" s="177" t="s">
        <v>2976</v>
      </c>
      <c r="Z1675" s="177" t="s">
        <v>5221</v>
      </c>
      <c r="AA1675" s="525" t="s">
        <v>2977</v>
      </c>
      <c r="AB1675" s="399" t="str">
        <f t="shared" si="347"/>
        <v>DC1CB31</v>
      </c>
      <c r="AC1675" s="399" t="str">
        <f t="shared" si="348"/>
        <v>DC1CB31-DC</v>
      </c>
      <c r="AD1675" t="str">
        <f>Y1675&amp;"-"&amp;VLOOKUP(AC1675,'LICH THI'!C:AA,9,0)</f>
        <v>64DCDB3065-42469</v>
      </c>
      <c r="AE1675">
        <f t="shared" si="349"/>
        <v>1</v>
      </c>
    </row>
    <row r="1676" spans="1:31" x14ac:dyDescent="0.25">
      <c r="A1676" s="436" t="str">
        <f t="shared" si="339"/>
        <v>DC1CB31-DC-355</v>
      </c>
      <c r="B1676" s="436">
        <f>COUNTIF(AC$4:AC1676,AC1676)</f>
        <v>355</v>
      </c>
      <c r="C1676" s="436" t="str">
        <f t="shared" si="340"/>
        <v>DC1CB31-DC</v>
      </c>
      <c r="D1676" s="436">
        <f>VLOOKUP(C1676,'LICH THI'!C:AA,12,0)</f>
        <v>597</v>
      </c>
      <c r="E1676" s="436">
        <f>VLOOKUP(C1676,'LICH THI'!C:AA,13,0)</f>
        <v>45</v>
      </c>
      <c r="F1676" s="436">
        <f t="shared" si="350"/>
        <v>45</v>
      </c>
      <c r="G1676" s="436">
        <f>VLOOKUP(C1676,'LICH THI'!C:AA,14,0)</f>
        <v>14</v>
      </c>
      <c r="H1676" s="436">
        <f t="shared" si="341"/>
        <v>8</v>
      </c>
      <c r="I1676" s="436" t="str">
        <f t="shared" si="342"/>
        <v>Vũ Tiến Nhất</v>
      </c>
      <c r="J1676" s="436"/>
      <c r="K1676" s="436">
        <f t="shared" si="343"/>
        <v>9</v>
      </c>
      <c r="L1676" s="436" t="str">
        <f t="shared" si="344"/>
        <v>DC1CB31-DC-9</v>
      </c>
      <c r="M1676" s="436">
        <f t="shared" si="345"/>
        <v>31</v>
      </c>
      <c r="N1676" s="437">
        <f t="shared" si="351"/>
        <v>410</v>
      </c>
      <c r="O1676" s="437"/>
      <c r="P1676" s="430" t="str">
        <f t="shared" si="346"/>
        <v/>
      </c>
      <c r="U1676" s="177">
        <v>49</v>
      </c>
      <c r="V1676" s="177" t="s">
        <v>2935</v>
      </c>
      <c r="W1676" s="177" t="s">
        <v>2975</v>
      </c>
      <c r="X1676" s="177" t="s">
        <v>2777</v>
      </c>
      <c r="Y1676" s="177" t="s">
        <v>2976</v>
      </c>
      <c r="Z1676" s="177" t="s">
        <v>5221</v>
      </c>
      <c r="AA1676" s="525" t="s">
        <v>2977</v>
      </c>
      <c r="AB1676" s="399" t="str">
        <f t="shared" si="347"/>
        <v>DC1CB31</v>
      </c>
      <c r="AC1676" s="399" t="str">
        <f t="shared" si="348"/>
        <v>DC1CB31-DC</v>
      </c>
      <c r="AD1676" t="str">
        <f>Y1676&amp;"-"&amp;VLOOKUP(AC1676,'LICH THI'!C:AA,9,0)</f>
        <v>64DCDB3065-42469</v>
      </c>
      <c r="AE1676">
        <f t="shared" si="349"/>
        <v>1</v>
      </c>
    </row>
    <row r="1677" spans="1:31" x14ac:dyDescent="0.25">
      <c r="A1677" s="436" t="str">
        <f t="shared" si="339"/>
        <v>DC1CB31-DC-356</v>
      </c>
      <c r="B1677" s="436">
        <f>COUNTIF(AC$4:AC1677,AC1677)</f>
        <v>356</v>
      </c>
      <c r="C1677" s="436" t="str">
        <f t="shared" si="340"/>
        <v>DC1CB31-DC</v>
      </c>
      <c r="D1677" s="436">
        <f>VLOOKUP(C1677,'LICH THI'!C:AA,12,0)</f>
        <v>597</v>
      </c>
      <c r="E1677" s="436">
        <f>VLOOKUP(C1677,'LICH THI'!C:AA,13,0)</f>
        <v>45</v>
      </c>
      <c r="F1677" s="436">
        <f t="shared" si="350"/>
        <v>45</v>
      </c>
      <c r="G1677" s="436">
        <f>VLOOKUP(C1677,'LICH THI'!C:AA,14,0)</f>
        <v>14</v>
      </c>
      <c r="H1677" s="436">
        <f t="shared" si="341"/>
        <v>8</v>
      </c>
      <c r="I1677" s="436" t="str">
        <f t="shared" si="342"/>
        <v>Nguyễn Thị Mỹ Nhật</v>
      </c>
      <c r="J1677" s="436"/>
      <c r="K1677" s="436">
        <f t="shared" si="343"/>
        <v>9</v>
      </c>
      <c r="L1677" s="436" t="str">
        <f t="shared" si="344"/>
        <v>DC1CB31-DC-9</v>
      </c>
      <c r="M1677" s="436">
        <f t="shared" si="345"/>
        <v>31</v>
      </c>
      <c r="N1677" s="437">
        <f t="shared" si="351"/>
        <v>411</v>
      </c>
      <c r="O1677" s="437"/>
      <c r="P1677" s="430" t="str">
        <f t="shared" si="346"/>
        <v/>
      </c>
      <c r="U1677" s="177">
        <v>266</v>
      </c>
      <c r="V1677" s="177" t="s">
        <v>3509</v>
      </c>
      <c r="W1677" s="177" t="s">
        <v>5304</v>
      </c>
      <c r="X1677" s="177" t="s">
        <v>5305</v>
      </c>
      <c r="Y1677" s="177" t="s">
        <v>5306</v>
      </c>
      <c r="Z1677" s="177" t="s">
        <v>5221</v>
      </c>
      <c r="AA1677" s="525" t="s">
        <v>5307</v>
      </c>
      <c r="AB1677" s="399" t="str">
        <f t="shared" si="347"/>
        <v>DC1CB31</v>
      </c>
      <c r="AC1677" s="399" t="str">
        <f t="shared" si="348"/>
        <v>DC1CB31-DC</v>
      </c>
      <c r="AD1677" t="str">
        <f>Y1677&amp;"-"&amp;VLOOKUP(AC1677,'LICH THI'!C:AA,9,0)</f>
        <v>65DCKX21850-42469</v>
      </c>
      <c r="AE1677">
        <f t="shared" si="349"/>
        <v>1</v>
      </c>
    </row>
    <row r="1678" spans="1:31" x14ac:dyDescent="0.25">
      <c r="A1678" s="436" t="str">
        <f t="shared" si="339"/>
        <v>DC1CB31-DC-357</v>
      </c>
      <c r="B1678" s="436">
        <f>COUNTIF(AC$4:AC1678,AC1678)</f>
        <v>357</v>
      </c>
      <c r="C1678" s="436" t="str">
        <f t="shared" si="340"/>
        <v>DC1CB31-DC</v>
      </c>
      <c r="D1678" s="436">
        <f>VLOOKUP(C1678,'LICH THI'!C:AA,12,0)</f>
        <v>597</v>
      </c>
      <c r="E1678" s="436">
        <f>VLOOKUP(C1678,'LICH THI'!C:AA,13,0)</f>
        <v>45</v>
      </c>
      <c r="F1678" s="436">
        <f t="shared" si="350"/>
        <v>45</v>
      </c>
      <c r="G1678" s="436">
        <f>VLOOKUP(C1678,'LICH THI'!C:AA,14,0)</f>
        <v>14</v>
      </c>
      <c r="H1678" s="436">
        <f t="shared" si="341"/>
        <v>8</v>
      </c>
      <c r="I1678" s="436" t="str">
        <f t="shared" si="342"/>
        <v>Nguyễn Thị Mỹ Nhật</v>
      </c>
      <c r="J1678" s="436"/>
      <c r="K1678" s="436">
        <f t="shared" si="343"/>
        <v>9</v>
      </c>
      <c r="L1678" s="436" t="str">
        <f t="shared" si="344"/>
        <v>DC1CB31-DC-9</v>
      </c>
      <c r="M1678" s="436">
        <f t="shared" si="345"/>
        <v>31</v>
      </c>
      <c r="N1678" s="437">
        <f t="shared" si="351"/>
        <v>412</v>
      </c>
      <c r="O1678" s="437"/>
      <c r="P1678" s="430" t="str">
        <f t="shared" si="346"/>
        <v/>
      </c>
      <c r="U1678" s="177">
        <v>266</v>
      </c>
      <c r="V1678" s="177" t="s">
        <v>3509</v>
      </c>
      <c r="W1678" s="177" t="s">
        <v>5304</v>
      </c>
      <c r="X1678" s="177" t="s">
        <v>5305</v>
      </c>
      <c r="Y1678" s="177" t="s">
        <v>5306</v>
      </c>
      <c r="Z1678" s="177" t="s">
        <v>5221</v>
      </c>
      <c r="AA1678" s="525" t="s">
        <v>5307</v>
      </c>
      <c r="AB1678" s="399" t="str">
        <f t="shared" si="347"/>
        <v>DC1CB31</v>
      </c>
      <c r="AC1678" s="399" t="str">
        <f t="shared" si="348"/>
        <v>DC1CB31-DC</v>
      </c>
      <c r="AD1678" t="str">
        <f>Y1678&amp;"-"&amp;VLOOKUP(AC1678,'LICH THI'!C:AA,9,0)</f>
        <v>65DCKX21850-42469</v>
      </c>
      <c r="AE1678">
        <f t="shared" si="349"/>
        <v>1</v>
      </c>
    </row>
    <row r="1679" spans="1:31" x14ac:dyDescent="0.25">
      <c r="A1679" s="436" t="str">
        <f t="shared" si="339"/>
        <v>DC1CB31-DC-358</v>
      </c>
      <c r="B1679" s="436">
        <f>COUNTIF(AC$4:AC1679,AC1679)</f>
        <v>358</v>
      </c>
      <c r="C1679" s="436" t="str">
        <f t="shared" si="340"/>
        <v>DC1CB31-DC</v>
      </c>
      <c r="D1679" s="436">
        <f>VLOOKUP(C1679,'LICH THI'!C:AA,12,0)</f>
        <v>597</v>
      </c>
      <c r="E1679" s="436">
        <f>VLOOKUP(C1679,'LICH THI'!C:AA,13,0)</f>
        <v>45</v>
      </c>
      <c r="F1679" s="436">
        <f t="shared" si="350"/>
        <v>45</v>
      </c>
      <c r="G1679" s="436">
        <f>VLOOKUP(C1679,'LICH THI'!C:AA,14,0)</f>
        <v>14</v>
      </c>
      <c r="H1679" s="436">
        <f t="shared" si="341"/>
        <v>8</v>
      </c>
      <c r="I1679" s="436" t="str">
        <f t="shared" si="342"/>
        <v>Đào Tuyết Nhung</v>
      </c>
      <c r="J1679" s="436"/>
      <c r="K1679" s="436">
        <f t="shared" si="343"/>
        <v>9</v>
      </c>
      <c r="L1679" s="436" t="str">
        <f t="shared" si="344"/>
        <v>DC1CB31-DC-9</v>
      </c>
      <c r="M1679" s="436">
        <f t="shared" si="345"/>
        <v>31</v>
      </c>
      <c r="N1679" s="437">
        <f t="shared" si="351"/>
        <v>413</v>
      </c>
      <c r="O1679" s="437"/>
      <c r="P1679" s="430" t="str">
        <f t="shared" si="346"/>
        <v/>
      </c>
      <c r="U1679" s="177">
        <v>290</v>
      </c>
      <c r="V1679" s="177" t="s">
        <v>4092</v>
      </c>
      <c r="W1679" s="177" t="s">
        <v>6323</v>
      </c>
      <c r="X1679" s="177" t="s">
        <v>2680</v>
      </c>
      <c r="Y1679" s="177" t="s">
        <v>6324</v>
      </c>
      <c r="Z1679" s="177" t="s">
        <v>5221</v>
      </c>
      <c r="AA1679" s="525" t="s">
        <v>6325</v>
      </c>
      <c r="AB1679" s="399" t="str">
        <f t="shared" si="347"/>
        <v>DC1CB31</v>
      </c>
      <c r="AC1679" s="399" t="str">
        <f t="shared" si="348"/>
        <v>DC1CB31-DC</v>
      </c>
      <c r="AD1679" t="str">
        <f>Y1679&amp;"-"&amp;VLOOKUP(AC1679,'LICH THI'!C:AA,9,0)</f>
        <v>65DCVL22640-42469</v>
      </c>
      <c r="AE1679">
        <f t="shared" si="349"/>
        <v>1</v>
      </c>
    </row>
    <row r="1680" spans="1:31" x14ac:dyDescent="0.25">
      <c r="A1680" s="436" t="str">
        <f t="shared" si="339"/>
        <v>DC1CB31-DC-359</v>
      </c>
      <c r="B1680" s="436">
        <f>COUNTIF(AC$4:AC1680,AC1680)</f>
        <v>359</v>
      </c>
      <c r="C1680" s="436" t="str">
        <f t="shared" si="340"/>
        <v>DC1CB31-DC</v>
      </c>
      <c r="D1680" s="436">
        <f>VLOOKUP(C1680,'LICH THI'!C:AA,12,0)</f>
        <v>597</v>
      </c>
      <c r="E1680" s="436">
        <f>VLOOKUP(C1680,'LICH THI'!C:AA,13,0)</f>
        <v>45</v>
      </c>
      <c r="F1680" s="436">
        <f t="shared" si="350"/>
        <v>45</v>
      </c>
      <c r="G1680" s="436">
        <f>VLOOKUP(C1680,'LICH THI'!C:AA,14,0)</f>
        <v>14</v>
      </c>
      <c r="H1680" s="436">
        <f t="shared" si="341"/>
        <v>8</v>
      </c>
      <c r="I1680" s="436" t="str">
        <f t="shared" si="342"/>
        <v>Đào Tuyết Nhung</v>
      </c>
      <c r="J1680" s="436"/>
      <c r="K1680" s="436">
        <f t="shared" si="343"/>
        <v>9</v>
      </c>
      <c r="L1680" s="436" t="str">
        <f t="shared" si="344"/>
        <v>DC1CB31-DC-9</v>
      </c>
      <c r="M1680" s="436">
        <f t="shared" si="345"/>
        <v>31</v>
      </c>
      <c r="N1680" s="437">
        <f t="shared" si="351"/>
        <v>414</v>
      </c>
      <c r="O1680" s="437"/>
      <c r="P1680" s="430" t="str">
        <f t="shared" si="346"/>
        <v/>
      </c>
      <c r="U1680" s="177">
        <v>290</v>
      </c>
      <c r="V1680" s="177" t="s">
        <v>4092</v>
      </c>
      <c r="W1680" s="177" t="s">
        <v>6323</v>
      </c>
      <c r="X1680" s="177" t="s">
        <v>2680</v>
      </c>
      <c r="Y1680" s="177" t="s">
        <v>6324</v>
      </c>
      <c r="Z1680" s="177" t="s">
        <v>5221</v>
      </c>
      <c r="AA1680" s="525" t="s">
        <v>6325</v>
      </c>
      <c r="AB1680" s="399" t="str">
        <f t="shared" si="347"/>
        <v>DC1CB31</v>
      </c>
      <c r="AC1680" s="399" t="str">
        <f t="shared" si="348"/>
        <v>DC1CB31-DC</v>
      </c>
      <c r="AD1680" t="str">
        <f>Y1680&amp;"-"&amp;VLOOKUP(AC1680,'LICH THI'!C:AA,9,0)</f>
        <v>65DCVL22640-42469</v>
      </c>
      <c r="AE1680">
        <f t="shared" si="349"/>
        <v>1</v>
      </c>
    </row>
    <row r="1681" spans="1:31" x14ac:dyDescent="0.25">
      <c r="A1681" s="436" t="str">
        <f t="shared" si="339"/>
        <v>DC1CB31-DC-360</v>
      </c>
      <c r="B1681" s="436">
        <f>COUNTIF(AC$4:AC1681,AC1681)</f>
        <v>360</v>
      </c>
      <c r="C1681" s="436" t="str">
        <f t="shared" si="340"/>
        <v>DC1CB31-DC</v>
      </c>
      <c r="D1681" s="436">
        <f>VLOOKUP(C1681,'LICH THI'!C:AA,12,0)</f>
        <v>597</v>
      </c>
      <c r="E1681" s="436">
        <f>VLOOKUP(C1681,'LICH THI'!C:AA,13,0)</f>
        <v>45</v>
      </c>
      <c r="F1681" s="436">
        <f t="shared" si="350"/>
        <v>45</v>
      </c>
      <c r="G1681" s="436">
        <f>VLOOKUP(C1681,'LICH THI'!C:AA,14,0)</f>
        <v>14</v>
      </c>
      <c r="H1681" s="436">
        <f t="shared" si="341"/>
        <v>8</v>
      </c>
      <c r="I1681" s="436" t="str">
        <f t="shared" si="342"/>
        <v>Phạm Tiến Nhường</v>
      </c>
      <c r="J1681" s="436"/>
      <c r="K1681" s="436">
        <f t="shared" si="343"/>
        <v>9</v>
      </c>
      <c r="L1681" s="436" t="str">
        <f t="shared" si="344"/>
        <v>DC1CB31-DC-9</v>
      </c>
      <c r="M1681" s="436">
        <f t="shared" si="345"/>
        <v>31</v>
      </c>
      <c r="N1681" s="437">
        <f t="shared" si="351"/>
        <v>415</v>
      </c>
      <c r="O1681" s="437"/>
      <c r="P1681" s="430" t="str">
        <f t="shared" si="346"/>
        <v/>
      </c>
      <c r="U1681" s="177">
        <v>179</v>
      </c>
      <c r="V1681" s="177" t="s">
        <v>3426</v>
      </c>
      <c r="W1681" s="177" t="s">
        <v>3210</v>
      </c>
      <c r="X1681" s="177" t="s">
        <v>3437</v>
      </c>
      <c r="Y1681" s="177" t="s">
        <v>3438</v>
      </c>
      <c r="Z1681" s="177" t="s">
        <v>5221</v>
      </c>
      <c r="AA1681" s="525" t="s">
        <v>3439</v>
      </c>
      <c r="AB1681" s="399" t="str">
        <f t="shared" si="347"/>
        <v>DC1CB31</v>
      </c>
      <c r="AC1681" s="399" t="str">
        <f t="shared" si="348"/>
        <v>DC1CB31-DC</v>
      </c>
      <c r="AD1681" t="str">
        <f>Y1681&amp;"-"&amp;VLOOKUP(AC1681,'LICH THI'!C:AA,9,0)</f>
        <v>65DCCD20484-42469</v>
      </c>
      <c r="AE1681">
        <f t="shared" si="349"/>
        <v>1</v>
      </c>
    </row>
    <row r="1682" spans="1:31" x14ac:dyDescent="0.25">
      <c r="A1682" s="436" t="str">
        <f t="shared" si="339"/>
        <v>DC1CB31-DC-361</v>
      </c>
      <c r="B1682" s="436">
        <f>COUNTIF(AC$4:AC1682,AC1682)</f>
        <v>361</v>
      </c>
      <c r="C1682" s="436" t="str">
        <f t="shared" si="340"/>
        <v>DC1CB31-DC</v>
      </c>
      <c r="D1682" s="436">
        <f>VLOOKUP(C1682,'LICH THI'!C:AA,12,0)</f>
        <v>597</v>
      </c>
      <c r="E1682" s="436">
        <f>VLOOKUP(C1682,'LICH THI'!C:AA,13,0)</f>
        <v>45</v>
      </c>
      <c r="F1682" s="436">
        <f t="shared" si="350"/>
        <v>45</v>
      </c>
      <c r="G1682" s="436">
        <f>VLOOKUP(C1682,'LICH THI'!C:AA,14,0)</f>
        <v>14</v>
      </c>
      <c r="H1682" s="436">
        <f t="shared" si="341"/>
        <v>9</v>
      </c>
      <c r="I1682" s="436" t="str">
        <f t="shared" si="342"/>
        <v>Phạm Tiến Nhường</v>
      </c>
      <c r="J1682" s="436"/>
      <c r="K1682" s="436">
        <f t="shared" si="343"/>
        <v>10</v>
      </c>
      <c r="L1682" s="436" t="str">
        <f t="shared" si="344"/>
        <v>DC1CB31-DC-10</v>
      </c>
      <c r="M1682" s="436">
        <f t="shared" si="345"/>
        <v>31</v>
      </c>
      <c r="N1682" s="437">
        <f t="shared" si="351"/>
        <v>466</v>
      </c>
      <c r="O1682" s="437"/>
      <c r="P1682" s="430" t="str">
        <f t="shared" si="346"/>
        <v/>
      </c>
      <c r="U1682" s="177">
        <v>179</v>
      </c>
      <c r="V1682" s="177" t="s">
        <v>3426</v>
      </c>
      <c r="W1682" s="177" t="s">
        <v>3210</v>
      </c>
      <c r="X1682" s="177" t="s">
        <v>3437</v>
      </c>
      <c r="Y1682" s="177" t="s">
        <v>3438</v>
      </c>
      <c r="Z1682" s="177" t="s">
        <v>5221</v>
      </c>
      <c r="AA1682" s="525" t="s">
        <v>3439</v>
      </c>
      <c r="AB1682" s="399" t="str">
        <f t="shared" si="347"/>
        <v>DC1CB31</v>
      </c>
      <c r="AC1682" s="399" t="str">
        <f t="shared" si="348"/>
        <v>DC1CB31-DC</v>
      </c>
      <c r="AD1682" t="str">
        <f>Y1682&amp;"-"&amp;VLOOKUP(AC1682,'LICH THI'!C:AA,9,0)</f>
        <v>65DCCD20484-42469</v>
      </c>
      <c r="AE1682">
        <f t="shared" si="349"/>
        <v>1</v>
      </c>
    </row>
    <row r="1683" spans="1:31" x14ac:dyDescent="0.25">
      <c r="A1683" s="436" t="str">
        <f t="shared" si="339"/>
        <v>DC1CB31-DC-362</v>
      </c>
      <c r="B1683" s="436">
        <f>COUNTIF(AC$4:AC1683,AC1683)</f>
        <v>362</v>
      </c>
      <c r="C1683" s="436" t="str">
        <f t="shared" si="340"/>
        <v>DC1CB31-DC</v>
      </c>
      <c r="D1683" s="436">
        <f>VLOOKUP(C1683,'LICH THI'!C:AA,12,0)</f>
        <v>597</v>
      </c>
      <c r="E1683" s="436">
        <f>VLOOKUP(C1683,'LICH THI'!C:AA,13,0)</f>
        <v>45</v>
      </c>
      <c r="F1683" s="436">
        <f t="shared" si="350"/>
        <v>45</v>
      </c>
      <c r="G1683" s="436">
        <f>VLOOKUP(C1683,'LICH THI'!C:AA,14,0)</f>
        <v>14</v>
      </c>
      <c r="H1683" s="436">
        <f t="shared" si="341"/>
        <v>9</v>
      </c>
      <c r="I1683" s="436" t="str">
        <f t="shared" si="342"/>
        <v>Dương Thị Oanh</v>
      </c>
      <c r="J1683" s="436"/>
      <c r="K1683" s="436">
        <f t="shared" si="343"/>
        <v>10</v>
      </c>
      <c r="L1683" s="436" t="str">
        <f t="shared" si="344"/>
        <v>DC1CB31-DC-10</v>
      </c>
      <c r="M1683" s="436">
        <f t="shared" si="345"/>
        <v>31</v>
      </c>
      <c r="N1683" s="437">
        <f t="shared" si="351"/>
        <v>467</v>
      </c>
      <c r="O1683" s="437"/>
      <c r="P1683" s="430" t="str">
        <f t="shared" si="346"/>
        <v/>
      </c>
      <c r="U1683" s="177">
        <v>205</v>
      </c>
      <c r="V1683" s="177" t="s">
        <v>3892</v>
      </c>
      <c r="W1683" s="177" t="s">
        <v>5001</v>
      </c>
      <c r="X1683" s="177" t="s">
        <v>2616</v>
      </c>
      <c r="Y1683" s="177" t="s">
        <v>6250</v>
      </c>
      <c r="Z1683" s="177" t="s">
        <v>5221</v>
      </c>
      <c r="AA1683" s="525" t="s">
        <v>6087</v>
      </c>
      <c r="AB1683" s="399" t="str">
        <f t="shared" si="347"/>
        <v>DC1CB31</v>
      </c>
      <c r="AC1683" s="399" t="str">
        <f t="shared" si="348"/>
        <v>DC1CB31-DC</v>
      </c>
      <c r="AD1683" t="str">
        <f>Y1683&amp;"-"&amp;VLOOKUP(AC1683,'LICH THI'!C:AA,9,0)</f>
        <v>65DCDB24096-42469</v>
      </c>
      <c r="AE1683">
        <f t="shared" si="349"/>
        <v>1</v>
      </c>
    </row>
    <row r="1684" spans="1:31" x14ac:dyDescent="0.25">
      <c r="A1684" s="436" t="str">
        <f t="shared" si="339"/>
        <v>DC1CB31-DC-363</v>
      </c>
      <c r="B1684" s="436">
        <f>COUNTIF(AC$4:AC1684,AC1684)</f>
        <v>363</v>
      </c>
      <c r="C1684" s="436" t="str">
        <f t="shared" si="340"/>
        <v>DC1CB31-DC</v>
      </c>
      <c r="D1684" s="436">
        <f>VLOOKUP(C1684,'LICH THI'!C:AA,12,0)</f>
        <v>597</v>
      </c>
      <c r="E1684" s="436">
        <f>VLOOKUP(C1684,'LICH THI'!C:AA,13,0)</f>
        <v>45</v>
      </c>
      <c r="F1684" s="436">
        <f t="shared" si="350"/>
        <v>45</v>
      </c>
      <c r="G1684" s="436">
        <f>VLOOKUP(C1684,'LICH THI'!C:AA,14,0)</f>
        <v>14</v>
      </c>
      <c r="H1684" s="436">
        <f t="shared" si="341"/>
        <v>9</v>
      </c>
      <c r="I1684" s="436" t="str">
        <f t="shared" si="342"/>
        <v>Dương Thị Oanh</v>
      </c>
      <c r="J1684" s="436"/>
      <c r="K1684" s="436">
        <f t="shared" si="343"/>
        <v>10</v>
      </c>
      <c r="L1684" s="436" t="str">
        <f t="shared" si="344"/>
        <v>DC1CB31-DC-10</v>
      </c>
      <c r="M1684" s="436">
        <f t="shared" si="345"/>
        <v>31</v>
      </c>
      <c r="N1684" s="437">
        <f t="shared" si="351"/>
        <v>468</v>
      </c>
      <c r="O1684" s="437"/>
      <c r="P1684" s="430" t="str">
        <f t="shared" si="346"/>
        <v/>
      </c>
      <c r="U1684" s="177">
        <v>205</v>
      </c>
      <c r="V1684" s="177" t="s">
        <v>3892</v>
      </c>
      <c r="W1684" s="177" t="s">
        <v>5001</v>
      </c>
      <c r="X1684" s="177" t="s">
        <v>2616</v>
      </c>
      <c r="Y1684" s="177" t="s">
        <v>6250</v>
      </c>
      <c r="Z1684" s="177" t="s">
        <v>5221</v>
      </c>
      <c r="AA1684" s="525" t="s">
        <v>6087</v>
      </c>
      <c r="AB1684" s="399" t="str">
        <f t="shared" si="347"/>
        <v>DC1CB31</v>
      </c>
      <c r="AC1684" s="399" t="str">
        <f t="shared" si="348"/>
        <v>DC1CB31-DC</v>
      </c>
      <c r="AD1684" t="str">
        <f>Y1684&amp;"-"&amp;VLOOKUP(AC1684,'LICH THI'!C:AA,9,0)</f>
        <v>65DCDB24096-42469</v>
      </c>
      <c r="AE1684">
        <f t="shared" si="349"/>
        <v>1</v>
      </c>
    </row>
    <row r="1685" spans="1:31" x14ac:dyDescent="0.25">
      <c r="A1685" s="436" t="str">
        <f t="shared" si="339"/>
        <v>DC1CB31-DC-364</v>
      </c>
      <c r="B1685" s="436">
        <f>COUNTIF(AC$4:AC1685,AC1685)</f>
        <v>364</v>
      </c>
      <c r="C1685" s="436" t="str">
        <f t="shared" si="340"/>
        <v>DC1CB31-DC</v>
      </c>
      <c r="D1685" s="436">
        <f>VLOOKUP(C1685,'LICH THI'!C:AA,12,0)</f>
        <v>597</v>
      </c>
      <c r="E1685" s="436">
        <f>VLOOKUP(C1685,'LICH THI'!C:AA,13,0)</f>
        <v>45</v>
      </c>
      <c r="F1685" s="436">
        <f t="shared" si="350"/>
        <v>45</v>
      </c>
      <c r="G1685" s="436">
        <f>VLOOKUP(C1685,'LICH THI'!C:AA,14,0)</f>
        <v>14</v>
      </c>
      <c r="H1685" s="436">
        <f t="shared" si="341"/>
        <v>9</v>
      </c>
      <c r="I1685" s="436" t="str">
        <f t="shared" si="342"/>
        <v>Le Thị Oanh</v>
      </c>
      <c r="J1685" s="436"/>
      <c r="K1685" s="436">
        <f t="shared" si="343"/>
        <v>10</v>
      </c>
      <c r="L1685" s="436" t="str">
        <f t="shared" si="344"/>
        <v>DC1CB31-DC-10</v>
      </c>
      <c r="M1685" s="436">
        <f t="shared" si="345"/>
        <v>31</v>
      </c>
      <c r="N1685" s="437">
        <f t="shared" si="351"/>
        <v>469</v>
      </c>
      <c r="O1685" s="437"/>
      <c r="P1685" s="430" t="str">
        <f t="shared" si="346"/>
        <v/>
      </c>
      <c r="U1685" s="177">
        <v>109</v>
      </c>
      <c r="V1685" s="177" t="s">
        <v>3378</v>
      </c>
      <c r="W1685" s="177" t="s">
        <v>4542</v>
      </c>
      <c r="X1685" s="177" t="s">
        <v>2616</v>
      </c>
      <c r="Y1685" s="177" t="s">
        <v>4543</v>
      </c>
      <c r="Z1685" s="177" t="s">
        <v>5221</v>
      </c>
      <c r="AA1685" s="525" t="s">
        <v>4544</v>
      </c>
      <c r="AB1685" s="399" t="str">
        <f t="shared" si="347"/>
        <v>DC1CB31</v>
      </c>
      <c r="AC1685" s="399" t="str">
        <f t="shared" si="348"/>
        <v>DC1CB31-DC</v>
      </c>
      <c r="AD1685" t="str">
        <f>Y1685&amp;"-"&amp;VLOOKUP(AC1685,'LICH THI'!C:AA,9,0)</f>
        <v>64DCKT3219-42469</v>
      </c>
      <c r="AE1685">
        <f t="shared" si="349"/>
        <v>1</v>
      </c>
    </row>
    <row r="1686" spans="1:31" x14ac:dyDescent="0.25">
      <c r="A1686" s="436" t="str">
        <f t="shared" si="339"/>
        <v>DC1CB31-DC-365</v>
      </c>
      <c r="B1686" s="436">
        <f>COUNTIF(AC$4:AC1686,AC1686)</f>
        <v>365</v>
      </c>
      <c r="C1686" s="436" t="str">
        <f t="shared" si="340"/>
        <v>DC1CB31-DC</v>
      </c>
      <c r="D1686" s="436">
        <f>VLOOKUP(C1686,'LICH THI'!C:AA,12,0)</f>
        <v>597</v>
      </c>
      <c r="E1686" s="436">
        <f>VLOOKUP(C1686,'LICH THI'!C:AA,13,0)</f>
        <v>45</v>
      </c>
      <c r="F1686" s="436">
        <f t="shared" si="350"/>
        <v>45</v>
      </c>
      <c r="G1686" s="436">
        <f>VLOOKUP(C1686,'LICH THI'!C:AA,14,0)</f>
        <v>14</v>
      </c>
      <c r="H1686" s="436">
        <f t="shared" si="341"/>
        <v>9</v>
      </c>
      <c r="I1686" s="436" t="str">
        <f t="shared" si="342"/>
        <v>Le Thị Oanh</v>
      </c>
      <c r="J1686" s="436"/>
      <c r="K1686" s="436">
        <f t="shared" si="343"/>
        <v>10</v>
      </c>
      <c r="L1686" s="436" t="str">
        <f t="shared" si="344"/>
        <v>DC1CB31-DC-10</v>
      </c>
      <c r="M1686" s="436">
        <f t="shared" si="345"/>
        <v>31</v>
      </c>
      <c r="N1686" s="437">
        <f t="shared" si="351"/>
        <v>470</v>
      </c>
      <c r="O1686" s="437"/>
      <c r="P1686" s="430" t="str">
        <f t="shared" si="346"/>
        <v/>
      </c>
      <c r="U1686" s="177">
        <v>109</v>
      </c>
      <c r="V1686" s="177" t="s">
        <v>3378</v>
      </c>
      <c r="W1686" s="177" t="s">
        <v>4542</v>
      </c>
      <c r="X1686" s="177" t="s">
        <v>2616</v>
      </c>
      <c r="Y1686" s="177" t="s">
        <v>4543</v>
      </c>
      <c r="Z1686" s="177" t="s">
        <v>5221</v>
      </c>
      <c r="AA1686" s="525" t="s">
        <v>4544</v>
      </c>
      <c r="AB1686" s="399" t="str">
        <f t="shared" si="347"/>
        <v>DC1CB31</v>
      </c>
      <c r="AC1686" s="399" t="str">
        <f t="shared" si="348"/>
        <v>DC1CB31-DC</v>
      </c>
      <c r="AD1686" t="str">
        <f>Y1686&amp;"-"&amp;VLOOKUP(AC1686,'LICH THI'!C:AA,9,0)</f>
        <v>64DCKT3219-42469</v>
      </c>
      <c r="AE1686">
        <f t="shared" si="349"/>
        <v>1</v>
      </c>
    </row>
    <row r="1687" spans="1:31" x14ac:dyDescent="0.25">
      <c r="A1687" s="436" t="str">
        <f t="shared" si="339"/>
        <v>DC1CB31-DC-366</v>
      </c>
      <c r="B1687" s="436">
        <f>COUNTIF(AC$4:AC1687,AC1687)</f>
        <v>366</v>
      </c>
      <c r="C1687" s="436" t="str">
        <f t="shared" si="340"/>
        <v>DC1CB31-DC</v>
      </c>
      <c r="D1687" s="436">
        <f>VLOOKUP(C1687,'LICH THI'!C:AA,12,0)</f>
        <v>597</v>
      </c>
      <c r="E1687" s="436">
        <f>VLOOKUP(C1687,'LICH THI'!C:AA,13,0)</f>
        <v>45</v>
      </c>
      <c r="F1687" s="436">
        <f t="shared" si="350"/>
        <v>45</v>
      </c>
      <c r="G1687" s="436">
        <f>VLOOKUP(C1687,'LICH THI'!C:AA,14,0)</f>
        <v>14</v>
      </c>
      <c r="H1687" s="436">
        <f t="shared" si="341"/>
        <v>9</v>
      </c>
      <c r="I1687" s="436" t="str">
        <f t="shared" si="342"/>
        <v>Lê Thị Oanh</v>
      </c>
      <c r="J1687" s="436"/>
      <c r="K1687" s="436">
        <f t="shared" si="343"/>
        <v>10</v>
      </c>
      <c r="L1687" s="436" t="str">
        <f t="shared" si="344"/>
        <v>DC1CB31-DC-10</v>
      </c>
      <c r="M1687" s="436">
        <f t="shared" si="345"/>
        <v>31</v>
      </c>
      <c r="N1687" s="437">
        <f t="shared" si="351"/>
        <v>471</v>
      </c>
      <c r="O1687" s="437"/>
      <c r="P1687" s="430" t="str">
        <f t="shared" si="346"/>
        <v/>
      </c>
      <c r="U1687" s="177">
        <v>101</v>
      </c>
      <c r="V1687" s="177" t="s">
        <v>3366</v>
      </c>
      <c r="W1687" s="177" t="s">
        <v>3367</v>
      </c>
      <c r="X1687" s="177" t="s">
        <v>2616</v>
      </c>
      <c r="Y1687" s="177" t="s">
        <v>5675</v>
      </c>
      <c r="Z1687" s="177" t="s">
        <v>5221</v>
      </c>
      <c r="AA1687" s="525" t="s">
        <v>4228</v>
      </c>
      <c r="AB1687" s="399" t="str">
        <f t="shared" si="347"/>
        <v>DC1CB31</v>
      </c>
      <c r="AC1687" s="399" t="str">
        <f t="shared" si="348"/>
        <v>DC1CB31-DC</v>
      </c>
      <c r="AD1687" t="str">
        <f>Y1687&amp;"-"&amp;VLOOKUP(AC1687,'LICH THI'!C:AA,9,0)</f>
        <v>64DCKT3073-42469</v>
      </c>
      <c r="AE1687">
        <f t="shared" si="349"/>
        <v>1</v>
      </c>
    </row>
    <row r="1688" spans="1:31" x14ac:dyDescent="0.25">
      <c r="A1688" s="436" t="str">
        <f t="shared" si="339"/>
        <v>DC1CB31-DC-367</v>
      </c>
      <c r="B1688" s="436">
        <f>COUNTIF(AC$4:AC1688,AC1688)</f>
        <v>367</v>
      </c>
      <c r="C1688" s="436" t="str">
        <f t="shared" si="340"/>
        <v>DC1CB31-DC</v>
      </c>
      <c r="D1688" s="436">
        <f>VLOOKUP(C1688,'LICH THI'!C:AA,12,0)</f>
        <v>597</v>
      </c>
      <c r="E1688" s="436">
        <f>VLOOKUP(C1688,'LICH THI'!C:AA,13,0)</f>
        <v>45</v>
      </c>
      <c r="F1688" s="436">
        <f t="shared" si="350"/>
        <v>45</v>
      </c>
      <c r="G1688" s="436">
        <f>VLOOKUP(C1688,'LICH THI'!C:AA,14,0)</f>
        <v>14</v>
      </c>
      <c r="H1688" s="436">
        <f t="shared" si="341"/>
        <v>9</v>
      </c>
      <c r="I1688" s="436" t="str">
        <f t="shared" si="342"/>
        <v>Lê Thị Oanh</v>
      </c>
      <c r="J1688" s="436"/>
      <c r="K1688" s="436">
        <f t="shared" si="343"/>
        <v>10</v>
      </c>
      <c r="L1688" s="436" t="str">
        <f t="shared" si="344"/>
        <v>DC1CB31-DC-10</v>
      </c>
      <c r="M1688" s="436">
        <f t="shared" si="345"/>
        <v>31</v>
      </c>
      <c r="N1688" s="437">
        <f t="shared" si="351"/>
        <v>472</v>
      </c>
      <c r="O1688" s="437"/>
      <c r="P1688" s="430" t="str">
        <f t="shared" si="346"/>
        <v/>
      </c>
      <c r="U1688" s="177">
        <v>101</v>
      </c>
      <c r="V1688" s="177" t="s">
        <v>3366</v>
      </c>
      <c r="W1688" s="177" t="s">
        <v>3367</v>
      </c>
      <c r="X1688" s="177" t="s">
        <v>2616</v>
      </c>
      <c r="Y1688" s="177" t="s">
        <v>5675</v>
      </c>
      <c r="Z1688" s="177" t="s">
        <v>5221</v>
      </c>
      <c r="AA1688" s="525" t="s">
        <v>4228</v>
      </c>
      <c r="AB1688" s="399" t="str">
        <f t="shared" si="347"/>
        <v>DC1CB31</v>
      </c>
      <c r="AC1688" s="399" t="str">
        <f t="shared" si="348"/>
        <v>DC1CB31-DC</v>
      </c>
      <c r="AD1688" t="str">
        <f>Y1688&amp;"-"&amp;VLOOKUP(AC1688,'LICH THI'!C:AA,9,0)</f>
        <v>64DCKT3073-42469</v>
      </c>
      <c r="AE1688">
        <f t="shared" si="349"/>
        <v>1</v>
      </c>
    </row>
    <row r="1689" spans="1:31" x14ac:dyDescent="0.25">
      <c r="A1689" s="436" t="str">
        <f t="shared" si="339"/>
        <v>DC1CB31-DC-368</v>
      </c>
      <c r="B1689" s="436">
        <f>COUNTIF(AC$4:AC1689,AC1689)</f>
        <v>368</v>
      </c>
      <c r="C1689" s="436" t="str">
        <f t="shared" si="340"/>
        <v>DC1CB31-DC</v>
      </c>
      <c r="D1689" s="436">
        <f>VLOOKUP(C1689,'LICH THI'!C:AA,12,0)</f>
        <v>597</v>
      </c>
      <c r="E1689" s="436">
        <f>VLOOKUP(C1689,'LICH THI'!C:AA,13,0)</f>
        <v>45</v>
      </c>
      <c r="F1689" s="436">
        <f t="shared" si="350"/>
        <v>45</v>
      </c>
      <c r="G1689" s="436">
        <f>VLOOKUP(C1689,'LICH THI'!C:AA,14,0)</f>
        <v>14</v>
      </c>
      <c r="H1689" s="436">
        <f t="shared" si="341"/>
        <v>9</v>
      </c>
      <c r="I1689" s="436" t="str">
        <f t="shared" si="342"/>
        <v>Phạm Thị Oanh</v>
      </c>
      <c r="J1689" s="436"/>
      <c r="K1689" s="436">
        <f t="shared" si="343"/>
        <v>10</v>
      </c>
      <c r="L1689" s="436" t="str">
        <f t="shared" si="344"/>
        <v>DC1CB31-DC-10</v>
      </c>
      <c r="M1689" s="436">
        <f t="shared" si="345"/>
        <v>31</v>
      </c>
      <c r="N1689" s="437">
        <f t="shared" si="351"/>
        <v>473</v>
      </c>
      <c r="O1689" s="437"/>
      <c r="P1689" s="430" t="str">
        <f t="shared" si="346"/>
        <v/>
      </c>
      <c r="U1689" s="177">
        <v>272</v>
      </c>
      <c r="V1689" s="177" t="s">
        <v>3517</v>
      </c>
      <c r="W1689" s="177" t="s">
        <v>3557</v>
      </c>
      <c r="X1689" s="177" t="s">
        <v>2616</v>
      </c>
      <c r="Y1689" s="177" t="s">
        <v>4892</v>
      </c>
      <c r="Z1689" s="177" t="s">
        <v>5221</v>
      </c>
      <c r="AA1689" s="525" t="s">
        <v>4893</v>
      </c>
      <c r="AB1689" s="399" t="str">
        <f t="shared" si="347"/>
        <v>DC1CB31</v>
      </c>
      <c r="AC1689" s="399" t="str">
        <f t="shared" si="348"/>
        <v>DC1CB31-DC</v>
      </c>
      <c r="AD1689" t="str">
        <f>Y1689&amp;"-"&amp;VLOOKUP(AC1689,'LICH THI'!C:AA,9,0)</f>
        <v>65DCKX24091-42469</v>
      </c>
      <c r="AE1689">
        <f t="shared" si="349"/>
        <v>1</v>
      </c>
    </row>
    <row r="1690" spans="1:31" x14ac:dyDescent="0.25">
      <c r="A1690" s="436" t="str">
        <f t="shared" si="339"/>
        <v>DC1CB31-DC-369</v>
      </c>
      <c r="B1690" s="436">
        <f>COUNTIF(AC$4:AC1690,AC1690)</f>
        <v>369</v>
      </c>
      <c r="C1690" s="436" t="str">
        <f t="shared" si="340"/>
        <v>DC1CB31-DC</v>
      </c>
      <c r="D1690" s="436">
        <f>VLOOKUP(C1690,'LICH THI'!C:AA,12,0)</f>
        <v>597</v>
      </c>
      <c r="E1690" s="436">
        <f>VLOOKUP(C1690,'LICH THI'!C:AA,13,0)</f>
        <v>45</v>
      </c>
      <c r="F1690" s="436">
        <f t="shared" si="350"/>
        <v>45</v>
      </c>
      <c r="G1690" s="436">
        <f>VLOOKUP(C1690,'LICH THI'!C:AA,14,0)</f>
        <v>14</v>
      </c>
      <c r="H1690" s="436">
        <f t="shared" si="341"/>
        <v>9</v>
      </c>
      <c r="I1690" s="436" t="str">
        <f t="shared" si="342"/>
        <v>Phạm Thị Oanh</v>
      </c>
      <c r="J1690" s="436"/>
      <c r="K1690" s="436">
        <f t="shared" si="343"/>
        <v>10</v>
      </c>
      <c r="L1690" s="436" t="str">
        <f t="shared" si="344"/>
        <v>DC1CB31-DC-10</v>
      </c>
      <c r="M1690" s="436">
        <f t="shared" si="345"/>
        <v>31</v>
      </c>
      <c r="N1690" s="437">
        <f t="shared" si="351"/>
        <v>474</v>
      </c>
      <c r="O1690" s="437"/>
      <c r="P1690" s="430" t="str">
        <f t="shared" si="346"/>
        <v/>
      </c>
      <c r="U1690" s="177">
        <v>272</v>
      </c>
      <c r="V1690" s="177" t="s">
        <v>3517</v>
      </c>
      <c r="W1690" s="177" t="s">
        <v>3557</v>
      </c>
      <c r="X1690" s="177" t="s">
        <v>2616</v>
      </c>
      <c r="Y1690" s="177" t="s">
        <v>4892</v>
      </c>
      <c r="Z1690" s="177" t="s">
        <v>5221</v>
      </c>
      <c r="AA1690" s="525" t="s">
        <v>4893</v>
      </c>
      <c r="AB1690" s="399" t="str">
        <f t="shared" si="347"/>
        <v>DC1CB31</v>
      </c>
      <c r="AC1690" s="399" t="str">
        <f t="shared" si="348"/>
        <v>DC1CB31-DC</v>
      </c>
      <c r="AD1690" t="str">
        <f>Y1690&amp;"-"&amp;VLOOKUP(AC1690,'LICH THI'!C:AA,9,0)</f>
        <v>65DCKX24091-42469</v>
      </c>
      <c r="AE1690">
        <f t="shared" si="349"/>
        <v>1</v>
      </c>
    </row>
    <row r="1691" spans="1:31" x14ac:dyDescent="0.25">
      <c r="A1691" s="436" t="str">
        <f t="shared" si="339"/>
        <v>DC1CB31-DC-370</v>
      </c>
      <c r="B1691" s="436">
        <f>COUNTIF(AC$4:AC1691,AC1691)</f>
        <v>370</v>
      </c>
      <c r="C1691" s="436" t="str">
        <f t="shared" si="340"/>
        <v>DC1CB31-DC</v>
      </c>
      <c r="D1691" s="436">
        <f>VLOOKUP(C1691,'LICH THI'!C:AA,12,0)</f>
        <v>597</v>
      </c>
      <c r="E1691" s="436">
        <f>VLOOKUP(C1691,'LICH THI'!C:AA,13,0)</f>
        <v>45</v>
      </c>
      <c r="F1691" s="436">
        <f t="shared" si="350"/>
        <v>45</v>
      </c>
      <c r="G1691" s="436">
        <f>VLOOKUP(C1691,'LICH THI'!C:AA,14,0)</f>
        <v>14</v>
      </c>
      <c r="H1691" s="436">
        <f t="shared" si="341"/>
        <v>9</v>
      </c>
      <c r="I1691" s="436" t="str">
        <f t="shared" si="342"/>
        <v>Lê Duy Phi</v>
      </c>
      <c r="J1691" s="436"/>
      <c r="K1691" s="436">
        <f t="shared" si="343"/>
        <v>10</v>
      </c>
      <c r="L1691" s="436" t="str">
        <f t="shared" si="344"/>
        <v>DC1CB31-DC-10</v>
      </c>
      <c r="M1691" s="436">
        <f t="shared" si="345"/>
        <v>31</v>
      </c>
      <c r="N1691" s="437">
        <f t="shared" si="351"/>
        <v>475</v>
      </c>
      <c r="O1691" s="437"/>
      <c r="P1691" s="430" t="str">
        <f t="shared" si="346"/>
        <v/>
      </c>
      <c r="U1691" s="177">
        <v>19</v>
      </c>
      <c r="V1691" s="177" t="s">
        <v>2851</v>
      </c>
      <c r="W1691" s="177" t="s">
        <v>2978</v>
      </c>
      <c r="X1691" s="177" t="s">
        <v>6180</v>
      </c>
      <c r="Y1691" s="177" t="s">
        <v>6181</v>
      </c>
      <c r="Z1691" s="177" t="s">
        <v>5221</v>
      </c>
      <c r="AA1691" s="525" t="s">
        <v>5779</v>
      </c>
      <c r="AB1691" s="399" t="str">
        <f t="shared" si="347"/>
        <v>DC1CB31</v>
      </c>
      <c r="AC1691" s="399" t="str">
        <f t="shared" si="348"/>
        <v>DC1CB31-DC</v>
      </c>
      <c r="AD1691" t="str">
        <f>Y1691&amp;"-"&amp;VLOOKUP(AC1691,'LICH THI'!C:AA,9,0)</f>
        <v>64DCCD3249-42469</v>
      </c>
      <c r="AE1691">
        <f t="shared" si="349"/>
        <v>1</v>
      </c>
    </row>
    <row r="1692" spans="1:31" x14ac:dyDescent="0.25">
      <c r="A1692" s="436" t="str">
        <f t="shared" si="339"/>
        <v>DC1CB31-DC-371</v>
      </c>
      <c r="B1692" s="436">
        <f>COUNTIF(AC$4:AC1692,AC1692)</f>
        <v>371</v>
      </c>
      <c r="C1692" s="436" t="str">
        <f t="shared" si="340"/>
        <v>DC1CB31-DC</v>
      </c>
      <c r="D1692" s="436">
        <f>VLOOKUP(C1692,'LICH THI'!C:AA,12,0)</f>
        <v>597</v>
      </c>
      <c r="E1692" s="436">
        <f>VLOOKUP(C1692,'LICH THI'!C:AA,13,0)</f>
        <v>45</v>
      </c>
      <c r="F1692" s="436">
        <f t="shared" si="350"/>
        <v>45</v>
      </c>
      <c r="G1692" s="436">
        <f>VLOOKUP(C1692,'LICH THI'!C:AA,14,0)</f>
        <v>14</v>
      </c>
      <c r="H1692" s="436">
        <f t="shared" si="341"/>
        <v>9</v>
      </c>
      <c r="I1692" s="436" t="str">
        <f t="shared" si="342"/>
        <v>Lê Duy Phi</v>
      </c>
      <c r="J1692" s="436"/>
      <c r="K1692" s="436">
        <f t="shared" si="343"/>
        <v>10</v>
      </c>
      <c r="L1692" s="436" t="str">
        <f t="shared" si="344"/>
        <v>DC1CB31-DC-10</v>
      </c>
      <c r="M1692" s="436">
        <f t="shared" si="345"/>
        <v>31</v>
      </c>
      <c r="N1692" s="437">
        <f t="shared" si="351"/>
        <v>476</v>
      </c>
      <c r="O1692" s="437"/>
      <c r="P1692" s="430" t="str">
        <f t="shared" si="346"/>
        <v/>
      </c>
      <c r="U1692" s="177">
        <v>19</v>
      </c>
      <c r="V1692" s="177" t="s">
        <v>2851</v>
      </c>
      <c r="W1692" s="177" t="s">
        <v>2978</v>
      </c>
      <c r="X1692" s="177" t="s">
        <v>6180</v>
      </c>
      <c r="Y1692" s="177" t="s">
        <v>6181</v>
      </c>
      <c r="Z1692" s="177" t="s">
        <v>5221</v>
      </c>
      <c r="AA1692" s="525" t="s">
        <v>5779</v>
      </c>
      <c r="AB1692" s="399" t="str">
        <f t="shared" si="347"/>
        <v>DC1CB31</v>
      </c>
      <c r="AC1692" s="399" t="str">
        <f t="shared" si="348"/>
        <v>DC1CB31-DC</v>
      </c>
      <c r="AD1692" t="str">
        <f>Y1692&amp;"-"&amp;VLOOKUP(AC1692,'LICH THI'!C:AA,9,0)</f>
        <v>64DCCD3249-42469</v>
      </c>
      <c r="AE1692">
        <f t="shared" si="349"/>
        <v>1</v>
      </c>
    </row>
    <row r="1693" spans="1:31" x14ac:dyDescent="0.25">
      <c r="A1693" s="436" t="str">
        <f t="shared" si="339"/>
        <v>DC1CB31-DC-372</v>
      </c>
      <c r="B1693" s="436">
        <f>COUNTIF(AC$4:AC1693,AC1693)</f>
        <v>372</v>
      </c>
      <c r="C1693" s="436" t="str">
        <f t="shared" si="340"/>
        <v>DC1CB31-DC</v>
      </c>
      <c r="D1693" s="436">
        <f>VLOOKUP(C1693,'LICH THI'!C:AA,12,0)</f>
        <v>597</v>
      </c>
      <c r="E1693" s="436">
        <f>VLOOKUP(C1693,'LICH THI'!C:AA,13,0)</f>
        <v>45</v>
      </c>
      <c r="F1693" s="436">
        <f t="shared" si="350"/>
        <v>45</v>
      </c>
      <c r="G1693" s="436">
        <f>VLOOKUP(C1693,'LICH THI'!C:AA,14,0)</f>
        <v>14</v>
      </c>
      <c r="H1693" s="436">
        <f t="shared" si="341"/>
        <v>9</v>
      </c>
      <c r="I1693" s="436" t="str">
        <f t="shared" si="342"/>
        <v>Đào Hứa Phong</v>
      </c>
      <c r="J1693" s="436"/>
      <c r="K1693" s="436">
        <f t="shared" si="343"/>
        <v>10</v>
      </c>
      <c r="L1693" s="436" t="str">
        <f t="shared" si="344"/>
        <v>DC1CB31-DC-10</v>
      </c>
      <c r="M1693" s="436">
        <f t="shared" si="345"/>
        <v>31</v>
      </c>
      <c r="N1693" s="437">
        <f t="shared" si="351"/>
        <v>477</v>
      </c>
      <c r="O1693" s="437"/>
      <c r="P1693" s="430" t="str">
        <f t="shared" si="346"/>
        <v/>
      </c>
      <c r="U1693" s="177">
        <v>36</v>
      </c>
      <c r="V1693" s="177" t="s">
        <v>2897</v>
      </c>
      <c r="W1693" s="177" t="s">
        <v>3283</v>
      </c>
      <c r="X1693" s="177" t="s">
        <v>3284</v>
      </c>
      <c r="Y1693" s="177" t="s">
        <v>3285</v>
      </c>
      <c r="Z1693" s="177" t="s">
        <v>5221</v>
      </c>
      <c r="AA1693" s="525" t="s">
        <v>3286</v>
      </c>
      <c r="AB1693" s="399" t="str">
        <f t="shared" si="347"/>
        <v>DC1CB31</v>
      </c>
      <c r="AC1693" s="399" t="str">
        <f t="shared" si="348"/>
        <v>DC1CB31-DC</v>
      </c>
      <c r="AD1693" t="str">
        <f>Y1693&amp;"-"&amp;VLOOKUP(AC1693,'LICH THI'!C:AA,9,0)</f>
        <v>64DCDB3070-42469</v>
      </c>
      <c r="AE1693">
        <f t="shared" si="349"/>
        <v>1</v>
      </c>
    </row>
    <row r="1694" spans="1:31" x14ac:dyDescent="0.25">
      <c r="A1694" s="436" t="str">
        <f t="shared" si="339"/>
        <v>DC1CB31-DC-373</v>
      </c>
      <c r="B1694" s="436">
        <f>COUNTIF(AC$4:AC1694,AC1694)</f>
        <v>373</v>
      </c>
      <c r="C1694" s="436" t="str">
        <f t="shared" si="340"/>
        <v>DC1CB31-DC</v>
      </c>
      <c r="D1694" s="436">
        <f>VLOOKUP(C1694,'LICH THI'!C:AA,12,0)</f>
        <v>597</v>
      </c>
      <c r="E1694" s="436">
        <f>VLOOKUP(C1694,'LICH THI'!C:AA,13,0)</f>
        <v>45</v>
      </c>
      <c r="F1694" s="436">
        <f t="shared" si="350"/>
        <v>45</v>
      </c>
      <c r="G1694" s="436">
        <f>VLOOKUP(C1694,'LICH THI'!C:AA,14,0)</f>
        <v>14</v>
      </c>
      <c r="H1694" s="436">
        <f t="shared" si="341"/>
        <v>9</v>
      </c>
      <c r="I1694" s="436" t="str">
        <f t="shared" si="342"/>
        <v>Đào Hứa Phong</v>
      </c>
      <c r="J1694" s="436"/>
      <c r="K1694" s="436">
        <f t="shared" si="343"/>
        <v>10</v>
      </c>
      <c r="L1694" s="436" t="str">
        <f t="shared" si="344"/>
        <v>DC1CB31-DC-10</v>
      </c>
      <c r="M1694" s="436">
        <f t="shared" si="345"/>
        <v>31</v>
      </c>
      <c r="N1694" s="437">
        <f t="shared" si="351"/>
        <v>478</v>
      </c>
      <c r="O1694" s="437"/>
      <c r="P1694" s="430" t="str">
        <f t="shared" si="346"/>
        <v/>
      </c>
      <c r="U1694" s="177">
        <v>36</v>
      </c>
      <c r="V1694" s="177" t="s">
        <v>2897</v>
      </c>
      <c r="W1694" s="177" t="s">
        <v>3283</v>
      </c>
      <c r="X1694" s="177" t="s">
        <v>3284</v>
      </c>
      <c r="Y1694" s="177" t="s">
        <v>3285</v>
      </c>
      <c r="Z1694" s="177" t="s">
        <v>5221</v>
      </c>
      <c r="AA1694" s="525" t="s">
        <v>3286</v>
      </c>
      <c r="AB1694" s="399" t="str">
        <f t="shared" si="347"/>
        <v>DC1CB31</v>
      </c>
      <c r="AC1694" s="399" t="str">
        <f t="shared" si="348"/>
        <v>DC1CB31-DC</v>
      </c>
      <c r="AD1694" t="str">
        <f>Y1694&amp;"-"&amp;VLOOKUP(AC1694,'LICH THI'!C:AA,9,0)</f>
        <v>64DCDB3070-42469</v>
      </c>
      <c r="AE1694">
        <f t="shared" si="349"/>
        <v>1</v>
      </c>
    </row>
    <row r="1695" spans="1:31" x14ac:dyDescent="0.25">
      <c r="A1695" s="436" t="str">
        <f t="shared" si="339"/>
        <v>DC1CB31-DC-374</v>
      </c>
      <c r="B1695" s="436">
        <f>COUNTIF(AC$4:AC1695,AC1695)</f>
        <v>374</v>
      </c>
      <c r="C1695" s="436" t="str">
        <f t="shared" si="340"/>
        <v>DC1CB31-DC</v>
      </c>
      <c r="D1695" s="436">
        <f>VLOOKUP(C1695,'LICH THI'!C:AA,12,0)</f>
        <v>597</v>
      </c>
      <c r="E1695" s="436">
        <f>VLOOKUP(C1695,'LICH THI'!C:AA,13,0)</f>
        <v>45</v>
      </c>
      <c r="F1695" s="436">
        <f t="shared" si="350"/>
        <v>45</v>
      </c>
      <c r="G1695" s="436">
        <f>VLOOKUP(C1695,'LICH THI'!C:AA,14,0)</f>
        <v>14</v>
      </c>
      <c r="H1695" s="436">
        <f t="shared" si="341"/>
        <v>9</v>
      </c>
      <c r="I1695" s="436" t="str">
        <f t="shared" si="342"/>
        <v>Nguyễn Trọng Phong</v>
      </c>
      <c r="J1695" s="436"/>
      <c r="K1695" s="436">
        <f t="shared" si="343"/>
        <v>10</v>
      </c>
      <c r="L1695" s="436" t="str">
        <f t="shared" si="344"/>
        <v>DC1CB31-DC-10</v>
      </c>
      <c r="M1695" s="436">
        <f t="shared" si="345"/>
        <v>31</v>
      </c>
      <c r="N1695" s="437">
        <f t="shared" si="351"/>
        <v>479</v>
      </c>
      <c r="O1695" s="437"/>
      <c r="P1695" s="430" t="str">
        <f t="shared" si="346"/>
        <v/>
      </c>
      <c r="U1695" s="177">
        <v>215</v>
      </c>
      <c r="V1695" s="177" t="s">
        <v>3478</v>
      </c>
      <c r="W1695" s="177" t="s">
        <v>3353</v>
      </c>
      <c r="X1695" s="177" t="s">
        <v>3284</v>
      </c>
      <c r="Y1695" s="177" t="s">
        <v>6262</v>
      </c>
      <c r="Z1695" s="177" t="s">
        <v>5221</v>
      </c>
      <c r="AA1695" s="525" t="s">
        <v>6263</v>
      </c>
      <c r="AB1695" s="399" t="str">
        <f t="shared" si="347"/>
        <v>DC1CB31</v>
      </c>
      <c r="AC1695" s="399" t="str">
        <f t="shared" si="348"/>
        <v>DC1CB31-DC</v>
      </c>
      <c r="AD1695" t="str">
        <f>Y1695&amp;"-"&amp;VLOOKUP(AC1695,'LICH THI'!C:AA,9,0)</f>
        <v>65DCDD22003-42469</v>
      </c>
      <c r="AE1695">
        <f t="shared" si="349"/>
        <v>1</v>
      </c>
    </row>
    <row r="1696" spans="1:31" x14ac:dyDescent="0.25">
      <c r="A1696" s="436" t="str">
        <f t="shared" si="339"/>
        <v>DC1CB31-DC-375</v>
      </c>
      <c r="B1696" s="436">
        <f>COUNTIF(AC$4:AC1696,AC1696)</f>
        <v>375</v>
      </c>
      <c r="C1696" s="436" t="str">
        <f t="shared" si="340"/>
        <v>DC1CB31-DC</v>
      </c>
      <c r="D1696" s="436">
        <f>VLOOKUP(C1696,'LICH THI'!C:AA,12,0)</f>
        <v>597</v>
      </c>
      <c r="E1696" s="436">
        <f>VLOOKUP(C1696,'LICH THI'!C:AA,13,0)</f>
        <v>45</v>
      </c>
      <c r="F1696" s="436">
        <f t="shared" si="350"/>
        <v>45</v>
      </c>
      <c r="G1696" s="436">
        <f>VLOOKUP(C1696,'LICH THI'!C:AA,14,0)</f>
        <v>14</v>
      </c>
      <c r="H1696" s="436">
        <f t="shared" si="341"/>
        <v>9</v>
      </c>
      <c r="I1696" s="436" t="str">
        <f t="shared" si="342"/>
        <v>Nguyễn Trọng Phong</v>
      </c>
      <c r="J1696" s="436"/>
      <c r="K1696" s="436">
        <f t="shared" si="343"/>
        <v>10</v>
      </c>
      <c r="L1696" s="436" t="str">
        <f t="shared" si="344"/>
        <v>DC1CB31-DC-10</v>
      </c>
      <c r="M1696" s="436">
        <f t="shared" si="345"/>
        <v>31</v>
      </c>
      <c r="N1696" s="437">
        <f t="shared" si="351"/>
        <v>480</v>
      </c>
      <c r="O1696" s="437"/>
      <c r="P1696" s="430" t="str">
        <f t="shared" si="346"/>
        <v/>
      </c>
      <c r="U1696" s="177">
        <v>215</v>
      </c>
      <c r="V1696" s="177" t="s">
        <v>3478</v>
      </c>
      <c r="W1696" s="177" t="s">
        <v>3353</v>
      </c>
      <c r="X1696" s="177" t="s">
        <v>3284</v>
      </c>
      <c r="Y1696" s="177" t="s">
        <v>6262</v>
      </c>
      <c r="Z1696" s="177" t="s">
        <v>5221</v>
      </c>
      <c r="AA1696" s="525" t="s">
        <v>6263</v>
      </c>
      <c r="AB1696" s="399" t="str">
        <f t="shared" si="347"/>
        <v>DC1CB31</v>
      </c>
      <c r="AC1696" s="399" t="str">
        <f t="shared" si="348"/>
        <v>DC1CB31-DC</v>
      </c>
      <c r="AD1696" t="str">
        <f>Y1696&amp;"-"&amp;VLOOKUP(AC1696,'LICH THI'!C:AA,9,0)</f>
        <v>65DCDD22003-42469</v>
      </c>
      <c r="AE1696">
        <f t="shared" si="349"/>
        <v>1</v>
      </c>
    </row>
    <row r="1697" spans="1:31" x14ac:dyDescent="0.25">
      <c r="A1697" s="436" t="str">
        <f t="shared" si="339"/>
        <v>DC1CB31-DC-376</v>
      </c>
      <c r="B1697" s="436">
        <f>COUNTIF(AC$4:AC1697,AC1697)</f>
        <v>376</v>
      </c>
      <c r="C1697" s="436" t="str">
        <f t="shared" si="340"/>
        <v>DC1CB31-DC</v>
      </c>
      <c r="D1697" s="436">
        <f>VLOOKUP(C1697,'LICH THI'!C:AA,12,0)</f>
        <v>597</v>
      </c>
      <c r="E1697" s="436">
        <f>VLOOKUP(C1697,'LICH THI'!C:AA,13,0)</f>
        <v>45</v>
      </c>
      <c r="F1697" s="436">
        <f t="shared" si="350"/>
        <v>45</v>
      </c>
      <c r="G1697" s="436">
        <f>VLOOKUP(C1697,'LICH THI'!C:AA,14,0)</f>
        <v>14</v>
      </c>
      <c r="H1697" s="436">
        <f t="shared" si="341"/>
        <v>9</v>
      </c>
      <c r="I1697" s="436" t="str">
        <f t="shared" si="342"/>
        <v>Nguyễn Thị Phương</v>
      </c>
      <c r="J1697" s="436"/>
      <c r="K1697" s="436">
        <f t="shared" si="343"/>
        <v>10</v>
      </c>
      <c r="L1697" s="436" t="str">
        <f t="shared" si="344"/>
        <v>DC1CB31-DC-10</v>
      </c>
      <c r="M1697" s="436">
        <f t="shared" si="345"/>
        <v>31</v>
      </c>
      <c r="N1697" s="437">
        <f t="shared" si="351"/>
        <v>481</v>
      </c>
      <c r="O1697" s="437"/>
      <c r="P1697" s="430" t="str">
        <f t="shared" si="346"/>
        <v/>
      </c>
      <c r="U1697" s="177">
        <v>102</v>
      </c>
      <c r="V1697" s="177" t="s">
        <v>3366</v>
      </c>
      <c r="W1697" s="177" t="s">
        <v>2619</v>
      </c>
      <c r="X1697" s="177" t="s">
        <v>2717</v>
      </c>
      <c r="Y1697" s="177" t="s">
        <v>5573</v>
      </c>
      <c r="Z1697" s="177" t="s">
        <v>5221</v>
      </c>
      <c r="AA1697" s="525" t="s">
        <v>2840</v>
      </c>
      <c r="AB1697" s="399" t="str">
        <f t="shared" si="347"/>
        <v>DC1CB31</v>
      </c>
      <c r="AC1697" s="399" t="str">
        <f t="shared" si="348"/>
        <v>DC1CB31-DC</v>
      </c>
      <c r="AD1697" t="str">
        <f>Y1697&amp;"-"&amp;VLOOKUP(AC1697,'LICH THI'!C:AA,9,0)</f>
        <v>64DCKT3067-42469</v>
      </c>
      <c r="AE1697">
        <f t="shared" si="349"/>
        <v>1</v>
      </c>
    </row>
    <row r="1698" spans="1:31" x14ac:dyDescent="0.25">
      <c r="A1698" s="436" t="str">
        <f t="shared" si="339"/>
        <v>DC1CB31-DC-377</v>
      </c>
      <c r="B1698" s="436">
        <f>COUNTIF(AC$4:AC1698,AC1698)</f>
        <v>377</v>
      </c>
      <c r="C1698" s="436" t="str">
        <f t="shared" si="340"/>
        <v>DC1CB31-DC</v>
      </c>
      <c r="D1698" s="436">
        <f>VLOOKUP(C1698,'LICH THI'!C:AA,12,0)</f>
        <v>597</v>
      </c>
      <c r="E1698" s="436">
        <f>VLOOKUP(C1698,'LICH THI'!C:AA,13,0)</f>
        <v>45</v>
      </c>
      <c r="F1698" s="436">
        <f t="shared" si="350"/>
        <v>45</v>
      </c>
      <c r="G1698" s="436">
        <f>VLOOKUP(C1698,'LICH THI'!C:AA,14,0)</f>
        <v>14</v>
      </c>
      <c r="H1698" s="436">
        <f t="shared" si="341"/>
        <v>9</v>
      </c>
      <c r="I1698" s="436" t="str">
        <f t="shared" si="342"/>
        <v>Nguyễn Thị Phương</v>
      </c>
      <c r="J1698" s="436"/>
      <c r="K1698" s="436">
        <f t="shared" si="343"/>
        <v>10</v>
      </c>
      <c r="L1698" s="436" t="str">
        <f t="shared" si="344"/>
        <v>DC1CB31-DC-10</v>
      </c>
      <c r="M1698" s="436">
        <f t="shared" si="345"/>
        <v>31</v>
      </c>
      <c r="N1698" s="437">
        <f t="shared" si="351"/>
        <v>482</v>
      </c>
      <c r="O1698" s="437"/>
      <c r="P1698" s="430" t="str">
        <f t="shared" si="346"/>
        <v/>
      </c>
      <c r="U1698" s="177">
        <v>102</v>
      </c>
      <c r="V1698" s="177" t="s">
        <v>3366</v>
      </c>
      <c r="W1698" s="177" t="s">
        <v>2619</v>
      </c>
      <c r="X1698" s="177" t="s">
        <v>2717</v>
      </c>
      <c r="Y1698" s="177" t="s">
        <v>5573</v>
      </c>
      <c r="Z1698" s="177" t="s">
        <v>5221</v>
      </c>
      <c r="AA1698" s="525" t="s">
        <v>2840</v>
      </c>
      <c r="AB1698" s="399" t="str">
        <f t="shared" si="347"/>
        <v>DC1CB31</v>
      </c>
      <c r="AC1698" s="399" t="str">
        <f t="shared" si="348"/>
        <v>DC1CB31-DC</v>
      </c>
      <c r="AD1698" t="str">
        <f>Y1698&amp;"-"&amp;VLOOKUP(AC1698,'LICH THI'!C:AA,9,0)</f>
        <v>64DCKT3067-42469</v>
      </c>
      <c r="AE1698">
        <f t="shared" si="349"/>
        <v>1</v>
      </c>
    </row>
    <row r="1699" spans="1:31" x14ac:dyDescent="0.25">
      <c r="A1699" s="436" t="str">
        <f t="shared" si="339"/>
        <v>DC1CB31-DC-378</v>
      </c>
      <c r="B1699" s="436">
        <f>COUNTIF(AC$4:AC1699,AC1699)</f>
        <v>378</v>
      </c>
      <c r="C1699" s="436" t="str">
        <f t="shared" si="340"/>
        <v>DC1CB31-DC</v>
      </c>
      <c r="D1699" s="436">
        <f>VLOOKUP(C1699,'LICH THI'!C:AA,12,0)</f>
        <v>597</v>
      </c>
      <c r="E1699" s="436">
        <f>VLOOKUP(C1699,'LICH THI'!C:AA,13,0)</f>
        <v>45</v>
      </c>
      <c r="F1699" s="436">
        <f t="shared" si="350"/>
        <v>45</v>
      </c>
      <c r="G1699" s="436">
        <f>VLOOKUP(C1699,'LICH THI'!C:AA,14,0)</f>
        <v>14</v>
      </c>
      <c r="H1699" s="436">
        <f t="shared" si="341"/>
        <v>9</v>
      </c>
      <c r="I1699" s="436" t="str">
        <f t="shared" si="342"/>
        <v>Nguyễn Thị Phương</v>
      </c>
      <c r="J1699" s="436"/>
      <c r="K1699" s="436">
        <f t="shared" si="343"/>
        <v>10</v>
      </c>
      <c r="L1699" s="436" t="str">
        <f t="shared" si="344"/>
        <v>DC1CB31-DC-10</v>
      </c>
      <c r="M1699" s="436">
        <f t="shared" si="345"/>
        <v>31</v>
      </c>
      <c r="N1699" s="437">
        <f t="shared" si="351"/>
        <v>483</v>
      </c>
      <c r="O1699" s="437"/>
      <c r="P1699" s="430" t="str">
        <f t="shared" si="346"/>
        <v/>
      </c>
      <c r="U1699" s="177">
        <v>133</v>
      </c>
      <c r="V1699" s="177" t="s">
        <v>3381</v>
      </c>
      <c r="W1699" s="177" t="s">
        <v>2619</v>
      </c>
      <c r="X1699" s="177" t="s">
        <v>2717</v>
      </c>
      <c r="Y1699" s="177" t="s">
        <v>6209</v>
      </c>
      <c r="Z1699" s="177" t="s">
        <v>5221</v>
      </c>
      <c r="AA1699" s="525" t="s">
        <v>6210</v>
      </c>
      <c r="AB1699" s="399" t="str">
        <f t="shared" si="347"/>
        <v>DC1CB31</v>
      </c>
      <c r="AC1699" s="399" t="str">
        <f t="shared" si="348"/>
        <v>DC1CB31-DC</v>
      </c>
      <c r="AD1699" t="str">
        <f>Y1699&amp;"-"&amp;VLOOKUP(AC1699,'LICH THI'!C:AA,9,0)</f>
        <v>64DCKT3276-42469</v>
      </c>
      <c r="AE1699">
        <f t="shared" si="349"/>
        <v>1</v>
      </c>
    </row>
    <row r="1700" spans="1:31" x14ac:dyDescent="0.25">
      <c r="A1700" s="436" t="str">
        <f t="shared" si="339"/>
        <v>DC1CB31-DC-379</v>
      </c>
      <c r="B1700" s="436">
        <f>COUNTIF(AC$4:AC1700,AC1700)</f>
        <v>379</v>
      </c>
      <c r="C1700" s="436" t="str">
        <f t="shared" si="340"/>
        <v>DC1CB31-DC</v>
      </c>
      <c r="D1700" s="436">
        <f>VLOOKUP(C1700,'LICH THI'!C:AA,12,0)</f>
        <v>597</v>
      </c>
      <c r="E1700" s="436">
        <f>VLOOKUP(C1700,'LICH THI'!C:AA,13,0)</f>
        <v>45</v>
      </c>
      <c r="F1700" s="436">
        <f t="shared" si="350"/>
        <v>45</v>
      </c>
      <c r="G1700" s="436">
        <f>VLOOKUP(C1700,'LICH THI'!C:AA,14,0)</f>
        <v>14</v>
      </c>
      <c r="H1700" s="436">
        <f t="shared" si="341"/>
        <v>9</v>
      </c>
      <c r="I1700" s="436" t="str">
        <f t="shared" si="342"/>
        <v>Nguyễn Thị Phương</v>
      </c>
      <c r="J1700" s="436"/>
      <c r="K1700" s="436">
        <f t="shared" si="343"/>
        <v>10</v>
      </c>
      <c r="L1700" s="436" t="str">
        <f t="shared" si="344"/>
        <v>DC1CB31-DC-10</v>
      </c>
      <c r="M1700" s="436">
        <f t="shared" si="345"/>
        <v>31</v>
      </c>
      <c r="N1700" s="437">
        <f t="shared" si="351"/>
        <v>484</v>
      </c>
      <c r="O1700" s="437"/>
      <c r="P1700" s="430" t="str">
        <f t="shared" si="346"/>
        <v/>
      </c>
      <c r="U1700" s="177">
        <v>134</v>
      </c>
      <c r="V1700" s="177" t="s">
        <v>3381</v>
      </c>
      <c r="W1700" s="177" t="s">
        <v>2619</v>
      </c>
      <c r="X1700" s="177" t="s">
        <v>2717</v>
      </c>
      <c r="Y1700" s="177" t="s">
        <v>6211</v>
      </c>
      <c r="Z1700" s="177" t="s">
        <v>5221</v>
      </c>
      <c r="AA1700" s="525" t="s">
        <v>2629</v>
      </c>
      <c r="AB1700" s="399" t="str">
        <f t="shared" si="347"/>
        <v>DC1CB31</v>
      </c>
      <c r="AC1700" s="399" t="str">
        <f t="shared" si="348"/>
        <v>DC1CB31-DC</v>
      </c>
      <c r="AD1700" t="str">
        <f>Y1700&amp;"-"&amp;VLOOKUP(AC1700,'LICH THI'!C:AA,9,0)</f>
        <v>64DCKT3290-42469</v>
      </c>
      <c r="AE1700">
        <f t="shared" si="349"/>
        <v>1</v>
      </c>
    </row>
    <row r="1701" spans="1:31" x14ac:dyDescent="0.25">
      <c r="A1701" s="436" t="str">
        <f t="shared" si="339"/>
        <v>DC1CB31-DC-380</v>
      </c>
      <c r="B1701" s="436">
        <f>COUNTIF(AC$4:AC1701,AC1701)</f>
        <v>380</v>
      </c>
      <c r="C1701" s="436" t="str">
        <f t="shared" si="340"/>
        <v>DC1CB31-DC</v>
      </c>
      <c r="D1701" s="436">
        <f>VLOOKUP(C1701,'LICH THI'!C:AA,12,0)</f>
        <v>597</v>
      </c>
      <c r="E1701" s="436">
        <f>VLOOKUP(C1701,'LICH THI'!C:AA,13,0)</f>
        <v>45</v>
      </c>
      <c r="F1701" s="436">
        <f t="shared" si="350"/>
        <v>45</v>
      </c>
      <c r="G1701" s="436">
        <f>VLOOKUP(C1701,'LICH THI'!C:AA,14,0)</f>
        <v>14</v>
      </c>
      <c r="H1701" s="436">
        <f t="shared" si="341"/>
        <v>9</v>
      </c>
      <c r="I1701" s="436" t="str">
        <f t="shared" si="342"/>
        <v>Nguyễn Thị Phương</v>
      </c>
      <c r="J1701" s="436"/>
      <c r="K1701" s="436">
        <f t="shared" si="343"/>
        <v>10</v>
      </c>
      <c r="L1701" s="436" t="str">
        <f t="shared" si="344"/>
        <v>DC1CB31-DC-10</v>
      </c>
      <c r="M1701" s="436">
        <f t="shared" si="345"/>
        <v>31</v>
      </c>
      <c r="N1701" s="437">
        <f t="shared" si="351"/>
        <v>485</v>
      </c>
      <c r="O1701" s="437"/>
      <c r="P1701" s="430" t="str">
        <f t="shared" si="346"/>
        <v/>
      </c>
      <c r="U1701" s="177">
        <v>133</v>
      </c>
      <c r="V1701" s="177" t="s">
        <v>3381</v>
      </c>
      <c r="W1701" s="177" t="s">
        <v>2619</v>
      </c>
      <c r="X1701" s="177" t="s">
        <v>2717</v>
      </c>
      <c r="Y1701" s="177" t="s">
        <v>6209</v>
      </c>
      <c r="Z1701" s="177" t="s">
        <v>5221</v>
      </c>
      <c r="AA1701" s="525" t="s">
        <v>6210</v>
      </c>
      <c r="AB1701" s="399" t="str">
        <f t="shared" si="347"/>
        <v>DC1CB31</v>
      </c>
      <c r="AC1701" s="399" t="str">
        <f t="shared" si="348"/>
        <v>DC1CB31-DC</v>
      </c>
      <c r="AD1701" t="str">
        <f>Y1701&amp;"-"&amp;VLOOKUP(AC1701,'LICH THI'!C:AA,9,0)</f>
        <v>64DCKT3276-42469</v>
      </c>
      <c r="AE1701">
        <f t="shared" si="349"/>
        <v>1</v>
      </c>
    </row>
    <row r="1702" spans="1:31" x14ac:dyDescent="0.25">
      <c r="A1702" s="436" t="str">
        <f t="shared" si="339"/>
        <v>DC1CB31-DC-381</v>
      </c>
      <c r="B1702" s="436">
        <f>COUNTIF(AC$4:AC1702,AC1702)</f>
        <v>381</v>
      </c>
      <c r="C1702" s="436" t="str">
        <f t="shared" si="340"/>
        <v>DC1CB31-DC</v>
      </c>
      <c r="D1702" s="436">
        <f>VLOOKUP(C1702,'LICH THI'!C:AA,12,0)</f>
        <v>597</v>
      </c>
      <c r="E1702" s="436">
        <f>VLOOKUP(C1702,'LICH THI'!C:AA,13,0)</f>
        <v>45</v>
      </c>
      <c r="F1702" s="436">
        <f t="shared" si="350"/>
        <v>45</v>
      </c>
      <c r="G1702" s="436">
        <f>VLOOKUP(C1702,'LICH THI'!C:AA,14,0)</f>
        <v>14</v>
      </c>
      <c r="H1702" s="436">
        <f t="shared" si="341"/>
        <v>9</v>
      </c>
      <c r="I1702" s="436" t="str">
        <f t="shared" si="342"/>
        <v>Nguyễn Thị Phương</v>
      </c>
      <c r="J1702" s="436"/>
      <c r="K1702" s="436">
        <f t="shared" si="343"/>
        <v>10</v>
      </c>
      <c r="L1702" s="436" t="str">
        <f t="shared" si="344"/>
        <v>DC1CB31-DC-10</v>
      </c>
      <c r="M1702" s="436">
        <f t="shared" si="345"/>
        <v>31</v>
      </c>
      <c r="N1702" s="437">
        <f t="shared" si="351"/>
        <v>486</v>
      </c>
      <c r="O1702" s="437"/>
      <c r="P1702" s="430" t="str">
        <f t="shared" si="346"/>
        <v/>
      </c>
      <c r="U1702" s="177">
        <v>134</v>
      </c>
      <c r="V1702" s="177" t="s">
        <v>3381</v>
      </c>
      <c r="W1702" s="177" t="s">
        <v>2619</v>
      </c>
      <c r="X1702" s="177" t="s">
        <v>2717</v>
      </c>
      <c r="Y1702" s="177" t="s">
        <v>6211</v>
      </c>
      <c r="Z1702" s="177" t="s">
        <v>5221</v>
      </c>
      <c r="AA1702" s="525" t="s">
        <v>2629</v>
      </c>
      <c r="AB1702" s="399" t="str">
        <f t="shared" si="347"/>
        <v>DC1CB31</v>
      </c>
      <c r="AC1702" s="399" t="str">
        <f t="shared" si="348"/>
        <v>DC1CB31-DC</v>
      </c>
      <c r="AD1702" t="str">
        <f>Y1702&amp;"-"&amp;VLOOKUP(AC1702,'LICH THI'!C:AA,9,0)</f>
        <v>64DCKT3290-42469</v>
      </c>
      <c r="AE1702">
        <f t="shared" si="349"/>
        <v>1</v>
      </c>
    </row>
    <row r="1703" spans="1:31" x14ac:dyDescent="0.25">
      <c r="A1703" s="436" t="str">
        <f t="shared" si="339"/>
        <v>DC1CB31-DC-382</v>
      </c>
      <c r="B1703" s="436">
        <f>COUNTIF(AC$4:AC1703,AC1703)</f>
        <v>382</v>
      </c>
      <c r="C1703" s="436" t="str">
        <f t="shared" si="340"/>
        <v>DC1CB31-DC</v>
      </c>
      <c r="D1703" s="436">
        <f>VLOOKUP(C1703,'LICH THI'!C:AA,12,0)</f>
        <v>597</v>
      </c>
      <c r="E1703" s="436">
        <f>VLOOKUP(C1703,'LICH THI'!C:AA,13,0)</f>
        <v>45</v>
      </c>
      <c r="F1703" s="436">
        <f t="shared" si="350"/>
        <v>45</v>
      </c>
      <c r="G1703" s="436">
        <f>VLOOKUP(C1703,'LICH THI'!C:AA,14,0)</f>
        <v>14</v>
      </c>
      <c r="H1703" s="436">
        <f t="shared" si="341"/>
        <v>9</v>
      </c>
      <c r="I1703" s="436" t="str">
        <f t="shared" si="342"/>
        <v>Vũ Việt Phương</v>
      </c>
      <c r="J1703" s="436"/>
      <c r="K1703" s="436">
        <f t="shared" si="343"/>
        <v>10</v>
      </c>
      <c r="L1703" s="436" t="str">
        <f t="shared" si="344"/>
        <v>DC1CB31-DC-10</v>
      </c>
      <c r="M1703" s="436">
        <f t="shared" si="345"/>
        <v>31</v>
      </c>
      <c r="N1703" s="437">
        <f t="shared" si="351"/>
        <v>487</v>
      </c>
      <c r="O1703" s="437"/>
      <c r="P1703" s="430" t="str">
        <f t="shared" si="346"/>
        <v/>
      </c>
      <c r="U1703" s="177">
        <v>85</v>
      </c>
      <c r="V1703" s="177" t="s">
        <v>3341</v>
      </c>
      <c r="W1703" s="177" t="s">
        <v>5549</v>
      </c>
      <c r="X1703" s="177" t="s">
        <v>2717</v>
      </c>
      <c r="Y1703" s="177" t="s">
        <v>5550</v>
      </c>
      <c r="Z1703" s="177" t="s">
        <v>5221</v>
      </c>
      <c r="AA1703" s="525" t="s">
        <v>5551</v>
      </c>
      <c r="AB1703" s="399" t="str">
        <f t="shared" si="347"/>
        <v>DC1CB31</v>
      </c>
      <c r="AC1703" s="399" t="str">
        <f t="shared" si="348"/>
        <v>DC1CB31-DC</v>
      </c>
      <c r="AD1703" t="str">
        <f>Y1703&amp;"-"&amp;VLOOKUP(AC1703,'LICH THI'!C:AA,9,0)</f>
        <v>64DCDT3184-42469</v>
      </c>
      <c r="AE1703">
        <f t="shared" si="349"/>
        <v>1</v>
      </c>
    </row>
    <row r="1704" spans="1:31" x14ac:dyDescent="0.25">
      <c r="A1704" s="436" t="str">
        <f t="shared" si="339"/>
        <v>DC1CB31-DC-383</v>
      </c>
      <c r="B1704" s="436">
        <f>COUNTIF(AC$4:AC1704,AC1704)</f>
        <v>383</v>
      </c>
      <c r="C1704" s="436" t="str">
        <f t="shared" si="340"/>
        <v>DC1CB31-DC</v>
      </c>
      <c r="D1704" s="436">
        <f>VLOOKUP(C1704,'LICH THI'!C:AA,12,0)</f>
        <v>597</v>
      </c>
      <c r="E1704" s="436">
        <f>VLOOKUP(C1704,'LICH THI'!C:AA,13,0)</f>
        <v>45</v>
      </c>
      <c r="F1704" s="436">
        <f t="shared" si="350"/>
        <v>45</v>
      </c>
      <c r="G1704" s="436">
        <f>VLOOKUP(C1704,'LICH THI'!C:AA,14,0)</f>
        <v>14</v>
      </c>
      <c r="H1704" s="436">
        <f t="shared" si="341"/>
        <v>9</v>
      </c>
      <c r="I1704" s="436" t="str">
        <f t="shared" si="342"/>
        <v>Vũ Việt Phương</v>
      </c>
      <c r="J1704" s="436"/>
      <c r="K1704" s="436">
        <f t="shared" si="343"/>
        <v>10</v>
      </c>
      <c r="L1704" s="436" t="str">
        <f t="shared" si="344"/>
        <v>DC1CB31-DC-10</v>
      </c>
      <c r="M1704" s="436">
        <f t="shared" si="345"/>
        <v>31</v>
      </c>
      <c r="N1704" s="437">
        <f t="shared" si="351"/>
        <v>488</v>
      </c>
      <c r="O1704" s="437"/>
      <c r="P1704" s="430" t="str">
        <f t="shared" si="346"/>
        <v/>
      </c>
      <c r="U1704" s="177">
        <v>85</v>
      </c>
      <c r="V1704" s="177" t="s">
        <v>3341</v>
      </c>
      <c r="W1704" s="177" t="s">
        <v>5549</v>
      </c>
      <c r="X1704" s="177" t="s">
        <v>2717</v>
      </c>
      <c r="Y1704" s="177" t="s">
        <v>5550</v>
      </c>
      <c r="Z1704" s="177" t="s">
        <v>5221</v>
      </c>
      <c r="AA1704" s="525" t="s">
        <v>5551</v>
      </c>
      <c r="AB1704" s="399" t="str">
        <f t="shared" si="347"/>
        <v>DC1CB31</v>
      </c>
      <c r="AC1704" s="399" t="str">
        <f t="shared" si="348"/>
        <v>DC1CB31-DC</v>
      </c>
      <c r="AD1704" t="str">
        <f>Y1704&amp;"-"&amp;VLOOKUP(AC1704,'LICH THI'!C:AA,9,0)</f>
        <v>64DCDT3184-42469</v>
      </c>
      <c r="AE1704">
        <f t="shared" si="349"/>
        <v>1</v>
      </c>
    </row>
    <row r="1705" spans="1:31" x14ac:dyDescent="0.25">
      <c r="A1705" s="436" t="str">
        <f t="shared" si="339"/>
        <v>DC1CB31-DC-384</v>
      </c>
      <c r="B1705" s="436">
        <f>COUNTIF(AC$4:AC1705,AC1705)</f>
        <v>384</v>
      </c>
      <c r="C1705" s="436" t="str">
        <f t="shared" si="340"/>
        <v>DC1CB31-DC</v>
      </c>
      <c r="D1705" s="436">
        <f>VLOOKUP(C1705,'LICH THI'!C:AA,12,0)</f>
        <v>597</v>
      </c>
      <c r="E1705" s="436">
        <f>VLOOKUP(C1705,'LICH THI'!C:AA,13,0)</f>
        <v>45</v>
      </c>
      <c r="F1705" s="436">
        <f t="shared" si="350"/>
        <v>45</v>
      </c>
      <c r="G1705" s="436">
        <f>VLOOKUP(C1705,'LICH THI'!C:AA,14,0)</f>
        <v>14</v>
      </c>
      <c r="H1705" s="436">
        <f t="shared" si="341"/>
        <v>9</v>
      </c>
      <c r="I1705" s="436" t="str">
        <f t="shared" si="342"/>
        <v>Nguyễn Thị Phượng</v>
      </c>
      <c r="J1705" s="436"/>
      <c r="K1705" s="436">
        <f t="shared" si="343"/>
        <v>10</v>
      </c>
      <c r="L1705" s="436" t="str">
        <f t="shared" si="344"/>
        <v>DC1CB31-DC-10</v>
      </c>
      <c r="M1705" s="436">
        <f t="shared" si="345"/>
        <v>31</v>
      </c>
      <c r="N1705" s="437">
        <f t="shared" si="351"/>
        <v>489</v>
      </c>
      <c r="O1705" s="437"/>
      <c r="P1705" s="430" t="str">
        <f t="shared" si="346"/>
        <v/>
      </c>
      <c r="U1705" s="177">
        <v>135</v>
      </c>
      <c r="V1705" s="177" t="s">
        <v>3381</v>
      </c>
      <c r="W1705" s="177" t="s">
        <v>2619</v>
      </c>
      <c r="X1705" s="177" t="s">
        <v>4311</v>
      </c>
      <c r="Y1705" s="177" t="s">
        <v>5705</v>
      </c>
      <c r="Z1705" s="177" t="s">
        <v>5221</v>
      </c>
      <c r="AA1705" s="525" t="s">
        <v>4506</v>
      </c>
      <c r="AB1705" s="399" t="str">
        <f t="shared" si="347"/>
        <v>DC1CB31</v>
      </c>
      <c r="AC1705" s="399" t="str">
        <f t="shared" si="348"/>
        <v>DC1CB31-DC</v>
      </c>
      <c r="AD1705" t="str">
        <f>Y1705&amp;"-"&amp;VLOOKUP(AC1705,'LICH THI'!C:AA,9,0)</f>
        <v>64DCKT3173-42469</v>
      </c>
      <c r="AE1705">
        <f t="shared" si="349"/>
        <v>1</v>
      </c>
    </row>
    <row r="1706" spans="1:31" x14ac:dyDescent="0.25">
      <c r="A1706" s="436" t="str">
        <f t="shared" si="339"/>
        <v>DC1CB31-DC-385</v>
      </c>
      <c r="B1706" s="436">
        <f>COUNTIF(AC$4:AC1706,AC1706)</f>
        <v>385</v>
      </c>
      <c r="C1706" s="436" t="str">
        <f t="shared" si="340"/>
        <v>DC1CB31-DC</v>
      </c>
      <c r="D1706" s="436">
        <f>VLOOKUP(C1706,'LICH THI'!C:AA,12,0)</f>
        <v>597</v>
      </c>
      <c r="E1706" s="436">
        <f>VLOOKUP(C1706,'LICH THI'!C:AA,13,0)</f>
        <v>45</v>
      </c>
      <c r="F1706" s="436">
        <f t="shared" si="350"/>
        <v>45</v>
      </c>
      <c r="G1706" s="436">
        <f>VLOOKUP(C1706,'LICH THI'!C:AA,14,0)</f>
        <v>14</v>
      </c>
      <c r="H1706" s="436">
        <f t="shared" si="341"/>
        <v>9</v>
      </c>
      <c r="I1706" s="436" t="str">
        <f t="shared" si="342"/>
        <v>Nguyễn Thị Phượng</v>
      </c>
      <c r="J1706" s="436"/>
      <c r="K1706" s="436">
        <f t="shared" si="343"/>
        <v>10</v>
      </c>
      <c r="L1706" s="436" t="str">
        <f t="shared" si="344"/>
        <v>DC1CB31-DC-10</v>
      </c>
      <c r="M1706" s="436">
        <f t="shared" si="345"/>
        <v>31</v>
      </c>
      <c r="N1706" s="437">
        <f t="shared" si="351"/>
        <v>490</v>
      </c>
      <c r="O1706" s="437"/>
      <c r="P1706" s="430" t="str">
        <f t="shared" si="346"/>
        <v/>
      </c>
      <c r="U1706" s="177">
        <v>135</v>
      </c>
      <c r="V1706" s="177" t="s">
        <v>3381</v>
      </c>
      <c r="W1706" s="177" t="s">
        <v>2619</v>
      </c>
      <c r="X1706" s="177" t="s">
        <v>4311</v>
      </c>
      <c r="Y1706" s="177" t="s">
        <v>5705</v>
      </c>
      <c r="Z1706" s="177" t="s">
        <v>5221</v>
      </c>
      <c r="AA1706" s="525" t="s">
        <v>4506</v>
      </c>
      <c r="AB1706" s="399" t="str">
        <f t="shared" si="347"/>
        <v>DC1CB31</v>
      </c>
      <c r="AC1706" s="399" t="str">
        <f t="shared" si="348"/>
        <v>DC1CB31-DC</v>
      </c>
      <c r="AD1706" t="str">
        <f>Y1706&amp;"-"&amp;VLOOKUP(AC1706,'LICH THI'!C:AA,9,0)</f>
        <v>64DCKT3173-42469</v>
      </c>
      <c r="AE1706">
        <f t="shared" si="349"/>
        <v>1</v>
      </c>
    </row>
    <row r="1707" spans="1:31" x14ac:dyDescent="0.25">
      <c r="A1707" s="436" t="str">
        <f t="shared" si="339"/>
        <v>DC1CB31-DC-386</v>
      </c>
      <c r="B1707" s="436">
        <f>COUNTIF(AC$4:AC1707,AC1707)</f>
        <v>386</v>
      </c>
      <c r="C1707" s="436" t="str">
        <f t="shared" si="340"/>
        <v>DC1CB31-DC</v>
      </c>
      <c r="D1707" s="436">
        <f>VLOOKUP(C1707,'LICH THI'!C:AA,12,0)</f>
        <v>597</v>
      </c>
      <c r="E1707" s="436">
        <f>VLOOKUP(C1707,'LICH THI'!C:AA,13,0)</f>
        <v>45</v>
      </c>
      <c r="F1707" s="436">
        <f t="shared" si="350"/>
        <v>45</v>
      </c>
      <c r="G1707" s="436">
        <f>VLOOKUP(C1707,'LICH THI'!C:AA,14,0)</f>
        <v>14</v>
      </c>
      <c r="H1707" s="436">
        <f t="shared" si="341"/>
        <v>9</v>
      </c>
      <c r="I1707" s="436" t="str">
        <f t="shared" si="342"/>
        <v>Phạm Thị Phượng</v>
      </c>
      <c r="J1707" s="436"/>
      <c r="K1707" s="436">
        <f t="shared" si="343"/>
        <v>10</v>
      </c>
      <c r="L1707" s="436" t="str">
        <f t="shared" si="344"/>
        <v>DC1CB31-DC-10</v>
      </c>
      <c r="M1707" s="436">
        <f t="shared" si="345"/>
        <v>31</v>
      </c>
      <c r="N1707" s="437">
        <f t="shared" si="351"/>
        <v>491</v>
      </c>
      <c r="O1707" s="437"/>
      <c r="P1707" s="430" t="str">
        <f t="shared" si="346"/>
        <v/>
      </c>
      <c r="U1707" s="177">
        <v>110</v>
      </c>
      <c r="V1707" s="177" t="s">
        <v>3378</v>
      </c>
      <c r="W1707" s="177" t="s">
        <v>3557</v>
      </c>
      <c r="X1707" s="177" t="s">
        <v>4311</v>
      </c>
      <c r="Y1707" s="177" t="s">
        <v>5682</v>
      </c>
      <c r="Z1707" s="177" t="s">
        <v>5221</v>
      </c>
      <c r="AA1707" s="525" t="s">
        <v>5683</v>
      </c>
      <c r="AB1707" s="399" t="str">
        <f t="shared" si="347"/>
        <v>DC1CB31</v>
      </c>
      <c r="AC1707" s="399" t="str">
        <f t="shared" si="348"/>
        <v>DC1CB31-DC</v>
      </c>
      <c r="AD1707" t="str">
        <f>Y1707&amp;"-"&amp;VLOOKUP(AC1707,'LICH THI'!C:AA,9,0)</f>
        <v>64DCKT3190-42469</v>
      </c>
      <c r="AE1707">
        <f t="shared" si="349"/>
        <v>1</v>
      </c>
    </row>
    <row r="1708" spans="1:31" x14ac:dyDescent="0.25">
      <c r="A1708" s="436" t="str">
        <f t="shared" si="339"/>
        <v>DC1CB31-DC-387</v>
      </c>
      <c r="B1708" s="436">
        <f>COUNTIF(AC$4:AC1708,AC1708)</f>
        <v>387</v>
      </c>
      <c r="C1708" s="436" t="str">
        <f t="shared" si="340"/>
        <v>DC1CB31-DC</v>
      </c>
      <c r="D1708" s="436">
        <f>VLOOKUP(C1708,'LICH THI'!C:AA,12,0)</f>
        <v>597</v>
      </c>
      <c r="E1708" s="436">
        <f>VLOOKUP(C1708,'LICH THI'!C:AA,13,0)</f>
        <v>45</v>
      </c>
      <c r="F1708" s="436">
        <f t="shared" si="350"/>
        <v>45</v>
      </c>
      <c r="G1708" s="436">
        <f>VLOOKUP(C1708,'LICH THI'!C:AA,14,0)</f>
        <v>14</v>
      </c>
      <c r="H1708" s="436">
        <f t="shared" si="341"/>
        <v>9</v>
      </c>
      <c r="I1708" s="436" t="str">
        <f t="shared" si="342"/>
        <v>Phạm Thị Phượng</v>
      </c>
      <c r="J1708" s="436"/>
      <c r="K1708" s="436">
        <f t="shared" si="343"/>
        <v>10</v>
      </c>
      <c r="L1708" s="436" t="str">
        <f t="shared" si="344"/>
        <v>DC1CB31-DC-10</v>
      </c>
      <c r="M1708" s="436">
        <f t="shared" si="345"/>
        <v>31</v>
      </c>
      <c r="N1708" s="437">
        <f t="shared" si="351"/>
        <v>492</v>
      </c>
      <c r="O1708" s="437"/>
      <c r="P1708" s="430" t="str">
        <f t="shared" si="346"/>
        <v/>
      </c>
      <c r="U1708" s="177">
        <v>110</v>
      </c>
      <c r="V1708" s="177" t="s">
        <v>3378</v>
      </c>
      <c r="W1708" s="177" t="s">
        <v>3557</v>
      </c>
      <c r="X1708" s="177" t="s">
        <v>4311</v>
      </c>
      <c r="Y1708" s="177" t="s">
        <v>5682</v>
      </c>
      <c r="Z1708" s="177" t="s">
        <v>5221</v>
      </c>
      <c r="AA1708" s="525" t="s">
        <v>5683</v>
      </c>
      <c r="AB1708" s="399" t="str">
        <f t="shared" si="347"/>
        <v>DC1CB31</v>
      </c>
      <c r="AC1708" s="399" t="str">
        <f t="shared" si="348"/>
        <v>DC1CB31-DC</v>
      </c>
      <c r="AD1708" t="str">
        <f>Y1708&amp;"-"&amp;VLOOKUP(AC1708,'LICH THI'!C:AA,9,0)</f>
        <v>64DCKT3190-42469</v>
      </c>
      <c r="AE1708">
        <f t="shared" si="349"/>
        <v>1</v>
      </c>
    </row>
    <row r="1709" spans="1:31" x14ac:dyDescent="0.25">
      <c r="A1709" s="436" t="str">
        <f t="shared" si="339"/>
        <v>DC1CB31-DC-388</v>
      </c>
      <c r="B1709" s="436">
        <f>COUNTIF(AC$4:AC1709,AC1709)</f>
        <v>388</v>
      </c>
      <c r="C1709" s="436" t="str">
        <f t="shared" si="340"/>
        <v>DC1CB31-DC</v>
      </c>
      <c r="D1709" s="436">
        <f>VLOOKUP(C1709,'LICH THI'!C:AA,12,0)</f>
        <v>597</v>
      </c>
      <c r="E1709" s="436">
        <f>VLOOKUP(C1709,'LICH THI'!C:AA,13,0)</f>
        <v>45</v>
      </c>
      <c r="F1709" s="436">
        <f t="shared" si="350"/>
        <v>45</v>
      </c>
      <c r="G1709" s="436">
        <f>VLOOKUP(C1709,'LICH THI'!C:AA,14,0)</f>
        <v>14</v>
      </c>
      <c r="H1709" s="436">
        <f t="shared" si="341"/>
        <v>9</v>
      </c>
      <c r="I1709" s="436" t="str">
        <f t="shared" si="342"/>
        <v>Khuất Duy Quang</v>
      </c>
      <c r="J1709" s="436"/>
      <c r="K1709" s="436">
        <f t="shared" si="343"/>
        <v>10</v>
      </c>
      <c r="L1709" s="436" t="str">
        <f t="shared" si="344"/>
        <v>DC1CB31-DC-10</v>
      </c>
      <c r="M1709" s="436">
        <f t="shared" si="345"/>
        <v>31</v>
      </c>
      <c r="N1709" s="437">
        <f t="shared" si="351"/>
        <v>493</v>
      </c>
      <c r="O1709" s="437"/>
      <c r="P1709" s="430" t="str">
        <f t="shared" si="346"/>
        <v/>
      </c>
      <c r="U1709" s="177">
        <v>37</v>
      </c>
      <c r="V1709" s="177" t="s">
        <v>2897</v>
      </c>
      <c r="W1709" s="177" t="s">
        <v>3287</v>
      </c>
      <c r="X1709" s="177" t="s">
        <v>3147</v>
      </c>
      <c r="Y1709" s="177" t="s">
        <v>3288</v>
      </c>
      <c r="Z1709" s="177" t="s">
        <v>5221</v>
      </c>
      <c r="AA1709" s="525" t="s">
        <v>3289</v>
      </c>
      <c r="AB1709" s="399" t="str">
        <f t="shared" si="347"/>
        <v>DC1CB31</v>
      </c>
      <c r="AC1709" s="399" t="str">
        <f t="shared" si="348"/>
        <v>DC1CB31-DC</v>
      </c>
      <c r="AD1709" t="str">
        <f>Y1709&amp;"-"&amp;VLOOKUP(AC1709,'LICH THI'!C:AA,9,0)</f>
        <v>64DCDB3076-42469</v>
      </c>
      <c r="AE1709">
        <f t="shared" si="349"/>
        <v>1</v>
      </c>
    </row>
    <row r="1710" spans="1:31" x14ac:dyDescent="0.25">
      <c r="A1710" s="436" t="str">
        <f t="shared" si="339"/>
        <v>DC1CB31-DC-389</v>
      </c>
      <c r="B1710" s="436">
        <f>COUNTIF(AC$4:AC1710,AC1710)</f>
        <v>389</v>
      </c>
      <c r="C1710" s="436" t="str">
        <f t="shared" si="340"/>
        <v>DC1CB31-DC</v>
      </c>
      <c r="D1710" s="436">
        <f>VLOOKUP(C1710,'LICH THI'!C:AA,12,0)</f>
        <v>597</v>
      </c>
      <c r="E1710" s="436">
        <f>VLOOKUP(C1710,'LICH THI'!C:AA,13,0)</f>
        <v>45</v>
      </c>
      <c r="F1710" s="436">
        <f t="shared" si="350"/>
        <v>45</v>
      </c>
      <c r="G1710" s="436">
        <f>VLOOKUP(C1710,'LICH THI'!C:AA,14,0)</f>
        <v>14</v>
      </c>
      <c r="H1710" s="436">
        <f t="shared" si="341"/>
        <v>9</v>
      </c>
      <c r="I1710" s="436" t="str">
        <f t="shared" si="342"/>
        <v>Khuất Duy Quang</v>
      </c>
      <c r="J1710" s="436"/>
      <c r="K1710" s="436">
        <f t="shared" si="343"/>
        <v>10</v>
      </c>
      <c r="L1710" s="436" t="str">
        <f t="shared" si="344"/>
        <v>DC1CB31-DC-10</v>
      </c>
      <c r="M1710" s="436">
        <f t="shared" si="345"/>
        <v>31</v>
      </c>
      <c r="N1710" s="437">
        <f t="shared" si="351"/>
        <v>494</v>
      </c>
      <c r="O1710" s="437"/>
      <c r="P1710" s="430" t="str">
        <f t="shared" si="346"/>
        <v/>
      </c>
      <c r="U1710" s="177">
        <v>37</v>
      </c>
      <c r="V1710" s="177" t="s">
        <v>2897</v>
      </c>
      <c r="W1710" s="177" t="s">
        <v>3287</v>
      </c>
      <c r="X1710" s="177" t="s">
        <v>3147</v>
      </c>
      <c r="Y1710" s="177" t="s">
        <v>3288</v>
      </c>
      <c r="Z1710" s="177" t="s">
        <v>5221</v>
      </c>
      <c r="AA1710" s="525" t="s">
        <v>3289</v>
      </c>
      <c r="AB1710" s="399" t="str">
        <f t="shared" si="347"/>
        <v>DC1CB31</v>
      </c>
      <c r="AC1710" s="399" t="str">
        <f t="shared" si="348"/>
        <v>DC1CB31-DC</v>
      </c>
      <c r="AD1710" t="str">
        <f>Y1710&amp;"-"&amp;VLOOKUP(AC1710,'LICH THI'!C:AA,9,0)</f>
        <v>64DCDB3076-42469</v>
      </c>
      <c r="AE1710">
        <f t="shared" si="349"/>
        <v>1</v>
      </c>
    </row>
    <row r="1711" spans="1:31" x14ac:dyDescent="0.25">
      <c r="A1711" s="436" t="str">
        <f t="shared" si="339"/>
        <v>DC1CB31-DC-390</v>
      </c>
      <c r="B1711" s="436">
        <f>COUNTIF(AC$4:AC1711,AC1711)</f>
        <v>390</v>
      </c>
      <c r="C1711" s="436" t="str">
        <f t="shared" si="340"/>
        <v>DC1CB31-DC</v>
      </c>
      <c r="D1711" s="436">
        <f>VLOOKUP(C1711,'LICH THI'!C:AA,12,0)</f>
        <v>597</v>
      </c>
      <c r="E1711" s="436">
        <f>VLOOKUP(C1711,'LICH THI'!C:AA,13,0)</f>
        <v>45</v>
      </c>
      <c r="F1711" s="436">
        <f t="shared" si="350"/>
        <v>45</v>
      </c>
      <c r="G1711" s="436">
        <f>VLOOKUP(C1711,'LICH THI'!C:AA,14,0)</f>
        <v>14</v>
      </c>
      <c r="H1711" s="436">
        <f t="shared" si="341"/>
        <v>9</v>
      </c>
      <c r="I1711" s="436" t="str">
        <f t="shared" si="342"/>
        <v>Ngô Văn Quang</v>
      </c>
      <c r="J1711" s="436"/>
      <c r="K1711" s="436">
        <f t="shared" si="343"/>
        <v>10</v>
      </c>
      <c r="L1711" s="436" t="str">
        <f t="shared" si="344"/>
        <v>DC1CB31-DC-10</v>
      </c>
      <c r="M1711" s="436">
        <f t="shared" si="345"/>
        <v>31</v>
      </c>
      <c r="N1711" s="437">
        <f t="shared" si="351"/>
        <v>495</v>
      </c>
      <c r="O1711" s="437"/>
      <c r="P1711" s="430" t="str">
        <f t="shared" si="346"/>
        <v/>
      </c>
      <c r="U1711" s="177">
        <v>180</v>
      </c>
      <c r="V1711" s="177" t="s">
        <v>3426</v>
      </c>
      <c r="W1711" s="177" t="s">
        <v>3204</v>
      </c>
      <c r="X1711" s="177" t="s">
        <v>3147</v>
      </c>
      <c r="Y1711" s="177" t="s">
        <v>3440</v>
      </c>
      <c r="Z1711" s="177" t="s">
        <v>5221</v>
      </c>
      <c r="AA1711" s="525" t="s">
        <v>3441</v>
      </c>
      <c r="AB1711" s="399" t="str">
        <f t="shared" si="347"/>
        <v>DC1CB31</v>
      </c>
      <c r="AC1711" s="399" t="str">
        <f t="shared" si="348"/>
        <v>DC1CB31-DC</v>
      </c>
      <c r="AD1711" t="str">
        <f>Y1711&amp;"-"&amp;VLOOKUP(AC1711,'LICH THI'!C:AA,9,0)</f>
        <v>65DCCD20454-42469</v>
      </c>
      <c r="AE1711">
        <f t="shared" si="349"/>
        <v>1</v>
      </c>
    </row>
    <row r="1712" spans="1:31" x14ac:dyDescent="0.25">
      <c r="A1712" s="436" t="str">
        <f t="shared" si="339"/>
        <v>DC1CB31-DC-391</v>
      </c>
      <c r="B1712" s="436">
        <f>COUNTIF(AC$4:AC1712,AC1712)</f>
        <v>391</v>
      </c>
      <c r="C1712" s="436" t="str">
        <f t="shared" si="340"/>
        <v>DC1CB31-DC</v>
      </c>
      <c r="D1712" s="436">
        <f>VLOOKUP(C1712,'LICH THI'!C:AA,12,0)</f>
        <v>597</v>
      </c>
      <c r="E1712" s="436">
        <f>VLOOKUP(C1712,'LICH THI'!C:AA,13,0)</f>
        <v>45</v>
      </c>
      <c r="F1712" s="436">
        <f t="shared" si="350"/>
        <v>45</v>
      </c>
      <c r="G1712" s="436">
        <f>VLOOKUP(C1712,'LICH THI'!C:AA,14,0)</f>
        <v>14</v>
      </c>
      <c r="H1712" s="436">
        <f t="shared" si="341"/>
        <v>9</v>
      </c>
      <c r="I1712" s="436" t="str">
        <f t="shared" si="342"/>
        <v>Ngô Văn Quang</v>
      </c>
      <c r="J1712" s="436"/>
      <c r="K1712" s="436">
        <f t="shared" si="343"/>
        <v>10</v>
      </c>
      <c r="L1712" s="436" t="str">
        <f t="shared" si="344"/>
        <v>DC1CB31-DC-10</v>
      </c>
      <c r="M1712" s="436">
        <f t="shared" si="345"/>
        <v>31</v>
      </c>
      <c r="N1712" s="437">
        <f t="shared" si="351"/>
        <v>451</v>
      </c>
      <c r="O1712" s="437"/>
      <c r="P1712" s="430" t="str">
        <f t="shared" si="346"/>
        <v/>
      </c>
      <c r="U1712" s="177">
        <v>180</v>
      </c>
      <c r="V1712" s="177" t="s">
        <v>3426</v>
      </c>
      <c r="W1712" s="177" t="s">
        <v>3204</v>
      </c>
      <c r="X1712" s="177" t="s">
        <v>3147</v>
      </c>
      <c r="Y1712" s="177" t="s">
        <v>3440</v>
      </c>
      <c r="Z1712" s="177" t="s">
        <v>5221</v>
      </c>
      <c r="AA1712" s="525" t="s">
        <v>3441</v>
      </c>
      <c r="AB1712" s="399" t="str">
        <f t="shared" si="347"/>
        <v>DC1CB31</v>
      </c>
      <c r="AC1712" s="399" t="str">
        <f t="shared" si="348"/>
        <v>DC1CB31-DC</v>
      </c>
      <c r="AD1712" t="str">
        <f>Y1712&amp;"-"&amp;VLOOKUP(AC1712,'LICH THI'!C:AA,9,0)</f>
        <v>65DCCD20454-42469</v>
      </c>
      <c r="AE1712">
        <f t="shared" si="349"/>
        <v>1</v>
      </c>
    </row>
    <row r="1713" spans="1:31" x14ac:dyDescent="0.25">
      <c r="A1713" s="436" t="str">
        <f t="shared" si="339"/>
        <v>DC1CB31-DC-392</v>
      </c>
      <c r="B1713" s="436">
        <f>COUNTIF(AC$4:AC1713,AC1713)</f>
        <v>392</v>
      </c>
      <c r="C1713" s="436" t="str">
        <f t="shared" si="340"/>
        <v>DC1CB31-DC</v>
      </c>
      <c r="D1713" s="436">
        <f>VLOOKUP(C1713,'LICH THI'!C:AA,12,0)</f>
        <v>597</v>
      </c>
      <c r="E1713" s="436">
        <f>VLOOKUP(C1713,'LICH THI'!C:AA,13,0)</f>
        <v>45</v>
      </c>
      <c r="F1713" s="436">
        <f t="shared" si="350"/>
        <v>45</v>
      </c>
      <c r="G1713" s="436">
        <f>VLOOKUP(C1713,'LICH THI'!C:AA,14,0)</f>
        <v>14</v>
      </c>
      <c r="H1713" s="436">
        <f t="shared" si="341"/>
        <v>9</v>
      </c>
      <c r="I1713" s="436" t="str">
        <f t="shared" si="342"/>
        <v>Nguyễn Thế Quang</v>
      </c>
      <c r="J1713" s="436"/>
      <c r="K1713" s="436">
        <f t="shared" si="343"/>
        <v>10</v>
      </c>
      <c r="L1713" s="436" t="str">
        <f t="shared" si="344"/>
        <v>DC1CB31-DC-10</v>
      </c>
      <c r="M1713" s="436">
        <f t="shared" si="345"/>
        <v>31</v>
      </c>
      <c r="N1713" s="437">
        <f t="shared" si="351"/>
        <v>452</v>
      </c>
      <c r="O1713" s="437"/>
      <c r="P1713" s="430" t="str">
        <f t="shared" si="346"/>
        <v/>
      </c>
      <c r="U1713" s="177">
        <v>4</v>
      </c>
      <c r="V1713" s="177" t="s">
        <v>2724</v>
      </c>
      <c r="W1713" s="177" t="s">
        <v>3243</v>
      </c>
      <c r="X1713" s="177" t="s">
        <v>3147</v>
      </c>
      <c r="Y1713" s="177" t="s">
        <v>3709</v>
      </c>
      <c r="Z1713" s="177" t="s">
        <v>5221</v>
      </c>
      <c r="AA1713" s="525" t="s">
        <v>3349</v>
      </c>
      <c r="AB1713" s="399" t="str">
        <f t="shared" si="347"/>
        <v>DC1CB31</v>
      </c>
      <c r="AC1713" s="399" t="str">
        <f t="shared" si="348"/>
        <v>DC1CB31-DC</v>
      </c>
      <c r="AD1713" t="str">
        <f>Y1713&amp;"-"&amp;VLOOKUP(AC1713,'LICH THI'!C:AA,9,0)</f>
        <v>64DCCA3008-42469</v>
      </c>
      <c r="AE1713">
        <f t="shared" si="349"/>
        <v>1</v>
      </c>
    </row>
    <row r="1714" spans="1:31" x14ac:dyDescent="0.25">
      <c r="A1714" s="436" t="str">
        <f t="shared" si="339"/>
        <v>DC1CB31-DC-393</v>
      </c>
      <c r="B1714" s="436">
        <f>COUNTIF(AC$4:AC1714,AC1714)</f>
        <v>393</v>
      </c>
      <c r="C1714" s="436" t="str">
        <f t="shared" si="340"/>
        <v>DC1CB31-DC</v>
      </c>
      <c r="D1714" s="436">
        <f>VLOOKUP(C1714,'LICH THI'!C:AA,12,0)</f>
        <v>597</v>
      </c>
      <c r="E1714" s="436">
        <f>VLOOKUP(C1714,'LICH THI'!C:AA,13,0)</f>
        <v>45</v>
      </c>
      <c r="F1714" s="436">
        <f t="shared" si="350"/>
        <v>45</v>
      </c>
      <c r="G1714" s="436">
        <f>VLOOKUP(C1714,'LICH THI'!C:AA,14,0)</f>
        <v>14</v>
      </c>
      <c r="H1714" s="436">
        <f t="shared" si="341"/>
        <v>9</v>
      </c>
      <c r="I1714" s="436" t="str">
        <f t="shared" si="342"/>
        <v>Nguyễn Thế Quang</v>
      </c>
      <c r="J1714" s="436"/>
      <c r="K1714" s="436">
        <f t="shared" si="343"/>
        <v>10</v>
      </c>
      <c r="L1714" s="436" t="str">
        <f t="shared" si="344"/>
        <v>DC1CB31-DC-10</v>
      </c>
      <c r="M1714" s="436">
        <f t="shared" si="345"/>
        <v>31</v>
      </c>
      <c r="N1714" s="437">
        <f t="shared" si="351"/>
        <v>453</v>
      </c>
      <c r="O1714" s="437"/>
      <c r="P1714" s="430" t="str">
        <f t="shared" si="346"/>
        <v/>
      </c>
      <c r="U1714" s="177">
        <v>4</v>
      </c>
      <c r="V1714" s="177" t="s">
        <v>2724</v>
      </c>
      <c r="W1714" s="177" t="s">
        <v>3243</v>
      </c>
      <c r="X1714" s="177" t="s">
        <v>3147</v>
      </c>
      <c r="Y1714" s="177" t="s">
        <v>3709</v>
      </c>
      <c r="Z1714" s="177" t="s">
        <v>5221</v>
      </c>
      <c r="AA1714" s="525" t="s">
        <v>3349</v>
      </c>
      <c r="AB1714" s="399" t="str">
        <f t="shared" si="347"/>
        <v>DC1CB31</v>
      </c>
      <c r="AC1714" s="399" t="str">
        <f t="shared" si="348"/>
        <v>DC1CB31-DC</v>
      </c>
      <c r="AD1714" t="str">
        <f>Y1714&amp;"-"&amp;VLOOKUP(AC1714,'LICH THI'!C:AA,9,0)</f>
        <v>64DCCA3008-42469</v>
      </c>
      <c r="AE1714">
        <f t="shared" si="349"/>
        <v>1</v>
      </c>
    </row>
    <row r="1715" spans="1:31" x14ac:dyDescent="0.25">
      <c r="A1715" s="436" t="str">
        <f t="shared" si="339"/>
        <v>DC1CB31-DC-394</v>
      </c>
      <c r="B1715" s="436">
        <f>COUNTIF(AC$4:AC1715,AC1715)</f>
        <v>394</v>
      </c>
      <c r="C1715" s="436" t="str">
        <f t="shared" si="340"/>
        <v>DC1CB31-DC</v>
      </c>
      <c r="D1715" s="436">
        <f>VLOOKUP(C1715,'LICH THI'!C:AA,12,0)</f>
        <v>597</v>
      </c>
      <c r="E1715" s="436">
        <f>VLOOKUP(C1715,'LICH THI'!C:AA,13,0)</f>
        <v>45</v>
      </c>
      <c r="F1715" s="436">
        <f t="shared" si="350"/>
        <v>45</v>
      </c>
      <c r="G1715" s="436">
        <f>VLOOKUP(C1715,'LICH THI'!C:AA,14,0)</f>
        <v>14</v>
      </c>
      <c r="H1715" s="436">
        <f t="shared" si="341"/>
        <v>9</v>
      </c>
      <c r="I1715" s="436" t="str">
        <f t="shared" si="342"/>
        <v>Nguyễn Trọng Quang</v>
      </c>
      <c r="J1715" s="436"/>
      <c r="K1715" s="436">
        <f t="shared" si="343"/>
        <v>10</v>
      </c>
      <c r="L1715" s="436" t="str">
        <f t="shared" si="344"/>
        <v>DC1CB31-DC-10</v>
      </c>
      <c r="M1715" s="436">
        <f t="shared" si="345"/>
        <v>31</v>
      </c>
      <c r="N1715" s="437">
        <f t="shared" si="351"/>
        <v>454</v>
      </c>
      <c r="O1715" s="437"/>
      <c r="P1715" s="430" t="str">
        <f t="shared" si="346"/>
        <v/>
      </c>
      <c r="U1715" s="177">
        <v>63</v>
      </c>
      <c r="V1715" s="177" t="s">
        <v>3308</v>
      </c>
      <c r="W1715" s="177" t="s">
        <v>3353</v>
      </c>
      <c r="X1715" s="177" t="s">
        <v>3147</v>
      </c>
      <c r="Y1715" s="177" t="s">
        <v>5517</v>
      </c>
      <c r="Z1715" s="177" t="s">
        <v>5221</v>
      </c>
      <c r="AA1715" s="525" t="s">
        <v>4314</v>
      </c>
      <c r="AB1715" s="399" t="str">
        <f t="shared" si="347"/>
        <v>DC1CB31</v>
      </c>
      <c r="AC1715" s="399" t="str">
        <f t="shared" si="348"/>
        <v>DC1CB31-DC</v>
      </c>
      <c r="AD1715" t="str">
        <f>Y1715&amp;"-"&amp;VLOOKUP(AC1715,'LICH THI'!C:AA,9,0)</f>
        <v>64DCDT3189-42469</v>
      </c>
      <c r="AE1715">
        <f t="shared" si="349"/>
        <v>1</v>
      </c>
    </row>
    <row r="1716" spans="1:31" x14ac:dyDescent="0.25">
      <c r="A1716" s="436" t="str">
        <f t="shared" si="339"/>
        <v>DC1CB31-DC-395</v>
      </c>
      <c r="B1716" s="436">
        <f>COUNTIF(AC$4:AC1716,AC1716)</f>
        <v>395</v>
      </c>
      <c r="C1716" s="436" t="str">
        <f t="shared" si="340"/>
        <v>DC1CB31-DC</v>
      </c>
      <c r="D1716" s="436">
        <f>VLOOKUP(C1716,'LICH THI'!C:AA,12,0)</f>
        <v>597</v>
      </c>
      <c r="E1716" s="436">
        <f>VLOOKUP(C1716,'LICH THI'!C:AA,13,0)</f>
        <v>45</v>
      </c>
      <c r="F1716" s="436">
        <f t="shared" si="350"/>
        <v>45</v>
      </c>
      <c r="G1716" s="436">
        <f>VLOOKUP(C1716,'LICH THI'!C:AA,14,0)</f>
        <v>14</v>
      </c>
      <c r="H1716" s="436">
        <f t="shared" si="341"/>
        <v>9</v>
      </c>
      <c r="I1716" s="436" t="str">
        <f t="shared" si="342"/>
        <v>Nguyễn Trọng Quang</v>
      </c>
      <c r="J1716" s="436"/>
      <c r="K1716" s="436">
        <f t="shared" si="343"/>
        <v>10</v>
      </c>
      <c r="L1716" s="436" t="str">
        <f t="shared" si="344"/>
        <v>DC1CB31-DC-10</v>
      </c>
      <c r="M1716" s="436">
        <f t="shared" si="345"/>
        <v>31</v>
      </c>
      <c r="N1716" s="437">
        <f t="shared" si="351"/>
        <v>455</v>
      </c>
      <c r="O1716" s="437"/>
      <c r="P1716" s="430" t="str">
        <f t="shared" si="346"/>
        <v/>
      </c>
      <c r="U1716" s="177">
        <v>63</v>
      </c>
      <c r="V1716" s="177" t="s">
        <v>3308</v>
      </c>
      <c r="W1716" s="177" t="s">
        <v>3353</v>
      </c>
      <c r="X1716" s="177" t="s">
        <v>3147</v>
      </c>
      <c r="Y1716" s="177" t="s">
        <v>5517</v>
      </c>
      <c r="Z1716" s="177" t="s">
        <v>5221</v>
      </c>
      <c r="AA1716" s="525" t="s">
        <v>4314</v>
      </c>
      <c r="AB1716" s="399" t="str">
        <f t="shared" si="347"/>
        <v>DC1CB31</v>
      </c>
      <c r="AC1716" s="399" t="str">
        <f t="shared" si="348"/>
        <v>DC1CB31-DC</v>
      </c>
      <c r="AD1716" t="str">
        <f>Y1716&amp;"-"&amp;VLOOKUP(AC1716,'LICH THI'!C:AA,9,0)</f>
        <v>64DCDT3189-42469</v>
      </c>
      <c r="AE1716">
        <f t="shared" si="349"/>
        <v>1</v>
      </c>
    </row>
    <row r="1717" spans="1:31" x14ac:dyDescent="0.25">
      <c r="A1717" s="436" t="str">
        <f t="shared" si="339"/>
        <v>DC1CB31-DC-396</v>
      </c>
      <c r="B1717" s="436">
        <f>COUNTIF(AC$4:AC1717,AC1717)</f>
        <v>396</v>
      </c>
      <c r="C1717" s="436" t="str">
        <f t="shared" si="340"/>
        <v>DC1CB31-DC</v>
      </c>
      <c r="D1717" s="436">
        <f>VLOOKUP(C1717,'LICH THI'!C:AA,12,0)</f>
        <v>597</v>
      </c>
      <c r="E1717" s="436">
        <f>VLOOKUP(C1717,'LICH THI'!C:AA,13,0)</f>
        <v>45</v>
      </c>
      <c r="F1717" s="436">
        <f t="shared" si="350"/>
        <v>45</v>
      </c>
      <c r="G1717" s="436">
        <f>VLOOKUP(C1717,'LICH THI'!C:AA,14,0)</f>
        <v>14</v>
      </c>
      <c r="H1717" s="436">
        <f t="shared" si="341"/>
        <v>9</v>
      </c>
      <c r="I1717" s="436" t="str">
        <f t="shared" si="342"/>
        <v>Phan Hồng Quân</v>
      </c>
      <c r="J1717" s="436"/>
      <c r="K1717" s="436">
        <f t="shared" si="343"/>
        <v>10</v>
      </c>
      <c r="L1717" s="436" t="str">
        <f t="shared" si="344"/>
        <v>DC1CB31-DC-10</v>
      </c>
      <c r="M1717" s="436">
        <f t="shared" si="345"/>
        <v>31</v>
      </c>
      <c r="N1717" s="437">
        <f t="shared" si="351"/>
        <v>456</v>
      </c>
      <c r="O1717" s="437"/>
      <c r="P1717" s="430" t="str">
        <f t="shared" si="346"/>
        <v/>
      </c>
      <c r="U1717" s="177">
        <v>184</v>
      </c>
      <c r="V1717" s="177" t="s">
        <v>3455</v>
      </c>
      <c r="W1717" s="177" t="s">
        <v>6231</v>
      </c>
      <c r="X1717" s="177" t="s">
        <v>2890</v>
      </c>
      <c r="Y1717" s="177" t="s">
        <v>6232</v>
      </c>
      <c r="Z1717" s="177" t="s">
        <v>5221</v>
      </c>
      <c r="AA1717" s="525" t="s">
        <v>4709</v>
      </c>
      <c r="AB1717" s="399" t="str">
        <f t="shared" si="347"/>
        <v>DC1CB31</v>
      </c>
      <c r="AC1717" s="399" t="str">
        <f t="shared" si="348"/>
        <v>DC1CB31-DC</v>
      </c>
      <c r="AD1717" t="str">
        <f>Y1717&amp;"-"&amp;VLOOKUP(AC1717,'LICH THI'!C:AA,9,0)</f>
        <v>65DCCD22697-42469</v>
      </c>
      <c r="AE1717">
        <f t="shared" si="349"/>
        <v>1</v>
      </c>
    </row>
    <row r="1718" spans="1:31" x14ac:dyDescent="0.25">
      <c r="A1718" s="436" t="str">
        <f t="shared" si="339"/>
        <v>DC1CB31-DC-397</v>
      </c>
      <c r="B1718" s="436">
        <f>COUNTIF(AC$4:AC1718,AC1718)</f>
        <v>397</v>
      </c>
      <c r="C1718" s="436" t="str">
        <f t="shared" si="340"/>
        <v>DC1CB31-DC</v>
      </c>
      <c r="D1718" s="436">
        <f>VLOOKUP(C1718,'LICH THI'!C:AA,12,0)</f>
        <v>597</v>
      </c>
      <c r="E1718" s="436">
        <f>VLOOKUP(C1718,'LICH THI'!C:AA,13,0)</f>
        <v>45</v>
      </c>
      <c r="F1718" s="436">
        <f t="shared" si="350"/>
        <v>45</v>
      </c>
      <c r="G1718" s="436">
        <f>VLOOKUP(C1718,'LICH THI'!C:AA,14,0)</f>
        <v>14</v>
      </c>
      <c r="H1718" s="436">
        <f t="shared" si="341"/>
        <v>9</v>
      </c>
      <c r="I1718" s="436" t="str">
        <f t="shared" si="342"/>
        <v>Phan Hồng Quân</v>
      </c>
      <c r="J1718" s="436"/>
      <c r="K1718" s="436">
        <f t="shared" si="343"/>
        <v>10</v>
      </c>
      <c r="L1718" s="436" t="str">
        <f t="shared" si="344"/>
        <v>DC1CB31-DC-10</v>
      </c>
      <c r="M1718" s="436">
        <f t="shared" si="345"/>
        <v>31</v>
      </c>
      <c r="N1718" s="437">
        <f t="shared" si="351"/>
        <v>457</v>
      </c>
      <c r="O1718" s="437"/>
      <c r="P1718" s="430" t="str">
        <f t="shared" si="346"/>
        <v/>
      </c>
      <c r="U1718" s="177">
        <v>184</v>
      </c>
      <c r="V1718" s="177" t="s">
        <v>3455</v>
      </c>
      <c r="W1718" s="177" t="s">
        <v>6231</v>
      </c>
      <c r="X1718" s="177" t="s">
        <v>2890</v>
      </c>
      <c r="Y1718" s="177" t="s">
        <v>6232</v>
      </c>
      <c r="Z1718" s="177" t="s">
        <v>5221</v>
      </c>
      <c r="AA1718" s="525" t="s">
        <v>4709</v>
      </c>
      <c r="AB1718" s="399" t="str">
        <f t="shared" si="347"/>
        <v>DC1CB31</v>
      </c>
      <c r="AC1718" s="399" t="str">
        <f t="shared" si="348"/>
        <v>DC1CB31-DC</v>
      </c>
      <c r="AD1718" t="str">
        <f>Y1718&amp;"-"&amp;VLOOKUP(AC1718,'LICH THI'!C:AA,9,0)</f>
        <v>65DCCD22697-42469</v>
      </c>
      <c r="AE1718">
        <f t="shared" si="349"/>
        <v>1</v>
      </c>
    </row>
    <row r="1719" spans="1:31" x14ac:dyDescent="0.25">
      <c r="A1719" s="436" t="str">
        <f t="shared" si="339"/>
        <v>DC1CB31-DC-398</v>
      </c>
      <c r="B1719" s="436">
        <f>COUNTIF(AC$4:AC1719,AC1719)</f>
        <v>398</v>
      </c>
      <c r="C1719" s="436" t="str">
        <f t="shared" si="340"/>
        <v>DC1CB31-DC</v>
      </c>
      <c r="D1719" s="436">
        <f>VLOOKUP(C1719,'LICH THI'!C:AA,12,0)</f>
        <v>597</v>
      </c>
      <c r="E1719" s="436">
        <f>VLOOKUP(C1719,'LICH THI'!C:AA,13,0)</f>
        <v>45</v>
      </c>
      <c r="F1719" s="436">
        <f t="shared" si="350"/>
        <v>45</v>
      </c>
      <c r="G1719" s="436">
        <f>VLOOKUP(C1719,'LICH THI'!C:AA,14,0)</f>
        <v>14</v>
      </c>
      <c r="H1719" s="436">
        <f t="shared" si="341"/>
        <v>9</v>
      </c>
      <c r="I1719" s="436" t="str">
        <f t="shared" si="342"/>
        <v>Lưu Văn Quý</v>
      </c>
      <c r="J1719" s="436"/>
      <c r="K1719" s="436">
        <f t="shared" si="343"/>
        <v>10</v>
      </c>
      <c r="L1719" s="436" t="str">
        <f t="shared" si="344"/>
        <v>DC1CB31-DC-10</v>
      </c>
      <c r="M1719" s="436">
        <f t="shared" si="345"/>
        <v>31</v>
      </c>
      <c r="N1719" s="437">
        <f t="shared" si="351"/>
        <v>458</v>
      </c>
      <c r="O1719" s="437"/>
      <c r="P1719" s="430" t="str">
        <f t="shared" si="346"/>
        <v/>
      </c>
      <c r="U1719" s="177">
        <v>145</v>
      </c>
      <c r="V1719" s="177" t="s">
        <v>4803</v>
      </c>
      <c r="W1719" s="177" t="s">
        <v>3167</v>
      </c>
      <c r="X1719" s="177" t="s">
        <v>3004</v>
      </c>
      <c r="Y1719" s="177" t="s">
        <v>6215</v>
      </c>
      <c r="Z1719" s="177" t="s">
        <v>5221</v>
      </c>
      <c r="AA1719" s="525" t="s">
        <v>3738</v>
      </c>
      <c r="AB1719" s="399" t="str">
        <f t="shared" si="347"/>
        <v>DC1CB31</v>
      </c>
      <c r="AC1719" s="399" t="str">
        <f t="shared" si="348"/>
        <v>DC1CB31-DC</v>
      </c>
      <c r="AD1719" t="str">
        <f>Y1719&amp;"-"&amp;VLOOKUP(AC1719,'LICH THI'!C:AA,9,0)</f>
        <v>64DCMT3021-42469</v>
      </c>
      <c r="AE1719">
        <f t="shared" si="349"/>
        <v>1</v>
      </c>
    </row>
    <row r="1720" spans="1:31" x14ac:dyDescent="0.25">
      <c r="A1720" s="436" t="str">
        <f t="shared" si="339"/>
        <v>DC1CB31-DC-399</v>
      </c>
      <c r="B1720" s="436">
        <f>COUNTIF(AC$4:AC1720,AC1720)</f>
        <v>399</v>
      </c>
      <c r="C1720" s="436" t="str">
        <f t="shared" si="340"/>
        <v>DC1CB31-DC</v>
      </c>
      <c r="D1720" s="436">
        <f>VLOOKUP(C1720,'LICH THI'!C:AA,12,0)</f>
        <v>597</v>
      </c>
      <c r="E1720" s="436">
        <f>VLOOKUP(C1720,'LICH THI'!C:AA,13,0)</f>
        <v>45</v>
      </c>
      <c r="F1720" s="436">
        <f t="shared" si="350"/>
        <v>45</v>
      </c>
      <c r="G1720" s="436">
        <f>VLOOKUP(C1720,'LICH THI'!C:AA,14,0)</f>
        <v>14</v>
      </c>
      <c r="H1720" s="436">
        <f t="shared" si="341"/>
        <v>9</v>
      </c>
      <c r="I1720" s="436" t="str">
        <f t="shared" si="342"/>
        <v>Lưu Văn Quý</v>
      </c>
      <c r="J1720" s="436"/>
      <c r="K1720" s="436">
        <f t="shared" si="343"/>
        <v>10</v>
      </c>
      <c r="L1720" s="436" t="str">
        <f t="shared" si="344"/>
        <v>DC1CB31-DC-10</v>
      </c>
      <c r="M1720" s="436">
        <f t="shared" si="345"/>
        <v>31</v>
      </c>
      <c r="N1720" s="437">
        <f t="shared" si="351"/>
        <v>459</v>
      </c>
      <c r="O1720" s="437"/>
      <c r="P1720" s="430" t="str">
        <f t="shared" si="346"/>
        <v/>
      </c>
      <c r="U1720" s="177">
        <v>145</v>
      </c>
      <c r="V1720" s="177" t="s">
        <v>4803</v>
      </c>
      <c r="W1720" s="177" t="s">
        <v>3167</v>
      </c>
      <c r="X1720" s="177" t="s">
        <v>3004</v>
      </c>
      <c r="Y1720" s="177" t="s">
        <v>6215</v>
      </c>
      <c r="Z1720" s="177" t="s">
        <v>5221</v>
      </c>
      <c r="AA1720" s="525" t="s">
        <v>3738</v>
      </c>
      <c r="AB1720" s="399" t="str">
        <f t="shared" si="347"/>
        <v>DC1CB31</v>
      </c>
      <c r="AC1720" s="399" t="str">
        <f t="shared" si="348"/>
        <v>DC1CB31-DC</v>
      </c>
      <c r="AD1720" t="str">
        <f>Y1720&amp;"-"&amp;VLOOKUP(AC1720,'LICH THI'!C:AA,9,0)</f>
        <v>64DCMT3021-42469</v>
      </c>
      <c r="AE1720">
        <f t="shared" si="349"/>
        <v>1</v>
      </c>
    </row>
    <row r="1721" spans="1:31" x14ac:dyDescent="0.25">
      <c r="A1721" s="436" t="str">
        <f t="shared" si="339"/>
        <v>DC1CB31-DC-400</v>
      </c>
      <c r="B1721" s="436">
        <f>COUNTIF(AC$4:AC1721,AC1721)</f>
        <v>400</v>
      </c>
      <c r="C1721" s="436" t="str">
        <f t="shared" si="340"/>
        <v>DC1CB31-DC</v>
      </c>
      <c r="D1721" s="436">
        <f>VLOOKUP(C1721,'LICH THI'!C:AA,12,0)</f>
        <v>597</v>
      </c>
      <c r="E1721" s="436">
        <f>VLOOKUP(C1721,'LICH THI'!C:AA,13,0)</f>
        <v>45</v>
      </c>
      <c r="F1721" s="436">
        <f t="shared" si="350"/>
        <v>45</v>
      </c>
      <c r="G1721" s="436">
        <f>VLOOKUP(C1721,'LICH THI'!C:AA,14,0)</f>
        <v>14</v>
      </c>
      <c r="H1721" s="436">
        <f t="shared" si="341"/>
        <v>9</v>
      </c>
      <c r="I1721" s="436" t="str">
        <f t="shared" si="342"/>
        <v>Phạm Xuân Quý</v>
      </c>
      <c r="J1721" s="436"/>
      <c r="K1721" s="436">
        <f t="shared" si="343"/>
        <v>10</v>
      </c>
      <c r="L1721" s="436" t="str">
        <f t="shared" si="344"/>
        <v>DC1CB31-DC-10</v>
      </c>
      <c r="M1721" s="436">
        <f t="shared" si="345"/>
        <v>31</v>
      </c>
      <c r="N1721" s="437">
        <f t="shared" si="351"/>
        <v>460</v>
      </c>
      <c r="O1721" s="437"/>
      <c r="P1721" s="430" t="str">
        <f t="shared" si="346"/>
        <v/>
      </c>
      <c r="U1721" s="177">
        <v>147</v>
      </c>
      <c r="V1721" s="177" t="s">
        <v>2999</v>
      </c>
      <c r="W1721" s="177" t="s">
        <v>3003</v>
      </c>
      <c r="X1721" s="177" t="s">
        <v>3004</v>
      </c>
      <c r="Y1721" s="177" t="s">
        <v>3005</v>
      </c>
      <c r="Z1721" s="177" t="s">
        <v>5221</v>
      </c>
      <c r="AA1721" s="525" t="s">
        <v>3006</v>
      </c>
      <c r="AB1721" s="399" t="str">
        <f t="shared" si="347"/>
        <v>DC1CB31</v>
      </c>
      <c r="AC1721" s="399" t="str">
        <f t="shared" si="348"/>
        <v>DC1CB31-DC</v>
      </c>
      <c r="AD1721" t="str">
        <f>Y1721&amp;"-"&amp;VLOOKUP(AC1721,'LICH THI'!C:AA,9,0)</f>
        <v>64DCMX3027-42469</v>
      </c>
      <c r="AE1721">
        <f t="shared" si="349"/>
        <v>1</v>
      </c>
    </row>
    <row r="1722" spans="1:31" x14ac:dyDescent="0.25">
      <c r="A1722" s="436" t="str">
        <f t="shared" si="339"/>
        <v>DC1CB31-DC-401</v>
      </c>
      <c r="B1722" s="436">
        <f>COUNTIF(AC$4:AC1722,AC1722)</f>
        <v>401</v>
      </c>
      <c r="C1722" s="436" t="str">
        <f t="shared" si="340"/>
        <v>DC1CB31-DC</v>
      </c>
      <c r="D1722" s="436">
        <f>VLOOKUP(C1722,'LICH THI'!C:AA,12,0)</f>
        <v>597</v>
      </c>
      <c r="E1722" s="436">
        <f>VLOOKUP(C1722,'LICH THI'!C:AA,13,0)</f>
        <v>45</v>
      </c>
      <c r="F1722" s="436">
        <f t="shared" si="350"/>
        <v>45</v>
      </c>
      <c r="G1722" s="436">
        <f>VLOOKUP(C1722,'LICH THI'!C:AA,14,0)</f>
        <v>14</v>
      </c>
      <c r="H1722" s="436">
        <f t="shared" si="341"/>
        <v>9</v>
      </c>
      <c r="I1722" s="436" t="str">
        <f t="shared" si="342"/>
        <v>Phạm Xuân Quý</v>
      </c>
      <c r="J1722" s="436"/>
      <c r="K1722" s="436">
        <f t="shared" si="343"/>
        <v>10</v>
      </c>
      <c r="L1722" s="436" t="str">
        <f t="shared" si="344"/>
        <v>DC1CB31-DC-10</v>
      </c>
      <c r="M1722" s="436">
        <f t="shared" si="345"/>
        <v>31</v>
      </c>
      <c r="N1722" s="437">
        <f t="shared" si="351"/>
        <v>461</v>
      </c>
      <c r="O1722" s="437"/>
      <c r="P1722" s="430" t="str">
        <f t="shared" si="346"/>
        <v/>
      </c>
      <c r="U1722" s="177">
        <v>147</v>
      </c>
      <c r="V1722" s="177" t="s">
        <v>2999</v>
      </c>
      <c r="W1722" s="177" t="s">
        <v>3003</v>
      </c>
      <c r="X1722" s="177" t="s">
        <v>3004</v>
      </c>
      <c r="Y1722" s="177" t="s">
        <v>3005</v>
      </c>
      <c r="Z1722" s="177" t="s">
        <v>5221</v>
      </c>
      <c r="AA1722" s="525" t="s">
        <v>3006</v>
      </c>
      <c r="AB1722" s="399" t="str">
        <f t="shared" si="347"/>
        <v>DC1CB31</v>
      </c>
      <c r="AC1722" s="399" t="str">
        <f t="shared" si="348"/>
        <v>DC1CB31-DC</v>
      </c>
      <c r="AD1722" t="str">
        <f>Y1722&amp;"-"&amp;VLOOKUP(AC1722,'LICH THI'!C:AA,9,0)</f>
        <v>64DCMX3027-42469</v>
      </c>
      <c r="AE1722">
        <f t="shared" si="349"/>
        <v>1</v>
      </c>
    </row>
    <row r="1723" spans="1:31" x14ac:dyDescent="0.25">
      <c r="A1723" s="436" t="str">
        <f t="shared" si="339"/>
        <v>DC1CB31-DC-402</v>
      </c>
      <c r="B1723" s="436">
        <f>COUNTIF(AC$4:AC1723,AC1723)</f>
        <v>402</v>
      </c>
      <c r="C1723" s="436" t="str">
        <f t="shared" si="340"/>
        <v>DC1CB31-DC</v>
      </c>
      <c r="D1723" s="436">
        <f>VLOOKUP(C1723,'LICH THI'!C:AA,12,0)</f>
        <v>597</v>
      </c>
      <c r="E1723" s="436">
        <f>VLOOKUP(C1723,'LICH THI'!C:AA,13,0)</f>
        <v>45</v>
      </c>
      <c r="F1723" s="436">
        <f t="shared" si="350"/>
        <v>45</v>
      </c>
      <c r="G1723" s="436">
        <f>VLOOKUP(C1723,'LICH THI'!C:AA,14,0)</f>
        <v>14</v>
      </c>
      <c r="H1723" s="436">
        <f t="shared" si="341"/>
        <v>9</v>
      </c>
      <c r="I1723" s="436" t="str">
        <f t="shared" si="342"/>
        <v>Bùi Ngọc Quyên</v>
      </c>
      <c r="J1723" s="436"/>
      <c r="K1723" s="436">
        <f t="shared" si="343"/>
        <v>10</v>
      </c>
      <c r="L1723" s="436" t="str">
        <f t="shared" si="344"/>
        <v>DC1CB31-DC-10</v>
      </c>
      <c r="M1723" s="436">
        <f t="shared" si="345"/>
        <v>31</v>
      </c>
      <c r="N1723" s="437">
        <f t="shared" si="351"/>
        <v>462</v>
      </c>
      <c r="O1723" s="437"/>
      <c r="P1723" s="430" t="str">
        <f t="shared" si="346"/>
        <v/>
      </c>
      <c r="U1723" s="177">
        <v>136</v>
      </c>
      <c r="V1723" s="177" t="s">
        <v>3381</v>
      </c>
      <c r="W1723" s="177" t="s">
        <v>5708</v>
      </c>
      <c r="X1723" s="177" t="s">
        <v>4398</v>
      </c>
      <c r="Y1723" s="177" t="s">
        <v>5709</v>
      </c>
      <c r="Z1723" s="177" t="s">
        <v>5221</v>
      </c>
      <c r="AA1723" s="525" t="s">
        <v>5710</v>
      </c>
      <c r="AB1723" s="399" t="str">
        <f t="shared" si="347"/>
        <v>DC1CB31</v>
      </c>
      <c r="AC1723" s="399" t="str">
        <f t="shared" si="348"/>
        <v>DC1CB31-DC</v>
      </c>
      <c r="AD1723" t="str">
        <f>Y1723&amp;"-"&amp;VLOOKUP(AC1723,'LICH THI'!C:AA,9,0)</f>
        <v>64DCKT3283-42469</v>
      </c>
      <c r="AE1723">
        <f t="shared" si="349"/>
        <v>1</v>
      </c>
    </row>
    <row r="1724" spans="1:31" x14ac:dyDescent="0.25">
      <c r="A1724" s="436" t="str">
        <f t="shared" si="339"/>
        <v>DC1CB31-DC-403</v>
      </c>
      <c r="B1724" s="436">
        <f>COUNTIF(AC$4:AC1724,AC1724)</f>
        <v>403</v>
      </c>
      <c r="C1724" s="436" t="str">
        <f t="shared" si="340"/>
        <v>DC1CB31-DC</v>
      </c>
      <c r="D1724" s="436">
        <f>VLOOKUP(C1724,'LICH THI'!C:AA,12,0)</f>
        <v>597</v>
      </c>
      <c r="E1724" s="436">
        <f>VLOOKUP(C1724,'LICH THI'!C:AA,13,0)</f>
        <v>45</v>
      </c>
      <c r="F1724" s="436">
        <f t="shared" si="350"/>
        <v>45</v>
      </c>
      <c r="G1724" s="436">
        <f>VLOOKUP(C1724,'LICH THI'!C:AA,14,0)</f>
        <v>14</v>
      </c>
      <c r="H1724" s="436">
        <f t="shared" si="341"/>
        <v>9</v>
      </c>
      <c r="I1724" s="436" t="str">
        <f t="shared" si="342"/>
        <v>Bùi Ngọc Quyên</v>
      </c>
      <c r="J1724" s="436"/>
      <c r="K1724" s="436">
        <f t="shared" si="343"/>
        <v>10</v>
      </c>
      <c r="L1724" s="436" t="str">
        <f t="shared" si="344"/>
        <v>DC1CB31-DC-10</v>
      </c>
      <c r="M1724" s="436">
        <f t="shared" si="345"/>
        <v>31</v>
      </c>
      <c r="N1724" s="437">
        <f t="shared" si="351"/>
        <v>463</v>
      </c>
      <c r="O1724" s="437"/>
      <c r="P1724" s="430" t="str">
        <f t="shared" si="346"/>
        <v/>
      </c>
      <c r="U1724" s="177">
        <v>136</v>
      </c>
      <c r="V1724" s="177" t="s">
        <v>3381</v>
      </c>
      <c r="W1724" s="177" t="s">
        <v>5708</v>
      </c>
      <c r="X1724" s="177" t="s">
        <v>4398</v>
      </c>
      <c r="Y1724" s="177" t="s">
        <v>5709</v>
      </c>
      <c r="Z1724" s="177" t="s">
        <v>5221</v>
      </c>
      <c r="AA1724" s="525" t="s">
        <v>5710</v>
      </c>
      <c r="AB1724" s="399" t="str">
        <f t="shared" si="347"/>
        <v>DC1CB31</v>
      </c>
      <c r="AC1724" s="399" t="str">
        <f t="shared" si="348"/>
        <v>DC1CB31-DC</v>
      </c>
      <c r="AD1724" t="str">
        <f>Y1724&amp;"-"&amp;VLOOKUP(AC1724,'LICH THI'!C:AA,9,0)</f>
        <v>64DCKT3283-42469</v>
      </c>
      <c r="AE1724">
        <f t="shared" si="349"/>
        <v>1</v>
      </c>
    </row>
    <row r="1725" spans="1:31" x14ac:dyDescent="0.25">
      <c r="A1725" s="436" t="str">
        <f t="shared" si="339"/>
        <v>DC1CB31-DC-404</v>
      </c>
      <c r="B1725" s="436">
        <f>COUNTIF(AC$4:AC1725,AC1725)</f>
        <v>404</v>
      </c>
      <c r="C1725" s="436" t="str">
        <f t="shared" si="340"/>
        <v>DC1CB31-DC</v>
      </c>
      <c r="D1725" s="436">
        <f>VLOOKUP(C1725,'LICH THI'!C:AA,12,0)</f>
        <v>597</v>
      </c>
      <c r="E1725" s="436">
        <f>VLOOKUP(C1725,'LICH THI'!C:AA,13,0)</f>
        <v>45</v>
      </c>
      <c r="F1725" s="436">
        <f t="shared" si="350"/>
        <v>45</v>
      </c>
      <c r="G1725" s="436">
        <f>VLOOKUP(C1725,'LICH THI'!C:AA,14,0)</f>
        <v>14</v>
      </c>
      <c r="H1725" s="436">
        <f t="shared" si="341"/>
        <v>9</v>
      </c>
      <c r="I1725" s="436" t="str">
        <f t="shared" si="342"/>
        <v>Toàn Mạnh Quyền</v>
      </c>
      <c r="J1725" s="436"/>
      <c r="K1725" s="436">
        <f t="shared" si="343"/>
        <v>10</v>
      </c>
      <c r="L1725" s="436" t="str">
        <f t="shared" si="344"/>
        <v>DC1CB31-DC-10</v>
      </c>
      <c r="M1725" s="436">
        <f t="shared" si="345"/>
        <v>31</v>
      </c>
      <c r="N1725" s="437">
        <f t="shared" si="351"/>
        <v>464</v>
      </c>
      <c r="O1725" s="437"/>
      <c r="P1725" s="430" t="str">
        <f t="shared" si="346"/>
        <v/>
      </c>
      <c r="U1725" s="177">
        <v>192</v>
      </c>
      <c r="V1725" s="177" t="s">
        <v>3459</v>
      </c>
      <c r="W1725" s="177" t="s">
        <v>3889</v>
      </c>
      <c r="X1725" s="177" t="s">
        <v>2984</v>
      </c>
      <c r="Y1725" s="177" t="s">
        <v>3890</v>
      </c>
      <c r="Z1725" s="177" t="s">
        <v>5221</v>
      </c>
      <c r="AA1725" s="525" t="s">
        <v>3891</v>
      </c>
      <c r="AB1725" s="399" t="str">
        <f t="shared" si="347"/>
        <v>DC1CB31</v>
      </c>
      <c r="AC1725" s="399" t="str">
        <f t="shared" si="348"/>
        <v>DC1CB31-DC</v>
      </c>
      <c r="AD1725" t="str">
        <f>Y1725&amp;"-"&amp;VLOOKUP(AC1725,'LICH THI'!C:AA,9,0)</f>
        <v>65DCCS20655-42469</v>
      </c>
      <c r="AE1725">
        <f t="shared" si="349"/>
        <v>1</v>
      </c>
    </row>
    <row r="1726" spans="1:31" x14ac:dyDescent="0.25">
      <c r="A1726" s="436" t="str">
        <f t="shared" si="339"/>
        <v>DC1CB31-DC-405</v>
      </c>
      <c r="B1726" s="436">
        <f>COUNTIF(AC$4:AC1726,AC1726)</f>
        <v>405</v>
      </c>
      <c r="C1726" s="436" t="str">
        <f t="shared" si="340"/>
        <v>DC1CB31-DC</v>
      </c>
      <c r="D1726" s="436">
        <f>VLOOKUP(C1726,'LICH THI'!C:AA,12,0)</f>
        <v>597</v>
      </c>
      <c r="E1726" s="436">
        <f>VLOOKUP(C1726,'LICH THI'!C:AA,13,0)</f>
        <v>45</v>
      </c>
      <c r="F1726" s="436">
        <f t="shared" si="350"/>
        <v>45</v>
      </c>
      <c r="G1726" s="436">
        <f>VLOOKUP(C1726,'LICH THI'!C:AA,14,0)</f>
        <v>14</v>
      </c>
      <c r="H1726" s="436">
        <f t="shared" si="341"/>
        <v>9</v>
      </c>
      <c r="I1726" s="436" t="str">
        <f t="shared" si="342"/>
        <v>Toàn Mạnh Quyền</v>
      </c>
      <c r="J1726" s="436"/>
      <c r="K1726" s="436">
        <f t="shared" si="343"/>
        <v>10</v>
      </c>
      <c r="L1726" s="436" t="str">
        <f t="shared" si="344"/>
        <v>DC1CB31-DC-10</v>
      </c>
      <c r="M1726" s="436">
        <f t="shared" si="345"/>
        <v>31</v>
      </c>
      <c r="N1726" s="437">
        <f t="shared" si="351"/>
        <v>465</v>
      </c>
      <c r="O1726" s="437"/>
      <c r="P1726" s="430" t="str">
        <f t="shared" si="346"/>
        <v/>
      </c>
      <c r="U1726" s="177">
        <v>192</v>
      </c>
      <c r="V1726" s="177" t="s">
        <v>3459</v>
      </c>
      <c r="W1726" s="177" t="s">
        <v>3889</v>
      </c>
      <c r="X1726" s="177" t="s">
        <v>2984</v>
      </c>
      <c r="Y1726" s="177" t="s">
        <v>3890</v>
      </c>
      <c r="Z1726" s="177" t="s">
        <v>5221</v>
      </c>
      <c r="AA1726" s="525" t="s">
        <v>3891</v>
      </c>
      <c r="AB1726" s="399" t="str">
        <f t="shared" si="347"/>
        <v>DC1CB31</v>
      </c>
      <c r="AC1726" s="399" t="str">
        <f t="shared" si="348"/>
        <v>DC1CB31-DC</v>
      </c>
      <c r="AD1726" t="str">
        <f>Y1726&amp;"-"&amp;VLOOKUP(AC1726,'LICH THI'!C:AA,9,0)</f>
        <v>65DCCS20655-42469</v>
      </c>
      <c r="AE1726">
        <f t="shared" si="349"/>
        <v>1</v>
      </c>
    </row>
    <row r="1727" spans="1:31" x14ac:dyDescent="0.25">
      <c r="A1727" s="436" t="str">
        <f t="shared" si="339"/>
        <v>DC1CB31-DC-406</v>
      </c>
      <c r="B1727" s="436">
        <f>COUNTIF(AC$4:AC1727,AC1727)</f>
        <v>406</v>
      </c>
      <c r="C1727" s="436" t="str">
        <f t="shared" si="340"/>
        <v>DC1CB31-DC</v>
      </c>
      <c r="D1727" s="436">
        <f>VLOOKUP(C1727,'LICH THI'!C:AA,12,0)</f>
        <v>597</v>
      </c>
      <c r="E1727" s="436">
        <f>VLOOKUP(C1727,'LICH THI'!C:AA,13,0)</f>
        <v>45</v>
      </c>
      <c r="F1727" s="436">
        <f t="shared" si="350"/>
        <v>45</v>
      </c>
      <c r="G1727" s="436">
        <f>VLOOKUP(C1727,'LICH THI'!C:AA,14,0)</f>
        <v>14</v>
      </c>
      <c r="H1727" s="436">
        <f t="shared" si="341"/>
        <v>10</v>
      </c>
      <c r="I1727" s="436" t="str">
        <f t="shared" si="342"/>
        <v>Lê Thị Quỳnh</v>
      </c>
      <c r="J1727" s="436"/>
      <c r="K1727" s="436">
        <f t="shared" si="343"/>
        <v>11</v>
      </c>
      <c r="L1727" s="436" t="str">
        <f t="shared" si="344"/>
        <v>DC1CB31-DC-11</v>
      </c>
      <c r="M1727" s="436">
        <f t="shared" si="345"/>
        <v>31</v>
      </c>
      <c r="N1727" s="437">
        <f t="shared" si="351"/>
        <v>516</v>
      </c>
      <c r="O1727" s="437"/>
      <c r="P1727" s="430" t="str">
        <f t="shared" si="346"/>
        <v/>
      </c>
      <c r="U1727" s="177">
        <v>291</v>
      </c>
      <c r="V1727" s="177" t="s">
        <v>4092</v>
      </c>
      <c r="W1727" s="177" t="s">
        <v>3367</v>
      </c>
      <c r="X1727" s="177" t="s">
        <v>2684</v>
      </c>
      <c r="Y1727" s="177" t="s">
        <v>4098</v>
      </c>
      <c r="Z1727" s="177" t="s">
        <v>5221</v>
      </c>
      <c r="AA1727" s="525" t="s">
        <v>4099</v>
      </c>
      <c r="AB1727" s="399" t="str">
        <f t="shared" si="347"/>
        <v>DC1CB31</v>
      </c>
      <c r="AC1727" s="399" t="str">
        <f t="shared" si="348"/>
        <v>DC1CB31-DC</v>
      </c>
      <c r="AD1727" t="str">
        <f>Y1727&amp;"-"&amp;VLOOKUP(AC1727,'LICH THI'!C:AA,9,0)</f>
        <v>65DCVL23777-42469</v>
      </c>
      <c r="AE1727">
        <f t="shared" si="349"/>
        <v>1</v>
      </c>
    </row>
    <row r="1728" spans="1:31" x14ac:dyDescent="0.25">
      <c r="A1728" s="436" t="str">
        <f t="shared" si="339"/>
        <v>DC1CB31-DC-407</v>
      </c>
      <c r="B1728" s="436">
        <f>COUNTIF(AC$4:AC1728,AC1728)</f>
        <v>407</v>
      </c>
      <c r="C1728" s="436" t="str">
        <f t="shared" si="340"/>
        <v>DC1CB31-DC</v>
      </c>
      <c r="D1728" s="436">
        <f>VLOOKUP(C1728,'LICH THI'!C:AA,12,0)</f>
        <v>597</v>
      </c>
      <c r="E1728" s="436">
        <f>VLOOKUP(C1728,'LICH THI'!C:AA,13,0)</f>
        <v>45</v>
      </c>
      <c r="F1728" s="436">
        <f t="shared" si="350"/>
        <v>45</v>
      </c>
      <c r="G1728" s="436">
        <f>VLOOKUP(C1728,'LICH THI'!C:AA,14,0)</f>
        <v>14</v>
      </c>
      <c r="H1728" s="436">
        <f t="shared" si="341"/>
        <v>10</v>
      </c>
      <c r="I1728" s="436" t="str">
        <f t="shared" si="342"/>
        <v>Lê Thị Quỳnh</v>
      </c>
      <c r="J1728" s="436"/>
      <c r="K1728" s="436">
        <f t="shared" si="343"/>
        <v>11</v>
      </c>
      <c r="L1728" s="436" t="str">
        <f t="shared" si="344"/>
        <v>DC1CB31-DC-11</v>
      </c>
      <c r="M1728" s="436">
        <f t="shared" si="345"/>
        <v>31</v>
      </c>
      <c r="N1728" s="437">
        <f t="shared" si="351"/>
        <v>517</v>
      </c>
      <c r="O1728" s="437"/>
      <c r="P1728" s="430" t="str">
        <f t="shared" si="346"/>
        <v/>
      </c>
      <c r="U1728" s="177">
        <v>291</v>
      </c>
      <c r="V1728" s="177" t="s">
        <v>4092</v>
      </c>
      <c r="W1728" s="177" t="s">
        <v>3367</v>
      </c>
      <c r="X1728" s="177" t="s">
        <v>2684</v>
      </c>
      <c r="Y1728" s="177" t="s">
        <v>4098</v>
      </c>
      <c r="Z1728" s="177" t="s">
        <v>5221</v>
      </c>
      <c r="AA1728" s="525" t="s">
        <v>4099</v>
      </c>
      <c r="AB1728" s="399" t="str">
        <f t="shared" si="347"/>
        <v>DC1CB31</v>
      </c>
      <c r="AC1728" s="399" t="str">
        <f t="shared" si="348"/>
        <v>DC1CB31-DC</v>
      </c>
      <c r="AD1728" t="str">
        <f>Y1728&amp;"-"&amp;VLOOKUP(AC1728,'LICH THI'!C:AA,9,0)</f>
        <v>65DCVL23777-42469</v>
      </c>
      <c r="AE1728">
        <f t="shared" si="349"/>
        <v>1</v>
      </c>
    </row>
    <row r="1729" spans="1:31" x14ac:dyDescent="0.25">
      <c r="A1729" s="436" t="str">
        <f t="shared" si="339"/>
        <v>DC1CB31-DC-408</v>
      </c>
      <c r="B1729" s="436">
        <f>COUNTIF(AC$4:AC1729,AC1729)</f>
        <v>408</v>
      </c>
      <c r="C1729" s="436" t="str">
        <f t="shared" si="340"/>
        <v>DC1CB31-DC</v>
      </c>
      <c r="D1729" s="436">
        <f>VLOOKUP(C1729,'LICH THI'!C:AA,12,0)</f>
        <v>597</v>
      </c>
      <c r="E1729" s="436">
        <f>VLOOKUP(C1729,'LICH THI'!C:AA,13,0)</f>
        <v>45</v>
      </c>
      <c r="F1729" s="436">
        <f t="shared" si="350"/>
        <v>45</v>
      </c>
      <c r="G1729" s="436">
        <f>VLOOKUP(C1729,'LICH THI'!C:AA,14,0)</f>
        <v>14</v>
      </c>
      <c r="H1729" s="436">
        <f t="shared" si="341"/>
        <v>10</v>
      </c>
      <c r="I1729" s="436" t="str">
        <f t="shared" si="342"/>
        <v>Trần Thị Như Quỳnh</v>
      </c>
      <c r="J1729" s="436"/>
      <c r="K1729" s="436">
        <f t="shared" si="343"/>
        <v>11</v>
      </c>
      <c r="L1729" s="436" t="str">
        <f t="shared" si="344"/>
        <v>DC1CB31-DC-11</v>
      </c>
      <c r="M1729" s="436">
        <f t="shared" si="345"/>
        <v>31</v>
      </c>
      <c r="N1729" s="437">
        <f t="shared" si="351"/>
        <v>518</v>
      </c>
      <c r="O1729" s="437"/>
      <c r="P1729" s="430" t="str">
        <f t="shared" si="346"/>
        <v/>
      </c>
      <c r="U1729" s="177">
        <v>164</v>
      </c>
      <c r="V1729" s="177" t="s">
        <v>3019</v>
      </c>
      <c r="W1729" s="177" t="s">
        <v>4841</v>
      </c>
      <c r="X1729" s="177" t="s">
        <v>2684</v>
      </c>
      <c r="Y1729" s="177" t="s">
        <v>4842</v>
      </c>
      <c r="Z1729" s="177" t="s">
        <v>5221</v>
      </c>
      <c r="AA1729" s="525" t="s">
        <v>4843</v>
      </c>
      <c r="AB1729" s="399" t="str">
        <f t="shared" si="347"/>
        <v>DC1CB31</v>
      </c>
      <c r="AC1729" s="399" t="str">
        <f t="shared" si="348"/>
        <v>DC1CB31-DC</v>
      </c>
      <c r="AD1729" t="str">
        <f>Y1729&amp;"-"&amp;VLOOKUP(AC1729,'LICH THI'!C:AA,9,0)</f>
        <v>64DCQT3058-42469</v>
      </c>
      <c r="AE1729">
        <f t="shared" si="349"/>
        <v>1</v>
      </c>
    </row>
    <row r="1730" spans="1:31" x14ac:dyDescent="0.25">
      <c r="A1730" s="436" t="str">
        <f t="shared" si="339"/>
        <v>DC1CB31-DC-409</v>
      </c>
      <c r="B1730" s="436">
        <f>COUNTIF(AC$4:AC1730,AC1730)</f>
        <v>409</v>
      </c>
      <c r="C1730" s="436" t="str">
        <f t="shared" si="340"/>
        <v>DC1CB31-DC</v>
      </c>
      <c r="D1730" s="436">
        <f>VLOOKUP(C1730,'LICH THI'!C:AA,12,0)</f>
        <v>597</v>
      </c>
      <c r="E1730" s="436">
        <f>VLOOKUP(C1730,'LICH THI'!C:AA,13,0)</f>
        <v>45</v>
      </c>
      <c r="F1730" s="436">
        <f t="shared" si="350"/>
        <v>45</v>
      </c>
      <c r="G1730" s="436">
        <f>VLOOKUP(C1730,'LICH THI'!C:AA,14,0)</f>
        <v>14</v>
      </c>
      <c r="H1730" s="436">
        <f t="shared" si="341"/>
        <v>10</v>
      </c>
      <c r="I1730" s="436" t="str">
        <f t="shared" si="342"/>
        <v>Trần Thị Như Quỳnh</v>
      </c>
      <c r="J1730" s="436"/>
      <c r="K1730" s="436">
        <f t="shared" si="343"/>
        <v>11</v>
      </c>
      <c r="L1730" s="436" t="str">
        <f t="shared" si="344"/>
        <v>DC1CB31-DC-11</v>
      </c>
      <c r="M1730" s="436">
        <f t="shared" si="345"/>
        <v>31</v>
      </c>
      <c r="N1730" s="437">
        <f t="shared" si="351"/>
        <v>519</v>
      </c>
      <c r="O1730" s="437"/>
      <c r="P1730" s="430" t="str">
        <f t="shared" si="346"/>
        <v/>
      </c>
      <c r="U1730" s="177">
        <v>164</v>
      </c>
      <c r="V1730" s="177" t="s">
        <v>3019</v>
      </c>
      <c r="W1730" s="177" t="s">
        <v>4841</v>
      </c>
      <c r="X1730" s="177" t="s">
        <v>2684</v>
      </c>
      <c r="Y1730" s="177" t="s">
        <v>4842</v>
      </c>
      <c r="Z1730" s="177" t="s">
        <v>5221</v>
      </c>
      <c r="AA1730" s="525" t="s">
        <v>4843</v>
      </c>
      <c r="AB1730" s="399" t="str">
        <f t="shared" si="347"/>
        <v>DC1CB31</v>
      </c>
      <c r="AC1730" s="399" t="str">
        <f t="shared" si="348"/>
        <v>DC1CB31-DC</v>
      </c>
      <c r="AD1730" t="str">
        <f>Y1730&amp;"-"&amp;VLOOKUP(AC1730,'LICH THI'!C:AA,9,0)</f>
        <v>64DCQT3058-42469</v>
      </c>
      <c r="AE1730">
        <f t="shared" si="349"/>
        <v>1</v>
      </c>
    </row>
    <row r="1731" spans="1:31" x14ac:dyDescent="0.25">
      <c r="A1731" s="436" t="str">
        <f t="shared" si="339"/>
        <v>DC1CB31-DC-410</v>
      </c>
      <c r="B1731" s="436">
        <f>COUNTIF(AC$4:AC1731,AC1731)</f>
        <v>410</v>
      </c>
      <c r="C1731" s="436" t="str">
        <f t="shared" si="340"/>
        <v>DC1CB31-DC</v>
      </c>
      <c r="D1731" s="436">
        <f>VLOOKUP(C1731,'LICH THI'!C:AA,12,0)</f>
        <v>597</v>
      </c>
      <c r="E1731" s="436">
        <f>VLOOKUP(C1731,'LICH THI'!C:AA,13,0)</f>
        <v>45</v>
      </c>
      <c r="F1731" s="436">
        <f t="shared" si="350"/>
        <v>45</v>
      </c>
      <c r="G1731" s="436">
        <f>VLOOKUP(C1731,'LICH THI'!C:AA,14,0)</f>
        <v>14</v>
      </c>
      <c r="H1731" s="436">
        <f t="shared" si="341"/>
        <v>10</v>
      </c>
      <c r="I1731" s="436" t="str">
        <f t="shared" si="342"/>
        <v>Nguyễn Cao Sang</v>
      </c>
      <c r="J1731" s="436"/>
      <c r="K1731" s="436">
        <f t="shared" si="343"/>
        <v>11</v>
      </c>
      <c r="L1731" s="436" t="str">
        <f t="shared" si="344"/>
        <v>DC1CB31-DC-11</v>
      </c>
      <c r="M1731" s="436">
        <f t="shared" si="345"/>
        <v>31</v>
      </c>
      <c r="N1731" s="437">
        <f t="shared" si="351"/>
        <v>520</v>
      </c>
      <c r="O1731" s="437"/>
      <c r="P1731" s="430" t="str">
        <f t="shared" si="346"/>
        <v/>
      </c>
      <c r="U1731" s="177">
        <v>64</v>
      </c>
      <c r="V1731" s="177" t="s">
        <v>3308</v>
      </c>
      <c r="W1731" s="177" t="s">
        <v>3322</v>
      </c>
      <c r="X1731" s="177" t="s">
        <v>3323</v>
      </c>
      <c r="Y1731" s="177" t="s">
        <v>3324</v>
      </c>
      <c r="Z1731" s="177" t="s">
        <v>5221</v>
      </c>
      <c r="AA1731" s="525" t="s">
        <v>2764</v>
      </c>
      <c r="AB1731" s="399" t="str">
        <f t="shared" si="347"/>
        <v>DC1CB31</v>
      </c>
      <c r="AC1731" s="399" t="str">
        <f t="shared" si="348"/>
        <v>DC1CB31-DC</v>
      </c>
      <c r="AD1731" t="str">
        <f>Y1731&amp;"-"&amp;VLOOKUP(AC1731,'LICH THI'!C:AA,9,0)</f>
        <v>64DCDT3033-42469</v>
      </c>
      <c r="AE1731">
        <f t="shared" si="349"/>
        <v>1</v>
      </c>
    </row>
    <row r="1732" spans="1:31" x14ac:dyDescent="0.25">
      <c r="A1732" s="436" t="str">
        <f t="shared" si="339"/>
        <v>DC1CB31-DC-411</v>
      </c>
      <c r="B1732" s="436">
        <f>COUNTIF(AC$4:AC1732,AC1732)</f>
        <v>411</v>
      </c>
      <c r="C1732" s="436" t="str">
        <f t="shared" si="340"/>
        <v>DC1CB31-DC</v>
      </c>
      <c r="D1732" s="436">
        <f>VLOOKUP(C1732,'LICH THI'!C:AA,12,0)</f>
        <v>597</v>
      </c>
      <c r="E1732" s="436">
        <f>VLOOKUP(C1732,'LICH THI'!C:AA,13,0)</f>
        <v>45</v>
      </c>
      <c r="F1732" s="436">
        <f t="shared" si="350"/>
        <v>45</v>
      </c>
      <c r="G1732" s="436">
        <f>VLOOKUP(C1732,'LICH THI'!C:AA,14,0)</f>
        <v>14</v>
      </c>
      <c r="H1732" s="436">
        <f t="shared" si="341"/>
        <v>10</v>
      </c>
      <c r="I1732" s="436" t="str">
        <f t="shared" si="342"/>
        <v>Nguyễn Cao Sang</v>
      </c>
      <c r="J1732" s="436"/>
      <c r="K1732" s="436">
        <f t="shared" si="343"/>
        <v>11</v>
      </c>
      <c r="L1732" s="436" t="str">
        <f t="shared" si="344"/>
        <v>DC1CB31-DC-11</v>
      </c>
      <c r="M1732" s="436">
        <f t="shared" si="345"/>
        <v>31</v>
      </c>
      <c r="N1732" s="437">
        <f t="shared" si="351"/>
        <v>521</v>
      </c>
      <c r="O1732" s="437"/>
      <c r="P1732" s="430" t="str">
        <f t="shared" si="346"/>
        <v/>
      </c>
      <c r="U1732" s="177">
        <v>64</v>
      </c>
      <c r="V1732" s="177" t="s">
        <v>3308</v>
      </c>
      <c r="W1732" s="177" t="s">
        <v>3322</v>
      </c>
      <c r="X1732" s="177" t="s">
        <v>3323</v>
      </c>
      <c r="Y1732" s="177" t="s">
        <v>3324</v>
      </c>
      <c r="Z1732" s="177" t="s">
        <v>5221</v>
      </c>
      <c r="AA1732" s="525" t="s">
        <v>2764</v>
      </c>
      <c r="AB1732" s="399" t="str">
        <f t="shared" si="347"/>
        <v>DC1CB31</v>
      </c>
      <c r="AC1732" s="399" t="str">
        <f t="shared" si="348"/>
        <v>DC1CB31-DC</v>
      </c>
      <c r="AD1732" t="str">
        <f>Y1732&amp;"-"&amp;VLOOKUP(AC1732,'LICH THI'!C:AA,9,0)</f>
        <v>64DCDT3033-42469</v>
      </c>
      <c r="AE1732">
        <f t="shared" si="349"/>
        <v>1</v>
      </c>
    </row>
    <row r="1733" spans="1:31" x14ac:dyDescent="0.25">
      <c r="A1733" s="436" t="str">
        <f t="shared" ref="A1733:A1796" si="352">C1733&amp;"-"&amp;B1733</f>
        <v>DC1CB31-DC-412</v>
      </c>
      <c r="B1733" s="436">
        <f>COUNTIF(AC$4:AC1733,AC1733)</f>
        <v>412</v>
      </c>
      <c r="C1733" s="436" t="str">
        <f t="shared" ref="C1733:C1796" si="353">_CT_MaHP1</f>
        <v>DC1CB31-DC</v>
      </c>
      <c r="D1733" s="436">
        <f>VLOOKUP(C1733,'LICH THI'!C:AA,12,0)</f>
        <v>597</v>
      </c>
      <c r="E1733" s="436">
        <f>VLOOKUP(C1733,'LICH THI'!C:AA,13,0)</f>
        <v>45</v>
      </c>
      <c r="F1733" s="436">
        <f t="shared" si="350"/>
        <v>45</v>
      </c>
      <c r="G1733" s="436">
        <f>VLOOKUP(C1733,'LICH THI'!C:AA,14,0)</f>
        <v>14</v>
      </c>
      <c r="H1733" s="436">
        <f t="shared" ref="H1733:H1796" si="354">IF(E1733=0,"",TRUNC((B1733+E1733-1)/E1733))</f>
        <v>10</v>
      </c>
      <c r="I1733" s="436" t="str">
        <f t="shared" ref="I1733:I1796" si="355">W1733&amp;" "&amp;X1733</f>
        <v>Vũ Ngọc Sáng</v>
      </c>
      <c r="J1733" s="436"/>
      <c r="K1733" s="436">
        <f t="shared" ref="K1733:K1796" si="356">IF(G1733=1,1,IF(H1733&lt;G1733,H1733+1,1))</f>
        <v>11</v>
      </c>
      <c r="L1733" s="436" t="str">
        <f t="shared" ref="L1733:L1796" si="357">C1733&amp;"-"&amp;K1733</f>
        <v>DC1CB31-DC-11</v>
      </c>
      <c r="M1733" s="436">
        <f t="shared" ref="M1733:M1796" si="358">IF(E1733=0,"",MOD(MID(C1733,6,2),E1733))</f>
        <v>31</v>
      </c>
      <c r="N1733" s="437">
        <f t="shared" si="351"/>
        <v>522</v>
      </c>
      <c r="O1733" s="437"/>
      <c r="P1733" s="430" t="str">
        <f t="shared" ref="P1733:P1796" si="359">IF(MOD(20*O1733,10)&lt;&gt;0,"SAI","")</f>
        <v/>
      </c>
      <c r="U1733" s="177">
        <v>38</v>
      </c>
      <c r="V1733" s="177" t="s">
        <v>2897</v>
      </c>
      <c r="W1733" s="177" t="s">
        <v>4113</v>
      </c>
      <c r="X1733" s="177" t="s">
        <v>3725</v>
      </c>
      <c r="Y1733" s="177" t="s">
        <v>4699</v>
      </c>
      <c r="Z1733" s="177" t="s">
        <v>5221</v>
      </c>
      <c r="AA1733" s="525" t="s">
        <v>4409</v>
      </c>
      <c r="AB1733" s="399" t="str">
        <f t="shared" ref="AB1733:AB1796" si="360">_CT_MaHP</f>
        <v>DC1CB31</v>
      </c>
      <c r="AC1733" s="399" t="str">
        <f t="shared" ref="AC1733:AC1796" si="361">_CT_MaHe</f>
        <v>DC1CB31-DC</v>
      </c>
      <c r="AD1733" t="str">
        <f>Y1733&amp;"-"&amp;VLOOKUP(AC1733,'LICH THI'!C:AA,9,0)</f>
        <v>64DCDB3026-42469</v>
      </c>
      <c r="AE1733">
        <f t="shared" ref="AE1733:AE1796" si="362">COUNTIF(AD1733,AD:AD)</f>
        <v>1</v>
      </c>
    </row>
    <row r="1734" spans="1:31" x14ac:dyDescent="0.25">
      <c r="A1734" s="436" t="str">
        <f t="shared" si="352"/>
        <v>DC1CB31-DC-413</v>
      </c>
      <c r="B1734" s="436">
        <f>COUNTIF(AC$4:AC1734,AC1734)</f>
        <v>413</v>
      </c>
      <c r="C1734" s="436" t="str">
        <f t="shared" si="353"/>
        <v>DC1CB31-DC</v>
      </c>
      <c r="D1734" s="436">
        <f>VLOOKUP(C1734,'LICH THI'!C:AA,12,0)</f>
        <v>597</v>
      </c>
      <c r="E1734" s="436">
        <f>VLOOKUP(C1734,'LICH THI'!C:AA,13,0)</f>
        <v>45</v>
      </c>
      <c r="F1734" s="436">
        <f t="shared" ref="F1734:F1797" si="363">IF(G1734="","",IF(G1734=H1734,D1734-(H1734-1)*E1734,E1734))</f>
        <v>45</v>
      </c>
      <c r="G1734" s="436">
        <f>VLOOKUP(C1734,'LICH THI'!C:AA,14,0)</f>
        <v>14</v>
      </c>
      <c r="H1734" s="436">
        <f t="shared" si="354"/>
        <v>10</v>
      </c>
      <c r="I1734" s="436" t="str">
        <f t="shared" si="355"/>
        <v>Vũ Ngọc Sáng</v>
      </c>
      <c r="J1734" s="436"/>
      <c r="K1734" s="436">
        <f t="shared" si="356"/>
        <v>11</v>
      </c>
      <c r="L1734" s="436" t="str">
        <f t="shared" si="357"/>
        <v>DC1CB31-DC-11</v>
      </c>
      <c r="M1734" s="436">
        <f t="shared" si="358"/>
        <v>31</v>
      </c>
      <c r="N1734" s="437">
        <f t="shared" ref="N1734:N1797" si="364">IF(F1734=0,"",(K1734-1)*$N$2+1+MOD(B1734-M1734,F1734))</f>
        <v>523</v>
      </c>
      <c r="O1734" s="437"/>
      <c r="P1734" s="430" t="str">
        <f t="shared" si="359"/>
        <v/>
      </c>
      <c r="U1734" s="177">
        <v>38</v>
      </c>
      <c r="V1734" s="177" t="s">
        <v>2897</v>
      </c>
      <c r="W1734" s="177" t="s">
        <v>4113</v>
      </c>
      <c r="X1734" s="177" t="s">
        <v>3725</v>
      </c>
      <c r="Y1734" s="177" t="s">
        <v>4699</v>
      </c>
      <c r="Z1734" s="177" t="s">
        <v>5221</v>
      </c>
      <c r="AA1734" s="525" t="s">
        <v>4409</v>
      </c>
      <c r="AB1734" s="399" t="str">
        <f t="shared" si="360"/>
        <v>DC1CB31</v>
      </c>
      <c r="AC1734" s="399" t="str">
        <f t="shared" si="361"/>
        <v>DC1CB31-DC</v>
      </c>
      <c r="AD1734" t="str">
        <f>Y1734&amp;"-"&amp;VLOOKUP(AC1734,'LICH THI'!C:AA,9,0)</f>
        <v>64DCDB3026-42469</v>
      </c>
      <c r="AE1734">
        <f t="shared" si="362"/>
        <v>1</v>
      </c>
    </row>
    <row r="1735" spans="1:31" x14ac:dyDescent="0.25">
      <c r="A1735" s="436" t="str">
        <f t="shared" si="352"/>
        <v>DC1CB31-DC-414</v>
      </c>
      <c r="B1735" s="436">
        <f>COUNTIF(AC$4:AC1735,AC1735)</f>
        <v>414</v>
      </c>
      <c r="C1735" s="436" t="str">
        <f t="shared" si="353"/>
        <v>DC1CB31-DC</v>
      </c>
      <c r="D1735" s="436">
        <f>VLOOKUP(C1735,'LICH THI'!C:AA,12,0)</f>
        <v>597</v>
      </c>
      <c r="E1735" s="436">
        <f>VLOOKUP(C1735,'LICH THI'!C:AA,13,0)</f>
        <v>45</v>
      </c>
      <c r="F1735" s="436">
        <f t="shared" si="363"/>
        <v>45</v>
      </c>
      <c r="G1735" s="436">
        <f>VLOOKUP(C1735,'LICH THI'!C:AA,14,0)</f>
        <v>14</v>
      </c>
      <c r="H1735" s="436">
        <f t="shared" si="354"/>
        <v>10</v>
      </c>
      <c r="I1735" s="436" t="str">
        <f t="shared" si="355"/>
        <v>Bùi Đăng Sinh</v>
      </c>
      <c r="J1735" s="436"/>
      <c r="K1735" s="436">
        <f t="shared" si="356"/>
        <v>11</v>
      </c>
      <c r="L1735" s="436" t="str">
        <f t="shared" si="357"/>
        <v>DC1CB31-DC-11</v>
      </c>
      <c r="M1735" s="436">
        <f t="shared" si="358"/>
        <v>31</v>
      </c>
      <c r="N1735" s="437">
        <f t="shared" si="364"/>
        <v>524</v>
      </c>
      <c r="O1735" s="437"/>
      <c r="P1735" s="430" t="str">
        <f t="shared" si="359"/>
        <v/>
      </c>
      <c r="U1735" s="177">
        <v>206</v>
      </c>
      <c r="V1735" s="177" t="s">
        <v>3892</v>
      </c>
      <c r="W1735" s="177" t="s">
        <v>6251</v>
      </c>
      <c r="X1735" s="177" t="s">
        <v>3172</v>
      </c>
      <c r="Y1735" s="177" t="s">
        <v>6252</v>
      </c>
      <c r="Z1735" s="177" t="s">
        <v>5221</v>
      </c>
      <c r="AA1735" s="525" t="s">
        <v>6253</v>
      </c>
      <c r="AB1735" s="399" t="str">
        <f t="shared" si="360"/>
        <v>DC1CB31</v>
      </c>
      <c r="AC1735" s="399" t="str">
        <f t="shared" si="361"/>
        <v>DC1CB31-DC</v>
      </c>
      <c r="AD1735" t="str">
        <f>Y1735&amp;"-"&amp;VLOOKUP(AC1735,'LICH THI'!C:AA,9,0)</f>
        <v>65DCDB20580-42469</v>
      </c>
      <c r="AE1735">
        <f t="shared" si="362"/>
        <v>1</v>
      </c>
    </row>
    <row r="1736" spans="1:31" x14ac:dyDescent="0.25">
      <c r="A1736" s="436" t="str">
        <f t="shared" si="352"/>
        <v>DC1CB31-DC-415</v>
      </c>
      <c r="B1736" s="436">
        <f>COUNTIF(AC$4:AC1736,AC1736)</f>
        <v>415</v>
      </c>
      <c r="C1736" s="436" t="str">
        <f t="shared" si="353"/>
        <v>DC1CB31-DC</v>
      </c>
      <c r="D1736" s="436">
        <f>VLOOKUP(C1736,'LICH THI'!C:AA,12,0)</f>
        <v>597</v>
      </c>
      <c r="E1736" s="436">
        <f>VLOOKUP(C1736,'LICH THI'!C:AA,13,0)</f>
        <v>45</v>
      </c>
      <c r="F1736" s="436">
        <f t="shared" si="363"/>
        <v>45</v>
      </c>
      <c r="G1736" s="436">
        <f>VLOOKUP(C1736,'LICH THI'!C:AA,14,0)</f>
        <v>14</v>
      </c>
      <c r="H1736" s="436">
        <f t="shared" si="354"/>
        <v>10</v>
      </c>
      <c r="I1736" s="436" t="str">
        <f t="shared" si="355"/>
        <v>Bùi Đăng Sinh</v>
      </c>
      <c r="J1736" s="436"/>
      <c r="K1736" s="436">
        <f t="shared" si="356"/>
        <v>11</v>
      </c>
      <c r="L1736" s="436" t="str">
        <f t="shared" si="357"/>
        <v>DC1CB31-DC-11</v>
      </c>
      <c r="M1736" s="436">
        <f t="shared" si="358"/>
        <v>31</v>
      </c>
      <c r="N1736" s="437">
        <f t="shared" si="364"/>
        <v>525</v>
      </c>
      <c r="O1736" s="437"/>
      <c r="P1736" s="430" t="str">
        <f t="shared" si="359"/>
        <v/>
      </c>
      <c r="U1736" s="177">
        <v>206</v>
      </c>
      <c r="V1736" s="177" t="s">
        <v>3892</v>
      </c>
      <c r="W1736" s="177" t="s">
        <v>6251</v>
      </c>
      <c r="X1736" s="177" t="s">
        <v>3172</v>
      </c>
      <c r="Y1736" s="177" t="s">
        <v>6252</v>
      </c>
      <c r="Z1736" s="177" t="s">
        <v>5221</v>
      </c>
      <c r="AA1736" s="525" t="s">
        <v>6253</v>
      </c>
      <c r="AB1736" s="399" t="str">
        <f t="shared" si="360"/>
        <v>DC1CB31</v>
      </c>
      <c r="AC1736" s="399" t="str">
        <f t="shared" si="361"/>
        <v>DC1CB31-DC</v>
      </c>
      <c r="AD1736" t="str">
        <f>Y1736&amp;"-"&amp;VLOOKUP(AC1736,'LICH THI'!C:AA,9,0)</f>
        <v>65DCDB20580-42469</v>
      </c>
      <c r="AE1736">
        <f t="shared" si="362"/>
        <v>1</v>
      </c>
    </row>
    <row r="1737" spans="1:31" x14ac:dyDescent="0.25">
      <c r="A1737" s="436" t="str">
        <f t="shared" si="352"/>
        <v>DC1CB31-DC-416</v>
      </c>
      <c r="B1737" s="436">
        <f>COUNTIF(AC$4:AC1737,AC1737)</f>
        <v>416</v>
      </c>
      <c r="C1737" s="436" t="str">
        <f t="shared" si="353"/>
        <v>DC1CB31-DC</v>
      </c>
      <c r="D1737" s="436">
        <f>VLOOKUP(C1737,'LICH THI'!C:AA,12,0)</f>
        <v>597</v>
      </c>
      <c r="E1737" s="436">
        <f>VLOOKUP(C1737,'LICH THI'!C:AA,13,0)</f>
        <v>45</v>
      </c>
      <c r="F1737" s="436">
        <f t="shared" si="363"/>
        <v>45</v>
      </c>
      <c r="G1737" s="436">
        <f>VLOOKUP(C1737,'LICH THI'!C:AA,14,0)</f>
        <v>14</v>
      </c>
      <c r="H1737" s="436">
        <f t="shared" si="354"/>
        <v>10</v>
      </c>
      <c r="I1737" s="436" t="str">
        <f t="shared" si="355"/>
        <v>Hà Ngọc Sơn</v>
      </c>
      <c r="J1737" s="436"/>
      <c r="K1737" s="436">
        <f t="shared" si="356"/>
        <v>11</v>
      </c>
      <c r="L1737" s="436" t="str">
        <f t="shared" si="357"/>
        <v>DC1CB31-DC-11</v>
      </c>
      <c r="M1737" s="436">
        <f t="shared" si="358"/>
        <v>31</v>
      </c>
      <c r="N1737" s="437">
        <f t="shared" si="364"/>
        <v>526</v>
      </c>
      <c r="O1737" s="437"/>
      <c r="P1737" s="430" t="str">
        <f t="shared" si="359"/>
        <v/>
      </c>
      <c r="U1737" s="177">
        <v>39</v>
      </c>
      <c r="V1737" s="177" t="s">
        <v>2897</v>
      </c>
      <c r="W1737" s="177" t="s">
        <v>6187</v>
      </c>
      <c r="X1737" s="177" t="s">
        <v>2688</v>
      </c>
      <c r="Y1737" s="177" t="s">
        <v>6188</v>
      </c>
      <c r="Z1737" s="177" t="s">
        <v>5221</v>
      </c>
      <c r="AA1737" s="525" t="s">
        <v>6189</v>
      </c>
      <c r="AB1737" s="399" t="str">
        <f t="shared" si="360"/>
        <v>DC1CB31</v>
      </c>
      <c r="AC1737" s="399" t="str">
        <f t="shared" si="361"/>
        <v>DC1CB31-DC</v>
      </c>
      <c r="AD1737" t="str">
        <f>Y1737&amp;"-"&amp;VLOOKUP(AC1737,'LICH THI'!C:AA,9,0)</f>
        <v>64DCDB3027-42469</v>
      </c>
      <c r="AE1737">
        <f t="shared" si="362"/>
        <v>1</v>
      </c>
    </row>
    <row r="1738" spans="1:31" x14ac:dyDescent="0.25">
      <c r="A1738" s="436" t="str">
        <f t="shared" si="352"/>
        <v>DC1CB31-DC-417</v>
      </c>
      <c r="B1738" s="436">
        <f>COUNTIF(AC$4:AC1738,AC1738)</f>
        <v>417</v>
      </c>
      <c r="C1738" s="436" t="str">
        <f t="shared" si="353"/>
        <v>DC1CB31-DC</v>
      </c>
      <c r="D1738" s="436">
        <f>VLOOKUP(C1738,'LICH THI'!C:AA,12,0)</f>
        <v>597</v>
      </c>
      <c r="E1738" s="436">
        <f>VLOOKUP(C1738,'LICH THI'!C:AA,13,0)</f>
        <v>45</v>
      </c>
      <c r="F1738" s="436">
        <f t="shared" si="363"/>
        <v>45</v>
      </c>
      <c r="G1738" s="436">
        <f>VLOOKUP(C1738,'LICH THI'!C:AA,14,0)</f>
        <v>14</v>
      </c>
      <c r="H1738" s="436">
        <f t="shared" si="354"/>
        <v>10</v>
      </c>
      <c r="I1738" s="436" t="str">
        <f t="shared" si="355"/>
        <v>Hà Ngọc Sơn</v>
      </c>
      <c r="J1738" s="436"/>
      <c r="K1738" s="436">
        <f t="shared" si="356"/>
        <v>11</v>
      </c>
      <c r="L1738" s="436" t="str">
        <f t="shared" si="357"/>
        <v>DC1CB31-DC-11</v>
      </c>
      <c r="M1738" s="436">
        <f t="shared" si="358"/>
        <v>31</v>
      </c>
      <c r="N1738" s="437">
        <f t="shared" si="364"/>
        <v>527</v>
      </c>
      <c r="O1738" s="437"/>
      <c r="P1738" s="430" t="str">
        <f t="shared" si="359"/>
        <v/>
      </c>
      <c r="U1738" s="177">
        <v>39</v>
      </c>
      <c r="V1738" s="177" t="s">
        <v>2897</v>
      </c>
      <c r="W1738" s="177" t="s">
        <v>6187</v>
      </c>
      <c r="X1738" s="177" t="s">
        <v>2688</v>
      </c>
      <c r="Y1738" s="177" t="s">
        <v>6188</v>
      </c>
      <c r="Z1738" s="177" t="s">
        <v>5221</v>
      </c>
      <c r="AA1738" s="525" t="s">
        <v>6189</v>
      </c>
      <c r="AB1738" s="399" t="str">
        <f t="shared" si="360"/>
        <v>DC1CB31</v>
      </c>
      <c r="AC1738" s="399" t="str">
        <f t="shared" si="361"/>
        <v>DC1CB31-DC</v>
      </c>
      <c r="AD1738" t="str">
        <f>Y1738&amp;"-"&amp;VLOOKUP(AC1738,'LICH THI'!C:AA,9,0)</f>
        <v>64DCDB3027-42469</v>
      </c>
      <c r="AE1738">
        <f t="shared" si="362"/>
        <v>1</v>
      </c>
    </row>
    <row r="1739" spans="1:31" x14ac:dyDescent="0.25">
      <c r="A1739" s="436" t="str">
        <f t="shared" si="352"/>
        <v>DC1CB31-DC-418</v>
      </c>
      <c r="B1739" s="436">
        <f>COUNTIF(AC$4:AC1739,AC1739)</f>
        <v>418</v>
      </c>
      <c r="C1739" s="436" t="str">
        <f t="shared" si="353"/>
        <v>DC1CB31-DC</v>
      </c>
      <c r="D1739" s="436">
        <f>VLOOKUP(C1739,'LICH THI'!C:AA,12,0)</f>
        <v>597</v>
      </c>
      <c r="E1739" s="436">
        <f>VLOOKUP(C1739,'LICH THI'!C:AA,13,0)</f>
        <v>45</v>
      </c>
      <c r="F1739" s="436">
        <f t="shared" si="363"/>
        <v>45</v>
      </c>
      <c r="G1739" s="436">
        <f>VLOOKUP(C1739,'LICH THI'!C:AA,14,0)</f>
        <v>14</v>
      </c>
      <c r="H1739" s="436">
        <f t="shared" si="354"/>
        <v>10</v>
      </c>
      <c r="I1739" s="436" t="str">
        <f t="shared" si="355"/>
        <v>Hoàng Văn Sơn</v>
      </c>
      <c r="J1739" s="436"/>
      <c r="K1739" s="436">
        <f t="shared" si="356"/>
        <v>11</v>
      </c>
      <c r="L1739" s="436" t="str">
        <f t="shared" si="357"/>
        <v>DC1CB31-DC-11</v>
      </c>
      <c r="M1739" s="436">
        <f t="shared" si="358"/>
        <v>31</v>
      </c>
      <c r="N1739" s="437">
        <f t="shared" si="364"/>
        <v>528</v>
      </c>
      <c r="O1739" s="437"/>
      <c r="P1739" s="430" t="str">
        <f t="shared" si="359"/>
        <v/>
      </c>
      <c r="U1739" s="177">
        <v>165</v>
      </c>
      <c r="V1739" s="177" t="s">
        <v>3019</v>
      </c>
      <c r="W1739" s="177" t="s">
        <v>2966</v>
      </c>
      <c r="X1739" s="177" t="s">
        <v>2688</v>
      </c>
      <c r="Y1739" s="177" t="s">
        <v>3409</v>
      </c>
      <c r="Z1739" s="177" t="s">
        <v>5221</v>
      </c>
      <c r="AA1739" s="525" t="s">
        <v>3410</v>
      </c>
      <c r="AB1739" s="399" t="str">
        <f t="shared" si="360"/>
        <v>DC1CB31</v>
      </c>
      <c r="AC1739" s="399" t="str">
        <f t="shared" si="361"/>
        <v>DC1CB31-DC</v>
      </c>
      <c r="AD1739" t="str">
        <f>Y1739&amp;"-"&amp;VLOOKUP(AC1739,'LICH THI'!C:AA,9,0)</f>
        <v>64DCQT3128-42469</v>
      </c>
      <c r="AE1739">
        <f t="shared" si="362"/>
        <v>1</v>
      </c>
    </row>
    <row r="1740" spans="1:31" x14ac:dyDescent="0.25">
      <c r="A1740" s="436" t="str">
        <f t="shared" si="352"/>
        <v>DC1CB31-DC-419</v>
      </c>
      <c r="B1740" s="436">
        <f>COUNTIF(AC$4:AC1740,AC1740)</f>
        <v>419</v>
      </c>
      <c r="C1740" s="436" t="str">
        <f t="shared" si="353"/>
        <v>DC1CB31-DC</v>
      </c>
      <c r="D1740" s="436">
        <f>VLOOKUP(C1740,'LICH THI'!C:AA,12,0)</f>
        <v>597</v>
      </c>
      <c r="E1740" s="436">
        <f>VLOOKUP(C1740,'LICH THI'!C:AA,13,0)</f>
        <v>45</v>
      </c>
      <c r="F1740" s="436">
        <f t="shared" si="363"/>
        <v>45</v>
      </c>
      <c r="G1740" s="436">
        <f>VLOOKUP(C1740,'LICH THI'!C:AA,14,0)</f>
        <v>14</v>
      </c>
      <c r="H1740" s="436">
        <f t="shared" si="354"/>
        <v>10</v>
      </c>
      <c r="I1740" s="436" t="str">
        <f t="shared" si="355"/>
        <v>Hoàng Văn Sơn</v>
      </c>
      <c r="J1740" s="436"/>
      <c r="K1740" s="436">
        <f t="shared" si="356"/>
        <v>11</v>
      </c>
      <c r="L1740" s="436" t="str">
        <f t="shared" si="357"/>
        <v>DC1CB31-DC-11</v>
      </c>
      <c r="M1740" s="436">
        <f t="shared" si="358"/>
        <v>31</v>
      </c>
      <c r="N1740" s="437">
        <f t="shared" si="364"/>
        <v>529</v>
      </c>
      <c r="O1740" s="437"/>
      <c r="P1740" s="430" t="str">
        <f t="shared" si="359"/>
        <v/>
      </c>
      <c r="U1740" s="177">
        <v>165</v>
      </c>
      <c r="V1740" s="177" t="s">
        <v>3019</v>
      </c>
      <c r="W1740" s="177" t="s">
        <v>2966</v>
      </c>
      <c r="X1740" s="177" t="s">
        <v>2688</v>
      </c>
      <c r="Y1740" s="177" t="s">
        <v>3409</v>
      </c>
      <c r="Z1740" s="177" t="s">
        <v>5221</v>
      </c>
      <c r="AA1740" s="525" t="s">
        <v>3410</v>
      </c>
      <c r="AB1740" s="399" t="str">
        <f t="shared" si="360"/>
        <v>DC1CB31</v>
      </c>
      <c r="AC1740" s="399" t="str">
        <f t="shared" si="361"/>
        <v>DC1CB31-DC</v>
      </c>
      <c r="AD1740" t="str">
        <f>Y1740&amp;"-"&amp;VLOOKUP(AC1740,'LICH THI'!C:AA,9,0)</f>
        <v>64DCQT3128-42469</v>
      </c>
      <c r="AE1740">
        <f t="shared" si="362"/>
        <v>1</v>
      </c>
    </row>
    <row r="1741" spans="1:31" x14ac:dyDescent="0.25">
      <c r="A1741" s="436" t="str">
        <f t="shared" si="352"/>
        <v>DC1CB31-DC-420</v>
      </c>
      <c r="B1741" s="436">
        <f>COUNTIF(AC$4:AC1741,AC1741)</f>
        <v>420</v>
      </c>
      <c r="C1741" s="436" t="str">
        <f t="shared" si="353"/>
        <v>DC1CB31-DC</v>
      </c>
      <c r="D1741" s="436">
        <f>VLOOKUP(C1741,'LICH THI'!C:AA,12,0)</f>
        <v>597</v>
      </c>
      <c r="E1741" s="436">
        <f>VLOOKUP(C1741,'LICH THI'!C:AA,13,0)</f>
        <v>45</v>
      </c>
      <c r="F1741" s="436">
        <f t="shared" si="363"/>
        <v>45</v>
      </c>
      <c r="G1741" s="436">
        <f>VLOOKUP(C1741,'LICH THI'!C:AA,14,0)</f>
        <v>14</v>
      </c>
      <c r="H1741" s="436">
        <f t="shared" si="354"/>
        <v>10</v>
      </c>
      <c r="I1741" s="436" t="str">
        <f t="shared" si="355"/>
        <v>Nguyễn Duy Sơn</v>
      </c>
      <c r="J1741" s="436"/>
      <c r="K1741" s="436">
        <f t="shared" si="356"/>
        <v>11</v>
      </c>
      <c r="L1741" s="436" t="str">
        <f t="shared" si="357"/>
        <v>DC1CB31-DC-11</v>
      </c>
      <c r="M1741" s="436">
        <f t="shared" si="358"/>
        <v>31</v>
      </c>
      <c r="N1741" s="437">
        <f t="shared" si="364"/>
        <v>530</v>
      </c>
      <c r="O1741" s="437"/>
      <c r="P1741" s="430" t="str">
        <f t="shared" si="359"/>
        <v/>
      </c>
      <c r="U1741" s="177">
        <v>52</v>
      </c>
      <c r="V1741" s="177" t="s">
        <v>3301</v>
      </c>
      <c r="W1741" s="177" t="s">
        <v>2969</v>
      </c>
      <c r="X1741" s="177" t="s">
        <v>2688</v>
      </c>
      <c r="Y1741" s="177" t="s">
        <v>5414</v>
      </c>
      <c r="Z1741" s="177" t="s">
        <v>5221</v>
      </c>
      <c r="AA1741" s="525" t="s">
        <v>3741</v>
      </c>
      <c r="AB1741" s="399" t="str">
        <f t="shared" si="360"/>
        <v>DC1CB31</v>
      </c>
      <c r="AC1741" s="399" t="str">
        <f t="shared" si="361"/>
        <v>DC1CB31-DC</v>
      </c>
      <c r="AD1741" t="str">
        <f>Y1741&amp;"-"&amp;VLOOKUP(AC1741,'LICH THI'!C:AA,9,0)</f>
        <v>64DCDD3018-42469</v>
      </c>
      <c r="AE1741">
        <f t="shared" si="362"/>
        <v>1</v>
      </c>
    </row>
    <row r="1742" spans="1:31" x14ac:dyDescent="0.25">
      <c r="A1742" s="436" t="str">
        <f t="shared" si="352"/>
        <v>DC1CB31-DC-421</v>
      </c>
      <c r="B1742" s="436">
        <f>COUNTIF(AC$4:AC1742,AC1742)</f>
        <v>421</v>
      </c>
      <c r="C1742" s="436" t="str">
        <f t="shared" si="353"/>
        <v>DC1CB31-DC</v>
      </c>
      <c r="D1742" s="436">
        <f>VLOOKUP(C1742,'LICH THI'!C:AA,12,0)</f>
        <v>597</v>
      </c>
      <c r="E1742" s="436">
        <f>VLOOKUP(C1742,'LICH THI'!C:AA,13,0)</f>
        <v>45</v>
      </c>
      <c r="F1742" s="436">
        <f t="shared" si="363"/>
        <v>45</v>
      </c>
      <c r="G1742" s="436">
        <f>VLOOKUP(C1742,'LICH THI'!C:AA,14,0)</f>
        <v>14</v>
      </c>
      <c r="H1742" s="436">
        <f t="shared" si="354"/>
        <v>10</v>
      </c>
      <c r="I1742" s="436" t="str">
        <f t="shared" si="355"/>
        <v>Nguyễn Duy Sơn</v>
      </c>
      <c r="J1742" s="436"/>
      <c r="K1742" s="436">
        <f t="shared" si="356"/>
        <v>11</v>
      </c>
      <c r="L1742" s="436" t="str">
        <f t="shared" si="357"/>
        <v>DC1CB31-DC-11</v>
      </c>
      <c r="M1742" s="436">
        <f t="shared" si="358"/>
        <v>31</v>
      </c>
      <c r="N1742" s="437">
        <f t="shared" si="364"/>
        <v>531</v>
      </c>
      <c r="O1742" s="437"/>
      <c r="P1742" s="430" t="str">
        <f t="shared" si="359"/>
        <v/>
      </c>
      <c r="U1742" s="177">
        <v>52</v>
      </c>
      <c r="V1742" s="177" t="s">
        <v>3301</v>
      </c>
      <c r="W1742" s="177" t="s">
        <v>2969</v>
      </c>
      <c r="X1742" s="177" t="s">
        <v>2688</v>
      </c>
      <c r="Y1742" s="177" t="s">
        <v>5414</v>
      </c>
      <c r="Z1742" s="177" t="s">
        <v>5221</v>
      </c>
      <c r="AA1742" s="525" t="s">
        <v>3741</v>
      </c>
      <c r="AB1742" s="399" t="str">
        <f t="shared" si="360"/>
        <v>DC1CB31</v>
      </c>
      <c r="AC1742" s="399" t="str">
        <f t="shared" si="361"/>
        <v>DC1CB31-DC</v>
      </c>
      <c r="AD1742" t="str">
        <f>Y1742&amp;"-"&amp;VLOOKUP(AC1742,'LICH THI'!C:AA,9,0)</f>
        <v>64DCDD3018-42469</v>
      </c>
      <c r="AE1742">
        <f t="shared" si="362"/>
        <v>1</v>
      </c>
    </row>
    <row r="1743" spans="1:31" x14ac:dyDescent="0.25">
      <c r="A1743" s="436" t="str">
        <f t="shared" si="352"/>
        <v>DC1CB31-DC-422</v>
      </c>
      <c r="B1743" s="436">
        <f>COUNTIF(AC$4:AC1743,AC1743)</f>
        <v>422</v>
      </c>
      <c r="C1743" s="436" t="str">
        <f t="shared" si="353"/>
        <v>DC1CB31-DC</v>
      </c>
      <c r="D1743" s="436">
        <f>VLOOKUP(C1743,'LICH THI'!C:AA,12,0)</f>
        <v>597</v>
      </c>
      <c r="E1743" s="436">
        <f>VLOOKUP(C1743,'LICH THI'!C:AA,13,0)</f>
        <v>45</v>
      </c>
      <c r="F1743" s="436">
        <f t="shared" si="363"/>
        <v>45</v>
      </c>
      <c r="G1743" s="436">
        <f>VLOOKUP(C1743,'LICH THI'!C:AA,14,0)</f>
        <v>14</v>
      </c>
      <c r="H1743" s="436">
        <f t="shared" si="354"/>
        <v>10</v>
      </c>
      <c r="I1743" s="436" t="str">
        <f t="shared" si="355"/>
        <v>Nguyễn Hoàng Sơn</v>
      </c>
      <c r="J1743" s="436"/>
      <c r="K1743" s="436">
        <f t="shared" si="356"/>
        <v>11</v>
      </c>
      <c r="L1743" s="436" t="str">
        <f t="shared" si="357"/>
        <v>DC1CB31-DC-11</v>
      </c>
      <c r="M1743" s="436">
        <f t="shared" si="358"/>
        <v>31</v>
      </c>
      <c r="N1743" s="437">
        <f t="shared" si="364"/>
        <v>532</v>
      </c>
      <c r="O1743" s="437"/>
      <c r="P1743" s="430" t="str">
        <f t="shared" si="359"/>
        <v/>
      </c>
      <c r="U1743" s="177">
        <v>292</v>
      </c>
      <c r="V1743" s="177" t="s">
        <v>4092</v>
      </c>
      <c r="W1743" s="177" t="s">
        <v>3785</v>
      </c>
      <c r="X1743" s="177" t="s">
        <v>2688</v>
      </c>
      <c r="Y1743" s="177" t="s">
        <v>5958</v>
      </c>
      <c r="Z1743" s="177" t="s">
        <v>5221</v>
      </c>
      <c r="AA1743" s="525" t="s">
        <v>5959</v>
      </c>
      <c r="AB1743" s="399" t="str">
        <f t="shared" si="360"/>
        <v>DC1CB31</v>
      </c>
      <c r="AC1743" s="399" t="str">
        <f t="shared" si="361"/>
        <v>DC1CB31-DC</v>
      </c>
      <c r="AD1743" t="str">
        <f>Y1743&amp;"-"&amp;VLOOKUP(AC1743,'LICH THI'!C:AA,9,0)</f>
        <v>65DCVL21736-42469</v>
      </c>
      <c r="AE1743">
        <f t="shared" si="362"/>
        <v>1</v>
      </c>
    </row>
    <row r="1744" spans="1:31" x14ac:dyDescent="0.25">
      <c r="A1744" s="436" t="str">
        <f t="shared" si="352"/>
        <v>DC1CB31-DC-423</v>
      </c>
      <c r="B1744" s="436">
        <f>COUNTIF(AC$4:AC1744,AC1744)</f>
        <v>423</v>
      </c>
      <c r="C1744" s="436" t="str">
        <f t="shared" si="353"/>
        <v>DC1CB31-DC</v>
      </c>
      <c r="D1744" s="436">
        <f>VLOOKUP(C1744,'LICH THI'!C:AA,12,0)</f>
        <v>597</v>
      </c>
      <c r="E1744" s="436">
        <f>VLOOKUP(C1744,'LICH THI'!C:AA,13,0)</f>
        <v>45</v>
      </c>
      <c r="F1744" s="436">
        <f t="shared" si="363"/>
        <v>45</v>
      </c>
      <c r="G1744" s="436">
        <f>VLOOKUP(C1744,'LICH THI'!C:AA,14,0)</f>
        <v>14</v>
      </c>
      <c r="H1744" s="436">
        <f t="shared" si="354"/>
        <v>10</v>
      </c>
      <c r="I1744" s="436" t="str">
        <f t="shared" si="355"/>
        <v>Nguyễn Hoàng Sơn</v>
      </c>
      <c r="J1744" s="436"/>
      <c r="K1744" s="436">
        <f t="shared" si="356"/>
        <v>11</v>
      </c>
      <c r="L1744" s="436" t="str">
        <f t="shared" si="357"/>
        <v>DC1CB31-DC-11</v>
      </c>
      <c r="M1744" s="436">
        <f t="shared" si="358"/>
        <v>31</v>
      </c>
      <c r="N1744" s="437">
        <f t="shared" si="364"/>
        <v>533</v>
      </c>
      <c r="O1744" s="437"/>
      <c r="P1744" s="430" t="str">
        <f t="shared" si="359"/>
        <v/>
      </c>
      <c r="U1744" s="177">
        <v>292</v>
      </c>
      <c r="V1744" s="177" t="s">
        <v>4092</v>
      </c>
      <c r="W1744" s="177" t="s">
        <v>3785</v>
      </c>
      <c r="X1744" s="177" t="s">
        <v>2688</v>
      </c>
      <c r="Y1744" s="177" t="s">
        <v>5958</v>
      </c>
      <c r="Z1744" s="177" t="s">
        <v>5221</v>
      </c>
      <c r="AA1744" s="525" t="s">
        <v>5959</v>
      </c>
      <c r="AB1744" s="399" t="str">
        <f t="shared" si="360"/>
        <v>DC1CB31</v>
      </c>
      <c r="AC1744" s="399" t="str">
        <f t="shared" si="361"/>
        <v>DC1CB31-DC</v>
      </c>
      <c r="AD1744" t="str">
        <f>Y1744&amp;"-"&amp;VLOOKUP(AC1744,'LICH THI'!C:AA,9,0)</f>
        <v>65DCVL21736-42469</v>
      </c>
      <c r="AE1744">
        <f t="shared" si="362"/>
        <v>1</v>
      </c>
    </row>
    <row r="1745" spans="1:31" x14ac:dyDescent="0.25">
      <c r="A1745" s="436" t="str">
        <f t="shared" si="352"/>
        <v>DC1CB31-DC-424</v>
      </c>
      <c r="B1745" s="436">
        <f>COUNTIF(AC$4:AC1745,AC1745)</f>
        <v>424</v>
      </c>
      <c r="C1745" s="436" t="str">
        <f t="shared" si="353"/>
        <v>DC1CB31-DC</v>
      </c>
      <c r="D1745" s="436">
        <f>VLOOKUP(C1745,'LICH THI'!C:AA,12,0)</f>
        <v>597</v>
      </c>
      <c r="E1745" s="436">
        <f>VLOOKUP(C1745,'LICH THI'!C:AA,13,0)</f>
        <v>45</v>
      </c>
      <c r="F1745" s="436">
        <f t="shared" si="363"/>
        <v>45</v>
      </c>
      <c r="G1745" s="436">
        <f>VLOOKUP(C1745,'LICH THI'!C:AA,14,0)</f>
        <v>14</v>
      </c>
      <c r="H1745" s="436">
        <f t="shared" si="354"/>
        <v>10</v>
      </c>
      <c r="I1745" s="436" t="str">
        <f t="shared" si="355"/>
        <v>Nguyễn Văn Sơn</v>
      </c>
      <c r="J1745" s="436"/>
      <c r="K1745" s="436">
        <f t="shared" si="356"/>
        <v>11</v>
      </c>
      <c r="L1745" s="436" t="str">
        <f t="shared" si="357"/>
        <v>DC1CB31-DC-11</v>
      </c>
      <c r="M1745" s="436">
        <f t="shared" si="358"/>
        <v>31</v>
      </c>
      <c r="N1745" s="437">
        <f t="shared" si="364"/>
        <v>534</v>
      </c>
      <c r="O1745" s="437"/>
      <c r="P1745" s="430" t="str">
        <f t="shared" si="359"/>
        <v/>
      </c>
      <c r="U1745" s="177">
        <v>40</v>
      </c>
      <c r="V1745" s="177" t="s">
        <v>2897</v>
      </c>
      <c r="W1745" s="177" t="s">
        <v>2741</v>
      </c>
      <c r="X1745" s="177" t="s">
        <v>2688</v>
      </c>
      <c r="Y1745" s="177" t="s">
        <v>2933</v>
      </c>
      <c r="Z1745" s="177" t="s">
        <v>5221</v>
      </c>
      <c r="AA1745" s="525" t="s">
        <v>2934</v>
      </c>
      <c r="AB1745" s="399" t="str">
        <f t="shared" si="360"/>
        <v>DC1CB31</v>
      </c>
      <c r="AC1745" s="399" t="str">
        <f t="shared" si="361"/>
        <v>DC1CB31-DC</v>
      </c>
      <c r="AD1745" t="str">
        <f>Y1745&amp;"-"&amp;VLOOKUP(AC1745,'LICH THI'!C:AA,9,0)</f>
        <v>64DCDB3034-42469</v>
      </c>
      <c r="AE1745">
        <f t="shared" si="362"/>
        <v>1</v>
      </c>
    </row>
    <row r="1746" spans="1:31" x14ac:dyDescent="0.25">
      <c r="A1746" s="436" t="str">
        <f t="shared" si="352"/>
        <v>DC1CB31-DC-425</v>
      </c>
      <c r="B1746" s="436">
        <f>COUNTIF(AC$4:AC1746,AC1746)</f>
        <v>425</v>
      </c>
      <c r="C1746" s="436" t="str">
        <f t="shared" si="353"/>
        <v>DC1CB31-DC</v>
      </c>
      <c r="D1746" s="436">
        <f>VLOOKUP(C1746,'LICH THI'!C:AA,12,0)</f>
        <v>597</v>
      </c>
      <c r="E1746" s="436">
        <f>VLOOKUP(C1746,'LICH THI'!C:AA,13,0)</f>
        <v>45</v>
      </c>
      <c r="F1746" s="436">
        <f t="shared" si="363"/>
        <v>45</v>
      </c>
      <c r="G1746" s="436">
        <f>VLOOKUP(C1746,'LICH THI'!C:AA,14,0)</f>
        <v>14</v>
      </c>
      <c r="H1746" s="436">
        <f t="shared" si="354"/>
        <v>10</v>
      </c>
      <c r="I1746" s="436" t="str">
        <f t="shared" si="355"/>
        <v>Nguyễn Văn Sơn</v>
      </c>
      <c r="J1746" s="436"/>
      <c r="K1746" s="436">
        <f t="shared" si="356"/>
        <v>11</v>
      </c>
      <c r="L1746" s="436" t="str">
        <f t="shared" si="357"/>
        <v>DC1CB31-DC-11</v>
      </c>
      <c r="M1746" s="436">
        <f t="shared" si="358"/>
        <v>31</v>
      </c>
      <c r="N1746" s="437">
        <f t="shared" si="364"/>
        <v>535</v>
      </c>
      <c r="O1746" s="437"/>
      <c r="P1746" s="430" t="str">
        <f t="shared" si="359"/>
        <v/>
      </c>
      <c r="U1746" s="177">
        <v>40</v>
      </c>
      <c r="V1746" s="177" t="s">
        <v>2897</v>
      </c>
      <c r="W1746" s="177" t="s">
        <v>2741</v>
      </c>
      <c r="X1746" s="177" t="s">
        <v>2688</v>
      </c>
      <c r="Y1746" s="177" t="s">
        <v>2933</v>
      </c>
      <c r="Z1746" s="177" t="s">
        <v>5221</v>
      </c>
      <c r="AA1746" s="525" t="s">
        <v>2934</v>
      </c>
      <c r="AB1746" s="399" t="str">
        <f t="shared" si="360"/>
        <v>DC1CB31</v>
      </c>
      <c r="AC1746" s="399" t="str">
        <f t="shared" si="361"/>
        <v>DC1CB31-DC</v>
      </c>
      <c r="AD1746" t="str">
        <f>Y1746&amp;"-"&amp;VLOOKUP(AC1746,'LICH THI'!C:AA,9,0)</f>
        <v>64DCDB3034-42469</v>
      </c>
      <c r="AE1746">
        <f t="shared" si="362"/>
        <v>1</v>
      </c>
    </row>
    <row r="1747" spans="1:31" x14ac:dyDescent="0.25">
      <c r="A1747" s="436" t="str">
        <f t="shared" si="352"/>
        <v>DC1CB31-DC-426</v>
      </c>
      <c r="B1747" s="436">
        <f>COUNTIF(AC$4:AC1747,AC1747)</f>
        <v>426</v>
      </c>
      <c r="C1747" s="436" t="str">
        <f t="shared" si="353"/>
        <v>DC1CB31-DC</v>
      </c>
      <c r="D1747" s="436">
        <f>VLOOKUP(C1747,'LICH THI'!C:AA,12,0)</f>
        <v>597</v>
      </c>
      <c r="E1747" s="436">
        <f>VLOOKUP(C1747,'LICH THI'!C:AA,13,0)</f>
        <v>45</v>
      </c>
      <c r="F1747" s="436">
        <f t="shared" si="363"/>
        <v>45</v>
      </c>
      <c r="G1747" s="436">
        <f>VLOOKUP(C1747,'LICH THI'!C:AA,14,0)</f>
        <v>14</v>
      </c>
      <c r="H1747" s="436">
        <f t="shared" si="354"/>
        <v>10</v>
      </c>
      <c r="I1747" s="436" t="str">
        <f t="shared" si="355"/>
        <v>Phạm Hồng Sơn</v>
      </c>
      <c r="J1747" s="436"/>
      <c r="K1747" s="436">
        <f t="shared" si="356"/>
        <v>11</v>
      </c>
      <c r="L1747" s="436" t="str">
        <f t="shared" si="357"/>
        <v>DC1CB31-DC-11</v>
      </c>
      <c r="M1747" s="436">
        <f t="shared" si="358"/>
        <v>31</v>
      </c>
      <c r="N1747" s="437">
        <f t="shared" si="364"/>
        <v>536</v>
      </c>
      <c r="O1747" s="437"/>
      <c r="P1747" s="430" t="str">
        <f t="shared" si="359"/>
        <v/>
      </c>
      <c r="U1747" s="177">
        <v>157</v>
      </c>
      <c r="V1747" s="177" t="s">
        <v>3400</v>
      </c>
      <c r="W1747" s="177" t="s">
        <v>5706</v>
      </c>
      <c r="X1747" s="177" t="s">
        <v>2688</v>
      </c>
      <c r="Y1747" s="177" t="s">
        <v>6225</v>
      </c>
      <c r="Z1747" s="177" t="s">
        <v>5221</v>
      </c>
      <c r="AA1747" s="525" t="s">
        <v>2900</v>
      </c>
      <c r="AB1747" s="399" t="str">
        <f t="shared" si="360"/>
        <v>DC1CB31</v>
      </c>
      <c r="AC1747" s="399" t="str">
        <f t="shared" si="361"/>
        <v>DC1CB31-DC</v>
      </c>
      <c r="AD1747" t="str">
        <f>Y1747&amp;"-"&amp;VLOOKUP(AC1747,'LICH THI'!C:AA,9,0)</f>
        <v>64DCOT3219-42469</v>
      </c>
      <c r="AE1747">
        <f t="shared" si="362"/>
        <v>1</v>
      </c>
    </row>
    <row r="1748" spans="1:31" x14ac:dyDescent="0.25">
      <c r="A1748" s="436" t="str">
        <f t="shared" si="352"/>
        <v>DC1CB31-DC-427</v>
      </c>
      <c r="B1748" s="436">
        <f>COUNTIF(AC$4:AC1748,AC1748)</f>
        <v>427</v>
      </c>
      <c r="C1748" s="436" t="str">
        <f t="shared" si="353"/>
        <v>DC1CB31-DC</v>
      </c>
      <c r="D1748" s="436">
        <f>VLOOKUP(C1748,'LICH THI'!C:AA,12,0)</f>
        <v>597</v>
      </c>
      <c r="E1748" s="436">
        <f>VLOOKUP(C1748,'LICH THI'!C:AA,13,0)</f>
        <v>45</v>
      </c>
      <c r="F1748" s="436">
        <f t="shared" si="363"/>
        <v>45</v>
      </c>
      <c r="G1748" s="436">
        <f>VLOOKUP(C1748,'LICH THI'!C:AA,14,0)</f>
        <v>14</v>
      </c>
      <c r="H1748" s="436">
        <f t="shared" si="354"/>
        <v>10</v>
      </c>
      <c r="I1748" s="436" t="str">
        <f t="shared" si="355"/>
        <v>Phạm Hồng Sơn</v>
      </c>
      <c r="J1748" s="436"/>
      <c r="K1748" s="436">
        <f t="shared" si="356"/>
        <v>11</v>
      </c>
      <c r="L1748" s="436" t="str">
        <f t="shared" si="357"/>
        <v>DC1CB31-DC-11</v>
      </c>
      <c r="M1748" s="436">
        <f t="shared" si="358"/>
        <v>31</v>
      </c>
      <c r="N1748" s="437">
        <f t="shared" si="364"/>
        <v>537</v>
      </c>
      <c r="O1748" s="437"/>
      <c r="P1748" s="430" t="str">
        <f t="shared" si="359"/>
        <v/>
      </c>
      <c r="U1748" s="177">
        <v>157</v>
      </c>
      <c r="V1748" s="177" t="s">
        <v>3400</v>
      </c>
      <c r="W1748" s="177" t="s">
        <v>5706</v>
      </c>
      <c r="X1748" s="177" t="s">
        <v>2688</v>
      </c>
      <c r="Y1748" s="177" t="s">
        <v>6225</v>
      </c>
      <c r="Z1748" s="177" t="s">
        <v>5221</v>
      </c>
      <c r="AA1748" s="525" t="s">
        <v>2900</v>
      </c>
      <c r="AB1748" s="399" t="str">
        <f t="shared" si="360"/>
        <v>DC1CB31</v>
      </c>
      <c r="AC1748" s="399" t="str">
        <f t="shared" si="361"/>
        <v>DC1CB31-DC</v>
      </c>
      <c r="AD1748" t="str">
        <f>Y1748&amp;"-"&amp;VLOOKUP(AC1748,'LICH THI'!C:AA,9,0)</f>
        <v>64DCOT3219-42469</v>
      </c>
      <c r="AE1748">
        <f t="shared" si="362"/>
        <v>1</v>
      </c>
    </row>
    <row r="1749" spans="1:31" x14ac:dyDescent="0.25">
      <c r="A1749" s="436" t="str">
        <f t="shared" si="352"/>
        <v>DC1CB31-DC-428</v>
      </c>
      <c r="B1749" s="436">
        <f>COUNTIF(AC$4:AC1749,AC1749)</f>
        <v>428</v>
      </c>
      <c r="C1749" s="436" t="str">
        <f t="shared" si="353"/>
        <v>DC1CB31-DC</v>
      </c>
      <c r="D1749" s="436">
        <f>VLOOKUP(C1749,'LICH THI'!C:AA,12,0)</f>
        <v>597</v>
      </c>
      <c r="E1749" s="436">
        <f>VLOOKUP(C1749,'LICH THI'!C:AA,13,0)</f>
        <v>45</v>
      </c>
      <c r="F1749" s="436">
        <f t="shared" si="363"/>
        <v>45</v>
      </c>
      <c r="G1749" s="436">
        <f>VLOOKUP(C1749,'LICH THI'!C:AA,14,0)</f>
        <v>14</v>
      </c>
      <c r="H1749" s="436">
        <f t="shared" si="354"/>
        <v>10</v>
      </c>
      <c r="I1749" s="436" t="str">
        <f t="shared" si="355"/>
        <v>Kim Văn Sỹ</v>
      </c>
      <c r="J1749" s="436"/>
      <c r="K1749" s="436">
        <f t="shared" si="356"/>
        <v>11</v>
      </c>
      <c r="L1749" s="436" t="str">
        <f t="shared" si="357"/>
        <v>DC1CB31-DC-11</v>
      </c>
      <c r="M1749" s="436">
        <f t="shared" si="358"/>
        <v>31</v>
      </c>
      <c r="N1749" s="437">
        <f t="shared" si="364"/>
        <v>538</v>
      </c>
      <c r="O1749" s="437"/>
      <c r="P1749" s="430" t="str">
        <f t="shared" si="359"/>
        <v/>
      </c>
      <c r="U1749" s="177">
        <v>151</v>
      </c>
      <c r="V1749" s="177" t="s">
        <v>3856</v>
      </c>
      <c r="W1749" s="177" t="s">
        <v>6221</v>
      </c>
      <c r="X1749" s="177" t="s">
        <v>6222</v>
      </c>
      <c r="Y1749" s="177" t="s">
        <v>6223</v>
      </c>
      <c r="Z1749" s="177" t="s">
        <v>5221</v>
      </c>
      <c r="AA1749" s="525" t="s">
        <v>4552</v>
      </c>
      <c r="AB1749" s="399" t="str">
        <f t="shared" si="360"/>
        <v>DC1CB31</v>
      </c>
      <c r="AC1749" s="399" t="str">
        <f t="shared" si="361"/>
        <v>DC1CB31-DC</v>
      </c>
      <c r="AD1749" t="str">
        <f>Y1749&amp;"-"&amp;VLOOKUP(AC1749,'LICH THI'!C:AA,9,0)</f>
        <v>64DCOT3007-42469</v>
      </c>
      <c r="AE1749">
        <f t="shared" si="362"/>
        <v>1</v>
      </c>
    </row>
    <row r="1750" spans="1:31" x14ac:dyDescent="0.25">
      <c r="A1750" s="436" t="str">
        <f t="shared" si="352"/>
        <v>DC1CB31-DC-429</v>
      </c>
      <c r="B1750" s="436">
        <f>COUNTIF(AC$4:AC1750,AC1750)</f>
        <v>429</v>
      </c>
      <c r="C1750" s="436" t="str">
        <f t="shared" si="353"/>
        <v>DC1CB31-DC</v>
      </c>
      <c r="D1750" s="436">
        <f>VLOOKUP(C1750,'LICH THI'!C:AA,12,0)</f>
        <v>597</v>
      </c>
      <c r="E1750" s="436">
        <f>VLOOKUP(C1750,'LICH THI'!C:AA,13,0)</f>
        <v>45</v>
      </c>
      <c r="F1750" s="436">
        <f t="shared" si="363"/>
        <v>45</v>
      </c>
      <c r="G1750" s="436">
        <f>VLOOKUP(C1750,'LICH THI'!C:AA,14,0)</f>
        <v>14</v>
      </c>
      <c r="H1750" s="436">
        <f t="shared" si="354"/>
        <v>10</v>
      </c>
      <c r="I1750" s="436" t="str">
        <f t="shared" si="355"/>
        <v>Kim Văn Sỹ</v>
      </c>
      <c r="J1750" s="436"/>
      <c r="K1750" s="436">
        <f t="shared" si="356"/>
        <v>11</v>
      </c>
      <c r="L1750" s="436" t="str">
        <f t="shared" si="357"/>
        <v>DC1CB31-DC-11</v>
      </c>
      <c r="M1750" s="436">
        <f t="shared" si="358"/>
        <v>31</v>
      </c>
      <c r="N1750" s="437">
        <f t="shared" si="364"/>
        <v>539</v>
      </c>
      <c r="O1750" s="437"/>
      <c r="P1750" s="430" t="str">
        <f t="shared" si="359"/>
        <v/>
      </c>
      <c r="U1750" s="177">
        <v>151</v>
      </c>
      <c r="V1750" s="177" t="s">
        <v>3856</v>
      </c>
      <c r="W1750" s="177" t="s">
        <v>6221</v>
      </c>
      <c r="X1750" s="177" t="s">
        <v>6222</v>
      </c>
      <c r="Y1750" s="177" t="s">
        <v>6223</v>
      </c>
      <c r="Z1750" s="177" t="s">
        <v>5221</v>
      </c>
      <c r="AA1750" s="525" t="s">
        <v>4552</v>
      </c>
      <c r="AB1750" s="399" t="str">
        <f t="shared" si="360"/>
        <v>DC1CB31</v>
      </c>
      <c r="AC1750" s="399" t="str">
        <f t="shared" si="361"/>
        <v>DC1CB31-DC</v>
      </c>
      <c r="AD1750" t="str">
        <f>Y1750&amp;"-"&amp;VLOOKUP(AC1750,'LICH THI'!C:AA,9,0)</f>
        <v>64DCOT3007-42469</v>
      </c>
      <c r="AE1750">
        <f t="shared" si="362"/>
        <v>1</v>
      </c>
    </row>
    <row r="1751" spans="1:31" x14ac:dyDescent="0.25">
      <c r="A1751" s="436" t="str">
        <f t="shared" si="352"/>
        <v>DC1CB31-DC-430</v>
      </c>
      <c r="B1751" s="436">
        <f>COUNTIF(AC$4:AC1751,AC1751)</f>
        <v>430</v>
      </c>
      <c r="C1751" s="436" t="str">
        <f t="shared" si="353"/>
        <v>DC1CB31-DC</v>
      </c>
      <c r="D1751" s="436">
        <f>VLOOKUP(C1751,'LICH THI'!C:AA,12,0)</f>
        <v>597</v>
      </c>
      <c r="E1751" s="436">
        <f>VLOOKUP(C1751,'LICH THI'!C:AA,13,0)</f>
        <v>45</v>
      </c>
      <c r="F1751" s="436">
        <f t="shared" si="363"/>
        <v>45</v>
      </c>
      <c r="G1751" s="436">
        <f>VLOOKUP(C1751,'LICH THI'!C:AA,14,0)</f>
        <v>14</v>
      </c>
      <c r="H1751" s="436">
        <f t="shared" si="354"/>
        <v>10</v>
      </c>
      <c r="I1751" s="436" t="str">
        <f t="shared" si="355"/>
        <v>Ngô Doãn Tài</v>
      </c>
      <c r="J1751" s="436"/>
      <c r="K1751" s="436">
        <f t="shared" si="356"/>
        <v>11</v>
      </c>
      <c r="L1751" s="436" t="str">
        <f t="shared" si="357"/>
        <v>DC1CB31-DC-11</v>
      </c>
      <c r="M1751" s="436">
        <f t="shared" si="358"/>
        <v>31</v>
      </c>
      <c r="N1751" s="437">
        <f t="shared" si="364"/>
        <v>540</v>
      </c>
      <c r="O1751" s="437"/>
      <c r="P1751" s="430" t="str">
        <f t="shared" si="359"/>
        <v/>
      </c>
      <c r="U1751" s="177">
        <v>166</v>
      </c>
      <c r="V1751" s="177" t="s">
        <v>3019</v>
      </c>
      <c r="W1751" s="177" t="s">
        <v>3042</v>
      </c>
      <c r="X1751" s="177" t="s">
        <v>3043</v>
      </c>
      <c r="Y1751" s="177" t="s">
        <v>3044</v>
      </c>
      <c r="Z1751" s="177" t="s">
        <v>5221</v>
      </c>
      <c r="AA1751" s="525" t="s">
        <v>3045</v>
      </c>
      <c r="AB1751" s="399" t="str">
        <f t="shared" si="360"/>
        <v>DC1CB31</v>
      </c>
      <c r="AC1751" s="399" t="str">
        <f t="shared" si="361"/>
        <v>DC1CB31-DC</v>
      </c>
      <c r="AD1751" t="str">
        <f>Y1751&amp;"-"&amp;VLOOKUP(AC1751,'LICH THI'!C:AA,9,0)</f>
        <v>64DCQT3081-42469</v>
      </c>
      <c r="AE1751">
        <f t="shared" si="362"/>
        <v>1</v>
      </c>
    </row>
    <row r="1752" spans="1:31" x14ac:dyDescent="0.25">
      <c r="A1752" s="436" t="str">
        <f t="shared" si="352"/>
        <v>DC1CB31-DC-431</v>
      </c>
      <c r="B1752" s="436">
        <f>COUNTIF(AC$4:AC1752,AC1752)</f>
        <v>431</v>
      </c>
      <c r="C1752" s="436" t="str">
        <f t="shared" si="353"/>
        <v>DC1CB31-DC</v>
      </c>
      <c r="D1752" s="436">
        <f>VLOOKUP(C1752,'LICH THI'!C:AA,12,0)</f>
        <v>597</v>
      </c>
      <c r="E1752" s="436">
        <f>VLOOKUP(C1752,'LICH THI'!C:AA,13,0)</f>
        <v>45</v>
      </c>
      <c r="F1752" s="436">
        <f t="shared" si="363"/>
        <v>45</v>
      </c>
      <c r="G1752" s="436">
        <f>VLOOKUP(C1752,'LICH THI'!C:AA,14,0)</f>
        <v>14</v>
      </c>
      <c r="H1752" s="436">
        <f t="shared" si="354"/>
        <v>10</v>
      </c>
      <c r="I1752" s="436" t="str">
        <f t="shared" si="355"/>
        <v>Ngô Doãn Tài</v>
      </c>
      <c r="J1752" s="436"/>
      <c r="K1752" s="436">
        <f t="shared" si="356"/>
        <v>11</v>
      </c>
      <c r="L1752" s="436" t="str">
        <f t="shared" si="357"/>
        <v>DC1CB31-DC-11</v>
      </c>
      <c r="M1752" s="436">
        <f t="shared" si="358"/>
        <v>31</v>
      </c>
      <c r="N1752" s="437">
        <f t="shared" si="364"/>
        <v>541</v>
      </c>
      <c r="O1752" s="437"/>
      <c r="P1752" s="430" t="str">
        <f t="shared" si="359"/>
        <v/>
      </c>
      <c r="U1752" s="177">
        <v>166</v>
      </c>
      <c r="V1752" s="177" t="s">
        <v>3019</v>
      </c>
      <c r="W1752" s="177" t="s">
        <v>3042</v>
      </c>
      <c r="X1752" s="177" t="s">
        <v>3043</v>
      </c>
      <c r="Y1752" s="177" t="s">
        <v>3044</v>
      </c>
      <c r="Z1752" s="177" t="s">
        <v>5221</v>
      </c>
      <c r="AA1752" s="525" t="s">
        <v>3045</v>
      </c>
      <c r="AB1752" s="399" t="str">
        <f t="shared" si="360"/>
        <v>DC1CB31</v>
      </c>
      <c r="AC1752" s="399" t="str">
        <f t="shared" si="361"/>
        <v>DC1CB31-DC</v>
      </c>
      <c r="AD1752" t="str">
        <f>Y1752&amp;"-"&amp;VLOOKUP(AC1752,'LICH THI'!C:AA,9,0)</f>
        <v>64DCQT3081-42469</v>
      </c>
      <c r="AE1752">
        <f t="shared" si="362"/>
        <v>1</v>
      </c>
    </row>
    <row r="1753" spans="1:31" x14ac:dyDescent="0.25">
      <c r="A1753" s="436" t="str">
        <f t="shared" si="352"/>
        <v>DC1CB31-DC-432</v>
      </c>
      <c r="B1753" s="436">
        <f>COUNTIF(AC$4:AC1753,AC1753)</f>
        <v>432</v>
      </c>
      <c r="C1753" s="436" t="str">
        <f t="shared" si="353"/>
        <v>DC1CB31-DC</v>
      </c>
      <c r="D1753" s="436">
        <f>VLOOKUP(C1753,'LICH THI'!C:AA,12,0)</f>
        <v>597</v>
      </c>
      <c r="E1753" s="436">
        <f>VLOOKUP(C1753,'LICH THI'!C:AA,13,0)</f>
        <v>45</v>
      </c>
      <c r="F1753" s="436">
        <f t="shared" si="363"/>
        <v>45</v>
      </c>
      <c r="G1753" s="436">
        <f>VLOOKUP(C1753,'LICH THI'!C:AA,14,0)</f>
        <v>14</v>
      </c>
      <c r="H1753" s="436">
        <f t="shared" si="354"/>
        <v>10</v>
      </c>
      <c r="I1753" s="436" t="str">
        <f t="shared" si="355"/>
        <v>Nguyễn Hữu Tài</v>
      </c>
      <c r="J1753" s="436"/>
      <c r="K1753" s="436">
        <f t="shared" si="356"/>
        <v>11</v>
      </c>
      <c r="L1753" s="436" t="str">
        <f t="shared" si="357"/>
        <v>DC1CB31-DC-11</v>
      </c>
      <c r="M1753" s="436">
        <f t="shared" si="358"/>
        <v>31</v>
      </c>
      <c r="N1753" s="437">
        <f t="shared" si="364"/>
        <v>542</v>
      </c>
      <c r="O1753" s="437"/>
      <c r="P1753" s="430" t="str">
        <f t="shared" si="359"/>
        <v/>
      </c>
      <c r="U1753" s="177">
        <v>152</v>
      </c>
      <c r="V1753" s="177" t="s">
        <v>3856</v>
      </c>
      <c r="W1753" s="177" t="s">
        <v>3326</v>
      </c>
      <c r="X1753" s="177" t="s">
        <v>3043</v>
      </c>
      <c r="Y1753" s="177" t="s">
        <v>4822</v>
      </c>
      <c r="Z1753" s="177" t="s">
        <v>5221</v>
      </c>
      <c r="AA1753" s="525" t="s">
        <v>4823</v>
      </c>
      <c r="AB1753" s="399" t="str">
        <f t="shared" si="360"/>
        <v>DC1CB31</v>
      </c>
      <c r="AC1753" s="399" t="str">
        <f t="shared" si="361"/>
        <v>DC1CB31-DC</v>
      </c>
      <c r="AD1753" t="str">
        <f>Y1753&amp;"-"&amp;VLOOKUP(AC1753,'LICH THI'!C:AA,9,0)</f>
        <v>64DCOT3003-42469</v>
      </c>
      <c r="AE1753">
        <f t="shared" si="362"/>
        <v>1</v>
      </c>
    </row>
    <row r="1754" spans="1:31" x14ac:dyDescent="0.25">
      <c r="A1754" s="436" t="str">
        <f t="shared" si="352"/>
        <v>DC1CB31-DC-433</v>
      </c>
      <c r="B1754" s="436">
        <f>COUNTIF(AC$4:AC1754,AC1754)</f>
        <v>433</v>
      </c>
      <c r="C1754" s="436" t="str">
        <f t="shared" si="353"/>
        <v>DC1CB31-DC</v>
      </c>
      <c r="D1754" s="436">
        <f>VLOOKUP(C1754,'LICH THI'!C:AA,12,0)</f>
        <v>597</v>
      </c>
      <c r="E1754" s="436">
        <f>VLOOKUP(C1754,'LICH THI'!C:AA,13,0)</f>
        <v>45</v>
      </c>
      <c r="F1754" s="436">
        <f t="shared" si="363"/>
        <v>45</v>
      </c>
      <c r="G1754" s="436">
        <f>VLOOKUP(C1754,'LICH THI'!C:AA,14,0)</f>
        <v>14</v>
      </c>
      <c r="H1754" s="436">
        <f t="shared" si="354"/>
        <v>10</v>
      </c>
      <c r="I1754" s="436" t="str">
        <f t="shared" si="355"/>
        <v>Nguyễn Hữu Tài</v>
      </c>
      <c r="J1754" s="436"/>
      <c r="K1754" s="436">
        <f t="shared" si="356"/>
        <v>11</v>
      </c>
      <c r="L1754" s="436" t="str">
        <f t="shared" si="357"/>
        <v>DC1CB31-DC-11</v>
      </c>
      <c r="M1754" s="436">
        <f t="shared" si="358"/>
        <v>31</v>
      </c>
      <c r="N1754" s="437">
        <f t="shared" si="364"/>
        <v>543</v>
      </c>
      <c r="O1754" s="437"/>
      <c r="P1754" s="430" t="str">
        <f t="shared" si="359"/>
        <v/>
      </c>
      <c r="U1754" s="177">
        <v>152</v>
      </c>
      <c r="V1754" s="177" t="s">
        <v>3856</v>
      </c>
      <c r="W1754" s="177" t="s">
        <v>3326</v>
      </c>
      <c r="X1754" s="177" t="s">
        <v>3043</v>
      </c>
      <c r="Y1754" s="177" t="s">
        <v>4822</v>
      </c>
      <c r="Z1754" s="177" t="s">
        <v>5221</v>
      </c>
      <c r="AA1754" s="525" t="s">
        <v>4823</v>
      </c>
      <c r="AB1754" s="399" t="str">
        <f t="shared" si="360"/>
        <v>DC1CB31</v>
      </c>
      <c r="AC1754" s="399" t="str">
        <f t="shared" si="361"/>
        <v>DC1CB31-DC</v>
      </c>
      <c r="AD1754" t="str">
        <f>Y1754&amp;"-"&amp;VLOOKUP(AC1754,'LICH THI'!C:AA,9,0)</f>
        <v>64DCOT3003-42469</v>
      </c>
      <c r="AE1754">
        <f t="shared" si="362"/>
        <v>1</v>
      </c>
    </row>
    <row r="1755" spans="1:31" x14ac:dyDescent="0.25">
      <c r="A1755" s="436" t="str">
        <f t="shared" si="352"/>
        <v>DC1CB31-DC-434</v>
      </c>
      <c r="B1755" s="436">
        <f>COUNTIF(AC$4:AC1755,AC1755)</f>
        <v>434</v>
      </c>
      <c r="C1755" s="436" t="str">
        <f t="shared" si="353"/>
        <v>DC1CB31-DC</v>
      </c>
      <c r="D1755" s="436">
        <f>VLOOKUP(C1755,'LICH THI'!C:AA,12,0)</f>
        <v>597</v>
      </c>
      <c r="E1755" s="436">
        <f>VLOOKUP(C1755,'LICH THI'!C:AA,13,0)</f>
        <v>45</v>
      </c>
      <c r="F1755" s="436">
        <f t="shared" si="363"/>
        <v>45</v>
      </c>
      <c r="G1755" s="436">
        <f>VLOOKUP(C1755,'LICH THI'!C:AA,14,0)</f>
        <v>14</v>
      </c>
      <c r="H1755" s="436">
        <f t="shared" si="354"/>
        <v>10</v>
      </c>
      <c r="I1755" s="436" t="str">
        <f t="shared" si="355"/>
        <v>Đặng Văn Tâm</v>
      </c>
      <c r="J1755" s="436"/>
      <c r="K1755" s="436">
        <f t="shared" si="356"/>
        <v>11</v>
      </c>
      <c r="L1755" s="436" t="str">
        <f t="shared" si="357"/>
        <v>DC1CB31-DC-11</v>
      </c>
      <c r="M1755" s="436">
        <f t="shared" si="358"/>
        <v>31</v>
      </c>
      <c r="N1755" s="437">
        <f t="shared" si="364"/>
        <v>544</v>
      </c>
      <c r="O1755" s="437"/>
      <c r="P1755" s="430" t="str">
        <f t="shared" si="359"/>
        <v/>
      </c>
      <c r="U1755" s="177">
        <v>158</v>
      </c>
      <c r="V1755" s="177" t="s">
        <v>3400</v>
      </c>
      <c r="W1755" s="177" t="s">
        <v>2772</v>
      </c>
      <c r="X1755" s="177" t="s">
        <v>3583</v>
      </c>
      <c r="Y1755" s="177" t="s">
        <v>6226</v>
      </c>
      <c r="Z1755" s="177" t="s">
        <v>5221</v>
      </c>
      <c r="AA1755" s="525" t="s">
        <v>6227</v>
      </c>
      <c r="AB1755" s="399" t="str">
        <f t="shared" si="360"/>
        <v>DC1CB31</v>
      </c>
      <c r="AC1755" s="399" t="str">
        <f t="shared" si="361"/>
        <v>DC1CB31-DC</v>
      </c>
      <c r="AD1755" t="str">
        <f>Y1755&amp;"-"&amp;VLOOKUP(AC1755,'LICH THI'!C:AA,9,0)</f>
        <v>64DCOT3148-42469</v>
      </c>
      <c r="AE1755">
        <f t="shared" si="362"/>
        <v>1</v>
      </c>
    </row>
    <row r="1756" spans="1:31" x14ac:dyDescent="0.25">
      <c r="A1756" s="436" t="str">
        <f t="shared" si="352"/>
        <v>DC1CB31-DC-435</v>
      </c>
      <c r="B1756" s="436">
        <f>COUNTIF(AC$4:AC1756,AC1756)</f>
        <v>435</v>
      </c>
      <c r="C1756" s="436" t="str">
        <f t="shared" si="353"/>
        <v>DC1CB31-DC</v>
      </c>
      <c r="D1756" s="436">
        <f>VLOOKUP(C1756,'LICH THI'!C:AA,12,0)</f>
        <v>597</v>
      </c>
      <c r="E1756" s="436">
        <f>VLOOKUP(C1756,'LICH THI'!C:AA,13,0)</f>
        <v>45</v>
      </c>
      <c r="F1756" s="436">
        <f t="shared" si="363"/>
        <v>45</v>
      </c>
      <c r="G1756" s="436">
        <f>VLOOKUP(C1756,'LICH THI'!C:AA,14,0)</f>
        <v>14</v>
      </c>
      <c r="H1756" s="436">
        <f t="shared" si="354"/>
        <v>10</v>
      </c>
      <c r="I1756" s="436" t="str">
        <f t="shared" si="355"/>
        <v>Đặng Văn Tâm</v>
      </c>
      <c r="J1756" s="436"/>
      <c r="K1756" s="436">
        <f t="shared" si="356"/>
        <v>11</v>
      </c>
      <c r="L1756" s="436" t="str">
        <f t="shared" si="357"/>
        <v>DC1CB31-DC-11</v>
      </c>
      <c r="M1756" s="436">
        <f t="shared" si="358"/>
        <v>31</v>
      </c>
      <c r="N1756" s="437">
        <f t="shared" si="364"/>
        <v>545</v>
      </c>
      <c r="O1756" s="437"/>
      <c r="P1756" s="430" t="str">
        <f t="shared" si="359"/>
        <v/>
      </c>
      <c r="U1756" s="177">
        <v>158</v>
      </c>
      <c r="V1756" s="177" t="s">
        <v>3400</v>
      </c>
      <c r="W1756" s="177" t="s">
        <v>2772</v>
      </c>
      <c r="X1756" s="177" t="s">
        <v>3583</v>
      </c>
      <c r="Y1756" s="177" t="s">
        <v>6226</v>
      </c>
      <c r="Z1756" s="177" t="s">
        <v>5221</v>
      </c>
      <c r="AA1756" s="525" t="s">
        <v>6227</v>
      </c>
      <c r="AB1756" s="399" t="str">
        <f t="shared" si="360"/>
        <v>DC1CB31</v>
      </c>
      <c r="AC1756" s="399" t="str">
        <f t="shared" si="361"/>
        <v>DC1CB31-DC</v>
      </c>
      <c r="AD1756" t="str">
        <f>Y1756&amp;"-"&amp;VLOOKUP(AC1756,'LICH THI'!C:AA,9,0)</f>
        <v>64DCOT3148-42469</v>
      </c>
      <c r="AE1756">
        <f t="shared" si="362"/>
        <v>1</v>
      </c>
    </row>
    <row r="1757" spans="1:31" x14ac:dyDescent="0.25">
      <c r="A1757" s="436" t="str">
        <f t="shared" si="352"/>
        <v>DC1CB31-DC-436</v>
      </c>
      <c r="B1757" s="436">
        <f>COUNTIF(AC$4:AC1757,AC1757)</f>
        <v>436</v>
      </c>
      <c r="C1757" s="436" t="str">
        <f t="shared" si="353"/>
        <v>DC1CB31-DC</v>
      </c>
      <c r="D1757" s="436">
        <f>VLOOKUP(C1757,'LICH THI'!C:AA,12,0)</f>
        <v>597</v>
      </c>
      <c r="E1757" s="436">
        <f>VLOOKUP(C1757,'LICH THI'!C:AA,13,0)</f>
        <v>45</v>
      </c>
      <c r="F1757" s="436">
        <f t="shared" si="363"/>
        <v>45</v>
      </c>
      <c r="G1757" s="436">
        <f>VLOOKUP(C1757,'LICH THI'!C:AA,14,0)</f>
        <v>14</v>
      </c>
      <c r="H1757" s="436">
        <f t="shared" si="354"/>
        <v>10</v>
      </c>
      <c r="I1757" s="436" t="str">
        <f t="shared" si="355"/>
        <v>Mai Thị Tâm</v>
      </c>
      <c r="J1757" s="436"/>
      <c r="K1757" s="436">
        <f t="shared" si="356"/>
        <v>11</v>
      </c>
      <c r="L1757" s="436" t="str">
        <f t="shared" si="357"/>
        <v>DC1CB31-DC-11</v>
      </c>
      <c r="M1757" s="436">
        <f t="shared" si="358"/>
        <v>31</v>
      </c>
      <c r="N1757" s="437">
        <f t="shared" si="364"/>
        <v>501</v>
      </c>
      <c r="O1757" s="437"/>
      <c r="P1757" s="430" t="str">
        <f t="shared" si="359"/>
        <v/>
      </c>
      <c r="U1757" s="177">
        <v>121</v>
      </c>
      <c r="V1757" s="177" t="s">
        <v>3826</v>
      </c>
      <c r="W1757" s="177" t="s">
        <v>3252</v>
      </c>
      <c r="X1757" s="177" t="s">
        <v>3583</v>
      </c>
      <c r="Y1757" s="177" t="s">
        <v>5692</v>
      </c>
      <c r="Z1757" s="177" t="s">
        <v>5221</v>
      </c>
      <c r="AA1757" s="525" t="s">
        <v>5693</v>
      </c>
      <c r="AB1757" s="399" t="str">
        <f t="shared" si="360"/>
        <v>DC1CB31</v>
      </c>
      <c r="AC1757" s="399" t="str">
        <f t="shared" si="361"/>
        <v>DC1CB31-DC</v>
      </c>
      <c r="AD1757" t="str">
        <f>Y1757&amp;"-"&amp;VLOOKUP(AC1757,'LICH THI'!C:AA,9,0)</f>
        <v>64DCKT3176-42469</v>
      </c>
      <c r="AE1757">
        <f t="shared" si="362"/>
        <v>1</v>
      </c>
    </row>
    <row r="1758" spans="1:31" x14ac:dyDescent="0.25">
      <c r="A1758" s="436" t="str">
        <f t="shared" si="352"/>
        <v>DC1CB31-DC-437</v>
      </c>
      <c r="B1758" s="436">
        <f>COUNTIF(AC$4:AC1758,AC1758)</f>
        <v>437</v>
      </c>
      <c r="C1758" s="436" t="str">
        <f t="shared" si="353"/>
        <v>DC1CB31-DC</v>
      </c>
      <c r="D1758" s="436">
        <f>VLOOKUP(C1758,'LICH THI'!C:AA,12,0)</f>
        <v>597</v>
      </c>
      <c r="E1758" s="436">
        <f>VLOOKUP(C1758,'LICH THI'!C:AA,13,0)</f>
        <v>45</v>
      </c>
      <c r="F1758" s="436">
        <f t="shared" si="363"/>
        <v>45</v>
      </c>
      <c r="G1758" s="436">
        <f>VLOOKUP(C1758,'LICH THI'!C:AA,14,0)</f>
        <v>14</v>
      </c>
      <c r="H1758" s="436">
        <f t="shared" si="354"/>
        <v>10</v>
      </c>
      <c r="I1758" s="436" t="str">
        <f t="shared" si="355"/>
        <v>Mai Thị Tâm</v>
      </c>
      <c r="J1758" s="436"/>
      <c r="K1758" s="436">
        <f t="shared" si="356"/>
        <v>11</v>
      </c>
      <c r="L1758" s="436" t="str">
        <f t="shared" si="357"/>
        <v>DC1CB31-DC-11</v>
      </c>
      <c r="M1758" s="436">
        <f t="shared" si="358"/>
        <v>31</v>
      </c>
      <c r="N1758" s="437">
        <f t="shared" si="364"/>
        <v>502</v>
      </c>
      <c r="O1758" s="437"/>
      <c r="P1758" s="430" t="str">
        <f t="shared" si="359"/>
        <v/>
      </c>
      <c r="U1758" s="177">
        <v>121</v>
      </c>
      <c r="V1758" s="177" t="s">
        <v>3826</v>
      </c>
      <c r="W1758" s="177" t="s">
        <v>3252</v>
      </c>
      <c r="X1758" s="177" t="s">
        <v>3583</v>
      </c>
      <c r="Y1758" s="177" t="s">
        <v>5692</v>
      </c>
      <c r="Z1758" s="177" t="s">
        <v>5221</v>
      </c>
      <c r="AA1758" s="525" t="s">
        <v>5693</v>
      </c>
      <c r="AB1758" s="399" t="str">
        <f t="shared" si="360"/>
        <v>DC1CB31</v>
      </c>
      <c r="AC1758" s="399" t="str">
        <f t="shared" si="361"/>
        <v>DC1CB31-DC</v>
      </c>
      <c r="AD1758" t="str">
        <f>Y1758&amp;"-"&amp;VLOOKUP(AC1758,'LICH THI'!C:AA,9,0)</f>
        <v>64DCKT3176-42469</v>
      </c>
      <c r="AE1758">
        <f t="shared" si="362"/>
        <v>1</v>
      </c>
    </row>
    <row r="1759" spans="1:31" x14ac:dyDescent="0.25">
      <c r="A1759" s="436" t="str">
        <f t="shared" si="352"/>
        <v>DC1CB31-DC-438</v>
      </c>
      <c r="B1759" s="436">
        <f>COUNTIF(AC$4:AC1759,AC1759)</f>
        <v>438</v>
      </c>
      <c r="C1759" s="436" t="str">
        <f t="shared" si="353"/>
        <v>DC1CB31-DC</v>
      </c>
      <c r="D1759" s="436">
        <f>VLOOKUP(C1759,'LICH THI'!C:AA,12,0)</f>
        <v>597</v>
      </c>
      <c r="E1759" s="436">
        <f>VLOOKUP(C1759,'LICH THI'!C:AA,13,0)</f>
        <v>45</v>
      </c>
      <c r="F1759" s="436">
        <f t="shared" si="363"/>
        <v>45</v>
      </c>
      <c r="G1759" s="436">
        <f>VLOOKUP(C1759,'LICH THI'!C:AA,14,0)</f>
        <v>14</v>
      </c>
      <c r="H1759" s="436">
        <f t="shared" si="354"/>
        <v>10</v>
      </c>
      <c r="I1759" s="436" t="str">
        <f t="shared" si="355"/>
        <v>Phạm Thị Thu Tâm</v>
      </c>
      <c r="J1759" s="436"/>
      <c r="K1759" s="436">
        <f t="shared" si="356"/>
        <v>11</v>
      </c>
      <c r="L1759" s="436" t="str">
        <f t="shared" si="357"/>
        <v>DC1CB31-DC-11</v>
      </c>
      <c r="M1759" s="436">
        <f t="shared" si="358"/>
        <v>31</v>
      </c>
      <c r="N1759" s="437">
        <f t="shared" si="364"/>
        <v>503</v>
      </c>
      <c r="O1759" s="437"/>
      <c r="P1759" s="430" t="str">
        <f t="shared" si="359"/>
        <v/>
      </c>
      <c r="U1759" s="177">
        <v>232</v>
      </c>
      <c r="V1759" s="177" t="s">
        <v>3491</v>
      </c>
      <c r="W1759" s="177" t="s">
        <v>3579</v>
      </c>
      <c r="X1759" s="177" t="s">
        <v>3583</v>
      </c>
      <c r="Y1759" s="177" t="s">
        <v>6286</v>
      </c>
      <c r="Z1759" s="177" t="s">
        <v>5221</v>
      </c>
      <c r="AA1759" s="525" t="s">
        <v>4374</v>
      </c>
      <c r="AB1759" s="399" t="str">
        <f t="shared" si="360"/>
        <v>DC1CB31</v>
      </c>
      <c r="AC1759" s="399" t="str">
        <f t="shared" si="361"/>
        <v>DC1CB31-DC</v>
      </c>
      <c r="AD1759" t="str">
        <f>Y1759&amp;"-"&amp;VLOOKUP(AC1759,'LICH THI'!C:AA,9,0)</f>
        <v>65DCKT22289-42469</v>
      </c>
      <c r="AE1759">
        <f t="shared" si="362"/>
        <v>1</v>
      </c>
    </row>
    <row r="1760" spans="1:31" x14ac:dyDescent="0.25">
      <c r="A1760" s="436" t="str">
        <f t="shared" si="352"/>
        <v>DC1CB31-DC-439</v>
      </c>
      <c r="B1760" s="436">
        <f>COUNTIF(AC$4:AC1760,AC1760)</f>
        <v>439</v>
      </c>
      <c r="C1760" s="436" t="str">
        <f t="shared" si="353"/>
        <v>DC1CB31-DC</v>
      </c>
      <c r="D1760" s="436">
        <f>VLOOKUP(C1760,'LICH THI'!C:AA,12,0)</f>
        <v>597</v>
      </c>
      <c r="E1760" s="436">
        <f>VLOOKUP(C1760,'LICH THI'!C:AA,13,0)</f>
        <v>45</v>
      </c>
      <c r="F1760" s="436">
        <f t="shared" si="363"/>
        <v>45</v>
      </c>
      <c r="G1760" s="436">
        <f>VLOOKUP(C1760,'LICH THI'!C:AA,14,0)</f>
        <v>14</v>
      </c>
      <c r="H1760" s="436">
        <f t="shared" si="354"/>
        <v>10</v>
      </c>
      <c r="I1760" s="436" t="str">
        <f t="shared" si="355"/>
        <v>Phạm Thị Thu Tâm</v>
      </c>
      <c r="J1760" s="436"/>
      <c r="K1760" s="436">
        <f t="shared" si="356"/>
        <v>11</v>
      </c>
      <c r="L1760" s="436" t="str">
        <f t="shared" si="357"/>
        <v>DC1CB31-DC-11</v>
      </c>
      <c r="M1760" s="436">
        <f t="shared" si="358"/>
        <v>31</v>
      </c>
      <c r="N1760" s="437">
        <f t="shared" si="364"/>
        <v>504</v>
      </c>
      <c r="O1760" s="437"/>
      <c r="P1760" s="430" t="str">
        <f t="shared" si="359"/>
        <v/>
      </c>
      <c r="U1760" s="177">
        <v>232</v>
      </c>
      <c r="V1760" s="177" t="s">
        <v>3491</v>
      </c>
      <c r="W1760" s="177" t="s">
        <v>3579</v>
      </c>
      <c r="X1760" s="177" t="s">
        <v>3583</v>
      </c>
      <c r="Y1760" s="177" t="s">
        <v>6286</v>
      </c>
      <c r="Z1760" s="177" t="s">
        <v>5221</v>
      </c>
      <c r="AA1760" s="525" t="s">
        <v>4374</v>
      </c>
      <c r="AB1760" s="399" t="str">
        <f t="shared" si="360"/>
        <v>DC1CB31</v>
      </c>
      <c r="AC1760" s="399" t="str">
        <f t="shared" si="361"/>
        <v>DC1CB31-DC</v>
      </c>
      <c r="AD1760" t="str">
        <f>Y1760&amp;"-"&amp;VLOOKUP(AC1760,'LICH THI'!C:AA,9,0)</f>
        <v>65DCKT22289-42469</v>
      </c>
      <c r="AE1760">
        <f t="shared" si="362"/>
        <v>1</v>
      </c>
    </row>
    <row r="1761" spans="1:31" x14ac:dyDescent="0.25">
      <c r="A1761" s="436" t="str">
        <f t="shared" si="352"/>
        <v>DC1CB31-DC-440</v>
      </c>
      <c r="B1761" s="436">
        <f>COUNTIF(AC$4:AC1761,AC1761)</f>
        <v>440</v>
      </c>
      <c r="C1761" s="436" t="str">
        <f t="shared" si="353"/>
        <v>DC1CB31-DC</v>
      </c>
      <c r="D1761" s="436">
        <f>VLOOKUP(C1761,'LICH THI'!C:AA,12,0)</f>
        <v>597</v>
      </c>
      <c r="E1761" s="436">
        <f>VLOOKUP(C1761,'LICH THI'!C:AA,13,0)</f>
        <v>45</v>
      </c>
      <c r="F1761" s="436">
        <f t="shared" si="363"/>
        <v>45</v>
      </c>
      <c r="G1761" s="436">
        <f>VLOOKUP(C1761,'LICH THI'!C:AA,14,0)</f>
        <v>14</v>
      </c>
      <c r="H1761" s="436">
        <f t="shared" si="354"/>
        <v>10</v>
      </c>
      <c r="I1761" s="436" t="str">
        <f t="shared" si="355"/>
        <v>Vương Thị Tâm</v>
      </c>
      <c r="J1761" s="436"/>
      <c r="K1761" s="436">
        <f t="shared" si="356"/>
        <v>11</v>
      </c>
      <c r="L1761" s="436" t="str">
        <f t="shared" si="357"/>
        <v>DC1CB31-DC-11</v>
      </c>
      <c r="M1761" s="436">
        <f t="shared" si="358"/>
        <v>31</v>
      </c>
      <c r="N1761" s="437">
        <f t="shared" si="364"/>
        <v>505</v>
      </c>
      <c r="O1761" s="437"/>
      <c r="P1761" s="430" t="str">
        <f t="shared" si="359"/>
        <v/>
      </c>
      <c r="U1761" s="177">
        <v>167</v>
      </c>
      <c r="V1761" s="177" t="s">
        <v>3019</v>
      </c>
      <c r="W1761" s="177" t="s">
        <v>4844</v>
      </c>
      <c r="X1761" s="177" t="s">
        <v>3583</v>
      </c>
      <c r="Y1761" s="177" t="s">
        <v>4845</v>
      </c>
      <c r="Z1761" s="177" t="s">
        <v>5221</v>
      </c>
      <c r="AA1761" s="525" t="s">
        <v>3279</v>
      </c>
      <c r="AB1761" s="399" t="str">
        <f t="shared" si="360"/>
        <v>DC1CB31</v>
      </c>
      <c r="AC1761" s="399" t="str">
        <f t="shared" si="361"/>
        <v>DC1CB31-DC</v>
      </c>
      <c r="AD1761" t="str">
        <f>Y1761&amp;"-"&amp;VLOOKUP(AC1761,'LICH THI'!C:AA,9,0)</f>
        <v>64DCQT3092-42469</v>
      </c>
      <c r="AE1761">
        <f t="shared" si="362"/>
        <v>1</v>
      </c>
    </row>
    <row r="1762" spans="1:31" x14ac:dyDescent="0.25">
      <c r="A1762" s="436" t="str">
        <f t="shared" si="352"/>
        <v>DC1CB31-DC-441</v>
      </c>
      <c r="B1762" s="436">
        <f>COUNTIF(AC$4:AC1762,AC1762)</f>
        <v>441</v>
      </c>
      <c r="C1762" s="436" t="str">
        <f t="shared" si="353"/>
        <v>DC1CB31-DC</v>
      </c>
      <c r="D1762" s="436">
        <f>VLOOKUP(C1762,'LICH THI'!C:AA,12,0)</f>
        <v>597</v>
      </c>
      <c r="E1762" s="436">
        <f>VLOOKUP(C1762,'LICH THI'!C:AA,13,0)</f>
        <v>45</v>
      </c>
      <c r="F1762" s="436">
        <f t="shared" si="363"/>
        <v>45</v>
      </c>
      <c r="G1762" s="436">
        <f>VLOOKUP(C1762,'LICH THI'!C:AA,14,0)</f>
        <v>14</v>
      </c>
      <c r="H1762" s="436">
        <f t="shared" si="354"/>
        <v>10</v>
      </c>
      <c r="I1762" s="436" t="str">
        <f t="shared" si="355"/>
        <v>Vương Thị Tâm</v>
      </c>
      <c r="J1762" s="436"/>
      <c r="K1762" s="436">
        <f t="shared" si="356"/>
        <v>11</v>
      </c>
      <c r="L1762" s="436" t="str">
        <f t="shared" si="357"/>
        <v>DC1CB31-DC-11</v>
      </c>
      <c r="M1762" s="436">
        <f t="shared" si="358"/>
        <v>31</v>
      </c>
      <c r="N1762" s="437">
        <f t="shared" si="364"/>
        <v>506</v>
      </c>
      <c r="O1762" s="437"/>
      <c r="P1762" s="430" t="str">
        <f t="shared" si="359"/>
        <v/>
      </c>
      <c r="U1762" s="177">
        <v>167</v>
      </c>
      <c r="V1762" s="177" t="s">
        <v>3019</v>
      </c>
      <c r="W1762" s="177" t="s">
        <v>4844</v>
      </c>
      <c r="X1762" s="177" t="s">
        <v>3583</v>
      </c>
      <c r="Y1762" s="177" t="s">
        <v>4845</v>
      </c>
      <c r="Z1762" s="177" t="s">
        <v>5221</v>
      </c>
      <c r="AA1762" s="525" t="s">
        <v>3279</v>
      </c>
      <c r="AB1762" s="399" t="str">
        <f t="shared" si="360"/>
        <v>DC1CB31</v>
      </c>
      <c r="AC1762" s="399" t="str">
        <f t="shared" si="361"/>
        <v>DC1CB31-DC</v>
      </c>
      <c r="AD1762" t="str">
        <f>Y1762&amp;"-"&amp;VLOOKUP(AC1762,'LICH THI'!C:AA,9,0)</f>
        <v>64DCQT3092-42469</v>
      </c>
      <c r="AE1762">
        <f t="shared" si="362"/>
        <v>1</v>
      </c>
    </row>
    <row r="1763" spans="1:31" x14ac:dyDescent="0.25">
      <c r="A1763" s="436" t="str">
        <f t="shared" si="352"/>
        <v>DC1CB31-DC-442</v>
      </c>
      <c r="B1763" s="436">
        <f>COUNTIF(AC$4:AC1763,AC1763)</f>
        <v>442</v>
      </c>
      <c r="C1763" s="436" t="str">
        <f t="shared" si="353"/>
        <v>DC1CB31-DC</v>
      </c>
      <c r="D1763" s="436">
        <f>VLOOKUP(C1763,'LICH THI'!C:AA,12,0)</f>
        <v>597</v>
      </c>
      <c r="E1763" s="436">
        <f>VLOOKUP(C1763,'LICH THI'!C:AA,13,0)</f>
        <v>45</v>
      </c>
      <c r="F1763" s="436">
        <f t="shared" si="363"/>
        <v>45</v>
      </c>
      <c r="G1763" s="436">
        <f>VLOOKUP(C1763,'LICH THI'!C:AA,14,0)</f>
        <v>14</v>
      </c>
      <c r="H1763" s="436">
        <f t="shared" si="354"/>
        <v>10</v>
      </c>
      <c r="I1763" s="436" t="str">
        <f t="shared" si="355"/>
        <v>Mai Quốc Tân</v>
      </c>
      <c r="J1763" s="436"/>
      <c r="K1763" s="436">
        <f t="shared" si="356"/>
        <v>11</v>
      </c>
      <c r="L1763" s="436" t="str">
        <f t="shared" si="357"/>
        <v>DC1CB31-DC-11</v>
      </c>
      <c r="M1763" s="436">
        <f t="shared" si="358"/>
        <v>31</v>
      </c>
      <c r="N1763" s="437">
        <f t="shared" si="364"/>
        <v>507</v>
      </c>
      <c r="O1763" s="437"/>
      <c r="P1763" s="430" t="str">
        <f t="shared" si="359"/>
        <v/>
      </c>
      <c r="U1763" s="177">
        <v>293</v>
      </c>
      <c r="V1763" s="177" t="s">
        <v>4092</v>
      </c>
      <c r="W1763" s="177" t="s">
        <v>5960</v>
      </c>
      <c r="X1763" s="177" t="s">
        <v>3239</v>
      </c>
      <c r="Y1763" s="177" t="s">
        <v>5961</v>
      </c>
      <c r="Z1763" s="177" t="s">
        <v>5221</v>
      </c>
      <c r="AA1763" s="525" t="s">
        <v>5962</v>
      </c>
      <c r="AB1763" s="399" t="str">
        <f t="shared" si="360"/>
        <v>DC1CB31</v>
      </c>
      <c r="AC1763" s="399" t="str">
        <f t="shared" si="361"/>
        <v>DC1CB31-DC</v>
      </c>
      <c r="AD1763" t="str">
        <f>Y1763&amp;"-"&amp;VLOOKUP(AC1763,'LICH THI'!C:AA,9,0)</f>
        <v>65DCVL22644-42469</v>
      </c>
      <c r="AE1763">
        <f t="shared" si="362"/>
        <v>1</v>
      </c>
    </row>
    <row r="1764" spans="1:31" x14ac:dyDescent="0.25">
      <c r="A1764" s="436" t="str">
        <f t="shared" si="352"/>
        <v>DC1CB31-DC-443</v>
      </c>
      <c r="B1764" s="436">
        <f>COUNTIF(AC$4:AC1764,AC1764)</f>
        <v>443</v>
      </c>
      <c r="C1764" s="436" t="str">
        <f t="shared" si="353"/>
        <v>DC1CB31-DC</v>
      </c>
      <c r="D1764" s="436">
        <f>VLOOKUP(C1764,'LICH THI'!C:AA,12,0)</f>
        <v>597</v>
      </c>
      <c r="E1764" s="436">
        <f>VLOOKUP(C1764,'LICH THI'!C:AA,13,0)</f>
        <v>45</v>
      </c>
      <c r="F1764" s="436">
        <f t="shared" si="363"/>
        <v>45</v>
      </c>
      <c r="G1764" s="436">
        <f>VLOOKUP(C1764,'LICH THI'!C:AA,14,0)</f>
        <v>14</v>
      </c>
      <c r="H1764" s="436">
        <f t="shared" si="354"/>
        <v>10</v>
      </c>
      <c r="I1764" s="436" t="str">
        <f t="shared" si="355"/>
        <v>Mai Quốc Tân</v>
      </c>
      <c r="J1764" s="436"/>
      <c r="K1764" s="436">
        <f t="shared" si="356"/>
        <v>11</v>
      </c>
      <c r="L1764" s="436" t="str">
        <f t="shared" si="357"/>
        <v>DC1CB31-DC-11</v>
      </c>
      <c r="M1764" s="436">
        <f t="shared" si="358"/>
        <v>31</v>
      </c>
      <c r="N1764" s="437">
        <f t="shared" si="364"/>
        <v>508</v>
      </c>
      <c r="O1764" s="437"/>
      <c r="P1764" s="430" t="str">
        <f t="shared" si="359"/>
        <v/>
      </c>
      <c r="U1764" s="177">
        <v>293</v>
      </c>
      <c r="V1764" s="177" t="s">
        <v>4092</v>
      </c>
      <c r="W1764" s="177" t="s">
        <v>5960</v>
      </c>
      <c r="X1764" s="177" t="s">
        <v>3239</v>
      </c>
      <c r="Y1764" s="177" t="s">
        <v>5961</v>
      </c>
      <c r="Z1764" s="177" t="s">
        <v>5221</v>
      </c>
      <c r="AA1764" s="525" t="s">
        <v>5962</v>
      </c>
      <c r="AB1764" s="399" t="str">
        <f t="shared" si="360"/>
        <v>DC1CB31</v>
      </c>
      <c r="AC1764" s="399" t="str">
        <f t="shared" si="361"/>
        <v>DC1CB31-DC</v>
      </c>
      <c r="AD1764" t="str">
        <f>Y1764&amp;"-"&amp;VLOOKUP(AC1764,'LICH THI'!C:AA,9,0)</f>
        <v>65DCVL22644-42469</v>
      </c>
      <c r="AE1764">
        <f t="shared" si="362"/>
        <v>1</v>
      </c>
    </row>
    <row r="1765" spans="1:31" x14ac:dyDescent="0.25">
      <c r="A1765" s="436" t="str">
        <f t="shared" si="352"/>
        <v>DC1CB31-DC-444</v>
      </c>
      <c r="B1765" s="436">
        <f>COUNTIF(AC$4:AC1765,AC1765)</f>
        <v>444</v>
      </c>
      <c r="C1765" s="436" t="str">
        <f t="shared" si="353"/>
        <v>DC1CB31-DC</v>
      </c>
      <c r="D1765" s="436">
        <f>VLOOKUP(C1765,'LICH THI'!C:AA,12,0)</f>
        <v>597</v>
      </c>
      <c r="E1765" s="436">
        <f>VLOOKUP(C1765,'LICH THI'!C:AA,13,0)</f>
        <v>45</v>
      </c>
      <c r="F1765" s="436">
        <f t="shared" si="363"/>
        <v>45</v>
      </c>
      <c r="G1765" s="436">
        <f>VLOOKUP(C1765,'LICH THI'!C:AA,14,0)</f>
        <v>14</v>
      </c>
      <c r="H1765" s="436">
        <f t="shared" si="354"/>
        <v>10</v>
      </c>
      <c r="I1765" s="436" t="str">
        <f t="shared" si="355"/>
        <v>Trần Văn Tiên</v>
      </c>
      <c r="J1765" s="436"/>
      <c r="K1765" s="436">
        <f t="shared" si="356"/>
        <v>11</v>
      </c>
      <c r="L1765" s="436" t="str">
        <f t="shared" si="357"/>
        <v>DC1CB31-DC-11</v>
      </c>
      <c r="M1765" s="436">
        <f t="shared" si="358"/>
        <v>31</v>
      </c>
      <c r="N1765" s="437">
        <f t="shared" si="364"/>
        <v>509</v>
      </c>
      <c r="O1765" s="437"/>
      <c r="P1765" s="430" t="str">
        <f t="shared" si="359"/>
        <v/>
      </c>
      <c r="U1765" s="177">
        <v>7</v>
      </c>
      <c r="V1765" s="177" t="s">
        <v>2790</v>
      </c>
      <c r="W1765" s="177" t="s">
        <v>2757</v>
      </c>
      <c r="X1765" s="177" t="s">
        <v>6173</v>
      </c>
      <c r="Y1765" s="177" t="s">
        <v>6174</v>
      </c>
      <c r="Z1765" s="177" t="s">
        <v>5221</v>
      </c>
      <c r="AA1765" s="525" t="s">
        <v>5151</v>
      </c>
      <c r="AB1765" s="399" t="str">
        <f t="shared" si="360"/>
        <v>DC1CB31</v>
      </c>
      <c r="AC1765" s="399" t="str">
        <f t="shared" si="361"/>
        <v>DC1CB31-DC</v>
      </c>
      <c r="AD1765" t="str">
        <f>Y1765&amp;"-"&amp;VLOOKUP(AC1765,'LICH THI'!C:AA,9,0)</f>
        <v>64DCCD3042-42469</v>
      </c>
      <c r="AE1765">
        <f t="shared" si="362"/>
        <v>1</v>
      </c>
    </row>
    <row r="1766" spans="1:31" x14ac:dyDescent="0.25">
      <c r="A1766" s="436" t="str">
        <f t="shared" si="352"/>
        <v>DC1CB31-DC-445</v>
      </c>
      <c r="B1766" s="436">
        <f>COUNTIF(AC$4:AC1766,AC1766)</f>
        <v>445</v>
      </c>
      <c r="C1766" s="436" t="str">
        <f t="shared" si="353"/>
        <v>DC1CB31-DC</v>
      </c>
      <c r="D1766" s="436">
        <f>VLOOKUP(C1766,'LICH THI'!C:AA,12,0)</f>
        <v>597</v>
      </c>
      <c r="E1766" s="436">
        <f>VLOOKUP(C1766,'LICH THI'!C:AA,13,0)</f>
        <v>45</v>
      </c>
      <c r="F1766" s="436">
        <f t="shared" si="363"/>
        <v>45</v>
      </c>
      <c r="G1766" s="436">
        <f>VLOOKUP(C1766,'LICH THI'!C:AA,14,0)</f>
        <v>14</v>
      </c>
      <c r="H1766" s="436">
        <f t="shared" si="354"/>
        <v>10</v>
      </c>
      <c r="I1766" s="436" t="str">
        <f t="shared" si="355"/>
        <v>Trần Văn Tiên</v>
      </c>
      <c r="J1766" s="436"/>
      <c r="K1766" s="436">
        <f t="shared" si="356"/>
        <v>11</v>
      </c>
      <c r="L1766" s="436" t="str">
        <f t="shared" si="357"/>
        <v>DC1CB31-DC-11</v>
      </c>
      <c r="M1766" s="436">
        <f t="shared" si="358"/>
        <v>31</v>
      </c>
      <c r="N1766" s="437">
        <f t="shared" si="364"/>
        <v>510</v>
      </c>
      <c r="O1766" s="437"/>
      <c r="P1766" s="430" t="str">
        <f t="shared" si="359"/>
        <v/>
      </c>
      <c r="U1766" s="177">
        <v>7</v>
      </c>
      <c r="V1766" s="177" t="s">
        <v>2790</v>
      </c>
      <c r="W1766" s="177" t="s">
        <v>2757</v>
      </c>
      <c r="X1766" s="177" t="s">
        <v>6173</v>
      </c>
      <c r="Y1766" s="177" t="s">
        <v>6174</v>
      </c>
      <c r="Z1766" s="177" t="s">
        <v>5221</v>
      </c>
      <c r="AA1766" s="525" t="s">
        <v>5151</v>
      </c>
      <c r="AB1766" s="399" t="str">
        <f t="shared" si="360"/>
        <v>DC1CB31</v>
      </c>
      <c r="AC1766" s="399" t="str">
        <f t="shared" si="361"/>
        <v>DC1CB31-DC</v>
      </c>
      <c r="AD1766" t="str">
        <f>Y1766&amp;"-"&amp;VLOOKUP(AC1766,'LICH THI'!C:AA,9,0)</f>
        <v>64DCCD3042-42469</v>
      </c>
      <c r="AE1766">
        <f t="shared" si="362"/>
        <v>1</v>
      </c>
    </row>
    <row r="1767" spans="1:31" x14ac:dyDescent="0.25">
      <c r="A1767" s="436" t="str">
        <f t="shared" si="352"/>
        <v>DC1CB31-DC-446</v>
      </c>
      <c r="B1767" s="436">
        <f>COUNTIF(AC$4:AC1767,AC1767)</f>
        <v>446</v>
      </c>
      <c r="C1767" s="436" t="str">
        <f t="shared" si="353"/>
        <v>DC1CB31-DC</v>
      </c>
      <c r="D1767" s="436">
        <f>VLOOKUP(C1767,'LICH THI'!C:AA,12,0)</f>
        <v>597</v>
      </c>
      <c r="E1767" s="436">
        <f>VLOOKUP(C1767,'LICH THI'!C:AA,13,0)</f>
        <v>45</v>
      </c>
      <c r="F1767" s="436">
        <f t="shared" si="363"/>
        <v>45</v>
      </c>
      <c r="G1767" s="436">
        <f>VLOOKUP(C1767,'LICH THI'!C:AA,14,0)</f>
        <v>14</v>
      </c>
      <c r="H1767" s="436">
        <f t="shared" si="354"/>
        <v>10</v>
      </c>
      <c r="I1767" s="436" t="str">
        <f t="shared" si="355"/>
        <v>Nguyễn Nam Tiến</v>
      </c>
      <c r="J1767" s="436"/>
      <c r="K1767" s="436">
        <f t="shared" si="356"/>
        <v>11</v>
      </c>
      <c r="L1767" s="436" t="str">
        <f t="shared" si="357"/>
        <v>DC1CB31-DC-11</v>
      </c>
      <c r="M1767" s="436">
        <f t="shared" si="358"/>
        <v>31</v>
      </c>
      <c r="N1767" s="437">
        <f t="shared" si="364"/>
        <v>511</v>
      </c>
      <c r="O1767" s="437"/>
      <c r="P1767" s="430" t="str">
        <f t="shared" si="359"/>
        <v/>
      </c>
      <c r="U1767" s="177">
        <v>186</v>
      </c>
      <c r="V1767" s="177" t="s">
        <v>3455</v>
      </c>
      <c r="W1767" s="177" t="s">
        <v>6233</v>
      </c>
      <c r="X1767" s="177" t="s">
        <v>2992</v>
      </c>
      <c r="Y1767" s="177" t="s">
        <v>6234</v>
      </c>
      <c r="Z1767" s="177" t="s">
        <v>5221</v>
      </c>
      <c r="AA1767" s="525" t="s">
        <v>6235</v>
      </c>
      <c r="AB1767" s="399" t="str">
        <f t="shared" si="360"/>
        <v>DC1CB31</v>
      </c>
      <c r="AC1767" s="399" t="str">
        <f t="shared" si="361"/>
        <v>DC1CB31-DC</v>
      </c>
      <c r="AD1767" t="str">
        <f>Y1767&amp;"-"&amp;VLOOKUP(AC1767,'LICH THI'!C:AA,9,0)</f>
        <v>65DCCD22421-42469</v>
      </c>
      <c r="AE1767">
        <f t="shared" si="362"/>
        <v>1</v>
      </c>
    </row>
    <row r="1768" spans="1:31" x14ac:dyDescent="0.25">
      <c r="A1768" s="436" t="str">
        <f t="shared" si="352"/>
        <v>DC1CB31-DC-447</v>
      </c>
      <c r="B1768" s="436">
        <f>COUNTIF(AC$4:AC1768,AC1768)</f>
        <v>447</v>
      </c>
      <c r="C1768" s="436" t="str">
        <f t="shared" si="353"/>
        <v>DC1CB31-DC</v>
      </c>
      <c r="D1768" s="436">
        <f>VLOOKUP(C1768,'LICH THI'!C:AA,12,0)</f>
        <v>597</v>
      </c>
      <c r="E1768" s="436">
        <f>VLOOKUP(C1768,'LICH THI'!C:AA,13,0)</f>
        <v>45</v>
      </c>
      <c r="F1768" s="436">
        <f t="shared" si="363"/>
        <v>45</v>
      </c>
      <c r="G1768" s="436">
        <f>VLOOKUP(C1768,'LICH THI'!C:AA,14,0)</f>
        <v>14</v>
      </c>
      <c r="H1768" s="436">
        <f t="shared" si="354"/>
        <v>10</v>
      </c>
      <c r="I1768" s="436" t="str">
        <f t="shared" si="355"/>
        <v>Nguyễn Nam Tiến</v>
      </c>
      <c r="J1768" s="436"/>
      <c r="K1768" s="436">
        <f t="shared" si="356"/>
        <v>11</v>
      </c>
      <c r="L1768" s="436" t="str">
        <f t="shared" si="357"/>
        <v>DC1CB31-DC-11</v>
      </c>
      <c r="M1768" s="436">
        <f t="shared" si="358"/>
        <v>31</v>
      </c>
      <c r="N1768" s="437">
        <f t="shared" si="364"/>
        <v>512</v>
      </c>
      <c r="O1768" s="437"/>
      <c r="P1768" s="430" t="str">
        <f t="shared" si="359"/>
        <v/>
      </c>
      <c r="U1768" s="177">
        <v>186</v>
      </c>
      <c r="V1768" s="177" t="s">
        <v>3455</v>
      </c>
      <c r="W1768" s="177" t="s">
        <v>6233</v>
      </c>
      <c r="X1768" s="177" t="s">
        <v>2992</v>
      </c>
      <c r="Y1768" s="177" t="s">
        <v>6234</v>
      </c>
      <c r="Z1768" s="177" t="s">
        <v>5221</v>
      </c>
      <c r="AA1768" s="525" t="s">
        <v>6235</v>
      </c>
      <c r="AB1768" s="399" t="str">
        <f t="shared" si="360"/>
        <v>DC1CB31</v>
      </c>
      <c r="AC1768" s="399" t="str">
        <f t="shared" si="361"/>
        <v>DC1CB31-DC</v>
      </c>
      <c r="AD1768" t="str">
        <f>Y1768&amp;"-"&amp;VLOOKUP(AC1768,'LICH THI'!C:AA,9,0)</f>
        <v>65DCCD22421-42469</v>
      </c>
      <c r="AE1768">
        <f t="shared" si="362"/>
        <v>1</v>
      </c>
    </row>
    <row r="1769" spans="1:31" x14ac:dyDescent="0.25">
      <c r="A1769" s="436" t="str">
        <f t="shared" si="352"/>
        <v>DC1CB31-DC-448</v>
      </c>
      <c r="B1769" s="436">
        <f>COUNTIF(AC$4:AC1769,AC1769)</f>
        <v>448</v>
      </c>
      <c r="C1769" s="436" t="str">
        <f t="shared" si="353"/>
        <v>DC1CB31-DC</v>
      </c>
      <c r="D1769" s="436">
        <f>VLOOKUP(C1769,'LICH THI'!C:AA,12,0)</f>
        <v>597</v>
      </c>
      <c r="E1769" s="436">
        <f>VLOOKUP(C1769,'LICH THI'!C:AA,13,0)</f>
        <v>45</v>
      </c>
      <c r="F1769" s="436">
        <f t="shared" si="363"/>
        <v>45</v>
      </c>
      <c r="G1769" s="436">
        <f>VLOOKUP(C1769,'LICH THI'!C:AA,14,0)</f>
        <v>14</v>
      </c>
      <c r="H1769" s="436">
        <f t="shared" si="354"/>
        <v>10</v>
      </c>
      <c r="I1769" s="436" t="str">
        <f t="shared" si="355"/>
        <v>Nguyễn Viết Tiến</v>
      </c>
      <c r="J1769" s="436"/>
      <c r="K1769" s="436">
        <f t="shared" si="356"/>
        <v>11</v>
      </c>
      <c r="L1769" s="436" t="str">
        <f t="shared" si="357"/>
        <v>DC1CB31-DC-11</v>
      </c>
      <c r="M1769" s="436">
        <f t="shared" si="358"/>
        <v>31</v>
      </c>
      <c r="N1769" s="437">
        <f t="shared" si="364"/>
        <v>513</v>
      </c>
      <c r="O1769" s="437"/>
      <c r="P1769" s="430" t="str">
        <f t="shared" si="359"/>
        <v/>
      </c>
      <c r="U1769" s="177">
        <v>54</v>
      </c>
      <c r="V1769" s="177" t="s">
        <v>3301</v>
      </c>
      <c r="W1769" s="177" t="s">
        <v>3934</v>
      </c>
      <c r="X1769" s="177" t="s">
        <v>2992</v>
      </c>
      <c r="Y1769" s="177" t="s">
        <v>5875</v>
      </c>
      <c r="Z1769" s="177" t="s">
        <v>5221</v>
      </c>
      <c r="AA1769" s="525" t="s">
        <v>5876</v>
      </c>
      <c r="AB1769" s="399" t="str">
        <f t="shared" si="360"/>
        <v>DC1CB31</v>
      </c>
      <c r="AC1769" s="399" t="str">
        <f t="shared" si="361"/>
        <v>DC1CB31-DC</v>
      </c>
      <c r="AD1769" t="str">
        <f>Y1769&amp;"-"&amp;VLOOKUP(AC1769,'LICH THI'!C:AA,9,0)</f>
        <v>64DCDD3017-42469</v>
      </c>
      <c r="AE1769">
        <f t="shared" si="362"/>
        <v>1</v>
      </c>
    </row>
    <row r="1770" spans="1:31" x14ac:dyDescent="0.25">
      <c r="A1770" s="436" t="str">
        <f t="shared" si="352"/>
        <v>DC1CB31-DC-449</v>
      </c>
      <c r="B1770" s="436">
        <f>COUNTIF(AC$4:AC1770,AC1770)</f>
        <v>449</v>
      </c>
      <c r="C1770" s="436" t="str">
        <f t="shared" si="353"/>
        <v>DC1CB31-DC</v>
      </c>
      <c r="D1770" s="436">
        <f>VLOOKUP(C1770,'LICH THI'!C:AA,12,0)</f>
        <v>597</v>
      </c>
      <c r="E1770" s="436">
        <f>VLOOKUP(C1770,'LICH THI'!C:AA,13,0)</f>
        <v>45</v>
      </c>
      <c r="F1770" s="436">
        <f t="shared" si="363"/>
        <v>45</v>
      </c>
      <c r="G1770" s="436">
        <f>VLOOKUP(C1770,'LICH THI'!C:AA,14,0)</f>
        <v>14</v>
      </c>
      <c r="H1770" s="436">
        <f t="shared" si="354"/>
        <v>10</v>
      </c>
      <c r="I1770" s="436" t="str">
        <f t="shared" si="355"/>
        <v>Nguyễn Viết Tiến</v>
      </c>
      <c r="J1770" s="436"/>
      <c r="K1770" s="436">
        <f t="shared" si="356"/>
        <v>11</v>
      </c>
      <c r="L1770" s="436" t="str">
        <f t="shared" si="357"/>
        <v>DC1CB31-DC-11</v>
      </c>
      <c r="M1770" s="436">
        <f t="shared" si="358"/>
        <v>31</v>
      </c>
      <c r="N1770" s="437">
        <f t="shared" si="364"/>
        <v>514</v>
      </c>
      <c r="O1770" s="437"/>
      <c r="P1770" s="430" t="str">
        <f t="shared" si="359"/>
        <v/>
      </c>
      <c r="U1770" s="177">
        <v>54</v>
      </c>
      <c r="V1770" s="177" t="s">
        <v>3301</v>
      </c>
      <c r="W1770" s="177" t="s">
        <v>3934</v>
      </c>
      <c r="X1770" s="177" t="s">
        <v>2992</v>
      </c>
      <c r="Y1770" s="177" t="s">
        <v>5875</v>
      </c>
      <c r="Z1770" s="177" t="s">
        <v>5221</v>
      </c>
      <c r="AA1770" s="525" t="s">
        <v>5876</v>
      </c>
      <c r="AB1770" s="399" t="str">
        <f t="shared" si="360"/>
        <v>DC1CB31</v>
      </c>
      <c r="AC1770" s="399" t="str">
        <f t="shared" si="361"/>
        <v>DC1CB31-DC</v>
      </c>
      <c r="AD1770" t="str">
        <f>Y1770&amp;"-"&amp;VLOOKUP(AC1770,'LICH THI'!C:AA,9,0)</f>
        <v>64DCDD3017-42469</v>
      </c>
      <c r="AE1770">
        <f t="shared" si="362"/>
        <v>1</v>
      </c>
    </row>
    <row r="1771" spans="1:31" x14ac:dyDescent="0.25">
      <c r="A1771" s="436" t="str">
        <f t="shared" si="352"/>
        <v>DC1CB31-DC-450</v>
      </c>
      <c r="B1771" s="436">
        <f>COUNTIF(AC$4:AC1771,AC1771)</f>
        <v>450</v>
      </c>
      <c r="C1771" s="436" t="str">
        <f t="shared" si="353"/>
        <v>DC1CB31-DC</v>
      </c>
      <c r="D1771" s="436">
        <f>VLOOKUP(C1771,'LICH THI'!C:AA,12,0)</f>
        <v>597</v>
      </c>
      <c r="E1771" s="436">
        <f>VLOOKUP(C1771,'LICH THI'!C:AA,13,0)</f>
        <v>45</v>
      </c>
      <c r="F1771" s="436">
        <f t="shared" si="363"/>
        <v>45</v>
      </c>
      <c r="G1771" s="436">
        <f>VLOOKUP(C1771,'LICH THI'!C:AA,14,0)</f>
        <v>14</v>
      </c>
      <c r="H1771" s="436">
        <f t="shared" si="354"/>
        <v>10</v>
      </c>
      <c r="I1771" s="436" t="str">
        <f t="shared" si="355"/>
        <v>Phạm Văn Tiến</v>
      </c>
      <c r="J1771" s="436"/>
      <c r="K1771" s="436">
        <f t="shared" si="356"/>
        <v>11</v>
      </c>
      <c r="L1771" s="436" t="str">
        <f t="shared" si="357"/>
        <v>DC1CB31-DC-11</v>
      </c>
      <c r="M1771" s="436">
        <f t="shared" si="358"/>
        <v>31</v>
      </c>
      <c r="N1771" s="437">
        <f t="shared" si="364"/>
        <v>515</v>
      </c>
      <c r="O1771" s="437"/>
      <c r="P1771" s="430" t="str">
        <f t="shared" si="359"/>
        <v/>
      </c>
      <c r="U1771" s="177">
        <v>55</v>
      </c>
      <c r="V1771" s="177" t="s">
        <v>3301</v>
      </c>
      <c r="W1771" s="177" t="s">
        <v>2738</v>
      </c>
      <c r="X1771" s="177" t="s">
        <v>2992</v>
      </c>
      <c r="Y1771" s="177" t="s">
        <v>5420</v>
      </c>
      <c r="Z1771" s="177" t="s">
        <v>5221</v>
      </c>
      <c r="AA1771" s="525" t="s">
        <v>5421</v>
      </c>
      <c r="AB1771" s="399" t="str">
        <f t="shared" si="360"/>
        <v>DC1CB31</v>
      </c>
      <c r="AC1771" s="399" t="str">
        <f t="shared" si="361"/>
        <v>DC1CB31-DC</v>
      </c>
      <c r="AD1771" t="str">
        <f>Y1771&amp;"-"&amp;VLOOKUP(AC1771,'LICH THI'!C:AA,9,0)</f>
        <v>64DCDD3044-42469</v>
      </c>
      <c r="AE1771">
        <f t="shared" si="362"/>
        <v>1</v>
      </c>
    </row>
    <row r="1772" spans="1:31" x14ac:dyDescent="0.25">
      <c r="A1772" s="436" t="str">
        <f t="shared" si="352"/>
        <v>DC1CB31-DC-451</v>
      </c>
      <c r="B1772" s="436">
        <f>COUNTIF(AC$4:AC1772,AC1772)</f>
        <v>451</v>
      </c>
      <c r="C1772" s="436" t="str">
        <f t="shared" si="353"/>
        <v>DC1CB31-DC</v>
      </c>
      <c r="D1772" s="436">
        <f>VLOOKUP(C1772,'LICH THI'!C:AA,12,0)</f>
        <v>597</v>
      </c>
      <c r="E1772" s="436">
        <f>VLOOKUP(C1772,'LICH THI'!C:AA,13,0)</f>
        <v>45</v>
      </c>
      <c r="F1772" s="436">
        <f t="shared" si="363"/>
        <v>45</v>
      </c>
      <c r="G1772" s="436">
        <f>VLOOKUP(C1772,'LICH THI'!C:AA,14,0)</f>
        <v>14</v>
      </c>
      <c r="H1772" s="436">
        <f t="shared" si="354"/>
        <v>11</v>
      </c>
      <c r="I1772" s="436" t="str">
        <f t="shared" si="355"/>
        <v>Phạm Văn Tiến</v>
      </c>
      <c r="J1772" s="436"/>
      <c r="K1772" s="436">
        <f t="shared" si="356"/>
        <v>12</v>
      </c>
      <c r="L1772" s="436" t="str">
        <f t="shared" si="357"/>
        <v>DC1CB31-DC-12</v>
      </c>
      <c r="M1772" s="436">
        <f t="shared" si="358"/>
        <v>31</v>
      </c>
      <c r="N1772" s="437">
        <f t="shared" si="364"/>
        <v>566</v>
      </c>
      <c r="O1772" s="437"/>
      <c r="P1772" s="430" t="str">
        <f t="shared" si="359"/>
        <v/>
      </c>
      <c r="U1772" s="177">
        <v>55</v>
      </c>
      <c r="V1772" s="177" t="s">
        <v>3301</v>
      </c>
      <c r="W1772" s="177" t="s">
        <v>2738</v>
      </c>
      <c r="X1772" s="177" t="s">
        <v>2992</v>
      </c>
      <c r="Y1772" s="177" t="s">
        <v>5420</v>
      </c>
      <c r="Z1772" s="177" t="s">
        <v>5221</v>
      </c>
      <c r="AA1772" s="525" t="s">
        <v>5421</v>
      </c>
      <c r="AB1772" s="399" t="str">
        <f t="shared" si="360"/>
        <v>DC1CB31</v>
      </c>
      <c r="AC1772" s="399" t="str">
        <f t="shared" si="361"/>
        <v>DC1CB31-DC</v>
      </c>
      <c r="AD1772" t="str">
        <f>Y1772&amp;"-"&amp;VLOOKUP(AC1772,'LICH THI'!C:AA,9,0)</f>
        <v>64DCDD3044-42469</v>
      </c>
      <c r="AE1772">
        <f t="shared" si="362"/>
        <v>1</v>
      </c>
    </row>
    <row r="1773" spans="1:31" x14ac:dyDescent="0.25">
      <c r="A1773" s="436" t="str">
        <f t="shared" si="352"/>
        <v>DC1CB31-DC-452</v>
      </c>
      <c r="B1773" s="436">
        <f>COUNTIF(AC$4:AC1773,AC1773)</f>
        <v>452</v>
      </c>
      <c r="C1773" s="436" t="str">
        <f t="shared" si="353"/>
        <v>DC1CB31-DC</v>
      </c>
      <c r="D1773" s="436">
        <f>VLOOKUP(C1773,'LICH THI'!C:AA,12,0)</f>
        <v>597</v>
      </c>
      <c r="E1773" s="436">
        <f>VLOOKUP(C1773,'LICH THI'!C:AA,13,0)</f>
        <v>45</v>
      </c>
      <c r="F1773" s="436">
        <f t="shared" si="363"/>
        <v>45</v>
      </c>
      <c r="G1773" s="436">
        <f>VLOOKUP(C1773,'LICH THI'!C:AA,14,0)</f>
        <v>14</v>
      </c>
      <c r="H1773" s="436">
        <f t="shared" si="354"/>
        <v>11</v>
      </c>
      <c r="I1773" s="436" t="str">
        <f t="shared" si="355"/>
        <v>Nguyễn Văn Tiệp</v>
      </c>
      <c r="J1773" s="436"/>
      <c r="K1773" s="436">
        <f t="shared" si="356"/>
        <v>12</v>
      </c>
      <c r="L1773" s="436" t="str">
        <f t="shared" si="357"/>
        <v>DC1CB31-DC-12</v>
      </c>
      <c r="M1773" s="436">
        <f t="shared" si="358"/>
        <v>31</v>
      </c>
      <c r="N1773" s="437">
        <f t="shared" si="364"/>
        <v>567</v>
      </c>
      <c r="O1773" s="437"/>
      <c r="P1773" s="430" t="str">
        <f t="shared" si="359"/>
        <v/>
      </c>
      <c r="U1773" s="177">
        <v>159</v>
      </c>
      <c r="V1773" s="177" t="s">
        <v>3400</v>
      </c>
      <c r="W1773" s="177" t="s">
        <v>2741</v>
      </c>
      <c r="X1773" s="177" t="s">
        <v>4063</v>
      </c>
      <c r="Y1773" s="177" t="s">
        <v>6228</v>
      </c>
      <c r="Z1773" s="177" t="s">
        <v>5221</v>
      </c>
      <c r="AA1773" s="525" t="s">
        <v>4818</v>
      </c>
      <c r="AB1773" s="399" t="str">
        <f t="shared" si="360"/>
        <v>DC1CB31</v>
      </c>
      <c r="AC1773" s="399" t="str">
        <f t="shared" si="361"/>
        <v>DC1CB31-DC</v>
      </c>
      <c r="AD1773" t="str">
        <f>Y1773&amp;"-"&amp;VLOOKUP(AC1773,'LICH THI'!C:AA,9,0)</f>
        <v>64DCOT3162-42469</v>
      </c>
      <c r="AE1773">
        <f t="shared" si="362"/>
        <v>1</v>
      </c>
    </row>
    <row r="1774" spans="1:31" x14ac:dyDescent="0.25">
      <c r="A1774" s="436" t="str">
        <f t="shared" si="352"/>
        <v>DC1CB31-DC-453</v>
      </c>
      <c r="B1774" s="436">
        <f>COUNTIF(AC$4:AC1774,AC1774)</f>
        <v>453</v>
      </c>
      <c r="C1774" s="436" t="str">
        <f t="shared" si="353"/>
        <v>DC1CB31-DC</v>
      </c>
      <c r="D1774" s="436">
        <f>VLOOKUP(C1774,'LICH THI'!C:AA,12,0)</f>
        <v>597</v>
      </c>
      <c r="E1774" s="436">
        <f>VLOOKUP(C1774,'LICH THI'!C:AA,13,0)</f>
        <v>45</v>
      </c>
      <c r="F1774" s="436">
        <f t="shared" si="363"/>
        <v>45</v>
      </c>
      <c r="G1774" s="436">
        <f>VLOOKUP(C1774,'LICH THI'!C:AA,14,0)</f>
        <v>14</v>
      </c>
      <c r="H1774" s="436">
        <f t="shared" si="354"/>
        <v>11</v>
      </c>
      <c r="I1774" s="436" t="str">
        <f t="shared" si="355"/>
        <v>Nguyễn Văn Tiệp</v>
      </c>
      <c r="J1774" s="436"/>
      <c r="K1774" s="436">
        <f t="shared" si="356"/>
        <v>12</v>
      </c>
      <c r="L1774" s="436" t="str">
        <f t="shared" si="357"/>
        <v>DC1CB31-DC-12</v>
      </c>
      <c r="M1774" s="436">
        <f t="shared" si="358"/>
        <v>31</v>
      </c>
      <c r="N1774" s="437">
        <f t="shared" si="364"/>
        <v>568</v>
      </c>
      <c r="O1774" s="437"/>
      <c r="P1774" s="430" t="str">
        <f t="shared" si="359"/>
        <v/>
      </c>
      <c r="U1774" s="177">
        <v>159</v>
      </c>
      <c r="V1774" s="177" t="s">
        <v>3400</v>
      </c>
      <c r="W1774" s="177" t="s">
        <v>2741</v>
      </c>
      <c r="X1774" s="177" t="s">
        <v>4063</v>
      </c>
      <c r="Y1774" s="177" t="s">
        <v>6228</v>
      </c>
      <c r="Z1774" s="177" t="s">
        <v>5221</v>
      </c>
      <c r="AA1774" s="525" t="s">
        <v>4818</v>
      </c>
      <c r="AB1774" s="399" t="str">
        <f t="shared" si="360"/>
        <v>DC1CB31</v>
      </c>
      <c r="AC1774" s="399" t="str">
        <f t="shared" si="361"/>
        <v>DC1CB31-DC</v>
      </c>
      <c r="AD1774" t="str">
        <f>Y1774&amp;"-"&amp;VLOOKUP(AC1774,'LICH THI'!C:AA,9,0)</f>
        <v>64DCOT3162-42469</v>
      </c>
      <c r="AE1774">
        <f t="shared" si="362"/>
        <v>1</v>
      </c>
    </row>
    <row r="1775" spans="1:31" x14ac:dyDescent="0.25">
      <c r="A1775" s="436" t="str">
        <f t="shared" si="352"/>
        <v>DC1CB31-DC-454</v>
      </c>
      <c r="B1775" s="436">
        <f>COUNTIF(AC$4:AC1775,AC1775)</f>
        <v>454</v>
      </c>
      <c r="C1775" s="436" t="str">
        <f t="shared" si="353"/>
        <v>DC1CB31-DC</v>
      </c>
      <c r="D1775" s="436">
        <f>VLOOKUP(C1775,'LICH THI'!C:AA,12,0)</f>
        <v>597</v>
      </c>
      <c r="E1775" s="436">
        <f>VLOOKUP(C1775,'LICH THI'!C:AA,13,0)</f>
        <v>45</v>
      </c>
      <c r="F1775" s="436">
        <f t="shared" si="363"/>
        <v>45</v>
      </c>
      <c r="G1775" s="436">
        <f>VLOOKUP(C1775,'LICH THI'!C:AA,14,0)</f>
        <v>14</v>
      </c>
      <c r="H1775" s="436">
        <f t="shared" si="354"/>
        <v>11</v>
      </c>
      <c r="I1775" s="436" t="str">
        <f t="shared" si="355"/>
        <v>Ngô Văn Tình</v>
      </c>
      <c r="J1775" s="436"/>
      <c r="K1775" s="436">
        <f t="shared" si="356"/>
        <v>12</v>
      </c>
      <c r="L1775" s="436" t="str">
        <f t="shared" si="357"/>
        <v>DC1CB31-DC-12</v>
      </c>
      <c r="M1775" s="436">
        <f t="shared" si="358"/>
        <v>31</v>
      </c>
      <c r="N1775" s="437">
        <f t="shared" si="364"/>
        <v>569</v>
      </c>
      <c r="O1775" s="437"/>
      <c r="P1775" s="430" t="str">
        <f t="shared" si="359"/>
        <v/>
      </c>
      <c r="U1775" s="177">
        <v>123</v>
      </c>
      <c r="V1775" s="177" t="s">
        <v>3826</v>
      </c>
      <c r="W1775" s="177" t="s">
        <v>3204</v>
      </c>
      <c r="X1775" s="177" t="s">
        <v>4777</v>
      </c>
      <c r="Y1775" s="177" t="s">
        <v>4778</v>
      </c>
      <c r="Z1775" s="177" t="s">
        <v>5221</v>
      </c>
      <c r="AA1775" s="525" t="s">
        <v>4779</v>
      </c>
      <c r="AB1775" s="399" t="str">
        <f t="shared" si="360"/>
        <v>DC1CB31</v>
      </c>
      <c r="AC1775" s="399" t="str">
        <f t="shared" si="361"/>
        <v>DC1CB31-DC</v>
      </c>
      <c r="AD1775" t="str">
        <f>Y1775&amp;"-"&amp;VLOOKUP(AC1775,'LICH THI'!C:AA,9,0)</f>
        <v>64DCKT3175-42469</v>
      </c>
      <c r="AE1775">
        <f t="shared" si="362"/>
        <v>1</v>
      </c>
    </row>
    <row r="1776" spans="1:31" x14ac:dyDescent="0.25">
      <c r="A1776" s="436" t="str">
        <f t="shared" si="352"/>
        <v>DC1CB31-DC-455</v>
      </c>
      <c r="B1776" s="436">
        <f>COUNTIF(AC$4:AC1776,AC1776)</f>
        <v>455</v>
      </c>
      <c r="C1776" s="436" t="str">
        <f t="shared" si="353"/>
        <v>DC1CB31-DC</v>
      </c>
      <c r="D1776" s="436">
        <f>VLOOKUP(C1776,'LICH THI'!C:AA,12,0)</f>
        <v>597</v>
      </c>
      <c r="E1776" s="436">
        <f>VLOOKUP(C1776,'LICH THI'!C:AA,13,0)</f>
        <v>45</v>
      </c>
      <c r="F1776" s="436">
        <f t="shared" si="363"/>
        <v>45</v>
      </c>
      <c r="G1776" s="436">
        <f>VLOOKUP(C1776,'LICH THI'!C:AA,14,0)</f>
        <v>14</v>
      </c>
      <c r="H1776" s="436">
        <f t="shared" si="354"/>
        <v>11</v>
      </c>
      <c r="I1776" s="436" t="str">
        <f t="shared" si="355"/>
        <v>Ngô Văn Tình</v>
      </c>
      <c r="J1776" s="436"/>
      <c r="K1776" s="436">
        <f t="shared" si="356"/>
        <v>12</v>
      </c>
      <c r="L1776" s="436" t="str">
        <f t="shared" si="357"/>
        <v>DC1CB31-DC-12</v>
      </c>
      <c r="M1776" s="436">
        <f t="shared" si="358"/>
        <v>31</v>
      </c>
      <c r="N1776" s="437">
        <f t="shared" si="364"/>
        <v>570</v>
      </c>
      <c r="O1776" s="437"/>
      <c r="P1776" s="430" t="str">
        <f t="shared" si="359"/>
        <v/>
      </c>
      <c r="U1776" s="177">
        <v>123</v>
      </c>
      <c r="V1776" s="177" t="s">
        <v>3826</v>
      </c>
      <c r="W1776" s="177" t="s">
        <v>3204</v>
      </c>
      <c r="X1776" s="177" t="s">
        <v>4777</v>
      </c>
      <c r="Y1776" s="177" t="s">
        <v>4778</v>
      </c>
      <c r="Z1776" s="177" t="s">
        <v>5221</v>
      </c>
      <c r="AA1776" s="525" t="s">
        <v>4779</v>
      </c>
      <c r="AB1776" s="399" t="str">
        <f t="shared" si="360"/>
        <v>DC1CB31</v>
      </c>
      <c r="AC1776" s="399" t="str">
        <f t="shared" si="361"/>
        <v>DC1CB31-DC</v>
      </c>
      <c r="AD1776" t="str">
        <f>Y1776&amp;"-"&amp;VLOOKUP(AC1776,'LICH THI'!C:AA,9,0)</f>
        <v>64DCKT3175-42469</v>
      </c>
      <c r="AE1776">
        <f t="shared" si="362"/>
        <v>1</v>
      </c>
    </row>
    <row r="1777" spans="1:31" x14ac:dyDescent="0.25">
      <c r="A1777" s="436" t="str">
        <f t="shared" si="352"/>
        <v>DC1CB31-DC-456</v>
      </c>
      <c r="B1777" s="436">
        <f>COUNTIF(AC$4:AC1777,AC1777)</f>
        <v>456</v>
      </c>
      <c r="C1777" s="436" t="str">
        <f t="shared" si="353"/>
        <v>DC1CB31-DC</v>
      </c>
      <c r="D1777" s="436">
        <f>VLOOKUP(C1777,'LICH THI'!C:AA,12,0)</f>
        <v>597</v>
      </c>
      <c r="E1777" s="436">
        <f>VLOOKUP(C1777,'LICH THI'!C:AA,13,0)</f>
        <v>45</v>
      </c>
      <c r="F1777" s="436">
        <f t="shared" si="363"/>
        <v>45</v>
      </c>
      <c r="G1777" s="436">
        <f>VLOOKUP(C1777,'LICH THI'!C:AA,14,0)</f>
        <v>14</v>
      </c>
      <c r="H1777" s="436">
        <f t="shared" si="354"/>
        <v>11</v>
      </c>
      <c r="I1777" s="436" t="str">
        <f t="shared" si="355"/>
        <v>Trần Hữu Tỉnh</v>
      </c>
      <c r="J1777" s="436"/>
      <c r="K1777" s="436">
        <f t="shared" si="356"/>
        <v>12</v>
      </c>
      <c r="L1777" s="436" t="str">
        <f t="shared" si="357"/>
        <v>DC1CB31-DC-12</v>
      </c>
      <c r="M1777" s="436">
        <f t="shared" si="358"/>
        <v>31</v>
      </c>
      <c r="N1777" s="437">
        <f t="shared" si="364"/>
        <v>571</v>
      </c>
      <c r="O1777" s="437"/>
      <c r="P1777" s="430" t="str">
        <f t="shared" si="359"/>
        <v/>
      </c>
      <c r="U1777" s="177">
        <v>41</v>
      </c>
      <c r="V1777" s="177" t="s">
        <v>2897</v>
      </c>
      <c r="W1777" s="177" t="s">
        <v>3750</v>
      </c>
      <c r="X1777" s="177" t="s">
        <v>3751</v>
      </c>
      <c r="Y1777" s="177" t="s">
        <v>3752</v>
      </c>
      <c r="Z1777" s="177" t="s">
        <v>5221</v>
      </c>
      <c r="AA1777" s="525" t="s">
        <v>3753</v>
      </c>
      <c r="AB1777" s="399" t="str">
        <f t="shared" si="360"/>
        <v>DC1CB31</v>
      </c>
      <c r="AC1777" s="399" t="str">
        <f t="shared" si="361"/>
        <v>DC1CB31-DC</v>
      </c>
      <c r="AD1777" t="str">
        <f>Y1777&amp;"-"&amp;VLOOKUP(AC1777,'LICH THI'!C:AA,9,0)</f>
        <v>64DCDB3037-42469</v>
      </c>
      <c r="AE1777">
        <f t="shared" si="362"/>
        <v>1</v>
      </c>
    </row>
    <row r="1778" spans="1:31" x14ac:dyDescent="0.25">
      <c r="A1778" s="436" t="str">
        <f t="shared" si="352"/>
        <v>DC1CB31-DC-457</v>
      </c>
      <c r="B1778" s="436">
        <f>COUNTIF(AC$4:AC1778,AC1778)</f>
        <v>457</v>
      </c>
      <c r="C1778" s="436" t="str">
        <f t="shared" si="353"/>
        <v>DC1CB31-DC</v>
      </c>
      <c r="D1778" s="436">
        <f>VLOOKUP(C1778,'LICH THI'!C:AA,12,0)</f>
        <v>597</v>
      </c>
      <c r="E1778" s="436">
        <f>VLOOKUP(C1778,'LICH THI'!C:AA,13,0)</f>
        <v>45</v>
      </c>
      <c r="F1778" s="436">
        <f t="shared" si="363"/>
        <v>45</v>
      </c>
      <c r="G1778" s="436">
        <f>VLOOKUP(C1778,'LICH THI'!C:AA,14,0)</f>
        <v>14</v>
      </c>
      <c r="H1778" s="436">
        <f t="shared" si="354"/>
        <v>11</v>
      </c>
      <c r="I1778" s="436" t="str">
        <f t="shared" si="355"/>
        <v>Trần Hữu Tỉnh</v>
      </c>
      <c r="J1778" s="436"/>
      <c r="K1778" s="436">
        <f t="shared" si="356"/>
        <v>12</v>
      </c>
      <c r="L1778" s="436" t="str">
        <f t="shared" si="357"/>
        <v>DC1CB31-DC-12</v>
      </c>
      <c r="M1778" s="436">
        <f t="shared" si="358"/>
        <v>31</v>
      </c>
      <c r="N1778" s="437">
        <f t="shared" si="364"/>
        <v>572</v>
      </c>
      <c r="O1778" s="437"/>
      <c r="P1778" s="430" t="str">
        <f t="shared" si="359"/>
        <v/>
      </c>
      <c r="U1778" s="177">
        <v>41</v>
      </c>
      <c r="V1778" s="177" t="s">
        <v>2897</v>
      </c>
      <c r="W1778" s="177" t="s">
        <v>3750</v>
      </c>
      <c r="X1778" s="177" t="s">
        <v>3751</v>
      </c>
      <c r="Y1778" s="177" t="s">
        <v>3752</v>
      </c>
      <c r="Z1778" s="177" t="s">
        <v>5221</v>
      </c>
      <c r="AA1778" s="525" t="s">
        <v>3753</v>
      </c>
      <c r="AB1778" s="399" t="str">
        <f t="shared" si="360"/>
        <v>DC1CB31</v>
      </c>
      <c r="AC1778" s="399" t="str">
        <f t="shared" si="361"/>
        <v>DC1CB31-DC</v>
      </c>
      <c r="AD1778" t="str">
        <f>Y1778&amp;"-"&amp;VLOOKUP(AC1778,'LICH THI'!C:AA,9,0)</f>
        <v>64DCDB3037-42469</v>
      </c>
      <c r="AE1778">
        <f t="shared" si="362"/>
        <v>1</v>
      </c>
    </row>
    <row r="1779" spans="1:31" x14ac:dyDescent="0.25">
      <c r="A1779" s="436" t="str">
        <f t="shared" si="352"/>
        <v>DC1CB31-DC-458</v>
      </c>
      <c r="B1779" s="436">
        <f>COUNTIF(AC$4:AC1779,AC1779)</f>
        <v>458</v>
      </c>
      <c r="C1779" s="436" t="str">
        <f t="shared" si="353"/>
        <v>DC1CB31-DC</v>
      </c>
      <c r="D1779" s="436">
        <f>VLOOKUP(C1779,'LICH THI'!C:AA,12,0)</f>
        <v>597</v>
      </c>
      <c r="E1779" s="436">
        <f>VLOOKUP(C1779,'LICH THI'!C:AA,13,0)</f>
        <v>45</v>
      </c>
      <c r="F1779" s="436">
        <f t="shared" si="363"/>
        <v>45</v>
      </c>
      <c r="G1779" s="436">
        <f>VLOOKUP(C1779,'LICH THI'!C:AA,14,0)</f>
        <v>14</v>
      </c>
      <c r="H1779" s="436">
        <f t="shared" si="354"/>
        <v>11</v>
      </c>
      <c r="I1779" s="436" t="str">
        <f t="shared" si="355"/>
        <v>Lê Ngọc Toàn</v>
      </c>
      <c r="J1779" s="436"/>
      <c r="K1779" s="436">
        <f t="shared" si="356"/>
        <v>12</v>
      </c>
      <c r="L1779" s="436" t="str">
        <f t="shared" si="357"/>
        <v>DC1CB31-DC-12</v>
      </c>
      <c r="M1779" s="436">
        <f t="shared" si="358"/>
        <v>31</v>
      </c>
      <c r="N1779" s="437">
        <f t="shared" si="364"/>
        <v>573</v>
      </c>
      <c r="O1779" s="437"/>
      <c r="P1779" s="430" t="str">
        <f t="shared" si="359"/>
        <v/>
      </c>
      <c r="U1779" s="177">
        <v>160</v>
      </c>
      <c r="V1779" s="177" t="s">
        <v>3400</v>
      </c>
      <c r="W1779" s="177" t="s">
        <v>2610</v>
      </c>
      <c r="X1779" s="177" t="s">
        <v>2818</v>
      </c>
      <c r="Y1779" s="177" t="s">
        <v>3406</v>
      </c>
      <c r="Z1779" s="177" t="s">
        <v>5221</v>
      </c>
      <c r="AA1779" s="525" t="s">
        <v>3407</v>
      </c>
      <c r="AB1779" s="399" t="str">
        <f t="shared" si="360"/>
        <v>DC1CB31</v>
      </c>
      <c r="AC1779" s="399" t="str">
        <f t="shared" si="361"/>
        <v>DC1CB31-DC</v>
      </c>
      <c r="AD1779" t="str">
        <f>Y1779&amp;"-"&amp;VLOOKUP(AC1779,'LICH THI'!C:AA,9,0)</f>
        <v>64DCOT3188-42469</v>
      </c>
      <c r="AE1779">
        <f t="shared" si="362"/>
        <v>1</v>
      </c>
    </row>
    <row r="1780" spans="1:31" x14ac:dyDescent="0.25">
      <c r="A1780" s="436" t="str">
        <f t="shared" si="352"/>
        <v>DC1CB31-DC-459</v>
      </c>
      <c r="B1780" s="436">
        <f>COUNTIF(AC$4:AC1780,AC1780)</f>
        <v>459</v>
      </c>
      <c r="C1780" s="436" t="str">
        <f t="shared" si="353"/>
        <v>DC1CB31-DC</v>
      </c>
      <c r="D1780" s="436">
        <f>VLOOKUP(C1780,'LICH THI'!C:AA,12,0)</f>
        <v>597</v>
      </c>
      <c r="E1780" s="436">
        <f>VLOOKUP(C1780,'LICH THI'!C:AA,13,0)</f>
        <v>45</v>
      </c>
      <c r="F1780" s="436">
        <f t="shared" si="363"/>
        <v>45</v>
      </c>
      <c r="G1780" s="436">
        <f>VLOOKUP(C1780,'LICH THI'!C:AA,14,0)</f>
        <v>14</v>
      </c>
      <c r="H1780" s="436">
        <f t="shared" si="354"/>
        <v>11</v>
      </c>
      <c r="I1780" s="436" t="str">
        <f t="shared" si="355"/>
        <v>Lê Ngọc Toàn</v>
      </c>
      <c r="J1780" s="436"/>
      <c r="K1780" s="436">
        <f t="shared" si="356"/>
        <v>12</v>
      </c>
      <c r="L1780" s="436" t="str">
        <f t="shared" si="357"/>
        <v>DC1CB31-DC-12</v>
      </c>
      <c r="M1780" s="436">
        <f t="shared" si="358"/>
        <v>31</v>
      </c>
      <c r="N1780" s="437">
        <f t="shared" si="364"/>
        <v>574</v>
      </c>
      <c r="O1780" s="437"/>
      <c r="P1780" s="430" t="str">
        <f t="shared" si="359"/>
        <v/>
      </c>
      <c r="U1780" s="177">
        <v>160</v>
      </c>
      <c r="V1780" s="177" t="s">
        <v>3400</v>
      </c>
      <c r="W1780" s="177" t="s">
        <v>2610</v>
      </c>
      <c r="X1780" s="177" t="s">
        <v>2818</v>
      </c>
      <c r="Y1780" s="177" t="s">
        <v>3406</v>
      </c>
      <c r="Z1780" s="177" t="s">
        <v>5221</v>
      </c>
      <c r="AA1780" s="525" t="s">
        <v>3407</v>
      </c>
      <c r="AB1780" s="399" t="str">
        <f t="shared" si="360"/>
        <v>DC1CB31</v>
      </c>
      <c r="AC1780" s="399" t="str">
        <f t="shared" si="361"/>
        <v>DC1CB31-DC</v>
      </c>
      <c r="AD1780" t="str">
        <f>Y1780&amp;"-"&amp;VLOOKUP(AC1780,'LICH THI'!C:AA,9,0)</f>
        <v>64DCOT3188-42469</v>
      </c>
      <c r="AE1780">
        <f t="shared" si="362"/>
        <v>1</v>
      </c>
    </row>
    <row r="1781" spans="1:31" x14ac:dyDescent="0.25">
      <c r="A1781" s="436" t="str">
        <f t="shared" si="352"/>
        <v>DC1CB31-DC-460</v>
      </c>
      <c r="B1781" s="436">
        <f>COUNTIF(AC$4:AC1781,AC1781)</f>
        <v>460</v>
      </c>
      <c r="C1781" s="436" t="str">
        <f t="shared" si="353"/>
        <v>DC1CB31-DC</v>
      </c>
      <c r="D1781" s="436">
        <f>VLOOKUP(C1781,'LICH THI'!C:AA,12,0)</f>
        <v>597</v>
      </c>
      <c r="E1781" s="436">
        <f>VLOOKUP(C1781,'LICH THI'!C:AA,13,0)</f>
        <v>45</v>
      </c>
      <c r="F1781" s="436">
        <f t="shared" si="363"/>
        <v>45</v>
      </c>
      <c r="G1781" s="436">
        <f>VLOOKUP(C1781,'LICH THI'!C:AA,14,0)</f>
        <v>14</v>
      </c>
      <c r="H1781" s="436">
        <f t="shared" si="354"/>
        <v>11</v>
      </c>
      <c r="I1781" s="436" t="str">
        <f t="shared" si="355"/>
        <v>Vũ Khánh Toàn</v>
      </c>
      <c r="J1781" s="436"/>
      <c r="K1781" s="436">
        <f t="shared" si="356"/>
        <v>12</v>
      </c>
      <c r="L1781" s="436" t="str">
        <f t="shared" si="357"/>
        <v>DC1CB31-DC-12</v>
      </c>
      <c r="M1781" s="436">
        <f t="shared" si="358"/>
        <v>31</v>
      </c>
      <c r="N1781" s="437">
        <f t="shared" si="364"/>
        <v>575</v>
      </c>
      <c r="O1781" s="437"/>
      <c r="P1781" s="430" t="str">
        <f t="shared" si="359"/>
        <v/>
      </c>
      <c r="U1781" s="177">
        <v>42</v>
      </c>
      <c r="V1781" s="177" t="s">
        <v>2897</v>
      </c>
      <c r="W1781" s="177" t="s">
        <v>4700</v>
      </c>
      <c r="X1781" s="177" t="s">
        <v>2818</v>
      </c>
      <c r="Y1781" s="177" t="s">
        <v>4701</v>
      </c>
      <c r="Z1781" s="177" t="s">
        <v>5221</v>
      </c>
      <c r="AA1781" s="525" t="s">
        <v>3048</v>
      </c>
      <c r="AB1781" s="399" t="str">
        <f t="shared" si="360"/>
        <v>DC1CB31</v>
      </c>
      <c r="AC1781" s="399" t="str">
        <f t="shared" si="361"/>
        <v>DC1CB31-DC</v>
      </c>
      <c r="AD1781" t="str">
        <f>Y1781&amp;"-"&amp;VLOOKUP(AC1781,'LICH THI'!C:AA,9,0)</f>
        <v>64DCDB3049-42469</v>
      </c>
      <c r="AE1781">
        <f t="shared" si="362"/>
        <v>1</v>
      </c>
    </row>
    <row r="1782" spans="1:31" x14ac:dyDescent="0.25">
      <c r="A1782" s="436" t="str">
        <f t="shared" si="352"/>
        <v>DC1CB31-DC-461</v>
      </c>
      <c r="B1782" s="436">
        <f>COUNTIF(AC$4:AC1782,AC1782)</f>
        <v>461</v>
      </c>
      <c r="C1782" s="436" t="str">
        <f t="shared" si="353"/>
        <v>DC1CB31-DC</v>
      </c>
      <c r="D1782" s="436">
        <f>VLOOKUP(C1782,'LICH THI'!C:AA,12,0)</f>
        <v>597</v>
      </c>
      <c r="E1782" s="436">
        <f>VLOOKUP(C1782,'LICH THI'!C:AA,13,0)</f>
        <v>45</v>
      </c>
      <c r="F1782" s="436">
        <f t="shared" si="363"/>
        <v>45</v>
      </c>
      <c r="G1782" s="436">
        <f>VLOOKUP(C1782,'LICH THI'!C:AA,14,0)</f>
        <v>14</v>
      </c>
      <c r="H1782" s="436">
        <f t="shared" si="354"/>
        <v>11</v>
      </c>
      <c r="I1782" s="436" t="str">
        <f t="shared" si="355"/>
        <v>Vũ Khánh Toàn</v>
      </c>
      <c r="J1782" s="436"/>
      <c r="K1782" s="436">
        <f t="shared" si="356"/>
        <v>12</v>
      </c>
      <c r="L1782" s="436" t="str">
        <f t="shared" si="357"/>
        <v>DC1CB31-DC-12</v>
      </c>
      <c r="M1782" s="436">
        <f t="shared" si="358"/>
        <v>31</v>
      </c>
      <c r="N1782" s="437">
        <f t="shared" si="364"/>
        <v>576</v>
      </c>
      <c r="O1782" s="437"/>
      <c r="P1782" s="430" t="str">
        <f t="shared" si="359"/>
        <v/>
      </c>
      <c r="U1782" s="177">
        <v>42</v>
      </c>
      <c r="V1782" s="177" t="s">
        <v>2897</v>
      </c>
      <c r="W1782" s="177" t="s">
        <v>4700</v>
      </c>
      <c r="X1782" s="177" t="s">
        <v>2818</v>
      </c>
      <c r="Y1782" s="177" t="s">
        <v>4701</v>
      </c>
      <c r="Z1782" s="177" t="s">
        <v>5221</v>
      </c>
      <c r="AA1782" s="525" t="s">
        <v>3048</v>
      </c>
      <c r="AB1782" s="399" t="str">
        <f t="shared" si="360"/>
        <v>DC1CB31</v>
      </c>
      <c r="AC1782" s="399" t="str">
        <f t="shared" si="361"/>
        <v>DC1CB31-DC</v>
      </c>
      <c r="AD1782" t="str">
        <f>Y1782&amp;"-"&amp;VLOOKUP(AC1782,'LICH THI'!C:AA,9,0)</f>
        <v>64DCDB3049-42469</v>
      </c>
      <c r="AE1782">
        <f t="shared" si="362"/>
        <v>1</v>
      </c>
    </row>
    <row r="1783" spans="1:31" x14ac:dyDescent="0.25">
      <c r="A1783" s="436" t="str">
        <f t="shared" si="352"/>
        <v>DC1CB31-DC-462</v>
      </c>
      <c r="B1783" s="436">
        <f>COUNTIF(AC$4:AC1783,AC1783)</f>
        <v>462</v>
      </c>
      <c r="C1783" s="436" t="str">
        <f t="shared" si="353"/>
        <v>DC1CB31-DC</v>
      </c>
      <c r="D1783" s="436">
        <f>VLOOKUP(C1783,'LICH THI'!C:AA,12,0)</f>
        <v>597</v>
      </c>
      <c r="E1783" s="436">
        <f>VLOOKUP(C1783,'LICH THI'!C:AA,13,0)</f>
        <v>45</v>
      </c>
      <c r="F1783" s="436">
        <f t="shared" si="363"/>
        <v>45</v>
      </c>
      <c r="G1783" s="436">
        <f>VLOOKUP(C1783,'LICH THI'!C:AA,14,0)</f>
        <v>14</v>
      </c>
      <c r="H1783" s="436">
        <f t="shared" si="354"/>
        <v>11</v>
      </c>
      <c r="I1783" s="436" t="str">
        <f t="shared" si="355"/>
        <v>Hứa Duy Tuấn</v>
      </c>
      <c r="J1783" s="436"/>
      <c r="K1783" s="436">
        <f t="shared" si="356"/>
        <v>12</v>
      </c>
      <c r="L1783" s="436" t="str">
        <f t="shared" si="357"/>
        <v>DC1CB31-DC-12</v>
      </c>
      <c r="M1783" s="436">
        <f t="shared" si="358"/>
        <v>31</v>
      </c>
      <c r="N1783" s="437">
        <f t="shared" si="364"/>
        <v>577</v>
      </c>
      <c r="O1783" s="437"/>
      <c r="P1783" s="430" t="str">
        <f t="shared" si="359"/>
        <v/>
      </c>
      <c r="U1783" s="177">
        <v>302</v>
      </c>
      <c r="V1783" s="177" t="s">
        <v>3381</v>
      </c>
      <c r="W1783" s="177" t="s">
        <v>4102</v>
      </c>
      <c r="X1783" s="177" t="s">
        <v>2721</v>
      </c>
      <c r="Y1783" s="177" t="s">
        <v>4103</v>
      </c>
      <c r="Z1783" s="177" t="s">
        <v>5221</v>
      </c>
      <c r="AA1783" s="525" t="s">
        <v>3352</v>
      </c>
      <c r="AB1783" s="399" t="str">
        <f t="shared" si="360"/>
        <v>DC1CB31</v>
      </c>
      <c r="AC1783" s="399" t="str">
        <f t="shared" si="361"/>
        <v>DC1CB31-DC</v>
      </c>
      <c r="AD1783" t="str">
        <f>Y1783&amp;"-"&amp;VLOOKUP(AC1783,'LICH THI'!C:AA,9,0)</f>
        <v>64DCKT1046-42469</v>
      </c>
      <c r="AE1783">
        <f t="shared" si="362"/>
        <v>1</v>
      </c>
    </row>
    <row r="1784" spans="1:31" x14ac:dyDescent="0.25">
      <c r="A1784" s="436" t="str">
        <f t="shared" si="352"/>
        <v>DC1CB31-DC-463</v>
      </c>
      <c r="B1784" s="436">
        <f>COUNTIF(AC$4:AC1784,AC1784)</f>
        <v>463</v>
      </c>
      <c r="C1784" s="436" t="str">
        <f t="shared" si="353"/>
        <v>DC1CB31-DC</v>
      </c>
      <c r="D1784" s="436">
        <f>VLOOKUP(C1784,'LICH THI'!C:AA,12,0)</f>
        <v>597</v>
      </c>
      <c r="E1784" s="436">
        <f>VLOOKUP(C1784,'LICH THI'!C:AA,13,0)</f>
        <v>45</v>
      </c>
      <c r="F1784" s="436">
        <f t="shared" si="363"/>
        <v>45</v>
      </c>
      <c r="G1784" s="436">
        <f>VLOOKUP(C1784,'LICH THI'!C:AA,14,0)</f>
        <v>14</v>
      </c>
      <c r="H1784" s="436">
        <f t="shared" si="354"/>
        <v>11</v>
      </c>
      <c r="I1784" s="436" t="str">
        <f t="shared" si="355"/>
        <v>Nguyễn Anh Tuấn</v>
      </c>
      <c r="J1784" s="436"/>
      <c r="K1784" s="436">
        <f t="shared" si="356"/>
        <v>12</v>
      </c>
      <c r="L1784" s="436" t="str">
        <f t="shared" si="357"/>
        <v>DC1CB31-DC-12</v>
      </c>
      <c r="M1784" s="436">
        <f t="shared" si="358"/>
        <v>31</v>
      </c>
      <c r="N1784" s="437">
        <f t="shared" si="364"/>
        <v>578</v>
      </c>
      <c r="O1784" s="437"/>
      <c r="P1784" s="430" t="str">
        <f t="shared" si="359"/>
        <v/>
      </c>
      <c r="U1784" s="177">
        <v>175</v>
      </c>
      <c r="V1784" s="177" t="s">
        <v>3415</v>
      </c>
      <c r="W1784" s="177" t="s">
        <v>2995</v>
      </c>
      <c r="X1784" s="177" t="s">
        <v>2721</v>
      </c>
      <c r="Y1784" s="177" t="s">
        <v>6230</v>
      </c>
      <c r="Z1784" s="177" t="s">
        <v>5221</v>
      </c>
      <c r="AA1784" s="525" t="s">
        <v>5133</v>
      </c>
      <c r="AB1784" s="399" t="str">
        <f t="shared" si="360"/>
        <v>DC1CB31</v>
      </c>
      <c r="AC1784" s="399" t="str">
        <f t="shared" si="361"/>
        <v>DC1CB31-DC</v>
      </c>
      <c r="AD1784" t="str">
        <f>Y1784&amp;"-"&amp;VLOOKUP(AC1784,'LICH THI'!C:AA,9,0)</f>
        <v>64DCTH3176-42469</v>
      </c>
      <c r="AE1784">
        <f t="shared" si="362"/>
        <v>1</v>
      </c>
    </row>
    <row r="1785" spans="1:31" x14ac:dyDescent="0.25">
      <c r="A1785" s="436" t="str">
        <f t="shared" si="352"/>
        <v>DC1CB31-DC-464</v>
      </c>
      <c r="B1785" s="436">
        <f>COUNTIF(AC$4:AC1785,AC1785)</f>
        <v>464</v>
      </c>
      <c r="C1785" s="436" t="str">
        <f t="shared" si="353"/>
        <v>DC1CB31-DC</v>
      </c>
      <c r="D1785" s="436">
        <f>VLOOKUP(C1785,'LICH THI'!C:AA,12,0)</f>
        <v>597</v>
      </c>
      <c r="E1785" s="436">
        <f>VLOOKUP(C1785,'LICH THI'!C:AA,13,0)</f>
        <v>45</v>
      </c>
      <c r="F1785" s="436">
        <f t="shared" si="363"/>
        <v>45</v>
      </c>
      <c r="G1785" s="436">
        <f>VLOOKUP(C1785,'LICH THI'!C:AA,14,0)</f>
        <v>14</v>
      </c>
      <c r="H1785" s="436">
        <f t="shared" si="354"/>
        <v>11</v>
      </c>
      <c r="I1785" s="436" t="str">
        <f t="shared" si="355"/>
        <v>Nguyễn Anh Tuấn</v>
      </c>
      <c r="J1785" s="436"/>
      <c r="K1785" s="436">
        <f t="shared" si="356"/>
        <v>12</v>
      </c>
      <c r="L1785" s="436" t="str">
        <f t="shared" si="357"/>
        <v>DC1CB31-DC-12</v>
      </c>
      <c r="M1785" s="436">
        <f t="shared" si="358"/>
        <v>31</v>
      </c>
      <c r="N1785" s="437">
        <f t="shared" si="364"/>
        <v>579</v>
      </c>
      <c r="O1785" s="437"/>
      <c r="P1785" s="430" t="str">
        <f t="shared" si="359"/>
        <v/>
      </c>
      <c r="U1785" s="177">
        <v>175</v>
      </c>
      <c r="V1785" s="177" t="s">
        <v>3415</v>
      </c>
      <c r="W1785" s="177" t="s">
        <v>2995</v>
      </c>
      <c r="X1785" s="177" t="s">
        <v>2721</v>
      </c>
      <c r="Y1785" s="177" t="s">
        <v>6230</v>
      </c>
      <c r="Z1785" s="177" t="s">
        <v>5221</v>
      </c>
      <c r="AA1785" s="525" t="s">
        <v>5133</v>
      </c>
      <c r="AB1785" s="399" t="str">
        <f t="shared" si="360"/>
        <v>DC1CB31</v>
      </c>
      <c r="AC1785" s="399" t="str">
        <f t="shared" si="361"/>
        <v>DC1CB31-DC</v>
      </c>
      <c r="AD1785" t="str">
        <f>Y1785&amp;"-"&amp;VLOOKUP(AC1785,'LICH THI'!C:AA,9,0)</f>
        <v>64DCTH3176-42469</v>
      </c>
      <c r="AE1785">
        <f t="shared" si="362"/>
        <v>1</v>
      </c>
    </row>
    <row r="1786" spans="1:31" x14ac:dyDescent="0.25">
      <c r="A1786" s="436" t="str">
        <f t="shared" si="352"/>
        <v>DC1CB31-DC-465</v>
      </c>
      <c r="B1786" s="436">
        <f>COUNTIF(AC$4:AC1786,AC1786)</f>
        <v>465</v>
      </c>
      <c r="C1786" s="436" t="str">
        <f t="shared" si="353"/>
        <v>DC1CB31-DC</v>
      </c>
      <c r="D1786" s="436">
        <f>VLOOKUP(C1786,'LICH THI'!C:AA,12,0)</f>
        <v>597</v>
      </c>
      <c r="E1786" s="436">
        <f>VLOOKUP(C1786,'LICH THI'!C:AA,13,0)</f>
        <v>45</v>
      </c>
      <c r="F1786" s="436">
        <f t="shared" si="363"/>
        <v>45</v>
      </c>
      <c r="G1786" s="436">
        <f>VLOOKUP(C1786,'LICH THI'!C:AA,14,0)</f>
        <v>14</v>
      </c>
      <c r="H1786" s="436">
        <f t="shared" si="354"/>
        <v>11</v>
      </c>
      <c r="I1786" s="436" t="str">
        <f t="shared" si="355"/>
        <v>Trần Anh Tuấn</v>
      </c>
      <c r="J1786" s="436"/>
      <c r="K1786" s="436">
        <f t="shared" si="356"/>
        <v>12</v>
      </c>
      <c r="L1786" s="436" t="str">
        <f t="shared" si="357"/>
        <v>DC1CB31-DC-12</v>
      </c>
      <c r="M1786" s="436">
        <f t="shared" si="358"/>
        <v>31</v>
      </c>
      <c r="N1786" s="437">
        <f t="shared" si="364"/>
        <v>580</v>
      </c>
      <c r="O1786" s="437"/>
      <c r="P1786" s="430" t="str">
        <f t="shared" si="359"/>
        <v/>
      </c>
      <c r="U1786" s="177">
        <v>187</v>
      </c>
      <c r="V1786" s="177" t="s">
        <v>3455</v>
      </c>
      <c r="W1786" s="177" t="s">
        <v>3271</v>
      </c>
      <c r="X1786" s="177" t="s">
        <v>2721</v>
      </c>
      <c r="Y1786" s="177" t="s">
        <v>5473</v>
      </c>
      <c r="Z1786" s="177" t="s">
        <v>5221</v>
      </c>
      <c r="AA1786" s="525" t="s">
        <v>5474</v>
      </c>
      <c r="AB1786" s="399" t="str">
        <f t="shared" si="360"/>
        <v>DC1CB31</v>
      </c>
      <c r="AC1786" s="399" t="str">
        <f t="shared" si="361"/>
        <v>DC1CB31-DC</v>
      </c>
      <c r="AD1786" t="str">
        <f>Y1786&amp;"-"&amp;VLOOKUP(AC1786,'LICH THI'!C:AA,9,0)</f>
        <v>65DCCD22406-42469</v>
      </c>
      <c r="AE1786">
        <f t="shared" si="362"/>
        <v>1</v>
      </c>
    </row>
    <row r="1787" spans="1:31" x14ac:dyDescent="0.25">
      <c r="A1787" s="436" t="str">
        <f t="shared" si="352"/>
        <v>DC1CB31-DC-466</v>
      </c>
      <c r="B1787" s="436">
        <f>COUNTIF(AC$4:AC1787,AC1787)</f>
        <v>466</v>
      </c>
      <c r="C1787" s="436" t="str">
        <f t="shared" si="353"/>
        <v>DC1CB31-DC</v>
      </c>
      <c r="D1787" s="436">
        <f>VLOOKUP(C1787,'LICH THI'!C:AA,12,0)</f>
        <v>597</v>
      </c>
      <c r="E1787" s="436">
        <f>VLOOKUP(C1787,'LICH THI'!C:AA,13,0)</f>
        <v>45</v>
      </c>
      <c r="F1787" s="436">
        <f t="shared" si="363"/>
        <v>45</v>
      </c>
      <c r="G1787" s="436">
        <f>VLOOKUP(C1787,'LICH THI'!C:AA,14,0)</f>
        <v>14</v>
      </c>
      <c r="H1787" s="436">
        <f t="shared" si="354"/>
        <v>11</v>
      </c>
      <c r="I1787" s="436" t="str">
        <f t="shared" si="355"/>
        <v>Trần Anh Tuấn</v>
      </c>
      <c r="J1787" s="436"/>
      <c r="K1787" s="436">
        <f t="shared" si="356"/>
        <v>12</v>
      </c>
      <c r="L1787" s="436" t="str">
        <f t="shared" si="357"/>
        <v>DC1CB31-DC-12</v>
      </c>
      <c r="M1787" s="436">
        <f t="shared" si="358"/>
        <v>31</v>
      </c>
      <c r="N1787" s="437">
        <f t="shared" si="364"/>
        <v>581</v>
      </c>
      <c r="O1787" s="437"/>
      <c r="P1787" s="430" t="str">
        <f t="shared" si="359"/>
        <v/>
      </c>
      <c r="U1787" s="177">
        <v>187</v>
      </c>
      <c r="V1787" s="177" t="s">
        <v>3455</v>
      </c>
      <c r="W1787" s="177" t="s">
        <v>3271</v>
      </c>
      <c r="X1787" s="177" t="s">
        <v>2721</v>
      </c>
      <c r="Y1787" s="177" t="s">
        <v>5473</v>
      </c>
      <c r="Z1787" s="177" t="s">
        <v>5221</v>
      </c>
      <c r="AA1787" s="525" t="s">
        <v>5474</v>
      </c>
      <c r="AB1787" s="399" t="str">
        <f t="shared" si="360"/>
        <v>DC1CB31</v>
      </c>
      <c r="AC1787" s="399" t="str">
        <f t="shared" si="361"/>
        <v>DC1CB31-DC</v>
      </c>
      <c r="AD1787" t="str">
        <f>Y1787&amp;"-"&amp;VLOOKUP(AC1787,'LICH THI'!C:AA,9,0)</f>
        <v>65DCCD22406-42469</v>
      </c>
      <c r="AE1787">
        <f t="shared" si="362"/>
        <v>1</v>
      </c>
    </row>
    <row r="1788" spans="1:31" x14ac:dyDescent="0.25">
      <c r="A1788" s="436" t="str">
        <f t="shared" si="352"/>
        <v>DC1CB31-DC-467</v>
      </c>
      <c r="B1788" s="436">
        <f>COUNTIF(AC$4:AC1788,AC1788)</f>
        <v>467</v>
      </c>
      <c r="C1788" s="436" t="str">
        <f t="shared" si="353"/>
        <v>DC1CB31-DC</v>
      </c>
      <c r="D1788" s="436">
        <f>VLOOKUP(C1788,'LICH THI'!C:AA,12,0)</f>
        <v>597</v>
      </c>
      <c r="E1788" s="436">
        <f>VLOOKUP(C1788,'LICH THI'!C:AA,13,0)</f>
        <v>45</v>
      </c>
      <c r="F1788" s="436">
        <f t="shared" si="363"/>
        <v>45</v>
      </c>
      <c r="G1788" s="436">
        <f>VLOOKUP(C1788,'LICH THI'!C:AA,14,0)</f>
        <v>14</v>
      </c>
      <c r="H1788" s="436">
        <f t="shared" si="354"/>
        <v>11</v>
      </c>
      <c r="I1788" s="436" t="str">
        <f t="shared" si="355"/>
        <v>Trần Văn Tuấn</v>
      </c>
      <c r="J1788" s="436"/>
      <c r="K1788" s="436">
        <f t="shared" si="356"/>
        <v>12</v>
      </c>
      <c r="L1788" s="436" t="str">
        <f t="shared" si="357"/>
        <v>DC1CB31-DC-12</v>
      </c>
      <c r="M1788" s="436">
        <f t="shared" si="358"/>
        <v>31</v>
      </c>
      <c r="N1788" s="437">
        <f t="shared" si="364"/>
        <v>582</v>
      </c>
      <c r="O1788" s="437"/>
      <c r="P1788" s="430" t="str">
        <f t="shared" si="359"/>
        <v/>
      </c>
      <c r="U1788" s="177">
        <v>43</v>
      </c>
      <c r="V1788" s="177" t="s">
        <v>2897</v>
      </c>
      <c r="W1788" s="177" t="s">
        <v>2757</v>
      </c>
      <c r="X1788" s="177" t="s">
        <v>2721</v>
      </c>
      <c r="Y1788" s="177" t="s">
        <v>3290</v>
      </c>
      <c r="Z1788" s="177" t="s">
        <v>5221</v>
      </c>
      <c r="AA1788" s="525" t="s">
        <v>3291</v>
      </c>
      <c r="AB1788" s="399" t="str">
        <f t="shared" si="360"/>
        <v>DC1CB31</v>
      </c>
      <c r="AC1788" s="399" t="str">
        <f t="shared" si="361"/>
        <v>DC1CB31-DC</v>
      </c>
      <c r="AD1788" t="str">
        <f>Y1788&amp;"-"&amp;VLOOKUP(AC1788,'LICH THI'!C:AA,9,0)</f>
        <v>64DCDB3012-42469</v>
      </c>
      <c r="AE1788">
        <f t="shared" si="362"/>
        <v>1</v>
      </c>
    </row>
    <row r="1789" spans="1:31" x14ac:dyDescent="0.25">
      <c r="A1789" s="436" t="str">
        <f t="shared" si="352"/>
        <v>DC1CB31-DC-468</v>
      </c>
      <c r="B1789" s="436">
        <f>COUNTIF(AC$4:AC1789,AC1789)</f>
        <v>468</v>
      </c>
      <c r="C1789" s="436" t="str">
        <f t="shared" si="353"/>
        <v>DC1CB31-DC</v>
      </c>
      <c r="D1789" s="436">
        <f>VLOOKUP(C1789,'LICH THI'!C:AA,12,0)</f>
        <v>597</v>
      </c>
      <c r="E1789" s="436">
        <f>VLOOKUP(C1789,'LICH THI'!C:AA,13,0)</f>
        <v>45</v>
      </c>
      <c r="F1789" s="436">
        <f t="shared" si="363"/>
        <v>45</v>
      </c>
      <c r="G1789" s="436">
        <f>VLOOKUP(C1789,'LICH THI'!C:AA,14,0)</f>
        <v>14</v>
      </c>
      <c r="H1789" s="436">
        <f t="shared" si="354"/>
        <v>11</v>
      </c>
      <c r="I1789" s="436" t="str">
        <f t="shared" si="355"/>
        <v>Trần Văn Tuấn</v>
      </c>
      <c r="J1789" s="436"/>
      <c r="K1789" s="436">
        <f t="shared" si="356"/>
        <v>12</v>
      </c>
      <c r="L1789" s="436" t="str">
        <f t="shared" si="357"/>
        <v>DC1CB31-DC-12</v>
      </c>
      <c r="M1789" s="436">
        <f t="shared" si="358"/>
        <v>31</v>
      </c>
      <c r="N1789" s="437">
        <f t="shared" si="364"/>
        <v>583</v>
      </c>
      <c r="O1789" s="437"/>
      <c r="P1789" s="430" t="str">
        <f t="shared" si="359"/>
        <v/>
      </c>
      <c r="U1789" s="177">
        <v>43</v>
      </c>
      <c r="V1789" s="177" t="s">
        <v>2897</v>
      </c>
      <c r="W1789" s="177" t="s">
        <v>2757</v>
      </c>
      <c r="X1789" s="177" t="s">
        <v>2721</v>
      </c>
      <c r="Y1789" s="177" t="s">
        <v>3290</v>
      </c>
      <c r="Z1789" s="177" t="s">
        <v>5221</v>
      </c>
      <c r="AA1789" s="525" t="s">
        <v>3291</v>
      </c>
      <c r="AB1789" s="399" t="str">
        <f t="shared" si="360"/>
        <v>DC1CB31</v>
      </c>
      <c r="AC1789" s="399" t="str">
        <f t="shared" si="361"/>
        <v>DC1CB31-DC</v>
      </c>
      <c r="AD1789" t="str">
        <f>Y1789&amp;"-"&amp;VLOOKUP(AC1789,'LICH THI'!C:AA,9,0)</f>
        <v>64DCDB3012-42469</v>
      </c>
      <c r="AE1789">
        <f t="shared" si="362"/>
        <v>1</v>
      </c>
    </row>
    <row r="1790" spans="1:31" x14ac:dyDescent="0.25">
      <c r="A1790" s="436" t="str">
        <f t="shared" si="352"/>
        <v>DC1CB31-DC-469</v>
      </c>
      <c r="B1790" s="436">
        <f>COUNTIF(AC$4:AC1790,AC1790)</f>
        <v>469</v>
      </c>
      <c r="C1790" s="436" t="str">
        <f t="shared" si="353"/>
        <v>DC1CB31-DC</v>
      </c>
      <c r="D1790" s="436">
        <f>VLOOKUP(C1790,'LICH THI'!C:AA,12,0)</f>
        <v>597</v>
      </c>
      <c r="E1790" s="436">
        <f>VLOOKUP(C1790,'LICH THI'!C:AA,13,0)</f>
        <v>45</v>
      </c>
      <c r="F1790" s="436">
        <f t="shared" si="363"/>
        <v>45</v>
      </c>
      <c r="G1790" s="436">
        <f>VLOOKUP(C1790,'LICH THI'!C:AA,14,0)</f>
        <v>14</v>
      </c>
      <c r="H1790" s="436">
        <f t="shared" si="354"/>
        <v>11</v>
      </c>
      <c r="I1790" s="436" t="str">
        <f t="shared" si="355"/>
        <v>Hà Văn Tùng</v>
      </c>
      <c r="J1790" s="436"/>
      <c r="K1790" s="436">
        <f t="shared" si="356"/>
        <v>12</v>
      </c>
      <c r="L1790" s="436" t="str">
        <f t="shared" si="357"/>
        <v>DC1CB31-DC-12</v>
      </c>
      <c r="M1790" s="436">
        <f t="shared" si="358"/>
        <v>31</v>
      </c>
      <c r="N1790" s="437">
        <f t="shared" si="364"/>
        <v>584</v>
      </c>
      <c r="O1790" s="437"/>
      <c r="P1790" s="430" t="str">
        <f t="shared" si="359"/>
        <v/>
      </c>
      <c r="U1790" s="177">
        <v>301</v>
      </c>
      <c r="V1790" s="177" t="s">
        <v>3595</v>
      </c>
      <c r="W1790" s="177" t="s">
        <v>3181</v>
      </c>
      <c r="X1790" s="177" t="s">
        <v>3274</v>
      </c>
      <c r="Y1790" s="177" t="s">
        <v>6328</v>
      </c>
      <c r="Z1790" s="177" t="s">
        <v>5221</v>
      </c>
      <c r="AA1790" s="525" t="s">
        <v>4809</v>
      </c>
      <c r="AB1790" s="399" t="str">
        <f t="shared" si="360"/>
        <v>DC1CB31</v>
      </c>
      <c r="AC1790" s="399" t="str">
        <f t="shared" si="361"/>
        <v>DC1CB31-DC</v>
      </c>
      <c r="AD1790" t="str">
        <f>Y1790&amp;"-"&amp;VLOOKUP(AC1790,'LICH THI'!C:AA,9,0)</f>
        <v>64DCCC3014-42469</v>
      </c>
      <c r="AE1790">
        <f t="shared" si="362"/>
        <v>1</v>
      </c>
    </row>
    <row r="1791" spans="1:31" x14ac:dyDescent="0.25">
      <c r="A1791" s="436" t="str">
        <f t="shared" si="352"/>
        <v>DC1CB31-DC-470</v>
      </c>
      <c r="B1791" s="436">
        <f>COUNTIF(AC$4:AC1791,AC1791)</f>
        <v>470</v>
      </c>
      <c r="C1791" s="436" t="str">
        <f t="shared" si="353"/>
        <v>DC1CB31-DC</v>
      </c>
      <c r="D1791" s="436">
        <f>VLOOKUP(C1791,'LICH THI'!C:AA,12,0)</f>
        <v>597</v>
      </c>
      <c r="E1791" s="436">
        <f>VLOOKUP(C1791,'LICH THI'!C:AA,13,0)</f>
        <v>45</v>
      </c>
      <c r="F1791" s="436">
        <f t="shared" si="363"/>
        <v>45</v>
      </c>
      <c r="G1791" s="436">
        <f>VLOOKUP(C1791,'LICH THI'!C:AA,14,0)</f>
        <v>14</v>
      </c>
      <c r="H1791" s="436">
        <f t="shared" si="354"/>
        <v>11</v>
      </c>
      <c r="I1791" s="436" t="str">
        <f t="shared" si="355"/>
        <v>Nguyễn Thanh Tùng</v>
      </c>
      <c r="J1791" s="436"/>
      <c r="K1791" s="436">
        <f t="shared" si="356"/>
        <v>12</v>
      </c>
      <c r="L1791" s="436" t="str">
        <f t="shared" si="357"/>
        <v>DC1CB31-DC-12</v>
      </c>
      <c r="M1791" s="436">
        <f t="shared" si="358"/>
        <v>31</v>
      </c>
      <c r="N1791" s="437">
        <f t="shared" si="364"/>
        <v>585</v>
      </c>
      <c r="O1791" s="437"/>
      <c r="P1791" s="430" t="str">
        <f t="shared" si="359"/>
        <v/>
      </c>
      <c r="U1791" s="177">
        <v>196</v>
      </c>
      <c r="V1791" s="177" t="s">
        <v>3459</v>
      </c>
      <c r="W1791" s="177" t="s">
        <v>4080</v>
      </c>
      <c r="X1791" s="177" t="s">
        <v>3274</v>
      </c>
      <c r="Y1791" s="177" t="s">
        <v>4081</v>
      </c>
      <c r="Z1791" s="177" t="s">
        <v>5221</v>
      </c>
      <c r="AA1791" s="525" t="s">
        <v>4082</v>
      </c>
      <c r="AB1791" s="399" t="str">
        <f t="shared" si="360"/>
        <v>DC1CB31</v>
      </c>
      <c r="AC1791" s="399" t="str">
        <f t="shared" si="361"/>
        <v>DC1CB31-DC</v>
      </c>
      <c r="AD1791" t="str">
        <f>Y1791&amp;"-"&amp;VLOOKUP(AC1791,'LICH THI'!C:AA,9,0)</f>
        <v>65DCCS23362-42469</v>
      </c>
      <c r="AE1791">
        <f t="shared" si="362"/>
        <v>1</v>
      </c>
    </row>
    <row r="1792" spans="1:31" x14ac:dyDescent="0.25">
      <c r="A1792" s="436" t="str">
        <f t="shared" si="352"/>
        <v>DC1CB31-DC-471</v>
      </c>
      <c r="B1792" s="436">
        <f>COUNTIF(AC$4:AC1792,AC1792)</f>
        <v>471</v>
      </c>
      <c r="C1792" s="436" t="str">
        <f t="shared" si="353"/>
        <v>DC1CB31-DC</v>
      </c>
      <c r="D1792" s="436">
        <f>VLOOKUP(C1792,'LICH THI'!C:AA,12,0)</f>
        <v>597</v>
      </c>
      <c r="E1792" s="436">
        <f>VLOOKUP(C1792,'LICH THI'!C:AA,13,0)</f>
        <v>45</v>
      </c>
      <c r="F1792" s="436">
        <f t="shared" si="363"/>
        <v>45</v>
      </c>
      <c r="G1792" s="436">
        <f>VLOOKUP(C1792,'LICH THI'!C:AA,14,0)</f>
        <v>14</v>
      </c>
      <c r="H1792" s="436">
        <f t="shared" si="354"/>
        <v>11</v>
      </c>
      <c r="I1792" s="436" t="str">
        <f t="shared" si="355"/>
        <v>Nguyễn Thanh Tùng</v>
      </c>
      <c r="J1792" s="436"/>
      <c r="K1792" s="436">
        <f t="shared" si="356"/>
        <v>12</v>
      </c>
      <c r="L1792" s="436" t="str">
        <f t="shared" si="357"/>
        <v>DC1CB31-DC-12</v>
      </c>
      <c r="M1792" s="436">
        <f t="shared" si="358"/>
        <v>31</v>
      </c>
      <c r="N1792" s="437">
        <f t="shared" si="364"/>
        <v>586</v>
      </c>
      <c r="O1792" s="437"/>
      <c r="P1792" s="430" t="str">
        <f t="shared" si="359"/>
        <v/>
      </c>
      <c r="U1792" s="177">
        <v>196</v>
      </c>
      <c r="V1792" s="177" t="s">
        <v>3459</v>
      </c>
      <c r="W1792" s="177" t="s">
        <v>4080</v>
      </c>
      <c r="X1792" s="177" t="s">
        <v>3274</v>
      </c>
      <c r="Y1792" s="177" t="s">
        <v>4081</v>
      </c>
      <c r="Z1792" s="177" t="s">
        <v>5221</v>
      </c>
      <c r="AA1792" s="525" t="s">
        <v>4082</v>
      </c>
      <c r="AB1792" s="399" t="str">
        <f t="shared" si="360"/>
        <v>DC1CB31</v>
      </c>
      <c r="AC1792" s="399" t="str">
        <f t="shared" si="361"/>
        <v>DC1CB31-DC</v>
      </c>
      <c r="AD1792" t="str">
        <f>Y1792&amp;"-"&amp;VLOOKUP(AC1792,'LICH THI'!C:AA,9,0)</f>
        <v>65DCCS23362-42469</v>
      </c>
      <c r="AE1792">
        <f t="shared" si="362"/>
        <v>1</v>
      </c>
    </row>
    <row r="1793" spans="1:31" x14ac:dyDescent="0.25">
      <c r="A1793" s="436" t="str">
        <f t="shared" si="352"/>
        <v>DC1CB31-DC-472</v>
      </c>
      <c r="B1793" s="436">
        <f>COUNTIF(AC$4:AC1793,AC1793)</f>
        <v>472</v>
      </c>
      <c r="C1793" s="436" t="str">
        <f t="shared" si="353"/>
        <v>DC1CB31-DC</v>
      </c>
      <c r="D1793" s="436">
        <f>VLOOKUP(C1793,'LICH THI'!C:AA,12,0)</f>
        <v>597</v>
      </c>
      <c r="E1793" s="436">
        <f>VLOOKUP(C1793,'LICH THI'!C:AA,13,0)</f>
        <v>45</v>
      </c>
      <c r="F1793" s="436">
        <f t="shared" si="363"/>
        <v>45</v>
      </c>
      <c r="G1793" s="436">
        <f>VLOOKUP(C1793,'LICH THI'!C:AA,14,0)</f>
        <v>14</v>
      </c>
      <c r="H1793" s="436">
        <f t="shared" si="354"/>
        <v>11</v>
      </c>
      <c r="I1793" s="436" t="str">
        <f t="shared" si="355"/>
        <v>Tạ Quang Tùng</v>
      </c>
      <c r="J1793" s="436"/>
      <c r="K1793" s="436">
        <f t="shared" si="356"/>
        <v>12</v>
      </c>
      <c r="L1793" s="436" t="str">
        <f t="shared" si="357"/>
        <v>DC1CB31-DC-12</v>
      </c>
      <c r="M1793" s="436">
        <f t="shared" si="358"/>
        <v>31</v>
      </c>
      <c r="N1793" s="437">
        <f t="shared" si="364"/>
        <v>587</v>
      </c>
      <c r="O1793" s="437"/>
      <c r="P1793" s="430" t="str">
        <f t="shared" si="359"/>
        <v/>
      </c>
      <c r="U1793" s="177">
        <v>50</v>
      </c>
      <c r="V1793" s="177" t="s">
        <v>2935</v>
      </c>
      <c r="W1793" s="177" t="s">
        <v>3298</v>
      </c>
      <c r="X1793" s="177" t="s">
        <v>3274</v>
      </c>
      <c r="Y1793" s="177" t="s">
        <v>3299</v>
      </c>
      <c r="Z1793" s="177" t="s">
        <v>5221</v>
      </c>
      <c r="AA1793" s="525" t="s">
        <v>3300</v>
      </c>
      <c r="AB1793" s="399" t="str">
        <f t="shared" si="360"/>
        <v>DC1CB31</v>
      </c>
      <c r="AC1793" s="399" t="str">
        <f t="shared" si="361"/>
        <v>DC1CB31-DC</v>
      </c>
      <c r="AD1793" t="str">
        <f>Y1793&amp;"-"&amp;VLOOKUP(AC1793,'LICH THI'!C:AA,9,0)</f>
        <v>64DCDB3105-42469</v>
      </c>
      <c r="AE1793">
        <f t="shared" si="362"/>
        <v>1</v>
      </c>
    </row>
    <row r="1794" spans="1:31" x14ac:dyDescent="0.25">
      <c r="A1794" s="436" t="str">
        <f t="shared" si="352"/>
        <v>DC1CB31-DC-473</v>
      </c>
      <c r="B1794" s="436">
        <f>COUNTIF(AC$4:AC1794,AC1794)</f>
        <v>473</v>
      </c>
      <c r="C1794" s="436" t="str">
        <f t="shared" si="353"/>
        <v>DC1CB31-DC</v>
      </c>
      <c r="D1794" s="436">
        <f>VLOOKUP(C1794,'LICH THI'!C:AA,12,0)</f>
        <v>597</v>
      </c>
      <c r="E1794" s="436">
        <f>VLOOKUP(C1794,'LICH THI'!C:AA,13,0)</f>
        <v>45</v>
      </c>
      <c r="F1794" s="436">
        <f t="shared" si="363"/>
        <v>45</v>
      </c>
      <c r="G1794" s="436">
        <f>VLOOKUP(C1794,'LICH THI'!C:AA,14,0)</f>
        <v>14</v>
      </c>
      <c r="H1794" s="436">
        <f t="shared" si="354"/>
        <v>11</v>
      </c>
      <c r="I1794" s="436" t="str">
        <f t="shared" si="355"/>
        <v>Tạ Quang Tùng</v>
      </c>
      <c r="J1794" s="436"/>
      <c r="K1794" s="436">
        <f t="shared" si="356"/>
        <v>12</v>
      </c>
      <c r="L1794" s="436" t="str">
        <f t="shared" si="357"/>
        <v>DC1CB31-DC-12</v>
      </c>
      <c r="M1794" s="436">
        <f t="shared" si="358"/>
        <v>31</v>
      </c>
      <c r="N1794" s="437">
        <f t="shared" si="364"/>
        <v>588</v>
      </c>
      <c r="O1794" s="437"/>
      <c r="P1794" s="430" t="str">
        <f t="shared" si="359"/>
        <v/>
      </c>
      <c r="U1794" s="177">
        <v>50</v>
      </c>
      <c r="V1794" s="177" t="s">
        <v>2935</v>
      </c>
      <c r="W1794" s="177" t="s">
        <v>3298</v>
      </c>
      <c r="X1794" s="177" t="s">
        <v>3274</v>
      </c>
      <c r="Y1794" s="177" t="s">
        <v>3299</v>
      </c>
      <c r="Z1794" s="177" t="s">
        <v>5221</v>
      </c>
      <c r="AA1794" s="525" t="s">
        <v>3300</v>
      </c>
      <c r="AB1794" s="399" t="str">
        <f t="shared" si="360"/>
        <v>DC1CB31</v>
      </c>
      <c r="AC1794" s="399" t="str">
        <f t="shared" si="361"/>
        <v>DC1CB31-DC</v>
      </c>
      <c r="AD1794" t="str">
        <f>Y1794&amp;"-"&amp;VLOOKUP(AC1794,'LICH THI'!C:AA,9,0)</f>
        <v>64DCDB3105-42469</v>
      </c>
      <c r="AE1794">
        <f t="shared" si="362"/>
        <v>1</v>
      </c>
    </row>
    <row r="1795" spans="1:31" x14ac:dyDescent="0.25">
      <c r="A1795" s="436" t="str">
        <f t="shared" si="352"/>
        <v>DC1CB31-DC-474</v>
      </c>
      <c r="B1795" s="436">
        <f>COUNTIF(AC$4:AC1795,AC1795)</f>
        <v>474</v>
      </c>
      <c r="C1795" s="436" t="str">
        <f t="shared" si="353"/>
        <v>DC1CB31-DC</v>
      </c>
      <c r="D1795" s="436">
        <f>VLOOKUP(C1795,'LICH THI'!C:AA,12,0)</f>
        <v>597</v>
      </c>
      <c r="E1795" s="436">
        <f>VLOOKUP(C1795,'LICH THI'!C:AA,13,0)</f>
        <v>45</v>
      </c>
      <c r="F1795" s="436">
        <f t="shared" si="363"/>
        <v>45</v>
      </c>
      <c r="G1795" s="436">
        <f>VLOOKUP(C1795,'LICH THI'!C:AA,14,0)</f>
        <v>14</v>
      </c>
      <c r="H1795" s="436">
        <f t="shared" si="354"/>
        <v>11</v>
      </c>
      <c r="I1795" s="436" t="str">
        <f t="shared" si="355"/>
        <v>Mai Hiển Tuyên</v>
      </c>
      <c r="J1795" s="436"/>
      <c r="K1795" s="436">
        <f t="shared" si="356"/>
        <v>12</v>
      </c>
      <c r="L1795" s="436" t="str">
        <f t="shared" si="357"/>
        <v>DC1CB31-DC-12</v>
      </c>
      <c r="M1795" s="436">
        <f t="shared" si="358"/>
        <v>31</v>
      </c>
      <c r="N1795" s="437">
        <f t="shared" si="364"/>
        <v>589</v>
      </c>
      <c r="O1795" s="437"/>
      <c r="P1795" s="430" t="str">
        <f t="shared" si="359"/>
        <v/>
      </c>
      <c r="U1795" s="177">
        <v>208</v>
      </c>
      <c r="V1795" s="177" t="s">
        <v>3892</v>
      </c>
      <c r="W1795" s="177" t="s">
        <v>6255</v>
      </c>
      <c r="X1795" s="177" t="s">
        <v>4015</v>
      </c>
      <c r="Y1795" s="177" t="s">
        <v>6256</v>
      </c>
      <c r="Z1795" s="177" t="s">
        <v>5221</v>
      </c>
      <c r="AA1795" s="525" t="s">
        <v>5474</v>
      </c>
      <c r="AB1795" s="399" t="str">
        <f t="shared" si="360"/>
        <v>DC1CB31</v>
      </c>
      <c r="AC1795" s="399" t="str">
        <f t="shared" si="361"/>
        <v>DC1CB31-DC</v>
      </c>
      <c r="AD1795" t="str">
        <f>Y1795&amp;"-"&amp;VLOOKUP(AC1795,'LICH THI'!C:AA,9,0)</f>
        <v>65DCDB23354-42469</v>
      </c>
      <c r="AE1795">
        <f t="shared" si="362"/>
        <v>1</v>
      </c>
    </row>
    <row r="1796" spans="1:31" x14ac:dyDescent="0.25">
      <c r="A1796" s="436" t="str">
        <f t="shared" si="352"/>
        <v>DC1CB31-DC-475</v>
      </c>
      <c r="B1796" s="436">
        <f>COUNTIF(AC$4:AC1796,AC1796)</f>
        <v>475</v>
      </c>
      <c r="C1796" s="436" t="str">
        <f t="shared" si="353"/>
        <v>DC1CB31-DC</v>
      </c>
      <c r="D1796" s="436">
        <f>VLOOKUP(C1796,'LICH THI'!C:AA,12,0)</f>
        <v>597</v>
      </c>
      <c r="E1796" s="436">
        <f>VLOOKUP(C1796,'LICH THI'!C:AA,13,0)</f>
        <v>45</v>
      </c>
      <c r="F1796" s="436">
        <f t="shared" si="363"/>
        <v>45</v>
      </c>
      <c r="G1796" s="436">
        <f>VLOOKUP(C1796,'LICH THI'!C:AA,14,0)</f>
        <v>14</v>
      </c>
      <c r="H1796" s="436">
        <f t="shared" si="354"/>
        <v>11</v>
      </c>
      <c r="I1796" s="436" t="str">
        <f t="shared" si="355"/>
        <v>Mai Hiển Tuyên</v>
      </c>
      <c r="J1796" s="436"/>
      <c r="K1796" s="436">
        <f t="shared" si="356"/>
        <v>12</v>
      </c>
      <c r="L1796" s="436" t="str">
        <f t="shared" si="357"/>
        <v>DC1CB31-DC-12</v>
      </c>
      <c r="M1796" s="436">
        <f t="shared" si="358"/>
        <v>31</v>
      </c>
      <c r="N1796" s="437">
        <f t="shared" si="364"/>
        <v>590</v>
      </c>
      <c r="O1796" s="437"/>
      <c r="P1796" s="430" t="str">
        <f t="shared" si="359"/>
        <v/>
      </c>
      <c r="U1796" s="177">
        <v>208</v>
      </c>
      <c r="V1796" s="177" t="s">
        <v>3892</v>
      </c>
      <c r="W1796" s="177" t="s">
        <v>6255</v>
      </c>
      <c r="X1796" s="177" t="s">
        <v>4015</v>
      </c>
      <c r="Y1796" s="177" t="s">
        <v>6256</v>
      </c>
      <c r="Z1796" s="177" t="s">
        <v>5221</v>
      </c>
      <c r="AA1796" s="525" t="s">
        <v>5474</v>
      </c>
      <c r="AB1796" s="399" t="str">
        <f t="shared" si="360"/>
        <v>DC1CB31</v>
      </c>
      <c r="AC1796" s="399" t="str">
        <f t="shared" si="361"/>
        <v>DC1CB31-DC</v>
      </c>
      <c r="AD1796" t="str">
        <f>Y1796&amp;"-"&amp;VLOOKUP(AC1796,'LICH THI'!C:AA,9,0)</f>
        <v>65DCDB23354-42469</v>
      </c>
      <c r="AE1796">
        <f t="shared" si="362"/>
        <v>1</v>
      </c>
    </row>
    <row r="1797" spans="1:31" x14ac:dyDescent="0.25">
      <c r="A1797" s="436" t="str">
        <f t="shared" ref="A1797:A1860" si="365">C1797&amp;"-"&amp;B1797</f>
        <v>DC1CB31-DC-476</v>
      </c>
      <c r="B1797" s="436">
        <f>COUNTIF(AC$4:AC1797,AC1797)</f>
        <v>476</v>
      </c>
      <c r="C1797" s="436" t="str">
        <f t="shared" ref="C1797:C1860" si="366">_CT_MaHP1</f>
        <v>DC1CB31-DC</v>
      </c>
      <c r="D1797" s="436">
        <f>VLOOKUP(C1797,'LICH THI'!C:AA,12,0)</f>
        <v>597</v>
      </c>
      <c r="E1797" s="436">
        <f>VLOOKUP(C1797,'LICH THI'!C:AA,13,0)</f>
        <v>45</v>
      </c>
      <c r="F1797" s="436">
        <f t="shared" si="363"/>
        <v>45</v>
      </c>
      <c r="G1797" s="436">
        <f>VLOOKUP(C1797,'LICH THI'!C:AA,14,0)</f>
        <v>14</v>
      </c>
      <c r="H1797" s="436">
        <f t="shared" ref="H1797:H1860" si="367">IF(E1797=0,"",TRUNC((B1797+E1797-1)/E1797))</f>
        <v>11</v>
      </c>
      <c r="I1797" s="436" t="str">
        <f t="shared" ref="I1797:I1860" si="368">W1797&amp;" "&amp;X1797</f>
        <v>Đoàn Thị Tuyền</v>
      </c>
      <c r="J1797" s="436"/>
      <c r="K1797" s="436">
        <f t="shared" ref="K1797:K1860" si="369">IF(G1797=1,1,IF(H1797&lt;G1797,H1797+1,1))</f>
        <v>12</v>
      </c>
      <c r="L1797" s="436" t="str">
        <f t="shared" ref="L1797:L1860" si="370">C1797&amp;"-"&amp;K1797</f>
        <v>DC1CB31-DC-12</v>
      </c>
      <c r="M1797" s="436">
        <f t="shared" ref="M1797:M1860" si="371">IF(E1797=0,"",MOD(MID(C1797,6,2),E1797))</f>
        <v>31</v>
      </c>
      <c r="N1797" s="437">
        <f t="shared" si="364"/>
        <v>591</v>
      </c>
      <c r="O1797" s="437"/>
      <c r="P1797" s="430" t="str">
        <f t="shared" ref="P1797:P1860" si="372">IF(MOD(20*O1797,10)&lt;&gt;0,"SAI","")</f>
        <v/>
      </c>
      <c r="U1797" s="177">
        <v>81</v>
      </c>
      <c r="V1797" s="177" t="s">
        <v>3325</v>
      </c>
      <c r="W1797" s="177" t="s">
        <v>3049</v>
      </c>
      <c r="X1797" s="177" t="s">
        <v>3795</v>
      </c>
      <c r="Y1797" s="177" t="s">
        <v>3796</v>
      </c>
      <c r="Z1797" s="177" t="s">
        <v>5221</v>
      </c>
      <c r="AA1797" s="525" t="s">
        <v>3797</v>
      </c>
      <c r="AB1797" s="399" t="str">
        <f t="shared" ref="AB1797:AB1860" si="373">_CT_MaHP</f>
        <v>DC1CB31</v>
      </c>
      <c r="AC1797" s="399" t="str">
        <f t="shared" ref="AC1797:AC1860" si="374">_CT_MaHe</f>
        <v>DC1CB31-DC</v>
      </c>
      <c r="AD1797" t="str">
        <f>Y1797&amp;"-"&amp;VLOOKUP(AC1797,'LICH THI'!C:AA,9,0)</f>
        <v>64DCDT3082-42469</v>
      </c>
      <c r="AE1797">
        <f t="shared" ref="AE1797:AE1860" si="375">COUNTIF(AD1797,AD:AD)</f>
        <v>1</v>
      </c>
    </row>
    <row r="1798" spans="1:31" x14ac:dyDescent="0.25">
      <c r="A1798" s="436" t="str">
        <f t="shared" si="365"/>
        <v>DC1CB31-DC-477</v>
      </c>
      <c r="B1798" s="436">
        <f>COUNTIF(AC$4:AC1798,AC1798)</f>
        <v>477</v>
      </c>
      <c r="C1798" s="436" t="str">
        <f t="shared" si="366"/>
        <v>DC1CB31-DC</v>
      </c>
      <c r="D1798" s="436">
        <f>VLOOKUP(C1798,'LICH THI'!C:AA,12,0)</f>
        <v>597</v>
      </c>
      <c r="E1798" s="436">
        <f>VLOOKUP(C1798,'LICH THI'!C:AA,13,0)</f>
        <v>45</v>
      </c>
      <c r="F1798" s="436">
        <f t="shared" ref="F1798:F1861" si="376">IF(G1798="","",IF(G1798=H1798,D1798-(H1798-1)*E1798,E1798))</f>
        <v>45</v>
      </c>
      <c r="G1798" s="436">
        <f>VLOOKUP(C1798,'LICH THI'!C:AA,14,0)</f>
        <v>14</v>
      </c>
      <c r="H1798" s="436">
        <f t="shared" si="367"/>
        <v>11</v>
      </c>
      <c r="I1798" s="436" t="str">
        <f t="shared" si="368"/>
        <v>Đoàn Thị Tuyền</v>
      </c>
      <c r="J1798" s="436"/>
      <c r="K1798" s="436">
        <f t="shared" si="369"/>
        <v>12</v>
      </c>
      <c r="L1798" s="436" t="str">
        <f t="shared" si="370"/>
        <v>DC1CB31-DC-12</v>
      </c>
      <c r="M1798" s="436">
        <f t="shared" si="371"/>
        <v>31</v>
      </c>
      <c r="N1798" s="437">
        <f t="shared" ref="N1798:N1861" si="377">IF(F1798=0,"",(K1798-1)*$N$2+1+MOD(B1798-M1798,F1798))</f>
        <v>592</v>
      </c>
      <c r="O1798" s="437"/>
      <c r="P1798" s="430" t="str">
        <f t="shared" si="372"/>
        <v/>
      </c>
      <c r="U1798" s="177">
        <v>81</v>
      </c>
      <c r="V1798" s="177" t="s">
        <v>3325</v>
      </c>
      <c r="W1798" s="177" t="s">
        <v>3049</v>
      </c>
      <c r="X1798" s="177" t="s">
        <v>3795</v>
      </c>
      <c r="Y1798" s="177" t="s">
        <v>3796</v>
      </c>
      <c r="Z1798" s="177" t="s">
        <v>5221</v>
      </c>
      <c r="AA1798" s="525" t="s">
        <v>3797</v>
      </c>
      <c r="AB1798" s="399" t="str">
        <f t="shared" si="373"/>
        <v>DC1CB31</v>
      </c>
      <c r="AC1798" s="399" t="str">
        <f t="shared" si="374"/>
        <v>DC1CB31-DC</v>
      </c>
      <c r="AD1798" t="str">
        <f>Y1798&amp;"-"&amp;VLOOKUP(AC1798,'LICH THI'!C:AA,9,0)</f>
        <v>64DCDT3082-42469</v>
      </c>
      <c r="AE1798">
        <f t="shared" si="375"/>
        <v>1</v>
      </c>
    </row>
    <row r="1799" spans="1:31" x14ac:dyDescent="0.25">
      <c r="A1799" s="436" t="str">
        <f t="shared" si="365"/>
        <v>DC1CB31-DC-478</v>
      </c>
      <c r="B1799" s="436">
        <f>COUNTIF(AC$4:AC1799,AC1799)</f>
        <v>478</v>
      </c>
      <c r="C1799" s="436" t="str">
        <f t="shared" si="366"/>
        <v>DC1CB31-DC</v>
      </c>
      <c r="D1799" s="436">
        <f>VLOOKUP(C1799,'LICH THI'!C:AA,12,0)</f>
        <v>597</v>
      </c>
      <c r="E1799" s="436">
        <f>VLOOKUP(C1799,'LICH THI'!C:AA,13,0)</f>
        <v>45</v>
      </c>
      <c r="F1799" s="436">
        <f t="shared" si="376"/>
        <v>45</v>
      </c>
      <c r="G1799" s="436">
        <f>VLOOKUP(C1799,'LICH THI'!C:AA,14,0)</f>
        <v>14</v>
      </c>
      <c r="H1799" s="436">
        <f t="shared" si="367"/>
        <v>11</v>
      </c>
      <c r="I1799" s="436" t="str">
        <f t="shared" si="368"/>
        <v>Đỗ Thị Tuyết</v>
      </c>
      <c r="J1799" s="436"/>
      <c r="K1799" s="436">
        <f t="shared" si="369"/>
        <v>12</v>
      </c>
      <c r="L1799" s="436" t="str">
        <f t="shared" si="370"/>
        <v>DC1CB31-DC-12</v>
      </c>
      <c r="M1799" s="436">
        <f t="shared" si="371"/>
        <v>31</v>
      </c>
      <c r="N1799" s="437">
        <f t="shared" si="377"/>
        <v>593</v>
      </c>
      <c r="O1799" s="437"/>
      <c r="P1799" s="430" t="str">
        <f t="shared" si="372"/>
        <v/>
      </c>
      <c r="U1799" s="177">
        <v>97</v>
      </c>
      <c r="V1799" s="177" t="s">
        <v>3358</v>
      </c>
      <c r="W1799" s="177" t="s">
        <v>2634</v>
      </c>
      <c r="X1799" s="177" t="s">
        <v>2635</v>
      </c>
      <c r="Y1799" s="177" t="s">
        <v>5734</v>
      </c>
      <c r="Z1799" s="177" t="s">
        <v>5221</v>
      </c>
      <c r="AA1799" s="525" t="s">
        <v>3916</v>
      </c>
      <c r="AB1799" s="399" t="str">
        <f t="shared" si="373"/>
        <v>DC1CB31</v>
      </c>
      <c r="AC1799" s="399" t="str">
        <f t="shared" si="374"/>
        <v>DC1CB31-DC</v>
      </c>
      <c r="AD1799" t="str">
        <f>Y1799&amp;"-"&amp;VLOOKUP(AC1799,'LICH THI'!C:AA,9,0)</f>
        <v>64DCKT3038-42469</v>
      </c>
      <c r="AE1799">
        <f t="shared" si="375"/>
        <v>1</v>
      </c>
    </row>
    <row r="1800" spans="1:31" x14ac:dyDescent="0.25">
      <c r="A1800" s="436" t="str">
        <f t="shared" si="365"/>
        <v>DC1CB31-DC-479</v>
      </c>
      <c r="B1800" s="436">
        <f>COUNTIF(AC$4:AC1800,AC1800)</f>
        <v>479</v>
      </c>
      <c r="C1800" s="436" t="str">
        <f t="shared" si="366"/>
        <v>DC1CB31-DC</v>
      </c>
      <c r="D1800" s="436">
        <f>VLOOKUP(C1800,'LICH THI'!C:AA,12,0)</f>
        <v>597</v>
      </c>
      <c r="E1800" s="436">
        <f>VLOOKUP(C1800,'LICH THI'!C:AA,13,0)</f>
        <v>45</v>
      </c>
      <c r="F1800" s="436">
        <f t="shared" si="376"/>
        <v>45</v>
      </c>
      <c r="G1800" s="436">
        <f>VLOOKUP(C1800,'LICH THI'!C:AA,14,0)</f>
        <v>14</v>
      </c>
      <c r="H1800" s="436">
        <f t="shared" si="367"/>
        <v>11</v>
      </c>
      <c r="I1800" s="436" t="str">
        <f t="shared" si="368"/>
        <v>Đỗ Thị Tuyết</v>
      </c>
      <c r="J1800" s="436"/>
      <c r="K1800" s="436">
        <f t="shared" si="369"/>
        <v>12</v>
      </c>
      <c r="L1800" s="436" t="str">
        <f t="shared" si="370"/>
        <v>DC1CB31-DC-12</v>
      </c>
      <c r="M1800" s="436">
        <f t="shared" si="371"/>
        <v>31</v>
      </c>
      <c r="N1800" s="437">
        <f t="shared" si="377"/>
        <v>594</v>
      </c>
      <c r="O1800" s="437"/>
      <c r="P1800" s="430" t="str">
        <f t="shared" si="372"/>
        <v/>
      </c>
      <c r="U1800" s="177">
        <v>97</v>
      </c>
      <c r="V1800" s="177" t="s">
        <v>3358</v>
      </c>
      <c r="W1800" s="177" t="s">
        <v>2634</v>
      </c>
      <c r="X1800" s="177" t="s">
        <v>2635</v>
      </c>
      <c r="Y1800" s="177" t="s">
        <v>5734</v>
      </c>
      <c r="Z1800" s="177" t="s">
        <v>5221</v>
      </c>
      <c r="AA1800" s="525" t="s">
        <v>3916</v>
      </c>
      <c r="AB1800" s="399" t="str">
        <f t="shared" si="373"/>
        <v>DC1CB31</v>
      </c>
      <c r="AC1800" s="399" t="str">
        <f t="shared" si="374"/>
        <v>DC1CB31-DC</v>
      </c>
      <c r="AD1800" t="str">
        <f>Y1800&amp;"-"&amp;VLOOKUP(AC1800,'LICH THI'!C:AA,9,0)</f>
        <v>64DCKT3038-42469</v>
      </c>
      <c r="AE1800">
        <f t="shared" si="375"/>
        <v>1</v>
      </c>
    </row>
    <row r="1801" spans="1:31" x14ac:dyDescent="0.25">
      <c r="A1801" s="436" t="str">
        <f t="shared" si="365"/>
        <v>DC1CB31-DC-480</v>
      </c>
      <c r="B1801" s="436">
        <f>COUNTIF(AC$4:AC1801,AC1801)</f>
        <v>480</v>
      </c>
      <c r="C1801" s="436" t="str">
        <f t="shared" si="366"/>
        <v>DC1CB31-DC</v>
      </c>
      <c r="D1801" s="436">
        <f>VLOOKUP(C1801,'LICH THI'!C:AA,12,0)</f>
        <v>597</v>
      </c>
      <c r="E1801" s="436">
        <f>VLOOKUP(C1801,'LICH THI'!C:AA,13,0)</f>
        <v>45</v>
      </c>
      <c r="F1801" s="436">
        <f t="shared" si="376"/>
        <v>45</v>
      </c>
      <c r="G1801" s="436">
        <f>VLOOKUP(C1801,'LICH THI'!C:AA,14,0)</f>
        <v>14</v>
      </c>
      <c r="H1801" s="436">
        <f t="shared" si="367"/>
        <v>11</v>
      </c>
      <c r="I1801" s="436" t="str">
        <f t="shared" si="368"/>
        <v>Nguyễn Thị Tươi</v>
      </c>
      <c r="J1801" s="436"/>
      <c r="K1801" s="436">
        <f t="shared" si="369"/>
        <v>12</v>
      </c>
      <c r="L1801" s="436" t="str">
        <f t="shared" si="370"/>
        <v>DC1CB31-DC-12</v>
      </c>
      <c r="M1801" s="436">
        <f t="shared" si="371"/>
        <v>31</v>
      </c>
      <c r="N1801" s="437">
        <f t="shared" si="377"/>
        <v>595</v>
      </c>
      <c r="O1801" s="437"/>
      <c r="P1801" s="430" t="str">
        <f t="shared" si="372"/>
        <v/>
      </c>
      <c r="U1801" s="177">
        <v>142</v>
      </c>
      <c r="V1801" s="177" t="s">
        <v>3381</v>
      </c>
      <c r="W1801" s="177" t="s">
        <v>2619</v>
      </c>
      <c r="X1801" s="177" t="s">
        <v>5591</v>
      </c>
      <c r="Y1801" s="177" t="s">
        <v>5592</v>
      </c>
      <c r="Z1801" s="177" t="s">
        <v>5221</v>
      </c>
      <c r="AA1801" s="525" t="s">
        <v>4821</v>
      </c>
      <c r="AB1801" s="399" t="str">
        <f t="shared" si="373"/>
        <v>DC1CB31</v>
      </c>
      <c r="AC1801" s="399" t="str">
        <f t="shared" si="374"/>
        <v>DC1CB31-DC</v>
      </c>
      <c r="AD1801" t="str">
        <f>Y1801&amp;"-"&amp;VLOOKUP(AC1801,'LICH THI'!C:AA,9,0)</f>
        <v>64DCKT3279-42469</v>
      </c>
      <c r="AE1801">
        <f t="shared" si="375"/>
        <v>1</v>
      </c>
    </row>
    <row r="1802" spans="1:31" x14ac:dyDescent="0.25">
      <c r="A1802" s="436" t="str">
        <f t="shared" si="365"/>
        <v>DC1CB31-DC-481</v>
      </c>
      <c r="B1802" s="436">
        <f>COUNTIF(AC$4:AC1802,AC1802)</f>
        <v>481</v>
      </c>
      <c r="C1802" s="436" t="str">
        <f t="shared" si="366"/>
        <v>DC1CB31-DC</v>
      </c>
      <c r="D1802" s="436">
        <f>VLOOKUP(C1802,'LICH THI'!C:AA,12,0)</f>
        <v>597</v>
      </c>
      <c r="E1802" s="436">
        <f>VLOOKUP(C1802,'LICH THI'!C:AA,13,0)</f>
        <v>45</v>
      </c>
      <c r="F1802" s="436">
        <f t="shared" si="376"/>
        <v>45</v>
      </c>
      <c r="G1802" s="436">
        <f>VLOOKUP(C1802,'LICH THI'!C:AA,14,0)</f>
        <v>14</v>
      </c>
      <c r="H1802" s="436">
        <f t="shared" si="367"/>
        <v>11</v>
      </c>
      <c r="I1802" s="436" t="str">
        <f t="shared" si="368"/>
        <v>Nguyễn Thị Tươi</v>
      </c>
      <c r="J1802" s="436"/>
      <c r="K1802" s="436">
        <f t="shared" si="369"/>
        <v>12</v>
      </c>
      <c r="L1802" s="436" t="str">
        <f t="shared" si="370"/>
        <v>DC1CB31-DC-12</v>
      </c>
      <c r="M1802" s="436">
        <f t="shared" si="371"/>
        <v>31</v>
      </c>
      <c r="N1802" s="437">
        <f t="shared" si="377"/>
        <v>551</v>
      </c>
      <c r="O1802" s="437"/>
      <c r="P1802" s="430" t="str">
        <f t="shared" si="372"/>
        <v/>
      </c>
      <c r="U1802" s="177">
        <v>142</v>
      </c>
      <c r="V1802" s="177" t="s">
        <v>3381</v>
      </c>
      <c r="W1802" s="177" t="s">
        <v>2619</v>
      </c>
      <c r="X1802" s="177" t="s">
        <v>5591</v>
      </c>
      <c r="Y1802" s="177" t="s">
        <v>5592</v>
      </c>
      <c r="Z1802" s="177" t="s">
        <v>5221</v>
      </c>
      <c r="AA1802" s="525" t="s">
        <v>4821</v>
      </c>
      <c r="AB1802" s="399" t="str">
        <f t="shared" si="373"/>
        <v>DC1CB31</v>
      </c>
      <c r="AC1802" s="399" t="str">
        <f t="shared" si="374"/>
        <v>DC1CB31-DC</v>
      </c>
      <c r="AD1802" t="str">
        <f>Y1802&amp;"-"&amp;VLOOKUP(AC1802,'LICH THI'!C:AA,9,0)</f>
        <v>64DCKT3279-42469</v>
      </c>
      <c r="AE1802">
        <f t="shared" si="375"/>
        <v>1</v>
      </c>
    </row>
    <row r="1803" spans="1:31" x14ac:dyDescent="0.25">
      <c r="A1803" s="436" t="str">
        <f t="shared" si="365"/>
        <v>DC1CB31-DC-482</v>
      </c>
      <c r="B1803" s="436">
        <f>COUNTIF(AC$4:AC1803,AC1803)</f>
        <v>482</v>
      </c>
      <c r="C1803" s="436" t="str">
        <f t="shared" si="366"/>
        <v>DC1CB31-DC</v>
      </c>
      <c r="D1803" s="436">
        <f>VLOOKUP(C1803,'LICH THI'!C:AA,12,0)</f>
        <v>597</v>
      </c>
      <c r="E1803" s="436">
        <f>VLOOKUP(C1803,'LICH THI'!C:AA,13,0)</f>
        <v>45</v>
      </c>
      <c r="F1803" s="436">
        <f t="shared" si="376"/>
        <v>45</v>
      </c>
      <c r="G1803" s="436">
        <f>VLOOKUP(C1803,'LICH THI'!C:AA,14,0)</f>
        <v>14</v>
      </c>
      <c r="H1803" s="436">
        <f t="shared" si="367"/>
        <v>11</v>
      </c>
      <c r="I1803" s="436" t="str">
        <f t="shared" si="368"/>
        <v>Lại Thế Tường</v>
      </c>
      <c r="J1803" s="436"/>
      <c r="K1803" s="436">
        <f t="shared" si="369"/>
        <v>12</v>
      </c>
      <c r="L1803" s="436" t="str">
        <f t="shared" si="370"/>
        <v>DC1CB31-DC-12</v>
      </c>
      <c r="M1803" s="436">
        <f t="shared" si="371"/>
        <v>31</v>
      </c>
      <c r="N1803" s="437">
        <f t="shared" si="377"/>
        <v>552</v>
      </c>
      <c r="O1803" s="437"/>
      <c r="P1803" s="430" t="str">
        <f t="shared" si="372"/>
        <v/>
      </c>
      <c r="U1803" s="177">
        <v>197</v>
      </c>
      <c r="V1803" s="177" t="s">
        <v>3459</v>
      </c>
      <c r="W1803" s="177" t="s">
        <v>5482</v>
      </c>
      <c r="X1803" s="177" t="s">
        <v>5483</v>
      </c>
      <c r="Y1803" s="177" t="s">
        <v>5484</v>
      </c>
      <c r="Z1803" s="177" t="s">
        <v>5221</v>
      </c>
      <c r="AA1803" s="525" t="s">
        <v>5485</v>
      </c>
      <c r="AB1803" s="399" t="str">
        <f t="shared" si="373"/>
        <v>DC1CB31</v>
      </c>
      <c r="AC1803" s="399" t="str">
        <f t="shared" si="374"/>
        <v>DC1CB31-DC</v>
      </c>
      <c r="AD1803" t="str">
        <f>Y1803&amp;"-"&amp;VLOOKUP(AC1803,'LICH THI'!C:AA,9,0)</f>
        <v>65DCCS22715-42469</v>
      </c>
      <c r="AE1803">
        <f t="shared" si="375"/>
        <v>1</v>
      </c>
    </row>
    <row r="1804" spans="1:31" x14ac:dyDescent="0.25">
      <c r="A1804" s="436" t="str">
        <f t="shared" si="365"/>
        <v>DC1CB31-DC-483</v>
      </c>
      <c r="B1804" s="436">
        <f>COUNTIF(AC$4:AC1804,AC1804)</f>
        <v>483</v>
      </c>
      <c r="C1804" s="436" t="str">
        <f t="shared" si="366"/>
        <v>DC1CB31-DC</v>
      </c>
      <c r="D1804" s="436">
        <f>VLOOKUP(C1804,'LICH THI'!C:AA,12,0)</f>
        <v>597</v>
      </c>
      <c r="E1804" s="436">
        <f>VLOOKUP(C1804,'LICH THI'!C:AA,13,0)</f>
        <v>45</v>
      </c>
      <c r="F1804" s="436">
        <f t="shared" si="376"/>
        <v>45</v>
      </c>
      <c r="G1804" s="436">
        <f>VLOOKUP(C1804,'LICH THI'!C:AA,14,0)</f>
        <v>14</v>
      </c>
      <c r="H1804" s="436">
        <f t="shared" si="367"/>
        <v>11</v>
      </c>
      <c r="I1804" s="436" t="str">
        <f t="shared" si="368"/>
        <v>Lại Thế Tường</v>
      </c>
      <c r="J1804" s="436"/>
      <c r="K1804" s="436">
        <f t="shared" si="369"/>
        <v>12</v>
      </c>
      <c r="L1804" s="436" t="str">
        <f t="shared" si="370"/>
        <v>DC1CB31-DC-12</v>
      </c>
      <c r="M1804" s="436">
        <f t="shared" si="371"/>
        <v>31</v>
      </c>
      <c r="N1804" s="437">
        <f t="shared" si="377"/>
        <v>553</v>
      </c>
      <c r="O1804" s="437"/>
      <c r="P1804" s="430" t="str">
        <f t="shared" si="372"/>
        <v/>
      </c>
      <c r="U1804" s="177">
        <v>197</v>
      </c>
      <c r="V1804" s="177" t="s">
        <v>3459</v>
      </c>
      <c r="W1804" s="177" t="s">
        <v>5482</v>
      </c>
      <c r="X1804" s="177" t="s">
        <v>5483</v>
      </c>
      <c r="Y1804" s="177" t="s">
        <v>5484</v>
      </c>
      <c r="Z1804" s="177" t="s">
        <v>5221</v>
      </c>
      <c r="AA1804" s="525" t="s">
        <v>5485</v>
      </c>
      <c r="AB1804" s="399" t="str">
        <f t="shared" si="373"/>
        <v>DC1CB31</v>
      </c>
      <c r="AC1804" s="399" t="str">
        <f t="shared" si="374"/>
        <v>DC1CB31-DC</v>
      </c>
      <c r="AD1804" t="str">
        <f>Y1804&amp;"-"&amp;VLOOKUP(AC1804,'LICH THI'!C:AA,9,0)</f>
        <v>65DCCS22715-42469</v>
      </c>
      <c r="AE1804">
        <f t="shared" si="375"/>
        <v>1</v>
      </c>
    </row>
    <row r="1805" spans="1:31" x14ac:dyDescent="0.25">
      <c r="A1805" s="436" t="str">
        <f t="shared" si="365"/>
        <v>DC1CB31-DC-484</v>
      </c>
      <c r="B1805" s="436">
        <f>COUNTIF(AC$4:AC1805,AC1805)</f>
        <v>484</v>
      </c>
      <c r="C1805" s="436" t="str">
        <f t="shared" si="366"/>
        <v>DC1CB31-DC</v>
      </c>
      <c r="D1805" s="436">
        <f>VLOOKUP(C1805,'LICH THI'!C:AA,12,0)</f>
        <v>597</v>
      </c>
      <c r="E1805" s="436">
        <f>VLOOKUP(C1805,'LICH THI'!C:AA,13,0)</f>
        <v>45</v>
      </c>
      <c r="F1805" s="436">
        <f t="shared" si="376"/>
        <v>45</v>
      </c>
      <c r="G1805" s="436">
        <f>VLOOKUP(C1805,'LICH THI'!C:AA,14,0)</f>
        <v>14</v>
      </c>
      <c r="H1805" s="436">
        <f t="shared" si="367"/>
        <v>11</v>
      </c>
      <c r="I1805" s="436" t="str">
        <f t="shared" si="368"/>
        <v>Nguyễn Minh Tường</v>
      </c>
      <c r="J1805" s="436"/>
      <c r="K1805" s="436">
        <f t="shared" si="369"/>
        <v>12</v>
      </c>
      <c r="L1805" s="436" t="str">
        <f t="shared" si="370"/>
        <v>DC1CB31-DC-12</v>
      </c>
      <c r="M1805" s="436">
        <f t="shared" si="371"/>
        <v>31</v>
      </c>
      <c r="N1805" s="437">
        <f t="shared" si="377"/>
        <v>554</v>
      </c>
      <c r="O1805" s="437"/>
      <c r="P1805" s="430" t="str">
        <f t="shared" si="372"/>
        <v/>
      </c>
      <c r="U1805" s="177">
        <v>209</v>
      </c>
      <c r="V1805" s="177" t="s">
        <v>3892</v>
      </c>
      <c r="W1805" s="177" t="s">
        <v>2708</v>
      </c>
      <c r="X1805" s="177" t="s">
        <v>5483</v>
      </c>
      <c r="Y1805" s="177" t="s">
        <v>6257</v>
      </c>
      <c r="Z1805" s="177" t="s">
        <v>5221</v>
      </c>
      <c r="AA1805" s="525" t="s">
        <v>4099</v>
      </c>
      <c r="AB1805" s="399" t="str">
        <f t="shared" si="373"/>
        <v>DC1CB31</v>
      </c>
      <c r="AC1805" s="399" t="str">
        <f t="shared" si="374"/>
        <v>DC1CB31-DC</v>
      </c>
      <c r="AD1805" t="str">
        <f>Y1805&amp;"-"&amp;VLOOKUP(AC1805,'LICH THI'!C:AA,9,0)</f>
        <v>65DCDB23356-42469</v>
      </c>
      <c r="AE1805">
        <f t="shared" si="375"/>
        <v>1</v>
      </c>
    </row>
    <row r="1806" spans="1:31" x14ac:dyDescent="0.25">
      <c r="A1806" s="436" t="str">
        <f t="shared" si="365"/>
        <v>DC1CB31-DC-485</v>
      </c>
      <c r="B1806" s="436">
        <f>COUNTIF(AC$4:AC1806,AC1806)</f>
        <v>485</v>
      </c>
      <c r="C1806" s="436" t="str">
        <f t="shared" si="366"/>
        <v>DC1CB31-DC</v>
      </c>
      <c r="D1806" s="436">
        <f>VLOOKUP(C1806,'LICH THI'!C:AA,12,0)</f>
        <v>597</v>
      </c>
      <c r="E1806" s="436">
        <f>VLOOKUP(C1806,'LICH THI'!C:AA,13,0)</f>
        <v>45</v>
      </c>
      <c r="F1806" s="436">
        <f t="shared" si="376"/>
        <v>45</v>
      </c>
      <c r="G1806" s="436">
        <f>VLOOKUP(C1806,'LICH THI'!C:AA,14,0)</f>
        <v>14</v>
      </c>
      <c r="H1806" s="436">
        <f t="shared" si="367"/>
        <v>11</v>
      </c>
      <c r="I1806" s="436" t="str">
        <f t="shared" si="368"/>
        <v>Nguyễn Minh Tường</v>
      </c>
      <c r="J1806" s="436"/>
      <c r="K1806" s="436">
        <f t="shared" si="369"/>
        <v>12</v>
      </c>
      <c r="L1806" s="436" t="str">
        <f t="shared" si="370"/>
        <v>DC1CB31-DC-12</v>
      </c>
      <c r="M1806" s="436">
        <f t="shared" si="371"/>
        <v>31</v>
      </c>
      <c r="N1806" s="437">
        <f t="shared" si="377"/>
        <v>555</v>
      </c>
      <c r="O1806" s="437"/>
      <c r="P1806" s="430" t="str">
        <f t="shared" si="372"/>
        <v/>
      </c>
      <c r="U1806" s="177">
        <v>209</v>
      </c>
      <c r="V1806" s="177" t="s">
        <v>3892</v>
      </c>
      <c r="W1806" s="177" t="s">
        <v>2708</v>
      </c>
      <c r="X1806" s="177" t="s">
        <v>5483</v>
      </c>
      <c r="Y1806" s="177" t="s">
        <v>6257</v>
      </c>
      <c r="Z1806" s="177" t="s">
        <v>5221</v>
      </c>
      <c r="AA1806" s="525" t="s">
        <v>4099</v>
      </c>
      <c r="AB1806" s="399" t="str">
        <f t="shared" si="373"/>
        <v>DC1CB31</v>
      </c>
      <c r="AC1806" s="399" t="str">
        <f t="shared" si="374"/>
        <v>DC1CB31-DC</v>
      </c>
      <c r="AD1806" t="str">
        <f>Y1806&amp;"-"&amp;VLOOKUP(AC1806,'LICH THI'!C:AA,9,0)</f>
        <v>65DCDB23356-42469</v>
      </c>
      <c r="AE1806">
        <f t="shared" si="375"/>
        <v>1</v>
      </c>
    </row>
    <row r="1807" spans="1:31" x14ac:dyDescent="0.25">
      <c r="A1807" s="436" t="str">
        <f t="shared" si="365"/>
        <v>DC1CB31-DC-486</v>
      </c>
      <c r="B1807" s="436">
        <f>COUNTIF(AC$4:AC1807,AC1807)</f>
        <v>486</v>
      </c>
      <c r="C1807" s="436" t="str">
        <f t="shared" si="366"/>
        <v>DC1CB31-DC</v>
      </c>
      <c r="D1807" s="436">
        <f>VLOOKUP(C1807,'LICH THI'!C:AA,12,0)</f>
        <v>597</v>
      </c>
      <c r="E1807" s="436">
        <f>VLOOKUP(C1807,'LICH THI'!C:AA,13,0)</f>
        <v>45</v>
      </c>
      <c r="F1807" s="436">
        <f t="shared" si="376"/>
        <v>45</v>
      </c>
      <c r="G1807" s="436">
        <f>VLOOKUP(C1807,'LICH THI'!C:AA,14,0)</f>
        <v>14</v>
      </c>
      <c r="H1807" s="436">
        <f t="shared" si="367"/>
        <v>11</v>
      </c>
      <c r="I1807" s="436" t="str">
        <f t="shared" si="368"/>
        <v>Phan Văn Thái</v>
      </c>
      <c r="J1807" s="436"/>
      <c r="K1807" s="436">
        <f t="shared" si="369"/>
        <v>12</v>
      </c>
      <c r="L1807" s="436" t="str">
        <f t="shared" si="370"/>
        <v>DC1CB31-DC-12</v>
      </c>
      <c r="M1807" s="436">
        <f t="shared" si="371"/>
        <v>31</v>
      </c>
      <c r="N1807" s="437">
        <f t="shared" si="377"/>
        <v>556</v>
      </c>
      <c r="O1807" s="437"/>
      <c r="P1807" s="430" t="str">
        <f t="shared" si="372"/>
        <v/>
      </c>
      <c r="U1807" s="177">
        <v>137</v>
      </c>
      <c r="V1807" s="177" t="s">
        <v>3381</v>
      </c>
      <c r="W1807" s="177" t="s">
        <v>3197</v>
      </c>
      <c r="X1807" s="177" t="s">
        <v>4330</v>
      </c>
      <c r="Y1807" s="177" t="s">
        <v>6212</v>
      </c>
      <c r="Z1807" s="177" t="s">
        <v>5221</v>
      </c>
      <c r="AA1807" s="525" t="s">
        <v>6213</v>
      </c>
      <c r="AB1807" s="399" t="str">
        <f t="shared" si="373"/>
        <v>DC1CB31</v>
      </c>
      <c r="AC1807" s="399" t="str">
        <f t="shared" si="374"/>
        <v>DC1CB31-DC</v>
      </c>
      <c r="AD1807" t="str">
        <f>Y1807&amp;"-"&amp;VLOOKUP(AC1807,'LICH THI'!C:AA,9,0)</f>
        <v>64DCKT3275-42469</v>
      </c>
      <c r="AE1807">
        <f t="shared" si="375"/>
        <v>1</v>
      </c>
    </row>
    <row r="1808" spans="1:31" x14ac:dyDescent="0.25">
      <c r="A1808" s="436" t="str">
        <f t="shared" si="365"/>
        <v>DC1CB31-DC-487</v>
      </c>
      <c r="B1808" s="436">
        <f>COUNTIF(AC$4:AC1808,AC1808)</f>
        <v>487</v>
      </c>
      <c r="C1808" s="436" t="str">
        <f t="shared" si="366"/>
        <v>DC1CB31-DC</v>
      </c>
      <c r="D1808" s="436">
        <f>VLOOKUP(C1808,'LICH THI'!C:AA,12,0)</f>
        <v>597</v>
      </c>
      <c r="E1808" s="436">
        <f>VLOOKUP(C1808,'LICH THI'!C:AA,13,0)</f>
        <v>45</v>
      </c>
      <c r="F1808" s="436">
        <f t="shared" si="376"/>
        <v>45</v>
      </c>
      <c r="G1808" s="436">
        <f>VLOOKUP(C1808,'LICH THI'!C:AA,14,0)</f>
        <v>14</v>
      </c>
      <c r="H1808" s="436">
        <f t="shared" si="367"/>
        <v>11</v>
      </c>
      <c r="I1808" s="436" t="str">
        <f t="shared" si="368"/>
        <v>Phan Văn Thái</v>
      </c>
      <c r="J1808" s="436"/>
      <c r="K1808" s="436">
        <f t="shared" si="369"/>
        <v>12</v>
      </c>
      <c r="L1808" s="436" t="str">
        <f t="shared" si="370"/>
        <v>DC1CB31-DC-12</v>
      </c>
      <c r="M1808" s="436">
        <f t="shared" si="371"/>
        <v>31</v>
      </c>
      <c r="N1808" s="437">
        <f t="shared" si="377"/>
        <v>557</v>
      </c>
      <c r="O1808" s="437"/>
      <c r="P1808" s="430" t="str">
        <f t="shared" si="372"/>
        <v/>
      </c>
      <c r="U1808" s="177">
        <v>137</v>
      </c>
      <c r="V1808" s="177" t="s">
        <v>3381</v>
      </c>
      <c r="W1808" s="177" t="s">
        <v>3197</v>
      </c>
      <c r="X1808" s="177" t="s">
        <v>4330</v>
      </c>
      <c r="Y1808" s="177" t="s">
        <v>6212</v>
      </c>
      <c r="Z1808" s="177" t="s">
        <v>5221</v>
      </c>
      <c r="AA1808" s="525" t="s">
        <v>6213</v>
      </c>
      <c r="AB1808" s="399" t="str">
        <f t="shared" si="373"/>
        <v>DC1CB31</v>
      </c>
      <c r="AC1808" s="399" t="str">
        <f t="shared" si="374"/>
        <v>DC1CB31-DC</v>
      </c>
      <c r="AD1808" t="str">
        <f>Y1808&amp;"-"&amp;VLOOKUP(AC1808,'LICH THI'!C:AA,9,0)</f>
        <v>64DCKT3275-42469</v>
      </c>
      <c r="AE1808">
        <f t="shared" si="375"/>
        <v>1</v>
      </c>
    </row>
    <row r="1809" spans="1:31" x14ac:dyDescent="0.25">
      <c r="A1809" s="436" t="str">
        <f t="shared" si="365"/>
        <v>DC1CB31-DC-488</v>
      </c>
      <c r="B1809" s="436">
        <f>COUNTIF(AC$4:AC1809,AC1809)</f>
        <v>488</v>
      </c>
      <c r="C1809" s="436" t="str">
        <f t="shared" si="366"/>
        <v>DC1CB31-DC</v>
      </c>
      <c r="D1809" s="436">
        <f>VLOOKUP(C1809,'LICH THI'!C:AA,12,0)</f>
        <v>597</v>
      </c>
      <c r="E1809" s="436">
        <f>VLOOKUP(C1809,'LICH THI'!C:AA,13,0)</f>
        <v>45</v>
      </c>
      <c r="F1809" s="436">
        <f t="shared" si="376"/>
        <v>45</v>
      </c>
      <c r="G1809" s="436">
        <f>VLOOKUP(C1809,'LICH THI'!C:AA,14,0)</f>
        <v>14</v>
      </c>
      <c r="H1809" s="436">
        <f t="shared" si="367"/>
        <v>11</v>
      </c>
      <c r="I1809" s="436" t="str">
        <f t="shared" si="368"/>
        <v>Nguyễn Thị Thanh</v>
      </c>
      <c r="J1809" s="436"/>
      <c r="K1809" s="436">
        <f t="shared" si="369"/>
        <v>12</v>
      </c>
      <c r="L1809" s="436" t="str">
        <f t="shared" si="370"/>
        <v>DC1CB31-DC-12</v>
      </c>
      <c r="M1809" s="436">
        <f t="shared" si="371"/>
        <v>31</v>
      </c>
      <c r="N1809" s="437">
        <f t="shared" si="377"/>
        <v>558</v>
      </c>
      <c r="O1809" s="437"/>
      <c r="P1809" s="430" t="str">
        <f t="shared" si="372"/>
        <v/>
      </c>
      <c r="U1809" s="177">
        <v>294</v>
      </c>
      <c r="V1809" s="177" t="s">
        <v>4092</v>
      </c>
      <c r="W1809" s="177" t="s">
        <v>2619</v>
      </c>
      <c r="X1809" s="177" t="s">
        <v>3552</v>
      </c>
      <c r="Y1809" s="177" t="s">
        <v>6022</v>
      </c>
      <c r="Z1809" s="177" t="s">
        <v>5221</v>
      </c>
      <c r="AA1809" s="525" t="s">
        <v>2928</v>
      </c>
      <c r="AB1809" s="399" t="str">
        <f t="shared" si="373"/>
        <v>DC1CB31</v>
      </c>
      <c r="AC1809" s="399" t="str">
        <f t="shared" si="374"/>
        <v>DC1CB31-DC</v>
      </c>
      <c r="AD1809" t="str">
        <f>Y1809&amp;"-"&amp;VLOOKUP(AC1809,'LICH THI'!C:AA,9,0)</f>
        <v>65DCVL21884-42469</v>
      </c>
      <c r="AE1809">
        <f t="shared" si="375"/>
        <v>1</v>
      </c>
    </row>
    <row r="1810" spans="1:31" x14ac:dyDescent="0.25">
      <c r="A1810" s="436" t="str">
        <f t="shared" si="365"/>
        <v>DC1CB31-DC-489</v>
      </c>
      <c r="B1810" s="436">
        <f>COUNTIF(AC$4:AC1810,AC1810)</f>
        <v>489</v>
      </c>
      <c r="C1810" s="436" t="str">
        <f t="shared" si="366"/>
        <v>DC1CB31-DC</v>
      </c>
      <c r="D1810" s="436">
        <f>VLOOKUP(C1810,'LICH THI'!C:AA,12,0)</f>
        <v>597</v>
      </c>
      <c r="E1810" s="436">
        <f>VLOOKUP(C1810,'LICH THI'!C:AA,13,0)</f>
        <v>45</v>
      </c>
      <c r="F1810" s="436">
        <f t="shared" si="376"/>
        <v>45</v>
      </c>
      <c r="G1810" s="436">
        <f>VLOOKUP(C1810,'LICH THI'!C:AA,14,0)</f>
        <v>14</v>
      </c>
      <c r="H1810" s="436">
        <f t="shared" si="367"/>
        <v>11</v>
      </c>
      <c r="I1810" s="436" t="str">
        <f t="shared" si="368"/>
        <v>Nguyễn Thị Thanh</v>
      </c>
      <c r="J1810" s="436"/>
      <c r="K1810" s="436">
        <f t="shared" si="369"/>
        <v>12</v>
      </c>
      <c r="L1810" s="436" t="str">
        <f t="shared" si="370"/>
        <v>DC1CB31-DC-12</v>
      </c>
      <c r="M1810" s="436">
        <f t="shared" si="371"/>
        <v>31</v>
      </c>
      <c r="N1810" s="437">
        <f t="shared" si="377"/>
        <v>559</v>
      </c>
      <c r="O1810" s="437"/>
      <c r="P1810" s="430" t="str">
        <f t="shared" si="372"/>
        <v/>
      </c>
      <c r="U1810" s="177">
        <v>294</v>
      </c>
      <c r="V1810" s="177" t="s">
        <v>4092</v>
      </c>
      <c r="W1810" s="177" t="s">
        <v>2619</v>
      </c>
      <c r="X1810" s="177" t="s">
        <v>3552</v>
      </c>
      <c r="Y1810" s="177" t="s">
        <v>6022</v>
      </c>
      <c r="Z1810" s="177" t="s">
        <v>5221</v>
      </c>
      <c r="AA1810" s="525" t="s">
        <v>2928</v>
      </c>
      <c r="AB1810" s="399" t="str">
        <f t="shared" si="373"/>
        <v>DC1CB31</v>
      </c>
      <c r="AC1810" s="399" t="str">
        <f t="shared" si="374"/>
        <v>DC1CB31-DC</v>
      </c>
      <c r="AD1810" t="str">
        <f>Y1810&amp;"-"&amp;VLOOKUP(AC1810,'LICH THI'!C:AA,9,0)</f>
        <v>65DCVL21884-42469</v>
      </c>
      <c r="AE1810">
        <f t="shared" si="375"/>
        <v>1</v>
      </c>
    </row>
    <row r="1811" spans="1:31" x14ac:dyDescent="0.25">
      <c r="A1811" s="436" t="str">
        <f t="shared" si="365"/>
        <v>DC1CB31-DC-490</v>
      </c>
      <c r="B1811" s="436">
        <f>COUNTIF(AC$4:AC1811,AC1811)</f>
        <v>490</v>
      </c>
      <c r="C1811" s="436" t="str">
        <f t="shared" si="366"/>
        <v>DC1CB31-DC</v>
      </c>
      <c r="D1811" s="436">
        <f>VLOOKUP(C1811,'LICH THI'!C:AA,12,0)</f>
        <v>597</v>
      </c>
      <c r="E1811" s="436">
        <f>VLOOKUP(C1811,'LICH THI'!C:AA,13,0)</f>
        <v>45</v>
      </c>
      <c r="F1811" s="436">
        <f t="shared" si="376"/>
        <v>45</v>
      </c>
      <c r="G1811" s="436">
        <f>VLOOKUP(C1811,'LICH THI'!C:AA,14,0)</f>
        <v>14</v>
      </c>
      <c r="H1811" s="436">
        <f t="shared" si="367"/>
        <v>11</v>
      </c>
      <c r="I1811" s="436" t="str">
        <f t="shared" si="368"/>
        <v>Vũ Thị Hồng Thanh</v>
      </c>
      <c r="J1811" s="436"/>
      <c r="K1811" s="436">
        <f t="shared" si="369"/>
        <v>12</v>
      </c>
      <c r="L1811" s="436" t="str">
        <f t="shared" si="370"/>
        <v>DC1CB31-DC-12</v>
      </c>
      <c r="M1811" s="436">
        <f t="shared" si="371"/>
        <v>31</v>
      </c>
      <c r="N1811" s="437">
        <f t="shared" si="377"/>
        <v>560</v>
      </c>
      <c r="O1811" s="437"/>
      <c r="P1811" s="430" t="str">
        <f t="shared" si="372"/>
        <v/>
      </c>
      <c r="U1811" s="177">
        <v>122</v>
      </c>
      <c r="V1811" s="177" t="s">
        <v>3826</v>
      </c>
      <c r="W1811" s="177" t="s">
        <v>5748</v>
      </c>
      <c r="X1811" s="177" t="s">
        <v>3552</v>
      </c>
      <c r="Y1811" s="177" t="s">
        <v>5749</v>
      </c>
      <c r="Z1811" s="177" t="s">
        <v>5221</v>
      </c>
      <c r="AA1811" s="525" t="s">
        <v>2913</v>
      </c>
      <c r="AB1811" s="399" t="str">
        <f t="shared" si="373"/>
        <v>DC1CB31</v>
      </c>
      <c r="AC1811" s="399" t="str">
        <f t="shared" si="374"/>
        <v>DC1CB31-DC</v>
      </c>
      <c r="AD1811" t="str">
        <f>Y1811&amp;"-"&amp;VLOOKUP(AC1811,'LICH THI'!C:AA,9,0)</f>
        <v>64DCKT3187-42469</v>
      </c>
      <c r="AE1811">
        <f t="shared" si="375"/>
        <v>1</v>
      </c>
    </row>
    <row r="1812" spans="1:31" x14ac:dyDescent="0.25">
      <c r="A1812" s="436" t="str">
        <f t="shared" si="365"/>
        <v>DC1CB31-DC-491</v>
      </c>
      <c r="B1812" s="436">
        <f>COUNTIF(AC$4:AC1812,AC1812)</f>
        <v>491</v>
      </c>
      <c r="C1812" s="436" t="str">
        <f t="shared" si="366"/>
        <v>DC1CB31-DC</v>
      </c>
      <c r="D1812" s="436">
        <f>VLOOKUP(C1812,'LICH THI'!C:AA,12,0)</f>
        <v>597</v>
      </c>
      <c r="E1812" s="436">
        <f>VLOOKUP(C1812,'LICH THI'!C:AA,13,0)</f>
        <v>45</v>
      </c>
      <c r="F1812" s="436">
        <f t="shared" si="376"/>
        <v>45</v>
      </c>
      <c r="G1812" s="436">
        <f>VLOOKUP(C1812,'LICH THI'!C:AA,14,0)</f>
        <v>14</v>
      </c>
      <c r="H1812" s="436">
        <f t="shared" si="367"/>
        <v>11</v>
      </c>
      <c r="I1812" s="436" t="str">
        <f t="shared" si="368"/>
        <v>Vũ Thị Hồng Thanh</v>
      </c>
      <c r="J1812" s="436"/>
      <c r="K1812" s="436">
        <f t="shared" si="369"/>
        <v>12</v>
      </c>
      <c r="L1812" s="436" t="str">
        <f t="shared" si="370"/>
        <v>DC1CB31-DC-12</v>
      </c>
      <c r="M1812" s="436">
        <f t="shared" si="371"/>
        <v>31</v>
      </c>
      <c r="N1812" s="437">
        <f t="shared" si="377"/>
        <v>561</v>
      </c>
      <c r="O1812" s="437"/>
      <c r="P1812" s="430" t="str">
        <f t="shared" si="372"/>
        <v/>
      </c>
      <c r="U1812" s="177">
        <v>122</v>
      </c>
      <c r="V1812" s="177" t="s">
        <v>3826</v>
      </c>
      <c r="W1812" s="177" t="s">
        <v>5748</v>
      </c>
      <c r="X1812" s="177" t="s">
        <v>3552</v>
      </c>
      <c r="Y1812" s="177" t="s">
        <v>5749</v>
      </c>
      <c r="Z1812" s="177" t="s">
        <v>5221</v>
      </c>
      <c r="AA1812" s="525" t="s">
        <v>2913</v>
      </c>
      <c r="AB1812" s="399" t="str">
        <f t="shared" si="373"/>
        <v>DC1CB31</v>
      </c>
      <c r="AC1812" s="399" t="str">
        <f t="shared" si="374"/>
        <v>DC1CB31-DC</v>
      </c>
      <c r="AD1812" t="str">
        <f>Y1812&amp;"-"&amp;VLOOKUP(AC1812,'LICH THI'!C:AA,9,0)</f>
        <v>64DCKT3187-42469</v>
      </c>
      <c r="AE1812">
        <f t="shared" si="375"/>
        <v>1</v>
      </c>
    </row>
    <row r="1813" spans="1:31" x14ac:dyDescent="0.25">
      <c r="A1813" s="436" t="str">
        <f t="shared" si="365"/>
        <v>DC1CB31-DC-492</v>
      </c>
      <c r="B1813" s="436">
        <f>COUNTIF(AC$4:AC1813,AC1813)</f>
        <v>492</v>
      </c>
      <c r="C1813" s="436" t="str">
        <f t="shared" si="366"/>
        <v>DC1CB31-DC</v>
      </c>
      <c r="D1813" s="436">
        <f>VLOOKUP(C1813,'LICH THI'!C:AA,12,0)</f>
        <v>597</v>
      </c>
      <c r="E1813" s="436">
        <f>VLOOKUP(C1813,'LICH THI'!C:AA,13,0)</f>
        <v>45</v>
      </c>
      <c r="F1813" s="436">
        <f t="shared" si="376"/>
        <v>45</v>
      </c>
      <c r="G1813" s="436">
        <f>VLOOKUP(C1813,'LICH THI'!C:AA,14,0)</f>
        <v>14</v>
      </c>
      <c r="H1813" s="436">
        <f t="shared" si="367"/>
        <v>11</v>
      </c>
      <c r="I1813" s="436" t="str">
        <f t="shared" si="368"/>
        <v>Cao Đức Thành</v>
      </c>
      <c r="J1813" s="436"/>
      <c r="K1813" s="436">
        <f t="shared" si="369"/>
        <v>12</v>
      </c>
      <c r="L1813" s="436" t="str">
        <f t="shared" si="370"/>
        <v>DC1CB31-DC-12</v>
      </c>
      <c r="M1813" s="436">
        <f t="shared" si="371"/>
        <v>31</v>
      </c>
      <c r="N1813" s="437">
        <f t="shared" si="377"/>
        <v>562</v>
      </c>
      <c r="O1813" s="437"/>
      <c r="P1813" s="430" t="str">
        <f t="shared" si="372"/>
        <v/>
      </c>
      <c r="U1813" s="177">
        <v>277</v>
      </c>
      <c r="V1813" s="177" t="s">
        <v>4894</v>
      </c>
      <c r="W1813" s="177" t="s">
        <v>6109</v>
      </c>
      <c r="X1813" s="177" t="s">
        <v>2894</v>
      </c>
      <c r="Y1813" s="177" t="s">
        <v>6110</v>
      </c>
      <c r="Z1813" s="177" t="s">
        <v>5221</v>
      </c>
      <c r="AA1813" s="525" t="s">
        <v>5957</v>
      </c>
      <c r="AB1813" s="399" t="str">
        <f t="shared" si="373"/>
        <v>DC1CB31</v>
      </c>
      <c r="AC1813" s="399" t="str">
        <f t="shared" si="374"/>
        <v>DC1CB31-DC</v>
      </c>
      <c r="AD1813" t="str">
        <f>Y1813&amp;"-"&amp;VLOOKUP(AC1813,'LICH THI'!C:AA,9,0)</f>
        <v>65DCOT22255-42469</v>
      </c>
      <c r="AE1813">
        <f t="shared" si="375"/>
        <v>1</v>
      </c>
    </row>
    <row r="1814" spans="1:31" x14ac:dyDescent="0.25">
      <c r="A1814" s="436" t="str">
        <f t="shared" si="365"/>
        <v>DC1CB31-DC-493</v>
      </c>
      <c r="B1814" s="436">
        <f>COUNTIF(AC$4:AC1814,AC1814)</f>
        <v>493</v>
      </c>
      <c r="C1814" s="436" t="str">
        <f t="shared" si="366"/>
        <v>DC1CB31-DC</v>
      </c>
      <c r="D1814" s="436">
        <f>VLOOKUP(C1814,'LICH THI'!C:AA,12,0)</f>
        <v>597</v>
      </c>
      <c r="E1814" s="436">
        <f>VLOOKUP(C1814,'LICH THI'!C:AA,13,0)</f>
        <v>45</v>
      </c>
      <c r="F1814" s="436">
        <f t="shared" si="376"/>
        <v>45</v>
      </c>
      <c r="G1814" s="436">
        <f>VLOOKUP(C1814,'LICH THI'!C:AA,14,0)</f>
        <v>14</v>
      </c>
      <c r="H1814" s="436">
        <f t="shared" si="367"/>
        <v>11</v>
      </c>
      <c r="I1814" s="436" t="str">
        <f t="shared" si="368"/>
        <v>Cao Đức Thành</v>
      </c>
      <c r="J1814" s="436"/>
      <c r="K1814" s="436">
        <f t="shared" si="369"/>
        <v>12</v>
      </c>
      <c r="L1814" s="436" t="str">
        <f t="shared" si="370"/>
        <v>DC1CB31-DC-12</v>
      </c>
      <c r="M1814" s="436">
        <f t="shared" si="371"/>
        <v>31</v>
      </c>
      <c r="N1814" s="437">
        <f t="shared" si="377"/>
        <v>563</v>
      </c>
      <c r="O1814" s="437"/>
      <c r="P1814" s="430" t="str">
        <f t="shared" si="372"/>
        <v/>
      </c>
      <c r="U1814" s="177">
        <v>277</v>
      </c>
      <c r="V1814" s="177" t="s">
        <v>4894</v>
      </c>
      <c r="W1814" s="177" t="s">
        <v>6109</v>
      </c>
      <c r="X1814" s="177" t="s">
        <v>2894</v>
      </c>
      <c r="Y1814" s="177" t="s">
        <v>6110</v>
      </c>
      <c r="Z1814" s="177" t="s">
        <v>5221</v>
      </c>
      <c r="AA1814" s="525" t="s">
        <v>5957</v>
      </c>
      <c r="AB1814" s="399" t="str">
        <f t="shared" si="373"/>
        <v>DC1CB31</v>
      </c>
      <c r="AC1814" s="399" t="str">
        <f t="shared" si="374"/>
        <v>DC1CB31-DC</v>
      </c>
      <c r="AD1814" t="str">
        <f>Y1814&amp;"-"&amp;VLOOKUP(AC1814,'LICH THI'!C:AA,9,0)</f>
        <v>65DCOT22255-42469</v>
      </c>
      <c r="AE1814">
        <f t="shared" si="375"/>
        <v>1</v>
      </c>
    </row>
    <row r="1815" spans="1:31" x14ac:dyDescent="0.25">
      <c r="A1815" s="436" t="str">
        <f t="shared" si="365"/>
        <v>DC1CB31-DC-494</v>
      </c>
      <c r="B1815" s="436">
        <f>COUNTIF(AC$4:AC1815,AC1815)</f>
        <v>494</v>
      </c>
      <c r="C1815" s="436" t="str">
        <f t="shared" si="366"/>
        <v>DC1CB31-DC</v>
      </c>
      <c r="D1815" s="436">
        <f>VLOOKUP(C1815,'LICH THI'!C:AA,12,0)</f>
        <v>597</v>
      </c>
      <c r="E1815" s="436">
        <f>VLOOKUP(C1815,'LICH THI'!C:AA,13,0)</f>
        <v>45</v>
      </c>
      <c r="F1815" s="436">
        <f t="shared" si="376"/>
        <v>45</v>
      </c>
      <c r="G1815" s="436">
        <f>VLOOKUP(C1815,'LICH THI'!C:AA,14,0)</f>
        <v>14</v>
      </c>
      <c r="H1815" s="436">
        <f t="shared" si="367"/>
        <v>11</v>
      </c>
      <c r="I1815" s="436" t="str">
        <f t="shared" si="368"/>
        <v>Lê Thê Thành</v>
      </c>
      <c r="J1815" s="436"/>
      <c r="K1815" s="436">
        <f t="shared" si="369"/>
        <v>12</v>
      </c>
      <c r="L1815" s="436" t="str">
        <f t="shared" si="370"/>
        <v>DC1CB31-DC-12</v>
      </c>
      <c r="M1815" s="436">
        <f t="shared" si="371"/>
        <v>31</v>
      </c>
      <c r="N1815" s="437">
        <f t="shared" si="377"/>
        <v>564</v>
      </c>
      <c r="O1815" s="437"/>
      <c r="P1815" s="430" t="str">
        <f t="shared" si="372"/>
        <v/>
      </c>
      <c r="U1815" s="177">
        <v>223</v>
      </c>
      <c r="V1815" s="177" t="s">
        <v>5903</v>
      </c>
      <c r="W1815" s="177" t="s">
        <v>6276</v>
      </c>
      <c r="X1815" s="177" t="s">
        <v>2894</v>
      </c>
      <c r="Y1815" s="177" t="s">
        <v>6277</v>
      </c>
      <c r="Z1815" s="177" t="s">
        <v>5221</v>
      </c>
      <c r="AA1815" s="525" t="s">
        <v>4656</v>
      </c>
      <c r="AB1815" s="399" t="str">
        <f t="shared" si="373"/>
        <v>DC1CB31</v>
      </c>
      <c r="AC1815" s="399" t="str">
        <f t="shared" si="374"/>
        <v>DC1CB31-DC</v>
      </c>
      <c r="AD1815" t="str">
        <f>Y1815&amp;"-"&amp;VLOOKUP(AC1815,'LICH THI'!C:AA,9,0)</f>
        <v>65DCKT22330-42469</v>
      </c>
      <c r="AE1815">
        <f t="shared" si="375"/>
        <v>1</v>
      </c>
    </row>
    <row r="1816" spans="1:31" x14ac:dyDescent="0.25">
      <c r="A1816" s="436" t="str">
        <f t="shared" si="365"/>
        <v>DC1CB31-DC-495</v>
      </c>
      <c r="B1816" s="436">
        <f>COUNTIF(AC$4:AC1816,AC1816)</f>
        <v>495</v>
      </c>
      <c r="C1816" s="436" t="str">
        <f t="shared" si="366"/>
        <v>DC1CB31-DC</v>
      </c>
      <c r="D1816" s="436">
        <f>VLOOKUP(C1816,'LICH THI'!C:AA,12,0)</f>
        <v>597</v>
      </c>
      <c r="E1816" s="436">
        <f>VLOOKUP(C1816,'LICH THI'!C:AA,13,0)</f>
        <v>45</v>
      </c>
      <c r="F1816" s="436">
        <f t="shared" si="376"/>
        <v>45</v>
      </c>
      <c r="G1816" s="436">
        <f>VLOOKUP(C1816,'LICH THI'!C:AA,14,0)</f>
        <v>14</v>
      </c>
      <c r="H1816" s="436">
        <f t="shared" si="367"/>
        <v>11</v>
      </c>
      <c r="I1816" s="436" t="str">
        <f t="shared" si="368"/>
        <v>Lê Thê Thành</v>
      </c>
      <c r="J1816" s="436"/>
      <c r="K1816" s="436">
        <f t="shared" si="369"/>
        <v>12</v>
      </c>
      <c r="L1816" s="436" t="str">
        <f t="shared" si="370"/>
        <v>DC1CB31-DC-12</v>
      </c>
      <c r="M1816" s="436">
        <f t="shared" si="371"/>
        <v>31</v>
      </c>
      <c r="N1816" s="437">
        <f t="shared" si="377"/>
        <v>565</v>
      </c>
      <c r="O1816" s="437"/>
      <c r="P1816" s="430" t="str">
        <f t="shared" si="372"/>
        <v/>
      </c>
      <c r="U1816" s="177">
        <v>223</v>
      </c>
      <c r="V1816" s="177" t="s">
        <v>5903</v>
      </c>
      <c r="W1816" s="177" t="s">
        <v>6276</v>
      </c>
      <c r="X1816" s="177" t="s">
        <v>2894</v>
      </c>
      <c r="Y1816" s="177" t="s">
        <v>6277</v>
      </c>
      <c r="Z1816" s="177" t="s">
        <v>5221</v>
      </c>
      <c r="AA1816" s="525" t="s">
        <v>4656</v>
      </c>
      <c r="AB1816" s="399" t="str">
        <f t="shared" si="373"/>
        <v>DC1CB31</v>
      </c>
      <c r="AC1816" s="399" t="str">
        <f t="shared" si="374"/>
        <v>DC1CB31-DC</v>
      </c>
      <c r="AD1816" t="str">
        <f>Y1816&amp;"-"&amp;VLOOKUP(AC1816,'LICH THI'!C:AA,9,0)</f>
        <v>65DCKT22330-42469</v>
      </c>
      <c r="AE1816">
        <f t="shared" si="375"/>
        <v>1</v>
      </c>
    </row>
    <row r="1817" spans="1:31" x14ac:dyDescent="0.25">
      <c r="A1817" s="436" t="str">
        <f t="shared" si="365"/>
        <v>DC1CB31-DC-496</v>
      </c>
      <c r="B1817" s="436">
        <f>COUNTIF(AC$4:AC1817,AC1817)</f>
        <v>496</v>
      </c>
      <c r="C1817" s="436" t="str">
        <f t="shared" si="366"/>
        <v>DC1CB31-DC</v>
      </c>
      <c r="D1817" s="436">
        <f>VLOOKUP(C1817,'LICH THI'!C:AA,12,0)</f>
        <v>597</v>
      </c>
      <c r="E1817" s="436">
        <f>VLOOKUP(C1817,'LICH THI'!C:AA,13,0)</f>
        <v>45</v>
      </c>
      <c r="F1817" s="436">
        <f t="shared" si="376"/>
        <v>45</v>
      </c>
      <c r="G1817" s="436">
        <f>VLOOKUP(C1817,'LICH THI'!C:AA,14,0)</f>
        <v>14</v>
      </c>
      <c r="H1817" s="436">
        <f t="shared" si="367"/>
        <v>12</v>
      </c>
      <c r="I1817" s="436" t="str">
        <f t="shared" si="368"/>
        <v>Lê Xuân Thành</v>
      </c>
      <c r="J1817" s="436"/>
      <c r="K1817" s="436">
        <f t="shared" si="369"/>
        <v>13</v>
      </c>
      <c r="L1817" s="436" t="str">
        <f t="shared" si="370"/>
        <v>DC1CB31-DC-13</v>
      </c>
      <c r="M1817" s="436">
        <f t="shared" si="371"/>
        <v>31</v>
      </c>
      <c r="N1817" s="437">
        <f t="shared" si="377"/>
        <v>616</v>
      </c>
      <c r="O1817" s="437"/>
      <c r="P1817" s="430" t="str">
        <f t="shared" si="372"/>
        <v/>
      </c>
      <c r="U1817" s="177">
        <v>172</v>
      </c>
      <c r="V1817" s="177" t="s">
        <v>4850</v>
      </c>
      <c r="W1817" s="177" t="s">
        <v>3652</v>
      </c>
      <c r="X1817" s="177" t="s">
        <v>2894</v>
      </c>
      <c r="Y1817" s="177" t="s">
        <v>5833</v>
      </c>
      <c r="Z1817" s="177" t="s">
        <v>5221</v>
      </c>
      <c r="AA1817" s="525" t="s">
        <v>5141</v>
      </c>
      <c r="AB1817" s="399" t="str">
        <f t="shared" si="373"/>
        <v>DC1CB31</v>
      </c>
      <c r="AC1817" s="399" t="str">
        <f t="shared" si="374"/>
        <v>DC1CB31-DC</v>
      </c>
      <c r="AD1817" t="str">
        <f>Y1817&amp;"-"&amp;VLOOKUP(AC1817,'LICH THI'!C:AA,9,0)</f>
        <v>64DCTH3196-42469</v>
      </c>
      <c r="AE1817">
        <f t="shared" si="375"/>
        <v>1</v>
      </c>
    </row>
    <row r="1818" spans="1:31" x14ac:dyDescent="0.25">
      <c r="A1818" s="436" t="str">
        <f t="shared" si="365"/>
        <v>DC1CB31-DC-497</v>
      </c>
      <c r="B1818" s="436">
        <f>COUNTIF(AC$4:AC1818,AC1818)</f>
        <v>497</v>
      </c>
      <c r="C1818" s="436" t="str">
        <f t="shared" si="366"/>
        <v>DC1CB31-DC</v>
      </c>
      <c r="D1818" s="436">
        <f>VLOOKUP(C1818,'LICH THI'!C:AA,12,0)</f>
        <v>597</v>
      </c>
      <c r="E1818" s="436">
        <f>VLOOKUP(C1818,'LICH THI'!C:AA,13,0)</f>
        <v>45</v>
      </c>
      <c r="F1818" s="436">
        <f t="shared" si="376"/>
        <v>45</v>
      </c>
      <c r="G1818" s="436">
        <f>VLOOKUP(C1818,'LICH THI'!C:AA,14,0)</f>
        <v>14</v>
      </c>
      <c r="H1818" s="436">
        <f t="shared" si="367"/>
        <v>12</v>
      </c>
      <c r="I1818" s="436" t="str">
        <f t="shared" si="368"/>
        <v>Lê Xuân Thành</v>
      </c>
      <c r="J1818" s="436"/>
      <c r="K1818" s="436">
        <f t="shared" si="369"/>
        <v>13</v>
      </c>
      <c r="L1818" s="436" t="str">
        <f t="shared" si="370"/>
        <v>DC1CB31-DC-13</v>
      </c>
      <c r="M1818" s="436">
        <f t="shared" si="371"/>
        <v>31</v>
      </c>
      <c r="N1818" s="437">
        <f t="shared" si="377"/>
        <v>617</v>
      </c>
      <c r="O1818" s="437"/>
      <c r="P1818" s="430" t="str">
        <f t="shared" si="372"/>
        <v/>
      </c>
      <c r="U1818" s="177">
        <v>172</v>
      </c>
      <c r="V1818" s="177" t="s">
        <v>4850</v>
      </c>
      <c r="W1818" s="177" t="s">
        <v>3652</v>
      </c>
      <c r="X1818" s="177" t="s">
        <v>2894</v>
      </c>
      <c r="Y1818" s="177" t="s">
        <v>5833</v>
      </c>
      <c r="Z1818" s="177" t="s">
        <v>5221</v>
      </c>
      <c r="AA1818" s="525" t="s">
        <v>5141</v>
      </c>
      <c r="AB1818" s="399" t="str">
        <f t="shared" si="373"/>
        <v>DC1CB31</v>
      </c>
      <c r="AC1818" s="399" t="str">
        <f t="shared" si="374"/>
        <v>DC1CB31-DC</v>
      </c>
      <c r="AD1818" t="str">
        <f>Y1818&amp;"-"&amp;VLOOKUP(AC1818,'LICH THI'!C:AA,9,0)</f>
        <v>64DCTH3196-42469</v>
      </c>
      <c r="AE1818">
        <f t="shared" si="375"/>
        <v>1</v>
      </c>
    </row>
    <row r="1819" spans="1:31" x14ac:dyDescent="0.25">
      <c r="A1819" s="436" t="str">
        <f t="shared" si="365"/>
        <v>DC1CB31-DC-498</v>
      </c>
      <c r="B1819" s="436">
        <f>COUNTIF(AC$4:AC1819,AC1819)</f>
        <v>498</v>
      </c>
      <c r="C1819" s="436" t="str">
        <f t="shared" si="366"/>
        <v>DC1CB31-DC</v>
      </c>
      <c r="D1819" s="436">
        <f>VLOOKUP(C1819,'LICH THI'!C:AA,12,0)</f>
        <v>597</v>
      </c>
      <c r="E1819" s="436">
        <f>VLOOKUP(C1819,'LICH THI'!C:AA,13,0)</f>
        <v>45</v>
      </c>
      <c r="F1819" s="436">
        <f t="shared" si="376"/>
        <v>45</v>
      </c>
      <c r="G1819" s="436">
        <f>VLOOKUP(C1819,'LICH THI'!C:AA,14,0)</f>
        <v>14</v>
      </c>
      <c r="H1819" s="436">
        <f t="shared" si="367"/>
        <v>12</v>
      </c>
      <c r="I1819" s="436" t="str">
        <f t="shared" si="368"/>
        <v>Liễu Văn Thành</v>
      </c>
      <c r="J1819" s="436"/>
      <c r="K1819" s="436">
        <f t="shared" si="369"/>
        <v>13</v>
      </c>
      <c r="L1819" s="436" t="str">
        <f t="shared" si="370"/>
        <v>DC1CB31-DC-13</v>
      </c>
      <c r="M1819" s="436">
        <f t="shared" si="371"/>
        <v>31</v>
      </c>
      <c r="N1819" s="437">
        <f t="shared" si="377"/>
        <v>618</v>
      </c>
      <c r="O1819" s="437"/>
      <c r="P1819" s="430" t="str">
        <f t="shared" si="372"/>
        <v/>
      </c>
      <c r="U1819" s="177">
        <v>285</v>
      </c>
      <c r="V1819" s="177" t="s">
        <v>3556</v>
      </c>
      <c r="W1819" s="177" t="s">
        <v>3917</v>
      </c>
      <c r="X1819" s="177" t="s">
        <v>2894</v>
      </c>
      <c r="Y1819" s="177" t="s">
        <v>3918</v>
      </c>
      <c r="Z1819" s="177" t="s">
        <v>5221</v>
      </c>
      <c r="AA1819" s="525" t="s">
        <v>3919</v>
      </c>
      <c r="AB1819" s="399" t="str">
        <f t="shared" si="373"/>
        <v>DC1CB31</v>
      </c>
      <c r="AC1819" s="399" t="str">
        <f t="shared" si="374"/>
        <v>DC1CB31-DC</v>
      </c>
      <c r="AD1819" t="str">
        <f>Y1819&amp;"-"&amp;VLOOKUP(AC1819,'LICH THI'!C:AA,9,0)</f>
        <v>65DCQT23204-42469</v>
      </c>
      <c r="AE1819">
        <f t="shared" si="375"/>
        <v>1</v>
      </c>
    </row>
    <row r="1820" spans="1:31" x14ac:dyDescent="0.25">
      <c r="A1820" s="436" t="str">
        <f t="shared" si="365"/>
        <v>DC1CB31-DC-499</v>
      </c>
      <c r="B1820" s="436">
        <f>COUNTIF(AC$4:AC1820,AC1820)</f>
        <v>499</v>
      </c>
      <c r="C1820" s="436" t="str">
        <f t="shared" si="366"/>
        <v>DC1CB31-DC</v>
      </c>
      <c r="D1820" s="436">
        <f>VLOOKUP(C1820,'LICH THI'!C:AA,12,0)</f>
        <v>597</v>
      </c>
      <c r="E1820" s="436">
        <f>VLOOKUP(C1820,'LICH THI'!C:AA,13,0)</f>
        <v>45</v>
      </c>
      <c r="F1820" s="436">
        <f t="shared" si="376"/>
        <v>45</v>
      </c>
      <c r="G1820" s="436">
        <f>VLOOKUP(C1820,'LICH THI'!C:AA,14,0)</f>
        <v>14</v>
      </c>
      <c r="H1820" s="436">
        <f t="shared" si="367"/>
        <v>12</v>
      </c>
      <c r="I1820" s="436" t="str">
        <f t="shared" si="368"/>
        <v>Liễu Văn Thành</v>
      </c>
      <c r="J1820" s="436"/>
      <c r="K1820" s="436">
        <f t="shared" si="369"/>
        <v>13</v>
      </c>
      <c r="L1820" s="436" t="str">
        <f t="shared" si="370"/>
        <v>DC1CB31-DC-13</v>
      </c>
      <c r="M1820" s="436">
        <f t="shared" si="371"/>
        <v>31</v>
      </c>
      <c r="N1820" s="437">
        <f t="shared" si="377"/>
        <v>619</v>
      </c>
      <c r="O1820" s="437"/>
      <c r="P1820" s="430" t="str">
        <f t="shared" si="372"/>
        <v/>
      </c>
      <c r="U1820" s="177">
        <v>285</v>
      </c>
      <c r="V1820" s="177" t="s">
        <v>3556</v>
      </c>
      <c r="W1820" s="177" t="s">
        <v>3917</v>
      </c>
      <c r="X1820" s="177" t="s">
        <v>2894</v>
      </c>
      <c r="Y1820" s="177" t="s">
        <v>3918</v>
      </c>
      <c r="Z1820" s="177" t="s">
        <v>5221</v>
      </c>
      <c r="AA1820" s="525" t="s">
        <v>3919</v>
      </c>
      <c r="AB1820" s="399" t="str">
        <f t="shared" si="373"/>
        <v>DC1CB31</v>
      </c>
      <c r="AC1820" s="399" t="str">
        <f t="shared" si="374"/>
        <v>DC1CB31-DC</v>
      </c>
      <c r="AD1820" t="str">
        <f>Y1820&amp;"-"&amp;VLOOKUP(AC1820,'LICH THI'!C:AA,9,0)</f>
        <v>65DCQT23204-42469</v>
      </c>
      <c r="AE1820">
        <f t="shared" si="375"/>
        <v>1</v>
      </c>
    </row>
    <row r="1821" spans="1:31" x14ac:dyDescent="0.25">
      <c r="A1821" s="436" t="str">
        <f t="shared" si="365"/>
        <v>DC1CB31-DC-500</v>
      </c>
      <c r="B1821" s="436">
        <f>COUNTIF(AC$4:AC1821,AC1821)</f>
        <v>500</v>
      </c>
      <c r="C1821" s="436" t="str">
        <f t="shared" si="366"/>
        <v>DC1CB31-DC</v>
      </c>
      <c r="D1821" s="436">
        <f>VLOOKUP(C1821,'LICH THI'!C:AA,12,0)</f>
        <v>597</v>
      </c>
      <c r="E1821" s="436">
        <f>VLOOKUP(C1821,'LICH THI'!C:AA,13,0)</f>
        <v>45</v>
      </c>
      <c r="F1821" s="436">
        <f t="shared" si="376"/>
        <v>45</v>
      </c>
      <c r="G1821" s="436">
        <f>VLOOKUP(C1821,'LICH THI'!C:AA,14,0)</f>
        <v>14</v>
      </c>
      <c r="H1821" s="436">
        <f t="shared" si="367"/>
        <v>12</v>
      </c>
      <c r="I1821" s="436" t="str">
        <f t="shared" si="368"/>
        <v>Nguyễn Tuấn Thành</v>
      </c>
      <c r="J1821" s="436"/>
      <c r="K1821" s="436">
        <f t="shared" si="369"/>
        <v>13</v>
      </c>
      <c r="L1821" s="436" t="str">
        <f t="shared" si="370"/>
        <v>DC1CB31-DC-13</v>
      </c>
      <c r="M1821" s="436">
        <f t="shared" si="371"/>
        <v>31</v>
      </c>
      <c r="N1821" s="437">
        <f t="shared" si="377"/>
        <v>620</v>
      </c>
      <c r="O1821" s="437"/>
      <c r="P1821" s="430" t="str">
        <f t="shared" si="372"/>
        <v/>
      </c>
      <c r="U1821" s="177">
        <v>201</v>
      </c>
      <c r="V1821" s="177" t="s">
        <v>3467</v>
      </c>
      <c r="W1821" s="177" t="s">
        <v>3475</v>
      </c>
      <c r="X1821" s="177" t="s">
        <v>2894</v>
      </c>
      <c r="Y1821" s="177" t="s">
        <v>3476</v>
      </c>
      <c r="Z1821" s="177" t="s">
        <v>5221</v>
      </c>
      <c r="AA1821" s="525" t="s">
        <v>3477</v>
      </c>
      <c r="AB1821" s="399" t="str">
        <f t="shared" si="373"/>
        <v>DC1CB31</v>
      </c>
      <c r="AC1821" s="399" t="str">
        <f t="shared" si="374"/>
        <v>DC1CB31-DC</v>
      </c>
      <c r="AD1821" t="str">
        <f>Y1821&amp;"-"&amp;VLOOKUP(AC1821,'LICH THI'!C:AA,9,0)</f>
        <v>65DCDB21718-42469</v>
      </c>
      <c r="AE1821">
        <f t="shared" si="375"/>
        <v>1</v>
      </c>
    </row>
    <row r="1822" spans="1:31" x14ac:dyDescent="0.25">
      <c r="A1822" s="436" t="str">
        <f t="shared" si="365"/>
        <v>DC1CB31-DC-501</v>
      </c>
      <c r="B1822" s="436">
        <f>COUNTIF(AC$4:AC1822,AC1822)</f>
        <v>501</v>
      </c>
      <c r="C1822" s="436" t="str">
        <f t="shared" si="366"/>
        <v>DC1CB31-DC</v>
      </c>
      <c r="D1822" s="436">
        <f>VLOOKUP(C1822,'LICH THI'!C:AA,12,0)</f>
        <v>597</v>
      </c>
      <c r="E1822" s="436">
        <f>VLOOKUP(C1822,'LICH THI'!C:AA,13,0)</f>
        <v>45</v>
      </c>
      <c r="F1822" s="436">
        <f t="shared" si="376"/>
        <v>45</v>
      </c>
      <c r="G1822" s="436">
        <f>VLOOKUP(C1822,'LICH THI'!C:AA,14,0)</f>
        <v>14</v>
      </c>
      <c r="H1822" s="436">
        <f t="shared" si="367"/>
        <v>12</v>
      </c>
      <c r="I1822" s="436" t="str">
        <f t="shared" si="368"/>
        <v>Nguyễn Tuấn Thành</v>
      </c>
      <c r="J1822" s="436"/>
      <c r="K1822" s="436">
        <f t="shared" si="369"/>
        <v>13</v>
      </c>
      <c r="L1822" s="436" t="str">
        <f t="shared" si="370"/>
        <v>DC1CB31-DC-13</v>
      </c>
      <c r="M1822" s="436">
        <f t="shared" si="371"/>
        <v>31</v>
      </c>
      <c r="N1822" s="437">
        <f t="shared" si="377"/>
        <v>621</v>
      </c>
      <c r="O1822" s="437"/>
      <c r="P1822" s="430" t="str">
        <f t="shared" si="372"/>
        <v/>
      </c>
      <c r="U1822" s="177">
        <v>201</v>
      </c>
      <c r="V1822" s="177" t="s">
        <v>3467</v>
      </c>
      <c r="W1822" s="177" t="s">
        <v>3475</v>
      </c>
      <c r="X1822" s="177" t="s">
        <v>2894</v>
      </c>
      <c r="Y1822" s="177" t="s">
        <v>3476</v>
      </c>
      <c r="Z1822" s="177" t="s">
        <v>5221</v>
      </c>
      <c r="AA1822" s="525" t="s">
        <v>3477</v>
      </c>
      <c r="AB1822" s="399" t="str">
        <f t="shared" si="373"/>
        <v>DC1CB31</v>
      </c>
      <c r="AC1822" s="399" t="str">
        <f t="shared" si="374"/>
        <v>DC1CB31-DC</v>
      </c>
      <c r="AD1822" t="str">
        <f>Y1822&amp;"-"&amp;VLOOKUP(AC1822,'LICH THI'!C:AA,9,0)</f>
        <v>65DCDB21718-42469</v>
      </c>
      <c r="AE1822">
        <f t="shared" si="375"/>
        <v>1</v>
      </c>
    </row>
    <row r="1823" spans="1:31" x14ac:dyDescent="0.25">
      <c r="A1823" s="436" t="str">
        <f t="shared" si="365"/>
        <v>DC1CB31-DC-502</v>
      </c>
      <c r="B1823" s="436">
        <f>COUNTIF(AC$4:AC1823,AC1823)</f>
        <v>502</v>
      </c>
      <c r="C1823" s="436" t="str">
        <f t="shared" si="366"/>
        <v>DC1CB31-DC</v>
      </c>
      <c r="D1823" s="436">
        <f>VLOOKUP(C1823,'LICH THI'!C:AA,12,0)</f>
        <v>597</v>
      </c>
      <c r="E1823" s="436">
        <f>VLOOKUP(C1823,'LICH THI'!C:AA,13,0)</f>
        <v>45</v>
      </c>
      <c r="F1823" s="436">
        <f t="shared" si="376"/>
        <v>45</v>
      </c>
      <c r="G1823" s="436">
        <f>VLOOKUP(C1823,'LICH THI'!C:AA,14,0)</f>
        <v>14</v>
      </c>
      <c r="H1823" s="436">
        <f t="shared" si="367"/>
        <v>12</v>
      </c>
      <c r="I1823" s="436" t="str">
        <f t="shared" si="368"/>
        <v>Phạm Công Thành</v>
      </c>
      <c r="J1823" s="436"/>
      <c r="K1823" s="436">
        <f t="shared" si="369"/>
        <v>13</v>
      </c>
      <c r="L1823" s="436" t="str">
        <f t="shared" si="370"/>
        <v>DC1CB31-DC-13</v>
      </c>
      <c r="M1823" s="436">
        <f t="shared" si="371"/>
        <v>31</v>
      </c>
      <c r="N1823" s="437">
        <f t="shared" si="377"/>
        <v>622</v>
      </c>
      <c r="O1823" s="437"/>
      <c r="P1823" s="430" t="str">
        <f t="shared" si="372"/>
        <v/>
      </c>
      <c r="U1823" s="177">
        <v>11</v>
      </c>
      <c r="V1823" s="177" t="s">
        <v>2825</v>
      </c>
      <c r="W1823" s="177" t="s">
        <v>3645</v>
      </c>
      <c r="X1823" s="177" t="s">
        <v>2894</v>
      </c>
      <c r="Y1823" s="177" t="s">
        <v>6176</v>
      </c>
      <c r="Z1823" s="177" t="s">
        <v>5221</v>
      </c>
      <c r="AA1823" s="525" t="s">
        <v>4595</v>
      </c>
      <c r="AB1823" s="399" t="str">
        <f t="shared" si="373"/>
        <v>DC1CB31</v>
      </c>
      <c r="AC1823" s="399" t="str">
        <f t="shared" si="374"/>
        <v>DC1CB31-DC</v>
      </c>
      <c r="AD1823" t="str">
        <f>Y1823&amp;"-"&amp;VLOOKUP(AC1823,'LICH THI'!C:AA,9,0)</f>
        <v>64DCCD3165-42469</v>
      </c>
      <c r="AE1823">
        <f t="shared" si="375"/>
        <v>1</v>
      </c>
    </row>
    <row r="1824" spans="1:31" x14ac:dyDescent="0.25">
      <c r="A1824" s="436" t="str">
        <f t="shared" si="365"/>
        <v>DC1CB31-DC-503</v>
      </c>
      <c r="B1824" s="436">
        <f>COUNTIF(AC$4:AC1824,AC1824)</f>
        <v>503</v>
      </c>
      <c r="C1824" s="436" t="str">
        <f t="shared" si="366"/>
        <v>DC1CB31-DC</v>
      </c>
      <c r="D1824" s="436">
        <f>VLOOKUP(C1824,'LICH THI'!C:AA,12,0)</f>
        <v>597</v>
      </c>
      <c r="E1824" s="436">
        <f>VLOOKUP(C1824,'LICH THI'!C:AA,13,0)</f>
        <v>45</v>
      </c>
      <c r="F1824" s="436">
        <f t="shared" si="376"/>
        <v>45</v>
      </c>
      <c r="G1824" s="436">
        <f>VLOOKUP(C1824,'LICH THI'!C:AA,14,0)</f>
        <v>14</v>
      </c>
      <c r="H1824" s="436">
        <f t="shared" si="367"/>
        <v>12</v>
      </c>
      <c r="I1824" s="436" t="str">
        <f t="shared" si="368"/>
        <v>Phạm Công Thành</v>
      </c>
      <c r="J1824" s="436"/>
      <c r="K1824" s="436">
        <f t="shared" si="369"/>
        <v>13</v>
      </c>
      <c r="L1824" s="436" t="str">
        <f t="shared" si="370"/>
        <v>DC1CB31-DC-13</v>
      </c>
      <c r="M1824" s="436">
        <f t="shared" si="371"/>
        <v>31</v>
      </c>
      <c r="N1824" s="437">
        <f t="shared" si="377"/>
        <v>623</v>
      </c>
      <c r="O1824" s="437"/>
      <c r="P1824" s="430" t="str">
        <f t="shared" si="372"/>
        <v/>
      </c>
      <c r="U1824" s="177">
        <v>11</v>
      </c>
      <c r="V1824" s="177" t="s">
        <v>2825</v>
      </c>
      <c r="W1824" s="177" t="s">
        <v>3645</v>
      </c>
      <c r="X1824" s="177" t="s">
        <v>2894</v>
      </c>
      <c r="Y1824" s="177" t="s">
        <v>6176</v>
      </c>
      <c r="Z1824" s="177" t="s">
        <v>5221</v>
      </c>
      <c r="AA1824" s="525" t="s">
        <v>4595</v>
      </c>
      <c r="AB1824" s="399" t="str">
        <f t="shared" si="373"/>
        <v>DC1CB31</v>
      </c>
      <c r="AC1824" s="399" t="str">
        <f t="shared" si="374"/>
        <v>DC1CB31-DC</v>
      </c>
      <c r="AD1824" t="str">
        <f>Y1824&amp;"-"&amp;VLOOKUP(AC1824,'LICH THI'!C:AA,9,0)</f>
        <v>64DCCD3165-42469</v>
      </c>
      <c r="AE1824">
        <f t="shared" si="375"/>
        <v>1</v>
      </c>
    </row>
    <row r="1825" spans="1:31" x14ac:dyDescent="0.25">
      <c r="A1825" s="436" t="str">
        <f t="shared" si="365"/>
        <v>DC1CB31-DC-504</v>
      </c>
      <c r="B1825" s="436">
        <f>COUNTIF(AC$4:AC1825,AC1825)</f>
        <v>504</v>
      </c>
      <c r="C1825" s="436" t="str">
        <f t="shared" si="366"/>
        <v>DC1CB31-DC</v>
      </c>
      <c r="D1825" s="436">
        <f>VLOOKUP(C1825,'LICH THI'!C:AA,12,0)</f>
        <v>597</v>
      </c>
      <c r="E1825" s="436">
        <f>VLOOKUP(C1825,'LICH THI'!C:AA,13,0)</f>
        <v>45</v>
      </c>
      <c r="F1825" s="436">
        <f t="shared" si="376"/>
        <v>45</v>
      </c>
      <c r="G1825" s="436">
        <f>VLOOKUP(C1825,'LICH THI'!C:AA,14,0)</f>
        <v>14</v>
      </c>
      <c r="H1825" s="436">
        <f t="shared" si="367"/>
        <v>12</v>
      </c>
      <c r="I1825" s="436" t="str">
        <f t="shared" si="368"/>
        <v>Thái Hữu Thành</v>
      </c>
      <c r="J1825" s="436"/>
      <c r="K1825" s="436">
        <f t="shared" si="369"/>
        <v>13</v>
      </c>
      <c r="L1825" s="436" t="str">
        <f t="shared" si="370"/>
        <v>DC1CB31-DC-13</v>
      </c>
      <c r="M1825" s="436">
        <f t="shared" si="371"/>
        <v>31</v>
      </c>
      <c r="N1825" s="437">
        <f t="shared" si="377"/>
        <v>624</v>
      </c>
      <c r="O1825" s="437"/>
      <c r="P1825" s="430" t="str">
        <f t="shared" si="372"/>
        <v/>
      </c>
      <c r="U1825" s="177">
        <v>216</v>
      </c>
      <c r="V1825" s="177" t="s">
        <v>3478</v>
      </c>
      <c r="W1825" s="177" t="s">
        <v>6264</v>
      </c>
      <c r="X1825" s="177" t="s">
        <v>2894</v>
      </c>
      <c r="Y1825" s="177" t="s">
        <v>6265</v>
      </c>
      <c r="Z1825" s="177" t="s">
        <v>5221</v>
      </c>
      <c r="AA1825" s="525" t="s">
        <v>6266</v>
      </c>
      <c r="AB1825" s="399" t="str">
        <f t="shared" si="373"/>
        <v>DC1CB31</v>
      </c>
      <c r="AC1825" s="399" t="str">
        <f t="shared" si="374"/>
        <v>DC1CB31-DC</v>
      </c>
      <c r="AD1825" t="str">
        <f>Y1825&amp;"-"&amp;VLOOKUP(AC1825,'LICH THI'!C:AA,9,0)</f>
        <v>65DCDD23092-42469</v>
      </c>
      <c r="AE1825">
        <f t="shared" si="375"/>
        <v>1</v>
      </c>
    </row>
    <row r="1826" spans="1:31" x14ac:dyDescent="0.25">
      <c r="A1826" s="436" t="str">
        <f t="shared" si="365"/>
        <v>DC1CB31-DC-505</v>
      </c>
      <c r="B1826" s="436">
        <f>COUNTIF(AC$4:AC1826,AC1826)</f>
        <v>505</v>
      </c>
      <c r="C1826" s="436" t="str">
        <f t="shared" si="366"/>
        <v>DC1CB31-DC</v>
      </c>
      <c r="D1826" s="436">
        <f>VLOOKUP(C1826,'LICH THI'!C:AA,12,0)</f>
        <v>597</v>
      </c>
      <c r="E1826" s="436">
        <f>VLOOKUP(C1826,'LICH THI'!C:AA,13,0)</f>
        <v>45</v>
      </c>
      <c r="F1826" s="436">
        <f t="shared" si="376"/>
        <v>45</v>
      </c>
      <c r="G1826" s="436">
        <f>VLOOKUP(C1826,'LICH THI'!C:AA,14,0)</f>
        <v>14</v>
      </c>
      <c r="H1826" s="436">
        <f t="shared" si="367"/>
        <v>12</v>
      </c>
      <c r="I1826" s="436" t="str">
        <f t="shared" si="368"/>
        <v>Thái Hữu Thành</v>
      </c>
      <c r="J1826" s="436"/>
      <c r="K1826" s="436">
        <f t="shared" si="369"/>
        <v>13</v>
      </c>
      <c r="L1826" s="436" t="str">
        <f t="shared" si="370"/>
        <v>DC1CB31-DC-13</v>
      </c>
      <c r="M1826" s="436">
        <f t="shared" si="371"/>
        <v>31</v>
      </c>
      <c r="N1826" s="437">
        <f t="shared" si="377"/>
        <v>625</v>
      </c>
      <c r="O1826" s="437"/>
      <c r="P1826" s="430" t="str">
        <f t="shared" si="372"/>
        <v/>
      </c>
      <c r="U1826" s="177">
        <v>216</v>
      </c>
      <c r="V1826" s="177" t="s">
        <v>3478</v>
      </c>
      <c r="W1826" s="177" t="s">
        <v>6264</v>
      </c>
      <c r="X1826" s="177" t="s">
        <v>2894</v>
      </c>
      <c r="Y1826" s="177" t="s">
        <v>6265</v>
      </c>
      <c r="Z1826" s="177" t="s">
        <v>5221</v>
      </c>
      <c r="AA1826" s="525" t="s">
        <v>6266</v>
      </c>
      <c r="AB1826" s="399" t="str">
        <f t="shared" si="373"/>
        <v>DC1CB31</v>
      </c>
      <c r="AC1826" s="399" t="str">
        <f t="shared" si="374"/>
        <v>DC1CB31-DC</v>
      </c>
      <c r="AD1826" t="str">
        <f>Y1826&amp;"-"&amp;VLOOKUP(AC1826,'LICH THI'!C:AA,9,0)</f>
        <v>65DCDD23092-42469</v>
      </c>
      <c r="AE1826">
        <f t="shared" si="375"/>
        <v>1</v>
      </c>
    </row>
    <row r="1827" spans="1:31" x14ac:dyDescent="0.25">
      <c r="A1827" s="436" t="str">
        <f t="shared" si="365"/>
        <v>DC1CB31-DC-506</v>
      </c>
      <c r="B1827" s="436">
        <f>COUNTIF(AC$4:AC1827,AC1827)</f>
        <v>506</v>
      </c>
      <c r="C1827" s="436" t="str">
        <f t="shared" si="366"/>
        <v>DC1CB31-DC</v>
      </c>
      <c r="D1827" s="436">
        <f>VLOOKUP(C1827,'LICH THI'!C:AA,12,0)</f>
        <v>597</v>
      </c>
      <c r="E1827" s="436">
        <f>VLOOKUP(C1827,'LICH THI'!C:AA,13,0)</f>
        <v>45</v>
      </c>
      <c r="F1827" s="436">
        <f t="shared" si="376"/>
        <v>45</v>
      </c>
      <c r="G1827" s="436">
        <f>VLOOKUP(C1827,'LICH THI'!C:AA,14,0)</f>
        <v>14</v>
      </c>
      <c r="H1827" s="436">
        <f t="shared" si="367"/>
        <v>12</v>
      </c>
      <c r="I1827" s="436" t="str">
        <f t="shared" si="368"/>
        <v>Bùi Phương Thảo</v>
      </c>
      <c r="J1827" s="436"/>
      <c r="K1827" s="436">
        <f t="shared" si="369"/>
        <v>13</v>
      </c>
      <c r="L1827" s="436" t="str">
        <f t="shared" si="370"/>
        <v>DC1CB31-DC-13</v>
      </c>
      <c r="M1827" s="436">
        <f t="shared" si="371"/>
        <v>31</v>
      </c>
      <c r="N1827" s="437">
        <f t="shared" si="377"/>
        <v>626</v>
      </c>
      <c r="O1827" s="437"/>
      <c r="P1827" s="430" t="str">
        <f t="shared" si="372"/>
        <v/>
      </c>
      <c r="U1827" s="177">
        <v>138</v>
      </c>
      <c r="V1827" s="177" t="s">
        <v>3381</v>
      </c>
      <c r="W1827" s="177" t="s">
        <v>5711</v>
      </c>
      <c r="X1827" s="177" t="s">
        <v>2620</v>
      </c>
      <c r="Y1827" s="177" t="s">
        <v>5712</v>
      </c>
      <c r="Z1827" s="177" t="s">
        <v>5221</v>
      </c>
      <c r="AA1827" s="525" t="s">
        <v>3767</v>
      </c>
      <c r="AB1827" s="399" t="str">
        <f t="shared" si="373"/>
        <v>DC1CB31</v>
      </c>
      <c r="AC1827" s="399" t="str">
        <f t="shared" si="374"/>
        <v>DC1CB31-DC</v>
      </c>
      <c r="AD1827" t="str">
        <f>Y1827&amp;"-"&amp;VLOOKUP(AC1827,'LICH THI'!C:AA,9,0)</f>
        <v>64DCKT3291-42469</v>
      </c>
      <c r="AE1827">
        <f t="shared" si="375"/>
        <v>1</v>
      </c>
    </row>
    <row r="1828" spans="1:31" x14ac:dyDescent="0.25">
      <c r="A1828" s="436" t="str">
        <f t="shared" si="365"/>
        <v>DC1CB31-DC-507</v>
      </c>
      <c r="B1828" s="436">
        <f>COUNTIF(AC$4:AC1828,AC1828)</f>
        <v>507</v>
      </c>
      <c r="C1828" s="436" t="str">
        <f t="shared" si="366"/>
        <v>DC1CB31-DC</v>
      </c>
      <c r="D1828" s="436">
        <f>VLOOKUP(C1828,'LICH THI'!C:AA,12,0)</f>
        <v>597</v>
      </c>
      <c r="E1828" s="436">
        <f>VLOOKUP(C1828,'LICH THI'!C:AA,13,0)</f>
        <v>45</v>
      </c>
      <c r="F1828" s="436">
        <f t="shared" si="376"/>
        <v>45</v>
      </c>
      <c r="G1828" s="436">
        <f>VLOOKUP(C1828,'LICH THI'!C:AA,14,0)</f>
        <v>14</v>
      </c>
      <c r="H1828" s="436">
        <f t="shared" si="367"/>
        <v>12</v>
      </c>
      <c r="I1828" s="436" t="str">
        <f t="shared" si="368"/>
        <v>Bùi Phương Thảo</v>
      </c>
      <c r="J1828" s="436"/>
      <c r="K1828" s="436">
        <f t="shared" si="369"/>
        <v>13</v>
      </c>
      <c r="L1828" s="436" t="str">
        <f t="shared" si="370"/>
        <v>DC1CB31-DC-13</v>
      </c>
      <c r="M1828" s="436">
        <f t="shared" si="371"/>
        <v>31</v>
      </c>
      <c r="N1828" s="437">
        <f t="shared" si="377"/>
        <v>627</v>
      </c>
      <c r="O1828" s="437"/>
      <c r="P1828" s="430" t="str">
        <f t="shared" si="372"/>
        <v/>
      </c>
      <c r="U1828" s="177">
        <v>138</v>
      </c>
      <c r="V1828" s="177" t="s">
        <v>3381</v>
      </c>
      <c r="W1828" s="177" t="s">
        <v>5711</v>
      </c>
      <c r="X1828" s="177" t="s">
        <v>2620</v>
      </c>
      <c r="Y1828" s="177" t="s">
        <v>5712</v>
      </c>
      <c r="Z1828" s="177" t="s">
        <v>5221</v>
      </c>
      <c r="AA1828" s="525" t="s">
        <v>3767</v>
      </c>
      <c r="AB1828" s="399" t="str">
        <f t="shared" si="373"/>
        <v>DC1CB31</v>
      </c>
      <c r="AC1828" s="399" t="str">
        <f t="shared" si="374"/>
        <v>DC1CB31-DC</v>
      </c>
      <c r="AD1828" t="str">
        <f>Y1828&amp;"-"&amp;VLOOKUP(AC1828,'LICH THI'!C:AA,9,0)</f>
        <v>64DCKT3291-42469</v>
      </c>
      <c r="AE1828">
        <f t="shared" si="375"/>
        <v>1</v>
      </c>
    </row>
    <row r="1829" spans="1:31" x14ac:dyDescent="0.25">
      <c r="A1829" s="436" t="str">
        <f t="shared" si="365"/>
        <v>DC1CB31-DC-508</v>
      </c>
      <c r="B1829" s="436">
        <f>COUNTIF(AC$4:AC1829,AC1829)</f>
        <v>508</v>
      </c>
      <c r="C1829" s="436" t="str">
        <f t="shared" si="366"/>
        <v>DC1CB31-DC</v>
      </c>
      <c r="D1829" s="436">
        <f>VLOOKUP(C1829,'LICH THI'!C:AA,12,0)</f>
        <v>597</v>
      </c>
      <c r="E1829" s="436">
        <f>VLOOKUP(C1829,'LICH THI'!C:AA,13,0)</f>
        <v>45</v>
      </c>
      <c r="F1829" s="436">
        <f t="shared" si="376"/>
        <v>45</v>
      </c>
      <c r="G1829" s="436">
        <f>VLOOKUP(C1829,'LICH THI'!C:AA,14,0)</f>
        <v>14</v>
      </c>
      <c r="H1829" s="436">
        <f t="shared" si="367"/>
        <v>12</v>
      </c>
      <c r="I1829" s="436" t="str">
        <f t="shared" si="368"/>
        <v>Cao Phương Thảo</v>
      </c>
      <c r="J1829" s="436"/>
      <c r="K1829" s="436">
        <f t="shared" si="369"/>
        <v>13</v>
      </c>
      <c r="L1829" s="436" t="str">
        <f t="shared" si="370"/>
        <v>DC1CB31-DC-13</v>
      </c>
      <c r="M1829" s="436">
        <f t="shared" si="371"/>
        <v>31</v>
      </c>
      <c r="N1829" s="437">
        <f t="shared" si="377"/>
        <v>628</v>
      </c>
      <c r="O1829" s="437"/>
      <c r="P1829" s="430" t="str">
        <f t="shared" si="372"/>
        <v/>
      </c>
      <c r="U1829" s="177">
        <v>267</v>
      </c>
      <c r="V1829" s="177" t="s">
        <v>3509</v>
      </c>
      <c r="W1829" s="177" t="s">
        <v>4743</v>
      </c>
      <c r="X1829" s="177" t="s">
        <v>2620</v>
      </c>
      <c r="Y1829" s="177" t="s">
        <v>5315</v>
      </c>
      <c r="Z1829" s="177" t="s">
        <v>5221</v>
      </c>
      <c r="AA1829" s="525" t="s">
        <v>5316</v>
      </c>
      <c r="AB1829" s="399" t="str">
        <f t="shared" si="373"/>
        <v>DC1CB31</v>
      </c>
      <c r="AC1829" s="399" t="str">
        <f t="shared" si="374"/>
        <v>DC1CB31-DC</v>
      </c>
      <c r="AD1829" t="str">
        <f>Y1829&amp;"-"&amp;VLOOKUP(AC1829,'LICH THI'!C:AA,9,0)</f>
        <v>65DCKX22157-42469</v>
      </c>
      <c r="AE1829">
        <f t="shared" si="375"/>
        <v>1</v>
      </c>
    </row>
    <row r="1830" spans="1:31" x14ac:dyDescent="0.25">
      <c r="A1830" s="436" t="str">
        <f t="shared" si="365"/>
        <v>DC1CB31-DC-509</v>
      </c>
      <c r="B1830" s="436">
        <f>COUNTIF(AC$4:AC1830,AC1830)</f>
        <v>509</v>
      </c>
      <c r="C1830" s="436" t="str">
        <f t="shared" si="366"/>
        <v>DC1CB31-DC</v>
      </c>
      <c r="D1830" s="436">
        <f>VLOOKUP(C1830,'LICH THI'!C:AA,12,0)</f>
        <v>597</v>
      </c>
      <c r="E1830" s="436">
        <f>VLOOKUP(C1830,'LICH THI'!C:AA,13,0)</f>
        <v>45</v>
      </c>
      <c r="F1830" s="436">
        <f t="shared" si="376"/>
        <v>45</v>
      </c>
      <c r="G1830" s="436">
        <f>VLOOKUP(C1830,'LICH THI'!C:AA,14,0)</f>
        <v>14</v>
      </c>
      <c r="H1830" s="436">
        <f t="shared" si="367"/>
        <v>12</v>
      </c>
      <c r="I1830" s="436" t="str">
        <f t="shared" si="368"/>
        <v>Cao Phương Thảo</v>
      </c>
      <c r="J1830" s="436"/>
      <c r="K1830" s="436">
        <f t="shared" si="369"/>
        <v>13</v>
      </c>
      <c r="L1830" s="436" t="str">
        <f t="shared" si="370"/>
        <v>DC1CB31-DC-13</v>
      </c>
      <c r="M1830" s="436">
        <f t="shared" si="371"/>
        <v>31</v>
      </c>
      <c r="N1830" s="437">
        <f t="shared" si="377"/>
        <v>629</v>
      </c>
      <c r="O1830" s="437"/>
      <c r="P1830" s="430" t="str">
        <f t="shared" si="372"/>
        <v/>
      </c>
      <c r="U1830" s="177">
        <v>267</v>
      </c>
      <c r="V1830" s="177" t="s">
        <v>3509</v>
      </c>
      <c r="W1830" s="177" t="s">
        <v>4743</v>
      </c>
      <c r="X1830" s="177" t="s">
        <v>2620</v>
      </c>
      <c r="Y1830" s="177" t="s">
        <v>5315</v>
      </c>
      <c r="Z1830" s="177" t="s">
        <v>5221</v>
      </c>
      <c r="AA1830" s="525" t="s">
        <v>5316</v>
      </c>
      <c r="AB1830" s="399" t="str">
        <f t="shared" si="373"/>
        <v>DC1CB31</v>
      </c>
      <c r="AC1830" s="399" t="str">
        <f t="shared" si="374"/>
        <v>DC1CB31-DC</v>
      </c>
      <c r="AD1830" t="str">
        <f>Y1830&amp;"-"&amp;VLOOKUP(AC1830,'LICH THI'!C:AA,9,0)</f>
        <v>65DCKX22157-42469</v>
      </c>
      <c r="AE1830">
        <f t="shared" si="375"/>
        <v>1</v>
      </c>
    </row>
    <row r="1831" spans="1:31" x14ac:dyDescent="0.25">
      <c r="A1831" s="436" t="str">
        <f t="shared" si="365"/>
        <v>DC1CB31-DC-510</v>
      </c>
      <c r="B1831" s="436">
        <f>COUNTIF(AC$4:AC1831,AC1831)</f>
        <v>510</v>
      </c>
      <c r="C1831" s="436" t="str">
        <f t="shared" si="366"/>
        <v>DC1CB31-DC</v>
      </c>
      <c r="D1831" s="436">
        <f>VLOOKUP(C1831,'LICH THI'!C:AA,12,0)</f>
        <v>597</v>
      </c>
      <c r="E1831" s="436">
        <f>VLOOKUP(C1831,'LICH THI'!C:AA,13,0)</f>
        <v>45</v>
      </c>
      <c r="F1831" s="436">
        <f t="shared" si="376"/>
        <v>45</v>
      </c>
      <c r="G1831" s="436">
        <f>VLOOKUP(C1831,'LICH THI'!C:AA,14,0)</f>
        <v>14</v>
      </c>
      <c r="H1831" s="436">
        <f t="shared" si="367"/>
        <v>12</v>
      </c>
      <c r="I1831" s="436" t="str">
        <f t="shared" si="368"/>
        <v>Hoàng Trí Thảo</v>
      </c>
      <c r="J1831" s="436"/>
      <c r="K1831" s="436">
        <f t="shared" si="369"/>
        <v>13</v>
      </c>
      <c r="L1831" s="436" t="str">
        <f t="shared" si="370"/>
        <v>DC1CB31-DC-13</v>
      </c>
      <c r="M1831" s="436">
        <f t="shared" si="371"/>
        <v>31</v>
      </c>
      <c r="N1831" s="437">
        <f t="shared" si="377"/>
        <v>630</v>
      </c>
      <c r="O1831" s="437"/>
      <c r="P1831" s="430" t="str">
        <f t="shared" si="372"/>
        <v/>
      </c>
      <c r="U1831" s="177">
        <v>79</v>
      </c>
      <c r="V1831" s="177" t="s">
        <v>3325</v>
      </c>
      <c r="W1831" s="177" t="s">
        <v>5881</v>
      </c>
      <c r="X1831" s="177" t="s">
        <v>2620</v>
      </c>
      <c r="Y1831" s="177" t="s">
        <v>5882</v>
      </c>
      <c r="Z1831" s="177" t="s">
        <v>5221</v>
      </c>
      <c r="AA1831" s="525" t="s">
        <v>5717</v>
      </c>
      <c r="AB1831" s="399" t="str">
        <f t="shared" si="373"/>
        <v>DC1CB31</v>
      </c>
      <c r="AC1831" s="399" t="str">
        <f t="shared" si="374"/>
        <v>DC1CB31-DC</v>
      </c>
      <c r="AD1831" t="str">
        <f>Y1831&amp;"-"&amp;VLOOKUP(AC1831,'LICH THI'!C:AA,9,0)</f>
        <v>64DCDT3065-42469</v>
      </c>
      <c r="AE1831">
        <f t="shared" si="375"/>
        <v>1</v>
      </c>
    </row>
    <row r="1832" spans="1:31" x14ac:dyDescent="0.25">
      <c r="A1832" s="436" t="str">
        <f t="shared" si="365"/>
        <v>DC1CB31-DC-511</v>
      </c>
      <c r="B1832" s="436">
        <f>COUNTIF(AC$4:AC1832,AC1832)</f>
        <v>511</v>
      </c>
      <c r="C1832" s="436" t="str">
        <f t="shared" si="366"/>
        <v>DC1CB31-DC</v>
      </c>
      <c r="D1832" s="436">
        <f>VLOOKUP(C1832,'LICH THI'!C:AA,12,0)</f>
        <v>597</v>
      </c>
      <c r="E1832" s="436">
        <f>VLOOKUP(C1832,'LICH THI'!C:AA,13,0)</f>
        <v>45</v>
      </c>
      <c r="F1832" s="436">
        <f t="shared" si="376"/>
        <v>45</v>
      </c>
      <c r="G1832" s="436">
        <f>VLOOKUP(C1832,'LICH THI'!C:AA,14,0)</f>
        <v>14</v>
      </c>
      <c r="H1832" s="436">
        <f t="shared" si="367"/>
        <v>12</v>
      </c>
      <c r="I1832" s="436" t="str">
        <f t="shared" si="368"/>
        <v>Hoàng Trí Thảo</v>
      </c>
      <c r="J1832" s="436"/>
      <c r="K1832" s="436">
        <f t="shared" si="369"/>
        <v>13</v>
      </c>
      <c r="L1832" s="436" t="str">
        <f t="shared" si="370"/>
        <v>DC1CB31-DC-13</v>
      </c>
      <c r="M1832" s="436">
        <f t="shared" si="371"/>
        <v>31</v>
      </c>
      <c r="N1832" s="437">
        <f t="shared" si="377"/>
        <v>631</v>
      </c>
      <c r="O1832" s="437"/>
      <c r="P1832" s="430" t="str">
        <f t="shared" si="372"/>
        <v/>
      </c>
      <c r="U1832" s="177">
        <v>79</v>
      </c>
      <c r="V1832" s="177" t="s">
        <v>3325</v>
      </c>
      <c r="W1832" s="177" t="s">
        <v>5881</v>
      </c>
      <c r="X1832" s="177" t="s">
        <v>2620</v>
      </c>
      <c r="Y1832" s="177" t="s">
        <v>5882</v>
      </c>
      <c r="Z1832" s="177" t="s">
        <v>5221</v>
      </c>
      <c r="AA1832" s="525" t="s">
        <v>5717</v>
      </c>
      <c r="AB1832" s="399" t="str">
        <f t="shared" si="373"/>
        <v>DC1CB31</v>
      </c>
      <c r="AC1832" s="399" t="str">
        <f t="shared" si="374"/>
        <v>DC1CB31-DC</v>
      </c>
      <c r="AD1832" t="str">
        <f>Y1832&amp;"-"&amp;VLOOKUP(AC1832,'LICH THI'!C:AA,9,0)</f>
        <v>64DCDT3065-42469</v>
      </c>
      <c r="AE1832">
        <f t="shared" si="375"/>
        <v>1</v>
      </c>
    </row>
    <row r="1833" spans="1:31" x14ac:dyDescent="0.25">
      <c r="A1833" s="436" t="str">
        <f t="shared" si="365"/>
        <v>DC1CB31-DC-512</v>
      </c>
      <c r="B1833" s="436">
        <f>COUNTIF(AC$4:AC1833,AC1833)</f>
        <v>512</v>
      </c>
      <c r="C1833" s="436" t="str">
        <f t="shared" si="366"/>
        <v>DC1CB31-DC</v>
      </c>
      <c r="D1833" s="436">
        <f>VLOOKUP(C1833,'LICH THI'!C:AA,12,0)</f>
        <v>597</v>
      </c>
      <c r="E1833" s="436">
        <f>VLOOKUP(C1833,'LICH THI'!C:AA,13,0)</f>
        <v>45</v>
      </c>
      <c r="F1833" s="436">
        <f t="shared" si="376"/>
        <v>45</v>
      </c>
      <c r="G1833" s="436">
        <f>VLOOKUP(C1833,'LICH THI'!C:AA,14,0)</f>
        <v>14</v>
      </c>
      <c r="H1833" s="436">
        <f t="shared" si="367"/>
        <v>12</v>
      </c>
      <c r="I1833" s="436" t="str">
        <f t="shared" si="368"/>
        <v>Nguyễn Phương Thảo</v>
      </c>
      <c r="J1833" s="436"/>
      <c r="K1833" s="436">
        <f t="shared" si="369"/>
        <v>13</v>
      </c>
      <c r="L1833" s="436" t="str">
        <f t="shared" si="370"/>
        <v>DC1CB31-DC-13</v>
      </c>
      <c r="M1833" s="436">
        <f t="shared" si="371"/>
        <v>31</v>
      </c>
      <c r="N1833" s="437">
        <f t="shared" si="377"/>
        <v>632</v>
      </c>
      <c r="O1833" s="437"/>
      <c r="P1833" s="430" t="str">
        <f t="shared" si="372"/>
        <v/>
      </c>
      <c r="U1833" s="177">
        <v>111</v>
      </c>
      <c r="V1833" s="177" t="s">
        <v>3378</v>
      </c>
      <c r="W1833" s="177" t="s">
        <v>4086</v>
      </c>
      <c r="X1833" s="177" t="s">
        <v>2620</v>
      </c>
      <c r="Y1833" s="177" t="s">
        <v>4551</v>
      </c>
      <c r="Z1833" s="177" t="s">
        <v>5221</v>
      </c>
      <c r="AA1833" s="525" t="s">
        <v>4552</v>
      </c>
      <c r="AB1833" s="399" t="str">
        <f t="shared" si="373"/>
        <v>DC1CB31</v>
      </c>
      <c r="AC1833" s="399" t="str">
        <f t="shared" si="374"/>
        <v>DC1CB31-DC</v>
      </c>
      <c r="AD1833" t="str">
        <f>Y1833&amp;"-"&amp;VLOOKUP(AC1833,'LICH THI'!C:AA,9,0)</f>
        <v>64DCKT3164-42469</v>
      </c>
      <c r="AE1833">
        <f t="shared" si="375"/>
        <v>1</v>
      </c>
    </row>
    <row r="1834" spans="1:31" x14ac:dyDescent="0.25">
      <c r="A1834" s="436" t="str">
        <f t="shared" si="365"/>
        <v>DC1CB31-DC-513</v>
      </c>
      <c r="B1834" s="436">
        <f>COUNTIF(AC$4:AC1834,AC1834)</f>
        <v>513</v>
      </c>
      <c r="C1834" s="436" t="str">
        <f t="shared" si="366"/>
        <v>DC1CB31-DC</v>
      </c>
      <c r="D1834" s="436">
        <f>VLOOKUP(C1834,'LICH THI'!C:AA,12,0)</f>
        <v>597</v>
      </c>
      <c r="E1834" s="436">
        <f>VLOOKUP(C1834,'LICH THI'!C:AA,13,0)</f>
        <v>45</v>
      </c>
      <c r="F1834" s="436">
        <f t="shared" si="376"/>
        <v>45</v>
      </c>
      <c r="G1834" s="436">
        <f>VLOOKUP(C1834,'LICH THI'!C:AA,14,0)</f>
        <v>14</v>
      </c>
      <c r="H1834" s="436">
        <f t="shared" si="367"/>
        <v>12</v>
      </c>
      <c r="I1834" s="436" t="str">
        <f t="shared" si="368"/>
        <v>Nguyễn Phương Thảo</v>
      </c>
      <c r="J1834" s="436"/>
      <c r="K1834" s="436">
        <f t="shared" si="369"/>
        <v>13</v>
      </c>
      <c r="L1834" s="436" t="str">
        <f t="shared" si="370"/>
        <v>DC1CB31-DC-13</v>
      </c>
      <c r="M1834" s="436">
        <f t="shared" si="371"/>
        <v>31</v>
      </c>
      <c r="N1834" s="437">
        <f t="shared" si="377"/>
        <v>633</v>
      </c>
      <c r="O1834" s="437"/>
      <c r="P1834" s="430" t="str">
        <f t="shared" si="372"/>
        <v/>
      </c>
      <c r="U1834" s="177">
        <v>111</v>
      </c>
      <c r="V1834" s="177" t="s">
        <v>3378</v>
      </c>
      <c r="W1834" s="177" t="s">
        <v>4086</v>
      </c>
      <c r="X1834" s="177" t="s">
        <v>2620</v>
      </c>
      <c r="Y1834" s="177" t="s">
        <v>4551</v>
      </c>
      <c r="Z1834" s="177" t="s">
        <v>5221</v>
      </c>
      <c r="AA1834" s="525" t="s">
        <v>4552</v>
      </c>
      <c r="AB1834" s="399" t="str">
        <f t="shared" si="373"/>
        <v>DC1CB31</v>
      </c>
      <c r="AC1834" s="399" t="str">
        <f t="shared" si="374"/>
        <v>DC1CB31-DC</v>
      </c>
      <c r="AD1834" t="str">
        <f>Y1834&amp;"-"&amp;VLOOKUP(AC1834,'LICH THI'!C:AA,9,0)</f>
        <v>64DCKT3164-42469</v>
      </c>
      <c r="AE1834">
        <f t="shared" si="375"/>
        <v>1</v>
      </c>
    </row>
    <row r="1835" spans="1:31" x14ac:dyDescent="0.25">
      <c r="A1835" s="436" t="str">
        <f t="shared" si="365"/>
        <v>DC1CB31-DC-514</v>
      </c>
      <c r="B1835" s="436">
        <f>COUNTIF(AC$4:AC1835,AC1835)</f>
        <v>514</v>
      </c>
      <c r="C1835" s="436" t="str">
        <f t="shared" si="366"/>
        <v>DC1CB31-DC</v>
      </c>
      <c r="D1835" s="436">
        <f>VLOOKUP(C1835,'LICH THI'!C:AA,12,0)</f>
        <v>597</v>
      </c>
      <c r="E1835" s="436">
        <f>VLOOKUP(C1835,'LICH THI'!C:AA,13,0)</f>
        <v>45</v>
      </c>
      <c r="F1835" s="436">
        <f t="shared" si="376"/>
        <v>45</v>
      </c>
      <c r="G1835" s="436">
        <f>VLOOKUP(C1835,'LICH THI'!C:AA,14,0)</f>
        <v>14</v>
      </c>
      <c r="H1835" s="436">
        <f t="shared" si="367"/>
        <v>12</v>
      </c>
      <c r="I1835" s="436" t="str">
        <f t="shared" si="368"/>
        <v>Nguyễn Thị Thương Thảo</v>
      </c>
      <c r="J1835" s="436"/>
      <c r="K1835" s="436">
        <f t="shared" si="369"/>
        <v>13</v>
      </c>
      <c r="L1835" s="436" t="str">
        <f t="shared" si="370"/>
        <v>DC1CB31-DC-13</v>
      </c>
      <c r="M1835" s="436">
        <f t="shared" si="371"/>
        <v>31</v>
      </c>
      <c r="N1835" s="437">
        <f t="shared" si="377"/>
        <v>634</v>
      </c>
      <c r="O1835" s="437"/>
      <c r="P1835" s="430" t="str">
        <f t="shared" si="372"/>
        <v/>
      </c>
      <c r="U1835" s="177">
        <v>139</v>
      </c>
      <c r="V1835" s="177" t="s">
        <v>3381</v>
      </c>
      <c r="W1835" s="177" t="s">
        <v>3397</v>
      </c>
      <c r="X1835" s="177" t="s">
        <v>2620</v>
      </c>
      <c r="Y1835" s="177" t="s">
        <v>3398</v>
      </c>
      <c r="Z1835" s="177" t="s">
        <v>5221</v>
      </c>
      <c r="AA1835" s="525" t="s">
        <v>3399</v>
      </c>
      <c r="AB1835" s="399" t="str">
        <f t="shared" si="373"/>
        <v>DC1CB31</v>
      </c>
      <c r="AC1835" s="399" t="str">
        <f t="shared" si="374"/>
        <v>DC1CB31-DC</v>
      </c>
      <c r="AD1835" t="str">
        <f>Y1835&amp;"-"&amp;VLOOKUP(AC1835,'LICH THI'!C:AA,9,0)</f>
        <v>64DCKT3160-42469</v>
      </c>
      <c r="AE1835">
        <f t="shared" si="375"/>
        <v>1</v>
      </c>
    </row>
    <row r="1836" spans="1:31" x14ac:dyDescent="0.25">
      <c r="A1836" s="436" t="str">
        <f t="shared" si="365"/>
        <v>DC1CB31-DC-515</v>
      </c>
      <c r="B1836" s="436">
        <f>COUNTIF(AC$4:AC1836,AC1836)</f>
        <v>515</v>
      </c>
      <c r="C1836" s="436" t="str">
        <f t="shared" si="366"/>
        <v>DC1CB31-DC</v>
      </c>
      <c r="D1836" s="436">
        <f>VLOOKUP(C1836,'LICH THI'!C:AA,12,0)</f>
        <v>597</v>
      </c>
      <c r="E1836" s="436">
        <f>VLOOKUP(C1836,'LICH THI'!C:AA,13,0)</f>
        <v>45</v>
      </c>
      <c r="F1836" s="436">
        <f t="shared" si="376"/>
        <v>45</v>
      </c>
      <c r="G1836" s="436">
        <f>VLOOKUP(C1836,'LICH THI'!C:AA,14,0)</f>
        <v>14</v>
      </c>
      <c r="H1836" s="436">
        <f t="shared" si="367"/>
        <v>12</v>
      </c>
      <c r="I1836" s="436" t="str">
        <f t="shared" si="368"/>
        <v>Nguyễn Thị Thương Thảo</v>
      </c>
      <c r="J1836" s="436"/>
      <c r="K1836" s="436">
        <f t="shared" si="369"/>
        <v>13</v>
      </c>
      <c r="L1836" s="436" t="str">
        <f t="shared" si="370"/>
        <v>DC1CB31-DC-13</v>
      </c>
      <c r="M1836" s="436">
        <f t="shared" si="371"/>
        <v>31</v>
      </c>
      <c r="N1836" s="437">
        <f t="shared" si="377"/>
        <v>635</v>
      </c>
      <c r="O1836" s="437"/>
      <c r="P1836" s="430" t="str">
        <f t="shared" si="372"/>
        <v/>
      </c>
      <c r="U1836" s="177">
        <v>139</v>
      </c>
      <c r="V1836" s="177" t="s">
        <v>3381</v>
      </c>
      <c r="W1836" s="177" t="s">
        <v>3397</v>
      </c>
      <c r="X1836" s="177" t="s">
        <v>2620</v>
      </c>
      <c r="Y1836" s="177" t="s">
        <v>3398</v>
      </c>
      <c r="Z1836" s="177" t="s">
        <v>5221</v>
      </c>
      <c r="AA1836" s="525" t="s">
        <v>3399</v>
      </c>
      <c r="AB1836" s="399" t="str">
        <f t="shared" si="373"/>
        <v>DC1CB31</v>
      </c>
      <c r="AC1836" s="399" t="str">
        <f t="shared" si="374"/>
        <v>DC1CB31-DC</v>
      </c>
      <c r="AD1836" t="str">
        <f>Y1836&amp;"-"&amp;VLOOKUP(AC1836,'LICH THI'!C:AA,9,0)</f>
        <v>64DCKT3160-42469</v>
      </c>
      <c r="AE1836">
        <f t="shared" si="375"/>
        <v>1</v>
      </c>
    </row>
    <row r="1837" spans="1:31" x14ac:dyDescent="0.25">
      <c r="A1837" s="436" t="str">
        <f t="shared" si="365"/>
        <v>DC1CB31-DC-516</v>
      </c>
      <c r="B1837" s="436">
        <f>COUNTIF(AC$4:AC1837,AC1837)</f>
        <v>516</v>
      </c>
      <c r="C1837" s="436" t="str">
        <f t="shared" si="366"/>
        <v>DC1CB31-DC</v>
      </c>
      <c r="D1837" s="436">
        <f>VLOOKUP(C1837,'LICH THI'!C:AA,12,0)</f>
        <v>597</v>
      </c>
      <c r="E1837" s="436">
        <f>VLOOKUP(C1837,'LICH THI'!C:AA,13,0)</f>
        <v>45</v>
      </c>
      <c r="F1837" s="436">
        <f t="shared" si="376"/>
        <v>45</v>
      </c>
      <c r="G1837" s="436">
        <f>VLOOKUP(C1837,'LICH THI'!C:AA,14,0)</f>
        <v>14</v>
      </c>
      <c r="H1837" s="436">
        <f t="shared" si="367"/>
        <v>12</v>
      </c>
      <c r="I1837" s="436" t="str">
        <f t="shared" si="368"/>
        <v>Nguyễn Hữu Thắng</v>
      </c>
      <c r="J1837" s="436"/>
      <c r="K1837" s="436">
        <f t="shared" si="369"/>
        <v>13</v>
      </c>
      <c r="L1837" s="436" t="str">
        <f t="shared" si="370"/>
        <v>DC1CB31-DC-13</v>
      </c>
      <c r="M1837" s="436">
        <f t="shared" si="371"/>
        <v>31</v>
      </c>
      <c r="N1837" s="437">
        <f t="shared" si="377"/>
        <v>636</v>
      </c>
      <c r="O1837" s="437"/>
      <c r="P1837" s="430" t="str">
        <f t="shared" si="372"/>
        <v/>
      </c>
      <c r="U1837" s="177">
        <v>281</v>
      </c>
      <c r="V1837" s="177" t="s">
        <v>4382</v>
      </c>
      <c r="W1837" s="177" t="s">
        <v>3326</v>
      </c>
      <c r="X1837" s="177" t="s">
        <v>3464</v>
      </c>
      <c r="Y1837" s="177" t="s">
        <v>6320</v>
      </c>
      <c r="Z1837" s="177" t="s">
        <v>5221</v>
      </c>
      <c r="AA1837" s="525" t="s">
        <v>5957</v>
      </c>
      <c r="AB1837" s="399" t="str">
        <f t="shared" si="373"/>
        <v>DC1CB31</v>
      </c>
      <c r="AC1837" s="399" t="str">
        <f t="shared" si="374"/>
        <v>DC1CB31-DC</v>
      </c>
      <c r="AD1837" t="str">
        <f>Y1837&amp;"-"&amp;VLOOKUP(AC1837,'LICH THI'!C:AA,9,0)</f>
        <v>65DCQT22783-42469</v>
      </c>
      <c r="AE1837">
        <f t="shared" si="375"/>
        <v>1</v>
      </c>
    </row>
    <row r="1838" spans="1:31" x14ac:dyDescent="0.25">
      <c r="A1838" s="436" t="str">
        <f t="shared" si="365"/>
        <v>DC1CB31-DC-517</v>
      </c>
      <c r="B1838" s="436">
        <f>COUNTIF(AC$4:AC1838,AC1838)</f>
        <v>517</v>
      </c>
      <c r="C1838" s="436" t="str">
        <f t="shared" si="366"/>
        <v>DC1CB31-DC</v>
      </c>
      <c r="D1838" s="436">
        <f>VLOOKUP(C1838,'LICH THI'!C:AA,12,0)</f>
        <v>597</v>
      </c>
      <c r="E1838" s="436">
        <f>VLOOKUP(C1838,'LICH THI'!C:AA,13,0)</f>
        <v>45</v>
      </c>
      <c r="F1838" s="436">
        <f t="shared" si="376"/>
        <v>45</v>
      </c>
      <c r="G1838" s="436">
        <f>VLOOKUP(C1838,'LICH THI'!C:AA,14,0)</f>
        <v>14</v>
      </c>
      <c r="H1838" s="436">
        <f t="shared" si="367"/>
        <v>12</v>
      </c>
      <c r="I1838" s="436" t="str">
        <f t="shared" si="368"/>
        <v>Nguyễn Hữu Thắng</v>
      </c>
      <c r="J1838" s="436"/>
      <c r="K1838" s="436">
        <f t="shared" si="369"/>
        <v>13</v>
      </c>
      <c r="L1838" s="436" t="str">
        <f t="shared" si="370"/>
        <v>DC1CB31-DC-13</v>
      </c>
      <c r="M1838" s="436">
        <f t="shared" si="371"/>
        <v>31</v>
      </c>
      <c r="N1838" s="437">
        <f t="shared" si="377"/>
        <v>637</v>
      </c>
      <c r="O1838" s="437"/>
      <c r="P1838" s="430" t="str">
        <f t="shared" si="372"/>
        <v/>
      </c>
      <c r="U1838" s="177">
        <v>281</v>
      </c>
      <c r="V1838" s="177" t="s">
        <v>4382</v>
      </c>
      <c r="W1838" s="177" t="s">
        <v>3326</v>
      </c>
      <c r="X1838" s="177" t="s">
        <v>3464</v>
      </c>
      <c r="Y1838" s="177" t="s">
        <v>6320</v>
      </c>
      <c r="Z1838" s="177" t="s">
        <v>5221</v>
      </c>
      <c r="AA1838" s="525" t="s">
        <v>5957</v>
      </c>
      <c r="AB1838" s="399" t="str">
        <f t="shared" si="373"/>
        <v>DC1CB31</v>
      </c>
      <c r="AC1838" s="399" t="str">
        <f t="shared" si="374"/>
        <v>DC1CB31-DC</v>
      </c>
      <c r="AD1838" t="str">
        <f>Y1838&amp;"-"&amp;VLOOKUP(AC1838,'LICH THI'!C:AA,9,0)</f>
        <v>65DCQT22783-42469</v>
      </c>
      <c r="AE1838">
        <f t="shared" si="375"/>
        <v>1</v>
      </c>
    </row>
    <row r="1839" spans="1:31" x14ac:dyDescent="0.25">
      <c r="A1839" s="436" t="str">
        <f t="shared" si="365"/>
        <v>DC1CB31-DC-518</v>
      </c>
      <c r="B1839" s="436">
        <f>COUNTIF(AC$4:AC1839,AC1839)</f>
        <v>518</v>
      </c>
      <c r="C1839" s="436" t="str">
        <f t="shared" si="366"/>
        <v>DC1CB31-DC</v>
      </c>
      <c r="D1839" s="436">
        <f>VLOOKUP(C1839,'LICH THI'!C:AA,12,0)</f>
        <v>597</v>
      </c>
      <c r="E1839" s="436">
        <f>VLOOKUP(C1839,'LICH THI'!C:AA,13,0)</f>
        <v>45</v>
      </c>
      <c r="F1839" s="436">
        <f t="shared" si="376"/>
        <v>45</v>
      </c>
      <c r="G1839" s="436">
        <f>VLOOKUP(C1839,'LICH THI'!C:AA,14,0)</f>
        <v>14</v>
      </c>
      <c r="H1839" s="436">
        <f t="shared" si="367"/>
        <v>12</v>
      </c>
      <c r="I1839" s="436" t="str">
        <f t="shared" si="368"/>
        <v>Phạm Tiến Thắng</v>
      </c>
      <c r="J1839" s="436"/>
      <c r="K1839" s="436">
        <f t="shared" si="369"/>
        <v>13</v>
      </c>
      <c r="L1839" s="436" t="str">
        <f t="shared" si="370"/>
        <v>DC1CB31-DC-13</v>
      </c>
      <c r="M1839" s="436">
        <f t="shared" si="371"/>
        <v>31</v>
      </c>
      <c r="N1839" s="437">
        <f t="shared" si="377"/>
        <v>638</v>
      </c>
      <c r="O1839" s="437"/>
      <c r="P1839" s="430" t="str">
        <f t="shared" si="372"/>
        <v/>
      </c>
      <c r="U1839" s="177">
        <v>95</v>
      </c>
      <c r="V1839" s="177" t="s">
        <v>3358</v>
      </c>
      <c r="W1839" s="177" t="s">
        <v>3210</v>
      </c>
      <c r="X1839" s="177" t="s">
        <v>3464</v>
      </c>
      <c r="Y1839" s="177" t="s">
        <v>5729</v>
      </c>
      <c r="Z1839" s="177" t="s">
        <v>5221</v>
      </c>
      <c r="AA1839" s="525" t="s">
        <v>2986</v>
      </c>
      <c r="AB1839" s="399" t="str">
        <f t="shared" si="373"/>
        <v>DC1CB31</v>
      </c>
      <c r="AC1839" s="399" t="str">
        <f t="shared" si="374"/>
        <v>DC1CB31-DC</v>
      </c>
      <c r="AD1839" t="str">
        <f>Y1839&amp;"-"&amp;VLOOKUP(AC1839,'LICH THI'!C:AA,9,0)</f>
        <v>64DCKT3024-42469</v>
      </c>
      <c r="AE1839">
        <f t="shared" si="375"/>
        <v>1</v>
      </c>
    </row>
    <row r="1840" spans="1:31" x14ac:dyDescent="0.25">
      <c r="A1840" s="436" t="str">
        <f t="shared" si="365"/>
        <v>DC1CB31-DC-519</v>
      </c>
      <c r="B1840" s="436">
        <f>COUNTIF(AC$4:AC1840,AC1840)</f>
        <v>519</v>
      </c>
      <c r="C1840" s="436" t="str">
        <f t="shared" si="366"/>
        <v>DC1CB31-DC</v>
      </c>
      <c r="D1840" s="436">
        <f>VLOOKUP(C1840,'LICH THI'!C:AA,12,0)</f>
        <v>597</v>
      </c>
      <c r="E1840" s="436">
        <f>VLOOKUP(C1840,'LICH THI'!C:AA,13,0)</f>
        <v>45</v>
      </c>
      <c r="F1840" s="436">
        <f t="shared" si="376"/>
        <v>45</v>
      </c>
      <c r="G1840" s="436">
        <f>VLOOKUP(C1840,'LICH THI'!C:AA,14,0)</f>
        <v>14</v>
      </c>
      <c r="H1840" s="436">
        <f t="shared" si="367"/>
        <v>12</v>
      </c>
      <c r="I1840" s="436" t="str">
        <f t="shared" si="368"/>
        <v>Phạm Tiến Thắng</v>
      </c>
      <c r="J1840" s="436"/>
      <c r="K1840" s="436">
        <f t="shared" si="369"/>
        <v>13</v>
      </c>
      <c r="L1840" s="436" t="str">
        <f t="shared" si="370"/>
        <v>DC1CB31-DC-13</v>
      </c>
      <c r="M1840" s="436">
        <f t="shared" si="371"/>
        <v>31</v>
      </c>
      <c r="N1840" s="437">
        <f t="shared" si="377"/>
        <v>639</v>
      </c>
      <c r="O1840" s="437"/>
      <c r="P1840" s="430" t="str">
        <f t="shared" si="372"/>
        <v/>
      </c>
      <c r="U1840" s="177">
        <v>95</v>
      </c>
      <c r="V1840" s="177" t="s">
        <v>3358</v>
      </c>
      <c r="W1840" s="177" t="s">
        <v>3210</v>
      </c>
      <c r="X1840" s="177" t="s">
        <v>3464</v>
      </c>
      <c r="Y1840" s="177" t="s">
        <v>5729</v>
      </c>
      <c r="Z1840" s="177" t="s">
        <v>5221</v>
      </c>
      <c r="AA1840" s="525" t="s">
        <v>2986</v>
      </c>
      <c r="AB1840" s="399" t="str">
        <f t="shared" si="373"/>
        <v>DC1CB31</v>
      </c>
      <c r="AC1840" s="399" t="str">
        <f t="shared" si="374"/>
        <v>DC1CB31-DC</v>
      </c>
      <c r="AD1840" t="str">
        <f>Y1840&amp;"-"&amp;VLOOKUP(AC1840,'LICH THI'!C:AA,9,0)</f>
        <v>64DCKT3024-42469</v>
      </c>
      <c r="AE1840">
        <f t="shared" si="375"/>
        <v>1</v>
      </c>
    </row>
    <row r="1841" spans="1:31" x14ac:dyDescent="0.25">
      <c r="A1841" s="436" t="str">
        <f t="shared" si="365"/>
        <v>DC1CB31-DC-520</v>
      </c>
      <c r="B1841" s="436">
        <f>COUNTIF(AC$4:AC1841,AC1841)</f>
        <v>520</v>
      </c>
      <c r="C1841" s="436" t="str">
        <f t="shared" si="366"/>
        <v>DC1CB31-DC</v>
      </c>
      <c r="D1841" s="436">
        <f>VLOOKUP(C1841,'LICH THI'!C:AA,12,0)</f>
        <v>597</v>
      </c>
      <c r="E1841" s="436">
        <f>VLOOKUP(C1841,'LICH THI'!C:AA,13,0)</f>
        <v>45</v>
      </c>
      <c r="F1841" s="436">
        <f t="shared" si="376"/>
        <v>45</v>
      </c>
      <c r="G1841" s="436">
        <f>VLOOKUP(C1841,'LICH THI'!C:AA,14,0)</f>
        <v>14</v>
      </c>
      <c r="H1841" s="436">
        <f t="shared" si="367"/>
        <v>12</v>
      </c>
      <c r="I1841" s="436" t="str">
        <f t="shared" si="368"/>
        <v>Phạm Văn Thắng</v>
      </c>
      <c r="J1841" s="436"/>
      <c r="K1841" s="436">
        <f t="shared" si="369"/>
        <v>13</v>
      </c>
      <c r="L1841" s="436" t="str">
        <f t="shared" si="370"/>
        <v>DC1CB31-DC-13</v>
      </c>
      <c r="M1841" s="436">
        <f t="shared" si="371"/>
        <v>31</v>
      </c>
      <c r="N1841" s="437">
        <f t="shared" si="377"/>
        <v>640</v>
      </c>
      <c r="O1841" s="437"/>
      <c r="P1841" s="430" t="str">
        <f t="shared" si="372"/>
        <v/>
      </c>
      <c r="U1841" s="177">
        <v>185</v>
      </c>
      <c r="V1841" s="177" t="s">
        <v>3455</v>
      </c>
      <c r="W1841" s="177" t="s">
        <v>2738</v>
      </c>
      <c r="X1841" s="177" t="s">
        <v>3464</v>
      </c>
      <c r="Y1841" s="177" t="s">
        <v>4061</v>
      </c>
      <c r="Z1841" s="177" t="s">
        <v>5221</v>
      </c>
      <c r="AA1841" s="525" t="s">
        <v>4062</v>
      </c>
      <c r="AB1841" s="399" t="str">
        <f t="shared" si="373"/>
        <v>DC1CB31</v>
      </c>
      <c r="AC1841" s="399" t="str">
        <f t="shared" si="374"/>
        <v>DC1CB31-DC</v>
      </c>
      <c r="AD1841" t="str">
        <f>Y1841&amp;"-"&amp;VLOOKUP(AC1841,'LICH THI'!C:AA,9,0)</f>
        <v>65DCCD21707-42469</v>
      </c>
      <c r="AE1841">
        <f t="shared" si="375"/>
        <v>1</v>
      </c>
    </row>
    <row r="1842" spans="1:31" x14ac:dyDescent="0.25">
      <c r="A1842" s="436" t="str">
        <f t="shared" si="365"/>
        <v>DC1CB31-DC-521</v>
      </c>
      <c r="B1842" s="436">
        <f>COUNTIF(AC$4:AC1842,AC1842)</f>
        <v>521</v>
      </c>
      <c r="C1842" s="436" t="str">
        <f t="shared" si="366"/>
        <v>DC1CB31-DC</v>
      </c>
      <c r="D1842" s="436">
        <f>VLOOKUP(C1842,'LICH THI'!C:AA,12,0)</f>
        <v>597</v>
      </c>
      <c r="E1842" s="436">
        <f>VLOOKUP(C1842,'LICH THI'!C:AA,13,0)</f>
        <v>45</v>
      </c>
      <c r="F1842" s="436">
        <f t="shared" si="376"/>
        <v>45</v>
      </c>
      <c r="G1842" s="436">
        <f>VLOOKUP(C1842,'LICH THI'!C:AA,14,0)</f>
        <v>14</v>
      </c>
      <c r="H1842" s="436">
        <f t="shared" si="367"/>
        <v>12</v>
      </c>
      <c r="I1842" s="436" t="str">
        <f t="shared" si="368"/>
        <v>Phạm Văn Thắng</v>
      </c>
      <c r="J1842" s="436"/>
      <c r="K1842" s="436">
        <f t="shared" si="369"/>
        <v>13</v>
      </c>
      <c r="L1842" s="436" t="str">
        <f t="shared" si="370"/>
        <v>DC1CB31-DC-13</v>
      </c>
      <c r="M1842" s="436">
        <f t="shared" si="371"/>
        <v>31</v>
      </c>
      <c r="N1842" s="437">
        <f t="shared" si="377"/>
        <v>641</v>
      </c>
      <c r="O1842" s="437"/>
      <c r="P1842" s="430" t="str">
        <f t="shared" si="372"/>
        <v/>
      </c>
      <c r="U1842" s="177">
        <v>185</v>
      </c>
      <c r="V1842" s="177" t="s">
        <v>3455</v>
      </c>
      <c r="W1842" s="177" t="s">
        <v>2738</v>
      </c>
      <c r="X1842" s="177" t="s">
        <v>3464</v>
      </c>
      <c r="Y1842" s="177" t="s">
        <v>4061</v>
      </c>
      <c r="Z1842" s="177" t="s">
        <v>5221</v>
      </c>
      <c r="AA1842" s="525" t="s">
        <v>4062</v>
      </c>
      <c r="AB1842" s="399" t="str">
        <f t="shared" si="373"/>
        <v>DC1CB31</v>
      </c>
      <c r="AC1842" s="399" t="str">
        <f t="shared" si="374"/>
        <v>DC1CB31-DC</v>
      </c>
      <c r="AD1842" t="str">
        <f>Y1842&amp;"-"&amp;VLOOKUP(AC1842,'LICH THI'!C:AA,9,0)</f>
        <v>65DCCD21707-42469</v>
      </c>
      <c r="AE1842">
        <f t="shared" si="375"/>
        <v>1</v>
      </c>
    </row>
    <row r="1843" spans="1:31" x14ac:dyDescent="0.25">
      <c r="A1843" s="436" t="str">
        <f t="shared" si="365"/>
        <v>DC1CB31-DC-522</v>
      </c>
      <c r="B1843" s="436">
        <f>COUNTIF(AC$4:AC1843,AC1843)</f>
        <v>522</v>
      </c>
      <c r="C1843" s="436" t="str">
        <f t="shared" si="366"/>
        <v>DC1CB31-DC</v>
      </c>
      <c r="D1843" s="436">
        <f>VLOOKUP(C1843,'LICH THI'!C:AA,12,0)</f>
        <v>597</v>
      </c>
      <c r="E1843" s="436">
        <f>VLOOKUP(C1843,'LICH THI'!C:AA,13,0)</f>
        <v>45</v>
      </c>
      <c r="F1843" s="436">
        <f t="shared" si="376"/>
        <v>45</v>
      </c>
      <c r="G1843" s="436">
        <f>VLOOKUP(C1843,'LICH THI'!C:AA,14,0)</f>
        <v>14</v>
      </c>
      <c r="H1843" s="436">
        <f t="shared" si="367"/>
        <v>12</v>
      </c>
      <c r="I1843" s="436" t="str">
        <f t="shared" si="368"/>
        <v>Trần Mạnh Thắng</v>
      </c>
      <c r="J1843" s="436"/>
      <c r="K1843" s="436">
        <f t="shared" si="369"/>
        <v>13</v>
      </c>
      <c r="L1843" s="436" t="str">
        <f t="shared" si="370"/>
        <v>DC1CB31-DC-13</v>
      </c>
      <c r="M1843" s="436">
        <f t="shared" si="371"/>
        <v>31</v>
      </c>
      <c r="N1843" s="437">
        <f t="shared" si="377"/>
        <v>642</v>
      </c>
      <c r="O1843" s="437"/>
      <c r="P1843" s="430" t="str">
        <f t="shared" si="372"/>
        <v/>
      </c>
      <c r="U1843" s="177">
        <v>80</v>
      </c>
      <c r="V1843" s="177" t="s">
        <v>3325</v>
      </c>
      <c r="W1843" s="177" t="s">
        <v>3187</v>
      </c>
      <c r="X1843" s="177" t="s">
        <v>3464</v>
      </c>
      <c r="Y1843" s="177" t="s">
        <v>6198</v>
      </c>
      <c r="Z1843" s="177" t="s">
        <v>5221</v>
      </c>
      <c r="AA1843" s="525" t="s">
        <v>5081</v>
      </c>
      <c r="AB1843" s="399" t="str">
        <f t="shared" si="373"/>
        <v>DC1CB31</v>
      </c>
      <c r="AC1843" s="399" t="str">
        <f t="shared" si="374"/>
        <v>DC1CB31-DC</v>
      </c>
      <c r="AD1843" t="str">
        <f>Y1843&amp;"-"&amp;VLOOKUP(AC1843,'LICH THI'!C:AA,9,0)</f>
        <v>64DCDT3098-42469</v>
      </c>
      <c r="AE1843">
        <f t="shared" si="375"/>
        <v>1</v>
      </c>
    </row>
    <row r="1844" spans="1:31" x14ac:dyDescent="0.25">
      <c r="A1844" s="436" t="str">
        <f t="shared" si="365"/>
        <v>DC1CB31-DC-523</v>
      </c>
      <c r="B1844" s="436">
        <f>COUNTIF(AC$4:AC1844,AC1844)</f>
        <v>523</v>
      </c>
      <c r="C1844" s="436" t="str">
        <f t="shared" si="366"/>
        <v>DC1CB31-DC</v>
      </c>
      <c r="D1844" s="436">
        <f>VLOOKUP(C1844,'LICH THI'!C:AA,12,0)</f>
        <v>597</v>
      </c>
      <c r="E1844" s="436">
        <f>VLOOKUP(C1844,'LICH THI'!C:AA,13,0)</f>
        <v>45</v>
      </c>
      <c r="F1844" s="436">
        <f t="shared" si="376"/>
        <v>45</v>
      </c>
      <c r="G1844" s="436">
        <f>VLOOKUP(C1844,'LICH THI'!C:AA,14,0)</f>
        <v>14</v>
      </c>
      <c r="H1844" s="436">
        <f t="shared" si="367"/>
        <v>12</v>
      </c>
      <c r="I1844" s="436" t="str">
        <f t="shared" si="368"/>
        <v>Trần Mạnh Thắng</v>
      </c>
      <c r="J1844" s="436"/>
      <c r="K1844" s="436">
        <f t="shared" si="369"/>
        <v>13</v>
      </c>
      <c r="L1844" s="436" t="str">
        <f t="shared" si="370"/>
        <v>DC1CB31-DC-13</v>
      </c>
      <c r="M1844" s="436">
        <f t="shared" si="371"/>
        <v>31</v>
      </c>
      <c r="N1844" s="437">
        <f t="shared" si="377"/>
        <v>643</v>
      </c>
      <c r="O1844" s="437"/>
      <c r="P1844" s="430" t="str">
        <f t="shared" si="372"/>
        <v/>
      </c>
      <c r="U1844" s="177">
        <v>80</v>
      </c>
      <c r="V1844" s="177" t="s">
        <v>3325</v>
      </c>
      <c r="W1844" s="177" t="s">
        <v>3187</v>
      </c>
      <c r="X1844" s="177" t="s">
        <v>3464</v>
      </c>
      <c r="Y1844" s="177" t="s">
        <v>6198</v>
      </c>
      <c r="Z1844" s="177" t="s">
        <v>5221</v>
      </c>
      <c r="AA1844" s="525" t="s">
        <v>5081</v>
      </c>
      <c r="AB1844" s="399" t="str">
        <f t="shared" si="373"/>
        <v>DC1CB31</v>
      </c>
      <c r="AC1844" s="399" t="str">
        <f t="shared" si="374"/>
        <v>DC1CB31-DC</v>
      </c>
      <c r="AD1844" t="str">
        <f>Y1844&amp;"-"&amp;VLOOKUP(AC1844,'LICH THI'!C:AA,9,0)</f>
        <v>64DCDT3098-42469</v>
      </c>
      <c r="AE1844">
        <f t="shared" si="375"/>
        <v>1</v>
      </c>
    </row>
    <row r="1845" spans="1:31" x14ac:dyDescent="0.25">
      <c r="A1845" s="436" t="str">
        <f t="shared" si="365"/>
        <v>DC1CB31-DC-524</v>
      </c>
      <c r="B1845" s="436">
        <f>COUNTIF(AC$4:AC1845,AC1845)</f>
        <v>524</v>
      </c>
      <c r="C1845" s="436" t="str">
        <f t="shared" si="366"/>
        <v>DC1CB31-DC</v>
      </c>
      <c r="D1845" s="436">
        <f>VLOOKUP(C1845,'LICH THI'!C:AA,12,0)</f>
        <v>597</v>
      </c>
      <c r="E1845" s="436">
        <f>VLOOKUP(C1845,'LICH THI'!C:AA,13,0)</f>
        <v>45</v>
      </c>
      <c r="F1845" s="436">
        <f t="shared" si="376"/>
        <v>45</v>
      </c>
      <c r="G1845" s="436">
        <f>VLOOKUP(C1845,'LICH THI'!C:AA,14,0)</f>
        <v>14</v>
      </c>
      <c r="H1845" s="436">
        <f t="shared" si="367"/>
        <v>12</v>
      </c>
      <c r="I1845" s="436" t="str">
        <f t="shared" si="368"/>
        <v>Trương Văn Thắng</v>
      </c>
      <c r="J1845" s="436"/>
      <c r="K1845" s="436">
        <f t="shared" si="369"/>
        <v>13</v>
      </c>
      <c r="L1845" s="436" t="str">
        <f t="shared" si="370"/>
        <v>DC1CB31-DC-13</v>
      </c>
      <c r="M1845" s="436">
        <f t="shared" si="371"/>
        <v>31</v>
      </c>
      <c r="N1845" s="437">
        <f t="shared" si="377"/>
        <v>644</v>
      </c>
      <c r="O1845" s="437"/>
      <c r="P1845" s="430" t="str">
        <f t="shared" si="372"/>
        <v/>
      </c>
      <c r="U1845" s="177">
        <v>193</v>
      </c>
      <c r="V1845" s="177" t="s">
        <v>3459</v>
      </c>
      <c r="W1845" s="177" t="s">
        <v>3463</v>
      </c>
      <c r="X1845" s="177" t="s">
        <v>3464</v>
      </c>
      <c r="Y1845" s="177" t="s">
        <v>3465</v>
      </c>
      <c r="Z1845" s="177" t="s">
        <v>5221</v>
      </c>
      <c r="AA1845" s="525" t="s">
        <v>3466</v>
      </c>
      <c r="AB1845" s="399" t="str">
        <f t="shared" si="373"/>
        <v>DC1CB31</v>
      </c>
      <c r="AC1845" s="399" t="str">
        <f t="shared" si="374"/>
        <v>DC1CB31-DC</v>
      </c>
      <c r="AD1845" t="str">
        <f>Y1845&amp;"-"&amp;VLOOKUP(AC1845,'LICH THI'!C:AA,9,0)</f>
        <v>65DCCS23361-42469</v>
      </c>
      <c r="AE1845">
        <f t="shared" si="375"/>
        <v>1</v>
      </c>
    </row>
    <row r="1846" spans="1:31" x14ac:dyDescent="0.25">
      <c r="A1846" s="436" t="str">
        <f t="shared" si="365"/>
        <v>DC1CB31-DC-525</v>
      </c>
      <c r="B1846" s="436">
        <f>COUNTIF(AC$4:AC1846,AC1846)</f>
        <v>525</v>
      </c>
      <c r="C1846" s="436" t="str">
        <f t="shared" si="366"/>
        <v>DC1CB31-DC</v>
      </c>
      <c r="D1846" s="436">
        <f>VLOOKUP(C1846,'LICH THI'!C:AA,12,0)</f>
        <v>597</v>
      </c>
      <c r="E1846" s="436">
        <f>VLOOKUP(C1846,'LICH THI'!C:AA,13,0)</f>
        <v>45</v>
      </c>
      <c r="F1846" s="436">
        <f t="shared" si="376"/>
        <v>45</v>
      </c>
      <c r="G1846" s="436">
        <f>VLOOKUP(C1846,'LICH THI'!C:AA,14,0)</f>
        <v>14</v>
      </c>
      <c r="H1846" s="436">
        <f t="shared" si="367"/>
        <v>12</v>
      </c>
      <c r="I1846" s="436" t="str">
        <f t="shared" si="368"/>
        <v>Trương Văn Thắng</v>
      </c>
      <c r="J1846" s="436"/>
      <c r="K1846" s="436">
        <f t="shared" si="369"/>
        <v>13</v>
      </c>
      <c r="L1846" s="436" t="str">
        <f t="shared" si="370"/>
        <v>DC1CB31-DC-13</v>
      </c>
      <c r="M1846" s="436">
        <f t="shared" si="371"/>
        <v>31</v>
      </c>
      <c r="N1846" s="437">
        <f t="shared" si="377"/>
        <v>645</v>
      </c>
      <c r="O1846" s="437"/>
      <c r="P1846" s="430" t="str">
        <f t="shared" si="372"/>
        <v/>
      </c>
      <c r="U1846" s="177">
        <v>193</v>
      </c>
      <c r="V1846" s="177" t="s">
        <v>3459</v>
      </c>
      <c r="W1846" s="177" t="s">
        <v>3463</v>
      </c>
      <c r="X1846" s="177" t="s">
        <v>3464</v>
      </c>
      <c r="Y1846" s="177" t="s">
        <v>3465</v>
      </c>
      <c r="Z1846" s="177" t="s">
        <v>5221</v>
      </c>
      <c r="AA1846" s="525" t="s">
        <v>3466</v>
      </c>
      <c r="AB1846" s="399" t="str">
        <f t="shared" si="373"/>
        <v>DC1CB31</v>
      </c>
      <c r="AC1846" s="399" t="str">
        <f t="shared" si="374"/>
        <v>DC1CB31-DC</v>
      </c>
      <c r="AD1846" t="str">
        <f>Y1846&amp;"-"&amp;VLOOKUP(AC1846,'LICH THI'!C:AA,9,0)</f>
        <v>65DCCS23361-42469</v>
      </c>
      <c r="AE1846">
        <f t="shared" si="375"/>
        <v>1</v>
      </c>
    </row>
    <row r="1847" spans="1:31" x14ac:dyDescent="0.25">
      <c r="A1847" s="436" t="str">
        <f t="shared" si="365"/>
        <v>DC1CB31-DC-526</v>
      </c>
      <c r="B1847" s="436">
        <f>COUNTIF(AC$4:AC1847,AC1847)</f>
        <v>526</v>
      </c>
      <c r="C1847" s="436" t="str">
        <f t="shared" si="366"/>
        <v>DC1CB31-DC</v>
      </c>
      <c r="D1847" s="436">
        <f>VLOOKUP(C1847,'LICH THI'!C:AA,12,0)</f>
        <v>597</v>
      </c>
      <c r="E1847" s="436">
        <f>VLOOKUP(C1847,'LICH THI'!C:AA,13,0)</f>
        <v>45</v>
      </c>
      <c r="F1847" s="436">
        <f t="shared" si="376"/>
        <v>45</v>
      </c>
      <c r="G1847" s="436">
        <f>VLOOKUP(C1847,'LICH THI'!C:AA,14,0)</f>
        <v>14</v>
      </c>
      <c r="H1847" s="436">
        <f t="shared" si="367"/>
        <v>12</v>
      </c>
      <c r="I1847" s="436" t="str">
        <f t="shared" si="368"/>
        <v>Vũ Quang Thắng</v>
      </c>
      <c r="J1847" s="436"/>
      <c r="K1847" s="436">
        <f t="shared" si="369"/>
        <v>13</v>
      </c>
      <c r="L1847" s="436" t="str">
        <f t="shared" si="370"/>
        <v>DC1CB31-DC-13</v>
      </c>
      <c r="M1847" s="436">
        <f t="shared" si="371"/>
        <v>31</v>
      </c>
      <c r="N1847" s="437">
        <f t="shared" si="377"/>
        <v>601</v>
      </c>
      <c r="O1847" s="437"/>
      <c r="P1847" s="430" t="str">
        <f t="shared" si="372"/>
        <v/>
      </c>
      <c r="U1847" s="177">
        <v>12</v>
      </c>
      <c r="V1847" s="177" t="s">
        <v>2825</v>
      </c>
      <c r="W1847" s="177" t="s">
        <v>6177</v>
      </c>
      <c r="X1847" s="177" t="s">
        <v>3464</v>
      </c>
      <c r="Y1847" s="177" t="s">
        <v>6178</v>
      </c>
      <c r="Z1847" s="177" t="s">
        <v>5221</v>
      </c>
      <c r="AA1847" s="525" t="s">
        <v>4779</v>
      </c>
      <c r="AB1847" s="399" t="str">
        <f t="shared" si="373"/>
        <v>DC1CB31</v>
      </c>
      <c r="AC1847" s="399" t="str">
        <f t="shared" si="374"/>
        <v>DC1CB31-DC</v>
      </c>
      <c r="AD1847" t="str">
        <f>Y1847&amp;"-"&amp;VLOOKUP(AC1847,'LICH THI'!C:AA,9,0)</f>
        <v>64DCCD3164-42469</v>
      </c>
      <c r="AE1847">
        <f t="shared" si="375"/>
        <v>1</v>
      </c>
    </row>
    <row r="1848" spans="1:31" x14ac:dyDescent="0.25">
      <c r="A1848" s="436" t="str">
        <f t="shared" si="365"/>
        <v>DC1CB31-DC-527</v>
      </c>
      <c r="B1848" s="436">
        <f>COUNTIF(AC$4:AC1848,AC1848)</f>
        <v>527</v>
      </c>
      <c r="C1848" s="436" t="str">
        <f t="shared" si="366"/>
        <v>DC1CB31-DC</v>
      </c>
      <c r="D1848" s="436">
        <f>VLOOKUP(C1848,'LICH THI'!C:AA,12,0)</f>
        <v>597</v>
      </c>
      <c r="E1848" s="436">
        <f>VLOOKUP(C1848,'LICH THI'!C:AA,13,0)</f>
        <v>45</v>
      </c>
      <c r="F1848" s="436">
        <f t="shared" si="376"/>
        <v>45</v>
      </c>
      <c r="G1848" s="436">
        <f>VLOOKUP(C1848,'LICH THI'!C:AA,14,0)</f>
        <v>14</v>
      </c>
      <c r="H1848" s="436">
        <f t="shared" si="367"/>
        <v>12</v>
      </c>
      <c r="I1848" s="436" t="str">
        <f t="shared" si="368"/>
        <v>Vũ Quang Thắng</v>
      </c>
      <c r="J1848" s="436"/>
      <c r="K1848" s="436">
        <f t="shared" si="369"/>
        <v>13</v>
      </c>
      <c r="L1848" s="436" t="str">
        <f t="shared" si="370"/>
        <v>DC1CB31-DC-13</v>
      </c>
      <c r="M1848" s="436">
        <f t="shared" si="371"/>
        <v>31</v>
      </c>
      <c r="N1848" s="437">
        <f t="shared" si="377"/>
        <v>602</v>
      </c>
      <c r="O1848" s="437"/>
      <c r="P1848" s="430" t="str">
        <f t="shared" si="372"/>
        <v/>
      </c>
      <c r="U1848" s="177">
        <v>12</v>
      </c>
      <c r="V1848" s="177" t="s">
        <v>2825</v>
      </c>
      <c r="W1848" s="177" t="s">
        <v>6177</v>
      </c>
      <c r="X1848" s="177" t="s">
        <v>3464</v>
      </c>
      <c r="Y1848" s="177" t="s">
        <v>6178</v>
      </c>
      <c r="Z1848" s="177" t="s">
        <v>5221</v>
      </c>
      <c r="AA1848" s="525" t="s">
        <v>4779</v>
      </c>
      <c r="AB1848" s="399" t="str">
        <f t="shared" si="373"/>
        <v>DC1CB31</v>
      </c>
      <c r="AC1848" s="399" t="str">
        <f t="shared" si="374"/>
        <v>DC1CB31-DC</v>
      </c>
      <c r="AD1848" t="str">
        <f>Y1848&amp;"-"&amp;VLOOKUP(AC1848,'LICH THI'!C:AA,9,0)</f>
        <v>64DCCD3164-42469</v>
      </c>
      <c r="AE1848">
        <f t="shared" si="375"/>
        <v>1</v>
      </c>
    </row>
    <row r="1849" spans="1:31" x14ac:dyDescent="0.25">
      <c r="A1849" s="436" t="str">
        <f t="shared" si="365"/>
        <v>DC1CB31-DC-528</v>
      </c>
      <c r="B1849" s="436">
        <f>COUNTIF(AC$4:AC1849,AC1849)</f>
        <v>528</v>
      </c>
      <c r="C1849" s="436" t="str">
        <f t="shared" si="366"/>
        <v>DC1CB31-DC</v>
      </c>
      <c r="D1849" s="436">
        <f>VLOOKUP(C1849,'LICH THI'!C:AA,12,0)</f>
        <v>597</v>
      </c>
      <c r="E1849" s="436">
        <f>VLOOKUP(C1849,'LICH THI'!C:AA,13,0)</f>
        <v>45</v>
      </c>
      <c r="F1849" s="436">
        <f t="shared" si="376"/>
        <v>45</v>
      </c>
      <c r="G1849" s="436">
        <f>VLOOKUP(C1849,'LICH THI'!C:AA,14,0)</f>
        <v>14</v>
      </c>
      <c r="H1849" s="436">
        <f t="shared" si="367"/>
        <v>12</v>
      </c>
      <c r="I1849" s="436" t="str">
        <f t="shared" si="368"/>
        <v>Nguyễn Hồng Thế</v>
      </c>
      <c r="J1849" s="436"/>
      <c r="K1849" s="436">
        <f t="shared" si="369"/>
        <v>13</v>
      </c>
      <c r="L1849" s="436" t="str">
        <f t="shared" si="370"/>
        <v>DC1CB31-DC-13</v>
      </c>
      <c r="M1849" s="436">
        <f t="shared" si="371"/>
        <v>31</v>
      </c>
      <c r="N1849" s="437">
        <f t="shared" si="377"/>
        <v>603</v>
      </c>
      <c r="O1849" s="437"/>
      <c r="P1849" s="430" t="str">
        <f t="shared" si="372"/>
        <v/>
      </c>
      <c r="U1849" s="177">
        <v>153</v>
      </c>
      <c r="V1849" s="177" t="s">
        <v>3856</v>
      </c>
      <c r="W1849" s="177" t="s">
        <v>2693</v>
      </c>
      <c r="X1849" s="177" t="s">
        <v>5416</v>
      </c>
      <c r="Y1849" s="177" t="s">
        <v>6224</v>
      </c>
      <c r="Z1849" s="177" t="s">
        <v>5221</v>
      </c>
      <c r="AA1849" s="525" t="s">
        <v>3334</v>
      </c>
      <c r="AB1849" s="399" t="str">
        <f t="shared" si="373"/>
        <v>DC1CB31</v>
      </c>
      <c r="AC1849" s="399" t="str">
        <f t="shared" si="374"/>
        <v>DC1CB31-DC</v>
      </c>
      <c r="AD1849" t="str">
        <f>Y1849&amp;"-"&amp;VLOOKUP(AC1849,'LICH THI'!C:AA,9,0)</f>
        <v>64DCOT3074-42469</v>
      </c>
      <c r="AE1849">
        <f t="shared" si="375"/>
        <v>1</v>
      </c>
    </row>
    <row r="1850" spans="1:31" x14ac:dyDescent="0.25">
      <c r="A1850" s="436" t="str">
        <f t="shared" si="365"/>
        <v>DC1CB31-DC-529</v>
      </c>
      <c r="B1850" s="436">
        <f>COUNTIF(AC$4:AC1850,AC1850)</f>
        <v>529</v>
      </c>
      <c r="C1850" s="436" t="str">
        <f t="shared" si="366"/>
        <v>DC1CB31-DC</v>
      </c>
      <c r="D1850" s="436">
        <f>VLOOKUP(C1850,'LICH THI'!C:AA,12,0)</f>
        <v>597</v>
      </c>
      <c r="E1850" s="436">
        <f>VLOOKUP(C1850,'LICH THI'!C:AA,13,0)</f>
        <v>45</v>
      </c>
      <c r="F1850" s="436">
        <f t="shared" si="376"/>
        <v>45</v>
      </c>
      <c r="G1850" s="436">
        <f>VLOOKUP(C1850,'LICH THI'!C:AA,14,0)</f>
        <v>14</v>
      </c>
      <c r="H1850" s="436">
        <f t="shared" si="367"/>
        <v>12</v>
      </c>
      <c r="I1850" s="436" t="str">
        <f t="shared" si="368"/>
        <v>Nguyễn Hồng Thế</v>
      </c>
      <c r="J1850" s="436"/>
      <c r="K1850" s="436">
        <f t="shared" si="369"/>
        <v>13</v>
      </c>
      <c r="L1850" s="436" t="str">
        <f t="shared" si="370"/>
        <v>DC1CB31-DC-13</v>
      </c>
      <c r="M1850" s="436">
        <f t="shared" si="371"/>
        <v>31</v>
      </c>
      <c r="N1850" s="437">
        <f t="shared" si="377"/>
        <v>604</v>
      </c>
      <c r="O1850" s="437"/>
      <c r="P1850" s="430" t="str">
        <f t="shared" si="372"/>
        <v/>
      </c>
      <c r="U1850" s="177">
        <v>153</v>
      </c>
      <c r="V1850" s="177" t="s">
        <v>3856</v>
      </c>
      <c r="W1850" s="177" t="s">
        <v>2693</v>
      </c>
      <c r="X1850" s="177" t="s">
        <v>5416</v>
      </c>
      <c r="Y1850" s="177" t="s">
        <v>6224</v>
      </c>
      <c r="Z1850" s="177" t="s">
        <v>5221</v>
      </c>
      <c r="AA1850" s="525" t="s">
        <v>3334</v>
      </c>
      <c r="AB1850" s="399" t="str">
        <f t="shared" si="373"/>
        <v>DC1CB31</v>
      </c>
      <c r="AC1850" s="399" t="str">
        <f t="shared" si="374"/>
        <v>DC1CB31-DC</v>
      </c>
      <c r="AD1850" t="str">
        <f>Y1850&amp;"-"&amp;VLOOKUP(AC1850,'LICH THI'!C:AA,9,0)</f>
        <v>64DCOT3074-42469</v>
      </c>
      <c r="AE1850">
        <f t="shared" si="375"/>
        <v>1</v>
      </c>
    </row>
    <row r="1851" spans="1:31" x14ac:dyDescent="0.25">
      <c r="A1851" s="436" t="str">
        <f t="shared" si="365"/>
        <v>DC1CB31-DC-530</v>
      </c>
      <c r="B1851" s="436">
        <f>COUNTIF(AC$4:AC1851,AC1851)</f>
        <v>530</v>
      </c>
      <c r="C1851" s="436" t="str">
        <f t="shared" si="366"/>
        <v>DC1CB31-DC</v>
      </c>
      <c r="D1851" s="436">
        <f>VLOOKUP(C1851,'LICH THI'!C:AA,12,0)</f>
        <v>597</v>
      </c>
      <c r="E1851" s="436">
        <f>VLOOKUP(C1851,'LICH THI'!C:AA,13,0)</f>
        <v>45</v>
      </c>
      <c r="F1851" s="436">
        <f t="shared" si="376"/>
        <v>45</v>
      </c>
      <c r="G1851" s="436">
        <f>VLOOKUP(C1851,'LICH THI'!C:AA,14,0)</f>
        <v>14</v>
      </c>
      <c r="H1851" s="436">
        <f t="shared" si="367"/>
        <v>12</v>
      </c>
      <c r="I1851" s="436" t="str">
        <f t="shared" si="368"/>
        <v>Vũ Đình Thêm</v>
      </c>
      <c r="J1851" s="436"/>
      <c r="K1851" s="436">
        <f t="shared" si="369"/>
        <v>13</v>
      </c>
      <c r="L1851" s="436" t="str">
        <f t="shared" si="370"/>
        <v>DC1CB31-DC-13</v>
      </c>
      <c r="M1851" s="436">
        <f t="shared" si="371"/>
        <v>31</v>
      </c>
      <c r="N1851" s="437">
        <f t="shared" si="377"/>
        <v>605</v>
      </c>
      <c r="O1851" s="437"/>
      <c r="P1851" s="430" t="str">
        <f t="shared" si="372"/>
        <v/>
      </c>
      <c r="U1851" s="177">
        <v>53</v>
      </c>
      <c r="V1851" s="177" t="s">
        <v>3301</v>
      </c>
      <c r="W1851" s="177" t="s">
        <v>4205</v>
      </c>
      <c r="X1851" s="177" t="s">
        <v>5487</v>
      </c>
      <c r="Y1851" s="177" t="s">
        <v>5488</v>
      </c>
      <c r="Z1851" s="177" t="s">
        <v>5221</v>
      </c>
      <c r="AA1851" s="525" t="s">
        <v>3573</v>
      </c>
      <c r="AB1851" s="399" t="str">
        <f t="shared" si="373"/>
        <v>DC1CB31</v>
      </c>
      <c r="AC1851" s="399" t="str">
        <f t="shared" si="374"/>
        <v>DC1CB31-DC</v>
      </c>
      <c r="AD1851" t="str">
        <f>Y1851&amp;"-"&amp;VLOOKUP(AC1851,'LICH THI'!C:AA,9,0)</f>
        <v>64DCDD3172-42469</v>
      </c>
      <c r="AE1851">
        <f t="shared" si="375"/>
        <v>1</v>
      </c>
    </row>
    <row r="1852" spans="1:31" x14ac:dyDescent="0.25">
      <c r="A1852" s="436" t="str">
        <f t="shared" si="365"/>
        <v>DC1CB31-DC-531</v>
      </c>
      <c r="B1852" s="436">
        <f>COUNTIF(AC$4:AC1852,AC1852)</f>
        <v>531</v>
      </c>
      <c r="C1852" s="436" t="str">
        <f t="shared" si="366"/>
        <v>DC1CB31-DC</v>
      </c>
      <c r="D1852" s="436">
        <f>VLOOKUP(C1852,'LICH THI'!C:AA,12,0)</f>
        <v>597</v>
      </c>
      <c r="E1852" s="436">
        <f>VLOOKUP(C1852,'LICH THI'!C:AA,13,0)</f>
        <v>45</v>
      </c>
      <c r="F1852" s="436">
        <f t="shared" si="376"/>
        <v>45</v>
      </c>
      <c r="G1852" s="436">
        <f>VLOOKUP(C1852,'LICH THI'!C:AA,14,0)</f>
        <v>14</v>
      </c>
      <c r="H1852" s="436">
        <f t="shared" si="367"/>
        <v>12</v>
      </c>
      <c r="I1852" s="436" t="str">
        <f t="shared" si="368"/>
        <v>Vũ Đình Thêm</v>
      </c>
      <c r="J1852" s="436"/>
      <c r="K1852" s="436">
        <f t="shared" si="369"/>
        <v>13</v>
      </c>
      <c r="L1852" s="436" t="str">
        <f t="shared" si="370"/>
        <v>DC1CB31-DC-13</v>
      </c>
      <c r="M1852" s="436">
        <f t="shared" si="371"/>
        <v>31</v>
      </c>
      <c r="N1852" s="437">
        <f t="shared" si="377"/>
        <v>606</v>
      </c>
      <c r="O1852" s="437"/>
      <c r="P1852" s="430" t="str">
        <f t="shared" si="372"/>
        <v/>
      </c>
      <c r="U1852" s="177">
        <v>53</v>
      </c>
      <c r="V1852" s="177" t="s">
        <v>3301</v>
      </c>
      <c r="W1852" s="177" t="s">
        <v>4205</v>
      </c>
      <c r="X1852" s="177" t="s">
        <v>5487</v>
      </c>
      <c r="Y1852" s="177" t="s">
        <v>5488</v>
      </c>
      <c r="Z1852" s="177" t="s">
        <v>5221</v>
      </c>
      <c r="AA1852" s="525" t="s">
        <v>3573</v>
      </c>
      <c r="AB1852" s="399" t="str">
        <f t="shared" si="373"/>
        <v>DC1CB31</v>
      </c>
      <c r="AC1852" s="399" t="str">
        <f t="shared" si="374"/>
        <v>DC1CB31-DC</v>
      </c>
      <c r="AD1852" t="str">
        <f>Y1852&amp;"-"&amp;VLOOKUP(AC1852,'LICH THI'!C:AA,9,0)</f>
        <v>64DCDD3172-42469</v>
      </c>
      <c r="AE1852">
        <f t="shared" si="375"/>
        <v>1</v>
      </c>
    </row>
    <row r="1853" spans="1:31" x14ac:dyDescent="0.25">
      <c r="A1853" s="436" t="str">
        <f t="shared" si="365"/>
        <v>DC1CB31-DC-532</v>
      </c>
      <c r="B1853" s="436">
        <f>COUNTIF(AC$4:AC1853,AC1853)</f>
        <v>532</v>
      </c>
      <c r="C1853" s="436" t="str">
        <f t="shared" si="366"/>
        <v>DC1CB31-DC</v>
      </c>
      <c r="D1853" s="436">
        <f>VLOOKUP(C1853,'LICH THI'!C:AA,12,0)</f>
        <v>597</v>
      </c>
      <c r="E1853" s="436">
        <f>VLOOKUP(C1853,'LICH THI'!C:AA,13,0)</f>
        <v>45</v>
      </c>
      <c r="F1853" s="436">
        <f t="shared" si="376"/>
        <v>45</v>
      </c>
      <c r="G1853" s="436">
        <f>VLOOKUP(C1853,'LICH THI'!C:AA,14,0)</f>
        <v>14</v>
      </c>
      <c r="H1853" s="436">
        <f t="shared" si="367"/>
        <v>12</v>
      </c>
      <c r="I1853" s="436" t="str">
        <f t="shared" si="368"/>
        <v>Nguyễn Thị Thêu</v>
      </c>
      <c r="J1853" s="436"/>
      <c r="K1853" s="436">
        <f t="shared" si="369"/>
        <v>13</v>
      </c>
      <c r="L1853" s="436" t="str">
        <f t="shared" si="370"/>
        <v>DC1CB31-DC-13</v>
      </c>
      <c r="M1853" s="436">
        <f t="shared" si="371"/>
        <v>31</v>
      </c>
      <c r="N1853" s="437">
        <f t="shared" si="377"/>
        <v>607</v>
      </c>
      <c r="O1853" s="437"/>
      <c r="P1853" s="430" t="str">
        <f t="shared" si="372"/>
        <v/>
      </c>
      <c r="U1853" s="177">
        <v>268</v>
      </c>
      <c r="V1853" s="177" t="s">
        <v>3509</v>
      </c>
      <c r="W1853" s="177" t="s">
        <v>2619</v>
      </c>
      <c r="X1853" s="177" t="s">
        <v>2690</v>
      </c>
      <c r="Y1853" s="177" t="s">
        <v>5317</v>
      </c>
      <c r="Z1853" s="177" t="s">
        <v>5221</v>
      </c>
      <c r="AA1853" s="525" t="s">
        <v>5318</v>
      </c>
      <c r="AB1853" s="399" t="str">
        <f t="shared" si="373"/>
        <v>DC1CB31</v>
      </c>
      <c r="AC1853" s="399" t="str">
        <f t="shared" si="374"/>
        <v>DC1CB31-DC</v>
      </c>
      <c r="AD1853" t="str">
        <f>Y1853&amp;"-"&amp;VLOOKUP(AC1853,'LICH THI'!C:AA,9,0)</f>
        <v>65DCKX21844-42469</v>
      </c>
      <c r="AE1853">
        <f t="shared" si="375"/>
        <v>1</v>
      </c>
    </row>
    <row r="1854" spans="1:31" x14ac:dyDescent="0.25">
      <c r="A1854" s="436" t="str">
        <f t="shared" si="365"/>
        <v>DC1CB31-DC-533</v>
      </c>
      <c r="B1854" s="436">
        <f>COUNTIF(AC$4:AC1854,AC1854)</f>
        <v>533</v>
      </c>
      <c r="C1854" s="436" t="str">
        <f t="shared" si="366"/>
        <v>DC1CB31-DC</v>
      </c>
      <c r="D1854" s="436">
        <f>VLOOKUP(C1854,'LICH THI'!C:AA,12,0)</f>
        <v>597</v>
      </c>
      <c r="E1854" s="436">
        <f>VLOOKUP(C1854,'LICH THI'!C:AA,13,0)</f>
        <v>45</v>
      </c>
      <c r="F1854" s="436">
        <f t="shared" si="376"/>
        <v>45</v>
      </c>
      <c r="G1854" s="436">
        <f>VLOOKUP(C1854,'LICH THI'!C:AA,14,0)</f>
        <v>14</v>
      </c>
      <c r="H1854" s="436">
        <f t="shared" si="367"/>
        <v>12</v>
      </c>
      <c r="I1854" s="436" t="str">
        <f t="shared" si="368"/>
        <v>Nguyễn Thị Thêu</v>
      </c>
      <c r="J1854" s="436"/>
      <c r="K1854" s="436">
        <f t="shared" si="369"/>
        <v>13</v>
      </c>
      <c r="L1854" s="436" t="str">
        <f t="shared" si="370"/>
        <v>DC1CB31-DC-13</v>
      </c>
      <c r="M1854" s="436">
        <f t="shared" si="371"/>
        <v>31</v>
      </c>
      <c r="N1854" s="437">
        <f t="shared" si="377"/>
        <v>608</v>
      </c>
      <c r="O1854" s="437"/>
      <c r="P1854" s="430" t="str">
        <f t="shared" si="372"/>
        <v/>
      </c>
      <c r="U1854" s="177">
        <v>268</v>
      </c>
      <c r="V1854" s="177" t="s">
        <v>3509</v>
      </c>
      <c r="W1854" s="177" t="s">
        <v>2619</v>
      </c>
      <c r="X1854" s="177" t="s">
        <v>2690</v>
      </c>
      <c r="Y1854" s="177" t="s">
        <v>5317</v>
      </c>
      <c r="Z1854" s="177" t="s">
        <v>5221</v>
      </c>
      <c r="AA1854" s="525" t="s">
        <v>5318</v>
      </c>
      <c r="AB1854" s="399" t="str">
        <f t="shared" si="373"/>
        <v>DC1CB31</v>
      </c>
      <c r="AC1854" s="399" t="str">
        <f t="shared" si="374"/>
        <v>DC1CB31-DC</v>
      </c>
      <c r="AD1854" t="str">
        <f>Y1854&amp;"-"&amp;VLOOKUP(AC1854,'LICH THI'!C:AA,9,0)</f>
        <v>65DCKX21844-42469</v>
      </c>
      <c r="AE1854">
        <f t="shared" si="375"/>
        <v>1</v>
      </c>
    </row>
    <row r="1855" spans="1:31" x14ac:dyDescent="0.25">
      <c r="A1855" s="436" t="str">
        <f t="shared" si="365"/>
        <v>DC1CB31-DC-534</v>
      </c>
      <c r="B1855" s="436">
        <f>COUNTIF(AC$4:AC1855,AC1855)</f>
        <v>534</v>
      </c>
      <c r="C1855" s="436" t="str">
        <f t="shared" si="366"/>
        <v>DC1CB31-DC</v>
      </c>
      <c r="D1855" s="436">
        <f>VLOOKUP(C1855,'LICH THI'!C:AA,12,0)</f>
        <v>597</v>
      </c>
      <c r="E1855" s="436">
        <f>VLOOKUP(C1855,'LICH THI'!C:AA,13,0)</f>
        <v>45</v>
      </c>
      <c r="F1855" s="436">
        <f t="shared" si="376"/>
        <v>45</v>
      </c>
      <c r="G1855" s="436">
        <f>VLOOKUP(C1855,'LICH THI'!C:AA,14,0)</f>
        <v>14</v>
      </c>
      <c r="H1855" s="436">
        <f t="shared" si="367"/>
        <v>12</v>
      </c>
      <c r="I1855" s="436" t="str">
        <f t="shared" si="368"/>
        <v>Nguyễn Thị Thi</v>
      </c>
      <c r="J1855" s="436"/>
      <c r="K1855" s="436">
        <f t="shared" si="369"/>
        <v>13</v>
      </c>
      <c r="L1855" s="436" t="str">
        <f t="shared" si="370"/>
        <v>DC1CB31-DC-13</v>
      </c>
      <c r="M1855" s="436">
        <f t="shared" si="371"/>
        <v>31</v>
      </c>
      <c r="N1855" s="437">
        <f t="shared" si="377"/>
        <v>609</v>
      </c>
      <c r="O1855" s="437"/>
      <c r="P1855" s="430" t="str">
        <f t="shared" si="372"/>
        <v/>
      </c>
      <c r="U1855" s="177">
        <v>251</v>
      </c>
      <c r="V1855" s="177" t="s">
        <v>3502</v>
      </c>
      <c r="W1855" s="177" t="s">
        <v>2619</v>
      </c>
      <c r="X1855" s="177" t="s">
        <v>6060</v>
      </c>
      <c r="Y1855" s="177" t="s">
        <v>6061</v>
      </c>
      <c r="Z1855" s="177" t="s">
        <v>5221</v>
      </c>
      <c r="AA1855" s="525" t="s">
        <v>6051</v>
      </c>
      <c r="AB1855" s="399" t="str">
        <f t="shared" si="373"/>
        <v>DC1CB31</v>
      </c>
      <c r="AC1855" s="399" t="str">
        <f t="shared" si="374"/>
        <v>DC1CB31-DC</v>
      </c>
      <c r="AD1855" t="str">
        <f>Y1855&amp;"-"&amp;VLOOKUP(AC1855,'LICH THI'!C:AA,9,0)</f>
        <v>65DCKT21578-42469</v>
      </c>
      <c r="AE1855">
        <f t="shared" si="375"/>
        <v>1</v>
      </c>
    </row>
    <row r="1856" spans="1:31" x14ac:dyDescent="0.25">
      <c r="A1856" s="436" t="str">
        <f t="shared" si="365"/>
        <v>DC1CB31-DC-535</v>
      </c>
      <c r="B1856" s="436">
        <f>COUNTIF(AC$4:AC1856,AC1856)</f>
        <v>535</v>
      </c>
      <c r="C1856" s="436" t="str">
        <f t="shared" si="366"/>
        <v>DC1CB31-DC</v>
      </c>
      <c r="D1856" s="436">
        <f>VLOOKUP(C1856,'LICH THI'!C:AA,12,0)</f>
        <v>597</v>
      </c>
      <c r="E1856" s="436">
        <f>VLOOKUP(C1856,'LICH THI'!C:AA,13,0)</f>
        <v>45</v>
      </c>
      <c r="F1856" s="436">
        <f t="shared" si="376"/>
        <v>45</v>
      </c>
      <c r="G1856" s="436">
        <f>VLOOKUP(C1856,'LICH THI'!C:AA,14,0)</f>
        <v>14</v>
      </c>
      <c r="H1856" s="436">
        <f t="shared" si="367"/>
        <v>12</v>
      </c>
      <c r="I1856" s="436" t="str">
        <f t="shared" si="368"/>
        <v>Nguyễn Thị Thi</v>
      </c>
      <c r="J1856" s="436"/>
      <c r="K1856" s="436">
        <f t="shared" si="369"/>
        <v>13</v>
      </c>
      <c r="L1856" s="436" t="str">
        <f t="shared" si="370"/>
        <v>DC1CB31-DC-13</v>
      </c>
      <c r="M1856" s="436">
        <f t="shared" si="371"/>
        <v>31</v>
      </c>
      <c r="N1856" s="437">
        <f t="shared" si="377"/>
        <v>610</v>
      </c>
      <c r="O1856" s="437"/>
      <c r="P1856" s="430" t="str">
        <f t="shared" si="372"/>
        <v/>
      </c>
      <c r="U1856" s="177">
        <v>251</v>
      </c>
      <c r="V1856" s="177" t="s">
        <v>3502</v>
      </c>
      <c r="W1856" s="177" t="s">
        <v>2619</v>
      </c>
      <c r="X1856" s="177" t="s">
        <v>6060</v>
      </c>
      <c r="Y1856" s="177" t="s">
        <v>6061</v>
      </c>
      <c r="Z1856" s="177" t="s">
        <v>5221</v>
      </c>
      <c r="AA1856" s="525" t="s">
        <v>6051</v>
      </c>
      <c r="AB1856" s="399" t="str">
        <f t="shared" si="373"/>
        <v>DC1CB31</v>
      </c>
      <c r="AC1856" s="399" t="str">
        <f t="shared" si="374"/>
        <v>DC1CB31-DC</v>
      </c>
      <c r="AD1856" t="str">
        <f>Y1856&amp;"-"&amp;VLOOKUP(AC1856,'LICH THI'!C:AA,9,0)</f>
        <v>65DCKT21578-42469</v>
      </c>
      <c r="AE1856">
        <f t="shared" si="375"/>
        <v>1</v>
      </c>
    </row>
    <row r="1857" spans="1:31" x14ac:dyDescent="0.25">
      <c r="A1857" s="436" t="str">
        <f t="shared" si="365"/>
        <v>DC1CB31-DC-536</v>
      </c>
      <c r="B1857" s="436">
        <f>COUNTIF(AC$4:AC1857,AC1857)</f>
        <v>536</v>
      </c>
      <c r="C1857" s="436" t="str">
        <f t="shared" si="366"/>
        <v>DC1CB31-DC</v>
      </c>
      <c r="D1857" s="436">
        <f>VLOOKUP(C1857,'LICH THI'!C:AA,12,0)</f>
        <v>597</v>
      </c>
      <c r="E1857" s="436">
        <f>VLOOKUP(C1857,'LICH THI'!C:AA,13,0)</f>
        <v>45</v>
      </c>
      <c r="F1857" s="436">
        <f t="shared" si="376"/>
        <v>45</v>
      </c>
      <c r="G1857" s="436">
        <f>VLOOKUP(C1857,'LICH THI'!C:AA,14,0)</f>
        <v>14</v>
      </c>
      <c r="H1857" s="436">
        <f t="shared" si="367"/>
        <v>12</v>
      </c>
      <c r="I1857" s="436" t="str">
        <f t="shared" si="368"/>
        <v>Vũ Văn Thiện</v>
      </c>
      <c r="J1857" s="436"/>
      <c r="K1857" s="436">
        <f t="shared" si="369"/>
        <v>13</v>
      </c>
      <c r="L1857" s="436" t="str">
        <f t="shared" si="370"/>
        <v>DC1CB31-DC-13</v>
      </c>
      <c r="M1857" s="436">
        <f t="shared" si="371"/>
        <v>31</v>
      </c>
      <c r="N1857" s="437">
        <f t="shared" si="377"/>
        <v>611</v>
      </c>
      <c r="O1857" s="437"/>
      <c r="P1857" s="430" t="str">
        <f t="shared" si="372"/>
        <v/>
      </c>
      <c r="U1857" s="177">
        <v>194</v>
      </c>
      <c r="V1857" s="177" t="s">
        <v>3459</v>
      </c>
      <c r="W1857" s="177" t="s">
        <v>2914</v>
      </c>
      <c r="X1857" s="177" t="s">
        <v>4004</v>
      </c>
      <c r="Y1857" s="177" t="s">
        <v>5478</v>
      </c>
      <c r="Z1857" s="177" t="s">
        <v>5221</v>
      </c>
      <c r="AA1857" s="525" t="s">
        <v>4836</v>
      </c>
      <c r="AB1857" s="399" t="str">
        <f t="shared" si="373"/>
        <v>DC1CB31</v>
      </c>
      <c r="AC1857" s="399" t="str">
        <f t="shared" si="374"/>
        <v>DC1CB31-DC</v>
      </c>
      <c r="AD1857" t="str">
        <f>Y1857&amp;"-"&amp;VLOOKUP(AC1857,'LICH THI'!C:AA,9,0)</f>
        <v>65DCCS20641-42469</v>
      </c>
      <c r="AE1857">
        <f t="shared" si="375"/>
        <v>1</v>
      </c>
    </row>
    <row r="1858" spans="1:31" x14ac:dyDescent="0.25">
      <c r="A1858" s="436" t="str">
        <f t="shared" si="365"/>
        <v>DC1CB31-DC-537</v>
      </c>
      <c r="B1858" s="436">
        <f>COUNTIF(AC$4:AC1858,AC1858)</f>
        <v>537</v>
      </c>
      <c r="C1858" s="436" t="str">
        <f t="shared" si="366"/>
        <v>DC1CB31-DC</v>
      </c>
      <c r="D1858" s="436">
        <f>VLOOKUP(C1858,'LICH THI'!C:AA,12,0)</f>
        <v>597</v>
      </c>
      <c r="E1858" s="436">
        <f>VLOOKUP(C1858,'LICH THI'!C:AA,13,0)</f>
        <v>45</v>
      </c>
      <c r="F1858" s="436">
        <f t="shared" si="376"/>
        <v>45</v>
      </c>
      <c r="G1858" s="436">
        <f>VLOOKUP(C1858,'LICH THI'!C:AA,14,0)</f>
        <v>14</v>
      </c>
      <c r="H1858" s="436">
        <f t="shared" si="367"/>
        <v>12</v>
      </c>
      <c r="I1858" s="436" t="str">
        <f t="shared" si="368"/>
        <v>Vũ Văn Thiện</v>
      </c>
      <c r="J1858" s="436"/>
      <c r="K1858" s="436">
        <f t="shared" si="369"/>
        <v>13</v>
      </c>
      <c r="L1858" s="436" t="str">
        <f t="shared" si="370"/>
        <v>DC1CB31-DC-13</v>
      </c>
      <c r="M1858" s="436">
        <f t="shared" si="371"/>
        <v>31</v>
      </c>
      <c r="N1858" s="437">
        <f t="shared" si="377"/>
        <v>612</v>
      </c>
      <c r="O1858" s="437"/>
      <c r="P1858" s="430" t="str">
        <f t="shared" si="372"/>
        <v/>
      </c>
      <c r="U1858" s="177">
        <v>194</v>
      </c>
      <c r="V1858" s="177" t="s">
        <v>3459</v>
      </c>
      <c r="W1858" s="177" t="s">
        <v>2914</v>
      </c>
      <c r="X1858" s="177" t="s">
        <v>4004</v>
      </c>
      <c r="Y1858" s="177" t="s">
        <v>5478</v>
      </c>
      <c r="Z1858" s="177" t="s">
        <v>5221</v>
      </c>
      <c r="AA1858" s="525" t="s">
        <v>4836</v>
      </c>
      <c r="AB1858" s="399" t="str">
        <f t="shared" si="373"/>
        <v>DC1CB31</v>
      </c>
      <c r="AC1858" s="399" t="str">
        <f t="shared" si="374"/>
        <v>DC1CB31-DC</v>
      </c>
      <c r="AD1858" t="str">
        <f>Y1858&amp;"-"&amp;VLOOKUP(AC1858,'LICH THI'!C:AA,9,0)</f>
        <v>65DCCS20641-42469</v>
      </c>
      <c r="AE1858">
        <f t="shared" si="375"/>
        <v>1</v>
      </c>
    </row>
    <row r="1859" spans="1:31" x14ac:dyDescent="0.25">
      <c r="A1859" s="436" t="str">
        <f t="shared" si="365"/>
        <v>DC1CB31-DC-538</v>
      </c>
      <c r="B1859" s="436">
        <f>COUNTIF(AC$4:AC1859,AC1859)</f>
        <v>538</v>
      </c>
      <c r="C1859" s="436" t="str">
        <f t="shared" si="366"/>
        <v>DC1CB31-DC</v>
      </c>
      <c r="D1859" s="436">
        <f>VLOOKUP(C1859,'LICH THI'!C:AA,12,0)</f>
        <v>597</v>
      </c>
      <c r="E1859" s="436">
        <f>VLOOKUP(C1859,'LICH THI'!C:AA,13,0)</f>
        <v>45</v>
      </c>
      <c r="F1859" s="436">
        <f t="shared" si="376"/>
        <v>45</v>
      </c>
      <c r="G1859" s="436">
        <f>VLOOKUP(C1859,'LICH THI'!C:AA,14,0)</f>
        <v>14</v>
      </c>
      <c r="H1859" s="436">
        <f t="shared" si="367"/>
        <v>12</v>
      </c>
      <c r="I1859" s="436" t="str">
        <f t="shared" si="368"/>
        <v>Bùi Anh Thiết</v>
      </c>
      <c r="J1859" s="436"/>
      <c r="K1859" s="436">
        <f t="shared" si="369"/>
        <v>13</v>
      </c>
      <c r="L1859" s="436" t="str">
        <f t="shared" si="370"/>
        <v>DC1CB31-DC-13</v>
      </c>
      <c r="M1859" s="436">
        <f t="shared" si="371"/>
        <v>31</v>
      </c>
      <c r="N1859" s="437">
        <f t="shared" si="377"/>
        <v>613</v>
      </c>
      <c r="O1859" s="437"/>
      <c r="P1859" s="430" t="str">
        <f t="shared" si="372"/>
        <v/>
      </c>
      <c r="U1859" s="177">
        <v>195</v>
      </c>
      <c r="V1859" s="177" t="s">
        <v>3459</v>
      </c>
      <c r="W1859" s="177" t="s">
        <v>5153</v>
      </c>
      <c r="X1859" s="177" t="s">
        <v>3008</v>
      </c>
      <c r="Y1859" s="177" t="s">
        <v>5479</v>
      </c>
      <c r="Z1859" s="177" t="s">
        <v>5221</v>
      </c>
      <c r="AA1859" s="525" t="s">
        <v>5337</v>
      </c>
      <c r="AB1859" s="399" t="str">
        <f t="shared" si="373"/>
        <v>DC1CB31</v>
      </c>
      <c r="AC1859" s="399" t="str">
        <f t="shared" si="374"/>
        <v>DC1CB31-DC</v>
      </c>
      <c r="AD1859" t="str">
        <f>Y1859&amp;"-"&amp;VLOOKUP(AC1859,'LICH THI'!C:AA,9,0)</f>
        <v>65DCCS22716-42469</v>
      </c>
      <c r="AE1859">
        <f t="shared" si="375"/>
        <v>1</v>
      </c>
    </row>
    <row r="1860" spans="1:31" x14ac:dyDescent="0.25">
      <c r="A1860" s="436" t="str">
        <f t="shared" si="365"/>
        <v>DC1CB31-DC-539</v>
      </c>
      <c r="B1860" s="436">
        <f>COUNTIF(AC$4:AC1860,AC1860)</f>
        <v>539</v>
      </c>
      <c r="C1860" s="436" t="str">
        <f t="shared" si="366"/>
        <v>DC1CB31-DC</v>
      </c>
      <c r="D1860" s="436">
        <f>VLOOKUP(C1860,'LICH THI'!C:AA,12,0)</f>
        <v>597</v>
      </c>
      <c r="E1860" s="436">
        <f>VLOOKUP(C1860,'LICH THI'!C:AA,13,0)</f>
        <v>45</v>
      </c>
      <c r="F1860" s="436">
        <f t="shared" si="376"/>
        <v>45</v>
      </c>
      <c r="G1860" s="436">
        <f>VLOOKUP(C1860,'LICH THI'!C:AA,14,0)</f>
        <v>14</v>
      </c>
      <c r="H1860" s="436">
        <f t="shared" si="367"/>
        <v>12</v>
      </c>
      <c r="I1860" s="436" t="str">
        <f t="shared" si="368"/>
        <v>Bùi Anh Thiết</v>
      </c>
      <c r="J1860" s="436"/>
      <c r="K1860" s="436">
        <f t="shared" si="369"/>
        <v>13</v>
      </c>
      <c r="L1860" s="436" t="str">
        <f t="shared" si="370"/>
        <v>DC1CB31-DC-13</v>
      </c>
      <c r="M1860" s="436">
        <f t="shared" si="371"/>
        <v>31</v>
      </c>
      <c r="N1860" s="437">
        <f t="shared" si="377"/>
        <v>614</v>
      </c>
      <c r="O1860" s="437"/>
      <c r="P1860" s="430" t="str">
        <f t="shared" si="372"/>
        <v/>
      </c>
      <c r="U1860" s="177">
        <v>195</v>
      </c>
      <c r="V1860" s="177" t="s">
        <v>3459</v>
      </c>
      <c r="W1860" s="177" t="s">
        <v>5153</v>
      </c>
      <c r="X1860" s="177" t="s">
        <v>3008</v>
      </c>
      <c r="Y1860" s="177" t="s">
        <v>5479</v>
      </c>
      <c r="Z1860" s="177" t="s">
        <v>5221</v>
      </c>
      <c r="AA1860" s="525" t="s">
        <v>5337</v>
      </c>
      <c r="AB1860" s="399" t="str">
        <f t="shared" si="373"/>
        <v>DC1CB31</v>
      </c>
      <c r="AC1860" s="399" t="str">
        <f t="shared" si="374"/>
        <v>DC1CB31-DC</v>
      </c>
      <c r="AD1860" t="str">
        <f>Y1860&amp;"-"&amp;VLOOKUP(AC1860,'LICH THI'!C:AA,9,0)</f>
        <v>65DCCS22716-42469</v>
      </c>
      <c r="AE1860">
        <f t="shared" si="375"/>
        <v>1</v>
      </c>
    </row>
    <row r="1861" spans="1:31" x14ac:dyDescent="0.25">
      <c r="A1861" s="436" t="str">
        <f t="shared" ref="A1861:A1924" si="378">C1861&amp;"-"&amp;B1861</f>
        <v>DC1CB31-DC-540</v>
      </c>
      <c r="B1861" s="436">
        <f>COUNTIF(AC$4:AC1861,AC1861)</f>
        <v>540</v>
      </c>
      <c r="C1861" s="436" t="str">
        <f t="shared" ref="C1861:C1924" si="379">_CT_MaHP1</f>
        <v>DC1CB31-DC</v>
      </c>
      <c r="D1861" s="436">
        <f>VLOOKUP(C1861,'LICH THI'!C:AA,12,0)</f>
        <v>597</v>
      </c>
      <c r="E1861" s="436">
        <f>VLOOKUP(C1861,'LICH THI'!C:AA,13,0)</f>
        <v>45</v>
      </c>
      <c r="F1861" s="436">
        <f t="shared" si="376"/>
        <v>45</v>
      </c>
      <c r="G1861" s="436">
        <f>VLOOKUP(C1861,'LICH THI'!C:AA,14,0)</f>
        <v>14</v>
      </c>
      <c r="H1861" s="436">
        <f t="shared" ref="H1861:H1924" si="380">IF(E1861=0,"",TRUNC((B1861+E1861-1)/E1861))</f>
        <v>12</v>
      </c>
      <c r="I1861" s="436" t="str">
        <f t="shared" ref="I1861:I1924" si="381">W1861&amp;" "&amp;X1861</f>
        <v>Bùi Đình Thịnh</v>
      </c>
      <c r="J1861" s="436"/>
      <c r="K1861" s="436">
        <f t="shared" ref="K1861:K1924" si="382">IF(G1861=1,1,IF(H1861&lt;G1861,H1861+1,1))</f>
        <v>13</v>
      </c>
      <c r="L1861" s="436" t="str">
        <f t="shared" ref="L1861:L1924" si="383">C1861&amp;"-"&amp;K1861</f>
        <v>DC1CB31-DC-13</v>
      </c>
      <c r="M1861" s="436">
        <f t="shared" ref="M1861:M1924" si="384">IF(E1861=0,"",MOD(MID(C1861,6,2),E1861))</f>
        <v>31</v>
      </c>
      <c r="N1861" s="437">
        <f t="shared" si="377"/>
        <v>615</v>
      </c>
      <c r="O1861" s="437"/>
      <c r="P1861" s="430" t="str">
        <f t="shared" ref="P1861:P1924" si="385">IF(MOD(20*O1861,10)&lt;&gt;0,"SAI","")</f>
        <v/>
      </c>
      <c r="U1861" s="177">
        <v>252</v>
      </c>
      <c r="V1861" s="177" t="s">
        <v>3502</v>
      </c>
      <c r="W1861" s="177" t="s">
        <v>6062</v>
      </c>
      <c r="X1861" s="177" t="s">
        <v>4578</v>
      </c>
      <c r="Y1861" s="177" t="s">
        <v>6063</v>
      </c>
      <c r="Z1861" s="177" t="s">
        <v>5221</v>
      </c>
      <c r="AA1861" s="525" t="s">
        <v>4752</v>
      </c>
      <c r="AB1861" s="399" t="str">
        <f t="shared" ref="AB1861:AB1924" si="386">_CT_MaHP</f>
        <v>DC1CB31</v>
      </c>
      <c r="AC1861" s="399" t="str">
        <f t="shared" ref="AC1861:AC1924" si="387">_CT_MaHe</f>
        <v>DC1CB31-DC</v>
      </c>
      <c r="AD1861" t="str">
        <f>Y1861&amp;"-"&amp;VLOOKUP(AC1861,'LICH THI'!C:AA,9,0)</f>
        <v>65DCKT22324-42469</v>
      </c>
      <c r="AE1861">
        <f t="shared" ref="AE1861:AE1924" si="388">COUNTIF(AD1861,AD:AD)</f>
        <v>1</v>
      </c>
    </row>
    <row r="1862" spans="1:31" x14ac:dyDescent="0.25">
      <c r="A1862" s="436" t="str">
        <f t="shared" si="378"/>
        <v>DC1CB31-DC-541</v>
      </c>
      <c r="B1862" s="436">
        <f>COUNTIF(AC$4:AC1862,AC1862)</f>
        <v>541</v>
      </c>
      <c r="C1862" s="436" t="str">
        <f t="shared" si="379"/>
        <v>DC1CB31-DC</v>
      </c>
      <c r="D1862" s="436">
        <f>VLOOKUP(C1862,'LICH THI'!C:AA,12,0)</f>
        <v>597</v>
      </c>
      <c r="E1862" s="436">
        <f>VLOOKUP(C1862,'LICH THI'!C:AA,13,0)</f>
        <v>45</v>
      </c>
      <c r="F1862" s="436">
        <f t="shared" ref="F1862:F1925" si="389">IF(G1862="","",IF(G1862=H1862,D1862-(H1862-1)*E1862,E1862))</f>
        <v>45</v>
      </c>
      <c r="G1862" s="436">
        <f>VLOOKUP(C1862,'LICH THI'!C:AA,14,0)</f>
        <v>14</v>
      </c>
      <c r="H1862" s="436">
        <f t="shared" si="380"/>
        <v>13</v>
      </c>
      <c r="I1862" s="436" t="str">
        <f t="shared" si="381"/>
        <v>Bùi Đình Thịnh</v>
      </c>
      <c r="J1862" s="436"/>
      <c r="K1862" s="436">
        <f t="shared" si="382"/>
        <v>14</v>
      </c>
      <c r="L1862" s="436" t="str">
        <f t="shared" si="383"/>
        <v>DC1CB31-DC-14</v>
      </c>
      <c r="M1862" s="436">
        <f t="shared" si="384"/>
        <v>31</v>
      </c>
      <c r="N1862" s="437">
        <f t="shared" ref="N1862:N1925" si="390">IF(F1862=0,"",(K1862-1)*$N$2+1+MOD(B1862-M1862,F1862))</f>
        <v>666</v>
      </c>
      <c r="O1862" s="437"/>
      <c r="P1862" s="430" t="str">
        <f t="shared" si="385"/>
        <v/>
      </c>
      <c r="U1862" s="177">
        <v>252</v>
      </c>
      <c r="V1862" s="177" t="s">
        <v>3502</v>
      </c>
      <c r="W1862" s="177" t="s">
        <v>6062</v>
      </c>
      <c r="X1862" s="177" t="s">
        <v>4578</v>
      </c>
      <c r="Y1862" s="177" t="s">
        <v>6063</v>
      </c>
      <c r="Z1862" s="177" t="s">
        <v>5221</v>
      </c>
      <c r="AA1862" s="525" t="s">
        <v>4752</v>
      </c>
      <c r="AB1862" s="399" t="str">
        <f t="shared" si="386"/>
        <v>DC1CB31</v>
      </c>
      <c r="AC1862" s="399" t="str">
        <f t="shared" si="387"/>
        <v>DC1CB31-DC</v>
      </c>
      <c r="AD1862" t="str">
        <f>Y1862&amp;"-"&amp;VLOOKUP(AC1862,'LICH THI'!C:AA,9,0)</f>
        <v>65DCKT22324-42469</v>
      </c>
      <c r="AE1862">
        <f t="shared" si="388"/>
        <v>1</v>
      </c>
    </row>
    <row r="1863" spans="1:31" x14ac:dyDescent="0.25">
      <c r="A1863" s="436" t="str">
        <f t="shared" si="378"/>
        <v>DC1CB31-DC-542</v>
      </c>
      <c r="B1863" s="436">
        <f>COUNTIF(AC$4:AC1863,AC1863)</f>
        <v>542</v>
      </c>
      <c r="C1863" s="436" t="str">
        <f t="shared" si="379"/>
        <v>DC1CB31-DC</v>
      </c>
      <c r="D1863" s="436">
        <f>VLOOKUP(C1863,'LICH THI'!C:AA,12,0)</f>
        <v>597</v>
      </c>
      <c r="E1863" s="436">
        <f>VLOOKUP(C1863,'LICH THI'!C:AA,13,0)</f>
        <v>45</v>
      </c>
      <c r="F1863" s="436">
        <f t="shared" si="389"/>
        <v>45</v>
      </c>
      <c r="G1863" s="436">
        <f>VLOOKUP(C1863,'LICH THI'!C:AA,14,0)</f>
        <v>14</v>
      </c>
      <c r="H1863" s="436">
        <f t="shared" si="380"/>
        <v>13</v>
      </c>
      <c r="I1863" s="436" t="str">
        <f t="shared" si="381"/>
        <v>Nguyễn Phú Thịnh</v>
      </c>
      <c r="J1863" s="436"/>
      <c r="K1863" s="436">
        <f t="shared" si="382"/>
        <v>14</v>
      </c>
      <c r="L1863" s="436" t="str">
        <f t="shared" si="383"/>
        <v>DC1CB31-DC-14</v>
      </c>
      <c r="M1863" s="436">
        <f t="shared" si="384"/>
        <v>31</v>
      </c>
      <c r="N1863" s="437">
        <f t="shared" si="390"/>
        <v>667</v>
      </c>
      <c r="O1863" s="437"/>
      <c r="P1863" s="430" t="str">
        <f t="shared" si="385"/>
        <v/>
      </c>
      <c r="U1863" s="177">
        <v>96</v>
      </c>
      <c r="V1863" s="177" t="s">
        <v>3358</v>
      </c>
      <c r="W1863" s="177" t="s">
        <v>5730</v>
      </c>
      <c r="X1863" s="177" t="s">
        <v>4578</v>
      </c>
      <c r="Y1863" s="177" t="s">
        <v>5731</v>
      </c>
      <c r="Z1863" s="177" t="s">
        <v>5221</v>
      </c>
      <c r="AA1863" s="525" t="s">
        <v>5732</v>
      </c>
      <c r="AB1863" s="399" t="str">
        <f t="shared" si="386"/>
        <v>DC1CB31</v>
      </c>
      <c r="AC1863" s="399" t="str">
        <f t="shared" si="387"/>
        <v>DC1CB31-DC</v>
      </c>
      <c r="AD1863" t="str">
        <f>Y1863&amp;"-"&amp;VLOOKUP(AC1863,'LICH THI'!C:AA,9,0)</f>
        <v>64DCKT3056-42469</v>
      </c>
      <c r="AE1863">
        <f t="shared" si="388"/>
        <v>1</v>
      </c>
    </row>
    <row r="1864" spans="1:31" x14ac:dyDescent="0.25">
      <c r="A1864" s="436" t="str">
        <f t="shared" si="378"/>
        <v>DC1CB31-DC-543</v>
      </c>
      <c r="B1864" s="436">
        <f>COUNTIF(AC$4:AC1864,AC1864)</f>
        <v>543</v>
      </c>
      <c r="C1864" s="436" t="str">
        <f t="shared" si="379"/>
        <v>DC1CB31-DC</v>
      </c>
      <c r="D1864" s="436">
        <f>VLOOKUP(C1864,'LICH THI'!C:AA,12,0)</f>
        <v>597</v>
      </c>
      <c r="E1864" s="436">
        <f>VLOOKUP(C1864,'LICH THI'!C:AA,13,0)</f>
        <v>45</v>
      </c>
      <c r="F1864" s="436">
        <f t="shared" si="389"/>
        <v>45</v>
      </c>
      <c r="G1864" s="436">
        <f>VLOOKUP(C1864,'LICH THI'!C:AA,14,0)</f>
        <v>14</v>
      </c>
      <c r="H1864" s="436">
        <f t="shared" si="380"/>
        <v>13</v>
      </c>
      <c r="I1864" s="436" t="str">
        <f t="shared" si="381"/>
        <v>Nguyễn Phú Thịnh</v>
      </c>
      <c r="J1864" s="436"/>
      <c r="K1864" s="436">
        <f t="shared" si="382"/>
        <v>14</v>
      </c>
      <c r="L1864" s="436" t="str">
        <f t="shared" si="383"/>
        <v>DC1CB31-DC-14</v>
      </c>
      <c r="M1864" s="436">
        <f t="shared" si="384"/>
        <v>31</v>
      </c>
      <c r="N1864" s="437">
        <f t="shared" si="390"/>
        <v>668</v>
      </c>
      <c r="O1864" s="437"/>
      <c r="P1864" s="430" t="str">
        <f t="shared" si="385"/>
        <v/>
      </c>
      <c r="U1864" s="177">
        <v>96</v>
      </c>
      <c r="V1864" s="177" t="s">
        <v>3358</v>
      </c>
      <c r="W1864" s="177" t="s">
        <v>5730</v>
      </c>
      <c r="X1864" s="177" t="s">
        <v>4578</v>
      </c>
      <c r="Y1864" s="177" t="s">
        <v>5731</v>
      </c>
      <c r="Z1864" s="177" t="s">
        <v>5221</v>
      </c>
      <c r="AA1864" s="525" t="s">
        <v>5732</v>
      </c>
      <c r="AB1864" s="399" t="str">
        <f t="shared" si="386"/>
        <v>DC1CB31</v>
      </c>
      <c r="AC1864" s="399" t="str">
        <f t="shared" si="387"/>
        <v>DC1CB31-DC</v>
      </c>
      <c r="AD1864" t="str">
        <f>Y1864&amp;"-"&amp;VLOOKUP(AC1864,'LICH THI'!C:AA,9,0)</f>
        <v>64DCKT3056-42469</v>
      </c>
      <c r="AE1864">
        <f t="shared" si="388"/>
        <v>1</v>
      </c>
    </row>
    <row r="1865" spans="1:31" x14ac:dyDescent="0.25">
      <c r="A1865" s="436" t="str">
        <f t="shared" si="378"/>
        <v>DC1CB31-DC-544</v>
      </c>
      <c r="B1865" s="436">
        <f>COUNTIF(AC$4:AC1865,AC1865)</f>
        <v>544</v>
      </c>
      <c r="C1865" s="436" t="str">
        <f t="shared" si="379"/>
        <v>DC1CB31-DC</v>
      </c>
      <c r="D1865" s="436">
        <f>VLOOKUP(C1865,'LICH THI'!C:AA,12,0)</f>
        <v>597</v>
      </c>
      <c r="E1865" s="436">
        <f>VLOOKUP(C1865,'LICH THI'!C:AA,13,0)</f>
        <v>45</v>
      </c>
      <c r="F1865" s="436">
        <f t="shared" si="389"/>
        <v>45</v>
      </c>
      <c r="G1865" s="436">
        <f>VLOOKUP(C1865,'LICH THI'!C:AA,14,0)</f>
        <v>14</v>
      </c>
      <c r="H1865" s="436">
        <f t="shared" si="380"/>
        <v>13</v>
      </c>
      <c r="I1865" s="436" t="str">
        <f t="shared" si="381"/>
        <v>Lê Công Thọ</v>
      </c>
      <c r="J1865" s="436"/>
      <c r="K1865" s="436">
        <f t="shared" si="382"/>
        <v>14</v>
      </c>
      <c r="L1865" s="436" t="str">
        <f t="shared" si="383"/>
        <v>DC1CB31-DC-14</v>
      </c>
      <c r="M1865" s="436">
        <f t="shared" si="384"/>
        <v>31</v>
      </c>
      <c r="N1865" s="437">
        <f t="shared" si="390"/>
        <v>669</v>
      </c>
      <c r="O1865" s="437"/>
      <c r="P1865" s="430" t="str">
        <f t="shared" si="385"/>
        <v/>
      </c>
      <c r="U1865" s="177">
        <v>146</v>
      </c>
      <c r="V1865" s="177" t="s">
        <v>2982</v>
      </c>
      <c r="W1865" s="177" t="s">
        <v>3153</v>
      </c>
      <c r="X1865" s="177" t="s">
        <v>4613</v>
      </c>
      <c r="Y1865" s="177" t="s">
        <v>6216</v>
      </c>
      <c r="Z1865" s="177" t="s">
        <v>5221</v>
      </c>
      <c r="AA1865" s="525" t="s">
        <v>5723</v>
      </c>
      <c r="AB1865" s="399" t="str">
        <f t="shared" si="386"/>
        <v>DC1CB31</v>
      </c>
      <c r="AC1865" s="399" t="str">
        <f t="shared" si="387"/>
        <v>DC1CB31-DC</v>
      </c>
      <c r="AD1865" t="str">
        <f>Y1865&amp;"-"&amp;VLOOKUP(AC1865,'LICH THI'!C:AA,9,0)</f>
        <v>64DCMX2013-42469</v>
      </c>
      <c r="AE1865">
        <f t="shared" si="388"/>
        <v>1</v>
      </c>
    </row>
    <row r="1866" spans="1:31" x14ac:dyDescent="0.25">
      <c r="A1866" s="436" t="str">
        <f t="shared" si="378"/>
        <v>DC1CB31-DC-545</v>
      </c>
      <c r="B1866" s="436">
        <f>COUNTIF(AC$4:AC1866,AC1866)</f>
        <v>545</v>
      </c>
      <c r="C1866" s="436" t="str">
        <f t="shared" si="379"/>
        <v>DC1CB31-DC</v>
      </c>
      <c r="D1866" s="436">
        <f>VLOOKUP(C1866,'LICH THI'!C:AA,12,0)</f>
        <v>597</v>
      </c>
      <c r="E1866" s="436">
        <f>VLOOKUP(C1866,'LICH THI'!C:AA,13,0)</f>
        <v>45</v>
      </c>
      <c r="F1866" s="436">
        <f t="shared" si="389"/>
        <v>45</v>
      </c>
      <c r="G1866" s="436">
        <f>VLOOKUP(C1866,'LICH THI'!C:AA,14,0)</f>
        <v>14</v>
      </c>
      <c r="H1866" s="436">
        <f t="shared" si="380"/>
        <v>13</v>
      </c>
      <c r="I1866" s="436" t="str">
        <f t="shared" si="381"/>
        <v>Lê Công Thọ</v>
      </c>
      <c r="J1866" s="436"/>
      <c r="K1866" s="436">
        <f t="shared" si="382"/>
        <v>14</v>
      </c>
      <c r="L1866" s="436" t="str">
        <f t="shared" si="383"/>
        <v>DC1CB31-DC-14</v>
      </c>
      <c r="M1866" s="436">
        <f t="shared" si="384"/>
        <v>31</v>
      </c>
      <c r="N1866" s="437">
        <f t="shared" si="390"/>
        <v>670</v>
      </c>
      <c r="O1866" s="437"/>
      <c r="P1866" s="430" t="str">
        <f t="shared" si="385"/>
        <v/>
      </c>
      <c r="U1866" s="177">
        <v>146</v>
      </c>
      <c r="V1866" s="177" t="s">
        <v>2982</v>
      </c>
      <c r="W1866" s="177" t="s">
        <v>3153</v>
      </c>
      <c r="X1866" s="177" t="s">
        <v>4613</v>
      </c>
      <c r="Y1866" s="177" t="s">
        <v>6216</v>
      </c>
      <c r="Z1866" s="177" t="s">
        <v>5221</v>
      </c>
      <c r="AA1866" s="525" t="s">
        <v>5723</v>
      </c>
      <c r="AB1866" s="399" t="str">
        <f t="shared" si="386"/>
        <v>DC1CB31</v>
      </c>
      <c r="AC1866" s="399" t="str">
        <f t="shared" si="387"/>
        <v>DC1CB31-DC</v>
      </c>
      <c r="AD1866" t="str">
        <f>Y1866&amp;"-"&amp;VLOOKUP(AC1866,'LICH THI'!C:AA,9,0)</f>
        <v>64DCMX2013-42469</v>
      </c>
      <c r="AE1866">
        <f t="shared" si="388"/>
        <v>1</v>
      </c>
    </row>
    <row r="1867" spans="1:31" x14ac:dyDescent="0.25">
      <c r="A1867" s="436" t="str">
        <f t="shared" si="378"/>
        <v>DC1CB31-DC-546</v>
      </c>
      <c r="B1867" s="436">
        <f>COUNTIF(AC$4:AC1867,AC1867)</f>
        <v>546</v>
      </c>
      <c r="C1867" s="436" t="str">
        <f t="shared" si="379"/>
        <v>DC1CB31-DC</v>
      </c>
      <c r="D1867" s="436">
        <f>VLOOKUP(C1867,'LICH THI'!C:AA,12,0)</f>
        <v>597</v>
      </c>
      <c r="E1867" s="436">
        <f>VLOOKUP(C1867,'LICH THI'!C:AA,13,0)</f>
        <v>45</v>
      </c>
      <c r="F1867" s="436">
        <f t="shared" si="389"/>
        <v>45</v>
      </c>
      <c r="G1867" s="436">
        <f>VLOOKUP(C1867,'LICH THI'!C:AA,14,0)</f>
        <v>14</v>
      </c>
      <c r="H1867" s="436">
        <f t="shared" si="380"/>
        <v>13</v>
      </c>
      <c r="I1867" s="436" t="str">
        <f t="shared" si="381"/>
        <v>Bùi Duy Thuận</v>
      </c>
      <c r="J1867" s="436"/>
      <c r="K1867" s="436">
        <f t="shared" si="382"/>
        <v>14</v>
      </c>
      <c r="L1867" s="436" t="str">
        <f t="shared" si="383"/>
        <v>DC1CB31-DC-14</v>
      </c>
      <c r="M1867" s="436">
        <f t="shared" si="384"/>
        <v>31</v>
      </c>
      <c r="N1867" s="437">
        <f t="shared" si="390"/>
        <v>671</v>
      </c>
      <c r="O1867" s="437"/>
      <c r="P1867" s="430" t="str">
        <f t="shared" si="385"/>
        <v/>
      </c>
      <c r="U1867" s="177">
        <v>6</v>
      </c>
      <c r="V1867" s="177" t="s">
        <v>2790</v>
      </c>
      <c r="W1867" s="177" t="s">
        <v>6170</v>
      </c>
      <c r="X1867" s="177" t="s">
        <v>4089</v>
      </c>
      <c r="Y1867" s="177" t="s">
        <v>6171</v>
      </c>
      <c r="Z1867" s="177" t="s">
        <v>5221</v>
      </c>
      <c r="AA1867" s="525" t="s">
        <v>6172</v>
      </c>
      <c r="AB1867" s="399" t="str">
        <f t="shared" si="386"/>
        <v>DC1CB31</v>
      </c>
      <c r="AC1867" s="399" t="str">
        <f t="shared" si="387"/>
        <v>DC1CB31-DC</v>
      </c>
      <c r="AD1867" t="str">
        <f>Y1867&amp;"-"&amp;VLOOKUP(AC1867,'LICH THI'!C:AA,9,0)</f>
        <v>64DCCD3123-42469</v>
      </c>
      <c r="AE1867">
        <f t="shared" si="388"/>
        <v>1</v>
      </c>
    </row>
    <row r="1868" spans="1:31" x14ac:dyDescent="0.25">
      <c r="A1868" s="436" t="str">
        <f t="shared" si="378"/>
        <v>DC1CB31-DC-547</v>
      </c>
      <c r="B1868" s="436">
        <f>COUNTIF(AC$4:AC1868,AC1868)</f>
        <v>547</v>
      </c>
      <c r="C1868" s="436" t="str">
        <f t="shared" si="379"/>
        <v>DC1CB31-DC</v>
      </c>
      <c r="D1868" s="436">
        <f>VLOOKUP(C1868,'LICH THI'!C:AA,12,0)</f>
        <v>597</v>
      </c>
      <c r="E1868" s="436">
        <f>VLOOKUP(C1868,'LICH THI'!C:AA,13,0)</f>
        <v>45</v>
      </c>
      <c r="F1868" s="436">
        <f t="shared" si="389"/>
        <v>45</v>
      </c>
      <c r="G1868" s="436">
        <f>VLOOKUP(C1868,'LICH THI'!C:AA,14,0)</f>
        <v>14</v>
      </c>
      <c r="H1868" s="436">
        <f t="shared" si="380"/>
        <v>13</v>
      </c>
      <c r="I1868" s="436" t="str">
        <f t="shared" si="381"/>
        <v>Bùi Duy Thuận</v>
      </c>
      <c r="J1868" s="436"/>
      <c r="K1868" s="436">
        <f t="shared" si="382"/>
        <v>14</v>
      </c>
      <c r="L1868" s="436" t="str">
        <f t="shared" si="383"/>
        <v>DC1CB31-DC-14</v>
      </c>
      <c r="M1868" s="436">
        <f t="shared" si="384"/>
        <v>31</v>
      </c>
      <c r="N1868" s="437">
        <f t="shared" si="390"/>
        <v>672</v>
      </c>
      <c r="O1868" s="437"/>
      <c r="P1868" s="430" t="str">
        <f t="shared" si="385"/>
        <v/>
      </c>
      <c r="U1868" s="177">
        <v>6</v>
      </c>
      <c r="V1868" s="177" t="s">
        <v>2790</v>
      </c>
      <c r="W1868" s="177" t="s">
        <v>6170</v>
      </c>
      <c r="X1868" s="177" t="s">
        <v>4089</v>
      </c>
      <c r="Y1868" s="177" t="s">
        <v>6171</v>
      </c>
      <c r="Z1868" s="177" t="s">
        <v>5221</v>
      </c>
      <c r="AA1868" s="525" t="s">
        <v>6172</v>
      </c>
      <c r="AB1868" s="399" t="str">
        <f t="shared" si="386"/>
        <v>DC1CB31</v>
      </c>
      <c r="AC1868" s="399" t="str">
        <f t="shared" si="387"/>
        <v>DC1CB31-DC</v>
      </c>
      <c r="AD1868" t="str">
        <f>Y1868&amp;"-"&amp;VLOOKUP(AC1868,'LICH THI'!C:AA,9,0)</f>
        <v>64DCCD3123-42469</v>
      </c>
      <c r="AE1868">
        <f t="shared" si="388"/>
        <v>1</v>
      </c>
    </row>
    <row r="1869" spans="1:31" x14ac:dyDescent="0.25">
      <c r="A1869" s="436" t="str">
        <f t="shared" si="378"/>
        <v>DC1CB31-DC-548</v>
      </c>
      <c r="B1869" s="436">
        <f>COUNTIF(AC$4:AC1869,AC1869)</f>
        <v>548</v>
      </c>
      <c r="C1869" s="436" t="str">
        <f t="shared" si="379"/>
        <v>DC1CB31-DC</v>
      </c>
      <c r="D1869" s="436">
        <f>VLOOKUP(C1869,'LICH THI'!C:AA,12,0)</f>
        <v>597</v>
      </c>
      <c r="E1869" s="436">
        <f>VLOOKUP(C1869,'LICH THI'!C:AA,13,0)</f>
        <v>45</v>
      </c>
      <c r="F1869" s="436">
        <f t="shared" si="389"/>
        <v>45</v>
      </c>
      <c r="G1869" s="436">
        <f>VLOOKUP(C1869,'LICH THI'!C:AA,14,0)</f>
        <v>14</v>
      </c>
      <c r="H1869" s="436">
        <f t="shared" si="380"/>
        <v>13</v>
      </c>
      <c r="I1869" s="436" t="str">
        <f t="shared" si="381"/>
        <v>Bùi Thị Thùy</v>
      </c>
      <c r="J1869" s="436"/>
      <c r="K1869" s="436">
        <f t="shared" si="382"/>
        <v>14</v>
      </c>
      <c r="L1869" s="436" t="str">
        <f t="shared" si="383"/>
        <v>DC1CB31-DC-14</v>
      </c>
      <c r="M1869" s="436">
        <f t="shared" si="384"/>
        <v>31</v>
      </c>
      <c r="N1869" s="437">
        <f t="shared" si="390"/>
        <v>673</v>
      </c>
      <c r="O1869" s="437"/>
      <c r="P1869" s="430" t="str">
        <f t="shared" si="385"/>
        <v/>
      </c>
      <c r="U1869" s="177">
        <v>168</v>
      </c>
      <c r="V1869" s="177" t="s">
        <v>3019</v>
      </c>
      <c r="W1869" s="177" t="s">
        <v>2630</v>
      </c>
      <c r="X1869" s="177" t="s">
        <v>4298</v>
      </c>
      <c r="Y1869" s="177" t="s">
        <v>5761</v>
      </c>
      <c r="Z1869" s="177" t="s">
        <v>5221</v>
      </c>
      <c r="AA1869" s="525" t="s">
        <v>5123</v>
      </c>
      <c r="AB1869" s="399" t="str">
        <f t="shared" si="386"/>
        <v>DC1CB31</v>
      </c>
      <c r="AC1869" s="399" t="str">
        <f t="shared" si="387"/>
        <v>DC1CB31-DC</v>
      </c>
      <c r="AD1869" t="str">
        <f>Y1869&amp;"-"&amp;VLOOKUP(AC1869,'LICH THI'!C:AA,9,0)</f>
        <v>64DCQT3099-42469</v>
      </c>
      <c r="AE1869">
        <f t="shared" si="388"/>
        <v>1</v>
      </c>
    </row>
    <row r="1870" spans="1:31" x14ac:dyDescent="0.25">
      <c r="A1870" s="436" t="str">
        <f t="shared" si="378"/>
        <v>DC1CB31-DC-549</v>
      </c>
      <c r="B1870" s="436">
        <f>COUNTIF(AC$4:AC1870,AC1870)</f>
        <v>549</v>
      </c>
      <c r="C1870" s="436" t="str">
        <f t="shared" si="379"/>
        <v>DC1CB31-DC</v>
      </c>
      <c r="D1870" s="436">
        <f>VLOOKUP(C1870,'LICH THI'!C:AA,12,0)</f>
        <v>597</v>
      </c>
      <c r="E1870" s="436">
        <f>VLOOKUP(C1870,'LICH THI'!C:AA,13,0)</f>
        <v>45</v>
      </c>
      <c r="F1870" s="436">
        <f t="shared" si="389"/>
        <v>45</v>
      </c>
      <c r="G1870" s="436">
        <f>VLOOKUP(C1870,'LICH THI'!C:AA,14,0)</f>
        <v>14</v>
      </c>
      <c r="H1870" s="436">
        <f t="shared" si="380"/>
        <v>13</v>
      </c>
      <c r="I1870" s="436" t="str">
        <f t="shared" si="381"/>
        <v>Bùi Thị Thùy</v>
      </c>
      <c r="J1870" s="436"/>
      <c r="K1870" s="436">
        <f t="shared" si="382"/>
        <v>14</v>
      </c>
      <c r="L1870" s="436" t="str">
        <f t="shared" si="383"/>
        <v>DC1CB31-DC-14</v>
      </c>
      <c r="M1870" s="436">
        <f t="shared" si="384"/>
        <v>31</v>
      </c>
      <c r="N1870" s="437">
        <f t="shared" si="390"/>
        <v>674</v>
      </c>
      <c r="O1870" s="437"/>
      <c r="P1870" s="430" t="str">
        <f t="shared" si="385"/>
        <v/>
      </c>
      <c r="U1870" s="177">
        <v>168</v>
      </c>
      <c r="V1870" s="177" t="s">
        <v>3019</v>
      </c>
      <c r="W1870" s="177" t="s">
        <v>2630</v>
      </c>
      <c r="X1870" s="177" t="s">
        <v>4298</v>
      </c>
      <c r="Y1870" s="177" t="s">
        <v>5761</v>
      </c>
      <c r="Z1870" s="177" t="s">
        <v>5221</v>
      </c>
      <c r="AA1870" s="525" t="s">
        <v>5123</v>
      </c>
      <c r="AB1870" s="399" t="str">
        <f t="shared" si="386"/>
        <v>DC1CB31</v>
      </c>
      <c r="AC1870" s="399" t="str">
        <f t="shared" si="387"/>
        <v>DC1CB31-DC</v>
      </c>
      <c r="AD1870" t="str">
        <f>Y1870&amp;"-"&amp;VLOOKUP(AC1870,'LICH THI'!C:AA,9,0)</f>
        <v>64DCQT3099-42469</v>
      </c>
      <c r="AE1870">
        <f t="shared" si="388"/>
        <v>1</v>
      </c>
    </row>
    <row r="1871" spans="1:31" x14ac:dyDescent="0.25">
      <c r="A1871" s="436" t="str">
        <f t="shared" si="378"/>
        <v>DC1CB31-DC-550</v>
      </c>
      <c r="B1871" s="436">
        <f>COUNTIF(AC$4:AC1871,AC1871)</f>
        <v>550</v>
      </c>
      <c r="C1871" s="436" t="str">
        <f t="shared" si="379"/>
        <v>DC1CB31-DC</v>
      </c>
      <c r="D1871" s="436">
        <f>VLOOKUP(C1871,'LICH THI'!C:AA,12,0)</f>
        <v>597</v>
      </c>
      <c r="E1871" s="436">
        <f>VLOOKUP(C1871,'LICH THI'!C:AA,13,0)</f>
        <v>45</v>
      </c>
      <c r="F1871" s="436">
        <f t="shared" si="389"/>
        <v>45</v>
      </c>
      <c r="G1871" s="436">
        <f>VLOOKUP(C1871,'LICH THI'!C:AA,14,0)</f>
        <v>14</v>
      </c>
      <c r="H1871" s="436">
        <f t="shared" si="380"/>
        <v>13</v>
      </c>
      <c r="I1871" s="436" t="str">
        <f t="shared" si="381"/>
        <v>Phạm Văn Thủy</v>
      </c>
      <c r="J1871" s="436"/>
      <c r="K1871" s="436">
        <f t="shared" si="382"/>
        <v>14</v>
      </c>
      <c r="L1871" s="436" t="str">
        <f t="shared" si="383"/>
        <v>DC1CB31-DC-14</v>
      </c>
      <c r="M1871" s="436">
        <f t="shared" si="384"/>
        <v>31</v>
      </c>
      <c r="N1871" s="437">
        <f t="shared" si="390"/>
        <v>675</v>
      </c>
      <c r="O1871" s="437"/>
      <c r="P1871" s="430" t="str">
        <f t="shared" si="385"/>
        <v/>
      </c>
      <c r="U1871" s="177">
        <v>207</v>
      </c>
      <c r="V1871" s="177" t="s">
        <v>3892</v>
      </c>
      <c r="W1871" s="177" t="s">
        <v>2738</v>
      </c>
      <c r="X1871" s="177" t="s">
        <v>2627</v>
      </c>
      <c r="Y1871" s="177" t="s">
        <v>6254</v>
      </c>
      <c r="Z1871" s="177" t="s">
        <v>5221</v>
      </c>
      <c r="AA1871" s="525" t="s">
        <v>3496</v>
      </c>
      <c r="AB1871" s="399" t="str">
        <f t="shared" si="386"/>
        <v>DC1CB31</v>
      </c>
      <c r="AC1871" s="399" t="str">
        <f t="shared" si="387"/>
        <v>DC1CB31-DC</v>
      </c>
      <c r="AD1871" t="str">
        <f>Y1871&amp;"-"&amp;VLOOKUP(AC1871,'LICH THI'!C:AA,9,0)</f>
        <v>65DCDB20557-42469</v>
      </c>
      <c r="AE1871">
        <f t="shared" si="388"/>
        <v>1</v>
      </c>
    </row>
    <row r="1872" spans="1:31" x14ac:dyDescent="0.25">
      <c r="A1872" s="436" t="str">
        <f t="shared" si="378"/>
        <v>DC1CB31-DC-551</v>
      </c>
      <c r="B1872" s="436">
        <f>COUNTIF(AC$4:AC1872,AC1872)</f>
        <v>551</v>
      </c>
      <c r="C1872" s="436" t="str">
        <f t="shared" si="379"/>
        <v>DC1CB31-DC</v>
      </c>
      <c r="D1872" s="436">
        <f>VLOOKUP(C1872,'LICH THI'!C:AA,12,0)</f>
        <v>597</v>
      </c>
      <c r="E1872" s="436">
        <f>VLOOKUP(C1872,'LICH THI'!C:AA,13,0)</f>
        <v>45</v>
      </c>
      <c r="F1872" s="436">
        <f t="shared" si="389"/>
        <v>45</v>
      </c>
      <c r="G1872" s="436">
        <f>VLOOKUP(C1872,'LICH THI'!C:AA,14,0)</f>
        <v>14</v>
      </c>
      <c r="H1872" s="436">
        <f t="shared" si="380"/>
        <v>13</v>
      </c>
      <c r="I1872" s="436" t="str">
        <f t="shared" si="381"/>
        <v>Phạm Văn Thủy</v>
      </c>
      <c r="J1872" s="436"/>
      <c r="K1872" s="436">
        <f t="shared" si="382"/>
        <v>14</v>
      </c>
      <c r="L1872" s="436" t="str">
        <f t="shared" si="383"/>
        <v>DC1CB31-DC-14</v>
      </c>
      <c r="M1872" s="436">
        <f t="shared" si="384"/>
        <v>31</v>
      </c>
      <c r="N1872" s="437">
        <f t="shared" si="390"/>
        <v>676</v>
      </c>
      <c r="O1872" s="437"/>
      <c r="P1872" s="430" t="str">
        <f t="shared" si="385"/>
        <v/>
      </c>
      <c r="U1872" s="177">
        <v>207</v>
      </c>
      <c r="V1872" s="177" t="s">
        <v>3892</v>
      </c>
      <c r="W1872" s="177" t="s">
        <v>2738</v>
      </c>
      <c r="X1872" s="177" t="s">
        <v>2627</v>
      </c>
      <c r="Y1872" s="177" t="s">
        <v>6254</v>
      </c>
      <c r="Z1872" s="177" t="s">
        <v>5221</v>
      </c>
      <c r="AA1872" s="525" t="s">
        <v>3496</v>
      </c>
      <c r="AB1872" s="399" t="str">
        <f t="shared" si="386"/>
        <v>DC1CB31</v>
      </c>
      <c r="AC1872" s="399" t="str">
        <f t="shared" si="387"/>
        <v>DC1CB31-DC</v>
      </c>
      <c r="AD1872" t="str">
        <f>Y1872&amp;"-"&amp;VLOOKUP(AC1872,'LICH THI'!C:AA,9,0)</f>
        <v>65DCDB20557-42469</v>
      </c>
      <c r="AE1872">
        <f t="shared" si="388"/>
        <v>1</v>
      </c>
    </row>
    <row r="1873" spans="1:31" x14ac:dyDescent="0.25">
      <c r="A1873" s="436" t="str">
        <f t="shared" si="378"/>
        <v>DC1CB31-DC-552</v>
      </c>
      <c r="B1873" s="436">
        <f>COUNTIF(AC$4:AC1873,AC1873)</f>
        <v>552</v>
      </c>
      <c r="C1873" s="436" t="str">
        <f t="shared" si="379"/>
        <v>DC1CB31-DC</v>
      </c>
      <c r="D1873" s="436">
        <f>VLOOKUP(C1873,'LICH THI'!C:AA,12,0)</f>
        <v>597</v>
      </c>
      <c r="E1873" s="436">
        <f>VLOOKUP(C1873,'LICH THI'!C:AA,13,0)</f>
        <v>45</v>
      </c>
      <c r="F1873" s="436">
        <f t="shared" si="389"/>
        <v>45</v>
      </c>
      <c r="G1873" s="436">
        <f>VLOOKUP(C1873,'LICH THI'!C:AA,14,0)</f>
        <v>14</v>
      </c>
      <c r="H1873" s="436">
        <f t="shared" si="380"/>
        <v>13</v>
      </c>
      <c r="I1873" s="436" t="str">
        <f t="shared" si="381"/>
        <v>Nguyễn Thị Thúy</v>
      </c>
      <c r="J1873" s="436"/>
      <c r="K1873" s="436">
        <f t="shared" si="382"/>
        <v>14</v>
      </c>
      <c r="L1873" s="436" t="str">
        <f t="shared" si="383"/>
        <v>DC1CB31-DC-14</v>
      </c>
      <c r="M1873" s="436">
        <f t="shared" si="384"/>
        <v>31</v>
      </c>
      <c r="N1873" s="437">
        <f t="shared" si="390"/>
        <v>677</v>
      </c>
      <c r="O1873" s="437"/>
      <c r="P1873" s="430" t="str">
        <f t="shared" si="385"/>
        <v/>
      </c>
      <c r="U1873" s="177">
        <v>86</v>
      </c>
      <c r="V1873" s="177" t="s">
        <v>3341</v>
      </c>
      <c r="W1873" s="177" t="s">
        <v>2619</v>
      </c>
      <c r="X1873" s="177" t="s">
        <v>2631</v>
      </c>
      <c r="Y1873" s="177" t="s">
        <v>5552</v>
      </c>
      <c r="Z1873" s="177" t="s">
        <v>5221</v>
      </c>
      <c r="AA1873" s="525" t="s">
        <v>5548</v>
      </c>
      <c r="AB1873" s="399" t="str">
        <f t="shared" si="386"/>
        <v>DC1CB31</v>
      </c>
      <c r="AC1873" s="399" t="str">
        <f t="shared" si="387"/>
        <v>DC1CB31-DC</v>
      </c>
      <c r="AD1873" t="str">
        <f>Y1873&amp;"-"&amp;VLOOKUP(AC1873,'LICH THI'!C:AA,9,0)</f>
        <v>64DCDT3115-42469</v>
      </c>
      <c r="AE1873">
        <f t="shared" si="388"/>
        <v>1</v>
      </c>
    </row>
    <row r="1874" spans="1:31" x14ac:dyDescent="0.25">
      <c r="A1874" s="436" t="str">
        <f t="shared" si="378"/>
        <v>DC1CB31-DC-553</v>
      </c>
      <c r="B1874" s="436">
        <f>COUNTIF(AC$4:AC1874,AC1874)</f>
        <v>553</v>
      </c>
      <c r="C1874" s="436" t="str">
        <f t="shared" si="379"/>
        <v>DC1CB31-DC</v>
      </c>
      <c r="D1874" s="436">
        <f>VLOOKUP(C1874,'LICH THI'!C:AA,12,0)</f>
        <v>597</v>
      </c>
      <c r="E1874" s="436">
        <f>VLOOKUP(C1874,'LICH THI'!C:AA,13,0)</f>
        <v>45</v>
      </c>
      <c r="F1874" s="436">
        <f t="shared" si="389"/>
        <v>45</v>
      </c>
      <c r="G1874" s="436">
        <f>VLOOKUP(C1874,'LICH THI'!C:AA,14,0)</f>
        <v>14</v>
      </c>
      <c r="H1874" s="436">
        <f t="shared" si="380"/>
        <v>13</v>
      </c>
      <c r="I1874" s="436" t="str">
        <f t="shared" si="381"/>
        <v>Nguyễn Thị Thúy</v>
      </c>
      <c r="J1874" s="436"/>
      <c r="K1874" s="436">
        <f t="shared" si="382"/>
        <v>14</v>
      </c>
      <c r="L1874" s="436" t="str">
        <f t="shared" si="383"/>
        <v>DC1CB31-DC-14</v>
      </c>
      <c r="M1874" s="436">
        <f t="shared" si="384"/>
        <v>31</v>
      </c>
      <c r="N1874" s="437">
        <f t="shared" si="390"/>
        <v>678</v>
      </c>
      <c r="O1874" s="437"/>
      <c r="P1874" s="430" t="str">
        <f t="shared" si="385"/>
        <v/>
      </c>
      <c r="U1874" s="177">
        <v>86</v>
      </c>
      <c r="V1874" s="177" t="s">
        <v>3341</v>
      </c>
      <c r="W1874" s="177" t="s">
        <v>2619</v>
      </c>
      <c r="X1874" s="177" t="s">
        <v>2631</v>
      </c>
      <c r="Y1874" s="177" t="s">
        <v>5552</v>
      </c>
      <c r="Z1874" s="177" t="s">
        <v>5221</v>
      </c>
      <c r="AA1874" s="525" t="s">
        <v>5548</v>
      </c>
      <c r="AB1874" s="399" t="str">
        <f t="shared" si="386"/>
        <v>DC1CB31</v>
      </c>
      <c r="AC1874" s="399" t="str">
        <f t="shared" si="387"/>
        <v>DC1CB31-DC</v>
      </c>
      <c r="AD1874" t="str">
        <f>Y1874&amp;"-"&amp;VLOOKUP(AC1874,'LICH THI'!C:AA,9,0)</f>
        <v>64DCDT3115-42469</v>
      </c>
      <c r="AE1874">
        <f t="shared" si="388"/>
        <v>1</v>
      </c>
    </row>
    <row r="1875" spans="1:31" x14ac:dyDescent="0.25">
      <c r="A1875" s="436" t="str">
        <f t="shared" si="378"/>
        <v>DC1CB31-DC-554</v>
      </c>
      <c r="B1875" s="436">
        <f>COUNTIF(AC$4:AC1875,AC1875)</f>
        <v>554</v>
      </c>
      <c r="C1875" s="436" t="str">
        <f t="shared" si="379"/>
        <v>DC1CB31-DC</v>
      </c>
      <c r="D1875" s="436">
        <f>VLOOKUP(C1875,'LICH THI'!C:AA,12,0)</f>
        <v>597</v>
      </c>
      <c r="E1875" s="436">
        <f>VLOOKUP(C1875,'LICH THI'!C:AA,13,0)</f>
        <v>45</v>
      </c>
      <c r="F1875" s="436">
        <f t="shared" si="389"/>
        <v>45</v>
      </c>
      <c r="G1875" s="436">
        <f>VLOOKUP(C1875,'LICH THI'!C:AA,14,0)</f>
        <v>14</v>
      </c>
      <c r="H1875" s="436">
        <f t="shared" si="380"/>
        <v>13</v>
      </c>
      <c r="I1875" s="436" t="str">
        <f t="shared" si="381"/>
        <v>Lê Vũ Thương</v>
      </c>
      <c r="J1875" s="436"/>
      <c r="K1875" s="436">
        <f t="shared" si="382"/>
        <v>14</v>
      </c>
      <c r="L1875" s="436" t="str">
        <f t="shared" si="383"/>
        <v>DC1CB31-DC-14</v>
      </c>
      <c r="M1875" s="436">
        <f t="shared" si="384"/>
        <v>31</v>
      </c>
      <c r="N1875" s="437">
        <f t="shared" si="390"/>
        <v>679</v>
      </c>
      <c r="O1875" s="437"/>
      <c r="P1875" s="430" t="str">
        <f t="shared" si="385"/>
        <v/>
      </c>
      <c r="U1875" s="177">
        <v>20</v>
      </c>
      <c r="V1875" s="177" t="s">
        <v>2851</v>
      </c>
      <c r="W1875" s="177" t="s">
        <v>5210</v>
      </c>
      <c r="X1875" s="177" t="s">
        <v>4007</v>
      </c>
      <c r="Y1875" s="177" t="s">
        <v>5211</v>
      </c>
      <c r="Z1875" s="177" t="s">
        <v>5221</v>
      </c>
      <c r="AA1875" s="525" t="s">
        <v>4352</v>
      </c>
      <c r="AB1875" s="399" t="str">
        <f t="shared" si="386"/>
        <v>DC1CB31</v>
      </c>
      <c r="AC1875" s="399" t="str">
        <f t="shared" si="387"/>
        <v>DC1CB31-DC</v>
      </c>
      <c r="AD1875" t="str">
        <f>Y1875&amp;"-"&amp;VLOOKUP(AC1875,'LICH THI'!C:AA,9,0)</f>
        <v>64DCCD3215-42469</v>
      </c>
      <c r="AE1875">
        <f t="shared" si="388"/>
        <v>1</v>
      </c>
    </row>
    <row r="1876" spans="1:31" x14ac:dyDescent="0.25">
      <c r="A1876" s="436" t="str">
        <f t="shared" si="378"/>
        <v>DC1CB31-DC-555</v>
      </c>
      <c r="B1876" s="436">
        <f>COUNTIF(AC$4:AC1876,AC1876)</f>
        <v>555</v>
      </c>
      <c r="C1876" s="436" t="str">
        <f t="shared" si="379"/>
        <v>DC1CB31-DC</v>
      </c>
      <c r="D1876" s="436">
        <f>VLOOKUP(C1876,'LICH THI'!C:AA,12,0)</f>
        <v>597</v>
      </c>
      <c r="E1876" s="436">
        <f>VLOOKUP(C1876,'LICH THI'!C:AA,13,0)</f>
        <v>45</v>
      </c>
      <c r="F1876" s="436">
        <f t="shared" si="389"/>
        <v>45</v>
      </c>
      <c r="G1876" s="436">
        <f>VLOOKUP(C1876,'LICH THI'!C:AA,14,0)</f>
        <v>14</v>
      </c>
      <c r="H1876" s="436">
        <f t="shared" si="380"/>
        <v>13</v>
      </c>
      <c r="I1876" s="436" t="str">
        <f t="shared" si="381"/>
        <v>Lê Vũ Thương</v>
      </c>
      <c r="J1876" s="436"/>
      <c r="K1876" s="436">
        <f t="shared" si="382"/>
        <v>14</v>
      </c>
      <c r="L1876" s="436" t="str">
        <f t="shared" si="383"/>
        <v>DC1CB31-DC-14</v>
      </c>
      <c r="M1876" s="436">
        <f t="shared" si="384"/>
        <v>31</v>
      </c>
      <c r="N1876" s="437">
        <f t="shared" si="390"/>
        <v>680</v>
      </c>
      <c r="O1876" s="437"/>
      <c r="P1876" s="430" t="str">
        <f t="shared" si="385"/>
        <v/>
      </c>
      <c r="U1876" s="177">
        <v>20</v>
      </c>
      <c r="V1876" s="177" t="s">
        <v>2851</v>
      </c>
      <c r="W1876" s="177" t="s">
        <v>5210</v>
      </c>
      <c r="X1876" s="177" t="s">
        <v>4007</v>
      </c>
      <c r="Y1876" s="177" t="s">
        <v>5211</v>
      </c>
      <c r="Z1876" s="177" t="s">
        <v>5221</v>
      </c>
      <c r="AA1876" s="525" t="s">
        <v>4352</v>
      </c>
      <c r="AB1876" s="399" t="str">
        <f t="shared" si="386"/>
        <v>DC1CB31</v>
      </c>
      <c r="AC1876" s="399" t="str">
        <f t="shared" si="387"/>
        <v>DC1CB31-DC</v>
      </c>
      <c r="AD1876" t="str">
        <f>Y1876&amp;"-"&amp;VLOOKUP(AC1876,'LICH THI'!C:AA,9,0)</f>
        <v>64DCCD3215-42469</v>
      </c>
      <c r="AE1876">
        <f t="shared" si="388"/>
        <v>1</v>
      </c>
    </row>
    <row r="1877" spans="1:31" x14ac:dyDescent="0.25">
      <c r="A1877" s="436" t="str">
        <f t="shared" si="378"/>
        <v>DC1CB31-DC-556</v>
      </c>
      <c r="B1877" s="436">
        <f>COUNTIF(AC$4:AC1877,AC1877)</f>
        <v>556</v>
      </c>
      <c r="C1877" s="436" t="str">
        <f t="shared" si="379"/>
        <v>DC1CB31-DC</v>
      </c>
      <c r="D1877" s="436">
        <f>VLOOKUP(C1877,'LICH THI'!C:AA,12,0)</f>
        <v>597</v>
      </c>
      <c r="E1877" s="436">
        <f>VLOOKUP(C1877,'LICH THI'!C:AA,13,0)</f>
        <v>45</v>
      </c>
      <c r="F1877" s="436">
        <f t="shared" si="389"/>
        <v>45</v>
      </c>
      <c r="G1877" s="436">
        <f>VLOOKUP(C1877,'LICH THI'!C:AA,14,0)</f>
        <v>14</v>
      </c>
      <c r="H1877" s="436">
        <f t="shared" si="380"/>
        <v>13</v>
      </c>
      <c r="I1877" s="436" t="str">
        <f t="shared" si="381"/>
        <v>Bùi Thu Trang</v>
      </c>
      <c r="J1877" s="436"/>
      <c r="K1877" s="436">
        <f t="shared" si="382"/>
        <v>14</v>
      </c>
      <c r="L1877" s="436" t="str">
        <f t="shared" si="383"/>
        <v>DC1CB31-DC-14</v>
      </c>
      <c r="M1877" s="436">
        <f t="shared" si="384"/>
        <v>31</v>
      </c>
      <c r="N1877" s="437">
        <f t="shared" si="390"/>
        <v>681</v>
      </c>
      <c r="O1877" s="437"/>
      <c r="P1877" s="430" t="str">
        <f t="shared" si="385"/>
        <v/>
      </c>
      <c r="U1877" s="177">
        <v>253</v>
      </c>
      <c r="V1877" s="177" t="s">
        <v>3502</v>
      </c>
      <c r="W1877" s="177" t="s">
        <v>3506</v>
      </c>
      <c r="X1877" s="177" t="s">
        <v>2694</v>
      </c>
      <c r="Y1877" s="177" t="s">
        <v>3507</v>
      </c>
      <c r="Z1877" s="177" t="s">
        <v>5221</v>
      </c>
      <c r="AA1877" s="525" t="s">
        <v>3508</v>
      </c>
      <c r="AB1877" s="399" t="str">
        <f t="shared" si="386"/>
        <v>DC1CB31</v>
      </c>
      <c r="AC1877" s="399" t="str">
        <f t="shared" si="387"/>
        <v>DC1CB31-DC</v>
      </c>
      <c r="AD1877" t="str">
        <f>Y1877&amp;"-"&amp;VLOOKUP(AC1877,'LICH THI'!C:AA,9,0)</f>
        <v>65DCKT21591-42469</v>
      </c>
      <c r="AE1877">
        <f t="shared" si="388"/>
        <v>1</v>
      </c>
    </row>
    <row r="1878" spans="1:31" x14ac:dyDescent="0.25">
      <c r="A1878" s="436" t="str">
        <f t="shared" si="378"/>
        <v>DC1CB31-DC-557</v>
      </c>
      <c r="B1878" s="436">
        <f>COUNTIF(AC$4:AC1878,AC1878)</f>
        <v>557</v>
      </c>
      <c r="C1878" s="436" t="str">
        <f t="shared" si="379"/>
        <v>DC1CB31-DC</v>
      </c>
      <c r="D1878" s="436">
        <f>VLOOKUP(C1878,'LICH THI'!C:AA,12,0)</f>
        <v>597</v>
      </c>
      <c r="E1878" s="436">
        <f>VLOOKUP(C1878,'LICH THI'!C:AA,13,0)</f>
        <v>45</v>
      </c>
      <c r="F1878" s="436">
        <f t="shared" si="389"/>
        <v>45</v>
      </c>
      <c r="G1878" s="436">
        <f>VLOOKUP(C1878,'LICH THI'!C:AA,14,0)</f>
        <v>14</v>
      </c>
      <c r="H1878" s="436">
        <f t="shared" si="380"/>
        <v>13</v>
      </c>
      <c r="I1878" s="436" t="str">
        <f t="shared" si="381"/>
        <v>Bùi Thu Trang</v>
      </c>
      <c r="J1878" s="436"/>
      <c r="K1878" s="436">
        <f t="shared" si="382"/>
        <v>14</v>
      </c>
      <c r="L1878" s="436" t="str">
        <f t="shared" si="383"/>
        <v>DC1CB31-DC-14</v>
      </c>
      <c r="M1878" s="436">
        <f t="shared" si="384"/>
        <v>31</v>
      </c>
      <c r="N1878" s="437">
        <f t="shared" si="390"/>
        <v>682</v>
      </c>
      <c r="O1878" s="437"/>
      <c r="P1878" s="430" t="str">
        <f t="shared" si="385"/>
        <v/>
      </c>
      <c r="U1878" s="177">
        <v>253</v>
      </c>
      <c r="V1878" s="177" t="s">
        <v>3502</v>
      </c>
      <c r="W1878" s="177" t="s">
        <v>3506</v>
      </c>
      <c r="X1878" s="177" t="s">
        <v>2694</v>
      </c>
      <c r="Y1878" s="177" t="s">
        <v>3507</v>
      </c>
      <c r="Z1878" s="177" t="s">
        <v>5221</v>
      </c>
      <c r="AA1878" s="525" t="s">
        <v>3508</v>
      </c>
      <c r="AB1878" s="399" t="str">
        <f t="shared" si="386"/>
        <v>DC1CB31</v>
      </c>
      <c r="AC1878" s="399" t="str">
        <f t="shared" si="387"/>
        <v>DC1CB31-DC</v>
      </c>
      <c r="AD1878" t="str">
        <f>Y1878&amp;"-"&amp;VLOOKUP(AC1878,'LICH THI'!C:AA,9,0)</f>
        <v>65DCKT21591-42469</v>
      </c>
      <c r="AE1878">
        <f t="shared" si="388"/>
        <v>1</v>
      </c>
    </row>
    <row r="1879" spans="1:31" x14ac:dyDescent="0.25">
      <c r="A1879" s="436" t="str">
        <f t="shared" si="378"/>
        <v>DC1CB31-DC-558</v>
      </c>
      <c r="B1879" s="436">
        <f>COUNTIF(AC$4:AC1879,AC1879)</f>
        <v>558</v>
      </c>
      <c r="C1879" s="436" t="str">
        <f t="shared" si="379"/>
        <v>DC1CB31-DC</v>
      </c>
      <c r="D1879" s="436">
        <f>VLOOKUP(C1879,'LICH THI'!C:AA,12,0)</f>
        <v>597</v>
      </c>
      <c r="E1879" s="436">
        <f>VLOOKUP(C1879,'LICH THI'!C:AA,13,0)</f>
        <v>45</v>
      </c>
      <c r="F1879" s="436">
        <f t="shared" si="389"/>
        <v>45</v>
      </c>
      <c r="G1879" s="436">
        <f>VLOOKUP(C1879,'LICH THI'!C:AA,14,0)</f>
        <v>14</v>
      </c>
      <c r="H1879" s="436">
        <f t="shared" si="380"/>
        <v>13</v>
      </c>
      <c r="I1879" s="436" t="str">
        <f t="shared" si="381"/>
        <v>Đặng Thị Huyền Trang</v>
      </c>
      <c r="J1879" s="436"/>
      <c r="K1879" s="436">
        <f t="shared" si="382"/>
        <v>14</v>
      </c>
      <c r="L1879" s="436" t="str">
        <f t="shared" si="383"/>
        <v>DC1CB31-DC-14</v>
      </c>
      <c r="M1879" s="436">
        <f t="shared" si="384"/>
        <v>31</v>
      </c>
      <c r="N1879" s="437">
        <f t="shared" si="390"/>
        <v>683</v>
      </c>
      <c r="O1879" s="437"/>
      <c r="P1879" s="430" t="str">
        <f t="shared" si="385"/>
        <v/>
      </c>
      <c r="U1879" s="177">
        <v>237</v>
      </c>
      <c r="V1879" s="177" t="s">
        <v>5908</v>
      </c>
      <c r="W1879" s="177" t="s">
        <v>6291</v>
      </c>
      <c r="X1879" s="177" t="s">
        <v>2694</v>
      </c>
      <c r="Y1879" s="177" t="s">
        <v>6292</v>
      </c>
      <c r="Z1879" s="177" t="s">
        <v>5221</v>
      </c>
      <c r="AA1879" s="525" t="s">
        <v>6293</v>
      </c>
      <c r="AB1879" s="399" t="str">
        <f t="shared" si="386"/>
        <v>DC1CB31</v>
      </c>
      <c r="AC1879" s="399" t="str">
        <f t="shared" si="387"/>
        <v>DC1CB31-DC</v>
      </c>
      <c r="AD1879" t="str">
        <f>Y1879&amp;"-"&amp;VLOOKUP(AC1879,'LICH THI'!C:AA,9,0)</f>
        <v>65DCKT23463-42469</v>
      </c>
      <c r="AE1879">
        <f t="shared" si="388"/>
        <v>1</v>
      </c>
    </row>
    <row r="1880" spans="1:31" x14ac:dyDescent="0.25">
      <c r="A1880" s="436" t="str">
        <f t="shared" si="378"/>
        <v>DC1CB31-DC-559</v>
      </c>
      <c r="B1880" s="436">
        <f>COUNTIF(AC$4:AC1880,AC1880)</f>
        <v>559</v>
      </c>
      <c r="C1880" s="436" t="str">
        <f t="shared" si="379"/>
        <v>DC1CB31-DC</v>
      </c>
      <c r="D1880" s="436">
        <f>VLOOKUP(C1880,'LICH THI'!C:AA,12,0)</f>
        <v>597</v>
      </c>
      <c r="E1880" s="436">
        <f>VLOOKUP(C1880,'LICH THI'!C:AA,13,0)</f>
        <v>45</v>
      </c>
      <c r="F1880" s="436">
        <f t="shared" si="389"/>
        <v>45</v>
      </c>
      <c r="G1880" s="436">
        <f>VLOOKUP(C1880,'LICH THI'!C:AA,14,0)</f>
        <v>14</v>
      </c>
      <c r="H1880" s="436">
        <f t="shared" si="380"/>
        <v>13</v>
      </c>
      <c r="I1880" s="436" t="str">
        <f t="shared" si="381"/>
        <v>Đặng Thị Huyền Trang</v>
      </c>
      <c r="J1880" s="436"/>
      <c r="K1880" s="436">
        <f t="shared" si="382"/>
        <v>14</v>
      </c>
      <c r="L1880" s="436" t="str">
        <f t="shared" si="383"/>
        <v>DC1CB31-DC-14</v>
      </c>
      <c r="M1880" s="436">
        <f t="shared" si="384"/>
        <v>31</v>
      </c>
      <c r="N1880" s="437">
        <f t="shared" si="390"/>
        <v>684</v>
      </c>
      <c r="O1880" s="437"/>
      <c r="P1880" s="430" t="str">
        <f t="shared" si="385"/>
        <v/>
      </c>
      <c r="U1880" s="177">
        <v>237</v>
      </c>
      <c r="V1880" s="177" t="s">
        <v>5908</v>
      </c>
      <c r="W1880" s="177" t="s">
        <v>6291</v>
      </c>
      <c r="X1880" s="177" t="s">
        <v>2694</v>
      </c>
      <c r="Y1880" s="177" t="s">
        <v>6292</v>
      </c>
      <c r="Z1880" s="177" t="s">
        <v>5221</v>
      </c>
      <c r="AA1880" s="525" t="s">
        <v>6293</v>
      </c>
      <c r="AB1880" s="399" t="str">
        <f t="shared" si="386"/>
        <v>DC1CB31</v>
      </c>
      <c r="AC1880" s="399" t="str">
        <f t="shared" si="387"/>
        <v>DC1CB31-DC</v>
      </c>
      <c r="AD1880" t="str">
        <f>Y1880&amp;"-"&amp;VLOOKUP(AC1880,'LICH THI'!C:AA,9,0)</f>
        <v>65DCKT23463-42469</v>
      </c>
      <c r="AE1880">
        <f t="shared" si="388"/>
        <v>1</v>
      </c>
    </row>
    <row r="1881" spans="1:31" x14ac:dyDescent="0.25">
      <c r="A1881" s="436" t="str">
        <f t="shared" si="378"/>
        <v>DC1CB31-DC-560</v>
      </c>
      <c r="B1881" s="436">
        <f>COUNTIF(AC$4:AC1881,AC1881)</f>
        <v>560</v>
      </c>
      <c r="C1881" s="436" t="str">
        <f t="shared" si="379"/>
        <v>DC1CB31-DC</v>
      </c>
      <c r="D1881" s="436">
        <f>VLOOKUP(C1881,'LICH THI'!C:AA,12,0)</f>
        <v>597</v>
      </c>
      <c r="E1881" s="436">
        <f>VLOOKUP(C1881,'LICH THI'!C:AA,13,0)</f>
        <v>45</v>
      </c>
      <c r="F1881" s="436">
        <f t="shared" si="389"/>
        <v>45</v>
      </c>
      <c r="G1881" s="436">
        <f>VLOOKUP(C1881,'LICH THI'!C:AA,14,0)</f>
        <v>14</v>
      </c>
      <c r="H1881" s="436">
        <f t="shared" si="380"/>
        <v>13</v>
      </c>
      <c r="I1881" s="436" t="str">
        <f t="shared" si="381"/>
        <v>Đinh Thị Huyền Trang</v>
      </c>
      <c r="J1881" s="436"/>
      <c r="K1881" s="436">
        <f t="shared" si="382"/>
        <v>14</v>
      </c>
      <c r="L1881" s="436" t="str">
        <f t="shared" si="383"/>
        <v>DC1CB31-DC-14</v>
      </c>
      <c r="M1881" s="436">
        <f t="shared" si="384"/>
        <v>31</v>
      </c>
      <c r="N1881" s="437">
        <f t="shared" si="390"/>
        <v>685</v>
      </c>
      <c r="O1881" s="437"/>
      <c r="P1881" s="430" t="str">
        <f t="shared" si="385"/>
        <v/>
      </c>
      <c r="U1881" s="177">
        <v>254</v>
      </c>
      <c r="V1881" s="177" t="s">
        <v>3502</v>
      </c>
      <c r="W1881" s="177" t="s">
        <v>6015</v>
      </c>
      <c r="X1881" s="177" t="s">
        <v>2694</v>
      </c>
      <c r="Y1881" s="177" t="s">
        <v>6016</v>
      </c>
      <c r="Z1881" s="177" t="s">
        <v>5221</v>
      </c>
      <c r="AA1881" s="525" t="s">
        <v>3037</v>
      </c>
      <c r="AB1881" s="399" t="str">
        <f t="shared" si="386"/>
        <v>DC1CB31</v>
      </c>
      <c r="AC1881" s="399" t="str">
        <f t="shared" si="387"/>
        <v>DC1CB31-DC</v>
      </c>
      <c r="AD1881" t="str">
        <f>Y1881&amp;"-"&amp;VLOOKUP(AC1881,'LICH THI'!C:AA,9,0)</f>
        <v>65DCKT22873-42469</v>
      </c>
      <c r="AE1881">
        <f t="shared" si="388"/>
        <v>1</v>
      </c>
    </row>
    <row r="1882" spans="1:31" x14ac:dyDescent="0.25">
      <c r="A1882" s="436" t="str">
        <f t="shared" si="378"/>
        <v>DC1CB31-DC-561</v>
      </c>
      <c r="B1882" s="436">
        <f>COUNTIF(AC$4:AC1882,AC1882)</f>
        <v>561</v>
      </c>
      <c r="C1882" s="436" t="str">
        <f t="shared" si="379"/>
        <v>DC1CB31-DC</v>
      </c>
      <c r="D1882" s="436">
        <f>VLOOKUP(C1882,'LICH THI'!C:AA,12,0)</f>
        <v>597</v>
      </c>
      <c r="E1882" s="436">
        <f>VLOOKUP(C1882,'LICH THI'!C:AA,13,0)</f>
        <v>45</v>
      </c>
      <c r="F1882" s="436">
        <f t="shared" si="389"/>
        <v>45</v>
      </c>
      <c r="G1882" s="436">
        <f>VLOOKUP(C1882,'LICH THI'!C:AA,14,0)</f>
        <v>14</v>
      </c>
      <c r="H1882" s="436">
        <f t="shared" si="380"/>
        <v>13</v>
      </c>
      <c r="I1882" s="436" t="str">
        <f t="shared" si="381"/>
        <v>Đinh Thị Huyền Trang</v>
      </c>
      <c r="J1882" s="436"/>
      <c r="K1882" s="436">
        <f t="shared" si="382"/>
        <v>14</v>
      </c>
      <c r="L1882" s="436" t="str">
        <f t="shared" si="383"/>
        <v>DC1CB31-DC-14</v>
      </c>
      <c r="M1882" s="436">
        <f t="shared" si="384"/>
        <v>31</v>
      </c>
      <c r="N1882" s="437">
        <f t="shared" si="390"/>
        <v>686</v>
      </c>
      <c r="O1882" s="437"/>
      <c r="P1882" s="430" t="str">
        <f t="shared" si="385"/>
        <v/>
      </c>
      <c r="U1882" s="177">
        <v>254</v>
      </c>
      <c r="V1882" s="177" t="s">
        <v>3502</v>
      </c>
      <c r="W1882" s="177" t="s">
        <v>6015</v>
      </c>
      <c r="X1882" s="177" t="s">
        <v>2694</v>
      </c>
      <c r="Y1882" s="177" t="s">
        <v>6016</v>
      </c>
      <c r="Z1882" s="177" t="s">
        <v>5221</v>
      </c>
      <c r="AA1882" s="525" t="s">
        <v>3037</v>
      </c>
      <c r="AB1882" s="399" t="str">
        <f t="shared" si="386"/>
        <v>DC1CB31</v>
      </c>
      <c r="AC1882" s="399" t="str">
        <f t="shared" si="387"/>
        <v>DC1CB31-DC</v>
      </c>
      <c r="AD1882" t="str">
        <f>Y1882&amp;"-"&amp;VLOOKUP(AC1882,'LICH THI'!C:AA,9,0)</f>
        <v>65DCKT22873-42469</v>
      </c>
      <c r="AE1882">
        <f t="shared" si="388"/>
        <v>1</v>
      </c>
    </row>
    <row r="1883" spans="1:31" x14ac:dyDescent="0.25">
      <c r="A1883" s="436" t="str">
        <f t="shared" si="378"/>
        <v>DC1CB31-DC-562</v>
      </c>
      <c r="B1883" s="436">
        <f>COUNTIF(AC$4:AC1883,AC1883)</f>
        <v>562</v>
      </c>
      <c r="C1883" s="436" t="str">
        <f t="shared" si="379"/>
        <v>DC1CB31-DC</v>
      </c>
      <c r="D1883" s="436">
        <f>VLOOKUP(C1883,'LICH THI'!C:AA,12,0)</f>
        <v>597</v>
      </c>
      <c r="E1883" s="436">
        <f>VLOOKUP(C1883,'LICH THI'!C:AA,13,0)</f>
        <v>45</v>
      </c>
      <c r="F1883" s="436">
        <f t="shared" si="389"/>
        <v>45</v>
      </c>
      <c r="G1883" s="436">
        <f>VLOOKUP(C1883,'LICH THI'!C:AA,14,0)</f>
        <v>14</v>
      </c>
      <c r="H1883" s="436">
        <f t="shared" si="380"/>
        <v>13</v>
      </c>
      <c r="I1883" s="436" t="str">
        <f t="shared" si="381"/>
        <v>Đinh Thị Thu Trang</v>
      </c>
      <c r="J1883" s="436"/>
      <c r="K1883" s="436">
        <f t="shared" si="382"/>
        <v>14</v>
      </c>
      <c r="L1883" s="436" t="str">
        <f t="shared" si="383"/>
        <v>DC1CB31-DC-14</v>
      </c>
      <c r="M1883" s="436">
        <f t="shared" si="384"/>
        <v>31</v>
      </c>
      <c r="N1883" s="437">
        <f t="shared" si="390"/>
        <v>687</v>
      </c>
      <c r="O1883" s="437"/>
      <c r="P1883" s="430" t="str">
        <f t="shared" si="385"/>
        <v/>
      </c>
      <c r="U1883" s="177">
        <v>255</v>
      </c>
      <c r="V1883" s="177" t="s">
        <v>3502</v>
      </c>
      <c r="W1883" s="177" t="s">
        <v>6315</v>
      </c>
      <c r="X1883" s="177" t="s">
        <v>2694</v>
      </c>
      <c r="Y1883" s="177" t="s">
        <v>6316</v>
      </c>
      <c r="Z1883" s="177" t="s">
        <v>5221</v>
      </c>
      <c r="AA1883" s="525" t="s">
        <v>3505</v>
      </c>
      <c r="AB1883" s="399" t="str">
        <f t="shared" si="386"/>
        <v>DC1CB31</v>
      </c>
      <c r="AC1883" s="399" t="str">
        <f t="shared" si="387"/>
        <v>DC1CB31-DC</v>
      </c>
      <c r="AD1883" t="str">
        <f>Y1883&amp;"-"&amp;VLOOKUP(AC1883,'LICH THI'!C:AA,9,0)</f>
        <v>65DCKT23458-42469</v>
      </c>
      <c r="AE1883">
        <f t="shared" si="388"/>
        <v>1</v>
      </c>
    </row>
    <row r="1884" spans="1:31" x14ac:dyDescent="0.25">
      <c r="A1884" s="436" t="str">
        <f t="shared" si="378"/>
        <v>DC1CB31-DC-563</v>
      </c>
      <c r="B1884" s="436">
        <f>COUNTIF(AC$4:AC1884,AC1884)</f>
        <v>563</v>
      </c>
      <c r="C1884" s="436" t="str">
        <f t="shared" si="379"/>
        <v>DC1CB31-DC</v>
      </c>
      <c r="D1884" s="436">
        <f>VLOOKUP(C1884,'LICH THI'!C:AA,12,0)</f>
        <v>597</v>
      </c>
      <c r="E1884" s="436">
        <f>VLOOKUP(C1884,'LICH THI'!C:AA,13,0)</f>
        <v>45</v>
      </c>
      <c r="F1884" s="436">
        <f t="shared" si="389"/>
        <v>45</v>
      </c>
      <c r="G1884" s="436">
        <f>VLOOKUP(C1884,'LICH THI'!C:AA,14,0)</f>
        <v>14</v>
      </c>
      <c r="H1884" s="436">
        <f t="shared" si="380"/>
        <v>13</v>
      </c>
      <c r="I1884" s="436" t="str">
        <f t="shared" si="381"/>
        <v>Đinh Thị Thu Trang</v>
      </c>
      <c r="J1884" s="436"/>
      <c r="K1884" s="436">
        <f t="shared" si="382"/>
        <v>14</v>
      </c>
      <c r="L1884" s="436" t="str">
        <f t="shared" si="383"/>
        <v>DC1CB31-DC-14</v>
      </c>
      <c r="M1884" s="436">
        <f t="shared" si="384"/>
        <v>31</v>
      </c>
      <c r="N1884" s="437">
        <f t="shared" si="390"/>
        <v>688</v>
      </c>
      <c r="O1884" s="437"/>
      <c r="P1884" s="430" t="str">
        <f t="shared" si="385"/>
        <v/>
      </c>
      <c r="U1884" s="177">
        <v>255</v>
      </c>
      <c r="V1884" s="177" t="s">
        <v>3502</v>
      </c>
      <c r="W1884" s="177" t="s">
        <v>6315</v>
      </c>
      <c r="X1884" s="177" t="s">
        <v>2694</v>
      </c>
      <c r="Y1884" s="177" t="s">
        <v>6316</v>
      </c>
      <c r="Z1884" s="177" t="s">
        <v>5221</v>
      </c>
      <c r="AA1884" s="525" t="s">
        <v>3505</v>
      </c>
      <c r="AB1884" s="399" t="str">
        <f t="shared" si="386"/>
        <v>DC1CB31</v>
      </c>
      <c r="AC1884" s="399" t="str">
        <f t="shared" si="387"/>
        <v>DC1CB31-DC</v>
      </c>
      <c r="AD1884" t="str">
        <f>Y1884&amp;"-"&amp;VLOOKUP(AC1884,'LICH THI'!C:AA,9,0)</f>
        <v>65DCKT23458-42469</v>
      </c>
      <c r="AE1884">
        <f t="shared" si="388"/>
        <v>1</v>
      </c>
    </row>
    <row r="1885" spans="1:31" x14ac:dyDescent="0.25">
      <c r="A1885" s="436" t="str">
        <f t="shared" si="378"/>
        <v>DC1CB31-DC-564</v>
      </c>
      <c r="B1885" s="436">
        <f>COUNTIF(AC$4:AC1885,AC1885)</f>
        <v>564</v>
      </c>
      <c r="C1885" s="436" t="str">
        <f t="shared" si="379"/>
        <v>DC1CB31-DC</v>
      </c>
      <c r="D1885" s="436">
        <f>VLOOKUP(C1885,'LICH THI'!C:AA,12,0)</f>
        <v>597</v>
      </c>
      <c r="E1885" s="436">
        <f>VLOOKUP(C1885,'LICH THI'!C:AA,13,0)</f>
        <v>45</v>
      </c>
      <c r="F1885" s="436">
        <f t="shared" si="389"/>
        <v>45</v>
      </c>
      <c r="G1885" s="436">
        <f>VLOOKUP(C1885,'LICH THI'!C:AA,14,0)</f>
        <v>14</v>
      </c>
      <c r="H1885" s="436">
        <f t="shared" si="380"/>
        <v>13</v>
      </c>
      <c r="I1885" s="436" t="str">
        <f t="shared" si="381"/>
        <v>Lê Thị Huyền Trang</v>
      </c>
      <c r="J1885" s="436"/>
      <c r="K1885" s="436">
        <f t="shared" si="382"/>
        <v>14</v>
      </c>
      <c r="L1885" s="436" t="str">
        <f t="shared" si="383"/>
        <v>DC1CB31-DC-14</v>
      </c>
      <c r="M1885" s="436">
        <f t="shared" si="384"/>
        <v>31</v>
      </c>
      <c r="N1885" s="437">
        <f t="shared" si="390"/>
        <v>689</v>
      </c>
      <c r="O1885" s="437"/>
      <c r="P1885" s="430" t="str">
        <f t="shared" si="385"/>
        <v/>
      </c>
      <c r="U1885" s="177">
        <v>124</v>
      </c>
      <c r="V1885" s="177" t="s">
        <v>3826</v>
      </c>
      <c r="W1885" s="177" t="s">
        <v>4780</v>
      </c>
      <c r="X1885" s="177" t="s">
        <v>2694</v>
      </c>
      <c r="Y1885" s="177" t="s">
        <v>4781</v>
      </c>
      <c r="Z1885" s="177" t="s">
        <v>5221</v>
      </c>
      <c r="AA1885" s="525" t="s">
        <v>3279</v>
      </c>
      <c r="AB1885" s="399" t="str">
        <f t="shared" si="386"/>
        <v>DC1CB31</v>
      </c>
      <c r="AC1885" s="399" t="str">
        <f t="shared" si="387"/>
        <v>DC1CB31-DC</v>
      </c>
      <c r="AD1885" t="str">
        <f>Y1885&amp;"-"&amp;VLOOKUP(AC1885,'LICH THI'!C:AA,9,0)</f>
        <v>64DCKT3144-42469</v>
      </c>
      <c r="AE1885">
        <f t="shared" si="388"/>
        <v>1</v>
      </c>
    </row>
    <row r="1886" spans="1:31" x14ac:dyDescent="0.25">
      <c r="A1886" s="436" t="str">
        <f t="shared" si="378"/>
        <v>DC1CB31-DC-565</v>
      </c>
      <c r="B1886" s="436">
        <f>COUNTIF(AC$4:AC1886,AC1886)</f>
        <v>565</v>
      </c>
      <c r="C1886" s="436" t="str">
        <f t="shared" si="379"/>
        <v>DC1CB31-DC</v>
      </c>
      <c r="D1886" s="436">
        <f>VLOOKUP(C1886,'LICH THI'!C:AA,12,0)</f>
        <v>597</v>
      </c>
      <c r="E1886" s="436">
        <f>VLOOKUP(C1886,'LICH THI'!C:AA,13,0)</f>
        <v>45</v>
      </c>
      <c r="F1886" s="436">
        <f t="shared" si="389"/>
        <v>45</v>
      </c>
      <c r="G1886" s="436">
        <f>VLOOKUP(C1886,'LICH THI'!C:AA,14,0)</f>
        <v>14</v>
      </c>
      <c r="H1886" s="436">
        <f t="shared" si="380"/>
        <v>13</v>
      </c>
      <c r="I1886" s="436" t="str">
        <f t="shared" si="381"/>
        <v>Lê Thị Huyền Trang</v>
      </c>
      <c r="J1886" s="436"/>
      <c r="K1886" s="436">
        <f t="shared" si="382"/>
        <v>14</v>
      </c>
      <c r="L1886" s="436" t="str">
        <f t="shared" si="383"/>
        <v>DC1CB31-DC-14</v>
      </c>
      <c r="M1886" s="436">
        <f t="shared" si="384"/>
        <v>31</v>
      </c>
      <c r="N1886" s="437">
        <f t="shared" si="390"/>
        <v>690</v>
      </c>
      <c r="O1886" s="437"/>
      <c r="P1886" s="430" t="str">
        <f t="shared" si="385"/>
        <v/>
      </c>
      <c r="U1886" s="177">
        <v>124</v>
      </c>
      <c r="V1886" s="177" t="s">
        <v>3826</v>
      </c>
      <c r="W1886" s="177" t="s">
        <v>4780</v>
      </c>
      <c r="X1886" s="177" t="s">
        <v>2694</v>
      </c>
      <c r="Y1886" s="177" t="s">
        <v>4781</v>
      </c>
      <c r="Z1886" s="177" t="s">
        <v>5221</v>
      </c>
      <c r="AA1886" s="525" t="s">
        <v>3279</v>
      </c>
      <c r="AB1886" s="399" t="str">
        <f t="shared" si="386"/>
        <v>DC1CB31</v>
      </c>
      <c r="AC1886" s="399" t="str">
        <f t="shared" si="387"/>
        <v>DC1CB31-DC</v>
      </c>
      <c r="AD1886" t="str">
        <f>Y1886&amp;"-"&amp;VLOOKUP(AC1886,'LICH THI'!C:AA,9,0)</f>
        <v>64DCKT3144-42469</v>
      </c>
      <c r="AE1886">
        <f t="shared" si="388"/>
        <v>1</v>
      </c>
    </row>
    <row r="1887" spans="1:31" x14ac:dyDescent="0.25">
      <c r="A1887" s="436" t="str">
        <f t="shared" si="378"/>
        <v>DC1CB31-DC-566</v>
      </c>
      <c r="B1887" s="436">
        <f>COUNTIF(AC$4:AC1887,AC1887)</f>
        <v>566</v>
      </c>
      <c r="C1887" s="436" t="str">
        <f t="shared" si="379"/>
        <v>DC1CB31-DC</v>
      </c>
      <c r="D1887" s="436">
        <f>VLOOKUP(C1887,'LICH THI'!C:AA,12,0)</f>
        <v>597</v>
      </c>
      <c r="E1887" s="436">
        <f>VLOOKUP(C1887,'LICH THI'!C:AA,13,0)</f>
        <v>45</v>
      </c>
      <c r="F1887" s="436">
        <f t="shared" si="389"/>
        <v>45</v>
      </c>
      <c r="G1887" s="436">
        <f>VLOOKUP(C1887,'LICH THI'!C:AA,14,0)</f>
        <v>14</v>
      </c>
      <c r="H1887" s="436">
        <f t="shared" si="380"/>
        <v>13</v>
      </c>
      <c r="I1887" s="436" t="str">
        <f t="shared" si="381"/>
        <v>Mai Thị Trang</v>
      </c>
      <c r="J1887" s="436"/>
      <c r="K1887" s="436">
        <f t="shared" si="382"/>
        <v>14</v>
      </c>
      <c r="L1887" s="436" t="str">
        <f t="shared" si="383"/>
        <v>DC1CB31-DC-14</v>
      </c>
      <c r="M1887" s="436">
        <f t="shared" si="384"/>
        <v>31</v>
      </c>
      <c r="N1887" s="437">
        <f t="shared" si="390"/>
        <v>691</v>
      </c>
      <c r="O1887" s="437"/>
      <c r="P1887" s="430" t="str">
        <f t="shared" si="385"/>
        <v/>
      </c>
      <c r="U1887" s="177">
        <v>269</v>
      </c>
      <c r="V1887" s="177" t="s">
        <v>3509</v>
      </c>
      <c r="W1887" s="177" t="s">
        <v>3252</v>
      </c>
      <c r="X1887" s="177" t="s">
        <v>2694</v>
      </c>
      <c r="Y1887" s="177" t="s">
        <v>6071</v>
      </c>
      <c r="Z1887" s="177" t="s">
        <v>5221</v>
      </c>
      <c r="AA1887" s="525" t="s">
        <v>4065</v>
      </c>
      <c r="AB1887" s="399" t="str">
        <f t="shared" si="386"/>
        <v>DC1CB31</v>
      </c>
      <c r="AC1887" s="399" t="str">
        <f t="shared" si="387"/>
        <v>DC1CB31-DC</v>
      </c>
      <c r="AD1887" t="str">
        <f>Y1887&amp;"-"&amp;VLOOKUP(AC1887,'LICH THI'!C:AA,9,0)</f>
        <v>65DCKX20375-42469</v>
      </c>
      <c r="AE1887">
        <f t="shared" si="388"/>
        <v>1</v>
      </c>
    </row>
    <row r="1888" spans="1:31" x14ac:dyDescent="0.25">
      <c r="A1888" s="436" t="str">
        <f t="shared" si="378"/>
        <v>DC1CB31-DC-567</v>
      </c>
      <c r="B1888" s="436">
        <f>COUNTIF(AC$4:AC1888,AC1888)</f>
        <v>567</v>
      </c>
      <c r="C1888" s="436" t="str">
        <f t="shared" si="379"/>
        <v>DC1CB31-DC</v>
      </c>
      <c r="D1888" s="436">
        <f>VLOOKUP(C1888,'LICH THI'!C:AA,12,0)</f>
        <v>597</v>
      </c>
      <c r="E1888" s="436">
        <f>VLOOKUP(C1888,'LICH THI'!C:AA,13,0)</f>
        <v>45</v>
      </c>
      <c r="F1888" s="436">
        <f t="shared" si="389"/>
        <v>45</v>
      </c>
      <c r="G1888" s="436">
        <f>VLOOKUP(C1888,'LICH THI'!C:AA,14,0)</f>
        <v>14</v>
      </c>
      <c r="H1888" s="436">
        <f t="shared" si="380"/>
        <v>13</v>
      </c>
      <c r="I1888" s="436" t="str">
        <f t="shared" si="381"/>
        <v>Mai Thị Trang</v>
      </c>
      <c r="J1888" s="436"/>
      <c r="K1888" s="436">
        <f t="shared" si="382"/>
        <v>14</v>
      </c>
      <c r="L1888" s="436" t="str">
        <f t="shared" si="383"/>
        <v>DC1CB31-DC-14</v>
      </c>
      <c r="M1888" s="436">
        <f t="shared" si="384"/>
        <v>31</v>
      </c>
      <c r="N1888" s="437">
        <f t="shared" si="390"/>
        <v>692</v>
      </c>
      <c r="O1888" s="437"/>
      <c r="P1888" s="430" t="str">
        <f t="shared" si="385"/>
        <v/>
      </c>
      <c r="U1888" s="177">
        <v>269</v>
      </c>
      <c r="V1888" s="177" t="s">
        <v>3509</v>
      </c>
      <c r="W1888" s="177" t="s">
        <v>3252</v>
      </c>
      <c r="X1888" s="177" t="s">
        <v>2694</v>
      </c>
      <c r="Y1888" s="177" t="s">
        <v>6071</v>
      </c>
      <c r="Z1888" s="177" t="s">
        <v>5221</v>
      </c>
      <c r="AA1888" s="525" t="s">
        <v>4065</v>
      </c>
      <c r="AB1888" s="399" t="str">
        <f t="shared" si="386"/>
        <v>DC1CB31</v>
      </c>
      <c r="AC1888" s="399" t="str">
        <f t="shared" si="387"/>
        <v>DC1CB31-DC</v>
      </c>
      <c r="AD1888" t="str">
        <f>Y1888&amp;"-"&amp;VLOOKUP(AC1888,'LICH THI'!C:AA,9,0)</f>
        <v>65DCKX20375-42469</v>
      </c>
      <c r="AE1888">
        <f t="shared" si="388"/>
        <v>1</v>
      </c>
    </row>
    <row r="1889" spans="1:31" x14ac:dyDescent="0.25">
      <c r="A1889" s="436" t="str">
        <f t="shared" si="378"/>
        <v>DC1CB31-DC-568</v>
      </c>
      <c r="B1889" s="436">
        <f>COUNTIF(AC$4:AC1889,AC1889)</f>
        <v>568</v>
      </c>
      <c r="C1889" s="436" t="str">
        <f t="shared" si="379"/>
        <v>DC1CB31-DC</v>
      </c>
      <c r="D1889" s="436">
        <f>VLOOKUP(C1889,'LICH THI'!C:AA,12,0)</f>
        <v>597</v>
      </c>
      <c r="E1889" s="436">
        <f>VLOOKUP(C1889,'LICH THI'!C:AA,13,0)</f>
        <v>45</v>
      </c>
      <c r="F1889" s="436">
        <f t="shared" si="389"/>
        <v>45</v>
      </c>
      <c r="G1889" s="436">
        <f>VLOOKUP(C1889,'LICH THI'!C:AA,14,0)</f>
        <v>14</v>
      </c>
      <c r="H1889" s="436">
        <f t="shared" si="380"/>
        <v>13</v>
      </c>
      <c r="I1889" s="436" t="str">
        <f t="shared" si="381"/>
        <v>Ngô Thị Kiều Trang</v>
      </c>
      <c r="J1889" s="436"/>
      <c r="K1889" s="436">
        <f t="shared" si="382"/>
        <v>14</v>
      </c>
      <c r="L1889" s="436" t="str">
        <f t="shared" si="383"/>
        <v>DC1CB31-DC-14</v>
      </c>
      <c r="M1889" s="436">
        <f t="shared" si="384"/>
        <v>31</v>
      </c>
      <c r="N1889" s="437">
        <f t="shared" si="390"/>
        <v>693</v>
      </c>
      <c r="O1889" s="437"/>
      <c r="P1889" s="430" t="str">
        <f t="shared" si="385"/>
        <v/>
      </c>
      <c r="U1889" s="177">
        <v>140</v>
      </c>
      <c r="V1889" s="177" t="s">
        <v>3381</v>
      </c>
      <c r="W1889" s="177" t="s">
        <v>4799</v>
      </c>
      <c r="X1889" s="177" t="s">
        <v>2694</v>
      </c>
      <c r="Y1889" s="177" t="s">
        <v>4800</v>
      </c>
      <c r="Z1889" s="177" t="s">
        <v>5221</v>
      </c>
      <c r="AA1889" s="525" t="s">
        <v>3387</v>
      </c>
      <c r="AB1889" s="399" t="str">
        <f t="shared" si="386"/>
        <v>DC1CB31</v>
      </c>
      <c r="AC1889" s="399" t="str">
        <f t="shared" si="387"/>
        <v>DC1CB31-DC</v>
      </c>
      <c r="AD1889" t="str">
        <f>Y1889&amp;"-"&amp;VLOOKUP(AC1889,'LICH THI'!C:AA,9,0)</f>
        <v>64DCKT3233-42469</v>
      </c>
      <c r="AE1889">
        <f t="shared" si="388"/>
        <v>1</v>
      </c>
    </row>
    <row r="1890" spans="1:31" x14ac:dyDescent="0.25">
      <c r="A1890" s="436" t="str">
        <f t="shared" si="378"/>
        <v>DC1CB31-DC-569</v>
      </c>
      <c r="B1890" s="436">
        <f>COUNTIF(AC$4:AC1890,AC1890)</f>
        <v>569</v>
      </c>
      <c r="C1890" s="436" t="str">
        <f t="shared" si="379"/>
        <v>DC1CB31-DC</v>
      </c>
      <c r="D1890" s="436">
        <f>VLOOKUP(C1890,'LICH THI'!C:AA,12,0)</f>
        <v>597</v>
      </c>
      <c r="E1890" s="436">
        <f>VLOOKUP(C1890,'LICH THI'!C:AA,13,0)</f>
        <v>45</v>
      </c>
      <c r="F1890" s="436">
        <f t="shared" si="389"/>
        <v>45</v>
      </c>
      <c r="G1890" s="436">
        <f>VLOOKUP(C1890,'LICH THI'!C:AA,14,0)</f>
        <v>14</v>
      </c>
      <c r="H1890" s="436">
        <f t="shared" si="380"/>
        <v>13</v>
      </c>
      <c r="I1890" s="436" t="str">
        <f t="shared" si="381"/>
        <v>Ngô Thị Kiều Trang</v>
      </c>
      <c r="J1890" s="436"/>
      <c r="K1890" s="436">
        <f t="shared" si="382"/>
        <v>14</v>
      </c>
      <c r="L1890" s="436" t="str">
        <f t="shared" si="383"/>
        <v>DC1CB31-DC-14</v>
      </c>
      <c r="M1890" s="436">
        <f t="shared" si="384"/>
        <v>31</v>
      </c>
      <c r="N1890" s="437">
        <f t="shared" si="390"/>
        <v>694</v>
      </c>
      <c r="O1890" s="437"/>
      <c r="P1890" s="430" t="str">
        <f t="shared" si="385"/>
        <v/>
      </c>
      <c r="U1890" s="177">
        <v>140</v>
      </c>
      <c r="V1890" s="177" t="s">
        <v>3381</v>
      </c>
      <c r="W1890" s="177" t="s">
        <v>4799</v>
      </c>
      <c r="X1890" s="177" t="s">
        <v>2694</v>
      </c>
      <c r="Y1890" s="177" t="s">
        <v>4800</v>
      </c>
      <c r="Z1890" s="177" t="s">
        <v>5221</v>
      </c>
      <c r="AA1890" s="525" t="s">
        <v>3387</v>
      </c>
      <c r="AB1890" s="399" t="str">
        <f t="shared" si="386"/>
        <v>DC1CB31</v>
      </c>
      <c r="AC1890" s="399" t="str">
        <f t="shared" si="387"/>
        <v>DC1CB31-DC</v>
      </c>
      <c r="AD1890" t="str">
        <f>Y1890&amp;"-"&amp;VLOOKUP(AC1890,'LICH THI'!C:AA,9,0)</f>
        <v>64DCKT3233-42469</v>
      </c>
      <c r="AE1890">
        <f t="shared" si="388"/>
        <v>1</v>
      </c>
    </row>
    <row r="1891" spans="1:31" x14ac:dyDescent="0.25">
      <c r="A1891" s="436" t="str">
        <f t="shared" si="378"/>
        <v>DC1CB31-DC-570</v>
      </c>
      <c r="B1891" s="436">
        <f>COUNTIF(AC$4:AC1891,AC1891)</f>
        <v>570</v>
      </c>
      <c r="C1891" s="436" t="str">
        <f t="shared" si="379"/>
        <v>DC1CB31-DC</v>
      </c>
      <c r="D1891" s="436">
        <f>VLOOKUP(C1891,'LICH THI'!C:AA,12,0)</f>
        <v>597</v>
      </c>
      <c r="E1891" s="436">
        <f>VLOOKUP(C1891,'LICH THI'!C:AA,13,0)</f>
        <v>45</v>
      </c>
      <c r="F1891" s="436">
        <f t="shared" si="389"/>
        <v>45</v>
      </c>
      <c r="G1891" s="436">
        <f>VLOOKUP(C1891,'LICH THI'!C:AA,14,0)</f>
        <v>14</v>
      </c>
      <c r="H1891" s="436">
        <f t="shared" si="380"/>
        <v>13</v>
      </c>
      <c r="I1891" s="436" t="str">
        <f t="shared" si="381"/>
        <v>Phạm Thị Trang</v>
      </c>
      <c r="J1891" s="436"/>
      <c r="K1891" s="436">
        <f t="shared" si="382"/>
        <v>14</v>
      </c>
      <c r="L1891" s="436" t="str">
        <f t="shared" si="383"/>
        <v>DC1CB31-DC-14</v>
      </c>
      <c r="M1891" s="436">
        <f t="shared" si="384"/>
        <v>31</v>
      </c>
      <c r="N1891" s="437">
        <f t="shared" si="390"/>
        <v>695</v>
      </c>
      <c r="O1891" s="437"/>
      <c r="P1891" s="430" t="str">
        <f t="shared" si="385"/>
        <v/>
      </c>
      <c r="U1891" s="177">
        <v>141</v>
      </c>
      <c r="V1891" s="177" t="s">
        <v>3381</v>
      </c>
      <c r="W1891" s="177" t="s">
        <v>3557</v>
      </c>
      <c r="X1891" s="177" t="s">
        <v>2694</v>
      </c>
      <c r="Y1891" s="177" t="s">
        <v>4349</v>
      </c>
      <c r="Z1891" s="177" t="s">
        <v>5221</v>
      </c>
      <c r="AA1891" s="525" t="s">
        <v>4350</v>
      </c>
      <c r="AB1891" s="399" t="str">
        <f t="shared" si="386"/>
        <v>DC1CB31</v>
      </c>
      <c r="AC1891" s="399" t="str">
        <f t="shared" si="387"/>
        <v>DC1CB31-DC</v>
      </c>
      <c r="AD1891" t="str">
        <f>Y1891&amp;"-"&amp;VLOOKUP(AC1891,'LICH THI'!C:AA,9,0)</f>
        <v>64DCKT3172-42469</v>
      </c>
      <c r="AE1891">
        <f t="shared" si="388"/>
        <v>1</v>
      </c>
    </row>
    <row r="1892" spans="1:31" x14ac:dyDescent="0.25">
      <c r="A1892" s="436" t="str">
        <f t="shared" si="378"/>
        <v>DC1CB31-DC-571</v>
      </c>
      <c r="B1892" s="436">
        <f>COUNTIF(AC$4:AC1892,AC1892)</f>
        <v>571</v>
      </c>
      <c r="C1892" s="436" t="str">
        <f t="shared" si="379"/>
        <v>DC1CB31-DC</v>
      </c>
      <c r="D1892" s="436">
        <f>VLOOKUP(C1892,'LICH THI'!C:AA,12,0)</f>
        <v>597</v>
      </c>
      <c r="E1892" s="436">
        <f>VLOOKUP(C1892,'LICH THI'!C:AA,13,0)</f>
        <v>45</v>
      </c>
      <c r="F1892" s="436">
        <f t="shared" si="389"/>
        <v>45</v>
      </c>
      <c r="G1892" s="436">
        <f>VLOOKUP(C1892,'LICH THI'!C:AA,14,0)</f>
        <v>14</v>
      </c>
      <c r="H1892" s="436">
        <f t="shared" si="380"/>
        <v>13</v>
      </c>
      <c r="I1892" s="436" t="str">
        <f t="shared" si="381"/>
        <v>Phạm Thị Trang</v>
      </c>
      <c r="J1892" s="436"/>
      <c r="K1892" s="436">
        <f t="shared" si="382"/>
        <v>14</v>
      </c>
      <c r="L1892" s="436" t="str">
        <f t="shared" si="383"/>
        <v>DC1CB31-DC-14</v>
      </c>
      <c r="M1892" s="436">
        <f t="shared" si="384"/>
        <v>31</v>
      </c>
      <c r="N1892" s="437">
        <f t="shared" si="390"/>
        <v>651</v>
      </c>
      <c r="O1892" s="437"/>
      <c r="P1892" s="430" t="str">
        <f t="shared" si="385"/>
        <v/>
      </c>
      <c r="U1892" s="177">
        <v>141</v>
      </c>
      <c r="V1892" s="177" t="s">
        <v>3381</v>
      </c>
      <c r="W1892" s="177" t="s">
        <v>3557</v>
      </c>
      <c r="X1892" s="177" t="s">
        <v>2694</v>
      </c>
      <c r="Y1892" s="177" t="s">
        <v>4349</v>
      </c>
      <c r="Z1892" s="177" t="s">
        <v>5221</v>
      </c>
      <c r="AA1892" s="525" t="s">
        <v>4350</v>
      </c>
      <c r="AB1892" s="399" t="str">
        <f t="shared" si="386"/>
        <v>DC1CB31</v>
      </c>
      <c r="AC1892" s="399" t="str">
        <f t="shared" si="387"/>
        <v>DC1CB31-DC</v>
      </c>
      <c r="AD1892" t="str">
        <f>Y1892&amp;"-"&amp;VLOOKUP(AC1892,'LICH THI'!C:AA,9,0)</f>
        <v>64DCKT3172-42469</v>
      </c>
      <c r="AE1892">
        <f t="shared" si="388"/>
        <v>1</v>
      </c>
    </row>
    <row r="1893" spans="1:31" x14ac:dyDescent="0.25">
      <c r="A1893" s="436" t="str">
        <f t="shared" si="378"/>
        <v>DC1CB31-DC-572</v>
      </c>
      <c r="B1893" s="436">
        <f>COUNTIF(AC$4:AC1893,AC1893)</f>
        <v>572</v>
      </c>
      <c r="C1893" s="436" t="str">
        <f t="shared" si="379"/>
        <v>DC1CB31-DC</v>
      </c>
      <c r="D1893" s="436">
        <f>VLOOKUP(C1893,'LICH THI'!C:AA,12,0)</f>
        <v>597</v>
      </c>
      <c r="E1893" s="436">
        <f>VLOOKUP(C1893,'LICH THI'!C:AA,13,0)</f>
        <v>45</v>
      </c>
      <c r="F1893" s="436">
        <f t="shared" si="389"/>
        <v>45</v>
      </c>
      <c r="G1893" s="436">
        <f>VLOOKUP(C1893,'LICH THI'!C:AA,14,0)</f>
        <v>14</v>
      </c>
      <c r="H1893" s="436">
        <f t="shared" si="380"/>
        <v>13</v>
      </c>
      <c r="I1893" s="436" t="str">
        <f t="shared" si="381"/>
        <v>Lê Văn Trung</v>
      </c>
      <c r="J1893" s="436"/>
      <c r="K1893" s="436">
        <f t="shared" si="382"/>
        <v>14</v>
      </c>
      <c r="L1893" s="436" t="str">
        <f t="shared" si="383"/>
        <v>DC1CB31-DC-14</v>
      </c>
      <c r="M1893" s="436">
        <f t="shared" si="384"/>
        <v>31</v>
      </c>
      <c r="N1893" s="437">
        <f t="shared" si="390"/>
        <v>652</v>
      </c>
      <c r="O1893" s="437"/>
      <c r="P1893" s="430" t="str">
        <f t="shared" si="385"/>
        <v/>
      </c>
      <c r="U1893" s="177">
        <v>148</v>
      </c>
      <c r="V1893" s="177" t="s">
        <v>3014</v>
      </c>
      <c r="W1893" s="177" t="s">
        <v>2604</v>
      </c>
      <c r="X1893" s="177" t="s">
        <v>3160</v>
      </c>
      <c r="Y1893" s="177" t="s">
        <v>5809</v>
      </c>
      <c r="Z1893" s="177" t="s">
        <v>5221</v>
      </c>
      <c r="AA1893" s="525" t="s">
        <v>5810</v>
      </c>
      <c r="AB1893" s="399" t="str">
        <f t="shared" si="386"/>
        <v>DC1CB31</v>
      </c>
      <c r="AC1893" s="399" t="str">
        <f t="shared" si="387"/>
        <v>DC1CB31-DC</v>
      </c>
      <c r="AD1893" t="str">
        <f>Y1893&amp;"-"&amp;VLOOKUP(AC1893,'LICH THI'!C:AA,9,0)</f>
        <v>64DCMX3047-42469</v>
      </c>
      <c r="AE1893">
        <f t="shared" si="388"/>
        <v>1</v>
      </c>
    </row>
    <row r="1894" spans="1:31" x14ac:dyDescent="0.25">
      <c r="A1894" s="436" t="str">
        <f t="shared" si="378"/>
        <v>DC1CB31-DC-573</v>
      </c>
      <c r="B1894" s="436">
        <f>COUNTIF(AC$4:AC1894,AC1894)</f>
        <v>573</v>
      </c>
      <c r="C1894" s="436" t="str">
        <f t="shared" si="379"/>
        <v>DC1CB31-DC</v>
      </c>
      <c r="D1894" s="436">
        <f>VLOOKUP(C1894,'LICH THI'!C:AA,12,0)</f>
        <v>597</v>
      </c>
      <c r="E1894" s="436">
        <f>VLOOKUP(C1894,'LICH THI'!C:AA,13,0)</f>
        <v>45</v>
      </c>
      <c r="F1894" s="436">
        <f t="shared" si="389"/>
        <v>45</v>
      </c>
      <c r="G1894" s="436">
        <f>VLOOKUP(C1894,'LICH THI'!C:AA,14,0)</f>
        <v>14</v>
      </c>
      <c r="H1894" s="436">
        <f t="shared" si="380"/>
        <v>13</v>
      </c>
      <c r="I1894" s="436" t="str">
        <f t="shared" si="381"/>
        <v>Lê Văn Trung</v>
      </c>
      <c r="J1894" s="436"/>
      <c r="K1894" s="436">
        <f t="shared" si="382"/>
        <v>14</v>
      </c>
      <c r="L1894" s="436" t="str">
        <f t="shared" si="383"/>
        <v>DC1CB31-DC-14</v>
      </c>
      <c r="M1894" s="436">
        <f t="shared" si="384"/>
        <v>31</v>
      </c>
      <c r="N1894" s="437">
        <f t="shared" si="390"/>
        <v>653</v>
      </c>
      <c r="O1894" s="437"/>
      <c r="P1894" s="430" t="str">
        <f t="shared" si="385"/>
        <v/>
      </c>
      <c r="U1894" s="177">
        <v>148</v>
      </c>
      <c r="V1894" s="177" t="s">
        <v>3014</v>
      </c>
      <c r="W1894" s="177" t="s">
        <v>2604</v>
      </c>
      <c r="X1894" s="177" t="s">
        <v>3160</v>
      </c>
      <c r="Y1894" s="177" t="s">
        <v>5809</v>
      </c>
      <c r="Z1894" s="177" t="s">
        <v>5221</v>
      </c>
      <c r="AA1894" s="525" t="s">
        <v>5810</v>
      </c>
      <c r="AB1894" s="399" t="str">
        <f t="shared" si="386"/>
        <v>DC1CB31</v>
      </c>
      <c r="AC1894" s="399" t="str">
        <f t="shared" si="387"/>
        <v>DC1CB31-DC</v>
      </c>
      <c r="AD1894" t="str">
        <f>Y1894&amp;"-"&amp;VLOOKUP(AC1894,'LICH THI'!C:AA,9,0)</f>
        <v>64DCMX3047-42469</v>
      </c>
      <c r="AE1894">
        <f t="shared" si="388"/>
        <v>1</v>
      </c>
    </row>
    <row r="1895" spans="1:31" x14ac:dyDescent="0.25">
      <c r="A1895" s="436" t="str">
        <f t="shared" si="378"/>
        <v>DC1CB31-DC-574</v>
      </c>
      <c r="B1895" s="436">
        <f>COUNTIF(AC$4:AC1895,AC1895)</f>
        <v>574</v>
      </c>
      <c r="C1895" s="436" t="str">
        <f t="shared" si="379"/>
        <v>DC1CB31-DC</v>
      </c>
      <c r="D1895" s="436">
        <f>VLOOKUP(C1895,'LICH THI'!C:AA,12,0)</f>
        <v>597</v>
      </c>
      <c r="E1895" s="436">
        <f>VLOOKUP(C1895,'LICH THI'!C:AA,13,0)</f>
        <v>45</v>
      </c>
      <c r="F1895" s="436">
        <f t="shared" si="389"/>
        <v>45</v>
      </c>
      <c r="G1895" s="436">
        <f>VLOOKUP(C1895,'LICH THI'!C:AA,14,0)</f>
        <v>14</v>
      </c>
      <c r="H1895" s="436">
        <f t="shared" si="380"/>
        <v>13</v>
      </c>
      <c r="I1895" s="436" t="str">
        <f t="shared" si="381"/>
        <v>Cao Thế Trường</v>
      </c>
      <c r="J1895" s="436"/>
      <c r="K1895" s="436">
        <f t="shared" si="382"/>
        <v>14</v>
      </c>
      <c r="L1895" s="436" t="str">
        <f t="shared" si="383"/>
        <v>DC1CB31-DC-14</v>
      </c>
      <c r="M1895" s="436">
        <f t="shared" si="384"/>
        <v>31</v>
      </c>
      <c r="N1895" s="437">
        <f t="shared" si="390"/>
        <v>654</v>
      </c>
      <c r="O1895" s="437"/>
      <c r="P1895" s="430" t="str">
        <f t="shared" si="385"/>
        <v/>
      </c>
      <c r="U1895" s="177">
        <v>149</v>
      </c>
      <c r="V1895" s="177" t="s">
        <v>3014</v>
      </c>
      <c r="W1895" s="177" t="s">
        <v>4819</v>
      </c>
      <c r="X1895" s="177" t="s">
        <v>3443</v>
      </c>
      <c r="Y1895" s="177" t="s">
        <v>4820</v>
      </c>
      <c r="Z1895" s="177" t="s">
        <v>5221</v>
      </c>
      <c r="AA1895" s="525" t="s">
        <v>4821</v>
      </c>
      <c r="AB1895" s="399" t="str">
        <f t="shared" si="386"/>
        <v>DC1CB31</v>
      </c>
      <c r="AC1895" s="399" t="str">
        <f t="shared" si="387"/>
        <v>DC1CB31-DC</v>
      </c>
      <c r="AD1895" t="str">
        <f>Y1895&amp;"-"&amp;VLOOKUP(AC1895,'LICH THI'!C:AA,9,0)</f>
        <v>64DCMX3060-42469</v>
      </c>
      <c r="AE1895">
        <f t="shared" si="388"/>
        <v>1</v>
      </c>
    </row>
    <row r="1896" spans="1:31" x14ac:dyDescent="0.25">
      <c r="A1896" s="436" t="str">
        <f t="shared" si="378"/>
        <v>DC1CB31-DC-575</v>
      </c>
      <c r="B1896" s="436">
        <f>COUNTIF(AC$4:AC1896,AC1896)</f>
        <v>575</v>
      </c>
      <c r="C1896" s="436" t="str">
        <f t="shared" si="379"/>
        <v>DC1CB31-DC</v>
      </c>
      <c r="D1896" s="436">
        <f>VLOOKUP(C1896,'LICH THI'!C:AA,12,0)</f>
        <v>597</v>
      </c>
      <c r="E1896" s="436">
        <f>VLOOKUP(C1896,'LICH THI'!C:AA,13,0)</f>
        <v>45</v>
      </c>
      <c r="F1896" s="436">
        <f t="shared" si="389"/>
        <v>45</v>
      </c>
      <c r="G1896" s="436">
        <f>VLOOKUP(C1896,'LICH THI'!C:AA,14,0)</f>
        <v>14</v>
      </c>
      <c r="H1896" s="436">
        <f t="shared" si="380"/>
        <v>13</v>
      </c>
      <c r="I1896" s="436" t="str">
        <f t="shared" si="381"/>
        <v>Cao Thế Trường</v>
      </c>
      <c r="J1896" s="436"/>
      <c r="K1896" s="436">
        <f t="shared" si="382"/>
        <v>14</v>
      </c>
      <c r="L1896" s="436" t="str">
        <f t="shared" si="383"/>
        <v>DC1CB31-DC-14</v>
      </c>
      <c r="M1896" s="436">
        <f t="shared" si="384"/>
        <v>31</v>
      </c>
      <c r="N1896" s="437">
        <f t="shared" si="390"/>
        <v>655</v>
      </c>
      <c r="O1896" s="437"/>
      <c r="P1896" s="430" t="str">
        <f t="shared" si="385"/>
        <v/>
      </c>
      <c r="U1896" s="177">
        <v>149</v>
      </c>
      <c r="V1896" s="177" t="s">
        <v>3014</v>
      </c>
      <c r="W1896" s="177" t="s">
        <v>4819</v>
      </c>
      <c r="X1896" s="177" t="s">
        <v>3443</v>
      </c>
      <c r="Y1896" s="177" t="s">
        <v>4820</v>
      </c>
      <c r="Z1896" s="177" t="s">
        <v>5221</v>
      </c>
      <c r="AA1896" s="525" t="s">
        <v>4821</v>
      </c>
      <c r="AB1896" s="399" t="str">
        <f t="shared" si="386"/>
        <v>DC1CB31</v>
      </c>
      <c r="AC1896" s="399" t="str">
        <f t="shared" si="387"/>
        <v>DC1CB31-DC</v>
      </c>
      <c r="AD1896" t="str">
        <f>Y1896&amp;"-"&amp;VLOOKUP(AC1896,'LICH THI'!C:AA,9,0)</f>
        <v>64DCMX3060-42469</v>
      </c>
      <c r="AE1896">
        <f t="shared" si="388"/>
        <v>1</v>
      </c>
    </row>
    <row r="1897" spans="1:31" x14ac:dyDescent="0.25">
      <c r="A1897" s="436" t="str">
        <f t="shared" si="378"/>
        <v>DC1CB31-DC-576</v>
      </c>
      <c r="B1897" s="436">
        <f>COUNTIF(AC$4:AC1897,AC1897)</f>
        <v>576</v>
      </c>
      <c r="C1897" s="436" t="str">
        <f t="shared" si="379"/>
        <v>DC1CB31-DC</v>
      </c>
      <c r="D1897" s="436">
        <f>VLOOKUP(C1897,'LICH THI'!C:AA,12,0)</f>
        <v>597</v>
      </c>
      <c r="E1897" s="436">
        <f>VLOOKUP(C1897,'LICH THI'!C:AA,13,0)</f>
        <v>45</v>
      </c>
      <c r="F1897" s="436">
        <f t="shared" si="389"/>
        <v>45</v>
      </c>
      <c r="G1897" s="436">
        <f>VLOOKUP(C1897,'LICH THI'!C:AA,14,0)</f>
        <v>14</v>
      </c>
      <c r="H1897" s="436">
        <f t="shared" si="380"/>
        <v>13</v>
      </c>
      <c r="I1897" s="436" t="str">
        <f t="shared" si="381"/>
        <v>Hoàng Đức Trường</v>
      </c>
      <c r="J1897" s="436"/>
      <c r="K1897" s="436">
        <f t="shared" si="382"/>
        <v>14</v>
      </c>
      <c r="L1897" s="436" t="str">
        <f t="shared" si="383"/>
        <v>DC1CB31-DC-14</v>
      </c>
      <c r="M1897" s="436">
        <f t="shared" si="384"/>
        <v>31</v>
      </c>
      <c r="N1897" s="437">
        <f t="shared" si="390"/>
        <v>656</v>
      </c>
      <c r="O1897" s="437"/>
      <c r="P1897" s="430" t="str">
        <f t="shared" si="385"/>
        <v/>
      </c>
      <c r="U1897" s="177">
        <v>181</v>
      </c>
      <c r="V1897" s="177" t="s">
        <v>3426</v>
      </c>
      <c r="W1897" s="177" t="s">
        <v>3442</v>
      </c>
      <c r="X1897" s="177" t="s">
        <v>3443</v>
      </c>
      <c r="Y1897" s="177" t="s">
        <v>3444</v>
      </c>
      <c r="Z1897" s="177" t="s">
        <v>5221</v>
      </c>
      <c r="AA1897" s="525" t="s">
        <v>3445</v>
      </c>
      <c r="AB1897" s="399" t="str">
        <f t="shared" si="386"/>
        <v>DC1CB31</v>
      </c>
      <c r="AC1897" s="399" t="str">
        <f t="shared" si="387"/>
        <v>DC1CB31-DC</v>
      </c>
      <c r="AD1897" t="str">
        <f>Y1897&amp;"-"&amp;VLOOKUP(AC1897,'LICH THI'!C:AA,9,0)</f>
        <v>65DCCD20448-42469</v>
      </c>
      <c r="AE1897">
        <f t="shared" si="388"/>
        <v>1</v>
      </c>
    </row>
    <row r="1898" spans="1:31" x14ac:dyDescent="0.25">
      <c r="A1898" s="436" t="str">
        <f t="shared" si="378"/>
        <v>DC1CB31-DC-577</v>
      </c>
      <c r="B1898" s="436">
        <f>COUNTIF(AC$4:AC1898,AC1898)</f>
        <v>577</v>
      </c>
      <c r="C1898" s="436" t="str">
        <f t="shared" si="379"/>
        <v>DC1CB31-DC</v>
      </c>
      <c r="D1898" s="436">
        <f>VLOOKUP(C1898,'LICH THI'!C:AA,12,0)</f>
        <v>597</v>
      </c>
      <c r="E1898" s="436">
        <f>VLOOKUP(C1898,'LICH THI'!C:AA,13,0)</f>
        <v>45</v>
      </c>
      <c r="F1898" s="436">
        <f t="shared" si="389"/>
        <v>45</v>
      </c>
      <c r="G1898" s="436">
        <f>VLOOKUP(C1898,'LICH THI'!C:AA,14,0)</f>
        <v>14</v>
      </c>
      <c r="H1898" s="436">
        <f t="shared" si="380"/>
        <v>13</v>
      </c>
      <c r="I1898" s="436" t="str">
        <f t="shared" si="381"/>
        <v>Hoàng Đức Trường</v>
      </c>
      <c r="J1898" s="436"/>
      <c r="K1898" s="436">
        <f t="shared" si="382"/>
        <v>14</v>
      </c>
      <c r="L1898" s="436" t="str">
        <f t="shared" si="383"/>
        <v>DC1CB31-DC-14</v>
      </c>
      <c r="M1898" s="436">
        <f t="shared" si="384"/>
        <v>31</v>
      </c>
      <c r="N1898" s="437">
        <f t="shared" si="390"/>
        <v>657</v>
      </c>
      <c r="O1898" s="437"/>
      <c r="P1898" s="430" t="str">
        <f t="shared" si="385"/>
        <v/>
      </c>
      <c r="U1898" s="177">
        <v>181</v>
      </c>
      <c r="V1898" s="177" t="s">
        <v>3426</v>
      </c>
      <c r="W1898" s="177" t="s">
        <v>3442</v>
      </c>
      <c r="X1898" s="177" t="s">
        <v>3443</v>
      </c>
      <c r="Y1898" s="177" t="s">
        <v>3444</v>
      </c>
      <c r="Z1898" s="177" t="s">
        <v>5221</v>
      </c>
      <c r="AA1898" s="525" t="s">
        <v>3445</v>
      </c>
      <c r="AB1898" s="399" t="str">
        <f t="shared" si="386"/>
        <v>DC1CB31</v>
      </c>
      <c r="AC1898" s="399" t="str">
        <f t="shared" si="387"/>
        <v>DC1CB31-DC</v>
      </c>
      <c r="AD1898" t="str">
        <f>Y1898&amp;"-"&amp;VLOOKUP(AC1898,'LICH THI'!C:AA,9,0)</f>
        <v>65DCCD20448-42469</v>
      </c>
      <c r="AE1898">
        <f t="shared" si="388"/>
        <v>1</v>
      </c>
    </row>
    <row r="1899" spans="1:31" x14ac:dyDescent="0.25">
      <c r="A1899" s="436" t="str">
        <f t="shared" si="378"/>
        <v>DC1CB31-DC-578</v>
      </c>
      <c r="B1899" s="436">
        <f>COUNTIF(AC$4:AC1899,AC1899)</f>
        <v>578</v>
      </c>
      <c r="C1899" s="436" t="str">
        <f t="shared" si="379"/>
        <v>DC1CB31-DC</v>
      </c>
      <c r="D1899" s="436">
        <f>VLOOKUP(C1899,'LICH THI'!C:AA,12,0)</f>
        <v>597</v>
      </c>
      <c r="E1899" s="436">
        <f>VLOOKUP(C1899,'LICH THI'!C:AA,13,0)</f>
        <v>45</v>
      </c>
      <c r="F1899" s="436">
        <f t="shared" si="389"/>
        <v>45</v>
      </c>
      <c r="G1899" s="436">
        <f>VLOOKUP(C1899,'LICH THI'!C:AA,14,0)</f>
        <v>14</v>
      </c>
      <c r="H1899" s="436">
        <f t="shared" si="380"/>
        <v>13</v>
      </c>
      <c r="I1899" s="436" t="str">
        <f t="shared" si="381"/>
        <v>Nguyễn Văn Trường</v>
      </c>
      <c r="J1899" s="436"/>
      <c r="K1899" s="436">
        <f t="shared" si="382"/>
        <v>14</v>
      </c>
      <c r="L1899" s="436" t="str">
        <f t="shared" si="383"/>
        <v>DC1CB31-DC-14</v>
      </c>
      <c r="M1899" s="436">
        <f t="shared" si="384"/>
        <v>31</v>
      </c>
      <c r="N1899" s="437">
        <f t="shared" si="390"/>
        <v>658</v>
      </c>
      <c r="O1899" s="437"/>
      <c r="P1899" s="430" t="str">
        <f t="shared" si="385"/>
        <v/>
      </c>
      <c r="U1899" s="177">
        <v>169</v>
      </c>
      <c r="V1899" s="177" t="s">
        <v>3019</v>
      </c>
      <c r="W1899" s="177" t="s">
        <v>2741</v>
      </c>
      <c r="X1899" s="177" t="s">
        <v>3443</v>
      </c>
      <c r="Y1899" s="177" t="s">
        <v>3877</v>
      </c>
      <c r="Z1899" s="177" t="s">
        <v>5221</v>
      </c>
      <c r="AA1899" s="525" t="s">
        <v>3878</v>
      </c>
      <c r="AB1899" s="399" t="str">
        <f t="shared" si="386"/>
        <v>DC1CB31</v>
      </c>
      <c r="AC1899" s="399" t="str">
        <f t="shared" si="387"/>
        <v>DC1CB31-DC</v>
      </c>
      <c r="AD1899" t="str">
        <f>Y1899&amp;"-"&amp;VLOOKUP(AC1899,'LICH THI'!C:AA,9,0)</f>
        <v>64DCQT3115-42469</v>
      </c>
      <c r="AE1899">
        <f t="shared" si="388"/>
        <v>1</v>
      </c>
    </row>
    <row r="1900" spans="1:31" x14ac:dyDescent="0.25">
      <c r="A1900" s="436" t="str">
        <f t="shared" si="378"/>
        <v>DC1CB31-DC-579</v>
      </c>
      <c r="B1900" s="436">
        <f>COUNTIF(AC$4:AC1900,AC1900)</f>
        <v>579</v>
      </c>
      <c r="C1900" s="436" t="str">
        <f t="shared" si="379"/>
        <v>DC1CB31-DC</v>
      </c>
      <c r="D1900" s="436">
        <f>VLOOKUP(C1900,'LICH THI'!C:AA,12,0)</f>
        <v>597</v>
      </c>
      <c r="E1900" s="436">
        <f>VLOOKUP(C1900,'LICH THI'!C:AA,13,0)</f>
        <v>45</v>
      </c>
      <c r="F1900" s="436">
        <f t="shared" si="389"/>
        <v>45</v>
      </c>
      <c r="G1900" s="436">
        <f>VLOOKUP(C1900,'LICH THI'!C:AA,14,0)</f>
        <v>14</v>
      </c>
      <c r="H1900" s="436">
        <f t="shared" si="380"/>
        <v>13</v>
      </c>
      <c r="I1900" s="436" t="str">
        <f t="shared" si="381"/>
        <v>Nguyễn Văn Trường</v>
      </c>
      <c r="J1900" s="436"/>
      <c r="K1900" s="436">
        <f t="shared" si="382"/>
        <v>14</v>
      </c>
      <c r="L1900" s="436" t="str">
        <f t="shared" si="383"/>
        <v>DC1CB31-DC-14</v>
      </c>
      <c r="M1900" s="436">
        <f t="shared" si="384"/>
        <v>31</v>
      </c>
      <c r="N1900" s="437">
        <f t="shared" si="390"/>
        <v>659</v>
      </c>
      <c r="O1900" s="437"/>
      <c r="P1900" s="430" t="str">
        <f t="shared" si="385"/>
        <v/>
      </c>
      <c r="U1900" s="177">
        <v>169</v>
      </c>
      <c r="V1900" s="177" t="s">
        <v>3019</v>
      </c>
      <c r="W1900" s="177" t="s">
        <v>2741</v>
      </c>
      <c r="X1900" s="177" t="s">
        <v>3443</v>
      </c>
      <c r="Y1900" s="177" t="s">
        <v>3877</v>
      </c>
      <c r="Z1900" s="177" t="s">
        <v>5221</v>
      </c>
      <c r="AA1900" s="525" t="s">
        <v>3878</v>
      </c>
      <c r="AB1900" s="399" t="str">
        <f t="shared" si="386"/>
        <v>DC1CB31</v>
      </c>
      <c r="AC1900" s="399" t="str">
        <f t="shared" si="387"/>
        <v>DC1CB31-DC</v>
      </c>
      <c r="AD1900" t="str">
        <f>Y1900&amp;"-"&amp;VLOOKUP(AC1900,'LICH THI'!C:AA,9,0)</f>
        <v>64DCQT3115-42469</v>
      </c>
      <c r="AE1900">
        <f t="shared" si="388"/>
        <v>1</v>
      </c>
    </row>
    <row r="1901" spans="1:31" x14ac:dyDescent="0.25">
      <c r="A1901" s="436" t="str">
        <f t="shared" si="378"/>
        <v>DC1CB31-DC-580</v>
      </c>
      <c r="B1901" s="436">
        <f>COUNTIF(AC$4:AC1901,AC1901)</f>
        <v>580</v>
      </c>
      <c r="C1901" s="436" t="str">
        <f t="shared" si="379"/>
        <v>DC1CB31-DC</v>
      </c>
      <c r="D1901" s="436">
        <f>VLOOKUP(C1901,'LICH THI'!C:AA,12,0)</f>
        <v>597</v>
      </c>
      <c r="E1901" s="436">
        <f>VLOOKUP(C1901,'LICH THI'!C:AA,13,0)</f>
        <v>45</v>
      </c>
      <c r="F1901" s="436">
        <f t="shared" si="389"/>
        <v>45</v>
      </c>
      <c r="G1901" s="436">
        <f>VLOOKUP(C1901,'LICH THI'!C:AA,14,0)</f>
        <v>14</v>
      </c>
      <c r="H1901" s="436">
        <f t="shared" si="380"/>
        <v>13</v>
      </c>
      <c r="I1901" s="436" t="str">
        <f t="shared" si="381"/>
        <v>Nguyễn Thị Thu Uyên</v>
      </c>
      <c r="J1901" s="436"/>
      <c r="K1901" s="436">
        <f t="shared" si="382"/>
        <v>14</v>
      </c>
      <c r="L1901" s="436" t="str">
        <f t="shared" si="383"/>
        <v>DC1CB31-DC-14</v>
      </c>
      <c r="M1901" s="436">
        <f t="shared" si="384"/>
        <v>31</v>
      </c>
      <c r="N1901" s="437">
        <f t="shared" si="390"/>
        <v>660</v>
      </c>
      <c r="O1901" s="437"/>
      <c r="P1901" s="430" t="str">
        <f t="shared" si="385"/>
        <v/>
      </c>
      <c r="U1901" s="177">
        <v>103</v>
      </c>
      <c r="V1901" s="177" t="s">
        <v>3366</v>
      </c>
      <c r="W1901" s="177" t="s">
        <v>3056</v>
      </c>
      <c r="X1901" s="177" t="s">
        <v>5676</v>
      </c>
      <c r="Y1901" s="177" t="s">
        <v>5677</v>
      </c>
      <c r="Z1901" s="177" t="s">
        <v>5221</v>
      </c>
      <c r="AA1901" s="525" t="s">
        <v>3878</v>
      </c>
      <c r="AB1901" s="399" t="str">
        <f t="shared" si="386"/>
        <v>DC1CB31</v>
      </c>
      <c r="AC1901" s="399" t="str">
        <f t="shared" si="387"/>
        <v>DC1CB31-DC</v>
      </c>
      <c r="AD1901" t="str">
        <f>Y1901&amp;"-"&amp;VLOOKUP(AC1901,'LICH THI'!C:AA,9,0)</f>
        <v>64DCKT3095-42469</v>
      </c>
      <c r="AE1901">
        <f t="shared" si="388"/>
        <v>1</v>
      </c>
    </row>
    <row r="1902" spans="1:31" x14ac:dyDescent="0.25">
      <c r="A1902" s="436" t="str">
        <f t="shared" si="378"/>
        <v>DC1CB31-DC-581</v>
      </c>
      <c r="B1902" s="436">
        <f>COUNTIF(AC$4:AC1902,AC1902)</f>
        <v>581</v>
      </c>
      <c r="C1902" s="436" t="str">
        <f t="shared" si="379"/>
        <v>DC1CB31-DC</v>
      </c>
      <c r="D1902" s="436">
        <f>VLOOKUP(C1902,'LICH THI'!C:AA,12,0)</f>
        <v>597</v>
      </c>
      <c r="E1902" s="436">
        <f>VLOOKUP(C1902,'LICH THI'!C:AA,13,0)</f>
        <v>45</v>
      </c>
      <c r="F1902" s="436">
        <f t="shared" si="389"/>
        <v>45</v>
      </c>
      <c r="G1902" s="436">
        <f>VLOOKUP(C1902,'LICH THI'!C:AA,14,0)</f>
        <v>14</v>
      </c>
      <c r="H1902" s="436">
        <f t="shared" si="380"/>
        <v>13</v>
      </c>
      <c r="I1902" s="436" t="str">
        <f t="shared" si="381"/>
        <v>Nguyễn Thị Thu Uyên</v>
      </c>
      <c r="J1902" s="436"/>
      <c r="K1902" s="436">
        <f t="shared" si="382"/>
        <v>14</v>
      </c>
      <c r="L1902" s="436" t="str">
        <f t="shared" si="383"/>
        <v>DC1CB31-DC-14</v>
      </c>
      <c r="M1902" s="436">
        <f t="shared" si="384"/>
        <v>31</v>
      </c>
      <c r="N1902" s="437">
        <f t="shared" si="390"/>
        <v>661</v>
      </c>
      <c r="O1902" s="437"/>
      <c r="P1902" s="430" t="str">
        <f t="shared" si="385"/>
        <v/>
      </c>
      <c r="U1902" s="177">
        <v>103</v>
      </c>
      <c r="V1902" s="177" t="s">
        <v>3366</v>
      </c>
      <c r="W1902" s="177" t="s">
        <v>3056</v>
      </c>
      <c r="X1902" s="177" t="s">
        <v>5676</v>
      </c>
      <c r="Y1902" s="177" t="s">
        <v>5677</v>
      </c>
      <c r="Z1902" s="177" t="s">
        <v>5221</v>
      </c>
      <c r="AA1902" s="525" t="s">
        <v>3878</v>
      </c>
      <c r="AB1902" s="399" t="str">
        <f t="shared" si="386"/>
        <v>DC1CB31</v>
      </c>
      <c r="AC1902" s="399" t="str">
        <f t="shared" si="387"/>
        <v>DC1CB31-DC</v>
      </c>
      <c r="AD1902" t="str">
        <f>Y1902&amp;"-"&amp;VLOOKUP(AC1902,'LICH THI'!C:AA,9,0)</f>
        <v>64DCKT3095-42469</v>
      </c>
      <c r="AE1902">
        <f t="shared" si="388"/>
        <v>1</v>
      </c>
    </row>
    <row r="1903" spans="1:31" x14ac:dyDescent="0.25">
      <c r="A1903" s="436" t="str">
        <f t="shared" si="378"/>
        <v>DC1CB31-DC-582</v>
      </c>
      <c r="B1903" s="436">
        <f>COUNTIF(AC$4:AC1903,AC1903)</f>
        <v>582</v>
      </c>
      <c r="C1903" s="436" t="str">
        <f t="shared" si="379"/>
        <v>DC1CB31-DC</v>
      </c>
      <c r="D1903" s="436">
        <f>VLOOKUP(C1903,'LICH THI'!C:AA,12,0)</f>
        <v>597</v>
      </c>
      <c r="E1903" s="436">
        <f>VLOOKUP(C1903,'LICH THI'!C:AA,13,0)</f>
        <v>45</v>
      </c>
      <c r="F1903" s="436">
        <f t="shared" si="389"/>
        <v>45</v>
      </c>
      <c r="G1903" s="436">
        <f>VLOOKUP(C1903,'LICH THI'!C:AA,14,0)</f>
        <v>14</v>
      </c>
      <c r="H1903" s="436">
        <f t="shared" si="380"/>
        <v>13</v>
      </c>
      <c r="I1903" s="436" t="str">
        <f t="shared" si="381"/>
        <v>Đỗ Thị Quỳnh Vân</v>
      </c>
      <c r="J1903" s="436"/>
      <c r="K1903" s="436">
        <f t="shared" si="382"/>
        <v>14</v>
      </c>
      <c r="L1903" s="436" t="str">
        <f t="shared" si="383"/>
        <v>DC1CB31-DC-14</v>
      </c>
      <c r="M1903" s="436">
        <f t="shared" si="384"/>
        <v>31</v>
      </c>
      <c r="N1903" s="437">
        <f t="shared" si="390"/>
        <v>662</v>
      </c>
      <c r="O1903" s="437"/>
      <c r="P1903" s="430" t="str">
        <f t="shared" si="385"/>
        <v/>
      </c>
      <c r="U1903" s="177">
        <v>238</v>
      </c>
      <c r="V1903" s="177" t="s">
        <v>5908</v>
      </c>
      <c r="W1903" s="177" t="s">
        <v>4346</v>
      </c>
      <c r="X1903" s="177" t="s">
        <v>4458</v>
      </c>
      <c r="Y1903" s="177" t="s">
        <v>6054</v>
      </c>
      <c r="Z1903" s="177" t="s">
        <v>5221</v>
      </c>
      <c r="AA1903" s="525" t="s">
        <v>5463</v>
      </c>
      <c r="AB1903" s="399" t="str">
        <f t="shared" si="386"/>
        <v>DC1CB31</v>
      </c>
      <c r="AC1903" s="399" t="str">
        <f t="shared" si="387"/>
        <v>DC1CB31-DC</v>
      </c>
      <c r="AD1903" t="str">
        <f>Y1903&amp;"-"&amp;VLOOKUP(AC1903,'LICH THI'!C:AA,9,0)</f>
        <v>65DCKT23815-42469</v>
      </c>
      <c r="AE1903">
        <f t="shared" si="388"/>
        <v>1</v>
      </c>
    </row>
    <row r="1904" spans="1:31" x14ac:dyDescent="0.25">
      <c r="A1904" s="436" t="str">
        <f t="shared" si="378"/>
        <v>DC1CB31-DC-583</v>
      </c>
      <c r="B1904" s="436">
        <f>COUNTIF(AC$4:AC1904,AC1904)</f>
        <v>583</v>
      </c>
      <c r="C1904" s="436" t="str">
        <f t="shared" si="379"/>
        <v>DC1CB31-DC</v>
      </c>
      <c r="D1904" s="436">
        <f>VLOOKUP(C1904,'LICH THI'!C:AA,12,0)</f>
        <v>597</v>
      </c>
      <c r="E1904" s="436">
        <f>VLOOKUP(C1904,'LICH THI'!C:AA,13,0)</f>
        <v>45</v>
      </c>
      <c r="F1904" s="436">
        <f t="shared" si="389"/>
        <v>45</v>
      </c>
      <c r="G1904" s="436">
        <f>VLOOKUP(C1904,'LICH THI'!C:AA,14,0)</f>
        <v>14</v>
      </c>
      <c r="H1904" s="436">
        <f t="shared" si="380"/>
        <v>13</v>
      </c>
      <c r="I1904" s="436" t="str">
        <f t="shared" si="381"/>
        <v>Đỗ Thị Quỳnh Vân</v>
      </c>
      <c r="J1904" s="436"/>
      <c r="K1904" s="436">
        <f t="shared" si="382"/>
        <v>14</v>
      </c>
      <c r="L1904" s="436" t="str">
        <f t="shared" si="383"/>
        <v>DC1CB31-DC-14</v>
      </c>
      <c r="M1904" s="436">
        <f t="shared" si="384"/>
        <v>31</v>
      </c>
      <c r="N1904" s="437">
        <f t="shared" si="390"/>
        <v>663</v>
      </c>
      <c r="O1904" s="437"/>
      <c r="P1904" s="430" t="str">
        <f t="shared" si="385"/>
        <v/>
      </c>
      <c r="U1904" s="177">
        <v>238</v>
      </c>
      <c r="V1904" s="177" t="s">
        <v>5908</v>
      </c>
      <c r="W1904" s="177" t="s">
        <v>4346</v>
      </c>
      <c r="X1904" s="177" t="s">
        <v>4458</v>
      </c>
      <c r="Y1904" s="177" t="s">
        <v>6054</v>
      </c>
      <c r="Z1904" s="177" t="s">
        <v>5221</v>
      </c>
      <c r="AA1904" s="525" t="s">
        <v>5463</v>
      </c>
      <c r="AB1904" s="399" t="str">
        <f t="shared" si="386"/>
        <v>DC1CB31</v>
      </c>
      <c r="AC1904" s="399" t="str">
        <f t="shared" si="387"/>
        <v>DC1CB31-DC</v>
      </c>
      <c r="AD1904" t="str">
        <f>Y1904&amp;"-"&amp;VLOOKUP(AC1904,'LICH THI'!C:AA,9,0)</f>
        <v>65DCKT23815-42469</v>
      </c>
      <c r="AE1904">
        <f t="shared" si="388"/>
        <v>1</v>
      </c>
    </row>
    <row r="1905" spans="1:31" x14ac:dyDescent="0.25">
      <c r="A1905" s="436" t="str">
        <f t="shared" si="378"/>
        <v>DC1CB31-DC-584</v>
      </c>
      <c r="B1905" s="436">
        <f>COUNTIF(AC$4:AC1905,AC1905)</f>
        <v>584</v>
      </c>
      <c r="C1905" s="436" t="str">
        <f t="shared" si="379"/>
        <v>DC1CB31-DC</v>
      </c>
      <c r="D1905" s="436">
        <f>VLOOKUP(C1905,'LICH THI'!C:AA,12,0)</f>
        <v>597</v>
      </c>
      <c r="E1905" s="436">
        <f>VLOOKUP(C1905,'LICH THI'!C:AA,13,0)</f>
        <v>45</v>
      </c>
      <c r="F1905" s="436">
        <f t="shared" si="389"/>
        <v>45</v>
      </c>
      <c r="G1905" s="436">
        <f>VLOOKUP(C1905,'LICH THI'!C:AA,14,0)</f>
        <v>14</v>
      </c>
      <c r="H1905" s="436">
        <f t="shared" si="380"/>
        <v>13</v>
      </c>
      <c r="I1905" s="436" t="str">
        <f t="shared" si="381"/>
        <v>Hồ Thị Vân</v>
      </c>
      <c r="J1905" s="436"/>
      <c r="K1905" s="436">
        <f t="shared" si="382"/>
        <v>14</v>
      </c>
      <c r="L1905" s="436" t="str">
        <f t="shared" si="383"/>
        <v>DC1CB31-DC-14</v>
      </c>
      <c r="M1905" s="436">
        <f t="shared" si="384"/>
        <v>31</v>
      </c>
      <c r="N1905" s="437">
        <f t="shared" si="390"/>
        <v>664</v>
      </c>
      <c r="O1905" s="437"/>
      <c r="P1905" s="430" t="str">
        <f t="shared" si="385"/>
        <v/>
      </c>
      <c r="U1905" s="177">
        <v>239</v>
      </c>
      <c r="V1905" s="177" t="s">
        <v>5908</v>
      </c>
      <c r="W1905" s="177" t="s">
        <v>4722</v>
      </c>
      <c r="X1905" s="177" t="s">
        <v>4458</v>
      </c>
      <c r="Y1905" s="177" t="s">
        <v>6294</v>
      </c>
      <c r="Z1905" s="177" t="s">
        <v>5221</v>
      </c>
      <c r="AA1905" s="525" t="s">
        <v>6295</v>
      </c>
      <c r="AB1905" s="399" t="str">
        <f t="shared" si="386"/>
        <v>DC1CB31</v>
      </c>
      <c r="AC1905" s="399" t="str">
        <f t="shared" si="387"/>
        <v>DC1CB31-DC</v>
      </c>
      <c r="AD1905" t="str">
        <f>Y1905&amp;"-"&amp;VLOOKUP(AC1905,'LICH THI'!C:AA,9,0)</f>
        <v>65DCKT23166-42469</v>
      </c>
      <c r="AE1905">
        <f t="shared" si="388"/>
        <v>1</v>
      </c>
    </row>
    <row r="1906" spans="1:31" x14ac:dyDescent="0.25">
      <c r="A1906" s="436" t="str">
        <f t="shared" si="378"/>
        <v>DC1CB31-DC-585</v>
      </c>
      <c r="B1906" s="436">
        <f>COUNTIF(AC$4:AC1906,AC1906)</f>
        <v>585</v>
      </c>
      <c r="C1906" s="436" t="str">
        <f t="shared" si="379"/>
        <v>DC1CB31-DC</v>
      </c>
      <c r="D1906" s="436">
        <f>VLOOKUP(C1906,'LICH THI'!C:AA,12,0)</f>
        <v>597</v>
      </c>
      <c r="E1906" s="436">
        <f>VLOOKUP(C1906,'LICH THI'!C:AA,13,0)</f>
        <v>45</v>
      </c>
      <c r="F1906" s="436">
        <f t="shared" si="389"/>
        <v>45</v>
      </c>
      <c r="G1906" s="436">
        <f>VLOOKUP(C1906,'LICH THI'!C:AA,14,0)</f>
        <v>14</v>
      </c>
      <c r="H1906" s="436">
        <f t="shared" si="380"/>
        <v>13</v>
      </c>
      <c r="I1906" s="436" t="str">
        <f t="shared" si="381"/>
        <v>Hồ Thị Vân</v>
      </c>
      <c r="J1906" s="436"/>
      <c r="K1906" s="436">
        <f t="shared" si="382"/>
        <v>14</v>
      </c>
      <c r="L1906" s="436" t="str">
        <f t="shared" si="383"/>
        <v>DC1CB31-DC-14</v>
      </c>
      <c r="M1906" s="436">
        <f t="shared" si="384"/>
        <v>31</v>
      </c>
      <c r="N1906" s="437">
        <f t="shared" si="390"/>
        <v>665</v>
      </c>
      <c r="O1906" s="437"/>
      <c r="P1906" s="430" t="str">
        <f t="shared" si="385"/>
        <v/>
      </c>
      <c r="U1906" s="177">
        <v>239</v>
      </c>
      <c r="V1906" s="177" t="s">
        <v>5908</v>
      </c>
      <c r="W1906" s="177" t="s">
        <v>4722</v>
      </c>
      <c r="X1906" s="177" t="s">
        <v>4458</v>
      </c>
      <c r="Y1906" s="177" t="s">
        <v>6294</v>
      </c>
      <c r="Z1906" s="177" t="s">
        <v>5221</v>
      </c>
      <c r="AA1906" s="525" t="s">
        <v>6295</v>
      </c>
      <c r="AB1906" s="399" t="str">
        <f t="shared" si="386"/>
        <v>DC1CB31</v>
      </c>
      <c r="AC1906" s="399" t="str">
        <f t="shared" si="387"/>
        <v>DC1CB31-DC</v>
      </c>
      <c r="AD1906" t="str">
        <f>Y1906&amp;"-"&amp;VLOOKUP(AC1906,'LICH THI'!C:AA,9,0)</f>
        <v>65DCKT23166-42469</v>
      </c>
      <c r="AE1906">
        <f t="shared" si="388"/>
        <v>1</v>
      </c>
    </row>
    <row r="1907" spans="1:31" x14ac:dyDescent="0.25">
      <c r="A1907" s="436" t="str">
        <f t="shared" si="378"/>
        <v>DC1CB31-DC-586</v>
      </c>
      <c r="B1907" s="436">
        <f>COUNTIF(AC$4:AC1907,AC1907)</f>
        <v>586</v>
      </c>
      <c r="C1907" s="436" t="str">
        <f t="shared" si="379"/>
        <v>DC1CB31-DC</v>
      </c>
      <c r="D1907" s="436">
        <f>VLOOKUP(C1907,'LICH THI'!C:AA,12,0)</f>
        <v>597</v>
      </c>
      <c r="E1907" s="436">
        <f>VLOOKUP(C1907,'LICH THI'!C:AA,13,0)</f>
        <v>45</v>
      </c>
      <c r="F1907" s="436">
        <f t="shared" si="389"/>
        <v>12</v>
      </c>
      <c r="G1907" s="436">
        <f>VLOOKUP(C1907,'LICH THI'!C:AA,14,0)</f>
        <v>14</v>
      </c>
      <c r="H1907" s="436">
        <f t="shared" si="380"/>
        <v>14</v>
      </c>
      <c r="I1907" s="436" t="str">
        <f t="shared" si="381"/>
        <v>Nguyễn Thị Vân</v>
      </c>
      <c r="J1907" s="436"/>
      <c r="K1907" s="436">
        <f t="shared" si="382"/>
        <v>1</v>
      </c>
      <c r="L1907" s="436" t="str">
        <f t="shared" si="383"/>
        <v>DC1CB31-DC-1</v>
      </c>
      <c r="M1907" s="436">
        <f t="shared" si="384"/>
        <v>31</v>
      </c>
      <c r="N1907" s="437">
        <f t="shared" si="390"/>
        <v>4</v>
      </c>
      <c r="O1907" s="437"/>
      <c r="P1907" s="430" t="str">
        <f t="shared" si="385"/>
        <v/>
      </c>
      <c r="U1907" s="177">
        <v>240</v>
      </c>
      <c r="V1907" s="177" t="s">
        <v>5908</v>
      </c>
      <c r="W1907" s="177" t="s">
        <v>2619</v>
      </c>
      <c r="X1907" s="177" t="s">
        <v>4458</v>
      </c>
      <c r="Y1907" s="177" t="s">
        <v>6296</v>
      </c>
      <c r="Z1907" s="177" t="s">
        <v>5221</v>
      </c>
      <c r="AA1907" s="525" t="s">
        <v>6297</v>
      </c>
      <c r="AB1907" s="399" t="str">
        <f t="shared" si="386"/>
        <v>DC1CB31</v>
      </c>
      <c r="AC1907" s="399" t="str">
        <f t="shared" si="387"/>
        <v>DC1CB31-DC</v>
      </c>
      <c r="AD1907" t="str">
        <f>Y1907&amp;"-"&amp;VLOOKUP(AC1907,'LICH THI'!C:AA,9,0)</f>
        <v>65DCKT23816-42469</v>
      </c>
      <c r="AE1907">
        <f t="shared" si="388"/>
        <v>1</v>
      </c>
    </row>
    <row r="1908" spans="1:31" x14ac:dyDescent="0.25">
      <c r="A1908" s="436" t="str">
        <f t="shared" si="378"/>
        <v>DC1CB31-DC-587</v>
      </c>
      <c r="B1908" s="436">
        <f>COUNTIF(AC$4:AC1908,AC1908)</f>
        <v>587</v>
      </c>
      <c r="C1908" s="436" t="str">
        <f t="shared" si="379"/>
        <v>DC1CB31-DC</v>
      </c>
      <c r="D1908" s="436">
        <f>VLOOKUP(C1908,'LICH THI'!C:AA,12,0)</f>
        <v>597</v>
      </c>
      <c r="E1908" s="436">
        <f>VLOOKUP(C1908,'LICH THI'!C:AA,13,0)</f>
        <v>45</v>
      </c>
      <c r="F1908" s="436">
        <f t="shared" si="389"/>
        <v>12</v>
      </c>
      <c r="G1908" s="436">
        <f>VLOOKUP(C1908,'LICH THI'!C:AA,14,0)</f>
        <v>14</v>
      </c>
      <c r="H1908" s="436">
        <f t="shared" si="380"/>
        <v>14</v>
      </c>
      <c r="I1908" s="436" t="str">
        <f t="shared" si="381"/>
        <v>Nguyễn Thị Vân</v>
      </c>
      <c r="J1908" s="436"/>
      <c r="K1908" s="436">
        <f t="shared" si="382"/>
        <v>1</v>
      </c>
      <c r="L1908" s="436" t="str">
        <f t="shared" si="383"/>
        <v>DC1CB31-DC-1</v>
      </c>
      <c r="M1908" s="436">
        <f t="shared" si="384"/>
        <v>31</v>
      </c>
      <c r="N1908" s="437">
        <f t="shared" si="390"/>
        <v>5</v>
      </c>
      <c r="O1908" s="437"/>
      <c r="P1908" s="430" t="str">
        <f t="shared" si="385"/>
        <v/>
      </c>
      <c r="U1908" s="177">
        <v>240</v>
      </c>
      <c r="V1908" s="177" t="s">
        <v>5908</v>
      </c>
      <c r="W1908" s="177" t="s">
        <v>2619</v>
      </c>
      <c r="X1908" s="177" t="s">
        <v>4458</v>
      </c>
      <c r="Y1908" s="177" t="s">
        <v>6296</v>
      </c>
      <c r="Z1908" s="177" t="s">
        <v>5221</v>
      </c>
      <c r="AA1908" s="525" t="s">
        <v>6297</v>
      </c>
      <c r="AB1908" s="399" t="str">
        <f t="shared" si="386"/>
        <v>DC1CB31</v>
      </c>
      <c r="AC1908" s="399" t="str">
        <f t="shared" si="387"/>
        <v>DC1CB31-DC</v>
      </c>
      <c r="AD1908" t="str">
        <f>Y1908&amp;"-"&amp;VLOOKUP(AC1908,'LICH THI'!C:AA,9,0)</f>
        <v>65DCKT23816-42469</v>
      </c>
      <c r="AE1908">
        <f t="shared" si="388"/>
        <v>1</v>
      </c>
    </row>
    <row r="1909" spans="1:31" x14ac:dyDescent="0.25">
      <c r="A1909" s="436" t="str">
        <f t="shared" si="378"/>
        <v>DC1CB31-DC-588</v>
      </c>
      <c r="B1909" s="436">
        <f>COUNTIF(AC$4:AC1909,AC1909)</f>
        <v>588</v>
      </c>
      <c r="C1909" s="436" t="str">
        <f t="shared" si="379"/>
        <v>DC1CB31-DC</v>
      </c>
      <c r="D1909" s="436">
        <f>VLOOKUP(C1909,'LICH THI'!C:AA,12,0)</f>
        <v>597</v>
      </c>
      <c r="E1909" s="436">
        <f>VLOOKUP(C1909,'LICH THI'!C:AA,13,0)</f>
        <v>45</v>
      </c>
      <c r="F1909" s="436">
        <f t="shared" si="389"/>
        <v>12</v>
      </c>
      <c r="G1909" s="436">
        <f>VLOOKUP(C1909,'LICH THI'!C:AA,14,0)</f>
        <v>14</v>
      </c>
      <c r="H1909" s="436">
        <f t="shared" si="380"/>
        <v>14</v>
      </c>
      <c r="I1909" s="436" t="str">
        <f t="shared" si="381"/>
        <v>Nguyễn Thị Ngọc Vân</v>
      </c>
      <c r="J1909" s="436"/>
      <c r="K1909" s="436">
        <f t="shared" si="382"/>
        <v>1</v>
      </c>
      <c r="L1909" s="436" t="str">
        <f t="shared" si="383"/>
        <v>DC1CB31-DC-1</v>
      </c>
      <c r="M1909" s="436">
        <f t="shared" si="384"/>
        <v>31</v>
      </c>
      <c r="N1909" s="437">
        <f t="shared" si="390"/>
        <v>6</v>
      </c>
      <c r="O1909" s="437"/>
      <c r="P1909" s="430" t="str">
        <f t="shared" si="385"/>
        <v/>
      </c>
      <c r="U1909" s="177">
        <v>125</v>
      </c>
      <c r="V1909" s="177" t="s">
        <v>3826</v>
      </c>
      <c r="W1909" s="177" t="s">
        <v>4250</v>
      </c>
      <c r="X1909" s="177" t="s">
        <v>4458</v>
      </c>
      <c r="Y1909" s="177" t="s">
        <v>4782</v>
      </c>
      <c r="Z1909" s="177" t="s">
        <v>5221</v>
      </c>
      <c r="AA1909" s="525" t="s">
        <v>2932</v>
      </c>
      <c r="AB1909" s="399" t="str">
        <f t="shared" si="386"/>
        <v>DC1CB31</v>
      </c>
      <c r="AC1909" s="399" t="str">
        <f t="shared" si="387"/>
        <v>DC1CB31-DC</v>
      </c>
      <c r="AD1909" t="str">
        <f>Y1909&amp;"-"&amp;VLOOKUP(AC1909,'LICH THI'!C:AA,9,0)</f>
        <v>64DCKT3156-42469</v>
      </c>
      <c r="AE1909">
        <f t="shared" si="388"/>
        <v>1</v>
      </c>
    </row>
    <row r="1910" spans="1:31" x14ac:dyDescent="0.25">
      <c r="A1910" s="436" t="str">
        <f t="shared" si="378"/>
        <v>DC1CB31-DC-589</v>
      </c>
      <c r="B1910" s="436">
        <f>COUNTIF(AC$4:AC1910,AC1910)</f>
        <v>589</v>
      </c>
      <c r="C1910" s="436" t="str">
        <f t="shared" si="379"/>
        <v>DC1CB31-DC</v>
      </c>
      <c r="D1910" s="436">
        <f>VLOOKUP(C1910,'LICH THI'!C:AA,12,0)</f>
        <v>597</v>
      </c>
      <c r="E1910" s="436">
        <f>VLOOKUP(C1910,'LICH THI'!C:AA,13,0)</f>
        <v>45</v>
      </c>
      <c r="F1910" s="436">
        <f t="shared" si="389"/>
        <v>12</v>
      </c>
      <c r="G1910" s="436">
        <f>VLOOKUP(C1910,'LICH THI'!C:AA,14,0)</f>
        <v>14</v>
      </c>
      <c r="H1910" s="436">
        <f t="shared" si="380"/>
        <v>14</v>
      </c>
      <c r="I1910" s="436" t="str">
        <f t="shared" si="381"/>
        <v>Nguyễn Thị Ngọc Vân</v>
      </c>
      <c r="J1910" s="436"/>
      <c r="K1910" s="436">
        <f t="shared" si="382"/>
        <v>1</v>
      </c>
      <c r="L1910" s="436" t="str">
        <f t="shared" si="383"/>
        <v>DC1CB31-DC-1</v>
      </c>
      <c r="M1910" s="436">
        <f t="shared" si="384"/>
        <v>31</v>
      </c>
      <c r="N1910" s="437">
        <f t="shared" si="390"/>
        <v>7</v>
      </c>
      <c r="O1910" s="437"/>
      <c r="P1910" s="430" t="str">
        <f t="shared" si="385"/>
        <v/>
      </c>
      <c r="U1910" s="177">
        <v>125</v>
      </c>
      <c r="V1910" s="177" t="s">
        <v>3826</v>
      </c>
      <c r="W1910" s="177" t="s">
        <v>4250</v>
      </c>
      <c r="X1910" s="177" t="s">
        <v>4458</v>
      </c>
      <c r="Y1910" s="177" t="s">
        <v>4782</v>
      </c>
      <c r="Z1910" s="177" t="s">
        <v>5221</v>
      </c>
      <c r="AA1910" s="525" t="s">
        <v>2932</v>
      </c>
      <c r="AB1910" s="399" t="str">
        <f t="shared" si="386"/>
        <v>DC1CB31</v>
      </c>
      <c r="AC1910" s="399" t="str">
        <f t="shared" si="387"/>
        <v>DC1CB31-DC</v>
      </c>
      <c r="AD1910" t="str">
        <f>Y1910&amp;"-"&amp;VLOOKUP(AC1910,'LICH THI'!C:AA,9,0)</f>
        <v>64DCKT3156-42469</v>
      </c>
      <c r="AE1910">
        <f t="shared" si="388"/>
        <v>1</v>
      </c>
    </row>
    <row r="1911" spans="1:31" x14ac:dyDescent="0.25">
      <c r="A1911" s="436" t="str">
        <f t="shared" si="378"/>
        <v>DC1CB31-DC-590</v>
      </c>
      <c r="B1911" s="436">
        <f>COUNTIF(AC$4:AC1911,AC1911)</f>
        <v>590</v>
      </c>
      <c r="C1911" s="436" t="str">
        <f t="shared" si="379"/>
        <v>DC1CB31-DC</v>
      </c>
      <c r="D1911" s="436">
        <f>VLOOKUP(C1911,'LICH THI'!C:AA,12,0)</f>
        <v>597</v>
      </c>
      <c r="E1911" s="436">
        <f>VLOOKUP(C1911,'LICH THI'!C:AA,13,0)</f>
        <v>45</v>
      </c>
      <c r="F1911" s="436">
        <f t="shared" si="389"/>
        <v>12</v>
      </c>
      <c r="G1911" s="436">
        <f>VLOOKUP(C1911,'LICH THI'!C:AA,14,0)</f>
        <v>14</v>
      </c>
      <c r="H1911" s="436">
        <f t="shared" si="380"/>
        <v>14</v>
      </c>
      <c r="I1911" s="436" t="str">
        <f t="shared" si="381"/>
        <v>Nguyễn Đức Việt</v>
      </c>
      <c r="J1911" s="436"/>
      <c r="K1911" s="436">
        <f t="shared" si="382"/>
        <v>1</v>
      </c>
      <c r="L1911" s="436" t="str">
        <f t="shared" si="383"/>
        <v>DC1CB31-DC-1</v>
      </c>
      <c r="M1911" s="436">
        <f t="shared" si="384"/>
        <v>31</v>
      </c>
      <c r="N1911" s="437">
        <f t="shared" si="390"/>
        <v>8</v>
      </c>
      <c r="O1911" s="437"/>
      <c r="P1911" s="430" t="str">
        <f t="shared" si="385"/>
        <v/>
      </c>
      <c r="U1911" s="177">
        <v>198</v>
      </c>
      <c r="V1911" s="177" t="s">
        <v>3459</v>
      </c>
      <c r="W1911" s="177" t="s">
        <v>3103</v>
      </c>
      <c r="X1911" s="177" t="s">
        <v>2996</v>
      </c>
      <c r="Y1911" s="177" t="s">
        <v>6241</v>
      </c>
      <c r="Z1911" s="177" t="s">
        <v>5221</v>
      </c>
      <c r="AA1911" s="525" t="s">
        <v>6242</v>
      </c>
      <c r="AB1911" s="399" t="str">
        <f t="shared" si="386"/>
        <v>DC1CB31</v>
      </c>
      <c r="AC1911" s="399" t="str">
        <f t="shared" si="387"/>
        <v>DC1CB31-DC</v>
      </c>
      <c r="AD1911" t="str">
        <f>Y1911&amp;"-"&amp;VLOOKUP(AC1911,'LICH THI'!C:AA,9,0)</f>
        <v>65DCCS22714-42469</v>
      </c>
      <c r="AE1911">
        <f t="shared" si="388"/>
        <v>1</v>
      </c>
    </row>
    <row r="1912" spans="1:31" x14ac:dyDescent="0.25">
      <c r="A1912" s="436" t="str">
        <f t="shared" si="378"/>
        <v>DC1CB31-DC-591</v>
      </c>
      <c r="B1912" s="436">
        <f>COUNTIF(AC$4:AC1912,AC1912)</f>
        <v>591</v>
      </c>
      <c r="C1912" s="436" t="str">
        <f t="shared" si="379"/>
        <v>DC1CB31-DC</v>
      </c>
      <c r="D1912" s="436">
        <f>VLOOKUP(C1912,'LICH THI'!C:AA,12,0)</f>
        <v>597</v>
      </c>
      <c r="E1912" s="436">
        <f>VLOOKUP(C1912,'LICH THI'!C:AA,13,0)</f>
        <v>45</v>
      </c>
      <c r="F1912" s="436">
        <f t="shared" si="389"/>
        <v>12</v>
      </c>
      <c r="G1912" s="436">
        <f>VLOOKUP(C1912,'LICH THI'!C:AA,14,0)</f>
        <v>14</v>
      </c>
      <c r="H1912" s="436">
        <f t="shared" si="380"/>
        <v>14</v>
      </c>
      <c r="I1912" s="436" t="str">
        <f t="shared" si="381"/>
        <v>Nguyễn Đức Việt</v>
      </c>
      <c r="J1912" s="436"/>
      <c r="K1912" s="436">
        <f t="shared" si="382"/>
        <v>1</v>
      </c>
      <c r="L1912" s="436" t="str">
        <f t="shared" si="383"/>
        <v>DC1CB31-DC-1</v>
      </c>
      <c r="M1912" s="436">
        <f t="shared" si="384"/>
        <v>31</v>
      </c>
      <c r="N1912" s="437">
        <f t="shared" si="390"/>
        <v>9</v>
      </c>
      <c r="O1912" s="437"/>
      <c r="P1912" s="430" t="str">
        <f t="shared" si="385"/>
        <v/>
      </c>
      <c r="U1912" s="177">
        <v>198</v>
      </c>
      <c r="V1912" s="177" t="s">
        <v>3459</v>
      </c>
      <c r="W1912" s="177" t="s">
        <v>3103</v>
      </c>
      <c r="X1912" s="177" t="s">
        <v>2996</v>
      </c>
      <c r="Y1912" s="177" t="s">
        <v>6241</v>
      </c>
      <c r="Z1912" s="177" t="s">
        <v>5221</v>
      </c>
      <c r="AA1912" s="525" t="s">
        <v>6242</v>
      </c>
      <c r="AB1912" s="399" t="str">
        <f t="shared" si="386"/>
        <v>DC1CB31</v>
      </c>
      <c r="AC1912" s="399" t="str">
        <f t="shared" si="387"/>
        <v>DC1CB31-DC</v>
      </c>
      <c r="AD1912" t="str">
        <f>Y1912&amp;"-"&amp;VLOOKUP(AC1912,'LICH THI'!C:AA,9,0)</f>
        <v>65DCCS22714-42469</v>
      </c>
      <c r="AE1912">
        <f t="shared" si="388"/>
        <v>1</v>
      </c>
    </row>
    <row r="1913" spans="1:31" x14ac:dyDescent="0.25">
      <c r="A1913" s="436" t="str">
        <f t="shared" si="378"/>
        <v>DC1CB31-DC-592</v>
      </c>
      <c r="B1913" s="436">
        <f>COUNTIF(AC$4:AC1913,AC1913)</f>
        <v>592</v>
      </c>
      <c r="C1913" s="436" t="str">
        <f t="shared" si="379"/>
        <v>DC1CB31-DC</v>
      </c>
      <c r="D1913" s="436">
        <f>VLOOKUP(C1913,'LICH THI'!C:AA,12,0)</f>
        <v>597</v>
      </c>
      <c r="E1913" s="436">
        <f>VLOOKUP(C1913,'LICH THI'!C:AA,13,0)</f>
        <v>45</v>
      </c>
      <c r="F1913" s="436">
        <f t="shared" si="389"/>
        <v>12</v>
      </c>
      <c r="G1913" s="436">
        <f>VLOOKUP(C1913,'LICH THI'!C:AA,14,0)</f>
        <v>14</v>
      </c>
      <c r="H1913" s="436">
        <f t="shared" si="380"/>
        <v>14</v>
      </c>
      <c r="I1913" s="436" t="str">
        <f t="shared" si="381"/>
        <v>Nguyễn Thị Hải Yến</v>
      </c>
      <c r="J1913" s="436"/>
      <c r="K1913" s="436">
        <f t="shared" si="382"/>
        <v>1</v>
      </c>
      <c r="L1913" s="436" t="str">
        <f t="shared" si="383"/>
        <v>DC1CB31-DC-1</v>
      </c>
      <c r="M1913" s="436">
        <f t="shared" si="384"/>
        <v>31</v>
      </c>
      <c r="N1913" s="437">
        <f t="shared" si="390"/>
        <v>10</v>
      </c>
      <c r="O1913" s="437"/>
      <c r="P1913" s="430" t="str">
        <f t="shared" si="385"/>
        <v/>
      </c>
      <c r="U1913" s="177">
        <v>98</v>
      </c>
      <c r="V1913" s="177" t="s">
        <v>3358</v>
      </c>
      <c r="W1913" s="177" t="s">
        <v>4753</v>
      </c>
      <c r="X1913" s="177" t="s">
        <v>2639</v>
      </c>
      <c r="Y1913" s="177" t="s">
        <v>4754</v>
      </c>
      <c r="Z1913" s="177" t="s">
        <v>5221</v>
      </c>
      <c r="AA1913" s="525" t="s">
        <v>4755</v>
      </c>
      <c r="AB1913" s="399" t="str">
        <f t="shared" si="386"/>
        <v>DC1CB31</v>
      </c>
      <c r="AC1913" s="399" t="str">
        <f t="shared" si="387"/>
        <v>DC1CB31-DC</v>
      </c>
      <c r="AD1913" t="str">
        <f>Y1913&amp;"-"&amp;VLOOKUP(AC1913,'LICH THI'!C:AA,9,0)</f>
        <v>64DCKT3039-42469</v>
      </c>
      <c r="AE1913">
        <f t="shared" si="388"/>
        <v>1</v>
      </c>
    </row>
    <row r="1914" spans="1:31" x14ac:dyDescent="0.25">
      <c r="A1914" s="436" t="str">
        <f t="shared" si="378"/>
        <v>DC1CB31-DC-593</v>
      </c>
      <c r="B1914" s="436">
        <f>COUNTIF(AC$4:AC1914,AC1914)</f>
        <v>593</v>
      </c>
      <c r="C1914" s="436" t="str">
        <f t="shared" si="379"/>
        <v>DC1CB31-DC</v>
      </c>
      <c r="D1914" s="436">
        <f>VLOOKUP(C1914,'LICH THI'!C:AA,12,0)</f>
        <v>597</v>
      </c>
      <c r="E1914" s="436">
        <f>VLOOKUP(C1914,'LICH THI'!C:AA,13,0)</f>
        <v>45</v>
      </c>
      <c r="F1914" s="436">
        <f t="shared" si="389"/>
        <v>12</v>
      </c>
      <c r="G1914" s="436">
        <f>VLOOKUP(C1914,'LICH THI'!C:AA,14,0)</f>
        <v>14</v>
      </c>
      <c r="H1914" s="436">
        <f t="shared" si="380"/>
        <v>14</v>
      </c>
      <c r="I1914" s="436" t="str">
        <f t="shared" si="381"/>
        <v>Nguyễn Thị Hải Yến</v>
      </c>
      <c r="J1914" s="436"/>
      <c r="K1914" s="436">
        <f t="shared" si="382"/>
        <v>1</v>
      </c>
      <c r="L1914" s="436" t="str">
        <f t="shared" si="383"/>
        <v>DC1CB31-DC-1</v>
      </c>
      <c r="M1914" s="436">
        <f t="shared" si="384"/>
        <v>31</v>
      </c>
      <c r="N1914" s="437">
        <f t="shared" si="390"/>
        <v>11</v>
      </c>
      <c r="O1914" s="437"/>
      <c r="P1914" s="430" t="str">
        <f t="shared" si="385"/>
        <v/>
      </c>
      <c r="U1914" s="177">
        <v>98</v>
      </c>
      <c r="V1914" s="177" t="s">
        <v>3358</v>
      </c>
      <c r="W1914" s="177" t="s">
        <v>4753</v>
      </c>
      <c r="X1914" s="177" t="s">
        <v>2639</v>
      </c>
      <c r="Y1914" s="177" t="s">
        <v>4754</v>
      </c>
      <c r="Z1914" s="177" t="s">
        <v>5221</v>
      </c>
      <c r="AA1914" s="525" t="s">
        <v>4755</v>
      </c>
      <c r="AB1914" s="399" t="str">
        <f t="shared" si="386"/>
        <v>DC1CB31</v>
      </c>
      <c r="AC1914" s="399" t="str">
        <f t="shared" si="387"/>
        <v>DC1CB31-DC</v>
      </c>
      <c r="AD1914" t="str">
        <f>Y1914&amp;"-"&amp;VLOOKUP(AC1914,'LICH THI'!C:AA,9,0)</f>
        <v>64DCKT3039-42469</v>
      </c>
      <c r="AE1914">
        <f t="shared" si="388"/>
        <v>1</v>
      </c>
    </row>
    <row r="1915" spans="1:31" x14ac:dyDescent="0.25">
      <c r="A1915" s="436" t="str">
        <f t="shared" si="378"/>
        <v>DC1CB31-DC-594</v>
      </c>
      <c r="B1915" s="436">
        <f>COUNTIF(AC$4:AC1915,AC1915)</f>
        <v>594</v>
      </c>
      <c r="C1915" s="436" t="str">
        <f t="shared" si="379"/>
        <v>DC1CB31-DC</v>
      </c>
      <c r="D1915" s="436">
        <f>VLOOKUP(C1915,'LICH THI'!C:AA,12,0)</f>
        <v>597</v>
      </c>
      <c r="E1915" s="436">
        <f>VLOOKUP(C1915,'LICH THI'!C:AA,13,0)</f>
        <v>45</v>
      </c>
      <c r="F1915" s="436">
        <f t="shared" si="389"/>
        <v>12</v>
      </c>
      <c r="G1915" s="436">
        <f>VLOOKUP(C1915,'LICH THI'!C:AA,14,0)</f>
        <v>14</v>
      </c>
      <c r="H1915" s="436">
        <f t="shared" si="380"/>
        <v>14</v>
      </c>
      <c r="I1915" s="436" t="str">
        <f t="shared" si="381"/>
        <v>Nguyễn Thị Hải Yến</v>
      </c>
      <c r="J1915" s="436"/>
      <c r="K1915" s="436">
        <f t="shared" si="382"/>
        <v>1</v>
      </c>
      <c r="L1915" s="436" t="str">
        <f t="shared" si="383"/>
        <v>DC1CB31-DC-1</v>
      </c>
      <c r="M1915" s="436">
        <f t="shared" si="384"/>
        <v>31</v>
      </c>
      <c r="N1915" s="437">
        <f t="shared" si="390"/>
        <v>12</v>
      </c>
      <c r="O1915" s="437"/>
      <c r="P1915" s="430" t="str">
        <f t="shared" si="385"/>
        <v/>
      </c>
      <c r="U1915" s="177">
        <v>170</v>
      </c>
      <c r="V1915" s="177" t="s">
        <v>3019</v>
      </c>
      <c r="W1915" s="177" t="s">
        <v>4753</v>
      </c>
      <c r="X1915" s="177" t="s">
        <v>2639</v>
      </c>
      <c r="Y1915" s="177" t="s">
        <v>4849</v>
      </c>
      <c r="Z1915" s="177" t="s">
        <v>5221</v>
      </c>
      <c r="AA1915" s="525" t="s">
        <v>3318</v>
      </c>
      <c r="AB1915" s="399" t="str">
        <f t="shared" si="386"/>
        <v>DC1CB31</v>
      </c>
      <c r="AC1915" s="399" t="str">
        <f t="shared" si="387"/>
        <v>DC1CB31-DC</v>
      </c>
      <c r="AD1915" t="str">
        <f>Y1915&amp;"-"&amp;VLOOKUP(AC1915,'LICH THI'!C:AA,9,0)</f>
        <v>64DCQT3057-42469</v>
      </c>
      <c r="AE1915">
        <f t="shared" si="388"/>
        <v>1</v>
      </c>
    </row>
    <row r="1916" spans="1:31" x14ac:dyDescent="0.25">
      <c r="A1916" s="436" t="str">
        <f t="shared" si="378"/>
        <v>DC1CB31-DC-595</v>
      </c>
      <c r="B1916" s="436">
        <f>COUNTIF(AC$4:AC1916,AC1916)</f>
        <v>595</v>
      </c>
      <c r="C1916" s="436" t="str">
        <f t="shared" si="379"/>
        <v>DC1CB31-DC</v>
      </c>
      <c r="D1916" s="436">
        <f>VLOOKUP(C1916,'LICH THI'!C:AA,12,0)</f>
        <v>597</v>
      </c>
      <c r="E1916" s="436">
        <f>VLOOKUP(C1916,'LICH THI'!C:AA,13,0)</f>
        <v>45</v>
      </c>
      <c r="F1916" s="436">
        <f t="shared" si="389"/>
        <v>12</v>
      </c>
      <c r="G1916" s="436">
        <f>VLOOKUP(C1916,'LICH THI'!C:AA,14,0)</f>
        <v>14</v>
      </c>
      <c r="H1916" s="436">
        <f t="shared" si="380"/>
        <v>14</v>
      </c>
      <c r="I1916" s="436" t="str">
        <f t="shared" si="381"/>
        <v>Nguyễn Thị Hải Yến</v>
      </c>
      <c r="J1916" s="436"/>
      <c r="K1916" s="436">
        <f t="shared" si="382"/>
        <v>1</v>
      </c>
      <c r="L1916" s="436" t="str">
        <f t="shared" si="383"/>
        <v>DC1CB31-DC-1</v>
      </c>
      <c r="M1916" s="436">
        <f t="shared" si="384"/>
        <v>31</v>
      </c>
      <c r="N1916" s="437">
        <f t="shared" si="390"/>
        <v>1</v>
      </c>
      <c r="O1916" s="437"/>
      <c r="P1916" s="430" t="str">
        <f t="shared" si="385"/>
        <v/>
      </c>
      <c r="U1916" s="177">
        <v>170</v>
      </c>
      <c r="V1916" s="177" t="s">
        <v>3019</v>
      </c>
      <c r="W1916" s="177" t="s">
        <v>4753</v>
      </c>
      <c r="X1916" s="177" t="s">
        <v>2639</v>
      </c>
      <c r="Y1916" s="177" t="s">
        <v>4849</v>
      </c>
      <c r="Z1916" s="177" t="s">
        <v>5221</v>
      </c>
      <c r="AA1916" s="525" t="s">
        <v>3318</v>
      </c>
      <c r="AB1916" s="399" t="str">
        <f t="shared" si="386"/>
        <v>DC1CB31</v>
      </c>
      <c r="AC1916" s="399" t="str">
        <f t="shared" si="387"/>
        <v>DC1CB31-DC</v>
      </c>
      <c r="AD1916" t="str">
        <f>Y1916&amp;"-"&amp;VLOOKUP(AC1916,'LICH THI'!C:AA,9,0)</f>
        <v>64DCQT3057-42469</v>
      </c>
      <c r="AE1916">
        <f t="shared" si="388"/>
        <v>1</v>
      </c>
    </row>
    <row r="1917" spans="1:31" x14ac:dyDescent="0.25">
      <c r="A1917" s="436" t="str">
        <f t="shared" si="378"/>
        <v>DC1CB31-DC-596</v>
      </c>
      <c r="B1917" s="436">
        <f>COUNTIF(AC$4:AC1917,AC1917)</f>
        <v>596</v>
      </c>
      <c r="C1917" s="436" t="str">
        <f t="shared" si="379"/>
        <v>DC1CB31-DC</v>
      </c>
      <c r="D1917" s="436">
        <f>VLOOKUP(C1917,'LICH THI'!C:AA,12,0)</f>
        <v>597</v>
      </c>
      <c r="E1917" s="436">
        <f>VLOOKUP(C1917,'LICH THI'!C:AA,13,0)</f>
        <v>45</v>
      </c>
      <c r="F1917" s="436">
        <f t="shared" si="389"/>
        <v>12</v>
      </c>
      <c r="G1917" s="436">
        <f>VLOOKUP(C1917,'LICH THI'!C:AA,14,0)</f>
        <v>14</v>
      </c>
      <c r="H1917" s="436">
        <f t="shared" si="380"/>
        <v>14</v>
      </c>
      <c r="I1917" s="436" t="str">
        <f t="shared" si="381"/>
        <v>Nguyễn Thị Hải Yến</v>
      </c>
      <c r="J1917" s="436"/>
      <c r="K1917" s="436">
        <f t="shared" si="382"/>
        <v>1</v>
      </c>
      <c r="L1917" s="436" t="str">
        <f t="shared" si="383"/>
        <v>DC1CB31-DC-1</v>
      </c>
      <c r="M1917" s="436">
        <f t="shared" si="384"/>
        <v>31</v>
      </c>
      <c r="N1917" s="437">
        <f t="shared" si="390"/>
        <v>2</v>
      </c>
      <c r="O1917" s="437"/>
      <c r="P1917" s="430" t="str">
        <f t="shared" si="385"/>
        <v/>
      </c>
      <c r="U1917" s="177">
        <v>241</v>
      </c>
      <c r="V1917" s="177" t="s">
        <v>5908</v>
      </c>
      <c r="W1917" s="177" t="s">
        <v>4753</v>
      </c>
      <c r="X1917" s="177" t="s">
        <v>2639</v>
      </c>
      <c r="Y1917" s="177" t="s">
        <v>6298</v>
      </c>
      <c r="Z1917" s="177" t="s">
        <v>5221</v>
      </c>
      <c r="AA1917" s="525" t="s">
        <v>6299</v>
      </c>
      <c r="AB1917" s="399" t="str">
        <f t="shared" si="386"/>
        <v>DC1CB31</v>
      </c>
      <c r="AC1917" s="399" t="str">
        <f t="shared" si="387"/>
        <v>DC1CB31-DC</v>
      </c>
      <c r="AD1917" t="str">
        <f>Y1917&amp;"-"&amp;VLOOKUP(AC1917,'LICH THI'!C:AA,9,0)</f>
        <v>65DCKT24392-42469</v>
      </c>
      <c r="AE1917">
        <f t="shared" si="388"/>
        <v>1</v>
      </c>
    </row>
    <row r="1918" spans="1:31" x14ac:dyDescent="0.25">
      <c r="A1918" s="436" t="str">
        <f t="shared" si="378"/>
        <v>DC1CB31-DC-597</v>
      </c>
      <c r="B1918" s="436">
        <f>COUNTIF(AC$4:AC1918,AC1918)</f>
        <v>597</v>
      </c>
      <c r="C1918" s="436" t="str">
        <f t="shared" si="379"/>
        <v>DC1CB31-DC</v>
      </c>
      <c r="D1918" s="436">
        <f>VLOOKUP(C1918,'LICH THI'!C:AA,12,0)</f>
        <v>597</v>
      </c>
      <c r="E1918" s="436">
        <f>VLOOKUP(C1918,'LICH THI'!C:AA,13,0)</f>
        <v>45</v>
      </c>
      <c r="F1918" s="436">
        <f t="shared" si="389"/>
        <v>12</v>
      </c>
      <c r="G1918" s="436">
        <f>VLOOKUP(C1918,'LICH THI'!C:AA,14,0)</f>
        <v>14</v>
      </c>
      <c r="H1918" s="436">
        <f t="shared" si="380"/>
        <v>14</v>
      </c>
      <c r="I1918" s="436" t="str">
        <f t="shared" si="381"/>
        <v>Nguyễn Thị Hải Yến</v>
      </c>
      <c r="J1918" s="436"/>
      <c r="K1918" s="436">
        <f t="shared" si="382"/>
        <v>1</v>
      </c>
      <c r="L1918" s="436" t="str">
        <f t="shared" si="383"/>
        <v>DC1CB31-DC-1</v>
      </c>
      <c r="M1918" s="436">
        <f t="shared" si="384"/>
        <v>31</v>
      </c>
      <c r="N1918" s="437">
        <f t="shared" si="390"/>
        <v>3</v>
      </c>
      <c r="O1918" s="437"/>
      <c r="P1918" s="430" t="str">
        <f t="shared" si="385"/>
        <v/>
      </c>
      <c r="U1918" s="177">
        <v>241</v>
      </c>
      <c r="V1918" s="177" t="s">
        <v>5908</v>
      </c>
      <c r="W1918" s="177" t="s">
        <v>4753</v>
      </c>
      <c r="X1918" s="177" t="s">
        <v>2639</v>
      </c>
      <c r="Y1918" s="177" t="s">
        <v>6298</v>
      </c>
      <c r="Z1918" s="177" t="s">
        <v>5221</v>
      </c>
      <c r="AA1918" s="525" t="s">
        <v>6299</v>
      </c>
      <c r="AB1918" s="399" t="str">
        <f t="shared" si="386"/>
        <v>DC1CB31</v>
      </c>
      <c r="AC1918" s="399" t="str">
        <f t="shared" si="387"/>
        <v>DC1CB31-DC</v>
      </c>
      <c r="AD1918" t="str">
        <f>Y1918&amp;"-"&amp;VLOOKUP(AC1918,'LICH THI'!C:AA,9,0)</f>
        <v>65DCKT24392-42469</v>
      </c>
      <c r="AE1918">
        <f t="shared" si="388"/>
        <v>1</v>
      </c>
    </row>
    <row r="1919" spans="1:31" x14ac:dyDescent="0.25">
      <c r="A1919" s="436" t="str">
        <f t="shared" si="378"/>
        <v>DC1CB32x-DC-1</v>
      </c>
      <c r="B1919" s="436">
        <f>COUNTIF(AC$4:AC1919,AC1919)</f>
        <v>1</v>
      </c>
      <c r="C1919" s="436" t="str">
        <f t="shared" si="379"/>
        <v>DC1CB32x-DC</v>
      </c>
      <c r="D1919" s="436">
        <f>VLOOKUP(C1919,'LICH THI'!C:AA,12,0)</f>
        <v>90</v>
      </c>
      <c r="E1919" s="436">
        <f>VLOOKUP(C1919,'LICH THI'!C:AA,13,0)</f>
        <v>45</v>
      </c>
      <c r="F1919" s="436">
        <f t="shared" si="389"/>
        <v>45</v>
      </c>
      <c r="G1919" s="436">
        <f>VLOOKUP(C1919,'LICH THI'!C:AA,14,0)</f>
        <v>2</v>
      </c>
      <c r="H1919" s="436">
        <f t="shared" si="380"/>
        <v>1</v>
      </c>
      <c r="I1919" s="436" t="str">
        <f t="shared" si="381"/>
        <v>Nguyễn Trường An</v>
      </c>
      <c r="J1919" s="436"/>
      <c r="K1919" s="436">
        <f t="shared" si="382"/>
        <v>2</v>
      </c>
      <c r="L1919" s="436" t="str">
        <f t="shared" si="383"/>
        <v>DC1CB32x-DC-2</v>
      </c>
      <c r="M1919" s="436">
        <f t="shared" si="384"/>
        <v>32</v>
      </c>
      <c r="N1919" s="437">
        <f t="shared" si="390"/>
        <v>65</v>
      </c>
      <c r="O1919" s="437"/>
      <c r="P1919" s="430" t="str">
        <f t="shared" si="385"/>
        <v/>
      </c>
      <c r="U1919" s="177">
        <v>63</v>
      </c>
      <c r="V1919" s="177" t="s">
        <v>4208</v>
      </c>
      <c r="W1919" s="177" t="s">
        <v>4209</v>
      </c>
      <c r="X1919" s="177" t="s">
        <v>3492</v>
      </c>
      <c r="Y1919" s="177" t="s">
        <v>4210</v>
      </c>
      <c r="Z1919" s="177" t="s">
        <v>7916</v>
      </c>
      <c r="AA1919" s="525" t="s">
        <v>4211</v>
      </c>
      <c r="AB1919" s="399" t="str">
        <f t="shared" si="386"/>
        <v>DC1CB32x</v>
      </c>
      <c r="AC1919" s="399" t="str">
        <f t="shared" si="387"/>
        <v>DC1CB32x-DC</v>
      </c>
      <c r="AD1919" t="e">
        <f>Y1919&amp;"-"&amp;VLOOKUP(AC1919,'LICH THI'!C:AA,9,0)</f>
        <v>#N/A</v>
      </c>
      <c r="AE1919">
        <f t="shared" si="388"/>
        <v>1</v>
      </c>
    </row>
    <row r="1920" spans="1:31" x14ac:dyDescent="0.25">
      <c r="A1920" s="436" t="str">
        <f t="shared" si="378"/>
        <v>DC1CB32x-DC-2</v>
      </c>
      <c r="B1920" s="436">
        <f>COUNTIF(AC$4:AC1920,AC1920)</f>
        <v>2</v>
      </c>
      <c r="C1920" s="436" t="str">
        <f t="shared" si="379"/>
        <v>DC1CB32x-DC</v>
      </c>
      <c r="D1920" s="436">
        <f>VLOOKUP(C1920,'LICH THI'!C:AA,12,0)</f>
        <v>90</v>
      </c>
      <c r="E1920" s="436">
        <f>VLOOKUP(C1920,'LICH THI'!C:AA,13,0)</f>
        <v>45</v>
      </c>
      <c r="F1920" s="436">
        <f t="shared" si="389"/>
        <v>45</v>
      </c>
      <c r="G1920" s="436">
        <f>VLOOKUP(C1920,'LICH THI'!C:AA,14,0)</f>
        <v>2</v>
      </c>
      <c r="H1920" s="436">
        <f t="shared" si="380"/>
        <v>1</v>
      </c>
      <c r="I1920" s="436" t="str">
        <f t="shared" si="381"/>
        <v>Đoàn Thị Ngọc Anh</v>
      </c>
      <c r="J1920" s="436"/>
      <c r="K1920" s="436">
        <f t="shared" si="382"/>
        <v>2</v>
      </c>
      <c r="L1920" s="436" t="str">
        <f t="shared" si="383"/>
        <v>DC1CB32x-DC-2</v>
      </c>
      <c r="M1920" s="436">
        <f t="shared" si="384"/>
        <v>32</v>
      </c>
      <c r="N1920" s="437">
        <f t="shared" si="390"/>
        <v>66</v>
      </c>
      <c r="O1920" s="437"/>
      <c r="P1920" s="430" t="str">
        <f t="shared" si="385"/>
        <v/>
      </c>
      <c r="U1920" s="177">
        <v>83</v>
      </c>
      <c r="V1920" s="177" t="s">
        <v>3046</v>
      </c>
      <c r="W1920" s="177" t="s">
        <v>4247</v>
      </c>
      <c r="X1920" s="177" t="s">
        <v>2611</v>
      </c>
      <c r="Y1920" s="177" t="s">
        <v>4248</v>
      </c>
      <c r="Z1920" s="177" t="s">
        <v>7916</v>
      </c>
      <c r="AA1920" s="525" t="s">
        <v>4249</v>
      </c>
      <c r="AB1920" s="399" t="str">
        <f t="shared" si="386"/>
        <v>DC1CB32x</v>
      </c>
      <c r="AC1920" s="399" t="str">
        <f t="shared" si="387"/>
        <v>DC1CB32x-DC</v>
      </c>
      <c r="AD1920" t="e">
        <f>Y1920&amp;"-"&amp;VLOOKUP(AC1920,'LICH THI'!C:AA,9,0)</f>
        <v>#N/A</v>
      </c>
      <c r="AE1920">
        <f t="shared" si="388"/>
        <v>1</v>
      </c>
    </row>
    <row r="1921" spans="1:31" x14ac:dyDescent="0.25">
      <c r="A1921" s="436" t="str">
        <f t="shared" si="378"/>
        <v>DC1CB32x-DC-3</v>
      </c>
      <c r="B1921" s="436">
        <f>COUNTIF(AC$4:AC1921,AC1921)</f>
        <v>3</v>
      </c>
      <c r="C1921" s="436" t="str">
        <f t="shared" si="379"/>
        <v>DC1CB32x-DC</v>
      </c>
      <c r="D1921" s="436">
        <f>VLOOKUP(C1921,'LICH THI'!C:AA,12,0)</f>
        <v>90</v>
      </c>
      <c r="E1921" s="436">
        <f>VLOOKUP(C1921,'LICH THI'!C:AA,13,0)</f>
        <v>45</v>
      </c>
      <c r="F1921" s="436">
        <f t="shared" si="389"/>
        <v>45</v>
      </c>
      <c r="G1921" s="436">
        <f>VLOOKUP(C1921,'LICH THI'!C:AA,14,0)</f>
        <v>2</v>
      </c>
      <c r="H1921" s="436">
        <f t="shared" si="380"/>
        <v>1</v>
      </c>
      <c r="I1921" s="436" t="str">
        <f t="shared" si="381"/>
        <v>Hồ Anh Bá</v>
      </c>
      <c r="J1921" s="436"/>
      <c r="K1921" s="436">
        <f t="shared" si="382"/>
        <v>2</v>
      </c>
      <c r="L1921" s="436" t="str">
        <f t="shared" si="383"/>
        <v>DC1CB32x-DC-2</v>
      </c>
      <c r="M1921" s="436">
        <f t="shared" si="384"/>
        <v>32</v>
      </c>
      <c r="N1921" s="437">
        <f t="shared" si="390"/>
        <v>67</v>
      </c>
      <c r="O1921" s="437"/>
      <c r="P1921" s="430" t="str">
        <f t="shared" si="385"/>
        <v/>
      </c>
      <c r="U1921" s="177">
        <v>82</v>
      </c>
      <c r="V1921" s="177" t="s">
        <v>2700</v>
      </c>
      <c r="W1921" s="177" t="s">
        <v>4244</v>
      </c>
      <c r="X1921" s="177" t="s">
        <v>4245</v>
      </c>
      <c r="Y1921" s="177" t="s">
        <v>4246</v>
      </c>
      <c r="Z1921" s="177" t="s">
        <v>7916</v>
      </c>
      <c r="AA1921" s="525" t="s">
        <v>3315</v>
      </c>
      <c r="AB1921" s="399" t="str">
        <f t="shared" si="386"/>
        <v>DC1CB32x</v>
      </c>
      <c r="AC1921" s="399" t="str">
        <f t="shared" si="387"/>
        <v>DC1CB32x-DC</v>
      </c>
      <c r="AD1921" t="e">
        <f>Y1921&amp;"-"&amp;VLOOKUP(AC1921,'LICH THI'!C:AA,9,0)</f>
        <v>#N/A</v>
      </c>
      <c r="AE1921">
        <f t="shared" si="388"/>
        <v>1</v>
      </c>
    </row>
    <row r="1922" spans="1:31" x14ac:dyDescent="0.25">
      <c r="A1922" s="436" t="str">
        <f t="shared" si="378"/>
        <v>DC1CB32x-DC-4</v>
      </c>
      <c r="B1922" s="436">
        <f>COUNTIF(AC$4:AC1922,AC1922)</f>
        <v>4</v>
      </c>
      <c r="C1922" s="436" t="str">
        <f t="shared" si="379"/>
        <v>DC1CB32x-DC</v>
      </c>
      <c r="D1922" s="436">
        <f>VLOOKUP(C1922,'LICH THI'!C:AA,12,0)</f>
        <v>90</v>
      </c>
      <c r="E1922" s="436">
        <f>VLOOKUP(C1922,'LICH THI'!C:AA,13,0)</f>
        <v>45</v>
      </c>
      <c r="F1922" s="436">
        <f t="shared" si="389"/>
        <v>45</v>
      </c>
      <c r="G1922" s="436">
        <f>VLOOKUP(C1922,'LICH THI'!C:AA,14,0)</f>
        <v>2</v>
      </c>
      <c r="H1922" s="436">
        <f t="shared" si="380"/>
        <v>1</v>
      </c>
      <c r="I1922" s="436" t="str">
        <f t="shared" si="381"/>
        <v>Nguyễn Thị Ngọc Bích</v>
      </c>
      <c r="J1922" s="436"/>
      <c r="K1922" s="436">
        <f t="shared" si="382"/>
        <v>2</v>
      </c>
      <c r="L1922" s="436" t="str">
        <f t="shared" si="383"/>
        <v>DC1CB32x-DC-2</v>
      </c>
      <c r="M1922" s="436">
        <f t="shared" si="384"/>
        <v>32</v>
      </c>
      <c r="N1922" s="437">
        <f t="shared" si="390"/>
        <v>68</v>
      </c>
      <c r="O1922" s="437"/>
      <c r="P1922" s="430" t="str">
        <f t="shared" si="385"/>
        <v/>
      </c>
      <c r="U1922" s="177">
        <v>84</v>
      </c>
      <c r="V1922" s="177" t="s">
        <v>3046</v>
      </c>
      <c r="W1922" s="177" t="s">
        <v>4250</v>
      </c>
      <c r="X1922" s="177" t="s">
        <v>3817</v>
      </c>
      <c r="Y1922" s="177" t="s">
        <v>4251</v>
      </c>
      <c r="Z1922" s="177" t="s">
        <v>7916</v>
      </c>
      <c r="AA1922" s="525" t="s">
        <v>2990</v>
      </c>
      <c r="AB1922" s="399" t="str">
        <f t="shared" si="386"/>
        <v>DC1CB32x</v>
      </c>
      <c r="AC1922" s="399" t="str">
        <f t="shared" si="387"/>
        <v>DC1CB32x-DC</v>
      </c>
      <c r="AD1922" t="e">
        <f>Y1922&amp;"-"&amp;VLOOKUP(AC1922,'LICH THI'!C:AA,9,0)</f>
        <v>#N/A</v>
      </c>
      <c r="AE1922">
        <f t="shared" si="388"/>
        <v>1</v>
      </c>
    </row>
    <row r="1923" spans="1:31" x14ac:dyDescent="0.25">
      <c r="A1923" s="436" t="str">
        <f t="shared" si="378"/>
        <v>DC1CB32x-DC-5</v>
      </c>
      <c r="B1923" s="436">
        <f>COUNTIF(AC$4:AC1923,AC1923)</f>
        <v>5</v>
      </c>
      <c r="C1923" s="436" t="str">
        <f t="shared" si="379"/>
        <v>DC1CB32x-DC</v>
      </c>
      <c r="D1923" s="436">
        <f>VLOOKUP(C1923,'LICH THI'!C:AA,12,0)</f>
        <v>90</v>
      </c>
      <c r="E1923" s="436">
        <f>VLOOKUP(C1923,'LICH THI'!C:AA,13,0)</f>
        <v>45</v>
      </c>
      <c r="F1923" s="436">
        <f t="shared" si="389"/>
        <v>45</v>
      </c>
      <c r="G1923" s="436">
        <f>VLOOKUP(C1923,'LICH THI'!C:AA,14,0)</f>
        <v>2</v>
      </c>
      <c r="H1923" s="436">
        <f t="shared" si="380"/>
        <v>1</v>
      </c>
      <c r="I1923" s="436" t="str">
        <f t="shared" si="381"/>
        <v>Nguyễn Minh Cầm</v>
      </c>
      <c r="J1923" s="436"/>
      <c r="K1923" s="436">
        <f t="shared" si="382"/>
        <v>2</v>
      </c>
      <c r="L1923" s="436" t="str">
        <f t="shared" si="383"/>
        <v>DC1CB32x-DC-2</v>
      </c>
      <c r="M1923" s="436">
        <f t="shared" si="384"/>
        <v>32</v>
      </c>
      <c r="N1923" s="437">
        <f t="shared" si="390"/>
        <v>69</v>
      </c>
      <c r="O1923" s="437"/>
      <c r="P1923" s="430" t="str">
        <f t="shared" si="385"/>
        <v/>
      </c>
      <c r="U1923" s="177">
        <v>26</v>
      </c>
      <c r="V1923" s="177" t="s">
        <v>3196</v>
      </c>
      <c r="W1923" s="177" t="s">
        <v>2708</v>
      </c>
      <c r="X1923" s="177" t="s">
        <v>3939</v>
      </c>
      <c r="Y1923" s="177" t="s">
        <v>3940</v>
      </c>
      <c r="Z1923" s="177" t="s">
        <v>7916</v>
      </c>
      <c r="AA1923" s="525" t="s">
        <v>3941</v>
      </c>
      <c r="AB1923" s="399" t="str">
        <f t="shared" si="386"/>
        <v>DC1CB32x</v>
      </c>
      <c r="AC1923" s="399" t="str">
        <f t="shared" si="387"/>
        <v>DC1CB32x-DC</v>
      </c>
      <c r="AD1923" t="e">
        <f>Y1923&amp;"-"&amp;VLOOKUP(AC1923,'LICH THI'!C:AA,9,0)</f>
        <v>#N/A</v>
      </c>
      <c r="AE1923">
        <f t="shared" si="388"/>
        <v>1</v>
      </c>
    </row>
    <row r="1924" spans="1:31" x14ac:dyDescent="0.25">
      <c r="A1924" s="436" t="str">
        <f t="shared" si="378"/>
        <v>DC1CB32x-DC-6</v>
      </c>
      <c r="B1924" s="436">
        <f>COUNTIF(AC$4:AC1924,AC1924)</f>
        <v>6</v>
      </c>
      <c r="C1924" s="436" t="str">
        <f t="shared" si="379"/>
        <v>DC1CB32x-DC</v>
      </c>
      <c r="D1924" s="436">
        <f>VLOOKUP(C1924,'LICH THI'!C:AA,12,0)</f>
        <v>90</v>
      </c>
      <c r="E1924" s="436">
        <f>VLOOKUP(C1924,'LICH THI'!C:AA,13,0)</f>
        <v>45</v>
      </c>
      <c r="F1924" s="436">
        <f t="shared" si="389"/>
        <v>45</v>
      </c>
      <c r="G1924" s="436">
        <f>VLOOKUP(C1924,'LICH THI'!C:AA,14,0)</f>
        <v>2</v>
      </c>
      <c r="H1924" s="436">
        <f t="shared" si="380"/>
        <v>1</v>
      </c>
      <c r="I1924" s="436" t="str">
        <f t="shared" si="381"/>
        <v>Nguyễn Thị Linh Chi</v>
      </c>
      <c r="J1924" s="436"/>
      <c r="K1924" s="436">
        <f t="shared" si="382"/>
        <v>2</v>
      </c>
      <c r="L1924" s="436" t="str">
        <f t="shared" si="383"/>
        <v>DC1CB32x-DC-2</v>
      </c>
      <c r="M1924" s="436">
        <f t="shared" si="384"/>
        <v>32</v>
      </c>
      <c r="N1924" s="437">
        <f t="shared" si="390"/>
        <v>70</v>
      </c>
      <c r="O1924" s="437"/>
      <c r="P1924" s="430" t="str">
        <f t="shared" si="385"/>
        <v/>
      </c>
      <c r="U1924" s="177">
        <v>74</v>
      </c>
      <c r="V1924" s="177" t="s">
        <v>2642</v>
      </c>
      <c r="W1924" s="177" t="s">
        <v>4231</v>
      </c>
      <c r="X1924" s="177" t="s">
        <v>4232</v>
      </c>
      <c r="Y1924" s="177" t="s">
        <v>4233</v>
      </c>
      <c r="Z1924" s="177" t="s">
        <v>7916</v>
      </c>
      <c r="AA1924" s="525" t="s">
        <v>4234</v>
      </c>
      <c r="AB1924" s="399" t="str">
        <f t="shared" si="386"/>
        <v>DC1CB32x</v>
      </c>
      <c r="AC1924" s="399" t="str">
        <f t="shared" si="387"/>
        <v>DC1CB32x-DC</v>
      </c>
      <c r="AD1924" t="e">
        <f>Y1924&amp;"-"&amp;VLOOKUP(AC1924,'LICH THI'!C:AA,9,0)</f>
        <v>#N/A</v>
      </c>
      <c r="AE1924">
        <f t="shared" si="388"/>
        <v>1</v>
      </c>
    </row>
    <row r="1925" spans="1:31" x14ac:dyDescent="0.25">
      <c r="A1925" s="436" t="str">
        <f t="shared" ref="A1925:A1988" si="391">C1925&amp;"-"&amp;B1925</f>
        <v>DC1CB32x-DC-7</v>
      </c>
      <c r="B1925" s="436">
        <f>COUNTIF(AC$4:AC1925,AC1925)</f>
        <v>7</v>
      </c>
      <c r="C1925" s="436" t="str">
        <f t="shared" ref="C1925:C1988" si="392">_CT_MaHP1</f>
        <v>DC1CB32x-DC</v>
      </c>
      <c r="D1925" s="436">
        <f>VLOOKUP(C1925,'LICH THI'!C:AA,12,0)</f>
        <v>90</v>
      </c>
      <c r="E1925" s="436">
        <f>VLOOKUP(C1925,'LICH THI'!C:AA,13,0)</f>
        <v>45</v>
      </c>
      <c r="F1925" s="436">
        <f t="shared" si="389"/>
        <v>45</v>
      </c>
      <c r="G1925" s="436">
        <f>VLOOKUP(C1925,'LICH THI'!C:AA,14,0)</f>
        <v>2</v>
      </c>
      <c r="H1925" s="436">
        <f t="shared" ref="H1925:H1988" si="393">IF(E1925=0,"",TRUNC((B1925+E1925-1)/E1925))</f>
        <v>1</v>
      </c>
      <c r="I1925" s="436" t="str">
        <f t="shared" ref="I1925:I1988" si="394">W1925&amp;" "&amp;X1925</f>
        <v>Nguyễn Đức Chinh</v>
      </c>
      <c r="J1925" s="436"/>
      <c r="K1925" s="436">
        <f t="shared" ref="K1925:K1988" si="395">IF(G1925=1,1,IF(H1925&lt;G1925,H1925+1,1))</f>
        <v>2</v>
      </c>
      <c r="L1925" s="436" t="str">
        <f t="shared" ref="L1925:L1988" si="396">C1925&amp;"-"&amp;K1925</f>
        <v>DC1CB32x-DC-2</v>
      </c>
      <c r="M1925" s="436">
        <f t="shared" ref="M1925:M1988" si="397">IF(E1925=0,"",MOD(MID(C1925,6,2),E1925))</f>
        <v>32</v>
      </c>
      <c r="N1925" s="437">
        <f t="shared" si="390"/>
        <v>71</v>
      </c>
      <c r="O1925" s="437"/>
      <c r="P1925" s="430" t="str">
        <f t="shared" ref="P1925:P1988" si="398">IF(MOD(20*O1925,10)&lt;&gt;0,"SAI","")</f>
        <v/>
      </c>
      <c r="U1925" s="177">
        <v>27</v>
      </c>
      <c r="V1925" s="177" t="s">
        <v>3196</v>
      </c>
      <c r="W1925" s="177" t="s">
        <v>3103</v>
      </c>
      <c r="X1925" s="177" t="s">
        <v>4163</v>
      </c>
      <c r="Y1925" s="177" t="s">
        <v>4164</v>
      </c>
      <c r="Z1925" s="177" t="s">
        <v>7916</v>
      </c>
      <c r="AA1925" s="525" t="s">
        <v>4165</v>
      </c>
      <c r="AB1925" s="399" t="str">
        <f t="shared" ref="AB1925:AB1988" si="399">_CT_MaHP</f>
        <v>DC1CB32x</v>
      </c>
      <c r="AC1925" s="399" t="str">
        <f t="shared" ref="AC1925:AC1988" si="400">_CT_MaHe</f>
        <v>DC1CB32x-DC</v>
      </c>
      <c r="AD1925" t="e">
        <f>Y1925&amp;"-"&amp;VLOOKUP(AC1925,'LICH THI'!C:AA,9,0)</f>
        <v>#N/A</v>
      </c>
      <c r="AE1925">
        <f t="shared" ref="AE1925:AE1988" si="401">COUNTIF(AD1925,AD:AD)</f>
        <v>1</v>
      </c>
    </row>
    <row r="1926" spans="1:31" x14ac:dyDescent="0.25">
      <c r="A1926" s="436" t="str">
        <f t="shared" si="391"/>
        <v>DC1CB32x-DC-8</v>
      </c>
      <c r="B1926" s="436">
        <f>COUNTIF(AC$4:AC1926,AC1926)</f>
        <v>8</v>
      </c>
      <c r="C1926" s="436" t="str">
        <f t="shared" si="392"/>
        <v>DC1CB32x-DC</v>
      </c>
      <c r="D1926" s="436">
        <f>VLOOKUP(C1926,'LICH THI'!C:AA,12,0)</f>
        <v>90</v>
      </c>
      <c r="E1926" s="436">
        <f>VLOOKUP(C1926,'LICH THI'!C:AA,13,0)</f>
        <v>45</v>
      </c>
      <c r="F1926" s="436">
        <f t="shared" ref="F1926:F1989" si="402">IF(G1926="","",IF(G1926=H1926,D1926-(H1926-1)*E1926,E1926))</f>
        <v>45</v>
      </c>
      <c r="G1926" s="436">
        <f>VLOOKUP(C1926,'LICH THI'!C:AA,14,0)</f>
        <v>2</v>
      </c>
      <c r="H1926" s="436">
        <f t="shared" si="393"/>
        <v>1</v>
      </c>
      <c r="I1926" s="436" t="str">
        <f t="shared" si="394"/>
        <v>Hồ Bá Dũng</v>
      </c>
      <c r="J1926" s="436"/>
      <c r="K1926" s="436">
        <f t="shared" si="395"/>
        <v>2</v>
      </c>
      <c r="L1926" s="436" t="str">
        <f t="shared" si="396"/>
        <v>DC1CB32x-DC-2</v>
      </c>
      <c r="M1926" s="436">
        <f t="shared" si="397"/>
        <v>32</v>
      </c>
      <c r="N1926" s="437">
        <f t="shared" ref="N1926:N1989" si="403">IF(F1926=0,"",(K1926-1)*$N$2+1+MOD(B1926-M1926,F1926))</f>
        <v>72</v>
      </c>
      <c r="O1926" s="437"/>
      <c r="P1926" s="430" t="str">
        <f t="shared" si="398"/>
        <v/>
      </c>
      <c r="U1926" s="177">
        <v>39</v>
      </c>
      <c r="V1926" s="177" t="s">
        <v>2609</v>
      </c>
      <c r="W1926" s="177" t="s">
        <v>4175</v>
      </c>
      <c r="X1926" s="177" t="s">
        <v>2827</v>
      </c>
      <c r="Y1926" s="177" t="s">
        <v>4176</v>
      </c>
      <c r="Z1926" s="177" t="s">
        <v>7916</v>
      </c>
      <c r="AA1926" s="525" t="s">
        <v>4177</v>
      </c>
      <c r="AB1926" s="399" t="str">
        <f t="shared" si="399"/>
        <v>DC1CB32x</v>
      </c>
      <c r="AC1926" s="399" t="str">
        <f t="shared" si="400"/>
        <v>DC1CB32x-DC</v>
      </c>
      <c r="AD1926" t="e">
        <f>Y1926&amp;"-"&amp;VLOOKUP(AC1926,'LICH THI'!C:AA,9,0)</f>
        <v>#N/A</v>
      </c>
      <c r="AE1926">
        <f t="shared" si="401"/>
        <v>1</v>
      </c>
    </row>
    <row r="1927" spans="1:31" x14ac:dyDescent="0.25">
      <c r="A1927" s="436" t="str">
        <f t="shared" si="391"/>
        <v>DC1CB32x-DC-9</v>
      </c>
      <c r="B1927" s="436">
        <f>COUNTIF(AC$4:AC1927,AC1927)</f>
        <v>9</v>
      </c>
      <c r="C1927" s="436" t="str">
        <f t="shared" si="392"/>
        <v>DC1CB32x-DC</v>
      </c>
      <c r="D1927" s="436">
        <f>VLOOKUP(C1927,'LICH THI'!C:AA,12,0)</f>
        <v>90</v>
      </c>
      <c r="E1927" s="436">
        <f>VLOOKUP(C1927,'LICH THI'!C:AA,13,0)</f>
        <v>45</v>
      </c>
      <c r="F1927" s="436">
        <f t="shared" si="402"/>
        <v>45</v>
      </c>
      <c r="G1927" s="436">
        <f>VLOOKUP(C1927,'LICH THI'!C:AA,14,0)</f>
        <v>2</v>
      </c>
      <c r="H1927" s="436">
        <f t="shared" si="393"/>
        <v>1</v>
      </c>
      <c r="I1927" s="436" t="str">
        <f t="shared" si="394"/>
        <v>Phạm Xuân Dũng</v>
      </c>
      <c r="J1927" s="436"/>
      <c r="K1927" s="436">
        <f t="shared" si="395"/>
        <v>2</v>
      </c>
      <c r="L1927" s="436" t="str">
        <f t="shared" si="396"/>
        <v>DC1CB32x-DC-2</v>
      </c>
      <c r="M1927" s="436">
        <f t="shared" si="397"/>
        <v>32</v>
      </c>
      <c r="N1927" s="437">
        <f t="shared" si="403"/>
        <v>73</v>
      </c>
      <c r="O1927" s="437"/>
      <c r="P1927" s="430" t="str">
        <f t="shared" si="398"/>
        <v/>
      </c>
      <c r="U1927" s="177">
        <v>40</v>
      </c>
      <c r="V1927" s="177" t="s">
        <v>2609</v>
      </c>
      <c r="W1927" s="177" t="s">
        <v>3003</v>
      </c>
      <c r="X1927" s="177" t="s">
        <v>2827</v>
      </c>
      <c r="Y1927" s="177" t="s">
        <v>4178</v>
      </c>
      <c r="Z1927" s="177" t="s">
        <v>7916</v>
      </c>
      <c r="AA1927" s="525" t="s">
        <v>3687</v>
      </c>
      <c r="AB1927" s="399" t="str">
        <f t="shared" si="399"/>
        <v>DC1CB32x</v>
      </c>
      <c r="AC1927" s="399" t="str">
        <f t="shared" si="400"/>
        <v>DC1CB32x-DC</v>
      </c>
      <c r="AD1927" t="e">
        <f>Y1927&amp;"-"&amp;VLOOKUP(AC1927,'LICH THI'!C:AA,9,0)</f>
        <v>#N/A</v>
      </c>
      <c r="AE1927">
        <f t="shared" si="401"/>
        <v>1</v>
      </c>
    </row>
    <row r="1928" spans="1:31" x14ac:dyDescent="0.25">
      <c r="A1928" s="436" t="str">
        <f t="shared" si="391"/>
        <v>DC1CB32x-DC-10</v>
      </c>
      <c r="B1928" s="436">
        <f>COUNTIF(AC$4:AC1928,AC1928)</f>
        <v>10</v>
      </c>
      <c r="C1928" s="436" t="str">
        <f t="shared" si="392"/>
        <v>DC1CB32x-DC</v>
      </c>
      <c r="D1928" s="436">
        <f>VLOOKUP(C1928,'LICH THI'!C:AA,12,0)</f>
        <v>90</v>
      </c>
      <c r="E1928" s="436">
        <f>VLOOKUP(C1928,'LICH THI'!C:AA,13,0)</f>
        <v>45</v>
      </c>
      <c r="F1928" s="436">
        <f t="shared" si="402"/>
        <v>45</v>
      </c>
      <c r="G1928" s="436">
        <f>VLOOKUP(C1928,'LICH THI'!C:AA,14,0)</f>
        <v>2</v>
      </c>
      <c r="H1928" s="436">
        <f t="shared" si="393"/>
        <v>1</v>
      </c>
      <c r="I1928" s="436" t="str">
        <f t="shared" si="394"/>
        <v>Trần Việt Dũng</v>
      </c>
      <c r="J1928" s="436"/>
      <c r="K1928" s="436">
        <f t="shared" si="395"/>
        <v>2</v>
      </c>
      <c r="L1928" s="436" t="str">
        <f t="shared" si="396"/>
        <v>DC1CB32x-DC-2</v>
      </c>
      <c r="M1928" s="436">
        <f t="shared" si="397"/>
        <v>32</v>
      </c>
      <c r="N1928" s="437">
        <f t="shared" si="403"/>
        <v>74</v>
      </c>
      <c r="O1928" s="437"/>
      <c r="P1928" s="430" t="str">
        <f t="shared" si="398"/>
        <v/>
      </c>
      <c r="U1928" s="177">
        <v>6</v>
      </c>
      <c r="V1928" s="177" t="s">
        <v>2603</v>
      </c>
      <c r="W1928" s="177" t="s">
        <v>3669</v>
      </c>
      <c r="X1928" s="177" t="s">
        <v>2827</v>
      </c>
      <c r="Y1928" s="177" t="s">
        <v>3670</v>
      </c>
      <c r="Z1928" s="177" t="s">
        <v>7916</v>
      </c>
      <c r="AA1928" s="525" t="s">
        <v>3671</v>
      </c>
      <c r="AB1928" s="399" t="str">
        <f t="shared" si="399"/>
        <v>DC1CB32x</v>
      </c>
      <c r="AC1928" s="399" t="str">
        <f t="shared" si="400"/>
        <v>DC1CB32x-DC</v>
      </c>
      <c r="AD1928" t="e">
        <f>Y1928&amp;"-"&amp;VLOOKUP(AC1928,'LICH THI'!C:AA,9,0)</f>
        <v>#N/A</v>
      </c>
      <c r="AE1928">
        <f t="shared" si="401"/>
        <v>1</v>
      </c>
    </row>
    <row r="1929" spans="1:31" x14ac:dyDescent="0.25">
      <c r="A1929" s="436" t="str">
        <f t="shared" si="391"/>
        <v>DC1CB32x-DC-11</v>
      </c>
      <c r="B1929" s="436">
        <f>COUNTIF(AC$4:AC1929,AC1929)</f>
        <v>11</v>
      </c>
      <c r="C1929" s="436" t="str">
        <f t="shared" si="392"/>
        <v>DC1CB32x-DC</v>
      </c>
      <c r="D1929" s="436">
        <f>VLOOKUP(C1929,'LICH THI'!C:AA,12,0)</f>
        <v>90</v>
      </c>
      <c r="E1929" s="436">
        <f>VLOOKUP(C1929,'LICH THI'!C:AA,13,0)</f>
        <v>45</v>
      </c>
      <c r="F1929" s="436">
        <f t="shared" si="402"/>
        <v>45</v>
      </c>
      <c r="G1929" s="436">
        <f>VLOOKUP(C1929,'LICH THI'!C:AA,14,0)</f>
        <v>2</v>
      </c>
      <c r="H1929" s="436">
        <f t="shared" si="393"/>
        <v>1</v>
      </c>
      <c r="I1929" s="436" t="str">
        <f t="shared" si="394"/>
        <v>Phan Thị Duyên</v>
      </c>
      <c r="J1929" s="436"/>
      <c r="K1929" s="436">
        <f t="shared" si="395"/>
        <v>2</v>
      </c>
      <c r="L1929" s="436" t="str">
        <f t="shared" si="396"/>
        <v>DC1CB32x-DC-2</v>
      </c>
      <c r="M1929" s="436">
        <f t="shared" si="397"/>
        <v>32</v>
      </c>
      <c r="N1929" s="437">
        <f t="shared" si="403"/>
        <v>75</v>
      </c>
      <c r="O1929" s="437"/>
      <c r="P1929" s="430" t="str">
        <f t="shared" si="398"/>
        <v/>
      </c>
      <c r="U1929" s="177">
        <v>75</v>
      </c>
      <c r="V1929" s="177" t="s">
        <v>2642</v>
      </c>
      <c r="W1929" s="177" t="s">
        <v>2652</v>
      </c>
      <c r="X1929" s="177" t="s">
        <v>2649</v>
      </c>
      <c r="Y1929" s="177" t="s">
        <v>2653</v>
      </c>
      <c r="Z1929" s="177" t="s">
        <v>7916</v>
      </c>
      <c r="AA1929" s="525" t="s">
        <v>2654</v>
      </c>
      <c r="AB1929" s="399" t="str">
        <f t="shared" si="399"/>
        <v>DC1CB32x</v>
      </c>
      <c r="AC1929" s="399" t="str">
        <f t="shared" si="400"/>
        <v>DC1CB32x-DC</v>
      </c>
      <c r="AD1929" t="e">
        <f>Y1929&amp;"-"&amp;VLOOKUP(AC1929,'LICH THI'!C:AA,9,0)</f>
        <v>#N/A</v>
      </c>
      <c r="AE1929">
        <f t="shared" si="401"/>
        <v>1</v>
      </c>
    </row>
    <row r="1930" spans="1:31" x14ac:dyDescent="0.25">
      <c r="A1930" s="436" t="str">
        <f t="shared" si="391"/>
        <v>DC1CB32x-DC-12</v>
      </c>
      <c r="B1930" s="436">
        <f>COUNTIF(AC$4:AC1930,AC1930)</f>
        <v>12</v>
      </c>
      <c r="C1930" s="436" t="str">
        <f t="shared" si="392"/>
        <v>DC1CB32x-DC</v>
      </c>
      <c r="D1930" s="436">
        <f>VLOOKUP(C1930,'LICH THI'!C:AA,12,0)</f>
        <v>90</v>
      </c>
      <c r="E1930" s="436">
        <f>VLOOKUP(C1930,'LICH THI'!C:AA,13,0)</f>
        <v>45</v>
      </c>
      <c r="F1930" s="436">
        <f t="shared" si="402"/>
        <v>45</v>
      </c>
      <c r="G1930" s="436">
        <f>VLOOKUP(C1930,'LICH THI'!C:AA,14,0)</f>
        <v>2</v>
      </c>
      <c r="H1930" s="436">
        <f t="shared" si="393"/>
        <v>1</v>
      </c>
      <c r="I1930" s="436" t="str">
        <f t="shared" si="394"/>
        <v>Đào Ngọc Dương</v>
      </c>
      <c r="J1930" s="436"/>
      <c r="K1930" s="436">
        <f t="shared" si="395"/>
        <v>2</v>
      </c>
      <c r="L1930" s="436" t="str">
        <f t="shared" si="396"/>
        <v>DC1CB32x-DC-2</v>
      </c>
      <c r="M1930" s="436">
        <f t="shared" si="397"/>
        <v>32</v>
      </c>
      <c r="N1930" s="437">
        <f t="shared" si="403"/>
        <v>76</v>
      </c>
      <c r="O1930" s="437"/>
      <c r="P1930" s="430" t="str">
        <f t="shared" si="398"/>
        <v/>
      </c>
      <c r="U1930" s="177">
        <v>28</v>
      </c>
      <c r="V1930" s="177" t="s">
        <v>3196</v>
      </c>
      <c r="W1930" s="177" t="s">
        <v>4077</v>
      </c>
      <c r="X1930" s="177" t="s">
        <v>2601</v>
      </c>
      <c r="Y1930" s="177" t="s">
        <v>4166</v>
      </c>
      <c r="Z1930" s="177" t="s">
        <v>7916</v>
      </c>
      <c r="AA1930" s="525" t="s">
        <v>4167</v>
      </c>
      <c r="AB1930" s="399" t="str">
        <f t="shared" si="399"/>
        <v>DC1CB32x</v>
      </c>
      <c r="AC1930" s="399" t="str">
        <f t="shared" si="400"/>
        <v>DC1CB32x-DC</v>
      </c>
      <c r="AD1930" t="e">
        <f>Y1930&amp;"-"&amp;VLOOKUP(AC1930,'LICH THI'!C:AA,9,0)</f>
        <v>#N/A</v>
      </c>
      <c r="AE1930">
        <f t="shared" si="401"/>
        <v>1</v>
      </c>
    </row>
    <row r="1931" spans="1:31" x14ac:dyDescent="0.25">
      <c r="A1931" s="436" t="str">
        <f t="shared" si="391"/>
        <v>DC1CB32x-DC-13</v>
      </c>
      <c r="B1931" s="436">
        <f>COUNTIF(AC$4:AC1931,AC1931)</f>
        <v>13</v>
      </c>
      <c r="C1931" s="436" t="str">
        <f t="shared" si="392"/>
        <v>DC1CB32x-DC</v>
      </c>
      <c r="D1931" s="436">
        <f>VLOOKUP(C1931,'LICH THI'!C:AA,12,0)</f>
        <v>90</v>
      </c>
      <c r="E1931" s="436">
        <f>VLOOKUP(C1931,'LICH THI'!C:AA,13,0)</f>
        <v>45</v>
      </c>
      <c r="F1931" s="436">
        <f t="shared" si="402"/>
        <v>45</v>
      </c>
      <c r="G1931" s="436">
        <f>VLOOKUP(C1931,'LICH THI'!C:AA,14,0)</f>
        <v>2</v>
      </c>
      <c r="H1931" s="436">
        <f t="shared" si="393"/>
        <v>1</v>
      </c>
      <c r="I1931" s="436" t="str">
        <f t="shared" si="394"/>
        <v>Lường Văn Đạt</v>
      </c>
      <c r="J1931" s="436"/>
      <c r="K1931" s="436">
        <f t="shared" si="395"/>
        <v>2</v>
      </c>
      <c r="L1931" s="436" t="str">
        <f t="shared" si="396"/>
        <v>DC1CB32x-DC-2</v>
      </c>
      <c r="M1931" s="436">
        <f t="shared" si="397"/>
        <v>32</v>
      </c>
      <c r="N1931" s="437">
        <f t="shared" si="403"/>
        <v>77</v>
      </c>
      <c r="O1931" s="437"/>
      <c r="P1931" s="430" t="str">
        <f t="shared" si="398"/>
        <v/>
      </c>
      <c r="U1931" s="177">
        <v>1</v>
      </c>
      <c r="V1931" s="177" t="s">
        <v>3102</v>
      </c>
      <c r="W1931" s="177" t="s">
        <v>3658</v>
      </c>
      <c r="X1931" s="177" t="s">
        <v>2746</v>
      </c>
      <c r="Y1931" s="177" t="s">
        <v>3659</v>
      </c>
      <c r="Z1931" s="177" t="s">
        <v>7916</v>
      </c>
      <c r="AA1931" s="525" t="s">
        <v>3660</v>
      </c>
      <c r="AB1931" s="399" t="str">
        <f t="shared" si="399"/>
        <v>DC1CB32x</v>
      </c>
      <c r="AC1931" s="399" t="str">
        <f t="shared" si="400"/>
        <v>DC1CB32x-DC</v>
      </c>
      <c r="AD1931" t="e">
        <f>Y1931&amp;"-"&amp;VLOOKUP(AC1931,'LICH THI'!C:AA,9,0)</f>
        <v>#N/A</v>
      </c>
      <c r="AE1931">
        <f t="shared" si="401"/>
        <v>1</v>
      </c>
    </row>
    <row r="1932" spans="1:31" x14ac:dyDescent="0.25">
      <c r="A1932" s="436" t="str">
        <f t="shared" si="391"/>
        <v>DC1CB32x-DC-14</v>
      </c>
      <c r="B1932" s="436">
        <f>COUNTIF(AC$4:AC1932,AC1932)</f>
        <v>14</v>
      </c>
      <c r="C1932" s="436" t="str">
        <f t="shared" si="392"/>
        <v>DC1CB32x-DC</v>
      </c>
      <c r="D1932" s="436">
        <f>VLOOKUP(C1932,'LICH THI'!C:AA,12,0)</f>
        <v>90</v>
      </c>
      <c r="E1932" s="436">
        <f>VLOOKUP(C1932,'LICH THI'!C:AA,13,0)</f>
        <v>45</v>
      </c>
      <c r="F1932" s="436">
        <f t="shared" si="402"/>
        <v>45</v>
      </c>
      <c r="G1932" s="436">
        <f>VLOOKUP(C1932,'LICH THI'!C:AA,14,0)</f>
        <v>2</v>
      </c>
      <c r="H1932" s="436">
        <f t="shared" si="393"/>
        <v>1</v>
      </c>
      <c r="I1932" s="436" t="str">
        <f t="shared" si="394"/>
        <v>Phạm Tiến Đạt</v>
      </c>
      <c r="J1932" s="436"/>
      <c r="K1932" s="436">
        <f t="shared" si="395"/>
        <v>2</v>
      </c>
      <c r="L1932" s="436" t="str">
        <f t="shared" si="396"/>
        <v>DC1CB32x-DC-2</v>
      </c>
      <c r="M1932" s="436">
        <f t="shared" si="397"/>
        <v>32</v>
      </c>
      <c r="N1932" s="437">
        <f t="shared" si="403"/>
        <v>78</v>
      </c>
      <c r="O1932" s="437"/>
      <c r="P1932" s="430" t="str">
        <f t="shared" si="398"/>
        <v/>
      </c>
      <c r="U1932" s="177">
        <v>31</v>
      </c>
      <c r="V1932" s="177" t="s">
        <v>3209</v>
      </c>
      <c r="W1932" s="177" t="s">
        <v>3210</v>
      </c>
      <c r="X1932" s="177" t="s">
        <v>2746</v>
      </c>
      <c r="Y1932" s="177" t="s">
        <v>3211</v>
      </c>
      <c r="Z1932" s="177" t="s">
        <v>7916</v>
      </c>
      <c r="AA1932" s="525" t="s">
        <v>2699</v>
      </c>
      <c r="AB1932" s="399" t="str">
        <f t="shared" si="399"/>
        <v>DC1CB32x</v>
      </c>
      <c r="AC1932" s="399" t="str">
        <f t="shared" si="400"/>
        <v>DC1CB32x-DC</v>
      </c>
      <c r="AD1932" t="e">
        <f>Y1932&amp;"-"&amp;VLOOKUP(AC1932,'LICH THI'!C:AA,9,0)</f>
        <v>#N/A</v>
      </c>
      <c r="AE1932">
        <f t="shared" si="401"/>
        <v>1</v>
      </c>
    </row>
    <row r="1933" spans="1:31" x14ac:dyDescent="0.25">
      <c r="A1933" s="436" t="str">
        <f t="shared" si="391"/>
        <v>DC1CB32x-DC-15</v>
      </c>
      <c r="B1933" s="436">
        <f>COUNTIF(AC$4:AC1933,AC1933)</f>
        <v>15</v>
      </c>
      <c r="C1933" s="436" t="str">
        <f t="shared" si="392"/>
        <v>DC1CB32x-DC</v>
      </c>
      <c r="D1933" s="436">
        <f>VLOOKUP(C1933,'LICH THI'!C:AA,12,0)</f>
        <v>90</v>
      </c>
      <c r="E1933" s="436">
        <f>VLOOKUP(C1933,'LICH THI'!C:AA,13,0)</f>
        <v>45</v>
      </c>
      <c r="F1933" s="436">
        <f t="shared" si="402"/>
        <v>45</v>
      </c>
      <c r="G1933" s="436">
        <f>VLOOKUP(C1933,'LICH THI'!C:AA,14,0)</f>
        <v>2</v>
      </c>
      <c r="H1933" s="436">
        <f t="shared" si="393"/>
        <v>1</v>
      </c>
      <c r="I1933" s="436" t="str">
        <f t="shared" si="394"/>
        <v>Nguyễn Thúc Định</v>
      </c>
      <c r="J1933" s="436"/>
      <c r="K1933" s="436">
        <f t="shared" si="395"/>
        <v>2</v>
      </c>
      <c r="L1933" s="436" t="str">
        <f t="shared" si="396"/>
        <v>DC1CB32x-DC-2</v>
      </c>
      <c r="M1933" s="436">
        <f t="shared" si="397"/>
        <v>32</v>
      </c>
      <c r="N1933" s="437">
        <f t="shared" si="403"/>
        <v>79</v>
      </c>
      <c r="O1933" s="437"/>
      <c r="P1933" s="430" t="str">
        <f t="shared" si="398"/>
        <v/>
      </c>
      <c r="U1933" s="177">
        <v>10</v>
      </c>
      <c r="V1933" s="177" t="s">
        <v>3175</v>
      </c>
      <c r="W1933" s="177" t="s">
        <v>4146</v>
      </c>
      <c r="X1933" s="177" t="s">
        <v>4147</v>
      </c>
      <c r="Y1933" s="177" t="s">
        <v>4148</v>
      </c>
      <c r="Z1933" s="177" t="s">
        <v>7916</v>
      </c>
      <c r="AA1933" s="525" t="s">
        <v>3045</v>
      </c>
      <c r="AB1933" s="399" t="str">
        <f t="shared" si="399"/>
        <v>DC1CB32x</v>
      </c>
      <c r="AC1933" s="399" t="str">
        <f t="shared" si="400"/>
        <v>DC1CB32x-DC</v>
      </c>
      <c r="AD1933" t="e">
        <f>Y1933&amp;"-"&amp;VLOOKUP(AC1933,'LICH THI'!C:AA,9,0)</f>
        <v>#N/A</v>
      </c>
      <c r="AE1933">
        <f t="shared" si="401"/>
        <v>1</v>
      </c>
    </row>
    <row r="1934" spans="1:31" x14ac:dyDescent="0.25">
      <c r="A1934" s="436" t="str">
        <f t="shared" si="391"/>
        <v>DC1CB32x-DC-16</v>
      </c>
      <c r="B1934" s="436">
        <f>COUNTIF(AC$4:AC1934,AC1934)</f>
        <v>16</v>
      </c>
      <c r="C1934" s="436" t="str">
        <f t="shared" si="392"/>
        <v>DC1CB32x-DC</v>
      </c>
      <c r="D1934" s="436">
        <f>VLOOKUP(C1934,'LICH THI'!C:AA,12,0)</f>
        <v>90</v>
      </c>
      <c r="E1934" s="436">
        <f>VLOOKUP(C1934,'LICH THI'!C:AA,13,0)</f>
        <v>45</v>
      </c>
      <c r="F1934" s="436">
        <f t="shared" si="402"/>
        <v>45</v>
      </c>
      <c r="G1934" s="436">
        <f>VLOOKUP(C1934,'LICH THI'!C:AA,14,0)</f>
        <v>2</v>
      </c>
      <c r="H1934" s="436">
        <f t="shared" si="393"/>
        <v>1</v>
      </c>
      <c r="I1934" s="436" t="str">
        <f t="shared" si="394"/>
        <v>Lưu Văn Đoàn</v>
      </c>
      <c r="J1934" s="436"/>
      <c r="K1934" s="436">
        <f t="shared" si="395"/>
        <v>2</v>
      </c>
      <c r="L1934" s="436" t="str">
        <f t="shared" si="396"/>
        <v>DC1CB32x-DC-2</v>
      </c>
      <c r="M1934" s="436">
        <f t="shared" si="397"/>
        <v>32</v>
      </c>
      <c r="N1934" s="437">
        <f t="shared" si="403"/>
        <v>80</v>
      </c>
      <c r="O1934" s="437"/>
      <c r="P1934" s="430" t="str">
        <f t="shared" si="398"/>
        <v/>
      </c>
      <c r="U1934" s="177">
        <v>7</v>
      </c>
      <c r="V1934" s="177" t="s">
        <v>2603</v>
      </c>
      <c r="W1934" s="177" t="s">
        <v>3167</v>
      </c>
      <c r="X1934" s="177" t="s">
        <v>3121</v>
      </c>
      <c r="Y1934" s="177" t="s">
        <v>3168</v>
      </c>
      <c r="Z1934" s="177" t="s">
        <v>7916</v>
      </c>
      <c r="AA1934" s="525" t="s">
        <v>3169</v>
      </c>
      <c r="AB1934" s="399" t="str">
        <f t="shared" si="399"/>
        <v>DC1CB32x</v>
      </c>
      <c r="AC1934" s="399" t="str">
        <f t="shared" si="400"/>
        <v>DC1CB32x-DC</v>
      </c>
      <c r="AD1934" t="e">
        <f>Y1934&amp;"-"&amp;VLOOKUP(AC1934,'LICH THI'!C:AA,9,0)</f>
        <v>#N/A</v>
      </c>
      <c r="AE1934">
        <f t="shared" si="401"/>
        <v>1</v>
      </c>
    </row>
    <row r="1935" spans="1:31" x14ac:dyDescent="0.25">
      <c r="A1935" s="436" t="str">
        <f t="shared" si="391"/>
        <v>DC1CB32x-DC-17</v>
      </c>
      <c r="B1935" s="436">
        <f>COUNTIF(AC$4:AC1935,AC1935)</f>
        <v>17</v>
      </c>
      <c r="C1935" s="436" t="str">
        <f t="shared" si="392"/>
        <v>DC1CB32x-DC</v>
      </c>
      <c r="D1935" s="436">
        <f>VLOOKUP(C1935,'LICH THI'!C:AA,12,0)</f>
        <v>90</v>
      </c>
      <c r="E1935" s="436">
        <f>VLOOKUP(C1935,'LICH THI'!C:AA,13,0)</f>
        <v>45</v>
      </c>
      <c r="F1935" s="436">
        <f t="shared" si="402"/>
        <v>45</v>
      </c>
      <c r="G1935" s="436">
        <f>VLOOKUP(C1935,'LICH THI'!C:AA,14,0)</f>
        <v>2</v>
      </c>
      <c r="H1935" s="436">
        <f t="shared" si="393"/>
        <v>1</v>
      </c>
      <c r="I1935" s="436" t="str">
        <f t="shared" si="394"/>
        <v>Phạm Đức Hiển</v>
      </c>
      <c r="J1935" s="436"/>
      <c r="K1935" s="436">
        <f t="shared" si="395"/>
        <v>2</v>
      </c>
      <c r="L1935" s="436" t="str">
        <f t="shared" si="396"/>
        <v>DC1CB32x-DC-2</v>
      </c>
      <c r="M1935" s="436">
        <f t="shared" si="397"/>
        <v>32</v>
      </c>
      <c r="N1935" s="437">
        <f t="shared" si="403"/>
        <v>81</v>
      </c>
      <c r="O1935" s="437"/>
      <c r="P1935" s="430" t="str">
        <f t="shared" si="398"/>
        <v/>
      </c>
      <c r="U1935" s="177">
        <v>11</v>
      </c>
      <c r="V1935" s="177" t="s">
        <v>3175</v>
      </c>
      <c r="W1935" s="177" t="s">
        <v>2730</v>
      </c>
      <c r="X1935" s="177" t="s">
        <v>4149</v>
      </c>
      <c r="Y1935" s="177" t="s">
        <v>4150</v>
      </c>
      <c r="Z1935" s="177" t="s">
        <v>7916</v>
      </c>
      <c r="AA1935" s="525" t="s">
        <v>4151</v>
      </c>
      <c r="AB1935" s="399" t="str">
        <f t="shared" si="399"/>
        <v>DC1CB32x</v>
      </c>
      <c r="AC1935" s="399" t="str">
        <f t="shared" si="400"/>
        <v>DC1CB32x-DC</v>
      </c>
      <c r="AD1935" t="e">
        <f>Y1935&amp;"-"&amp;VLOOKUP(AC1935,'LICH THI'!C:AA,9,0)</f>
        <v>#N/A</v>
      </c>
      <c r="AE1935">
        <f t="shared" si="401"/>
        <v>1</v>
      </c>
    </row>
    <row r="1936" spans="1:31" x14ac:dyDescent="0.25">
      <c r="A1936" s="436" t="str">
        <f t="shared" si="391"/>
        <v>DC1CB32x-DC-18</v>
      </c>
      <c r="B1936" s="436">
        <f>COUNTIF(AC$4:AC1936,AC1936)</f>
        <v>18</v>
      </c>
      <c r="C1936" s="436" t="str">
        <f t="shared" si="392"/>
        <v>DC1CB32x-DC</v>
      </c>
      <c r="D1936" s="436">
        <f>VLOOKUP(C1936,'LICH THI'!C:AA,12,0)</f>
        <v>90</v>
      </c>
      <c r="E1936" s="436">
        <f>VLOOKUP(C1936,'LICH THI'!C:AA,13,0)</f>
        <v>45</v>
      </c>
      <c r="F1936" s="436">
        <f t="shared" si="402"/>
        <v>45</v>
      </c>
      <c r="G1936" s="436">
        <f>VLOOKUP(C1936,'LICH THI'!C:AA,14,0)</f>
        <v>2</v>
      </c>
      <c r="H1936" s="436">
        <f t="shared" si="393"/>
        <v>1</v>
      </c>
      <c r="I1936" s="436" t="str">
        <f t="shared" si="394"/>
        <v>Trịnh Hữu Hiếu</v>
      </c>
      <c r="J1936" s="436"/>
      <c r="K1936" s="436">
        <f t="shared" si="395"/>
        <v>2</v>
      </c>
      <c r="L1936" s="436" t="str">
        <f t="shared" si="396"/>
        <v>DC1CB32x-DC-2</v>
      </c>
      <c r="M1936" s="436">
        <f t="shared" si="397"/>
        <v>32</v>
      </c>
      <c r="N1936" s="437">
        <f t="shared" si="403"/>
        <v>82</v>
      </c>
      <c r="O1936" s="437"/>
      <c r="P1936" s="430" t="str">
        <f t="shared" si="398"/>
        <v/>
      </c>
      <c r="U1936" s="177">
        <v>53</v>
      </c>
      <c r="V1936" s="177" t="s">
        <v>3229</v>
      </c>
      <c r="W1936" s="177" t="s">
        <v>3683</v>
      </c>
      <c r="X1936" s="177" t="s">
        <v>2754</v>
      </c>
      <c r="Y1936" s="177" t="s">
        <v>3684</v>
      </c>
      <c r="Z1936" s="177" t="s">
        <v>7916</v>
      </c>
      <c r="AA1936" s="525" t="s">
        <v>2719</v>
      </c>
      <c r="AB1936" s="399" t="str">
        <f t="shared" si="399"/>
        <v>DC1CB32x</v>
      </c>
      <c r="AC1936" s="399" t="str">
        <f t="shared" si="400"/>
        <v>DC1CB32x-DC</v>
      </c>
      <c r="AD1936" t="e">
        <f>Y1936&amp;"-"&amp;VLOOKUP(AC1936,'LICH THI'!C:AA,9,0)</f>
        <v>#N/A</v>
      </c>
      <c r="AE1936">
        <f t="shared" si="401"/>
        <v>1</v>
      </c>
    </row>
    <row r="1937" spans="1:31" x14ac:dyDescent="0.25">
      <c r="A1937" s="436" t="str">
        <f t="shared" si="391"/>
        <v>DC1CB32x-DC-19</v>
      </c>
      <c r="B1937" s="436">
        <f>COUNTIF(AC$4:AC1937,AC1937)</f>
        <v>19</v>
      </c>
      <c r="C1937" s="436" t="str">
        <f t="shared" si="392"/>
        <v>DC1CB32x-DC</v>
      </c>
      <c r="D1937" s="436">
        <f>VLOOKUP(C1937,'LICH THI'!C:AA,12,0)</f>
        <v>90</v>
      </c>
      <c r="E1937" s="436">
        <f>VLOOKUP(C1937,'LICH THI'!C:AA,13,0)</f>
        <v>45</v>
      </c>
      <c r="F1937" s="436">
        <f t="shared" si="402"/>
        <v>45</v>
      </c>
      <c r="G1937" s="436">
        <f>VLOOKUP(C1937,'LICH THI'!C:AA,14,0)</f>
        <v>2</v>
      </c>
      <c r="H1937" s="436">
        <f t="shared" si="393"/>
        <v>1</v>
      </c>
      <c r="I1937" s="436" t="str">
        <f t="shared" si="394"/>
        <v>Nguyễn Mạnh Hùng</v>
      </c>
      <c r="J1937" s="436"/>
      <c r="K1937" s="436">
        <f t="shared" si="395"/>
        <v>2</v>
      </c>
      <c r="L1937" s="436" t="str">
        <f t="shared" si="396"/>
        <v>DC1CB32x-DC-2</v>
      </c>
      <c r="M1937" s="436">
        <f t="shared" si="397"/>
        <v>32</v>
      </c>
      <c r="N1937" s="437">
        <f t="shared" si="403"/>
        <v>83</v>
      </c>
      <c r="O1937" s="437"/>
      <c r="P1937" s="430" t="str">
        <f t="shared" si="398"/>
        <v/>
      </c>
      <c r="U1937" s="177">
        <v>12</v>
      </c>
      <c r="V1937" s="177" t="s">
        <v>3175</v>
      </c>
      <c r="W1937" s="177" t="s">
        <v>2734</v>
      </c>
      <c r="X1937" s="177" t="s">
        <v>2801</v>
      </c>
      <c r="Y1937" s="177" t="s">
        <v>3937</v>
      </c>
      <c r="Z1937" s="177" t="s">
        <v>7916</v>
      </c>
      <c r="AA1937" s="525" t="s">
        <v>3692</v>
      </c>
      <c r="AB1937" s="399" t="str">
        <f t="shared" si="399"/>
        <v>DC1CB32x</v>
      </c>
      <c r="AC1937" s="399" t="str">
        <f t="shared" si="400"/>
        <v>DC1CB32x-DC</v>
      </c>
      <c r="AD1937" t="e">
        <f>Y1937&amp;"-"&amp;VLOOKUP(AC1937,'LICH THI'!C:AA,9,0)</f>
        <v>#N/A</v>
      </c>
      <c r="AE1937">
        <f t="shared" si="401"/>
        <v>1</v>
      </c>
    </row>
    <row r="1938" spans="1:31" x14ac:dyDescent="0.25">
      <c r="A1938" s="436" t="str">
        <f t="shared" si="391"/>
        <v>DC1CB32x-DC-20</v>
      </c>
      <c r="B1938" s="436">
        <f>COUNTIF(AC$4:AC1938,AC1938)</f>
        <v>20</v>
      </c>
      <c r="C1938" s="436" t="str">
        <f t="shared" si="392"/>
        <v>DC1CB32x-DC</v>
      </c>
      <c r="D1938" s="436">
        <f>VLOOKUP(C1938,'LICH THI'!C:AA,12,0)</f>
        <v>90</v>
      </c>
      <c r="E1938" s="436">
        <f>VLOOKUP(C1938,'LICH THI'!C:AA,13,0)</f>
        <v>45</v>
      </c>
      <c r="F1938" s="436">
        <f t="shared" si="402"/>
        <v>45</v>
      </c>
      <c r="G1938" s="436">
        <f>VLOOKUP(C1938,'LICH THI'!C:AA,14,0)</f>
        <v>2</v>
      </c>
      <c r="H1938" s="436">
        <f t="shared" si="393"/>
        <v>1</v>
      </c>
      <c r="I1938" s="436" t="str">
        <f t="shared" si="394"/>
        <v>Phan Thế Hùng</v>
      </c>
      <c r="J1938" s="436"/>
      <c r="K1938" s="436">
        <f t="shared" si="395"/>
        <v>2</v>
      </c>
      <c r="L1938" s="436" t="str">
        <f t="shared" si="396"/>
        <v>DC1CB32x-DC-2</v>
      </c>
      <c r="M1938" s="436">
        <f t="shared" si="397"/>
        <v>32</v>
      </c>
      <c r="N1938" s="437">
        <f t="shared" si="403"/>
        <v>84</v>
      </c>
      <c r="O1938" s="437"/>
      <c r="P1938" s="430" t="str">
        <f t="shared" si="398"/>
        <v/>
      </c>
      <c r="U1938" s="177">
        <v>41</v>
      </c>
      <c r="V1938" s="177" t="s">
        <v>2609</v>
      </c>
      <c r="W1938" s="177" t="s">
        <v>3219</v>
      </c>
      <c r="X1938" s="177" t="s">
        <v>2801</v>
      </c>
      <c r="Y1938" s="177" t="s">
        <v>3220</v>
      </c>
      <c r="Z1938" s="177" t="s">
        <v>7916</v>
      </c>
      <c r="AA1938" s="525" t="s">
        <v>3221</v>
      </c>
      <c r="AB1938" s="399" t="str">
        <f t="shared" si="399"/>
        <v>DC1CB32x</v>
      </c>
      <c r="AC1938" s="399" t="str">
        <f t="shared" si="400"/>
        <v>DC1CB32x-DC</v>
      </c>
      <c r="AD1938" t="e">
        <f>Y1938&amp;"-"&amp;VLOOKUP(AC1938,'LICH THI'!C:AA,9,0)</f>
        <v>#N/A</v>
      </c>
      <c r="AE1938">
        <f t="shared" si="401"/>
        <v>1</v>
      </c>
    </row>
    <row r="1939" spans="1:31" x14ac:dyDescent="0.25">
      <c r="A1939" s="436" t="str">
        <f t="shared" si="391"/>
        <v>DC1CB32x-DC-21</v>
      </c>
      <c r="B1939" s="436">
        <f>COUNTIF(AC$4:AC1939,AC1939)</f>
        <v>21</v>
      </c>
      <c r="C1939" s="436" t="str">
        <f t="shared" si="392"/>
        <v>DC1CB32x-DC</v>
      </c>
      <c r="D1939" s="436">
        <f>VLOOKUP(C1939,'LICH THI'!C:AA,12,0)</f>
        <v>90</v>
      </c>
      <c r="E1939" s="436">
        <f>VLOOKUP(C1939,'LICH THI'!C:AA,13,0)</f>
        <v>45</v>
      </c>
      <c r="F1939" s="436">
        <f t="shared" si="402"/>
        <v>45</v>
      </c>
      <c r="G1939" s="436">
        <f>VLOOKUP(C1939,'LICH THI'!C:AA,14,0)</f>
        <v>2</v>
      </c>
      <c r="H1939" s="436">
        <f t="shared" si="393"/>
        <v>1</v>
      </c>
      <c r="I1939" s="436" t="str">
        <f t="shared" si="394"/>
        <v>Tô Bình Hùng</v>
      </c>
      <c r="J1939" s="436"/>
      <c r="K1939" s="436">
        <f t="shared" si="395"/>
        <v>2</v>
      </c>
      <c r="L1939" s="436" t="str">
        <f t="shared" si="396"/>
        <v>DC1CB32x-DC-2</v>
      </c>
      <c r="M1939" s="436">
        <f t="shared" si="397"/>
        <v>32</v>
      </c>
      <c r="N1939" s="437">
        <f t="shared" si="403"/>
        <v>85</v>
      </c>
      <c r="O1939" s="437"/>
      <c r="P1939" s="430" t="str">
        <f t="shared" si="398"/>
        <v/>
      </c>
      <c r="U1939" s="177">
        <v>54</v>
      </c>
      <c r="V1939" s="177" t="s">
        <v>3229</v>
      </c>
      <c r="W1939" s="177" t="s">
        <v>3685</v>
      </c>
      <c r="X1939" s="177" t="s">
        <v>2801</v>
      </c>
      <c r="Y1939" s="177" t="s">
        <v>3686</v>
      </c>
      <c r="Z1939" s="177" t="s">
        <v>7916</v>
      </c>
      <c r="AA1939" s="525" t="s">
        <v>3687</v>
      </c>
      <c r="AB1939" s="399" t="str">
        <f t="shared" si="399"/>
        <v>DC1CB32x</v>
      </c>
      <c r="AC1939" s="399" t="str">
        <f t="shared" si="400"/>
        <v>DC1CB32x-DC</v>
      </c>
      <c r="AD1939" t="e">
        <f>Y1939&amp;"-"&amp;VLOOKUP(AC1939,'LICH THI'!C:AA,9,0)</f>
        <v>#N/A</v>
      </c>
      <c r="AE1939">
        <f t="shared" si="401"/>
        <v>1</v>
      </c>
    </row>
    <row r="1940" spans="1:31" x14ac:dyDescent="0.25">
      <c r="A1940" s="436" t="str">
        <f t="shared" si="391"/>
        <v>DC1CB32x-DC-22</v>
      </c>
      <c r="B1940" s="436">
        <f>COUNTIF(AC$4:AC1940,AC1940)</f>
        <v>22</v>
      </c>
      <c r="C1940" s="436" t="str">
        <f t="shared" si="392"/>
        <v>DC1CB32x-DC</v>
      </c>
      <c r="D1940" s="436">
        <f>VLOOKUP(C1940,'LICH THI'!C:AA,12,0)</f>
        <v>90</v>
      </c>
      <c r="E1940" s="436">
        <f>VLOOKUP(C1940,'LICH THI'!C:AA,13,0)</f>
        <v>45</v>
      </c>
      <c r="F1940" s="436">
        <f t="shared" si="402"/>
        <v>45</v>
      </c>
      <c r="G1940" s="436">
        <f>VLOOKUP(C1940,'LICH THI'!C:AA,14,0)</f>
        <v>2</v>
      </c>
      <c r="H1940" s="436">
        <f t="shared" si="393"/>
        <v>1</v>
      </c>
      <c r="I1940" s="436" t="str">
        <f t="shared" si="394"/>
        <v>Lê Thành Huy</v>
      </c>
      <c r="J1940" s="436"/>
      <c r="K1940" s="436">
        <f t="shared" si="395"/>
        <v>2</v>
      </c>
      <c r="L1940" s="436" t="str">
        <f t="shared" si="396"/>
        <v>DC1CB32x-DC-2</v>
      </c>
      <c r="M1940" s="436">
        <f t="shared" si="397"/>
        <v>32</v>
      </c>
      <c r="N1940" s="437">
        <f t="shared" si="403"/>
        <v>86</v>
      </c>
      <c r="O1940" s="437"/>
      <c r="P1940" s="430" t="str">
        <f t="shared" si="398"/>
        <v/>
      </c>
      <c r="U1940" s="177">
        <v>8</v>
      </c>
      <c r="V1940" s="177" t="s">
        <v>2603</v>
      </c>
      <c r="W1940" s="177" t="s">
        <v>4143</v>
      </c>
      <c r="X1940" s="177" t="s">
        <v>2911</v>
      </c>
      <c r="Y1940" s="177" t="s">
        <v>4144</v>
      </c>
      <c r="Z1940" s="177" t="s">
        <v>7916</v>
      </c>
      <c r="AA1940" s="525" t="s">
        <v>4145</v>
      </c>
      <c r="AB1940" s="399" t="str">
        <f t="shared" si="399"/>
        <v>DC1CB32x</v>
      </c>
      <c r="AC1940" s="399" t="str">
        <f t="shared" si="400"/>
        <v>DC1CB32x-DC</v>
      </c>
      <c r="AD1940" t="e">
        <f>Y1940&amp;"-"&amp;VLOOKUP(AC1940,'LICH THI'!C:AA,9,0)</f>
        <v>#N/A</v>
      </c>
      <c r="AE1940">
        <f t="shared" si="401"/>
        <v>1</v>
      </c>
    </row>
    <row r="1941" spans="1:31" x14ac:dyDescent="0.25">
      <c r="A1941" s="436" t="str">
        <f t="shared" si="391"/>
        <v>DC1CB32x-DC-23</v>
      </c>
      <c r="B1941" s="436">
        <f>COUNTIF(AC$4:AC1941,AC1941)</f>
        <v>23</v>
      </c>
      <c r="C1941" s="436" t="str">
        <f t="shared" si="392"/>
        <v>DC1CB32x-DC</v>
      </c>
      <c r="D1941" s="436">
        <f>VLOOKUP(C1941,'LICH THI'!C:AA,12,0)</f>
        <v>90</v>
      </c>
      <c r="E1941" s="436">
        <f>VLOOKUP(C1941,'LICH THI'!C:AA,13,0)</f>
        <v>45</v>
      </c>
      <c r="F1941" s="436">
        <f t="shared" si="402"/>
        <v>45</v>
      </c>
      <c r="G1941" s="436">
        <f>VLOOKUP(C1941,'LICH THI'!C:AA,14,0)</f>
        <v>2</v>
      </c>
      <c r="H1941" s="436">
        <f t="shared" si="393"/>
        <v>1</v>
      </c>
      <c r="I1941" s="436" t="str">
        <f t="shared" si="394"/>
        <v>Nguyễn Đức Huy</v>
      </c>
      <c r="J1941" s="436"/>
      <c r="K1941" s="436">
        <f t="shared" si="395"/>
        <v>2</v>
      </c>
      <c r="L1941" s="436" t="str">
        <f t="shared" si="396"/>
        <v>DC1CB32x-DC-2</v>
      </c>
      <c r="M1941" s="436">
        <f t="shared" si="397"/>
        <v>32</v>
      </c>
      <c r="N1941" s="437">
        <f t="shared" si="403"/>
        <v>87</v>
      </c>
      <c r="O1941" s="437"/>
      <c r="P1941" s="430" t="str">
        <f t="shared" si="398"/>
        <v/>
      </c>
      <c r="U1941" s="177">
        <v>32</v>
      </c>
      <c r="V1941" s="177" t="s">
        <v>3209</v>
      </c>
      <c r="W1941" s="177" t="s">
        <v>3103</v>
      </c>
      <c r="X1941" s="177" t="s">
        <v>2911</v>
      </c>
      <c r="Y1941" s="177" t="s">
        <v>4171</v>
      </c>
      <c r="Z1941" s="177" t="s">
        <v>7916</v>
      </c>
      <c r="AA1941" s="525" t="s">
        <v>2990</v>
      </c>
      <c r="AB1941" s="399" t="str">
        <f t="shared" si="399"/>
        <v>DC1CB32x</v>
      </c>
      <c r="AC1941" s="399" t="str">
        <f t="shared" si="400"/>
        <v>DC1CB32x-DC</v>
      </c>
      <c r="AD1941" t="e">
        <f>Y1941&amp;"-"&amp;VLOOKUP(AC1941,'LICH THI'!C:AA,9,0)</f>
        <v>#N/A</v>
      </c>
      <c r="AE1941">
        <f t="shared" si="401"/>
        <v>1</v>
      </c>
    </row>
    <row r="1942" spans="1:31" x14ac:dyDescent="0.25">
      <c r="A1942" s="436" t="str">
        <f t="shared" si="391"/>
        <v>DC1CB32x-DC-24</v>
      </c>
      <c r="B1942" s="436">
        <f>COUNTIF(AC$4:AC1942,AC1942)</f>
        <v>24</v>
      </c>
      <c r="C1942" s="436" t="str">
        <f t="shared" si="392"/>
        <v>DC1CB32x-DC</v>
      </c>
      <c r="D1942" s="436">
        <f>VLOOKUP(C1942,'LICH THI'!C:AA,12,0)</f>
        <v>90</v>
      </c>
      <c r="E1942" s="436">
        <f>VLOOKUP(C1942,'LICH THI'!C:AA,13,0)</f>
        <v>45</v>
      </c>
      <c r="F1942" s="436">
        <f t="shared" si="402"/>
        <v>45</v>
      </c>
      <c r="G1942" s="436">
        <f>VLOOKUP(C1942,'LICH THI'!C:AA,14,0)</f>
        <v>2</v>
      </c>
      <c r="H1942" s="436">
        <f t="shared" si="393"/>
        <v>1</v>
      </c>
      <c r="I1942" s="436" t="str">
        <f t="shared" si="394"/>
        <v>Bùi Thị Thu Huyền</v>
      </c>
      <c r="J1942" s="436"/>
      <c r="K1942" s="436">
        <f t="shared" si="395"/>
        <v>2</v>
      </c>
      <c r="L1942" s="436" t="str">
        <f t="shared" si="396"/>
        <v>DC1CB32x-DC-2</v>
      </c>
      <c r="M1942" s="436">
        <f t="shared" si="397"/>
        <v>32</v>
      </c>
      <c r="N1942" s="437">
        <f t="shared" si="403"/>
        <v>88</v>
      </c>
      <c r="O1942" s="437"/>
      <c r="P1942" s="430" t="str">
        <f t="shared" si="398"/>
        <v/>
      </c>
      <c r="U1942" s="177">
        <v>76</v>
      </c>
      <c r="V1942" s="177" t="s">
        <v>2642</v>
      </c>
      <c r="W1942" s="177" t="s">
        <v>4235</v>
      </c>
      <c r="X1942" s="177" t="s">
        <v>4236</v>
      </c>
      <c r="Y1942" s="177" t="s">
        <v>4237</v>
      </c>
      <c r="Z1942" s="177" t="s">
        <v>7916</v>
      </c>
      <c r="AA1942" s="525" t="s">
        <v>4238</v>
      </c>
      <c r="AB1942" s="399" t="str">
        <f t="shared" si="399"/>
        <v>DC1CB32x</v>
      </c>
      <c r="AC1942" s="399" t="str">
        <f t="shared" si="400"/>
        <v>DC1CB32x-DC</v>
      </c>
      <c r="AD1942" t="e">
        <f>Y1942&amp;"-"&amp;VLOOKUP(AC1942,'LICH THI'!C:AA,9,0)</f>
        <v>#N/A</v>
      </c>
      <c r="AE1942">
        <f t="shared" si="401"/>
        <v>1</v>
      </c>
    </row>
    <row r="1943" spans="1:31" x14ac:dyDescent="0.25">
      <c r="A1943" s="436" t="str">
        <f t="shared" si="391"/>
        <v>DC1CB32x-DC-25</v>
      </c>
      <c r="B1943" s="436">
        <f>COUNTIF(AC$4:AC1943,AC1943)</f>
        <v>25</v>
      </c>
      <c r="C1943" s="436" t="str">
        <f t="shared" si="392"/>
        <v>DC1CB32x-DC</v>
      </c>
      <c r="D1943" s="436">
        <f>VLOOKUP(C1943,'LICH THI'!C:AA,12,0)</f>
        <v>90</v>
      </c>
      <c r="E1943" s="436">
        <f>VLOOKUP(C1943,'LICH THI'!C:AA,13,0)</f>
        <v>45</v>
      </c>
      <c r="F1943" s="436">
        <f t="shared" si="402"/>
        <v>45</v>
      </c>
      <c r="G1943" s="436">
        <f>VLOOKUP(C1943,'LICH THI'!C:AA,14,0)</f>
        <v>2</v>
      </c>
      <c r="H1943" s="436">
        <f t="shared" si="393"/>
        <v>1</v>
      </c>
      <c r="I1943" s="436" t="str">
        <f t="shared" si="394"/>
        <v>Lê Thanh Hướng</v>
      </c>
      <c r="J1943" s="436"/>
      <c r="K1943" s="436">
        <f t="shared" si="395"/>
        <v>2</v>
      </c>
      <c r="L1943" s="436" t="str">
        <f t="shared" si="396"/>
        <v>DC1CB32x-DC-2</v>
      </c>
      <c r="M1943" s="436">
        <f t="shared" si="397"/>
        <v>32</v>
      </c>
      <c r="N1943" s="437">
        <f t="shared" si="403"/>
        <v>89</v>
      </c>
      <c r="O1943" s="437"/>
      <c r="P1943" s="430" t="str">
        <f t="shared" si="398"/>
        <v/>
      </c>
      <c r="U1943" s="177">
        <v>42</v>
      </c>
      <c r="V1943" s="177" t="s">
        <v>2609</v>
      </c>
      <c r="W1943" s="177" t="s">
        <v>4179</v>
      </c>
      <c r="X1943" s="177" t="s">
        <v>4180</v>
      </c>
      <c r="Y1943" s="177" t="s">
        <v>4181</v>
      </c>
      <c r="Z1943" s="177" t="s">
        <v>7916</v>
      </c>
      <c r="AA1943" s="525" t="s">
        <v>2744</v>
      </c>
      <c r="AB1943" s="399" t="str">
        <f t="shared" si="399"/>
        <v>DC1CB32x</v>
      </c>
      <c r="AC1943" s="399" t="str">
        <f t="shared" si="400"/>
        <v>DC1CB32x-DC</v>
      </c>
      <c r="AD1943" t="e">
        <f>Y1943&amp;"-"&amp;VLOOKUP(AC1943,'LICH THI'!C:AA,9,0)</f>
        <v>#N/A</v>
      </c>
      <c r="AE1943">
        <f t="shared" si="401"/>
        <v>1</v>
      </c>
    </row>
    <row r="1944" spans="1:31" x14ac:dyDescent="0.25">
      <c r="A1944" s="436" t="str">
        <f t="shared" si="391"/>
        <v>DC1CB32x-DC-26</v>
      </c>
      <c r="B1944" s="436">
        <f>COUNTIF(AC$4:AC1944,AC1944)</f>
        <v>26</v>
      </c>
      <c r="C1944" s="436" t="str">
        <f t="shared" si="392"/>
        <v>DC1CB32x-DC</v>
      </c>
      <c r="D1944" s="436">
        <f>VLOOKUP(C1944,'LICH THI'!C:AA,12,0)</f>
        <v>90</v>
      </c>
      <c r="E1944" s="436">
        <f>VLOOKUP(C1944,'LICH THI'!C:AA,13,0)</f>
        <v>45</v>
      </c>
      <c r="F1944" s="436">
        <f t="shared" si="402"/>
        <v>45</v>
      </c>
      <c r="G1944" s="436">
        <f>VLOOKUP(C1944,'LICH THI'!C:AA,14,0)</f>
        <v>2</v>
      </c>
      <c r="H1944" s="436">
        <f t="shared" si="393"/>
        <v>1</v>
      </c>
      <c r="I1944" s="436" t="str">
        <f t="shared" si="394"/>
        <v>Nguyễn Trung Kiên</v>
      </c>
      <c r="J1944" s="436"/>
      <c r="K1944" s="436">
        <f t="shared" si="395"/>
        <v>2</v>
      </c>
      <c r="L1944" s="436" t="str">
        <f t="shared" si="396"/>
        <v>DC1CB32x-DC-2</v>
      </c>
      <c r="M1944" s="436">
        <f t="shared" si="397"/>
        <v>32</v>
      </c>
      <c r="N1944" s="437">
        <f t="shared" si="403"/>
        <v>90</v>
      </c>
      <c r="O1944" s="437"/>
      <c r="P1944" s="430" t="str">
        <f t="shared" si="398"/>
        <v/>
      </c>
      <c r="U1944" s="177">
        <v>64</v>
      </c>
      <c r="V1944" s="177" t="s">
        <v>4208</v>
      </c>
      <c r="W1944" s="177" t="s">
        <v>2687</v>
      </c>
      <c r="X1944" s="177" t="s">
        <v>2762</v>
      </c>
      <c r="Y1944" s="177" t="s">
        <v>4212</v>
      </c>
      <c r="Z1944" s="177" t="s">
        <v>7916</v>
      </c>
      <c r="AA1944" s="525" t="s">
        <v>4213</v>
      </c>
      <c r="AB1944" s="399" t="str">
        <f t="shared" si="399"/>
        <v>DC1CB32x</v>
      </c>
      <c r="AC1944" s="399" t="str">
        <f t="shared" si="400"/>
        <v>DC1CB32x-DC</v>
      </c>
      <c r="AD1944" t="e">
        <f>Y1944&amp;"-"&amp;VLOOKUP(AC1944,'LICH THI'!C:AA,9,0)</f>
        <v>#N/A</v>
      </c>
      <c r="AE1944">
        <f t="shared" si="401"/>
        <v>1</v>
      </c>
    </row>
    <row r="1945" spans="1:31" x14ac:dyDescent="0.25">
      <c r="A1945" s="436" t="str">
        <f t="shared" si="391"/>
        <v>DC1CB32x-DC-27</v>
      </c>
      <c r="B1945" s="436">
        <f>COUNTIF(AC$4:AC1945,AC1945)</f>
        <v>27</v>
      </c>
      <c r="C1945" s="436" t="str">
        <f t="shared" si="392"/>
        <v>DC1CB32x-DC</v>
      </c>
      <c r="D1945" s="436">
        <f>VLOOKUP(C1945,'LICH THI'!C:AA,12,0)</f>
        <v>90</v>
      </c>
      <c r="E1945" s="436">
        <f>VLOOKUP(C1945,'LICH THI'!C:AA,13,0)</f>
        <v>45</v>
      </c>
      <c r="F1945" s="436">
        <f t="shared" si="402"/>
        <v>45</v>
      </c>
      <c r="G1945" s="436">
        <f>VLOOKUP(C1945,'LICH THI'!C:AA,14,0)</f>
        <v>2</v>
      </c>
      <c r="H1945" s="436">
        <f t="shared" si="393"/>
        <v>1</v>
      </c>
      <c r="I1945" s="436" t="str">
        <f t="shared" si="394"/>
        <v>Trần Hữu Khánh</v>
      </c>
      <c r="J1945" s="436"/>
      <c r="K1945" s="436">
        <f t="shared" si="395"/>
        <v>2</v>
      </c>
      <c r="L1945" s="436" t="str">
        <f t="shared" si="396"/>
        <v>DC1CB32x-DC-2</v>
      </c>
      <c r="M1945" s="436">
        <f t="shared" si="397"/>
        <v>32</v>
      </c>
      <c r="N1945" s="437">
        <f t="shared" si="403"/>
        <v>91</v>
      </c>
      <c r="O1945" s="437"/>
      <c r="P1945" s="430" t="str">
        <f t="shared" si="398"/>
        <v/>
      </c>
      <c r="U1945" s="177">
        <v>43</v>
      </c>
      <c r="V1945" s="177" t="s">
        <v>2609</v>
      </c>
      <c r="W1945" s="177" t="s">
        <v>3750</v>
      </c>
      <c r="X1945" s="177" t="s">
        <v>3316</v>
      </c>
      <c r="Y1945" s="177" t="s">
        <v>4182</v>
      </c>
      <c r="Z1945" s="177" t="s">
        <v>7916</v>
      </c>
      <c r="AA1945" s="525" t="s">
        <v>4183</v>
      </c>
      <c r="AB1945" s="399" t="str">
        <f t="shared" si="399"/>
        <v>DC1CB32x</v>
      </c>
      <c r="AC1945" s="399" t="str">
        <f t="shared" si="400"/>
        <v>DC1CB32x-DC</v>
      </c>
      <c r="AD1945" t="e">
        <f>Y1945&amp;"-"&amp;VLOOKUP(AC1945,'LICH THI'!C:AA,9,0)</f>
        <v>#N/A</v>
      </c>
      <c r="AE1945">
        <f t="shared" si="401"/>
        <v>1</v>
      </c>
    </row>
    <row r="1946" spans="1:31" x14ac:dyDescent="0.25">
      <c r="A1946" s="436" t="str">
        <f t="shared" si="391"/>
        <v>DC1CB32x-DC-28</v>
      </c>
      <c r="B1946" s="436">
        <f>COUNTIF(AC$4:AC1946,AC1946)</f>
        <v>28</v>
      </c>
      <c r="C1946" s="436" t="str">
        <f t="shared" si="392"/>
        <v>DC1CB32x-DC</v>
      </c>
      <c r="D1946" s="436">
        <f>VLOOKUP(C1946,'LICH THI'!C:AA,12,0)</f>
        <v>90</v>
      </c>
      <c r="E1946" s="436">
        <f>VLOOKUP(C1946,'LICH THI'!C:AA,13,0)</f>
        <v>45</v>
      </c>
      <c r="F1946" s="436">
        <f t="shared" si="402"/>
        <v>45</v>
      </c>
      <c r="G1946" s="436">
        <f>VLOOKUP(C1946,'LICH THI'!C:AA,14,0)</f>
        <v>2</v>
      </c>
      <c r="H1946" s="436">
        <f t="shared" si="393"/>
        <v>1</v>
      </c>
      <c r="I1946" s="436" t="str">
        <f t="shared" si="394"/>
        <v>Nguyễn Văn Khuyến</v>
      </c>
      <c r="J1946" s="436"/>
      <c r="K1946" s="436">
        <f t="shared" si="395"/>
        <v>2</v>
      </c>
      <c r="L1946" s="436" t="str">
        <f t="shared" si="396"/>
        <v>DC1CB32x-DC-2</v>
      </c>
      <c r="M1946" s="436">
        <f t="shared" si="397"/>
        <v>32</v>
      </c>
      <c r="N1946" s="437">
        <f t="shared" si="403"/>
        <v>92</v>
      </c>
      <c r="O1946" s="437"/>
      <c r="P1946" s="430" t="str">
        <f t="shared" si="398"/>
        <v/>
      </c>
      <c r="U1946" s="177">
        <v>2</v>
      </c>
      <c r="V1946" s="177" t="s">
        <v>3102</v>
      </c>
      <c r="W1946" s="177" t="s">
        <v>2741</v>
      </c>
      <c r="X1946" s="177" t="s">
        <v>3126</v>
      </c>
      <c r="Y1946" s="177" t="s">
        <v>3127</v>
      </c>
      <c r="Z1946" s="177" t="s">
        <v>7916</v>
      </c>
      <c r="AA1946" s="525" t="s">
        <v>3128</v>
      </c>
      <c r="AB1946" s="399" t="str">
        <f t="shared" si="399"/>
        <v>DC1CB32x</v>
      </c>
      <c r="AC1946" s="399" t="str">
        <f t="shared" si="400"/>
        <v>DC1CB32x-DC</v>
      </c>
      <c r="AD1946" t="e">
        <f>Y1946&amp;"-"&amp;VLOOKUP(AC1946,'LICH THI'!C:AA,9,0)</f>
        <v>#N/A</v>
      </c>
      <c r="AE1946">
        <f t="shared" si="401"/>
        <v>1</v>
      </c>
    </row>
    <row r="1947" spans="1:31" x14ac:dyDescent="0.25">
      <c r="A1947" s="436" t="str">
        <f t="shared" si="391"/>
        <v>DC1CB32x-DC-29</v>
      </c>
      <c r="B1947" s="436">
        <f>COUNTIF(AC$4:AC1947,AC1947)</f>
        <v>29</v>
      </c>
      <c r="C1947" s="436" t="str">
        <f t="shared" si="392"/>
        <v>DC1CB32x-DC</v>
      </c>
      <c r="D1947" s="436">
        <f>VLOOKUP(C1947,'LICH THI'!C:AA,12,0)</f>
        <v>90</v>
      </c>
      <c r="E1947" s="436">
        <f>VLOOKUP(C1947,'LICH THI'!C:AA,13,0)</f>
        <v>45</v>
      </c>
      <c r="F1947" s="436">
        <f t="shared" si="402"/>
        <v>45</v>
      </c>
      <c r="G1947" s="436">
        <f>VLOOKUP(C1947,'LICH THI'!C:AA,14,0)</f>
        <v>2</v>
      </c>
      <c r="H1947" s="436">
        <f t="shared" si="393"/>
        <v>1</v>
      </c>
      <c r="I1947" s="436" t="str">
        <f t="shared" si="394"/>
        <v>Trần Thị Lan</v>
      </c>
      <c r="J1947" s="436"/>
      <c r="K1947" s="436">
        <f t="shared" si="395"/>
        <v>2</v>
      </c>
      <c r="L1947" s="436" t="str">
        <f t="shared" si="396"/>
        <v>DC1CB32x-DC-2</v>
      </c>
      <c r="M1947" s="436">
        <f t="shared" si="397"/>
        <v>32</v>
      </c>
      <c r="N1947" s="437">
        <f t="shared" si="403"/>
        <v>93</v>
      </c>
      <c r="O1947" s="437"/>
      <c r="P1947" s="430" t="str">
        <f t="shared" si="398"/>
        <v/>
      </c>
      <c r="U1947" s="177">
        <v>55</v>
      </c>
      <c r="V1947" s="177" t="s">
        <v>3229</v>
      </c>
      <c r="W1947" s="177" t="s">
        <v>2716</v>
      </c>
      <c r="X1947" s="177" t="s">
        <v>2960</v>
      </c>
      <c r="Y1947" s="177" t="s">
        <v>4199</v>
      </c>
      <c r="Z1947" s="177" t="s">
        <v>7916</v>
      </c>
      <c r="AA1947" s="525" t="s">
        <v>2665</v>
      </c>
      <c r="AB1947" s="399" t="str">
        <f t="shared" si="399"/>
        <v>DC1CB32x</v>
      </c>
      <c r="AC1947" s="399" t="str">
        <f t="shared" si="400"/>
        <v>DC1CB32x-DC</v>
      </c>
      <c r="AD1947" t="e">
        <f>Y1947&amp;"-"&amp;VLOOKUP(AC1947,'LICH THI'!C:AA,9,0)</f>
        <v>#N/A</v>
      </c>
      <c r="AE1947">
        <f t="shared" si="401"/>
        <v>1</v>
      </c>
    </row>
    <row r="1948" spans="1:31" x14ac:dyDescent="0.25">
      <c r="A1948" s="436" t="str">
        <f t="shared" si="391"/>
        <v>DC1CB32x-DC-30</v>
      </c>
      <c r="B1948" s="436">
        <f>COUNTIF(AC$4:AC1948,AC1948)</f>
        <v>30</v>
      </c>
      <c r="C1948" s="436" t="str">
        <f t="shared" si="392"/>
        <v>DC1CB32x-DC</v>
      </c>
      <c r="D1948" s="436">
        <f>VLOOKUP(C1948,'LICH THI'!C:AA,12,0)</f>
        <v>90</v>
      </c>
      <c r="E1948" s="436">
        <f>VLOOKUP(C1948,'LICH THI'!C:AA,13,0)</f>
        <v>45</v>
      </c>
      <c r="F1948" s="436">
        <f t="shared" si="402"/>
        <v>45</v>
      </c>
      <c r="G1948" s="436">
        <f>VLOOKUP(C1948,'LICH THI'!C:AA,14,0)</f>
        <v>2</v>
      </c>
      <c r="H1948" s="436">
        <f t="shared" si="393"/>
        <v>1</v>
      </c>
      <c r="I1948" s="436" t="str">
        <f t="shared" si="394"/>
        <v>Bùi Đức Lâm</v>
      </c>
      <c r="J1948" s="436"/>
      <c r="K1948" s="436">
        <f t="shared" si="395"/>
        <v>2</v>
      </c>
      <c r="L1948" s="436" t="str">
        <f t="shared" si="396"/>
        <v>DC1CB32x-DC-2</v>
      </c>
      <c r="M1948" s="436">
        <f t="shared" si="397"/>
        <v>32</v>
      </c>
      <c r="N1948" s="437">
        <f t="shared" si="403"/>
        <v>94</v>
      </c>
      <c r="O1948" s="437"/>
      <c r="P1948" s="430" t="str">
        <f t="shared" si="398"/>
        <v/>
      </c>
      <c r="U1948" s="177">
        <v>13</v>
      </c>
      <c r="V1948" s="177" t="s">
        <v>3175</v>
      </c>
      <c r="W1948" s="177" t="s">
        <v>2877</v>
      </c>
      <c r="X1948" s="177" t="s">
        <v>2884</v>
      </c>
      <c r="Y1948" s="177" t="s">
        <v>3176</v>
      </c>
      <c r="Z1948" s="177" t="s">
        <v>7916</v>
      </c>
      <c r="AA1948" s="525" t="s">
        <v>3177</v>
      </c>
      <c r="AB1948" s="399" t="str">
        <f t="shared" si="399"/>
        <v>DC1CB32x</v>
      </c>
      <c r="AC1948" s="399" t="str">
        <f t="shared" si="400"/>
        <v>DC1CB32x-DC</v>
      </c>
      <c r="AD1948" t="e">
        <f>Y1948&amp;"-"&amp;VLOOKUP(AC1948,'LICH THI'!C:AA,9,0)</f>
        <v>#N/A</v>
      </c>
      <c r="AE1948">
        <f t="shared" si="401"/>
        <v>1</v>
      </c>
    </row>
    <row r="1949" spans="1:31" x14ac:dyDescent="0.25">
      <c r="A1949" s="436" t="str">
        <f t="shared" si="391"/>
        <v>DC1CB32x-DC-31</v>
      </c>
      <c r="B1949" s="436">
        <f>COUNTIF(AC$4:AC1949,AC1949)</f>
        <v>31</v>
      </c>
      <c r="C1949" s="436" t="str">
        <f t="shared" si="392"/>
        <v>DC1CB32x-DC</v>
      </c>
      <c r="D1949" s="436">
        <f>VLOOKUP(C1949,'LICH THI'!C:AA,12,0)</f>
        <v>90</v>
      </c>
      <c r="E1949" s="436">
        <f>VLOOKUP(C1949,'LICH THI'!C:AA,13,0)</f>
        <v>45</v>
      </c>
      <c r="F1949" s="436">
        <f t="shared" si="402"/>
        <v>45</v>
      </c>
      <c r="G1949" s="436">
        <f>VLOOKUP(C1949,'LICH THI'!C:AA,14,0)</f>
        <v>2</v>
      </c>
      <c r="H1949" s="436">
        <f t="shared" si="393"/>
        <v>1</v>
      </c>
      <c r="I1949" s="436" t="str">
        <f t="shared" si="394"/>
        <v>Vũ Tùng Lâm</v>
      </c>
      <c r="J1949" s="436"/>
      <c r="K1949" s="436">
        <f t="shared" si="395"/>
        <v>2</v>
      </c>
      <c r="L1949" s="436" t="str">
        <f t="shared" si="396"/>
        <v>DC1CB32x-DC-2</v>
      </c>
      <c r="M1949" s="436">
        <f t="shared" si="397"/>
        <v>32</v>
      </c>
      <c r="N1949" s="437">
        <f t="shared" si="403"/>
        <v>95</v>
      </c>
      <c r="O1949" s="437"/>
      <c r="P1949" s="430" t="str">
        <f t="shared" si="398"/>
        <v/>
      </c>
      <c r="U1949" s="177">
        <v>14</v>
      </c>
      <c r="V1949" s="177" t="s">
        <v>3175</v>
      </c>
      <c r="W1949" s="177" t="s">
        <v>3178</v>
      </c>
      <c r="X1949" s="177" t="s">
        <v>2884</v>
      </c>
      <c r="Y1949" s="177" t="s">
        <v>3179</v>
      </c>
      <c r="Z1949" s="177" t="s">
        <v>7916</v>
      </c>
      <c r="AA1949" s="525" t="s">
        <v>3180</v>
      </c>
      <c r="AB1949" s="399" t="str">
        <f t="shared" si="399"/>
        <v>DC1CB32x</v>
      </c>
      <c r="AC1949" s="399" t="str">
        <f t="shared" si="400"/>
        <v>DC1CB32x-DC</v>
      </c>
      <c r="AD1949" t="e">
        <f>Y1949&amp;"-"&amp;VLOOKUP(AC1949,'LICH THI'!C:AA,9,0)</f>
        <v>#N/A</v>
      </c>
      <c r="AE1949">
        <f t="shared" si="401"/>
        <v>1</v>
      </c>
    </row>
    <row r="1950" spans="1:31" x14ac:dyDescent="0.25">
      <c r="A1950" s="436" t="str">
        <f t="shared" si="391"/>
        <v>DC1CB32x-DC-32</v>
      </c>
      <c r="B1950" s="436">
        <f>COUNTIF(AC$4:AC1950,AC1950)</f>
        <v>32</v>
      </c>
      <c r="C1950" s="436" t="str">
        <f t="shared" si="392"/>
        <v>DC1CB32x-DC</v>
      </c>
      <c r="D1950" s="436">
        <f>VLOOKUP(C1950,'LICH THI'!C:AA,12,0)</f>
        <v>90</v>
      </c>
      <c r="E1950" s="436">
        <f>VLOOKUP(C1950,'LICH THI'!C:AA,13,0)</f>
        <v>45</v>
      </c>
      <c r="F1950" s="436">
        <f t="shared" si="402"/>
        <v>45</v>
      </c>
      <c r="G1950" s="436">
        <f>VLOOKUP(C1950,'LICH THI'!C:AA,14,0)</f>
        <v>2</v>
      </c>
      <c r="H1950" s="436">
        <f t="shared" si="393"/>
        <v>1</v>
      </c>
      <c r="I1950" s="436" t="str">
        <f t="shared" si="394"/>
        <v>Quách Thị Thùy Linh</v>
      </c>
      <c r="J1950" s="436"/>
      <c r="K1950" s="436">
        <f t="shared" si="395"/>
        <v>2</v>
      </c>
      <c r="L1950" s="436" t="str">
        <f t="shared" si="396"/>
        <v>DC1CB32x-DC-2</v>
      </c>
      <c r="M1950" s="436">
        <f t="shared" si="397"/>
        <v>32</v>
      </c>
      <c r="N1950" s="437">
        <f t="shared" si="403"/>
        <v>51</v>
      </c>
      <c r="O1950" s="437"/>
      <c r="P1950" s="430" t="str">
        <f t="shared" si="398"/>
        <v/>
      </c>
      <c r="U1950" s="177">
        <v>77</v>
      </c>
      <c r="V1950" s="177" t="s">
        <v>2642</v>
      </c>
      <c r="W1950" s="177" t="s">
        <v>3693</v>
      </c>
      <c r="X1950" s="177" t="s">
        <v>2670</v>
      </c>
      <c r="Y1950" s="177" t="s">
        <v>3694</v>
      </c>
      <c r="Z1950" s="177" t="s">
        <v>7916</v>
      </c>
      <c r="AA1950" s="525" t="s">
        <v>3695</v>
      </c>
      <c r="AB1950" s="399" t="str">
        <f t="shared" si="399"/>
        <v>DC1CB32x</v>
      </c>
      <c r="AC1950" s="399" t="str">
        <f t="shared" si="400"/>
        <v>DC1CB32x-DC</v>
      </c>
      <c r="AD1950" t="e">
        <f>Y1950&amp;"-"&amp;VLOOKUP(AC1950,'LICH THI'!C:AA,9,0)</f>
        <v>#N/A</v>
      </c>
      <c r="AE1950">
        <f t="shared" si="401"/>
        <v>1</v>
      </c>
    </row>
    <row r="1951" spans="1:31" x14ac:dyDescent="0.25">
      <c r="A1951" s="436" t="str">
        <f t="shared" si="391"/>
        <v>DC1CB32x-DC-33</v>
      </c>
      <c r="B1951" s="436">
        <f>COUNTIF(AC$4:AC1951,AC1951)</f>
        <v>33</v>
      </c>
      <c r="C1951" s="436" t="str">
        <f t="shared" si="392"/>
        <v>DC1CB32x-DC</v>
      </c>
      <c r="D1951" s="436">
        <f>VLOOKUP(C1951,'LICH THI'!C:AA,12,0)</f>
        <v>90</v>
      </c>
      <c r="E1951" s="436">
        <f>VLOOKUP(C1951,'LICH THI'!C:AA,13,0)</f>
        <v>45</v>
      </c>
      <c r="F1951" s="436">
        <f t="shared" si="402"/>
        <v>45</v>
      </c>
      <c r="G1951" s="436">
        <f>VLOOKUP(C1951,'LICH THI'!C:AA,14,0)</f>
        <v>2</v>
      </c>
      <c r="H1951" s="436">
        <f t="shared" si="393"/>
        <v>1</v>
      </c>
      <c r="I1951" s="436" t="str">
        <f t="shared" si="394"/>
        <v>Tạ Văn Linh</v>
      </c>
      <c r="J1951" s="436"/>
      <c r="K1951" s="436">
        <f t="shared" si="395"/>
        <v>2</v>
      </c>
      <c r="L1951" s="436" t="str">
        <f t="shared" si="396"/>
        <v>DC1CB32x-DC-2</v>
      </c>
      <c r="M1951" s="436">
        <f t="shared" si="397"/>
        <v>32</v>
      </c>
      <c r="N1951" s="437">
        <f t="shared" si="403"/>
        <v>52</v>
      </c>
      <c r="O1951" s="437"/>
      <c r="P1951" s="430" t="str">
        <f t="shared" si="398"/>
        <v/>
      </c>
      <c r="U1951" s="177">
        <v>44</v>
      </c>
      <c r="V1951" s="177" t="s">
        <v>2609</v>
      </c>
      <c r="W1951" s="177" t="s">
        <v>4184</v>
      </c>
      <c r="X1951" s="177" t="s">
        <v>2670</v>
      </c>
      <c r="Y1951" s="177" t="s">
        <v>4185</v>
      </c>
      <c r="Z1951" s="177" t="s">
        <v>7916</v>
      </c>
      <c r="AA1951" s="525" t="s">
        <v>4186</v>
      </c>
      <c r="AB1951" s="399" t="str">
        <f t="shared" si="399"/>
        <v>DC1CB32x</v>
      </c>
      <c r="AC1951" s="399" t="str">
        <f t="shared" si="400"/>
        <v>DC1CB32x-DC</v>
      </c>
      <c r="AD1951" t="e">
        <f>Y1951&amp;"-"&amp;VLOOKUP(AC1951,'LICH THI'!C:AA,9,0)</f>
        <v>#N/A</v>
      </c>
      <c r="AE1951">
        <f t="shared" si="401"/>
        <v>1</v>
      </c>
    </row>
    <row r="1952" spans="1:31" x14ac:dyDescent="0.25">
      <c r="A1952" s="436" t="str">
        <f t="shared" si="391"/>
        <v>DC1CB32x-DC-34</v>
      </c>
      <c r="B1952" s="436">
        <f>COUNTIF(AC$4:AC1952,AC1952)</f>
        <v>34</v>
      </c>
      <c r="C1952" s="436" t="str">
        <f t="shared" si="392"/>
        <v>DC1CB32x-DC</v>
      </c>
      <c r="D1952" s="436">
        <f>VLOOKUP(C1952,'LICH THI'!C:AA,12,0)</f>
        <v>90</v>
      </c>
      <c r="E1952" s="436">
        <f>VLOOKUP(C1952,'LICH THI'!C:AA,13,0)</f>
        <v>45</v>
      </c>
      <c r="F1952" s="436">
        <f t="shared" si="402"/>
        <v>45</v>
      </c>
      <c r="G1952" s="436">
        <f>VLOOKUP(C1952,'LICH THI'!C:AA,14,0)</f>
        <v>2</v>
      </c>
      <c r="H1952" s="436">
        <f t="shared" si="393"/>
        <v>1</v>
      </c>
      <c r="I1952" s="436" t="str">
        <f t="shared" si="394"/>
        <v>Đào Phi Long</v>
      </c>
      <c r="J1952" s="436"/>
      <c r="K1952" s="436">
        <f t="shared" si="395"/>
        <v>2</v>
      </c>
      <c r="L1952" s="436" t="str">
        <f t="shared" si="396"/>
        <v>DC1CB32x-DC-2</v>
      </c>
      <c r="M1952" s="436">
        <f t="shared" si="397"/>
        <v>32</v>
      </c>
      <c r="N1952" s="437">
        <f t="shared" si="403"/>
        <v>53</v>
      </c>
      <c r="O1952" s="437"/>
      <c r="P1952" s="430" t="str">
        <f t="shared" si="398"/>
        <v/>
      </c>
      <c r="U1952" s="177">
        <v>65</v>
      </c>
      <c r="V1952" s="177" t="s">
        <v>4208</v>
      </c>
      <c r="W1952" s="177" t="s">
        <v>4214</v>
      </c>
      <c r="X1952" s="177" t="s">
        <v>2765</v>
      </c>
      <c r="Y1952" s="177" t="s">
        <v>4215</v>
      </c>
      <c r="Z1952" s="177" t="s">
        <v>7916</v>
      </c>
      <c r="AA1952" s="525" t="s">
        <v>2793</v>
      </c>
      <c r="AB1952" s="399" t="str">
        <f t="shared" si="399"/>
        <v>DC1CB32x</v>
      </c>
      <c r="AC1952" s="399" t="str">
        <f t="shared" si="400"/>
        <v>DC1CB32x-DC</v>
      </c>
      <c r="AD1952" t="e">
        <f>Y1952&amp;"-"&amp;VLOOKUP(AC1952,'LICH THI'!C:AA,9,0)</f>
        <v>#N/A</v>
      </c>
      <c r="AE1952">
        <f t="shared" si="401"/>
        <v>1</v>
      </c>
    </row>
    <row r="1953" spans="1:31" x14ac:dyDescent="0.25">
      <c r="A1953" s="436" t="str">
        <f t="shared" si="391"/>
        <v>DC1CB32x-DC-35</v>
      </c>
      <c r="B1953" s="436">
        <f>COUNTIF(AC$4:AC1953,AC1953)</f>
        <v>35</v>
      </c>
      <c r="C1953" s="436" t="str">
        <f t="shared" si="392"/>
        <v>DC1CB32x-DC</v>
      </c>
      <c r="D1953" s="436">
        <f>VLOOKUP(C1953,'LICH THI'!C:AA,12,0)</f>
        <v>90</v>
      </c>
      <c r="E1953" s="436">
        <f>VLOOKUP(C1953,'LICH THI'!C:AA,13,0)</f>
        <v>45</v>
      </c>
      <c r="F1953" s="436">
        <f t="shared" si="402"/>
        <v>45</v>
      </c>
      <c r="G1953" s="436">
        <f>VLOOKUP(C1953,'LICH THI'!C:AA,14,0)</f>
        <v>2</v>
      </c>
      <c r="H1953" s="436">
        <f t="shared" si="393"/>
        <v>1</v>
      </c>
      <c r="I1953" s="436" t="str">
        <f t="shared" si="394"/>
        <v>Nguyễn Tư Long</v>
      </c>
      <c r="J1953" s="436"/>
      <c r="K1953" s="436">
        <f t="shared" si="395"/>
        <v>2</v>
      </c>
      <c r="L1953" s="436" t="str">
        <f t="shared" si="396"/>
        <v>DC1CB32x-DC-2</v>
      </c>
      <c r="M1953" s="436">
        <f t="shared" si="397"/>
        <v>32</v>
      </c>
      <c r="N1953" s="437">
        <f t="shared" si="403"/>
        <v>54</v>
      </c>
      <c r="O1953" s="437"/>
      <c r="P1953" s="430" t="str">
        <f t="shared" si="398"/>
        <v/>
      </c>
      <c r="U1953" s="177">
        <v>45</v>
      </c>
      <c r="V1953" s="177" t="s">
        <v>2609</v>
      </c>
      <c r="W1953" s="177" t="s">
        <v>4187</v>
      </c>
      <c r="X1953" s="177" t="s">
        <v>2765</v>
      </c>
      <c r="Y1953" s="177" t="s">
        <v>4188</v>
      </c>
      <c r="Z1953" s="177" t="s">
        <v>7916</v>
      </c>
      <c r="AA1953" s="525" t="s">
        <v>4189</v>
      </c>
      <c r="AB1953" s="399" t="str">
        <f t="shared" si="399"/>
        <v>DC1CB32x</v>
      </c>
      <c r="AC1953" s="399" t="str">
        <f t="shared" si="400"/>
        <v>DC1CB32x-DC</v>
      </c>
      <c r="AD1953" t="e">
        <f>Y1953&amp;"-"&amp;VLOOKUP(AC1953,'LICH THI'!C:AA,9,0)</f>
        <v>#N/A</v>
      </c>
      <c r="AE1953">
        <f t="shared" si="401"/>
        <v>1</v>
      </c>
    </row>
    <row r="1954" spans="1:31" x14ac:dyDescent="0.25">
      <c r="A1954" s="436" t="str">
        <f t="shared" si="391"/>
        <v>DC1CB32x-DC-36</v>
      </c>
      <c r="B1954" s="436">
        <f>COUNTIF(AC$4:AC1954,AC1954)</f>
        <v>36</v>
      </c>
      <c r="C1954" s="436" t="str">
        <f t="shared" si="392"/>
        <v>DC1CB32x-DC</v>
      </c>
      <c r="D1954" s="436">
        <f>VLOOKUP(C1954,'LICH THI'!C:AA,12,0)</f>
        <v>90</v>
      </c>
      <c r="E1954" s="436">
        <f>VLOOKUP(C1954,'LICH THI'!C:AA,13,0)</f>
        <v>45</v>
      </c>
      <c r="F1954" s="436">
        <f t="shared" si="402"/>
        <v>45</v>
      </c>
      <c r="G1954" s="436">
        <f>VLOOKUP(C1954,'LICH THI'!C:AA,14,0)</f>
        <v>2</v>
      </c>
      <c r="H1954" s="436">
        <f t="shared" si="393"/>
        <v>1</v>
      </c>
      <c r="I1954" s="436" t="str">
        <f t="shared" si="394"/>
        <v>Nguyễn Phan Lực</v>
      </c>
      <c r="J1954" s="436"/>
      <c r="K1954" s="436">
        <f t="shared" si="395"/>
        <v>2</v>
      </c>
      <c r="L1954" s="436" t="str">
        <f t="shared" si="396"/>
        <v>DC1CB32x-DC-2</v>
      </c>
      <c r="M1954" s="436">
        <f t="shared" si="397"/>
        <v>32</v>
      </c>
      <c r="N1954" s="437">
        <f t="shared" si="403"/>
        <v>55</v>
      </c>
      <c r="O1954" s="437"/>
      <c r="P1954" s="430" t="str">
        <f t="shared" si="398"/>
        <v/>
      </c>
      <c r="U1954" s="177">
        <v>85</v>
      </c>
      <c r="V1954" s="177" t="s">
        <v>3046</v>
      </c>
      <c r="W1954" s="177" t="s">
        <v>4252</v>
      </c>
      <c r="X1954" s="177" t="s">
        <v>4253</v>
      </c>
      <c r="Y1954" s="177" t="s">
        <v>4254</v>
      </c>
      <c r="Z1954" s="177" t="s">
        <v>7916</v>
      </c>
      <c r="AA1954" s="525" t="s">
        <v>2796</v>
      </c>
      <c r="AB1954" s="399" t="str">
        <f t="shared" si="399"/>
        <v>DC1CB32x</v>
      </c>
      <c r="AC1954" s="399" t="str">
        <f t="shared" si="400"/>
        <v>DC1CB32x-DC</v>
      </c>
      <c r="AD1954" t="e">
        <f>Y1954&amp;"-"&amp;VLOOKUP(AC1954,'LICH THI'!C:AA,9,0)</f>
        <v>#N/A</v>
      </c>
      <c r="AE1954">
        <f t="shared" si="401"/>
        <v>1</v>
      </c>
    </row>
    <row r="1955" spans="1:31" x14ac:dyDescent="0.25">
      <c r="A1955" s="436" t="str">
        <f t="shared" si="391"/>
        <v>DC1CB32x-DC-37</v>
      </c>
      <c r="B1955" s="436">
        <f>COUNTIF(AC$4:AC1955,AC1955)</f>
        <v>37</v>
      </c>
      <c r="C1955" s="436" t="str">
        <f t="shared" si="392"/>
        <v>DC1CB32x-DC</v>
      </c>
      <c r="D1955" s="436">
        <f>VLOOKUP(C1955,'LICH THI'!C:AA,12,0)</f>
        <v>90</v>
      </c>
      <c r="E1955" s="436">
        <f>VLOOKUP(C1955,'LICH THI'!C:AA,13,0)</f>
        <v>45</v>
      </c>
      <c r="F1955" s="436">
        <f t="shared" si="402"/>
        <v>45</v>
      </c>
      <c r="G1955" s="436">
        <f>VLOOKUP(C1955,'LICH THI'!C:AA,14,0)</f>
        <v>2</v>
      </c>
      <c r="H1955" s="436">
        <f t="shared" si="393"/>
        <v>1</v>
      </c>
      <c r="I1955" s="436" t="str">
        <f t="shared" si="394"/>
        <v>Hà Văn Lượng</v>
      </c>
      <c r="J1955" s="436"/>
      <c r="K1955" s="436">
        <f t="shared" si="395"/>
        <v>2</v>
      </c>
      <c r="L1955" s="436" t="str">
        <f t="shared" si="396"/>
        <v>DC1CB32x-DC-2</v>
      </c>
      <c r="M1955" s="436">
        <f t="shared" si="397"/>
        <v>32</v>
      </c>
      <c r="N1955" s="437">
        <f t="shared" si="403"/>
        <v>56</v>
      </c>
      <c r="O1955" s="437"/>
      <c r="P1955" s="430" t="str">
        <f t="shared" si="398"/>
        <v/>
      </c>
      <c r="U1955" s="177">
        <v>15</v>
      </c>
      <c r="V1955" s="177" t="s">
        <v>3175</v>
      </c>
      <c r="W1955" s="177" t="s">
        <v>3181</v>
      </c>
      <c r="X1955" s="177" t="s">
        <v>2810</v>
      </c>
      <c r="Y1955" s="177" t="s">
        <v>3182</v>
      </c>
      <c r="Z1955" s="177" t="s">
        <v>7916</v>
      </c>
      <c r="AA1955" s="525" t="s">
        <v>3183</v>
      </c>
      <c r="AB1955" s="399" t="str">
        <f t="shared" si="399"/>
        <v>DC1CB32x</v>
      </c>
      <c r="AC1955" s="399" t="str">
        <f t="shared" si="400"/>
        <v>DC1CB32x-DC</v>
      </c>
      <c r="AD1955" t="e">
        <f>Y1955&amp;"-"&amp;VLOOKUP(AC1955,'LICH THI'!C:AA,9,0)</f>
        <v>#N/A</v>
      </c>
      <c r="AE1955">
        <f t="shared" si="401"/>
        <v>1</v>
      </c>
    </row>
    <row r="1956" spans="1:31" x14ac:dyDescent="0.25">
      <c r="A1956" s="436" t="str">
        <f t="shared" si="391"/>
        <v>DC1CB32x-DC-38</v>
      </c>
      <c r="B1956" s="436">
        <f>COUNTIF(AC$4:AC1956,AC1956)</f>
        <v>38</v>
      </c>
      <c r="C1956" s="436" t="str">
        <f t="shared" si="392"/>
        <v>DC1CB32x-DC</v>
      </c>
      <c r="D1956" s="436">
        <f>VLOOKUP(C1956,'LICH THI'!C:AA,12,0)</f>
        <v>90</v>
      </c>
      <c r="E1956" s="436">
        <f>VLOOKUP(C1956,'LICH THI'!C:AA,13,0)</f>
        <v>45</v>
      </c>
      <c r="F1956" s="436">
        <f t="shared" si="402"/>
        <v>45</v>
      </c>
      <c r="G1956" s="436">
        <f>VLOOKUP(C1956,'LICH THI'!C:AA,14,0)</f>
        <v>2</v>
      </c>
      <c r="H1956" s="436">
        <f t="shared" si="393"/>
        <v>1</v>
      </c>
      <c r="I1956" s="436" t="str">
        <f t="shared" si="394"/>
        <v>Đặng Quang Mạnh</v>
      </c>
      <c r="J1956" s="436"/>
      <c r="K1956" s="436">
        <f t="shared" si="395"/>
        <v>2</v>
      </c>
      <c r="L1956" s="436" t="str">
        <f t="shared" si="396"/>
        <v>DC1CB32x-DC-2</v>
      </c>
      <c r="M1956" s="436">
        <f t="shared" si="397"/>
        <v>32</v>
      </c>
      <c r="N1956" s="437">
        <f t="shared" si="403"/>
        <v>57</v>
      </c>
      <c r="O1956" s="437"/>
      <c r="P1956" s="430" t="str">
        <f t="shared" si="398"/>
        <v/>
      </c>
      <c r="U1956" s="177">
        <v>86</v>
      </c>
      <c r="V1956" s="177" t="s">
        <v>3046</v>
      </c>
      <c r="W1956" s="177" t="s">
        <v>4255</v>
      </c>
      <c r="X1956" s="177" t="s">
        <v>2930</v>
      </c>
      <c r="Y1956" s="177" t="s">
        <v>4256</v>
      </c>
      <c r="Z1956" s="177" t="s">
        <v>7916</v>
      </c>
      <c r="AA1956" s="525" t="s">
        <v>4257</v>
      </c>
      <c r="AB1956" s="399" t="str">
        <f t="shared" si="399"/>
        <v>DC1CB32x</v>
      </c>
      <c r="AC1956" s="399" t="str">
        <f t="shared" si="400"/>
        <v>DC1CB32x-DC</v>
      </c>
      <c r="AD1956" t="e">
        <f>Y1956&amp;"-"&amp;VLOOKUP(AC1956,'LICH THI'!C:AA,9,0)</f>
        <v>#N/A</v>
      </c>
      <c r="AE1956">
        <f t="shared" si="401"/>
        <v>1</v>
      </c>
    </row>
    <row r="1957" spans="1:31" x14ac:dyDescent="0.25">
      <c r="A1957" s="436" t="str">
        <f t="shared" si="391"/>
        <v>DC1CB32x-DC-39</v>
      </c>
      <c r="B1957" s="436">
        <f>COUNTIF(AC$4:AC1957,AC1957)</f>
        <v>39</v>
      </c>
      <c r="C1957" s="436" t="str">
        <f t="shared" si="392"/>
        <v>DC1CB32x-DC</v>
      </c>
      <c r="D1957" s="436">
        <f>VLOOKUP(C1957,'LICH THI'!C:AA,12,0)</f>
        <v>90</v>
      </c>
      <c r="E1957" s="436">
        <f>VLOOKUP(C1957,'LICH THI'!C:AA,13,0)</f>
        <v>45</v>
      </c>
      <c r="F1957" s="436">
        <f t="shared" si="402"/>
        <v>45</v>
      </c>
      <c r="G1957" s="436">
        <f>VLOOKUP(C1957,'LICH THI'!C:AA,14,0)</f>
        <v>2</v>
      </c>
      <c r="H1957" s="436">
        <f t="shared" si="393"/>
        <v>1</v>
      </c>
      <c r="I1957" s="436" t="str">
        <f t="shared" si="394"/>
        <v>Nguyễn Đức Mạnh</v>
      </c>
      <c r="J1957" s="436"/>
      <c r="K1957" s="436">
        <f t="shared" si="395"/>
        <v>2</v>
      </c>
      <c r="L1957" s="436" t="str">
        <f t="shared" si="396"/>
        <v>DC1CB32x-DC-2</v>
      </c>
      <c r="M1957" s="436">
        <f t="shared" si="397"/>
        <v>32</v>
      </c>
      <c r="N1957" s="437">
        <f t="shared" si="403"/>
        <v>58</v>
      </c>
      <c r="O1957" s="437"/>
      <c r="P1957" s="430" t="str">
        <f t="shared" si="398"/>
        <v/>
      </c>
      <c r="U1957" s="177">
        <v>72</v>
      </c>
      <c r="V1957" s="177" t="s">
        <v>2614</v>
      </c>
      <c r="W1957" s="177" t="s">
        <v>3103</v>
      </c>
      <c r="X1957" s="177" t="s">
        <v>2930</v>
      </c>
      <c r="Y1957" s="177" t="s">
        <v>4229</v>
      </c>
      <c r="Z1957" s="177" t="s">
        <v>7916</v>
      </c>
      <c r="AA1957" s="525" t="s">
        <v>4230</v>
      </c>
      <c r="AB1957" s="399" t="str">
        <f t="shared" si="399"/>
        <v>DC1CB32x</v>
      </c>
      <c r="AC1957" s="399" t="str">
        <f t="shared" si="400"/>
        <v>DC1CB32x-DC</v>
      </c>
      <c r="AD1957" t="e">
        <f>Y1957&amp;"-"&amp;VLOOKUP(AC1957,'LICH THI'!C:AA,9,0)</f>
        <v>#N/A</v>
      </c>
      <c r="AE1957">
        <f t="shared" si="401"/>
        <v>1</v>
      </c>
    </row>
    <row r="1958" spans="1:31" x14ac:dyDescent="0.25">
      <c r="A1958" s="436" t="str">
        <f t="shared" si="391"/>
        <v>DC1CB32x-DC-40</v>
      </c>
      <c r="B1958" s="436">
        <f>COUNTIF(AC$4:AC1958,AC1958)</f>
        <v>40</v>
      </c>
      <c r="C1958" s="436" t="str">
        <f t="shared" si="392"/>
        <v>DC1CB32x-DC</v>
      </c>
      <c r="D1958" s="436">
        <f>VLOOKUP(C1958,'LICH THI'!C:AA,12,0)</f>
        <v>90</v>
      </c>
      <c r="E1958" s="436">
        <f>VLOOKUP(C1958,'LICH THI'!C:AA,13,0)</f>
        <v>45</v>
      </c>
      <c r="F1958" s="436">
        <f t="shared" si="402"/>
        <v>45</v>
      </c>
      <c r="G1958" s="436">
        <f>VLOOKUP(C1958,'LICH THI'!C:AA,14,0)</f>
        <v>2</v>
      </c>
      <c r="H1958" s="436">
        <f t="shared" si="393"/>
        <v>1</v>
      </c>
      <c r="I1958" s="436" t="str">
        <f t="shared" si="394"/>
        <v>Trần Đức Mạnh</v>
      </c>
      <c r="J1958" s="436"/>
      <c r="K1958" s="436">
        <f t="shared" si="395"/>
        <v>2</v>
      </c>
      <c r="L1958" s="436" t="str">
        <f t="shared" si="396"/>
        <v>DC1CB32x-DC-2</v>
      </c>
      <c r="M1958" s="436">
        <f t="shared" si="397"/>
        <v>32</v>
      </c>
      <c r="N1958" s="437">
        <f t="shared" si="403"/>
        <v>59</v>
      </c>
      <c r="O1958" s="437"/>
      <c r="P1958" s="430" t="str">
        <f t="shared" si="398"/>
        <v/>
      </c>
      <c r="U1958" s="177">
        <v>16</v>
      </c>
      <c r="V1958" s="177" t="s">
        <v>3175</v>
      </c>
      <c r="W1958" s="177" t="s">
        <v>3184</v>
      </c>
      <c r="X1958" s="177" t="s">
        <v>2930</v>
      </c>
      <c r="Y1958" s="177" t="s">
        <v>3185</v>
      </c>
      <c r="Z1958" s="177" t="s">
        <v>7916</v>
      </c>
      <c r="AA1958" s="525" t="s">
        <v>3186</v>
      </c>
      <c r="AB1958" s="399" t="str">
        <f t="shared" si="399"/>
        <v>DC1CB32x</v>
      </c>
      <c r="AC1958" s="399" t="str">
        <f t="shared" si="400"/>
        <v>DC1CB32x-DC</v>
      </c>
      <c r="AD1958" t="e">
        <f>Y1958&amp;"-"&amp;VLOOKUP(AC1958,'LICH THI'!C:AA,9,0)</f>
        <v>#N/A</v>
      </c>
      <c r="AE1958">
        <f t="shared" si="401"/>
        <v>1</v>
      </c>
    </row>
    <row r="1959" spans="1:31" x14ac:dyDescent="0.25">
      <c r="A1959" s="436" t="str">
        <f t="shared" si="391"/>
        <v>DC1CB32x-DC-41</v>
      </c>
      <c r="B1959" s="436">
        <f>COUNTIF(AC$4:AC1959,AC1959)</f>
        <v>41</v>
      </c>
      <c r="C1959" s="436" t="str">
        <f t="shared" si="392"/>
        <v>DC1CB32x-DC</v>
      </c>
      <c r="D1959" s="436">
        <f>VLOOKUP(C1959,'LICH THI'!C:AA,12,0)</f>
        <v>90</v>
      </c>
      <c r="E1959" s="436">
        <f>VLOOKUP(C1959,'LICH THI'!C:AA,13,0)</f>
        <v>45</v>
      </c>
      <c r="F1959" s="436">
        <f t="shared" si="402"/>
        <v>45</v>
      </c>
      <c r="G1959" s="436">
        <f>VLOOKUP(C1959,'LICH THI'!C:AA,14,0)</f>
        <v>2</v>
      </c>
      <c r="H1959" s="436">
        <f t="shared" si="393"/>
        <v>1</v>
      </c>
      <c r="I1959" s="436" t="str">
        <f t="shared" si="394"/>
        <v>Đoàn Ngọc Minh</v>
      </c>
      <c r="J1959" s="436"/>
      <c r="K1959" s="436">
        <f t="shared" si="395"/>
        <v>2</v>
      </c>
      <c r="L1959" s="436" t="str">
        <f t="shared" si="396"/>
        <v>DC1CB32x-DC-2</v>
      </c>
      <c r="M1959" s="436">
        <f t="shared" si="397"/>
        <v>32</v>
      </c>
      <c r="N1959" s="437">
        <f t="shared" si="403"/>
        <v>60</v>
      </c>
      <c r="O1959" s="437"/>
      <c r="P1959" s="430" t="str">
        <f t="shared" si="398"/>
        <v/>
      </c>
      <c r="U1959" s="177">
        <v>17</v>
      </c>
      <c r="V1959" s="177" t="s">
        <v>3175</v>
      </c>
      <c r="W1959" s="177" t="s">
        <v>4152</v>
      </c>
      <c r="X1959" s="177" t="s">
        <v>2713</v>
      </c>
      <c r="Y1959" s="177" t="s">
        <v>4153</v>
      </c>
      <c r="Z1959" s="177" t="s">
        <v>7916</v>
      </c>
      <c r="AA1959" s="525" t="s">
        <v>4154</v>
      </c>
      <c r="AB1959" s="399" t="str">
        <f t="shared" si="399"/>
        <v>DC1CB32x</v>
      </c>
      <c r="AC1959" s="399" t="str">
        <f t="shared" si="400"/>
        <v>DC1CB32x-DC</v>
      </c>
      <c r="AD1959" t="e">
        <f>Y1959&amp;"-"&amp;VLOOKUP(AC1959,'LICH THI'!C:AA,9,0)</f>
        <v>#N/A</v>
      </c>
      <c r="AE1959">
        <f t="shared" si="401"/>
        <v>1</v>
      </c>
    </row>
    <row r="1960" spans="1:31" x14ac:dyDescent="0.25">
      <c r="A1960" s="436" t="str">
        <f t="shared" si="391"/>
        <v>DC1CB32x-DC-42</v>
      </c>
      <c r="B1960" s="436">
        <f>COUNTIF(AC$4:AC1960,AC1960)</f>
        <v>42</v>
      </c>
      <c r="C1960" s="436" t="str">
        <f t="shared" si="392"/>
        <v>DC1CB32x-DC</v>
      </c>
      <c r="D1960" s="436">
        <f>VLOOKUP(C1960,'LICH THI'!C:AA,12,0)</f>
        <v>90</v>
      </c>
      <c r="E1960" s="436">
        <f>VLOOKUP(C1960,'LICH THI'!C:AA,13,0)</f>
        <v>45</v>
      </c>
      <c r="F1960" s="436">
        <f t="shared" si="402"/>
        <v>45</v>
      </c>
      <c r="G1960" s="436">
        <f>VLOOKUP(C1960,'LICH THI'!C:AA,14,0)</f>
        <v>2</v>
      </c>
      <c r="H1960" s="436">
        <f t="shared" si="393"/>
        <v>1</v>
      </c>
      <c r="I1960" s="436" t="str">
        <f t="shared" si="394"/>
        <v>Hồ Quang Minh</v>
      </c>
      <c r="J1960" s="436"/>
      <c r="K1960" s="436">
        <f t="shared" si="395"/>
        <v>2</v>
      </c>
      <c r="L1960" s="436" t="str">
        <f t="shared" si="396"/>
        <v>DC1CB32x-DC-2</v>
      </c>
      <c r="M1960" s="436">
        <f t="shared" si="397"/>
        <v>32</v>
      </c>
      <c r="N1960" s="437">
        <f t="shared" si="403"/>
        <v>61</v>
      </c>
      <c r="O1960" s="437"/>
      <c r="P1960" s="430" t="str">
        <f t="shared" si="398"/>
        <v/>
      </c>
      <c r="U1960" s="177">
        <v>18</v>
      </c>
      <c r="V1960" s="177" t="s">
        <v>3175</v>
      </c>
      <c r="W1960" s="177" t="s">
        <v>4155</v>
      </c>
      <c r="X1960" s="177" t="s">
        <v>2713</v>
      </c>
      <c r="Y1960" s="177" t="s">
        <v>4156</v>
      </c>
      <c r="Z1960" s="177" t="s">
        <v>7916</v>
      </c>
      <c r="AA1960" s="525" t="s">
        <v>3392</v>
      </c>
      <c r="AB1960" s="399" t="str">
        <f t="shared" si="399"/>
        <v>DC1CB32x</v>
      </c>
      <c r="AC1960" s="399" t="str">
        <f t="shared" si="400"/>
        <v>DC1CB32x-DC</v>
      </c>
      <c r="AD1960" t="e">
        <f>Y1960&amp;"-"&amp;VLOOKUP(AC1960,'LICH THI'!C:AA,9,0)</f>
        <v>#N/A</v>
      </c>
      <c r="AE1960">
        <f t="shared" si="401"/>
        <v>1</v>
      </c>
    </row>
    <row r="1961" spans="1:31" x14ac:dyDescent="0.25">
      <c r="A1961" s="436" t="str">
        <f t="shared" si="391"/>
        <v>DC1CB32x-DC-43</v>
      </c>
      <c r="B1961" s="436">
        <f>COUNTIF(AC$4:AC1961,AC1961)</f>
        <v>43</v>
      </c>
      <c r="C1961" s="436" t="str">
        <f t="shared" si="392"/>
        <v>DC1CB32x-DC</v>
      </c>
      <c r="D1961" s="436">
        <f>VLOOKUP(C1961,'LICH THI'!C:AA,12,0)</f>
        <v>90</v>
      </c>
      <c r="E1961" s="436">
        <f>VLOOKUP(C1961,'LICH THI'!C:AA,13,0)</f>
        <v>45</v>
      </c>
      <c r="F1961" s="436">
        <f t="shared" si="402"/>
        <v>45</v>
      </c>
      <c r="G1961" s="436">
        <f>VLOOKUP(C1961,'LICH THI'!C:AA,14,0)</f>
        <v>2</v>
      </c>
      <c r="H1961" s="436">
        <f t="shared" si="393"/>
        <v>1</v>
      </c>
      <c r="I1961" s="436" t="str">
        <f t="shared" si="394"/>
        <v>Nguyễn Thị Hồng Minh</v>
      </c>
      <c r="J1961" s="436"/>
      <c r="K1961" s="436">
        <f t="shared" si="395"/>
        <v>2</v>
      </c>
      <c r="L1961" s="436" t="str">
        <f t="shared" si="396"/>
        <v>DC1CB32x-DC-2</v>
      </c>
      <c r="M1961" s="436">
        <f t="shared" si="397"/>
        <v>32</v>
      </c>
      <c r="N1961" s="437">
        <f t="shared" si="403"/>
        <v>62</v>
      </c>
      <c r="O1961" s="437"/>
      <c r="P1961" s="430" t="str">
        <f t="shared" si="398"/>
        <v/>
      </c>
      <c r="U1961" s="177">
        <v>87</v>
      </c>
      <c r="V1961" s="177" t="s">
        <v>3046</v>
      </c>
      <c r="W1961" s="177" t="s">
        <v>2648</v>
      </c>
      <c r="X1961" s="177" t="s">
        <v>2713</v>
      </c>
      <c r="Y1961" s="177" t="s">
        <v>3061</v>
      </c>
      <c r="Z1961" s="177" t="s">
        <v>7916</v>
      </c>
      <c r="AA1961" s="525" t="s">
        <v>3062</v>
      </c>
      <c r="AB1961" s="399" t="str">
        <f t="shared" si="399"/>
        <v>DC1CB32x</v>
      </c>
      <c r="AC1961" s="399" t="str">
        <f t="shared" si="400"/>
        <v>DC1CB32x-DC</v>
      </c>
      <c r="AD1961" t="e">
        <f>Y1961&amp;"-"&amp;VLOOKUP(AC1961,'LICH THI'!C:AA,9,0)</f>
        <v>#N/A</v>
      </c>
      <c r="AE1961">
        <f t="shared" si="401"/>
        <v>1</v>
      </c>
    </row>
    <row r="1962" spans="1:31" x14ac:dyDescent="0.25">
      <c r="A1962" s="436" t="str">
        <f t="shared" si="391"/>
        <v>DC1CB32x-DC-44</v>
      </c>
      <c r="B1962" s="436">
        <f>COUNTIF(AC$4:AC1962,AC1962)</f>
        <v>44</v>
      </c>
      <c r="C1962" s="436" t="str">
        <f t="shared" si="392"/>
        <v>DC1CB32x-DC</v>
      </c>
      <c r="D1962" s="436">
        <f>VLOOKUP(C1962,'LICH THI'!C:AA,12,0)</f>
        <v>90</v>
      </c>
      <c r="E1962" s="436">
        <f>VLOOKUP(C1962,'LICH THI'!C:AA,13,0)</f>
        <v>45</v>
      </c>
      <c r="F1962" s="436">
        <f t="shared" si="402"/>
        <v>45</v>
      </c>
      <c r="G1962" s="436">
        <f>VLOOKUP(C1962,'LICH THI'!C:AA,14,0)</f>
        <v>2</v>
      </c>
      <c r="H1962" s="436">
        <f t="shared" si="393"/>
        <v>1</v>
      </c>
      <c r="I1962" s="436" t="str">
        <f t="shared" si="394"/>
        <v>Nguyễn Văn Nam</v>
      </c>
      <c r="J1962" s="436"/>
      <c r="K1962" s="436">
        <f t="shared" si="395"/>
        <v>2</v>
      </c>
      <c r="L1962" s="436" t="str">
        <f t="shared" si="396"/>
        <v>DC1CB32x-DC-2</v>
      </c>
      <c r="M1962" s="436">
        <f t="shared" si="397"/>
        <v>32</v>
      </c>
      <c r="N1962" s="437">
        <f t="shared" si="403"/>
        <v>63</v>
      </c>
      <c r="O1962" s="437"/>
      <c r="P1962" s="430" t="str">
        <f t="shared" si="398"/>
        <v/>
      </c>
      <c r="U1962" s="177">
        <v>3</v>
      </c>
      <c r="V1962" s="177" t="s">
        <v>3102</v>
      </c>
      <c r="W1962" s="177" t="s">
        <v>2741</v>
      </c>
      <c r="X1962" s="177" t="s">
        <v>2773</v>
      </c>
      <c r="Y1962" s="177" t="s">
        <v>4141</v>
      </c>
      <c r="Z1962" s="177" t="s">
        <v>7916</v>
      </c>
      <c r="AA1962" s="525" t="s">
        <v>4142</v>
      </c>
      <c r="AB1962" s="399" t="str">
        <f t="shared" si="399"/>
        <v>DC1CB32x</v>
      </c>
      <c r="AC1962" s="399" t="str">
        <f t="shared" si="400"/>
        <v>DC1CB32x-DC</v>
      </c>
      <c r="AD1962" t="e">
        <f>Y1962&amp;"-"&amp;VLOOKUP(AC1962,'LICH THI'!C:AA,9,0)</f>
        <v>#N/A</v>
      </c>
      <c r="AE1962">
        <f t="shared" si="401"/>
        <v>1</v>
      </c>
    </row>
    <row r="1963" spans="1:31" x14ac:dyDescent="0.25">
      <c r="A1963" s="436" t="str">
        <f t="shared" si="391"/>
        <v>DC1CB32x-DC-45</v>
      </c>
      <c r="B1963" s="436">
        <f>COUNTIF(AC$4:AC1963,AC1963)</f>
        <v>45</v>
      </c>
      <c r="C1963" s="436" t="str">
        <f t="shared" si="392"/>
        <v>DC1CB32x-DC</v>
      </c>
      <c r="D1963" s="436">
        <f>VLOOKUP(C1963,'LICH THI'!C:AA,12,0)</f>
        <v>90</v>
      </c>
      <c r="E1963" s="436">
        <f>VLOOKUP(C1963,'LICH THI'!C:AA,13,0)</f>
        <v>45</v>
      </c>
      <c r="F1963" s="436">
        <f t="shared" si="402"/>
        <v>45</v>
      </c>
      <c r="G1963" s="436">
        <f>VLOOKUP(C1963,'LICH THI'!C:AA,14,0)</f>
        <v>2</v>
      </c>
      <c r="H1963" s="436">
        <f t="shared" si="393"/>
        <v>1</v>
      </c>
      <c r="I1963" s="436" t="str">
        <f t="shared" si="394"/>
        <v>Lại Văn Nghị</v>
      </c>
      <c r="J1963" s="436"/>
      <c r="K1963" s="436">
        <f t="shared" si="395"/>
        <v>2</v>
      </c>
      <c r="L1963" s="436" t="str">
        <f t="shared" si="396"/>
        <v>DC1CB32x-DC-2</v>
      </c>
      <c r="M1963" s="436">
        <f t="shared" si="397"/>
        <v>32</v>
      </c>
      <c r="N1963" s="437">
        <f t="shared" si="403"/>
        <v>64</v>
      </c>
      <c r="O1963" s="437"/>
      <c r="P1963" s="430" t="str">
        <f t="shared" si="398"/>
        <v/>
      </c>
      <c r="U1963" s="177">
        <v>4</v>
      </c>
      <c r="V1963" s="177" t="s">
        <v>3102</v>
      </c>
      <c r="W1963" s="177" t="s">
        <v>3140</v>
      </c>
      <c r="X1963" s="177" t="s">
        <v>3141</v>
      </c>
      <c r="Y1963" s="177" t="s">
        <v>3142</v>
      </c>
      <c r="Z1963" s="177" t="s">
        <v>7916</v>
      </c>
      <c r="AA1963" s="525" t="s">
        <v>3143</v>
      </c>
      <c r="AB1963" s="399" t="str">
        <f t="shared" si="399"/>
        <v>DC1CB32x</v>
      </c>
      <c r="AC1963" s="399" t="str">
        <f t="shared" si="400"/>
        <v>DC1CB32x-DC</v>
      </c>
      <c r="AD1963" t="e">
        <f>Y1963&amp;"-"&amp;VLOOKUP(AC1963,'LICH THI'!C:AA,9,0)</f>
        <v>#N/A</v>
      </c>
      <c r="AE1963">
        <f t="shared" si="401"/>
        <v>1</v>
      </c>
    </row>
    <row r="1964" spans="1:31" x14ac:dyDescent="0.25">
      <c r="A1964" s="436" t="str">
        <f t="shared" si="391"/>
        <v>DC1CB32x-DC-46</v>
      </c>
      <c r="B1964" s="436">
        <f>COUNTIF(AC$4:AC1964,AC1964)</f>
        <v>46</v>
      </c>
      <c r="C1964" s="436" t="str">
        <f t="shared" si="392"/>
        <v>DC1CB32x-DC</v>
      </c>
      <c r="D1964" s="436">
        <f>VLOOKUP(C1964,'LICH THI'!C:AA,12,0)</f>
        <v>90</v>
      </c>
      <c r="E1964" s="436">
        <f>VLOOKUP(C1964,'LICH THI'!C:AA,13,0)</f>
        <v>45</v>
      </c>
      <c r="F1964" s="436">
        <f t="shared" si="402"/>
        <v>45</v>
      </c>
      <c r="G1964" s="436">
        <f>VLOOKUP(C1964,'LICH THI'!C:AA,14,0)</f>
        <v>2</v>
      </c>
      <c r="H1964" s="436">
        <f t="shared" si="393"/>
        <v>2</v>
      </c>
      <c r="I1964" s="436" t="str">
        <f t="shared" si="394"/>
        <v>Trần Văn Nghĩa</v>
      </c>
      <c r="J1964" s="436"/>
      <c r="K1964" s="436">
        <f t="shared" si="395"/>
        <v>1</v>
      </c>
      <c r="L1964" s="436" t="str">
        <f t="shared" si="396"/>
        <v>DC1CB32x-DC-1</v>
      </c>
      <c r="M1964" s="436">
        <f t="shared" si="397"/>
        <v>32</v>
      </c>
      <c r="N1964" s="437">
        <f t="shared" si="403"/>
        <v>15</v>
      </c>
      <c r="O1964" s="437"/>
      <c r="P1964" s="430" t="str">
        <f t="shared" si="398"/>
        <v/>
      </c>
      <c r="U1964" s="177">
        <v>46</v>
      </c>
      <c r="V1964" s="177" t="s">
        <v>2609</v>
      </c>
      <c r="W1964" s="177" t="s">
        <v>2757</v>
      </c>
      <c r="X1964" s="177" t="s">
        <v>3626</v>
      </c>
      <c r="Y1964" s="177" t="s">
        <v>4190</v>
      </c>
      <c r="Z1964" s="177" t="s">
        <v>7916</v>
      </c>
      <c r="AA1964" s="525" t="s">
        <v>4191</v>
      </c>
      <c r="AB1964" s="399" t="str">
        <f t="shared" si="399"/>
        <v>DC1CB32x</v>
      </c>
      <c r="AC1964" s="399" t="str">
        <f t="shared" si="400"/>
        <v>DC1CB32x-DC</v>
      </c>
      <c r="AD1964" t="e">
        <f>Y1964&amp;"-"&amp;VLOOKUP(AC1964,'LICH THI'!C:AA,9,0)</f>
        <v>#N/A</v>
      </c>
      <c r="AE1964">
        <f t="shared" si="401"/>
        <v>1</v>
      </c>
    </row>
    <row r="1965" spans="1:31" x14ac:dyDescent="0.25">
      <c r="A1965" s="436" t="str">
        <f t="shared" si="391"/>
        <v>DC1CB32x-DC-47</v>
      </c>
      <c r="B1965" s="436">
        <f>COUNTIF(AC$4:AC1965,AC1965)</f>
        <v>47</v>
      </c>
      <c r="C1965" s="436" t="str">
        <f t="shared" si="392"/>
        <v>DC1CB32x-DC</v>
      </c>
      <c r="D1965" s="436">
        <f>VLOOKUP(C1965,'LICH THI'!C:AA,12,0)</f>
        <v>90</v>
      </c>
      <c r="E1965" s="436">
        <f>VLOOKUP(C1965,'LICH THI'!C:AA,13,0)</f>
        <v>45</v>
      </c>
      <c r="F1965" s="436">
        <f t="shared" si="402"/>
        <v>45</v>
      </c>
      <c r="G1965" s="436">
        <f>VLOOKUP(C1965,'LICH THI'!C:AA,14,0)</f>
        <v>2</v>
      </c>
      <c r="H1965" s="436">
        <f t="shared" si="393"/>
        <v>2</v>
      </c>
      <c r="I1965" s="436" t="str">
        <f t="shared" si="394"/>
        <v>Nguyễn Huy Ngọc</v>
      </c>
      <c r="J1965" s="436"/>
      <c r="K1965" s="436">
        <f t="shared" si="395"/>
        <v>1</v>
      </c>
      <c r="L1965" s="436" t="str">
        <f t="shared" si="396"/>
        <v>DC1CB32x-DC-1</v>
      </c>
      <c r="M1965" s="436">
        <f t="shared" si="397"/>
        <v>32</v>
      </c>
      <c r="N1965" s="437">
        <f t="shared" si="403"/>
        <v>16</v>
      </c>
      <c r="O1965" s="437"/>
      <c r="P1965" s="430" t="str">
        <f t="shared" si="398"/>
        <v/>
      </c>
      <c r="U1965" s="177">
        <v>5</v>
      </c>
      <c r="V1965" s="177" t="s">
        <v>3102</v>
      </c>
      <c r="W1965" s="177" t="s">
        <v>3144</v>
      </c>
      <c r="X1965" s="177" t="s">
        <v>3064</v>
      </c>
      <c r="Y1965" s="177" t="s">
        <v>3145</v>
      </c>
      <c r="Z1965" s="177" t="s">
        <v>7916</v>
      </c>
      <c r="AA1965" s="525" t="s">
        <v>3146</v>
      </c>
      <c r="AB1965" s="399" t="str">
        <f t="shared" si="399"/>
        <v>DC1CB32x</v>
      </c>
      <c r="AC1965" s="399" t="str">
        <f t="shared" si="400"/>
        <v>DC1CB32x-DC</v>
      </c>
      <c r="AD1965" t="e">
        <f>Y1965&amp;"-"&amp;VLOOKUP(AC1965,'LICH THI'!C:AA,9,0)</f>
        <v>#N/A</v>
      </c>
      <c r="AE1965">
        <f t="shared" si="401"/>
        <v>1</v>
      </c>
    </row>
    <row r="1966" spans="1:31" x14ac:dyDescent="0.25">
      <c r="A1966" s="436" t="str">
        <f t="shared" si="391"/>
        <v>DC1CB32x-DC-48</v>
      </c>
      <c r="B1966" s="436">
        <f>COUNTIF(AC$4:AC1966,AC1966)</f>
        <v>48</v>
      </c>
      <c r="C1966" s="436" t="str">
        <f t="shared" si="392"/>
        <v>DC1CB32x-DC</v>
      </c>
      <c r="D1966" s="436">
        <f>VLOOKUP(C1966,'LICH THI'!C:AA,12,0)</f>
        <v>90</v>
      </c>
      <c r="E1966" s="436">
        <f>VLOOKUP(C1966,'LICH THI'!C:AA,13,0)</f>
        <v>45</v>
      </c>
      <c r="F1966" s="436">
        <f t="shared" si="402"/>
        <v>45</v>
      </c>
      <c r="G1966" s="436">
        <f>VLOOKUP(C1966,'LICH THI'!C:AA,14,0)</f>
        <v>2</v>
      </c>
      <c r="H1966" s="436">
        <f t="shared" si="393"/>
        <v>2</v>
      </c>
      <c r="I1966" s="436" t="str">
        <f t="shared" si="394"/>
        <v>Bùi Văn Nho</v>
      </c>
      <c r="J1966" s="436"/>
      <c r="K1966" s="436">
        <f t="shared" si="395"/>
        <v>1</v>
      </c>
      <c r="L1966" s="436" t="str">
        <f t="shared" si="396"/>
        <v>DC1CB32x-DC-1</v>
      </c>
      <c r="M1966" s="436">
        <f t="shared" si="397"/>
        <v>32</v>
      </c>
      <c r="N1966" s="437">
        <f t="shared" si="403"/>
        <v>17</v>
      </c>
      <c r="O1966" s="437"/>
      <c r="P1966" s="430" t="str">
        <f t="shared" si="398"/>
        <v/>
      </c>
      <c r="U1966" s="177">
        <v>47</v>
      </c>
      <c r="V1966" s="177" t="s">
        <v>2609</v>
      </c>
      <c r="W1966" s="177" t="s">
        <v>2800</v>
      </c>
      <c r="X1966" s="177" t="s">
        <v>4192</v>
      </c>
      <c r="Y1966" s="177" t="s">
        <v>4193</v>
      </c>
      <c r="Z1966" s="177" t="s">
        <v>7916</v>
      </c>
      <c r="AA1966" s="525" t="s">
        <v>3701</v>
      </c>
      <c r="AB1966" s="399" t="str">
        <f t="shared" si="399"/>
        <v>DC1CB32x</v>
      </c>
      <c r="AC1966" s="399" t="str">
        <f t="shared" si="400"/>
        <v>DC1CB32x-DC</v>
      </c>
      <c r="AD1966" t="e">
        <f>Y1966&amp;"-"&amp;VLOOKUP(AC1966,'LICH THI'!C:AA,9,0)</f>
        <v>#N/A</v>
      </c>
      <c r="AE1966">
        <f t="shared" si="401"/>
        <v>1</v>
      </c>
    </row>
    <row r="1967" spans="1:31" x14ac:dyDescent="0.25">
      <c r="A1967" s="436" t="str">
        <f t="shared" si="391"/>
        <v>DC1CB32x-DC-49</v>
      </c>
      <c r="B1967" s="436">
        <f>COUNTIF(AC$4:AC1967,AC1967)</f>
        <v>49</v>
      </c>
      <c r="C1967" s="436" t="str">
        <f t="shared" si="392"/>
        <v>DC1CB32x-DC</v>
      </c>
      <c r="D1967" s="436">
        <f>VLOOKUP(C1967,'LICH THI'!C:AA,12,0)</f>
        <v>90</v>
      </c>
      <c r="E1967" s="436">
        <f>VLOOKUP(C1967,'LICH THI'!C:AA,13,0)</f>
        <v>45</v>
      </c>
      <c r="F1967" s="436">
        <f t="shared" si="402"/>
        <v>45</v>
      </c>
      <c r="G1967" s="436">
        <f>VLOOKUP(C1967,'LICH THI'!C:AA,14,0)</f>
        <v>2</v>
      </c>
      <c r="H1967" s="436">
        <f t="shared" si="393"/>
        <v>2</v>
      </c>
      <c r="I1967" s="436" t="str">
        <f t="shared" si="394"/>
        <v>Ngô Đức Phú</v>
      </c>
      <c r="J1967" s="436"/>
      <c r="K1967" s="436">
        <f t="shared" si="395"/>
        <v>1</v>
      </c>
      <c r="L1967" s="436" t="str">
        <f t="shared" si="396"/>
        <v>DC1CB32x-DC-1</v>
      </c>
      <c r="M1967" s="436">
        <f t="shared" si="397"/>
        <v>32</v>
      </c>
      <c r="N1967" s="437">
        <f t="shared" si="403"/>
        <v>18</v>
      </c>
      <c r="O1967" s="437"/>
      <c r="P1967" s="430" t="str">
        <f t="shared" si="398"/>
        <v/>
      </c>
      <c r="U1967" s="177">
        <v>78</v>
      </c>
      <c r="V1967" s="177" t="s">
        <v>2642</v>
      </c>
      <c r="W1967" s="177" t="s">
        <v>4239</v>
      </c>
      <c r="X1967" s="177" t="s">
        <v>3232</v>
      </c>
      <c r="Y1967" s="177" t="s">
        <v>4240</v>
      </c>
      <c r="Z1967" s="177" t="s">
        <v>7916</v>
      </c>
      <c r="AA1967" s="525" t="s">
        <v>3695</v>
      </c>
      <c r="AB1967" s="399" t="str">
        <f t="shared" si="399"/>
        <v>DC1CB32x</v>
      </c>
      <c r="AC1967" s="399" t="str">
        <f t="shared" si="400"/>
        <v>DC1CB32x-DC</v>
      </c>
      <c r="AD1967" t="e">
        <f>Y1967&amp;"-"&amp;VLOOKUP(AC1967,'LICH THI'!C:AA,9,0)</f>
        <v>#N/A</v>
      </c>
      <c r="AE1967">
        <f t="shared" si="401"/>
        <v>1</v>
      </c>
    </row>
    <row r="1968" spans="1:31" x14ac:dyDescent="0.25">
      <c r="A1968" s="436" t="str">
        <f t="shared" si="391"/>
        <v>DC1CB32x-DC-50</v>
      </c>
      <c r="B1968" s="436">
        <f>COUNTIF(AC$4:AC1968,AC1968)</f>
        <v>50</v>
      </c>
      <c r="C1968" s="436" t="str">
        <f t="shared" si="392"/>
        <v>DC1CB32x-DC</v>
      </c>
      <c r="D1968" s="436">
        <f>VLOOKUP(C1968,'LICH THI'!C:AA,12,0)</f>
        <v>90</v>
      </c>
      <c r="E1968" s="436">
        <f>VLOOKUP(C1968,'LICH THI'!C:AA,13,0)</f>
        <v>45</v>
      </c>
      <c r="F1968" s="436">
        <f t="shared" si="402"/>
        <v>45</v>
      </c>
      <c r="G1968" s="436">
        <f>VLOOKUP(C1968,'LICH THI'!C:AA,14,0)</f>
        <v>2</v>
      </c>
      <c r="H1968" s="436">
        <f t="shared" si="393"/>
        <v>2</v>
      </c>
      <c r="I1968" s="436" t="str">
        <f t="shared" si="394"/>
        <v>Trần Mạnh Quang</v>
      </c>
      <c r="J1968" s="436"/>
      <c r="K1968" s="436">
        <f t="shared" si="395"/>
        <v>1</v>
      </c>
      <c r="L1968" s="436" t="str">
        <f t="shared" si="396"/>
        <v>DC1CB32x-DC-1</v>
      </c>
      <c r="M1968" s="436">
        <f t="shared" si="397"/>
        <v>32</v>
      </c>
      <c r="N1968" s="437">
        <f t="shared" si="403"/>
        <v>19</v>
      </c>
      <c r="O1968" s="437"/>
      <c r="P1968" s="430" t="str">
        <f t="shared" si="398"/>
        <v/>
      </c>
      <c r="U1968" s="177">
        <v>19</v>
      </c>
      <c r="V1968" s="177" t="s">
        <v>3175</v>
      </c>
      <c r="W1968" s="177" t="s">
        <v>3187</v>
      </c>
      <c r="X1968" s="177" t="s">
        <v>3147</v>
      </c>
      <c r="Y1968" s="177" t="s">
        <v>3188</v>
      </c>
      <c r="Z1968" s="177" t="s">
        <v>7916</v>
      </c>
      <c r="AA1968" s="525" t="s">
        <v>2665</v>
      </c>
      <c r="AB1968" s="399" t="str">
        <f t="shared" si="399"/>
        <v>DC1CB32x</v>
      </c>
      <c r="AC1968" s="399" t="str">
        <f t="shared" si="400"/>
        <v>DC1CB32x-DC</v>
      </c>
      <c r="AD1968" t="e">
        <f>Y1968&amp;"-"&amp;VLOOKUP(AC1968,'LICH THI'!C:AA,9,0)</f>
        <v>#N/A</v>
      </c>
      <c r="AE1968">
        <f t="shared" si="401"/>
        <v>1</v>
      </c>
    </row>
    <row r="1969" spans="1:31" x14ac:dyDescent="0.25">
      <c r="A1969" s="436" t="str">
        <f t="shared" si="391"/>
        <v>DC1CB32x-DC-51</v>
      </c>
      <c r="B1969" s="436">
        <f>COUNTIF(AC$4:AC1969,AC1969)</f>
        <v>51</v>
      </c>
      <c r="C1969" s="436" t="str">
        <f t="shared" si="392"/>
        <v>DC1CB32x-DC</v>
      </c>
      <c r="D1969" s="436">
        <f>VLOOKUP(C1969,'LICH THI'!C:AA,12,0)</f>
        <v>90</v>
      </c>
      <c r="E1969" s="436">
        <f>VLOOKUP(C1969,'LICH THI'!C:AA,13,0)</f>
        <v>45</v>
      </c>
      <c r="F1969" s="436">
        <f t="shared" si="402"/>
        <v>45</v>
      </c>
      <c r="G1969" s="436">
        <f>VLOOKUP(C1969,'LICH THI'!C:AA,14,0)</f>
        <v>2</v>
      </c>
      <c r="H1969" s="436">
        <f t="shared" si="393"/>
        <v>2</v>
      </c>
      <c r="I1969" s="436" t="str">
        <f t="shared" si="394"/>
        <v>Vũ Văn Quang</v>
      </c>
      <c r="J1969" s="436"/>
      <c r="K1969" s="436">
        <f t="shared" si="395"/>
        <v>1</v>
      </c>
      <c r="L1969" s="436" t="str">
        <f t="shared" si="396"/>
        <v>DC1CB32x-DC-1</v>
      </c>
      <c r="M1969" s="436">
        <f t="shared" si="397"/>
        <v>32</v>
      </c>
      <c r="N1969" s="437">
        <f t="shared" si="403"/>
        <v>20</v>
      </c>
      <c r="O1969" s="437"/>
      <c r="P1969" s="430" t="str">
        <f t="shared" si="398"/>
        <v/>
      </c>
      <c r="U1969" s="177">
        <v>20</v>
      </c>
      <c r="V1969" s="177" t="s">
        <v>3175</v>
      </c>
      <c r="W1969" s="177" t="s">
        <v>2914</v>
      </c>
      <c r="X1969" s="177" t="s">
        <v>3147</v>
      </c>
      <c r="Y1969" s="177" t="s">
        <v>4157</v>
      </c>
      <c r="Z1969" s="177" t="s">
        <v>7916</v>
      </c>
      <c r="AA1969" s="525" t="s">
        <v>4158</v>
      </c>
      <c r="AB1969" s="399" t="str">
        <f t="shared" si="399"/>
        <v>DC1CB32x</v>
      </c>
      <c r="AC1969" s="399" t="str">
        <f t="shared" si="400"/>
        <v>DC1CB32x-DC</v>
      </c>
      <c r="AD1969" t="e">
        <f>Y1969&amp;"-"&amp;VLOOKUP(AC1969,'LICH THI'!C:AA,9,0)</f>
        <v>#N/A</v>
      </c>
      <c r="AE1969">
        <f t="shared" si="401"/>
        <v>1</v>
      </c>
    </row>
    <row r="1970" spans="1:31" x14ac:dyDescent="0.25">
      <c r="A1970" s="436" t="str">
        <f t="shared" si="391"/>
        <v>DC1CB32x-DC-52</v>
      </c>
      <c r="B1970" s="436">
        <f>COUNTIF(AC$4:AC1970,AC1970)</f>
        <v>52</v>
      </c>
      <c r="C1970" s="436" t="str">
        <f t="shared" si="392"/>
        <v>DC1CB32x-DC</v>
      </c>
      <c r="D1970" s="436">
        <f>VLOOKUP(C1970,'LICH THI'!C:AA,12,0)</f>
        <v>90</v>
      </c>
      <c r="E1970" s="436">
        <f>VLOOKUP(C1970,'LICH THI'!C:AA,13,0)</f>
        <v>45</v>
      </c>
      <c r="F1970" s="436">
        <f t="shared" si="402"/>
        <v>45</v>
      </c>
      <c r="G1970" s="436">
        <f>VLOOKUP(C1970,'LICH THI'!C:AA,14,0)</f>
        <v>2</v>
      </c>
      <c r="H1970" s="436">
        <f t="shared" si="393"/>
        <v>2</v>
      </c>
      <c r="I1970" s="436" t="str">
        <f t="shared" si="394"/>
        <v>Lê Hồng Quân</v>
      </c>
      <c r="J1970" s="436"/>
      <c r="K1970" s="436">
        <f t="shared" si="395"/>
        <v>1</v>
      </c>
      <c r="L1970" s="436" t="str">
        <f t="shared" si="396"/>
        <v>DC1CB32x-DC-1</v>
      </c>
      <c r="M1970" s="436">
        <f t="shared" si="397"/>
        <v>32</v>
      </c>
      <c r="N1970" s="437">
        <f t="shared" si="403"/>
        <v>21</v>
      </c>
      <c r="O1970" s="437"/>
      <c r="P1970" s="430" t="str">
        <f t="shared" si="398"/>
        <v/>
      </c>
      <c r="U1970" s="177">
        <v>21</v>
      </c>
      <c r="V1970" s="177" t="s">
        <v>3175</v>
      </c>
      <c r="W1970" s="177" t="s">
        <v>3189</v>
      </c>
      <c r="X1970" s="177" t="s">
        <v>2890</v>
      </c>
      <c r="Y1970" s="177" t="s">
        <v>3190</v>
      </c>
      <c r="Z1970" s="177" t="s">
        <v>7916</v>
      </c>
      <c r="AA1970" s="525" t="s">
        <v>3134</v>
      </c>
      <c r="AB1970" s="399" t="str">
        <f t="shared" si="399"/>
        <v>DC1CB32x</v>
      </c>
      <c r="AC1970" s="399" t="str">
        <f t="shared" si="400"/>
        <v>DC1CB32x-DC</v>
      </c>
      <c r="AD1970" t="e">
        <f>Y1970&amp;"-"&amp;VLOOKUP(AC1970,'LICH THI'!C:AA,9,0)</f>
        <v>#N/A</v>
      </c>
      <c r="AE1970">
        <f t="shared" si="401"/>
        <v>1</v>
      </c>
    </row>
    <row r="1971" spans="1:31" x14ac:dyDescent="0.25">
      <c r="A1971" s="436" t="str">
        <f t="shared" si="391"/>
        <v>DC1CB32x-DC-53</v>
      </c>
      <c r="B1971" s="436">
        <f>COUNTIF(AC$4:AC1971,AC1971)</f>
        <v>53</v>
      </c>
      <c r="C1971" s="436" t="str">
        <f t="shared" si="392"/>
        <v>DC1CB32x-DC</v>
      </c>
      <c r="D1971" s="436">
        <f>VLOOKUP(C1971,'LICH THI'!C:AA,12,0)</f>
        <v>90</v>
      </c>
      <c r="E1971" s="436">
        <f>VLOOKUP(C1971,'LICH THI'!C:AA,13,0)</f>
        <v>45</v>
      </c>
      <c r="F1971" s="436">
        <f t="shared" si="402"/>
        <v>45</v>
      </c>
      <c r="G1971" s="436">
        <f>VLOOKUP(C1971,'LICH THI'!C:AA,14,0)</f>
        <v>2</v>
      </c>
      <c r="H1971" s="436">
        <f t="shared" si="393"/>
        <v>2</v>
      </c>
      <c r="I1971" s="436" t="str">
        <f t="shared" si="394"/>
        <v>Nguyễn Mạnh Quân</v>
      </c>
      <c r="J1971" s="436"/>
      <c r="K1971" s="436">
        <f t="shared" si="395"/>
        <v>1</v>
      </c>
      <c r="L1971" s="436" t="str">
        <f t="shared" si="396"/>
        <v>DC1CB32x-DC-1</v>
      </c>
      <c r="M1971" s="436">
        <f t="shared" si="397"/>
        <v>32</v>
      </c>
      <c r="N1971" s="437">
        <f t="shared" si="403"/>
        <v>22</v>
      </c>
      <c r="O1971" s="437"/>
      <c r="P1971" s="430" t="str">
        <f t="shared" si="398"/>
        <v/>
      </c>
      <c r="U1971" s="177">
        <v>66</v>
      </c>
      <c r="V1971" s="177" t="s">
        <v>4208</v>
      </c>
      <c r="W1971" s="177" t="s">
        <v>2734</v>
      </c>
      <c r="X1971" s="177" t="s">
        <v>2890</v>
      </c>
      <c r="Y1971" s="177" t="s">
        <v>4216</v>
      </c>
      <c r="Z1971" s="177" t="s">
        <v>7916</v>
      </c>
      <c r="AA1971" s="525" t="s">
        <v>3842</v>
      </c>
      <c r="AB1971" s="399" t="str">
        <f t="shared" si="399"/>
        <v>DC1CB32x</v>
      </c>
      <c r="AC1971" s="399" t="str">
        <f t="shared" si="400"/>
        <v>DC1CB32x-DC</v>
      </c>
      <c r="AD1971" t="e">
        <f>Y1971&amp;"-"&amp;VLOOKUP(AC1971,'LICH THI'!C:AA,9,0)</f>
        <v>#N/A</v>
      </c>
      <c r="AE1971">
        <f t="shared" si="401"/>
        <v>1</v>
      </c>
    </row>
    <row r="1972" spans="1:31" x14ac:dyDescent="0.25">
      <c r="A1972" s="436" t="str">
        <f t="shared" si="391"/>
        <v>DC1CB32x-DC-54</v>
      </c>
      <c r="B1972" s="436">
        <f>COUNTIF(AC$4:AC1972,AC1972)</f>
        <v>54</v>
      </c>
      <c r="C1972" s="436" t="str">
        <f t="shared" si="392"/>
        <v>DC1CB32x-DC</v>
      </c>
      <c r="D1972" s="436">
        <f>VLOOKUP(C1972,'LICH THI'!C:AA,12,0)</f>
        <v>90</v>
      </c>
      <c r="E1972" s="436">
        <f>VLOOKUP(C1972,'LICH THI'!C:AA,13,0)</f>
        <v>45</v>
      </c>
      <c r="F1972" s="436">
        <f t="shared" si="402"/>
        <v>45</v>
      </c>
      <c r="G1972" s="436">
        <f>VLOOKUP(C1972,'LICH THI'!C:AA,14,0)</f>
        <v>2</v>
      </c>
      <c r="H1972" s="436">
        <f t="shared" si="393"/>
        <v>2</v>
      </c>
      <c r="I1972" s="436" t="str">
        <f t="shared" si="394"/>
        <v>Phạm Công Quyết</v>
      </c>
      <c r="J1972" s="436"/>
      <c r="K1972" s="436">
        <f t="shared" si="395"/>
        <v>1</v>
      </c>
      <c r="L1972" s="436" t="str">
        <f t="shared" si="396"/>
        <v>DC1CB32x-DC-1</v>
      </c>
      <c r="M1972" s="436">
        <f t="shared" si="397"/>
        <v>32</v>
      </c>
      <c r="N1972" s="437">
        <f t="shared" si="403"/>
        <v>23</v>
      </c>
      <c r="O1972" s="437"/>
      <c r="P1972" s="430" t="str">
        <f t="shared" si="398"/>
        <v/>
      </c>
      <c r="U1972" s="177">
        <v>33</v>
      </c>
      <c r="V1972" s="177" t="s">
        <v>3209</v>
      </c>
      <c r="W1972" s="177" t="s">
        <v>3645</v>
      </c>
      <c r="X1972" s="177" t="s">
        <v>3646</v>
      </c>
      <c r="Y1972" s="177" t="s">
        <v>3647</v>
      </c>
      <c r="Z1972" s="177" t="s">
        <v>7916</v>
      </c>
      <c r="AA1972" s="525" t="s">
        <v>2793</v>
      </c>
      <c r="AB1972" s="399" t="str">
        <f t="shared" si="399"/>
        <v>DC1CB32x</v>
      </c>
      <c r="AC1972" s="399" t="str">
        <f t="shared" si="400"/>
        <v>DC1CB32x-DC</v>
      </c>
      <c r="AD1972" t="e">
        <f>Y1972&amp;"-"&amp;VLOOKUP(AC1972,'LICH THI'!C:AA,9,0)</f>
        <v>#N/A</v>
      </c>
      <c r="AE1972">
        <f t="shared" si="401"/>
        <v>1</v>
      </c>
    </row>
    <row r="1973" spans="1:31" x14ac:dyDescent="0.25">
      <c r="A1973" s="436" t="str">
        <f t="shared" si="391"/>
        <v>DC1CB32x-DC-55</v>
      </c>
      <c r="B1973" s="436">
        <f>COUNTIF(AC$4:AC1973,AC1973)</f>
        <v>55</v>
      </c>
      <c r="C1973" s="436" t="str">
        <f t="shared" si="392"/>
        <v>DC1CB32x-DC</v>
      </c>
      <c r="D1973" s="436">
        <f>VLOOKUP(C1973,'LICH THI'!C:AA,12,0)</f>
        <v>90</v>
      </c>
      <c r="E1973" s="436">
        <f>VLOOKUP(C1973,'LICH THI'!C:AA,13,0)</f>
        <v>45</v>
      </c>
      <c r="F1973" s="436">
        <f t="shared" si="402"/>
        <v>45</v>
      </c>
      <c r="G1973" s="436">
        <f>VLOOKUP(C1973,'LICH THI'!C:AA,14,0)</f>
        <v>2</v>
      </c>
      <c r="H1973" s="436">
        <f t="shared" si="393"/>
        <v>2</v>
      </c>
      <c r="I1973" s="436" t="str">
        <f t="shared" si="394"/>
        <v>Nguyễn Như Quỳnh</v>
      </c>
      <c r="J1973" s="436"/>
      <c r="K1973" s="436">
        <f t="shared" si="395"/>
        <v>1</v>
      </c>
      <c r="L1973" s="436" t="str">
        <f t="shared" si="396"/>
        <v>DC1CB32x-DC-1</v>
      </c>
      <c r="M1973" s="436">
        <f t="shared" si="397"/>
        <v>32</v>
      </c>
      <c r="N1973" s="437">
        <f t="shared" si="403"/>
        <v>24</v>
      </c>
      <c r="O1973" s="437"/>
      <c r="P1973" s="430" t="str">
        <f t="shared" si="398"/>
        <v/>
      </c>
      <c r="U1973" s="177">
        <v>88</v>
      </c>
      <c r="V1973" s="177" t="s">
        <v>3046</v>
      </c>
      <c r="W1973" s="177" t="s">
        <v>2683</v>
      </c>
      <c r="X1973" s="177" t="s">
        <v>2684</v>
      </c>
      <c r="Y1973" s="177" t="s">
        <v>4258</v>
      </c>
      <c r="Z1973" s="177" t="s">
        <v>7916</v>
      </c>
      <c r="AA1973" s="525" t="s">
        <v>3701</v>
      </c>
      <c r="AB1973" s="399" t="str">
        <f t="shared" si="399"/>
        <v>DC1CB32x</v>
      </c>
      <c r="AC1973" s="399" t="str">
        <f t="shared" si="400"/>
        <v>DC1CB32x-DC</v>
      </c>
      <c r="AD1973" t="e">
        <f>Y1973&amp;"-"&amp;VLOOKUP(AC1973,'LICH THI'!C:AA,9,0)</f>
        <v>#N/A</v>
      </c>
      <c r="AE1973">
        <f t="shared" si="401"/>
        <v>1</v>
      </c>
    </row>
    <row r="1974" spans="1:31" x14ac:dyDescent="0.25">
      <c r="A1974" s="436" t="str">
        <f t="shared" si="391"/>
        <v>DC1CB32x-DC-56</v>
      </c>
      <c r="B1974" s="436">
        <f>COUNTIF(AC$4:AC1974,AC1974)</f>
        <v>56</v>
      </c>
      <c r="C1974" s="436" t="str">
        <f t="shared" si="392"/>
        <v>DC1CB32x-DC</v>
      </c>
      <c r="D1974" s="436">
        <f>VLOOKUP(C1974,'LICH THI'!C:AA,12,0)</f>
        <v>90</v>
      </c>
      <c r="E1974" s="436">
        <f>VLOOKUP(C1974,'LICH THI'!C:AA,13,0)</f>
        <v>45</v>
      </c>
      <c r="F1974" s="436">
        <f t="shared" si="402"/>
        <v>45</v>
      </c>
      <c r="G1974" s="436">
        <f>VLOOKUP(C1974,'LICH THI'!C:AA,14,0)</f>
        <v>2</v>
      </c>
      <c r="H1974" s="436">
        <f t="shared" si="393"/>
        <v>2</v>
      </c>
      <c r="I1974" s="436" t="str">
        <f t="shared" si="394"/>
        <v>Nguyễn Ngọc Sơn</v>
      </c>
      <c r="J1974" s="436"/>
      <c r="K1974" s="436">
        <f t="shared" si="395"/>
        <v>1</v>
      </c>
      <c r="L1974" s="436" t="str">
        <f t="shared" si="396"/>
        <v>DC1CB32x-DC-1</v>
      </c>
      <c r="M1974" s="436">
        <f t="shared" si="397"/>
        <v>32</v>
      </c>
      <c r="N1974" s="437">
        <f t="shared" si="403"/>
        <v>25</v>
      </c>
      <c r="O1974" s="437"/>
      <c r="P1974" s="430" t="str">
        <f t="shared" si="398"/>
        <v/>
      </c>
      <c r="U1974" s="177">
        <v>9</v>
      </c>
      <c r="V1974" s="177" t="s">
        <v>2603</v>
      </c>
      <c r="W1974" s="177" t="s">
        <v>2783</v>
      </c>
      <c r="X1974" s="177" t="s">
        <v>2688</v>
      </c>
      <c r="Y1974" s="177" t="s">
        <v>3672</v>
      </c>
      <c r="Z1974" s="177" t="s">
        <v>7916</v>
      </c>
      <c r="AA1974" s="525" t="s">
        <v>3673</v>
      </c>
      <c r="AB1974" s="399" t="str">
        <f t="shared" si="399"/>
        <v>DC1CB32x</v>
      </c>
      <c r="AC1974" s="399" t="str">
        <f t="shared" si="400"/>
        <v>DC1CB32x-DC</v>
      </c>
      <c r="AD1974" t="e">
        <f>Y1974&amp;"-"&amp;VLOOKUP(AC1974,'LICH THI'!C:AA,9,0)</f>
        <v>#N/A</v>
      </c>
      <c r="AE1974">
        <f t="shared" si="401"/>
        <v>1</v>
      </c>
    </row>
    <row r="1975" spans="1:31" x14ac:dyDescent="0.25">
      <c r="A1975" s="436" t="str">
        <f t="shared" si="391"/>
        <v>DC1CB32x-DC-57</v>
      </c>
      <c r="B1975" s="436">
        <f>COUNTIF(AC$4:AC1975,AC1975)</f>
        <v>57</v>
      </c>
      <c r="C1975" s="436" t="str">
        <f t="shared" si="392"/>
        <v>DC1CB32x-DC</v>
      </c>
      <c r="D1975" s="436">
        <f>VLOOKUP(C1975,'LICH THI'!C:AA,12,0)</f>
        <v>90</v>
      </c>
      <c r="E1975" s="436">
        <f>VLOOKUP(C1975,'LICH THI'!C:AA,13,0)</f>
        <v>45</v>
      </c>
      <c r="F1975" s="436">
        <f t="shared" si="402"/>
        <v>45</v>
      </c>
      <c r="G1975" s="436">
        <f>VLOOKUP(C1975,'LICH THI'!C:AA,14,0)</f>
        <v>2</v>
      </c>
      <c r="H1975" s="436">
        <f t="shared" si="393"/>
        <v>2</v>
      </c>
      <c r="I1975" s="436" t="str">
        <f t="shared" si="394"/>
        <v>Nguyễn Trung Sơn</v>
      </c>
      <c r="J1975" s="436"/>
      <c r="K1975" s="436">
        <f t="shared" si="395"/>
        <v>1</v>
      </c>
      <c r="L1975" s="436" t="str">
        <f t="shared" si="396"/>
        <v>DC1CB32x-DC-1</v>
      </c>
      <c r="M1975" s="436">
        <f t="shared" si="397"/>
        <v>32</v>
      </c>
      <c r="N1975" s="437">
        <f t="shared" si="403"/>
        <v>26</v>
      </c>
      <c r="O1975" s="437"/>
      <c r="P1975" s="430" t="str">
        <f t="shared" si="398"/>
        <v/>
      </c>
      <c r="U1975" s="177">
        <v>79</v>
      </c>
      <c r="V1975" s="177" t="s">
        <v>2642</v>
      </c>
      <c r="W1975" s="177" t="s">
        <v>2687</v>
      </c>
      <c r="X1975" s="177" t="s">
        <v>2688</v>
      </c>
      <c r="Y1975" s="177" t="s">
        <v>2689</v>
      </c>
      <c r="Z1975" s="177" t="s">
        <v>7916</v>
      </c>
      <c r="AA1975" s="525" t="s">
        <v>2641</v>
      </c>
      <c r="AB1975" s="399" t="str">
        <f t="shared" si="399"/>
        <v>DC1CB32x</v>
      </c>
      <c r="AC1975" s="399" t="str">
        <f t="shared" si="400"/>
        <v>DC1CB32x-DC</v>
      </c>
      <c r="AD1975" t="e">
        <f>Y1975&amp;"-"&amp;VLOOKUP(AC1975,'LICH THI'!C:AA,9,0)</f>
        <v>#N/A</v>
      </c>
      <c r="AE1975">
        <f t="shared" si="401"/>
        <v>1</v>
      </c>
    </row>
    <row r="1976" spans="1:31" x14ac:dyDescent="0.25">
      <c r="A1976" s="436" t="str">
        <f t="shared" si="391"/>
        <v>DC1CB32x-DC-58</v>
      </c>
      <c r="B1976" s="436">
        <f>COUNTIF(AC$4:AC1976,AC1976)</f>
        <v>58</v>
      </c>
      <c r="C1976" s="436" t="str">
        <f t="shared" si="392"/>
        <v>DC1CB32x-DC</v>
      </c>
      <c r="D1976" s="436">
        <f>VLOOKUP(C1976,'LICH THI'!C:AA,12,0)</f>
        <v>90</v>
      </c>
      <c r="E1976" s="436">
        <f>VLOOKUP(C1976,'LICH THI'!C:AA,13,0)</f>
        <v>45</v>
      </c>
      <c r="F1976" s="436">
        <f t="shared" si="402"/>
        <v>45</v>
      </c>
      <c r="G1976" s="436">
        <f>VLOOKUP(C1976,'LICH THI'!C:AA,14,0)</f>
        <v>2</v>
      </c>
      <c r="H1976" s="436">
        <f t="shared" si="393"/>
        <v>2</v>
      </c>
      <c r="I1976" s="436" t="str">
        <f t="shared" si="394"/>
        <v>Phạm Thành Sơn</v>
      </c>
      <c r="J1976" s="436"/>
      <c r="K1976" s="436">
        <f t="shared" si="395"/>
        <v>1</v>
      </c>
      <c r="L1976" s="436" t="str">
        <f t="shared" si="396"/>
        <v>DC1CB32x-DC-1</v>
      </c>
      <c r="M1976" s="436">
        <f t="shared" si="397"/>
        <v>32</v>
      </c>
      <c r="N1976" s="437">
        <f t="shared" si="403"/>
        <v>27</v>
      </c>
      <c r="O1976" s="437"/>
      <c r="P1976" s="430" t="str">
        <f t="shared" si="398"/>
        <v/>
      </c>
      <c r="U1976" s="177">
        <v>56</v>
      </c>
      <c r="V1976" s="177" t="s">
        <v>3229</v>
      </c>
      <c r="W1976" s="177" t="s">
        <v>3235</v>
      </c>
      <c r="X1976" s="177" t="s">
        <v>2688</v>
      </c>
      <c r="Y1976" s="177" t="s">
        <v>3236</v>
      </c>
      <c r="Z1976" s="177" t="s">
        <v>7916</v>
      </c>
      <c r="AA1976" s="525" t="s">
        <v>3237</v>
      </c>
      <c r="AB1976" s="399" t="str">
        <f t="shared" si="399"/>
        <v>DC1CB32x</v>
      </c>
      <c r="AC1976" s="399" t="str">
        <f t="shared" si="400"/>
        <v>DC1CB32x-DC</v>
      </c>
      <c r="AD1976" t="e">
        <f>Y1976&amp;"-"&amp;VLOOKUP(AC1976,'LICH THI'!C:AA,9,0)</f>
        <v>#N/A</v>
      </c>
      <c r="AE1976">
        <f t="shared" si="401"/>
        <v>1</v>
      </c>
    </row>
    <row r="1977" spans="1:31" x14ac:dyDescent="0.25">
      <c r="A1977" s="436" t="str">
        <f t="shared" si="391"/>
        <v>DC1CB32x-DC-59</v>
      </c>
      <c r="B1977" s="436">
        <f>COUNTIF(AC$4:AC1977,AC1977)</f>
        <v>59</v>
      </c>
      <c r="C1977" s="436" t="str">
        <f t="shared" si="392"/>
        <v>DC1CB32x-DC</v>
      </c>
      <c r="D1977" s="436">
        <f>VLOOKUP(C1977,'LICH THI'!C:AA,12,0)</f>
        <v>90</v>
      </c>
      <c r="E1977" s="436">
        <f>VLOOKUP(C1977,'LICH THI'!C:AA,13,0)</f>
        <v>45</v>
      </c>
      <c r="F1977" s="436">
        <f t="shared" si="402"/>
        <v>45</v>
      </c>
      <c r="G1977" s="436">
        <f>VLOOKUP(C1977,'LICH THI'!C:AA,14,0)</f>
        <v>2</v>
      </c>
      <c r="H1977" s="436">
        <f t="shared" si="393"/>
        <v>2</v>
      </c>
      <c r="I1977" s="436" t="str">
        <f t="shared" si="394"/>
        <v>Nguyễn Văn Tài</v>
      </c>
      <c r="J1977" s="436"/>
      <c r="K1977" s="436">
        <f t="shared" si="395"/>
        <v>1</v>
      </c>
      <c r="L1977" s="436" t="str">
        <f t="shared" si="396"/>
        <v>DC1CB32x-DC-1</v>
      </c>
      <c r="M1977" s="436">
        <f t="shared" si="397"/>
        <v>32</v>
      </c>
      <c r="N1977" s="437">
        <f t="shared" si="403"/>
        <v>28</v>
      </c>
      <c r="O1977" s="437"/>
      <c r="P1977" s="430" t="str">
        <f t="shared" si="398"/>
        <v/>
      </c>
      <c r="U1977" s="177">
        <v>48</v>
      </c>
      <c r="V1977" s="177" t="s">
        <v>2609</v>
      </c>
      <c r="W1977" s="177" t="s">
        <v>2741</v>
      </c>
      <c r="X1977" s="177" t="s">
        <v>3043</v>
      </c>
      <c r="Y1977" s="177" t="s">
        <v>4194</v>
      </c>
      <c r="Z1977" s="177" t="s">
        <v>7916</v>
      </c>
      <c r="AA1977" s="525" t="s">
        <v>3812</v>
      </c>
      <c r="AB1977" s="399" t="str">
        <f t="shared" si="399"/>
        <v>DC1CB32x</v>
      </c>
      <c r="AC1977" s="399" t="str">
        <f t="shared" si="400"/>
        <v>DC1CB32x-DC</v>
      </c>
      <c r="AD1977" t="e">
        <f>Y1977&amp;"-"&amp;VLOOKUP(AC1977,'LICH THI'!C:AA,9,0)</f>
        <v>#N/A</v>
      </c>
      <c r="AE1977">
        <f t="shared" si="401"/>
        <v>1</v>
      </c>
    </row>
    <row r="1978" spans="1:31" x14ac:dyDescent="0.25">
      <c r="A1978" s="436" t="str">
        <f t="shared" si="391"/>
        <v>DC1CB32x-DC-60</v>
      </c>
      <c r="B1978" s="436">
        <f>COUNTIF(AC$4:AC1978,AC1978)</f>
        <v>60</v>
      </c>
      <c r="C1978" s="436" t="str">
        <f t="shared" si="392"/>
        <v>DC1CB32x-DC</v>
      </c>
      <c r="D1978" s="436">
        <f>VLOOKUP(C1978,'LICH THI'!C:AA,12,0)</f>
        <v>90</v>
      </c>
      <c r="E1978" s="436">
        <f>VLOOKUP(C1978,'LICH THI'!C:AA,13,0)</f>
        <v>45</v>
      </c>
      <c r="F1978" s="436">
        <f t="shared" si="402"/>
        <v>45</v>
      </c>
      <c r="G1978" s="436">
        <f>VLOOKUP(C1978,'LICH THI'!C:AA,14,0)</f>
        <v>2</v>
      </c>
      <c r="H1978" s="436">
        <f t="shared" si="393"/>
        <v>2</v>
      </c>
      <c r="I1978" s="436" t="str">
        <f t="shared" si="394"/>
        <v>Phạm Văn Tài</v>
      </c>
      <c r="J1978" s="436"/>
      <c r="K1978" s="436">
        <f t="shared" si="395"/>
        <v>1</v>
      </c>
      <c r="L1978" s="436" t="str">
        <f t="shared" si="396"/>
        <v>DC1CB32x-DC-1</v>
      </c>
      <c r="M1978" s="436">
        <f t="shared" si="397"/>
        <v>32</v>
      </c>
      <c r="N1978" s="437">
        <f t="shared" si="403"/>
        <v>29</v>
      </c>
      <c r="O1978" s="437"/>
      <c r="P1978" s="430" t="str">
        <f t="shared" si="398"/>
        <v/>
      </c>
      <c r="U1978" s="177">
        <v>34</v>
      </c>
      <c r="V1978" s="177" t="s">
        <v>3209</v>
      </c>
      <c r="W1978" s="177" t="s">
        <v>2738</v>
      </c>
      <c r="X1978" s="177" t="s">
        <v>3043</v>
      </c>
      <c r="Y1978" s="177" t="s">
        <v>3947</v>
      </c>
      <c r="Z1978" s="177" t="s">
        <v>7916</v>
      </c>
      <c r="AA1978" s="525" t="s">
        <v>3948</v>
      </c>
      <c r="AB1978" s="399" t="str">
        <f t="shared" si="399"/>
        <v>DC1CB32x</v>
      </c>
      <c r="AC1978" s="399" t="str">
        <f t="shared" si="400"/>
        <v>DC1CB32x-DC</v>
      </c>
      <c r="AD1978" t="e">
        <f>Y1978&amp;"-"&amp;VLOOKUP(AC1978,'LICH THI'!C:AA,9,0)</f>
        <v>#N/A</v>
      </c>
      <c r="AE1978">
        <f t="shared" si="401"/>
        <v>1</v>
      </c>
    </row>
    <row r="1979" spans="1:31" x14ac:dyDescent="0.25">
      <c r="A1979" s="436" t="str">
        <f t="shared" si="391"/>
        <v>DC1CB32x-DC-61</v>
      </c>
      <c r="B1979" s="436">
        <f>COUNTIF(AC$4:AC1979,AC1979)</f>
        <v>61</v>
      </c>
      <c r="C1979" s="436" t="str">
        <f t="shared" si="392"/>
        <v>DC1CB32x-DC</v>
      </c>
      <c r="D1979" s="436">
        <f>VLOOKUP(C1979,'LICH THI'!C:AA,12,0)</f>
        <v>90</v>
      </c>
      <c r="E1979" s="436">
        <f>VLOOKUP(C1979,'LICH THI'!C:AA,13,0)</f>
        <v>45</v>
      </c>
      <c r="F1979" s="436">
        <f t="shared" si="402"/>
        <v>45</v>
      </c>
      <c r="G1979" s="436">
        <f>VLOOKUP(C1979,'LICH THI'!C:AA,14,0)</f>
        <v>2</v>
      </c>
      <c r="H1979" s="436">
        <f t="shared" si="393"/>
        <v>2</v>
      </c>
      <c r="I1979" s="436" t="str">
        <f t="shared" si="394"/>
        <v>Hoàng Ngọc Tân</v>
      </c>
      <c r="J1979" s="436"/>
      <c r="K1979" s="436">
        <f t="shared" si="395"/>
        <v>1</v>
      </c>
      <c r="L1979" s="436" t="str">
        <f t="shared" si="396"/>
        <v>DC1CB32x-DC-1</v>
      </c>
      <c r="M1979" s="436">
        <f t="shared" si="397"/>
        <v>32</v>
      </c>
      <c r="N1979" s="437">
        <f t="shared" si="403"/>
        <v>30</v>
      </c>
      <c r="O1979" s="437"/>
      <c r="P1979" s="430" t="str">
        <f t="shared" si="398"/>
        <v/>
      </c>
      <c r="U1979" s="177">
        <v>57</v>
      </c>
      <c r="V1979" s="177" t="s">
        <v>3229</v>
      </c>
      <c r="W1979" s="177" t="s">
        <v>3238</v>
      </c>
      <c r="X1979" s="177" t="s">
        <v>3239</v>
      </c>
      <c r="Y1979" s="177" t="s">
        <v>3240</v>
      </c>
      <c r="Z1979" s="177" t="s">
        <v>7916</v>
      </c>
      <c r="AA1979" s="525" t="s">
        <v>2974</v>
      </c>
      <c r="AB1979" s="399" t="str">
        <f t="shared" si="399"/>
        <v>DC1CB32x</v>
      </c>
      <c r="AC1979" s="399" t="str">
        <f t="shared" si="400"/>
        <v>DC1CB32x-DC</v>
      </c>
      <c r="AD1979" t="e">
        <f>Y1979&amp;"-"&amp;VLOOKUP(AC1979,'LICH THI'!C:AA,9,0)</f>
        <v>#N/A</v>
      </c>
      <c r="AE1979">
        <f t="shared" si="401"/>
        <v>1</v>
      </c>
    </row>
    <row r="1980" spans="1:31" x14ac:dyDescent="0.25">
      <c r="A1980" s="436" t="str">
        <f t="shared" si="391"/>
        <v>DC1CB32x-DC-62</v>
      </c>
      <c r="B1980" s="436">
        <f>COUNTIF(AC$4:AC1980,AC1980)</f>
        <v>62</v>
      </c>
      <c r="C1980" s="436" t="str">
        <f t="shared" si="392"/>
        <v>DC1CB32x-DC</v>
      </c>
      <c r="D1980" s="436">
        <f>VLOOKUP(C1980,'LICH THI'!C:AA,12,0)</f>
        <v>90</v>
      </c>
      <c r="E1980" s="436">
        <f>VLOOKUP(C1980,'LICH THI'!C:AA,13,0)</f>
        <v>45</v>
      </c>
      <c r="F1980" s="436">
        <f t="shared" si="402"/>
        <v>45</v>
      </c>
      <c r="G1980" s="436">
        <f>VLOOKUP(C1980,'LICH THI'!C:AA,14,0)</f>
        <v>2</v>
      </c>
      <c r="H1980" s="436">
        <f t="shared" si="393"/>
        <v>2</v>
      </c>
      <c r="I1980" s="436" t="str">
        <f t="shared" si="394"/>
        <v>Đỗ Trọng Tiến</v>
      </c>
      <c r="J1980" s="436"/>
      <c r="K1980" s="436">
        <f t="shared" si="395"/>
        <v>1</v>
      </c>
      <c r="L1980" s="436" t="str">
        <f t="shared" si="396"/>
        <v>DC1CB32x-DC-1</v>
      </c>
      <c r="M1980" s="436">
        <f t="shared" si="397"/>
        <v>32</v>
      </c>
      <c r="N1980" s="437">
        <f t="shared" si="403"/>
        <v>31</v>
      </c>
      <c r="O1980" s="437"/>
      <c r="P1980" s="430" t="str">
        <f t="shared" si="398"/>
        <v/>
      </c>
      <c r="U1980" s="177">
        <v>69</v>
      </c>
      <c r="V1980" s="177" t="s">
        <v>4208</v>
      </c>
      <c r="W1980" s="177" t="s">
        <v>4221</v>
      </c>
      <c r="X1980" s="177" t="s">
        <v>2992</v>
      </c>
      <c r="Y1980" s="177" t="s">
        <v>4222</v>
      </c>
      <c r="Z1980" s="177" t="s">
        <v>7916</v>
      </c>
      <c r="AA1980" s="525" t="s">
        <v>4223</v>
      </c>
      <c r="AB1980" s="399" t="str">
        <f t="shared" si="399"/>
        <v>DC1CB32x</v>
      </c>
      <c r="AC1980" s="399" t="str">
        <f t="shared" si="400"/>
        <v>DC1CB32x-DC</v>
      </c>
      <c r="AD1980" t="e">
        <f>Y1980&amp;"-"&amp;VLOOKUP(AC1980,'LICH THI'!C:AA,9,0)</f>
        <v>#N/A</v>
      </c>
      <c r="AE1980">
        <f t="shared" si="401"/>
        <v>1</v>
      </c>
    </row>
    <row r="1981" spans="1:31" x14ac:dyDescent="0.25">
      <c r="A1981" s="436" t="str">
        <f t="shared" si="391"/>
        <v>DC1CB32x-DC-63</v>
      </c>
      <c r="B1981" s="436">
        <f>COUNTIF(AC$4:AC1981,AC1981)</f>
        <v>63</v>
      </c>
      <c r="C1981" s="436" t="str">
        <f t="shared" si="392"/>
        <v>DC1CB32x-DC</v>
      </c>
      <c r="D1981" s="436">
        <f>VLOOKUP(C1981,'LICH THI'!C:AA,12,0)</f>
        <v>90</v>
      </c>
      <c r="E1981" s="436">
        <f>VLOOKUP(C1981,'LICH THI'!C:AA,13,0)</f>
        <v>45</v>
      </c>
      <c r="F1981" s="436">
        <f t="shared" si="402"/>
        <v>45</v>
      </c>
      <c r="G1981" s="436">
        <f>VLOOKUP(C1981,'LICH THI'!C:AA,14,0)</f>
        <v>2</v>
      </c>
      <c r="H1981" s="436">
        <f t="shared" si="393"/>
        <v>2</v>
      </c>
      <c r="I1981" s="436" t="str">
        <f t="shared" si="394"/>
        <v>Lê Ngọc Tiến</v>
      </c>
      <c r="J1981" s="436"/>
      <c r="K1981" s="436">
        <f t="shared" si="395"/>
        <v>1</v>
      </c>
      <c r="L1981" s="436" t="str">
        <f t="shared" si="396"/>
        <v>DC1CB32x-DC-1</v>
      </c>
      <c r="M1981" s="436">
        <f t="shared" si="397"/>
        <v>32</v>
      </c>
      <c r="N1981" s="437">
        <f t="shared" si="403"/>
        <v>32</v>
      </c>
      <c r="O1981" s="437"/>
      <c r="P1981" s="430" t="str">
        <f t="shared" si="398"/>
        <v/>
      </c>
      <c r="U1981" s="177">
        <v>59</v>
      </c>
      <c r="V1981" s="177" t="s">
        <v>3229</v>
      </c>
      <c r="W1981" s="177" t="s">
        <v>2610</v>
      </c>
      <c r="X1981" s="177" t="s">
        <v>2992</v>
      </c>
      <c r="Y1981" s="177" t="s">
        <v>4201</v>
      </c>
      <c r="Z1981" s="177" t="s">
        <v>7916</v>
      </c>
      <c r="AA1981" s="525" t="s">
        <v>4202</v>
      </c>
      <c r="AB1981" s="399" t="str">
        <f t="shared" si="399"/>
        <v>DC1CB32x</v>
      </c>
      <c r="AC1981" s="399" t="str">
        <f t="shared" si="400"/>
        <v>DC1CB32x-DC</v>
      </c>
      <c r="AD1981" t="e">
        <f>Y1981&amp;"-"&amp;VLOOKUP(AC1981,'LICH THI'!C:AA,9,0)</f>
        <v>#N/A</v>
      </c>
      <c r="AE1981">
        <f t="shared" si="401"/>
        <v>1</v>
      </c>
    </row>
    <row r="1982" spans="1:31" x14ac:dyDescent="0.25">
      <c r="A1982" s="436" t="str">
        <f t="shared" si="391"/>
        <v>DC1CB32x-DC-64</v>
      </c>
      <c r="B1982" s="436">
        <f>COUNTIF(AC$4:AC1982,AC1982)</f>
        <v>64</v>
      </c>
      <c r="C1982" s="436" t="str">
        <f t="shared" si="392"/>
        <v>DC1CB32x-DC</v>
      </c>
      <c r="D1982" s="436">
        <f>VLOOKUP(C1982,'LICH THI'!C:AA,12,0)</f>
        <v>90</v>
      </c>
      <c r="E1982" s="436">
        <f>VLOOKUP(C1982,'LICH THI'!C:AA,13,0)</f>
        <v>45</v>
      </c>
      <c r="F1982" s="436">
        <f t="shared" si="402"/>
        <v>45</v>
      </c>
      <c r="G1982" s="436">
        <f>VLOOKUP(C1982,'LICH THI'!C:AA,14,0)</f>
        <v>2</v>
      </c>
      <c r="H1982" s="436">
        <f t="shared" si="393"/>
        <v>2</v>
      </c>
      <c r="I1982" s="436" t="str">
        <f t="shared" si="394"/>
        <v>Nhữ Quốc Toản</v>
      </c>
      <c r="J1982" s="436"/>
      <c r="K1982" s="436">
        <f t="shared" si="395"/>
        <v>1</v>
      </c>
      <c r="L1982" s="436" t="str">
        <f t="shared" si="396"/>
        <v>DC1CB32x-DC-1</v>
      </c>
      <c r="M1982" s="436">
        <f t="shared" si="397"/>
        <v>32</v>
      </c>
      <c r="N1982" s="437">
        <f t="shared" si="403"/>
        <v>33</v>
      </c>
      <c r="O1982" s="437"/>
      <c r="P1982" s="430" t="str">
        <f t="shared" si="398"/>
        <v/>
      </c>
      <c r="U1982" s="177">
        <v>35</v>
      </c>
      <c r="V1982" s="177" t="s">
        <v>3209</v>
      </c>
      <c r="W1982" s="177" t="s">
        <v>3212</v>
      </c>
      <c r="X1982" s="177" t="s">
        <v>3213</v>
      </c>
      <c r="Y1982" s="177" t="s">
        <v>3214</v>
      </c>
      <c r="Z1982" s="177" t="s">
        <v>7916</v>
      </c>
      <c r="AA1982" s="525" t="s">
        <v>3215</v>
      </c>
      <c r="AB1982" s="399" t="str">
        <f t="shared" si="399"/>
        <v>DC1CB32x</v>
      </c>
      <c r="AC1982" s="399" t="str">
        <f t="shared" si="400"/>
        <v>DC1CB32x-DC</v>
      </c>
      <c r="AD1982" t="e">
        <f>Y1982&amp;"-"&amp;VLOOKUP(AC1982,'LICH THI'!C:AA,9,0)</f>
        <v>#N/A</v>
      </c>
      <c r="AE1982">
        <f t="shared" si="401"/>
        <v>1</v>
      </c>
    </row>
    <row r="1983" spans="1:31" x14ac:dyDescent="0.25">
      <c r="A1983" s="436" t="str">
        <f t="shared" si="391"/>
        <v>DC1CB32x-DC-65</v>
      </c>
      <c r="B1983" s="436">
        <f>COUNTIF(AC$4:AC1983,AC1983)</f>
        <v>65</v>
      </c>
      <c r="C1983" s="436" t="str">
        <f t="shared" si="392"/>
        <v>DC1CB32x-DC</v>
      </c>
      <c r="D1983" s="436">
        <f>VLOOKUP(C1983,'LICH THI'!C:AA,12,0)</f>
        <v>90</v>
      </c>
      <c r="E1983" s="436">
        <f>VLOOKUP(C1983,'LICH THI'!C:AA,13,0)</f>
        <v>45</v>
      </c>
      <c r="F1983" s="436">
        <f t="shared" si="402"/>
        <v>45</v>
      </c>
      <c r="G1983" s="436">
        <f>VLOOKUP(C1983,'LICH THI'!C:AA,14,0)</f>
        <v>2</v>
      </c>
      <c r="H1983" s="436">
        <f t="shared" si="393"/>
        <v>2</v>
      </c>
      <c r="I1983" s="436" t="str">
        <f t="shared" si="394"/>
        <v>Bùi Xuân Tú</v>
      </c>
      <c r="J1983" s="436"/>
      <c r="K1983" s="436">
        <f t="shared" si="395"/>
        <v>1</v>
      </c>
      <c r="L1983" s="436" t="str">
        <f t="shared" si="396"/>
        <v>DC1CB32x-DC-1</v>
      </c>
      <c r="M1983" s="436">
        <f t="shared" si="397"/>
        <v>32</v>
      </c>
      <c r="N1983" s="437">
        <f t="shared" si="403"/>
        <v>34</v>
      </c>
      <c r="O1983" s="437"/>
      <c r="P1983" s="430" t="str">
        <f t="shared" si="398"/>
        <v/>
      </c>
      <c r="U1983" s="177">
        <v>30</v>
      </c>
      <c r="V1983" s="177" t="s">
        <v>3196</v>
      </c>
      <c r="W1983" s="177" t="s">
        <v>3640</v>
      </c>
      <c r="X1983" s="177" t="s">
        <v>2697</v>
      </c>
      <c r="Y1983" s="177" t="s">
        <v>3678</v>
      </c>
      <c r="Z1983" s="177" t="s">
        <v>7916</v>
      </c>
      <c r="AA1983" s="525" t="s">
        <v>3679</v>
      </c>
      <c r="AB1983" s="399" t="str">
        <f t="shared" si="399"/>
        <v>DC1CB32x</v>
      </c>
      <c r="AC1983" s="399" t="str">
        <f t="shared" si="400"/>
        <v>DC1CB32x-DC</v>
      </c>
      <c r="AD1983" t="e">
        <f>Y1983&amp;"-"&amp;VLOOKUP(AC1983,'LICH THI'!C:AA,9,0)</f>
        <v>#N/A</v>
      </c>
      <c r="AE1983">
        <f t="shared" si="401"/>
        <v>1</v>
      </c>
    </row>
    <row r="1984" spans="1:31" x14ac:dyDescent="0.25">
      <c r="A1984" s="436" t="str">
        <f t="shared" si="391"/>
        <v>DC1CB32x-DC-66</v>
      </c>
      <c r="B1984" s="436">
        <f>COUNTIF(AC$4:AC1984,AC1984)</f>
        <v>66</v>
      </c>
      <c r="C1984" s="436" t="str">
        <f t="shared" si="392"/>
        <v>DC1CB32x-DC</v>
      </c>
      <c r="D1984" s="436">
        <f>VLOOKUP(C1984,'LICH THI'!C:AA,12,0)</f>
        <v>90</v>
      </c>
      <c r="E1984" s="436">
        <f>VLOOKUP(C1984,'LICH THI'!C:AA,13,0)</f>
        <v>45</v>
      </c>
      <c r="F1984" s="436">
        <f t="shared" si="402"/>
        <v>45</v>
      </c>
      <c r="G1984" s="436">
        <f>VLOOKUP(C1984,'LICH THI'!C:AA,14,0)</f>
        <v>2</v>
      </c>
      <c r="H1984" s="436">
        <f t="shared" si="393"/>
        <v>2</v>
      </c>
      <c r="I1984" s="436" t="str">
        <f t="shared" si="394"/>
        <v>Đặng Trần Tuấn</v>
      </c>
      <c r="J1984" s="436"/>
      <c r="K1984" s="436">
        <f t="shared" si="395"/>
        <v>1</v>
      </c>
      <c r="L1984" s="436" t="str">
        <f t="shared" si="396"/>
        <v>DC1CB32x-DC-1</v>
      </c>
      <c r="M1984" s="436">
        <f t="shared" si="397"/>
        <v>32</v>
      </c>
      <c r="N1984" s="437">
        <f t="shared" si="403"/>
        <v>35</v>
      </c>
      <c r="O1984" s="437"/>
      <c r="P1984" s="430" t="str">
        <f t="shared" si="398"/>
        <v/>
      </c>
      <c r="U1984" s="177">
        <v>24</v>
      </c>
      <c r="V1984" s="177" t="s">
        <v>3175</v>
      </c>
      <c r="W1984" s="177" t="s">
        <v>3193</v>
      </c>
      <c r="X1984" s="177" t="s">
        <v>2721</v>
      </c>
      <c r="Y1984" s="177" t="s">
        <v>3194</v>
      </c>
      <c r="Z1984" s="177" t="s">
        <v>7916</v>
      </c>
      <c r="AA1984" s="525" t="s">
        <v>3195</v>
      </c>
      <c r="AB1984" s="399" t="str">
        <f t="shared" si="399"/>
        <v>DC1CB32x</v>
      </c>
      <c r="AC1984" s="399" t="str">
        <f t="shared" si="400"/>
        <v>DC1CB32x-DC</v>
      </c>
      <c r="AD1984" t="e">
        <f>Y1984&amp;"-"&amp;VLOOKUP(AC1984,'LICH THI'!C:AA,9,0)</f>
        <v>#N/A</v>
      </c>
      <c r="AE1984">
        <f t="shared" si="401"/>
        <v>1</v>
      </c>
    </row>
    <row r="1985" spans="1:31" x14ac:dyDescent="0.25">
      <c r="A1985" s="436" t="str">
        <f t="shared" si="391"/>
        <v>DC1CB32x-DC-67</v>
      </c>
      <c r="B1985" s="436">
        <f>COUNTIF(AC$4:AC1985,AC1985)</f>
        <v>67</v>
      </c>
      <c r="C1985" s="436" t="str">
        <f t="shared" si="392"/>
        <v>DC1CB32x-DC</v>
      </c>
      <c r="D1985" s="436">
        <f>VLOOKUP(C1985,'LICH THI'!C:AA,12,0)</f>
        <v>90</v>
      </c>
      <c r="E1985" s="436">
        <f>VLOOKUP(C1985,'LICH THI'!C:AA,13,0)</f>
        <v>45</v>
      </c>
      <c r="F1985" s="436">
        <f t="shared" si="402"/>
        <v>45</v>
      </c>
      <c r="G1985" s="436">
        <f>VLOOKUP(C1985,'LICH THI'!C:AA,14,0)</f>
        <v>2</v>
      </c>
      <c r="H1985" s="436">
        <f t="shared" si="393"/>
        <v>2</v>
      </c>
      <c r="I1985" s="436" t="str">
        <f t="shared" si="394"/>
        <v>Đinh Anh Tuấn</v>
      </c>
      <c r="J1985" s="436"/>
      <c r="K1985" s="436">
        <f t="shared" si="395"/>
        <v>1</v>
      </c>
      <c r="L1985" s="436" t="str">
        <f t="shared" si="396"/>
        <v>DC1CB32x-DC-1</v>
      </c>
      <c r="M1985" s="436">
        <f t="shared" si="397"/>
        <v>32</v>
      </c>
      <c r="N1985" s="437">
        <f t="shared" si="403"/>
        <v>36</v>
      </c>
      <c r="O1985" s="437"/>
      <c r="P1985" s="430" t="str">
        <f t="shared" si="398"/>
        <v/>
      </c>
      <c r="U1985" s="177">
        <v>70</v>
      </c>
      <c r="V1985" s="177" t="s">
        <v>4208</v>
      </c>
      <c r="W1985" s="177" t="s">
        <v>4224</v>
      </c>
      <c r="X1985" s="177" t="s">
        <v>2721</v>
      </c>
      <c r="Y1985" s="177" t="s">
        <v>4225</v>
      </c>
      <c r="Z1985" s="177" t="s">
        <v>7916</v>
      </c>
      <c r="AA1985" s="525" t="s">
        <v>3701</v>
      </c>
      <c r="AB1985" s="399" t="str">
        <f t="shared" si="399"/>
        <v>DC1CB32x</v>
      </c>
      <c r="AC1985" s="399" t="str">
        <f t="shared" si="400"/>
        <v>DC1CB32x-DC</v>
      </c>
      <c r="AD1985" t="e">
        <f>Y1985&amp;"-"&amp;VLOOKUP(AC1985,'LICH THI'!C:AA,9,0)</f>
        <v>#N/A</v>
      </c>
      <c r="AE1985">
        <f t="shared" si="401"/>
        <v>1</v>
      </c>
    </row>
    <row r="1986" spans="1:31" x14ac:dyDescent="0.25">
      <c r="A1986" s="436" t="str">
        <f t="shared" si="391"/>
        <v>DC1CB32x-DC-68</v>
      </c>
      <c r="B1986" s="436">
        <f>COUNTIF(AC$4:AC1986,AC1986)</f>
        <v>68</v>
      </c>
      <c r="C1986" s="436" t="str">
        <f t="shared" si="392"/>
        <v>DC1CB32x-DC</v>
      </c>
      <c r="D1986" s="436">
        <f>VLOOKUP(C1986,'LICH THI'!C:AA,12,0)</f>
        <v>90</v>
      </c>
      <c r="E1986" s="436">
        <f>VLOOKUP(C1986,'LICH THI'!C:AA,13,0)</f>
        <v>45</v>
      </c>
      <c r="F1986" s="436">
        <f t="shared" si="402"/>
        <v>45</v>
      </c>
      <c r="G1986" s="436">
        <f>VLOOKUP(C1986,'LICH THI'!C:AA,14,0)</f>
        <v>2</v>
      </c>
      <c r="H1986" s="436">
        <f t="shared" si="393"/>
        <v>2</v>
      </c>
      <c r="I1986" s="436" t="str">
        <f t="shared" si="394"/>
        <v>Đinh Đồng Tuấn</v>
      </c>
      <c r="J1986" s="436"/>
      <c r="K1986" s="436">
        <f t="shared" si="395"/>
        <v>1</v>
      </c>
      <c r="L1986" s="436" t="str">
        <f t="shared" si="396"/>
        <v>DC1CB32x-DC-1</v>
      </c>
      <c r="M1986" s="436">
        <f t="shared" si="397"/>
        <v>32</v>
      </c>
      <c r="N1986" s="437">
        <f t="shared" si="403"/>
        <v>37</v>
      </c>
      <c r="O1986" s="437"/>
      <c r="P1986" s="430" t="str">
        <f t="shared" si="398"/>
        <v/>
      </c>
      <c r="U1986" s="177">
        <v>71</v>
      </c>
      <c r="V1986" s="177" t="s">
        <v>4208</v>
      </c>
      <c r="W1986" s="177" t="s">
        <v>4226</v>
      </c>
      <c r="X1986" s="177" t="s">
        <v>2721</v>
      </c>
      <c r="Y1986" s="177" t="s">
        <v>4227</v>
      </c>
      <c r="Z1986" s="177" t="s">
        <v>7916</v>
      </c>
      <c r="AA1986" s="525" t="s">
        <v>4228</v>
      </c>
      <c r="AB1986" s="399" t="str">
        <f t="shared" si="399"/>
        <v>DC1CB32x</v>
      </c>
      <c r="AC1986" s="399" t="str">
        <f t="shared" si="400"/>
        <v>DC1CB32x-DC</v>
      </c>
      <c r="AD1986" t="e">
        <f>Y1986&amp;"-"&amp;VLOOKUP(AC1986,'LICH THI'!C:AA,9,0)</f>
        <v>#N/A</v>
      </c>
      <c r="AE1986">
        <f t="shared" si="401"/>
        <v>1</v>
      </c>
    </row>
    <row r="1987" spans="1:31" x14ac:dyDescent="0.25">
      <c r="A1987" s="436" t="str">
        <f t="shared" si="391"/>
        <v>DC1CB32x-DC-69</v>
      </c>
      <c r="B1987" s="436">
        <f>COUNTIF(AC$4:AC1987,AC1987)</f>
        <v>69</v>
      </c>
      <c r="C1987" s="436" t="str">
        <f t="shared" si="392"/>
        <v>DC1CB32x-DC</v>
      </c>
      <c r="D1987" s="436">
        <f>VLOOKUP(C1987,'LICH THI'!C:AA,12,0)</f>
        <v>90</v>
      </c>
      <c r="E1987" s="436">
        <f>VLOOKUP(C1987,'LICH THI'!C:AA,13,0)</f>
        <v>45</v>
      </c>
      <c r="F1987" s="436">
        <f t="shared" si="402"/>
        <v>45</v>
      </c>
      <c r="G1987" s="436">
        <f>VLOOKUP(C1987,'LICH THI'!C:AA,14,0)</f>
        <v>2</v>
      </c>
      <c r="H1987" s="436">
        <f t="shared" si="393"/>
        <v>2</v>
      </c>
      <c r="I1987" s="436" t="str">
        <f t="shared" si="394"/>
        <v>Lê Anh Tuấn</v>
      </c>
      <c r="J1987" s="436"/>
      <c r="K1987" s="436">
        <f t="shared" si="395"/>
        <v>1</v>
      </c>
      <c r="L1987" s="436" t="str">
        <f t="shared" si="396"/>
        <v>DC1CB32x-DC-1</v>
      </c>
      <c r="M1987" s="436">
        <f t="shared" si="397"/>
        <v>32</v>
      </c>
      <c r="N1987" s="437">
        <f t="shared" si="403"/>
        <v>38</v>
      </c>
      <c r="O1987" s="437"/>
      <c r="P1987" s="430" t="str">
        <f t="shared" si="398"/>
        <v/>
      </c>
      <c r="U1987" s="177">
        <v>36</v>
      </c>
      <c r="V1987" s="177" t="s">
        <v>3209</v>
      </c>
      <c r="W1987" s="177" t="s">
        <v>4172</v>
      </c>
      <c r="X1987" s="177" t="s">
        <v>2721</v>
      </c>
      <c r="Y1987" s="177" t="s">
        <v>4173</v>
      </c>
      <c r="Z1987" s="177" t="s">
        <v>7916</v>
      </c>
      <c r="AA1987" s="525" t="s">
        <v>4174</v>
      </c>
      <c r="AB1987" s="399" t="str">
        <f t="shared" si="399"/>
        <v>DC1CB32x</v>
      </c>
      <c r="AC1987" s="399" t="str">
        <f t="shared" si="400"/>
        <v>DC1CB32x-DC</v>
      </c>
      <c r="AD1987" t="e">
        <f>Y1987&amp;"-"&amp;VLOOKUP(AC1987,'LICH THI'!C:AA,9,0)</f>
        <v>#N/A</v>
      </c>
      <c r="AE1987">
        <f t="shared" si="401"/>
        <v>1</v>
      </c>
    </row>
    <row r="1988" spans="1:31" x14ac:dyDescent="0.25">
      <c r="A1988" s="436" t="str">
        <f t="shared" si="391"/>
        <v>DC1CB32x-DC-70</v>
      </c>
      <c r="B1988" s="436">
        <f>COUNTIF(AC$4:AC1988,AC1988)</f>
        <v>70</v>
      </c>
      <c r="C1988" s="436" t="str">
        <f t="shared" si="392"/>
        <v>DC1CB32x-DC</v>
      </c>
      <c r="D1988" s="436">
        <f>VLOOKUP(C1988,'LICH THI'!C:AA,12,0)</f>
        <v>90</v>
      </c>
      <c r="E1988" s="436">
        <f>VLOOKUP(C1988,'LICH THI'!C:AA,13,0)</f>
        <v>45</v>
      </c>
      <c r="F1988" s="436">
        <f t="shared" si="402"/>
        <v>45</v>
      </c>
      <c r="G1988" s="436">
        <f>VLOOKUP(C1988,'LICH THI'!C:AA,14,0)</f>
        <v>2</v>
      </c>
      <c r="H1988" s="436">
        <f t="shared" si="393"/>
        <v>2</v>
      </c>
      <c r="I1988" s="436" t="str">
        <f t="shared" si="394"/>
        <v>Lê Anh Tuấn</v>
      </c>
      <c r="J1988" s="436"/>
      <c r="K1988" s="436">
        <f t="shared" si="395"/>
        <v>1</v>
      </c>
      <c r="L1988" s="436" t="str">
        <f t="shared" si="396"/>
        <v>DC1CB32x-DC-1</v>
      </c>
      <c r="M1988" s="436">
        <f t="shared" si="397"/>
        <v>32</v>
      </c>
      <c r="N1988" s="437">
        <f t="shared" si="403"/>
        <v>39</v>
      </c>
      <c r="O1988" s="437"/>
      <c r="P1988" s="430" t="str">
        <f t="shared" si="398"/>
        <v/>
      </c>
      <c r="U1988" s="177">
        <v>61</v>
      </c>
      <c r="V1988" s="177" t="s">
        <v>3229</v>
      </c>
      <c r="W1988" s="177" t="s">
        <v>4172</v>
      </c>
      <c r="X1988" s="177" t="s">
        <v>2721</v>
      </c>
      <c r="Y1988" s="177" t="s">
        <v>4203</v>
      </c>
      <c r="Z1988" s="177" t="s">
        <v>7916</v>
      </c>
      <c r="AA1988" s="525" t="s">
        <v>4204</v>
      </c>
      <c r="AB1988" s="399" t="str">
        <f t="shared" si="399"/>
        <v>DC1CB32x</v>
      </c>
      <c r="AC1988" s="399" t="str">
        <f t="shared" si="400"/>
        <v>DC1CB32x-DC</v>
      </c>
      <c r="AD1988" t="e">
        <f>Y1988&amp;"-"&amp;VLOOKUP(AC1988,'LICH THI'!C:AA,9,0)</f>
        <v>#N/A</v>
      </c>
      <c r="AE1988">
        <f t="shared" si="401"/>
        <v>1</v>
      </c>
    </row>
    <row r="1989" spans="1:31" x14ac:dyDescent="0.25">
      <c r="A1989" s="436" t="str">
        <f t="shared" ref="A1989:A2052" si="404">C1989&amp;"-"&amp;B1989</f>
        <v>DC1CB32x-DC-71</v>
      </c>
      <c r="B1989" s="436">
        <f>COUNTIF(AC$4:AC1989,AC1989)</f>
        <v>71</v>
      </c>
      <c r="C1989" s="436" t="str">
        <f t="shared" ref="C1989:C2052" si="405">_CT_MaHP1</f>
        <v>DC1CB32x-DC</v>
      </c>
      <c r="D1989" s="436">
        <f>VLOOKUP(C1989,'LICH THI'!C:AA,12,0)</f>
        <v>90</v>
      </c>
      <c r="E1989" s="436">
        <f>VLOOKUP(C1989,'LICH THI'!C:AA,13,0)</f>
        <v>45</v>
      </c>
      <c r="F1989" s="436">
        <f t="shared" si="402"/>
        <v>45</v>
      </c>
      <c r="G1989" s="436">
        <f>VLOOKUP(C1989,'LICH THI'!C:AA,14,0)</f>
        <v>2</v>
      </c>
      <c r="H1989" s="436">
        <f t="shared" ref="H1989:H2052" si="406">IF(E1989=0,"",TRUNC((B1989+E1989-1)/E1989))</f>
        <v>2</v>
      </c>
      <c r="I1989" s="436" t="str">
        <f t="shared" ref="I1989:I2052" si="407">W1989&amp;" "&amp;X1989</f>
        <v>Nguyễn Anh Tuấn</v>
      </c>
      <c r="J1989" s="436"/>
      <c r="K1989" s="436">
        <f t="shared" ref="K1989:K2052" si="408">IF(G1989=1,1,IF(H1989&lt;G1989,H1989+1,1))</f>
        <v>1</v>
      </c>
      <c r="L1989" s="436" t="str">
        <f t="shared" ref="L1989:L2052" si="409">C1989&amp;"-"&amp;K1989</f>
        <v>DC1CB32x-DC-1</v>
      </c>
      <c r="M1989" s="436">
        <f t="shared" ref="M1989:M2052" si="410">IF(E1989=0,"",MOD(MID(C1989,6,2),E1989))</f>
        <v>32</v>
      </c>
      <c r="N1989" s="437">
        <f t="shared" si="403"/>
        <v>40</v>
      </c>
      <c r="O1989" s="437"/>
      <c r="P1989" s="430" t="str">
        <f t="shared" ref="P1989:P2052" si="411">IF(MOD(20*O1989,10)&lt;&gt;0,"SAI","")</f>
        <v/>
      </c>
      <c r="U1989" s="177">
        <v>50</v>
      </c>
      <c r="V1989" s="177" t="s">
        <v>2609</v>
      </c>
      <c r="W1989" s="177" t="s">
        <v>2995</v>
      </c>
      <c r="X1989" s="177" t="s">
        <v>2721</v>
      </c>
      <c r="Y1989" s="177" t="s">
        <v>3227</v>
      </c>
      <c r="Z1989" s="177" t="s">
        <v>7916</v>
      </c>
      <c r="AA1989" s="525" t="s">
        <v>3228</v>
      </c>
      <c r="AB1989" s="399" t="str">
        <f t="shared" ref="AB1989:AB2052" si="412">_CT_MaHP</f>
        <v>DC1CB32x</v>
      </c>
      <c r="AC1989" s="399" t="str">
        <f t="shared" ref="AC1989:AC2052" si="413">_CT_MaHe</f>
        <v>DC1CB32x-DC</v>
      </c>
      <c r="AD1989" t="e">
        <f>Y1989&amp;"-"&amp;VLOOKUP(AC1989,'LICH THI'!C:AA,9,0)</f>
        <v>#N/A</v>
      </c>
      <c r="AE1989">
        <f t="shared" ref="AE1989:AE2052" si="414">COUNTIF(AD1989,AD:AD)</f>
        <v>1</v>
      </c>
    </row>
    <row r="1990" spans="1:31" x14ac:dyDescent="0.25">
      <c r="A1990" s="436" t="str">
        <f t="shared" si="404"/>
        <v>DC1CB32x-DC-72</v>
      </c>
      <c r="B1990" s="436">
        <f>COUNTIF(AC$4:AC1990,AC1990)</f>
        <v>72</v>
      </c>
      <c r="C1990" s="436" t="str">
        <f t="shared" si="405"/>
        <v>DC1CB32x-DC</v>
      </c>
      <c r="D1990" s="436">
        <f>VLOOKUP(C1990,'LICH THI'!C:AA,12,0)</f>
        <v>90</v>
      </c>
      <c r="E1990" s="436">
        <f>VLOOKUP(C1990,'LICH THI'!C:AA,13,0)</f>
        <v>45</v>
      </c>
      <c r="F1990" s="436">
        <f t="shared" ref="F1990:F2053" si="415">IF(G1990="","",IF(G1990=H1990,D1990-(H1990-1)*E1990,E1990))</f>
        <v>45</v>
      </c>
      <c r="G1990" s="436">
        <f>VLOOKUP(C1990,'LICH THI'!C:AA,14,0)</f>
        <v>2</v>
      </c>
      <c r="H1990" s="436">
        <f t="shared" si="406"/>
        <v>2</v>
      </c>
      <c r="I1990" s="436" t="str">
        <f t="shared" si="407"/>
        <v>Trần Quang Tuấn</v>
      </c>
      <c r="J1990" s="436"/>
      <c r="K1990" s="436">
        <f t="shared" si="408"/>
        <v>1</v>
      </c>
      <c r="L1990" s="436" t="str">
        <f t="shared" si="409"/>
        <v>DC1CB32x-DC-1</v>
      </c>
      <c r="M1990" s="436">
        <f t="shared" si="410"/>
        <v>32</v>
      </c>
      <c r="N1990" s="437">
        <f t="shared" ref="N1990:N2053" si="416">IF(F1990=0,"",(K1990-1)*$N$2+1+MOD(B1990-M1990,F1990))</f>
        <v>41</v>
      </c>
      <c r="O1990" s="437"/>
      <c r="P1990" s="430" t="str">
        <f t="shared" si="411"/>
        <v/>
      </c>
      <c r="U1990" s="177">
        <v>37</v>
      </c>
      <c r="V1990" s="177" t="s">
        <v>3209</v>
      </c>
      <c r="W1990" s="177" t="s">
        <v>3336</v>
      </c>
      <c r="X1990" s="177" t="s">
        <v>2721</v>
      </c>
      <c r="Y1990" s="177" t="s">
        <v>3648</v>
      </c>
      <c r="Z1990" s="177" t="s">
        <v>7916</v>
      </c>
      <c r="AA1990" s="525" t="s">
        <v>2793</v>
      </c>
      <c r="AB1990" s="399" t="str">
        <f t="shared" si="412"/>
        <v>DC1CB32x</v>
      </c>
      <c r="AC1990" s="399" t="str">
        <f t="shared" si="413"/>
        <v>DC1CB32x-DC</v>
      </c>
      <c r="AD1990" t="e">
        <f>Y1990&amp;"-"&amp;VLOOKUP(AC1990,'LICH THI'!C:AA,9,0)</f>
        <v>#N/A</v>
      </c>
      <c r="AE1990">
        <f t="shared" si="414"/>
        <v>1</v>
      </c>
    </row>
    <row r="1991" spans="1:31" x14ac:dyDescent="0.25">
      <c r="A1991" s="436" t="str">
        <f t="shared" si="404"/>
        <v>DC1CB32x-DC-73</v>
      </c>
      <c r="B1991" s="436">
        <f>COUNTIF(AC$4:AC1991,AC1991)</f>
        <v>73</v>
      </c>
      <c r="C1991" s="436" t="str">
        <f t="shared" si="405"/>
        <v>DC1CB32x-DC</v>
      </c>
      <c r="D1991" s="436">
        <f>VLOOKUP(C1991,'LICH THI'!C:AA,12,0)</f>
        <v>90</v>
      </c>
      <c r="E1991" s="436">
        <f>VLOOKUP(C1991,'LICH THI'!C:AA,13,0)</f>
        <v>45</v>
      </c>
      <c r="F1991" s="436">
        <f t="shared" si="415"/>
        <v>45</v>
      </c>
      <c r="G1991" s="436">
        <f>VLOOKUP(C1991,'LICH THI'!C:AA,14,0)</f>
        <v>2</v>
      </c>
      <c r="H1991" s="436">
        <f t="shared" si="406"/>
        <v>2</v>
      </c>
      <c r="I1991" s="436" t="str">
        <f t="shared" si="407"/>
        <v>Vũ Đức Tuấn</v>
      </c>
      <c r="J1991" s="436"/>
      <c r="K1991" s="436">
        <f t="shared" si="408"/>
        <v>1</v>
      </c>
      <c r="L1991" s="436" t="str">
        <f t="shared" si="409"/>
        <v>DC1CB32x-DC-1</v>
      </c>
      <c r="M1991" s="436">
        <f t="shared" si="410"/>
        <v>32</v>
      </c>
      <c r="N1991" s="437">
        <f t="shared" si="416"/>
        <v>42</v>
      </c>
      <c r="O1991" s="437"/>
      <c r="P1991" s="430" t="str">
        <f t="shared" si="411"/>
        <v/>
      </c>
      <c r="U1991" s="177">
        <v>25</v>
      </c>
      <c r="V1991" s="177" t="s">
        <v>3175</v>
      </c>
      <c r="W1991" s="177" t="s">
        <v>2712</v>
      </c>
      <c r="X1991" s="177" t="s">
        <v>2721</v>
      </c>
      <c r="Y1991" s="177" t="s">
        <v>4162</v>
      </c>
      <c r="Z1991" s="177" t="s">
        <v>7916</v>
      </c>
      <c r="AA1991" s="525" t="s">
        <v>2675</v>
      </c>
      <c r="AB1991" s="399" t="str">
        <f t="shared" si="412"/>
        <v>DC1CB32x</v>
      </c>
      <c r="AC1991" s="399" t="str">
        <f t="shared" si="413"/>
        <v>DC1CB32x-DC</v>
      </c>
      <c r="AD1991" t="e">
        <f>Y1991&amp;"-"&amp;VLOOKUP(AC1991,'LICH THI'!C:AA,9,0)</f>
        <v>#N/A</v>
      </c>
      <c r="AE1991">
        <f t="shared" si="414"/>
        <v>1</v>
      </c>
    </row>
    <row r="1992" spans="1:31" x14ac:dyDescent="0.25">
      <c r="A1992" s="436" t="str">
        <f t="shared" si="404"/>
        <v>DC1CB32x-DC-74</v>
      </c>
      <c r="B1992" s="436">
        <f>COUNTIF(AC$4:AC1992,AC1992)</f>
        <v>74</v>
      </c>
      <c r="C1992" s="436" t="str">
        <f t="shared" si="405"/>
        <v>DC1CB32x-DC</v>
      </c>
      <c r="D1992" s="436">
        <f>VLOOKUP(C1992,'LICH THI'!C:AA,12,0)</f>
        <v>90</v>
      </c>
      <c r="E1992" s="436">
        <f>VLOOKUP(C1992,'LICH THI'!C:AA,13,0)</f>
        <v>45</v>
      </c>
      <c r="F1992" s="436">
        <f t="shared" si="415"/>
        <v>45</v>
      </c>
      <c r="G1992" s="436">
        <f>VLOOKUP(C1992,'LICH THI'!C:AA,14,0)</f>
        <v>2</v>
      </c>
      <c r="H1992" s="436">
        <f t="shared" si="406"/>
        <v>2</v>
      </c>
      <c r="I1992" s="436" t="str">
        <f t="shared" si="407"/>
        <v>Nguyễn Đức Tuệ</v>
      </c>
      <c r="J1992" s="436"/>
      <c r="K1992" s="436">
        <f t="shared" si="408"/>
        <v>1</v>
      </c>
      <c r="L1992" s="436" t="str">
        <f t="shared" si="409"/>
        <v>DC1CB32x-DC-1</v>
      </c>
      <c r="M1992" s="436">
        <f t="shared" si="410"/>
        <v>32</v>
      </c>
      <c r="N1992" s="437">
        <f t="shared" si="416"/>
        <v>43</v>
      </c>
      <c r="O1992" s="437"/>
      <c r="P1992" s="430" t="str">
        <f t="shared" si="411"/>
        <v/>
      </c>
      <c r="U1992" s="177">
        <v>38</v>
      </c>
      <c r="V1992" s="177" t="s">
        <v>3209</v>
      </c>
      <c r="W1992" s="177" t="s">
        <v>3103</v>
      </c>
      <c r="X1992" s="177" t="s">
        <v>3649</v>
      </c>
      <c r="Y1992" s="177" t="s">
        <v>3650</v>
      </c>
      <c r="Z1992" s="177" t="s">
        <v>7916</v>
      </c>
      <c r="AA1992" s="525" t="s">
        <v>3651</v>
      </c>
      <c r="AB1992" s="399" t="str">
        <f t="shared" si="412"/>
        <v>DC1CB32x</v>
      </c>
      <c r="AC1992" s="399" t="str">
        <f t="shared" si="413"/>
        <v>DC1CB32x-DC</v>
      </c>
      <c r="AD1992" t="e">
        <f>Y1992&amp;"-"&amp;VLOOKUP(AC1992,'LICH THI'!C:AA,9,0)</f>
        <v>#N/A</v>
      </c>
      <c r="AE1992">
        <f t="shared" si="414"/>
        <v>1</v>
      </c>
    </row>
    <row r="1993" spans="1:31" x14ac:dyDescent="0.25">
      <c r="A1993" s="436" t="str">
        <f t="shared" si="404"/>
        <v>DC1CB32x-DC-75</v>
      </c>
      <c r="B1993" s="436">
        <f>COUNTIF(AC$4:AC1993,AC1993)</f>
        <v>75</v>
      </c>
      <c r="C1993" s="436" t="str">
        <f t="shared" si="405"/>
        <v>DC1CB32x-DC</v>
      </c>
      <c r="D1993" s="436">
        <f>VLOOKUP(C1993,'LICH THI'!C:AA,12,0)</f>
        <v>90</v>
      </c>
      <c r="E1993" s="436">
        <f>VLOOKUP(C1993,'LICH THI'!C:AA,13,0)</f>
        <v>45</v>
      </c>
      <c r="F1993" s="436">
        <f t="shared" si="415"/>
        <v>45</v>
      </c>
      <c r="G1993" s="436">
        <f>VLOOKUP(C1993,'LICH THI'!C:AA,14,0)</f>
        <v>2</v>
      </c>
      <c r="H1993" s="436">
        <f t="shared" si="406"/>
        <v>2</v>
      </c>
      <c r="I1993" s="436" t="str">
        <f t="shared" si="407"/>
        <v>Đỗ Thị Tuyết</v>
      </c>
      <c r="J1993" s="436"/>
      <c r="K1993" s="436">
        <f t="shared" si="408"/>
        <v>1</v>
      </c>
      <c r="L1993" s="436" t="str">
        <f t="shared" si="409"/>
        <v>DC1CB32x-DC-1</v>
      </c>
      <c r="M1993" s="436">
        <f t="shared" si="410"/>
        <v>32</v>
      </c>
      <c r="N1993" s="437">
        <f t="shared" si="416"/>
        <v>44</v>
      </c>
      <c r="O1993" s="437"/>
      <c r="P1993" s="430" t="str">
        <f t="shared" si="411"/>
        <v/>
      </c>
      <c r="U1993" s="177">
        <v>73</v>
      </c>
      <c r="V1993" s="177" t="s">
        <v>2614</v>
      </c>
      <c r="W1993" s="177" t="s">
        <v>2634</v>
      </c>
      <c r="X1993" s="177" t="s">
        <v>2635</v>
      </c>
      <c r="Y1993" s="177" t="s">
        <v>2636</v>
      </c>
      <c r="Z1993" s="177" t="s">
        <v>7916</v>
      </c>
      <c r="AA1993" s="525" t="s">
        <v>2637</v>
      </c>
      <c r="AB1993" s="399" t="str">
        <f t="shared" si="412"/>
        <v>DC1CB32x</v>
      </c>
      <c r="AC1993" s="399" t="str">
        <f t="shared" si="413"/>
        <v>DC1CB32x-DC</v>
      </c>
      <c r="AD1993" t="e">
        <f>Y1993&amp;"-"&amp;VLOOKUP(AC1993,'LICH THI'!C:AA,9,0)</f>
        <v>#N/A</v>
      </c>
      <c r="AE1993">
        <f t="shared" si="414"/>
        <v>1</v>
      </c>
    </row>
    <row r="1994" spans="1:31" x14ac:dyDescent="0.25">
      <c r="A1994" s="436" t="str">
        <f t="shared" si="404"/>
        <v>DC1CB32x-DC-76</v>
      </c>
      <c r="B1994" s="436">
        <f>COUNTIF(AC$4:AC1994,AC1994)</f>
        <v>76</v>
      </c>
      <c r="C1994" s="436" t="str">
        <f t="shared" si="405"/>
        <v>DC1CB32x-DC</v>
      </c>
      <c r="D1994" s="436">
        <f>VLOOKUP(C1994,'LICH THI'!C:AA,12,0)</f>
        <v>90</v>
      </c>
      <c r="E1994" s="436">
        <f>VLOOKUP(C1994,'LICH THI'!C:AA,13,0)</f>
        <v>45</v>
      </c>
      <c r="F1994" s="436">
        <f t="shared" si="415"/>
        <v>45</v>
      </c>
      <c r="G1994" s="436">
        <f>VLOOKUP(C1994,'LICH THI'!C:AA,14,0)</f>
        <v>2</v>
      </c>
      <c r="H1994" s="436">
        <f t="shared" si="406"/>
        <v>2</v>
      </c>
      <c r="I1994" s="436" t="str">
        <f t="shared" si="407"/>
        <v>Kiều Minh Thành</v>
      </c>
      <c r="J1994" s="436"/>
      <c r="K1994" s="436">
        <f t="shared" si="408"/>
        <v>1</v>
      </c>
      <c r="L1994" s="436" t="str">
        <f t="shared" si="409"/>
        <v>DC1CB32x-DC-1</v>
      </c>
      <c r="M1994" s="436">
        <f t="shared" si="410"/>
        <v>32</v>
      </c>
      <c r="N1994" s="437">
        <f t="shared" si="416"/>
        <v>45</v>
      </c>
      <c r="O1994" s="437"/>
      <c r="P1994" s="430" t="str">
        <f t="shared" si="411"/>
        <v/>
      </c>
      <c r="U1994" s="177">
        <v>80</v>
      </c>
      <c r="V1994" s="177" t="s">
        <v>2642</v>
      </c>
      <c r="W1994" s="177" t="s">
        <v>4241</v>
      </c>
      <c r="X1994" s="177" t="s">
        <v>2894</v>
      </c>
      <c r="Y1994" s="177" t="s">
        <v>4242</v>
      </c>
      <c r="Z1994" s="177" t="s">
        <v>7916</v>
      </c>
      <c r="AA1994" s="525" t="s">
        <v>4243</v>
      </c>
      <c r="AB1994" s="399" t="str">
        <f t="shared" si="412"/>
        <v>DC1CB32x</v>
      </c>
      <c r="AC1994" s="399" t="str">
        <f t="shared" si="413"/>
        <v>DC1CB32x-DC</v>
      </c>
      <c r="AD1994" t="e">
        <f>Y1994&amp;"-"&amp;VLOOKUP(AC1994,'LICH THI'!C:AA,9,0)</f>
        <v>#N/A</v>
      </c>
      <c r="AE1994">
        <f t="shared" si="414"/>
        <v>1</v>
      </c>
    </row>
    <row r="1995" spans="1:31" x14ac:dyDescent="0.25">
      <c r="A1995" s="436" t="str">
        <f t="shared" si="404"/>
        <v>DC1CB32x-DC-77</v>
      </c>
      <c r="B1995" s="436">
        <f>COUNTIF(AC$4:AC1995,AC1995)</f>
        <v>77</v>
      </c>
      <c r="C1995" s="436" t="str">
        <f t="shared" si="405"/>
        <v>DC1CB32x-DC</v>
      </c>
      <c r="D1995" s="436">
        <f>VLOOKUP(C1995,'LICH THI'!C:AA,12,0)</f>
        <v>90</v>
      </c>
      <c r="E1995" s="436">
        <f>VLOOKUP(C1995,'LICH THI'!C:AA,13,0)</f>
        <v>45</v>
      </c>
      <c r="F1995" s="436">
        <f t="shared" si="415"/>
        <v>45</v>
      </c>
      <c r="G1995" s="436">
        <f>VLOOKUP(C1995,'LICH THI'!C:AA,14,0)</f>
        <v>2</v>
      </c>
      <c r="H1995" s="436">
        <f t="shared" si="406"/>
        <v>2</v>
      </c>
      <c r="I1995" s="436" t="str">
        <f t="shared" si="407"/>
        <v>Đỗ Văn Thao</v>
      </c>
      <c r="J1995" s="436"/>
      <c r="K1995" s="436">
        <f t="shared" si="408"/>
        <v>1</v>
      </c>
      <c r="L1995" s="436" t="str">
        <f t="shared" si="409"/>
        <v>DC1CB32x-DC-1</v>
      </c>
      <c r="M1995" s="436">
        <f t="shared" si="410"/>
        <v>32</v>
      </c>
      <c r="N1995" s="437">
        <f t="shared" si="416"/>
        <v>1</v>
      </c>
      <c r="O1995" s="437"/>
      <c r="P1995" s="430" t="str">
        <f t="shared" si="411"/>
        <v/>
      </c>
      <c r="U1995" s="177">
        <v>67</v>
      </c>
      <c r="V1995" s="177" t="s">
        <v>4208</v>
      </c>
      <c r="W1995" s="177" t="s">
        <v>3663</v>
      </c>
      <c r="X1995" s="177" t="s">
        <v>3977</v>
      </c>
      <c r="Y1995" s="177" t="s">
        <v>4217</v>
      </c>
      <c r="Z1995" s="177" t="s">
        <v>7916</v>
      </c>
      <c r="AA1995" s="525" t="s">
        <v>4218</v>
      </c>
      <c r="AB1995" s="399" t="str">
        <f t="shared" si="412"/>
        <v>DC1CB32x</v>
      </c>
      <c r="AC1995" s="399" t="str">
        <f t="shared" si="413"/>
        <v>DC1CB32x-DC</v>
      </c>
      <c r="AD1995" t="e">
        <f>Y1995&amp;"-"&amp;VLOOKUP(AC1995,'LICH THI'!C:AA,9,0)</f>
        <v>#N/A</v>
      </c>
      <c r="AE1995">
        <f t="shared" si="414"/>
        <v>1</v>
      </c>
    </row>
    <row r="1996" spans="1:31" x14ac:dyDescent="0.25">
      <c r="A1996" s="436" t="str">
        <f t="shared" si="404"/>
        <v>DC1CB32x-DC-78</v>
      </c>
      <c r="B1996" s="436">
        <f>COUNTIF(AC$4:AC1996,AC1996)</f>
        <v>78</v>
      </c>
      <c r="C1996" s="436" t="str">
        <f t="shared" si="405"/>
        <v>DC1CB32x-DC</v>
      </c>
      <c r="D1996" s="436">
        <f>VLOOKUP(C1996,'LICH THI'!C:AA,12,0)</f>
        <v>90</v>
      </c>
      <c r="E1996" s="436">
        <f>VLOOKUP(C1996,'LICH THI'!C:AA,13,0)</f>
        <v>45</v>
      </c>
      <c r="F1996" s="436">
        <f t="shared" si="415"/>
        <v>45</v>
      </c>
      <c r="G1996" s="436">
        <f>VLOOKUP(C1996,'LICH THI'!C:AA,14,0)</f>
        <v>2</v>
      </c>
      <c r="H1996" s="436">
        <f t="shared" si="406"/>
        <v>2</v>
      </c>
      <c r="I1996" s="436" t="str">
        <f t="shared" si="407"/>
        <v>Hán Thu Thảo</v>
      </c>
      <c r="J1996" s="436"/>
      <c r="K1996" s="436">
        <f t="shared" si="408"/>
        <v>1</v>
      </c>
      <c r="L1996" s="436" t="str">
        <f t="shared" si="409"/>
        <v>DC1CB32x-DC-1</v>
      </c>
      <c r="M1996" s="436">
        <f t="shared" si="410"/>
        <v>32</v>
      </c>
      <c r="N1996" s="437">
        <f t="shared" si="416"/>
        <v>2</v>
      </c>
      <c r="O1996" s="437"/>
      <c r="P1996" s="430" t="str">
        <f t="shared" si="411"/>
        <v/>
      </c>
      <c r="U1996" s="177">
        <v>68</v>
      </c>
      <c r="V1996" s="177" t="s">
        <v>4208</v>
      </c>
      <c r="W1996" s="177" t="s">
        <v>4219</v>
      </c>
      <c r="X1996" s="177" t="s">
        <v>2620</v>
      </c>
      <c r="Y1996" s="177" t="s">
        <v>4220</v>
      </c>
      <c r="Z1996" s="177" t="s">
        <v>7916</v>
      </c>
      <c r="AA1996" s="525" t="s">
        <v>3825</v>
      </c>
      <c r="AB1996" s="399" t="str">
        <f t="shared" si="412"/>
        <v>DC1CB32x</v>
      </c>
      <c r="AC1996" s="399" t="str">
        <f t="shared" si="413"/>
        <v>DC1CB32x-DC</v>
      </c>
      <c r="AD1996" t="e">
        <f>Y1996&amp;"-"&amp;VLOOKUP(AC1996,'LICH THI'!C:AA,9,0)</f>
        <v>#N/A</v>
      </c>
      <c r="AE1996">
        <f t="shared" si="414"/>
        <v>1</v>
      </c>
    </row>
    <row r="1997" spans="1:31" x14ac:dyDescent="0.25">
      <c r="A1997" s="436" t="str">
        <f t="shared" si="404"/>
        <v>DC1CB32x-DC-79</v>
      </c>
      <c r="B1997" s="436">
        <f>COUNTIF(AC$4:AC1997,AC1997)</f>
        <v>79</v>
      </c>
      <c r="C1997" s="436" t="str">
        <f t="shared" si="405"/>
        <v>DC1CB32x-DC</v>
      </c>
      <c r="D1997" s="436">
        <f>VLOOKUP(C1997,'LICH THI'!C:AA,12,0)</f>
        <v>90</v>
      </c>
      <c r="E1997" s="436">
        <f>VLOOKUP(C1997,'LICH THI'!C:AA,13,0)</f>
        <v>45</v>
      </c>
      <c r="F1997" s="436">
        <f t="shared" si="415"/>
        <v>45</v>
      </c>
      <c r="G1997" s="436">
        <f>VLOOKUP(C1997,'LICH THI'!C:AA,14,0)</f>
        <v>2</v>
      </c>
      <c r="H1997" s="436">
        <f t="shared" si="406"/>
        <v>2</v>
      </c>
      <c r="I1997" s="436" t="str">
        <f t="shared" si="407"/>
        <v>Ngô Bá Thắng</v>
      </c>
      <c r="J1997" s="436"/>
      <c r="K1997" s="436">
        <f t="shared" si="408"/>
        <v>1</v>
      </c>
      <c r="L1997" s="436" t="str">
        <f t="shared" si="409"/>
        <v>DC1CB32x-DC-1</v>
      </c>
      <c r="M1997" s="436">
        <f t="shared" si="410"/>
        <v>32</v>
      </c>
      <c r="N1997" s="437">
        <f t="shared" si="416"/>
        <v>3</v>
      </c>
      <c r="O1997" s="437"/>
      <c r="P1997" s="430" t="str">
        <f t="shared" si="411"/>
        <v/>
      </c>
      <c r="U1997" s="177">
        <v>51</v>
      </c>
      <c r="V1997" s="177" t="s">
        <v>4130</v>
      </c>
      <c r="W1997" s="177" t="s">
        <v>4195</v>
      </c>
      <c r="X1997" s="177" t="s">
        <v>3464</v>
      </c>
      <c r="Y1997" s="177" t="s">
        <v>4196</v>
      </c>
      <c r="Z1997" s="177" t="s">
        <v>7916</v>
      </c>
      <c r="AA1997" s="525" t="s">
        <v>3736</v>
      </c>
      <c r="AB1997" s="399" t="str">
        <f t="shared" si="412"/>
        <v>DC1CB32x</v>
      </c>
      <c r="AC1997" s="399" t="str">
        <f t="shared" si="413"/>
        <v>DC1CB32x-DC</v>
      </c>
      <c r="AD1997" t="e">
        <f>Y1997&amp;"-"&amp;VLOOKUP(AC1997,'LICH THI'!C:AA,9,0)</f>
        <v>#N/A</v>
      </c>
      <c r="AE1997">
        <f t="shared" si="414"/>
        <v>1</v>
      </c>
    </row>
    <row r="1998" spans="1:31" x14ac:dyDescent="0.25">
      <c r="A1998" s="436" t="str">
        <f t="shared" si="404"/>
        <v>DC1CB32x-DC-80</v>
      </c>
      <c r="B1998" s="436">
        <f>COUNTIF(AC$4:AC1998,AC1998)</f>
        <v>80</v>
      </c>
      <c r="C1998" s="436" t="str">
        <f t="shared" si="405"/>
        <v>DC1CB32x-DC</v>
      </c>
      <c r="D1998" s="436">
        <f>VLOOKUP(C1998,'LICH THI'!C:AA,12,0)</f>
        <v>90</v>
      </c>
      <c r="E1998" s="436">
        <f>VLOOKUP(C1998,'LICH THI'!C:AA,13,0)</f>
        <v>45</v>
      </c>
      <c r="F1998" s="436">
        <f t="shared" si="415"/>
        <v>45</v>
      </c>
      <c r="G1998" s="436">
        <f>VLOOKUP(C1998,'LICH THI'!C:AA,14,0)</f>
        <v>2</v>
      </c>
      <c r="H1998" s="436">
        <f t="shared" si="406"/>
        <v>2</v>
      </c>
      <c r="I1998" s="436" t="str">
        <f t="shared" si="407"/>
        <v>Nguyễn Quang Thắng</v>
      </c>
      <c r="J1998" s="436"/>
      <c r="K1998" s="436">
        <f t="shared" si="408"/>
        <v>1</v>
      </c>
      <c r="L1998" s="436" t="str">
        <f t="shared" si="409"/>
        <v>DC1CB32x-DC-1</v>
      </c>
      <c r="M1998" s="436">
        <f t="shared" si="410"/>
        <v>32</v>
      </c>
      <c r="N1998" s="437">
        <f t="shared" si="416"/>
        <v>4</v>
      </c>
      <c r="O1998" s="437"/>
      <c r="P1998" s="430" t="str">
        <f t="shared" si="411"/>
        <v/>
      </c>
      <c r="U1998" s="177">
        <v>58</v>
      </c>
      <c r="V1998" s="177" t="s">
        <v>3229</v>
      </c>
      <c r="W1998" s="177" t="s">
        <v>3032</v>
      </c>
      <c r="X1998" s="177" t="s">
        <v>3464</v>
      </c>
      <c r="Y1998" s="177" t="s">
        <v>4200</v>
      </c>
      <c r="Z1998" s="177" t="s">
        <v>7916</v>
      </c>
      <c r="AA1998" s="525" t="s">
        <v>2622</v>
      </c>
      <c r="AB1998" s="399" t="str">
        <f t="shared" si="412"/>
        <v>DC1CB32x</v>
      </c>
      <c r="AC1998" s="399" t="str">
        <f t="shared" si="413"/>
        <v>DC1CB32x-DC</v>
      </c>
      <c r="AD1998" t="e">
        <f>Y1998&amp;"-"&amp;VLOOKUP(AC1998,'LICH THI'!C:AA,9,0)</f>
        <v>#N/A</v>
      </c>
      <c r="AE1998">
        <f t="shared" si="414"/>
        <v>1</v>
      </c>
    </row>
    <row r="1999" spans="1:31" x14ac:dyDescent="0.25">
      <c r="A1999" s="436" t="str">
        <f t="shared" si="404"/>
        <v>DC1CB32x-DC-81</v>
      </c>
      <c r="B1999" s="436">
        <f>COUNTIF(AC$4:AC1999,AC1999)</f>
        <v>81</v>
      </c>
      <c r="C1999" s="436" t="str">
        <f t="shared" si="405"/>
        <v>DC1CB32x-DC</v>
      </c>
      <c r="D1999" s="436">
        <f>VLOOKUP(C1999,'LICH THI'!C:AA,12,0)</f>
        <v>90</v>
      </c>
      <c r="E1999" s="436">
        <f>VLOOKUP(C1999,'LICH THI'!C:AA,13,0)</f>
        <v>45</v>
      </c>
      <c r="F1999" s="436">
        <f t="shared" si="415"/>
        <v>45</v>
      </c>
      <c r="G1999" s="436">
        <f>VLOOKUP(C1999,'LICH THI'!C:AA,14,0)</f>
        <v>2</v>
      </c>
      <c r="H1999" s="436">
        <f t="shared" si="406"/>
        <v>2</v>
      </c>
      <c r="I1999" s="436" t="str">
        <f t="shared" si="407"/>
        <v>Nguyễn Văn Thỏa</v>
      </c>
      <c r="J1999" s="436"/>
      <c r="K1999" s="436">
        <f t="shared" si="408"/>
        <v>1</v>
      </c>
      <c r="L1999" s="436" t="str">
        <f t="shared" si="409"/>
        <v>DC1CB32x-DC-1</v>
      </c>
      <c r="M1999" s="436">
        <f t="shared" si="410"/>
        <v>32</v>
      </c>
      <c r="N1999" s="437">
        <f t="shared" si="416"/>
        <v>5</v>
      </c>
      <c r="O1999" s="437"/>
      <c r="P1999" s="430" t="str">
        <f t="shared" si="411"/>
        <v/>
      </c>
      <c r="U1999" s="177">
        <v>22</v>
      </c>
      <c r="V1999" s="177" t="s">
        <v>3175</v>
      </c>
      <c r="W1999" s="177" t="s">
        <v>2741</v>
      </c>
      <c r="X1999" s="177" t="s">
        <v>4159</v>
      </c>
      <c r="Y1999" s="177" t="s">
        <v>4160</v>
      </c>
      <c r="Z1999" s="177" t="s">
        <v>7916</v>
      </c>
      <c r="AA1999" s="525" t="s">
        <v>4161</v>
      </c>
      <c r="AB1999" s="399" t="str">
        <f t="shared" si="412"/>
        <v>DC1CB32x</v>
      </c>
      <c r="AC1999" s="399" t="str">
        <f t="shared" si="413"/>
        <v>DC1CB32x-DC</v>
      </c>
      <c r="AD1999" t="e">
        <f>Y1999&amp;"-"&amp;VLOOKUP(AC1999,'LICH THI'!C:AA,9,0)</f>
        <v>#N/A</v>
      </c>
      <c r="AE1999">
        <f t="shared" si="414"/>
        <v>1</v>
      </c>
    </row>
    <row r="2000" spans="1:31" x14ac:dyDescent="0.25">
      <c r="A2000" s="436" t="str">
        <f t="shared" si="404"/>
        <v>DC1CB32x-DC-82</v>
      </c>
      <c r="B2000" s="436">
        <f>COUNTIF(AC$4:AC2000,AC2000)</f>
        <v>82</v>
      </c>
      <c r="C2000" s="436" t="str">
        <f t="shared" si="405"/>
        <v>DC1CB32x-DC</v>
      </c>
      <c r="D2000" s="436">
        <f>VLOOKUP(C2000,'LICH THI'!C:AA,12,0)</f>
        <v>90</v>
      </c>
      <c r="E2000" s="436">
        <f>VLOOKUP(C2000,'LICH THI'!C:AA,13,0)</f>
        <v>45</v>
      </c>
      <c r="F2000" s="436">
        <f t="shared" si="415"/>
        <v>45</v>
      </c>
      <c r="G2000" s="436">
        <f>VLOOKUP(C2000,'LICH THI'!C:AA,14,0)</f>
        <v>2</v>
      </c>
      <c r="H2000" s="436">
        <f t="shared" si="406"/>
        <v>2</v>
      </c>
      <c r="I2000" s="436" t="str">
        <f t="shared" si="407"/>
        <v>Trần Minh Thúy</v>
      </c>
      <c r="J2000" s="436"/>
      <c r="K2000" s="436">
        <f t="shared" si="408"/>
        <v>1</v>
      </c>
      <c r="L2000" s="436" t="str">
        <f t="shared" si="409"/>
        <v>DC1CB32x-DC-1</v>
      </c>
      <c r="M2000" s="436">
        <f t="shared" si="410"/>
        <v>32</v>
      </c>
      <c r="N2000" s="437">
        <f t="shared" si="416"/>
        <v>6</v>
      </c>
      <c r="O2000" s="437"/>
      <c r="P2000" s="430" t="str">
        <f t="shared" si="411"/>
        <v/>
      </c>
      <c r="U2000" s="177">
        <v>89</v>
      </c>
      <c r="V2000" s="177" t="s">
        <v>3046</v>
      </c>
      <c r="W2000" s="177" t="s">
        <v>3593</v>
      </c>
      <c r="X2000" s="177" t="s">
        <v>2631</v>
      </c>
      <c r="Y2000" s="177" t="s">
        <v>4259</v>
      </c>
      <c r="Z2000" s="177" t="s">
        <v>7916</v>
      </c>
      <c r="AA2000" s="525" t="s">
        <v>4174</v>
      </c>
      <c r="AB2000" s="399" t="str">
        <f t="shared" si="412"/>
        <v>DC1CB32x</v>
      </c>
      <c r="AC2000" s="399" t="str">
        <f t="shared" si="413"/>
        <v>DC1CB32x-DC</v>
      </c>
      <c r="AD2000" t="e">
        <f>Y2000&amp;"-"&amp;VLOOKUP(AC2000,'LICH THI'!C:AA,9,0)</f>
        <v>#N/A</v>
      </c>
      <c r="AE2000">
        <f t="shared" si="414"/>
        <v>1</v>
      </c>
    </row>
    <row r="2001" spans="1:31" x14ac:dyDescent="0.25">
      <c r="A2001" s="436" t="str">
        <f t="shared" si="404"/>
        <v>DC1CB32x-DC-83</v>
      </c>
      <c r="B2001" s="436">
        <f>COUNTIF(AC$4:AC2001,AC2001)</f>
        <v>83</v>
      </c>
      <c r="C2001" s="436" t="str">
        <f t="shared" si="405"/>
        <v>DC1CB32x-DC</v>
      </c>
      <c r="D2001" s="436">
        <f>VLOOKUP(C2001,'LICH THI'!C:AA,12,0)</f>
        <v>90</v>
      </c>
      <c r="E2001" s="436">
        <f>VLOOKUP(C2001,'LICH THI'!C:AA,13,0)</f>
        <v>45</v>
      </c>
      <c r="F2001" s="436">
        <f t="shared" si="415"/>
        <v>45</v>
      </c>
      <c r="G2001" s="436">
        <f>VLOOKUP(C2001,'LICH THI'!C:AA,14,0)</f>
        <v>2</v>
      </c>
      <c r="H2001" s="436">
        <f t="shared" si="406"/>
        <v>2</v>
      </c>
      <c r="I2001" s="436" t="str">
        <f t="shared" si="407"/>
        <v>Nguyễn Trung Thực</v>
      </c>
      <c r="J2001" s="436"/>
      <c r="K2001" s="436">
        <f t="shared" si="408"/>
        <v>1</v>
      </c>
      <c r="L2001" s="436" t="str">
        <f t="shared" si="409"/>
        <v>DC1CB32x-DC-1</v>
      </c>
      <c r="M2001" s="436">
        <f t="shared" si="410"/>
        <v>32</v>
      </c>
      <c r="N2001" s="437">
        <f t="shared" si="416"/>
        <v>7</v>
      </c>
      <c r="O2001" s="437"/>
      <c r="P2001" s="430" t="str">
        <f t="shared" si="411"/>
        <v/>
      </c>
      <c r="U2001" s="177">
        <v>29</v>
      </c>
      <c r="V2001" s="177" t="s">
        <v>3196</v>
      </c>
      <c r="W2001" s="177" t="s">
        <v>2687</v>
      </c>
      <c r="X2001" s="177" t="s">
        <v>4168</v>
      </c>
      <c r="Y2001" s="177" t="s">
        <v>4169</v>
      </c>
      <c r="Z2001" s="177" t="s">
        <v>7916</v>
      </c>
      <c r="AA2001" s="525" t="s">
        <v>4170</v>
      </c>
      <c r="AB2001" s="399" t="str">
        <f t="shared" si="412"/>
        <v>DC1CB32x</v>
      </c>
      <c r="AC2001" s="399" t="str">
        <f t="shared" si="413"/>
        <v>DC1CB32x-DC</v>
      </c>
      <c r="AD2001" t="e">
        <f>Y2001&amp;"-"&amp;VLOOKUP(AC2001,'LICH THI'!C:AA,9,0)</f>
        <v>#N/A</v>
      </c>
      <c r="AE2001">
        <f t="shared" si="414"/>
        <v>1</v>
      </c>
    </row>
    <row r="2002" spans="1:31" x14ac:dyDescent="0.25">
      <c r="A2002" s="436" t="str">
        <f t="shared" si="404"/>
        <v>DC1CB32x-DC-84</v>
      </c>
      <c r="B2002" s="436">
        <f>COUNTIF(AC$4:AC2002,AC2002)</f>
        <v>84</v>
      </c>
      <c r="C2002" s="436" t="str">
        <f t="shared" si="405"/>
        <v>DC1CB32x-DC</v>
      </c>
      <c r="D2002" s="436">
        <f>VLOOKUP(C2002,'LICH THI'!C:AA,12,0)</f>
        <v>90</v>
      </c>
      <c r="E2002" s="436">
        <f>VLOOKUP(C2002,'LICH THI'!C:AA,13,0)</f>
        <v>45</v>
      </c>
      <c r="F2002" s="436">
        <f t="shared" si="415"/>
        <v>45</v>
      </c>
      <c r="G2002" s="436">
        <f>VLOOKUP(C2002,'LICH THI'!C:AA,14,0)</f>
        <v>2</v>
      </c>
      <c r="H2002" s="436">
        <f t="shared" si="406"/>
        <v>2</v>
      </c>
      <c r="I2002" s="436" t="str">
        <f t="shared" si="407"/>
        <v>Nguyễn Thị Việt Trinh</v>
      </c>
      <c r="J2002" s="436"/>
      <c r="K2002" s="436">
        <f t="shared" si="408"/>
        <v>1</v>
      </c>
      <c r="L2002" s="436" t="str">
        <f t="shared" si="409"/>
        <v>DC1CB32x-DC-1</v>
      </c>
      <c r="M2002" s="436">
        <f t="shared" si="410"/>
        <v>32</v>
      </c>
      <c r="N2002" s="437">
        <f t="shared" si="416"/>
        <v>8</v>
      </c>
      <c r="O2002" s="437"/>
      <c r="P2002" s="430" t="str">
        <f t="shared" si="411"/>
        <v/>
      </c>
      <c r="U2002" s="177">
        <v>81</v>
      </c>
      <c r="V2002" s="177" t="s">
        <v>2642</v>
      </c>
      <c r="W2002" s="177" t="s">
        <v>3696</v>
      </c>
      <c r="X2002" s="177" t="s">
        <v>3697</v>
      </c>
      <c r="Y2002" s="177" t="s">
        <v>3698</v>
      </c>
      <c r="Z2002" s="177" t="s">
        <v>7916</v>
      </c>
      <c r="AA2002" s="525" t="s">
        <v>3699</v>
      </c>
      <c r="AB2002" s="399" t="str">
        <f t="shared" si="412"/>
        <v>DC1CB32x</v>
      </c>
      <c r="AC2002" s="399" t="str">
        <f t="shared" si="413"/>
        <v>DC1CB32x-DC</v>
      </c>
      <c r="AD2002" t="e">
        <f>Y2002&amp;"-"&amp;VLOOKUP(AC2002,'LICH THI'!C:AA,9,0)</f>
        <v>#N/A</v>
      </c>
      <c r="AE2002">
        <f t="shared" si="414"/>
        <v>1</v>
      </c>
    </row>
    <row r="2003" spans="1:31" x14ac:dyDescent="0.25">
      <c r="A2003" s="436" t="str">
        <f t="shared" si="404"/>
        <v>DC1CB32x-DC-85</v>
      </c>
      <c r="B2003" s="436">
        <f>COUNTIF(AC$4:AC2003,AC2003)</f>
        <v>85</v>
      </c>
      <c r="C2003" s="436" t="str">
        <f t="shared" si="405"/>
        <v>DC1CB32x-DC</v>
      </c>
      <c r="D2003" s="436">
        <f>VLOOKUP(C2003,'LICH THI'!C:AA,12,0)</f>
        <v>90</v>
      </c>
      <c r="E2003" s="436">
        <f>VLOOKUP(C2003,'LICH THI'!C:AA,13,0)</f>
        <v>45</v>
      </c>
      <c r="F2003" s="436">
        <f t="shared" si="415"/>
        <v>45</v>
      </c>
      <c r="G2003" s="436">
        <f>VLOOKUP(C2003,'LICH THI'!C:AA,14,0)</f>
        <v>2</v>
      </c>
      <c r="H2003" s="436">
        <f t="shared" si="406"/>
        <v>2</v>
      </c>
      <c r="I2003" s="436" t="str">
        <f t="shared" si="407"/>
        <v>Dương Tuấn Trọng</v>
      </c>
      <c r="J2003" s="436"/>
      <c r="K2003" s="436">
        <f t="shared" si="408"/>
        <v>1</v>
      </c>
      <c r="L2003" s="436" t="str">
        <f t="shared" si="409"/>
        <v>DC1CB32x-DC-1</v>
      </c>
      <c r="M2003" s="436">
        <f t="shared" si="410"/>
        <v>32</v>
      </c>
      <c r="N2003" s="437">
        <f t="shared" si="416"/>
        <v>9</v>
      </c>
      <c r="O2003" s="437"/>
      <c r="P2003" s="430" t="str">
        <f t="shared" si="411"/>
        <v/>
      </c>
      <c r="U2003" s="177">
        <v>49</v>
      </c>
      <c r="V2003" s="177" t="s">
        <v>2609</v>
      </c>
      <c r="W2003" s="177" t="s">
        <v>2929</v>
      </c>
      <c r="X2003" s="177" t="s">
        <v>4127</v>
      </c>
      <c r="Y2003" s="177" t="s">
        <v>4128</v>
      </c>
      <c r="Z2003" s="177" t="s">
        <v>7916</v>
      </c>
      <c r="AA2003" s="525" t="s">
        <v>4129</v>
      </c>
      <c r="AB2003" s="399" t="str">
        <f t="shared" si="412"/>
        <v>DC1CB32x</v>
      </c>
      <c r="AC2003" s="399" t="str">
        <f t="shared" si="413"/>
        <v>DC1CB32x-DC</v>
      </c>
      <c r="AD2003" t="e">
        <f>Y2003&amp;"-"&amp;VLOOKUP(AC2003,'LICH THI'!C:AA,9,0)</f>
        <v>#N/A</v>
      </c>
      <c r="AE2003">
        <f t="shared" si="414"/>
        <v>1</v>
      </c>
    </row>
    <row r="2004" spans="1:31" x14ac:dyDescent="0.25">
      <c r="A2004" s="436" t="str">
        <f t="shared" si="404"/>
        <v>DC1CB32x-DC-86</v>
      </c>
      <c r="B2004" s="436">
        <f>COUNTIF(AC$4:AC2004,AC2004)</f>
        <v>86</v>
      </c>
      <c r="C2004" s="436" t="str">
        <f t="shared" si="405"/>
        <v>DC1CB32x-DC</v>
      </c>
      <c r="D2004" s="436">
        <f>VLOOKUP(C2004,'LICH THI'!C:AA,12,0)</f>
        <v>90</v>
      </c>
      <c r="E2004" s="436">
        <f>VLOOKUP(C2004,'LICH THI'!C:AA,13,0)</f>
        <v>45</v>
      </c>
      <c r="F2004" s="436">
        <f t="shared" si="415"/>
        <v>45</v>
      </c>
      <c r="G2004" s="436">
        <f>VLOOKUP(C2004,'LICH THI'!C:AA,14,0)</f>
        <v>2</v>
      </c>
      <c r="H2004" s="436">
        <f t="shared" si="406"/>
        <v>2</v>
      </c>
      <c r="I2004" s="436" t="str">
        <f t="shared" si="407"/>
        <v>Nguyễn Đức Trung</v>
      </c>
      <c r="J2004" s="436"/>
      <c r="K2004" s="436">
        <f t="shared" si="408"/>
        <v>1</v>
      </c>
      <c r="L2004" s="436" t="str">
        <f t="shared" si="409"/>
        <v>DC1CB32x-DC-1</v>
      </c>
      <c r="M2004" s="436">
        <f t="shared" si="410"/>
        <v>32</v>
      </c>
      <c r="N2004" s="437">
        <f t="shared" si="416"/>
        <v>10</v>
      </c>
      <c r="O2004" s="437"/>
      <c r="P2004" s="430" t="str">
        <f t="shared" si="411"/>
        <v/>
      </c>
      <c r="U2004" s="177">
        <v>23</v>
      </c>
      <c r="V2004" s="177" t="s">
        <v>3175</v>
      </c>
      <c r="W2004" s="177" t="s">
        <v>3103</v>
      </c>
      <c r="X2004" s="177" t="s">
        <v>3160</v>
      </c>
      <c r="Y2004" s="177" t="s">
        <v>3191</v>
      </c>
      <c r="Z2004" s="177" t="s">
        <v>7916</v>
      </c>
      <c r="AA2004" s="525" t="s">
        <v>3192</v>
      </c>
      <c r="AB2004" s="399" t="str">
        <f t="shared" si="412"/>
        <v>DC1CB32x</v>
      </c>
      <c r="AC2004" s="399" t="str">
        <f t="shared" si="413"/>
        <v>DC1CB32x-DC</v>
      </c>
      <c r="AD2004" t="e">
        <f>Y2004&amp;"-"&amp;VLOOKUP(AC2004,'LICH THI'!C:AA,9,0)</f>
        <v>#N/A</v>
      </c>
      <c r="AE2004">
        <f t="shared" si="414"/>
        <v>1</v>
      </c>
    </row>
    <row r="2005" spans="1:31" x14ac:dyDescent="0.25">
      <c r="A2005" s="436" t="str">
        <f t="shared" si="404"/>
        <v>DC1CB32x-DC-87</v>
      </c>
      <c r="B2005" s="436">
        <f>COUNTIF(AC$4:AC2005,AC2005)</f>
        <v>87</v>
      </c>
      <c r="C2005" s="436" t="str">
        <f t="shared" si="405"/>
        <v>DC1CB32x-DC</v>
      </c>
      <c r="D2005" s="436">
        <f>VLOOKUP(C2005,'LICH THI'!C:AA,12,0)</f>
        <v>90</v>
      </c>
      <c r="E2005" s="436">
        <f>VLOOKUP(C2005,'LICH THI'!C:AA,13,0)</f>
        <v>45</v>
      </c>
      <c r="F2005" s="436">
        <f t="shared" si="415"/>
        <v>45</v>
      </c>
      <c r="G2005" s="436">
        <f>VLOOKUP(C2005,'LICH THI'!C:AA,14,0)</f>
        <v>2</v>
      </c>
      <c r="H2005" s="436">
        <f t="shared" si="406"/>
        <v>2</v>
      </c>
      <c r="I2005" s="436" t="str">
        <f t="shared" si="407"/>
        <v>Nguyễn Thế Trung</v>
      </c>
      <c r="J2005" s="436"/>
      <c r="K2005" s="436">
        <f t="shared" si="408"/>
        <v>1</v>
      </c>
      <c r="L2005" s="436" t="str">
        <f t="shared" si="409"/>
        <v>DC1CB32x-DC-1</v>
      </c>
      <c r="M2005" s="436">
        <f t="shared" si="410"/>
        <v>32</v>
      </c>
      <c r="N2005" s="437">
        <f t="shared" si="416"/>
        <v>11</v>
      </c>
      <c r="O2005" s="437"/>
      <c r="P2005" s="430" t="str">
        <f t="shared" si="411"/>
        <v/>
      </c>
      <c r="U2005" s="177">
        <v>60</v>
      </c>
      <c r="V2005" s="177" t="s">
        <v>3229</v>
      </c>
      <c r="W2005" s="177" t="s">
        <v>3243</v>
      </c>
      <c r="X2005" s="177" t="s">
        <v>3160</v>
      </c>
      <c r="Y2005" s="177" t="s">
        <v>3244</v>
      </c>
      <c r="Z2005" s="177" t="s">
        <v>7916</v>
      </c>
      <c r="AA2005" s="525" t="s">
        <v>3245</v>
      </c>
      <c r="AB2005" s="399" t="str">
        <f t="shared" si="412"/>
        <v>DC1CB32x</v>
      </c>
      <c r="AC2005" s="399" t="str">
        <f t="shared" si="413"/>
        <v>DC1CB32x-DC</v>
      </c>
      <c r="AD2005" t="e">
        <f>Y2005&amp;"-"&amp;VLOOKUP(AC2005,'LICH THI'!C:AA,9,0)</f>
        <v>#N/A</v>
      </c>
      <c r="AE2005">
        <f t="shared" si="414"/>
        <v>1</v>
      </c>
    </row>
    <row r="2006" spans="1:31" x14ac:dyDescent="0.25">
      <c r="A2006" s="436" t="str">
        <f t="shared" si="404"/>
        <v>DC1CB32x-DC-88</v>
      </c>
      <c r="B2006" s="436">
        <f>COUNTIF(AC$4:AC2006,AC2006)</f>
        <v>88</v>
      </c>
      <c r="C2006" s="436" t="str">
        <f t="shared" si="405"/>
        <v>DC1CB32x-DC</v>
      </c>
      <c r="D2006" s="436">
        <f>VLOOKUP(C2006,'LICH THI'!C:AA,12,0)</f>
        <v>90</v>
      </c>
      <c r="E2006" s="436">
        <f>VLOOKUP(C2006,'LICH THI'!C:AA,13,0)</f>
        <v>45</v>
      </c>
      <c r="F2006" s="436">
        <f t="shared" si="415"/>
        <v>45</v>
      </c>
      <c r="G2006" s="436">
        <f>VLOOKUP(C2006,'LICH THI'!C:AA,14,0)</f>
        <v>2</v>
      </c>
      <c r="H2006" s="436">
        <f t="shared" si="406"/>
        <v>2</v>
      </c>
      <c r="I2006" s="436" t="str">
        <f t="shared" si="407"/>
        <v>Nguyễn Văn Trung</v>
      </c>
      <c r="J2006" s="436"/>
      <c r="K2006" s="436">
        <f t="shared" si="408"/>
        <v>1</v>
      </c>
      <c r="L2006" s="436" t="str">
        <f t="shared" si="409"/>
        <v>DC1CB32x-DC-1</v>
      </c>
      <c r="M2006" s="436">
        <f t="shared" si="410"/>
        <v>32</v>
      </c>
      <c r="N2006" s="437">
        <f t="shared" si="416"/>
        <v>12</v>
      </c>
      <c r="O2006" s="437"/>
      <c r="P2006" s="430" t="str">
        <f t="shared" si="411"/>
        <v/>
      </c>
      <c r="U2006" s="177">
        <v>52</v>
      </c>
      <c r="V2006" s="177" t="s">
        <v>4130</v>
      </c>
      <c r="W2006" s="177" t="s">
        <v>2741</v>
      </c>
      <c r="X2006" s="177" t="s">
        <v>3160</v>
      </c>
      <c r="Y2006" s="177" t="s">
        <v>4197</v>
      </c>
      <c r="Z2006" s="177" t="s">
        <v>7916</v>
      </c>
      <c r="AA2006" s="525" t="s">
        <v>4198</v>
      </c>
      <c r="AB2006" s="399" t="str">
        <f t="shared" si="412"/>
        <v>DC1CB32x</v>
      </c>
      <c r="AC2006" s="399" t="str">
        <f t="shared" si="413"/>
        <v>DC1CB32x-DC</v>
      </c>
      <c r="AD2006" t="e">
        <f>Y2006&amp;"-"&amp;VLOOKUP(AC2006,'LICH THI'!C:AA,9,0)</f>
        <v>#N/A</v>
      </c>
      <c r="AE2006">
        <f t="shared" si="414"/>
        <v>1</v>
      </c>
    </row>
    <row r="2007" spans="1:31" x14ac:dyDescent="0.25">
      <c r="A2007" s="436" t="str">
        <f t="shared" si="404"/>
        <v>DC1CB32x-DC-89</v>
      </c>
      <c r="B2007" s="436">
        <f>COUNTIF(AC$4:AC2007,AC2007)</f>
        <v>89</v>
      </c>
      <c r="C2007" s="436" t="str">
        <f t="shared" si="405"/>
        <v>DC1CB32x-DC</v>
      </c>
      <c r="D2007" s="436">
        <f>VLOOKUP(C2007,'LICH THI'!C:AA,12,0)</f>
        <v>90</v>
      </c>
      <c r="E2007" s="436">
        <f>VLOOKUP(C2007,'LICH THI'!C:AA,13,0)</f>
        <v>45</v>
      </c>
      <c r="F2007" s="436">
        <f t="shared" si="415"/>
        <v>45</v>
      </c>
      <c r="G2007" s="436">
        <f>VLOOKUP(C2007,'LICH THI'!C:AA,14,0)</f>
        <v>2</v>
      </c>
      <c r="H2007" s="436">
        <f t="shared" si="406"/>
        <v>2</v>
      </c>
      <c r="I2007" s="436" t="str">
        <f t="shared" si="407"/>
        <v>Nguyễn Văn Trung</v>
      </c>
      <c r="J2007" s="436"/>
      <c r="K2007" s="436">
        <f t="shared" si="408"/>
        <v>1</v>
      </c>
      <c r="L2007" s="436" t="str">
        <f t="shared" si="409"/>
        <v>DC1CB32x-DC-1</v>
      </c>
      <c r="M2007" s="436">
        <f t="shared" si="410"/>
        <v>32</v>
      </c>
      <c r="N2007" s="437">
        <f t="shared" si="416"/>
        <v>13</v>
      </c>
      <c r="O2007" s="437"/>
      <c r="P2007" s="430" t="str">
        <f t="shared" si="411"/>
        <v/>
      </c>
      <c r="U2007" s="177">
        <v>90</v>
      </c>
      <c r="V2007" s="177" t="s">
        <v>3046</v>
      </c>
      <c r="W2007" s="177" t="s">
        <v>2741</v>
      </c>
      <c r="X2007" s="177" t="s">
        <v>3160</v>
      </c>
      <c r="Y2007" s="177" t="s">
        <v>4260</v>
      </c>
      <c r="Z2007" s="177" t="s">
        <v>7916</v>
      </c>
      <c r="AA2007" s="525" t="s">
        <v>4261</v>
      </c>
      <c r="AB2007" s="399" t="str">
        <f t="shared" si="412"/>
        <v>DC1CB32x</v>
      </c>
      <c r="AC2007" s="399" t="str">
        <f t="shared" si="413"/>
        <v>DC1CB32x-DC</v>
      </c>
      <c r="AD2007" t="e">
        <f>Y2007&amp;"-"&amp;VLOOKUP(AC2007,'LICH THI'!C:AA,9,0)</f>
        <v>#N/A</v>
      </c>
      <c r="AE2007">
        <f t="shared" si="414"/>
        <v>1</v>
      </c>
    </row>
    <row r="2008" spans="1:31" x14ac:dyDescent="0.25">
      <c r="A2008" s="436" t="str">
        <f t="shared" si="404"/>
        <v>DC1CB32x-DC-90</v>
      </c>
      <c r="B2008" s="436">
        <f>COUNTIF(AC$4:AC2008,AC2008)</f>
        <v>90</v>
      </c>
      <c r="C2008" s="436" t="str">
        <f t="shared" si="405"/>
        <v>DC1CB32x-DC</v>
      </c>
      <c r="D2008" s="436">
        <f>VLOOKUP(C2008,'LICH THI'!C:AA,12,0)</f>
        <v>90</v>
      </c>
      <c r="E2008" s="436">
        <f>VLOOKUP(C2008,'LICH THI'!C:AA,13,0)</f>
        <v>45</v>
      </c>
      <c r="F2008" s="436">
        <f t="shared" si="415"/>
        <v>45</v>
      </c>
      <c r="G2008" s="436">
        <f>VLOOKUP(C2008,'LICH THI'!C:AA,14,0)</f>
        <v>2</v>
      </c>
      <c r="H2008" s="436">
        <f t="shared" si="406"/>
        <v>2</v>
      </c>
      <c r="I2008" s="436" t="str">
        <f t="shared" si="407"/>
        <v>Vũ Đình Việt</v>
      </c>
      <c r="J2008" s="436"/>
      <c r="K2008" s="436">
        <f t="shared" si="408"/>
        <v>1</v>
      </c>
      <c r="L2008" s="436" t="str">
        <f t="shared" si="409"/>
        <v>DC1CB32x-DC-1</v>
      </c>
      <c r="M2008" s="436">
        <f t="shared" si="410"/>
        <v>32</v>
      </c>
      <c r="N2008" s="437">
        <f t="shared" si="416"/>
        <v>14</v>
      </c>
      <c r="O2008" s="437"/>
      <c r="P2008" s="430" t="str">
        <f t="shared" si="411"/>
        <v/>
      </c>
      <c r="U2008" s="177">
        <v>62</v>
      </c>
      <c r="V2008" s="177" t="s">
        <v>3229</v>
      </c>
      <c r="W2008" s="177" t="s">
        <v>4205</v>
      </c>
      <c r="X2008" s="177" t="s">
        <v>2996</v>
      </c>
      <c r="Y2008" s="177" t="s">
        <v>4206</v>
      </c>
      <c r="Z2008" s="177" t="s">
        <v>7916</v>
      </c>
      <c r="AA2008" s="525" t="s">
        <v>4207</v>
      </c>
      <c r="AB2008" s="399" t="str">
        <f t="shared" si="412"/>
        <v>DC1CB32x</v>
      </c>
      <c r="AC2008" s="399" t="str">
        <f t="shared" si="413"/>
        <v>DC1CB32x-DC</v>
      </c>
      <c r="AD2008" t="e">
        <f>Y2008&amp;"-"&amp;VLOOKUP(AC2008,'LICH THI'!C:AA,9,0)</f>
        <v>#N/A</v>
      </c>
      <c r="AE2008">
        <f t="shared" si="414"/>
        <v>1</v>
      </c>
    </row>
    <row r="2009" spans="1:31" x14ac:dyDescent="0.25">
      <c r="A2009" s="436" t="str">
        <f t="shared" si="404"/>
        <v>DC1CB32-DC-1</v>
      </c>
      <c r="B2009" s="436">
        <f>COUNTIF(AC$4:AC2009,AC2009)</f>
        <v>1</v>
      </c>
      <c r="C2009" s="436" t="str">
        <f t="shared" si="405"/>
        <v>DC1CB32-DC</v>
      </c>
      <c r="D2009" s="436">
        <f>VLOOKUP(C2009,'LICH THI'!C:AA,12,0)</f>
        <v>172</v>
      </c>
      <c r="E2009" s="436">
        <f>VLOOKUP(C2009,'LICH THI'!C:AA,13,0)</f>
        <v>45</v>
      </c>
      <c r="F2009" s="436">
        <f t="shared" si="415"/>
        <v>45</v>
      </c>
      <c r="G2009" s="436">
        <f>VLOOKUP(C2009,'LICH THI'!C:AA,14,0)</f>
        <v>4</v>
      </c>
      <c r="H2009" s="436">
        <f t="shared" si="406"/>
        <v>1</v>
      </c>
      <c r="I2009" s="436" t="str">
        <f t="shared" si="407"/>
        <v>Lã Ngọc Anh</v>
      </c>
      <c r="J2009" s="436"/>
      <c r="K2009" s="436">
        <f t="shared" si="408"/>
        <v>2</v>
      </c>
      <c r="L2009" s="436" t="str">
        <f t="shared" si="409"/>
        <v>DC1CB32-DC-2</v>
      </c>
      <c r="M2009" s="436">
        <f t="shared" si="410"/>
        <v>32</v>
      </c>
      <c r="N2009" s="437">
        <f t="shared" si="416"/>
        <v>65</v>
      </c>
      <c r="O2009" s="437"/>
      <c r="P2009" s="430" t="str">
        <f t="shared" si="411"/>
        <v/>
      </c>
      <c r="U2009" s="177">
        <v>1</v>
      </c>
      <c r="V2009" s="177" t="s">
        <v>2724</v>
      </c>
      <c r="W2009" s="177" t="s">
        <v>4667</v>
      </c>
      <c r="X2009" s="177" t="s">
        <v>2611</v>
      </c>
      <c r="Y2009" s="177" t="s">
        <v>4668</v>
      </c>
      <c r="Z2009" s="177" t="s">
        <v>4140</v>
      </c>
      <c r="AA2009" s="525" t="s">
        <v>4589</v>
      </c>
      <c r="AB2009" s="399" t="str">
        <f t="shared" si="412"/>
        <v>DC1CB32</v>
      </c>
      <c r="AC2009" s="399" t="str">
        <f t="shared" si="413"/>
        <v>DC1CB32-DC</v>
      </c>
      <c r="AD2009" t="str">
        <f>Y2009&amp;"-"&amp;VLOOKUP(AC2009,'LICH THI'!C:AA,9,0)</f>
        <v>64DCCA3071-42469</v>
      </c>
      <c r="AE2009">
        <f t="shared" si="414"/>
        <v>1</v>
      </c>
    </row>
    <row r="2010" spans="1:31" x14ac:dyDescent="0.25">
      <c r="A2010" s="436" t="str">
        <f t="shared" si="404"/>
        <v>DC1CB32-DC-2</v>
      </c>
      <c r="B2010" s="436">
        <f>COUNTIF(AC$4:AC2010,AC2010)</f>
        <v>2</v>
      </c>
      <c r="C2010" s="436" t="str">
        <f t="shared" si="405"/>
        <v>DC1CB32-DC</v>
      </c>
      <c r="D2010" s="436">
        <f>VLOOKUP(C2010,'LICH THI'!C:AA,12,0)</f>
        <v>172</v>
      </c>
      <c r="E2010" s="436">
        <f>VLOOKUP(C2010,'LICH THI'!C:AA,13,0)</f>
        <v>45</v>
      </c>
      <c r="F2010" s="436">
        <f t="shared" si="415"/>
        <v>45</v>
      </c>
      <c r="G2010" s="436">
        <f>VLOOKUP(C2010,'LICH THI'!C:AA,14,0)</f>
        <v>4</v>
      </c>
      <c r="H2010" s="436">
        <f t="shared" si="406"/>
        <v>1</v>
      </c>
      <c r="I2010" s="436" t="str">
        <f t="shared" si="407"/>
        <v>Ngô Thị Phương Anh</v>
      </c>
      <c r="J2010" s="436"/>
      <c r="K2010" s="436">
        <f t="shared" si="408"/>
        <v>2</v>
      </c>
      <c r="L2010" s="436" t="str">
        <f t="shared" si="409"/>
        <v>DC1CB32-DC-2</v>
      </c>
      <c r="M2010" s="436">
        <f t="shared" si="410"/>
        <v>32</v>
      </c>
      <c r="N2010" s="437">
        <f t="shared" si="416"/>
        <v>66</v>
      </c>
      <c r="O2010" s="437"/>
      <c r="P2010" s="430" t="str">
        <f t="shared" si="411"/>
        <v/>
      </c>
      <c r="U2010" s="177">
        <v>80</v>
      </c>
      <c r="V2010" s="177" t="s">
        <v>3378</v>
      </c>
      <c r="W2010" s="177" t="s">
        <v>4332</v>
      </c>
      <c r="X2010" s="177" t="s">
        <v>2611</v>
      </c>
      <c r="Y2010" s="177" t="s">
        <v>4333</v>
      </c>
      <c r="Z2010" s="177" t="s">
        <v>4140</v>
      </c>
      <c r="AA2010" s="525" t="s">
        <v>4334</v>
      </c>
      <c r="AB2010" s="399" t="str">
        <f t="shared" si="412"/>
        <v>DC1CB32</v>
      </c>
      <c r="AC2010" s="399" t="str">
        <f t="shared" si="413"/>
        <v>DC1CB32-DC</v>
      </c>
      <c r="AD2010" t="str">
        <f>Y2010&amp;"-"&amp;VLOOKUP(AC2010,'LICH THI'!C:AA,9,0)</f>
        <v>64DCKT3229-42469</v>
      </c>
      <c r="AE2010">
        <f t="shared" si="414"/>
        <v>1</v>
      </c>
    </row>
    <row r="2011" spans="1:31" x14ac:dyDescent="0.25">
      <c r="A2011" s="436" t="str">
        <f t="shared" si="404"/>
        <v>DC1CB32-DC-3</v>
      </c>
      <c r="B2011" s="436">
        <f>COUNTIF(AC$4:AC2011,AC2011)</f>
        <v>3</v>
      </c>
      <c r="C2011" s="436" t="str">
        <f t="shared" si="405"/>
        <v>DC1CB32-DC</v>
      </c>
      <c r="D2011" s="436">
        <f>VLOOKUP(C2011,'LICH THI'!C:AA,12,0)</f>
        <v>172</v>
      </c>
      <c r="E2011" s="436">
        <f>VLOOKUP(C2011,'LICH THI'!C:AA,13,0)</f>
        <v>45</v>
      </c>
      <c r="F2011" s="436">
        <f t="shared" si="415"/>
        <v>45</v>
      </c>
      <c r="G2011" s="436">
        <f>VLOOKUP(C2011,'LICH THI'!C:AA,14,0)</f>
        <v>4</v>
      </c>
      <c r="H2011" s="436">
        <f t="shared" si="406"/>
        <v>1</v>
      </c>
      <c r="I2011" s="436" t="str">
        <f t="shared" si="407"/>
        <v>Nguyễn Lan Anh</v>
      </c>
      <c r="J2011" s="436"/>
      <c r="K2011" s="436">
        <f t="shared" si="408"/>
        <v>2</v>
      </c>
      <c r="L2011" s="436" t="str">
        <f t="shared" si="409"/>
        <v>DC1CB32-DC-2</v>
      </c>
      <c r="M2011" s="436">
        <f t="shared" si="410"/>
        <v>32</v>
      </c>
      <c r="N2011" s="437">
        <f t="shared" si="416"/>
        <v>67</v>
      </c>
      <c r="O2011" s="437"/>
      <c r="P2011" s="430" t="str">
        <f t="shared" si="411"/>
        <v/>
      </c>
      <c r="U2011" s="177">
        <v>95</v>
      </c>
      <c r="V2011" s="177" t="s">
        <v>3381</v>
      </c>
      <c r="W2011" s="177" t="s">
        <v>4783</v>
      </c>
      <c r="X2011" s="177" t="s">
        <v>2611</v>
      </c>
      <c r="Y2011" s="177" t="s">
        <v>4784</v>
      </c>
      <c r="Z2011" s="177" t="s">
        <v>4140</v>
      </c>
      <c r="AA2011" s="525" t="s">
        <v>3312</v>
      </c>
      <c r="AB2011" s="399" t="str">
        <f t="shared" si="412"/>
        <v>DC1CB32</v>
      </c>
      <c r="AC2011" s="399" t="str">
        <f t="shared" si="413"/>
        <v>DC1CB32-DC</v>
      </c>
      <c r="AD2011" t="str">
        <f>Y2011&amp;"-"&amp;VLOOKUP(AC2011,'LICH THI'!C:AA,9,0)</f>
        <v>64DCKT3281-42469</v>
      </c>
      <c r="AE2011">
        <f t="shared" si="414"/>
        <v>1</v>
      </c>
    </row>
    <row r="2012" spans="1:31" x14ac:dyDescent="0.25">
      <c r="A2012" s="436" t="str">
        <f t="shared" si="404"/>
        <v>DC1CB32-DC-4</v>
      </c>
      <c r="B2012" s="436">
        <f>COUNTIF(AC$4:AC2012,AC2012)</f>
        <v>4</v>
      </c>
      <c r="C2012" s="436" t="str">
        <f t="shared" si="405"/>
        <v>DC1CB32-DC</v>
      </c>
      <c r="D2012" s="436">
        <f>VLOOKUP(C2012,'LICH THI'!C:AA,12,0)</f>
        <v>172</v>
      </c>
      <c r="E2012" s="436">
        <f>VLOOKUP(C2012,'LICH THI'!C:AA,13,0)</f>
        <v>45</v>
      </c>
      <c r="F2012" s="436">
        <f t="shared" si="415"/>
        <v>45</v>
      </c>
      <c r="G2012" s="436">
        <f>VLOOKUP(C2012,'LICH THI'!C:AA,14,0)</f>
        <v>4</v>
      </c>
      <c r="H2012" s="436">
        <f t="shared" si="406"/>
        <v>1</v>
      </c>
      <c r="I2012" s="436" t="str">
        <f t="shared" si="407"/>
        <v>Trần Tuấn Anh</v>
      </c>
      <c r="J2012" s="436"/>
      <c r="K2012" s="436">
        <f t="shared" si="408"/>
        <v>2</v>
      </c>
      <c r="L2012" s="436" t="str">
        <f t="shared" si="409"/>
        <v>DC1CB32-DC-2</v>
      </c>
      <c r="M2012" s="436">
        <f t="shared" si="410"/>
        <v>32</v>
      </c>
      <c r="N2012" s="437">
        <f t="shared" si="416"/>
        <v>68</v>
      </c>
      <c r="O2012" s="437"/>
      <c r="P2012" s="430" t="str">
        <f t="shared" si="411"/>
        <v/>
      </c>
      <c r="U2012" s="177">
        <v>59</v>
      </c>
      <c r="V2012" s="177" t="s">
        <v>3341</v>
      </c>
      <c r="W2012" s="177" t="s">
        <v>4730</v>
      </c>
      <c r="X2012" s="177" t="s">
        <v>2611</v>
      </c>
      <c r="Y2012" s="177" t="s">
        <v>4731</v>
      </c>
      <c r="Z2012" s="177" t="s">
        <v>4140</v>
      </c>
      <c r="AA2012" s="525" t="s">
        <v>2867</v>
      </c>
      <c r="AB2012" s="399" t="str">
        <f t="shared" si="412"/>
        <v>DC1CB32</v>
      </c>
      <c r="AC2012" s="399" t="str">
        <f t="shared" si="413"/>
        <v>DC1CB32-DC</v>
      </c>
      <c r="AD2012" t="str">
        <f>Y2012&amp;"-"&amp;VLOOKUP(AC2012,'LICH THI'!C:AA,9,0)</f>
        <v>64DCDT3143-42469</v>
      </c>
      <c r="AE2012">
        <f t="shared" si="414"/>
        <v>1</v>
      </c>
    </row>
    <row r="2013" spans="1:31" x14ac:dyDescent="0.25">
      <c r="A2013" s="436" t="str">
        <f t="shared" si="404"/>
        <v>DC1CB32-DC-5</v>
      </c>
      <c r="B2013" s="436">
        <f>COUNTIF(AC$4:AC2013,AC2013)</f>
        <v>5</v>
      </c>
      <c r="C2013" s="436" t="str">
        <f t="shared" si="405"/>
        <v>DC1CB32-DC</v>
      </c>
      <c r="D2013" s="436">
        <f>VLOOKUP(C2013,'LICH THI'!C:AA,12,0)</f>
        <v>172</v>
      </c>
      <c r="E2013" s="436">
        <f>VLOOKUP(C2013,'LICH THI'!C:AA,13,0)</f>
        <v>45</v>
      </c>
      <c r="F2013" s="436">
        <f t="shared" si="415"/>
        <v>45</v>
      </c>
      <c r="G2013" s="436">
        <f>VLOOKUP(C2013,'LICH THI'!C:AA,14,0)</f>
        <v>4</v>
      </c>
      <c r="H2013" s="436">
        <f t="shared" si="406"/>
        <v>1</v>
      </c>
      <c r="I2013" s="436" t="str">
        <f t="shared" si="407"/>
        <v>Trịnh Tuấn Anh</v>
      </c>
      <c r="J2013" s="436"/>
      <c r="K2013" s="436">
        <f t="shared" si="408"/>
        <v>2</v>
      </c>
      <c r="L2013" s="436" t="str">
        <f t="shared" si="409"/>
        <v>DC1CB32-DC-2</v>
      </c>
      <c r="M2013" s="436">
        <f t="shared" si="410"/>
        <v>32</v>
      </c>
      <c r="N2013" s="437">
        <f t="shared" si="416"/>
        <v>69</v>
      </c>
      <c r="O2013" s="437"/>
      <c r="P2013" s="430" t="str">
        <f t="shared" si="411"/>
        <v/>
      </c>
      <c r="U2013" s="177">
        <v>24</v>
      </c>
      <c r="V2013" s="177" t="s">
        <v>2897</v>
      </c>
      <c r="W2013" s="177" t="s">
        <v>3739</v>
      </c>
      <c r="X2013" s="177" t="s">
        <v>2611</v>
      </c>
      <c r="Y2013" s="177" t="s">
        <v>3740</v>
      </c>
      <c r="Z2013" s="177" t="s">
        <v>4140</v>
      </c>
      <c r="AA2013" s="525" t="s">
        <v>3741</v>
      </c>
      <c r="AB2013" s="399" t="str">
        <f t="shared" si="412"/>
        <v>DC1CB32</v>
      </c>
      <c r="AC2013" s="399" t="str">
        <f t="shared" si="413"/>
        <v>DC1CB32-DC</v>
      </c>
      <c r="AD2013" t="str">
        <f>Y2013&amp;"-"&amp;VLOOKUP(AC2013,'LICH THI'!C:AA,9,0)</f>
        <v>64DCDB3061-42469</v>
      </c>
      <c r="AE2013">
        <f t="shared" si="414"/>
        <v>1</v>
      </c>
    </row>
    <row r="2014" spans="1:31" x14ac:dyDescent="0.25">
      <c r="A2014" s="436" t="str">
        <f t="shared" si="404"/>
        <v>DC1CB32-DC-6</v>
      </c>
      <c r="B2014" s="436">
        <f>COUNTIF(AC$4:AC2014,AC2014)</f>
        <v>6</v>
      </c>
      <c r="C2014" s="436" t="str">
        <f t="shared" si="405"/>
        <v>DC1CB32-DC</v>
      </c>
      <c r="D2014" s="436">
        <f>VLOOKUP(C2014,'LICH THI'!C:AA,12,0)</f>
        <v>172</v>
      </c>
      <c r="E2014" s="436">
        <f>VLOOKUP(C2014,'LICH THI'!C:AA,13,0)</f>
        <v>45</v>
      </c>
      <c r="F2014" s="436">
        <f t="shared" si="415"/>
        <v>45</v>
      </c>
      <c r="G2014" s="436">
        <f>VLOOKUP(C2014,'LICH THI'!C:AA,14,0)</f>
        <v>4</v>
      </c>
      <c r="H2014" s="436">
        <f t="shared" si="406"/>
        <v>1</v>
      </c>
      <c r="I2014" s="436" t="str">
        <f t="shared" si="407"/>
        <v>Vũ Tuấn Anh</v>
      </c>
      <c r="J2014" s="436"/>
      <c r="K2014" s="436">
        <f t="shared" si="408"/>
        <v>2</v>
      </c>
      <c r="L2014" s="436" t="str">
        <f t="shared" si="409"/>
        <v>DC1CB32-DC-2</v>
      </c>
      <c r="M2014" s="436">
        <f t="shared" si="410"/>
        <v>32</v>
      </c>
      <c r="N2014" s="437">
        <f t="shared" si="416"/>
        <v>70</v>
      </c>
      <c r="O2014" s="437"/>
      <c r="P2014" s="430" t="str">
        <f t="shared" si="411"/>
        <v/>
      </c>
      <c r="U2014" s="177">
        <v>12</v>
      </c>
      <c r="V2014" s="177" t="s">
        <v>2851</v>
      </c>
      <c r="W2014" s="177" t="s">
        <v>4682</v>
      </c>
      <c r="X2014" s="177" t="s">
        <v>2611</v>
      </c>
      <c r="Y2014" s="177" t="s">
        <v>4683</v>
      </c>
      <c r="Z2014" s="177" t="s">
        <v>4140</v>
      </c>
      <c r="AA2014" s="525" t="s">
        <v>3349</v>
      </c>
      <c r="AB2014" s="399" t="str">
        <f t="shared" si="412"/>
        <v>DC1CB32</v>
      </c>
      <c r="AC2014" s="399" t="str">
        <f t="shared" si="413"/>
        <v>DC1CB32-DC</v>
      </c>
      <c r="AD2014" t="str">
        <f>Y2014&amp;"-"&amp;VLOOKUP(AC2014,'LICH THI'!C:AA,9,0)</f>
        <v>64DCCD3208-42469</v>
      </c>
      <c r="AE2014">
        <f t="shared" si="414"/>
        <v>1</v>
      </c>
    </row>
    <row r="2015" spans="1:31" x14ac:dyDescent="0.25">
      <c r="A2015" s="436" t="str">
        <f t="shared" si="404"/>
        <v>DC1CB32-DC-7</v>
      </c>
      <c r="B2015" s="436">
        <f>COUNTIF(AC$4:AC2015,AC2015)</f>
        <v>7</v>
      </c>
      <c r="C2015" s="436" t="str">
        <f t="shared" si="405"/>
        <v>DC1CB32-DC</v>
      </c>
      <c r="D2015" s="436">
        <f>VLOOKUP(C2015,'LICH THI'!C:AA,12,0)</f>
        <v>172</v>
      </c>
      <c r="E2015" s="436">
        <f>VLOOKUP(C2015,'LICH THI'!C:AA,13,0)</f>
        <v>45</v>
      </c>
      <c r="F2015" s="436">
        <f t="shared" si="415"/>
        <v>45</v>
      </c>
      <c r="G2015" s="436">
        <f>VLOOKUP(C2015,'LICH THI'!C:AA,14,0)</f>
        <v>4</v>
      </c>
      <c r="H2015" s="436">
        <f t="shared" si="406"/>
        <v>1</v>
      </c>
      <c r="I2015" s="436" t="str">
        <f t="shared" si="407"/>
        <v>Phạm Quang Biển</v>
      </c>
      <c r="J2015" s="436"/>
      <c r="K2015" s="436">
        <f t="shared" si="408"/>
        <v>2</v>
      </c>
      <c r="L2015" s="436" t="str">
        <f t="shared" si="409"/>
        <v>DC1CB32-DC-2</v>
      </c>
      <c r="M2015" s="436">
        <f t="shared" si="410"/>
        <v>32</v>
      </c>
      <c r="N2015" s="437">
        <f t="shared" si="416"/>
        <v>71</v>
      </c>
      <c r="O2015" s="437"/>
      <c r="P2015" s="430" t="str">
        <f t="shared" si="411"/>
        <v/>
      </c>
      <c r="U2015" s="177">
        <v>121</v>
      </c>
      <c r="V2015" s="177" t="s">
        <v>3400</v>
      </c>
      <c r="W2015" s="177" t="s">
        <v>2987</v>
      </c>
      <c r="X2015" s="177" t="s">
        <v>4826</v>
      </c>
      <c r="Y2015" s="177" t="s">
        <v>4827</v>
      </c>
      <c r="Z2015" s="177" t="s">
        <v>4140</v>
      </c>
      <c r="AA2015" s="525" t="s">
        <v>4580</v>
      </c>
      <c r="AB2015" s="399" t="str">
        <f t="shared" si="412"/>
        <v>DC1CB32</v>
      </c>
      <c r="AC2015" s="399" t="str">
        <f t="shared" si="413"/>
        <v>DC1CB32-DC</v>
      </c>
      <c r="AD2015" t="str">
        <f>Y2015&amp;"-"&amp;VLOOKUP(AC2015,'LICH THI'!C:AA,9,0)</f>
        <v>64DCOT3211-42469</v>
      </c>
      <c r="AE2015">
        <f t="shared" si="414"/>
        <v>1</v>
      </c>
    </row>
    <row r="2016" spans="1:31" x14ac:dyDescent="0.25">
      <c r="A2016" s="436" t="str">
        <f t="shared" si="404"/>
        <v>DC1CB32-DC-8</v>
      </c>
      <c r="B2016" s="436">
        <f>COUNTIF(AC$4:AC2016,AC2016)</f>
        <v>8</v>
      </c>
      <c r="C2016" s="436" t="str">
        <f t="shared" si="405"/>
        <v>DC1CB32-DC</v>
      </c>
      <c r="D2016" s="436">
        <f>VLOOKUP(C2016,'LICH THI'!C:AA,12,0)</f>
        <v>172</v>
      </c>
      <c r="E2016" s="436">
        <f>VLOOKUP(C2016,'LICH THI'!C:AA,13,0)</f>
        <v>45</v>
      </c>
      <c r="F2016" s="436">
        <f t="shared" si="415"/>
        <v>45</v>
      </c>
      <c r="G2016" s="436">
        <f>VLOOKUP(C2016,'LICH THI'!C:AA,14,0)</f>
        <v>4</v>
      </c>
      <c r="H2016" s="436">
        <f t="shared" si="406"/>
        <v>1</v>
      </c>
      <c r="I2016" s="436" t="str">
        <f t="shared" si="407"/>
        <v>Trương Thị Biển</v>
      </c>
      <c r="J2016" s="436"/>
      <c r="K2016" s="436">
        <f t="shared" si="408"/>
        <v>2</v>
      </c>
      <c r="L2016" s="436" t="str">
        <f t="shared" si="409"/>
        <v>DC1CB32-DC-2</v>
      </c>
      <c r="M2016" s="436">
        <f t="shared" si="410"/>
        <v>32</v>
      </c>
      <c r="N2016" s="437">
        <f t="shared" si="416"/>
        <v>72</v>
      </c>
      <c r="O2016" s="437"/>
      <c r="P2016" s="430" t="str">
        <f t="shared" si="411"/>
        <v/>
      </c>
      <c r="U2016" s="177">
        <v>143</v>
      </c>
      <c r="V2016" s="177" t="s">
        <v>3415</v>
      </c>
      <c r="W2016" s="177" t="s">
        <v>4853</v>
      </c>
      <c r="X2016" s="177" t="s">
        <v>4826</v>
      </c>
      <c r="Y2016" s="177" t="s">
        <v>4854</v>
      </c>
      <c r="Z2016" s="177" t="s">
        <v>4140</v>
      </c>
      <c r="AA2016" s="525" t="s">
        <v>4855</v>
      </c>
      <c r="AB2016" s="399" t="str">
        <f t="shared" si="412"/>
        <v>DC1CB32</v>
      </c>
      <c r="AC2016" s="399" t="str">
        <f t="shared" si="413"/>
        <v>DC1CB32-DC</v>
      </c>
      <c r="AD2016" t="str">
        <f>Y2016&amp;"-"&amp;VLOOKUP(AC2016,'LICH THI'!C:AA,9,0)</f>
        <v>64DCTH3080-42469</v>
      </c>
      <c r="AE2016">
        <f t="shared" si="414"/>
        <v>1</v>
      </c>
    </row>
    <row r="2017" spans="1:31" x14ac:dyDescent="0.25">
      <c r="A2017" s="436" t="str">
        <f t="shared" si="404"/>
        <v>DC1CB32-DC-9</v>
      </c>
      <c r="B2017" s="436">
        <f>COUNTIF(AC$4:AC2017,AC2017)</f>
        <v>9</v>
      </c>
      <c r="C2017" s="436" t="str">
        <f t="shared" si="405"/>
        <v>DC1CB32-DC</v>
      </c>
      <c r="D2017" s="436">
        <f>VLOOKUP(C2017,'LICH THI'!C:AA,12,0)</f>
        <v>172</v>
      </c>
      <c r="E2017" s="436">
        <f>VLOOKUP(C2017,'LICH THI'!C:AA,13,0)</f>
        <v>45</v>
      </c>
      <c r="F2017" s="436">
        <f t="shared" si="415"/>
        <v>45</v>
      </c>
      <c r="G2017" s="436">
        <f>VLOOKUP(C2017,'LICH THI'!C:AA,14,0)</f>
        <v>4</v>
      </c>
      <c r="H2017" s="436">
        <f t="shared" si="406"/>
        <v>1</v>
      </c>
      <c r="I2017" s="436" t="str">
        <f t="shared" si="407"/>
        <v>Hồ Văn Bình</v>
      </c>
      <c r="J2017" s="436"/>
      <c r="K2017" s="436">
        <f t="shared" si="408"/>
        <v>2</v>
      </c>
      <c r="L2017" s="436" t="str">
        <f t="shared" si="409"/>
        <v>DC1CB32-DC-2</v>
      </c>
      <c r="M2017" s="436">
        <f t="shared" si="410"/>
        <v>32</v>
      </c>
      <c r="N2017" s="437">
        <f t="shared" si="416"/>
        <v>73</v>
      </c>
      <c r="O2017" s="437"/>
      <c r="P2017" s="430" t="str">
        <f t="shared" si="411"/>
        <v/>
      </c>
      <c r="U2017" s="177">
        <v>2</v>
      </c>
      <c r="V2017" s="177" t="s">
        <v>2724</v>
      </c>
      <c r="W2017" s="177" t="s">
        <v>2727</v>
      </c>
      <c r="X2017" s="177" t="s">
        <v>2605</v>
      </c>
      <c r="Y2017" s="177" t="s">
        <v>2728</v>
      </c>
      <c r="Z2017" s="177" t="s">
        <v>4140</v>
      </c>
      <c r="AA2017" s="525" t="s">
        <v>2729</v>
      </c>
      <c r="AB2017" s="399" t="str">
        <f t="shared" si="412"/>
        <v>DC1CB32</v>
      </c>
      <c r="AC2017" s="399" t="str">
        <f t="shared" si="413"/>
        <v>DC1CB32-DC</v>
      </c>
      <c r="AD2017" t="str">
        <f>Y2017&amp;"-"&amp;VLOOKUP(AC2017,'LICH THI'!C:AA,9,0)</f>
        <v>64DCCA3005-42469</v>
      </c>
      <c r="AE2017">
        <f t="shared" si="414"/>
        <v>1</v>
      </c>
    </row>
    <row r="2018" spans="1:31" x14ac:dyDescent="0.25">
      <c r="A2018" s="436" t="str">
        <f t="shared" si="404"/>
        <v>DC1CB32-DC-10</v>
      </c>
      <c r="B2018" s="436">
        <f>COUNTIF(AC$4:AC2018,AC2018)</f>
        <v>10</v>
      </c>
      <c r="C2018" s="436" t="str">
        <f t="shared" si="405"/>
        <v>DC1CB32-DC</v>
      </c>
      <c r="D2018" s="436">
        <f>VLOOKUP(C2018,'LICH THI'!C:AA,12,0)</f>
        <v>172</v>
      </c>
      <c r="E2018" s="436">
        <f>VLOOKUP(C2018,'LICH THI'!C:AA,13,0)</f>
        <v>45</v>
      </c>
      <c r="F2018" s="436">
        <f t="shared" si="415"/>
        <v>45</v>
      </c>
      <c r="G2018" s="436">
        <f>VLOOKUP(C2018,'LICH THI'!C:AA,14,0)</f>
        <v>4</v>
      </c>
      <c r="H2018" s="436">
        <f t="shared" si="406"/>
        <v>1</v>
      </c>
      <c r="I2018" s="436" t="str">
        <f t="shared" si="407"/>
        <v>Bùi Mạnh Cường</v>
      </c>
      <c r="J2018" s="436"/>
      <c r="K2018" s="436">
        <f t="shared" si="408"/>
        <v>2</v>
      </c>
      <c r="L2018" s="436" t="str">
        <f t="shared" si="409"/>
        <v>DC1CB32-DC-2</v>
      </c>
      <c r="M2018" s="436">
        <f t="shared" si="410"/>
        <v>32</v>
      </c>
      <c r="N2018" s="437">
        <f t="shared" si="416"/>
        <v>74</v>
      </c>
      <c r="O2018" s="437"/>
      <c r="P2018" s="430" t="str">
        <f t="shared" si="411"/>
        <v/>
      </c>
      <c r="U2018" s="177">
        <v>123</v>
      </c>
      <c r="V2018" s="177" t="s">
        <v>3400</v>
      </c>
      <c r="W2018" s="177" t="s">
        <v>4831</v>
      </c>
      <c r="X2018" s="177" t="s">
        <v>2735</v>
      </c>
      <c r="Y2018" s="177" t="s">
        <v>4832</v>
      </c>
      <c r="Z2018" s="177" t="s">
        <v>4140</v>
      </c>
      <c r="AA2018" s="525" t="s">
        <v>4833</v>
      </c>
      <c r="AB2018" s="399" t="str">
        <f t="shared" si="412"/>
        <v>DC1CB32</v>
      </c>
      <c r="AC2018" s="399" t="str">
        <f t="shared" si="413"/>
        <v>DC1CB32-DC</v>
      </c>
      <c r="AD2018" t="str">
        <f>Y2018&amp;"-"&amp;VLOOKUP(AC2018,'LICH THI'!C:AA,9,0)</f>
        <v>64DCOT3158-42469</v>
      </c>
      <c r="AE2018">
        <f t="shared" si="414"/>
        <v>1</v>
      </c>
    </row>
    <row r="2019" spans="1:31" x14ac:dyDescent="0.25">
      <c r="A2019" s="436" t="str">
        <f t="shared" si="404"/>
        <v>DC1CB32-DC-11</v>
      </c>
      <c r="B2019" s="436">
        <f>COUNTIF(AC$4:AC2019,AC2019)</f>
        <v>11</v>
      </c>
      <c r="C2019" s="436" t="str">
        <f t="shared" si="405"/>
        <v>DC1CB32-DC</v>
      </c>
      <c r="D2019" s="436">
        <f>VLOOKUP(C2019,'LICH THI'!C:AA,12,0)</f>
        <v>172</v>
      </c>
      <c r="E2019" s="436">
        <f>VLOOKUP(C2019,'LICH THI'!C:AA,13,0)</f>
        <v>45</v>
      </c>
      <c r="F2019" s="436">
        <f t="shared" si="415"/>
        <v>45</v>
      </c>
      <c r="G2019" s="436">
        <f>VLOOKUP(C2019,'LICH THI'!C:AA,14,0)</f>
        <v>4</v>
      </c>
      <c r="H2019" s="436">
        <f t="shared" si="406"/>
        <v>1</v>
      </c>
      <c r="I2019" s="436" t="str">
        <f t="shared" si="407"/>
        <v>Vũ Quỳnh Châu</v>
      </c>
      <c r="J2019" s="436"/>
      <c r="K2019" s="436">
        <f t="shared" si="408"/>
        <v>2</v>
      </c>
      <c r="L2019" s="436" t="str">
        <f t="shared" si="409"/>
        <v>DC1CB32-DC-2</v>
      </c>
      <c r="M2019" s="436">
        <f t="shared" si="410"/>
        <v>32</v>
      </c>
      <c r="N2019" s="437">
        <f t="shared" si="416"/>
        <v>75</v>
      </c>
      <c r="O2019" s="437"/>
      <c r="P2019" s="430" t="str">
        <f t="shared" si="411"/>
        <v/>
      </c>
      <c r="U2019" s="177">
        <v>45</v>
      </c>
      <c r="V2019" s="177" t="s">
        <v>3308</v>
      </c>
      <c r="W2019" s="177" t="s">
        <v>3309</v>
      </c>
      <c r="X2019" s="177" t="s">
        <v>3310</v>
      </c>
      <c r="Y2019" s="177" t="s">
        <v>3311</v>
      </c>
      <c r="Z2019" s="177" t="s">
        <v>4140</v>
      </c>
      <c r="AA2019" s="525" t="s">
        <v>3312</v>
      </c>
      <c r="AB2019" s="399" t="str">
        <f t="shared" si="412"/>
        <v>DC1CB32</v>
      </c>
      <c r="AC2019" s="399" t="str">
        <f t="shared" si="413"/>
        <v>DC1CB32-DC</v>
      </c>
      <c r="AD2019" t="str">
        <f>Y2019&amp;"-"&amp;VLOOKUP(AC2019,'LICH THI'!C:AA,9,0)</f>
        <v>64DCDT3192-42469</v>
      </c>
      <c r="AE2019">
        <f t="shared" si="414"/>
        <v>1</v>
      </c>
    </row>
    <row r="2020" spans="1:31" x14ac:dyDescent="0.25">
      <c r="A2020" s="436" t="str">
        <f t="shared" si="404"/>
        <v>DC1CB32-DC-12</v>
      </c>
      <c r="B2020" s="436">
        <f>COUNTIF(AC$4:AC2020,AC2020)</f>
        <v>12</v>
      </c>
      <c r="C2020" s="436" t="str">
        <f t="shared" si="405"/>
        <v>DC1CB32-DC</v>
      </c>
      <c r="D2020" s="436">
        <f>VLOOKUP(C2020,'LICH THI'!C:AA,12,0)</f>
        <v>172</v>
      </c>
      <c r="E2020" s="436">
        <f>VLOOKUP(C2020,'LICH THI'!C:AA,13,0)</f>
        <v>45</v>
      </c>
      <c r="F2020" s="436">
        <f t="shared" si="415"/>
        <v>45</v>
      </c>
      <c r="G2020" s="436">
        <f>VLOOKUP(C2020,'LICH THI'!C:AA,14,0)</f>
        <v>4</v>
      </c>
      <c r="H2020" s="436">
        <f t="shared" si="406"/>
        <v>1</v>
      </c>
      <c r="I2020" s="436" t="str">
        <f t="shared" si="407"/>
        <v>Lê Văn Chương</v>
      </c>
      <c r="J2020" s="436"/>
      <c r="K2020" s="436">
        <f t="shared" si="408"/>
        <v>2</v>
      </c>
      <c r="L2020" s="436" t="str">
        <f t="shared" si="409"/>
        <v>DC1CB32-DC-2</v>
      </c>
      <c r="M2020" s="436">
        <f t="shared" si="410"/>
        <v>32</v>
      </c>
      <c r="N2020" s="437">
        <f t="shared" si="416"/>
        <v>76</v>
      </c>
      <c r="O2020" s="437"/>
      <c r="P2020" s="430" t="str">
        <f t="shared" si="411"/>
        <v/>
      </c>
      <c r="U2020" s="177">
        <v>122</v>
      </c>
      <c r="V2020" s="177" t="s">
        <v>3400</v>
      </c>
      <c r="W2020" s="177" t="s">
        <v>2604</v>
      </c>
      <c r="X2020" s="177" t="s">
        <v>4828</v>
      </c>
      <c r="Y2020" s="177" t="s">
        <v>4829</v>
      </c>
      <c r="Z2020" s="177" t="s">
        <v>4140</v>
      </c>
      <c r="AA2020" s="525" t="s">
        <v>4830</v>
      </c>
      <c r="AB2020" s="399" t="str">
        <f t="shared" si="412"/>
        <v>DC1CB32</v>
      </c>
      <c r="AC2020" s="399" t="str">
        <f t="shared" si="413"/>
        <v>DC1CB32-DC</v>
      </c>
      <c r="AD2020" t="str">
        <f>Y2020&amp;"-"&amp;VLOOKUP(AC2020,'LICH THI'!C:AA,9,0)</f>
        <v>64DCOT3169-42469</v>
      </c>
      <c r="AE2020">
        <f t="shared" si="414"/>
        <v>1</v>
      </c>
    </row>
    <row r="2021" spans="1:31" x14ac:dyDescent="0.25">
      <c r="A2021" s="436" t="str">
        <f t="shared" si="404"/>
        <v>DC1CB32-DC-13</v>
      </c>
      <c r="B2021" s="436">
        <f>COUNTIF(AC$4:AC2021,AC2021)</f>
        <v>13</v>
      </c>
      <c r="C2021" s="436" t="str">
        <f t="shared" si="405"/>
        <v>DC1CB32-DC</v>
      </c>
      <c r="D2021" s="436">
        <f>VLOOKUP(C2021,'LICH THI'!C:AA,12,0)</f>
        <v>172</v>
      </c>
      <c r="E2021" s="436">
        <f>VLOOKUP(C2021,'LICH THI'!C:AA,13,0)</f>
        <v>45</v>
      </c>
      <c r="F2021" s="436">
        <f t="shared" si="415"/>
        <v>45</v>
      </c>
      <c r="G2021" s="436">
        <f>VLOOKUP(C2021,'LICH THI'!C:AA,14,0)</f>
        <v>4</v>
      </c>
      <c r="H2021" s="436">
        <f t="shared" si="406"/>
        <v>1</v>
      </c>
      <c r="I2021" s="436" t="str">
        <f t="shared" si="407"/>
        <v>Phạm Ngọc Dân</v>
      </c>
      <c r="J2021" s="436"/>
      <c r="K2021" s="436">
        <f t="shared" si="408"/>
        <v>2</v>
      </c>
      <c r="L2021" s="436" t="str">
        <f t="shared" si="409"/>
        <v>DC1CB32-DC-2</v>
      </c>
      <c r="M2021" s="436">
        <f t="shared" si="410"/>
        <v>32</v>
      </c>
      <c r="N2021" s="437">
        <f t="shared" si="416"/>
        <v>77</v>
      </c>
      <c r="O2021" s="437"/>
      <c r="P2021" s="430" t="str">
        <f t="shared" si="411"/>
        <v/>
      </c>
      <c r="U2021" s="177">
        <v>221</v>
      </c>
      <c r="V2021" s="177" t="s">
        <v>3077</v>
      </c>
      <c r="W2021" s="177" t="s">
        <v>3081</v>
      </c>
      <c r="X2021" s="177" t="s">
        <v>3082</v>
      </c>
      <c r="Y2021" s="177" t="s">
        <v>3083</v>
      </c>
      <c r="Z2021" s="177" t="s">
        <v>4140</v>
      </c>
      <c r="AA2021" s="525" t="s">
        <v>3084</v>
      </c>
      <c r="AB2021" s="399" t="str">
        <f t="shared" si="412"/>
        <v>DC1CB32</v>
      </c>
      <c r="AC2021" s="399" t="str">
        <f t="shared" si="413"/>
        <v>DC1CB32-DC</v>
      </c>
      <c r="AD2021" t="str">
        <f>Y2021&amp;"-"&amp;VLOOKUP(AC2021,'LICH THI'!C:AA,9,0)</f>
        <v>64DCDB3163-42469</v>
      </c>
      <c r="AE2021">
        <f t="shared" si="414"/>
        <v>1</v>
      </c>
    </row>
    <row r="2022" spans="1:31" x14ac:dyDescent="0.25">
      <c r="A2022" s="436" t="str">
        <f t="shared" si="404"/>
        <v>DC1CB32-DC-14</v>
      </c>
      <c r="B2022" s="436">
        <f>COUNTIF(AC$4:AC2022,AC2022)</f>
        <v>14</v>
      </c>
      <c r="C2022" s="436" t="str">
        <f t="shared" si="405"/>
        <v>DC1CB32-DC</v>
      </c>
      <c r="D2022" s="436">
        <f>VLOOKUP(C2022,'LICH THI'!C:AA,12,0)</f>
        <v>172</v>
      </c>
      <c r="E2022" s="436">
        <f>VLOOKUP(C2022,'LICH THI'!C:AA,13,0)</f>
        <v>45</v>
      </c>
      <c r="F2022" s="436">
        <f t="shared" si="415"/>
        <v>45</v>
      </c>
      <c r="G2022" s="436">
        <f>VLOOKUP(C2022,'LICH THI'!C:AA,14,0)</f>
        <v>4</v>
      </c>
      <c r="H2022" s="436">
        <f t="shared" si="406"/>
        <v>1</v>
      </c>
      <c r="I2022" s="436" t="str">
        <f t="shared" si="407"/>
        <v>Bùi Văn Diên</v>
      </c>
      <c r="J2022" s="436"/>
      <c r="K2022" s="436">
        <f t="shared" si="408"/>
        <v>2</v>
      </c>
      <c r="L2022" s="436" t="str">
        <f t="shared" si="409"/>
        <v>DC1CB32-DC-2</v>
      </c>
      <c r="M2022" s="436">
        <f t="shared" si="410"/>
        <v>32</v>
      </c>
      <c r="N2022" s="437">
        <f t="shared" si="416"/>
        <v>78</v>
      </c>
      <c r="O2022" s="437"/>
      <c r="P2022" s="430" t="str">
        <f t="shared" si="411"/>
        <v/>
      </c>
      <c r="U2022" s="177">
        <v>3</v>
      </c>
      <c r="V2022" s="177" t="s">
        <v>2724</v>
      </c>
      <c r="W2022" s="177" t="s">
        <v>2800</v>
      </c>
      <c r="X2022" s="177" t="s">
        <v>4669</v>
      </c>
      <c r="Y2022" s="177" t="s">
        <v>4670</v>
      </c>
      <c r="Z2022" s="177" t="s">
        <v>4140</v>
      </c>
      <c r="AA2022" s="525" t="s">
        <v>4671</v>
      </c>
      <c r="AB2022" s="399" t="str">
        <f t="shared" si="412"/>
        <v>DC1CB32</v>
      </c>
      <c r="AC2022" s="399" t="str">
        <f t="shared" si="413"/>
        <v>DC1CB32-DC</v>
      </c>
      <c r="AD2022" t="str">
        <f>Y2022&amp;"-"&amp;VLOOKUP(AC2022,'LICH THI'!C:AA,9,0)</f>
        <v>64DCCA3033-42469</v>
      </c>
      <c r="AE2022">
        <f t="shared" si="414"/>
        <v>1</v>
      </c>
    </row>
    <row r="2023" spans="1:31" x14ac:dyDescent="0.25">
      <c r="A2023" s="436" t="str">
        <f t="shared" si="404"/>
        <v>DC1CB32-DC-15</v>
      </c>
      <c r="B2023" s="436">
        <f>COUNTIF(AC$4:AC2023,AC2023)</f>
        <v>15</v>
      </c>
      <c r="C2023" s="436" t="str">
        <f t="shared" si="405"/>
        <v>DC1CB32-DC</v>
      </c>
      <c r="D2023" s="436">
        <f>VLOOKUP(C2023,'LICH THI'!C:AA,12,0)</f>
        <v>172</v>
      </c>
      <c r="E2023" s="436">
        <f>VLOOKUP(C2023,'LICH THI'!C:AA,13,0)</f>
        <v>45</v>
      </c>
      <c r="F2023" s="436">
        <f t="shared" si="415"/>
        <v>45</v>
      </c>
      <c r="G2023" s="436">
        <f>VLOOKUP(C2023,'LICH THI'!C:AA,14,0)</f>
        <v>4</v>
      </c>
      <c r="H2023" s="436">
        <f t="shared" si="406"/>
        <v>1</v>
      </c>
      <c r="I2023" s="436" t="str">
        <f t="shared" si="407"/>
        <v>Đặng Thị Dung</v>
      </c>
      <c r="J2023" s="436"/>
      <c r="K2023" s="436">
        <f t="shared" si="408"/>
        <v>2</v>
      </c>
      <c r="L2023" s="436" t="str">
        <f t="shared" si="409"/>
        <v>DC1CB32-DC-2</v>
      </c>
      <c r="M2023" s="436">
        <f t="shared" si="410"/>
        <v>32</v>
      </c>
      <c r="N2023" s="437">
        <f t="shared" si="416"/>
        <v>79</v>
      </c>
      <c r="O2023" s="437"/>
      <c r="P2023" s="430" t="str">
        <f t="shared" si="411"/>
        <v/>
      </c>
      <c r="U2023" s="177">
        <v>156</v>
      </c>
      <c r="V2023" s="177" t="s">
        <v>3509</v>
      </c>
      <c r="W2023" s="177" t="s">
        <v>3551</v>
      </c>
      <c r="X2023" s="177" t="s">
        <v>3823</v>
      </c>
      <c r="Y2023" s="177" t="s">
        <v>4877</v>
      </c>
      <c r="Z2023" s="177" t="s">
        <v>4140</v>
      </c>
      <c r="AA2023" s="525" t="s">
        <v>4878</v>
      </c>
      <c r="AB2023" s="399" t="str">
        <f t="shared" si="412"/>
        <v>DC1CB32</v>
      </c>
      <c r="AC2023" s="399" t="str">
        <f t="shared" si="413"/>
        <v>DC1CB32-DC</v>
      </c>
      <c r="AD2023" t="str">
        <f>Y2023&amp;"-"&amp;VLOOKUP(AC2023,'LICH THI'!C:AA,9,0)</f>
        <v>65DCKX22952-42469</v>
      </c>
      <c r="AE2023">
        <f t="shared" si="414"/>
        <v>1</v>
      </c>
    </row>
    <row r="2024" spans="1:31" x14ac:dyDescent="0.25">
      <c r="A2024" s="436" t="str">
        <f t="shared" si="404"/>
        <v>DC1CB32-DC-16</v>
      </c>
      <c r="B2024" s="436">
        <f>COUNTIF(AC$4:AC2024,AC2024)</f>
        <v>16</v>
      </c>
      <c r="C2024" s="436" t="str">
        <f t="shared" si="405"/>
        <v>DC1CB32-DC</v>
      </c>
      <c r="D2024" s="436">
        <f>VLOOKUP(C2024,'LICH THI'!C:AA,12,0)</f>
        <v>172</v>
      </c>
      <c r="E2024" s="436">
        <f>VLOOKUP(C2024,'LICH THI'!C:AA,13,0)</f>
        <v>45</v>
      </c>
      <c r="F2024" s="436">
        <f t="shared" si="415"/>
        <v>45</v>
      </c>
      <c r="G2024" s="436">
        <f>VLOOKUP(C2024,'LICH THI'!C:AA,14,0)</f>
        <v>4</v>
      </c>
      <c r="H2024" s="436">
        <f t="shared" si="406"/>
        <v>1</v>
      </c>
      <c r="I2024" s="436" t="str">
        <f t="shared" si="407"/>
        <v>Lê Thị Thùy Dung</v>
      </c>
      <c r="J2024" s="436"/>
      <c r="K2024" s="436">
        <f t="shared" si="408"/>
        <v>2</v>
      </c>
      <c r="L2024" s="436" t="str">
        <f t="shared" si="409"/>
        <v>DC1CB32-DC-2</v>
      </c>
      <c r="M2024" s="436">
        <f t="shared" si="410"/>
        <v>32</v>
      </c>
      <c r="N2024" s="437">
        <f t="shared" si="416"/>
        <v>80</v>
      </c>
      <c r="O2024" s="437"/>
      <c r="P2024" s="430" t="str">
        <f t="shared" si="411"/>
        <v/>
      </c>
      <c r="U2024" s="177">
        <v>88</v>
      </c>
      <c r="V2024" s="177" t="s">
        <v>3826</v>
      </c>
      <c r="W2024" s="177" t="s">
        <v>4335</v>
      </c>
      <c r="X2024" s="177" t="s">
        <v>3823</v>
      </c>
      <c r="Y2024" s="177" t="s">
        <v>4336</v>
      </c>
      <c r="Z2024" s="177" t="s">
        <v>4140</v>
      </c>
      <c r="AA2024" s="525" t="s">
        <v>4337</v>
      </c>
      <c r="AB2024" s="399" t="str">
        <f t="shared" si="412"/>
        <v>DC1CB32</v>
      </c>
      <c r="AC2024" s="399" t="str">
        <f t="shared" si="413"/>
        <v>DC1CB32-DC</v>
      </c>
      <c r="AD2024" t="str">
        <f>Y2024&amp;"-"&amp;VLOOKUP(AC2024,'LICH THI'!C:AA,9,0)</f>
        <v>64DCKT3208-42469</v>
      </c>
      <c r="AE2024">
        <f t="shared" si="414"/>
        <v>1</v>
      </c>
    </row>
    <row r="2025" spans="1:31" x14ac:dyDescent="0.25">
      <c r="A2025" s="436" t="str">
        <f t="shared" si="404"/>
        <v>DC1CB32-DC-17</v>
      </c>
      <c r="B2025" s="436">
        <f>COUNTIF(AC$4:AC2025,AC2025)</f>
        <v>17</v>
      </c>
      <c r="C2025" s="436" t="str">
        <f t="shared" si="405"/>
        <v>DC1CB32-DC</v>
      </c>
      <c r="D2025" s="436">
        <f>VLOOKUP(C2025,'LICH THI'!C:AA,12,0)</f>
        <v>172</v>
      </c>
      <c r="E2025" s="436">
        <f>VLOOKUP(C2025,'LICH THI'!C:AA,13,0)</f>
        <v>45</v>
      </c>
      <c r="F2025" s="436">
        <f t="shared" si="415"/>
        <v>45</v>
      </c>
      <c r="G2025" s="436">
        <f>VLOOKUP(C2025,'LICH THI'!C:AA,14,0)</f>
        <v>4</v>
      </c>
      <c r="H2025" s="436">
        <f t="shared" si="406"/>
        <v>1</v>
      </c>
      <c r="I2025" s="436" t="str">
        <f t="shared" si="407"/>
        <v>Nguyễn Thị Dung</v>
      </c>
      <c r="J2025" s="436"/>
      <c r="K2025" s="436">
        <f t="shared" si="408"/>
        <v>2</v>
      </c>
      <c r="L2025" s="436" t="str">
        <f t="shared" si="409"/>
        <v>DC1CB32-DC-2</v>
      </c>
      <c r="M2025" s="436">
        <f t="shared" si="410"/>
        <v>32</v>
      </c>
      <c r="N2025" s="437">
        <f t="shared" si="416"/>
        <v>81</v>
      </c>
      <c r="O2025" s="437"/>
      <c r="P2025" s="430" t="str">
        <f t="shared" si="411"/>
        <v/>
      </c>
      <c r="U2025" s="177">
        <v>96</v>
      </c>
      <c r="V2025" s="177" t="s">
        <v>3381</v>
      </c>
      <c r="W2025" s="177" t="s">
        <v>2619</v>
      </c>
      <c r="X2025" s="177" t="s">
        <v>3823</v>
      </c>
      <c r="Y2025" s="177" t="s">
        <v>4785</v>
      </c>
      <c r="Z2025" s="177" t="s">
        <v>4140</v>
      </c>
      <c r="AA2025" s="525" t="s">
        <v>4786</v>
      </c>
      <c r="AB2025" s="399" t="str">
        <f t="shared" si="412"/>
        <v>DC1CB32</v>
      </c>
      <c r="AC2025" s="399" t="str">
        <f t="shared" si="413"/>
        <v>DC1CB32-DC</v>
      </c>
      <c r="AD2025" t="str">
        <f>Y2025&amp;"-"&amp;VLOOKUP(AC2025,'LICH THI'!C:AA,9,0)</f>
        <v>64DCKT3244-42469</v>
      </c>
      <c r="AE2025">
        <f t="shared" si="414"/>
        <v>1</v>
      </c>
    </row>
    <row r="2026" spans="1:31" x14ac:dyDescent="0.25">
      <c r="A2026" s="436" t="str">
        <f t="shared" si="404"/>
        <v>DC1CB32-DC-18</v>
      </c>
      <c r="B2026" s="436">
        <f>COUNTIF(AC$4:AC2026,AC2026)</f>
        <v>18</v>
      </c>
      <c r="C2026" s="436" t="str">
        <f t="shared" si="405"/>
        <v>DC1CB32-DC</v>
      </c>
      <c r="D2026" s="436">
        <f>VLOOKUP(C2026,'LICH THI'!C:AA,12,0)</f>
        <v>172</v>
      </c>
      <c r="E2026" s="436">
        <f>VLOOKUP(C2026,'LICH THI'!C:AA,13,0)</f>
        <v>45</v>
      </c>
      <c r="F2026" s="436">
        <f t="shared" si="415"/>
        <v>45</v>
      </c>
      <c r="G2026" s="436">
        <f>VLOOKUP(C2026,'LICH THI'!C:AA,14,0)</f>
        <v>4</v>
      </c>
      <c r="H2026" s="436">
        <f t="shared" si="406"/>
        <v>1</v>
      </c>
      <c r="I2026" s="436" t="str">
        <f t="shared" si="407"/>
        <v>Đỗ Việt Dũng</v>
      </c>
      <c r="J2026" s="436"/>
      <c r="K2026" s="436">
        <f t="shared" si="408"/>
        <v>2</v>
      </c>
      <c r="L2026" s="436" t="str">
        <f t="shared" si="409"/>
        <v>DC1CB32-DC-2</v>
      </c>
      <c r="M2026" s="436">
        <f t="shared" si="410"/>
        <v>32</v>
      </c>
      <c r="N2026" s="437">
        <f t="shared" si="416"/>
        <v>82</v>
      </c>
      <c r="O2026" s="437"/>
      <c r="P2026" s="430" t="str">
        <f t="shared" si="411"/>
        <v/>
      </c>
      <c r="U2026" s="177">
        <v>106</v>
      </c>
      <c r="V2026" s="177" t="s">
        <v>4803</v>
      </c>
      <c r="W2026" s="177" t="s">
        <v>4804</v>
      </c>
      <c r="X2026" s="177" t="s">
        <v>2827</v>
      </c>
      <c r="Y2026" s="177" t="s">
        <v>4805</v>
      </c>
      <c r="Z2026" s="177" t="s">
        <v>4140</v>
      </c>
      <c r="AA2026" s="525" t="s">
        <v>4602</v>
      </c>
      <c r="AB2026" s="399" t="str">
        <f t="shared" si="412"/>
        <v>DC1CB32</v>
      </c>
      <c r="AC2026" s="399" t="str">
        <f t="shared" si="413"/>
        <v>DC1CB32-DC</v>
      </c>
      <c r="AD2026" t="str">
        <f>Y2026&amp;"-"&amp;VLOOKUP(AC2026,'LICH THI'!C:AA,9,0)</f>
        <v>64DCMT3029-42469</v>
      </c>
      <c r="AE2026">
        <f t="shared" si="414"/>
        <v>1</v>
      </c>
    </row>
    <row r="2027" spans="1:31" x14ac:dyDescent="0.25">
      <c r="A2027" s="436" t="str">
        <f t="shared" si="404"/>
        <v>DC1CB32-DC-19</v>
      </c>
      <c r="B2027" s="436">
        <f>COUNTIF(AC$4:AC2027,AC2027)</f>
        <v>19</v>
      </c>
      <c r="C2027" s="436" t="str">
        <f t="shared" si="405"/>
        <v>DC1CB32-DC</v>
      </c>
      <c r="D2027" s="436">
        <f>VLOOKUP(C2027,'LICH THI'!C:AA,12,0)</f>
        <v>172</v>
      </c>
      <c r="E2027" s="436">
        <f>VLOOKUP(C2027,'LICH THI'!C:AA,13,0)</f>
        <v>45</v>
      </c>
      <c r="F2027" s="436">
        <f t="shared" si="415"/>
        <v>45</v>
      </c>
      <c r="G2027" s="436">
        <f>VLOOKUP(C2027,'LICH THI'!C:AA,14,0)</f>
        <v>4</v>
      </c>
      <c r="H2027" s="436">
        <f t="shared" si="406"/>
        <v>1</v>
      </c>
      <c r="I2027" s="436" t="str">
        <f t="shared" si="407"/>
        <v>Nguyễn Tiến Dũng</v>
      </c>
      <c r="J2027" s="436"/>
      <c r="K2027" s="436">
        <f t="shared" si="408"/>
        <v>2</v>
      </c>
      <c r="L2027" s="436" t="str">
        <f t="shared" si="409"/>
        <v>DC1CB32-DC-2</v>
      </c>
      <c r="M2027" s="436">
        <f t="shared" si="410"/>
        <v>32</v>
      </c>
      <c r="N2027" s="437">
        <f t="shared" si="416"/>
        <v>83</v>
      </c>
      <c r="O2027" s="437"/>
      <c r="P2027" s="430" t="str">
        <f t="shared" si="411"/>
        <v/>
      </c>
      <c r="U2027" s="177">
        <v>152</v>
      </c>
      <c r="V2027" s="177" t="s">
        <v>3478</v>
      </c>
      <c r="W2027" s="177" t="s">
        <v>2880</v>
      </c>
      <c r="X2027" s="177" t="s">
        <v>2827</v>
      </c>
      <c r="Y2027" s="177" t="s">
        <v>4869</v>
      </c>
      <c r="Z2027" s="177" t="s">
        <v>4140</v>
      </c>
      <c r="AA2027" s="525" t="s">
        <v>4870</v>
      </c>
      <c r="AB2027" s="399" t="str">
        <f t="shared" si="412"/>
        <v>DC1CB32</v>
      </c>
      <c r="AC2027" s="399" t="str">
        <f t="shared" si="413"/>
        <v>DC1CB32-DC</v>
      </c>
      <c r="AD2027" t="str">
        <f>Y2027&amp;"-"&amp;VLOOKUP(AC2027,'LICH THI'!C:AA,9,0)</f>
        <v>65DCDD23097-42469</v>
      </c>
      <c r="AE2027">
        <f t="shared" si="414"/>
        <v>1</v>
      </c>
    </row>
    <row r="2028" spans="1:31" x14ac:dyDescent="0.25">
      <c r="A2028" s="436" t="str">
        <f t="shared" si="404"/>
        <v>DC1CB32-DC-20</v>
      </c>
      <c r="B2028" s="436">
        <f>COUNTIF(AC$4:AC2028,AC2028)</f>
        <v>20</v>
      </c>
      <c r="C2028" s="436" t="str">
        <f t="shared" si="405"/>
        <v>DC1CB32-DC</v>
      </c>
      <c r="D2028" s="436">
        <f>VLOOKUP(C2028,'LICH THI'!C:AA,12,0)</f>
        <v>172</v>
      </c>
      <c r="E2028" s="436">
        <f>VLOOKUP(C2028,'LICH THI'!C:AA,13,0)</f>
        <v>45</v>
      </c>
      <c r="F2028" s="436">
        <f t="shared" si="415"/>
        <v>45</v>
      </c>
      <c r="G2028" s="436">
        <f>VLOOKUP(C2028,'LICH THI'!C:AA,14,0)</f>
        <v>4</v>
      </c>
      <c r="H2028" s="436">
        <f t="shared" si="406"/>
        <v>1</v>
      </c>
      <c r="I2028" s="436" t="str">
        <f t="shared" si="407"/>
        <v>Đặng Tiến Duy</v>
      </c>
      <c r="J2028" s="436"/>
      <c r="K2028" s="436">
        <f t="shared" si="408"/>
        <v>2</v>
      </c>
      <c r="L2028" s="436" t="str">
        <f t="shared" si="409"/>
        <v>DC1CB32-DC-2</v>
      </c>
      <c r="M2028" s="436">
        <f t="shared" si="410"/>
        <v>32</v>
      </c>
      <c r="N2028" s="437">
        <f t="shared" si="416"/>
        <v>84</v>
      </c>
      <c r="O2028" s="437"/>
      <c r="P2028" s="430" t="str">
        <f t="shared" si="411"/>
        <v/>
      </c>
      <c r="U2028" s="177">
        <v>4</v>
      </c>
      <c r="V2028" s="177" t="s">
        <v>2724</v>
      </c>
      <c r="W2028" s="177" t="s">
        <v>3702</v>
      </c>
      <c r="X2028" s="177" t="s">
        <v>2742</v>
      </c>
      <c r="Y2028" s="177" t="s">
        <v>3703</v>
      </c>
      <c r="Z2028" s="177" t="s">
        <v>4140</v>
      </c>
      <c r="AA2028" s="525" t="s">
        <v>2840</v>
      </c>
      <c r="AB2028" s="399" t="str">
        <f t="shared" si="412"/>
        <v>DC1CB32</v>
      </c>
      <c r="AC2028" s="399" t="str">
        <f t="shared" si="413"/>
        <v>DC1CB32-DC</v>
      </c>
      <c r="AD2028" t="str">
        <f>Y2028&amp;"-"&amp;VLOOKUP(AC2028,'LICH THI'!C:AA,9,0)</f>
        <v>64DCCA3002-42469</v>
      </c>
      <c r="AE2028">
        <f t="shared" si="414"/>
        <v>1</v>
      </c>
    </row>
    <row r="2029" spans="1:31" x14ac:dyDescent="0.25">
      <c r="A2029" s="436" t="str">
        <f t="shared" si="404"/>
        <v>DC1CB32-DC-21</v>
      </c>
      <c r="B2029" s="436">
        <f>COUNTIF(AC$4:AC2029,AC2029)</f>
        <v>21</v>
      </c>
      <c r="C2029" s="436" t="str">
        <f t="shared" si="405"/>
        <v>DC1CB32-DC</v>
      </c>
      <c r="D2029" s="436">
        <f>VLOOKUP(C2029,'LICH THI'!C:AA,12,0)</f>
        <v>172</v>
      </c>
      <c r="E2029" s="436">
        <f>VLOOKUP(C2029,'LICH THI'!C:AA,13,0)</f>
        <v>45</v>
      </c>
      <c r="F2029" s="436">
        <f t="shared" si="415"/>
        <v>45</v>
      </c>
      <c r="G2029" s="436">
        <f>VLOOKUP(C2029,'LICH THI'!C:AA,14,0)</f>
        <v>4</v>
      </c>
      <c r="H2029" s="436">
        <f t="shared" si="406"/>
        <v>1</v>
      </c>
      <c r="I2029" s="436" t="str">
        <f t="shared" si="407"/>
        <v>Ngô Đức Duy</v>
      </c>
      <c r="J2029" s="436"/>
      <c r="K2029" s="436">
        <f t="shared" si="408"/>
        <v>2</v>
      </c>
      <c r="L2029" s="436" t="str">
        <f t="shared" si="409"/>
        <v>DC1CB32-DC-2</v>
      </c>
      <c r="M2029" s="436">
        <f t="shared" si="410"/>
        <v>32</v>
      </c>
      <c r="N2029" s="437">
        <f t="shared" si="416"/>
        <v>85</v>
      </c>
      <c r="O2029" s="437"/>
      <c r="P2029" s="430" t="str">
        <f t="shared" si="411"/>
        <v/>
      </c>
      <c r="U2029" s="177">
        <v>37</v>
      </c>
      <c r="V2029" s="177" t="s">
        <v>2935</v>
      </c>
      <c r="W2029" s="177" t="s">
        <v>4239</v>
      </c>
      <c r="X2029" s="177" t="s">
        <v>2742</v>
      </c>
      <c r="Y2029" s="177" t="s">
        <v>4708</v>
      </c>
      <c r="Z2029" s="177" t="s">
        <v>4140</v>
      </c>
      <c r="AA2029" s="525" t="s">
        <v>4709</v>
      </c>
      <c r="AB2029" s="399" t="str">
        <f t="shared" si="412"/>
        <v>DC1CB32</v>
      </c>
      <c r="AC2029" s="399" t="str">
        <f t="shared" si="413"/>
        <v>DC1CB32-DC</v>
      </c>
      <c r="AD2029" t="str">
        <f>Y2029&amp;"-"&amp;VLOOKUP(AC2029,'LICH THI'!C:AA,9,0)</f>
        <v>64DCDB3052-42469</v>
      </c>
      <c r="AE2029">
        <f t="shared" si="414"/>
        <v>1</v>
      </c>
    </row>
    <row r="2030" spans="1:31" x14ac:dyDescent="0.25">
      <c r="A2030" s="436" t="str">
        <f t="shared" si="404"/>
        <v>DC1CB32-DC-22</v>
      </c>
      <c r="B2030" s="436">
        <f>COUNTIF(AC$4:AC2030,AC2030)</f>
        <v>22</v>
      </c>
      <c r="C2030" s="436" t="str">
        <f t="shared" si="405"/>
        <v>DC1CB32-DC</v>
      </c>
      <c r="D2030" s="436">
        <f>VLOOKUP(C2030,'LICH THI'!C:AA,12,0)</f>
        <v>172</v>
      </c>
      <c r="E2030" s="436">
        <f>VLOOKUP(C2030,'LICH THI'!C:AA,13,0)</f>
        <v>45</v>
      </c>
      <c r="F2030" s="436">
        <f t="shared" si="415"/>
        <v>45</v>
      </c>
      <c r="G2030" s="436">
        <f>VLOOKUP(C2030,'LICH THI'!C:AA,14,0)</f>
        <v>4</v>
      </c>
      <c r="H2030" s="436">
        <f t="shared" si="406"/>
        <v>1</v>
      </c>
      <c r="I2030" s="436" t="str">
        <f t="shared" si="407"/>
        <v>Nguyễn Văn Duy</v>
      </c>
      <c r="J2030" s="436"/>
      <c r="K2030" s="436">
        <f t="shared" si="408"/>
        <v>2</v>
      </c>
      <c r="L2030" s="436" t="str">
        <f t="shared" si="409"/>
        <v>DC1CB32-DC-2</v>
      </c>
      <c r="M2030" s="436">
        <f t="shared" si="410"/>
        <v>32</v>
      </c>
      <c r="N2030" s="437">
        <f t="shared" si="416"/>
        <v>86</v>
      </c>
      <c r="O2030" s="437"/>
      <c r="P2030" s="430" t="str">
        <f t="shared" si="411"/>
        <v/>
      </c>
      <c r="U2030" s="177">
        <v>5</v>
      </c>
      <c r="V2030" s="177" t="s">
        <v>2724</v>
      </c>
      <c r="W2030" s="177" t="s">
        <v>2741</v>
      </c>
      <c r="X2030" s="177" t="s">
        <v>2742</v>
      </c>
      <c r="Y2030" s="177" t="s">
        <v>2743</v>
      </c>
      <c r="Z2030" s="177" t="s">
        <v>4140</v>
      </c>
      <c r="AA2030" s="525" t="s">
        <v>2744</v>
      </c>
      <c r="AB2030" s="399" t="str">
        <f t="shared" si="412"/>
        <v>DC1CB32</v>
      </c>
      <c r="AC2030" s="399" t="str">
        <f t="shared" si="413"/>
        <v>DC1CB32-DC</v>
      </c>
      <c r="AD2030" t="str">
        <f>Y2030&amp;"-"&amp;VLOOKUP(AC2030,'LICH THI'!C:AA,9,0)</f>
        <v>64DCCA3030-42469</v>
      </c>
      <c r="AE2030">
        <f t="shared" si="414"/>
        <v>1</v>
      </c>
    </row>
    <row r="2031" spans="1:31" x14ac:dyDescent="0.25">
      <c r="A2031" s="436" t="str">
        <f t="shared" si="404"/>
        <v>DC1CB32-DC-23</v>
      </c>
      <c r="B2031" s="436">
        <f>COUNTIF(AC$4:AC2031,AC2031)</f>
        <v>23</v>
      </c>
      <c r="C2031" s="436" t="str">
        <f t="shared" si="405"/>
        <v>DC1CB32-DC</v>
      </c>
      <c r="D2031" s="436">
        <f>VLOOKUP(C2031,'LICH THI'!C:AA,12,0)</f>
        <v>172</v>
      </c>
      <c r="E2031" s="436">
        <f>VLOOKUP(C2031,'LICH THI'!C:AA,13,0)</f>
        <v>45</v>
      </c>
      <c r="F2031" s="436">
        <f t="shared" si="415"/>
        <v>45</v>
      </c>
      <c r="G2031" s="436">
        <f>VLOOKUP(C2031,'LICH THI'!C:AA,14,0)</f>
        <v>4</v>
      </c>
      <c r="H2031" s="436">
        <f t="shared" si="406"/>
        <v>1</v>
      </c>
      <c r="I2031" s="436" t="str">
        <f t="shared" si="407"/>
        <v>Đào Hồng Dương</v>
      </c>
      <c r="J2031" s="436"/>
      <c r="K2031" s="436">
        <f t="shared" si="408"/>
        <v>2</v>
      </c>
      <c r="L2031" s="436" t="str">
        <f t="shared" si="409"/>
        <v>DC1CB32-DC-2</v>
      </c>
      <c r="M2031" s="436">
        <f t="shared" si="410"/>
        <v>32</v>
      </c>
      <c r="N2031" s="437">
        <f t="shared" si="416"/>
        <v>87</v>
      </c>
      <c r="O2031" s="437"/>
      <c r="P2031" s="430" t="str">
        <f t="shared" si="411"/>
        <v/>
      </c>
      <c r="U2031" s="177">
        <v>110</v>
      </c>
      <c r="V2031" s="177" t="s">
        <v>3014</v>
      </c>
      <c r="W2031" s="177" t="s">
        <v>4810</v>
      </c>
      <c r="X2031" s="177" t="s">
        <v>2601</v>
      </c>
      <c r="Y2031" s="177" t="s">
        <v>4811</v>
      </c>
      <c r="Z2031" s="177" t="s">
        <v>4140</v>
      </c>
      <c r="AA2031" s="525" t="s">
        <v>2882</v>
      </c>
      <c r="AB2031" s="399" t="str">
        <f t="shared" si="412"/>
        <v>DC1CB32</v>
      </c>
      <c r="AC2031" s="399" t="str">
        <f t="shared" si="413"/>
        <v>DC1CB32-DC</v>
      </c>
      <c r="AD2031" t="str">
        <f>Y2031&amp;"-"&amp;VLOOKUP(AC2031,'LICH THI'!C:AA,9,0)</f>
        <v>64DCMX3041-42469</v>
      </c>
      <c r="AE2031">
        <f t="shared" si="414"/>
        <v>1</v>
      </c>
    </row>
    <row r="2032" spans="1:31" x14ac:dyDescent="0.25">
      <c r="A2032" s="436" t="str">
        <f t="shared" si="404"/>
        <v>DC1CB32-DC-24</v>
      </c>
      <c r="B2032" s="436">
        <f>COUNTIF(AC$4:AC2032,AC2032)</f>
        <v>24</v>
      </c>
      <c r="C2032" s="436" t="str">
        <f t="shared" si="405"/>
        <v>DC1CB32-DC</v>
      </c>
      <c r="D2032" s="436">
        <f>VLOOKUP(C2032,'LICH THI'!C:AA,12,0)</f>
        <v>172</v>
      </c>
      <c r="E2032" s="436">
        <f>VLOOKUP(C2032,'LICH THI'!C:AA,13,0)</f>
        <v>45</v>
      </c>
      <c r="F2032" s="436">
        <f t="shared" si="415"/>
        <v>45</v>
      </c>
      <c r="G2032" s="436">
        <f>VLOOKUP(C2032,'LICH THI'!C:AA,14,0)</f>
        <v>4</v>
      </c>
      <c r="H2032" s="436">
        <f t="shared" si="406"/>
        <v>1</v>
      </c>
      <c r="I2032" s="436" t="str">
        <f t="shared" si="407"/>
        <v>Đào Thị Thuỳ Dương</v>
      </c>
      <c r="J2032" s="436"/>
      <c r="K2032" s="436">
        <f t="shared" si="408"/>
        <v>2</v>
      </c>
      <c r="L2032" s="436" t="str">
        <f t="shared" si="409"/>
        <v>DC1CB32-DC-2</v>
      </c>
      <c r="M2032" s="436">
        <f t="shared" si="410"/>
        <v>32</v>
      </c>
      <c r="N2032" s="437">
        <f t="shared" si="416"/>
        <v>88</v>
      </c>
      <c r="O2032" s="437"/>
      <c r="P2032" s="430" t="str">
        <f t="shared" si="411"/>
        <v/>
      </c>
      <c r="U2032" s="177">
        <v>65</v>
      </c>
      <c r="V2032" s="177" t="s">
        <v>3358</v>
      </c>
      <c r="W2032" s="177" t="s">
        <v>4020</v>
      </c>
      <c r="X2032" s="177" t="s">
        <v>2601</v>
      </c>
      <c r="Y2032" s="177" t="s">
        <v>4021</v>
      </c>
      <c r="Z2032" s="177" t="s">
        <v>4140</v>
      </c>
      <c r="AA2032" s="525" t="s">
        <v>2938</v>
      </c>
      <c r="AB2032" s="399" t="str">
        <f t="shared" si="412"/>
        <v>DC1CB32</v>
      </c>
      <c r="AC2032" s="399" t="str">
        <f t="shared" si="413"/>
        <v>DC1CB32-DC</v>
      </c>
      <c r="AD2032" t="str">
        <f>Y2032&amp;"-"&amp;VLOOKUP(AC2032,'LICH THI'!C:AA,9,0)</f>
        <v>64DCKT3030-42469</v>
      </c>
      <c r="AE2032">
        <f t="shared" si="414"/>
        <v>1</v>
      </c>
    </row>
    <row r="2033" spans="1:31" x14ac:dyDescent="0.25">
      <c r="A2033" s="436" t="str">
        <f t="shared" si="404"/>
        <v>DC1CB32-DC-25</v>
      </c>
      <c r="B2033" s="436">
        <f>COUNTIF(AC$4:AC2033,AC2033)</f>
        <v>25</v>
      </c>
      <c r="C2033" s="436" t="str">
        <f t="shared" si="405"/>
        <v>DC1CB32-DC</v>
      </c>
      <c r="D2033" s="436">
        <f>VLOOKUP(C2033,'LICH THI'!C:AA,12,0)</f>
        <v>172</v>
      </c>
      <c r="E2033" s="436">
        <f>VLOOKUP(C2033,'LICH THI'!C:AA,13,0)</f>
        <v>45</v>
      </c>
      <c r="F2033" s="436">
        <f t="shared" si="415"/>
        <v>45</v>
      </c>
      <c r="G2033" s="436">
        <f>VLOOKUP(C2033,'LICH THI'!C:AA,14,0)</f>
        <v>4</v>
      </c>
      <c r="H2033" s="436">
        <f t="shared" si="406"/>
        <v>1</v>
      </c>
      <c r="I2033" s="436" t="str">
        <f t="shared" si="407"/>
        <v>Đỗ Ánh Dương</v>
      </c>
      <c r="J2033" s="436"/>
      <c r="K2033" s="436">
        <f t="shared" si="408"/>
        <v>2</v>
      </c>
      <c r="L2033" s="436" t="str">
        <f t="shared" si="409"/>
        <v>DC1CB32-DC-2</v>
      </c>
      <c r="M2033" s="436">
        <f t="shared" si="410"/>
        <v>32</v>
      </c>
      <c r="N2033" s="437">
        <f t="shared" si="416"/>
        <v>89</v>
      </c>
      <c r="O2033" s="437"/>
      <c r="P2033" s="430" t="str">
        <f t="shared" si="411"/>
        <v/>
      </c>
      <c r="U2033" s="177">
        <v>157</v>
      </c>
      <c r="V2033" s="177" t="s">
        <v>4879</v>
      </c>
      <c r="W2033" s="177" t="s">
        <v>4880</v>
      </c>
      <c r="X2033" s="177" t="s">
        <v>2601</v>
      </c>
      <c r="Y2033" s="177" t="s">
        <v>4881</v>
      </c>
      <c r="Z2033" s="177" t="s">
        <v>4140</v>
      </c>
      <c r="AA2033" s="525" t="s">
        <v>4882</v>
      </c>
      <c r="AB2033" s="399" t="str">
        <f t="shared" si="412"/>
        <v>DC1CB32</v>
      </c>
      <c r="AC2033" s="399" t="str">
        <f t="shared" si="413"/>
        <v>DC1CB32-DC</v>
      </c>
      <c r="AD2033" t="str">
        <f>Y2033&amp;"-"&amp;VLOOKUP(AC2033,'LICH THI'!C:AA,9,0)</f>
        <v>65DCKX21867-42469</v>
      </c>
      <c r="AE2033">
        <f t="shared" si="414"/>
        <v>1</v>
      </c>
    </row>
    <row r="2034" spans="1:31" x14ac:dyDescent="0.25">
      <c r="A2034" s="436" t="str">
        <f t="shared" si="404"/>
        <v>DC1CB32-DC-26</v>
      </c>
      <c r="B2034" s="436">
        <f>COUNTIF(AC$4:AC2034,AC2034)</f>
        <v>26</v>
      </c>
      <c r="C2034" s="436" t="str">
        <f t="shared" si="405"/>
        <v>DC1CB32-DC</v>
      </c>
      <c r="D2034" s="436">
        <f>VLOOKUP(C2034,'LICH THI'!C:AA,12,0)</f>
        <v>172</v>
      </c>
      <c r="E2034" s="436">
        <f>VLOOKUP(C2034,'LICH THI'!C:AA,13,0)</f>
        <v>45</v>
      </c>
      <c r="F2034" s="436">
        <f t="shared" si="415"/>
        <v>45</v>
      </c>
      <c r="G2034" s="436">
        <f>VLOOKUP(C2034,'LICH THI'!C:AA,14,0)</f>
        <v>4</v>
      </c>
      <c r="H2034" s="436">
        <f t="shared" si="406"/>
        <v>1</v>
      </c>
      <c r="I2034" s="436" t="str">
        <f t="shared" si="407"/>
        <v>Lại Thị Thùy Dương</v>
      </c>
      <c r="J2034" s="436"/>
      <c r="K2034" s="436">
        <f t="shared" si="408"/>
        <v>2</v>
      </c>
      <c r="L2034" s="436" t="str">
        <f t="shared" si="409"/>
        <v>DC1CB32-DC-2</v>
      </c>
      <c r="M2034" s="436">
        <f t="shared" si="410"/>
        <v>32</v>
      </c>
      <c r="N2034" s="437">
        <f t="shared" si="416"/>
        <v>90</v>
      </c>
      <c r="O2034" s="437"/>
      <c r="P2034" s="430" t="str">
        <f t="shared" si="411"/>
        <v/>
      </c>
      <c r="U2034" s="177">
        <v>97</v>
      </c>
      <c r="V2034" s="177" t="s">
        <v>3381</v>
      </c>
      <c r="W2034" s="177" t="s">
        <v>4340</v>
      </c>
      <c r="X2034" s="177" t="s">
        <v>2601</v>
      </c>
      <c r="Y2034" s="177" t="s">
        <v>4341</v>
      </c>
      <c r="Z2034" s="177" t="s">
        <v>4140</v>
      </c>
      <c r="AA2034" s="525" t="s">
        <v>4304</v>
      </c>
      <c r="AB2034" s="399" t="str">
        <f t="shared" si="412"/>
        <v>DC1CB32</v>
      </c>
      <c r="AC2034" s="399" t="str">
        <f t="shared" si="413"/>
        <v>DC1CB32-DC</v>
      </c>
      <c r="AD2034" t="str">
        <f>Y2034&amp;"-"&amp;VLOOKUP(AC2034,'LICH THI'!C:AA,9,0)</f>
        <v>64DCKT3297-42469</v>
      </c>
      <c r="AE2034">
        <f t="shared" si="414"/>
        <v>1</v>
      </c>
    </row>
    <row r="2035" spans="1:31" x14ac:dyDescent="0.25">
      <c r="A2035" s="436" t="str">
        <f t="shared" si="404"/>
        <v>DC1CB32-DC-27</v>
      </c>
      <c r="B2035" s="436">
        <f>COUNTIF(AC$4:AC2035,AC2035)</f>
        <v>27</v>
      </c>
      <c r="C2035" s="436" t="str">
        <f t="shared" si="405"/>
        <v>DC1CB32-DC</v>
      </c>
      <c r="D2035" s="436">
        <f>VLOOKUP(C2035,'LICH THI'!C:AA,12,0)</f>
        <v>172</v>
      </c>
      <c r="E2035" s="436">
        <f>VLOOKUP(C2035,'LICH THI'!C:AA,13,0)</f>
        <v>45</v>
      </c>
      <c r="F2035" s="436">
        <f t="shared" si="415"/>
        <v>45</v>
      </c>
      <c r="G2035" s="436">
        <f>VLOOKUP(C2035,'LICH THI'!C:AA,14,0)</f>
        <v>4</v>
      </c>
      <c r="H2035" s="436">
        <f t="shared" si="406"/>
        <v>1</v>
      </c>
      <c r="I2035" s="436" t="str">
        <f t="shared" si="407"/>
        <v>Mai Quang Đông</v>
      </c>
      <c r="J2035" s="436"/>
      <c r="K2035" s="436">
        <f t="shared" si="408"/>
        <v>2</v>
      </c>
      <c r="L2035" s="436" t="str">
        <f t="shared" si="409"/>
        <v>DC1CB32-DC-2</v>
      </c>
      <c r="M2035" s="436">
        <f t="shared" si="410"/>
        <v>32</v>
      </c>
      <c r="N2035" s="437">
        <f t="shared" si="416"/>
        <v>91</v>
      </c>
      <c r="O2035" s="437"/>
      <c r="P2035" s="430" t="str">
        <f t="shared" si="411"/>
        <v/>
      </c>
      <c r="U2035" s="177">
        <v>130</v>
      </c>
      <c r="V2035" s="177" t="s">
        <v>3019</v>
      </c>
      <c r="W2035" s="177" t="s">
        <v>4837</v>
      </c>
      <c r="X2035" s="177" t="s">
        <v>2750</v>
      </c>
      <c r="Y2035" s="177" t="s">
        <v>4838</v>
      </c>
      <c r="Z2035" s="177" t="s">
        <v>4140</v>
      </c>
      <c r="AA2035" s="525" t="s">
        <v>4839</v>
      </c>
      <c r="AB2035" s="399" t="str">
        <f t="shared" si="412"/>
        <v>DC1CB32</v>
      </c>
      <c r="AC2035" s="399" t="str">
        <f t="shared" si="413"/>
        <v>DC1CB32-DC</v>
      </c>
      <c r="AD2035" t="str">
        <f>Y2035&amp;"-"&amp;VLOOKUP(AC2035,'LICH THI'!C:AA,9,0)</f>
        <v>64DCQT3064-42469</v>
      </c>
      <c r="AE2035">
        <f t="shared" si="414"/>
        <v>1</v>
      </c>
    </row>
    <row r="2036" spans="1:31" x14ac:dyDescent="0.25">
      <c r="A2036" s="436" t="str">
        <f t="shared" si="404"/>
        <v>DC1CB32-DC-28</v>
      </c>
      <c r="B2036" s="436">
        <f>COUNTIF(AC$4:AC2036,AC2036)</f>
        <v>28</v>
      </c>
      <c r="C2036" s="436" t="str">
        <f t="shared" si="405"/>
        <v>DC1CB32-DC</v>
      </c>
      <c r="D2036" s="436">
        <f>VLOOKUP(C2036,'LICH THI'!C:AA,12,0)</f>
        <v>172</v>
      </c>
      <c r="E2036" s="436">
        <f>VLOOKUP(C2036,'LICH THI'!C:AA,13,0)</f>
        <v>45</v>
      </c>
      <c r="F2036" s="436">
        <f t="shared" si="415"/>
        <v>45</v>
      </c>
      <c r="G2036" s="436">
        <f>VLOOKUP(C2036,'LICH THI'!C:AA,14,0)</f>
        <v>4</v>
      </c>
      <c r="H2036" s="436">
        <f t="shared" si="406"/>
        <v>1</v>
      </c>
      <c r="I2036" s="436" t="str">
        <f t="shared" si="407"/>
        <v>Dương Công Đức</v>
      </c>
      <c r="J2036" s="436"/>
      <c r="K2036" s="436">
        <f t="shared" si="408"/>
        <v>2</v>
      </c>
      <c r="L2036" s="436" t="str">
        <f t="shared" si="409"/>
        <v>DC1CB32-DC-2</v>
      </c>
      <c r="M2036" s="436">
        <f t="shared" si="410"/>
        <v>32</v>
      </c>
      <c r="N2036" s="437">
        <f t="shared" si="416"/>
        <v>92</v>
      </c>
      <c r="O2036" s="437"/>
      <c r="P2036" s="430" t="str">
        <f t="shared" si="411"/>
        <v/>
      </c>
      <c r="U2036" s="177">
        <v>146</v>
      </c>
      <c r="V2036" s="177" t="s">
        <v>3426</v>
      </c>
      <c r="W2036" s="177" t="s">
        <v>3430</v>
      </c>
      <c r="X2036" s="177" t="s">
        <v>2948</v>
      </c>
      <c r="Y2036" s="177" t="s">
        <v>3431</v>
      </c>
      <c r="Z2036" s="177" t="s">
        <v>4140</v>
      </c>
      <c r="AA2036" s="525" t="s">
        <v>3432</v>
      </c>
      <c r="AB2036" s="399" t="str">
        <f t="shared" si="412"/>
        <v>DC1CB32</v>
      </c>
      <c r="AC2036" s="399" t="str">
        <f t="shared" si="413"/>
        <v>DC1CB32-DC</v>
      </c>
      <c r="AD2036" t="str">
        <f>Y2036&amp;"-"&amp;VLOOKUP(AC2036,'LICH THI'!C:AA,9,0)</f>
        <v>65DCCD20490-42469</v>
      </c>
      <c r="AE2036">
        <f t="shared" si="414"/>
        <v>1</v>
      </c>
    </row>
    <row r="2037" spans="1:31" x14ac:dyDescent="0.25">
      <c r="A2037" s="436" t="str">
        <f t="shared" si="404"/>
        <v>DC1CB32-DC-29</v>
      </c>
      <c r="B2037" s="436">
        <f>COUNTIF(AC$4:AC2037,AC2037)</f>
        <v>29</v>
      </c>
      <c r="C2037" s="436" t="str">
        <f t="shared" si="405"/>
        <v>DC1CB32-DC</v>
      </c>
      <c r="D2037" s="436">
        <f>VLOOKUP(C2037,'LICH THI'!C:AA,12,0)</f>
        <v>172</v>
      </c>
      <c r="E2037" s="436">
        <f>VLOOKUP(C2037,'LICH THI'!C:AA,13,0)</f>
        <v>45</v>
      </c>
      <c r="F2037" s="436">
        <f t="shared" si="415"/>
        <v>45</v>
      </c>
      <c r="G2037" s="436">
        <f>VLOOKUP(C2037,'LICH THI'!C:AA,14,0)</f>
        <v>4</v>
      </c>
      <c r="H2037" s="436">
        <f t="shared" si="406"/>
        <v>1</v>
      </c>
      <c r="I2037" s="436" t="str">
        <f t="shared" si="407"/>
        <v>Đặng Trung Đức</v>
      </c>
      <c r="J2037" s="436"/>
      <c r="K2037" s="436">
        <f t="shared" si="408"/>
        <v>2</v>
      </c>
      <c r="L2037" s="436" t="str">
        <f t="shared" si="409"/>
        <v>DC1CB32-DC-2</v>
      </c>
      <c r="M2037" s="436">
        <f t="shared" si="410"/>
        <v>32</v>
      </c>
      <c r="N2037" s="437">
        <f t="shared" si="416"/>
        <v>93</v>
      </c>
      <c r="O2037" s="437"/>
      <c r="P2037" s="430" t="str">
        <f t="shared" si="411"/>
        <v/>
      </c>
      <c r="U2037" s="177">
        <v>46</v>
      </c>
      <c r="V2037" s="177" t="s">
        <v>3308</v>
      </c>
      <c r="W2037" s="177" t="s">
        <v>3266</v>
      </c>
      <c r="X2037" s="177" t="s">
        <v>2948</v>
      </c>
      <c r="Y2037" s="177" t="s">
        <v>3766</v>
      </c>
      <c r="Z2037" s="177" t="s">
        <v>4140</v>
      </c>
      <c r="AA2037" s="525" t="s">
        <v>3767</v>
      </c>
      <c r="AB2037" s="399" t="str">
        <f t="shared" si="412"/>
        <v>DC1CB32</v>
      </c>
      <c r="AC2037" s="399" t="str">
        <f t="shared" si="413"/>
        <v>DC1CB32-DC</v>
      </c>
      <c r="AD2037" t="str">
        <f>Y2037&amp;"-"&amp;VLOOKUP(AC2037,'LICH THI'!C:AA,9,0)</f>
        <v>64DCDT3004-42469</v>
      </c>
      <c r="AE2037">
        <f t="shared" si="414"/>
        <v>1</v>
      </c>
    </row>
    <row r="2038" spans="1:31" x14ac:dyDescent="0.25">
      <c r="A2038" s="436" t="str">
        <f t="shared" si="404"/>
        <v>DC1CB32-DC-30</v>
      </c>
      <c r="B2038" s="436">
        <f>COUNTIF(AC$4:AC2038,AC2038)</f>
        <v>30</v>
      </c>
      <c r="C2038" s="436" t="str">
        <f t="shared" si="405"/>
        <v>DC1CB32-DC</v>
      </c>
      <c r="D2038" s="436">
        <f>VLOOKUP(C2038,'LICH THI'!C:AA,12,0)</f>
        <v>172</v>
      </c>
      <c r="E2038" s="436">
        <f>VLOOKUP(C2038,'LICH THI'!C:AA,13,0)</f>
        <v>45</v>
      </c>
      <c r="F2038" s="436">
        <f t="shared" si="415"/>
        <v>45</v>
      </c>
      <c r="G2038" s="436">
        <f>VLOOKUP(C2038,'LICH THI'!C:AA,14,0)</f>
        <v>4</v>
      </c>
      <c r="H2038" s="436">
        <f t="shared" si="406"/>
        <v>1</v>
      </c>
      <c r="I2038" s="436" t="str">
        <f t="shared" si="407"/>
        <v>Đỗ Văn Đức</v>
      </c>
      <c r="J2038" s="436"/>
      <c r="K2038" s="436">
        <f t="shared" si="408"/>
        <v>2</v>
      </c>
      <c r="L2038" s="436" t="str">
        <f t="shared" si="409"/>
        <v>DC1CB32-DC-2</v>
      </c>
      <c r="M2038" s="436">
        <f t="shared" si="410"/>
        <v>32</v>
      </c>
      <c r="N2038" s="437">
        <f t="shared" si="416"/>
        <v>94</v>
      </c>
      <c r="O2038" s="437"/>
      <c r="P2038" s="430" t="str">
        <f t="shared" si="411"/>
        <v/>
      </c>
      <c r="U2038" s="177">
        <v>124</v>
      </c>
      <c r="V2038" s="177" t="s">
        <v>3400</v>
      </c>
      <c r="W2038" s="177" t="s">
        <v>3663</v>
      </c>
      <c r="X2038" s="177" t="s">
        <v>2948</v>
      </c>
      <c r="Y2038" s="177" t="s">
        <v>3863</v>
      </c>
      <c r="Z2038" s="177" t="s">
        <v>4140</v>
      </c>
      <c r="AA2038" s="525" t="s">
        <v>3374</v>
      </c>
      <c r="AB2038" s="399" t="str">
        <f t="shared" si="412"/>
        <v>DC1CB32</v>
      </c>
      <c r="AC2038" s="399" t="str">
        <f t="shared" si="413"/>
        <v>DC1CB32-DC</v>
      </c>
      <c r="AD2038" t="str">
        <f>Y2038&amp;"-"&amp;VLOOKUP(AC2038,'LICH THI'!C:AA,9,0)</f>
        <v>64DCOT3209-42469</v>
      </c>
      <c r="AE2038">
        <f t="shared" si="414"/>
        <v>1</v>
      </c>
    </row>
    <row r="2039" spans="1:31" x14ac:dyDescent="0.25">
      <c r="A2039" s="436" t="str">
        <f t="shared" si="404"/>
        <v>DC1CB32-DC-31</v>
      </c>
      <c r="B2039" s="436">
        <f>COUNTIF(AC$4:AC2039,AC2039)</f>
        <v>31</v>
      </c>
      <c r="C2039" s="436" t="str">
        <f t="shared" si="405"/>
        <v>DC1CB32-DC</v>
      </c>
      <c r="D2039" s="436">
        <f>VLOOKUP(C2039,'LICH THI'!C:AA,12,0)</f>
        <v>172</v>
      </c>
      <c r="E2039" s="436">
        <f>VLOOKUP(C2039,'LICH THI'!C:AA,13,0)</f>
        <v>45</v>
      </c>
      <c r="F2039" s="436">
        <f t="shared" si="415"/>
        <v>45</v>
      </c>
      <c r="G2039" s="436">
        <f>VLOOKUP(C2039,'LICH THI'!C:AA,14,0)</f>
        <v>4</v>
      </c>
      <c r="H2039" s="436">
        <f t="shared" si="406"/>
        <v>1</v>
      </c>
      <c r="I2039" s="436" t="str">
        <f t="shared" si="407"/>
        <v>Hoàng Việt Đức</v>
      </c>
      <c r="J2039" s="436"/>
      <c r="K2039" s="436">
        <f t="shared" si="408"/>
        <v>2</v>
      </c>
      <c r="L2039" s="436" t="str">
        <f t="shared" si="409"/>
        <v>DC1CB32-DC-2</v>
      </c>
      <c r="M2039" s="436">
        <f t="shared" si="410"/>
        <v>32</v>
      </c>
      <c r="N2039" s="437">
        <f t="shared" si="416"/>
        <v>95</v>
      </c>
      <c r="O2039" s="437"/>
      <c r="P2039" s="430" t="str">
        <f t="shared" si="411"/>
        <v/>
      </c>
      <c r="U2039" s="177">
        <v>38</v>
      </c>
      <c r="V2039" s="177" t="s">
        <v>2935</v>
      </c>
      <c r="W2039" s="177" t="s">
        <v>3605</v>
      </c>
      <c r="X2039" s="177" t="s">
        <v>2948</v>
      </c>
      <c r="Y2039" s="177" t="s">
        <v>4710</v>
      </c>
      <c r="Z2039" s="177" t="s">
        <v>4140</v>
      </c>
      <c r="AA2039" s="525" t="s">
        <v>3321</v>
      </c>
      <c r="AB2039" s="399" t="str">
        <f t="shared" si="412"/>
        <v>DC1CB32</v>
      </c>
      <c r="AC2039" s="399" t="str">
        <f t="shared" si="413"/>
        <v>DC1CB32-DC</v>
      </c>
      <c r="AD2039" t="str">
        <f>Y2039&amp;"-"&amp;VLOOKUP(AC2039,'LICH THI'!C:AA,9,0)</f>
        <v>64DCDB3079-42469</v>
      </c>
      <c r="AE2039">
        <f t="shared" si="414"/>
        <v>1</v>
      </c>
    </row>
    <row r="2040" spans="1:31" x14ac:dyDescent="0.25">
      <c r="A2040" s="436" t="str">
        <f t="shared" si="404"/>
        <v>DC1CB32-DC-32</v>
      </c>
      <c r="B2040" s="436">
        <f>COUNTIF(AC$4:AC2040,AC2040)</f>
        <v>32</v>
      </c>
      <c r="C2040" s="436" t="str">
        <f t="shared" si="405"/>
        <v>DC1CB32-DC</v>
      </c>
      <c r="D2040" s="436">
        <f>VLOOKUP(C2040,'LICH THI'!C:AA,12,0)</f>
        <v>172</v>
      </c>
      <c r="E2040" s="436">
        <f>VLOOKUP(C2040,'LICH THI'!C:AA,13,0)</f>
        <v>45</v>
      </c>
      <c r="F2040" s="436">
        <f t="shared" si="415"/>
        <v>45</v>
      </c>
      <c r="G2040" s="436">
        <f>VLOOKUP(C2040,'LICH THI'!C:AA,14,0)</f>
        <v>4</v>
      </c>
      <c r="H2040" s="436">
        <f t="shared" si="406"/>
        <v>1</v>
      </c>
      <c r="I2040" s="436" t="str">
        <f t="shared" si="407"/>
        <v>Lại Minh Đức</v>
      </c>
      <c r="J2040" s="436"/>
      <c r="K2040" s="436">
        <f t="shared" si="408"/>
        <v>2</v>
      </c>
      <c r="L2040" s="436" t="str">
        <f t="shared" si="409"/>
        <v>DC1CB32-DC-2</v>
      </c>
      <c r="M2040" s="436">
        <f t="shared" si="410"/>
        <v>32</v>
      </c>
      <c r="N2040" s="437">
        <f t="shared" si="416"/>
        <v>51</v>
      </c>
      <c r="O2040" s="437"/>
      <c r="P2040" s="430" t="str">
        <f t="shared" si="411"/>
        <v/>
      </c>
      <c r="U2040" s="177">
        <v>81</v>
      </c>
      <c r="V2040" s="177" t="s">
        <v>3378</v>
      </c>
      <c r="W2040" s="177" t="s">
        <v>4518</v>
      </c>
      <c r="X2040" s="177" t="s">
        <v>2948</v>
      </c>
      <c r="Y2040" s="177" t="s">
        <v>4519</v>
      </c>
      <c r="Z2040" s="177" t="s">
        <v>4140</v>
      </c>
      <c r="AA2040" s="525" t="s">
        <v>4520</v>
      </c>
      <c r="AB2040" s="399" t="str">
        <f t="shared" si="412"/>
        <v>DC1CB32</v>
      </c>
      <c r="AC2040" s="399" t="str">
        <f t="shared" si="413"/>
        <v>DC1CB32-DC</v>
      </c>
      <c r="AD2040" t="str">
        <f>Y2040&amp;"-"&amp;VLOOKUP(AC2040,'LICH THI'!C:AA,9,0)</f>
        <v>64DCKT3266-42469</v>
      </c>
      <c r="AE2040">
        <f t="shared" si="414"/>
        <v>1</v>
      </c>
    </row>
    <row r="2041" spans="1:31" x14ac:dyDescent="0.25">
      <c r="A2041" s="436" t="str">
        <f t="shared" si="404"/>
        <v>DC1CB32-DC-33</v>
      </c>
      <c r="B2041" s="436">
        <f>COUNTIF(AC$4:AC2041,AC2041)</f>
        <v>33</v>
      </c>
      <c r="C2041" s="436" t="str">
        <f t="shared" si="405"/>
        <v>DC1CB32-DC</v>
      </c>
      <c r="D2041" s="436">
        <f>VLOOKUP(C2041,'LICH THI'!C:AA,12,0)</f>
        <v>172</v>
      </c>
      <c r="E2041" s="436">
        <f>VLOOKUP(C2041,'LICH THI'!C:AA,13,0)</f>
        <v>45</v>
      </c>
      <c r="F2041" s="436">
        <f t="shared" si="415"/>
        <v>45</v>
      </c>
      <c r="G2041" s="436">
        <f>VLOOKUP(C2041,'LICH THI'!C:AA,14,0)</f>
        <v>4</v>
      </c>
      <c r="H2041" s="436">
        <f t="shared" si="406"/>
        <v>1</v>
      </c>
      <c r="I2041" s="436" t="str">
        <f t="shared" si="407"/>
        <v>Mai Văn Đương</v>
      </c>
      <c r="J2041" s="436"/>
      <c r="K2041" s="436">
        <f t="shared" si="408"/>
        <v>2</v>
      </c>
      <c r="L2041" s="436" t="str">
        <f t="shared" si="409"/>
        <v>DC1CB32-DC-2</v>
      </c>
      <c r="M2041" s="436">
        <f t="shared" si="410"/>
        <v>32</v>
      </c>
      <c r="N2041" s="437">
        <f t="shared" si="416"/>
        <v>52</v>
      </c>
      <c r="O2041" s="437"/>
      <c r="P2041" s="430" t="str">
        <f t="shared" si="411"/>
        <v/>
      </c>
      <c r="U2041" s="177">
        <v>17</v>
      </c>
      <c r="V2041" s="177" t="s">
        <v>2868</v>
      </c>
      <c r="W2041" s="177" t="s">
        <v>3951</v>
      </c>
      <c r="X2041" s="177" t="s">
        <v>4687</v>
      </c>
      <c r="Y2041" s="177" t="s">
        <v>4688</v>
      </c>
      <c r="Z2041" s="177" t="s">
        <v>4140</v>
      </c>
      <c r="AA2041" s="525" t="s">
        <v>4689</v>
      </c>
      <c r="AB2041" s="399" t="str">
        <f t="shared" si="412"/>
        <v>DC1CB32</v>
      </c>
      <c r="AC2041" s="399" t="str">
        <f t="shared" si="413"/>
        <v>DC1CB32-DC</v>
      </c>
      <c r="AD2041" t="str">
        <f>Y2041&amp;"-"&amp;VLOOKUP(AC2041,'LICH THI'!C:AA,9,0)</f>
        <v>64DCCD3246-42469</v>
      </c>
      <c r="AE2041">
        <f t="shared" si="414"/>
        <v>1</v>
      </c>
    </row>
    <row r="2042" spans="1:31" x14ac:dyDescent="0.25">
      <c r="A2042" s="436" t="str">
        <f t="shared" si="404"/>
        <v>DC1CB32-DC-34</v>
      </c>
      <c r="B2042" s="436">
        <f>COUNTIF(AC$4:AC2042,AC2042)</f>
        <v>34</v>
      </c>
      <c r="C2042" s="436" t="str">
        <f t="shared" si="405"/>
        <v>DC1CB32-DC</v>
      </c>
      <c r="D2042" s="436">
        <f>VLOOKUP(C2042,'LICH THI'!C:AA,12,0)</f>
        <v>172</v>
      </c>
      <c r="E2042" s="436">
        <f>VLOOKUP(C2042,'LICH THI'!C:AA,13,0)</f>
        <v>45</v>
      </c>
      <c r="F2042" s="436">
        <f t="shared" si="415"/>
        <v>45</v>
      </c>
      <c r="G2042" s="436">
        <f>VLOOKUP(C2042,'LICH THI'!C:AA,14,0)</f>
        <v>4</v>
      </c>
      <c r="H2042" s="436">
        <f t="shared" si="406"/>
        <v>1</v>
      </c>
      <c r="I2042" s="436" t="str">
        <f t="shared" si="407"/>
        <v>Đặng Hương Giang</v>
      </c>
      <c r="J2042" s="436"/>
      <c r="K2042" s="436">
        <f t="shared" si="408"/>
        <v>2</v>
      </c>
      <c r="L2042" s="436" t="str">
        <f t="shared" si="409"/>
        <v>DC1CB32-DC-2</v>
      </c>
      <c r="M2042" s="436">
        <f t="shared" si="410"/>
        <v>32</v>
      </c>
      <c r="N2042" s="437">
        <f t="shared" si="416"/>
        <v>53</v>
      </c>
      <c r="O2042" s="437"/>
      <c r="P2042" s="430" t="str">
        <f t="shared" si="411"/>
        <v/>
      </c>
      <c r="U2042" s="177">
        <v>98</v>
      </c>
      <c r="V2042" s="177" t="s">
        <v>3381</v>
      </c>
      <c r="W2042" s="177" t="s">
        <v>4787</v>
      </c>
      <c r="X2042" s="177" t="s">
        <v>3558</v>
      </c>
      <c r="Y2042" s="177" t="s">
        <v>4788</v>
      </c>
      <c r="Z2042" s="177" t="s">
        <v>4140</v>
      </c>
      <c r="AA2042" s="525" t="s">
        <v>4646</v>
      </c>
      <c r="AB2042" s="399" t="str">
        <f t="shared" si="412"/>
        <v>DC1CB32</v>
      </c>
      <c r="AC2042" s="399" t="str">
        <f t="shared" si="413"/>
        <v>DC1CB32-DC</v>
      </c>
      <c r="AD2042" t="str">
        <f>Y2042&amp;"-"&amp;VLOOKUP(AC2042,'LICH THI'!C:AA,9,0)</f>
        <v>64DCKT3293-42469</v>
      </c>
      <c r="AE2042">
        <f t="shared" si="414"/>
        <v>1</v>
      </c>
    </row>
    <row r="2043" spans="1:31" x14ac:dyDescent="0.25">
      <c r="A2043" s="436" t="str">
        <f t="shared" si="404"/>
        <v>DC1CB32-DC-35</v>
      </c>
      <c r="B2043" s="436">
        <f>COUNTIF(AC$4:AC2043,AC2043)</f>
        <v>35</v>
      </c>
      <c r="C2043" s="436" t="str">
        <f t="shared" si="405"/>
        <v>DC1CB32-DC</v>
      </c>
      <c r="D2043" s="436">
        <f>VLOOKUP(C2043,'LICH THI'!C:AA,12,0)</f>
        <v>172</v>
      </c>
      <c r="E2043" s="436">
        <f>VLOOKUP(C2043,'LICH THI'!C:AA,13,0)</f>
        <v>45</v>
      </c>
      <c r="F2043" s="436">
        <f t="shared" si="415"/>
        <v>45</v>
      </c>
      <c r="G2043" s="436">
        <f>VLOOKUP(C2043,'LICH THI'!C:AA,14,0)</f>
        <v>4</v>
      </c>
      <c r="H2043" s="436">
        <f t="shared" si="406"/>
        <v>1</v>
      </c>
      <c r="I2043" s="436" t="str">
        <f t="shared" si="407"/>
        <v>Nguyễn Hoàng Giang</v>
      </c>
      <c r="J2043" s="436"/>
      <c r="K2043" s="436">
        <f t="shared" si="408"/>
        <v>2</v>
      </c>
      <c r="L2043" s="436" t="str">
        <f t="shared" si="409"/>
        <v>DC1CB32-DC-2</v>
      </c>
      <c r="M2043" s="436">
        <f t="shared" si="410"/>
        <v>32</v>
      </c>
      <c r="N2043" s="437">
        <f t="shared" si="416"/>
        <v>54</v>
      </c>
      <c r="O2043" s="437"/>
      <c r="P2043" s="430" t="str">
        <f t="shared" si="411"/>
        <v/>
      </c>
      <c r="U2043" s="177">
        <v>125</v>
      </c>
      <c r="V2043" s="177" t="s">
        <v>3400</v>
      </c>
      <c r="W2043" s="177" t="s">
        <v>3785</v>
      </c>
      <c r="X2043" s="177" t="s">
        <v>3558</v>
      </c>
      <c r="Y2043" s="177" t="s">
        <v>4834</v>
      </c>
      <c r="Z2043" s="177" t="s">
        <v>4140</v>
      </c>
      <c r="AA2043" s="525" t="s">
        <v>2998</v>
      </c>
      <c r="AB2043" s="399" t="str">
        <f t="shared" si="412"/>
        <v>DC1CB32</v>
      </c>
      <c r="AC2043" s="399" t="str">
        <f t="shared" si="413"/>
        <v>DC1CB32-DC</v>
      </c>
      <c r="AD2043" t="str">
        <f>Y2043&amp;"-"&amp;VLOOKUP(AC2043,'LICH THI'!C:AA,9,0)</f>
        <v>64DCOT3160-42469</v>
      </c>
      <c r="AE2043">
        <f t="shared" si="414"/>
        <v>1</v>
      </c>
    </row>
    <row r="2044" spans="1:31" x14ac:dyDescent="0.25">
      <c r="A2044" s="436" t="str">
        <f t="shared" si="404"/>
        <v>DC1CB32-DC-36</v>
      </c>
      <c r="B2044" s="436">
        <f>COUNTIF(AC$4:AC2044,AC2044)</f>
        <v>36</v>
      </c>
      <c r="C2044" s="436" t="str">
        <f t="shared" si="405"/>
        <v>DC1CB32-DC</v>
      </c>
      <c r="D2044" s="436">
        <f>VLOOKUP(C2044,'LICH THI'!C:AA,12,0)</f>
        <v>172</v>
      </c>
      <c r="E2044" s="436">
        <f>VLOOKUP(C2044,'LICH THI'!C:AA,13,0)</f>
        <v>45</v>
      </c>
      <c r="F2044" s="436">
        <f t="shared" si="415"/>
        <v>45</v>
      </c>
      <c r="G2044" s="436">
        <f>VLOOKUP(C2044,'LICH THI'!C:AA,14,0)</f>
        <v>4</v>
      </c>
      <c r="H2044" s="436">
        <f t="shared" si="406"/>
        <v>1</v>
      </c>
      <c r="I2044" s="436" t="str">
        <f t="shared" si="407"/>
        <v>Nguyễn Trường Giang</v>
      </c>
      <c r="J2044" s="436"/>
      <c r="K2044" s="436">
        <f t="shared" si="408"/>
        <v>2</v>
      </c>
      <c r="L2044" s="436" t="str">
        <f t="shared" si="409"/>
        <v>DC1CB32-DC-2</v>
      </c>
      <c r="M2044" s="436">
        <f t="shared" si="410"/>
        <v>32</v>
      </c>
      <c r="N2044" s="437">
        <f t="shared" si="416"/>
        <v>55</v>
      </c>
      <c r="O2044" s="437"/>
      <c r="P2044" s="430" t="str">
        <f t="shared" si="411"/>
        <v/>
      </c>
      <c r="U2044" s="177">
        <v>164</v>
      </c>
      <c r="V2044" s="177" t="s">
        <v>4894</v>
      </c>
      <c r="W2044" s="177" t="s">
        <v>4209</v>
      </c>
      <c r="X2044" s="177" t="s">
        <v>3558</v>
      </c>
      <c r="Y2044" s="177" t="s">
        <v>4895</v>
      </c>
      <c r="Z2044" s="177" t="s">
        <v>4140</v>
      </c>
      <c r="AA2044" s="525" t="s">
        <v>4896</v>
      </c>
      <c r="AB2044" s="399" t="str">
        <f t="shared" si="412"/>
        <v>DC1CB32</v>
      </c>
      <c r="AC2044" s="399" t="str">
        <f t="shared" si="413"/>
        <v>DC1CB32-DC</v>
      </c>
      <c r="AD2044" t="str">
        <f>Y2044&amp;"-"&amp;VLOOKUP(AC2044,'LICH THI'!C:AA,9,0)</f>
        <v>65DCOT22755-42469</v>
      </c>
      <c r="AE2044">
        <f t="shared" si="414"/>
        <v>1</v>
      </c>
    </row>
    <row r="2045" spans="1:31" x14ac:dyDescent="0.25">
      <c r="A2045" s="436" t="str">
        <f t="shared" si="404"/>
        <v>DC1CB32-DC-37</v>
      </c>
      <c r="B2045" s="436">
        <f>COUNTIF(AC$4:AC2045,AC2045)</f>
        <v>37</v>
      </c>
      <c r="C2045" s="436" t="str">
        <f t="shared" si="405"/>
        <v>DC1CB32-DC</v>
      </c>
      <c r="D2045" s="436">
        <f>VLOOKUP(C2045,'LICH THI'!C:AA,12,0)</f>
        <v>172</v>
      </c>
      <c r="E2045" s="436">
        <f>VLOOKUP(C2045,'LICH THI'!C:AA,13,0)</f>
        <v>45</v>
      </c>
      <c r="F2045" s="436">
        <f t="shared" si="415"/>
        <v>45</v>
      </c>
      <c r="G2045" s="436">
        <f>VLOOKUP(C2045,'LICH THI'!C:AA,14,0)</f>
        <v>4</v>
      </c>
      <c r="H2045" s="436">
        <f t="shared" si="406"/>
        <v>1</v>
      </c>
      <c r="I2045" s="436" t="str">
        <f t="shared" si="407"/>
        <v>Trần Thanh Giang</v>
      </c>
      <c r="J2045" s="436"/>
      <c r="K2045" s="436">
        <f t="shared" si="408"/>
        <v>2</v>
      </c>
      <c r="L2045" s="436" t="str">
        <f t="shared" si="409"/>
        <v>DC1CB32-DC-2</v>
      </c>
      <c r="M2045" s="436">
        <f t="shared" si="410"/>
        <v>32</v>
      </c>
      <c r="N2045" s="437">
        <f t="shared" si="416"/>
        <v>56</v>
      </c>
      <c r="O2045" s="437"/>
      <c r="P2045" s="430" t="str">
        <f t="shared" si="411"/>
        <v/>
      </c>
      <c r="U2045" s="177">
        <v>18</v>
      </c>
      <c r="V2045" s="177" t="s">
        <v>2868</v>
      </c>
      <c r="W2045" s="177" t="s">
        <v>2852</v>
      </c>
      <c r="X2045" s="177" t="s">
        <v>3558</v>
      </c>
      <c r="Y2045" s="177" t="s">
        <v>3719</v>
      </c>
      <c r="Z2045" s="177" t="s">
        <v>4140</v>
      </c>
      <c r="AA2045" s="525" t="s">
        <v>2962</v>
      </c>
      <c r="AB2045" s="399" t="str">
        <f t="shared" si="412"/>
        <v>DC1CB32</v>
      </c>
      <c r="AC2045" s="399" t="str">
        <f t="shared" si="413"/>
        <v>DC1CB32-DC</v>
      </c>
      <c r="AD2045" t="str">
        <f>Y2045&amp;"-"&amp;VLOOKUP(AC2045,'LICH THI'!C:AA,9,0)</f>
        <v>64DCCD3270-42469</v>
      </c>
      <c r="AE2045">
        <f t="shared" si="414"/>
        <v>1</v>
      </c>
    </row>
    <row r="2046" spans="1:31" x14ac:dyDescent="0.25">
      <c r="A2046" s="436" t="str">
        <f t="shared" si="404"/>
        <v>DC1CB32-DC-38</v>
      </c>
      <c r="B2046" s="436">
        <f>COUNTIF(AC$4:AC2046,AC2046)</f>
        <v>38</v>
      </c>
      <c r="C2046" s="436" t="str">
        <f t="shared" si="405"/>
        <v>DC1CB32-DC</v>
      </c>
      <c r="D2046" s="436">
        <f>VLOOKUP(C2046,'LICH THI'!C:AA,12,0)</f>
        <v>172</v>
      </c>
      <c r="E2046" s="436">
        <f>VLOOKUP(C2046,'LICH THI'!C:AA,13,0)</f>
        <v>45</v>
      </c>
      <c r="F2046" s="436">
        <f t="shared" si="415"/>
        <v>45</v>
      </c>
      <c r="G2046" s="436">
        <f>VLOOKUP(C2046,'LICH THI'!C:AA,14,0)</f>
        <v>4</v>
      </c>
      <c r="H2046" s="436">
        <f t="shared" si="406"/>
        <v>1</v>
      </c>
      <c r="I2046" s="436" t="str">
        <f t="shared" si="407"/>
        <v>Vũ Thị Thu Hà</v>
      </c>
      <c r="J2046" s="436"/>
      <c r="K2046" s="436">
        <f t="shared" si="408"/>
        <v>2</v>
      </c>
      <c r="L2046" s="436" t="str">
        <f t="shared" si="409"/>
        <v>DC1CB32-DC-2</v>
      </c>
      <c r="M2046" s="436">
        <f t="shared" si="410"/>
        <v>32</v>
      </c>
      <c r="N2046" s="437">
        <f t="shared" si="416"/>
        <v>57</v>
      </c>
      <c r="O2046" s="437"/>
      <c r="P2046" s="430" t="str">
        <f t="shared" si="411"/>
        <v/>
      </c>
      <c r="U2046" s="177">
        <v>131</v>
      </c>
      <c r="V2046" s="177" t="s">
        <v>3019</v>
      </c>
      <c r="W2046" s="177" t="s">
        <v>3369</v>
      </c>
      <c r="X2046" s="177" t="s">
        <v>3163</v>
      </c>
      <c r="Y2046" s="177" t="s">
        <v>4840</v>
      </c>
      <c r="Z2046" s="177" t="s">
        <v>4140</v>
      </c>
      <c r="AA2046" s="525" t="s">
        <v>2986</v>
      </c>
      <c r="AB2046" s="399" t="str">
        <f t="shared" si="412"/>
        <v>DC1CB32</v>
      </c>
      <c r="AC2046" s="399" t="str">
        <f t="shared" si="413"/>
        <v>DC1CB32-DC</v>
      </c>
      <c r="AD2046" t="str">
        <f>Y2046&amp;"-"&amp;VLOOKUP(AC2046,'LICH THI'!C:AA,9,0)</f>
        <v>64DCQT3078-42469</v>
      </c>
      <c r="AE2046">
        <f t="shared" si="414"/>
        <v>1</v>
      </c>
    </row>
    <row r="2047" spans="1:31" x14ac:dyDescent="0.25">
      <c r="A2047" s="436" t="str">
        <f t="shared" si="404"/>
        <v>DC1CB32-DC-39</v>
      </c>
      <c r="B2047" s="436">
        <f>COUNTIF(AC$4:AC2047,AC2047)</f>
        <v>39</v>
      </c>
      <c r="C2047" s="436" t="str">
        <f t="shared" si="405"/>
        <v>DC1CB32-DC</v>
      </c>
      <c r="D2047" s="436">
        <f>VLOOKUP(C2047,'LICH THI'!C:AA,12,0)</f>
        <v>172</v>
      </c>
      <c r="E2047" s="436">
        <f>VLOOKUP(C2047,'LICH THI'!C:AA,13,0)</f>
        <v>45</v>
      </c>
      <c r="F2047" s="436">
        <f t="shared" si="415"/>
        <v>45</v>
      </c>
      <c r="G2047" s="436">
        <f>VLOOKUP(C2047,'LICH THI'!C:AA,14,0)</f>
        <v>4</v>
      </c>
      <c r="H2047" s="436">
        <f t="shared" si="406"/>
        <v>1</v>
      </c>
      <c r="I2047" s="436" t="str">
        <f t="shared" si="407"/>
        <v>Nguyễn Bá Hai</v>
      </c>
      <c r="J2047" s="436"/>
      <c r="K2047" s="436">
        <f t="shared" si="408"/>
        <v>2</v>
      </c>
      <c r="L2047" s="436" t="str">
        <f t="shared" si="409"/>
        <v>DC1CB32-DC-2</v>
      </c>
      <c r="M2047" s="436">
        <f t="shared" si="410"/>
        <v>32</v>
      </c>
      <c r="N2047" s="437">
        <f t="shared" si="416"/>
        <v>58</v>
      </c>
      <c r="O2047" s="437"/>
      <c r="P2047" s="430" t="str">
        <f t="shared" si="411"/>
        <v/>
      </c>
      <c r="U2047" s="177">
        <v>99</v>
      </c>
      <c r="V2047" s="177" t="s">
        <v>3381</v>
      </c>
      <c r="W2047" s="177" t="s">
        <v>4789</v>
      </c>
      <c r="X2047" s="177" t="s">
        <v>4790</v>
      </c>
      <c r="Y2047" s="177" t="s">
        <v>4791</v>
      </c>
      <c r="Z2047" s="177" t="s">
        <v>4140</v>
      </c>
      <c r="AA2047" s="525" t="s">
        <v>4792</v>
      </c>
      <c r="AB2047" s="399" t="str">
        <f t="shared" si="412"/>
        <v>DC1CB32</v>
      </c>
      <c r="AC2047" s="399" t="str">
        <f t="shared" si="413"/>
        <v>DC1CB32-DC</v>
      </c>
      <c r="AD2047" t="str">
        <f>Y2047&amp;"-"&amp;VLOOKUP(AC2047,'LICH THI'!C:AA,9,0)</f>
        <v>64DCKT3292-42469</v>
      </c>
      <c r="AE2047">
        <f t="shared" si="414"/>
        <v>1</v>
      </c>
    </row>
    <row r="2048" spans="1:31" x14ac:dyDescent="0.25">
      <c r="A2048" s="436" t="str">
        <f t="shared" si="404"/>
        <v>DC1CB32-DC-40</v>
      </c>
      <c r="B2048" s="436">
        <f>COUNTIF(AC$4:AC2048,AC2048)</f>
        <v>40</v>
      </c>
      <c r="C2048" s="436" t="str">
        <f t="shared" si="405"/>
        <v>DC1CB32-DC</v>
      </c>
      <c r="D2048" s="436">
        <f>VLOOKUP(C2048,'LICH THI'!C:AA,12,0)</f>
        <v>172</v>
      </c>
      <c r="E2048" s="436">
        <f>VLOOKUP(C2048,'LICH THI'!C:AA,13,0)</f>
        <v>45</v>
      </c>
      <c r="F2048" s="436">
        <f t="shared" si="415"/>
        <v>45</v>
      </c>
      <c r="G2048" s="436">
        <f>VLOOKUP(C2048,'LICH THI'!C:AA,14,0)</f>
        <v>4</v>
      </c>
      <c r="H2048" s="436">
        <f t="shared" si="406"/>
        <v>1</v>
      </c>
      <c r="I2048" s="436" t="str">
        <f t="shared" si="407"/>
        <v>Nguyễn Văn Hải</v>
      </c>
      <c r="J2048" s="436"/>
      <c r="K2048" s="436">
        <f t="shared" si="408"/>
        <v>2</v>
      </c>
      <c r="L2048" s="436" t="str">
        <f t="shared" si="409"/>
        <v>DC1CB32-DC-2</v>
      </c>
      <c r="M2048" s="436">
        <f t="shared" si="410"/>
        <v>32</v>
      </c>
      <c r="N2048" s="437">
        <f t="shared" si="416"/>
        <v>59</v>
      </c>
      <c r="O2048" s="437"/>
      <c r="P2048" s="430" t="str">
        <f t="shared" si="411"/>
        <v/>
      </c>
      <c r="U2048" s="177">
        <v>19</v>
      </c>
      <c r="V2048" s="177" t="s">
        <v>2868</v>
      </c>
      <c r="W2048" s="177" t="s">
        <v>2741</v>
      </c>
      <c r="X2048" s="177" t="s">
        <v>2908</v>
      </c>
      <c r="Y2048" s="177" t="s">
        <v>4690</v>
      </c>
      <c r="Z2048" s="177" t="s">
        <v>4140</v>
      </c>
      <c r="AA2048" s="525" t="s">
        <v>4595</v>
      </c>
      <c r="AB2048" s="399" t="str">
        <f t="shared" si="412"/>
        <v>DC1CB32</v>
      </c>
      <c r="AC2048" s="399" t="str">
        <f t="shared" si="413"/>
        <v>DC1CB32-DC</v>
      </c>
      <c r="AD2048" t="str">
        <f>Y2048&amp;"-"&amp;VLOOKUP(AC2048,'LICH THI'!C:AA,9,0)</f>
        <v>64DCCD3226-42469</v>
      </c>
      <c r="AE2048">
        <f t="shared" si="414"/>
        <v>1</v>
      </c>
    </row>
    <row r="2049" spans="1:31" x14ac:dyDescent="0.25">
      <c r="A2049" s="436" t="str">
        <f t="shared" si="404"/>
        <v>DC1CB32-DC-41</v>
      </c>
      <c r="B2049" s="436">
        <f>COUNTIF(AC$4:AC2049,AC2049)</f>
        <v>41</v>
      </c>
      <c r="C2049" s="436" t="str">
        <f t="shared" si="405"/>
        <v>DC1CB32-DC</v>
      </c>
      <c r="D2049" s="436">
        <f>VLOOKUP(C2049,'LICH THI'!C:AA,12,0)</f>
        <v>172</v>
      </c>
      <c r="E2049" s="436">
        <f>VLOOKUP(C2049,'LICH THI'!C:AA,13,0)</f>
        <v>45</v>
      </c>
      <c r="F2049" s="436">
        <f t="shared" si="415"/>
        <v>45</v>
      </c>
      <c r="G2049" s="436">
        <f>VLOOKUP(C2049,'LICH THI'!C:AA,14,0)</f>
        <v>4</v>
      </c>
      <c r="H2049" s="436">
        <f t="shared" si="406"/>
        <v>1</v>
      </c>
      <c r="I2049" s="436" t="str">
        <f t="shared" si="407"/>
        <v>Phan Thế Hải</v>
      </c>
      <c r="J2049" s="436"/>
      <c r="K2049" s="436">
        <f t="shared" si="408"/>
        <v>2</v>
      </c>
      <c r="L2049" s="436" t="str">
        <f t="shared" si="409"/>
        <v>DC1CB32-DC-2</v>
      </c>
      <c r="M2049" s="436">
        <f t="shared" si="410"/>
        <v>32</v>
      </c>
      <c r="N2049" s="437">
        <f t="shared" si="416"/>
        <v>60</v>
      </c>
      <c r="O2049" s="437"/>
      <c r="P2049" s="430" t="str">
        <f t="shared" si="411"/>
        <v/>
      </c>
      <c r="U2049" s="177">
        <v>144</v>
      </c>
      <c r="V2049" s="177" t="s">
        <v>3415</v>
      </c>
      <c r="W2049" s="177" t="s">
        <v>3219</v>
      </c>
      <c r="X2049" s="177" t="s">
        <v>2908</v>
      </c>
      <c r="Y2049" s="177" t="s">
        <v>4856</v>
      </c>
      <c r="Z2049" s="177" t="s">
        <v>4140</v>
      </c>
      <c r="AA2049" s="525" t="s">
        <v>4857</v>
      </c>
      <c r="AB2049" s="399" t="str">
        <f t="shared" si="412"/>
        <v>DC1CB32</v>
      </c>
      <c r="AC2049" s="399" t="str">
        <f t="shared" si="413"/>
        <v>DC1CB32-DC</v>
      </c>
      <c r="AD2049" t="str">
        <f>Y2049&amp;"-"&amp;VLOOKUP(AC2049,'LICH THI'!C:AA,9,0)</f>
        <v>64DCTH3174-42469</v>
      </c>
      <c r="AE2049">
        <f t="shared" si="414"/>
        <v>1</v>
      </c>
    </row>
    <row r="2050" spans="1:31" x14ac:dyDescent="0.25">
      <c r="A2050" s="436" t="str">
        <f t="shared" si="404"/>
        <v>DC1CB32-DC-42</v>
      </c>
      <c r="B2050" s="436">
        <f>COUNTIF(AC$4:AC2050,AC2050)</f>
        <v>42</v>
      </c>
      <c r="C2050" s="436" t="str">
        <f t="shared" si="405"/>
        <v>DC1CB32-DC</v>
      </c>
      <c r="D2050" s="436">
        <f>VLOOKUP(C2050,'LICH THI'!C:AA,12,0)</f>
        <v>172</v>
      </c>
      <c r="E2050" s="436">
        <f>VLOOKUP(C2050,'LICH THI'!C:AA,13,0)</f>
        <v>45</v>
      </c>
      <c r="F2050" s="436">
        <f t="shared" si="415"/>
        <v>45</v>
      </c>
      <c r="G2050" s="436">
        <f>VLOOKUP(C2050,'LICH THI'!C:AA,14,0)</f>
        <v>4</v>
      </c>
      <c r="H2050" s="436">
        <f t="shared" si="406"/>
        <v>1</v>
      </c>
      <c r="I2050" s="436" t="str">
        <f t="shared" si="407"/>
        <v>Tạ Thị Hồng Hạnh</v>
      </c>
      <c r="J2050" s="436"/>
      <c r="K2050" s="436">
        <f t="shared" si="408"/>
        <v>2</v>
      </c>
      <c r="L2050" s="436" t="str">
        <f t="shared" si="409"/>
        <v>DC1CB32-DC-2</v>
      </c>
      <c r="M2050" s="436">
        <f t="shared" si="410"/>
        <v>32</v>
      </c>
      <c r="N2050" s="437">
        <f t="shared" si="416"/>
        <v>61</v>
      </c>
      <c r="O2050" s="437"/>
      <c r="P2050" s="430" t="str">
        <f t="shared" si="411"/>
        <v/>
      </c>
      <c r="U2050" s="177">
        <v>158</v>
      </c>
      <c r="V2050" s="177" t="s">
        <v>4879</v>
      </c>
      <c r="W2050" s="177" t="s">
        <v>4883</v>
      </c>
      <c r="X2050" s="177" t="s">
        <v>2656</v>
      </c>
      <c r="Y2050" s="177" t="s">
        <v>4884</v>
      </c>
      <c r="Z2050" s="177" t="s">
        <v>4140</v>
      </c>
      <c r="AA2050" s="525" t="s">
        <v>4885</v>
      </c>
      <c r="AB2050" s="399" t="str">
        <f t="shared" si="412"/>
        <v>DC1CB32</v>
      </c>
      <c r="AC2050" s="399" t="str">
        <f t="shared" si="413"/>
        <v>DC1CB32-DC</v>
      </c>
      <c r="AD2050" t="str">
        <f>Y2050&amp;"-"&amp;VLOOKUP(AC2050,'LICH THI'!C:AA,9,0)</f>
        <v>65DCKX21861-42469</v>
      </c>
      <c r="AE2050">
        <f t="shared" si="414"/>
        <v>1</v>
      </c>
    </row>
    <row r="2051" spans="1:31" x14ac:dyDescent="0.25">
      <c r="A2051" s="436" t="str">
        <f t="shared" si="404"/>
        <v>DC1CB32-DC-43</v>
      </c>
      <c r="B2051" s="436">
        <f>COUNTIF(AC$4:AC2051,AC2051)</f>
        <v>43</v>
      </c>
      <c r="C2051" s="436" t="str">
        <f t="shared" si="405"/>
        <v>DC1CB32-DC</v>
      </c>
      <c r="D2051" s="436">
        <f>VLOOKUP(C2051,'LICH THI'!C:AA,12,0)</f>
        <v>172</v>
      </c>
      <c r="E2051" s="436">
        <f>VLOOKUP(C2051,'LICH THI'!C:AA,13,0)</f>
        <v>45</v>
      </c>
      <c r="F2051" s="436">
        <f t="shared" si="415"/>
        <v>45</v>
      </c>
      <c r="G2051" s="436">
        <f>VLOOKUP(C2051,'LICH THI'!C:AA,14,0)</f>
        <v>4</v>
      </c>
      <c r="H2051" s="436">
        <f t="shared" si="406"/>
        <v>1</v>
      </c>
      <c r="I2051" s="436" t="str">
        <f t="shared" si="407"/>
        <v>Đoàn Thị Thu Hằng</v>
      </c>
      <c r="J2051" s="436"/>
      <c r="K2051" s="436">
        <f t="shared" si="408"/>
        <v>2</v>
      </c>
      <c r="L2051" s="436" t="str">
        <f t="shared" si="409"/>
        <v>DC1CB32-DC-2</v>
      </c>
      <c r="M2051" s="436">
        <f t="shared" si="410"/>
        <v>32</v>
      </c>
      <c r="N2051" s="437">
        <f t="shared" si="416"/>
        <v>62</v>
      </c>
      <c r="O2051" s="437"/>
      <c r="P2051" s="430" t="str">
        <f t="shared" si="411"/>
        <v/>
      </c>
      <c r="U2051" s="177">
        <v>142</v>
      </c>
      <c r="V2051" s="177" t="s">
        <v>4850</v>
      </c>
      <c r="W2051" s="177" t="s">
        <v>4851</v>
      </c>
      <c r="X2051" s="177" t="s">
        <v>3383</v>
      </c>
      <c r="Y2051" s="177" t="s">
        <v>4852</v>
      </c>
      <c r="Z2051" s="177" t="s">
        <v>4140</v>
      </c>
      <c r="AA2051" s="525" t="s">
        <v>4758</v>
      </c>
      <c r="AB2051" s="399" t="str">
        <f t="shared" si="412"/>
        <v>DC1CB32</v>
      </c>
      <c r="AC2051" s="399" t="str">
        <f t="shared" si="413"/>
        <v>DC1CB32-DC</v>
      </c>
      <c r="AD2051" t="str">
        <f>Y2051&amp;"-"&amp;VLOOKUP(AC2051,'LICH THI'!C:AA,9,0)</f>
        <v>64DCTH3124-42469</v>
      </c>
      <c r="AE2051">
        <f t="shared" si="414"/>
        <v>1</v>
      </c>
    </row>
    <row r="2052" spans="1:31" x14ac:dyDescent="0.25">
      <c r="A2052" s="436" t="str">
        <f t="shared" si="404"/>
        <v>DC1CB32-DC-44</v>
      </c>
      <c r="B2052" s="436">
        <f>COUNTIF(AC$4:AC2052,AC2052)</f>
        <v>44</v>
      </c>
      <c r="C2052" s="436" t="str">
        <f t="shared" si="405"/>
        <v>DC1CB32-DC</v>
      </c>
      <c r="D2052" s="436">
        <f>VLOOKUP(C2052,'LICH THI'!C:AA,12,0)</f>
        <v>172</v>
      </c>
      <c r="E2052" s="436">
        <f>VLOOKUP(C2052,'LICH THI'!C:AA,13,0)</f>
        <v>45</v>
      </c>
      <c r="F2052" s="436">
        <f t="shared" si="415"/>
        <v>45</v>
      </c>
      <c r="G2052" s="436">
        <f>VLOOKUP(C2052,'LICH THI'!C:AA,14,0)</f>
        <v>4</v>
      </c>
      <c r="H2052" s="436">
        <f t="shared" si="406"/>
        <v>1</v>
      </c>
      <c r="I2052" s="436" t="str">
        <f t="shared" si="407"/>
        <v>Nguyễn Tiến Hiệp</v>
      </c>
      <c r="J2052" s="436"/>
      <c r="K2052" s="436">
        <f t="shared" si="408"/>
        <v>2</v>
      </c>
      <c r="L2052" s="436" t="str">
        <f t="shared" si="409"/>
        <v>DC1CB32-DC-2</v>
      </c>
      <c r="M2052" s="436">
        <f t="shared" si="410"/>
        <v>32</v>
      </c>
      <c r="N2052" s="437">
        <f t="shared" si="416"/>
        <v>63</v>
      </c>
      <c r="O2052" s="437"/>
      <c r="P2052" s="430" t="str">
        <f t="shared" si="411"/>
        <v/>
      </c>
      <c r="U2052" s="177">
        <v>159</v>
      </c>
      <c r="V2052" s="177" t="s">
        <v>3517</v>
      </c>
      <c r="W2052" s="177" t="s">
        <v>2880</v>
      </c>
      <c r="X2052" s="177" t="s">
        <v>4886</v>
      </c>
      <c r="Y2052" s="177" t="s">
        <v>4887</v>
      </c>
      <c r="Z2052" s="177" t="s">
        <v>4140</v>
      </c>
      <c r="AA2052" s="525" t="s">
        <v>4334</v>
      </c>
      <c r="AB2052" s="399" t="str">
        <f t="shared" si="412"/>
        <v>DC1CB32</v>
      </c>
      <c r="AC2052" s="399" t="str">
        <f t="shared" si="413"/>
        <v>DC1CB32-DC</v>
      </c>
      <c r="AD2052" t="str">
        <f>Y2052&amp;"-"&amp;VLOOKUP(AC2052,'LICH THI'!C:AA,9,0)</f>
        <v>65DCKX21860-42469</v>
      </c>
      <c r="AE2052">
        <f t="shared" si="414"/>
        <v>1</v>
      </c>
    </row>
    <row r="2053" spans="1:31" x14ac:dyDescent="0.25">
      <c r="A2053" s="436" t="str">
        <f t="shared" ref="A2053:A2116" si="417">C2053&amp;"-"&amp;B2053</f>
        <v>DC1CB32-DC-45</v>
      </c>
      <c r="B2053" s="436">
        <f>COUNTIF(AC$4:AC2053,AC2053)</f>
        <v>45</v>
      </c>
      <c r="C2053" s="436" t="str">
        <f t="shared" ref="C2053:C2116" si="418">_CT_MaHP1</f>
        <v>DC1CB32-DC</v>
      </c>
      <c r="D2053" s="436">
        <f>VLOOKUP(C2053,'LICH THI'!C:AA,12,0)</f>
        <v>172</v>
      </c>
      <c r="E2053" s="436">
        <f>VLOOKUP(C2053,'LICH THI'!C:AA,13,0)</f>
        <v>45</v>
      </c>
      <c r="F2053" s="436">
        <f t="shared" si="415"/>
        <v>45</v>
      </c>
      <c r="G2053" s="436">
        <f>VLOOKUP(C2053,'LICH THI'!C:AA,14,0)</f>
        <v>4</v>
      </c>
      <c r="H2053" s="436">
        <f t="shared" ref="H2053:H2116" si="419">IF(E2053=0,"",TRUNC((B2053+E2053-1)/E2053))</f>
        <v>1</v>
      </c>
      <c r="I2053" s="436" t="str">
        <f t="shared" ref="I2053:I2116" si="420">W2053&amp;" "&amp;X2053</f>
        <v>Nguyễn Ngô Minh Hiếu</v>
      </c>
      <c r="J2053" s="436"/>
      <c r="K2053" s="436">
        <f t="shared" ref="K2053:K2116" si="421">IF(G2053=1,1,IF(H2053&lt;G2053,H2053+1,1))</f>
        <v>2</v>
      </c>
      <c r="L2053" s="436" t="str">
        <f t="shared" ref="L2053:L2116" si="422">C2053&amp;"-"&amp;K2053</f>
        <v>DC1CB32-DC-2</v>
      </c>
      <c r="M2053" s="436">
        <f t="shared" ref="M2053:M2116" si="423">IF(E2053=0,"",MOD(MID(C2053,6,2),E2053))</f>
        <v>32</v>
      </c>
      <c r="N2053" s="437">
        <f t="shared" si="416"/>
        <v>64</v>
      </c>
      <c r="O2053" s="437"/>
      <c r="P2053" s="430" t="str">
        <f t="shared" ref="P2053:P2116" si="424">IF(MOD(20*O2053,10)&lt;&gt;0,"SAI","")</f>
        <v/>
      </c>
      <c r="U2053" s="177">
        <v>100</v>
      </c>
      <c r="V2053" s="177" t="s">
        <v>3381</v>
      </c>
      <c r="W2053" s="177" t="s">
        <v>4793</v>
      </c>
      <c r="X2053" s="177" t="s">
        <v>2754</v>
      </c>
      <c r="Y2053" s="177" t="s">
        <v>4794</v>
      </c>
      <c r="Z2053" s="177" t="s">
        <v>4140</v>
      </c>
      <c r="AA2053" s="525" t="s">
        <v>4795</v>
      </c>
      <c r="AB2053" s="399" t="str">
        <f t="shared" ref="AB2053:AB2116" si="425">_CT_MaHP</f>
        <v>DC1CB32</v>
      </c>
      <c r="AC2053" s="399" t="str">
        <f t="shared" ref="AC2053:AC2116" si="426">_CT_MaHe</f>
        <v>DC1CB32-DC</v>
      </c>
      <c r="AD2053" t="str">
        <f>Y2053&amp;"-"&amp;VLOOKUP(AC2053,'LICH THI'!C:AA,9,0)</f>
        <v>64DCKT3148-42469</v>
      </c>
      <c r="AE2053">
        <f t="shared" ref="AE2053:AE2116" si="427">COUNTIF(AD2053,AD:AD)</f>
        <v>1</v>
      </c>
    </row>
    <row r="2054" spans="1:31" x14ac:dyDescent="0.25">
      <c r="A2054" s="436" t="str">
        <f t="shared" si="417"/>
        <v>DC1CB32-DC-46</v>
      </c>
      <c r="B2054" s="436">
        <f>COUNTIF(AC$4:AC2054,AC2054)</f>
        <v>46</v>
      </c>
      <c r="C2054" s="436" t="str">
        <f t="shared" si="418"/>
        <v>DC1CB32-DC</v>
      </c>
      <c r="D2054" s="436">
        <f>VLOOKUP(C2054,'LICH THI'!C:AA,12,0)</f>
        <v>172</v>
      </c>
      <c r="E2054" s="436">
        <f>VLOOKUP(C2054,'LICH THI'!C:AA,13,0)</f>
        <v>45</v>
      </c>
      <c r="F2054" s="436">
        <f t="shared" ref="F2054:F2117" si="428">IF(G2054="","",IF(G2054=H2054,D2054-(H2054-1)*E2054,E2054))</f>
        <v>45</v>
      </c>
      <c r="G2054" s="436">
        <f>VLOOKUP(C2054,'LICH THI'!C:AA,14,0)</f>
        <v>4</v>
      </c>
      <c r="H2054" s="436">
        <f t="shared" si="419"/>
        <v>2</v>
      </c>
      <c r="I2054" s="436" t="str">
        <f t="shared" si="420"/>
        <v>Nguyễn Trung Hiếu</v>
      </c>
      <c r="J2054" s="436"/>
      <c r="K2054" s="436">
        <f t="shared" si="421"/>
        <v>3</v>
      </c>
      <c r="L2054" s="436" t="str">
        <f t="shared" si="422"/>
        <v>DC1CB32-DC-3</v>
      </c>
      <c r="M2054" s="436">
        <f t="shared" si="423"/>
        <v>32</v>
      </c>
      <c r="N2054" s="437">
        <f t="shared" ref="N2054:N2117" si="429">IF(F2054=0,"",(K2054-1)*$N$2+1+MOD(B2054-M2054,F2054))</f>
        <v>115</v>
      </c>
      <c r="O2054" s="437"/>
      <c r="P2054" s="430" t="str">
        <f t="shared" si="424"/>
        <v/>
      </c>
      <c r="U2054" s="177">
        <v>148</v>
      </c>
      <c r="V2054" s="177" t="s">
        <v>3455</v>
      </c>
      <c r="W2054" s="177" t="s">
        <v>2687</v>
      </c>
      <c r="X2054" s="177" t="s">
        <v>2754</v>
      </c>
      <c r="Y2054" s="177" t="s">
        <v>4059</v>
      </c>
      <c r="Z2054" s="177" t="s">
        <v>4140</v>
      </c>
      <c r="AA2054" s="525" t="s">
        <v>4060</v>
      </c>
      <c r="AB2054" s="399" t="str">
        <f t="shared" si="425"/>
        <v>DC1CB32</v>
      </c>
      <c r="AC2054" s="399" t="str">
        <f t="shared" si="426"/>
        <v>DC1CB32-DC</v>
      </c>
      <c r="AD2054" t="str">
        <f>Y2054&amp;"-"&amp;VLOOKUP(AC2054,'LICH THI'!C:AA,9,0)</f>
        <v>65DCCD23064-42469</v>
      </c>
      <c r="AE2054">
        <f t="shared" si="427"/>
        <v>1</v>
      </c>
    </row>
    <row r="2055" spans="1:31" x14ac:dyDescent="0.25">
      <c r="A2055" s="436" t="str">
        <f t="shared" si="417"/>
        <v>DC1CB32-DC-47</v>
      </c>
      <c r="B2055" s="436">
        <f>COUNTIF(AC$4:AC2055,AC2055)</f>
        <v>47</v>
      </c>
      <c r="C2055" s="436" t="str">
        <f t="shared" si="418"/>
        <v>DC1CB32-DC</v>
      </c>
      <c r="D2055" s="436">
        <f>VLOOKUP(C2055,'LICH THI'!C:AA,12,0)</f>
        <v>172</v>
      </c>
      <c r="E2055" s="436">
        <f>VLOOKUP(C2055,'LICH THI'!C:AA,13,0)</f>
        <v>45</v>
      </c>
      <c r="F2055" s="436">
        <f t="shared" si="428"/>
        <v>45</v>
      </c>
      <c r="G2055" s="436">
        <f>VLOOKUP(C2055,'LICH THI'!C:AA,14,0)</f>
        <v>4</v>
      </c>
      <c r="H2055" s="436">
        <f t="shared" si="419"/>
        <v>2</v>
      </c>
      <c r="I2055" s="436" t="str">
        <f t="shared" si="420"/>
        <v>Trần Đức Hiếu</v>
      </c>
      <c r="J2055" s="436"/>
      <c r="K2055" s="436">
        <f t="shared" si="421"/>
        <v>3</v>
      </c>
      <c r="L2055" s="436" t="str">
        <f t="shared" si="422"/>
        <v>DC1CB32-DC-3</v>
      </c>
      <c r="M2055" s="436">
        <f t="shared" si="423"/>
        <v>32</v>
      </c>
      <c r="N2055" s="437">
        <f t="shared" si="429"/>
        <v>116</v>
      </c>
      <c r="O2055" s="437"/>
      <c r="P2055" s="430" t="str">
        <f t="shared" si="424"/>
        <v/>
      </c>
      <c r="U2055" s="177">
        <v>20</v>
      </c>
      <c r="V2055" s="177" t="s">
        <v>2868</v>
      </c>
      <c r="W2055" s="177" t="s">
        <v>3184</v>
      </c>
      <c r="X2055" s="177" t="s">
        <v>2754</v>
      </c>
      <c r="Y2055" s="177" t="s">
        <v>4691</v>
      </c>
      <c r="Z2055" s="177" t="s">
        <v>4140</v>
      </c>
      <c r="AA2055" s="525" t="s">
        <v>2850</v>
      </c>
      <c r="AB2055" s="399" t="str">
        <f t="shared" si="425"/>
        <v>DC1CB32</v>
      </c>
      <c r="AC2055" s="399" t="str">
        <f t="shared" si="426"/>
        <v>DC1CB32-DC</v>
      </c>
      <c r="AD2055" t="str">
        <f>Y2055&amp;"-"&amp;VLOOKUP(AC2055,'LICH THI'!C:AA,9,0)</f>
        <v>64DCCD3230-42469</v>
      </c>
      <c r="AE2055">
        <f t="shared" si="427"/>
        <v>1</v>
      </c>
    </row>
    <row r="2056" spans="1:31" x14ac:dyDescent="0.25">
      <c r="A2056" s="436" t="str">
        <f t="shared" si="417"/>
        <v>DC1CB32-DC-48</v>
      </c>
      <c r="B2056" s="436">
        <f>COUNTIF(AC$4:AC2056,AC2056)</f>
        <v>48</v>
      </c>
      <c r="C2056" s="436" t="str">
        <f t="shared" si="418"/>
        <v>DC1CB32-DC</v>
      </c>
      <c r="D2056" s="436">
        <f>VLOOKUP(C2056,'LICH THI'!C:AA,12,0)</f>
        <v>172</v>
      </c>
      <c r="E2056" s="436">
        <f>VLOOKUP(C2056,'LICH THI'!C:AA,13,0)</f>
        <v>45</v>
      </c>
      <c r="F2056" s="436">
        <f t="shared" si="428"/>
        <v>45</v>
      </c>
      <c r="G2056" s="436">
        <f>VLOOKUP(C2056,'LICH THI'!C:AA,14,0)</f>
        <v>4</v>
      </c>
      <c r="H2056" s="436">
        <f t="shared" si="419"/>
        <v>2</v>
      </c>
      <c r="I2056" s="436" t="str">
        <f t="shared" si="420"/>
        <v>Trần Trung Hiếu</v>
      </c>
      <c r="J2056" s="436"/>
      <c r="K2056" s="436">
        <f t="shared" si="421"/>
        <v>3</v>
      </c>
      <c r="L2056" s="436" t="str">
        <f t="shared" si="422"/>
        <v>DC1CB32-DC-3</v>
      </c>
      <c r="M2056" s="436">
        <f t="shared" si="423"/>
        <v>32</v>
      </c>
      <c r="N2056" s="437">
        <f t="shared" si="429"/>
        <v>117</v>
      </c>
      <c r="O2056" s="437"/>
      <c r="P2056" s="430" t="str">
        <f t="shared" si="424"/>
        <v/>
      </c>
      <c r="U2056" s="177">
        <v>53</v>
      </c>
      <c r="V2056" s="177" t="s">
        <v>3325</v>
      </c>
      <c r="W2056" s="177" t="s">
        <v>3052</v>
      </c>
      <c r="X2056" s="177" t="s">
        <v>2754</v>
      </c>
      <c r="Y2056" s="177" t="s">
        <v>4725</v>
      </c>
      <c r="Z2056" s="177" t="s">
        <v>4140</v>
      </c>
      <c r="AA2056" s="525" t="s">
        <v>3919</v>
      </c>
      <c r="AB2056" s="399" t="str">
        <f t="shared" si="425"/>
        <v>DC1CB32</v>
      </c>
      <c r="AC2056" s="399" t="str">
        <f t="shared" si="426"/>
        <v>DC1CB32-DC</v>
      </c>
      <c r="AD2056" t="str">
        <f>Y2056&amp;"-"&amp;VLOOKUP(AC2056,'LICH THI'!C:AA,9,0)</f>
        <v>64DCDT3172-42469</v>
      </c>
      <c r="AE2056">
        <f t="shared" si="427"/>
        <v>1</v>
      </c>
    </row>
    <row r="2057" spans="1:31" x14ac:dyDescent="0.25">
      <c r="A2057" s="436" t="str">
        <f t="shared" si="417"/>
        <v>DC1CB32-DC-49</v>
      </c>
      <c r="B2057" s="436">
        <f>COUNTIF(AC$4:AC2057,AC2057)</f>
        <v>49</v>
      </c>
      <c r="C2057" s="436" t="str">
        <f t="shared" si="418"/>
        <v>DC1CB32-DC</v>
      </c>
      <c r="D2057" s="436">
        <f>VLOOKUP(C2057,'LICH THI'!C:AA,12,0)</f>
        <v>172</v>
      </c>
      <c r="E2057" s="436">
        <f>VLOOKUP(C2057,'LICH THI'!C:AA,13,0)</f>
        <v>45</v>
      </c>
      <c r="F2057" s="436">
        <f t="shared" si="428"/>
        <v>45</v>
      </c>
      <c r="G2057" s="436">
        <f>VLOOKUP(C2057,'LICH THI'!C:AA,14,0)</f>
        <v>4</v>
      </c>
      <c r="H2057" s="436">
        <f t="shared" si="419"/>
        <v>2</v>
      </c>
      <c r="I2057" s="436" t="str">
        <f t="shared" si="420"/>
        <v>Trần Thị Diệu Hoa</v>
      </c>
      <c r="J2057" s="436"/>
      <c r="K2057" s="436">
        <f t="shared" si="421"/>
        <v>3</v>
      </c>
      <c r="L2057" s="436" t="str">
        <f t="shared" si="422"/>
        <v>DC1CB32-DC-3</v>
      </c>
      <c r="M2057" s="436">
        <f t="shared" si="423"/>
        <v>32</v>
      </c>
      <c r="N2057" s="437">
        <f t="shared" si="429"/>
        <v>118</v>
      </c>
      <c r="O2057" s="437"/>
      <c r="P2057" s="430" t="str">
        <f t="shared" si="424"/>
        <v/>
      </c>
      <c r="U2057" s="177">
        <v>76</v>
      </c>
      <c r="V2057" s="177" t="s">
        <v>3366</v>
      </c>
      <c r="W2057" s="177" t="s">
        <v>4756</v>
      </c>
      <c r="X2057" s="177" t="s">
        <v>3565</v>
      </c>
      <c r="Y2057" s="177" t="s">
        <v>4757</v>
      </c>
      <c r="Z2057" s="177" t="s">
        <v>4140</v>
      </c>
      <c r="AA2057" s="525" t="s">
        <v>4758</v>
      </c>
      <c r="AB2057" s="399" t="str">
        <f t="shared" si="425"/>
        <v>DC1CB32</v>
      </c>
      <c r="AC2057" s="399" t="str">
        <f t="shared" si="426"/>
        <v>DC1CB32-DC</v>
      </c>
      <c r="AD2057" t="str">
        <f>Y2057&amp;"-"&amp;VLOOKUP(AC2057,'LICH THI'!C:AA,9,0)</f>
        <v>64DCKT3045-42469</v>
      </c>
      <c r="AE2057">
        <f t="shared" si="427"/>
        <v>1</v>
      </c>
    </row>
    <row r="2058" spans="1:31" x14ac:dyDescent="0.25">
      <c r="A2058" s="436" t="str">
        <f t="shared" si="417"/>
        <v>DC1CB32-DC-50</v>
      </c>
      <c r="B2058" s="436">
        <f>COUNTIF(AC$4:AC2058,AC2058)</f>
        <v>50</v>
      </c>
      <c r="C2058" s="436" t="str">
        <f t="shared" si="418"/>
        <v>DC1CB32-DC</v>
      </c>
      <c r="D2058" s="436">
        <f>VLOOKUP(C2058,'LICH THI'!C:AA,12,0)</f>
        <v>172</v>
      </c>
      <c r="E2058" s="436">
        <f>VLOOKUP(C2058,'LICH THI'!C:AA,13,0)</f>
        <v>45</v>
      </c>
      <c r="F2058" s="436">
        <f t="shared" si="428"/>
        <v>45</v>
      </c>
      <c r="G2058" s="436">
        <f>VLOOKUP(C2058,'LICH THI'!C:AA,14,0)</f>
        <v>4</v>
      </c>
      <c r="H2058" s="436">
        <f t="shared" si="419"/>
        <v>2</v>
      </c>
      <c r="I2058" s="436" t="str">
        <f t="shared" si="420"/>
        <v>Đỗ Kim Hoà</v>
      </c>
      <c r="J2058" s="436"/>
      <c r="K2058" s="436">
        <f t="shared" si="421"/>
        <v>3</v>
      </c>
      <c r="L2058" s="436" t="str">
        <f t="shared" si="422"/>
        <v>DC1CB32-DC-3</v>
      </c>
      <c r="M2058" s="436">
        <f t="shared" si="423"/>
        <v>32</v>
      </c>
      <c r="N2058" s="437">
        <f t="shared" si="429"/>
        <v>119</v>
      </c>
      <c r="O2058" s="437"/>
      <c r="P2058" s="430" t="str">
        <f t="shared" si="424"/>
        <v/>
      </c>
      <c r="U2058" s="177">
        <v>160</v>
      </c>
      <c r="V2058" s="177" t="s">
        <v>3517</v>
      </c>
      <c r="W2058" s="177" t="s">
        <v>3538</v>
      </c>
      <c r="X2058" s="177" t="s">
        <v>3539</v>
      </c>
      <c r="Y2058" s="177" t="s">
        <v>3540</v>
      </c>
      <c r="Z2058" s="177" t="s">
        <v>4140</v>
      </c>
      <c r="AA2058" s="525" t="s">
        <v>3541</v>
      </c>
      <c r="AB2058" s="399" t="str">
        <f t="shared" si="425"/>
        <v>DC1CB32</v>
      </c>
      <c r="AC2058" s="399" t="str">
        <f t="shared" si="426"/>
        <v>DC1CB32-DC</v>
      </c>
      <c r="AD2058" t="str">
        <f>Y2058&amp;"-"&amp;VLOOKUP(AC2058,'LICH THI'!C:AA,9,0)</f>
        <v>65DCKX22144-42469</v>
      </c>
      <c r="AE2058">
        <f t="shared" si="427"/>
        <v>1</v>
      </c>
    </row>
    <row r="2059" spans="1:31" x14ac:dyDescent="0.25">
      <c r="A2059" s="436" t="str">
        <f t="shared" si="417"/>
        <v>DC1CB32-DC-51</v>
      </c>
      <c r="B2059" s="436">
        <f>COUNTIF(AC$4:AC2059,AC2059)</f>
        <v>51</v>
      </c>
      <c r="C2059" s="436" t="str">
        <f t="shared" si="418"/>
        <v>DC1CB32-DC</v>
      </c>
      <c r="D2059" s="436">
        <f>VLOOKUP(C2059,'LICH THI'!C:AA,12,0)</f>
        <v>172</v>
      </c>
      <c r="E2059" s="436">
        <f>VLOOKUP(C2059,'LICH THI'!C:AA,13,0)</f>
        <v>45</v>
      </c>
      <c r="F2059" s="436">
        <f t="shared" si="428"/>
        <v>45</v>
      </c>
      <c r="G2059" s="436">
        <f>VLOOKUP(C2059,'LICH THI'!C:AA,14,0)</f>
        <v>4</v>
      </c>
      <c r="H2059" s="436">
        <f t="shared" si="419"/>
        <v>2</v>
      </c>
      <c r="I2059" s="436" t="str">
        <f t="shared" si="420"/>
        <v>Lê Khánh Hoà</v>
      </c>
      <c r="J2059" s="436"/>
      <c r="K2059" s="436">
        <f t="shared" si="421"/>
        <v>3</v>
      </c>
      <c r="L2059" s="436" t="str">
        <f t="shared" si="422"/>
        <v>DC1CB32-DC-3</v>
      </c>
      <c r="M2059" s="436">
        <f t="shared" si="423"/>
        <v>32</v>
      </c>
      <c r="N2059" s="437">
        <f t="shared" si="429"/>
        <v>120</v>
      </c>
      <c r="O2059" s="437"/>
      <c r="P2059" s="430" t="str">
        <f t="shared" si="424"/>
        <v/>
      </c>
      <c r="U2059" s="177">
        <v>66</v>
      </c>
      <c r="V2059" s="177" t="s">
        <v>3358</v>
      </c>
      <c r="W2059" s="177" t="s">
        <v>4737</v>
      </c>
      <c r="X2059" s="177" t="s">
        <v>3539</v>
      </c>
      <c r="Y2059" s="177" t="s">
        <v>4738</v>
      </c>
      <c r="Z2059" s="177" t="s">
        <v>4140</v>
      </c>
      <c r="AA2059" s="525" t="s">
        <v>4739</v>
      </c>
      <c r="AB2059" s="399" t="str">
        <f t="shared" si="425"/>
        <v>DC1CB32</v>
      </c>
      <c r="AC2059" s="399" t="str">
        <f t="shared" si="426"/>
        <v>DC1CB32-DC</v>
      </c>
      <c r="AD2059" t="str">
        <f>Y2059&amp;"-"&amp;VLOOKUP(AC2059,'LICH THI'!C:AA,9,0)</f>
        <v>64DCKT3014-42469</v>
      </c>
      <c r="AE2059">
        <f t="shared" si="427"/>
        <v>1</v>
      </c>
    </row>
    <row r="2060" spans="1:31" x14ac:dyDescent="0.25">
      <c r="A2060" s="436" t="str">
        <f t="shared" si="417"/>
        <v>DC1CB32-DC-52</v>
      </c>
      <c r="B2060" s="436">
        <f>COUNTIF(AC$4:AC2060,AC2060)</f>
        <v>52</v>
      </c>
      <c r="C2060" s="436" t="str">
        <f t="shared" si="418"/>
        <v>DC1CB32-DC</v>
      </c>
      <c r="D2060" s="436">
        <f>VLOOKUP(C2060,'LICH THI'!C:AA,12,0)</f>
        <v>172</v>
      </c>
      <c r="E2060" s="436">
        <f>VLOOKUP(C2060,'LICH THI'!C:AA,13,0)</f>
        <v>45</v>
      </c>
      <c r="F2060" s="436">
        <f t="shared" si="428"/>
        <v>45</v>
      </c>
      <c r="G2060" s="436">
        <f>VLOOKUP(C2060,'LICH THI'!C:AA,14,0)</f>
        <v>4</v>
      </c>
      <c r="H2060" s="436">
        <f t="shared" si="419"/>
        <v>2</v>
      </c>
      <c r="I2060" s="436" t="str">
        <f t="shared" si="420"/>
        <v>Chu Thị Hòa</v>
      </c>
      <c r="J2060" s="436"/>
      <c r="K2060" s="436">
        <f t="shared" si="421"/>
        <v>3</v>
      </c>
      <c r="L2060" s="436" t="str">
        <f t="shared" si="422"/>
        <v>DC1CB32-DC-3</v>
      </c>
      <c r="M2060" s="436">
        <f t="shared" si="423"/>
        <v>32</v>
      </c>
      <c r="N2060" s="437">
        <f t="shared" si="429"/>
        <v>121</v>
      </c>
      <c r="O2060" s="437"/>
      <c r="P2060" s="430" t="str">
        <f t="shared" si="424"/>
        <v/>
      </c>
      <c r="U2060" s="177">
        <v>77</v>
      </c>
      <c r="V2060" s="177" t="s">
        <v>3366</v>
      </c>
      <c r="W2060" s="177" t="s">
        <v>3038</v>
      </c>
      <c r="X2060" s="177" t="s">
        <v>2660</v>
      </c>
      <c r="Y2060" s="177" t="s">
        <v>4759</v>
      </c>
      <c r="Z2060" s="177" t="s">
        <v>4140</v>
      </c>
      <c r="AA2060" s="525" t="s">
        <v>4760</v>
      </c>
      <c r="AB2060" s="399" t="str">
        <f t="shared" si="425"/>
        <v>DC1CB32</v>
      </c>
      <c r="AC2060" s="399" t="str">
        <f t="shared" si="426"/>
        <v>DC1CB32-DC</v>
      </c>
      <c r="AD2060" t="str">
        <f>Y2060&amp;"-"&amp;VLOOKUP(AC2060,'LICH THI'!C:AA,9,0)</f>
        <v>64DCKT3110-42469</v>
      </c>
      <c r="AE2060">
        <f t="shared" si="427"/>
        <v>1</v>
      </c>
    </row>
    <row r="2061" spans="1:31" x14ac:dyDescent="0.25">
      <c r="A2061" s="436" t="str">
        <f t="shared" si="417"/>
        <v>DC1CB32-DC-53</v>
      </c>
      <c r="B2061" s="436">
        <f>COUNTIF(AC$4:AC2061,AC2061)</f>
        <v>53</v>
      </c>
      <c r="C2061" s="436" t="str">
        <f t="shared" si="418"/>
        <v>DC1CB32-DC</v>
      </c>
      <c r="D2061" s="436">
        <f>VLOOKUP(C2061,'LICH THI'!C:AA,12,0)</f>
        <v>172</v>
      </c>
      <c r="E2061" s="436">
        <f>VLOOKUP(C2061,'LICH THI'!C:AA,13,0)</f>
        <v>45</v>
      </c>
      <c r="F2061" s="436">
        <f t="shared" si="428"/>
        <v>45</v>
      </c>
      <c r="G2061" s="436">
        <f>VLOOKUP(C2061,'LICH THI'!C:AA,14,0)</f>
        <v>4</v>
      </c>
      <c r="H2061" s="436">
        <f t="shared" si="419"/>
        <v>2</v>
      </c>
      <c r="I2061" s="436" t="str">
        <f t="shared" si="420"/>
        <v>Nguyễn Quang Hóa</v>
      </c>
      <c r="J2061" s="436"/>
      <c r="K2061" s="436">
        <f t="shared" si="421"/>
        <v>3</v>
      </c>
      <c r="L2061" s="436" t="str">
        <f t="shared" si="422"/>
        <v>DC1CB32-DC-3</v>
      </c>
      <c r="M2061" s="436">
        <f t="shared" si="423"/>
        <v>32</v>
      </c>
      <c r="N2061" s="437">
        <f t="shared" si="429"/>
        <v>122</v>
      </c>
      <c r="O2061" s="437"/>
      <c r="P2061" s="430" t="str">
        <f t="shared" si="424"/>
        <v/>
      </c>
      <c r="U2061" s="177">
        <v>54</v>
      </c>
      <c r="V2061" s="177" t="s">
        <v>3325</v>
      </c>
      <c r="W2061" s="177" t="s">
        <v>3032</v>
      </c>
      <c r="X2061" s="177" t="s">
        <v>3787</v>
      </c>
      <c r="Y2061" s="177" t="s">
        <v>3788</v>
      </c>
      <c r="Z2061" s="177" t="s">
        <v>4140</v>
      </c>
      <c r="AA2061" s="525" t="s">
        <v>2861</v>
      </c>
      <c r="AB2061" s="399" t="str">
        <f t="shared" si="425"/>
        <v>DC1CB32</v>
      </c>
      <c r="AC2061" s="399" t="str">
        <f t="shared" si="426"/>
        <v>DC1CB32-DC</v>
      </c>
      <c r="AD2061" t="str">
        <f>Y2061&amp;"-"&amp;VLOOKUP(AC2061,'LICH THI'!C:AA,9,0)</f>
        <v>64DCDT3088-42469</v>
      </c>
      <c r="AE2061">
        <f t="shared" si="427"/>
        <v>1</v>
      </c>
    </row>
    <row r="2062" spans="1:31" x14ac:dyDescent="0.25">
      <c r="A2062" s="436" t="str">
        <f t="shared" si="417"/>
        <v>DC1CB32-DC-54</v>
      </c>
      <c r="B2062" s="436">
        <f>COUNTIF(AC$4:AC2062,AC2062)</f>
        <v>54</v>
      </c>
      <c r="C2062" s="436" t="str">
        <f t="shared" si="418"/>
        <v>DC1CB32-DC</v>
      </c>
      <c r="D2062" s="436">
        <f>VLOOKUP(C2062,'LICH THI'!C:AA,12,0)</f>
        <v>172</v>
      </c>
      <c r="E2062" s="436">
        <f>VLOOKUP(C2062,'LICH THI'!C:AA,13,0)</f>
        <v>45</v>
      </c>
      <c r="F2062" s="436">
        <f t="shared" si="428"/>
        <v>45</v>
      </c>
      <c r="G2062" s="436">
        <f>VLOOKUP(C2062,'LICH THI'!C:AA,14,0)</f>
        <v>4</v>
      </c>
      <c r="H2062" s="436">
        <f t="shared" si="419"/>
        <v>2</v>
      </c>
      <c r="I2062" s="436" t="str">
        <f t="shared" si="420"/>
        <v>Bùi Thị Thu Hoài</v>
      </c>
      <c r="J2062" s="436"/>
      <c r="K2062" s="436">
        <f t="shared" si="421"/>
        <v>3</v>
      </c>
      <c r="L2062" s="436" t="str">
        <f t="shared" si="422"/>
        <v>DC1CB32-DC-3</v>
      </c>
      <c r="M2062" s="436">
        <f t="shared" si="423"/>
        <v>32</v>
      </c>
      <c r="N2062" s="437">
        <f t="shared" si="429"/>
        <v>123</v>
      </c>
      <c r="O2062" s="437"/>
      <c r="P2062" s="430" t="str">
        <f t="shared" si="424"/>
        <v/>
      </c>
      <c r="U2062" s="177">
        <v>89</v>
      </c>
      <c r="V2062" s="177" t="s">
        <v>3826</v>
      </c>
      <c r="W2062" s="177" t="s">
        <v>4235</v>
      </c>
      <c r="X2062" s="177" t="s">
        <v>3924</v>
      </c>
      <c r="Y2062" s="177" t="s">
        <v>4770</v>
      </c>
      <c r="Z2062" s="177" t="s">
        <v>4140</v>
      </c>
      <c r="AA2062" s="525" t="s">
        <v>4771</v>
      </c>
      <c r="AB2062" s="399" t="str">
        <f t="shared" si="425"/>
        <v>DC1CB32</v>
      </c>
      <c r="AC2062" s="399" t="str">
        <f t="shared" si="426"/>
        <v>DC1CB32-DC</v>
      </c>
      <c r="AD2062" t="str">
        <f>Y2062&amp;"-"&amp;VLOOKUP(AC2062,'LICH THI'!C:AA,9,0)</f>
        <v>64DCKT3253-42469</v>
      </c>
      <c r="AE2062">
        <f t="shared" si="427"/>
        <v>1</v>
      </c>
    </row>
    <row r="2063" spans="1:31" x14ac:dyDescent="0.25">
      <c r="A2063" s="436" t="str">
        <f t="shared" si="417"/>
        <v>DC1CB32-DC-55</v>
      </c>
      <c r="B2063" s="436">
        <f>COUNTIF(AC$4:AC2063,AC2063)</f>
        <v>55</v>
      </c>
      <c r="C2063" s="436" t="str">
        <f t="shared" si="418"/>
        <v>DC1CB32-DC</v>
      </c>
      <c r="D2063" s="436">
        <f>VLOOKUP(C2063,'LICH THI'!C:AA,12,0)</f>
        <v>172</v>
      </c>
      <c r="E2063" s="436">
        <f>VLOOKUP(C2063,'LICH THI'!C:AA,13,0)</f>
        <v>45</v>
      </c>
      <c r="F2063" s="436">
        <f t="shared" si="428"/>
        <v>45</v>
      </c>
      <c r="G2063" s="436">
        <f>VLOOKUP(C2063,'LICH THI'!C:AA,14,0)</f>
        <v>4</v>
      </c>
      <c r="H2063" s="436">
        <f t="shared" si="419"/>
        <v>2</v>
      </c>
      <c r="I2063" s="436" t="str">
        <f t="shared" si="420"/>
        <v>Trần Văn Hoan</v>
      </c>
      <c r="J2063" s="436"/>
      <c r="K2063" s="436">
        <f t="shared" si="421"/>
        <v>3</v>
      </c>
      <c r="L2063" s="436" t="str">
        <f t="shared" si="422"/>
        <v>DC1CB32-DC-3</v>
      </c>
      <c r="M2063" s="436">
        <f t="shared" si="423"/>
        <v>32</v>
      </c>
      <c r="N2063" s="437">
        <f t="shared" si="429"/>
        <v>124</v>
      </c>
      <c r="O2063" s="437"/>
      <c r="P2063" s="430" t="str">
        <f t="shared" si="424"/>
        <v/>
      </c>
      <c r="U2063" s="177">
        <v>13</v>
      </c>
      <c r="V2063" s="177" t="s">
        <v>2851</v>
      </c>
      <c r="W2063" s="177" t="s">
        <v>2757</v>
      </c>
      <c r="X2063" s="177" t="s">
        <v>4684</v>
      </c>
      <c r="Y2063" s="177" t="s">
        <v>4685</v>
      </c>
      <c r="Z2063" s="177" t="s">
        <v>4140</v>
      </c>
      <c r="AA2063" s="525" t="s">
        <v>4686</v>
      </c>
      <c r="AB2063" s="399" t="str">
        <f t="shared" si="425"/>
        <v>DC1CB32</v>
      </c>
      <c r="AC2063" s="399" t="str">
        <f t="shared" si="426"/>
        <v>DC1CB32-DC</v>
      </c>
      <c r="AD2063" t="str">
        <f>Y2063&amp;"-"&amp;VLOOKUP(AC2063,'LICH THI'!C:AA,9,0)</f>
        <v>64DCCD3206-42469</v>
      </c>
      <c r="AE2063">
        <f t="shared" si="427"/>
        <v>1</v>
      </c>
    </row>
    <row r="2064" spans="1:31" x14ac:dyDescent="0.25">
      <c r="A2064" s="436" t="str">
        <f t="shared" si="417"/>
        <v>DC1CB32-DC-56</v>
      </c>
      <c r="B2064" s="436">
        <f>COUNTIF(AC$4:AC2064,AC2064)</f>
        <v>56</v>
      </c>
      <c r="C2064" s="436" t="str">
        <f t="shared" si="418"/>
        <v>DC1CB32-DC</v>
      </c>
      <c r="D2064" s="436">
        <f>VLOOKUP(C2064,'LICH THI'!C:AA,12,0)</f>
        <v>172</v>
      </c>
      <c r="E2064" s="436">
        <f>VLOOKUP(C2064,'LICH THI'!C:AA,13,0)</f>
        <v>45</v>
      </c>
      <c r="F2064" s="436">
        <f t="shared" si="428"/>
        <v>45</v>
      </c>
      <c r="G2064" s="436">
        <f>VLOOKUP(C2064,'LICH THI'!C:AA,14,0)</f>
        <v>4</v>
      </c>
      <c r="H2064" s="436">
        <f t="shared" si="419"/>
        <v>2</v>
      </c>
      <c r="I2064" s="436" t="str">
        <f t="shared" si="420"/>
        <v>Nguyễn Huy Hoàng</v>
      </c>
      <c r="J2064" s="436"/>
      <c r="K2064" s="436">
        <f t="shared" si="421"/>
        <v>3</v>
      </c>
      <c r="L2064" s="436" t="str">
        <f t="shared" si="422"/>
        <v>DC1CB32-DC-3</v>
      </c>
      <c r="M2064" s="436">
        <f t="shared" si="423"/>
        <v>32</v>
      </c>
      <c r="N2064" s="437">
        <f t="shared" si="429"/>
        <v>125</v>
      </c>
      <c r="O2064" s="437"/>
      <c r="P2064" s="430" t="str">
        <f t="shared" si="424"/>
        <v/>
      </c>
      <c r="U2064" s="177">
        <v>25</v>
      </c>
      <c r="V2064" s="177" t="s">
        <v>2897</v>
      </c>
      <c r="W2064" s="177" t="s">
        <v>3144</v>
      </c>
      <c r="X2064" s="177" t="s">
        <v>2834</v>
      </c>
      <c r="Y2064" s="177" t="s">
        <v>4694</v>
      </c>
      <c r="Z2064" s="177" t="s">
        <v>4140</v>
      </c>
      <c r="AA2064" s="525" t="s">
        <v>3853</v>
      </c>
      <c r="AB2064" s="399" t="str">
        <f t="shared" si="425"/>
        <v>DC1CB32</v>
      </c>
      <c r="AC2064" s="399" t="str">
        <f t="shared" si="426"/>
        <v>DC1CB32-DC</v>
      </c>
      <c r="AD2064" t="str">
        <f>Y2064&amp;"-"&amp;VLOOKUP(AC2064,'LICH THI'!C:AA,9,0)</f>
        <v>64DCDB3025-42469</v>
      </c>
      <c r="AE2064">
        <f t="shared" si="427"/>
        <v>1</v>
      </c>
    </row>
    <row r="2065" spans="1:31" x14ac:dyDescent="0.25">
      <c r="A2065" s="436" t="str">
        <f t="shared" si="417"/>
        <v>DC1CB32-DC-57</v>
      </c>
      <c r="B2065" s="436">
        <f>COUNTIF(AC$4:AC2065,AC2065)</f>
        <v>57</v>
      </c>
      <c r="C2065" s="436" t="str">
        <f t="shared" si="418"/>
        <v>DC1CB32-DC</v>
      </c>
      <c r="D2065" s="436">
        <f>VLOOKUP(C2065,'LICH THI'!C:AA,12,0)</f>
        <v>172</v>
      </c>
      <c r="E2065" s="436">
        <f>VLOOKUP(C2065,'LICH THI'!C:AA,13,0)</f>
        <v>45</v>
      </c>
      <c r="F2065" s="436">
        <f t="shared" si="428"/>
        <v>45</v>
      </c>
      <c r="G2065" s="436">
        <f>VLOOKUP(C2065,'LICH THI'!C:AA,14,0)</f>
        <v>4</v>
      </c>
      <c r="H2065" s="436">
        <f t="shared" si="419"/>
        <v>2</v>
      </c>
      <c r="I2065" s="436" t="str">
        <f t="shared" si="420"/>
        <v>Phan Huy Hoàng</v>
      </c>
      <c r="J2065" s="436"/>
      <c r="K2065" s="436">
        <f t="shared" si="421"/>
        <v>3</v>
      </c>
      <c r="L2065" s="436" t="str">
        <f t="shared" si="422"/>
        <v>DC1CB32-DC-3</v>
      </c>
      <c r="M2065" s="436">
        <f t="shared" si="423"/>
        <v>32</v>
      </c>
      <c r="N2065" s="437">
        <f t="shared" si="429"/>
        <v>126</v>
      </c>
      <c r="O2065" s="437"/>
      <c r="P2065" s="430" t="str">
        <f t="shared" si="424"/>
        <v/>
      </c>
      <c r="U2065" s="177">
        <v>222</v>
      </c>
      <c r="V2065" s="177" t="s">
        <v>3595</v>
      </c>
      <c r="W2065" s="177" t="s">
        <v>5023</v>
      </c>
      <c r="X2065" s="177" t="s">
        <v>2834</v>
      </c>
      <c r="Y2065" s="177" t="s">
        <v>5024</v>
      </c>
      <c r="Z2065" s="177" t="s">
        <v>4140</v>
      </c>
      <c r="AA2065" s="525" t="s">
        <v>5025</v>
      </c>
      <c r="AB2065" s="399" t="str">
        <f t="shared" si="425"/>
        <v>DC1CB32</v>
      </c>
      <c r="AC2065" s="399" t="str">
        <f t="shared" si="426"/>
        <v>DC1CB32-DC</v>
      </c>
      <c r="AD2065" t="str">
        <f>Y2065&amp;"-"&amp;VLOOKUP(AC2065,'LICH THI'!C:AA,9,0)</f>
        <v>64DCCC3045-42469</v>
      </c>
      <c r="AE2065">
        <f t="shared" si="427"/>
        <v>1</v>
      </c>
    </row>
    <row r="2066" spans="1:31" x14ac:dyDescent="0.25">
      <c r="A2066" s="436" t="str">
        <f t="shared" si="417"/>
        <v>DC1CB32-DC-58</v>
      </c>
      <c r="B2066" s="436">
        <f>COUNTIF(AC$4:AC2066,AC2066)</f>
        <v>58</v>
      </c>
      <c r="C2066" s="436" t="str">
        <f t="shared" si="418"/>
        <v>DC1CB32-DC</v>
      </c>
      <c r="D2066" s="436">
        <f>VLOOKUP(C2066,'LICH THI'!C:AA,12,0)</f>
        <v>172</v>
      </c>
      <c r="E2066" s="436">
        <f>VLOOKUP(C2066,'LICH THI'!C:AA,13,0)</f>
        <v>45</v>
      </c>
      <c r="F2066" s="436">
        <f t="shared" si="428"/>
        <v>45</v>
      </c>
      <c r="G2066" s="436">
        <f>VLOOKUP(C2066,'LICH THI'!C:AA,14,0)</f>
        <v>4</v>
      </c>
      <c r="H2066" s="436">
        <f t="shared" si="419"/>
        <v>2</v>
      </c>
      <c r="I2066" s="436" t="str">
        <f t="shared" si="420"/>
        <v>Vũ Duy Hoàng</v>
      </c>
      <c r="J2066" s="436"/>
      <c r="K2066" s="436">
        <f t="shared" si="421"/>
        <v>3</v>
      </c>
      <c r="L2066" s="436" t="str">
        <f t="shared" si="422"/>
        <v>DC1CB32-DC-3</v>
      </c>
      <c r="M2066" s="436">
        <f t="shared" si="423"/>
        <v>32</v>
      </c>
      <c r="N2066" s="437">
        <f t="shared" si="429"/>
        <v>127</v>
      </c>
      <c r="O2066" s="437"/>
      <c r="P2066" s="430" t="str">
        <f t="shared" si="424"/>
        <v/>
      </c>
      <c r="U2066" s="177">
        <v>10</v>
      </c>
      <c r="V2066" s="177" t="s">
        <v>2790</v>
      </c>
      <c r="W2066" s="177" t="s">
        <v>3980</v>
      </c>
      <c r="X2066" s="177" t="s">
        <v>2834</v>
      </c>
      <c r="Y2066" s="177" t="s">
        <v>4679</v>
      </c>
      <c r="Z2066" s="177" t="s">
        <v>4140</v>
      </c>
      <c r="AA2066" s="525" t="s">
        <v>2994</v>
      </c>
      <c r="AB2066" s="399" t="str">
        <f t="shared" si="425"/>
        <v>DC1CB32</v>
      </c>
      <c r="AC2066" s="399" t="str">
        <f t="shared" si="426"/>
        <v>DC1CB32-DC</v>
      </c>
      <c r="AD2066" t="str">
        <f>Y2066&amp;"-"&amp;VLOOKUP(AC2066,'LICH THI'!C:AA,9,0)</f>
        <v>64DCCD3029-42469</v>
      </c>
      <c r="AE2066">
        <f t="shared" si="427"/>
        <v>1</v>
      </c>
    </row>
    <row r="2067" spans="1:31" x14ac:dyDescent="0.25">
      <c r="A2067" s="436" t="str">
        <f t="shared" si="417"/>
        <v>DC1CB32-DC-59</v>
      </c>
      <c r="B2067" s="436">
        <f>COUNTIF(AC$4:AC2067,AC2067)</f>
        <v>59</v>
      </c>
      <c r="C2067" s="436" t="str">
        <f t="shared" si="418"/>
        <v>DC1CB32-DC</v>
      </c>
      <c r="D2067" s="436">
        <f>VLOOKUP(C2067,'LICH THI'!C:AA,12,0)</f>
        <v>172</v>
      </c>
      <c r="E2067" s="436">
        <f>VLOOKUP(C2067,'LICH THI'!C:AA,13,0)</f>
        <v>45</v>
      </c>
      <c r="F2067" s="436">
        <f t="shared" si="428"/>
        <v>45</v>
      </c>
      <c r="G2067" s="436">
        <f>VLOOKUP(C2067,'LICH THI'!C:AA,14,0)</f>
        <v>4</v>
      </c>
      <c r="H2067" s="436">
        <f t="shared" si="419"/>
        <v>2</v>
      </c>
      <c r="I2067" s="436" t="str">
        <f t="shared" si="420"/>
        <v>Nguyễn Văn Hợi</v>
      </c>
      <c r="J2067" s="436"/>
      <c r="K2067" s="436">
        <f t="shared" si="421"/>
        <v>3</v>
      </c>
      <c r="L2067" s="436" t="str">
        <f t="shared" si="422"/>
        <v>DC1CB32-DC-3</v>
      </c>
      <c r="M2067" s="436">
        <f t="shared" si="423"/>
        <v>32</v>
      </c>
      <c r="N2067" s="437">
        <f t="shared" si="429"/>
        <v>128</v>
      </c>
      <c r="O2067" s="437"/>
      <c r="P2067" s="430" t="str">
        <f t="shared" si="424"/>
        <v/>
      </c>
      <c r="U2067" s="177">
        <v>117</v>
      </c>
      <c r="V2067" s="177" t="s">
        <v>3856</v>
      </c>
      <c r="W2067" s="177" t="s">
        <v>2741</v>
      </c>
      <c r="X2067" s="177" t="s">
        <v>2954</v>
      </c>
      <c r="Y2067" s="177" t="s">
        <v>3857</v>
      </c>
      <c r="Z2067" s="177" t="s">
        <v>4140</v>
      </c>
      <c r="AA2067" s="525" t="s">
        <v>3282</v>
      </c>
      <c r="AB2067" s="399" t="str">
        <f t="shared" si="425"/>
        <v>DC1CB32</v>
      </c>
      <c r="AC2067" s="399" t="str">
        <f t="shared" si="426"/>
        <v>DC1CB32-DC</v>
      </c>
      <c r="AD2067" t="str">
        <f>Y2067&amp;"-"&amp;VLOOKUP(AC2067,'LICH THI'!C:AA,9,0)</f>
        <v>64DCOT3055-42469</v>
      </c>
      <c r="AE2067">
        <f t="shared" si="427"/>
        <v>1</v>
      </c>
    </row>
    <row r="2068" spans="1:31" x14ac:dyDescent="0.25">
      <c r="A2068" s="436" t="str">
        <f t="shared" si="417"/>
        <v>DC1CB32-DC-60</v>
      </c>
      <c r="B2068" s="436">
        <f>COUNTIF(AC$4:AC2068,AC2068)</f>
        <v>60</v>
      </c>
      <c r="C2068" s="436" t="str">
        <f t="shared" si="418"/>
        <v>DC1CB32-DC</v>
      </c>
      <c r="D2068" s="436">
        <f>VLOOKUP(C2068,'LICH THI'!C:AA,12,0)</f>
        <v>172</v>
      </c>
      <c r="E2068" s="436">
        <f>VLOOKUP(C2068,'LICH THI'!C:AA,13,0)</f>
        <v>45</v>
      </c>
      <c r="F2068" s="436">
        <f t="shared" si="428"/>
        <v>45</v>
      </c>
      <c r="G2068" s="436">
        <f>VLOOKUP(C2068,'LICH THI'!C:AA,14,0)</f>
        <v>4</v>
      </c>
      <c r="H2068" s="436">
        <f t="shared" si="419"/>
        <v>2</v>
      </c>
      <c r="I2068" s="436" t="str">
        <f t="shared" si="420"/>
        <v>Nguyễn Thị Bích Hợp</v>
      </c>
      <c r="J2068" s="436"/>
      <c r="K2068" s="436">
        <f t="shared" si="421"/>
        <v>3</v>
      </c>
      <c r="L2068" s="436" t="str">
        <f t="shared" si="422"/>
        <v>DC1CB32-DC-3</v>
      </c>
      <c r="M2068" s="436">
        <f t="shared" si="423"/>
        <v>32</v>
      </c>
      <c r="N2068" s="437">
        <f t="shared" si="429"/>
        <v>129</v>
      </c>
      <c r="O2068" s="437"/>
      <c r="P2068" s="430" t="str">
        <f t="shared" si="424"/>
        <v/>
      </c>
      <c r="U2068" s="177">
        <v>78</v>
      </c>
      <c r="V2068" s="177" t="s">
        <v>3366</v>
      </c>
      <c r="W2068" s="177" t="s">
        <v>3035</v>
      </c>
      <c r="X2068" s="177" t="s">
        <v>4761</v>
      </c>
      <c r="Y2068" s="177" t="s">
        <v>4762</v>
      </c>
      <c r="Z2068" s="177" t="s">
        <v>4140</v>
      </c>
      <c r="AA2068" s="525" t="s">
        <v>4763</v>
      </c>
      <c r="AB2068" s="399" t="str">
        <f t="shared" si="425"/>
        <v>DC1CB32</v>
      </c>
      <c r="AC2068" s="399" t="str">
        <f t="shared" si="426"/>
        <v>DC1CB32-DC</v>
      </c>
      <c r="AD2068" t="str">
        <f>Y2068&amp;"-"&amp;VLOOKUP(AC2068,'LICH THI'!C:AA,9,0)</f>
        <v>64DCKT3296-42469</v>
      </c>
      <c r="AE2068">
        <f t="shared" si="427"/>
        <v>1</v>
      </c>
    </row>
    <row r="2069" spans="1:31" x14ac:dyDescent="0.25">
      <c r="A2069" s="436" t="str">
        <f t="shared" si="417"/>
        <v>DC1CB32-DC-61</v>
      </c>
      <c r="B2069" s="436">
        <f>COUNTIF(AC$4:AC2069,AC2069)</f>
        <v>61</v>
      </c>
      <c r="C2069" s="436" t="str">
        <f t="shared" si="418"/>
        <v>DC1CB32-DC</v>
      </c>
      <c r="D2069" s="436">
        <f>VLOOKUP(C2069,'LICH THI'!C:AA,12,0)</f>
        <v>172</v>
      </c>
      <c r="E2069" s="436">
        <f>VLOOKUP(C2069,'LICH THI'!C:AA,13,0)</f>
        <v>45</v>
      </c>
      <c r="F2069" s="436">
        <f t="shared" si="428"/>
        <v>45</v>
      </c>
      <c r="G2069" s="436">
        <f>VLOOKUP(C2069,'LICH THI'!C:AA,14,0)</f>
        <v>4</v>
      </c>
      <c r="H2069" s="436">
        <f t="shared" si="419"/>
        <v>2</v>
      </c>
      <c r="I2069" s="436" t="str">
        <f t="shared" si="420"/>
        <v>Nguyễn Thị Thanh Huế</v>
      </c>
      <c r="J2069" s="436"/>
      <c r="K2069" s="436">
        <f t="shared" si="421"/>
        <v>3</v>
      </c>
      <c r="L2069" s="436" t="str">
        <f t="shared" si="422"/>
        <v>DC1CB32-DC-3</v>
      </c>
      <c r="M2069" s="436">
        <f t="shared" si="423"/>
        <v>32</v>
      </c>
      <c r="N2069" s="437">
        <f t="shared" si="429"/>
        <v>130</v>
      </c>
      <c r="O2069" s="437"/>
      <c r="P2069" s="430" t="str">
        <f t="shared" si="424"/>
        <v/>
      </c>
      <c r="U2069" s="177">
        <v>101</v>
      </c>
      <c r="V2069" s="177" t="s">
        <v>3381</v>
      </c>
      <c r="W2069" s="177" t="s">
        <v>3836</v>
      </c>
      <c r="X2069" s="177" t="s">
        <v>3754</v>
      </c>
      <c r="Y2069" s="177" t="s">
        <v>3837</v>
      </c>
      <c r="Z2069" s="177" t="s">
        <v>4140</v>
      </c>
      <c r="AA2069" s="525" t="s">
        <v>3838</v>
      </c>
      <c r="AB2069" s="399" t="str">
        <f t="shared" si="425"/>
        <v>DC1CB32</v>
      </c>
      <c r="AC2069" s="399" t="str">
        <f t="shared" si="426"/>
        <v>DC1CB32-DC</v>
      </c>
      <c r="AD2069" t="str">
        <f>Y2069&amp;"-"&amp;VLOOKUP(AC2069,'LICH THI'!C:AA,9,0)</f>
        <v>64DCKT3183-42469</v>
      </c>
      <c r="AE2069">
        <f t="shared" si="427"/>
        <v>1</v>
      </c>
    </row>
    <row r="2070" spans="1:31" x14ac:dyDescent="0.25">
      <c r="A2070" s="436" t="str">
        <f t="shared" si="417"/>
        <v>DC1CB32-DC-62</v>
      </c>
      <c r="B2070" s="436">
        <f>COUNTIF(AC$4:AC2070,AC2070)</f>
        <v>62</v>
      </c>
      <c r="C2070" s="436" t="str">
        <f t="shared" si="418"/>
        <v>DC1CB32-DC</v>
      </c>
      <c r="D2070" s="436">
        <f>VLOOKUP(C2070,'LICH THI'!C:AA,12,0)</f>
        <v>172</v>
      </c>
      <c r="E2070" s="436">
        <f>VLOOKUP(C2070,'LICH THI'!C:AA,13,0)</f>
        <v>45</v>
      </c>
      <c r="F2070" s="436">
        <f t="shared" si="428"/>
        <v>45</v>
      </c>
      <c r="G2070" s="436">
        <f>VLOOKUP(C2070,'LICH THI'!C:AA,14,0)</f>
        <v>4</v>
      </c>
      <c r="H2070" s="436">
        <f t="shared" si="419"/>
        <v>2</v>
      </c>
      <c r="I2070" s="436" t="str">
        <f t="shared" si="420"/>
        <v>Trần Thị Huệ</v>
      </c>
      <c r="J2070" s="436"/>
      <c r="K2070" s="436">
        <f t="shared" si="421"/>
        <v>3</v>
      </c>
      <c r="L2070" s="436" t="str">
        <f t="shared" si="422"/>
        <v>DC1CB32-DC-3</v>
      </c>
      <c r="M2070" s="436">
        <f t="shared" si="423"/>
        <v>32</v>
      </c>
      <c r="N2070" s="437">
        <f t="shared" si="429"/>
        <v>131</v>
      </c>
      <c r="O2070" s="437"/>
      <c r="P2070" s="430" t="str">
        <f t="shared" si="424"/>
        <v/>
      </c>
      <c r="U2070" s="177">
        <v>67</v>
      </c>
      <c r="V2070" s="177" t="s">
        <v>3358</v>
      </c>
      <c r="W2070" s="177" t="s">
        <v>2716</v>
      </c>
      <c r="X2070" s="177" t="s">
        <v>3542</v>
      </c>
      <c r="Y2070" s="177" t="s">
        <v>4740</v>
      </c>
      <c r="Z2070" s="177" t="s">
        <v>4140</v>
      </c>
      <c r="AA2070" s="525" t="s">
        <v>3321</v>
      </c>
      <c r="AB2070" s="399" t="str">
        <f t="shared" si="425"/>
        <v>DC1CB32</v>
      </c>
      <c r="AC2070" s="399" t="str">
        <f t="shared" si="426"/>
        <v>DC1CB32-DC</v>
      </c>
      <c r="AD2070" t="str">
        <f>Y2070&amp;"-"&amp;VLOOKUP(AC2070,'LICH THI'!C:AA,9,0)</f>
        <v>64DCKT3069-42469</v>
      </c>
      <c r="AE2070">
        <f t="shared" si="427"/>
        <v>1</v>
      </c>
    </row>
    <row r="2071" spans="1:31" x14ac:dyDescent="0.25">
      <c r="A2071" s="436" t="str">
        <f t="shared" si="417"/>
        <v>DC1CB32-DC-63</v>
      </c>
      <c r="B2071" s="436">
        <f>COUNTIF(AC$4:AC2071,AC2071)</f>
        <v>63</v>
      </c>
      <c r="C2071" s="436" t="str">
        <f t="shared" si="418"/>
        <v>DC1CB32-DC</v>
      </c>
      <c r="D2071" s="436">
        <f>VLOOKUP(C2071,'LICH THI'!C:AA,12,0)</f>
        <v>172</v>
      </c>
      <c r="E2071" s="436">
        <f>VLOOKUP(C2071,'LICH THI'!C:AA,13,0)</f>
        <v>45</v>
      </c>
      <c r="F2071" s="436">
        <f t="shared" si="428"/>
        <v>45</v>
      </c>
      <c r="G2071" s="436">
        <f>VLOOKUP(C2071,'LICH THI'!C:AA,14,0)</f>
        <v>4</v>
      </c>
      <c r="H2071" s="436">
        <f t="shared" si="419"/>
        <v>2</v>
      </c>
      <c r="I2071" s="436" t="str">
        <f t="shared" si="420"/>
        <v>Trần Văn Hùng</v>
      </c>
      <c r="J2071" s="436"/>
      <c r="K2071" s="436">
        <f t="shared" si="421"/>
        <v>3</v>
      </c>
      <c r="L2071" s="436" t="str">
        <f t="shared" si="422"/>
        <v>DC1CB32-DC-3</v>
      </c>
      <c r="M2071" s="436">
        <f t="shared" si="423"/>
        <v>32</v>
      </c>
      <c r="N2071" s="437">
        <f t="shared" si="429"/>
        <v>132</v>
      </c>
      <c r="O2071" s="437"/>
      <c r="P2071" s="430" t="str">
        <f t="shared" si="424"/>
        <v/>
      </c>
      <c r="U2071" s="177">
        <v>111</v>
      </c>
      <c r="V2071" s="177" t="s">
        <v>3014</v>
      </c>
      <c r="W2071" s="177" t="s">
        <v>2757</v>
      </c>
      <c r="X2071" s="177" t="s">
        <v>2801</v>
      </c>
      <c r="Y2071" s="177" t="s">
        <v>4812</v>
      </c>
      <c r="Z2071" s="177" t="s">
        <v>4140</v>
      </c>
      <c r="AA2071" s="525" t="s">
        <v>3656</v>
      </c>
      <c r="AB2071" s="399" t="str">
        <f t="shared" si="425"/>
        <v>DC1CB32</v>
      </c>
      <c r="AC2071" s="399" t="str">
        <f t="shared" si="426"/>
        <v>DC1CB32-DC</v>
      </c>
      <c r="AD2071" t="str">
        <f>Y2071&amp;"-"&amp;VLOOKUP(AC2071,'LICH THI'!C:AA,9,0)</f>
        <v>64DCMX3062-42469</v>
      </c>
      <c r="AE2071">
        <f t="shared" si="427"/>
        <v>1</v>
      </c>
    </row>
    <row r="2072" spans="1:31" x14ac:dyDescent="0.25">
      <c r="A2072" s="436" t="str">
        <f t="shared" si="417"/>
        <v>DC1CB32-DC-64</v>
      </c>
      <c r="B2072" s="436">
        <f>COUNTIF(AC$4:AC2072,AC2072)</f>
        <v>64</v>
      </c>
      <c r="C2072" s="436" t="str">
        <f t="shared" si="418"/>
        <v>DC1CB32-DC</v>
      </c>
      <c r="D2072" s="436">
        <f>VLOOKUP(C2072,'LICH THI'!C:AA,12,0)</f>
        <v>172</v>
      </c>
      <c r="E2072" s="436">
        <f>VLOOKUP(C2072,'LICH THI'!C:AA,13,0)</f>
        <v>45</v>
      </c>
      <c r="F2072" s="436">
        <f t="shared" si="428"/>
        <v>45</v>
      </c>
      <c r="G2072" s="436">
        <f>VLOOKUP(C2072,'LICH THI'!C:AA,14,0)</f>
        <v>4</v>
      </c>
      <c r="H2072" s="436">
        <f t="shared" si="419"/>
        <v>2</v>
      </c>
      <c r="I2072" s="436" t="str">
        <f t="shared" si="420"/>
        <v>Võ Quang Nhật Hùng</v>
      </c>
      <c r="J2072" s="436"/>
      <c r="K2072" s="436">
        <f t="shared" si="421"/>
        <v>3</v>
      </c>
      <c r="L2072" s="436" t="str">
        <f t="shared" si="422"/>
        <v>DC1CB32-DC-3</v>
      </c>
      <c r="M2072" s="436">
        <f t="shared" si="423"/>
        <v>32</v>
      </c>
      <c r="N2072" s="437">
        <f t="shared" si="429"/>
        <v>133</v>
      </c>
      <c r="O2072" s="437"/>
      <c r="P2072" s="430" t="str">
        <f t="shared" si="424"/>
        <v/>
      </c>
      <c r="U2072" s="177">
        <v>107</v>
      </c>
      <c r="V2072" s="177" t="s">
        <v>4803</v>
      </c>
      <c r="W2072" s="177" t="s">
        <v>4806</v>
      </c>
      <c r="X2072" s="177" t="s">
        <v>2801</v>
      </c>
      <c r="Y2072" s="177" t="s">
        <v>4807</v>
      </c>
      <c r="Z2072" s="177" t="s">
        <v>4140</v>
      </c>
      <c r="AA2072" s="525" t="s">
        <v>4183</v>
      </c>
      <c r="AB2072" s="399" t="str">
        <f t="shared" si="425"/>
        <v>DC1CB32</v>
      </c>
      <c r="AC2072" s="399" t="str">
        <f t="shared" si="426"/>
        <v>DC1CB32-DC</v>
      </c>
      <c r="AD2072" t="str">
        <f>Y2072&amp;"-"&amp;VLOOKUP(AC2072,'LICH THI'!C:AA,9,0)</f>
        <v>64DCMT3018-42469</v>
      </c>
      <c r="AE2072">
        <f t="shared" si="427"/>
        <v>1</v>
      </c>
    </row>
    <row r="2073" spans="1:31" x14ac:dyDescent="0.25">
      <c r="A2073" s="436" t="str">
        <f t="shared" si="417"/>
        <v>DC1CB32-DC-65</v>
      </c>
      <c r="B2073" s="436">
        <f>COUNTIF(AC$4:AC2073,AC2073)</f>
        <v>65</v>
      </c>
      <c r="C2073" s="436" t="str">
        <f t="shared" si="418"/>
        <v>DC1CB32-DC</v>
      </c>
      <c r="D2073" s="436">
        <f>VLOOKUP(C2073,'LICH THI'!C:AA,12,0)</f>
        <v>172</v>
      </c>
      <c r="E2073" s="436">
        <f>VLOOKUP(C2073,'LICH THI'!C:AA,13,0)</f>
        <v>45</v>
      </c>
      <c r="F2073" s="436">
        <f t="shared" si="428"/>
        <v>45</v>
      </c>
      <c r="G2073" s="436">
        <f>VLOOKUP(C2073,'LICH THI'!C:AA,14,0)</f>
        <v>4</v>
      </c>
      <c r="H2073" s="436">
        <f t="shared" si="419"/>
        <v>2</v>
      </c>
      <c r="I2073" s="436" t="str">
        <f t="shared" si="420"/>
        <v>Nguyễn Thị Huyền</v>
      </c>
      <c r="J2073" s="436"/>
      <c r="K2073" s="436">
        <f t="shared" si="421"/>
        <v>3</v>
      </c>
      <c r="L2073" s="436" t="str">
        <f t="shared" si="422"/>
        <v>DC1CB32-DC-3</v>
      </c>
      <c r="M2073" s="436">
        <f t="shared" si="423"/>
        <v>32</v>
      </c>
      <c r="N2073" s="437">
        <f t="shared" si="429"/>
        <v>134</v>
      </c>
      <c r="O2073" s="437"/>
      <c r="P2073" s="430" t="str">
        <f t="shared" si="424"/>
        <v/>
      </c>
      <c r="U2073" s="177">
        <v>68</v>
      </c>
      <c r="V2073" s="177" t="s">
        <v>3358</v>
      </c>
      <c r="W2073" s="177" t="s">
        <v>2619</v>
      </c>
      <c r="X2073" s="177" t="s">
        <v>4236</v>
      </c>
      <c r="Y2073" s="177" t="s">
        <v>4741</v>
      </c>
      <c r="Z2073" s="177" t="s">
        <v>4140</v>
      </c>
      <c r="AA2073" s="525" t="s">
        <v>4742</v>
      </c>
      <c r="AB2073" s="399" t="str">
        <f t="shared" si="425"/>
        <v>DC1CB32</v>
      </c>
      <c r="AC2073" s="399" t="str">
        <f t="shared" si="426"/>
        <v>DC1CB32-DC</v>
      </c>
      <c r="AD2073" t="str">
        <f>Y2073&amp;"-"&amp;VLOOKUP(AC2073,'LICH THI'!C:AA,9,0)</f>
        <v>64DCKT3026-42469</v>
      </c>
      <c r="AE2073">
        <f t="shared" si="427"/>
        <v>1</v>
      </c>
    </row>
    <row r="2074" spans="1:31" x14ac:dyDescent="0.25">
      <c r="A2074" s="436" t="str">
        <f t="shared" si="417"/>
        <v>DC1CB32-DC-66</v>
      </c>
      <c r="B2074" s="436">
        <f>COUNTIF(AC$4:AC2074,AC2074)</f>
        <v>66</v>
      </c>
      <c r="C2074" s="436" t="str">
        <f t="shared" si="418"/>
        <v>DC1CB32-DC</v>
      </c>
      <c r="D2074" s="436">
        <f>VLOOKUP(C2074,'LICH THI'!C:AA,12,0)</f>
        <v>172</v>
      </c>
      <c r="E2074" s="436">
        <f>VLOOKUP(C2074,'LICH THI'!C:AA,13,0)</f>
        <v>45</v>
      </c>
      <c r="F2074" s="436">
        <f t="shared" si="428"/>
        <v>45</v>
      </c>
      <c r="G2074" s="436">
        <f>VLOOKUP(C2074,'LICH THI'!C:AA,14,0)</f>
        <v>4</v>
      </c>
      <c r="H2074" s="436">
        <f t="shared" si="419"/>
        <v>2</v>
      </c>
      <c r="I2074" s="436" t="str">
        <f t="shared" si="420"/>
        <v>Trần Thị Huyền</v>
      </c>
      <c r="J2074" s="436"/>
      <c r="K2074" s="436">
        <f t="shared" si="421"/>
        <v>3</v>
      </c>
      <c r="L2074" s="436" t="str">
        <f t="shared" si="422"/>
        <v>DC1CB32-DC-3</v>
      </c>
      <c r="M2074" s="436">
        <f t="shared" si="423"/>
        <v>32</v>
      </c>
      <c r="N2074" s="437">
        <f t="shared" si="429"/>
        <v>135</v>
      </c>
      <c r="O2074" s="437"/>
      <c r="P2074" s="430" t="str">
        <f t="shared" si="424"/>
        <v/>
      </c>
      <c r="U2074" s="177">
        <v>60</v>
      </c>
      <c r="V2074" s="177" t="s">
        <v>3341</v>
      </c>
      <c r="W2074" s="177" t="s">
        <v>2716</v>
      </c>
      <c r="X2074" s="177" t="s">
        <v>4236</v>
      </c>
      <c r="Y2074" s="177" t="s">
        <v>4732</v>
      </c>
      <c r="Z2074" s="177" t="s">
        <v>4140</v>
      </c>
      <c r="AA2074" s="525" t="s">
        <v>4407</v>
      </c>
      <c r="AB2074" s="399" t="str">
        <f t="shared" si="425"/>
        <v>DC1CB32</v>
      </c>
      <c r="AC2074" s="399" t="str">
        <f t="shared" si="426"/>
        <v>DC1CB32-DC</v>
      </c>
      <c r="AD2074" t="str">
        <f>Y2074&amp;"-"&amp;VLOOKUP(AC2074,'LICH THI'!C:AA,9,0)</f>
        <v>64DCDT3122-42469</v>
      </c>
      <c r="AE2074">
        <f t="shared" si="427"/>
        <v>1</v>
      </c>
    </row>
    <row r="2075" spans="1:31" x14ac:dyDescent="0.25">
      <c r="A2075" s="436" t="str">
        <f t="shared" si="417"/>
        <v>DC1CB32-DC-67</v>
      </c>
      <c r="B2075" s="436">
        <f>COUNTIF(AC$4:AC2075,AC2075)</f>
        <v>67</v>
      </c>
      <c r="C2075" s="436" t="str">
        <f t="shared" si="418"/>
        <v>DC1CB32-DC</v>
      </c>
      <c r="D2075" s="436">
        <f>VLOOKUP(C2075,'LICH THI'!C:AA,12,0)</f>
        <v>172</v>
      </c>
      <c r="E2075" s="436">
        <f>VLOOKUP(C2075,'LICH THI'!C:AA,13,0)</f>
        <v>45</v>
      </c>
      <c r="F2075" s="436">
        <f t="shared" si="428"/>
        <v>45</v>
      </c>
      <c r="G2075" s="436">
        <f>VLOOKUP(C2075,'LICH THI'!C:AA,14,0)</f>
        <v>4</v>
      </c>
      <c r="H2075" s="436">
        <f t="shared" si="419"/>
        <v>2</v>
      </c>
      <c r="I2075" s="436" t="str">
        <f t="shared" si="420"/>
        <v>Trần Quốc Hưng</v>
      </c>
      <c r="J2075" s="436"/>
      <c r="K2075" s="436">
        <f t="shared" si="421"/>
        <v>3</v>
      </c>
      <c r="L2075" s="436" t="str">
        <f t="shared" si="422"/>
        <v>DC1CB32-DC-3</v>
      </c>
      <c r="M2075" s="436">
        <f t="shared" si="423"/>
        <v>32</v>
      </c>
      <c r="N2075" s="437">
        <f t="shared" si="429"/>
        <v>136</v>
      </c>
      <c r="O2075" s="437"/>
      <c r="P2075" s="430" t="str">
        <f t="shared" si="424"/>
        <v/>
      </c>
      <c r="U2075" s="177">
        <v>126</v>
      </c>
      <c r="V2075" s="177" t="s">
        <v>3400</v>
      </c>
      <c r="W2075" s="177" t="s">
        <v>3864</v>
      </c>
      <c r="X2075" s="177" t="s">
        <v>2804</v>
      </c>
      <c r="Y2075" s="177" t="s">
        <v>3865</v>
      </c>
      <c r="Z2075" s="177" t="s">
        <v>4140</v>
      </c>
      <c r="AA2075" s="525" t="s">
        <v>3866</v>
      </c>
      <c r="AB2075" s="399" t="str">
        <f t="shared" si="425"/>
        <v>DC1CB32</v>
      </c>
      <c r="AC2075" s="399" t="str">
        <f t="shared" si="426"/>
        <v>DC1CB32-DC</v>
      </c>
      <c r="AD2075" t="str">
        <f>Y2075&amp;"-"&amp;VLOOKUP(AC2075,'LICH THI'!C:AA,9,0)</f>
        <v>64DCOT3215-42469</v>
      </c>
      <c r="AE2075">
        <f t="shared" si="427"/>
        <v>1</v>
      </c>
    </row>
    <row r="2076" spans="1:31" x14ac:dyDescent="0.25">
      <c r="A2076" s="436" t="str">
        <f t="shared" si="417"/>
        <v>DC1CB32-DC-68</v>
      </c>
      <c r="B2076" s="436">
        <f>COUNTIF(AC$4:AC2076,AC2076)</f>
        <v>68</v>
      </c>
      <c r="C2076" s="436" t="str">
        <f t="shared" si="418"/>
        <v>DC1CB32-DC</v>
      </c>
      <c r="D2076" s="436">
        <f>VLOOKUP(C2076,'LICH THI'!C:AA,12,0)</f>
        <v>172</v>
      </c>
      <c r="E2076" s="436">
        <f>VLOOKUP(C2076,'LICH THI'!C:AA,13,0)</f>
        <v>45</v>
      </c>
      <c r="F2076" s="436">
        <f t="shared" si="428"/>
        <v>45</v>
      </c>
      <c r="G2076" s="436">
        <f>VLOOKUP(C2076,'LICH THI'!C:AA,14,0)</f>
        <v>4</v>
      </c>
      <c r="H2076" s="436">
        <f t="shared" si="419"/>
        <v>2</v>
      </c>
      <c r="I2076" s="436" t="str">
        <f t="shared" si="420"/>
        <v>Nguyễn Thị Hương</v>
      </c>
      <c r="J2076" s="436"/>
      <c r="K2076" s="436">
        <f t="shared" si="421"/>
        <v>3</v>
      </c>
      <c r="L2076" s="436" t="str">
        <f t="shared" si="422"/>
        <v>DC1CB32-DC-3</v>
      </c>
      <c r="M2076" s="436">
        <f t="shared" si="423"/>
        <v>32</v>
      </c>
      <c r="N2076" s="437">
        <f t="shared" si="429"/>
        <v>137</v>
      </c>
      <c r="O2076" s="437"/>
      <c r="P2076" s="430" t="str">
        <f t="shared" si="424"/>
        <v/>
      </c>
      <c r="U2076" s="177">
        <v>61</v>
      </c>
      <c r="V2076" s="177" t="s">
        <v>3341</v>
      </c>
      <c r="W2076" s="177" t="s">
        <v>2619</v>
      </c>
      <c r="X2076" s="177" t="s">
        <v>2663</v>
      </c>
      <c r="Y2076" s="177" t="s">
        <v>4733</v>
      </c>
      <c r="Z2076" s="177" t="s">
        <v>4140</v>
      </c>
      <c r="AA2076" s="525" t="s">
        <v>3888</v>
      </c>
      <c r="AB2076" s="399" t="str">
        <f t="shared" si="425"/>
        <v>DC1CB32</v>
      </c>
      <c r="AC2076" s="399" t="str">
        <f t="shared" si="426"/>
        <v>DC1CB32-DC</v>
      </c>
      <c r="AD2076" t="str">
        <f>Y2076&amp;"-"&amp;VLOOKUP(AC2076,'LICH THI'!C:AA,9,0)</f>
        <v>64DCDT3109-42469</v>
      </c>
      <c r="AE2076">
        <f t="shared" si="427"/>
        <v>1</v>
      </c>
    </row>
    <row r="2077" spans="1:31" x14ac:dyDescent="0.25">
      <c r="A2077" s="436" t="str">
        <f t="shared" si="417"/>
        <v>DC1CB32-DC-69</v>
      </c>
      <c r="B2077" s="436">
        <f>COUNTIF(AC$4:AC2077,AC2077)</f>
        <v>69</v>
      </c>
      <c r="C2077" s="436" t="str">
        <f t="shared" si="418"/>
        <v>DC1CB32-DC</v>
      </c>
      <c r="D2077" s="436">
        <f>VLOOKUP(C2077,'LICH THI'!C:AA,12,0)</f>
        <v>172</v>
      </c>
      <c r="E2077" s="436">
        <f>VLOOKUP(C2077,'LICH THI'!C:AA,13,0)</f>
        <v>45</v>
      </c>
      <c r="F2077" s="436">
        <f t="shared" si="428"/>
        <v>45</v>
      </c>
      <c r="G2077" s="436">
        <f>VLOOKUP(C2077,'LICH THI'!C:AA,14,0)</f>
        <v>4</v>
      </c>
      <c r="H2077" s="436">
        <f t="shared" si="419"/>
        <v>2</v>
      </c>
      <c r="I2077" s="436" t="str">
        <f t="shared" si="420"/>
        <v>Phạm Thị Thu Hương</v>
      </c>
      <c r="J2077" s="436"/>
      <c r="K2077" s="436">
        <f t="shared" si="421"/>
        <v>3</v>
      </c>
      <c r="L2077" s="436" t="str">
        <f t="shared" si="422"/>
        <v>DC1CB32-DC-3</v>
      </c>
      <c r="M2077" s="436">
        <f t="shared" si="423"/>
        <v>32</v>
      </c>
      <c r="N2077" s="437">
        <f t="shared" si="429"/>
        <v>138</v>
      </c>
      <c r="O2077" s="437"/>
      <c r="P2077" s="430" t="str">
        <f t="shared" si="424"/>
        <v/>
      </c>
      <c r="U2077" s="177">
        <v>102</v>
      </c>
      <c r="V2077" s="177" t="s">
        <v>3381</v>
      </c>
      <c r="W2077" s="177" t="s">
        <v>3579</v>
      </c>
      <c r="X2077" s="177" t="s">
        <v>2663</v>
      </c>
      <c r="Y2077" s="177" t="s">
        <v>4796</v>
      </c>
      <c r="Z2077" s="177" t="s">
        <v>4140</v>
      </c>
      <c r="AA2077" s="525" t="s">
        <v>3999</v>
      </c>
      <c r="AB2077" s="399" t="str">
        <f t="shared" si="425"/>
        <v>DC1CB32</v>
      </c>
      <c r="AC2077" s="399" t="str">
        <f t="shared" si="426"/>
        <v>DC1CB32-DC</v>
      </c>
      <c r="AD2077" t="str">
        <f>Y2077&amp;"-"&amp;VLOOKUP(AC2077,'LICH THI'!C:AA,9,0)</f>
        <v>64DCKT3272-42469</v>
      </c>
      <c r="AE2077">
        <f t="shared" si="427"/>
        <v>1</v>
      </c>
    </row>
    <row r="2078" spans="1:31" x14ac:dyDescent="0.25">
      <c r="A2078" s="436" t="str">
        <f t="shared" si="417"/>
        <v>DC1CB32-DC-70</v>
      </c>
      <c r="B2078" s="436">
        <f>COUNTIF(AC$4:AC2078,AC2078)</f>
        <v>70</v>
      </c>
      <c r="C2078" s="436" t="str">
        <f t="shared" si="418"/>
        <v>DC1CB32-DC</v>
      </c>
      <c r="D2078" s="436">
        <f>VLOOKUP(C2078,'LICH THI'!C:AA,12,0)</f>
        <v>172</v>
      </c>
      <c r="E2078" s="436">
        <f>VLOOKUP(C2078,'LICH THI'!C:AA,13,0)</f>
        <v>45</v>
      </c>
      <c r="F2078" s="436">
        <f t="shared" si="428"/>
        <v>45</v>
      </c>
      <c r="G2078" s="436">
        <f>VLOOKUP(C2078,'LICH THI'!C:AA,14,0)</f>
        <v>4</v>
      </c>
      <c r="H2078" s="436">
        <f t="shared" si="419"/>
        <v>2</v>
      </c>
      <c r="I2078" s="436" t="str">
        <f t="shared" si="420"/>
        <v>Nguyễn Thị Hường</v>
      </c>
      <c r="J2078" s="436"/>
      <c r="K2078" s="436">
        <f t="shared" si="421"/>
        <v>3</v>
      </c>
      <c r="L2078" s="436" t="str">
        <f t="shared" si="422"/>
        <v>DC1CB32-DC-3</v>
      </c>
      <c r="M2078" s="436">
        <f t="shared" si="423"/>
        <v>32</v>
      </c>
      <c r="N2078" s="437">
        <f t="shared" si="429"/>
        <v>139</v>
      </c>
      <c r="O2078" s="437"/>
      <c r="P2078" s="430" t="str">
        <f t="shared" si="424"/>
        <v/>
      </c>
      <c r="U2078" s="177">
        <v>82</v>
      </c>
      <c r="V2078" s="177" t="s">
        <v>3378</v>
      </c>
      <c r="W2078" s="177" t="s">
        <v>2619</v>
      </c>
      <c r="X2078" s="177" t="s">
        <v>4527</v>
      </c>
      <c r="Y2078" s="177" t="s">
        <v>4528</v>
      </c>
      <c r="Z2078" s="177" t="s">
        <v>4140</v>
      </c>
      <c r="AA2078" s="525" t="s">
        <v>4238</v>
      </c>
      <c r="AB2078" s="399" t="str">
        <f t="shared" si="425"/>
        <v>DC1CB32</v>
      </c>
      <c r="AC2078" s="399" t="str">
        <f t="shared" si="426"/>
        <v>DC1CB32-DC</v>
      </c>
      <c r="AD2078" t="str">
        <f>Y2078&amp;"-"&amp;VLOOKUP(AC2078,'LICH THI'!C:AA,9,0)</f>
        <v>64DCKT3134-42469</v>
      </c>
      <c r="AE2078">
        <f t="shared" si="427"/>
        <v>1</v>
      </c>
    </row>
    <row r="2079" spans="1:31" x14ac:dyDescent="0.25">
      <c r="A2079" s="436" t="str">
        <f t="shared" si="417"/>
        <v>DC1CB32-DC-71</v>
      </c>
      <c r="B2079" s="436">
        <f>COUNTIF(AC$4:AC2079,AC2079)</f>
        <v>71</v>
      </c>
      <c r="C2079" s="436" t="str">
        <f t="shared" si="418"/>
        <v>DC1CB32-DC</v>
      </c>
      <c r="D2079" s="436">
        <f>VLOOKUP(C2079,'LICH THI'!C:AA,12,0)</f>
        <v>172</v>
      </c>
      <c r="E2079" s="436">
        <f>VLOOKUP(C2079,'LICH THI'!C:AA,13,0)</f>
        <v>45</v>
      </c>
      <c r="F2079" s="436">
        <f t="shared" si="428"/>
        <v>45</v>
      </c>
      <c r="G2079" s="436">
        <f>VLOOKUP(C2079,'LICH THI'!C:AA,14,0)</f>
        <v>4</v>
      </c>
      <c r="H2079" s="436">
        <f t="shared" si="419"/>
        <v>2</v>
      </c>
      <c r="I2079" s="436" t="str">
        <f t="shared" si="420"/>
        <v>Mai Xuân Kiên</v>
      </c>
      <c r="J2079" s="436"/>
      <c r="K2079" s="436">
        <f t="shared" si="421"/>
        <v>3</v>
      </c>
      <c r="L2079" s="436" t="str">
        <f t="shared" si="422"/>
        <v>DC1CB32-DC-3</v>
      </c>
      <c r="M2079" s="436">
        <f t="shared" si="423"/>
        <v>32</v>
      </c>
      <c r="N2079" s="437">
        <f t="shared" si="429"/>
        <v>140</v>
      </c>
      <c r="O2079" s="437"/>
      <c r="P2079" s="430" t="str">
        <f t="shared" si="424"/>
        <v/>
      </c>
      <c r="U2079" s="177">
        <v>223</v>
      </c>
      <c r="V2079" s="177" t="s">
        <v>3595</v>
      </c>
      <c r="W2079" s="177" t="s">
        <v>4435</v>
      </c>
      <c r="X2079" s="177" t="s">
        <v>2762</v>
      </c>
      <c r="Y2079" s="177" t="s">
        <v>5026</v>
      </c>
      <c r="Z2079" s="177" t="s">
        <v>4140</v>
      </c>
      <c r="AA2079" s="525" t="s">
        <v>4350</v>
      </c>
      <c r="AB2079" s="399" t="str">
        <f t="shared" si="425"/>
        <v>DC1CB32</v>
      </c>
      <c r="AC2079" s="399" t="str">
        <f t="shared" si="426"/>
        <v>DC1CB32-DC</v>
      </c>
      <c r="AD2079" t="str">
        <f>Y2079&amp;"-"&amp;VLOOKUP(AC2079,'LICH THI'!C:AA,9,0)</f>
        <v>64DCCC3036-42469</v>
      </c>
      <c r="AE2079">
        <f t="shared" si="427"/>
        <v>1</v>
      </c>
    </row>
    <row r="2080" spans="1:31" x14ac:dyDescent="0.25">
      <c r="A2080" s="436" t="str">
        <f t="shared" si="417"/>
        <v>DC1CB32-DC-72</v>
      </c>
      <c r="B2080" s="436">
        <f>COUNTIF(AC$4:AC2080,AC2080)</f>
        <v>72</v>
      </c>
      <c r="C2080" s="436" t="str">
        <f t="shared" si="418"/>
        <v>DC1CB32-DC</v>
      </c>
      <c r="D2080" s="436">
        <f>VLOOKUP(C2080,'LICH THI'!C:AA,12,0)</f>
        <v>172</v>
      </c>
      <c r="E2080" s="436">
        <f>VLOOKUP(C2080,'LICH THI'!C:AA,13,0)</f>
        <v>45</v>
      </c>
      <c r="F2080" s="436">
        <f t="shared" si="428"/>
        <v>45</v>
      </c>
      <c r="G2080" s="436">
        <f>VLOOKUP(C2080,'LICH THI'!C:AA,14,0)</f>
        <v>4</v>
      </c>
      <c r="H2080" s="436">
        <f t="shared" si="419"/>
        <v>2</v>
      </c>
      <c r="I2080" s="436" t="str">
        <f t="shared" si="420"/>
        <v>Nguyễn Đức Kiên</v>
      </c>
      <c r="J2080" s="436"/>
      <c r="K2080" s="436">
        <f t="shared" si="421"/>
        <v>3</v>
      </c>
      <c r="L2080" s="436" t="str">
        <f t="shared" si="422"/>
        <v>DC1CB32-DC-3</v>
      </c>
      <c r="M2080" s="436">
        <f t="shared" si="423"/>
        <v>32</v>
      </c>
      <c r="N2080" s="437">
        <f t="shared" si="429"/>
        <v>141</v>
      </c>
      <c r="O2080" s="437"/>
      <c r="P2080" s="430" t="str">
        <f t="shared" si="424"/>
        <v/>
      </c>
      <c r="U2080" s="177">
        <v>26</v>
      </c>
      <c r="V2080" s="177" t="s">
        <v>2897</v>
      </c>
      <c r="W2080" s="177" t="s">
        <v>3103</v>
      </c>
      <c r="X2080" s="177" t="s">
        <v>2762</v>
      </c>
      <c r="Y2080" s="177" t="s">
        <v>4695</v>
      </c>
      <c r="Z2080" s="177" t="s">
        <v>4140</v>
      </c>
      <c r="AA2080" s="525" t="s">
        <v>4129</v>
      </c>
      <c r="AB2080" s="399" t="str">
        <f t="shared" si="425"/>
        <v>DC1CB32</v>
      </c>
      <c r="AC2080" s="399" t="str">
        <f t="shared" si="426"/>
        <v>DC1CB32-DC</v>
      </c>
      <c r="AD2080" t="str">
        <f>Y2080&amp;"-"&amp;VLOOKUP(AC2080,'LICH THI'!C:AA,9,0)</f>
        <v>64DCDB3005-42469</v>
      </c>
      <c r="AE2080">
        <f t="shared" si="427"/>
        <v>1</v>
      </c>
    </row>
    <row r="2081" spans="1:31" x14ac:dyDescent="0.25">
      <c r="A2081" s="436" t="str">
        <f t="shared" si="417"/>
        <v>DC1CB32-DC-73</v>
      </c>
      <c r="B2081" s="436">
        <f>COUNTIF(AC$4:AC2081,AC2081)</f>
        <v>73</v>
      </c>
      <c r="C2081" s="436" t="str">
        <f t="shared" si="418"/>
        <v>DC1CB32-DC</v>
      </c>
      <c r="D2081" s="436">
        <f>VLOOKUP(C2081,'LICH THI'!C:AA,12,0)</f>
        <v>172</v>
      </c>
      <c r="E2081" s="436">
        <f>VLOOKUP(C2081,'LICH THI'!C:AA,13,0)</f>
        <v>45</v>
      </c>
      <c r="F2081" s="436">
        <f t="shared" si="428"/>
        <v>45</v>
      </c>
      <c r="G2081" s="436">
        <f>VLOOKUP(C2081,'LICH THI'!C:AA,14,0)</f>
        <v>4</v>
      </c>
      <c r="H2081" s="436">
        <f t="shared" si="419"/>
        <v>2</v>
      </c>
      <c r="I2081" s="436" t="str">
        <f t="shared" si="420"/>
        <v>Trần Ngọc Kiên</v>
      </c>
      <c r="J2081" s="436"/>
      <c r="K2081" s="436">
        <f t="shared" si="421"/>
        <v>3</v>
      </c>
      <c r="L2081" s="436" t="str">
        <f t="shared" si="422"/>
        <v>DC1CB32-DC-3</v>
      </c>
      <c r="M2081" s="436">
        <f t="shared" si="423"/>
        <v>32</v>
      </c>
      <c r="N2081" s="437">
        <f t="shared" si="429"/>
        <v>142</v>
      </c>
      <c r="O2081" s="437"/>
      <c r="P2081" s="430" t="str">
        <f t="shared" si="424"/>
        <v/>
      </c>
      <c r="U2081" s="177">
        <v>127</v>
      </c>
      <c r="V2081" s="177" t="s">
        <v>3400</v>
      </c>
      <c r="W2081" s="177" t="s">
        <v>3957</v>
      </c>
      <c r="X2081" s="177" t="s">
        <v>2762</v>
      </c>
      <c r="Y2081" s="177" t="s">
        <v>4835</v>
      </c>
      <c r="Z2081" s="177" t="s">
        <v>4140</v>
      </c>
      <c r="AA2081" s="525" t="s">
        <v>4836</v>
      </c>
      <c r="AB2081" s="399" t="str">
        <f t="shared" si="425"/>
        <v>DC1CB32</v>
      </c>
      <c r="AC2081" s="399" t="str">
        <f t="shared" si="426"/>
        <v>DC1CB32-DC</v>
      </c>
      <c r="AD2081" t="str">
        <f>Y2081&amp;"-"&amp;VLOOKUP(AC2081,'LICH THI'!C:AA,9,0)</f>
        <v>64DCOT3201-42469</v>
      </c>
      <c r="AE2081">
        <f t="shared" si="427"/>
        <v>1</v>
      </c>
    </row>
    <row r="2082" spans="1:31" x14ac:dyDescent="0.25">
      <c r="A2082" s="436" t="str">
        <f t="shared" si="417"/>
        <v>DC1CB32-DC-74</v>
      </c>
      <c r="B2082" s="436">
        <f>COUNTIF(AC$4:AC2082,AC2082)</f>
        <v>74</v>
      </c>
      <c r="C2082" s="436" t="str">
        <f t="shared" si="418"/>
        <v>DC1CB32-DC</v>
      </c>
      <c r="D2082" s="436">
        <f>VLOOKUP(C2082,'LICH THI'!C:AA,12,0)</f>
        <v>172</v>
      </c>
      <c r="E2082" s="436">
        <f>VLOOKUP(C2082,'LICH THI'!C:AA,13,0)</f>
        <v>45</v>
      </c>
      <c r="F2082" s="436">
        <f t="shared" si="428"/>
        <v>45</v>
      </c>
      <c r="G2082" s="436">
        <f>VLOOKUP(C2082,'LICH THI'!C:AA,14,0)</f>
        <v>4</v>
      </c>
      <c r="H2082" s="436">
        <f t="shared" si="419"/>
        <v>2</v>
      </c>
      <c r="I2082" s="436" t="str">
        <f t="shared" si="420"/>
        <v>Dương Bảo Khang</v>
      </c>
      <c r="J2082" s="436"/>
      <c r="K2082" s="436">
        <f t="shared" si="421"/>
        <v>3</v>
      </c>
      <c r="L2082" s="436" t="str">
        <f t="shared" si="422"/>
        <v>DC1CB32-DC-3</v>
      </c>
      <c r="M2082" s="436">
        <f t="shared" si="423"/>
        <v>32</v>
      </c>
      <c r="N2082" s="437">
        <f t="shared" si="429"/>
        <v>143</v>
      </c>
      <c r="O2082" s="437"/>
      <c r="P2082" s="430" t="str">
        <f t="shared" si="424"/>
        <v/>
      </c>
      <c r="U2082" s="177">
        <v>112</v>
      </c>
      <c r="V2082" s="177" t="s">
        <v>3014</v>
      </c>
      <c r="W2082" s="177" t="s">
        <v>4813</v>
      </c>
      <c r="X2082" s="177" t="s">
        <v>4814</v>
      </c>
      <c r="Y2082" s="177" t="s">
        <v>4815</v>
      </c>
      <c r="Z2082" s="177" t="s">
        <v>4140</v>
      </c>
      <c r="AA2082" s="525" t="s">
        <v>3692</v>
      </c>
      <c r="AB2082" s="399" t="str">
        <f t="shared" si="425"/>
        <v>DC1CB32</v>
      </c>
      <c r="AC2082" s="399" t="str">
        <f t="shared" si="426"/>
        <v>DC1CB32-DC</v>
      </c>
      <c r="AD2082" t="str">
        <f>Y2082&amp;"-"&amp;VLOOKUP(AC2082,'LICH THI'!C:AA,9,0)</f>
        <v>64DCMX3059-42469</v>
      </c>
      <c r="AE2082">
        <f t="shared" si="427"/>
        <v>1</v>
      </c>
    </row>
    <row r="2083" spans="1:31" x14ac:dyDescent="0.25">
      <c r="A2083" s="436" t="str">
        <f t="shared" si="417"/>
        <v>DC1CB32-DC-75</v>
      </c>
      <c r="B2083" s="436">
        <f>COUNTIF(AC$4:AC2083,AC2083)</f>
        <v>75</v>
      </c>
      <c r="C2083" s="436" t="str">
        <f t="shared" si="418"/>
        <v>DC1CB32-DC</v>
      </c>
      <c r="D2083" s="436">
        <f>VLOOKUP(C2083,'LICH THI'!C:AA,12,0)</f>
        <v>172</v>
      </c>
      <c r="E2083" s="436">
        <f>VLOOKUP(C2083,'LICH THI'!C:AA,13,0)</f>
        <v>45</v>
      </c>
      <c r="F2083" s="436">
        <f t="shared" si="428"/>
        <v>45</v>
      </c>
      <c r="G2083" s="436">
        <f>VLOOKUP(C2083,'LICH THI'!C:AA,14,0)</f>
        <v>4</v>
      </c>
      <c r="H2083" s="436">
        <f t="shared" si="419"/>
        <v>2</v>
      </c>
      <c r="I2083" s="436" t="str">
        <f t="shared" si="420"/>
        <v>Nguyễn Thành Lãm</v>
      </c>
      <c r="J2083" s="436"/>
      <c r="K2083" s="436">
        <f t="shared" si="421"/>
        <v>3</v>
      </c>
      <c r="L2083" s="436" t="str">
        <f t="shared" si="422"/>
        <v>DC1CB32-DC-3</v>
      </c>
      <c r="M2083" s="436">
        <f t="shared" si="423"/>
        <v>32</v>
      </c>
      <c r="N2083" s="437">
        <f t="shared" si="429"/>
        <v>144</v>
      </c>
      <c r="O2083" s="437"/>
      <c r="P2083" s="430" t="str">
        <f t="shared" si="424"/>
        <v/>
      </c>
      <c r="U2083" s="177">
        <v>39</v>
      </c>
      <c r="V2083" s="177" t="s">
        <v>2935</v>
      </c>
      <c r="W2083" s="177" t="s">
        <v>2862</v>
      </c>
      <c r="X2083" s="177" t="s">
        <v>2957</v>
      </c>
      <c r="Y2083" s="177" t="s">
        <v>2958</v>
      </c>
      <c r="Z2083" s="177" t="s">
        <v>4140</v>
      </c>
      <c r="AA2083" s="525" t="s">
        <v>2959</v>
      </c>
      <c r="AB2083" s="399" t="str">
        <f t="shared" si="425"/>
        <v>DC1CB32</v>
      </c>
      <c r="AC2083" s="399" t="str">
        <f t="shared" si="426"/>
        <v>DC1CB32-DC</v>
      </c>
      <c r="AD2083" t="str">
        <f>Y2083&amp;"-"&amp;VLOOKUP(AC2083,'LICH THI'!C:AA,9,0)</f>
        <v>64DCDB3119-42469</v>
      </c>
      <c r="AE2083">
        <f t="shared" si="427"/>
        <v>1</v>
      </c>
    </row>
    <row r="2084" spans="1:31" x14ac:dyDescent="0.25">
      <c r="A2084" s="436" t="str">
        <f t="shared" si="417"/>
        <v>DC1CB32-DC-76</v>
      </c>
      <c r="B2084" s="436">
        <f>COUNTIF(AC$4:AC2084,AC2084)</f>
        <v>76</v>
      </c>
      <c r="C2084" s="436" t="str">
        <f t="shared" si="418"/>
        <v>DC1CB32-DC</v>
      </c>
      <c r="D2084" s="436">
        <f>VLOOKUP(C2084,'LICH THI'!C:AA,12,0)</f>
        <v>172</v>
      </c>
      <c r="E2084" s="436">
        <f>VLOOKUP(C2084,'LICH THI'!C:AA,13,0)</f>
        <v>45</v>
      </c>
      <c r="F2084" s="436">
        <f t="shared" si="428"/>
        <v>45</v>
      </c>
      <c r="G2084" s="436">
        <f>VLOOKUP(C2084,'LICH THI'!C:AA,14,0)</f>
        <v>4</v>
      </c>
      <c r="H2084" s="436">
        <f t="shared" si="419"/>
        <v>2</v>
      </c>
      <c r="I2084" s="436" t="str">
        <f t="shared" si="420"/>
        <v>Cao Phương Lan</v>
      </c>
      <c r="J2084" s="436"/>
      <c r="K2084" s="436">
        <f t="shared" si="421"/>
        <v>3</v>
      </c>
      <c r="L2084" s="436" t="str">
        <f t="shared" si="422"/>
        <v>DC1CB32-DC-3</v>
      </c>
      <c r="M2084" s="436">
        <f t="shared" si="423"/>
        <v>32</v>
      </c>
      <c r="N2084" s="437">
        <f t="shared" si="429"/>
        <v>145</v>
      </c>
      <c r="O2084" s="437"/>
      <c r="P2084" s="430" t="str">
        <f t="shared" si="424"/>
        <v/>
      </c>
      <c r="U2084" s="177">
        <v>69</v>
      </c>
      <c r="V2084" s="177" t="s">
        <v>3358</v>
      </c>
      <c r="W2084" s="177" t="s">
        <v>4743</v>
      </c>
      <c r="X2084" s="177" t="s">
        <v>2960</v>
      </c>
      <c r="Y2084" s="177" t="s">
        <v>4744</v>
      </c>
      <c r="Z2084" s="177" t="s">
        <v>4140</v>
      </c>
      <c r="AA2084" s="525" t="s">
        <v>3414</v>
      </c>
      <c r="AB2084" s="399" t="str">
        <f t="shared" si="425"/>
        <v>DC1CB32</v>
      </c>
      <c r="AC2084" s="399" t="str">
        <f t="shared" si="426"/>
        <v>DC1CB32-DC</v>
      </c>
      <c r="AD2084" t="str">
        <f>Y2084&amp;"-"&amp;VLOOKUP(AC2084,'LICH THI'!C:AA,9,0)</f>
        <v>64DCKT3015-42469</v>
      </c>
      <c r="AE2084">
        <f t="shared" si="427"/>
        <v>1</v>
      </c>
    </row>
    <row r="2085" spans="1:31" x14ac:dyDescent="0.25">
      <c r="A2085" s="436" t="str">
        <f t="shared" si="417"/>
        <v>DC1CB32-DC-77</v>
      </c>
      <c r="B2085" s="436">
        <f>COUNTIF(AC$4:AC2085,AC2085)</f>
        <v>77</v>
      </c>
      <c r="C2085" s="436" t="str">
        <f t="shared" si="418"/>
        <v>DC1CB32-DC</v>
      </c>
      <c r="D2085" s="436">
        <f>VLOOKUP(C2085,'LICH THI'!C:AA,12,0)</f>
        <v>172</v>
      </c>
      <c r="E2085" s="436">
        <f>VLOOKUP(C2085,'LICH THI'!C:AA,13,0)</f>
        <v>45</v>
      </c>
      <c r="F2085" s="436">
        <f t="shared" si="428"/>
        <v>45</v>
      </c>
      <c r="G2085" s="436">
        <f>VLOOKUP(C2085,'LICH THI'!C:AA,14,0)</f>
        <v>4</v>
      </c>
      <c r="H2085" s="436">
        <f t="shared" si="419"/>
        <v>2</v>
      </c>
      <c r="I2085" s="436" t="str">
        <f t="shared" si="420"/>
        <v>Lê Thị Lan</v>
      </c>
      <c r="J2085" s="436"/>
      <c r="K2085" s="436">
        <f t="shared" si="421"/>
        <v>3</v>
      </c>
      <c r="L2085" s="436" t="str">
        <f t="shared" si="422"/>
        <v>DC1CB32-DC-3</v>
      </c>
      <c r="M2085" s="436">
        <f t="shared" si="423"/>
        <v>32</v>
      </c>
      <c r="N2085" s="437">
        <f t="shared" si="429"/>
        <v>101</v>
      </c>
      <c r="O2085" s="437"/>
      <c r="P2085" s="430" t="str">
        <f t="shared" si="424"/>
        <v/>
      </c>
      <c r="U2085" s="177">
        <v>27</v>
      </c>
      <c r="V2085" s="177" t="s">
        <v>2897</v>
      </c>
      <c r="W2085" s="177" t="s">
        <v>3367</v>
      </c>
      <c r="X2085" s="177" t="s">
        <v>2960</v>
      </c>
      <c r="Y2085" s="177" t="s">
        <v>4696</v>
      </c>
      <c r="Z2085" s="177" t="s">
        <v>4140</v>
      </c>
      <c r="AA2085" s="525" t="s">
        <v>3321</v>
      </c>
      <c r="AB2085" s="399" t="str">
        <f t="shared" si="425"/>
        <v>DC1CB32</v>
      </c>
      <c r="AC2085" s="399" t="str">
        <f t="shared" si="426"/>
        <v>DC1CB32-DC</v>
      </c>
      <c r="AD2085" t="str">
        <f>Y2085&amp;"-"&amp;VLOOKUP(AC2085,'LICH THI'!C:AA,9,0)</f>
        <v>64DCDB3056-42469</v>
      </c>
      <c r="AE2085">
        <f t="shared" si="427"/>
        <v>1</v>
      </c>
    </row>
    <row r="2086" spans="1:31" x14ac:dyDescent="0.25">
      <c r="A2086" s="436" t="str">
        <f t="shared" si="417"/>
        <v>DC1CB32-DC-78</v>
      </c>
      <c r="B2086" s="436">
        <f>COUNTIF(AC$4:AC2086,AC2086)</f>
        <v>78</v>
      </c>
      <c r="C2086" s="436" t="str">
        <f t="shared" si="418"/>
        <v>DC1CB32-DC</v>
      </c>
      <c r="D2086" s="436">
        <f>VLOOKUP(C2086,'LICH THI'!C:AA,12,0)</f>
        <v>172</v>
      </c>
      <c r="E2086" s="436">
        <f>VLOOKUP(C2086,'LICH THI'!C:AA,13,0)</f>
        <v>45</v>
      </c>
      <c r="F2086" s="436">
        <f t="shared" si="428"/>
        <v>45</v>
      </c>
      <c r="G2086" s="436">
        <f>VLOOKUP(C2086,'LICH THI'!C:AA,14,0)</f>
        <v>4</v>
      </c>
      <c r="H2086" s="436">
        <f t="shared" si="419"/>
        <v>2</v>
      </c>
      <c r="I2086" s="436" t="str">
        <f t="shared" si="420"/>
        <v>Vũ Thị Lan</v>
      </c>
      <c r="J2086" s="436"/>
      <c r="K2086" s="436">
        <f t="shared" si="421"/>
        <v>3</v>
      </c>
      <c r="L2086" s="436" t="str">
        <f t="shared" si="422"/>
        <v>DC1CB32-DC-3</v>
      </c>
      <c r="M2086" s="436">
        <f t="shared" si="423"/>
        <v>32</v>
      </c>
      <c r="N2086" s="437">
        <f t="shared" si="429"/>
        <v>102</v>
      </c>
      <c r="O2086" s="437"/>
      <c r="P2086" s="430" t="str">
        <f t="shared" si="424"/>
        <v/>
      </c>
      <c r="U2086" s="177">
        <v>47</v>
      </c>
      <c r="V2086" s="177" t="s">
        <v>3308</v>
      </c>
      <c r="W2086" s="177" t="s">
        <v>2615</v>
      </c>
      <c r="X2086" s="177" t="s">
        <v>2960</v>
      </c>
      <c r="Y2086" s="177" t="s">
        <v>4719</v>
      </c>
      <c r="Z2086" s="177" t="s">
        <v>4140</v>
      </c>
      <c r="AA2086" s="525" t="s">
        <v>3340</v>
      </c>
      <c r="AB2086" s="399" t="str">
        <f t="shared" si="425"/>
        <v>DC1CB32</v>
      </c>
      <c r="AC2086" s="399" t="str">
        <f t="shared" si="426"/>
        <v>DC1CB32-DC</v>
      </c>
      <c r="AD2086" t="str">
        <f>Y2086&amp;"-"&amp;VLOOKUP(AC2086,'LICH THI'!C:AA,9,0)</f>
        <v>64DCDT3003-42469</v>
      </c>
      <c r="AE2086">
        <f t="shared" si="427"/>
        <v>1</v>
      </c>
    </row>
    <row r="2087" spans="1:31" x14ac:dyDescent="0.25">
      <c r="A2087" s="436" t="str">
        <f t="shared" si="417"/>
        <v>DC1CB32-DC-79</v>
      </c>
      <c r="B2087" s="436">
        <f>COUNTIF(AC$4:AC2087,AC2087)</f>
        <v>79</v>
      </c>
      <c r="C2087" s="436" t="str">
        <f t="shared" si="418"/>
        <v>DC1CB32-DC</v>
      </c>
      <c r="D2087" s="436">
        <f>VLOOKUP(C2087,'LICH THI'!C:AA,12,0)</f>
        <v>172</v>
      </c>
      <c r="E2087" s="436">
        <f>VLOOKUP(C2087,'LICH THI'!C:AA,13,0)</f>
        <v>45</v>
      </c>
      <c r="F2087" s="436">
        <f t="shared" si="428"/>
        <v>45</v>
      </c>
      <c r="G2087" s="436">
        <f>VLOOKUP(C2087,'LICH THI'!C:AA,14,0)</f>
        <v>4</v>
      </c>
      <c r="H2087" s="436">
        <f t="shared" si="419"/>
        <v>2</v>
      </c>
      <c r="I2087" s="436" t="str">
        <f t="shared" si="420"/>
        <v>Lê Thị Ngọc Lê</v>
      </c>
      <c r="J2087" s="436"/>
      <c r="K2087" s="436">
        <f t="shared" si="421"/>
        <v>3</v>
      </c>
      <c r="L2087" s="436" t="str">
        <f t="shared" si="422"/>
        <v>DC1CB32-DC-3</v>
      </c>
      <c r="M2087" s="436">
        <f t="shared" si="423"/>
        <v>32</v>
      </c>
      <c r="N2087" s="437">
        <f t="shared" si="429"/>
        <v>103</v>
      </c>
      <c r="O2087" s="437"/>
      <c r="P2087" s="430" t="str">
        <f t="shared" si="424"/>
        <v/>
      </c>
      <c r="U2087" s="177">
        <v>83</v>
      </c>
      <c r="V2087" s="177" t="s">
        <v>3378</v>
      </c>
      <c r="W2087" s="177" t="s">
        <v>4766</v>
      </c>
      <c r="X2087" s="177" t="s">
        <v>4767</v>
      </c>
      <c r="Y2087" s="177" t="s">
        <v>4768</v>
      </c>
      <c r="Z2087" s="177" t="s">
        <v>4140</v>
      </c>
      <c r="AA2087" s="525" t="s">
        <v>3390</v>
      </c>
      <c r="AB2087" s="399" t="str">
        <f t="shared" si="425"/>
        <v>DC1CB32</v>
      </c>
      <c r="AC2087" s="399" t="str">
        <f t="shared" si="426"/>
        <v>DC1CB32-DC</v>
      </c>
      <c r="AD2087" t="str">
        <f>Y2087&amp;"-"&amp;VLOOKUP(AC2087,'LICH THI'!C:AA,9,0)</f>
        <v>64DCKT3223-42469</v>
      </c>
      <c r="AE2087">
        <f t="shared" si="427"/>
        <v>1</v>
      </c>
    </row>
    <row r="2088" spans="1:31" x14ac:dyDescent="0.25">
      <c r="A2088" s="436" t="str">
        <f t="shared" si="417"/>
        <v>DC1CB32-DC-80</v>
      </c>
      <c r="B2088" s="436">
        <f>COUNTIF(AC$4:AC2088,AC2088)</f>
        <v>80</v>
      </c>
      <c r="C2088" s="436" t="str">
        <f t="shared" si="418"/>
        <v>DC1CB32-DC</v>
      </c>
      <c r="D2088" s="436">
        <f>VLOOKUP(C2088,'LICH THI'!C:AA,12,0)</f>
        <v>172</v>
      </c>
      <c r="E2088" s="436">
        <f>VLOOKUP(C2088,'LICH THI'!C:AA,13,0)</f>
        <v>45</v>
      </c>
      <c r="F2088" s="436">
        <f t="shared" si="428"/>
        <v>45</v>
      </c>
      <c r="G2088" s="436">
        <f>VLOOKUP(C2088,'LICH THI'!C:AA,14,0)</f>
        <v>4</v>
      </c>
      <c r="H2088" s="436">
        <f t="shared" si="419"/>
        <v>2</v>
      </c>
      <c r="I2088" s="436" t="str">
        <f t="shared" si="420"/>
        <v>Bùi Thị Liên</v>
      </c>
      <c r="J2088" s="436"/>
      <c r="K2088" s="436">
        <f t="shared" si="421"/>
        <v>3</v>
      </c>
      <c r="L2088" s="436" t="str">
        <f t="shared" si="422"/>
        <v>DC1CB32-DC-3</v>
      </c>
      <c r="M2088" s="436">
        <f t="shared" si="423"/>
        <v>32</v>
      </c>
      <c r="N2088" s="437">
        <f t="shared" si="429"/>
        <v>104</v>
      </c>
      <c r="O2088" s="437"/>
      <c r="P2088" s="430" t="str">
        <f t="shared" si="424"/>
        <v/>
      </c>
      <c r="U2088" s="177">
        <v>70</v>
      </c>
      <c r="V2088" s="177" t="s">
        <v>3358</v>
      </c>
      <c r="W2088" s="177" t="s">
        <v>2630</v>
      </c>
      <c r="X2088" s="177" t="s">
        <v>2666</v>
      </c>
      <c r="Y2088" s="177" t="s">
        <v>3361</v>
      </c>
      <c r="Z2088" s="177" t="s">
        <v>4140</v>
      </c>
      <c r="AA2088" s="525" t="s">
        <v>3362</v>
      </c>
      <c r="AB2088" s="399" t="str">
        <f t="shared" si="425"/>
        <v>DC1CB32</v>
      </c>
      <c r="AC2088" s="399" t="str">
        <f t="shared" si="426"/>
        <v>DC1CB32-DC</v>
      </c>
      <c r="AD2088" t="str">
        <f>Y2088&amp;"-"&amp;VLOOKUP(AC2088,'LICH THI'!C:AA,9,0)</f>
        <v>64DCKT3054-42469</v>
      </c>
      <c r="AE2088">
        <f t="shared" si="427"/>
        <v>1</v>
      </c>
    </row>
    <row r="2089" spans="1:31" x14ac:dyDescent="0.25">
      <c r="A2089" s="436" t="str">
        <f t="shared" si="417"/>
        <v>DC1CB32-DC-81</v>
      </c>
      <c r="B2089" s="436">
        <f>COUNTIF(AC$4:AC2089,AC2089)</f>
        <v>81</v>
      </c>
      <c r="C2089" s="436" t="str">
        <f t="shared" si="418"/>
        <v>DC1CB32-DC</v>
      </c>
      <c r="D2089" s="436">
        <f>VLOOKUP(C2089,'LICH THI'!C:AA,12,0)</f>
        <v>172</v>
      </c>
      <c r="E2089" s="436">
        <f>VLOOKUP(C2089,'LICH THI'!C:AA,13,0)</f>
        <v>45</v>
      </c>
      <c r="F2089" s="436">
        <f t="shared" si="428"/>
        <v>45</v>
      </c>
      <c r="G2089" s="436">
        <f>VLOOKUP(C2089,'LICH THI'!C:AA,14,0)</f>
        <v>4</v>
      </c>
      <c r="H2089" s="436">
        <f t="shared" si="419"/>
        <v>2</v>
      </c>
      <c r="I2089" s="436" t="str">
        <f t="shared" si="420"/>
        <v>Đoàn Thị Kim Liên</v>
      </c>
      <c r="J2089" s="436"/>
      <c r="K2089" s="436">
        <f t="shared" si="421"/>
        <v>3</v>
      </c>
      <c r="L2089" s="436" t="str">
        <f t="shared" si="422"/>
        <v>DC1CB32-DC-3</v>
      </c>
      <c r="M2089" s="436">
        <f t="shared" si="423"/>
        <v>32</v>
      </c>
      <c r="N2089" s="437">
        <f t="shared" si="429"/>
        <v>105</v>
      </c>
      <c r="O2089" s="437"/>
      <c r="P2089" s="430" t="str">
        <f t="shared" si="424"/>
        <v/>
      </c>
      <c r="U2089" s="177">
        <v>161</v>
      </c>
      <c r="V2089" s="177" t="s">
        <v>3517</v>
      </c>
      <c r="W2089" s="177" t="s">
        <v>4888</v>
      </c>
      <c r="X2089" s="177" t="s">
        <v>2666</v>
      </c>
      <c r="Y2089" s="177" t="s">
        <v>4889</v>
      </c>
      <c r="Z2089" s="177" t="s">
        <v>4140</v>
      </c>
      <c r="AA2089" s="525" t="s">
        <v>4890</v>
      </c>
      <c r="AB2089" s="399" t="str">
        <f t="shared" si="425"/>
        <v>DC1CB32</v>
      </c>
      <c r="AC2089" s="399" t="str">
        <f t="shared" si="426"/>
        <v>DC1CB32-DC</v>
      </c>
      <c r="AD2089" t="str">
        <f>Y2089&amp;"-"&amp;VLOOKUP(AC2089,'LICH THI'!C:AA,9,0)</f>
        <v>65DCKX23885-42469</v>
      </c>
      <c r="AE2089">
        <f t="shared" si="427"/>
        <v>1</v>
      </c>
    </row>
    <row r="2090" spans="1:31" x14ac:dyDescent="0.25">
      <c r="A2090" s="436" t="str">
        <f t="shared" si="417"/>
        <v>DC1CB32-DC-82</v>
      </c>
      <c r="B2090" s="436">
        <f>COUNTIF(AC$4:AC2090,AC2090)</f>
        <v>82</v>
      </c>
      <c r="C2090" s="436" t="str">
        <f t="shared" si="418"/>
        <v>DC1CB32-DC</v>
      </c>
      <c r="D2090" s="436">
        <f>VLOOKUP(C2090,'LICH THI'!C:AA,12,0)</f>
        <v>172</v>
      </c>
      <c r="E2090" s="436">
        <f>VLOOKUP(C2090,'LICH THI'!C:AA,13,0)</f>
        <v>45</v>
      </c>
      <c r="F2090" s="436">
        <f t="shared" si="428"/>
        <v>45</v>
      </c>
      <c r="G2090" s="436">
        <f>VLOOKUP(C2090,'LICH THI'!C:AA,14,0)</f>
        <v>4</v>
      </c>
      <c r="H2090" s="436">
        <f t="shared" si="419"/>
        <v>2</v>
      </c>
      <c r="I2090" s="436" t="str">
        <f t="shared" si="420"/>
        <v>Nguyễn Thị Linh</v>
      </c>
      <c r="J2090" s="436"/>
      <c r="K2090" s="436">
        <f t="shared" si="421"/>
        <v>3</v>
      </c>
      <c r="L2090" s="436" t="str">
        <f t="shared" si="422"/>
        <v>DC1CB32-DC-3</v>
      </c>
      <c r="M2090" s="436">
        <f t="shared" si="423"/>
        <v>32</v>
      </c>
      <c r="N2090" s="437">
        <f t="shared" si="429"/>
        <v>106</v>
      </c>
      <c r="O2090" s="437"/>
      <c r="P2090" s="430" t="str">
        <f t="shared" si="424"/>
        <v/>
      </c>
      <c r="U2090" s="177">
        <v>162</v>
      </c>
      <c r="V2090" s="177" t="s">
        <v>3517</v>
      </c>
      <c r="W2090" s="177" t="s">
        <v>2619</v>
      </c>
      <c r="X2090" s="177" t="s">
        <v>2670</v>
      </c>
      <c r="Y2090" s="177" t="s">
        <v>4891</v>
      </c>
      <c r="Z2090" s="177" t="s">
        <v>4140</v>
      </c>
      <c r="AA2090" s="525" t="s">
        <v>4051</v>
      </c>
      <c r="AB2090" s="399" t="str">
        <f t="shared" si="425"/>
        <v>DC1CB32</v>
      </c>
      <c r="AC2090" s="399" t="str">
        <f t="shared" si="426"/>
        <v>DC1CB32-DC</v>
      </c>
      <c r="AD2090" t="str">
        <f>Y2090&amp;"-"&amp;VLOOKUP(AC2090,'LICH THI'!C:AA,9,0)</f>
        <v>65DCKX22145-42469</v>
      </c>
      <c r="AE2090">
        <f t="shared" si="427"/>
        <v>1</v>
      </c>
    </row>
    <row r="2091" spans="1:31" x14ac:dyDescent="0.25">
      <c r="A2091" s="436" t="str">
        <f t="shared" si="417"/>
        <v>DC1CB32-DC-83</v>
      </c>
      <c r="B2091" s="436">
        <f>COUNTIF(AC$4:AC2091,AC2091)</f>
        <v>83</v>
      </c>
      <c r="C2091" s="436" t="str">
        <f t="shared" si="418"/>
        <v>DC1CB32-DC</v>
      </c>
      <c r="D2091" s="436">
        <f>VLOOKUP(C2091,'LICH THI'!C:AA,12,0)</f>
        <v>172</v>
      </c>
      <c r="E2091" s="436">
        <f>VLOOKUP(C2091,'LICH THI'!C:AA,13,0)</f>
        <v>45</v>
      </c>
      <c r="F2091" s="436">
        <f t="shared" si="428"/>
        <v>45</v>
      </c>
      <c r="G2091" s="436">
        <f>VLOOKUP(C2091,'LICH THI'!C:AA,14,0)</f>
        <v>4</v>
      </c>
      <c r="H2091" s="436">
        <f t="shared" si="419"/>
        <v>2</v>
      </c>
      <c r="I2091" s="436" t="str">
        <f t="shared" si="420"/>
        <v>Trần Ngọc Linh</v>
      </c>
      <c r="J2091" s="436"/>
      <c r="K2091" s="436">
        <f t="shared" si="421"/>
        <v>3</v>
      </c>
      <c r="L2091" s="436" t="str">
        <f t="shared" si="422"/>
        <v>DC1CB32-DC-3</v>
      </c>
      <c r="M2091" s="436">
        <f t="shared" si="423"/>
        <v>32</v>
      </c>
      <c r="N2091" s="437">
        <f t="shared" si="429"/>
        <v>107</v>
      </c>
      <c r="O2091" s="437"/>
      <c r="P2091" s="430" t="str">
        <f t="shared" si="424"/>
        <v/>
      </c>
      <c r="U2091" s="177">
        <v>28</v>
      </c>
      <c r="V2091" s="177" t="s">
        <v>2897</v>
      </c>
      <c r="W2091" s="177" t="s">
        <v>3957</v>
      </c>
      <c r="X2091" s="177" t="s">
        <v>2670</v>
      </c>
      <c r="Y2091" s="177" t="s">
        <v>4697</v>
      </c>
      <c r="Z2091" s="177" t="s">
        <v>4140</v>
      </c>
      <c r="AA2091" s="525" t="s">
        <v>4698</v>
      </c>
      <c r="AB2091" s="399" t="str">
        <f t="shared" si="425"/>
        <v>DC1CB32</v>
      </c>
      <c r="AC2091" s="399" t="str">
        <f t="shared" si="426"/>
        <v>DC1CB32-DC</v>
      </c>
      <c r="AD2091" t="str">
        <f>Y2091&amp;"-"&amp;VLOOKUP(AC2091,'LICH THI'!C:AA,9,0)</f>
        <v>64DCDB3008-42469</v>
      </c>
      <c r="AE2091">
        <f t="shared" si="427"/>
        <v>1</v>
      </c>
    </row>
    <row r="2092" spans="1:31" x14ac:dyDescent="0.25">
      <c r="A2092" s="436" t="str">
        <f t="shared" si="417"/>
        <v>DC1CB32-DC-84</v>
      </c>
      <c r="B2092" s="436">
        <f>COUNTIF(AC$4:AC2092,AC2092)</f>
        <v>84</v>
      </c>
      <c r="C2092" s="436" t="str">
        <f t="shared" si="418"/>
        <v>DC1CB32-DC</v>
      </c>
      <c r="D2092" s="436">
        <f>VLOOKUP(C2092,'LICH THI'!C:AA,12,0)</f>
        <v>172</v>
      </c>
      <c r="E2092" s="436">
        <f>VLOOKUP(C2092,'LICH THI'!C:AA,13,0)</f>
        <v>45</v>
      </c>
      <c r="F2092" s="436">
        <f t="shared" si="428"/>
        <v>45</v>
      </c>
      <c r="G2092" s="436">
        <f>VLOOKUP(C2092,'LICH THI'!C:AA,14,0)</f>
        <v>4</v>
      </c>
      <c r="H2092" s="436">
        <f t="shared" si="419"/>
        <v>2</v>
      </c>
      <c r="I2092" s="436" t="str">
        <f t="shared" si="420"/>
        <v>Lê Văn Long</v>
      </c>
      <c r="J2092" s="436"/>
      <c r="K2092" s="436">
        <f t="shared" si="421"/>
        <v>3</v>
      </c>
      <c r="L2092" s="436" t="str">
        <f t="shared" si="422"/>
        <v>DC1CB32-DC-3</v>
      </c>
      <c r="M2092" s="436">
        <f t="shared" si="423"/>
        <v>32</v>
      </c>
      <c r="N2092" s="437">
        <f t="shared" si="429"/>
        <v>108</v>
      </c>
      <c r="O2092" s="437"/>
      <c r="P2092" s="430" t="str">
        <f t="shared" si="424"/>
        <v/>
      </c>
      <c r="U2092" s="177">
        <v>14</v>
      </c>
      <c r="V2092" s="177" t="s">
        <v>2851</v>
      </c>
      <c r="W2092" s="177" t="s">
        <v>2604</v>
      </c>
      <c r="X2092" s="177" t="s">
        <v>2765</v>
      </c>
      <c r="Y2092" s="177" t="s">
        <v>3712</v>
      </c>
      <c r="Z2092" s="177" t="s">
        <v>4140</v>
      </c>
      <c r="AA2092" s="525" t="s">
        <v>2729</v>
      </c>
      <c r="AB2092" s="399" t="str">
        <f t="shared" si="425"/>
        <v>DC1CB32</v>
      </c>
      <c r="AC2092" s="399" t="str">
        <f t="shared" si="426"/>
        <v>DC1CB32-DC</v>
      </c>
      <c r="AD2092" t="str">
        <f>Y2092&amp;"-"&amp;VLOOKUP(AC2092,'LICH THI'!C:AA,9,0)</f>
        <v>64DCCD3214-42469</v>
      </c>
      <c r="AE2092">
        <f t="shared" si="427"/>
        <v>1</v>
      </c>
    </row>
    <row r="2093" spans="1:31" x14ac:dyDescent="0.25">
      <c r="A2093" s="436" t="str">
        <f t="shared" si="417"/>
        <v>DC1CB32-DC-85</v>
      </c>
      <c r="B2093" s="436">
        <f>COUNTIF(AC$4:AC2093,AC2093)</f>
        <v>85</v>
      </c>
      <c r="C2093" s="436" t="str">
        <f t="shared" si="418"/>
        <v>DC1CB32-DC</v>
      </c>
      <c r="D2093" s="436">
        <f>VLOOKUP(C2093,'LICH THI'!C:AA,12,0)</f>
        <v>172</v>
      </c>
      <c r="E2093" s="436">
        <f>VLOOKUP(C2093,'LICH THI'!C:AA,13,0)</f>
        <v>45</v>
      </c>
      <c r="F2093" s="436">
        <f t="shared" si="428"/>
        <v>45</v>
      </c>
      <c r="G2093" s="436">
        <f>VLOOKUP(C2093,'LICH THI'!C:AA,14,0)</f>
        <v>4</v>
      </c>
      <c r="H2093" s="436">
        <f t="shared" si="419"/>
        <v>2</v>
      </c>
      <c r="I2093" s="436" t="str">
        <f t="shared" si="420"/>
        <v>Nguyễn Đình Lực</v>
      </c>
      <c r="J2093" s="436"/>
      <c r="K2093" s="436">
        <f t="shared" si="421"/>
        <v>3</v>
      </c>
      <c r="L2093" s="436" t="str">
        <f t="shared" si="422"/>
        <v>DC1CB32-DC-3</v>
      </c>
      <c r="M2093" s="436">
        <f t="shared" si="423"/>
        <v>32</v>
      </c>
      <c r="N2093" s="437">
        <f t="shared" si="429"/>
        <v>109</v>
      </c>
      <c r="O2093" s="437"/>
      <c r="P2093" s="430" t="str">
        <f t="shared" si="424"/>
        <v/>
      </c>
      <c r="U2093" s="177">
        <v>48</v>
      </c>
      <c r="V2093" s="177" t="s">
        <v>3308</v>
      </c>
      <c r="W2093" s="177" t="s">
        <v>2780</v>
      </c>
      <c r="X2093" s="177" t="s">
        <v>4253</v>
      </c>
      <c r="Y2093" s="177" t="s">
        <v>4720</v>
      </c>
      <c r="Z2093" s="177" t="s">
        <v>4140</v>
      </c>
      <c r="AA2093" s="525" t="s">
        <v>4721</v>
      </c>
      <c r="AB2093" s="399" t="str">
        <f t="shared" si="425"/>
        <v>DC1CB32</v>
      </c>
      <c r="AC2093" s="399" t="str">
        <f t="shared" si="426"/>
        <v>DC1CB32-DC</v>
      </c>
      <c r="AD2093" t="str">
        <f>Y2093&amp;"-"&amp;VLOOKUP(AC2093,'LICH THI'!C:AA,9,0)</f>
        <v>64DCDT3047-42469</v>
      </c>
      <c r="AE2093">
        <f t="shared" si="427"/>
        <v>1</v>
      </c>
    </row>
    <row r="2094" spans="1:31" x14ac:dyDescent="0.25">
      <c r="A2094" s="436" t="str">
        <f t="shared" si="417"/>
        <v>DC1CB32-DC-86</v>
      </c>
      <c r="B2094" s="436">
        <f>COUNTIF(AC$4:AC2094,AC2094)</f>
        <v>86</v>
      </c>
      <c r="C2094" s="436" t="str">
        <f t="shared" si="418"/>
        <v>DC1CB32-DC</v>
      </c>
      <c r="D2094" s="436">
        <f>VLOOKUP(C2094,'LICH THI'!C:AA,12,0)</f>
        <v>172</v>
      </c>
      <c r="E2094" s="436">
        <f>VLOOKUP(C2094,'LICH THI'!C:AA,13,0)</f>
        <v>45</v>
      </c>
      <c r="F2094" s="436">
        <f t="shared" si="428"/>
        <v>45</v>
      </c>
      <c r="G2094" s="436">
        <f>VLOOKUP(C2094,'LICH THI'!C:AA,14,0)</f>
        <v>4</v>
      </c>
      <c r="H2094" s="436">
        <f t="shared" si="419"/>
        <v>2</v>
      </c>
      <c r="I2094" s="436" t="str">
        <f t="shared" si="420"/>
        <v>Đặng Sỹ Lưu</v>
      </c>
      <c r="J2094" s="436"/>
      <c r="K2094" s="436">
        <f t="shared" si="421"/>
        <v>3</v>
      </c>
      <c r="L2094" s="436" t="str">
        <f t="shared" si="422"/>
        <v>DC1CB32-DC-3</v>
      </c>
      <c r="M2094" s="436">
        <f t="shared" si="423"/>
        <v>32</v>
      </c>
      <c r="N2094" s="437">
        <f t="shared" si="429"/>
        <v>110</v>
      </c>
      <c r="O2094" s="437"/>
      <c r="P2094" s="430" t="str">
        <f t="shared" si="424"/>
        <v/>
      </c>
      <c r="U2094" s="177">
        <v>40</v>
      </c>
      <c r="V2094" s="177" t="s">
        <v>2935</v>
      </c>
      <c r="W2094" s="177" t="s">
        <v>4711</v>
      </c>
      <c r="X2094" s="177" t="s">
        <v>4591</v>
      </c>
      <c r="Y2094" s="177" t="s">
        <v>4712</v>
      </c>
      <c r="Z2094" s="177" t="s">
        <v>4140</v>
      </c>
      <c r="AA2094" s="525" t="s">
        <v>3206</v>
      </c>
      <c r="AB2094" s="399" t="str">
        <f t="shared" si="425"/>
        <v>DC1CB32</v>
      </c>
      <c r="AC2094" s="399" t="str">
        <f t="shared" si="426"/>
        <v>DC1CB32-DC</v>
      </c>
      <c r="AD2094" t="str">
        <f>Y2094&amp;"-"&amp;VLOOKUP(AC2094,'LICH THI'!C:AA,9,0)</f>
        <v>64DCDB3134-42469</v>
      </c>
      <c r="AE2094">
        <f t="shared" si="427"/>
        <v>1</v>
      </c>
    </row>
    <row r="2095" spans="1:31" x14ac:dyDescent="0.25">
      <c r="A2095" s="436" t="str">
        <f t="shared" si="417"/>
        <v>DC1CB32-DC-87</v>
      </c>
      <c r="B2095" s="436">
        <f>COUNTIF(AC$4:AC2095,AC2095)</f>
        <v>87</v>
      </c>
      <c r="C2095" s="436" t="str">
        <f t="shared" si="418"/>
        <v>DC1CB32-DC</v>
      </c>
      <c r="D2095" s="436">
        <f>VLOOKUP(C2095,'LICH THI'!C:AA,12,0)</f>
        <v>172</v>
      </c>
      <c r="E2095" s="436">
        <f>VLOOKUP(C2095,'LICH THI'!C:AA,13,0)</f>
        <v>45</v>
      </c>
      <c r="F2095" s="436">
        <f t="shared" si="428"/>
        <v>45</v>
      </c>
      <c r="G2095" s="436">
        <f>VLOOKUP(C2095,'LICH THI'!C:AA,14,0)</f>
        <v>4</v>
      </c>
      <c r="H2095" s="436">
        <f t="shared" si="419"/>
        <v>2</v>
      </c>
      <c r="I2095" s="436" t="str">
        <f t="shared" si="420"/>
        <v>Chu Thế Nhật Minh</v>
      </c>
      <c r="J2095" s="436"/>
      <c r="K2095" s="436">
        <f t="shared" si="421"/>
        <v>3</v>
      </c>
      <c r="L2095" s="436" t="str">
        <f t="shared" si="422"/>
        <v>DC1CB32-DC-3</v>
      </c>
      <c r="M2095" s="436">
        <f t="shared" si="423"/>
        <v>32</v>
      </c>
      <c r="N2095" s="437">
        <f t="shared" si="429"/>
        <v>111</v>
      </c>
      <c r="O2095" s="437"/>
      <c r="P2095" s="430" t="str">
        <f t="shared" si="424"/>
        <v/>
      </c>
      <c r="U2095" s="177">
        <v>113</v>
      </c>
      <c r="V2095" s="177" t="s">
        <v>3014</v>
      </c>
      <c r="W2095" s="177" t="s">
        <v>4816</v>
      </c>
      <c r="X2095" s="177" t="s">
        <v>2713</v>
      </c>
      <c r="Y2095" s="177" t="s">
        <v>4817</v>
      </c>
      <c r="Z2095" s="177" t="s">
        <v>4140</v>
      </c>
      <c r="AA2095" s="525" t="s">
        <v>4818</v>
      </c>
      <c r="AB2095" s="399" t="str">
        <f t="shared" si="425"/>
        <v>DC1CB32</v>
      </c>
      <c r="AC2095" s="399" t="str">
        <f t="shared" si="426"/>
        <v>DC1CB32-DC</v>
      </c>
      <c r="AD2095" t="str">
        <f>Y2095&amp;"-"&amp;VLOOKUP(AC2095,'LICH THI'!C:AA,9,0)</f>
        <v>64DCMX3080-42469</v>
      </c>
      <c r="AE2095">
        <f t="shared" si="427"/>
        <v>1</v>
      </c>
    </row>
    <row r="2096" spans="1:31" x14ac:dyDescent="0.25">
      <c r="A2096" s="436" t="str">
        <f t="shared" si="417"/>
        <v>DC1CB32-DC-88</v>
      </c>
      <c r="B2096" s="436">
        <f>COUNTIF(AC$4:AC2096,AC2096)</f>
        <v>88</v>
      </c>
      <c r="C2096" s="436" t="str">
        <f t="shared" si="418"/>
        <v>DC1CB32-DC</v>
      </c>
      <c r="D2096" s="436">
        <f>VLOOKUP(C2096,'LICH THI'!C:AA,12,0)</f>
        <v>172</v>
      </c>
      <c r="E2096" s="436">
        <f>VLOOKUP(C2096,'LICH THI'!C:AA,13,0)</f>
        <v>45</v>
      </c>
      <c r="F2096" s="436">
        <f t="shared" si="428"/>
        <v>45</v>
      </c>
      <c r="G2096" s="436">
        <f>VLOOKUP(C2096,'LICH THI'!C:AA,14,0)</f>
        <v>4</v>
      </c>
      <c r="H2096" s="436">
        <f t="shared" si="419"/>
        <v>2</v>
      </c>
      <c r="I2096" s="436" t="str">
        <f t="shared" si="420"/>
        <v>Đinh Phạm Ngọc Minh</v>
      </c>
      <c r="J2096" s="436"/>
      <c r="K2096" s="436">
        <f t="shared" si="421"/>
        <v>3</v>
      </c>
      <c r="L2096" s="436" t="str">
        <f t="shared" si="422"/>
        <v>DC1CB32-DC-3</v>
      </c>
      <c r="M2096" s="436">
        <f t="shared" si="423"/>
        <v>32</v>
      </c>
      <c r="N2096" s="437">
        <f t="shared" si="429"/>
        <v>112</v>
      </c>
      <c r="O2096" s="437"/>
      <c r="P2096" s="430" t="str">
        <f t="shared" si="424"/>
        <v/>
      </c>
      <c r="U2096" s="177">
        <v>145</v>
      </c>
      <c r="V2096" s="177" t="s">
        <v>3415</v>
      </c>
      <c r="W2096" s="177" t="s">
        <v>4858</v>
      </c>
      <c r="X2096" s="177" t="s">
        <v>2713</v>
      </c>
      <c r="Y2096" s="177" t="s">
        <v>4859</v>
      </c>
      <c r="Z2096" s="177" t="s">
        <v>4140</v>
      </c>
      <c r="AA2096" s="525" t="s">
        <v>3985</v>
      </c>
      <c r="AB2096" s="399" t="str">
        <f t="shared" si="425"/>
        <v>DC1CB32</v>
      </c>
      <c r="AC2096" s="399" t="str">
        <f t="shared" si="426"/>
        <v>DC1CB32-DC</v>
      </c>
      <c r="AD2096" t="str">
        <f>Y2096&amp;"-"&amp;VLOOKUP(AC2096,'LICH THI'!C:AA,9,0)</f>
        <v>64DCTH3123-42469</v>
      </c>
      <c r="AE2096">
        <f t="shared" si="427"/>
        <v>1</v>
      </c>
    </row>
    <row r="2097" spans="1:31" x14ac:dyDescent="0.25">
      <c r="A2097" s="436" t="str">
        <f t="shared" si="417"/>
        <v>DC1CB32-DC-89</v>
      </c>
      <c r="B2097" s="436">
        <f>COUNTIF(AC$4:AC2097,AC2097)</f>
        <v>89</v>
      </c>
      <c r="C2097" s="436" t="str">
        <f t="shared" si="418"/>
        <v>DC1CB32-DC</v>
      </c>
      <c r="D2097" s="436">
        <f>VLOOKUP(C2097,'LICH THI'!C:AA,12,0)</f>
        <v>172</v>
      </c>
      <c r="E2097" s="436">
        <f>VLOOKUP(C2097,'LICH THI'!C:AA,13,0)</f>
        <v>45</v>
      </c>
      <c r="F2097" s="436">
        <f t="shared" si="428"/>
        <v>45</v>
      </c>
      <c r="G2097" s="436">
        <f>VLOOKUP(C2097,'LICH THI'!C:AA,14,0)</f>
        <v>4</v>
      </c>
      <c r="H2097" s="436">
        <f t="shared" si="419"/>
        <v>2</v>
      </c>
      <c r="I2097" s="436" t="str">
        <f t="shared" si="420"/>
        <v>Nguyễn Công Tuấn Minh</v>
      </c>
      <c r="J2097" s="436"/>
      <c r="K2097" s="436">
        <f t="shared" si="421"/>
        <v>3</v>
      </c>
      <c r="L2097" s="436" t="str">
        <f t="shared" si="422"/>
        <v>DC1CB32-DC-3</v>
      </c>
      <c r="M2097" s="436">
        <f t="shared" si="423"/>
        <v>32</v>
      </c>
      <c r="N2097" s="437">
        <f t="shared" si="429"/>
        <v>113</v>
      </c>
      <c r="O2097" s="437"/>
      <c r="P2097" s="430" t="str">
        <f t="shared" si="424"/>
        <v/>
      </c>
      <c r="U2097" s="177">
        <v>49</v>
      </c>
      <c r="V2097" s="177" t="s">
        <v>3308</v>
      </c>
      <c r="W2097" s="177" t="s">
        <v>3768</v>
      </c>
      <c r="X2097" s="177" t="s">
        <v>2713</v>
      </c>
      <c r="Y2097" s="177" t="s">
        <v>3769</v>
      </c>
      <c r="Z2097" s="177" t="s">
        <v>4140</v>
      </c>
      <c r="AA2097" s="525" t="s">
        <v>3770</v>
      </c>
      <c r="AB2097" s="399" t="str">
        <f t="shared" si="425"/>
        <v>DC1CB32</v>
      </c>
      <c r="AC2097" s="399" t="str">
        <f t="shared" si="426"/>
        <v>DC1CB32-DC</v>
      </c>
      <c r="AD2097" t="str">
        <f>Y2097&amp;"-"&amp;VLOOKUP(AC2097,'LICH THI'!C:AA,9,0)</f>
        <v>64DCDT3021-42469</v>
      </c>
      <c r="AE2097">
        <f t="shared" si="427"/>
        <v>1</v>
      </c>
    </row>
    <row r="2098" spans="1:31" x14ac:dyDescent="0.25">
      <c r="A2098" s="436" t="str">
        <f t="shared" si="417"/>
        <v>DC1CB32-DC-90</v>
      </c>
      <c r="B2098" s="436">
        <f>COUNTIF(AC$4:AC2098,AC2098)</f>
        <v>90</v>
      </c>
      <c r="C2098" s="436" t="str">
        <f t="shared" si="418"/>
        <v>DC1CB32-DC</v>
      </c>
      <c r="D2098" s="436">
        <f>VLOOKUP(C2098,'LICH THI'!C:AA,12,0)</f>
        <v>172</v>
      </c>
      <c r="E2098" s="436">
        <f>VLOOKUP(C2098,'LICH THI'!C:AA,13,0)</f>
        <v>45</v>
      </c>
      <c r="F2098" s="436">
        <f t="shared" si="428"/>
        <v>45</v>
      </c>
      <c r="G2098" s="436">
        <f>VLOOKUP(C2098,'LICH THI'!C:AA,14,0)</f>
        <v>4</v>
      </c>
      <c r="H2098" s="436">
        <f t="shared" si="419"/>
        <v>2</v>
      </c>
      <c r="I2098" s="436" t="str">
        <f t="shared" si="420"/>
        <v>Trần Quang Minh</v>
      </c>
      <c r="J2098" s="436"/>
      <c r="K2098" s="436">
        <f t="shared" si="421"/>
        <v>3</v>
      </c>
      <c r="L2098" s="436" t="str">
        <f t="shared" si="422"/>
        <v>DC1CB32-DC-3</v>
      </c>
      <c r="M2098" s="436">
        <f t="shared" si="423"/>
        <v>32</v>
      </c>
      <c r="N2098" s="437">
        <f t="shared" si="429"/>
        <v>114</v>
      </c>
      <c r="O2098" s="437"/>
      <c r="P2098" s="430" t="str">
        <f t="shared" si="424"/>
        <v/>
      </c>
      <c r="U2098" s="177">
        <v>55</v>
      </c>
      <c r="V2098" s="177" t="s">
        <v>3325</v>
      </c>
      <c r="W2098" s="177" t="s">
        <v>3336</v>
      </c>
      <c r="X2098" s="177" t="s">
        <v>2713</v>
      </c>
      <c r="Y2098" s="177" t="s">
        <v>3337</v>
      </c>
      <c r="Z2098" s="177" t="s">
        <v>4140</v>
      </c>
      <c r="AA2098" s="525" t="s">
        <v>3338</v>
      </c>
      <c r="AB2098" s="399" t="str">
        <f t="shared" si="425"/>
        <v>DC1CB32</v>
      </c>
      <c r="AC2098" s="399" t="str">
        <f t="shared" si="426"/>
        <v>DC1CB32-DC</v>
      </c>
      <c r="AD2098" t="str">
        <f>Y2098&amp;"-"&amp;VLOOKUP(AC2098,'LICH THI'!C:AA,9,0)</f>
        <v>64DCDT3085-42469</v>
      </c>
      <c r="AE2098">
        <f t="shared" si="427"/>
        <v>1</v>
      </c>
    </row>
    <row r="2099" spans="1:31" x14ac:dyDescent="0.25">
      <c r="A2099" s="436" t="str">
        <f t="shared" si="417"/>
        <v>DC1CB32-DC-91</v>
      </c>
      <c r="B2099" s="436">
        <f>COUNTIF(AC$4:AC2099,AC2099)</f>
        <v>91</v>
      </c>
      <c r="C2099" s="436" t="str">
        <f t="shared" si="418"/>
        <v>DC1CB32-DC</v>
      </c>
      <c r="D2099" s="436">
        <f>VLOOKUP(C2099,'LICH THI'!C:AA,12,0)</f>
        <v>172</v>
      </c>
      <c r="E2099" s="436">
        <f>VLOOKUP(C2099,'LICH THI'!C:AA,13,0)</f>
        <v>45</v>
      </c>
      <c r="F2099" s="436">
        <f t="shared" si="428"/>
        <v>45</v>
      </c>
      <c r="G2099" s="436">
        <f>VLOOKUP(C2099,'LICH THI'!C:AA,14,0)</f>
        <v>4</v>
      </c>
      <c r="H2099" s="436">
        <f t="shared" si="419"/>
        <v>3</v>
      </c>
      <c r="I2099" s="436" t="str">
        <f t="shared" si="420"/>
        <v>Hoàng Văn Nam</v>
      </c>
      <c r="J2099" s="436"/>
      <c r="K2099" s="436">
        <f t="shared" si="421"/>
        <v>4</v>
      </c>
      <c r="L2099" s="436" t="str">
        <f t="shared" si="422"/>
        <v>DC1CB32-DC-4</v>
      </c>
      <c r="M2099" s="436">
        <f t="shared" si="423"/>
        <v>32</v>
      </c>
      <c r="N2099" s="437">
        <f t="shared" si="429"/>
        <v>165</v>
      </c>
      <c r="O2099" s="437"/>
      <c r="P2099" s="430" t="str">
        <f t="shared" si="424"/>
        <v/>
      </c>
      <c r="U2099" s="177">
        <v>22</v>
      </c>
      <c r="V2099" s="177" t="s">
        <v>3731</v>
      </c>
      <c r="W2099" s="177" t="s">
        <v>2966</v>
      </c>
      <c r="X2099" s="177" t="s">
        <v>2773</v>
      </c>
      <c r="Y2099" s="177" t="s">
        <v>4692</v>
      </c>
      <c r="Z2099" s="177" t="s">
        <v>4140</v>
      </c>
      <c r="AA2099" s="525" t="s">
        <v>4693</v>
      </c>
      <c r="AB2099" s="399" t="str">
        <f t="shared" si="425"/>
        <v>DC1CB32</v>
      </c>
      <c r="AC2099" s="399" t="str">
        <f t="shared" si="426"/>
        <v>DC1CB32-DC</v>
      </c>
      <c r="AD2099" t="str">
        <f>Y2099&amp;"-"&amp;VLOOKUP(AC2099,'LICH THI'!C:AA,9,0)</f>
        <v>64DCCS3012-42469</v>
      </c>
      <c r="AE2099">
        <f t="shared" si="427"/>
        <v>1</v>
      </c>
    </row>
    <row r="2100" spans="1:31" x14ac:dyDescent="0.25">
      <c r="A2100" s="436" t="str">
        <f t="shared" si="417"/>
        <v>DC1CB32-DC-92</v>
      </c>
      <c r="B2100" s="436">
        <f>COUNTIF(AC$4:AC2100,AC2100)</f>
        <v>92</v>
      </c>
      <c r="C2100" s="436" t="str">
        <f t="shared" si="418"/>
        <v>DC1CB32-DC</v>
      </c>
      <c r="D2100" s="436">
        <f>VLOOKUP(C2100,'LICH THI'!C:AA,12,0)</f>
        <v>172</v>
      </c>
      <c r="E2100" s="436">
        <f>VLOOKUP(C2100,'LICH THI'!C:AA,13,0)</f>
        <v>45</v>
      </c>
      <c r="F2100" s="436">
        <f t="shared" si="428"/>
        <v>45</v>
      </c>
      <c r="G2100" s="436">
        <f>VLOOKUP(C2100,'LICH THI'!C:AA,14,0)</f>
        <v>4</v>
      </c>
      <c r="H2100" s="436">
        <f t="shared" si="419"/>
        <v>3</v>
      </c>
      <c r="I2100" s="436" t="str">
        <f t="shared" si="420"/>
        <v>Trịnh Văn Nam</v>
      </c>
      <c r="J2100" s="436"/>
      <c r="K2100" s="436">
        <f t="shared" si="421"/>
        <v>4</v>
      </c>
      <c r="L2100" s="436" t="str">
        <f t="shared" si="422"/>
        <v>DC1CB32-DC-4</v>
      </c>
      <c r="M2100" s="436">
        <f t="shared" si="423"/>
        <v>32</v>
      </c>
      <c r="N2100" s="437">
        <f t="shared" si="429"/>
        <v>166</v>
      </c>
      <c r="O2100" s="437"/>
      <c r="P2100" s="430" t="str">
        <f t="shared" si="424"/>
        <v/>
      </c>
      <c r="U2100" s="177">
        <v>108</v>
      </c>
      <c r="V2100" s="177" t="s">
        <v>2982</v>
      </c>
      <c r="W2100" s="177" t="s">
        <v>2972</v>
      </c>
      <c r="X2100" s="177" t="s">
        <v>2773</v>
      </c>
      <c r="Y2100" s="177" t="s">
        <v>4808</v>
      </c>
      <c r="Z2100" s="177" t="s">
        <v>4140</v>
      </c>
      <c r="AA2100" s="525" t="s">
        <v>4809</v>
      </c>
      <c r="AB2100" s="399" t="str">
        <f t="shared" si="425"/>
        <v>DC1CB32</v>
      </c>
      <c r="AC2100" s="399" t="str">
        <f t="shared" si="426"/>
        <v>DC1CB32-DC</v>
      </c>
      <c r="AD2100" t="str">
        <f>Y2100&amp;"-"&amp;VLOOKUP(AC2100,'LICH THI'!C:AA,9,0)</f>
        <v>64DCMX2008-42469</v>
      </c>
      <c r="AE2100">
        <f t="shared" si="427"/>
        <v>1</v>
      </c>
    </row>
    <row r="2101" spans="1:31" x14ac:dyDescent="0.25">
      <c r="A2101" s="436" t="str">
        <f t="shared" si="417"/>
        <v>DC1CB32-DC-93</v>
      </c>
      <c r="B2101" s="436">
        <f>COUNTIF(AC$4:AC2101,AC2101)</f>
        <v>93</v>
      </c>
      <c r="C2101" s="436" t="str">
        <f t="shared" si="418"/>
        <v>DC1CB32-DC</v>
      </c>
      <c r="D2101" s="436">
        <f>VLOOKUP(C2101,'LICH THI'!C:AA,12,0)</f>
        <v>172</v>
      </c>
      <c r="E2101" s="436">
        <f>VLOOKUP(C2101,'LICH THI'!C:AA,13,0)</f>
        <v>45</v>
      </c>
      <c r="F2101" s="436">
        <f t="shared" si="428"/>
        <v>45</v>
      </c>
      <c r="G2101" s="436">
        <f>VLOOKUP(C2101,'LICH THI'!C:AA,14,0)</f>
        <v>4</v>
      </c>
      <c r="H2101" s="436">
        <f t="shared" si="419"/>
        <v>3</v>
      </c>
      <c r="I2101" s="436" t="str">
        <f t="shared" si="420"/>
        <v>Đỗ Thị Ninh</v>
      </c>
      <c r="J2101" s="436"/>
      <c r="K2101" s="436">
        <f t="shared" si="421"/>
        <v>4</v>
      </c>
      <c r="L2101" s="436" t="str">
        <f t="shared" si="422"/>
        <v>DC1CB32-DC-4</v>
      </c>
      <c r="M2101" s="436">
        <f t="shared" si="423"/>
        <v>32</v>
      </c>
      <c r="N2101" s="437">
        <f t="shared" si="429"/>
        <v>167</v>
      </c>
      <c r="O2101" s="437"/>
      <c r="P2101" s="430" t="str">
        <f t="shared" si="424"/>
        <v/>
      </c>
      <c r="U2101" s="177">
        <v>72</v>
      </c>
      <c r="V2101" s="177" t="s">
        <v>3358</v>
      </c>
      <c r="W2101" s="177" t="s">
        <v>2634</v>
      </c>
      <c r="X2101" s="177" t="s">
        <v>3629</v>
      </c>
      <c r="Y2101" s="177" t="s">
        <v>4748</v>
      </c>
      <c r="Z2101" s="177" t="s">
        <v>4140</v>
      </c>
      <c r="AA2101" s="525" t="s">
        <v>4749</v>
      </c>
      <c r="AB2101" s="399" t="str">
        <f t="shared" si="425"/>
        <v>DC1CB32</v>
      </c>
      <c r="AC2101" s="399" t="str">
        <f t="shared" si="426"/>
        <v>DC1CB32-DC</v>
      </c>
      <c r="AD2101" t="str">
        <f>Y2101&amp;"-"&amp;VLOOKUP(AC2101,'LICH THI'!C:AA,9,0)</f>
        <v>64DCKT3018-42469</v>
      </c>
      <c r="AE2101">
        <f t="shared" si="427"/>
        <v>1</v>
      </c>
    </row>
    <row r="2102" spans="1:31" x14ac:dyDescent="0.25">
      <c r="A2102" s="436" t="str">
        <f t="shared" si="417"/>
        <v>DC1CB32-DC-94</v>
      </c>
      <c r="B2102" s="436">
        <f>COUNTIF(AC$4:AC2102,AC2102)</f>
        <v>94</v>
      </c>
      <c r="C2102" s="436" t="str">
        <f t="shared" si="418"/>
        <v>DC1CB32-DC</v>
      </c>
      <c r="D2102" s="436">
        <f>VLOOKUP(C2102,'LICH THI'!C:AA,12,0)</f>
        <v>172</v>
      </c>
      <c r="E2102" s="436">
        <f>VLOOKUP(C2102,'LICH THI'!C:AA,13,0)</f>
        <v>45</v>
      </c>
      <c r="F2102" s="436">
        <f t="shared" si="428"/>
        <v>45</v>
      </c>
      <c r="G2102" s="436">
        <f>VLOOKUP(C2102,'LICH THI'!C:AA,14,0)</f>
        <v>4</v>
      </c>
      <c r="H2102" s="436">
        <f t="shared" si="419"/>
        <v>3</v>
      </c>
      <c r="I2102" s="436" t="str">
        <f t="shared" si="420"/>
        <v>Hồ Thị Nga</v>
      </c>
      <c r="J2102" s="436"/>
      <c r="K2102" s="436">
        <f t="shared" si="421"/>
        <v>4</v>
      </c>
      <c r="L2102" s="436" t="str">
        <f t="shared" si="422"/>
        <v>DC1CB32-DC-4</v>
      </c>
      <c r="M2102" s="436">
        <f t="shared" si="423"/>
        <v>32</v>
      </c>
      <c r="N2102" s="437">
        <f t="shared" si="429"/>
        <v>168</v>
      </c>
      <c r="O2102" s="437"/>
      <c r="P2102" s="430" t="str">
        <f t="shared" si="424"/>
        <v/>
      </c>
      <c r="U2102" s="177">
        <v>50</v>
      </c>
      <c r="V2102" s="177" t="s">
        <v>3308</v>
      </c>
      <c r="W2102" s="177" t="s">
        <v>4722</v>
      </c>
      <c r="X2102" s="177" t="s">
        <v>2676</v>
      </c>
      <c r="Y2102" s="177" t="s">
        <v>4723</v>
      </c>
      <c r="Z2102" s="177" t="s">
        <v>4140</v>
      </c>
      <c r="AA2102" s="525" t="s">
        <v>4724</v>
      </c>
      <c r="AB2102" s="399" t="str">
        <f t="shared" si="425"/>
        <v>DC1CB32</v>
      </c>
      <c r="AC2102" s="399" t="str">
        <f t="shared" si="426"/>
        <v>DC1CB32-DC</v>
      </c>
      <c r="AD2102" t="str">
        <f>Y2102&amp;"-"&amp;VLOOKUP(AC2102,'LICH THI'!C:AA,9,0)</f>
        <v>64DCDT3007-42469</v>
      </c>
      <c r="AE2102">
        <f t="shared" si="427"/>
        <v>1</v>
      </c>
    </row>
    <row r="2103" spans="1:31" x14ac:dyDescent="0.25">
      <c r="A2103" s="436" t="str">
        <f t="shared" si="417"/>
        <v>DC1CB32-DC-95</v>
      </c>
      <c r="B2103" s="436">
        <f>COUNTIF(AC$4:AC2103,AC2103)</f>
        <v>95</v>
      </c>
      <c r="C2103" s="436" t="str">
        <f t="shared" si="418"/>
        <v>DC1CB32-DC</v>
      </c>
      <c r="D2103" s="436">
        <f>VLOOKUP(C2103,'LICH THI'!C:AA,12,0)</f>
        <v>172</v>
      </c>
      <c r="E2103" s="436">
        <f>VLOOKUP(C2103,'LICH THI'!C:AA,13,0)</f>
        <v>45</v>
      </c>
      <c r="F2103" s="436">
        <f t="shared" si="428"/>
        <v>45</v>
      </c>
      <c r="G2103" s="436">
        <f>VLOOKUP(C2103,'LICH THI'!C:AA,14,0)</f>
        <v>4</v>
      </c>
      <c r="H2103" s="436">
        <f t="shared" si="419"/>
        <v>3</v>
      </c>
      <c r="I2103" s="436" t="str">
        <f t="shared" si="420"/>
        <v>Bùi Quang Ngọc</v>
      </c>
      <c r="J2103" s="436"/>
      <c r="K2103" s="436">
        <f t="shared" si="421"/>
        <v>4</v>
      </c>
      <c r="L2103" s="436" t="str">
        <f t="shared" si="422"/>
        <v>DC1CB32-DC-4</v>
      </c>
      <c r="M2103" s="436">
        <f t="shared" si="423"/>
        <v>32</v>
      </c>
      <c r="N2103" s="437">
        <f t="shared" si="429"/>
        <v>169</v>
      </c>
      <c r="O2103" s="437"/>
      <c r="P2103" s="430" t="str">
        <f t="shared" si="424"/>
        <v/>
      </c>
      <c r="U2103" s="177">
        <v>56</v>
      </c>
      <c r="V2103" s="177" t="s">
        <v>3325</v>
      </c>
      <c r="W2103" s="177" t="s">
        <v>4726</v>
      </c>
      <c r="X2103" s="177" t="s">
        <v>3064</v>
      </c>
      <c r="Y2103" s="177" t="s">
        <v>4727</v>
      </c>
      <c r="Z2103" s="177" t="s">
        <v>4140</v>
      </c>
      <c r="AA2103" s="525" t="s">
        <v>3634</v>
      </c>
      <c r="AB2103" s="399" t="str">
        <f t="shared" si="425"/>
        <v>DC1CB32</v>
      </c>
      <c r="AC2103" s="399" t="str">
        <f t="shared" si="426"/>
        <v>DC1CB32-DC</v>
      </c>
      <c r="AD2103" t="str">
        <f>Y2103&amp;"-"&amp;VLOOKUP(AC2103,'LICH THI'!C:AA,9,0)</f>
        <v>64DCDT3153-42469</v>
      </c>
      <c r="AE2103">
        <f t="shared" si="427"/>
        <v>1</v>
      </c>
    </row>
    <row r="2104" spans="1:31" x14ac:dyDescent="0.25">
      <c r="A2104" s="436" t="str">
        <f t="shared" si="417"/>
        <v>DC1CB32-DC-96</v>
      </c>
      <c r="B2104" s="436">
        <f>COUNTIF(AC$4:AC2104,AC2104)</f>
        <v>96</v>
      </c>
      <c r="C2104" s="436" t="str">
        <f t="shared" si="418"/>
        <v>DC1CB32-DC</v>
      </c>
      <c r="D2104" s="436">
        <f>VLOOKUP(C2104,'LICH THI'!C:AA,12,0)</f>
        <v>172</v>
      </c>
      <c r="E2104" s="436">
        <f>VLOOKUP(C2104,'LICH THI'!C:AA,13,0)</f>
        <v>45</v>
      </c>
      <c r="F2104" s="436">
        <f t="shared" si="428"/>
        <v>45</v>
      </c>
      <c r="G2104" s="436">
        <f>VLOOKUP(C2104,'LICH THI'!C:AA,14,0)</f>
        <v>4</v>
      </c>
      <c r="H2104" s="436">
        <f t="shared" si="419"/>
        <v>3</v>
      </c>
      <c r="I2104" s="436" t="str">
        <f t="shared" si="420"/>
        <v>Nguyễn Tuấn Ngọc</v>
      </c>
      <c r="J2104" s="436"/>
      <c r="K2104" s="436">
        <f t="shared" si="421"/>
        <v>4</v>
      </c>
      <c r="L2104" s="436" t="str">
        <f t="shared" si="422"/>
        <v>DC1CB32-DC-4</v>
      </c>
      <c r="M2104" s="436">
        <f t="shared" si="423"/>
        <v>32</v>
      </c>
      <c r="N2104" s="437">
        <f t="shared" si="429"/>
        <v>170</v>
      </c>
      <c r="O2104" s="437"/>
      <c r="P2104" s="430" t="str">
        <f t="shared" si="424"/>
        <v/>
      </c>
      <c r="U2104" s="177">
        <v>128</v>
      </c>
      <c r="V2104" s="177" t="s">
        <v>3400</v>
      </c>
      <c r="W2104" s="177" t="s">
        <v>3475</v>
      </c>
      <c r="X2104" s="177" t="s">
        <v>3064</v>
      </c>
      <c r="Y2104" s="177" t="s">
        <v>3869</v>
      </c>
      <c r="Z2104" s="177" t="s">
        <v>4140</v>
      </c>
      <c r="AA2104" s="525" t="s">
        <v>3031</v>
      </c>
      <c r="AB2104" s="399" t="str">
        <f t="shared" si="425"/>
        <v>DC1CB32</v>
      </c>
      <c r="AC2104" s="399" t="str">
        <f t="shared" si="426"/>
        <v>DC1CB32-DC</v>
      </c>
      <c r="AD2104" t="str">
        <f>Y2104&amp;"-"&amp;VLOOKUP(AC2104,'LICH THI'!C:AA,9,0)</f>
        <v>64DCOT3186-42469</v>
      </c>
      <c r="AE2104">
        <f t="shared" si="427"/>
        <v>1</v>
      </c>
    </row>
    <row r="2105" spans="1:31" x14ac:dyDescent="0.25">
      <c r="A2105" s="436" t="str">
        <f t="shared" si="417"/>
        <v>DC1CB32-DC-97</v>
      </c>
      <c r="B2105" s="436">
        <f>COUNTIF(AC$4:AC2105,AC2105)</f>
        <v>97</v>
      </c>
      <c r="C2105" s="436" t="str">
        <f t="shared" si="418"/>
        <v>DC1CB32-DC</v>
      </c>
      <c r="D2105" s="436">
        <f>VLOOKUP(C2105,'LICH THI'!C:AA,12,0)</f>
        <v>172</v>
      </c>
      <c r="E2105" s="436">
        <f>VLOOKUP(C2105,'LICH THI'!C:AA,13,0)</f>
        <v>45</v>
      </c>
      <c r="F2105" s="436">
        <f t="shared" si="428"/>
        <v>45</v>
      </c>
      <c r="G2105" s="436">
        <f>VLOOKUP(C2105,'LICH THI'!C:AA,14,0)</f>
        <v>4</v>
      </c>
      <c r="H2105" s="436">
        <f t="shared" si="419"/>
        <v>3</v>
      </c>
      <c r="I2105" s="436" t="str">
        <f t="shared" si="420"/>
        <v>Nguyễn Bình Nguyên</v>
      </c>
      <c r="J2105" s="436"/>
      <c r="K2105" s="436">
        <f t="shared" si="421"/>
        <v>4</v>
      </c>
      <c r="L2105" s="436" t="str">
        <f t="shared" si="422"/>
        <v>DC1CB32-DC-4</v>
      </c>
      <c r="M2105" s="436">
        <f t="shared" si="423"/>
        <v>32</v>
      </c>
      <c r="N2105" s="437">
        <f t="shared" si="429"/>
        <v>171</v>
      </c>
      <c r="O2105" s="437"/>
      <c r="P2105" s="430" t="str">
        <f t="shared" si="424"/>
        <v/>
      </c>
      <c r="U2105" s="177">
        <v>6</v>
      </c>
      <c r="V2105" s="177" t="s">
        <v>2724</v>
      </c>
      <c r="W2105" s="177" t="s">
        <v>4672</v>
      </c>
      <c r="X2105" s="177" t="s">
        <v>4673</v>
      </c>
      <c r="Y2105" s="177" t="s">
        <v>4674</v>
      </c>
      <c r="Z2105" s="177" t="s">
        <v>4140</v>
      </c>
      <c r="AA2105" s="525" t="s">
        <v>4675</v>
      </c>
      <c r="AB2105" s="399" t="str">
        <f t="shared" si="425"/>
        <v>DC1CB32</v>
      </c>
      <c r="AC2105" s="399" t="str">
        <f t="shared" si="426"/>
        <v>DC1CB32-DC</v>
      </c>
      <c r="AD2105" t="str">
        <f>Y2105&amp;"-"&amp;VLOOKUP(AC2105,'LICH THI'!C:AA,9,0)</f>
        <v>64DCCA3011-42469</v>
      </c>
      <c r="AE2105">
        <f t="shared" si="427"/>
        <v>1</v>
      </c>
    </row>
    <row r="2106" spans="1:31" x14ac:dyDescent="0.25">
      <c r="A2106" s="436" t="str">
        <f t="shared" si="417"/>
        <v>DC1CB32-DC-98</v>
      </c>
      <c r="B2106" s="436">
        <f>COUNTIF(AC$4:AC2106,AC2106)</f>
        <v>98</v>
      </c>
      <c r="C2106" s="436" t="str">
        <f t="shared" si="418"/>
        <v>DC1CB32-DC</v>
      </c>
      <c r="D2106" s="436">
        <f>VLOOKUP(C2106,'LICH THI'!C:AA,12,0)</f>
        <v>172</v>
      </c>
      <c r="E2106" s="436">
        <f>VLOOKUP(C2106,'LICH THI'!C:AA,13,0)</f>
        <v>45</v>
      </c>
      <c r="F2106" s="436">
        <f t="shared" si="428"/>
        <v>45</v>
      </c>
      <c r="G2106" s="436">
        <f>VLOOKUP(C2106,'LICH THI'!C:AA,14,0)</f>
        <v>4</v>
      </c>
      <c r="H2106" s="436">
        <f t="shared" si="419"/>
        <v>3</v>
      </c>
      <c r="I2106" s="436" t="str">
        <f t="shared" si="420"/>
        <v>Bùi Thị Minh Nguyệt</v>
      </c>
      <c r="J2106" s="436"/>
      <c r="K2106" s="436">
        <f t="shared" si="421"/>
        <v>4</v>
      </c>
      <c r="L2106" s="436" t="str">
        <f t="shared" si="422"/>
        <v>DC1CB32-DC-4</v>
      </c>
      <c r="M2106" s="436">
        <f t="shared" si="423"/>
        <v>32</v>
      </c>
      <c r="N2106" s="437">
        <f t="shared" si="429"/>
        <v>172</v>
      </c>
      <c r="O2106" s="437"/>
      <c r="P2106" s="430" t="str">
        <f t="shared" si="424"/>
        <v/>
      </c>
      <c r="U2106" s="177">
        <v>71</v>
      </c>
      <c r="V2106" s="177" t="s">
        <v>3358</v>
      </c>
      <c r="W2106" s="177" t="s">
        <v>4745</v>
      </c>
      <c r="X2106" s="177" t="s">
        <v>4746</v>
      </c>
      <c r="Y2106" s="177" t="s">
        <v>4747</v>
      </c>
      <c r="Z2106" s="177" t="s">
        <v>4140</v>
      </c>
      <c r="AA2106" s="525" t="s">
        <v>3377</v>
      </c>
      <c r="AB2106" s="399" t="str">
        <f t="shared" si="425"/>
        <v>DC1CB32</v>
      </c>
      <c r="AC2106" s="399" t="str">
        <f t="shared" si="426"/>
        <v>DC1CB32-DC</v>
      </c>
      <c r="AD2106" t="str">
        <f>Y2106&amp;"-"&amp;VLOOKUP(AC2106,'LICH THI'!C:AA,9,0)</f>
        <v>64DCKT3049-42469</v>
      </c>
      <c r="AE2106">
        <f t="shared" si="427"/>
        <v>1</v>
      </c>
    </row>
    <row r="2107" spans="1:31" x14ac:dyDescent="0.25">
      <c r="A2107" s="436" t="str">
        <f t="shared" si="417"/>
        <v>DC1CB32-DC-99</v>
      </c>
      <c r="B2107" s="436">
        <f>COUNTIF(AC$4:AC2107,AC2107)</f>
        <v>99</v>
      </c>
      <c r="C2107" s="436" t="str">
        <f t="shared" si="418"/>
        <v>DC1CB32-DC</v>
      </c>
      <c r="D2107" s="436">
        <f>VLOOKUP(C2107,'LICH THI'!C:AA,12,0)</f>
        <v>172</v>
      </c>
      <c r="E2107" s="436">
        <f>VLOOKUP(C2107,'LICH THI'!C:AA,13,0)</f>
        <v>45</v>
      </c>
      <c r="F2107" s="436">
        <f t="shared" si="428"/>
        <v>45</v>
      </c>
      <c r="G2107" s="436">
        <f>VLOOKUP(C2107,'LICH THI'!C:AA,14,0)</f>
        <v>4</v>
      </c>
      <c r="H2107" s="436">
        <f t="shared" si="419"/>
        <v>3</v>
      </c>
      <c r="I2107" s="436" t="str">
        <f t="shared" si="420"/>
        <v>Nguyễn Thị Nhuần</v>
      </c>
      <c r="J2107" s="436"/>
      <c r="K2107" s="436">
        <f t="shared" si="421"/>
        <v>4</v>
      </c>
      <c r="L2107" s="436" t="str">
        <f t="shared" si="422"/>
        <v>DC1CB32-DC-4</v>
      </c>
      <c r="M2107" s="436">
        <f t="shared" si="423"/>
        <v>32</v>
      </c>
      <c r="N2107" s="437">
        <f t="shared" si="429"/>
        <v>173</v>
      </c>
      <c r="O2107" s="437"/>
      <c r="P2107" s="430" t="str">
        <f t="shared" si="424"/>
        <v/>
      </c>
      <c r="U2107" s="177">
        <v>84</v>
      </c>
      <c r="V2107" s="177" t="s">
        <v>3378</v>
      </c>
      <c r="W2107" s="177" t="s">
        <v>2619</v>
      </c>
      <c r="X2107" s="177" t="s">
        <v>3379</v>
      </c>
      <c r="Y2107" s="177" t="s">
        <v>3380</v>
      </c>
      <c r="Z2107" s="177" t="s">
        <v>4140</v>
      </c>
      <c r="AA2107" s="525" t="s">
        <v>2855</v>
      </c>
      <c r="AB2107" s="399" t="str">
        <f t="shared" si="425"/>
        <v>DC1CB32</v>
      </c>
      <c r="AC2107" s="399" t="str">
        <f t="shared" si="426"/>
        <v>DC1CB32-DC</v>
      </c>
      <c r="AD2107" t="str">
        <f>Y2107&amp;"-"&amp;VLOOKUP(AC2107,'LICH THI'!C:AA,9,0)</f>
        <v>64DCKT3163-42469</v>
      </c>
      <c r="AE2107">
        <f t="shared" si="427"/>
        <v>1</v>
      </c>
    </row>
    <row r="2108" spans="1:31" x14ac:dyDescent="0.25">
      <c r="A2108" s="436" t="str">
        <f t="shared" si="417"/>
        <v>DC1CB32-DC-100</v>
      </c>
      <c r="B2108" s="436">
        <f>COUNTIF(AC$4:AC2108,AC2108)</f>
        <v>100</v>
      </c>
      <c r="C2108" s="436" t="str">
        <f t="shared" si="418"/>
        <v>DC1CB32-DC</v>
      </c>
      <c r="D2108" s="436">
        <f>VLOOKUP(C2108,'LICH THI'!C:AA,12,0)</f>
        <v>172</v>
      </c>
      <c r="E2108" s="436">
        <f>VLOOKUP(C2108,'LICH THI'!C:AA,13,0)</f>
        <v>45</v>
      </c>
      <c r="F2108" s="436">
        <f t="shared" si="428"/>
        <v>45</v>
      </c>
      <c r="G2108" s="436">
        <f>VLOOKUP(C2108,'LICH THI'!C:AA,14,0)</f>
        <v>4</v>
      </c>
      <c r="H2108" s="436">
        <f t="shared" si="419"/>
        <v>3</v>
      </c>
      <c r="I2108" s="436" t="str">
        <f t="shared" si="420"/>
        <v>Phạm Thị Hồng Nhung</v>
      </c>
      <c r="J2108" s="436"/>
      <c r="K2108" s="436">
        <f t="shared" si="421"/>
        <v>4</v>
      </c>
      <c r="L2108" s="436" t="str">
        <f t="shared" si="422"/>
        <v>DC1CB32-DC-4</v>
      </c>
      <c r="M2108" s="436">
        <f t="shared" si="423"/>
        <v>32</v>
      </c>
      <c r="N2108" s="437">
        <f t="shared" si="429"/>
        <v>174</v>
      </c>
      <c r="O2108" s="437"/>
      <c r="P2108" s="430" t="str">
        <f t="shared" si="424"/>
        <v/>
      </c>
      <c r="U2108" s="177">
        <v>62</v>
      </c>
      <c r="V2108" s="177" t="s">
        <v>3341</v>
      </c>
      <c r="W2108" s="177" t="s">
        <v>2679</v>
      </c>
      <c r="X2108" s="177" t="s">
        <v>2680</v>
      </c>
      <c r="Y2108" s="177" t="s">
        <v>4734</v>
      </c>
      <c r="Z2108" s="177" t="s">
        <v>4140</v>
      </c>
      <c r="AA2108" s="525" t="s">
        <v>2740</v>
      </c>
      <c r="AB2108" s="399" t="str">
        <f t="shared" si="425"/>
        <v>DC1CB32</v>
      </c>
      <c r="AC2108" s="399" t="str">
        <f t="shared" si="426"/>
        <v>DC1CB32-DC</v>
      </c>
      <c r="AD2108" t="str">
        <f>Y2108&amp;"-"&amp;VLOOKUP(AC2108,'LICH THI'!C:AA,9,0)</f>
        <v>64DCDT3180-42469</v>
      </c>
      <c r="AE2108">
        <f t="shared" si="427"/>
        <v>1</v>
      </c>
    </row>
    <row r="2109" spans="1:31" x14ac:dyDescent="0.25">
      <c r="A2109" s="436" t="str">
        <f t="shared" si="417"/>
        <v>DC1CB32-DC-101</v>
      </c>
      <c r="B2109" s="436">
        <f>COUNTIF(AC$4:AC2109,AC2109)</f>
        <v>101</v>
      </c>
      <c r="C2109" s="436" t="str">
        <f t="shared" si="418"/>
        <v>DC1CB32-DC</v>
      </c>
      <c r="D2109" s="436">
        <f>VLOOKUP(C2109,'LICH THI'!C:AA,12,0)</f>
        <v>172</v>
      </c>
      <c r="E2109" s="436">
        <f>VLOOKUP(C2109,'LICH THI'!C:AA,13,0)</f>
        <v>45</v>
      </c>
      <c r="F2109" s="436">
        <f t="shared" si="428"/>
        <v>45</v>
      </c>
      <c r="G2109" s="436">
        <f>VLOOKUP(C2109,'LICH THI'!C:AA,14,0)</f>
        <v>4</v>
      </c>
      <c r="H2109" s="436">
        <f t="shared" si="419"/>
        <v>3</v>
      </c>
      <c r="I2109" s="436" t="str">
        <f t="shared" si="420"/>
        <v>Khuất Thị Oanh</v>
      </c>
      <c r="J2109" s="436"/>
      <c r="K2109" s="436">
        <f t="shared" si="421"/>
        <v>4</v>
      </c>
      <c r="L2109" s="436" t="str">
        <f t="shared" si="422"/>
        <v>DC1CB32-DC-4</v>
      </c>
      <c r="M2109" s="436">
        <f t="shared" si="423"/>
        <v>32</v>
      </c>
      <c r="N2109" s="437">
        <f t="shared" si="429"/>
        <v>175</v>
      </c>
      <c r="O2109" s="437"/>
      <c r="P2109" s="430" t="str">
        <f t="shared" si="424"/>
        <v/>
      </c>
      <c r="U2109" s="177">
        <v>85</v>
      </c>
      <c r="V2109" s="177" t="s">
        <v>3378</v>
      </c>
      <c r="W2109" s="177" t="s">
        <v>4414</v>
      </c>
      <c r="X2109" s="177" t="s">
        <v>2616</v>
      </c>
      <c r="Y2109" s="177" t="s">
        <v>4769</v>
      </c>
      <c r="Z2109" s="177" t="s">
        <v>4140</v>
      </c>
      <c r="AA2109" s="525" t="s">
        <v>3377</v>
      </c>
      <c r="AB2109" s="399" t="str">
        <f t="shared" si="425"/>
        <v>DC1CB32</v>
      </c>
      <c r="AC2109" s="399" t="str">
        <f t="shared" si="426"/>
        <v>DC1CB32-DC</v>
      </c>
      <c r="AD2109" t="str">
        <f>Y2109&amp;"-"&amp;VLOOKUP(AC2109,'LICH THI'!C:AA,9,0)</f>
        <v>64DCKT3198-42469</v>
      </c>
      <c r="AE2109">
        <f t="shared" si="427"/>
        <v>1</v>
      </c>
    </row>
    <row r="2110" spans="1:31" x14ac:dyDescent="0.25">
      <c r="A2110" s="436" t="str">
        <f t="shared" si="417"/>
        <v>DC1CB32-DC-102</v>
      </c>
      <c r="B2110" s="436">
        <f>COUNTIF(AC$4:AC2110,AC2110)</f>
        <v>102</v>
      </c>
      <c r="C2110" s="436" t="str">
        <f t="shared" si="418"/>
        <v>DC1CB32-DC</v>
      </c>
      <c r="D2110" s="436">
        <f>VLOOKUP(C2110,'LICH THI'!C:AA,12,0)</f>
        <v>172</v>
      </c>
      <c r="E2110" s="436">
        <f>VLOOKUP(C2110,'LICH THI'!C:AA,13,0)</f>
        <v>45</v>
      </c>
      <c r="F2110" s="436">
        <f t="shared" si="428"/>
        <v>45</v>
      </c>
      <c r="G2110" s="436">
        <f>VLOOKUP(C2110,'LICH THI'!C:AA,14,0)</f>
        <v>4</v>
      </c>
      <c r="H2110" s="436">
        <f t="shared" si="419"/>
        <v>3</v>
      </c>
      <c r="I2110" s="436" t="str">
        <f t="shared" si="420"/>
        <v>Nguyễn Thị Oanh</v>
      </c>
      <c r="J2110" s="436"/>
      <c r="K2110" s="436">
        <f t="shared" si="421"/>
        <v>4</v>
      </c>
      <c r="L2110" s="436" t="str">
        <f t="shared" si="422"/>
        <v>DC1CB32-DC-4</v>
      </c>
      <c r="M2110" s="436">
        <f t="shared" si="423"/>
        <v>32</v>
      </c>
      <c r="N2110" s="437">
        <f t="shared" si="429"/>
        <v>176</v>
      </c>
      <c r="O2110" s="437"/>
      <c r="P2110" s="430" t="str">
        <f t="shared" si="424"/>
        <v/>
      </c>
      <c r="U2110" s="177">
        <v>79</v>
      </c>
      <c r="V2110" s="177" t="s">
        <v>3366</v>
      </c>
      <c r="W2110" s="177" t="s">
        <v>2619</v>
      </c>
      <c r="X2110" s="177" t="s">
        <v>2616</v>
      </c>
      <c r="Y2110" s="177" t="s">
        <v>4764</v>
      </c>
      <c r="Z2110" s="177" t="s">
        <v>4140</v>
      </c>
      <c r="AA2110" s="525" t="s">
        <v>4765</v>
      </c>
      <c r="AB2110" s="399" t="str">
        <f t="shared" si="425"/>
        <v>DC1CB32</v>
      </c>
      <c r="AC2110" s="399" t="str">
        <f t="shared" si="426"/>
        <v>DC1CB32-DC</v>
      </c>
      <c r="AD2110" t="str">
        <f>Y2110&amp;"-"&amp;VLOOKUP(AC2110,'LICH THI'!C:AA,9,0)</f>
        <v>64DCKT3012-42469</v>
      </c>
      <c r="AE2110">
        <f t="shared" si="427"/>
        <v>1</v>
      </c>
    </row>
    <row r="2111" spans="1:31" x14ac:dyDescent="0.25">
      <c r="A2111" s="436" t="str">
        <f t="shared" si="417"/>
        <v>DC1CB32-DC-103</v>
      </c>
      <c r="B2111" s="436">
        <f>COUNTIF(AC$4:AC2111,AC2111)</f>
        <v>103</v>
      </c>
      <c r="C2111" s="436" t="str">
        <f t="shared" si="418"/>
        <v>DC1CB32-DC</v>
      </c>
      <c r="D2111" s="436">
        <f>VLOOKUP(C2111,'LICH THI'!C:AA,12,0)</f>
        <v>172</v>
      </c>
      <c r="E2111" s="436">
        <f>VLOOKUP(C2111,'LICH THI'!C:AA,13,0)</f>
        <v>45</v>
      </c>
      <c r="F2111" s="436">
        <f t="shared" si="428"/>
        <v>45</v>
      </c>
      <c r="G2111" s="436">
        <f>VLOOKUP(C2111,'LICH THI'!C:AA,14,0)</f>
        <v>4</v>
      </c>
      <c r="H2111" s="436">
        <f t="shared" si="419"/>
        <v>3</v>
      </c>
      <c r="I2111" s="436" t="str">
        <f t="shared" si="420"/>
        <v>Phạm Thị Oanh</v>
      </c>
      <c r="J2111" s="436"/>
      <c r="K2111" s="436">
        <f t="shared" si="421"/>
        <v>4</v>
      </c>
      <c r="L2111" s="436" t="str">
        <f t="shared" si="422"/>
        <v>DC1CB32-DC-4</v>
      </c>
      <c r="M2111" s="436">
        <f t="shared" si="423"/>
        <v>32</v>
      </c>
      <c r="N2111" s="437">
        <f t="shared" si="429"/>
        <v>177</v>
      </c>
      <c r="O2111" s="437"/>
      <c r="P2111" s="430" t="str">
        <f t="shared" si="424"/>
        <v/>
      </c>
      <c r="U2111" s="177">
        <v>163</v>
      </c>
      <c r="V2111" s="177" t="s">
        <v>3517</v>
      </c>
      <c r="W2111" s="177" t="s">
        <v>3557</v>
      </c>
      <c r="X2111" s="177" t="s">
        <v>2616</v>
      </c>
      <c r="Y2111" s="177" t="s">
        <v>4892</v>
      </c>
      <c r="Z2111" s="177" t="s">
        <v>4140</v>
      </c>
      <c r="AA2111" s="525" t="s">
        <v>4893</v>
      </c>
      <c r="AB2111" s="399" t="str">
        <f t="shared" si="425"/>
        <v>DC1CB32</v>
      </c>
      <c r="AC2111" s="399" t="str">
        <f t="shared" si="426"/>
        <v>DC1CB32-DC</v>
      </c>
      <c r="AD2111" t="str">
        <f>Y2111&amp;"-"&amp;VLOOKUP(AC2111,'LICH THI'!C:AA,9,0)</f>
        <v>65DCKX24091-42469</v>
      </c>
      <c r="AE2111">
        <f t="shared" si="427"/>
        <v>1</v>
      </c>
    </row>
    <row r="2112" spans="1:31" x14ac:dyDescent="0.25">
      <c r="A2112" s="436" t="str">
        <f t="shared" si="417"/>
        <v>DC1CB32-DC-104</v>
      </c>
      <c r="B2112" s="436">
        <f>COUNTIF(AC$4:AC2112,AC2112)</f>
        <v>104</v>
      </c>
      <c r="C2112" s="436" t="str">
        <f t="shared" si="418"/>
        <v>DC1CB32-DC</v>
      </c>
      <c r="D2112" s="436">
        <f>VLOOKUP(C2112,'LICH THI'!C:AA,12,0)</f>
        <v>172</v>
      </c>
      <c r="E2112" s="436">
        <f>VLOOKUP(C2112,'LICH THI'!C:AA,13,0)</f>
        <v>45</v>
      </c>
      <c r="F2112" s="436">
        <f t="shared" si="428"/>
        <v>45</v>
      </c>
      <c r="G2112" s="436">
        <f>VLOOKUP(C2112,'LICH THI'!C:AA,14,0)</f>
        <v>4</v>
      </c>
      <c r="H2112" s="436">
        <f t="shared" si="419"/>
        <v>3</v>
      </c>
      <c r="I2112" s="436" t="str">
        <f t="shared" si="420"/>
        <v>Đào Hứa Phong</v>
      </c>
      <c r="J2112" s="436"/>
      <c r="K2112" s="436">
        <f t="shared" si="421"/>
        <v>4</v>
      </c>
      <c r="L2112" s="436" t="str">
        <f t="shared" si="422"/>
        <v>DC1CB32-DC-4</v>
      </c>
      <c r="M2112" s="436">
        <f t="shared" si="423"/>
        <v>32</v>
      </c>
      <c r="N2112" s="437">
        <f t="shared" si="429"/>
        <v>178</v>
      </c>
      <c r="O2112" s="437"/>
      <c r="P2112" s="430" t="str">
        <f t="shared" si="424"/>
        <v/>
      </c>
      <c r="U2112" s="177">
        <v>29</v>
      </c>
      <c r="V2112" s="177" t="s">
        <v>2897</v>
      </c>
      <c r="W2112" s="177" t="s">
        <v>3283</v>
      </c>
      <c r="X2112" s="177" t="s">
        <v>3284</v>
      </c>
      <c r="Y2112" s="177" t="s">
        <v>3285</v>
      </c>
      <c r="Z2112" s="177" t="s">
        <v>4140</v>
      </c>
      <c r="AA2112" s="525" t="s">
        <v>3286</v>
      </c>
      <c r="AB2112" s="399" t="str">
        <f t="shared" si="425"/>
        <v>DC1CB32</v>
      </c>
      <c r="AC2112" s="399" t="str">
        <f t="shared" si="426"/>
        <v>DC1CB32-DC</v>
      </c>
      <c r="AD2112" t="str">
        <f>Y2112&amp;"-"&amp;VLOOKUP(AC2112,'LICH THI'!C:AA,9,0)</f>
        <v>64DCDB3070-42469</v>
      </c>
      <c r="AE2112">
        <f t="shared" si="427"/>
        <v>1</v>
      </c>
    </row>
    <row r="2113" spans="1:31" x14ac:dyDescent="0.25">
      <c r="A2113" s="436" t="str">
        <f t="shared" si="417"/>
        <v>DC1CB32-DC-105</v>
      </c>
      <c r="B2113" s="436">
        <f>COUNTIF(AC$4:AC2113,AC2113)</f>
        <v>105</v>
      </c>
      <c r="C2113" s="436" t="str">
        <f t="shared" si="418"/>
        <v>DC1CB32-DC</v>
      </c>
      <c r="D2113" s="436">
        <f>VLOOKUP(C2113,'LICH THI'!C:AA,12,0)</f>
        <v>172</v>
      </c>
      <c r="E2113" s="436">
        <f>VLOOKUP(C2113,'LICH THI'!C:AA,13,0)</f>
        <v>45</v>
      </c>
      <c r="F2113" s="436">
        <f t="shared" si="428"/>
        <v>45</v>
      </c>
      <c r="G2113" s="436">
        <f>VLOOKUP(C2113,'LICH THI'!C:AA,14,0)</f>
        <v>4</v>
      </c>
      <c r="H2113" s="436">
        <f t="shared" si="419"/>
        <v>3</v>
      </c>
      <c r="I2113" s="436" t="str">
        <f t="shared" si="420"/>
        <v>Trịnh Xuân Phúc</v>
      </c>
      <c r="J2113" s="436"/>
      <c r="K2113" s="436">
        <f t="shared" si="421"/>
        <v>4</v>
      </c>
      <c r="L2113" s="436" t="str">
        <f t="shared" si="422"/>
        <v>DC1CB32-DC-4</v>
      </c>
      <c r="M2113" s="436">
        <f t="shared" si="423"/>
        <v>32</v>
      </c>
      <c r="N2113" s="437">
        <f t="shared" si="429"/>
        <v>179</v>
      </c>
      <c r="O2113" s="437"/>
      <c r="P2113" s="430" t="str">
        <f t="shared" si="424"/>
        <v/>
      </c>
      <c r="U2113" s="177">
        <v>41</v>
      </c>
      <c r="V2113" s="177" t="s">
        <v>2935</v>
      </c>
      <c r="W2113" s="177" t="s">
        <v>3757</v>
      </c>
      <c r="X2113" s="177" t="s">
        <v>2887</v>
      </c>
      <c r="Y2113" s="177" t="s">
        <v>3758</v>
      </c>
      <c r="Z2113" s="177" t="s">
        <v>4140</v>
      </c>
      <c r="AA2113" s="525" t="s">
        <v>3037</v>
      </c>
      <c r="AB2113" s="399" t="str">
        <f t="shared" si="425"/>
        <v>DC1CB32</v>
      </c>
      <c r="AC2113" s="399" t="str">
        <f t="shared" si="426"/>
        <v>DC1CB32-DC</v>
      </c>
      <c r="AD2113" t="str">
        <f>Y2113&amp;"-"&amp;VLOOKUP(AC2113,'LICH THI'!C:AA,9,0)</f>
        <v>64DCDB3102-42469</v>
      </c>
      <c r="AE2113">
        <f t="shared" si="427"/>
        <v>1</v>
      </c>
    </row>
    <row r="2114" spans="1:31" x14ac:dyDescent="0.25">
      <c r="A2114" s="436" t="str">
        <f t="shared" si="417"/>
        <v>DC1CB32-DC-106</v>
      </c>
      <c r="B2114" s="436">
        <f>COUNTIF(AC$4:AC2114,AC2114)</f>
        <v>106</v>
      </c>
      <c r="C2114" s="436" t="str">
        <f t="shared" si="418"/>
        <v>DC1CB32-DC</v>
      </c>
      <c r="D2114" s="436">
        <f>VLOOKUP(C2114,'LICH THI'!C:AA,12,0)</f>
        <v>172</v>
      </c>
      <c r="E2114" s="436">
        <f>VLOOKUP(C2114,'LICH THI'!C:AA,13,0)</f>
        <v>45</v>
      </c>
      <c r="F2114" s="436">
        <f t="shared" si="428"/>
        <v>45</v>
      </c>
      <c r="G2114" s="436">
        <f>VLOOKUP(C2114,'LICH THI'!C:AA,14,0)</f>
        <v>4</v>
      </c>
      <c r="H2114" s="436">
        <f t="shared" si="419"/>
        <v>3</v>
      </c>
      <c r="I2114" s="436" t="str">
        <f t="shared" si="420"/>
        <v>Nguyễn Thị Mai Phương</v>
      </c>
      <c r="J2114" s="436"/>
      <c r="K2114" s="436">
        <f t="shared" si="421"/>
        <v>4</v>
      </c>
      <c r="L2114" s="436" t="str">
        <f t="shared" si="422"/>
        <v>DC1CB32-DC-4</v>
      </c>
      <c r="M2114" s="436">
        <f t="shared" si="423"/>
        <v>32</v>
      </c>
      <c r="N2114" s="437">
        <f t="shared" si="429"/>
        <v>180</v>
      </c>
      <c r="O2114" s="437"/>
      <c r="P2114" s="430" t="str">
        <f t="shared" si="424"/>
        <v/>
      </c>
      <c r="U2114" s="177">
        <v>132</v>
      </c>
      <c r="V2114" s="177" t="s">
        <v>3019</v>
      </c>
      <c r="W2114" s="177" t="s">
        <v>3875</v>
      </c>
      <c r="X2114" s="177" t="s">
        <v>2717</v>
      </c>
      <c r="Y2114" s="177" t="s">
        <v>3876</v>
      </c>
      <c r="Z2114" s="177" t="s">
        <v>4140</v>
      </c>
      <c r="AA2114" s="525" t="s">
        <v>3048</v>
      </c>
      <c r="AB2114" s="399" t="str">
        <f t="shared" si="425"/>
        <v>DC1CB32</v>
      </c>
      <c r="AC2114" s="399" t="str">
        <f t="shared" si="426"/>
        <v>DC1CB32-DC</v>
      </c>
      <c r="AD2114" t="str">
        <f>Y2114&amp;"-"&amp;VLOOKUP(AC2114,'LICH THI'!C:AA,9,0)</f>
        <v>64DCQT3079-42469</v>
      </c>
      <c r="AE2114">
        <f t="shared" si="427"/>
        <v>1</v>
      </c>
    </row>
    <row r="2115" spans="1:31" x14ac:dyDescent="0.25">
      <c r="A2115" s="436" t="str">
        <f t="shared" si="417"/>
        <v>DC1CB32-DC-107</v>
      </c>
      <c r="B2115" s="436">
        <f>COUNTIF(AC$4:AC2115,AC2115)</f>
        <v>107</v>
      </c>
      <c r="C2115" s="436" t="str">
        <f t="shared" si="418"/>
        <v>DC1CB32-DC</v>
      </c>
      <c r="D2115" s="436">
        <f>VLOOKUP(C2115,'LICH THI'!C:AA,12,0)</f>
        <v>172</v>
      </c>
      <c r="E2115" s="436">
        <f>VLOOKUP(C2115,'LICH THI'!C:AA,13,0)</f>
        <v>45</v>
      </c>
      <c r="F2115" s="436">
        <f t="shared" si="428"/>
        <v>45</v>
      </c>
      <c r="G2115" s="436">
        <f>VLOOKUP(C2115,'LICH THI'!C:AA,14,0)</f>
        <v>4</v>
      </c>
      <c r="H2115" s="436">
        <f t="shared" si="419"/>
        <v>3</v>
      </c>
      <c r="I2115" s="436" t="str">
        <f t="shared" si="420"/>
        <v>Nguyễn Văn Phương</v>
      </c>
      <c r="J2115" s="436"/>
      <c r="K2115" s="436">
        <f t="shared" si="421"/>
        <v>4</v>
      </c>
      <c r="L2115" s="436" t="str">
        <f t="shared" si="422"/>
        <v>DC1CB32-DC-4</v>
      </c>
      <c r="M2115" s="436">
        <f t="shared" si="423"/>
        <v>32</v>
      </c>
      <c r="N2115" s="437">
        <f t="shared" si="429"/>
        <v>181</v>
      </c>
      <c r="O2115" s="437"/>
      <c r="P2115" s="430" t="str">
        <f t="shared" si="424"/>
        <v/>
      </c>
      <c r="U2115" s="177">
        <v>57</v>
      </c>
      <c r="V2115" s="177" t="s">
        <v>3325</v>
      </c>
      <c r="W2115" s="177" t="s">
        <v>2741</v>
      </c>
      <c r="X2115" s="177" t="s">
        <v>2717</v>
      </c>
      <c r="Y2115" s="177" t="s">
        <v>3793</v>
      </c>
      <c r="Z2115" s="177" t="s">
        <v>4140</v>
      </c>
      <c r="AA2115" s="525" t="s">
        <v>3794</v>
      </c>
      <c r="AB2115" s="399" t="str">
        <f t="shared" si="425"/>
        <v>DC1CB32</v>
      </c>
      <c r="AC2115" s="399" t="str">
        <f t="shared" si="426"/>
        <v>DC1CB32-DC</v>
      </c>
      <c r="AD2115" t="str">
        <f>Y2115&amp;"-"&amp;VLOOKUP(AC2115,'LICH THI'!C:AA,9,0)</f>
        <v>64DCDT3099-42469</v>
      </c>
      <c r="AE2115">
        <f t="shared" si="427"/>
        <v>1</v>
      </c>
    </row>
    <row r="2116" spans="1:31" x14ac:dyDescent="0.25">
      <c r="A2116" s="436" t="str">
        <f t="shared" si="417"/>
        <v>DC1CB32-DC-108</v>
      </c>
      <c r="B2116" s="436">
        <f>COUNTIF(AC$4:AC2116,AC2116)</f>
        <v>108</v>
      </c>
      <c r="C2116" s="436" t="str">
        <f t="shared" si="418"/>
        <v>DC1CB32-DC</v>
      </c>
      <c r="D2116" s="436">
        <f>VLOOKUP(C2116,'LICH THI'!C:AA,12,0)</f>
        <v>172</v>
      </c>
      <c r="E2116" s="436">
        <f>VLOOKUP(C2116,'LICH THI'!C:AA,13,0)</f>
        <v>45</v>
      </c>
      <c r="F2116" s="436">
        <f t="shared" si="428"/>
        <v>45</v>
      </c>
      <c r="G2116" s="436">
        <f>VLOOKUP(C2116,'LICH THI'!C:AA,14,0)</f>
        <v>4</v>
      </c>
      <c r="H2116" s="436">
        <f t="shared" si="419"/>
        <v>3</v>
      </c>
      <c r="I2116" s="436" t="str">
        <f t="shared" si="420"/>
        <v>Bùi Tuyên Quang</v>
      </c>
      <c r="J2116" s="436"/>
      <c r="K2116" s="436">
        <f t="shared" si="421"/>
        <v>4</v>
      </c>
      <c r="L2116" s="436" t="str">
        <f t="shared" si="422"/>
        <v>DC1CB32-DC-4</v>
      </c>
      <c r="M2116" s="436">
        <f t="shared" si="423"/>
        <v>32</v>
      </c>
      <c r="N2116" s="437">
        <f t="shared" si="429"/>
        <v>182</v>
      </c>
      <c r="O2116" s="437"/>
      <c r="P2116" s="430" t="str">
        <f t="shared" si="424"/>
        <v/>
      </c>
      <c r="U2116" s="177">
        <v>114</v>
      </c>
      <c r="V2116" s="177" t="s">
        <v>3014</v>
      </c>
      <c r="W2116" s="177" t="s">
        <v>3851</v>
      </c>
      <c r="X2116" s="177" t="s">
        <v>3147</v>
      </c>
      <c r="Y2116" s="177" t="s">
        <v>3852</v>
      </c>
      <c r="Z2116" s="177" t="s">
        <v>4140</v>
      </c>
      <c r="AA2116" s="525" t="s">
        <v>3853</v>
      </c>
      <c r="AB2116" s="399" t="str">
        <f t="shared" si="425"/>
        <v>DC1CB32</v>
      </c>
      <c r="AC2116" s="399" t="str">
        <f t="shared" si="426"/>
        <v>DC1CB32-DC</v>
      </c>
      <c r="AD2116" t="str">
        <f>Y2116&amp;"-"&amp;VLOOKUP(AC2116,'LICH THI'!C:AA,9,0)</f>
        <v>64DCMX3057-42469</v>
      </c>
      <c r="AE2116">
        <f t="shared" si="427"/>
        <v>1</v>
      </c>
    </row>
    <row r="2117" spans="1:31" x14ac:dyDescent="0.25">
      <c r="A2117" s="436" t="str">
        <f t="shared" ref="A2117:A2180" si="430">C2117&amp;"-"&amp;B2117</f>
        <v>DC1CB32-DC-109</v>
      </c>
      <c r="B2117" s="436">
        <f>COUNTIF(AC$4:AC2117,AC2117)</f>
        <v>109</v>
      </c>
      <c r="C2117" s="436" t="str">
        <f t="shared" ref="C2117:C2180" si="431">_CT_MaHP1</f>
        <v>DC1CB32-DC</v>
      </c>
      <c r="D2117" s="436">
        <f>VLOOKUP(C2117,'LICH THI'!C:AA,12,0)</f>
        <v>172</v>
      </c>
      <c r="E2117" s="436">
        <f>VLOOKUP(C2117,'LICH THI'!C:AA,13,0)</f>
        <v>45</v>
      </c>
      <c r="F2117" s="436">
        <f t="shared" si="428"/>
        <v>45</v>
      </c>
      <c r="G2117" s="436">
        <f>VLOOKUP(C2117,'LICH THI'!C:AA,14,0)</f>
        <v>4</v>
      </c>
      <c r="H2117" s="436">
        <f t="shared" ref="H2117:H2180" si="432">IF(E2117=0,"",TRUNC((B2117+E2117-1)/E2117))</f>
        <v>3</v>
      </c>
      <c r="I2117" s="436" t="str">
        <f t="shared" ref="I2117:I2180" si="433">W2117&amp;" "&amp;X2117</f>
        <v>Nguyễn Mạnh Quân</v>
      </c>
      <c r="J2117" s="436"/>
      <c r="K2117" s="436">
        <f t="shared" ref="K2117:K2180" si="434">IF(G2117=1,1,IF(H2117&lt;G2117,H2117+1,1))</f>
        <v>4</v>
      </c>
      <c r="L2117" s="436" t="str">
        <f t="shared" ref="L2117:L2180" si="435">C2117&amp;"-"&amp;K2117</f>
        <v>DC1CB32-DC-4</v>
      </c>
      <c r="M2117" s="436">
        <f t="shared" ref="M2117:M2180" si="436">IF(E2117=0,"",MOD(MID(C2117,6,2),E2117))</f>
        <v>32</v>
      </c>
      <c r="N2117" s="437">
        <f t="shared" si="429"/>
        <v>183</v>
      </c>
      <c r="O2117" s="437"/>
      <c r="P2117" s="430" t="str">
        <f t="shared" ref="P2117:P2180" si="437">IF(MOD(20*O2117,10)&lt;&gt;0,"SAI","")</f>
        <v/>
      </c>
      <c r="U2117" s="177">
        <v>21</v>
      </c>
      <c r="V2117" s="177" t="s">
        <v>2868</v>
      </c>
      <c r="W2117" s="177" t="s">
        <v>2734</v>
      </c>
      <c r="X2117" s="177" t="s">
        <v>2890</v>
      </c>
      <c r="Y2117" s="177" t="s">
        <v>2891</v>
      </c>
      <c r="Z2117" s="177" t="s">
        <v>4140</v>
      </c>
      <c r="AA2117" s="525" t="s">
        <v>2892</v>
      </c>
      <c r="AB2117" s="399" t="str">
        <f t="shared" ref="AB2117:AB2180" si="438">_CT_MaHP</f>
        <v>DC1CB32</v>
      </c>
      <c r="AC2117" s="399" t="str">
        <f t="shared" ref="AC2117:AC2180" si="439">_CT_MaHe</f>
        <v>DC1CB32-DC</v>
      </c>
      <c r="AD2117" t="str">
        <f>Y2117&amp;"-"&amp;VLOOKUP(AC2117,'LICH THI'!C:AA,9,0)</f>
        <v>64DCCD3304-42469</v>
      </c>
      <c r="AE2117">
        <f t="shared" ref="AE2117:AE2180" si="440">COUNTIF(AD2117,AD:AD)</f>
        <v>1</v>
      </c>
    </row>
    <row r="2118" spans="1:31" x14ac:dyDescent="0.25">
      <c r="A2118" s="436" t="str">
        <f t="shared" si="430"/>
        <v>DC1CB32-DC-110</v>
      </c>
      <c r="B2118" s="436">
        <f>COUNTIF(AC$4:AC2118,AC2118)</f>
        <v>110</v>
      </c>
      <c r="C2118" s="436" t="str">
        <f t="shared" si="431"/>
        <v>DC1CB32-DC</v>
      </c>
      <c r="D2118" s="436">
        <f>VLOOKUP(C2118,'LICH THI'!C:AA,12,0)</f>
        <v>172</v>
      </c>
      <c r="E2118" s="436">
        <f>VLOOKUP(C2118,'LICH THI'!C:AA,13,0)</f>
        <v>45</v>
      </c>
      <c r="F2118" s="436">
        <f t="shared" ref="F2118:F2181" si="441">IF(G2118="","",IF(G2118=H2118,D2118-(H2118-1)*E2118,E2118))</f>
        <v>45</v>
      </c>
      <c r="G2118" s="436">
        <f>VLOOKUP(C2118,'LICH THI'!C:AA,14,0)</f>
        <v>4</v>
      </c>
      <c r="H2118" s="436">
        <f t="shared" si="432"/>
        <v>3</v>
      </c>
      <c r="I2118" s="436" t="str">
        <f t="shared" si="433"/>
        <v>Nguyễn Văn Quân</v>
      </c>
      <c r="J2118" s="436"/>
      <c r="K2118" s="436">
        <f t="shared" si="434"/>
        <v>4</v>
      </c>
      <c r="L2118" s="436" t="str">
        <f t="shared" si="435"/>
        <v>DC1CB32-DC-4</v>
      </c>
      <c r="M2118" s="436">
        <f t="shared" si="436"/>
        <v>32</v>
      </c>
      <c r="N2118" s="437">
        <f t="shared" ref="N2118:N2181" si="442">IF(F2118=0,"",(K2118-1)*$N$2+1+MOD(B2118-M2118,F2118))</f>
        <v>184</v>
      </c>
      <c r="O2118" s="437"/>
      <c r="P2118" s="430" t="str">
        <f t="shared" si="437"/>
        <v/>
      </c>
      <c r="U2118" s="177">
        <v>30</v>
      </c>
      <c r="V2118" s="177" t="s">
        <v>2897</v>
      </c>
      <c r="W2118" s="177" t="s">
        <v>2741</v>
      </c>
      <c r="X2118" s="177" t="s">
        <v>2890</v>
      </c>
      <c r="Y2118" s="177" t="s">
        <v>3746</v>
      </c>
      <c r="Z2118" s="177" t="s">
        <v>4140</v>
      </c>
      <c r="AA2118" s="525" t="s">
        <v>2886</v>
      </c>
      <c r="AB2118" s="399" t="str">
        <f t="shared" si="438"/>
        <v>DC1CB32</v>
      </c>
      <c r="AC2118" s="399" t="str">
        <f t="shared" si="439"/>
        <v>DC1CB32-DC</v>
      </c>
      <c r="AD2118" t="str">
        <f>Y2118&amp;"-"&amp;VLOOKUP(AC2118,'LICH THI'!C:AA,9,0)</f>
        <v>64DCDB3010-42469</v>
      </c>
      <c r="AE2118">
        <f t="shared" si="440"/>
        <v>1</v>
      </c>
    </row>
    <row r="2119" spans="1:31" x14ac:dyDescent="0.25">
      <c r="A2119" s="436" t="str">
        <f t="shared" si="430"/>
        <v>DC1CB32-DC-111</v>
      </c>
      <c r="B2119" s="436">
        <f>COUNTIF(AC$4:AC2119,AC2119)</f>
        <v>111</v>
      </c>
      <c r="C2119" s="436" t="str">
        <f t="shared" si="431"/>
        <v>DC1CB32-DC</v>
      </c>
      <c r="D2119" s="436">
        <f>VLOOKUP(C2119,'LICH THI'!C:AA,12,0)</f>
        <v>172</v>
      </c>
      <c r="E2119" s="436">
        <f>VLOOKUP(C2119,'LICH THI'!C:AA,13,0)</f>
        <v>45</v>
      </c>
      <c r="F2119" s="436">
        <f t="shared" si="441"/>
        <v>45</v>
      </c>
      <c r="G2119" s="436">
        <f>VLOOKUP(C2119,'LICH THI'!C:AA,14,0)</f>
        <v>4</v>
      </c>
      <c r="H2119" s="436">
        <f t="shared" si="432"/>
        <v>3</v>
      </c>
      <c r="I2119" s="436" t="str">
        <f t="shared" si="433"/>
        <v>Phạm Văn Quân</v>
      </c>
      <c r="J2119" s="436"/>
      <c r="K2119" s="436">
        <f t="shared" si="434"/>
        <v>4</v>
      </c>
      <c r="L2119" s="436" t="str">
        <f t="shared" si="435"/>
        <v>DC1CB32-DC-4</v>
      </c>
      <c r="M2119" s="436">
        <f t="shared" si="436"/>
        <v>32</v>
      </c>
      <c r="N2119" s="437">
        <f t="shared" si="442"/>
        <v>185</v>
      </c>
      <c r="O2119" s="437"/>
      <c r="P2119" s="430" t="str">
        <f t="shared" si="437"/>
        <v/>
      </c>
      <c r="U2119" s="177">
        <v>15</v>
      </c>
      <c r="V2119" s="177" t="s">
        <v>2851</v>
      </c>
      <c r="W2119" s="177" t="s">
        <v>2738</v>
      </c>
      <c r="X2119" s="177" t="s">
        <v>2890</v>
      </c>
      <c r="Y2119" s="177" t="s">
        <v>3265</v>
      </c>
      <c r="Z2119" s="177" t="s">
        <v>4140</v>
      </c>
      <c r="AA2119" s="525" t="s">
        <v>2733</v>
      </c>
      <c r="AB2119" s="399" t="str">
        <f t="shared" si="438"/>
        <v>DC1CB32</v>
      </c>
      <c r="AC2119" s="399" t="str">
        <f t="shared" si="439"/>
        <v>DC1CB32-DC</v>
      </c>
      <c r="AD2119" t="str">
        <f>Y2119&amp;"-"&amp;VLOOKUP(AC2119,'LICH THI'!C:AA,9,0)</f>
        <v>64DCCD3267-42469</v>
      </c>
      <c r="AE2119">
        <f t="shared" si="440"/>
        <v>1</v>
      </c>
    </row>
    <row r="2120" spans="1:31" x14ac:dyDescent="0.25">
      <c r="A2120" s="436" t="str">
        <f t="shared" si="430"/>
        <v>DC1CB32-DC-112</v>
      </c>
      <c r="B2120" s="436">
        <f>COUNTIF(AC$4:AC2120,AC2120)</f>
        <v>112</v>
      </c>
      <c r="C2120" s="436" t="str">
        <f t="shared" si="431"/>
        <v>DC1CB32-DC</v>
      </c>
      <c r="D2120" s="436">
        <f>VLOOKUP(C2120,'LICH THI'!C:AA,12,0)</f>
        <v>172</v>
      </c>
      <c r="E2120" s="436">
        <f>VLOOKUP(C2120,'LICH THI'!C:AA,13,0)</f>
        <v>45</v>
      </c>
      <c r="F2120" s="436">
        <f t="shared" si="441"/>
        <v>45</v>
      </c>
      <c r="G2120" s="436">
        <f>VLOOKUP(C2120,'LICH THI'!C:AA,14,0)</f>
        <v>4</v>
      </c>
      <c r="H2120" s="436">
        <f t="shared" si="432"/>
        <v>3</v>
      </c>
      <c r="I2120" s="436" t="str">
        <f t="shared" si="433"/>
        <v>Phạm Văn Quân</v>
      </c>
      <c r="J2120" s="436"/>
      <c r="K2120" s="436">
        <f t="shared" si="434"/>
        <v>4</v>
      </c>
      <c r="L2120" s="436" t="str">
        <f t="shared" si="435"/>
        <v>DC1CB32-DC-4</v>
      </c>
      <c r="M2120" s="436">
        <f t="shared" si="436"/>
        <v>32</v>
      </c>
      <c r="N2120" s="437">
        <f t="shared" si="442"/>
        <v>186</v>
      </c>
      <c r="O2120" s="437"/>
      <c r="P2120" s="430" t="str">
        <f t="shared" si="437"/>
        <v/>
      </c>
      <c r="U2120" s="177">
        <v>165</v>
      </c>
      <c r="V2120" s="177" t="s">
        <v>4894</v>
      </c>
      <c r="W2120" s="177" t="s">
        <v>2738</v>
      </c>
      <c r="X2120" s="177" t="s">
        <v>2890</v>
      </c>
      <c r="Y2120" s="177" t="s">
        <v>4897</v>
      </c>
      <c r="Z2120" s="177" t="s">
        <v>4140</v>
      </c>
      <c r="AA2120" s="525" t="s">
        <v>4898</v>
      </c>
      <c r="AB2120" s="399" t="str">
        <f t="shared" si="438"/>
        <v>DC1CB32</v>
      </c>
      <c r="AC2120" s="399" t="str">
        <f t="shared" si="439"/>
        <v>DC1CB32-DC</v>
      </c>
      <c r="AD2120" t="str">
        <f>Y2120&amp;"-"&amp;VLOOKUP(AC2120,'LICH THI'!C:AA,9,0)</f>
        <v>65DCOT22541-42469</v>
      </c>
      <c r="AE2120">
        <f t="shared" si="440"/>
        <v>1</v>
      </c>
    </row>
    <row r="2121" spans="1:31" x14ac:dyDescent="0.25">
      <c r="A2121" s="436" t="str">
        <f t="shared" si="430"/>
        <v>DC1CB32-DC-113</v>
      </c>
      <c r="B2121" s="436">
        <f>COUNTIF(AC$4:AC2121,AC2121)</f>
        <v>113</v>
      </c>
      <c r="C2121" s="436" t="str">
        <f t="shared" si="431"/>
        <v>DC1CB32-DC</v>
      </c>
      <c r="D2121" s="436">
        <f>VLOOKUP(C2121,'LICH THI'!C:AA,12,0)</f>
        <v>172</v>
      </c>
      <c r="E2121" s="436">
        <f>VLOOKUP(C2121,'LICH THI'!C:AA,13,0)</f>
        <v>45</v>
      </c>
      <c r="F2121" s="436">
        <f t="shared" si="441"/>
        <v>45</v>
      </c>
      <c r="G2121" s="436">
        <f>VLOOKUP(C2121,'LICH THI'!C:AA,14,0)</f>
        <v>4</v>
      </c>
      <c r="H2121" s="436">
        <f t="shared" si="432"/>
        <v>3</v>
      </c>
      <c r="I2121" s="436" t="str">
        <f t="shared" si="433"/>
        <v>Lê Thị Quỳnh</v>
      </c>
      <c r="J2121" s="436"/>
      <c r="K2121" s="436">
        <f t="shared" si="434"/>
        <v>4</v>
      </c>
      <c r="L2121" s="436" t="str">
        <f t="shared" si="435"/>
        <v>DC1CB32-DC-4</v>
      </c>
      <c r="M2121" s="436">
        <f t="shared" si="436"/>
        <v>32</v>
      </c>
      <c r="N2121" s="437">
        <f t="shared" si="442"/>
        <v>187</v>
      </c>
      <c r="O2121" s="437"/>
      <c r="P2121" s="430" t="str">
        <f t="shared" si="437"/>
        <v/>
      </c>
      <c r="U2121" s="177">
        <v>168</v>
      </c>
      <c r="V2121" s="177" t="s">
        <v>4092</v>
      </c>
      <c r="W2121" s="177" t="s">
        <v>3367</v>
      </c>
      <c r="X2121" s="177" t="s">
        <v>2684</v>
      </c>
      <c r="Y2121" s="177" t="s">
        <v>4098</v>
      </c>
      <c r="Z2121" s="177" t="s">
        <v>4140</v>
      </c>
      <c r="AA2121" s="525" t="s">
        <v>4099</v>
      </c>
      <c r="AB2121" s="399" t="str">
        <f t="shared" si="438"/>
        <v>DC1CB32</v>
      </c>
      <c r="AC2121" s="399" t="str">
        <f t="shared" si="439"/>
        <v>DC1CB32-DC</v>
      </c>
      <c r="AD2121" t="str">
        <f>Y2121&amp;"-"&amp;VLOOKUP(AC2121,'LICH THI'!C:AA,9,0)</f>
        <v>65DCVL23777-42469</v>
      </c>
      <c r="AE2121">
        <f t="shared" si="440"/>
        <v>1</v>
      </c>
    </row>
    <row r="2122" spans="1:31" x14ac:dyDescent="0.25">
      <c r="A2122" s="436" t="str">
        <f t="shared" si="430"/>
        <v>DC1CB32-DC-114</v>
      </c>
      <c r="B2122" s="436">
        <f>COUNTIF(AC$4:AC2122,AC2122)</f>
        <v>114</v>
      </c>
      <c r="C2122" s="436" t="str">
        <f t="shared" si="431"/>
        <v>DC1CB32-DC</v>
      </c>
      <c r="D2122" s="436">
        <f>VLOOKUP(C2122,'LICH THI'!C:AA,12,0)</f>
        <v>172</v>
      </c>
      <c r="E2122" s="436">
        <f>VLOOKUP(C2122,'LICH THI'!C:AA,13,0)</f>
        <v>45</v>
      </c>
      <c r="F2122" s="436">
        <f t="shared" si="441"/>
        <v>45</v>
      </c>
      <c r="G2122" s="436">
        <f>VLOOKUP(C2122,'LICH THI'!C:AA,14,0)</f>
        <v>4</v>
      </c>
      <c r="H2122" s="436">
        <f t="shared" si="432"/>
        <v>3</v>
      </c>
      <c r="I2122" s="436" t="str">
        <f t="shared" si="433"/>
        <v>Lý Thị Quỳnh</v>
      </c>
      <c r="J2122" s="436"/>
      <c r="K2122" s="436">
        <f t="shared" si="434"/>
        <v>4</v>
      </c>
      <c r="L2122" s="436" t="str">
        <f t="shared" si="435"/>
        <v>DC1CB32-DC-4</v>
      </c>
      <c r="M2122" s="436">
        <f t="shared" si="436"/>
        <v>32</v>
      </c>
      <c r="N2122" s="437">
        <f t="shared" si="442"/>
        <v>188</v>
      </c>
      <c r="O2122" s="437"/>
      <c r="P2122" s="430" t="str">
        <f t="shared" si="437"/>
        <v/>
      </c>
      <c r="U2122" s="177">
        <v>90</v>
      </c>
      <c r="V2122" s="177" t="s">
        <v>3826</v>
      </c>
      <c r="W2122" s="177" t="s">
        <v>4772</v>
      </c>
      <c r="X2122" s="177" t="s">
        <v>2684</v>
      </c>
      <c r="Y2122" s="177" t="s">
        <v>4773</v>
      </c>
      <c r="Z2122" s="177" t="s">
        <v>4140</v>
      </c>
      <c r="AA2122" s="525" t="s">
        <v>3950</v>
      </c>
      <c r="AB2122" s="399" t="str">
        <f t="shared" si="438"/>
        <v>DC1CB32</v>
      </c>
      <c r="AC2122" s="399" t="str">
        <f t="shared" si="439"/>
        <v>DC1CB32-DC</v>
      </c>
      <c r="AD2122" t="str">
        <f>Y2122&amp;"-"&amp;VLOOKUP(AC2122,'LICH THI'!C:AA,9,0)</f>
        <v>64DCKT3186-42469</v>
      </c>
      <c r="AE2122">
        <f t="shared" si="440"/>
        <v>1</v>
      </c>
    </row>
    <row r="2123" spans="1:31" x14ac:dyDescent="0.25">
      <c r="A2123" s="436" t="str">
        <f t="shared" si="430"/>
        <v>DC1CB32-DC-115</v>
      </c>
      <c r="B2123" s="436">
        <f>COUNTIF(AC$4:AC2123,AC2123)</f>
        <v>115</v>
      </c>
      <c r="C2123" s="436" t="str">
        <f t="shared" si="431"/>
        <v>DC1CB32-DC</v>
      </c>
      <c r="D2123" s="436">
        <f>VLOOKUP(C2123,'LICH THI'!C:AA,12,0)</f>
        <v>172</v>
      </c>
      <c r="E2123" s="436">
        <f>VLOOKUP(C2123,'LICH THI'!C:AA,13,0)</f>
        <v>45</v>
      </c>
      <c r="F2123" s="436">
        <f t="shared" si="441"/>
        <v>45</v>
      </c>
      <c r="G2123" s="436">
        <f>VLOOKUP(C2123,'LICH THI'!C:AA,14,0)</f>
        <v>4</v>
      </c>
      <c r="H2123" s="436">
        <f t="shared" si="432"/>
        <v>3</v>
      </c>
      <c r="I2123" s="436" t="str">
        <f t="shared" si="433"/>
        <v>Trần Thị Như Quỳnh</v>
      </c>
      <c r="J2123" s="436"/>
      <c r="K2123" s="436">
        <f t="shared" si="434"/>
        <v>4</v>
      </c>
      <c r="L2123" s="436" t="str">
        <f t="shared" si="435"/>
        <v>DC1CB32-DC-4</v>
      </c>
      <c r="M2123" s="436">
        <f t="shared" si="436"/>
        <v>32</v>
      </c>
      <c r="N2123" s="437">
        <f t="shared" si="442"/>
        <v>189</v>
      </c>
      <c r="O2123" s="437"/>
      <c r="P2123" s="430" t="str">
        <f t="shared" si="437"/>
        <v/>
      </c>
      <c r="U2123" s="177">
        <v>133</v>
      </c>
      <c r="V2123" s="177" t="s">
        <v>3019</v>
      </c>
      <c r="W2123" s="177" t="s">
        <v>4841</v>
      </c>
      <c r="X2123" s="177" t="s">
        <v>2684</v>
      </c>
      <c r="Y2123" s="177" t="s">
        <v>4842</v>
      </c>
      <c r="Z2123" s="177" t="s">
        <v>4140</v>
      </c>
      <c r="AA2123" s="525" t="s">
        <v>4843</v>
      </c>
      <c r="AB2123" s="399" t="str">
        <f t="shared" si="438"/>
        <v>DC1CB32</v>
      </c>
      <c r="AC2123" s="399" t="str">
        <f t="shared" si="439"/>
        <v>DC1CB32-DC</v>
      </c>
      <c r="AD2123" t="str">
        <f>Y2123&amp;"-"&amp;VLOOKUP(AC2123,'LICH THI'!C:AA,9,0)</f>
        <v>64DCQT3058-42469</v>
      </c>
      <c r="AE2123">
        <f t="shared" si="440"/>
        <v>1</v>
      </c>
    </row>
    <row r="2124" spans="1:31" x14ac:dyDescent="0.25">
      <c r="A2124" s="436" t="str">
        <f t="shared" si="430"/>
        <v>DC1CB32-DC-116</v>
      </c>
      <c r="B2124" s="436">
        <f>COUNTIF(AC$4:AC2124,AC2124)</f>
        <v>116</v>
      </c>
      <c r="C2124" s="436" t="str">
        <f t="shared" si="431"/>
        <v>DC1CB32-DC</v>
      </c>
      <c r="D2124" s="436">
        <f>VLOOKUP(C2124,'LICH THI'!C:AA,12,0)</f>
        <v>172</v>
      </c>
      <c r="E2124" s="436">
        <f>VLOOKUP(C2124,'LICH THI'!C:AA,13,0)</f>
        <v>45</v>
      </c>
      <c r="F2124" s="436">
        <f t="shared" si="441"/>
        <v>45</v>
      </c>
      <c r="G2124" s="436">
        <f>VLOOKUP(C2124,'LICH THI'!C:AA,14,0)</f>
        <v>4</v>
      </c>
      <c r="H2124" s="436">
        <f t="shared" si="432"/>
        <v>3</v>
      </c>
      <c r="I2124" s="436" t="str">
        <f t="shared" si="433"/>
        <v>Trần Văn Sáng</v>
      </c>
      <c r="J2124" s="436"/>
      <c r="K2124" s="436">
        <f t="shared" si="434"/>
        <v>4</v>
      </c>
      <c r="L2124" s="436" t="str">
        <f t="shared" si="435"/>
        <v>DC1CB32-DC-4</v>
      </c>
      <c r="M2124" s="436">
        <f t="shared" si="436"/>
        <v>32</v>
      </c>
      <c r="N2124" s="437">
        <f t="shared" si="442"/>
        <v>190</v>
      </c>
      <c r="O2124" s="437"/>
      <c r="P2124" s="430" t="str">
        <f t="shared" si="437"/>
        <v/>
      </c>
      <c r="U2124" s="177">
        <v>23</v>
      </c>
      <c r="V2124" s="177" t="s">
        <v>3731</v>
      </c>
      <c r="W2124" s="177" t="s">
        <v>2757</v>
      </c>
      <c r="X2124" s="177" t="s">
        <v>3725</v>
      </c>
      <c r="Y2124" s="177" t="s">
        <v>3737</v>
      </c>
      <c r="Z2124" s="177" t="s">
        <v>4140</v>
      </c>
      <c r="AA2124" s="525" t="s">
        <v>3738</v>
      </c>
      <c r="AB2124" s="399" t="str">
        <f t="shared" si="438"/>
        <v>DC1CB32</v>
      </c>
      <c r="AC2124" s="399" t="str">
        <f t="shared" si="439"/>
        <v>DC1CB32-DC</v>
      </c>
      <c r="AD2124" t="str">
        <f>Y2124&amp;"-"&amp;VLOOKUP(AC2124,'LICH THI'!C:AA,9,0)</f>
        <v>64DCCS3036-42469</v>
      </c>
      <c r="AE2124">
        <f t="shared" si="440"/>
        <v>1</v>
      </c>
    </row>
    <row r="2125" spans="1:31" x14ac:dyDescent="0.25">
      <c r="A2125" s="436" t="str">
        <f t="shared" si="430"/>
        <v>DC1CB32-DC-117</v>
      </c>
      <c r="B2125" s="436">
        <f>COUNTIF(AC$4:AC2125,AC2125)</f>
        <v>117</v>
      </c>
      <c r="C2125" s="436" t="str">
        <f t="shared" si="431"/>
        <v>DC1CB32-DC</v>
      </c>
      <c r="D2125" s="436">
        <f>VLOOKUP(C2125,'LICH THI'!C:AA,12,0)</f>
        <v>172</v>
      </c>
      <c r="E2125" s="436">
        <f>VLOOKUP(C2125,'LICH THI'!C:AA,13,0)</f>
        <v>45</v>
      </c>
      <c r="F2125" s="436">
        <f t="shared" si="441"/>
        <v>45</v>
      </c>
      <c r="G2125" s="436">
        <f>VLOOKUP(C2125,'LICH THI'!C:AA,14,0)</f>
        <v>4</v>
      </c>
      <c r="H2125" s="436">
        <f t="shared" si="432"/>
        <v>3</v>
      </c>
      <c r="I2125" s="436" t="str">
        <f t="shared" si="433"/>
        <v>Vũ Ngọc Sáng</v>
      </c>
      <c r="J2125" s="436"/>
      <c r="K2125" s="436">
        <f t="shared" si="434"/>
        <v>4</v>
      </c>
      <c r="L2125" s="436" t="str">
        <f t="shared" si="435"/>
        <v>DC1CB32-DC-4</v>
      </c>
      <c r="M2125" s="436">
        <f t="shared" si="436"/>
        <v>32</v>
      </c>
      <c r="N2125" s="437">
        <f t="shared" si="442"/>
        <v>191</v>
      </c>
      <c r="O2125" s="437"/>
      <c r="P2125" s="430" t="str">
        <f t="shared" si="437"/>
        <v/>
      </c>
      <c r="U2125" s="177">
        <v>31</v>
      </c>
      <c r="V2125" s="177" t="s">
        <v>2897</v>
      </c>
      <c r="W2125" s="177" t="s">
        <v>4113</v>
      </c>
      <c r="X2125" s="177" t="s">
        <v>3725</v>
      </c>
      <c r="Y2125" s="177" t="s">
        <v>4699</v>
      </c>
      <c r="Z2125" s="177" t="s">
        <v>4140</v>
      </c>
      <c r="AA2125" s="525" t="s">
        <v>4409</v>
      </c>
      <c r="AB2125" s="399" t="str">
        <f t="shared" si="438"/>
        <v>DC1CB32</v>
      </c>
      <c r="AC2125" s="399" t="str">
        <f t="shared" si="439"/>
        <v>DC1CB32-DC</v>
      </c>
      <c r="AD2125" t="str">
        <f>Y2125&amp;"-"&amp;VLOOKUP(AC2125,'LICH THI'!C:AA,9,0)</f>
        <v>64DCDB3026-42469</v>
      </c>
      <c r="AE2125">
        <f t="shared" si="440"/>
        <v>1</v>
      </c>
    </row>
    <row r="2126" spans="1:31" x14ac:dyDescent="0.25">
      <c r="A2126" s="436" t="str">
        <f t="shared" si="430"/>
        <v>DC1CB32-DC-118</v>
      </c>
      <c r="B2126" s="436">
        <f>COUNTIF(AC$4:AC2126,AC2126)</f>
        <v>118</v>
      </c>
      <c r="C2126" s="436" t="str">
        <f t="shared" si="431"/>
        <v>DC1CB32-DC</v>
      </c>
      <c r="D2126" s="436">
        <f>VLOOKUP(C2126,'LICH THI'!C:AA,12,0)</f>
        <v>172</v>
      </c>
      <c r="E2126" s="436">
        <f>VLOOKUP(C2126,'LICH THI'!C:AA,13,0)</f>
        <v>45</v>
      </c>
      <c r="F2126" s="436">
        <f t="shared" si="441"/>
        <v>45</v>
      </c>
      <c r="G2126" s="436">
        <f>VLOOKUP(C2126,'LICH THI'!C:AA,14,0)</f>
        <v>4</v>
      </c>
      <c r="H2126" s="436">
        <f t="shared" si="432"/>
        <v>3</v>
      </c>
      <c r="I2126" s="436" t="str">
        <f t="shared" si="433"/>
        <v>Nguyễn Cứu Sinh</v>
      </c>
      <c r="J2126" s="436"/>
      <c r="K2126" s="436">
        <f t="shared" si="434"/>
        <v>4</v>
      </c>
      <c r="L2126" s="436" t="str">
        <f t="shared" si="435"/>
        <v>DC1CB32-DC-4</v>
      </c>
      <c r="M2126" s="436">
        <f t="shared" si="436"/>
        <v>32</v>
      </c>
      <c r="N2126" s="437">
        <f t="shared" si="442"/>
        <v>192</v>
      </c>
      <c r="O2126" s="437"/>
      <c r="P2126" s="430" t="str">
        <f t="shared" si="437"/>
        <v/>
      </c>
      <c r="U2126" s="177">
        <v>7</v>
      </c>
      <c r="V2126" s="177" t="s">
        <v>2724</v>
      </c>
      <c r="W2126" s="177" t="s">
        <v>4676</v>
      </c>
      <c r="X2126" s="177" t="s">
        <v>3172</v>
      </c>
      <c r="Y2126" s="177" t="s">
        <v>4677</v>
      </c>
      <c r="Z2126" s="177" t="s">
        <v>4140</v>
      </c>
      <c r="AA2126" s="525" t="s">
        <v>4027</v>
      </c>
      <c r="AB2126" s="399" t="str">
        <f t="shared" si="438"/>
        <v>DC1CB32</v>
      </c>
      <c r="AC2126" s="399" t="str">
        <f t="shared" si="439"/>
        <v>DC1CB32-DC</v>
      </c>
      <c r="AD2126" t="str">
        <f>Y2126&amp;"-"&amp;VLOOKUP(AC2126,'LICH THI'!C:AA,9,0)</f>
        <v>64DCCA3018-42469</v>
      </c>
      <c r="AE2126">
        <f t="shared" si="440"/>
        <v>1</v>
      </c>
    </row>
    <row r="2127" spans="1:31" x14ac:dyDescent="0.25">
      <c r="A2127" s="436" t="str">
        <f t="shared" si="430"/>
        <v>DC1CB32-DC-119</v>
      </c>
      <c r="B2127" s="436">
        <f>COUNTIF(AC$4:AC2127,AC2127)</f>
        <v>119</v>
      </c>
      <c r="C2127" s="436" t="str">
        <f t="shared" si="431"/>
        <v>DC1CB32-DC</v>
      </c>
      <c r="D2127" s="436">
        <f>VLOOKUP(C2127,'LICH THI'!C:AA,12,0)</f>
        <v>172</v>
      </c>
      <c r="E2127" s="436">
        <f>VLOOKUP(C2127,'LICH THI'!C:AA,13,0)</f>
        <v>45</v>
      </c>
      <c r="F2127" s="436">
        <f t="shared" si="441"/>
        <v>45</v>
      </c>
      <c r="G2127" s="436">
        <f>VLOOKUP(C2127,'LICH THI'!C:AA,14,0)</f>
        <v>4</v>
      </c>
      <c r="H2127" s="436">
        <f t="shared" si="432"/>
        <v>3</v>
      </c>
      <c r="I2127" s="436" t="str">
        <f t="shared" si="433"/>
        <v>Hoàng Văn Sơn</v>
      </c>
      <c r="J2127" s="436"/>
      <c r="K2127" s="436">
        <f t="shared" si="434"/>
        <v>4</v>
      </c>
      <c r="L2127" s="436" t="str">
        <f t="shared" si="435"/>
        <v>DC1CB32-DC-4</v>
      </c>
      <c r="M2127" s="436">
        <f t="shared" si="436"/>
        <v>32</v>
      </c>
      <c r="N2127" s="437">
        <f t="shared" si="442"/>
        <v>193</v>
      </c>
      <c r="O2127" s="437"/>
      <c r="P2127" s="430" t="str">
        <f t="shared" si="437"/>
        <v/>
      </c>
      <c r="U2127" s="177">
        <v>134</v>
      </c>
      <c r="V2127" s="177" t="s">
        <v>3019</v>
      </c>
      <c r="W2127" s="177" t="s">
        <v>2966</v>
      </c>
      <c r="X2127" s="177" t="s">
        <v>2688</v>
      </c>
      <c r="Y2127" s="177" t="s">
        <v>3409</v>
      </c>
      <c r="Z2127" s="177" t="s">
        <v>4140</v>
      </c>
      <c r="AA2127" s="525" t="s">
        <v>3410</v>
      </c>
      <c r="AB2127" s="399" t="str">
        <f t="shared" si="438"/>
        <v>DC1CB32</v>
      </c>
      <c r="AC2127" s="399" t="str">
        <f t="shared" si="439"/>
        <v>DC1CB32-DC</v>
      </c>
      <c r="AD2127" t="str">
        <f>Y2127&amp;"-"&amp;VLOOKUP(AC2127,'LICH THI'!C:AA,9,0)</f>
        <v>64DCQT3128-42469</v>
      </c>
      <c r="AE2127">
        <f t="shared" si="440"/>
        <v>1</v>
      </c>
    </row>
    <row r="2128" spans="1:31" x14ac:dyDescent="0.25">
      <c r="A2128" s="436" t="str">
        <f t="shared" si="430"/>
        <v>DC1CB32-DC-120</v>
      </c>
      <c r="B2128" s="436">
        <f>COUNTIF(AC$4:AC2128,AC2128)</f>
        <v>120</v>
      </c>
      <c r="C2128" s="436" t="str">
        <f t="shared" si="431"/>
        <v>DC1CB32-DC</v>
      </c>
      <c r="D2128" s="436">
        <f>VLOOKUP(C2128,'LICH THI'!C:AA,12,0)</f>
        <v>172</v>
      </c>
      <c r="E2128" s="436">
        <f>VLOOKUP(C2128,'LICH THI'!C:AA,13,0)</f>
        <v>45</v>
      </c>
      <c r="F2128" s="436">
        <f t="shared" si="441"/>
        <v>45</v>
      </c>
      <c r="G2128" s="436">
        <f>VLOOKUP(C2128,'LICH THI'!C:AA,14,0)</f>
        <v>4</v>
      </c>
      <c r="H2128" s="436">
        <f t="shared" si="432"/>
        <v>3</v>
      </c>
      <c r="I2128" s="436" t="str">
        <f t="shared" si="433"/>
        <v>Nguyễn Đình Sơn</v>
      </c>
      <c r="J2128" s="436"/>
      <c r="K2128" s="436">
        <f t="shared" si="434"/>
        <v>4</v>
      </c>
      <c r="L2128" s="436" t="str">
        <f t="shared" si="435"/>
        <v>DC1CB32-DC-4</v>
      </c>
      <c r="M2128" s="436">
        <f t="shared" si="436"/>
        <v>32</v>
      </c>
      <c r="N2128" s="437">
        <f t="shared" si="442"/>
        <v>194</v>
      </c>
      <c r="O2128" s="437"/>
      <c r="P2128" s="430" t="str">
        <f t="shared" si="437"/>
        <v/>
      </c>
      <c r="U2128" s="177">
        <v>8</v>
      </c>
      <c r="V2128" s="177" t="s">
        <v>2724</v>
      </c>
      <c r="W2128" s="177" t="s">
        <v>2780</v>
      </c>
      <c r="X2128" s="177" t="s">
        <v>2688</v>
      </c>
      <c r="Y2128" s="177" t="s">
        <v>2781</v>
      </c>
      <c r="Z2128" s="177" t="s">
        <v>4140</v>
      </c>
      <c r="AA2128" s="525" t="s">
        <v>2782</v>
      </c>
      <c r="AB2128" s="399" t="str">
        <f t="shared" si="438"/>
        <v>DC1CB32</v>
      </c>
      <c r="AC2128" s="399" t="str">
        <f t="shared" si="439"/>
        <v>DC1CB32-DC</v>
      </c>
      <c r="AD2128" t="str">
        <f>Y2128&amp;"-"&amp;VLOOKUP(AC2128,'LICH THI'!C:AA,9,0)</f>
        <v>64DCCA3045-42469</v>
      </c>
      <c r="AE2128">
        <f t="shared" si="440"/>
        <v>1</v>
      </c>
    </row>
    <row r="2129" spans="1:31" x14ac:dyDescent="0.25">
      <c r="A2129" s="436" t="str">
        <f t="shared" si="430"/>
        <v>DC1CB32-DC-121</v>
      </c>
      <c r="B2129" s="436">
        <f>COUNTIF(AC$4:AC2129,AC2129)</f>
        <v>121</v>
      </c>
      <c r="C2129" s="436" t="str">
        <f t="shared" si="431"/>
        <v>DC1CB32-DC</v>
      </c>
      <c r="D2129" s="436">
        <f>VLOOKUP(C2129,'LICH THI'!C:AA,12,0)</f>
        <v>172</v>
      </c>
      <c r="E2129" s="436">
        <f>VLOOKUP(C2129,'LICH THI'!C:AA,13,0)</f>
        <v>45</v>
      </c>
      <c r="F2129" s="436">
        <f t="shared" si="441"/>
        <v>45</v>
      </c>
      <c r="G2129" s="436">
        <f>VLOOKUP(C2129,'LICH THI'!C:AA,14,0)</f>
        <v>4</v>
      </c>
      <c r="H2129" s="436">
        <f t="shared" si="432"/>
        <v>3</v>
      </c>
      <c r="I2129" s="436" t="str">
        <f t="shared" si="433"/>
        <v>Vi Văn Sơn</v>
      </c>
      <c r="J2129" s="436"/>
      <c r="K2129" s="436">
        <f t="shared" si="434"/>
        <v>4</v>
      </c>
      <c r="L2129" s="436" t="str">
        <f t="shared" si="435"/>
        <v>DC1CB32-DC-4</v>
      </c>
      <c r="M2129" s="436">
        <f t="shared" si="436"/>
        <v>32</v>
      </c>
      <c r="N2129" s="437">
        <f t="shared" si="442"/>
        <v>195</v>
      </c>
      <c r="O2129" s="437"/>
      <c r="P2129" s="430" t="str">
        <f t="shared" si="437"/>
        <v/>
      </c>
      <c r="U2129" s="177">
        <v>32</v>
      </c>
      <c r="V2129" s="177" t="s">
        <v>2897</v>
      </c>
      <c r="W2129" s="177" t="s">
        <v>3747</v>
      </c>
      <c r="X2129" s="177" t="s">
        <v>2688</v>
      </c>
      <c r="Y2129" s="177" t="s">
        <v>3748</v>
      </c>
      <c r="Z2129" s="177" t="s">
        <v>4140</v>
      </c>
      <c r="AA2129" s="525" t="s">
        <v>3749</v>
      </c>
      <c r="AB2129" s="399" t="str">
        <f t="shared" si="438"/>
        <v>DC1CB32</v>
      </c>
      <c r="AC2129" s="399" t="str">
        <f t="shared" si="439"/>
        <v>DC1CB32-DC</v>
      </c>
      <c r="AD2129" t="str">
        <f>Y2129&amp;"-"&amp;VLOOKUP(AC2129,'LICH THI'!C:AA,9,0)</f>
        <v>64DCDB3029-42469</v>
      </c>
      <c r="AE2129">
        <f t="shared" si="440"/>
        <v>1</v>
      </c>
    </row>
    <row r="2130" spans="1:31" x14ac:dyDescent="0.25">
      <c r="A2130" s="436" t="str">
        <f t="shared" si="430"/>
        <v>DC1CB32-DC-122</v>
      </c>
      <c r="B2130" s="436">
        <f>COUNTIF(AC$4:AC2130,AC2130)</f>
        <v>122</v>
      </c>
      <c r="C2130" s="436" t="str">
        <f t="shared" si="431"/>
        <v>DC1CB32-DC</v>
      </c>
      <c r="D2130" s="436">
        <f>VLOOKUP(C2130,'LICH THI'!C:AA,12,0)</f>
        <v>172</v>
      </c>
      <c r="E2130" s="436">
        <f>VLOOKUP(C2130,'LICH THI'!C:AA,13,0)</f>
        <v>45</v>
      </c>
      <c r="F2130" s="436">
        <f t="shared" si="441"/>
        <v>45</v>
      </c>
      <c r="G2130" s="436">
        <f>VLOOKUP(C2130,'LICH THI'!C:AA,14,0)</f>
        <v>4</v>
      </c>
      <c r="H2130" s="436">
        <f t="shared" si="432"/>
        <v>3</v>
      </c>
      <c r="I2130" s="436" t="str">
        <f t="shared" si="433"/>
        <v>Ngô Doãn Tài</v>
      </c>
      <c r="J2130" s="436"/>
      <c r="K2130" s="436">
        <f t="shared" si="434"/>
        <v>4</v>
      </c>
      <c r="L2130" s="436" t="str">
        <f t="shared" si="435"/>
        <v>DC1CB32-DC-4</v>
      </c>
      <c r="M2130" s="436">
        <f t="shared" si="436"/>
        <v>32</v>
      </c>
      <c r="N2130" s="437">
        <f t="shared" si="442"/>
        <v>151</v>
      </c>
      <c r="O2130" s="437"/>
      <c r="P2130" s="430" t="str">
        <f t="shared" si="437"/>
        <v/>
      </c>
      <c r="U2130" s="177">
        <v>135</v>
      </c>
      <c r="V2130" s="177" t="s">
        <v>3019</v>
      </c>
      <c r="W2130" s="177" t="s">
        <v>3042</v>
      </c>
      <c r="X2130" s="177" t="s">
        <v>3043</v>
      </c>
      <c r="Y2130" s="177" t="s">
        <v>3044</v>
      </c>
      <c r="Z2130" s="177" t="s">
        <v>4140</v>
      </c>
      <c r="AA2130" s="525" t="s">
        <v>3045</v>
      </c>
      <c r="AB2130" s="399" t="str">
        <f t="shared" si="438"/>
        <v>DC1CB32</v>
      </c>
      <c r="AC2130" s="399" t="str">
        <f t="shared" si="439"/>
        <v>DC1CB32-DC</v>
      </c>
      <c r="AD2130" t="str">
        <f>Y2130&amp;"-"&amp;VLOOKUP(AC2130,'LICH THI'!C:AA,9,0)</f>
        <v>64DCQT3081-42469</v>
      </c>
      <c r="AE2130">
        <f t="shared" si="440"/>
        <v>1</v>
      </c>
    </row>
    <row r="2131" spans="1:31" x14ac:dyDescent="0.25">
      <c r="A2131" s="436" t="str">
        <f t="shared" si="430"/>
        <v>DC1CB32-DC-123</v>
      </c>
      <c r="B2131" s="436">
        <f>COUNTIF(AC$4:AC2131,AC2131)</f>
        <v>123</v>
      </c>
      <c r="C2131" s="436" t="str">
        <f t="shared" si="431"/>
        <v>DC1CB32-DC</v>
      </c>
      <c r="D2131" s="436">
        <f>VLOOKUP(C2131,'LICH THI'!C:AA,12,0)</f>
        <v>172</v>
      </c>
      <c r="E2131" s="436">
        <f>VLOOKUP(C2131,'LICH THI'!C:AA,13,0)</f>
        <v>45</v>
      </c>
      <c r="F2131" s="436">
        <f t="shared" si="441"/>
        <v>45</v>
      </c>
      <c r="G2131" s="436">
        <f>VLOOKUP(C2131,'LICH THI'!C:AA,14,0)</f>
        <v>4</v>
      </c>
      <c r="H2131" s="436">
        <f t="shared" si="432"/>
        <v>3</v>
      </c>
      <c r="I2131" s="436" t="str">
        <f t="shared" si="433"/>
        <v>Nguyễn Hữu Tài</v>
      </c>
      <c r="J2131" s="436"/>
      <c r="K2131" s="436">
        <f t="shared" si="434"/>
        <v>4</v>
      </c>
      <c r="L2131" s="436" t="str">
        <f t="shared" si="435"/>
        <v>DC1CB32-DC-4</v>
      </c>
      <c r="M2131" s="436">
        <f t="shared" si="436"/>
        <v>32</v>
      </c>
      <c r="N2131" s="437">
        <f t="shared" si="442"/>
        <v>152</v>
      </c>
      <c r="O2131" s="437"/>
      <c r="P2131" s="430" t="str">
        <f t="shared" si="437"/>
        <v/>
      </c>
      <c r="U2131" s="177">
        <v>118</v>
      </c>
      <c r="V2131" s="177" t="s">
        <v>3856</v>
      </c>
      <c r="W2131" s="177" t="s">
        <v>3326</v>
      </c>
      <c r="X2131" s="177" t="s">
        <v>3043</v>
      </c>
      <c r="Y2131" s="177" t="s">
        <v>4822</v>
      </c>
      <c r="Z2131" s="177" t="s">
        <v>4140</v>
      </c>
      <c r="AA2131" s="525" t="s">
        <v>4823</v>
      </c>
      <c r="AB2131" s="399" t="str">
        <f t="shared" si="438"/>
        <v>DC1CB32</v>
      </c>
      <c r="AC2131" s="399" t="str">
        <f t="shared" si="439"/>
        <v>DC1CB32-DC</v>
      </c>
      <c r="AD2131" t="str">
        <f>Y2131&amp;"-"&amp;VLOOKUP(AC2131,'LICH THI'!C:AA,9,0)</f>
        <v>64DCOT3003-42469</v>
      </c>
      <c r="AE2131">
        <f t="shared" si="440"/>
        <v>1</v>
      </c>
    </row>
    <row r="2132" spans="1:31" x14ac:dyDescent="0.25">
      <c r="A2132" s="436" t="str">
        <f t="shared" si="430"/>
        <v>DC1CB32-DC-124</v>
      </c>
      <c r="B2132" s="436">
        <f>COUNTIF(AC$4:AC2132,AC2132)</f>
        <v>124</v>
      </c>
      <c r="C2132" s="436" t="str">
        <f t="shared" si="431"/>
        <v>DC1CB32-DC</v>
      </c>
      <c r="D2132" s="436">
        <f>VLOOKUP(C2132,'LICH THI'!C:AA,12,0)</f>
        <v>172</v>
      </c>
      <c r="E2132" s="436">
        <f>VLOOKUP(C2132,'LICH THI'!C:AA,13,0)</f>
        <v>45</v>
      </c>
      <c r="F2132" s="436">
        <f t="shared" si="441"/>
        <v>45</v>
      </c>
      <c r="G2132" s="436">
        <f>VLOOKUP(C2132,'LICH THI'!C:AA,14,0)</f>
        <v>4</v>
      </c>
      <c r="H2132" s="436">
        <f t="shared" si="432"/>
        <v>3</v>
      </c>
      <c r="I2132" s="436" t="str">
        <f t="shared" si="433"/>
        <v>Vương Thị Tâm</v>
      </c>
      <c r="J2132" s="436"/>
      <c r="K2132" s="436">
        <f t="shared" si="434"/>
        <v>4</v>
      </c>
      <c r="L2132" s="436" t="str">
        <f t="shared" si="435"/>
        <v>DC1CB32-DC-4</v>
      </c>
      <c r="M2132" s="436">
        <f t="shared" si="436"/>
        <v>32</v>
      </c>
      <c r="N2132" s="437">
        <f t="shared" si="442"/>
        <v>153</v>
      </c>
      <c r="O2132" s="437"/>
      <c r="P2132" s="430" t="str">
        <f t="shared" si="437"/>
        <v/>
      </c>
      <c r="U2132" s="177">
        <v>136</v>
      </c>
      <c r="V2132" s="177" t="s">
        <v>3019</v>
      </c>
      <c r="W2132" s="177" t="s">
        <v>4844</v>
      </c>
      <c r="X2132" s="177" t="s">
        <v>3583</v>
      </c>
      <c r="Y2132" s="177" t="s">
        <v>4845</v>
      </c>
      <c r="Z2132" s="177" t="s">
        <v>4140</v>
      </c>
      <c r="AA2132" s="525" t="s">
        <v>3279</v>
      </c>
      <c r="AB2132" s="399" t="str">
        <f t="shared" si="438"/>
        <v>DC1CB32</v>
      </c>
      <c r="AC2132" s="399" t="str">
        <f t="shared" si="439"/>
        <v>DC1CB32-DC</v>
      </c>
      <c r="AD2132" t="str">
        <f>Y2132&amp;"-"&amp;VLOOKUP(AC2132,'LICH THI'!C:AA,9,0)</f>
        <v>64DCQT3092-42469</v>
      </c>
      <c r="AE2132">
        <f t="shared" si="440"/>
        <v>1</v>
      </c>
    </row>
    <row r="2133" spans="1:31" x14ac:dyDescent="0.25">
      <c r="A2133" s="436" t="str">
        <f t="shared" si="430"/>
        <v>DC1CB32-DC-125</v>
      </c>
      <c r="B2133" s="436">
        <f>COUNTIF(AC$4:AC2133,AC2133)</f>
        <v>125</v>
      </c>
      <c r="C2133" s="436" t="str">
        <f t="shared" si="431"/>
        <v>DC1CB32-DC</v>
      </c>
      <c r="D2133" s="436">
        <f>VLOOKUP(C2133,'LICH THI'!C:AA,12,0)</f>
        <v>172</v>
      </c>
      <c r="E2133" s="436">
        <f>VLOOKUP(C2133,'LICH THI'!C:AA,13,0)</f>
        <v>45</v>
      </c>
      <c r="F2133" s="436">
        <f t="shared" si="441"/>
        <v>45</v>
      </c>
      <c r="G2133" s="436">
        <f>VLOOKUP(C2133,'LICH THI'!C:AA,14,0)</f>
        <v>4</v>
      </c>
      <c r="H2133" s="436">
        <f t="shared" si="432"/>
        <v>3</v>
      </c>
      <c r="I2133" s="436" t="str">
        <f t="shared" si="433"/>
        <v>Phạm Hữu Tấn</v>
      </c>
      <c r="J2133" s="436"/>
      <c r="K2133" s="436">
        <f t="shared" si="434"/>
        <v>4</v>
      </c>
      <c r="L2133" s="436" t="str">
        <f t="shared" si="435"/>
        <v>DC1CB32-DC-4</v>
      </c>
      <c r="M2133" s="436">
        <f t="shared" si="436"/>
        <v>32</v>
      </c>
      <c r="N2133" s="437">
        <f t="shared" si="442"/>
        <v>154</v>
      </c>
      <c r="O2133" s="437"/>
      <c r="P2133" s="430" t="str">
        <f t="shared" si="437"/>
        <v/>
      </c>
      <c r="U2133" s="177">
        <v>63</v>
      </c>
      <c r="V2133" s="177" t="s">
        <v>3341</v>
      </c>
      <c r="W2133" s="177" t="s">
        <v>3807</v>
      </c>
      <c r="X2133" s="177" t="s">
        <v>2988</v>
      </c>
      <c r="Y2133" s="177" t="s">
        <v>3808</v>
      </c>
      <c r="Z2133" s="177" t="s">
        <v>4140</v>
      </c>
      <c r="AA2133" s="525" t="s">
        <v>3809</v>
      </c>
      <c r="AB2133" s="399" t="str">
        <f t="shared" si="438"/>
        <v>DC1CB32</v>
      </c>
      <c r="AC2133" s="399" t="str">
        <f t="shared" si="439"/>
        <v>DC1CB32-DC</v>
      </c>
      <c r="AD2133" t="str">
        <f>Y2133&amp;"-"&amp;VLOOKUP(AC2133,'LICH THI'!C:AA,9,0)</f>
        <v>64DCDT3161-42469</v>
      </c>
      <c r="AE2133">
        <f t="shared" si="440"/>
        <v>1</v>
      </c>
    </row>
    <row r="2134" spans="1:31" x14ac:dyDescent="0.25">
      <c r="A2134" s="436" t="str">
        <f t="shared" si="430"/>
        <v>DC1CB32-DC-126</v>
      </c>
      <c r="B2134" s="436">
        <f>COUNTIF(AC$4:AC2134,AC2134)</f>
        <v>126</v>
      </c>
      <c r="C2134" s="436" t="str">
        <f t="shared" si="431"/>
        <v>DC1CB32-DC</v>
      </c>
      <c r="D2134" s="436">
        <f>VLOOKUP(C2134,'LICH THI'!C:AA,12,0)</f>
        <v>172</v>
      </c>
      <c r="E2134" s="436">
        <f>VLOOKUP(C2134,'LICH THI'!C:AA,13,0)</f>
        <v>45</v>
      </c>
      <c r="F2134" s="436">
        <f t="shared" si="441"/>
        <v>45</v>
      </c>
      <c r="G2134" s="436">
        <f>VLOOKUP(C2134,'LICH THI'!C:AA,14,0)</f>
        <v>4</v>
      </c>
      <c r="H2134" s="436">
        <f t="shared" si="432"/>
        <v>3</v>
      </c>
      <c r="I2134" s="436" t="str">
        <f t="shared" si="433"/>
        <v>Phí Công Tiến</v>
      </c>
      <c r="J2134" s="436"/>
      <c r="K2134" s="436">
        <f t="shared" si="434"/>
        <v>4</v>
      </c>
      <c r="L2134" s="436" t="str">
        <f t="shared" si="435"/>
        <v>DC1CB32-DC-4</v>
      </c>
      <c r="M2134" s="436">
        <f t="shared" si="436"/>
        <v>32</v>
      </c>
      <c r="N2134" s="437">
        <f t="shared" si="442"/>
        <v>155</v>
      </c>
      <c r="O2134" s="437"/>
      <c r="P2134" s="430" t="str">
        <f t="shared" si="437"/>
        <v/>
      </c>
      <c r="U2134" s="177">
        <v>109</v>
      </c>
      <c r="V2134" s="177" t="s">
        <v>2982</v>
      </c>
      <c r="W2134" s="177" t="s">
        <v>2991</v>
      </c>
      <c r="X2134" s="177" t="s">
        <v>2992</v>
      </c>
      <c r="Y2134" s="177" t="s">
        <v>2993</v>
      </c>
      <c r="Z2134" s="177" t="s">
        <v>4140</v>
      </c>
      <c r="AA2134" s="525" t="s">
        <v>2994</v>
      </c>
      <c r="AB2134" s="399" t="str">
        <f t="shared" si="438"/>
        <v>DC1CB32</v>
      </c>
      <c r="AC2134" s="399" t="str">
        <f t="shared" si="439"/>
        <v>DC1CB32-DC</v>
      </c>
      <c r="AD2134" t="str">
        <f>Y2134&amp;"-"&amp;VLOOKUP(AC2134,'LICH THI'!C:AA,9,0)</f>
        <v>64DCMX2015-42469</v>
      </c>
      <c r="AE2134">
        <f t="shared" si="440"/>
        <v>1</v>
      </c>
    </row>
    <row r="2135" spans="1:31" x14ac:dyDescent="0.25">
      <c r="A2135" s="436" t="str">
        <f t="shared" si="430"/>
        <v>DC1CB32-DC-127</v>
      </c>
      <c r="B2135" s="436">
        <f>COUNTIF(AC$4:AC2135,AC2135)</f>
        <v>127</v>
      </c>
      <c r="C2135" s="436" t="str">
        <f t="shared" si="431"/>
        <v>DC1CB32-DC</v>
      </c>
      <c r="D2135" s="436">
        <f>VLOOKUP(C2135,'LICH THI'!C:AA,12,0)</f>
        <v>172</v>
      </c>
      <c r="E2135" s="436">
        <f>VLOOKUP(C2135,'LICH THI'!C:AA,13,0)</f>
        <v>45</v>
      </c>
      <c r="F2135" s="436">
        <f t="shared" si="441"/>
        <v>45</v>
      </c>
      <c r="G2135" s="436">
        <f>VLOOKUP(C2135,'LICH THI'!C:AA,14,0)</f>
        <v>4</v>
      </c>
      <c r="H2135" s="436">
        <f t="shared" si="432"/>
        <v>3</v>
      </c>
      <c r="I2135" s="436" t="str">
        <f t="shared" si="433"/>
        <v>Vũ Văn Tiến</v>
      </c>
      <c r="J2135" s="436"/>
      <c r="K2135" s="436">
        <f t="shared" si="434"/>
        <v>4</v>
      </c>
      <c r="L2135" s="436" t="str">
        <f t="shared" si="435"/>
        <v>DC1CB32-DC-4</v>
      </c>
      <c r="M2135" s="436">
        <f t="shared" si="436"/>
        <v>32</v>
      </c>
      <c r="N2135" s="437">
        <f t="shared" si="442"/>
        <v>156</v>
      </c>
      <c r="O2135" s="437"/>
      <c r="P2135" s="430" t="str">
        <f t="shared" si="437"/>
        <v/>
      </c>
      <c r="U2135" s="177">
        <v>115</v>
      </c>
      <c r="V2135" s="177" t="s">
        <v>3014</v>
      </c>
      <c r="W2135" s="177" t="s">
        <v>2914</v>
      </c>
      <c r="X2135" s="177" t="s">
        <v>2992</v>
      </c>
      <c r="Y2135" s="177" t="s">
        <v>3854</v>
      </c>
      <c r="Z2135" s="177" t="s">
        <v>4140</v>
      </c>
      <c r="AA2135" s="525" t="s">
        <v>3855</v>
      </c>
      <c r="AB2135" s="399" t="str">
        <f t="shared" si="438"/>
        <v>DC1CB32</v>
      </c>
      <c r="AC2135" s="399" t="str">
        <f t="shared" si="439"/>
        <v>DC1CB32-DC</v>
      </c>
      <c r="AD2135" t="str">
        <f>Y2135&amp;"-"&amp;VLOOKUP(AC2135,'LICH THI'!C:AA,9,0)</f>
        <v>64DCMX3049-42469</v>
      </c>
      <c r="AE2135">
        <f t="shared" si="440"/>
        <v>1</v>
      </c>
    </row>
    <row r="2136" spans="1:31" x14ac:dyDescent="0.25">
      <c r="A2136" s="436" t="str">
        <f t="shared" si="430"/>
        <v>DC1CB32-DC-128</v>
      </c>
      <c r="B2136" s="436">
        <f>COUNTIF(AC$4:AC2136,AC2136)</f>
        <v>128</v>
      </c>
      <c r="C2136" s="436" t="str">
        <f t="shared" si="431"/>
        <v>DC1CB32-DC</v>
      </c>
      <c r="D2136" s="436">
        <f>VLOOKUP(C2136,'LICH THI'!C:AA,12,0)</f>
        <v>172</v>
      </c>
      <c r="E2136" s="436">
        <f>VLOOKUP(C2136,'LICH THI'!C:AA,13,0)</f>
        <v>45</v>
      </c>
      <c r="F2136" s="436">
        <f t="shared" si="441"/>
        <v>45</v>
      </c>
      <c r="G2136" s="436">
        <f>VLOOKUP(C2136,'LICH THI'!C:AA,14,0)</f>
        <v>4</v>
      </c>
      <c r="H2136" s="436">
        <f t="shared" si="432"/>
        <v>3</v>
      </c>
      <c r="I2136" s="436" t="str">
        <f t="shared" si="433"/>
        <v>Hoàng Trọng Tiệp</v>
      </c>
      <c r="J2136" s="436"/>
      <c r="K2136" s="436">
        <f t="shared" si="434"/>
        <v>4</v>
      </c>
      <c r="L2136" s="436" t="str">
        <f t="shared" si="435"/>
        <v>DC1CB32-DC-4</v>
      </c>
      <c r="M2136" s="436">
        <f t="shared" si="436"/>
        <v>32</v>
      </c>
      <c r="N2136" s="437">
        <f t="shared" si="442"/>
        <v>157</v>
      </c>
      <c r="O2136" s="437"/>
      <c r="P2136" s="430" t="str">
        <f t="shared" si="437"/>
        <v/>
      </c>
      <c r="U2136" s="177">
        <v>149</v>
      </c>
      <c r="V2136" s="177" t="s">
        <v>3455</v>
      </c>
      <c r="W2136" s="177" t="s">
        <v>4863</v>
      </c>
      <c r="X2136" s="177" t="s">
        <v>4063</v>
      </c>
      <c r="Y2136" s="177" t="s">
        <v>4864</v>
      </c>
      <c r="Z2136" s="177" t="s">
        <v>4140</v>
      </c>
      <c r="AA2136" s="525" t="s">
        <v>4463</v>
      </c>
      <c r="AB2136" s="399" t="str">
        <f t="shared" si="438"/>
        <v>DC1CB32</v>
      </c>
      <c r="AC2136" s="399" t="str">
        <f t="shared" si="439"/>
        <v>DC1CB32-DC</v>
      </c>
      <c r="AD2136" t="str">
        <f>Y2136&amp;"-"&amp;VLOOKUP(AC2136,'LICH THI'!C:AA,9,0)</f>
        <v>65DCCD24453-42469</v>
      </c>
      <c r="AE2136">
        <f t="shared" si="440"/>
        <v>1</v>
      </c>
    </row>
    <row r="2137" spans="1:31" x14ac:dyDescent="0.25">
      <c r="A2137" s="436" t="str">
        <f t="shared" si="430"/>
        <v>DC1CB32-DC-129</v>
      </c>
      <c r="B2137" s="436">
        <f>COUNTIF(AC$4:AC2137,AC2137)</f>
        <v>129</v>
      </c>
      <c r="C2137" s="436" t="str">
        <f t="shared" si="431"/>
        <v>DC1CB32-DC</v>
      </c>
      <c r="D2137" s="436">
        <f>VLOOKUP(C2137,'LICH THI'!C:AA,12,0)</f>
        <v>172</v>
      </c>
      <c r="E2137" s="436">
        <f>VLOOKUP(C2137,'LICH THI'!C:AA,13,0)</f>
        <v>45</v>
      </c>
      <c r="F2137" s="436">
        <f t="shared" si="441"/>
        <v>45</v>
      </c>
      <c r="G2137" s="436">
        <f>VLOOKUP(C2137,'LICH THI'!C:AA,14,0)</f>
        <v>4</v>
      </c>
      <c r="H2137" s="436">
        <f t="shared" si="432"/>
        <v>3</v>
      </c>
      <c r="I2137" s="436" t="str">
        <f t="shared" si="433"/>
        <v>Ngô Văn Tình</v>
      </c>
      <c r="J2137" s="436"/>
      <c r="K2137" s="436">
        <f t="shared" si="434"/>
        <v>4</v>
      </c>
      <c r="L2137" s="436" t="str">
        <f t="shared" si="435"/>
        <v>DC1CB32-DC-4</v>
      </c>
      <c r="M2137" s="436">
        <f t="shared" si="436"/>
        <v>32</v>
      </c>
      <c r="N2137" s="437">
        <f t="shared" si="442"/>
        <v>158</v>
      </c>
      <c r="O2137" s="437"/>
      <c r="P2137" s="430" t="str">
        <f t="shared" si="437"/>
        <v/>
      </c>
      <c r="U2137" s="177">
        <v>92</v>
      </c>
      <c r="V2137" s="177" t="s">
        <v>3826</v>
      </c>
      <c r="W2137" s="177" t="s">
        <v>3204</v>
      </c>
      <c r="X2137" s="177" t="s">
        <v>4777</v>
      </c>
      <c r="Y2137" s="177" t="s">
        <v>4778</v>
      </c>
      <c r="Z2137" s="177" t="s">
        <v>4140</v>
      </c>
      <c r="AA2137" s="525" t="s">
        <v>4779</v>
      </c>
      <c r="AB2137" s="399" t="str">
        <f t="shared" si="438"/>
        <v>DC1CB32</v>
      </c>
      <c r="AC2137" s="399" t="str">
        <f t="shared" si="439"/>
        <v>DC1CB32-DC</v>
      </c>
      <c r="AD2137" t="str">
        <f>Y2137&amp;"-"&amp;VLOOKUP(AC2137,'LICH THI'!C:AA,9,0)</f>
        <v>64DCKT3175-42469</v>
      </c>
      <c r="AE2137">
        <f t="shared" si="440"/>
        <v>1</v>
      </c>
    </row>
    <row r="2138" spans="1:31" x14ac:dyDescent="0.25">
      <c r="A2138" s="436" t="str">
        <f t="shared" si="430"/>
        <v>DC1CB32-DC-130</v>
      </c>
      <c r="B2138" s="436">
        <f>COUNTIF(AC$4:AC2138,AC2138)</f>
        <v>130</v>
      </c>
      <c r="C2138" s="436" t="str">
        <f t="shared" si="431"/>
        <v>DC1CB32-DC</v>
      </c>
      <c r="D2138" s="436">
        <f>VLOOKUP(C2138,'LICH THI'!C:AA,12,0)</f>
        <v>172</v>
      </c>
      <c r="E2138" s="436">
        <f>VLOOKUP(C2138,'LICH THI'!C:AA,13,0)</f>
        <v>45</v>
      </c>
      <c r="F2138" s="436">
        <f t="shared" si="441"/>
        <v>45</v>
      </c>
      <c r="G2138" s="436">
        <f>VLOOKUP(C2138,'LICH THI'!C:AA,14,0)</f>
        <v>4</v>
      </c>
      <c r="H2138" s="436">
        <f t="shared" si="432"/>
        <v>3</v>
      </c>
      <c r="I2138" s="436" t="str">
        <f t="shared" si="433"/>
        <v>Trần Hữu Tỉnh</v>
      </c>
      <c r="J2138" s="436"/>
      <c r="K2138" s="436">
        <f t="shared" si="434"/>
        <v>4</v>
      </c>
      <c r="L2138" s="436" t="str">
        <f t="shared" si="435"/>
        <v>DC1CB32-DC-4</v>
      </c>
      <c r="M2138" s="436">
        <f t="shared" si="436"/>
        <v>32</v>
      </c>
      <c r="N2138" s="437">
        <f t="shared" si="442"/>
        <v>159</v>
      </c>
      <c r="O2138" s="437"/>
      <c r="P2138" s="430" t="str">
        <f t="shared" si="437"/>
        <v/>
      </c>
      <c r="U2138" s="177">
        <v>33</v>
      </c>
      <c r="V2138" s="177" t="s">
        <v>2897</v>
      </c>
      <c r="W2138" s="177" t="s">
        <v>3750</v>
      </c>
      <c r="X2138" s="177" t="s">
        <v>3751</v>
      </c>
      <c r="Y2138" s="177" t="s">
        <v>3752</v>
      </c>
      <c r="Z2138" s="177" t="s">
        <v>4140</v>
      </c>
      <c r="AA2138" s="525" t="s">
        <v>3753</v>
      </c>
      <c r="AB2138" s="399" t="str">
        <f t="shared" si="438"/>
        <v>DC1CB32</v>
      </c>
      <c r="AC2138" s="399" t="str">
        <f t="shared" si="439"/>
        <v>DC1CB32-DC</v>
      </c>
      <c r="AD2138" t="str">
        <f>Y2138&amp;"-"&amp;VLOOKUP(AC2138,'LICH THI'!C:AA,9,0)</f>
        <v>64DCDB3037-42469</v>
      </c>
      <c r="AE2138">
        <f t="shared" si="440"/>
        <v>1</v>
      </c>
    </row>
    <row r="2139" spans="1:31" x14ac:dyDescent="0.25">
      <c r="A2139" s="436" t="str">
        <f t="shared" si="430"/>
        <v>DC1CB32-DC-131</v>
      </c>
      <c r="B2139" s="436">
        <f>COUNTIF(AC$4:AC2139,AC2139)</f>
        <v>131</v>
      </c>
      <c r="C2139" s="436" t="str">
        <f t="shared" si="431"/>
        <v>DC1CB32-DC</v>
      </c>
      <c r="D2139" s="436">
        <f>VLOOKUP(C2139,'LICH THI'!C:AA,12,0)</f>
        <v>172</v>
      </c>
      <c r="E2139" s="436">
        <f>VLOOKUP(C2139,'LICH THI'!C:AA,13,0)</f>
        <v>45</v>
      </c>
      <c r="F2139" s="436">
        <f t="shared" si="441"/>
        <v>45</v>
      </c>
      <c r="G2139" s="436">
        <f>VLOOKUP(C2139,'LICH THI'!C:AA,14,0)</f>
        <v>4</v>
      </c>
      <c r="H2139" s="436">
        <f t="shared" si="432"/>
        <v>3</v>
      </c>
      <c r="I2139" s="436" t="str">
        <f t="shared" si="433"/>
        <v>Trần Quốc Tỉnh</v>
      </c>
      <c r="J2139" s="436"/>
      <c r="K2139" s="436">
        <f t="shared" si="434"/>
        <v>4</v>
      </c>
      <c r="L2139" s="436" t="str">
        <f t="shared" si="435"/>
        <v>DC1CB32-DC-4</v>
      </c>
      <c r="M2139" s="436">
        <f t="shared" si="436"/>
        <v>32</v>
      </c>
      <c r="N2139" s="437">
        <f t="shared" si="442"/>
        <v>160</v>
      </c>
      <c r="O2139" s="437"/>
      <c r="P2139" s="430" t="str">
        <f t="shared" si="437"/>
        <v/>
      </c>
      <c r="U2139" s="177">
        <v>43</v>
      </c>
      <c r="V2139" s="177" t="s">
        <v>3301</v>
      </c>
      <c r="W2139" s="177" t="s">
        <v>3864</v>
      </c>
      <c r="X2139" s="177" t="s">
        <v>3751</v>
      </c>
      <c r="Y2139" s="177" t="s">
        <v>4716</v>
      </c>
      <c r="Z2139" s="177" t="s">
        <v>4140</v>
      </c>
      <c r="AA2139" s="525" t="s">
        <v>3859</v>
      </c>
      <c r="AB2139" s="399" t="str">
        <f t="shared" si="438"/>
        <v>DC1CB32</v>
      </c>
      <c r="AC2139" s="399" t="str">
        <f t="shared" si="439"/>
        <v>DC1CB32-DC</v>
      </c>
      <c r="AD2139" t="str">
        <f>Y2139&amp;"-"&amp;VLOOKUP(AC2139,'LICH THI'!C:AA,9,0)</f>
        <v>64DCDD3015-42469</v>
      </c>
      <c r="AE2139">
        <f t="shared" si="440"/>
        <v>1</v>
      </c>
    </row>
    <row r="2140" spans="1:31" x14ac:dyDescent="0.25">
      <c r="A2140" s="436" t="str">
        <f t="shared" si="430"/>
        <v>DC1CB32-DC-132</v>
      </c>
      <c r="B2140" s="436">
        <f>COUNTIF(AC$4:AC2140,AC2140)</f>
        <v>132</v>
      </c>
      <c r="C2140" s="436" t="str">
        <f t="shared" si="431"/>
        <v>DC1CB32-DC</v>
      </c>
      <c r="D2140" s="436">
        <f>VLOOKUP(C2140,'LICH THI'!C:AA,12,0)</f>
        <v>172</v>
      </c>
      <c r="E2140" s="436">
        <f>VLOOKUP(C2140,'LICH THI'!C:AA,13,0)</f>
        <v>45</v>
      </c>
      <c r="F2140" s="436">
        <f t="shared" si="441"/>
        <v>45</v>
      </c>
      <c r="G2140" s="436">
        <f>VLOOKUP(C2140,'LICH THI'!C:AA,14,0)</f>
        <v>4</v>
      </c>
      <c r="H2140" s="436">
        <f t="shared" si="432"/>
        <v>3</v>
      </c>
      <c r="I2140" s="436" t="str">
        <f t="shared" si="433"/>
        <v>Lê Ngọc Toàn</v>
      </c>
      <c r="J2140" s="436"/>
      <c r="K2140" s="436">
        <f t="shared" si="434"/>
        <v>4</v>
      </c>
      <c r="L2140" s="436" t="str">
        <f t="shared" si="435"/>
        <v>DC1CB32-DC-4</v>
      </c>
      <c r="M2140" s="436">
        <f t="shared" si="436"/>
        <v>32</v>
      </c>
      <c r="N2140" s="437">
        <f t="shared" si="442"/>
        <v>161</v>
      </c>
      <c r="O2140" s="437"/>
      <c r="P2140" s="430" t="str">
        <f t="shared" si="437"/>
        <v/>
      </c>
      <c r="U2140" s="177">
        <v>129</v>
      </c>
      <c r="V2140" s="177" t="s">
        <v>3400</v>
      </c>
      <c r="W2140" s="177" t="s">
        <v>2610</v>
      </c>
      <c r="X2140" s="177" t="s">
        <v>2818</v>
      </c>
      <c r="Y2140" s="177" t="s">
        <v>3406</v>
      </c>
      <c r="Z2140" s="177" t="s">
        <v>4140</v>
      </c>
      <c r="AA2140" s="525" t="s">
        <v>3407</v>
      </c>
      <c r="AB2140" s="399" t="str">
        <f t="shared" si="438"/>
        <v>DC1CB32</v>
      </c>
      <c r="AC2140" s="399" t="str">
        <f t="shared" si="439"/>
        <v>DC1CB32-DC</v>
      </c>
      <c r="AD2140" t="str">
        <f>Y2140&amp;"-"&amp;VLOOKUP(AC2140,'LICH THI'!C:AA,9,0)</f>
        <v>64DCOT3188-42469</v>
      </c>
      <c r="AE2140">
        <f t="shared" si="440"/>
        <v>1</v>
      </c>
    </row>
    <row r="2141" spans="1:31" x14ac:dyDescent="0.25">
      <c r="A2141" s="436" t="str">
        <f t="shared" si="430"/>
        <v>DC1CB32-DC-133</v>
      </c>
      <c r="B2141" s="436">
        <f>COUNTIF(AC$4:AC2141,AC2141)</f>
        <v>133</v>
      </c>
      <c r="C2141" s="436" t="str">
        <f t="shared" si="431"/>
        <v>DC1CB32-DC</v>
      </c>
      <c r="D2141" s="436">
        <f>VLOOKUP(C2141,'LICH THI'!C:AA,12,0)</f>
        <v>172</v>
      </c>
      <c r="E2141" s="436">
        <f>VLOOKUP(C2141,'LICH THI'!C:AA,13,0)</f>
        <v>45</v>
      </c>
      <c r="F2141" s="436">
        <f t="shared" si="441"/>
        <v>45</v>
      </c>
      <c r="G2141" s="436">
        <f>VLOOKUP(C2141,'LICH THI'!C:AA,14,0)</f>
        <v>4</v>
      </c>
      <c r="H2141" s="436">
        <f t="shared" si="432"/>
        <v>3</v>
      </c>
      <c r="I2141" s="436" t="str">
        <f t="shared" si="433"/>
        <v>Lê Song Toàn</v>
      </c>
      <c r="J2141" s="436"/>
      <c r="K2141" s="436">
        <f t="shared" si="434"/>
        <v>4</v>
      </c>
      <c r="L2141" s="436" t="str">
        <f t="shared" si="435"/>
        <v>DC1CB32-DC-4</v>
      </c>
      <c r="M2141" s="436">
        <f t="shared" si="436"/>
        <v>32</v>
      </c>
      <c r="N2141" s="437">
        <f t="shared" si="442"/>
        <v>162</v>
      </c>
      <c r="O2141" s="437"/>
      <c r="P2141" s="430" t="str">
        <f t="shared" si="437"/>
        <v/>
      </c>
      <c r="U2141" s="177">
        <v>11</v>
      </c>
      <c r="V2141" s="177" t="s">
        <v>2790</v>
      </c>
      <c r="W2141" s="177" t="s">
        <v>4680</v>
      </c>
      <c r="X2141" s="177" t="s">
        <v>2818</v>
      </c>
      <c r="Y2141" s="177" t="s">
        <v>4681</v>
      </c>
      <c r="Z2141" s="177" t="s">
        <v>4140</v>
      </c>
      <c r="AA2141" s="525" t="s">
        <v>3888</v>
      </c>
      <c r="AB2141" s="399" t="str">
        <f t="shared" si="438"/>
        <v>DC1CB32</v>
      </c>
      <c r="AC2141" s="399" t="str">
        <f t="shared" si="439"/>
        <v>DC1CB32-DC</v>
      </c>
      <c r="AD2141" t="str">
        <f>Y2141&amp;"-"&amp;VLOOKUP(AC2141,'LICH THI'!C:AA,9,0)</f>
        <v>64DCCD3077-42469</v>
      </c>
      <c r="AE2141">
        <f t="shared" si="440"/>
        <v>1</v>
      </c>
    </row>
    <row r="2142" spans="1:31" x14ac:dyDescent="0.25">
      <c r="A2142" s="436" t="str">
        <f t="shared" si="430"/>
        <v>DC1CB32-DC-134</v>
      </c>
      <c r="B2142" s="436">
        <f>COUNTIF(AC$4:AC2142,AC2142)</f>
        <v>134</v>
      </c>
      <c r="C2142" s="436" t="str">
        <f t="shared" si="431"/>
        <v>DC1CB32-DC</v>
      </c>
      <c r="D2142" s="436">
        <f>VLOOKUP(C2142,'LICH THI'!C:AA,12,0)</f>
        <v>172</v>
      </c>
      <c r="E2142" s="436">
        <f>VLOOKUP(C2142,'LICH THI'!C:AA,13,0)</f>
        <v>45</v>
      </c>
      <c r="F2142" s="436">
        <f t="shared" si="441"/>
        <v>45</v>
      </c>
      <c r="G2142" s="436">
        <f>VLOOKUP(C2142,'LICH THI'!C:AA,14,0)</f>
        <v>4</v>
      </c>
      <c r="H2142" s="436">
        <f t="shared" si="432"/>
        <v>3</v>
      </c>
      <c r="I2142" s="436" t="str">
        <f t="shared" si="433"/>
        <v>Nguyễn Văn Toàn</v>
      </c>
      <c r="J2142" s="436"/>
      <c r="K2142" s="436">
        <f t="shared" si="434"/>
        <v>4</v>
      </c>
      <c r="L2142" s="436" t="str">
        <f t="shared" si="435"/>
        <v>DC1CB32-DC-4</v>
      </c>
      <c r="M2142" s="436">
        <f t="shared" si="436"/>
        <v>32</v>
      </c>
      <c r="N2142" s="437">
        <f t="shared" si="442"/>
        <v>163</v>
      </c>
      <c r="O2142" s="437"/>
      <c r="P2142" s="430" t="str">
        <f t="shared" si="437"/>
        <v/>
      </c>
      <c r="U2142" s="177">
        <v>150</v>
      </c>
      <c r="V2142" s="177" t="s">
        <v>3455</v>
      </c>
      <c r="W2142" s="177" t="s">
        <v>2741</v>
      </c>
      <c r="X2142" s="177" t="s">
        <v>2818</v>
      </c>
      <c r="Y2142" s="177" t="s">
        <v>4865</v>
      </c>
      <c r="Z2142" s="177" t="s">
        <v>4140</v>
      </c>
      <c r="AA2142" s="525" t="s">
        <v>4866</v>
      </c>
      <c r="AB2142" s="399" t="str">
        <f t="shared" si="438"/>
        <v>DC1CB32</v>
      </c>
      <c r="AC2142" s="399" t="str">
        <f t="shared" si="439"/>
        <v>DC1CB32-DC</v>
      </c>
      <c r="AD2142" t="str">
        <f>Y2142&amp;"-"&amp;VLOOKUP(AC2142,'LICH THI'!C:AA,9,0)</f>
        <v>65DCCD22793-42469</v>
      </c>
      <c r="AE2142">
        <f t="shared" si="440"/>
        <v>1</v>
      </c>
    </row>
    <row r="2143" spans="1:31" x14ac:dyDescent="0.25">
      <c r="A2143" s="436" t="str">
        <f t="shared" si="430"/>
        <v>DC1CB32-DC-135</v>
      </c>
      <c r="B2143" s="436">
        <f>COUNTIF(AC$4:AC2143,AC2143)</f>
        <v>135</v>
      </c>
      <c r="C2143" s="436" t="str">
        <f t="shared" si="431"/>
        <v>DC1CB32-DC</v>
      </c>
      <c r="D2143" s="436">
        <f>VLOOKUP(C2143,'LICH THI'!C:AA,12,0)</f>
        <v>172</v>
      </c>
      <c r="E2143" s="436">
        <f>VLOOKUP(C2143,'LICH THI'!C:AA,13,0)</f>
        <v>45</v>
      </c>
      <c r="F2143" s="436">
        <f t="shared" si="441"/>
        <v>45</v>
      </c>
      <c r="G2143" s="436">
        <f>VLOOKUP(C2143,'LICH THI'!C:AA,14,0)</f>
        <v>4</v>
      </c>
      <c r="H2143" s="436">
        <f t="shared" si="432"/>
        <v>3</v>
      </c>
      <c r="I2143" s="436" t="str">
        <f t="shared" si="433"/>
        <v>Phùng Đức Toàn</v>
      </c>
      <c r="J2143" s="436"/>
      <c r="K2143" s="436">
        <f t="shared" si="434"/>
        <v>4</v>
      </c>
      <c r="L2143" s="436" t="str">
        <f t="shared" si="435"/>
        <v>DC1CB32-DC-4</v>
      </c>
      <c r="M2143" s="436">
        <f t="shared" si="436"/>
        <v>32</v>
      </c>
      <c r="N2143" s="437">
        <f t="shared" si="442"/>
        <v>164</v>
      </c>
      <c r="O2143" s="437"/>
      <c r="P2143" s="430" t="str">
        <f t="shared" si="437"/>
        <v/>
      </c>
      <c r="U2143" s="177">
        <v>51</v>
      </c>
      <c r="V2143" s="177" t="s">
        <v>3308</v>
      </c>
      <c r="W2143" s="177" t="s">
        <v>3778</v>
      </c>
      <c r="X2143" s="177" t="s">
        <v>2818</v>
      </c>
      <c r="Y2143" s="177" t="s">
        <v>3779</v>
      </c>
      <c r="Z2143" s="177" t="s">
        <v>4140</v>
      </c>
      <c r="AA2143" s="525" t="s">
        <v>2986</v>
      </c>
      <c r="AB2143" s="399" t="str">
        <f t="shared" si="438"/>
        <v>DC1CB32</v>
      </c>
      <c r="AC2143" s="399" t="str">
        <f t="shared" si="439"/>
        <v>DC1CB32-DC</v>
      </c>
      <c r="AD2143" t="str">
        <f>Y2143&amp;"-"&amp;VLOOKUP(AC2143,'LICH THI'!C:AA,9,0)</f>
        <v>64DCDT3041-42469</v>
      </c>
      <c r="AE2143">
        <f t="shared" si="440"/>
        <v>1</v>
      </c>
    </row>
    <row r="2144" spans="1:31" x14ac:dyDescent="0.25">
      <c r="A2144" s="436" t="str">
        <f t="shared" si="430"/>
        <v>DC1CB32-DC-136</v>
      </c>
      <c r="B2144" s="436">
        <f>COUNTIF(AC$4:AC2144,AC2144)</f>
        <v>136</v>
      </c>
      <c r="C2144" s="436" t="str">
        <f t="shared" si="431"/>
        <v>DC1CB32-DC</v>
      </c>
      <c r="D2144" s="436">
        <f>VLOOKUP(C2144,'LICH THI'!C:AA,12,0)</f>
        <v>172</v>
      </c>
      <c r="E2144" s="436">
        <f>VLOOKUP(C2144,'LICH THI'!C:AA,13,0)</f>
        <v>45</v>
      </c>
      <c r="F2144" s="436">
        <f t="shared" si="441"/>
        <v>37</v>
      </c>
      <c r="G2144" s="436">
        <f>VLOOKUP(C2144,'LICH THI'!C:AA,14,0)</f>
        <v>4</v>
      </c>
      <c r="H2144" s="436">
        <f t="shared" si="432"/>
        <v>4</v>
      </c>
      <c r="I2144" s="436" t="str">
        <f t="shared" si="433"/>
        <v>Vũ Khánh Toàn</v>
      </c>
      <c r="J2144" s="436"/>
      <c r="K2144" s="436">
        <f t="shared" si="434"/>
        <v>1</v>
      </c>
      <c r="L2144" s="436" t="str">
        <f t="shared" si="435"/>
        <v>DC1CB32-DC-1</v>
      </c>
      <c r="M2144" s="436">
        <f t="shared" si="436"/>
        <v>32</v>
      </c>
      <c r="N2144" s="437">
        <f t="shared" si="442"/>
        <v>31</v>
      </c>
      <c r="O2144" s="437"/>
      <c r="P2144" s="430" t="str">
        <f t="shared" si="437"/>
        <v/>
      </c>
      <c r="U2144" s="177">
        <v>34</v>
      </c>
      <c r="V2144" s="177" t="s">
        <v>2897</v>
      </c>
      <c r="W2144" s="177" t="s">
        <v>4700</v>
      </c>
      <c r="X2144" s="177" t="s">
        <v>2818</v>
      </c>
      <c r="Y2144" s="177" t="s">
        <v>4701</v>
      </c>
      <c r="Z2144" s="177" t="s">
        <v>4140</v>
      </c>
      <c r="AA2144" s="525" t="s">
        <v>3048</v>
      </c>
      <c r="AB2144" s="399" t="str">
        <f t="shared" si="438"/>
        <v>DC1CB32</v>
      </c>
      <c r="AC2144" s="399" t="str">
        <f t="shared" si="439"/>
        <v>DC1CB32-DC</v>
      </c>
      <c r="AD2144" t="str">
        <f>Y2144&amp;"-"&amp;VLOOKUP(AC2144,'LICH THI'!C:AA,9,0)</f>
        <v>64DCDB3049-42469</v>
      </c>
      <c r="AE2144">
        <f t="shared" si="440"/>
        <v>1</v>
      </c>
    </row>
    <row r="2145" spans="1:31" x14ac:dyDescent="0.25">
      <c r="A2145" s="436" t="str">
        <f t="shared" si="430"/>
        <v>DC1CB32-DC-137</v>
      </c>
      <c r="B2145" s="436">
        <f>COUNTIF(AC$4:AC2145,AC2145)</f>
        <v>137</v>
      </c>
      <c r="C2145" s="436" t="str">
        <f t="shared" si="431"/>
        <v>DC1CB32-DC</v>
      </c>
      <c r="D2145" s="436">
        <f>VLOOKUP(C2145,'LICH THI'!C:AA,12,0)</f>
        <v>172</v>
      </c>
      <c r="E2145" s="436">
        <f>VLOOKUP(C2145,'LICH THI'!C:AA,13,0)</f>
        <v>45</v>
      </c>
      <c r="F2145" s="436">
        <f t="shared" si="441"/>
        <v>37</v>
      </c>
      <c r="G2145" s="436">
        <f>VLOOKUP(C2145,'LICH THI'!C:AA,14,0)</f>
        <v>4</v>
      </c>
      <c r="H2145" s="436">
        <f t="shared" si="432"/>
        <v>4</v>
      </c>
      <c r="I2145" s="436" t="str">
        <f t="shared" si="433"/>
        <v>Lâm Anh Tú</v>
      </c>
      <c r="J2145" s="436"/>
      <c r="K2145" s="436">
        <f t="shared" si="434"/>
        <v>1</v>
      </c>
      <c r="L2145" s="436" t="str">
        <f t="shared" si="435"/>
        <v>DC1CB32-DC-1</v>
      </c>
      <c r="M2145" s="436">
        <f t="shared" si="436"/>
        <v>32</v>
      </c>
      <c r="N2145" s="437">
        <f t="shared" si="442"/>
        <v>32</v>
      </c>
      <c r="O2145" s="437"/>
      <c r="P2145" s="430" t="str">
        <f t="shared" si="437"/>
        <v/>
      </c>
      <c r="U2145" s="177">
        <v>151</v>
      </c>
      <c r="V2145" s="177" t="s">
        <v>3455</v>
      </c>
      <c r="W2145" s="177" t="s">
        <v>4867</v>
      </c>
      <c r="X2145" s="177" t="s">
        <v>2697</v>
      </c>
      <c r="Y2145" s="177" t="s">
        <v>4868</v>
      </c>
      <c r="Z2145" s="177" t="s">
        <v>4140</v>
      </c>
      <c r="AA2145" s="525" t="s">
        <v>4082</v>
      </c>
      <c r="AB2145" s="399" t="str">
        <f t="shared" si="438"/>
        <v>DC1CB32</v>
      </c>
      <c r="AC2145" s="399" t="str">
        <f t="shared" si="439"/>
        <v>DC1CB32-DC</v>
      </c>
      <c r="AD2145" t="str">
        <f>Y2145&amp;"-"&amp;VLOOKUP(AC2145,'LICH THI'!C:AA,9,0)</f>
        <v>65DCCD21682-42469</v>
      </c>
      <c r="AE2145">
        <f t="shared" si="440"/>
        <v>1</v>
      </c>
    </row>
    <row r="2146" spans="1:31" x14ac:dyDescent="0.25">
      <c r="A2146" s="436" t="str">
        <f t="shared" si="430"/>
        <v>DC1CB32-DC-138</v>
      </c>
      <c r="B2146" s="436">
        <f>COUNTIF(AC$4:AC2146,AC2146)</f>
        <v>138</v>
      </c>
      <c r="C2146" s="436" t="str">
        <f t="shared" si="431"/>
        <v>DC1CB32-DC</v>
      </c>
      <c r="D2146" s="436">
        <f>VLOOKUP(C2146,'LICH THI'!C:AA,12,0)</f>
        <v>172</v>
      </c>
      <c r="E2146" s="436">
        <f>VLOOKUP(C2146,'LICH THI'!C:AA,13,0)</f>
        <v>45</v>
      </c>
      <c r="F2146" s="436">
        <f t="shared" si="441"/>
        <v>37</v>
      </c>
      <c r="G2146" s="436">
        <f>VLOOKUP(C2146,'LICH THI'!C:AA,14,0)</f>
        <v>4</v>
      </c>
      <c r="H2146" s="436">
        <f t="shared" si="432"/>
        <v>4</v>
      </c>
      <c r="I2146" s="436" t="str">
        <f t="shared" si="433"/>
        <v>Nguyễn Anh Tú</v>
      </c>
      <c r="J2146" s="436"/>
      <c r="K2146" s="436">
        <f t="shared" si="434"/>
        <v>1</v>
      </c>
      <c r="L2146" s="436" t="str">
        <f t="shared" si="435"/>
        <v>DC1CB32-DC-1</v>
      </c>
      <c r="M2146" s="436">
        <f t="shared" si="436"/>
        <v>32</v>
      </c>
      <c r="N2146" s="437">
        <f t="shared" si="442"/>
        <v>33</v>
      </c>
      <c r="O2146" s="437"/>
      <c r="P2146" s="430" t="str">
        <f t="shared" si="437"/>
        <v/>
      </c>
      <c r="U2146" s="177">
        <v>140</v>
      </c>
      <c r="V2146" s="177" t="s">
        <v>3019</v>
      </c>
      <c r="W2146" s="177" t="s">
        <v>2995</v>
      </c>
      <c r="X2146" s="177" t="s">
        <v>2697</v>
      </c>
      <c r="Y2146" s="177" t="s">
        <v>3413</v>
      </c>
      <c r="Z2146" s="177" t="s">
        <v>4140</v>
      </c>
      <c r="AA2146" s="525" t="s">
        <v>3414</v>
      </c>
      <c r="AB2146" s="399" t="str">
        <f t="shared" si="438"/>
        <v>DC1CB32</v>
      </c>
      <c r="AC2146" s="399" t="str">
        <f t="shared" si="439"/>
        <v>DC1CB32-DC</v>
      </c>
      <c r="AD2146" t="str">
        <f>Y2146&amp;"-"&amp;VLOOKUP(AC2146,'LICH THI'!C:AA,9,0)</f>
        <v>64DCQT3126-42469</v>
      </c>
      <c r="AE2146">
        <f t="shared" si="440"/>
        <v>1</v>
      </c>
    </row>
    <row r="2147" spans="1:31" x14ac:dyDescent="0.25">
      <c r="A2147" s="436" t="str">
        <f t="shared" si="430"/>
        <v>DC1CB32-DC-139</v>
      </c>
      <c r="B2147" s="436">
        <f>COUNTIF(AC$4:AC2147,AC2147)</f>
        <v>139</v>
      </c>
      <c r="C2147" s="436" t="str">
        <f t="shared" si="431"/>
        <v>DC1CB32-DC</v>
      </c>
      <c r="D2147" s="436">
        <f>VLOOKUP(C2147,'LICH THI'!C:AA,12,0)</f>
        <v>172</v>
      </c>
      <c r="E2147" s="436">
        <f>VLOOKUP(C2147,'LICH THI'!C:AA,13,0)</f>
        <v>45</v>
      </c>
      <c r="F2147" s="436">
        <f t="shared" si="441"/>
        <v>37</v>
      </c>
      <c r="G2147" s="436">
        <f>VLOOKUP(C2147,'LICH THI'!C:AA,14,0)</f>
        <v>4</v>
      </c>
      <c r="H2147" s="436">
        <f t="shared" si="432"/>
        <v>4</v>
      </c>
      <c r="I2147" s="436" t="str">
        <f t="shared" si="433"/>
        <v>Trần Anh Tú</v>
      </c>
      <c r="J2147" s="436"/>
      <c r="K2147" s="436">
        <f t="shared" si="434"/>
        <v>1</v>
      </c>
      <c r="L2147" s="436" t="str">
        <f t="shared" si="435"/>
        <v>DC1CB32-DC-1</v>
      </c>
      <c r="M2147" s="436">
        <f t="shared" si="436"/>
        <v>32</v>
      </c>
      <c r="N2147" s="437">
        <f t="shared" si="442"/>
        <v>34</v>
      </c>
      <c r="O2147" s="437"/>
      <c r="P2147" s="430" t="str">
        <f t="shared" si="437"/>
        <v/>
      </c>
      <c r="U2147" s="177">
        <v>155</v>
      </c>
      <c r="V2147" s="177" t="s">
        <v>4874</v>
      </c>
      <c r="W2147" s="177" t="s">
        <v>3271</v>
      </c>
      <c r="X2147" s="177" t="s">
        <v>2697</v>
      </c>
      <c r="Y2147" s="177" t="s">
        <v>4875</v>
      </c>
      <c r="Z2147" s="177" t="s">
        <v>4140</v>
      </c>
      <c r="AA2147" s="525" t="s">
        <v>4876</v>
      </c>
      <c r="AB2147" s="399" t="str">
        <f t="shared" si="438"/>
        <v>DC1CB32</v>
      </c>
      <c r="AC2147" s="399" t="str">
        <f t="shared" si="439"/>
        <v>DC1CB32-DC</v>
      </c>
      <c r="AD2147" t="str">
        <f>Y2147&amp;"-"&amp;VLOOKUP(AC2147,'LICH THI'!C:AA,9,0)</f>
        <v>65DCHT21631-42469</v>
      </c>
      <c r="AE2147">
        <f t="shared" si="440"/>
        <v>1</v>
      </c>
    </row>
    <row r="2148" spans="1:31" x14ac:dyDescent="0.25">
      <c r="A2148" s="436" t="str">
        <f t="shared" si="430"/>
        <v>DC1CB32-DC-140</v>
      </c>
      <c r="B2148" s="436">
        <f>COUNTIF(AC$4:AC2148,AC2148)</f>
        <v>140</v>
      </c>
      <c r="C2148" s="436" t="str">
        <f t="shared" si="431"/>
        <v>DC1CB32-DC</v>
      </c>
      <c r="D2148" s="436">
        <f>VLOOKUP(C2148,'LICH THI'!C:AA,12,0)</f>
        <v>172</v>
      </c>
      <c r="E2148" s="436">
        <f>VLOOKUP(C2148,'LICH THI'!C:AA,13,0)</f>
        <v>45</v>
      </c>
      <c r="F2148" s="436">
        <f t="shared" si="441"/>
        <v>37</v>
      </c>
      <c r="G2148" s="436">
        <f>VLOOKUP(C2148,'LICH THI'!C:AA,14,0)</f>
        <v>4</v>
      </c>
      <c r="H2148" s="436">
        <f t="shared" si="432"/>
        <v>4</v>
      </c>
      <c r="I2148" s="436" t="str">
        <f t="shared" si="433"/>
        <v>Đặng Cao Tuấn</v>
      </c>
      <c r="J2148" s="436"/>
      <c r="K2148" s="436">
        <f t="shared" si="434"/>
        <v>1</v>
      </c>
      <c r="L2148" s="436" t="str">
        <f t="shared" si="435"/>
        <v>DC1CB32-DC-1</v>
      </c>
      <c r="M2148" s="436">
        <f t="shared" si="436"/>
        <v>32</v>
      </c>
      <c r="N2148" s="437">
        <f t="shared" si="442"/>
        <v>35</v>
      </c>
      <c r="O2148" s="437"/>
      <c r="P2148" s="430" t="str">
        <f t="shared" si="437"/>
        <v/>
      </c>
      <c r="U2148" s="177">
        <v>64</v>
      </c>
      <c r="V2148" s="177" t="s">
        <v>3341</v>
      </c>
      <c r="W2148" s="177" t="s">
        <v>4735</v>
      </c>
      <c r="X2148" s="177" t="s">
        <v>2721</v>
      </c>
      <c r="Y2148" s="177" t="s">
        <v>4736</v>
      </c>
      <c r="Z2148" s="177" t="s">
        <v>4140</v>
      </c>
      <c r="AA2148" s="525" t="s">
        <v>3825</v>
      </c>
      <c r="AB2148" s="399" t="str">
        <f t="shared" si="438"/>
        <v>DC1CB32</v>
      </c>
      <c r="AC2148" s="399" t="str">
        <f t="shared" si="439"/>
        <v>DC1CB32-DC</v>
      </c>
      <c r="AD2148" t="str">
        <f>Y2148&amp;"-"&amp;VLOOKUP(AC2148,'LICH THI'!C:AA,9,0)</f>
        <v>64DCDT3149-42469</v>
      </c>
      <c r="AE2148">
        <f t="shared" si="440"/>
        <v>1</v>
      </c>
    </row>
    <row r="2149" spans="1:31" x14ac:dyDescent="0.25">
      <c r="A2149" s="436" t="str">
        <f t="shared" si="430"/>
        <v>DC1CB32-DC-141</v>
      </c>
      <c r="B2149" s="436">
        <f>COUNTIF(AC$4:AC2149,AC2149)</f>
        <v>141</v>
      </c>
      <c r="C2149" s="436" t="str">
        <f t="shared" si="431"/>
        <v>DC1CB32-DC</v>
      </c>
      <c r="D2149" s="436">
        <f>VLOOKUP(C2149,'LICH THI'!C:AA,12,0)</f>
        <v>172</v>
      </c>
      <c r="E2149" s="436">
        <f>VLOOKUP(C2149,'LICH THI'!C:AA,13,0)</f>
        <v>45</v>
      </c>
      <c r="F2149" s="436">
        <f t="shared" si="441"/>
        <v>37</v>
      </c>
      <c r="G2149" s="436">
        <f>VLOOKUP(C2149,'LICH THI'!C:AA,14,0)</f>
        <v>4</v>
      </c>
      <c r="H2149" s="436">
        <f t="shared" si="432"/>
        <v>4</v>
      </c>
      <c r="I2149" s="436" t="str">
        <f t="shared" si="433"/>
        <v>Nguyễn Công Tuấn</v>
      </c>
      <c r="J2149" s="436"/>
      <c r="K2149" s="436">
        <f t="shared" si="434"/>
        <v>1</v>
      </c>
      <c r="L2149" s="436" t="str">
        <f t="shared" si="435"/>
        <v>DC1CB32-DC-1</v>
      </c>
      <c r="M2149" s="436">
        <f t="shared" si="436"/>
        <v>32</v>
      </c>
      <c r="N2149" s="437">
        <f t="shared" si="442"/>
        <v>36</v>
      </c>
      <c r="O2149" s="437"/>
      <c r="P2149" s="430" t="str">
        <f t="shared" si="437"/>
        <v/>
      </c>
      <c r="U2149" s="177">
        <v>87</v>
      </c>
      <c r="V2149" s="177" t="s">
        <v>3378</v>
      </c>
      <c r="W2149" s="177" t="s">
        <v>2720</v>
      </c>
      <c r="X2149" s="177" t="s">
        <v>2721</v>
      </c>
      <c r="Y2149" s="177" t="s">
        <v>4560</v>
      </c>
      <c r="Z2149" s="177" t="s">
        <v>4140</v>
      </c>
      <c r="AA2149" s="525" t="s">
        <v>3349</v>
      </c>
      <c r="AB2149" s="399" t="str">
        <f t="shared" si="438"/>
        <v>DC1CB32</v>
      </c>
      <c r="AC2149" s="399" t="str">
        <f t="shared" si="439"/>
        <v>DC1CB32-DC</v>
      </c>
      <c r="AD2149" t="str">
        <f>Y2149&amp;"-"&amp;VLOOKUP(AC2149,'LICH THI'!C:AA,9,0)</f>
        <v>64DCKT3157-42469</v>
      </c>
      <c r="AE2149">
        <f t="shared" si="440"/>
        <v>1</v>
      </c>
    </row>
    <row r="2150" spans="1:31" x14ac:dyDescent="0.25">
      <c r="A2150" s="436" t="str">
        <f t="shared" si="430"/>
        <v>DC1CB32-DC-142</v>
      </c>
      <c r="B2150" s="436">
        <f>COUNTIF(AC$4:AC2150,AC2150)</f>
        <v>142</v>
      </c>
      <c r="C2150" s="436" t="str">
        <f t="shared" si="431"/>
        <v>DC1CB32-DC</v>
      </c>
      <c r="D2150" s="436">
        <f>VLOOKUP(C2150,'LICH THI'!C:AA,12,0)</f>
        <v>172</v>
      </c>
      <c r="E2150" s="436">
        <f>VLOOKUP(C2150,'LICH THI'!C:AA,13,0)</f>
        <v>45</v>
      </c>
      <c r="F2150" s="436">
        <f t="shared" si="441"/>
        <v>37</v>
      </c>
      <c r="G2150" s="436">
        <f>VLOOKUP(C2150,'LICH THI'!C:AA,14,0)</f>
        <v>4</v>
      </c>
      <c r="H2150" s="436">
        <f t="shared" si="432"/>
        <v>4</v>
      </c>
      <c r="I2150" s="436" t="str">
        <f t="shared" si="433"/>
        <v>Nguyễn Đức Tuấn</v>
      </c>
      <c r="J2150" s="436"/>
      <c r="K2150" s="436">
        <f t="shared" si="434"/>
        <v>1</v>
      </c>
      <c r="L2150" s="436" t="str">
        <f t="shared" si="435"/>
        <v>DC1CB32-DC-1</v>
      </c>
      <c r="M2150" s="436">
        <f t="shared" si="436"/>
        <v>32</v>
      </c>
      <c r="N2150" s="437">
        <f t="shared" si="442"/>
        <v>37</v>
      </c>
      <c r="O2150" s="437"/>
      <c r="P2150" s="430" t="str">
        <f t="shared" si="437"/>
        <v/>
      </c>
      <c r="U2150" s="177">
        <v>44</v>
      </c>
      <c r="V2150" s="177" t="s">
        <v>3761</v>
      </c>
      <c r="W2150" s="177" t="s">
        <v>3103</v>
      </c>
      <c r="X2150" s="177" t="s">
        <v>2721</v>
      </c>
      <c r="Y2150" s="177" t="s">
        <v>4717</v>
      </c>
      <c r="Z2150" s="177" t="s">
        <v>4140</v>
      </c>
      <c r="AA2150" s="525" t="s">
        <v>4718</v>
      </c>
      <c r="AB2150" s="399" t="str">
        <f t="shared" si="438"/>
        <v>DC1CB32</v>
      </c>
      <c r="AC2150" s="399" t="str">
        <f t="shared" si="439"/>
        <v>DC1CB32-DC</v>
      </c>
      <c r="AD2150" t="str">
        <f>Y2150&amp;"-"&amp;VLOOKUP(AC2150,'LICH THI'!C:AA,9,0)</f>
        <v>64DCDD3115-42469</v>
      </c>
      <c r="AE2150">
        <f t="shared" si="440"/>
        <v>1</v>
      </c>
    </row>
    <row r="2151" spans="1:31" x14ac:dyDescent="0.25">
      <c r="A2151" s="436" t="str">
        <f t="shared" si="430"/>
        <v>DC1CB32-DC-143</v>
      </c>
      <c r="B2151" s="436">
        <f>COUNTIF(AC$4:AC2151,AC2151)</f>
        <v>143</v>
      </c>
      <c r="C2151" s="436" t="str">
        <f t="shared" si="431"/>
        <v>DC1CB32-DC</v>
      </c>
      <c r="D2151" s="436">
        <f>VLOOKUP(C2151,'LICH THI'!C:AA,12,0)</f>
        <v>172</v>
      </c>
      <c r="E2151" s="436">
        <f>VLOOKUP(C2151,'LICH THI'!C:AA,13,0)</f>
        <v>45</v>
      </c>
      <c r="F2151" s="436">
        <f t="shared" si="441"/>
        <v>37</v>
      </c>
      <c r="G2151" s="436">
        <f>VLOOKUP(C2151,'LICH THI'!C:AA,14,0)</f>
        <v>4</v>
      </c>
      <c r="H2151" s="436">
        <f t="shared" si="432"/>
        <v>4</v>
      </c>
      <c r="I2151" s="436" t="str">
        <f t="shared" si="433"/>
        <v>Nguyễn Văn Tùng</v>
      </c>
      <c r="J2151" s="436"/>
      <c r="K2151" s="436">
        <f t="shared" si="434"/>
        <v>1</v>
      </c>
      <c r="L2151" s="436" t="str">
        <f t="shared" si="435"/>
        <v>DC1CB32-DC-1</v>
      </c>
      <c r="M2151" s="436">
        <f t="shared" si="436"/>
        <v>32</v>
      </c>
      <c r="N2151" s="437">
        <f t="shared" si="442"/>
        <v>1</v>
      </c>
      <c r="O2151" s="437"/>
      <c r="P2151" s="430" t="str">
        <f t="shared" si="437"/>
        <v/>
      </c>
      <c r="U2151" s="177">
        <v>166</v>
      </c>
      <c r="V2151" s="177" t="s">
        <v>4894</v>
      </c>
      <c r="W2151" s="177" t="s">
        <v>2741</v>
      </c>
      <c r="X2151" s="177" t="s">
        <v>3274</v>
      </c>
      <c r="Y2151" s="177" t="s">
        <v>4899</v>
      </c>
      <c r="Z2151" s="177" t="s">
        <v>4140</v>
      </c>
      <c r="AA2151" s="525" t="s">
        <v>4900</v>
      </c>
      <c r="AB2151" s="399" t="str">
        <f t="shared" si="438"/>
        <v>DC1CB32</v>
      </c>
      <c r="AC2151" s="399" t="str">
        <f t="shared" si="439"/>
        <v>DC1CB32-DC</v>
      </c>
      <c r="AD2151" t="str">
        <f>Y2151&amp;"-"&amp;VLOOKUP(AC2151,'LICH THI'!C:AA,9,0)</f>
        <v>65DCOT21105-42469</v>
      </c>
      <c r="AE2151">
        <f t="shared" si="440"/>
        <v>1</v>
      </c>
    </row>
    <row r="2152" spans="1:31" x14ac:dyDescent="0.25">
      <c r="A2152" s="436" t="str">
        <f t="shared" si="430"/>
        <v>DC1CB32-DC-144</v>
      </c>
      <c r="B2152" s="436">
        <f>COUNTIF(AC$4:AC2152,AC2152)</f>
        <v>144</v>
      </c>
      <c r="C2152" s="436" t="str">
        <f t="shared" si="431"/>
        <v>DC1CB32-DC</v>
      </c>
      <c r="D2152" s="436">
        <f>VLOOKUP(C2152,'LICH THI'!C:AA,12,0)</f>
        <v>172</v>
      </c>
      <c r="E2152" s="436">
        <f>VLOOKUP(C2152,'LICH THI'!C:AA,13,0)</f>
        <v>45</v>
      </c>
      <c r="F2152" s="436">
        <f t="shared" si="441"/>
        <v>37</v>
      </c>
      <c r="G2152" s="436">
        <f>VLOOKUP(C2152,'LICH THI'!C:AA,14,0)</f>
        <v>4</v>
      </c>
      <c r="H2152" s="436">
        <f t="shared" si="432"/>
        <v>4</v>
      </c>
      <c r="I2152" s="436" t="str">
        <f t="shared" si="433"/>
        <v>Nguyễn Doanh Tuyên</v>
      </c>
      <c r="J2152" s="436"/>
      <c r="K2152" s="436">
        <f t="shared" si="434"/>
        <v>1</v>
      </c>
      <c r="L2152" s="436" t="str">
        <f t="shared" si="435"/>
        <v>DC1CB32-DC-1</v>
      </c>
      <c r="M2152" s="436">
        <f t="shared" si="436"/>
        <v>32</v>
      </c>
      <c r="N2152" s="437">
        <f t="shared" si="442"/>
        <v>2</v>
      </c>
      <c r="O2152" s="437"/>
      <c r="P2152" s="430" t="str">
        <f t="shared" si="437"/>
        <v/>
      </c>
      <c r="U2152" s="177">
        <v>58</v>
      </c>
      <c r="V2152" s="177" t="s">
        <v>3325</v>
      </c>
      <c r="W2152" s="177" t="s">
        <v>4728</v>
      </c>
      <c r="X2152" s="177" t="s">
        <v>4015</v>
      </c>
      <c r="Y2152" s="177" t="s">
        <v>4729</v>
      </c>
      <c r="Z2152" s="177" t="s">
        <v>4140</v>
      </c>
      <c r="AA2152" s="525" t="s">
        <v>2796</v>
      </c>
      <c r="AB2152" s="399" t="str">
        <f t="shared" si="438"/>
        <v>DC1CB32</v>
      </c>
      <c r="AC2152" s="399" t="str">
        <f t="shared" si="439"/>
        <v>DC1CB32-DC</v>
      </c>
      <c r="AD2152" t="str">
        <f>Y2152&amp;"-"&amp;VLOOKUP(AC2152,'LICH THI'!C:AA,9,0)</f>
        <v>64DCDT3070-42469</v>
      </c>
      <c r="AE2152">
        <f t="shared" si="440"/>
        <v>1</v>
      </c>
    </row>
    <row r="2153" spans="1:31" x14ac:dyDescent="0.25">
      <c r="A2153" s="436" t="str">
        <f t="shared" si="430"/>
        <v>DC1CB32-DC-145</v>
      </c>
      <c r="B2153" s="436">
        <f>COUNTIF(AC$4:AC2153,AC2153)</f>
        <v>145</v>
      </c>
      <c r="C2153" s="436" t="str">
        <f t="shared" si="431"/>
        <v>DC1CB32-DC</v>
      </c>
      <c r="D2153" s="436">
        <f>VLOOKUP(C2153,'LICH THI'!C:AA,12,0)</f>
        <v>172</v>
      </c>
      <c r="E2153" s="436">
        <f>VLOOKUP(C2153,'LICH THI'!C:AA,13,0)</f>
        <v>45</v>
      </c>
      <c r="F2153" s="436">
        <f t="shared" si="441"/>
        <v>37</v>
      </c>
      <c r="G2153" s="436">
        <f>VLOOKUP(C2153,'LICH THI'!C:AA,14,0)</f>
        <v>4</v>
      </c>
      <c r="H2153" s="436">
        <f t="shared" si="432"/>
        <v>4</v>
      </c>
      <c r="I2153" s="436" t="str">
        <f t="shared" si="433"/>
        <v>Nguyễn Hoàng Tư</v>
      </c>
      <c r="J2153" s="436"/>
      <c r="K2153" s="436">
        <f t="shared" si="434"/>
        <v>1</v>
      </c>
      <c r="L2153" s="436" t="str">
        <f t="shared" si="435"/>
        <v>DC1CB32-DC-1</v>
      </c>
      <c r="M2153" s="436">
        <f t="shared" si="436"/>
        <v>32</v>
      </c>
      <c r="N2153" s="437">
        <f t="shared" si="442"/>
        <v>3</v>
      </c>
      <c r="O2153" s="437"/>
      <c r="P2153" s="430" t="str">
        <f t="shared" si="437"/>
        <v/>
      </c>
      <c r="U2153" s="177">
        <v>147</v>
      </c>
      <c r="V2153" s="177" t="s">
        <v>3449</v>
      </c>
      <c r="W2153" s="177" t="s">
        <v>3785</v>
      </c>
      <c r="X2153" s="177" t="s">
        <v>4860</v>
      </c>
      <c r="Y2153" s="177" t="s">
        <v>4861</v>
      </c>
      <c r="Z2153" s="177" t="s">
        <v>4140</v>
      </c>
      <c r="AA2153" s="525" t="s">
        <v>4862</v>
      </c>
      <c r="AB2153" s="399" t="str">
        <f t="shared" si="438"/>
        <v>DC1CB32</v>
      </c>
      <c r="AC2153" s="399" t="str">
        <f t="shared" si="439"/>
        <v>DC1CB32-DC</v>
      </c>
      <c r="AD2153" t="str">
        <f>Y2153&amp;"-"&amp;VLOOKUP(AC2153,'LICH THI'!C:AA,9,0)</f>
        <v>65DCCD23942-42469</v>
      </c>
      <c r="AE2153">
        <f t="shared" si="440"/>
        <v>1</v>
      </c>
    </row>
    <row r="2154" spans="1:31" x14ac:dyDescent="0.25">
      <c r="A2154" s="436" t="str">
        <f t="shared" si="430"/>
        <v>DC1CB32-DC-146</v>
      </c>
      <c r="B2154" s="436">
        <f>COUNTIF(AC$4:AC2154,AC2154)</f>
        <v>146</v>
      </c>
      <c r="C2154" s="436" t="str">
        <f t="shared" si="431"/>
        <v>DC1CB32-DC</v>
      </c>
      <c r="D2154" s="436">
        <f>VLOOKUP(C2154,'LICH THI'!C:AA,12,0)</f>
        <v>172</v>
      </c>
      <c r="E2154" s="436">
        <f>VLOOKUP(C2154,'LICH THI'!C:AA,13,0)</f>
        <v>45</v>
      </c>
      <c r="F2154" s="436">
        <f t="shared" si="441"/>
        <v>37</v>
      </c>
      <c r="G2154" s="436">
        <f>VLOOKUP(C2154,'LICH THI'!C:AA,14,0)</f>
        <v>4</v>
      </c>
      <c r="H2154" s="436">
        <f t="shared" si="432"/>
        <v>4</v>
      </c>
      <c r="I2154" s="436" t="str">
        <f t="shared" si="433"/>
        <v>Lê Văn Thái</v>
      </c>
      <c r="J2154" s="436"/>
      <c r="K2154" s="436">
        <f t="shared" si="434"/>
        <v>1</v>
      </c>
      <c r="L2154" s="436" t="str">
        <f t="shared" si="435"/>
        <v>DC1CB32-DC-1</v>
      </c>
      <c r="M2154" s="436">
        <f t="shared" si="436"/>
        <v>32</v>
      </c>
      <c r="N2154" s="437">
        <f t="shared" si="442"/>
        <v>4</v>
      </c>
      <c r="O2154" s="437"/>
      <c r="P2154" s="430" t="str">
        <f t="shared" si="437"/>
        <v/>
      </c>
      <c r="U2154" s="177">
        <v>119</v>
      </c>
      <c r="V2154" s="177" t="s">
        <v>3856</v>
      </c>
      <c r="W2154" s="177" t="s">
        <v>2604</v>
      </c>
      <c r="X2154" s="177" t="s">
        <v>4330</v>
      </c>
      <c r="Y2154" s="177" t="s">
        <v>4824</v>
      </c>
      <c r="Z2154" s="177" t="s">
        <v>4140</v>
      </c>
      <c r="AA2154" s="525" t="s">
        <v>4825</v>
      </c>
      <c r="AB2154" s="399" t="str">
        <f t="shared" si="438"/>
        <v>DC1CB32</v>
      </c>
      <c r="AC2154" s="399" t="str">
        <f t="shared" si="439"/>
        <v>DC1CB32-DC</v>
      </c>
      <c r="AD2154" t="str">
        <f>Y2154&amp;"-"&amp;VLOOKUP(AC2154,'LICH THI'!C:AA,9,0)</f>
        <v>64DCOT3067-42469</v>
      </c>
      <c r="AE2154">
        <f t="shared" si="440"/>
        <v>1</v>
      </c>
    </row>
    <row r="2155" spans="1:31" x14ac:dyDescent="0.25">
      <c r="A2155" s="436" t="str">
        <f t="shared" si="430"/>
        <v>DC1CB32-DC-147</v>
      </c>
      <c r="B2155" s="436">
        <f>COUNTIF(AC$4:AC2155,AC2155)</f>
        <v>147</v>
      </c>
      <c r="C2155" s="436" t="str">
        <f t="shared" si="431"/>
        <v>DC1CB32-DC</v>
      </c>
      <c r="D2155" s="436">
        <f>VLOOKUP(C2155,'LICH THI'!C:AA,12,0)</f>
        <v>172</v>
      </c>
      <c r="E2155" s="436">
        <f>VLOOKUP(C2155,'LICH THI'!C:AA,13,0)</f>
        <v>45</v>
      </c>
      <c r="F2155" s="436">
        <f t="shared" si="441"/>
        <v>37</v>
      </c>
      <c r="G2155" s="436">
        <f>VLOOKUP(C2155,'LICH THI'!C:AA,14,0)</f>
        <v>4</v>
      </c>
      <c r="H2155" s="436">
        <f t="shared" si="432"/>
        <v>4</v>
      </c>
      <c r="I2155" s="436" t="str">
        <f t="shared" si="433"/>
        <v>Đỗ Viết Thanh</v>
      </c>
      <c r="J2155" s="436"/>
      <c r="K2155" s="436">
        <f t="shared" si="434"/>
        <v>1</v>
      </c>
      <c r="L2155" s="436" t="str">
        <f t="shared" si="435"/>
        <v>DC1CB32-DC-1</v>
      </c>
      <c r="M2155" s="436">
        <f t="shared" si="436"/>
        <v>32</v>
      </c>
      <c r="N2155" s="437">
        <f t="shared" si="442"/>
        <v>5</v>
      </c>
      <c r="O2155" s="437"/>
      <c r="P2155" s="430" t="str">
        <f t="shared" si="437"/>
        <v/>
      </c>
      <c r="U2155" s="177">
        <v>16</v>
      </c>
      <c r="V2155" s="177" t="s">
        <v>2851</v>
      </c>
      <c r="W2155" s="177" t="s">
        <v>3713</v>
      </c>
      <c r="X2155" s="177" t="s">
        <v>3552</v>
      </c>
      <c r="Y2155" s="177" t="s">
        <v>3714</v>
      </c>
      <c r="Z2155" s="177" t="s">
        <v>4140</v>
      </c>
      <c r="AA2155" s="525" t="s">
        <v>3715</v>
      </c>
      <c r="AB2155" s="399" t="str">
        <f t="shared" si="438"/>
        <v>DC1CB32</v>
      </c>
      <c r="AC2155" s="399" t="str">
        <f t="shared" si="439"/>
        <v>DC1CB32-DC</v>
      </c>
      <c r="AD2155" t="str">
        <f>Y2155&amp;"-"&amp;VLOOKUP(AC2155,'LICH THI'!C:AA,9,0)</f>
        <v>64DCCD3211-42469</v>
      </c>
      <c r="AE2155">
        <f t="shared" si="440"/>
        <v>1</v>
      </c>
    </row>
    <row r="2156" spans="1:31" x14ac:dyDescent="0.25">
      <c r="A2156" s="436" t="str">
        <f t="shared" si="430"/>
        <v>DC1CB32-DC-148</v>
      </c>
      <c r="B2156" s="436">
        <f>COUNTIF(AC$4:AC2156,AC2156)</f>
        <v>148</v>
      </c>
      <c r="C2156" s="436" t="str">
        <f t="shared" si="431"/>
        <v>DC1CB32-DC</v>
      </c>
      <c r="D2156" s="436">
        <f>VLOOKUP(C2156,'LICH THI'!C:AA,12,0)</f>
        <v>172</v>
      </c>
      <c r="E2156" s="436">
        <f>VLOOKUP(C2156,'LICH THI'!C:AA,13,0)</f>
        <v>45</v>
      </c>
      <c r="F2156" s="436">
        <f t="shared" si="441"/>
        <v>37</v>
      </c>
      <c r="G2156" s="436">
        <f>VLOOKUP(C2156,'LICH THI'!C:AA,14,0)</f>
        <v>4</v>
      </c>
      <c r="H2156" s="436">
        <f t="shared" si="432"/>
        <v>4</v>
      </c>
      <c r="I2156" s="436" t="str">
        <f t="shared" si="433"/>
        <v>Vũ Thị Phương Thảo</v>
      </c>
      <c r="J2156" s="436"/>
      <c r="K2156" s="436">
        <f t="shared" si="434"/>
        <v>1</v>
      </c>
      <c r="L2156" s="436" t="str">
        <f t="shared" si="435"/>
        <v>DC1CB32-DC-1</v>
      </c>
      <c r="M2156" s="436">
        <f t="shared" si="436"/>
        <v>32</v>
      </c>
      <c r="N2156" s="437">
        <f t="shared" si="442"/>
        <v>6</v>
      </c>
      <c r="O2156" s="437"/>
      <c r="P2156" s="430" t="str">
        <f t="shared" si="437"/>
        <v/>
      </c>
      <c r="U2156" s="177">
        <v>91</v>
      </c>
      <c r="V2156" s="177" t="s">
        <v>3826</v>
      </c>
      <c r="W2156" s="177" t="s">
        <v>4774</v>
      </c>
      <c r="X2156" s="177" t="s">
        <v>2620</v>
      </c>
      <c r="Y2156" s="177" t="s">
        <v>4775</v>
      </c>
      <c r="Z2156" s="177" t="s">
        <v>4140</v>
      </c>
      <c r="AA2156" s="525" t="s">
        <v>4776</v>
      </c>
      <c r="AB2156" s="399" t="str">
        <f t="shared" si="438"/>
        <v>DC1CB32</v>
      </c>
      <c r="AC2156" s="399" t="str">
        <f t="shared" si="439"/>
        <v>DC1CB32-DC</v>
      </c>
      <c r="AD2156" t="str">
        <f>Y2156&amp;"-"&amp;VLOOKUP(AC2156,'LICH THI'!C:AA,9,0)</f>
        <v>64DCKT3141-42469</v>
      </c>
      <c r="AE2156">
        <f t="shared" si="440"/>
        <v>1</v>
      </c>
    </row>
    <row r="2157" spans="1:31" x14ac:dyDescent="0.25">
      <c r="A2157" s="436" t="str">
        <f t="shared" si="430"/>
        <v>DC1CB32-DC-149</v>
      </c>
      <c r="B2157" s="436">
        <f>COUNTIF(AC$4:AC2157,AC2157)</f>
        <v>149</v>
      </c>
      <c r="C2157" s="436" t="str">
        <f t="shared" si="431"/>
        <v>DC1CB32-DC</v>
      </c>
      <c r="D2157" s="436">
        <f>VLOOKUP(C2157,'LICH THI'!C:AA,12,0)</f>
        <v>172</v>
      </c>
      <c r="E2157" s="436">
        <f>VLOOKUP(C2157,'LICH THI'!C:AA,13,0)</f>
        <v>45</v>
      </c>
      <c r="F2157" s="436">
        <f t="shared" si="441"/>
        <v>37</v>
      </c>
      <c r="G2157" s="436">
        <f>VLOOKUP(C2157,'LICH THI'!C:AA,14,0)</f>
        <v>4</v>
      </c>
      <c r="H2157" s="436">
        <f t="shared" si="432"/>
        <v>4</v>
      </c>
      <c r="I2157" s="436" t="str">
        <f t="shared" si="433"/>
        <v>Phạm Ngọc Thiện</v>
      </c>
      <c r="J2157" s="436"/>
      <c r="K2157" s="436">
        <f t="shared" si="434"/>
        <v>1</v>
      </c>
      <c r="L2157" s="436" t="str">
        <f t="shared" si="435"/>
        <v>DC1CB32-DC-1</v>
      </c>
      <c r="M2157" s="436">
        <f t="shared" si="436"/>
        <v>32</v>
      </c>
      <c r="N2157" s="437">
        <f t="shared" si="442"/>
        <v>7</v>
      </c>
      <c r="O2157" s="437"/>
      <c r="P2157" s="430" t="str">
        <f t="shared" si="437"/>
        <v/>
      </c>
      <c r="U2157" s="177">
        <v>167</v>
      </c>
      <c r="V2157" s="177" t="s">
        <v>4083</v>
      </c>
      <c r="W2157" s="177" t="s">
        <v>3081</v>
      </c>
      <c r="X2157" s="177" t="s">
        <v>4004</v>
      </c>
      <c r="Y2157" s="177" t="s">
        <v>4901</v>
      </c>
      <c r="Z2157" s="177" t="s">
        <v>4140</v>
      </c>
      <c r="AA2157" s="525" t="s">
        <v>3439</v>
      </c>
      <c r="AB2157" s="399" t="str">
        <f t="shared" si="438"/>
        <v>DC1CB32</v>
      </c>
      <c r="AC2157" s="399" t="str">
        <f t="shared" si="439"/>
        <v>DC1CB32-DC</v>
      </c>
      <c r="AD2157" t="str">
        <f>Y2157&amp;"-"&amp;VLOOKUP(AC2157,'LICH THI'!C:AA,9,0)</f>
        <v>65DCVB22631-42469</v>
      </c>
      <c r="AE2157">
        <f t="shared" si="440"/>
        <v>1</v>
      </c>
    </row>
    <row r="2158" spans="1:31" x14ac:dyDescent="0.25">
      <c r="A2158" s="436" t="str">
        <f t="shared" si="430"/>
        <v>DC1CB32-DC-150</v>
      </c>
      <c r="B2158" s="436">
        <f>COUNTIF(AC$4:AC2158,AC2158)</f>
        <v>150</v>
      </c>
      <c r="C2158" s="436" t="str">
        <f t="shared" si="431"/>
        <v>DC1CB32-DC</v>
      </c>
      <c r="D2158" s="436">
        <f>VLOOKUP(C2158,'LICH THI'!C:AA,12,0)</f>
        <v>172</v>
      </c>
      <c r="E2158" s="436">
        <f>VLOOKUP(C2158,'LICH THI'!C:AA,13,0)</f>
        <v>45</v>
      </c>
      <c r="F2158" s="436">
        <f t="shared" si="441"/>
        <v>37</v>
      </c>
      <c r="G2158" s="436">
        <f>VLOOKUP(C2158,'LICH THI'!C:AA,14,0)</f>
        <v>4</v>
      </c>
      <c r="H2158" s="436">
        <f t="shared" si="432"/>
        <v>4</v>
      </c>
      <c r="I2158" s="436" t="str">
        <f t="shared" si="433"/>
        <v>Hà Văn Thóa</v>
      </c>
      <c r="J2158" s="436"/>
      <c r="K2158" s="436">
        <f t="shared" si="434"/>
        <v>1</v>
      </c>
      <c r="L2158" s="436" t="str">
        <f t="shared" si="435"/>
        <v>DC1CB32-DC-1</v>
      </c>
      <c r="M2158" s="436">
        <f t="shared" si="436"/>
        <v>32</v>
      </c>
      <c r="N2158" s="437">
        <f t="shared" si="442"/>
        <v>8</v>
      </c>
      <c r="O2158" s="437"/>
      <c r="P2158" s="430" t="str">
        <f t="shared" si="437"/>
        <v/>
      </c>
      <c r="U2158" s="177">
        <v>42</v>
      </c>
      <c r="V2158" s="177" t="s">
        <v>2935</v>
      </c>
      <c r="W2158" s="177" t="s">
        <v>3181</v>
      </c>
      <c r="X2158" s="177" t="s">
        <v>4713</v>
      </c>
      <c r="Y2158" s="177" t="s">
        <v>4714</v>
      </c>
      <c r="Z2158" s="177" t="s">
        <v>4140</v>
      </c>
      <c r="AA2158" s="525" t="s">
        <v>4715</v>
      </c>
      <c r="AB2158" s="399" t="str">
        <f t="shared" si="438"/>
        <v>DC1CB32</v>
      </c>
      <c r="AC2158" s="399" t="str">
        <f t="shared" si="439"/>
        <v>DC1CB32-DC</v>
      </c>
      <c r="AD2158" t="str">
        <f>Y2158&amp;"-"&amp;VLOOKUP(AC2158,'LICH THI'!C:AA,9,0)</f>
        <v>64DCDB3089-42469</v>
      </c>
      <c r="AE2158">
        <f t="shared" si="440"/>
        <v>1</v>
      </c>
    </row>
    <row r="2159" spans="1:31" x14ac:dyDescent="0.25">
      <c r="A2159" s="436" t="str">
        <f t="shared" si="430"/>
        <v>DC1CB32-DC-151</v>
      </c>
      <c r="B2159" s="436">
        <f>COUNTIF(AC$4:AC2159,AC2159)</f>
        <v>151</v>
      </c>
      <c r="C2159" s="436" t="str">
        <f t="shared" si="431"/>
        <v>DC1CB32-DC</v>
      </c>
      <c r="D2159" s="436">
        <f>VLOOKUP(C2159,'LICH THI'!C:AA,12,0)</f>
        <v>172</v>
      </c>
      <c r="E2159" s="436">
        <f>VLOOKUP(C2159,'LICH THI'!C:AA,13,0)</f>
        <v>45</v>
      </c>
      <c r="F2159" s="436">
        <f t="shared" si="441"/>
        <v>37</v>
      </c>
      <c r="G2159" s="436">
        <f>VLOOKUP(C2159,'LICH THI'!C:AA,14,0)</f>
        <v>4</v>
      </c>
      <c r="H2159" s="436">
        <f t="shared" si="432"/>
        <v>4</v>
      </c>
      <c r="I2159" s="436" t="str">
        <f t="shared" si="433"/>
        <v>Nghiêm Thị Thơm</v>
      </c>
      <c r="J2159" s="436"/>
      <c r="K2159" s="436">
        <f t="shared" si="434"/>
        <v>1</v>
      </c>
      <c r="L2159" s="436" t="str">
        <f t="shared" si="435"/>
        <v>DC1CB32-DC-1</v>
      </c>
      <c r="M2159" s="436">
        <f t="shared" si="436"/>
        <v>32</v>
      </c>
      <c r="N2159" s="437">
        <f t="shared" si="442"/>
        <v>9</v>
      </c>
      <c r="O2159" s="437"/>
      <c r="P2159" s="430" t="str">
        <f t="shared" si="437"/>
        <v/>
      </c>
      <c r="U2159" s="177">
        <v>86</v>
      </c>
      <c r="V2159" s="177" t="s">
        <v>3378</v>
      </c>
      <c r="W2159" s="177" t="s">
        <v>4553</v>
      </c>
      <c r="X2159" s="177" t="s">
        <v>4554</v>
      </c>
      <c r="Y2159" s="177" t="s">
        <v>4555</v>
      </c>
      <c r="Z2159" s="177" t="s">
        <v>4140</v>
      </c>
      <c r="AA2159" s="525" t="s">
        <v>4556</v>
      </c>
      <c r="AB2159" s="399" t="str">
        <f t="shared" si="438"/>
        <v>DC1CB32</v>
      </c>
      <c r="AC2159" s="399" t="str">
        <f t="shared" si="439"/>
        <v>DC1CB32-DC</v>
      </c>
      <c r="AD2159" t="str">
        <f>Y2159&amp;"-"&amp;VLOOKUP(AC2159,'LICH THI'!C:AA,9,0)</f>
        <v>64DCKT3179-42469</v>
      </c>
      <c r="AE2159">
        <f t="shared" si="440"/>
        <v>1</v>
      </c>
    </row>
    <row r="2160" spans="1:31" x14ac:dyDescent="0.25">
      <c r="A2160" s="436" t="str">
        <f t="shared" si="430"/>
        <v>DC1CB32-DC-152</v>
      </c>
      <c r="B2160" s="436">
        <f>COUNTIF(AC$4:AC2160,AC2160)</f>
        <v>152</v>
      </c>
      <c r="C2160" s="436" t="str">
        <f t="shared" si="431"/>
        <v>DC1CB32-DC</v>
      </c>
      <c r="D2160" s="436">
        <f>VLOOKUP(C2160,'LICH THI'!C:AA,12,0)</f>
        <v>172</v>
      </c>
      <c r="E2160" s="436">
        <f>VLOOKUP(C2160,'LICH THI'!C:AA,13,0)</f>
        <v>45</v>
      </c>
      <c r="F2160" s="436">
        <f t="shared" si="441"/>
        <v>37</v>
      </c>
      <c r="G2160" s="436">
        <f>VLOOKUP(C2160,'LICH THI'!C:AA,14,0)</f>
        <v>4</v>
      </c>
      <c r="H2160" s="436">
        <f t="shared" si="432"/>
        <v>4</v>
      </c>
      <c r="I2160" s="436" t="str">
        <f t="shared" si="433"/>
        <v>Lê Thị Thu</v>
      </c>
      <c r="J2160" s="436"/>
      <c r="K2160" s="436">
        <f t="shared" si="434"/>
        <v>1</v>
      </c>
      <c r="L2160" s="436" t="str">
        <f t="shared" si="435"/>
        <v>DC1CB32-DC-1</v>
      </c>
      <c r="M2160" s="436">
        <f t="shared" si="436"/>
        <v>32</v>
      </c>
      <c r="N2160" s="437">
        <f t="shared" si="442"/>
        <v>10</v>
      </c>
      <c r="O2160" s="437"/>
      <c r="P2160" s="430" t="str">
        <f t="shared" si="437"/>
        <v/>
      </c>
      <c r="U2160" s="177">
        <v>137</v>
      </c>
      <c r="V2160" s="177" t="s">
        <v>3019</v>
      </c>
      <c r="W2160" s="177" t="s">
        <v>3367</v>
      </c>
      <c r="X2160" s="177" t="s">
        <v>2623</v>
      </c>
      <c r="Y2160" s="177" t="s">
        <v>4846</v>
      </c>
      <c r="Z2160" s="177" t="s">
        <v>4140</v>
      </c>
      <c r="AA2160" s="525" t="s">
        <v>3916</v>
      </c>
      <c r="AB2160" s="399" t="str">
        <f t="shared" si="438"/>
        <v>DC1CB32</v>
      </c>
      <c r="AC2160" s="399" t="str">
        <f t="shared" si="439"/>
        <v>DC1CB32-DC</v>
      </c>
      <c r="AD2160" t="str">
        <f>Y2160&amp;"-"&amp;VLOOKUP(AC2160,'LICH THI'!C:AA,9,0)</f>
        <v>64DCQT3073-42469</v>
      </c>
      <c r="AE2160">
        <f t="shared" si="440"/>
        <v>1</v>
      </c>
    </row>
    <row r="2161" spans="1:31" x14ac:dyDescent="0.25">
      <c r="A2161" s="436" t="str">
        <f t="shared" si="430"/>
        <v>DC1CB32-DC-153</v>
      </c>
      <c r="B2161" s="436">
        <f>COUNTIF(AC$4:AC2161,AC2161)</f>
        <v>153</v>
      </c>
      <c r="C2161" s="436" t="str">
        <f t="shared" si="431"/>
        <v>DC1CB32-DC</v>
      </c>
      <c r="D2161" s="436">
        <f>VLOOKUP(C2161,'LICH THI'!C:AA,12,0)</f>
        <v>172</v>
      </c>
      <c r="E2161" s="436">
        <f>VLOOKUP(C2161,'LICH THI'!C:AA,13,0)</f>
        <v>45</v>
      </c>
      <c r="F2161" s="436">
        <f t="shared" si="441"/>
        <v>37</v>
      </c>
      <c r="G2161" s="436">
        <f>VLOOKUP(C2161,'LICH THI'!C:AA,14,0)</f>
        <v>4</v>
      </c>
      <c r="H2161" s="436">
        <f t="shared" si="432"/>
        <v>4</v>
      </c>
      <c r="I2161" s="436" t="str">
        <f t="shared" si="433"/>
        <v>Phạm Thị Thu</v>
      </c>
      <c r="J2161" s="436"/>
      <c r="K2161" s="436">
        <f t="shared" si="434"/>
        <v>1</v>
      </c>
      <c r="L2161" s="436" t="str">
        <f t="shared" si="435"/>
        <v>DC1CB32-DC-1</v>
      </c>
      <c r="M2161" s="436">
        <f t="shared" si="436"/>
        <v>32</v>
      </c>
      <c r="N2161" s="437">
        <f t="shared" si="442"/>
        <v>11</v>
      </c>
      <c r="O2161" s="437"/>
      <c r="P2161" s="430" t="str">
        <f t="shared" si="437"/>
        <v/>
      </c>
      <c r="U2161" s="177">
        <v>73</v>
      </c>
      <c r="V2161" s="177" t="s">
        <v>3358</v>
      </c>
      <c r="W2161" s="177" t="s">
        <v>3557</v>
      </c>
      <c r="X2161" s="177" t="s">
        <v>2623</v>
      </c>
      <c r="Y2161" s="177" t="s">
        <v>4510</v>
      </c>
      <c r="Z2161" s="177" t="s">
        <v>4140</v>
      </c>
      <c r="AA2161" s="525" t="s">
        <v>4511</v>
      </c>
      <c r="AB2161" s="399" t="str">
        <f t="shared" si="438"/>
        <v>DC1CB32</v>
      </c>
      <c r="AC2161" s="399" t="str">
        <f t="shared" si="439"/>
        <v>DC1CB32-DC</v>
      </c>
      <c r="AD2161" t="str">
        <f>Y2161&amp;"-"&amp;VLOOKUP(AC2161,'LICH THI'!C:AA,9,0)</f>
        <v>64DCKT2039-42469</v>
      </c>
      <c r="AE2161">
        <f t="shared" si="440"/>
        <v>1</v>
      </c>
    </row>
    <row r="2162" spans="1:31" x14ac:dyDescent="0.25">
      <c r="A2162" s="436" t="str">
        <f t="shared" si="430"/>
        <v>DC1CB32-DC-154</v>
      </c>
      <c r="B2162" s="436">
        <f>COUNTIF(AC$4:AC2162,AC2162)</f>
        <v>154</v>
      </c>
      <c r="C2162" s="436" t="str">
        <f t="shared" si="431"/>
        <v>DC1CB32-DC</v>
      </c>
      <c r="D2162" s="436">
        <f>VLOOKUP(C2162,'LICH THI'!C:AA,12,0)</f>
        <v>172</v>
      </c>
      <c r="E2162" s="436">
        <f>VLOOKUP(C2162,'LICH THI'!C:AA,13,0)</f>
        <v>45</v>
      </c>
      <c r="F2162" s="436">
        <f t="shared" si="441"/>
        <v>37</v>
      </c>
      <c r="G2162" s="436">
        <f>VLOOKUP(C2162,'LICH THI'!C:AA,14,0)</f>
        <v>4</v>
      </c>
      <c r="H2162" s="436">
        <f t="shared" si="432"/>
        <v>4</v>
      </c>
      <c r="I2162" s="436" t="str">
        <f t="shared" si="433"/>
        <v>Phạm Thị Thu</v>
      </c>
      <c r="J2162" s="436"/>
      <c r="K2162" s="436">
        <f t="shared" si="434"/>
        <v>1</v>
      </c>
      <c r="L2162" s="436" t="str">
        <f t="shared" si="435"/>
        <v>DC1CB32-DC-1</v>
      </c>
      <c r="M2162" s="436">
        <f t="shared" si="436"/>
        <v>32</v>
      </c>
      <c r="N2162" s="437">
        <f t="shared" si="442"/>
        <v>12</v>
      </c>
      <c r="O2162" s="437"/>
      <c r="P2162" s="430" t="str">
        <f t="shared" si="437"/>
        <v/>
      </c>
      <c r="U2162" s="177">
        <v>103</v>
      </c>
      <c r="V2162" s="177" t="s">
        <v>3381</v>
      </c>
      <c r="W2162" s="177" t="s">
        <v>3557</v>
      </c>
      <c r="X2162" s="177" t="s">
        <v>2623</v>
      </c>
      <c r="Y2162" s="177" t="s">
        <v>4797</v>
      </c>
      <c r="Z2162" s="177" t="s">
        <v>4140</v>
      </c>
      <c r="AA2162" s="525" t="s">
        <v>4798</v>
      </c>
      <c r="AB2162" s="399" t="str">
        <f t="shared" si="438"/>
        <v>DC1CB32</v>
      </c>
      <c r="AC2162" s="399" t="str">
        <f t="shared" si="439"/>
        <v>DC1CB32-DC</v>
      </c>
      <c r="AD2162" t="str">
        <f>Y2162&amp;"-"&amp;VLOOKUP(AC2162,'LICH THI'!C:AA,9,0)</f>
        <v>64DCKT3153-42469</v>
      </c>
      <c r="AE2162">
        <f t="shared" si="440"/>
        <v>1</v>
      </c>
    </row>
    <row r="2163" spans="1:31" x14ac:dyDescent="0.25">
      <c r="A2163" s="436" t="str">
        <f t="shared" si="430"/>
        <v>DC1CB32-DC-155</v>
      </c>
      <c r="B2163" s="436">
        <f>COUNTIF(AC$4:AC2163,AC2163)</f>
        <v>155</v>
      </c>
      <c r="C2163" s="436" t="str">
        <f t="shared" si="431"/>
        <v>DC1CB32-DC</v>
      </c>
      <c r="D2163" s="436">
        <f>VLOOKUP(C2163,'LICH THI'!C:AA,12,0)</f>
        <v>172</v>
      </c>
      <c r="E2163" s="436">
        <f>VLOOKUP(C2163,'LICH THI'!C:AA,13,0)</f>
        <v>45</v>
      </c>
      <c r="F2163" s="436">
        <f t="shared" si="441"/>
        <v>37</v>
      </c>
      <c r="G2163" s="436">
        <f>VLOOKUP(C2163,'LICH THI'!C:AA,14,0)</f>
        <v>4</v>
      </c>
      <c r="H2163" s="436">
        <f t="shared" si="432"/>
        <v>4</v>
      </c>
      <c r="I2163" s="436" t="str">
        <f t="shared" si="433"/>
        <v>Séo Thị Hoài Thu</v>
      </c>
      <c r="J2163" s="436"/>
      <c r="K2163" s="436">
        <f t="shared" si="434"/>
        <v>1</v>
      </c>
      <c r="L2163" s="436" t="str">
        <f t="shared" si="435"/>
        <v>DC1CB32-DC-1</v>
      </c>
      <c r="M2163" s="436">
        <f t="shared" si="436"/>
        <v>32</v>
      </c>
      <c r="N2163" s="437">
        <f t="shared" si="442"/>
        <v>13</v>
      </c>
      <c r="O2163" s="437"/>
      <c r="P2163" s="430" t="str">
        <f t="shared" si="437"/>
        <v/>
      </c>
      <c r="U2163" s="177">
        <v>138</v>
      </c>
      <c r="V2163" s="177" t="s">
        <v>3019</v>
      </c>
      <c r="W2163" s="177" t="s">
        <v>4847</v>
      </c>
      <c r="X2163" s="177" t="s">
        <v>2623</v>
      </c>
      <c r="Y2163" s="177" t="s">
        <v>4848</v>
      </c>
      <c r="Z2163" s="177" t="s">
        <v>4140</v>
      </c>
      <c r="AA2163" s="525" t="s">
        <v>2913</v>
      </c>
      <c r="AB2163" s="399" t="str">
        <f t="shared" si="438"/>
        <v>DC1CB32</v>
      </c>
      <c r="AC2163" s="399" t="str">
        <f t="shared" si="439"/>
        <v>DC1CB32-DC</v>
      </c>
      <c r="AD2163" t="str">
        <f>Y2163&amp;"-"&amp;VLOOKUP(AC2163,'LICH THI'!C:AA,9,0)</f>
        <v>64DCQT3121-42469</v>
      </c>
      <c r="AE2163">
        <f t="shared" si="440"/>
        <v>1</v>
      </c>
    </row>
    <row r="2164" spans="1:31" x14ac:dyDescent="0.25">
      <c r="A2164" s="436" t="str">
        <f t="shared" si="430"/>
        <v>DC1CB32-DC-156</v>
      </c>
      <c r="B2164" s="436">
        <f>COUNTIF(AC$4:AC2164,AC2164)</f>
        <v>156</v>
      </c>
      <c r="C2164" s="436" t="str">
        <f t="shared" si="431"/>
        <v>DC1CB32-DC</v>
      </c>
      <c r="D2164" s="436">
        <f>VLOOKUP(C2164,'LICH THI'!C:AA,12,0)</f>
        <v>172</v>
      </c>
      <c r="E2164" s="436">
        <f>VLOOKUP(C2164,'LICH THI'!C:AA,13,0)</f>
        <v>45</v>
      </c>
      <c r="F2164" s="436">
        <f t="shared" si="441"/>
        <v>37</v>
      </c>
      <c r="G2164" s="436">
        <f>VLOOKUP(C2164,'LICH THI'!C:AA,14,0)</f>
        <v>4</v>
      </c>
      <c r="H2164" s="436">
        <f t="shared" si="432"/>
        <v>4</v>
      </c>
      <c r="I2164" s="436" t="str">
        <f t="shared" si="433"/>
        <v>Lê Thị Huyền Trang</v>
      </c>
      <c r="J2164" s="436"/>
      <c r="K2164" s="436">
        <f t="shared" si="434"/>
        <v>1</v>
      </c>
      <c r="L2164" s="436" t="str">
        <f t="shared" si="435"/>
        <v>DC1CB32-DC-1</v>
      </c>
      <c r="M2164" s="436">
        <f t="shared" si="436"/>
        <v>32</v>
      </c>
      <c r="N2164" s="437">
        <f t="shared" si="442"/>
        <v>14</v>
      </c>
      <c r="O2164" s="437"/>
      <c r="P2164" s="430" t="str">
        <f t="shared" si="437"/>
        <v/>
      </c>
      <c r="U2164" s="177">
        <v>93</v>
      </c>
      <c r="V2164" s="177" t="s">
        <v>3826</v>
      </c>
      <c r="W2164" s="177" t="s">
        <v>4780</v>
      </c>
      <c r="X2164" s="177" t="s">
        <v>2694</v>
      </c>
      <c r="Y2164" s="177" t="s">
        <v>4781</v>
      </c>
      <c r="Z2164" s="177" t="s">
        <v>4140</v>
      </c>
      <c r="AA2164" s="525" t="s">
        <v>3279</v>
      </c>
      <c r="AB2164" s="399" t="str">
        <f t="shared" si="438"/>
        <v>DC1CB32</v>
      </c>
      <c r="AC2164" s="399" t="str">
        <f t="shared" si="439"/>
        <v>DC1CB32-DC</v>
      </c>
      <c r="AD2164" t="str">
        <f>Y2164&amp;"-"&amp;VLOOKUP(AC2164,'LICH THI'!C:AA,9,0)</f>
        <v>64DCKT3144-42469</v>
      </c>
      <c r="AE2164">
        <f t="shared" si="440"/>
        <v>1</v>
      </c>
    </row>
    <row r="2165" spans="1:31" x14ac:dyDescent="0.25">
      <c r="A2165" s="436" t="str">
        <f t="shared" si="430"/>
        <v>DC1CB32-DC-157</v>
      </c>
      <c r="B2165" s="436">
        <f>COUNTIF(AC$4:AC2165,AC2165)</f>
        <v>157</v>
      </c>
      <c r="C2165" s="436" t="str">
        <f t="shared" si="431"/>
        <v>DC1CB32-DC</v>
      </c>
      <c r="D2165" s="436">
        <f>VLOOKUP(C2165,'LICH THI'!C:AA,12,0)</f>
        <v>172</v>
      </c>
      <c r="E2165" s="436">
        <f>VLOOKUP(C2165,'LICH THI'!C:AA,13,0)</f>
        <v>45</v>
      </c>
      <c r="F2165" s="436">
        <f t="shared" si="441"/>
        <v>37</v>
      </c>
      <c r="G2165" s="436">
        <f>VLOOKUP(C2165,'LICH THI'!C:AA,14,0)</f>
        <v>4</v>
      </c>
      <c r="H2165" s="436">
        <f t="shared" si="432"/>
        <v>4</v>
      </c>
      <c r="I2165" s="436" t="str">
        <f t="shared" si="433"/>
        <v>Ngô Thị Kiều Trang</v>
      </c>
      <c r="J2165" s="436"/>
      <c r="K2165" s="436">
        <f t="shared" si="434"/>
        <v>1</v>
      </c>
      <c r="L2165" s="436" t="str">
        <f t="shared" si="435"/>
        <v>DC1CB32-DC-1</v>
      </c>
      <c r="M2165" s="436">
        <f t="shared" si="436"/>
        <v>32</v>
      </c>
      <c r="N2165" s="437">
        <f t="shared" si="442"/>
        <v>15</v>
      </c>
      <c r="O2165" s="437"/>
      <c r="P2165" s="430" t="str">
        <f t="shared" si="437"/>
        <v/>
      </c>
      <c r="U2165" s="177">
        <v>104</v>
      </c>
      <c r="V2165" s="177" t="s">
        <v>3381</v>
      </c>
      <c r="W2165" s="177" t="s">
        <v>4799</v>
      </c>
      <c r="X2165" s="177" t="s">
        <v>2694</v>
      </c>
      <c r="Y2165" s="177" t="s">
        <v>4800</v>
      </c>
      <c r="Z2165" s="177" t="s">
        <v>4140</v>
      </c>
      <c r="AA2165" s="525" t="s">
        <v>3387</v>
      </c>
      <c r="AB2165" s="399" t="str">
        <f t="shared" si="438"/>
        <v>DC1CB32</v>
      </c>
      <c r="AC2165" s="399" t="str">
        <f t="shared" si="439"/>
        <v>DC1CB32-DC</v>
      </c>
      <c r="AD2165" t="str">
        <f>Y2165&amp;"-"&amp;VLOOKUP(AC2165,'LICH THI'!C:AA,9,0)</f>
        <v>64DCKT3233-42469</v>
      </c>
      <c r="AE2165">
        <f t="shared" si="440"/>
        <v>1</v>
      </c>
    </row>
    <row r="2166" spans="1:31" x14ac:dyDescent="0.25">
      <c r="A2166" s="436" t="str">
        <f t="shared" si="430"/>
        <v>DC1CB32-DC-158</v>
      </c>
      <c r="B2166" s="436">
        <f>COUNTIF(AC$4:AC2166,AC2166)</f>
        <v>158</v>
      </c>
      <c r="C2166" s="436" t="str">
        <f t="shared" si="431"/>
        <v>DC1CB32-DC</v>
      </c>
      <c r="D2166" s="436">
        <f>VLOOKUP(C2166,'LICH THI'!C:AA,12,0)</f>
        <v>172</v>
      </c>
      <c r="E2166" s="436">
        <f>VLOOKUP(C2166,'LICH THI'!C:AA,13,0)</f>
        <v>45</v>
      </c>
      <c r="F2166" s="436">
        <f t="shared" si="441"/>
        <v>37</v>
      </c>
      <c r="G2166" s="436">
        <f>VLOOKUP(C2166,'LICH THI'!C:AA,14,0)</f>
        <v>4</v>
      </c>
      <c r="H2166" s="436">
        <f t="shared" si="432"/>
        <v>4</v>
      </c>
      <c r="I2166" s="436" t="str">
        <f t="shared" si="433"/>
        <v>NguyễnThị Trang</v>
      </c>
      <c r="J2166" s="436"/>
      <c r="K2166" s="436">
        <f t="shared" si="434"/>
        <v>1</v>
      </c>
      <c r="L2166" s="436" t="str">
        <f t="shared" si="435"/>
        <v>DC1CB32-DC-1</v>
      </c>
      <c r="M2166" s="436">
        <f t="shared" si="436"/>
        <v>32</v>
      </c>
      <c r="N2166" s="437">
        <f t="shared" si="442"/>
        <v>16</v>
      </c>
      <c r="O2166" s="437"/>
      <c r="P2166" s="430" t="str">
        <f t="shared" si="437"/>
        <v/>
      </c>
      <c r="U2166" s="177">
        <v>35</v>
      </c>
      <c r="V2166" s="177" t="s">
        <v>2897</v>
      </c>
      <c r="W2166" s="177" t="s">
        <v>4702</v>
      </c>
      <c r="X2166" s="177" t="s">
        <v>2694</v>
      </c>
      <c r="Y2166" s="177" t="s">
        <v>4703</v>
      </c>
      <c r="Z2166" s="177" t="s">
        <v>4140</v>
      </c>
      <c r="AA2166" s="525" t="s">
        <v>4704</v>
      </c>
      <c r="AB2166" s="399" t="str">
        <f t="shared" si="438"/>
        <v>DC1CB32</v>
      </c>
      <c r="AC2166" s="399" t="str">
        <f t="shared" si="439"/>
        <v>DC1CB32-DC</v>
      </c>
      <c r="AD2166" t="str">
        <f>Y2166&amp;"-"&amp;VLOOKUP(AC2166,'LICH THI'!C:AA,9,0)</f>
        <v>64DCDB3051-42469</v>
      </c>
      <c r="AE2166">
        <f t="shared" si="440"/>
        <v>1</v>
      </c>
    </row>
    <row r="2167" spans="1:31" x14ac:dyDescent="0.25">
      <c r="A2167" s="436" t="str">
        <f t="shared" si="430"/>
        <v>DC1CB32-DC-159</v>
      </c>
      <c r="B2167" s="436">
        <f>COUNTIF(AC$4:AC2167,AC2167)</f>
        <v>159</v>
      </c>
      <c r="C2167" s="436" t="str">
        <f t="shared" si="431"/>
        <v>DC1CB32-DC</v>
      </c>
      <c r="D2167" s="436">
        <f>VLOOKUP(C2167,'LICH THI'!C:AA,12,0)</f>
        <v>172</v>
      </c>
      <c r="E2167" s="436">
        <f>VLOOKUP(C2167,'LICH THI'!C:AA,13,0)</f>
        <v>45</v>
      </c>
      <c r="F2167" s="436">
        <f t="shared" si="441"/>
        <v>37</v>
      </c>
      <c r="G2167" s="436">
        <f>VLOOKUP(C2167,'LICH THI'!C:AA,14,0)</f>
        <v>4</v>
      </c>
      <c r="H2167" s="436">
        <f t="shared" si="432"/>
        <v>4</v>
      </c>
      <c r="I2167" s="436" t="str">
        <f t="shared" si="433"/>
        <v>Trịnh Hoài Trang</v>
      </c>
      <c r="J2167" s="436"/>
      <c r="K2167" s="436">
        <f t="shared" si="434"/>
        <v>1</v>
      </c>
      <c r="L2167" s="436" t="str">
        <f t="shared" si="435"/>
        <v>DC1CB32-DC-1</v>
      </c>
      <c r="M2167" s="436">
        <f t="shared" si="436"/>
        <v>32</v>
      </c>
      <c r="N2167" s="437">
        <f t="shared" si="442"/>
        <v>17</v>
      </c>
      <c r="O2167" s="437"/>
      <c r="P2167" s="430" t="str">
        <f t="shared" si="437"/>
        <v/>
      </c>
      <c r="U2167" s="177">
        <v>74</v>
      </c>
      <c r="V2167" s="177" t="s">
        <v>3358</v>
      </c>
      <c r="W2167" s="177" t="s">
        <v>4750</v>
      </c>
      <c r="X2167" s="177" t="s">
        <v>2694</v>
      </c>
      <c r="Y2167" s="177" t="s">
        <v>4751</v>
      </c>
      <c r="Z2167" s="177" t="s">
        <v>4140</v>
      </c>
      <c r="AA2167" s="525" t="s">
        <v>4752</v>
      </c>
      <c r="AB2167" s="399" t="str">
        <f t="shared" si="438"/>
        <v>DC1CB32</v>
      </c>
      <c r="AC2167" s="399" t="str">
        <f t="shared" si="439"/>
        <v>DC1CB32-DC</v>
      </c>
      <c r="AD2167" t="str">
        <f>Y2167&amp;"-"&amp;VLOOKUP(AC2167,'LICH THI'!C:AA,9,0)</f>
        <v>64DCKT3058-42469</v>
      </c>
      <c r="AE2167">
        <f t="shared" si="440"/>
        <v>1</v>
      </c>
    </row>
    <row r="2168" spans="1:31" x14ac:dyDescent="0.25">
      <c r="A2168" s="436" t="str">
        <f t="shared" si="430"/>
        <v>DC1CB32-DC-160</v>
      </c>
      <c r="B2168" s="436">
        <f>COUNTIF(AC$4:AC2168,AC2168)</f>
        <v>160</v>
      </c>
      <c r="C2168" s="436" t="str">
        <f t="shared" si="431"/>
        <v>DC1CB32-DC</v>
      </c>
      <c r="D2168" s="436">
        <f>VLOOKUP(C2168,'LICH THI'!C:AA,12,0)</f>
        <v>172</v>
      </c>
      <c r="E2168" s="436">
        <f>VLOOKUP(C2168,'LICH THI'!C:AA,13,0)</f>
        <v>45</v>
      </c>
      <c r="F2168" s="436">
        <f t="shared" si="441"/>
        <v>37</v>
      </c>
      <c r="G2168" s="436">
        <f>VLOOKUP(C2168,'LICH THI'!C:AA,14,0)</f>
        <v>4</v>
      </c>
      <c r="H2168" s="436">
        <f t="shared" si="432"/>
        <v>4</v>
      </c>
      <c r="I2168" s="436" t="str">
        <f t="shared" si="433"/>
        <v>Hoàng Văn Trung</v>
      </c>
      <c r="J2168" s="436"/>
      <c r="K2168" s="436">
        <f t="shared" si="434"/>
        <v>1</v>
      </c>
      <c r="L2168" s="436" t="str">
        <f t="shared" si="435"/>
        <v>DC1CB32-DC-1</v>
      </c>
      <c r="M2168" s="436">
        <f t="shared" si="436"/>
        <v>32</v>
      </c>
      <c r="N2168" s="437">
        <f t="shared" si="442"/>
        <v>18</v>
      </c>
      <c r="O2168" s="437"/>
      <c r="P2168" s="430" t="str">
        <f t="shared" si="437"/>
        <v/>
      </c>
      <c r="U2168" s="177">
        <v>224</v>
      </c>
      <c r="V2168" s="177" t="s">
        <v>3595</v>
      </c>
      <c r="W2168" s="177" t="s">
        <v>2966</v>
      </c>
      <c r="X2168" s="177" t="s">
        <v>3160</v>
      </c>
      <c r="Y2168" s="177" t="s">
        <v>5027</v>
      </c>
      <c r="Z2168" s="177" t="s">
        <v>4140</v>
      </c>
      <c r="AA2168" s="525" t="s">
        <v>4238</v>
      </c>
      <c r="AB2168" s="399" t="str">
        <f t="shared" si="438"/>
        <v>DC1CB32</v>
      </c>
      <c r="AC2168" s="399" t="str">
        <f t="shared" si="439"/>
        <v>DC1CB32-DC</v>
      </c>
      <c r="AD2168" t="str">
        <f>Y2168&amp;"-"&amp;VLOOKUP(AC2168,'LICH THI'!C:AA,9,0)</f>
        <v>64DCCC3027-42469</v>
      </c>
      <c r="AE2168">
        <f t="shared" si="440"/>
        <v>1</v>
      </c>
    </row>
    <row r="2169" spans="1:31" x14ac:dyDescent="0.25">
      <c r="A2169" s="436" t="str">
        <f t="shared" si="430"/>
        <v>DC1CB32-DC-161</v>
      </c>
      <c r="B2169" s="436">
        <f>COUNTIF(AC$4:AC2169,AC2169)</f>
        <v>161</v>
      </c>
      <c r="C2169" s="436" t="str">
        <f t="shared" si="431"/>
        <v>DC1CB32-DC</v>
      </c>
      <c r="D2169" s="436">
        <f>VLOOKUP(C2169,'LICH THI'!C:AA,12,0)</f>
        <v>172</v>
      </c>
      <c r="E2169" s="436">
        <f>VLOOKUP(C2169,'LICH THI'!C:AA,13,0)</f>
        <v>45</v>
      </c>
      <c r="F2169" s="436">
        <f t="shared" si="441"/>
        <v>37</v>
      </c>
      <c r="G2169" s="436">
        <f>VLOOKUP(C2169,'LICH THI'!C:AA,14,0)</f>
        <v>4</v>
      </c>
      <c r="H2169" s="436">
        <f t="shared" si="432"/>
        <v>4</v>
      </c>
      <c r="I2169" s="436" t="str">
        <f t="shared" si="433"/>
        <v>Cao Thế Trường</v>
      </c>
      <c r="J2169" s="436"/>
      <c r="K2169" s="436">
        <f t="shared" si="434"/>
        <v>1</v>
      </c>
      <c r="L2169" s="436" t="str">
        <f t="shared" si="435"/>
        <v>DC1CB32-DC-1</v>
      </c>
      <c r="M2169" s="436">
        <f t="shared" si="436"/>
        <v>32</v>
      </c>
      <c r="N2169" s="437">
        <f t="shared" si="442"/>
        <v>19</v>
      </c>
      <c r="O2169" s="437"/>
      <c r="P2169" s="430" t="str">
        <f t="shared" si="437"/>
        <v/>
      </c>
      <c r="U2169" s="177">
        <v>116</v>
      </c>
      <c r="V2169" s="177" t="s">
        <v>3014</v>
      </c>
      <c r="W2169" s="177" t="s">
        <v>4819</v>
      </c>
      <c r="X2169" s="177" t="s">
        <v>3443</v>
      </c>
      <c r="Y2169" s="177" t="s">
        <v>4820</v>
      </c>
      <c r="Z2169" s="177" t="s">
        <v>4140</v>
      </c>
      <c r="AA2169" s="525" t="s">
        <v>4821</v>
      </c>
      <c r="AB2169" s="399" t="str">
        <f t="shared" si="438"/>
        <v>DC1CB32</v>
      </c>
      <c r="AC2169" s="399" t="str">
        <f t="shared" si="439"/>
        <v>DC1CB32-DC</v>
      </c>
      <c r="AD2169" t="str">
        <f>Y2169&amp;"-"&amp;VLOOKUP(AC2169,'LICH THI'!C:AA,9,0)</f>
        <v>64DCMX3060-42469</v>
      </c>
      <c r="AE2169">
        <f t="shared" si="440"/>
        <v>1</v>
      </c>
    </row>
    <row r="2170" spans="1:31" x14ac:dyDescent="0.25">
      <c r="A2170" s="436" t="str">
        <f t="shared" si="430"/>
        <v>DC1CB32-DC-162</v>
      </c>
      <c r="B2170" s="436">
        <f>COUNTIF(AC$4:AC2170,AC2170)</f>
        <v>162</v>
      </c>
      <c r="C2170" s="436" t="str">
        <f t="shared" si="431"/>
        <v>DC1CB32-DC</v>
      </c>
      <c r="D2170" s="436">
        <f>VLOOKUP(C2170,'LICH THI'!C:AA,12,0)</f>
        <v>172</v>
      </c>
      <c r="E2170" s="436">
        <f>VLOOKUP(C2170,'LICH THI'!C:AA,13,0)</f>
        <v>45</v>
      </c>
      <c r="F2170" s="436">
        <f t="shared" si="441"/>
        <v>37</v>
      </c>
      <c r="G2170" s="436">
        <f>VLOOKUP(C2170,'LICH THI'!C:AA,14,0)</f>
        <v>4</v>
      </c>
      <c r="H2170" s="436">
        <f t="shared" si="432"/>
        <v>4</v>
      </c>
      <c r="I2170" s="436" t="str">
        <f t="shared" si="433"/>
        <v>Nguyễn Văn Trường</v>
      </c>
      <c r="J2170" s="436"/>
      <c r="K2170" s="436">
        <f t="shared" si="434"/>
        <v>1</v>
      </c>
      <c r="L2170" s="436" t="str">
        <f t="shared" si="435"/>
        <v>DC1CB32-DC-1</v>
      </c>
      <c r="M2170" s="436">
        <f t="shared" si="436"/>
        <v>32</v>
      </c>
      <c r="N2170" s="437">
        <f t="shared" si="442"/>
        <v>20</v>
      </c>
      <c r="O2170" s="437"/>
      <c r="P2170" s="430" t="str">
        <f t="shared" si="437"/>
        <v/>
      </c>
      <c r="U2170" s="177">
        <v>139</v>
      </c>
      <c r="V2170" s="177" t="s">
        <v>3019</v>
      </c>
      <c r="W2170" s="177" t="s">
        <v>2741</v>
      </c>
      <c r="X2170" s="177" t="s">
        <v>3443</v>
      </c>
      <c r="Y2170" s="177" t="s">
        <v>3877</v>
      </c>
      <c r="Z2170" s="177" t="s">
        <v>4140</v>
      </c>
      <c r="AA2170" s="525" t="s">
        <v>3878</v>
      </c>
      <c r="AB2170" s="399" t="str">
        <f t="shared" si="438"/>
        <v>DC1CB32</v>
      </c>
      <c r="AC2170" s="399" t="str">
        <f t="shared" si="439"/>
        <v>DC1CB32-DC</v>
      </c>
      <c r="AD2170" t="str">
        <f>Y2170&amp;"-"&amp;VLOOKUP(AC2170,'LICH THI'!C:AA,9,0)</f>
        <v>64DCQT3115-42469</v>
      </c>
      <c r="AE2170">
        <f t="shared" si="440"/>
        <v>1</v>
      </c>
    </row>
    <row r="2171" spans="1:31" x14ac:dyDescent="0.25">
      <c r="A2171" s="436" t="str">
        <f t="shared" si="430"/>
        <v>DC1CB32-DC-163</v>
      </c>
      <c r="B2171" s="436">
        <f>COUNTIF(AC$4:AC2171,AC2171)</f>
        <v>163</v>
      </c>
      <c r="C2171" s="436" t="str">
        <f t="shared" si="431"/>
        <v>DC1CB32-DC</v>
      </c>
      <c r="D2171" s="436">
        <f>VLOOKUP(C2171,'LICH THI'!C:AA,12,0)</f>
        <v>172</v>
      </c>
      <c r="E2171" s="436">
        <f>VLOOKUP(C2171,'LICH THI'!C:AA,13,0)</f>
        <v>45</v>
      </c>
      <c r="F2171" s="436">
        <f t="shared" si="441"/>
        <v>37</v>
      </c>
      <c r="G2171" s="436">
        <f>VLOOKUP(C2171,'LICH THI'!C:AA,14,0)</f>
        <v>4</v>
      </c>
      <c r="H2171" s="436">
        <f t="shared" si="432"/>
        <v>4</v>
      </c>
      <c r="I2171" s="436" t="str">
        <f t="shared" si="433"/>
        <v>Trịnh Đình Văn</v>
      </c>
      <c r="J2171" s="436"/>
      <c r="K2171" s="436">
        <f t="shared" si="434"/>
        <v>1</v>
      </c>
      <c r="L2171" s="436" t="str">
        <f t="shared" si="435"/>
        <v>DC1CB32-DC-1</v>
      </c>
      <c r="M2171" s="436">
        <f t="shared" si="436"/>
        <v>32</v>
      </c>
      <c r="N2171" s="437">
        <f t="shared" si="442"/>
        <v>21</v>
      </c>
      <c r="O2171" s="437"/>
      <c r="P2171" s="430" t="str">
        <f t="shared" si="437"/>
        <v/>
      </c>
      <c r="U2171" s="177">
        <v>52</v>
      </c>
      <c r="V2171" s="177" t="s">
        <v>3308</v>
      </c>
      <c r="W2171" s="177" t="s">
        <v>3780</v>
      </c>
      <c r="X2171" s="177" t="s">
        <v>3675</v>
      </c>
      <c r="Y2171" s="177" t="s">
        <v>3781</v>
      </c>
      <c r="Z2171" s="177" t="s">
        <v>4140</v>
      </c>
      <c r="AA2171" s="525" t="s">
        <v>3782</v>
      </c>
      <c r="AB2171" s="399" t="str">
        <f t="shared" si="438"/>
        <v>DC1CB32</v>
      </c>
      <c r="AC2171" s="399" t="str">
        <f t="shared" si="439"/>
        <v>DC1CB32-DC</v>
      </c>
      <c r="AD2171" t="str">
        <f>Y2171&amp;"-"&amp;VLOOKUP(AC2171,'LICH THI'!C:AA,9,0)</f>
        <v>64DCDT3009-42469</v>
      </c>
      <c r="AE2171">
        <f t="shared" si="440"/>
        <v>1</v>
      </c>
    </row>
    <row r="2172" spans="1:31" x14ac:dyDescent="0.25">
      <c r="A2172" s="436" t="str">
        <f t="shared" si="430"/>
        <v>DC1CB32-DC-164</v>
      </c>
      <c r="B2172" s="436">
        <f>COUNTIF(AC$4:AC2172,AC2172)</f>
        <v>164</v>
      </c>
      <c r="C2172" s="436" t="str">
        <f t="shared" si="431"/>
        <v>DC1CB32-DC</v>
      </c>
      <c r="D2172" s="436">
        <f>VLOOKUP(C2172,'LICH THI'!C:AA,12,0)</f>
        <v>172</v>
      </c>
      <c r="E2172" s="436">
        <f>VLOOKUP(C2172,'LICH THI'!C:AA,13,0)</f>
        <v>45</v>
      </c>
      <c r="F2172" s="436">
        <f t="shared" si="441"/>
        <v>37</v>
      </c>
      <c r="G2172" s="436">
        <f>VLOOKUP(C2172,'LICH THI'!C:AA,14,0)</f>
        <v>4</v>
      </c>
      <c r="H2172" s="436">
        <f t="shared" si="432"/>
        <v>4</v>
      </c>
      <c r="I2172" s="436" t="str">
        <f t="shared" si="433"/>
        <v>Nguyễn Thị Ngọc Vân</v>
      </c>
      <c r="J2172" s="436"/>
      <c r="K2172" s="436">
        <f t="shared" si="434"/>
        <v>1</v>
      </c>
      <c r="L2172" s="436" t="str">
        <f t="shared" si="435"/>
        <v>DC1CB32-DC-1</v>
      </c>
      <c r="M2172" s="436">
        <f t="shared" si="436"/>
        <v>32</v>
      </c>
      <c r="N2172" s="437">
        <f t="shared" si="442"/>
        <v>22</v>
      </c>
      <c r="O2172" s="437"/>
      <c r="P2172" s="430" t="str">
        <f t="shared" si="437"/>
        <v/>
      </c>
      <c r="U2172" s="177">
        <v>94</v>
      </c>
      <c r="V2172" s="177" t="s">
        <v>3826</v>
      </c>
      <c r="W2172" s="177" t="s">
        <v>4250</v>
      </c>
      <c r="X2172" s="177" t="s">
        <v>4458</v>
      </c>
      <c r="Y2172" s="177" t="s">
        <v>4782</v>
      </c>
      <c r="Z2172" s="177" t="s">
        <v>4140</v>
      </c>
      <c r="AA2172" s="525" t="s">
        <v>2932</v>
      </c>
      <c r="AB2172" s="399" t="str">
        <f t="shared" si="438"/>
        <v>DC1CB32</v>
      </c>
      <c r="AC2172" s="399" t="str">
        <f t="shared" si="439"/>
        <v>DC1CB32-DC</v>
      </c>
      <c r="AD2172" t="str">
        <f>Y2172&amp;"-"&amp;VLOOKUP(AC2172,'LICH THI'!C:AA,9,0)</f>
        <v>64DCKT3156-42469</v>
      </c>
      <c r="AE2172">
        <f t="shared" si="440"/>
        <v>1</v>
      </c>
    </row>
    <row r="2173" spans="1:31" x14ac:dyDescent="0.25">
      <c r="A2173" s="436" t="str">
        <f t="shared" si="430"/>
        <v>DC1CB32-DC-165</v>
      </c>
      <c r="B2173" s="436">
        <f>COUNTIF(AC$4:AC2173,AC2173)</f>
        <v>165</v>
      </c>
      <c r="C2173" s="436" t="str">
        <f t="shared" si="431"/>
        <v>DC1CB32-DC</v>
      </c>
      <c r="D2173" s="436">
        <f>VLOOKUP(C2173,'LICH THI'!C:AA,12,0)</f>
        <v>172</v>
      </c>
      <c r="E2173" s="436">
        <f>VLOOKUP(C2173,'LICH THI'!C:AA,13,0)</f>
        <v>45</v>
      </c>
      <c r="F2173" s="436">
        <f t="shared" si="441"/>
        <v>37</v>
      </c>
      <c r="G2173" s="436">
        <f>VLOOKUP(C2173,'LICH THI'!C:AA,14,0)</f>
        <v>4</v>
      </c>
      <c r="H2173" s="436">
        <f t="shared" si="432"/>
        <v>4</v>
      </c>
      <c r="I2173" s="436" t="str">
        <f t="shared" si="433"/>
        <v>Đặng Trần Việt</v>
      </c>
      <c r="J2173" s="436"/>
      <c r="K2173" s="436">
        <f t="shared" si="434"/>
        <v>1</v>
      </c>
      <c r="L2173" s="436" t="str">
        <f t="shared" si="435"/>
        <v>DC1CB32-DC-1</v>
      </c>
      <c r="M2173" s="436">
        <f t="shared" si="436"/>
        <v>32</v>
      </c>
      <c r="N2173" s="437">
        <f t="shared" si="442"/>
        <v>23</v>
      </c>
      <c r="O2173" s="437"/>
      <c r="P2173" s="430" t="str">
        <f t="shared" si="437"/>
        <v/>
      </c>
      <c r="U2173" s="177">
        <v>9</v>
      </c>
      <c r="V2173" s="177" t="s">
        <v>2724</v>
      </c>
      <c r="W2173" s="177" t="s">
        <v>3193</v>
      </c>
      <c r="X2173" s="177" t="s">
        <v>2996</v>
      </c>
      <c r="Y2173" s="177" t="s">
        <v>4678</v>
      </c>
      <c r="Z2173" s="177" t="s">
        <v>4140</v>
      </c>
      <c r="AA2173" s="525" t="s">
        <v>3420</v>
      </c>
      <c r="AB2173" s="399" t="str">
        <f t="shared" si="438"/>
        <v>DC1CB32</v>
      </c>
      <c r="AC2173" s="399" t="str">
        <f t="shared" si="439"/>
        <v>DC1CB32-DC</v>
      </c>
      <c r="AD2173" t="str">
        <f>Y2173&amp;"-"&amp;VLOOKUP(AC2173,'LICH THI'!C:AA,9,0)</f>
        <v>64DCCA3038-42469</v>
      </c>
      <c r="AE2173">
        <f t="shared" si="440"/>
        <v>1</v>
      </c>
    </row>
    <row r="2174" spans="1:31" x14ac:dyDescent="0.25">
      <c r="A2174" s="436" t="str">
        <f t="shared" si="430"/>
        <v>DC1CB32-DC-166</v>
      </c>
      <c r="B2174" s="436">
        <f>COUNTIF(AC$4:AC2174,AC2174)</f>
        <v>166</v>
      </c>
      <c r="C2174" s="436" t="str">
        <f t="shared" si="431"/>
        <v>DC1CB32-DC</v>
      </c>
      <c r="D2174" s="436">
        <f>VLOOKUP(C2174,'LICH THI'!C:AA,12,0)</f>
        <v>172</v>
      </c>
      <c r="E2174" s="436">
        <f>VLOOKUP(C2174,'LICH THI'!C:AA,13,0)</f>
        <v>45</v>
      </c>
      <c r="F2174" s="436">
        <f t="shared" si="441"/>
        <v>37</v>
      </c>
      <c r="G2174" s="436">
        <f>VLOOKUP(C2174,'LICH THI'!C:AA,14,0)</f>
        <v>4</v>
      </c>
      <c r="H2174" s="436">
        <f t="shared" si="432"/>
        <v>4</v>
      </c>
      <c r="I2174" s="436" t="str">
        <f t="shared" si="433"/>
        <v>Nguyễn Quốc Việt</v>
      </c>
      <c r="J2174" s="436"/>
      <c r="K2174" s="436">
        <f t="shared" si="434"/>
        <v>1</v>
      </c>
      <c r="L2174" s="436" t="str">
        <f t="shared" si="435"/>
        <v>DC1CB32-DC-1</v>
      </c>
      <c r="M2174" s="436">
        <f t="shared" si="436"/>
        <v>32</v>
      </c>
      <c r="N2174" s="437">
        <f t="shared" si="442"/>
        <v>24</v>
      </c>
      <c r="O2174" s="437"/>
      <c r="P2174" s="430" t="str">
        <f t="shared" si="437"/>
        <v/>
      </c>
      <c r="U2174" s="177">
        <v>153</v>
      </c>
      <c r="V2174" s="177" t="s">
        <v>3478</v>
      </c>
      <c r="W2174" s="177" t="s">
        <v>3488</v>
      </c>
      <c r="X2174" s="177" t="s">
        <v>2996</v>
      </c>
      <c r="Y2174" s="177" t="s">
        <v>3489</v>
      </c>
      <c r="Z2174" s="177" t="s">
        <v>4140</v>
      </c>
      <c r="AA2174" s="525" t="s">
        <v>3490</v>
      </c>
      <c r="AB2174" s="399" t="str">
        <f t="shared" si="438"/>
        <v>DC1CB32</v>
      </c>
      <c r="AC2174" s="399" t="str">
        <f t="shared" si="439"/>
        <v>DC1CB32-DC</v>
      </c>
      <c r="AD2174" t="str">
        <f>Y2174&amp;"-"&amp;VLOOKUP(AC2174,'LICH THI'!C:AA,9,0)</f>
        <v>65DCDD21994-42469</v>
      </c>
      <c r="AE2174">
        <f t="shared" si="440"/>
        <v>1</v>
      </c>
    </row>
    <row r="2175" spans="1:31" x14ac:dyDescent="0.25">
      <c r="A2175" s="436" t="str">
        <f t="shared" si="430"/>
        <v>DC1CB32-DC-167</v>
      </c>
      <c r="B2175" s="436">
        <f>COUNTIF(AC$4:AC2175,AC2175)</f>
        <v>167</v>
      </c>
      <c r="C2175" s="436" t="str">
        <f t="shared" si="431"/>
        <v>DC1CB32-DC</v>
      </c>
      <c r="D2175" s="436">
        <f>VLOOKUP(C2175,'LICH THI'!C:AA,12,0)</f>
        <v>172</v>
      </c>
      <c r="E2175" s="436">
        <f>VLOOKUP(C2175,'LICH THI'!C:AA,13,0)</f>
        <v>45</v>
      </c>
      <c r="F2175" s="436">
        <f t="shared" si="441"/>
        <v>37</v>
      </c>
      <c r="G2175" s="436">
        <f>VLOOKUP(C2175,'LICH THI'!C:AA,14,0)</f>
        <v>4</v>
      </c>
      <c r="H2175" s="436">
        <f t="shared" si="432"/>
        <v>4</v>
      </c>
      <c r="I2175" s="436" t="str">
        <f t="shared" si="433"/>
        <v>Nguyễn Tiến Việt</v>
      </c>
      <c r="J2175" s="436"/>
      <c r="K2175" s="436">
        <f t="shared" si="434"/>
        <v>1</v>
      </c>
      <c r="L2175" s="436" t="str">
        <f t="shared" si="435"/>
        <v>DC1CB32-DC-1</v>
      </c>
      <c r="M2175" s="436">
        <f t="shared" si="436"/>
        <v>32</v>
      </c>
      <c r="N2175" s="437">
        <f t="shared" si="442"/>
        <v>25</v>
      </c>
      <c r="O2175" s="437"/>
      <c r="P2175" s="430" t="str">
        <f t="shared" si="437"/>
        <v/>
      </c>
      <c r="U2175" s="177">
        <v>120</v>
      </c>
      <c r="V2175" s="177" t="s">
        <v>3856</v>
      </c>
      <c r="W2175" s="177" t="s">
        <v>2880</v>
      </c>
      <c r="X2175" s="177" t="s">
        <v>2996</v>
      </c>
      <c r="Y2175" s="177" t="s">
        <v>3858</v>
      </c>
      <c r="Z2175" s="177" t="s">
        <v>4140</v>
      </c>
      <c r="AA2175" s="525" t="s">
        <v>3859</v>
      </c>
      <c r="AB2175" s="399" t="str">
        <f t="shared" si="438"/>
        <v>DC1CB32</v>
      </c>
      <c r="AC2175" s="399" t="str">
        <f t="shared" si="439"/>
        <v>DC1CB32-DC</v>
      </c>
      <c r="AD2175" t="str">
        <f>Y2175&amp;"-"&amp;VLOOKUP(AC2175,'LICH THI'!C:AA,9,0)</f>
        <v>64DCOT3036-42469</v>
      </c>
      <c r="AE2175">
        <f t="shared" si="440"/>
        <v>1</v>
      </c>
    </row>
    <row r="2176" spans="1:31" x14ac:dyDescent="0.25">
      <c r="A2176" s="436" t="str">
        <f t="shared" si="430"/>
        <v>DC1CB32-DC-168</v>
      </c>
      <c r="B2176" s="436">
        <f>COUNTIF(AC$4:AC2176,AC2176)</f>
        <v>168</v>
      </c>
      <c r="C2176" s="436" t="str">
        <f t="shared" si="431"/>
        <v>DC1CB32-DC</v>
      </c>
      <c r="D2176" s="436">
        <f>VLOOKUP(C2176,'LICH THI'!C:AA,12,0)</f>
        <v>172</v>
      </c>
      <c r="E2176" s="436">
        <f>VLOOKUP(C2176,'LICH THI'!C:AA,13,0)</f>
        <v>45</v>
      </c>
      <c r="F2176" s="436">
        <f t="shared" si="441"/>
        <v>37</v>
      </c>
      <c r="G2176" s="436">
        <f>VLOOKUP(C2176,'LICH THI'!C:AA,14,0)</f>
        <v>4</v>
      </c>
      <c r="H2176" s="436">
        <f t="shared" si="432"/>
        <v>4</v>
      </c>
      <c r="I2176" s="436" t="str">
        <f t="shared" si="433"/>
        <v>Trần Quốc Việt</v>
      </c>
      <c r="J2176" s="436"/>
      <c r="K2176" s="436">
        <f t="shared" si="434"/>
        <v>1</v>
      </c>
      <c r="L2176" s="436" t="str">
        <f t="shared" si="435"/>
        <v>DC1CB32-DC-1</v>
      </c>
      <c r="M2176" s="436">
        <f t="shared" si="436"/>
        <v>32</v>
      </c>
      <c r="N2176" s="437">
        <f t="shared" si="442"/>
        <v>26</v>
      </c>
      <c r="O2176" s="437"/>
      <c r="P2176" s="430" t="str">
        <f t="shared" si="437"/>
        <v/>
      </c>
      <c r="U2176" s="177">
        <v>154</v>
      </c>
      <c r="V2176" s="177" t="s">
        <v>4871</v>
      </c>
      <c r="W2176" s="177" t="s">
        <v>3864</v>
      </c>
      <c r="X2176" s="177" t="s">
        <v>2996</v>
      </c>
      <c r="Y2176" s="177" t="s">
        <v>4872</v>
      </c>
      <c r="Z2176" s="177" t="s">
        <v>4140</v>
      </c>
      <c r="AA2176" s="525" t="s">
        <v>4873</v>
      </c>
      <c r="AB2176" s="399" t="str">
        <f t="shared" si="438"/>
        <v>DC1CB32</v>
      </c>
      <c r="AC2176" s="399" t="str">
        <f t="shared" si="439"/>
        <v>DC1CB32-DC</v>
      </c>
      <c r="AD2176" t="str">
        <f>Y2176&amp;"-"&amp;VLOOKUP(AC2176,'LICH THI'!C:AA,9,0)</f>
        <v>65DCHT20262-42469</v>
      </c>
      <c r="AE2176">
        <f t="shared" si="440"/>
        <v>1</v>
      </c>
    </row>
    <row r="2177" spans="1:31" x14ac:dyDescent="0.25">
      <c r="A2177" s="436" t="str">
        <f t="shared" si="430"/>
        <v>DC1CB32-DC-169</v>
      </c>
      <c r="B2177" s="436">
        <f>COUNTIF(AC$4:AC2177,AC2177)</f>
        <v>169</v>
      </c>
      <c r="C2177" s="436" t="str">
        <f t="shared" si="431"/>
        <v>DC1CB32-DC</v>
      </c>
      <c r="D2177" s="436">
        <f>VLOOKUP(C2177,'LICH THI'!C:AA,12,0)</f>
        <v>172</v>
      </c>
      <c r="E2177" s="436">
        <f>VLOOKUP(C2177,'LICH THI'!C:AA,13,0)</f>
        <v>45</v>
      </c>
      <c r="F2177" s="436">
        <f t="shared" si="441"/>
        <v>37</v>
      </c>
      <c r="G2177" s="436">
        <f>VLOOKUP(C2177,'LICH THI'!C:AA,14,0)</f>
        <v>4</v>
      </c>
      <c r="H2177" s="436">
        <f t="shared" si="432"/>
        <v>4</v>
      </c>
      <c r="I2177" s="436" t="str">
        <f t="shared" si="433"/>
        <v>Ninh Thị Hải Yến</v>
      </c>
      <c r="J2177" s="436"/>
      <c r="K2177" s="436">
        <f t="shared" si="434"/>
        <v>1</v>
      </c>
      <c r="L2177" s="436" t="str">
        <f t="shared" si="435"/>
        <v>DC1CB32-DC-1</v>
      </c>
      <c r="M2177" s="436">
        <f t="shared" si="436"/>
        <v>32</v>
      </c>
      <c r="N2177" s="437">
        <f t="shared" si="442"/>
        <v>27</v>
      </c>
      <c r="O2177" s="437"/>
      <c r="P2177" s="430" t="str">
        <f t="shared" si="437"/>
        <v/>
      </c>
      <c r="U2177" s="177">
        <v>105</v>
      </c>
      <c r="V2177" s="177" t="s">
        <v>3381</v>
      </c>
      <c r="W2177" s="177" t="s">
        <v>4801</v>
      </c>
      <c r="X2177" s="177" t="s">
        <v>2639</v>
      </c>
      <c r="Y2177" s="177" t="s">
        <v>4802</v>
      </c>
      <c r="Z2177" s="177" t="s">
        <v>4140</v>
      </c>
      <c r="AA2177" s="525" t="s">
        <v>2779</v>
      </c>
      <c r="AB2177" s="399" t="str">
        <f t="shared" si="438"/>
        <v>DC1CB32</v>
      </c>
      <c r="AC2177" s="399" t="str">
        <f t="shared" si="439"/>
        <v>DC1CB32-DC</v>
      </c>
      <c r="AD2177" t="str">
        <f>Y2177&amp;"-"&amp;VLOOKUP(AC2177,'LICH THI'!C:AA,9,0)</f>
        <v>64DCKT3159-42469</v>
      </c>
      <c r="AE2177">
        <f t="shared" si="440"/>
        <v>1</v>
      </c>
    </row>
    <row r="2178" spans="1:31" x14ac:dyDescent="0.25">
      <c r="A2178" s="436" t="str">
        <f t="shared" si="430"/>
        <v>DC1CB32-DC-170</v>
      </c>
      <c r="B2178" s="436">
        <f>COUNTIF(AC$4:AC2178,AC2178)</f>
        <v>170</v>
      </c>
      <c r="C2178" s="436" t="str">
        <f t="shared" si="431"/>
        <v>DC1CB32-DC</v>
      </c>
      <c r="D2178" s="436">
        <f>VLOOKUP(C2178,'LICH THI'!C:AA,12,0)</f>
        <v>172</v>
      </c>
      <c r="E2178" s="436">
        <f>VLOOKUP(C2178,'LICH THI'!C:AA,13,0)</f>
        <v>45</v>
      </c>
      <c r="F2178" s="436">
        <f t="shared" si="441"/>
        <v>37</v>
      </c>
      <c r="G2178" s="436">
        <f>VLOOKUP(C2178,'LICH THI'!C:AA,14,0)</f>
        <v>4</v>
      </c>
      <c r="H2178" s="436">
        <f t="shared" si="432"/>
        <v>4</v>
      </c>
      <c r="I2178" s="436" t="str">
        <f t="shared" si="433"/>
        <v>Nguyễn Hải Yến</v>
      </c>
      <c r="J2178" s="436"/>
      <c r="K2178" s="436">
        <f t="shared" si="434"/>
        <v>1</v>
      </c>
      <c r="L2178" s="436" t="str">
        <f t="shared" si="435"/>
        <v>DC1CB32-DC-1</v>
      </c>
      <c r="M2178" s="436">
        <f t="shared" si="436"/>
        <v>32</v>
      </c>
      <c r="N2178" s="437">
        <f t="shared" si="442"/>
        <v>28</v>
      </c>
      <c r="O2178" s="437"/>
      <c r="P2178" s="430" t="str">
        <f t="shared" si="437"/>
        <v/>
      </c>
      <c r="U2178" s="177">
        <v>36</v>
      </c>
      <c r="V2178" s="177" t="s">
        <v>2897</v>
      </c>
      <c r="W2178" s="177" t="s">
        <v>4705</v>
      </c>
      <c r="X2178" s="177" t="s">
        <v>2639</v>
      </c>
      <c r="Y2178" s="177" t="s">
        <v>4706</v>
      </c>
      <c r="Z2178" s="177" t="s">
        <v>4140</v>
      </c>
      <c r="AA2178" s="525" t="s">
        <v>4707</v>
      </c>
      <c r="AB2178" s="399" t="str">
        <f t="shared" si="438"/>
        <v>DC1CB32</v>
      </c>
      <c r="AC2178" s="399" t="str">
        <f t="shared" si="439"/>
        <v>DC1CB32-DC</v>
      </c>
      <c r="AD2178" t="str">
        <f>Y2178&amp;"-"&amp;VLOOKUP(AC2178,'LICH THI'!C:AA,9,0)</f>
        <v>64DCDB3053-42469</v>
      </c>
      <c r="AE2178">
        <f t="shared" si="440"/>
        <v>1</v>
      </c>
    </row>
    <row r="2179" spans="1:31" x14ac:dyDescent="0.25">
      <c r="A2179" s="436" t="str">
        <f t="shared" si="430"/>
        <v>DC1CB32-DC-171</v>
      </c>
      <c r="B2179" s="436">
        <f>COUNTIF(AC$4:AC2179,AC2179)</f>
        <v>171</v>
      </c>
      <c r="C2179" s="436" t="str">
        <f t="shared" si="431"/>
        <v>DC1CB32-DC</v>
      </c>
      <c r="D2179" s="436">
        <f>VLOOKUP(C2179,'LICH THI'!C:AA,12,0)</f>
        <v>172</v>
      </c>
      <c r="E2179" s="436">
        <f>VLOOKUP(C2179,'LICH THI'!C:AA,13,0)</f>
        <v>45</v>
      </c>
      <c r="F2179" s="436">
        <f t="shared" si="441"/>
        <v>37</v>
      </c>
      <c r="G2179" s="436">
        <f>VLOOKUP(C2179,'LICH THI'!C:AA,14,0)</f>
        <v>4</v>
      </c>
      <c r="H2179" s="436">
        <f t="shared" si="432"/>
        <v>4</v>
      </c>
      <c r="I2179" s="436" t="str">
        <f t="shared" si="433"/>
        <v>Nguyễn Thị Hải Yến</v>
      </c>
      <c r="J2179" s="436"/>
      <c r="K2179" s="436">
        <f t="shared" si="434"/>
        <v>1</v>
      </c>
      <c r="L2179" s="436" t="str">
        <f t="shared" si="435"/>
        <v>DC1CB32-DC-1</v>
      </c>
      <c r="M2179" s="436">
        <f t="shared" si="436"/>
        <v>32</v>
      </c>
      <c r="N2179" s="437">
        <f t="shared" si="442"/>
        <v>29</v>
      </c>
      <c r="O2179" s="437"/>
      <c r="P2179" s="430" t="str">
        <f t="shared" si="437"/>
        <v/>
      </c>
      <c r="U2179" s="177">
        <v>75</v>
      </c>
      <c r="V2179" s="177" t="s">
        <v>3358</v>
      </c>
      <c r="W2179" s="177" t="s">
        <v>4753</v>
      </c>
      <c r="X2179" s="177" t="s">
        <v>2639</v>
      </c>
      <c r="Y2179" s="177" t="s">
        <v>4754</v>
      </c>
      <c r="Z2179" s="177" t="s">
        <v>4140</v>
      </c>
      <c r="AA2179" s="525" t="s">
        <v>4755</v>
      </c>
      <c r="AB2179" s="399" t="str">
        <f t="shared" si="438"/>
        <v>DC1CB32</v>
      </c>
      <c r="AC2179" s="399" t="str">
        <f t="shared" si="439"/>
        <v>DC1CB32-DC</v>
      </c>
      <c r="AD2179" t="str">
        <f>Y2179&amp;"-"&amp;VLOOKUP(AC2179,'LICH THI'!C:AA,9,0)</f>
        <v>64DCKT3039-42469</v>
      </c>
      <c r="AE2179">
        <f t="shared" si="440"/>
        <v>1</v>
      </c>
    </row>
    <row r="2180" spans="1:31" x14ac:dyDescent="0.25">
      <c r="A2180" s="436" t="str">
        <f t="shared" si="430"/>
        <v>DC1CB32-DC-172</v>
      </c>
      <c r="B2180" s="436">
        <f>COUNTIF(AC$4:AC2180,AC2180)</f>
        <v>172</v>
      </c>
      <c r="C2180" s="436" t="str">
        <f t="shared" si="431"/>
        <v>DC1CB32-DC</v>
      </c>
      <c r="D2180" s="436">
        <f>VLOOKUP(C2180,'LICH THI'!C:AA,12,0)</f>
        <v>172</v>
      </c>
      <c r="E2180" s="436">
        <f>VLOOKUP(C2180,'LICH THI'!C:AA,13,0)</f>
        <v>45</v>
      </c>
      <c r="F2180" s="436">
        <f t="shared" si="441"/>
        <v>37</v>
      </c>
      <c r="G2180" s="436">
        <f>VLOOKUP(C2180,'LICH THI'!C:AA,14,0)</f>
        <v>4</v>
      </c>
      <c r="H2180" s="436">
        <f t="shared" si="432"/>
        <v>4</v>
      </c>
      <c r="I2180" s="436" t="str">
        <f t="shared" si="433"/>
        <v>Nguyễn Thị Hải Yến</v>
      </c>
      <c r="J2180" s="436"/>
      <c r="K2180" s="436">
        <f t="shared" si="434"/>
        <v>1</v>
      </c>
      <c r="L2180" s="436" t="str">
        <f t="shared" si="435"/>
        <v>DC1CB32-DC-1</v>
      </c>
      <c r="M2180" s="436">
        <f t="shared" si="436"/>
        <v>32</v>
      </c>
      <c r="N2180" s="437">
        <f t="shared" si="442"/>
        <v>30</v>
      </c>
      <c r="O2180" s="437"/>
      <c r="P2180" s="430" t="str">
        <f t="shared" si="437"/>
        <v/>
      </c>
      <c r="U2180" s="177">
        <v>141</v>
      </c>
      <c r="V2180" s="177" t="s">
        <v>3019</v>
      </c>
      <c r="W2180" s="177" t="s">
        <v>4753</v>
      </c>
      <c r="X2180" s="177" t="s">
        <v>2639</v>
      </c>
      <c r="Y2180" s="177" t="s">
        <v>4849</v>
      </c>
      <c r="Z2180" s="177" t="s">
        <v>4140</v>
      </c>
      <c r="AA2180" s="525" t="s">
        <v>3318</v>
      </c>
      <c r="AB2180" s="399" t="str">
        <f t="shared" si="438"/>
        <v>DC1CB32</v>
      </c>
      <c r="AC2180" s="399" t="str">
        <f t="shared" si="439"/>
        <v>DC1CB32-DC</v>
      </c>
      <c r="AD2180" t="str">
        <f>Y2180&amp;"-"&amp;VLOOKUP(AC2180,'LICH THI'!C:AA,9,0)</f>
        <v>64DCQT3057-42469</v>
      </c>
      <c r="AE2180">
        <f t="shared" si="440"/>
        <v>1</v>
      </c>
    </row>
    <row r="2181" spans="1:31" x14ac:dyDescent="0.25">
      <c r="A2181" s="436" t="str">
        <f t="shared" ref="A2181:A2244" si="443">C2181&amp;"-"&amp;B2181</f>
        <v>DC1CB32-DL-1</v>
      </c>
      <c r="B2181" s="436">
        <f>COUNTIF(AC$4:AC2181,AC2181)</f>
        <v>1</v>
      </c>
      <c r="C2181" s="436" t="str">
        <f t="shared" ref="C2181:C2244" si="444">_CT_MaHP1</f>
        <v>DC1CB32-DL</v>
      </c>
      <c r="D2181" s="436">
        <f>VLOOKUP(C2181,'LICH THI'!C:AA,12,0)</f>
        <v>54</v>
      </c>
      <c r="E2181" s="436">
        <f>VLOOKUP(C2181,'LICH THI'!C:AA,13,0)</f>
        <v>53</v>
      </c>
      <c r="F2181" s="436">
        <f t="shared" si="441"/>
        <v>53</v>
      </c>
      <c r="G2181" s="436">
        <f>VLOOKUP(C2181,'LICH THI'!C:AA,14,0)</f>
        <v>2</v>
      </c>
      <c r="H2181" s="436">
        <f t="shared" ref="H2181:H2244" si="445">IF(E2181=0,"",TRUNC((B2181+E2181-1)/E2181))</f>
        <v>1</v>
      </c>
      <c r="I2181" s="436" t="str">
        <f t="shared" ref="I2181:I2244" si="446">W2181&amp;" "&amp;X2181</f>
        <v>Đỗ Hoàng Anh</v>
      </c>
      <c r="J2181" s="436"/>
      <c r="K2181" s="436">
        <f t="shared" ref="K2181:K2244" si="447">IF(G2181=1,1,IF(H2181&lt;G2181,H2181+1,1))</f>
        <v>2</v>
      </c>
      <c r="L2181" s="436" t="str">
        <f t="shared" ref="L2181:L2244" si="448">C2181&amp;"-"&amp;K2181</f>
        <v>DC1CB32-DL-2</v>
      </c>
      <c r="M2181" s="436">
        <f t="shared" ref="M2181:M2244" si="449">IF(E2181=0,"",MOD(MID(C2181,6,2),E2181))</f>
        <v>32</v>
      </c>
      <c r="N2181" s="437">
        <f t="shared" si="442"/>
        <v>73</v>
      </c>
      <c r="O2181" s="437"/>
      <c r="P2181" s="430" t="str">
        <f t="shared" ref="P2181:P2244" si="450">IF(MOD(20*O2181,10)&lt;&gt;0,"SAI","")</f>
        <v/>
      </c>
      <c r="U2181" s="177">
        <v>204</v>
      </c>
      <c r="V2181" s="177" t="s">
        <v>4989</v>
      </c>
      <c r="W2181" s="177" t="s">
        <v>3942</v>
      </c>
      <c r="X2181" s="177" t="s">
        <v>2611</v>
      </c>
      <c r="Y2181" s="177" t="s">
        <v>4990</v>
      </c>
      <c r="Z2181" s="177" t="s">
        <v>4140</v>
      </c>
      <c r="AA2181" s="525" t="s">
        <v>4991</v>
      </c>
      <c r="AB2181" s="399" t="str">
        <f t="shared" ref="AB2181:AB2244" si="451">_CT_MaHP</f>
        <v>DC1CB32</v>
      </c>
      <c r="AC2181" s="399" t="str">
        <f t="shared" ref="AC2181:AC2244" si="452">_CT_MaHe</f>
        <v>DC1CB32-DL</v>
      </c>
      <c r="AD2181" t="str">
        <f>Y2181&amp;"-"&amp;VLOOKUP(AC2181,'LICH THI'!C:AA,9,0)</f>
        <v>65DLDD20369-42469</v>
      </c>
      <c r="AE2181">
        <f t="shared" ref="AE2181:AE2244" si="453">COUNTIF(AD2181,AD:AD)</f>
        <v>1</v>
      </c>
    </row>
    <row r="2182" spans="1:31" x14ac:dyDescent="0.25">
      <c r="A2182" s="436" t="str">
        <f t="shared" si="443"/>
        <v>DC1CB32-DL-2</v>
      </c>
      <c r="B2182" s="436">
        <f>COUNTIF(AC$4:AC2182,AC2182)</f>
        <v>2</v>
      </c>
      <c r="C2182" s="436" t="str">
        <f t="shared" si="444"/>
        <v>DC1CB32-DL</v>
      </c>
      <c r="D2182" s="436">
        <f>VLOOKUP(C2182,'LICH THI'!C:AA,12,0)</f>
        <v>54</v>
      </c>
      <c r="E2182" s="436">
        <f>VLOOKUP(C2182,'LICH THI'!C:AA,13,0)</f>
        <v>53</v>
      </c>
      <c r="F2182" s="436">
        <f t="shared" ref="F2182:F2245" si="454">IF(G2182="","",IF(G2182=H2182,D2182-(H2182-1)*E2182,E2182))</f>
        <v>53</v>
      </c>
      <c r="G2182" s="436">
        <f>VLOOKUP(C2182,'LICH THI'!C:AA,14,0)</f>
        <v>2</v>
      </c>
      <c r="H2182" s="436">
        <f t="shared" si="445"/>
        <v>1</v>
      </c>
      <c r="I2182" s="436" t="str">
        <f t="shared" si="446"/>
        <v>Đinh Cao Cường</v>
      </c>
      <c r="J2182" s="436"/>
      <c r="K2182" s="436">
        <f t="shared" si="447"/>
        <v>2</v>
      </c>
      <c r="L2182" s="436" t="str">
        <f t="shared" si="448"/>
        <v>DC1CB32-DL-2</v>
      </c>
      <c r="M2182" s="436">
        <f t="shared" si="449"/>
        <v>32</v>
      </c>
      <c r="N2182" s="437">
        <f t="shared" ref="N2182:N2245" si="455">IF(F2182=0,"",(K2182-1)*$N$2+1+MOD(B2182-M2182,F2182))</f>
        <v>74</v>
      </c>
      <c r="O2182" s="437"/>
      <c r="P2182" s="430" t="str">
        <f t="shared" si="450"/>
        <v/>
      </c>
      <c r="U2182" s="177">
        <v>175</v>
      </c>
      <c r="V2182" s="177" t="s">
        <v>4915</v>
      </c>
      <c r="W2182" s="177" t="s">
        <v>4919</v>
      </c>
      <c r="X2182" s="177" t="s">
        <v>2735</v>
      </c>
      <c r="Y2182" s="177" t="s">
        <v>4920</v>
      </c>
      <c r="Z2182" s="177" t="s">
        <v>4140</v>
      </c>
      <c r="AA2182" s="525" t="s">
        <v>4921</v>
      </c>
      <c r="AB2182" s="399" t="str">
        <f t="shared" si="451"/>
        <v>DC1CB32</v>
      </c>
      <c r="AC2182" s="399" t="str">
        <f t="shared" si="452"/>
        <v>DC1CB32-DL</v>
      </c>
      <c r="AD2182" t="str">
        <f>Y2182&amp;"-"&amp;VLOOKUP(AC2182,'LICH THI'!C:AA,9,0)</f>
        <v>65DLCD20603-42469</v>
      </c>
      <c r="AE2182">
        <f t="shared" si="453"/>
        <v>1</v>
      </c>
    </row>
    <row r="2183" spans="1:31" x14ac:dyDescent="0.25">
      <c r="A2183" s="436" t="str">
        <f t="shared" si="443"/>
        <v>DC1CB32-DL-3</v>
      </c>
      <c r="B2183" s="436">
        <f>COUNTIF(AC$4:AC2183,AC2183)</f>
        <v>3</v>
      </c>
      <c r="C2183" s="436" t="str">
        <f t="shared" si="444"/>
        <v>DC1CB32-DL</v>
      </c>
      <c r="D2183" s="436">
        <f>VLOOKUP(C2183,'LICH THI'!C:AA,12,0)</f>
        <v>54</v>
      </c>
      <c r="E2183" s="436">
        <f>VLOOKUP(C2183,'LICH THI'!C:AA,13,0)</f>
        <v>53</v>
      </c>
      <c r="F2183" s="436">
        <f t="shared" si="454"/>
        <v>53</v>
      </c>
      <c r="G2183" s="436">
        <f>VLOOKUP(C2183,'LICH THI'!C:AA,14,0)</f>
        <v>2</v>
      </c>
      <c r="H2183" s="436">
        <f t="shared" si="445"/>
        <v>1</v>
      </c>
      <c r="I2183" s="436" t="str">
        <f t="shared" si="446"/>
        <v>Nguyễn Cảnh Chinh</v>
      </c>
      <c r="J2183" s="436"/>
      <c r="K2183" s="436">
        <f t="shared" si="447"/>
        <v>2</v>
      </c>
      <c r="L2183" s="436" t="str">
        <f t="shared" si="448"/>
        <v>DC1CB32-DL-2</v>
      </c>
      <c r="M2183" s="436">
        <f t="shared" si="449"/>
        <v>32</v>
      </c>
      <c r="N2183" s="437">
        <f t="shared" si="455"/>
        <v>75</v>
      </c>
      <c r="O2183" s="437"/>
      <c r="P2183" s="430" t="str">
        <f t="shared" si="450"/>
        <v/>
      </c>
      <c r="U2183" s="177">
        <v>174</v>
      </c>
      <c r="V2183" s="177" t="s">
        <v>4915</v>
      </c>
      <c r="W2183" s="177" t="s">
        <v>4916</v>
      </c>
      <c r="X2183" s="177" t="s">
        <v>4163</v>
      </c>
      <c r="Y2183" s="177" t="s">
        <v>4917</v>
      </c>
      <c r="Z2183" s="177" t="s">
        <v>4140</v>
      </c>
      <c r="AA2183" s="525" t="s">
        <v>4918</v>
      </c>
      <c r="AB2183" s="399" t="str">
        <f t="shared" si="451"/>
        <v>DC1CB32</v>
      </c>
      <c r="AC2183" s="399" t="str">
        <f t="shared" si="452"/>
        <v>DC1CB32-DL</v>
      </c>
      <c r="AD2183" t="str">
        <f>Y2183&amp;"-"&amp;VLOOKUP(AC2183,'LICH THI'!C:AA,9,0)</f>
        <v>65DLCD21038-42469</v>
      </c>
      <c r="AE2183">
        <f t="shared" si="453"/>
        <v>1</v>
      </c>
    </row>
    <row r="2184" spans="1:31" x14ac:dyDescent="0.25">
      <c r="A2184" s="436" t="str">
        <f t="shared" si="443"/>
        <v>DC1CB32-DL-4</v>
      </c>
      <c r="B2184" s="436">
        <f>COUNTIF(AC$4:AC2184,AC2184)</f>
        <v>4</v>
      </c>
      <c r="C2184" s="436" t="str">
        <f t="shared" si="444"/>
        <v>DC1CB32-DL</v>
      </c>
      <c r="D2184" s="436">
        <f>VLOOKUP(C2184,'LICH THI'!C:AA,12,0)</f>
        <v>54</v>
      </c>
      <c r="E2184" s="436">
        <f>VLOOKUP(C2184,'LICH THI'!C:AA,13,0)</f>
        <v>53</v>
      </c>
      <c r="F2184" s="436">
        <f t="shared" si="454"/>
        <v>53</v>
      </c>
      <c r="G2184" s="436">
        <f>VLOOKUP(C2184,'LICH THI'!C:AA,14,0)</f>
        <v>2</v>
      </c>
      <c r="H2184" s="436">
        <f t="shared" si="445"/>
        <v>1</v>
      </c>
      <c r="I2184" s="436" t="str">
        <f t="shared" si="446"/>
        <v>Nguyễn Thị Kim Dung</v>
      </c>
      <c r="J2184" s="436"/>
      <c r="K2184" s="436">
        <f t="shared" si="447"/>
        <v>2</v>
      </c>
      <c r="L2184" s="436" t="str">
        <f t="shared" si="448"/>
        <v>DC1CB32-DL-2</v>
      </c>
      <c r="M2184" s="436">
        <f t="shared" si="449"/>
        <v>32</v>
      </c>
      <c r="N2184" s="437">
        <f t="shared" si="455"/>
        <v>76</v>
      </c>
      <c r="O2184" s="437"/>
      <c r="P2184" s="430" t="str">
        <f t="shared" si="450"/>
        <v/>
      </c>
      <c r="U2184" s="177">
        <v>206</v>
      </c>
      <c r="V2184" s="177" t="s">
        <v>4464</v>
      </c>
      <c r="W2184" s="177" t="s">
        <v>4995</v>
      </c>
      <c r="X2184" s="177" t="s">
        <v>3823</v>
      </c>
      <c r="Y2184" s="177" t="s">
        <v>4996</v>
      </c>
      <c r="Z2184" s="177" t="s">
        <v>4140</v>
      </c>
      <c r="AA2184" s="525" t="s">
        <v>4997</v>
      </c>
      <c r="AB2184" s="399" t="str">
        <f t="shared" si="451"/>
        <v>DC1CB32</v>
      </c>
      <c r="AC2184" s="399" t="str">
        <f t="shared" si="452"/>
        <v>DC1CB32-DL</v>
      </c>
      <c r="AD2184" t="str">
        <f>Y2184&amp;"-"&amp;VLOOKUP(AC2184,'LICH THI'!C:AA,9,0)</f>
        <v>65DLKT20050-42469</v>
      </c>
      <c r="AE2184">
        <f t="shared" si="453"/>
        <v>1</v>
      </c>
    </row>
    <row r="2185" spans="1:31" x14ac:dyDescent="0.25">
      <c r="A2185" s="436" t="str">
        <f t="shared" si="443"/>
        <v>DC1CB32-DL-5</v>
      </c>
      <c r="B2185" s="436">
        <f>COUNTIF(AC$4:AC2185,AC2185)</f>
        <v>5</v>
      </c>
      <c r="C2185" s="436" t="str">
        <f t="shared" si="444"/>
        <v>DC1CB32-DL</v>
      </c>
      <c r="D2185" s="436">
        <f>VLOOKUP(C2185,'LICH THI'!C:AA,12,0)</f>
        <v>54</v>
      </c>
      <c r="E2185" s="436">
        <f>VLOOKUP(C2185,'LICH THI'!C:AA,13,0)</f>
        <v>53</v>
      </c>
      <c r="F2185" s="436">
        <f t="shared" si="454"/>
        <v>53</v>
      </c>
      <c r="G2185" s="436">
        <f>VLOOKUP(C2185,'LICH THI'!C:AA,14,0)</f>
        <v>2</v>
      </c>
      <c r="H2185" s="436">
        <f t="shared" si="445"/>
        <v>1</v>
      </c>
      <c r="I2185" s="436" t="str">
        <f t="shared" si="446"/>
        <v>Nguyễn Tiến Đạt</v>
      </c>
      <c r="J2185" s="436"/>
      <c r="K2185" s="436">
        <f t="shared" si="447"/>
        <v>2</v>
      </c>
      <c r="L2185" s="436" t="str">
        <f t="shared" si="448"/>
        <v>DC1CB32-DL-2</v>
      </c>
      <c r="M2185" s="436">
        <f t="shared" si="449"/>
        <v>32</v>
      </c>
      <c r="N2185" s="437">
        <f t="shared" si="455"/>
        <v>77</v>
      </c>
      <c r="O2185" s="437"/>
      <c r="P2185" s="430" t="str">
        <f t="shared" si="450"/>
        <v/>
      </c>
      <c r="U2185" s="177">
        <v>198</v>
      </c>
      <c r="V2185" s="177" t="s">
        <v>4975</v>
      </c>
      <c r="W2185" s="177" t="s">
        <v>2880</v>
      </c>
      <c r="X2185" s="177" t="s">
        <v>2746</v>
      </c>
      <c r="Y2185" s="177" t="s">
        <v>4976</v>
      </c>
      <c r="Z2185" s="177" t="s">
        <v>4140</v>
      </c>
      <c r="AA2185" s="525" t="s">
        <v>4977</v>
      </c>
      <c r="AB2185" s="399" t="str">
        <f t="shared" si="451"/>
        <v>DC1CB32</v>
      </c>
      <c r="AC2185" s="399" t="str">
        <f t="shared" si="452"/>
        <v>DC1CB32-DL</v>
      </c>
      <c r="AD2185" t="str">
        <f>Y2185&amp;"-"&amp;VLOOKUP(AC2185,'LICH THI'!C:AA,9,0)</f>
        <v>65DLCD20522-42469</v>
      </c>
      <c r="AE2185">
        <f t="shared" si="453"/>
        <v>1</v>
      </c>
    </row>
    <row r="2186" spans="1:31" x14ac:dyDescent="0.25">
      <c r="A2186" s="436" t="str">
        <f t="shared" si="443"/>
        <v>DC1CB32-DL-6</v>
      </c>
      <c r="B2186" s="436">
        <f>COUNTIF(AC$4:AC2186,AC2186)</f>
        <v>6</v>
      </c>
      <c r="C2186" s="436" t="str">
        <f t="shared" si="444"/>
        <v>DC1CB32-DL</v>
      </c>
      <c r="D2186" s="436">
        <f>VLOOKUP(C2186,'LICH THI'!C:AA,12,0)</f>
        <v>54</v>
      </c>
      <c r="E2186" s="436">
        <f>VLOOKUP(C2186,'LICH THI'!C:AA,13,0)</f>
        <v>53</v>
      </c>
      <c r="F2186" s="436">
        <f t="shared" si="454"/>
        <v>53</v>
      </c>
      <c r="G2186" s="436">
        <f>VLOOKUP(C2186,'LICH THI'!C:AA,14,0)</f>
        <v>2</v>
      </c>
      <c r="H2186" s="436">
        <f t="shared" si="445"/>
        <v>1</v>
      </c>
      <c r="I2186" s="436" t="str">
        <f t="shared" si="446"/>
        <v>Vũ Văn Đạt</v>
      </c>
      <c r="J2186" s="436"/>
      <c r="K2186" s="436">
        <f t="shared" si="447"/>
        <v>2</v>
      </c>
      <c r="L2186" s="436" t="str">
        <f t="shared" si="448"/>
        <v>DC1CB32-DL-2</v>
      </c>
      <c r="M2186" s="436">
        <f t="shared" si="449"/>
        <v>32</v>
      </c>
      <c r="N2186" s="437">
        <f t="shared" si="455"/>
        <v>78</v>
      </c>
      <c r="O2186" s="437"/>
      <c r="P2186" s="430" t="str">
        <f t="shared" si="450"/>
        <v/>
      </c>
      <c r="U2186" s="177">
        <v>169</v>
      </c>
      <c r="V2186" s="177" t="s">
        <v>4902</v>
      </c>
      <c r="W2186" s="177" t="s">
        <v>2914</v>
      </c>
      <c r="X2186" s="177" t="s">
        <v>2746</v>
      </c>
      <c r="Y2186" s="177" t="s">
        <v>4903</v>
      </c>
      <c r="Z2186" s="177" t="s">
        <v>4140</v>
      </c>
      <c r="AA2186" s="525" t="s">
        <v>4904</v>
      </c>
      <c r="AB2186" s="399" t="str">
        <f t="shared" si="451"/>
        <v>DC1CB32</v>
      </c>
      <c r="AC2186" s="399" t="str">
        <f t="shared" si="452"/>
        <v>DC1CB32-DL</v>
      </c>
      <c r="AD2186" t="str">
        <f>Y2186&amp;"-"&amp;VLOOKUP(AC2186,'LICH THI'!C:AA,9,0)</f>
        <v>65DLCD20535-42469</v>
      </c>
      <c r="AE2186">
        <f t="shared" si="453"/>
        <v>1</v>
      </c>
    </row>
    <row r="2187" spans="1:31" x14ac:dyDescent="0.25">
      <c r="A2187" s="436" t="str">
        <f t="shared" si="443"/>
        <v>DC1CB32-DL-7</v>
      </c>
      <c r="B2187" s="436">
        <f>COUNTIF(AC$4:AC2187,AC2187)</f>
        <v>7</v>
      </c>
      <c r="C2187" s="436" t="str">
        <f t="shared" si="444"/>
        <v>DC1CB32-DL</v>
      </c>
      <c r="D2187" s="436">
        <f>VLOOKUP(C2187,'LICH THI'!C:AA,12,0)</f>
        <v>54</v>
      </c>
      <c r="E2187" s="436">
        <f>VLOOKUP(C2187,'LICH THI'!C:AA,13,0)</f>
        <v>53</v>
      </c>
      <c r="F2187" s="436">
        <f t="shared" si="454"/>
        <v>53</v>
      </c>
      <c r="G2187" s="436">
        <f>VLOOKUP(C2187,'LICH THI'!C:AA,14,0)</f>
        <v>2</v>
      </c>
      <c r="H2187" s="436">
        <f t="shared" si="445"/>
        <v>1</v>
      </c>
      <c r="I2187" s="436" t="str">
        <f t="shared" si="446"/>
        <v>Đoàn Minh Đức</v>
      </c>
      <c r="J2187" s="436"/>
      <c r="K2187" s="436">
        <f t="shared" si="447"/>
        <v>2</v>
      </c>
      <c r="L2187" s="436" t="str">
        <f t="shared" si="448"/>
        <v>DC1CB32-DL-2</v>
      </c>
      <c r="M2187" s="436">
        <f t="shared" si="449"/>
        <v>32</v>
      </c>
      <c r="N2187" s="437">
        <f t="shared" si="455"/>
        <v>79</v>
      </c>
      <c r="O2187" s="437"/>
      <c r="P2187" s="430" t="str">
        <f t="shared" si="450"/>
        <v/>
      </c>
      <c r="U2187" s="177">
        <v>176</v>
      </c>
      <c r="V2187" s="177" t="s">
        <v>4915</v>
      </c>
      <c r="W2187" s="177" t="s">
        <v>4922</v>
      </c>
      <c r="X2187" s="177" t="s">
        <v>2948</v>
      </c>
      <c r="Y2187" s="177" t="s">
        <v>4923</v>
      </c>
      <c r="Z2187" s="177" t="s">
        <v>4140</v>
      </c>
      <c r="AA2187" s="525" t="s">
        <v>4924</v>
      </c>
      <c r="AB2187" s="399" t="str">
        <f t="shared" si="451"/>
        <v>DC1CB32</v>
      </c>
      <c r="AC2187" s="399" t="str">
        <f t="shared" si="452"/>
        <v>DC1CB32-DL</v>
      </c>
      <c r="AD2187" t="str">
        <f>Y2187&amp;"-"&amp;VLOOKUP(AC2187,'LICH THI'!C:AA,9,0)</f>
        <v>65DLCD20727-42469</v>
      </c>
      <c r="AE2187">
        <f t="shared" si="453"/>
        <v>1</v>
      </c>
    </row>
    <row r="2188" spans="1:31" x14ac:dyDescent="0.25">
      <c r="A2188" s="436" t="str">
        <f t="shared" si="443"/>
        <v>DC1CB32-DL-8</v>
      </c>
      <c r="B2188" s="436">
        <f>COUNTIF(AC$4:AC2188,AC2188)</f>
        <v>8</v>
      </c>
      <c r="C2188" s="436" t="str">
        <f t="shared" si="444"/>
        <v>DC1CB32-DL</v>
      </c>
      <c r="D2188" s="436">
        <f>VLOOKUP(C2188,'LICH THI'!C:AA,12,0)</f>
        <v>54</v>
      </c>
      <c r="E2188" s="436">
        <f>VLOOKUP(C2188,'LICH THI'!C:AA,13,0)</f>
        <v>53</v>
      </c>
      <c r="F2188" s="436">
        <f t="shared" si="454"/>
        <v>53</v>
      </c>
      <c r="G2188" s="436">
        <f>VLOOKUP(C2188,'LICH THI'!C:AA,14,0)</f>
        <v>2</v>
      </c>
      <c r="H2188" s="436">
        <f t="shared" si="445"/>
        <v>1</v>
      </c>
      <c r="I2188" s="436" t="str">
        <f t="shared" si="446"/>
        <v>Lê Văn Đức</v>
      </c>
      <c r="J2188" s="436"/>
      <c r="K2188" s="436">
        <f t="shared" si="447"/>
        <v>2</v>
      </c>
      <c r="L2188" s="436" t="str">
        <f t="shared" si="448"/>
        <v>DC1CB32-DL-2</v>
      </c>
      <c r="M2188" s="436">
        <f t="shared" si="449"/>
        <v>32</v>
      </c>
      <c r="N2188" s="437">
        <f t="shared" si="455"/>
        <v>80</v>
      </c>
      <c r="O2188" s="437"/>
      <c r="P2188" s="430" t="str">
        <f t="shared" si="450"/>
        <v/>
      </c>
      <c r="U2188" s="177">
        <v>177</v>
      </c>
      <c r="V2188" s="177" t="s">
        <v>4915</v>
      </c>
      <c r="W2188" s="177" t="s">
        <v>2604</v>
      </c>
      <c r="X2188" s="177" t="s">
        <v>2948</v>
      </c>
      <c r="Y2188" s="177" t="s">
        <v>4925</v>
      </c>
      <c r="Z2188" s="177" t="s">
        <v>4140</v>
      </c>
      <c r="AA2188" s="525" t="s">
        <v>4926</v>
      </c>
      <c r="AB2188" s="399" t="str">
        <f t="shared" si="451"/>
        <v>DC1CB32</v>
      </c>
      <c r="AC2188" s="399" t="str">
        <f t="shared" si="452"/>
        <v>DC1CB32-DL</v>
      </c>
      <c r="AD2188" t="str">
        <f>Y2188&amp;"-"&amp;VLOOKUP(AC2188,'LICH THI'!C:AA,9,0)</f>
        <v>65DLCD20523-42469</v>
      </c>
      <c r="AE2188">
        <f t="shared" si="453"/>
        <v>1</v>
      </c>
    </row>
    <row r="2189" spans="1:31" x14ac:dyDescent="0.25">
      <c r="A2189" s="436" t="str">
        <f t="shared" si="443"/>
        <v>DC1CB32-DL-9</v>
      </c>
      <c r="B2189" s="436">
        <f>COUNTIF(AC$4:AC2189,AC2189)</f>
        <v>9</v>
      </c>
      <c r="C2189" s="436" t="str">
        <f t="shared" si="444"/>
        <v>DC1CB32-DL</v>
      </c>
      <c r="D2189" s="436">
        <f>VLOOKUP(C2189,'LICH THI'!C:AA,12,0)</f>
        <v>54</v>
      </c>
      <c r="E2189" s="436">
        <f>VLOOKUP(C2189,'LICH THI'!C:AA,13,0)</f>
        <v>53</v>
      </c>
      <c r="F2189" s="436">
        <f t="shared" si="454"/>
        <v>53</v>
      </c>
      <c r="G2189" s="436">
        <f>VLOOKUP(C2189,'LICH THI'!C:AA,14,0)</f>
        <v>2</v>
      </c>
      <c r="H2189" s="436">
        <f t="shared" si="445"/>
        <v>1</v>
      </c>
      <c r="I2189" s="436" t="str">
        <f t="shared" si="446"/>
        <v>Phạm Ngọc Đức</v>
      </c>
      <c r="J2189" s="436"/>
      <c r="K2189" s="436">
        <f t="shared" si="447"/>
        <v>2</v>
      </c>
      <c r="L2189" s="436" t="str">
        <f t="shared" si="448"/>
        <v>DC1CB32-DL-2</v>
      </c>
      <c r="M2189" s="436">
        <f t="shared" si="449"/>
        <v>32</v>
      </c>
      <c r="N2189" s="437">
        <f t="shared" si="455"/>
        <v>81</v>
      </c>
      <c r="O2189" s="437"/>
      <c r="P2189" s="430" t="str">
        <f t="shared" si="450"/>
        <v/>
      </c>
      <c r="U2189" s="177">
        <v>178</v>
      </c>
      <c r="V2189" s="177" t="s">
        <v>4915</v>
      </c>
      <c r="W2189" s="177" t="s">
        <v>3081</v>
      </c>
      <c r="X2189" s="177" t="s">
        <v>2948</v>
      </c>
      <c r="Y2189" s="177" t="s">
        <v>4927</v>
      </c>
      <c r="Z2189" s="177" t="s">
        <v>4140</v>
      </c>
      <c r="AA2189" s="525" t="s">
        <v>4928</v>
      </c>
      <c r="AB2189" s="399" t="str">
        <f t="shared" si="451"/>
        <v>DC1CB32</v>
      </c>
      <c r="AC2189" s="399" t="str">
        <f t="shared" si="452"/>
        <v>DC1CB32-DL</v>
      </c>
      <c r="AD2189" t="str">
        <f>Y2189&amp;"-"&amp;VLOOKUP(AC2189,'LICH THI'!C:AA,9,0)</f>
        <v>65DLCD20746-42469</v>
      </c>
      <c r="AE2189">
        <f t="shared" si="453"/>
        <v>1</v>
      </c>
    </row>
    <row r="2190" spans="1:31" x14ac:dyDescent="0.25">
      <c r="A2190" s="436" t="str">
        <f t="shared" si="443"/>
        <v>DC1CB32-DL-10</v>
      </c>
      <c r="B2190" s="436">
        <f>COUNTIF(AC$4:AC2190,AC2190)</f>
        <v>10</v>
      </c>
      <c r="C2190" s="436" t="str">
        <f t="shared" si="444"/>
        <v>DC1CB32-DL</v>
      </c>
      <c r="D2190" s="436">
        <f>VLOOKUP(C2190,'LICH THI'!C:AA,12,0)</f>
        <v>54</v>
      </c>
      <c r="E2190" s="436">
        <f>VLOOKUP(C2190,'LICH THI'!C:AA,13,0)</f>
        <v>53</v>
      </c>
      <c r="F2190" s="436">
        <f t="shared" si="454"/>
        <v>53</v>
      </c>
      <c r="G2190" s="436">
        <f>VLOOKUP(C2190,'LICH THI'!C:AA,14,0)</f>
        <v>2</v>
      </c>
      <c r="H2190" s="436">
        <f t="shared" si="445"/>
        <v>1</v>
      </c>
      <c r="I2190" s="436" t="str">
        <f t="shared" si="446"/>
        <v>Trần Minh Đức</v>
      </c>
      <c r="J2190" s="436"/>
      <c r="K2190" s="436">
        <f t="shared" si="447"/>
        <v>2</v>
      </c>
      <c r="L2190" s="436" t="str">
        <f t="shared" si="448"/>
        <v>DC1CB32-DL-2</v>
      </c>
      <c r="M2190" s="436">
        <f t="shared" si="449"/>
        <v>32</v>
      </c>
      <c r="N2190" s="437">
        <f t="shared" si="455"/>
        <v>82</v>
      </c>
      <c r="O2190" s="437"/>
      <c r="P2190" s="430" t="str">
        <f t="shared" si="450"/>
        <v/>
      </c>
      <c r="U2190" s="177">
        <v>179</v>
      </c>
      <c r="V2190" s="177" t="s">
        <v>4915</v>
      </c>
      <c r="W2190" s="177" t="s">
        <v>3593</v>
      </c>
      <c r="X2190" s="177" t="s">
        <v>2948</v>
      </c>
      <c r="Y2190" s="177" t="s">
        <v>4929</v>
      </c>
      <c r="Z2190" s="177" t="s">
        <v>4140</v>
      </c>
      <c r="AA2190" s="525" t="s">
        <v>4930</v>
      </c>
      <c r="AB2190" s="399" t="str">
        <f t="shared" si="451"/>
        <v>DC1CB32</v>
      </c>
      <c r="AC2190" s="399" t="str">
        <f t="shared" si="452"/>
        <v>DC1CB32-DL</v>
      </c>
      <c r="AD2190" t="str">
        <f>Y2190&amp;"-"&amp;VLOOKUP(AC2190,'LICH THI'!C:AA,9,0)</f>
        <v>65DLCD20712-42469</v>
      </c>
      <c r="AE2190">
        <f t="shared" si="453"/>
        <v>1</v>
      </c>
    </row>
    <row r="2191" spans="1:31" x14ac:dyDescent="0.25">
      <c r="A2191" s="436" t="str">
        <f t="shared" si="443"/>
        <v>DC1CB32-DL-11</v>
      </c>
      <c r="B2191" s="436">
        <f>COUNTIF(AC$4:AC2191,AC2191)</f>
        <v>11</v>
      </c>
      <c r="C2191" s="436" t="str">
        <f t="shared" si="444"/>
        <v>DC1CB32-DL</v>
      </c>
      <c r="D2191" s="436">
        <f>VLOOKUP(C2191,'LICH THI'!C:AA,12,0)</f>
        <v>54</v>
      </c>
      <c r="E2191" s="436">
        <f>VLOOKUP(C2191,'LICH THI'!C:AA,13,0)</f>
        <v>53</v>
      </c>
      <c r="F2191" s="436">
        <f t="shared" si="454"/>
        <v>53</v>
      </c>
      <c r="G2191" s="436">
        <f>VLOOKUP(C2191,'LICH THI'!C:AA,14,0)</f>
        <v>2</v>
      </c>
      <c r="H2191" s="436">
        <f t="shared" si="445"/>
        <v>1</v>
      </c>
      <c r="I2191" s="436" t="str">
        <f t="shared" si="446"/>
        <v>Vũ Văn Đức</v>
      </c>
      <c r="J2191" s="436"/>
      <c r="K2191" s="436">
        <f t="shared" si="447"/>
        <v>2</v>
      </c>
      <c r="L2191" s="436" t="str">
        <f t="shared" si="448"/>
        <v>DC1CB32-DL-2</v>
      </c>
      <c r="M2191" s="436">
        <f t="shared" si="449"/>
        <v>32</v>
      </c>
      <c r="N2191" s="437">
        <f t="shared" si="455"/>
        <v>83</v>
      </c>
      <c r="O2191" s="437"/>
      <c r="P2191" s="430" t="str">
        <f t="shared" si="450"/>
        <v/>
      </c>
      <c r="U2191" s="177">
        <v>170</v>
      </c>
      <c r="V2191" s="177" t="s">
        <v>4902</v>
      </c>
      <c r="W2191" s="177" t="s">
        <v>2914</v>
      </c>
      <c r="X2191" s="177" t="s">
        <v>2948</v>
      </c>
      <c r="Y2191" s="177" t="s">
        <v>4905</v>
      </c>
      <c r="Z2191" s="177" t="s">
        <v>4140</v>
      </c>
      <c r="AA2191" s="525" t="s">
        <v>4906</v>
      </c>
      <c r="AB2191" s="399" t="str">
        <f t="shared" si="451"/>
        <v>DC1CB32</v>
      </c>
      <c r="AC2191" s="399" t="str">
        <f t="shared" si="452"/>
        <v>DC1CB32-DL</v>
      </c>
      <c r="AD2191" t="str">
        <f>Y2191&amp;"-"&amp;VLOOKUP(AC2191,'LICH THI'!C:AA,9,0)</f>
        <v>65DLCD20589-42469</v>
      </c>
      <c r="AE2191">
        <f t="shared" si="453"/>
        <v>1</v>
      </c>
    </row>
    <row r="2192" spans="1:31" x14ac:dyDescent="0.25">
      <c r="A2192" s="436" t="str">
        <f t="shared" si="443"/>
        <v>DC1CB32-DL-12</v>
      </c>
      <c r="B2192" s="436">
        <f>COUNTIF(AC$4:AC2192,AC2192)</f>
        <v>12</v>
      </c>
      <c r="C2192" s="436" t="str">
        <f t="shared" si="444"/>
        <v>DC1CB32-DL</v>
      </c>
      <c r="D2192" s="436">
        <f>VLOOKUP(C2192,'LICH THI'!C:AA,12,0)</f>
        <v>54</v>
      </c>
      <c r="E2192" s="436">
        <f>VLOOKUP(C2192,'LICH THI'!C:AA,13,0)</f>
        <v>53</v>
      </c>
      <c r="F2192" s="436">
        <f t="shared" si="454"/>
        <v>53</v>
      </c>
      <c r="G2192" s="436">
        <f>VLOOKUP(C2192,'LICH THI'!C:AA,14,0)</f>
        <v>2</v>
      </c>
      <c r="H2192" s="436">
        <f t="shared" si="445"/>
        <v>1</v>
      </c>
      <c r="I2192" s="436" t="str">
        <f t="shared" si="446"/>
        <v>Nguyễn Hoàng Giang</v>
      </c>
      <c r="J2192" s="436"/>
      <c r="K2192" s="436">
        <f t="shared" si="447"/>
        <v>2</v>
      </c>
      <c r="L2192" s="436" t="str">
        <f t="shared" si="448"/>
        <v>DC1CB32-DL-2</v>
      </c>
      <c r="M2192" s="436">
        <f t="shared" si="449"/>
        <v>32</v>
      </c>
      <c r="N2192" s="437">
        <f t="shared" si="455"/>
        <v>84</v>
      </c>
      <c r="O2192" s="437"/>
      <c r="P2192" s="430" t="str">
        <f t="shared" si="450"/>
        <v/>
      </c>
      <c r="U2192" s="177">
        <v>199</v>
      </c>
      <c r="V2192" s="177" t="s">
        <v>4975</v>
      </c>
      <c r="W2192" s="177" t="s">
        <v>3785</v>
      </c>
      <c r="X2192" s="177" t="s">
        <v>3558</v>
      </c>
      <c r="Y2192" s="177" t="s">
        <v>4978</v>
      </c>
      <c r="Z2192" s="177" t="s">
        <v>4140</v>
      </c>
      <c r="AA2192" s="525" t="s">
        <v>4979</v>
      </c>
      <c r="AB2192" s="399" t="str">
        <f t="shared" si="451"/>
        <v>DC1CB32</v>
      </c>
      <c r="AC2192" s="399" t="str">
        <f t="shared" si="452"/>
        <v>DC1CB32-DL</v>
      </c>
      <c r="AD2192" t="str">
        <f>Y2192&amp;"-"&amp;VLOOKUP(AC2192,'LICH THI'!C:AA,9,0)</f>
        <v>65DLCD20731-42469</v>
      </c>
      <c r="AE2192">
        <f t="shared" si="453"/>
        <v>1</v>
      </c>
    </row>
    <row r="2193" spans="1:31" x14ac:dyDescent="0.25">
      <c r="A2193" s="436" t="str">
        <f t="shared" si="443"/>
        <v>DC1CB32-DL-13</v>
      </c>
      <c r="B2193" s="436">
        <f>COUNTIF(AC$4:AC2193,AC2193)</f>
        <v>13</v>
      </c>
      <c r="C2193" s="436" t="str">
        <f t="shared" si="444"/>
        <v>DC1CB32-DL</v>
      </c>
      <c r="D2193" s="436">
        <f>VLOOKUP(C2193,'LICH THI'!C:AA,12,0)</f>
        <v>54</v>
      </c>
      <c r="E2193" s="436">
        <f>VLOOKUP(C2193,'LICH THI'!C:AA,13,0)</f>
        <v>53</v>
      </c>
      <c r="F2193" s="436">
        <f t="shared" si="454"/>
        <v>53</v>
      </c>
      <c r="G2193" s="436">
        <f>VLOOKUP(C2193,'LICH THI'!C:AA,14,0)</f>
        <v>2</v>
      </c>
      <c r="H2193" s="436">
        <f t="shared" si="445"/>
        <v>1</v>
      </c>
      <c r="I2193" s="436" t="str">
        <f t="shared" si="446"/>
        <v>Giang Văn Hải</v>
      </c>
      <c r="J2193" s="436"/>
      <c r="K2193" s="436">
        <f t="shared" si="447"/>
        <v>2</v>
      </c>
      <c r="L2193" s="436" t="str">
        <f t="shared" si="448"/>
        <v>DC1CB32-DL-2</v>
      </c>
      <c r="M2193" s="436">
        <f t="shared" si="449"/>
        <v>32</v>
      </c>
      <c r="N2193" s="437">
        <f t="shared" si="455"/>
        <v>85</v>
      </c>
      <c r="O2193" s="437"/>
      <c r="P2193" s="430" t="str">
        <f t="shared" si="450"/>
        <v/>
      </c>
      <c r="U2193" s="177">
        <v>180</v>
      </c>
      <c r="V2193" s="177" t="s">
        <v>4915</v>
      </c>
      <c r="W2193" s="177" t="s">
        <v>4931</v>
      </c>
      <c r="X2193" s="177" t="s">
        <v>2908</v>
      </c>
      <c r="Y2193" s="177" t="s">
        <v>4932</v>
      </c>
      <c r="Z2193" s="177" t="s">
        <v>4140</v>
      </c>
      <c r="AA2193" s="525" t="s">
        <v>4933</v>
      </c>
      <c r="AB2193" s="399" t="str">
        <f t="shared" si="451"/>
        <v>DC1CB32</v>
      </c>
      <c r="AC2193" s="399" t="str">
        <f t="shared" si="452"/>
        <v>DC1CB32-DL</v>
      </c>
      <c r="AD2193" t="str">
        <f>Y2193&amp;"-"&amp;VLOOKUP(AC2193,'LICH THI'!C:AA,9,0)</f>
        <v>65DLCD20707-42469</v>
      </c>
      <c r="AE2193">
        <f t="shared" si="453"/>
        <v>1</v>
      </c>
    </row>
    <row r="2194" spans="1:31" x14ac:dyDescent="0.25">
      <c r="A2194" s="436" t="str">
        <f t="shared" si="443"/>
        <v>DC1CB32-DL-14</v>
      </c>
      <c r="B2194" s="436">
        <f>COUNTIF(AC$4:AC2194,AC2194)</f>
        <v>14</v>
      </c>
      <c r="C2194" s="436" t="str">
        <f t="shared" si="444"/>
        <v>DC1CB32-DL</v>
      </c>
      <c r="D2194" s="436">
        <f>VLOOKUP(C2194,'LICH THI'!C:AA,12,0)</f>
        <v>54</v>
      </c>
      <c r="E2194" s="436">
        <f>VLOOKUP(C2194,'LICH THI'!C:AA,13,0)</f>
        <v>53</v>
      </c>
      <c r="F2194" s="436">
        <f t="shared" si="454"/>
        <v>53</v>
      </c>
      <c r="G2194" s="436">
        <f>VLOOKUP(C2194,'LICH THI'!C:AA,14,0)</f>
        <v>2</v>
      </c>
      <c r="H2194" s="436">
        <f t="shared" si="445"/>
        <v>1</v>
      </c>
      <c r="I2194" s="436" t="str">
        <f t="shared" si="446"/>
        <v>Nguyễn Thúy Hằng</v>
      </c>
      <c r="J2194" s="436"/>
      <c r="K2194" s="436">
        <f t="shared" si="447"/>
        <v>2</v>
      </c>
      <c r="L2194" s="436" t="str">
        <f t="shared" si="448"/>
        <v>DC1CB32-DL-2</v>
      </c>
      <c r="M2194" s="436">
        <f t="shared" si="449"/>
        <v>32</v>
      </c>
      <c r="N2194" s="437">
        <f t="shared" si="455"/>
        <v>86</v>
      </c>
      <c r="O2194" s="437"/>
      <c r="P2194" s="430" t="str">
        <f t="shared" si="450"/>
        <v/>
      </c>
      <c r="U2194" s="177">
        <v>207</v>
      </c>
      <c r="V2194" s="177" t="s">
        <v>4464</v>
      </c>
      <c r="W2194" s="177" t="s">
        <v>3914</v>
      </c>
      <c r="X2194" s="177" t="s">
        <v>3383</v>
      </c>
      <c r="Y2194" s="177" t="s">
        <v>4467</v>
      </c>
      <c r="Z2194" s="177" t="s">
        <v>4140</v>
      </c>
      <c r="AA2194" s="525" t="s">
        <v>4468</v>
      </c>
      <c r="AB2194" s="399" t="str">
        <f t="shared" si="451"/>
        <v>DC1CB32</v>
      </c>
      <c r="AC2194" s="399" t="str">
        <f t="shared" si="452"/>
        <v>DC1CB32-DL</v>
      </c>
      <c r="AD2194" t="str">
        <f>Y2194&amp;"-"&amp;VLOOKUP(AC2194,'LICH THI'!C:AA,9,0)</f>
        <v>65DLKT20121-42469</v>
      </c>
      <c r="AE2194">
        <f t="shared" si="453"/>
        <v>1</v>
      </c>
    </row>
    <row r="2195" spans="1:31" x14ac:dyDescent="0.25">
      <c r="A2195" s="436" t="str">
        <f t="shared" si="443"/>
        <v>DC1CB32-DL-15</v>
      </c>
      <c r="B2195" s="436">
        <f>COUNTIF(AC$4:AC2195,AC2195)</f>
        <v>15</v>
      </c>
      <c r="C2195" s="436" t="str">
        <f t="shared" si="444"/>
        <v>DC1CB32-DL</v>
      </c>
      <c r="D2195" s="436">
        <f>VLOOKUP(C2195,'LICH THI'!C:AA,12,0)</f>
        <v>54</v>
      </c>
      <c r="E2195" s="436">
        <f>VLOOKUP(C2195,'LICH THI'!C:AA,13,0)</f>
        <v>53</v>
      </c>
      <c r="F2195" s="436">
        <f t="shared" si="454"/>
        <v>53</v>
      </c>
      <c r="G2195" s="436">
        <f>VLOOKUP(C2195,'LICH THI'!C:AA,14,0)</f>
        <v>2</v>
      </c>
      <c r="H2195" s="436">
        <f t="shared" si="445"/>
        <v>1</v>
      </c>
      <c r="I2195" s="436" t="str">
        <f t="shared" si="446"/>
        <v>Phan Thị Thu Hằng</v>
      </c>
      <c r="J2195" s="436"/>
      <c r="K2195" s="436">
        <f t="shared" si="447"/>
        <v>2</v>
      </c>
      <c r="L2195" s="436" t="str">
        <f t="shared" si="448"/>
        <v>DC1CB32-DL-2</v>
      </c>
      <c r="M2195" s="436">
        <f t="shared" si="449"/>
        <v>32</v>
      </c>
      <c r="N2195" s="437">
        <f t="shared" si="455"/>
        <v>87</v>
      </c>
      <c r="O2195" s="437"/>
      <c r="P2195" s="430" t="str">
        <f t="shared" si="450"/>
        <v/>
      </c>
      <c r="U2195" s="177">
        <v>208</v>
      </c>
      <c r="V2195" s="177" t="s">
        <v>4464</v>
      </c>
      <c r="W2195" s="177" t="s">
        <v>4998</v>
      </c>
      <c r="X2195" s="177" t="s">
        <v>3383</v>
      </c>
      <c r="Y2195" s="177" t="s">
        <v>4999</v>
      </c>
      <c r="Z2195" s="177" t="s">
        <v>4140</v>
      </c>
      <c r="AA2195" s="525" t="s">
        <v>5000</v>
      </c>
      <c r="AB2195" s="399" t="str">
        <f t="shared" si="451"/>
        <v>DC1CB32</v>
      </c>
      <c r="AC2195" s="399" t="str">
        <f t="shared" si="452"/>
        <v>DC1CB32-DL</v>
      </c>
      <c r="AD2195" t="str">
        <f>Y2195&amp;"-"&amp;VLOOKUP(AC2195,'LICH THI'!C:AA,9,0)</f>
        <v>65DLKT20060-42469</v>
      </c>
      <c r="AE2195">
        <f t="shared" si="453"/>
        <v>1</v>
      </c>
    </row>
    <row r="2196" spans="1:31" x14ac:dyDescent="0.25">
      <c r="A2196" s="436" t="str">
        <f t="shared" si="443"/>
        <v>DC1CB32-DL-16</v>
      </c>
      <c r="B2196" s="436">
        <f>COUNTIF(AC$4:AC2196,AC2196)</f>
        <v>16</v>
      </c>
      <c r="C2196" s="436" t="str">
        <f t="shared" si="444"/>
        <v>DC1CB32-DL</v>
      </c>
      <c r="D2196" s="436">
        <f>VLOOKUP(C2196,'LICH THI'!C:AA,12,0)</f>
        <v>54</v>
      </c>
      <c r="E2196" s="436">
        <f>VLOOKUP(C2196,'LICH THI'!C:AA,13,0)</f>
        <v>53</v>
      </c>
      <c r="F2196" s="436">
        <f t="shared" si="454"/>
        <v>53</v>
      </c>
      <c r="G2196" s="436">
        <f>VLOOKUP(C2196,'LICH THI'!C:AA,14,0)</f>
        <v>2</v>
      </c>
      <c r="H2196" s="436">
        <f t="shared" si="445"/>
        <v>1</v>
      </c>
      <c r="I2196" s="436" t="str">
        <f t="shared" si="446"/>
        <v>Nguyễn Văn Hiến</v>
      </c>
      <c r="J2196" s="436"/>
      <c r="K2196" s="436">
        <f t="shared" si="447"/>
        <v>2</v>
      </c>
      <c r="L2196" s="436" t="str">
        <f t="shared" si="448"/>
        <v>DC1CB32-DL-2</v>
      </c>
      <c r="M2196" s="436">
        <f t="shared" si="449"/>
        <v>32</v>
      </c>
      <c r="N2196" s="437">
        <f t="shared" si="455"/>
        <v>88</v>
      </c>
      <c r="O2196" s="437"/>
      <c r="P2196" s="430" t="str">
        <f t="shared" si="450"/>
        <v/>
      </c>
      <c r="U2196" s="177">
        <v>200</v>
      </c>
      <c r="V2196" s="177" t="s">
        <v>4975</v>
      </c>
      <c r="W2196" s="177" t="s">
        <v>2741</v>
      </c>
      <c r="X2196" s="177" t="s">
        <v>3986</v>
      </c>
      <c r="Y2196" s="177" t="s">
        <v>4980</v>
      </c>
      <c r="Z2196" s="177" t="s">
        <v>4140</v>
      </c>
      <c r="AA2196" s="525" t="s">
        <v>4981</v>
      </c>
      <c r="AB2196" s="399" t="str">
        <f t="shared" si="451"/>
        <v>DC1CB32</v>
      </c>
      <c r="AC2196" s="399" t="str">
        <f t="shared" si="452"/>
        <v>DC1CB32-DL</v>
      </c>
      <c r="AD2196" t="str">
        <f>Y2196&amp;"-"&amp;VLOOKUP(AC2196,'LICH THI'!C:AA,9,0)</f>
        <v>65DLCD20715-42469</v>
      </c>
      <c r="AE2196">
        <f t="shared" si="453"/>
        <v>1</v>
      </c>
    </row>
    <row r="2197" spans="1:31" x14ac:dyDescent="0.25">
      <c r="A2197" s="436" t="str">
        <f t="shared" si="443"/>
        <v>DC1CB32-DL-17</v>
      </c>
      <c r="B2197" s="436">
        <f>COUNTIF(AC$4:AC2197,AC2197)</f>
        <v>17</v>
      </c>
      <c r="C2197" s="436" t="str">
        <f t="shared" si="444"/>
        <v>DC1CB32-DL</v>
      </c>
      <c r="D2197" s="436">
        <f>VLOOKUP(C2197,'LICH THI'!C:AA,12,0)</f>
        <v>54</v>
      </c>
      <c r="E2197" s="436">
        <f>VLOOKUP(C2197,'LICH THI'!C:AA,13,0)</f>
        <v>53</v>
      </c>
      <c r="F2197" s="436">
        <f t="shared" si="454"/>
        <v>53</v>
      </c>
      <c r="G2197" s="436">
        <f>VLOOKUP(C2197,'LICH THI'!C:AA,14,0)</f>
        <v>2</v>
      </c>
      <c r="H2197" s="436">
        <f t="shared" si="445"/>
        <v>1</v>
      </c>
      <c r="I2197" s="436" t="str">
        <f t="shared" si="446"/>
        <v>Lương Trung Hiếu</v>
      </c>
      <c r="J2197" s="436"/>
      <c r="K2197" s="436">
        <f t="shared" si="447"/>
        <v>2</v>
      </c>
      <c r="L2197" s="436" t="str">
        <f t="shared" si="448"/>
        <v>DC1CB32-DL-2</v>
      </c>
      <c r="M2197" s="436">
        <f t="shared" si="449"/>
        <v>32</v>
      </c>
      <c r="N2197" s="437">
        <f t="shared" si="455"/>
        <v>89</v>
      </c>
      <c r="O2197" s="437"/>
      <c r="P2197" s="430" t="str">
        <f t="shared" si="450"/>
        <v/>
      </c>
      <c r="U2197" s="177">
        <v>201</v>
      </c>
      <c r="V2197" s="177" t="s">
        <v>4975</v>
      </c>
      <c r="W2197" s="177" t="s">
        <v>4982</v>
      </c>
      <c r="X2197" s="177" t="s">
        <v>2754</v>
      </c>
      <c r="Y2197" s="177" t="s">
        <v>4983</v>
      </c>
      <c r="Z2197" s="177" t="s">
        <v>4140</v>
      </c>
      <c r="AA2197" s="525" t="s">
        <v>4984</v>
      </c>
      <c r="AB2197" s="399" t="str">
        <f t="shared" si="451"/>
        <v>DC1CB32</v>
      </c>
      <c r="AC2197" s="399" t="str">
        <f t="shared" si="452"/>
        <v>DC1CB32-DL</v>
      </c>
      <c r="AD2197" t="str">
        <f>Y2197&amp;"-"&amp;VLOOKUP(AC2197,'LICH THI'!C:AA,9,0)</f>
        <v>65DLCD20678-42469</v>
      </c>
      <c r="AE2197">
        <f t="shared" si="453"/>
        <v>1</v>
      </c>
    </row>
    <row r="2198" spans="1:31" x14ac:dyDescent="0.25">
      <c r="A2198" s="436" t="str">
        <f t="shared" si="443"/>
        <v>DC1CB32-DL-18</v>
      </c>
      <c r="B2198" s="436">
        <f>COUNTIF(AC$4:AC2198,AC2198)</f>
        <v>18</v>
      </c>
      <c r="C2198" s="436" t="str">
        <f t="shared" si="444"/>
        <v>DC1CB32-DL</v>
      </c>
      <c r="D2198" s="436">
        <f>VLOOKUP(C2198,'LICH THI'!C:AA,12,0)</f>
        <v>54</v>
      </c>
      <c r="E2198" s="436">
        <f>VLOOKUP(C2198,'LICH THI'!C:AA,13,0)</f>
        <v>53</v>
      </c>
      <c r="F2198" s="436">
        <f t="shared" si="454"/>
        <v>53</v>
      </c>
      <c r="G2198" s="436">
        <f>VLOOKUP(C2198,'LICH THI'!C:AA,14,0)</f>
        <v>2</v>
      </c>
      <c r="H2198" s="436">
        <f t="shared" si="445"/>
        <v>1</v>
      </c>
      <c r="I2198" s="436" t="str">
        <f t="shared" si="446"/>
        <v>Lưu Văn Hiếu</v>
      </c>
      <c r="J2198" s="436"/>
      <c r="K2198" s="436">
        <f t="shared" si="447"/>
        <v>2</v>
      </c>
      <c r="L2198" s="436" t="str">
        <f t="shared" si="448"/>
        <v>DC1CB32-DL-2</v>
      </c>
      <c r="M2198" s="436">
        <f t="shared" si="449"/>
        <v>32</v>
      </c>
      <c r="N2198" s="437">
        <f t="shared" si="455"/>
        <v>90</v>
      </c>
      <c r="O2198" s="437"/>
      <c r="P2198" s="430" t="str">
        <f t="shared" si="450"/>
        <v/>
      </c>
      <c r="U2198" s="177">
        <v>181</v>
      </c>
      <c r="V2198" s="177" t="s">
        <v>4915</v>
      </c>
      <c r="W2198" s="177" t="s">
        <v>3167</v>
      </c>
      <c r="X2198" s="177" t="s">
        <v>2754</v>
      </c>
      <c r="Y2198" s="177" t="s">
        <v>4934</v>
      </c>
      <c r="Z2198" s="177" t="s">
        <v>4140</v>
      </c>
      <c r="AA2198" s="525" t="s">
        <v>4935</v>
      </c>
      <c r="AB2198" s="399" t="str">
        <f t="shared" si="451"/>
        <v>DC1CB32</v>
      </c>
      <c r="AC2198" s="399" t="str">
        <f t="shared" si="452"/>
        <v>DC1CB32-DL</v>
      </c>
      <c r="AD2198" t="str">
        <f>Y2198&amp;"-"&amp;VLOOKUP(AC2198,'LICH THI'!C:AA,9,0)</f>
        <v>65DLCD20578-42469</v>
      </c>
      <c r="AE2198">
        <f t="shared" si="453"/>
        <v>1</v>
      </c>
    </row>
    <row r="2199" spans="1:31" x14ac:dyDescent="0.25">
      <c r="A2199" s="436" t="str">
        <f t="shared" si="443"/>
        <v>DC1CB32-DL-19</v>
      </c>
      <c r="B2199" s="436">
        <f>COUNTIF(AC$4:AC2199,AC2199)</f>
        <v>19</v>
      </c>
      <c r="C2199" s="436" t="str">
        <f t="shared" si="444"/>
        <v>DC1CB32-DL</v>
      </c>
      <c r="D2199" s="436">
        <f>VLOOKUP(C2199,'LICH THI'!C:AA,12,0)</f>
        <v>54</v>
      </c>
      <c r="E2199" s="436">
        <f>VLOOKUP(C2199,'LICH THI'!C:AA,13,0)</f>
        <v>53</v>
      </c>
      <c r="F2199" s="436">
        <f t="shared" si="454"/>
        <v>53</v>
      </c>
      <c r="G2199" s="436">
        <f>VLOOKUP(C2199,'LICH THI'!C:AA,14,0)</f>
        <v>2</v>
      </c>
      <c r="H2199" s="436">
        <f t="shared" si="445"/>
        <v>1</v>
      </c>
      <c r="I2199" s="436" t="str">
        <f t="shared" si="446"/>
        <v>Nguyễn Mạnh Hiếu</v>
      </c>
      <c r="J2199" s="436"/>
      <c r="K2199" s="436">
        <f t="shared" si="447"/>
        <v>2</v>
      </c>
      <c r="L2199" s="436" t="str">
        <f t="shared" si="448"/>
        <v>DC1CB32-DL-2</v>
      </c>
      <c r="M2199" s="436">
        <f t="shared" si="449"/>
        <v>32</v>
      </c>
      <c r="N2199" s="437">
        <f t="shared" si="455"/>
        <v>91</v>
      </c>
      <c r="O2199" s="437"/>
      <c r="P2199" s="430" t="str">
        <f t="shared" si="450"/>
        <v/>
      </c>
      <c r="U2199" s="177">
        <v>182</v>
      </c>
      <c r="V2199" s="177" t="s">
        <v>4915</v>
      </c>
      <c r="W2199" s="177" t="s">
        <v>2734</v>
      </c>
      <c r="X2199" s="177" t="s">
        <v>2754</v>
      </c>
      <c r="Y2199" s="177" t="s">
        <v>4936</v>
      </c>
      <c r="Z2199" s="177" t="s">
        <v>4140</v>
      </c>
      <c r="AA2199" s="525" t="s">
        <v>4937</v>
      </c>
      <c r="AB2199" s="399" t="str">
        <f t="shared" si="451"/>
        <v>DC1CB32</v>
      </c>
      <c r="AC2199" s="399" t="str">
        <f t="shared" si="452"/>
        <v>DC1CB32-DL</v>
      </c>
      <c r="AD2199" t="str">
        <f>Y2199&amp;"-"&amp;VLOOKUP(AC2199,'LICH THI'!C:AA,9,0)</f>
        <v>65DLCD21029-42469</v>
      </c>
      <c r="AE2199">
        <f t="shared" si="453"/>
        <v>1</v>
      </c>
    </row>
    <row r="2200" spans="1:31" x14ac:dyDescent="0.25">
      <c r="A2200" s="436" t="str">
        <f t="shared" si="443"/>
        <v>DC1CB32-DL-20</v>
      </c>
      <c r="B2200" s="436">
        <f>COUNTIF(AC$4:AC2200,AC2200)</f>
        <v>20</v>
      </c>
      <c r="C2200" s="436" t="str">
        <f t="shared" si="444"/>
        <v>DC1CB32-DL</v>
      </c>
      <c r="D2200" s="436">
        <f>VLOOKUP(C2200,'LICH THI'!C:AA,12,0)</f>
        <v>54</v>
      </c>
      <c r="E2200" s="436">
        <f>VLOOKUP(C2200,'LICH THI'!C:AA,13,0)</f>
        <v>53</v>
      </c>
      <c r="F2200" s="436">
        <f t="shared" si="454"/>
        <v>53</v>
      </c>
      <c r="G2200" s="436">
        <f>VLOOKUP(C2200,'LICH THI'!C:AA,14,0)</f>
        <v>2</v>
      </c>
      <c r="H2200" s="436">
        <f t="shared" si="445"/>
        <v>1</v>
      </c>
      <c r="I2200" s="436" t="str">
        <f t="shared" si="446"/>
        <v>Nguyễn Minh Hiệu</v>
      </c>
      <c r="J2200" s="436"/>
      <c r="K2200" s="436">
        <f t="shared" si="447"/>
        <v>2</v>
      </c>
      <c r="L2200" s="436" t="str">
        <f t="shared" si="448"/>
        <v>DC1CB32-DL-2</v>
      </c>
      <c r="M2200" s="436">
        <f t="shared" si="449"/>
        <v>32</v>
      </c>
      <c r="N2200" s="437">
        <f t="shared" si="455"/>
        <v>92</v>
      </c>
      <c r="O2200" s="437"/>
      <c r="P2200" s="430" t="str">
        <f t="shared" si="450"/>
        <v/>
      </c>
      <c r="U2200" s="177">
        <v>171</v>
      </c>
      <c r="V2200" s="177" t="s">
        <v>4902</v>
      </c>
      <c r="W2200" s="177" t="s">
        <v>2708</v>
      </c>
      <c r="X2200" s="177" t="s">
        <v>4907</v>
      </c>
      <c r="Y2200" s="177" t="s">
        <v>4908</v>
      </c>
      <c r="Z2200" s="177" t="s">
        <v>4140</v>
      </c>
      <c r="AA2200" s="525" t="s">
        <v>4909</v>
      </c>
      <c r="AB2200" s="399" t="str">
        <f t="shared" si="451"/>
        <v>DC1CB32</v>
      </c>
      <c r="AC2200" s="399" t="str">
        <f t="shared" si="452"/>
        <v>DC1CB32-DL</v>
      </c>
      <c r="AD2200" t="str">
        <f>Y2200&amp;"-"&amp;VLOOKUP(AC2200,'LICH THI'!C:AA,9,0)</f>
        <v>65DLCD20740-42469</v>
      </c>
      <c r="AE2200">
        <f t="shared" si="453"/>
        <v>1</v>
      </c>
    </row>
    <row r="2201" spans="1:31" x14ac:dyDescent="0.25">
      <c r="A2201" s="436" t="str">
        <f t="shared" si="443"/>
        <v>DC1CB32-DL-21</v>
      </c>
      <c r="B2201" s="436">
        <f>COUNTIF(AC$4:AC2201,AC2201)</f>
        <v>21</v>
      </c>
      <c r="C2201" s="436" t="str">
        <f t="shared" si="444"/>
        <v>DC1CB32-DL</v>
      </c>
      <c r="D2201" s="436">
        <f>VLOOKUP(C2201,'LICH THI'!C:AA,12,0)</f>
        <v>54</v>
      </c>
      <c r="E2201" s="436">
        <f>VLOOKUP(C2201,'LICH THI'!C:AA,13,0)</f>
        <v>53</v>
      </c>
      <c r="F2201" s="436">
        <f t="shared" si="454"/>
        <v>53</v>
      </c>
      <c r="G2201" s="436">
        <f>VLOOKUP(C2201,'LICH THI'!C:AA,14,0)</f>
        <v>2</v>
      </c>
      <c r="H2201" s="436">
        <f t="shared" si="445"/>
        <v>1</v>
      </c>
      <c r="I2201" s="436" t="str">
        <f t="shared" si="446"/>
        <v>Dương Thị Hoa</v>
      </c>
      <c r="J2201" s="436"/>
      <c r="K2201" s="436">
        <f t="shared" si="447"/>
        <v>2</v>
      </c>
      <c r="L2201" s="436" t="str">
        <f t="shared" si="448"/>
        <v>DC1CB32-DL-2</v>
      </c>
      <c r="M2201" s="436">
        <f t="shared" si="449"/>
        <v>32</v>
      </c>
      <c r="N2201" s="437">
        <f t="shared" si="455"/>
        <v>93</v>
      </c>
      <c r="O2201" s="437"/>
      <c r="P2201" s="430" t="str">
        <f t="shared" si="450"/>
        <v/>
      </c>
      <c r="U2201" s="177">
        <v>209</v>
      </c>
      <c r="V2201" s="177" t="s">
        <v>4464</v>
      </c>
      <c r="W2201" s="177" t="s">
        <v>5001</v>
      </c>
      <c r="X2201" s="177" t="s">
        <v>3565</v>
      </c>
      <c r="Y2201" s="177" t="s">
        <v>5002</v>
      </c>
      <c r="Z2201" s="177" t="s">
        <v>4140</v>
      </c>
      <c r="AA2201" s="525" t="s">
        <v>5003</v>
      </c>
      <c r="AB2201" s="399" t="str">
        <f t="shared" si="451"/>
        <v>DC1CB32</v>
      </c>
      <c r="AC2201" s="399" t="str">
        <f t="shared" si="452"/>
        <v>DC1CB32-DL</v>
      </c>
      <c r="AD2201" t="str">
        <f>Y2201&amp;"-"&amp;VLOOKUP(AC2201,'LICH THI'!C:AA,9,0)</f>
        <v>65DLKT21104-42469</v>
      </c>
      <c r="AE2201">
        <f t="shared" si="453"/>
        <v>1</v>
      </c>
    </row>
    <row r="2202" spans="1:31" x14ac:dyDescent="0.25">
      <c r="A2202" s="436" t="str">
        <f t="shared" si="443"/>
        <v>DC1CB32-DL-22</v>
      </c>
      <c r="B2202" s="436">
        <f>COUNTIF(AC$4:AC2202,AC2202)</f>
        <v>22</v>
      </c>
      <c r="C2202" s="436" t="str">
        <f t="shared" si="444"/>
        <v>DC1CB32-DL</v>
      </c>
      <c r="D2202" s="436">
        <f>VLOOKUP(C2202,'LICH THI'!C:AA,12,0)</f>
        <v>54</v>
      </c>
      <c r="E2202" s="436">
        <f>VLOOKUP(C2202,'LICH THI'!C:AA,13,0)</f>
        <v>53</v>
      </c>
      <c r="F2202" s="436">
        <f t="shared" si="454"/>
        <v>53</v>
      </c>
      <c r="G2202" s="436">
        <f>VLOOKUP(C2202,'LICH THI'!C:AA,14,0)</f>
        <v>2</v>
      </c>
      <c r="H2202" s="436">
        <f t="shared" si="445"/>
        <v>1</v>
      </c>
      <c r="I2202" s="436" t="str">
        <f t="shared" si="446"/>
        <v>Nguyễn Thị Phương Hoa</v>
      </c>
      <c r="J2202" s="436"/>
      <c r="K2202" s="436">
        <f t="shared" si="447"/>
        <v>2</v>
      </c>
      <c r="L2202" s="436" t="str">
        <f t="shared" si="448"/>
        <v>DC1CB32-DL-2</v>
      </c>
      <c r="M2202" s="436">
        <f t="shared" si="449"/>
        <v>32</v>
      </c>
      <c r="N2202" s="437">
        <f t="shared" si="455"/>
        <v>94</v>
      </c>
      <c r="O2202" s="437"/>
      <c r="P2202" s="430" t="str">
        <f t="shared" si="450"/>
        <v/>
      </c>
      <c r="U2202" s="177">
        <v>210</v>
      </c>
      <c r="V2202" s="177" t="s">
        <v>4464</v>
      </c>
      <c r="W2202" s="177" t="s">
        <v>2645</v>
      </c>
      <c r="X2202" s="177" t="s">
        <v>3565</v>
      </c>
      <c r="Y2202" s="177" t="s">
        <v>5004</v>
      </c>
      <c r="Z2202" s="177" t="s">
        <v>4140</v>
      </c>
      <c r="AA2202" s="525" t="s">
        <v>5005</v>
      </c>
      <c r="AB2202" s="399" t="str">
        <f t="shared" si="451"/>
        <v>DC1CB32</v>
      </c>
      <c r="AC2202" s="399" t="str">
        <f t="shared" si="452"/>
        <v>DC1CB32-DL</v>
      </c>
      <c r="AD2202" t="str">
        <f>Y2202&amp;"-"&amp;VLOOKUP(AC2202,'LICH THI'!C:AA,9,0)</f>
        <v>65DLKT20133-42469</v>
      </c>
      <c r="AE2202">
        <f t="shared" si="453"/>
        <v>1</v>
      </c>
    </row>
    <row r="2203" spans="1:31" x14ac:dyDescent="0.25">
      <c r="A2203" s="436" t="str">
        <f t="shared" si="443"/>
        <v>DC1CB32-DL-23</v>
      </c>
      <c r="B2203" s="436">
        <f>COUNTIF(AC$4:AC2203,AC2203)</f>
        <v>23</v>
      </c>
      <c r="C2203" s="436" t="str">
        <f t="shared" si="444"/>
        <v>DC1CB32-DL</v>
      </c>
      <c r="D2203" s="436">
        <f>VLOOKUP(C2203,'LICH THI'!C:AA,12,0)</f>
        <v>54</v>
      </c>
      <c r="E2203" s="436">
        <f>VLOOKUP(C2203,'LICH THI'!C:AA,13,0)</f>
        <v>53</v>
      </c>
      <c r="F2203" s="436">
        <f t="shared" si="454"/>
        <v>53</v>
      </c>
      <c r="G2203" s="436">
        <f>VLOOKUP(C2203,'LICH THI'!C:AA,14,0)</f>
        <v>2</v>
      </c>
      <c r="H2203" s="436">
        <f t="shared" si="445"/>
        <v>1</v>
      </c>
      <c r="I2203" s="436" t="str">
        <f t="shared" si="446"/>
        <v>Nguyễn Thị Hòa</v>
      </c>
      <c r="J2203" s="436"/>
      <c r="K2203" s="436">
        <f t="shared" si="447"/>
        <v>2</v>
      </c>
      <c r="L2203" s="436" t="str">
        <f t="shared" si="448"/>
        <v>DC1CB32-DL-2</v>
      </c>
      <c r="M2203" s="436">
        <f t="shared" si="449"/>
        <v>32</v>
      </c>
      <c r="N2203" s="437">
        <f t="shared" si="455"/>
        <v>95</v>
      </c>
      <c r="O2203" s="437"/>
      <c r="P2203" s="430" t="str">
        <f t="shared" si="450"/>
        <v/>
      </c>
      <c r="U2203" s="177">
        <v>211</v>
      </c>
      <c r="V2203" s="177" t="s">
        <v>4464</v>
      </c>
      <c r="W2203" s="177" t="s">
        <v>2619</v>
      </c>
      <c r="X2203" s="177" t="s">
        <v>2660</v>
      </c>
      <c r="Y2203" s="177" t="s">
        <v>5006</v>
      </c>
      <c r="Z2203" s="177" t="s">
        <v>4140</v>
      </c>
      <c r="AA2203" s="525" t="s">
        <v>5007</v>
      </c>
      <c r="AB2203" s="399" t="str">
        <f t="shared" si="451"/>
        <v>DC1CB32</v>
      </c>
      <c r="AC2203" s="399" t="str">
        <f t="shared" si="452"/>
        <v>DC1CB32-DL</v>
      </c>
      <c r="AD2203" t="str">
        <f>Y2203&amp;"-"&amp;VLOOKUP(AC2203,'LICH THI'!C:AA,9,0)</f>
        <v>65DLKT21111-42469</v>
      </c>
      <c r="AE2203">
        <f t="shared" si="453"/>
        <v>1</v>
      </c>
    </row>
    <row r="2204" spans="1:31" x14ac:dyDescent="0.25">
      <c r="A2204" s="436" t="str">
        <f t="shared" si="443"/>
        <v>DC1CB32-DL-24</v>
      </c>
      <c r="B2204" s="436">
        <f>COUNTIF(AC$4:AC2204,AC2204)</f>
        <v>24</v>
      </c>
      <c r="C2204" s="436" t="str">
        <f t="shared" si="444"/>
        <v>DC1CB32-DL</v>
      </c>
      <c r="D2204" s="436">
        <f>VLOOKUP(C2204,'LICH THI'!C:AA,12,0)</f>
        <v>54</v>
      </c>
      <c r="E2204" s="436">
        <f>VLOOKUP(C2204,'LICH THI'!C:AA,13,0)</f>
        <v>53</v>
      </c>
      <c r="F2204" s="436">
        <f t="shared" si="454"/>
        <v>53</v>
      </c>
      <c r="G2204" s="436">
        <f>VLOOKUP(C2204,'LICH THI'!C:AA,14,0)</f>
        <v>2</v>
      </c>
      <c r="H2204" s="436">
        <f t="shared" si="445"/>
        <v>1</v>
      </c>
      <c r="I2204" s="436" t="str">
        <f t="shared" si="446"/>
        <v>Lê Đức Hoàng</v>
      </c>
      <c r="J2204" s="436"/>
      <c r="K2204" s="436">
        <f t="shared" si="447"/>
        <v>2</v>
      </c>
      <c r="L2204" s="436" t="str">
        <f t="shared" si="448"/>
        <v>DC1CB32-DL-2</v>
      </c>
      <c r="M2204" s="436">
        <f t="shared" si="449"/>
        <v>32</v>
      </c>
      <c r="N2204" s="437">
        <f t="shared" si="455"/>
        <v>96</v>
      </c>
      <c r="O2204" s="437"/>
      <c r="P2204" s="430" t="str">
        <f t="shared" si="450"/>
        <v/>
      </c>
      <c r="U2204" s="177">
        <v>183</v>
      </c>
      <c r="V2204" s="177" t="s">
        <v>4915</v>
      </c>
      <c r="W2204" s="177" t="s">
        <v>3456</v>
      </c>
      <c r="X2204" s="177" t="s">
        <v>2834</v>
      </c>
      <c r="Y2204" s="177" t="s">
        <v>4938</v>
      </c>
      <c r="Z2204" s="177" t="s">
        <v>4140</v>
      </c>
      <c r="AA2204" s="525" t="s">
        <v>4939</v>
      </c>
      <c r="AB2204" s="399" t="str">
        <f t="shared" si="451"/>
        <v>DC1CB32</v>
      </c>
      <c r="AC2204" s="399" t="str">
        <f t="shared" si="452"/>
        <v>DC1CB32-DL</v>
      </c>
      <c r="AD2204" t="str">
        <f>Y2204&amp;"-"&amp;VLOOKUP(AC2204,'LICH THI'!C:AA,9,0)</f>
        <v>65DLCD20711-42469</v>
      </c>
      <c r="AE2204">
        <f t="shared" si="453"/>
        <v>1</v>
      </c>
    </row>
    <row r="2205" spans="1:31" x14ac:dyDescent="0.25">
      <c r="A2205" s="436" t="str">
        <f t="shared" si="443"/>
        <v>DC1CB32-DL-25</v>
      </c>
      <c r="B2205" s="436">
        <f>COUNTIF(AC$4:AC2205,AC2205)</f>
        <v>25</v>
      </c>
      <c r="C2205" s="436" t="str">
        <f t="shared" si="444"/>
        <v>DC1CB32-DL</v>
      </c>
      <c r="D2205" s="436">
        <f>VLOOKUP(C2205,'LICH THI'!C:AA,12,0)</f>
        <v>54</v>
      </c>
      <c r="E2205" s="436">
        <f>VLOOKUP(C2205,'LICH THI'!C:AA,13,0)</f>
        <v>53</v>
      </c>
      <c r="F2205" s="436">
        <f t="shared" si="454"/>
        <v>53</v>
      </c>
      <c r="G2205" s="436">
        <f>VLOOKUP(C2205,'LICH THI'!C:AA,14,0)</f>
        <v>2</v>
      </c>
      <c r="H2205" s="436">
        <f t="shared" si="445"/>
        <v>1</v>
      </c>
      <c r="I2205" s="436" t="str">
        <f t="shared" si="446"/>
        <v>Nguyễn Thị Thanh Huế</v>
      </c>
      <c r="J2205" s="436"/>
      <c r="K2205" s="436">
        <f t="shared" si="447"/>
        <v>2</v>
      </c>
      <c r="L2205" s="436" t="str">
        <f t="shared" si="448"/>
        <v>DC1CB32-DL-2</v>
      </c>
      <c r="M2205" s="436">
        <f t="shared" si="449"/>
        <v>32</v>
      </c>
      <c r="N2205" s="437">
        <f t="shared" si="455"/>
        <v>97</v>
      </c>
      <c r="O2205" s="437"/>
      <c r="P2205" s="430" t="str">
        <f t="shared" si="450"/>
        <v/>
      </c>
      <c r="U2205" s="177">
        <v>212</v>
      </c>
      <c r="V2205" s="177" t="s">
        <v>4464</v>
      </c>
      <c r="W2205" s="177" t="s">
        <v>3836</v>
      </c>
      <c r="X2205" s="177" t="s">
        <v>3754</v>
      </c>
      <c r="Y2205" s="177" t="s">
        <v>5008</v>
      </c>
      <c r="Z2205" s="177" t="s">
        <v>4140</v>
      </c>
      <c r="AA2205" s="525" t="s">
        <v>3628</v>
      </c>
      <c r="AB2205" s="399" t="str">
        <f t="shared" si="451"/>
        <v>DC1CB32</v>
      </c>
      <c r="AC2205" s="399" t="str">
        <f t="shared" si="452"/>
        <v>DC1CB32-DL</v>
      </c>
      <c r="AD2205" t="str">
        <f>Y2205&amp;"-"&amp;VLOOKUP(AC2205,'LICH THI'!C:AA,9,0)</f>
        <v>65DLKT20122-42469</v>
      </c>
      <c r="AE2205">
        <f t="shared" si="453"/>
        <v>1</v>
      </c>
    </row>
    <row r="2206" spans="1:31" x14ac:dyDescent="0.25">
      <c r="A2206" s="436" t="str">
        <f t="shared" si="443"/>
        <v>DC1CB32-DL-26</v>
      </c>
      <c r="B2206" s="436">
        <f>COUNTIF(AC$4:AC2206,AC2206)</f>
        <v>26</v>
      </c>
      <c r="C2206" s="436" t="str">
        <f t="shared" si="444"/>
        <v>DC1CB32-DL</v>
      </c>
      <c r="D2206" s="436">
        <f>VLOOKUP(C2206,'LICH THI'!C:AA,12,0)</f>
        <v>54</v>
      </c>
      <c r="E2206" s="436">
        <f>VLOOKUP(C2206,'LICH THI'!C:AA,13,0)</f>
        <v>53</v>
      </c>
      <c r="F2206" s="436">
        <f t="shared" si="454"/>
        <v>53</v>
      </c>
      <c r="G2206" s="436">
        <f>VLOOKUP(C2206,'LICH THI'!C:AA,14,0)</f>
        <v>2</v>
      </c>
      <c r="H2206" s="436">
        <f t="shared" si="445"/>
        <v>1</v>
      </c>
      <c r="I2206" s="436" t="str">
        <f t="shared" si="446"/>
        <v>Trần Thị Huyền</v>
      </c>
      <c r="J2206" s="436"/>
      <c r="K2206" s="436">
        <f t="shared" si="447"/>
        <v>2</v>
      </c>
      <c r="L2206" s="436" t="str">
        <f t="shared" si="448"/>
        <v>DC1CB32-DL-2</v>
      </c>
      <c r="M2206" s="436">
        <f t="shared" si="449"/>
        <v>32</v>
      </c>
      <c r="N2206" s="437">
        <f t="shared" si="455"/>
        <v>98</v>
      </c>
      <c r="O2206" s="437"/>
      <c r="P2206" s="430" t="str">
        <f t="shared" si="450"/>
        <v/>
      </c>
      <c r="U2206" s="177">
        <v>213</v>
      </c>
      <c r="V2206" s="177" t="s">
        <v>4464</v>
      </c>
      <c r="W2206" s="177" t="s">
        <v>2716</v>
      </c>
      <c r="X2206" s="177" t="s">
        <v>4236</v>
      </c>
      <c r="Y2206" s="177" t="s">
        <v>5009</v>
      </c>
      <c r="Z2206" s="177" t="s">
        <v>4140</v>
      </c>
      <c r="AA2206" s="525" t="s">
        <v>5010</v>
      </c>
      <c r="AB2206" s="399" t="str">
        <f t="shared" si="451"/>
        <v>DC1CB32</v>
      </c>
      <c r="AC2206" s="399" t="str">
        <f t="shared" si="452"/>
        <v>DC1CB32-DL</v>
      </c>
      <c r="AD2206" t="str">
        <f>Y2206&amp;"-"&amp;VLOOKUP(AC2206,'LICH THI'!C:AA,9,0)</f>
        <v>65DLKT20069-42469</v>
      </c>
      <c r="AE2206">
        <f t="shared" si="453"/>
        <v>1</v>
      </c>
    </row>
    <row r="2207" spans="1:31" x14ac:dyDescent="0.25">
      <c r="A2207" s="436" t="str">
        <f t="shared" si="443"/>
        <v>DC1CB32-DL-27</v>
      </c>
      <c r="B2207" s="436">
        <f>COUNTIF(AC$4:AC2207,AC2207)</f>
        <v>27</v>
      </c>
      <c r="C2207" s="436" t="str">
        <f t="shared" si="444"/>
        <v>DC1CB32-DL</v>
      </c>
      <c r="D2207" s="436">
        <f>VLOOKUP(C2207,'LICH THI'!C:AA,12,0)</f>
        <v>54</v>
      </c>
      <c r="E2207" s="436">
        <f>VLOOKUP(C2207,'LICH THI'!C:AA,13,0)</f>
        <v>53</v>
      </c>
      <c r="F2207" s="436">
        <f t="shared" si="454"/>
        <v>53</v>
      </c>
      <c r="G2207" s="436">
        <f>VLOOKUP(C2207,'LICH THI'!C:AA,14,0)</f>
        <v>2</v>
      </c>
      <c r="H2207" s="436">
        <f t="shared" si="445"/>
        <v>1</v>
      </c>
      <c r="I2207" s="436" t="str">
        <f t="shared" si="446"/>
        <v>Nguyễn Thị Hưởng</v>
      </c>
      <c r="J2207" s="436"/>
      <c r="K2207" s="436">
        <f t="shared" si="447"/>
        <v>2</v>
      </c>
      <c r="L2207" s="436" t="str">
        <f t="shared" si="448"/>
        <v>DC1CB32-DL-2</v>
      </c>
      <c r="M2207" s="436">
        <f t="shared" si="449"/>
        <v>32</v>
      </c>
      <c r="N2207" s="437">
        <f t="shared" si="455"/>
        <v>99</v>
      </c>
      <c r="O2207" s="437"/>
      <c r="P2207" s="430" t="str">
        <f t="shared" si="450"/>
        <v/>
      </c>
      <c r="U2207" s="177">
        <v>214</v>
      </c>
      <c r="V2207" s="177" t="s">
        <v>4464</v>
      </c>
      <c r="W2207" s="177" t="s">
        <v>2619</v>
      </c>
      <c r="X2207" s="177" t="s">
        <v>2758</v>
      </c>
      <c r="Y2207" s="177" t="s">
        <v>5011</v>
      </c>
      <c r="Z2207" s="177" t="s">
        <v>4140</v>
      </c>
      <c r="AA2207" s="525" t="s">
        <v>4477</v>
      </c>
      <c r="AB2207" s="399" t="str">
        <f t="shared" si="451"/>
        <v>DC1CB32</v>
      </c>
      <c r="AC2207" s="399" t="str">
        <f t="shared" si="452"/>
        <v>DC1CB32-DL</v>
      </c>
      <c r="AD2207" t="str">
        <f>Y2207&amp;"-"&amp;VLOOKUP(AC2207,'LICH THI'!C:AA,9,0)</f>
        <v>65DLKT20032-42469</v>
      </c>
      <c r="AE2207">
        <f t="shared" si="453"/>
        <v>1</v>
      </c>
    </row>
    <row r="2208" spans="1:31" x14ac:dyDescent="0.25">
      <c r="A2208" s="436" t="str">
        <f t="shared" si="443"/>
        <v>DC1CB32-DL-28</v>
      </c>
      <c r="B2208" s="436">
        <f>COUNTIF(AC$4:AC2208,AC2208)</f>
        <v>28</v>
      </c>
      <c r="C2208" s="436" t="str">
        <f t="shared" si="444"/>
        <v>DC1CB32-DL</v>
      </c>
      <c r="D2208" s="436">
        <f>VLOOKUP(C2208,'LICH THI'!C:AA,12,0)</f>
        <v>54</v>
      </c>
      <c r="E2208" s="436">
        <f>VLOOKUP(C2208,'LICH THI'!C:AA,13,0)</f>
        <v>53</v>
      </c>
      <c r="F2208" s="436">
        <f t="shared" si="454"/>
        <v>53</v>
      </c>
      <c r="G2208" s="436">
        <f>VLOOKUP(C2208,'LICH THI'!C:AA,14,0)</f>
        <v>2</v>
      </c>
      <c r="H2208" s="436">
        <f t="shared" si="445"/>
        <v>1</v>
      </c>
      <c r="I2208" s="436" t="str">
        <f t="shared" si="446"/>
        <v>Đinh Thị Kim Liên</v>
      </c>
      <c r="J2208" s="436"/>
      <c r="K2208" s="436">
        <f t="shared" si="447"/>
        <v>2</v>
      </c>
      <c r="L2208" s="436" t="str">
        <f t="shared" si="448"/>
        <v>DC1CB32-DL-2</v>
      </c>
      <c r="M2208" s="436">
        <f t="shared" si="449"/>
        <v>32</v>
      </c>
      <c r="N2208" s="437">
        <f t="shared" si="455"/>
        <v>100</v>
      </c>
      <c r="O2208" s="437"/>
      <c r="P2208" s="430" t="str">
        <f t="shared" si="450"/>
        <v/>
      </c>
      <c r="U2208" s="177">
        <v>215</v>
      </c>
      <c r="V2208" s="177" t="s">
        <v>4464</v>
      </c>
      <c r="W2208" s="177" t="s">
        <v>5012</v>
      </c>
      <c r="X2208" s="177" t="s">
        <v>2666</v>
      </c>
      <c r="Y2208" s="177" t="s">
        <v>5013</v>
      </c>
      <c r="Z2208" s="177" t="s">
        <v>4140</v>
      </c>
      <c r="AA2208" s="525" t="s">
        <v>5014</v>
      </c>
      <c r="AB2208" s="399" t="str">
        <f t="shared" si="451"/>
        <v>DC1CB32</v>
      </c>
      <c r="AC2208" s="399" t="str">
        <f t="shared" si="452"/>
        <v>DC1CB32-DL</v>
      </c>
      <c r="AD2208" t="str">
        <f>Y2208&amp;"-"&amp;VLOOKUP(AC2208,'LICH THI'!C:AA,9,0)</f>
        <v>65DLKT20164-42469</v>
      </c>
      <c r="AE2208">
        <f t="shared" si="453"/>
        <v>1</v>
      </c>
    </row>
    <row r="2209" spans="1:31" x14ac:dyDescent="0.25">
      <c r="A2209" s="436" t="str">
        <f t="shared" si="443"/>
        <v>DC1CB32-DL-29</v>
      </c>
      <c r="B2209" s="436">
        <f>COUNTIF(AC$4:AC2209,AC2209)</f>
        <v>29</v>
      </c>
      <c r="C2209" s="436" t="str">
        <f t="shared" si="444"/>
        <v>DC1CB32-DL</v>
      </c>
      <c r="D2209" s="436">
        <f>VLOOKUP(C2209,'LICH THI'!C:AA,12,0)</f>
        <v>54</v>
      </c>
      <c r="E2209" s="436">
        <f>VLOOKUP(C2209,'LICH THI'!C:AA,13,0)</f>
        <v>53</v>
      </c>
      <c r="F2209" s="436">
        <f t="shared" si="454"/>
        <v>53</v>
      </c>
      <c r="G2209" s="436">
        <f>VLOOKUP(C2209,'LICH THI'!C:AA,14,0)</f>
        <v>2</v>
      </c>
      <c r="H2209" s="436">
        <f t="shared" si="445"/>
        <v>1</v>
      </c>
      <c r="I2209" s="436" t="str">
        <f t="shared" si="446"/>
        <v>Phạm Văn Linh</v>
      </c>
      <c r="J2209" s="436"/>
      <c r="K2209" s="436">
        <f t="shared" si="447"/>
        <v>2</v>
      </c>
      <c r="L2209" s="436" t="str">
        <f t="shared" si="448"/>
        <v>DC1CB32-DL-2</v>
      </c>
      <c r="M2209" s="436">
        <f t="shared" si="449"/>
        <v>32</v>
      </c>
      <c r="N2209" s="437">
        <f t="shared" si="455"/>
        <v>101</v>
      </c>
      <c r="O2209" s="437"/>
      <c r="P2209" s="430" t="str">
        <f t="shared" si="450"/>
        <v/>
      </c>
      <c r="U2209" s="177">
        <v>202</v>
      </c>
      <c r="V2209" s="177" t="s">
        <v>4975</v>
      </c>
      <c r="W2209" s="177" t="s">
        <v>2738</v>
      </c>
      <c r="X2209" s="177" t="s">
        <v>2670</v>
      </c>
      <c r="Y2209" s="177" t="s">
        <v>4985</v>
      </c>
      <c r="Z2209" s="177" t="s">
        <v>4140</v>
      </c>
      <c r="AA2209" s="525" t="s">
        <v>3136</v>
      </c>
      <c r="AB2209" s="399" t="str">
        <f t="shared" si="451"/>
        <v>DC1CB32</v>
      </c>
      <c r="AC2209" s="399" t="str">
        <f t="shared" si="452"/>
        <v>DC1CB32-DL</v>
      </c>
      <c r="AD2209" t="str">
        <f>Y2209&amp;"-"&amp;VLOOKUP(AC2209,'LICH THI'!C:AA,9,0)</f>
        <v>65DLCD20709-42469</v>
      </c>
      <c r="AE2209">
        <f t="shared" si="453"/>
        <v>1</v>
      </c>
    </row>
    <row r="2210" spans="1:31" x14ac:dyDescent="0.25">
      <c r="A2210" s="436" t="str">
        <f t="shared" si="443"/>
        <v>DC1CB32-DL-30</v>
      </c>
      <c r="B2210" s="436">
        <f>COUNTIF(AC$4:AC2210,AC2210)</f>
        <v>30</v>
      </c>
      <c r="C2210" s="436" t="str">
        <f t="shared" si="444"/>
        <v>DC1CB32-DL</v>
      </c>
      <c r="D2210" s="436">
        <f>VLOOKUP(C2210,'LICH THI'!C:AA,12,0)</f>
        <v>54</v>
      </c>
      <c r="E2210" s="436">
        <f>VLOOKUP(C2210,'LICH THI'!C:AA,13,0)</f>
        <v>53</v>
      </c>
      <c r="F2210" s="436">
        <f t="shared" si="454"/>
        <v>53</v>
      </c>
      <c r="G2210" s="436">
        <f>VLOOKUP(C2210,'LICH THI'!C:AA,14,0)</f>
        <v>2</v>
      </c>
      <c r="H2210" s="436">
        <f t="shared" si="445"/>
        <v>1</v>
      </c>
      <c r="I2210" s="436" t="str">
        <f t="shared" si="446"/>
        <v>Phạm Văn Lợi</v>
      </c>
      <c r="J2210" s="436"/>
      <c r="K2210" s="436">
        <f t="shared" si="447"/>
        <v>2</v>
      </c>
      <c r="L2210" s="436" t="str">
        <f t="shared" si="448"/>
        <v>DC1CB32-DL-2</v>
      </c>
      <c r="M2210" s="436">
        <f t="shared" si="449"/>
        <v>32</v>
      </c>
      <c r="N2210" s="437">
        <f t="shared" si="455"/>
        <v>102</v>
      </c>
      <c r="O2210" s="437"/>
      <c r="P2210" s="430" t="str">
        <f t="shared" si="450"/>
        <v/>
      </c>
      <c r="U2210" s="177">
        <v>184</v>
      </c>
      <c r="V2210" s="177" t="s">
        <v>4915</v>
      </c>
      <c r="W2210" s="177" t="s">
        <v>2738</v>
      </c>
      <c r="X2210" s="177" t="s">
        <v>4940</v>
      </c>
      <c r="Y2210" s="177" t="s">
        <v>4941</v>
      </c>
      <c r="Z2210" s="177" t="s">
        <v>4140</v>
      </c>
      <c r="AA2210" s="525" t="s">
        <v>4942</v>
      </c>
      <c r="AB2210" s="399" t="str">
        <f t="shared" si="451"/>
        <v>DC1CB32</v>
      </c>
      <c r="AC2210" s="399" t="str">
        <f t="shared" si="452"/>
        <v>DC1CB32-DL</v>
      </c>
      <c r="AD2210" t="str">
        <f>Y2210&amp;"-"&amp;VLOOKUP(AC2210,'LICH THI'!C:AA,9,0)</f>
        <v>65DLCD20690-42469</v>
      </c>
      <c r="AE2210">
        <f t="shared" si="453"/>
        <v>1</v>
      </c>
    </row>
    <row r="2211" spans="1:31" x14ac:dyDescent="0.25">
      <c r="A2211" s="436" t="str">
        <f t="shared" si="443"/>
        <v>DC1CB32-DL-31</v>
      </c>
      <c r="B2211" s="436">
        <f>COUNTIF(AC$4:AC2211,AC2211)</f>
        <v>31</v>
      </c>
      <c r="C2211" s="436" t="str">
        <f t="shared" si="444"/>
        <v>DC1CB32-DL</v>
      </c>
      <c r="D2211" s="436">
        <f>VLOOKUP(C2211,'LICH THI'!C:AA,12,0)</f>
        <v>54</v>
      </c>
      <c r="E2211" s="436">
        <f>VLOOKUP(C2211,'LICH THI'!C:AA,13,0)</f>
        <v>53</v>
      </c>
      <c r="F2211" s="436">
        <f t="shared" si="454"/>
        <v>53</v>
      </c>
      <c r="G2211" s="436">
        <f>VLOOKUP(C2211,'LICH THI'!C:AA,14,0)</f>
        <v>2</v>
      </c>
      <c r="H2211" s="436">
        <f t="shared" si="445"/>
        <v>1</v>
      </c>
      <c r="I2211" s="436" t="str">
        <f t="shared" si="446"/>
        <v>Nguyễn Thị Huyền Ly</v>
      </c>
      <c r="J2211" s="436"/>
      <c r="K2211" s="436">
        <f t="shared" si="447"/>
        <v>2</v>
      </c>
      <c r="L2211" s="436" t="str">
        <f t="shared" si="448"/>
        <v>DC1CB32-DL-2</v>
      </c>
      <c r="M2211" s="436">
        <f t="shared" si="449"/>
        <v>32</v>
      </c>
      <c r="N2211" s="437">
        <f t="shared" si="455"/>
        <v>103</v>
      </c>
      <c r="O2211" s="437"/>
      <c r="P2211" s="430" t="str">
        <f t="shared" si="450"/>
        <v/>
      </c>
      <c r="U2211" s="177">
        <v>185</v>
      </c>
      <c r="V2211" s="177" t="s">
        <v>4915</v>
      </c>
      <c r="W2211" s="177" t="s">
        <v>2704</v>
      </c>
      <c r="X2211" s="177" t="s">
        <v>4287</v>
      </c>
      <c r="Y2211" s="177" t="s">
        <v>4943</v>
      </c>
      <c r="Z2211" s="177" t="s">
        <v>4140</v>
      </c>
      <c r="AA2211" s="525" t="s">
        <v>4944</v>
      </c>
      <c r="AB2211" s="399" t="str">
        <f t="shared" si="451"/>
        <v>DC1CB32</v>
      </c>
      <c r="AC2211" s="399" t="str">
        <f t="shared" si="452"/>
        <v>DC1CB32-DL</v>
      </c>
      <c r="AD2211" t="str">
        <f>Y2211&amp;"-"&amp;VLOOKUP(AC2211,'LICH THI'!C:AA,9,0)</f>
        <v>65DLCD21092-42469</v>
      </c>
      <c r="AE2211">
        <f t="shared" si="453"/>
        <v>1</v>
      </c>
    </row>
    <row r="2212" spans="1:31" x14ac:dyDescent="0.25">
      <c r="A2212" s="436" t="str">
        <f t="shared" si="443"/>
        <v>DC1CB32-DL-32</v>
      </c>
      <c r="B2212" s="436">
        <f>COUNTIF(AC$4:AC2212,AC2212)</f>
        <v>32</v>
      </c>
      <c r="C2212" s="436" t="str">
        <f t="shared" si="444"/>
        <v>DC1CB32-DL</v>
      </c>
      <c r="D2212" s="436">
        <f>VLOOKUP(C2212,'LICH THI'!C:AA,12,0)</f>
        <v>54</v>
      </c>
      <c r="E2212" s="436">
        <f>VLOOKUP(C2212,'LICH THI'!C:AA,13,0)</f>
        <v>53</v>
      </c>
      <c r="F2212" s="436">
        <f t="shared" si="454"/>
        <v>53</v>
      </c>
      <c r="G2212" s="436">
        <f>VLOOKUP(C2212,'LICH THI'!C:AA,14,0)</f>
        <v>2</v>
      </c>
      <c r="H2212" s="436">
        <f t="shared" si="445"/>
        <v>1</v>
      </c>
      <c r="I2212" s="436" t="str">
        <f t="shared" si="446"/>
        <v>Trần Việt Mạnh</v>
      </c>
      <c r="J2212" s="436"/>
      <c r="K2212" s="436">
        <f t="shared" si="447"/>
        <v>2</v>
      </c>
      <c r="L2212" s="436" t="str">
        <f t="shared" si="448"/>
        <v>DC1CB32-DL-2</v>
      </c>
      <c r="M2212" s="436">
        <f t="shared" si="449"/>
        <v>32</v>
      </c>
      <c r="N2212" s="437">
        <f t="shared" si="455"/>
        <v>51</v>
      </c>
      <c r="O2212" s="437"/>
      <c r="P2212" s="430" t="str">
        <f t="shared" si="450"/>
        <v/>
      </c>
      <c r="U2212" s="177">
        <v>186</v>
      </c>
      <c r="V2212" s="177" t="s">
        <v>4915</v>
      </c>
      <c r="W2212" s="177" t="s">
        <v>3669</v>
      </c>
      <c r="X2212" s="177" t="s">
        <v>2930</v>
      </c>
      <c r="Y2212" s="177" t="s">
        <v>4945</v>
      </c>
      <c r="Z2212" s="177" t="s">
        <v>4140</v>
      </c>
      <c r="AA2212" s="525" t="s">
        <v>4946</v>
      </c>
      <c r="AB2212" s="399" t="str">
        <f t="shared" si="451"/>
        <v>DC1CB32</v>
      </c>
      <c r="AC2212" s="399" t="str">
        <f t="shared" si="452"/>
        <v>DC1CB32-DL</v>
      </c>
      <c r="AD2212" t="str">
        <f>Y2212&amp;"-"&amp;VLOOKUP(AC2212,'LICH THI'!C:AA,9,0)</f>
        <v>65DLCD20696-42469</v>
      </c>
      <c r="AE2212">
        <f t="shared" si="453"/>
        <v>1</v>
      </c>
    </row>
    <row r="2213" spans="1:31" x14ac:dyDescent="0.25">
      <c r="A2213" s="436" t="str">
        <f t="shared" si="443"/>
        <v>DC1CB32-DL-33</v>
      </c>
      <c r="B2213" s="436">
        <f>COUNTIF(AC$4:AC2213,AC2213)</f>
        <v>33</v>
      </c>
      <c r="C2213" s="436" t="str">
        <f t="shared" si="444"/>
        <v>DC1CB32-DL</v>
      </c>
      <c r="D2213" s="436">
        <f>VLOOKUP(C2213,'LICH THI'!C:AA,12,0)</f>
        <v>54</v>
      </c>
      <c r="E2213" s="436">
        <f>VLOOKUP(C2213,'LICH THI'!C:AA,13,0)</f>
        <v>53</v>
      </c>
      <c r="F2213" s="436">
        <f t="shared" si="454"/>
        <v>53</v>
      </c>
      <c r="G2213" s="436">
        <f>VLOOKUP(C2213,'LICH THI'!C:AA,14,0)</f>
        <v>2</v>
      </c>
      <c r="H2213" s="436">
        <f t="shared" si="445"/>
        <v>1</v>
      </c>
      <c r="I2213" s="436" t="str">
        <f t="shared" si="446"/>
        <v>Nguyễn Thiệu Minh</v>
      </c>
      <c r="J2213" s="436"/>
      <c r="K2213" s="436">
        <f t="shared" si="447"/>
        <v>2</v>
      </c>
      <c r="L2213" s="436" t="str">
        <f t="shared" si="448"/>
        <v>DC1CB32-DL-2</v>
      </c>
      <c r="M2213" s="436">
        <f t="shared" si="449"/>
        <v>32</v>
      </c>
      <c r="N2213" s="437">
        <f t="shared" si="455"/>
        <v>52</v>
      </c>
      <c r="O2213" s="437"/>
      <c r="P2213" s="430" t="str">
        <f t="shared" si="450"/>
        <v/>
      </c>
      <c r="U2213" s="177">
        <v>187</v>
      </c>
      <c r="V2213" s="177" t="s">
        <v>4915</v>
      </c>
      <c r="W2213" s="177" t="s">
        <v>4947</v>
      </c>
      <c r="X2213" s="177" t="s">
        <v>2713</v>
      </c>
      <c r="Y2213" s="177" t="s">
        <v>4948</v>
      </c>
      <c r="Z2213" s="177" t="s">
        <v>4140</v>
      </c>
      <c r="AA2213" s="525" t="s">
        <v>4949</v>
      </c>
      <c r="AB2213" s="399" t="str">
        <f t="shared" si="451"/>
        <v>DC1CB32</v>
      </c>
      <c r="AC2213" s="399" t="str">
        <f t="shared" si="452"/>
        <v>DC1CB32-DL</v>
      </c>
      <c r="AD2213" t="str">
        <f>Y2213&amp;"-"&amp;VLOOKUP(AC2213,'LICH THI'!C:AA,9,0)</f>
        <v>65DLCD20717-42469</v>
      </c>
      <c r="AE2213">
        <f t="shared" si="453"/>
        <v>1</v>
      </c>
    </row>
    <row r="2214" spans="1:31" x14ac:dyDescent="0.25">
      <c r="A2214" s="436" t="str">
        <f t="shared" si="443"/>
        <v>DC1CB32-DL-34</v>
      </c>
      <c r="B2214" s="436">
        <f>COUNTIF(AC$4:AC2214,AC2214)</f>
        <v>34</v>
      </c>
      <c r="C2214" s="436" t="str">
        <f t="shared" si="444"/>
        <v>DC1CB32-DL</v>
      </c>
      <c r="D2214" s="436">
        <f>VLOOKUP(C2214,'LICH THI'!C:AA,12,0)</f>
        <v>54</v>
      </c>
      <c r="E2214" s="436">
        <f>VLOOKUP(C2214,'LICH THI'!C:AA,13,0)</f>
        <v>53</v>
      </c>
      <c r="F2214" s="436">
        <f t="shared" si="454"/>
        <v>53</v>
      </c>
      <c r="G2214" s="436">
        <f>VLOOKUP(C2214,'LICH THI'!C:AA,14,0)</f>
        <v>2</v>
      </c>
      <c r="H2214" s="436">
        <f t="shared" si="445"/>
        <v>1</v>
      </c>
      <c r="I2214" s="436" t="str">
        <f t="shared" si="446"/>
        <v>Đoàn Thị Huyền Ngân</v>
      </c>
      <c r="J2214" s="436"/>
      <c r="K2214" s="436">
        <f t="shared" si="447"/>
        <v>2</v>
      </c>
      <c r="L2214" s="436" t="str">
        <f t="shared" si="448"/>
        <v>DC1CB32-DL-2</v>
      </c>
      <c r="M2214" s="436">
        <f t="shared" si="449"/>
        <v>32</v>
      </c>
      <c r="N2214" s="437">
        <f t="shared" si="455"/>
        <v>53</v>
      </c>
      <c r="O2214" s="437"/>
      <c r="P2214" s="430" t="str">
        <f t="shared" si="450"/>
        <v/>
      </c>
      <c r="U2214" s="177">
        <v>216</v>
      </c>
      <c r="V2214" s="177" t="s">
        <v>4464</v>
      </c>
      <c r="W2214" s="177" t="s">
        <v>5015</v>
      </c>
      <c r="X2214" s="177" t="s">
        <v>4032</v>
      </c>
      <c r="Y2214" s="177" t="s">
        <v>5016</v>
      </c>
      <c r="Z2214" s="177" t="s">
        <v>4140</v>
      </c>
      <c r="AA2214" s="525" t="s">
        <v>5017</v>
      </c>
      <c r="AB2214" s="399" t="str">
        <f t="shared" si="451"/>
        <v>DC1CB32</v>
      </c>
      <c r="AC2214" s="399" t="str">
        <f t="shared" si="452"/>
        <v>DC1CB32-DL</v>
      </c>
      <c r="AD2214" t="str">
        <f>Y2214&amp;"-"&amp;VLOOKUP(AC2214,'LICH THI'!C:AA,9,0)</f>
        <v>65DLKT20039-42469</v>
      </c>
      <c r="AE2214">
        <f t="shared" si="453"/>
        <v>1</v>
      </c>
    </row>
    <row r="2215" spans="1:31" x14ac:dyDescent="0.25">
      <c r="A2215" s="436" t="str">
        <f t="shared" si="443"/>
        <v>DC1CB32-DL-35</v>
      </c>
      <c r="B2215" s="436">
        <f>COUNTIF(AC$4:AC2215,AC2215)</f>
        <v>35</v>
      </c>
      <c r="C2215" s="436" t="str">
        <f t="shared" si="444"/>
        <v>DC1CB32-DL</v>
      </c>
      <c r="D2215" s="436">
        <f>VLOOKUP(C2215,'LICH THI'!C:AA,12,0)</f>
        <v>54</v>
      </c>
      <c r="E2215" s="436">
        <f>VLOOKUP(C2215,'LICH THI'!C:AA,13,0)</f>
        <v>53</v>
      </c>
      <c r="F2215" s="436">
        <f t="shared" si="454"/>
        <v>53</v>
      </c>
      <c r="G2215" s="436">
        <f>VLOOKUP(C2215,'LICH THI'!C:AA,14,0)</f>
        <v>2</v>
      </c>
      <c r="H2215" s="436">
        <f t="shared" si="445"/>
        <v>1</v>
      </c>
      <c r="I2215" s="436" t="str">
        <f t="shared" si="446"/>
        <v>Nguyễn Huy Quang</v>
      </c>
      <c r="J2215" s="436"/>
      <c r="K2215" s="436">
        <f t="shared" si="447"/>
        <v>2</v>
      </c>
      <c r="L2215" s="436" t="str">
        <f t="shared" si="448"/>
        <v>DC1CB32-DL-2</v>
      </c>
      <c r="M2215" s="436">
        <f t="shared" si="449"/>
        <v>32</v>
      </c>
      <c r="N2215" s="437">
        <f t="shared" si="455"/>
        <v>54</v>
      </c>
      <c r="O2215" s="437"/>
      <c r="P2215" s="430" t="str">
        <f t="shared" si="450"/>
        <v/>
      </c>
      <c r="U2215" s="177">
        <v>188</v>
      </c>
      <c r="V2215" s="177" t="s">
        <v>4915</v>
      </c>
      <c r="W2215" s="177" t="s">
        <v>3144</v>
      </c>
      <c r="X2215" s="177" t="s">
        <v>3147</v>
      </c>
      <c r="Y2215" s="177" t="s">
        <v>4950</v>
      </c>
      <c r="Z2215" s="177" t="s">
        <v>4140</v>
      </c>
      <c r="AA2215" s="525" t="s">
        <v>4951</v>
      </c>
      <c r="AB2215" s="399" t="str">
        <f t="shared" si="451"/>
        <v>DC1CB32</v>
      </c>
      <c r="AC2215" s="399" t="str">
        <f t="shared" si="452"/>
        <v>DC1CB32-DL</v>
      </c>
      <c r="AD2215" t="str">
        <f>Y2215&amp;"-"&amp;VLOOKUP(AC2215,'LICH THI'!C:AA,9,0)</f>
        <v>65DLCD20546-42469</v>
      </c>
      <c r="AE2215">
        <f t="shared" si="453"/>
        <v>1</v>
      </c>
    </row>
    <row r="2216" spans="1:31" x14ac:dyDescent="0.25">
      <c r="A2216" s="436" t="str">
        <f t="shared" si="443"/>
        <v>DC1CB32-DL-36</v>
      </c>
      <c r="B2216" s="436">
        <f>COUNTIF(AC$4:AC2216,AC2216)</f>
        <v>36</v>
      </c>
      <c r="C2216" s="436" t="str">
        <f t="shared" si="444"/>
        <v>DC1CB32-DL</v>
      </c>
      <c r="D2216" s="436">
        <f>VLOOKUP(C2216,'LICH THI'!C:AA,12,0)</f>
        <v>54</v>
      </c>
      <c r="E2216" s="436">
        <f>VLOOKUP(C2216,'LICH THI'!C:AA,13,0)</f>
        <v>53</v>
      </c>
      <c r="F2216" s="436">
        <f t="shared" si="454"/>
        <v>53</v>
      </c>
      <c r="G2216" s="436">
        <f>VLOOKUP(C2216,'LICH THI'!C:AA,14,0)</f>
        <v>2</v>
      </c>
      <c r="H2216" s="436">
        <f t="shared" si="445"/>
        <v>1</v>
      </c>
      <c r="I2216" s="436" t="str">
        <f t="shared" si="446"/>
        <v>Trần Hồng Quân</v>
      </c>
      <c r="J2216" s="436"/>
      <c r="K2216" s="436">
        <f t="shared" si="447"/>
        <v>2</v>
      </c>
      <c r="L2216" s="436" t="str">
        <f t="shared" si="448"/>
        <v>DC1CB32-DL-2</v>
      </c>
      <c r="M2216" s="436">
        <f t="shared" si="449"/>
        <v>32</v>
      </c>
      <c r="N2216" s="437">
        <f t="shared" si="455"/>
        <v>55</v>
      </c>
      <c r="O2216" s="437"/>
      <c r="P2216" s="430" t="str">
        <f t="shared" si="450"/>
        <v/>
      </c>
      <c r="U2216" s="177">
        <v>203</v>
      </c>
      <c r="V2216" s="177" t="s">
        <v>4975</v>
      </c>
      <c r="W2216" s="177" t="s">
        <v>4986</v>
      </c>
      <c r="X2216" s="177" t="s">
        <v>2890</v>
      </c>
      <c r="Y2216" s="177" t="s">
        <v>4987</v>
      </c>
      <c r="Z2216" s="177" t="s">
        <v>4140</v>
      </c>
      <c r="AA2216" s="525" t="s">
        <v>4988</v>
      </c>
      <c r="AB2216" s="399" t="str">
        <f t="shared" si="451"/>
        <v>DC1CB32</v>
      </c>
      <c r="AC2216" s="399" t="str">
        <f t="shared" si="452"/>
        <v>DC1CB32-DL</v>
      </c>
      <c r="AD2216" t="str">
        <f>Y2216&amp;"-"&amp;VLOOKUP(AC2216,'LICH THI'!C:AA,9,0)</f>
        <v>65DLCD20560-42469</v>
      </c>
      <c r="AE2216">
        <f t="shared" si="453"/>
        <v>1</v>
      </c>
    </row>
    <row r="2217" spans="1:31" x14ac:dyDescent="0.25">
      <c r="A2217" s="436" t="str">
        <f t="shared" si="443"/>
        <v>DC1CB32-DL-37</v>
      </c>
      <c r="B2217" s="436">
        <f>COUNTIF(AC$4:AC2217,AC2217)</f>
        <v>37</v>
      </c>
      <c r="C2217" s="436" t="str">
        <f t="shared" si="444"/>
        <v>DC1CB32-DL</v>
      </c>
      <c r="D2217" s="436">
        <f>VLOOKUP(C2217,'LICH THI'!C:AA,12,0)</f>
        <v>54</v>
      </c>
      <c r="E2217" s="436">
        <f>VLOOKUP(C2217,'LICH THI'!C:AA,13,0)</f>
        <v>53</v>
      </c>
      <c r="F2217" s="436">
        <f t="shared" si="454"/>
        <v>53</v>
      </c>
      <c r="G2217" s="436">
        <f>VLOOKUP(C2217,'LICH THI'!C:AA,14,0)</f>
        <v>2</v>
      </c>
      <c r="H2217" s="436">
        <f t="shared" si="445"/>
        <v>1</v>
      </c>
      <c r="I2217" s="436" t="str">
        <f t="shared" si="446"/>
        <v>Dương Văn Quý</v>
      </c>
      <c r="J2217" s="436"/>
      <c r="K2217" s="436">
        <f t="shared" si="447"/>
        <v>2</v>
      </c>
      <c r="L2217" s="436" t="str">
        <f t="shared" si="448"/>
        <v>DC1CB32-DL-2</v>
      </c>
      <c r="M2217" s="436">
        <f t="shared" si="449"/>
        <v>32</v>
      </c>
      <c r="N2217" s="437">
        <f t="shared" si="455"/>
        <v>56</v>
      </c>
      <c r="O2217" s="437"/>
      <c r="P2217" s="430" t="str">
        <f t="shared" si="450"/>
        <v/>
      </c>
      <c r="U2217" s="177">
        <v>172</v>
      </c>
      <c r="V2217" s="177" t="s">
        <v>4902</v>
      </c>
      <c r="W2217" s="177" t="s">
        <v>4910</v>
      </c>
      <c r="X2217" s="177" t="s">
        <v>3004</v>
      </c>
      <c r="Y2217" s="177" t="s">
        <v>4911</v>
      </c>
      <c r="Z2217" s="177" t="s">
        <v>4140</v>
      </c>
      <c r="AA2217" s="525" t="s">
        <v>3307</v>
      </c>
      <c r="AB2217" s="399" t="str">
        <f t="shared" si="451"/>
        <v>DC1CB32</v>
      </c>
      <c r="AC2217" s="399" t="str">
        <f t="shared" si="452"/>
        <v>DC1CB32-DL</v>
      </c>
      <c r="AD2217" t="str">
        <f>Y2217&amp;"-"&amp;VLOOKUP(AC2217,'LICH THI'!C:AA,9,0)</f>
        <v>65DLCD20661-42469</v>
      </c>
      <c r="AE2217">
        <f t="shared" si="453"/>
        <v>1</v>
      </c>
    </row>
    <row r="2218" spans="1:31" x14ac:dyDescent="0.25">
      <c r="A2218" s="436" t="str">
        <f t="shared" si="443"/>
        <v>DC1CB32-DL-38</v>
      </c>
      <c r="B2218" s="436">
        <f>COUNTIF(AC$4:AC2218,AC2218)</f>
        <v>38</v>
      </c>
      <c r="C2218" s="436" t="str">
        <f t="shared" si="444"/>
        <v>DC1CB32-DL</v>
      </c>
      <c r="D2218" s="436">
        <f>VLOOKUP(C2218,'LICH THI'!C:AA,12,0)</f>
        <v>54</v>
      </c>
      <c r="E2218" s="436">
        <f>VLOOKUP(C2218,'LICH THI'!C:AA,13,0)</f>
        <v>53</v>
      </c>
      <c r="F2218" s="436">
        <f t="shared" si="454"/>
        <v>53</v>
      </c>
      <c r="G2218" s="436">
        <f>VLOOKUP(C2218,'LICH THI'!C:AA,14,0)</f>
        <v>2</v>
      </c>
      <c r="H2218" s="436">
        <f t="shared" si="445"/>
        <v>1</v>
      </c>
      <c r="I2218" s="436" t="str">
        <f t="shared" si="446"/>
        <v>Đỗ Thị Như Quỳnh</v>
      </c>
      <c r="J2218" s="436"/>
      <c r="K2218" s="436">
        <f t="shared" si="447"/>
        <v>2</v>
      </c>
      <c r="L2218" s="436" t="str">
        <f t="shared" si="448"/>
        <v>DC1CB32-DL-2</v>
      </c>
      <c r="M2218" s="436">
        <f t="shared" si="449"/>
        <v>32</v>
      </c>
      <c r="N2218" s="437">
        <f t="shared" si="455"/>
        <v>57</v>
      </c>
      <c r="O2218" s="437"/>
      <c r="P2218" s="430" t="str">
        <f t="shared" si="450"/>
        <v/>
      </c>
      <c r="U2218" s="177">
        <v>217</v>
      </c>
      <c r="V2218" s="177" t="s">
        <v>4464</v>
      </c>
      <c r="W2218" s="177" t="s">
        <v>5018</v>
      </c>
      <c r="X2218" s="177" t="s">
        <v>2684</v>
      </c>
      <c r="Y2218" s="177" t="s">
        <v>5019</v>
      </c>
      <c r="Z2218" s="177" t="s">
        <v>4140</v>
      </c>
      <c r="AA2218" s="525" t="s">
        <v>3231</v>
      </c>
      <c r="AB2218" s="399" t="str">
        <f t="shared" si="451"/>
        <v>DC1CB32</v>
      </c>
      <c r="AC2218" s="399" t="str">
        <f t="shared" si="452"/>
        <v>DC1CB32-DL</v>
      </c>
      <c r="AD2218" t="str">
        <f>Y2218&amp;"-"&amp;VLOOKUP(AC2218,'LICH THI'!C:AA,9,0)</f>
        <v>65DLKT20149-42469</v>
      </c>
      <c r="AE2218">
        <f t="shared" si="453"/>
        <v>1</v>
      </c>
    </row>
    <row r="2219" spans="1:31" x14ac:dyDescent="0.25">
      <c r="A2219" s="436" t="str">
        <f t="shared" si="443"/>
        <v>DC1CB32-DL-39</v>
      </c>
      <c r="B2219" s="436">
        <f>COUNTIF(AC$4:AC2219,AC2219)</f>
        <v>39</v>
      </c>
      <c r="C2219" s="436" t="str">
        <f t="shared" si="444"/>
        <v>DC1CB32-DL</v>
      </c>
      <c r="D2219" s="436">
        <f>VLOOKUP(C2219,'LICH THI'!C:AA,12,0)</f>
        <v>54</v>
      </c>
      <c r="E2219" s="436">
        <f>VLOOKUP(C2219,'LICH THI'!C:AA,13,0)</f>
        <v>53</v>
      </c>
      <c r="F2219" s="436">
        <f t="shared" si="454"/>
        <v>53</v>
      </c>
      <c r="G2219" s="436">
        <f>VLOOKUP(C2219,'LICH THI'!C:AA,14,0)</f>
        <v>2</v>
      </c>
      <c r="H2219" s="436">
        <f t="shared" si="445"/>
        <v>1</v>
      </c>
      <c r="I2219" s="436" t="str">
        <f t="shared" si="446"/>
        <v>Nguyễn Văn Tài</v>
      </c>
      <c r="J2219" s="436"/>
      <c r="K2219" s="436">
        <f t="shared" si="447"/>
        <v>2</v>
      </c>
      <c r="L2219" s="436" t="str">
        <f t="shared" si="448"/>
        <v>DC1CB32-DL-2</v>
      </c>
      <c r="M2219" s="436">
        <f t="shared" si="449"/>
        <v>32</v>
      </c>
      <c r="N2219" s="437">
        <f t="shared" si="455"/>
        <v>58</v>
      </c>
      <c r="O2219" s="437"/>
      <c r="P2219" s="430" t="str">
        <f t="shared" si="450"/>
        <v/>
      </c>
      <c r="U2219" s="177">
        <v>189</v>
      </c>
      <c r="V2219" s="177" t="s">
        <v>4915</v>
      </c>
      <c r="W2219" s="177" t="s">
        <v>2741</v>
      </c>
      <c r="X2219" s="177" t="s">
        <v>3043</v>
      </c>
      <c r="Y2219" s="177" t="s">
        <v>4952</v>
      </c>
      <c r="Z2219" s="177" t="s">
        <v>4140</v>
      </c>
      <c r="AA2219" s="525" t="s">
        <v>4472</v>
      </c>
      <c r="AB2219" s="399" t="str">
        <f t="shared" si="451"/>
        <v>DC1CB32</v>
      </c>
      <c r="AC2219" s="399" t="str">
        <f t="shared" si="452"/>
        <v>DC1CB32-DL</v>
      </c>
      <c r="AD2219" t="str">
        <f>Y2219&amp;"-"&amp;VLOOKUP(AC2219,'LICH THI'!C:AA,9,0)</f>
        <v>65DLCD20687-42469</v>
      </c>
      <c r="AE2219">
        <f t="shared" si="453"/>
        <v>1</v>
      </c>
    </row>
    <row r="2220" spans="1:31" x14ac:dyDescent="0.25">
      <c r="A2220" s="436" t="str">
        <f t="shared" si="443"/>
        <v>DC1CB32-DL-40</v>
      </c>
      <c r="B2220" s="436">
        <f>COUNTIF(AC$4:AC2220,AC2220)</f>
        <v>40</v>
      </c>
      <c r="C2220" s="436" t="str">
        <f t="shared" si="444"/>
        <v>DC1CB32-DL</v>
      </c>
      <c r="D2220" s="436">
        <f>VLOOKUP(C2220,'LICH THI'!C:AA,12,0)</f>
        <v>54</v>
      </c>
      <c r="E2220" s="436">
        <f>VLOOKUP(C2220,'LICH THI'!C:AA,13,0)</f>
        <v>53</v>
      </c>
      <c r="F2220" s="436">
        <f t="shared" si="454"/>
        <v>53</v>
      </c>
      <c r="G2220" s="436">
        <f>VLOOKUP(C2220,'LICH THI'!C:AA,14,0)</f>
        <v>2</v>
      </c>
      <c r="H2220" s="436">
        <f t="shared" si="445"/>
        <v>1</v>
      </c>
      <c r="I2220" s="436" t="str">
        <f t="shared" si="446"/>
        <v>Đặng Thị Tâm</v>
      </c>
      <c r="J2220" s="436"/>
      <c r="K2220" s="436">
        <f t="shared" si="447"/>
        <v>2</v>
      </c>
      <c r="L2220" s="436" t="str">
        <f t="shared" si="448"/>
        <v>DC1CB32-DL-2</v>
      </c>
      <c r="M2220" s="436">
        <f t="shared" si="449"/>
        <v>32</v>
      </c>
      <c r="N2220" s="437">
        <f t="shared" si="455"/>
        <v>59</v>
      </c>
      <c r="O2220" s="437"/>
      <c r="P2220" s="430" t="str">
        <f t="shared" si="450"/>
        <v/>
      </c>
      <c r="U2220" s="177">
        <v>218</v>
      </c>
      <c r="V2220" s="177" t="s">
        <v>4464</v>
      </c>
      <c r="W2220" s="177" t="s">
        <v>3551</v>
      </c>
      <c r="X2220" s="177" t="s">
        <v>3583</v>
      </c>
      <c r="Y2220" s="177" t="s">
        <v>5020</v>
      </c>
      <c r="Z2220" s="177" t="s">
        <v>4140</v>
      </c>
      <c r="AA2220" s="525" t="s">
        <v>4786</v>
      </c>
      <c r="AB2220" s="399" t="str">
        <f t="shared" si="451"/>
        <v>DC1CB32</v>
      </c>
      <c r="AC2220" s="399" t="str">
        <f t="shared" si="452"/>
        <v>DC1CB32-DL</v>
      </c>
      <c r="AD2220" t="str">
        <f>Y2220&amp;"-"&amp;VLOOKUP(AC2220,'LICH THI'!C:AA,9,0)</f>
        <v>65DLKT20118-42469</v>
      </c>
      <c r="AE2220">
        <f t="shared" si="453"/>
        <v>1</v>
      </c>
    </row>
    <row r="2221" spans="1:31" x14ac:dyDescent="0.25">
      <c r="A2221" s="436" t="str">
        <f t="shared" si="443"/>
        <v>DC1CB32-DL-41</v>
      </c>
      <c r="B2221" s="436">
        <f>COUNTIF(AC$4:AC2221,AC2221)</f>
        <v>41</v>
      </c>
      <c r="C2221" s="436" t="str">
        <f t="shared" si="444"/>
        <v>DC1CB32-DL</v>
      </c>
      <c r="D2221" s="436">
        <f>VLOOKUP(C2221,'LICH THI'!C:AA,12,0)</f>
        <v>54</v>
      </c>
      <c r="E2221" s="436">
        <f>VLOOKUP(C2221,'LICH THI'!C:AA,13,0)</f>
        <v>53</v>
      </c>
      <c r="F2221" s="436">
        <f t="shared" si="454"/>
        <v>53</v>
      </c>
      <c r="G2221" s="436">
        <f>VLOOKUP(C2221,'LICH THI'!C:AA,14,0)</f>
        <v>2</v>
      </c>
      <c r="H2221" s="436">
        <f t="shared" si="445"/>
        <v>1</v>
      </c>
      <c r="I2221" s="436" t="str">
        <f t="shared" si="446"/>
        <v>Đỗ Quốc Toản</v>
      </c>
      <c r="J2221" s="436"/>
      <c r="K2221" s="436">
        <f t="shared" si="447"/>
        <v>2</v>
      </c>
      <c r="L2221" s="436" t="str">
        <f t="shared" si="448"/>
        <v>DC1CB32-DL-2</v>
      </c>
      <c r="M2221" s="436">
        <f t="shared" si="449"/>
        <v>32</v>
      </c>
      <c r="N2221" s="437">
        <f t="shared" si="455"/>
        <v>60</v>
      </c>
      <c r="O2221" s="437"/>
      <c r="P2221" s="430" t="str">
        <f t="shared" si="450"/>
        <v/>
      </c>
      <c r="U2221" s="177">
        <v>205</v>
      </c>
      <c r="V2221" s="177" t="s">
        <v>4989</v>
      </c>
      <c r="W2221" s="177" t="s">
        <v>4992</v>
      </c>
      <c r="X2221" s="177" t="s">
        <v>3213</v>
      </c>
      <c r="Y2221" s="177" t="s">
        <v>4993</v>
      </c>
      <c r="Z2221" s="177" t="s">
        <v>4140</v>
      </c>
      <c r="AA2221" s="525" t="s">
        <v>4994</v>
      </c>
      <c r="AB2221" s="399" t="str">
        <f t="shared" si="451"/>
        <v>DC1CB32</v>
      </c>
      <c r="AC2221" s="399" t="str">
        <f t="shared" si="452"/>
        <v>DC1CB32-DL</v>
      </c>
      <c r="AD2221" t="str">
        <f>Y2221&amp;"-"&amp;VLOOKUP(AC2221,'LICH THI'!C:AA,9,0)</f>
        <v>65DLDD20367-42469</v>
      </c>
      <c r="AE2221">
        <f t="shared" si="453"/>
        <v>1</v>
      </c>
    </row>
    <row r="2222" spans="1:31" x14ac:dyDescent="0.25">
      <c r="A2222" s="436" t="str">
        <f t="shared" si="443"/>
        <v>DC1CB32-DL-42</v>
      </c>
      <c r="B2222" s="436">
        <f>COUNTIF(AC$4:AC2222,AC2222)</f>
        <v>42</v>
      </c>
      <c r="C2222" s="436" t="str">
        <f t="shared" si="444"/>
        <v>DC1CB32-DL</v>
      </c>
      <c r="D2222" s="436">
        <f>VLOOKUP(C2222,'LICH THI'!C:AA,12,0)</f>
        <v>54</v>
      </c>
      <c r="E2222" s="436">
        <f>VLOOKUP(C2222,'LICH THI'!C:AA,13,0)</f>
        <v>53</v>
      </c>
      <c r="F2222" s="436">
        <f t="shared" si="454"/>
        <v>53</v>
      </c>
      <c r="G2222" s="436">
        <f>VLOOKUP(C2222,'LICH THI'!C:AA,14,0)</f>
        <v>2</v>
      </c>
      <c r="H2222" s="436">
        <f t="shared" si="445"/>
        <v>1</v>
      </c>
      <c r="I2222" s="436" t="str">
        <f t="shared" si="446"/>
        <v>Trần Lê Anh Tuấn</v>
      </c>
      <c r="J2222" s="436"/>
      <c r="K2222" s="436">
        <f t="shared" si="447"/>
        <v>2</v>
      </c>
      <c r="L2222" s="436" t="str">
        <f t="shared" si="448"/>
        <v>DC1CB32-DL-2</v>
      </c>
      <c r="M2222" s="436">
        <f t="shared" si="449"/>
        <v>32</v>
      </c>
      <c r="N2222" s="437">
        <f t="shared" si="455"/>
        <v>61</v>
      </c>
      <c r="O2222" s="437"/>
      <c r="P2222" s="430" t="str">
        <f t="shared" si="450"/>
        <v/>
      </c>
      <c r="U2222" s="177">
        <v>194</v>
      </c>
      <c r="V2222" s="177" t="s">
        <v>4915</v>
      </c>
      <c r="W2222" s="177" t="s">
        <v>4962</v>
      </c>
      <c r="X2222" s="177" t="s">
        <v>2721</v>
      </c>
      <c r="Y2222" s="177" t="s">
        <v>4963</v>
      </c>
      <c r="Z2222" s="177" t="s">
        <v>4140</v>
      </c>
      <c r="AA2222" s="525" t="s">
        <v>4964</v>
      </c>
      <c r="AB2222" s="399" t="str">
        <f t="shared" si="451"/>
        <v>DC1CB32</v>
      </c>
      <c r="AC2222" s="399" t="str">
        <f t="shared" si="452"/>
        <v>DC1CB32-DL</v>
      </c>
      <c r="AD2222" t="str">
        <f>Y2222&amp;"-"&amp;VLOOKUP(AC2222,'LICH THI'!C:AA,9,0)</f>
        <v>65DLCD20462-42469</v>
      </c>
      <c r="AE2222">
        <f t="shared" si="453"/>
        <v>1</v>
      </c>
    </row>
    <row r="2223" spans="1:31" x14ac:dyDescent="0.25">
      <c r="A2223" s="436" t="str">
        <f t="shared" si="443"/>
        <v>DC1CB32-DL-43</v>
      </c>
      <c r="B2223" s="436">
        <f>COUNTIF(AC$4:AC2223,AC2223)</f>
        <v>43</v>
      </c>
      <c r="C2223" s="436" t="str">
        <f t="shared" si="444"/>
        <v>DC1CB32-DL</v>
      </c>
      <c r="D2223" s="436">
        <f>VLOOKUP(C2223,'LICH THI'!C:AA,12,0)</f>
        <v>54</v>
      </c>
      <c r="E2223" s="436">
        <f>VLOOKUP(C2223,'LICH THI'!C:AA,13,0)</f>
        <v>53</v>
      </c>
      <c r="F2223" s="436">
        <f t="shared" si="454"/>
        <v>53</v>
      </c>
      <c r="G2223" s="436">
        <f>VLOOKUP(C2223,'LICH THI'!C:AA,14,0)</f>
        <v>2</v>
      </c>
      <c r="H2223" s="436">
        <f t="shared" si="445"/>
        <v>1</v>
      </c>
      <c r="I2223" s="436" t="str">
        <f t="shared" si="446"/>
        <v>Vương Văn Tuyền</v>
      </c>
      <c r="J2223" s="436"/>
      <c r="K2223" s="436">
        <f t="shared" si="447"/>
        <v>2</v>
      </c>
      <c r="L2223" s="436" t="str">
        <f t="shared" si="448"/>
        <v>DC1CB32-DL-2</v>
      </c>
      <c r="M2223" s="436">
        <f t="shared" si="449"/>
        <v>32</v>
      </c>
      <c r="N2223" s="437">
        <f t="shared" si="455"/>
        <v>62</v>
      </c>
      <c r="O2223" s="437"/>
      <c r="P2223" s="430" t="str">
        <f t="shared" si="450"/>
        <v/>
      </c>
      <c r="U2223" s="177">
        <v>195</v>
      </c>
      <c r="V2223" s="177" t="s">
        <v>4915</v>
      </c>
      <c r="W2223" s="177" t="s">
        <v>4965</v>
      </c>
      <c r="X2223" s="177" t="s">
        <v>3795</v>
      </c>
      <c r="Y2223" s="177" t="s">
        <v>4966</v>
      </c>
      <c r="Z2223" s="177" t="s">
        <v>4140</v>
      </c>
      <c r="AA2223" s="525" t="s">
        <v>4967</v>
      </c>
      <c r="AB2223" s="399" t="str">
        <f t="shared" si="451"/>
        <v>DC1CB32</v>
      </c>
      <c r="AC2223" s="399" t="str">
        <f t="shared" si="452"/>
        <v>DC1CB32-DL</v>
      </c>
      <c r="AD2223" t="str">
        <f>Y2223&amp;"-"&amp;VLOOKUP(AC2223,'LICH THI'!C:AA,9,0)</f>
        <v>65DLCD21336-42469</v>
      </c>
      <c r="AE2223">
        <f t="shared" si="453"/>
        <v>1</v>
      </c>
    </row>
    <row r="2224" spans="1:31" x14ac:dyDescent="0.25">
      <c r="A2224" s="436" t="str">
        <f t="shared" si="443"/>
        <v>DC1CB32-DL-44</v>
      </c>
      <c r="B2224" s="436">
        <f>COUNTIF(AC$4:AC2224,AC2224)</f>
        <v>44</v>
      </c>
      <c r="C2224" s="436" t="str">
        <f t="shared" si="444"/>
        <v>DC1CB32-DL</v>
      </c>
      <c r="D2224" s="436">
        <f>VLOOKUP(C2224,'LICH THI'!C:AA,12,0)</f>
        <v>54</v>
      </c>
      <c r="E2224" s="436">
        <f>VLOOKUP(C2224,'LICH THI'!C:AA,13,0)</f>
        <v>53</v>
      </c>
      <c r="F2224" s="436">
        <f t="shared" si="454"/>
        <v>53</v>
      </c>
      <c r="G2224" s="436">
        <f>VLOOKUP(C2224,'LICH THI'!C:AA,14,0)</f>
        <v>2</v>
      </c>
      <c r="H2224" s="436">
        <f t="shared" si="445"/>
        <v>1</v>
      </c>
      <c r="I2224" s="436" t="str">
        <f t="shared" si="446"/>
        <v>Nguyễn Sỹ Thái</v>
      </c>
      <c r="J2224" s="436"/>
      <c r="K2224" s="436">
        <f t="shared" si="447"/>
        <v>2</v>
      </c>
      <c r="L2224" s="436" t="str">
        <f t="shared" si="448"/>
        <v>DC1CB32-DL-2</v>
      </c>
      <c r="M2224" s="436">
        <f t="shared" si="449"/>
        <v>32</v>
      </c>
      <c r="N2224" s="437">
        <f t="shared" si="455"/>
        <v>63</v>
      </c>
      <c r="O2224" s="437"/>
      <c r="P2224" s="430" t="str">
        <f t="shared" si="450"/>
        <v/>
      </c>
      <c r="U2224" s="177">
        <v>173</v>
      </c>
      <c r="V2224" s="177" t="s">
        <v>4902</v>
      </c>
      <c r="W2224" s="177" t="s">
        <v>4912</v>
      </c>
      <c r="X2224" s="177" t="s">
        <v>4330</v>
      </c>
      <c r="Y2224" s="177" t="s">
        <v>4913</v>
      </c>
      <c r="Z2224" s="177" t="s">
        <v>4140</v>
      </c>
      <c r="AA2224" s="525" t="s">
        <v>4914</v>
      </c>
      <c r="AB2224" s="399" t="str">
        <f t="shared" si="451"/>
        <v>DC1CB32</v>
      </c>
      <c r="AC2224" s="399" t="str">
        <f t="shared" si="452"/>
        <v>DC1CB32-DL</v>
      </c>
      <c r="AD2224" t="str">
        <f>Y2224&amp;"-"&amp;VLOOKUP(AC2224,'LICH THI'!C:AA,9,0)</f>
        <v>65DLCD20753-42469</v>
      </c>
      <c r="AE2224">
        <f t="shared" si="453"/>
        <v>1</v>
      </c>
    </row>
    <row r="2225" spans="1:31" x14ac:dyDescent="0.25">
      <c r="A2225" s="436" t="str">
        <f t="shared" si="443"/>
        <v>DC1CB32-DL-45</v>
      </c>
      <c r="B2225" s="436">
        <f>COUNTIF(AC$4:AC2225,AC2225)</f>
        <v>45</v>
      </c>
      <c r="C2225" s="436" t="str">
        <f t="shared" si="444"/>
        <v>DC1CB32-DL</v>
      </c>
      <c r="D2225" s="436">
        <f>VLOOKUP(C2225,'LICH THI'!C:AA,12,0)</f>
        <v>54</v>
      </c>
      <c r="E2225" s="436">
        <f>VLOOKUP(C2225,'LICH THI'!C:AA,13,0)</f>
        <v>53</v>
      </c>
      <c r="F2225" s="436">
        <f t="shared" si="454"/>
        <v>53</v>
      </c>
      <c r="G2225" s="436">
        <f>VLOOKUP(C2225,'LICH THI'!C:AA,14,0)</f>
        <v>2</v>
      </c>
      <c r="H2225" s="436">
        <f t="shared" si="445"/>
        <v>1</v>
      </c>
      <c r="I2225" s="436" t="str">
        <f t="shared" si="446"/>
        <v>Đàm Minh Thành</v>
      </c>
      <c r="J2225" s="436"/>
      <c r="K2225" s="436">
        <f t="shared" si="447"/>
        <v>2</v>
      </c>
      <c r="L2225" s="436" t="str">
        <f t="shared" si="448"/>
        <v>DC1CB32-DL-2</v>
      </c>
      <c r="M2225" s="436">
        <f t="shared" si="449"/>
        <v>32</v>
      </c>
      <c r="N2225" s="437">
        <f t="shared" si="455"/>
        <v>64</v>
      </c>
      <c r="O2225" s="437"/>
      <c r="P2225" s="430" t="str">
        <f t="shared" si="450"/>
        <v/>
      </c>
      <c r="U2225" s="177">
        <v>190</v>
      </c>
      <c r="V2225" s="177" t="s">
        <v>4915</v>
      </c>
      <c r="W2225" s="177" t="s">
        <v>4953</v>
      </c>
      <c r="X2225" s="177" t="s">
        <v>2894</v>
      </c>
      <c r="Y2225" s="177" t="s">
        <v>4954</v>
      </c>
      <c r="Z2225" s="177" t="s">
        <v>4140</v>
      </c>
      <c r="AA2225" s="525" t="s">
        <v>4955</v>
      </c>
      <c r="AB2225" s="399" t="str">
        <f t="shared" si="451"/>
        <v>DC1CB32</v>
      </c>
      <c r="AC2225" s="399" t="str">
        <f t="shared" si="452"/>
        <v>DC1CB32-DL</v>
      </c>
      <c r="AD2225" t="str">
        <f>Y2225&amp;"-"&amp;VLOOKUP(AC2225,'LICH THI'!C:AA,9,0)</f>
        <v>65DLCD20565-42469</v>
      </c>
      <c r="AE2225">
        <f t="shared" si="453"/>
        <v>1</v>
      </c>
    </row>
    <row r="2226" spans="1:31" x14ac:dyDescent="0.25">
      <c r="A2226" s="436" t="str">
        <f t="shared" si="443"/>
        <v>DC1CB32-DL-46</v>
      </c>
      <c r="B2226" s="436">
        <f>COUNTIF(AC$4:AC2226,AC2226)</f>
        <v>46</v>
      </c>
      <c r="C2226" s="436" t="str">
        <f t="shared" si="444"/>
        <v>DC1CB32-DL</v>
      </c>
      <c r="D2226" s="436">
        <f>VLOOKUP(C2226,'LICH THI'!C:AA,12,0)</f>
        <v>54</v>
      </c>
      <c r="E2226" s="436">
        <f>VLOOKUP(C2226,'LICH THI'!C:AA,13,0)</f>
        <v>53</v>
      </c>
      <c r="F2226" s="436">
        <f t="shared" si="454"/>
        <v>53</v>
      </c>
      <c r="G2226" s="436">
        <f>VLOOKUP(C2226,'LICH THI'!C:AA,14,0)</f>
        <v>2</v>
      </c>
      <c r="H2226" s="436">
        <f t="shared" si="445"/>
        <v>1</v>
      </c>
      <c r="I2226" s="436" t="str">
        <f t="shared" si="446"/>
        <v>Đặng Văn Thắng</v>
      </c>
      <c r="J2226" s="436"/>
      <c r="K2226" s="436">
        <f t="shared" si="447"/>
        <v>2</v>
      </c>
      <c r="L2226" s="436" t="str">
        <f t="shared" si="448"/>
        <v>DC1CB32-DL-2</v>
      </c>
      <c r="M2226" s="436">
        <f t="shared" si="449"/>
        <v>32</v>
      </c>
      <c r="N2226" s="437">
        <f t="shared" si="455"/>
        <v>65</v>
      </c>
      <c r="O2226" s="437"/>
      <c r="P2226" s="430" t="str">
        <f t="shared" si="450"/>
        <v/>
      </c>
      <c r="U2226" s="177">
        <v>191</v>
      </c>
      <c r="V2226" s="177" t="s">
        <v>4915</v>
      </c>
      <c r="W2226" s="177" t="s">
        <v>2772</v>
      </c>
      <c r="X2226" s="177" t="s">
        <v>3464</v>
      </c>
      <c r="Y2226" s="177" t="s">
        <v>4956</v>
      </c>
      <c r="Z2226" s="177" t="s">
        <v>4140</v>
      </c>
      <c r="AA2226" s="525" t="s">
        <v>4957</v>
      </c>
      <c r="AB2226" s="399" t="str">
        <f t="shared" si="451"/>
        <v>DC1CB32</v>
      </c>
      <c r="AC2226" s="399" t="str">
        <f t="shared" si="452"/>
        <v>DC1CB32-DL</v>
      </c>
      <c r="AD2226" t="str">
        <f>Y2226&amp;"-"&amp;VLOOKUP(AC2226,'LICH THI'!C:AA,9,0)</f>
        <v>65DLCD20664-42469</v>
      </c>
      <c r="AE2226">
        <f t="shared" si="453"/>
        <v>1</v>
      </c>
    </row>
    <row r="2227" spans="1:31" x14ac:dyDescent="0.25">
      <c r="A2227" s="436" t="str">
        <f t="shared" si="443"/>
        <v>DC1CB32-DL-47</v>
      </c>
      <c r="B2227" s="436">
        <f>COUNTIF(AC$4:AC2227,AC2227)</f>
        <v>47</v>
      </c>
      <c r="C2227" s="436" t="str">
        <f t="shared" si="444"/>
        <v>DC1CB32-DL</v>
      </c>
      <c r="D2227" s="436">
        <f>VLOOKUP(C2227,'LICH THI'!C:AA,12,0)</f>
        <v>54</v>
      </c>
      <c r="E2227" s="436">
        <f>VLOOKUP(C2227,'LICH THI'!C:AA,13,0)</f>
        <v>53</v>
      </c>
      <c r="F2227" s="436">
        <f t="shared" si="454"/>
        <v>53</v>
      </c>
      <c r="G2227" s="436">
        <f>VLOOKUP(C2227,'LICH THI'!C:AA,14,0)</f>
        <v>2</v>
      </c>
      <c r="H2227" s="436">
        <f t="shared" si="445"/>
        <v>1</v>
      </c>
      <c r="I2227" s="436" t="str">
        <f t="shared" si="446"/>
        <v>Vũ Văn Thắng</v>
      </c>
      <c r="J2227" s="436"/>
      <c r="K2227" s="436">
        <f t="shared" si="447"/>
        <v>2</v>
      </c>
      <c r="L2227" s="436" t="str">
        <f t="shared" si="448"/>
        <v>DC1CB32-DL-2</v>
      </c>
      <c r="M2227" s="436">
        <f t="shared" si="449"/>
        <v>32</v>
      </c>
      <c r="N2227" s="437">
        <f t="shared" si="455"/>
        <v>66</v>
      </c>
      <c r="O2227" s="437"/>
      <c r="P2227" s="430" t="str">
        <f t="shared" si="450"/>
        <v/>
      </c>
      <c r="U2227" s="177">
        <v>192</v>
      </c>
      <c r="V2227" s="177" t="s">
        <v>4915</v>
      </c>
      <c r="W2227" s="177" t="s">
        <v>2914</v>
      </c>
      <c r="X2227" s="177" t="s">
        <v>3464</v>
      </c>
      <c r="Y2227" s="177" t="s">
        <v>4958</v>
      </c>
      <c r="Z2227" s="177" t="s">
        <v>4140</v>
      </c>
      <c r="AA2227" s="525" t="s">
        <v>4959</v>
      </c>
      <c r="AB2227" s="399" t="str">
        <f t="shared" si="451"/>
        <v>DC1CB32</v>
      </c>
      <c r="AC2227" s="399" t="str">
        <f t="shared" si="452"/>
        <v>DC1CB32-DL</v>
      </c>
      <c r="AD2227" t="str">
        <f>Y2227&amp;"-"&amp;VLOOKUP(AC2227,'LICH THI'!C:AA,9,0)</f>
        <v>65DLCD20552-42469</v>
      </c>
      <c r="AE2227">
        <f t="shared" si="453"/>
        <v>1</v>
      </c>
    </row>
    <row r="2228" spans="1:31" x14ac:dyDescent="0.25">
      <c r="A2228" s="436" t="str">
        <f t="shared" si="443"/>
        <v>DC1CB32-DL-48</v>
      </c>
      <c r="B2228" s="436">
        <f>COUNTIF(AC$4:AC2228,AC2228)</f>
        <v>48</v>
      </c>
      <c r="C2228" s="436" t="str">
        <f t="shared" si="444"/>
        <v>DC1CB32-DL</v>
      </c>
      <c r="D2228" s="436">
        <f>VLOOKUP(C2228,'LICH THI'!C:AA,12,0)</f>
        <v>54</v>
      </c>
      <c r="E2228" s="436">
        <f>VLOOKUP(C2228,'LICH THI'!C:AA,13,0)</f>
        <v>53</v>
      </c>
      <c r="F2228" s="436">
        <f t="shared" si="454"/>
        <v>53</v>
      </c>
      <c r="G2228" s="436">
        <f>VLOOKUP(C2228,'LICH THI'!C:AA,14,0)</f>
        <v>2</v>
      </c>
      <c r="H2228" s="436">
        <f t="shared" si="445"/>
        <v>1</v>
      </c>
      <c r="I2228" s="436" t="str">
        <f t="shared" si="446"/>
        <v>Trịnh Xuân Thu</v>
      </c>
      <c r="J2228" s="436"/>
      <c r="K2228" s="436">
        <f t="shared" si="447"/>
        <v>2</v>
      </c>
      <c r="L2228" s="436" t="str">
        <f t="shared" si="448"/>
        <v>DC1CB32-DL-2</v>
      </c>
      <c r="M2228" s="436">
        <f t="shared" si="449"/>
        <v>32</v>
      </c>
      <c r="N2228" s="437">
        <f t="shared" si="455"/>
        <v>67</v>
      </c>
      <c r="O2228" s="437"/>
      <c r="P2228" s="430" t="str">
        <f t="shared" si="450"/>
        <v/>
      </c>
      <c r="U2228" s="177">
        <v>193</v>
      </c>
      <c r="V2228" s="177" t="s">
        <v>4915</v>
      </c>
      <c r="W2228" s="177" t="s">
        <v>3757</v>
      </c>
      <c r="X2228" s="177" t="s">
        <v>2623</v>
      </c>
      <c r="Y2228" s="177" t="s">
        <v>4960</v>
      </c>
      <c r="Z2228" s="177" t="s">
        <v>4140</v>
      </c>
      <c r="AA2228" s="525" t="s">
        <v>4961</v>
      </c>
      <c r="AB2228" s="399" t="str">
        <f t="shared" si="451"/>
        <v>DC1CB32</v>
      </c>
      <c r="AC2228" s="399" t="str">
        <f t="shared" si="452"/>
        <v>DC1CB32-DL</v>
      </c>
      <c r="AD2228" t="str">
        <f>Y2228&amp;"-"&amp;VLOOKUP(AC2228,'LICH THI'!C:AA,9,0)</f>
        <v>65DLCD21075-42469</v>
      </c>
      <c r="AE2228">
        <f t="shared" si="453"/>
        <v>1</v>
      </c>
    </row>
    <row r="2229" spans="1:31" x14ac:dyDescent="0.25">
      <c r="A2229" s="436" t="str">
        <f t="shared" si="443"/>
        <v>DC1CB32-DL-49</v>
      </c>
      <c r="B2229" s="436">
        <f>COUNTIF(AC$4:AC2229,AC2229)</f>
        <v>49</v>
      </c>
      <c r="C2229" s="436" t="str">
        <f t="shared" si="444"/>
        <v>DC1CB32-DL</v>
      </c>
      <c r="D2229" s="436">
        <f>VLOOKUP(C2229,'LICH THI'!C:AA,12,0)</f>
        <v>54</v>
      </c>
      <c r="E2229" s="436">
        <f>VLOOKUP(C2229,'LICH THI'!C:AA,13,0)</f>
        <v>53</v>
      </c>
      <c r="F2229" s="436">
        <f t="shared" si="454"/>
        <v>53</v>
      </c>
      <c r="G2229" s="436">
        <f>VLOOKUP(C2229,'LICH THI'!C:AA,14,0)</f>
        <v>2</v>
      </c>
      <c r="H2229" s="436">
        <f t="shared" si="445"/>
        <v>1</v>
      </c>
      <c r="I2229" s="436" t="str">
        <f t="shared" si="446"/>
        <v>Nguyễn Thị Thủy</v>
      </c>
      <c r="J2229" s="436"/>
      <c r="K2229" s="436">
        <f t="shared" si="447"/>
        <v>2</v>
      </c>
      <c r="L2229" s="436" t="str">
        <f t="shared" si="448"/>
        <v>DC1CB32-DL-2</v>
      </c>
      <c r="M2229" s="436">
        <f t="shared" si="449"/>
        <v>32</v>
      </c>
      <c r="N2229" s="437">
        <f t="shared" si="455"/>
        <v>68</v>
      </c>
      <c r="O2229" s="437"/>
      <c r="P2229" s="430" t="str">
        <f t="shared" si="450"/>
        <v/>
      </c>
      <c r="U2229" s="177">
        <v>219</v>
      </c>
      <c r="V2229" s="177" t="s">
        <v>4464</v>
      </c>
      <c r="W2229" s="177" t="s">
        <v>2619</v>
      </c>
      <c r="X2229" s="177" t="s">
        <v>2627</v>
      </c>
      <c r="Y2229" s="177" t="s">
        <v>5021</v>
      </c>
      <c r="Z2229" s="177" t="s">
        <v>4140</v>
      </c>
      <c r="AA2229" s="525" t="s">
        <v>5022</v>
      </c>
      <c r="AB2229" s="399" t="str">
        <f t="shared" si="451"/>
        <v>DC1CB32</v>
      </c>
      <c r="AC2229" s="399" t="str">
        <f t="shared" si="452"/>
        <v>DC1CB32-DL</v>
      </c>
      <c r="AD2229" t="str">
        <f>Y2229&amp;"-"&amp;VLOOKUP(AC2229,'LICH THI'!C:AA,9,0)</f>
        <v>65DLKT20079-42469</v>
      </c>
      <c r="AE2229">
        <f t="shared" si="453"/>
        <v>1</v>
      </c>
    </row>
    <row r="2230" spans="1:31" x14ac:dyDescent="0.25">
      <c r="A2230" s="436" t="str">
        <f t="shared" si="443"/>
        <v>DC1CB32-DL-50</v>
      </c>
      <c r="B2230" s="436">
        <f>COUNTIF(AC$4:AC2230,AC2230)</f>
        <v>50</v>
      </c>
      <c r="C2230" s="436" t="str">
        <f t="shared" si="444"/>
        <v>DC1CB32-DL</v>
      </c>
      <c r="D2230" s="436">
        <f>VLOOKUP(C2230,'LICH THI'!C:AA,12,0)</f>
        <v>54</v>
      </c>
      <c r="E2230" s="436">
        <f>VLOOKUP(C2230,'LICH THI'!C:AA,13,0)</f>
        <v>53</v>
      </c>
      <c r="F2230" s="436">
        <f t="shared" si="454"/>
        <v>53</v>
      </c>
      <c r="G2230" s="436">
        <f>VLOOKUP(C2230,'LICH THI'!C:AA,14,0)</f>
        <v>2</v>
      </c>
      <c r="H2230" s="436">
        <f t="shared" si="445"/>
        <v>1</v>
      </c>
      <c r="I2230" s="436" t="str">
        <f t="shared" si="446"/>
        <v>Trần Thị Huyền Trang</v>
      </c>
      <c r="J2230" s="436"/>
      <c r="K2230" s="436">
        <f t="shared" si="447"/>
        <v>2</v>
      </c>
      <c r="L2230" s="436" t="str">
        <f t="shared" si="448"/>
        <v>DC1CB32-DL-2</v>
      </c>
      <c r="M2230" s="436">
        <f t="shared" si="449"/>
        <v>32</v>
      </c>
      <c r="N2230" s="437">
        <f t="shared" si="455"/>
        <v>69</v>
      </c>
      <c r="O2230" s="437"/>
      <c r="P2230" s="430" t="str">
        <f t="shared" si="450"/>
        <v/>
      </c>
      <c r="U2230" s="177">
        <v>220</v>
      </c>
      <c r="V2230" s="177" t="s">
        <v>4464</v>
      </c>
      <c r="W2230" s="177" t="s">
        <v>4478</v>
      </c>
      <c r="X2230" s="177" t="s">
        <v>2694</v>
      </c>
      <c r="Y2230" s="177" t="s">
        <v>4479</v>
      </c>
      <c r="Z2230" s="177" t="s">
        <v>4140</v>
      </c>
      <c r="AA2230" s="525" t="s">
        <v>3109</v>
      </c>
      <c r="AB2230" s="399" t="str">
        <f t="shared" si="451"/>
        <v>DC1CB32</v>
      </c>
      <c r="AC2230" s="399" t="str">
        <f t="shared" si="452"/>
        <v>DC1CB32-DL</v>
      </c>
      <c r="AD2230" t="str">
        <f>Y2230&amp;"-"&amp;VLOOKUP(AC2230,'LICH THI'!C:AA,9,0)</f>
        <v>65DLKT20170-42469</v>
      </c>
      <c r="AE2230">
        <f t="shared" si="453"/>
        <v>1</v>
      </c>
    </row>
    <row r="2231" spans="1:31" x14ac:dyDescent="0.25">
      <c r="A2231" s="436" t="str">
        <f t="shared" si="443"/>
        <v>DC1CB32-DL-51</v>
      </c>
      <c r="B2231" s="436">
        <f>COUNTIF(AC$4:AC2231,AC2231)</f>
        <v>51</v>
      </c>
      <c r="C2231" s="436" t="str">
        <f t="shared" si="444"/>
        <v>DC1CB32-DL</v>
      </c>
      <c r="D2231" s="436">
        <f>VLOOKUP(C2231,'LICH THI'!C:AA,12,0)</f>
        <v>54</v>
      </c>
      <c r="E2231" s="436">
        <f>VLOOKUP(C2231,'LICH THI'!C:AA,13,0)</f>
        <v>53</v>
      </c>
      <c r="F2231" s="436">
        <f t="shared" si="454"/>
        <v>53</v>
      </c>
      <c r="G2231" s="436">
        <f>VLOOKUP(C2231,'LICH THI'!C:AA,14,0)</f>
        <v>2</v>
      </c>
      <c r="H2231" s="436">
        <f t="shared" si="445"/>
        <v>1</v>
      </c>
      <c r="I2231" s="436" t="str">
        <f t="shared" si="446"/>
        <v>Nguyễn Văn Uyển</v>
      </c>
      <c r="J2231" s="436"/>
      <c r="K2231" s="436">
        <f t="shared" si="447"/>
        <v>2</v>
      </c>
      <c r="L2231" s="436" t="str">
        <f t="shared" si="448"/>
        <v>DC1CB32-DL-2</v>
      </c>
      <c r="M2231" s="436">
        <f t="shared" si="449"/>
        <v>32</v>
      </c>
      <c r="N2231" s="437">
        <f t="shared" si="455"/>
        <v>70</v>
      </c>
      <c r="O2231" s="437"/>
      <c r="P2231" s="430" t="str">
        <f t="shared" si="450"/>
        <v/>
      </c>
      <c r="U2231" s="177">
        <v>196</v>
      </c>
      <c r="V2231" s="177" t="s">
        <v>4915</v>
      </c>
      <c r="W2231" s="177" t="s">
        <v>2741</v>
      </c>
      <c r="X2231" s="177" t="s">
        <v>4968</v>
      </c>
      <c r="Y2231" s="177" t="s">
        <v>4969</v>
      </c>
      <c r="Z2231" s="177" t="s">
        <v>4140</v>
      </c>
      <c r="AA2231" s="525" t="s">
        <v>4970</v>
      </c>
      <c r="AB2231" s="399" t="str">
        <f t="shared" si="451"/>
        <v>DC1CB32</v>
      </c>
      <c r="AC2231" s="399" t="str">
        <f t="shared" si="452"/>
        <v>DC1CB32-DL</v>
      </c>
      <c r="AD2231" t="str">
        <f>Y2231&amp;"-"&amp;VLOOKUP(AC2231,'LICH THI'!C:AA,9,0)</f>
        <v>65DLCD20738-42469</v>
      </c>
      <c r="AE2231">
        <f t="shared" si="453"/>
        <v>1</v>
      </c>
    </row>
    <row r="2232" spans="1:31" x14ac:dyDescent="0.25">
      <c r="A2232" s="436" t="str">
        <f t="shared" si="443"/>
        <v>DC1CB32-DL-52</v>
      </c>
      <c r="B2232" s="436">
        <f>COUNTIF(AC$4:AC2232,AC2232)</f>
        <v>52</v>
      </c>
      <c r="C2232" s="436" t="str">
        <f t="shared" si="444"/>
        <v>DC1CB32-DL</v>
      </c>
      <c r="D2232" s="436">
        <f>VLOOKUP(C2232,'LICH THI'!C:AA,12,0)</f>
        <v>54</v>
      </c>
      <c r="E2232" s="436">
        <f>VLOOKUP(C2232,'LICH THI'!C:AA,13,0)</f>
        <v>53</v>
      </c>
      <c r="F2232" s="436">
        <f t="shared" si="454"/>
        <v>53</v>
      </c>
      <c r="G2232" s="436">
        <f>VLOOKUP(C2232,'LICH THI'!C:AA,14,0)</f>
        <v>2</v>
      </c>
      <c r="H2232" s="436">
        <f t="shared" si="445"/>
        <v>1</v>
      </c>
      <c r="I2232" s="436" t="str">
        <f t="shared" si="446"/>
        <v>Nguyễn Hưng Yên</v>
      </c>
      <c r="J2232" s="436"/>
      <c r="K2232" s="436">
        <f t="shared" si="447"/>
        <v>2</v>
      </c>
      <c r="L2232" s="436" t="str">
        <f t="shared" si="448"/>
        <v>DC1CB32-DL-2</v>
      </c>
      <c r="M2232" s="436">
        <f t="shared" si="449"/>
        <v>32</v>
      </c>
      <c r="N2232" s="437">
        <f t="shared" si="455"/>
        <v>71</v>
      </c>
      <c r="O2232" s="437"/>
      <c r="P2232" s="430" t="str">
        <f t="shared" si="450"/>
        <v/>
      </c>
      <c r="U2232" s="177">
        <v>197</v>
      </c>
      <c r="V2232" s="177" t="s">
        <v>4915</v>
      </c>
      <c r="W2232" s="177" t="s">
        <v>4971</v>
      </c>
      <c r="X2232" s="177" t="s">
        <v>4972</v>
      </c>
      <c r="Y2232" s="177" t="s">
        <v>4973</v>
      </c>
      <c r="Z2232" s="177" t="s">
        <v>4140</v>
      </c>
      <c r="AA2232" s="525" t="s">
        <v>4974</v>
      </c>
      <c r="AB2232" s="399" t="str">
        <f t="shared" si="451"/>
        <v>DC1CB32</v>
      </c>
      <c r="AC2232" s="399" t="str">
        <f t="shared" si="452"/>
        <v>DC1CB32-DL</v>
      </c>
      <c r="AD2232" t="str">
        <f>Y2232&amp;"-"&amp;VLOOKUP(AC2232,'LICH THI'!C:AA,9,0)</f>
        <v>65DLCD20490-42469</v>
      </c>
      <c r="AE2232">
        <f t="shared" si="453"/>
        <v>1</v>
      </c>
    </row>
    <row r="2233" spans="1:31" x14ac:dyDescent="0.25">
      <c r="A2233" s="436" t="str">
        <f t="shared" si="443"/>
        <v>DC1CB33-DC-1</v>
      </c>
      <c r="B2233" s="436">
        <f>COUNTIF(AC$4:AC2233,AC2233)</f>
        <v>1</v>
      </c>
      <c r="C2233" s="436" t="str">
        <f t="shared" si="444"/>
        <v>DC1CB33-DC</v>
      </c>
      <c r="D2233" s="436">
        <f>VLOOKUP(C2233,'LICH THI'!C:AA,12,0)</f>
        <v>32</v>
      </c>
      <c r="E2233" s="436">
        <f>VLOOKUP(C2233,'LICH THI'!C:AA,13,0)</f>
        <v>32</v>
      </c>
      <c r="F2233" s="436">
        <f t="shared" si="454"/>
        <v>32</v>
      </c>
      <c r="G2233" s="436">
        <f>VLOOKUP(C2233,'LICH THI'!C:AA,14,0)</f>
        <v>1</v>
      </c>
      <c r="H2233" s="436">
        <f t="shared" si="445"/>
        <v>1</v>
      </c>
      <c r="I2233" s="436" t="str">
        <f t="shared" si="446"/>
        <v>Phan Quang Bảo</v>
      </c>
      <c r="J2233" s="436"/>
      <c r="K2233" s="436">
        <f t="shared" si="447"/>
        <v>1</v>
      </c>
      <c r="L2233" s="436" t="str">
        <f t="shared" si="448"/>
        <v>DC1CB33-DC-1</v>
      </c>
      <c r="M2233" s="436">
        <f t="shared" si="449"/>
        <v>1</v>
      </c>
      <c r="N2233" s="437">
        <f t="shared" si="455"/>
        <v>1</v>
      </c>
      <c r="O2233" s="437"/>
      <c r="P2233" s="430" t="str">
        <f t="shared" si="450"/>
        <v/>
      </c>
      <c r="U2233" s="177">
        <v>17</v>
      </c>
      <c r="V2233" s="177" t="s">
        <v>2609</v>
      </c>
      <c r="W2233" s="177" t="s">
        <v>5227</v>
      </c>
      <c r="X2233" s="177" t="s">
        <v>3427</v>
      </c>
      <c r="Y2233" s="177" t="s">
        <v>5228</v>
      </c>
      <c r="Z2233" s="177" t="s">
        <v>7431</v>
      </c>
      <c r="AA2233" s="525" t="s">
        <v>5229</v>
      </c>
      <c r="AB2233" s="399" t="str">
        <f t="shared" si="451"/>
        <v>DC1CB33</v>
      </c>
      <c r="AC2233" s="399" t="str">
        <f t="shared" si="452"/>
        <v>DC1CB33-DC</v>
      </c>
      <c r="AD2233" t="str">
        <f>Y2233&amp;"-"&amp;VLOOKUP(AC2233,'LICH THI'!C:AA,9,0)</f>
        <v>63DCCD3282-42483</v>
      </c>
      <c r="AE2233">
        <f t="shared" si="453"/>
        <v>1</v>
      </c>
    </row>
    <row r="2234" spans="1:31" x14ac:dyDescent="0.25">
      <c r="A2234" s="436" t="str">
        <f t="shared" si="443"/>
        <v>DC1CB33-DC-2</v>
      </c>
      <c r="B2234" s="436">
        <f>COUNTIF(AC$4:AC2234,AC2234)</f>
        <v>2</v>
      </c>
      <c r="C2234" s="436" t="str">
        <f t="shared" si="444"/>
        <v>DC1CB33-DC</v>
      </c>
      <c r="D2234" s="436">
        <f>VLOOKUP(C2234,'LICH THI'!C:AA,12,0)</f>
        <v>32</v>
      </c>
      <c r="E2234" s="436">
        <f>VLOOKUP(C2234,'LICH THI'!C:AA,13,0)</f>
        <v>32</v>
      </c>
      <c r="F2234" s="436">
        <f t="shared" si="454"/>
        <v>32</v>
      </c>
      <c r="G2234" s="436">
        <f>VLOOKUP(C2234,'LICH THI'!C:AA,14,0)</f>
        <v>1</v>
      </c>
      <c r="H2234" s="436">
        <f t="shared" si="445"/>
        <v>1</v>
      </c>
      <c r="I2234" s="436" t="str">
        <f t="shared" si="446"/>
        <v>Nguyễn Kim Cương</v>
      </c>
      <c r="J2234" s="436"/>
      <c r="K2234" s="436">
        <f t="shared" si="447"/>
        <v>1</v>
      </c>
      <c r="L2234" s="436" t="str">
        <f t="shared" si="448"/>
        <v>DC1CB33-DC-1</v>
      </c>
      <c r="M2234" s="436">
        <f t="shared" si="449"/>
        <v>1</v>
      </c>
      <c r="N2234" s="437">
        <f t="shared" si="455"/>
        <v>2</v>
      </c>
      <c r="O2234" s="437"/>
      <c r="P2234" s="430" t="str">
        <f t="shared" si="450"/>
        <v/>
      </c>
      <c r="U2234" s="177">
        <v>15</v>
      </c>
      <c r="V2234" s="177" t="s">
        <v>3209</v>
      </c>
      <c r="W2234" s="177" t="s">
        <v>3159</v>
      </c>
      <c r="X2234" s="177" t="s">
        <v>4047</v>
      </c>
      <c r="Y2234" s="177" t="s">
        <v>5990</v>
      </c>
      <c r="Z2234" s="177" t="s">
        <v>7431</v>
      </c>
      <c r="AA2234" s="525" t="s">
        <v>4493</v>
      </c>
      <c r="AB2234" s="399" t="str">
        <f t="shared" si="451"/>
        <v>DC1CB33</v>
      </c>
      <c r="AC2234" s="399" t="str">
        <f t="shared" si="452"/>
        <v>DC1CB33-DC</v>
      </c>
      <c r="AD2234" t="str">
        <f>Y2234&amp;"-"&amp;VLOOKUP(AC2234,'LICH THI'!C:AA,9,0)</f>
        <v>63DCCD3330-42483</v>
      </c>
      <c r="AE2234">
        <f t="shared" si="453"/>
        <v>1</v>
      </c>
    </row>
    <row r="2235" spans="1:31" x14ac:dyDescent="0.25">
      <c r="A2235" s="436" t="str">
        <f t="shared" si="443"/>
        <v>DC1CB33-DC-3</v>
      </c>
      <c r="B2235" s="436">
        <f>COUNTIF(AC$4:AC2235,AC2235)</f>
        <v>3</v>
      </c>
      <c r="C2235" s="436" t="str">
        <f t="shared" si="444"/>
        <v>DC1CB33-DC</v>
      </c>
      <c r="D2235" s="436">
        <f>VLOOKUP(C2235,'LICH THI'!C:AA,12,0)</f>
        <v>32</v>
      </c>
      <c r="E2235" s="436">
        <f>VLOOKUP(C2235,'LICH THI'!C:AA,13,0)</f>
        <v>32</v>
      </c>
      <c r="F2235" s="436">
        <f t="shared" si="454"/>
        <v>32</v>
      </c>
      <c r="G2235" s="436">
        <f>VLOOKUP(C2235,'LICH THI'!C:AA,14,0)</f>
        <v>1</v>
      </c>
      <c r="H2235" s="436">
        <f t="shared" si="445"/>
        <v>1</v>
      </c>
      <c r="I2235" s="436" t="str">
        <f t="shared" si="446"/>
        <v>Nguyễn Thị Linh Chi</v>
      </c>
      <c r="J2235" s="436"/>
      <c r="K2235" s="436">
        <f t="shared" si="447"/>
        <v>1</v>
      </c>
      <c r="L2235" s="436" t="str">
        <f t="shared" si="448"/>
        <v>DC1CB33-DC-1</v>
      </c>
      <c r="M2235" s="436">
        <f t="shared" si="449"/>
        <v>1</v>
      </c>
      <c r="N2235" s="437">
        <f t="shared" si="455"/>
        <v>3</v>
      </c>
      <c r="O2235" s="437"/>
      <c r="P2235" s="430" t="str">
        <f t="shared" si="450"/>
        <v/>
      </c>
      <c r="U2235" s="177">
        <v>1</v>
      </c>
      <c r="V2235" s="177" t="s">
        <v>2642</v>
      </c>
      <c r="W2235" s="177" t="s">
        <v>4231</v>
      </c>
      <c r="X2235" s="177" t="s">
        <v>4232</v>
      </c>
      <c r="Y2235" s="177" t="s">
        <v>4233</v>
      </c>
      <c r="Z2235" s="177" t="s">
        <v>7431</v>
      </c>
      <c r="AA2235" s="525" t="s">
        <v>4234</v>
      </c>
      <c r="AB2235" s="399" t="str">
        <f t="shared" si="451"/>
        <v>DC1CB33</v>
      </c>
      <c r="AC2235" s="399" t="str">
        <f t="shared" si="452"/>
        <v>DC1CB33-DC</v>
      </c>
      <c r="AD2235" t="str">
        <f>Y2235&amp;"-"&amp;VLOOKUP(AC2235,'LICH THI'!C:AA,9,0)</f>
        <v>63DCKT3148-42483</v>
      </c>
      <c r="AE2235">
        <f t="shared" si="453"/>
        <v>1</v>
      </c>
    </row>
    <row r="2236" spans="1:31" x14ac:dyDescent="0.25">
      <c r="A2236" s="436" t="str">
        <f t="shared" si="443"/>
        <v>DC1CB33-DC-4</v>
      </c>
      <c r="B2236" s="436">
        <f>COUNTIF(AC$4:AC2236,AC2236)</f>
        <v>4</v>
      </c>
      <c r="C2236" s="436" t="str">
        <f t="shared" si="444"/>
        <v>DC1CB33-DC</v>
      </c>
      <c r="D2236" s="436">
        <f>VLOOKUP(C2236,'LICH THI'!C:AA,12,0)</f>
        <v>32</v>
      </c>
      <c r="E2236" s="436">
        <f>VLOOKUP(C2236,'LICH THI'!C:AA,13,0)</f>
        <v>32</v>
      </c>
      <c r="F2236" s="436">
        <f t="shared" si="454"/>
        <v>32</v>
      </c>
      <c r="G2236" s="436">
        <f>VLOOKUP(C2236,'LICH THI'!C:AA,14,0)</f>
        <v>1</v>
      </c>
      <c r="H2236" s="436">
        <f t="shared" si="445"/>
        <v>1</v>
      </c>
      <c r="I2236" s="436" t="str">
        <f t="shared" si="446"/>
        <v>Bùi Công Duy</v>
      </c>
      <c r="J2236" s="436"/>
      <c r="K2236" s="436">
        <f t="shared" si="447"/>
        <v>1</v>
      </c>
      <c r="L2236" s="436" t="str">
        <f t="shared" si="448"/>
        <v>DC1CB33-DC-1</v>
      </c>
      <c r="M2236" s="436">
        <f t="shared" si="449"/>
        <v>1</v>
      </c>
      <c r="N2236" s="437">
        <f t="shared" si="455"/>
        <v>4</v>
      </c>
      <c r="O2236" s="437"/>
      <c r="P2236" s="430" t="str">
        <f t="shared" si="450"/>
        <v/>
      </c>
      <c r="U2236" s="177">
        <v>27</v>
      </c>
      <c r="V2236" s="177" t="s">
        <v>3046</v>
      </c>
      <c r="W2236" s="177" t="s">
        <v>7432</v>
      </c>
      <c r="X2236" s="177" t="s">
        <v>2742</v>
      </c>
      <c r="Y2236" s="177" t="s">
        <v>7433</v>
      </c>
      <c r="Z2236" s="177" t="s">
        <v>7431</v>
      </c>
      <c r="AA2236" s="525" t="s">
        <v>4586</v>
      </c>
      <c r="AB2236" s="399" t="str">
        <f t="shared" si="451"/>
        <v>DC1CB33</v>
      </c>
      <c r="AC2236" s="399" t="str">
        <f t="shared" si="452"/>
        <v>DC1CB33-DC</v>
      </c>
      <c r="AD2236" t="str">
        <f>Y2236&amp;"-"&amp;VLOOKUP(AC2236,'LICH THI'!C:AA,9,0)</f>
        <v>63DCKT3265-42483</v>
      </c>
      <c r="AE2236">
        <f t="shared" si="453"/>
        <v>1</v>
      </c>
    </row>
    <row r="2237" spans="1:31" x14ac:dyDescent="0.25">
      <c r="A2237" s="436" t="str">
        <f t="shared" si="443"/>
        <v>DC1CB33-DC-5</v>
      </c>
      <c r="B2237" s="436">
        <f>COUNTIF(AC$4:AC2237,AC2237)</f>
        <v>5</v>
      </c>
      <c r="C2237" s="436" t="str">
        <f t="shared" si="444"/>
        <v>DC1CB33-DC</v>
      </c>
      <c r="D2237" s="436">
        <f>VLOOKUP(C2237,'LICH THI'!C:AA,12,0)</f>
        <v>32</v>
      </c>
      <c r="E2237" s="436">
        <f>VLOOKUP(C2237,'LICH THI'!C:AA,13,0)</f>
        <v>32</v>
      </c>
      <c r="F2237" s="436">
        <f t="shared" si="454"/>
        <v>32</v>
      </c>
      <c r="G2237" s="436">
        <f>VLOOKUP(C2237,'LICH THI'!C:AA,14,0)</f>
        <v>1</v>
      </c>
      <c r="H2237" s="436">
        <f t="shared" si="445"/>
        <v>1</v>
      </c>
      <c r="I2237" s="436" t="str">
        <f t="shared" si="446"/>
        <v>Nguyễn Thị Hồng Duyên</v>
      </c>
      <c r="J2237" s="436"/>
      <c r="K2237" s="436">
        <f t="shared" si="447"/>
        <v>1</v>
      </c>
      <c r="L2237" s="436" t="str">
        <f t="shared" si="448"/>
        <v>DC1CB33-DC-1</v>
      </c>
      <c r="M2237" s="436">
        <f t="shared" si="449"/>
        <v>1</v>
      </c>
      <c r="N2237" s="437">
        <f t="shared" si="455"/>
        <v>5</v>
      </c>
      <c r="O2237" s="437"/>
      <c r="P2237" s="430" t="str">
        <f t="shared" si="450"/>
        <v/>
      </c>
      <c r="U2237" s="177">
        <v>2</v>
      </c>
      <c r="V2237" s="177" t="s">
        <v>2642</v>
      </c>
      <c r="W2237" s="177" t="s">
        <v>2648</v>
      </c>
      <c r="X2237" s="177" t="s">
        <v>2649</v>
      </c>
      <c r="Y2237" s="177" t="s">
        <v>2650</v>
      </c>
      <c r="Z2237" s="177" t="s">
        <v>7431</v>
      </c>
      <c r="AA2237" s="525" t="s">
        <v>2651</v>
      </c>
      <c r="AB2237" s="399" t="str">
        <f t="shared" si="451"/>
        <v>DC1CB33</v>
      </c>
      <c r="AC2237" s="399" t="str">
        <f t="shared" si="452"/>
        <v>DC1CB33-DC</v>
      </c>
      <c r="AD2237" t="str">
        <f>Y2237&amp;"-"&amp;VLOOKUP(AC2237,'LICH THI'!C:AA,9,0)</f>
        <v>63DCKT3176-42483</v>
      </c>
      <c r="AE2237">
        <f t="shared" si="453"/>
        <v>1</v>
      </c>
    </row>
    <row r="2238" spans="1:31" x14ac:dyDescent="0.25">
      <c r="A2238" s="436" t="str">
        <f t="shared" si="443"/>
        <v>DC1CB33-DC-6</v>
      </c>
      <c r="B2238" s="436">
        <f>COUNTIF(AC$4:AC2238,AC2238)</f>
        <v>6</v>
      </c>
      <c r="C2238" s="436" t="str">
        <f t="shared" si="444"/>
        <v>DC1CB33-DC</v>
      </c>
      <c r="D2238" s="436">
        <f>VLOOKUP(C2238,'LICH THI'!C:AA,12,0)</f>
        <v>32</v>
      </c>
      <c r="E2238" s="436">
        <f>VLOOKUP(C2238,'LICH THI'!C:AA,13,0)</f>
        <v>32</v>
      </c>
      <c r="F2238" s="436">
        <f t="shared" si="454"/>
        <v>32</v>
      </c>
      <c r="G2238" s="436">
        <f>VLOOKUP(C2238,'LICH THI'!C:AA,14,0)</f>
        <v>1</v>
      </c>
      <c r="H2238" s="436">
        <f t="shared" si="445"/>
        <v>1</v>
      </c>
      <c r="I2238" s="436" t="str">
        <f t="shared" si="446"/>
        <v>Nguyễn Đại Dương</v>
      </c>
      <c r="J2238" s="436"/>
      <c r="K2238" s="436">
        <f t="shared" si="447"/>
        <v>1</v>
      </c>
      <c r="L2238" s="436" t="str">
        <f t="shared" si="448"/>
        <v>DC1CB33-DC-1</v>
      </c>
      <c r="M2238" s="436">
        <f t="shared" si="449"/>
        <v>1</v>
      </c>
      <c r="N2238" s="437">
        <f t="shared" si="455"/>
        <v>6</v>
      </c>
      <c r="O2238" s="437"/>
      <c r="P2238" s="430" t="str">
        <f t="shared" si="450"/>
        <v/>
      </c>
      <c r="U2238" s="177">
        <v>18</v>
      </c>
      <c r="V2238" s="177" t="s">
        <v>2609</v>
      </c>
      <c r="W2238" s="177" t="s">
        <v>3216</v>
      </c>
      <c r="X2238" s="177" t="s">
        <v>2601</v>
      </c>
      <c r="Y2238" s="177" t="s">
        <v>3217</v>
      </c>
      <c r="Z2238" s="177" t="s">
        <v>7431</v>
      </c>
      <c r="AA2238" s="525" t="s">
        <v>3218</v>
      </c>
      <c r="AB2238" s="399" t="str">
        <f t="shared" si="451"/>
        <v>DC1CB33</v>
      </c>
      <c r="AC2238" s="399" t="str">
        <f t="shared" si="452"/>
        <v>DC1CB33-DC</v>
      </c>
      <c r="AD2238" t="str">
        <f>Y2238&amp;"-"&amp;VLOOKUP(AC2238,'LICH THI'!C:AA,9,0)</f>
        <v>63DCCD3245-42483</v>
      </c>
      <c r="AE2238">
        <f t="shared" si="453"/>
        <v>1</v>
      </c>
    </row>
    <row r="2239" spans="1:31" x14ac:dyDescent="0.25">
      <c r="A2239" s="436" t="str">
        <f t="shared" si="443"/>
        <v>DC1CB33-DC-7</v>
      </c>
      <c r="B2239" s="436">
        <f>COUNTIF(AC$4:AC2239,AC2239)</f>
        <v>7</v>
      </c>
      <c r="C2239" s="436" t="str">
        <f t="shared" si="444"/>
        <v>DC1CB33-DC</v>
      </c>
      <c r="D2239" s="436">
        <f>VLOOKUP(C2239,'LICH THI'!C:AA,12,0)</f>
        <v>32</v>
      </c>
      <c r="E2239" s="436">
        <f>VLOOKUP(C2239,'LICH THI'!C:AA,13,0)</f>
        <v>32</v>
      </c>
      <c r="F2239" s="436">
        <f t="shared" si="454"/>
        <v>32</v>
      </c>
      <c r="G2239" s="436">
        <f>VLOOKUP(C2239,'LICH THI'!C:AA,14,0)</f>
        <v>1</v>
      </c>
      <c r="H2239" s="436">
        <f t="shared" si="445"/>
        <v>1</v>
      </c>
      <c r="I2239" s="436" t="str">
        <f t="shared" si="446"/>
        <v>Nguyễn Thúc Định</v>
      </c>
      <c r="J2239" s="436"/>
      <c r="K2239" s="436">
        <f t="shared" si="447"/>
        <v>1</v>
      </c>
      <c r="L2239" s="436" t="str">
        <f t="shared" si="448"/>
        <v>DC1CB33-DC-1</v>
      </c>
      <c r="M2239" s="436">
        <f t="shared" si="449"/>
        <v>1</v>
      </c>
      <c r="N2239" s="437">
        <f t="shared" si="455"/>
        <v>7</v>
      </c>
      <c r="O2239" s="437"/>
      <c r="P2239" s="430" t="str">
        <f t="shared" si="450"/>
        <v/>
      </c>
      <c r="U2239" s="177">
        <v>21</v>
      </c>
      <c r="V2239" s="177" t="s">
        <v>3175</v>
      </c>
      <c r="W2239" s="177" t="s">
        <v>4146</v>
      </c>
      <c r="X2239" s="177" t="s">
        <v>4147</v>
      </c>
      <c r="Y2239" s="177" t="s">
        <v>4148</v>
      </c>
      <c r="Z2239" s="177" t="s">
        <v>7431</v>
      </c>
      <c r="AA2239" s="525" t="s">
        <v>3045</v>
      </c>
      <c r="AB2239" s="399" t="str">
        <f t="shared" si="451"/>
        <v>DC1CB33</v>
      </c>
      <c r="AC2239" s="399" t="str">
        <f t="shared" si="452"/>
        <v>DC1CB33-DC</v>
      </c>
      <c r="AD2239" t="str">
        <f>Y2239&amp;"-"&amp;VLOOKUP(AC2239,'LICH THI'!C:AA,9,0)</f>
        <v>63DCCA3002-42483</v>
      </c>
      <c r="AE2239">
        <f t="shared" si="453"/>
        <v>1</v>
      </c>
    </row>
    <row r="2240" spans="1:31" x14ac:dyDescent="0.25">
      <c r="A2240" s="436" t="str">
        <f t="shared" si="443"/>
        <v>DC1CB33-DC-8</v>
      </c>
      <c r="B2240" s="436">
        <f>COUNTIF(AC$4:AC2240,AC2240)</f>
        <v>8</v>
      </c>
      <c r="C2240" s="436" t="str">
        <f t="shared" si="444"/>
        <v>DC1CB33-DC</v>
      </c>
      <c r="D2240" s="436">
        <f>VLOOKUP(C2240,'LICH THI'!C:AA,12,0)</f>
        <v>32</v>
      </c>
      <c r="E2240" s="436">
        <f>VLOOKUP(C2240,'LICH THI'!C:AA,13,0)</f>
        <v>32</v>
      </c>
      <c r="F2240" s="436">
        <f t="shared" si="454"/>
        <v>32</v>
      </c>
      <c r="G2240" s="436">
        <f>VLOOKUP(C2240,'LICH THI'!C:AA,14,0)</f>
        <v>1</v>
      </c>
      <c r="H2240" s="436">
        <f t="shared" si="445"/>
        <v>1</v>
      </c>
      <c r="I2240" s="436" t="str">
        <f t="shared" si="446"/>
        <v>Trần Trung Đức</v>
      </c>
      <c r="J2240" s="436"/>
      <c r="K2240" s="436">
        <f t="shared" si="447"/>
        <v>1</v>
      </c>
      <c r="L2240" s="436" t="str">
        <f t="shared" si="448"/>
        <v>DC1CB33-DC-1</v>
      </c>
      <c r="M2240" s="436">
        <f t="shared" si="449"/>
        <v>1</v>
      </c>
      <c r="N2240" s="437">
        <f t="shared" si="455"/>
        <v>8</v>
      </c>
      <c r="O2240" s="437"/>
      <c r="P2240" s="430" t="str">
        <f t="shared" si="450"/>
        <v/>
      </c>
      <c r="U2240" s="177">
        <v>28</v>
      </c>
      <c r="V2240" s="177" t="s">
        <v>3046</v>
      </c>
      <c r="W2240" s="177" t="s">
        <v>3052</v>
      </c>
      <c r="X2240" s="177" t="s">
        <v>2948</v>
      </c>
      <c r="Y2240" s="177" t="s">
        <v>3053</v>
      </c>
      <c r="Z2240" s="177" t="s">
        <v>7431</v>
      </c>
      <c r="AA2240" s="525" t="s">
        <v>3054</v>
      </c>
      <c r="AB2240" s="399" t="str">
        <f t="shared" si="451"/>
        <v>DC1CB33</v>
      </c>
      <c r="AC2240" s="399" t="str">
        <f t="shared" si="452"/>
        <v>DC1CB33-DC</v>
      </c>
      <c r="AD2240" t="str">
        <f>Y2240&amp;"-"&amp;VLOOKUP(AC2240,'LICH THI'!C:AA,9,0)</f>
        <v>63DCKT3275-42483</v>
      </c>
      <c r="AE2240">
        <f t="shared" si="453"/>
        <v>1</v>
      </c>
    </row>
    <row r="2241" spans="1:31" x14ac:dyDescent="0.25">
      <c r="A2241" s="436" t="str">
        <f t="shared" si="443"/>
        <v>DC1CB33-DC-9</v>
      </c>
      <c r="B2241" s="436">
        <f>COUNTIF(AC$4:AC2241,AC2241)</f>
        <v>9</v>
      </c>
      <c r="C2241" s="436" t="str">
        <f t="shared" si="444"/>
        <v>DC1CB33-DC</v>
      </c>
      <c r="D2241" s="436">
        <f>VLOOKUP(C2241,'LICH THI'!C:AA,12,0)</f>
        <v>32</v>
      </c>
      <c r="E2241" s="436">
        <f>VLOOKUP(C2241,'LICH THI'!C:AA,13,0)</f>
        <v>32</v>
      </c>
      <c r="F2241" s="436">
        <f t="shared" si="454"/>
        <v>32</v>
      </c>
      <c r="G2241" s="436">
        <f>VLOOKUP(C2241,'LICH THI'!C:AA,14,0)</f>
        <v>1</v>
      </c>
      <c r="H2241" s="436">
        <f t="shared" si="445"/>
        <v>1</v>
      </c>
      <c r="I2241" s="436" t="str">
        <f t="shared" si="446"/>
        <v>Nguyễn Mạnh Hùng</v>
      </c>
      <c r="J2241" s="436"/>
      <c r="K2241" s="436">
        <f t="shared" si="447"/>
        <v>1</v>
      </c>
      <c r="L2241" s="436" t="str">
        <f t="shared" si="448"/>
        <v>DC1CB33-DC-1</v>
      </c>
      <c r="M2241" s="436">
        <f t="shared" si="449"/>
        <v>1</v>
      </c>
      <c r="N2241" s="437">
        <f t="shared" si="455"/>
        <v>9</v>
      </c>
      <c r="O2241" s="437"/>
      <c r="P2241" s="430" t="str">
        <f t="shared" si="450"/>
        <v/>
      </c>
      <c r="U2241" s="177">
        <v>22</v>
      </c>
      <c r="V2241" s="177" t="s">
        <v>3175</v>
      </c>
      <c r="W2241" s="177" t="s">
        <v>2734</v>
      </c>
      <c r="X2241" s="177" t="s">
        <v>2801</v>
      </c>
      <c r="Y2241" s="177" t="s">
        <v>3937</v>
      </c>
      <c r="Z2241" s="177" t="s">
        <v>7431</v>
      </c>
      <c r="AA2241" s="525" t="s">
        <v>3692</v>
      </c>
      <c r="AB2241" s="399" t="str">
        <f t="shared" si="451"/>
        <v>DC1CB33</v>
      </c>
      <c r="AC2241" s="399" t="str">
        <f t="shared" si="452"/>
        <v>DC1CB33-DC</v>
      </c>
      <c r="AD2241" t="str">
        <f>Y2241&amp;"-"&amp;VLOOKUP(AC2241,'LICH THI'!C:AA,9,0)</f>
        <v>63DCCA3007-42483</v>
      </c>
      <c r="AE2241">
        <f t="shared" si="453"/>
        <v>1</v>
      </c>
    </row>
    <row r="2242" spans="1:31" x14ac:dyDescent="0.25">
      <c r="A2242" s="436" t="str">
        <f t="shared" si="443"/>
        <v>DC1CB33-DC-10</v>
      </c>
      <c r="B2242" s="436">
        <f>COUNTIF(AC$4:AC2242,AC2242)</f>
        <v>10</v>
      </c>
      <c r="C2242" s="436" t="str">
        <f t="shared" si="444"/>
        <v>DC1CB33-DC</v>
      </c>
      <c r="D2242" s="436">
        <f>VLOOKUP(C2242,'LICH THI'!C:AA,12,0)</f>
        <v>32</v>
      </c>
      <c r="E2242" s="436">
        <f>VLOOKUP(C2242,'LICH THI'!C:AA,13,0)</f>
        <v>32</v>
      </c>
      <c r="F2242" s="436">
        <f t="shared" si="454"/>
        <v>32</v>
      </c>
      <c r="G2242" s="436">
        <f>VLOOKUP(C2242,'LICH THI'!C:AA,14,0)</f>
        <v>1</v>
      </c>
      <c r="H2242" s="436">
        <f t="shared" si="445"/>
        <v>1</v>
      </c>
      <c r="I2242" s="436" t="str">
        <f t="shared" si="446"/>
        <v>Nguyễn Văn Huy</v>
      </c>
      <c r="J2242" s="436"/>
      <c r="K2242" s="436">
        <f t="shared" si="447"/>
        <v>1</v>
      </c>
      <c r="L2242" s="436" t="str">
        <f t="shared" si="448"/>
        <v>DC1CB33-DC-1</v>
      </c>
      <c r="M2242" s="436">
        <f t="shared" si="449"/>
        <v>1</v>
      </c>
      <c r="N2242" s="437">
        <f t="shared" si="455"/>
        <v>10</v>
      </c>
      <c r="O2242" s="437"/>
      <c r="P2242" s="430" t="str">
        <f t="shared" si="450"/>
        <v/>
      </c>
      <c r="U2242" s="177">
        <v>11</v>
      </c>
      <c r="V2242" s="177" t="s">
        <v>2700</v>
      </c>
      <c r="W2242" s="177" t="s">
        <v>2741</v>
      </c>
      <c r="X2242" s="177" t="s">
        <v>2911</v>
      </c>
      <c r="Y2242" s="177" t="s">
        <v>3254</v>
      </c>
      <c r="Z2242" s="177" t="s">
        <v>7431</v>
      </c>
      <c r="AA2242" s="525" t="s">
        <v>3255</v>
      </c>
      <c r="AB2242" s="399" t="str">
        <f t="shared" si="451"/>
        <v>DC1CB33</v>
      </c>
      <c r="AC2242" s="399" t="str">
        <f t="shared" si="452"/>
        <v>DC1CB33-DC</v>
      </c>
      <c r="AD2242" t="str">
        <f>Y2242&amp;"-"&amp;VLOOKUP(AC2242,'LICH THI'!C:AA,9,0)</f>
        <v>63DCKT3213-42483</v>
      </c>
      <c r="AE2242">
        <f t="shared" si="453"/>
        <v>1</v>
      </c>
    </row>
    <row r="2243" spans="1:31" x14ac:dyDescent="0.25">
      <c r="A2243" s="436" t="str">
        <f t="shared" si="443"/>
        <v>DC1CB33-DC-11</v>
      </c>
      <c r="B2243" s="436">
        <f>COUNTIF(AC$4:AC2243,AC2243)</f>
        <v>11</v>
      </c>
      <c r="C2243" s="436" t="str">
        <f t="shared" si="444"/>
        <v>DC1CB33-DC</v>
      </c>
      <c r="D2243" s="436">
        <f>VLOOKUP(C2243,'LICH THI'!C:AA,12,0)</f>
        <v>32</v>
      </c>
      <c r="E2243" s="436">
        <f>VLOOKUP(C2243,'LICH THI'!C:AA,13,0)</f>
        <v>32</v>
      </c>
      <c r="F2243" s="436">
        <f t="shared" si="454"/>
        <v>32</v>
      </c>
      <c r="G2243" s="436">
        <f>VLOOKUP(C2243,'LICH THI'!C:AA,14,0)</f>
        <v>1</v>
      </c>
      <c r="H2243" s="436">
        <f t="shared" si="445"/>
        <v>1</v>
      </c>
      <c r="I2243" s="436" t="str">
        <f t="shared" si="446"/>
        <v>Nguyễn Thị Hương</v>
      </c>
      <c r="J2243" s="436"/>
      <c r="K2243" s="436">
        <f t="shared" si="447"/>
        <v>1</v>
      </c>
      <c r="L2243" s="436" t="str">
        <f t="shared" si="448"/>
        <v>DC1CB33-DC-1</v>
      </c>
      <c r="M2243" s="436">
        <f t="shared" si="449"/>
        <v>1</v>
      </c>
      <c r="N2243" s="437">
        <f t="shared" si="455"/>
        <v>11</v>
      </c>
      <c r="O2243" s="437"/>
      <c r="P2243" s="430" t="str">
        <f t="shared" si="450"/>
        <v/>
      </c>
      <c r="U2243" s="177">
        <v>3</v>
      </c>
      <c r="V2243" s="177" t="s">
        <v>2642</v>
      </c>
      <c r="W2243" s="177" t="s">
        <v>2619</v>
      </c>
      <c r="X2243" s="177" t="s">
        <v>2663</v>
      </c>
      <c r="Y2243" s="177" t="s">
        <v>2664</v>
      </c>
      <c r="Z2243" s="177" t="s">
        <v>7431</v>
      </c>
      <c r="AA2243" s="525" t="s">
        <v>2665</v>
      </c>
      <c r="AB2243" s="399" t="str">
        <f t="shared" si="451"/>
        <v>DC1CB33</v>
      </c>
      <c r="AC2243" s="399" t="str">
        <f t="shared" si="452"/>
        <v>DC1CB33-DC</v>
      </c>
      <c r="AD2243" t="str">
        <f>Y2243&amp;"-"&amp;VLOOKUP(AC2243,'LICH THI'!C:AA,9,0)</f>
        <v>63DCKT3331-42483</v>
      </c>
      <c r="AE2243">
        <f t="shared" si="453"/>
        <v>1</v>
      </c>
    </row>
    <row r="2244" spans="1:31" x14ac:dyDescent="0.25">
      <c r="A2244" s="436" t="str">
        <f t="shared" si="443"/>
        <v>DC1CB33-DC-12</v>
      </c>
      <c r="B2244" s="436">
        <f>COUNTIF(AC$4:AC2244,AC2244)</f>
        <v>12</v>
      </c>
      <c r="C2244" s="436" t="str">
        <f t="shared" si="444"/>
        <v>DC1CB33-DC</v>
      </c>
      <c r="D2244" s="436">
        <f>VLOOKUP(C2244,'LICH THI'!C:AA,12,0)</f>
        <v>32</v>
      </c>
      <c r="E2244" s="436">
        <f>VLOOKUP(C2244,'LICH THI'!C:AA,13,0)</f>
        <v>32</v>
      </c>
      <c r="F2244" s="436">
        <f t="shared" si="454"/>
        <v>32</v>
      </c>
      <c r="G2244" s="436">
        <f>VLOOKUP(C2244,'LICH THI'!C:AA,14,0)</f>
        <v>1</v>
      </c>
      <c r="H2244" s="436">
        <f t="shared" si="445"/>
        <v>1</v>
      </c>
      <c r="I2244" s="436" t="str">
        <f t="shared" si="446"/>
        <v>Trần Hữu Khánh</v>
      </c>
      <c r="J2244" s="436"/>
      <c r="K2244" s="436">
        <f t="shared" si="447"/>
        <v>1</v>
      </c>
      <c r="L2244" s="436" t="str">
        <f t="shared" si="448"/>
        <v>DC1CB33-DC-1</v>
      </c>
      <c r="M2244" s="436">
        <f t="shared" si="449"/>
        <v>1</v>
      </c>
      <c r="N2244" s="437">
        <f t="shared" si="455"/>
        <v>12</v>
      </c>
      <c r="O2244" s="437"/>
      <c r="P2244" s="430" t="str">
        <f t="shared" si="450"/>
        <v/>
      </c>
      <c r="U2244" s="177">
        <v>19</v>
      </c>
      <c r="V2244" s="177" t="s">
        <v>2609</v>
      </c>
      <c r="W2244" s="177" t="s">
        <v>3750</v>
      </c>
      <c r="X2244" s="177" t="s">
        <v>3316</v>
      </c>
      <c r="Y2244" s="177" t="s">
        <v>4182</v>
      </c>
      <c r="Z2244" s="177" t="s">
        <v>7431</v>
      </c>
      <c r="AA2244" s="525" t="s">
        <v>4183</v>
      </c>
      <c r="AB2244" s="399" t="str">
        <f t="shared" si="451"/>
        <v>DC1CB33</v>
      </c>
      <c r="AC2244" s="399" t="str">
        <f t="shared" si="452"/>
        <v>DC1CB33-DC</v>
      </c>
      <c r="AD2244" t="str">
        <f>Y2244&amp;"-"&amp;VLOOKUP(AC2244,'LICH THI'!C:AA,9,0)</f>
        <v>63DCCD3256-42483</v>
      </c>
      <c r="AE2244">
        <f t="shared" si="453"/>
        <v>1</v>
      </c>
    </row>
    <row r="2245" spans="1:31" x14ac:dyDescent="0.25">
      <c r="A2245" s="436" t="str">
        <f t="shared" ref="A2245:A2308" si="456">C2245&amp;"-"&amp;B2245</f>
        <v>DC1CB33-DC-13</v>
      </c>
      <c r="B2245" s="436">
        <f>COUNTIF(AC$4:AC2245,AC2245)</f>
        <v>13</v>
      </c>
      <c r="C2245" s="436" t="str">
        <f t="shared" ref="C2245:C2308" si="457">_CT_MaHP1</f>
        <v>DC1CB33-DC</v>
      </c>
      <c r="D2245" s="436">
        <f>VLOOKUP(C2245,'LICH THI'!C:AA,12,0)</f>
        <v>32</v>
      </c>
      <c r="E2245" s="436">
        <f>VLOOKUP(C2245,'LICH THI'!C:AA,13,0)</f>
        <v>32</v>
      </c>
      <c r="F2245" s="436">
        <f t="shared" si="454"/>
        <v>32</v>
      </c>
      <c r="G2245" s="436">
        <f>VLOOKUP(C2245,'LICH THI'!C:AA,14,0)</f>
        <v>1</v>
      </c>
      <c r="H2245" s="436">
        <f t="shared" ref="H2245:H2308" si="458">IF(E2245=0,"",TRUNC((B2245+E2245-1)/E2245))</f>
        <v>1</v>
      </c>
      <c r="I2245" s="436" t="str">
        <f t="shared" ref="I2245:I2308" si="459">W2245&amp;" "&amp;X2245</f>
        <v>Ngô Hải Lâm</v>
      </c>
      <c r="J2245" s="436"/>
      <c r="K2245" s="436">
        <f t="shared" ref="K2245:K2308" si="460">IF(G2245=1,1,IF(H2245&lt;G2245,H2245+1,1))</f>
        <v>1</v>
      </c>
      <c r="L2245" s="436" t="str">
        <f t="shared" ref="L2245:L2308" si="461">C2245&amp;"-"&amp;K2245</f>
        <v>DC1CB33-DC-1</v>
      </c>
      <c r="M2245" s="436">
        <f t="shared" ref="M2245:M2308" si="462">IF(E2245=0,"",MOD(MID(C2245,6,2),E2245))</f>
        <v>1</v>
      </c>
      <c r="N2245" s="437">
        <f t="shared" si="455"/>
        <v>13</v>
      </c>
      <c r="O2245" s="437"/>
      <c r="P2245" s="430" t="str">
        <f t="shared" ref="P2245:P2308" si="463">IF(MOD(20*O2245,10)&lt;&gt;0,"SAI","")</f>
        <v/>
      </c>
      <c r="U2245" s="177">
        <v>12</v>
      </c>
      <c r="V2245" s="177" t="s">
        <v>2700</v>
      </c>
      <c r="W2245" s="177" t="s">
        <v>4455</v>
      </c>
      <c r="X2245" s="177" t="s">
        <v>2884</v>
      </c>
      <c r="Y2245" s="177" t="s">
        <v>4456</v>
      </c>
      <c r="Z2245" s="177" t="s">
        <v>7431</v>
      </c>
      <c r="AA2245" s="525" t="s">
        <v>2692</v>
      </c>
      <c r="AB2245" s="399" t="str">
        <f t="shared" ref="AB2245:AB2308" si="464">_CT_MaHP</f>
        <v>DC1CB33</v>
      </c>
      <c r="AC2245" s="399" t="str">
        <f t="shared" ref="AC2245:AC2308" si="465">_CT_MaHe</f>
        <v>DC1CB33-DC</v>
      </c>
      <c r="AD2245" t="str">
        <f>Y2245&amp;"-"&amp;VLOOKUP(AC2245,'LICH THI'!C:AA,9,0)</f>
        <v>63DCKT3160-42483</v>
      </c>
      <c r="AE2245">
        <f t="shared" ref="AE2245:AE2308" si="466">COUNTIF(AD2245,AD:AD)</f>
        <v>1</v>
      </c>
    </row>
    <row r="2246" spans="1:31" x14ac:dyDescent="0.25">
      <c r="A2246" s="436" t="str">
        <f t="shared" si="456"/>
        <v>DC1CB33-DC-14</v>
      </c>
      <c r="B2246" s="436">
        <f>COUNTIF(AC$4:AC2246,AC2246)</f>
        <v>14</v>
      </c>
      <c r="C2246" s="436" t="str">
        <f t="shared" si="457"/>
        <v>DC1CB33-DC</v>
      </c>
      <c r="D2246" s="436">
        <f>VLOOKUP(C2246,'LICH THI'!C:AA,12,0)</f>
        <v>32</v>
      </c>
      <c r="E2246" s="436">
        <f>VLOOKUP(C2246,'LICH THI'!C:AA,13,0)</f>
        <v>32</v>
      </c>
      <c r="F2246" s="436">
        <f t="shared" ref="F2246:F2309" si="467">IF(G2246="","",IF(G2246=H2246,D2246-(H2246-1)*E2246,E2246))</f>
        <v>32</v>
      </c>
      <c r="G2246" s="436">
        <f>VLOOKUP(C2246,'LICH THI'!C:AA,14,0)</f>
        <v>1</v>
      </c>
      <c r="H2246" s="436">
        <f t="shared" si="458"/>
        <v>1</v>
      </c>
      <c r="I2246" s="436" t="str">
        <f t="shared" si="459"/>
        <v>Vũ Thị Liên</v>
      </c>
      <c r="J2246" s="436"/>
      <c r="K2246" s="436">
        <f t="shared" si="460"/>
        <v>1</v>
      </c>
      <c r="L2246" s="436" t="str">
        <f t="shared" si="461"/>
        <v>DC1CB33-DC-1</v>
      </c>
      <c r="M2246" s="436">
        <f t="shared" si="462"/>
        <v>1</v>
      </c>
      <c r="N2246" s="437">
        <f t="shared" ref="N2246:N2309" si="468">IF(F2246=0,"",(K2246-1)*$N$2+1+MOD(B2246-M2246,F2246))</f>
        <v>14</v>
      </c>
      <c r="O2246" s="437"/>
      <c r="P2246" s="430" t="str">
        <f t="shared" si="463"/>
        <v/>
      </c>
      <c r="U2246" s="177">
        <v>4</v>
      </c>
      <c r="V2246" s="177" t="s">
        <v>2642</v>
      </c>
      <c r="W2246" s="177" t="s">
        <v>2615</v>
      </c>
      <c r="X2246" s="177" t="s">
        <v>2666</v>
      </c>
      <c r="Y2246" s="177" t="s">
        <v>2667</v>
      </c>
      <c r="Z2246" s="177" t="s">
        <v>7431</v>
      </c>
      <c r="AA2246" s="525" t="s">
        <v>2668</v>
      </c>
      <c r="AB2246" s="399" t="str">
        <f t="shared" si="464"/>
        <v>DC1CB33</v>
      </c>
      <c r="AC2246" s="399" t="str">
        <f t="shared" si="465"/>
        <v>DC1CB33-DC</v>
      </c>
      <c r="AD2246" t="str">
        <f>Y2246&amp;"-"&amp;VLOOKUP(AC2246,'LICH THI'!C:AA,9,0)</f>
        <v>63DCKT3315-42483</v>
      </c>
      <c r="AE2246">
        <f t="shared" si="466"/>
        <v>1</v>
      </c>
    </row>
    <row r="2247" spans="1:31" x14ac:dyDescent="0.25">
      <c r="A2247" s="436" t="str">
        <f t="shared" si="456"/>
        <v>DC1CB33-DC-15</v>
      </c>
      <c r="B2247" s="436">
        <f>COUNTIF(AC$4:AC2247,AC2247)</f>
        <v>15</v>
      </c>
      <c r="C2247" s="436" t="str">
        <f t="shared" si="457"/>
        <v>DC1CB33-DC</v>
      </c>
      <c r="D2247" s="436">
        <f>VLOOKUP(C2247,'LICH THI'!C:AA,12,0)</f>
        <v>32</v>
      </c>
      <c r="E2247" s="436">
        <f>VLOOKUP(C2247,'LICH THI'!C:AA,13,0)</f>
        <v>32</v>
      </c>
      <c r="F2247" s="436">
        <f t="shared" si="467"/>
        <v>32</v>
      </c>
      <c r="G2247" s="436">
        <f>VLOOKUP(C2247,'LICH THI'!C:AA,14,0)</f>
        <v>1</v>
      </c>
      <c r="H2247" s="436">
        <f t="shared" si="458"/>
        <v>1</v>
      </c>
      <c r="I2247" s="436" t="str">
        <f t="shared" si="459"/>
        <v>Nguyễn Thùy Linh</v>
      </c>
      <c r="J2247" s="436"/>
      <c r="K2247" s="436">
        <f t="shared" si="460"/>
        <v>1</v>
      </c>
      <c r="L2247" s="436" t="str">
        <f t="shared" si="461"/>
        <v>DC1CB33-DC-1</v>
      </c>
      <c r="M2247" s="436">
        <f t="shared" si="462"/>
        <v>1</v>
      </c>
      <c r="N2247" s="437">
        <f t="shared" si="468"/>
        <v>15</v>
      </c>
      <c r="O2247" s="437"/>
      <c r="P2247" s="430" t="str">
        <f t="shared" si="463"/>
        <v/>
      </c>
      <c r="U2247" s="177">
        <v>5</v>
      </c>
      <c r="V2247" s="177" t="s">
        <v>2642</v>
      </c>
      <c r="W2247" s="177" t="s">
        <v>2669</v>
      </c>
      <c r="X2247" s="177" t="s">
        <v>2670</v>
      </c>
      <c r="Y2247" s="177" t="s">
        <v>2671</v>
      </c>
      <c r="Z2247" s="177" t="s">
        <v>7431</v>
      </c>
      <c r="AA2247" s="525" t="s">
        <v>2672</v>
      </c>
      <c r="AB2247" s="399" t="str">
        <f t="shared" si="464"/>
        <v>DC1CB33</v>
      </c>
      <c r="AC2247" s="399" t="str">
        <f t="shared" si="465"/>
        <v>DC1CB33-DC</v>
      </c>
      <c r="AD2247" t="str">
        <f>Y2247&amp;"-"&amp;VLOOKUP(AC2247,'LICH THI'!C:AA,9,0)</f>
        <v>63DCKT3320-42483</v>
      </c>
      <c r="AE2247">
        <f t="shared" si="466"/>
        <v>1</v>
      </c>
    </row>
    <row r="2248" spans="1:31" x14ac:dyDescent="0.25">
      <c r="A2248" s="436" t="str">
        <f t="shared" si="456"/>
        <v>DC1CB33-DC-16</v>
      </c>
      <c r="B2248" s="436">
        <f>COUNTIF(AC$4:AC2248,AC2248)</f>
        <v>16</v>
      </c>
      <c r="C2248" s="436" t="str">
        <f t="shared" si="457"/>
        <v>DC1CB33-DC</v>
      </c>
      <c r="D2248" s="436">
        <f>VLOOKUP(C2248,'LICH THI'!C:AA,12,0)</f>
        <v>32</v>
      </c>
      <c r="E2248" s="436">
        <f>VLOOKUP(C2248,'LICH THI'!C:AA,13,0)</f>
        <v>32</v>
      </c>
      <c r="F2248" s="436">
        <f t="shared" si="467"/>
        <v>32</v>
      </c>
      <c r="G2248" s="436">
        <f>VLOOKUP(C2248,'LICH THI'!C:AA,14,0)</f>
        <v>1</v>
      </c>
      <c r="H2248" s="436">
        <f t="shared" si="458"/>
        <v>1</v>
      </c>
      <c r="I2248" s="436" t="str">
        <f t="shared" si="459"/>
        <v>Hà Văn Lượng</v>
      </c>
      <c r="J2248" s="436"/>
      <c r="K2248" s="436">
        <f t="shared" si="460"/>
        <v>1</v>
      </c>
      <c r="L2248" s="436" t="str">
        <f t="shared" si="461"/>
        <v>DC1CB33-DC-1</v>
      </c>
      <c r="M2248" s="436">
        <f t="shared" si="462"/>
        <v>1</v>
      </c>
      <c r="N2248" s="437">
        <f t="shared" si="468"/>
        <v>16</v>
      </c>
      <c r="O2248" s="437"/>
      <c r="P2248" s="430" t="str">
        <f t="shared" si="463"/>
        <v/>
      </c>
      <c r="U2248" s="177">
        <v>23</v>
      </c>
      <c r="V2248" s="177" t="s">
        <v>3175</v>
      </c>
      <c r="W2248" s="177" t="s">
        <v>3181</v>
      </c>
      <c r="X2248" s="177" t="s">
        <v>2810</v>
      </c>
      <c r="Y2248" s="177" t="s">
        <v>3182</v>
      </c>
      <c r="Z2248" s="177" t="s">
        <v>7431</v>
      </c>
      <c r="AA2248" s="525" t="s">
        <v>3183</v>
      </c>
      <c r="AB2248" s="399" t="str">
        <f t="shared" si="464"/>
        <v>DC1CB33</v>
      </c>
      <c r="AC2248" s="399" t="str">
        <f t="shared" si="465"/>
        <v>DC1CB33-DC</v>
      </c>
      <c r="AD2248" t="str">
        <f>Y2248&amp;"-"&amp;VLOOKUP(AC2248,'LICH THI'!C:AA,9,0)</f>
        <v>63DCCA3012-42483</v>
      </c>
      <c r="AE2248">
        <f t="shared" si="466"/>
        <v>1</v>
      </c>
    </row>
    <row r="2249" spans="1:31" x14ac:dyDescent="0.25">
      <c r="A2249" s="436" t="str">
        <f t="shared" si="456"/>
        <v>DC1CB33-DC-17</v>
      </c>
      <c r="B2249" s="436">
        <f>COUNTIF(AC$4:AC2249,AC2249)</f>
        <v>17</v>
      </c>
      <c r="C2249" s="436" t="str">
        <f t="shared" si="457"/>
        <v>DC1CB33-DC</v>
      </c>
      <c r="D2249" s="436">
        <f>VLOOKUP(C2249,'LICH THI'!C:AA,12,0)</f>
        <v>32</v>
      </c>
      <c r="E2249" s="436">
        <f>VLOOKUP(C2249,'LICH THI'!C:AA,13,0)</f>
        <v>32</v>
      </c>
      <c r="F2249" s="436">
        <f t="shared" si="467"/>
        <v>32</v>
      </c>
      <c r="G2249" s="436">
        <f>VLOOKUP(C2249,'LICH THI'!C:AA,14,0)</f>
        <v>1</v>
      </c>
      <c r="H2249" s="436">
        <f t="shared" si="458"/>
        <v>1</v>
      </c>
      <c r="I2249" s="436" t="str">
        <f t="shared" si="459"/>
        <v>Nguyễn Thị Lý</v>
      </c>
      <c r="J2249" s="436"/>
      <c r="K2249" s="436">
        <f t="shared" si="460"/>
        <v>1</v>
      </c>
      <c r="L2249" s="436" t="str">
        <f t="shared" si="461"/>
        <v>DC1CB33-DC-1</v>
      </c>
      <c r="M2249" s="436">
        <f t="shared" si="462"/>
        <v>1</v>
      </c>
      <c r="N2249" s="437">
        <f t="shared" si="468"/>
        <v>17</v>
      </c>
      <c r="O2249" s="437"/>
      <c r="P2249" s="430" t="str">
        <f t="shared" si="463"/>
        <v/>
      </c>
      <c r="U2249" s="177">
        <v>6</v>
      </c>
      <c r="V2249" s="177" t="s">
        <v>2642</v>
      </c>
      <c r="W2249" s="177" t="s">
        <v>2619</v>
      </c>
      <c r="X2249" s="177" t="s">
        <v>2673</v>
      </c>
      <c r="Y2249" s="177" t="s">
        <v>2674</v>
      </c>
      <c r="Z2249" s="177" t="s">
        <v>7431</v>
      </c>
      <c r="AA2249" s="525" t="s">
        <v>2675</v>
      </c>
      <c r="AB2249" s="399" t="str">
        <f t="shared" si="464"/>
        <v>DC1CB33</v>
      </c>
      <c r="AC2249" s="399" t="str">
        <f t="shared" si="465"/>
        <v>DC1CB33-DC</v>
      </c>
      <c r="AD2249" t="str">
        <f>Y2249&amp;"-"&amp;VLOOKUP(AC2249,'LICH THI'!C:AA,9,0)</f>
        <v>63DCKT3187-42483</v>
      </c>
      <c r="AE2249">
        <f t="shared" si="466"/>
        <v>1</v>
      </c>
    </row>
    <row r="2250" spans="1:31" x14ac:dyDescent="0.25">
      <c r="A2250" s="436" t="str">
        <f t="shared" si="456"/>
        <v>DC1CB33-DC-18</v>
      </c>
      <c r="B2250" s="436">
        <f>COUNTIF(AC$4:AC2250,AC2250)</f>
        <v>18</v>
      </c>
      <c r="C2250" s="436" t="str">
        <f t="shared" si="457"/>
        <v>DC1CB33-DC</v>
      </c>
      <c r="D2250" s="436">
        <f>VLOOKUP(C2250,'LICH THI'!C:AA,12,0)</f>
        <v>32</v>
      </c>
      <c r="E2250" s="436">
        <f>VLOOKUP(C2250,'LICH THI'!C:AA,13,0)</f>
        <v>32</v>
      </c>
      <c r="F2250" s="436">
        <f t="shared" si="467"/>
        <v>32</v>
      </c>
      <c r="G2250" s="436">
        <f>VLOOKUP(C2250,'LICH THI'!C:AA,14,0)</f>
        <v>1</v>
      </c>
      <c r="H2250" s="436">
        <f t="shared" si="458"/>
        <v>1</v>
      </c>
      <c r="I2250" s="436" t="str">
        <f t="shared" si="459"/>
        <v>Hồ Quang Minh</v>
      </c>
      <c r="J2250" s="436"/>
      <c r="K2250" s="436">
        <f t="shared" si="460"/>
        <v>1</v>
      </c>
      <c r="L2250" s="436" t="str">
        <f t="shared" si="461"/>
        <v>DC1CB33-DC-1</v>
      </c>
      <c r="M2250" s="436">
        <f t="shared" si="462"/>
        <v>1</v>
      </c>
      <c r="N2250" s="437">
        <f t="shared" si="468"/>
        <v>18</v>
      </c>
      <c r="O2250" s="437"/>
      <c r="P2250" s="430" t="str">
        <f t="shared" si="463"/>
        <v/>
      </c>
      <c r="U2250" s="177">
        <v>24</v>
      </c>
      <c r="V2250" s="177" t="s">
        <v>3175</v>
      </c>
      <c r="W2250" s="177" t="s">
        <v>4155</v>
      </c>
      <c r="X2250" s="177" t="s">
        <v>2713</v>
      </c>
      <c r="Y2250" s="177" t="s">
        <v>4156</v>
      </c>
      <c r="Z2250" s="177" t="s">
        <v>7431</v>
      </c>
      <c r="AA2250" s="525" t="s">
        <v>3392</v>
      </c>
      <c r="AB2250" s="399" t="str">
        <f t="shared" si="464"/>
        <v>DC1CB33</v>
      </c>
      <c r="AC2250" s="399" t="str">
        <f t="shared" si="465"/>
        <v>DC1CB33-DC</v>
      </c>
      <c r="AD2250" t="str">
        <f>Y2250&amp;"-"&amp;VLOOKUP(AC2250,'LICH THI'!C:AA,9,0)</f>
        <v>63DCCA3026-42483</v>
      </c>
      <c r="AE2250">
        <f t="shared" si="466"/>
        <v>1</v>
      </c>
    </row>
    <row r="2251" spans="1:31" x14ac:dyDescent="0.25">
      <c r="A2251" s="436" t="str">
        <f t="shared" si="456"/>
        <v>DC1CB33-DC-19</v>
      </c>
      <c r="B2251" s="436">
        <f>COUNTIF(AC$4:AC2251,AC2251)</f>
        <v>19</v>
      </c>
      <c r="C2251" s="436" t="str">
        <f t="shared" si="457"/>
        <v>DC1CB33-DC</v>
      </c>
      <c r="D2251" s="436">
        <f>VLOOKUP(C2251,'LICH THI'!C:AA,12,0)</f>
        <v>32</v>
      </c>
      <c r="E2251" s="436">
        <f>VLOOKUP(C2251,'LICH THI'!C:AA,13,0)</f>
        <v>32</v>
      </c>
      <c r="F2251" s="436">
        <f t="shared" si="467"/>
        <v>32</v>
      </c>
      <c r="G2251" s="436">
        <f>VLOOKUP(C2251,'LICH THI'!C:AA,14,0)</f>
        <v>1</v>
      </c>
      <c r="H2251" s="436">
        <f t="shared" si="458"/>
        <v>1</v>
      </c>
      <c r="I2251" s="436" t="str">
        <f t="shared" si="459"/>
        <v>Nguyễn Thị Nga</v>
      </c>
      <c r="J2251" s="436"/>
      <c r="K2251" s="436">
        <f t="shared" si="460"/>
        <v>1</v>
      </c>
      <c r="L2251" s="436" t="str">
        <f t="shared" si="461"/>
        <v>DC1CB33-DC-1</v>
      </c>
      <c r="M2251" s="436">
        <f t="shared" si="462"/>
        <v>1</v>
      </c>
      <c r="N2251" s="437">
        <f t="shared" si="468"/>
        <v>19</v>
      </c>
      <c r="O2251" s="437"/>
      <c r="P2251" s="430" t="str">
        <f t="shared" si="463"/>
        <v/>
      </c>
      <c r="U2251" s="177">
        <v>7</v>
      </c>
      <c r="V2251" s="177" t="s">
        <v>2642</v>
      </c>
      <c r="W2251" s="177" t="s">
        <v>2619</v>
      </c>
      <c r="X2251" s="177" t="s">
        <v>2676</v>
      </c>
      <c r="Y2251" s="177" t="s">
        <v>2677</v>
      </c>
      <c r="Z2251" s="177" t="s">
        <v>7431</v>
      </c>
      <c r="AA2251" s="525" t="s">
        <v>2678</v>
      </c>
      <c r="AB2251" s="399" t="str">
        <f t="shared" si="464"/>
        <v>DC1CB33</v>
      </c>
      <c r="AC2251" s="399" t="str">
        <f t="shared" si="465"/>
        <v>DC1CB33-DC</v>
      </c>
      <c r="AD2251" t="str">
        <f>Y2251&amp;"-"&amp;VLOOKUP(AC2251,'LICH THI'!C:AA,9,0)</f>
        <v>63DCKT3179-42483</v>
      </c>
      <c r="AE2251">
        <f t="shared" si="466"/>
        <v>1</v>
      </c>
    </row>
    <row r="2252" spans="1:31" x14ac:dyDescent="0.25">
      <c r="A2252" s="436" t="str">
        <f t="shared" si="456"/>
        <v>DC1CB33-DC-20</v>
      </c>
      <c r="B2252" s="436">
        <f>COUNTIF(AC$4:AC2252,AC2252)</f>
        <v>20</v>
      </c>
      <c r="C2252" s="436" t="str">
        <f t="shared" si="457"/>
        <v>DC1CB33-DC</v>
      </c>
      <c r="D2252" s="436">
        <f>VLOOKUP(C2252,'LICH THI'!C:AA,12,0)</f>
        <v>32</v>
      </c>
      <c r="E2252" s="436">
        <f>VLOOKUP(C2252,'LICH THI'!C:AA,13,0)</f>
        <v>32</v>
      </c>
      <c r="F2252" s="436">
        <f t="shared" si="467"/>
        <v>32</v>
      </c>
      <c r="G2252" s="436">
        <f>VLOOKUP(C2252,'LICH THI'!C:AA,14,0)</f>
        <v>1</v>
      </c>
      <c r="H2252" s="436">
        <f t="shared" si="458"/>
        <v>1</v>
      </c>
      <c r="I2252" s="436" t="str">
        <f t="shared" si="459"/>
        <v>Vũ Hoàng Nga</v>
      </c>
      <c r="J2252" s="436"/>
      <c r="K2252" s="436">
        <f t="shared" si="460"/>
        <v>1</v>
      </c>
      <c r="L2252" s="436" t="str">
        <f t="shared" si="461"/>
        <v>DC1CB33-DC-1</v>
      </c>
      <c r="M2252" s="436">
        <f t="shared" si="462"/>
        <v>1</v>
      </c>
      <c r="N2252" s="437">
        <f t="shared" si="468"/>
        <v>20</v>
      </c>
      <c r="O2252" s="437"/>
      <c r="P2252" s="430" t="str">
        <f t="shared" si="463"/>
        <v/>
      </c>
      <c r="U2252" s="177">
        <v>13</v>
      </c>
      <c r="V2252" s="177" t="s">
        <v>2700</v>
      </c>
      <c r="W2252" s="177" t="s">
        <v>2837</v>
      </c>
      <c r="X2252" s="177" t="s">
        <v>2676</v>
      </c>
      <c r="Y2252" s="177" t="s">
        <v>5236</v>
      </c>
      <c r="Z2252" s="177" t="s">
        <v>7431</v>
      </c>
      <c r="AA2252" s="525" t="s">
        <v>2651</v>
      </c>
      <c r="AB2252" s="399" t="str">
        <f t="shared" si="464"/>
        <v>DC1CB33</v>
      </c>
      <c r="AC2252" s="399" t="str">
        <f t="shared" si="465"/>
        <v>DC1CB33-DC</v>
      </c>
      <c r="AD2252" t="str">
        <f>Y2252&amp;"-"&amp;VLOOKUP(AC2252,'LICH THI'!C:AA,9,0)</f>
        <v>63DCKT3152-42483</v>
      </c>
      <c r="AE2252">
        <f t="shared" si="466"/>
        <v>1</v>
      </c>
    </row>
    <row r="2253" spans="1:31" x14ac:dyDescent="0.25">
      <c r="A2253" s="436" t="str">
        <f t="shared" si="456"/>
        <v>DC1CB33-DC-21</v>
      </c>
      <c r="B2253" s="436">
        <f>COUNTIF(AC$4:AC2253,AC2253)</f>
        <v>21</v>
      </c>
      <c r="C2253" s="436" t="str">
        <f t="shared" si="457"/>
        <v>DC1CB33-DC</v>
      </c>
      <c r="D2253" s="436">
        <f>VLOOKUP(C2253,'LICH THI'!C:AA,12,0)</f>
        <v>32</v>
      </c>
      <c r="E2253" s="436">
        <f>VLOOKUP(C2253,'LICH THI'!C:AA,13,0)</f>
        <v>32</v>
      </c>
      <c r="F2253" s="436">
        <f t="shared" si="467"/>
        <v>32</v>
      </c>
      <c r="G2253" s="436">
        <f>VLOOKUP(C2253,'LICH THI'!C:AA,14,0)</f>
        <v>1</v>
      </c>
      <c r="H2253" s="436">
        <f t="shared" si="458"/>
        <v>1</v>
      </c>
      <c r="I2253" s="436" t="str">
        <f t="shared" si="459"/>
        <v>Trần Văn Nghĩa</v>
      </c>
      <c r="J2253" s="436"/>
      <c r="K2253" s="436">
        <f t="shared" si="460"/>
        <v>1</v>
      </c>
      <c r="L2253" s="436" t="str">
        <f t="shared" si="461"/>
        <v>DC1CB33-DC-1</v>
      </c>
      <c r="M2253" s="436">
        <f t="shared" si="462"/>
        <v>1</v>
      </c>
      <c r="N2253" s="437">
        <f t="shared" si="468"/>
        <v>21</v>
      </c>
      <c r="O2253" s="437"/>
      <c r="P2253" s="430" t="str">
        <f t="shared" si="463"/>
        <v/>
      </c>
      <c r="U2253" s="177">
        <v>20</v>
      </c>
      <c r="V2253" s="177" t="s">
        <v>2609</v>
      </c>
      <c r="W2253" s="177" t="s">
        <v>2757</v>
      </c>
      <c r="X2253" s="177" t="s">
        <v>3626</v>
      </c>
      <c r="Y2253" s="177" t="s">
        <v>4190</v>
      </c>
      <c r="Z2253" s="177" t="s">
        <v>7431</v>
      </c>
      <c r="AA2253" s="525" t="s">
        <v>4191</v>
      </c>
      <c r="AB2253" s="399" t="str">
        <f t="shared" si="464"/>
        <v>DC1CB33</v>
      </c>
      <c r="AC2253" s="399" t="str">
        <f t="shared" si="465"/>
        <v>DC1CB33-DC</v>
      </c>
      <c r="AD2253" t="str">
        <f>Y2253&amp;"-"&amp;VLOOKUP(AC2253,'LICH THI'!C:AA,9,0)</f>
        <v>63DCCD3273-42483</v>
      </c>
      <c r="AE2253">
        <f t="shared" si="466"/>
        <v>1</v>
      </c>
    </row>
    <row r="2254" spans="1:31" x14ac:dyDescent="0.25">
      <c r="A2254" s="436" t="str">
        <f t="shared" si="456"/>
        <v>DC1CB33-DC-22</v>
      </c>
      <c r="B2254" s="436">
        <f>COUNTIF(AC$4:AC2254,AC2254)</f>
        <v>22</v>
      </c>
      <c r="C2254" s="436" t="str">
        <f t="shared" si="457"/>
        <v>DC1CB33-DC</v>
      </c>
      <c r="D2254" s="436">
        <f>VLOOKUP(C2254,'LICH THI'!C:AA,12,0)</f>
        <v>32</v>
      </c>
      <c r="E2254" s="436">
        <f>VLOOKUP(C2254,'LICH THI'!C:AA,13,0)</f>
        <v>32</v>
      </c>
      <c r="F2254" s="436">
        <f t="shared" si="467"/>
        <v>32</v>
      </c>
      <c r="G2254" s="436">
        <f>VLOOKUP(C2254,'LICH THI'!C:AA,14,0)</f>
        <v>1</v>
      </c>
      <c r="H2254" s="436">
        <f t="shared" si="458"/>
        <v>1</v>
      </c>
      <c r="I2254" s="436" t="str">
        <f t="shared" si="459"/>
        <v>Giang Thị Nhung</v>
      </c>
      <c r="J2254" s="436"/>
      <c r="K2254" s="436">
        <f t="shared" si="460"/>
        <v>1</v>
      </c>
      <c r="L2254" s="436" t="str">
        <f t="shared" si="461"/>
        <v>DC1CB33-DC-1</v>
      </c>
      <c r="M2254" s="436">
        <f t="shared" si="462"/>
        <v>1</v>
      </c>
      <c r="N2254" s="437">
        <f t="shared" si="468"/>
        <v>22</v>
      </c>
      <c r="O2254" s="437"/>
      <c r="P2254" s="430" t="str">
        <f t="shared" si="463"/>
        <v/>
      </c>
      <c r="U2254" s="177">
        <v>29</v>
      </c>
      <c r="V2254" s="177" t="s">
        <v>3046</v>
      </c>
      <c r="W2254" s="177" t="s">
        <v>5239</v>
      </c>
      <c r="X2254" s="177" t="s">
        <v>2680</v>
      </c>
      <c r="Y2254" s="177" t="s">
        <v>5240</v>
      </c>
      <c r="Z2254" s="177" t="s">
        <v>7431</v>
      </c>
      <c r="AA2254" s="525" t="s">
        <v>2943</v>
      </c>
      <c r="AB2254" s="399" t="str">
        <f t="shared" si="464"/>
        <v>DC1CB33</v>
      </c>
      <c r="AC2254" s="399" t="str">
        <f t="shared" si="465"/>
        <v>DC1CB33-DC</v>
      </c>
      <c r="AD2254" t="str">
        <f>Y2254&amp;"-"&amp;VLOOKUP(AC2254,'LICH THI'!C:AA,9,0)</f>
        <v>63DCKT3287-42483</v>
      </c>
      <c r="AE2254">
        <f t="shared" si="466"/>
        <v>1</v>
      </c>
    </row>
    <row r="2255" spans="1:31" x14ac:dyDescent="0.25">
      <c r="A2255" s="436" t="str">
        <f t="shared" si="456"/>
        <v>DC1CB33-DC-23</v>
      </c>
      <c r="B2255" s="436">
        <f>COUNTIF(AC$4:AC2255,AC2255)</f>
        <v>23</v>
      </c>
      <c r="C2255" s="436" t="str">
        <f t="shared" si="457"/>
        <v>DC1CB33-DC</v>
      </c>
      <c r="D2255" s="436">
        <f>VLOOKUP(C2255,'LICH THI'!C:AA,12,0)</f>
        <v>32</v>
      </c>
      <c r="E2255" s="436">
        <f>VLOOKUP(C2255,'LICH THI'!C:AA,13,0)</f>
        <v>32</v>
      </c>
      <c r="F2255" s="436">
        <f t="shared" si="467"/>
        <v>32</v>
      </c>
      <c r="G2255" s="436">
        <f>VLOOKUP(C2255,'LICH THI'!C:AA,14,0)</f>
        <v>1</v>
      </c>
      <c r="H2255" s="436">
        <f t="shared" si="458"/>
        <v>1</v>
      </c>
      <c r="I2255" s="436" t="str">
        <f t="shared" si="459"/>
        <v>Ngô Đức Phú</v>
      </c>
      <c r="J2255" s="436"/>
      <c r="K2255" s="436">
        <f t="shared" si="460"/>
        <v>1</v>
      </c>
      <c r="L2255" s="436" t="str">
        <f t="shared" si="461"/>
        <v>DC1CB33-DC-1</v>
      </c>
      <c r="M2255" s="436">
        <f t="shared" si="462"/>
        <v>1</v>
      </c>
      <c r="N2255" s="437">
        <f t="shared" si="468"/>
        <v>23</v>
      </c>
      <c r="O2255" s="437"/>
      <c r="P2255" s="430" t="str">
        <f t="shared" si="463"/>
        <v/>
      </c>
      <c r="U2255" s="177">
        <v>8</v>
      </c>
      <c r="V2255" s="177" t="s">
        <v>2642</v>
      </c>
      <c r="W2255" s="177" t="s">
        <v>4239</v>
      </c>
      <c r="X2255" s="177" t="s">
        <v>3232</v>
      </c>
      <c r="Y2255" s="177" t="s">
        <v>4240</v>
      </c>
      <c r="Z2255" s="177" t="s">
        <v>7431</v>
      </c>
      <c r="AA2255" s="525" t="s">
        <v>3695</v>
      </c>
      <c r="AB2255" s="399" t="str">
        <f t="shared" si="464"/>
        <v>DC1CB33</v>
      </c>
      <c r="AC2255" s="399" t="str">
        <f t="shared" si="465"/>
        <v>DC1CB33-DC</v>
      </c>
      <c r="AD2255" t="str">
        <f>Y2255&amp;"-"&amp;VLOOKUP(AC2255,'LICH THI'!C:AA,9,0)</f>
        <v>63DCKT3195-42483</v>
      </c>
      <c r="AE2255">
        <f t="shared" si="466"/>
        <v>1</v>
      </c>
    </row>
    <row r="2256" spans="1:31" x14ac:dyDescent="0.25">
      <c r="A2256" s="436" t="str">
        <f t="shared" si="456"/>
        <v>DC1CB33-DC-24</v>
      </c>
      <c r="B2256" s="436">
        <f>COUNTIF(AC$4:AC2256,AC2256)</f>
        <v>24</v>
      </c>
      <c r="C2256" s="436" t="str">
        <f t="shared" si="457"/>
        <v>DC1CB33-DC</v>
      </c>
      <c r="D2256" s="436">
        <f>VLOOKUP(C2256,'LICH THI'!C:AA,12,0)</f>
        <v>32</v>
      </c>
      <c r="E2256" s="436">
        <f>VLOOKUP(C2256,'LICH THI'!C:AA,13,0)</f>
        <v>32</v>
      </c>
      <c r="F2256" s="436">
        <f t="shared" si="467"/>
        <v>32</v>
      </c>
      <c r="G2256" s="436">
        <f>VLOOKUP(C2256,'LICH THI'!C:AA,14,0)</f>
        <v>1</v>
      </c>
      <c r="H2256" s="436">
        <f t="shared" si="458"/>
        <v>1</v>
      </c>
      <c r="I2256" s="436" t="str">
        <f t="shared" si="459"/>
        <v>Trần Mạnh Quang</v>
      </c>
      <c r="J2256" s="436"/>
      <c r="K2256" s="436">
        <f t="shared" si="460"/>
        <v>1</v>
      </c>
      <c r="L2256" s="436" t="str">
        <f t="shared" si="461"/>
        <v>DC1CB33-DC-1</v>
      </c>
      <c r="M2256" s="436">
        <f t="shared" si="462"/>
        <v>1</v>
      </c>
      <c r="N2256" s="437">
        <f t="shared" si="468"/>
        <v>24</v>
      </c>
      <c r="O2256" s="437"/>
      <c r="P2256" s="430" t="str">
        <f t="shared" si="463"/>
        <v/>
      </c>
      <c r="U2256" s="177">
        <v>25</v>
      </c>
      <c r="V2256" s="177" t="s">
        <v>3175</v>
      </c>
      <c r="W2256" s="177" t="s">
        <v>3187</v>
      </c>
      <c r="X2256" s="177" t="s">
        <v>3147</v>
      </c>
      <c r="Y2256" s="177" t="s">
        <v>3188</v>
      </c>
      <c r="Z2256" s="177" t="s">
        <v>7431</v>
      </c>
      <c r="AA2256" s="525" t="s">
        <v>2665</v>
      </c>
      <c r="AB2256" s="399" t="str">
        <f t="shared" si="464"/>
        <v>DC1CB33</v>
      </c>
      <c r="AC2256" s="399" t="str">
        <f t="shared" si="465"/>
        <v>DC1CB33-DC</v>
      </c>
      <c r="AD2256" t="str">
        <f>Y2256&amp;"-"&amp;VLOOKUP(AC2256,'LICH THI'!C:AA,9,0)</f>
        <v>63DCCA3025-42483</v>
      </c>
      <c r="AE2256">
        <f t="shared" si="466"/>
        <v>1</v>
      </c>
    </row>
    <row r="2257" spans="1:31" x14ac:dyDescent="0.25">
      <c r="A2257" s="436" t="str">
        <f t="shared" si="456"/>
        <v>DC1CB33-DC-25</v>
      </c>
      <c r="B2257" s="436">
        <f>COUNTIF(AC$4:AC2257,AC2257)</f>
        <v>25</v>
      </c>
      <c r="C2257" s="436" t="str">
        <f t="shared" si="457"/>
        <v>DC1CB33-DC</v>
      </c>
      <c r="D2257" s="436">
        <f>VLOOKUP(C2257,'LICH THI'!C:AA,12,0)</f>
        <v>32</v>
      </c>
      <c r="E2257" s="436">
        <f>VLOOKUP(C2257,'LICH THI'!C:AA,13,0)</f>
        <v>32</v>
      </c>
      <c r="F2257" s="436">
        <f t="shared" si="467"/>
        <v>32</v>
      </c>
      <c r="G2257" s="436">
        <f>VLOOKUP(C2257,'LICH THI'!C:AA,14,0)</f>
        <v>1</v>
      </c>
      <c r="H2257" s="436">
        <f t="shared" si="458"/>
        <v>1</v>
      </c>
      <c r="I2257" s="436" t="str">
        <f t="shared" si="459"/>
        <v>Nguyễn Như Quỳnh</v>
      </c>
      <c r="J2257" s="436"/>
      <c r="K2257" s="436">
        <f t="shared" si="460"/>
        <v>1</v>
      </c>
      <c r="L2257" s="436" t="str">
        <f t="shared" si="461"/>
        <v>DC1CB33-DC-1</v>
      </c>
      <c r="M2257" s="436">
        <f t="shared" si="462"/>
        <v>1</v>
      </c>
      <c r="N2257" s="437">
        <f t="shared" si="468"/>
        <v>25</v>
      </c>
      <c r="O2257" s="437"/>
      <c r="P2257" s="430" t="str">
        <f t="shared" si="463"/>
        <v/>
      </c>
      <c r="U2257" s="177">
        <v>30</v>
      </c>
      <c r="V2257" s="177" t="s">
        <v>3046</v>
      </c>
      <c r="W2257" s="177" t="s">
        <v>2683</v>
      </c>
      <c r="X2257" s="177" t="s">
        <v>2684</v>
      </c>
      <c r="Y2257" s="177" t="s">
        <v>4258</v>
      </c>
      <c r="Z2257" s="177" t="s">
        <v>7431</v>
      </c>
      <c r="AA2257" s="525" t="s">
        <v>3701</v>
      </c>
      <c r="AB2257" s="399" t="str">
        <f t="shared" si="464"/>
        <v>DC1CB33</v>
      </c>
      <c r="AC2257" s="399" t="str">
        <f t="shared" si="465"/>
        <v>DC1CB33-DC</v>
      </c>
      <c r="AD2257" t="str">
        <f>Y2257&amp;"-"&amp;VLOOKUP(AC2257,'LICH THI'!C:AA,9,0)</f>
        <v>63DCKT3267-42483</v>
      </c>
      <c r="AE2257">
        <f t="shared" si="466"/>
        <v>1</v>
      </c>
    </row>
    <row r="2258" spans="1:31" x14ac:dyDescent="0.25">
      <c r="A2258" s="436" t="str">
        <f t="shared" si="456"/>
        <v>DC1CB33-DC-26</v>
      </c>
      <c r="B2258" s="436">
        <f>COUNTIF(AC$4:AC2258,AC2258)</f>
        <v>26</v>
      </c>
      <c r="C2258" s="436" t="str">
        <f t="shared" si="457"/>
        <v>DC1CB33-DC</v>
      </c>
      <c r="D2258" s="436">
        <f>VLOOKUP(C2258,'LICH THI'!C:AA,12,0)</f>
        <v>32</v>
      </c>
      <c r="E2258" s="436">
        <f>VLOOKUP(C2258,'LICH THI'!C:AA,13,0)</f>
        <v>32</v>
      </c>
      <c r="F2258" s="436">
        <f t="shared" si="467"/>
        <v>32</v>
      </c>
      <c r="G2258" s="436">
        <f>VLOOKUP(C2258,'LICH THI'!C:AA,14,0)</f>
        <v>1</v>
      </c>
      <c r="H2258" s="436">
        <f t="shared" si="458"/>
        <v>1</v>
      </c>
      <c r="I2258" s="436" t="str">
        <f t="shared" si="459"/>
        <v>Nguyễn Trung Sơn</v>
      </c>
      <c r="J2258" s="436"/>
      <c r="K2258" s="436">
        <f t="shared" si="460"/>
        <v>1</v>
      </c>
      <c r="L2258" s="436" t="str">
        <f t="shared" si="461"/>
        <v>DC1CB33-DC-1</v>
      </c>
      <c r="M2258" s="436">
        <f t="shared" si="462"/>
        <v>1</v>
      </c>
      <c r="N2258" s="437">
        <f t="shared" si="468"/>
        <v>26</v>
      </c>
      <c r="O2258" s="437"/>
      <c r="P2258" s="430" t="str">
        <f t="shared" si="463"/>
        <v/>
      </c>
      <c r="U2258" s="177">
        <v>9</v>
      </c>
      <c r="V2258" s="177" t="s">
        <v>2642</v>
      </c>
      <c r="W2258" s="177" t="s">
        <v>2687</v>
      </c>
      <c r="X2258" s="177" t="s">
        <v>2688</v>
      </c>
      <c r="Y2258" s="177" t="s">
        <v>2689</v>
      </c>
      <c r="Z2258" s="177" t="s">
        <v>7431</v>
      </c>
      <c r="AA2258" s="525" t="s">
        <v>2641</v>
      </c>
      <c r="AB2258" s="399" t="str">
        <f t="shared" si="464"/>
        <v>DC1CB33</v>
      </c>
      <c r="AC2258" s="399" t="str">
        <f t="shared" si="465"/>
        <v>DC1CB33-DC</v>
      </c>
      <c r="AD2258" t="str">
        <f>Y2258&amp;"-"&amp;VLOOKUP(AC2258,'LICH THI'!C:AA,9,0)</f>
        <v>63DCKT3340-42483</v>
      </c>
      <c r="AE2258">
        <f t="shared" si="466"/>
        <v>1</v>
      </c>
    </row>
    <row r="2259" spans="1:31" x14ac:dyDescent="0.25">
      <c r="A2259" s="436" t="str">
        <f t="shared" si="456"/>
        <v>DC1CB33-DC-27</v>
      </c>
      <c r="B2259" s="436">
        <f>COUNTIF(AC$4:AC2259,AC2259)</f>
        <v>27</v>
      </c>
      <c r="C2259" s="436" t="str">
        <f t="shared" si="457"/>
        <v>DC1CB33-DC</v>
      </c>
      <c r="D2259" s="436">
        <f>VLOOKUP(C2259,'LICH THI'!C:AA,12,0)</f>
        <v>32</v>
      </c>
      <c r="E2259" s="436">
        <f>VLOOKUP(C2259,'LICH THI'!C:AA,13,0)</f>
        <v>32</v>
      </c>
      <c r="F2259" s="436">
        <f t="shared" si="467"/>
        <v>32</v>
      </c>
      <c r="G2259" s="436">
        <f>VLOOKUP(C2259,'LICH THI'!C:AA,14,0)</f>
        <v>1</v>
      </c>
      <c r="H2259" s="436">
        <f t="shared" si="458"/>
        <v>1</v>
      </c>
      <c r="I2259" s="436" t="str">
        <f t="shared" si="459"/>
        <v>Phạm Thị Thanh Tâm</v>
      </c>
      <c r="J2259" s="436"/>
      <c r="K2259" s="436">
        <f t="shared" si="460"/>
        <v>1</v>
      </c>
      <c r="L2259" s="436" t="str">
        <f t="shared" si="461"/>
        <v>DC1CB33-DC-1</v>
      </c>
      <c r="M2259" s="436">
        <f t="shared" si="462"/>
        <v>1</v>
      </c>
      <c r="N2259" s="437">
        <f t="shared" si="468"/>
        <v>27</v>
      </c>
      <c r="O2259" s="437"/>
      <c r="P2259" s="430" t="str">
        <f t="shared" si="463"/>
        <v/>
      </c>
      <c r="U2259" s="177">
        <v>31</v>
      </c>
      <c r="V2259" s="177" t="s">
        <v>3046</v>
      </c>
      <c r="W2259" s="177" t="s">
        <v>3484</v>
      </c>
      <c r="X2259" s="177" t="s">
        <v>3583</v>
      </c>
      <c r="Y2259" s="177" t="s">
        <v>3586</v>
      </c>
      <c r="Z2259" s="177" t="s">
        <v>7431</v>
      </c>
      <c r="AA2259" s="525" t="s">
        <v>2682</v>
      </c>
      <c r="AB2259" s="399" t="str">
        <f t="shared" si="464"/>
        <v>DC1CB33</v>
      </c>
      <c r="AC2259" s="399" t="str">
        <f t="shared" si="465"/>
        <v>DC1CB33-DC</v>
      </c>
      <c r="AD2259" t="str">
        <f>Y2259&amp;"-"&amp;VLOOKUP(AC2259,'LICH THI'!C:AA,9,0)</f>
        <v>63DCKT3262-42483</v>
      </c>
      <c r="AE2259">
        <f t="shared" si="466"/>
        <v>1</v>
      </c>
    </row>
    <row r="2260" spans="1:31" x14ac:dyDescent="0.25">
      <c r="A2260" s="436" t="str">
        <f t="shared" si="456"/>
        <v>DC1CB33-DC-28</v>
      </c>
      <c r="B2260" s="436">
        <f>COUNTIF(AC$4:AC2260,AC2260)</f>
        <v>28</v>
      </c>
      <c r="C2260" s="436" t="str">
        <f t="shared" si="457"/>
        <v>DC1CB33-DC</v>
      </c>
      <c r="D2260" s="436">
        <f>VLOOKUP(C2260,'LICH THI'!C:AA,12,0)</f>
        <v>32</v>
      </c>
      <c r="E2260" s="436">
        <f>VLOOKUP(C2260,'LICH THI'!C:AA,13,0)</f>
        <v>32</v>
      </c>
      <c r="F2260" s="436">
        <f t="shared" si="467"/>
        <v>32</v>
      </c>
      <c r="G2260" s="436">
        <f>VLOOKUP(C2260,'LICH THI'!C:AA,14,0)</f>
        <v>1</v>
      </c>
      <c r="H2260" s="436">
        <f t="shared" si="458"/>
        <v>1</v>
      </c>
      <c r="I2260" s="436" t="str">
        <f t="shared" si="459"/>
        <v>Cao Văn Tuấn</v>
      </c>
      <c r="J2260" s="436"/>
      <c r="K2260" s="436">
        <f t="shared" si="460"/>
        <v>1</v>
      </c>
      <c r="L2260" s="436" t="str">
        <f t="shared" si="461"/>
        <v>DC1CB33-DC-1</v>
      </c>
      <c r="M2260" s="436">
        <f t="shared" si="462"/>
        <v>1</v>
      </c>
      <c r="N2260" s="437">
        <f t="shared" si="468"/>
        <v>28</v>
      </c>
      <c r="O2260" s="437"/>
      <c r="P2260" s="430" t="str">
        <f t="shared" si="463"/>
        <v/>
      </c>
      <c r="U2260" s="177">
        <v>16</v>
      </c>
      <c r="V2260" s="177" t="s">
        <v>3209</v>
      </c>
      <c r="W2260" s="177" t="s">
        <v>3257</v>
      </c>
      <c r="X2260" s="177" t="s">
        <v>2721</v>
      </c>
      <c r="Y2260" s="177" t="s">
        <v>3949</v>
      </c>
      <c r="Z2260" s="177" t="s">
        <v>7431</v>
      </c>
      <c r="AA2260" s="525" t="s">
        <v>3950</v>
      </c>
      <c r="AB2260" s="399" t="str">
        <f t="shared" si="464"/>
        <v>DC1CB33</v>
      </c>
      <c r="AC2260" s="399" t="str">
        <f t="shared" si="465"/>
        <v>DC1CB33-DC</v>
      </c>
      <c r="AD2260" t="str">
        <f>Y2260&amp;"-"&amp;VLOOKUP(AC2260,'LICH THI'!C:AA,9,0)</f>
        <v>63DCCD3076-42483</v>
      </c>
      <c r="AE2260">
        <f t="shared" si="466"/>
        <v>1</v>
      </c>
    </row>
    <row r="2261" spans="1:31" x14ac:dyDescent="0.25">
      <c r="A2261" s="436" t="str">
        <f t="shared" si="456"/>
        <v>DC1CB33-DC-29</v>
      </c>
      <c r="B2261" s="436">
        <f>COUNTIF(AC$4:AC2261,AC2261)</f>
        <v>29</v>
      </c>
      <c r="C2261" s="436" t="str">
        <f t="shared" si="457"/>
        <v>DC1CB33-DC</v>
      </c>
      <c r="D2261" s="436">
        <f>VLOOKUP(C2261,'LICH THI'!C:AA,12,0)</f>
        <v>32</v>
      </c>
      <c r="E2261" s="436">
        <f>VLOOKUP(C2261,'LICH THI'!C:AA,13,0)</f>
        <v>32</v>
      </c>
      <c r="F2261" s="436">
        <f t="shared" si="467"/>
        <v>32</v>
      </c>
      <c r="G2261" s="436">
        <f>VLOOKUP(C2261,'LICH THI'!C:AA,14,0)</f>
        <v>1</v>
      </c>
      <c r="H2261" s="436">
        <f t="shared" si="458"/>
        <v>1</v>
      </c>
      <c r="I2261" s="436" t="str">
        <f t="shared" si="459"/>
        <v>Vũ Đức Tuấn</v>
      </c>
      <c r="J2261" s="436"/>
      <c r="K2261" s="436">
        <f t="shared" si="460"/>
        <v>1</v>
      </c>
      <c r="L2261" s="436" t="str">
        <f t="shared" si="461"/>
        <v>DC1CB33-DC-1</v>
      </c>
      <c r="M2261" s="436">
        <f t="shared" si="462"/>
        <v>1</v>
      </c>
      <c r="N2261" s="437">
        <f t="shared" si="468"/>
        <v>29</v>
      </c>
      <c r="O2261" s="437"/>
      <c r="P2261" s="430" t="str">
        <f t="shared" si="463"/>
        <v/>
      </c>
      <c r="U2261" s="177">
        <v>26</v>
      </c>
      <c r="V2261" s="177" t="s">
        <v>3175</v>
      </c>
      <c r="W2261" s="177" t="s">
        <v>2712</v>
      </c>
      <c r="X2261" s="177" t="s">
        <v>2721</v>
      </c>
      <c r="Y2261" s="177" t="s">
        <v>4162</v>
      </c>
      <c r="Z2261" s="177" t="s">
        <v>7431</v>
      </c>
      <c r="AA2261" s="525" t="s">
        <v>2675</v>
      </c>
      <c r="AB2261" s="399" t="str">
        <f t="shared" si="464"/>
        <v>DC1CB33</v>
      </c>
      <c r="AC2261" s="399" t="str">
        <f t="shared" si="465"/>
        <v>DC1CB33-DC</v>
      </c>
      <c r="AD2261" t="str">
        <f>Y2261&amp;"-"&amp;VLOOKUP(AC2261,'LICH THI'!C:AA,9,0)</f>
        <v>63DCCA3015-42483</v>
      </c>
      <c r="AE2261">
        <f t="shared" si="466"/>
        <v>1</v>
      </c>
    </row>
    <row r="2262" spans="1:31" x14ac:dyDescent="0.25">
      <c r="A2262" s="436" t="str">
        <f t="shared" si="456"/>
        <v>DC1CB33-DC-30</v>
      </c>
      <c r="B2262" s="436">
        <f>COUNTIF(AC$4:AC2262,AC2262)</f>
        <v>30</v>
      </c>
      <c r="C2262" s="436" t="str">
        <f t="shared" si="457"/>
        <v>DC1CB33-DC</v>
      </c>
      <c r="D2262" s="436">
        <f>VLOOKUP(C2262,'LICH THI'!C:AA,12,0)</f>
        <v>32</v>
      </c>
      <c r="E2262" s="436">
        <f>VLOOKUP(C2262,'LICH THI'!C:AA,13,0)</f>
        <v>32</v>
      </c>
      <c r="F2262" s="436">
        <f t="shared" si="467"/>
        <v>32</v>
      </c>
      <c r="G2262" s="436">
        <f>VLOOKUP(C2262,'LICH THI'!C:AA,14,0)</f>
        <v>1</v>
      </c>
      <c r="H2262" s="436">
        <f t="shared" si="458"/>
        <v>1</v>
      </c>
      <c r="I2262" s="436" t="str">
        <f t="shared" si="459"/>
        <v>Nguyễn Thị Minh Trang</v>
      </c>
      <c r="J2262" s="436"/>
      <c r="K2262" s="436">
        <f t="shared" si="460"/>
        <v>1</v>
      </c>
      <c r="L2262" s="436" t="str">
        <f t="shared" si="461"/>
        <v>DC1CB33-DC-1</v>
      </c>
      <c r="M2262" s="436">
        <f t="shared" si="462"/>
        <v>1</v>
      </c>
      <c r="N2262" s="437">
        <f t="shared" si="468"/>
        <v>30</v>
      </c>
      <c r="O2262" s="437"/>
      <c r="P2262" s="430" t="str">
        <f t="shared" si="463"/>
        <v/>
      </c>
      <c r="U2262" s="177">
        <v>32</v>
      </c>
      <c r="V2262" s="177" t="s">
        <v>3046</v>
      </c>
      <c r="W2262" s="177" t="s">
        <v>5632</v>
      </c>
      <c r="X2262" s="177" t="s">
        <v>2694</v>
      </c>
      <c r="Y2262" s="177" t="s">
        <v>5633</v>
      </c>
      <c r="Z2262" s="177" t="s">
        <v>7431</v>
      </c>
      <c r="AA2262" s="525" t="s">
        <v>4289</v>
      </c>
      <c r="AB2262" s="399" t="str">
        <f t="shared" si="464"/>
        <v>DC1CB33</v>
      </c>
      <c r="AC2262" s="399" t="str">
        <f t="shared" si="465"/>
        <v>DC1CB33-DC</v>
      </c>
      <c r="AD2262" t="str">
        <f>Y2262&amp;"-"&amp;VLOOKUP(AC2262,'LICH THI'!C:AA,9,0)</f>
        <v>63DCKT3202-42483</v>
      </c>
      <c r="AE2262">
        <f t="shared" si="466"/>
        <v>1</v>
      </c>
    </row>
    <row r="2263" spans="1:31" x14ac:dyDescent="0.25">
      <c r="A2263" s="436" t="str">
        <f t="shared" si="456"/>
        <v>DC1CB33-DC-31</v>
      </c>
      <c r="B2263" s="436">
        <f>COUNTIF(AC$4:AC2263,AC2263)</f>
        <v>31</v>
      </c>
      <c r="C2263" s="436" t="str">
        <f t="shared" si="457"/>
        <v>DC1CB33-DC</v>
      </c>
      <c r="D2263" s="436">
        <f>VLOOKUP(C2263,'LICH THI'!C:AA,12,0)</f>
        <v>32</v>
      </c>
      <c r="E2263" s="436">
        <f>VLOOKUP(C2263,'LICH THI'!C:AA,13,0)</f>
        <v>32</v>
      </c>
      <c r="F2263" s="436">
        <f t="shared" si="467"/>
        <v>32</v>
      </c>
      <c r="G2263" s="436">
        <f>VLOOKUP(C2263,'LICH THI'!C:AA,14,0)</f>
        <v>1</v>
      </c>
      <c r="H2263" s="436">
        <f t="shared" si="458"/>
        <v>1</v>
      </c>
      <c r="I2263" s="436" t="str">
        <f t="shared" si="459"/>
        <v>Nguyễn Thị Việt Trinh</v>
      </c>
      <c r="J2263" s="436"/>
      <c r="K2263" s="436">
        <f t="shared" si="460"/>
        <v>1</v>
      </c>
      <c r="L2263" s="436" t="str">
        <f t="shared" si="461"/>
        <v>DC1CB33-DC-1</v>
      </c>
      <c r="M2263" s="436">
        <f t="shared" si="462"/>
        <v>1</v>
      </c>
      <c r="N2263" s="437">
        <f t="shared" si="468"/>
        <v>31</v>
      </c>
      <c r="O2263" s="437"/>
      <c r="P2263" s="430" t="str">
        <f t="shared" si="463"/>
        <v/>
      </c>
      <c r="U2263" s="177">
        <v>10</v>
      </c>
      <c r="V2263" s="177" t="s">
        <v>2642</v>
      </c>
      <c r="W2263" s="177" t="s">
        <v>3696</v>
      </c>
      <c r="X2263" s="177" t="s">
        <v>3697</v>
      </c>
      <c r="Y2263" s="177" t="s">
        <v>3698</v>
      </c>
      <c r="Z2263" s="177" t="s">
        <v>7431</v>
      </c>
      <c r="AA2263" s="525" t="s">
        <v>3699</v>
      </c>
      <c r="AB2263" s="399" t="str">
        <f t="shared" si="464"/>
        <v>DC1CB33</v>
      </c>
      <c r="AC2263" s="399" t="str">
        <f t="shared" si="465"/>
        <v>DC1CB33-DC</v>
      </c>
      <c r="AD2263" t="str">
        <f>Y2263&amp;"-"&amp;VLOOKUP(AC2263,'LICH THI'!C:AA,9,0)</f>
        <v>63DCKT3198-42483</v>
      </c>
      <c r="AE2263">
        <f t="shared" si="466"/>
        <v>1</v>
      </c>
    </row>
    <row r="2264" spans="1:31" x14ac:dyDescent="0.25">
      <c r="A2264" s="436" t="str">
        <f t="shared" si="456"/>
        <v>DC1CB33-DC-32</v>
      </c>
      <c r="B2264" s="436">
        <f>COUNTIF(AC$4:AC2264,AC2264)</f>
        <v>32</v>
      </c>
      <c r="C2264" s="436" t="str">
        <f t="shared" si="457"/>
        <v>DC1CB33-DC</v>
      </c>
      <c r="D2264" s="436">
        <f>VLOOKUP(C2264,'LICH THI'!C:AA,12,0)</f>
        <v>32</v>
      </c>
      <c r="E2264" s="436">
        <f>VLOOKUP(C2264,'LICH THI'!C:AA,13,0)</f>
        <v>32</v>
      </c>
      <c r="F2264" s="436">
        <f t="shared" si="467"/>
        <v>32</v>
      </c>
      <c r="G2264" s="436">
        <f>VLOOKUP(C2264,'LICH THI'!C:AA,14,0)</f>
        <v>1</v>
      </c>
      <c r="H2264" s="436">
        <f t="shared" si="458"/>
        <v>1</v>
      </c>
      <c r="I2264" s="436" t="str">
        <f t="shared" si="459"/>
        <v>Phan Văn Võ</v>
      </c>
      <c r="J2264" s="436"/>
      <c r="K2264" s="436">
        <f t="shared" si="460"/>
        <v>1</v>
      </c>
      <c r="L2264" s="436" t="str">
        <f t="shared" si="461"/>
        <v>DC1CB33-DC-1</v>
      </c>
      <c r="M2264" s="436">
        <f t="shared" si="462"/>
        <v>1</v>
      </c>
      <c r="N2264" s="437">
        <f t="shared" si="468"/>
        <v>32</v>
      </c>
      <c r="O2264" s="437"/>
      <c r="P2264" s="430" t="str">
        <f t="shared" si="463"/>
        <v/>
      </c>
      <c r="U2264" s="177">
        <v>14</v>
      </c>
      <c r="V2264" s="177" t="s">
        <v>2603</v>
      </c>
      <c r="W2264" s="177" t="s">
        <v>3197</v>
      </c>
      <c r="X2264" s="177" t="s">
        <v>6781</v>
      </c>
      <c r="Y2264" s="177" t="s">
        <v>6782</v>
      </c>
      <c r="Z2264" s="177" t="s">
        <v>7431</v>
      </c>
      <c r="AA2264" s="525" t="s">
        <v>6783</v>
      </c>
      <c r="AB2264" s="399" t="str">
        <f t="shared" si="464"/>
        <v>DC1CB33</v>
      </c>
      <c r="AC2264" s="399" t="str">
        <f t="shared" si="465"/>
        <v>DC1CB33-DC</v>
      </c>
      <c r="AD2264" t="str">
        <f>Y2264&amp;"-"&amp;VLOOKUP(AC2264,'LICH THI'!C:AA,9,0)</f>
        <v>62DCCD3135-42483</v>
      </c>
      <c r="AE2264">
        <f t="shared" si="466"/>
        <v>1</v>
      </c>
    </row>
    <row r="2265" spans="1:31" x14ac:dyDescent="0.25">
      <c r="A2265" s="436" t="str">
        <f t="shared" si="456"/>
        <v>DC1CB82-DC-1</v>
      </c>
      <c r="B2265" s="436">
        <f>COUNTIF(AC$4:AC2265,AC2265)</f>
        <v>1</v>
      </c>
      <c r="C2265" s="436" t="str">
        <f t="shared" si="457"/>
        <v>DC1CB82-DC</v>
      </c>
      <c r="D2265" s="436">
        <f>VLOOKUP(C2265,'LICH THI'!C:AA,12,0)</f>
        <v>50</v>
      </c>
      <c r="E2265" s="436">
        <f>VLOOKUP(C2265,'LICH THI'!C:AA,13,0)</f>
        <v>50</v>
      </c>
      <c r="F2265" s="436">
        <f t="shared" si="467"/>
        <v>50</v>
      </c>
      <c r="G2265" s="436">
        <f>VLOOKUP(C2265,'LICH THI'!C:AA,14,0)</f>
        <v>1</v>
      </c>
      <c r="H2265" s="436">
        <f t="shared" si="458"/>
        <v>1</v>
      </c>
      <c r="I2265" s="436" t="str">
        <f t="shared" si="459"/>
        <v>Đặng Thị Quỳnh Anh</v>
      </c>
      <c r="J2265" s="436"/>
      <c r="K2265" s="436">
        <f t="shared" si="460"/>
        <v>1</v>
      </c>
      <c r="L2265" s="436" t="str">
        <f t="shared" si="461"/>
        <v>DC1CB82-DC-1</v>
      </c>
      <c r="M2265" s="436">
        <f t="shared" si="462"/>
        <v>32</v>
      </c>
      <c r="N2265" s="437">
        <f t="shared" si="468"/>
        <v>20</v>
      </c>
      <c r="O2265" s="437"/>
      <c r="P2265" s="430" t="str">
        <f t="shared" si="463"/>
        <v/>
      </c>
      <c r="U2265" s="177">
        <v>16</v>
      </c>
      <c r="V2265" s="177" t="s">
        <v>3358</v>
      </c>
      <c r="W2265" s="177" t="s">
        <v>6584</v>
      </c>
      <c r="X2265" s="177" t="s">
        <v>2611</v>
      </c>
      <c r="Y2265" s="177" t="s">
        <v>6585</v>
      </c>
      <c r="Z2265" s="177" t="s">
        <v>7200</v>
      </c>
      <c r="AA2265" s="525" t="s">
        <v>3215</v>
      </c>
      <c r="AB2265" s="399" t="str">
        <f t="shared" si="464"/>
        <v>DC1CB82</v>
      </c>
      <c r="AC2265" s="399" t="str">
        <f t="shared" si="465"/>
        <v>DC1CB82-DC</v>
      </c>
      <c r="AD2265" t="str">
        <f>Y2265&amp;"-"&amp;VLOOKUP(AC2265,'LICH THI'!C:AA,9,0)</f>
        <v>64DCKT3044-42485</v>
      </c>
      <c r="AE2265">
        <f t="shared" si="466"/>
        <v>1</v>
      </c>
    </row>
    <row r="2266" spans="1:31" x14ac:dyDescent="0.25">
      <c r="A2266" s="436" t="str">
        <f t="shared" si="456"/>
        <v>DC1CB82-DC-2</v>
      </c>
      <c r="B2266" s="436">
        <f>COUNTIF(AC$4:AC2266,AC2266)</f>
        <v>2</v>
      </c>
      <c r="C2266" s="436" t="str">
        <f t="shared" si="457"/>
        <v>DC1CB82-DC</v>
      </c>
      <c r="D2266" s="436">
        <f>VLOOKUP(C2266,'LICH THI'!C:AA,12,0)</f>
        <v>50</v>
      </c>
      <c r="E2266" s="436">
        <f>VLOOKUP(C2266,'LICH THI'!C:AA,13,0)</f>
        <v>50</v>
      </c>
      <c r="F2266" s="436">
        <f t="shared" si="467"/>
        <v>50</v>
      </c>
      <c r="G2266" s="436">
        <f>VLOOKUP(C2266,'LICH THI'!C:AA,14,0)</f>
        <v>1</v>
      </c>
      <c r="H2266" s="436">
        <f t="shared" si="458"/>
        <v>1</v>
      </c>
      <c r="I2266" s="436" t="str">
        <f t="shared" si="459"/>
        <v>Đặng Trịnh Phương Anh</v>
      </c>
      <c r="J2266" s="436"/>
      <c r="K2266" s="436">
        <f t="shared" si="460"/>
        <v>1</v>
      </c>
      <c r="L2266" s="436" t="str">
        <f t="shared" si="461"/>
        <v>DC1CB82-DC-1</v>
      </c>
      <c r="M2266" s="436">
        <f t="shared" si="462"/>
        <v>32</v>
      </c>
      <c r="N2266" s="437">
        <f t="shared" si="468"/>
        <v>21</v>
      </c>
      <c r="O2266" s="437"/>
      <c r="P2266" s="430" t="str">
        <f t="shared" si="463"/>
        <v/>
      </c>
      <c r="U2266" s="177">
        <v>37</v>
      </c>
      <c r="V2266" s="177" t="s">
        <v>3046</v>
      </c>
      <c r="W2266" s="177" t="s">
        <v>6394</v>
      </c>
      <c r="X2266" s="177" t="s">
        <v>2611</v>
      </c>
      <c r="Y2266" s="177" t="s">
        <v>6395</v>
      </c>
      <c r="Z2266" s="177" t="s">
        <v>7200</v>
      </c>
      <c r="AA2266" s="525" t="s">
        <v>2682</v>
      </c>
      <c r="AB2266" s="399" t="str">
        <f t="shared" si="464"/>
        <v>DC1CB82</v>
      </c>
      <c r="AC2266" s="399" t="str">
        <f t="shared" si="465"/>
        <v>DC1CB82-DC</v>
      </c>
      <c r="AD2266" t="str">
        <f>Y2266&amp;"-"&amp;VLOOKUP(AC2266,'LICH THI'!C:AA,9,0)</f>
        <v>63DCKT3210-42485</v>
      </c>
      <c r="AE2266">
        <f t="shared" si="466"/>
        <v>1</v>
      </c>
    </row>
    <row r="2267" spans="1:31" x14ac:dyDescent="0.25">
      <c r="A2267" s="436" t="str">
        <f t="shared" si="456"/>
        <v>DC1CB82-DC-3</v>
      </c>
      <c r="B2267" s="436">
        <f>COUNTIF(AC$4:AC2267,AC2267)</f>
        <v>3</v>
      </c>
      <c r="C2267" s="436" t="str">
        <f t="shared" si="457"/>
        <v>DC1CB82-DC</v>
      </c>
      <c r="D2267" s="436">
        <f>VLOOKUP(C2267,'LICH THI'!C:AA,12,0)</f>
        <v>50</v>
      </c>
      <c r="E2267" s="436">
        <f>VLOOKUP(C2267,'LICH THI'!C:AA,13,0)</f>
        <v>50</v>
      </c>
      <c r="F2267" s="436">
        <f t="shared" si="467"/>
        <v>50</v>
      </c>
      <c r="G2267" s="436">
        <f>VLOOKUP(C2267,'LICH THI'!C:AA,14,0)</f>
        <v>1</v>
      </c>
      <c r="H2267" s="436">
        <f t="shared" si="458"/>
        <v>1</v>
      </c>
      <c r="I2267" s="436" t="str">
        <f t="shared" si="459"/>
        <v>Nguyễn Thị Lan Anh</v>
      </c>
      <c r="J2267" s="436"/>
      <c r="K2267" s="436">
        <f t="shared" si="460"/>
        <v>1</v>
      </c>
      <c r="L2267" s="436" t="str">
        <f t="shared" si="461"/>
        <v>DC1CB82-DC-1</v>
      </c>
      <c r="M2267" s="436">
        <f t="shared" si="462"/>
        <v>32</v>
      </c>
      <c r="N2267" s="437">
        <f t="shared" si="468"/>
        <v>22</v>
      </c>
      <c r="O2267" s="437"/>
      <c r="P2267" s="430" t="str">
        <f t="shared" si="463"/>
        <v/>
      </c>
      <c r="U2267" s="177">
        <v>1</v>
      </c>
      <c r="V2267" s="177" t="s">
        <v>4262</v>
      </c>
      <c r="W2267" s="177" t="s">
        <v>2701</v>
      </c>
      <c r="X2267" s="177" t="s">
        <v>2611</v>
      </c>
      <c r="Y2267" s="177" t="s">
        <v>4327</v>
      </c>
      <c r="Z2267" s="177" t="s">
        <v>7200</v>
      </c>
      <c r="AA2267" s="525" t="s">
        <v>3387</v>
      </c>
      <c r="AB2267" s="399" t="str">
        <f t="shared" si="464"/>
        <v>DC1CB82</v>
      </c>
      <c r="AC2267" s="399" t="str">
        <f t="shared" si="465"/>
        <v>DC1CB82-DC</v>
      </c>
      <c r="AD2267" t="str">
        <f>Y2267&amp;"-"&amp;VLOOKUP(AC2267,'LICH THI'!C:AA,9,0)</f>
        <v>63DCKT3027-42485</v>
      </c>
      <c r="AE2267">
        <f t="shared" si="466"/>
        <v>1</v>
      </c>
    </row>
    <row r="2268" spans="1:31" x14ac:dyDescent="0.25">
      <c r="A2268" s="436" t="str">
        <f t="shared" si="456"/>
        <v>DC1CB82-DC-4</v>
      </c>
      <c r="B2268" s="436">
        <f>COUNTIF(AC$4:AC2268,AC2268)</f>
        <v>4</v>
      </c>
      <c r="C2268" s="436" t="str">
        <f t="shared" si="457"/>
        <v>DC1CB82-DC</v>
      </c>
      <c r="D2268" s="436">
        <f>VLOOKUP(C2268,'LICH THI'!C:AA,12,0)</f>
        <v>50</v>
      </c>
      <c r="E2268" s="436">
        <f>VLOOKUP(C2268,'LICH THI'!C:AA,13,0)</f>
        <v>50</v>
      </c>
      <c r="F2268" s="436">
        <f t="shared" si="467"/>
        <v>50</v>
      </c>
      <c r="G2268" s="436">
        <f>VLOOKUP(C2268,'LICH THI'!C:AA,14,0)</f>
        <v>1</v>
      </c>
      <c r="H2268" s="436">
        <f t="shared" si="458"/>
        <v>1</v>
      </c>
      <c r="I2268" s="436" t="str">
        <f t="shared" si="459"/>
        <v>Đoàn Thị Bích</v>
      </c>
      <c r="J2268" s="436"/>
      <c r="K2268" s="436">
        <f t="shared" si="460"/>
        <v>1</v>
      </c>
      <c r="L2268" s="436" t="str">
        <f t="shared" si="461"/>
        <v>DC1CB82-DC-1</v>
      </c>
      <c r="M2268" s="436">
        <f t="shared" si="462"/>
        <v>32</v>
      </c>
      <c r="N2268" s="437">
        <f t="shared" si="468"/>
        <v>23</v>
      </c>
      <c r="O2268" s="437"/>
      <c r="P2268" s="430" t="str">
        <f t="shared" si="463"/>
        <v/>
      </c>
      <c r="U2268" s="177">
        <v>19</v>
      </c>
      <c r="V2268" s="177" t="s">
        <v>3366</v>
      </c>
      <c r="W2268" s="177" t="s">
        <v>3049</v>
      </c>
      <c r="X2268" s="177" t="s">
        <v>3817</v>
      </c>
      <c r="Y2268" s="177" t="s">
        <v>3818</v>
      </c>
      <c r="Z2268" s="177" t="s">
        <v>7200</v>
      </c>
      <c r="AA2268" s="525" t="s">
        <v>3819</v>
      </c>
      <c r="AB2268" s="399" t="str">
        <f t="shared" si="464"/>
        <v>DC1CB82</v>
      </c>
      <c r="AC2268" s="399" t="str">
        <f t="shared" si="465"/>
        <v>DC1CB82-DC</v>
      </c>
      <c r="AD2268" t="str">
        <f>Y2268&amp;"-"&amp;VLOOKUP(AC2268,'LICH THI'!C:AA,9,0)</f>
        <v>64DCKT3060-42485</v>
      </c>
      <c r="AE2268">
        <f t="shared" si="466"/>
        <v>1</v>
      </c>
    </row>
    <row r="2269" spans="1:31" x14ac:dyDescent="0.25">
      <c r="A2269" s="436" t="str">
        <f t="shared" si="456"/>
        <v>DC1CB82-DC-5</v>
      </c>
      <c r="B2269" s="436">
        <f>COUNTIF(AC$4:AC2269,AC2269)</f>
        <v>5</v>
      </c>
      <c r="C2269" s="436" t="str">
        <f t="shared" si="457"/>
        <v>DC1CB82-DC</v>
      </c>
      <c r="D2269" s="436">
        <f>VLOOKUP(C2269,'LICH THI'!C:AA,12,0)</f>
        <v>50</v>
      </c>
      <c r="E2269" s="436">
        <f>VLOOKUP(C2269,'LICH THI'!C:AA,13,0)</f>
        <v>50</v>
      </c>
      <c r="F2269" s="436">
        <f t="shared" si="467"/>
        <v>50</v>
      </c>
      <c r="G2269" s="436">
        <f>VLOOKUP(C2269,'LICH THI'!C:AA,14,0)</f>
        <v>1</v>
      </c>
      <c r="H2269" s="436">
        <f t="shared" si="458"/>
        <v>1</v>
      </c>
      <c r="I2269" s="436" t="str">
        <f t="shared" si="459"/>
        <v>Lê Mạnh Cường</v>
      </c>
      <c r="J2269" s="436"/>
      <c r="K2269" s="436">
        <f t="shared" si="460"/>
        <v>1</v>
      </c>
      <c r="L2269" s="436" t="str">
        <f t="shared" si="461"/>
        <v>DC1CB82-DC-1</v>
      </c>
      <c r="M2269" s="436">
        <f t="shared" si="462"/>
        <v>32</v>
      </c>
      <c r="N2269" s="437">
        <f t="shared" si="468"/>
        <v>24</v>
      </c>
      <c r="O2269" s="437"/>
      <c r="P2269" s="430" t="str">
        <f t="shared" si="463"/>
        <v/>
      </c>
      <c r="U2269" s="177">
        <v>38</v>
      </c>
      <c r="V2269" s="177" t="s">
        <v>3046</v>
      </c>
      <c r="W2269" s="177" t="s">
        <v>2944</v>
      </c>
      <c r="X2269" s="177" t="s">
        <v>2735</v>
      </c>
      <c r="Y2269" s="177" t="s">
        <v>4563</v>
      </c>
      <c r="Z2269" s="177" t="s">
        <v>7200</v>
      </c>
      <c r="AA2269" s="525" t="s">
        <v>4564</v>
      </c>
      <c r="AB2269" s="399" t="str">
        <f t="shared" si="464"/>
        <v>DC1CB82</v>
      </c>
      <c r="AC2269" s="399" t="str">
        <f t="shared" si="465"/>
        <v>DC1CB82-DC</v>
      </c>
      <c r="AD2269" t="str">
        <f>Y2269&amp;"-"&amp;VLOOKUP(AC2269,'LICH THI'!C:AA,9,0)</f>
        <v>63DCKT3254-42485</v>
      </c>
      <c r="AE2269">
        <f t="shared" si="466"/>
        <v>1</v>
      </c>
    </row>
    <row r="2270" spans="1:31" x14ac:dyDescent="0.25">
      <c r="A2270" s="436" t="str">
        <f t="shared" si="456"/>
        <v>DC1CB82-DC-6</v>
      </c>
      <c r="B2270" s="436">
        <f>COUNTIF(AC$4:AC2270,AC2270)</f>
        <v>6</v>
      </c>
      <c r="C2270" s="436" t="str">
        <f t="shared" si="457"/>
        <v>DC1CB82-DC</v>
      </c>
      <c r="D2270" s="436">
        <f>VLOOKUP(C2270,'LICH THI'!C:AA,12,0)</f>
        <v>50</v>
      </c>
      <c r="E2270" s="436">
        <f>VLOOKUP(C2270,'LICH THI'!C:AA,13,0)</f>
        <v>50</v>
      </c>
      <c r="F2270" s="436">
        <f t="shared" si="467"/>
        <v>50</v>
      </c>
      <c r="G2270" s="436">
        <f>VLOOKUP(C2270,'LICH THI'!C:AA,14,0)</f>
        <v>1</v>
      </c>
      <c r="H2270" s="436">
        <f t="shared" si="458"/>
        <v>1</v>
      </c>
      <c r="I2270" s="436" t="str">
        <f t="shared" si="459"/>
        <v>Phạm Thị Duyên</v>
      </c>
      <c r="J2270" s="436"/>
      <c r="K2270" s="436">
        <f t="shared" si="460"/>
        <v>1</v>
      </c>
      <c r="L2270" s="436" t="str">
        <f t="shared" si="461"/>
        <v>DC1CB82-DC-1</v>
      </c>
      <c r="M2270" s="436">
        <f t="shared" si="462"/>
        <v>32</v>
      </c>
      <c r="N2270" s="437">
        <f t="shared" si="468"/>
        <v>25</v>
      </c>
      <c r="O2270" s="437"/>
      <c r="P2270" s="430" t="str">
        <f t="shared" si="463"/>
        <v/>
      </c>
      <c r="U2270" s="177">
        <v>39</v>
      </c>
      <c r="V2270" s="177" t="s">
        <v>3046</v>
      </c>
      <c r="W2270" s="177" t="s">
        <v>3557</v>
      </c>
      <c r="X2270" s="177" t="s">
        <v>2649</v>
      </c>
      <c r="Y2270" s="177" t="s">
        <v>5969</v>
      </c>
      <c r="Z2270" s="177" t="s">
        <v>7200</v>
      </c>
      <c r="AA2270" s="525" t="s">
        <v>4463</v>
      </c>
      <c r="AB2270" s="399" t="str">
        <f t="shared" si="464"/>
        <v>DC1CB82</v>
      </c>
      <c r="AC2270" s="399" t="str">
        <f t="shared" si="465"/>
        <v>DC1CB82-DC</v>
      </c>
      <c r="AD2270" t="str">
        <f>Y2270&amp;"-"&amp;VLOOKUP(AC2270,'LICH THI'!C:AA,9,0)</f>
        <v>63DCKT3257-42485</v>
      </c>
      <c r="AE2270">
        <f t="shared" si="466"/>
        <v>1</v>
      </c>
    </row>
    <row r="2271" spans="1:31" x14ac:dyDescent="0.25">
      <c r="A2271" s="436" t="str">
        <f t="shared" si="456"/>
        <v>DC1CB82-DC-7</v>
      </c>
      <c r="B2271" s="436">
        <f>COUNTIF(AC$4:AC2271,AC2271)</f>
        <v>7</v>
      </c>
      <c r="C2271" s="436" t="str">
        <f t="shared" si="457"/>
        <v>DC1CB82-DC</v>
      </c>
      <c r="D2271" s="436">
        <f>VLOOKUP(C2271,'LICH THI'!C:AA,12,0)</f>
        <v>50</v>
      </c>
      <c r="E2271" s="436">
        <f>VLOOKUP(C2271,'LICH THI'!C:AA,13,0)</f>
        <v>50</v>
      </c>
      <c r="F2271" s="436">
        <f t="shared" si="467"/>
        <v>50</v>
      </c>
      <c r="G2271" s="436">
        <f>VLOOKUP(C2271,'LICH THI'!C:AA,14,0)</f>
        <v>1</v>
      </c>
      <c r="H2271" s="436">
        <f t="shared" si="458"/>
        <v>1</v>
      </c>
      <c r="I2271" s="436" t="str">
        <f t="shared" si="459"/>
        <v>Trần Trung Đức</v>
      </c>
      <c r="J2271" s="436"/>
      <c r="K2271" s="436">
        <f t="shared" si="460"/>
        <v>1</v>
      </c>
      <c r="L2271" s="436" t="str">
        <f t="shared" si="461"/>
        <v>DC1CB82-DC-1</v>
      </c>
      <c r="M2271" s="436">
        <f t="shared" si="462"/>
        <v>32</v>
      </c>
      <c r="N2271" s="437">
        <f t="shared" si="468"/>
        <v>26</v>
      </c>
      <c r="O2271" s="437"/>
      <c r="P2271" s="430" t="str">
        <f t="shared" si="463"/>
        <v/>
      </c>
      <c r="U2271" s="177">
        <v>40</v>
      </c>
      <c r="V2271" s="177" t="s">
        <v>3046</v>
      </c>
      <c r="W2271" s="177" t="s">
        <v>3052</v>
      </c>
      <c r="X2271" s="177" t="s">
        <v>2948</v>
      </c>
      <c r="Y2271" s="177" t="s">
        <v>3053</v>
      </c>
      <c r="Z2271" s="177" t="s">
        <v>7200</v>
      </c>
      <c r="AA2271" s="525" t="s">
        <v>3054</v>
      </c>
      <c r="AB2271" s="399" t="str">
        <f t="shared" si="464"/>
        <v>DC1CB82</v>
      </c>
      <c r="AC2271" s="399" t="str">
        <f t="shared" si="465"/>
        <v>DC1CB82-DC</v>
      </c>
      <c r="AD2271" t="str">
        <f>Y2271&amp;"-"&amp;VLOOKUP(AC2271,'LICH THI'!C:AA,9,0)</f>
        <v>63DCKT3275-42485</v>
      </c>
      <c r="AE2271">
        <f t="shared" si="466"/>
        <v>1</v>
      </c>
    </row>
    <row r="2272" spans="1:31" x14ac:dyDescent="0.25">
      <c r="A2272" s="436" t="str">
        <f t="shared" si="456"/>
        <v>DC1CB82-DC-8</v>
      </c>
      <c r="B2272" s="436">
        <f>COUNTIF(AC$4:AC2272,AC2272)</f>
        <v>8</v>
      </c>
      <c r="C2272" s="436" t="str">
        <f t="shared" si="457"/>
        <v>DC1CB82-DC</v>
      </c>
      <c r="D2272" s="436">
        <f>VLOOKUP(C2272,'LICH THI'!C:AA,12,0)</f>
        <v>50</v>
      </c>
      <c r="E2272" s="436">
        <f>VLOOKUP(C2272,'LICH THI'!C:AA,13,0)</f>
        <v>50</v>
      </c>
      <c r="F2272" s="436">
        <f t="shared" si="467"/>
        <v>50</v>
      </c>
      <c r="G2272" s="436">
        <f>VLOOKUP(C2272,'LICH THI'!C:AA,14,0)</f>
        <v>1</v>
      </c>
      <c r="H2272" s="436">
        <f t="shared" si="458"/>
        <v>1</v>
      </c>
      <c r="I2272" s="436" t="str">
        <f t="shared" si="459"/>
        <v>Nguyễn Thu Hà</v>
      </c>
      <c r="J2272" s="436"/>
      <c r="K2272" s="436">
        <f t="shared" si="460"/>
        <v>1</v>
      </c>
      <c r="L2272" s="436" t="str">
        <f t="shared" si="461"/>
        <v>DC1CB82-DC-1</v>
      </c>
      <c r="M2272" s="436">
        <f t="shared" si="462"/>
        <v>32</v>
      </c>
      <c r="N2272" s="437">
        <f t="shared" si="468"/>
        <v>27</v>
      </c>
      <c r="O2272" s="437"/>
      <c r="P2272" s="430" t="str">
        <f t="shared" si="463"/>
        <v/>
      </c>
      <c r="U2272" s="177">
        <v>4</v>
      </c>
      <c r="V2272" s="177" t="s">
        <v>2614</v>
      </c>
      <c r="W2272" s="177" t="s">
        <v>3066</v>
      </c>
      <c r="X2272" s="177" t="s">
        <v>3163</v>
      </c>
      <c r="Y2272" s="177" t="s">
        <v>5719</v>
      </c>
      <c r="Z2272" s="177" t="s">
        <v>7200</v>
      </c>
      <c r="AA2272" s="525" t="s">
        <v>5720</v>
      </c>
      <c r="AB2272" s="399" t="str">
        <f t="shared" si="464"/>
        <v>DC1CB82</v>
      </c>
      <c r="AC2272" s="399" t="str">
        <f t="shared" si="465"/>
        <v>DC1CB82-DC</v>
      </c>
      <c r="AD2272" t="str">
        <f>Y2272&amp;"-"&amp;VLOOKUP(AC2272,'LICH THI'!C:AA,9,0)</f>
        <v>63DCKT3361-42485</v>
      </c>
      <c r="AE2272">
        <f t="shared" si="466"/>
        <v>1</v>
      </c>
    </row>
    <row r="2273" spans="1:31" x14ac:dyDescent="0.25">
      <c r="A2273" s="436" t="str">
        <f t="shared" si="456"/>
        <v>DC1CB82-DC-9</v>
      </c>
      <c r="B2273" s="436">
        <f>COUNTIF(AC$4:AC2273,AC2273)</f>
        <v>9</v>
      </c>
      <c r="C2273" s="436" t="str">
        <f t="shared" si="457"/>
        <v>DC1CB82-DC</v>
      </c>
      <c r="D2273" s="436">
        <f>VLOOKUP(C2273,'LICH THI'!C:AA,12,0)</f>
        <v>50</v>
      </c>
      <c r="E2273" s="436">
        <f>VLOOKUP(C2273,'LICH THI'!C:AA,13,0)</f>
        <v>50</v>
      </c>
      <c r="F2273" s="436">
        <f t="shared" si="467"/>
        <v>50</v>
      </c>
      <c r="G2273" s="436">
        <f>VLOOKUP(C2273,'LICH THI'!C:AA,14,0)</f>
        <v>1</v>
      </c>
      <c r="H2273" s="436">
        <f t="shared" si="458"/>
        <v>1</v>
      </c>
      <c r="I2273" s="436" t="str">
        <f t="shared" si="459"/>
        <v>Lê Thị Thu Hằng</v>
      </c>
      <c r="J2273" s="436"/>
      <c r="K2273" s="436">
        <f t="shared" si="460"/>
        <v>1</v>
      </c>
      <c r="L2273" s="436" t="str">
        <f t="shared" si="461"/>
        <v>DC1CB82-DC-1</v>
      </c>
      <c r="M2273" s="436">
        <f t="shared" si="462"/>
        <v>32</v>
      </c>
      <c r="N2273" s="437">
        <f t="shared" si="468"/>
        <v>28</v>
      </c>
      <c r="O2273" s="437"/>
      <c r="P2273" s="430" t="str">
        <f t="shared" si="463"/>
        <v/>
      </c>
      <c r="U2273" s="177">
        <v>7</v>
      </c>
      <c r="V2273" s="177" t="s">
        <v>2642</v>
      </c>
      <c r="W2273" s="177" t="s">
        <v>5036</v>
      </c>
      <c r="X2273" s="177" t="s">
        <v>3383</v>
      </c>
      <c r="Y2273" s="177" t="s">
        <v>7201</v>
      </c>
      <c r="Z2273" s="177" t="s">
        <v>7200</v>
      </c>
      <c r="AA2273" s="525" t="s">
        <v>7202</v>
      </c>
      <c r="AB2273" s="399" t="str">
        <f t="shared" si="464"/>
        <v>DC1CB82</v>
      </c>
      <c r="AC2273" s="399" t="str">
        <f t="shared" si="465"/>
        <v>DC1CB82-DC</v>
      </c>
      <c r="AD2273" t="str">
        <f>Y2273&amp;"-"&amp;VLOOKUP(AC2273,'LICH THI'!C:AA,9,0)</f>
        <v>63DCKT3136-42485</v>
      </c>
      <c r="AE2273">
        <f t="shared" si="466"/>
        <v>1</v>
      </c>
    </row>
    <row r="2274" spans="1:31" x14ac:dyDescent="0.25">
      <c r="A2274" s="436" t="str">
        <f t="shared" si="456"/>
        <v>DC1CB82-DC-10</v>
      </c>
      <c r="B2274" s="436">
        <f>COUNTIF(AC$4:AC2274,AC2274)</f>
        <v>10</v>
      </c>
      <c r="C2274" s="436" t="str">
        <f t="shared" si="457"/>
        <v>DC1CB82-DC</v>
      </c>
      <c r="D2274" s="436">
        <f>VLOOKUP(C2274,'LICH THI'!C:AA,12,0)</f>
        <v>50</v>
      </c>
      <c r="E2274" s="436">
        <f>VLOOKUP(C2274,'LICH THI'!C:AA,13,0)</f>
        <v>50</v>
      </c>
      <c r="F2274" s="436">
        <f t="shared" si="467"/>
        <v>50</v>
      </c>
      <c r="G2274" s="436">
        <f>VLOOKUP(C2274,'LICH THI'!C:AA,14,0)</f>
        <v>1</v>
      </c>
      <c r="H2274" s="436">
        <f t="shared" si="458"/>
        <v>1</v>
      </c>
      <c r="I2274" s="436" t="str">
        <f t="shared" si="459"/>
        <v>Hoàng Thị Minh Hòa</v>
      </c>
      <c r="J2274" s="436"/>
      <c r="K2274" s="436">
        <f t="shared" si="460"/>
        <v>1</v>
      </c>
      <c r="L2274" s="436" t="str">
        <f t="shared" si="461"/>
        <v>DC1CB82-DC-1</v>
      </c>
      <c r="M2274" s="436">
        <f t="shared" si="462"/>
        <v>32</v>
      </c>
      <c r="N2274" s="437">
        <f t="shared" si="468"/>
        <v>29</v>
      </c>
      <c r="O2274" s="437"/>
      <c r="P2274" s="430" t="str">
        <f t="shared" si="463"/>
        <v/>
      </c>
      <c r="U2274" s="177">
        <v>8</v>
      </c>
      <c r="V2274" s="177" t="s">
        <v>2642</v>
      </c>
      <c r="W2274" s="177" t="s">
        <v>2659</v>
      </c>
      <c r="X2274" s="177" t="s">
        <v>2660</v>
      </c>
      <c r="Y2274" s="177" t="s">
        <v>2661</v>
      </c>
      <c r="Z2274" s="177" t="s">
        <v>7200</v>
      </c>
      <c r="AA2274" s="525" t="s">
        <v>2662</v>
      </c>
      <c r="AB2274" s="399" t="str">
        <f t="shared" si="464"/>
        <v>DC1CB82</v>
      </c>
      <c r="AC2274" s="399" t="str">
        <f t="shared" si="465"/>
        <v>DC1CB82-DC</v>
      </c>
      <c r="AD2274" t="str">
        <f>Y2274&amp;"-"&amp;VLOOKUP(AC2274,'LICH THI'!C:AA,9,0)</f>
        <v>63DCKT3334-42485</v>
      </c>
      <c r="AE2274">
        <f t="shared" si="466"/>
        <v>1</v>
      </c>
    </row>
    <row r="2275" spans="1:31" x14ac:dyDescent="0.25">
      <c r="A2275" s="436" t="str">
        <f t="shared" si="456"/>
        <v>DC1CB82-DC-11</v>
      </c>
      <c r="B2275" s="436">
        <f>COUNTIF(AC$4:AC2275,AC2275)</f>
        <v>11</v>
      </c>
      <c r="C2275" s="436" t="str">
        <f t="shared" si="457"/>
        <v>DC1CB82-DC</v>
      </c>
      <c r="D2275" s="436">
        <f>VLOOKUP(C2275,'LICH THI'!C:AA,12,0)</f>
        <v>50</v>
      </c>
      <c r="E2275" s="436">
        <f>VLOOKUP(C2275,'LICH THI'!C:AA,13,0)</f>
        <v>50</v>
      </c>
      <c r="F2275" s="436">
        <f t="shared" si="467"/>
        <v>50</v>
      </c>
      <c r="G2275" s="436">
        <f>VLOOKUP(C2275,'LICH THI'!C:AA,14,0)</f>
        <v>1</v>
      </c>
      <c r="H2275" s="436">
        <f t="shared" si="458"/>
        <v>1</v>
      </c>
      <c r="I2275" s="436" t="str">
        <f t="shared" si="459"/>
        <v>Lê Thành Hòa</v>
      </c>
      <c r="J2275" s="436"/>
      <c r="K2275" s="436">
        <f t="shared" si="460"/>
        <v>1</v>
      </c>
      <c r="L2275" s="436" t="str">
        <f t="shared" si="461"/>
        <v>DC1CB82-DC-1</v>
      </c>
      <c r="M2275" s="436">
        <f t="shared" si="462"/>
        <v>32</v>
      </c>
      <c r="N2275" s="437">
        <f t="shared" si="468"/>
        <v>30</v>
      </c>
      <c r="O2275" s="437"/>
      <c r="P2275" s="430" t="str">
        <f t="shared" si="463"/>
        <v/>
      </c>
      <c r="U2275" s="177">
        <v>28</v>
      </c>
      <c r="V2275" s="177" t="s">
        <v>3826</v>
      </c>
      <c r="W2275" s="177" t="s">
        <v>4143</v>
      </c>
      <c r="X2275" s="177" t="s">
        <v>2660</v>
      </c>
      <c r="Y2275" s="177" t="s">
        <v>6041</v>
      </c>
      <c r="Z2275" s="177" t="s">
        <v>7200</v>
      </c>
      <c r="AA2275" s="525" t="s">
        <v>5114</v>
      </c>
      <c r="AB2275" s="399" t="str">
        <f t="shared" si="464"/>
        <v>DC1CB82</v>
      </c>
      <c r="AC2275" s="399" t="str">
        <f t="shared" si="465"/>
        <v>DC1CB82-DC</v>
      </c>
      <c r="AD2275" t="str">
        <f>Y2275&amp;"-"&amp;VLOOKUP(AC2275,'LICH THI'!C:AA,9,0)</f>
        <v>64DCKT3263-42485</v>
      </c>
      <c r="AE2275">
        <f t="shared" si="466"/>
        <v>1</v>
      </c>
    </row>
    <row r="2276" spans="1:31" x14ac:dyDescent="0.25">
      <c r="A2276" s="436" t="str">
        <f t="shared" si="456"/>
        <v>DC1CB82-DC-12</v>
      </c>
      <c r="B2276" s="436">
        <f>COUNTIF(AC$4:AC2276,AC2276)</f>
        <v>12</v>
      </c>
      <c r="C2276" s="436" t="str">
        <f t="shared" si="457"/>
        <v>DC1CB82-DC</v>
      </c>
      <c r="D2276" s="436">
        <f>VLOOKUP(C2276,'LICH THI'!C:AA,12,0)</f>
        <v>50</v>
      </c>
      <c r="E2276" s="436">
        <f>VLOOKUP(C2276,'LICH THI'!C:AA,13,0)</f>
        <v>50</v>
      </c>
      <c r="F2276" s="436">
        <f t="shared" si="467"/>
        <v>50</v>
      </c>
      <c r="G2276" s="436">
        <f>VLOOKUP(C2276,'LICH THI'!C:AA,14,0)</f>
        <v>1</v>
      </c>
      <c r="H2276" s="436">
        <f t="shared" si="458"/>
        <v>1</v>
      </c>
      <c r="I2276" s="436" t="str">
        <f t="shared" si="459"/>
        <v>Lê Thị Hòa</v>
      </c>
      <c r="J2276" s="436"/>
      <c r="K2276" s="436">
        <f t="shared" si="460"/>
        <v>1</v>
      </c>
      <c r="L2276" s="436" t="str">
        <f t="shared" si="461"/>
        <v>DC1CB82-DC-1</v>
      </c>
      <c r="M2276" s="436">
        <f t="shared" si="462"/>
        <v>32</v>
      </c>
      <c r="N2276" s="437">
        <f t="shared" si="468"/>
        <v>31</v>
      </c>
      <c r="O2276" s="437"/>
      <c r="P2276" s="430" t="str">
        <f t="shared" si="463"/>
        <v/>
      </c>
      <c r="U2276" s="177">
        <v>20</v>
      </c>
      <c r="V2276" s="177" t="s">
        <v>3366</v>
      </c>
      <c r="W2276" s="177" t="s">
        <v>3367</v>
      </c>
      <c r="X2276" s="177" t="s">
        <v>2660</v>
      </c>
      <c r="Y2276" s="177" t="s">
        <v>3368</v>
      </c>
      <c r="Z2276" s="177" t="s">
        <v>7200</v>
      </c>
      <c r="AA2276" s="525" t="s">
        <v>2771</v>
      </c>
      <c r="AB2276" s="399" t="str">
        <f t="shared" si="464"/>
        <v>DC1CB82</v>
      </c>
      <c r="AC2276" s="399" t="str">
        <f t="shared" si="465"/>
        <v>DC1CB82-DC</v>
      </c>
      <c r="AD2276" t="str">
        <f>Y2276&amp;"-"&amp;VLOOKUP(AC2276,'LICH THI'!C:AA,9,0)</f>
        <v>64DCKT3123-42485</v>
      </c>
      <c r="AE2276">
        <f t="shared" si="466"/>
        <v>1</v>
      </c>
    </row>
    <row r="2277" spans="1:31" x14ac:dyDescent="0.25">
      <c r="A2277" s="436" t="str">
        <f t="shared" si="456"/>
        <v>DC1CB82-DC-13</v>
      </c>
      <c r="B2277" s="436">
        <f>COUNTIF(AC$4:AC2277,AC2277)</f>
        <v>13</v>
      </c>
      <c r="C2277" s="436" t="str">
        <f t="shared" si="457"/>
        <v>DC1CB82-DC</v>
      </c>
      <c r="D2277" s="436">
        <f>VLOOKUP(C2277,'LICH THI'!C:AA,12,0)</f>
        <v>50</v>
      </c>
      <c r="E2277" s="436">
        <f>VLOOKUP(C2277,'LICH THI'!C:AA,13,0)</f>
        <v>50</v>
      </c>
      <c r="F2277" s="436">
        <f t="shared" si="467"/>
        <v>50</v>
      </c>
      <c r="G2277" s="436">
        <f>VLOOKUP(C2277,'LICH THI'!C:AA,14,0)</f>
        <v>1</v>
      </c>
      <c r="H2277" s="436">
        <f t="shared" si="458"/>
        <v>1</v>
      </c>
      <c r="I2277" s="436" t="str">
        <f t="shared" si="459"/>
        <v>Nguyễn Văn Huy</v>
      </c>
      <c r="J2277" s="436"/>
      <c r="K2277" s="436">
        <f t="shared" si="460"/>
        <v>1</v>
      </c>
      <c r="L2277" s="436" t="str">
        <f t="shared" si="461"/>
        <v>DC1CB82-DC-1</v>
      </c>
      <c r="M2277" s="436">
        <f t="shared" si="462"/>
        <v>32</v>
      </c>
      <c r="N2277" s="437">
        <f t="shared" si="468"/>
        <v>32</v>
      </c>
      <c r="O2277" s="437"/>
      <c r="P2277" s="430" t="str">
        <f t="shared" si="463"/>
        <v/>
      </c>
      <c r="U2277" s="177">
        <v>14</v>
      </c>
      <c r="V2277" s="177" t="s">
        <v>2700</v>
      </c>
      <c r="W2277" s="177" t="s">
        <v>2741</v>
      </c>
      <c r="X2277" s="177" t="s">
        <v>2911</v>
      </c>
      <c r="Y2277" s="177" t="s">
        <v>3254</v>
      </c>
      <c r="Z2277" s="177" t="s">
        <v>7200</v>
      </c>
      <c r="AA2277" s="525" t="s">
        <v>3255</v>
      </c>
      <c r="AB2277" s="399" t="str">
        <f t="shared" si="464"/>
        <v>DC1CB82</v>
      </c>
      <c r="AC2277" s="399" t="str">
        <f t="shared" si="465"/>
        <v>DC1CB82-DC</v>
      </c>
      <c r="AD2277" t="str">
        <f>Y2277&amp;"-"&amp;VLOOKUP(AC2277,'LICH THI'!C:AA,9,0)</f>
        <v>63DCKT3213-42485</v>
      </c>
      <c r="AE2277">
        <f t="shared" si="466"/>
        <v>1</v>
      </c>
    </row>
    <row r="2278" spans="1:31" x14ac:dyDescent="0.25">
      <c r="A2278" s="436" t="str">
        <f t="shared" si="456"/>
        <v>DC1CB82-DC-14</v>
      </c>
      <c r="B2278" s="436">
        <f>COUNTIF(AC$4:AC2278,AC2278)</f>
        <v>14</v>
      </c>
      <c r="C2278" s="436" t="str">
        <f t="shared" si="457"/>
        <v>DC1CB82-DC</v>
      </c>
      <c r="D2278" s="436">
        <f>VLOOKUP(C2278,'LICH THI'!C:AA,12,0)</f>
        <v>50</v>
      </c>
      <c r="E2278" s="436">
        <f>VLOOKUP(C2278,'LICH THI'!C:AA,13,0)</f>
        <v>50</v>
      </c>
      <c r="F2278" s="436">
        <f t="shared" si="467"/>
        <v>50</v>
      </c>
      <c r="G2278" s="436">
        <f>VLOOKUP(C2278,'LICH THI'!C:AA,14,0)</f>
        <v>1</v>
      </c>
      <c r="H2278" s="436">
        <f t="shared" si="458"/>
        <v>1</v>
      </c>
      <c r="I2278" s="436" t="str">
        <f t="shared" si="459"/>
        <v>Vũ Thị Thu Hương</v>
      </c>
      <c r="J2278" s="436"/>
      <c r="K2278" s="436">
        <f t="shared" si="460"/>
        <v>1</v>
      </c>
      <c r="L2278" s="436" t="str">
        <f t="shared" si="461"/>
        <v>DC1CB82-DC-1</v>
      </c>
      <c r="M2278" s="436">
        <f t="shared" si="462"/>
        <v>32</v>
      </c>
      <c r="N2278" s="437">
        <f t="shared" si="468"/>
        <v>33</v>
      </c>
      <c r="O2278" s="437"/>
      <c r="P2278" s="430" t="str">
        <f t="shared" si="463"/>
        <v/>
      </c>
      <c r="U2278" s="177">
        <v>21</v>
      </c>
      <c r="V2278" s="177" t="s">
        <v>3366</v>
      </c>
      <c r="W2278" s="177" t="s">
        <v>3369</v>
      </c>
      <c r="X2278" s="177" t="s">
        <v>2663</v>
      </c>
      <c r="Y2278" s="177" t="s">
        <v>3370</v>
      </c>
      <c r="Z2278" s="177" t="s">
        <v>7200</v>
      </c>
      <c r="AA2278" s="525" t="s">
        <v>3371</v>
      </c>
      <c r="AB2278" s="399" t="str">
        <f t="shared" si="464"/>
        <v>DC1CB82</v>
      </c>
      <c r="AC2278" s="399" t="str">
        <f t="shared" si="465"/>
        <v>DC1CB82-DC</v>
      </c>
      <c r="AD2278" t="str">
        <f>Y2278&amp;"-"&amp;VLOOKUP(AC2278,'LICH THI'!C:AA,9,0)</f>
        <v>64DCKT3102-42485</v>
      </c>
      <c r="AE2278">
        <f t="shared" si="466"/>
        <v>1</v>
      </c>
    </row>
    <row r="2279" spans="1:31" x14ac:dyDescent="0.25">
      <c r="A2279" s="436" t="str">
        <f t="shared" si="456"/>
        <v>DC1CB82-DC-15</v>
      </c>
      <c r="B2279" s="436">
        <f>COUNTIF(AC$4:AC2279,AC2279)</f>
        <v>15</v>
      </c>
      <c r="C2279" s="436" t="str">
        <f t="shared" si="457"/>
        <v>DC1CB82-DC</v>
      </c>
      <c r="D2279" s="436">
        <f>VLOOKUP(C2279,'LICH THI'!C:AA,12,0)</f>
        <v>50</v>
      </c>
      <c r="E2279" s="436">
        <f>VLOOKUP(C2279,'LICH THI'!C:AA,13,0)</f>
        <v>50</v>
      </c>
      <c r="F2279" s="436">
        <f t="shared" si="467"/>
        <v>50</v>
      </c>
      <c r="G2279" s="436">
        <f>VLOOKUP(C2279,'LICH THI'!C:AA,14,0)</f>
        <v>1</v>
      </c>
      <c r="H2279" s="436">
        <f t="shared" si="458"/>
        <v>1</v>
      </c>
      <c r="I2279" s="436" t="str">
        <f t="shared" si="459"/>
        <v>Nguyễn Thị Lét</v>
      </c>
      <c r="J2279" s="436"/>
      <c r="K2279" s="436">
        <f t="shared" si="460"/>
        <v>1</v>
      </c>
      <c r="L2279" s="436" t="str">
        <f t="shared" si="461"/>
        <v>DC1CB82-DC-1</v>
      </c>
      <c r="M2279" s="436">
        <f t="shared" si="462"/>
        <v>32</v>
      </c>
      <c r="N2279" s="437">
        <f t="shared" si="468"/>
        <v>34</v>
      </c>
      <c r="O2279" s="437"/>
      <c r="P2279" s="430" t="str">
        <f t="shared" si="463"/>
        <v/>
      </c>
      <c r="U2279" s="177">
        <v>17</v>
      </c>
      <c r="V2279" s="177" t="s">
        <v>3358</v>
      </c>
      <c r="W2279" s="177" t="s">
        <v>2619</v>
      </c>
      <c r="X2279" s="177" t="s">
        <v>3359</v>
      </c>
      <c r="Y2279" s="177" t="s">
        <v>3360</v>
      </c>
      <c r="Z2279" s="177" t="s">
        <v>7200</v>
      </c>
      <c r="AA2279" s="525" t="s">
        <v>2806</v>
      </c>
      <c r="AB2279" s="399" t="str">
        <f t="shared" si="464"/>
        <v>DC1CB82</v>
      </c>
      <c r="AC2279" s="399" t="str">
        <f t="shared" si="465"/>
        <v>DC1CB82-DC</v>
      </c>
      <c r="AD2279" t="str">
        <f>Y2279&amp;"-"&amp;VLOOKUP(AC2279,'LICH THI'!C:AA,9,0)</f>
        <v>64DCKT3013-42485</v>
      </c>
      <c r="AE2279">
        <f t="shared" si="466"/>
        <v>1</v>
      </c>
    </row>
    <row r="2280" spans="1:31" x14ac:dyDescent="0.25">
      <c r="A2280" s="436" t="str">
        <f t="shared" si="456"/>
        <v>DC1CB82-DC-16</v>
      </c>
      <c r="B2280" s="436">
        <f>COUNTIF(AC$4:AC2280,AC2280)</f>
        <v>16</v>
      </c>
      <c r="C2280" s="436" t="str">
        <f t="shared" si="457"/>
        <v>DC1CB82-DC</v>
      </c>
      <c r="D2280" s="436">
        <f>VLOOKUP(C2280,'LICH THI'!C:AA,12,0)</f>
        <v>50</v>
      </c>
      <c r="E2280" s="436">
        <f>VLOOKUP(C2280,'LICH THI'!C:AA,13,0)</f>
        <v>50</v>
      </c>
      <c r="F2280" s="436">
        <f t="shared" si="467"/>
        <v>50</v>
      </c>
      <c r="G2280" s="436">
        <f>VLOOKUP(C2280,'LICH THI'!C:AA,14,0)</f>
        <v>1</v>
      </c>
      <c r="H2280" s="436">
        <f t="shared" si="458"/>
        <v>1</v>
      </c>
      <c r="I2280" s="436" t="str">
        <f t="shared" si="459"/>
        <v>Cao Thị Quỳnh Liên</v>
      </c>
      <c r="J2280" s="436"/>
      <c r="K2280" s="436">
        <f t="shared" si="460"/>
        <v>1</v>
      </c>
      <c r="L2280" s="436" t="str">
        <f t="shared" si="461"/>
        <v>DC1CB82-DC-1</v>
      </c>
      <c r="M2280" s="436">
        <f t="shared" si="462"/>
        <v>32</v>
      </c>
      <c r="N2280" s="437">
        <f t="shared" si="468"/>
        <v>35</v>
      </c>
      <c r="O2280" s="437"/>
      <c r="P2280" s="430" t="str">
        <f t="shared" si="463"/>
        <v/>
      </c>
      <c r="U2280" s="177">
        <v>30</v>
      </c>
      <c r="V2280" s="177" t="s">
        <v>3381</v>
      </c>
      <c r="W2280" s="177" t="s">
        <v>3388</v>
      </c>
      <c r="X2280" s="177" t="s">
        <v>2666</v>
      </c>
      <c r="Y2280" s="177" t="s">
        <v>3389</v>
      </c>
      <c r="Z2280" s="177" t="s">
        <v>7200</v>
      </c>
      <c r="AA2280" s="525" t="s">
        <v>3390</v>
      </c>
      <c r="AB2280" s="399" t="str">
        <f t="shared" si="464"/>
        <v>DC1CB82</v>
      </c>
      <c r="AC2280" s="399" t="str">
        <f t="shared" si="465"/>
        <v>DC1CB82-DC</v>
      </c>
      <c r="AD2280" t="str">
        <f>Y2280&amp;"-"&amp;VLOOKUP(AC2280,'LICH THI'!C:AA,9,0)</f>
        <v>64DCKT3280-42485</v>
      </c>
      <c r="AE2280">
        <f t="shared" si="466"/>
        <v>1</v>
      </c>
    </row>
    <row r="2281" spans="1:31" x14ac:dyDescent="0.25">
      <c r="A2281" s="436" t="str">
        <f t="shared" si="456"/>
        <v>DC1CB82-DC-17</v>
      </c>
      <c r="B2281" s="436">
        <f>COUNTIF(AC$4:AC2281,AC2281)</f>
        <v>17</v>
      </c>
      <c r="C2281" s="436" t="str">
        <f t="shared" si="457"/>
        <v>DC1CB82-DC</v>
      </c>
      <c r="D2281" s="436">
        <f>VLOOKUP(C2281,'LICH THI'!C:AA,12,0)</f>
        <v>50</v>
      </c>
      <c r="E2281" s="436">
        <f>VLOOKUP(C2281,'LICH THI'!C:AA,13,0)</f>
        <v>50</v>
      </c>
      <c r="F2281" s="436">
        <f t="shared" si="467"/>
        <v>50</v>
      </c>
      <c r="G2281" s="436">
        <f>VLOOKUP(C2281,'LICH THI'!C:AA,14,0)</f>
        <v>1</v>
      </c>
      <c r="H2281" s="436">
        <f t="shared" si="458"/>
        <v>1</v>
      </c>
      <c r="I2281" s="436" t="str">
        <f t="shared" si="459"/>
        <v>Nguyễn Thị Phương Liên</v>
      </c>
      <c r="J2281" s="436"/>
      <c r="K2281" s="436">
        <f t="shared" si="460"/>
        <v>1</v>
      </c>
      <c r="L2281" s="436" t="str">
        <f t="shared" si="461"/>
        <v>DC1CB82-DC-1</v>
      </c>
      <c r="M2281" s="436">
        <f t="shared" si="462"/>
        <v>32</v>
      </c>
      <c r="N2281" s="437">
        <f t="shared" si="468"/>
        <v>36</v>
      </c>
      <c r="O2281" s="437"/>
      <c r="P2281" s="430" t="str">
        <f t="shared" si="463"/>
        <v/>
      </c>
      <c r="U2281" s="177">
        <v>41</v>
      </c>
      <c r="V2281" s="177" t="s">
        <v>3046</v>
      </c>
      <c r="W2281" s="177" t="s">
        <v>2645</v>
      </c>
      <c r="X2281" s="177" t="s">
        <v>2666</v>
      </c>
      <c r="Y2281" s="177" t="s">
        <v>6120</v>
      </c>
      <c r="Z2281" s="177" t="s">
        <v>7200</v>
      </c>
      <c r="AA2281" s="525" t="s">
        <v>4638</v>
      </c>
      <c r="AB2281" s="399" t="str">
        <f t="shared" si="464"/>
        <v>DC1CB82</v>
      </c>
      <c r="AC2281" s="399" t="str">
        <f t="shared" si="465"/>
        <v>DC1CB82-DC</v>
      </c>
      <c r="AD2281" t="str">
        <f>Y2281&amp;"-"&amp;VLOOKUP(AC2281,'LICH THI'!C:AA,9,0)</f>
        <v>63DCKT2018-42485</v>
      </c>
      <c r="AE2281">
        <f t="shared" si="466"/>
        <v>1</v>
      </c>
    </row>
    <row r="2282" spans="1:31" x14ac:dyDescent="0.25">
      <c r="A2282" s="436" t="str">
        <f t="shared" si="456"/>
        <v>DC1CB82-DC-18</v>
      </c>
      <c r="B2282" s="436">
        <f>COUNTIF(AC$4:AC2282,AC2282)</f>
        <v>18</v>
      </c>
      <c r="C2282" s="436" t="str">
        <f t="shared" si="457"/>
        <v>DC1CB82-DC</v>
      </c>
      <c r="D2282" s="436">
        <f>VLOOKUP(C2282,'LICH THI'!C:AA,12,0)</f>
        <v>50</v>
      </c>
      <c r="E2282" s="436">
        <f>VLOOKUP(C2282,'LICH THI'!C:AA,13,0)</f>
        <v>50</v>
      </c>
      <c r="F2282" s="436">
        <f t="shared" si="467"/>
        <v>50</v>
      </c>
      <c r="G2282" s="436">
        <f>VLOOKUP(C2282,'LICH THI'!C:AA,14,0)</f>
        <v>1</v>
      </c>
      <c r="H2282" s="436">
        <f t="shared" si="458"/>
        <v>1</v>
      </c>
      <c r="I2282" s="436" t="str">
        <f t="shared" si="459"/>
        <v>Vũ Thị Liên</v>
      </c>
      <c r="J2282" s="436"/>
      <c r="K2282" s="436">
        <f t="shared" si="460"/>
        <v>1</v>
      </c>
      <c r="L2282" s="436" t="str">
        <f t="shared" si="461"/>
        <v>DC1CB82-DC-1</v>
      </c>
      <c r="M2282" s="436">
        <f t="shared" si="462"/>
        <v>32</v>
      </c>
      <c r="N2282" s="437">
        <f t="shared" si="468"/>
        <v>37</v>
      </c>
      <c r="O2282" s="437"/>
      <c r="P2282" s="430" t="str">
        <f t="shared" si="463"/>
        <v/>
      </c>
      <c r="U2282" s="177">
        <v>9</v>
      </c>
      <c r="V2282" s="177" t="s">
        <v>2642</v>
      </c>
      <c r="W2282" s="177" t="s">
        <v>2615</v>
      </c>
      <c r="X2282" s="177" t="s">
        <v>2666</v>
      </c>
      <c r="Y2282" s="177" t="s">
        <v>2667</v>
      </c>
      <c r="Z2282" s="177" t="s">
        <v>7200</v>
      </c>
      <c r="AA2282" s="525" t="s">
        <v>2668</v>
      </c>
      <c r="AB2282" s="399" t="str">
        <f t="shared" si="464"/>
        <v>DC1CB82</v>
      </c>
      <c r="AC2282" s="399" t="str">
        <f t="shared" si="465"/>
        <v>DC1CB82-DC</v>
      </c>
      <c r="AD2282" t="str">
        <f>Y2282&amp;"-"&amp;VLOOKUP(AC2282,'LICH THI'!C:AA,9,0)</f>
        <v>63DCKT3315-42485</v>
      </c>
      <c r="AE2282">
        <f t="shared" si="466"/>
        <v>1</v>
      </c>
    </row>
    <row r="2283" spans="1:31" x14ac:dyDescent="0.25">
      <c r="A2283" s="436" t="str">
        <f t="shared" si="456"/>
        <v>DC1CB82-DC-19</v>
      </c>
      <c r="B2283" s="436">
        <f>COUNTIF(AC$4:AC2283,AC2283)</f>
        <v>19</v>
      </c>
      <c r="C2283" s="436" t="str">
        <f t="shared" si="457"/>
        <v>DC1CB82-DC</v>
      </c>
      <c r="D2283" s="436">
        <f>VLOOKUP(C2283,'LICH THI'!C:AA,12,0)</f>
        <v>50</v>
      </c>
      <c r="E2283" s="436">
        <f>VLOOKUP(C2283,'LICH THI'!C:AA,13,0)</f>
        <v>50</v>
      </c>
      <c r="F2283" s="436">
        <f t="shared" si="467"/>
        <v>50</v>
      </c>
      <c r="G2283" s="436">
        <f>VLOOKUP(C2283,'LICH THI'!C:AA,14,0)</f>
        <v>1</v>
      </c>
      <c r="H2283" s="436">
        <f t="shared" si="458"/>
        <v>1</v>
      </c>
      <c r="I2283" s="436" t="str">
        <f t="shared" si="459"/>
        <v>Nguyễn Thùy Linh</v>
      </c>
      <c r="J2283" s="436"/>
      <c r="K2283" s="436">
        <f t="shared" si="460"/>
        <v>1</v>
      </c>
      <c r="L2283" s="436" t="str">
        <f t="shared" si="461"/>
        <v>DC1CB82-DC-1</v>
      </c>
      <c r="M2283" s="436">
        <f t="shared" si="462"/>
        <v>32</v>
      </c>
      <c r="N2283" s="437">
        <f t="shared" si="468"/>
        <v>38</v>
      </c>
      <c r="O2283" s="437"/>
      <c r="P2283" s="430" t="str">
        <f t="shared" si="463"/>
        <v/>
      </c>
      <c r="U2283" s="177">
        <v>10</v>
      </c>
      <c r="V2283" s="177" t="s">
        <v>2642</v>
      </c>
      <c r="W2283" s="177" t="s">
        <v>2669</v>
      </c>
      <c r="X2283" s="177" t="s">
        <v>2670</v>
      </c>
      <c r="Y2283" s="177" t="s">
        <v>2671</v>
      </c>
      <c r="Z2283" s="177" t="s">
        <v>7200</v>
      </c>
      <c r="AA2283" s="525" t="s">
        <v>2672</v>
      </c>
      <c r="AB2283" s="399" t="str">
        <f t="shared" si="464"/>
        <v>DC1CB82</v>
      </c>
      <c r="AC2283" s="399" t="str">
        <f t="shared" si="465"/>
        <v>DC1CB82-DC</v>
      </c>
      <c r="AD2283" t="str">
        <f>Y2283&amp;"-"&amp;VLOOKUP(AC2283,'LICH THI'!C:AA,9,0)</f>
        <v>63DCKT3320-42485</v>
      </c>
      <c r="AE2283">
        <f t="shared" si="466"/>
        <v>1</v>
      </c>
    </row>
    <row r="2284" spans="1:31" x14ac:dyDescent="0.25">
      <c r="A2284" s="436" t="str">
        <f t="shared" si="456"/>
        <v>DC1CB82-DC-20</v>
      </c>
      <c r="B2284" s="436">
        <f>COUNTIF(AC$4:AC2284,AC2284)</f>
        <v>20</v>
      </c>
      <c r="C2284" s="436" t="str">
        <f t="shared" si="457"/>
        <v>DC1CB82-DC</v>
      </c>
      <c r="D2284" s="436">
        <f>VLOOKUP(C2284,'LICH THI'!C:AA,12,0)</f>
        <v>50</v>
      </c>
      <c r="E2284" s="436">
        <f>VLOOKUP(C2284,'LICH THI'!C:AA,13,0)</f>
        <v>50</v>
      </c>
      <c r="F2284" s="436">
        <f t="shared" si="467"/>
        <v>50</v>
      </c>
      <c r="G2284" s="436">
        <f>VLOOKUP(C2284,'LICH THI'!C:AA,14,0)</f>
        <v>1</v>
      </c>
      <c r="H2284" s="436">
        <f t="shared" si="458"/>
        <v>1</v>
      </c>
      <c r="I2284" s="436" t="str">
        <f t="shared" si="459"/>
        <v>Nguyễn Thị Lý</v>
      </c>
      <c r="J2284" s="436"/>
      <c r="K2284" s="436">
        <f t="shared" si="460"/>
        <v>1</v>
      </c>
      <c r="L2284" s="436" t="str">
        <f t="shared" si="461"/>
        <v>DC1CB82-DC-1</v>
      </c>
      <c r="M2284" s="436">
        <f t="shared" si="462"/>
        <v>32</v>
      </c>
      <c r="N2284" s="437">
        <f t="shared" si="468"/>
        <v>39</v>
      </c>
      <c r="O2284" s="437"/>
      <c r="P2284" s="430" t="str">
        <f t="shared" si="463"/>
        <v/>
      </c>
      <c r="U2284" s="177">
        <v>11</v>
      </c>
      <c r="V2284" s="177" t="s">
        <v>2642</v>
      </c>
      <c r="W2284" s="177" t="s">
        <v>2619</v>
      </c>
      <c r="X2284" s="177" t="s">
        <v>2673</v>
      </c>
      <c r="Y2284" s="177" t="s">
        <v>2674</v>
      </c>
      <c r="Z2284" s="177" t="s">
        <v>7200</v>
      </c>
      <c r="AA2284" s="525" t="s">
        <v>2675</v>
      </c>
      <c r="AB2284" s="399" t="str">
        <f t="shared" si="464"/>
        <v>DC1CB82</v>
      </c>
      <c r="AC2284" s="399" t="str">
        <f t="shared" si="465"/>
        <v>DC1CB82-DC</v>
      </c>
      <c r="AD2284" t="str">
        <f>Y2284&amp;"-"&amp;VLOOKUP(AC2284,'LICH THI'!C:AA,9,0)</f>
        <v>63DCKT3187-42485</v>
      </c>
      <c r="AE2284">
        <f t="shared" si="466"/>
        <v>1</v>
      </c>
    </row>
    <row r="2285" spans="1:31" x14ac:dyDescent="0.25">
      <c r="A2285" s="436" t="str">
        <f t="shared" si="456"/>
        <v>DC1CB82-DC-21</v>
      </c>
      <c r="B2285" s="436">
        <f>COUNTIF(AC$4:AC2285,AC2285)</f>
        <v>21</v>
      </c>
      <c r="C2285" s="436" t="str">
        <f t="shared" si="457"/>
        <v>DC1CB82-DC</v>
      </c>
      <c r="D2285" s="436">
        <f>VLOOKUP(C2285,'LICH THI'!C:AA,12,0)</f>
        <v>50</v>
      </c>
      <c r="E2285" s="436">
        <f>VLOOKUP(C2285,'LICH THI'!C:AA,13,0)</f>
        <v>50</v>
      </c>
      <c r="F2285" s="436">
        <f t="shared" si="467"/>
        <v>50</v>
      </c>
      <c r="G2285" s="436">
        <f>VLOOKUP(C2285,'LICH THI'!C:AA,14,0)</f>
        <v>1</v>
      </c>
      <c r="H2285" s="436">
        <f t="shared" si="458"/>
        <v>1</v>
      </c>
      <c r="I2285" s="436" t="str">
        <f t="shared" si="459"/>
        <v>Nguyễn Ngọc Minh</v>
      </c>
      <c r="J2285" s="436"/>
      <c r="K2285" s="436">
        <f t="shared" si="460"/>
        <v>1</v>
      </c>
      <c r="L2285" s="436" t="str">
        <f t="shared" si="461"/>
        <v>DC1CB82-DC-1</v>
      </c>
      <c r="M2285" s="436">
        <f t="shared" si="462"/>
        <v>32</v>
      </c>
      <c r="N2285" s="437">
        <f t="shared" si="468"/>
        <v>40</v>
      </c>
      <c r="O2285" s="437"/>
      <c r="P2285" s="430" t="str">
        <f t="shared" si="463"/>
        <v/>
      </c>
      <c r="U2285" s="177">
        <v>22</v>
      </c>
      <c r="V2285" s="177" t="s">
        <v>3366</v>
      </c>
      <c r="W2285" s="177" t="s">
        <v>2783</v>
      </c>
      <c r="X2285" s="177" t="s">
        <v>2713</v>
      </c>
      <c r="Y2285" s="177" t="s">
        <v>3822</v>
      </c>
      <c r="Z2285" s="177" t="s">
        <v>7200</v>
      </c>
      <c r="AA2285" s="525" t="s">
        <v>2820</v>
      </c>
      <c r="AB2285" s="399" t="str">
        <f t="shared" si="464"/>
        <v>DC1CB82</v>
      </c>
      <c r="AC2285" s="399" t="str">
        <f t="shared" si="465"/>
        <v>DC1CB82-DC</v>
      </c>
      <c r="AD2285" t="str">
        <f>Y2285&amp;"-"&amp;VLOOKUP(AC2285,'LICH THI'!C:AA,9,0)</f>
        <v>64DCKT3059-42485</v>
      </c>
      <c r="AE2285">
        <f t="shared" si="466"/>
        <v>1</v>
      </c>
    </row>
    <row r="2286" spans="1:31" x14ac:dyDescent="0.25">
      <c r="A2286" s="436" t="str">
        <f t="shared" si="456"/>
        <v>DC1CB82-DC-22</v>
      </c>
      <c r="B2286" s="436">
        <f>COUNTIF(AC$4:AC2286,AC2286)</f>
        <v>22</v>
      </c>
      <c r="C2286" s="436" t="str">
        <f t="shared" si="457"/>
        <v>DC1CB82-DC</v>
      </c>
      <c r="D2286" s="436">
        <f>VLOOKUP(C2286,'LICH THI'!C:AA,12,0)</f>
        <v>50</v>
      </c>
      <c r="E2286" s="436">
        <f>VLOOKUP(C2286,'LICH THI'!C:AA,13,0)</f>
        <v>50</v>
      </c>
      <c r="F2286" s="436">
        <f t="shared" si="467"/>
        <v>50</v>
      </c>
      <c r="G2286" s="436">
        <f>VLOOKUP(C2286,'LICH THI'!C:AA,14,0)</f>
        <v>1</v>
      </c>
      <c r="H2286" s="436">
        <f t="shared" si="458"/>
        <v>1</v>
      </c>
      <c r="I2286" s="436" t="str">
        <f t="shared" si="459"/>
        <v>Đỗ Thị Thanh Nga</v>
      </c>
      <c r="J2286" s="436"/>
      <c r="K2286" s="436">
        <f t="shared" si="460"/>
        <v>1</v>
      </c>
      <c r="L2286" s="436" t="str">
        <f t="shared" si="461"/>
        <v>DC1CB82-DC-1</v>
      </c>
      <c r="M2286" s="436">
        <f t="shared" si="462"/>
        <v>32</v>
      </c>
      <c r="N2286" s="437">
        <f t="shared" si="468"/>
        <v>41</v>
      </c>
      <c r="O2286" s="437"/>
      <c r="P2286" s="430" t="str">
        <f t="shared" si="463"/>
        <v/>
      </c>
      <c r="U2286" s="177">
        <v>31</v>
      </c>
      <c r="V2286" s="177" t="s">
        <v>3381</v>
      </c>
      <c r="W2286" s="177" t="s">
        <v>3845</v>
      </c>
      <c r="X2286" s="177" t="s">
        <v>2676</v>
      </c>
      <c r="Y2286" s="177" t="s">
        <v>3846</v>
      </c>
      <c r="Z2286" s="177" t="s">
        <v>7200</v>
      </c>
      <c r="AA2286" s="525" t="s">
        <v>3847</v>
      </c>
      <c r="AB2286" s="399" t="str">
        <f t="shared" si="464"/>
        <v>DC1CB82</v>
      </c>
      <c r="AC2286" s="399" t="str">
        <f t="shared" si="465"/>
        <v>DC1CB82-DC</v>
      </c>
      <c r="AD2286" t="str">
        <f>Y2286&amp;"-"&amp;VLOOKUP(AC2286,'LICH THI'!C:AA,9,0)</f>
        <v>64DCKT3282-42485</v>
      </c>
      <c r="AE2286">
        <f t="shared" si="466"/>
        <v>1</v>
      </c>
    </row>
    <row r="2287" spans="1:31" x14ac:dyDescent="0.25">
      <c r="A2287" s="436" t="str">
        <f t="shared" si="456"/>
        <v>DC1CB82-DC-23</v>
      </c>
      <c r="B2287" s="436">
        <f>COUNTIF(AC$4:AC2287,AC2287)</f>
        <v>23</v>
      </c>
      <c r="C2287" s="436" t="str">
        <f t="shared" si="457"/>
        <v>DC1CB82-DC</v>
      </c>
      <c r="D2287" s="436">
        <f>VLOOKUP(C2287,'LICH THI'!C:AA,12,0)</f>
        <v>50</v>
      </c>
      <c r="E2287" s="436">
        <f>VLOOKUP(C2287,'LICH THI'!C:AA,13,0)</f>
        <v>50</v>
      </c>
      <c r="F2287" s="436">
        <f t="shared" si="467"/>
        <v>50</v>
      </c>
      <c r="G2287" s="436">
        <f>VLOOKUP(C2287,'LICH THI'!C:AA,14,0)</f>
        <v>1</v>
      </c>
      <c r="H2287" s="436">
        <f t="shared" si="458"/>
        <v>1</v>
      </c>
      <c r="I2287" s="436" t="str">
        <f t="shared" si="459"/>
        <v>Nguyễn Thị Bích Nga</v>
      </c>
      <c r="J2287" s="436"/>
      <c r="K2287" s="436">
        <f t="shared" si="460"/>
        <v>1</v>
      </c>
      <c r="L2287" s="436" t="str">
        <f t="shared" si="461"/>
        <v>DC1CB82-DC-1</v>
      </c>
      <c r="M2287" s="436">
        <f t="shared" si="462"/>
        <v>32</v>
      </c>
      <c r="N2287" s="437">
        <f t="shared" si="468"/>
        <v>42</v>
      </c>
      <c r="O2287" s="437"/>
      <c r="P2287" s="430" t="str">
        <f t="shared" si="463"/>
        <v/>
      </c>
      <c r="U2287" s="177">
        <v>32</v>
      </c>
      <c r="V2287" s="177" t="s">
        <v>3381</v>
      </c>
      <c r="W2287" s="177" t="s">
        <v>3035</v>
      </c>
      <c r="X2287" s="177" t="s">
        <v>2676</v>
      </c>
      <c r="Y2287" s="177" t="s">
        <v>6208</v>
      </c>
      <c r="Z2287" s="177" t="s">
        <v>7200</v>
      </c>
      <c r="AA2287" s="525" t="s">
        <v>4760</v>
      </c>
      <c r="AB2287" s="399" t="str">
        <f t="shared" si="464"/>
        <v>DC1CB82</v>
      </c>
      <c r="AC2287" s="399" t="str">
        <f t="shared" si="465"/>
        <v>DC1CB82-DC</v>
      </c>
      <c r="AD2287" t="str">
        <f>Y2287&amp;"-"&amp;VLOOKUP(AC2287,'LICH THI'!C:AA,9,0)</f>
        <v>64DCKT3184-42485</v>
      </c>
      <c r="AE2287">
        <f t="shared" si="466"/>
        <v>1</v>
      </c>
    </row>
    <row r="2288" spans="1:31" x14ac:dyDescent="0.25">
      <c r="A2288" s="436" t="str">
        <f t="shared" si="456"/>
        <v>DC1CB82-DC-24</v>
      </c>
      <c r="B2288" s="436">
        <f>COUNTIF(AC$4:AC2288,AC2288)</f>
        <v>24</v>
      </c>
      <c r="C2288" s="436" t="str">
        <f t="shared" si="457"/>
        <v>DC1CB82-DC</v>
      </c>
      <c r="D2288" s="436">
        <f>VLOOKUP(C2288,'LICH THI'!C:AA,12,0)</f>
        <v>50</v>
      </c>
      <c r="E2288" s="436">
        <f>VLOOKUP(C2288,'LICH THI'!C:AA,13,0)</f>
        <v>50</v>
      </c>
      <c r="F2288" s="436">
        <f t="shared" si="467"/>
        <v>50</v>
      </c>
      <c r="G2288" s="436">
        <f>VLOOKUP(C2288,'LICH THI'!C:AA,14,0)</f>
        <v>1</v>
      </c>
      <c r="H2288" s="436">
        <f t="shared" si="458"/>
        <v>1</v>
      </c>
      <c r="I2288" s="436" t="str">
        <f t="shared" si="459"/>
        <v>Hà Thị Nhoan</v>
      </c>
      <c r="J2288" s="436"/>
      <c r="K2288" s="436">
        <f t="shared" si="460"/>
        <v>1</v>
      </c>
      <c r="L2288" s="436" t="str">
        <f t="shared" si="461"/>
        <v>DC1CB82-DC-1</v>
      </c>
      <c r="M2288" s="436">
        <f t="shared" si="462"/>
        <v>32</v>
      </c>
      <c r="N2288" s="437">
        <f t="shared" si="468"/>
        <v>43</v>
      </c>
      <c r="O2288" s="437"/>
      <c r="P2288" s="430" t="str">
        <f t="shared" si="463"/>
        <v/>
      </c>
      <c r="U2288" s="177">
        <v>2</v>
      </c>
      <c r="V2288" s="177" t="s">
        <v>4262</v>
      </c>
      <c r="W2288" s="177" t="s">
        <v>4268</v>
      </c>
      <c r="X2288" s="177" t="s">
        <v>4269</v>
      </c>
      <c r="Y2288" s="177" t="s">
        <v>4270</v>
      </c>
      <c r="Z2288" s="177" t="s">
        <v>7200</v>
      </c>
      <c r="AA2288" s="525" t="s">
        <v>4271</v>
      </c>
      <c r="AB2288" s="399" t="str">
        <f t="shared" si="464"/>
        <v>DC1CB82</v>
      </c>
      <c r="AC2288" s="399" t="str">
        <f t="shared" si="465"/>
        <v>DC1CB82-DC</v>
      </c>
      <c r="AD2288" t="str">
        <f>Y2288&amp;"-"&amp;VLOOKUP(AC2288,'LICH THI'!C:AA,9,0)</f>
        <v>63DCKT3205-42485</v>
      </c>
      <c r="AE2288">
        <f t="shared" si="466"/>
        <v>1</v>
      </c>
    </row>
    <row r="2289" spans="1:31" x14ac:dyDescent="0.25">
      <c r="A2289" s="436" t="str">
        <f t="shared" si="456"/>
        <v>DC1CB82-DC-25</v>
      </c>
      <c r="B2289" s="436">
        <f>COUNTIF(AC$4:AC2289,AC2289)</f>
        <v>25</v>
      </c>
      <c r="C2289" s="436" t="str">
        <f t="shared" si="457"/>
        <v>DC1CB82-DC</v>
      </c>
      <c r="D2289" s="436">
        <f>VLOOKUP(C2289,'LICH THI'!C:AA,12,0)</f>
        <v>50</v>
      </c>
      <c r="E2289" s="436">
        <f>VLOOKUP(C2289,'LICH THI'!C:AA,13,0)</f>
        <v>50</v>
      </c>
      <c r="F2289" s="436">
        <f t="shared" si="467"/>
        <v>50</v>
      </c>
      <c r="G2289" s="436">
        <f>VLOOKUP(C2289,'LICH THI'!C:AA,14,0)</f>
        <v>1</v>
      </c>
      <c r="H2289" s="436">
        <f t="shared" si="458"/>
        <v>1</v>
      </c>
      <c r="I2289" s="436" t="str">
        <f t="shared" si="459"/>
        <v>Lê Thị Oanh</v>
      </c>
      <c r="J2289" s="436"/>
      <c r="K2289" s="436">
        <f t="shared" si="460"/>
        <v>1</v>
      </c>
      <c r="L2289" s="436" t="str">
        <f t="shared" si="461"/>
        <v>DC1CB82-DC-1</v>
      </c>
      <c r="M2289" s="436">
        <f t="shared" si="462"/>
        <v>32</v>
      </c>
      <c r="N2289" s="437">
        <f t="shared" si="468"/>
        <v>44</v>
      </c>
      <c r="O2289" s="437"/>
      <c r="P2289" s="430" t="str">
        <f t="shared" si="463"/>
        <v/>
      </c>
      <c r="U2289" s="177">
        <v>23</v>
      </c>
      <c r="V2289" s="177" t="s">
        <v>3366</v>
      </c>
      <c r="W2289" s="177" t="s">
        <v>3367</v>
      </c>
      <c r="X2289" s="177" t="s">
        <v>2616</v>
      </c>
      <c r="Y2289" s="177" t="s">
        <v>5675</v>
      </c>
      <c r="Z2289" s="177" t="s">
        <v>7200</v>
      </c>
      <c r="AA2289" s="525" t="s">
        <v>4228</v>
      </c>
      <c r="AB2289" s="399" t="str">
        <f t="shared" si="464"/>
        <v>DC1CB82</v>
      </c>
      <c r="AC2289" s="399" t="str">
        <f t="shared" si="465"/>
        <v>DC1CB82-DC</v>
      </c>
      <c r="AD2289" t="str">
        <f>Y2289&amp;"-"&amp;VLOOKUP(AC2289,'LICH THI'!C:AA,9,0)</f>
        <v>64DCKT3073-42485</v>
      </c>
      <c r="AE2289">
        <f t="shared" si="466"/>
        <v>1</v>
      </c>
    </row>
    <row r="2290" spans="1:31" x14ac:dyDescent="0.25">
      <c r="A2290" s="436" t="str">
        <f t="shared" si="456"/>
        <v>DC1CB82-DC-26</v>
      </c>
      <c r="B2290" s="436">
        <f>COUNTIF(AC$4:AC2290,AC2290)</f>
        <v>26</v>
      </c>
      <c r="C2290" s="436" t="str">
        <f t="shared" si="457"/>
        <v>DC1CB82-DC</v>
      </c>
      <c r="D2290" s="436">
        <f>VLOOKUP(C2290,'LICH THI'!C:AA,12,0)</f>
        <v>50</v>
      </c>
      <c r="E2290" s="436">
        <f>VLOOKUP(C2290,'LICH THI'!C:AA,13,0)</f>
        <v>50</v>
      </c>
      <c r="F2290" s="436">
        <f t="shared" si="467"/>
        <v>50</v>
      </c>
      <c r="G2290" s="436">
        <f>VLOOKUP(C2290,'LICH THI'!C:AA,14,0)</f>
        <v>1</v>
      </c>
      <c r="H2290" s="436">
        <f t="shared" si="458"/>
        <v>1</v>
      </c>
      <c r="I2290" s="436" t="str">
        <f t="shared" si="459"/>
        <v>Nguyễn Thị Oanh</v>
      </c>
      <c r="J2290" s="436"/>
      <c r="K2290" s="436">
        <f t="shared" si="460"/>
        <v>1</v>
      </c>
      <c r="L2290" s="436" t="str">
        <f t="shared" si="461"/>
        <v>DC1CB82-DC-1</v>
      </c>
      <c r="M2290" s="436">
        <f t="shared" si="462"/>
        <v>32</v>
      </c>
      <c r="N2290" s="437">
        <f t="shared" si="468"/>
        <v>45</v>
      </c>
      <c r="O2290" s="437"/>
      <c r="P2290" s="430" t="str">
        <f t="shared" si="463"/>
        <v/>
      </c>
      <c r="U2290" s="177">
        <v>24</v>
      </c>
      <c r="V2290" s="177" t="s">
        <v>3366</v>
      </c>
      <c r="W2290" s="177" t="s">
        <v>2619</v>
      </c>
      <c r="X2290" s="177" t="s">
        <v>2616</v>
      </c>
      <c r="Y2290" s="177" t="s">
        <v>4764</v>
      </c>
      <c r="Z2290" s="177" t="s">
        <v>7200</v>
      </c>
      <c r="AA2290" s="525" t="s">
        <v>4765</v>
      </c>
      <c r="AB2290" s="399" t="str">
        <f t="shared" si="464"/>
        <v>DC1CB82</v>
      </c>
      <c r="AC2290" s="399" t="str">
        <f t="shared" si="465"/>
        <v>DC1CB82-DC</v>
      </c>
      <c r="AD2290" t="str">
        <f>Y2290&amp;"-"&amp;VLOOKUP(AC2290,'LICH THI'!C:AA,9,0)</f>
        <v>64DCKT3012-42485</v>
      </c>
      <c r="AE2290">
        <f t="shared" si="466"/>
        <v>1</v>
      </c>
    </row>
    <row r="2291" spans="1:31" x14ac:dyDescent="0.25">
      <c r="A2291" s="436" t="str">
        <f t="shared" si="456"/>
        <v>DC1CB82-DC-27</v>
      </c>
      <c r="B2291" s="436">
        <f>COUNTIF(AC$4:AC2291,AC2291)</f>
        <v>27</v>
      </c>
      <c r="C2291" s="436" t="str">
        <f t="shared" si="457"/>
        <v>DC1CB82-DC</v>
      </c>
      <c r="D2291" s="436">
        <f>VLOOKUP(C2291,'LICH THI'!C:AA,12,0)</f>
        <v>50</v>
      </c>
      <c r="E2291" s="436">
        <f>VLOOKUP(C2291,'LICH THI'!C:AA,13,0)</f>
        <v>50</v>
      </c>
      <c r="F2291" s="436">
        <f t="shared" si="467"/>
        <v>50</v>
      </c>
      <c r="G2291" s="436">
        <f>VLOOKUP(C2291,'LICH THI'!C:AA,14,0)</f>
        <v>1</v>
      </c>
      <c r="H2291" s="436">
        <f t="shared" si="458"/>
        <v>1</v>
      </c>
      <c r="I2291" s="436" t="str">
        <f t="shared" si="459"/>
        <v>Ngô Đức Phú</v>
      </c>
      <c r="J2291" s="436"/>
      <c r="K2291" s="436">
        <f t="shared" si="460"/>
        <v>1</v>
      </c>
      <c r="L2291" s="436" t="str">
        <f t="shared" si="461"/>
        <v>DC1CB82-DC-1</v>
      </c>
      <c r="M2291" s="436">
        <f t="shared" si="462"/>
        <v>32</v>
      </c>
      <c r="N2291" s="437">
        <f t="shared" si="468"/>
        <v>46</v>
      </c>
      <c r="O2291" s="437"/>
      <c r="P2291" s="430" t="str">
        <f t="shared" si="463"/>
        <v/>
      </c>
      <c r="U2291" s="177">
        <v>12</v>
      </c>
      <c r="V2291" s="177" t="s">
        <v>2642</v>
      </c>
      <c r="W2291" s="177" t="s">
        <v>4239</v>
      </c>
      <c r="X2291" s="177" t="s">
        <v>3232</v>
      </c>
      <c r="Y2291" s="177" t="s">
        <v>4240</v>
      </c>
      <c r="Z2291" s="177" t="s">
        <v>7200</v>
      </c>
      <c r="AA2291" s="525" t="s">
        <v>3695</v>
      </c>
      <c r="AB2291" s="399" t="str">
        <f t="shared" si="464"/>
        <v>DC1CB82</v>
      </c>
      <c r="AC2291" s="399" t="str">
        <f t="shared" si="465"/>
        <v>DC1CB82-DC</v>
      </c>
      <c r="AD2291" t="str">
        <f>Y2291&amp;"-"&amp;VLOOKUP(AC2291,'LICH THI'!C:AA,9,0)</f>
        <v>63DCKT3195-42485</v>
      </c>
      <c r="AE2291">
        <f t="shared" si="466"/>
        <v>1</v>
      </c>
    </row>
    <row r="2292" spans="1:31" x14ac:dyDescent="0.25">
      <c r="A2292" s="436" t="str">
        <f t="shared" si="456"/>
        <v>DC1CB82-DC-28</v>
      </c>
      <c r="B2292" s="436">
        <f>COUNTIF(AC$4:AC2292,AC2292)</f>
        <v>28</v>
      </c>
      <c r="C2292" s="436" t="str">
        <f t="shared" si="457"/>
        <v>DC1CB82-DC</v>
      </c>
      <c r="D2292" s="436">
        <f>VLOOKUP(C2292,'LICH THI'!C:AA,12,0)</f>
        <v>50</v>
      </c>
      <c r="E2292" s="436">
        <f>VLOOKUP(C2292,'LICH THI'!C:AA,13,0)</f>
        <v>50</v>
      </c>
      <c r="F2292" s="436">
        <f t="shared" si="467"/>
        <v>50</v>
      </c>
      <c r="G2292" s="436">
        <f>VLOOKUP(C2292,'LICH THI'!C:AA,14,0)</f>
        <v>1</v>
      </c>
      <c r="H2292" s="436">
        <f t="shared" si="458"/>
        <v>1</v>
      </c>
      <c r="I2292" s="436" t="str">
        <f t="shared" si="459"/>
        <v>Đặng Thị Thu Phương</v>
      </c>
      <c r="J2292" s="436"/>
      <c r="K2292" s="436">
        <f t="shared" si="460"/>
        <v>1</v>
      </c>
      <c r="L2292" s="436" t="str">
        <f t="shared" si="461"/>
        <v>DC1CB82-DC-1</v>
      </c>
      <c r="M2292" s="436">
        <f t="shared" si="462"/>
        <v>32</v>
      </c>
      <c r="N2292" s="437">
        <f t="shared" si="468"/>
        <v>47</v>
      </c>
      <c r="O2292" s="437"/>
      <c r="P2292" s="430" t="str">
        <f t="shared" si="463"/>
        <v/>
      </c>
      <c r="U2292" s="177">
        <v>33</v>
      </c>
      <c r="V2292" s="177" t="s">
        <v>3381</v>
      </c>
      <c r="W2292" s="177" t="s">
        <v>7204</v>
      </c>
      <c r="X2292" s="177" t="s">
        <v>2717</v>
      </c>
      <c r="Y2292" s="177" t="s">
        <v>7205</v>
      </c>
      <c r="Z2292" s="177" t="s">
        <v>7200</v>
      </c>
      <c r="AA2292" s="525" t="s">
        <v>2861</v>
      </c>
      <c r="AB2292" s="399" t="str">
        <f t="shared" si="464"/>
        <v>DC1CB82</v>
      </c>
      <c r="AC2292" s="399" t="str">
        <f t="shared" si="465"/>
        <v>DC1CB82-DC</v>
      </c>
      <c r="AD2292" t="str">
        <f>Y2292&amp;"-"&amp;VLOOKUP(AC2292,'LICH THI'!C:AA,9,0)</f>
        <v>64DCKT3212-42485</v>
      </c>
      <c r="AE2292">
        <f t="shared" si="466"/>
        <v>1</v>
      </c>
    </row>
    <row r="2293" spans="1:31" x14ac:dyDescent="0.25">
      <c r="A2293" s="436" t="str">
        <f t="shared" si="456"/>
        <v>DC1CB82-DC-29</v>
      </c>
      <c r="B2293" s="436">
        <f>COUNTIF(AC$4:AC2293,AC2293)</f>
        <v>29</v>
      </c>
      <c r="C2293" s="436" t="str">
        <f t="shared" si="457"/>
        <v>DC1CB82-DC</v>
      </c>
      <c r="D2293" s="436">
        <f>VLOOKUP(C2293,'LICH THI'!C:AA,12,0)</f>
        <v>50</v>
      </c>
      <c r="E2293" s="436">
        <f>VLOOKUP(C2293,'LICH THI'!C:AA,13,0)</f>
        <v>50</v>
      </c>
      <c r="F2293" s="436">
        <f t="shared" si="467"/>
        <v>50</v>
      </c>
      <c r="G2293" s="436">
        <f>VLOOKUP(C2293,'LICH THI'!C:AA,14,0)</f>
        <v>1</v>
      </c>
      <c r="H2293" s="436">
        <f t="shared" si="458"/>
        <v>1</v>
      </c>
      <c r="I2293" s="436" t="str">
        <f t="shared" si="459"/>
        <v>Nguyễn Thị Phương</v>
      </c>
      <c r="J2293" s="436"/>
      <c r="K2293" s="436">
        <f t="shared" si="460"/>
        <v>1</v>
      </c>
      <c r="L2293" s="436" t="str">
        <f t="shared" si="461"/>
        <v>DC1CB82-DC-1</v>
      </c>
      <c r="M2293" s="436">
        <f t="shared" si="462"/>
        <v>32</v>
      </c>
      <c r="N2293" s="437">
        <f t="shared" si="468"/>
        <v>48</v>
      </c>
      <c r="O2293" s="437"/>
      <c r="P2293" s="430" t="str">
        <f t="shared" si="463"/>
        <v/>
      </c>
      <c r="U2293" s="177">
        <v>34</v>
      </c>
      <c r="V2293" s="177" t="s">
        <v>3381</v>
      </c>
      <c r="W2293" s="177" t="s">
        <v>2619</v>
      </c>
      <c r="X2293" s="177" t="s">
        <v>2717</v>
      </c>
      <c r="Y2293" s="177" t="s">
        <v>6538</v>
      </c>
      <c r="Z2293" s="177" t="s">
        <v>7200</v>
      </c>
      <c r="AA2293" s="525" t="s">
        <v>3855</v>
      </c>
      <c r="AB2293" s="399" t="str">
        <f t="shared" si="464"/>
        <v>DC1CB82</v>
      </c>
      <c r="AC2293" s="399" t="str">
        <f t="shared" si="465"/>
        <v>DC1CB82-DC</v>
      </c>
      <c r="AD2293" t="str">
        <f>Y2293&amp;"-"&amp;VLOOKUP(AC2293,'LICH THI'!C:AA,9,0)</f>
        <v>64DCKT3151-42485</v>
      </c>
      <c r="AE2293">
        <f t="shared" si="466"/>
        <v>1</v>
      </c>
    </row>
    <row r="2294" spans="1:31" x14ac:dyDescent="0.25">
      <c r="A2294" s="436" t="str">
        <f t="shared" si="456"/>
        <v>DC1CB82-DC-30</v>
      </c>
      <c r="B2294" s="436">
        <f>COUNTIF(AC$4:AC2294,AC2294)</f>
        <v>30</v>
      </c>
      <c r="C2294" s="436" t="str">
        <f t="shared" si="457"/>
        <v>DC1CB82-DC</v>
      </c>
      <c r="D2294" s="436">
        <f>VLOOKUP(C2294,'LICH THI'!C:AA,12,0)</f>
        <v>50</v>
      </c>
      <c r="E2294" s="436">
        <f>VLOOKUP(C2294,'LICH THI'!C:AA,13,0)</f>
        <v>50</v>
      </c>
      <c r="F2294" s="436">
        <f t="shared" si="467"/>
        <v>50</v>
      </c>
      <c r="G2294" s="436">
        <f>VLOOKUP(C2294,'LICH THI'!C:AA,14,0)</f>
        <v>1</v>
      </c>
      <c r="H2294" s="436">
        <f t="shared" si="458"/>
        <v>1</v>
      </c>
      <c r="I2294" s="436" t="str">
        <f t="shared" si="459"/>
        <v>Nguyễn Thị Phương</v>
      </c>
      <c r="J2294" s="436"/>
      <c r="K2294" s="436">
        <f t="shared" si="460"/>
        <v>1</v>
      </c>
      <c r="L2294" s="436" t="str">
        <f t="shared" si="461"/>
        <v>DC1CB82-DC-1</v>
      </c>
      <c r="M2294" s="436">
        <f t="shared" si="462"/>
        <v>32</v>
      </c>
      <c r="N2294" s="437">
        <f t="shared" si="468"/>
        <v>49</v>
      </c>
      <c r="O2294" s="437"/>
      <c r="P2294" s="430" t="str">
        <f t="shared" si="463"/>
        <v/>
      </c>
      <c r="U2294" s="177">
        <v>35</v>
      </c>
      <c r="V2294" s="177" t="s">
        <v>3381</v>
      </c>
      <c r="W2294" s="177" t="s">
        <v>2619</v>
      </c>
      <c r="X2294" s="177" t="s">
        <v>2717</v>
      </c>
      <c r="Y2294" s="177" t="s">
        <v>6211</v>
      </c>
      <c r="Z2294" s="177" t="s">
        <v>7200</v>
      </c>
      <c r="AA2294" s="525" t="s">
        <v>2629</v>
      </c>
      <c r="AB2294" s="399" t="str">
        <f t="shared" si="464"/>
        <v>DC1CB82</v>
      </c>
      <c r="AC2294" s="399" t="str">
        <f t="shared" si="465"/>
        <v>DC1CB82-DC</v>
      </c>
      <c r="AD2294" t="str">
        <f>Y2294&amp;"-"&amp;VLOOKUP(AC2294,'LICH THI'!C:AA,9,0)</f>
        <v>64DCKT3290-42485</v>
      </c>
      <c r="AE2294">
        <f t="shared" si="466"/>
        <v>1</v>
      </c>
    </row>
    <row r="2295" spans="1:31" x14ac:dyDescent="0.25">
      <c r="A2295" s="436" t="str">
        <f t="shared" si="456"/>
        <v>DC1CB82-DC-31</v>
      </c>
      <c r="B2295" s="436">
        <f>COUNTIF(AC$4:AC2295,AC2295)</f>
        <v>31</v>
      </c>
      <c r="C2295" s="436" t="str">
        <f t="shared" si="457"/>
        <v>DC1CB82-DC</v>
      </c>
      <c r="D2295" s="436">
        <f>VLOOKUP(C2295,'LICH THI'!C:AA,12,0)</f>
        <v>50</v>
      </c>
      <c r="E2295" s="436">
        <f>VLOOKUP(C2295,'LICH THI'!C:AA,13,0)</f>
        <v>50</v>
      </c>
      <c r="F2295" s="436">
        <f t="shared" si="467"/>
        <v>50</v>
      </c>
      <c r="G2295" s="436">
        <f>VLOOKUP(C2295,'LICH THI'!C:AA,14,0)</f>
        <v>1</v>
      </c>
      <c r="H2295" s="436">
        <f t="shared" si="458"/>
        <v>1</v>
      </c>
      <c r="I2295" s="436" t="str">
        <f t="shared" si="459"/>
        <v>Trần Thị Phương</v>
      </c>
      <c r="J2295" s="436"/>
      <c r="K2295" s="436">
        <f t="shared" si="460"/>
        <v>1</v>
      </c>
      <c r="L2295" s="436" t="str">
        <f t="shared" si="461"/>
        <v>DC1CB82-DC-1</v>
      </c>
      <c r="M2295" s="436">
        <f t="shared" si="462"/>
        <v>32</v>
      </c>
      <c r="N2295" s="437">
        <f t="shared" si="468"/>
        <v>50</v>
      </c>
      <c r="O2295" s="437"/>
      <c r="P2295" s="430" t="str">
        <f t="shared" si="463"/>
        <v/>
      </c>
      <c r="U2295" s="177">
        <v>25</v>
      </c>
      <c r="V2295" s="177" t="s">
        <v>3366</v>
      </c>
      <c r="W2295" s="177" t="s">
        <v>2716</v>
      </c>
      <c r="X2295" s="177" t="s">
        <v>2717</v>
      </c>
      <c r="Y2295" s="177" t="s">
        <v>7203</v>
      </c>
      <c r="Z2295" s="177" t="s">
        <v>7200</v>
      </c>
      <c r="AA2295" s="525" t="s">
        <v>5767</v>
      </c>
      <c r="AB2295" s="399" t="str">
        <f t="shared" si="464"/>
        <v>DC1CB82</v>
      </c>
      <c r="AC2295" s="399" t="str">
        <f t="shared" si="465"/>
        <v>DC1CB82-DC</v>
      </c>
      <c r="AD2295" t="str">
        <f>Y2295&amp;"-"&amp;VLOOKUP(AC2295,'LICH THI'!C:AA,9,0)</f>
        <v>64DCKT3076-42485</v>
      </c>
      <c r="AE2295">
        <f t="shared" si="466"/>
        <v>1</v>
      </c>
    </row>
    <row r="2296" spans="1:31" x14ac:dyDescent="0.25">
      <c r="A2296" s="436" t="str">
        <f t="shared" si="456"/>
        <v>DC1CB82-DC-32</v>
      </c>
      <c r="B2296" s="436">
        <f>COUNTIF(AC$4:AC2296,AC2296)</f>
        <v>32</v>
      </c>
      <c r="C2296" s="436" t="str">
        <f t="shared" si="457"/>
        <v>DC1CB82-DC</v>
      </c>
      <c r="D2296" s="436">
        <f>VLOOKUP(C2296,'LICH THI'!C:AA,12,0)</f>
        <v>50</v>
      </c>
      <c r="E2296" s="436">
        <f>VLOOKUP(C2296,'LICH THI'!C:AA,13,0)</f>
        <v>50</v>
      </c>
      <c r="F2296" s="436">
        <f t="shared" si="467"/>
        <v>50</v>
      </c>
      <c r="G2296" s="436">
        <f>VLOOKUP(C2296,'LICH THI'!C:AA,14,0)</f>
        <v>1</v>
      </c>
      <c r="H2296" s="436">
        <f t="shared" si="458"/>
        <v>1</v>
      </c>
      <c r="I2296" s="436" t="str">
        <f t="shared" si="459"/>
        <v>Nguyễn Như Quỳnh</v>
      </c>
      <c r="J2296" s="436"/>
      <c r="K2296" s="436">
        <f t="shared" si="460"/>
        <v>1</v>
      </c>
      <c r="L2296" s="436" t="str">
        <f t="shared" si="461"/>
        <v>DC1CB82-DC-1</v>
      </c>
      <c r="M2296" s="436">
        <f t="shared" si="462"/>
        <v>32</v>
      </c>
      <c r="N2296" s="437">
        <f t="shared" si="468"/>
        <v>1</v>
      </c>
      <c r="O2296" s="437"/>
      <c r="P2296" s="430" t="str">
        <f t="shared" si="463"/>
        <v/>
      </c>
      <c r="U2296" s="177">
        <v>13</v>
      </c>
      <c r="V2296" s="177" t="s">
        <v>2642</v>
      </c>
      <c r="W2296" s="177" t="s">
        <v>2683</v>
      </c>
      <c r="X2296" s="177" t="s">
        <v>2684</v>
      </c>
      <c r="Y2296" s="177" t="s">
        <v>2685</v>
      </c>
      <c r="Z2296" s="177" t="s">
        <v>7200</v>
      </c>
      <c r="AA2296" s="525" t="s">
        <v>2686</v>
      </c>
      <c r="AB2296" s="399" t="str">
        <f t="shared" si="464"/>
        <v>DC1CB82</v>
      </c>
      <c r="AC2296" s="399" t="str">
        <f t="shared" si="465"/>
        <v>DC1CB82-DC</v>
      </c>
      <c r="AD2296" t="str">
        <f>Y2296&amp;"-"&amp;VLOOKUP(AC2296,'LICH THI'!C:AA,9,0)</f>
        <v>63DCKT3156-42485</v>
      </c>
      <c r="AE2296">
        <f t="shared" si="466"/>
        <v>1</v>
      </c>
    </row>
    <row r="2297" spans="1:31" x14ac:dyDescent="0.25">
      <c r="A2297" s="436" t="str">
        <f t="shared" si="456"/>
        <v>DC1CB82-DC-33</v>
      </c>
      <c r="B2297" s="436">
        <f>COUNTIF(AC$4:AC2297,AC2297)</f>
        <v>33</v>
      </c>
      <c r="C2297" s="436" t="str">
        <f t="shared" si="457"/>
        <v>DC1CB82-DC</v>
      </c>
      <c r="D2297" s="436">
        <f>VLOOKUP(C2297,'LICH THI'!C:AA,12,0)</f>
        <v>50</v>
      </c>
      <c r="E2297" s="436">
        <f>VLOOKUP(C2297,'LICH THI'!C:AA,13,0)</f>
        <v>50</v>
      </c>
      <c r="F2297" s="436">
        <f t="shared" si="467"/>
        <v>50</v>
      </c>
      <c r="G2297" s="436">
        <f>VLOOKUP(C2297,'LICH THI'!C:AA,14,0)</f>
        <v>1</v>
      </c>
      <c r="H2297" s="436">
        <f t="shared" si="458"/>
        <v>1</v>
      </c>
      <c r="I2297" s="436" t="str">
        <f t="shared" si="459"/>
        <v>Nguyễn Như Quỳnh</v>
      </c>
      <c r="J2297" s="436"/>
      <c r="K2297" s="436">
        <f t="shared" si="460"/>
        <v>1</v>
      </c>
      <c r="L2297" s="436" t="str">
        <f t="shared" si="461"/>
        <v>DC1CB82-DC-1</v>
      </c>
      <c r="M2297" s="436">
        <f t="shared" si="462"/>
        <v>32</v>
      </c>
      <c r="N2297" s="437">
        <f t="shared" si="468"/>
        <v>2</v>
      </c>
      <c r="O2297" s="437"/>
      <c r="P2297" s="430" t="str">
        <f t="shared" si="463"/>
        <v/>
      </c>
      <c r="U2297" s="177">
        <v>42</v>
      </c>
      <c r="V2297" s="177" t="s">
        <v>3046</v>
      </c>
      <c r="W2297" s="177" t="s">
        <v>2683</v>
      </c>
      <c r="X2297" s="177" t="s">
        <v>2684</v>
      </c>
      <c r="Y2297" s="177" t="s">
        <v>4258</v>
      </c>
      <c r="Z2297" s="177" t="s">
        <v>7200</v>
      </c>
      <c r="AA2297" s="525" t="s">
        <v>3701</v>
      </c>
      <c r="AB2297" s="399" t="str">
        <f t="shared" si="464"/>
        <v>DC1CB82</v>
      </c>
      <c r="AC2297" s="399" t="str">
        <f t="shared" si="465"/>
        <v>DC1CB82-DC</v>
      </c>
      <c r="AD2297" t="str">
        <f>Y2297&amp;"-"&amp;VLOOKUP(AC2297,'LICH THI'!C:AA,9,0)</f>
        <v>63DCKT3267-42485</v>
      </c>
      <c r="AE2297">
        <f t="shared" si="466"/>
        <v>1</v>
      </c>
    </row>
    <row r="2298" spans="1:31" x14ac:dyDescent="0.25">
      <c r="A2298" s="436" t="str">
        <f t="shared" si="456"/>
        <v>DC1CB82-DC-34</v>
      </c>
      <c r="B2298" s="436">
        <f>COUNTIF(AC$4:AC2298,AC2298)</f>
        <v>34</v>
      </c>
      <c r="C2298" s="436" t="str">
        <f t="shared" si="457"/>
        <v>DC1CB82-DC</v>
      </c>
      <c r="D2298" s="436">
        <f>VLOOKUP(C2298,'LICH THI'!C:AA,12,0)</f>
        <v>50</v>
      </c>
      <c r="E2298" s="436">
        <f>VLOOKUP(C2298,'LICH THI'!C:AA,13,0)</f>
        <v>50</v>
      </c>
      <c r="F2298" s="436">
        <f t="shared" si="467"/>
        <v>50</v>
      </c>
      <c r="G2298" s="436">
        <f>VLOOKUP(C2298,'LICH THI'!C:AA,14,0)</f>
        <v>1</v>
      </c>
      <c r="H2298" s="436">
        <f t="shared" si="458"/>
        <v>1</v>
      </c>
      <c r="I2298" s="436" t="str">
        <f t="shared" si="459"/>
        <v>Lưu Thị Tâm</v>
      </c>
      <c r="J2298" s="436"/>
      <c r="K2298" s="436">
        <f t="shared" si="460"/>
        <v>1</v>
      </c>
      <c r="L2298" s="436" t="str">
        <f t="shared" si="461"/>
        <v>DC1CB82-DC-1</v>
      </c>
      <c r="M2298" s="436">
        <f t="shared" si="462"/>
        <v>32</v>
      </c>
      <c r="N2298" s="437">
        <f t="shared" si="468"/>
        <v>3</v>
      </c>
      <c r="O2298" s="437"/>
      <c r="P2298" s="430" t="str">
        <f t="shared" si="463"/>
        <v/>
      </c>
      <c r="U2298" s="177">
        <v>43</v>
      </c>
      <c r="V2298" s="177" t="s">
        <v>3046</v>
      </c>
      <c r="W2298" s="177" t="s">
        <v>3582</v>
      </c>
      <c r="X2298" s="177" t="s">
        <v>3583</v>
      </c>
      <c r="Y2298" s="177" t="s">
        <v>3584</v>
      </c>
      <c r="Z2298" s="177" t="s">
        <v>7200</v>
      </c>
      <c r="AA2298" s="525" t="s">
        <v>3585</v>
      </c>
      <c r="AB2298" s="399" t="str">
        <f t="shared" si="464"/>
        <v>DC1CB82</v>
      </c>
      <c r="AC2298" s="399" t="str">
        <f t="shared" si="465"/>
        <v>DC1CB82-DC</v>
      </c>
      <c r="AD2298" t="str">
        <f>Y2298&amp;"-"&amp;VLOOKUP(AC2298,'LICH THI'!C:AA,9,0)</f>
        <v>63DCKT3273-42485</v>
      </c>
      <c r="AE2298">
        <f t="shared" si="466"/>
        <v>1</v>
      </c>
    </row>
    <row r="2299" spans="1:31" x14ac:dyDescent="0.25">
      <c r="A2299" s="436" t="str">
        <f t="shared" si="456"/>
        <v>DC1CB82-DC-35</v>
      </c>
      <c r="B2299" s="436">
        <f>COUNTIF(AC$4:AC2299,AC2299)</f>
        <v>35</v>
      </c>
      <c r="C2299" s="436" t="str">
        <f t="shared" si="457"/>
        <v>DC1CB82-DC</v>
      </c>
      <c r="D2299" s="436">
        <f>VLOOKUP(C2299,'LICH THI'!C:AA,12,0)</f>
        <v>50</v>
      </c>
      <c r="E2299" s="436">
        <f>VLOOKUP(C2299,'LICH THI'!C:AA,13,0)</f>
        <v>50</v>
      </c>
      <c r="F2299" s="436">
        <f t="shared" si="467"/>
        <v>50</v>
      </c>
      <c r="G2299" s="436">
        <f>VLOOKUP(C2299,'LICH THI'!C:AA,14,0)</f>
        <v>1</v>
      </c>
      <c r="H2299" s="436">
        <f t="shared" si="458"/>
        <v>1</v>
      </c>
      <c r="I2299" s="436" t="str">
        <f t="shared" si="459"/>
        <v>Phạm Thị Thanh Tâm</v>
      </c>
      <c r="J2299" s="436"/>
      <c r="K2299" s="436">
        <f t="shared" si="460"/>
        <v>1</v>
      </c>
      <c r="L2299" s="436" t="str">
        <f t="shared" si="461"/>
        <v>DC1CB82-DC-1</v>
      </c>
      <c r="M2299" s="436">
        <f t="shared" si="462"/>
        <v>32</v>
      </c>
      <c r="N2299" s="437">
        <f t="shared" si="468"/>
        <v>4</v>
      </c>
      <c r="O2299" s="437"/>
      <c r="P2299" s="430" t="str">
        <f t="shared" si="463"/>
        <v/>
      </c>
      <c r="U2299" s="177">
        <v>44</v>
      </c>
      <c r="V2299" s="177" t="s">
        <v>3046</v>
      </c>
      <c r="W2299" s="177" t="s">
        <v>3484</v>
      </c>
      <c r="X2299" s="177" t="s">
        <v>3583</v>
      </c>
      <c r="Y2299" s="177" t="s">
        <v>3586</v>
      </c>
      <c r="Z2299" s="177" t="s">
        <v>7200</v>
      </c>
      <c r="AA2299" s="525" t="s">
        <v>2682</v>
      </c>
      <c r="AB2299" s="399" t="str">
        <f t="shared" si="464"/>
        <v>DC1CB82</v>
      </c>
      <c r="AC2299" s="399" t="str">
        <f t="shared" si="465"/>
        <v>DC1CB82-DC</v>
      </c>
      <c r="AD2299" t="str">
        <f>Y2299&amp;"-"&amp;VLOOKUP(AC2299,'LICH THI'!C:AA,9,0)</f>
        <v>63DCKT3262-42485</v>
      </c>
      <c r="AE2299">
        <f t="shared" si="466"/>
        <v>1</v>
      </c>
    </row>
    <row r="2300" spans="1:31" x14ac:dyDescent="0.25">
      <c r="A2300" s="436" t="str">
        <f t="shared" si="456"/>
        <v>DC1CB82-DC-36</v>
      </c>
      <c r="B2300" s="436">
        <f>COUNTIF(AC$4:AC2300,AC2300)</f>
        <v>36</v>
      </c>
      <c r="C2300" s="436" t="str">
        <f t="shared" si="457"/>
        <v>DC1CB82-DC</v>
      </c>
      <c r="D2300" s="436">
        <f>VLOOKUP(C2300,'LICH THI'!C:AA,12,0)</f>
        <v>50</v>
      </c>
      <c r="E2300" s="436">
        <f>VLOOKUP(C2300,'LICH THI'!C:AA,13,0)</f>
        <v>50</v>
      </c>
      <c r="F2300" s="436">
        <f t="shared" si="467"/>
        <v>50</v>
      </c>
      <c r="G2300" s="436">
        <f>VLOOKUP(C2300,'LICH THI'!C:AA,14,0)</f>
        <v>1</v>
      </c>
      <c r="H2300" s="436">
        <f t="shared" si="458"/>
        <v>1</v>
      </c>
      <c r="I2300" s="436" t="str">
        <f t="shared" si="459"/>
        <v>Hứa Duy Tuấn</v>
      </c>
      <c r="J2300" s="436"/>
      <c r="K2300" s="436">
        <f t="shared" si="460"/>
        <v>1</v>
      </c>
      <c r="L2300" s="436" t="str">
        <f t="shared" si="461"/>
        <v>DC1CB82-DC-1</v>
      </c>
      <c r="M2300" s="436">
        <f t="shared" si="462"/>
        <v>32</v>
      </c>
      <c r="N2300" s="437">
        <f t="shared" si="468"/>
        <v>5</v>
      </c>
      <c r="O2300" s="437"/>
      <c r="P2300" s="430" t="str">
        <f t="shared" si="463"/>
        <v/>
      </c>
      <c r="U2300" s="177">
        <v>50</v>
      </c>
      <c r="V2300" s="177" t="s">
        <v>3381</v>
      </c>
      <c r="W2300" s="177" t="s">
        <v>4102</v>
      </c>
      <c r="X2300" s="177" t="s">
        <v>2721</v>
      </c>
      <c r="Y2300" s="177" t="s">
        <v>4103</v>
      </c>
      <c r="Z2300" s="177" t="s">
        <v>7200</v>
      </c>
      <c r="AA2300" s="525" t="s">
        <v>3352</v>
      </c>
      <c r="AB2300" s="399" t="str">
        <f t="shared" si="464"/>
        <v>DC1CB82</v>
      </c>
      <c r="AC2300" s="399" t="str">
        <f t="shared" si="465"/>
        <v>DC1CB82-DC</v>
      </c>
      <c r="AD2300" t="str">
        <f>Y2300&amp;"-"&amp;VLOOKUP(AC2300,'LICH THI'!C:AA,9,0)</f>
        <v>64DCKT1046-42485</v>
      </c>
      <c r="AE2300">
        <f t="shared" si="466"/>
        <v>1</v>
      </c>
    </row>
    <row r="2301" spans="1:31" x14ac:dyDescent="0.25">
      <c r="A2301" s="436" t="str">
        <f t="shared" si="456"/>
        <v>DC1CB82-DC-37</v>
      </c>
      <c r="B2301" s="436">
        <f>COUNTIF(AC$4:AC2301,AC2301)</f>
        <v>37</v>
      </c>
      <c r="C2301" s="436" t="str">
        <f t="shared" si="457"/>
        <v>DC1CB82-DC</v>
      </c>
      <c r="D2301" s="436">
        <f>VLOOKUP(C2301,'LICH THI'!C:AA,12,0)</f>
        <v>50</v>
      </c>
      <c r="E2301" s="436">
        <f>VLOOKUP(C2301,'LICH THI'!C:AA,13,0)</f>
        <v>50</v>
      </c>
      <c r="F2301" s="436">
        <f t="shared" si="467"/>
        <v>50</v>
      </c>
      <c r="G2301" s="436">
        <f>VLOOKUP(C2301,'LICH THI'!C:AA,14,0)</f>
        <v>1</v>
      </c>
      <c r="H2301" s="436">
        <f t="shared" si="458"/>
        <v>1</v>
      </c>
      <c r="I2301" s="436" t="str">
        <f t="shared" si="459"/>
        <v>Đỗ Thị Tuyết</v>
      </c>
      <c r="J2301" s="436"/>
      <c r="K2301" s="436">
        <f t="shared" si="460"/>
        <v>1</v>
      </c>
      <c r="L2301" s="436" t="str">
        <f t="shared" si="461"/>
        <v>DC1CB82-DC-1</v>
      </c>
      <c r="M2301" s="436">
        <f t="shared" si="462"/>
        <v>32</v>
      </c>
      <c r="N2301" s="437">
        <f t="shared" si="468"/>
        <v>6</v>
      </c>
      <c r="O2301" s="437"/>
      <c r="P2301" s="430" t="str">
        <f t="shared" si="463"/>
        <v/>
      </c>
      <c r="U2301" s="177">
        <v>6</v>
      </c>
      <c r="V2301" s="177" t="s">
        <v>2614</v>
      </c>
      <c r="W2301" s="177" t="s">
        <v>2634</v>
      </c>
      <c r="X2301" s="177" t="s">
        <v>2635</v>
      </c>
      <c r="Y2301" s="177" t="s">
        <v>2636</v>
      </c>
      <c r="Z2301" s="177" t="s">
        <v>7200</v>
      </c>
      <c r="AA2301" s="525" t="s">
        <v>2637</v>
      </c>
      <c r="AB2301" s="399" t="str">
        <f t="shared" si="464"/>
        <v>DC1CB82</v>
      </c>
      <c r="AC2301" s="399" t="str">
        <f t="shared" si="465"/>
        <v>DC1CB82-DC</v>
      </c>
      <c r="AD2301" t="str">
        <f>Y2301&amp;"-"&amp;VLOOKUP(AC2301,'LICH THI'!C:AA,9,0)</f>
        <v>63DCKT3348-42485</v>
      </c>
      <c r="AE2301">
        <f t="shared" si="466"/>
        <v>1</v>
      </c>
    </row>
    <row r="2302" spans="1:31" x14ac:dyDescent="0.25">
      <c r="A2302" s="436" t="str">
        <f t="shared" si="456"/>
        <v>DC1CB82-DC-38</v>
      </c>
      <c r="B2302" s="436">
        <f>COUNTIF(AC$4:AC2302,AC2302)</f>
        <v>38</v>
      </c>
      <c r="C2302" s="436" t="str">
        <f t="shared" si="457"/>
        <v>DC1CB82-DC</v>
      </c>
      <c r="D2302" s="436">
        <f>VLOOKUP(C2302,'LICH THI'!C:AA,12,0)</f>
        <v>50</v>
      </c>
      <c r="E2302" s="436">
        <f>VLOOKUP(C2302,'LICH THI'!C:AA,13,0)</f>
        <v>50</v>
      </c>
      <c r="F2302" s="436">
        <f t="shared" si="467"/>
        <v>50</v>
      </c>
      <c r="G2302" s="436">
        <f>VLOOKUP(C2302,'LICH THI'!C:AA,14,0)</f>
        <v>1</v>
      </c>
      <c r="H2302" s="436">
        <f t="shared" si="458"/>
        <v>1</v>
      </c>
      <c r="I2302" s="436" t="str">
        <f t="shared" si="459"/>
        <v>Nguyễn Thị Tươi</v>
      </c>
      <c r="J2302" s="436"/>
      <c r="K2302" s="436">
        <f t="shared" si="460"/>
        <v>1</v>
      </c>
      <c r="L2302" s="436" t="str">
        <f t="shared" si="461"/>
        <v>DC1CB82-DC-1</v>
      </c>
      <c r="M2302" s="436">
        <f t="shared" si="462"/>
        <v>32</v>
      </c>
      <c r="N2302" s="437">
        <f t="shared" si="468"/>
        <v>7</v>
      </c>
      <c r="O2302" s="437"/>
      <c r="P2302" s="430" t="str">
        <f t="shared" si="463"/>
        <v/>
      </c>
      <c r="U2302" s="177">
        <v>36</v>
      </c>
      <c r="V2302" s="177" t="s">
        <v>3381</v>
      </c>
      <c r="W2302" s="177" t="s">
        <v>2619</v>
      </c>
      <c r="X2302" s="177" t="s">
        <v>5591</v>
      </c>
      <c r="Y2302" s="177" t="s">
        <v>5592</v>
      </c>
      <c r="Z2302" s="177" t="s">
        <v>7200</v>
      </c>
      <c r="AA2302" s="525" t="s">
        <v>4821</v>
      </c>
      <c r="AB2302" s="399" t="str">
        <f t="shared" si="464"/>
        <v>DC1CB82</v>
      </c>
      <c r="AC2302" s="399" t="str">
        <f t="shared" si="465"/>
        <v>DC1CB82-DC</v>
      </c>
      <c r="AD2302" t="str">
        <f>Y2302&amp;"-"&amp;VLOOKUP(AC2302,'LICH THI'!C:AA,9,0)</f>
        <v>64DCKT3279-42485</v>
      </c>
      <c r="AE2302">
        <f t="shared" si="466"/>
        <v>1</v>
      </c>
    </row>
    <row r="2303" spans="1:31" x14ac:dyDescent="0.25">
      <c r="A2303" s="436" t="str">
        <f t="shared" si="456"/>
        <v>DC1CB82-DC-39</v>
      </c>
      <c r="B2303" s="436">
        <f>COUNTIF(AC$4:AC2303,AC2303)</f>
        <v>39</v>
      </c>
      <c r="C2303" s="436" t="str">
        <f t="shared" si="457"/>
        <v>DC1CB82-DC</v>
      </c>
      <c r="D2303" s="436">
        <f>VLOOKUP(C2303,'LICH THI'!C:AA,12,0)</f>
        <v>50</v>
      </c>
      <c r="E2303" s="436">
        <f>VLOOKUP(C2303,'LICH THI'!C:AA,13,0)</f>
        <v>50</v>
      </c>
      <c r="F2303" s="436">
        <f t="shared" si="467"/>
        <v>50</v>
      </c>
      <c r="G2303" s="436">
        <f>VLOOKUP(C2303,'LICH THI'!C:AA,14,0)</f>
        <v>1</v>
      </c>
      <c r="H2303" s="436">
        <f t="shared" si="458"/>
        <v>1</v>
      </c>
      <c r="I2303" s="436" t="str">
        <f t="shared" si="459"/>
        <v>Đào Duy Thái</v>
      </c>
      <c r="J2303" s="436"/>
      <c r="K2303" s="436">
        <f t="shared" si="460"/>
        <v>1</v>
      </c>
      <c r="L2303" s="436" t="str">
        <f t="shared" si="461"/>
        <v>DC1CB82-DC-1</v>
      </c>
      <c r="M2303" s="436">
        <f t="shared" si="462"/>
        <v>32</v>
      </c>
      <c r="N2303" s="437">
        <f t="shared" si="468"/>
        <v>8</v>
      </c>
      <c r="O2303" s="437"/>
      <c r="P2303" s="430" t="str">
        <f t="shared" si="463"/>
        <v/>
      </c>
      <c r="U2303" s="177">
        <v>3</v>
      </c>
      <c r="V2303" s="177" t="s">
        <v>4262</v>
      </c>
      <c r="W2303" s="177" t="s">
        <v>4329</v>
      </c>
      <c r="X2303" s="177" t="s">
        <v>4330</v>
      </c>
      <c r="Y2303" s="177" t="s">
        <v>4331</v>
      </c>
      <c r="Z2303" s="177" t="s">
        <v>7200</v>
      </c>
      <c r="AA2303" s="525" t="s">
        <v>3403</v>
      </c>
      <c r="AB2303" s="399" t="str">
        <f t="shared" si="464"/>
        <v>DC1CB82</v>
      </c>
      <c r="AC2303" s="399" t="str">
        <f t="shared" si="465"/>
        <v>DC1CB82-DC</v>
      </c>
      <c r="AD2303" t="str">
        <f>Y2303&amp;"-"&amp;VLOOKUP(AC2303,'LICH THI'!C:AA,9,0)</f>
        <v>63DCKT2035-42485</v>
      </c>
      <c r="AE2303">
        <f t="shared" si="466"/>
        <v>1</v>
      </c>
    </row>
    <row r="2304" spans="1:31" x14ac:dyDescent="0.25">
      <c r="A2304" s="436" t="str">
        <f t="shared" si="456"/>
        <v>DC1CB82-DC-40</v>
      </c>
      <c r="B2304" s="436">
        <f>COUNTIF(AC$4:AC2304,AC2304)</f>
        <v>40</v>
      </c>
      <c r="C2304" s="436" t="str">
        <f t="shared" si="457"/>
        <v>DC1CB82-DC</v>
      </c>
      <c r="D2304" s="436">
        <f>VLOOKUP(C2304,'LICH THI'!C:AA,12,0)</f>
        <v>50</v>
      </c>
      <c r="E2304" s="436">
        <f>VLOOKUP(C2304,'LICH THI'!C:AA,13,0)</f>
        <v>50</v>
      </c>
      <c r="F2304" s="436">
        <f t="shared" si="467"/>
        <v>50</v>
      </c>
      <c r="G2304" s="436">
        <f>VLOOKUP(C2304,'LICH THI'!C:AA,14,0)</f>
        <v>1</v>
      </c>
      <c r="H2304" s="436">
        <f t="shared" si="458"/>
        <v>1</v>
      </c>
      <c r="I2304" s="436" t="str">
        <f t="shared" si="459"/>
        <v>Lê Linh Thảo</v>
      </c>
      <c r="J2304" s="436"/>
      <c r="K2304" s="436">
        <f t="shared" si="460"/>
        <v>1</v>
      </c>
      <c r="L2304" s="436" t="str">
        <f t="shared" si="461"/>
        <v>DC1CB82-DC-1</v>
      </c>
      <c r="M2304" s="436">
        <f t="shared" si="462"/>
        <v>32</v>
      </c>
      <c r="N2304" s="437">
        <f t="shared" si="468"/>
        <v>9</v>
      </c>
      <c r="O2304" s="437"/>
      <c r="P2304" s="430" t="str">
        <f t="shared" si="463"/>
        <v/>
      </c>
      <c r="U2304" s="177">
        <v>18</v>
      </c>
      <c r="V2304" s="177" t="s">
        <v>3358</v>
      </c>
      <c r="W2304" s="177" t="s">
        <v>5886</v>
      </c>
      <c r="X2304" s="177" t="s">
        <v>2620</v>
      </c>
      <c r="Y2304" s="177" t="s">
        <v>5887</v>
      </c>
      <c r="Z2304" s="177" t="s">
        <v>7200</v>
      </c>
      <c r="AA2304" s="525" t="s">
        <v>3218</v>
      </c>
      <c r="AB2304" s="399" t="str">
        <f t="shared" si="464"/>
        <v>DC1CB82</v>
      </c>
      <c r="AC2304" s="399" t="str">
        <f t="shared" si="465"/>
        <v>DC1CB82-DC</v>
      </c>
      <c r="AD2304" t="str">
        <f>Y2304&amp;"-"&amp;VLOOKUP(AC2304,'LICH THI'!C:AA,9,0)</f>
        <v>64DCKT3052-42485</v>
      </c>
      <c r="AE2304">
        <f t="shared" si="466"/>
        <v>1</v>
      </c>
    </row>
    <row r="2305" spans="1:31" x14ac:dyDescent="0.25">
      <c r="A2305" s="436" t="str">
        <f t="shared" si="456"/>
        <v>DC1CB82-DC-41</v>
      </c>
      <c r="B2305" s="436">
        <f>COUNTIF(AC$4:AC2305,AC2305)</f>
        <v>41</v>
      </c>
      <c r="C2305" s="436" t="str">
        <f t="shared" si="457"/>
        <v>DC1CB82-DC</v>
      </c>
      <c r="D2305" s="436">
        <f>VLOOKUP(C2305,'LICH THI'!C:AA,12,0)</f>
        <v>50</v>
      </c>
      <c r="E2305" s="436">
        <f>VLOOKUP(C2305,'LICH THI'!C:AA,13,0)</f>
        <v>50</v>
      </c>
      <c r="F2305" s="436">
        <f t="shared" si="467"/>
        <v>50</v>
      </c>
      <c r="G2305" s="436">
        <f>VLOOKUP(C2305,'LICH THI'!C:AA,14,0)</f>
        <v>1</v>
      </c>
      <c r="H2305" s="436">
        <f t="shared" si="458"/>
        <v>1</v>
      </c>
      <c r="I2305" s="436" t="str">
        <f t="shared" si="459"/>
        <v>Trần Thị Thanh Thùy</v>
      </c>
      <c r="J2305" s="436"/>
      <c r="K2305" s="436">
        <f t="shared" si="460"/>
        <v>1</v>
      </c>
      <c r="L2305" s="436" t="str">
        <f t="shared" si="461"/>
        <v>DC1CB82-DC-1</v>
      </c>
      <c r="M2305" s="436">
        <f t="shared" si="462"/>
        <v>32</v>
      </c>
      <c r="N2305" s="437">
        <f t="shared" si="468"/>
        <v>10</v>
      </c>
      <c r="O2305" s="437"/>
      <c r="P2305" s="430" t="str">
        <f t="shared" si="463"/>
        <v/>
      </c>
      <c r="U2305" s="177">
        <v>15</v>
      </c>
      <c r="V2305" s="177" t="s">
        <v>2700</v>
      </c>
      <c r="W2305" s="177" t="s">
        <v>3028</v>
      </c>
      <c r="X2305" s="177" t="s">
        <v>4298</v>
      </c>
      <c r="Y2305" s="177" t="s">
        <v>4299</v>
      </c>
      <c r="Z2305" s="177" t="s">
        <v>7200</v>
      </c>
      <c r="AA2305" s="525" t="s">
        <v>2654</v>
      </c>
      <c r="AB2305" s="399" t="str">
        <f t="shared" si="464"/>
        <v>DC1CB82</v>
      </c>
      <c r="AC2305" s="399" t="str">
        <f t="shared" si="465"/>
        <v>DC1CB82-DC</v>
      </c>
      <c r="AD2305" t="str">
        <f>Y2305&amp;"-"&amp;VLOOKUP(AC2305,'LICH THI'!C:AA,9,0)</f>
        <v>63DCKT3177-42485</v>
      </c>
      <c r="AE2305">
        <f t="shared" si="466"/>
        <v>1</v>
      </c>
    </row>
    <row r="2306" spans="1:31" x14ac:dyDescent="0.25">
      <c r="A2306" s="436" t="str">
        <f t="shared" si="456"/>
        <v>DC1CB82-DC-42</v>
      </c>
      <c r="B2306" s="436">
        <f>COUNTIF(AC$4:AC2306,AC2306)</f>
        <v>42</v>
      </c>
      <c r="C2306" s="436" t="str">
        <f t="shared" si="457"/>
        <v>DC1CB82-DC</v>
      </c>
      <c r="D2306" s="436">
        <f>VLOOKUP(C2306,'LICH THI'!C:AA,12,0)</f>
        <v>50</v>
      </c>
      <c r="E2306" s="436">
        <f>VLOOKUP(C2306,'LICH THI'!C:AA,13,0)</f>
        <v>50</v>
      </c>
      <c r="F2306" s="436">
        <f t="shared" si="467"/>
        <v>50</v>
      </c>
      <c r="G2306" s="436">
        <f>VLOOKUP(C2306,'LICH THI'!C:AA,14,0)</f>
        <v>1</v>
      </c>
      <c r="H2306" s="436">
        <f t="shared" si="458"/>
        <v>1</v>
      </c>
      <c r="I2306" s="436" t="str">
        <f t="shared" si="459"/>
        <v>Hoàng Thu Thủy</v>
      </c>
      <c r="J2306" s="436"/>
      <c r="K2306" s="436">
        <f t="shared" si="460"/>
        <v>1</v>
      </c>
      <c r="L2306" s="436" t="str">
        <f t="shared" si="461"/>
        <v>DC1CB82-DC-1</v>
      </c>
      <c r="M2306" s="436">
        <f t="shared" si="462"/>
        <v>32</v>
      </c>
      <c r="N2306" s="437">
        <f t="shared" si="468"/>
        <v>11</v>
      </c>
      <c r="O2306" s="437"/>
      <c r="P2306" s="430" t="str">
        <f t="shared" si="463"/>
        <v/>
      </c>
      <c r="U2306" s="177">
        <v>5</v>
      </c>
      <c r="V2306" s="177" t="s">
        <v>2614</v>
      </c>
      <c r="W2306" s="177" t="s">
        <v>2626</v>
      </c>
      <c r="X2306" s="177" t="s">
        <v>2627</v>
      </c>
      <c r="Y2306" s="177" t="s">
        <v>2628</v>
      </c>
      <c r="Z2306" s="177" t="s">
        <v>7200</v>
      </c>
      <c r="AA2306" s="525" t="s">
        <v>2629</v>
      </c>
      <c r="AB2306" s="399" t="str">
        <f t="shared" si="464"/>
        <v>DC1CB82</v>
      </c>
      <c r="AC2306" s="399" t="str">
        <f t="shared" si="465"/>
        <v>DC1CB82-DC</v>
      </c>
      <c r="AD2306" t="str">
        <f>Y2306&amp;"-"&amp;VLOOKUP(AC2306,'LICH THI'!C:AA,9,0)</f>
        <v>63DCKT3321-42485</v>
      </c>
      <c r="AE2306">
        <f t="shared" si="466"/>
        <v>1</v>
      </c>
    </row>
    <row r="2307" spans="1:31" x14ac:dyDescent="0.25">
      <c r="A2307" s="436" t="str">
        <f t="shared" si="456"/>
        <v>DC1CB82-DC-43</v>
      </c>
      <c r="B2307" s="436">
        <f>COUNTIF(AC$4:AC2307,AC2307)</f>
        <v>43</v>
      </c>
      <c r="C2307" s="436" t="str">
        <f t="shared" si="457"/>
        <v>DC1CB82-DC</v>
      </c>
      <c r="D2307" s="436">
        <f>VLOOKUP(C2307,'LICH THI'!C:AA,12,0)</f>
        <v>50</v>
      </c>
      <c r="E2307" s="436">
        <f>VLOOKUP(C2307,'LICH THI'!C:AA,13,0)</f>
        <v>50</v>
      </c>
      <c r="F2307" s="436">
        <f t="shared" si="467"/>
        <v>50</v>
      </c>
      <c r="G2307" s="436">
        <f>VLOOKUP(C2307,'LICH THI'!C:AA,14,0)</f>
        <v>1</v>
      </c>
      <c r="H2307" s="436">
        <f t="shared" si="458"/>
        <v>1</v>
      </c>
      <c r="I2307" s="436" t="str">
        <f t="shared" si="459"/>
        <v>Phạm Thị Thủy</v>
      </c>
      <c r="J2307" s="436"/>
      <c r="K2307" s="436">
        <f t="shared" si="460"/>
        <v>1</v>
      </c>
      <c r="L2307" s="436" t="str">
        <f t="shared" si="461"/>
        <v>DC1CB82-DC-1</v>
      </c>
      <c r="M2307" s="436">
        <f t="shared" si="462"/>
        <v>32</v>
      </c>
      <c r="N2307" s="437">
        <f t="shared" si="468"/>
        <v>12</v>
      </c>
      <c r="O2307" s="437"/>
      <c r="P2307" s="430" t="str">
        <f t="shared" si="463"/>
        <v/>
      </c>
      <c r="U2307" s="177">
        <v>45</v>
      </c>
      <c r="V2307" s="177" t="s">
        <v>3046</v>
      </c>
      <c r="W2307" s="177" t="s">
        <v>3557</v>
      </c>
      <c r="X2307" s="177" t="s">
        <v>2627</v>
      </c>
      <c r="Y2307" s="177" t="s">
        <v>4313</v>
      </c>
      <c r="Z2307" s="177" t="s">
        <v>7200</v>
      </c>
      <c r="AA2307" s="525" t="s">
        <v>4314</v>
      </c>
      <c r="AB2307" s="399" t="str">
        <f t="shared" si="464"/>
        <v>DC1CB82</v>
      </c>
      <c r="AC2307" s="399" t="str">
        <f t="shared" si="465"/>
        <v>DC1CB82-DC</v>
      </c>
      <c r="AD2307" t="str">
        <f>Y2307&amp;"-"&amp;VLOOKUP(AC2307,'LICH THI'!C:AA,9,0)</f>
        <v>63DCKT3221-42485</v>
      </c>
      <c r="AE2307">
        <f t="shared" si="466"/>
        <v>1</v>
      </c>
    </row>
    <row r="2308" spans="1:31" x14ac:dyDescent="0.25">
      <c r="A2308" s="436" t="str">
        <f t="shared" si="456"/>
        <v>DC1CB82-DC-44</v>
      </c>
      <c r="B2308" s="436">
        <f>COUNTIF(AC$4:AC2308,AC2308)</f>
        <v>44</v>
      </c>
      <c r="C2308" s="436" t="str">
        <f t="shared" si="457"/>
        <v>DC1CB82-DC</v>
      </c>
      <c r="D2308" s="436">
        <f>VLOOKUP(C2308,'LICH THI'!C:AA,12,0)</f>
        <v>50</v>
      </c>
      <c r="E2308" s="436">
        <f>VLOOKUP(C2308,'LICH THI'!C:AA,13,0)</f>
        <v>50</v>
      </c>
      <c r="F2308" s="436">
        <f t="shared" si="467"/>
        <v>50</v>
      </c>
      <c r="G2308" s="436">
        <f>VLOOKUP(C2308,'LICH THI'!C:AA,14,0)</f>
        <v>1</v>
      </c>
      <c r="H2308" s="436">
        <f t="shared" si="458"/>
        <v>1</v>
      </c>
      <c r="I2308" s="436" t="str">
        <f t="shared" si="459"/>
        <v>Đỗ Thị Đài Trang</v>
      </c>
      <c r="J2308" s="436"/>
      <c r="K2308" s="436">
        <f t="shared" si="460"/>
        <v>1</v>
      </c>
      <c r="L2308" s="436" t="str">
        <f t="shared" si="461"/>
        <v>DC1CB82-DC-1</v>
      </c>
      <c r="M2308" s="436">
        <f t="shared" si="462"/>
        <v>32</v>
      </c>
      <c r="N2308" s="437">
        <f t="shared" si="468"/>
        <v>13</v>
      </c>
      <c r="O2308" s="437"/>
      <c r="P2308" s="430" t="str">
        <f t="shared" si="463"/>
        <v/>
      </c>
      <c r="U2308" s="177">
        <v>26</v>
      </c>
      <c r="V2308" s="177" t="s">
        <v>3366</v>
      </c>
      <c r="W2308" s="177" t="s">
        <v>6598</v>
      </c>
      <c r="X2308" s="177" t="s">
        <v>2694</v>
      </c>
      <c r="Y2308" s="177" t="s">
        <v>6599</v>
      </c>
      <c r="Z2308" s="177" t="s">
        <v>7200</v>
      </c>
      <c r="AA2308" s="525" t="s">
        <v>6600</v>
      </c>
      <c r="AB2308" s="399" t="str">
        <f t="shared" si="464"/>
        <v>DC1CB82</v>
      </c>
      <c r="AC2308" s="399" t="str">
        <f t="shared" si="465"/>
        <v>DC1CB82-DC</v>
      </c>
      <c r="AD2308" t="str">
        <f>Y2308&amp;"-"&amp;VLOOKUP(AC2308,'LICH THI'!C:AA,9,0)</f>
        <v>64DCKT3101-42485</v>
      </c>
      <c r="AE2308">
        <f t="shared" si="466"/>
        <v>1</v>
      </c>
    </row>
    <row r="2309" spans="1:31" x14ac:dyDescent="0.25">
      <c r="A2309" s="436" t="str">
        <f t="shared" ref="A2309:A2372" si="469">C2309&amp;"-"&amp;B2309</f>
        <v>DC1CB82-DC-45</v>
      </c>
      <c r="B2309" s="436">
        <f>COUNTIF(AC$4:AC2309,AC2309)</f>
        <v>45</v>
      </c>
      <c r="C2309" s="436" t="str">
        <f t="shared" ref="C2309:C2372" si="470">_CT_MaHP1</f>
        <v>DC1CB82-DC</v>
      </c>
      <c r="D2309" s="436">
        <f>VLOOKUP(C2309,'LICH THI'!C:AA,12,0)</f>
        <v>50</v>
      </c>
      <c r="E2309" s="436">
        <f>VLOOKUP(C2309,'LICH THI'!C:AA,13,0)</f>
        <v>50</v>
      </c>
      <c r="F2309" s="436">
        <f t="shared" si="467"/>
        <v>50</v>
      </c>
      <c r="G2309" s="436">
        <f>VLOOKUP(C2309,'LICH THI'!C:AA,14,0)</f>
        <v>1</v>
      </c>
      <c r="H2309" s="436">
        <f t="shared" ref="H2309:H2372" si="471">IF(E2309=0,"",TRUNC((B2309+E2309-1)/E2309))</f>
        <v>1</v>
      </c>
      <c r="I2309" s="436" t="str">
        <f t="shared" ref="I2309:I2372" si="472">W2309&amp;" "&amp;X2309</f>
        <v>Lưu Mai Trang</v>
      </c>
      <c r="J2309" s="436"/>
      <c r="K2309" s="436">
        <f t="shared" ref="K2309:K2372" si="473">IF(G2309=1,1,IF(H2309&lt;G2309,H2309+1,1))</f>
        <v>1</v>
      </c>
      <c r="L2309" s="436" t="str">
        <f t="shared" ref="L2309:L2372" si="474">C2309&amp;"-"&amp;K2309</f>
        <v>DC1CB82-DC-1</v>
      </c>
      <c r="M2309" s="436">
        <f t="shared" ref="M2309:M2372" si="475">IF(E2309=0,"",MOD(MID(C2309,6,2),E2309))</f>
        <v>32</v>
      </c>
      <c r="N2309" s="437">
        <f t="shared" si="468"/>
        <v>14</v>
      </c>
      <c r="O2309" s="437"/>
      <c r="P2309" s="430" t="str">
        <f t="shared" ref="P2309:P2372" si="476">IF(MOD(20*O2309,10)&lt;&gt;0,"SAI","")</f>
        <v/>
      </c>
      <c r="U2309" s="177">
        <v>46</v>
      </c>
      <c r="V2309" s="177" t="s">
        <v>3046</v>
      </c>
      <c r="W2309" s="177" t="s">
        <v>3587</v>
      </c>
      <c r="X2309" s="177" t="s">
        <v>2694</v>
      </c>
      <c r="Y2309" s="177" t="s">
        <v>3588</v>
      </c>
      <c r="Z2309" s="177" t="s">
        <v>7200</v>
      </c>
      <c r="AA2309" s="525" t="s">
        <v>3589</v>
      </c>
      <c r="AB2309" s="399" t="str">
        <f t="shared" ref="AB2309:AB2372" si="477">_CT_MaHP</f>
        <v>DC1CB82</v>
      </c>
      <c r="AC2309" s="399" t="str">
        <f t="shared" ref="AC2309:AC2372" si="478">_CT_MaHe</f>
        <v>DC1CB82-DC</v>
      </c>
      <c r="AD2309" t="str">
        <f>Y2309&amp;"-"&amp;VLOOKUP(AC2309,'LICH THI'!C:AA,9,0)</f>
        <v>63DCKT3215-42485</v>
      </c>
      <c r="AE2309">
        <f t="shared" ref="AE2309:AE2372" si="479">COUNTIF(AD2309,AD:AD)</f>
        <v>1</v>
      </c>
    </row>
    <row r="2310" spans="1:31" x14ac:dyDescent="0.25">
      <c r="A2310" s="436" t="str">
        <f t="shared" si="469"/>
        <v>DC1CB82-DC-46</v>
      </c>
      <c r="B2310" s="436">
        <f>COUNTIF(AC$4:AC2310,AC2310)</f>
        <v>46</v>
      </c>
      <c r="C2310" s="436" t="str">
        <f t="shared" si="470"/>
        <v>DC1CB82-DC</v>
      </c>
      <c r="D2310" s="436">
        <f>VLOOKUP(C2310,'LICH THI'!C:AA,12,0)</f>
        <v>50</v>
      </c>
      <c r="E2310" s="436">
        <f>VLOOKUP(C2310,'LICH THI'!C:AA,13,0)</f>
        <v>50</v>
      </c>
      <c r="F2310" s="436">
        <f t="shared" ref="F2310:F2373" si="480">IF(G2310="","",IF(G2310=H2310,D2310-(H2310-1)*E2310,E2310))</f>
        <v>50</v>
      </c>
      <c r="G2310" s="436">
        <f>VLOOKUP(C2310,'LICH THI'!C:AA,14,0)</f>
        <v>1</v>
      </c>
      <c r="H2310" s="436">
        <f t="shared" si="471"/>
        <v>1</v>
      </c>
      <c r="I2310" s="436" t="str">
        <f t="shared" si="472"/>
        <v>Nguyễn Thị Trang</v>
      </c>
      <c r="J2310" s="436"/>
      <c r="K2310" s="436">
        <f t="shared" si="473"/>
        <v>1</v>
      </c>
      <c r="L2310" s="436" t="str">
        <f t="shared" si="474"/>
        <v>DC1CB82-DC-1</v>
      </c>
      <c r="M2310" s="436">
        <f t="shared" si="475"/>
        <v>32</v>
      </c>
      <c r="N2310" s="437">
        <f t="shared" ref="N2310:N2373" si="481">IF(F2310=0,"",(K2310-1)*$N$2+1+MOD(B2310-M2310,F2310))</f>
        <v>15</v>
      </c>
      <c r="O2310" s="437"/>
      <c r="P2310" s="430" t="str">
        <f t="shared" si="476"/>
        <v/>
      </c>
      <c r="U2310" s="177">
        <v>29</v>
      </c>
      <c r="V2310" s="177" t="s">
        <v>3826</v>
      </c>
      <c r="W2310" s="177" t="s">
        <v>2619</v>
      </c>
      <c r="X2310" s="177" t="s">
        <v>2694</v>
      </c>
      <c r="Y2310" s="177" t="s">
        <v>7088</v>
      </c>
      <c r="Z2310" s="177" t="s">
        <v>7200</v>
      </c>
      <c r="AA2310" s="525" t="s">
        <v>5920</v>
      </c>
      <c r="AB2310" s="399" t="str">
        <f t="shared" si="477"/>
        <v>DC1CB82</v>
      </c>
      <c r="AC2310" s="399" t="str">
        <f t="shared" si="478"/>
        <v>DC1CB82-DC</v>
      </c>
      <c r="AD2310" t="str">
        <f>Y2310&amp;"-"&amp;VLOOKUP(AC2310,'LICH THI'!C:AA,9,0)</f>
        <v>64DCKT3188-42485</v>
      </c>
      <c r="AE2310">
        <f t="shared" si="479"/>
        <v>1</v>
      </c>
    </row>
    <row r="2311" spans="1:31" x14ac:dyDescent="0.25">
      <c r="A2311" s="436" t="str">
        <f t="shared" si="469"/>
        <v>DC1CB82-DC-47</v>
      </c>
      <c r="B2311" s="436">
        <f>COUNTIF(AC$4:AC2311,AC2311)</f>
        <v>47</v>
      </c>
      <c r="C2311" s="436" t="str">
        <f t="shared" si="470"/>
        <v>DC1CB82-DC</v>
      </c>
      <c r="D2311" s="436">
        <f>VLOOKUP(C2311,'LICH THI'!C:AA,12,0)</f>
        <v>50</v>
      </c>
      <c r="E2311" s="436">
        <f>VLOOKUP(C2311,'LICH THI'!C:AA,13,0)</f>
        <v>50</v>
      </c>
      <c r="F2311" s="436">
        <f t="shared" si="480"/>
        <v>50</v>
      </c>
      <c r="G2311" s="436">
        <f>VLOOKUP(C2311,'LICH THI'!C:AA,14,0)</f>
        <v>1</v>
      </c>
      <c r="H2311" s="436">
        <f t="shared" si="471"/>
        <v>1</v>
      </c>
      <c r="I2311" s="436" t="str">
        <f t="shared" si="472"/>
        <v>Nguyễn Thị Cẩm Trang</v>
      </c>
      <c r="J2311" s="436"/>
      <c r="K2311" s="436">
        <f t="shared" si="473"/>
        <v>1</v>
      </c>
      <c r="L2311" s="436" t="str">
        <f t="shared" si="474"/>
        <v>DC1CB82-DC-1</v>
      </c>
      <c r="M2311" s="436">
        <f t="shared" si="475"/>
        <v>32</v>
      </c>
      <c r="N2311" s="437">
        <f t="shared" si="481"/>
        <v>16</v>
      </c>
      <c r="O2311" s="437"/>
      <c r="P2311" s="430" t="str">
        <f t="shared" si="476"/>
        <v/>
      </c>
      <c r="U2311" s="177">
        <v>47</v>
      </c>
      <c r="V2311" s="177" t="s">
        <v>3046</v>
      </c>
      <c r="W2311" s="177" t="s">
        <v>3070</v>
      </c>
      <c r="X2311" s="177" t="s">
        <v>2694</v>
      </c>
      <c r="Y2311" s="177" t="s">
        <v>3071</v>
      </c>
      <c r="Z2311" s="177" t="s">
        <v>7200</v>
      </c>
      <c r="AA2311" s="525" t="s">
        <v>3072</v>
      </c>
      <c r="AB2311" s="399" t="str">
        <f t="shared" si="477"/>
        <v>DC1CB82</v>
      </c>
      <c r="AC2311" s="399" t="str">
        <f t="shared" si="478"/>
        <v>DC1CB82-DC</v>
      </c>
      <c r="AD2311" t="str">
        <f>Y2311&amp;"-"&amp;VLOOKUP(AC2311,'LICH THI'!C:AA,9,0)</f>
        <v>63DCKT3261-42485</v>
      </c>
      <c r="AE2311">
        <f t="shared" si="479"/>
        <v>1</v>
      </c>
    </row>
    <row r="2312" spans="1:31" x14ac:dyDescent="0.25">
      <c r="A2312" s="436" t="str">
        <f t="shared" si="469"/>
        <v>DC1CB82-DC-48</v>
      </c>
      <c r="B2312" s="436">
        <f>COUNTIF(AC$4:AC2312,AC2312)</f>
        <v>48</v>
      </c>
      <c r="C2312" s="436" t="str">
        <f t="shared" si="470"/>
        <v>DC1CB82-DC</v>
      </c>
      <c r="D2312" s="436">
        <f>VLOOKUP(C2312,'LICH THI'!C:AA,12,0)</f>
        <v>50</v>
      </c>
      <c r="E2312" s="436">
        <f>VLOOKUP(C2312,'LICH THI'!C:AA,13,0)</f>
        <v>50</v>
      </c>
      <c r="F2312" s="436">
        <f t="shared" si="480"/>
        <v>50</v>
      </c>
      <c r="G2312" s="436">
        <f>VLOOKUP(C2312,'LICH THI'!C:AA,14,0)</f>
        <v>1</v>
      </c>
      <c r="H2312" s="436">
        <f t="shared" si="471"/>
        <v>1</v>
      </c>
      <c r="I2312" s="436" t="str">
        <f t="shared" si="472"/>
        <v>Lê Minh Trí</v>
      </c>
      <c r="J2312" s="436"/>
      <c r="K2312" s="436">
        <f t="shared" si="473"/>
        <v>1</v>
      </c>
      <c r="L2312" s="436" t="str">
        <f t="shared" si="474"/>
        <v>DC1CB82-DC-1</v>
      </c>
      <c r="M2312" s="436">
        <f t="shared" si="475"/>
        <v>32</v>
      </c>
      <c r="N2312" s="437">
        <f t="shared" si="481"/>
        <v>17</v>
      </c>
      <c r="O2312" s="437"/>
      <c r="P2312" s="430" t="str">
        <f t="shared" si="476"/>
        <v/>
      </c>
      <c r="U2312" s="177">
        <v>48</v>
      </c>
      <c r="V2312" s="177" t="s">
        <v>3046</v>
      </c>
      <c r="W2312" s="177" t="s">
        <v>3073</v>
      </c>
      <c r="X2312" s="177" t="s">
        <v>3074</v>
      </c>
      <c r="Y2312" s="177" t="s">
        <v>3075</v>
      </c>
      <c r="Z2312" s="177" t="s">
        <v>7200</v>
      </c>
      <c r="AA2312" s="525" t="s">
        <v>3076</v>
      </c>
      <c r="AB2312" s="399" t="str">
        <f t="shared" si="477"/>
        <v>DC1CB82</v>
      </c>
      <c r="AC2312" s="399" t="str">
        <f t="shared" si="478"/>
        <v>DC1CB82-DC</v>
      </c>
      <c r="AD2312" t="str">
        <f>Y2312&amp;"-"&amp;VLOOKUP(AC2312,'LICH THI'!C:AA,9,0)</f>
        <v>63DCKT3218-42485</v>
      </c>
      <c r="AE2312">
        <f t="shared" si="479"/>
        <v>1</v>
      </c>
    </row>
    <row r="2313" spans="1:31" x14ac:dyDescent="0.25">
      <c r="A2313" s="436" t="str">
        <f t="shared" si="469"/>
        <v>DC1CB82-DC-49</v>
      </c>
      <c r="B2313" s="436">
        <f>COUNTIF(AC$4:AC2313,AC2313)</f>
        <v>49</v>
      </c>
      <c r="C2313" s="436" t="str">
        <f t="shared" si="470"/>
        <v>DC1CB82-DC</v>
      </c>
      <c r="D2313" s="436">
        <f>VLOOKUP(C2313,'LICH THI'!C:AA,12,0)</f>
        <v>50</v>
      </c>
      <c r="E2313" s="436">
        <f>VLOOKUP(C2313,'LICH THI'!C:AA,13,0)</f>
        <v>50</v>
      </c>
      <c r="F2313" s="436">
        <f t="shared" si="480"/>
        <v>50</v>
      </c>
      <c r="G2313" s="436">
        <f>VLOOKUP(C2313,'LICH THI'!C:AA,14,0)</f>
        <v>1</v>
      </c>
      <c r="H2313" s="436">
        <f t="shared" si="471"/>
        <v>1</v>
      </c>
      <c r="I2313" s="436" t="str">
        <f t="shared" si="472"/>
        <v>Phạm Thành Trung</v>
      </c>
      <c r="J2313" s="436"/>
      <c r="K2313" s="436">
        <f t="shared" si="473"/>
        <v>1</v>
      </c>
      <c r="L2313" s="436" t="str">
        <f t="shared" si="474"/>
        <v>DC1CB82-DC-1</v>
      </c>
      <c r="M2313" s="436">
        <f t="shared" si="475"/>
        <v>32</v>
      </c>
      <c r="N2313" s="437">
        <f t="shared" si="481"/>
        <v>18</v>
      </c>
      <c r="O2313" s="437"/>
      <c r="P2313" s="430" t="str">
        <f t="shared" si="476"/>
        <v/>
      </c>
      <c r="U2313" s="177">
        <v>27</v>
      </c>
      <c r="V2313" s="177" t="s">
        <v>3366</v>
      </c>
      <c r="W2313" s="177" t="s">
        <v>3235</v>
      </c>
      <c r="X2313" s="177" t="s">
        <v>3160</v>
      </c>
      <c r="Y2313" s="177" t="s">
        <v>7125</v>
      </c>
      <c r="Z2313" s="177" t="s">
        <v>7200</v>
      </c>
      <c r="AA2313" s="525" t="s">
        <v>4539</v>
      </c>
      <c r="AB2313" s="399" t="str">
        <f t="shared" si="477"/>
        <v>DC1CB82</v>
      </c>
      <c r="AC2313" s="399" t="str">
        <f t="shared" si="478"/>
        <v>DC1CB82-DC</v>
      </c>
      <c r="AD2313" t="str">
        <f>Y2313&amp;"-"&amp;VLOOKUP(AC2313,'LICH THI'!C:AA,9,0)</f>
        <v>64DCKT3113-42485</v>
      </c>
      <c r="AE2313">
        <f t="shared" si="479"/>
        <v>1</v>
      </c>
    </row>
    <row r="2314" spans="1:31" x14ac:dyDescent="0.25">
      <c r="A2314" s="436" t="str">
        <f t="shared" si="469"/>
        <v>DC1CB82-DC-50</v>
      </c>
      <c r="B2314" s="436">
        <f>COUNTIF(AC$4:AC2314,AC2314)</f>
        <v>50</v>
      </c>
      <c r="C2314" s="436" t="str">
        <f t="shared" si="470"/>
        <v>DC1CB82-DC</v>
      </c>
      <c r="D2314" s="436">
        <f>VLOOKUP(C2314,'LICH THI'!C:AA,12,0)</f>
        <v>50</v>
      </c>
      <c r="E2314" s="436">
        <f>VLOOKUP(C2314,'LICH THI'!C:AA,13,0)</f>
        <v>50</v>
      </c>
      <c r="F2314" s="436">
        <f t="shared" si="480"/>
        <v>50</v>
      </c>
      <c r="G2314" s="436">
        <f>VLOOKUP(C2314,'LICH THI'!C:AA,14,0)</f>
        <v>1</v>
      </c>
      <c r="H2314" s="436">
        <f t="shared" si="471"/>
        <v>1</v>
      </c>
      <c r="I2314" s="436" t="str">
        <f t="shared" si="472"/>
        <v>Nguyễn Thị Hải Yến</v>
      </c>
      <c r="J2314" s="436"/>
      <c r="K2314" s="436">
        <f t="shared" si="473"/>
        <v>1</v>
      </c>
      <c r="L2314" s="436" t="str">
        <f t="shared" si="474"/>
        <v>DC1CB82-DC-1</v>
      </c>
      <c r="M2314" s="436">
        <f t="shared" si="475"/>
        <v>32</v>
      </c>
      <c r="N2314" s="437">
        <f t="shared" si="481"/>
        <v>19</v>
      </c>
      <c r="O2314" s="437"/>
      <c r="P2314" s="430" t="str">
        <f t="shared" si="476"/>
        <v/>
      </c>
      <c r="U2314" s="177">
        <v>49</v>
      </c>
      <c r="V2314" s="177" t="s">
        <v>3046</v>
      </c>
      <c r="W2314" s="177" t="s">
        <v>4753</v>
      </c>
      <c r="X2314" s="177" t="s">
        <v>2639</v>
      </c>
      <c r="Y2314" s="177" t="s">
        <v>5716</v>
      </c>
      <c r="Z2314" s="177" t="s">
        <v>7200</v>
      </c>
      <c r="AA2314" s="525" t="s">
        <v>5717</v>
      </c>
      <c r="AB2314" s="399" t="str">
        <f t="shared" si="477"/>
        <v>DC1CB82</v>
      </c>
      <c r="AC2314" s="399" t="str">
        <f t="shared" si="478"/>
        <v>DC1CB82-DC</v>
      </c>
      <c r="AD2314" t="str">
        <f>Y2314&amp;"-"&amp;VLOOKUP(AC2314,'LICH THI'!C:AA,9,0)</f>
        <v>63DCKT3354-42485</v>
      </c>
      <c r="AE2314">
        <f t="shared" si="479"/>
        <v>1</v>
      </c>
    </row>
    <row r="2315" spans="1:31" x14ac:dyDescent="0.25">
      <c r="A2315" s="436" t="str">
        <f t="shared" si="469"/>
        <v>DC1CB85-DC-1</v>
      </c>
      <c r="B2315" s="436">
        <f>COUNTIF(AC$4:AC2315,AC2315)</f>
        <v>1</v>
      </c>
      <c r="C2315" s="436" t="str">
        <f t="shared" si="470"/>
        <v>DC1CB85-DC</v>
      </c>
      <c r="D2315" s="436">
        <f>VLOOKUP(C2315,'LICH THI'!C:AA,12,0)</f>
        <v>16</v>
      </c>
      <c r="E2315" s="436">
        <f>VLOOKUP(C2315,'LICH THI'!C:AA,13,0)</f>
        <v>16</v>
      </c>
      <c r="F2315" s="436">
        <f t="shared" si="480"/>
        <v>16</v>
      </c>
      <c r="G2315" s="436">
        <f>VLOOKUP(C2315,'LICH THI'!C:AA,14,0)</f>
        <v>1</v>
      </c>
      <c r="H2315" s="436">
        <f t="shared" si="471"/>
        <v>1</v>
      </c>
      <c r="I2315" s="436" t="str">
        <f t="shared" si="472"/>
        <v>Bùi Thị Tú Anh</v>
      </c>
      <c r="J2315" s="436"/>
      <c r="K2315" s="436">
        <f t="shared" si="473"/>
        <v>1</v>
      </c>
      <c r="L2315" s="436" t="str">
        <f t="shared" si="474"/>
        <v>DC1CB85-DC-1</v>
      </c>
      <c r="M2315" s="436">
        <f t="shared" si="475"/>
        <v>5</v>
      </c>
      <c r="N2315" s="437">
        <f t="shared" si="481"/>
        <v>13</v>
      </c>
      <c r="O2315" s="437"/>
      <c r="P2315" s="430" t="str">
        <f t="shared" si="476"/>
        <v/>
      </c>
      <c r="U2315" s="177">
        <v>7</v>
      </c>
      <c r="V2315" s="177" t="s">
        <v>3556</v>
      </c>
      <c r="W2315" s="177" t="s">
        <v>5614</v>
      </c>
      <c r="X2315" s="177" t="s">
        <v>2611</v>
      </c>
      <c r="Y2315" s="177" t="s">
        <v>5615</v>
      </c>
      <c r="Z2315" s="177" t="s">
        <v>7443</v>
      </c>
      <c r="AA2315" s="525" t="s">
        <v>5616</v>
      </c>
      <c r="AB2315" s="399" t="str">
        <f t="shared" si="477"/>
        <v>DC1CB85</v>
      </c>
      <c r="AC2315" s="399" t="str">
        <f t="shared" si="478"/>
        <v>DC1CB85-DC</v>
      </c>
      <c r="AD2315" t="str">
        <f>Y2315&amp;"-"&amp;VLOOKUP(AC2315,'LICH THI'!C:AA,9,0)</f>
        <v>65DCQT22912-42479</v>
      </c>
      <c r="AE2315">
        <f t="shared" si="479"/>
        <v>1</v>
      </c>
    </row>
    <row r="2316" spans="1:31" x14ac:dyDescent="0.25">
      <c r="A2316" s="436" t="str">
        <f t="shared" si="469"/>
        <v>DC1CB85-DC-2</v>
      </c>
      <c r="B2316" s="436">
        <f>COUNTIF(AC$4:AC2316,AC2316)</f>
        <v>2</v>
      </c>
      <c r="C2316" s="436" t="str">
        <f t="shared" si="470"/>
        <v>DC1CB85-DC</v>
      </c>
      <c r="D2316" s="436">
        <f>VLOOKUP(C2316,'LICH THI'!C:AA,12,0)</f>
        <v>16</v>
      </c>
      <c r="E2316" s="436">
        <f>VLOOKUP(C2316,'LICH THI'!C:AA,13,0)</f>
        <v>16</v>
      </c>
      <c r="F2316" s="436">
        <f t="shared" si="480"/>
        <v>16</v>
      </c>
      <c r="G2316" s="436">
        <f>VLOOKUP(C2316,'LICH THI'!C:AA,14,0)</f>
        <v>1</v>
      </c>
      <c r="H2316" s="436">
        <f t="shared" si="471"/>
        <v>1</v>
      </c>
      <c r="I2316" s="436" t="str">
        <f t="shared" si="472"/>
        <v>Trần Thị Lâm Anh</v>
      </c>
      <c r="J2316" s="436"/>
      <c r="K2316" s="436">
        <f t="shared" si="473"/>
        <v>1</v>
      </c>
      <c r="L2316" s="436" t="str">
        <f t="shared" si="474"/>
        <v>DC1CB85-DC-1</v>
      </c>
      <c r="M2316" s="436">
        <f t="shared" si="475"/>
        <v>5</v>
      </c>
      <c r="N2316" s="437">
        <f t="shared" si="481"/>
        <v>14</v>
      </c>
      <c r="O2316" s="437"/>
      <c r="P2316" s="430" t="str">
        <f t="shared" si="476"/>
        <v/>
      </c>
      <c r="U2316" s="177">
        <v>8</v>
      </c>
      <c r="V2316" s="177" t="s">
        <v>3556</v>
      </c>
      <c r="W2316" s="177" t="s">
        <v>4410</v>
      </c>
      <c r="X2316" s="177" t="s">
        <v>2611</v>
      </c>
      <c r="Y2316" s="177" t="s">
        <v>4411</v>
      </c>
      <c r="Z2316" s="177" t="s">
        <v>7443</v>
      </c>
      <c r="AA2316" s="525" t="s">
        <v>4051</v>
      </c>
      <c r="AB2316" s="399" t="str">
        <f t="shared" si="477"/>
        <v>DC1CB85</v>
      </c>
      <c r="AC2316" s="399" t="str">
        <f t="shared" si="478"/>
        <v>DC1CB85-DC</v>
      </c>
      <c r="AD2316" t="str">
        <f>Y2316&amp;"-"&amp;VLOOKUP(AC2316,'LICH THI'!C:AA,9,0)</f>
        <v>65DCQT22652-42479</v>
      </c>
      <c r="AE2316">
        <f t="shared" si="479"/>
        <v>1</v>
      </c>
    </row>
    <row r="2317" spans="1:31" x14ac:dyDescent="0.25">
      <c r="A2317" s="436" t="str">
        <f t="shared" si="469"/>
        <v>DC1CB85-DC-3</v>
      </c>
      <c r="B2317" s="436">
        <f>COUNTIF(AC$4:AC2317,AC2317)</f>
        <v>3</v>
      </c>
      <c r="C2317" s="436" t="str">
        <f t="shared" si="470"/>
        <v>DC1CB85-DC</v>
      </c>
      <c r="D2317" s="436">
        <f>VLOOKUP(C2317,'LICH THI'!C:AA,12,0)</f>
        <v>16</v>
      </c>
      <c r="E2317" s="436">
        <f>VLOOKUP(C2317,'LICH THI'!C:AA,13,0)</f>
        <v>16</v>
      </c>
      <c r="F2317" s="436">
        <f t="shared" si="480"/>
        <v>16</v>
      </c>
      <c r="G2317" s="436">
        <f>VLOOKUP(C2317,'LICH THI'!C:AA,14,0)</f>
        <v>1</v>
      </c>
      <c r="H2317" s="436">
        <f t="shared" si="471"/>
        <v>1</v>
      </c>
      <c r="I2317" s="436" t="str">
        <f t="shared" si="472"/>
        <v>Trần Đình Chiến</v>
      </c>
      <c r="J2317" s="436"/>
      <c r="K2317" s="436">
        <f t="shared" si="473"/>
        <v>1</v>
      </c>
      <c r="L2317" s="436" t="str">
        <f t="shared" si="474"/>
        <v>DC1CB85-DC-1</v>
      </c>
      <c r="M2317" s="436">
        <f t="shared" si="475"/>
        <v>5</v>
      </c>
      <c r="N2317" s="437">
        <f t="shared" si="481"/>
        <v>15</v>
      </c>
      <c r="O2317" s="437"/>
      <c r="P2317" s="430" t="str">
        <f t="shared" si="476"/>
        <v/>
      </c>
      <c r="U2317" s="177">
        <v>2</v>
      </c>
      <c r="V2317" s="177" t="s">
        <v>3019</v>
      </c>
      <c r="W2317" s="177" t="s">
        <v>3263</v>
      </c>
      <c r="X2317" s="177" t="s">
        <v>2709</v>
      </c>
      <c r="Y2317" s="177" t="s">
        <v>3873</v>
      </c>
      <c r="Z2317" s="177" t="s">
        <v>7443</v>
      </c>
      <c r="AA2317" s="525" t="s">
        <v>3874</v>
      </c>
      <c r="AB2317" s="399" t="str">
        <f t="shared" si="477"/>
        <v>DC1CB85</v>
      </c>
      <c r="AC2317" s="399" t="str">
        <f t="shared" si="478"/>
        <v>DC1CB85-DC</v>
      </c>
      <c r="AD2317" t="str">
        <f>Y2317&amp;"-"&amp;VLOOKUP(AC2317,'LICH THI'!C:AA,9,0)</f>
        <v>64DCQT3108-42479</v>
      </c>
      <c r="AE2317">
        <f t="shared" si="479"/>
        <v>1</v>
      </c>
    </row>
    <row r="2318" spans="1:31" x14ac:dyDescent="0.25">
      <c r="A2318" s="436" t="str">
        <f t="shared" si="469"/>
        <v>DC1CB85-DC-4</v>
      </c>
      <c r="B2318" s="436">
        <f>COUNTIF(AC$4:AC2318,AC2318)</f>
        <v>4</v>
      </c>
      <c r="C2318" s="436" t="str">
        <f t="shared" si="470"/>
        <v>DC1CB85-DC</v>
      </c>
      <c r="D2318" s="436">
        <f>VLOOKUP(C2318,'LICH THI'!C:AA,12,0)</f>
        <v>16</v>
      </c>
      <c r="E2318" s="436">
        <f>VLOOKUP(C2318,'LICH THI'!C:AA,13,0)</f>
        <v>16</v>
      </c>
      <c r="F2318" s="436">
        <f t="shared" si="480"/>
        <v>16</v>
      </c>
      <c r="G2318" s="436">
        <f>VLOOKUP(C2318,'LICH THI'!C:AA,14,0)</f>
        <v>1</v>
      </c>
      <c r="H2318" s="436">
        <f t="shared" si="471"/>
        <v>1</v>
      </c>
      <c r="I2318" s="436" t="str">
        <f t="shared" si="472"/>
        <v>Mai Quang Đông</v>
      </c>
      <c r="J2318" s="436"/>
      <c r="K2318" s="436">
        <f t="shared" si="473"/>
        <v>1</v>
      </c>
      <c r="L2318" s="436" t="str">
        <f t="shared" si="474"/>
        <v>DC1CB85-DC-1</v>
      </c>
      <c r="M2318" s="436">
        <f t="shared" si="475"/>
        <v>5</v>
      </c>
      <c r="N2318" s="437">
        <f t="shared" si="481"/>
        <v>16</v>
      </c>
      <c r="O2318" s="437"/>
      <c r="P2318" s="430" t="str">
        <f t="shared" si="476"/>
        <v/>
      </c>
      <c r="U2318" s="177">
        <v>3</v>
      </c>
      <c r="V2318" s="177" t="s">
        <v>3019</v>
      </c>
      <c r="W2318" s="177" t="s">
        <v>4837</v>
      </c>
      <c r="X2318" s="177" t="s">
        <v>2750</v>
      </c>
      <c r="Y2318" s="177" t="s">
        <v>4838</v>
      </c>
      <c r="Z2318" s="177" t="s">
        <v>7443</v>
      </c>
      <c r="AA2318" s="525" t="s">
        <v>4839</v>
      </c>
      <c r="AB2318" s="399" t="str">
        <f t="shared" si="477"/>
        <v>DC1CB85</v>
      </c>
      <c r="AC2318" s="399" t="str">
        <f t="shared" si="478"/>
        <v>DC1CB85-DC</v>
      </c>
      <c r="AD2318" t="str">
        <f>Y2318&amp;"-"&amp;VLOOKUP(AC2318,'LICH THI'!C:AA,9,0)</f>
        <v>64DCQT3064-42479</v>
      </c>
      <c r="AE2318">
        <f t="shared" si="479"/>
        <v>1</v>
      </c>
    </row>
    <row r="2319" spans="1:31" x14ac:dyDescent="0.25">
      <c r="A2319" s="436" t="str">
        <f t="shared" si="469"/>
        <v>DC1CB85-DC-5</v>
      </c>
      <c r="B2319" s="436">
        <f>COUNTIF(AC$4:AC2319,AC2319)</f>
        <v>5</v>
      </c>
      <c r="C2319" s="436" t="str">
        <f t="shared" si="470"/>
        <v>DC1CB85-DC</v>
      </c>
      <c r="D2319" s="436">
        <f>VLOOKUP(C2319,'LICH THI'!C:AA,12,0)</f>
        <v>16</v>
      </c>
      <c r="E2319" s="436">
        <f>VLOOKUP(C2319,'LICH THI'!C:AA,13,0)</f>
        <v>16</v>
      </c>
      <c r="F2319" s="436">
        <f t="shared" si="480"/>
        <v>16</v>
      </c>
      <c r="G2319" s="436">
        <f>VLOOKUP(C2319,'LICH THI'!C:AA,14,0)</f>
        <v>1</v>
      </c>
      <c r="H2319" s="436">
        <f t="shared" si="471"/>
        <v>1</v>
      </c>
      <c r="I2319" s="436" t="str">
        <f t="shared" si="472"/>
        <v>Nguyễn Thị Thu Hà</v>
      </c>
      <c r="J2319" s="436"/>
      <c r="K2319" s="436">
        <f t="shared" si="473"/>
        <v>1</v>
      </c>
      <c r="L2319" s="436" t="str">
        <f t="shared" si="474"/>
        <v>DC1CB85-DC-1</v>
      </c>
      <c r="M2319" s="436">
        <f t="shared" si="475"/>
        <v>5</v>
      </c>
      <c r="N2319" s="437">
        <f t="shared" si="481"/>
        <v>1</v>
      </c>
      <c r="O2319" s="437"/>
      <c r="P2319" s="430" t="str">
        <f t="shared" si="476"/>
        <v/>
      </c>
      <c r="U2319" s="177">
        <v>9</v>
      </c>
      <c r="V2319" s="177" t="s">
        <v>3556</v>
      </c>
      <c r="W2319" s="177" t="s">
        <v>3056</v>
      </c>
      <c r="X2319" s="177" t="s">
        <v>3163</v>
      </c>
      <c r="Y2319" s="177" t="s">
        <v>4417</v>
      </c>
      <c r="Z2319" s="177" t="s">
        <v>7443</v>
      </c>
      <c r="AA2319" s="525" t="s">
        <v>4418</v>
      </c>
      <c r="AB2319" s="399" t="str">
        <f t="shared" si="477"/>
        <v>DC1CB85</v>
      </c>
      <c r="AC2319" s="399" t="str">
        <f t="shared" si="478"/>
        <v>DC1CB85-DC</v>
      </c>
      <c r="AD2319" t="str">
        <f>Y2319&amp;"-"&amp;VLOOKUP(AC2319,'LICH THI'!C:AA,9,0)</f>
        <v>65DCQT23305-42479</v>
      </c>
      <c r="AE2319">
        <f t="shared" si="479"/>
        <v>1</v>
      </c>
    </row>
    <row r="2320" spans="1:31" x14ac:dyDescent="0.25">
      <c r="A2320" s="436" t="str">
        <f t="shared" si="469"/>
        <v>DC1CB85-DC-6</v>
      </c>
      <c r="B2320" s="436">
        <f>COUNTIF(AC$4:AC2320,AC2320)</f>
        <v>6</v>
      </c>
      <c r="C2320" s="436" t="str">
        <f t="shared" si="470"/>
        <v>DC1CB85-DC</v>
      </c>
      <c r="D2320" s="436">
        <f>VLOOKUP(C2320,'LICH THI'!C:AA,12,0)</f>
        <v>16</v>
      </c>
      <c r="E2320" s="436">
        <f>VLOOKUP(C2320,'LICH THI'!C:AA,13,0)</f>
        <v>16</v>
      </c>
      <c r="F2320" s="436">
        <f t="shared" si="480"/>
        <v>16</v>
      </c>
      <c r="G2320" s="436">
        <f>VLOOKUP(C2320,'LICH THI'!C:AA,14,0)</f>
        <v>1</v>
      </c>
      <c r="H2320" s="436">
        <f t="shared" si="471"/>
        <v>1</v>
      </c>
      <c r="I2320" s="436" t="str">
        <f t="shared" si="472"/>
        <v>Vũ Thị Thu Hà</v>
      </c>
      <c r="J2320" s="436"/>
      <c r="K2320" s="436">
        <f t="shared" si="473"/>
        <v>1</v>
      </c>
      <c r="L2320" s="436" t="str">
        <f t="shared" si="474"/>
        <v>DC1CB85-DC-1</v>
      </c>
      <c r="M2320" s="436">
        <f t="shared" si="475"/>
        <v>5</v>
      </c>
      <c r="N2320" s="437">
        <f t="shared" si="481"/>
        <v>2</v>
      </c>
      <c r="O2320" s="437"/>
      <c r="P2320" s="430" t="str">
        <f t="shared" si="476"/>
        <v/>
      </c>
      <c r="U2320" s="177">
        <v>4</v>
      </c>
      <c r="V2320" s="177" t="s">
        <v>3019</v>
      </c>
      <c r="W2320" s="177" t="s">
        <v>3369</v>
      </c>
      <c r="X2320" s="177" t="s">
        <v>3163</v>
      </c>
      <c r="Y2320" s="177" t="s">
        <v>4840</v>
      </c>
      <c r="Z2320" s="177" t="s">
        <v>7443</v>
      </c>
      <c r="AA2320" s="525" t="s">
        <v>2986</v>
      </c>
      <c r="AB2320" s="399" t="str">
        <f t="shared" si="477"/>
        <v>DC1CB85</v>
      </c>
      <c r="AC2320" s="399" t="str">
        <f t="shared" si="478"/>
        <v>DC1CB85-DC</v>
      </c>
      <c r="AD2320" t="str">
        <f>Y2320&amp;"-"&amp;VLOOKUP(AC2320,'LICH THI'!C:AA,9,0)</f>
        <v>64DCQT3078-42479</v>
      </c>
      <c r="AE2320">
        <f t="shared" si="479"/>
        <v>1</v>
      </c>
    </row>
    <row r="2321" spans="1:31" x14ac:dyDescent="0.25">
      <c r="A2321" s="436" t="str">
        <f t="shared" si="469"/>
        <v>DC1CB85-DC-7</v>
      </c>
      <c r="B2321" s="436">
        <f>COUNTIF(AC$4:AC2321,AC2321)</f>
        <v>7</v>
      </c>
      <c r="C2321" s="436" t="str">
        <f t="shared" si="470"/>
        <v>DC1CB85-DC</v>
      </c>
      <c r="D2321" s="436">
        <f>VLOOKUP(C2321,'LICH THI'!C:AA,12,0)</f>
        <v>16</v>
      </c>
      <c r="E2321" s="436">
        <f>VLOOKUP(C2321,'LICH THI'!C:AA,13,0)</f>
        <v>16</v>
      </c>
      <c r="F2321" s="436">
        <f t="shared" si="480"/>
        <v>16</v>
      </c>
      <c r="G2321" s="436">
        <f>VLOOKUP(C2321,'LICH THI'!C:AA,14,0)</f>
        <v>1</v>
      </c>
      <c r="H2321" s="436">
        <f t="shared" si="471"/>
        <v>1</v>
      </c>
      <c r="I2321" s="436" t="str">
        <f t="shared" si="472"/>
        <v>Phạm Văn Hào</v>
      </c>
      <c r="J2321" s="436"/>
      <c r="K2321" s="436">
        <f t="shared" si="473"/>
        <v>1</v>
      </c>
      <c r="L2321" s="436" t="str">
        <f t="shared" si="474"/>
        <v>DC1CB85-DC-1</v>
      </c>
      <c r="M2321" s="436">
        <f t="shared" si="475"/>
        <v>5</v>
      </c>
      <c r="N2321" s="437">
        <f t="shared" si="481"/>
        <v>3</v>
      </c>
      <c r="O2321" s="437"/>
      <c r="P2321" s="430" t="str">
        <f t="shared" si="476"/>
        <v/>
      </c>
      <c r="U2321" s="177">
        <v>10</v>
      </c>
      <c r="V2321" s="177" t="s">
        <v>3556</v>
      </c>
      <c r="W2321" s="177" t="s">
        <v>2738</v>
      </c>
      <c r="X2321" s="177" t="s">
        <v>3560</v>
      </c>
      <c r="Y2321" s="177" t="s">
        <v>3561</v>
      </c>
      <c r="Z2321" s="177" t="s">
        <v>7443</v>
      </c>
      <c r="AA2321" s="525" t="s">
        <v>3562</v>
      </c>
      <c r="AB2321" s="399" t="str">
        <f t="shared" si="477"/>
        <v>DC1CB85</v>
      </c>
      <c r="AC2321" s="399" t="str">
        <f t="shared" si="478"/>
        <v>DC1CB85-DC</v>
      </c>
      <c r="AD2321" t="str">
        <f>Y2321&amp;"-"&amp;VLOOKUP(AC2321,'LICH THI'!C:AA,9,0)</f>
        <v>65DCQT23199-42479</v>
      </c>
      <c r="AE2321">
        <f t="shared" si="479"/>
        <v>1</v>
      </c>
    </row>
    <row r="2322" spans="1:31" x14ac:dyDescent="0.25">
      <c r="A2322" s="436" t="str">
        <f t="shared" si="469"/>
        <v>DC1CB85-DC-8</v>
      </c>
      <c r="B2322" s="436">
        <f>COUNTIF(AC$4:AC2322,AC2322)</f>
        <v>8</v>
      </c>
      <c r="C2322" s="436" t="str">
        <f t="shared" si="470"/>
        <v>DC1CB85-DC</v>
      </c>
      <c r="D2322" s="436">
        <f>VLOOKUP(C2322,'LICH THI'!C:AA,12,0)</f>
        <v>16</v>
      </c>
      <c r="E2322" s="436">
        <f>VLOOKUP(C2322,'LICH THI'!C:AA,13,0)</f>
        <v>16</v>
      </c>
      <c r="F2322" s="436">
        <f t="shared" si="480"/>
        <v>16</v>
      </c>
      <c r="G2322" s="436">
        <f>VLOOKUP(C2322,'LICH THI'!C:AA,14,0)</f>
        <v>1</v>
      </c>
      <c r="H2322" s="436">
        <f t="shared" si="471"/>
        <v>1</v>
      </c>
      <c r="I2322" s="436" t="str">
        <f t="shared" si="472"/>
        <v>Tạ Thị Hoa</v>
      </c>
      <c r="J2322" s="436"/>
      <c r="K2322" s="436">
        <f t="shared" si="473"/>
        <v>1</v>
      </c>
      <c r="L2322" s="436" t="str">
        <f t="shared" si="474"/>
        <v>DC1CB85-DC-1</v>
      </c>
      <c r="M2322" s="436">
        <f t="shared" si="475"/>
        <v>5</v>
      </c>
      <c r="N2322" s="437">
        <f t="shared" si="481"/>
        <v>4</v>
      </c>
      <c r="O2322" s="437"/>
      <c r="P2322" s="430" t="str">
        <f t="shared" si="476"/>
        <v/>
      </c>
      <c r="U2322" s="177">
        <v>11</v>
      </c>
      <c r="V2322" s="177" t="s">
        <v>3556</v>
      </c>
      <c r="W2322" s="177" t="s">
        <v>3020</v>
      </c>
      <c r="X2322" s="177" t="s">
        <v>3565</v>
      </c>
      <c r="Y2322" s="177" t="s">
        <v>3566</v>
      </c>
      <c r="Z2322" s="177" t="s">
        <v>7443</v>
      </c>
      <c r="AA2322" s="525" t="s">
        <v>3567</v>
      </c>
      <c r="AB2322" s="399" t="str">
        <f t="shared" si="477"/>
        <v>DC1CB85</v>
      </c>
      <c r="AC2322" s="399" t="str">
        <f t="shared" si="478"/>
        <v>DC1CB85-DC</v>
      </c>
      <c r="AD2322" t="str">
        <f>Y2322&amp;"-"&amp;VLOOKUP(AC2322,'LICH THI'!C:AA,9,0)</f>
        <v>65DCQT22913-42479</v>
      </c>
      <c r="AE2322">
        <f t="shared" si="479"/>
        <v>1</v>
      </c>
    </row>
    <row r="2323" spans="1:31" x14ac:dyDescent="0.25">
      <c r="A2323" s="436" t="str">
        <f t="shared" si="469"/>
        <v>DC1CB85-DC-9</v>
      </c>
      <c r="B2323" s="436">
        <f>COUNTIF(AC$4:AC2323,AC2323)</f>
        <v>9</v>
      </c>
      <c r="C2323" s="436" t="str">
        <f t="shared" si="470"/>
        <v>DC1CB85-DC</v>
      </c>
      <c r="D2323" s="436">
        <f>VLOOKUP(C2323,'LICH THI'!C:AA,12,0)</f>
        <v>16</v>
      </c>
      <c r="E2323" s="436">
        <f>VLOOKUP(C2323,'LICH THI'!C:AA,13,0)</f>
        <v>16</v>
      </c>
      <c r="F2323" s="436">
        <f t="shared" si="480"/>
        <v>16</v>
      </c>
      <c r="G2323" s="436">
        <f>VLOOKUP(C2323,'LICH THI'!C:AA,14,0)</f>
        <v>1</v>
      </c>
      <c r="H2323" s="436">
        <f t="shared" si="471"/>
        <v>1</v>
      </c>
      <c r="I2323" s="436" t="str">
        <f t="shared" si="472"/>
        <v>Phạm Thị Thương Huyền</v>
      </c>
      <c r="J2323" s="436"/>
      <c r="K2323" s="436">
        <f t="shared" si="473"/>
        <v>1</v>
      </c>
      <c r="L2323" s="436" t="str">
        <f t="shared" si="474"/>
        <v>DC1CB85-DC-1</v>
      </c>
      <c r="M2323" s="436">
        <f t="shared" si="475"/>
        <v>5</v>
      </c>
      <c r="N2323" s="437">
        <f t="shared" si="481"/>
        <v>5</v>
      </c>
      <c r="O2323" s="437"/>
      <c r="P2323" s="430" t="str">
        <f t="shared" si="476"/>
        <v/>
      </c>
      <c r="U2323" s="177">
        <v>12</v>
      </c>
      <c r="V2323" s="177" t="s">
        <v>3556</v>
      </c>
      <c r="W2323" s="177" t="s">
        <v>4421</v>
      </c>
      <c r="X2323" s="177" t="s">
        <v>4236</v>
      </c>
      <c r="Y2323" s="177" t="s">
        <v>4422</v>
      </c>
      <c r="Z2323" s="177" t="s">
        <v>7443</v>
      </c>
      <c r="AA2323" s="525" t="s">
        <v>4423</v>
      </c>
      <c r="AB2323" s="399" t="str">
        <f t="shared" si="477"/>
        <v>DC1CB85</v>
      </c>
      <c r="AC2323" s="399" t="str">
        <f t="shared" si="478"/>
        <v>DC1CB85-DC</v>
      </c>
      <c r="AD2323" t="str">
        <f>Y2323&amp;"-"&amp;VLOOKUP(AC2323,'LICH THI'!C:AA,9,0)</f>
        <v>65DCQT23903-42479</v>
      </c>
      <c r="AE2323">
        <f t="shared" si="479"/>
        <v>1</v>
      </c>
    </row>
    <row r="2324" spans="1:31" x14ac:dyDescent="0.25">
      <c r="A2324" s="436" t="str">
        <f t="shared" si="469"/>
        <v>DC1CB85-DC-10</v>
      </c>
      <c r="B2324" s="436">
        <f>COUNTIF(AC$4:AC2324,AC2324)</f>
        <v>10</v>
      </c>
      <c r="C2324" s="436" t="str">
        <f t="shared" si="470"/>
        <v>DC1CB85-DC</v>
      </c>
      <c r="D2324" s="436">
        <f>VLOOKUP(C2324,'LICH THI'!C:AA,12,0)</f>
        <v>16</v>
      </c>
      <c r="E2324" s="436">
        <f>VLOOKUP(C2324,'LICH THI'!C:AA,13,0)</f>
        <v>16</v>
      </c>
      <c r="F2324" s="436">
        <f t="shared" si="480"/>
        <v>16</v>
      </c>
      <c r="G2324" s="436">
        <f>VLOOKUP(C2324,'LICH THI'!C:AA,14,0)</f>
        <v>1</v>
      </c>
      <c r="H2324" s="436">
        <f t="shared" si="471"/>
        <v>1</v>
      </c>
      <c r="I2324" s="436" t="str">
        <f t="shared" si="472"/>
        <v>Nguyễn Thị Bích Liên</v>
      </c>
      <c r="J2324" s="436"/>
      <c r="K2324" s="436">
        <f t="shared" si="473"/>
        <v>1</v>
      </c>
      <c r="L2324" s="436" t="str">
        <f t="shared" si="474"/>
        <v>DC1CB85-DC-1</v>
      </c>
      <c r="M2324" s="436">
        <f t="shared" si="475"/>
        <v>5</v>
      </c>
      <c r="N2324" s="437">
        <f t="shared" si="481"/>
        <v>6</v>
      </c>
      <c r="O2324" s="437"/>
      <c r="P2324" s="430" t="str">
        <f t="shared" si="476"/>
        <v/>
      </c>
      <c r="U2324" s="177">
        <v>5</v>
      </c>
      <c r="V2324" s="177" t="s">
        <v>3019</v>
      </c>
      <c r="W2324" s="177" t="s">
        <v>3035</v>
      </c>
      <c r="X2324" s="177" t="s">
        <v>2666</v>
      </c>
      <c r="Y2324" s="177" t="s">
        <v>3036</v>
      </c>
      <c r="Z2324" s="177" t="s">
        <v>7443</v>
      </c>
      <c r="AA2324" s="525" t="s">
        <v>3037</v>
      </c>
      <c r="AB2324" s="399" t="str">
        <f t="shared" si="477"/>
        <v>DC1CB85</v>
      </c>
      <c r="AC2324" s="399" t="str">
        <f t="shared" si="478"/>
        <v>DC1CB85-DC</v>
      </c>
      <c r="AD2324" t="str">
        <f>Y2324&amp;"-"&amp;VLOOKUP(AC2324,'LICH THI'!C:AA,9,0)</f>
        <v>64DCQT3116-42479</v>
      </c>
      <c r="AE2324">
        <f t="shared" si="479"/>
        <v>1</v>
      </c>
    </row>
    <row r="2325" spans="1:31" x14ac:dyDescent="0.25">
      <c r="A2325" s="436" t="str">
        <f t="shared" si="469"/>
        <v>DC1CB85-DC-11</v>
      </c>
      <c r="B2325" s="436">
        <f>COUNTIF(AC$4:AC2325,AC2325)</f>
        <v>11</v>
      </c>
      <c r="C2325" s="436" t="str">
        <f t="shared" si="470"/>
        <v>DC1CB85-DC</v>
      </c>
      <c r="D2325" s="436">
        <f>VLOOKUP(C2325,'LICH THI'!C:AA,12,0)</f>
        <v>16</v>
      </c>
      <c r="E2325" s="436">
        <f>VLOOKUP(C2325,'LICH THI'!C:AA,13,0)</f>
        <v>16</v>
      </c>
      <c r="F2325" s="436">
        <f t="shared" si="480"/>
        <v>16</v>
      </c>
      <c r="G2325" s="436">
        <f>VLOOKUP(C2325,'LICH THI'!C:AA,14,0)</f>
        <v>1</v>
      </c>
      <c r="H2325" s="436">
        <f t="shared" si="471"/>
        <v>1</v>
      </c>
      <c r="I2325" s="436" t="str">
        <f t="shared" si="472"/>
        <v>Nguyễn Thị Nga</v>
      </c>
      <c r="J2325" s="436"/>
      <c r="K2325" s="436">
        <f t="shared" si="473"/>
        <v>1</v>
      </c>
      <c r="L2325" s="436" t="str">
        <f t="shared" si="474"/>
        <v>DC1CB85-DC-1</v>
      </c>
      <c r="M2325" s="436">
        <f t="shared" si="475"/>
        <v>5</v>
      </c>
      <c r="N2325" s="437">
        <f t="shared" si="481"/>
        <v>7</v>
      </c>
      <c r="O2325" s="437"/>
      <c r="P2325" s="430" t="str">
        <f t="shared" si="476"/>
        <v/>
      </c>
      <c r="U2325" s="177">
        <v>1</v>
      </c>
      <c r="V2325" s="177" t="s">
        <v>2707</v>
      </c>
      <c r="W2325" s="177" t="s">
        <v>2619</v>
      </c>
      <c r="X2325" s="177" t="s">
        <v>2676</v>
      </c>
      <c r="Y2325" s="177" t="s">
        <v>7211</v>
      </c>
      <c r="Z2325" s="177" t="s">
        <v>7443</v>
      </c>
      <c r="AA2325" s="525" t="s">
        <v>7212</v>
      </c>
      <c r="AB2325" s="399" t="str">
        <f t="shared" si="477"/>
        <v>DC1CB85</v>
      </c>
      <c r="AC2325" s="399" t="str">
        <f t="shared" si="478"/>
        <v>DC1CB85-DC</v>
      </c>
      <c r="AD2325" t="str">
        <f>Y2325&amp;"-"&amp;VLOOKUP(AC2325,'LICH THI'!C:AA,9,0)</f>
        <v>63DCQT3028-42479</v>
      </c>
      <c r="AE2325">
        <f t="shared" si="479"/>
        <v>1</v>
      </c>
    </row>
    <row r="2326" spans="1:31" x14ac:dyDescent="0.25">
      <c r="A2326" s="436" t="str">
        <f t="shared" si="469"/>
        <v>DC1CB85-DC-12</v>
      </c>
      <c r="B2326" s="436">
        <f>COUNTIF(AC$4:AC2326,AC2326)</f>
        <v>12</v>
      </c>
      <c r="C2326" s="436" t="str">
        <f t="shared" si="470"/>
        <v>DC1CB85-DC</v>
      </c>
      <c r="D2326" s="436">
        <f>VLOOKUP(C2326,'LICH THI'!C:AA,12,0)</f>
        <v>16</v>
      </c>
      <c r="E2326" s="436">
        <f>VLOOKUP(C2326,'LICH THI'!C:AA,13,0)</f>
        <v>16</v>
      </c>
      <c r="F2326" s="436">
        <f t="shared" si="480"/>
        <v>16</v>
      </c>
      <c r="G2326" s="436">
        <f>VLOOKUP(C2326,'LICH THI'!C:AA,14,0)</f>
        <v>1</v>
      </c>
      <c r="H2326" s="436">
        <f t="shared" si="471"/>
        <v>1</v>
      </c>
      <c r="I2326" s="436" t="str">
        <f t="shared" si="472"/>
        <v>Trịnh Thị Nga</v>
      </c>
      <c r="J2326" s="436"/>
      <c r="K2326" s="436">
        <f t="shared" si="473"/>
        <v>1</v>
      </c>
      <c r="L2326" s="436" t="str">
        <f t="shared" si="474"/>
        <v>DC1CB85-DC-1</v>
      </c>
      <c r="M2326" s="436">
        <f t="shared" si="475"/>
        <v>5</v>
      </c>
      <c r="N2326" s="437">
        <f t="shared" si="481"/>
        <v>8</v>
      </c>
      <c r="O2326" s="437"/>
      <c r="P2326" s="430" t="str">
        <f t="shared" si="476"/>
        <v/>
      </c>
      <c r="U2326" s="177">
        <v>13</v>
      </c>
      <c r="V2326" s="177" t="s">
        <v>3556</v>
      </c>
      <c r="W2326" s="177" t="s">
        <v>4272</v>
      </c>
      <c r="X2326" s="177" t="s">
        <v>2676</v>
      </c>
      <c r="Y2326" s="177" t="s">
        <v>4430</v>
      </c>
      <c r="Z2326" s="177" t="s">
        <v>7443</v>
      </c>
      <c r="AA2326" s="525" t="s">
        <v>4431</v>
      </c>
      <c r="AB2326" s="399" t="str">
        <f t="shared" si="477"/>
        <v>DC1CB85</v>
      </c>
      <c r="AC2326" s="399" t="str">
        <f t="shared" si="478"/>
        <v>DC1CB85-DC</v>
      </c>
      <c r="AD2326" t="str">
        <f>Y2326&amp;"-"&amp;VLOOKUP(AC2326,'LICH THI'!C:AA,9,0)</f>
        <v>65DCQT22653-42479</v>
      </c>
      <c r="AE2326">
        <f t="shared" si="479"/>
        <v>1</v>
      </c>
    </row>
    <row r="2327" spans="1:31" x14ac:dyDescent="0.25">
      <c r="A2327" s="436" t="str">
        <f t="shared" si="469"/>
        <v>DC1CB85-DC-13</v>
      </c>
      <c r="B2327" s="436">
        <f>COUNTIF(AC$4:AC2327,AC2327)</f>
        <v>13</v>
      </c>
      <c r="C2327" s="436" t="str">
        <f t="shared" si="470"/>
        <v>DC1CB85-DC</v>
      </c>
      <c r="D2327" s="436">
        <f>VLOOKUP(C2327,'LICH THI'!C:AA,12,0)</f>
        <v>16</v>
      </c>
      <c r="E2327" s="436">
        <f>VLOOKUP(C2327,'LICH THI'!C:AA,13,0)</f>
        <v>16</v>
      </c>
      <c r="F2327" s="436">
        <f t="shared" si="480"/>
        <v>16</v>
      </c>
      <c r="G2327" s="436">
        <f>VLOOKUP(C2327,'LICH THI'!C:AA,14,0)</f>
        <v>1</v>
      </c>
      <c r="H2327" s="436">
        <f t="shared" si="471"/>
        <v>1</v>
      </c>
      <c r="I2327" s="436" t="str">
        <f t="shared" si="472"/>
        <v>Đức Thị Nhung</v>
      </c>
      <c r="J2327" s="436"/>
      <c r="K2327" s="436">
        <f t="shared" si="473"/>
        <v>1</v>
      </c>
      <c r="L2327" s="436" t="str">
        <f t="shared" si="474"/>
        <v>DC1CB85-DC-1</v>
      </c>
      <c r="M2327" s="436">
        <f t="shared" si="475"/>
        <v>5</v>
      </c>
      <c r="N2327" s="437">
        <f t="shared" si="481"/>
        <v>9</v>
      </c>
      <c r="O2327" s="437"/>
      <c r="P2327" s="430" t="str">
        <f t="shared" si="476"/>
        <v/>
      </c>
      <c r="U2327" s="177">
        <v>14</v>
      </c>
      <c r="V2327" s="177" t="s">
        <v>3556</v>
      </c>
      <c r="W2327" s="177" t="s">
        <v>4432</v>
      </c>
      <c r="X2327" s="177" t="s">
        <v>2680</v>
      </c>
      <c r="Y2327" s="177" t="s">
        <v>4433</v>
      </c>
      <c r="Z2327" s="177" t="s">
        <v>7443</v>
      </c>
      <c r="AA2327" s="525" t="s">
        <v>4434</v>
      </c>
      <c r="AB2327" s="399" t="str">
        <f t="shared" si="477"/>
        <v>DC1CB85</v>
      </c>
      <c r="AC2327" s="399" t="str">
        <f t="shared" si="478"/>
        <v>DC1CB85-DC</v>
      </c>
      <c r="AD2327" t="str">
        <f>Y2327&amp;"-"&amp;VLOOKUP(AC2327,'LICH THI'!C:AA,9,0)</f>
        <v>65DCQT22909-42479</v>
      </c>
      <c r="AE2327">
        <f t="shared" si="479"/>
        <v>1</v>
      </c>
    </row>
    <row r="2328" spans="1:31" x14ac:dyDescent="0.25">
      <c r="A2328" s="436" t="str">
        <f t="shared" si="469"/>
        <v>DC1CB85-DC-14</v>
      </c>
      <c r="B2328" s="436">
        <f>COUNTIF(AC$4:AC2328,AC2328)</f>
        <v>14</v>
      </c>
      <c r="C2328" s="436" t="str">
        <f t="shared" si="470"/>
        <v>DC1CB85-DC</v>
      </c>
      <c r="D2328" s="436">
        <f>VLOOKUP(C2328,'LICH THI'!C:AA,12,0)</f>
        <v>16</v>
      </c>
      <c r="E2328" s="436">
        <f>VLOOKUP(C2328,'LICH THI'!C:AA,13,0)</f>
        <v>16</v>
      </c>
      <c r="F2328" s="436">
        <f t="shared" si="480"/>
        <v>16</v>
      </c>
      <c r="G2328" s="436">
        <f>VLOOKUP(C2328,'LICH THI'!C:AA,14,0)</f>
        <v>1</v>
      </c>
      <c r="H2328" s="436">
        <f t="shared" si="471"/>
        <v>1</v>
      </c>
      <c r="I2328" s="436" t="str">
        <f t="shared" si="472"/>
        <v>Hà Thị Quỳnh</v>
      </c>
      <c r="J2328" s="436"/>
      <c r="K2328" s="436">
        <f t="shared" si="473"/>
        <v>1</v>
      </c>
      <c r="L2328" s="436" t="str">
        <f t="shared" si="474"/>
        <v>DC1CB85-DC-1</v>
      </c>
      <c r="M2328" s="436">
        <f t="shared" si="475"/>
        <v>5</v>
      </c>
      <c r="N2328" s="437">
        <f t="shared" si="481"/>
        <v>10</v>
      </c>
      <c r="O2328" s="437"/>
      <c r="P2328" s="430" t="str">
        <f t="shared" si="476"/>
        <v/>
      </c>
      <c r="U2328" s="177">
        <v>15</v>
      </c>
      <c r="V2328" s="177" t="s">
        <v>3556</v>
      </c>
      <c r="W2328" s="177" t="s">
        <v>4268</v>
      </c>
      <c r="X2328" s="177" t="s">
        <v>2684</v>
      </c>
      <c r="Y2328" s="177" t="s">
        <v>4438</v>
      </c>
      <c r="Z2328" s="177" t="s">
        <v>7443</v>
      </c>
      <c r="AA2328" s="525" t="s">
        <v>3447</v>
      </c>
      <c r="AB2328" s="399" t="str">
        <f t="shared" si="477"/>
        <v>DC1CB85</v>
      </c>
      <c r="AC2328" s="399" t="str">
        <f t="shared" si="478"/>
        <v>DC1CB85-DC</v>
      </c>
      <c r="AD2328" t="str">
        <f>Y2328&amp;"-"&amp;VLOOKUP(AC2328,'LICH THI'!C:AA,9,0)</f>
        <v>65DCQT21547-42479</v>
      </c>
      <c r="AE2328">
        <f t="shared" si="479"/>
        <v>1</v>
      </c>
    </row>
    <row r="2329" spans="1:31" x14ac:dyDescent="0.25">
      <c r="A2329" s="436" t="str">
        <f t="shared" si="469"/>
        <v>DC1CB85-DC-15</v>
      </c>
      <c r="B2329" s="436">
        <f>COUNTIF(AC$4:AC2329,AC2329)</f>
        <v>15</v>
      </c>
      <c r="C2329" s="436" t="str">
        <f t="shared" si="470"/>
        <v>DC1CB85-DC</v>
      </c>
      <c r="D2329" s="436">
        <f>VLOOKUP(C2329,'LICH THI'!C:AA,12,0)</f>
        <v>16</v>
      </c>
      <c r="E2329" s="436">
        <f>VLOOKUP(C2329,'LICH THI'!C:AA,13,0)</f>
        <v>16</v>
      </c>
      <c r="F2329" s="436">
        <f t="shared" si="480"/>
        <v>16</v>
      </c>
      <c r="G2329" s="436">
        <f>VLOOKUP(C2329,'LICH THI'!C:AA,14,0)</f>
        <v>1</v>
      </c>
      <c r="H2329" s="436">
        <f t="shared" si="471"/>
        <v>1</v>
      </c>
      <c r="I2329" s="436" t="str">
        <f t="shared" si="472"/>
        <v>Nguyễn Đăng Tùng</v>
      </c>
      <c r="J2329" s="436"/>
      <c r="K2329" s="436">
        <f t="shared" si="473"/>
        <v>1</v>
      </c>
      <c r="L2329" s="436" t="str">
        <f t="shared" si="474"/>
        <v>DC1CB85-DC-1</v>
      </c>
      <c r="M2329" s="436">
        <f t="shared" si="475"/>
        <v>5</v>
      </c>
      <c r="N2329" s="437">
        <f t="shared" si="481"/>
        <v>11</v>
      </c>
      <c r="O2329" s="437"/>
      <c r="P2329" s="430" t="str">
        <f t="shared" si="476"/>
        <v/>
      </c>
      <c r="U2329" s="177">
        <v>16</v>
      </c>
      <c r="V2329" s="177" t="s">
        <v>3556</v>
      </c>
      <c r="W2329" s="177" t="s">
        <v>2875</v>
      </c>
      <c r="X2329" s="177" t="s">
        <v>3274</v>
      </c>
      <c r="Y2329" s="177" t="s">
        <v>7444</v>
      </c>
      <c r="Z2329" s="177" t="s">
        <v>7443</v>
      </c>
      <c r="AA2329" s="525" t="s">
        <v>4099</v>
      </c>
      <c r="AB2329" s="399" t="str">
        <f t="shared" si="477"/>
        <v>DC1CB85</v>
      </c>
      <c r="AC2329" s="399" t="str">
        <f t="shared" si="478"/>
        <v>DC1CB85-DC</v>
      </c>
      <c r="AD2329" t="str">
        <f>Y2329&amp;"-"&amp;VLOOKUP(AC2329,'LICH THI'!C:AA,9,0)</f>
        <v>65DCQT21946-42479</v>
      </c>
      <c r="AE2329">
        <f t="shared" si="479"/>
        <v>1</v>
      </c>
    </row>
    <row r="2330" spans="1:31" x14ac:dyDescent="0.25">
      <c r="A2330" s="436" t="str">
        <f t="shared" si="469"/>
        <v>DC1CB85-DC-16</v>
      </c>
      <c r="B2330" s="436">
        <f>COUNTIF(AC$4:AC2330,AC2330)</f>
        <v>16</v>
      </c>
      <c r="C2330" s="436" t="str">
        <f t="shared" si="470"/>
        <v>DC1CB85-DC</v>
      </c>
      <c r="D2330" s="436">
        <f>VLOOKUP(C2330,'LICH THI'!C:AA,12,0)</f>
        <v>16</v>
      </c>
      <c r="E2330" s="436">
        <f>VLOOKUP(C2330,'LICH THI'!C:AA,13,0)</f>
        <v>16</v>
      </c>
      <c r="F2330" s="436">
        <f t="shared" si="480"/>
        <v>16</v>
      </c>
      <c r="G2330" s="436">
        <f>VLOOKUP(C2330,'LICH THI'!C:AA,14,0)</f>
        <v>1</v>
      </c>
      <c r="H2330" s="436">
        <f t="shared" si="471"/>
        <v>1</v>
      </c>
      <c r="I2330" s="436" t="str">
        <f t="shared" si="472"/>
        <v>Nguyễn Văn Trường</v>
      </c>
      <c r="J2330" s="436"/>
      <c r="K2330" s="436">
        <f t="shared" si="473"/>
        <v>1</v>
      </c>
      <c r="L2330" s="436" t="str">
        <f t="shared" si="474"/>
        <v>DC1CB85-DC-1</v>
      </c>
      <c r="M2330" s="436">
        <f t="shared" si="475"/>
        <v>5</v>
      </c>
      <c r="N2330" s="437">
        <f t="shared" si="481"/>
        <v>12</v>
      </c>
      <c r="O2330" s="437"/>
      <c r="P2330" s="430" t="str">
        <f t="shared" si="476"/>
        <v/>
      </c>
      <c r="U2330" s="177">
        <v>6</v>
      </c>
      <c r="V2330" s="177" t="s">
        <v>3019</v>
      </c>
      <c r="W2330" s="177" t="s">
        <v>2741</v>
      </c>
      <c r="X2330" s="177" t="s">
        <v>3443</v>
      </c>
      <c r="Y2330" s="177" t="s">
        <v>3877</v>
      </c>
      <c r="Z2330" s="177" t="s">
        <v>7443</v>
      </c>
      <c r="AA2330" s="525" t="s">
        <v>3878</v>
      </c>
      <c r="AB2330" s="399" t="str">
        <f t="shared" si="477"/>
        <v>DC1CB85</v>
      </c>
      <c r="AC2330" s="399" t="str">
        <f t="shared" si="478"/>
        <v>DC1CB85-DC</v>
      </c>
      <c r="AD2330" t="str">
        <f>Y2330&amp;"-"&amp;VLOOKUP(AC2330,'LICH THI'!C:AA,9,0)</f>
        <v>64DCQT3115-42479</v>
      </c>
      <c r="AE2330">
        <f t="shared" si="479"/>
        <v>1</v>
      </c>
    </row>
    <row r="2331" spans="1:31" x14ac:dyDescent="0.25">
      <c r="A2331" s="436" t="str">
        <f t="shared" si="469"/>
        <v>DC1CB92-DC-1</v>
      </c>
      <c r="B2331" s="436">
        <f>COUNTIF(AC$4:AC2331,AC2331)</f>
        <v>1</v>
      </c>
      <c r="C2331" s="436" t="str">
        <f t="shared" si="470"/>
        <v>DC1CB92-DC</v>
      </c>
      <c r="D2331" s="436">
        <f>VLOOKUP(C2331,'LICH THI'!C:AA,12,0)</f>
        <v>18</v>
      </c>
      <c r="E2331" s="436">
        <f>VLOOKUP(C2331,'LICH THI'!C:AA,13,0)</f>
        <v>18</v>
      </c>
      <c r="F2331" s="436">
        <f t="shared" si="480"/>
        <v>18</v>
      </c>
      <c r="G2331" s="436">
        <f>VLOOKUP(C2331,'LICH THI'!C:AA,14,0)</f>
        <v>1</v>
      </c>
      <c r="H2331" s="436">
        <f t="shared" si="471"/>
        <v>1</v>
      </c>
      <c r="I2331" s="436" t="str">
        <f t="shared" si="472"/>
        <v>Lưu Hoàng Anh</v>
      </c>
      <c r="J2331" s="436"/>
      <c r="K2331" s="436">
        <f t="shared" si="473"/>
        <v>1</v>
      </c>
      <c r="L2331" s="436" t="str">
        <f t="shared" si="474"/>
        <v>DC1CB92-DC-1</v>
      </c>
      <c r="M2331" s="436">
        <f t="shared" si="475"/>
        <v>2</v>
      </c>
      <c r="N2331" s="437">
        <f t="shared" si="481"/>
        <v>18</v>
      </c>
      <c r="O2331" s="437"/>
      <c r="P2331" s="430" t="str">
        <f t="shared" si="476"/>
        <v/>
      </c>
      <c r="U2331" s="177">
        <v>6</v>
      </c>
      <c r="V2331" s="177" t="s">
        <v>2603</v>
      </c>
      <c r="W2331" s="177" t="s">
        <v>5367</v>
      </c>
      <c r="X2331" s="177" t="s">
        <v>2611</v>
      </c>
      <c r="Y2331" s="177" t="s">
        <v>5368</v>
      </c>
      <c r="Z2331" s="177" t="s">
        <v>7309</v>
      </c>
      <c r="AA2331" s="525" t="s">
        <v>5235</v>
      </c>
      <c r="AB2331" s="399" t="str">
        <f t="shared" si="477"/>
        <v>DC1CB92</v>
      </c>
      <c r="AC2331" s="399" t="str">
        <f t="shared" si="478"/>
        <v>DC1CB92-DC</v>
      </c>
      <c r="AD2331" t="str">
        <f>Y2331&amp;"-"&amp;VLOOKUP(AC2331,'LICH THI'!C:AA,9,0)</f>
        <v>62DCCD3003-42475</v>
      </c>
      <c r="AE2331">
        <f t="shared" si="479"/>
        <v>1</v>
      </c>
    </row>
    <row r="2332" spans="1:31" x14ac:dyDescent="0.25">
      <c r="A2332" s="436" t="str">
        <f t="shared" si="469"/>
        <v>DC1CB92-DC-2</v>
      </c>
      <c r="B2332" s="436">
        <f>COUNTIF(AC$4:AC2332,AC2332)</f>
        <v>2</v>
      </c>
      <c r="C2332" s="436" t="str">
        <f t="shared" si="470"/>
        <v>DC1CB92-DC</v>
      </c>
      <c r="D2332" s="436">
        <f>VLOOKUP(C2332,'LICH THI'!C:AA,12,0)</f>
        <v>18</v>
      </c>
      <c r="E2332" s="436">
        <f>VLOOKUP(C2332,'LICH THI'!C:AA,13,0)</f>
        <v>18</v>
      </c>
      <c r="F2332" s="436">
        <f t="shared" si="480"/>
        <v>18</v>
      </c>
      <c r="G2332" s="436">
        <f>VLOOKUP(C2332,'LICH THI'!C:AA,14,0)</f>
        <v>1</v>
      </c>
      <c r="H2332" s="436">
        <f t="shared" si="471"/>
        <v>1</v>
      </c>
      <c r="I2332" s="436" t="str">
        <f t="shared" si="472"/>
        <v>Vũ Văn Có</v>
      </c>
      <c r="J2332" s="436"/>
      <c r="K2332" s="436">
        <f t="shared" si="473"/>
        <v>1</v>
      </c>
      <c r="L2332" s="436" t="str">
        <f t="shared" si="474"/>
        <v>DC1CB92-DC-1</v>
      </c>
      <c r="M2332" s="436">
        <f t="shared" si="475"/>
        <v>2</v>
      </c>
      <c r="N2332" s="437">
        <f t="shared" si="481"/>
        <v>1</v>
      </c>
      <c r="O2332" s="437"/>
      <c r="P2332" s="430" t="str">
        <f t="shared" si="476"/>
        <v/>
      </c>
      <c r="U2332" s="177">
        <v>15</v>
      </c>
      <c r="V2332" s="177" t="s">
        <v>3892</v>
      </c>
      <c r="W2332" s="177" t="s">
        <v>2914</v>
      </c>
      <c r="X2332" s="177" t="s">
        <v>6678</v>
      </c>
      <c r="Y2332" s="177" t="s">
        <v>6679</v>
      </c>
      <c r="Z2332" s="177" t="s">
        <v>7309</v>
      </c>
      <c r="AA2332" s="525" t="s">
        <v>4079</v>
      </c>
      <c r="AB2332" s="399" t="str">
        <f t="shared" si="477"/>
        <v>DC1CB92</v>
      </c>
      <c r="AC2332" s="399" t="str">
        <f t="shared" si="478"/>
        <v>DC1CB92-DC</v>
      </c>
      <c r="AD2332" t="str">
        <f>Y2332&amp;"-"&amp;VLOOKUP(AC2332,'LICH THI'!C:AA,9,0)</f>
        <v>65DCDB20566-42475</v>
      </c>
      <c r="AE2332">
        <f t="shared" si="479"/>
        <v>1</v>
      </c>
    </row>
    <row r="2333" spans="1:31" x14ac:dyDescent="0.25">
      <c r="A2333" s="436" t="str">
        <f t="shared" si="469"/>
        <v>DC1CB92-DC-3</v>
      </c>
      <c r="B2333" s="436">
        <f>COUNTIF(AC$4:AC2333,AC2333)</f>
        <v>3</v>
      </c>
      <c r="C2333" s="436" t="str">
        <f t="shared" si="470"/>
        <v>DC1CB92-DC</v>
      </c>
      <c r="D2333" s="436">
        <f>VLOOKUP(C2333,'LICH THI'!C:AA,12,0)</f>
        <v>18</v>
      </c>
      <c r="E2333" s="436">
        <f>VLOOKUP(C2333,'LICH THI'!C:AA,13,0)</f>
        <v>18</v>
      </c>
      <c r="F2333" s="436">
        <f t="shared" si="480"/>
        <v>18</v>
      </c>
      <c r="G2333" s="436">
        <f>VLOOKUP(C2333,'LICH THI'!C:AA,14,0)</f>
        <v>1</v>
      </c>
      <c r="H2333" s="436">
        <f t="shared" si="471"/>
        <v>1</v>
      </c>
      <c r="I2333" s="436" t="str">
        <f t="shared" si="472"/>
        <v>Trần Siêu Cường</v>
      </c>
      <c r="J2333" s="436"/>
      <c r="K2333" s="436">
        <f t="shared" si="473"/>
        <v>1</v>
      </c>
      <c r="L2333" s="436" t="str">
        <f t="shared" si="474"/>
        <v>DC1CB92-DC-1</v>
      </c>
      <c r="M2333" s="436">
        <f t="shared" si="475"/>
        <v>2</v>
      </c>
      <c r="N2333" s="437">
        <f t="shared" si="481"/>
        <v>2</v>
      </c>
      <c r="O2333" s="437"/>
      <c r="P2333" s="430" t="str">
        <f t="shared" si="476"/>
        <v/>
      </c>
      <c r="U2333" s="177">
        <v>1</v>
      </c>
      <c r="V2333" s="177" t="s">
        <v>3102</v>
      </c>
      <c r="W2333" s="177" t="s">
        <v>3110</v>
      </c>
      <c r="X2333" s="177" t="s">
        <v>2735</v>
      </c>
      <c r="Y2333" s="177" t="s">
        <v>3111</v>
      </c>
      <c r="Z2333" s="177" t="s">
        <v>7309</v>
      </c>
      <c r="AA2333" s="525" t="s">
        <v>3112</v>
      </c>
      <c r="AB2333" s="399" t="str">
        <f t="shared" si="477"/>
        <v>DC1CB92</v>
      </c>
      <c r="AC2333" s="399" t="str">
        <f t="shared" si="478"/>
        <v>DC1CB92-DC</v>
      </c>
      <c r="AD2333" t="str">
        <f>Y2333&amp;"-"&amp;VLOOKUP(AC2333,'LICH THI'!C:AA,9,0)</f>
        <v>62DCCD3015-42475</v>
      </c>
      <c r="AE2333">
        <f t="shared" si="479"/>
        <v>1</v>
      </c>
    </row>
    <row r="2334" spans="1:31" x14ac:dyDescent="0.25">
      <c r="A2334" s="436" t="str">
        <f t="shared" si="469"/>
        <v>DC1CB92-DC-4</v>
      </c>
      <c r="B2334" s="436">
        <f>COUNTIF(AC$4:AC2334,AC2334)</f>
        <v>4</v>
      </c>
      <c r="C2334" s="436" t="str">
        <f t="shared" si="470"/>
        <v>DC1CB92-DC</v>
      </c>
      <c r="D2334" s="436">
        <f>VLOOKUP(C2334,'LICH THI'!C:AA,12,0)</f>
        <v>18</v>
      </c>
      <c r="E2334" s="436">
        <f>VLOOKUP(C2334,'LICH THI'!C:AA,13,0)</f>
        <v>18</v>
      </c>
      <c r="F2334" s="436">
        <f t="shared" si="480"/>
        <v>18</v>
      </c>
      <c r="G2334" s="436">
        <f>VLOOKUP(C2334,'LICH THI'!C:AA,14,0)</f>
        <v>1</v>
      </c>
      <c r="H2334" s="436">
        <f t="shared" si="471"/>
        <v>1</v>
      </c>
      <c r="I2334" s="436" t="str">
        <f t="shared" si="472"/>
        <v>Mai Anh Dũng</v>
      </c>
      <c r="J2334" s="436"/>
      <c r="K2334" s="436">
        <f t="shared" si="473"/>
        <v>1</v>
      </c>
      <c r="L2334" s="436" t="str">
        <f t="shared" si="474"/>
        <v>DC1CB92-DC-1</v>
      </c>
      <c r="M2334" s="436">
        <f t="shared" si="475"/>
        <v>2</v>
      </c>
      <c r="N2334" s="437">
        <f t="shared" si="481"/>
        <v>3</v>
      </c>
      <c r="O2334" s="437"/>
      <c r="P2334" s="430" t="str">
        <f t="shared" si="476"/>
        <v/>
      </c>
      <c r="U2334" s="177">
        <v>16</v>
      </c>
      <c r="V2334" s="177" t="s">
        <v>3892</v>
      </c>
      <c r="W2334" s="177" t="s">
        <v>6817</v>
      </c>
      <c r="X2334" s="177" t="s">
        <v>2827</v>
      </c>
      <c r="Y2334" s="177" t="s">
        <v>6818</v>
      </c>
      <c r="Z2334" s="177" t="s">
        <v>7309</v>
      </c>
      <c r="AA2334" s="525" t="s">
        <v>6819</v>
      </c>
      <c r="AB2334" s="399" t="str">
        <f t="shared" si="477"/>
        <v>DC1CB92</v>
      </c>
      <c r="AC2334" s="399" t="str">
        <f t="shared" si="478"/>
        <v>DC1CB92-DC</v>
      </c>
      <c r="AD2334" t="str">
        <f>Y2334&amp;"-"&amp;VLOOKUP(AC2334,'LICH THI'!C:AA,9,0)</f>
        <v>65DCDB23081-42475</v>
      </c>
      <c r="AE2334">
        <f t="shared" si="479"/>
        <v>1</v>
      </c>
    </row>
    <row r="2335" spans="1:31" x14ac:dyDescent="0.25">
      <c r="A2335" s="436" t="str">
        <f t="shared" si="469"/>
        <v>DC1CB92-DC-5</v>
      </c>
      <c r="B2335" s="436">
        <f>COUNTIF(AC$4:AC2335,AC2335)</f>
        <v>5</v>
      </c>
      <c r="C2335" s="436" t="str">
        <f t="shared" si="470"/>
        <v>DC1CB92-DC</v>
      </c>
      <c r="D2335" s="436">
        <f>VLOOKUP(C2335,'LICH THI'!C:AA,12,0)</f>
        <v>18</v>
      </c>
      <c r="E2335" s="436">
        <f>VLOOKUP(C2335,'LICH THI'!C:AA,13,0)</f>
        <v>18</v>
      </c>
      <c r="F2335" s="436">
        <f t="shared" si="480"/>
        <v>18</v>
      </c>
      <c r="G2335" s="436">
        <f>VLOOKUP(C2335,'LICH THI'!C:AA,14,0)</f>
        <v>1</v>
      </c>
      <c r="H2335" s="436">
        <f t="shared" si="471"/>
        <v>1</v>
      </c>
      <c r="I2335" s="436" t="str">
        <f t="shared" si="472"/>
        <v>Nguyễn Văn Hải</v>
      </c>
      <c r="J2335" s="436"/>
      <c r="K2335" s="436">
        <f t="shared" si="473"/>
        <v>1</v>
      </c>
      <c r="L2335" s="436" t="str">
        <f t="shared" si="474"/>
        <v>DC1CB92-DC-1</v>
      </c>
      <c r="M2335" s="436">
        <f t="shared" si="475"/>
        <v>2</v>
      </c>
      <c r="N2335" s="437">
        <f t="shared" si="481"/>
        <v>4</v>
      </c>
      <c r="O2335" s="437"/>
      <c r="P2335" s="430" t="str">
        <f t="shared" si="476"/>
        <v/>
      </c>
      <c r="U2335" s="177">
        <v>12</v>
      </c>
      <c r="V2335" s="177" t="s">
        <v>4208</v>
      </c>
      <c r="W2335" s="177" t="s">
        <v>2741</v>
      </c>
      <c r="X2335" s="177" t="s">
        <v>2908</v>
      </c>
      <c r="Y2335" s="177" t="s">
        <v>6967</v>
      </c>
      <c r="Z2335" s="177" t="s">
        <v>7309</v>
      </c>
      <c r="AA2335" s="525" t="s">
        <v>3234</v>
      </c>
      <c r="AB2335" s="399" t="str">
        <f t="shared" si="477"/>
        <v>DC1CB92</v>
      </c>
      <c r="AC2335" s="399" t="str">
        <f t="shared" si="478"/>
        <v>DC1CB92-DC</v>
      </c>
      <c r="AD2335" t="str">
        <f>Y2335&amp;"-"&amp;VLOOKUP(AC2335,'LICH THI'!C:AA,9,0)</f>
        <v>63DCDD3008-42475</v>
      </c>
      <c r="AE2335">
        <f t="shared" si="479"/>
        <v>1</v>
      </c>
    </row>
    <row r="2336" spans="1:31" x14ac:dyDescent="0.25">
      <c r="A2336" s="436" t="str">
        <f t="shared" si="469"/>
        <v>DC1CB92-DC-6</v>
      </c>
      <c r="B2336" s="436">
        <f>COUNTIF(AC$4:AC2336,AC2336)</f>
        <v>6</v>
      </c>
      <c r="C2336" s="436" t="str">
        <f t="shared" si="470"/>
        <v>DC1CB92-DC</v>
      </c>
      <c r="D2336" s="436">
        <f>VLOOKUP(C2336,'LICH THI'!C:AA,12,0)</f>
        <v>18</v>
      </c>
      <c r="E2336" s="436">
        <f>VLOOKUP(C2336,'LICH THI'!C:AA,13,0)</f>
        <v>18</v>
      </c>
      <c r="F2336" s="436">
        <f t="shared" si="480"/>
        <v>18</v>
      </c>
      <c r="G2336" s="436">
        <f>VLOOKUP(C2336,'LICH THI'!C:AA,14,0)</f>
        <v>1</v>
      </c>
      <c r="H2336" s="436">
        <f t="shared" si="471"/>
        <v>1</v>
      </c>
      <c r="I2336" s="436" t="str">
        <f t="shared" si="472"/>
        <v>Nguyễn Minh Hảo</v>
      </c>
      <c r="J2336" s="436"/>
      <c r="K2336" s="436">
        <f t="shared" si="473"/>
        <v>1</v>
      </c>
      <c r="L2336" s="436" t="str">
        <f t="shared" si="474"/>
        <v>DC1CB92-DC-1</v>
      </c>
      <c r="M2336" s="436">
        <f t="shared" si="475"/>
        <v>2</v>
      </c>
      <c r="N2336" s="437">
        <f t="shared" si="481"/>
        <v>5</v>
      </c>
      <c r="O2336" s="437"/>
      <c r="P2336" s="430" t="str">
        <f t="shared" si="476"/>
        <v/>
      </c>
      <c r="U2336" s="177">
        <v>11</v>
      </c>
      <c r="V2336" s="177" t="s">
        <v>3229</v>
      </c>
      <c r="W2336" s="177" t="s">
        <v>2708</v>
      </c>
      <c r="X2336" s="177" t="s">
        <v>5742</v>
      </c>
      <c r="Y2336" s="177" t="s">
        <v>6770</v>
      </c>
      <c r="Z2336" s="177" t="s">
        <v>7309</v>
      </c>
      <c r="AA2336" s="525" t="s">
        <v>4174</v>
      </c>
      <c r="AB2336" s="399" t="str">
        <f t="shared" si="477"/>
        <v>DC1CB92</v>
      </c>
      <c r="AC2336" s="399" t="str">
        <f t="shared" si="478"/>
        <v>DC1CB92-DC</v>
      </c>
      <c r="AD2336" t="str">
        <f>Y2336&amp;"-"&amp;VLOOKUP(AC2336,'LICH THI'!C:AA,9,0)</f>
        <v>63DCDB3056-42475</v>
      </c>
      <c r="AE2336">
        <f t="shared" si="479"/>
        <v>1</v>
      </c>
    </row>
    <row r="2337" spans="1:31" x14ac:dyDescent="0.25">
      <c r="A2337" s="436" t="str">
        <f t="shared" si="469"/>
        <v>DC1CB92-DC-7</v>
      </c>
      <c r="B2337" s="436">
        <f>COUNTIF(AC$4:AC2337,AC2337)</f>
        <v>7</v>
      </c>
      <c r="C2337" s="436" t="str">
        <f t="shared" si="470"/>
        <v>DC1CB92-DC</v>
      </c>
      <c r="D2337" s="436">
        <f>VLOOKUP(C2337,'LICH THI'!C:AA,12,0)</f>
        <v>18</v>
      </c>
      <c r="E2337" s="436">
        <f>VLOOKUP(C2337,'LICH THI'!C:AA,13,0)</f>
        <v>18</v>
      </c>
      <c r="F2337" s="436">
        <f t="shared" si="480"/>
        <v>18</v>
      </c>
      <c r="G2337" s="436">
        <f>VLOOKUP(C2337,'LICH THI'!C:AA,14,0)</f>
        <v>1</v>
      </c>
      <c r="H2337" s="436">
        <f t="shared" si="471"/>
        <v>1</v>
      </c>
      <c r="I2337" s="436" t="str">
        <f t="shared" si="472"/>
        <v>Nguyễn Việt Hùng</v>
      </c>
      <c r="J2337" s="436"/>
      <c r="K2337" s="436">
        <f t="shared" si="473"/>
        <v>1</v>
      </c>
      <c r="L2337" s="436" t="str">
        <f t="shared" si="474"/>
        <v>DC1CB92-DC-1</v>
      </c>
      <c r="M2337" s="436">
        <f t="shared" si="475"/>
        <v>2</v>
      </c>
      <c r="N2337" s="437">
        <f t="shared" si="481"/>
        <v>6</v>
      </c>
      <c r="O2337" s="437"/>
      <c r="P2337" s="430" t="str">
        <f t="shared" si="476"/>
        <v/>
      </c>
      <c r="U2337" s="177">
        <v>17</v>
      </c>
      <c r="V2337" s="177" t="s">
        <v>3892</v>
      </c>
      <c r="W2337" s="177" t="s">
        <v>4548</v>
      </c>
      <c r="X2337" s="177" t="s">
        <v>2801</v>
      </c>
      <c r="Y2337" s="177" t="s">
        <v>6725</v>
      </c>
      <c r="Z2337" s="177" t="s">
        <v>7309</v>
      </c>
      <c r="AA2337" s="525" t="s">
        <v>4404</v>
      </c>
      <c r="AB2337" s="399" t="str">
        <f t="shared" si="477"/>
        <v>DC1CB92</v>
      </c>
      <c r="AC2337" s="399" t="str">
        <f t="shared" si="478"/>
        <v>DC1CB92-DC</v>
      </c>
      <c r="AD2337" t="str">
        <f>Y2337&amp;"-"&amp;VLOOKUP(AC2337,'LICH THI'!C:AA,9,0)</f>
        <v>65DCDB20568-42475</v>
      </c>
      <c r="AE2337">
        <f t="shared" si="479"/>
        <v>1</v>
      </c>
    </row>
    <row r="2338" spans="1:31" x14ac:dyDescent="0.25">
      <c r="A2338" s="436" t="str">
        <f t="shared" si="469"/>
        <v>DC1CB92-DC-8</v>
      </c>
      <c r="B2338" s="436">
        <f>COUNTIF(AC$4:AC2338,AC2338)</f>
        <v>8</v>
      </c>
      <c r="C2338" s="436" t="str">
        <f t="shared" si="470"/>
        <v>DC1CB92-DC</v>
      </c>
      <c r="D2338" s="436">
        <f>VLOOKUP(C2338,'LICH THI'!C:AA,12,0)</f>
        <v>18</v>
      </c>
      <c r="E2338" s="436">
        <f>VLOOKUP(C2338,'LICH THI'!C:AA,13,0)</f>
        <v>18</v>
      </c>
      <c r="F2338" s="436">
        <f t="shared" si="480"/>
        <v>18</v>
      </c>
      <c r="G2338" s="436">
        <f>VLOOKUP(C2338,'LICH THI'!C:AA,14,0)</f>
        <v>1</v>
      </c>
      <c r="H2338" s="436">
        <f t="shared" si="471"/>
        <v>1</v>
      </c>
      <c r="I2338" s="436" t="str">
        <f t="shared" si="472"/>
        <v>Hà Văn Lượng</v>
      </c>
      <c r="J2338" s="436"/>
      <c r="K2338" s="436">
        <f t="shared" si="473"/>
        <v>1</v>
      </c>
      <c r="L2338" s="436" t="str">
        <f t="shared" si="474"/>
        <v>DC1CB92-DC-1</v>
      </c>
      <c r="M2338" s="436">
        <f t="shared" si="475"/>
        <v>2</v>
      </c>
      <c r="N2338" s="437">
        <f t="shared" si="481"/>
        <v>7</v>
      </c>
      <c r="O2338" s="437"/>
      <c r="P2338" s="430" t="str">
        <f t="shared" si="476"/>
        <v/>
      </c>
      <c r="U2338" s="177">
        <v>7</v>
      </c>
      <c r="V2338" s="177" t="s">
        <v>3175</v>
      </c>
      <c r="W2338" s="177" t="s">
        <v>3181</v>
      </c>
      <c r="X2338" s="177" t="s">
        <v>2810</v>
      </c>
      <c r="Y2338" s="177" t="s">
        <v>3182</v>
      </c>
      <c r="Z2338" s="177" t="s">
        <v>7309</v>
      </c>
      <c r="AA2338" s="525" t="s">
        <v>3183</v>
      </c>
      <c r="AB2338" s="399" t="str">
        <f t="shared" si="477"/>
        <v>DC1CB92</v>
      </c>
      <c r="AC2338" s="399" t="str">
        <f t="shared" si="478"/>
        <v>DC1CB92-DC</v>
      </c>
      <c r="AD2338" t="str">
        <f>Y2338&amp;"-"&amp;VLOOKUP(AC2338,'LICH THI'!C:AA,9,0)</f>
        <v>63DCCA3012-42475</v>
      </c>
      <c r="AE2338">
        <f t="shared" si="479"/>
        <v>1</v>
      </c>
    </row>
    <row r="2339" spans="1:31" x14ac:dyDescent="0.25">
      <c r="A2339" s="436" t="str">
        <f t="shared" si="469"/>
        <v>DC1CB92-DC-9</v>
      </c>
      <c r="B2339" s="436">
        <f>COUNTIF(AC$4:AC2339,AC2339)</f>
        <v>9</v>
      </c>
      <c r="C2339" s="436" t="str">
        <f t="shared" si="470"/>
        <v>DC1CB92-DC</v>
      </c>
      <c r="D2339" s="436">
        <f>VLOOKUP(C2339,'LICH THI'!C:AA,12,0)</f>
        <v>18</v>
      </c>
      <c r="E2339" s="436">
        <f>VLOOKUP(C2339,'LICH THI'!C:AA,13,0)</f>
        <v>18</v>
      </c>
      <c r="F2339" s="436">
        <f t="shared" si="480"/>
        <v>18</v>
      </c>
      <c r="G2339" s="436">
        <f>VLOOKUP(C2339,'LICH THI'!C:AA,14,0)</f>
        <v>1</v>
      </c>
      <c r="H2339" s="436">
        <f t="shared" si="471"/>
        <v>1</v>
      </c>
      <c r="I2339" s="436" t="str">
        <f t="shared" si="472"/>
        <v>Phạm Văn Mẫn</v>
      </c>
      <c r="J2339" s="436"/>
      <c r="K2339" s="436">
        <f t="shared" si="473"/>
        <v>1</v>
      </c>
      <c r="L2339" s="436" t="str">
        <f t="shared" si="474"/>
        <v>DC1CB92-DC-1</v>
      </c>
      <c r="M2339" s="436">
        <f t="shared" si="475"/>
        <v>2</v>
      </c>
      <c r="N2339" s="437">
        <f t="shared" si="481"/>
        <v>8</v>
      </c>
      <c r="O2339" s="437"/>
      <c r="P2339" s="430" t="str">
        <f t="shared" si="476"/>
        <v/>
      </c>
      <c r="U2339" s="177">
        <v>9</v>
      </c>
      <c r="V2339" s="177" t="s">
        <v>2609</v>
      </c>
      <c r="W2339" s="177" t="s">
        <v>2738</v>
      </c>
      <c r="X2339" s="177" t="s">
        <v>3954</v>
      </c>
      <c r="Y2339" s="177" t="s">
        <v>3955</v>
      </c>
      <c r="Z2339" s="177" t="s">
        <v>7309</v>
      </c>
      <c r="AA2339" s="525" t="s">
        <v>3956</v>
      </c>
      <c r="AB2339" s="399" t="str">
        <f t="shared" si="477"/>
        <v>DC1CB92</v>
      </c>
      <c r="AC2339" s="399" t="str">
        <f t="shared" si="478"/>
        <v>DC1CB92-DC</v>
      </c>
      <c r="AD2339" t="str">
        <f>Y2339&amp;"-"&amp;VLOOKUP(AC2339,'LICH THI'!C:AA,9,0)</f>
        <v>63DCCD3193-42475</v>
      </c>
      <c r="AE2339">
        <f t="shared" si="479"/>
        <v>1</v>
      </c>
    </row>
    <row r="2340" spans="1:31" x14ac:dyDescent="0.25">
      <c r="A2340" s="436" t="str">
        <f t="shared" si="469"/>
        <v>DC1CB92-DC-10</v>
      </c>
      <c r="B2340" s="436">
        <f>COUNTIF(AC$4:AC2340,AC2340)</f>
        <v>10</v>
      </c>
      <c r="C2340" s="436" t="str">
        <f t="shared" si="470"/>
        <v>DC1CB92-DC</v>
      </c>
      <c r="D2340" s="436">
        <f>VLOOKUP(C2340,'LICH THI'!C:AA,12,0)</f>
        <v>18</v>
      </c>
      <c r="E2340" s="436">
        <f>VLOOKUP(C2340,'LICH THI'!C:AA,13,0)</f>
        <v>18</v>
      </c>
      <c r="F2340" s="436">
        <f t="shared" si="480"/>
        <v>18</v>
      </c>
      <c r="G2340" s="436">
        <f>VLOOKUP(C2340,'LICH THI'!C:AA,14,0)</f>
        <v>1</v>
      </c>
      <c r="H2340" s="436">
        <f t="shared" si="471"/>
        <v>1</v>
      </c>
      <c r="I2340" s="436" t="str">
        <f t="shared" si="472"/>
        <v>Nguyễn Văn Nam</v>
      </c>
      <c r="J2340" s="436"/>
      <c r="K2340" s="436">
        <f t="shared" si="473"/>
        <v>1</v>
      </c>
      <c r="L2340" s="436" t="str">
        <f t="shared" si="474"/>
        <v>DC1CB92-DC-1</v>
      </c>
      <c r="M2340" s="436">
        <f t="shared" si="475"/>
        <v>2</v>
      </c>
      <c r="N2340" s="437">
        <f t="shared" si="481"/>
        <v>9</v>
      </c>
      <c r="O2340" s="437"/>
      <c r="P2340" s="430" t="str">
        <f t="shared" si="476"/>
        <v/>
      </c>
      <c r="U2340" s="177">
        <v>2</v>
      </c>
      <c r="V2340" s="177" t="s">
        <v>3102</v>
      </c>
      <c r="W2340" s="177" t="s">
        <v>2741</v>
      </c>
      <c r="X2340" s="177" t="s">
        <v>2773</v>
      </c>
      <c r="Y2340" s="177" t="s">
        <v>4141</v>
      </c>
      <c r="Z2340" s="177" t="s">
        <v>7309</v>
      </c>
      <c r="AA2340" s="525" t="s">
        <v>4142</v>
      </c>
      <c r="AB2340" s="399" t="str">
        <f t="shared" si="477"/>
        <v>DC1CB92</v>
      </c>
      <c r="AC2340" s="399" t="str">
        <f t="shared" si="478"/>
        <v>DC1CB92-DC</v>
      </c>
      <c r="AD2340" t="str">
        <f>Y2340&amp;"-"&amp;VLOOKUP(AC2340,'LICH THI'!C:AA,9,0)</f>
        <v>62DCCD3067-42475</v>
      </c>
      <c r="AE2340">
        <f t="shared" si="479"/>
        <v>1</v>
      </c>
    </row>
    <row r="2341" spans="1:31" x14ac:dyDescent="0.25">
      <c r="A2341" s="436" t="str">
        <f t="shared" si="469"/>
        <v>DC1CB92-DC-11</v>
      </c>
      <c r="B2341" s="436">
        <f>COUNTIF(AC$4:AC2341,AC2341)</f>
        <v>11</v>
      </c>
      <c r="C2341" s="436" t="str">
        <f t="shared" si="470"/>
        <v>DC1CB92-DC</v>
      </c>
      <c r="D2341" s="436">
        <f>VLOOKUP(C2341,'LICH THI'!C:AA,12,0)</f>
        <v>18</v>
      </c>
      <c r="E2341" s="436">
        <f>VLOOKUP(C2341,'LICH THI'!C:AA,13,0)</f>
        <v>18</v>
      </c>
      <c r="F2341" s="436">
        <f t="shared" si="480"/>
        <v>18</v>
      </c>
      <c r="G2341" s="436">
        <f>VLOOKUP(C2341,'LICH THI'!C:AA,14,0)</f>
        <v>1</v>
      </c>
      <c r="H2341" s="436">
        <f t="shared" si="471"/>
        <v>1</v>
      </c>
      <c r="I2341" s="436" t="str">
        <f t="shared" si="472"/>
        <v>Vũ Tiến Nhất</v>
      </c>
      <c r="J2341" s="436"/>
      <c r="K2341" s="436">
        <f t="shared" si="473"/>
        <v>1</v>
      </c>
      <c r="L2341" s="436" t="str">
        <f t="shared" si="474"/>
        <v>DC1CB92-DC-1</v>
      </c>
      <c r="M2341" s="436">
        <f t="shared" si="475"/>
        <v>2</v>
      </c>
      <c r="N2341" s="437">
        <f t="shared" si="481"/>
        <v>10</v>
      </c>
      <c r="O2341" s="437"/>
      <c r="P2341" s="430" t="str">
        <f t="shared" si="476"/>
        <v/>
      </c>
      <c r="U2341" s="177">
        <v>14</v>
      </c>
      <c r="V2341" s="177" t="s">
        <v>2935</v>
      </c>
      <c r="W2341" s="177" t="s">
        <v>2975</v>
      </c>
      <c r="X2341" s="177" t="s">
        <v>2777</v>
      </c>
      <c r="Y2341" s="177" t="s">
        <v>2976</v>
      </c>
      <c r="Z2341" s="177" t="s">
        <v>7309</v>
      </c>
      <c r="AA2341" s="525" t="s">
        <v>2977</v>
      </c>
      <c r="AB2341" s="399" t="str">
        <f t="shared" si="477"/>
        <v>DC1CB92</v>
      </c>
      <c r="AC2341" s="399" t="str">
        <f t="shared" si="478"/>
        <v>DC1CB92-DC</v>
      </c>
      <c r="AD2341" t="str">
        <f>Y2341&amp;"-"&amp;VLOOKUP(AC2341,'LICH THI'!C:AA,9,0)</f>
        <v>64DCDB3065-42475</v>
      </c>
      <c r="AE2341">
        <f t="shared" si="479"/>
        <v>1</v>
      </c>
    </row>
    <row r="2342" spans="1:31" x14ac:dyDescent="0.25">
      <c r="A2342" s="436" t="str">
        <f t="shared" si="469"/>
        <v>DC1CB92-DC-12</v>
      </c>
      <c r="B2342" s="436">
        <f>COUNTIF(AC$4:AC2342,AC2342)</f>
        <v>12</v>
      </c>
      <c r="C2342" s="436" t="str">
        <f t="shared" si="470"/>
        <v>DC1CB92-DC</v>
      </c>
      <c r="D2342" s="436">
        <f>VLOOKUP(C2342,'LICH THI'!C:AA,12,0)</f>
        <v>18</v>
      </c>
      <c r="E2342" s="436">
        <f>VLOOKUP(C2342,'LICH THI'!C:AA,13,0)</f>
        <v>18</v>
      </c>
      <c r="F2342" s="436">
        <f t="shared" si="480"/>
        <v>18</v>
      </c>
      <c r="G2342" s="436">
        <f>VLOOKUP(C2342,'LICH THI'!C:AA,14,0)</f>
        <v>1</v>
      </c>
      <c r="H2342" s="436">
        <f t="shared" si="471"/>
        <v>1</v>
      </c>
      <c r="I2342" s="436" t="str">
        <f t="shared" si="472"/>
        <v>Nguyễn Minh Phú</v>
      </c>
      <c r="J2342" s="436"/>
      <c r="K2342" s="436">
        <f t="shared" si="473"/>
        <v>1</v>
      </c>
      <c r="L2342" s="436" t="str">
        <f t="shared" si="474"/>
        <v>DC1CB92-DC-1</v>
      </c>
      <c r="M2342" s="436">
        <f t="shared" si="475"/>
        <v>2</v>
      </c>
      <c r="N2342" s="437">
        <f t="shared" si="481"/>
        <v>11</v>
      </c>
      <c r="O2342" s="437"/>
      <c r="P2342" s="430" t="str">
        <f t="shared" si="476"/>
        <v/>
      </c>
      <c r="U2342" s="177">
        <v>3</v>
      </c>
      <c r="V2342" s="177" t="s">
        <v>3102</v>
      </c>
      <c r="W2342" s="177" t="s">
        <v>2708</v>
      </c>
      <c r="X2342" s="177" t="s">
        <v>3232</v>
      </c>
      <c r="Y2342" s="177" t="s">
        <v>3611</v>
      </c>
      <c r="Z2342" s="177" t="s">
        <v>7309</v>
      </c>
      <c r="AA2342" s="525" t="s">
        <v>3612</v>
      </c>
      <c r="AB2342" s="399" t="str">
        <f t="shared" si="477"/>
        <v>DC1CB92</v>
      </c>
      <c r="AC2342" s="399" t="str">
        <f t="shared" si="478"/>
        <v>DC1CB92-DC</v>
      </c>
      <c r="AD2342" t="str">
        <f>Y2342&amp;"-"&amp;VLOOKUP(AC2342,'LICH THI'!C:AA,9,0)</f>
        <v>62DCCD3074-42475</v>
      </c>
      <c r="AE2342">
        <f t="shared" si="479"/>
        <v>1</v>
      </c>
    </row>
    <row r="2343" spans="1:31" x14ac:dyDescent="0.25">
      <c r="A2343" s="436" t="str">
        <f t="shared" si="469"/>
        <v>DC1CB92-DC-13</v>
      </c>
      <c r="B2343" s="436">
        <f>COUNTIF(AC$4:AC2343,AC2343)</f>
        <v>13</v>
      </c>
      <c r="C2343" s="436" t="str">
        <f t="shared" si="470"/>
        <v>DC1CB92-DC</v>
      </c>
      <c r="D2343" s="436">
        <f>VLOOKUP(C2343,'LICH THI'!C:AA,12,0)</f>
        <v>18</v>
      </c>
      <c r="E2343" s="436">
        <f>VLOOKUP(C2343,'LICH THI'!C:AA,13,0)</f>
        <v>18</v>
      </c>
      <c r="F2343" s="436">
        <f t="shared" si="480"/>
        <v>18</v>
      </c>
      <c r="G2343" s="436">
        <f>VLOOKUP(C2343,'LICH THI'!C:AA,14,0)</f>
        <v>1</v>
      </c>
      <c r="H2343" s="436">
        <f t="shared" si="471"/>
        <v>1</v>
      </c>
      <c r="I2343" s="436" t="str">
        <f t="shared" si="472"/>
        <v>Đặng Trần Tuấn</v>
      </c>
      <c r="J2343" s="436"/>
      <c r="K2343" s="436">
        <f t="shared" si="473"/>
        <v>1</v>
      </c>
      <c r="L2343" s="436" t="str">
        <f t="shared" si="474"/>
        <v>DC1CB92-DC-1</v>
      </c>
      <c r="M2343" s="436">
        <f t="shared" si="475"/>
        <v>2</v>
      </c>
      <c r="N2343" s="437">
        <f t="shared" si="481"/>
        <v>12</v>
      </c>
      <c r="O2343" s="437"/>
      <c r="P2343" s="430" t="str">
        <f t="shared" si="476"/>
        <v/>
      </c>
      <c r="U2343" s="177">
        <v>8</v>
      </c>
      <c r="V2343" s="177" t="s">
        <v>3175</v>
      </c>
      <c r="W2343" s="177" t="s">
        <v>3193</v>
      </c>
      <c r="X2343" s="177" t="s">
        <v>2721</v>
      </c>
      <c r="Y2343" s="177" t="s">
        <v>3194</v>
      </c>
      <c r="Z2343" s="177" t="s">
        <v>7309</v>
      </c>
      <c r="AA2343" s="525" t="s">
        <v>3195</v>
      </c>
      <c r="AB2343" s="399" t="str">
        <f t="shared" si="477"/>
        <v>DC1CB92</v>
      </c>
      <c r="AC2343" s="399" t="str">
        <f t="shared" si="478"/>
        <v>DC1CB92-DC</v>
      </c>
      <c r="AD2343" t="str">
        <f>Y2343&amp;"-"&amp;VLOOKUP(AC2343,'LICH THI'!C:AA,9,0)</f>
        <v>63DCCA3014-42475</v>
      </c>
      <c r="AE2343">
        <f t="shared" si="479"/>
        <v>1</v>
      </c>
    </row>
    <row r="2344" spans="1:31" x14ac:dyDescent="0.25">
      <c r="A2344" s="436" t="str">
        <f t="shared" si="469"/>
        <v>DC1CB92-DC-14</v>
      </c>
      <c r="B2344" s="436">
        <f>COUNTIF(AC$4:AC2344,AC2344)</f>
        <v>14</v>
      </c>
      <c r="C2344" s="436" t="str">
        <f t="shared" si="470"/>
        <v>DC1CB92-DC</v>
      </c>
      <c r="D2344" s="436">
        <f>VLOOKUP(C2344,'LICH THI'!C:AA,12,0)</f>
        <v>18</v>
      </c>
      <c r="E2344" s="436">
        <f>VLOOKUP(C2344,'LICH THI'!C:AA,13,0)</f>
        <v>18</v>
      </c>
      <c r="F2344" s="436">
        <f t="shared" si="480"/>
        <v>18</v>
      </c>
      <c r="G2344" s="436">
        <f>VLOOKUP(C2344,'LICH THI'!C:AA,14,0)</f>
        <v>1</v>
      </c>
      <c r="H2344" s="436">
        <f t="shared" si="471"/>
        <v>1</v>
      </c>
      <c r="I2344" s="436" t="str">
        <f t="shared" si="472"/>
        <v>Nguyễn Minh Tuấn</v>
      </c>
      <c r="J2344" s="436"/>
      <c r="K2344" s="436">
        <f t="shared" si="473"/>
        <v>1</v>
      </c>
      <c r="L2344" s="436" t="str">
        <f t="shared" si="474"/>
        <v>DC1CB92-DC-1</v>
      </c>
      <c r="M2344" s="436">
        <f t="shared" si="475"/>
        <v>2</v>
      </c>
      <c r="N2344" s="437">
        <f t="shared" si="481"/>
        <v>13</v>
      </c>
      <c r="O2344" s="437"/>
      <c r="P2344" s="430" t="str">
        <f t="shared" si="476"/>
        <v/>
      </c>
      <c r="U2344" s="177">
        <v>5</v>
      </c>
      <c r="V2344" s="177" t="s">
        <v>3102</v>
      </c>
      <c r="W2344" s="177" t="s">
        <v>2708</v>
      </c>
      <c r="X2344" s="177" t="s">
        <v>2721</v>
      </c>
      <c r="Y2344" s="177" t="s">
        <v>5244</v>
      </c>
      <c r="Z2344" s="177" t="s">
        <v>7309</v>
      </c>
      <c r="AA2344" s="525" t="s">
        <v>5245</v>
      </c>
      <c r="AB2344" s="399" t="str">
        <f t="shared" si="477"/>
        <v>DC1CB92</v>
      </c>
      <c r="AC2344" s="399" t="str">
        <f t="shared" si="478"/>
        <v>DC1CB92-DC</v>
      </c>
      <c r="AD2344" t="str">
        <f>Y2344&amp;"-"&amp;VLOOKUP(AC2344,'LICH THI'!C:AA,9,0)</f>
        <v>62DCCD3124-42475</v>
      </c>
      <c r="AE2344">
        <f t="shared" si="479"/>
        <v>1</v>
      </c>
    </row>
    <row r="2345" spans="1:31" x14ac:dyDescent="0.25">
      <c r="A2345" s="436" t="str">
        <f t="shared" si="469"/>
        <v>DC1CB92-DC-15</v>
      </c>
      <c r="B2345" s="436">
        <f>COUNTIF(AC$4:AC2345,AC2345)</f>
        <v>15</v>
      </c>
      <c r="C2345" s="436" t="str">
        <f t="shared" si="470"/>
        <v>DC1CB92-DC</v>
      </c>
      <c r="D2345" s="436">
        <f>VLOOKUP(C2345,'LICH THI'!C:AA,12,0)</f>
        <v>18</v>
      </c>
      <c r="E2345" s="436">
        <f>VLOOKUP(C2345,'LICH THI'!C:AA,13,0)</f>
        <v>18</v>
      </c>
      <c r="F2345" s="436">
        <f t="shared" si="480"/>
        <v>18</v>
      </c>
      <c r="G2345" s="436">
        <f>VLOOKUP(C2345,'LICH THI'!C:AA,14,0)</f>
        <v>1</v>
      </c>
      <c r="H2345" s="436">
        <f t="shared" si="471"/>
        <v>1</v>
      </c>
      <c r="I2345" s="436" t="str">
        <f t="shared" si="472"/>
        <v>Đỗ Văn Tùng</v>
      </c>
      <c r="J2345" s="436"/>
      <c r="K2345" s="436">
        <f t="shared" si="473"/>
        <v>1</v>
      </c>
      <c r="L2345" s="436" t="str">
        <f t="shared" si="474"/>
        <v>DC1CB92-DC-1</v>
      </c>
      <c r="M2345" s="436">
        <f t="shared" si="475"/>
        <v>2</v>
      </c>
      <c r="N2345" s="437">
        <f t="shared" si="481"/>
        <v>14</v>
      </c>
      <c r="O2345" s="437"/>
      <c r="P2345" s="430" t="str">
        <f t="shared" si="476"/>
        <v/>
      </c>
      <c r="U2345" s="177">
        <v>10</v>
      </c>
      <c r="V2345" s="177" t="s">
        <v>2609</v>
      </c>
      <c r="W2345" s="177" t="s">
        <v>3663</v>
      </c>
      <c r="X2345" s="177" t="s">
        <v>3274</v>
      </c>
      <c r="Y2345" s="177" t="s">
        <v>5254</v>
      </c>
      <c r="Z2345" s="177" t="s">
        <v>7309</v>
      </c>
      <c r="AA2345" s="525" t="s">
        <v>5255</v>
      </c>
      <c r="AB2345" s="399" t="str">
        <f t="shared" si="477"/>
        <v>DC1CB92</v>
      </c>
      <c r="AC2345" s="399" t="str">
        <f t="shared" si="478"/>
        <v>DC1CB92-DC</v>
      </c>
      <c r="AD2345" t="str">
        <f>Y2345&amp;"-"&amp;VLOOKUP(AC2345,'LICH THI'!C:AA,9,0)</f>
        <v>63DCCD3244-42475</v>
      </c>
      <c r="AE2345">
        <f t="shared" si="479"/>
        <v>1</v>
      </c>
    </row>
    <row r="2346" spans="1:31" x14ac:dyDescent="0.25">
      <c r="A2346" s="436" t="str">
        <f t="shared" si="469"/>
        <v>DC1CB92-DC-16</v>
      </c>
      <c r="B2346" s="436">
        <f>COUNTIF(AC$4:AC2346,AC2346)</f>
        <v>16</v>
      </c>
      <c r="C2346" s="436" t="str">
        <f t="shared" si="470"/>
        <v>DC1CB92-DC</v>
      </c>
      <c r="D2346" s="436">
        <f>VLOOKUP(C2346,'LICH THI'!C:AA,12,0)</f>
        <v>18</v>
      </c>
      <c r="E2346" s="436">
        <f>VLOOKUP(C2346,'LICH THI'!C:AA,13,0)</f>
        <v>18</v>
      </c>
      <c r="F2346" s="436">
        <f t="shared" si="480"/>
        <v>18</v>
      </c>
      <c r="G2346" s="436">
        <f>VLOOKUP(C2346,'LICH THI'!C:AA,14,0)</f>
        <v>1</v>
      </c>
      <c r="H2346" s="436">
        <f t="shared" si="471"/>
        <v>1</v>
      </c>
      <c r="I2346" s="436" t="str">
        <f t="shared" si="472"/>
        <v>Ngô Thị Thu Thảo</v>
      </c>
      <c r="J2346" s="436"/>
      <c r="K2346" s="436">
        <f t="shared" si="473"/>
        <v>1</v>
      </c>
      <c r="L2346" s="436" t="str">
        <f t="shared" si="474"/>
        <v>DC1CB92-DC-1</v>
      </c>
      <c r="M2346" s="436">
        <f t="shared" si="475"/>
        <v>2</v>
      </c>
      <c r="N2346" s="437">
        <f t="shared" si="481"/>
        <v>15</v>
      </c>
      <c r="O2346" s="437"/>
      <c r="P2346" s="430" t="str">
        <f t="shared" si="476"/>
        <v/>
      </c>
      <c r="U2346" s="177">
        <v>4</v>
      </c>
      <c r="V2346" s="177" t="s">
        <v>3102</v>
      </c>
      <c r="W2346" s="177" t="s">
        <v>3613</v>
      </c>
      <c r="X2346" s="177" t="s">
        <v>2620</v>
      </c>
      <c r="Y2346" s="177" t="s">
        <v>3614</v>
      </c>
      <c r="Z2346" s="177" t="s">
        <v>7309</v>
      </c>
      <c r="AA2346" s="525" t="s">
        <v>3615</v>
      </c>
      <c r="AB2346" s="399" t="str">
        <f t="shared" si="477"/>
        <v>DC1CB92</v>
      </c>
      <c r="AC2346" s="399" t="str">
        <f t="shared" si="478"/>
        <v>DC1CB92-DC</v>
      </c>
      <c r="AD2346" t="str">
        <f>Y2346&amp;"-"&amp;VLOOKUP(AC2346,'LICH THI'!C:AA,9,0)</f>
        <v>62DCCD2067-42475</v>
      </c>
      <c r="AE2346">
        <f t="shared" si="479"/>
        <v>1</v>
      </c>
    </row>
    <row r="2347" spans="1:31" x14ac:dyDescent="0.25">
      <c r="A2347" s="436" t="str">
        <f t="shared" si="469"/>
        <v>DC1CB92-DC-17</v>
      </c>
      <c r="B2347" s="436">
        <f>COUNTIF(AC$4:AC2347,AC2347)</f>
        <v>17</v>
      </c>
      <c r="C2347" s="436" t="str">
        <f t="shared" si="470"/>
        <v>DC1CB92-DC</v>
      </c>
      <c r="D2347" s="436">
        <f>VLOOKUP(C2347,'LICH THI'!C:AA,12,0)</f>
        <v>18</v>
      </c>
      <c r="E2347" s="436">
        <f>VLOOKUP(C2347,'LICH THI'!C:AA,13,0)</f>
        <v>18</v>
      </c>
      <c r="F2347" s="436">
        <f t="shared" si="480"/>
        <v>18</v>
      </c>
      <c r="G2347" s="436">
        <f>VLOOKUP(C2347,'LICH THI'!C:AA,14,0)</f>
        <v>1</v>
      </c>
      <c r="H2347" s="436">
        <f t="shared" si="471"/>
        <v>1</v>
      </c>
      <c r="I2347" s="436" t="str">
        <f t="shared" si="472"/>
        <v>Bạch Xuân Thắng</v>
      </c>
      <c r="J2347" s="436"/>
      <c r="K2347" s="436">
        <f t="shared" si="473"/>
        <v>1</v>
      </c>
      <c r="L2347" s="436" t="str">
        <f t="shared" si="474"/>
        <v>DC1CB92-DC-1</v>
      </c>
      <c r="M2347" s="436">
        <f t="shared" si="475"/>
        <v>2</v>
      </c>
      <c r="N2347" s="437">
        <f t="shared" si="481"/>
        <v>16</v>
      </c>
      <c r="O2347" s="437"/>
      <c r="P2347" s="430" t="str">
        <f t="shared" si="476"/>
        <v/>
      </c>
      <c r="U2347" s="177">
        <v>18</v>
      </c>
      <c r="V2347" s="177" t="s">
        <v>3892</v>
      </c>
      <c r="W2347" s="177" t="s">
        <v>6821</v>
      </c>
      <c r="X2347" s="177" t="s">
        <v>3464</v>
      </c>
      <c r="Y2347" s="177" t="s">
        <v>6822</v>
      </c>
      <c r="Z2347" s="177" t="s">
        <v>7309</v>
      </c>
      <c r="AA2347" s="525" t="s">
        <v>5347</v>
      </c>
      <c r="AB2347" s="399" t="str">
        <f t="shared" si="477"/>
        <v>DC1CB92</v>
      </c>
      <c r="AC2347" s="399" t="str">
        <f t="shared" si="478"/>
        <v>DC1CB92-DC</v>
      </c>
      <c r="AD2347" t="str">
        <f>Y2347&amp;"-"&amp;VLOOKUP(AC2347,'LICH THI'!C:AA,9,0)</f>
        <v>65DCDB20565-42475</v>
      </c>
      <c r="AE2347">
        <f t="shared" si="479"/>
        <v>1</v>
      </c>
    </row>
    <row r="2348" spans="1:31" x14ac:dyDescent="0.25">
      <c r="A2348" s="436" t="str">
        <f t="shared" si="469"/>
        <v>DC1CB92-DC-18</v>
      </c>
      <c r="B2348" s="436">
        <f>COUNTIF(AC$4:AC2348,AC2348)</f>
        <v>18</v>
      </c>
      <c r="C2348" s="436" t="str">
        <f t="shared" si="470"/>
        <v>DC1CB92-DC</v>
      </c>
      <c r="D2348" s="436">
        <f>VLOOKUP(C2348,'LICH THI'!C:AA,12,0)</f>
        <v>18</v>
      </c>
      <c r="E2348" s="436">
        <f>VLOOKUP(C2348,'LICH THI'!C:AA,13,0)</f>
        <v>18</v>
      </c>
      <c r="F2348" s="436">
        <f t="shared" si="480"/>
        <v>18</v>
      </c>
      <c r="G2348" s="436">
        <f>VLOOKUP(C2348,'LICH THI'!C:AA,14,0)</f>
        <v>1</v>
      </c>
      <c r="H2348" s="436">
        <f t="shared" si="471"/>
        <v>1</v>
      </c>
      <c r="I2348" s="436" t="str">
        <f t="shared" si="472"/>
        <v>Vũ Ngọc Thịnh</v>
      </c>
      <c r="J2348" s="436"/>
      <c r="K2348" s="436">
        <f t="shared" si="473"/>
        <v>1</v>
      </c>
      <c r="L2348" s="436" t="str">
        <f t="shared" si="474"/>
        <v>DC1CB92-DC-1</v>
      </c>
      <c r="M2348" s="436">
        <f t="shared" si="475"/>
        <v>2</v>
      </c>
      <c r="N2348" s="437">
        <f t="shared" si="481"/>
        <v>17</v>
      </c>
      <c r="O2348" s="437"/>
      <c r="P2348" s="430" t="str">
        <f t="shared" si="476"/>
        <v/>
      </c>
      <c r="U2348" s="177">
        <v>13</v>
      </c>
      <c r="V2348" s="177" t="s">
        <v>4208</v>
      </c>
      <c r="W2348" s="177" t="s">
        <v>4113</v>
      </c>
      <c r="X2348" s="177" t="s">
        <v>4578</v>
      </c>
      <c r="Y2348" s="177" t="s">
        <v>6329</v>
      </c>
      <c r="Z2348" s="177" t="s">
        <v>7309</v>
      </c>
      <c r="AA2348" s="525" t="s">
        <v>6330</v>
      </c>
      <c r="AB2348" s="399" t="str">
        <f t="shared" si="477"/>
        <v>DC1CB92</v>
      </c>
      <c r="AC2348" s="399" t="str">
        <f t="shared" si="478"/>
        <v>DC1CB92-DC</v>
      </c>
      <c r="AD2348" t="str">
        <f>Y2348&amp;"-"&amp;VLOOKUP(AC2348,'LICH THI'!C:AA,9,0)</f>
        <v>63DCDD3029-42475</v>
      </c>
      <c r="AE2348">
        <f t="shared" si="479"/>
        <v>1</v>
      </c>
    </row>
    <row r="2349" spans="1:31" x14ac:dyDescent="0.25">
      <c r="A2349" s="436" t="str">
        <f t="shared" si="469"/>
        <v>DC1CB94-DC-1</v>
      </c>
      <c r="B2349" s="436">
        <f>COUNTIF(AC$4:AC2349,AC2349)</f>
        <v>1</v>
      </c>
      <c r="C2349" s="436" t="str">
        <f t="shared" si="470"/>
        <v>DC1CB94-DC</v>
      </c>
      <c r="D2349" s="436">
        <f>VLOOKUP(C2349,'LICH THI'!C:AA,12,0)</f>
        <v>6</v>
      </c>
      <c r="E2349" s="436">
        <f>VLOOKUP(C2349,'LICH THI'!C:AA,13,0)</f>
        <v>6</v>
      </c>
      <c r="F2349" s="436">
        <f t="shared" si="480"/>
        <v>6</v>
      </c>
      <c r="G2349" s="436">
        <f>VLOOKUP(C2349,'LICH THI'!C:AA,14,0)</f>
        <v>1</v>
      </c>
      <c r="H2349" s="436">
        <f t="shared" si="471"/>
        <v>1</v>
      </c>
      <c r="I2349" s="436" t="str">
        <f t="shared" si="472"/>
        <v>Đinh Văn Chung</v>
      </c>
      <c r="J2349" s="436"/>
      <c r="K2349" s="436">
        <f t="shared" si="473"/>
        <v>1</v>
      </c>
      <c r="L2349" s="436" t="str">
        <f t="shared" si="474"/>
        <v>DC1CB94-DC-1</v>
      </c>
      <c r="M2349" s="436">
        <f t="shared" si="475"/>
        <v>4</v>
      </c>
      <c r="N2349" s="437">
        <f t="shared" si="481"/>
        <v>4</v>
      </c>
      <c r="O2349" s="437"/>
      <c r="P2349" s="430" t="str">
        <f t="shared" si="476"/>
        <v/>
      </c>
      <c r="U2349" s="177">
        <v>3</v>
      </c>
      <c r="V2349" s="177" t="s">
        <v>4894</v>
      </c>
      <c r="W2349" s="177" t="s">
        <v>4052</v>
      </c>
      <c r="X2349" s="177" t="s">
        <v>2731</v>
      </c>
      <c r="Y2349" s="177" t="s">
        <v>6686</v>
      </c>
      <c r="Z2349" s="177" t="s">
        <v>7372</v>
      </c>
      <c r="AA2349" s="525" t="s">
        <v>3321</v>
      </c>
      <c r="AB2349" s="399" t="str">
        <f t="shared" si="477"/>
        <v>DC1CB94</v>
      </c>
      <c r="AC2349" s="399" t="str">
        <f t="shared" si="478"/>
        <v>DC1CB94-DC</v>
      </c>
      <c r="AD2349" t="str">
        <f>Y2349&amp;"-"&amp;VLOOKUP(AC2349,'LICH THI'!C:AA,9,0)</f>
        <v>65DCOT24373-42471</v>
      </c>
      <c r="AE2349">
        <f t="shared" si="479"/>
        <v>1</v>
      </c>
    </row>
    <row r="2350" spans="1:31" x14ac:dyDescent="0.25">
      <c r="A2350" s="436" t="str">
        <f t="shared" si="469"/>
        <v>DC1CB94-DC-2</v>
      </c>
      <c r="B2350" s="436">
        <f>COUNTIF(AC$4:AC2350,AC2350)</f>
        <v>2</v>
      </c>
      <c r="C2350" s="436" t="str">
        <f t="shared" si="470"/>
        <v>DC1CB94-DC</v>
      </c>
      <c r="D2350" s="436">
        <f>VLOOKUP(C2350,'LICH THI'!C:AA,12,0)</f>
        <v>6</v>
      </c>
      <c r="E2350" s="436">
        <f>VLOOKUP(C2350,'LICH THI'!C:AA,13,0)</f>
        <v>6</v>
      </c>
      <c r="F2350" s="436">
        <f t="shared" si="480"/>
        <v>6</v>
      </c>
      <c r="G2350" s="436">
        <f>VLOOKUP(C2350,'LICH THI'!C:AA,14,0)</f>
        <v>1</v>
      </c>
      <c r="H2350" s="436">
        <f t="shared" si="471"/>
        <v>1</v>
      </c>
      <c r="I2350" s="436" t="str">
        <f t="shared" si="472"/>
        <v>Nguyễn Trường Giang</v>
      </c>
      <c r="J2350" s="436"/>
      <c r="K2350" s="436">
        <f t="shared" si="473"/>
        <v>1</v>
      </c>
      <c r="L2350" s="436" t="str">
        <f t="shared" si="474"/>
        <v>DC1CB94-DC-1</v>
      </c>
      <c r="M2350" s="436">
        <f t="shared" si="475"/>
        <v>4</v>
      </c>
      <c r="N2350" s="437">
        <f t="shared" si="481"/>
        <v>5</v>
      </c>
      <c r="O2350" s="437"/>
      <c r="P2350" s="430" t="str">
        <f t="shared" si="476"/>
        <v/>
      </c>
      <c r="U2350" s="177">
        <v>4</v>
      </c>
      <c r="V2350" s="177" t="s">
        <v>4894</v>
      </c>
      <c r="W2350" s="177" t="s">
        <v>4209</v>
      </c>
      <c r="X2350" s="177" t="s">
        <v>3558</v>
      </c>
      <c r="Y2350" s="177" t="s">
        <v>4895</v>
      </c>
      <c r="Z2350" s="177" t="s">
        <v>7372</v>
      </c>
      <c r="AA2350" s="525" t="s">
        <v>4896</v>
      </c>
      <c r="AB2350" s="399" t="str">
        <f t="shared" si="477"/>
        <v>DC1CB94</v>
      </c>
      <c r="AC2350" s="399" t="str">
        <f t="shared" si="478"/>
        <v>DC1CB94-DC</v>
      </c>
      <c r="AD2350" t="str">
        <f>Y2350&amp;"-"&amp;VLOOKUP(AC2350,'LICH THI'!C:AA,9,0)</f>
        <v>65DCOT22755-42471</v>
      </c>
      <c r="AE2350">
        <f t="shared" si="479"/>
        <v>1</v>
      </c>
    </row>
    <row r="2351" spans="1:31" x14ac:dyDescent="0.25">
      <c r="A2351" s="436" t="str">
        <f t="shared" si="469"/>
        <v>DC1CB94-DC-3</v>
      </c>
      <c r="B2351" s="436">
        <f>COUNTIF(AC$4:AC2351,AC2351)</f>
        <v>3</v>
      </c>
      <c r="C2351" s="436" t="str">
        <f t="shared" si="470"/>
        <v>DC1CB94-DC</v>
      </c>
      <c r="D2351" s="436">
        <f>VLOOKUP(C2351,'LICH THI'!C:AA,12,0)</f>
        <v>6</v>
      </c>
      <c r="E2351" s="436">
        <f>VLOOKUP(C2351,'LICH THI'!C:AA,13,0)</f>
        <v>6</v>
      </c>
      <c r="F2351" s="436">
        <f t="shared" si="480"/>
        <v>6</v>
      </c>
      <c r="G2351" s="436">
        <f>VLOOKUP(C2351,'LICH THI'!C:AA,14,0)</f>
        <v>1</v>
      </c>
      <c r="H2351" s="436">
        <f t="shared" si="471"/>
        <v>1</v>
      </c>
      <c r="I2351" s="436" t="str">
        <f t="shared" si="472"/>
        <v>Hồ Minh Huấn</v>
      </c>
      <c r="J2351" s="436"/>
      <c r="K2351" s="436">
        <f t="shared" si="473"/>
        <v>1</v>
      </c>
      <c r="L2351" s="436" t="str">
        <f t="shared" si="474"/>
        <v>DC1CB94-DC-1</v>
      </c>
      <c r="M2351" s="436">
        <f t="shared" si="475"/>
        <v>4</v>
      </c>
      <c r="N2351" s="437">
        <f t="shared" si="481"/>
        <v>6</v>
      </c>
      <c r="O2351" s="437"/>
      <c r="P2351" s="430" t="str">
        <f t="shared" si="476"/>
        <v/>
      </c>
      <c r="U2351" s="177">
        <v>5</v>
      </c>
      <c r="V2351" s="177" t="s">
        <v>4894</v>
      </c>
      <c r="W2351" s="177" t="s">
        <v>6101</v>
      </c>
      <c r="X2351" s="177" t="s">
        <v>6102</v>
      </c>
      <c r="Y2351" s="177" t="s">
        <v>6103</v>
      </c>
      <c r="Z2351" s="177" t="s">
        <v>7372</v>
      </c>
      <c r="AA2351" s="525" t="s">
        <v>6104</v>
      </c>
      <c r="AB2351" s="399" t="str">
        <f t="shared" si="477"/>
        <v>DC1CB94</v>
      </c>
      <c r="AC2351" s="399" t="str">
        <f t="shared" si="478"/>
        <v>DC1CB94-DC</v>
      </c>
      <c r="AD2351" t="str">
        <f>Y2351&amp;"-"&amp;VLOOKUP(AC2351,'LICH THI'!C:AA,9,0)</f>
        <v>65DCOT22534-42471</v>
      </c>
      <c r="AE2351">
        <f t="shared" si="479"/>
        <v>1</v>
      </c>
    </row>
    <row r="2352" spans="1:31" x14ac:dyDescent="0.25">
      <c r="A2352" s="436" t="str">
        <f t="shared" si="469"/>
        <v>DC1CB94-DC-4</v>
      </c>
      <c r="B2352" s="436">
        <f>COUNTIF(AC$4:AC2352,AC2352)</f>
        <v>4</v>
      </c>
      <c r="C2352" s="436" t="str">
        <f t="shared" si="470"/>
        <v>DC1CB94-DC</v>
      </c>
      <c r="D2352" s="436">
        <f>VLOOKUP(C2352,'LICH THI'!C:AA,12,0)</f>
        <v>6</v>
      </c>
      <c r="E2352" s="436">
        <f>VLOOKUP(C2352,'LICH THI'!C:AA,13,0)</f>
        <v>6</v>
      </c>
      <c r="F2352" s="436">
        <f t="shared" si="480"/>
        <v>6</v>
      </c>
      <c r="G2352" s="436">
        <f>VLOOKUP(C2352,'LICH THI'!C:AA,14,0)</f>
        <v>1</v>
      </c>
      <c r="H2352" s="436">
        <f t="shared" si="471"/>
        <v>1</v>
      </c>
      <c r="I2352" s="436" t="str">
        <f t="shared" si="472"/>
        <v>Nguyễn Minh Phúc</v>
      </c>
      <c r="J2352" s="436"/>
      <c r="K2352" s="436">
        <f t="shared" si="473"/>
        <v>1</v>
      </c>
      <c r="L2352" s="436" t="str">
        <f t="shared" si="474"/>
        <v>DC1CB94-DC-1</v>
      </c>
      <c r="M2352" s="436">
        <f t="shared" si="475"/>
        <v>4</v>
      </c>
      <c r="N2352" s="437">
        <f t="shared" si="481"/>
        <v>1</v>
      </c>
      <c r="O2352" s="437"/>
      <c r="P2352" s="430" t="str">
        <f t="shared" si="476"/>
        <v/>
      </c>
      <c r="U2352" s="177">
        <v>6</v>
      </c>
      <c r="V2352" s="177" t="s">
        <v>4894</v>
      </c>
      <c r="W2352" s="177" t="s">
        <v>2708</v>
      </c>
      <c r="X2352" s="177" t="s">
        <v>2887</v>
      </c>
      <c r="Y2352" s="177" t="s">
        <v>5942</v>
      </c>
      <c r="Z2352" s="177" t="s">
        <v>7372</v>
      </c>
      <c r="AA2352" s="525" t="s">
        <v>5943</v>
      </c>
      <c r="AB2352" s="399" t="str">
        <f t="shared" si="477"/>
        <v>DC1CB94</v>
      </c>
      <c r="AC2352" s="399" t="str">
        <f t="shared" si="478"/>
        <v>DC1CB94-DC</v>
      </c>
      <c r="AD2352" t="str">
        <f>Y2352&amp;"-"&amp;VLOOKUP(AC2352,'LICH THI'!C:AA,9,0)</f>
        <v>65DCOT21007-42471</v>
      </c>
      <c r="AE2352">
        <f t="shared" si="479"/>
        <v>1</v>
      </c>
    </row>
    <row r="2353" spans="1:31" x14ac:dyDescent="0.25">
      <c r="A2353" s="436" t="str">
        <f t="shared" si="469"/>
        <v>DC1CB94-DC-5</v>
      </c>
      <c r="B2353" s="436">
        <f>COUNTIF(AC$4:AC2353,AC2353)</f>
        <v>5</v>
      </c>
      <c r="C2353" s="436" t="str">
        <f t="shared" si="470"/>
        <v>DC1CB94-DC</v>
      </c>
      <c r="D2353" s="436">
        <f>VLOOKUP(C2353,'LICH THI'!C:AA,12,0)</f>
        <v>6</v>
      </c>
      <c r="E2353" s="436">
        <f>VLOOKUP(C2353,'LICH THI'!C:AA,13,0)</f>
        <v>6</v>
      </c>
      <c r="F2353" s="436">
        <f t="shared" si="480"/>
        <v>6</v>
      </c>
      <c r="G2353" s="436">
        <f>VLOOKUP(C2353,'LICH THI'!C:AA,14,0)</f>
        <v>1</v>
      </c>
      <c r="H2353" s="436">
        <f t="shared" si="471"/>
        <v>1</v>
      </c>
      <c r="I2353" s="436" t="str">
        <f t="shared" si="472"/>
        <v>Lưu Văn Quý</v>
      </c>
      <c r="J2353" s="436"/>
      <c r="K2353" s="436">
        <f t="shared" si="473"/>
        <v>1</v>
      </c>
      <c r="L2353" s="436" t="str">
        <f t="shared" si="474"/>
        <v>DC1CB94-DC-1</v>
      </c>
      <c r="M2353" s="436">
        <f t="shared" si="475"/>
        <v>4</v>
      </c>
      <c r="N2353" s="437">
        <f t="shared" si="481"/>
        <v>2</v>
      </c>
      <c r="O2353" s="437"/>
      <c r="P2353" s="430" t="str">
        <f t="shared" si="476"/>
        <v/>
      </c>
      <c r="U2353" s="177">
        <v>1</v>
      </c>
      <c r="V2353" s="177" t="s">
        <v>4803</v>
      </c>
      <c r="W2353" s="177" t="s">
        <v>3167</v>
      </c>
      <c r="X2353" s="177" t="s">
        <v>3004</v>
      </c>
      <c r="Y2353" s="177" t="s">
        <v>6215</v>
      </c>
      <c r="Z2353" s="177" t="s">
        <v>7372</v>
      </c>
      <c r="AA2353" s="525" t="s">
        <v>3738</v>
      </c>
      <c r="AB2353" s="399" t="str">
        <f t="shared" si="477"/>
        <v>DC1CB94</v>
      </c>
      <c r="AC2353" s="399" t="str">
        <f t="shared" si="478"/>
        <v>DC1CB94-DC</v>
      </c>
      <c r="AD2353" t="str">
        <f>Y2353&amp;"-"&amp;VLOOKUP(AC2353,'LICH THI'!C:AA,9,0)</f>
        <v>64DCMT3021-42471</v>
      </c>
      <c r="AE2353">
        <f t="shared" si="479"/>
        <v>1</v>
      </c>
    </row>
    <row r="2354" spans="1:31" x14ac:dyDescent="0.25">
      <c r="A2354" s="436" t="str">
        <f t="shared" si="469"/>
        <v>DC1CB94-DC-6</v>
      </c>
      <c r="B2354" s="436">
        <f>COUNTIF(AC$4:AC2354,AC2354)</f>
        <v>6</v>
      </c>
      <c r="C2354" s="436" t="str">
        <f t="shared" si="470"/>
        <v>DC1CB94-DC</v>
      </c>
      <c r="D2354" s="436">
        <f>VLOOKUP(C2354,'LICH THI'!C:AA,12,0)</f>
        <v>6</v>
      </c>
      <c r="E2354" s="436">
        <f>VLOOKUP(C2354,'LICH THI'!C:AA,13,0)</f>
        <v>6</v>
      </c>
      <c r="F2354" s="436">
        <f t="shared" si="480"/>
        <v>6</v>
      </c>
      <c r="G2354" s="436">
        <f>VLOOKUP(C2354,'LICH THI'!C:AA,14,0)</f>
        <v>1</v>
      </c>
      <c r="H2354" s="436">
        <f t="shared" si="471"/>
        <v>1</v>
      </c>
      <c r="I2354" s="436" t="str">
        <f t="shared" si="472"/>
        <v>Phạm Quang Tấn</v>
      </c>
      <c r="J2354" s="436"/>
      <c r="K2354" s="436">
        <f t="shared" si="473"/>
        <v>1</v>
      </c>
      <c r="L2354" s="436" t="str">
        <f t="shared" si="474"/>
        <v>DC1CB94-DC-1</v>
      </c>
      <c r="M2354" s="436">
        <f t="shared" si="475"/>
        <v>4</v>
      </c>
      <c r="N2354" s="437">
        <f t="shared" si="481"/>
        <v>3</v>
      </c>
      <c r="O2354" s="437"/>
      <c r="P2354" s="430" t="str">
        <f t="shared" si="476"/>
        <v/>
      </c>
      <c r="U2354" s="177">
        <v>2</v>
      </c>
      <c r="V2354" s="177" t="s">
        <v>2982</v>
      </c>
      <c r="W2354" s="177" t="s">
        <v>2987</v>
      </c>
      <c r="X2354" s="177" t="s">
        <v>2988</v>
      </c>
      <c r="Y2354" s="177" t="s">
        <v>2989</v>
      </c>
      <c r="Z2354" s="177" t="s">
        <v>7372</v>
      </c>
      <c r="AA2354" s="525" t="s">
        <v>2990</v>
      </c>
      <c r="AB2354" s="399" t="str">
        <f t="shared" si="477"/>
        <v>DC1CB94</v>
      </c>
      <c r="AC2354" s="399" t="str">
        <f t="shared" si="478"/>
        <v>DC1CB94-DC</v>
      </c>
      <c r="AD2354" t="str">
        <f>Y2354&amp;"-"&amp;VLOOKUP(AC2354,'LICH THI'!C:AA,9,0)</f>
        <v>64DCMX2012-42471</v>
      </c>
      <c r="AE2354">
        <f t="shared" si="479"/>
        <v>1</v>
      </c>
    </row>
    <row r="2355" spans="1:31" x14ac:dyDescent="0.25">
      <c r="A2355" s="436" t="str">
        <f t="shared" si="469"/>
        <v>DC1CB99-DC-1</v>
      </c>
      <c r="B2355" s="436">
        <f>COUNTIF(AC$4:AC2355,AC2355)</f>
        <v>1</v>
      </c>
      <c r="C2355" s="436" t="str">
        <f t="shared" si="470"/>
        <v>DC1CB99-DC</v>
      </c>
      <c r="D2355" s="436">
        <f>VLOOKUP(C2355,'LICH THI'!C:AA,12,0)</f>
        <v>106</v>
      </c>
      <c r="E2355" s="436">
        <f>VLOOKUP(C2355,'LICH THI'!C:AA,13,0)</f>
        <v>45</v>
      </c>
      <c r="F2355" s="436">
        <f t="shared" si="480"/>
        <v>45</v>
      </c>
      <c r="G2355" s="436">
        <f>VLOOKUP(C2355,'LICH THI'!C:AA,14,0)</f>
        <v>3</v>
      </c>
      <c r="H2355" s="436">
        <f t="shared" si="471"/>
        <v>1</v>
      </c>
      <c r="I2355" s="436" t="str">
        <f t="shared" si="472"/>
        <v>Nguyễn Văn An</v>
      </c>
      <c r="J2355" s="436"/>
      <c r="K2355" s="436">
        <f t="shared" si="473"/>
        <v>2</v>
      </c>
      <c r="L2355" s="436" t="str">
        <f t="shared" si="474"/>
        <v>DC1CB99-DC-2</v>
      </c>
      <c r="M2355" s="436">
        <f t="shared" si="475"/>
        <v>9</v>
      </c>
      <c r="N2355" s="437">
        <f t="shared" si="481"/>
        <v>88</v>
      </c>
      <c r="O2355" s="437"/>
      <c r="P2355" s="430" t="str">
        <f t="shared" si="476"/>
        <v/>
      </c>
      <c r="U2355" s="177">
        <v>35</v>
      </c>
      <c r="V2355" s="177" t="s">
        <v>3491</v>
      </c>
      <c r="W2355" s="177" t="s">
        <v>2741</v>
      </c>
      <c r="X2355" s="177" t="s">
        <v>3492</v>
      </c>
      <c r="Y2355" s="177" t="s">
        <v>3493</v>
      </c>
      <c r="Z2355" s="177" t="s">
        <v>6033</v>
      </c>
      <c r="AA2355" s="525" t="s">
        <v>3494</v>
      </c>
      <c r="AB2355" s="399" t="str">
        <f t="shared" si="477"/>
        <v>DC1CB99</v>
      </c>
      <c r="AC2355" s="399" t="str">
        <f t="shared" si="478"/>
        <v>DC1CB99-DC</v>
      </c>
      <c r="AD2355" t="str">
        <f>Y2355&amp;"-"&amp;VLOOKUP(AC2355,'LICH THI'!C:AA,9,0)</f>
        <v>65DCKT21562-42471</v>
      </c>
      <c r="AE2355">
        <f t="shared" si="479"/>
        <v>1</v>
      </c>
    </row>
    <row r="2356" spans="1:31" x14ac:dyDescent="0.25">
      <c r="A2356" s="436" t="str">
        <f t="shared" si="469"/>
        <v>DC1CB99-DC-2</v>
      </c>
      <c r="B2356" s="436">
        <f>COUNTIF(AC$4:AC2356,AC2356)</f>
        <v>2</v>
      </c>
      <c r="C2356" s="436" t="str">
        <f t="shared" si="470"/>
        <v>DC1CB99-DC</v>
      </c>
      <c r="D2356" s="436">
        <f>VLOOKUP(C2356,'LICH THI'!C:AA,12,0)</f>
        <v>106</v>
      </c>
      <c r="E2356" s="436">
        <f>VLOOKUP(C2356,'LICH THI'!C:AA,13,0)</f>
        <v>45</v>
      </c>
      <c r="F2356" s="436">
        <f t="shared" si="480"/>
        <v>45</v>
      </c>
      <c r="G2356" s="436">
        <f>VLOOKUP(C2356,'LICH THI'!C:AA,14,0)</f>
        <v>3</v>
      </c>
      <c r="H2356" s="436">
        <f t="shared" si="471"/>
        <v>1</v>
      </c>
      <c r="I2356" s="436" t="str">
        <f t="shared" si="472"/>
        <v>Nguyễn Văn An</v>
      </c>
      <c r="J2356" s="436"/>
      <c r="K2356" s="436">
        <f t="shared" si="473"/>
        <v>2</v>
      </c>
      <c r="L2356" s="436" t="str">
        <f t="shared" si="474"/>
        <v>DC1CB99-DC-2</v>
      </c>
      <c r="M2356" s="436">
        <f t="shared" si="475"/>
        <v>9</v>
      </c>
      <c r="N2356" s="437">
        <f t="shared" si="481"/>
        <v>89</v>
      </c>
      <c r="O2356" s="437"/>
      <c r="P2356" s="430" t="str">
        <f t="shared" si="476"/>
        <v/>
      </c>
      <c r="U2356" s="177">
        <v>75</v>
      </c>
      <c r="V2356" s="177" t="s">
        <v>3517</v>
      </c>
      <c r="W2356" s="177" t="s">
        <v>2741</v>
      </c>
      <c r="X2356" s="177" t="s">
        <v>3492</v>
      </c>
      <c r="Y2356" s="177" t="s">
        <v>6076</v>
      </c>
      <c r="Z2356" s="177" t="s">
        <v>6033</v>
      </c>
      <c r="AA2356" s="525" t="s">
        <v>3794</v>
      </c>
      <c r="AB2356" s="399" t="str">
        <f t="shared" si="477"/>
        <v>DC1CB99</v>
      </c>
      <c r="AC2356" s="399" t="str">
        <f t="shared" si="478"/>
        <v>DC1CB99-DC</v>
      </c>
      <c r="AD2356" t="str">
        <f>Y2356&amp;"-"&amp;VLOOKUP(AC2356,'LICH THI'!C:AA,9,0)</f>
        <v>65DCKX22944-42471</v>
      </c>
      <c r="AE2356">
        <f t="shared" si="479"/>
        <v>1</v>
      </c>
    </row>
    <row r="2357" spans="1:31" x14ac:dyDescent="0.25">
      <c r="A2357" s="436" t="str">
        <f t="shared" si="469"/>
        <v>DC1CB99-DC-3</v>
      </c>
      <c r="B2357" s="436">
        <f>COUNTIF(AC$4:AC2357,AC2357)</f>
        <v>3</v>
      </c>
      <c r="C2357" s="436" t="str">
        <f t="shared" si="470"/>
        <v>DC1CB99-DC</v>
      </c>
      <c r="D2357" s="436">
        <f>VLOOKUP(C2357,'LICH THI'!C:AA,12,0)</f>
        <v>106</v>
      </c>
      <c r="E2357" s="436">
        <f>VLOOKUP(C2357,'LICH THI'!C:AA,13,0)</f>
        <v>45</v>
      </c>
      <c r="F2357" s="436">
        <f t="shared" si="480"/>
        <v>45</v>
      </c>
      <c r="G2357" s="436">
        <f>VLOOKUP(C2357,'LICH THI'!C:AA,14,0)</f>
        <v>3</v>
      </c>
      <c r="H2357" s="436">
        <f t="shared" si="471"/>
        <v>1</v>
      </c>
      <c r="I2357" s="436" t="str">
        <f t="shared" si="472"/>
        <v>Đỗ Tú Anh</v>
      </c>
      <c r="J2357" s="436"/>
      <c r="K2357" s="436">
        <f t="shared" si="473"/>
        <v>2</v>
      </c>
      <c r="L2357" s="436" t="str">
        <f t="shared" si="474"/>
        <v>DC1CB99-DC-2</v>
      </c>
      <c r="M2357" s="436">
        <f t="shared" si="475"/>
        <v>9</v>
      </c>
      <c r="N2357" s="437">
        <f t="shared" si="481"/>
        <v>90</v>
      </c>
      <c r="O2357" s="437"/>
      <c r="P2357" s="430" t="str">
        <f t="shared" si="476"/>
        <v/>
      </c>
      <c r="U2357" s="177">
        <v>76</v>
      </c>
      <c r="V2357" s="177" t="s">
        <v>3517</v>
      </c>
      <c r="W2357" s="177" t="s">
        <v>3909</v>
      </c>
      <c r="X2357" s="177" t="s">
        <v>2611</v>
      </c>
      <c r="Y2357" s="177" t="s">
        <v>3910</v>
      </c>
      <c r="Z2357" s="177" t="s">
        <v>6033</v>
      </c>
      <c r="AA2357" s="525" t="s">
        <v>3911</v>
      </c>
      <c r="AB2357" s="399" t="str">
        <f t="shared" si="477"/>
        <v>DC1CB99</v>
      </c>
      <c r="AC2357" s="399" t="str">
        <f t="shared" si="478"/>
        <v>DC1CB99-DC</v>
      </c>
      <c r="AD2357" t="str">
        <f>Y2357&amp;"-"&amp;VLOOKUP(AC2357,'LICH THI'!C:AA,9,0)</f>
        <v>65DCKX22937-42471</v>
      </c>
      <c r="AE2357">
        <f t="shared" si="479"/>
        <v>1</v>
      </c>
    </row>
    <row r="2358" spans="1:31" x14ac:dyDescent="0.25">
      <c r="A2358" s="436" t="str">
        <f t="shared" si="469"/>
        <v>DC1CB99-DC-4</v>
      </c>
      <c r="B2358" s="436">
        <f>COUNTIF(AC$4:AC2358,AC2358)</f>
        <v>4</v>
      </c>
      <c r="C2358" s="436" t="str">
        <f t="shared" si="470"/>
        <v>DC1CB99-DC</v>
      </c>
      <c r="D2358" s="436">
        <f>VLOOKUP(C2358,'LICH THI'!C:AA,12,0)</f>
        <v>106</v>
      </c>
      <c r="E2358" s="436">
        <f>VLOOKUP(C2358,'LICH THI'!C:AA,13,0)</f>
        <v>45</v>
      </c>
      <c r="F2358" s="436">
        <f t="shared" si="480"/>
        <v>45</v>
      </c>
      <c r="G2358" s="436">
        <f>VLOOKUP(C2358,'LICH THI'!C:AA,14,0)</f>
        <v>3</v>
      </c>
      <c r="H2358" s="436">
        <f t="shared" si="471"/>
        <v>1</v>
      </c>
      <c r="I2358" s="436" t="str">
        <f t="shared" si="472"/>
        <v>Đồng Diệp Anh</v>
      </c>
      <c r="J2358" s="436"/>
      <c r="K2358" s="436">
        <f t="shared" si="473"/>
        <v>2</v>
      </c>
      <c r="L2358" s="436" t="str">
        <f t="shared" si="474"/>
        <v>DC1CB99-DC-2</v>
      </c>
      <c r="M2358" s="436">
        <f t="shared" si="475"/>
        <v>9</v>
      </c>
      <c r="N2358" s="437">
        <f t="shared" si="481"/>
        <v>91</v>
      </c>
      <c r="O2358" s="437"/>
      <c r="P2358" s="430" t="str">
        <f t="shared" si="476"/>
        <v/>
      </c>
      <c r="U2358" s="177">
        <v>77</v>
      </c>
      <c r="V2358" s="177" t="s">
        <v>3517</v>
      </c>
      <c r="W2358" s="177" t="s">
        <v>6077</v>
      </c>
      <c r="X2358" s="177" t="s">
        <v>2611</v>
      </c>
      <c r="Y2358" s="177" t="s">
        <v>6078</v>
      </c>
      <c r="Z2358" s="177" t="s">
        <v>6033</v>
      </c>
      <c r="AA2358" s="525" t="s">
        <v>3458</v>
      </c>
      <c r="AB2358" s="399" t="str">
        <f t="shared" si="477"/>
        <v>DC1CB99</v>
      </c>
      <c r="AC2358" s="399" t="str">
        <f t="shared" si="478"/>
        <v>DC1CB99-DC</v>
      </c>
      <c r="AD2358" t="str">
        <f>Y2358&amp;"-"&amp;VLOOKUP(AC2358,'LICH THI'!C:AA,9,0)</f>
        <v>65DCKX22647-42471</v>
      </c>
      <c r="AE2358">
        <f t="shared" si="479"/>
        <v>1</v>
      </c>
    </row>
    <row r="2359" spans="1:31" x14ac:dyDescent="0.25">
      <c r="A2359" s="436" t="str">
        <f t="shared" si="469"/>
        <v>DC1CB99-DC-5</v>
      </c>
      <c r="B2359" s="436">
        <f>COUNTIF(AC$4:AC2359,AC2359)</f>
        <v>5</v>
      </c>
      <c r="C2359" s="436" t="str">
        <f t="shared" si="470"/>
        <v>DC1CB99-DC</v>
      </c>
      <c r="D2359" s="436">
        <f>VLOOKUP(C2359,'LICH THI'!C:AA,12,0)</f>
        <v>106</v>
      </c>
      <c r="E2359" s="436">
        <f>VLOOKUP(C2359,'LICH THI'!C:AA,13,0)</f>
        <v>45</v>
      </c>
      <c r="F2359" s="436">
        <f t="shared" si="480"/>
        <v>45</v>
      </c>
      <c r="G2359" s="436">
        <f>VLOOKUP(C2359,'LICH THI'!C:AA,14,0)</f>
        <v>3</v>
      </c>
      <c r="H2359" s="436">
        <f t="shared" si="471"/>
        <v>1</v>
      </c>
      <c r="I2359" s="436" t="str">
        <f t="shared" si="472"/>
        <v>Nguyễn Thị Lan Anh</v>
      </c>
      <c r="J2359" s="436"/>
      <c r="K2359" s="436">
        <f t="shared" si="473"/>
        <v>2</v>
      </c>
      <c r="L2359" s="436" t="str">
        <f t="shared" si="474"/>
        <v>DC1CB99-DC-2</v>
      </c>
      <c r="M2359" s="436">
        <f t="shared" si="475"/>
        <v>9</v>
      </c>
      <c r="N2359" s="437">
        <f t="shared" si="481"/>
        <v>92</v>
      </c>
      <c r="O2359" s="437"/>
      <c r="P2359" s="430" t="str">
        <f t="shared" si="476"/>
        <v/>
      </c>
      <c r="U2359" s="177">
        <v>78</v>
      </c>
      <c r="V2359" s="177" t="s">
        <v>3517</v>
      </c>
      <c r="W2359" s="177" t="s">
        <v>2701</v>
      </c>
      <c r="X2359" s="177" t="s">
        <v>2611</v>
      </c>
      <c r="Y2359" s="177" t="s">
        <v>3518</v>
      </c>
      <c r="Z2359" s="177" t="s">
        <v>6033</v>
      </c>
      <c r="AA2359" s="525" t="s">
        <v>3519</v>
      </c>
      <c r="AB2359" s="399" t="str">
        <f t="shared" si="477"/>
        <v>DC1CB99</v>
      </c>
      <c r="AC2359" s="399" t="str">
        <f t="shared" si="478"/>
        <v>DC1CB99-DC</v>
      </c>
      <c r="AD2359" t="str">
        <f>Y2359&amp;"-"&amp;VLOOKUP(AC2359,'LICH THI'!C:AA,9,0)</f>
        <v>65DCKX23406-42471</v>
      </c>
      <c r="AE2359">
        <f t="shared" si="479"/>
        <v>1</v>
      </c>
    </row>
    <row r="2360" spans="1:31" x14ac:dyDescent="0.25">
      <c r="A2360" s="436" t="str">
        <f t="shared" si="469"/>
        <v>DC1CB99-DC-6</v>
      </c>
      <c r="B2360" s="436">
        <f>COUNTIF(AC$4:AC2360,AC2360)</f>
        <v>6</v>
      </c>
      <c r="C2360" s="436" t="str">
        <f t="shared" si="470"/>
        <v>DC1CB99-DC</v>
      </c>
      <c r="D2360" s="436">
        <f>VLOOKUP(C2360,'LICH THI'!C:AA,12,0)</f>
        <v>106</v>
      </c>
      <c r="E2360" s="436">
        <f>VLOOKUP(C2360,'LICH THI'!C:AA,13,0)</f>
        <v>45</v>
      </c>
      <c r="F2360" s="436">
        <f t="shared" si="480"/>
        <v>45</v>
      </c>
      <c r="G2360" s="436">
        <f>VLOOKUP(C2360,'LICH THI'!C:AA,14,0)</f>
        <v>3</v>
      </c>
      <c r="H2360" s="436">
        <f t="shared" si="471"/>
        <v>1</v>
      </c>
      <c r="I2360" s="436" t="str">
        <f t="shared" si="472"/>
        <v>Nguyễn Thị Lan Anh</v>
      </c>
      <c r="J2360" s="436"/>
      <c r="K2360" s="436">
        <f t="shared" si="473"/>
        <v>2</v>
      </c>
      <c r="L2360" s="436" t="str">
        <f t="shared" si="474"/>
        <v>DC1CB99-DC-2</v>
      </c>
      <c r="M2360" s="436">
        <f t="shared" si="475"/>
        <v>9</v>
      </c>
      <c r="N2360" s="437">
        <f t="shared" si="481"/>
        <v>93</v>
      </c>
      <c r="O2360" s="437"/>
      <c r="P2360" s="430" t="str">
        <f t="shared" si="476"/>
        <v/>
      </c>
      <c r="U2360" s="177">
        <v>95</v>
      </c>
      <c r="V2360" s="177" t="s">
        <v>4382</v>
      </c>
      <c r="W2360" s="177" t="s">
        <v>2701</v>
      </c>
      <c r="X2360" s="177" t="s">
        <v>2611</v>
      </c>
      <c r="Y2360" s="177" t="s">
        <v>6018</v>
      </c>
      <c r="Z2360" s="177" t="s">
        <v>6033</v>
      </c>
      <c r="AA2360" s="525" t="s">
        <v>5310</v>
      </c>
      <c r="AB2360" s="399" t="str">
        <f t="shared" si="477"/>
        <v>DC1CB99</v>
      </c>
      <c r="AC2360" s="399" t="str">
        <f t="shared" si="478"/>
        <v>DC1CB99-DC</v>
      </c>
      <c r="AD2360" t="str">
        <f>Y2360&amp;"-"&amp;VLOOKUP(AC2360,'LICH THI'!C:AA,9,0)</f>
        <v>65DCQT21527-42471</v>
      </c>
      <c r="AE2360">
        <f t="shared" si="479"/>
        <v>1</v>
      </c>
    </row>
    <row r="2361" spans="1:31" x14ac:dyDescent="0.25">
      <c r="A2361" s="436" t="str">
        <f t="shared" si="469"/>
        <v>DC1CB99-DC-7</v>
      </c>
      <c r="B2361" s="436">
        <f>COUNTIF(AC$4:AC2361,AC2361)</f>
        <v>7</v>
      </c>
      <c r="C2361" s="436" t="str">
        <f t="shared" si="470"/>
        <v>DC1CB99-DC</v>
      </c>
      <c r="D2361" s="436">
        <f>VLOOKUP(C2361,'LICH THI'!C:AA,12,0)</f>
        <v>106</v>
      </c>
      <c r="E2361" s="436">
        <f>VLOOKUP(C2361,'LICH THI'!C:AA,13,0)</f>
        <v>45</v>
      </c>
      <c r="F2361" s="436">
        <f t="shared" si="480"/>
        <v>45</v>
      </c>
      <c r="G2361" s="436">
        <f>VLOOKUP(C2361,'LICH THI'!C:AA,14,0)</f>
        <v>3</v>
      </c>
      <c r="H2361" s="436">
        <f t="shared" si="471"/>
        <v>1</v>
      </c>
      <c r="I2361" s="436" t="str">
        <f t="shared" si="472"/>
        <v>Nông Quốc Ân</v>
      </c>
      <c r="J2361" s="436"/>
      <c r="K2361" s="436">
        <f t="shared" si="473"/>
        <v>2</v>
      </c>
      <c r="L2361" s="436" t="str">
        <f t="shared" si="474"/>
        <v>DC1CB99-DC-2</v>
      </c>
      <c r="M2361" s="436">
        <f t="shared" si="475"/>
        <v>9</v>
      </c>
      <c r="N2361" s="437">
        <f t="shared" si="481"/>
        <v>94</v>
      </c>
      <c r="O2361" s="437"/>
      <c r="P2361" s="430" t="str">
        <f t="shared" si="476"/>
        <v/>
      </c>
      <c r="U2361" s="177">
        <v>54</v>
      </c>
      <c r="V2361" s="177" t="s">
        <v>3509</v>
      </c>
      <c r="W2361" s="177" t="s">
        <v>5288</v>
      </c>
      <c r="X2361" s="177" t="s">
        <v>5289</v>
      </c>
      <c r="Y2361" s="177" t="s">
        <v>5290</v>
      </c>
      <c r="Z2361" s="177" t="s">
        <v>6033</v>
      </c>
      <c r="AA2361" s="525" t="s">
        <v>5291</v>
      </c>
      <c r="AB2361" s="399" t="str">
        <f t="shared" si="477"/>
        <v>DC1CB99</v>
      </c>
      <c r="AC2361" s="399" t="str">
        <f t="shared" si="478"/>
        <v>DC1CB99-DC</v>
      </c>
      <c r="AD2361" t="str">
        <f>Y2361&amp;"-"&amp;VLOOKUP(AC2361,'LICH THI'!C:AA,9,0)</f>
        <v>65DCKX21465-42471</v>
      </c>
      <c r="AE2361">
        <f t="shared" si="479"/>
        <v>1</v>
      </c>
    </row>
    <row r="2362" spans="1:31" x14ac:dyDescent="0.25">
      <c r="A2362" s="436" t="str">
        <f t="shared" si="469"/>
        <v>DC1CB99-DC-8</v>
      </c>
      <c r="B2362" s="436">
        <f>COUNTIF(AC$4:AC2362,AC2362)</f>
        <v>8</v>
      </c>
      <c r="C2362" s="436" t="str">
        <f t="shared" si="470"/>
        <v>DC1CB99-DC</v>
      </c>
      <c r="D2362" s="436">
        <f>VLOOKUP(C2362,'LICH THI'!C:AA,12,0)</f>
        <v>106</v>
      </c>
      <c r="E2362" s="436">
        <f>VLOOKUP(C2362,'LICH THI'!C:AA,13,0)</f>
        <v>45</v>
      </c>
      <c r="F2362" s="436">
        <f t="shared" si="480"/>
        <v>45</v>
      </c>
      <c r="G2362" s="436">
        <f>VLOOKUP(C2362,'LICH THI'!C:AA,14,0)</f>
        <v>3</v>
      </c>
      <c r="H2362" s="436">
        <f t="shared" si="471"/>
        <v>1</v>
      </c>
      <c r="I2362" s="436" t="str">
        <f t="shared" si="472"/>
        <v>Vũ Thị Kim Cúc</v>
      </c>
      <c r="J2362" s="436"/>
      <c r="K2362" s="436">
        <f t="shared" si="473"/>
        <v>2</v>
      </c>
      <c r="L2362" s="436" t="str">
        <f t="shared" si="474"/>
        <v>DC1CB99-DC-2</v>
      </c>
      <c r="M2362" s="436">
        <f t="shared" si="475"/>
        <v>9</v>
      </c>
      <c r="N2362" s="437">
        <f t="shared" si="481"/>
        <v>95</v>
      </c>
      <c r="O2362" s="437"/>
      <c r="P2362" s="430" t="str">
        <f t="shared" si="476"/>
        <v/>
      </c>
      <c r="U2362" s="177">
        <v>79</v>
      </c>
      <c r="V2362" s="177" t="s">
        <v>3517</v>
      </c>
      <c r="W2362" s="177" t="s">
        <v>3526</v>
      </c>
      <c r="X2362" s="177" t="s">
        <v>3527</v>
      </c>
      <c r="Y2362" s="177" t="s">
        <v>3528</v>
      </c>
      <c r="Z2362" s="177" t="s">
        <v>6033</v>
      </c>
      <c r="AA2362" s="525" t="s">
        <v>2760</v>
      </c>
      <c r="AB2362" s="399" t="str">
        <f t="shared" si="477"/>
        <v>DC1CB99</v>
      </c>
      <c r="AC2362" s="399" t="str">
        <f t="shared" si="478"/>
        <v>DC1CB99-DC</v>
      </c>
      <c r="AD2362" t="str">
        <f>Y2362&amp;"-"&amp;VLOOKUP(AC2362,'LICH THI'!C:AA,9,0)</f>
        <v>65DCKX23299-42471</v>
      </c>
      <c r="AE2362">
        <f t="shared" si="479"/>
        <v>1</v>
      </c>
    </row>
    <row r="2363" spans="1:31" x14ac:dyDescent="0.25">
      <c r="A2363" s="436" t="str">
        <f t="shared" si="469"/>
        <v>DC1CB99-DC-9</v>
      </c>
      <c r="B2363" s="436">
        <f>COUNTIF(AC$4:AC2363,AC2363)</f>
        <v>9</v>
      </c>
      <c r="C2363" s="436" t="str">
        <f t="shared" si="470"/>
        <v>DC1CB99-DC</v>
      </c>
      <c r="D2363" s="436">
        <f>VLOOKUP(C2363,'LICH THI'!C:AA,12,0)</f>
        <v>106</v>
      </c>
      <c r="E2363" s="436">
        <f>VLOOKUP(C2363,'LICH THI'!C:AA,13,0)</f>
        <v>45</v>
      </c>
      <c r="F2363" s="436">
        <f t="shared" si="480"/>
        <v>45</v>
      </c>
      <c r="G2363" s="436">
        <f>VLOOKUP(C2363,'LICH THI'!C:AA,14,0)</f>
        <v>3</v>
      </c>
      <c r="H2363" s="436">
        <f t="shared" si="471"/>
        <v>1</v>
      </c>
      <c r="I2363" s="436" t="str">
        <f t="shared" si="472"/>
        <v>Trần Đình Chiến</v>
      </c>
      <c r="J2363" s="436"/>
      <c r="K2363" s="436">
        <f t="shared" si="473"/>
        <v>2</v>
      </c>
      <c r="L2363" s="436" t="str">
        <f t="shared" si="474"/>
        <v>DC1CB99-DC-2</v>
      </c>
      <c r="M2363" s="436">
        <f t="shared" si="475"/>
        <v>9</v>
      </c>
      <c r="N2363" s="437">
        <f t="shared" si="481"/>
        <v>51</v>
      </c>
      <c r="O2363" s="437"/>
      <c r="P2363" s="430" t="str">
        <f t="shared" si="476"/>
        <v/>
      </c>
      <c r="U2363" s="177">
        <v>30</v>
      </c>
      <c r="V2363" s="177" t="s">
        <v>3019</v>
      </c>
      <c r="W2363" s="177" t="s">
        <v>3263</v>
      </c>
      <c r="X2363" s="177" t="s">
        <v>2709</v>
      </c>
      <c r="Y2363" s="177" t="s">
        <v>3873</v>
      </c>
      <c r="Z2363" s="177" t="s">
        <v>6033</v>
      </c>
      <c r="AA2363" s="525" t="s">
        <v>3874</v>
      </c>
      <c r="AB2363" s="399" t="str">
        <f t="shared" si="477"/>
        <v>DC1CB99</v>
      </c>
      <c r="AC2363" s="399" t="str">
        <f t="shared" si="478"/>
        <v>DC1CB99-DC</v>
      </c>
      <c r="AD2363" t="str">
        <f>Y2363&amp;"-"&amp;VLOOKUP(AC2363,'LICH THI'!C:AA,9,0)</f>
        <v>64DCQT3108-42471</v>
      </c>
      <c r="AE2363">
        <f t="shared" si="479"/>
        <v>1</v>
      </c>
    </row>
    <row r="2364" spans="1:31" x14ac:dyDescent="0.25">
      <c r="A2364" s="436" t="str">
        <f t="shared" si="469"/>
        <v>DC1CB99-DC-10</v>
      </c>
      <c r="B2364" s="436">
        <f>COUNTIF(AC$4:AC2364,AC2364)</f>
        <v>10</v>
      </c>
      <c r="C2364" s="436" t="str">
        <f t="shared" si="470"/>
        <v>DC1CB99-DC</v>
      </c>
      <c r="D2364" s="436">
        <f>VLOOKUP(C2364,'LICH THI'!C:AA,12,0)</f>
        <v>106</v>
      </c>
      <c r="E2364" s="436">
        <f>VLOOKUP(C2364,'LICH THI'!C:AA,13,0)</f>
        <v>45</v>
      </c>
      <c r="F2364" s="436">
        <f t="shared" si="480"/>
        <v>45</v>
      </c>
      <c r="G2364" s="436">
        <f>VLOOKUP(C2364,'LICH THI'!C:AA,14,0)</f>
        <v>3</v>
      </c>
      <c r="H2364" s="436">
        <f t="shared" si="471"/>
        <v>1</v>
      </c>
      <c r="I2364" s="436" t="str">
        <f t="shared" si="472"/>
        <v>Chu Bích Diệp</v>
      </c>
      <c r="J2364" s="436"/>
      <c r="K2364" s="436">
        <f t="shared" si="473"/>
        <v>2</v>
      </c>
      <c r="L2364" s="436" t="str">
        <f t="shared" si="474"/>
        <v>DC1CB99-DC-2</v>
      </c>
      <c r="M2364" s="436">
        <f t="shared" si="475"/>
        <v>9</v>
      </c>
      <c r="N2364" s="437">
        <f t="shared" si="481"/>
        <v>52</v>
      </c>
      <c r="O2364" s="437"/>
      <c r="P2364" s="430" t="str">
        <f t="shared" si="476"/>
        <v/>
      </c>
      <c r="U2364" s="177">
        <v>106</v>
      </c>
      <c r="V2364" s="177" t="s">
        <v>3046</v>
      </c>
      <c r="W2364" s="177" t="s">
        <v>3920</v>
      </c>
      <c r="X2364" s="177" t="s">
        <v>3025</v>
      </c>
      <c r="Y2364" s="177" t="s">
        <v>3921</v>
      </c>
      <c r="Z2364" s="177" t="s">
        <v>6033</v>
      </c>
      <c r="AA2364" s="525" t="s">
        <v>3922</v>
      </c>
      <c r="AB2364" s="399" t="str">
        <f t="shared" si="477"/>
        <v>DC1CB99</v>
      </c>
      <c r="AC2364" s="399" t="str">
        <f t="shared" si="478"/>
        <v>DC1CB99-DC</v>
      </c>
      <c r="AD2364" t="str">
        <f>Y2364&amp;"-"&amp;VLOOKUP(AC2364,'LICH THI'!C:AA,9,0)</f>
        <v>63DCKT3276-42471</v>
      </c>
      <c r="AE2364">
        <f t="shared" si="479"/>
        <v>1</v>
      </c>
    </row>
    <row r="2365" spans="1:31" x14ac:dyDescent="0.25">
      <c r="A2365" s="436" t="str">
        <f t="shared" si="469"/>
        <v>DC1CB99-DC-11</v>
      </c>
      <c r="B2365" s="436">
        <f>COUNTIF(AC$4:AC2365,AC2365)</f>
        <v>11</v>
      </c>
      <c r="C2365" s="436" t="str">
        <f t="shared" si="470"/>
        <v>DC1CB99-DC</v>
      </c>
      <c r="D2365" s="436">
        <f>VLOOKUP(C2365,'LICH THI'!C:AA,12,0)</f>
        <v>106</v>
      </c>
      <c r="E2365" s="436">
        <f>VLOOKUP(C2365,'LICH THI'!C:AA,13,0)</f>
        <v>45</v>
      </c>
      <c r="F2365" s="436">
        <f t="shared" si="480"/>
        <v>45</v>
      </c>
      <c r="G2365" s="436">
        <f>VLOOKUP(C2365,'LICH THI'!C:AA,14,0)</f>
        <v>3</v>
      </c>
      <c r="H2365" s="436">
        <f t="shared" si="471"/>
        <v>1</v>
      </c>
      <c r="I2365" s="436" t="str">
        <f t="shared" si="472"/>
        <v>Lại Hoàng Diệp</v>
      </c>
      <c r="J2365" s="436"/>
      <c r="K2365" s="436">
        <f t="shared" si="473"/>
        <v>2</v>
      </c>
      <c r="L2365" s="436" t="str">
        <f t="shared" si="474"/>
        <v>DC1CB99-DC-2</v>
      </c>
      <c r="M2365" s="436">
        <f t="shared" si="475"/>
        <v>9</v>
      </c>
      <c r="N2365" s="437">
        <f t="shared" si="481"/>
        <v>53</v>
      </c>
      <c r="O2365" s="437"/>
      <c r="P2365" s="430" t="str">
        <f t="shared" si="476"/>
        <v/>
      </c>
      <c r="U2365" s="177">
        <v>80</v>
      </c>
      <c r="V2365" s="177" t="s">
        <v>3517</v>
      </c>
      <c r="W2365" s="177" t="s">
        <v>5934</v>
      </c>
      <c r="X2365" s="177" t="s">
        <v>3025</v>
      </c>
      <c r="Y2365" s="177" t="s">
        <v>5935</v>
      </c>
      <c r="Z2365" s="177" t="s">
        <v>6033</v>
      </c>
      <c r="AA2365" s="525" t="s">
        <v>3516</v>
      </c>
      <c r="AB2365" s="399" t="str">
        <f t="shared" si="477"/>
        <v>DC1CB99</v>
      </c>
      <c r="AC2365" s="399" t="str">
        <f t="shared" si="478"/>
        <v>DC1CB99-DC</v>
      </c>
      <c r="AD2365" t="str">
        <f>Y2365&amp;"-"&amp;VLOOKUP(AC2365,'LICH THI'!C:AA,9,0)</f>
        <v>65DCKX20142-42471</v>
      </c>
      <c r="AE2365">
        <f t="shared" si="479"/>
        <v>1</v>
      </c>
    </row>
    <row r="2366" spans="1:31" x14ac:dyDescent="0.25">
      <c r="A2366" s="436" t="str">
        <f t="shared" si="469"/>
        <v>DC1CB99-DC-12</v>
      </c>
      <c r="B2366" s="436">
        <f>COUNTIF(AC$4:AC2366,AC2366)</f>
        <v>12</v>
      </c>
      <c r="C2366" s="436" t="str">
        <f t="shared" si="470"/>
        <v>DC1CB99-DC</v>
      </c>
      <c r="D2366" s="436">
        <f>VLOOKUP(C2366,'LICH THI'!C:AA,12,0)</f>
        <v>106</v>
      </c>
      <c r="E2366" s="436">
        <f>VLOOKUP(C2366,'LICH THI'!C:AA,13,0)</f>
        <v>45</v>
      </c>
      <c r="F2366" s="436">
        <f t="shared" si="480"/>
        <v>45</v>
      </c>
      <c r="G2366" s="436">
        <f>VLOOKUP(C2366,'LICH THI'!C:AA,14,0)</f>
        <v>3</v>
      </c>
      <c r="H2366" s="436">
        <f t="shared" si="471"/>
        <v>1</v>
      </c>
      <c r="I2366" s="436" t="str">
        <f t="shared" si="472"/>
        <v>Đào Thị Dung</v>
      </c>
      <c r="J2366" s="436"/>
      <c r="K2366" s="436">
        <f t="shared" si="473"/>
        <v>2</v>
      </c>
      <c r="L2366" s="436" t="str">
        <f t="shared" si="474"/>
        <v>DC1CB99-DC-2</v>
      </c>
      <c r="M2366" s="436">
        <f t="shared" si="475"/>
        <v>9</v>
      </c>
      <c r="N2366" s="437">
        <f t="shared" si="481"/>
        <v>54</v>
      </c>
      <c r="O2366" s="437"/>
      <c r="P2366" s="430" t="str">
        <f t="shared" si="476"/>
        <v/>
      </c>
      <c r="U2366" s="177">
        <v>55</v>
      </c>
      <c r="V2366" s="177" t="s">
        <v>3509</v>
      </c>
      <c r="W2366" s="177" t="s">
        <v>3576</v>
      </c>
      <c r="X2366" s="177" t="s">
        <v>3823</v>
      </c>
      <c r="Y2366" s="177" t="s">
        <v>3899</v>
      </c>
      <c r="Z2366" s="177" t="s">
        <v>6033</v>
      </c>
      <c r="AA2366" s="525" t="s">
        <v>3900</v>
      </c>
      <c r="AB2366" s="399" t="str">
        <f t="shared" si="477"/>
        <v>DC1CB99</v>
      </c>
      <c r="AC2366" s="399" t="str">
        <f t="shared" si="478"/>
        <v>DC1CB99-DC</v>
      </c>
      <c r="AD2366" t="str">
        <f>Y2366&amp;"-"&amp;VLOOKUP(AC2366,'LICH THI'!C:AA,9,0)</f>
        <v>65DCKX22361-42471</v>
      </c>
      <c r="AE2366">
        <f t="shared" si="479"/>
        <v>1</v>
      </c>
    </row>
    <row r="2367" spans="1:31" x14ac:dyDescent="0.25">
      <c r="A2367" s="436" t="str">
        <f t="shared" si="469"/>
        <v>DC1CB99-DC-13</v>
      </c>
      <c r="B2367" s="436">
        <f>COUNTIF(AC$4:AC2367,AC2367)</f>
        <v>13</v>
      </c>
      <c r="C2367" s="436" t="str">
        <f t="shared" si="470"/>
        <v>DC1CB99-DC</v>
      </c>
      <c r="D2367" s="436">
        <f>VLOOKUP(C2367,'LICH THI'!C:AA,12,0)</f>
        <v>106</v>
      </c>
      <c r="E2367" s="436">
        <f>VLOOKUP(C2367,'LICH THI'!C:AA,13,0)</f>
        <v>45</v>
      </c>
      <c r="F2367" s="436">
        <f t="shared" si="480"/>
        <v>45</v>
      </c>
      <c r="G2367" s="436">
        <f>VLOOKUP(C2367,'LICH THI'!C:AA,14,0)</f>
        <v>3</v>
      </c>
      <c r="H2367" s="436">
        <f t="shared" si="471"/>
        <v>1</v>
      </c>
      <c r="I2367" s="436" t="str">
        <f t="shared" si="472"/>
        <v>Lê Thị Thùy Dung</v>
      </c>
      <c r="J2367" s="436"/>
      <c r="K2367" s="436">
        <f t="shared" si="473"/>
        <v>2</v>
      </c>
      <c r="L2367" s="436" t="str">
        <f t="shared" si="474"/>
        <v>DC1CB99-DC-2</v>
      </c>
      <c r="M2367" s="436">
        <f t="shared" si="475"/>
        <v>9</v>
      </c>
      <c r="N2367" s="437">
        <f t="shared" si="481"/>
        <v>55</v>
      </c>
      <c r="O2367" s="437"/>
      <c r="P2367" s="430" t="str">
        <f t="shared" si="476"/>
        <v/>
      </c>
      <c r="U2367" s="177">
        <v>18</v>
      </c>
      <c r="V2367" s="177" t="s">
        <v>3826</v>
      </c>
      <c r="W2367" s="177" t="s">
        <v>4335</v>
      </c>
      <c r="X2367" s="177" t="s">
        <v>3823</v>
      </c>
      <c r="Y2367" s="177" t="s">
        <v>4336</v>
      </c>
      <c r="Z2367" s="177" t="s">
        <v>6033</v>
      </c>
      <c r="AA2367" s="525" t="s">
        <v>4337</v>
      </c>
      <c r="AB2367" s="399" t="str">
        <f t="shared" si="477"/>
        <v>DC1CB99</v>
      </c>
      <c r="AC2367" s="399" t="str">
        <f t="shared" si="478"/>
        <v>DC1CB99-DC</v>
      </c>
      <c r="AD2367" t="str">
        <f>Y2367&amp;"-"&amp;VLOOKUP(AC2367,'LICH THI'!C:AA,9,0)</f>
        <v>64DCKT3208-42471</v>
      </c>
      <c r="AE2367">
        <f t="shared" si="479"/>
        <v>1</v>
      </c>
    </row>
    <row r="2368" spans="1:31" x14ac:dyDescent="0.25">
      <c r="A2368" s="436" t="str">
        <f t="shared" si="469"/>
        <v>DC1CB99-DC-14</v>
      </c>
      <c r="B2368" s="436">
        <f>COUNTIF(AC$4:AC2368,AC2368)</f>
        <v>14</v>
      </c>
      <c r="C2368" s="436" t="str">
        <f t="shared" si="470"/>
        <v>DC1CB99-DC</v>
      </c>
      <c r="D2368" s="436">
        <f>VLOOKUP(C2368,'LICH THI'!C:AA,12,0)</f>
        <v>106</v>
      </c>
      <c r="E2368" s="436">
        <f>VLOOKUP(C2368,'LICH THI'!C:AA,13,0)</f>
        <v>45</v>
      </c>
      <c r="F2368" s="436">
        <f t="shared" si="480"/>
        <v>45</v>
      </c>
      <c r="G2368" s="436">
        <f>VLOOKUP(C2368,'LICH THI'!C:AA,14,0)</f>
        <v>3</v>
      </c>
      <c r="H2368" s="436">
        <f t="shared" si="471"/>
        <v>1</v>
      </c>
      <c r="I2368" s="436" t="str">
        <f t="shared" si="472"/>
        <v>Hoàng Anh Dũng</v>
      </c>
      <c r="J2368" s="436"/>
      <c r="K2368" s="436">
        <f t="shared" si="473"/>
        <v>2</v>
      </c>
      <c r="L2368" s="436" t="str">
        <f t="shared" si="474"/>
        <v>DC1CB99-DC-2</v>
      </c>
      <c r="M2368" s="436">
        <f t="shared" si="475"/>
        <v>9</v>
      </c>
      <c r="N2368" s="437">
        <f t="shared" si="481"/>
        <v>56</v>
      </c>
      <c r="O2368" s="437"/>
      <c r="P2368" s="430" t="str">
        <f t="shared" si="476"/>
        <v/>
      </c>
      <c r="U2368" s="177">
        <v>42</v>
      </c>
      <c r="V2368" s="177" t="s">
        <v>5908</v>
      </c>
      <c r="W2368" s="177" t="s">
        <v>3805</v>
      </c>
      <c r="X2368" s="177" t="s">
        <v>2827</v>
      </c>
      <c r="Y2368" s="177" t="s">
        <v>6048</v>
      </c>
      <c r="Z2368" s="177" t="s">
        <v>6033</v>
      </c>
      <c r="AA2368" s="525" t="s">
        <v>6049</v>
      </c>
      <c r="AB2368" s="399" t="str">
        <f t="shared" si="477"/>
        <v>DC1CB99</v>
      </c>
      <c r="AC2368" s="399" t="str">
        <f t="shared" si="478"/>
        <v>DC1CB99-DC</v>
      </c>
      <c r="AD2368" t="str">
        <f>Y2368&amp;"-"&amp;VLOOKUP(AC2368,'LICH THI'!C:AA,9,0)</f>
        <v>65DCKT23161-42471</v>
      </c>
      <c r="AE2368">
        <f t="shared" si="479"/>
        <v>1</v>
      </c>
    </row>
    <row r="2369" spans="1:31" x14ac:dyDescent="0.25">
      <c r="A2369" s="436" t="str">
        <f t="shared" si="469"/>
        <v>DC1CB99-DC-15</v>
      </c>
      <c r="B2369" s="436">
        <f>COUNTIF(AC$4:AC2369,AC2369)</f>
        <v>15</v>
      </c>
      <c r="C2369" s="436" t="str">
        <f t="shared" si="470"/>
        <v>DC1CB99-DC</v>
      </c>
      <c r="D2369" s="436">
        <f>VLOOKUP(C2369,'LICH THI'!C:AA,12,0)</f>
        <v>106</v>
      </c>
      <c r="E2369" s="436">
        <f>VLOOKUP(C2369,'LICH THI'!C:AA,13,0)</f>
        <v>45</v>
      </c>
      <c r="F2369" s="436">
        <f t="shared" si="480"/>
        <v>45</v>
      </c>
      <c r="G2369" s="436">
        <f>VLOOKUP(C2369,'LICH THI'!C:AA,14,0)</f>
        <v>3</v>
      </c>
      <c r="H2369" s="436">
        <f t="shared" si="471"/>
        <v>1</v>
      </c>
      <c r="I2369" s="436" t="str">
        <f t="shared" si="472"/>
        <v>Cao Thị Dự</v>
      </c>
      <c r="J2369" s="436"/>
      <c r="K2369" s="436">
        <f t="shared" si="473"/>
        <v>2</v>
      </c>
      <c r="L2369" s="436" t="str">
        <f t="shared" si="474"/>
        <v>DC1CB99-DC-2</v>
      </c>
      <c r="M2369" s="436">
        <f t="shared" si="475"/>
        <v>9</v>
      </c>
      <c r="N2369" s="437">
        <f t="shared" si="481"/>
        <v>57</v>
      </c>
      <c r="O2369" s="437"/>
      <c r="P2369" s="430" t="str">
        <f t="shared" si="476"/>
        <v/>
      </c>
      <c r="U2369" s="177">
        <v>47</v>
      </c>
      <c r="V2369" s="177" t="s">
        <v>3502</v>
      </c>
      <c r="W2369" s="177" t="s">
        <v>4377</v>
      </c>
      <c r="X2369" s="177" t="s">
        <v>4378</v>
      </c>
      <c r="Y2369" s="177" t="s">
        <v>4379</v>
      </c>
      <c r="Z2369" s="177" t="s">
        <v>6033</v>
      </c>
      <c r="AA2369" s="525" t="s">
        <v>4380</v>
      </c>
      <c r="AB2369" s="399" t="str">
        <f t="shared" si="477"/>
        <v>DC1CB99</v>
      </c>
      <c r="AC2369" s="399" t="str">
        <f t="shared" si="478"/>
        <v>DC1CB99-DC</v>
      </c>
      <c r="AD2369" t="str">
        <f>Y2369&amp;"-"&amp;VLOOKUP(AC2369,'LICH THI'!C:AA,9,0)</f>
        <v>65DCKT22332-42471</v>
      </c>
      <c r="AE2369">
        <f t="shared" si="479"/>
        <v>1</v>
      </c>
    </row>
    <row r="2370" spans="1:31" x14ac:dyDescent="0.25">
      <c r="A2370" s="436" t="str">
        <f t="shared" si="469"/>
        <v>DC1CB99-DC-16</v>
      </c>
      <c r="B2370" s="436">
        <f>COUNTIF(AC$4:AC2370,AC2370)</f>
        <v>16</v>
      </c>
      <c r="C2370" s="436" t="str">
        <f t="shared" si="470"/>
        <v>DC1CB99-DC</v>
      </c>
      <c r="D2370" s="436">
        <f>VLOOKUP(C2370,'LICH THI'!C:AA,12,0)</f>
        <v>106</v>
      </c>
      <c r="E2370" s="436">
        <f>VLOOKUP(C2370,'LICH THI'!C:AA,13,0)</f>
        <v>45</v>
      </c>
      <c r="F2370" s="436">
        <f t="shared" si="480"/>
        <v>45</v>
      </c>
      <c r="G2370" s="436">
        <f>VLOOKUP(C2370,'LICH THI'!C:AA,14,0)</f>
        <v>3</v>
      </c>
      <c r="H2370" s="436">
        <f t="shared" si="471"/>
        <v>1</v>
      </c>
      <c r="I2370" s="436" t="str">
        <f t="shared" si="472"/>
        <v>Nguyễn Công Đạt</v>
      </c>
      <c r="J2370" s="436"/>
      <c r="K2370" s="436">
        <f t="shared" si="473"/>
        <v>2</v>
      </c>
      <c r="L2370" s="436" t="str">
        <f t="shared" si="474"/>
        <v>DC1CB99-DC-2</v>
      </c>
      <c r="M2370" s="436">
        <f t="shared" si="475"/>
        <v>9</v>
      </c>
      <c r="N2370" s="437">
        <f t="shared" si="481"/>
        <v>58</v>
      </c>
      <c r="O2370" s="437"/>
      <c r="P2370" s="430" t="str">
        <f t="shared" si="476"/>
        <v/>
      </c>
      <c r="U2370" s="177">
        <v>43</v>
      </c>
      <c r="V2370" s="177" t="s">
        <v>5908</v>
      </c>
      <c r="W2370" s="177" t="s">
        <v>2720</v>
      </c>
      <c r="X2370" s="177" t="s">
        <v>2746</v>
      </c>
      <c r="Y2370" s="177" t="s">
        <v>5909</v>
      </c>
      <c r="Z2370" s="177" t="s">
        <v>6033</v>
      </c>
      <c r="AA2370" s="525" t="s">
        <v>4626</v>
      </c>
      <c r="AB2370" s="399" t="str">
        <f t="shared" si="477"/>
        <v>DC1CB99</v>
      </c>
      <c r="AC2370" s="399" t="str">
        <f t="shared" si="478"/>
        <v>DC1CB99-DC</v>
      </c>
      <c r="AD2370" t="str">
        <f>Y2370&amp;"-"&amp;VLOOKUP(AC2370,'LICH THI'!C:AA,9,0)</f>
        <v>65DCKT21940-42471</v>
      </c>
      <c r="AE2370">
        <f t="shared" si="479"/>
        <v>1</v>
      </c>
    </row>
    <row r="2371" spans="1:31" x14ac:dyDescent="0.25">
      <c r="A2371" s="436" t="str">
        <f t="shared" si="469"/>
        <v>DC1CB99-DC-17</v>
      </c>
      <c r="B2371" s="436">
        <f>COUNTIF(AC$4:AC2371,AC2371)</f>
        <v>17</v>
      </c>
      <c r="C2371" s="436" t="str">
        <f t="shared" si="470"/>
        <v>DC1CB99-DC</v>
      </c>
      <c r="D2371" s="436">
        <f>VLOOKUP(C2371,'LICH THI'!C:AA,12,0)</f>
        <v>106</v>
      </c>
      <c r="E2371" s="436">
        <f>VLOOKUP(C2371,'LICH THI'!C:AA,13,0)</f>
        <v>45</v>
      </c>
      <c r="F2371" s="436">
        <f t="shared" si="480"/>
        <v>45</v>
      </c>
      <c r="G2371" s="436">
        <f>VLOOKUP(C2371,'LICH THI'!C:AA,14,0)</f>
        <v>3</v>
      </c>
      <c r="H2371" s="436">
        <f t="shared" si="471"/>
        <v>1</v>
      </c>
      <c r="I2371" s="436" t="str">
        <f t="shared" si="472"/>
        <v>Trần Phương Đông</v>
      </c>
      <c r="J2371" s="436"/>
      <c r="K2371" s="436">
        <f t="shared" si="473"/>
        <v>2</v>
      </c>
      <c r="L2371" s="436" t="str">
        <f t="shared" si="474"/>
        <v>DC1CB99-DC-2</v>
      </c>
      <c r="M2371" s="436">
        <f t="shared" si="475"/>
        <v>9</v>
      </c>
      <c r="N2371" s="437">
        <f t="shared" si="481"/>
        <v>59</v>
      </c>
      <c r="O2371" s="437"/>
      <c r="P2371" s="430" t="str">
        <f t="shared" si="476"/>
        <v/>
      </c>
      <c r="U2371" s="177">
        <v>81</v>
      </c>
      <c r="V2371" s="177" t="s">
        <v>3517</v>
      </c>
      <c r="W2371" s="177" t="s">
        <v>3532</v>
      </c>
      <c r="X2371" s="177" t="s">
        <v>2750</v>
      </c>
      <c r="Y2371" s="177" t="s">
        <v>3533</v>
      </c>
      <c r="Z2371" s="177" t="s">
        <v>6033</v>
      </c>
      <c r="AA2371" s="525" t="s">
        <v>3534</v>
      </c>
      <c r="AB2371" s="399" t="str">
        <f t="shared" si="477"/>
        <v>DC1CB99</v>
      </c>
      <c r="AC2371" s="399" t="str">
        <f t="shared" si="478"/>
        <v>DC1CB99-DC</v>
      </c>
      <c r="AD2371" t="str">
        <f>Y2371&amp;"-"&amp;VLOOKUP(AC2371,'LICH THI'!C:AA,9,0)</f>
        <v>65DCKX22159-42471</v>
      </c>
      <c r="AE2371">
        <f t="shared" si="479"/>
        <v>1</v>
      </c>
    </row>
    <row r="2372" spans="1:31" x14ac:dyDescent="0.25">
      <c r="A2372" s="436" t="str">
        <f t="shared" si="469"/>
        <v>DC1CB99-DC-18</v>
      </c>
      <c r="B2372" s="436">
        <f>COUNTIF(AC$4:AC2372,AC2372)</f>
        <v>18</v>
      </c>
      <c r="C2372" s="436" t="str">
        <f t="shared" si="470"/>
        <v>DC1CB99-DC</v>
      </c>
      <c r="D2372" s="436">
        <f>VLOOKUP(C2372,'LICH THI'!C:AA,12,0)</f>
        <v>106</v>
      </c>
      <c r="E2372" s="436">
        <f>VLOOKUP(C2372,'LICH THI'!C:AA,13,0)</f>
        <v>45</v>
      </c>
      <c r="F2372" s="436">
        <f t="shared" si="480"/>
        <v>45</v>
      </c>
      <c r="G2372" s="436">
        <f>VLOOKUP(C2372,'LICH THI'!C:AA,14,0)</f>
        <v>3</v>
      </c>
      <c r="H2372" s="436">
        <f t="shared" si="471"/>
        <v>1</v>
      </c>
      <c r="I2372" s="436" t="str">
        <f t="shared" si="472"/>
        <v>Lê Phú Đức</v>
      </c>
      <c r="J2372" s="436"/>
      <c r="K2372" s="436">
        <f t="shared" si="473"/>
        <v>2</v>
      </c>
      <c r="L2372" s="436" t="str">
        <f t="shared" si="474"/>
        <v>DC1CB99-DC-2</v>
      </c>
      <c r="M2372" s="436">
        <f t="shared" si="475"/>
        <v>9</v>
      </c>
      <c r="N2372" s="437">
        <f t="shared" si="481"/>
        <v>60</v>
      </c>
      <c r="O2372" s="437"/>
      <c r="P2372" s="430" t="str">
        <f t="shared" si="476"/>
        <v/>
      </c>
      <c r="U2372" s="177">
        <v>19</v>
      </c>
      <c r="V2372" s="177" t="s">
        <v>3826</v>
      </c>
      <c r="W2372" s="177" t="s">
        <v>3269</v>
      </c>
      <c r="X2372" s="177" t="s">
        <v>2948</v>
      </c>
      <c r="Y2372" s="177" t="s">
        <v>5746</v>
      </c>
      <c r="Z2372" s="177" t="s">
        <v>6033</v>
      </c>
      <c r="AA2372" s="525" t="s">
        <v>5747</v>
      </c>
      <c r="AB2372" s="399" t="str">
        <f t="shared" si="477"/>
        <v>DC1CB99</v>
      </c>
      <c r="AC2372" s="399" t="str">
        <f t="shared" si="478"/>
        <v>DC1CB99-DC</v>
      </c>
      <c r="AD2372" t="str">
        <f>Y2372&amp;"-"&amp;VLOOKUP(AC2372,'LICH THI'!C:AA,9,0)</f>
        <v>64DCKT3269-42471</v>
      </c>
      <c r="AE2372">
        <f t="shared" si="479"/>
        <v>1</v>
      </c>
    </row>
    <row r="2373" spans="1:31" x14ac:dyDescent="0.25">
      <c r="A2373" s="436" t="str">
        <f t="shared" ref="A2373:A2436" si="482">C2373&amp;"-"&amp;B2373</f>
        <v>DC1CB99-DC-19</v>
      </c>
      <c r="B2373" s="436">
        <f>COUNTIF(AC$4:AC2373,AC2373)</f>
        <v>19</v>
      </c>
      <c r="C2373" s="436" t="str">
        <f t="shared" ref="C2373:C2436" si="483">_CT_MaHP1</f>
        <v>DC1CB99-DC</v>
      </c>
      <c r="D2373" s="436">
        <f>VLOOKUP(C2373,'LICH THI'!C:AA,12,0)</f>
        <v>106</v>
      </c>
      <c r="E2373" s="436">
        <f>VLOOKUP(C2373,'LICH THI'!C:AA,13,0)</f>
        <v>45</v>
      </c>
      <c r="F2373" s="436">
        <f t="shared" si="480"/>
        <v>45</v>
      </c>
      <c r="G2373" s="436">
        <f>VLOOKUP(C2373,'LICH THI'!C:AA,14,0)</f>
        <v>3</v>
      </c>
      <c r="H2373" s="436">
        <f t="shared" ref="H2373:H2436" si="484">IF(E2373=0,"",TRUNC((B2373+E2373-1)/E2373))</f>
        <v>1</v>
      </c>
      <c r="I2373" s="436" t="str">
        <f t="shared" ref="I2373:I2436" si="485">W2373&amp;" "&amp;X2373</f>
        <v>Trần Trung Đức</v>
      </c>
      <c r="J2373" s="436"/>
      <c r="K2373" s="436">
        <f t="shared" ref="K2373:K2436" si="486">IF(G2373=1,1,IF(H2373&lt;G2373,H2373+1,1))</f>
        <v>2</v>
      </c>
      <c r="L2373" s="436" t="str">
        <f t="shared" ref="L2373:L2436" si="487">C2373&amp;"-"&amp;K2373</f>
        <v>DC1CB99-DC-2</v>
      </c>
      <c r="M2373" s="436">
        <f t="shared" ref="M2373:M2436" si="488">IF(E2373=0,"",MOD(MID(C2373,6,2),E2373))</f>
        <v>9</v>
      </c>
      <c r="N2373" s="437">
        <f t="shared" si="481"/>
        <v>61</v>
      </c>
      <c r="O2373" s="437"/>
      <c r="P2373" s="430" t="str">
        <f t="shared" ref="P2373:P2436" si="489">IF(MOD(20*O2373,10)&lt;&gt;0,"SAI","")</f>
        <v/>
      </c>
      <c r="U2373" s="177">
        <v>107</v>
      </c>
      <c r="V2373" s="177" t="s">
        <v>3046</v>
      </c>
      <c r="W2373" s="177" t="s">
        <v>3052</v>
      </c>
      <c r="X2373" s="177" t="s">
        <v>2948</v>
      </c>
      <c r="Y2373" s="177" t="s">
        <v>3053</v>
      </c>
      <c r="Z2373" s="177" t="s">
        <v>6033</v>
      </c>
      <c r="AA2373" s="525" t="s">
        <v>3054</v>
      </c>
      <c r="AB2373" s="399" t="str">
        <f t="shared" ref="AB2373:AB2436" si="490">_CT_MaHP</f>
        <v>DC1CB99</v>
      </c>
      <c r="AC2373" s="399" t="str">
        <f t="shared" ref="AC2373:AC2436" si="491">_CT_MaHe</f>
        <v>DC1CB99-DC</v>
      </c>
      <c r="AD2373" t="str">
        <f>Y2373&amp;"-"&amp;VLOOKUP(AC2373,'LICH THI'!C:AA,9,0)</f>
        <v>63DCKT3275-42471</v>
      </c>
      <c r="AE2373">
        <f t="shared" ref="AE2373:AE2436" si="492">COUNTIF(AD2373,AD:AD)</f>
        <v>1</v>
      </c>
    </row>
    <row r="2374" spans="1:31" x14ac:dyDescent="0.25">
      <c r="A2374" s="436" t="str">
        <f t="shared" si="482"/>
        <v>DC1CB99-DC-20</v>
      </c>
      <c r="B2374" s="436">
        <f>COUNTIF(AC$4:AC2374,AC2374)</f>
        <v>20</v>
      </c>
      <c r="C2374" s="436" t="str">
        <f t="shared" si="483"/>
        <v>DC1CB99-DC</v>
      </c>
      <c r="D2374" s="436">
        <f>VLOOKUP(C2374,'LICH THI'!C:AA,12,0)</f>
        <v>106</v>
      </c>
      <c r="E2374" s="436">
        <f>VLOOKUP(C2374,'LICH THI'!C:AA,13,0)</f>
        <v>45</v>
      </c>
      <c r="F2374" s="436">
        <f t="shared" ref="F2374:F2437" si="493">IF(G2374="","",IF(G2374=H2374,D2374-(H2374-1)*E2374,E2374))</f>
        <v>45</v>
      </c>
      <c r="G2374" s="436">
        <f>VLOOKUP(C2374,'LICH THI'!C:AA,14,0)</f>
        <v>3</v>
      </c>
      <c r="H2374" s="436">
        <f t="shared" si="484"/>
        <v>1</v>
      </c>
      <c r="I2374" s="436" t="str">
        <f t="shared" si="485"/>
        <v>Lê Thu Hà</v>
      </c>
      <c r="J2374" s="436"/>
      <c r="K2374" s="436">
        <f t="shared" si="486"/>
        <v>2</v>
      </c>
      <c r="L2374" s="436" t="str">
        <f t="shared" si="487"/>
        <v>DC1CB99-DC-2</v>
      </c>
      <c r="M2374" s="436">
        <f t="shared" si="488"/>
        <v>9</v>
      </c>
      <c r="N2374" s="437">
        <f t="shared" ref="N2374:N2437" si="494">IF(F2374=0,"",(K2374-1)*$N$2+1+MOD(B2374-M2374,F2374))</f>
        <v>62</v>
      </c>
      <c r="O2374" s="437"/>
      <c r="P2374" s="430" t="str">
        <f t="shared" si="489"/>
        <v/>
      </c>
      <c r="U2374" s="177">
        <v>20</v>
      </c>
      <c r="V2374" s="177" t="s">
        <v>3826</v>
      </c>
      <c r="W2374" s="177" t="s">
        <v>6039</v>
      </c>
      <c r="X2374" s="177" t="s">
        <v>3163</v>
      </c>
      <c r="Y2374" s="177" t="s">
        <v>6040</v>
      </c>
      <c r="Z2374" s="177" t="s">
        <v>6033</v>
      </c>
      <c r="AA2374" s="525" t="s">
        <v>4602</v>
      </c>
      <c r="AB2374" s="399" t="str">
        <f t="shared" si="490"/>
        <v>DC1CB99</v>
      </c>
      <c r="AC2374" s="399" t="str">
        <f t="shared" si="491"/>
        <v>DC1CB99-DC</v>
      </c>
      <c r="AD2374" t="str">
        <f>Y2374&amp;"-"&amp;VLOOKUP(AC2374,'LICH THI'!C:AA,9,0)</f>
        <v>64DCKT3259-42471</v>
      </c>
      <c r="AE2374">
        <f t="shared" si="492"/>
        <v>1</v>
      </c>
    </row>
    <row r="2375" spans="1:31" x14ac:dyDescent="0.25">
      <c r="A2375" s="436" t="str">
        <f t="shared" si="482"/>
        <v>DC1CB99-DC-21</v>
      </c>
      <c r="B2375" s="436">
        <f>COUNTIF(AC$4:AC2375,AC2375)</f>
        <v>21</v>
      </c>
      <c r="C2375" s="436" t="str">
        <f t="shared" si="483"/>
        <v>DC1CB99-DC</v>
      </c>
      <c r="D2375" s="436">
        <f>VLOOKUP(C2375,'LICH THI'!C:AA,12,0)</f>
        <v>106</v>
      </c>
      <c r="E2375" s="436">
        <f>VLOOKUP(C2375,'LICH THI'!C:AA,13,0)</f>
        <v>45</v>
      </c>
      <c r="F2375" s="436">
        <f t="shared" si="493"/>
        <v>45</v>
      </c>
      <c r="G2375" s="436">
        <f>VLOOKUP(C2375,'LICH THI'!C:AA,14,0)</f>
        <v>3</v>
      </c>
      <c r="H2375" s="436">
        <f t="shared" si="484"/>
        <v>1</v>
      </c>
      <c r="I2375" s="436" t="str">
        <f t="shared" si="485"/>
        <v>Nguyễn Thị Thu Hà</v>
      </c>
      <c r="J2375" s="436"/>
      <c r="K2375" s="436">
        <f t="shared" si="486"/>
        <v>2</v>
      </c>
      <c r="L2375" s="436" t="str">
        <f t="shared" si="487"/>
        <v>DC1CB99-DC-2</v>
      </c>
      <c r="M2375" s="436">
        <f t="shared" si="488"/>
        <v>9</v>
      </c>
      <c r="N2375" s="437">
        <f t="shared" si="494"/>
        <v>63</v>
      </c>
      <c r="O2375" s="437"/>
      <c r="P2375" s="430" t="str">
        <f t="shared" si="489"/>
        <v/>
      </c>
      <c r="U2375" s="177">
        <v>82</v>
      </c>
      <c r="V2375" s="177" t="s">
        <v>3517</v>
      </c>
      <c r="W2375" s="177" t="s">
        <v>3056</v>
      </c>
      <c r="X2375" s="177" t="s">
        <v>3163</v>
      </c>
      <c r="Y2375" s="177" t="s">
        <v>5936</v>
      </c>
      <c r="Z2375" s="177" t="s">
        <v>6033</v>
      </c>
      <c r="AA2375" s="525" t="s">
        <v>5324</v>
      </c>
      <c r="AB2375" s="399" t="str">
        <f t="shared" si="490"/>
        <v>DC1CB99</v>
      </c>
      <c r="AC2375" s="399" t="str">
        <f t="shared" si="491"/>
        <v>DC1CB99-DC</v>
      </c>
      <c r="AD2375" t="str">
        <f>Y2375&amp;"-"&amp;VLOOKUP(AC2375,'LICH THI'!C:AA,9,0)</f>
        <v>65DCKX24043-42471</v>
      </c>
      <c r="AE2375">
        <f t="shared" si="492"/>
        <v>1</v>
      </c>
    </row>
    <row r="2376" spans="1:31" x14ac:dyDescent="0.25">
      <c r="A2376" s="436" t="str">
        <f t="shared" si="482"/>
        <v>DC1CB99-DC-22</v>
      </c>
      <c r="B2376" s="436">
        <f>COUNTIF(AC$4:AC2376,AC2376)</f>
        <v>22</v>
      </c>
      <c r="C2376" s="436" t="str">
        <f t="shared" si="483"/>
        <v>DC1CB99-DC</v>
      </c>
      <c r="D2376" s="436">
        <f>VLOOKUP(C2376,'LICH THI'!C:AA,12,0)</f>
        <v>106</v>
      </c>
      <c r="E2376" s="436">
        <f>VLOOKUP(C2376,'LICH THI'!C:AA,13,0)</f>
        <v>45</v>
      </c>
      <c r="F2376" s="436">
        <f t="shared" si="493"/>
        <v>45</v>
      </c>
      <c r="G2376" s="436">
        <f>VLOOKUP(C2376,'LICH THI'!C:AA,14,0)</f>
        <v>3</v>
      </c>
      <c r="H2376" s="436">
        <f t="shared" si="484"/>
        <v>1</v>
      </c>
      <c r="I2376" s="436" t="str">
        <f t="shared" si="485"/>
        <v>Vũ Thị Thu Hà</v>
      </c>
      <c r="J2376" s="436"/>
      <c r="K2376" s="436">
        <f t="shared" si="486"/>
        <v>2</v>
      </c>
      <c r="L2376" s="436" t="str">
        <f t="shared" si="487"/>
        <v>DC1CB99-DC-2</v>
      </c>
      <c r="M2376" s="436">
        <f t="shared" si="488"/>
        <v>9</v>
      </c>
      <c r="N2376" s="437">
        <f t="shared" si="494"/>
        <v>64</v>
      </c>
      <c r="O2376" s="437"/>
      <c r="P2376" s="430" t="str">
        <f t="shared" si="489"/>
        <v/>
      </c>
      <c r="U2376" s="177">
        <v>36</v>
      </c>
      <c r="V2376" s="177" t="s">
        <v>3491</v>
      </c>
      <c r="W2376" s="177" t="s">
        <v>3369</v>
      </c>
      <c r="X2376" s="177" t="s">
        <v>3163</v>
      </c>
      <c r="Y2376" s="177" t="s">
        <v>3495</v>
      </c>
      <c r="Z2376" s="177" t="s">
        <v>6033</v>
      </c>
      <c r="AA2376" s="525" t="s">
        <v>3496</v>
      </c>
      <c r="AB2376" s="399" t="str">
        <f t="shared" si="490"/>
        <v>DC1CB99</v>
      </c>
      <c r="AC2376" s="399" t="str">
        <f t="shared" si="491"/>
        <v>DC1CB99-DC</v>
      </c>
      <c r="AD2376" t="str">
        <f>Y2376&amp;"-"&amp;VLOOKUP(AC2376,'LICH THI'!C:AA,9,0)</f>
        <v>65DCKT23189-42471</v>
      </c>
      <c r="AE2376">
        <f t="shared" si="492"/>
        <v>1</v>
      </c>
    </row>
    <row r="2377" spans="1:31" x14ac:dyDescent="0.25">
      <c r="A2377" s="436" t="str">
        <f t="shared" si="482"/>
        <v>DC1CB99-DC-23</v>
      </c>
      <c r="B2377" s="436">
        <f>COUNTIF(AC$4:AC2377,AC2377)</f>
        <v>23</v>
      </c>
      <c r="C2377" s="436" t="str">
        <f t="shared" si="483"/>
        <v>DC1CB99-DC</v>
      </c>
      <c r="D2377" s="436">
        <f>VLOOKUP(C2377,'LICH THI'!C:AA,12,0)</f>
        <v>106</v>
      </c>
      <c r="E2377" s="436">
        <f>VLOOKUP(C2377,'LICH THI'!C:AA,13,0)</f>
        <v>45</v>
      </c>
      <c r="F2377" s="436">
        <f t="shared" si="493"/>
        <v>45</v>
      </c>
      <c r="G2377" s="436">
        <f>VLOOKUP(C2377,'LICH THI'!C:AA,14,0)</f>
        <v>3</v>
      </c>
      <c r="H2377" s="436">
        <f t="shared" si="484"/>
        <v>1</v>
      </c>
      <c r="I2377" s="436" t="str">
        <f t="shared" si="485"/>
        <v>Lại Hữu Hải</v>
      </c>
      <c r="J2377" s="436"/>
      <c r="K2377" s="436">
        <f t="shared" si="486"/>
        <v>2</v>
      </c>
      <c r="L2377" s="436" t="str">
        <f t="shared" si="487"/>
        <v>DC1CB99-DC-2</v>
      </c>
      <c r="M2377" s="436">
        <f t="shared" si="488"/>
        <v>9</v>
      </c>
      <c r="N2377" s="437">
        <f t="shared" si="494"/>
        <v>65</v>
      </c>
      <c r="O2377" s="437"/>
      <c r="P2377" s="430" t="str">
        <f t="shared" si="489"/>
        <v/>
      </c>
      <c r="U2377" s="177">
        <v>56</v>
      </c>
      <c r="V2377" s="177" t="s">
        <v>3509</v>
      </c>
      <c r="W2377" s="177" t="s">
        <v>3901</v>
      </c>
      <c r="X2377" s="177" t="s">
        <v>2908</v>
      </c>
      <c r="Y2377" s="177" t="s">
        <v>3902</v>
      </c>
      <c r="Z2377" s="177" t="s">
        <v>6033</v>
      </c>
      <c r="AA2377" s="525" t="s">
        <v>3903</v>
      </c>
      <c r="AB2377" s="399" t="str">
        <f t="shared" si="490"/>
        <v>DC1CB99</v>
      </c>
      <c r="AC2377" s="399" t="str">
        <f t="shared" si="491"/>
        <v>DC1CB99-DC</v>
      </c>
      <c r="AD2377" t="str">
        <f>Y2377&amp;"-"&amp;VLOOKUP(AC2377,'LICH THI'!C:AA,9,0)</f>
        <v>65DCKX21451-42471</v>
      </c>
      <c r="AE2377">
        <f t="shared" si="492"/>
        <v>1</v>
      </c>
    </row>
    <row r="2378" spans="1:31" x14ac:dyDescent="0.25">
      <c r="A2378" s="436" t="str">
        <f t="shared" si="482"/>
        <v>DC1CB99-DC-24</v>
      </c>
      <c r="B2378" s="436">
        <f>COUNTIF(AC$4:AC2378,AC2378)</f>
        <v>24</v>
      </c>
      <c r="C2378" s="436" t="str">
        <f t="shared" si="483"/>
        <v>DC1CB99-DC</v>
      </c>
      <c r="D2378" s="436">
        <f>VLOOKUP(C2378,'LICH THI'!C:AA,12,0)</f>
        <v>106</v>
      </c>
      <c r="E2378" s="436">
        <f>VLOOKUP(C2378,'LICH THI'!C:AA,13,0)</f>
        <v>45</v>
      </c>
      <c r="F2378" s="436">
        <f t="shared" si="493"/>
        <v>45</v>
      </c>
      <c r="G2378" s="436">
        <f>VLOOKUP(C2378,'LICH THI'!C:AA,14,0)</f>
        <v>3</v>
      </c>
      <c r="H2378" s="436">
        <f t="shared" si="484"/>
        <v>1</v>
      </c>
      <c r="I2378" s="436" t="str">
        <f t="shared" si="485"/>
        <v>Nguyễn Thị Hạnh</v>
      </c>
      <c r="J2378" s="436"/>
      <c r="K2378" s="436">
        <f t="shared" si="486"/>
        <v>2</v>
      </c>
      <c r="L2378" s="436" t="str">
        <f t="shared" si="487"/>
        <v>DC1CB99-DC-2</v>
      </c>
      <c r="M2378" s="436">
        <f t="shared" si="488"/>
        <v>9</v>
      </c>
      <c r="N2378" s="437">
        <f t="shared" si="494"/>
        <v>66</v>
      </c>
      <c r="O2378" s="437"/>
      <c r="P2378" s="430" t="str">
        <f t="shared" si="489"/>
        <v/>
      </c>
      <c r="U2378" s="177">
        <v>21</v>
      </c>
      <c r="V2378" s="177" t="s">
        <v>3826</v>
      </c>
      <c r="W2378" s="177" t="s">
        <v>2619</v>
      </c>
      <c r="X2378" s="177" t="s">
        <v>2656</v>
      </c>
      <c r="Y2378" s="177" t="s">
        <v>5687</v>
      </c>
      <c r="Z2378" s="177" t="s">
        <v>6033</v>
      </c>
      <c r="AA2378" s="525" t="s">
        <v>3412</v>
      </c>
      <c r="AB2378" s="399" t="str">
        <f t="shared" si="490"/>
        <v>DC1CB99</v>
      </c>
      <c r="AC2378" s="399" t="str">
        <f t="shared" si="491"/>
        <v>DC1CB99-DC</v>
      </c>
      <c r="AD2378" t="str">
        <f>Y2378&amp;"-"&amp;VLOOKUP(AC2378,'LICH THI'!C:AA,9,0)</f>
        <v>64DCKT3193-42471</v>
      </c>
      <c r="AE2378">
        <f t="shared" si="492"/>
        <v>1</v>
      </c>
    </row>
    <row r="2379" spans="1:31" x14ac:dyDescent="0.25">
      <c r="A2379" s="436" t="str">
        <f t="shared" si="482"/>
        <v>DC1CB99-DC-25</v>
      </c>
      <c r="B2379" s="436">
        <f>COUNTIF(AC$4:AC2379,AC2379)</f>
        <v>25</v>
      </c>
      <c r="C2379" s="436" t="str">
        <f t="shared" si="483"/>
        <v>DC1CB99-DC</v>
      </c>
      <c r="D2379" s="436">
        <f>VLOOKUP(C2379,'LICH THI'!C:AA,12,0)</f>
        <v>106</v>
      </c>
      <c r="E2379" s="436">
        <f>VLOOKUP(C2379,'LICH THI'!C:AA,13,0)</f>
        <v>45</v>
      </c>
      <c r="F2379" s="436">
        <f t="shared" si="493"/>
        <v>45</v>
      </c>
      <c r="G2379" s="436">
        <f>VLOOKUP(C2379,'LICH THI'!C:AA,14,0)</f>
        <v>3</v>
      </c>
      <c r="H2379" s="436">
        <f t="shared" si="484"/>
        <v>1</v>
      </c>
      <c r="I2379" s="436" t="str">
        <f t="shared" si="485"/>
        <v>Lại Thị Thuý Hằng</v>
      </c>
      <c r="J2379" s="436"/>
      <c r="K2379" s="436">
        <f t="shared" si="486"/>
        <v>2</v>
      </c>
      <c r="L2379" s="436" t="str">
        <f t="shared" si="487"/>
        <v>DC1CB99-DC-2</v>
      </c>
      <c r="M2379" s="436">
        <f t="shared" si="488"/>
        <v>9</v>
      </c>
      <c r="N2379" s="437">
        <f t="shared" si="494"/>
        <v>67</v>
      </c>
      <c r="O2379" s="437"/>
      <c r="P2379" s="430" t="str">
        <f t="shared" si="489"/>
        <v/>
      </c>
      <c r="U2379" s="177">
        <v>11</v>
      </c>
      <c r="V2379" s="177" t="s">
        <v>3366</v>
      </c>
      <c r="W2379" s="177" t="s">
        <v>5571</v>
      </c>
      <c r="X2379" s="177" t="s">
        <v>3383</v>
      </c>
      <c r="Y2379" s="177" t="s">
        <v>5572</v>
      </c>
      <c r="Z2379" s="177" t="s">
        <v>6033</v>
      </c>
      <c r="AA2379" s="525" t="s">
        <v>3180</v>
      </c>
      <c r="AB2379" s="399" t="str">
        <f t="shared" si="490"/>
        <v>DC1CB99</v>
      </c>
      <c r="AC2379" s="399" t="str">
        <f t="shared" si="491"/>
        <v>DC1CB99-DC</v>
      </c>
      <c r="AD2379" t="str">
        <f>Y2379&amp;"-"&amp;VLOOKUP(AC2379,'LICH THI'!C:AA,9,0)</f>
        <v>64DCKT3043-42471</v>
      </c>
      <c r="AE2379">
        <f t="shared" si="492"/>
        <v>1</v>
      </c>
    </row>
    <row r="2380" spans="1:31" x14ac:dyDescent="0.25">
      <c r="A2380" s="436" t="str">
        <f t="shared" si="482"/>
        <v>DC1CB99-DC-26</v>
      </c>
      <c r="B2380" s="436">
        <f>COUNTIF(AC$4:AC2380,AC2380)</f>
        <v>26</v>
      </c>
      <c r="C2380" s="436" t="str">
        <f t="shared" si="483"/>
        <v>DC1CB99-DC</v>
      </c>
      <c r="D2380" s="436">
        <f>VLOOKUP(C2380,'LICH THI'!C:AA,12,0)</f>
        <v>106</v>
      </c>
      <c r="E2380" s="436">
        <f>VLOOKUP(C2380,'LICH THI'!C:AA,13,0)</f>
        <v>45</v>
      </c>
      <c r="F2380" s="436">
        <f t="shared" si="493"/>
        <v>45</v>
      </c>
      <c r="G2380" s="436">
        <f>VLOOKUP(C2380,'LICH THI'!C:AA,14,0)</f>
        <v>3</v>
      </c>
      <c r="H2380" s="436">
        <f t="shared" si="484"/>
        <v>1</v>
      </c>
      <c r="I2380" s="436" t="str">
        <f t="shared" si="485"/>
        <v>Lê Thị Phương Hằng</v>
      </c>
      <c r="J2380" s="436"/>
      <c r="K2380" s="436">
        <f t="shared" si="486"/>
        <v>2</v>
      </c>
      <c r="L2380" s="436" t="str">
        <f t="shared" si="487"/>
        <v>DC1CB99-DC-2</v>
      </c>
      <c r="M2380" s="436">
        <f t="shared" si="488"/>
        <v>9</v>
      </c>
      <c r="N2380" s="437">
        <f t="shared" si="494"/>
        <v>68</v>
      </c>
      <c r="O2380" s="437"/>
      <c r="P2380" s="430" t="str">
        <f t="shared" si="489"/>
        <v/>
      </c>
      <c r="U2380" s="177">
        <v>25</v>
      </c>
      <c r="V2380" s="177" t="s">
        <v>3381</v>
      </c>
      <c r="W2380" s="177" t="s">
        <v>3382</v>
      </c>
      <c r="X2380" s="177" t="s">
        <v>3383</v>
      </c>
      <c r="Y2380" s="177" t="s">
        <v>3384</v>
      </c>
      <c r="Z2380" s="177" t="s">
        <v>6033</v>
      </c>
      <c r="AA2380" s="525" t="s">
        <v>2816</v>
      </c>
      <c r="AB2380" s="399" t="str">
        <f t="shared" si="490"/>
        <v>DC1CB99</v>
      </c>
      <c r="AC2380" s="399" t="str">
        <f t="shared" si="491"/>
        <v>DC1CB99-DC</v>
      </c>
      <c r="AD2380" t="str">
        <f>Y2380&amp;"-"&amp;VLOOKUP(AC2380,'LICH THI'!C:AA,9,0)</f>
        <v>64DCKT3191-42471</v>
      </c>
      <c r="AE2380">
        <f t="shared" si="492"/>
        <v>1</v>
      </c>
    </row>
    <row r="2381" spans="1:31" x14ac:dyDescent="0.25">
      <c r="A2381" s="436" t="str">
        <f t="shared" si="482"/>
        <v>DC1CB99-DC-27</v>
      </c>
      <c r="B2381" s="436">
        <f>COUNTIF(AC$4:AC2381,AC2381)</f>
        <v>27</v>
      </c>
      <c r="C2381" s="436" t="str">
        <f t="shared" si="483"/>
        <v>DC1CB99-DC</v>
      </c>
      <c r="D2381" s="436">
        <f>VLOOKUP(C2381,'LICH THI'!C:AA,12,0)</f>
        <v>106</v>
      </c>
      <c r="E2381" s="436">
        <f>VLOOKUP(C2381,'LICH THI'!C:AA,13,0)</f>
        <v>45</v>
      </c>
      <c r="F2381" s="436">
        <f t="shared" si="493"/>
        <v>45</v>
      </c>
      <c r="G2381" s="436">
        <f>VLOOKUP(C2381,'LICH THI'!C:AA,14,0)</f>
        <v>3</v>
      </c>
      <c r="H2381" s="436">
        <f t="shared" si="484"/>
        <v>1</v>
      </c>
      <c r="I2381" s="436" t="str">
        <f t="shared" si="485"/>
        <v>Nguyễn Thanh Hằng</v>
      </c>
      <c r="J2381" s="436"/>
      <c r="K2381" s="436">
        <f t="shared" si="486"/>
        <v>2</v>
      </c>
      <c r="L2381" s="436" t="str">
        <f t="shared" si="487"/>
        <v>DC1CB99-DC-2</v>
      </c>
      <c r="M2381" s="436">
        <f t="shared" si="488"/>
        <v>9</v>
      </c>
      <c r="N2381" s="437">
        <f t="shared" si="494"/>
        <v>69</v>
      </c>
      <c r="O2381" s="437"/>
      <c r="P2381" s="430" t="str">
        <f t="shared" si="489"/>
        <v/>
      </c>
      <c r="U2381" s="177">
        <v>5</v>
      </c>
      <c r="V2381" s="177" t="s">
        <v>3358</v>
      </c>
      <c r="W2381" s="177" t="s">
        <v>4080</v>
      </c>
      <c r="X2381" s="177" t="s">
        <v>3383</v>
      </c>
      <c r="Y2381" s="177" t="s">
        <v>4499</v>
      </c>
      <c r="Z2381" s="177" t="s">
        <v>6033</v>
      </c>
      <c r="AA2381" s="525" t="s">
        <v>4500</v>
      </c>
      <c r="AB2381" s="399" t="str">
        <f t="shared" si="490"/>
        <v>DC1CB99</v>
      </c>
      <c r="AC2381" s="399" t="str">
        <f t="shared" si="491"/>
        <v>DC1CB99-DC</v>
      </c>
      <c r="AD2381" t="str">
        <f>Y2381&amp;"-"&amp;VLOOKUP(AC2381,'LICH THI'!C:AA,9,0)</f>
        <v>64DCKT3051-42471</v>
      </c>
      <c r="AE2381">
        <f t="shared" si="492"/>
        <v>1</v>
      </c>
    </row>
    <row r="2382" spans="1:31" x14ac:dyDescent="0.25">
      <c r="A2382" s="436" t="str">
        <f t="shared" si="482"/>
        <v>DC1CB99-DC-28</v>
      </c>
      <c r="B2382" s="436">
        <f>COUNTIF(AC$4:AC2382,AC2382)</f>
        <v>28</v>
      </c>
      <c r="C2382" s="436" t="str">
        <f t="shared" si="483"/>
        <v>DC1CB99-DC</v>
      </c>
      <c r="D2382" s="436">
        <f>VLOOKUP(C2382,'LICH THI'!C:AA,12,0)</f>
        <v>106</v>
      </c>
      <c r="E2382" s="436">
        <f>VLOOKUP(C2382,'LICH THI'!C:AA,13,0)</f>
        <v>45</v>
      </c>
      <c r="F2382" s="436">
        <f t="shared" si="493"/>
        <v>45</v>
      </c>
      <c r="G2382" s="436">
        <f>VLOOKUP(C2382,'LICH THI'!C:AA,14,0)</f>
        <v>3</v>
      </c>
      <c r="H2382" s="436">
        <f t="shared" si="484"/>
        <v>1</v>
      </c>
      <c r="I2382" s="436" t="str">
        <f t="shared" si="485"/>
        <v>Nguyễn Thị Thu Hằng</v>
      </c>
      <c r="J2382" s="436"/>
      <c r="K2382" s="436">
        <f t="shared" si="486"/>
        <v>2</v>
      </c>
      <c r="L2382" s="436" t="str">
        <f t="shared" si="487"/>
        <v>DC1CB99-DC-2</v>
      </c>
      <c r="M2382" s="436">
        <f t="shared" si="488"/>
        <v>9</v>
      </c>
      <c r="N2382" s="437">
        <f t="shared" si="494"/>
        <v>70</v>
      </c>
      <c r="O2382" s="437"/>
      <c r="P2382" s="430" t="str">
        <f t="shared" si="489"/>
        <v/>
      </c>
      <c r="U2382" s="177">
        <v>57</v>
      </c>
      <c r="V2382" s="177" t="s">
        <v>3509</v>
      </c>
      <c r="W2382" s="177" t="s">
        <v>3056</v>
      </c>
      <c r="X2382" s="177" t="s">
        <v>3383</v>
      </c>
      <c r="Y2382" s="177" t="s">
        <v>5930</v>
      </c>
      <c r="Z2382" s="177" t="s">
        <v>6033</v>
      </c>
      <c r="AA2382" s="525" t="s">
        <v>5931</v>
      </c>
      <c r="AB2382" s="399" t="str">
        <f t="shared" si="490"/>
        <v>DC1CB99</v>
      </c>
      <c r="AC2382" s="399" t="str">
        <f t="shared" si="491"/>
        <v>DC1CB99-DC</v>
      </c>
      <c r="AD2382" t="str">
        <f>Y2382&amp;"-"&amp;VLOOKUP(AC2382,'LICH THI'!C:AA,9,0)</f>
        <v>65DCKX22147-42471</v>
      </c>
      <c r="AE2382">
        <f t="shared" si="492"/>
        <v>1</v>
      </c>
    </row>
    <row r="2383" spans="1:31" x14ac:dyDescent="0.25">
      <c r="A2383" s="436" t="str">
        <f t="shared" si="482"/>
        <v>DC1CB99-DC-29</v>
      </c>
      <c r="B2383" s="436">
        <f>COUNTIF(AC$4:AC2383,AC2383)</f>
        <v>29</v>
      </c>
      <c r="C2383" s="436" t="str">
        <f t="shared" si="483"/>
        <v>DC1CB99-DC</v>
      </c>
      <c r="D2383" s="436">
        <f>VLOOKUP(C2383,'LICH THI'!C:AA,12,0)</f>
        <v>106</v>
      </c>
      <c r="E2383" s="436">
        <f>VLOOKUP(C2383,'LICH THI'!C:AA,13,0)</f>
        <v>45</v>
      </c>
      <c r="F2383" s="436">
        <f t="shared" si="493"/>
        <v>45</v>
      </c>
      <c r="G2383" s="436">
        <f>VLOOKUP(C2383,'LICH THI'!C:AA,14,0)</f>
        <v>3</v>
      </c>
      <c r="H2383" s="436">
        <f t="shared" si="484"/>
        <v>1</v>
      </c>
      <c r="I2383" s="436" t="str">
        <f t="shared" si="485"/>
        <v>Dương Thị Hậu</v>
      </c>
      <c r="J2383" s="436"/>
      <c r="K2383" s="436">
        <f t="shared" si="486"/>
        <v>2</v>
      </c>
      <c r="L2383" s="436" t="str">
        <f t="shared" si="487"/>
        <v>DC1CB99-DC-2</v>
      </c>
      <c r="M2383" s="436">
        <f t="shared" si="488"/>
        <v>9</v>
      </c>
      <c r="N2383" s="437">
        <f t="shared" si="494"/>
        <v>71</v>
      </c>
      <c r="O2383" s="437"/>
      <c r="P2383" s="430" t="str">
        <f t="shared" si="489"/>
        <v/>
      </c>
      <c r="U2383" s="177">
        <v>58</v>
      </c>
      <c r="V2383" s="177" t="s">
        <v>3509</v>
      </c>
      <c r="W2383" s="177" t="s">
        <v>5001</v>
      </c>
      <c r="X2383" s="177" t="s">
        <v>4084</v>
      </c>
      <c r="Y2383" s="177" t="s">
        <v>5292</v>
      </c>
      <c r="Z2383" s="177" t="s">
        <v>6033</v>
      </c>
      <c r="AA2383" s="525" t="s">
        <v>4055</v>
      </c>
      <c r="AB2383" s="399" t="str">
        <f t="shared" si="490"/>
        <v>DC1CB99</v>
      </c>
      <c r="AC2383" s="399" t="str">
        <f t="shared" si="491"/>
        <v>DC1CB99-DC</v>
      </c>
      <c r="AD2383" t="str">
        <f>Y2383&amp;"-"&amp;VLOOKUP(AC2383,'LICH THI'!C:AA,9,0)</f>
        <v>65DCKX22953-42471</v>
      </c>
      <c r="AE2383">
        <f t="shared" si="492"/>
        <v>1</v>
      </c>
    </row>
    <row r="2384" spans="1:31" x14ac:dyDescent="0.25">
      <c r="A2384" s="436" t="str">
        <f t="shared" si="482"/>
        <v>DC1CB99-DC-30</v>
      </c>
      <c r="B2384" s="436">
        <f>COUNTIF(AC$4:AC2384,AC2384)</f>
        <v>30</v>
      </c>
      <c r="C2384" s="436" t="str">
        <f t="shared" si="483"/>
        <v>DC1CB99-DC</v>
      </c>
      <c r="D2384" s="436">
        <f>VLOOKUP(C2384,'LICH THI'!C:AA,12,0)</f>
        <v>106</v>
      </c>
      <c r="E2384" s="436">
        <f>VLOOKUP(C2384,'LICH THI'!C:AA,13,0)</f>
        <v>45</v>
      </c>
      <c r="F2384" s="436">
        <f t="shared" si="493"/>
        <v>45</v>
      </c>
      <c r="G2384" s="436">
        <f>VLOOKUP(C2384,'LICH THI'!C:AA,14,0)</f>
        <v>3</v>
      </c>
      <c r="H2384" s="436">
        <f t="shared" si="484"/>
        <v>1</v>
      </c>
      <c r="I2384" s="436" t="str">
        <f t="shared" si="485"/>
        <v>Vũ Thị Hiên</v>
      </c>
      <c r="J2384" s="436"/>
      <c r="K2384" s="436">
        <f t="shared" si="486"/>
        <v>2</v>
      </c>
      <c r="L2384" s="436" t="str">
        <f t="shared" si="487"/>
        <v>DC1CB99-DC-2</v>
      </c>
      <c r="M2384" s="436">
        <f t="shared" si="488"/>
        <v>9</v>
      </c>
      <c r="N2384" s="437">
        <f t="shared" si="494"/>
        <v>72</v>
      </c>
      <c r="O2384" s="437"/>
      <c r="P2384" s="430" t="str">
        <f t="shared" si="489"/>
        <v/>
      </c>
      <c r="U2384" s="177">
        <v>98</v>
      </c>
      <c r="V2384" s="177" t="s">
        <v>3556</v>
      </c>
      <c r="W2384" s="177" t="s">
        <v>2615</v>
      </c>
      <c r="X2384" s="177" t="s">
        <v>5619</v>
      </c>
      <c r="Y2384" s="177" t="s">
        <v>5620</v>
      </c>
      <c r="Z2384" s="177" t="s">
        <v>6033</v>
      </c>
      <c r="AA2384" s="525" t="s">
        <v>4035</v>
      </c>
      <c r="AB2384" s="399" t="str">
        <f t="shared" si="490"/>
        <v>DC1CB99</v>
      </c>
      <c r="AC2384" s="399" t="str">
        <f t="shared" si="491"/>
        <v>DC1CB99-DC</v>
      </c>
      <c r="AD2384" t="str">
        <f>Y2384&amp;"-"&amp;VLOOKUP(AC2384,'LICH THI'!C:AA,9,0)</f>
        <v>65DCQT21550-42471</v>
      </c>
      <c r="AE2384">
        <f t="shared" si="492"/>
        <v>1</v>
      </c>
    </row>
    <row r="2385" spans="1:31" x14ac:dyDescent="0.25">
      <c r="A2385" s="436" t="str">
        <f t="shared" si="482"/>
        <v>DC1CB99-DC-31</v>
      </c>
      <c r="B2385" s="436">
        <f>COUNTIF(AC$4:AC2385,AC2385)</f>
        <v>31</v>
      </c>
      <c r="C2385" s="436" t="str">
        <f t="shared" si="483"/>
        <v>DC1CB99-DC</v>
      </c>
      <c r="D2385" s="436">
        <f>VLOOKUP(C2385,'LICH THI'!C:AA,12,0)</f>
        <v>106</v>
      </c>
      <c r="E2385" s="436">
        <f>VLOOKUP(C2385,'LICH THI'!C:AA,13,0)</f>
        <v>45</v>
      </c>
      <c r="F2385" s="436">
        <f t="shared" si="493"/>
        <v>45</v>
      </c>
      <c r="G2385" s="436">
        <f>VLOOKUP(C2385,'LICH THI'!C:AA,14,0)</f>
        <v>3</v>
      </c>
      <c r="H2385" s="436">
        <f t="shared" si="484"/>
        <v>1</v>
      </c>
      <c r="I2385" s="436" t="str">
        <f t="shared" si="485"/>
        <v>Trần Thị Hiền</v>
      </c>
      <c r="J2385" s="436"/>
      <c r="K2385" s="436">
        <f t="shared" si="486"/>
        <v>2</v>
      </c>
      <c r="L2385" s="436" t="str">
        <f t="shared" si="487"/>
        <v>DC1CB99-DC-2</v>
      </c>
      <c r="M2385" s="436">
        <f t="shared" si="488"/>
        <v>9</v>
      </c>
      <c r="N2385" s="437">
        <f t="shared" si="494"/>
        <v>73</v>
      </c>
      <c r="O2385" s="437"/>
      <c r="P2385" s="430" t="str">
        <f t="shared" si="489"/>
        <v/>
      </c>
      <c r="U2385" s="177">
        <v>83</v>
      </c>
      <c r="V2385" s="177" t="s">
        <v>3517</v>
      </c>
      <c r="W2385" s="177" t="s">
        <v>2716</v>
      </c>
      <c r="X2385" s="177" t="s">
        <v>3029</v>
      </c>
      <c r="Y2385" s="177" t="s">
        <v>5339</v>
      </c>
      <c r="Z2385" s="177" t="s">
        <v>6033</v>
      </c>
      <c r="AA2385" s="525" t="s">
        <v>3436</v>
      </c>
      <c r="AB2385" s="399" t="str">
        <f t="shared" si="490"/>
        <v>DC1CB99</v>
      </c>
      <c r="AC2385" s="399" t="str">
        <f t="shared" si="491"/>
        <v>DC1CB99-DC</v>
      </c>
      <c r="AD2385" t="str">
        <f>Y2385&amp;"-"&amp;VLOOKUP(AC2385,'LICH THI'!C:AA,9,0)</f>
        <v>65DCKX20118-42471</v>
      </c>
      <c r="AE2385">
        <f t="shared" si="492"/>
        <v>1</v>
      </c>
    </row>
    <row r="2386" spans="1:31" x14ac:dyDescent="0.25">
      <c r="A2386" s="436" t="str">
        <f t="shared" si="482"/>
        <v>DC1CB99-DC-32</v>
      </c>
      <c r="B2386" s="436">
        <f>COUNTIF(AC$4:AC2386,AC2386)</f>
        <v>32</v>
      </c>
      <c r="C2386" s="436" t="str">
        <f t="shared" si="483"/>
        <v>DC1CB99-DC</v>
      </c>
      <c r="D2386" s="436">
        <f>VLOOKUP(C2386,'LICH THI'!C:AA,12,0)</f>
        <v>106</v>
      </c>
      <c r="E2386" s="436">
        <f>VLOOKUP(C2386,'LICH THI'!C:AA,13,0)</f>
        <v>45</v>
      </c>
      <c r="F2386" s="436">
        <f t="shared" si="493"/>
        <v>45</v>
      </c>
      <c r="G2386" s="436">
        <f>VLOOKUP(C2386,'LICH THI'!C:AA,14,0)</f>
        <v>3</v>
      </c>
      <c r="H2386" s="436">
        <f t="shared" si="484"/>
        <v>1</v>
      </c>
      <c r="I2386" s="436" t="str">
        <f t="shared" si="485"/>
        <v>Võ Thị Hiền</v>
      </c>
      <c r="J2386" s="436"/>
      <c r="K2386" s="436">
        <f t="shared" si="486"/>
        <v>2</v>
      </c>
      <c r="L2386" s="436" t="str">
        <f t="shared" si="487"/>
        <v>DC1CB99-DC-2</v>
      </c>
      <c r="M2386" s="436">
        <f t="shared" si="488"/>
        <v>9</v>
      </c>
      <c r="N2386" s="437">
        <f t="shared" si="494"/>
        <v>74</v>
      </c>
      <c r="O2386" s="437"/>
      <c r="P2386" s="430" t="str">
        <f t="shared" si="489"/>
        <v/>
      </c>
      <c r="U2386" s="177">
        <v>99</v>
      </c>
      <c r="V2386" s="177" t="s">
        <v>3556</v>
      </c>
      <c r="W2386" s="177" t="s">
        <v>3563</v>
      </c>
      <c r="X2386" s="177" t="s">
        <v>3029</v>
      </c>
      <c r="Y2386" s="177" t="s">
        <v>3564</v>
      </c>
      <c r="Z2386" s="177" t="s">
        <v>6033</v>
      </c>
      <c r="AA2386" s="525" t="s">
        <v>3505</v>
      </c>
      <c r="AB2386" s="399" t="str">
        <f t="shared" si="490"/>
        <v>DC1CB99</v>
      </c>
      <c r="AC2386" s="399" t="str">
        <f t="shared" si="491"/>
        <v>DC1CB99-DC</v>
      </c>
      <c r="AD2386" t="str">
        <f>Y2386&amp;"-"&amp;VLOOKUP(AC2386,'LICH THI'!C:AA,9,0)</f>
        <v>65DCQT22906-42471</v>
      </c>
      <c r="AE2386">
        <f t="shared" si="492"/>
        <v>1</v>
      </c>
    </row>
    <row r="2387" spans="1:31" x14ac:dyDescent="0.25">
      <c r="A2387" s="436" t="str">
        <f t="shared" si="482"/>
        <v>DC1CB99-DC-33</v>
      </c>
      <c r="B2387" s="436">
        <f>COUNTIF(AC$4:AC2387,AC2387)</f>
        <v>33</v>
      </c>
      <c r="C2387" s="436" t="str">
        <f t="shared" si="483"/>
        <v>DC1CB99-DC</v>
      </c>
      <c r="D2387" s="436">
        <f>VLOOKUP(C2387,'LICH THI'!C:AA,12,0)</f>
        <v>106</v>
      </c>
      <c r="E2387" s="436">
        <f>VLOOKUP(C2387,'LICH THI'!C:AA,13,0)</f>
        <v>45</v>
      </c>
      <c r="F2387" s="436">
        <f t="shared" si="493"/>
        <v>45</v>
      </c>
      <c r="G2387" s="436">
        <f>VLOOKUP(C2387,'LICH THI'!C:AA,14,0)</f>
        <v>3</v>
      </c>
      <c r="H2387" s="436">
        <f t="shared" si="484"/>
        <v>1</v>
      </c>
      <c r="I2387" s="436" t="str">
        <f t="shared" si="485"/>
        <v>Trần Văn Hiếu</v>
      </c>
      <c r="J2387" s="436"/>
      <c r="K2387" s="436">
        <f t="shared" si="486"/>
        <v>2</v>
      </c>
      <c r="L2387" s="436" t="str">
        <f t="shared" si="487"/>
        <v>DC1CB99-DC-2</v>
      </c>
      <c r="M2387" s="436">
        <f t="shared" si="488"/>
        <v>9</v>
      </c>
      <c r="N2387" s="437">
        <f t="shared" si="494"/>
        <v>75</v>
      </c>
      <c r="O2387" s="437"/>
      <c r="P2387" s="430" t="str">
        <f t="shared" si="489"/>
        <v/>
      </c>
      <c r="U2387" s="177">
        <v>59</v>
      </c>
      <c r="V2387" s="177" t="s">
        <v>3509</v>
      </c>
      <c r="W2387" s="177" t="s">
        <v>2757</v>
      </c>
      <c r="X2387" s="177" t="s">
        <v>2754</v>
      </c>
      <c r="Y2387" s="177" t="s">
        <v>6064</v>
      </c>
      <c r="Z2387" s="177" t="s">
        <v>6033</v>
      </c>
      <c r="AA2387" s="525" t="s">
        <v>5995</v>
      </c>
      <c r="AB2387" s="399" t="str">
        <f t="shared" si="490"/>
        <v>DC1CB99</v>
      </c>
      <c r="AC2387" s="399" t="str">
        <f t="shared" si="491"/>
        <v>DC1CB99-DC</v>
      </c>
      <c r="AD2387" t="str">
        <f>Y2387&amp;"-"&amp;VLOOKUP(AC2387,'LICH THI'!C:AA,9,0)</f>
        <v>65DCKX21452-42471</v>
      </c>
      <c r="AE2387">
        <f t="shared" si="492"/>
        <v>1</v>
      </c>
    </row>
    <row r="2388" spans="1:31" x14ac:dyDescent="0.25">
      <c r="A2388" s="436" t="str">
        <f t="shared" si="482"/>
        <v>DC1CB99-DC-34</v>
      </c>
      <c r="B2388" s="436">
        <f>COUNTIF(AC$4:AC2388,AC2388)</f>
        <v>34</v>
      </c>
      <c r="C2388" s="436" t="str">
        <f t="shared" si="483"/>
        <v>DC1CB99-DC</v>
      </c>
      <c r="D2388" s="436">
        <f>VLOOKUP(C2388,'LICH THI'!C:AA,12,0)</f>
        <v>106</v>
      </c>
      <c r="E2388" s="436">
        <f>VLOOKUP(C2388,'LICH THI'!C:AA,13,0)</f>
        <v>45</v>
      </c>
      <c r="F2388" s="436">
        <f t="shared" si="493"/>
        <v>45</v>
      </c>
      <c r="G2388" s="436">
        <f>VLOOKUP(C2388,'LICH THI'!C:AA,14,0)</f>
        <v>3</v>
      </c>
      <c r="H2388" s="436">
        <f t="shared" si="484"/>
        <v>1</v>
      </c>
      <c r="I2388" s="436" t="str">
        <f t="shared" si="485"/>
        <v>Hoàng Mỹ Hoa</v>
      </c>
      <c r="J2388" s="436"/>
      <c r="K2388" s="436">
        <f t="shared" si="486"/>
        <v>2</v>
      </c>
      <c r="L2388" s="436" t="str">
        <f t="shared" si="487"/>
        <v>DC1CB99-DC-2</v>
      </c>
      <c r="M2388" s="436">
        <f t="shared" si="488"/>
        <v>9</v>
      </c>
      <c r="N2388" s="437">
        <f t="shared" si="494"/>
        <v>76</v>
      </c>
      <c r="O2388" s="437"/>
      <c r="P2388" s="430" t="str">
        <f t="shared" si="489"/>
        <v/>
      </c>
      <c r="U2388" s="177">
        <v>22</v>
      </c>
      <c r="V2388" s="177" t="s">
        <v>3826</v>
      </c>
      <c r="W2388" s="177" t="s">
        <v>3829</v>
      </c>
      <c r="X2388" s="177" t="s">
        <v>3565</v>
      </c>
      <c r="Y2388" s="177" t="s">
        <v>3830</v>
      </c>
      <c r="Z2388" s="177" t="s">
        <v>6033</v>
      </c>
      <c r="AA2388" s="525" t="s">
        <v>3016</v>
      </c>
      <c r="AB2388" s="399" t="str">
        <f t="shared" si="490"/>
        <v>DC1CB99</v>
      </c>
      <c r="AC2388" s="399" t="str">
        <f t="shared" si="491"/>
        <v>DC1CB99-DC</v>
      </c>
      <c r="AD2388" t="str">
        <f>Y2388&amp;"-"&amp;VLOOKUP(AC2388,'LICH THI'!C:AA,9,0)</f>
        <v>64DCKT3209-42471</v>
      </c>
      <c r="AE2388">
        <f t="shared" si="492"/>
        <v>1</v>
      </c>
    </row>
    <row r="2389" spans="1:31" x14ac:dyDescent="0.25">
      <c r="A2389" s="436" t="str">
        <f t="shared" si="482"/>
        <v>DC1CB99-DC-35</v>
      </c>
      <c r="B2389" s="436">
        <f>COUNTIF(AC$4:AC2389,AC2389)</f>
        <v>35</v>
      </c>
      <c r="C2389" s="436" t="str">
        <f t="shared" si="483"/>
        <v>DC1CB99-DC</v>
      </c>
      <c r="D2389" s="436">
        <f>VLOOKUP(C2389,'LICH THI'!C:AA,12,0)</f>
        <v>106</v>
      </c>
      <c r="E2389" s="436">
        <f>VLOOKUP(C2389,'LICH THI'!C:AA,13,0)</f>
        <v>45</v>
      </c>
      <c r="F2389" s="436">
        <f t="shared" si="493"/>
        <v>45</v>
      </c>
      <c r="G2389" s="436">
        <f>VLOOKUP(C2389,'LICH THI'!C:AA,14,0)</f>
        <v>3</v>
      </c>
      <c r="H2389" s="436">
        <f t="shared" si="484"/>
        <v>1</v>
      </c>
      <c r="I2389" s="436" t="str">
        <f t="shared" si="485"/>
        <v>Nguyễn Thị Thanh Hoa</v>
      </c>
      <c r="J2389" s="436"/>
      <c r="K2389" s="436">
        <f t="shared" si="486"/>
        <v>2</v>
      </c>
      <c r="L2389" s="436" t="str">
        <f t="shared" si="487"/>
        <v>DC1CB99-DC-2</v>
      </c>
      <c r="M2389" s="436">
        <f t="shared" si="488"/>
        <v>9</v>
      </c>
      <c r="N2389" s="437">
        <f t="shared" si="494"/>
        <v>77</v>
      </c>
      <c r="O2389" s="437"/>
      <c r="P2389" s="430" t="str">
        <f t="shared" si="489"/>
        <v/>
      </c>
      <c r="U2389" s="177">
        <v>6</v>
      </c>
      <c r="V2389" s="177" t="s">
        <v>3358</v>
      </c>
      <c r="W2389" s="177" t="s">
        <v>3836</v>
      </c>
      <c r="X2389" s="177" t="s">
        <v>3565</v>
      </c>
      <c r="Y2389" s="177" t="s">
        <v>4503</v>
      </c>
      <c r="Z2389" s="177" t="s">
        <v>6033</v>
      </c>
      <c r="AA2389" s="525" t="s">
        <v>4352</v>
      </c>
      <c r="AB2389" s="399" t="str">
        <f t="shared" si="490"/>
        <v>DC1CB99</v>
      </c>
      <c r="AC2389" s="399" t="str">
        <f t="shared" si="491"/>
        <v>DC1CB99-DC</v>
      </c>
      <c r="AD2389" t="str">
        <f>Y2389&amp;"-"&amp;VLOOKUP(AC2389,'LICH THI'!C:AA,9,0)</f>
        <v>64DCKT3048-42471</v>
      </c>
      <c r="AE2389">
        <f t="shared" si="492"/>
        <v>1</v>
      </c>
    </row>
    <row r="2390" spans="1:31" x14ac:dyDescent="0.25">
      <c r="A2390" s="436" t="str">
        <f t="shared" si="482"/>
        <v>DC1CB99-DC-36</v>
      </c>
      <c r="B2390" s="436">
        <f>COUNTIF(AC$4:AC2390,AC2390)</f>
        <v>36</v>
      </c>
      <c r="C2390" s="436" t="str">
        <f t="shared" si="483"/>
        <v>DC1CB99-DC</v>
      </c>
      <c r="D2390" s="436">
        <f>VLOOKUP(C2390,'LICH THI'!C:AA,12,0)</f>
        <v>106</v>
      </c>
      <c r="E2390" s="436">
        <f>VLOOKUP(C2390,'LICH THI'!C:AA,13,0)</f>
        <v>45</v>
      </c>
      <c r="F2390" s="436">
        <f t="shared" si="493"/>
        <v>45</v>
      </c>
      <c r="G2390" s="436">
        <f>VLOOKUP(C2390,'LICH THI'!C:AA,14,0)</f>
        <v>3</v>
      </c>
      <c r="H2390" s="436">
        <f t="shared" si="484"/>
        <v>1</v>
      </c>
      <c r="I2390" s="436" t="str">
        <f t="shared" si="485"/>
        <v>Nguyễn Thị Xuân Hoa</v>
      </c>
      <c r="J2390" s="436"/>
      <c r="K2390" s="436">
        <f t="shared" si="486"/>
        <v>2</v>
      </c>
      <c r="L2390" s="436" t="str">
        <f t="shared" si="487"/>
        <v>DC1CB99-DC-2</v>
      </c>
      <c r="M2390" s="436">
        <f t="shared" si="488"/>
        <v>9</v>
      </c>
      <c r="N2390" s="437">
        <f t="shared" si="494"/>
        <v>78</v>
      </c>
      <c r="O2390" s="437"/>
      <c r="P2390" s="430" t="str">
        <f t="shared" si="489"/>
        <v/>
      </c>
      <c r="U2390" s="177">
        <v>26</v>
      </c>
      <c r="V2390" s="177" t="s">
        <v>3381</v>
      </c>
      <c r="W2390" s="177" t="s">
        <v>6042</v>
      </c>
      <c r="X2390" s="177" t="s">
        <v>3565</v>
      </c>
      <c r="Y2390" s="177" t="s">
        <v>6043</v>
      </c>
      <c r="Z2390" s="177" t="s">
        <v>6033</v>
      </c>
      <c r="AA2390" s="525" t="s">
        <v>2752</v>
      </c>
      <c r="AB2390" s="399" t="str">
        <f t="shared" si="490"/>
        <v>DC1CB99</v>
      </c>
      <c r="AC2390" s="399" t="str">
        <f t="shared" si="491"/>
        <v>DC1CB99-DC</v>
      </c>
      <c r="AD2390" t="str">
        <f>Y2390&amp;"-"&amp;VLOOKUP(AC2390,'LICH THI'!C:AA,9,0)</f>
        <v>64DCKT3284-42471</v>
      </c>
      <c r="AE2390">
        <f t="shared" si="492"/>
        <v>1</v>
      </c>
    </row>
    <row r="2391" spans="1:31" x14ac:dyDescent="0.25">
      <c r="A2391" s="436" t="str">
        <f t="shared" si="482"/>
        <v>DC1CB99-DC-37</v>
      </c>
      <c r="B2391" s="436">
        <f>COUNTIF(AC$4:AC2391,AC2391)</f>
        <v>37</v>
      </c>
      <c r="C2391" s="436" t="str">
        <f t="shared" si="483"/>
        <v>DC1CB99-DC</v>
      </c>
      <c r="D2391" s="436">
        <f>VLOOKUP(C2391,'LICH THI'!C:AA,12,0)</f>
        <v>106</v>
      </c>
      <c r="E2391" s="436">
        <f>VLOOKUP(C2391,'LICH THI'!C:AA,13,0)</f>
        <v>45</v>
      </c>
      <c r="F2391" s="436">
        <f t="shared" si="493"/>
        <v>45</v>
      </c>
      <c r="G2391" s="436">
        <f>VLOOKUP(C2391,'LICH THI'!C:AA,14,0)</f>
        <v>3</v>
      </c>
      <c r="H2391" s="436">
        <f t="shared" si="484"/>
        <v>1</v>
      </c>
      <c r="I2391" s="436" t="str">
        <f t="shared" si="485"/>
        <v>Bùi Thị Thanh Hoà</v>
      </c>
      <c r="J2391" s="436"/>
      <c r="K2391" s="436">
        <f t="shared" si="486"/>
        <v>2</v>
      </c>
      <c r="L2391" s="436" t="str">
        <f t="shared" si="487"/>
        <v>DC1CB99-DC-2</v>
      </c>
      <c r="M2391" s="436">
        <f t="shared" si="488"/>
        <v>9</v>
      </c>
      <c r="N2391" s="437">
        <f t="shared" si="494"/>
        <v>79</v>
      </c>
      <c r="O2391" s="437"/>
      <c r="P2391" s="430" t="str">
        <f t="shared" si="489"/>
        <v/>
      </c>
      <c r="U2391" s="177">
        <v>60</v>
      </c>
      <c r="V2391" s="177" t="s">
        <v>3509</v>
      </c>
      <c r="W2391" s="177" t="s">
        <v>6065</v>
      </c>
      <c r="X2391" s="177" t="s">
        <v>3539</v>
      </c>
      <c r="Y2391" s="177" t="s">
        <v>6066</v>
      </c>
      <c r="Z2391" s="177" t="s">
        <v>6033</v>
      </c>
      <c r="AA2391" s="525" t="s">
        <v>5952</v>
      </c>
      <c r="AB2391" s="399" t="str">
        <f t="shared" si="490"/>
        <v>DC1CB99</v>
      </c>
      <c r="AC2391" s="399" t="str">
        <f t="shared" si="491"/>
        <v>DC1CB99-DC</v>
      </c>
      <c r="AD2391" t="str">
        <f>Y2391&amp;"-"&amp;VLOOKUP(AC2391,'LICH THI'!C:AA,9,0)</f>
        <v>65DCKX21456-42471</v>
      </c>
      <c r="AE2391">
        <f t="shared" si="492"/>
        <v>1</v>
      </c>
    </row>
    <row r="2392" spans="1:31" x14ac:dyDescent="0.25">
      <c r="A2392" s="436" t="str">
        <f t="shared" si="482"/>
        <v>DC1CB99-DC-38</v>
      </c>
      <c r="B2392" s="436">
        <f>COUNTIF(AC$4:AC2392,AC2392)</f>
        <v>38</v>
      </c>
      <c r="C2392" s="436" t="str">
        <f t="shared" si="483"/>
        <v>DC1CB99-DC</v>
      </c>
      <c r="D2392" s="436">
        <f>VLOOKUP(C2392,'LICH THI'!C:AA,12,0)</f>
        <v>106</v>
      </c>
      <c r="E2392" s="436">
        <f>VLOOKUP(C2392,'LICH THI'!C:AA,13,0)</f>
        <v>45</v>
      </c>
      <c r="F2392" s="436">
        <f t="shared" si="493"/>
        <v>45</v>
      </c>
      <c r="G2392" s="436">
        <f>VLOOKUP(C2392,'LICH THI'!C:AA,14,0)</f>
        <v>3</v>
      </c>
      <c r="H2392" s="436">
        <f t="shared" si="484"/>
        <v>1</v>
      </c>
      <c r="I2392" s="436" t="str">
        <f t="shared" si="485"/>
        <v>Đoàn Quang Hoà</v>
      </c>
      <c r="J2392" s="436"/>
      <c r="K2392" s="436">
        <f t="shared" si="486"/>
        <v>2</v>
      </c>
      <c r="L2392" s="436" t="str">
        <f t="shared" si="487"/>
        <v>DC1CB99-DC-2</v>
      </c>
      <c r="M2392" s="436">
        <f t="shared" si="488"/>
        <v>9</v>
      </c>
      <c r="N2392" s="437">
        <f t="shared" si="494"/>
        <v>80</v>
      </c>
      <c r="O2392" s="437"/>
      <c r="P2392" s="430" t="str">
        <f t="shared" si="489"/>
        <v/>
      </c>
      <c r="U2392" s="177">
        <v>61</v>
      </c>
      <c r="V2392" s="177" t="s">
        <v>3509</v>
      </c>
      <c r="W2392" s="177" t="s">
        <v>6067</v>
      </c>
      <c r="X2392" s="177" t="s">
        <v>3539</v>
      </c>
      <c r="Y2392" s="177" t="s">
        <v>6068</v>
      </c>
      <c r="Z2392" s="177" t="s">
        <v>6033</v>
      </c>
      <c r="AA2392" s="525" t="s">
        <v>6059</v>
      </c>
      <c r="AB2392" s="399" t="str">
        <f t="shared" si="490"/>
        <v>DC1CB99</v>
      </c>
      <c r="AC2392" s="399" t="str">
        <f t="shared" si="491"/>
        <v>DC1CB99-DC</v>
      </c>
      <c r="AD2392" t="str">
        <f>Y2392&amp;"-"&amp;VLOOKUP(AC2392,'LICH THI'!C:AA,9,0)</f>
        <v>65DCKX21839-42471</v>
      </c>
      <c r="AE2392">
        <f t="shared" si="492"/>
        <v>1</v>
      </c>
    </row>
    <row r="2393" spans="1:31" x14ac:dyDescent="0.25">
      <c r="A2393" s="436" t="str">
        <f t="shared" si="482"/>
        <v>DC1CB99-DC-39</v>
      </c>
      <c r="B2393" s="436">
        <f>COUNTIF(AC$4:AC2393,AC2393)</f>
        <v>39</v>
      </c>
      <c r="C2393" s="436" t="str">
        <f t="shared" si="483"/>
        <v>DC1CB99-DC</v>
      </c>
      <c r="D2393" s="436">
        <f>VLOOKUP(C2393,'LICH THI'!C:AA,12,0)</f>
        <v>106</v>
      </c>
      <c r="E2393" s="436">
        <f>VLOOKUP(C2393,'LICH THI'!C:AA,13,0)</f>
        <v>45</v>
      </c>
      <c r="F2393" s="436">
        <f t="shared" si="493"/>
        <v>45</v>
      </c>
      <c r="G2393" s="436">
        <f>VLOOKUP(C2393,'LICH THI'!C:AA,14,0)</f>
        <v>3</v>
      </c>
      <c r="H2393" s="436">
        <f t="shared" si="484"/>
        <v>1</v>
      </c>
      <c r="I2393" s="436" t="str">
        <f t="shared" si="485"/>
        <v>Đỗ Kim Hoà</v>
      </c>
      <c r="J2393" s="436"/>
      <c r="K2393" s="436">
        <f t="shared" si="486"/>
        <v>2</v>
      </c>
      <c r="L2393" s="436" t="str">
        <f t="shared" si="487"/>
        <v>DC1CB99-DC-2</v>
      </c>
      <c r="M2393" s="436">
        <f t="shared" si="488"/>
        <v>9</v>
      </c>
      <c r="N2393" s="437">
        <f t="shared" si="494"/>
        <v>81</v>
      </c>
      <c r="O2393" s="437"/>
      <c r="P2393" s="430" t="str">
        <f t="shared" si="489"/>
        <v/>
      </c>
      <c r="U2393" s="177">
        <v>84</v>
      </c>
      <c r="V2393" s="177" t="s">
        <v>3517</v>
      </c>
      <c r="W2393" s="177" t="s">
        <v>3538</v>
      </c>
      <c r="X2393" s="177" t="s">
        <v>3539</v>
      </c>
      <c r="Y2393" s="177" t="s">
        <v>3540</v>
      </c>
      <c r="Z2393" s="177" t="s">
        <v>6033</v>
      </c>
      <c r="AA2393" s="525" t="s">
        <v>3541</v>
      </c>
      <c r="AB2393" s="399" t="str">
        <f t="shared" si="490"/>
        <v>DC1CB99</v>
      </c>
      <c r="AC2393" s="399" t="str">
        <f t="shared" si="491"/>
        <v>DC1CB99-DC</v>
      </c>
      <c r="AD2393" t="str">
        <f>Y2393&amp;"-"&amp;VLOOKUP(AC2393,'LICH THI'!C:AA,9,0)</f>
        <v>65DCKX22144-42471</v>
      </c>
      <c r="AE2393">
        <f t="shared" si="492"/>
        <v>1</v>
      </c>
    </row>
    <row r="2394" spans="1:31" x14ac:dyDescent="0.25">
      <c r="A2394" s="436" t="str">
        <f t="shared" si="482"/>
        <v>DC1CB99-DC-40</v>
      </c>
      <c r="B2394" s="436">
        <f>COUNTIF(AC$4:AC2394,AC2394)</f>
        <v>40</v>
      </c>
      <c r="C2394" s="436" t="str">
        <f t="shared" si="483"/>
        <v>DC1CB99-DC</v>
      </c>
      <c r="D2394" s="436">
        <f>VLOOKUP(C2394,'LICH THI'!C:AA,12,0)</f>
        <v>106</v>
      </c>
      <c r="E2394" s="436">
        <f>VLOOKUP(C2394,'LICH THI'!C:AA,13,0)</f>
        <v>45</v>
      </c>
      <c r="F2394" s="436">
        <f t="shared" si="493"/>
        <v>45</v>
      </c>
      <c r="G2394" s="436">
        <f>VLOOKUP(C2394,'LICH THI'!C:AA,14,0)</f>
        <v>3</v>
      </c>
      <c r="H2394" s="436">
        <f t="shared" si="484"/>
        <v>1</v>
      </c>
      <c r="I2394" s="436" t="str">
        <f t="shared" si="485"/>
        <v>Nguyễn Thị Hoà</v>
      </c>
      <c r="J2394" s="436"/>
      <c r="K2394" s="436">
        <f t="shared" si="486"/>
        <v>2</v>
      </c>
      <c r="L2394" s="436" t="str">
        <f t="shared" si="487"/>
        <v>DC1CB99-DC-2</v>
      </c>
      <c r="M2394" s="436">
        <f t="shared" si="488"/>
        <v>9</v>
      </c>
      <c r="N2394" s="437">
        <f t="shared" si="494"/>
        <v>82</v>
      </c>
      <c r="O2394" s="437"/>
      <c r="P2394" s="430" t="str">
        <f t="shared" si="489"/>
        <v/>
      </c>
      <c r="U2394" s="177">
        <v>100</v>
      </c>
      <c r="V2394" s="177" t="s">
        <v>3556</v>
      </c>
      <c r="W2394" s="177" t="s">
        <v>2619</v>
      </c>
      <c r="X2394" s="177" t="s">
        <v>3539</v>
      </c>
      <c r="Y2394" s="177" t="s">
        <v>4419</v>
      </c>
      <c r="Z2394" s="177" t="s">
        <v>6033</v>
      </c>
      <c r="AA2394" s="525" t="s">
        <v>4420</v>
      </c>
      <c r="AB2394" s="399" t="str">
        <f t="shared" si="490"/>
        <v>DC1CB99</v>
      </c>
      <c r="AC2394" s="399" t="str">
        <f t="shared" si="491"/>
        <v>DC1CB99-DC</v>
      </c>
      <c r="AD2394" t="str">
        <f>Y2394&amp;"-"&amp;VLOOKUP(AC2394,'LICH THI'!C:AA,9,0)</f>
        <v>65DCQT23205-42471</v>
      </c>
      <c r="AE2394">
        <f t="shared" si="492"/>
        <v>1</v>
      </c>
    </row>
    <row r="2395" spans="1:31" x14ac:dyDescent="0.25">
      <c r="A2395" s="436" t="str">
        <f t="shared" si="482"/>
        <v>DC1CB99-DC-41</v>
      </c>
      <c r="B2395" s="436">
        <f>COUNTIF(AC$4:AC2395,AC2395)</f>
        <v>41</v>
      </c>
      <c r="C2395" s="436" t="str">
        <f t="shared" si="483"/>
        <v>DC1CB99-DC</v>
      </c>
      <c r="D2395" s="436">
        <f>VLOOKUP(C2395,'LICH THI'!C:AA,12,0)</f>
        <v>106</v>
      </c>
      <c r="E2395" s="436">
        <f>VLOOKUP(C2395,'LICH THI'!C:AA,13,0)</f>
        <v>45</v>
      </c>
      <c r="F2395" s="436">
        <f t="shared" si="493"/>
        <v>45</v>
      </c>
      <c r="G2395" s="436">
        <f>VLOOKUP(C2395,'LICH THI'!C:AA,14,0)</f>
        <v>3</v>
      </c>
      <c r="H2395" s="436">
        <f t="shared" si="484"/>
        <v>1</v>
      </c>
      <c r="I2395" s="436" t="str">
        <f t="shared" si="485"/>
        <v>Nguyễn Thúy Hoà</v>
      </c>
      <c r="J2395" s="436"/>
      <c r="K2395" s="436">
        <f t="shared" si="486"/>
        <v>2</v>
      </c>
      <c r="L2395" s="436" t="str">
        <f t="shared" si="487"/>
        <v>DC1CB99-DC-2</v>
      </c>
      <c r="M2395" s="436">
        <f t="shared" si="488"/>
        <v>9</v>
      </c>
      <c r="N2395" s="437">
        <f t="shared" si="494"/>
        <v>83</v>
      </c>
      <c r="O2395" s="437"/>
      <c r="P2395" s="430" t="str">
        <f t="shared" si="489"/>
        <v/>
      </c>
      <c r="U2395" s="177">
        <v>85</v>
      </c>
      <c r="V2395" s="177" t="s">
        <v>3517</v>
      </c>
      <c r="W2395" s="177" t="s">
        <v>3914</v>
      </c>
      <c r="X2395" s="177" t="s">
        <v>3539</v>
      </c>
      <c r="Y2395" s="177" t="s">
        <v>3915</v>
      </c>
      <c r="Z2395" s="177" t="s">
        <v>6033</v>
      </c>
      <c r="AA2395" s="525" t="s">
        <v>3916</v>
      </c>
      <c r="AB2395" s="399" t="str">
        <f t="shared" si="490"/>
        <v>DC1CB99</v>
      </c>
      <c r="AC2395" s="399" t="str">
        <f t="shared" si="491"/>
        <v>DC1CB99-DC</v>
      </c>
      <c r="AD2395" t="str">
        <f>Y2395&amp;"-"&amp;VLOOKUP(AC2395,'LICH THI'!C:AA,9,0)</f>
        <v>65DCKX22163-42471</v>
      </c>
      <c r="AE2395">
        <f t="shared" si="492"/>
        <v>1</v>
      </c>
    </row>
    <row r="2396" spans="1:31" x14ac:dyDescent="0.25">
      <c r="A2396" s="436" t="str">
        <f t="shared" si="482"/>
        <v>DC1CB99-DC-42</v>
      </c>
      <c r="B2396" s="436">
        <f>COUNTIF(AC$4:AC2396,AC2396)</f>
        <v>42</v>
      </c>
      <c r="C2396" s="436" t="str">
        <f t="shared" si="483"/>
        <v>DC1CB99-DC</v>
      </c>
      <c r="D2396" s="436">
        <f>VLOOKUP(C2396,'LICH THI'!C:AA,12,0)</f>
        <v>106</v>
      </c>
      <c r="E2396" s="436">
        <f>VLOOKUP(C2396,'LICH THI'!C:AA,13,0)</f>
        <v>45</v>
      </c>
      <c r="F2396" s="436">
        <f t="shared" si="493"/>
        <v>45</v>
      </c>
      <c r="G2396" s="436">
        <f>VLOOKUP(C2396,'LICH THI'!C:AA,14,0)</f>
        <v>3</v>
      </c>
      <c r="H2396" s="436">
        <f t="shared" si="484"/>
        <v>1</v>
      </c>
      <c r="I2396" s="436" t="str">
        <f t="shared" si="485"/>
        <v>Lê Thành Hòa</v>
      </c>
      <c r="J2396" s="436"/>
      <c r="K2396" s="436">
        <f t="shared" si="486"/>
        <v>2</v>
      </c>
      <c r="L2396" s="436" t="str">
        <f t="shared" si="487"/>
        <v>DC1CB99-DC-2</v>
      </c>
      <c r="M2396" s="436">
        <f t="shared" si="488"/>
        <v>9</v>
      </c>
      <c r="N2396" s="437">
        <f t="shared" si="494"/>
        <v>84</v>
      </c>
      <c r="O2396" s="437"/>
      <c r="P2396" s="430" t="str">
        <f t="shared" si="489"/>
        <v/>
      </c>
      <c r="U2396" s="177">
        <v>23</v>
      </c>
      <c r="V2396" s="177" t="s">
        <v>3826</v>
      </c>
      <c r="W2396" s="177" t="s">
        <v>4143</v>
      </c>
      <c r="X2396" s="177" t="s">
        <v>2660</v>
      </c>
      <c r="Y2396" s="177" t="s">
        <v>6041</v>
      </c>
      <c r="Z2396" s="177" t="s">
        <v>6033</v>
      </c>
      <c r="AA2396" s="525" t="s">
        <v>5114</v>
      </c>
      <c r="AB2396" s="399" t="str">
        <f t="shared" si="490"/>
        <v>DC1CB99</v>
      </c>
      <c r="AC2396" s="399" t="str">
        <f t="shared" si="491"/>
        <v>DC1CB99-DC</v>
      </c>
      <c r="AD2396" t="str">
        <f>Y2396&amp;"-"&amp;VLOOKUP(AC2396,'LICH THI'!C:AA,9,0)</f>
        <v>64DCKT3263-42471</v>
      </c>
      <c r="AE2396">
        <f t="shared" si="492"/>
        <v>1</v>
      </c>
    </row>
    <row r="2397" spans="1:31" x14ac:dyDescent="0.25">
      <c r="A2397" s="436" t="str">
        <f t="shared" si="482"/>
        <v>DC1CB99-DC-43</v>
      </c>
      <c r="B2397" s="436">
        <f>COUNTIF(AC$4:AC2397,AC2397)</f>
        <v>43</v>
      </c>
      <c r="C2397" s="436" t="str">
        <f t="shared" si="483"/>
        <v>DC1CB99-DC</v>
      </c>
      <c r="D2397" s="436">
        <f>VLOOKUP(C2397,'LICH THI'!C:AA,12,0)</f>
        <v>106</v>
      </c>
      <c r="E2397" s="436">
        <f>VLOOKUP(C2397,'LICH THI'!C:AA,13,0)</f>
        <v>45</v>
      </c>
      <c r="F2397" s="436">
        <f t="shared" si="493"/>
        <v>45</v>
      </c>
      <c r="G2397" s="436">
        <f>VLOOKUP(C2397,'LICH THI'!C:AA,14,0)</f>
        <v>3</v>
      </c>
      <c r="H2397" s="436">
        <f t="shared" si="484"/>
        <v>1</v>
      </c>
      <c r="I2397" s="436" t="str">
        <f t="shared" si="485"/>
        <v>Lê Thị Hòa</v>
      </c>
      <c r="J2397" s="436"/>
      <c r="K2397" s="436">
        <f t="shared" si="486"/>
        <v>2</v>
      </c>
      <c r="L2397" s="436" t="str">
        <f t="shared" si="487"/>
        <v>DC1CB99-DC-2</v>
      </c>
      <c r="M2397" s="436">
        <f t="shared" si="488"/>
        <v>9</v>
      </c>
      <c r="N2397" s="437">
        <f t="shared" si="494"/>
        <v>85</v>
      </c>
      <c r="O2397" s="437"/>
      <c r="P2397" s="430" t="str">
        <f t="shared" si="489"/>
        <v/>
      </c>
      <c r="U2397" s="177">
        <v>12</v>
      </c>
      <c r="V2397" s="177" t="s">
        <v>3366</v>
      </c>
      <c r="W2397" s="177" t="s">
        <v>3367</v>
      </c>
      <c r="X2397" s="177" t="s">
        <v>2660</v>
      </c>
      <c r="Y2397" s="177" t="s">
        <v>3368</v>
      </c>
      <c r="Z2397" s="177" t="s">
        <v>6033</v>
      </c>
      <c r="AA2397" s="525" t="s">
        <v>2771</v>
      </c>
      <c r="AB2397" s="399" t="str">
        <f t="shared" si="490"/>
        <v>DC1CB99</v>
      </c>
      <c r="AC2397" s="399" t="str">
        <f t="shared" si="491"/>
        <v>DC1CB99-DC</v>
      </c>
      <c r="AD2397" t="str">
        <f>Y2397&amp;"-"&amp;VLOOKUP(AC2397,'LICH THI'!C:AA,9,0)</f>
        <v>64DCKT3123-42471</v>
      </c>
      <c r="AE2397">
        <f t="shared" si="492"/>
        <v>1</v>
      </c>
    </row>
    <row r="2398" spans="1:31" x14ac:dyDescent="0.25">
      <c r="A2398" s="436" t="str">
        <f t="shared" si="482"/>
        <v>DC1CB99-DC-44</v>
      </c>
      <c r="B2398" s="436">
        <f>COUNTIF(AC$4:AC2398,AC2398)</f>
        <v>44</v>
      </c>
      <c r="C2398" s="436" t="str">
        <f t="shared" si="483"/>
        <v>DC1CB99-DC</v>
      </c>
      <c r="D2398" s="436">
        <f>VLOOKUP(C2398,'LICH THI'!C:AA,12,0)</f>
        <v>106</v>
      </c>
      <c r="E2398" s="436">
        <f>VLOOKUP(C2398,'LICH THI'!C:AA,13,0)</f>
        <v>45</v>
      </c>
      <c r="F2398" s="436">
        <f t="shared" si="493"/>
        <v>45</v>
      </c>
      <c r="G2398" s="436">
        <f>VLOOKUP(C2398,'LICH THI'!C:AA,14,0)</f>
        <v>3</v>
      </c>
      <c r="H2398" s="436">
        <f t="shared" si="484"/>
        <v>1</v>
      </c>
      <c r="I2398" s="436" t="str">
        <f t="shared" si="485"/>
        <v>Nguyễn Minh Hoàng</v>
      </c>
      <c r="J2398" s="436"/>
      <c r="K2398" s="436">
        <f t="shared" si="486"/>
        <v>2</v>
      </c>
      <c r="L2398" s="436" t="str">
        <f t="shared" si="487"/>
        <v>DC1CB99-DC-2</v>
      </c>
      <c r="M2398" s="436">
        <f t="shared" si="488"/>
        <v>9</v>
      </c>
      <c r="N2398" s="437">
        <f t="shared" si="494"/>
        <v>86</v>
      </c>
      <c r="O2398" s="437"/>
      <c r="P2398" s="430" t="str">
        <f t="shared" si="489"/>
        <v/>
      </c>
      <c r="U2398" s="177">
        <v>62</v>
      </c>
      <c r="V2398" s="177" t="s">
        <v>3509</v>
      </c>
      <c r="W2398" s="177" t="s">
        <v>2708</v>
      </c>
      <c r="X2398" s="177" t="s">
        <v>2834</v>
      </c>
      <c r="Y2398" s="177" t="s">
        <v>6069</v>
      </c>
      <c r="Z2398" s="177" t="s">
        <v>6033</v>
      </c>
      <c r="AA2398" s="525" t="s">
        <v>5324</v>
      </c>
      <c r="AB2398" s="399" t="str">
        <f t="shared" si="490"/>
        <v>DC1CB99</v>
      </c>
      <c r="AC2398" s="399" t="str">
        <f t="shared" si="491"/>
        <v>DC1CB99-DC</v>
      </c>
      <c r="AD2398" t="str">
        <f>Y2398&amp;"-"&amp;VLOOKUP(AC2398,'LICH THI'!C:AA,9,0)</f>
        <v>65DCKX21400-42471</v>
      </c>
      <c r="AE2398">
        <f t="shared" si="492"/>
        <v>1</v>
      </c>
    </row>
    <row r="2399" spans="1:31" x14ac:dyDescent="0.25">
      <c r="A2399" s="436" t="str">
        <f t="shared" si="482"/>
        <v>DC1CB99-DC-45</v>
      </c>
      <c r="B2399" s="436">
        <f>COUNTIF(AC$4:AC2399,AC2399)</f>
        <v>45</v>
      </c>
      <c r="C2399" s="436" t="str">
        <f t="shared" si="483"/>
        <v>DC1CB99-DC</v>
      </c>
      <c r="D2399" s="436">
        <f>VLOOKUP(C2399,'LICH THI'!C:AA,12,0)</f>
        <v>106</v>
      </c>
      <c r="E2399" s="436">
        <f>VLOOKUP(C2399,'LICH THI'!C:AA,13,0)</f>
        <v>45</v>
      </c>
      <c r="F2399" s="436">
        <f t="shared" si="493"/>
        <v>45</v>
      </c>
      <c r="G2399" s="436">
        <f>VLOOKUP(C2399,'LICH THI'!C:AA,14,0)</f>
        <v>3</v>
      </c>
      <c r="H2399" s="436">
        <f t="shared" si="484"/>
        <v>1</v>
      </c>
      <c r="I2399" s="436" t="str">
        <f t="shared" si="485"/>
        <v>Nguyễn Thị Huệ</v>
      </c>
      <c r="J2399" s="436"/>
      <c r="K2399" s="436">
        <f t="shared" si="486"/>
        <v>2</v>
      </c>
      <c r="L2399" s="436" t="str">
        <f t="shared" si="487"/>
        <v>DC1CB99-DC-2</v>
      </c>
      <c r="M2399" s="436">
        <f t="shared" si="488"/>
        <v>9</v>
      </c>
      <c r="N2399" s="437">
        <f t="shared" si="494"/>
        <v>87</v>
      </c>
      <c r="O2399" s="437"/>
      <c r="P2399" s="430" t="str">
        <f t="shared" si="489"/>
        <v/>
      </c>
      <c r="U2399" s="177">
        <v>44</v>
      </c>
      <c r="V2399" s="177" t="s">
        <v>5908</v>
      </c>
      <c r="W2399" s="177" t="s">
        <v>2619</v>
      </c>
      <c r="X2399" s="177" t="s">
        <v>3542</v>
      </c>
      <c r="Y2399" s="177" t="s">
        <v>6050</v>
      </c>
      <c r="Z2399" s="177" t="s">
        <v>6033</v>
      </c>
      <c r="AA2399" s="525" t="s">
        <v>6051</v>
      </c>
      <c r="AB2399" s="399" t="str">
        <f t="shared" si="490"/>
        <v>DC1CB99</v>
      </c>
      <c r="AC2399" s="399" t="str">
        <f t="shared" si="491"/>
        <v>DC1CB99-DC</v>
      </c>
      <c r="AD2399" t="str">
        <f>Y2399&amp;"-"&amp;VLOOKUP(AC2399,'LICH THI'!C:AA,9,0)</f>
        <v>65DCKT21912-42471</v>
      </c>
      <c r="AE2399">
        <f t="shared" si="492"/>
        <v>1</v>
      </c>
    </row>
    <row r="2400" spans="1:31" x14ac:dyDescent="0.25">
      <c r="A2400" s="436" t="str">
        <f t="shared" si="482"/>
        <v>DC1CB99-DC-46</v>
      </c>
      <c r="B2400" s="436">
        <f>COUNTIF(AC$4:AC2400,AC2400)</f>
        <v>46</v>
      </c>
      <c r="C2400" s="436" t="str">
        <f t="shared" si="483"/>
        <v>DC1CB99-DC</v>
      </c>
      <c r="D2400" s="436">
        <f>VLOOKUP(C2400,'LICH THI'!C:AA,12,0)</f>
        <v>106</v>
      </c>
      <c r="E2400" s="436">
        <f>VLOOKUP(C2400,'LICH THI'!C:AA,13,0)</f>
        <v>45</v>
      </c>
      <c r="F2400" s="436">
        <f t="shared" si="493"/>
        <v>45</v>
      </c>
      <c r="G2400" s="436">
        <f>VLOOKUP(C2400,'LICH THI'!C:AA,14,0)</f>
        <v>3</v>
      </c>
      <c r="H2400" s="436">
        <f t="shared" si="484"/>
        <v>2</v>
      </c>
      <c r="I2400" s="436" t="str">
        <f t="shared" si="485"/>
        <v>Nguyễn Quang Huy</v>
      </c>
      <c r="J2400" s="436"/>
      <c r="K2400" s="436">
        <f t="shared" si="486"/>
        <v>3</v>
      </c>
      <c r="L2400" s="436" t="str">
        <f t="shared" si="487"/>
        <v>DC1CB99-DC-3</v>
      </c>
      <c r="M2400" s="436">
        <f t="shared" si="488"/>
        <v>9</v>
      </c>
      <c r="N2400" s="437">
        <f t="shared" si="494"/>
        <v>138</v>
      </c>
      <c r="O2400" s="437"/>
      <c r="P2400" s="430" t="str">
        <f t="shared" si="489"/>
        <v/>
      </c>
      <c r="U2400" s="177">
        <v>31</v>
      </c>
      <c r="V2400" s="177" t="s">
        <v>3019</v>
      </c>
      <c r="W2400" s="177" t="s">
        <v>3032</v>
      </c>
      <c r="X2400" s="177" t="s">
        <v>2911</v>
      </c>
      <c r="Y2400" s="177" t="s">
        <v>3033</v>
      </c>
      <c r="Z2400" s="177" t="s">
        <v>6033</v>
      </c>
      <c r="AA2400" s="525" t="s">
        <v>3034</v>
      </c>
      <c r="AB2400" s="399" t="str">
        <f t="shared" si="490"/>
        <v>DC1CB99</v>
      </c>
      <c r="AC2400" s="399" t="str">
        <f t="shared" si="491"/>
        <v>DC1CB99-DC</v>
      </c>
      <c r="AD2400" t="str">
        <f>Y2400&amp;"-"&amp;VLOOKUP(AC2400,'LICH THI'!C:AA,9,0)</f>
        <v>64DCQT3083-42471</v>
      </c>
      <c r="AE2400">
        <f t="shared" si="492"/>
        <v>1</v>
      </c>
    </row>
    <row r="2401" spans="1:31" x14ac:dyDescent="0.25">
      <c r="A2401" s="436" t="str">
        <f t="shared" si="482"/>
        <v>DC1CB99-DC-47</v>
      </c>
      <c r="B2401" s="436">
        <f>COUNTIF(AC$4:AC2401,AC2401)</f>
        <v>47</v>
      </c>
      <c r="C2401" s="436" t="str">
        <f t="shared" si="483"/>
        <v>DC1CB99-DC</v>
      </c>
      <c r="D2401" s="436">
        <f>VLOOKUP(C2401,'LICH THI'!C:AA,12,0)</f>
        <v>106</v>
      </c>
      <c r="E2401" s="436">
        <f>VLOOKUP(C2401,'LICH THI'!C:AA,13,0)</f>
        <v>45</v>
      </c>
      <c r="F2401" s="436">
        <f t="shared" si="493"/>
        <v>45</v>
      </c>
      <c r="G2401" s="436">
        <f>VLOOKUP(C2401,'LICH THI'!C:AA,14,0)</f>
        <v>3</v>
      </c>
      <c r="H2401" s="436">
        <f t="shared" si="484"/>
        <v>2</v>
      </c>
      <c r="I2401" s="436" t="str">
        <f t="shared" si="485"/>
        <v>Nguyễn Thị Huyền</v>
      </c>
      <c r="J2401" s="436"/>
      <c r="K2401" s="436">
        <f t="shared" si="486"/>
        <v>3</v>
      </c>
      <c r="L2401" s="436" t="str">
        <f t="shared" si="487"/>
        <v>DC1CB99-DC-3</v>
      </c>
      <c r="M2401" s="436">
        <f t="shared" si="488"/>
        <v>9</v>
      </c>
      <c r="N2401" s="437">
        <f t="shared" si="494"/>
        <v>139</v>
      </c>
      <c r="O2401" s="437"/>
      <c r="P2401" s="430" t="str">
        <f t="shared" si="489"/>
        <v/>
      </c>
      <c r="U2401" s="177">
        <v>48</v>
      </c>
      <c r="V2401" s="177" t="s">
        <v>3502</v>
      </c>
      <c r="W2401" s="177" t="s">
        <v>2619</v>
      </c>
      <c r="X2401" s="177" t="s">
        <v>4236</v>
      </c>
      <c r="Y2401" s="177" t="s">
        <v>6055</v>
      </c>
      <c r="Z2401" s="177" t="s">
        <v>6033</v>
      </c>
      <c r="AA2401" s="525" t="s">
        <v>6056</v>
      </c>
      <c r="AB2401" s="399" t="str">
        <f t="shared" si="490"/>
        <v>DC1CB99</v>
      </c>
      <c r="AC2401" s="399" t="str">
        <f t="shared" si="491"/>
        <v>DC1CB99-DC</v>
      </c>
      <c r="AD2401" t="str">
        <f>Y2401&amp;"-"&amp;VLOOKUP(AC2401,'LICH THI'!C:AA,9,0)</f>
        <v>65DCKT21931-42471</v>
      </c>
      <c r="AE2401">
        <f t="shared" si="492"/>
        <v>1</v>
      </c>
    </row>
    <row r="2402" spans="1:31" x14ac:dyDescent="0.25">
      <c r="A2402" s="436" t="str">
        <f t="shared" si="482"/>
        <v>DC1CB99-DC-48</v>
      </c>
      <c r="B2402" s="436">
        <f>COUNTIF(AC$4:AC2402,AC2402)</f>
        <v>48</v>
      </c>
      <c r="C2402" s="436" t="str">
        <f t="shared" si="483"/>
        <v>DC1CB99-DC</v>
      </c>
      <c r="D2402" s="436">
        <f>VLOOKUP(C2402,'LICH THI'!C:AA,12,0)</f>
        <v>106</v>
      </c>
      <c r="E2402" s="436">
        <f>VLOOKUP(C2402,'LICH THI'!C:AA,13,0)</f>
        <v>45</v>
      </c>
      <c r="F2402" s="436">
        <f t="shared" si="493"/>
        <v>45</v>
      </c>
      <c r="G2402" s="436">
        <f>VLOOKUP(C2402,'LICH THI'!C:AA,14,0)</f>
        <v>3</v>
      </c>
      <c r="H2402" s="436">
        <f t="shared" si="484"/>
        <v>2</v>
      </c>
      <c r="I2402" s="436" t="str">
        <f t="shared" si="485"/>
        <v>Vũ Minh Huyền</v>
      </c>
      <c r="J2402" s="436"/>
      <c r="K2402" s="436">
        <f t="shared" si="486"/>
        <v>3</v>
      </c>
      <c r="L2402" s="436" t="str">
        <f t="shared" si="487"/>
        <v>DC1CB99-DC-3</v>
      </c>
      <c r="M2402" s="436">
        <f t="shared" si="488"/>
        <v>9</v>
      </c>
      <c r="N2402" s="437">
        <f t="shared" si="494"/>
        <v>140</v>
      </c>
      <c r="O2402" s="437"/>
      <c r="P2402" s="430" t="str">
        <f t="shared" si="489"/>
        <v/>
      </c>
      <c r="U2402" s="177">
        <v>37</v>
      </c>
      <c r="V2402" s="177" t="s">
        <v>3491</v>
      </c>
      <c r="W2402" s="177" t="s">
        <v>4355</v>
      </c>
      <c r="X2402" s="177" t="s">
        <v>4236</v>
      </c>
      <c r="Y2402" s="177" t="s">
        <v>4356</v>
      </c>
      <c r="Z2402" s="177" t="s">
        <v>6033</v>
      </c>
      <c r="AA2402" s="525" t="s">
        <v>4357</v>
      </c>
      <c r="AB2402" s="399" t="str">
        <f t="shared" si="490"/>
        <v>DC1CB99</v>
      </c>
      <c r="AC2402" s="399" t="str">
        <f t="shared" si="491"/>
        <v>DC1CB99-DC</v>
      </c>
      <c r="AD2402" t="str">
        <f>Y2402&amp;"-"&amp;VLOOKUP(AC2402,'LICH THI'!C:AA,9,0)</f>
        <v>65DCKT22334-42471</v>
      </c>
      <c r="AE2402">
        <f t="shared" si="492"/>
        <v>1</v>
      </c>
    </row>
    <row r="2403" spans="1:31" x14ac:dyDescent="0.25">
      <c r="A2403" s="436" t="str">
        <f t="shared" si="482"/>
        <v>DC1CB99-DC-49</v>
      </c>
      <c r="B2403" s="436">
        <f>COUNTIF(AC$4:AC2403,AC2403)</f>
        <v>49</v>
      </c>
      <c r="C2403" s="436" t="str">
        <f t="shared" si="483"/>
        <v>DC1CB99-DC</v>
      </c>
      <c r="D2403" s="436">
        <f>VLOOKUP(C2403,'LICH THI'!C:AA,12,0)</f>
        <v>106</v>
      </c>
      <c r="E2403" s="436">
        <f>VLOOKUP(C2403,'LICH THI'!C:AA,13,0)</f>
        <v>45</v>
      </c>
      <c r="F2403" s="436">
        <f t="shared" si="493"/>
        <v>45</v>
      </c>
      <c r="G2403" s="436">
        <f>VLOOKUP(C2403,'LICH THI'!C:AA,14,0)</f>
        <v>3</v>
      </c>
      <c r="H2403" s="436">
        <f t="shared" si="484"/>
        <v>2</v>
      </c>
      <c r="I2403" s="436" t="str">
        <f t="shared" si="485"/>
        <v>Nguyễn Việt Hưng</v>
      </c>
      <c r="J2403" s="436"/>
      <c r="K2403" s="436">
        <f t="shared" si="486"/>
        <v>3</v>
      </c>
      <c r="L2403" s="436" t="str">
        <f t="shared" si="487"/>
        <v>DC1CB99-DC-3</v>
      </c>
      <c r="M2403" s="436">
        <f t="shared" si="488"/>
        <v>9</v>
      </c>
      <c r="N2403" s="437">
        <f t="shared" si="494"/>
        <v>141</v>
      </c>
      <c r="O2403" s="437"/>
      <c r="P2403" s="430" t="str">
        <f t="shared" si="489"/>
        <v/>
      </c>
      <c r="U2403" s="177">
        <v>24</v>
      </c>
      <c r="V2403" s="177" t="s">
        <v>3826</v>
      </c>
      <c r="W2403" s="177" t="s">
        <v>4548</v>
      </c>
      <c r="X2403" s="177" t="s">
        <v>2804</v>
      </c>
      <c r="Y2403" s="177" t="s">
        <v>5584</v>
      </c>
      <c r="Z2403" s="177" t="s">
        <v>6033</v>
      </c>
      <c r="AA2403" s="525" t="s">
        <v>5585</v>
      </c>
      <c r="AB2403" s="399" t="str">
        <f t="shared" si="490"/>
        <v>DC1CB99</v>
      </c>
      <c r="AC2403" s="399" t="str">
        <f t="shared" si="491"/>
        <v>DC1CB99-DC</v>
      </c>
      <c r="AD2403" t="str">
        <f>Y2403&amp;"-"&amp;VLOOKUP(AC2403,'LICH THI'!C:AA,9,0)</f>
        <v>64DCKT3217-42471</v>
      </c>
      <c r="AE2403">
        <f t="shared" si="492"/>
        <v>1</v>
      </c>
    </row>
    <row r="2404" spans="1:31" x14ac:dyDescent="0.25">
      <c r="A2404" s="436" t="str">
        <f t="shared" si="482"/>
        <v>DC1CB99-DC-50</v>
      </c>
      <c r="B2404" s="436">
        <f>COUNTIF(AC$4:AC2404,AC2404)</f>
        <v>50</v>
      </c>
      <c r="C2404" s="436" t="str">
        <f t="shared" si="483"/>
        <v>DC1CB99-DC</v>
      </c>
      <c r="D2404" s="436">
        <f>VLOOKUP(C2404,'LICH THI'!C:AA,12,0)</f>
        <v>106</v>
      </c>
      <c r="E2404" s="436">
        <f>VLOOKUP(C2404,'LICH THI'!C:AA,13,0)</f>
        <v>45</v>
      </c>
      <c r="F2404" s="436">
        <f t="shared" si="493"/>
        <v>45</v>
      </c>
      <c r="G2404" s="436">
        <f>VLOOKUP(C2404,'LICH THI'!C:AA,14,0)</f>
        <v>3</v>
      </c>
      <c r="H2404" s="436">
        <f t="shared" si="484"/>
        <v>2</v>
      </c>
      <c r="I2404" s="436" t="str">
        <f t="shared" si="485"/>
        <v>Trần Việt Hưng</v>
      </c>
      <c r="J2404" s="436"/>
      <c r="K2404" s="436">
        <f t="shared" si="486"/>
        <v>3</v>
      </c>
      <c r="L2404" s="436" t="str">
        <f t="shared" si="487"/>
        <v>DC1CB99-DC-3</v>
      </c>
      <c r="M2404" s="436">
        <f t="shared" si="488"/>
        <v>9</v>
      </c>
      <c r="N2404" s="437">
        <f t="shared" si="494"/>
        <v>142</v>
      </c>
      <c r="O2404" s="437"/>
      <c r="P2404" s="430" t="str">
        <f t="shared" si="489"/>
        <v/>
      </c>
      <c r="U2404" s="177">
        <v>63</v>
      </c>
      <c r="V2404" s="177" t="s">
        <v>3509</v>
      </c>
      <c r="W2404" s="177" t="s">
        <v>3669</v>
      </c>
      <c r="X2404" s="177" t="s">
        <v>2804</v>
      </c>
      <c r="Y2404" s="177" t="s">
        <v>3907</v>
      </c>
      <c r="Z2404" s="177" t="s">
        <v>6033</v>
      </c>
      <c r="AA2404" s="525" t="s">
        <v>3908</v>
      </c>
      <c r="AB2404" s="399" t="str">
        <f t="shared" si="490"/>
        <v>DC1CB99</v>
      </c>
      <c r="AC2404" s="399" t="str">
        <f t="shared" si="491"/>
        <v>DC1CB99-DC</v>
      </c>
      <c r="AD2404" t="str">
        <f>Y2404&amp;"-"&amp;VLOOKUP(AC2404,'LICH THI'!C:AA,9,0)</f>
        <v>65DCKX21857-42471</v>
      </c>
      <c r="AE2404">
        <f t="shared" si="492"/>
        <v>1</v>
      </c>
    </row>
    <row r="2405" spans="1:31" x14ac:dyDescent="0.25">
      <c r="A2405" s="436" t="str">
        <f t="shared" si="482"/>
        <v>DC1CB99-DC-51</v>
      </c>
      <c r="B2405" s="436">
        <f>COUNTIF(AC$4:AC2405,AC2405)</f>
        <v>51</v>
      </c>
      <c r="C2405" s="436" t="str">
        <f t="shared" si="483"/>
        <v>DC1CB99-DC</v>
      </c>
      <c r="D2405" s="436">
        <f>VLOOKUP(C2405,'LICH THI'!C:AA,12,0)</f>
        <v>106</v>
      </c>
      <c r="E2405" s="436">
        <f>VLOOKUP(C2405,'LICH THI'!C:AA,13,0)</f>
        <v>45</v>
      </c>
      <c r="F2405" s="436">
        <f t="shared" si="493"/>
        <v>45</v>
      </c>
      <c r="G2405" s="436">
        <f>VLOOKUP(C2405,'LICH THI'!C:AA,14,0)</f>
        <v>3</v>
      </c>
      <c r="H2405" s="436">
        <f t="shared" si="484"/>
        <v>2</v>
      </c>
      <c r="I2405" s="436" t="str">
        <f t="shared" si="485"/>
        <v>Nguyễn Lan Hương</v>
      </c>
      <c r="J2405" s="436"/>
      <c r="K2405" s="436">
        <f t="shared" si="486"/>
        <v>3</v>
      </c>
      <c r="L2405" s="436" t="str">
        <f t="shared" si="487"/>
        <v>DC1CB99-DC-3</v>
      </c>
      <c r="M2405" s="436">
        <f t="shared" si="488"/>
        <v>9</v>
      </c>
      <c r="N2405" s="437">
        <f t="shared" si="494"/>
        <v>143</v>
      </c>
      <c r="O2405" s="437"/>
      <c r="P2405" s="430" t="str">
        <f t="shared" si="489"/>
        <v/>
      </c>
      <c r="U2405" s="177">
        <v>86</v>
      </c>
      <c r="V2405" s="177" t="s">
        <v>3517</v>
      </c>
      <c r="W2405" s="177" t="s">
        <v>4783</v>
      </c>
      <c r="X2405" s="177" t="s">
        <v>2663</v>
      </c>
      <c r="Y2405" s="177" t="s">
        <v>6079</v>
      </c>
      <c r="Z2405" s="177" t="s">
        <v>6033</v>
      </c>
      <c r="AA2405" s="525" t="s">
        <v>5316</v>
      </c>
      <c r="AB2405" s="399" t="str">
        <f t="shared" si="490"/>
        <v>DC1CB99</v>
      </c>
      <c r="AC2405" s="399" t="str">
        <f t="shared" si="491"/>
        <v>DC1CB99-DC</v>
      </c>
      <c r="AD2405" t="str">
        <f>Y2405&amp;"-"&amp;VLOOKUP(AC2405,'LICH THI'!C:AA,9,0)</f>
        <v>65DCKX23409-42471</v>
      </c>
      <c r="AE2405">
        <f t="shared" si="492"/>
        <v>1</v>
      </c>
    </row>
    <row r="2406" spans="1:31" x14ac:dyDescent="0.25">
      <c r="A2406" s="436" t="str">
        <f t="shared" si="482"/>
        <v>DC1CB99-DC-52</v>
      </c>
      <c r="B2406" s="436">
        <f>COUNTIF(AC$4:AC2406,AC2406)</f>
        <v>52</v>
      </c>
      <c r="C2406" s="436" t="str">
        <f t="shared" si="483"/>
        <v>DC1CB99-DC</v>
      </c>
      <c r="D2406" s="436">
        <f>VLOOKUP(C2406,'LICH THI'!C:AA,12,0)</f>
        <v>106</v>
      </c>
      <c r="E2406" s="436">
        <f>VLOOKUP(C2406,'LICH THI'!C:AA,13,0)</f>
        <v>45</v>
      </c>
      <c r="F2406" s="436">
        <f t="shared" si="493"/>
        <v>45</v>
      </c>
      <c r="G2406" s="436">
        <f>VLOOKUP(C2406,'LICH THI'!C:AA,14,0)</f>
        <v>3</v>
      </c>
      <c r="H2406" s="436">
        <f t="shared" si="484"/>
        <v>2</v>
      </c>
      <c r="I2406" s="436" t="str">
        <f t="shared" si="485"/>
        <v>Nguyễn Thị Thu Hương</v>
      </c>
      <c r="J2406" s="436"/>
      <c r="K2406" s="436">
        <f t="shared" si="486"/>
        <v>3</v>
      </c>
      <c r="L2406" s="436" t="str">
        <f t="shared" si="487"/>
        <v>DC1CB99-DC-3</v>
      </c>
      <c r="M2406" s="436">
        <f t="shared" si="488"/>
        <v>9</v>
      </c>
      <c r="N2406" s="437">
        <f t="shared" si="494"/>
        <v>144</v>
      </c>
      <c r="O2406" s="437"/>
      <c r="P2406" s="430" t="str">
        <f t="shared" si="489"/>
        <v/>
      </c>
      <c r="U2406" s="177">
        <v>64</v>
      </c>
      <c r="V2406" s="177" t="s">
        <v>3509</v>
      </c>
      <c r="W2406" s="177" t="s">
        <v>3056</v>
      </c>
      <c r="X2406" s="177" t="s">
        <v>2663</v>
      </c>
      <c r="Y2406" s="177" t="s">
        <v>6070</v>
      </c>
      <c r="Z2406" s="177" t="s">
        <v>6033</v>
      </c>
      <c r="AA2406" s="525" t="s">
        <v>4091</v>
      </c>
      <c r="AB2406" s="399" t="str">
        <f t="shared" si="490"/>
        <v>DC1CB99</v>
      </c>
      <c r="AC2406" s="399" t="str">
        <f t="shared" si="491"/>
        <v>DC1CB99-DC</v>
      </c>
      <c r="AD2406" t="str">
        <f>Y2406&amp;"-"&amp;VLOOKUP(AC2406,'LICH THI'!C:AA,9,0)</f>
        <v>65DCKX21866-42471</v>
      </c>
      <c r="AE2406">
        <f t="shared" si="492"/>
        <v>1</v>
      </c>
    </row>
    <row r="2407" spans="1:31" x14ac:dyDescent="0.25">
      <c r="A2407" s="436" t="str">
        <f t="shared" si="482"/>
        <v>DC1CB99-DC-53</v>
      </c>
      <c r="B2407" s="436">
        <f>COUNTIF(AC$4:AC2407,AC2407)</f>
        <v>53</v>
      </c>
      <c r="C2407" s="436" t="str">
        <f t="shared" si="483"/>
        <v>DC1CB99-DC</v>
      </c>
      <c r="D2407" s="436">
        <f>VLOOKUP(C2407,'LICH THI'!C:AA,12,0)</f>
        <v>106</v>
      </c>
      <c r="E2407" s="436">
        <f>VLOOKUP(C2407,'LICH THI'!C:AA,13,0)</f>
        <v>45</v>
      </c>
      <c r="F2407" s="436">
        <f t="shared" si="493"/>
        <v>45</v>
      </c>
      <c r="G2407" s="436">
        <f>VLOOKUP(C2407,'LICH THI'!C:AA,14,0)</f>
        <v>3</v>
      </c>
      <c r="H2407" s="436">
        <f t="shared" si="484"/>
        <v>2</v>
      </c>
      <c r="I2407" s="436" t="str">
        <f t="shared" si="485"/>
        <v>Trần Thu Hương</v>
      </c>
      <c r="J2407" s="436"/>
      <c r="K2407" s="436">
        <f t="shared" si="486"/>
        <v>3</v>
      </c>
      <c r="L2407" s="436" t="str">
        <f t="shared" si="487"/>
        <v>DC1CB99-DC-3</v>
      </c>
      <c r="M2407" s="436">
        <f t="shared" si="488"/>
        <v>9</v>
      </c>
      <c r="N2407" s="437">
        <f t="shared" si="494"/>
        <v>145</v>
      </c>
      <c r="O2407" s="437"/>
      <c r="P2407" s="430" t="str">
        <f t="shared" si="489"/>
        <v/>
      </c>
      <c r="U2407" s="177">
        <v>49</v>
      </c>
      <c r="V2407" s="177" t="s">
        <v>3502</v>
      </c>
      <c r="W2407" s="177" t="s">
        <v>6057</v>
      </c>
      <c r="X2407" s="177" t="s">
        <v>2663</v>
      </c>
      <c r="Y2407" s="177" t="s">
        <v>6058</v>
      </c>
      <c r="Z2407" s="177" t="s">
        <v>6033</v>
      </c>
      <c r="AA2407" s="525" t="s">
        <v>6059</v>
      </c>
      <c r="AB2407" s="399" t="str">
        <f t="shared" si="490"/>
        <v>DC1CB99</v>
      </c>
      <c r="AC2407" s="399" t="str">
        <f t="shared" si="491"/>
        <v>DC1CB99-DC</v>
      </c>
      <c r="AD2407" t="str">
        <f>Y2407&amp;"-"&amp;VLOOKUP(AC2407,'LICH THI'!C:AA,9,0)</f>
        <v>65DCKT21919-42471</v>
      </c>
      <c r="AE2407">
        <f t="shared" si="492"/>
        <v>1</v>
      </c>
    </row>
    <row r="2408" spans="1:31" x14ac:dyDescent="0.25">
      <c r="A2408" s="436" t="str">
        <f t="shared" si="482"/>
        <v>DC1CB99-DC-54</v>
      </c>
      <c r="B2408" s="436">
        <f>COUNTIF(AC$4:AC2408,AC2408)</f>
        <v>54</v>
      </c>
      <c r="C2408" s="436" t="str">
        <f t="shared" si="483"/>
        <v>DC1CB99-DC</v>
      </c>
      <c r="D2408" s="436">
        <f>VLOOKUP(C2408,'LICH THI'!C:AA,12,0)</f>
        <v>106</v>
      </c>
      <c r="E2408" s="436">
        <f>VLOOKUP(C2408,'LICH THI'!C:AA,13,0)</f>
        <v>45</v>
      </c>
      <c r="F2408" s="436">
        <f t="shared" si="493"/>
        <v>45</v>
      </c>
      <c r="G2408" s="436">
        <f>VLOOKUP(C2408,'LICH THI'!C:AA,14,0)</f>
        <v>3</v>
      </c>
      <c r="H2408" s="436">
        <f t="shared" si="484"/>
        <v>2</v>
      </c>
      <c r="I2408" s="436" t="str">
        <f t="shared" si="485"/>
        <v>Vũ Thị Thu Hương</v>
      </c>
      <c r="J2408" s="436"/>
      <c r="K2408" s="436">
        <f t="shared" si="486"/>
        <v>3</v>
      </c>
      <c r="L2408" s="436" t="str">
        <f t="shared" si="487"/>
        <v>DC1CB99-DC-3</v>
      </c>
      <c r="M2408" s="436">
        <f t="shared" si="488"/>
        <v>9</v>
      </c>
      <c r="N2408" s="437">
        <f t="shared" si="494"/>
        <v>101</v>
      </c>
      <c r="O2408" s="437"/>
      <c r="P2408" s="430" t="str">
        <f t="shared" si="489"/>
        <v/>
      </c>
      <c r="U2408" s="177">
        <v>13</v>
      </c>
      <c r="V2408" s="177" t="s">
        <v>3366</v>
      </c>
      <c r="W2408" s="177" t="s">
        <v>3369</v>
      </c>
      <c r="X2408" s="177" t="s">
        <v>2663</v>
      </c>
      <c r="Y2408" s="177" t="s">
        <v>3370</v>
      </c>
      <c r="Z2408" s="177" t="s">
        <v>6033</v>
      </c>
      <c r="AA2408" s="525" t="s">
        <v>3371</v>
      </c>
      <c r="AB2408" s="399" t="str">
        <f t="shared" si="490"/>
        <v>DC1CB99</v>
      </c>
      <c r="AC2408" s="399" t="str">
        <f t="shared" si="491"/>
        <v>DC1CB99-DC</v>
      </c>
      <c r="AD2408" t="str">
        <f>Y2408&amp;"-"&amp;VLOOKUP(AC2408,'LICH THI'!C:AA,9,0)</f>
        <v>64DCKT3102-42471</v>
      </c>
      <c r="AE2408">
        <f t="shared" si="492"/>
        <v>1</v>
      </c>
    </row>
    <row r="2409" spans="1:31" x14ac:dyDescent="0.25">
      <c r="A2409" s="436" t="str">
        <f t="shared" si="482"/>
        <v>DC1CB99-DC-55</v>
      </c>
      <c r="B2409" s="436">
        <f>COUNTIF(AC$4:AC2409,AC2409)</f>
        <v>55</v>
      </c>
      <c r="C2409" s="436" t="str">
        <f t="shared" si="483"/>
        <v>DC1CB99-DC</v>
      </c>
      <c r="D2409" s="436">
        <f>VLOOKUP(C2409,'LICH THI'!C:AA,12,0)</f>
        <v>106</v>
      </c>
      <c r="E2409" s="436">
        <f>VLOOKUP(C2409,'LICH THI'!C:AA,13,0)</f>
        <v>45</v>
      </c>
      <c r="F2409" s="436">
        <f t="shared" si="493"/>
        <v>45</v>
      </c>
      <c r="G2409" s="436">
        <f>VLOOKUP(C2409,'LICH THI'!C:AA,14,0)</f>
        <v>3</v>
      </c>
      <c r="H2409" s="436">
        <f t="shared" si="484"/>
        <v>2</v>
      </c>
      <c r="I2409" s="436" t="str">
        <f t="shared" si="485"/>
        <v>Vũ Thị Hường</v>
      </c>
      <c r="J2409" s="436"/>
      <c r="K2409" s="436">
        <f t="shared" si="486"/>
        <v>3</v>
      </c>
      <c r="L2409" s="436" t="str">
        <f t="shared" si="487"/>
        <v>DC1CB99-DC-3</v>
      </c>
      <c r="M2409" s="436">
        <f t="shared" si="488"/>
        <v>9</v>
      </c>
      <c r="N2409" s="437">
        <f t="shared" si="494"/>
        <v>102</v>
      </c>
      <c r="O2409" s="437"/>
      <c r="P2409" s="430" t="str">
        <f t="shared" si="489"/>
        <v/>
      </c>
      <c r="U2409" s="177">
        <v>33</v>
      </c>
      <c r="V2409" s="177" t="s">
        <v>5903</v>
      </c>
      <c r="W2409" s="177" t="s">
        <v>2615</v>
      </c>
      <c r="X2409" s="177" t="s">
        <v>4527</v>
      </c>
      <c r="Y2409" s="177" t="s">
        <v>6044</v>
      </c>
      <c r="Z2409" s="177" t="s">
        <v>6033</v>
      </c>
      <c r="AA2409" s="525" t="s">
        <v>6045</v>
      </c>
      <c r="AB2409" s="399" t="str">
        <f t="shared" si="490"/>
        <v>DC1CB99</v>
      </c>
      <c r="AC2409" s="399" t="str">
        <f t="shared" si="491"/>
        <v>DC1CB99-DC</v>
      </c>
      <c r="AD2409" t="str">
        <f>Y2409&amp;"-"&amp;VLOOKUP(AC2409,'LICH THI'!C:AA,9,0)</f>
        <v>65DCKT20080-42471</v>
      </c>
      <c r="AE2409">
        <f t="shared" si="492"/>
        <v>1</v>
      </c>
    </row>
    <row r="2410" spans="1:31" x14ac:dyDescent="0.25">
      <c r="A2410" s="436" t="str">
        <f t="shared" si="482"/>
        <v>DC1CB99-DC-56</v>
      </c>
      <c r="B2410" s="436">
        <f>COUNTIF(AC$4:AC2410,AC2410)</f>
        <v>56</v>
      </c>
      <c r="C2410" s="436" t="str">
        <f t="shared" si="483"/>
        <v>DC1CB99-DC</v>
      </c>
      <c r="D2410" s="436">
        <f>VLOOKUP(C2410,'LICH THI'!C:AA,12,0)</f>
        <v>106</v>
      </c>
      <c r="E2410" s="436">
        <f>VLOOKUP(C2410,'LICH THI'!C:AA,13,0)</f>
        <v>45</v>
      </c>
      <c r="F2410" s="436">
        <f t="shared" si="493"/>
        <v>45</v>
      </c>
      <c r="G2410" s="436">
        <f>VLOOKUP(C2410,'LICH THI'!C:AA,14,0)</f>
        <v>3</v>
      </c>
      <c r="H2410" s="436">
        <f t="shared" si="484"/>
        <v>2</v>
      </c>
      <c r="I2410" s="436" t="str">
        <f t="shared" si="485"/>
        <v>Đặng Xuân Hưởng</v>
      </c>
      <c r="J2410" s="436"/>
      <c r="K2410" s="436">
        <f t="shared" si="486"/>
        <v>3</v>
      </c>
      <c r="L2410" s="436" t="str">
        <f t="shared" si="487"/>
        <v>DC1CB99-DC-3</v>
      </c>
      <c r="M2410" s="436">
        <f t="shared" si="488"/>
        <v>9</v>
      </c>
      <c r="N2410" s="437">
        <f t="shared" si="494"/>
        <v>103</v>
      </c>
      <c r="O2410" s="437"/>
      <c r="P2410" s="430" t="str">
        <f t="shared" si="489"/>
        <v/>
      </c>
      <c r="U2410" s="177">
        <v>87</v>
      </c>
      <c r="V2410" s="177" t="s">
        <v>3517</v>
      </c>
      <c r="W2410" s="177" t="s">
        <v>3547</v>
      </c>
      <c r="X2410" s="177" t="s">
        <v>2758</v>
      </c>
      <c r="Y2410" s="177" t="s">
        <v>3548</v>
      </c>
      <c r="Z2410" s="177" t="s">
        <v>6033</v>
      </c>
      <c r="AA2410" s="525" t="s">
        <v>3340</v>
      </c>
      <c r="AB2410" s="399" t="str">
        <f t="shared" si="490"/>
        <v>DC1CB99</v>
      </c>
      <c r="AC2410" s="399" t="str">
        <f t="shared" si="491"/>
        <v>DC1CB99-DC</v>
      </c>
      <c r="AD2410" t="str">
        <f>Y2410&amp;"-"&amp;VLOOKUP(AC2410,'LICH THI'!C:AA,9,0)</f>
        <v>65DCKX24044-42471</v>
      </c>
      <c r="AE2410">
        <f t="shared" si="492"/>
        <v>1</v>
      </c>
    </row>
    <row r="2411" spans="1:31" x14ac:dyDescent="0.25">
      <c r="A2411" s="436" t="str">
        <f t="shared" si="482"/>
        <v>DC1CB99-DC-57</v>
      </c>
      <c r="B2411" s="436">
        <f>COUNTIF(AC$4:AC2411,AC2411)</f>
        <v>57</v>
      </c>
      <c r="C2411" s="436" t="str">
        <f t="shared" si="483"/>
        <v>DC1CB99-DC</v>
      </c>
      <c r="D2411" s="436">
        <f>VLOOKUP(C2411,'LICH THI'!C:AA,12,0)</f>
        <v>106</v>
      </c>
      <c r="E2411" s="436">
        <f>VLOOKUP(C2411,'LICH THI'!C:AA,13,0)</f>
        <v>45</v>
      </c>
      <c r="F2411" s="436">
        <f t="shared" si="493"/>
        <v>45</v>
      </c>
      <c r="G2411" s="436">
        <f>VLOOKUP(C2411,'LICH THI'!C:AA,14,0)</f>
        <v>3</v>
      </c>
      <c r="H2411" s="436">
        <f t="shared" si="484"/>
        <v>2</v>
      </c>
      <c r="I2411" s="436" t="str">
        <f t="shared" si="485"/>
        <v>Bùi Thị Lan</v>
      </c>
      <c r="J2411" s="436"/>
      <c r="K2411" s="436">
        <f t="shared" si="486"/>
        <v>3</v>
      </c>
      <c r="L2411" s="436" t="str">
        <f t="shared" si="487"/>
        <v>DC1CB99-DC-3</v>
      </c>
      <c r="M2411" s="436">
        <f t="shared" si="488"/>
        <v>9</v>
      </c>
      <c r="N2411" s="437">
        <f t="shared" si="494"/>
        <v>104</v>
      </c>
      <c r="O2411" s="437"/>
      <c r="P2411" s="430" t="str">
        <f t="shared" si="489"/>
        <v/>
      </c>
      <c r="U2411" s="177">
        <v>8</v>
      </c>
      <c r="V2411" s="177" t="s">
        <v>3358</v>
      </c>
      <c r="W2411" s="177" t="s">
        <v>2630</v>
      </c>
      <c r="X2411" s="177" t="s">
        <v>2960</v>
      </c>
      <c r="Y2411" s="177" t="s">
        <v>3813</v>
      </c>
      <c r="Z2411" s="177" t="s">
        <v>6033</v>
      </c>
      <c r="AA2411" s="525" t="s">
        <v>3814</v>
      </c>
      <c r="AB2411" s="399" t="str">
        <f t="shared" si="490"/>
        <v>DC1CB99</v>
      </c>
      <c r="AC2411" s="399" t="str">
        <f t="shared" si="491"/>
        <v>DC1CB99-DC</v>
      </c>
      <c r="AD2411" t="str">
        <f>Y2411&amp;"-"&amp;VLOOKUP(AC2411,'LICH THI'!C:AA,9,0)</f>
        <v>64DCKT3034-42471</v>
      </c>
      <c r="AE2411">
        <f t="shared" si="492"/>
        <v>1</v>
      </c>
    </row>
    <row r="2412" spans="1:31" x14ac:dyDescent="0.25">
      <c r="A2412" s="436" t="str">
        <f t="shared" si="482"/>
        <v>DC1CB99-DC-58</v>
      </c>
      <c r="B2412" s="436">
        <f>COUNTIF(AC$4:AC2412,AC2412)</f>
        <v>58</v>
      </c>
      <c r="C2412" s="436" t="str">
        <f t="shared" si="483"/>
        <v>DC1CB99-DC</v>
      </c>
      <c r="D2412" s="436">
        <f>VLOOKUP(C2412,'LICH THI'!C:AA,12,0)</f>
        <v>106</v>
      </c>
      <c r="E2412" s="436">
        <f>VLOOKUP(C2412,'LICH THI'!C:AA,13,0)</f>
        <v>45</v>
      </c>
      <c r="F2412" s="436">
        <f t="shared" si="493"/>
        <v>45</v>
      </c>
      <c r="G2412" s="436">
        <f>VLOOKUP(C2412,'LICH THI'!C:AA,14,0)</f>
        <v>3</v>
      </c>
      <c r="H2412" s="436">
        <f t="shared" si="484"/>
        <v>2</v>
      </c>
      <c r="I2412" s="436" t="str">
        <f t="shared" si="485"/>
        <v>Phạm Thị Lan</v>
      </c>
      <c r="J2412" s="436"/>
      <c r="K2412" s="436">
        <f t="shared" si="486"/>
        <v>3</v>
      </c>
      <c r="L2412" s="436" t="str">
        <f t="shared" si="487"/>
        <v>DC1CB99-DC-3</v>
      </c>
      <c r="M2412" s="436">
        <f t="shared" si="488"/>
        <v>9</v>
      </c>
      <c r="N2412" s="437">
        <f t="shared" si="494"/>
        <v>105</v>
      </c>
      <c r="O2412" s="437"/>
      <c r="P2412" s="430" t="str">
        <f t="shared" si="489"/>
        <v/>
      </c>
      <c r="U2412" s="177">
        <v>9</v>
      </c>
      <c r="V2412" s="177" t="s">
        <v>3358</v>
      </c>
      <c r="W2412" s="177" t="s">
        <v>3557</v>
      </c>
      <c r="X2412" s="177" t="s">
        <v>2960</v>
      </c>
      <c r="Y2412" s="177" t="s">
        <v>4507</v>
      </c>
      <c r="Z2412" s="177" t="s">
        <v>6033</v>
      </c>
      <c r="AA2412" s="525" t="s">
        <v>4508</v>
      </c>
      <c r="AB2412" s="399" t="str">
        <f t="shared" si="490"/>
        <v>DC1CB99</v>
      </c>
      <c r="AC2412" s="399" t="str">
        <f t="shared" si="491"/>
        <v>DC1CB99-DC</v>
      </c>
      <c r="AD2412" t="str">
        <f>Y2412&amp;"-"&amp;VLOOKUP(AC2412,'LICH THI'!C:AA,9,0)</f>
        <v>64DCKT3010-42471</v>
      </c>
      <c r="AE2412">
        <f t="shared" si="492"/>
        <v>1</v>
      </c>
    </row>
    <row r="2413" spans="1:31" x14ac:dyDescent="0.25">
      <c r="A2413" s="436" t="str">
        <f t="shared" si="482"/>
        <v>DC1CB99-DC-59</v>
      </c>
      <c r="B2413" s="436">
        <f>COUNTIF(AC$4:AC2413,AC2413)</f>
        <v>59</v>
      </c>
      <c r="C2413" s="436" t="str">
        <f t="shared" si="483"/>
        <v>DC1CB99-DC</v>
      </c>
      <c r="D2413" s="436">
        <f>VLOOKUP(C2413,'LICH THI'!C:AA,12,0)</f>
        <v>106</v>
      </c>
      <c r="E2413" s="436">
        <f>VLOOKUP(C2413,'LICH THI'!C:AA,13,0)</f>
        <v>45</v>
      </c>
      <c r="F2413" s="436">
        <f t="shared" si="493"/>
        <v>45</v>
      </c>
      <c r="G2413" s="436">
        <f>VLOOKUP(C2413,'LICH THI'!C:AA,14,0)</f>
        <v>3</v>
      </c>
      <c r="H2413" s="436">
        <f t="shared" si="484"/>
        <v>2</v>
      </c>
      <c r="I2413" s="436" t="str">
        <f t="shared" si="485"/>
        <v>Đinh Thị Lệ</v>
      </c>
      <c r="J2413" s="436"/>
      <c r="K2413" s="436">
        <f t="shared" si="486"/>
        <v>3</v>
      </c>
      <c r="L2413" s="436" t="str">
        <f t="shared" si="487"/>
        <v>DC1CB99-DC-3</v>
      </c>
      <c r="M2413" s="436">
        <f t="shared" si="488"/>
        <v>9</v>
      </c>
      <c r="N2413" s="437">
        <f t="shared" si="494"/>
        <v>106</v>
      </c>
      <c r="O2413" s="437"/>
      <c r="P2413" s="430" t="str">
        <f t="shared" si="489"/>
        <v/>
      </c>
      <c r="U2413" s="177">
        <v>45</v>
      </c>
      <c r="V2413" s="177" t="s">
        <v>5908</v>
      </c>
      <c r="W2413" s="177" t="s">
        <v>3393</v>
      </c>
      <c r="X2413" s="177" t="s">
        <v>5237</v>
      </c>
      <c r="Y2413" s="177" t="s">
        <v>6052</v>
      </c>
      <c r="Z2413" s="177" t="s">
        <v>6033</v>
      </c>
      <c r="AA2413" s="525" t="s">
        <v>6053</v>
      </c>
      <c r="AB2413" s="399" t="str">
        <f t="shared" si="490"/>
        <v>DC1CB99</v>
      </c>
      <c r="AC2413" s="399" t="str">
        <f t="shared" si="491"/>
        <v>DC1CB99-DC</v>
      </c>
      <c r="AD2413" t="str">
        <f>Y2413&amp;"-"&amp;VLOOKUP(AC2413,'LICH THI'!C:AA,9,0)</f>
        <v>65DCKT23178-42471</v>
      </c>
      <c r="AE2413">
        <f t="shared" si="492"/>
        <v>1</v>
      </c>
    </row>
    <row r="2414" spans="1:31" x14ac:dyDescent="0.25">
      <c r="A2414" s="436" t="str">
        <f t="shared" si="482"/>
        <v>DC1CB99-DC-60</v>
      </c>
      <c r="B2414" s="436">
        <f>COUNTIF(AC$4:AC2414,AC2414)</f>
        <v>60</v>
      </c>
      <c r="C2414" s="436" t="str">
        <f t="shared" si="483"/>
        <v>DC1CB99-DC</v>
      </c>
      <c r="D2414" s="436">
        <f>VLOOKUP(C2414,'LICH THI'!C:AA,12,0)</f>
        <v>106</v>
      </c>
      <c r="E2414" s="436">
        <f>VLOOKUP(C2414,'LICH THI'!C:AA,13,0)</f>
        <v>45</v>
      </c>
      <c r="F2414" s="436">
        <f t="shared" si="493"/>
        <v>45</v>
      </c>
      <c r="G2414" s="436">
        <f>VLOOKUP(C2414,'LICH THI'!C:AA,14,0)</f>
        <v>3</v>
      </c>
      <c r="H2414" s="436">
        <f t="shared" si="484"/>
        <v>2</v>
      </c>
      <c r="I2414" s="436" t="str">
        <f t="shared" si="485"/>
        <v>Bùi Thùy Linh</v>
      </c>
      <c r="J2414" s="436"/>
      <c r="K2414" s="436">
        <f t="shared" si="486"/>
        <v>3</v>
      </c>
      <c r="L2414" s="436" t="str">
        <f t="shared" si="487"/>
        <v>DC1CB99-DC-3</v>
      </c>
      <c r="M2414" s="436">
        <f t="shared" si="488"/>
        <v>9</v>
      </c>
      <c r="N2414" s="437">
        <f t="shared" si="494"/>
        <v>107</v>
      </c>
      <c r="O2414" s="437"/>
      <c r="P2414" s="430" t="str">
        <f t="shared" si="489"/>
        <v/>
      </c>
      <c r="U2414" s="177">
        <v>14</v>
      </c>
      <c r="V2414" s="177" t="s">
        <v>3366</v>
      </c>
      <c r="W2414" s="177" t="s">
        <v>3820</v>
      </c>
      <c r="X2414" s="177" t="s">
        <v>2670</v>
      </c>
      <c r="Y2414" s="177" t="s">
        <v>3821</v>
      </c>
      <c r="Z2414" s="177" t="s">
        <v>6033</v>
      </c>
      <c r="AA2414" s="525" t="s">
        <v>2820</v>
      </c>
      <c r="AB2414" s="399" t="str">
        <f t="shared" si="490"/>
        <v>DC1CB99</v>
      </c>
      <c r="AC2414" s="399" t="str">
        <f t="shared" si="491"/>
        <v>DC1CB99-DC</v>
      </c>
      <c r="AD2414" t="str">
        <f>Y2414&amp;"-"&amp;VLOOKUP(AC2414,'LICH THI'!C:AA,9,0)</f>
        <v>64DCKT3120-42471</v>
      </c>
      <c r="AE2414">
        <f t="shared" si="492"/>
        <v>1</v>
      </c>
    </row>
    <row r="2415" spans="1:31" x14ac:dyDescent="0.25">
      <c r="A2415" s="436" t="str">
        <f t="shared" si="482"/>
        <v>DC1CB99-DC-61</v>
      </c>
      <c r="B2415" s="436">
        <f>COUNTIF(AC$4:AC2415,AC2415)</f>
        <v>61</v>
      </c>
      <c r="C2415" s="436" t="str">
        <f t="shared" si="483"/>
        <v>DC1CB99-DC</v>
      </c>
      <c r="D2415" s="436">
        <f>VLOOKUP(C2415,'LICH THI'!C:AA,12,0)</f>
        <v>106</v>
      </c>
      <c r="E2415" s="436">
        <f>VLOOKUP(C2415,'LICH THI'!C:AA,13,0)</f>
        <v>45</v>
      </c>
      <c r="F2415" s="436">
        <f t="shared" si="493"/>
        <v>45</v>
      </c>
      <c r="G2415" s="436">
        <f>VLOOKUP(C2415,'LICH THI'!C:AA,14,0)</f>
        <v>3</v>
      </c>
      <c r="H2415" s="436">
        <f t="shared" si="484"/>
        <v>2</v>
      </c>
      <c r="I2415" s="436" t="str">
        <f t="shared" si="485"/>
        <v>Nguyễn Thị Mỹ Linh</v>
      </c>
      <c r="J2415" s="436"/>
      <c r="K2415" s="436">
        <f t="shared" si="486"/>
        <v>3</v>
      </c>
      <c r="L2415" s="436" t="str">
        <f t="shared" si="487"/>
        <v>DC1CB99-DC-3</v>
      </c>
      <c r="M2415" s="436">
        <f t="shared" si="488"/>
        <v>9</v>
      </c>
      <c r="N2415" s="437">
        <f t="shared" si="494"/>
        <v>108</v>
      </c>
      <c r="O2415" s="437"/>
      <c r="P2415" s="430" t="str">
        <f t="shared" si="489"/>
        <v/>
      </c>
      <c r="U2415" s="177">
        <v>16</v>
      </c>
      <c r="V2415" s="177" t="s">
        <v>3378</v>
      </c>
      <c r="W2415" s="177" t="s">
        <v>5304</v>
      </c>
      <c r="X2415" s="177" t="s">
        <v>2670</v>
      </c>
      <c r="Y2415" s="177" t="s">
        <v>6037</v>
      </c>
      <c r="Z2415" s="177" t="s">
        <v>6033</v>
      </c>
      <c r="AA2415" s="525" t="s">
        <v>6038</v>
      </c>
      <c r="AB2415" s="399" t="str">
        <f t="shared" si="490"/>
        <v>DC1CB99</v>
      </c>
      <c r="AC2415" s="399" t="str">
        <f t="shared" si="491"/>
        <v>DC1CB99-DC</v>
      </c>
      <c r="AD2415" t="str">
        <f>Y2415&amp;"-"&amp;VLOOKUP(AC2415,'LICH THI'!C:AA,9,0)</f>
        <v>64DCKT3238-42471</v>
      </c>
      <c r="AE2415">
        <f t="shared" si="492"/>
        <v>1</v>
      </c>
    </row>
    <row r="2416" spans="1:31" x14ac:dyDescent="0.25">
      <c r="A2416" s="436" t="str">
        <f t="shared" si="482"/>
        <v>DC1CB99-DC-62</v>
      </c>
      <c r="B2416" s="436">
        <f>COUNTIF(AC$4:AC2416,AC2416)</f>
        <v>62</v>
      </c>
      <c r="C2416" s="436" t="str">
        <f t="shared" si="483"/>
        <v>DC1CB99-DC</v>
      </c>
      <c r="D2416" s="436">
        <f>VLOOKUP(C2416,'LICH THI'!C:AA,12,0)</f>
        <v>106</v>
      </c>
      <c r="E2416" s="436">
        <f>VLOOKUP(C2416,'LICH THI'!C:AA,13,0)</f>
        <v>45</v>
      </c>
      <c r="F2416" s="436">
        <f t="shared" si="493"/>
        <v>45</v>
      </c>
      <c r="G2416" s="436">
        <f>VLOOKUP(C2416,'LICH THI'!C:AA,14,0)</f>
        <v>3</v>
      </c>
      <c r="H2416" s="436">
        <f t="shared" si="484"/>
        <v>2</v>
      </c>
      <c r="I2416" s="436" t="str">
        <f t="shared" si="485"/>
        <v>Nguyễn Thị Mỹ Linh</v>
      </c>
      <c r="J2416" s="436"/>
      <c r="K2416" s="436">
        <f t="shared" si="486"/>
        <v>3</v>
      </c>
      <c r="L2416" s="436" t="str">
        <f t="shared" si="487"/>
        <v>DC1CB99-DC-3</v>
      </c>
      <c r="M2416" s="436">
        <f t="shared" si="488"/>
        <v>9</v>
      </c>
      <c r="N2416" s="437">
        <f t="shared" si="494"/>
        <v>109</v>
      </c>
      <c r="O2416" s="437"/>
      <c r="P2416" s="430" t="str">
        <f t="shared" si="489"/>
        <v/>
      </c>
      <c r="U2416" s="177">
        <v>73</v>
      </c>
      <c r="V2416" s="177" t="s">
        <v>4879</v>
      </c>
      <c r="W2416" s="177" t="s">
        <v>5304</v>
      </c>
      <c r="X2416" s="177" t="s">
        <v>2670</v>
      </c>
      <c r="Y2416" s="177" t="s">
        <v>5332</v>
      </c>
      <c r="Z2416" s="177" t="s">
        <v>6033</v>
      </c>
      <c r="AA2416" s="525" t="s">
        <v>5291</v>
      </c>
      <c r="AB2416" s="399" t="str">
        <f t="shared" si="490"/>
        <v>DC1CB99</v>
      </c>
      <c r="AC2416" s="399" t="str">
        <f t="shared" si="491"/>
        <v>DC1CB99-DC</v>
      </c>
      <c r="AD2416" t="str">
        <f>Y2416&amp;"-"&amp;VLOOKUP(AC2416,'LICH THI'!C:AA,9,0)</f>
        <v>65DCKX21471-42471</v>
      </c>
      <c r="AE2416">
        <f t="shared" si="492"/>
        <v>1</v>
      </c>
    </row>
    <row r="2417" spans="1:31" x14ac:dyDescent="0.25">
      <c r="A2417" s="436" t="str">
        <f t="shared" si="482"/>
        <v>DC1CB99-DC-63</v>
      </c>
      <c r="B2417" s="436">
        <f>COUNTIF(AC$4:AC2417,AC2417)</f>
        <v>63</v>
      </c>
      <c r="C2417" s="436" t="str">
        <f t="shared" si="483"/>
        <v>DC1CB99-DC</v>
      </c>
      <c r="D2417" s="436">
        <f>VLOOKUP(C2417,'LICH THI'!C:AA,12,0)</f>
        <v>106</v>
      </c>
      <c r="E2417" s="436">
        <f>VLOOKUP(C2417,'LICH THI'!C:AA,13,0)</f>
        <v>45</v>
      </c>
      <c r="F2417" s="436">
        <f t="shared" si="493"/>
        <v>45</v>
      </c>
      <c r="G2417" s="436">
        <f>VLOOKUP(C2417,'LICH THI'!C:AA,14,0)</f>
        <v>3</v>
      </c>
      <c r="H2417" s="436">
        <f t="shared" si="484"/>
        <v>2</v>
      </c>
      <c r="I2417" s="436" t="str">
        <f t="shared" si="485"/>
        <v>Nguyễn Thị Thuỳ Linh</v>
      </c>
      <c r="J2417" s="436"/>
      <c r="K2417" s="436">
        <f t="shared" si="486"/>
        <v>3</v>
      </c>
      <c r="L2417" s="436" t="str">
        <f t="shared" si="487"/>
        <v>DC1CB99-DC-3</v>
      </c>
      <c r="M2417" s="436">
        <f t="shared" si="488"/>
        <v>9</v>
      </c>
      <c r="N2417" s="437">
        <f t="shared" si="494"/>
        <v>110</v>
      </c>
      <c r="O2417" s="437"/>
      <c r="P2417" s="430" t="str">
        <f t="shared" si="489"/>
        <v/>
      </c>
      <c r="U2417" s="177">
        <v>65</v>
      </c>
      <c r="V2417" s="177" t="s">
        <v>3509</v>
      </c>
      <c r="W2417" s="177" t="s">
        <v>5297</v>
      </c>
      <c r="X2417" s="177" t="s">
        <v>2670</v>
      </c>
      <c r="Y2417" s="177" t="s">
        <v>5298</v>
      </c>
      <c r="Z2417" s="177" t="s">
        <v>6033</v>
      </c>
      <c r="AA2417" s="525" t="s">
        <v>4876</v>
      </c>
      <c r="AB2417" s="399" t="str">
        <f t="shared" si="490"/>
        <v>DC1CB99</v>
      </c>
      <c r="AC2417" s="399" t="str">
        <f t="shared" si="491"/>
        <v>DC1CB99-DC</v>
      </c>
      <c r="AD2417" t="str">
        <f>Y2417&amp;"-"&amp;VLOOKUP(AC2417,'LICH THI'!C:AA,9,0)</f>
        <v>65DCKX23225-42471</v>
      </c>
      <c r="AE2417">
        <f t="shared" si="492"/>
        <v>1</v>
      </c>
    </row>
    <row r="2418" spans="1:31" x14ac:dyDescent="0.25">
      <c r="A2418" s="436" t="str">
        <f t="shared" si="482"/>
        <v>DC1CB99-DC-64</v>
      </c>
      <c r="B2418" s="436">
        <f>COUNTIF(AC$4:AC2418,AC2418)</f>
        <v>64</v>
      </c>
      <c r="C2418" s="436" t="str">
        <f t="shared" si="483"/>
        <v>DC1CB99-DC</v>
      </c>
      <c r="D2418" s="436">
        <f>VLOOKUP(C2418,'LICH THI'!C:AA,12,0)</f>
        <v>106</v>
      </c>
      <c r="E2418" s="436">
        <f>VLOOKUP(C2418,'LICH THI'!C:AA,13,0)</f>
        <v>45</v>
      </c>
      <c r="F2418" s="436">
        <f t="shared" si="493"/>
        <v>45</v>
      </c>
      <c r="G2418" s="436">
        <f>VLOOKUP(C2418,'LICH THI'!C:AA,14,0)</f>
        <v>3</v>
      </c>
      <c r="H2418" s="436">
        <f t="shared" si="484"/>
        <v>2</v>
      </c>
      <c r="I2418" s="436" t="str">
        <f t="shared" si="485"/>
        <v>Trần Thị Linh</v>
      </c>
      <c r="J2418" s="436"/>
      <c r="K2418" s="436">
        <f t="shared" si="486"/>
        <v>3</v>
      </c>
      <c r="L2418" s="436" t="str">
        <f t="shared" si="487"/>
        <v>DC1CB99-DC-3</v>
      </c>
      <c r="M2418" s="436">
        <f t="shared" si="488"/>
        <v>9</v>
      </c>
      <c r="N2418" s="437">
        <f t="shared" si="494"/>
        <v>111</v>
      </c>
      <c r="O2418" s="437"/>
      <c r="P2418" s="430" t="str">
        <f t="shared" si="489"/>
        <v/>
      </c>
      <c r="U2418" s="177">
        <v>96</v>
      </c>
      <c r="V2418" s="177" t="s">
        <v>4382</v>
      </c>
      <c r="W2418" s="177" t="s">
        <v>2716</v>
      </c>
      <c r="X2418" s="177" t="s">
        <v>2670</v>
      </c>
      <c r="Y2418" s="177" t="s">
        <v>6086</v>
      </c>
      <c r="Z2418" s="177" t="s">
        <v>6033</v>
      </c>
      <c r="AA2418" s="525" t="s">
        <v>6087</v>
      </c>
      <c r="AB2418" s="399" t="str">
        <f t="shared" si="490"/>
        <v>DC1CB99</v>
      </c>
      <c r="AC2418" s="399" t="str">
        <f t="shared" si="491"/>
        <v>DC1CB99-DC</v>
      </c>
      <c r="AD2418" t="str">
        <f>Y2418&amp;"-"&amp;VLOOKUP(AC2418,'LICH THI'!C:AA,9,0)</f>
        <v>65DCQT20029-42471</v>
      </c>
      <c r="AE2418">
        <f t="shared" si="492"/>
        <v>1</v>
      </c>
    </row>
    <row r="2419" spans="1:31" x14ac:dyDescent="0.25">
      <c r="A2419" s="436" t="str">
        <f t="shared" si="482"/>
        <v>DC1CB99-DC-65</v>
      </c>
      <c r="B2419" s="436">
        <f>COUNTIF(AC$4:AC2419,AC2419)</f>
        <v>65</v>
      </c>
      <c r="C2419" s="436" t="str">
        <f t="shared" si="483"/>
        <v>DC1CB99-DC</v>
      </c>
      <c r="D2419" s="436">
        <f>VLOOKUP(C2419,'LICH THI'!C:AA,12,0)</f>
        <v>106</v>
      </c>
      <c r="E2419" s="436">
        <f>VLOOKUP(C2419,'LICH THI'!C:AA,13,0)</f>
        <v>45</v>
      </c>
      <c r="F2419" s="436">
        <f t="shared" si="493"/>
        <v>45</v>
      </c>
      <c r="G2419" s="436">
        <f>VLOOKUP(C2419,'LICH THI'!C:AA,14,0)</f>
        <v>3</v>
      </c>
      <c r="H2419" s="436">
        <f t="shared" si="484"/>
        <v>2</v>
      </c>
      <c r="I2419" s="436" t="str">
        <f t="shared" si="485"/>
        <v>Đỗ Thành Long</v>
      </c>
      <c r="J2419" s="436"/>
      <c r="K2419" s="436">
        <f t="shared" si="486"/>
        <v>3</v>
      </c>
      <c r="L2419" s="436" t="str">
        <f t="shared" si="487"/>
        <v>DC1CB99-DC-3</v>
      </c>
      <c r="M2419" s="436">
        <f t="shared" si="488"/>
        <v>9</v>
      </c>
      <c r="N2419" s="437">
        <f t="shared" si="494"/>
        <v>112</v>
      </c>
      <c r="O2419" s="437"/>
      <c r="P2419" s="430" t="str">
        <f t="shared" si="489"/>
        <v/>
      </c>
      <c r="U2419" s="177">
        <v>66</v>
      </c>
      <c r="V2419" s="177" t="s">
        <v>3509</v>
      </c>
      <c r="W2419" s="177" t="s">
        <v>5299</v>
      </c>
      <c r="X2419" s="177" t="s">
        <v>2765</v>
      </c>
      <c r="Y2419" s="177" t="s">
        <v>5300</v>
      </c>
      <c r="Z2419" s="177" t="s">
        <v>6033</v>
      </c>
      <c r="AA2419" s="525" t="s">
        <v>5301</v>
      </c>
      <c r="AB2419" s="399" t="str">
        <f t="shared" si="490"/>
        <v>DC1CB99</v>
      </c>
      <c r="AC2419" s="399" t="str">
        <f t="shared" si="491"/>
        <v>DC1CB99-DC</v>
      </c>
      <c r="AD2419" t="str">
        <f>Y2419&amp;"-"&amp;VLOOKUP(AC2419,'LICH THI'!C:AA,9,0)</f>
        <v>65DCKX21837-42471</v>
      </c>
      <c r="AE2419">
        <f t="shared" si="492"/>
        <v>1</v>
      </c>
    </row>
    <row r="2420" spans="1:31" x14ac:dyDescent="0.25">
      <c r="A2420" s="436" t="str">
        <f t="shared" si="482"/>
        <v>DC1CB99-DC-66</v>
      </c>
      <c r="B2420" s="436">
        <f>COUNTIF(AC$4:AC2420,AC2420)</f>
        <v>66</v>
      </c>
      <c r="C2420" s="436" t="str">
        <f t="shared" si="483"/>
        <v>DC1CB99-DC</v>
      </c>
      <c r="D2420" s="436">
        <f>VLOOKUP(C2420,'LICH THI'!C:AA,12,0)</f>
        <v>106</v>
      </c>
      <c r="E2420" s="436">
        <f>VLOOKUP(C2420,'LICH THI'!C:AA,13,0)</f>
        <v>45</v>
      </c>
      <c r="F2420" s="436">
        <f t="shared" si="493"/>
        <v>45</v>
      </c>
      <c r="G2420" s="436">
        <f>VLOOKUP(C2420,'LICH THI'!C:AA,14,0)</f>
        <v>3</v>
      </c>
      <c r="H2420" s="436">
        <f t="shared" si="484"/>
        <v>2</v>
      </c>
      <c r="I2420" s="436" t="str">
        <f t="shared" si="485"/>
        <v>Vũ Ly Ly</v>
      </c>
      <c r="J2420" s="436"/>
      <c r="K2420" s="436">
        <f t="shared" si="486"/>
        <v>3</v>
      </c>
      <c r="L2420" s="436" t="str">
        <f t="shared" si="487"/>
        <v>DC1CB99-DC-3</v>
      </c>
      <c r="M2420" s="436">
        <f t="shared" si="488"/>
        <v>9</v>
      </c>
      <c r="N2420" s="437">
        <f t="shared" si="494"/>
        <v>113</v>
      </c>
      <c r="O2420" s="437"/>
      <c r="P2420" s="430" t="str">
        <f t="shared" si="489"/>
        <v/>
      </c>
      <c r="U2420" s="177">
        <v>88</v>
      </c>
      <c r="V2420" s="177" t="s">
        <v>3517</v>
      </c>
      <c r="W2420" s="177" t="s">
        <v>5340</v>
      </c>
      <c r="X2420" s="177" t="s">
        <v>4287</v>
      </c>
      <c r="Y2420" s="177" t="s">
        <v>5341</v>
      </c>
      <c r="Z2420" s="177" t="s">
        <v>6033</v>
      </c>
      <c r="AA2420" s="525" t="s">
        <v>5342</v>
      </c>
      <c r="AB2420" s="399" t="str">
        <f t="shared" si="490"/>
        <v>DC1CB99</v>
      </c>
      <c r="AC2420" s="399" t="str">
        <f t="shared" si="491"/>
        <v>DC1CB99-DC</v>
      </c>
      <c r="AD2420" t="str">
        <f>Y2420&amp;"-"&amp;VLOOKUP(AC2420,'LICH THI'!C:AA,9,0)</f>
        <v>65DCKX23886-42471</v>
      </c>
      <c r="AE2420">
        <f t="shared" si="492"/>
        <v>1</v>
      </c>
    </row>
    <row r="2421" spans="1:31" x14ac:dyDescent="0.25">
      <c r="A2421" s="436" t="str">
        <f t="shared" si="482"/>
        <v>DC1CB99-DC-67</v>
      </c>
      <c r="B2421" s="436">
        <f>COUNTIF(AC$4:AC2421,AC2421)</f>
        <v>67</v>
      </c>
      <c r="C2421" s="436" t="str">
        <f t="shared" si="483"/>
        <v>DC1CB99-DC</v>
      </c>
      <c r="D2421" s="436">
        <f>VLOOKUP(C2421,'LICH THI'!C:AA,12,0)</f>
        <v>106</v>
      </c>
      <c r="E2421" s="436">
        <f>VLOOKUP(C2421,'LICH THI'!C:AA,13,0)</f>
        <v>45</v>
      </c>
      <c r="F2421" s="436">
        <f t="shared" si="493"/>
        <v>45</v>
      </c>
      <c r="G2421" s="436">
        <f>VLOOKUP(C2421,'LICH THI'!C:AA,14,0)</f>
        <v>3</v>
      </c>
      <c r="H2421" s="436">
        <f t="shared" si="484"/>
        <v>2</v>
      </c>
      <c r="I2421" s="436" t="str">
        <f t="shared" si="485"/>
        <v>Chu Thị Lê Mai</v>
      </c>
      <c r="J2421" s="436"/>
      <c r="K2421" s="436">
        <f t="shared" si="486"/>
        <v>3</v>
      </c>
      <c r="L2421" s="436" t="str">
        <f t="shared" si="487"/>
        <v>DC1CB99-DC-3</v>
      </c>
      <c r="M2421" s="436">
        <f t="shared" si="488"/>
        <v>9</v>
      </c>
      <c r="N2421" s="437">
        <f t="shared" si="494"/>
        <v>114</v>
      </c>
      <c r="O2421" s="437"/>
      <c r="P2421" s="430" t="str">
        <f t="shared" si="489"/>
        <v/>
      </c>
      <c r="U2421" s="177">
        <v>67</v>
      </c>
      <c r="V2421" s="177" t="s">
        <v>3509</v>
      </c>
      <c r="W2421" s="177" t="s">
        <v>5302</v>
      </c>
      <c r="X2421" s="177" t="s">
        <v>3130</v>
      </c>
      <c r="Y2421" s="177" t="s">
        <v>5303</v>
      </c>
      <c r="Z2421" s="177" t="s">
        <v>6033</v>
      </c>
      <c r="AA2421" s="525" t="s">
        <v>4097</v>
      </c>
      <c r="AB2421" s="399" t="str">
        <f t="shared" si="490"/>
        <v>DC1CB99</v>
      </c>
      <c r="AC2421" s="399" t="str">
        <f t="shared" si="491"/>
        <v>DC1CB99-DC</v>
      </c>
      <c r="AD2421" t="str">
        <f>Y2421&amp;"-"&amp;VLOOKUP(AC2421,'LICH THI'!C:AA,9,0)</f>
        <v>65DCKX22624-42471</v>
      </c>
      <c r="AE2421">
        <f t="shared" si="492"/>
        <v>1</v>
      </c>
    </row>
    <row r="2422" spans="1:31" x14ac:dyDescent="0.25">
      <c r="A2422" s="436" t="str">
        <f t="shared" si="482"/>
        <v>DC1CB99-DC-68</v>
      </c>
      <c r="B2422" s="436">
        <f>COUNTIF(AC$4:AC2422,AC2422)</f>
        <v>68</v>
      </c>
      <c r="C2422" s="436" t="str">
        <f t="shared" si="483"/>
        <v>DC1CB99-DC</v>
      </c>
      <c r="D2422" s="436">
        <f>VLOOKUP(C2422,'LICH THI'!C:AA,12,0)</f>
        <v>106</v>
      </c>
      <c r="E2422" s="436">
        <f>VLOOKUP(C2422,'LICH THI'!C:AA,13,0)</f>
        <v>45</v>
      </c>
      <c r="F2422" s="436">
        <f t="shared" si="493"/>
        <v>45</v>
      </c>
      <c r="G2422" s="436">
        <f>VLOOKUP(C2422,'LICH THI'!C:AA,14,0)</f>
        <v>3</v>
      </c>
      <c r="H2422" s="436">
        <f t="shared" si="484"/>
        <v>2</v>
      </c>
      <c r="I2422" s="436" t="str">
        <f t="shared" si="485"/>
        <v>Hoàng Huệ Minh</v>
      </c>
      <c r="J2422" s="436"/>
      <c r="K2422" s="436">
        <f t="shared" si="486"/>
        <v>3</v>
      </c>
      <c r="L2422" s="436" t="str">
        <f t="shared" si="487"/>
        <v>DC1CB99-DC-3</v>
      </c>
      <c r="M2422" s="436">
        <f t="shared" si="488"/>
        <v>9</v>
      </c>
      <c r="N2422" s="437">
        <f t="shared" si="494"/>
        <v>115</v>
      </c>
      <c r="O2422" s="437"/>
      <c r="P2422" s="430" t="str">
        <f t="shared" si="489"/>
        <v/>
      </c>
      <c r="U2422" s="177">
        <v>38</v>
      </c>
      <c r="V2422" s="177" t="s">
        <v>3491</v>
      </c>
      <c r="W2422" s="177" t="s">
        <v>6009</v>
      </c>
      <c r="X2422" s="177" t="s">
        <v>2713</v>
      </c>
      <c r="Y2422" s="177" t="s">
        <v>6010</v>
      </c>
      <c r="Z2422" s="177" t="s">
        <v>6033</v>
      </c>
      <c r="AA2422" s="525" t="s">
        <v>4666</v>
      </c>
      <c r="AB2422" s="399" t="str">
        <f t="shared" si="490"/>
        <v>DC1CB99</v>
      </c>
      <c r="AC2422" s="399" t="str">
        <f t="shared" si="491"/>
        <v>DC1CB99-DC</v>
      </c>
      <c r="AD2422" t="str">
        <f>Y2422&amp;"-"&amp;VLOOKUP(AC2422,'LICH THI'!C:AA,9,0)</f>
        <v>65DCKT23452-42471</v>
      </c>
      <c r="AE2422">
        <f t="shared" si="492"/>
        <v>1</v>
      </c>
    </row>
    <row r="2423" spans="1:31" x14ac:dyDescent="0.25">
      <c r="A2423" s="436" t="str">
        <f t="shared" si="482"/>
        <v>DC1CB99-DC-69</v>
      </c>
      <c r="B2423" s="436">
        <f>COUNTIF(AC$4:AC2423,AC2423)</f>
        <v>69</v>
      </c>
      <c r="C2423" s="436" t="str">
        <f t="shared" si="483"/>
        <v>DC1CB99-DC</v>
      </c>
      <c r="D2423" s="436">
        <f>VLOOKUP(C2423,'LICH THI'!C:AA,12,0)</f>
        <v>106</v>
      </c>
      <c r="E2423" s="436">
        <f>VLOOKUP(C2423,'LICH THI'!C:AA,13,0)</f>
        <v>45</v>
      </c>
      <c r="F2423" s="436">
        <f t="shared" si="493"/>
        <v>45</v>
      </c>
      <c r="G2423" s="436">
        <f>VLOOKUP(C2423,'LICH THI'!C:AA,14,0)</f>
        <v>3</v>
      </c>
      <c r="H2423" s="436">
        <f t="shared" si="484"/>
        <v>2</v>
      </c>
      <c r="I2423" s="436" t="str">
        <f t="shared" si="485"/>
        <v>Nguyễn Thị Nga</v>
      </c>
      <c r="J2423" s="436"/>
      <c r="K2423" s="436">
        <f t="shared" si="486"/>
        <v>3</v>
      </c>
      <c r="L2423" s="436" t="str">
        <f t="shared" si="487"/>
        <v>DC1CB99-DC-3</v>
      </c>
      <c r="M2423" s="436">
        <f t="shared" si="488"/>
        <v>9</v>
      </c>
      <c r="N2423" s="437">
        <f t="shared" si="494"/>
        <v>116</v>
      </c>
      <c r="O2423" s="437"/>
      <c r="P2423" s="430" t="str">
        <f t="shared" si="489"/>
        <v/>
      </c>
      <c r="U2423" s="177">
        <v>2</v>
      </c>
      <c r="V2423" s="177" t="s">
        <v>2707</v>
      </c>
      <c r="W2423" s="177" t="s">
        <v>2619</v>
      </c>
      <c r="X2423" s="177" t="s">
        <v>2676</v>
      </c>
      <c r="Y2423" s="177" t="s">
        <v>3700</v>
      </c>
      <c r="Z2423" s="177" t="s">
        <v>6033</v>
      </c>
      <c r="AA2423" s="525" t="s">
        <v>3701</v>
      </c>
      <c r="AB2423" s="399" t="str">
        <f t="shared" si="490"/>
        <v>DC1CB99</v>
      </c>
      <c r="AC2423" s="399" t="str">
        <f t="shared" si="491"/>
        <v>DC1CB99-DC</v>
      </c>
      <c r="AD2423" t="str">
        <f>Y2423&amp;"-"&amp;VLOOKUP(AC2423,'LICH THI'!C:AA,9,0)</f>
        <v>63DCQT3068-42471</v>
      </c>
      <c r="AE2423">
        <f t="shared" si="492"/>
        <v>1</v>
      </c>
    </row>
    <row r="2424" spans="1:31" x14ac:dyDescent="0.25">
      <c r="A2424" s="436" t="str">
        <f t="shared" si="482"/>
        <v>DC1CB99-DC-70</v>
      </c>
      <c r="B2424" s="436">
        <f>COUNTIF(AC$4:AC2424,AC2424)</f>
        <v>70</v>
      </c>
      <c r="C2424" s="436" t="str">
        <f t="shared" si="483"/>
        <v>DC1CB99-DC</v>
      </c>
      <c r="D2424" s="436">
        <f>VLOOKUP(C2424,'LICH THI'!C:AA,12,0)</f>
        <v>106</v>
      </c>
      <c r="E2424" s="436">
        <f>VLOOKUP(C2424,'LICH THI'!C:AA,13,0)</f>
        <v>45</v>
      </c>
      <c r="F2424" s="436">
        <f t="shared" si="493"/>
        <v>45</v>
      </c>
      <c r="G2424" s="436">
        <f>VLOOKUP(C2424,'LICH THI'!C:AA,14,0)</f>
        <v>3</v>
      </c>
      <c r="H2424" s="436">
        <f t="shared" si="484"/>
        <v>2</v>
      </c>
      <c r="I2424" s="436" t="str">
        <f t="shared" si="485"/>
        <v>Trần Thanh Ngọc</v>
      </c>
      <c r="J2424" s="436"/>
      <c r="K2424" s="436">
        <f t="shared" si="486"/>
        <v>3</v>
      </c>
      <c r="L2424" s="436" t="str">
        <f t="shared" si="487"/>
        <v>DC1CB99-DC-3</v>
      </c>
      <c r="M2424" s="436">
        <f t="shared" si="488"/>
        <v>9</v>
      </c>
      <c r="N2424" s="437">
        <f t="shared" si="494"/>
        <v>117</v>
      </c>
      <c r="O2424" s="437"/>
      <c r="P2424" s="430" t="str">
        <f t="shared" si="489"/>
        <v/>
      </c>
      <c r="U2424" s="177">
        <v>10</v>
      </c>
      <c r="V2424" s="177" t="s">
        <v>3358</v>
      </c>
      <c r="W2424" s="177" t="s">
        <v>2852</v>
      </c>
      <c r="X2424" s="177" t="s">
        <v>3064</v>
      </c>
      <c r="Y2424" s="177" t="s">
        <v>5728</v>
      </c>
      <c r="Z2424" s="177" t="s">
        <v>6033</v>
      </c>
      <c r="AA2424" s="525" t="s">
        <v>5123</v>
      </c>
      <c r="AB2424" s="399" t="str">
        <f t="shared" si="490"/>
        <v>DC1CB99</v>
      </c>
      <c r="AC2424" s="399" t="str">
        <f t="shared" si="491"/>
        <v>DC1CB99-DC</v>
      </c>
      <c r="AD2424" t="str">
        <f>Y2424&amp;"-"&amp;VLOOKUP(AC2424,'LICH THI'!C:AA,9,0)</f>
        <v>64DCKT3002-42471</v>
      </c>
      <c r="AE2424">
        <f t="shared" si="492"/>
        <v>1</v>
      </c>
    </row>
    <row r="2425" spans="1:31" x14ac:dyDescent="0.25">
      <c r="A2425" s="436" t="str">
        <f t="shared" si="482"/>
        <v>DC1CB99-DC-71</v>
      </c>
      <c r="B2425" s="436">
        <f>COUNTIF(AC$4:AC2425,AC2425)</f>
        <v>71</v>
      </c>
      <c r="C2425" s="436" t="str">
        <f t="shared" si="483"/>
        <v>DC1CB99-DC</v>
      </c>
      <c r="D2425" s="436">
        <f>VLOOKUP(C2425,'LICH THI'!C:AA,12,0)</f>
        <v>106</v>
      </c>
      <c r="E2425" s="436">
        <f>VLOOKUP(C2425,'LICH THI'!C:AA,13,0)</f>
        <v>45</v>
      </c>
      <c r="F2425" s="436">
        <f t="shared" si="493"/>
        <v>45</v>
      </c>
      <c r="G2425" s="436">
        <f>VLOOKUP(C2425,'LICH THI'!C:AA,14,0)</f>
        <v>3</v>
      </c>
      <c r="H2425" s="436">
        <f t="shared" si="484"/>
        <v>2</v>
      </c>
      <c r="I2425" s="436" t="str">
        <f t="shared" si="485"/>
        <v>Nguyễn Thị Nhung</v>
      </c>
      <c r="J2425" s="436"/>
      <c r="K2425" s="436">
        <f t="shared" si="486"/>
        <v>3</v>
      </c>
      <c r="L2425" s="436" t="str">
        <f t="shared" si="487"/>
        <v>DC1CB99-DC-3</v>
      </c>
      <c r="M2425" s="436">
        <f t="shared" si="488"/>
        <v>9</v>
      </c>
      <c r="N2425" s="437">
        <f t="shared" si="494"/>
        <v>118</v>
      </c>
      <c r="O2425" s="437"/>
      <c r="P2425" s="430" t="str">
        <f t="shared" si="489"/>
        <v/>
      </c>
      <c r="U2425" s="177">
        <v>34</v>
      </c>
      <c r="V2425" s="177" t="s">
        <v>5903</v>
      </c>
      <c r="W2425" s="177" t="s">
        <v>2619</v>
      </c>
      <c r="X2425" s="177" t="s">
        <v>2680</v>
      </c>
      <c r="Y2425" s="177" t="s">
        <v>5904</v>
      </c>
      <c r="Z2425" s="177" t="s">
        <v>6033</v>
      </c>
      <c r="AA2425" s="525" t="s">
        <v>5898</v>
      </c>
      <c r="AB2425" s="399" t="str">
        <f t="shared" si="490"/>
        <v>DC1CB99</v>
      </c>
      <c r="AC2425" s="399" t="str">
        <f t="shared" si="491"/>
        <v>DC1CB99-DC</v>
      </c>
      <c r="AD2425" t="str">
        <f>Y2425&amp;"-"&amp;VLOOKUP(AC2425,'LICH THI'!C:AA,9,0)</f>
        <v>65DCKT23521-42471</v>
      </c>
      <c r="AE2425">
        <f t="shared" si="492"/>
        <v>1</v>
      </c>
    </row>
    <row r="2426" spans="1:31" x14ac:dyDescent="0.25">
      <c r="A2426" s="436" t="str">
        <f t="shared" si="482"/>
        <v>DC1CB99-DC-72</v>
      </c>
      <c r="B2426" s="436">
        <f>COUNTIF(AC$4:AC2426,AC2426)</f>
        <v>72</v>
      </c>
      <c r="C2426" s="436" t="str">
        <f t="shared" si="483"/>
        <v>DC1CB99-DC</v>
      </c>
      <c r="D2426" s="436">
        <f>VLOOKUP(C2426,'LICH THI'!C:AA,12,0)</f>
        <v>106</v>
      </c>
      <c r="E2426" s="436">
        <f>VLOOKUP(C2426,'LICH THI'!C:AA,13,0)</f>
        <v>45</v>
      </c>
      <c r="F2426" s="436">
        <f t="shared" si="493"/>
        <v>45</v>
      </c>
      <c r="G2426" s="436">
        <f>VLOOKUP(C2426,'LICH THI'!C:AA,14,0)</f>
        <v>3</v>
      </c>
      <c r="H2426" s="436">
        <f t="shared" si="484"/>
        <v>2</v>
      </c>
      <c r="I2426" s="436" t="str">
        <f t="shared" si="485"/>
        <v>Phạm Thị Hồng Nhung</v>
      </c>
      <c r="J2426" s="436"/>
      <c r="K2426" s="436">
        <f t="shared" si="486"/>
        <v>3</v>
      </c>
      <c r="L2426" s="436" t="str">
        <f t="shared" si="487"/>
        <v>DC1CB99-DC-3</v>
      </c>
      <c r="M2426" s="436">
        <f t="shared" si="488"/>
        <v>9</v>
      </c>
      <c r="N2426" s="437">
        <f t="shared" si="494"/>
        <v>119</v>
      </c>
      <c r="O2426" s="437"/>
      <c r="P2426" s="430" t="str">
        <f t="shared" si="489"/>
        <v/>
      </c>
      <c r="U2426" s="177">
        <v>1</v>
      </c>
      <c r="V2426" s="177" t="s">
        <v>2642</v>
      </c>
      <c r="W2426" s="177" t="s">
        <v>2679</v>
      </c>
      <c r="X2426" s="177" t="s">
        <v>2680</v>
      </c>
      <c r="Y2426" s="177" t="s">
        <v>2681</v>
      </c>
      <c r="Z2426" s="177" t="s">
        <v>6033</v>
      </c>
      <c r="AA2426" s="525" t="s">
        <v>2682</v>
      </c>
      <c r="AB2426" s="399" t="str">
        <f t="shared" si="490"/>
        <v>DC1CB99</v>
      </c>
      <c r="AC2426" s="399" t="str">
        <f t="shared" si="491"/>
        <v>DC1CB99-DC</v>
      </c>
      <c r="AD2426" t="str">
        <f>Y2426&amp;"-"&amp;VLOOKUP(AC2426,'LICH THI'!C:AA,9,0)</f>
        <v>63DCKT3316-42471</v>
      </c>
      <c r="AE2426">
        <f t="shared" si="492"/>
        <v>1</v>
      </c>
    </row>
    <row r="2427" spans="1:31" x14ac:dyDescent="0.25">
      <c r="A2427" s="436" t="str">
        <f t="shared" si="482"/>
        <v>DC1CB99-DC-73</v>
      </c>
      <c r="B2427" s="436">
        <f>COUNTIF(AC$4:AC2427,AC2427)</f>
        <v>73</v>
      </c>
      <c r="C2427" s="436" t="str">
        <f t="shared" si="483"/>
        <v>DC1CB99-DC</v>
      </c>
      <c r="D2427" s="436">
        <f>VLOOKUP(C2427,'LICH THI'!C:AA,12,0)</f>
        <v>106</v>
      </c>
      <c r="E2427" s="436">
        <f>VLOOKUP(C2427,'LICH THI'!C:AA,13,0)</f>
        <v>45</v>
      </c>
      <c r="F2427" s="436">
        <f t="shared" si="493"/>
        <v>45</v>
      </c>
      <c r="G2427" s="436">
        <f>VLOOKUP(C2427,'LICH THI'!C:AA,14,0)</f>
        <v>3</v>
      </c>
      <c r="H2427" s="436">
        <f t="shared" si="484"/>
        <v>2</v>
      </c>
      <c r="I2427" s="436" t="str">
        <f t="shared" si="485"/>
        <v>Trịnh Thị Oanh</v>
      </c>
      <c r="J2427" s="436"/>
      <c r="K2427" s="436">
        <f t="shared" si="486"/>
        <v>3</v>
      </c>
      <c r="L2427" s="436" t="str">
        <f t="shared" si="487"/>
        <v>DC1CB99-DC-3</v>
      </c>
      <c r="M2427" s="436">
        <f t="shared" si="488"/>
        <v>9</v>
      </c>
      <c r="N2427" s="437">
        <f t="shared" si="494"/>
        <v>120</v>
      </c>
      <c r="O2427" s="437"/>
      <c r="P2427" s="430" t="str">
        <f t="shared" si="489"/>
        <v/>
      </c>
      <c r="U2427" s="177">
        <v>39</v>
      </c>
      <c r="V2427" s="177" t="s">
        <v>3491</v>
      </c>
      <c r="W2427" s="177" t="s">
        <v>4272</v>
      </c>
      <c r="X2427" s="177" t="s">
        <v>2616</v>
      </c>
      <c r="Y2427" s="177" t="s">
        <v>5907</v>
      </c>
      <c r="Z2427" s="177" t="s">
        <v>6033</v>
      </c>
      <c r="AA2427" s="525" t="s">
        <v>3451</v>
      </c>
      <c r="AB2427" s="399" t="str">
        <f t="shared" si="490"/>
        <v>DC1CB99</v>
      </c>
      <c r="AC2427" s="399" t="str">
        <f t="shared" si="491"/>
        <v>DC1CB99-DC</v>
      </c>
      <c r="AD2427" t="str">
        <f>Y2427&amp;"-"&amp;VLOOKUP(AC2427,'LICH THI'!C:AA,9,0)</f>
        <v>65DCKT20058-42471</v>
      </c>
      <c r="AE2427">
        <f t="shared" si="492"/>
        <v>1</v>
      </c>
    </row>
    <row r="2428" spans="1:31" x14ac:dyDescent="0.25">
      <c r="A2428" s="436" t="str">
        <f t="shared" si="482"/>
        <v>DC1CB99-DC-74</v>
      </c>
      <c r="B2428" s="436">
        <f>COUNTIF(AC$4:AC2428,AC2428)</f>
        <v>74</v>
      </c>
      <c r="C2428" s="436" t="str">
        <f t="shared" si="483"/>
        <v>DC1CB99-DC</v>
      </c>
      <c r="D2428" s="436">
        <f>VLOOKUP(C2428,'LICH THI'!C:AA,12,0)</f>
        <v>106</v>
      </c>
      <c r="E2428" s="436">
        <f>VLOOKUP(C2428,'LICH THI'!C:AA,13,0)</f>
        <v>45</v>
      </c>
      <c r="F2428" s="436">
        <f t="shared" si="493"/>
        <v>45</v>
      </c>
      <c r="G2428" s="436">
        <f>VLOOKUP(C2428,'LICH THI'!C:AA,14,0)</f>
        <v>3</v>
      </c>
      <c r="H2428" s="436">
        <f t="shared" si="484"/>
        <v>2</v>
      </c>
      <c r="I2428" s="436" t="str">
        <f t="shared" si="485"/>
        <v>Đặng Đức Phong</v>
      </c>
      <c r="J2428" s="436"/>
      <c r="K2428" s="436">
        <f t="shared" si="486"/>
        <v>3</v>
      </c>
      <c r="L2428" s="436" t="str">
        <f t="shared" si="487"/>
        <v>DC1CB99-DC-3</v>
      </c>
      <c r="M2428" s="436">
        <f t="shared" si="488"/>
        <v>9</v>
      </c>
      <c r="N2428" s="437">
        <f t="shared" si="494"/>
        <v>121</v>
      </c>
      <c r="O2428" s="437"/>
      <c r="P2428" s="430" t="str">
        <f t="shared" si="489"/>
        <v/>
      </c>
      <c r="U2428" s="177">
        <v>97</v>
      </c>
      <c r="V2428" s="177" t="s">
        <v>4382</v>
      </c>
      <c r="W2428" s="177" t="s">
        <v>6088</v>
      </c>
      <c r="X2428" s="177" t="s">
        <v>3284</v>
      </c>
      <c r="Y2428" s="177" t="s">
        <v>6089</v>
      </c>
      <c r="Z2428" s="177" t="s">
        <v>6033</v>
      </c>
      <c r="AA2428" s="525" t="s">
        <v>6090</v>
      </c>
      <c r="AB2428" s="399" t="str">
        <f t="shared" si="490"/>
        <v>DC1CB99</v>
      </c>
      <c r="AC2428" s="399" t="str">
        <f t="shared" si="491"/>
        <v>DC1CB99-DC</v>
      </c>
      <c r="AD2428" t="str">
        <f>Y2428&amp;"-"&amp;VLOOKUP(AC2428,'LICH THI'!C:AA,9,0)</f>
        <v>65DCQT22272-42471</v>
      </c>
      <c r="AE2428">
        <f t="shared" si="492"/>
        <v>1</v>
      </c>
    </row>
    <row r="2429" spans="1:31" x14ac:dyDescent="0.25">
      <c r="A2429" s="436" t="str">
        <f t="shared" si="482"/>
        <v>DC1CB99-DC-75</v>
      </c>
      <c r="B2429" s="436">
        <f>COUNTIF(AC$4:AC2429,AC2429)</f>
        <v>75</v>
      </c>
      <c r="C2429" s="436" t="str">
        <f t="shared" si="483"/>
        <v>DC1CB99-DC</v>
      </c>
      <c r="D2429" s="436">
        <f>VLOOKUP(C2429,'LICH THI'!C:AA,12,0)</f>
        <v>106</v>
      </c>
      <c r="E2429" s="436">
        <f>VLOOKUP(C2429,'LICH THI'!C:AA,13,0)</f>
        <v>45</v>
      </c>
      <c r="F2429" s="436">
        <f t="shared" si="493"/>
        <v>45</v>
      </c>
      <c r="G2429" s="436">
        <f>VLOOKUP(C2429,'LICH THI'!C:AA,14,0)</f>
        <v>3</v>
      </c>
      <c r="H2429" s="436">
        <f t="shared" si="484"/>
        <v>2</v>
      </c>
      <c r="I2429" s="436" t="str">
        <f t="shared" si="485"/>
        <v>Nguyễn Thị Phương</v>
      </c>
      <c r="J2429" s="436"/>
      <c r="K2429" s="436">
        <f t="shared" si="486"/>
        <v>3</v>
      </c>
      <c r="L2429" s="436" t="str">
        <f t="shared" si="487"/>
        <v>DC1CB99-DC-3</v>
      </c>
      <c r="M2429" s="436">
        <f t="shared" si="488"/>
        <v>9</v>
      </c>
      <c r="N2429" s="437">
        <f t="shared" si="494"/>
        <v>122</v>
      </c>
      <c r="O2429" s="437"/>
      <c r="P2429" s="430" t="str">
        <f t="shared" si="489"/>
        <v/>
      </c>
      <c r="U2429" s="177">
        <v>15</v>
      </c>
      <c r="V2429" s="177" t="s">
        <v>3366</v>
      </c>
      <c r="W2429" s="177" t="s">
        <v>2619</v>
      </c>
      <c r="X2429" s="177" t="s">
        <v>2717</v>
      </c>
      <c r="Y2429" s="177" t="s">
        <v>5573</v>
      </c>
      <c r="Z2429" s="177" t="s">
        <v>6033</v>
      </c>
      <c r="AA2429" s="525" t="s">
        <v>2840</v>
      </c>
      <c r="AB2429" s="399" t="str">
        <f t="shared" si="490"/>
        <v>DC1CB99</v>
      </c>
      <c r="AC2429" s="399" t="str">
        <f t="shared" si="491"/>
        <v>DC1CB99-DC</v>
      </c>
      <c r="AD2429" t="str">
        <f>Y2429&amp;"-"&amp;VLOOKUP(AC2429,'LICH THI'!C:AA,9,0)</f>
        <v>64DCKT3067-42471</v>
      </c>
      <c r="AE2429">
        <f t="shared" si="492"/>
        <v>1</v>
      </c>
    </row>
    <row r="2430" spans="1:31" x14ac:dyDescent="0.25">
      <c r="A2430" s="436" t="str">
        <f t="shared" si="482"/>
        <v>DC1CB99-DC-76</v>
      </c>
      <c r="B2430" s="436">
        <f>COUNTIF(AC$4:AC2430,AC2430)</f>
        <v>76</v>
      </c>
      <c r="C2430" s="436" t="str">
        <f t="shared" si="483"/>
        <v>DC1CB99-DC</v>
      </c>
      <c r="D2430" s="436">
        <f>VLOOKUP(C2430,'LICH THI'!C:AA,12,0)</f>
        <v>106</v>
      </c>
      <c r="E2430" s="436">
        <f>VLOOKUP(C2430,'LICH THI'!C:AA,13,0)</f>
        <v>45</v>
      </c>
      <c r="F2430" s="436">
        <f t="shared" si="493"/>
        <v>45</v>
      </c>
      <c r="G2430" s="436">
        <f>VLOOKUP(C2430,'LICH THI'!C:AA,14,0)</f>
        <v>3</v>
      </c>
      <c r="H2430" s="436">
        <f t="shared" si="484"/>
        <v>2</v>
      </c>
      <c r="I2430" s="436" t="str">
        <f t="shared" si="485"/>
        <v>Võ Minh Phương</v>
      </c>
      <c r="J2430" s="436"/>
      <c r="K2430" s="436">
        <f t="shared" si="486"/>
        <v>3</v>
      </c>
      <c r="L2430" s="436" t="str">
        <f t="shared" si="487"/>
        <v>DC1CB99-DC-3</v>
      </c>
      <c r="M2430" s="436">
        <f t="shared" si="488"/>
        <v>9</v>
      </c>
      <c r="N2430" s="437">
        <f t="shared" si="494"/>
        <v>123</v>
      </c>
      <c r="O2430" s="437"/>
      <c r="P2430" s="430" t="str">
        <f t="shared" si="489"/>
        <v/>
      </c>
      <c r="U2430" s="177">
        <v>27</v>
      </c>
      <c r="V2430" s="177" t="s">
        <v>3381</v>
      </c>
      <c r="W2430" s="177" t="s">
        <v>4343</v>
      </c>
      <c r="X2430" s="177" t="s">
        <v>2717</v>
      </c>
      <c r="Y2430" s="177" t="s">
        <v>4344</v>
      </c>
      <c r="Z2430" s="177" t="s">
        <v>6033</v>
      </c>
      <c r="AA2430" s="525" t="s">
        <v>4345</v>
      </c>
      <c r="AB2430" s="399" t="str">
        <f t="shared" si="490"/>
        <v>DC1CB99</v>
      </c>
      <c r="AC2430" s="399" t="str">
        <f t="shared" si="491"/>
        <v>DC1CB99-DC</v>
      </c>
      <c r="AD2430" t="str">
        <f>Y2430&amp;"-"&amp;VLOOKUP(AC2430,'LICH THI'!C:AA,9,0)</f>
        <v>64DCKT3242-42471</v>
      </c>
      <c r="AE2430">
        <f t="shared" si="492"/>
        <v>1</v>
      </c>
    </row>
    <row r="2431" spans="1:31" x14ac:dyDescent="0.25">
      <c r="A2431" s="436" t="str">
        <f t="shared" si="482"/>
        <v>DC1CB99-DC-77</v>
      </c>
      <c r="B2431" s="436">
        <f>COUNTIF(AC$4:AC2431,AC2431)</f>
        <v>77</v>
      </c>
      <c r="C2431" s="436" t="str">
        <f t="shared" si="483"/>
        <v>DC1CB99-DC</v>
      </c>
      <c r="D2431" s="436">
        <f>VLOOKUP(C2431,'LICH THI'!C:AA,12,0)</f>
        <v>106</v>
      </c>
      <c r="E2431" s="436">
        <f>VLOOKUP(C2431,'LICH THI'!C:AA,13,0)</f>
        <v>45</v>
      </c>
      <c r="F2431" s="436">
        <f t="shared" si="493"/>
        <v>45</v>
      </c>
      <c r="G2431" s="436">
        <f>VLOOKUP(C2431,'LICH THI'!C:AA,14,0)</f>
        <v>3</v>
      </c>
      <c r="H2431" s="436">
        <f t="shared" si="484"/>
        <v>2</v>
      </c>
      <c r="I2431" s="436" t="str">
        <f t="shared" si="485"/>
        <v>Nguyễn Thị Bích Phượng</v>
      </c>
      <c r="J2431" s="436"/>
      <c r="K2431" s="436">
        <f t="shared" si="486"/>
        <v>3</v>
      </c>
      <c r="L2431" s="436" t="str">
        <f t="shared" si="487"/>
        <v>DC1CB99-DC-3</v>
      </c>
      <c r="M2431" s="436">
        <f t="shared" si="488"/>
        <v>9</v>
      </c>
      <c r="N2431" s="437">
        <f t="shared" si="494"/>
        <v>124</v>
      </c>
      <c r="O2431" s="437"/>
      <c r="P2431" s="430" t="str">
        <f t="shared" si="489"/>
        <v/>
      </c>
      <c r="U2431" s="177">
        <v>68</v>
      </c>
      <c r="V2431" s="177" t="s">
        <v>3509</v>
      </c>
      <c r="W2431" s="177" t="s">
        <v>3035</v>
      </c>
      <c r="X2431" s="177" t="s">
        <v>4311</v>
      </c>
      <c r="Y2431" s="177" t="s">
        <v>5311</v>
      </c>
      <c r="Z2431" s="177" t="s">
        <v>6033</v>
      </c>
      <c r="AA2431" s="525" t="s">
        <v>5312</v>
      </c>
      <c r="AB2431" s="399" t="str">
        <f t="shared" si="490"/>
        <v>DC1CB99</v>
      </c>
      <c r="AC2431" s="399" t="str">
        <f t="shared" si="491"/>
        <v>DC1CB99-DC</v>
      </c>
      <c r="AD2431" t="str">
        <f>Y2431&amp;"-"&amp;VLOOKUP(AC2431,'LICH THI'!C:AA,9,0)</f>
        <v>65DCKX21449-42471</v>
      </c>
      <c r="AE2431">
        <f t="shared" si="492"/>
        <v>1</v>
      </c>
    </row>
    <row r="2432" spans="1:31" x14ac:dyDescent="0.25">
      <c r="A2432" s="436" t="str">
        <f t="shared" si="482"/>
        <v>DC1CB99-DC-78</v>
      </c>
      <c r="B2432" s="436">
        <f>COUNTIF(AC$4:AC2432,AC2432)</f>
        <v>78</v>
      </c>
      <c r="C2432" s="436" t="str">
        <f t="shared" si="483"/>
        <v>DC1CB99-DC</v>
      </c>
      <c r="D2432" s="436">
        <f>VLOOKUP(C2432,'LICH THI'!C:AA,12,0)</f>
        <v>106</v>
      </c>
      <c r="E2432" s="436">
        <f>VLOOKUP(C2432,'LICH THI'!C:AA,13,0)</f>
        <v>45</v>
      </c>
      <c r="F2432" s="436">
        <f t="shared" si="493"/>
        <v>45</v>
      </c>
      <c r="G2432" s="436">
        <f>VLOOKUP(C2432,'LICH THI'!C:AA,14,0)</f>
        <v>3</v>
      </c>
      <c r="H2432" s="436">
        <f t="shared" si="484"/>
        <v>2</v>
      </c>
      <c r="I2432" s="436" t="str">
        <f t="shared" si="485"/>
        <v>Phạm Hồng Phượng</v>
      </c>
      <c r="J2432" s="436"/>
      <c r="K2432" s="436">
        <f t="shared" si="486"/>
        <v>3</v>
      </c>
      <c r="L2432" s="436" t="str">
        <f t="shared" si="487"/>
        <v>DC1CB99-DC-3</v>
      </c>
      <c r="M2432" s="436">
        <f t="shared" si="488"/>
        <v>9</v>
      </c>
      <c r="N2432" s="437">
        <f t="shared" si="494"/>
        <v>125</v>
      </c>
      <c r="O2432" s="437"/>
      <c r="P2432" s="430" t="str">
        <f t="shared" si="489"/>
        <v/>
      </c>
      <c r="U2432" s="177">
        <v>28</v>
      </c>
      <c r="V2432" s="177" t="s">
        <v>3381</v>
      </c>
      <c r="W2432" s="177" t="s">
        <v>5706</v>
      </c>
      <c r="X2432" s="177" t="s">
        <v>4311</v>
      </c>
      <c r="Y2432" s="177" t="s">
        <v>5707</v>
      </c>
      <c r="Z2432" s="177" t="s">
        <v>6033</v>
      </c>
      <c r="AA2432" s="525" t="s">
        <v>4547</v>
      </c>
      <c r="AB2432" s="399" t="str">
        <f t="shared" si="490"/>
        <v>DC1CB99</v>
      </c>
      <c r="AC2432" s="399" t="str">
        <f t="shared" si="491"/>
        <v>DC1CB99-DC</v>
      </c>
      <c r="AD2432" t="str">
        <f>Y2432&amp;"-"&amp;VLOOKUP(AC2432,'LICH THI'!C:AA,9,0)</f>
        <v>64DCKT3224-42471</v>
      </c>
      <c r="AE2432">
        <f t="shared" si="492"/>
        <v>1</v>
      </c>
    </row>
    <row r="2433" spans="1:31" x14ac:dyDescent="0.25">
      <c r="A2433" s="436" t="str">
        <f t="shared" si="482"/>
        <v>DC1CB99-DC-79</v>
      </c>
      <c r="B2433" s="436">
        <f>COUNTIF(AC$4:AC2433,AC2433)</f>
        <v>79</v>
      </c>
      <c r="C2433" s="436" t="str">
        <f t="shared" si="483"/>
        <v>DC1CB99-DC</v>
      </c>
      <c r="D2433" s="436">
        <f>VLOOKUP(C2433,'LICH THI'!C:AA,12,0)</f>
        <v>106</v>
      </c>
      <c r="E2433" s="436">
        <f>VLOOKUP(C2433,'LICH THI'!C:AA,13,0)</f>
        <v>45</v>
      </c>
      <c r="F2433" s="436">
        <f t="shared" si="493"/>
        <v>45</v>
      </c>
      <c r="G2433" s="436">
        <f>VLOOKUP(C2433,'LICH THI'!C:AA,14,0)</f>
        <v>3</v>
      </c>
      <c r="H2433" s="436">
        <f t="shared" si="484"/>
        <v>2</v>
      </c>
      <c r="I2433" s="436" t="str">
        <f t="shared" si="485"/>
        <v>Phạm Thị Bích Phượng</v>
      </c>
      <c r="J2433" s="436"/>
      <c r="K2433" s="436">
        <f t="shared" si="486"/>
        <v>3</v>
      </c>
      <c r="L2433" s="436" t="str">
        <f t="shared" si="487"/>
        <v>DC1CB99-DC-3</v>
      </c>
      <c r="M2433" s="436">
        <f t="shared" si="488"/>
        <v>9</v>
      </c>
      <c r="N2433" s="437">
        <f t="shared" si="494"/>
        <v>126</v>
      </c>
      <c r="O2433" s="437"/>
      <c r="P2433" s="430" t="str">
        <f t="shared" si="489"/>
        <v/>
      </c>
      <c r="U2433" s="177">
        <v>89</v>
      </c>
      <c r="V2433" s="177" t="s">
        <v>3517</v>
      </c>
      <c r="W2433" s="177" t="s">
        <v>6080</v>
      </c>
      <c r="X2433" s="177" t="s">
        <v>4311</v>
      </c>
      <c r="Y2433" s="177" t="s">
        <v>6081</v>
      </c>
      <c r="Z2433" s="177" t="s">
        <v>6033</v>
      </c>
      <c r="AA2433" s="525" t="s">
        <v>3505</v>
      </c>
      <c r="AB2433" s="399" t="str">
        <f t="shared" si="490"/>
        <v>DC1CB99</v>
      </c>
      <c r="AC2433" s="399" t="str">
        <f t="shared" si="491"/>
        <v>DC1CB99-DC</v>
      </c>
      <c r="AD2433" t="str">
        <f>Y2433&amp;"-"&amp;VLOOKUP(AC2433,'LICH THI'!C:AA,9,0)</f>
        <v>65DCKX23887-42471</v>
      </c>
      <c r="AE2433">
        <f t="shared" si="492"/>
        <v>1</v>
      </c>
    </row>
    <row r="2434" spans="1:31" x14ac:dyDescent="0.25">
      <c r="A2434" s="436" t="str">
        <f t="shared" si="482"/>
        <v>DC1CB99-DC-80</v>
      </c>
      <c r="B2434" s="436">
        <f>COUNTIF(AC$4:AC2434,AC2434)</f>
        <v>80</v>
      </c>
      <c r="C2434" s="436" t="str">
        <f t="shared" si="483"/>
        <v>DC1CB99-DC</v>
      </c>
      <c r="D2434" s="436">
        <f>VLOOKUP(C2434,'LICH THI'!C:AA,12,0)</f>
        <v>106</v>
      </c>
      <c r="E2434" s="436">
        <f>VLOOKUP(C2434,'LICH THI'!C:AA,13,0)</f>
        <v>45</v>
      </c>
      <c r="F2434" s="436">
        <f t="shared" si="493"/>
        <v>45</v>
      </c>
      <c r="G2434" s="436">
        <f>VLOOKUP(C2434,'LICH THI'!C:AA,14,0)</f>
        <v>3</v>
      </c>
      <c r="H2434" s="436">
        <f t="shared" si="484"/>
        <v>2</v>
      </c>
      <c r="I2434" s="436" t="str">
        <f t="shared" si="485"/>
        <v>Hà Thị Quỳnh</v>
      </c>
      <c r="J2434" s="436"/>
      <c r="K2434" s="436">
        <f t="shared" si="486"/>
        <v>3</v>
      </c>
      <c r="L2434" s="436" t="str">
        <f t="shared" si="487"/>
        <v>DC1CB99-DC-3</v>
      </c>
      <c r="M2434" s="436">
        <f t="shared" si="488"/>
        <v>9</v>
      </c>
      <c r="N2434" s="437">
        <f t="shared" si="494"/>
        <v>127</v>
      </c>
      <c r="O2434" s="437"/>
      <c r="P2434" s="430" t="str">
        <f t="shared" si="489"/>
        <v/>
      </c>
      <c r="U2434" s="177">
        <v>101</v>
      </c>
      <c r="V2434" s="177" t="s">
        <v>3556</v>
      </c>
      <c r="W2434" s="177" t="s">
        <v>4268</v>
      </c>
      <c r="X2434" s="177" t="s">
        <v>2684</v>
      </c>
      <c r="Y2434" s="177" t="s">
        <v>4438</v>
      </c>
      <c r="Z2434" s="177" t="s">
        <v>6033</v>
      </c>
      <c r="AA2434" s="525" t="s">
        <v>3447</v>
      </c>
      <c r="AB2434" s="399" t="str">
        <f t="shared" si="490"/>
        <v>DC1CB99</v>
      </c>
      <c r="AC2434" s="399" t="str">
        <f t="shared" si="491"/>
        <v>DC1CB99-DC</v>
      </c>
      <c r="AD2434" t="str">
        <f>Y2434&amp;"-"&amp;VLOOKUP(AC2434,'LICH THI'!C:AA,9,0)</f>
        <v>65DCQT21547-42471</v>
      </c>
      <c r="AE2434">
        <f t="shared" si="492"/>
        <v>1</v>
      </c>
    </row>
    <row r="2435" spans="1:31" x14ac:dyDescent="0.25">
      <c r="A2435" s="436" t="str">
        <f t="shared" si="482"/>
        <v>DC1CB99-DC-81</v>
      </c>
      <c r="B2435" s="436">
        <f>COUNTIF(AC$4:AC2435,AC2435)</f>
        <v>81</v>
      </c>
      <c r="C2435" s="436" t="str">
        <f t="shared" si="483"/>
        <v>DC1CB99-DC</v>
      </c>
      <c r="D2435" s="436">
        <f>VLOOKUP(C2435,'LICH THI'!C:AA,12,0)</f>
        <v>106</v>
      </c>
      <c r="E2435" s="436">
        <f>VLOOKUP(C2435,'LICH THI'!C:AA,13,0)</f>
        <v>45</v>
      </c>
      <c r="F2435" s="436">
        <f t="shared" si="493"/>
        <v>45</v>
      </c>
      <c r="G2435" s="436">
        <f>VLOOKUP(C2435,'LICH THI'!C:AA,14,0)</f>
        <v>3</v>
      </c>
      <c r="H2435" s="436">
        <f t="shared" si="484"/>
        <v>2</v>
      </c>
      <c r="I2435" s="436" t="str">
        <f t="shared" si="485"/>
        <v>Nguyễn Hoàng Sơn</v>
      </c>
      <c r="J2435" s="436"/>
      <c r="K2435" s="436">
        <f t="shared" si="486"/>
        <v>3</v>
      </c>
      <c r="L2435" s="436" t="str">
        <f t="shared" si="487"/>
        <v>DC1CB99-DC-3</v>
      </c>
      <c r="M2435" s="436">
        <f t="shared" si="488"/>
        <v>9</v>
      </c>
      <c r="N2435" s="437">
        <f t="shared" si="494"/>
        <v>128</v>
      </c>
      <c r="O2435" s="437"/>
      <c r="P2435" s="430" t="str">
        <f t="shared" si="489"/>
        <v/>
      </c>
      <c r="U2435" s="177">
        <v>74</v>
      </c>
      <c r="V2435" s="177" t="s">
        <v>4879</v>
      </c>
      <c r="W2435" s="177" t="s">
        <v>3785</v>
      </c>
      <c r="X2435" s="177" t="s">
        <v>2688</v>
      </c>
      <c r="Y2435" s="177" t="s">
        <v>6074</v>
      </c>
      <c r="Z2435" s="177" t="s">
        <v>6033</v>
      </c>
      <c r="AA2435" s="525" t="s">
        <v>6075</v>
      </c>
      <c r="AB2435" s="399" t="str">
        <f t="shared" si="490"/>
        <v>DC1CB99</v>
      </c>
      <c r="AC2435" s="399" t="str">
        <f t="shared" si="491"/>
        <v>DC1CB99-DC</v>
      </c>
      <c r="AD2435" t="str">
        <f>Y2435&amp;"-"&amp;VLOOKUP(AC2435,'LICH THI'!C:AA,9,0)</f>
        <v>65DCKX21462-42471</v>
      </c>
      <c r="AE2435">
        <f t="shared" si="492"/>
        <v>1</v>
      </c>
    </row>
    <row r="2436" spans="1:31" x14ac:dyDescent="0.25">
      <c r="A2436" s="436" t="str">
        <f t="shared" si="482"/>
        <v>DC1CB99-DC-82</v>
      </c>
      <c r="B2436" s="436">
        <f>COUNTIF(AC$4:AC2436,AC2436)</f>
        <v>82</v>
      </c>
      <c r="C2436" s="436" t="str">
        <f t="shared" si="483"/>
        <v>DC1CB99-DC</v>
      </c>
      <c r="D2436" s="436">
        <f>VLOOKUP(C2436,'LICH THI'!C:AA,12,0)</f>
        <v>106</v>
      </c>
      <c r="E2436" s="436">
        <f>VLOOKUP(C2436,'LICH THI'!C:AA,13,0)</f>
        <v>45</v>
      </c>
      <c r="F2436" s="436">
        <f t="shared" si="493"/>
        <v>45</v>
      </c>
      <c r="G2436" s="436">
        <f>VLOOKUP(C2436,'LICH THI'!C:AA,14,0)</f>
        <v>3</v>
      </c>
      <c r="H2436" s="436">
        <f t="shared" si="484"/>
        <v>2</v>
      </c>
      <c r="I2436" s="436" t="str">
        <f t="shared" si="485"/>
        <v>Nguyễn Ngọc Sơn</v>
      </c>
      <c r="J2436" s="436"/>
      <c r="K2436" s="436">
        <f t="shared" si="486"/>
        <v>3</v>
      </c>
      <c r="L2436" s="436" t="str">
        <f t="shared" si="487"/>
        <v>DC1CB99-DC-3</v>
      </c>
      <c r="M2436" s="436">
        <f t="shared" si="488"/>
        <v>9</v>
      </c>
      <c r="N2436" s="437">
        <f t="shared" si="494"/>
        <v>129</v>
      </c>
      <c r="O2436" s="437"/>
      <c r="P2436" s="430" t="str">
        <f t="shared" si="489"/>
        <v/>
      </c>
      <c r="U2436" s="177">
        <v>90</v>
      </c>
      <c r="V2436" s="177" t="s">
        <v>3517</v>
      </c>
      <c r="W2436" s="177" t="s">
        <v>2783</v>
      </c>
      <c r="X2436" s="177" t="s">
        <v>2688</v>
      </c>
      <c r="Y2436" s="177" t="s">
        <v>5348</v>
      </c>
      <c r="Z2436" s="177" t="s">
        <v>6033</v>
      </c>
      <c r="AA2436" s="525" t="s">
        <v>5349</v>
      </c>
      <c r="AB2436" s="399" t="str">
        <f t="shared" si="490"/>
        <v>DC1CB99</v>
      </c>
      <c r="AC2436" s="399" t="str">
        <f t="shared" si="491"/>
        <v>DC1CB99-DC</v>
      </c>
      <c r="AD2436" t="str">
        <f>Y2436&amp;"-"&amp;VLOOKUP(AC2436,'LICH THI'!C:AA,9,0)</f>
        <v>65DCKX22951-42471</v>
      </c>
      <c r="AE2436">
        <f t="shared" si="492"/>
        <v>1</v>
      </c>
    </row>
    <row r="2437" spans="1:31" x14ac:dyDescent="0.25">
      <c r="A2437" s="436" t="str">
        <f t="shared" ref="A2437:A2500" si="495">C2437&amp;"-"&amp;B2437</f>
        <v>DC1CB99-DC-83</v>
      </c>
      <c r="B2437" s="436">
        <f>COUNTIF(AC$4:AC2437,AC2437)</f>
        <v>83</v>
      </c>
      <c r="C2437" s="436" t="str">
        <f t="shared" ref="C2437:C2500" si="496">_CT_MaHP1</f>
        <v>DC1CB99-DC</v>
      </c>
      <c r="D2437" s="436">
        <f>VLOOKUP(C2437,'LICH THI'!C:AA,12,0)</f>
        <v>106</v>
      </c>
      <c r="E2437" s="436">
        <f>VLOOKUP(C2437,'LICH THI'!C:AA,13,0)</f>
        <v>45</v>
      </c>
      <c r="F2437" s="436">
        <f t="shared" si="493"/>
        <v>45</v>
      </c>
      <c r="G2437" s="436">
        <f>VLOOKUP(C2437,'LICH THI'!C:AA,14,0)</f>
        <v>3</v>
      </c>
      <c r="H2437" s="436">
        <f t="shared" ref="H2437:H2500" si="497">IF(E2437=0,"",TRUNC((B2437+E2437-1)/E2437))</f>
        <v>2</v>
      </c>
      <c r="I2437" s="436" t="str">
        <f t="shared" ref="I2437:I2500" si="498">W2437&amp;" "&amp;X2437</f>
        <v>Trần Minh Sơn</v>
      </c>
      <c r="J2437" s="436"/>
      <c r="K2437" s="436">
        <f t="shared" ref="K2437:K2500" si="499">IF(G2437=1,1,IF(H2437&lt;G2437,H2437+1,1))</f>
        <v>3</v>
      </c>
      <c r="L2437" s="436" t="str">
        <f t="shared" ref="L2437:L2500" si="500">C2437&amp;"-"&amp;K2437</f>
        <v>DC1CB99-DC-3</v>
      </c>
      <c r="M2437" s="436">
        <f t="shared" ref="M2437:M2500" si="501">IF(E2437=0,"",MOD(MID(C2437,6,2),E2437))</f>
        <v>9</v>
      </c>
      <c r="N2437" s="437">
        <f t="shared" si="494"/>
        <v>130</v>
      </c>
      <c r="O2437" s="437"/>
      <c r="P2437" s="430" t="str">
        <f t="shared" ref="P2437:P2500" si="502">IF(MOD(20*O2437,10)&lt;&gt;0,"SAI","")</f>
        <v/>
      </c>
      <c r="U2437" s="177">
        <v>109</v>
      </c>
      <c r="V2437" s="177" t="s">
        <v>3088</v>
      </c>
      <c r="W2437" s="177" t="s">
        <v>3593</v>
      </c>
      <c r="X2437" s="177" t="s">
        <v>2688</v>
      </c>
      <c r="Y2437" s="177" t="s">
        <v>4104</v>
      </c>
      <c r="Z2437" s="177" t="s">
        <v>6033</v>
      </c>
      <c r="AA2437" s="525" t="s">
        <v>4105</v>
      </c>
      <c r="AB2437" s="399" t="str">
        <f t="shared" ref="AB2437:AB2500" si="503">_CT_MaHP</f>
        <v>DC1CB99</v>
      </c>
      <c r="AC2437" s="399" t="str">
        <f t="shared" ref="AC2437:AC2500" si="504">_CT_MaHe</f>
        <v>DC1CB99-DC</v>
      </c>
      <c r="AD2437" t="str">
        <f>Y2437&amp;"-"&amp;VLOOKUP(AC2437,'LICH THI'!C:AA,9,0)</f>
        <v>63DCQT3004-42471</v>
      </c>
      <c r="AE2437">
        <f t="shared" ref="AE2437:AE2500" si="505">COUNTIF(AD2437,AD:AD)</f>
        <v>1</v>
      </c>
    </row>
    <row r="2438" spans="1:31" x14ac:dyDescent="0.25">
      <c r="A2438" s="436" t="str">
        <f t="shared" si="495"/>
        <v>DC1CB99-DC-84</v>
      </c>
      <c r="B2438" s="436">
        <f>COUNTIF(AC$4:AC2438,AC2438)</f>
        <v>84</v>
      </c>
      <c r="C2438" s="436" t="str">
        <f t="shared" si="496"/>
        <v>DC1CB99-DC</v>
      </c>
      <c r="D2438" s="436">
        <f>VLOOKUP(C2438,'LICH THI'!C:AA,12,0)</f>
        <v>106</v>
      </c>
      <c r="E2438" s="436">
        <f>VLOOKUP(C2438,'LICH THI'!C:AA,13,0)</f>
        <v>45</v>
      </c>
      <c r="F2438" s="436">
        <f t="shared" ref="F2438:F2501" si="506">IF(G2438="","",IF(G2438=H2438,D2438-(H2438-1)*E2438,E2438))</f>
        <v>45</v>
      </c>
      <c r="G2438" s="436">
        <f>VLOOKUP(C2438,'LICH THI'!C:AA,14,0)</f>
        <v>3</v>
      </c>
      <c r="H2438" s="436">
        <f t="shared" si="497"/>
        <v>2</v>
      </c>
      <c r="I2438" s="436" t="str">
        <f t="shared" si="498"/>
        <v>Phí Thanh Tâm</v>
      </c>
      <c r="J2438" s="436"/>
      <c r="K2438" s="436">
        <f t="shared" si="499"/>
        <v>3</v>
      </c>
      <c r="L2438" s="436" t="str">
        <f t="shared" si="500"/>
        <v>DC1CB99-DC-3</v>
      </c>
      <c r="M2438" s="436">
        <f t="shared" si="501"/>
        <v>9</v>
      </c>
      <c r="N2438" s="437">
        <f t="shared" ref="N2438:N2501" si="507">IF(F2438=0,"",(K2438-1)*$N$2+1+MOD(B2438-M2438,F2438))</f>
        <v>131</v>
      </c>
      <c r="O2438" s="437"/>
      <c r="P2438" s="430" t="str">
        <f t="shared" si="502"/>
        <v/>
      </c>
      <c r="U2438" s="177">
        <v>40</v>
      </c>
      <c r="V2438" s="177" t="s">
        <v>3491</v>
      </c>
      <c r="W2438" s="177" t="s">
        <v>4372</v>
      </c>
      <c r="X2438" s="177" t="s">
        <v>3583</v>
      </c>
      <c r="Y2438" s="177" t="s">
        <v>4373</v>
      </c>
      <c r="Z2438" s="177" t="s">
        <v>6033</v>
      </c>
      <c r="AA2438" s="525" t="s">
        <v>4374</v>
      </c>
      <c r="AB2438" s="399" t="str">
        <f t="shared" si="503"/>
        <v>DC1CB99</v>
      </c>
      <c r="AC2438" s="399" t="str">
        <f t="shared" si="504"/>
        <v>DC1CB99-DC</v>
      </c>
      <c r="AD2438" t="str">
        <f>Y2438&amp;"-"&amp;VLOOKUP(AC2438,'LICH THI'!C:AA,9,0)</f>
        <v>65DCKT22298-42471</v>
      </c>
      <c r="AE2438">
        <f t="shared" si="505"/>
        <v>1</v>
      </c>
    </row>
    <row r="2439" spans="1:31" x14ac:dyDescent="0.25">
      <c r="A2439" s="436" t="str">
        <f t="shared" si="495"/>
        <v>DC1CB99-DC-85</v>
      </c>
      <c r="B2439" s="436">
        <f>COUNTIF(AC$4:AC2439,AC2439)</f>
        <v>85</v>
      </c>
      <c r="C2439" s="436" t="str">
        <f t="shared" si="496"/>
        <v>DC1CB99-DC</v>
      </c>
      <c r="D2439" s="436">
        <f>VLOOKUP(C2439,'LICH THI'!C:AA,12,0)</f>
        <v>106</v>
      </c>
      <c r="E2439" s="436">
        <f>VLOOKUP(C2439,'LICH THI'!C:AA,13,0)</f>
        <v>45</v>
      </c>
      <c r="F2439" s="436">
        <f t="shared" si="506"/>
        <v>45</v>
      </c>
      <c r="G2439" s="436">
        <f>VLOOKUP(C2439,'LICH THI'!C:AA,14,0)</f>
        <v>3</v>
      </c>
      <c r="H2439" s="436">
        <f t="shared" si="497"/>
        <v>2</v>
      </c>
      <c r="I2439" s="436" t="str">
        <f t="shared" si="498"/>
        <v>Cao Vũ Tiến</v>
      </c>
      <c r="J2439" s="436"/>
      <c r="K2439" s="436">
        <f t="shared" si="499"/>
        <v>3</v>
      </c>
      <c r="L2439" s="436" t="str">
        <f t="shared" si="500"/>
        <v>DC1CB99-DC-3</v>
      </c>
      <c r="M2439" s="436">
        <f t="shared" si="501"/>
        <v>9</v>
      </c>
      <c r="N2439" s="437">
        <f t="shared" si="507"/>
        <v>132</v>
      </c>
      <c r="O2439" s="437"/>
      <c r="P2439" s="430" t="str">
        <f t="shared" si="502"/>
        <v/>
      </c>
      <c r="U2439" s="177">
        <v>17</v>
      </c>
      <c r="V2439" s="177" t="s">
        <v>3378</v>
      </c>
      <c r="W2439" s="177" t="s">
        <v>5890</v>
      </c>
      <c r="X2439" s="177" t="s">
        <v>2992</v>
      </c>
      <c r="Y2439" s="177" t="s">
        <v>5891</v>
      </c>
      <c r="Z2439" s="177" t="s">
        <v>6033</v>
      </c>
      <c r="AA2439" s="525" t="s">
        <v>5351</v>
      </c>
      <c r="AB2439" s="399" t="str">
        <f t="shared" si="503"/>
        <v>DC1CB99</v>
      </c>
      <c r="AC2439" s="399" t="str">
        <f t="shared" si="504"/>
        <v>DC1CB99-DC</v>
      </c>
      <c r="AD2439" t="str">
        <f>Y2439&amp;"-"&amp;VLOOKUP(AC2439,'LICH THI'!C:AA,9,0)</f>
        <v>64DCKT3131-42471</v>
      </c>
      <c r="AE2439">
        <f t="shared" si="505"/>
        <v>1</v>
      </c>
    </row>
    <row r="2440" spans="1:31" x14ac:dyDescent="0.25">
      <c r="A2440" s="436" t="str">
        <f t="shared" si="495"/>
        <v>DC1CB99-DC-86</v>
      </c>
      <c r="B2440" s="436">
        <f>COUNTIF(AC$4:AC2440,AC2440)</f>
        <v>86</v>
      </c>
      <c r="C2440" s="436" t="str">
        <f t="shared" si="496"/>
        <v>DC1CB99-DC</v>
      </c>
      <c r="D2440" s="436">
        <f>VLOOKUP(C2440,'LICH THI'!C:AA,12,0)</f>
        <v>106</v>
      </c>
      <c r="E2440" s="436">
        <f>VLOOKUP(C2440,'LICH THI'!C:AA,13,0)</f>
        <v>45</v>
      </c>
      <c r="F2440" s="436">
        <f t="shared" si="506"/>
        <v>45</v>
      </c>
      <c r="G2440" s="436">
        <f>VLOOKUP(C2440,'LICH THI'!C:AA,14,0)</f>
        <v>3</v>
      </c>
      <c r="H2440" s="436">
        <f t="shared" si="497"/>
        <v>2</v>
      </c>
      <c r="I2440" s="436" t="str">
        <f t="shared" si="498"/>
        <v>Trần Duy Toàn</v>
      </c>
      <c r="J2440" s="436"/>
      <c r="K2440" s="436">
        <f t="shared" si="499"/>
        <v>3</v>
      </c>
      <c r="L2440" s="436" t="str">
        <f t="shared" si="500"/>
        <v>DC1CB99-DC-3</v>
      </c>
      <c r="M2440" s="436">
        <f t="shared" si="501"/>
        <v>9</v>
      </c>
      <c r="N2440" s="437">
        <f t="shared" si="507"/>
        <v>133</v>
      </c>
      <c r="O2440" s="437"/>
      <c r="P2440" s="430" t="str">
        <f t="shared" si="502"/>
        <v/>
      </c>
      <c r="U2440" s="177">
        <v>93</v>
      </c>
      <c r="V2440" s="177" t="s">
        <v>3517</v>
      </c>
      <c r="W2440" s="177" t="s">
        <v>3879</v>
      </c>
      <c r="X2440" s="177" t="s">
        <v>2818</v>
      </c>
      <c r="Y2440" s="177" t="s">
        <v>5940</v>
      </c>
      <c r="Z2440" s="177" t="s">
        <v>6033</v>
      </c>
      <c r="AA2440" s="525" t="s">
        <v>5941</v>
      </c>
      <c r="AB2440" s="399" t="str">
        <f t="shared" si="503"/>
        <v>DC1CB99</v>
      </c>
      <c r="AC2440" s="399" t="str">
        <f t="shared" si="504"/>
        <v>DC1CB99-DC</v>
      </c>
      <c r="AD2440" t="str">
        <f>Y2440&amp;"-"&amp;VLOOKUP(AC2440,'LICH THI'!C:AA,9,0)</f>
        <v>65DCKX24446-42471</v>
      </c>
      <c r="AE2440">
        <f t="shared" si="505"/>
        <v>1</v>
      </c>
    </row>
    <row r="2441" spans="1:31" x14ac:dyDescent="0.25">
      <c r="A2441" s="436" t="str">
        <f t="shared" si="495"/>
        <v>DC1CB99-DC-87</v>
      </c>
      <c r="B2441" s="436">
        <f>COUNTIF(AC$4:AC2441,AC2441)</f>
        <v>87</v>
      </c>
      <c r="C2441" s="436" t="str">
        <f t="shared" si="496"/>
        <v>DC1CB99-DC</v>
      </c>
      <c r="D2441" s="436">
        <f>VLOOKUP(C2441,'LICH THI'!C:AA,12,0)</f>
        <v>106</v>
      </c>
      <c r="E2441" s="436">
        <f>VLOOKUP(C2441,'LICH THI'!C:AA,13,0)</f>
        <v>45</v>
      </c>
      <c r="F2441" s="436">
        <f t="shared" si="506"/>
        <v>45</v>
      </c>
      <c r="G2441" s="436">
        <f>VLOOKUP(C2441,'LICH THI'!C:AA,14,0)</f>
        <v>3</v>
      </c>
      <c r="H2441" s="436">
        <f t="shared" si="497"/>
        <v>2</v>
      </c>
      <c r="I2441" s="436" t="str">
        <f t="shared" si="498"/>
        <v>Bùi Huy Thành</v>
      </c>
      <c r="J2441" s="436"/>
      <c r="K2441" s="436">
        <f t="shared" si="499"/>
        <v>3</v>
      </c>
      <c r="L2441" s="436" t="str">
        <f t="shared" si="500"/>
        <v>DC1CB99-DC-3</v>
      </c>
      <c r="M2441" s="436">
        <f t="shared" si="501"/>
        <v>9</v>
      </c>
      <c r="N2441" s="437">
        <f t="shared" si="507"/>
        <v>134</v>
      </c>
      <c r="O2441" s="437"/>
      <c r="P2441" s="430" t="str">
        <f t="shared" si="502"/>
        <v/>
      </c>
      <c r="U2441" s="177">
        <v>91</v>
      </c>
      <c r="V2441" s="177" t="s">
        <v>3517</v>
      </c>
      <c r="W2441" s="177" t="s">
        <v>3554</v>
      </c>
      <c r="X2441" s="177" t="s">
        <v>2894</v>
      </c>
      <c r="Y2441" s="177" t="s">
        <v>3555</v>
      </c>
      <c r="Z2441" s="177" t="s">
        <v>6033</v>
      </c>
      <c r="AA2441" s="525" t="s">
        <v>3439</v>
      </c>
      <c r="AB2441" s="399" t="str">
        <f t="shared" si="503"/>
        <v>DC1CB99</v>
      </c>
      <c r="AC2441" s="399" t="str">
        <f t="shared" si="504"/>
        <v>DC1CB99-DC</v>
      </c>
      <c r="AD2441" t="str">
        <f>Y2441&amp;"-"&amp;VLOOKUP(AC2441,'LICH THI'!C:AA,9,0)</f>
        <v>65DCKX24249-42471</v>
      </c>
      <c r="AE2441">
        <f t="shared" si="505"/>
        <v>1</v>
      </c>
    </row>
    <row r="2442" spans="1:31" x14ac:dyDescent="0.25">
      <c r="A2442" s="436" t="str">
        <f t="shared" si="495"/>
        <v>DC1CB99-DC-88</v>
      </c>
      <c r="B2442" s="436">
        <f>COUNTIF(AC$4:AC2442,AC2442)</f>
        <v>88</v>
      </c>
      <c r="C2442" s="436" t="str">
        <f t="shared" si="496"/>
        <v>DC1CB99-DC</v>
      </c>
      <c r="D2442" s="436">
        <f>VLOOKUP(C2442,'LICH THI'!C:AA,12,0)</f>
        <v>106</v>
      </c>
      <c r="E2442" s="436">
        <f>VLOOKUP(C2442,'LICH THI'!C:AA,13,0)</f>
        <v>45</v>
      </c>
      <c r="F2442" s="436">
        <f t="shared" si="506"/>
        <v>45</v>
      </c>
      <c r="G2442" s="436">
        <f>VLOOKUP(C2442,'LICH THI'!C:AA,14,0)</f>
        <v>3</v>
      </c>
      <c r="H2442" s="436">
        <f t="shared" si="497"/>
        <v>2</v>
      </c>
      <c r="I2442" s="436" t="str">
        <f t="shared" si="498"/>
        <v>Bùi Tiến Thành</v>
      </c>
      <c r="J2442" s="436"/>
      <c r="K2442" s="436">
        <f t="shared" si="499"/>
        <v>3</v>
      </c>
      <c r="L2442" s="436" t="str">
        <f t="shared" si="500"/>
        <v>DC1CB99-DC-3</v>
      </c>
      <c r="M2442" s="436">
        <f t="shared" si="501"/>
        <v>9</v>
      </c>
      <c r="N2442" s="437">
        <f t="shared" si="507"/>
        <v>135</v>
      </c>
      <c r="O2442" s="437"/>
      <c r="P2442" s="430" t="str">
        <f t="shared" si="502"/>
        <v/>
      </c>
      <c r="U2442" s="177">
        <v>69</v>
      </c>
      <c r="V2442" s="177" t="s">
        <v>3509</v>
      </c>
      <c r="W2442" s="177" t="s">
        <v>3514</v>
      </c>
      <c r="X2442" s="177" t="s">
        <v>2894</v>
      </c>
      <c r="Y2442" s="177" t="s">
        <v>3515</v>
      </c>
      <c r="Z2442" s="177" t="s">
        <v>6033</v>
      </c>
      <c r="AA2442" s="525" t="s">
        <v>3516</v>
      </c>
      <c r="AB2442" s="399" t="str">
        <f t="shared" si="503"/>
        <v>DC1CB99</v>
      </c>
      <c r="AC2442" s="399" t="str">
        <f t="shared" si="504"/>
        <v>DC1CB99-DC</v>
      </c>
      <c r="AD2442" t="str">
        <f>Y2442&amp;"-"&amp;VLOOKUP(AC2442,'LICH THI'!C:AA,9,0)</f>
        <v>65DCKX21447-42471</v>
      </c>
      <c r="AE2442">
        <f t="shared" si="505"/>
        <v>1</v>
      </c>
    </row>
    <row r="2443" spans="1:31" x14ac:dyDescent="0.25">
      <c r="A2443" s="436" t="str">
        <f t="shared" si="495"/>
        <v>DC1CB99-DC-89</v>
      </c>
      <c r="B2443" s="436">
        <f>COUNTIF(AC$4:AC2443,AC2443)</f>
        <v>89</v>
      </c>
      <c r="C2443" s="436" t="str">
        <f t="shared" si="496"/>
        <v>DC1CB99-DC</v>
      </c>
      <c r="D2443" s="436">
        <f>VLOOKUP(C2443,'LICH THI'!C:AA,12,0)</f>
        <v>106</v>
      </c>
      <c r="E2443" s="436">
        <f>VLOOKUP(C2443,'LICH THI'!C:AA,13,0)</f>
        <v>45</v>
      </c>
      <c r="F2443" s="436">
        <f t="shared" si="506"/>
        <v>45</v>
      </c>
      <c r="G2443" s="436">
        <f>VLOOKUP(C2443,'LICH THI'!C:AA,14,0)</f>
        <v>3</v>
      </c>
      <c r="H2443" s="436">
        <f t="shared" si="497"/>
        <v>2</v>
      </c>
      <c r="I2443" s="436" t="str">
        <f t="shared" si="498"/>
        <v>Cao Phương Thảo</v>
      </c>
      <c r="J2443" s="436"/>
      <c r="K2443" s="436">
        <f t="shared" si="499"/>
        <v>3</v>
      </c>
      <c r="L2443" s="436" t="str">
        <f t="shared" si="500"/>
        <v>DC1CB99-DC-3</v>
      </c>
      <c r="M2443" s="436">
        <f t="shared" si="501"/>
        <v>9</v>
      </c>
      <c r="N2443" s="437">
        <f t="shared" si="507"/>
        <v>136</v>
      </c>
      <c r="O2443" s="437"/>
      <c r="P2443" s="430" t="str">
        <f t="shared" si="502"/>
        <v/>
      </c>
      <c r="U2443" s="177">
        <v>70</v>
      </c>
      <c r="V2443" s="177" t="s">
        <v>3509</v>
      </c>
      <c r="W2443" s="177" t="s">
        <v>4743</v>
      </c>
      <c r="X2443" s="177" t="s">
        <v>2620</v>
      </c>
      <c r="Y2443" s="177" t="s">
        <v>5315</v>
      </c>
      <c r="Z2443" s="177" t="s">
        <v>6033</v>
      </c>
      <c r="AA2443" s="525" t="s">
        <v>5316</v>
      </c>
      <c r="AB2443" s="399" t="str">
        <f t="shared" si="503"/>
        <v>DC1CB99</v>
      </c>
      <c r="AC2443" s="399" t="str">
        <f t="shared" si="504"/>
        <v>DC1CB99-DC</v>
      </c>
      <c r="AD2443" t="str">
        <f>Y2443&amp;"-"&amp;VLOOKUP(AC2443,'LICH THI'!C:AA,9,0)</f>
        <v>65DCKX22157-42471</v>
      </c>
      <c r="AE2443">
        <f t="shared" si="505"/>
        <v>1</v>
      </c>
    </row>
    <row r="2444" spans="1:31" x14ac:dyDescent="0.25">
      <c r="A2444" s="436" t="str">
        <f t="shared" si="495"/>
        <v>DC1CB99-DC-90</v>
      </c>
      <c r="B2444" s="436">
        <f>COUNTIF(AC$4:AC2444,AC2444)</f>
        <v>90</v>
      </c>
      <c r="C2444" s="436" t="str">
        <f t="shared" si="496"/>
        <v>DC1CB99-DC</v>
      </c>
      <c r="D2444" s="436">
        <f>VLOOKUP(C2444,'LICH THI'!C:AA,12,0)</f>
        <v>106</v>
      </c>
      <c r="E2444" s="436">
        <f>VLOOKUP(C2444,'LICH THI'!C:AA,13,0)</f>
        <v>45</v>
      </c>
      <c r="F2444" s="436">
        <f t="shared" si="506"/>
        <v>45</v>
      </c>
      <c r="G2444" s="436">
        <f>VLOOKUP(C2444,'LICH THI'!C:AA,14,0)</f>
        <v>3</v>
      </c>
      <c r="H2444" s="436">
        <f t="shared" si="497"/>
        <v>2</v>
      </c>
      <c r="I2444" s="436" t="str">
        <f t="shared" si="498"/>
        <v>Nguyễn Thị Phương Thảo</v>
      </c>
      <c r="J2444" s="436"/>
      <c r="K2444" s="436">
        <f t="shared" si="499"/>
        <v>3</v>
      </c>
      <c r="L2444" s="436" t="str">
        <f t="shared" si="500"/>
        <v>DC1CB99-DC-3</v>
      </c>
      <c r="M2444" s="436">
        <f t="shared" si="501"/>
        <v>9</v>
      </c>
      <c r="N2444" s="437">
        <f t="shared" si="507"/>
        <v>137</v>
      </c>
      <c r="O2444" s="437"/>
      <c r="P2444" s="430" t="str">
        <f t="shared" si="502"/>
        <v/>
      </c>
      <c r="U2444" s="177">
        <v>41</v>
      </c>
      <c r="V2444" s="177" t="s">
        <v>3491</v>
      </c>
      <c r="W2444" s="177" t="s">
        <v>2645</v>
      </c>
      <c r="X2444" s="177" t="s">
        <v>2620</v>
      </c>
      <c r="Y2444" s="177" t="s">
        <v>6046</v>
      </c>
      <c r="Z2444" s="177" t="s">
        <v>6033</v>
      </c>
      <c r="AA2444" s="525" t="s">
        <v>6047</v>
      </c>
      <c r="AB2444" s="399" t="str">
        <f t="shared" si="503"/>
        <v>DC1CB99</v>
      </c>
      <c r="AC2444" s="399" t="str">
        <f t="shared" si="504"/>
        <v>DC1CB99-DC</v>
      </c>
      <c r="AD2444" t="str">
        <f>Y2444&amp;"-"&amp;VLOOKUP(AC2444,'LICH THI'!C:AA,9,0)</f>
        <v>65DCKT22193-42471</v>
      </c>
      <c r="AE2444">
        <f t="shared" si="505"/>
        <v>1</v>
      </c>
    </row>
    <row r="2445" spans="1:31" x14ac:dyDescent="0.25">
      <c r="A2445" s="436" t="str">
        <f t="shared" si="495"/>
        <v>DC1CB99-DC-91</v>
      </c>
      <c r="B2445" s="436">
        <f>COUNTIF(AC$4:AC2445,AC2445)</f>
        <v>91</v>
      </c>
      <c r="C2445" s="436" t="str">
        <f t="shared" si="496"/>
        <v>DC1CB99-DC</v>
      </c>
      <c r="D2445" s="436">
        <f>VLOOKUP(C2445,'LICH THI'!C:AA,12,0)</f>
        <v>106</v>
      </c>
      <c r="E2445" s="436">
        <f>VLOOKUP(C2445,'LICH THI'!C:AA,13,0)</f>
        <v>45</v>
      </c>
      <c r="F2445" s="436">
        <f t="shared" si="506"/>
        <v>16</v>
      </c>
      <c r="G2445" s="436">
        <f>VLOOKUP(C2445,'LICH THI'!C:AA,14,0)</f>
        <v>3</v>
      </c>
      <c r="H2445" s="436">
        <f t="shared" si="497"/>
        <v>3</v>
      </c>
      <c r="I2445" s="436" t="str">
        <f t="shared" si="498"/>
        <v>Nguyễn Thị Thi</v>
      </c>
      <c r="J2445" s="436"/>
      <c r="K2445" s="436">
        <f t="shared" si="499"/>
        <v>1</v>
      </c>
      <c r="L2445" s="436" t="str">
        <f t="shared" si="500"/>
        <v>DC1CB99-DC-1</v>
      </c>
      <c r="M2445" s="436">
        <f t="shared" si="501"/>
        <v>9</v>
      </c>
      <c r="N2445" s="437">
        <f t="shared" si="507"/>
        <v>3</v>
      </c>
      <c r="O2445" s="437"/>
      <c r="P2445" s="430" t="str">
        <f t="shared" si="502"/>
        <v/>
      </c>
      <c r="U2445" s="177">
        <v>50</v>
      </c>
      <c r="V2445" s="177" t="s">
        <v>3502</v>
      </c>
      <c r="W2445" s="177" t="s">
        <v>2619</v>
      </c>
      <c r="X2445" s="177" t="s">
        <v>6060</v>
      </c>
      <c r="Y2445" s="177" t="s">
        <v>6061</v>
      </c>
      <c r="Z2445" s="177" t="s">
        <v>6033</v>
      </c>
      <c r="AA2445" s="525" t="s">
        <v>6051</v>
      </c>
      <c r="AB2445" s="399" t="str">
        <f t="shared" si="503"/>
        <v>DC1CB99</v>
      </c>
      <c r="AC2445" s="399" t="str">
        <f t="shared" si="504"/>
        <v>DC1CB99-DC</v>
      </c>
      <c r="AD2445" t="str">
        <f>Y2445&amp;"-"&amp;VLOOKUP(AC2445,'LICH THI'!C:AA,9,0)</f>
        <v>65DCKT21578-42471</v>
      </c>
      <c r="AE2445">
        <f t="shared" si="505"/>
        <v>1</v>
      </c>
    </row>
    <row r="2446" spans="1:31" x14ac:dyDescent="0.25">
      <c r="A2446" s="436" t="str">
        <f t="shared" si="495"/>
        <v>DC1CB99-DC-92</v>
      </c>
      <c r="B2446" s="436">
        <f>COUNTIF(AC$4:AC2446,AC2446)</f>
        <v>92</v>
      </c>
      <c r="C2446" s="436" t="str">
        <f t="shared" si="496"/>
        <v>DC1CB99-DC</v>
      </c>
      <c r="D2446" s="436">
        <f>VLOOKUP(C2446,'LICH THI'!C:AA,12,0)</f>
        <v>106</v>
      </c>
      <c r="E2446" s="436">
        <f>VLOOKUP(C2446,'LICH THI'!C:AA,13,0)</f>
        <v>45</v>
      </c>
      <c r="F2446" s="436">
        <f t="shared" si="506"/>
        <v>16</v>
      </c>
      <c r="G2446" s="436">
        <f>VLOOKUP(C2446,'LICH THI'!C:AA,14,0)</f>
        <v>3</v>
      </c>
      <c r="H2446" s="436">
        <f t="shared" si="497"/>
        <v>3</v>
      </c>
      <c r="I2446" s="436" t="str">
        <f t="shared" si="498"/>
        <v>Bùi Đình Thịnh</v>
      </c>
      <c r="J2446" s="436"/>
      <c r="K2446" s="436">
        <f t="shared" si="499"/>
        <v>1</v>
      </c>
      <c r="L2446" s="436" t="str">
        <f t="shared" si="500"/>
        <v>DC1CB99-DC-1</v>
      </c>
      <c r="M2446" s="436">
        <f t="shared" si="501"/>
        <v>9</v>
      </c>
      <c r="N2446" s="437">
        <f t="shared" si="507"/>
        <v>4</v>
      </c>
      <c r="O2446" s="437"/>
      <c r="P2446" s="430" t="str">
        <f t="shared" si="502"/>
        <v/>
      </c>
      <c r="U2446" s="177">
        <v>51</v>
      </c>
      <c r="V2446" s="177" t="s">
        <v>3502</v>
      </c>
      <c r="W2446" s="177" t="s">
        <v>6062</v>
      </c>
      <c r="X2446" s="177" t="s">
        <v>4578</v>
      </c>
      <c r="Y2446" s="177" t="s">
        <v>6063</v>
      </c>
      <c r="Z2446" s="177" t="s">
        <v>6033</v>
      </c>
      <c r="AA2446" s="525" t="s">
        <v>4752</v>
      </c>
      <c r="AB2446" s="399" t="str">
        <f t="shared" si="503"/>
        <v>DC1CB99</v>
      </c>
      <c r="AC2446" s="399" t="str">
        <f t="shared" si="504"/>
        <v>DC1CB99-DC</v>
      </c>
      <c r="AD2446" t="str">
        <f>Y2446&amp;"-"&amp;VLOOKUP(AC2446,'LICH THI'!C:AA,9,0)</f>
        <v>65DCKT22324-42471</v>
      </c>
      <c r="AE2446">
        <f t="shared" si="505"/>
        <v>1</v>
      </c>
    </row>
    <row r="2447" spans="1:31" x14ac:dyDescent="0.25">
      <c r="A2447" s="436" t="str">
        <f t="shared" si="495"/>
        <v>DC1CB99-DC-93</v>
      </c>
      <c r="B2447" s="436">
        <f>COUNTIF(AC$4:AC2447,AC2447)</f>
        <v>93</v>
      </c>
      <c r="C2447" s="436" t="str">
        <f t="shared" si="496"/>
        <v>DC1CB99-DC</v>
      </c>
      <c r="D2447" s="436">
        <f>VLOOKUP(C2447,'LICH THI'!C:AA,12,0)</f>
        <v>106</v>
      </c>
      <c r="E2447" s="436">
        <f>VLOOKUP(C2447,'LICH THI'!C:AA,13,0)</f>
        <v>45</v>
      </c>
      <c r="F2447" s="436">
        <f t="shared" si="506"/>
        <v>16</v>
      </c>
      <c r="G2447" s="436">
        <f>VLOOKUP(C2447,'LICH THI'!C:AA,14,0)</f>
        <v>3</v>
      </c>
      <c r="H2447" s="436">
        <f t="shared" si="497"/>
        <v>3</v>
      </c>
      <c r="I2447" s="436" t="str">
        <f t="shared" si="498"/>
        <v>Hoàng Thị Thu</v>
      </c>
      <c r="J2447" s="436"/>
      <c r="K2447" s="436">
        <f t="shared" si="499"/>
        <v>1</v>
      </c>
      <c r="L2447" s="436" t="str">
        <f t="shared" si="500"/>
        <v>DC1CB99-DC-1</v>
      </c>
      <c r="M2447" s="436">
        <f t="shared" si="501"/>
        <v>9</v>
      </c>
      <c r="N2447" s="437">
        <f t="shared" si="507"/>
        <v>5</v>
      </c>
      <c r="O2447" s="437"/>
      <c r="P2447" s="430" t="str">
        <f t="shared" si="502"/>
        <v/>
      </c>
      <c r="U2447" s="177">
        <v>92</v>
      </c>
      <c r="V2447" s="177" t="s">
        <v>3517</v>
      </c>
      <c r="W2447" s="177" t="s">
        <v>6082</v>
      </c>
      <c r="X2447" s="177" t="s">
        <v>2623</v>
      </c>
      <c r="Y2447" s="177" t="s">
        <v>6083</v>
      </c>
      <c r="Z2447" s="177" t="s">
        <v>6033</v>
      </c>
      <c r="AA2447" s="525" t="s">
        <v>4051</v>
      </c>
      <c r="AB2447" s="399" t="str">
        <f t="shared" si="503"/>
        <v>DC1CB99</v>
      </c>
      <c r="AC2447" s="399" t="str">
        <f t="shared" si="504"/>
        <v>DC1CB99-DC</v>
      </c>
      <c r="AD2447" t="str">
        <f>Y2447&amp;"-"&amp;VLOOKUP(AC2447,'LICH THI'!C:AA,9,0)</f>
        <v>65DCKX20271-42471</v>
      </c>
      <c r="AE2447">
        <f t="shared" si="505"/>
        <v>1</v>
      </c>
    </row>
    <row r="2448" spans="1:31" x14ac:dyDescent="0.25">
      <c r="A2448" s="436" t="str">
        <f t="shared" si="495"/>
        <v>DC1CB99-DC-94</v>
      </c>
      <c r="B2448" s="436">
        <f>COUNTIF(AC$4:AC2448,AC2448)</f>
        <v>94</v>
      </c>
      <c r="C2448" s="436" t="str">
        <f t="shared" si="496"/>
        <v>DC1CB99-DC</v>
      </c>
      <c r="D2448" s="436">
        <f>VLOOKUP(C2448,'LICH THI'!C:AA,12,0)</f>
        <v>106</v>
      </c>
      <c r="E2448" s="436">
        <f>VLOOKUP(C2448,'LICH THI'!C:AA,13,0)</f>
        <v>45</v>
      </c>
      <c r="F2448" s="436">
        <f t="shared" si="506"/>
        <v>16</v>
      </c>
      <c r="G2448" s="436">
        <f>VLOOKUP(C2448,'LICH THI'!C:AA,14,0)</f>
        <v>3</v>
      </c>
      <c r="H2448" s="436">
        <f t="shared" si="497"/>
        <v>3</v>
      </c>
      <c r="I2448" s="436" t="str">
        <f t="shared" si="498"/>
        <v>Phạm Thị Thu</v>
      </c>
      <c r="J2448" s="436"/>
      <c r="K2448" s="436">
        <f t="shared" si="499"/>
        <v>1</v>
      </c>
      <c r="L2448" s="436" t="str">
        <f t="shared" si="500"/>
        <v>DC1CB99-DC-1</v>
      </c>
      <c r="M2448" s="436">
        <f t="shared" si="501"/>
        <v>9</v>
      </c>
      <c r="N2448" s="437">
        <f t="shared" si="507"/>
        <v>6</v>
      </c>
      <c r="O2448" s="437"/>
      <c r="P2448" s="430" t="str">
        <f t="shared" si="502"/>
        <v/>
      </c>
      <c r="U2448" s="177">
        <v>29</v>
      </c>
      <c r="V2448" s="177" t="s">
        <v>3381</v>
      </c>
      <c r="W2448" s="177" t="s">
        <v>3557</v>
      </c>
      <c r="X2448" s="177" t="s">
        <v>2623</v>
      </c>
      <c r="Y2448" s="177" t="s">
        <v>4797</v>
      </c>
      <c r="Z2448" s="177" t="s">
        <v>6033</v>
      </c>
      <c r="AA2448" s="525" t="s">
        <v>4798</v>
      </c>
      <c r="AB2448" s="399" t="str">
        <f t="shared" si="503"/>
        <v>DC1CB99</v>
      </c>
      <c r="AC2448" s="399" t="str">
        <f t="shared" si="504"/>
        <v>DC1CB99-DC</v>
      </c>
      <c r="AD2448" t="str">
        <f>Y2448&amp;"-"&amp;VLOOKUP(AC2448,'LICH THI'!C:AA,9,0)</f>
        <v>64DCKT3153-42471</v>
      </c>
      <c r="AE2448">
        <f t="shared" si="505"/>
        <v>1</v>
      </c>
    </row>
    <row r="2449" spans="1:31" x14ac:dyDescent="0.25">
      <c r="A2449" s="436" t="str">
        <f t="shared" si="495"/>
        <v>DC1CB99-DC-95</v>
      </c>
      <c r="B2449" s="436">
        <f>COUNTIF(AC$4:AC2449,AC2449)</f>
        <v>95</v>
      </c>
      <c r="C2449" s="436" t="str">
        <f t="shared" si="496"/>
        <v>DC1CB99-DC</v>
      </c>
      <c r="D2449" s="436">
        <f>VLOOKUP(C2449,'LICH THI'!C:AA,12,0)</f>
        <v>106</v>
      </c>
      <c r="E2449" s="436">
        <f>VLOOKUP(C2449,'LICH THI'!C:AA,13,0)</f>
        <v>45</v>
      </c>
      <c r="F2449" s="436">
        <f t="shared" si="506"/>
        <v>16</v>
      </c>
      <c r="G2449" s="436">
        <f>VLOOKUP(C2449,'LICH THI'!C:AA,14,0)</f>
        <v>3</v>
      </c>
      <c r="H2449" s="436">
        <f t="shared" si="497"/>
        <v>3</v>
      </c>
      <c r="I2449" s="436" t="str">
        <f t="shared" si="498"/>
        <v>Đào Thị Thuý</v>
      </c>
      <c r="J2449" s="436"/>
      <c r="K2449" s="436">
        <f t="shared" si="499"/>
        <v>1</v>
      </c>
      <c r="L2449" s="436" t="str">
        <f t="shared" si="500"/>
        <v>DC1CB99-DC-1</v>
      </c>
      <c r="M2449" s="436">
        <f t="shared" si="501"/>
        <v>9</v>
      </c>
      <c r="N2449" s="437">
        <f t="shared" si="507"/>
        <v>7</v>
      </c>
      <c r="O2449" s="437"/>
      <c r="P2449" s="430" t="str">
        <f t="shared" si="502"/>
        <v/>
      </c>
      <c r="U2449" s="177">
        <v>102</v>
      </c>
      <c r="V2449" s="177" t="s">
        <v>3556</v>
      </c>
      <c r="W2449" s="177" t="s">
        <v>3576</v>
      </c>
      <c r="X2449" s="177" t="s">
        <v>3577</v>
      </c>
      <c r="Y2449" s="177" t="s">
        <v>3578</v>
      </c>
      <c r="Z2449" s="177" t="s">
        <v>6033</v>
      </c>
      <c r="AA2449" s="525" t="s">
        <v>3537</v>
      </c>
      <c r="AB2449" s="399" t="str">
        <f t="shared" si="503"/>
        <v>DC1CB99</v>
      </c>
      <c r="AC2449" s="399" t="str">
        <f t="shared" si="504"/>
        <v>DC1CB99-DC</v>
      </c>
      <c r="AD2449" t="str">
        <f>Y2449&amp;"-"&amp;VLOOKUP(AC2449,'LICH THI'!C:AA,9,0)</f>
        <v>65DCQT23991-42471</v>
      </c>
      <c r="AE2449">
        <f t="shared" si="505"/>
        <v>1</v>
      </c>
    </row>
    <row r="2450" spans="1:31" x14ac:dyDescent="0.25">
      <c r="A2450" s="436" t="str">
        <f t="shared" si="495"/>
        <v>DC1CB99-DC-96</v>
      </c>
      <c r="B2450" s="436">
        <f>COUNTIF(AC$4:AC2450,AC2450)</f>
        <v>96</v>
      </c>
      <c r="C2450" s="436" t="str">
        <f t="shared" si="496"/>
        <v>DC1CB99-DC</v>
      </c>
      <c r="D2450" s="436">
        <f>VLOOKUP(C2450,'LICH THI'!C:AA,12,0)</f>
        <v>106</v>
      </c>
      <c r="E2450" s="436">
        <f>VLOOKUP(C2450,'LICH THI'!C:AA,13,0)</f>
        <v>45</v>
      </c>
      <c r="F2450" s="436">
        <f t="shared" si="506"/>
        <v>16</v>
      </c>
      <c r="G2450" s="436">
        <f>VLOOKUP(C2450,'LICH THI'!C:AA,14,0)</f>
        <v>3</v>
      </c>
      <c r="H2450" s="436">
        <f t="shared" si="497"/>
        <v>3</v>
      </c>
      <c r="I2450" s="436" t="str">
        <f t="shared" si="498"/>
        <v>Bùi Thu Trang</v>
      </c>
      <c r="J2450" s="436"/>
      <c r="K2450" s="436">
        <f t="shared" si="499"/>
        <v>1</v>
      </c>
      <c r="L2450" s="436" t="str">
        <f t="shared" si="500"/>
        <v>DC1CB99-DC-1</v>
      </c>
      <c r="M2450" s="436">
        <f t="shared" si="501"/>
        <v>9</v>
      </c>
      <c r="N2450" s="437">
        <f t="shared" si="507"/>
        <v>8</v>
      </c>
      <c r="O2450" s="437"/>
      <c r="P2450" s="430" t="str">
        <f t="shared" si="502"/>
        <v/>
      </c>
      <c r="U2450" s="177">
        <v>52</v>
      </c>
      <c r="V2450" s="177" t="s">
        <v>3502</v>
      </c>
      <c r="W2450" s="177" t="s">
        <v>3506</v>
      </c>
      <c r="X2450" s="177" t="s">
        <v>2694</v>
      </c>
      <c r="Y2450" s="177" t="s">
        <v>3507</v>
      </c>
      <c r="Z2450" s="177" t="s">
        <v>6033</v>
      </c>
      <c r="AA2450" s="525" t="s">
        <v>3508</v>
      </c>
      <c r="AB2450" s="399" t="str">
        <f t="shared" si="503"/>
        <v>DC1CB99</v>
      </c>
      <c r="AC2450" s="399" t="str">
        <f t="shared" si="504"/>
        <v>DC1CB99-DC</v>
      </c>
      <c r="AD2450" t="str">
        <f>Y2450&amp;"-"&amp;VLOOKUP(AC2450,'LICH THI'!C:AA,9,0)</f>
        <v>65DCKT21591-42471</v>
      </c>
      <c r="AE2450">
        <f t="shared" si="505"/>
        <v>1</v>
      </c>
    </row>
    <row r="2451" spans="1:31" x14ac:dyDescent="0.25">
      <c r="A2451" s="436" t="str">
        <f t="shared" si="495"/>
        <v>DC1CB99-DC-97</v>
      </c>
      <c r="B2451" s="436">
        <f>COUNTIF(AC$4:AC2451,AC2451)</f>
        <v>97</v>
      </c>
      <c r="C2451" s="436" t="str">
        <f t="shared" si="496"/>
        <v>DC1CB99-DC</v>
      </c>
      <c r="D2451" s="436">
        <f>VLOOKUP(C2451,'LICH THI'!C:AA,12,0)</f>
        <v>106</v>
      </c>
      <c r="E2451" s="436">
        <f>VLOOKUP(C2451,'LICH THI'!C:AA,13,0)</f>
        <v>45</v>
      </c>
      <c r="F2451" s="436">
        <f t="shared" si="506"/>
        <v>16</v>
      </c>
      <c r="G2451" s="436">
        <f>VLOOKUP(C2451,'LICH THI'!C:AA,14,0)</f>
        <v>3</v>
      </c>
      <c r="H2451" s="436">
        <f t="shared" si="497"/>
        <v>3</v>
      </c>
      <c r="I2451" s="436" t="str">
        <f t="shared" si="498"/>
        <v>Đinh Thị Huyền Trang</v>
      </c>
      <c r="J2451" s="436"/>
      <c r="K2451" s="436">
        <f t="shared" si="499"/>
        <v>1</v>
      </c>
      <c r="L2451" s="436" t="str">
        <f t="shared" si="500"/>
        <v>DC1CB99-DC-1</v>
      </c>
      <c r="M2451" s="436">
        <f t="shared" si="501"/>
        <v>9</v>
      </c>
      <c r="N2451" s="437">
        <f t="shared" si="507"/>
        <v>9</v>
      </c>
      <c r="O2451" s="437"/>
      <c r="P2451" s="430" t="str">
        <f t="shared" si="502"/>
        <v/>
      </c>
      <c r="U2451" s="177">
        <v>53</v>
      </c>
      <c r="V2451" s="177" t="s">
        <v>3502</v>
      </c>
      <c r="W2451" s="177" t="s">
        <v>6015</v>
      </c>
      <c r="X2451" s="177" t="s">
        <v>2694</v>
      </c>
      <c r="Y2451" s="177" t="s">
        <v>6016</v>
      </c>
      <c r="Z2451" s="177" t="s">
        <v>6033</v>
      </c>
      <c r="AA2451" s="525" t="s">
        <v>3037</v>
      </c>
      <c r="AB2451" s="399" t="str">
        <f t="shared" si="503"/>
        <v>DC1CB99</v>
      </c>
      <c r="AC2451" s="399" t="str">
        <f t="shared" si="504"/>
        <v>DC1CB99-DC</v>
      </c>
      <c r="AD2451" t="str">
        <f>Y2451&amp;"-"&amp;VLOOKUP(AC2451,'LICH THI'!C:AA,9,0)</f>
        <v>65DCKT22873-42471</v>
      </c>
      <c r="AE2451">
        <f t="shared" si="505"/>
        <v>1</v>
      </c>
    </row>
    <row r="2452" spans="1:31" x14ac:dyDescent="0.25">
      <c r="A2452" s="436" t="str">
        <f t="shared" si="495"/>
        <v>DC1CB99-DC-98</v>
      </c>
      <c r="B2452" s="436">
        <f>COUNTIF(AC$4:AC2452,AC2452)</f>
        <v>98</v>
      </c>
      <c r="C2452" s="436" t="str">
        <f t="shared" si="496"/>
        <v>DC1CB99-DC</v>
      </c>
      <c r="D2452" s="436">
        <f>VLOOKUP(C2452,'LICH THI'!C:AA,12,0)</f>
        <v>106</v>
      </c>
      <c r="E2452" s="436">
        <f>VLOOKUP(C2452,'LICH THI'!C:AA,13,0)</f>
        <v>45</v>
      </c>
      <c r="F2452" s="436">
        <f t="shared" si="506"/>
        <v>16</v>
      </c>
      <c r="G2452" s="436">
        <f>VLOOKUP(C2452,'LICH THI'!C:AA,14,0)</f>
        <v>3</v>
      </c>
      <c r="H2452" s="436">
        <f t="shared" si="497"/>
        <v>3</v>
      </c>
      <c r="I2452" s="436" t="str">
        <f t="shared" si="498"/>
        <v>Mai Thị Trang</v>
      </c>
      <c r="J2452" s="436"/>
      <c r="K2452" s="436">
        <f t="shared" si="499"/>
        <v>1</v>
      </c>
      <c r="L2452" s="436" t="str">
        <f t="shared" si="500"/>
        <v>DC1CB99-DC-1</v>
      </c>
      <c r="M2452" s="436">
        <f t="shared" si="501"/>
        <v>9</v>
      </c>
      <c r="N2452" s="437">
        <f t="shared" si="507"/>
        <v>10</v>
      </c>
      <c r="O2452" s="437"/>
      <c r="P2452" s="430" t="str">
        <f t="shared" si="502"/>
        <v/>
      </c>
      <c r="U2452" s="177">
        <v>71</v>
      </c>
      <c r="V2452" s="177" t="s">
        <v>3509</v>
      </c>
      <c r="W2452" s="177" t="s">
        <v>3252</v>
      </c>
      <c r="X2452" s="177" t="s">
        <v>2694</v>
      </c>
      <c r="Y2452" s="177" t="s">
        <v>6071</v>
      </c>
      <c r="Z2452" s="177" t="s">
        <v>6033</v>
      </c>
      <c r="AA2452" s="525" t="s">
        <v>4065</v>
      </c>
      <c r="AB2452" s="399" t="str">
        <f t="shared" si="503"/>
        <v>DC1CB99</v>
      </c>
      <c r="AC2452" s="399" t="str">
        <f t="shared" si="504"/>
        <v>DC1CB99-DC</v>
      </c>
      <c r="AD2452" t="str">
        <f>Y2452&amp;"-"&amp;VLOOKUP(AC2452,'LICH THI'!C:AA,9,0)</f>
        <v>65DCKX20375-42471</v>
      </c>
      <c r="AE2452">
        <f t="shared" si="505"/>
        <v>1</v>
      </c>
    </row>
    <row r="2453" spans="1:31" x14ac:dyDescent="0.25">
      <c r="A2453" s="436" t="str">
        <f t="shared" si="495"/>
        <v>DC1CB99-DC-99</v>
      </c>
      <c r="B2453" s="436">
        <f>COUNTIF(AC$4:AC2453,AC2453)</f>
        <v>99</v>
      </c>
      <c r="C2453" s="436" t="str">
        <f t="shared" si="496"/>
        <v>DC1CB99-DC</v>
      </c>
      <c r="D2453" s="436">
        <f>VLOOKUP(C2453,'LICH THI'!C:AA,12,0)</f>
        <v>106</v>
      </c>
      <c r="E2453" s="436">
        <f>VLOOKUP(C2453,'LICH THI'!C:AA,13,0)</f>
        <v>45</v>
      </c>
      <c r="F2453" s="436">
        <f t="shared" si="506"/>
        <v>16</v>
      </c>
      <c r="G2453" s="436">
        <f>VLOOKUP(C2453,'LICH THI'!C:AA,14,0)</f>
        <v>3</v>
      </c>
      <c r="H2453" s="436">
        <f t="shared" si="497"/>
        <v>3</v>
      </c>
      <c r="I2453" s="436" t="str">
        <f t="shared" si="498"/>
        <v>Nguyễn Thị Minh Trang</v>
      </c>
      <c r="J2453" s="436"/>
      <c r="K2453" s="436">
        <f t="shared" si="499"/>
        <v>1</v>
      </c>
      <c r="L2453" s="436" t="str">
        <f t="shared" si="500"/>
        <v>DC1CB99-DC-1</v>
      </c>
      <c r="M2453" s="436">
        <f t="shared" si="501"/>
        <v>9</v>
      </c>
      <c r="N2453" s="437">
        <f t="shared" si="507"/>
        <v>11</v>
      </c>
      <c r="O2453" s="437"/>
      <c r="P2453" s="430" t="str">
        <f t="shared" si="502"/>
        <v/>
      </c>
      <c r="U2453" s="177">
        <v>108</v>
      </c>
      <c r="V2453" s="177" t="s">
        <v>3046</v>
      </c>
      <c r="W2453" s="177" t="s">
        <v>5632</v>
      </c>
      <c r="X2453" s="177" t="s">
        <v>2694</v>
      </c>
      <c r="Y2453" s="177" t="s">
        <v>5633</v>
      </c>
      <c r="Z2453" s="177" t="s">
        <v>6033</v>
      </c>
      <c r="AA2453" s="525" t="s">
        <v>4289</v>
      </c>
      <c r="AB2453" s="399" t="str">
        <f t="shared" si="503"/>
        <v>DC1CB99</v>
      </c>
      <c r="AC2453" s="399" t="str">
        <f t="shared" si="504"/>
        <v>DC1CB99-DC</v>
      </c>
      <c r="AD2453" t="str">
        <f>Y2453&amp;"-"&amp;VLOOKUP(AC2453,'LICH THI'!C:AA,9,0)</f>
        <v>63DCKT3202-42471</v>
      </c>
      <c r="AE2453">
        <f t="shared" si="505"/>
        <v>1</v>
      </c>
    </row>
    <row r="2454" spans="1:31" x14ac:dyDescent="0.25">
      <c r="A2454" s="436" t="str">
        <f t="shared" si="495"/>
        <v>DC1CB99-DC-100</v>
      </c>
      <c r="B2454" s="436">
        <f>COUNTIF(AC$4:AC2454,AC2454)</f>
        <v>100</v>
      </c>
      <c r="C2454" s="436" t="str">
        <f t="shared" si="496"/>
        <v>DC1CB99-DC</v>
      </c>
      <c r="D2454" s="436">
        <f>VLOOKUP(C2454,'LICH THI'!C:AA,12,0)</f>
        <v>106</v>
      </c>
      <c r="E2454" s="436">
        <f>VLOOKUP(C2454,'LICH THI'!C:AA,13,0)</f>
        <v>45</v>
      </c>
      <c r="F2454" s="436">
        <f t="shared" si="506"/>
        <v>16</v>
      </c>
      <c r="G2454" s="436">
        <f>VLOOKUP(C2454,'LICH THI'!C:AA,14,0)</f>
        <v>3</v>
      </c>
      <c r="H2454" s="436">
        <f t="shared" si="497"/>
        <v>3</v>
      </c>
      <c r="I2454" s="436" t="str">
        <f t="shared" si="498"/>
        <v>Trần Thị Trang</v>
      </c>
      <c r="J2454" s="436"/>
      <c r="K2454" s="436">
        <f t="shared" si="499"/>
        <v>1</v>
      </c>
      <c r="L2454" s="436" t="str">
        <f t="shared" si="500"/>
        <v>DC1CB99-DC-1</v>
      </c>
      <c r="M2454" s="436">
        <f t="shared" si="501"/>
        <v>9</v>
      </c>
      <c r="N2454" s="437">
        <f t="shared" si="507"/>
        <v>12</v>
      </c>
      <c r="O2454" s="437"/>
      <c r="P2454" s="430" t="str">
        <f t="shared" si="502"/>
        <v/>
      </c>
      <c r="U2454" s="177">
        <v>103</v>
      </c>
      <c r="V2454" s="177" t="s">
        <v>3556</v>
      </c>
      <c r="W2454" s="177" t="s">
        <v>2716</v>
      </c>
      <c r="X2454" s="177" t="s">
        <v>2694</v>
      </c>
      <c r="Y2454" s="177" t="s">
        <v>5629</v>
      </c>
      <c r="Z2454" s="177" t="s">
        <v>6033</v>
      </c>
      <c r="AA2454" s="525" t="s">
        <v>5630</v>
      </c>
      <c r="AB2454" s="399" t="str">
        <f t="shared" si="503"/>
        <v>DC1CB99</v>
      </c>
      <c r="AC2454" s="399" t="str">
        <f t="shared" si="504"/>
        <v>DC1CB99-DC</v>
      </c>
      <c r="AD2454" t="str">
        <f>Y2454&amp;"-"&amp;VLOOKUP(AC2454,'LICH THI'!C:AA,9,0)</f>
        <v>65DCQT23900-42471</v>
      </c>
      <c r="AE2454">
        <f t="shared" si="505"/>
        <v>1</v>
      </c>
    </row>
    <row r="2455" spans="1:31" x14ac:dyDescent="0.25">
      <c r="A2455" s="436" t="str">
        <f t="shared" si="495"/>
        <v>DC1CB99-DC-101</v>
      </c>
      <c r="B2455" s="436">
        <f>COUNTIF(AC$4:AC2455,AC2455)</f>
        <v>101</v>
      </c>
      <c r="C2455" s="436" t="str">
        <f t="shared" si="496"/>
        <v>DC1CB99-DC</v>
      </c>
      <c r="D2455" s="436">
        <f>VLOOKUP(C2455,'LICH THI'!C:AA,12,0)</f>
        <v>106</v>
      </c>
      <c r="E2455" s="436">
        <f>VLOOKUP(C2455,'LICH THI'!C:AA,13,0)</f>
        <v>45</v>
      </c>
      <c r="F2455" s="436">
        <f t="shared" si="506"/>
        <v>16</v>
      </c>
      <c r="G2455" s="436">
        <f>VLOOKUP(C2455,'LICH THI'!C:AA,14,0)</f>
        <v>3</v>
      </c>
      <c r="H2455" s="436">
        <f t="shared" si="497"/>
        <v>3</v>
      </c>
      <c r="I2455" s="436" t="str">
        <f t="shared" si="498"/>
        <v>Nguyễn Văn Trường</v>
      </c>
      <c r="J2455" s="436"/>
      <c r="K2455" s="436">
        <f t="shared" si="499"/>
        <v>1</v>
      </c>
      <c r="L2455" s="436" t="str">
        <f t="shared" si="500"/>
        <v>DC1CB99-DC-1</v>
      </c>
      <c r="M2455" s="436">
        <f t="shared" si="501"/>
        <v>9</v>
      </c>
      <c r="N2455" s="437">
        <f t="shared" si="507"/>
        <v>13</v>
      </c>
      <c r="O2455" s="437"/>
      <c r="P2455" s="430" t="str">
        <f t="shared" si="502"/>
        <v/>
      </c>
      <c r="U2455" s="177">
        <v>32</v>
      </c>
      <c r="V2455" s="177" t="s">
        <v>3019</v>
      </c>
      <c r="W2455" s="177" t="s">
        <v>2741</v>
      </c>
      <c r="X2455" s="177" t="s">
        <v>3443</v>
      </c>
      <c r="Y2455" s="177" t="s">
        <v>3877</v>
      </c>
      <c r="Z2455" s="177" t="s">
        <v>6033</v>
      </c>
      <c r="AA2455" s="525" t="s">
        <v>3878</v>
      </c>
      <c r="AB2455" s="399" t="str">
        <f t="shared" si="503"/>
        <v>DC1CB99</v>
      </c>
      <c r="AC2455" s="399" t="str">
        <f t="shared" si="504"/>
        <v>DC1CB99-DC</v>
      </c>
      <c r="AD2455" t="str">
        <f>Y2455&amp;"-"&amp;VLOOKUP(AC2455,'LICH THI'!C:AA,9,0)</f>
        <v>64DCQT3115-42471</v>
      </c>
      <c r="AE2455">
        <f t="shared" si="505"/>
        <v>1</v>
      </c>
    </row>
    <row r="2456" spans="1:31" x14ac:dyDescent="0.25">
      <c r="A2456" s="436" t="str">
        <f t="shared" si="495"/>
        <v>DC1CB99-DC-102</v>
      </c>
      <c r="B2456" s="436">
        <f>COUNTIF(AC$4:AC2456,AC2456)</f>
        <v>102</v>
      </c>
      <c r="C2456" s="436" t="str">
        <f t="shared" si="496"/>
        <v>DC1CB99-DC</v>
      </c>
      <c r="D2456" s="436">
        <f>VLOOKUP(C2456,'LICH THI'!C:AA,12,0)</f>
        <v>106</v>
      </c>
      <c r="E2456" s="436">
        <f>VLOOKUP(C2456,'LICH THI'!C:AA,13,0)</f>
        <v>45</v>
      </c>
      <c r="F2456" s="436">
        <f t="shared" si="506"/>
        <v>16</v>
      </c>
      <c r="G2456" s="436">
        <f>VLOOKUP(C2456,'LICH THI'!C:AA,14,0)</f>
        <v>3</v>
      </c>
      <c r="H2456" s="436">
        <f t="shared" si="497"/>
        <v>3</v>
      </c>
      <c r="I2456" s="436" t="str">
        <f t="shared" si="498"/>
        <v>Ngô Thị Thu Uyên</v>
      </c>
      <c r="J2456" s="436"/>
      <c r="K2456" s="436">
        <f t="shared" si="499"/>
        <v>1</v>
      </c>
      <c r="L2456" s="436" t="str">
        <f t="shared" si="500"/>
        <v>DC1CB99-DC-1</v>
      </c>
      <c r="M2456" s="436">
        <f t="shared" si="501"/>
        <v>9</v>
      </c>
      <c r="N2456" s="437">
        <f t="shared" si="507"/>
        <v>14</v>
      </c>
      <c r="O2456" s="437"/>
      <c r="P2456" s="430" t="str">
        <f t="shared" si="502"/>
        <v/>
      </c>
      <c r="U2456" s="177">
        <v>72</v>
      </c>
      <c r="V2456" s="177" t="s">
        <v>3509</v>
      </c>
      <c r="W2456" s="177" t="s">
        <v>3613</v>
      </c>
      <c r="X2456" s="177" t="s">
        <v>5676</v>
      </c>
      <c r="Y2456" s="177" t="s">
        <v>6072</v>
      </c>
      <c r="Z2456" s="177" t="s">
        <v>6033</v>
      </c>
      <c r="AA2456" s="525" t="s">
        <v>6073</v>
      </c>
      <c r="AB2456" s="399" t="str">
        <f t="shared" si="503"/>
        <v>DC1CB99</v>
      </c>
      <c r="AC2456" s="399" t="str">
        <f t="shared" si="504"/>
        <v>DC1CB99-DC</v>
      </c>
      <c r="AD2456" t="str">
        <f>Y2456&amp;"-"&amp;VLOOKUP(AC2456,'LICH THI'!C:AA,9,0)</f>
        <v>65DCKX21466-42471</v>
      </c>
      <c r="AE2456">
        <f t="shared" si="505"/>
        <v>1</v>
      </c>
    </row>
    <row r="2457" spans="1:31" x14ac:dyDescent="0.25">
      <c r="A2457" s="436" t="str">
        <f t="shared" si="495"/>
        <v>DC1CB99-DC-103</v>
      </c>
      <c r="B2457" s="436">
        <f>COUNTIF(AC$4:AC2457,AC2457)</f>
        <v>103</v>
      </c>
      <c r="C2457" s="436" t="str">
        <f t="shared" si="496"/>
        <v>DC1CB99-DC</v>
      </c>
      <c r="D2457" s="436">
        <f>VLOOKUP(C2457,'LICH THI'!C:AA,12,0)</f>
        <v>106</v>
      </c>
      <c r="E2457" s="436">
        <f>VLOOKUP(C2457,'LICH THI'!C:AA,13,0)</f>
        <v>45</v>
      </c>
      <c r="F2457" s="436">
        <f t="shared" si="506"/>
        <v>16</v>
      </c>
      <c r="G2457" s="436">
        <f>VLOOKUP(C2457,'LICH THI'!C:AA,14,0)</f>
        <v>3</v>
      </c>
      <c r="H2457" s="436">
        <f t="shared" si="497"/>
        <v>3</v>
      </c>
      <c r="I2457" s="436" t="str">
        <f t="shared" si="498"/>
        <v>Bùi Thị Thanh Vân</v>
      </c>
      <c r="J2457" s="436"/>
      <c r="K2457" s="436">
        <f t="shared" si="499"/>
        <v>1</v>
      </c>
      <c r="L2457" s="436" t="str">
        <f t="shared" si="500"/>
        <v>DC1CB99-DC-1</v>
      </c>
      <c r="M2457" s="436">
        <f t="shared" si="501"/>
        <v>9</v>
      </c>
      <c r="N2457" s="437">
        <f t="shared" si="507"/>
        <v>15</v>
      </c>
      <c r="O2457" s="437"/>
      <c r="P2457" s="430" t="str">
        <f t="shared" si="502"/>
        <v/>
      </c>
      <c r="U2457" s="177">
        <v>94</v>
      </c>
      <c r="V2457" s="177" t="s">
        <v>3517</v>
      </c>
      <c r="W2457" s="177" t="s">
        <v>6065</v>
      </c>
      <c r="X2457" s="177" t="s">
        <v>4458</v>
      </c>
      <c r="Y2457" s="177" t="s">
        <v>6084</v>
      </c>
      <c r="Z2457" s="177" t="s">
        <v>6033</v>
      </c>
      <c r="AA2457" s="525" t="s">
        <v>6085</v>
      </c>
      <c r="AB2457" s="399" t="str">
        <f t="shared" si="503"/>
        <v>DC1CB99</v>
      </c>
      <c r="AC2457" s="399" t="str">
        <f t="shared" si="504"/>
        <v>DC1CB99-DC</v>
      </c>
      <c r="AD2457" t="str">
        <f>Y2457&amp;"-"&amp;VLOOKUP(AC2457,'LICH THI'!C:AA,9,0)</f>
        <v>65DCKX20081-42471</v>
      </c>
      <c r="AE2457">
        <f t="shared" si="505"/>
        <v>1</v>
      </c>
    </row>
    <row r="2458" spans="1:31" x14ac:dyDescent="0.25">
      <c r="A2458" s="436" t="str">
        <f t="shared" si="495"/>
        <v>DC1CB99-DC-104</v>
      </c>
      <c r="B2458" s="436">
        <f>COUNTIF(AC$4:AC2458,AC2458)</f>
        <v>104</v>
      </c>
      <c r="C2458" s="436" t="str">
        <f t="shared" si="496"/>
        <v>DC1CB99-DC</v>
      </c>
      <c r="D2458" s="436">
        <f>VLOOKUP(C2458,'LICH THI'!C:AA,12,0)</f>
        <v>106</v>
      </c>
      <c r="E2458" s="436">
        <f>VLOOKUP(C2458,'LICH THI'!C:AA,13,0)</f>
        <v>45</v>
      </c>
      <c r="F2458" s="436">
        <f t="shared" si="506"/>
        <v>16</v>
      </c>
      <c r="G2458" s="436">
        <f>VLOOKUP(C2458,'LICH THI'!C:AA,14,0)</f>
        <v>3</v>
      </c>
      <c r="H2458" s="436">
        <f t="shared" si="497"/>
        <v>3</v>
      </c>
      <c r="I2458" s="436" t="str">
        <f t="shared" si="498"/>
        <v>Đỗ Thị Quỳnh Vân</v>
      </c>
      <c r="J2458" s="436"/>
      <c r="K2458" s="436">
        <f t="shared" si="499"/>
        <v>1</v>
      </c>
      <c r="L2458" s="436" t="str">
        <f t="shared" si="500"/>
        <v>DC1CB99-DC-1</v>
      </c>
      <c r="M2458" s="436">
        <f t="shared" si="501"/>
        <v>9</v>
      </c>
      <c r="N2458" s="437">
        <f t="shared" si="507"/>
        <v>16</v>
      </c>
      <c r="O2458" s="437"/>
      <c r="P2458" s="430" t="str">
        <f t="shared" si="502"/>
        <v/>
      </c>
      <c r="U2458" s="177">
        <v>46</v>
      </c>
      <c r="V2458" s="177" t="s">
        <v>5908</v>
      </c>
      <c r="W2458" s="177" t="s">
        <v>4346</v>
      </c>
      <c r="X2458" s="177" t="s">
        <v>4458</v>
      </c>
      <c r="Y2458" s="177" t="s">
        <v>6054</v>
      </c>
      <c r="Z2458" s="177" t="s">
        <v>6033</v>
      </c>
      <c r="AA2458" s="525" t="s">
        <v>5463</v>
      </c>
      <c r="AB2458" s="399" t="str">
        <f t="shared" si="503"/>
        <v>DC1CB99</v>
      </c>
      <c r="AC2458" s="399" t="str">
        <f t="shared" si="504"/>
        <v>DC1CB99-DC</v>
      </c>
      <c r="AD2458" t="str">
        <f>Y2458&amp;"-"&amp;VLOOKUP(AC2458,'LICH THI'!C:AA,9,0)</f>
        <v>65DCKT23815-42471</v>
      </c>
      <c r="AE2458">
        <f t="shared" si="505"/>
        <v>1</v>
      </c>
    </row>
    <row r="2459" spans="1:31" x14ac:dyDescent="0.25">
      <c r="A2459" s="436" t="str">
        <f t="shared" si="495"/>
        <v>DC1CB99-DC-105</v>
      </c>
      <c r="B2459" s="436">
        <f>COUNTIF(AC$4:AC2459,AC2459)</f>
        <v>105</v>
      </c>
      <c r="C2459" s="436" t="str">
        <f t="shared" si="496"/>
        <v>DC1CB99-DC</v>
      </c>
      <c r="D2459" s="436">
        <f>VLOOKUP(C2459,'LICH THI'!C:AA,12,0)</f>
        <v>106</v>
      </c>
      <c r="E2459" s="436">
        <f>VLOOKUP(C2459,'LICH THI'!C:AA,13,0)</f>
        <v>45</v>
      </c>
      <c r="F2459" s="436">
        <f t="shared" si="506"/>
        <v>16</v>
      </c>
      <c r="G2459" s="436">
        <f>VLOOKUP(C2459,'LICH THI'!C:AA,14,0)</f>
        <v>3</v>
      </c>
      <c r="H2459" s="436">
        <f t="shared" si="497"/>
        <v>3</v>
      </c>
      <c r="I2459" s="436" t="str">
        <f t="shared" si="498"/>
        <v>Lê Thị Bảo Yến</v>
      </c>
      <c r="J2459" s="436"/>
      <c r="K2459" s="436">
        <f t="shared" si="499"/>
        <v>1</v>
      </c>
      <c r="L2459" s="436" t="str">
        <f t="shared" si="500"/>
        <v>DC1CB99-DC-1</v>
      </c>
      <c r="M2459" s="436">
        <f t="shared" si="501"/>
        <v>9</v>
      </c>
      <c r="N2459" s="437">
        <f t="shared" si="507"/>
        <v>1</v>
      </c>
      <c r="O2459" s="437"/>
      <c r="P2459" s="430" t="str">
        <f t="shared" si="502"/>
        <v/>
      </c>
      <c r="U2459" s="177">
        <v>3</v>
      </c>
      <c r="V2459" s="177" t="s">
        <v>2707</v>
      </c>
      <c r="W2459" s="177" t="s">
        <v>4461</v>
      </c>
      <c r="X2459" s="177" t="s">
        <v>2639</v>
      </c>
      <c r="Y2459" s="177" t="s">
        <v>4462</v>
      </c>
      <c r="Z2459" s="177" t="s">
        <v>6033</v>
      </c>
      <c r="AA2459" s="525" t="s">
        <v>4463</v>
      </c>
      <c r="AB2459" s="399" t="str">
        <f t="shared" si="503"/>
        <v>DC1CB99</v>
      </c>
      <c r="AC2459" s="399" t="str">
        <f t="shared" si="504"/>
        <v>DC1CB99-DC</v>
      </c>
      <c r="AD2459" t="str">
        <f>Y2459&amp;"-"&amp;VLOOKUP(AC2459,'LICH THI'!C:AA,9,0)</f>
        <v>63DCQT3121-42471</v>
      </c>
      <c r="AE2459">
        <f t="shared" si="505"/>
        <v>1</v>
      </c>
    </row>
    <row r="2460" spans="1:31" x14ac:dyDescent="0.25">
      <c r="A2460" s="436" t="str">
        <f t="shared" si="495"/>
        <v>DC1CB99-DC-106</v>
      </c>
      <c r="B2460" s="436">
        <f>COUNTIF(AC$4:AC2460,AC2460)</f>
        <v>106</v>
      </c>
      <c r="C2460" s="436" t="str">
        <f t="shared" si="496"/>
        <v>DC1CB99-DC</v>
      </c>
      <c r="D2460" s="436">
        <f>VLOOKUP(C2460,'LICH THI'!C:AA,12,0)</f>
        <v>106</v>
      </c>
      <c r="E2460" s="436">
        <f>VLOOKUP(C2460,'LICH THI'!C:AA,13,0)</f>
        <v>45</v>
      </c>
      <c r="F2460" s="436">
        <f t="shared" si="506"/>
        <v>16</v>
      </c>
      <c r="G2460" s="436">
        <f>VLOOKUP(C2460,'LICH THI'!C:AA,14,0)</f>
        <v>3</v>
      </c>
      <c r="H2460" s="436">
        <f t="shared" si="497"/>
        <v>3</v>
      </c>
      <c r="I2460" s="436" t="str">
        <f t="shared" si="498"/>
        <v>Phan Thị Hải Yến</v>
      </c>
      <c r="J2460" s="436"/>
      <c r="K2460" s="436">
        <f t="shared" si="499"/>
        <v>1</v>
      </c>
      <c r="L2460" s="436" t="str">
        <f t="shared" si="500"/>
        <v>DC1CB99-DC-1</v>
      </c>
      <c r="M2460" s="436">
        <f t="shared" si="501"/>
        <v>9</v>
      </c>
      <c r="N2460" s="437">
        <f t="shared" si="507"/>
        <v>2</v>
      </c>
      <c r="O2460" s="437"/>
      <c r="P2460" s="430" t="str">
        <f t="shared" si="502"/>
        <v/>
      </c>
      <c r="U2460" s="177">
        <v>4</v>
      </c>
      <c r="V2460" s="177" t="s">
        <v>2707</v>
      </c>
      <c r="W2460" s="177" t="s">
        <v>6034</v>
      </c>
      <c r="X2460" s="177" t="s">
        <v>2639</v>
      </c>
      <c r="Y2460" s="177" t="s">
        <v>6035</v>
      </c>
      <c r="Z2460" s="177" t="s">
        <v>6033</v>
      </c>
      <c r="AA2460" s="525" t="s">
        <v>6036</v>
      </c>
      <c r="AB2460" s="399" t="str">
        <f t="shared" si="503"/>
        <v>DC1CB99</v>
      </c>
      <c r="AC2460" s="399" t="str">
        <f t="shared" si="504"/>
        <v>DC1CB99-DC</v>
      </c>
      <c r="AD2460" t="str">
        <f>Y2460&amp;"-"&amp;VLOOKUP(AC2460,'LICH THI'!C:AA,9,0)</f>
        <v>63DCQT3120-42471</v>
      </c>
      <c r="AE2460">
        <f t="shared" si="505"/>
        <v>1</v>
      </c>
    </row>
    <row r="2461" spans="1:31" x14ac:dyDescent="0.25">
      <c r="A2461" s="436" t="str">
        <f t="shared" si="495"/>
        <v>DC1CB99-DL-1</v>
      </c>
      <c r="B2461" s="436">
        <f>COUNTIF(AC$4:AC2461,AC2461)</f>
        <v>1</v>
      </c>
      <c r="C2461" s="436" t="str">
        <f t="shared" si="496"/>
        <v>DC1CB99-DL</v>
      </c>
      <c r="D2461" s="436">
        <f>VLOOKUP(C2461,'LICH THI'!C:AA,12,0)</f>
        <v>2</v>
      </c>
      <c r="E2461" s="436">
        <f>VLOOKUP(C2461,'LICH THI'!C:AA,13,0)</f>
        <v>2</v>
      </c>
      <c r="F2461" s="436">
        <f t="shared" si="506"/>
        <v>2</v>
      </c>
      <c r="G2461" s="436">
        <f>VLOOKUP(C2461,'LICH THI'!C:AA,14,0)</f>
        <v>1</v>
      </c>
      <c r="H2461" s="436">
        <f t="shared" si="497"/>
        <v>1</v>
      </c>
      <c r="I2461" s="436" t="str">
        <f t="shared" si="498"/>
        <v>Triệu Phương Quỳnh</v>
      </c>
      <c r="J2461" s="436"/>
      <c r="K2461" s="436">
        <f t="shared" si="499"/>
        <v>1</v>
      </c>
      <c r="L2461" s="436" t="str">
        <f t="shared" si="500"/>
        <v>DC1CB99-DL-1</v>
      </c>
      <c r="M2461" s="436">
        <f t="shared" si="501"/>
        <v>1</v>
      </c>
      <c r="N2461" s="437">
        <f t="shared" si="507"/>
        <v>1</v>
      </c>
      <c r="O2461" s="437"/>
      <c r="P2461" s="430" t="str">
        <f t="shared" si="502"/>
        <v/>
      </c>
      <c r="U2461" s="177">
        <v>104</v>
      </c>
      <c r="V2461" s="177" t="s">
        <v>4464</v>
      </c>
      <c r="W2461" s="177" t="s">
        <v>6029</v>
      </c>
      <c r="X2461" s="177" t="s">
        <v>2684</v>
      </c>
      <c r="Y2461" s="177" t="s">
        <v>6030</v>
      </c>
      <c r="Z2461" s="177" t="s">
        <v>6033</v>
      </c>
      <c r="AA2461" s="525" t="s">
        <v>6031</v>
      </c>
      <c r="AB2461" s="399" t="str">
        <f t="shared" si="503"/>
        <v>DC1CB99</v>
      </c>
      <c r="AC2461" s="399" t="str">
        <f t="shared" si="504"/>
        <v>DC1CB99-DL</v>
      </c>
      <c r="AD2461" t="str">
        <f>Y2461&amp;"-"&amp;VLOOKUP(AC2461,'LICH THI'!C:AA,9,0)</f>
        <v>65DLKT20037-42471</v>
      </c>
      <c r="AE2461">
        <f t="shared" si="505"/>
        <v>1</v>
      </c>
    </row>
    <row r="2462" spans="1:31" x14ac:dyDescent="0.25">
      <c r="A2462" s="436" t="str">
        <f t="shared" si="495"/>
        <v>DC1CB99-DL-2</v>
      </c>
      <c r="B2462" s="436">
        <f>COUNTIF(AC$4:AC2462,AC2462)</f>
        <v>2</v>
      </c>
      <c r="C2462" s="436" t="str">
        <f t="shared" si="496"/>
        <v>DC1CB99-DL</v>
      </c>
      <c r="D2462" s="436">
        <f>VLOOKUP(C2462,'LICH THI'!C:AA,12,0)</f>
        <v>2</v>
      </c>
      <c r="E2462" s="436">
        <f>VLOOKUP(C2462,'LICH THI'!C:AA,13,0)</f>
        <v>2</v>
      </c>
      <c r="F2462" s="436">
        <f t="shared" si="506"/>
        <v>2</v>
      </c>
      <c r="G2462" s="436">
        <f>VLOOKUP(C2462,'LICH THI'!C:AA,14,0)</f>
        <v>1</v>
      </c>
      <c r="H2462" s="436">
        <f t="shared" si="497"/>
        <v>1</v>
      </c>
      <c r="I2462" s="436" t="str">
        <f t="shared" si="498"/>
        <v>Vũ Thị Hoàng Yên</v>
      </c>
      <c r="J2462" s="436"/>
      <c r="K2462" s="436">
        <f t="shared" si="499"/>
        <v>1</v>
      </c>
      <c r="L2462" s="436" t="str">
        <f t="shared" si="500"/>
        <v>DC1CB99-DL-1</v>
      </c>
      <c r="M2462" s="436">
        <f t="shared" si="501"/>
        <v>1</v>
      </c>
      <c r="N2462" s="437">
        <f t="shared" si="507"/>
        <v>2</v>
      </c>
      <c r="O2462" s="437"/>
      <c r="P2462" s="430" t="str">
        <f t="shared" si="502"/>
        <v/>
      </c>
      <c r="U2462" s="177">
        <v>105</v>
      </c>
      <c r="V2462" s="177" t="s">
        <v>4464</v>
      </c>
      <c r="W2462" s="177" t="s">
        <v>6091</v>
      </c>
      <c r="X2462" s="177" t="s">
        <v>4972</v>
      </c>
      <c r="Y2462" s="177" t="s">
        <v>6092</v>
      </c>
      <c r="Z2462" s="177" t="s">
        <v>6033</v>
      </c>
      <c r="AA2462" s="525" t="s">
        <v>6093</v>
      </c>
      <c r="AB2462" s="399" t="str">
        <f t="shared" si="503"/>
        <v>DC1CB99</v>
      </c>
      <c r="AC2462" s="399" t="str">
        <f t="shared" si="504"/>
        <v>DC1CB99-DL</v>
      </c>
      <c r="AD2462" t="str">
        <f>Y2462&amp;"-"&amp;VLOOKUP(AC2462,'LICH THI'!C:AA,9,0)</f>
        <v>65DLKT21134-42471</v>
      </c>
      <c r="AE2462">
        <f t="shared" si="505"/>
        <v>1</v>
      </c>
    </row>
    <row r="2463" spans="1:31" x14ac:dyDescent="0.25">
      <c r="A2463" s="436" t="str">
        <f t="shared" si="495"/>
        <v>DC1LL01-DC-1</v>
      </c>
      <c r="B2463" s="436">
        <f>COUNTIF(AC$4:AC2463,AC2463)</f>
        <v>1</v>
      </c>
      <c r="C2463" s="436" t="str">
        <f t="shared" si="496"/>
        <v>DC1LL01-DC</v>
      </c>
      <c r="D2463" s="436">
        <f>VLOOKUP(C2463,'LICH THI'!C:AA,12,0)</f>
        <v>198</v>
      </c>
      <c r="E2463" s="436">
        <f>VLOOKUP(C2463,'LICH THI'!C:AA,13,0)</f>
        <v>45</v>
      </c>
      <c r="F2463" s="436">
        <f t="shared" si="506"/>
        <v>45</v>
      </c>
      <c r="G2463" s="436">
        <f>VLOOKUP(C2463,'LICH THI'!C:AA,14,0)</f>
        <v>5</v>
      </c>
      <c r="H2463" s="436">
        <f t="shared" si="497"/>
        <v>1</v>
      </c>
      <c r="I2463" s="436" t="str">
        <f t="shared" si="498"/>
        <v>Nguyễn Văn An</v>
      </c>
      <c r="J2463" s="436"/>
      <c r="K2463" s="436">
        <f t="shared" si="499"/>
        <v>2</v>
      </c>
      <c r="L2463" s="436" t="str">
        <f t="shared" si="500"/>
        <v>DC1LL01-DC-2</v>
      </c>
      <c r="M2463" s="436">
        <f t="shared" si="501"/>
        <v>1</v>
      </c>
      <c r="N2463" s="437">
        <f t="shared" si="507"/>
        <v>51</v>
      </c>
      <c r="O2463" s="437"/>
      <c r="P2463" s="430" t="str">
        <f t="shared" si="502"/>
        <v/>
      </c>
      <c r="U2463" s="177">
        <v>156</v>
      </c>
      <c r="V2463" s="177" t="s">
        <v>3491</v>
      </c>
      <c r="W2463" s="177" t="s">
        <v>2741</v>
      </c>
      <c r="X2463" s="177" t="s">
        <v>3492</v>
      </c>
      <c r="Y2463" s="177" t="s">
        <v>3493</v>
      </c>
      <c r="Z2463" s="177" t="s">
        <v>3106</v>
      </c>
      <c r="AA2463" s="525" t="s">
        <v>3494</v>
      </c>
      <c r="AB2463" s="399" t="str">
        <f t="shared" si="503"/>
        <v>DC1LL01</v>
      </c>
      <c r="AC2463" s="399" t="str">
        <f t="shared" si="504"/>
        <v>DC1LL01-DC</v>
      </c>
      <c r="AD2463" t="str">
        <f>Y2463&amp;"-"&amp;VLOOKUP(AC2463,'LICH THI'!C:AA,9,0)</f>
        <v>65DCKT21562-42469</v>
      </c>
      <c r="AE2463">
        <f t="shared" si="505"/>
        <v>1</v>
      </c>
    </row>
    <row r="2464" spans="1:31" x14ac:dyDescent="0.25">
      <c r="A2464" s="436" t="str">
        <f t="shared" si="495"/>
        <v>DC1LL01-DC-2</v>
      </c>
      <c r="B2464" s="436">
        <f>COUNTIF(AC$4:AC2464,AC2464)</f>
        <v>2</v>
      </c>
      <c r="C2464" s="436" t="str">
        <f t="shared" si="496"/>
        <v>DC1LL01-DC</v>
      </c>
      <c r="D2464" s="436">
        <f>VLOOKUP(C2464,'LICH THI'!C:AA,12,0)</f>
        <v>198</v>
      </c>
      <c r="E2464" s="436">
        <f>VLOOKUP(C2464,'LICH THI'!C:AA,13,0)</f>
        <v>45</v>
      </c>
      <c r="F2464" s="436">
        <f t="shared" si="506"/>
        <v>45</v>
      </c>
      <c r="G2464" s="436">
        <f>VLOOKUP(C2464,'LICH THI'!C:AA,14,0)</f>
        <v>5</v>
      </c>
      <c r="H2464" s="436">
        <f t="shared" si="497"/>
        <v>1</v>
      </c>
      <c r="I2464" s="436" t="str">
        <f t="shared" si="498"/>
        <v>Chu Việt Anh</v>
      </c>
      <c r="J2464" s="436"/>
      <c r="K2464" s="436">
        <f t="shared" si="499"/>
        <v>2</v>
      </c>
      <c r="L2464" s="436" t="str">
        <f t="shared" si="500"/>
        <v>DC1LL01-DC-2</v>
      </c>
      <c r="M2464" s="436">
        <f t="shared" si="501"/>
        <v>1</v>
      </c>
      <c r="N2464" s="437">
        <f t="shared" si="507"/>
        <v>52</v>
      </c>
      <c r="O2464" s="437"/>
      <c r="P2464" s="430" t="str">
        <f t="shared" si="502"/>
        <v/>
      </c>
      <c r="U2464" s="177">
        <v>74</v>
      </c>
      <c r="V2464" s="177" t="s">
        <v>2897</v>
      </c>
      <c r="W2464" s="177" t="s">
        <v>2898</v>
      </c>
      <c r="X2464" s="177" t="s">
        <v>2611</v>
      </c>
      <c r="Y2464" s="177" t="s">
        <v>2899</v>
      </c>
      <c r="Z2464" s="177" t="s">
        <v>3106</v>
      </c>
      <c r="AA2464" s="525" t="s">
        <v>2900</v>
      </c>
      <c r="AB2464" s="399" t="str">
        <f t="shared" si="503"/>
        <v>DC1LL01</v>
      </c>
      <c r="AC2464" s="399" t="str">
        <f t="shared" si="504"/>
        <v>DC1LL01-DC</v>
      </c>
      <c r="AD2464" t="str">
        <f>Y2464&amp;"-"&amp;VLOOKUP(AC2464,'LICH THI'!C:AA,9,0)</f>
        <v>64DCDB3017-42469</v>
      </c>
      <c r="AE2464">
        <f t="shared" si="505"/>
        <v>1</v>
      </c>
    </row>
    <row r="2465" spans="1:31" x14ac:dyDescent="0.25">
      <c r="A2465" s="436" t="str">
        <f t="shared" si="495"/>
        <v>DC1LL01-DC-3</v>
      </c>
      <c r="B2465" s="436">
        <f>COUNTIF(AC$4:AC2465,AC2465)</f>
        <v>3</v>
      </c>
      <c r="C2465" s="436" t="str">
        <f t="shared" si="496"/>
        <v>DC1LL01-DC</v>
      </c>
      <c r="D2465" s="436">
        <f>VLOOKUP(C2465,'LICH THI'!C:AA,12,0)</f>
        <v>198</v>
      </c>
      <c r="E2465" s="436">
        <f>VLOOKUP(C2465,'LICH THI'!C:AA,13,0)</f>
        <v>45</v>
      </c>
      <c r="F2465" s="436">
        <f t="shared" si="506"/>
        <v>45</v>
      </c>
      <c r="G2465" s="436">
        <f>VLOOKUP(C2465,'LICH THI'!C:AA,14,0)</f>
        <v>5</v>
      </c>
      <c r="H2465" s="436">
        <f t="shared" si="497"/>
        <v>1</v>
      </c>
      <c r="I2465" s="436" t="str">
        <f t="shared" si="498"/>
        <v>Hoàng Thị Hồng Anh</v>
      </c>
      <c r="J2465" s="436"/>
      <c r="K2465" s="436">
        <f t="shared" si="499"/>
        <v>2</v>
      </c>
      <c r="L2465" s="436" t="str">
        <f t="shared" si="500"/>
        <v>DC1LL01-DC-2</v>
      </c>
      <c r="M2465" s="436">
        <f t="shared" si="501"/>
        <v>1</v>
      </c>
      <c r="N2465" s="437">
        <f t="shared" si="507"/>
        <v>53</v>
      </c>
      <c r="O2465" s="437"/>
      <c r="P2465" s="430" t="str">
        <f t="shared" si="502"/>
        <v/>
      </c>
      <c r="U2465" s="177">
        <v>162</v>
      </c>
      <c r="V2465" s="177" t="s">
        <v>3509</v>
      </c>
      <c r="W2465" s="177" t="s">
        <v>3510</v>
      </c>
      <c r="X2465" s="177" t="s">
        <v>2611</v>
      </c>
      <c r="Y2465" s="177" t="s">
        <v>3511</v>
      </c>
      <c r="Z2465" s="177" t="s">
        <v>3106</v>
      </c>
      <c r="AA2465" s="525" t="s">
        <v>2886</v>
      </c>
      <c r="AB2465" s="399" t="str">
        <f t="shared" si="503"/>
        <v>DC1LL01</v>
      </c>
      <c r="AC2465" s="399" t="str">
        <f t="shared" si="504"/>
        <v>DC1LL01-DC</v>
      </c>
      <c r="AD2465" t="str">
        <f>Y2465&amp;"-"&amp;VLOOKUP(AC2465,'LICH THI'!C:AA,9,0)</f>
        <v>65DCKX21482-42469</v>
      </c>
      <c r="AE2465">
        <f t="shared" si="505"/>
        <v>1</v>
      </c>
    </row>
    <row r="2466" spans="1:31" x14ac:dyDescent="0.25">
      <c r="A2466" s="436" t="str">
        <f t="shared" si="495"/>
        <v>DC1LL01-DC-4</v>
      </c>
      <c r="B2466" s="436">
        <f>COUNTIF(AC$4:AC2466,AC2466)</f>
        <v>4</v>
      </c>
      <c r="C2466" s="436" t="str">
        <f t="shared" si="496"/>
        <v>DC1LL01-DC</v>
      </c>
      <c r="D2466" s="436">
        <f>VLOOKUP(C2466,'LICH THI'!C:AA,12,0)</f>
        <v>198</v>
      </c>
      <c r="E2466" s="436">
        <f>VLOOKUP(C2466,'LICH THI'!C:AA,13,0)</f>
        <v>45</v>
      </c>
      <c r="F2466" s="436">
        <f t="shared" si="506"/>
        <v>45</v>
      </c>
      <c r="G2466" s="436">
        <f>VLOOKUP(C2466,'LICH THI'!C:AA,14,0)</f>
        <v>5</v>
      </c>
      <c r="H2466" s="436">
        <f t="shared" si="497"/>
        <v>1</v>
      </c>
      <c r="I2466" s="436" t="str">
        <f t="shared" si="498"/>
        <v>Hồ Xuân Anh</v>
      </c>
      <c r="J2466" s="436"/>
      <c r="K2466" s="436">
        <f t="shared" si="499"/>
        <v>2</v>
      </c>
      <c r="L2466" s="436" t="str">
        <f t="shared" si="500"/>
        <v>DC1LL01-DC-2</v>
      </c>
      <c r="M2466" s="436">
        <f t="shared" si="501"/>
        <v>1</v>
      </c>
      <c r="N2466" s="437">
        <f t="shared" si="507"/>
        <v>54</v>
      </c>
      <c r="O2466" s="437"/>
      <c r="P2466" s="430" t="str">
        <f t="shared" si="502"/>
        <v/>
      </c>
      <c r="U2466" s="177">
        <v>130</v>
      </c>
      <c r="V2466" s="177" t="s">
        <v>3415</v>
      </c>
      <c r="W2466" s="177" t="s">
        <v>3416</v>
      </c>
      <c r="X2466" s="177" t="s">
        <v>2611</v>
      </c>
      <c r="Y2466" s="177" t="s">
        <v>3417</v>
      </c>
      <c r="Z2466" s="177" t="s">
        <v>3106</v>
      </c>
      <c r="AA2466" s="525" t="s">
        <v>3418</v>
      </c>
      <c r="AB2466" s="399" t="str">
        <f t="shared" si="503"/>
        <v>DC1LL01</v>
      </c>
      <c r="AC2466" s="399" t="str">
        <f t="shared" si="504"/>
        <v>DC1LL01-DC</v>
      </c>
      <c r="AD2466" t="str">
        <f>Y2466&amp;"-"&amp;VLOOKUP(AC2466,'LICH THI'!C:AA,9,0)</f>
        <v>64DCTH3177-42469</v>
      </c>
      <c r="AE2466">
        <f t="shared" si="505"/>
        <v>1</v>
      </c>
    </row>
    <row r="2467" spans="1:31" x14ac:dyDescent="0.25">
      <c r="A2467" s="436" t="str">
        <f t="shared" si="495"/>
        <v>DC1LL01-DC-5</v>
      </c>
      <c r="B2467" s="436">
        <f>COUNTIF(AC$4:AC2467,AC2467)</f>
        <v>5</v>
      </c>
      <c r="C2467" s="436" t="str">
        <f t="shared" si="496"/>
        <v>DC1LL01-DC</v>
      </c>
      <c r="D2467" s="436">
        <f>VLOOKUP(C2467,'LICH THI'!C:AA,12,0)</f>
        <v>198</v>
      </c>
      <c r="E2467" s="436">
        <f>VLOOKUP(C2467,'LICH THI'!C:AA,13,0)</f>
        <v>45</v>
      </c>
      <c r="F2467" s="436">
        <f t="shared" si="506"/>
        <v>45</v>
      </c>
      <c r="G2467" s="436">
        <f>VLOOKUP(C2467,'LICH THI'!C:AA,14,0)</f>
        <v>5</v>
      </c>
      <c r="H2467" s="436">
        <f t="shared" si="497"/>
        <v>1</v>
      </c>
      <c r="I2467" s="436" t="str">
        <f t="shared" si="498"/>
        <v>Nguyễn Kỳ Anh</v>
      </c>
      <c r="J2467" s="436"/>
      <c r="K2467" s="436">
        <f t="shared" si="499"/>
        <v>2</v>
      </c>
      <c r="L2467" s="436" t="str">
        <f t="shared" si="500"/>
        <v>DC1LL01-DC-2</v>
      </c>
      <c r="M2467" s="436">
        <f t="shared" si="501"/>
        <v>1</v>
      </c>
      <c r="N2467" s="437">
        <f t="shared" si="507"/>
        <v>55</v>
      </c>
      <c r="O2467" s="437"/>
      <c r="P2467" s="430" t="str">
        <f t="shared" si="502"/>
        <v/>
      </c>
      <c r="U2467" s="177">
        <v>53</v>
      </c>
      <c r="V2467" s="177" t="s">
        <v>2642</v>
      </c>
      <c r="W2467" s="177" t="s">
        <v>3249</v>
      </c>
      <c r="X2467" s="177" t="s">
        <v>2611</v>
      </c>
      <c r="Y2467" s="177" t="s">
        <v>3250</v>
      </c>
      <c r="Z2467" s="177" t="s">
        <v>3106</v>
      </c>
      <c r="AA2467" s="525" t="s">
        <v>3251</v>
      </c>
      <c r="AB2467" s="399" t="str">
        <f t="shared" si="503"/>
        <v>DC1LL01</v>
      </c>
      <c r="AC2467" s="399" t="str">
        <f t="shared" si="504"/>
        <v>DC1LL01-DC</v>
      </c>
      <c r="AD2467" t="str">
        <f>Y2467&amp;"-"&amp;VLOOKUP(AC2467,'LICH THI'!C:AA,9,0)</f>
        <v>63DCKT3142-42469</v>
      </c>
      <c r="AE2467">
        <f t="shared" si="505"/>
        <v>1</v>
      </c>
    </row>
    <row r="2468" spans="1:31" x14ac:dyDescent="0.25">
      <c r="A2468" s="436" t="str">
        <f t="shared" si="495"/>
        <v>DC1LL01-DC-6</v>
      </c>
      <c r="B2468" s="436">
        <f>COUNTIF(AC$4:AC2468,AC2468)</f>
        <v>6</v>
      </c>
      <c r="C2468" s="436" t="str">
        <f t="shared" si="496"/>
        <v>DC1LL01-DC</v>
      </c>
      <c r="D2468" s="436">
        <f>VLOOKUP(C2468,'LICH THI'!C:AA,12,0)</f>
        <v>198</v>
      </c>
      <c r="E2468" s="436">
        <f>VLOOKUP(C2468,'LICH THI'!C:AA,13,0)</f>
        <v>45</v>
      </c>
      <c r="F2468" s="436">
        <f t="shared" si="506"/>
        <v>45</v>
      </c>
      <c r="G2468" s="436">
        <f>VLOOKUP(C2468,'LICH THI'!C:AA,14,0)</f>
        <v>5</v>
      </c>
      <c r="H2468" s="436">
        <f t="shared" si="497"/>
        <v>1</v>
      </c>
      <c r="I2468" s="436" t="str">
        <f t="shared" si="498"/>
        <v>Nguyễn Quang Anh</v>
      </c>
      <c r="J2468" s="436"/>
      <c r="K2468" s="436">
        <f t="shared" si="499"/>
        <v>2</v>
      </c>
      <c r="L2468" s="436" t="str">
        <f t="shared" si="500"/>
        <v>DC1LL01-DC-2</v>
      </c>
      <c r="M2468" s="436">
        <f t="shared" si="501"/>
        <v>1</v>
      </c>
      <c r="N2468" s="437">
        <f t="shared" si="507"/>
        <v>56</v>
      </c>
      <c r="O2468" s="437"/>
      <c r="P2468" s="430" t="str">
        <f t="shared" si="502"/>
        <v/>
      </c>
      <c r="U2468" s="177">
        <v>143</v>
      </c>
      <c r="V2468" s="177" t="s">
        <v>3449</v>
      </c>
      <c r="W2468" s="177" t="s">
        <v>3032</v>
      </c>
      <c r="X2468" s="177" t="s">
        <v>2611</v>
      </c>
      <c r="Y2468" s="177" t="s">
        <v>3450</v>
      </c>
      <c r="Z2468" s="177" t="s">
        <v>3106</v>
      </c>
      <c r="AA2468" s="525" t="s">
        <v>3451</v>
      </c>
      <c r="AB2468" s="399" t="str">
        <f t="shared" si="503"/>
        <v>DC1LL01</v>
      </c>
      <c r="AC2468" s="399" t="str">
        <f t="shared" si="504"/>
        <v>DC1LL01-DC</v>
      </c>
      <c r="AD2468" t="str">
        <f>Y2468&amp;"-"&amp;VLOOKUP(AC2468,'LICH THI'!C:AA,9,0)</f>
        <v>65DCCD20494-42469</v>
      </c>
      <c r="AE2468">
        <f t="shared" si="505"/>
        <v>1</v>
      </c>
    </row>
    <row r="2469" spans="1:31" x14ac:dyDescent="0.25">
      <c r="A2469" s="436" t="str">
        <f t="shared" si="495"/>
        <v>DC1LL01-DC-7</v>
      </c>
      <c r="B2469" s="436">
        <f>COUNTIF(AC$4:AC2469,AC2469)</f>
        <v>7</v>
      </c>
      <c r="C2469" s="436" t="str">
        <f t="shared" si="496"/>
        <v>DC1LL01-DC</v>
      </c>
      <c r="D2469" s="436">
        <f>VLOOKUP(C2469,'LICH THI'!C:AA,12,0)</f>
        <v>198</v>
      </c>
      <c r="E2469" s="436">
        <f>VLOOKUP(C2469,'LICH THI'!C:AA,13,0)</f>
        <v>45</v>
      </c>
      <c r="F2469" s="436">
        <f t="shared" si="506"/>
        <v>45</v>
      </c>
      <c r="G2469" s="436">
        <f>VLOOKUP(C2469,'LICH THI'!C:AA,14,0)</f>
        <v>5</v>
      </c>
      <c r="H2469" s="436">
        <f t="shared" si="497"/>
        <v>1</v>
      </c>
      <c r="I2469" s="436" t="str">
        <f t="shared" si="498"/>
        <v>Nguyễn Thị Lan Anh</v>
      </c>
      <c r="J2469" s="436"/>
      <c r="K2469" s="436">
        <f t="shared" si="499"/>
        <v>2</v>
      </c>
      <c r="L2469" s="436" t="str">
        <f t="shared" si="500"/>
        <v>DC1LL01-DC-2</v>
      </c>
      <c r="M2469" s="436">
        <f t="shared" si="501"/>
        <v>1</v>
      </c>
      <c r="N2469" s="437">
        <f t="shared" si="507"/>
        <v>57</v>
      </c>
      <c r="O2469" s="437"/>
      <c r="P2469" s="430" t="str">
        <f t="shared" si="502"/>
        <v/>
      </c>
      <c r="U2469" s="177">
        <v>165</v>
      </c>
      <c r="V2469" s="177" t="s">
        <v>3517</v>
      </c>
      <c r="W2469" s="177" t="s">
        <v>2701</v>
      </c>
      <c r="X2469" s="177" t="s">
        <v>2611</v>
      </c>
      <c r="Y2469" s="177" t="s">
        <v>3518</v>
      </c>
      <c r="Z2469" s="177" t="s">
        <v>3106</v>
      </c>
      <c r="AA2469" s="525" t="s">
        <v>3519</v>
      </c>
      <c r="AB2469" s="399" t="str">
        <f t="shared" si="503"/>
        <v>DC1LL01</v>
      </c>
      <c r="AC2469" s="399" t="str">
        <f t="shared" si="504"/>
        <v>DC1LL01-DC</v>
      </c>
      <c r="AD2469" t="str">
        <f>Y2469&amp;"-"&amp;VLOOKUP(AC2469,'LICH THI'!C:AA,9,0)</f>
        <v>65DCKX23406-42469</v>
      </c>
      <c r="AE2469">
        <f t="shared" si="505"/>
        <v>1</v>
      </c>
    </row>
    <row r="2470" spans="1:31" x14ac:dyDescent="0.25">
      <c r="A2470" s="436" t="str">
        <f t="shared" si="495"/>
        <v>DC1LL01-DC-8</v>
      </c>
      <c r="B2470" s="436">
        <f>COUNTIF(AC$4:AC2470,AC2470)</f>
        <v>8</v>
      </c>
      <c r="C2470" s="436" t="str">
        <f t="shared" si="496"/>
        <v>DC1LL01-DC</v>
      </c>
      <c r="D2470" s="436">
        <f>VLOOKUP(C2470,'LICH THI'!C:AA,12,0)</f>
        <v>198</v>
      </c>
      <c r="E2470" s="436">
        <f>VLOOKUP(C2470,'LICH THI'!C:AA,13,0)</f>
        <v>45</v>
      </c>
      <c r="F2470" s="436">
        <f t="shared" si="506"/>
        <v>45</v>
      </c>
      <c r="G2470" s="436">
        <f>VLOOKUP(C2470,'LICH THI'!C:AA,14,0)</f>
        <v>5</v>
      </c>
      <c r="H2470" s="436">
        <f t="shared" si="497"/>
        <v>1</v>
      </c>
      <c r="I2470" s="436" t="str">
        <f t="shared" si="498"/>
        <v>Trần Nam Anh</v>
      </c>
      <c r="J2470" s="436"/>
      <c r="K2470" s="436">
        <f t="shared" si="499"/>
        <v>2</v>
      </c>
      <c r="L2470" s="436" t="str">
        <f t="shared" si="500"/>
        <v>DC1LL01-DC-2</v>
      </c>
      <c r="M2470" s="436">
        <f t="shared" si="501"/>
        <v>1</v>
      </c>
      <c r="N2470" s="437">
        <f t="shared" si="507"/>
        <v>58</v>
      </c>
      <c r="O2470" s="437"/>
      <c r="P2470" s="430" t="str">
        <f t="shared" si="502"/>
        <v/>
      </c>
      <c r="U2470" s="177">
        <v>102</v>
      </c>
      <c r="V2470" s="177" t="s">
        <v>3341</v>
      </c>
      <c r="W2470" s="177" t="s">
        <v>3342</v>
      </c>
      <c r="X2470" s="177" t="s">
        <v>2611</v>
      </c>
      <c r="Y2470" s="177" t="s">
        <v>3343</v>
      </c>
      <c r="Z2470" s="177" t="s">
        <v>3106</v>
      </c>
      <c r="AA2470" s="525" t="s">
        <v>3344</v>
      </c>
      <c r="AB2470" s="399" t="str">
        <f t="shared" si="503"/>
        <v>DC1LL01</v>
      </c>
      <c r="AC2470" s="399" t="str">
        <f t="shared" si="504"/>
        <v>DC1LL01-DC</v>
      </c>
      <c r="AD2470" t="str">
        <f>Y2470&amp;"-"&amp;VLOOKUP(AC2470,'LICH THI'!C:AA,9,0)</f>
        <v>64DCDT3103-42469</v>
      </c>
      <c r="AE2470">
        <f t="shared" si="505"/>
        <v>1</v>
      </c>
    </row>
    <row r="2471" spans="1:31" x14ac:dyDescent="0.25">
      <c r="A2471" s="436" t="str">
        <f t="shared" si="495"/>
        <v>DC1LL01-DC-9</v>
      </c>
      <c r="B2471" s="436">
        <f>COUNTIF(AC$4:AC2471,AC2471)</f>
        <v>9</v>
      </c>
      <c r="C2471" s="436" t="str">
        <f t="shared" si="496"/>
        <v>DC1LL01-DC</v>
      </c>
      <c r="D2471" s="436">
        <f>VLOOKUP(C2471,'LICH THI'!C:AA,12,0)</f>
        <v>198</v>
      </c>
      <c r="E2471" s="436">
        <f>VLOOKUP(C2471,'LICH THI'!C:AA,13,0)</f>
        <v>45</v>
      </c>
      <c r="F2471" s="436">
        <f t="shared" si="506"/>
        <v>45</v>
      </c>
      <c r="G2471" s="436">
        <f>VLOOKUP(C2471,'LICH THI'!C:AA,14,0)</f>
        <v>5</v>
      </c>
      <c r="H2471" s="436">
        <f t="shared" si="497"/>
        <v>1</v>
      </c>
      <c r="I2471" s="436" t="str">
        <f t="shared" si="498"/>
        <v>Trịnh Thị Vân Anh</v>
      </c>
      <c r="J2471" s="436"/>
      <c r="K2471" s="436">
        <f t="shared" si="499"/>
        <v>2</v>
      </c>
      <c r="L2471" s="436" t="str">
        <f t="shared" si="500"/>
        <v>DC1LL01-DC-2</v>
      </c>
      <c r="M2471" s="436">
        <f t="shared" si="501"/>
        <v>1</v>
      </c>
      <c r="N2471" s="437">
        <f t="shared" si="507"/>
        <v>59</v>
      </c>
      <c r="O2471" s="437"/>
      <c r="P2471" s="430" t="str">
        <f t="shared" si="502"/>
        <v/>
      </c>
      <c r="U2471" s="177">
        <v>166</v>
      </c>
      <c r="V2471" s="177" t="s">
        <v>3517</v>
      </c>
      <c r="W2471" s="177" t="s">
        <v>3520</v>
      </c>
      <c r="X2471" s="177" t="s">
        <v>2611</v>
      </c>
      <c r="Y2471" s="177" t="s">
        <v>3521</v>
      </c>
      <c r="Z2471" s="177" t="s">
        <v>3106</v>
      </c>
      <c r="AA2471" s="525" t="s">
        <v>3522</v>
      </c>
      <c r="AB2471" s="399" t="str">
        <f t="shared" si="503"/>
        <v>DC1LL01</v>
      </c>
      <c r="AC2471" s="399" t="str">
        <f t="shared" si="504"/>
        <v>DC1LL01-DC</v>
      </c>
      <c r="AD2471" t="str">
        <f>Y2471&amp;"-"&amp;VLOOKUP(AC2471,'LICH THI'!C:AA,9,0)</f>
        <v>65DCKX22150-42469</v>
      </c>
      <c r="AE2471">
        <f t="shared" si="505"/>
        <v>1</v>
      </c>
    </row>
    <row r="2472" spans="1:31" x14ac:dyDescent="0.25">
      <c r="A2472" s="436" t="str">
        <f t="shared" si="495"/>
        <v>DC1LL01-DC-10</v>
      </c>
      <c r="B2472" s="436">
        <f>COUNTIF(AC$4:AC2472,AC2472)</f>
        <v>10</v>
      </c>
      <c r="C2472" s="436" t="str">
        <f t="shared" si="496"/>
        <v>DC1LL01-DC</v>
      </c>
      <c r="D2472" s="436">
        <f>VLOOKUP(C2472,'LICH THI'!C:AA,12,0)</f>
        <v>198</v>
      </c>
      <c r="E2472" s="436">
        <f>VLOOKUP(C2472,'LICH THI'!C:AA,13,0)</f>
        <v>45</v>
      </c>
      <c r="F2472" s="436">
        <f t="shared" si="506"/>
        <v>45</v>
      </c>
      <c r="G2472" s="436">
        <f>VLOOKUP(C2472,'LICH THI'!C:AA,14,0)</f>
        <v>5</v>
      </c>
      <c r="H2472" s="436">
        <f t="shared" si="497"/>
        <v>1</v>
      </c>
      <c r="I2472" s="436" t="str">
        <f t="shared" si="498"/>
        <v>Phạm Xuân Bảo</v>
      </c>
      <c r="J2472" s="436"/>
      <c r="K2472" s="436">
        <f t="shared" si="499"/>
        <v>2</v>
      </c>
      <c r="L2472" s="436" t="str">
        <f t="shared" si="500"/>
        <v>DC1LL01-DC-2</v>
      </c>
      <c r="M2472" s="436">
        <f t="shared" si="501"/>
        <v>1</v>
      </c>
      <c r="N2472" s="437">
        <f t="shared" si="507"/>
        <v>60</v>
      </c>
      <c r="O2472" s="437"/>
      <c r="P2472" s="430" t="str">
        <f t="shared" si="502"/>
        <v/>
      </c>
      <c r="U2472" s="177">
        <v>134</v>
      </c>
      <c r="V2472" s="177" t="s">
        <v>3426</v>
      </c>
      <c r="W2472" s="177" t="s">
        <v>3003</v>
      </c>
      <c r="X2472" s="177" t="s">
        <v>3427</v>
      </c>
      <c r="Y2472" s="177" t="s">
        <v>3428</v>
      </c>
      <c r="Z2472" s="177" t="s">
        <v>3106</v>
      </c>
      <c r="AA2472" s="525" t="s">
        <v>3429</v>
      </c>
      <c r="AB2472" s="399" t="str">
        <f t="shared" si="503"/>
        <v>DC1LL01</v>
      </c>
      <c r="AC2472" s="399" t="str">
        <f t="shared" si="504"/>
        <v>DC1LL01-DC</v>
      </c>
      <c r="AD2472" t="str">
        <f>Y2472&amp;"-"&amp;VLOOKUP(AC2472,'LICH THI'!C:AA,9,0)</f>
        <v>65DCCD20459-42469</v>
      </c>
      <c r="AE2472">
        <f t="shared" si="505"/>
        <v>1</v>
      </c>
    </row>
    <row r="2473" spans="1:31" x14ac:dyDescent="0.25">
      <c r="A2473" s="436" t="str">
        <f t="shared" si="495"/>
        <v>DC1LL01-DC-11</v>
      </c>
      <c r="B2473" s="436">
        <f>COUNTIF(AC$4:AC2473,AC2473)</f>
        <v>11</v>
      </c>
      <c r="C2473" s="436" t="str">
        <f t="shared" si="496"/>
        <v>DC1LL01-DC</v>
      </c>
      <c r="D2473" s="436">
        <f>VLOOKUP(C2473,'LICH THI'!C:AA,12,0)</f>
        <v>198</v>
      </c>
      <c r="E2473" s="436">
        <f>VLOOKUP(C2473,'LICH THI'!C:AA,13,0)</f>
        <v>45</v>
      </c>
      <c r="F2473" s="436">
        <f t="shared" si="506"/>
        <v>45</v>
      </c>
      <c r="G2473" s="436">
        <f>VLOOKUP(C2473,'LICH THI'!C:AA,14,0)</f>
        <v>5</v>
      </c>
      <c r="H2473" s="436">
        <f t="shared" si="497"/>
        <v>1</v>
      </c>
      <c r="I2473" s="436" t="str">
        <f t="shared" si="498"/>
        <v>Lê Văn Bình</v>
      </c>
      <c r="J2473" s="436"/>
      <c r="K2473" s="436">
        <f t="shared" si="499"/>
        <v>2</v>
      </c>
      <c r="L2473" s="436" t="str">
        <f t="shared" si="500"/>
        <v>DC1LL01-DC-2</v>
      </c>
      <c r="M2473" s="436">
        <f t="shared" si="501"/>
        <v>1</v>
      </c>
      <c r="N2473" s="437">
        <f t="shared" si="507"/>
        <v>61</v>
      </c>
      <c r="O2473" s="437"/>
      <c r="P2473" s="430" t="str">
        <f t="shared" si="502"/>
        <v/>
      </c>
      <c r="U2473" s="177">
        <v>22</v>
      </c>
      <c r="V2473" s="177" t="s">
        <v>2603</v>
      </c>
      <c r="W2473" s="177" t="s">
        <v>2604</v>
      </c>
      <c r="X2473" s="177" t="s">
        <v>2605</v>
      </c>
      <c r="Y2473" s="177" t="s">
        <v>2606</v>
      </c>
      <c r="Z2473" s="177" t="s">
        <v>3106</v>
      </c>
      <c r="AA2473" s="525" t="s">
        <v>2608</v>
      </c>
      <c r="AB2473" s="399" t="str">
        <f t="shared" si="503"/>
        <v>DC1LL01</v>
      </c>
      <c r="AC2473" s="399" t="str">
        <f t="shared" si="504"/>
        <v>DC1LL01-DC</v>
      </c>
      <c r="AD2473" t="str">
        <f>Y2473&amp;"-"&amp;VLOOKUP(AC2473,'LICH THI'!C:AA,9,0)</f>
        <v>62DCCD3006-42469</v>
      </c>
      <c r="AE2473">
        <f t="shared" si="505"/>
        <v>1</v>
      </c>
    </row>
    <row r="2474" spans="1:31" x14ac:dyDescent="0.25">
      <c r="A2474" s="436" t="str">
        <f t="shared" si="495"/>
        <v>DC1LL01-DC-12</v>
      </c>
      <c r="B2474" s="436">
        <f>COUNTIF(AC$4:AC2474,AC2474)</f>
        <v>12</v>
      </c>
      <c r="C2474" s="436" t="str">
        <f t="shared" si="496"/>
        <v>DC1LL01-DC</v>
      </c>
      <c r="D2474" s="436">
        <f>VLOOKUP(C2474,'LICH THI'!C:AA,12,0)</f>
        <v>198</v>
      </c>
      <c r="E2474" s="436">
        <f>VLOOKUP(C2474,'LICH THI'!C:AA,13,0)</f>
        <v>45</v>
      </c>
      <c r="F2474" s="436">
        <f t="shared" si="506"/>
        <v>45</v>
      </c>
      <c r="G2474" s="436">
        <f>VLOOKUP(C2474,'LICH THI'!C:AA,14,0)</f>
        <v>5</v>
      </c>
      <c r="H2474" s="436">
        <f t="shared" si="497"/>
        <v>1</v>
      </c>
      <c r="I2474" s="436" t="str">
        <f t="shared" si="498"/>
        <v>Mai Đức Bình</v>
      </c>
      <c r="J2474" s="436"/>
      <c r="K2474" s="436">
        <f t="shared" si="499"/>
        <v>2</v>
      </c>
      <c r="L2474" s="436" t="str">
        <f t="shared" si="500"/>
        <v>DC1LL01-DC-2</v>
      </c>
      <c r="M2474" s="436">
        <f t="shared" si="501"/>
        <v>1</v>
      </c>
      <c r="N2474" s="437">
        <f t="shared" si="507"/>
        <v>62</v>
      </c>
      <c r="O2474" s="437"/>
      <c r="P2474" s="430" t="str">
        <f t="shared" si="502"/>
        <v/>
      </c>
      <c r="U2474" s="177">
        <v>144</v>
      </c>
      <c r="V2474" s="177" t="s">
        <v>3449</v>
      </c>
      <c r="W2474" s="177" t="s">
        <v>3452</v>
      </c>
      <c r="X2474" s="177" t="s">
        <v>2605</v>
      </c>
      <c r="Y2474" s="177" t="s">
        <v>3453</v>
      </c>
      <c r="Z2474" s="177" t="s">
        <v>3106</v>
      </c>
      <c r="AA2474" s="525" t="s">
        <v>3454</v>
      </c>
      <c r="AB2474" s="399" t="str">
        <f t="shared" si="503"/>
        <v>DC1LL01</v>
      </c>
      <c r="AC2474" s="399" t="str">
        <f t="shared" si="504"/>
        <v>DC1LL01-DC</v>
      </c>
      <c r="AD2474" t="str">
        <f>Y2474&amp;"-"&amp;VLOOKUP(AC2474,'LICH THI'!C:AA,9,0)</f>
        <v>65DCCD20492-42469</v>
      </c>
      <c r="AE2474">
        <f t="shared" si="505"/>
        <v>1</v>
      </c>
    </row>
    <row r="2475" spans="1:31" x14ac:dyDescent="0.25">
      <c r="A2475" s="436" t="str">
        <f t="shared" si="495"/>
        <v>DC1LL01-DC-13</v>
      </c>
      <c r="B2475" s="436">
        <f>COUNTIF(AC$4:AC2475,AC2475)</f>
        <v>13</v>
      </c>
      <c r="C2475" s="436" t="str">
        <f t="shared" si="496"/>
        <v>DC1LL01-DC</v>
      </c>
      <c r="D2475" s="436">
        <f>VLOOKUP(C2475,'LICH THI'!C:AA,12,0)</f>
        <v>198</v>
      </c>
      <c r="E2475" s="436">
        <f>VLOOKUP(C2475,'LICH THI'!C:AA,13,0)</f>
        <v>45</v>
      </c>
      <c r="F2475" s="436">
        <f t="shared" si="506"/>
        <v>45</v>
      </c>
      <c r="G2475" s="436">
        <f>VLOOKUP(C2475,'LICH THI'!C:AA,14,0)</f>
        <v>5</v>
      </c>
      <c r="H2475" s="436">
        <f t="shared" si="497"/>
        <v>1</v>
      </c>
      <c r="I2475" s="436" t="str">
        <f t="shared" si="498"/>
        <v>Nguyễn Đình Bình</v>
      </c>
      <c r="J2475" s="436"/>
      <c r="K2475" s="436">
        <f t="shared" si="499"/>
        <v>2</v>
      </c>
      <c r="L2475" s="436" t="str">
        <f t="shared" si="500"/>
        <v>DC1LL01-DC-2</v>
      </c>
      <c r="M2475" s="436">
        <f t="shared" si="501"/>
        <v>1</v>
      </c>
      <c r="N2475" s="437">
        <f t="shared" si="507"/>
        <v>63</v>
      </c>
      <c r="O2475" s="437"/>
      <c r="P2475" s="430" t="str">
        <f t="shared" si="502"/>
        <v/>
      </c>
      <c r="U2475" s="177">
        <v>83</v>
      </c>
      <c r="V2475" s="177" t="s">
        <v>2935</v>
      </c>
      <c r="W2475" s="177" t="s">
        <v>2780</v>
      </c>
      <c r="X2475" s="177" t="s">
        <v>2605</v>
      </c>
      <c r="Y2475" s="177" t="s">
        <v>3292</v>
      </c>
      <c r="Z2475" s="177" t="s">
        <v>3106</v>
      </c>
      <c r="AA2475" s="525" t="s">
        <v>3293</v>
      </c>
      <c r="AB2475" s="399" t="str">
        <f t="shared" si="503"/>
        <v>DC1LL01</v>
      </c>
      <c r="AC2475" s="399" t="str">
        <f t="shared" si="504"/>
        <v>DC1LL01-DC</v>
      </c>
      <c r="AD2475" t="str">
        <f>Y2475&amp;"-"&amp;VLOOKUP(AC2475,'LICH THI'!C:AA,9,0)</f>
        <v>64DCDB3084-42469</v>
      </c>
      <c r="AE2475">
        <f t="shared" si="505"/>
        <v>1</v>
      </c>
    </row>
    <row r="2476" spans="1:31" x14ac:dyDescent="0.25">
      <c r="A2476" s="436" t="str">
        <f t="shared" si="495"/>
        <v>DC1LL01-DC-14</v>
      </c>
      <c r="B2476" s="436">
        <f>COUNTIF(AC$4:AC2476,AC2476)</f>
        <v>14</v>
      </c>
      <c r="C2476" s="436" t="str">
        <f t="shared" si="496"/>
        <v>DC1LL01-DC</v>
      </c>
      <c r="D2476" s="436">
        <f>VLOOKUP(C2476,'LICH THI'!C:AA,12,0)</f>
        <v>198</v>
      </c>
      <c r="E2476" s="436">
        <f>VLOOKUP(C2476,'LICH THI'!C:AA,13,0)</f>
        <v>45</v>
      </c>
      <c r="F2476" s="436">
        <f t="shared" si="506"/>
        <v>45</v>
      </c>
      <c r="G2476" s="436">
        <f>VLOOKUP(C2476,'LICH THI'!C:AA,14,0)</f>
        <v>5</v>
      </c>
      <c r="H2476" s="436">
        <f t="shared" si="497"/>
        <v>1</v>
      </c>
      <c r="I2476" s="436" t="str">
        <f t="shared" si="498"/>
        <v>Phạm Thanh Bình</v>
      </c>
      <c r="J2476" s="436"/>
      <c r="K2476" s="436">
        <f t="shared" si="499"/>
        <v>2</v>
      </c>
      <c r="L2476" s="436" t="str">
        <f t="shared" si="500"/>
        <v>DC1LL01-DC-2</v>
      </c>
      <c r="M2476" s="436">
        <f t="shared" si="501"/>
        <v>1</v>
      </c>
      <c r="N2476" s="437">
        <f t="shared" si="507"/>
        <v>64</v>
      </c>
      <c r="O2476" s="437"/>
      <c r="P2476" s="430" t="str">
        <f t="shared" si="502"/>
        <v/>
      </c>
      <c r="U2476" s="177">
        <v>167</v>
      </c>
      <c r="V2476" s="177" t="s">
        <v>3517</v>
      </c>
      <c r="W2476" s="177" t="s">
        <v>3523</v>
      </c>
      <c r="X2476" s="177" t="s">
        <v>2605</v>
      </c>
      <c r="Y2476" s="177" t="s">
        <v>3524</v>
      </c>
      <c r="Z2476" s="177" t="s">
        <v>3106</v>
      </c>
      <c r="AA2476" s="525" t="s">
        <v>3525</v>
      </c>
      <c r="AB2476" s="399" t="str">
        <f t="shared" si="503"/>
        <v>DC1LL01</v>
      </c>
      <c r="AC2476" s="399" t="str">
        <f t="shared" si="504"/>
        <v>DC1LL01-DC</v>
      </c>
      <c r="AD2476" t="str">
        <f>Y2476&amp;"-"&amp;VLOOKUP(AC2476,'LICH THI'!C:AA,9,0)</f>
        <v>65DCKX21852-42469</v>
      </c>
      <c r="AE2476">
        <f t="shared" si="505"/>
        <v>1</v>
      </c>
    </row>
    <row r="2477" spans="1:31" x14ac:dyDescent="0.25">
      <c r="A2477" s="436" t="str">
        <f t="shared" si="495"/>
        <v>DC1LL01-DC-15</v>
      </c>
      <c r="B2477" s="436">
        <f>COUNTIF(AC$4:AC2477,AC2477)</f>
        <v>15</v>
      </c>
      <c r="C2477" s="436" t="str">
        <f t="shared" si="496"/>
        <v>DC1LL01-DC</v>
      </c>
      <c r="D2477" s="436">
        <f>VLOOKUP(C2477,'LICH THI'!C:AA,12,0)</f>
        <v>198</v>
      </c>
      <c r="E2477" s="436">
        <f>VLOOKUP(C2477,'LICH THI'!C:AA,13,0)</f>
        <v>45</v>
      </c>
      <c r="F2477" s="436">
        <f t="shared" si="506"/>
        <v>45</v>
      </c>
      <c r="G2477" s="436">
        <f>VLOOKUP(C2477,'LICH THI'!C:AA,14,0)</f>
        <v>5</v>
      </c>
      <c r="H2477" s="436">
        <f t="shared" si="497"/>
        <v>1</v>
      </c>
      <c r="I2477" s="436" t="str">
        <f t="shared" si="498"/>
        <v>Trịnh Ngọc Bình</v>
      </c>
      <c r="J2477" s="436"/>
      <c r="K2477" s="436">
        <f t="shared" si="499"/>
        <v>2</v>
      </c>
      <c r="L2477" s="436" t="str">
        <f t="shared" si="500"/>
        <v>DC1LL01-DC-2</v>
      </c>
      <c r="M2477" s="436">
        <f t="shared" si="501"/>
        <v>1</v>
      </c>
      <c r="N2477" s="437">
        <f t="shared" si="507"/>
        <v>65</v>
      </c>
      <c r="O2477" s="437"/>
      <c r="P2477" s="430" t="str">
        <f t="shared" si="502"/>
        <v/>
      </c>
      <c r="U2477" s="177">
        <v>152</v>
      </c>
      <c r="V2477" s="177" t="s">
        <v>3478</v>
      </c>
      <c r="W2477" s="177" t="s">
        <v>3479</v>
      </c>
      <c r="X2477" s="177" t="s">
        <v>2605</v>
      </c>
      <c r="Y2477" s="177" t="s">
        <v>3480</v>
      </c>
      <c r="Z2477" s="177" t="s">
        <v>3106</v>
      </c>
      <c r="AA2477" s="525" t="s">
        <v>3481</v>
      </c>
      <c r="AB2477" s="399" t="str">
        <f t="shared" si="503"/>
        <v>DC1LL01</v>
      </c>
      <c r="AC2477" s="399" t="str">
        <f t="shared" si="504"/>
        <v>DC1LL01-DC</v>
      </c>
      <c r="AD2477" t="str">
        <f>Y2477&amp;"-"&amp;VLOOKUP(AC2477,'LICH THI'!C:AA,9,0)</f>
        <v>65DCDD23827-42469</v>
      </c>
      <c r="AE2477">
        <f t="shared" si="505"/>
        <v>1</v>
      </c>
    </row>
    <row r="2478" spans="1:31" x14ac:dyDescent="0.25">
      <c r="A2478" s="436" t="str">
        <f t="shared" si="495"/>
        <v>DC1LL01-DC-16</v>
      </c>
      <c r="B2478" s="436">
        <f>COUNTIF(AC$4:AC2478,AC2478)</f>
        <v>16</v>
      </c>
      <c r="C2478" s="436" t="str">
        <f t="shared" si="496"/>
        <v>DC1LL01-DC</v>
      </c>
      <c r="D2478" s="436">
        <f>VLOOKUP(C2478,'LICH THI'!C:AA,12,0)</f>
        <v>198</v>
      </c>
      <c r="E2478" s="436">
        <f>VLOOKUP(C2478,'LICH THI'!C:AA,13,0)</f>
        <v>45</v>
      </c>
      <c r="F2478" s="436">
        <f t="shared" si="506"/>
        <v>45</v>
      </c>
      <c r="G2478" s="436">
        <f>VLOOKUP(C2478,'LICH THI'!C:AA,14,0)</f>
        <v>5</v>
      </c>
      <c r="H2478" s="436">
        <f t="shared" si="497"/>
        <v>1</v>
      </c>
      <c r="I2478" s="436" t="str">
        <f t="shared" si="498"/>
        <v>Nguyễn Hữu Cảnh</v>
      </c>
      <c r="J2478" s="436"/>
      <c r="K2478" s="436">
        <f t="shared" si="499"/>
        <v>2</v>
      </c>
      <c r="L2478" s="436" t="str">
        <f t="shared" si="500"/>
        <v>DC1LL01-DC-2</v>
      </c>
      <c r="M2478" s="436">
        <f t="shared" si="501"/>
        <v>1</v>
      </c>
      <c r="N2478" s="437">
        <f t="shared" si="507"/>
        <v>66</v>
      </c>
      <c r="O2478" s="437"/>
      <c r="P2478" s="430" t="str">
        <f t="shared" si="502"/>
        <v/>
      </c>
      <c r="U2478" s="177">
        <v>95</v>
      </c>
      <c r="V2478" s="177" t="s">
        <v>3325</v>
      </c>
      <c r="W2478" s="177" t="s">
        <v>3326</v>
      </c>
      <c r="X2478" s="177" t="s">
        <v>3327</v>
      </c>
      <c r="Y2478" s="177" t="s">
        <v>3328</v>
      </c>
      <c r="Z2478" s="177" t="s">
        <v>3106</v>
      </c>
      <c r="AA2478" s="525" t="s">
        <v>3329</v>
      </c>
      <c r="AB2478" s="399" t="str">
        <f t="shared" si="503"/>
        <v>DC1LL01</v>
      </c>
      <c r="AC2478" s="399" t="str">
        <f t="shared" si="504"/>
        <v>DC1LL01-DC</v>
      </c>
      <c r="AD2478" t="str">
        <f>Y2478&amp;"-"&amp;VLOOKUP(AC2478,'LICH THI'!C:AA,9,0)</f>
        <v>64DCDT3136-42469</v>
      </c>
      <c r="AE2478">
        <f t="shared" si="505"/>
        <v>1</v>
      </c>
    </row>
    <row r="2479" spans="1:31" x14ac:dyDescent="0.25">
      <c r="A2479" s="436" t="str">
        <f t="shared" si="495"/>
        <v>DC1LL01-DC-17</v>
      </c>
      <c r="B2479" s="436">
        <f>COUNTIF(AC$4:AC2479,AC2479)</f>
        <v>17</v>
      </c>
      <c r="C2479" s="436" t="str">
        <f t="shared" si="496"/>
        <v>DC1LL01-DC</v>
      </c>
      <c r="D2479" s="436">
        <f>VLOOKUP(C2479,'LICH THI'!C:AA,12,0)</f>
        <v>198</v>
      </c>
      <c r="E2479" s="436">
        <f>VLOOKUP(C2479,'LICH THI'!C:AA,13,0)</f>
        <v>45</v>
      </c>
      <c r="F2479" s="436">
        <f t="shared" si="506"/>
        <v>45</v>
      </c>
      <c r="G2479" s="436">
        <f>VLOOKUP(C2479,'LICH THI'!C:AA,14,0)</f>
        <v>5</v>
      </c>
      <c r="H2479" s="436">
        <f t="shared" si="497"/>
        <v>1</v>
      </c>
      <c r="I2479" s="436" t="str">
        <f t="shared" si="498"/>
        <v>Doãn Tiến Cao</v>
      </c>
      <c r="J2479" s="436"/>
      <c r="K2479" s="436">
        <f t="shared" si="499"/>
        <v>2</v>
      </c>
      <c r="L2479" s="436" t="str">
        <f t="shared" si="500"/>
        <v>DC1LL01-DC-2</v>
      </c>
      <c r="M2479" s="436">
        <f t="shared" si="501"/>
        <v>1</v>
      </c>
      <c r="N2479" s="437">
        <f t="shared" si="507"/>
        <v>67</v>
      </c>
      <c r="O2479" s="437"/>
      <c r="P2479" s="430" t="str">
        <f t="shared" si="502"/>
        <v/>
      </c>
      <c r="U2479" s="177">
        <v>96</v>
      </c>
      <c r="V2479" s="177" t="s">
        <v>3325</v>
      </c>
      <c r="W2479" s="177" t="s">
        <v>3330</v>
      </c>
      <c r="X2479" s="177" t="s">
        <v>2853</v>
      </c>
      <c r="Y2479" s="177" t="s">
        <v>3331</v>
      </c>
      <c r="Z2479" s="177" t="s">
        <v>3106</v>
      </c>
      <c r="AA2479" s="525" t="s">
        <v>2994</v>
      </c>
      <c r="AB2479" s="399" t="str">
        <f t="shared" si="503"/>
        <v>DC1LL01</v>
      </c>
      <c r="AC2479" s="399" t="str">
        <f t="shared" si="504"/>
        <v>DC1LL01-DC</v>
      </c>
      <c r="AD2479" t="str">
        <f>Y2479&amp;"-"&amp;VLOOKUP(AC2479,'LICH THI'!C:AA,9,0)</f>
        <v>64DCDT3066-42469</v>
      </c>
      <c r="AE2479">
        <f t="shared" si="505"/>
        <v>1</v>
      </c>
    </row>
    <row r="2480" spans="1:31" x14ac:dyDescent="0.25">
      <c r="A2480" s="436" t="str">
        <f t="shared" si="495"/>
        <v>DC1LL01-DC-18</v>
      </c>
      <c r="B2480" s="436">
        <f>COUNTIF(AC$4:AC2480,AC2480)</f>
        <v>18</v>
      </c>
      <c r="C2480" s="436" t="str">
        <f t="shared" si="496"/>
        <v>DC1LL01-DC</v>
      </c>
      <c r="D2480" s="436">
        <f>VLOOKUP(C2480,'LICH THI'!C:AA,12,0)</f>
        <v>198</v>
      </c>
      <c r="E2480" s="436">
        <f>VLOOKUP(C2480,'LICH THI'!C:AA,13,0)</f>
        <v>45</v>
      </c>
      <c r="F2480" s="436">
        <f t="shared" si="506"/>
        <v>45</v>
      </c>
      <c r="G2480" s="436">
        <f>VLOOKUP(C2480,'LICH THI'!C:AA,14,0)</f>
        <v>5</v>
      </c>
      <c r="H2480" s="436">
        <f t="shared" si="497"/>
        <v>1</v>
      </c>
      <c r="I2480" s="436" t="str">
        <f t="shared" si="498"/>
        <v>Nguyễn Đức Công</v>
      </c>
      <c r="J2480" s="436"/>
      <c r="K2480" s="436">
        <f t="shared" si="499"/>
        <v>2</v>
      </c>
      <c r="L2480" s="436" t="str">
        <f t="shared" si="500"/>
        <v>DC1LL01-DC-2</v>
      </c>
      <c r="M2480" s="436">
        <f t="shared" si="501"/>
        <v>1</v>
      </c>
      <c r="N2480" s="437">
        <f t="shared" si="507"/>
        <v>68</v>
      </c>
      <c r="O2480" s="437"/>
      <c r="P2480" s="430" t="str">
        <f t="shared" si="502"/>
        <v/>
      </c>
      <c r="U2480" s="177">
        <v>1</v>
      </c>
      <c r="V2480" s="177" t="s">
        <v>3102</v>
      </c>
      <c r="W2480" s="177" t="s">
        <v>3103</v>
      </c>
      <c r="X2480" s="177" t="s">
        <v>3104</v>
      </c>
      <c r="Y2480" s="177" t="s">
        <v>3105</v>
      </c>
      <c r="Z2480" s="177" t="s">
        <v>3106</v>
      </c>
      <c r="AA2480" s="525" t="s">
        <v>3107</v>
      </c>
      <c r="AB2480" s="399" t="str">
        <f t="shared" si="503"/>
        <v>DC1LL01</v>
      </c>
      <c r="AC2480" s="399" t="str">
        <f t="shared" si="504"/>
        <v>DC1LL01-DC</v>
      </c>
      <c r="AD2480" t="str">
        <f>Y2480&amp;"-"&amp;VLOOKUP(AC2480,'LICH THI'!C:AA,9,0)</f>
        <v>62DCCD3010-42469</v>
      </c>
      <c r="AE2480">
        <f t="shared" si="505"/>
        <v>1</v>
      </c>
    </row>
    <row r="2481" spans="1:31" x14ac:dyDescent="0.25">
      <c r="A2481" s="436" t="str">
        <f t="shared" si="495"/>
        <v>DC1LL01-DC-19</v>
      </c>
      <c r="B2481" s="436">
        <f>COUNTIF(AC$4:AC2481,AC2481)</f>
        <v>19</v>
      </c>
      <c r="C2481" s="436" t="str">
        <f t="shared" si="496"/>
        <v>DC1LL01-DC</v>
      </c>
      <c r="D2481" s="436">
        <f>VLOOKUP(C2481,'LICH THI'!C:AA,12,0)</f>
        <v>198</v>
      </c>
      <c r="E2481" s="436">
        <f>VLOOKUP(C2481,'LICH THI'!C:AA,13,0)</f>
        <v>45</v>
      </c>
      <c r="F2481" s="436">
        <f t="shared" si="506"/>
        <v>45</v>
      </c>
      <c r="G2481" s="436">
        <f>VLOOKUP(C2481,'LICH THI'!C:AA,14,0)</f>
        <v>5</v>
      </c>
      <c r="H2481" s="436">
        <f t="shared" si="497"/>
        <v>1</v>
      </c>
      <c r="I2481" s="436" t="str">
        <f t="shared" si="498"/>
        <v>Vũ Thị Kim Cúc</v>
      </c>
      <c r="J2481" s="436"/>
      <c r="K2481" s="436">
        <f t="shared" si="499"/>
        <v>2</v>
      </c>
      <c r="L2481" s="436" t="str">
        <f t="shared" si="500"/>
        <v>DC1LL01-DC-2</v>
      </c>
      <c r="M2481" s="436">
        <f t="shared" si="501"/>
        <v>1</v>
      </c>
      <c r="N2481" s="437">
        <f t="shared" si="507"/>
        <v>69</v>
      </c>
      <c r="O2481" s="437"/>
      <c r="P2481" s="430" t="str">
        <f t="shared" si="502"/>
        <v/>
      </c>
      <c r="U2481" s="177">
        <v>168</v>
      </c>
      <c r="V2481" s="177" t="s">
        <v>3517</v>
      </c>
      <c r="W2481" s="177" t="s">
        <v>3526</v>
      </c>
      <c r="X2481" s="177" t="s">
        <v>3527</v>
      </c>
      <c r="Y2481" s="177" t="s">
        <v>3528</v>
      </c>
      <c r="Z2481" s="177" t="s">
        <v>3106</v>
      </c>
      <c r="AA2481" s="525" t="s">
        <v>2760</v>
      </c>
      <c r="AB2481" s="399" t="str">
        <f t="shared" si="503"/>
        <v>DC1LL01</v>
      </c>
      <c r="AC2481" s="399" t="str">
        <f t="shared" si="504"/>
        <v>DC1LL01-DC</v>
      </c>
      <c r="AD2481" t="str">
        <f>Y2481&amp;"-"&amp;VLOOKUP(AC2481,'LICH THI'!C:AA,9,0)</f>
        <v>65DCKX23299-42469</v>
      </c>
      <c r="AE2481">
        <f t="shared" si="505"/>
        <v>1</v>
      </c>
    </row>
    <row r="2482" spans="1:31" x14ac:dyDescent="0.25">
      <c r="A2482" s="436" t="str">
        <f t="shared" si="495"/>
        <v>DC1LL01-DC-20</v>
      </c>
      <c r="B2482" s="436">
        <f>COUNTIF(AC$4:AC2482,AC2482)</f>
        <v>20</v>
      </c>
      <c r="C2482" s="436" t="str">
        <f t="shared" si="496"/>
        <v>DC1LL01-DC</v>
      </c>
      <c r="D2482" s="436">
        <f>VLOOKUP(C2482,'LICH THI'!C:AA,12,0)</f>
        <v>198</v>
      </c>
      <c r="E2482" s="436">
        <f>VLOOKUP(C2482,'LICH THI'!C:AA,13,0)</f>
        <v>45</v>
      </c>
      <c r="F2482" s="436">
        <f t="shared" si="506"/>
        <v>45</v>
      </c>
      <c r="G2482" s="436">
        <f>VLOOKUP(C2482,'LICH THI'!C:AA,14,0)</f>
        <v>5</v>
      </c>
      <c r="H2482" s="436">
        <f t="shared" si="497"/>
        <v>1</v>
      </c>
      <c r="I2482" s="436" t="str">
        <f t="shared" si="498"/>
        <v>Nguyễn Công Cường</v>
      </c>
      <c r="J2482" s="436"/>
      <c r="K2482" s="436">
        <f t="shared" si="499"/>
        <v>2</v>
      </c>
      <c r="L2482" s="436" t="str">
        <f t="shared" si="500"/>
        <v>DC1LL01-DC-2</v>
      </c>
      <c r="M2482" s="436">
        <f t="shared" si="501"/>
        <v>1</v>
      </c>
      <c r="N2482" s="437">
        <f t="shared" si="507"/>
        <v>70</v>
      </c>
      <c r="O2482" s="437"/>
      <c r="P2482" s="430" t="str">
        <f t="shared" si="502"/>
        <v/>
      </c>
      <c r="U2482" s="177">
        <v>2</v>
      </c>
      <c r="V2482" s="177" t="s">
        <v>3102</v>
      </c>
      <c r="W2482" s="177" t="s">
        <v>2720</v>
      </c>
      <c r="X2482" s="177" t="s">
        <v>2735</v>
      </c>
      <c r="Y2482" s="177" t="s">
        <v>3108</v>
      </c>
      <c r="Z2482" s="177" t="s">
        <v>3106</v>
      </c>
      <c r="AA2482" s="525" t="s">
        <v>3109</v>
      </c>
      <c r="AB2482" s="399" t="str">
        <f t="shared" si="503"/>
        <v>DC1LL01</v>
      </c>
      <c r="AC2482" s="399" t="str">
        <f t="shared" si="504"/>
        <v>DC1LL01-DC</v>
      </c>
      <c r="AD2482" t="str">
        <f>Y2482&amp;"-"&amp;VLOOKUP(AC2482,'LICH THI'!C:AA,9,0)</f>
        <v>62DCCD3013-42469</v>
      </c>
      <c r="AE2482">
        <f t="shared" si="505"/>
        <v>1</v>
      </c>
    </row>
    <row r="2483" spans="1:31" x14ac:dyDescent="0.25">
      <c r="A2483" s="436" t="str">
        <f t="shared" si="495"/>
        <v>DC1LL01-DC-21</v>
      </c>
      <c r="B2483" s="436">
        <f>COUNTIF(AC$4:AC2483,AC2483)</f>
        <v>21</v>
      </c>
      <c r="C2483" s="436" t="str">
        <f t="shared" si="496"/>
        <v>DC1LL01-DC</v>
      </c>
      <c r="D2483" s="436">
        <f>VLOOKUP(C2483,'LICH THI'!C:AA,12,0)</f>
        <v>198</v>
      </c>
      <c r="E2483" s="436">
        <f>VLOOKUP(C2483,'LICH THI'!C:AA,13,0)</f>
        <v>45</v>
      </c>
      <c r="F2483" s="436">
        <f t="shared" si="506"/>
        <v>45</v>
      </c>
      <c r="G2483" s="436">
        <f>VLOOKUP(C2483,'LICH THI'!C:AA,14,0)</f>
        <v>5</v>
      </c>
      <c r="H2483" s="436">
        <f t="shared" si="497"/>
        <v>1</v>
      </c>
      <c r="I2483" s="436" t="str">
        <f t="shared" si="498"/>
        <v>Phạm Văn Cường</v>
      </c>
      <c r="J2483" s="436"/>
      <c r="K2483" s="436">
        <f t="shared" si="499"/>
        <v>2</v>
      </c>
      <c r="L2483" s="436" t="str">
        <f t="shared" si="500"/>
        <v>DC1LL01-DC-2</v>
      </c>
      <c r="M2483" s="436">
        <f t="shared" si="501"/>
        <v>1</v>
      </c>
      <c r="N2483" s="437">
        <f t="shared" si="507"/>
        <v>71</v>
      </c>
      <c r="O2483" s="437"/>
      <c r="P2483" s="430" t="str">
        <f t="shared" si="502"/>
        <v/>
      </c>
      <c r="U2483" s="177">
        <v>63</v>
      </c>
      <c r="V2483" s="177" t="s">
        <v>2724</v>
      </c>
      <c r="W2483" s="177" t="s">
        <v>2738</v>
      </c>
      <c r="X2483" s="177" t="s">
        <v>2735</v>
      </c>
      <c r="Y2483" s="177" t="s">
        <v>2739</v>
      </c>
      <c r="Z2483" s="177" t="s">
        <v>3106</v>
      </c>
      <c r="AA2483" s="525" t="s">
        <v>2740</v>
      </c>
      <c r="AB2483" s="399" t="str">
        <f t="shared" si="503"/>
        <v>DC1LL01</v>
      </c>
      <c r="AC2483" s="399" t="str">
        <f t="shared" si="504"/>
        <v>DC1LL01-DC</v>
      </c>
      <c r="AD2483" t="str">
        <f>Y2483&amp;"-"&amp;VLOOKUP(AC2483,'LICH THI'!C:AA,9,0)</f>
        <v>64DCCA3049-42469</v>
      </c>
      <c r="AE2483">
        <f t="shared" si="505"/>
        <v>1</v>
      </c>
    </row>
    <row r="2484" spans="1:31" x14ac:dyDescent="0.25">
      <c r="A2484" s="436" t="str">
        <f t="shared" si="495"/>
        <v>DC1LL01-DC-22</v>
      </c>
      <c r="B2484" s="436">
        <f>COUNTIF(AC$4:AC2484,AC2484)</f>
        <v>22</v>
      </c>
      <c r="C2484" s="436" t="str">
        <f t="shared" si="496"/>
        <v>DC1LL01-DC</v>
      </c>
      <c r="D2484" s="436">
        <f>VLOOKUP(C2484,'LICH THI'!C:AA,12,0)</f>
        <v>198</v>
      </c>
      <c r="E2484" s="436">
        <f>VLOOKUP(C2484,'LICH THI'!C:AA,13,0)</f>
        <v>45</v>
      </c>
      <c r="F2484" s="436">
        <f t="shared" si="506"/>
        <v>45</v>
      </c>
      <c r="G2484" s="436">
        <f>VLOOKUP(C2484,'LICH THI'!C:AA,14,0)</f>
        <v>5</v>
      </c>
      <c r="H2484" s="436">
        <f t="shared" si="497"/>
        <v>1</v>
      </c>
      <c r="I2484" s="436" t="str">
        <f t="shared" si="498"/>
        <v>Trần Siêu Cường</v>
      </c>
      <c r="J2484" s="436"/>
      <c r="K2484" s="436">
        <f t="shared" si="499"/>
        <v>2</v>
      </c>
      <c r="L2484" s="436" t="str">
        <f t="shared" si="500"/>
        <v>DC1LL01-DC-2</v>
      </c>
      <c r="M2484" s="436">
        <f t="shared" si="501"/>
        <v>1</v>
      </c>
      <c r="N2484" s="437">
        <f t="shared" si="507"/>
        <v>72</v>
      </c>
      <c r="O2484" s="437"/>
      <c r="P2484" s="430" t="str">
        <f t="shared" si="502"/>
        <v/>
      </c>
      <c r="U2484" s="177">
        <v>3</v>
      </c>
      <c r="V2484" s="177" t="s">
        <v>3102</v>
      </c>
      <c r="W2484" s="177" t="s">
        <v>3110</v>
      </c>
      <c r="X2484" s="177" t="s">
        <v>2735</v>
      </c>
      <c r="Y2484" s="177" t="s">
        <v>3111</v>
      </c>
      <c r="Z2484" s="177" t="s">
        <v>3106</v>
      </c>
      <c r="AA2484" s="525" t="s">
        <v>3112</v>
      </c>
      <c r="AB2484" s="399" t="str">
        <f t="shared" si="503"/>
        <v>DC1LL01</v>
      </c>
      <c r="AC2484" s="399" t="str">
        <f t="shared" si="504"/>
        <v>DC1LL01-DC</v>
      </c>
      <c r="AD2484" t="str">
        <f>Y2484&amp;"-"&amp;VLOOKUP(AC2484,'LICH THI'!C:AA,9,0)</f>
        <v>62DCCD3015-42469</v>
      </c>
      <c r="AE2484">
        <f t="shared" si="505"/>
        <v>1</v>
      </c>
    </row>
    <row r="2485" spans="1:31" x14ac:dyDescent="0.25">
      <c r="A2485" s="436" t="str">
        <f t="shared" si="495"/>
        <v>DC1LL01-DC-23</v>
      </c>
      <c r="B2485" s="436">
        <f>COUNTIF(AC$4:AC2485,AC2485)</f>
        <v>23</v>
      </c>
      <c r="C2485" s="436" t="str">
        <f t="shared" si="496"/>
        <v>DC1LL01-DC</v>
      </c>
      <c r="D2485" s="436">
        <f>VLOOKUP(C2485,'LICH THI'!C:AA,12,0)</f>
        <v>198</v>
      </c>
      <c r="E2485" s="436">
        <f>VLOOKUP(C2485,'LICH THI'!C:AA,13,0)</f>
        <v>45</v>
      </c>
      <c r="F2485" s="436">
        <f t="shared" si="506"/>
        <v>45</v>
      </c>
      <c r="G2485" s="436">
        <f>VLOOKUP(C2485,'LICH THI'!C:AA,14,0)</f>
        <v>5</v>
      </c>
      <c r="H2485" s="436">
        <f t="shared" si="497"/>
        <v>1</v>
      </c>
      <c r="I2485" s="436" t="str">
        <f t="shared" si="498"/>
        <v>Vũ Quỳnh Châu</v>
      </c>
      <c r="J2485" s="436"/>
      <c r="K2485" s="436">
        <f t="shared" si="499"/>
        <v>2</v>
      </c>
      <c r="L2485" s="436" t="str">
        <f t="shared" si="500"/>
        <v>DC1LL01-DC-2</v>
      </c>
      <c r="M2485" s="436">
        <f t="shared" si="501"/>
        <v>1</v>
      </c>
      <c r="N2485" s="437">
        <f t="shared" si="507"/>
        <v>73</v>
      </c>
      <c r="O2485" s="437"/>
      <c r="P2485" s="430" t="str">
        <f t="shared" si="502"/>
        <v/>
      </c>
      <c r="U2485" s="177">
        <v>90</v>
      </c>
      <c r="V2485" s="177" t="s">
        <v>3308</v>
      </c>
      <c r="W2485" s="177" t="s">
        <v>3309</v>
      </c>
      <c r="X2485" s="177" t="s">
        <v>3310</v>
      </c>
      <c r="Y2485" s="177" t="s">
        <v>3311</v>
      </c>
      <c r="Z2485" s="177" t="s">
        <v>3106</v>
      </c>
      <c r="AA2485" s="525" t="s">
        <v>3312</v>
      </c>
      <c r="AB2485" s="399" t="str">
        <f t="shared" si="503"/>
        <v>DC1LL01</v>
      </c>
      <c r="AC2485" s="399" t="str">
        <f t="shared" si="504"/>
        <v>DC1LL01-DC</v>
      </c>
      <c r="AD2485" t="str">
        <f>Y2485&amp;"-"&amp;VLOOKUP(AC2485,'LICH THI'!C:AA,9,0)</f>
        <v>64DCDT3192-42469</v>
      </c>
      <c r="AE2485">
        <f t="shared" si="505"/>
        <v>1</v>
      </c>
    </row>
    <row r="2486" spans="1:31" x14ac:dyDescent="0.25">
      <c r="A2486" s="436" t="str">
        <f t="shared" si="495"/>
        <v>DC1LL01-DC-24</v>
      </c>
      <c r="B2486" s="436">
        <f>COUNTIF(AC$4:AC2486,AC2486)</f>
        <v>24</v>
      </c>
      <c r="C2486" s="436" t="str">
        <f t="shared" si="496"/>
        <v>DC1LL01-DC</v>
      </c>
      <c r="D2486" s="436">
        <f>VLOOKUP(C2486,'LICH THI'!C:AA,12,0)</f>
        <v>198</v>
      </c>
      <c r="E2486" s="436">
        <f>VLOOKUP(C2486,'LICH THI'!C:AA,13,0)</f>
        <v>45</v>
      </c>
      <c r="F2486" s="436">
        <f t="shared" si="506"/>
        <v>45</v>
      </c>
      <c r="G2486" s="436">
        <f>VLOOKUP(C2486,'LICH THI'!C:AA,14,0)</f>
        <v>5</v>
      </c>
      <c r="H2486" s="436">
        <f t="shared" si="497"/>
        <v>1</v>
      </c>
      <c r="I2486" s="436" t="str">
        <f t="shared" si="498"/>
        <v>Cao Văn Chính</v>
      </c>
      <c r="J2486" s="436"/>
      <c r="K2486" s="436">
        <f t="shared" si="499"/>
        <v>2</v>
      </c>
      <c r="L2486" s="436" t="str">
        <f t="shared" si="500"/>
        <v>DC1LL01-DC-2</v>
      </c>
      <c r="M2486" s="436">
        <f t="shared" si="501"/>
        <v>1</v>
      </c>
      <c r="N2486" s="437">
        <f t="shared" si="507"/>
        <v>74</v>
      </c>
      <c r="O2486" s="437"/>
      <c r="P2486" s="430" t="str">
        <f t="shared" si="502"/>
        <v/>
      </c>
      <c r="U2486" s="177">
        <v>62</v>
      </c>
      <c r="V2486" s="177" t="s">
        <v>3256</v>
      </c>
      <c r="W2486" s="177" t="s">
        <v>3257</v>
      </c>
      <c r="X2486" s="177" t="s">
        <v>3258</v>
      </c>
      <c r="Y2486" s="177" t="s">
        <v>3259</v>
      </c>
      <c r="Z2486" s="177" t="s">
        <v>3106</v>
      </c>
      <c r="AA2486" s="525" t="s">
        <v>3260</v>
      </c>
      <c r="AB2486" s="399" t="str">
        <f t="shared" si="503"/>
        <v>DC1LL01</v>
      </c>
      <c r="AC2486" s="399" t="str">
        <f t="shared" si="504"/>
        <v>DC1LL01-DC</v>
      </c>
      <c r="AD2486" t="str">
        <f>Y2486&amp;"-"&amp;VLOOKUP(AC2486,'LICH THI'!C:AA,9,0)</f>
        <v>63DCMX3002-42469</v>
      </c>
      <c r="AE2486">
        <f t="shared" si="505"/>
        <v>1</v>
      </c>
    </row>
    <row r="2487" spans="1:31" x14ac:dyDescent="0.25">
      <c r="A2487" s="436" t="str">
        <f t="shared" si="495"/>
        <v>DC1LL01-DC-25</v>
      </c>
      <c r="B2487" s="436">
        <f>COUNTIF(AC$4:AC2487,AC2487)</f>
        <v>25</v>
      </c>
      <c r="C2487" s="436" t="str">
        <f t="shared" si="496"/>
        <v>DC1LL01-DC</v>
      </c>
      <c r="D2487" s="436">
        <f>VLOOKUP(C2487,'LICH THI'!C:AA,12,0)</f>
        <v>198</v>
      </c>
      <c r="E2487" s="436">
        <f>VLOOKUP(C2487,'LICH THI'!C:AA,13,0)</f>
        <v>45</v>
      </c>
      <c r="F2487" s="436">
        <f t="shared" si="506"/>
        <v>45</v>
      </c>
      <c r="G2487" s="436">
        <f>VLOOKUP(C2487,'LICH THI'!C:AA,14,0)</f>
        <v>5</v>
      </c>
      <c r="H2487" s="436">
        <f t="shared" si="497"/>
        <v>1</v>
      </c>
      <c r="I2487" s="436" t="str">
        <f t="shared" si="498"/>
        <v>Lương Văn Chính</v>
      </c>
      <c r="J2487" s="436"/>
      <c r="K2487" s="436">
        <f t="shared" si="499"/>
        <v>2</v>
      </c>
      <c r="L2487" s="436" t="str">
        <f t="shared" si="500"/>
        <v>DC1LL01-DC-2</v>
      </c>
      <c r="M2487" s="436">
        <f t="shared" si="501"/>
        <v>1</v>
      </c>
      <c r="N2487" s="437">
        <f t="shared" si="507"/>
        <v>75</v>
      </c>
      <c r="O2487" s="437"/>
      <c r="P2487" s="430" t="str">
        <f t="shared" si="502"/>
        <v/>
      </c>
      <c r="U2487" s="177">
        <v>103</v>
      </c>
      <c r="V2487" s="177" t="s">
        <v>3341</v>
      </c>
      <c r="W2487" s="177" t="s">
        <v>3345</v>
      </c>
      <c r="X2487" s="177" t="s">
        <v>3258</v>
      </c>
      <c r="Y2487" s="177" t="s">
        <v>3346</v>
      </c>
      <c r="Z2487" s="177" t="s">
        <v>3106</v>
      </c>
      <c r="AA2487" s="525" t="s">
        <v>3255</v>
      </c>
      <c r="AB2487" s="399" t="str">
        <f t="shared" si="503"/>
        <v>DC1LL01</v>
      </c>
      <c r="AC2487" s="399" t="str">
        <f t="shared" si="504"/>
        <v>DC1LL01-DC</v>
      </c>
      <c r="AD2487" t="str">
        <f>Y2487&amp;"-"&amp;VLOOKUP(AC2487,'LICH THI'!C:AA,9,0)</f>
        <v>64DCDT3108-42469</v>
      </c>
      <c r="AE2487">
        <f t="shared" si="505"/>
        <v>1</v>
      </c>
    </row>
    <row r="2488" spans="1:31" x14ac:dyDescent="0.25">
      <c r="A2488" s="436" t="str">
        <f t="shared" si="495"/>
        <v>DC1LL01-DC-26</v>
      </c>
      <c r="B2488" s="436">
        <f>COUNTIF(AC$4:AC2488,AC2488)</f>
        <v>26</v>
      </c>
      <c r="C2488" s="436" t="str">
        <f t="shared" si="496"/>
        <v>DC1LL01-DC</v>
      </c>
      <c r="D2488" s="436">
        <f>VLOOKUP(C2488,'LICH THI'!C:AA,12,0)</f>
        <v>198</v>
      </c>
      <c r="E2488" s="436">
        <f>VLOOKUP(C2488,'LICH THI'!C:AA,13,0)</f>
        <v>45</v>
      </c>
      <c r="F2488" s="436">
        <f t="shared" si="506"/>
        <v>45</v>
      </c>
      <c r="G2488" s="436">
        <f>VLOOKUP(C2488,'LICH THI'!C:AA,14,0)</f>
        <v>5</v>
      </c>
      <c r="H2488" s="436">
        <f t="shared" si="497"/>
        <v>1</v>
      </c>
      <c r="I2488" s="436" t="str">
        <f t="shared" si="498"/>
        <v>Phạm Ngọc Dân</v>
      </c>
      <c r="J2488" s="436"/>
      <c r="K2488" s="436">
        <f t="shared" si="499"/>
        <v>2</v>
      </c>
      <c r="L2488" s="436" t="str">
        <f t="shared" si="500"/>
        <v>DC1LL01-DC-2</v>
      </c>
      <c r="M2488" s="436">
        <f t="shared" si="501"/>
        <v>1</v>
      </c>
      <c r="N2488" s="437">
        <f t="shared" si="507"/>
        <v>76</v>
      </c>
      <c r="O2488" s="437"/>
      <c r="P2488" s="430" t="str">
        <f t="shared" si="502"/>
        <v/>
      </c>
      <c r="U2488" s="177">
        <v>192</v>
      </c>
      <c r="V2488" s="177" t="s">
        <v>3077</v>
      </c>
      <c r="W2488" s="177" t="s">
        <v>3081</v>
      </c>
      <c r="X2488" s="177" t="s">
        <v>3082</v>
      </c>
      <c r="Y2488" s="177" t="s">
        <v>3083</v>
      </c>
      <c r="Z2488" s="177" t="s">
        <v>3106</v>
      </c>
      <c r="AA2488" s="525" t="s">
        <v>3084</v>
      </c>
      <c r="AB2488" s="399" t="str">
        <f t="shared" si="503"/>
        <v>DC1LL01</v>
      </c>
      <c r="AC2488" s="399" t="str">
        <f t="shared" si="504"/>
        <v>DC1LL01-DC</v>
      </c>
      <c r="AD2488" t="str">
        <f>Y2488&amp;"-"&amp;VLOOKUP(AC2488,'LICH THI'!C:AA,9,0)</f>
        <v>64DCDB3163-42469</v>
      </c>
      <c r="AE2488">
        <f t="shared" si="505"/>
        <v>1</v>
      </c>
    </row>
    <row r="2489" spans="1:31" x14ac:dyDescent="0.25">
      <c r="A2489" s="436" t="str">
        <f t="shared" si="495"/>
        <v>DC1LL01-DC-27</v>
      </c>
      <c r="B2489" s="436">
        <f>COUNTIF(AC$4:AC2489,AC2489)</f>
        <v>27</v>
      </c>
      <c r="C2489" s="436" t="str">
        <f t="shared" si="496"/>
        <v>DC1LL01-DC</v>
      </c>
      <c r="D2489" s="436">
        <f>VLOOKUP(C2489,'LICH THI'!C:AA,12,0)</f>
        <v>198</v>
      </c>
      <c r="E2489" s="436">
        <f>VLOOKUP(C2489,'LICH THI'!C:AA,13,0)</f>
        <v>45</v>
      </c>
      <c r="F2489" s="436">
        <f t="shared" si="506"/>
        <v>45</v>
      </c>
      <c r="G2489" s="436">
        <f>VLOOKUP(C2489,'LICH THI'!C:AA,14,0)</f>
        <v>5</v>
      </c>
      <c r="H2489" s="436">
        <f t="shared" si="497"/>
        <v>1</v>
      </c>
      <c r="I2489" s="436" t="str">
        <f t="shared" si="498"/>
        <v>Trần Văn Duẩn</v>
      </c>
      <c r="J2489" s="436"/>
      <c r="K2489" s="436">
        <f t="shared" si="499"/>
        <v>2</v>
      </c>
      <c r="L2489" s="436" t="str">
        <f t="shared" si="500"/>
        <v>DC1LL01-DC-2</v>
      </c>
      <c r="M2489" s="436">
        <f t="shared" si="501"/>
        <v>1</v>
      </c>
      <c r="N2489" s="437">
        <f t="shared" si="507"/>
        <v>77</v>
      </c>
      <c r="O2489" s="437"/>
      <c r="P2489" s="430" t="str">
        <f t="shared" si="502"/>
        <v/>
      </c>
      <c r="U2489" s="177">
        <v>146</v>
      </c>
      <c r="V2489" s="177" t="s">
        <v>3459</v>
      </c>
      <c r="W2489" s="177" t="s">
        <v>2757</v>
      </c>
      <c r="X2489" s="177" t="s">
        <v>3460</v>
      </c>
      <c r="Y2489" s="177" t="s">
        <v>3461</v>
      </c>
      <c r="Z2489" s="177" t="s">
        <v>3106</v>
      </c>
      <c r="AA2489" s="525" t="s">
        <v>3462</v>
      </c>
      <c r="AB2489" s="399" t="str">
        <f t="shared" si="503"/>
        <v>DC1LL01</v>
      </c>
      <c r="AC2489" s="399" t="str">
        <f t="shared" si="504"/>
        <v>DC1LL01-DC</v>
      </c>
      <c r="AD2489" t="str">
        <f>Y2489&amp;"-"&amp;VLOOKUP(AC2489,'LICH THI'!C:AA,9,0)</f>
        <v>65DCCS20640-42469</v>
      </c>
      <c r="AE2489">
        <f t="shared" si="505"/>
        <v>1</v>
      </c>
    </row>
    <row r="2490" spans="1:31" x14ac:dyDescent="0.25">
      <c r="A2490" s="436" t="str">
        <f t="shared" si="495"/>
        <v>DC1LL01-DC-28</v>
      </c>
      <c r="B2490" s="436">
        <f>COUNTIF(AC$4:AC2490,AC2490)</f>
        <v>28</v>
      </c>
      <c r="C2490" s="436" t="str">
        <f t="shared" si="496"/>
        <v>DC1LL01-DC</v>
      </c>
      <c r="D2490" s="436">
        <f>VLOOKUP(C2490,'LICH THI'!C:AA,12,0)</f>
        <v>198</v>
      </c>
      <c r="E2490" s="436">
        <f>VLOOKUP(C2490,'LICH THI'!C:AA,13,0)</f>
        <v>45</v>
      </c>
      <c r="F2490" s="436">
        <f t="shared" si="506"/>
        <v>45</v>
      </c>
      <c r="G2490" s="436">
        <f>VLOOKUP(C2490,'LICH THI'!C:AA,14,0)</f>
        <v>5</v>
      </c>
      <c r="H2490" s="436">
        <f t="shared" si="497"/>
        <v>1</v>
      </c>
      <c r="I2490" s="436" t="str">
        <f t="shared" si="498"/>
        <v>Bùi Văn Dũng</v>
      </c>
      <c r="J2490" s="436"/>
      <c r="K2490" s="436">
        <f t="shared" si="499"/>
        <v>2</v>
      </c>
      <c r="L2490" s="436" t="str">
        <f t="shared" si="500"/>
        <v>DC1LL01-DC-2</v>
      </c>
      <c r="M2490" s="436">
        <f t="shared" si="501"/>
        <v>1</v>
      </c>
      <c r="N2490" s="437">
        <f t="shared" si="507"/>
        <v>78</v>
      </c>
      <c r="O2490" s="437"/>
      <c r="P2490" s="430" t="str">
        <f t="shared" si="502"/>
        <v/>
      </c>
      <c r="U2490" s="177">
        <v>153</v>
      </c>
      <c r="V2490" s="177" t="s">
        <v>3478</v>
      </c>
      <c r="W2490" s="177" t="s">
        <v>2800</v>
      </c>
      <c r="X2490" s="177" t="s">
        <v>2827</v>
      </c>
      <c r="Y2490" s="177" t="s">
        <v>3482</v>
      </c>
      <c r="Z2490" s="177" t="s">
        <v>3106</v>
      </c>
      <c r="AA2490" s="525" t="s">
        <v>3483</v>
      </c>
      <c r="AB2490" s="399" t="str">
        <f t="shared" si="503"/>
        <v>DC1LL01</v>
      </c>
      <c r="AC2490" s="399" t="str">
        <f t="shared" si="504"/>
        <v>DC1LL01-DC</v>
      </c>
      <c r="AD2490" t="str">
        <f>Y2490&amp;"-"&amp;VLOOKUP(AC2490,'LICH THI'!C:AA,9,0)</f>
        <v>65DCDD23488-42469</v>
      </c>
      <c r="AE2490">
        <f t="shared" si="505"/>
        <v>1</v>
      </c>
    </row>
    <row r="2491" spans="1:31" x14ac:dyDescent="0.25">
      <c r="A2491" s="436" t="str">
        <f t="shared" si="495"/>
        <v>DC1LL01-DC-29</v>
      </c>
      <c r="B2491" s="436">
        <f>COUNTIF(AC$4:AC2491,AC2491)</f>
        <v>29</v>
      </c>
      <c r="C2491" s="436" t="str">
        <f t="shared" si="496"/>
        <v>DC1LL01-DC</v>
      </c>
      <c r="D2491" s="436">
        <f>VLOOKUP(C2491,'LICH THI'!C:AA,12,0)</f>
        <v>198</v>
      </c>
      <c r="E2491" s="436">
        <f>VLOOKUP(C2491,'LICH THI'!C:AA,13,0)</f>
        <v>45</v>
      </c>
      <c r="F2491" s="436">
        <f t="shared" si="506"/>
        <v>45</v>
      </c>
      <c r="G2491" s="436">
        <f>VLOOKUP(C2491,'LICH THI'!C:AA,14,0)</f>
        <v>5</v>
      </c>
      <c r="H2491" s="436">
        <f t="shared" si="497"/>
        <v>1</v>
      </c>
      <c r="I2491" s="436" t="str">
        <f t="shared" si="498"/>
        <v>Lê Đức Dũng</v>
      </c>
      <c r="J2491" s="436"/>
      <c r="K2491" s="436">
        <f t="shared" si="499"/>
        <v>2</v>
      </c>
      <c r="L2491" s="436" t="str">
        <f t="shared" si="500"/>
        <v>DC1LL01-DC-2</v>
      </c>
      <c r="M2491" s="436">
        <f t="shared" si="501"/>
        <v>1</v>
      </c>
      <c r="N2491" s="437">
        <f t="shared" si="507"/>
        <v>79</v>
      </c>
      <c r="O2491" s="437"/>
      <c r="P2491" s="430" t="str">
        <f t="shared" si="502"/>
        <v/>
      </c>
      <c r="U2491" s="177">
        <v>145</v>
      </c>
      <c r="V2491" s="177" t="s">
        <v>3455</v>
      </c>
      <c r="W2491" s="177" t="s">
        <v>3456</v>
      </c>
      <c r="X2491" s="177" t="s">
        <v>2827</v>
      </c>
      <c r="Y2491" s="177" t="s">
        <v>3457</v>
      </c>
      <c r="Z2491" s="177" t="s">
        <v>3106</v>
      </c>
      <c r="AA2491" s="525" t="s">
        <v>3458</v>
      </c>
      <c r="AB2491" s="399" t="str">
        <f t="shared" si="503"/>
        <v>DC1LL01</v>
      </c>
      <c r="AC2491" s="399" t="str">
        <f t="shared" si="504"/>
        <v>DC1LL01-DC</v>
      </c>
      <c r="AD2491" t="str">
        <f>Y2491&amp;"-"&amp;VLOOKUP(AC2491,'LICH THI'!C:AA,9,0)</f>
        <v>65DCCD21689-42469</v>
      </c>
      <c r="AE2491">
        <f t="shared" si="505"/>
        <v>1</v>
      </c>
    </row>
    <row r="2492" spans="1:31" x14ac:dyDescent="0.25">
      <c r="A2492" s="436" t="str">
        <f t="shared" si="495"/>
        <v>DC1LL01-DC-30</v>
      </c>
      <c r="B2492" s="436">
        <f>COUNTIF(AC$4:AC2492,AC2492)</f>
        <v>30</v>
      </c>
      <c r="C2492" s="436" t="str">
        <f t="shared" si="496"/>
        <v>DC1LL01-DC</v>
      </c>
      <c r="D2492" s="436">
        <f>VLOOKUP(C2492,'LICH THI'!C:AA,12,0)</f>
        <v>198</v>
      </c>
      <c r="E2492" s="436">
        <f>VLOOKUP(C2492,'LICH THI'!C:AA,13,0)</f>
        <v>45</v>
      </c>
      <c r="F2492" s="436">
        <f t="shared" si="506"/>
        <v>45</v>
      </c>
      <c r="G2492" s="436">
        <f>VLOOKUP(C2492,'LICH THI'!C:AA,14,0)</f>
        <v>5</v>
      </c>
      <c r="H2492" s="436">
        <f t="shared" si="497"/>
        <v>1</v>
      </c>
      <c r="I2492" s="436" t="str">
        <f t="shared" si="498"/>
        <v>Bùi Đức Duy</v>
      </c>
      <c r="J2492" s="436"/>
      <c r="K2492" s="436">
        <f t="shared" si="499"/>
        <v>2</v>
      </c>
      <c r="L2492" s="436" t="str">
        <f t="shared" si="500"/>
        <v>DC1LL01-DC-2</v>
      </c>
      <c r="M2492" s="436">
        <f t="shared" si="501"/>
        <v>1</v>
      </c>
      <c r="N2492" s="437">
        <f t="shared" si="507"/>
        <v>80</v>
      </c>
      <c r="O2492" s="437"/>
      <c r="P2492" s="430" t="str">
        <f t="shared" si="502"/>
        <v/>
      </c>
      <c r="U2492" s="177">
        <v>69</v>
      </c>
      <c r="V2492" s="177" t="s">
        <v>2868</v>
      </c>
      <c r="W2492" s="177" t="s">
        <v>2877</v>
      </c>
      <c r="X2492" s="177" t="s">
        <v>2742</v>
      </c>
      <c r="Y2492" s="177" t="s">
        <v>2878</v>
      </c>
      <c r="Z2492" s="177" t="s">
        <v>3106</v>
      </c>
      <c r="AA2492" s="525" t="s">
        <v>2879</v>
      </c>
      <c r="AB2492" s="399" t="str">
        <f t="shared" si="503"/>
        <v>DC1LL01</v>
      </c>
      <c r="AC2492" s="399" t="str">
        <f t="shared" si="504"/>
        <v>DC1LL01-DC</v>
      </c>
      <c r="AD2492" t="str">
        <f>Y2492&amp;"-"&amp;VLOOKUP(AC2492,'LICH THI'!C:AA,9,0)</f>
        <v>64DCCD3236-42469</v>
      </c>
      <c r="AE2492">
        <f t="shared" si="505"/>
        <v>1</v>
      </c>
    </row>
    <row r="2493" spans="1:31" x14ac:dyDescent="0.25">
      <c r="A2493" s="436" t="str">
        <f t="shared" si="495"/>
        <v>DC1LL01-DC-31</v>
      </c>
      <c r="B2493" s="436">
        <f>COUNTIF(AC$4:AC2493,AC2493)</f>
        <v>31</v>
      </c>
      <c r="C2493" s="436" t="str">
        <f t="shared" si="496"/>
        <v>DC1LL01-DC</v>
      </c>
      <c r="D2493" s="436">
        <f>VLOOKUP(C2493,'LICH THI'!C:AA,12,0)</f>
        <v>198</v>
      </c>
      <c r="E2493" s="436">
        <f>VLOOKUP(C2493,'LICH THI'!C:AA,13,0)</f>
        <v>45</v>
      </c>
      <c r="F2493" s="436">
        <f t="shared" si="506"/>
        <v>45</v>
      </c>
      <c r="G2493" s="436">
        <f>VLOOKUP(C2493,'LICH THI'!C:AA,14,0)</f>
        <v>5</v>
      </c>
      <c r="H2493" s="436">
        <f t="shared" si="497"/>
        <v>1</v>
      </c>
      <c r="I2493" s="436" t="str">
        <f t="shared" si="498"/>
        <v>Trần Xuân Duyên</v>
      </c>
      <c r="J2493" s="436"/>
      <c r="K2493" s="436">
        <f t="shared" si="499"/>
        <v>2</v>
      </c>
      <c r="L2493" s="436" t="str">
        <f t="shared" si="500"/>
        <v>DC1LL01-DC-2</v>
      </c>
      <c r="M2493" s="436">
        <f t="shared" si="501"/>
        <v>1</v>
      </c>
      <c r="N2493" s="437">
        <f t="shared" si="507"/>
        <v>81</v>
      </c>
      <c r="O2493" s="437"/>
      <c r="P2493" s="430" t="str">
        <f t="shared" si="502"/>
        <v/>
      </c>
      <c r="U2493" s="177">
        <v>148</v>
      </c>
      <c r="V2493" s="177" t="s">
        <v>3467</v>
      </c>
      <c r="W2493" s="177" t="s">
        <v>3468</v>
      </c>
      <c r="X2493" s="177" t="s">
        <v>2649</v>
      </c>
      <c r="Y2493" s="177" t="s">
        <v>3469</v>
      </c>
      <c r="Z2493" s="177" t="s">
        <v>3106</v>
      </c>
      <c r="AA2493" s="525" t="s">
        <v>3470</v>
      </c>
      <c r="AB2493" s="399" t="str">
        <f t="shared" si="503"/>
        <v>DC1LL01</v>
      </c>
      <c r="AC2493" s="399" t="str">
        <f t="shared" si="504"/>
        <v>DC1LL01-DC</v>
      </c>
      <c r="AD2493" t="str">
        <f>Y2493&amp;"-"&amp;VLOOKUP(AC2493,'LICH THI'!C:AA,9,0)</f>
        <v>65DCDB20597-42469</v>
      </c>
      <c r="AE2493">
        <f t="shared" si="505"/>
        <v>1</v>
      </c>
    </row>
    <row r="2494" spans="1:31" x14ac:dyDescent="0.25">
      <c r="A2494" s="436" t="str">
        <f t="shared" si="495"/>
        <v>DC1LL01-DC-32</v>
      </c>
      <c r="B2494" s="436">
        <f>COUNTIF(AC$4:AC2494,AC2494)</f>
        <v>32</v>
      </c>
      <c r="C2494" s="436" t="str">
        <f t="shared" si="496"/>
        <v>DC1LL01-DC</v>
      </c>
      <c r="D2494" s="436">
        <f>VLOOKUP(C2494,'LICH THI'!C:AA,12,0)</f>
        <v>198</v>
      </c>
      <c r="E2494" s="436">
        <f>VLOOKUP(C2494,'LICH THI'!C:AA,13,0)</f>
        <v>45</v>
      </c>
      <c r="F2494" s="436">
        <f t="shared" si="506"/>
        <v>45</v>
      </c>
      <c r="G2494" s="436">
        <f>VLOOKUP(C2494,'LICH THI'!C:AA,14,0)</f>
        <v>5</v>
      </c>
      <c r="H2494" s="436">
        <f t="shared" si="497"/>
        <v>1</v>
      </c>
      <c r="I2494" s="436" t="str">
        <f t="shared" si="498"/>
        <v>Lương Trọng Dương</v>
      </c>
      <c r="J2494" s="436"/>
      <c r="K2494" s="436">
        <f t="shared" si="499"/>
        <v>2</v>
      </c>
      <c r="L2494" s="436" t="str">
        <f t="shared" si="500"/>
        <v>DC1LL01-DC-2</v>
      </c>
      <c r="M2494" s="436">
        <f t="shared" si="501"/>
        <v>1</v>
      </c>
      <c r="N2494" s="437">
        <f t="shared" si="507"/>
        <v>82</v>
      </c>
      <c r="O2494" s="437"/>
      <c r="P2494" s="430" t="str">
        <f t="shared" si="502"/>
        <v/>
      </c>
      <c r="U2494" s="177">
        <v>91</v>
      </c>
      <c r="V2494" s="177" t="s">
        <v>3308</v>
      </c>
      <c r="W2494" s="177" t="s">
        <v>3313</v>
      </c>
      <c r="X2494" s="177" t="s">
        <v>2601</v>
      </c>
      <c r="Y2494" s="177" t="s">
        <v>3314</v>
      </c>
      <c r="Z2494" s="177" t="s">
        <v>3106</v>
      </c>
      <c r="AA2494" s="525" t="s">
        <v>3315</v>
      </c>
      <c r="AB2494" s="399" t="str">
        <f t="shared" si="503"/>
        <v>DC1LL01</v>
      </c>
      <c r="AC2494" s="399" t="str">
        <f t="shared" si="504"/>
        <v>DC1LL01-DC</v>
      </c>
      <c r="AD2494" t="str">
        <f>Y2494&amp;"-"&amp;VLOOKUP(AC2494,'LICH THI'!C:AA,9,0)</f>
        <v>64DCDT3186-42469</v>
      </c>
      <c r="AE2494">
        <f t="shared" si="505"/>
        <v>1</v>
      </c>
    </row>
    <row r="2495" spans="1:31" x14ac:dyDescent="0.25">
      <c r="A2495" s="436" t="str">
        <f t="shared" si="495"/>
        <v>DC1LL01-DC-33</v>
      </c>
      <c r="B2495" s="436">
        <f>COUNTIF(AC$4:AC2495,AC2495)</f>
        <v>33</v>
      </c>
      <c r="C2495" s="436" t="str">
        <f t="shared" si="496"/>
        <v>DC1LL01-DC</v>
      </c>
      <c r="D2495" s="436">
        <f>VLOOKUP(C2495,'LICH THI'!C:AA,12,0)</f>
        <v>198</v>
      </c>
      <c r="E2495" s="436">
        <f>VLOOKUP(C2495,'LICH THI'!C:AA,13,0)</f>
        <v>45</v>
      </c>
      <c r="F2495" s="436">
        <f t="shared" si="506"/>
        <v>45</v>
      </c>
      <c r="G2495" s="436">
        <f>VLOOKUP(C2495,'LICH THI'!C:AA,14,0)</f>
        <v>5</v>
      </c>
      <c r="H2495" s="436">
        <f t="shared" si="497"/>
        <v>1</v>
      </c>
      <c r="I2495" s="436" t="str">
        <f t="shared" si="498"/>
        <v>Nguyễn Đại Dương</v>
      </c>
      <c r="J2495" s="436"/>
      <c r="K2495" s="436">
        <f t="shared" si="499"/>
        <v>2</v>
      </c>
      <c r="L2495" s="436" t="str">
        <f t="shared" si="500"/>
        <v>DC1LL01-DC-2</v>
      </c>
      <c r="M2495" s="436">
        <f t="shared" si="501"/>
        <v>1</v>
      </c>
      <c r="N2495" s="437">
        <f t="shared" si="507"/>
        <v>83</v>
      </c>
      <c r="O2495" s="437"/>
      <c r="P2495" s="430" t="str">
        <f t="shared" si="502"/>
        <v/>
      </c>
      <c r="U2495" s="177">
        <v>40</v>
      </c>
      <c r="V2495" s="177" t="s">
        <v>2609</v>
      </c>
      <c r="W2495" s="177" t="s">
        <v>3216</v>
      </c>
      <c r="X2495" s="177" t="s">
        <v>2601</v>
      </c>
      <c r="Y2495" s="177" t="s">
        <v>3217</v>
      </c>
      <c r="Z2495" s="177" t="s">
        <v>3106</v>
      </c>
      <c r="AA2495" s="525" t="s">
        <v>3218</v>
      </c>
      <c r="AB2495" s="399" t="str">
        <f t="shared" si="503"/>
        <v>DC1LL01</v>
      </c>
      <c r="AC2495" s="399" t="str">
        <f t="shared" si="504"/>
        <v>DC1LL01-DC</v>
      </c>
      <c r="AD2495" t="str">
        <f>Y2495&amp;"-"&amp;VLOOKUP(AC2495,'LICH THI'!C:AA,9,0)</f>
        <v>63DCCD3245-42469</v>
      </c>
      <c r="AE2495">
        <f t="shared" si="505"/>
        <v>1</v>
      </c>
    </row>
    <row r="2496" spans="1:31" x14ac:dyDescent="0.25">
      <c r="A2496" s="436" t="str">
        <f t="shared" si="495"/>
        <v>DC1LL01-DC-34</v>
      </c>
      <c r="B2496" s="436">
        <f>COUNTIF(AC$4:AC2496,AC2496)</f>
        <v>34</v>
      </c>
      <c r="C2496" s="436" t="str">
        <f t="shared" si="496"/>
        <v>DC1LL01-DC</v>
      </c>
      <c r="D2496" s="436">
        <f>VLOOKUP(C2496,'LICH THI'!C:AA,12,0)</f>
        <v>198</v>
      </c>
      <c r="E2496" s="436">
        <f>VLOOKUP(C2496,'LICH THI'!C:AA,13,0)</f>
        <v>45</v>
      </c>
      <c r="F2496" s="436">
        <f t="shared" si="506"/>
        <v>45</v>
      </c>
      <c r="G2496" s="436">
        <f>VLOOKUP(C2496,'LICH THI'!C:AA,14,0)</f>
        <v>5</v>
      </c>
      <c r="H2496" s="436">
        <f t="shared" si="497"/>
        <v>1</v>
      </c>
      <c r="I2496" s="436" t="str">
        <f t="shared" si="498"/>
        <v>Nguyễn Văn Dương</v>
      </c>
      <c r="J2496" s="436"/>
      <c r="K2496" s="436">
        <f t="shared" si="499"/>
        <v>2</v>
      </c>
      <c r="L2496" s="436" t="str">
        <f t="shared" si="500"/>
        <v>DC1LL01-DC-2</v>
      </c>
      <c r="M2496" s="436">
        <f t="shared" si="501"/>
        <v>1</v>
      </c>
      <c r="N2496" s="437">
        <f t="shared" si="507"/>
        <v>84</v>
      </c>
      <c r="O2496" s="437"/>
      <c r="P2496" s="430" t="str">
        <f t="shared" si="502"/>
        <v/>
      </c>
      <c r="U2496" s="177">
        <v>4</v>
      </c>
      <c r="V2496" s="177" t="s">
        <v>3102</v>
      </c>
      <c r="W2496" s="177" t="s">
        <v>2741</v>
      </c>
      <c r="X2496" s="177" t="s">
        <v>2601</v>
      </c>
      <c r="Y2496" s="177" t="s">
        <v>3113</v>
      </c>
      <c r="Z2496" s="177" t="s">
        <v>3106</v>
      </c>
      <c r="AA2496" s="525" t="s">
        <v>3114</v>
      </c>
      <c r="AB2496" s="399" t="str">
        <f t="shared" si="503"/>
        <v>DC1LL01</v>
      </c>
      <c r="AC2496" s="399" t="str">
        <f t="shared" si="504"/>
        <v>DC1LL01-DC</v>
      </c>
      <c r="AD2496" t="str">
        <f>Y2496&amp;"-"&amp;VLOOKUP(AC2496,'LICH THI'!C:AA,9,0)</f>
        <v>62DCCD2018-42469</v>
      </c>
      <c r="AE2496">
        <f t="shared" si="505"/>
        <v>1</v>
      </c>
    </row>
    <row r="2497" spans="1:31" x14ac:dyDescent="0.25">
      <c r="A2497" s="436" t="str">
        <f t="shared" si="495"/>
        <v>DC1LL01-DC-35</v>
      </c>
      <c r="B2497" s="436">
        <f>COUNTIF(AC$4:AC2497,AC2497)</f>
        <v>35</v>
      </c>
      <c r="C2497" s="436" t="str">
        <f t="shared" si="496"/>
        <v>DC1LL01-DC</v>
      </c>
      <c r="D2497" s="436">
        <f>VLOOKUP(C2497,'LICH THI'!C:AA,12,0)</f>
        <v>198</v>
      </c>
      <c r="E2497" s="436">
        <f>VLOOKUP(C2497,'LICH THI'!C:AA,13,0)</f>
        <v>45</v>
      </c>
      <c r="F2497" s="436">
        <f t="shared" si="506"/>
        <v>45</v>
      </c>
      <c r="G2497" s="436">
        <f>VLOOKUP(C2497,'LICH THI'!C:AA,14,0)</f>
        <v>5</v>
      </c>
      <c r="H2497" s="436">
        <f t="shared" si="497"/>
        <v>1</v>
      </c>
      <c r="I2497" s="436" t="str">
        <f t="shared" si="498"/>
        <v>Phan Hoàng Dương</v>
      </c>
      <c r="J2497" s="436"/>
      <c r="K2497" s="436">
        <f t="shared" si="499"/>
        <v>2</v>
      </c>
      <c r="L2497" s="436" t="str">
        <f t="shared" si="500"/>
        <v>DC1LL01-DC-2</v>
      </c>
      <c r="M2497" s="436">
        <f t="shared" si="501"/>
        <v>1</v>
      </c>
      <c r="N2497" s="437">
        <f t="shared" si="507"/>
        <v>85</v>
      </c>
      <c r="O2497" s="437"/>
      <c r="P2497" s="430" t="str">
        <f t="shared" si="502"/>
        <v/>
      </c>
      <c r="U2497" s="177">
        <v>169</v>
      </c>
      <c r="V2497" s="177" t="s">
        <v>3517</v>
      </c>
      <c r="W2497" s="177" t="s">
        <v>3529</v>
      </c>
      <c r="X2497" s="177" t="s">
        <v>2601</v>
      </c>
      <c r="Y2497" s="177" t="s">
        <v>3530</v>
      </c>
      <c r="Z2497" s="177" t="s">
        <v>3106</v>
      </c>
      <c r="AA2497" s="525" t="s">
        <v>3531</v>
      </c>
      <c r="AB2497" s="399" t="str">
        <f t="shared" si="503"/>
        <v>DC1LL01</v>
      </c>
      <c r="AC2497" s="399" t="str">
        <f t="shared" si="504"/>
        <v>DC1LL01-DC</v>
      </c>
      <c r="AD2497" t="str">
        <f>Y2497&amp;"-"&amp;VLOOKUP(AC2497,'LICH THI'!C:AA,9,0)</f>
        <v>65DCKX22612-42469</v>
      </c>
      <c r="AE2497">
        <f t="shared" si="505"/>
        <v>1</v>
      </c>
    </row>
    <row r="2498" spans="1:31" x14ac:dyDescent="0.25">
      <c r="A2498" s="436" t="str">
        <f t="shared" si="495"/>
        <v>DC1LL01-DC-36</v>
      </c>
      <c r="B2498" s="436">
        <f>COUNTIF(AC$4:AC2498,AC2498)</f>
        <v>36</v>
      </c>
      <c r="C2498" s="436" t="str">
        <f t="shared" si="496"/>
        <v>DC1LL01-DC</v>
      </c>
      <c r="D2498" s="436">
        <f>VLOOKUP(C2498,'LICH THI'!C:AA,12,0)</f>
        <v>198</v>
      </c>
      <c r="E2498" s="436">
        <f>VLOOKUP(C2498,'LICH THI'!C:AA,13,0)</f>
        <v>45</v>
      </c>
      <c r="F2498" s="436">
        <f t="shared" si="506"/>
        <v>45</v>
      </c>
      <c r="G2498" s="436">
        <f>VLOOKUP(C2498,'LICH THI'!C:AA,14,0)</f>
        <v>5</v>
      </c>
      <c r="H2498" s="436">
        <f t="shared" si="497"/>
        <v>1</v>
      </c>
      <c r="I2498" s="436" t="str">
        <f t="shared" si="498"/>
        <v>Đỗ Hữu Đạo</v>
      </c>
      <c r="J2498" s="436"/>
      <c r="K2498" s="436">
        <f t="shared" si="499"/>
        <v>2</v>
      </c>
      <c r="L2498" s="436" t="str">
        <f t="shared" si="500"/>
        <v>DC1LL01-DC-2</v>
      </c>
      <c r="M2498" s="436">
        <f t="shared" si="501"/>
        <v>1</v>
      </c>
      <c r="N2498" s="437">
        <f t="shared" si="507"/>
        <v>86</v>
      </c>
      <c r="O2498" s="437"/>
      <c r="P2498" s="430" t="str">
        <f t="shared" si="502"/>
        <v/>
      </c>
      <c r="U2498" s="177">
        <v>5</v>
      </c>
      <c r="V2498" s="177" t="s">
        <v>3102</v>
      </c>
      <c r="W2498" s="177" t="s">
        <v>3115</v>
      </c>
      <c r="X2498" s="177" t="s">
        <v>2904</v>
      </c>
      <c r="Y2498" s="177" t="s">
        <v>3116</v>
      </c>
      <c r="Z2498" s="177" t="s">
        <v>3106</v>
      </c>
      <c r="AA2498" s="525" t="s">
        <v>3117</v>
      </c>
      <c r="AB2498" s="399" t="str">
        <f t="shared" si="503"/>
        <v>DC1LL01</v>
      </c>
      <c r="AC2498" s="399" t="str">
        <f t="shared" si="504"/>
        <v>DC1LL01-DC</v>
      </c>
      <c r="AD2498" t="str">
        <f>Y2498&amp;"-"&amp;VLOOKUP(AC2498,'LICH THI'!C:AA,9,0)</f>
        <v>62DCCD3022-42469</v>
      </c>
      <c r="AE2498">
        <f t="shared" si="505"/>
        <v>1</v>
      </c>
    </row>
    <row r="2499" spans="1:31" x14ac:dyDescent="0.25">
      <c r="A2499" s="436" t="str">
        <f t="shared" si="495"/>
        <v>DC1LL01-DC-37</v>
      </c>
      <c r="B2499" s="436">
        <f>COUNTIF(AC$4:AC2499,AC2499)</f>
        <v>37</v>
      </c>
      <c r="C2499" s="436" t="str">
        <f t="shared" si="496"/>
        <v>DC1LL01-DC</v>
      </c>
      <c r="D2499" s="436">
        <f>VLOOKUP(C2499,'LICH THI'!C:AA,12,0)</f>
        <v>198</v>
      </c>
      <c r="E2499" s="436">
        <f>VLOOKUP(C2499,'LICH THI'!C:AA,13,0)</f>
        <v>45</v>
      </c>
      <c r="F2499" s="436">
        <f t="shared" si="506"/>
        <v>45</v>
      </c>
      <c r="G2499" s="436">
        <f>VLOOKUP(C2499,'LICH THI'!C:AA,14,0)</f>
        <v>5</v>
      </c>
      <c r="H2499" s="436">
        <f t="shared" si="497"/>
        <v>1</v>
      </c>
      <c r="I2499" s="436" t="str">
        <f t="shared" si="498"/>
        <v>Lục Tiến Đạt</v>
      </c>
      <c r="J2499" s="436"/>
      <c r="K2499" s="436">
        <f t="shared" si="499"/>
        <v>2</v>
      </c>
      <c r="L2499" s="436" t="str">
        <f t="shared" si="500"/>
        <v>DC1LL01-DC-2</v>
      </c>
      <c r="M2499" s="436">
        <f t="shared" si="501"/>
        <v>1</v>
      </c>
      <c r="N2499" s="437">
        <f t="shared" si="507"/>
        <v>87</v>
      </c>
      <c r="O2499" s="437"/>
      <c r="P2499" s="430" t="str">
        <f t="shared" si="502"/>
        <v/>
      </c>
      <c r="U2499" s="177">
        <v>104</v>
      </c>
      <c r="V2499" s="177" t="s">
        <v>3341</v>
      </c>
      <c r="W2499" s="177" t="s">
        <v>3347</v>
      </c>
      <c r="X2499" s="177" t="s">
        <v>2746</v>
      </c>
      <c r="Y2499" s="177" t="s">
        <v>3348</v>
      </c>
      <c r="Z2499" s="177" t="s">
        <v>3106</v>
      </c>
      <c r="AA2499" s="525" t="s">
        <v>3349</v>
      </c>
      <c r="AB2499" s="399" t="str">
        <f t="shared" si="503"/>
        <v>DC1LL01</v>
      </c>
      <c r="AC2499" s="399" t="str">
        <f t="shared" si="504"/>
        <v>DC1LL01-DC</v>
      </c>
      <c r="AD2499" t="str">
        <f>Y2499&amp;"-"&amp;VLOOKUP(AC2499,'LICH THI'!C:AA,9,0)</f>
        <v>64DCDT3147-42469</v>
      </c>
      <c r="AE2499">
        <f t="shared" si="505"/>
        <v>1</v>
      </c>
    </row>
    <row r="2500" spans="1:31" x14ac:dyDescent="0.25">
      <c r="A2500" s="436" t="str">
        <f t="shared" si="495"/>
        <v>DC1LL01-DC-38</v>
      </c>
      <c r="B2500" s="436">
        <f>COUNTIF(AC$4:AC2500,AC2500)</f>
        <v>38</v>
      </c>
      <c r="C2500" s="436" t="str">
        <f t="shared" si="496"/>
        <v>DC1LL01-DC</v>
      </c>
      <c r="D2500" s="436">
        <f>VLOOKUP(C2500,'LICH THI'!C:AA,12,0)</f>
        <v>198</v>
      </c>
      <c r="E2500" s="436">
        <f>VLOOKUP(C2500,'LICH THI'!C:AA,13,0)</f>
        <v>45</v>
      </c>
      <c r="F2500" s="436">
        <f t="shared" si="506"/>
        <v>45</v>
      </c>
      <c r="G2500" s="436">
        <f>VLOOKUP(C2500,'LICH THI'!C:AA,14,0)</f>
        <v>5</v>
      </c>
      <c r="H2500" s="436">
        <f t="shared" si="497"/>
        <v>1</v>
      </c>
      <c r="I2500" s="436" t="str">
        <f t="shared" si="498"/>
        <v>Nguyễn Ngọc Đạt</v>
      </c>
      <c r="J2500" s="436"/>
      <c r="K2500" s="436">
        <f t="shared" si="499"/>
        <v>2</v>
      </c>
      <c r="L2500" s="436" t="str">
        <f t="shared" si="500"/>
        <v>DC1LL01-DC-2</v>
      </c>
      <c r="M2500" s="436">
        <f t="shared" si="501"/>
        <v>1</v>
      </c>
      <c r="N2500" s="437">
        <f t="shared" si="507"/>
        <v>88</v>
      </c>
      <c r="O2500" s="437"/>
      <c r="P2500" s="430" t="str">
        <f t="shared" si="502"/>
        <v/>
      </c>
      <c r="U2500" s="177">
        <v>6</v>
      </c>
      <c r="V2500" s="177" t="s">
        <v>3102</v>
      </c>
      <c r="W2500" s="177" t="s">
        <v>2783</v>
      </c>
      <c r="X2500" s="177" t="s">
        <v>2746</v>
      </c>
      <c r="Y2500" s="177" t="s">
        <v>3118</v>
      </c>
      <c r="Z2500" s="177" t="s">
        <v>3106</v>
      </c>
      <c r="AA2500" s="525" t="s">
        <v>3119</v>
      </c>
      <c r="AB2500" s="399" t="str">
        <f t="shared" si="503"/>
        <v>DC1LL01</v>
      </c>
      <c r="AC2500" s="399" t="str">
        <f t="shared" si="504"/>
        <v>DC1LL01-DC</v>
      </c>
      <c r="AD2500" t="str">
        <f>Y2500&amp;"-"&amp;VLOOKUP(AC2500,'LICH THI'!C:AA,9,0)</f>
        <v>62DCCD3023-42469</v>
      </c>
      <c r="AE2500">
        <f t="shared" si="505"/>
        <v>1</v>
      </c>
    </row>
    <row r="2501" spans="1:31" x14ac:dyDescent="0.25">
      <c r="A2501" s="436" t="str">
        <f t="shared" ref="A2501:A2564" si="508">C2501&amp;"-"&amp;B2501</f>
        <v>DC1LL01-DC-39</v>
      </c>
      <c r="B2501" s="436">
        <f>COUNTIF(AC$4:AC2501,AC2501)</f>
        <v>39</v>
      </c>
      <c r="C2501" s="436" t="str">
        <f t="shared" ref="C2501:C2564" si="509">_CT_MaHP1</f>
        <v>DC1LL01-DC</v>
      </c>
      <c r="D2501" s="436">
        <f>VLOOKUP(C2501,'LICH THI'!C:AA,12,0)</f>
        <v>198</v>
      </c>
      <c r="E2501" s="436">
        <f>VLOOKUP(C2501,'LICH THI'!C:AA,13,0)</f>
        <v>45</v>
      </c>
      <c r="F2501" s="436">
        <f t="shared" si="506"/>
        <v>45</v>
      </c>
      <c r="G2501" s="436">
        <f>VLOOKUP(C2501,'LICH THI'!C:AA,14,0)</f>
        <v>5</v>
      </c>
      <c r="H2501" s="436">
        <f t="shared" ref="H2501:H2564" si="510">IF(E2501=0,"",TRUNC((B2501+E2501-1)/E2501))</f>
        <v>1</v>
      </c>
      <c r="I2501" s="436" t="str">
        <f t="shared" ref="I2501:I2564" si="511">W2501&amp;" "&amp;X2501</f>
        <v>Nguyễn Xuân Đạt</v>
      </c>
      <c r="J2501" s="436"/>
      <c r="K2501" s="436">
        <f t="shared" ref="K2501:K2564" si="512">IF(G2501=1,1,IF(H2501&lt;G2501,H2501+1,1))</f>
        <v>2</v>
      </c>
      <c r="L2501" s="436" t="str">
        <f t="shared" ref="L2501:L2564" si="513">C2501&amp;"-"&amp;K2501</f>
        <v>DC1LL01-DC-2</v>
      </c>
      <c r="M2501" s="436">
        <f t="shared" ref="M2501:M2564" si="514">IF(E2501=0,"",MOD(MID(C2501,6,2),E2501))</f>
        <v>1</v>
      </c>
      <c r="N2501" s="437">
        <f t="shared" si="507"/>
        <v>89</v>
      </c>
      <c r="O2501" s="437"/>
      <c r="P2501" s="430" t="str">
        <f t="shared" ref="P2501:P2564" si="515">IF(MOD(20*O2501,10)&lt;&gt;0,"SAI","")</f>
        <v/>
      </c>
      <c r="U2501" s="177">
        <v>193</v>
      </c>
      <c r="V2501" s="177" t="s">
        <v>3077</v>
      </c>
      <c r="W2501" s="177" t="s">
        <v>3590</v>
      </c>
      <c r="X2501" s="177" t="s">
        <v>2746</v>
      </c>
      <c r="Y2501" s="177" t="s">
        <v>3591</v>
      </c>
      <c r="Z2501" s="177" t="s">
        <v>3106</v>
      </c>
      <c r="AA2501" s="525" t="s">
        <v>3592</v>
      </c>
      <c r="AB2501" s="399" t="str">
        <f t="shared" ref="AB2501:AB2564" si="516">_CT_MaHP</f>
        <v>DC1LL01</v>
      </c>
      <c r="AC2501" s="399" t="str">
        <f t="shared" ref="AC2501:AC2564" si="517">_CT_MaHe</f>
        <v>DC1LL01-DC</v>
      </c>
      <c r="AD2501" t="str">
        <f>Y2501&amp;"-"&amp;VLOOKUP(AC2501,'LICH THI'!C:AA,9,0)</f>
        <v>64DCDB3124-42469</v>
      </c>
      <c r="AE2501">
        <f t="shared" ref="AE2501:AE2564" si="518">COUNTIF(AD2501,AD:AD)</f>
        <v>1</v>
      </c>
    </row>
    <row r="2502" spans="1:31" x14ac:dyDescent="0.25">
      <c r="A2502" s="436" t="str">
        <f t="shared" si="508"/>
        <v>DC1LL01-DC-40</v>
      </c>
      <c r="B2502" s="436">
        <f>COUNTIF(AC$4:AC2502,AC2502)</f>
        <v>40</v>
      </c>
      <c r="C2502" s="436" t="str">
        <f t="shared" si="509"/>
        <v>DC1LL01-DC</v>
      </c>
      <c r="D2502" s="436">
        <f>VLOOKUP(C2502,'LICH THI'!C:AA,12,0)</f>
        <v>198</v>
      </c>
      <c r="E2502" s="436">
        <f>VLOOKUP(C2502,'LICH THI'!C:AA,13,0)</f>
        <v>45</v>
      </c>
      <c r="F2502" s="436">
        <f t="shared" ref="F2502:F2565" si="519">IF(G2502="","",IF(G2502=H2502,D2502-(H2502-1)*E2502,E2502))</f>
        <v>45</v>
      </c>
      <c r="G2502" s="436">
        <f>VLOOKUP(C2502,'LICH THI'!C:AA,14,0)</f>
        <v>5</v>
      </c>
      <c r="H2502" s="436">
        <f t="shared" si="510"/>
        <v>1</v>
      </c>
      <c r="I2502" s="436" t="str">
        <f t="shared" si="511"/>
        <v>Phạm Tiến Đạt</v>
      </c>
      <c r="J2502" s="436"/>
      <c r="K2502" s="436">
        <f t="shared" si="512"/>
        <v>2</v>
      </c>
      <c r="L2502" s="436" t="str">
        <f t="shared" si="513"/>
        <v>DC1LL01-DC-2</v>
      </c>
      <c r="M2502" s="436">
        <f t="shared" si="514"/>
        <v>1</v>
      </c>
      <c r="N2502" s="437">
        <f t="shared" ref="N2502:N2565" si="520">IF(F2502=0,"",(K2502-1)*$N$2+1+MOD(B2502-M2502,F2502))</f>
        <v>90</v>
      </c>
      <c r="O2502" s="437"/>
      <c r="P2502" s="430" t="str">
        <f t="shared" si="515"/>
        <v/>
      </c>
      <c r="U2502" s="177">
        <v>38</v>
      </c>
      <c r="V2502" s="177" t="s">
        <v>3209</v>
      </c>
      <c r="W2502" s="177" t="s">
        <v>3210</v>
      </c>
      <c r="X2502" s="177" t="s">
        <v>2746</v>
      </c>
      <c r="Y2502" s="177" t="s">
        <v>3211</v>
      </c>
      <c r="Z2502" s="177" t="s">
        <v>3106</v>
      </c>
      <c r="AA2502" s="525" t="s">
        <v>2699</v>
      </c>
      <c r="AB2502" s="399" t="str">
        <f t="shared" si="516"/>
        <v>DC1LL01</v>
      </c>
      <c r="AC2502" s="399" t="str">
        <f t="shared" si="517"/>
        <v>DC1LL01-DC</v>
      </c>
      <c r="AD2502" t="str">
        <f>Y2502&amp;"-"&amp;VLOOKUP(AC2502,'LICH THI'!C:AA,9,0)</f>
        <v>63DCCD3315-42469</v>
      </c>
      <c r="AE2502">
        <f t="shared" si="518"/>
        <v>1</v>
      </c>
    </row>
    <row r="2503" spans="1:31" x14ac:dyDescent="0.25">
      <c r="A2503" s="436" t="str">
        <f t="shared" si="508"/>
        <v>DC1LL01-DC-41</v>
      </c>
      <c r="B2503" s="436">
        <f>COUNTIF(AC$4:AC2503,AC2503)</f>
        <v>41</v>
      </c>
      <c r="C2503" s="436" t="str">
        <f t="shared" si="509"/>
        <v>DC1LL01-DC</v>
      </c>
      <c r="D2503" s="436">
        <f>VLOOKUP(C2503,'LICH THI'!C:AA,12,0)</f>
        <v>198</v>
      </c>
      <c r="E2503" s="436">
        <f>VLOOKUP(C2503,'LICH THI'!C:AA,13,0)</f>
        <v>45</v>
      </c>
      <c r="F2503" s="436">
        <f t="shared" si="519"/>
        <v>45</v>
      </c>
      <c r="G2503" s="436">
        <f>VLOOKUP(C2503,'LICH THI'!C:AA,14,0)</f>
        <v>5</v>
      </c>
      <c r="H2503" s="436">
        <f t="shared" si="510"/>
        <v>1</v>
      </c>
      <c r="I2503" s="436" t="str">
        <f t="shared" si="511"/>
        <v>Phan Văn Đạt</v>
      </c>
      <c r="J2503" s="436"/>
      <c r="K2503" s="436">
        <f t="shared" si="512"/>
        <v>2</v>
      </c>
      <c r="L2503" s="436" t="str">
        <f t="shared" si="513"/>
        <v>DC1LL01-DC-2</v>
      </c>
      <c r="M2503" s="436">
        <f t="shared" si="514"/>
        <v>1</v>
      </c>
      <c r="N2503" s="437">
        <f t="shared" si="520"/>
        <v>91</v>
      </c>
      <c r="O2503" s="437"/>
      <c r="P2503" s="430" t="str">
        <f t="shared" si="515"/>
        <v/>
      </c>
      <c r="U2503" s="177">
        <v>34</v>
      </c>
      <c r="V2503" s="177" t="s">
        <v>3196</v>
      </c>
      <c r="W2503" s="177" t="s">
        <v>3197</v>
      </c>
      <c r="X2503" s="177" t="s">
        <v>2746</v>
      </c>
      <c r="Y2503" s="177" t="s">
        <v>3198</v>
      </c>
      <c r="Z2503" s="177" t="s">
        <v>3106</v>
      </c>
      <c r="AA2503" s="525" t="s">
        <v>3199</v>
      </c>
      <c r="AB2503" s="399" t="str">
        <f t="shared" si="516"/>
        <v>DC1LL01</v>
      </c>
      <c r="AC2503" s="399" t="str">
        <f t="shared" si="517"/>
        <v>DC1LL01-DC</v>
      </c>
      <c r="AD2503" t="str">
        <f>Y2503&amp;"-"&amp;VLOOKUP(AC2503,'LICH THI'!C:AA,9,0)</f>
        <v>63DCCD3075-42469</v>
      </c>
      <c r="AE2503">
        <f t="shared" si="518"/>
        <v>1</v>
      </c>
    </row>
    <row r="2504" spans="1:31" x14ac:dyDescent="0.25">
      <c r="A2504" s="436" t="str">
        <f t="shared" si="508"/>
        <v>DC1LL01-DC-42</v>
      </c>
      <c r="B2504" s="436">
        <f>COUNTIF(AC$4:AC2504,AC2504)</f>
        <v>42</v>
      </c>
      <c r="C2504" s="436" t="str">
        <f t="shared" si="509"/>
        <v>DC1LL01-DC</v>
      </c>
      <c r="D2504" s="436">
        <f>VLOOKUP(C2504,'LICH THI'!C:AA,12,0)</f>
        <v>198</v>
      </c>
      <c r="E2504" s="436">
        <f>VLOOKUP(C2504,'LICH THI'!C:AA,13,0)</f>
        <v>45</v>
      </c>
      <c r="F2504" s="436">
        <f t="shared" si="519"/>
        <v>45</v>
      </c>
      <c r="G2504" s="436">
        <f>VLOOKUP(C2504,'LICH THI'!C:AA,14,0)</f>
        <v>5</v>
      </c>
      <c r="H2504" s="436">
        <f t="shared" si="510"/>
        <v>1</v>
      </c>
      <c r="I2504" s="436" t="str">
        <f t="shared" si="511"/>
        <v>Lưu Văn Đoàn</v>
      </c>
      <c r="J2504" s="436"/>
      <c r="K2504" s="436">
        <f t="shared" si="512"/>
        <v>2</v>
      </c>
      <c r="L2504" s="436" t="str">
        <f t="shared" si="513"/>
        <v>DC1LL01-DC-2</v>
      </c>
      <c r="M2504" s="436">
        <f t="shared" si="514"/>
        <v>1</v>
      </c>
      <c r="N2504" s="437">
        <f t="shared" si="520"/>
        <v>92</v>
      </c>
      <c r="O2504" s="437"/>
      <c r="P2504" s="430" t="str">
        <f t="shared" si="515"/>
        <v/>
      </c>
      <c r="U2504" s="177">
        <v>23</v>
      </c>
      <c r="V2504" s="177" t="s">
        <v>2603</v>
      </c>
      <c r="W2504" s="177" t="s">
        <v>3167</v>
      </c>
      <c r="X2504" s="177" t="s">
        <v>3121</v>
      </c>
      <c r="Y2504" s="177" t="s">
        <v>3168</v>
      </c>
      <c r="Z2504" s="177" t="s">
        <v>3106</v>
      </c>
      <c r="AA2504" s="525" t="s">
        <v>3169</v>
      </c>
      <c r="AB2504" s="399" t="str">
        <f t="shared" si="516"/>
        <v>DC1LL01</v>
      </c>
      <c r="AC2504" s="399" t="str">
        <f t="shared" si="517"/>
        <v>DC1LL01-DC</v>
      </c>
      <c r="AD2504" t="str">
        <f>Y2504&amp;"-"&amp;VLOOKUP(AC2504,'LICH THI'!C:AA,9,0)</f>
        <v>62DCCD3026-42469</v>
      </c>
      <c r="AE2504">
        <f t="shared" si="518"/>
        <v>1</v>
      </c>
    </row>
    <row r="2505" spans="1:31" x14ac:dyDescent="0.25">
      <c r="A2505" s="436" t="str">
        <f t="shared" si="508"/>
        <v>DC1LL01-DC-43</v>
      </c>
      <c r="B2505" s="436">
        <f>COUNTIF(AC$4:AC2505,AC2505)</f>
        <v>43</v>
      </c>
      <c r="C2505" s="436" t="str">
        <f t="shared" si="509"/>
        <v>DC1LL01-DC</v>
      </c>
      <c r="D2505" s="436">
        <f>VLOOKUP(C2505,'LICH THI'!C:AA,12,0)</f>
        <v>198</v>
      </c>
      <c r="E2505" s="436">
        <f>VLOOKUP(C2505,'LICH THI'!C:AA,13,0)</f>
        <v>45</v>
      </c>
      <c r="F2505" s="436">
        <f t="shared" si="519"/>
        <v>45</v>
      </c>
      <c r="G2505" s="436">
        <f>VLOOKUP(C2505,'LICH THI'!C:AA,14,0)</f>
        <v>5</v>
      </c>
      <c r="H2505" s="436">
        <f t="shared" si="510"/>
        <v>1</v>
      </c>
      <c r="I2505" s="436" t="str">
        <f t="shared" si="511"/>
        <v>Ninh Văn Đoàn</v>
      </c>
      <c r="J2505" s="436"/>
      <c r="K2505" s="436">
        <f t="shared" si="512"/>
        <v>2</v>
      </c>
      <c r="L2505" s="436" t="str">
        <f t="shared" si="513"/>
        <v>DC1LL01-DC-2</v>
      </c>
      <c r="M2505" s="436">
        <f t="shared" si="514"/>
        <v>1</v>
      </c>
      <c r="N2505" s="437">
        <f t="shared" si="520"/>
        <v>93</v>
      </c>
      <c r="O2505" s="437"/>
      <c r="P2505" s="430" t="str">
        <f t="shared" si="515"/>
        <v/>
      </c>
      <c r="U2505" s="177">
        <v>7</v>
      </c>
      <c r="V2505" s="177" t="s">
        <v>3102</v>
      </c>
      <c r="W2505" s="177" t="s">
        <v>3120</v>
      </c>
      <c r="X2505" s="177" t="s">
        <v>3121</v>
      </c>
      <c r="Y2505" s="177" t="s">
        <v>3122</v>
      </c>
      <c r="Z2505" s="177" t="s">
        <v>3106</v>
      </c>
      <c r="AA2505" s="525" t="s">
        <v>3123</v>
      </c>
      <c r="AB2505" s="399" t="str">
        <f t="shared" si="516"/>
        <v>DC1LL01</v>
      </c>
      <c r="AC2505" s="399" t="str">
        <f t="shared" si="517"/>
        <v>DC1LL01-DC</v>
      </c>
      <c r="AD2505" t="str">
        <f>Y2505&amp;"-"&amp;VLOOKUP(AC2505,'LICH THI'!C:AA,9,0)</f>
        <v>62DCCD3028-42469</v>
      </c>
      <c r="AE2505">
        <f t="shared" si="518"/>
        <v>1</v>
      </c>
    </row>
    <row r="2506" spans="1:31" x14ac:dyDescent="0.25">
      <c r="A2506" s="436" t="str">
        <f t="shared" si="508"/>
        <v>DC1LL01-DC-44</v>
      </c>
      <c r="B2506" s="436">
        <f>COUNTIF(AC$4:AC2506,AC2506)</f>
        <v>44</v>
      </c>
      <c r="C2506" s="436" t="str">
        <f t="shared" si="509"/>
        <v>DC1LL01-DC</v>
      </c>
      <c r="D2506" s="436">
        <f>VLOOKUP(C2506,'LICH THI'!C:AA,12,0)</f>
        <v>198</v>
      </c>
      <c r="E2506" s="436">
        <f>VLOOKUP(C2506,'LICH THI'!C:AA,13,0)</f>
        <v>45</v>
      </c>
      <c r="F2506" s="436">
        <f t="shared" si="519"/>
        <v>45</v>
      </c>
      <c r="G2506" s="436">
        <f>VLOOKUP(C2506,'LICH THI'!C:AA,14,0)</f>
        <v>5</v>
      </c>
      <c r="H2506" s="436">
        <f t="shared" si="510"/>
        <v>1</v>
      </c>
      <c r="I2506" s="436" t="str">
        <f t="shared" si="511"/>
        <v>Trần Phương Đông</v>
      </c>
      <c r="J2506" s="436"/>
      <c r="K2506" s="436">
        <f t="shared" si="512"/>
        <v>2</v>
      </c>
      <c r="L2506" s="436" t="str">
        <f t="shared" si="513"/>
        <v>DC1LL01-DC-2</v>
      </c>
      <c r="M2506" s="436">
        <f t="shared" si="514"/>
        <v>1</v>
      </c>
      <c r="N2506" s="437">
        <f t="shared" si="520"/>
        <v>94</v>
      </c>
      <c r="O2506" s="437"/>
      <c r="P2506" s="430" t="str">
        <f t="shared" si="515"/>
        <v/>
      </c>
      <c r="U2506" s="177">
        <v>170</v>
      </c>
      <c r="V2506" s="177" t="s">
        <v>3517</v>
      </c>
      <c r="W2506" s="177" t="s">
        <v>3532</v>
      </c>
      <c r="X2506" s="177" t="s">
        <v>2750</v>
      </c>
      <c r="Y2506" s="177" t="s">
        <v>3533</v>
      </c>
      <c r="Z2506" s="177" t="s">
        <v>3106</v>
      </c>
      <c r="AA2506" s="525" t="s">
        <v>3534</v>
      </c>
      <c r="AB2506" s="399" t="str">
        <f t="shared" si="516"/>
        <v>DC1LL01</v>
      </c>
      <c r="AC2506" s="399" t="str">
        <f t="shared" si="517"/>
        <v>DC1LL01-DC</v>
      </c>
      <c r="AD2506" t="str">
        <f>Y2506&amp;"-"&amp;VLOOKUP(AC2506,'LICH THI'!C:AA,9,0)</f>
        <v>65DCKX22159-42469</v>
      </c>
      <c r="AE2506">
        <f t="shared" si="518"/>
        <v>1</v>
      </c>
    </row>
    <row r="2507" spans="1:31" x14ac:dyDescent="0.25">
      <c r="A2507" s="436" t="str">
        <f t="shared" si="508"/>
        <v>DC1LL01-DC-45</v>
      </c>
      <c r="B2507" s="436">
        <f>COUNTIF(AC$4:AC2507,AC2507)</f>
        <v>45</v>
      </c>
      <c r="C2507" s="436" t="str">
        <f t="shared" si="509"/>
        <v>DC1LL01-DC</v>
      </c>
      <c r="D2507" s="436">
        <f>VLOOKUP(C2507,'LICH THI'!C:AA,12,0)</f>
        <v>198</v>
      </c>
      <c r="E2507" s="436">
        <f>VLOOKUP(C2507,'LICH THI'!C:AA,13,0)</f>
        <v>45</v>
      </c>
      <c r="F2507" s="436">
        <f t="shared" si="519"/>
        <v>45</v>
      </c>
      <c r="G2507" s="436">
        <f>VLOOKUP(C2507,'LICH THI'!C:AA,14,0)</f>
        <v>5</v>
      </c>
      <c r="H2507" s="436">
        <f t="shared" si="510"/>
        <v>1</v>
      </c>
      <c r="I2507" s="436" t="str">
        <f t="shared" si="511"/>
        <v>Nguyễn Văn Đồng</v>
      </c>
      <c r="J2507" s="436"/>
      <c r="K2507" s="436">
        <f t="shared" si="512"/>
        <v>2</v>
      </c>
      <c r="L2507" s="436" t="str">
        <f t="shared" si="513"/>
        <v>DC1LL01-DC-2</v>
      </c>
      <c r="M2507" s="436">
        <f t="shared" si="514"/>
        <v>1</v>
      </c>
      <c r="N2507" s="437">
        <f t="shared" si="520"/>
        <v>95</v>
      </c>
      <c r="O2507" s="437"/>
      <c r="P2507" s="430" t="str">
        <f t="shared" si="515"/>
        <v/>
      </c>
      <c r="U2507" s="177">
        <v>66</v>
      </c>
      <c r="V2507" s="177" t="s">
        <v>2825</v>
      </c>
      <c r="W2507" s="177" t="s">
        <v>2741</v>
      </c>
      <c r="X2507" s="177" t="s">
        <v>2830</v>
      </c>
      <c r="Y2507" s="177" t="s">
        <v>2831</v>
      </c>
      <c r="Z2507" s="177" t="s">
        <v>3106</v>
      </c>
      <c r="AA2507" s="525" t="s">
        <v>2832</v>
      </c>
      <c r="AB2507" s="399" t="str">
        <f t="shared" si="516"/>
        <v>DC1LL01</v>
      </c>
      <c r="AC2507" s="399" t="str">
        <f t="shared" si="517"/>
        <v>DC1LL01-DC</v>
      </c>
      <c r="AD2507" t="str">
        <f>Y2507&amp;"-"&amp;VLOOKUP(AC2507,'LICH THI'!C:AA,9,0)</f>
        <v>64DCCD3031-42469</v>
      </c>
      <c r="AE2507">
        <f t="shared" si="518"/>
        <v>1</v>
      </c>
    </row>
    <row r="2508" spans="1:31" x14ac:dyDescent="0.25">
      <c r="A2508" s="436" t="str">
        <f t="shared" si="508"/>
        <v>DC1LL01-DC-46</v>
      </c>
      <c r="B2508" s="436">
        <f>COUNTIF(AC$4:AC2508,AC2508)</f>
        <v>46</v>
      </c>
      <c r="C2508" s="436" t="str">
        <f t="shared" si="509"/>
        <v>DC1LL01-DC</v>
      </c>
      <c r="D2508" s="436">
        <f>VLOOKUP(C2508,'LICH THI'!C:AA,12,0)</f>
        <v>198</v>
      </c>
      <c r="E2508" s="436">
        <f>VLOOKUP(C2508,'LICH THI'!C:AA,13,0)</f>
        <v>45</v>
      </c>
      <c r="F2508" s="436">
        <f t="shared" si="519"/>
        <v>45</v>
      </c>
      <c r="G2508" s="436">
        <f>VLOOKUP(C2508,'LICH THI'!C:AA,14,0)</f>
        <v>5</v>
      </c>
      <c r="H2508" s="436">
        <f t="shared" si="510"/>
        <v>2</v>
      </c>
      <c r="I2508" s="436" t="str">
        <f t="shared" si="511"/>
        <v>Dương Công Đức</v>
      </c>
      <c r="J2508" s="436"/>
      <c r="K2508" s="436">
        <f t="shared" si="512"/>
        <v>3</v>
      </c>
      <c r="L2508" s="436" t="str">
        <f t="shared" si="513"/>
        <v>DC1LL01-DC-3</v>
      </c>
      <c r="M2508" s="436">
        <f t="shared" si="514"/>
        <v>1</v>
      </c>
      <c r="N2508" s="437">
        <f t="shared" si="520"/>
        <v>101</v>
      </c>
      <c r="O2508" s="437"/>
      <c r="P2508" s="430" t="str">
        <f t="shared" si="515"/>
        <v/>
      </c>
      <c r="U2508" s="177">
        <v>135</v>
      </c>
      <c r="V2508" s="177" t="s">
        <v>3426</v>
      </c>
      <c r="W2508" s="177" t="s">
        <v>3430</v>
      </c>
      <c r="X2508" s="177" t="s">
        <v>2948</v>
      </c>
      <c r="Y2508" s="177" t="s">
        <v>3431</v>
      </c>
      <c r="Z2508" s="177" t="s">
        <v>3106</v>
      </c>
      <c r="AA2508" s="525" t="s">
        <v>3432</v>
      </c>
      <c r="AB2508" s="399" t="str">
        <f t="shared" si="516"/>
        <v>DC1LL01</v>
      </c>
      <c r="AC2508" s="399" t="str">
        <f t="shared" si="517"/>
        <v>DC1LL01-DC</v>
      </c>
      <c r="AD2508" t="str">
        <f>Y2508&amp;"-"&amp;VLOOKUP(AC2508,'LICH THI'!C:AA,9,0)</f>
        <v>65DCCD20490-42469</v>
      </c>
      <c r="AE2508">
        <f t="shared" si="518"/>
        <v>1</v>
      </c>
    </row>
    <row r="2509" spans="1:31" x14ac:dyDescent="0.25">
      <c r="A2509" s="436" t="str">
        <f t="shared" si="508"/>
        <v>DC1LL01-DC-47</v>
      </c>
      <c r="B2509" s="436">
        <f>COUNTIF(AC$4:AC2509,AC2509)</f>
        <v>47</v>
      </c>
      <c r="C2509" s="436" t="str">
        <f t="shared" si="509"/>
        <v>DC1LL01-DC</v>
      </c>
      <c r="D2509" s="436">
        <f>VLOOKUP(C2509,'LICH THI'!C:AA,12,0)</f>
        <v>198</v>
      </c>
      <c r="E2509" s="436">
        <f>VLOOKUP(C2509,'LICH THI'!C:AA,13,0)</f>
        <v>45</v>
      </c>
      <c r="F2509" s="436">
        <f t="shared" si="519"/>
        <v>45</v>
      </c>
      <c r="G2509" s="436">
        <f>VLOOKUP(C2509,'LICH THI'!C:AA,14,0)</f>
        <v>5</v>
      </c>
      <c r="H2509" s="436">
        <f t="shared" si="510"/>
        <v>2</v>
      </c>
      <c r="I2509" s="436" t="str">
        <f t="shared" si="511"/>
        <v>Nguyễn Trung Đức</v>
      </c>
      <c r="J2509" s="436"/>
      <c r="K2509" s="436">
        <f t="shared" si="512"/>
        <v>3</v>
      </c>
      <c r="L2509" s="436" t="str">
        <f t="shared" si="513"/>
        <v>DC1LL01-DC-3</v>
      </c>
      <c r="M2509" s="436">
        <f t="shared" si="514"/>
        <v>1</v>
      </c>
      <c r="N2509" s="437">
        <f t="shared" si="520"/>
        <v>102</v>
      </c>
      <c r="O2509" s="437"/>
      <c r="P2509" s="430" t="str">
        <f t="shared" si="515"/>
        <v/>
      </c>
      <c r="U2509" s="177">
        <v>131</v>
      </c>
      <c r="V2509" s="177" t="s">
        <v>3415</v>
      </c>
      <c r="W2509" s="177" t="s">
        <v>2687</v>
      </c>
      <c r="X2509" s="177" t="s">
        <v>2948</v>
      </c>
      <c r="Y2509" s="177" t="s">
        <v>3419</v>
      </c>
      <c r="Z2509" s="177" t="s">
        <v>3106</v>
      </c>
      <c r="AA2509" s="525" t="s">
        <v>3420</v>
      </c>
      <c r="AB2509" s="399" t="str">
        <f t="shared" si="516"/>
        <v>DC1LL01</v>
      </c>
      <c r="AC2509" s="399" t="str">
        <f t="shared" si="517"/>
        <v>DC1LL01-DC</v>
      </c>
      <c r="AD2509" t="str">
        <f>Y2509&amp;"-"&amp;VLOOKUP(AC2509,'LICH THI'!C:AA,9,0)</f>
        <v>64DCTH3183-42469</v>
      </c>
      <c r="AE2509">
        <f t="shared" si="518"/>
        <v>1</v>
      </c>
    </row>
    <row r="2510" spans="1:31" x14ac:dyDescent="0.25">
      <c r="A2510" s="436" t="str">
        <f t="shared" si="508"/>
        <v>DC1LL01-DC-48</v>
      </c>
      <c r="B2510" s="436">
        <f>COUNTIF(AC$4:AC2510,AC2510)</f>
        <v>48</v>
      </c>
      <c r="C2510" s="436" t="str">
        <f t="shared" si="509"/>
        <v>DC1LL01-DC</v>
      </c>
      <c r="D2510" s="436">
        <f>VLOOKUP(C2510,'LICH THI'!C:AA,12,0)</f>
        <v>198</v>
      </c>
      <c r="E2510" s="436">
        <f>VLOOKUP(C2510,'LICH THI'!C:AA,13,0)</f>
        <v>45</v>
      </c>
      <c r="F2510" s="436">
        <f t="shared" si="519"/>
        <v>45</v>
      </c>
      <c r="G2510" s="436">
        <f>VLOOKUP(C2510,'LICH THI'!C:AA,14,0)</f>
        <v>5</v>
      </c>
      <c r="H2510" s="436">
        <f t="shared" si="510"/>
        <v>2</v>
      </c>
      <c r="I2510" s="436" t="str">
        <f t="shared" si="511"/>
        <v>Trần Trung Đức</v>
      </c>
      <c r="J2510" s="436"/>
      <c r="K2510" s="436">
        <f t="shared" si="512"/>
        <v>3</v>
      </c>
      <c r="L2510" s="436" t="str">
        <f t="shared" si="513"/>
        <v>DC1LL01-DC-3</v>
      </c>
      <c r="M2510" s="436">
        <f t="shared" si="514"/>
        <v>1</v>
      </c>
      <c r="N2510" s="437">
        <f t="shared" si="520"/>
        <v>103</v>
      </c>
      <c r="O2510" s="437"/>
      <c r="P2510" s="430" t="str">
        <f t="shared" si="515"/>
        <v/>
      </c>
      <c r="U2510" s="177">
        <v>187</v>
      </c>
      <c r="V2510" s="177" t="s">
        <v>3046</v>
      </c>
      <c r="W2510" s="177" t="s">
        <v>3052</v>
      </c>
      <c r="X2510" s="177" t="s">
        <v>2948</v>
      </c>
      <c r="Y2510" s="177" t="s">
        <v>3053</v>
      </c>
      <c r="Z2510" s="177" t="s">
        <v>3106</v>
      </c>
      <c r="AA2510" s="525" t="s">
        <v>3054</v>
      </c>
      <c r="AB2510" s="399" t="str">
        <f t="shared" si="516"/>
        <v>DC1LL01</v>
      </c>
      <c r="AC2510" s="399" t="str">
        <f t="shared" si="517"/>
        <v>DC1LL01-DC</v>
      </c>
      <c r="AD2510" t="str">
        <f>Y2510&amp;"-"&amp;VLOOKUP(AC2510,'LICH THI'!C:AA,9,0)</f>
        <v>63DCKT3275-42469</v>
      </c>
      <c r="AE2510">
        <f t="shared" si="518"/>
        <v>1</v>
      </c>
    </row>
    <row r="2511" spans="1:31" x14ac:dyDescent="0.25">
      <c r="A2511" s="436" t="str">
        <f t="shared" si="508"/>
        <v>DC1LL01-DC-49</v>
      </c>
      <c r="B2511" s="436">
        <f>COUNTIF(AC$4:AC2511,AC2511)</f>
        <v>49</v>
      </c>
      <c r="C2511" s="436" t="str">
        <f t="shared" si="509"/>
        <v>DC1LL01-DC</v>
      </c>
      <c r="D2511" s="436">
        <f>VLOOKUP(C2511,'LICH THI'!C:AA,12,0)</f>
        <v>198</v>
      </c>
      <c r="E2511" s="436">
        <f>VLOOKUP(C2511,'LICH THI'!C:AA,13,0)</f>
        <v>45</v>
      </c>
      <c r="F2511" s="436">
        <f t="shared" si="519"/>
        <v>45</v>
      </c>
      <c r="G2511" s="436">
        <f>VLOOKUP(C2511,'LICH THI'!C:AA,14,0)</f>
        <v>5</v>
      </c>
      <c r="H2511" s="436">
        <f t="shared" si="510"/>
        <v>2</v>
      </c>
      <c r="I2511" s="436" t="str">
        <f t="shared" si="511"/>
        <v>Phạm Thị Giang</v>
      </c>
      <c r="J2511" s="436"/>
      <c r="K2511" s="436">
        <f t="shared" si="512"/>
        <v>3</v>
      </c>
      <c r="L2511" s="436" t="str">
        <f t="shared" si="513"/>
        <v>DC1LL01-DC-3</v>
      </c>
      <c r="M2511" s="436">
        <f t="shared" si="514"/>
        <v>1</v>
      </c>
      <c r="N2511" s="437">
        <f t="shared" si="520"/>
        <v>104</v>
      </c>
      <c r="O2511" s="437"/>
      <c r="P2511" s="430" t="str">
        <f t="shared" si="515"/>
        <v/>
      </c>
      <c r="U2511" s="177">
        <v>179</v>
      </c>
      <c r="V2511" s="177" t="s">
        <v>3556</v>
      </c>
      <c r="W2511" s="177" t="s">
        <v>3557</v>
      </c>
      <c r="X2511" s="177" t="s">
        <v>3558</v>
      </c>
      <c r="Y2511" s="177" t="s">
        <v>3559</v>
      </c>
      <c r="Z2511" s="177" t="s">
        <v>3106</v>
      </c>
      <c r="AA2511" s="525" t="s">
        <v>3483</v>
      </c>
      <c r="AB2511" s="399" t="str">
        <f t="shared" si="516"/>
        <v>DC1LL01</v>
      </c>
      <c r="AC2511" s="399" t="str">
        <f t="shared" si="517"/>
        <v>DC1LL01-DC</v>
      </c>
      <c r="AD2511" t="str">
        <f>Y2511&amp;"-"&amp;VLOOKUP(AC2511,'LICH THI'!C:AA,9,0)</f>
        <v>65DCQT23445-42469</v>
      </c>
      <c r="AE2511">
        <f t="shared" si="518"/>
        <v>1</v>
      </c>
    </row>
    <row r="2512" spans="1:31" x14ac:dyDescent="0.25">
      <c r="A2512" s="436" t="str">
        <f t="shared" si="508"/>
        <v>DC1LL01-DC-50</v>
      </c>
      <c r="B2512" s="436">
        <f>COUNTIF(AC$4:AC2512,AC2512)</f>
        <v>50</v>
      </c>
      <c r="C2512" s="436" t="str">
        <f t="shared" si="509"/>
        <v>DC1LL01-DC</v>
      </c>
      <c r="D2512" s="436">
        <f>VLOOKUP(C2512,'LICH THI'!C:AA,12,0)</f>
        <v>198</v>
      </c>
      <c r="E2512" s="436">
        <f>VLOOKUP(C2512,'LICH THI'!C:AA,13,0)</f>
        <v>45</v>
      </c>
      <c r="F2512" s="436">
        <f t="shared" si="519"/>
        <v>45</v>
      </c>
      <c r="G2512" s="436">
        <f>VLOOKUP(C2512,'LICH THI'!C:AA,14,0)</f>
        <v>5</v>
      </c>
      <c r="H2512" s="436">
        <f t="shared" si="510"/>
        <v>2</v>
      </c>
      <c r="I2512" s="436" t="str">
        <f t="shared" si="511"/>
        <v>Phạm Duy Giáp</v>
      </c>
      <c r="J2512" s="436"/>
      <c r="K2512" s="436">
        <f t="shared" si="512"/>
        <v>3</v>
      </c>
      <c r="L2512" s="436" t="str">
        <f t="shared" si="513"/>
        <v>DC1LL01-DC-3</v>
      </c>
      <c r="M2512" s="436">
        <f t="shared" si="514"/>
        <v>1</v>
      </c>
      <c r="N2512" s="437">
        <f t="shared" si="520"/>
        <v>105</v>
      </c>
      <c r="O2512" s="437"/>
      <c r="P2512" s="430" t="str">
        <f t="shared" si="515"/>
        <v/>
      </c>
      <c r="U2512" s="177">
        <v>35</v>
      </c>
      <c r="V2512" s="177" t="s">
        <v>3196</v>
      </c>
      <c r="W2512" s="177" t="s">
        <v>3200</v>
      </c>
      <c r="X2512" s="177" t="s">
        <v>3201</v>
      </c>
      <c r="Y2512" s="177" t="s">
        <v>3202</v>
      </c>
      <c r="Z2512" s="177" t="s">
        <v>3106</v>
      </c>
      <c r="AA2512" s="525" t="s">
        <v>3203</v>
      </c>
      <c r="AB2512" s="399" t="str">
        <f t="shared" si="516"/>
        <v>DC1LL01</v>
      </c>
      <c r="AC2512" s="399" t="str">
        <f t="shared" si="517"/>
        <v>DC1LL01-DC</v>
      </c>
      <c r="AD2512" t="str">
        <f>Y2512&amp;"-"&amp;VLOOKUP(AC2512,'LICH THI'!C:AA,9,0)</f>
        <v>63DCCD3003-42469</v>
      </c>
      <c r="AE2512">
        <f t="shared" si="518"/>
        <v>1</v>
      </c>
    </row>
    <row r="2513" spans="1:31" x14ac:dyDescent="0.25">
      <c r="A2513" s="436" t="str">
        <f t="shared" si="508"/>
        <v>DC1LL01-DC-51</v>
      </c>
      <c r="B2513" s="436">
        <f>COUNTIF(AC$4:AC2513,AC2513)</f>
        <v>51</v>
      </c>
      <c r="C2513" s="436" t="str">
        <f t="shared" si="509"/>
        <v>DC1LL01-DC</v>
      </c>
      <c r="D2513" s="436">
        <f>VLOOKUP(C2513,'LICH THI'!C:AA,12,0)</f>
        <v>198</v>
      </c>
      <c r="E2513" s="436">
        <f>VLOOKUP(C2513,'LICH THI'!C:AA,13,0)</f>
        <v>45</v>
      </c>
      <c r="F2513" s="436">
        <f t="shared" si="519"/>
        <v>45</v>
      </c>
      <c r="G2513" s="436">
        <f>VLOOKUP(C2513,'LICH THI'!C:AA,14,0)</f>
        <v>5</v>
      </c>
      <c r="H2513" s="436">
        <f t="shared" si="510"/>
        <v>2</v>
      </c>
      <c r="I2513" s="436" t="str">
        <f t="shared" si="511"/>
        <v>Đỗ Thu Hà</v>
      </c>
      <c r="J2513" s="436"/>
      <c r="K2513" s="436">
        <f t="shared" si="512"/>
        <v>3</v>
      </c>
      <c r="L2513" s="436" t="str">
        <f t="shared" si="513"/>
        <v>DC1LL01-DC-3</v>
      </c>
      <c r="M2513" s="436">
        <f t="shared" si="514"/>
        <v>1</v>
      </c>
      <c r="N2513" s="437">
        <f t="shared" si="520"/>
        <v>106</v>
      </c>
      <c r="O2513" s="437"/>
      <c r="P2513" s="430" t="str">
        <f t="shared" si="515"/>
        <v/>
      </c>
      <c r="U2513" s="177">
        <v>171</v>
      </c>
      <c r="V2513" s="177" t="s">
        <v>3517</v>
      </c>
      <c r="W2513" s="177" t="s">
        <v>3535</v>
      </c>
      <c r="X2513" s="177" t="s">
        <v>3163</v>
      </c>
      <c r="Y2513" s="177" t="s">
        <v>3536</v>
      </c>
      <c r="Z2513" s="177" t="s">
        <v>3106</v>
      </c>
      <c r="AA2513" s="525" t="s">
        <v>3537</v>
      </c>
      <c r="AB2513" s="399" t="str">
        <f t="shared" si="516"/>
        <v>DC1LL01</v>
      </c>
      <c r="AC2513" s="399" t="str">
        <f t="shared" si="517"/>
        <v>DC1LL01-DC</v>
      </c>
      <c r="AD2513" t="str">
        <f>Y2513&amp;"-"&amp;VLOOKUP(AC2513,'LICH THI'!C:AA,9,0)</f>
        <v>65DCKX22153-42469</v>
      </c>
      <c r="AE2513">
        <f t="shared" si="518"/>
        <v>1</v>
      </c>
    </row>
    <row r="2514" spans="1:31" x14ac:dyDescent="0.25">
      <c r="A2514" s="436" t="str">
        <f t="shared" si="508"/>
        <v>DC1LL01-DC-52</v>
      </c>
      <c r="B2514" s="436">
        <f>COUNTIF(AC$4:AC2514,AC2514)</f>
        <v>52</v>
      </c>
      <c r="C2514" s="436" t="str">
        <f t="shared" si="509"/>
        <v>DC1LL01-DC</v>
      </c>
      <c r="D2514" s="436">
        <f>VLOOKUP(C2514,'LICH THI'!C:AA,12,0)</f>
        <v>198</v>
      </c>
      <c r="E2514" s="436">
        <f>VLOOKUP(C2514,'LICH THI'!C:AA,13,0)</f>
        <v>45</v>
      </c>
      <c r="F2514" s="436">
        <f t="shared" si="519"/>
        <v>45</v>
      </c>
      <c r="G2514" s="436">
        <f>VLOOKUP(C2514,'LICH THI'!C:AA,14,0)</f>
        <v>5</v>
      </c>
      <c r="H2514" s="436">
        <f t="shared" si="510"/>
        <v>2</v>
      </c>
      <c r="I2514" s="436" t="str">
        <f t="shared" si="511"/>
        <v>Vũ Thị Ngọc Hà</v>
      </c>
      <c r="J2514" s="436"/>
      <c r="K2514" s="436">
        <f t="shared" si="512"/>
        <v>3</v>
      </c>
      <c r="L2514" s="436" t="str">
        <f t="shared" si="513"/>
        <v>DC1LL01-DC-3</v>
      </c>
      <c r="M2514" s="436">
        <f t="shared" si="514"/>
        <v>1</v>
      </c>
      <c r="N2514" s="437">
        <f t="shared" si="520"/>
        <v>107</v>
      </c>
      <c r="O2514" s="437"/>
      <c r="P2514" s="430" t="str">
        <f t="shared" si="515"/>
        <v/>
      </c>
      <c r="U2514" s="177">
        <v>163</v>
      </c>
      <c r="V2514" s="177" t="s">
        <v>3509</v>
      </c>
      <c r="W2514" s="177" t="s">
        <v>3512</v>
      </c>
      <c r="X2514" s="177" t="s">
        <v>3163</v>
      </c>
      <c r="Y2514" s="177" t="s">
        <v>3513</v>
      </c>
      <c r="Z2514" s="177" t="s">
        <v>3106</v>
      </c>
      <c r="AA2514" s="525" t="s">
        <v>3447</v>
      </c>
      <c r="AB2514" s="399" t="str">
        <f t="shared" si="516"/>
        <v>DC1LL01</v>
      </c>
      <c r="AC2514" s="399" t="str">
        <f t="shared" si="517"/>
        <v>DC1LL01-DC</v>
      </c>
      <c r="AD2514" t="str">
        <f>Y2514&amp;"-"&amp;VLOOKUP(AC2514,'LICH THI'!C:AA,9,0)</f>
        <v>65DCKX22165-42469</v>
      </c>
      <c r="AE2514">
        <f t="shared" si="518"/>
        <v>1</v>
      </c>
    </row>
    <row r="2515" spans="1:31" x14ac:dyDescent="0.25">
      <c r="A2515" s="436" t="str">
        <f t="shared" si="508"/>
        <v>DC1LL01-DC-53</v>
      </c>
      <c r="B2515" s="436">
        <f>COUNTIF(AC$4:AC2515,AC2515)</f>
        <v>53</v>
      </c>
      <c r="C2515" s="436" t="str">
        <f t="shared" si="509"/>
        <v>DC1LL01-DC</v>
      </c>
      <c r="D2515" s="436">
        <f>VLOOKUP(C2515,'LICH THI'!C:AA,12,0)</f>
        <v>198</v>
      </c>
      <c r="E2515" s="436">
        <f>VLOOKUP(C2515,'LICH THI'!C:AA,13,0)</f>
        <v>45</v>
      </c>
      <c r="F2515" s="436">
        <f t="shared" si="519"/>
        <v>45</v>
      </c>
      <c r="G2515" s="436">
        <f>VLOOKUP(C2515,'LICH THI'!C:AA,14,0)</f>
        <v>5</v>
      </c>
      <c r="H2515" s="436">
        <f t="shared" si="510"/>
        <v>2</v>
      </c>
      <c r="I2515" s="436" t="str">
        <f t="shared" si="511"/>
        <v>Vũ Thị Thu Hà</v>
      </c>
      <c r="J2515" s="436"/>
      <c r="K2515" s="436">
        <f t="shared" si="512"/>
        <v>3</v>
      </c>
      <c r="L2515" s="436" t="str">
        <f t="shared" si="513"/>
        <v>DC1LL01-DC-3</v>
      </c>
      <c r="M2515" s="436">
        <f t="shared" si="514"/>
        <v>1</v>
      </c>
      <c r="N2515" s="437">
        <f t="shared" si="520"/>
        <v>108</v>
      </c>
      <c r="O2515" s="437"/>
      <c r="P2515" s="430" t="str">
        <f t="shared" si="515"/>
        <v/>
      </c>
      <c r="U2515" s="177">
        <v>157</v>
      </c>
      <c r="V2515" s="177" t="s">
        <v>3491</v>
      </c>
      <c r="W2515" s="177" t="s">
        <v>3369</v>
      </c>
      <c r="X2515" s="177" t="s">
        <v>3163</v>
      </c>
      <c r="Y2515" s="177" t="s">
        <v>3495</v>
      </c>
      <c r="Z2515" s="177" t="s">
        <v>3106</v>
      </c>
      <c r="AA2515" s="525" t="s">
        <v>3496</v>
      </c>
      <c r="AB2515" s="399" t="str">
        <f t="shared" si="516"/>
        <v>DC1LL01</v>
      </c>
      <c r="AC2515" s="399" t="str">
        <f t="shared" si="517"/>
        <v>DC1LL01-DC</v>
      </c>
      <c r="AD2515" t="str">
        <f>Y2515&amp;"-"&amp;VLOOKUP(AC2515,'LICH THI'!C:AA,9,0)</f>
        <v>65DCKT23189-42469</v>
      </c>
      <c r="AE2515">
        <f t="shared" si="518"/>
        <v>1</v>
      </c>
    </row>
    <row r="2516" spans="1:31" x14ac:dyDescent="0.25">
      <c r="A2516" s="436" t="str">
        <f t="shared" si="508"/>
        <v>DC1LL01-DC-54</v>
      </c>
      <c r="B2516" s="436">
        <f>COUNTIF(AC$4:AC2516,AC2516)</f>
        <v>54</v>
      </c>
      <c r="C2516" s="436" t="str">
        <f t="shared" si="509"/>
        <v>DC1LL01-DC</v>
      </c>
      <c r="D2516" s="436">
        <f>VLOOKUP(C2516,'LICH THI'!C:AA,12,0)</f>
        <v>198</v>
      </c>
      <c r="E2516" s="436">
        <f>VLOOKUP(C2516,'LICH THI'!C:AA,13,0)</f>
        <v>45</v>
      </c>
      <c r="F2516" s="436">
        <f t="shared" si="519"/>
        <v>45</v>
      </c>
      <c r="G2516" s="436">
        <f>VLOOKUP(C2516,'LICH THI'!C:AA,14,0)</f>
        <v>5</v>
      </c>
      <c r="H2516" s="436">
        <f t="shared" si="510"/>
        <v>2</v>
      </c>
      <c r="I2516" s="436" t="str">
        <f t="shared" si="511"/>
        <v>Dương Xuân Hải</v>
      </c>
      <c r="J2516" s="436"/>
      <c r="K2516" s="436">
        <f t="shared" si="512"/>
        <v>3</v>
      </c>
      <c r="L2516" s="436" t="str">
        <f t="shared" si="513"/>
        <v>DC1LL01-DC-3</v>
      </c>
      <c r="M2516" s="436">
        <f t="shared" si="514"/>
        <v>1</v>
      </c>
      <c r="N2516" s="437">
        <f t="shared" si="520"/>
        <v>109</v>
      </c>
      <c r="O2516" s="437"/>
      <c r="P2516" s="430" t="str">
        <f t="shared" si="515"/>
        <v/>
      </c>
      <c r="U2516" s="177">
        <v>75</v>
      </c>
      <c r="V2516" s="177" t="s">
        <v>2897</v>
      </c>
      <c r="W2516" s="177" t="s">
        <v>2907</v>
      </c>
      <c r="X2516" s="177" t="s">
        <v>2908</v>
      </c>
      <c r="Y2516" s="177" t="s">
        <v>2909</v>
      </c>
      <c r="Z2516" s="177" t="s">
        <v>3106</v>
      </c>
      <c r="AA2516" s="525" t="s">
        <v>2910</v>
      </c>
      <c r="AB2516" s="399" t="str">
        <f t="shared" si="516"/>
        <v>DC1LL01</v>
      </c>
      <c r="AC2516" s="399" t="str">
        <f t="shared" si="517"/>
        <v>DC1LL01-DC</v>
      </c>
      <c r="AD2516" t="str">
        <f>Y2516&amp;"-"&amp;VLOOKUP(AC2516,'LICH THI'!C:AA,9,0)</f>
        <v>64DCDB3045-42469</v>
      </c>
      <c r="AE2516">
        <f t="shared" si="518"/>
        <v>1</v>
      </c>
    </row>
    <row r="2517" spans="1:31" x14ac:dyDescent="0.25">
      <c r="A2517" s="436" t="str">
        <f t="shared" si="508"/>
        <v>DC1LL01-DC-55</v>
      </c>
      <c r="B2517" s="436">
        <f>COUNTIF(AC$4:AC2517,AC2517)</f>
        <v>55</v>
      </c>
      <c r="C2517" s="436" t="str">
        <f t="shared" si="509"/>
        <v>DC1LL01-DC</v>
      </c>
      <c r="D2517" s="436">
        <f>VLOOKUP(C2517,'LICH THI'!C:AA,12,0)</f>
        <v>198</v>
      </c>
      <c r="E2517" s="436">
        <f>VLOOKUP(C2517,'LICH THI'!C:AA,13,0)</f>
        <v>45</v>
      </c>
      <c r="F2517" s="436">
        <f t="shared" si="519"/>
        <v>45</v>
      </c>
      <c r="G2517" s="436">
        <f>VLOOKUP(C2517,'LICH THI'!C:AA,14,0)</f>
        <v>5</v>
      </c>
      <c r="H2517" s="436">
        <f t="shared" si="510"/>
        <v>2</v>
      </c>
      <c r="I2517" s="436" t="str">
        <f t="shared" si="511"/>
        <v>Ngô Văn Hải</v>
      </c>
      <c r="J2517" s="436"/>
      <c r="K2517" s="436">
        <f t="shared" si="512"/>
        <v>3</v>
      </c>
      <c r="L2517" s="436" t="str">
        <f t="shared" si="513"/>
        <v>DC1LL01-DC-3</v>
      </c>
      <c r="M2517" s="436">
        <f t="shared" si="514"/>
        <v>1</v>
      </c>
      <c r="N2517" s="437">
        <f t="shared" si="520"/>
        <v>110</v>
      </c>
      <c r="O2517" s="437"/>
      <c r="P2517" s="430" t="str">
        <f t="shared" si="515"/>
        <v/>
      </c>
      <c r="U2517" s="177">
        <v>36</v>
      </c>
      <c r="V2517" s="177" t="s">
        <v>3196</v>
      </c>
      <c r="W2517" s="177" t="s">
        <v>3204</v>
      </c>
      <c r="X2517" s="177" t="s">
        <v>2908</v>
      </c>
      <c r="Y2517" s="177" t="s">
        <v>3205</v>
      </c>
      <c r="Z2517" s="177" t="s">
        <v>3106</v>
      </c>
      <c r="AA2517" s="525" t="s">
        <v>3206</v>
      </c>
      <c r="AB2517" s="399" t="str">
        <f t="shared" si="516"/>
        <v>DC1LL01</v>
      </c>
      <c r="AC2517" s="399" t="str">
        <f t="shared" si="517"/>
        <v>DC1LL01-DC</v>
      </c>
      <c r="AD2517" t="str">
        <f>Y2517&amp;"-"&amp;VLOOKUP(AC2517,'LICH THI'!C:AA,9,0)</f>
        <v>63DCCD3043-42469</v>
      </c>
      <c r="AE2517">
        <f t="shared" si="518"/>
        <v>1</v>
      </c>
    </row>
    <row r="2518" spans="1:31" x14ac:dyDescent="0.25">
      <c r="A2518" s="436" t="str">
        <f t="shared" si="508"/>
        <v>DC1LL01-DC-56</v>
      </c>
      <c r="B2518" s="436">
        <f>COUNTIF(AC$4:AC2518,AC2518)</f>
        <v>56</v>
      </c>
      <c r="C2518" s="436" t="str">
        <f t="shared" si="509"/>
        <v>DC1LL01-DC</v>
      </c>
      <c r="D2518" s="436">
        <f>VLOOKUP(C2518,'LICH THI'!C:AA,12,0)</f>
        <v>198</v>
      </c>
      <c r="E2518" s="436">
        <f>VLOOKUP(C2518,'LICH THI'!C:AA,13,0)</f>
        <v>45</v>
      </c>
      <c r="F2518" s="436">
        <f t="shared" si="519"/>
        <v>45</v>
      </c>
      <c r="G2518" s="436">
        <f>VLOOKUP(C2518,'LICH THI'!C:AA,14,0)</f>
        <v>5</v>
      </c>
      <c r="H2518" s="436">
        <f t="shared" si="510"/>
        <v>2</v>
      </c>
      <c r="I2518" s="436" t="str">
        <f t="shared" si="511"/>
        <v>Nguyễn Sơn Hải</v>
      </c>
      <c r="J2518" s="436"/>
      <c r="K2518" s="436">
        <f t="shared" si="512"/>
        <v>3</v>
      </c>
      <c r="L2518" s="436" t="str">
        <f t="shared" si="513"/>
        <v>DC1LL01-DC-3</v>
      </c>
      <c r="M2518" s="436">
        <f t="shared" si="514"/>
        <v>1</v>
      </c>
      <c r="N2518" s="437">
        <f t="shared" si="520"/>
        <v>111</v>
      </c>
      <c r="O2518" s="437"/>
      <c r="P2518" s="430" t="str">
        <f t="shared" si="515"/>
        <v/>
      </c>
      <c r="U2518" s="177">
        <v>194</v>
      </c>
      <c r="V2518" s="177" t="s">
        <v>3077</v>
      </c>
      <c r="W2518" s="177" t="s">
        <v>3085</v>
      </c>
      <c r="X2518" s="177" t="s">
        <v>2908</v>
      </c>
      <c r="Y2518" s="177" t="s">
        <v>3086</v>
      </c>
      <c r="Z2518" s="177" t="s">
        <v>3106</v>
      </c>
      <c r="AA2518" s="525" t="s">
        <v>3087</v>
      </c>
      <c r="AB2518" s="399" t="str">
        <f t="shared" si="516"/>
        <v>DC1LL01</v>
      </c>
      <c r="AC2518" s="399" t="str">
        <f t="shared" si="517"/>
        <v>DC1LL01-DC</v>
      </c>
      <c r="AD2518" t="str">
        <f>Y2518&amp;"-"&amp;VLOOKUP(AC2518,'LICH THI'!C:AA,9,0)</f>
        <v>64DCDB3140-42469</v>
      </c>
      <c r="AE2518">
        <f t="shared" si="518"/>
        <v>1</v>
      </c>
    </row>
    <row r="2519" spans="1:31" x14ac:dyDescent="0.25">
      <c r="A2519" s="436" t="str">
        <f t="shared" si="508"/>
        <v>DC1LL01-DC-57</v>
      </c>
      <c r="B2519" s="436">
        <f>COUNTIF(AC$4:AC2519,AC2519)</f>
        <v>57</v>
      </c>
      <c r="C2519" s="436" t="str">
        <f t="shared" si="509"/>
        <v>DC1LL01-DC</v>
      </c>
      <c r="D2519" s="436">
        <f>VLOOKUP(C2519,'LICH THI'!C:AA,12,0)</f>
        <v>198</v>
      </c>
      <c r="E2519" s="436">
        <f>VLOOKUP(C2519,'LICH THI'!C:AA,13,0)</f>
        <v>45</v>
      </c>
      <c r="F2519" s="436">
        <f t="shared" si="519"/>
        <v>45</v>
      </c>
      <c r="G2519" s="436">
        <f>VLOOKUP(C2519,'LICH THI'!C:AA,14,0)</f>
        <v>5</v>
      </c>
      <c r="H2519" s="436">
        <f t="shared" si="510"/>
        <v>2</v>
      </c>
      <c r="I2519" s="436" t="str">
        <f t="shared" si="511"/>
        <v>Phạm Văn Hào</v>
      </c>
      <c r="J2519" s="436"/>
      <c r="K2519" s="436">
        <f t="shared" si="512"/>
        <v>3</v>
      </c>
      <c r="L2519" s="436" t="str">
        <f t="shared" si="513"/>
        <v>DC1LL01-DC-3</v>
      </c>
      <c r="M2519" s="436">
        <f t="shared" si="514"/>
        <v>1</v>
      </c>
      <c r="N2519" s="437">
        <f t="shared" si="520"/>
        <v>112</v>
      </c>
      <c r="O2519" s="437"/>
      <c r="P2519" s="430" t="str">
        <f t="shared" si="515"/>
        <v/>
      </c>
      <c r="U2519" s="177">
        <v>180</v>
      </c>
      <c r="V2519" s="177" t="s">
        <v>3556</v>
      </c>
      <c r="W2519" s="177" t="s">
        <v>2738</v>
      </c>
      <c r="X2519" s="177" t="s">
        <v>3560</v>
      </c>
      <c r="Y2519" s="177" t="s">
        <v>3561</v>
      </c>
      <c r="Z2519" s="177" t="s">
        <v>3106</v>
      </c>
      <c r="AA2519" s="525" t="s">
        <v>3562</v>
      </c>
      <c r="AB2519" s="399" t="str">
        <f t="shared" si="516"/>
        <v>DC1LL01</v>
      </c>
      <c r="AC2519" s="399" t="str">
        <f t="shared" si="517"/>
        <v>DC1LL01-DC</v>
      </c>
      <c r="AD2519" t="str">
        <f>Y2519&amp;"-"&amp;VLOOKUP(AC2519,'LICH THI'!C:AA,9,0)</f>
        <v>65DCQT23199-42469</v>
      </c>
      <c r="AE2519">
        <f t="shared" si="518"/>
        <v>1</v>
      </c>
    </row>
    <row r="2520" spans="1:31" x14ac:dyDescent="0.25">
      <c r="A2520" s="436" t="str">
        <f t="shared" si="508"/>
        <v>DC1LL01-DC-58</v>
      </c>
      <c r="B2520" s="436">
        <f>COUNTIF(AC$4:AC2520,AC2520)</f>
        <v>58</v>
      </c>
      <c r="C2520" s="436" t="str">
        <f t="shared" si="509"/>
        <v>DC1LL01-DC</v>
      </c>
      <c r="D2520" s="436">
        <f>VLOOKUP(C2520,'LICH THI'!C:AA,12,0)</f>
        <v>198</v>
      </c>
      <c r="E2520" s="436">
        <f>VLOOKUP(C2520,'LICH THI'!C:AA,13,0)</f>
        <v>45</v>
      </c>
      <c r="F2520" s="436">
        <f t="shared" si="519"/>
        <v>45</v>
      </c>
      <c r="G2520" s="436">
        <f>VLOOKUP(C2520,'LICH THI'!C:AA,14,0)</f>
        <v>5</v>
      </c>
      <c r="H2520" s="436">
        <f t="shared" si="510"/>
        <v>2</v>
      </c>
      <c r="I2520" s="436" t="str">
        <f t="shared" si="511"/>
        <v>Lê Thị Phương Hằng</v>
      </c>
      <c r="J2520" s="436"/>
      <c r="K2520" s="436">
        <f t="shared" si="512"/>
        <v>3</v>
      </c>
      <c r="L2520" s="436" t="str">
        <f t="shared" si="513"/>
        <v>DC1LL01-DC-3</v>
      </c>
      <c r="M2520" s="436">
        <f t="shared" si="514"/>
        <v>1</v>
      </c>
      <c r="N2520" s="437">
        <f t="shared" si="520"/>
        <v>113</v>
      </c>
      <c r="O2520" s="437"/>
      <c r="P2520" s="430" t="str">
        <f t="shared" si="515"/>
        <v/>
      </c>
      <c r="U2520" s="177">
        <v>116</v>
      </c>
      <c r="V2520" s="177" t="s">
        <v>3381</v>
      </c>
      <c r="W2520" s="177" t="s">
        <v>3382</v>
      </c>
      <c r="X2520" s="177" t="s">
        <v>3383</v>
      </c>
      <c r="Y2520" s="177" t="s">
        <v>3384</v>
      </c>
      <c r="Z2520" s="177" t="s">
        <v>3106</v>
      </c>
      <c r="AA2520" s="525" t="s">
        <v>2816</v>
      </c>
      <c r="AB2520" s="399" t="str">
        <f t="shared" si="516"/>
        <v>DC1LL01</v>
      </c>
      <c r="AC2520" s="399" t="str">
        <f t="shared" si="517"/>
        <v>DC1LL01-DC</v>
      </c>
      <c r="AD2520" t="str">
        <f>Y2520&amp;"-"&amp;VLOOKUP(AC2520,'LICH THI'!C:AA,9,0)</f>
        <v>64DCKT3191-42469</v>
      </c>
      <c r="AE2520">
        <f t="shared" si="518"/>
        <v>1</v>
      </c>
    </row>
    <row r="2521" spans="1:31" x14ac:dyDescent="0.25">
      <c r="A2521" s="436" t="str">
        <f t="shared" si="508"/>
        <v>DC1LL01-DC-59</v>
      </c>
      <c r="B2521" s="436">
        <f>COUNTIF(AC$4:AC2521,AC2521)</f>
        <v>59</v>
      </c>
      <c r="C2521" s="436" t="str">
        <f t="shared" si="509"/>
        <v>DC1LL01-DC</v>
      </c>
      <c r="D2521" s="436">
        <f>VLOOKUP(C2521,'LICH THI'!C:AA,12,0)</f>
        <v>198</v>
      </c>
      <c r="E2521" s="436">
        <f>VLOOKUP(C2521,'LICH THI'!C:AA,13,0)</f>
        <v>45</v>
      </c>
      <c r="F2521" s="436">
        <f t="shared" si="519"/>
        <v>45</v>
      </c>
      <c r="G2521" s="436">
        <f>VLOOKUP(C2521,'LICH THI'!C:AA,14,0)</f>
        <v>5</v>
      </c>
      <c r="H2521" s="436">
        <f t="shared" si="510"/>
        <v>2</v>
      </c>
      <c r="I2521" s="436" t="str">
        <f t="shared" si="511"/>
        <v>Phạm Thị Thu Hiền</v>
      </c>
      <c r="J2521" s="436"/>
      <c r="K2521" s="436">
        <f t="shared" si="512"/>
        <v>3</v>
      </c>
      <c r="L2521" s="436" t="str">
        <f t="shared" si="513"/>
        <v>DC1LL01-DC-3</v>
      </c>
      <c r="M2521" s="436">
        <f t="shared" si="514"/>
        <v>1</v>
      </c>
      <c r="N2521" s="437">
        <f t="shared" si="520"/>
        <v>114</v>
      </c>
      <c r="O2521" s="437"/>
      <c r="P2521" s="430" t="str">
        <f t="shared" si="515"/>
        <v/>
      </c>
      <c r="U2521" s="177">
        <v>188</v>
      </c>
      <c r="V2521" s="177" t="s">
        <v>3046</v>
      </c>
      <c r="W2521" s="177" t="s">
        <v>3579</v>
      </c>
      <c r="X2521" s="177" t="s">
        <v>3029</v>
      </c>
      <c r="Y2521" s="177" t="s">
        <v>3580</v>
      </c>
      <c r="Z2521" s="177" t="s">
        <v>3106</v>
      </c>
      <c r="AA2521" s="525" t="s">
        <v>3581</v>
      </c>
      <c r="AB2521" s="399" t="str">
        <f t="shared" si="516"/>
        <v>DC1LL01</v>
      </c>
      <c r="AC2521" s="399" t="str">
        <f t="shared" si="517"/>
        <v>DC1LL01-DC</v>
      </c>
      <c r="AD2521" t="str">
        <f>Y2521&amp;"-"&amp;VLOOKUP(AC2521,'LICH THI'!C:AA,9,0)</f>
        <v>63DCKT3278-42469</v>
      </c>
      <c r="AE2521">
        <f t="shared" si="518"/>
        <v>1</v>
      </c>
    </row>
    <row r="2522" spans="1:31" x14ac:dyDescent="0.25">
      <c r="A2522" s="436" t="str">
        <f t="shared" si="508"/>
        <v>DC1LL01-DC-60</v>
      </c>
      <c r="B2522" s="436">
        <f>COUNTIF(AC$4:AC2522,AC2522)</f>
        <v>60</v>
      </c>
      <c r="C2522" s="436" t="str">
        <f t="shared" si="509"/>
        <v>DC1LL01-DC</v>
      </c>
      <c r="D2522" s="436">
        <f>VLOOKUP(C2522,'LICH THI'!C:AA,12,0)</f>
        <v>198</v>
      </c>
      <c r="E2522" s="436">
        <f>VLOOKUP(C2522,'LICH THI'!C:AA,13,0)</f>
        <v>45</v>
      </c>
      <c r="F2522" s="436">
        <f t="shared" si="519"/>
        <v>45</v>
      </c>
      <c r="G2522" s="436">
        <f>VLOOKUP(C2522,'LICH THI'!C:AA,14,0)</f>
        <v>5</v>
      </c>
      <c r="H2522" s="436">
        <f t="shared" si="510"/>
        <v>2</v>
      </c>
      <c r="I2522" s="436" t="str">
        <f t="shared" si="511"/>
        <v>Võ Thị Hiền</v>
      </c>
      <c r="J2522" s="436"/>
      <c r="K2522" s="436">
        <f t="shared" si="512"/>
        <v>3</v>
      </c>
      <c r="L2522" s="436" t="str">
        <f t="shared" si="513"/>
        <v>DC1LL01-DC-3</v>
      </c>
      <c r="M2522" s="436">
        <f t="shared" si="514"/>
        <v>1</v>
      </c>
      <c r="N2522" s="437">
        <f t="shared" si="520"/>
        <v>115</v>
      </c>
      <c r="O2522" s="437"/>
      <c r="P2522" s="430" t="str">
        <f t="shared" si="515"/>
        <v/>
      </c>
      <c r="U2522" s="177">
        <v>181</v>
      </c>
      <c r="V2522" s="177" t="s">
        <v>3556</v>
      </c>
      <c r="W2522" s="177" t="s">
        <v>3563</v>
      </c>
      <c r="X2522" s="177" t="s">
        <v>3029</v>
      </c>
      <c r="Y2522" s="177" t="s">
        <v>3564</v>
      </c>
      <c r="Z2522" s="177" t="s">
        <v>3106</v>
      </c>
      <c r="AA2522" s="525" t="s">
        <v>3505</v>
      </c>
      <c r="AB2522" s="399" t="str">
        <f t="shared" si="516"/>
        <v>DC1LL01</v>
      </c>
      <c r="AC2522" s="399" t="str">
        <f t="shared" si="517"/>
        <v>DC1LL01-DC</v>
      </c>
      <c r="AD2522" t="str">
        <f>Y2522&amp;"-"&amp;VLOOKUP(AC2522,'LICH THI'!C:AA,9,0)</f>
        <v>65DCQT22906-42469</v>
      </c>
      <c r="AE2522">
        <f t="shared" si="518"/>
        <v>1</v>
      </c>
    </row>
    <row r="2523" spans="1:31" x14ac:dyDescent="0.25">
      <c r="A2523" s="436" t="str">
        <f t="shared" si="508"/>
        <v>DC1LL01-DC-61</v>
      </c>
      <c r="B2523" s="436">
        <f>COUNTIF(AC$4:AC2523,AC2523)</f>
        <v>61</v>
      </c>
      <c r="C2523" s="436" t="str">
        <f t="shared" si="509"/>
        <v>DC1LL01-DC</v>
      </c>
      <c r="D2523" s="436">
        <f>VLOOKUP(C2523,'LICH THI'!C:AA,12,0)</f>
        <v>198</v>
      </c>
      <c r="E2523" s="436">
        <f>VLOOKUP(C2523,'LICH THI'!C:AA,13,0)</f>
        <v>45</v>
      </c>
      <c r="F2523" s="436">
        <f t="shared" si="519"/>
        <v>45</v>
      </c>
      <c r="G2523" s="436">
        <f>VLOOKUP(C2523,'LICH THI'!C:AA,14,0)</f>
        <v>5</v>
      </c>
      <c r="H2523" s="436">
        <f t="shared" si="510"/>
        <v>2</v>
      </c>
      <c r="I2523" s="436" t="str">
        <f t="shared" si="511"/>
        <v>Vũ Văn Hiền</v>
      </c>
      <c r="J2523" s="436"/>
      <c r="K2523" s="436">
        <f t="shared" si="512"/>
        <v>3</v>
      </c>
      <c r="L2523" s="436" t="str">
        <f t="shared" si="513"/>
        <v>DC1LL01-DC-3</v>
      </c>
      <c r="M2523" s="436">
        <f t="shared" si="514"/>
        <v>1</v>
      </c>
      <c r="N2523" s="437">
        <f t="shared" si="520"/>
        <v>116</v>
      </c>
      <c r="O2523" s="437"/>
      <c r="P2523" s="430" t="str">
        <f t="shared" si="515"/>
        <v/>
      </c>
      <c r="U2523" s="177">
        <v>136</v>
      </c>
      <c r="V2523" s="177" t="s">
        <v>3426</v>
      </c>
      <c r="W2523" s="177" t="s">
        <v>2914</v>
      </c>
      <c r="X2523" s="177" t="s">
        <v>3029</v>
      </c>
      <c r="Y2523" s="177" t="s">
        <v>3433</v>
      </c>
      <c r="Z2523" s="177" t="s">
        <v>3106</v>
      </c>
      <c r="AA2523" s="525" t="s">
        <v>3434</v>
      </c>
      <c r="AB2523" s="399" t="str">
        <f t="shared" si="516"/>
        <v>DC1LL01</v>
      </c>
      <c r="AC2523" s="399" t="str">
        <f t="shared" si="517"/>
        <v>DC1LL01-DC</v>
      </c>
      <c r="AD2523" t="str">
        <f>Y2523&amp;"-"&amp;VLOOKUP(AC2523,'LICH THI'!C:AA,9,0)</f>
        <v>65DCCD20493-42469</v>
      </c>
      <c r="AE2523">
        <f t="shared" si="518"/>
        <v>1</v>
      </c>
    </row>
    <row r="2524" spans="1:31" x14ac:dyDescent="0.25">
      <c r="A2524" s="436" t="str">
        <f t="shared" si="508"/>
        <v>DC1LL01-DC-62</v>
      </c>
      <c r="B2524" s="436">
        <f>COUNTIF(AC$4:AC2524,AC2524)</f>
        <v>62</v>
      </c>
      <c r="C2524" s="436" t="str">
        <f t="shared" si="509"/>
        <v>DC1LL01-DC</v>
      </c>
      <c r="D2524" s="436">
        <f>VLOOKUP(C2524,'LICH THI'!C:AA,12,0)</f>
        <v>198</v>
      </c>
      <c r="E2524" s="436">
        <f>VLOOKUP(C2524,'LICH THI'!C:AA,13,0)</f>
        <v>45</v>
      </c>
      <c r="F2524" s="436">
        <f t="shared" si="519"/>
        <v>45</v>
      </c>
      <c r="G2524" s="436">
        <f>VLOOKUP(C2524,'LICH THI'!C:AA,14,0)</f>
        <v>5</v>
      </c>
      <c r="H2524" s="436">
        <f t="shared" si="510"/>
        <v>2</v>
      </c>
      <c r="I2524" s="436" t="str">
        <f t="shared" si="511"/>
        <v>Đặng Trung Hiếu</v>
      </c>
      <c r="J2524" s="436"/>
      <c r="K2524" s="436">
        <f t="shared" si="512"/>
        <v>3</v>
      </c>
      <c r="L2524" s="436" t="str">
        <f t="shared" si="513"/>
        <v>DC1LL01-DC-3</v>
      </c>
      <c r="M2524" s="436">
        <f t="shared" si="514"/>
        <v>1</v>
      </c>
      <c r="N2524" s="437">
        <f t="shared" si="520"/>
        <v>117</v>
      </c>
      <c r="O2524" s="437"/>
      <c r="P2524" s="430" t="str">
        <f t="shared" si="515"/>
        <v/>
      </c>
      <c r="U2524" s="177">
        <v>70</v>
      </c>
      <c r="V2524" s="177" t="s">
        <v>2868</v>
      </c>
      <c r="W2524" s="177" t="s">
        <v>3266</v>
      </c>
      <c r="X2524" s="177" t="s">
        <v>2754</v>
      </c>
      <c r="Y2524" s="177" t="s">
        <v>3267</v>
      </c>
      <c r="Z2524" s="177" t="s">
        <v>3106</v>
      </c>
      <c r="AA2524" s="525" t="s">
        <v>3268</v>
      </c>
      <c r="AB2524" s="399" t="str">
        <f t="shared" si="516"/>
        <v>DC1LL01</v>
      </c>
      <c r="AC2524" s="399" t="str">
        <f t="shared" si="517"/>
        <v>DC1LL01-DC</v>
      </c>
      <c r="AD2524" t="str">
        <f>Y2524&amp;"-"&amp;VLOOKUP(AC2524,'LICH THI'!C:AA,9,0)</f>
        <v>64DCCD3292-42469</v>
      </c>
      <c r="AE2524">
        <f t="shared" si="518"/>
        <v>1</v>
      </c>
    </row>
    <row r="2525" spans="1:31" x14ac:dyDescent="0.25">
      <c r="A2525" s="436" t="str">
        <f t="shared" si="508"/>
        <v>DC1LL01-DC-63</v>
      </c>
      <c r="B2525" s="436">
        <f>COUNTIF(AC$4:AC2525,AC2525)</f>
        <v>63</v>
      </c>
      <c r="C2525" s="436" t="str">
        <f t="shared" si="509"/>
        <v>DC1LL01-DC</v>
      </c>
      <c r="D2525" s="436">
        <f>VLOOKUP(C2525,'LICH THI'!C:AA,12,0)</f>
        <v>198</v>
      </c>
      <c r="E2525" s="436">
        <f>VLOOKUP(C2525,'LICH THI'!C:AA,13,0)</f>
        <v>45</v>
      </c>
      <c r="F2525" s="436">
        <f t="shared" si="519"/>
        <v>45</v>
      </c>
      <c r="G2525" s="436">
        <f>VLOOKUP(C2525,'LICH THI'!C:AA,14,0)</f>
        <v>5</v>
      </c>
      <c r="H2525" s="436">
        <f t="shared" si="510"/>
        <v>2</v>
      </c>
      <c r="I2525" s="436" t="str">
        <f t="shared" si="511"/>
        <v>Nguyễn Trung Hiếu</v>
      </c>
      <c r="J2525" s="436"/>
      <c r="K2525" s="436">
        <f t="shared" si="512"/>
        <v>3</v>
      </c>
      <c r="L2525" s="436" t="str">
        <f t="shared" si="513"/>
        <v>DC1LL01-DC-3</v>
      </c>
      <c r="M2525" s="436">
        <f t="shared" si="514"/>
        <v>1</v>
      </c>
      <c r="N2525" s="437">
        <f t="shared" si="520"/>
        <v>118</v>
      </c>
      <c r="O2525" s="437"/>
      <c r="P2525" s="430" t="str">
        <f t="shared" si="515"/>
        <v/>
      </c>
      <c r="U2525" s="177">
        <v>149</v>
      </c>
      <c r="V2525" s="177" t="s">
        <v>3467</v>
      </c>
      <c r="W2525" s="177" t="s">
        <v>2687</v>
      </c>
      <c r="X2525" s="177" t="s">
        <v>2754</v>
      </c>
      <c r="Y2525" s="177" t="s">
        <v>3471</v>
      </c>
      <c r="Z2525" s="177" t="s">
        <v>3106</v>
      </c>
      <c r="AA2525" s="525" t="s">
        <v>3472</v>
      </c>
      <c r="AB2525" s="399" t="str">
        <f t="shared" si="516"/>
        <v>DC1LL01</v>
      </c>
      <c r="AC2525" s="399" t="str">
        <f t="shared" si="517"/>
        <v>DC1LL01-DC</v>
      </c>
      <c r="AD2525" t="str">
        <f>Y2525&amp;"-"&amp;VLOOKUP(AC2525,'LICH THI'!C:AA,9,0)</f>
        <v>65DCDB20560-42469</v>
      </c>
      <c r="AE2525">
        <f t="shared" si="518"/>
        <v>1</v>
      </c>
    </row>
    <row r="2526" spans="1:31" x14ac:dyDescent="0.25">
      <c r="A2526" s="436" t="str">
        <f t="shared" si="508"/>
        <v>DC1LL01-DC-64</v>
      </c>
      <c r="B2526" s="436">
        <f>COUNTIF(AC$4:AC2526,AC2526)</f>
        <v>64</v>
      </c>
      <c r="C2526" s="436" t="str">
        <f t="shared" si="509"/>
        <v>DC1LL01-DC</v>
      </c>
      <c r="D2526" s="436">
        <f>VLOOKUP(C2526,'LICH THI'!C:AA,12,0)</f>
        <v>198</v>
      </c>
      <c r="E2526" s="436">
        <f>VLOOKUP(C2526,'LICH THI'!C:AA,13,0)</f>
        <v>45</v>
      </c>
      <c r="F2526" s="436">
        <f t="shared" si="519"/>
        <v>45</v>
      </c>
      <c r="G2526" s="436">
        <f>VLOOKUP(C2526,'LICH THI'!C:AA,14,0)</f>
        <v>5</v>
      </c>
      <c r="H2526" s="436">
        <f t="shared" si="510"/>
        <v>2</v>
      </c>
      <c r="I2526" s="436" t="str">
        <f t="shared" si="511"/>
        <v>Phạm Quang Hiếu</v>
      </c>
      <c r="J2526" s="436"/>
      <c r="K2526" s="436">
        <f t="shared" si="512"/>
        <v>3</v>
      </c>
      <c r="L2526" s="436" t="str">
        <f t="shared" si="513"/>
        <v>DC1LL01-DC-3</v>
      </c>
      <c r="M2526" s="436">
        <f t="shared" si="514"/>
        <v>1</v>
      </c>
      <c r="N2526" s="437">
        <f t="shared" si="520"/>
        <v>119</v>
      </c>
      <c r="O2526" s="437"/>
      <c r="P2526" s="430" t="str">
        <f t="shared" si="515"/>
        <v/>
      </c>
      <c r="U2526" s="177">
        <v>150</v>
      </c>
      <c r="V2526" s="177" t="s">
        <v>3467</v>
      </c>
      <c r="W2526" s="177" t="s">
        <v>2987</v>
      </c>
      <c r="X2526" s="177" t="s">
        <v>2754</v>
      </c>
      <c r="Y2526" s="177" t="s">
        <v>3473</v>
      </c>
      <c r="Z2526" s="177" t="s">
        <v>3106</v>
      </c>
      <c r="AA2526" s="525" t="s">
        <v>3474</v>
      </c>
      <c r="AB2526" s="399" t="str">
        <f t="shared" si="516"/>
        <v>DC1LL01</v>
      </c>
      <c r="AC2526" s="399" t="str">
        <f t="shared" si="517"/>
        <v>DC1LL01-DC</v>
      </c>
      <c r="AD2526" t="str">
        <f>Y2526&amp;"-"&amp;VLOOKUP(AC2526,'LICH THI'!C:AA,9,0)</f>
        <v>65DCDB20578-42469</v>
      </c>
      <c r="AE2526">
        <f t="shared" si="518"/>
        <v>1</v>
      </c>
    </row>
    <row r="2527" spans="1:31" x14ac:dyDescent="0.25">
      <c r="A2527" s="436" t="str">
        <f t="shared" si="508"/>
        <v>DC1LL01-DC-65</v>
      </c>
      <c r="B2527" s="436">
        <f>COUNTIF(AC$4:AC2527,AC2527)</f>
        <v>65</v>
      </c>
      <c r="C2527" s="436" t="str">
        <f t="shared" si="509"/>
        <v>DC1LL01-DC</v>
      </c>
      <c r="D2527" s="436">
        <f>VLOOKUP(C2527,'LICH THI'!C:AA,12,0)</f>
        <v>198</v>
      </c>
      <c r="E2527" s="436">
        <f>VLOOKUP(C2527,'LICH THI'!C:AA,13,0)</f>
        <v>45</v>
      </c>
      <c r="F2527" s="436">
        <f t="shared" si="519"/>
        <v>45</v>
      </c>
      <c r="G2527" s="436">
        <f>VLOOKUP(C2527,'LICH THI'!C:AA,14,0)</f>
        <v>5</v>
      </c>
      <c r="H2527" s="436">
        <f t="shared" si="510"/>
        <v>2</v>
      </c>
      <c r="I2527" s="436" t="str">
        <f t="shared" si="511"/>
        <v>Phạm Trung Hiếu</v>
      </c>
      <c r="J2527" s="436"/>
      <c r="K2527" s="436">
        <f t="shared" si="512"/>
        <v>3</v>
      </c>
      <c r="L2527" s="436" t="str">
        <f t="shared" si="513"/>
        <v>DC1LL01-DC-3</v>
      </c>
      <c r="M2527" s="436">
        <f t="shared" si="514"/>
        <v>1</v>
      </c>
      <c r="N2527" s="437">
        <f t="shared" si="520"/>
        <v>120</v>
      </c>
      <c r="O2527" s="437"/>
      <c r="P2527" s="430" t="str">
        <f t="shared" si="515"/>
        <v/>
      </c>
      <c r="U2527" s="177">
        <v>76</v>
      </c>
      <c r="V2527" s="177" t="s">
        <v>2897</v>
      </c>
      <c r="W2527" s="177" t="s">
        <v>3277</v>
      </c>
      <c r="X2527" s="177" t="s">
        <v>2754</v>
      </c>
      <c r="Y2527" s="177" t="s">
        <v>3278</v>
      </c>
      <c r="Z2527" s="177" t="s">
        <v>3106</v>
      </c>
      <c r="AA2527" s="525" t="s">
        <v>3279</v>
      </c>
      <c r="AB2527" s="399" t="str">
        <f t="shared" si="516"/>
        <v>DC1LL01</v>
      </c>
      <c r="AC2527" s="399" t="str">
        <f t="shared" si="517"/>
        <v>DC1LL01-DC</v>
      </c>
      <c r="AD2527" t="str">
        <f>Y2527&amp;"-"&amp;VLOOKUP(AC2527,'LICH THI'!C:AA,9,0)</f>
        <v>64DCDB3002-42469</v>
      </c>
      <c r="AE2527">
        <f t="shared" si="518"/>
        <v>1</v>
      </c>
    </row>
    <row r="2528" spans="1:31" x14ac:dyDescent="0.25">
      <c r="A2528" s="436" t="str">
        <f t="shared" si="508"/>
        <v>DC1LL01-DC-66</v>
      </c>
      <c r="B2528" s="436">
        <f>COUNTIF(AC$4:AC2528,AC2528)</f>
        <v>66</v>
      </c>
      <c r="C2528" s="436" t="str">
        <f t="shared" si="509"/>
        <v>DC1LL01-DC</v>
      </c>
      <c r="D2528" s="436">
        <f>VLOOKUP(C2528,'LICH THI'!C:AA,12,0)</f>
        <v>198</v>
      </c>
      <c r="E2528" s="436">
        <f>VLOOKUP(C2528,'LICH THI'!C:AA,13,0)</f>
        <v>45</v>
      </c>
      <c r="F2528" s="436">
        <f t="shared" si="519"/>
        <v>45</v>
      </c>
      <c r="G2528" s="436">
        <f>VLOOKUP(C2528,'LICH THI'!C:AA,14,0)</f>
        <v>5</v>
      </c>
      <c r="H2528" s="436">
        <f t="shared" si="510"/>
        <v>2</v>
      </c>
      <c r="I2528" s="436" t="str">
        <f t="shared" si="511"/>
        <v>Tạ Thị Hoa</v>
      </c>
      <c r="J2528" s="436"/>
      <c r="K2528" s="436">
        <f t="shared" si="512"/>
        <v>3</v>
      </c>
      <c r="L2528" s="436" t="str">
        <f t="shared" si="513"/>
        <v>DC1LL01-DC-3</v>
      </c>
      <c r="M2528" s="436">
        <f t="shared" si="514"/>
        <v>1</v>
      </c>
      <c r="N2528" s="437">
        <f t="shared" si="520"/>
        <v>121</v>
      </c>
      <c r="O2528" s="437"/>
      <c r="P2528" s="430" t="str">
        <f t="shared" si="515"/>
        <v/>
      </c>
      <c r="U2528" s="177">
        <v>182</v>
      </c>
      <c r="V2528" s="177" t="s">
        <v>3556</v>
      </c>
      <c r="W2528" s="177" t="s">
        <v>3020</v>
      </c>
      <c r="X2528" s="177" t="s">
        <v>3565</v>
      </c>
      <c r="Y2528" s="177" t="s">
        <v>3566</v>
      </c>
      <c r="Z2528" s="177" t="s">
        <v>3106</v>
      </c>
      <c r="AA2528" s="525" t="s">
        <v>3567</v>
      </c>
      <c r="AB2528" s="399" t="str">
        <f t="shared" si="516"/>
        <v>DC1LL01</v>
      </c>
      <c r="AC2528" s="399" t="str">
        <f t="shared" si="517"/>
        <v>DC1LL01-DC</v>
      </c>
      <c r="AD2528" t="str">
        <f>Y2528&amp;"-"&amp;VLOOKUP(AC2528,'LICH THI'!C:AA,9,0)</f>
        <v>65DCQT22913-42469</v>
      </c>
      <c r="AE2528">
        <f t="shared" si="518"/>
        <v>1</v>
      </c>
    </row>
    <row r="2529" spans="1:31" x14ac:dyDescent="0.25">
      <c r="A2529" s="436" t="str">
        <f t="shared" si="508"/>
        <v>DC1LL01-DC-67</v>
      </c>
      <c r="B2529" s="436">
        <f>COUNTIF(AC$4:AC2529,AC2529)</f>
        <v>67</v>
      </c>
      <c r="C2529" s="436" t="str">
        <f t="shared" si="509"/>
        <v>DC1LL01-DC</v>
      </c>
      <c r="D2529" s="436">
        <f>VLOOKUP(C2529,'LICH THI'!C:AA,12,0)</f>
        <v>198</v>
      </c>
      <c r="E2529" s="436">
        <f>VLOOKUP(C2529,'LICH THI'!C:AA,13,0)</f>
        <v>45</v>
      </c>
      <c r="F2529" s="436">
        <f t="shared" si="519"/>
        <v>45</v>
      </c>
      <c r="G2529" s="436">
        <f>VLOOKUP(C2529,'LICH THI'!C:AA,14,0)</f>
        <v>5</v>
      </c>
      <c r="H2529" s="436">
        <f t="shared" si="510"/>
        <v>2</v>
      </c>
      <c r="I2529" s="436" t="str">
        <f t="shared" si="511"/>
        <v>Đỗ Kim Hoà</v>
      </c>
      <c r="J2529" s="436"/>
      <c r="K2529" s="436">
        <f t="shared" si="512"/>
        <v>3</v>
      </c>
      <c r="L2529" s="436" t="str">
        <f t="shared" si="513"/>
        <v>DC1LL01-DC-3</v>
      </c>
      <c r="M2529" s="436">
        <f t="shared" si="514"/>
        <v>1</v>
      </c>
      <c r="N2529" s="437">
        <f t="shared" si="520"/>
        <v>122</v>
      </c>
      <c r="O2529" s="437"/>
      <c r="P2529" s="430" t="str">
        <f t="shared" si="515"/>
        <v/>
      </c>
      <c r="U2529" s="177">
        <v>172</v>
      </c>
      <c r="V2529" s="177" t="s">
        <v>3517</v>
      </c>
      <c r="W2529" s="177" t="s">
        <v>3538</v>
      </c>
      <c r="X2529" s="177" t="s">
        <v>3539</v>
      </c>
      <c r="Y2529" s="177" t="s">
        <v>3540</v>
      </c>
      <c r="Z2529" s="177" t="s">
        <v>3106</v>
      </c>
      <c r="AA2529" s="525" t="s">
        <v>3541</v>
      </c>
      <c r="AB2529" s="399" t="str">
        <f t="shared" si="516"/>
        <v>DC1LL01</v>
      </c>
      <c r="AC2529" s="399" t="str">
        <f t="shared" si="517"/>
        <v>DC1LL01-DC</v>
      </c>
      <c r="AD2529" t="str">
        <f>Y2529&amp;"-"&amp;VLOOKUP(AC2529,'LICH THI'!C:AA,9,0)</f>
        <v>65DCKX22144-42469</v>
      </c>
      <c r="AE2529">
        <f t="shared" si="518"/>
        <v>1</v>
      </c>
    </row>
    <row r="2530" spans="1:31" x14ac:dyDescent="0.25">
      <c r="A2530" s="436" t="str">
        <f t="shared" si="508"/>
        <v>DC1LL01-DC-68</v>
      </c>
      <c r="B2530" s="436">
        <f>COUNTIF(AC$4:AC2530,AC2530)</f>
        <v>68</v>
      </c>
      <c r="C2530" s="436" t="str">
        <f t="shared" si="509"/>
        <v>DC1LL01-DC</v>
      </c>
      <c r="D2530" s="436">
        <f>VLOOKUP(C2530,'LICH THI'!C:AA,12,0)</f>
        <v>198</v>
      </c>
      <c r="E2530" s="436">
        <f>VLOOKUP(C2530,'LICH THI'!C:AA,13,0)</f>
        <v>45</v>
      </c>
      <c r="F2530" s="436">
        <f t="shared" si="519"/>
        <v>45</v>
      </c>
      <c r="G2530" s="436">
        <f>VLOOKUP(C2530,'LICH THI'!C:AA,14,0)</f>
        <v>5</v>
      </c>
      <c r="H2530" s="436">
        <f t="shared" si="510"/>
        <v>2</v>
      </c>
      <c r="I2530" s="436" t="str">
        <f t="shared" si="511"/>
        <v>Lê Thị Hòa</v>
      </c>
      <c r="J2530" s="436"/>
      <c r="K2530" s="436">
        <f t="shared" si="512"/>
        <v>3</v>
      </c>
      <c r="L2530" s="436" t="str">
        <f t="shared" si="513"/>
        <v>DC1LL01-DC-3</v>
      </c>
      <c r="M2530" s="436">
        <f t="shared" si="514"/>
        <v>1</v>
      </c>
      <c r="N2530" s="437">
        <f t="shared" si="520"/>
        <v>123</v>
      </c>
      <c r="O2530" s="437"/>
      <c r="P2530" s="430" t="str">
        <f t="shared" si="515"/>
        <v/>
      </c>
      <c r="U2530" s="177">
        <v>111</v>
      </c>
      <c r="V2530" s="177" t="s">
        <v>3366</v>
      </c>
      <c r="W2530" s="177" t="s">
        <v>3367</v>
      </c>
      <c r="X2530" s="177" t="s">
        <v>2660</v>
      </c>
      <c r="Y2530" s="177" t="s">
        <v>3368</v>
      </c>
      <c r="Z2530" s="177" t="s">
        <v>3106</v>
      </c>
      <c r="AA2530" s="525" t="s">
        <v>2771</v>
      </c>
      <c r="AB2530" s="399" t="str">
        <f t="shared" si="516"/>
        <v>DC1LL01</v>
      </c>
      <c r="AC2530" s="399" t="str">
        <f t="shared" si="517"/>
        <v>DC1LL01-DC</v>
      </c>
      <c r="AD2530" t="str">
        <f>Y2530&amp;"-"&amp;VLOOKUP(AC2530,'LICH THI'!C:AA,9,0)</f>
        <v>64DCKT3123-42469</v>
      </c>
      <c r="AE2530">
        <f t="shared" si="518"/>
        <v>1</v>
      </c>
    </row>
    <row r="2531" spans="1:31" x14ac:dyDescent="0.25">
      <c r="A2531" s="436" t="str">
        <f t="shared" si="508"/>
        <v>DC1LL01-DC-69</v>
      </c>
      <c r="B2531" s="436">
        <f>COUNTIF(AC$4:AC2531,AC2531)</f>
        <v>69</v>
      </c>
      <c r="C2531" s="436" t="str">
        <f t="shared" si="509"/>
        <v>DC1LL01-DC</v>
      </c>
      <c r="D2531" s="436">
        <f>VLOOKUP(C2531,'LICH THI'!C:AA,12,0)</f>
        <v>198</v>
      </c>
      <c r="E2531" s="436">
        <f>VLOOKUP(C2531,'LICH THI'!C:AA,13,0)</f>
        <v>45</v>
      </c>
      <c r="F2531" s="436">
        <f t="shared" si="519"/>
        <v>45</v>
      </c>
      <c r="G2531" s="436">
        <f>VLOOKUP(C2531,'LICH THI'!C:AA,14,0)</f>
        <v>5</v>
      </c>
      <c r="H2531" s="436">
        <f t="shared" si="510"/>
        <v>2</v>
      </c>
      <c r="I2531" s="436" t="str">
        <f t="shared" si="511"/>
        <v>Đinh Huy Hoàng</v>
      </c>
      <c r="J2531" s="436"/>
      <c r="K2531" s="436">
        <f t="shared" si="512"/>
        <v>3</v>
      </c>
      <c r="L2531" s="436" t="str">
        <f t="shared" si="513"/>
        <v>DC1LL01-DC-3</v>
      </c>
      <c r="M2531" s="436">
        <f t="shared" si="514"/>
        <v>1</v>
      </c>
      <c r="N2531" s="437">
        <f t="shared" si="520"/>
        <v>124</v>
      </c>
      <c r="O2531" s="437"/>
      <c r="P2531" s="430" t="str">
        <f t="shared" si="515"/>
        <v/>
      </c>
      <c r="U2531" s="177">
        <v>123</v>
      </c>
      <c r="V2531" s="177" t="s">
        <v>3400</v>
      </c>
      <c r="W2531" s="177" t="s">
        <v>3401</v>
      </c>
      <c r="X2531" s="177" t="s">
        <v>2834</v>
      </c>
      <c r="Y2531" s="177" t="s">
        <v>3402</v>
      </c>
      <c r="Z2531" s="177" t="s">
        <v>3106</v>
      </c>
      <c r="AA2531" s="525" t="s">
        <v>3403</v>
      </c>
      <c r="AB2531" s="399" t="str">
        <f t="shared" si="516"/>
        <v>DC1LL01</v>
      </c>
      <c r="AC2531" s="399" t="str">
        <f t="shared" si="517"/>
        <v>DC1LL01-DC</v>
      </c>
      <c r="AD2531" t="str">
        <f>Y2531&amp;"-"&amp;VLOOKUP(AC2531,'LICH THI'!C:AA,9,0)</f>
        <v>64DCOT3204-42469</v>
      </c>
      <c r="AE2531">
        <f t="shared" si="518"/>
        <v>1</v>
      </c>
    </row>
    <row r="2532" spans="1:31" x14ac:dyDescent="0.25">
      <c r="A2532" s="436" t="str">
        <f t="shared" si="508"/>
        <v>DC1LL01-DC-70</v>
      </c>
      <c r="B2532" s="436">
        <f>COUNTIF(AC$4:AC2532,AC2532)</f>
        <v>70</v>
      </c>
      <c r="C2532" s="436" t="str">
        <f t="shared" si="509"/>
        <v>DC1LL01-DC</v>
      </c>
      <c r="D2532" s="436">
        <f>VLOOKUP(C2532,'LICH THI'!C:AA,12,0)</f>
        <v>198</v>
      </c>
      <c r="E2532" s="436">
        <f>VLOOKUP(C2532,'LICH THI'!C:AA,13,0)</f>
        <v>45</v>
      </c>
      <c r="F2532" s="436">
        <f t="shared" si="519"/>
        <v>45</v>
      </c>
      <c r="G2532" s="436">
        <f>VLOOKUP(C2532,'LICH THI'!C:AA,14,0)</f>
        <v>5</v>
      </c>
      <c r="H2532" s="436">
        <f t="shared" si="510"/>
        <v>2</v>
      </c>
      <c r="I2532" s="436" t="str">
        <f t="shared" si="511"/>
        <v>Phạm Văn Hoàng</v>
      </c>
      <c r="J2532" s="436"/>
      <c r="K2532" s="436">
        <f t="shared" si="512"/>
        <v>3</v>
      </c>
      <c r="L2532" s="436" t="str">
        <f t="shared" si="513"/>
        <v>DC1LL01-DC-3</v>
      </c>
      <c r="M2532" s="436">
        <f t="shared" si="514"/>
        <v>1</v>
      </c>
      <c r="N2532" s="437">
        <f t="shared" si="520"/>
        <v>125</v>
      </c>
      <c r="O2532" s="437"/>
      <c r="P2532" s="430" t="str">
        <f t="shared" si="515"/>
        <v/>
      </c>
      <c r="U2532" s="177">
        <v>137</v>
      </c>
      <c r="V2532" s="177" t="s">
        <v>3426</v>
      </c>
      <c r="W2532" s="177" t="s">
        <v>2738</v>
      </c>
      <c r="X2532" s="177" t="s">
        <v>2834</v>
      </c>
      <c r="Y2532" s="177" t="s">
        <v>3435</v>
      </c>
      <c r="Z2532" s="177" t="s">
        <v>3106</v>
      </c>
      <c r="AA2532" s="525" t="s">
        <v>3436</v>
      </c>
      <c r="AB2532" s="399" t="str">
        <f t="shared" si="516"/>
        <v>DC1LL01</v>
      </c>
      <c r="AC2532" s="399" t="str">
        <f t="shared" si="517"/>
        <v>DC1LL01-DC</v>
      </c>
      <c r="AD2532" t="str">
        <f>Y2532&amp;"-"&amp;VLOOKUP(AC2532,'LICH THI'!C:AA,9,0)</f>
        <v>65DCCD20463-42469</v>
      </c>
      <c r="AE2532">
        <f t="shared" si="518"/>
        <v>1</v>
      </c>
    </row>
    <row r="2533" spans="1:31" x14ac:dyDescent="0.25">
      <c r="A2533" s="436" t="str">
        <f t="shared" si="508"/>
        <v>DC1LL01-DC-71</v>
      </c>
      <c r="B2533" s="436">
        <f>COUNTIF(AC$4:AC2533,AC2533)</f>
        <v>71</v>
      </c>
      <c r="C2533" s="436" t="str">
        <f t="shared" si="509"/>
        <v>DC1LL01-DC</v>
      </c>
      <c r="D2533" s="436">
        <f>VLOOKUP(C2533,'LICH THI'!C:AA,12,0)</f>
        <v>198</v>
      </c>
      <c r="E2533" s="436">
        <f>VLOOKUP(C2533,'LICH THI'!C:AA,13,0)</f>
        <v>45</v>
      </c>
      <c r="F2533" s="436">
        <f t="shared" si="519"/>
        <v>45</v>
      </c>
      <c r="G2533" s="436">
        <f>VLOOKUP(C2533,'LICH THI'!C:AA,14,0)</f>
        <v>5</v>
      </c>
      <c r="H2533" s="436">
        <f t="shared" si="510"/>
        <v>2</v>
      </c>
      <c r="I2533" s="436" t="str">
        <f t="shared" si="511"/>
        <v>Trần Thị Huệ</v>
      </c>
      <c r="J2533" s="436"/>
      <c r="K2533" s="436">
        <f t="shared" si="512"/>
        <v>3</v>
      </c>
      <c r="L2533" s="436" t="str">
        <f t="shared" si="513"/>
        <v>DC1LL01-DC-3</v>
      </c>
      <c r="M2533" s="436">
        <f t="shared" si="514"/>
        <v>1</v>
      </c>
      <c r="N2533" s="437">
        <f t="shared" si="520"/>
        <v>126</v>
      </c>
      <c r="O2533" s="437"/>
      <c r="P2533" s="430" t="str">
        <f t="shared" si="515"/>
        <v/>
      </c>
      <c r="U2533" s="177">
        <v>173</v>
      </c>
      <c r="V2533" s="177" t="s">
        <v>3517</v>
      </c>
      <c r="W2533" s="177" t="s">
        <v>2716</v>
      </c>
      <c r="X2533" s="177" t="s">
        <v>3542</v>
      </c>
      <c r="Y2533" s="177" t="s">
        <v>3543</v>
      </c>
      <c r="Z2533" s="177" t="s">
        <v>3106</v>
      </c>
      <c r="AA2533" s="525" t="s">
        <v>3544</v>
      </c>
      <c r="AB2533" s="399" t="str">
        <f t="shared" si="516"/>
        <v>DC1LL01</v>
      </c>
      <c r="AC2533" s="399" t="str">
        <f t="shared" si="517"/>
        <v>DC1LL01-DC</v>
      </c>
      <c r="AD2533" t="str">
        <f>Y2533&amp;"-"&amp;VLOOKUP(AC2533,'LICH THI'!C:AA,9,0)</f>
        <v>65DCKX20060-42469</v>
      </c>
      <c r="AE2533">
        <f t="shared" si="518"/>
        <v>1</v>
      </c>
    </row>
    <row r="2534" spans="1:31" x14ac:dyDescent="0.25">
      <c r="A2534" s="436" t="str">
        <f t="shared" si="508"/>
        <v>DC1LL01-DC-72</v>
      </c>
      <c r="B2534" s="436">
        <f>COUNTIF(AC$4:AC2534,AC2534)</f>
        <v>72</v>
      </c>
      <c r="C2534" s="436" t="str">
        <f t="shared" si="509"/>
        <v>DC1LL01-DC</v>
      </c>
      <c r="D2534" s="436">
        <f>VLOOKUP(C2534,'LICH THI'!C:AA,12,0)</f>
        <v>198</v>
      </c>
      <c r="E2534" s="436">
        <f>VLOOKUP(C2534,'LICH THI'!C:AA,13,0)</f>
        <v>45</v>
      </c>
      <c r="F2534" s="436">
        <f t="shared" si="519"/>
        <v>45</v>
      </c>
      <c r="G2534" s="436">
        <f>VLOOKUP(C2534,'LICH THI'!C:AA,14,0)</f>
        <v>5</v>
      </c>
      <c r="H2534" s="436">
        <f t="shared" si="510"/>
        <v>2</v>
      </c>
      <c r="I2534" s="436" t="str">
        <f t="shared" si="511"/>
        <v>Hà Văn Hùng</v>
      </c>
      <c r="J2534" s="436"/>
      <c r="K2534" s="436">
        <f t="shared" si="512"/>
        <v>3</v>
      </c>
      <c r="L2534" s="436" t="str">
        <f t="shared" si="513"/>
        <v>DC1LL01-DC-3</v>
      </c>
      <c r="M2534" s="436">
        <f t="shared" si="514"/>
        <v>1</v>
      </c>
      <c r="N2534" s="437">
        <f t="shared" si="520"/>
        <v>127</v>
      </c>
      <c r="O2534" s="437"/>
      <c r="P2534" s="430" t="str">
        <f t="shared" si="515"/>
        <v/>
      </c>
      <c r="U2534" s="177">
        <v>97</v>
      </c>
      <c r="V2534" s="177" t="s">
        <v>3325</v>
      </c>
      <c r="W2534" s="177" t="s">
        <v>3181</v>
      </c>
      <c r="X2534" s="177" t="s">
        <v>2801</v>
      </c>
      <c r="Y2534" s="177" t="s">
        <v>3332</v>
      </c>
      <c r="Z2534" s="177" t="s">
        <v>3106</v>
      </c>
      <c r="AA2534" s="525" t="s">
        <v>2879</v>
      </c>
      <c r="AB2534" s="399" t="str">
        <f t="shared" si="516"/>
        <v>DC1LL01</v>
      </c>
      <c r="AC2534" s="399" t="str">
        <f t="shared" si="517"/>
        <v>DC1LL01-DC</v>
      </c>
      <c r="AD2534" t="str">
        <f>Y2534&amp;"-"&amp;VLOOKUP(AC2534,'LICH THI'!C:AA,9,0)</f>
        <v>64DCDT3159-42469</v>
      </c>
      <c r="AE2534">
        <f t="shared" si="518"/>
        <v>1</v>
      </c>
    </row>
    <row r="2535" spans="1:31" x14ac:dyDescent="0.25">
      <c r="A2535" s="436" t="str">
        <f t="shared" si="508"/>
        <v>DC1LL01-DC-73</v>
      </c>
      <c r="B2535" s="436">
        <f>COUNTIF(AC$4:AC2535,AC2535)</f>
        <v>73</v>
      </c>
      <c r="C2535" s="436" t="str">
        <f t="shared" si="509"/>
        <v>DC1LL01-DC</v>
      </c>
      <c r="D2535" s="436">
        <f>VLOOKUP(C2535,'LICH THI'!C:AA,12,0)</f>
        <v>198</v>
      </c>
      <c r="E2535" s="436">
        <f>VLOOKUP(C2535,'LICH THI'!C:AA,13,0)</f>
        <v>45</v>
      </c>
      <c r="F2535" s="436">
        <f t="shared" si="519"/>
        <v>45</v>
      </c>
      <c r="G2535" s="436">
        <f>VLOOKUP(C2535,'LICH THI'!C:AA,14,0)</f>
        <v>5</v>
      </c>
      <c r="H2535" s="436">
        <f t="shared" si="510"/>
        <v>2</v>
      </c>
      <c r="I2535" s="436" t="str">
        <f t="shared" si="511"/>
        <v>Nguyễn Danh Hùng</v>
      </c>
      <c r="J2535" s="436"/>
      <c r="K2535" s="436">
        <f t="shared" si="512"/>
        <v>3</v>
      </c>
      <c r="L2535" s="436" t="str">
        <f t="shared" si="513"/>
        <v>DC1LL01-DC-3</v>
      </c>
      <c r="M2535" s="436">
        <f t="shared" si="514"/>
        <v>1</v>
      </c>
      <c r="N2535" s="437">
        <f t="shared" si="520"/>
        <v>128</v>
      </c>
      <c r="O2535" s="437"/>
      <c r="P2535" s="430" t="str">
        <f t="shared" si="515"/>
        <v/>
      </c>
      <c r="U2535" s="177">
        <v>8</v>
      </c>
      <c r="V2535" s="177" t="s">
        <v>3102</v>
      </c>
      <c r="W2535" s="177" t="s">
        <v>3092</v>
      </c>
      <c r="X2535" s="177" t="s">
        <v>2801</v>
      </c>
      <c r="Y2535" s="177" t="s">
        <v>3124</v>
      </c>
      <c r="Z2535" s="177" t="s">
        <v>3106</v>
      </c>
      <c r="AA2535" s="525" t="s">
        <v>3125</v>
      </c>
      <c r="AB2535" s="399" t="str">
        <f t="shared" si="516"/>
        <v>DC1LL01</v>
      </c>
      <c r="AC2535" s="399" t="str">
        <f t="shared" si="517"/>
        <v>DC1LL01-DC</v>
      </c>
      <c r="AD2535" t="str">
        <f>Y2535&amp;"-"&amp;VLOOKUP(AC2535,'LICH THI'!C:AA,9,0)</f>
        <v>62DCCD3041-42469</v>
      </c>
      <c r="AE2535">
        <f t="shared" si="518"/>
        <v>1</v>
      </c>
    </row>
    <row r="2536" spans="1:31" x14ac:dyDescent="0.25">
      <c r="A2536" s="436" t="str">
        <f t="shared" si="508"/>
        <v>DC1LL01-DC-74</v>
      </c>
      <c r="B2536" s="436">
        <f>COUNTIF(AC$4:AC2536,AC2536)</f>
        <v>74</v>
      </c>
      <c r="C2536" s="436" t="str">
        <f t="shared" si="509"/>
        <v>DC1LL01-DC</v>
      </c>
      <c r="D2536" s="436">
        <f>VLOOKUP(C2536,'LICH THI'!C:AA,12,0)</f>
        <v>198</v>
      </c>
      <c r="E2536" s="436">
        <f>VLOOKUP(C2536,'LICH THI'!C:AA,13,0)</f>
        <v>45</v>
      </c>
      <c r="F2536" s="436">
        <f t="shared" si="519"/>
        <v>45</v>
      </c>
      <c r="G2536" s="436">
        <f>VLOOKUP(C2536,'LICH THI'!C:AA,14,0)</f>
        <v>5</v>
      </c>
      <c r="H2536" s="436">
        <f t="shared" si="510"/>
        <v>2</v>
      </c>
      <c r="I2536" s="436" t="str">
        <f t="shared" si="511"/>
        <v>Nguyễn Mạnh Hùng</v>
      </c>
      <c r="J2536" s="436"/>
      <c r="K2536" s="436">
        <f t="shared" si="512"/>
        <v>3</v>
      </c>
      <c r="L2536" s="436" t="str">
        <f t="shared" si="513"/>
        <v>DC1LL01-DC-3</v>
      </c>
      <c r="M2536" s="436">
        <f t="shared" si="514"/>
        <v>1</v>
      </c>
      <c r="N2536" s="437">
        <f t="shared" si="520"/>
        <v>129</v>
      </c>
      <c r="O2536" s="437"/>
      <c r="P2536" s="430" t="str">
        <f t="shared" si="515"/>
        <v/>
      </c>
      <c r="U2536" s="177">
        <v>174</v>
      </c>
      <c r="V2536" s="177" t="s">
        <v>3517</v>
      </c>
      <c r="W2536" s="177" t="s">
        <v>2734</v>
      </c>
      <c r="X2536" s="177" t="s">
        <v>2801</v>
      </c>
      <c r="Y2536" s="177" t="s">
        <v>3545</v>
      </c>
      <c r="Z2536" s="177" t="s">
        <v>3106</v>
      </c>
      <c r="AA2536" s="525" t="s">
        <v>3546</v>
      </c>
      <c r="AB2536" s="399" t="str">
        <f t="shared" si="516"/>
        <v>DC1LL01</v>
      </c>
      <c r="AC2536" s="399" t="str">
        <f t="shared" si="517"/>
        <v>DC1LL01-DC</v>
      </c>
      <c r="AD2536" t="str">
        <f>Y2536&amp;"-"&amp;VLOOKUP(AC2536,'LICH THI'!C:AA,9,0)</f>
        <v>65DCKX22956-42469</v>
      </c>
      <c r="AE2536">
        <f t="shared" si="518"/>
        <v>1</v>
      </c>
    </row>
    <row r="2537" spans="1:31" x14ac:dyDescent="0.25">
      <c r="A2537" s="436" t="str">
        <f t="shared" si="508"/>
        <v>DC1LL01-DC-75</v>
      </c>
      <c r="B2537" s="436">
        <f>COUNTIF(AC$4:AC2537,AC2537)</f>
        <v>75</v>
      </c>
      <c r="C2537" s="436" t="str">
        <f t="shared" si="509"/>
        <v>DC1LL01-DC</v>
      </c>
      <c r="D2537" s="436">
        <f>VLOOKUP(C2537,'LICH THI'!C:AA,12,0)</f>
        <v>198</v>
      </c>
      <c r="E2537" s="436">
        <f>VLOOKUP(C2537,'LICH THI'!C:AA,13,0)</f>
        <v>45</v>
      </c>
      <c r="F2537" s="436">
        <f t="shared" si="519"/>
        <v>45</v>
      </c>
      <c r="G2537" s="436">
        <f>VLOOKUP(C2537,'LICH THI'!C:AA,14,0)</f>
        <v>5</v>
      </c>
      <c r="H2537" s="436">
        <f t="shared" si="510"/>
        <v>2</v>
      </c>
      <c r="I2537" s="436" t="str">
        <f t="shared" si="511"/>
        <v>Phan Thế Hùng</v>
      </c>
      <c r="J2537" s="436"/>
      <c r="K2537" s="436">
        <f t="shared" si="512"/>
        <v>3</v>
      </c>
      <c r="L2537" s="436" t="str">
        <f t="shared" si="513"/>
        <v>DC1LL01-DC-3</v>
      </c>
      <c r="M2537" s="436">
        <f t="shared" si="514"/>
        <v>1</v>
      </c>
      <c r="N2537" s="437">
        <f t="shared" si="520"/>
        <v>130</v>
      </c>
      <c r="O2537" s="437"/>
      <c r="P2537" s="430" t="str">
        <f t="shared" si="515"/>
        <v/>
      </c>
      <c r="U2537" s="177">
        <v>41</v>
      </c>
      <c r="V2537" s="177" t="s">
        <v>2609</v>
      </c>
      <c r="W2537" s="177" t="s">
        <v>3219</v>
      </c>
      <c r="X2537" s="177" t="s">
        <v>2801</v>
      </c>
      <c r="Y2537" s="177" t="s">
        <v>3220</v>
      </c>
      <c r="Z2537" s="177" t="s">
        <v>3106</v>
      </c>
      <c r="AA2537" s="525" t="s">
        <v>3221</v>
      </c>
      <c r="AB2537" s="399" t="str">
        <f t="shared" si="516"/>
        <v>DC1LL01</v>
      </c>
      <c r="AC2537" s="399" t="str">
        <f t="shared" si="517"/>
        <v>DC1LL01-DC</v>
      </c>
      <c r="AD2537" t="str">
        <f>Y2537&amp;"-"&amp;VLOOKUP(AC2537,'LICH THI'!C:AA,9,0)</f>
        <v>63DCCD3210-42469</v>
      </c>
      <c r="AE2537">
        <f t="shared" si="518"/>
        <v>1</v>
      </c>
    </row>
    <row r="2538" spans="1:31" x14ac:dyDescent="0.25">
      <c r="A2538" s="436" t="str">
        <f t="shared" si="508"/>
        <v>DC1LL01-DC-76</v>
      </c>
      <c r="B2538" s="436">
        <f>COUNTIF(AC$4:AC2538,AC2538)</f>
        <v>76</v>
      </c>
      <c r="C2538" s="436" t="str">
        <f t="shared" si="509"/>
        <v>DC1LL01-DC</v>
      </c>
      <c r="D2538" s="436">
        <f>VLOOKUP(C2538,'LICH THI'!C:AA,12,0)</f>
        <v>198</v>
      </c>
      <c r="E2538" s="436">
        <f>VLOOKUP(C2538,'LICH THI'!C:AA,13,0)</f>
        <v>45</v>
      </c>
      <c r="F2538" s="436">
        <f t="shared" si="519"/>
        <v>45</v>
      </c>
      <c r="G2538" s="436">
        <f>VLOOKUP(C2538,'LICH THI'!C:AA,14,0)</f>
        <v>5</v>
      </c>
      <c r="H2538" s="436">
        <f t="shared" si="510"/>
        <v>2</v>
      </c>
      <c r="I2538" s="436" t="str">
        <f t="shared" si="511"/>
        <v>Nguyễn Quang Huy</v>
      </c>
      <c r="J2538" s="436"/>
      <c r="K2538" s="436">
        <f t="shared" si="512"/>
        <v>3</v>
      </c>
      <c r="L2538" s="436" t="str">
        <f t="shared" si="513"/>
        <v>DC1LL01-DC-3</v>
      </c>
      <c r="M2538" s="436">
        <f t="shared" si="514"/>
        <v>1</v>
      </c>
      <c r="N2538" s="437">
        <f t="shared" si="520"/>
        <v>131</v>
      </c>
      <c r="O2538" s="437"/>
      <c r="P2538" s="430" t="str">
        <f t="shared" si="515"/>
        <v/>
      </c>
      <c r="U2538" s="177">
        <v>196</v>
      </c>
      <c r="V2538" s="177" t="s">
        <v>3595</v>
      </c>
      <c r="W2538" s="177" t="s">
        <v>3032</v>
      </c>
      <c r="X2538" s="177" t="s">
        <v>2911</v>
      </c>
      <c r="Y2538" s="177" t="s">
        <v>3596</v>
      </c>
      <c r="Z2538" s="177" t="s">
        <v>3106</v>
      </c>
      <c r="AA2538" s="525" t="s">
        <v>3597</v>
      </c>
      <c r="AB2538" s="399" t="str">
        <f t="shared" si="516"/>
        <v>DC1LL01</v>
      </c>
      <c r="AC2538" s="399" t="str">
        <f t="shared" si="517"/>
        <v>DC1LL01-DC</v>
      </c>
      <c r="AD2538" t="str">
        <f>Y2538&amp;"-"&amp;VLOOKUP(AC2538,'LICH THI'!C:AA,9,0)</f>
        <v>64DCCC3023-42469</v>
      </c>
      <c r="AE2538">
        <f t="shared" si="518"/>
        <v>1</v>
      </c>
    </row>
    <row r="2539" spans="1:31" x14ac:dyDescent="0.25">
      <c r="A2539" s="436" t="str">
        <f t="shared" si="508"/>
        <v>DC1LL01-DC-77</v>
      </c>
      <c r="B2539" s="436">
        <f>COUNTIF(AC$4:AC2539,AC2539)</f>
        <v>77</v>
      </c>
      <c r="C2539" s="436" t="str">
        <f t="shared" si="509"/>
        <v>DC1LL01-DC</v>
      </c>
      <c r="D2539" s="436">
        <f>VLOOKUP(C2539,'LICH THI'!C:AA,12,0)</f>
        <v>198</v>
      </c>
      <c r="E2539" s="436">
        <f>VLOOKUP(C2539,'LICH THI'!C:AA,13,0)</f>
        <v>45</v>
      </c>
      <c r="F2539" s="436">
        <f t="shared" si="519"/>
        <v>45</v>
      </c>
      <c r="G2539" s="436">
        <f>VLOOKUP(C2539,'LICH THI'!C:AA,14,0)</f>
        <v>5</v>
      </c>
      <c r="H2539" s="436">
        <f t="shared" si="510"/>
        <v>2</v>
      </c>
      <c r="I2539" s="436" t="str">
        <f t="shared" si="511"/>
        <v>Nguyễn Văn Huy</v>
      </c>
      <c r="J2539" s="436"/>
      <c r="K2539" s="436">
        <f t="shared" si="512"/>
        <v>3</v>
      </c>
      <c r="L2539" s="436" t="str">
        <f t="shared" si="513"/>
        <v>DC1LL01-DC-3</v>
      </c>
      <c r="M2539" s="436">
        <f t="shared" si="514"/>
        <v>1</v>
      </c>
      <c r="N2539" s="437">
        <f t="shared" si="520"/>
        <v>132</v>
      </c>
      <c r="O2539" s="437"/>
      <c r="P2539" s="430" t="str">
        <f t="shared" si="515"/>
        <v/>
      </c>
      <c r="U2539" s="177">
        <v>61</v>
      </c>
      <c r="V2539" s="177" t="s">
        <v>2700</v>
      </c>
      <c r="W2539" s="177" t="s">
        <v>2741</v>
      </c>
      <c r="X2539" s="177" t="s">
        <v>2911</v>
      </c>
      <c r="Y2539" s="177" t="s">
        <v>3254</v>
      </c>
      <c r="Z2539" s="177" t="s">
        <v>3106</v>
      </c>
      <c r="AA2539" s="525" t="s">
        <v>3255</v>
      </c>
      <c r="AB2539" s="399" t="str">
        <f t="shared" si="516"/>
        <v>DC1LL01</v>
      </c>
      <c r="AC2539" s="399" t="str">
        <f t="shared" si="517"/>
        <v>DC1LL01-DC</v>
      </c>
      <c r="AD2539" t="str">
        <f>Y2539&amp;"-"&amp;VLOOKUP(AC2539,'LICH THI'!C:AA,9,0)</f>
        <v>63DCKT3213-42469</v>
      </c>
      <c r="AE2539">
        <f t="shared" si="518"/>
        <v>1</v>
      </c>
    </row>
    <row r="2540" spans="1:31" x14ac:dyDescent="0.25">
      <c r="A2540" s="436" t="str">
        <f t="shared" si="508"/>
        <v>DC1LL01-DC-78</v>
      </c>
      <c r="B2540" s="436">
        <f>COUNTIF(AC$4:AC2540,AC2540)</f>
        <v>78</v>
      </c>
      <c r="C2540" s="436" t="str">
        <f t="shared" si="509"/>
        <v>DC1LL01-DC</v>
      </c>
      <c r="D2540" s="436">
        <f>VLOOKUP(C2540,'LICH THI'!C:AA,12,0)</f>
        <v>198</v>
      </c>
      <c r="E2540" s="436">
        <f>VLOOKUP(C2540,'LICH THI'!C:AA,13,0)</f>
        <v>45</v>
      </c>
      <c r="F2540" s="436">
        <f t="shared" si="519"/>
        <v>45</v>
      </c>
      <c r="G2540" s="436">
        <f>VLOOKUP(C2540,'LICH THI'!C:AA,14,0)</f>
        <v>5</v>
      </c>
      <c r="H2540" s="436">
        <f t="shared" si="510"/>
        <v>2</v>
      </c>
      <c r="I2540" s="436" t="str">
        <f t="shared" si="511"/>
        <v>Hà Quốc Hưng</v>
      </c>
      <c r="J2540" s="436"/>
      <c r="K2540" s="436">
        <f t="shared" si="512"/>
        <v>3</v>
      </c>
      <c r="L2540" s="436" t="str">
        <f t="shared" si="513"/>
        <v>DC1LL01-DC-3</v>
      </c>
      <c r="M2540" s="436">
        <f t="shared" si="514"/>
        <v>1</v>
      </c>
      <c r="N2540" s="437">
        <f t="shared" si="520"/>
        <v>133</v>
      </c>
      <c r="O2540" s="437"/>
      <c r="P2540" s="430" t="str">
        <f t="shared" si="515"/>
        <v/>
      </c>
      <c r="U2540" s="177">
        <v>84</v>
      </c>
      <c r="V2540" s="177" t="s">
        <v>2935</v>
      </c>
      <c r="W2540" s="177" t="s">
        <v>3294</v>
      </c>
      <c r="X2540" s="177" t="s">
        <v>2804</v>
      </c>
      <c r="Y2540" s="177" t="s">
        <v>3295</v>
      </c>
      <c r="Z2540" s="177" t="s">
        <v>3106</v>
      </c>
      <c r="AA2540" s="525" t="s">
        <v>3296</v>
      </c>
      <c r="AB2540" s="399" t="str">
        <f t="shared" si="516"/>
        <v>DC1LL01</v>
      </c>
      <c r="AC2540" s="399" t="str">
        <f t="shared" si="517"/>
        <v>DC1LL01-DC</v>
      </c>
      <c r="AD2540" t="str">
        <f>Y2540&amp;"-"&amp;VLOOKUP(AC2540,'LICH THI'!C:AA,9,0)</f>
        <v>64DCDB3054-42469</v>
      </c>
      <c r="AE2540">
        <f t="shared" si="518"/>
        <v>1</v>
      </c>
    </row>
    <row r="2541" spans="1:31" x14ac:dyDescent="0.25">
      <c r="A2541" s="436" t="str">
        <f t="shared" si="508"/>
        <v>DC1LL01-DC-79</v>
      </c>
      <c r="B2541" s="436">
        <f>COUNTIF(AC$4:AC2541,AC2541)</f>
        <v>79</v>
      </c>
      <c r="C2541" s="436" t="str">
        <f t="shared" si="509"/>
        <v>DC1LL01-DC</v>
      </c>
      <c r="D2541" s="436">
        <f>VLOOKUP(C2541,'LICH THI'!C:AA,12,0)</f>
        <v>198</v>
      </c>
      <c r="E2541" s="436">
        <f>VLOOKUP(C2541,'LICH THI'!C:AA,13,0)</f>
        <v>45</v>
      </c>
      <c r="F2541" s="436">
        <f t="shared" si="519"/>
        <v>45</v>
      </c>
      <c r="G2541" s="436">
        <f>VLOOKUP(C2541,'LICH THI'!C:AA,14,0)</f>
        <v>5</v>
      </c>
      <c r="H2541" s="436">
        <f t="shared" si="510"/>
        <v>2</v>
      </c>
      <c r="I2541" s="436" t="str">
        <f t="shared" si="511"/>
        <v>Lê Ngọc Hưng</v>
      </c>
      <c r="J2541" s="436"/>
      <c r="K2541" s="436">
        <f t="shared" si="512"/>
        <v>3</v>
      </c>
      <c r="L2541" s="436" t="str">
        <f t="shared" si="513"/>
        <v>DC1LL01-DC-3</v>
      </c>
      <c r="M2541" s="436">
        <f t="shared" si="514"/>
        <v>1</v>
      </c>
      <c r="N2541" s="437">
        <f t="shared" si="520"/>
        <v>134</v>
      </c>
      <c r="O2541" s="437"/>
      <c r="P2541" s="430" t="str">
        <f t="shared" si="515"/>
        <v/>
      </c>
      <c r="U2541" s="177">
        <v>45</v>
      </c>
      <c r="V2541" s="177" t="s">
        <v>3229</v>
      </c>
      <c r="W2541" s="177" t="s">
        <v>2610</v>
      </c>
      <c r="X2541" s="177" t="s">
        <v>2804</v>
      </c>
      <c r="Y2541" s="177" t="s">
        <v>3230</v>
      </c>
      <c r="Z2541" s="177" t="s">
        <v>3106</v>
      </c>
      <c r="AA2541" s="525" t="s">
        <v>3231</v>
      </c>
      <c r="AB2541" s="399" t="str">
        <f t="shared" si="516"/>
        <v>DC1LL01</v>
      </c>
      <c r="AC2541" s="399" t="str">
        <f t="shared" si="517"/>
        <v>DC1LL01-DC</v>
      </c>
      <c r="AD2541" t="str">
        <f>Y2541&amp;"-"&amp;VLOOKUP(AC2541,'LICH THI'!C:AA,9,0)</f>
        <v>63DCDB3030-42469</v>
      </c>
      <c r="AE2541">
        <f t="shared" si="518"/>
        <v>1</v>
      </c>
    </row>
    <row r="2542" spans="1:31" x14ac:dyDescent="0.25">
      <c r="A2542" s="436" t="str">
        <f t="shared" si="508"/>
        <v>DC1LL01-DC-80</v>
      </c>
      <c r="B2542" s="436">
        <f>COUNTIF(AC$4:AC2542,AC2542)</f>
        <v>80</v>
      </c>
      <c r="C2542" s="436" t="str">
        <f t="shared" si="509"/>
        <v>DC1LL01-DC</v>
      </c>
      <c r="D2542" s="436">
        <f>VLOOKUP(C2542,'LICH THI'!C:AA,12,0)</f>
        <v>198</v>
      </c>
      <c r="E2542" s="436">
        <f>VLOOKUP(C2542,'LICH THI'!C:AA,13,0)</f>
        <v>45</v>
      </c>
      <c r="F2542" s="436">
        <f t="shared" si="519"/>
        <v>45</v>
      </c>
      <c r="G2542" s="436">
        <f>VLOOKUP(C2542,'LICH THI'!C:AA,14,0)</f>
        <v>5</v>
      </c>
      <c r="H2542" s="436">
        <f t="shared" si="510"/>
        <v>2</v>
      </c>
      <c r="I2542" s="436" t="str">
        <f t="shared" si="511"/>
        <v>Lê Phú Hưng</v>
      </c>
      <c r="J2542" s="436"/>
      <c r="K2542" s="436">
        <f t="shared" si="512"/>
        <v>3</v>
      </c>
      <c r="L2542" s="436" t="str">
        <f t="shared" si="513"/>
        <v>DC1LL01-DC-3</v>
      </c>
      <c r="M2542" s="436">
        <f t="shared" si="514"/>
        <v>1</v>
      </c>
      <c r="N2542" s="437">
        <f t="shared" si="520"/>
        <v>135</v>
      </c>
      <c r="O2542" s="437"/>
      <c r="P2542" s="430" t="str">
        <f t="shared" si="515"/>
        <v/>
      </c>
      <c r="U2542" s="177">
        <v>71</v>
      </c>
      <c r="V2542" s="177" t="s">
        <v>2868</v>
      </c>
      <c r="W2542" s="177" t="s">
        <v>3269</v>
      </c>
      <c r="X2542" s="177" t="s">
        <v>2804</v>
      </c>
      <c r="Y2542" s="177" t="s">
        <v>3270</v>
      </c>
      <c r="Z2542" s="177" t="s">
        <v>3106</v>
      </c>
      <c r="AA2542" s="525" t="s">
        <v>2723</v>
      </c>
      <c r="AB2542" s="399" t="str">
        <f t="shared" si="516"/>
        <v>DC1LL01</v>
      </c>
      <c r="AC2542" s="399" t="str">
        <f t="shared" si="517"/>
        <v>DC1LL01-DC</v>
      </c>
      <c r="AD2542" t="str">
        <f>Y2542&amp;"-"&amp;VLOOKUP(AC2542,'LICH THI'!C:AA,9,0)</f>
        <v>64DCCD3248-42469</v>
      </c>
      <c r="AE2542">
        <f t="shared" si="518"/>
        <v>1</v>
      </c>
    </row>
    <row r="2543" spans="1:31" x14ac:dyDescent="0.25">
      <c r="A2543" s="436" t="str">
        <f t="shared" si="508"/>
        <v>DC1LL01-DC-81</v>
      </c>
      <c r="B2543" s="436">
        <f>COUNTIF(AC$4:AC2543,AC2543)</f>
        <v>81</v>
      </c>
      <c r="C2543" s="436" t="str">
        <f t="shared" si="509"/>
        <v>DC1LL01-DC</v>
      </c>
      <c r="D2543" s="436">
        <f>VLOOKUP(C2543,'LICH THI'!C:AA,12,0)</f>
        <v>198</v>
      </c>
      <c r="E2543" s="436">
        <f>VLOOKUP(C2543,'LICH THI'!C:AA,13,0)</f>
        <v>45</v>
      </c>
      <c r="F2543" s="436">
        <f t="shared" si="519"/>
        <v>45</v>
      </c>
      <c r="G2543" s="436">
        <f>VLOOKUP(C2543,'LICH THI'!C:AA,14,0)</f>
        <v>5</v>
      </c>
      <c r="H2543" s="436">
        <f t="shared" si="510"/>
        <v>2</v>
      </c>
      <c r="I2543" s="436" t="str">
        <f t="shared" si="511"/>
        <v>Nguyễn Thế Hưng</v>
      </c>
      <c r="J2543" s="436"/>
      <c r="K2543" s="436">
        <f t="shared" si="512"/>
        <v>3</v>
      </c>
      <c r="L2543" s="436" t="str">
        <f t="shared" si="513"/>
        <v>DC1LL01-DC-3</v>
      </c>
      <c r="M2543" s="436">
        <f t="shared" si="514"/>
        <v>1</v>
      </c>
      <c r="N2543" s="437">
        <f t="shared" si="520"/>
        <v>136</v>
      </c>
      <c r="O2543" s="437"/>
      <c r="P2543" s="430" t="str">
        <f t="shared" si="515"/>
        <v/>
      </c>
      <c r="U2543" s="177">
        <v>124</v>
      </c>
      <c r="V2543" s="177" t="s">
        <v>3400</v>
      </c>
      <c r="W2543" s="177" t="s">
        <v>3243</v>
      </c>
      <c r="X2543" s="177" t="s">
        <v>2804</v>
      </c>
      <c r="Y2543" s="177" t="s">
        <v>3404</v>
      </c>
      <c r="Z2543" s="177" t="s">
        <v>3106</v>
      </c>
      <c r="AA2543" s="525" t="s">
        <v>3405</v>
      </c>
      <c r="AB2543" s="399" t="str">
        <f t="shared" si="516"/>
        <v>DC1LL01</v>
      </c>
      <c r="AC2543" s="399" t="str">
        <f t="shared" si="517"/>
        <v>DC1LL01-DC</v>
      </c>
      <c r="AD2543" t="str">
        <f>Y2543&amp;"-"&amp;VLOOKUP(AC2543,'LICH THI'!C:AA,9,0)</f>
        <v>64DCOT3151-42469</v>
      </c>
      <c r="AE2543">
        <f t="shared" si="518"/>
        <v>1</v>
      </c>
    </row>
    <row r="2544" spans="1:31" x14ac:dyDescent="0.25">
      <c r="A2544" s="436" t="str">
        <f t="shared" si="508"/>
        <v>DC1LL01-DC-82</v>
      </c>
      <c r="B2544" s="436">
        <f>COUNTIF(AC$4:AC2544,AC2544)</f>
        <v>82</v>
      </c>
      <c r="C2544" s="436" t="str">
        <f t="shared" si="509"/>
        <v>DC1LL01-DC</v>
      </c>
      <c r="D2544" s="436">
        <f>VLOOKUP(C2544,'LICH THI'!C:AA,12,0)</f>
        <v>198</v>
      </c>
      <c r="E2544" s="436">
        <f>VLOOKUP(C2544,'LICH THI'!C:AA,13,0)</f>
        <v>45</v>
      </c>
      <c r="F2544" s="436">
        <f t="shared" si="519"/>
        <v>45</v>
      </c>
      <c r="G2544" s="436">
        <f>VLOOKUP(C2544,'LICH THI'!C:AA,14,0)</f>
        <v>5</v>
      </c>
      <c r="H2544" s="436">
        <f t="shared" si="510"/>
        <v>2</v>
      </c>
      <c r="I2544" s="436" t="str">
        <f t="shared" si="511"/>
        <v>Đặng Thị Thanh Hương</v>
      </c>
      <c r="J2544" s="436"/>
      <c r="K2544" s="436">
        <f t="shared" si="512"/>
        <v>3</v>
      </c>
      <c r="L2544" s="436" t="str">
        <f t="shared" si="513"/>
        <v>DC1LL01-DC-3</v>
      </c>
      <c r="M2544" s="436">
        <f t="shared" si="514"/>
        <v>1</v>
      </c>
      <c r="N2544" s="437">
        <f t="shared" si="520"/>
        <v>137</v>
      </c>
      <c r="O2544" s="437"/>
      <c r="P2544" s="430" t="str">
        <f t="shared" si="515"/>
        <v/>
      </c>
      <c r="U2544" s="177">
        <v>51</v>
      </c>
      <c r="V2544" s="177" t="s">
        <v>2614</v>
      </c>
      <c r="W2544" s="177" t="s">
        <v>3246</v>
      </c>
      <c r="X2544" s="177" t="s">
        <v>2663</v>
      </c>
      <c r="Y2544" s="177" t="s">
        <v>3247</v>
      </c>
      <c r="Z2544" s="177" t="s">
        <v>3106</v>
      </c>
      <c r="AA2544" s="525" t="s">
        <v>3248</v>
      </c>
      <c r="AB2544" s="399" t="str">
        <f t="shared" si="516"/>
        <v>DC1LL01</v>
      </c>
      <c r="AC2544" s="399" t="str">
        <f t="shared" si="517"/>
        <v>DC1LL01-DC</v>
      </c>
      <c r="AD2544" t="str">
        <f>Y2544&amp;"-"&amp;VLOOKUP(AC2544,'LICH THI'!C:AA,9,0)</f>
        <v>63DCKT3060-42469</v>
      </c>
      <c r="AE2544">
        <f t="shared" si="518"/>
        <v>1</v>
      </c>
    </row>
    <row r="2545" spans="1:31" x14ac:dyDescent="0.25">
      <c r="A2545" s="436" t="str">
        <f t="shared" si="508"/>
        <v>DC1LL01-DC-83</v>
      </c>
      <c r="B2545" s="436">
        <f>COUNTIF(AC$4:AC2545,AC2545)</f>
        <v>83</v>
      </c>
      <c r="C2545" s="436" t="str">
        <f t="shared" si="509"/>
        <v>DC1LL01-DC</v>
      </c>
      <c r="D2545" s="436">
        <f>VLOOKUP(C2545,'LICH THI'!C:AA,12,0)</f>
        <v>198</v>
      </c>
      <c r="E2545" s="436">
        <f>VLOOKUP(C2545,'LICH THI'!C:AA,13,0)</f>
        <v>45</v>
      </c>
      <c r="F2545" s="436">
        <f t="shared" si="519"/>
        <v>45</v>
      </c>
      <c r="G2545" s="436">
        <f>VLOOKUP(C2545,'LICH THI'!C:AA,14,0)</f>
        <v>5</v>
      </c>
      <c r="H2545" s="436">
        <f t="shared" si="510"/>
        <v>2</v>
      </c>
      <c r="I2545" s="436" t="str">
        <f t="shared" si="511"/>
        <v>Trần Thị Hương</v>
      </c>
      <c r="J2545" s="436"/>
      <c r="K2545" s="436">
        <f t="shared" si="512"/>
        <v>3</v>
      </c>
      <c r="L2545" s="436" t="str">
        <f t="shared" si="513"/>
        <v>DC1LL01-DC-3</v>
      </c>
      <c r="M2545" s="436">
        <f t="shared" si="514"/>
        <v>1</v>
      </c>
      <c r="N2545" s="437">
        <f t="shared" si="520"/>
        <v>138</v>
      </c>
      <c r="O2545" s="437"/>
      <c r="P2545" s="430" t="str">
        <f t="shared" si="515"/>
        <v/>
      </c>
      <c r="U2545" s="177">
        <v>98</v>
      </c>
      <c r="V2545" s="177" t="s">
        <v>3325</v>
      </c>
      <c r="W2545" s="177" t="s">
        <v>2716</v>
      </c>
      <c r="X2545" s="177" t="s">
        <v>2663</v>
      </c>
      <c r="Y2545" s="177" t="s">
        <v>3333</v>
      </c>
      <c r="Z2545" s="177" t="s">
        <v>3106</v>
      </c>
      <c r="AA2545" s="525" t="s">
        <v>3334</v>
      </c>
      <c r="AB2545" s="399" t="str">
        <f t="shared" si="516"/>
        <v>DC1LL01</v>
      </c>
      <c r="AC2545" s="399" t="str">
        <f t="shared" si="517"/>
        <v>DC1LL01-DC</v>
      </c>
      <c r="AD2545" t="str">
        <f>Y2545&amp;"-"&amp;VLOOKUP(AC2545,'LICH THI'!C:AA,9,0)</f>
        <v>64DCDT3160-42469</v>
      </c>
      <c r="AE2545">
        <f t="shared" si="518"/>
        <v>1</v>
      </c>
    </row>
    <row r="2546" spans="1:31" x14ac:dyDescent="0.25">
      <c r="A2546" s="436" t="str">
        <f t="shared" si="508"/>
        <v>DC1LL01-DC-84</v>
      </c>
      <c r="B2546" s="436">
        <f>COUNTIF(AC$4:AC2546,AC2546)</f>
        <v>84</v>
      </c>
      <c r="C2546" s="436" t="str">
        <f t="shared" si="509"/>
        <v>DC1LL01-DC</v>
      </c>
      <c r="D2546" s="436">
        <f>VLOOKUP(C2546,'LICH THI'!C:AA,12,0)</f>
        <v>198</v>
      </c>
      <c r="E2546" s="436">
        <f>VLOOKUP(C2546,'LICH THI'!C:AA,13,0)</f>
        <v>45</v>
      </c>
      <c r="F2546" s="436">
        <f t="shared" si="519"/>
        <v>45</v>
      </c>
      <c r="G2546" s="436">
        <f>VLOOKUP(C2546,'LICH THI'!C:AA,14,0)</f>
        <v>5</v>
      </c>
      <c r="H2546" s="436">
        <f t="shared" si="510"/>
        <v>2</v>
      </c>
      <c r="I2546" s="436" t="str">
        <f t="shared" si="511"/>
        <v>Vũ Thị Thu Hương</v>
      </c>
      <c r="J2546" s="436"/>
      <c r="K2546" s="436">
        <f t="shared" si="512"/>
        <v>3</v>
      </c>
      <c r="L2546" s="436" t="str">
        <f t="shared" si="513"/>
        <v>DC1LL01-DC-3</v>
      </c>
      <c r="M2546" s="436">
        <f t="shared" si="514"/>
        <v>1</v>
      </c>
      <c r="N2546" s="437">
        <f t="shared" si="520"/>
        <v>139</v>
      </c>
      <c r="O2546" s="437"/>
      <c r="P2546" s="430" t="str">
        <f t="shared" si="515"/>
        <v/>
      </c>
      <c r="U2546" s="177">
        <v>112</v>
      </c>
      <c r="V2546" s="177" t="s">
        <v>3366</v>
      </c>
      <c r="W2546" s="177" t="s">
        <v>3369</v>
      </c>
      <c r="X2546" s="177" t="s">
        <v>2663</v>
      </c>
      <c r="Y2546" s="177" t="s">
        <v>3370</v>
      </c>
      <c r="Z2546" s="177" t="s">
        <v>3106</v>
      </c>
      <c r="AA2546" s="525" t="s">
        <v>3371</v>
      </c>
      <c r="AB2546" s="399" t="str">
        <f t="shared" si="516"/>
        <v>DC1LL01</v>
      </c>
      <c r="AC2546" s="399" t="str">
        <f t="shared" si="517"/>
        <v>DC1LL01-DC</v>
      </c>
      <c r="AD2546" t="str">
        <f>Y2546&amp;"-"&amp;VLOOKUP(AC2546,'LICH THI'!C:AA,9,0)</f>
        <v>64DCKT3102-42469</v>
      </c>
      <c r="AE2546">
        <f t="shared" si="518"/>
        <v>1</v>
      </c>
    </row>
    <row r="2547" spans="1:31" x14ac:dyDescent="0.25">
      <c r="A2547" s="436" t="str">
        <f t="shared" si="508"/>
        <v>DC1LL01-DC-85</v>
      </c>
      <c r="B2547" s="436">
        <f>COUNTIF(AC$4:AC2547,AC2547)</f>
        <v>85</v>
      </c>
      <c r="C2547" s="436" t="str">
        <f t="shared" si="509"/>
        <v>DC1LL01-DC</v>
      </c>
      <c r="D2547" s="436">
        <f>VLOOKUP(C2547,'LICH THI'!C:AA,12,0)</f>
        <v>198</v>
      </c>
      <c r="E2547" s="436">
        <f>VLOOKUP(C2547,'LICH THI'!C:AA,13,0)</f>
        <v>45</v>
      </c>
      <c r="F2547" s="436">
        <f t="shared" si="519"/>
        <v>45</v>
      </c>
      <c r="G2547" s="436">
        <f>VLOOKUP(C2547,'LICH THI'!C:AA,14,0)</f>
        <v>5</v>
      </c>
      <c r="H2547" s="436">
        <f t="shared" si="510"/>
        <v>2</v>
      </c>
      <c r="I2547" s="436" t="str">
        <f t="shared" si="511"/>
        <v>Đặng Xuân Hưởng</v>
      </c>
      <c r="J2547" s="436"/>
      <c r="K2547" s="436">
        <f t="shared" si="512"/>
        <v>3</v>
      </c>
      <c r="L2547" s="436" t="str">
        <f t="shared" si="513"/>
        <v>DC1LL01-DC-3</v>
      </c>
      <c r="M2547" s="436">
        <f t="shared" si="514"/>
        <v>1</v>
      </c>
      <c r="N2547" s="437">
        <f t="shared" si="520"/>
        <v>140</v>
      </c>
      <c r="O2547" s="437"/>
      <c r="P2547" s="430" t="str">
        <f t="shared" si="515"/>
        <v/>
      </c>
      <c r="U2547" s="177">
        <v>175</v>
      </c>
      <c r="V2547" s="177" t="s">
        <v>3517</v>
      </c>
      <c r="W2547" s="177" t="s">
        <v>3547</v>
      </c>
      <c r="X2547" s="177" t="s">
        <v>2758</v>
      </c>
      <c r="Y2547" s="177" t="s">
        <v>3548</v>
      </c>
      <c r="Z2547" s="177" t="s">
        <v>3106</v>
      </c>
      <c r="AA2547" s="525" t="s">
        <v>3340</v>
      </c>
      <c r="AB2547" s="399" t="str">
        <f t="shared" si="516"/>
        <v>DC1LL01</v>
      </c>
      <c r="AC2547" s="399" t="str">
        <f t="shared" si="517"/>
        <v>DC1LL01-DC</v>
      </c>
      <c r="AD2547" t="str">
        <f>Y2547&amp;"-"&amp;VLOOKUP(AC2547,'LICH THI'!C:AA,9,0)</f>
        <v>65DCKX24044-42469</v>
      </c>
      <c r="AE2547">
        <f t="shared" si="518"/>
        <v>1</v>
      </c>
    </row>
    <row r="2548" spans="1:31" x14ac:dyDescent="0.25">
      <c r="A2548" s="436" t="str">
        <f t="shared" si="508"/>
        <v>DC1LL01-DC-86</v>
      </c>
      <c r="B2548" s="436">
        <f>COUNTIF(AC$4:AC2548,AC2548)</f>
        <v>86</v>
      </c>
      <c r="C2548" s="436" t="str">
        <f t="shared" si="509"/>
        <v>DC1LL01-DC</v>
      </c>
      <c r="D2548" s="436">
        <f>VLOOKUP(C2548,'LICH THI'!C:AA,12,0)</f>
        <v>198</v>
      </c>
      <c r="E2548" s="436">
        <f>VLOOKUP(C2548,'LICH THI'!C:AA,13,0)</f>
        <v>45</v>
      </c>
      <c r="F2548" s="436">
        <f t="shared" si="519"/>
        <v>45</v>
      </c>
      <c r="G2548" s="436">
        <f>VLOOKUP(C2548,'LICH THI'!C:AA,14,0)</f>
        <v>5</v>
      </c>
      <c r="H2548" s="436">
        <f t="shared" si="510"/>
        <v>2</v>
      </c>
      <c r="I2548" s="436" t="str">
        <f t="shared" si="511"/>
        <v>Trần Đình Hưởng</v>
      </c>
      <c r="J2548" s="436"/>
      <c r="K2548" s="436">
        <f t="shared" si="512"/>
        <v>3</v>
      </c>
      <c r="L2548" s="436" t="str">
        <f t="shared" si="513"/>
        <v>DC1LL01-DC-3</v>
      </c>
      <c r="M2548" s="436">
        <f t="shared" si="514"/>
        <v>1</v>
      </c>
      <c r="N2548" s="437">
        <f t="shared" si="520"/>
        <v>141</v>
      </c>
      <c r="O2548" s="437"/>
      <c r="P2548" s="430" t="str">
        <f t="shared" si="515"/>
        <v/>
      </c>
      <c r="U2548" s="177">
        <v>67</v>
      </c>
      <c r="V2548" s="177" t="s">
        <v>2825</v>
      </c>
      <c r="W2548" s="177" t="s">
        <v>3263</v>
      </c>
      <c r="X2548" s="177" t="s">
        <v>2758</v>
      </c>
      <c r="Y2548" s="177" t="s">
        <v>3264</v>
      </c>
      <c r="Z2548" s="177" t="s">
        <v>3106</v>
      </c>
      <c r="AA2548" s="525" t="s">
        <v>3031</v>
      </c>
      <c r="AB2548" s="399" t="str">
        <f t="shared" si="516"/>
        <v>DC1LL01</v>
      </c>
      <c r="AC2548" s="399" t="str">
        <f t="shared" si="517"/>
        <v>DC1LL01-DC</v>
      </c>
      <c r="AD2548" t="str">
        <f>Y2548&amp;"-"&amp;VLOOKUP(AC2548,'LICH THI'!C:AA,9,0)</f>
        <v>64DCCD3303-42469</v>
      </c>
      <c r="AE2548">
        <f t="shared" si="518"/>
        <v>1</v>
      </c>
    </row>
    <row r="2549" spans="1:31" x14ac:dyDescent="0.25">
      <c r="A2549" s="436" t="str">
        <f t="shared" si="508"/>
        <v>DC1LL01-DC-87</v>
      </c>
      <c r="B2549" s="436">
        <f>COUNTIF(AC$4:AC2549,AC2549)</f>
        <v>87</v>
      </c>
      <c r="C2549" s="436" t="str">
        <f t="shared" si="509"/>
        <v>DC1LL01-DC</v>
      </c>
      <c r="D2549" s="436">
        <f>VLOOKUP(C2549,'LICH THI'!C:AA,12,0)</f>
        <v>198</v>
      </c>
      <c r="E2549" s="436">
        <f>VLOOKUP(C2549,'LICH THI'!C:AA,13,0)</f>
        <v>45</v>
      </c>
      <c r="F2549" s="436">
        <f t="shared" si="519"/>
        <v>45</v>
      </c>
      <c r="G2549" s="436">
        <f>VLOOKUP(C2549,'LICH THI'!C:AA,14,0)</f>
        <v>5</v>
      </c>
      <c r="H2549" s="436">
        <f t="shared" si="510"/>
        <v>2</v>
      </c>
      <c r="I2549" s="436" t="str">
        <f t="shared" si="511"/>
        <v>Nguyễn Thị Kiểm</v>
      </c>
      <c r="J2549" s="436"/>
      <c r="K2549" s="436">
        <f t="shared" si="512"/>
        <v>3</v>
      </c>
      <c r="L2549" s="436" t="str">
        <f t="shared" si="513"/>
        <v>DC1LL01-DC-3</v>
      </c>
      <c r="M2549" s="436">
        <f t="shared" si="514"/>
        <v>1</v>
      </c>
      <c r="N2549" s="437">
        <f t="shared" si="520"/>
        <v>142</v>
      </c>
      <c r="O2549" s="437"/>
      <c r="P2549" s="430" t="str">
        <f t="shared" si="515"/>
        <v/>
      </c>
      <c r="U2549" s="177">
        <v>117</v>
      </c>
      <c r="V2549" s="177" t="s">
        <v>3381</v>
      </c>
      <c r="W2549" s="177" t="s">
        <v>2619</v>
      </c>
      <c r="X2549" s="177" t="s">
        <v>3385</v>
      </c>
      <c r="Y2549" s="177" t="s">
        <v>3386</v>
      </c>
      <c r="Z2549" s="177" t="s">
        <v>3106</v>
      </c>
      <c r="AA2549" s="525" t="s">
        <v>3387</v>
      </c>
      <c r="AB2549" s="399" t="str">
        <f t="shared" si="516"/>
        <v>DC1LL01</v>
      </c>
      <c r="AC2549" s="399" t="str">
        <f t="shared" si="517"/>
        <v>DC1LL01-DC</v>
      </c>
      <c r="AD2549" t="str">
        <f>Y2549&amp;"-"&amp;VLOOKUP(AC2549,'LICH THI'!C:AA,9,0)</f>
        <v>64DCKT3270-42469</v>
      </c>
      <c r="AE2549">
        <f t="shared" si="518"/>
        <v>1</v>
      </c>
    </row>
    <row r="2550" spans="1:31" x14ac:dyDescent="0.25">
      <c r="A2550" s="436" t="str">
        <f t="shared" si="508"/>
        <v>DC1LL01-DC-88</v>
      </c>
      <c r="B2550" s="436">
        <f>COUNTIF(AC$4:AC2550,AC2550)</f>
        <v>88</v>
      </c>
      <c r="C2550" s="436" t="str">
        <f t="shared" si="509"/>
        <v>DC1LL01-DC</v>
      </c>
      <c r="D2550" s="436">
        <f>VLOOKUP(C2550,'LICH THI'!C:AA,12,0)</f>
        <v>198</v>
      </c>
      <c r="E2550" s="436">
        <f>VLOOKUP(C2550,'LICH THI'!C:AA,13,0)</f>
        <v>45</v>
      </c>
      <c r="F2550" s="436">
        <f t="shared" si="519"/>
        <v>45</v>
      </c>
      <c r="G2550" s="436">
        <f>VLOOKUP(C2550,'LICH THI'!C:AA,14,0)</f>
        <v>5</v>
      </c>
      <c r="H2550" s="436">
        <f t="shared" si="510"/>
        <v>2</v>
      </c>
      <c r="I2550" s="436" t="str">
        <f t="shared" si="511"/>
        <v>Nguyễn Văn Kiên</v>
      </c>
      <c r="J2550" s="436"/>
      <c r="K2550" s="436">
        <f t="shared" si="512"/>
        <v>3</v>
      </c>
      <c r="L2550" s="436" t="str">
        <f t="shared" si="513"/>
        <v>DC1LL01-DC-3</v>
      </c>
      <c r="M2550" s="436">
        <f t="shared" si="514"/>
        <v>1</v>
      </c>
      <c r="N2550" s="437">
        <f t="shared" si="520"/>
        <v>143</v>
      </c>
      <c r="O2550" s="437"/>
      <c r="P2550" s="430" t="str">
        <f t="shared" si="515"/>
        <v/>
      </c>
      <c r="U2550" s="177">
        <v>24</v>
      </c>
      <c r="V2550" s="177" t="s">
        <v>2603</v>
      </c>
      <c r="W2550" s="177" t="s">
        <v>2741</v>
      </c>
      <c r="X2550" s="177" t="s">
        <v>2762</v>
      </c>
      <c r="Y2550" s="177" t="s">
        <v>3170</v>
      </c>
      <c r="Z2550" s="177" t="s">
        <v>3106</v>
      </c>
      <c r="AA2550" s="525" t="s">
        <v>3171</v>
      </c>
      <c r="AB2550" s="399" t="str">
        <f t="shared" si="516"/>
        <v>DC1LL01</v>
      </c>
      <c r="AC2550" s="399" t="str">
        <f t="shared" si="517"/>
        <v>DC1LL01-DC</v>
      </c>
      <c r="AD2550" t="str">
        <f>Y2550&amp;"-"&amp;VLOOKUP(AC2550,'LICH THI'!C:AA,9,0)</f>
        <v>62DCCD3053-42469</v>
      </c>
      <c r="AE2550">
        <f t="shared" si="518"/>
        <v>1</v>
      </c>
    </row>
    <row r="2551" spans="1:31" x14ac:dyDescent="0.25">
      <c r="A2551" s="436" t="str">
        <f t="shared" si="508"/>
        <v>DC1LL01-DC-89</v>
      </c>
      <c r="B2551" s="436">
        <f>COUNTIF(AC$4:AC2551,AC2551)</f>
        <v>89</v>
      </c>
      <c r="C2551" s="436" t="str">
        <f t="shared" si="509"/>
        <v>DC1LL01-DC</v>
      </c>
      <c r="D2551" s="436">
        <f>VLOOKUP(C2551,'LICH THI'!C:AA,12,0)</f>
        <v>198</v>
      </c>
      <c r="E2551" s="436">
        <f>VLOOKUP(C2551,'LICH THI'!C:AA,13,0)</f>
        <v>45</v>
      </c>
      <c r="F2551" s="436">
        <f t="shared" si="519"/>
        <v>45</v>
      </c>
      <c r="G2551" s="436">
        <f>VLOOKUP(C2551,'LICH THI'!C:AA,14,0)</f>
        <v>5</v>
      </c>
      <c r="H2551" s="436">
        <f t="shared" si="510"/>
        <v>2</v>
      </c>
      <c r="I2551" s="436" t="str">
        <f t="shared" si="511"/>
        <v>Nguyễn Quang Khánh</v>
      </c>
      <c r="J2551" s="436"/>
      <c r="K2551" s="436">
        <f t="shared" si="512"/>
        <v>3</v>
      </c>
      <c r="L2551" s="436" t="str">
        <f t="shared" si="513"/>
        <v>DC1LL01-DC-3</v>
      </c>
      <c r="M2551" s="436">
        <f t="shared" si="514"/>
        <v>1</v>
      </c>
      <c r="N2551" s="437">
        <f t="shared" si="520"/>
        <v>144</v>
      </c>
      <c r="O2551" s="437"/>
      <c r="P2551" s="430" t="str">
        <f t="shared" si="515"/>
        <v/>
      </c>
      <c r="U2551" s="177">
        <v>176</v>
      </c>
      <c r="V2551" s="177" t="s">
        <v>3517</v>
      </c>
      <c r="W2551" s="177" t="s">
        <v>3032</v>
      </c>
      <c r="X2551" s="177" t="s">
        <v>3316</v>
      </c>
      <c r="Y2551" s="177" t="s">
        <v>3549</v>
      </c>
      <c r="Z2551" s="177" t="s">
        <v>3106</v>
      </c>
      <c r="AA2551" s="525" t="s">
        <v>3550</v>
      </c>
      <c r="AB2551" s="399" t="str">
        <f t="shared" si="516"/>
        <v>DC1LL01</v>
      </c>
      <c r="AC2551" s="399" t="str">
        <f t="shared" si="517"/>
        <v>DC1LL01-DC</v>
      </c>
      <c r="AD2551" t="str">
        <f>Y2551&amp;"-"&amp;VLOOKUP(AC2551,'LICH THI'!C:AA,9,0)</f>
        <v>65DCKX22151-42469</v>
      </c>
      <c r="AE2551">
        <f t="shared" si="518"/>
        <v>1</v>
      </c>
    </row>
    <row r="2552" spans="1:31" x14ac:dyDescent="0.25">
      <c r="A2552" s="436" t="str">
        <f t="shared" si="508"/>
        <v>DC1LL01-DC-90</v>
      </c>
      <c r="B2552" s="436">
        <f>COUNTIF(AC$4:AC2552,AC2552)</f>
        <v>90</v>
      </c>
      <c r="C2552" s="436" t="str">
        <f t="shared" si="509"/>
        <v>DC1LL01-DC</v>
      </c>
      <c r="D2552" s="436">
        <f>VLOOKUP(C2552,'LICH THI'!C:AA,12,0)</f>
        <v>198</v>
      </c>
      <c r="E2552" s="436">
        <f>VLOOKUP(C2552,'LICH THI'!C:AA,13,0)</f>
        <v>45</v>
      </c>
      <c r="F2552" s="436">
        <f t="shared" si="519"/>
        <v>45</v>
      </c>
      <c r="G2552" s="436">
        <f>VLOOKUP(C2552,'LICH THI'!C:AA,14,0)</f>
        <v>5</v>
      </c>
      <c r="H2552" s="436">
        <f t="shared" si="510"/>
        <v>2</v>
      </c>
      <c r="I2552" s="436" t="str">
        <f t="shared" si="511"/>
        <v>Nguyễn Thị Khánh</v>
      </c>
      <c r="J2552" s="436"/>
      <c r="K2552" s="436">
        <f t="shared" si="512"/>
        <v>3</v>
      </c>
      <c r="L2552" s="436" t="str">
        <f t="shared" si="513"/>
        <v>DC1LL01-DC-3</v>
      </c>
      <c r="M2552" s="436">
        <f t="shared" si="514"/>
        <v>1</v>
      </c>
      <c r="N2552" s="437">
        <f t="shared" si="520"/>
        <v>145</v>
      </c>
      <c r="O2552" s="437"/>
      <c r="P2552" s="430" t="str">
        <f t="shared" si="515"/>
        <v/>
      </c>
      <c r="U2552" s="177">
        <v>92</v>
      </c>
      <c r="V2552" s="177" t="s">
        <v>3308</v>
      </c>
      <c r="W2552" s="177" t="s">
        <v>2619</v>
      </c>
      <c r="X2552" s="177" t="s">
        <v>3316</v>
      </c>
      <c r="Y2552" s="177" t="s">
        <v>3317</v>
      </c>
      <c r="Z2552" s="177" t="s">
        <v>3106</v>
      </c>
      <c r="AA2552" s="525" t="s">
        <v>3318</v>
      </c>
      <c r="AB2552" s="399" t="str">
        <f t="shared" si="516"/>
        <v>DC1LL01</v>
      </c>
      <c r="AC2552" s="399" t="str">
        <f t="shared" si="517"/>
        <v>DC1LL01-DC</v>
      </c>
      <c r="AD2552" t="str">
        <f>Y2552&amp;"-"&amp;VLOOKUP(AC2552,'LICH THI'!C:AA,9,0)</f>
        <v>64DCDT3036-42469</v>
      </c>
      <c r="AE2552">
        <f t="shared" si="518"/>
        <v>1</v>
      </c>
    </row>
    <row r="2553" spans="1:31" x14ac:dyDescent="0.25">
      <c r="A2553" s="436" t="str">
        <f t="shared" si="508"/>
        <v>DC1LL01-DC-91</v>
      </c>
      <c r="B2553" s="436">
        <f>COUNTIF(AC$4:AC2553,AC2553)</f>
        <v>91</v>
      </c>
      <c r="C2553" s="436" t="str">
        <f t="shared" si="509"/>
        <v>DC1LL01-DC</v>
      </c>
      <c r="D2553" s="436">
        <f>VLOOKUP(C2553,'LICH THI'!C:AA,12,0)</f>
        <v>198</v>
      </c>
      <c r="E2553" s="436">
        <f>VLOOKUP(C2553,'LICH THI'!C:AA,13,0)</f>
        <v>45</v>
      </c>
      <c r="F2553" s="436">
        <f t="shared" si="519"/>
        <v>45</v>
      </c>
      <c r="G2553" s="436">
        <f>VLOOKUP(C2553,'LICH THI'!C:AA,14,0)</f>
        <v>5</v>
      </c>
      <c r="H2553" s="436">
        <f t="shared" si="510"/>
        <v>3</v>
      </c>
      <c r="I2553" s="436" t="str">
        <f t="shared" si="511"/>
        <v>Nguyễn Văn Khuyến</v>
      </c>
      <c r="J2553" s="436"/>
      <c r="K2553" s="436">
        <f t="shared" si="512"/>
        <v>4</v>
      </c>
      <c r="L2553" s="436" t="str">
        <f t="shared" si="513"/>
        <v>DC1LL01-DC-4</v>
      </c>
      <c r="M2553" s="436">
        <f t="shared" si="514"/>
        <v>1</v>
      </c>
      <c r="N2553" s="437">
        <f t="shared" si="520"/>
        <v>151</v>
      </c>
      <c r="O2553" s="437"/>
      <c r="P2553" s="430" t="str">
        <f t="shared" si="515"/>
        <v/>
      </c>
      <c r="U2553" s="177">
        <v>9</v>
      </c>
      <c r="V2553" s="177" t="s">
        <v>3102</v>
      </c>
      <c r="W2553" s="177" t="s">
        <v>2741</v>
      </c>
      <c r="X2553" s="177" t="s">
        <v>3126</v>
      </c>
      <c r="Y2553" s="177" t="s">
        <v>3127</v>
      </c>
      <c r="Z2553" s="177" t="s">
        <v>3106</v>
      </c>
      <c r="AA2553" s="525" t="s">
        <v>3128</v>
      </c>
      <c r="AB2553" s="399" t="str">
        <f t="shared" si="516"/>
        <v>DC1LL01</v>
      </c>
      <c r="AC2553" s="399" t="str">
        <f t="shared" si="517"/>
        <v>DC1LL01-DC</v>
      </c>
      <c r="AD2553" t="str">
        <f>Y2553&amp;"-"&amp;VLOOKUP(AC2553,'LICH THI'!C:AA,9,0)</f>
        <v>62DCCD3050-42469</v>
      </c>
      <c r="AE2553">
        <f t="shared" si="518"/>
        <v>1</v>
      </c>
    </row>
    <row r="2554" spans="1:31" x14ac:dyDescent="0.25">
      <c r="A2554" s="436" t="str">
        <f t="shared" si="508"/>
        <v>DC1LL01-DC-92</v>
      </c>
      <c r="B2554" s="436">
        <f>COUNTIF(AC$4:AC2554,AC2554)</f>
        <v>92</v>
      </c>
      <c r="C2554" s="436" t="str">
        <f t="shared" si="509"/>
        <v>DC1LL01-DC</v>
      </c>
      <c r="D2554" s="436">
        <f>VLOOKUP(C2554,'LICH THI'!C:AA,12,0)</f>
        <v>198</v>
      </c>
      <c r="E2554" s="436">
        <f>VLOOKUP(C2554,'LICH THI'!C:AA,13,0)</f>
        <v>45</v>
      </c>
      <c r="F2554" s="436">
        <f t="shared" si="519"/>
        <v>45</v>
      </c>
      <c r="G2554" s="436">
        <f>VLOOKUP(C2554,'LICH THI'!C:AA,14,0)</f>
        <v>5</v>
      </c>
      <c r="H2554" s="436">
        <f t="shared" si="510"/>
        <v>3</v>
      </c>
      <c r="I2554" s="436" t="str">
        <f t="shared" si="511"/>
        <v>Nguyễn Thị Lan</v>
      </c>
      <c r="J2554" s="436"/>
      <c r="K2554" s="436">
        <f t="shared" si="512"/>
        <v>4</v>
      </c>
      <c r="L2554" s="436" t="str">
        <f t="shared" si="513"/>
        <v>DC1LL01-DC-4</v>
      </c>
      <c r="M2554" s="436">
        <f t="shared" si="514"/>
        <v>1</v>
      </c>
      <c r="N2554" s="437">
        <f t="shared" si="520"/>
        <v>152</v>
      </c>
      <c r="O2554" s="437"/>
      <c r="P2554" s="430" t="str">
        <f t="shared" si="515"/>
        <v/>
      </c>
      <c r="U2554" s="177">
        <v>158</v>
      </c>
      <c r="V2554" s="177" t="s">
        <v>3491</v>
      </c>
      <c r="W2554" s="177" t="s">
        <v>2619</v>
      </c>
      <c r="X2554" s="177" t="s">
        <v>2960</v>
      </c>
      <c r="Y2554" s="177" t="s">
        <v>3497</v>
      </c>
      <c r="Z2554" s="177" t="s">
        <v>3106</v>
      </c>
      <c r="AA2554" s="525" t="s">
        <v>3498</v>
      </c>
      <c r="AB2554" s="399" t="str">
        <f t="shared" si="516"/>
        <v>DC1LL01</v>
      </c>
      <c r="AC2554" s="399" t="str">
        <f t="shared" si="517"/>
        <v>DC1LL01-DC</v>
      </c>
      <c r="AD2554" t="str">
        <f>Y2554&amp;"-"&amp;VLOOKUP(AC2554,'LICH THI'!C:AA,9,0)</f>
        <v>65DCKT21613-42469</v>
      </c>
      <c r="AE2554">
        <f t="shared" si="518"/>
        <v>1</v>
      </c>
    </row>
    <row r="2555" spans="1:31" x14ac:dyDescent="0.25">
      <c r="A2555" s="436" t="str">
        <f t="shared" si="508"/>
        <v>DC1LL01-DC-93</v>
      </c>
      <c r="B2555" s="436">
        <f>COUNTIF(AC$4:AC2555,AC2555)</f>
        <v>93</v>
      </c>
      <c r="C2555" s="436" t="str">
        <f t="shared" si="509"/>
        <v>DC1LL01-DC</v>
      </c>
      <c r="D2555" s="436">
        <f>VLOOKUP(C2555,'LICH THI'!C:AA,12,0)</f>
        <v>198</v>
      </c>
      <c r="E2555" s="436">
        <f>VLOOKUP(C2555,'LICH THI'!C:AA,13,0)</f>
        <v>45</v>
      </c>
      <c r="F2555" s="436">
        <f t="shared" si="519"/>
        <v>45</v>
      </c>
      <c r="G2555" s="436">
        <f>VLOOKUP(C2555,'LICH THI'!C:AA,14,0)</f>
        <v>5</v>
      </c>
      <c r="H2555" s="436">
        <f t="shared" si="510"/>
        <v>3</v>
      </c>
      <c r="I2555" s="436" t="str">
        <f t="shared" si="511"/>
        <v>trần thị lan</v>
      </c>
      <c r="J2555" s="436"/>
      <c r="K2555" s="436">
        <f t="shared" si="512"/>
        <v>4</v>
      </c>
      <c r="L2555" s="436" t="str">
        <f t="shared" si="513"/>
        <v>DC1LL01-DC-4</v>
      </c>
      <c r="M2555" s="436">
        <f t="shared" si="514"/>
        <v>1</v>
      </c>
      <c r="N2555" s="437">
        <f t="shared" si="520"/>
        <v>153</v>
      </c>
      <c r="O2555" s="437"/>
      <c r="P2555" s="430" t="str">
        <f t="shared" si="515"/>
        <v/>
      </c>
      <c r="U2555" s="177">
        <v>132</v>
      </c>
      <c r="V2555" s="177" t="s">
        <v>3415</v>
      </c>
      <c r="W2555" s="177" t="s">
        <v>3421</v>
      </c>
      <c r="X2555" s="177" t="s">
        <v>3422</v>
      </c>
      <c r="Y2555" s="177" t="s">
        <v>3423</v>
      </c>
      <c r="Z2555" s="177" t="s">
        <v>3106</v>
      </c>
      <c r="AA2555" s="525" t="s">
        <v>2812</v>
      </c>
      <c r="AB2555" s="399" t="str">
        <f t="shared" si="516"/>
        <v>DC1LL01</v>
      </c>
      <c r="AC2555" s="399" t="str">
        <f t="shared" si="517"/>
        <v>DC1LL01-DC</v>
      </c>
      <c r="AD2555" t="str">
        <f>Y2555&amp;"-"&amp;VLOOKUP(AC2555,'LICH THI'!C:AA,9,0)</f>
        <v>64DCTH3160-42469</v>
      </c>
      <c r="AE2555">
        <f t="shared" si="518"/>
        <v>1</v>
      </c>
    </row>
    <row r="2556" spans="1:31" x14ac:dyDescent="0.25">
      <c r="A2556" s="436" t="str">
        <f t="shared" si="508"/>
        <v>DC1LL01-DC-94</v>
      </c>
      <c r="B2556" s="436">
        <f>COUNTIF(AC$4:AC2556,AC2556)</f>
        <v>94</v>
      </c>
      <c r="C2556" s="436" t="str">
        <f t="shared" si="509"/>
        <v>DC1LL01-DC</v>
      </c>
      <c r="D2556" s="436">
        <f>VLOOKUP(C2556,'LICH THI'!C:AA,12,0)</f>
        <v>198</v>
      </c>
      <c r="E2556" s="436">
        <f>VLOOKUP(C2556,'LICH THI'!C:AA,13,0)</f>
        <v>45</v>
      </c>
      <c r="F2556" s="436">
        <f t="shared" si="519"/>
        <v>45</v>
      </c>
      <c r="G2556" s="436">
        <f>VLOOKUP(C2556,'LICH THI'!C:AA,14,0)</f>
        <v>5</v>
      </c>
      <c r="H2556" s="436">
        <f t="shared" si="510"/>
        <v>3</v>
      </c>
      <c r="I2556" s="436" t="str">
        <f t="shared" si="511"/>
        <v>Bùi Đức Lâm</v>
      </c>
      <c r="J2556" s="436"/>
      <c r="K2556" s="436">
        <f t="shared" si="512"/>
        <v>4</v>
      </c>
      <c r="L2556" s="436" t="str">
        <f t="shared" si="513"/>
        <v>DC1LL01-DC-4</v>
      </c>
      <c r="M2556" s="436">
        <f t="shared" si="514"/>
        <v>1</v>
      </c>
      <c r="N2556" s="437">
        <f t="shared" si="520"/>
        <v>154</v>
      </c>
      <c r="O2556" s="437"/>
      <c r="P2556" s="430" t="str">
        <f t="shared" si="515"/>
        <v/>
      </c>
      <c r="U2556" s="177">
        <v>26</v>
      </c>
      <c r="V2556" s="177" t="s">
        <v>3175</v>
      </c>
      <c r="W2556" s="177" t="s">
        <v>2877</v>
      </c>
      <c r="X2556" s="177" t="s">
        <v>2884</v>
      </c>
      <c r="Y2556" s="177" t="s">
        <v>3176</v>
      </c>
      <c r="Z2556" s="177" t="s">
        <v>3106</v>
      </c>
      <c r="AA2556" s="525" t="s">
        <v>3177</v>
      </c>
      <c r="AB2556" s="399" t="str">
        <f t="shared" si="516"/>
        <v>DC1LL01</v>
      </c>
      <c r="AC2556" s="399" t="str">
        <f t="shared" si="517"/>
        <v>DC1LL01-DC</v>
      </c>
      <c r="AD2556" t="str">
        <f>Y2556&amp;"-"&amp;VLOOKUP(AC2556,'LICH THI'!C:AA,9,0)</f>
        <v>63DCCA3013-42469</v>
      </c>
      <c r="AE2556">
        <f t="shared" si="518"/>
        <v>1</v>
      </c>
    </row>
    <row r="2557" spans="1:31" x14ac:dyDescent="0.25">
      <c r="A2557" s="436" t="str">
        <f t="shared" si="508"/>
        <v>DC1LL01-DC-95</v>
      </c>
      <c r="B2557" s="436">
        <f>COUNTIF(AC$4:AC2557,AC2557)</f>
        <v>95</v>
      </c>
      <c r="C2557" s="436" t="str">
        <f t="shared" si="509"/>
        <v>DC1LL01-DC</v>
      </c>
      <c r="D2557" s="436">
        <f>VLOOKUP(C2557,'LICH THI'!C:AA,12,0)</f>
        <v>198</v>
      </c>
      <c r="E2557" s="436">
        <f>VLOOKUP(C2557,'LICH THI'!C:AA,13,0)</f>
        <v>45</v>
      </c>
      <c r="F2557" s="436">
        <f t="shared" si="519"/>
        <v>45</v>
      </c>
      <c r="G2557" s="436">
        <f>VLOOKUP(C2557,'LICH THI'!C:AA,14,0)</f>
        <v>5</v>
      </c>
      <c r="H2557" s="436">
        <f t="shared" si="510"/>
        <v>3</v>
      </c>
      <c r="I2557" s="436" t="str">
        <f t="shared" si="511"/>
        <v>Mai Thế Lâm</v>
      </c>
      <c r="J2557" s="436"/>
      <c r="K2557" s="436">
        <f t="shared" si="512"/>
        <v>4</v>
      </c>
      <c r="L2557" s="436" t="str">
        <f t="shared" si="513"/>
        <v>DC1LL01-DC-4</v>
      </c>
      <c r="M2557" s="436">
        <f t="shared" si="514"/>
        <v>1</v>
      </c>
      <c r="N2557" s="437">
        <f t="shared" si="520"/>
        <v>155</v>
      </c>
      <c r="O2557" s="437"/>
      <c r="P2557" s="430" t="str">
        <f t="shared" si="515"/>
        <v/>
      </c>
      <c r="U2557" s="177">
        <v>105</v>
      </c>
      <c r="V2557" s="177" t="s">
        <v>3341</v>
      </c>
      <c r="W2557" s="177" t="s">
        <v>3350</v>
      </c>
      <c r="X2557" s="177" t="s">
        <v>2884</v>
      </c>
      <c r="Y2557" s="177" t="s">
        <v>3351</v>
      </c>
      <c r="Z2557" s="177" t="s">
        <v>3106</v>
      </c>
      <c r="AA2557" s="525" t="s">
        <v>3352</v>
      </c>
      <c r="AB2557" s="399" t="str">
        <f t="shared" si="516"/>
        <v>DC1LL01</v>
      </c>
      <c r="AC2557" s="399" t="str">
        <f t="shared" si="517"/>
        <v>DC1LL01-DC</v>
      </c>
      <c r="AD2557" t="str">
        <f>Y2557&amp;"-"&amp;VLOOKUP(AC2557,'LICH THI'!C:AA,9,0)</f>
        <v>64DCDT3107-42469</v>
      </c>
      <c r="AE2557">
        <f t="shared" si="518"/>
        <v>1</v>
      </c>
    </row>
    <row r="2558" spans="1:31" x14ac:dyDescent="0.25">
      <c r="A2558" s="436" t="str">
        <f t="shared" si="508"/>
        <v>DC1LL01-DC-96</v>
      </c>
      <c r="B2558" s="436">
        <f>COUNTIF(AC$4:AC2558,AC2558)</f>
        <v>96</v>
      </c>
      <c r="C2558" s="436" t="str">
        <f t="shared" si="509"/>
        <v>DC1LL01-DC</v>
      </c>
      <c r="D2558" s="436">
        <f>VLOOKUP(C2558,'LICH THI'!C:AA,12,0)</f>
        <v>198</v>
      </c>
      <c r="E2558" s="436">
        <f>VLOOKUP(C2558,'LICH THI'!C:AA,13,0)</f>
        <v>45</v>
      </c>
      <c r="F2558" s="436">
        <f t="shared" si="519"/>
        <v>45</v>
      </c>
      <c r="G2558" s="436">
        <f>VLOOKUP(C2558,'LICH THI'!C:AA,14,0)</f>
        <v>5</v>
      </c>
      <c r="H2558" s="436">
        <f t="shared" si="510"/>
        <v>3</v>
      </c>
      <c r="I2558" s="436" t="str">
        <f t="shared" si="511"/>
        <v>Vũ Tùng Lâm</v>
      </c>
      <c r="J2558" s="436"/>
      <c r="K2558" s="436">
        <f t="shared" si="512"/>
        <v>4</v>
      </c>
      <c r="L2558" s="436" t="str">
        <f t="shared" si="513"/>
        <v>DC1LL01-DC-4</v>
      </c>
      <c r="M2558" s="436">
        <f t="shared" si="514"/>
        <v>1</v>
      </c>
      <c r="N2558" s="437">
        <f t="shared" si="520"/>
        <v>156</v>
      </c>
      <c r="O2558" s="437"/>
      <c r="P2558" s="430" t="str">
        <f t="shared" si="515"/>
        <v/>
      </c>
      <c r="U2558" s="177">
        <v>27</v>
      </c>
      <c r="V2558" s="177" t="s">
        <v>3175</v>
      </c>
      <c r="W2558" s="177" t="s">
        <v>3178</v>
      </c>
      <c r="X2558" s="177" t="s">
        <v>2884</v>
      </c>
      <c r="Y2558" s="177" t="s">
        <v>3179</v>
      </c>
      <c r="Z2558" s="177" t="s">
        <v>3106</v>
      </c>
      <c r="AA2558" s="525" t="s">
        <v>3180</v>
      </c>
      <c r="AB2558" s="399" t="str">
        <f t="shared" si="516"/>
        <v>DC1LL01</v>
      </c>
      <c r="AC2558" s="399" t="str">
        <f t="shared" si="517"/>
        <v>DC1LL01-DC</v>
      </c>
      <c r="AD2558" t="str">
        <f>Y2558&amp;"-"&amp;VLOOKUP(AC2558,'LICH THI'!C:AA,9,0)</f>
        <v>63DCCA3006-42469</v>
      </c>
      <c r="AE2558">
        <f t="shared" si="518"/>
        <v>1</v>
      </c>
    </row>
    <row r="2559" spans="1:31" x14ac:dyDescent="0.25">
      <c r="A2559" s="436" t="str">
        <f t="shared" si="508"/>
        <v>DC1LL01-DC-97</v>
      </c>
      <c r="B2559" s="436">
        <f>COUNTIF(AC$4:AC2559,AC2559)</f>
        <v>97</v>
      </c>
      <c r="C2559" s="436" t="str">
        <f t="shared" si="509"/>
        <v>DC1LL01-DC</v>
      </c>
      <c r="D2559" s="436">
        <f>VLOOKUP(C2559,'LICH THI'!C:AA,12,0)</f>
        <v>198</v>
      </c>
      <c r="E2559" s="436">
        <f>VLOOKUP(C2559,'LICH THI'!C:AA,13,0)</f>
        <v>45</v>
      </c>
      <c r="F2559" s="436">
        <f t="shared" si="519"/>
        <v>45</v>
      </c>
      <c r="G2559" s="436">
        <f>VLOOKUP(C2559,'LICH THI'!C:AA,14,0)</f>
        <v>5</v>
      </c>
      <c r="H2559" s="436">
        <f t="shared" si="510"/>
        <v>3</v>
      </c>
      <c r="I2559" s="436" t="str">
        <f t="shared" si="511"/>
        <v>Nguyễn Thị Lét</v>
      </c>
      <c r="J2559" s="436"/>
      <c r="K2559" s="436">
        <f t="shared" si="512"/>
        <v>4</v>
      </c>
      <c r="L2559" s="436" t="str">
        <f t="shared" si="513"/>
        <v>DC1LL01-DC-4</v>
      </c>
      <c r="M2559" s="436">
        <f t="shared" si="514"/>
        <v>1</v>
      </c>
      <c r="N2559" s="437">
        <f t="shared" si="520"/>
        <v>157</v>
      </c>
      <c r="O2559" s="437"/>
      <c r="P2559" s="430" t="str">
        <f t="shared" si="515"/>
        <v/>
      </c>
      <c r="U2559" s="177">
        <v>108</v>
      </c>
      <c r="V2559" s="177" t="s">
        <v>3358</v>
      </c>
      <c r="W2559" s="177" t="s">
        <v>2619</v>
      </c>
      <c r="X2559" s="177" t="s">
        <v>3359</v>
      </c>
      <c r="Y2559" s="177" t="s">
        <v>3360</v>
      </c>
      <c r="Z2559" s="177" t="s">
        <v>3106</v>
      </c>
      <c r="AA2559" s="525" t="s">
        <v>2806</v>
      </c>
      <c r="AB2559" s="399" t="str">
        <f t="shared" si="516"/>
        <v>DC1LL01</v>
      </c>
      <c r="AC2559" s="399" t="str">
        <f t="shared" si="517"/>
        <v>DC1LL01-DC</v>
      </c>
      <c r="AD2559" t="str">
        <f>Y2559&amp;"-"&amp;VLOOKUP(AC2559,'LICH THI'!C:AA,9,0)</f>
        <v>64DCKT3013-42469</v>
      </c>
      <c r="AE2559">
        <f t="shared" si="518"/>
        <v>1</v>
      </c>
    </row>
    <row r="2560" spans="1:31" x14ac:dyDescent="0.25">
      <c r="A2560" s="436" t="str">
        <f t="shared" si="508"/>
        <v>DC1LL01-DC-98</v>
      </c>
      <c r="B2560" s="436">
        <f>COUNTIF(AC$4:AC2560,AC2560)</f>
        <v>98</v>
      </c>
      <c r="C2560" s="436" t="str">
        <f t="shared" si="509"/>
        <v>DC1LL01-DC</v>
      </c>
      <c r="D2560" s="436">
        <f>VLOOKUP(C2560,'LICH THI'!C:AA,12,0)</f>
        <v>198</v>
      </c>
      <c r="E2560" s="436">
        <f>VLOOKUP(C2560,'LICH THI'!C:AA,13,0)</f>
        <v>45</v>
      </c>
      <c r="F2560" s="436">
        <f t="shared" si="519"/>
        <v>45</v>
      </c>
      <c r="G2560" s="436">
        <f>VLOOKUP(C2560,'LICH THI'!C:AA,14,0)</f>
        <v>5</v>
      </c>
      <c r="H2560" s="436">
        <f t="shared" si="510"/>
        <v>3</v>
      </c>
      <c r="I2560" s="436" t="str">
        <f t="shared" si="511"/>
        <v>Bùi Thị Liên</v>
      </c>
      <c r="J2560" s="436"/>
      <c r="K2560" s="436">
        <f t="shared" si="512"/>
        <v>4</v>
      </c>
      <c r="L2560" s="436" t="str">
        <f t="shared" si="513"/>
        <v>DC1LL01-DC-4</v>
      </c>
      <c r="M2560" s="436">
        <f t="shared" si="514"/>
        <v>1</v>
      </c>
      <c r="N2560" s="437">
        <f t="shared" si="520"/>
        <v>158</v>
      </c>
      <c r="O2560" s="437"/>
      <c r="P2560" s="430" t="str">
        <f t="shared" si="515"/>
        <v/>
      </c>
      <c r="U2560" s="177">
        <v>109</v>
      </c>
      <c r="V2560" s="177" t="s">
        <v>3358</v>
      </c>
      <c r="W2560" s="177" t="s">
        <v>2630</v>
      </c>
      <c r="X2560" s="177" t="s">
        <v>2666</v>
      </c>
      <c r="Y2560" s="177" t="s">
        <v>3361</v>
      </c>
      <c r="Z2560" s="177" t="s">
        <v>3106</v>
      </c>
      <c r="AA2560" s="525" t="s">
        <v>3362</v>
      </c>
      <c r="AB2560" s="399" t="str">
        <f t="shared" si="516"/>
        <v>DC1LL01</v>
      </c>
      <c r="AC2560" s="399" t="str">
        <f t="shared" si="517"/>
        <v>DC1LL01-DC</v>
      </c>
      <c r="AD2560" t="str">
        <f>Y2560&amp;"-"&amp;VLOOKUP(AC2560,'LICH THI'!C:AA,9,0)</f>
        <v>64DCKT3054-42469</v>
      </c>
      <c r="AE2560">
        <f t="shared" si="518"/>
        <v>1</v>
      </c>
    </row>
    <row r="2561" spans="1:31" x14ac:dyDescent="0.25">
      <c r="A2561" s="436" t="str">
        <f t="shared" si="508"/>
        <v>DC1LL01-DC-99</v>
      </c>
      <c r="B2561" s="436">
        <f>COUNTIF(AC$4:AC2561,AC2561)</f>
        <v>99</v>
      </c>
      <c r="C2561" s="436" t="str">
        <f t="shared" si="509"/>
        <v>DC1LL01-DC</v>
      </c>
      <c r="D2561" s="436">
        <f>VLOOKUP(C2561,'LICH THI'!C:AA,12,0)</f>
        <v>198</v>
      </c>
      <c r="E2561" s="436">
        <f>VLOOKUP(C2561,'LICH THI'!C:AA,13,0)</f>
        <v>45</v>
      </c>
      <c r="F2561" s="436">
        <f t="shared" si="519"/>
        <v>45</v>
      </c>
      <c r="G2561" s="436">
        <f>VLOOKUP(C2561,'LICH THI'!C:AA,14,0)</f>
        <v>5</v>
      </c>
      <c r="H2561" s="436">
        <f t="shared" si="510"/>
        <v>3</v>
      </c>
      <c r="I2561" s="436" t="str">
        <f t="shared" si="511"/>
        <v>Cao Thị Quỳnh Liên</v>
      </c>
      <c r="J2561" s="436"/>
      <c r="K2561" s="436">
        <f t="shared" si="512"/>
        <v>4</v>
      </c>
      <c r="L2561" s="436" t="str">
        <f t="shared" si="513"/>
        <v>DC1LL01-DC-4</v>
      </c>
      <c r="M2561" s="436">
        <f t="shared" si="514"/>
        <v>1</v>
      </c>
      <c r="N2561" s="437">
        <f t="shared" si="520"/>
        <v>159</v>
      </c>
      <c r="O2561" s="437"/>
      <c r="P2561" s="430" t="str">
        <f t="shared" si="515"/>
        <v/>
      </c>
      <c r="U2561" s="177">
        <v>118</v>
      </c>
      <c r="V2561" s="177" t="s">
        <v>3381</v>
      </c>
      <c r="W2561" s="177" t="s">
        <v>3388</v>
      </c>
      <c r="X2561" s="177" t="s">
        <v>2666</v>
      </c>
      <c r="Y2561" s="177" t="s">
        <v>3389</v>
      </c>
      <c r="Z2561" s="177" t="s">
        <v>3106</v>
      </c>
      <c r="AA2561" s="525" t="s">
        <v>3390</v>
      </c>
      <c r="AB2561" s="399" t="str">
        <f t="shared" si="516"/>
        <v>DC1LL01</v>
      </c>
      <c r="AC2561" s="399" t="str">
        <f t="shared" si="517"/>
        <v>DC1LL01-DC</v>
      </c>
      <c r="AD2561" t="str">
        <f>Y2561&amp;"-"&amp;VLOOKUP(AC2561,'LICH THI'!C:AA,9,0)</f>
        <v>64DCKT3280-42469</v>
      </c>
      <c r="AE2561">
        <f t="shared" si="518"/>
        <v>1</v>
      </c>
    </row>
    <row r="2562" spans="1:31" x14ac:dyDescent="0.25">
      <c r="A2562" s="436" t="str">
        <f t="shared" si="508"/>
        <v>DC1LL01-DC-100</v>
      </c>
      <c r="B2562" s="436">
        <f>COUNTIF(AC$4:AC2562,AC2562)</f>
        <v>100</v>
      </c>
      <c r="C2562" s="436" t="str">
        <f t="shared" si="509"/>
        <v>DC1LL01-DC</v>
      </c>
      <c r="D2562" s="436">
        <f>VLOOKUP(C2562,'LICH THI'!C:AA,12,0)</f>
        <v>198</v>
      </c>
      <c r="E2562" s="436">
        <f>VLOOKUP(C2562,'LICH THI'!C:AA,13,0)</f>
        <v>45</v>
      </c>
      <c r="F2562" s="436">
        <f t="shared" si="519"/>
        <v>45</v>
      </c>
      <c r="G2562" s="436">
        <f>VLOOKUP(C2562,'LICH THI'!C:AA,14,0)</f>
        <v>5</v>
      </c>
      <c r="H2562" s="436">
        <f t="shared" si="510"/>
        <v>3</v>
      </c>
      <c r="I2562" s="436" t="str">
        <f t="shared" si="511"/>
        <v>Vũ Thị Liên</v>
      </c>
      <c r="J2562" s="436"/>
      <c r="K2562" s="436">
        <f t="shared" si="512"/>
        <v>4</v>
      </c>
      <c r="L2562" s="436" t="str">
        <f t="shared" si="513"/>
        <v>DC1LL01-DC-4</v>
      </c>
      <c r="M2562" s="436">
        <f t="shared" si="514"/>
        <v>1</v>
      </c>
      <c r="N2562" s="437">
        <f t="shared" si="520"/>
        <v>160</v>
      </c>
      <c r="O2562" s="437"/>
      <c r="P2562" s="430" t="str">
        <f t="shared" si="515"/>
        <v/>
      </c>
      <c r="U2562" s="177">
        <v>54</v>
      </c>
      <c r="V2562" s="177" t="s">
        <v>2642</v>
      </c>
      <c r="W2562" s="177" t="s">
        <v>2615</v>
      </c>
      <c r="X2562" s="177" t="s">
        <v>2666</v>
      </c>
      <c r="Y2562" s="177" t="s">
        <v>2667</v>
      </c>
      <c r="Z2562" s="177" t="s">
        <v>3106</v>
      </c>
      <c r="AA2562" s="525" t="s">
        <v>2668</v>
      </c>
      <c r="AB2562" s="399" t="str">
        <f t="shared" si="516"/>
        <v>DC1LL01</v>
      </c>
      <c r="AC2562" s="399" t="str">
        <f t="shared" si="517"/>
        <v>DC1LL01-DC</v>
      </c>
      <c r="AD2562" t="str">
        <f>Y2562&amp;"-"&amp;VLOOKUP(AC2562,'LICH THI'!C:AA,9,0)</f>
        <v>63DCKT3315-42469</v>
      </c>
      <c r="AE2562">
        <f t="shared" si="518"/>
        <v>1</v>
      </c>
    </row>
    <row r="2563" spans="1:31" x14ac:dyDescent="0.25">
      <c r="A2563" s="436" t="str">
        <f t="shared" si="508"/>
        <v>DC1LL01-DC-101</v>
      </c>
      <c r="B2563" s="436">
        <f>COUNTIF(AC$4:AC2563,AC2563)</f>
        <v>101</v>
      </c>
      <c r="C2563" s="436" t="str">
        <f t="shared" si="509"/>
        <v>DC1LL01-DC</v>
      </c>
      <c r="D2563" s="436">
        <f>VLOOKUP(C2563,'LICH THI'!C:AA,12,0)</f>
        <v>198</v>
      </c>
      <c r="E2563" s="436">
        <f>VLOOKUP(C2563,'LICH THI'!C:AA,13,0)</f>
        <v>45</v>
      </c>
      <c r="F2563" s="436">
        <f t="shared" si="519"/>
        <v>45</v>
      </c>
      <c r="G2563" s="436">
        <f>VLOOKUP(C2563,'LICH THI'!C:AA,14,0)</f>
        <v>5</v>
      </c>
      <c r="H2563" s="436">
        <f t="shared" si="510"/>
        <v>3</v>
      </c>
      <c r="I2563" s="436" t="str">
        <f t="shared" si="511"/>
        <v>Đỗ Đức Linh</v>
      </c>
      <c r="J2563" s="436"/>
      <c r="K2563" s="436">
        <f t="shared" si="512"/>
        <v>4</v>
      </c>
      <c r="L2563" s="436" t="str">
        <f t="shared" si="513"/>
        <v>DC1LL01-DC-4</v>
      </c>
      <c r="M2563" s="436">
        <f t="shared" si="514"/>
        <v>1</v>
      </c>
      <c r="N2563" s="437">
        <f t="shared" si="520"/>
        <v>161</v>
      </c>
      <c r="O2563" s="437"/>
      <c r="P2563" s="430" t="str">
        <f t="shared" si="515"/>
        <v/>
      </c>
      <c r="U2563" s="177">
        <v>85</v>
      </c>
      <c r="V2563" s="177" t="s">
        <v>2935</v>
      </c>
      <c r="W2563" s="177" t="s">
        <v>2963</v>
      </c>
      <c r="X2563" s="177" t="s">
        <v>2670</v>
      </c>
      <c r="Y2563" s="177" t="s">
        <v>2964</v>
      </c>
      <c r="Z2563" s="177" t="s">
        <v>3106</v>
      </c>
      <c r="AA2563" s="525" t="s">
        <v>2965</v>
      </c>
      <c r="AB2563" s="399" t="str">
        <f t="shared" si="516"/>
        <v>DC1LL01</v>
      </c>
      <c r="AC2563" s="399" t="str">
        <f t="shared" si="517"/>
        <v>DC1LL01-DC</v>
      </c>
      <c r="AD2563" t="str">
        <f>Y2563&amp;"-"&amp;VLOOKUP(AC2563,'LICH THI'!C:AA,9,0)</f>
        <v>64DCDB3110-42469</v>
      </c>
      <c r="AE2563">
        <f t="shared" si="518"/>
        <v>1</v>
      </c>
    </row>
    <row r="2564" spans="1:31" x14ac:dyDescent="0.25">
      <c r="A2564" s="436" t="str">
        <f t="shared" si="508"/>
        <v>DC1LL01-DC-102</v>
      </c>
      <c r="B2564" s="436">
        <f>COUNTIF(AC$4:AC2564,AC2564)</f>
        <v>102</v>
      </c>
      <c r="C2564" s="436" t="str">
        <f t="shared" si="509"/>
        <v>DC1LL01-DC</v>
      </c>
      <c r="D2564" s="436">
        <f>VLOOKUP(C2564,'LICH THI'!C:AA,12,0)</f>
        <v>198</v>
      </c>
      <c r="E2564" s="436">
        <f>VLOOKUP(C2564,'LICH THI'!C:AA,13,0)</f>
        <v>45</v>
      </c>
      <c r="F2564" s="436">
        <f t="shared" si="519"/>
        <v>45</v>
      </c>
      <c r="G2564" s="436">
        <f>VLOOKUP(C2564,'LICH THI'!C:AA,14,0)</f>
        <v>5</v>
      </c>
      <c r="H2564" s="436">
        <f t="shared" si="510"/>
        <v>3</v>
      </c>
      <c r="I2564" s="436" t="str">
        <f t="shared" si="511"/>
        <v>Nguyễn Khắc Linh</v>
      </c>
      <c r="J2564" s="436"/>
      <c r="K2564" s="436">
        <f t="shared" si="512"/>
        <v>4</v>
      </c>
      <c r="L2564" s="436" t="str">
        <f t="shared" si="513"/>
        <v>DC1LL01-DC-4</v>
      </c>
      <c r="M2564" s="436">
        <f t="shared" si="514"/>
        <v>1</v>
      </c>
      <c r="N2564" s="437">
        <f t="shared" si="520"/>
        <v>162</v>
      </c>
      <c r="O2564" s="437"/>
      <c r="P2564" s="430" t="str">
        <f t="shared" si="515"/>
        <v/>
      </c>
      <c r="U2564" s="177">
        <v>88</v>
      </c>
      <c r="V2564" s="177" t="s">
        <v>3301</v>
      </c>
      <c r="W2564" s="177" t="s">
        <v>3302</v>
      </c>
      <c r="X2564" s="177" t="s">
        <v>2670</v>
      </c>
      <c r="Y2564" s="177" t="s">
        <v>3303</v>
      </c>
      <c r="Z2564" s="177" t="s">
        <v>3106</v>
      </c>
      <c r="AA2564" s="525" t="s">
        <v>3304</v>
      </c>
      <c r="AB2564" s="399" t="str">
        <f t="shared" si="516"/>
        <v>DC1LL01</v>
      </c>
      <c r="AC2564" s="399" t="str">
        <f t="shared" si="517"/>
        <v>DC1LL01-DC</v>
      </c>
      <c r="AD2564" t="str">
        <f>Y2564&amp;"-"&amp;VLOOKUP(AC2564,'LICH THI'!C:AA,9,0)</f>
        <v>64DCDD3048-42469</v>
      </c>
      <c r="AE2564">
        <f t="shared" si="518"/>
        <v>1</v>
      </c>
    </row>
    <row r="2565" spans="1:31" x14ac:dyDescent="0.25">
      <c r="A2565" s="436" t="str">
        <f t="shared" ref="A2565:A2628" si="521">C2565&amp;"-"&amp;B2565</f>
        <v>DC1LL01-DC-103</v>
      </c>
      <c r="B2565" s="436">
        <f>COUNTIF(AC$4:AC2565,AC2565)</f>
        <v>103</v>
      </c>
      <c r="C2565" s="436" t="str">
        <f t="shared" ref="C2565:C2628" si="522">_CT_MaHP1</f>
        <v>DC1LL01-DC</v>
      </c>
      <c r="D2565" s="436">
        <f>VLOOKUP(C2565,'LICH THI'!C:AA,12,0)</f>
        <v>198</v>
      </c>
      <c r="E2565" s="436">
        <f>VLOOKUP(C2565,'LICH THI'!C:AA,13,0)</f>
        <v>45</v>
      </c>
      <c r="F2565" s="436">
        <f t="shared" si="519"/>
        <v>45</v>
      </c>
      <c r="G2565" s="436">
        <f>VLOOKUP(C2565,'LICH THI'!C:AA,14,0)</f>
        <v>5</v>
      </c>
      <c r="H2565" s="436">
        <f t="shared" ref="H2565:H2628" si="523">IF(E2565=0,"",TRUNC((B2565+E2565-1)/E2565))</f>
        <v>3</v>
      </c>
      <c r="I2565" s="436" t="str">
        <f t="shared" ref="I2565:I2628" si="524">W2565&amp;" "&amp;X2565</f>
        <v>Nguyễn Thị Khánh Linh</v>
      </c>
      <c r="J2565" s="436"/>
      <c r="K2565" s="436">
        <f t="shared" ref="K2565:K2628" si="525">IF(G2565=1,1,IF(H2565&lt;G2565,H2565+1,1))</f>
        <v>4</v>
      </c>
      <c r="L2565" s="436" t="str">
        <f t="shared" ref="L2565:L2628" si="526">C2565&amp;"-"&amp;K2565</f>
        <v>DC1LL01-DC-4</v>
      </c>
      <c r="M2565" s="436">
        <f t="shared" ref="M2565:M2628" si="527">IF(E2565=0,"",MOD(MID(C2565,6,2),E2565))</f>
        <v>1</v>
      </c>
      <c r="N2565" s="437">
        <f t="shared" si="520"/>
        <v>163</v>
      </c>
      <c r="O2565" s="437"/>
      <c r="P2565" s="430" t="str">
        <f t="shared" ref="P2565:P2628" si="528">IF(MOD(20*O2565,10)&lt;&gt;0,"SAI","")</f>
        <v/>
      </c>
      <c r="U2565" s="177">
        <v>159</v>
      </c>
      <c r="V2565" s="177" t="s">
        <v>3491</v>
      </c>
      <c r="W2565" s="177" t="s">
        <v>3499</v>
      </c>
      <c r="X2565" s="177" t="s">
        <v>2670</v>
      </c>
      <c r="Y2565" s="177" t="s">
        <v>3500</v>
      </c>
      <c r="Z2565" s="177" t="s">
        <v>3106</v>
      </c>
      <c r="AA2565" s="525" t="s">
        <v>3501</v>
      </c>
      <c r="AB2565" s="399" t="str">
        <f t="shared" ref="AB2565:AB2628" si="529">_CT_MaHP</f>
        <v>DC1LL01</v>
      </c>
      <c r="AC2565" s="399" t="str">
        <f t="shared" ref="AC2565:AC2628" si="530">_CT_MaHe</f>
        <v>DC1LL01-DC</v>
      </c>
      <c r="AD2565" t="str">
        <f>Y2565&amp;"-"&amp;VLOOKUP(AC2565,'LICH THI'!C:AA,9,0)</f>
        <v>65DCKT22784-42469</v>
      </c>
      <c r="AE2565">
        <f t="shared" ref="AE2565:AE2628" si="531">COUNTIF(AD2565,AD:AD)</f>
        <v>1</v>
      </c>
    </row>
    <row r="2566" spans="1:31" x14ac:dyDescent="0.25">
      <c r="A2566" s="436" t="str">
        <f t="shared" si="521"/>
        <v>DC1LL01-DC-104</v>
      </c>
      <c r="B2566" s="436">
        <f>COUNTIF(AC$4:AC2566,AC2566)</f>
        <v>104</v>
      </c>
      <c r="C2566" s="436" t="str">
        <f t="shared" si="522"/>
        <v>DC1LL01-DC</v>
      </c>
      <c r="D2566" s="436">
        <f>VLOOKUP(C2566,'LICH THI'!C:AA,12,0)</f>
        <v>198</v>
      </c>
      <c r="E2566" s="436">
        <f>VLOOKUP(C2566,'LICH THI'!C:AA,13,0)</f>
        <v>45</v>
      </c>
      <c r="F2566" s="436">
        <f t="shared" ref="F2566:F2629" si="532">IF(G2566="","",IF(G2566=H2566,D2566-(H2566-1)*E2566,E2566))</f>
        <v>45</v>
      </c>
      <c r="G2566" s="436">
        <f>VLOOKUP(C2566,'LICH THI'!C:AA,14,0)</f>
        <v>5</v>
      </c>
      <c r="H2566" s="436">
        <f t="shared" si="523"/>
        <v>3</v>
      </c>
      <c r="I2566" s="436" t="str">
        <f t="shared" si="524"/>
        <v>Nguyễn Thùy Linh</v>
      </c>
      <c r="J2566" s="436"/>
      <c r="K2566" s="436">
        <f t="shared" si="525"/>
        <v>4</v>
      </c>
      <c r="L2566" s="436" t="str">
        <f t="shared" si="526"/>
        <v>DC1LL01-DC-4</v>
      </c>
      <c r="M2566" s="436">
        <f t="shared" si="527"/>
        <v>1</v>
      </c>
      <c r="N2566" s="437">
        <f t="shared" ref="N2566:N2629" si="533">IF(F2566=0,"",(K2566-1)*$N$2+1+MOD(B2566-M2566,F2566))</f>
        <v>164</v>
      </c>
      <c r="O2566" s="437"/>
      <c r="P2566" s="430" t="str">
        <f t="shared" si="528"/>
        <v/>
      </c>
      <c r="U2566" s="177">
        <v>55</v>
      </c>
      <c r="V2566" s="177" t="s">
        <v>2642</v>
      </c>
      <c r="W2566" s="177" t="s">
        <v>2669</v>
      </c>
      <c r="X2566" s="177" t="s">
        <v>2670</v>
      </c>
      <c r="Y2566" s="177" t="s">
        <v>2671</v>
      </c>
      <c r="Z2566" s="177" t="s">
        <v>3106</v>
      </c>
      <c r="AA2566" s="525" t="s">
        <v>2672</v>
      </c>
      <c r="AB2566" s="399" t="str">
        <f t="shared" si="529"/>
        <v>DC1LL01</v>
      </c>
      <c r="AC2566" s="399" t="str">
        <f t="shared" si="530"/>
        <v>DC1LL01-DC</v>
      </c>
      <c r="AD2566" t="str">
        <f>Y2566&amp;"-"&amp;VLOOKUP(AC2566,'LICH THI'!C:AA,9,0)</f>
        <v>63DCKT3320-42469</v>
      </c>
      <c r="AE2566">
        <f t="shared" si="531"/>
        <v>1</v>
      </c>
    </row>
    <row r="2567" spans="1:31" x14ac:dyDescent="0.25">
      <c r="A2567" s="436" t="str">
        <f t="shared" si="521"/>
        <v>DC1LL01-DC-105</v>
      </c>
      <c r="B2567" s="436">
        <f>COUNTIF(AC$4:AC2567,AC2567)</f>
        <v>105</v>
      </c>
      <c r="C2567" s="436" t="str">
        <f t="shared" si="522"/>
        <v>DC1LL01-DC</v>
      </c>
      <c r="D2567" s="436">
        <f>VLOOKUP(C2567,'LICH THI'!C:AA,12,0)</f>
        <v>198</v>
      </c>
      <c r="E2567" s="436">
        <f>VLOOKUP(C2567,'LICH THI'!C:AA,13,0)</f>
        <v>45</v>
      </c>
      <c r="F2567" s="436">
        <f t="shared" si="532"/>
        <v>45</v>
      </c>
      <c r="G2567" s="436">
        <f>VLOOKUP(C2567,'LICH THI'!C:AA,14,0)</f>
        <v>5</v>
      </c>
      <c r="H2567" s="436">
        <f t="shared" si="523"/>
        <v>3</v>
      </c>
      <c r="I2567" s="436" t="str">
        <f t="shared" si="524"/>
        <v>Nguyễn Thùy Linh</v>
      </c>
      <c r="J2567" s="436"/>
      <c r="K2567" s="436">
        <f t="shared" si="525"/>
        <v>4</v>
      </c>
      <c r="L2567" s="436" t="str">
        <f t="shared" si="526"/>
        <v>DC1LL01-DC-4</v>
      </c>
      <c r="M2567" s="436">
        <f t="shared" si="527"/>
        <v>1</v>
      </c>
      <c r="N2567" s="437">
        <f t="shared" si="533"/>
        <v>165</v>
      </c>
      <c r="O2567" s="437"/>
      <c r="P2567" s="430" t="str">
        <f t="shared" si="528"/>
        <v/>
      </c>
      <c r="U2567" s="177">
        <v>99</v>
      </c>
      <c r="V2567" s="177" t="s">
        <v>3325</v>
      </c>
      <c r="W2567" s="177" t="s">
        <v>2669</v>
      </c>
      <c r="X2567" s="177" t="s">
        <v>2670</v>
      </c>
      <c r="Y2567" s="177" t="s">
        <v>3335</v>
      </c>
      <c r="Z2567" s="177" t="s">
        <v>3106</v>
      </c>
      <c r="AA2567" s="525" t="s">
        <v>3069</v>
      </c>
      <c r="AB2567" s="399" t="str">
        <f t="shared" si="529"/>
        <v>DC1LL01</v>
      </c>
      <c r="AC2567" s="399" t="str">
        <f t="shared" si="530"/>
        <v>DC1LL01-DC</v>
      </c>
      <c r="AD2567" t="str">
        <f>Y2567&amp;"-"&amp;VLOOKUP(AC2567,'LICH THI'!C:AA,9,0)</f>
        <v>64DCDT3205-42469</v>
      </c>
      <c r="AE2567">
        <f t="shared" si="531"/>
        <v>1</v>
      </c>
    </row>
    <row r="2568" spans="1:31" x14ac:dyDescent="0.25">
      <c r="A2568" s="436" t="str">
        <f t="shared" si="521"/>
        <v>DC1LL01-DC-106</v>
      </c>
      <c r="B2568" s="436">
        <f>COUNTIF(AC$4:AC2568,AC2568)</f>
        <v>106</v>
      </c>
      <c r="C2568" s="436" t="str">
        <f t="shared" si="522"/>
        <v>DC1LL01-DC</v>
      </c>
      <c r="D2568" s="436">
        <f>VLOOKUP(C2568,'LICH THI'!C:AA,12,0)</f>
        <v>198</v>
      </c>
      <c r="E2568" s="436">
        <f>VLOOKUP(C2568,'LICH THI'!C:AA,13,0)</f>
        <v>45</v>
      </c>
      <c r="F2568" s="436">
        <f t="shared" si="532"/>
        <v>45</v>
      </c>
      <c r="G2568" s="436">
        <f>VLOOKUP(C2568,'LICH THI'!C:AA,14,0)</f>
        <v>5</v>
      </c>
      <c r="H2568" s="436">
        <f t="shared" si="523"/>
        <v>3</v>
      </c>
      <c r="I2568" s="436" t="str">
        <f t="shared" si="524"/>
        <v>Nguyễn Văn Linh</v>
      </c>
      <c r="J2568" s="436"/>
      <c r="K2568" s="436">
        <f t="shared" si="525"/>
        <v>4</v>
      </c>
      <c r="L2568" s="436" t="str">
        <f t="shared" si="526"/>
        <v>DC1LL01-DC-4</v>
      </c>
      <c r="M2568" s="436">
        <f t="shared" si="527"/>
        <v>1</v>
      </c>
      <c r="N2568" s="437">
        <f t="shared" si="533"/>
        <v>166</v>
      </c>
      <c r="O2568" s="437"/>
      <c r="P2568" s="430" t="str">
        <f t="shared" si="528"/>
        <v/>
      </c>
      <c r="U2568" s="177">
        <v>86</v>
      </c>
      <c r="V2568" s="177" t="s">
        <v>2935</v>
      </c>
      <c r="W2568" s="177" t="s">
        <v>2741</v>
      </c>
      <c r="X2568" s="177" t="s">
        <v>2670</v>
      </c>
      <c r="Y2568" s="177" t="s">
        <v>3297</v>
      </c>
      <c r="Z2568" s="177" t="s">
        <v>3106</v>
      </c>
      <c r="AA2568" s="525" t="s">
        <v>2820</v>
      </c>
      <c r="AB2568" s="399" t="str">
        <f t="shared" si="529"/>
        <v>DC1LL01</v>
      </c>
      <c r="AC2568" s="399" t="str">
        <f t="shared" si="530"/>
        <v>DC1LL01-DC</v>
      </c>
      <c r="AD2568" t="str">
        <f>Y2568&amp;"-"&amp;VLOOKUP(AC2568,'LICH THI'!C:AA,9,0)</f>
        <v>64DCDB3088-42469</v>
      </c>
      <c r="AE2568">
        <f t="shared" si="531"/>
        <v>1</v>
      </c>
    </row>
    <row r="2569" spans="1:31" x14ac:dyDescent="0.25">
      <c r="A2569" s="436" t="str">
        <f t="shared" si="521"/>
        <v>DC1LL01-DC-107</v>
      </c>
      <c r="B2569" s="436">
        <f>COUNTIF(AC$4:AC2569,AC2569)</f>
        <v>107</v>
      </c>
      <c r="C2569" s="436" t="str">
        <f t="shared" si="522"/>
        <v>DC1LL01-DC</v>
      </c>
      <c r="D2569" s="436">
        <f>VLOOKUP(C2569,'LICH THI'!C:AA,12,0)</f>
        <v>198</v>
      </c>
      <c r="E2569" s="436">
        <f>VLOOKUP(C2569,'LICH THI'!C:AA,13,0)</f>
        <v>45</v>
      </c>
      <c r="F2569" s="436">
        <f t="shared" si="532"/>
        <v>45</v>
      </c>
      <c r="G2569" s="436">
        <f>VLOOKUP(C2569,'LICH THI'!C:AA,14,0)</f>
        <v>5</v>
      </c>
      <c r="H2569" s="436">
        <f t="shared" si="523"/>
        <v>3</v>
      </c>
      <c r="I2569" s="436" t="str">
        <f t="shared" si="524"/>
        <v>Phạm Thị Khánh Linh</v>
      </c>
      <c r="J2569" s="436"/>
      <c r="K2569" s="436">
        <f t="shared" si="525"/>
        <v>4</v>
      </c>
      <c r="L2569" s="436" t="str">
        <f t="shared" si="526"/>
        <v>DC1LL01-DC-4</v>
      </c>
      <c r="M2569" s="436">
        <f t="shared" si="527"/>
        <v>1</v>
      </c>
      <c r="N2569" s="437">
        <f t="shared" si="533"/>
        <v>167</v>
      </c>
      <c r="O2569" s="437"/>
      <c r="P2569" s="430" t="str">
        <f t="shared" si="528"/>
        <v/>
      </c>
      <c r="U2569" s="177">
        <v>183</v>
      </c>
      <c r="V2569" s="177" t="s">
        <v>3556</v>
      </c>
      <c r="W2569" s="177" t="s">
        <v>3568</v>
      </c>
      <c r="X2569" s="177" t="s">
        <v>2670</v>
      </c>
      <c r="Y2569" s="177" t="s">
        <v>3569</v>
      </c>
      <c r="Z2569" s="177" t="s">
        <v>3106</v>
      </c>
      <c r="AA2569" s="525" t="s">
        <v>3570</v>
      </c>
      <c r="AB2569" s="399" t="str">
        <f t="shared" si="529"/>
        <v>DC1LL01</v>
      </c>
      <c r="AC2569" s="399" t="str">
        <f t="shared" si="530"/>
        <v>DC1LL01-DC</v>
      </c>
      <c r="AD2569" t="str">
        <f>Y2569&amp;"-"&amp;VLOOKUP(AC2569,'LICH THI'!C:AA,9,0)</f>
        <v>65DCQT22907-42469</v>
      </c>
      <c r="AE2569">
        <f t="shared" si="531"/>
        <v>1</v>
      </c>
    </row>
    <row r="2570" spans="1:31" x14ac:dyDescent="0.25">
      <c r="A2570" s="436" t="str">
        <f t="shared" si="521"/>
        <v>DC1LL01-DC-108</v>
      </c>
      <c r="B2570" s="436">
        <f>COUNTIF(AC$4:AC2570,AC2570)</f>
        <v>108</v>
      </c>
      <c r="C2570" s="436" t="str">
        <f t="shared" si="522"/>
        <v>DC1LL01-DC</v>
      </c>
      <c r="D2570" s="436">
        <f>VLOOKUP(C2570,'LICH THI'!C:AA,12,0)</f>
        <v>198</v>
      </c>
      <c r="E2570" s="436">
        <f>VLOOKUP(C2570,'LICH THI'!C:AA,13,0)</f>
        <v>45</v>
      </c>
      <c r="F2570" s="436">
        <f t="shared" si="532"/>
        <v>45</v>
      </c>
      <c r="G2570" s="436">
        <f>VLOOKUP(C2570,'LICH THI'!C:AA,14,0)</f>
        <v>5</v>
      </c>
      <c r="H2570" s="436">
        <f t="shared" si="523"/>
        <v>3</v>
      </c>
      <c r="I2570" s="436" t="str">
        <f t="shared" si="524"/>
        <v>Phạm Thị Ngọc Linh</v>
      </c>
      <c r="J2570" s="436"/>
      <c r="K2570" s="436">
        <f t="shared" si="525"/>
        <v>4</v>
      </c>
      <c r="L2570" s="436" t="str">
        <f t="shared" si="526"/>
        <v>DC1LL01-DC-4</v>
      </c>
      <c r="M2570" s="436">
        <f t="shared" si="527"/>
        <v>1</v>
      </c>
      <c r="N2570" s="437">
        <f t="shared" si="533"/>
        <v>168</v>
      </c>
      <c r="O2570" s="437"/>
      <c r="P2570" s="430" t="str">
        <f t="shared" si="528"/>
        <v/>
      </c>
      <c r="U2570" s="177">
        <v>110</v>
      </c>
      <c r="V2570" s="177" t="s">
        <v>3358</v>
      </c>
      <c r="W2570" s="177" t="s">
        <v>3363</v>
      </c>
      <c r="X2570" s="177" t="s">
        <v>2670</v>
      </c>
      <c r="Y2570" s="177" t="s">
        <v>3364</v>
      </c>
      <c r="Z2570" s="177" t="s">
        <v>3106</v>
      </c>
      <c r="AA2570" s="525" t="s">
        <v>3365</v>
      </c>
      <c r="AB2570" s="399" t="str">
        <f t="shared" si="529"/>
        <v>DC1LL01</v>
      </c>
      <c r="AC2570" s="399" t="str">
        <f t="shared" si="530"/>
        <v>DC1LL01-DC</v>
      </c>
      <c r="AD2570" t="str">
        <f>Y2570&amp;"-"&amp;VLOOKUP(AC2570,'LICH THI'!C:AA,9,0)</f>
        <v>64DCKT3025-42469</v>
      </c>
      <c r="AE2570">
        <f t="shared" si="531"/>
        <v>1</v>
      </c>
    </row>
    <row r="2571" spans="1:31" x14ac:dyDescent="0.25">
      <c r="A2571" s="436" t="str">
        <f t="shared" si="521"/>
        <v>DC1LL01-DC-109</v>
      </c>
      <c r="B2571" s="436">
        <f>COUNTIF(AC$4:AC2571,AC2571)</f>
        <v>109</v>
      </c>
      <c r="C2571" s="436" t="str">
        <f t="shared" si="522"/>
        <v>DC1LL01-DC</v>
      </c>
      <c r="D2571" s="436">
        <f>VLOOKUP(C2571,'LICH THI'!C:AA,12,0)</f>
        <v>198</v>
      </c>
      <c r="E2571" s="436">
        <f>VLOOKUP(C2571,'LICH THI'!C:AA,13,0)</f>
        <v>45</v>
      </c>
      <c r="F2571" s="436">
        <f t="shared" si="532"/>
        <v>45</v>
      </c>
      <c r="G2571" s="436">
        <f>VLOOKUP(C2571,'LICH THI'!C:AA,14,0)</f>
        <v>5</v>
      </c>
      <c r="H2571" s="436">
        <f t="shared" si="523"/>
        <v>3</v>
      </c>
      <c r="I2571" s="436" t="str">
        <f t="shared" si="524"/>
        <v>Tô Khánh Linh</v>
      </c>
      <c r="J2571" s="436"/>
      <c r="K2571" s="436">
        <f t="shared" si="525"/>
        <v>4</v>
      </c>
      <c r="L2571" s="436" t="str">
        <f t="shared" si="526"/>
        <v>DC1LL01-DC-4</v>
      </c>
      <c r="M2571" s="436">
        <f t="shared" si="527"/>
        <v>1</v>
      </c>
      <c r="N2571" s="437">
        <f t="shared" si="533"/>
        <v>169</v>
      </c>
      <c r="O2571" s="437"/>
      <c r="P2571" s="430" t="str">
        <f t="shared" si="528"/>
        <v/>
      </c>
      <c r="U2571" s="177">
        <v>113</v>
      </c>
      <c r="V2571" s="177" t="s">
        <v>3366</v>
      </c>
      <c r="W2571" s="177" t="s">
        <v>3372</v>
      </c>
      <c r="X2571" s="177" t="s">
        <v>2670</v>
      </c>
      <c r="Y2571" s="177" t="s">
        <v>3373</v>
      </c>
      <c r="Z2571" s="177" t="s">
        <v>3106</v>
      </c>
      <c r="AA2571" s="525" t="s">
        <v>3374</v>
      </c>
      <c r="AB2571" s="399" t="str">
        <f t="shared" si="529"/>
        <v>DC1LL01</v>
      </c>
      <c r="AC2571" s="399" t="str">
        <f t="shared" si="530"/>
        <v>DC1LL01-DC</v>
      </c>
      <c r="AD2571" t="str">
        <f>Y2571&amp;"-"&amp;VLOOKUP(AC2571,'LICH THI'!C:AA,9,0)</f>
        <v>64DCKT3124-42469</v>
      </c>
      <c r="AE2571">
        <f t="shared" si="531"/>
        <v>1</v>
      </c>
    </row>
    <row r="2572" spans="1:31" x14ac:dyDescent="0.25">
      <c r="A2572" s="436" t="str">
        <f t="shared" si="521"/>
        <v>DC1LL01-DC-110</v>
      </c>
      <c r="B2572" s="436">
        <f>COUNTIF(AC$4:AC2572,AC2572)</f>
        <v>110</v>
      </c>
      <c r="C2572" s="436" t="str">
        <f t="shared" si="522"/>
        <v>DC1LL01-DC</v>
      </c>
      <c r="D2572" s="436">
        <f>VLOOKUP(C2572,'LICH THI'!C:AA,12,0)</f>
        <v>198</v>
      </c>
      <c r="E2572" s="436">
        <f>VLOOKUP(C2572,'LICH THI'!C:AA,13,0)</f>
        <v>45</v>
      </c>
      <c r="F2572" s="436">
        <f t="shared" si="532"/>
        <v>45</v>
      </c>
      <c r="G2572" s="436">
        <f>VLOOKUP(C2572,'LICH THI'!C:AA,14,0)</f>
        <v>5</v>
      </c>
      <c r="H2572" s="436">
        <f t="shared" si="523"/>
        <v>3</v>
      </c>
      <c r="I2572" s="436" t="str">
        <f t="shared" si="524"/>
        <v>Trần Diệu Linh</v>
      </c>
      <c r="J2572" s="436"/>
      <c r="K2572" s="436">
        <f t="shared" si="525"/>
        <v>4</v>
      </c>
      <c r="L2572" s="436" t="str">
        <f t="shared" si="526"/>
        <v>DC1LL01-DC-4</v>
      </c>
      <c r="M2572" s="436">
        <f t="shared" si="527"/>
        <v>1</v>
      </c>
      <c r="N2572" s="437">
        <f t="shared" si="533"/>
        <v>170</v>
      </c>
      <c r="O2572" s="437"/>
      <c r="P2572" s="430" t="str">
        <f t="shared" si="528"/>
        <v/>
      </c>
      <c r="U2572" s="177">
        <v>184</v>
      </c>
      <c r="V2572" s="177" t="s">
        <v>3556</v>
      </c>
      <c r="W2572" s="177" t="s">
        <v>3571</v>
      </c>
      <c r="X2572" s="177" t="s">
        <v>2670</v>
      </c>
      <c r="Y2572" s="177" t="s">
        <v>3572</v>
      </c>
      <c r="Z2572" s="177" t="s">
        <v>3106</v>
      </c>
      <c r="AA2572" s="525" t="s">
        <v>3573</v>
      </c>
      <c r="AB2572" s="399" t="str">
        <f t="shared" si="529"/>
        <v>DC1LL01</v>
      </c>
      <c r="AC2572" s="399" t="str">
        <f t="shared" si="530"/>
        <v>DC1LL01-DC</v>
      </c>
      <c r="AD2572" t="str">
        <f>Y2572&amp;"-"&amp;VLOOKUP(AC2572,'LICH THI'!C:AA,9,0)</f>
        <v>65DCQT24262-42469</v>
      </c>
      <c r="AE2572">
        <f t="shared" si="531"/>
        <v>1</v>
      </c>
    </row>
    <row r="2573" spans="1:31" x14ac:dyDescent="0.25">
      <c r="A2573" s="436" t="str">
        <f t="shared" si="521"/>
        <v>DC1LL01-DC-111</v>
      </c>
      <c r="B2573" s="436">
        <f>COUNTIF(AC$4:AC2573,AC2573)</f>
        <v>111</v>
      </c>
      <c r="C2573" s="436" t="str">
        <f t="shared" si="522"/>
        <v>DC1LL01-DC</v>
      </c>
      <c r="D2573" s="436">
        <f>VLOOKUP(C2573,'LICH THI'!C:AA,12,0)</f>
        <v>198</v>
      </c>
      <c r="E2573" s="436">
        <f>VLOOKUP(C2573,'LICH THI'!C:AA,13,0)</f>
        <v>45</v>
      </c>
      <c r="F2573" s="436">
        <f t="shared" si="532"/>
        <v>45</v>
      </c>
      <c r="G2573" s="436">
        <f>VLOOKUP(C2573,'LICH THI'!C:AA,14,0)</f>
        <v>5</v>
      </c>
      <c r="H2573" s="436">
        <f t="shared" si="523"/>
        <v>3</v>
      </c>
      <c r="I2573" s="436" t="str">
        <f t="shared" si="524"/>
        <v>Trần Tùng Linh</v>
      </c>
      <c r="J2573" s="436"/>
      <c r="K2573" s="436">
        <f t="shared" si="525"/>
        <v>4</v>
      </c>
      <c r="L2573" s="436" t="str">
        <f t="shared" si="526"/>
        <v>DC1LL01-DC-4</v>
      </c>
      <c r="M2573" s="436">
        <f t="shared" si="527"/>
        <v>1</v>
      </c>
      <c r="N2573" s="437">
        <f t="shared" si="533"/>
        <v>171</v>
      </c>
      <c r="O2573" s="437"/>
      <c r="P2573" s="430" t="str">
        <f t="shared" si="528"/>
        <v/>
      </c>
      <c r="U2573" s="177">
        <v>42</v>
      </c>
      <c r="V2573" s="177" t="s">
        <v>2609</v>
      </c>
      <c r="W2573" s="177" t="s">
        <v>3222</v>
      </c>
      <c r="X2573" s="177" t="s">
        <v>2670</v>
      </c>
      <c r="Y2573" s="177" t="s">
        <v>3223</v>
      </c>
      <c r="Z2573" s="177" t="s">
        <v>3106</v>
      </c>
      <c r="AA2573" s="525" t="s">
        <v>3224</v>
      </c>
      <c r="AB2573" s="399" t="str">
        <f t="shared" si="529"/>
        <v>DC1LL01</v>
      </c>
      <c r="AC2573" s="399" t="str">
        <f t="shared" si="530"/>
        <v>DC1LL01-DC</v>
      </c>
      <c r="AD2573" t="str">
        <f>Y2573&amp;"-"&amp;VLOOKUP(AC2573,'LICH THI'!C:AA,9,0)</f>
        <v>63DCCD3272-42469</v>
      </c>
      <c r="AE2573">
        <f t="shared" si="531"/>
        <v>1</v>
      </c>
    </row>
    <row r="2574" spans="1:31" x14ac:dyDescent="0.25">
      <c r="A2574" s="436" t="str">
        <f t="shared" si="521"/>
        <v>DC1LL01-DC-112</v>
      </c>
      <c r="B2574" s="436">
        <f>COUNTIF(AC$4:AC2574,AC2574)</f>
        <v>112</v>
      </c>
      <c r="C2574" s="436" t="str">
        <f t="shared" si="522"/>
        <v>DC1LL01-DC</v>
      </c>
      <c r="D2574" s="436">
        <f>VLOOKUP(C2574,'LICH THI'!C:AA,12,0)</f>
        <v>198</v>
      </c>
      <c r="E2574" s="436">
        <f>VLOOKUP(C2574,'LICH THI'!C:AA,13,0)</f>
        <v>45</v>
      </c>
      <c r="F2574" s="436">
        <f t="shared" si="532"/>
        <v>45</v>
      </c>
      <c r="G2574" s="436">
        <f>VLOOKUP(C2574,'LICH THI'!C:AA,14,0)</f>
        <v>5</v>
      </c>
      <c r="H2574" s="436">
        <f t="shared" si="523"/>
        <v>3</v>
      </c>
      <c r="I2574" s="436" t="str">
        <f t="shared" si="524"/>
        <v>Trần Thị Mỹ Linh</v>
      </c>
      <c r="J2574" s="436"/>
      <c r="K2574" s="436">
        <f t="shared" si="525"/>
        <v>4</v>
      </c>
      <c r="L2574" s="436" t="str">
        <f t="shared" si="526"/>
        <v>DC1LL01-DC-4</v>
      </c>
      <c r="M2574" s="436">
        <f t="shared" si="527"/>
        <v>1</v>
      </c>
      <c r="N2574" s="437">
        <f t="shared" si="533"/>
        <v>172</v>
      </c>
      <c r="O2574" s="437"/>
      <c r="P2574" s="430" t="str">
        <f t="shared" si="528"/>
        <v/>
      </c>
      <c r="U2574" s="177">
        <v>114</v>
      </c>
      <c r="V2574" s="177" t="s">
        <v>3366</v>
      </c>
      <c r="W2574" s="177" t="s">
        <v>3375</v>
      </c>
      <c r="X2574" s="177" t="s">
        <v>2670</v>
      </c>
      <c r="Y2574" s="177" t="s">
        <v>3376</v>
      </c>
      <c r="Z2574" s="177" t="s">
        <v>3106</v>
      </c>
      <c r="AA2574" s="525" t="s">
        <v>3377</v>
      </c>
      <c r="AB2574" s="399" t="str">
        <f t="shared" si="529"/>
        <v>DC1LL01</v>
      </c>
      <c r="AC2574" s="399" t="str">
        <f t="shared" si="530"/>
        <v>DC1LL01-DC</v>
      </c>
      <c r="AD2574" t="str">
        <f>Y2574&amp;"-"&amp;VLOOKUP(AC2574,'LICH THI'!C:AA,9,0)</f>
        <v>64DCKT3111-42469</v>
      </c>
      <c r="AE2574">
        <f t="shared" si="531"/>
        <v>1</v>
      </c>
    </row>
    <row r="2575" spans="1:31" x14ac:dyDescent="0.25">
      <c r="A2575" s="436" t="str">
        <f t="shared" si="521"/>
        <v>DC1LL01-DC-113</v>
      </c>
      <c r="B2575" s="436">
        <f>COUNTIF(AC$4:AC2575,AC2575)</f>
        <v>113</v>
      </c>
      <c r="C2575" s="436" t="str">
        <f t="shared" si="522"/>
        <v>DC1LL01-DC</v>
      </c>
      <c r="D2575" s="436">
        <f>VLOOKUP(C2575,'LICH THI'!C:AA,12,0)</f>
        <v>198</v>
      </c>
      <c r="E2575" s="436">
        <f>VLOOKUP(C2575,'LICH THI'!C:AA,13,0)</f>
        <v>45</v>
      </c>
      <c r="F2575" s="436">
        <f t="shared" si="532"/>
        <v>45</v>
      </c>
      <c r="G2575" s="436">
        <f>VLOOKUP(C2575,'LICH THI'!C:AA,14,0)</f>
        <v>5</v>
      </c>
      <c r="H2575" s="436">
        <f t="shared" si="523"/>
        <v>3</v>
      </c>
      <c r="I2575" s="436" t="str">
        <f t="shared" si="524"/>
        <v>Vũ Chí Linh</v>
      </c>
      <c r="J2575" s="436"/>
      <c r="K2575" s="436">
        <f t="shared" si="525"/>
        <v>4</v>
      </c>
      <c r="L2575" s="436" t="str">
        <f t="shared" si="526"/>
        <v>DC1LL01-DC-4</v>
      </c>
      <c r="M2575" s="436">
        <f t="shared" si="527"/>
        <v>1</v>
      </c>
      <c r="N2575" s="437">
        <f t="shared" si="533"/>
        <v>173</v>
      </c>
      <c r="O2575" s="437"/>
      <c r="P2575" s="430" t="str">
        <f t="shared" si="528"/>
        <v/>
      </c>
      <c r="U2575" s="177">
        <v>93</v>
      </c>
      <c r="V2575" s="177" t="s">
        <v>3308</v>
      </c>
      <c r="W2575" s="177" t="s">
        <v>3319</v>
      </c>
      <c r="X2575" s="177" t="s">
        <v>2670</v>
      </c>
      <c r="Y2575" s="177" t="s">
        <v>3320</v>
      </c>
      <c r="Z2575" s="177" t="s">
        <v>3106</v>
      </c>
      <c r="AA2575" s="525" t="s">
        <v>3321</v>
      </c>
      <c r="AB2575" s="399" t="str">
        <f t="shared" si="529"/>
        <v>DC1LL01</v>
      </c>
      <c r="AC2575" s="399" t="str">
        <f t="shared" si="530"/>
        <v>DC1LL01-DC</v>
      </c>
      <c r="AD2575" t="str">
        <f>Y2575&amp;"-"&amp;VLOOKUP(AC2575,'LICH THI'!C:AA,9,0)</f>
        <v>64DCDT3049-42469</v>
      </c>
      <c r="AE2575">
        <f t="shared" si="531"/>
        <v>1</v>
      </c>
    </row>
    <row r="2576" spans="1:31" x14ac:dyDescent="0.25">
      <c r="A2576" s="436" t="str">
        <f t="shared" si="521"/>
        <v>DC1LL01-DC-114</v>
      </c>
      <c r="B2576" s="436">
        <f>COUNTIF(AC$4:AC2576,AC2576)</f>
        <v>114</v>
      </c>
      <c r="C2576" s="436" t="str">
        <f t="shared" si="522"/>
        <v>DC1LL01-DC</v>
      </c>
      <c r="D2576" s="436">
        <f>VLOOKUP(C2576,'LICH THI'!C:AA,12,0)</f>
        <v>198</v>
      </c>
      <c r="E2576" s="436">
        <f>VLOOKUP(C2576,'LICH THI'!C:AA,13,0)</f>
        <v>45</v>
      </c>
      <c r="F2576" s="436">
        <f t="shared" si="532"/>
        <v>45</v>
      </c>
      <c r="G2576" s="436">
        <f>VLOOKUP(C2576,'LICH THI'!C:AA,14,0)</f>
        <v>5</v>
      </c>
      <c r="H2576" s="436">
        <f t="shared" si="523"/>
        <v>3</v>
      </c>
      <c r="I2576" s="436" t="str">
        <f t="shared" si="524"/>
        <v>Phạm Thị Thanh Loan</v>
      </c>
      <c r="J2576" s="436"/>
      <c r="K2576" s="436">
        <f t="shared" si="525"/>
        <v>4</v>
      </c>
      <c r="L2576" s="436" t="str">
        <f t="shared" si="526"/>
        <v>DC1LL01-DC-4</v>
      </c>
      <c r="M2576" s="436">
        <f t="shared" si="527"/>
        <v>1</v>
      </c>
      <c r="N2576" s="437">
        <f t="shared" si="533"/>
        <v>174</v>
      </c>
      <c r="O2576" s="437"/>
      <c r="P2576" s="430" t="str">
        <f t="shared" si="528"/>
        <v/>
      </c>
      <c r="U2576" s="177">
        <v>154</v>
      </c>
      <c r="V2576" s="177" t="s">
        <v>3478</v>
      </c>
      <c r="W2576" s="177" t="s">
        <v>3484</v>
      </c>
      <c r="X2576" s="177" t="s">
        <v>3485</v>
      </c>
      <c r="Y2576" s="177" t="s">
        <v>3486</v>
      </c>
      <c r="Z2576" s="177" t="s">
        <v>3106</v>
      </c>
      <c r="AA2576" s="525" t="s">
        <v>3487</v>
      </c>
      <c r="AB2576" s="399" t="str">
        <f t="shared" si="529"/>
        <v>DC1LL01</v>
      </c>
      <c r="AC2576" s="399" t="str">
        <f t="shared" si="530"/>
        <v>DC1LL01-DC</v>
      </c>
      <c r="AD2576" t="str">
        <f>Y2576&amp;"-"&amp;VLOOKUP(AC2576,'LICH THI'!C:AA,9,0)</f>
        <v>65DCDD22688-42469</v>
      </c>
      <c r="AE2576">
        <f t="shared" si="531"/>
        <v>1</v>
      </c>
    </row>
    <row r="2577" spans="1:31" x14ac:dyDescent="0.25">
      <c r="A2577" s="436" t="str">
        <f t="shared" si="521"/>
        <v>DC1LL01-DC-115</v>
      </c>
      <c r="B2577" s="436">
        <f>COUNTIF(AC$4:AC2577,AC2577)</f>
        <v>115</v>
      </c>
      <c r="C2577" s="436" t="str">
        <f t="shared" si="522"/>
        <v>DC1LL01-DC</v>
      </c>
      <c r="D2577" s="436">
        <f>VLOOKUP(C2577,'LICH THI'!C:AA,12,0)</f>
        <v>198</v>
      </c>
      <c r="E2577" s="436">
        <f>VLOOKUP(C2577,'LICH THI'!C:AA,13,0)</f>
        <v>45</v>
      </c>
      <c r="F2577" s="436">
        <f t="shared" si="532"/>
        <v>45</v>
      </c>
      <c r="G2577" s="436">
        <f>VLOOKUP(C2577,'LICH THI'!C:AA,14,0)</f>
        <v>5</v>
      </c>
      <c r="H2577" s="436">
        <f t="shared" si="523"/>
        <v>3</v>
      </c>
      <c r="I2577" s="436" t="str">
        <f t="shared" si="524"/>
        <v>Nguyễn Văn Long</v>
      </c>
      <c r="J2577" s="436"/>
      <c r="K2577" s="436">
        <f t="shared" si="525"/>
        <v>4</v>
      </c>
      <c r="L2577" s="436" t="str">
        <f t="shared" si="526"/>
        <v>DC1LL01-DC-4</v>
      </c>
      <c r="M2577" s="436">
        <f t="shared" si="527"/>
        <v>1</v>
      </c>
      <c r="N2577" s="437">
        <f t="shared" si="533"/>
        <v>175</v>
      </c>
      <c r="O2577" s="437"/>
      <c r="P2577" s="430" t="str">
        <f t="shared" si="528"/>
        <v/>
      </c>
      <c r="U2577" s="177">
        <v>77</v>
      </c>
      <c r="V2577" s="177" t="s">
        <v>2897</v>
      </c>
      <c r="W2577" s="177" t="s">
        <v>2741</v>
      </c>
      <c r="X2577" s="177" t="s">
        <v>2765</v>
      </c>
      <c r="Y2577" s="177" t="s">
        <v>2927</v>
      </c>
      <c r="Z2577" s="177" t="s">
        <v>3106</v>
      </c>
      <c r="AA2577" s="525" t="s">
        <v>2928</v>
      </c>
      <c r="AB2577" s="399" t="str">
        <f t="shared" si="529"/>
        <v>DC1LL01</v>
      </c>
      <c r="AC2577" s="399" t="str">
        <f t="shared" si="530"/>
        <v>DC1LL01-DC</v>
      </c>
      <c r="AD2577" t="str">
        <f>Y2577&amp;"-"&amp;VLOOKUP(AC2577,'LICH THI'!C:AA,9,0)</f>
        <v>64DCDB3016-42469</v>
      </c>
      <c r="AE2577">
        <f t="shared" si="531"/>
        <v>1</v>
      </c>
    </row>
    <row r="2578" spans="1:31" x14ac:dyDescent="0.25">
      <c r="A2578" s="436" t="str">
        <f t="shared" si="521"/>
        <v>DC1LL01-DC-116</v>
      </c>
      <c r="B2578" s="436">
        <f>COUNTIF(AC$4:AC2578,AC2578)</f>
        <v>116</v>
      </c>
      <c r="C2578" s="436" t="str">
        <f t="shared" si="522"/>
        <v>DC1LL01-DC</v>
      </c>
      <c r="D2578" s="436">
        <f>VLOOKUP(C2578,'LICH THI'!C:AA,12,0)</f>
        <v>198</v>
      </c>
      <c r="E2578" s="436">
        <f>VLOOKUP(C2578,'LICH THI'!C:AA,13,0)</f>
        <v>45</v>
      </c>
      <c r="F2578" s="436">
        <f t="shared" si="532"/>
        <v>45</v>
      </c>
      <c r="G2578" s="436">
        <f>VLOOKUP(C2578,'LICH THI'!C:AA,14,0)</f>
        <v>5</v>
      </c>
      <c r="H2578" s="436">
        <f t="shared" si="523"/>
        <v>3</v>
      </c>
      <c r="I2578" s="436" t="str">
        <f t="shared" si="524"/>
        <v>Hà Văn Lượng</v>
      </c>
      <c r="J2578" s="436"/>
      <c r="K2578" s="436">
        <f t="shared" si="525"/>
        <v>4</v>
      </c>
      <c r="L2578" s="436" t="str">
        <f t="shared" si="526"/>
        <v>DC1LL01-DC-4</v>
      </c>
      <c r="M2578" s="436">
        <f t="shared" si="527"/>
        <v>1</v>
      </c>
      <c r="N2578" s="437">
        <f t="shared" si="533"/>
        <v>176</v>
      </c>
      <c r="O2578" s="437"/>
      <c r="P2578" s="430" t="str">
        <f t="shared" si="528"/>
        <v/>
      </c>
      <c r="U2578" s="177">
        <v>28</v>
      </c>
      <c r="V2578" s="177" t="s">
        <v>3175</v>
      </c>
      <c r="W2578" s="177" t="s">
        <v>3181</v>
      </c>
      <c r="X2578" s="177" t="s">
        <v>2810</v>
      </c>
      <c r="Y2578" s="177" t="s">
        <v>3182</v>
      </c>
      <c r="Z2578" s="177" t="s">
        <v>3106</v>
      </c>
      <c r="AA2578" s="525" t="s">
        <v>3183</v>
      </c>
      <c r="AB2578" s="399" t="str">
        <f t="shared" si="529"/>
        <v>DC1LL01</v>
      </c>
      <c r="AC2578" s="399" t="str">
        <f t="shared" si="530"/>
        <v>DC1LL01-DC</v>
      </c>
      <c r="AD2578" t="str">
        <f>Y2578&amp;"-"&amp;VLOOKUP(AC2578,'LICH THI'!C:AA,9,0)</f>
        <v>63DCCA3012-42469</v>
      </c>
      <c r="AE2578">
        <f t="shared" si="531"/>
        <v>1</v>
      </c>
    </row>
    <row r="2579" spans="1:31" x14ac:dyDescent="0.25">
      <c r="A2579" s="436" t="str">
        <f t="shared" si="521"/>
        <v>DC1LL01-DC-117</v>
      </c>
      <c r="B2579" s="436">
        <f>COUNTIF(AC$4:AC2579,AC2579)</f>
        <v>117</v>
      </c>
      <c r="C2579" s="436" t="str">
        <f t="shared" si="522"/>
        <v>DC1LL01-DC</v>
      </c>
      <c r="D2579" s="436">
        <f>VLOOKUP(C2579,'LICH THI'!C:AA,12,0)</f>
        <v>198</v>
      </c>
      <c r="E2579" s="436">
        <f>VLOOKUP(C2579,'LICH THI'!C:AA,13,0)</f>
        <v>45</v>
      </c>
      <c r="F2579" s="436">
        <f t="shared" si="532"/>
        <v>45</v>
      </c>
      <c r="G2579" s="436">
        <f>VLOOKUP(C2579,'LICH THI'!C:AA,14,0)</f>
        <v>5</v>
      </c>
      <c r="H2579" s="436">
        <f t="shared" si="523"/>
        <v>3</v>
      </c>
      <c r="I2579" s="436" t="str">
        <f t="shared" si="524"/>
        <v>Phạm Huyền Mai</v>
      </c>
      <c r="J2579" s="436"/>
      <c r="K2579" s="436">
        <f t="shared" si="525"/>
        <v>4</v>
      </c>
      <c r="L2579" s="436" t="str">
        <f t="shared" si="526"/>
        <v>DC1LL01-DC-4</v>
      </c>
      <c r="M2579" s="436">
        <f t="shared" si="527"/>
        <v>1</v>
      </c>
      <c r="N2579" s="437">
        <f t="shared" si="533"/>
        <v>177</v>
      </c>
      <c r="O2579" s="437"/>
      <c r="P2579" s="430" t="str">
        <f t="shared" si="528"/>
        <v/>
      </c>
      <c r="U2579" s="177">
        <v>10</v>
      </c>
      <c r="V2579" s="177" t="s">
        <v>3102</v>
      </c>
      <c r="W2579" s="177" t="s">
        <v>3129</v>
      </c>
      <c r="X2579" s="177" t="s">
        <v>3130</v>
      </c>
      <c r="Y2579" s="177" t="s">
        <v>3131</v>
      </c>
      <c r="Z2579" s="177" t="s">
        <v>3106</v>
      </c>
      <c r="AA2579" s="525" t="s">
        <v>3132</v>
      </c>
      <c r="AB2579" s="399" t="str">
        <f t="shared" si="529"/>
        <v>DC1LL01</v>
      </c>
      <c r="AC2579" s="399" t="str">
        <f t="shared" si="530"/>
        <v>DC1LL01-DC</v>
      </c>
      <c r="AD2579" t="str">
        <f>Y2579&amp;"-"&amp;VLOOKUP(AC2579,'LICH THI'!C:AA,9,0)</f>
        <v>62DCCD3062-42469</v>
      </c>
      <c r="AE2579">
        <f t="shared" si="531"/>
        <v>1</v>
      </c>
    </row>
    <row r="2580" spans="1:31" x14ac:dyDescent="0.25">
      <c r="A2580" s="436" t="str">
        <f t="shared" si="521"/>
        <v>DC1LL01-DC-118</v>
      </c>
      <c r="B2580" s="436">
        <f>COUNTIF(AC$4:AC2580,AC2580)</f>
        <v>118</v>
      </c>
      <c r="C2580" s="436" t="str">
        <f t="shared" si="522"/>
        <v>DC1LL01-DC</v>
      </c>
      <c r="D2580" s="436">
        <f>VLOOKUP(C2580,'LICH THI'!C:AA,12,0)</f>
        <v>198</v>
      </c>
      <c r="E2580" s="436">
        <f>VLOOKUP(C2580,'LICH THI'!C:AA,13,0)</f>
        <v>45</v>
      </c>
      <c r="F2580" s="436">
        <f t="shared" si="532"/>
        <v>45</v>
      </c>
      <c r="G2580" s="436">
        <f>VLOOKUP(C2580,'LICH THI'!C:AA,14,0)</f>
        <v>5</v>
      </c>
      <c r="H2580" s="436">
        <f t="shared" si="523"/>
        <v>3</v>
      </c>
      <c r="I2580" s="436" t="str">
        <f t="shared" si="524"/>
        <v>Nguyễn Như Mạnh</v>
      </c>
      <c r="J2580" s="436"/>
      <c r="K2580" s="436">
        <f t="shared" si="525"/>
        <v>4</v>
      </c>
      <c r="L2580" s="436" t="str">
        <f t="shared" si="526"/>
        <v>DC1LL01-DC-4</v>
      </c>
      <c r="M2580" s="436">
        <f t="shared" si="527"/>
        <v>1</v>
      </c>
      <c r="N2580" s="437">
        <f t="shared" si="533"/>
        <v>178</v>
      </c>
      <c r="O2580" s="437"/>
      <c r="P2580" s="430" t="str">
        <f t="shared" si="528"/>
        <v/>
      </c>
      <c r="U2580" s="177">
        <v>11</v>
      </c>
      <c r="V2580" s="177" t="s">
        <v>3102</v>
      </c>
      <c r="W2580" s="177" t="s">
        <v>2683</v>
      </c>
      <c r="X2580" s="177" t="s">
        <v>2930</v>
      </c>
      <c r="Y2580" s="177" t="s">
        <v>3133</v>
      </c>
      <c r="Z2580" s="177" t="s">
        <v>3106</v>
      </c>
      <c r="AA2580" s="525" t="s">
        <v>3134</v>
      </c>
      <c r="AB2580" s="399" t="str">
        <f t="shared" si="529"/>
        <v>DC1LL01</v>
      </c>
      <c r="AC2580" s="399" t="str">
        <f t="shared" si="530"/>
        <v>DC1LL01-DC</v>
      </c>
      <c r="AD2580" t="str">
        <f>Y2580&amp;"-"&amp;VLOOKUP(AC2580,'LICH THI'!C:AA,9,0)</f>
        <v>62DCCD2048-42469</v>
      </c>
      <c r="AE2580">
        <f t="shared" si="531"/>
        <v>1</v>
      </c>
    </row>
    <row r="2581" spans="1:31" x14ac:dyDescent="0.25">
      <c r="A2581" s="436" t="str">
        <f t="shared" si="521"/>
        <v>DC1LL01-DC-119</v>
      </c>
      <c r="B2581" s="436">
        <f>COUNTIF(AC$4:AC2581,AC2581)</f>
        <v>119</v>
      </c>
      <c r="C2581" s="436" t="str">
        <f t="shared" si="522"/>
        <v>DC1LL01-DC</v>
      </c>
      <c r="D2581" s="436">
        <f>VLOOKUP(C2581,'LICH THI'!C:AA,12,0)</f>
        <v>198</v>
      </c>
      <c r="E2581" s="436">
        <f>VLOOKUP(C2581,'LICH THI'!C:AA,13,0)</f>
        <v>45</v>
      </c>
      <c r="F2581" s="436">
        <f t="shared" si="532"/>
        <v>45</v>
      </c>
      <c r="G2581" s="436">
        <f>VLOOKUP(C2581,'LICH THI'!C:AA,14,0)</f>
        <v>5</v>
      </c>
      <c r="H2581" s="436">
        <f t="shared" si="523"/>
        <v>3</v>
      </c>
      <c r="I2581" s="436" t="str">
        <f t="shared" si="524"/>
        <v>Nguyễn Thị Mạnh</v>
      </c>
      <c r="J2581" s="436"/>
      <c r="K2581" s="436">
        <f t="shared" si="525"/>
        <v>4</v>
      </c>
      <c r="L2581" s="436" t="str">
        <f t="shared" si="526"/>
        <v>DC1LL01-DC-4</v>
      </c>
      <c r="M2581" s="436">
        <f t="shared" si="527"/>
        <v>1</v>
      </c>
      <c r="N2581" s="437">
        <f t="shared" si="533"/>
        <v>179</v>
      </c>
      <c r="O2581" s="437"/>
      <c r="P2581" s="430" t="str">
        <f t="shared" si="528"/>
        <v/>
      </c>
      <c r="U2581" s="177">
        <v>119</v>
      </c>
      <c r="V2581" s="177" t="s">
        <v>3381</v>
      </c>
      <c r="W2581" s="177" t="s">
        <v>2619</v>
      </c>
      <c r="X2581" s="177" t="s">
        <v>2930</v>
      </c>
      <c r="Y2581" s="177" t="s">
        <v>3391</v>
      </c>
      <c r="Z2581" s="177" t="s">
        <v>3106</v>
      </c>
      <c r="AA2581" s="525" t="s">
        <v>3392</v>
      </c>
      <c r="AB2581" s="399" t="str">
        <f t="shared" si="529"/>
        <v>DC1LL01</v>
      </c>
      <c r="AC2581" s="399" t="str">
        <f t="shared" si="530"/>
        <v>DC1LL01-DC</v>
      </c>
      <c r="AD2581" t="str">
        <f>Y2581&amp;"-"&amp;VLOOKUP(AC2581,'LICH THI'!C:AA,9,0)</f>
        <v>64DCKT3274-42469</v>
      </c>
      <c r="AE2581">
        <f t="shared" si="531"/>
        <v>1</v>
      </c>
    </row>
    <row r="2582" spans="1:31" x14ac:dyDescent="0.25">
      <c r="A2582" s="436" t="str">
        <f t="shared" si="521"/>
        <v>DC1LL01-DC-120</v>
      </c>
      <c r="B2582" s="436">
        <f>COUNTIF(AC$4:AC2582,AC2582)</f>
        <v>120</v>
      </c>
      <c r="C2582" s="436" t="str">
        <f t="shared" si="522"/>
        <v>DC1LL01-DC</v>
      </c>
      <c r="D2582" s="436">
        <f>VLOOKUP(C2582,'LICH THI'!C:AA,12,0)</f>
        <v>198</v>
      </c>
      <c r="E2582" s="436">
        <f>VLOOKUP(C2582,'LICH THI'!C:AA,13,0)</f>
        <v>45</v>
      </c>
      <c r="F2582" s="436">
        <f t="shared" si="532"/>
        <v>45</v>
      </c>
      <c r="G2582" s="436">
        <f>VLOOKUP(C2582,'LICH THI'!C:AA,14,0)</f>
        <v>5</v>
      </c>
      <c r="H2582" s="436">
        <f t="shared" si="523"/>
        <v>3</v>
      </c>
      <c r="I2582" s="436" t="str">
        <f t="shared" si="524"/>
        <v>Nguyễn Văn Mạnh</v>
      </c>
      <c r="J2582" s="436"/>
      <c r="K2582" s="436">
        <f t="shared" si="525"/>
        <v>4</v>
      </c>
      <c r="L2582" s="436" t="str">
        <f t="shared" si="526"/>
        <v>DC1LL01-DC-4</v>
      </c>
      <c r="M2582" s="436">
        <f t="shared" si="527"/>
        <v>1</v>
      </c>
      <c r="N2582" s="437">
        <f t="shared" si="533"/>
        <v>180</v>
      </c>
      <c r="O2582" s="437"/>
      <c r="P2582" s="430" t="str">
        <f t="shared" si="528"/>
        <v/>
      </c>
      <c r="U2582" s="177">
        <v>12</v>
      </c>
      <c r="V2582" s="177" t="s">
        <v>3102</v>
      </c>
      <c r="W2582" s="177" t="s">
        <v>2741</v>
      </c>
      <c r="X2582" s="177" t="s">
        <v>2930</v>
      </c>
      <c r="Y2582" s="177" t="s">
        <v>3135</v>
      </c>
      <c r="Z2582" s="177" t="s">
        <v>3106</v>
      </c>
      <c r="AA2582" s="525" t="s">
        <v>3136</v>
      </c>
      <c r="AB2582" s="399" t="str">
        <f t="shared" si="529"/>
        <v>DC1LL01</v>
      </c>
      <c r="AC2582" s="399" t="str">
        <f t="shared" si="530"/>
        <v>DC1LL01-DC</v>
      </c>
      <c r="AD2582" t="str">
        <f>Y2582&amp;"-"&amp;VLOOKUP(AC2582,'LICH THI'!C:AA,9,0)</f>
        <v>62DCCD2049-42469</v>
      </c>
      <c r="AE2582">
        <f t="shared" si="531"/>
        <v>1</v>
      </c>
    </row>
    <row r="2583" spans="1:31" x14ac:dyDescent="0.25">
      <c r="A2583" s="436" t="str">
        <f t="shared" si="521"/>
        <v>DC1LL01-DC-121</v>
      </c>
      <c r="B2583" s="436">
        <f>COUNTIF(AC$4:AC2583,AC2583)</f>
        <v>121</v>
      </c>
      <c r="C2583" s="436" t="str">
        <f t="shared" si="522"/>
        <v>DC1LL01-DC</v>
      </c>
      <c r="D2583" s="436">
        <f>VLOOKUP(C2583,'LICH THI'!C:AA,12,0)</f>
        <v>198</v>
      </c>
      <c r="E2583" s="436">
        <f>VLOOKUP(C2583,'LICH THI'!C:AA,13,0)</f>
        <v>45</v>
      </c>
      <c r="F2583" s="436">
        <f t="shared" si="532"/>
        <v>45</v>
      </c>
      <c r="G2583" s="436">
        <f>VLOOKUP(C2583,'LICH THI'!C:AA,14,0)</f>
        <v>5</v>
      </c>
      <c r="H2583" s="436">
        <f t="shared" si="523"/>
        <v>3</v>
      </c>
      <c r="I2583" s="436" t="str">
        <f t="shared" si="524"/>
        <v>Trần Đức Mạnh</v>
      </c>
      <c r="J2583" s="436"/>
      <c r="K2583" s="436">
        <f t="shared" si="525"/>
        <v>4</v>
      </c>
      <c r="L2583" s="436" t="str">
        <f t="shared" si="526"/>
        <v>DC1LL01-DC-4</v>
      </c>
      <c r="M2583" s="436">
        <f t="shared" si="527"/>
        <v>1</v>
      </c>
      <c r="N2583" s="437">
        <f t="shared" si="533"/>
        <v>181</v>
      </c>
      <c r="O2583" s="437"/>
      <c r="P2583" s="430" t="str">
        <f t="shared" si="528"/>
        <v/>
      </c>
      <c r="U2583" s="177">
        <v>29</v>
      </c>
      <c r="V2583" s="177" t="s">
        <v>3175</v>
      </c>
      <c r="W2583" s="177" t="s">
        <v>3184</v>
      </c>
      <c r="X2583" s="177" t="s">
        <v>2930</v>
      </c>
      <c r="Y2583" s="177" t="s">
        <v>3185</v>
      </c>
      <c r="Z2583" s="177" t="s">
        <v>3106</v>
      </c>
      <c r="AA2583" s="525" t="s">
        <v>3186</v>
      </c>
      <c r="AB2583" s="399" t="str">
        <f t="shared" si="529"/>
        <v>DC1LL01</v>
      </c>
      <c r="AC2583" s="399" t="str">
        <f t="shared" si="530"/>
        <v>DC1LL01-DC</v>
      </c>
      <c r="AD2583" t="str">
        <f>Y2583&amp;"-"&amp;VLOOKUP(AC2583,'LICH THI'!C:AA,9,0)</f>
        <v>63DCCA3028-42469</v>
      </c>
      <c r="AE2583">
        <f t="shared" si="531"/>
        <v>1</v>
      </c>
    </row>
    <row r="2584" spans="1:31" x14ac:dyDescent="0.25">
      <c r="A2584" s="436" t="str">
        <f t="shared" si="521"/>
        <v>DC1LL01-DC-122</v>
      </c>
      <c r="B2584" s="436">
        <f>COUNTIF(AC$4:AC2584,AC2584)</f>
        <v>122</v>
      </c>
      <c r="C2584" s="436" t="str">
        <f t="shared" si="522"/>
        <v>DC1LL01-DC</v>
      </c>
      <c r="D2584" s="436">
        <f>VLOOKUP(C2584,'LICH THI'!C:AA,12,0)</f>
        <v>198</v>
      </c>
      <c r="E2584" s="436">
        <f>VLOOKUP(C2584,'LICH THI'!C:AA,13,0)</f>
        <v>45</v>
      </c>
      <c r="F2584" s="436">
        <f t="shared" si="532"/>
        <v>45</v>
      </c>
      <c r="G2584" s="436">
        <f>VLOOKUP(C2584,'LICH THI'!C:AA,14,0)</f>
        <v>5</v>
      </c>
      <c r="H2584" s="436">
        <f t="shared" si="523"/>
        <v>3</v>
      </c>
      <c r="I2584" s="436" t="str">
        <f t="shared" si="524"/>
        <v>Lưu Hạnh Minh</v>
      </c>
      <c r="J2584" s="436"/>
      <c r="K2584" s="436">
        <f t="shared" si="525"/>
        <v>4</v>
      </c>
      <c r="L2584" s="436" t="str">
        <f t="shared" si="526"/>
        <v>DC1LL01-DC-4</v>
      </c>
      <c r="M2584" s="436">
        <f t="shared" si="527"/>
        <v>1</v>
      </c>
      <c r="N2584" s="437">
        <f t="shared" si="533"/>
        <v>182</v>
      </c>
      <c r="O2584" s="437"/>
      <c r="P2584" s="430" t="str">
        <f t="shared" si="528"/>
        <v/>
      </c>
      <c r="U2584" s="177">
        <v>78</v>
      </c>
      <c r="V2584" s="177" t="s">
        <v>2897</v>
      </c>
      <c r="W2584" s="177" t="s">
        <v>3280</v>
      </c>
      <c r="X2584" s="177" t="s">
        <v>2713</v>
      </c>
      <c r="Y2584" s="177" t="s">
        <v>3281</v>
      </c>
      <c r="Z2584" s="177" t="s">
        <v>3106</v>
      </c>
      <c r="AA2584" s="525" t="s">
        <v>3282</v>
      </c>
      <c r="AB2584" s="399" t="str">
        <f t="shared" si="529"/>
        <v>DC1LL01</v>
      </c>
      <c r="AC2584" s="399" t="str">
        <f t="shared" si="530"/>
        <v>DC1LL01-DC</v>
      </c>
      <c r="AD2584" t="str">
        <f>Y2584&amp;"-"&amp;VLOOKUP(AC2584,'LICH THI'!C:AA,9,0)</f>
        <v>64DCDB3040-42469</v>
      </c>
      <c r="AE2584">
        <f t="shared" si="531"/>
        <v>1</v>
      </c>
    </row>
    <row r="2585" spans="1:31" x14ac:dyDescent="0.25">
      <c r="A2585" s="436" t="str">
        <f t="shared" si="521"/>
        <v>DC1LL01-DC-123</v>
      </c>
      <c r="B2585" s="436">
        <f>COUNTIF(AC$4:AC2585,AC2585)</f>
        <v>123</v>
      </c>
      <c r="C2585" s="436" t="str">
        <f t="shared" si="522"/>
        <v>DC1LL01-DC</v>
      </c>
      <c r="D2585" s="436">
        <f>VLOOKUP(C2585,'LICH THI'!C:AA,12,0)</f>
        <v>198</v>
      </c>
      <c r="E2585" s="436">
        <f>VLOOKUP(C2585,'LICH THI'!C:AA,13,0)</f>
        <v>45</v>
      </c>
      <c r="F2585" s="436">
        <f t="shared" si="532"/>
        <v>45</v>
      </c>
      <c r="G2585" s="436">
        <f>VLOOKUP(C2585,'LICH THI'!C:AA,14,0)</f>
        <v>5</v>
      </c>
      <c r="H2585" s="436">
        <f t="shared" si="523"/>
        <v>3</v>
      </c>
      <c r="I2585" s="436" t="str">
        <f t="shared" si="524"/>
        <v>Trần Quang Minh</v>
      </c>
      <c r="J2585" s="436"/>
      <c r="K2585" s="436">
        <f t="shared" si="525"/>
        <v>4</v>
      </c>
      <c r="L2585" s="436" t="str">
        <f t="shared" si="526"/>
        <v>DC1LL01-DC-4</v>
      </c>
      <c r="M2585" s="436">
        <f t="shared" si="527"/>
        <v>1</v>
      </c>
      <c r="N2585" s="437">
        <f t="shared" si="533"/>
        <v>183</v>
      </c>
      <c r="O2585" s="437"/>
      <c r="P2585" s="430" t="str">
        <f t="shared" si="528"/>
        <v/>
      </c>
      <c r="U2585" s="177">
        <v>100</v>
      </c>
      <c r="V2585" s="177" t="s">
        <v>3325</v>
      </c>
      <c r="W2585" s="177" t="s">
        <v>3336</v>
      </c>
      <c r="X2585" s="177" t="s">
        <v>2713</v>
      </c>
      <c r="Y2585" s="177" t="s">
        <v>3337</v>
      </c>
      <c r="Z2585" s="177" t="s">
        <v>3106</v>
      </c>
      <c r="AA2585" s="525" t="s">
        <v>3338</v>
      </c>
      <c r="AB2585" s="399" t="str">
        <f t="shared" si="529"/>
        <v>DC1LL01</v>
      </c>
      <c r="AC2585" s="399" t="str">
        <f t="shared" si="530"/>
        <v>DC1LL01-DC</v>
      </c>
      <c r="AD2585" t="str">
        <f>Y2585&amp;"-"&amp;VLOOKUP(AC2585,'LICH THI'!C:AA,9,0)</f>
        <v>64DCDT3085-42469</v>
      </c>
      <c r="AE2585">
        <f t="shared" si="531"/>
        <v>1</v>
      </c>
    </row>
    <row r="2586" spans="1:31" x14ac:dyDescent="0.25">
      <c r="A2586" s="436" t="str">
        <f t="shared" si="521"/>
        <v>DC1LL01-DC-124</v>
      </c>
      <c r="B2586" s="436">
        <f>COUNTIF(AC$4:AC2586,AC2586)</f>
        <v>124</v>
      </c>
      <c r="C2586" s="436" t="str">
        <f t="shared" si="522"/>
        <v>DC1LL01-DC</v>
      </c>
      <c r="D2586" s="436">
        <f>VLOOKUP(C2586,'LICH THI'!C:AA,12,0)</f>
        <v>198</v>
      </c>
      <c r="E2586" s="436">
        <f>VLOOKUP(C2586,'LICH THI'!C:AA,13,0)</f>
        <v>45</v>
      </c>
      <c r="F2586" s="436">
        <f t="shared" si="532"/>
        <v>45</v>
      </c>
      <c r="G2586" s="436">
        <f>VLOOKUP(C2586,'LICH THI'!C:AA,14,0)</f>
        <v>5</v>
      </c>
      <c r="H2586" s="436">
        <f t="shared" si="523"/>
        <v>3</v>
      </c>
      <c r="I2586" s="436" t="str">
        <f t="shared" si="524"/>
        <v>Nguyễn Nhật Nam</v>
      </c>
      <c r="J2586" s="436"/>
      <c r="K2586" s="436">
        <f t="shared" si="525"/>
        <v>4</v>
      </c>
      <c r="L2586" s="436" t="str">
        <f t="shared" si="526"/>
        <v>DC1LL01-DC-4</v>
      </c>
      <c r="M2586" s="436">
        <f t="shared" si="527"/>
        <v>1</v>
      </c>
      <c r="N2586" s="437">
        <f t="shared" si="533"/>
        <v>184</v>
      </c>
      <c r="O2586" s="437"/>
      <c r="P2586" s="430" t="str">
        <f t="shared" si="528"/>
        <v/>
      </c>
      <c r="U2586" s="177">
        <v>43</v>
      </c>
      <c r="V2586" s="177" t="s">
        <v>2609</v>
      </c>
      <c r="W2586" s="177" t="s">
        <v>3225</v>
      </c>
      <c r="X2586" s="177" t="s">
        <v>2773</v>
      </c>
      <c r="Y2586" s="177" t="s">
        <v>3226</v>
      </c>
      <c r="Z2586" s="177" t="s">
        <v>3106</v>
      </c>
      <c r="AA2586" s="525" t="s">
        <v>3174</v>
      </c>
      <c r="AB2586" s="399" t="str">
        <f t="shared" si="529"/>
        <v>DC1LL01</v>
      </c>
      <c r="AC2586" s="399" t="str">
        <f t="shared" si="530"/>
        <v>DC1LL01-DC</v>
      </c>
      <c r="AD2586" t="str">
        <f>Y2586&amp;"-"&amp;VLOOKUP(AC2586,'LICH THI'!C:AA,9,0)</f>
        <v>63DCCD3264-42469</v>
      </c>
      <c r="AE2586">
        <f t="shared" si="531"/>
        <v>1</v>
      </c>
    </row>
    <row r="2587" spans="1:31" x14ac:dyDescent="0.25">
      <c r="A2587" s="436" t="str">
        <f t="shared" si="521"/>
        <v>DC1LL01-DC-125</v>
      </c>
      <c r="B2587" s="436">
        <f>COUNTIF(AC$4:AC2587,AC2587)</f>
        <v>125</v>
      </c>
      <c r="C2587" s="436" t="str">
        <f t="shared" si="522"/>
        <v>DC1LL01-DC</v>
      </c>
      <c r="D2587" s="436">
        <f>VLOOKUP(C2587,'LICH THI'!C:AA,12,0)</f>
        <v>198</v>
      </c>
      <c r="E2587" s="436">
        <f>VLOOKUP(C2587,'LICH THI'!C:AA,13,0)</f>
        <v>45</v>
      </c>
      <c r="F2587" s="436">
        <f t="shared" si="532"/>
        <v>45</v>
      </c>
      <c r="G2587" s="436">
        <f>VLOOKUP(C2587,'LICH THI'!C:AA,14,0)</f>
        <v>5</v>
      </c>
      <c r="H2587" s="436">
        <f t="shared" si="523"/>
        <v>3</v>
      </c>
      <c r="I2587" s="436" t="str">
        <f t="shared" si="524"/>
        <v>Phạm Đình Nam</v>
      </c>
      <c r="J2587" s="436"/>
      <c r="K2587" s="436">
        <f t="shared" si="525"/>
        <v>4</v>
      </c>
      <c r="L2587" s="436" t="str">
        <f t="shared" si="526"/>
        <v>DC1LL01-DC-4</v>
      </c>
      <c r="M2587" s="436">
        <f t="shared" si="527"/>
        <v>1</v>
      </c>
      <c r="N2587" s="437">
        <f t="shared" si="533"/>
        <v>185</v>
      </c>
      <c r="O2587" s="437"/>
      <c r="P2587" s="430" t="str">
        <f t="shared" si="528"/>
        <v/>
      </c>
      <c r="U2587" s="177">
        <v>13</v>
      </c>
      <c r="V2587" s="177" t="s">
        <v>3102</v>
      </c>
      <c r="W2587" s="177" t="s">
        <v>3137</v>
      </c>
      <c r="X2587" s="177" t="s">
        <v>2773</v>
      </c>
      <c r="Y2587" s="177" t="s">
        <v>3138</v>
      </c>
      <c r="Z2587" s="177" t="s">
        <v>3106</v>
      </c>
      <c r="AA2587" s="525" t="s">
        <v>3139</v>
      </c>
      <c r="AB2587" s="399" t="str">
        <f t="shared" si="529"/>
        <v>DC1LL01</v>
      </c>
      <c r="AC2587" s="399" t="str">
        <f t="shared" si="530"/>
        <v>DC1LL01-DC</v>
      </c>
      <c r="AD2587" t="str">
        <f>Y2587&amp;"-"&amp;VLOOKUP(AC2587,'LICH THI'!C:AA,9,0)</f>
        <v>62DCCD3066-42469</v>
      </c>
      <c r="AE2587">
        <f t="shared" si="531"/>
        <v>1</v>
      </c>
    </row>
    <row r="2588" spans="1:31" x14ac:dyDescent="0.25">
      <c r="A2588" s="436" t="str">
        <f t="shared" si="521"/>
        <v>DC1LL01-DC-126</v>
      </c>
      <c r="B2588" s="436">
        <f>COUNTIF(AC$4:AC2588,AC2588)</f>
        <v>126</v>
      </c>
      <c r="C2588" s="436" t="str">
        <f t="shared" si="522"/>
        <v>DC1LL01-DC</v>
      </c>
      <c r="D2588" s="436">
        <f>VLOOKUP(C2588,'LICH THI'!C:AA,12,0)</f>
        <v>198</v>
      </c>
      <c r="E2588" s="436">
        <f>VLOOKUP(C2588,'LICH THI'!C:AA,13,0)</f>
        <v>45</v>
      </c>
      <c r="F2588" s="436">
        <f t="shared" si="532"/>
        <v>45</v>
      </c>
      <c r="G2588" s="436">
        <f>VLOOKUP(C2588,'LICH THI'!C:AA,14,0)</f>
        <v>5</v>
      </c>
      <c r="H2588" s="436">
        <f t="shared" si="523"/>
        <v>3</v>
      </c>
      <c r="I2588" s="436" t="str">
        <f t="shared" si="524"/>
        <v>Lại Văn Nghị</v>
      </c>
      <c r="J2588" s="436"/>
      <c r="K2588" s="436">
        <f t="shared" si="525"/>
        <v>4</v>
      </c>
      <c r="L2588" s="436" t="str">
        <f t="shared" si="526"/>
        <v>DC1LL01-DC-4</v>
      </c>
      <c r="M2588" s="436">
        <f t="shared" si="527"/>
        <v>1</v>
      </c>
      <c r="N2588" s="437">
        <f t="shared" si="533"/>
        <v>186</v>
      </c>
      <c r="O2588" s="437"/>
      <c r="P2588" s="430" t="str">
        <f t="shared" si="528"/>
        <v/>
      </c>
      <c r="U2588" s="177">
        <v>14</v>
      </c>
      <c r="V2588" s="177" t="s">
        <v>3102</v>
      </c>
      <c r="W2588" s="177" t="s">
        <v>3140</v>
      </c>
      <c r="X2588" s="177" t="s">
        <v>3141</v>
      </c>
      <c r="Y2588" s="177" t="s">
        <v>3142</v>
      </c>
      <c r="Z2588" s="177" t="s">
        <v>3106</v>
      </c>
      <c r="AA2588" s="525" t="s">
        <v>3143</v>
      </c>
      <c r="AB2588" s="399" t="str">
        <f t="shared" si="529"/>
        <v>DC1LL01</v>
      </c>
      <c r="AC2588" s="399" t="str">
        <f t="shared" si="530"/>
        <v>DC1LL01-DC</v>
      </c>
      <c r="AD2588" t="str">
        <f>Y2588&amp;"-"&amp;VLOOKUP(AC2588,'LICH THI'!C:AA,9,0)</f>
        <v>62DCCD3068-42469</v>
      </c>
      <c r="AE2588">
        <f t="shared" si="531"/>
        <v>1</v>
      </c>
    </row>
    <row r="2589" spans="1:31" x14ac:dyDescent="0.25">
      <c r="A2589" s="436" t="str">
        <f t="shared" si="521"/>
        <v>DC1LL01-DC-127</v>
      </c>
      <c r="B2589" s="436">
        <f>COUNTIF(AC$4:AC2589,AC2589)</f>
        <v>127</v>
      </c>
      <c r="C2589" s="436" t="str">
        <f t="shared" si="522"/>
        <v>DC1LL01-DC</v>
      </c>
      <c r="D2589" s="436">
        <f>VLOOKUP(C2589,'LICH THI'!C:AA,12,0)</f>
        <v>198</v>
      </c>
      <c r="E2589" s="436">
        <f>VLOOKUP(C2589,'LICH THI'!C:AA,13,0)</f>
        <v>45</v>
      </c>
      <c r="F2589" s="436">
        <f t="shared" si="532"/>
        <v>45</v>
      </c>
      <c r="G2589" s="436">
        <f>VLOOKUP(C2589,'LICH THI'!C:AA,14,0)</f>
        <v>5</v>
      </c>
      <c r="H2589" s="436">
        <f t="shared" si="523"/>
        <v>3</v>
      </c>
      <c r="I2589" s="436" t="str">
        <f t="shared" si="524"/>
        <v>Nguyễn Huy Ngọc</v>
      </c>
      <c r="J2589" s="436"/>
      <c r="K2589" s="436">
        <f t="shared" si="525"/>
        <v>4</v>
      </c>
      <c r="L2589" s="436" t="str">
        <f t="shared" si="526"/>
        <v>DC1LL01-DC-4</v>
      </c>
      <c r="M2589" s="436">
        <f t="shared" si="527"/>
        <v>1</v>
      </c>
      <c r="N2589" s="437">
        <f t="shared" si="533"/>
        <v>187</v>
      </c>
      <c r="O2589" s="437"/>
      <c r="P2589" s="430" t="str">
        <f t="shared" si="528"/>
        <v/>
      </c>
      <c r="U2589" s="177">
        <v>15</v>
      </c>
      <c r="V2589" s="177" t="s">
        <v>3102</v>
      </c>
      <c r="W2589" s="177" t="s">
        <v>3144</v>
      </c>
      <c r="X2589" s="177" t="s">
        <v>3064</v>
      </c>
      <c r="Y2589" s="177" t="s">
        <v>3145</v>
      </c>
      <c r="Z2589" s="177" t="s">
        <v>3106</v>
      </c>
      <c r="AA2589" s="525" t="s">
        <v>3146</v>
      </c>
      <c r="AB2589" s="399" t="str">
        <f t="shared" si="529"/>
        <v>DC1LL01</v>
      </c>
      <c r="AC2589" s="399" t="str">
        <f t="shared" si="530"/>
        <v>DC1LL01-DC</v>
      </c>
      <c r="AD2589" t="str">
        <f>Y2589&amp;"-"&amp;VLOOKUP(AC2589,'LICH THI'!C:AA,9,0)</f>
        <v>62DCCD3069-42469</v>
      </c>
      <c r="AE2589">
        <f t="shared" si="531"/>
        <v>1</v>
      </c>
    </row>
    <row r="2590" spans="1:31" x14ac:dyDescent="0.25">
      <c r="A2590" s="436" t="str">
        <f t="shared" si="521"/>
        <v>DC1LL01-DC-128</v>
      </c>
      <c r="B2590" s="436">
        <f>COUNTIF(AC$4:AC2590,AC2590)</f>
        <v>128</v>
      </c>
      <c r="C2590" s="436" t="str">
        <f t="shared" si="522"/>
        <v>DC1LL01-DC</v>
      </c>
      <c r="D2590" s="436">
        <f>VLOOKUP(C2590,'LICH THI'!C:AA,12,0)</f>
        <v>198</v>
      </c>
      <c r="E2590" s="436">
        <f>VLOOKUP(C2590,'LICH THI'!C:AA,13,0)</f>
        <v>45</v>
      </c>
      <c r="F2590" s="436">
        <f t="shared" si="532"/>
        <v>45</v>
      </c>
      <c r="G2590" s="436">
        <f>VLOOKUP(C2590,'LICH THI'!C:AA,14,0)</f>
        <v>5</v>
      </c>
      <c r="H2590" s="436">
        <f t="shared" si="523"/>
        <v>3</v>
      </c>
      <c r="I2590" s="436" t="str">
        <f t="shared" si="524"/>
        <v>Nguyễn Thị Nhuần</v>
      </c>
      <c r="J2590" s="436"/>
      <c r="K2590" s="436">
        <f t="shared" si="525"/>
        <v>4</v>
      </c>
      <c r="L2590" s="436" t="str">
        <f t="shared" si="526"/>
        <v>DC1LL01-DC-4</v>
      </c>
      <c r="M2590" s="436">
        <f t="shared" si="527"/>
        <v>1</v>
      </c>
      <c r="N2590" s="437">
        <f t="shared" si="533"/>
        <v>188</v>
      </c>
      <c r="O2590" s="437"/>
      <c r="P2590" s="430" t="str">
        <f t="shared" si="528"/>
        <v/>
      </c>
      <c r="U2590" s="177">
        <v>115</v>
      </c>
      <c r="V2590" s="177" t="s">
        <v>3378</v>
      </c>
      <c r="W2590" s="177" t="s">
        <v>2619</v>
      </c>
      <c r="X2590" s="177" t="s">
        <v>3379</v>
      </c>
      <c r="Y2590" s="177" t="s">
        <v>3380</v>
      </c>
      <c r="Z2590" s="177" t="s">
        <v>3106</v>
      </c>
      <c r="AA2590" s="525" t="s">
        <v>2855</v>
      </c>
      <c r="AB2590" s="399" t="str">
        <f t="shared" si="529"/>
        <v>DC1LL01</v>
      </c>
      <c r="AC2590" s="399" t="str">
        <f t="shared" si="530"/>
        <v>DC1LL01-DC</v>
      </c>
      <c r="AD2590" t="str">
        <f>Y2590&amp;"-"&amp;VLOOKUP(AC2590,'LICH THI'!C:AA,9,0)</f>
        <v>64DCKT3163-42469</v>
      </c>
      <c r="AE2590">
        <f t="shared" si="531"/>
        <v>1</v>
      </c>
    </row>
    <row r="2591" spans="1:31" x14ac:dyDescent="0.25">
      <c r="A2591" s="436" t="str">
        <f t="shared" si="521"/>
        <v>DC1LL01-DC-129</v>
      </c>
      <c r="B2591" s="436">
        <f>COUNTIF(AC$4:AC2591,AC2591)</f>
        <v>129</v>
      </c>
      <c r="C2591" s="436" t="str">
        <f t="shared" si="522"/>
        <v>DC1LL01-DC</v>
      </c>
      <c r="D2591" s="436">
        <f>VLOOKUP(C2591,'LICH THI'!C:AA,12,0)</f>
        <v>198</v>
      </c>
      <c r="E2591" s="436">
        <f>VLOOKUP(C2591,'LICH THI'!C:AA,13,0)</f>
        <v>45</v>
      </c>
      <c r="F2591" s="436">
        <f t="shared" si="532"/>
        <v>45</v>
      </c>
      <c r="G2591" s="436">
        <f>VLOOKUP(C2591,'LICH THI'!C:AA,14,0)</f>
        <v>5</v>
      </c>
      <c r="H2591" s="436">
        <f t="shared" si="523"/>
        <v>3</v>
      </c>
      <c r="I2591" s="436" t="str">
        <f t="shared" si="524"/>
        <v>Phạm Thị Hồng Nhung</v>
      </c>
      <c r="J2591" s="436"/>
      <c r="K2591" s="436">
        <f t="shared" si="525"/>
        <v>4</v>
      </c>
      <c r="L2591" s="436" t="str">
        <f t="shared" si="526"/>
        <v>DC1LL01-DC-4</v>
      </c>
      <c r="M2591" s="436">
        <f t="shared" si="527"/>
        <v>1</v>
      </c>
      <c r="N2591" s="437">
        <f t="shared" si="533"/>
        <v>189</v>
      </c>
      <c r="O2591" s="437"/>
      <c r="P2591" s="430" t="str">
        <f t="shared" si="528"/>
        <v/>
      </c>
      <c r="U2591" s="177">
        <v>56</v>
      </c>
      <c r="V2591" s="177" t="s">
        <v>2642</v>
      </c>
      <c r="W2591" s="177" t="s">
        <v>2679</v>
      </c>
      <c r="X2591" s="177" t="s">
        <v>2680</v>
      </c>
      <c r="Y2591" s="177" t="s">
        <v>2681</v>
      </c>
      <c r="Z2591" s="177" t="s">
        <v>3106</v>
      </c>
      <c r="AA2591" s="525" t="s">
        <v>2682</v>
      </c>
      <c r="AB2591" s="399" t="str">
        <f t="shared" si="529"/>
        <v>DC1LL01</v>
      </c>
      <c r="AC2591" s="399" t="str">
        <f t="shared" si="530"/>
        <v>DC1LL01-DC</v>
      </c>
      <c r="AD2591" t="str">
        <f>Y2591&amp;"-"&amp;VLOOKUP(AC2591,'LICH THI'!C:AA,9,0)</f>
        <v>63DCKT3316-42469</v>
      </c>
      <c r="AE2591">
        <f t="shared" si="531"/>
        <v>1</v>
      </c>
    </row>
    <row r="2592" spans="1:31" x14ac:dyDescent="0.25">
      <c r="A2592" s="436" t="str">
        <f t="shared" si="521"/>
        <v>DC1LL01-DC-130</v>
      </c>
      <c r="B2592" s="436">
        <f>COUNTIF(AC$4:AC2592,AC2592)</f>
        <v>130</v>
      </c>
      <c r="C2592" s="436" t="str">
        <f t="shared" si="522"/>
        <v>DC1LL01-DC</v>
      </c>
      <c r="D2592" s="436">
        <f>VLOOKUP(C2592,'LICH THI'!C:AA,12,0)</f>
        <v>198</v>
      </c>
      <c r="E2592" s="436">
        <f>VLOOKUP(C2592,'LICH THI'!C:AA,13,0)</f>
        <v>45</v>
      </c>
      <c r="F2592" s="436">
        <f t="shared" si="532"/>
        <v>45</v>
      </c>
      <c r="G2592" s="436">
        <f>VLOOKUP(C2592,'LICH THI'!C:AA,14,0)</f>
        <v>5</v>
      </c>
      <c r="H2592" s="436">
        <f t="shared" si="523"/>
        <v>3</v>
      </c>
      <c r="I2592" s="436" t="str">
        <f t="shared" si="524"/>
        <v>Phạm Tiến Nhường</v>
      </c>
      <c r="J2592" s="436"/>
      <c r="K2592" s="436">
        <f t="shared" si="525"/>
        <v>4</v>
      </c>
      <c r="L2592" s="436" t="str">
        <f t="shared" si="526"/>
        <v>DC1LL01-DC-4</v>
      </c>
      <c r="M2592" s="436">
        <f t="shared" si="527"/>
        <v>1</v>
      </c>
      <c r="N2592" s="437">
        <f t="shared" si="533"/>
        <v>190</v>
      </c>
      <c r="O2592" s="437"/>
      <c r="P2592" s="430" t="str">
        <f t="shared" si="528"/>
        <v/>
      </c>
      <c r="U2592" s="177">
        <v>138</v>
      </c>
      <c r="V2592" s="177" t="s">
        <v>3426</v>
      </c>
      <c r="W2592" s="177" t="s">
        <v>3210</v>
      </c>
      <c r="X2592" s="177" t="s">
        <v>3437</v>
      </c>
      <c r="Y2592" s="177" t="s">
        <v>3438</v>
      </c>
      <c r="Z2592" s="177" t="s">
        <v>3106</v>
      </c>
      <c r="AA2592" s="525" t="s">
        <v>3439</v>
      </c>
      <c r="AB2592" s="399" t="str">
        <f t="shared" si="529"/>
        <v>DC1LL01</v>
      </c>
      <c r="AC2592" s="399" t="str">
        <f t="shared" si="530"/>
        <v>DC1LL01-DC</v>
      </c>
      <c r="AD2592" t="str">
        <f>Y2592&amp;"-"&amp;VLOOKUP(AC2592,'LICH THI'!C:AA,9,0)</f>
        <v>65DCCD20484-42469</v>
      </c>
      <c r="AE2592">
        <f t="shared" si="531"/>
        <v>1</v>
      </c>
    </row>
    <row r="2593" spans="1:31" x14ac:dyDescent="0.25">
      <c r="A2593" s="436" t="str">
        <f t="shared" si="521"/>
        <v>DC1LL01-DC-131</v>
      </c>
      <c r="B2593" s="436">
        <f>COUNTIF(AC$4:AC2593,AC2593)</f>
        <v>131</v>
      </c>
      <c r="C2593" s="436" t="str">
        <f t="shared" si="522"/>
        <v>DC1LL01-DC</v>
      </c>
      <c r="D2593" s="436">
        <f>VLOOKUP(C2593,'LICH THI'!C:AA,12,0)</f>
        <v>198</v>
      </c>
      <c r="E2593" s="436">
        <f>VLOOKUP(C2593,'LICH THI'!C:AA,13,0)</f>
        <v>45</v>
      </c>
      <c r="F2593" s="436">
        <f t="shared" si="532"/>
        <v>45</v>
      </c>
      <c r="G2593" s="436">
        <f>VLOOKUP(C2593,'LICH THI'!C:AA,14,0)</f>
        <v>5</v>
      </c>
      <c r="H2593" s="436">
        <f t="shared" si="523"/>
        <v>3</v>
      </c>
      <c r="I2593" s="436" t="str">
        <f t="shared" si="524"/>
        <v>Đào Hứa Phong</v>
      </c>
      <c r="J2593" s="436"/>
      <c r="K2593" s="436">
        <f t="shared" si="525"/>
        <v>4</v>
      </c>
      <c r="L2593" s="436" t="str">
        <f t="shared" si="526"/>
        <v>DC1LL01-DC-4</v>
      </c>
      <c r="M2593" s="436">
        <f t="shared" si="527"/>
        <v>1</v>
      </c>
      <c r="N2593" s="437">
        <f t="shared" si="533"/>
        <v>191</v>
      </c>
      <c r="O2593" s="437"/>
      <c r="P2593" s="430" t="str">
        <f t="shared" si="528"/>
        <v/>
      </c>
      <c r="U2593" s="177">
        <v>79</v>
      </c>
      <c r="V2593" s="177" t="s">
        <v>2897</v>
      </c>
      <c r="W2593" s="177" t="s">
        <v>3283</v>
      </c>
      <c r="X2593" s="177" t="s">
        <v>3284</v>
      </c>
      <c r="Y2593" s="177" t="s">
        <v>3285</v>
      </c>
      <c r="Z2593" s="177" t="s">
        <v>3106</v>
      </c>
      <c r="AA2593" s="525" t="s">
        <v>3286</v>
      </c>
      <c r="AB2593" s="399" t="str">
        <f t="shared" si="529"/>
        <v>DC1LL01</v>
      </c>
      <c r="AC2593" s="399" t="str">
        <f t="shared" si="530"/>
        <v>DC1LL01-DC</v>
      </c>
      <c r="AD2593" t="str">
        <f>Y2593&amp;"-"&amp;VLOOKUP(AC2593,'LICH THI'!C:AA,9,0)</f>
        <v>64DCDB3070-42469</v>
      </c>
      <c r="AE2593">
        <f t="shared" si="531"/>
        <v>1</v>
      </c>
    </row>
    <row r="2594" spans="1:31" x14ac:dyDescent="0.25">
      <c r="A2594" s="436" t="str">
        <f t="shared" si="521"/>
        <v>DC1LL01-DC-132</v>
      </c>
      <c r="B2594" s="436">
        <f>COUNTIF(AC$4:AC2594,AC2594)</f>
        <v>132</v>
      </c>
      <c r="C2594" s="436" t="str">
        <f t="shared" si="522"/>
        <v>DC1LL01-DC</v>
      </c>
      <c r="D2594" s="436">
        <f>VLOOKUP(C2594,'LICH THI'!C:AA,12,0)</f>
        <v>198</v>
      </c>
      <c r="E2594" s="436">
        <f>VLOOKUP(C2594,'LICH THI'!C:AA,13,0)</f>
        <v>45</v>
      </c>
      <c r="F2594" s="436">
        <f t="shared" si="532"/>
        <v>45</v>
      </c>
      <c r="G2594" s="436">
        <f>VLOOKUP(C2594,'LICH THI'!C:AA,14,0)</f>
        <v>5</v>
      </c>
      <c r="H2594" s="436">
        <f t="shared" si="523"/>
        <v>3</v>
      </c>
      <c r="I2594" s="436" t="str">
        <f t="shared" si="524"/>
        <v>Nguyễn Văn Phú</v>
      </c>
      <c r="J2594" s="436"/>
      <c r="K2594" s="436">
        <f t="shared" si="525"/>
        <v>4</v>
      </c>
      <c r="L2594" s="436" t="str">
        <f t="shared" si="526"/>
        <v>DC1LL01-DC-4</v>
      </c>
      <c r="M2594" s="436">
        <f t="shared" si="527"/>
        <v>1</v>
      </c>
      <c r="N2594" s="437">
        <f t="shared" si="533"/>
        <v>192</v>
      </c>
      <c r="O2594" s="437"/>
      <c r="P2594" s="430" t="str">
        <f t="shared" si="528"/>
        <v/>
      </c>
      <c r="U2594" s="177">
        <v>46</v>
      </c>
      <c r="V2594" s="177" t="s">
        <v>3229</v>
      </c>
      <c r="W2594" s="177" t="s">
        <v>2741</v>
      </c>
      <c r="X2594" s="177" t="s">
        <v>3232</v>
      </c>
      <c r="Y2594" s="177" t="s">
        <v>3233</v>
      </c>
      <c r="Z2594" s="177" t="s">
        <v>3106</v>
      </c>
      <c r="AA2594" s="525" t="s">
        <v>3234</v>
      </c>
      <c r="AB2594" s="399" t="str">
        <f t="shared" si="529"/>
        <v>DC1LL01</v>
      </c>
      <c r="AC2594" s="399" t="str">
        <f t="shared" si="530"/>
        <v>DC1LL01-DC</v>
      </c>
      <c r="AD2594" t="str">
        <f>Y2594&amp;"-"&amp;VLOOKUP(AC2594,'LICH THI'!C:AA,9,0)</f>
        <v>63DCDB3033-42469</v>
      </c>
      <c r="AE2594">
        <f t="shared" si="531"/>
        <v>1</v>
      </c>
    </row>
    <row r="2595" spans="1:31" x14ac:dyDescent="0.25">
      <c r="A2595" s="436" t="str">
        <f t="shared" si="521"/>
        <v>DC1LL01-DC-133</v>
      </c>
      <c r="B2595" s="436">
        <f>COUNTIF(AC$4:AC2595,AC2595)</f>
        <v>133</v>
      </c>
      <c r="C2595" s="436" t="str">
        <f t="shared" si="522"/>
        <v>DC1LL01-DC</v>
      </c>
      <c r="D2595" s="436">
        <f>VLOOKUP(C2595,'LICH THI'!C:AA,12,0)</f>
        <v>198</v>
      </c>
      <c r="E2595" s="436">
        <f>VLOOKUP(C2595,'LICH THI'!C:AA,13,0)</f>
        <v>45</v>
      </c>
      <c r="F2595" s="436">
        <f t="shared" si="532"/>
        <v>45</v>
      </c>
      <c r="G2595" s="436">
        <f>VLOOKUP(C2595,'LICH THI'!C:AA,14,0)</f>
        <v>5</v>
      </c>
      <c r="H2595" s="436">
        <f t="shared" si="523"/>
        <v>3</v>
      </c>
      <c r="I2595" s="436" t="str">
        <f t="shared" si="524"/>
        <v>Hoàng Hà Phương</v>
      </c>
      <c r="J2595" s="436"/>
      <c r="K2595" s="436">
        <f t="shared" si="525"/>
        <v>4</v>
      </c>
      <c r="L2595" s="436" t="str">
        <f t="shared" si="526"/>
        <v>DC1LL01-DC-4</v>
      </c>
      <c r="M2595" s="436">
        <f t="shared" si="527"/>
        <v>1</v>
      </c>
      <c r="N2595" s="437">
        <f t="shared" si="533"/>
        <v>193</v>
      </c>
      <c r="O2595" s="437"/>
      <c r="P2595" s="430" t="str">
        <f t="shared" si="528"/>
        <v/>
      </c>
      <c r="U2595" s="177">
        <v>160</v>
      </c>
      <c r="V2595" s="177" t="s">
        <v>3502</v>
      </c>
      <c r="W2595" s="177" t="s">
        <v>3503</v>
      </c>
      <c r="X2595" s="177" t="s">
        <v>2717</v>
      </c>
      <c r="Y2595" s="177" t="s">
        <v>3504</v>
      </c>
      <c r="Z2595" s="177" t="s">
        <v>3106</v>
      </c>
      <c r="AA2595" s="525" t="s">
        <v>3505</v>
      </c>
      <c r="AB2595" s="399" t="str">
        <f t="shared" si="529"/>
        <v>DC1LL01</v>
      </c>
      <c r="AC2595" s="399" t="str">
        <f t="shared" si="530"/>
        <v>DC1LL01-DC</v>
      </c>
      <c r="AD2595" t="str">
        <f>Y2595&amp;"-"&amp;VLOOKUP(AC2595,'LICH THI'!C:AA,9,0)</f>
        <v>65DCKT23175-42469</v>
      </c>
      <c r="AE2595">
        <f t="shared" si="531"/>
        <v>1</v>
      </c>
    </row>
    <row r="2596" spans="1:31" x14ac:dyDescent="0.25">
      <c r="A2596" s="436" t="str">
        <f t="shared" si="521"/>
        <v>DC1LL01-DC-134</v>
      </c>
      <c r="B2596" s="436">
        <f>COUNTIF(AC$4:AC2596,AC2596)</f>
        <v>134</v>
      </c>
      <c r="C2596" s="436" t="str">
        <f t="shared" si="522"/>
        <v>DC1LL01-DC</v>
      </c>
      <c r="D2596" s="436">
        <f>VLOOKUP(C2596,'LICH THI'!C:AA,12,0)</f>
        <v>198</v>
      </c>
      <c r="E2596" s="436">
        <f>VLOOKUP(C2596,'LICH THI'!C:AA,13,0)</f>
        <v>45</v>
      </c>
      <c r="F2596" s="436">
        <f t="shared" si="532"/>
        <v>45</v>
      </c>
      <c r="G2596" s="436">
        <f>VLOOKUP(C2596,'LICH THI'!C:AA,14,0)</f>
        <v>5</v>
      </c>
      <c r="H2596" s="436">
        <f t="shared" si="523"/>
        <v>3</v>
      </c>
      <c r="I2596" s="436" t="str">
        <f t="shared" si="524"/>
        <v>Hồ Văn Quang</v>
      </c>
      <c r="J2596" s="436"/>
      <c r="K2596" s="436">
        <f t="shared" si="525"/>
        <v>4</v>
      </c>
      <c r="L2596" s="436" t="str">
        <f t="shared" si="526"/>
        <v>DC1LL01-DC-4</v>
      </c>
      <c r="M2596" s="436">
        <f t="shared" si="527"/>
        <v>1</v>
      </c>
      <c r="N2596" s="437">
        <f t="shared" si="533"/>
        <v>194</v>
      </c>
      <c r="O2596" s="437"/>
      <c r="P2596" s="430" t="str">
        <f t="shared" si="528"/>
        <v/>
      </c>
      <c r="U2596" s="177">
        <v>16</v>
      </c>
      <c r="V2596" s="177" t="s">
        <v>3102</v>
      </c>
      <c r="W2596" s="177" t="s">
        <v>2727</v>
      </c>
      <c r="X2596" s="177" t="s">
        <v>3147</v>
      </c>
      <c r="Y2596" s="177" t="s">
        <v>3148</v>
      </c>
      <c r="Z2596" s="177" t="s">
        <v>3106</v>
      </c>
      <c r="AA2596" s="525" t="s">
        <v>3149</v>
      </c>
      <c r="AB2596" s="399" t="str">
        <f t="shared" si="529"/>
        <v>DC1LL01</v>
      </c>
      <c r="AC2596" s="399" t="str">
        <f t="shared" si="530"/>
        <v>DC1LL01-DC</v>
      </c>
      <c r="AD2596" t="str">
        <f>Y2596&amp;"-"&amp;VLOOKUP(AC2596,'LICH THI'!C:AA,9,0)</f>
        <v>62DCCD3076-42469</v>
      </c>
      <c r="AE2596">
        <f t="shared" si="531"/>
        <v>1</v>
      </c>
    </row>
    <row r="2597" spans="1:31" x14ac:dyDescent="0.25">
      <c r="A2597" s="436" t="str">
        <f t="shared" si="521"/>
        <v>DC1LL01-DC-135</v>
      </c>
      <c r="B2597" s="436">
        <f>COUNTIF(AC$4:AC2597,AC2597)</f>
        <v>135</v>
      </c>
      <c r="C2597" s="436" t="str">
        <f t="shared" si="522"/>
        <v>DC1LL01-DC</v>
      </c>
      <c r="D2597" s="436">
        <f>VLOOKUP(C2597,'LICH THI'!C:AA,12,0)</f>
        <v>198</v>
      </c>
      <c r="E2597" s="436">
        <f>VLOOKUP(C2597,'LICH THI'!C:AA,13,0)</f>
        <v>45</v>
      </c>
      <c r="F2597" s="436">
        <f t="shared" si="532"/>
        <v>45</v>
      </c>
      <c r="G2597" s="436">
        <f>VLOOKUP(C2597,'LICH THI'!C:AA,14,0)</f>
        <v>5</v>
      </c>
      <c r="H2597" s="436">
        <f t="shared" si="523"/>
        <v>3</v>
      </c>
      <c r="I2597" s="436" t="str">
        <f t="shared" si="524"/>
        <v>Khuất Duy Quang</v>
      </c>
      <c r="J2597" s="436"/>
      <c r="K2597" s="436">
        <f t="shared" si="525"/>
        <v>4</v>
      </c>
      <c r="L2597" s="436" t="str">
        <f t="shared" si="526"/>
        <v>DC1LL01-DC-4</v>
      </c>
      <c r="M2597" s="436">
        <f t="shared" si="527"/>
        <v>1</v>
      </c>
      <c r="N2597" s="437">
        <f t="shared" si="533"/>
        <v>195</v>
      </c>
      <c r="O2597" s="437"/>
      <c r="P2597" s="430" t="str">
        <f t="shared" si="528"/>
        <v/>
      </c>
      <c r="U2597" s="177">
        <v>80</v>
      </c>
      <c r="V2597" s="177" t="s">
        <v>2897</v>
      </c>
      <c r="W2597" s="177" t="s">
        <v>3287</v>
      </c>
      <c r="X2597" s="177" t="s">
        <v>3147</v>
      </c>
      <c r="Y2597" s="177" t="s">
        <v>3288</v>
      </c>
      <c r="Z2597" s="177" t="s">
        <v>3106</v>
      </c>
      <c r="AA2597" s="525" t="s">
        <v>3289</v>
      </c>
      <c r="AB2597" s="399" t="str">
        <f t="shared" si="529"/>
        <v>DC1LL01</v>
      </c>
      <c r="AC2597" s="399" t="str">
        <f t="shared" si="530"/>
        <v>DC1LL01-DC</v>
      </c>
      <c r="AD2597" t="str">
        <f>Y2597&amp;"-"&amp;VLOOKUP(AC2597,'LICH THI'!C:AA,9,0)</f>
        <v>64DCDB3076-42469</v>
      </c>
      <c r="AE2597">
        <f t="shared" si="531"/>
        <v>1</v>
      </c>
    </row>
    <row r="2598" spans="1:31" x14ac:dyDescent="0.25">
      <c r="A2598" s="436" t="str">
        <f t="shared" si="521"/>
        <v>DC1LL01-DC-136</v>
      </c>
      <c r="B2598" s="436">
        <f>COUNTIF(AC$4:AC2598,AC2598)</f>
        <v>136</v>
      </c>
      <c r="C2598" s="436" t="str">
        <f t="shared" si="522"/>
        <v>DC1LL01-DC</v>
      </c>
      <c r="D2598" s="436">
        <f>VLOOKUP(C2598,'LICH THI'!C:AA,12,0)</f>
        <v>198</v>
      </c>
      <c r="E2598" s="436">
        <f>VLOOKUP(C2598,'LICH THI'!C:AA,13,0)</f>
        <v>45</v>
      </c>
      <c r="F2598" s="436">
        <f t="shared" si="532"/>
        <v>45</v>
      </c>
      <c r="G2598" s="436">
        <f>VLOOKUP(C2598,'LICH THI'!C:AA,14,0)</f>
        <v>5</v>
      </c>
      <c r="H2598" s="436">
        <f t="shared" si="523"/>
        <v>4</v>
      </c>
      <c r="I2598" s="436" t="str">
        <f t="shared" si="524"/>
        <v>Ngô Văn Quang</v>
      </c>
      <c r="J2598" s="436"/>
      <c r="K2598" s="436">
        <f t="shared" si="525"/>
        <v>5</v>
      </c>
      <c r="L2598" s="436" t="str">
        <f t="shared" si="526"/>
        <v>DC1LL01-DC-5</v>
      </c>
      <c r="M2598" s="436">
        <f t="shared" si="527"/>
        <v>1</v>
      </c>
      <c r="N2598" s="437">
        <f t="shared" si="533"/>
        <v>201</v>
      </c>
      <c r="O2598" s="437"/>
      <c r="P2598" s="430" t="str">
        <f t="shared" si="528"/>
        <v/>
      </c>
      <c r="U2598" s="177">
        <v>139</v>
      </c>
      <c r="V2598" s="177" t="s">
        <v>3426</v>
      </c>
      <c r="W2598" s="177" t="s">
        <v>3204</v>
      </c>
      <c r="X2598" s="177" t="s">
        <v>3147</v>
      </c>
      <c r="Y2598" s="177" t="s">
        <v>3440</v>
      </c>
      <c r="Z2598" s="177" t="s">
        <v>3106</v>
      </c>
      <c r="AA2598" s="525" t="s">
        <v>3441</v>
      </c>
      <c r="AB2598" s="399" t="str">
        <f t="shared" si="529"/>
        <v>DC1LL01</v>
      </c>
      <c r="AC2598" s="399" t="str">
        <f t="shared" si="530"/>
        <v>DC1LL01-DC</v>
      </c>
      <c r="AD2598" t="str">
        <f>Y2598&amp;"-"&amp;VLOOKUP(AC2598,'LICH THI'!C:AA,9,0)</f>
        <v>65DCCD20454-42469</v>
      </c>
      <c r="AE2598">
        <f t="shared" si="531"/>
        <v>1</v>
      </c>
    </row>
    <row r="2599" spans="1:31" x14ac:dyDescent="0.25">
      <c r="A2599" s="436" t="str">
        <f t="shared" si="521"/>
        <v>DC1LL01-DC-137</v>
      </c>
      <c r="B2599" s="436">
        <f>COUNTIF(AC$4:AC2599,AC2599)</f>
        <v>137</v>
      </c>
      <c r="C2599" s="436" t="str">
        <f t="shared" si="522"/>
        <v>DC1LL01-DC</v>
      </c>
      <c r="D2599" s="436">
        <f>VLOOKUP(C2599,'LICH THI'!C:AA,12,0)</f>
        <v>198</v>
      </c>
      <c r="E2599" s="436">
        <f>VLOOKUP(C2599,'LICH THI'!C:AA,13,0)</f>
        <v>45</v>
      </c>
      <c r="F2599" s="436">
        <f t="shared" si="532"/>
        <v>45</v>
      </c>
      <c r="G2599" s="436">
        <f>VLOOKUP(C2599,'LICH THI'!C:AA,14,0)</f>
        <v>5</v>
      </c>
      <c r="H2599" s="436">
        <f t="shared" si="523"/>
        <v>4</v>
      </c>
      <c r="I2599" s="436" t="str">
        <f t="shared" si="524"/>
        <v>Trần Mạnh Quang</v>
      </c>
      <c r="J2599" s="436"/>
      <c r="K2599" s="436">
        <f t="shared" si="525"/>
        <v>5</v>
      </c>
      <c r="L2599" s="436" t="str">
        <f t="shared" si="526"/>
        <v>DC1LL01-DC-5</v>
      </c>
      <c r="M2599" s="436">
        <f t="shared" si="527"/>
        <v>1</v>
      </c>
      <c r="N2599" s="437">
        <f t="shared" si="533"/>
        <v>202</v>
      </c>
      <c r="O2599" s="437"/>
      <c r="P2599" s="430" t="str">
        <f t="shared" si="528"/>
        <v/>
      </c>
      <c r="U2599" s="177">
        <v>30</v>
      </c>
      <c r="V2599" s="177" t="s">
        <v>3175</v>
      </c>
      <c r="W2599" s="177" t="s">
        <v>3187</v>
      </c>
      <c r="X2599" s="177" t="s">
        <v>3147</v>
      </c>
      <c r="Y2599" s="177" t="s">
        <v>3188</v>
      </c>
      <c r="Z2599" s="177" t="s">
        <v>3106</v>
      </c>
      <c r="AA2599" s="525" t="s">
        <v>2665</v>
      </c>
      <c r="AB2599" s="399" t="str">
        <f t="shared" si="529"/>
        <v>DC1LL01</v>
      </c>
      <c r="AC2599" s="399" t="str">
        <f t="shared" si="530"/>
        <v>DC1LL01-DC</v>
      </c>
      <c r="AD2599" t="str">
        <f>Y2599&amp;"-"&amp;VLOOKUP(AC2599,'LICH THI'!C:AA,9,0)</f>
        <v>63DCCA3025-42469</v>
      </c>
      <c r="AE2599">
        <f t="shared" si="531"/>
        <v>1</v>
      </c>
    </row>
    <row r="2600" spans="1:31" x14ac:dyDescent="0.25">
      <c r="A2600" s="436" t="str">
        <f t="shared" si="521"/>
        <v>DC1LL01-DC-138</v>
      </c>
      <c r="B2600" s="436">
        <f>COUNTIF(AC$4:AC2600,AC2600)</f>
        <v>138</v>
      </c>
      <c r="C2600" s="436" t="str">
        <f t="shared" si="522"/>
        <v>DC1LL01-DC</v>
      </c>
      <c r="D2600" s="436">
        <f>VLOOKUP(C2600,'LICH THI'!C:AA,12,0)</f>
        <v>198</v>
      </c>
      <c r="E2600" s="436">
        <f>VLOOKUP(C2600,'LICH THI'!C:AA,13,0)</f>
        <v>45</v>
      </c>
      <c r="F2600" s="436">
        <f t="shared" si="532"/>
        <v>45</v>
      </c>
      <c r="G2600" s="436">
        <f>VLOOKUP(C2600,'LICH THI'!C:AA,14,0)</f>
        <v>5</v>
      </c>
      <c r="H2600" s="436">
        <f t="shared" si="523"/>
        <v>4</v>
      </c>
      <c r="I2600" s="436" t="str">
        <f t="shared" si="524"/>
        <v>Lê Hồng Quân</v>
      </c>
      <c r="J2600" s="436"/>
      <c r="K2600" s="436">
        <f t="shared" si="525"/>
        <v>5</v>
      </c>
      <c r="L2600" s="436" t="str">
        <f t="shared" si="526"/>
        <v>DC1LL01-DC-5</v>
      </c>
      <c r="M2600" s="436">
        <f t="shared" si="527"/>
        <v>1</v>
      </c>
      <c r="N2600" s="437">
        <f t="shared" si="533"/>
        <v>203</v>
      </c>
      <c r="O2600" s="437"/>
      <c r="P2600" s="430" t="str">
        <f t="shared" si="528"/>
        <v/>
      </c>
      <c r="U2600" s="177">
        <v>31</v>
      </c>
      <c r="V2600" s="177" t="s">
        <v>3175</v>
      </c>
      <c r="W2600" s="177" t="s">
        <v>3189</v>
      </c>
      <c r="X2600" s="177" t="s">
        <v>2890</v>
      </c>
      <c r="Y2600" s="177" t="s">
        <v>3190</v>
      </c>
      <c r="Z2600" s="177" t="s">
        <v>3106</v>
      </c>
      <c r="AA2600" s="525" t="s">
        <v>3134</v>
      </c>
      <c r="AB2600" s="399" t="str">
        <f t="shared" si="529"/>
        <v>DC1LL01</v>
      </c>
      <c r="AC2600" s="399" t="str">
        <f t="shared" si="530"/>
        <v>DC1LL01-DC</v>
      </c>
      <c r="AD2600" t="str">
        <f>Y2600&amp;"-"&amp;VLOOKUP(AC2600,'LICH THI'!C:AA,9,0)</f>
        <v>63DCCA3005-42469</v>
      </c>
      <c r="AE2600">
        <f t="shared" si="531"/>
        <v>1</v>
      </c>
    </row>
    <row r="2601" spans="1:31" x14ac:dyDescent="0.25">
      <c r="A2601" s="436" t="str">
        <f t="shared" si="521"/>
        <v>DC1LL01-DC-139</v>
      </c>
      <c r="B2601" s="436">
        <f>COUNTIF(AC$4:AC2601,AC2601)</f>
        <v>139</v>
      </c>
      <c r="C2601" s="436" t="str">
        <f t="shared" si="522"/>
        <v>DC1LL01-DC</v>
      </c>
      <c r="D2601" s="436">
        <f>VLOOKUP(C2601,'LICH THI'!C:AA,12,0)</f>
        <v>198</v>
      </c>
      <c r="E2601" s="436">
        <f>VLOOKUP(C2601,'LICH THI'!C:AA,13,0)</f>
        <v>45</v>
      </c>
      <c r="F2601" s="436">
        <f t="shared" si="532"/>
        <v>45</v>
      </c>
      <c r="G2601" s="436">
        <f>VLOOKUP(C2601,'LICH THI'!C:AA,14,0)</f>
        <v>5</v>
      </c>
      <c r="H2601" s="436">
        <f t="shared" si="523"/>
        <v>4</v>
      </c>
      <c r="I2601" s="436" t="str">
        <f t="shared" si="524"/>
        <v>Phạm Văn Quân</v>
      </c>
      <c r="J2601" s="436"/>
      <c r="K2601" s="436">
        <f t="shared" si="525"/>
        <v>5</v>
      </c>
      <c r="L2601" s="436" t="str">
        <f t="shared" si="526"/>
        <v>DC1LL01-DC-5</v>
      </c>
      <c r="M2601" s="436">
        <f t="shared" si="527"/>
        <v>1</v>
      </c>
      <c r="N2601" s="437">
        <f t="shared" si="533"/>
        <v>204</v>
      </c>
      <c r="O2601" s="437"/>
      <c r="P2601" s="430" t="str">
        <f t="shared" si="528"/>
        <v/>
      </c>
      <c r="U2601" s="177">
        <v>68</v>
      </c>
      <c r="V2601" s="177" t="s">
        <v>2851</v>
      </c>
      <c r="W2601" s="177" t="s">
        <v>2738</v>
      </c>
      <c r="X2601" s="177" t="s">
        <v>2890</v>
      </c>
      <c r="Y2601" s="177" t="s">
        <v>3265</v>
      </c>
      <c r="Z2601" s="177" t="s">
        <v>3106</v>
      </c>
      <c r="AA2601" s="525" t="s">
        <v>2733</v>
      </c>
      <c r="AB2601" s="399" t="str">
        <f t="shared" si="529"/>
        <v>DC1LL01</v>
      </c>
      <c r="AC2601" s="399" t="str">
        <f t="shared" si="530"/>
        <v>DC1LL01-DC</v>
      </c>
      <c r="AD2601" t="str">
        <f>Y2601&amp;"-"&amp;VLOOKUP(AC2601,'LICH THI'!C:AA,9,0)</f>
        <v>64DCCD3267-42469</v>
      </c>
      <c r="AE2601">
        <f t="shared" si="531"/>
        <v>1</v>
      </c>
    </row>
    <row r="2602" spans="1:31" x14ac:dyDescent="0.25">
      <c r="A2602" s="436" t="str">
        <f t="shared" si="521"/>
        <v>DC1LL01-DC-140</v>
      </c>
      <c r="B2602" s="436">
        <f>COUNTIF(AC$4:AC2602,AC2602)</f>
        <v>140</v>
      </c>
      <c r="C2602" s="436" t="str">
        <f t="shared" si="522"/>
        <v>DC1LL01-DC</v>
      </c>
      <c r="D2602" s="436">
        <f>VLOOKUP(C2602,'LICH THI'!C:AA,12,0)</f>
        <v>198</v>
      </c>
      <c r="E2602" s="436">
        <f>VLOOKUP(C2602,'LICH THI'!C:AA,13,0)</f>
        <v>45</v>
      </c>
      <c r="F2602" s="436">
        <f t="shared" si="532"/>
        <v>45</v>
      </c>
      <c r="G2602" s="436">
        <f>VLOOKUP(C2602,'LICH THI'!C:AA,14,0)</f>
        <v>5</v>
      </c>
      <c r="H2602" s="436">
        <f t="shared" si="523"/>
        <v>4</v>
      </c>
      <c r="I2602" s="436" t="str">
        <f t="shared" si="524"/>
        <v>Hoàng Quang Quý</v>
      </c>
      <c r="J2602" s="436"/>
      <c r="K2602" s="436">
        <f t="shared" si="525"/>
        <v>5</v>
      </c>
      <c r="L2602" s="436" t="str">
        <f t="shared" si="526"/>
        <v>DC1LL01-DC-5</v>
      </c>
      <c r="M2602" s="436">
        <f t="shared" si="527"/>
        <v>1</v>
      </c>
      <c r="N2602" s="437">
        <f t="shared" si="533"/>
        <v>205</v>
      </c>
      <c r="O2602" s="437"/>
      <c r="P2602" s="430" t="str">
        <f t="shared" si="528"/>
        <v/>
      </c>
      <c r="U2602" s="177">
        <v>89</v>
      </c>
      <c r="V2602" s="177" t="s">
        <v>3301</v>
      </c>
      <c r="W2602" s="177" t="s">
        <v>3305</v>
      </c>
      <c r="X2602" s="177" t="s">
        <v>3004</v>
      </c>
      <c r="Y2602" s="177" t="s">
        <v>3306</v>
      </c>
      <c r="Z2602" s="177" t="s">
        <v>3106</v>
      </c>
      <c r="AA2602" s="525" t="s">
        <v>3307</v>
      </c>
      <c r="AB2602" s="399" t="str">
        <f t="shared" si="529"/>
        <v>DC1LL01</v>
      </c>
      <c r="AC2602" s="399" t="str">
        <f t="shared" si="530"/>
        <v>DC1LL01-DC</v>
      </c>
      <c r="AD2602" t="str">
        <f>Y2602&amp;"-"&amp;VLOOKUP(AC2602,'LICH THI'!C:AA,9,0)</f>
        <v>64DCDD3031-42469</v>
      </c>
      <c r="AE2602">
        <f t="shared" si="531"/>
        <v>1</v>
      </c>
    </row>
    <row r="2603" spans="1:31" x14ac:dyDescent="0.25">
      <c r="A2603" s="436" t="str">
        <f t="shared" si="521"/>
        <v>DC1LL01-DC-141</v>
      </c>
      <c r="B2603" s="436">
        <f>COUNTIF(AC$4:AC2603,AC2603)</f>
        <v>141</v>
      </c>
      <c r="C2603" s="436" t="str">
        <f t="shared" si="522"/>
        <v>DC1LL01-DC</v>
      </c>
      <c r="D2603" s="436">
        <f>VLOOKUP(C2603,'LICH THI'!C:AA,12,0)</f>
        <v>198</v>
      </c>
      <c r="E2603" s="436">
        <f>VLOOKUP(C2603,'LICH THI'!C:AA,13,0)</f>
        <v>45</v>
      </c>
      <c r="F2603" s="436">
        <f t="shared" si="532"/>
        <v>45</v>
      </c>
      <c r="G2603" s="436">
        <f>VLOOKUP(C2603,'LICH THI'!C:AA,14,0)</f>
        <v>5</v>
      </c>
      <c r="H2603" s="436">
        <f t="shared" si="523"/>
        <v>4</v>
      </c>
      <c r="I2603" s="436" t="str">
        <f t="shared" si="524"/>
        <v>Đào Văn Quynh</v>
      </c>
      <c r="J2603" s="436"/>
      <c r="K2603" s="436">
        <f t="shared" si="525"/>
        <v>5</v>
      </c>
      <c r="L2603" s="436" t="str">
        <f t="shared" si="526"/>
        <v>DC1LL01-DC-5</v>
      </c>
      <c r="M2603" s="436">
        <f t="shared" si="527"/>
        <v>1</v>
      </c>
      <c r="N2603" s="437">
        <f t="shared" si="533"/>
        <v>206</v>
      </c>
      <c r="O2603" s="437"/>
      <c r="P2603" s="430" t="str">
        <f t="shared" si="528"/>
        <v/>
      </c>
      <c r="U2603" s="177">
        <v>17</v>
      </c>
      <c r="V2603" s="177" t="s">
        <v>3102</v>
      </c>
      <c r="W2603" s="177" t="s">
        <v>2821</v>
      </c>
      <c r="X2603" s="177" t="s">
        <v>3150</v>
      </c>
      <c r="Y2603" s="177" t="s">
        <v>3151</v>
      </c>
      <c r="Z2603" s="177" t="s">
        <v>3106</v>
      </c>
      <c r="AA2603" s="525" t="s">
        <v>3152</v>
      </c>
      <c r="AB2603" s="399" t="str">
        <f t="shared" si="529"/>
        <v>DC1LL01</v>
      </c>
      <c r="AC2603" s="399" t="str">
        <f t="shared" si="530"/>
        <v>DC1LL01-DC</v>
      </c>
      <c r="AD2603" t="str">
        <f>Y2603&amp;"-"&amp;VLOOKUP(AC2603,'LICH THI'!C:AA,9,0)</f>
        <v>62DCCD3082-42469</v>
      </c>
      <c r="AE2603">
        <f t="shared" si="531"/>
        <v>1</v>
      </c>
    </row>
    <row r="2604" spans="1:31" x14ac:dyDescent="0.25">
      <c r="A2604" s="436" t="str">
        <f t="shared" si="521"/>
        <v>DC1LL01-DC-142</v>
      </c>
      <c r="B2604" s="436">
        <f>COUNTIF(AC$4:AC2604,AC2604)</f>
        <v>142</v>
      </c>
      <c r="C2604" s="436" t="str">
        <f t="shared" si="522"/>
        <v>DC1LL01-DC</v>
      </c>
      <c r="D2604" s="436">
        <f>VLOOKUP(C2604,'LICH THI'!C:AA,12,0)</f>
        <v>198</v>
      </c>
      <c r="E2604" s="436">
        <f>VLOOKUP(C2604,'LICH THI'!C:AA,13,0)</f>
        <v>45</v>
      </c>
      <c r="F2604" s="436">
        <f t="shared" si="532"/>
        <v>45</v>
      </c>
      <c r="G2604" s="436">
        <f>VLOOKUP(C2604,'LICH THI'!C:AA,14,0)</f>
        <v>5</v>
      </c>
      <c r="H2604" s="436">
        <f t="shared" si="523"/>
        <v>4</v>
      </c>
      <c r="I2604" s="436" t="str">
        <f t="shared" si="524"/>
        <v>Nguyễn Như Quỳnh</v>
      </c>
      <c r="J2604" s="436"/>
      <c r="K2604" s="436">
        <f t="shared" si="525"/>
        <v>5</v>
      </c>
      <c r="L2604" s="436" t="str">
        <f t="shared" si="526"/>
        <v>DC1LL01-DC-5</v>
      </c>
      <c r="M2604" s="436">
        <f t="shared" si="527"/>
        <v>1</v>
      </c>
      <c r="N2604" s="437">
        <f t="shared" si="533"/>
        <v>207</v>
      </c>
      <c r="O2604" s="437"/>
      <c r="P2604" s="430" t="str">
        <f t="shared" si="528"/>
        <v/>
      </c>
      <c r="U2604" s="177">
        <v>57</v>
      </c>
      <c r="V2604" s="177" t="s">
        <v>2642</v>
      </c>
      <c r="W2604" s="177" t="s">
        <v>2683</v>
      </c>
      <c r="X2604" s="177" t="s">
        <v>2684</v>
      </c>
      <c r="Y2604" s="177" t="s">
        <v>2685</v>
      </c>
      <c r="Z2604" s="177" t="s">
        <v>3106</v>
      </c>
      <c r="AA2604" s="525" t="s">
        <v>2686</v>
      </c>
      <c r="AB2604" s="399" t="str">
        <f t="shared" si="529"/>
        <v>DC1LL01</v>
      </c>
      <c r="AC2604" s="399" t="str">
        <f t="shared" si="530"/>
        <v>DC1LL01-DC</v>
      </c>
      <c r="AD2604" t="str">
        <f>Y2604&amp;"-"&amp;VLOOKUP(AC2604,'LICH THI'!C:AA,9,0)</f>
        <v>63DCKT3156-42469</v>
      </c>
      <c r="AE2604">
        <f t="shared" si="531"/>
        <v>1</v>
      </c>
    </row>
    <row r="2605" spans="1:31" x14ac:dyDescent="0.25">
      <c r="A2605" s="436" t="str">
        <f t="shared" si="521"/>
        <v>DC1LL01-DC-143</v>
      </c>
      <c r="B2605" s="436">
        <f>COUNTIF(AC$4:AC2605,AC2605)</f>
        <v>143</v>
      </c>
      <c r="C2605" s="436" t="str">
        <f t="shared" si="522"/>
        <v>DC1LL01-DC</v>
      </c>
      <c r="D2605" s="436">
        <f>VLOOKUP(C2605,'LICH THI'!C:AA,12,0)</f>
        <v>198</v>
      </c>
      <c r="E2605" s="436">
        <f>VLOOKUP(C2605,'LICH THI'!C:AA,13,0)</f>
        <v>45</v>
      </c>
      <c r="F2605" s="436">
        <f t="shared" si="532"/>
        <v>45</v>
      </c>
      <c r="G2605" s="436">
        <f>VLOOKUP(C2605,'LICH THI'!C:AA,14,0)</f>
        <v>5</v>
      </c>
      <c r="H2605" s="436">
        <f t="shared" si="523"/>
        <v>4</v>
      </c>
      <c r="I2605" s="436" t="str">
        <f t="shared" si="524"/>
        <v>Nguyễn Cao Sang</v>
      </c>
      <c r="J2605" s="436"/>
      <c r="K2605" s="436">
        <f t="shared" si="525"/>
        <v>5</v>
      </c>
      <c r="L2605" s="436" t="str">
        <f t="shared" si="526"/>
        <v>DC1LL01-DC-5</v>
      </c>
      <c r="M2605" s="436">
        <f t="shared" si="527"/>
        <v>1</v>
      </c>
      <c r="N2605" s="437">
        <f t="shared" si="533"/>
        <v>208</v>
      </c>
      <c r="O2605" s="437"/>
      <c r="P2605" s="430" t="str">
        <f t="shared" si="528"/>
        <v/>
      </c>
      <c r="U2605" s="177">
        <v>94</v>
      </c>
      <c r="V2605" s="177" t="s">
        <v>3308</v>
      </c>
      <c r="W2605" s="177" t="s">
        <v>3322</v>
      </c>
      <c r="X2605" s="177" t="s">
        <v>3323</v>
      </c>
      <c r="Y2605" s="177" t="s">
        <v>3324</v>
      </c>
      <c r="Z2605" s="177" t="s">
        <v>3106</v>
      </c>
      <c r="AA2605" s="525" t="s">
        <v>2764</v>
      </c>
      <c r="AB2605" s="399" t="str">
        <f t="shared" si="529"/>
        <v>DC1LL01</v>
      </c>
      <c r="AC2605" s="399" t="str">
        <f t="shared" si="530"/>
        <v>DC1LL01-DC</v>
      </c>
      <c r="AD2605" t="str">
        <f>Y2605&amp;"-"&amp;VLOOKUP(AC2605,'LICH THI'!C:AA,9,0)</f>
        <v>64DCDT3033-42469</v>
      </c>
      <c r="AE2605">
        <f t="shared" si="531"/>
        <v>1</v>
      </c>
    </row>
    <row r="2606" spans="1:31" x14ac:dyDescent="0.25">
      <c r="A2606" s="436" t="str">
        <f t="shared" si="521"/>
        <v>DC1LL01-DC-144</v>
      </c>
      <c r="B2606" s="436">
        <f>COUNTIF(AC$4:AC2606,AC2606)</f>
        <v>144</v>
      </c>
      <c r="C2606" s="436" t="str">
        <f t="shared" si="522"/>
        <v>DC1LL01-DC</v>
      </c>
      <c r="D2606" s="436">
        <f>VLOOKUP(C2606,'LICH THI'!C:AA,12,0)</f>
        <v>198</v>
      </c>
      <c r="E2606" s="436">
        <f>VLOOKUP(C2606,'LICH THI'!C:AA,13,0)</f>
        <v>45</v>
      </c>
      <c r="F2606" s="436">
        <f t="shared" si="532"/>
        <v>45</v>
      </c>
      <c r="G2606" s="436">
        <f>VLOOKUP(C2606,'LICH THI'!C:AA,14,0)</f>
        <v>5</v>
      </c>
      <c r="H2606" s="436">
        <f t="shared" si="523"/>
        <v>4</v>
      </c>
      <c r="I2606" s="436" t="str">
        <f t="shared" si="524"/>
        <v>Nguyễn Văn Sinh</v>
      </c>
      <c r="J2606" s="436"/>
      <c r="K2606" s="436">
        <f t="shared" si="525"/>
        <v>5</v>
      </c>
      <c r="L2606" s="436" t="str">
        <f t="shared" si="526"/>
        <v>DC1LL01-DC-5</v>
      </c>
      <c r="M2606" s="436">
        <f t="shared" si="527"/>
        <v>1</v>
      </c>
      <c r="N2606" s="437">
        <f t="shared" si="533"/>
        <v>209</v>
      </c>
      <c r="O2606" s="437"/>
      <c r="P2606" s="430" t="str">
        <f t="shared" si="528"/>
        <v/>
      </c>
      <c r="U2606" s="177">
        <v>25</v>
      </c>
      <c r="V2606" s="177" t="s">
        <v>2603</v>
      </c>
      <c r="W2606" s="177" t="s">
        <v>2741</v>
      </c>
      <c r="X2606" s="177" t="s">
        <v>3172</v>
      </c>
      <c r="Y2606" s="177" t="s">
        <v>3173</v>
      </c>
      <c r="Z2606" s="177" t="s">
        <v>3106</v>
      </c>
      <c r="AA2606" s="525" t="s">
        <v>3174</v>
      </c>
      <c r="AB2606" s="399" t="str">
        <f t="shared" si="529"/>
        <v>DC1LL01</v>
      </c>
      <c r="AC2606" s="399" t="str">
        <f t="shared" si="530"/>
        <v>DC1LL01-DC</v>
      </c>
      <c r="AD2606" t="str">
        <f>Y2606&amp;"-"&amp;VLOOKUP(AC2606,'LICH THI'!C:AA,9,0)</f>
        <v>62DCCD3083-42469</v>
      </c>
      <c r="AE2606">
        <f t="shared" si="531"/>
        <v>1</v>
      </c>
    </row>
    <row r="2607" spans="1:31" x14ac:dyDescent="0.25">
      <c r="A2607" s="436" t="str">
        <f t="shared" si="521"/>
        <v>DC1LL01-DC-145</v>
      </c>
      <c r="B2607" s="436">
        <f>COUNTIF(AC$4:AC2607,AC2607)</f>
        <v>145</v>
      </c>
      <c r="C2607" s="436" t="str">
        <f t="shared" si="522"/>
        <v>DC1LL01-DC</v>
      </c>
      <c r="D2607" s="436">
        <f>VLOOKUP(C2607,'LICH THI'!C:AA,12,0)</f>
        <v>198</v>
      </c>
      <c r="E2607" s="436">
        <f>VLOOKUP(C2607,'LICH THI'!C:AA,13,0)</f>
        <v>45</v>
      </c>
      <c r="F2607" s="436">
        <f t="shared" si="532"/>
        <v>45</v>
      </c>
      <c r="G2607" s="436">
        <f>VLOOKUP(C2607,'LICH THI'!C:AA,14,0)</f>
        <v>5</v>
      </c>
      <c r="H2607" s="436">
        <f t="shared" si="523"/>
        <v>4</v>
      </c>
      <c r="I2607" s="436" t="str">
        <f t="shared" si="524"/>
        <v>Hoàng Văn Sơn</v>
      </c>
      <c r="J2607" s="436"/>
      <c r="K2607" s="436">
        <f t="shared" si="525"/>
        <v>5</v>
      </c>
      <c r="L2607" s="436" t="str">
        <f t="shared" si="526"/>
        <v>DC1LL01-DC-5</v>
      </c>
      <c r="M2607" s="436">
        <f t="shared" si="527"/>
        <v>1</v>
      </c>
      <c r="N2607" s="437">
        <f t="shared" si="533"/>
        <v>210</v>
      </c>
      <c r="O2607" s="437"/>
      <c r="P2607" s="430" t="str">
        <f t="shared" si="528"/>
        <v/>
      </c>
      <c r="U2607" s="177">
        <v>127</v>
      </c>
      <c r="V2607" s="177" t="s">
        <v>3019</v>
      </c>
      <c r="W2607" s="177" t="s">
        <v>2966</v>
      </c>
      <c r="X2607" s="177" t="s">
        <v>2688</v>
      </c>
      <c r="Y2607" s="177" t="s">
        <v>3409</v>
      </c>
      <c r="Z2607" s="177" t="s">
        <v>3106</v>
      </c>
      <c r="AA2607" s="525" t="s">
        <v>3410</v>
      </c>
      <c r="AB2607" s="399" t="str">
        <f t="shared" si="529"/>
        <v>DC1LL01</v>
      </c>
      <c r="AC2607" s="399" t="str">
        <f t="shared" si="530"/>
        <v>DC1LL01-DC</v>
      </c>
      <c r="AD2607" t="str">
        <f>Y2607&amp;"-"&amp;VLOOKUP(AC2607,'LICH THI'!C:AA,9,0)</f>
        <v>64DCQT3128-42469</v>
      </c>
      <c r="AE2607">
        <f t="shared" si="531"/>
        <v>1</v>
      </c>
    </row>
    <row r="2608" spans="1:31" x14ac:dyDescent="0.25">
      <c r="A2608" s="436" t="str">
        <f t="shared" si="521"/>
        <v>DC1LL01-DC-146</v>
      </c>
      <c r="B2608" s="436">
        <f>COUNTIF(AC$4:AC2608,AC2608)</f>
        <v>146</v>
      </c>
      <c r="C2608" s="436" t="str">
        <f t="shared" si="522"/>
        <v>DC1LL01-DC</v>
      </c>
      <c r="D2608" s="436">
        <f>VLOOKUP(C2608,'LICH THI'!C:AA,12,0)</f>
        <v>198</v>
      </c>
      <c r="E2608" s="436">
        <f>VLOOKUP(C2608,'LICH THI'!C:AA,13,0)</f>
        <v>45</v>
      </c>
      <c r="F2608" s="436">
        <f t="shared" si="532"/>
        <v>45</v>
      </c>
      <c r="G2608" s="436">
        <f>VLOOKUP(C2608,'LICH THI'!C:AA,14,0)</f>
        <v>5</v>
      </c>
      <c r="H2608" s="436">
        <f t="shared" si="523"/>
        <v>4</v>
      </c>
      <c r="I2608" s="436" t="str">
        <f t="shared" si="524"/>
        <v>Nguyễn Đình Sơn</v>
      </c>
      <c r="J2608" s="436"/>
      <c r="K2608" s="436">
        <f t="shared" si="525"/>
        <v>5</v>
      </c>
      <c r="L2608" s="436" t="str">
        <f t="shared" si="526"/>
        <v>DC1LL01-DC-5</v>
      </c>
      <c r="M2608" s="436">
        <f t="shared" si="527"/>
        <v>1</v>
      </c>
      <c r="N2608" s="437">
        <f t="shared" si="533"/>
        <v>211</v>
      </c>
      <c r="O2608" s="437"/>
      <c r="P2608" s="430" t="str">
        <f t="shared" si="528"/>
        <v/>
      </c>
      <c r="U2608" s="177">
        <v>64</v>
      </c>
      <c r="V2608" s="177" t="s">
        <v>2724</v>
      </c>
      <c r="W2608" s="177" t="s">
        <v>2780</v>
      </c>
      <c r="X2608" s="177" t="s">
        <v>2688</v>
      </c>
      <c r="Y2608" s="177" t="s">
        <v>2781</v>
      </c>
      <c r="Z2608" s="177" t="s">
        <v>3106</v>
      </c>
      <c r="AA2608" s="525" t="s">
        <v>2782</v>
      </c>
      <c r="AB2608" s="399" t="str">
        <f t="shared" si="529"/>
        <v>DC1LL01</v>
      </c>
      <c r="AC2608" s="399" t="str">
        <f t="shared" si="530"/>
        <v>DC1LL01-DC</v>
      </c>
      <c r="AD2608" t="str">
        <f>Y2608&amp;"-"&amp;VLOOKUP(AC2608,'LICH THI'!C:AA,9,0)</f>
        <v>64DCCA3045-42469</v>
      </c>
      <c r="AE2608">
        <f t="shared" si="531"/>
        <v>1</v>
      </c>
    </row>
    <row r="2609" spans="1:31" x14ac:dyDescent="0.25">
      <c r="A2609" s="436" t="str">
        <f t="shared" si="521"/>
        <v>DC1LL01-DC-147</v>
      </c>
      <c r="B2609" s="436">
        <f>COUNTIF(AC$4:AC2609,AC2609)</f>
        <v>147</v>
      </c>
      <c r="C2609" s="436" t="str">
        <f t="shared" si="522"/>
        <v>DC1LL01-DC</v>
      </c>
      <c r="D2609" s="436">
        <f>VLOOKUP(C2609,'LICH THI'!C:AA,12,0)</f>
        <v>198</v>
      </c>
      <c r="E2609" s="436">
        <f>VLOOKUP(C2609,'LICH THI'!C:AA,13,0)</f>
        <v>45</v>
      </c>
      <c r="F2609" s="436">
        <f t="shared" si="532"/>
        <v>45</v>
      </c>
      <c r="G2609" s="436">
        <f>VLOOKUP(C2609,'LICH THI'!C:AA,14,0)</f>
        <v>5</v>
      </c>
      <c r="H2609" s="436">
        <f t="shared" si="523"/>
        <v>4</v>
      </c>
      <c r="I2609" s="436" t="str">
        <f t="shared" si="524"/>
        <v>Nguyễn Trung Sơn</v>
      </c>
      <c r="J2609" s="436"/>
      <c r="K2609" s="436">
        <f t="shared" si="525"/>
        <v>5</v>
      </c>
      <c r="L2609" s="436" t="str">
        <f t="shared" si="526"/>
        <v>DC1LL01-DC-5</v>
      </c>
      <c r="M2609" s="436">
        <f t="shared" si="527"/>
        <v>1</v>
      </c>
      <c r="N2609" s="437">
        <f t="shared" si="533"/>
        <v>212</v>
      </c>
      <c r="O2609" s="437"/>
      <c r="P2609" s="430" t="str">
        <f t="shared" si="528"/>
        <v/>
      </c>
      <c r="U2609" s="177">
        <v>58</v>
      </c>
      <c r="V2609" s="177" t="s">
        <v>2642</v>
      </c>
      <c r="W2609" s="177" t="s">
        <v>2687</v>
      </c>
      <c r="X2609" s="177" t="s">
        <v>2688</v>
      </c>
      <c r="Y2609" s="177" t="s">
        <v>2689</v>
      </c>
      <c r="Z2609" s="177" t="s">
        <v>3106</v>
      </c>
      <c r="AA2609" s="525" t="s">
        <v>2641</v>
      </c>
      <c r="AB2609" s="399" t="str">
        <f t="shared" si="529"/>
        <v>DC1LL01</v>
      </c>
      <c r="AC2609" s="399" t="str">
        <f t="shared" si="530"/>
        <v>DC1LL01-DC</v>
      </c>
      <c r="AD2609" t="str">
        <f>Y2609&amp;"-"&amp;VLOOKUP(AC2609,'LICH THI'!C:AA,9,0)</f>
        <v>63DCKT3340-42469</v>
      </c>
      <c r="AE2609">
        <f t="shared" si="531"/>
        <v>1</v>
      </c>
    </row>
    <row r="2610" spans="1:31" x14ac:dyDescent="0.25">
      <c r="A2610" s="436" t="str">
        <f t="shared" si="521"/>
        <v>DC1LL01-DC-148</v>
      </c>
      <c r="B2610" s="436">
        <f>COUNTIF(AC$4:AC2610,AC2610)</f>
        <v>148</v>
      </c>
      <c r="C2610" s="436" t="str">
        <f t="shared" si="522"/>
        <v>DC1LL01-DC</v>
      </c>
      <c r="D2610" s="436">
        <f>VLOOKUP(C2610,'LICH THI'!C:AA,12,0)</f>
        <v>198</v>
      </c>
      <c r="E2610" s="436">
        <f>VLOOKUP(C2610,'LICH THI'!C:AA,13,0)</f>
        <v>45</v>
      </c>
      <c r="F2610" s="436">
        <f t="shared" si="532"/>
        <v>45</v>
      </c>
      <c r="G2610" s="436">
        <f>VLOOKUP(C2610,'LICH THI'!C:AA,14,0)</f>
        <v>5</v>
      </c>
      <c r="H2610" s="436">
        <f t="shared" si="523"/>
        <v>4</v>
      </c>
      <c r="I2610" s="436" t="str">
        <f t="shared" si="524"/>
        <v>Nguyễn Văn Sơn</v>
      </c>
      <c r="J2610" s="436"/>
      <c r="K2610" s="436">
        <f t="shared" si="525"/>
        <v>5</v>
      </c>
      <c r="L2610" s="436" t="str">
        <f t="shared" si="526"/>
        <v>DC1LL01-DC-5</v>
      </c>
      <c r="M2610" s="436">
        <f t="shared" si="527"/>
        <v>1</v>
      </c>
      <c r="N2610" s="437">
        <f t="shared" si="533"/>
        <v>213</v>
      </c>
      <c r="O2610" s="437"/>
      <c r="P2610" s="430" t="str">
        <f t="shared" si="528"/>
        <v/>
      </c>
      <c r="U2610" s="177">
        <v>81</v>
      </c>
      <c r="V2610" s="177" t="s">
        <v>2897</v>
      </c>
      <c r="W2610" s="177" t="s">
        <v>2741</v>
      </c>
      <c r="X2610" s="177" t="s">
        <v>2688</v>
      </c>
      <c r="Y2610" s="177" t="s">
        <v>2933</v>
      </c>
      <c r="Z2610" s="177" t="s">
        <v>3106</v>
      </c>
      <c r="AA2610" s="525" t="s">
        <v>2934</v>
      </c>
      <c r="AB2610" s="399" t="str">
        <f t="shared" si="529"/>
        <v>DC1LL01</v>
      </c>
      <c r="AC2610" s="399" t="str">
        <f t="shared" si="530"/>
        <v>DC1LL01-DC</v>
      </c>
      <c r="AD2610" t="str">
        <f>Y2610&amp;"-"&amp;VLOOKUP(AC2610,'LICH THI'!C:AA,9,0)</f>
        <v>64DCDB3034-42469</v>
      </c>
      <c r="AE2610">
        <f t="shared" si="531"/>
        <v>1</v>
      </c>
    </row>
    <row r="2611" spans="1:31" x14ac:dyDescent="0.25">
      <c r="A2611" s="436" t="str">
        <f t="shared" si="521"/>
        <v>DC1LL01-DC-149</v>
      </c>
      <c r="B2611" s="436">
        <f>COUNTIF(AC$4:AC2611,AC2611)</f>
        <v>149</v>
      </c>
      <c r="C2611" s="436" t="str">
        <f t="shared" si="522"/>
        <v>DC1LL01-DC</v>
      </c>
      <c r="D2611" s="436">
        <f>VLOOKUP(C2611,'LICH THI'!C:AA,12,0)</f>
        <v>198</v>
      </c>
      <c r="E2611" s="436">
        <f>VLOOKUP(C2611,'LICH THI'!C:AA,13,0)</f>
        <v>45</v>
      </c>
      <c r="F2611" s="436">
        <f t="shared" si="532"/>
        <v>45</v>
      </c>
      <c r="G2611" s="436">
        <f>VLOOKUP(C2611,'LICH THI'!C:AA,14,0)</f>
        <v>5</v>
      </c>
      <c r="H2611" s="436">
        <f t="shared" si="523"/>
        <v>4</v>
      </c>
      <c r="I2611" s="436" t="str">
        <f t="shared" si="524"/>
        <v>Phạm Thành Sơn</v>
      </c>
      <c r="J2611" s="436"/>
      <c r="K2611" s="436">
        <f t="shared" si="525"/>
        <v>5</v>
      </c>
      <c r="L2611" s="436" t="str">
        <f t="shared" si="526"/>
        <v>DC1LL01-DC-5</v>
      </c>
      <c r="M2611" s="436">
        <f t="shared" si="527"/>
        <v>1</v>
      </c>
      <c r="N2611" s="437">
        <f t="shared" si="533"/>
        <v>214</v>
      </c>
      <c r="O2611" s="437"/>
      <c r="P2611" s="430" t="str">
        <f t="shared" si="528"/>
        <v/>
      </c>
      <c r="U2611" s="177">
        <v>47</v>
      </c>
      <c r="V2611" s="177" t="s">
        <v>3229</v>
      </c>
      <c r="W2611" s="177" t="s">
        <v>3235</v>
      </c>
      <c r="X2611" s="177" t="s">
        <v>2688</v>
      </c>
      <c r="Y2611" s="177" t="s">
        <v>3236</v>
      </c>
      <c r="Z2611" s="177" t="s">
        <v>3106</v>
      </c>
      <c r="AA2611" s="525" t="s">
        <v>3237</v>
      </c>
      <c r="AB2611" s="399" t="str">
        <f t="shared" si="529"/>
        <v>DC1LL01</v>
      </c>
      <c r="AC2611" s="399" t="str">
        <f t="shared" si="530"/>
        <v>DC1LL01-DC</v>
      </c>
      <c r="AD2611" t="str">
        <f>Y2611&amp;"-"&amp;VLOOKUP(AC2611,'LICH THI'!C:AA,9,0)</f>
        <v>63DCDB3035-42469</v>
      </c>
      <c r="AE2611">
        <f t="shared" si="531"/>
        <v>1</v>
      </c>
    </row>
    <row r="2612" spans="1:31" x14ac:dyDescent="0.25">
      <c r="A2612" s="436" t="str">
        <f t="shared" si="521"/>
        <v>DC1LL01-DC-150</v>
      </c>
      <c r="B2612" s="436">
        <f>COUNTIF(AC$4:AC2612,AC2612)</f>
        <v>150</v>
      </c>
      <c r="C2612" s="436" t="str">
        <f t="shared" si="522"/>
        <v>DC1LL01-DC</v>
      </c>
      <c r="D2612" s="436">
        <f>VLOOKUP(C2612,'LICH THI'!C:AA,12,0)</f>
        <v>198</v>
      </c>
      <c r="E2612" s="436">
        <f>VLOOKUP(C2612,'LICH THI'!C:AA,13,0)</f>
        <v>45</v>
      </c>
      <c r="F2612" s="436">
        <f t="shared" si="532"/>
        <v>45</v>
      </c>
      <c r="G2612" s="436">
        <f>VLOOKUP(C2612,'LICH THI'!C:AA,14,0)</f>
        <v>5</v>
      </c>
      <c r="H2612" s="436">
        <f t="shared" si="523"/>
        <v>4</v>
      </c>
      <c r="I2612" s="436" t="str">
        <f t="shared" si="524"/>
        <v>Phan Văn Tài</v>
      </c>
      <c r="J2612" s="436"/>
      <c r="K2612" s="436">
        <f t="shared" si="525"/>
        <v>5</v>
      </c>
      <c r="L2612" s="436" t="str">
        <f t="shared" si="526"/>
        <v>DC1LL01-DC-5</v>
      </c>
      <c r="M2612" s="436">
        <f t="shared" si="527"/>
        <v>1</v>
      </c>
      <c r="N2612" s="437">
        <f t="shared" si="533"/>
        <v>215</v>
      </c>
      <c r="O2612" s="437"/>
      <c r="P2612" s="430" t="str">
        <f t="shared" si="528"/>
        <v/>
      </c>
      <c r="U2612" s="177">
        <v>185</v>
      </c>
      <c r="V2612" s="177" t="s">
        <v>3556</v>
      </c>
      <c r="W2612" s="177" t="s">
        <v>3197</v>
      </c>
      <c r="X2612" s="177" t="s">
        <v>3043</v>
      </c>
      <c r="Y2612" s="177" t="s">
        <v>3574</v>
      </c>
      <c r="Z2612" s="177" t="s">
        <v>3106</v>
      </c>
      <c r="AA2612" s="525" t="s">
        <v>3575</v>
      </c>
      <c r="AB2612" s="399" t="str">
        <f t="shared" si="529"/>
        <v>DC1LL01</v>
      </c>
      <c r="AC2612" s="399" t="str">
        <f t="shared" si="530"/>
        <v>DC1LL01-DC</v>
      </c>
      <c r="AD2612" t="str">
        <f>Y2612&amp;"-"&amp;VLOOKUP(AC2612,'LICH THI'!C:AA,9,0)</f>
        <v>65DCQT21576-42469</v>
      </c>
      <c r="AE2612">
        <f t="shared" si="531"/>
        <v>1</v>
      </c>
    </row>
    <row r="2613" spans="1:31" x14ac:dyDescent="0.25">
      <c r="A2613" s="436" t="str">
        <f t="shared" si="521"/>
        <v>DC1LL01-DC-151</v>
      </c>
      <c r="B2613" s="436">
        <f>COUNTIF(AC$4:AC2613,AC2613)</f>
        <v>151</v>
      </c>
      <c r="C2613" s="436" t="str">
        <f t="shared" si="522"/>
        <v>DC1LL01-DC</v>
      </c>
      <c r="D2613" s="436">
        <f>VLOOKUP(C2613,'LICH THI'!C:AA,12,0)</f>
        <v>198</v>
      </c>
      <c r="E2613" s="436">
        <f>VLOOKUP(C2613,'LICH THI'!C:AA,13,0)</f>
        <v>45</v>
      </c>
      <c r="F2613" s="436">
        <f t="shared" si="532"/>
        <v>45</v>
      </c>
      <c r="G2613" s="436">
        <f>VLOOKUP(C2613,'LICH THI'!C:AA,14,0)</f>
        <v>5</v>
      </c>
      <c r="H2613" s="436">
        <f t="shared" si="523"/>
        <v>4</v>
      </c>
      <c r="I2613" s="436" t="str">
        <f t="shared" si="524"/>
        <v>Lưu Thị Tâm</v>
      </c>
      <c r="J2613" s="436"/>
      <c r="K2613" s="436">
        <f t="shared" si="525"/>
        <v>5</v>
      </c>
      <c r="L2613" s="436" t="str">
        <f t="shared" si="526"/>
        <v>DC1LL01-DC-5</v>
      </c>
      <c r="M2613" s="436">
        <f t="shared" si="527"/>
        <v>1</v>
      </c>
      <c r="N2613" s="437">
        <f t="shared" si="533"/>
        <v>216</v>
      </c>
      <c r="O2613" s="437"/>
      <c r="P2613" s="430" t="str">
        <f t="shared" si="528"/>
        <v/>
      </c>
      <c r="U2613" s="177">
        <v>189</v>
      </c>
      <c r="V2613" s="177" t="s">
        <v>3046</v>
      </c>
      <c r="W2613" s="177" t="s">
        <v>3582</v>
      </c>
      <c r="X2613" s="177" t="s">
        <v>3583</v>
      </c>
      <c r="Y2613" s="177" t="s">
        <v>3584</v>
      </c>
      <c r="Z2613" s="177" t="s">
        <v>3106</v>
      </c>
      <c r="AA2613" s="525" t="s">
        <v>3585</v>
      </c>
      <c r="AB2613" s="399" t="str">
        <f t="shared" si="529"/>
        <v>DC1LL01</v>
      </c>
      <c r="AC2613" s="399" t="str">
        <f t="shared" si="530"/>
        <v>DC1LL01-DC</v>
      </c>
      <c r="AD2613" t="str">
        <f>Y2613&amp;"-"&amp;VLOOKUP(AC2613,'LICH THI'!C:AA,9,0)</f>
        <v>63DCKT3273-42469</v>
      </c>
      <c r="AE2613">
        <f t="shared" si="531"/>
        <v>1</v>
      </c>
    </row>
    <row r="2614" spans="1:31" x14ac:dyDescent="0.25">
      <c r="A2614" s="436" t="str">
        <f t="shared" si="521"/>
        <v>DC1LL01-DC-152</v>
      </c>
      <c r="B2614" s="436">
        <f>COUNTIF(AC$4:AC2614,AC2614)</f>
        <v>152</v>
      </c>
      <c r="C2614" s="436" t="str">
        <f t="shared" si="522"/>
        <v>DC1LL01-DC</v>
      </c>
      <c r="D2614" s="436">
        <f>VLOOKUP(C2614,'LICH THI'!C:AA,12,0)</f>
        <v>198</v>
      </c>
      <c r="E2614" s="436">
        <f>VLOOKUP(C2614,'LICH THI'!C:AA,13,0)</f>
        <v>45</v>
      </c>
      <c r="F2614" s="436">
        <f t="shared" si="532"/>
        <v>45</v>
      </c>
      <c r="G2614" s="436">
        <f>VLOOKUP(C2614,'LICH THI'!C:AA,14,0)</f>
        <v>5</v>
      </c>
      <c r="H2614" s="436">
        <f t="shared" si="523"/>
        <v>4</v>
      </c>
      <c r="I2614" s="436" t="str">
        <f t="shared" si="524"/>
        <v>Phạm Thị Thanh Tâm</v>
      </c>
      <c r="J2614" s="436"/>
      <c r="K2614" s="436">
        <f t="shared" si="525"/>
        <v>5</v>
      </c>
      <c r="L2614" s="436" t="str">
        <f t="shared" si="526"/>
        <v>DC1LL01-DC-5</v>
      </c>
      <c r="M2614" s="436">
        <f t="shared" si="527"/>
        <v>1</v>
      </c>
      <c r="N2614" s="437">
        <f t="shared" si="533"/>
        <v>217</v>
      </c>
      <c r="O2614" s="437"/>
      <c r="P2614" s="430" t="str">
        <f t="shared" si="528"/>
        <v/>
      </c>
      <c r="U2614" s="177">
        <v>190</v>
      </c>
      <c r="V2614" s="177" t="s">
        <v>3046</v>
      </c>
      <c r="W2614" s="177" t="s">
        <v>3484</v>
      </c>
      <c r="X2614" s="177" t="s">
        <v>3583</v>
      </c>
      <c r="Y2614" s="177" t="s">
        <v>3586</v>
      </c>
      <c r="Z2614" s="177" t="s">
        <v>3106</v>
      </c>
      <c r="AA2614" s="525" t="s">
        <v>2682</v>
      </c>
      <c r="AB2614" s="399" t="str">
        <f t="shared" si="529"/>
        <v>DC1LL01</v>
      </c>
      <c r="AC2614" s="399" t="str">
        <f t="shared" si="530"/>
        <v>DC1LL01-DC</v>
      </c>
      <c r="AD2614" t="str">
        <f>Y2614&amp;"-"&amp;VLOOKUP(AC2614,'LICH THI'!C:AA,9,0)</f>
        <v>63DCKT3262-42469</v>
      </c>
      <c r="AE2614">
        <f t="shared" si="531"/>
        <v>1</v>
      </c>
    </row>
    <row r="2615" spans="1:31" x14ac:dyDescent="0.25">
      <c r="A2615" s="436" t="str">
        <f t="shared" si="521"/>
        <v>DC1LL01-DC-153</v>
      </c>
      <c r="B2615" s="436">
        <f>COUNTIF(AC$4:AC2615,AC2615)</f>
        <v>153</v>
      </c>
      <c r="C2615" s="436" t="str">
        <f t="shared" si="522"/>
        <v>DC1LL01-DC</v>
      </c>
      <c r="D2615" s="436">
        <f>VLOOKUP(C2615,'LICH THI'!C:AA,12,0)</f>
        <v>198</v>
      </c>
      <c r="E2615" s="436">
        <f>VLOOKUP(C2615,'LICH THI'!C:AA,13,0)</f>
        <v>45</v>
      </c>
      <c r="F2615" s="436">
        <f t="shared" si="532"/>
        <v>45</v>
      </c>
      <c r="G2615" s="436">
        <f>VLOOKUP(C2615,'LICH THI'!C:AA,14,0)</f>
        <v>5</v>
      </c>
      <c r="H2615" s="436">
        <f t="shared" si="523"/>
        <v>4</v>
      </c>
      <c r="I2615" s="436" t="str">
        <f t="shared" si="524"/>
        <v>Hoàng Ngọc Tân</v>
      </c>
      <c r="J2615" s="436"/>
      <c r="K2615" s="436">
        <f t="shared" si="525"/>
        <v>5</v>
      </c>
      <c r="L2615" s="436" t="str">
        <f t="shared" si="526"/>
        <v>DC1LL01-DC-5</v>
      </c>
      <c r="M2615" s="436">
        <f t="shared" si="527"/>
        <v>1</v>
      </c>
      <c r="N2615" s="437">
        <f t="shared" si="533"/>
        <v>218</v>
      </c>
      <c r="O2615" s="437"/>
      <c r="P2615" s="430" t="str">
        <f t="shared" si="528"/>
        <v/>
      </c>
      <c r="U2615" s="177">
        <v>48</v>
      </c>
      <c r="V2615" s="177" t="s">
        <v>3229</v>
      </c>
      <c r="W2615" s="177" t="s">
        <v>3238</v>
      </c>
      <c r="X2615" s="177" t="s">
        <v>3239</v>
      </c>
      <c r="Y2615" s="177" t="s">
        <v>3240</v>
      </c>
      <c r="Z2615" s="177" t="s">
        <v>3106</v>
      </c>
      <c r="AA2615" s="525" t="s">
        <v>2974</v>
      </c>
      <c r="AB2615" s="399" t="str">
        <f t="shared" si="529"/>
        <v>DC1LL01</v>
      </c>
      <c r="AC2615" s="399" t="str">
        <f t="shared" si="530"/>
        <v>DC1LL01-DC</v>
      </c>
      <c r="AD2615" t="str">
        <f>Y2615&amp;"-"&amp;VLOOKUP(AC2615,'LICH THI'!C:AA,9,0)</f>
        <v>63DCDB3046-42469</v>
      </c>
      <c r="AE2615">
        <f t="shared" si="531"/>
        <v>1</v>
      </c>
    </row>
    <row r="2616" spans="1:31" x14ac:dyDescent="0.25">
      <c r="A2616" s="436" t="str">
        <f t="shared" si="521"/>
        <v>DC1LL01-DC-154</v>
      </c>
      <c r="B2616" s="436">
        <f>COUNTIF(AC$4:AC2616,AC2616)</f>
        <v>154</v>
      </c>
      <c r="C2616" s="436" t="str">
        <f t="shared" si="522"/>
        <v>DC1LL01-DC</v>
      </c>
      <c r="D2616" s="436">
        <f>VLOOKUP(C2616,'LICH THI'!C:AA,12,0)</f>
        <v>198</v>
      </c>
      <c r="E2616" s="436">
        <f>VLOOKUP(C2616,'LICH THI'!C:AA,13,0)</f>
        <v>45</v>
      </c>
      <c r="F2616" s="436">
        <f t="shared" si="532"/>
        <v>45</v>
      </c>
      <c r="G2616" s="436">
        <f>VLOOKUP(C2616,'LICH THI'!C:AA,14,0)</f>
        <v>5</v>
      </c>
      <c r="H2616" s="436">
        <f t="shared" si="523"/>
        <v>4</v>
      </c>
      <c r="I2616" s="436" t="str">
        <f t="shared" si="524"/>
        <v>Trần Minh Tiến</v>
      </c>
      <c r="J2616" s="436"/>
      <c r="K2616" s="436">
        <f t="shared" si="525"/>
        <v>5</v>
      </c>
      <c r="L2616" s="436" t="str">
        <f t="shared" si="526"/>
        <v>DC1LL01-DC-5</v>
      </c>
      <c r="M2616" s="436">
        <f t="shared" si="527"/>
        <v>1</v>
      </c>
      <c r="N2616" s="437">
        <f t="shared" si="533"/>
        <v>219</v>
      </c>
      <c r="O2616" s="437"/>
      <c r="P2616" s="430" t="str">
        <f t="shared" si="528"/>
        <v/>
      </c>
      <c r="U2616" s="177">
        <v>195</v>
      </c>
      <c r="V2616" s="177" t="s">
        <v>3077</v>
      </c>
      <c r="W2616" s="177" t="s">
        <v>3593</v>
      </c>
      <c r="X2616" s="177" t="s">
        <v>2992</v>
      </c>
      <c r="Y2616" s="177" t="s">
        <v>3594</v>
      </c>
      <c r="Z2616" s="177" t="s">
        <v>3106</v>
      </c>
      <c r="AA2616" s="525" t="s">
        <v>3237</v>
      </c>
      <c r="AB2616" s="399" t="str">
        <f t="shared" si="529"/>
        <v>DC1LL01</v>
      </c>
      <c r="AC2616" s="399" t="str">
        <f t="shared" si="530"/>
        <v>DC1LL01-DC</v>
      </c>
      <c r="AD2616" t="str">
        <f>Y2616&amp;"-"&amp;VLOOKUP(AC2616,'LICH THI'!C:AA,9,0)</f>
        <v>64DCDB3156-42469</v>
      </c>
      <c r="AE2616">
        <f t="shared" si="531"/>
        <v>1</v>
      </c>
    </row>
    <row r="2617" spans="1:31" x14ac:dyDescent="0.25">
      <c r="A2617" s="436" t="str">
        <f t="shared" si="521"/>
        <v>DC1LL01-DC-155</v>
      </c>
      <c r="B2617" s="436">
        <f>COUNTIF(AC$4:AC2617,AC2617)</f>
        <v>155</v>
      </c>
      <c r="C2617" s="436" t="str">
        <f t="shared" si="522"/>
        <v>DC1LL01-DC</v>
      </c>
      <c r="D2617" s="436">
        <f>VLOOKUP(C2617,'LICH THI'!C:AA,12,0)</f>
        <v>198</v>
      </c>
      <c r="E2617" s="436">
        <f>VLOOKUP(C2617,'LICH THI'!C:AA,13,0)</f>
        <v>45</v>
      </c>
      <c r="F2617" s="436">
        <f t="shared" si="532"/>
        <v>45</v>
      </c>
      <c r="G2617" s="436">
        <f>VLOOKUP(C2617,'LICH THI'!C:AA,14,0)</f>
        <v>5</v>
      </c>
      <c r="H2617" s="436">
        <f t="shared" si="523"/>
        <v>4</v>
      </c>
      <c r="I2617" s="436" t="str">
        <f t="shared" si="524"/>
        <v>Trịnh Văn Tiến</v>
      </c>
      <c r="J2617" s="436"/>
      <c r="K2617" s="436">
        <f t="shared" si="525"/>
        <v>5</v>
      </c>
      <c r="L2617" s="436" t="str">
        <f t="shared" si="526"/>
        <v>DC1LL01-DC-5</v>
      </c>
      <c r="M2617" s="436">
        <f t="shared" si="527"/>
        <v>1</v>
      </c>
      <c r="N2617" s="437">
        <f t="shared" si="533"/>
        <v>220</v>
      </c>
      <c r="O2617" s="437"/>
      <c r="P2617" s="430" t="str">
        <f t="shared" si="528"/>
        <v/>
      </c>
      <c r="U2617" s="177">
        <v>19</v>
      </c>
      <c r="V2617" s="177" t="s">
        <v>3102</v>
      </c>
      <c r="W2617" s="177" t="s">
        <v>2972</v>
      </c>
      <c r="X2617" s="177" t="s">
        <v>2992</v>
      </c>
      <c r="Y2617" s="177" t="s">
        <v>3157</v>
      </c>
      <c r="Z2617" s="177" t="s">
        <v>3106</v>
      </c>
      <c r="AA2617" s="525" t="s">
        <v>3158</v>
      </c>
      <c r="AB2617" s="399" t="str">
        <f t="shared" si="529"/>
        <v>DC1LL01</v>
      </c>
      <c r="AC2617" s="399" t="str">
        <f t="shared" si="530"/>
        <v>DC1LL01-DC</v>
      </c>
      <c r="AD2617" t="str">
        <f>Y2617&amp;"-"&amp;VLOOKUP(AC2617,'LICH THI'!C:AA,9,0)</f>
        <v>62DCCD3109-42469</v>
      </c>
      <c r="AE2617">
        <f t="shared" si="531"/>
        <v>1</v>
      </c>
    </row>
    <row r="2618" spans="1:31" x14ac:dyDescent="0.25">
      <c r="A2618" s="436" t="str">
        <f t="shared" si="521"/>
        <v>DC1LL01-DC-156</v>
      </c>
      <c r="B2618" s="436">
        <f>COUNTIF(AC$4:AC2618,AC2618)</f>
        <v>156</v>
      </c>
      <c r="C2618" s="436" t="str">
        <f t="shared" si="522"/>
        <v>DC1LL01-DC</v>
      </c>
      <c r="D2618" s="436">
        <f>VLOOKUP(C2618,'LICH THI'!C:AA,12,0)</f>
        <v>198</v>
      </c>
      <c r="E2618" s="436">
        <f>VLOOKUP(C2618,'LICH THI'!C:AA,13,0)</f>
        <v>45</v>
      </c>
      <c r="F2618" s="436">
        <f t="shared" si="532"/>
        <v>45</v>
      </c>
      <c r="G2618" s="436">
        <f>VLOOKUP(C2618,'LICH THI'!C:AA,14,0)</f>
        <v>5</v>
      </c>
      <c r="H2618" s="436">
        <f t="shared" si="523"/>
        <v>4</v>
      </c>
      <c r="I2618" s="436" t="str">
        <f t="shared" si="524"/>
        <v>Lê Ngọc Toàn</v>
      </c>
      <c r="J2618" s="436"/>
      <c r="K2618" s="436">
        <f t="shared" si="525"/>
        <v>5</v>
      </c>
      <c r="L2618" s="436" t="str">
        <f t="shared" si="526"/>
        <v>DC1LL01-DC-5</v>
      </c>
      <c r="M2618" s="436">
        <f t="shared" si="527"/>
        <v>1</v>
      </c>
      <c r="N2618" s="437">
        <f t="shared" si="533"/>
        <v>221</v>
      </c>
      <c r="O2618" s="437"/>
      <c r="P2618" s="430" t="str">
        <f t="shared" si="528"/>
        <v/>
      </c>
      <c r="U2618" s="177">
        <v>125</v>
      </c>
      <c r="V2618" s="177" t="s">
        <v>3400</v>
      </c>
      <c r="W2618" s="177" t="s">
        <v>2610</v>
      </c>
      <c r="X2618" s="177" t="s">
        <v>2818</v>
      </c>
      <c r="Y2618" s="177" t="s">
        <v>3406</v>
      </c>
      <c r="Z2618" s="177" t="s">
        <v>3106</v>
      </c>
      <c r="AA2618" s="525" t="s">
        <v>3407</v>
      </c>
      <c r="AB2618" s="399" t="str">
        <f t="shared" si="529"/>
        <v>DC1LL01</v>
      </c>
      <c r="AC2618" s="399" t="str">
        <f t="shared" si="530"/>
        <v>DC1LL01-DC</v>
      </c>
      <c r="AD2618" t="str">
        <f>Y2618&amp;"-"&amp;VLOOKUP(AC2618,'LICH THI'!C:AA,9,0)</f>
        <v>64DCOT3188-42469</v>
      </c>
      <c r="AE2618">
        <f t="shared" si="531"/>
        <v>1</v>
      </c>
    </row>
    <row r="2619" spans="1:31" x14ac:dyDescent="0.25">
      <c r="A2619" s="436" t="str">
        <f t="shared" si="521"/>
        <v>DC1LL01-DC-157</v>
      </c>
      <c r="B2619" s="436">
        <f>COUNTIF(AC$4:AC2619,AC2619)</f>
        <v>157</v>
      </c>
      <c r="C2619" s="436" t="str">
        <f t="shared" si="522"/>
        <v>DC1LL01-DC</v>
      </c>
      <c r="D2619" s="436">
        <f>VLOOKUP(C2619,'LICH THI'!C:AA,12,0)</f>
        <v>198</v>
      </c>
      <c r="E2619" s="436">
        <f>VLOOKUP(C2619,'LICH THI'!C:AA,13,0)</f>
        <v>45</v>
      </c>
      <c r="F2619" s="436">
        <f t="shared" si="532"/>
        <v>45</v>
      </c>
      <c r="G2619" s="436">
        <f>VLOOKUP(C2619,'LICH THI'!C:AA,14,0)</f>
        <v>5</v>
      </c>
      <c r="H2619" s="436">
        <f t="shared" si="523"/>
        <v>4</v>
      </c>
      <c r="I2619" s="436" t="str">
        <f t="shared" si="524"/>
        <v>Nhữ Quốc Toản</v>
      </c>
      <c r="J2619" s="436"/>
      <c r="K2619" s="436">
        <f t="shared" si="525"/>
        <v>5</v>
      </c>
      <c r="L2619" s="436" t="str">
        <f t="shared" si="526"/>
        <v>DC1LL01-DC-5</v>
      </c>
      <c r="M2619" s="436">
        <f t="shared" si="527"/>
        <v>1</v>
      </c>
      <c r="N2619" s="437">
        <f t="shared" si="533"/>
        <v>222</v>
      </c>
      <c r="O2619" s="437"/>
      <c r="P2619" s="430" t="str">
        <f t="shared" si="528"/>
        <v/>
      </c>
      <c r="U2619" s="177">
        <v>39</v>
      </c>
      <c r="V2619" s="177" t="s">
        <v>3209</v>
      </c>
      <c r="W2619" s="177" t="s">
        <v>3212</v>
      </c>
      <c r="X2619" s="177" t="s">
        <v>3213</v>
      </c>
      <c r="Y2619" s="177" t="s">
        <v>3214</v>
      </c>
      <c r="Z2619" s="177" t="s">
        <v>3106</v>
      </c>
      <c r="AA2619" s="525" t="s">
        <v>3215</v>
      </c>
      <c r="AB2619" s="399" t="str">
        <f t="shared" si="529"/>
        <v>DC1LL01</v>
      </c>
      <c r="AC2619" s="399" t="str">
        <f t="shared" si="530"/>
        <v>DC1LL01-DC</v>
      </c>
      <c r="AD2619" t="str">
        <f>Y2619&amp;"-"&amp;VLOOKUP(AC2619,'LICH THI'!C:AA,9,0)</f>
        <v>63DCCD3077-42469</v>
      </c>
      <c r="AE2619">
        <f t="shared" si="531"/>
        <v>1</v>
      </c>
    </row>
    <row r="2620" spans="1:31" x14ac:dyDescent="0.25">
      <c r="A2620" s="436" t="str">
        <f t="shared" si="521"/>
        <v>DC1LL01-DC-158</v>
      </c>
      <c r="B2620" s="436">
        <f>COUNTIF(AC$4:AC2620,AC2620)</f>
        <v>158</v>
      </c>
      <c r="C2620" s="436" t="str">
        <f t="shared" si="522"/>
        <v>DC1LL01-DC</v>
      </c>
      <c r="D2620" s="436">
        <f>VLOOKUP(C2620,'LICH THI'!C:AA,12,0)</f>
        <v>198</v>
      </c>
      <c r="E2620" s="436">
        <f>VLOOKUP(C2620,'LICH THI'!C:AA,13,0)</f>
        <v>45</v>
      </c>
      <c r="F2620" s="436">
        <f t="shared" si="532"/>
        <v>45</v>
      </c>
      <c r="G2620" s="436">
        <f>VLOOKUP(C2620,'LICH THI'!C:AA,14,0)</f>
        <v>5</v>
      </c>
      <c r="H2620" s="436">
        <f t="shared" si="523"/>
        <v>4</v>
      </c>
      <c r="I2620" s="436" t="str">
        <f t="shared" si="524"/>
        <v>Nguyễn Anh Tú</v>
      </c>
      <c r="J2620" s="436"/>
      <c r="K2620" s="436">
        <f t="shared" si="525"/>
        <v>5</v>
      </c>
      <c r="L2620" s="436" t="str">
        <f t="shared" si="526"/>
        <v>DC1LL01-DC-5</v>
      </c>
      <c r="M2620" s="436">
        <f t="shared" si="527"/>
        <v>1</v>
      </c>
      <c r="N2620" s="437">
        <f t="shared" si="533"/>
        <v>223</v>
      </c>
      <c r="O2620" s="437"/>
      <c r="P2620" s="430" t="str">
        <f t="shared" si="528"/>
        <v/>
      </c>
      <c r="U2620" s="177">
        <v>126</v>
      </c>
      <c r="V2620" s="177" t="s">
        <v>3400</v>
      </c>
      <c r="W2620" s="177" t="s">
        <v>2995</v>
      </c>
      <c r="X2620" s="177" t="s">
        <v>2697</v>
      </c>
      <c r="Y2620" s="177" t="s">
        <v>3408</v>
      </c>
      <c r="Z2620" s="177" t="s">
        <v>3106</v>
      </c>
      <c r="AA2620" s="525" t="s">
        <v>2998</v>
      </c>
      <c r="AB2620" s="399" t="str">
        <f t="shared" si="529"/>
        <v>DC1LL01</v>
      </c>
      <c r="AC2620" s="399" t="str">
        <f t="shared" si="530"/>
        <v>DC1LL01-DC</v>
      </c>
      <c r="AD2620" t="str">
        <f>Y2620&amp;"-"&amp;VLOOKUP(AC2620,'LICH THI'!C:AA,9,0)</f>
        <v>64DCOT3142-42469</v>
      </c>
      <c r="AE2620">
        <f t="shared" si="531"/>
        <v>1</v>
      </c>
    </row>
    <row r="2621" spans="1:31" x14ac:dyDescent="0.25">
      <c r="A2621" s="436" t="str">
        <f t="shared" si="521"/>
        <v>DC1LL01-DC-159</v>
      </c>
      <c r="B2621" s="436">
        <f>COUNTIF(AC$4:AC2621,AC2621)</f>
        <v>159</v>
      </c>
      <c r="C2621" s="436" t="str">
        <f t="shared" si="522"/>
        <v>DC1LL01-DC</v>
      </c>
      <c r="D2621" s="436">
        <f>VLOOKUP(C2621,'LICH THI'!C:AA,12,0)</f>
        <v>198</v>
      </c>
      <c r="E2621" s="436">
        <f>VLOOKUP(C2621,'LICH THI'!C:AA,13,0)</f>
        <v>45</v>
      </c>
      <c r="F2621" s="436">
        <f t="shared" si="532"/>
        <v>45</v>
      </c>
      <c r="G2621" s="436">
        <f>VLOOKUP(C2621,'LICH THI'!C:AA,14,0)</f>
        <v>5</v>
      </c>
      <c r="H2621" s="436">
        <f t="shared" si="523"/>
        <v>4</v>
      </c>
      <c r="I2621" s="436" t="str">
        <f t="shared" si="524"/>
        <v>Nguyễn Anh Tú</v>
      </c>
      <c r="J2621" s="436"/>
      <c r="K2621" s="436">
        <f t="shared" si="525"/>
        <v>5</v>
      </c>
      <c r="L2621" s="436" t="str">
        <f t="shared" si="526"/>
        <v>DC1LL01-DC-5</v>
      </c>
      <c r="M2621" s="436">
        <f t="shared" si="527"/>
        <v>1</v>
      </c>
      <c r="N2621" s="437">
        <f t="shared" si="533"/>
        <v>224</v>
      </c>
      <c r="O2621" s="437"/>
      <c r="P2621" s="430" t="str">
        <f t="shared" si="528"/>
        <v/>
      </c>
      <c r="U2621" s="177">
        <v>129</v>
      </c>
      <c r="V2621" s="177" t="s">
        <v>3019</v>
      </c>
      <c r="W2621" s="177" t="s">
        <v>2995</v>
      </c>
      <c r="X2621" s="177" t="s">
        <v>2697</v>
      </c>
      <c r="Y2621" s="177" t="s">
        <v>3413</v>
      </c>
      <c r="Z2621" s="177" t="s">
        <v>3106</v>
      </c>
      <c r="AA2621" s="525" t="s">
        <v>3414</v>
      </c>
      <c r="AB2621" s="399" t="str">
        <f t="shared" si="529"/>
        <v>DC1LL01</v>
      </c>
      <c r="AC2621" s="399" t="str">
        <f t="shared" si="530"/>
        <v>DC1LL01-DC</v>
      </c>
      <c r="AD2621" t="str">
        <f>Y2621&amp;"-"&amp;VLOOKUP(AC2621,'LICH THI'!C:AA,9,0)</f>
        <v>64DCQT3126-42469</v>
      </c>
      <c r="AE2621">
        <f t="shared" si="531"/>
        <v>1</v>
      </c>
    </row>
    <row r="2622" spans="1:31" x14ac:dyDescent="0.25">
      <c r="A2622" s="436" t="str">
        <f t="shared" si="521"/>
        <v>DC1LL01-DC-160</v>
      </c>
      <c r="B2622" s="436">
        <f>COUNTIF(AC$4:AC2622,AC2622)</f>
        <v>160</v>
      </c>
      <c r="C2622" s="436" t="str">
        <f t="shared" si="522"/>
        <v>DC1LL01-DC</v>
      </c>
      <c r="D2622" s="436">
        <f>VLOOKUP(C2622,'LICH THI'!C:AA,12,0)</f>
        <v>198</v>
      </c>
      <c r="E2622" s="436">
        <f>VLOOKUP(C2622,'LICH THI'!C:AA,13,0)</f>
        <v>45</v>
      </c>
      <c r="F2622" s="436">
        <f t="shared" si="532"/>
        <v>45</v>
      </c>
      <c r="G2622" s="436">
        <f>VLOOKUP(C2622,'LICH THI'!C:AA,14,0)</f>
        <v>5</v>
      </c>
      <c r="H2622" s="436">
        <f t="shared" si="523"/>
        <v>4</v>
      </c>
      <c r="I2622" s="436" t="str">
        <f t="shared" si="524"/>
        <v>Đặng Đình Tuấn</v>
      </c>
      <c r="J2622" s="436"/>
      <c r="K2622" s="436">
        <f t="shared" si="525"/>
        <v>5</v>
      </c>
      <c r="L2622" s="436" t="str">
        <f t="shared" si="526"/>
        <v>DC1LL01-DC-5</v>
      </c>
      <c r="M2622" s="436">
        <f t="shared" si="527"/>
        <v>1</v>
      </c>
      <c r="N2622" s="437">
        <f t="shared" si="533"/>
        <v>225</v>
      </c>
      <c r="O2622" s="437"/>
      <c r="P2622" s="430" t="str">
        <f t="shared" si="528"/>
        <v/>
      </c>
      <c r="U2622" s="177">
        <v>198</v>
      </c>
      <c r="V2622" s="177" t="s">
        <v>3595</v>
      </c>
      <c r="W2622" s="177" t="s">
        <v>3601</v>
      </c>
      <c r="X2622" s="177" t="s">
        <v>2721</v>
      </c>
      <c r="Y2622" s="177" t="s">
        <v>3602</v>
      </c>
      <c r="Z2622" s="177" t="s">
        <v>3106</v>
      </c>
      <c r="AA2622" s="525" t="s">
        <v>3603</v>
      </c>
      <c r="AB2622" s="399" t="str">
        <f t="shared" si="529"/>
        <v>DC1LL01</v>
      </c>
      <c r="AC2622" s="399" t="str">
        <f t="shared" si="530"/>
        <v>DC1LL01-DC</v>
      </c>
      <c r="AD2622" t="str">
        <f>Y2622&amp;"-"&amp;VLOOKUP(AC2622,'LICH THI'!C:AA,9,0)</f>
        <v>64DCCC3024-42469</v>
      </c>
      <c r="AE2622">
        <f t="shared" si="531"/>
        <v>1</v>
      </c>
    </row>
    <row r="2623" spans="1:31" x14ac:dyDescent="0.25">
      <c r="A2623" s="436" t="str">
        <f t="shared" si="521"/>
        <v>DC1LL01-DC-161</v>
      </c>
      <c r="B2623" s="436">
        <f>COUNTIF(AC$4:AC2623,AC2623)</f>
        <v>161</v>
      </c>
      <c r="C2623" s="436" t="str">
        <f t="shared" si="522"/>
        <v>DC1LL01-DC</v>
      </c>
      <c r="D2623" s="436">
        <f>VLOOKUP(C2623,'LICH THI'!C:AA,12,0)</f>
        <v>198</v>
      </c>
      <c r="E2623" s="436">
        <f>VLOOKUP(C2623,'LICH THI'!C:AA,13,0)</f>
        <v>45</v>
      </c>
      <c r="F2623" s="436">
        <f t="shared" si="532"/>
        <v>45</v>
      </c>
      <c r="G2623" s="436">
        <f>VLOOKUP(C2623,'LICH THI'!C:AA,14,0)</f>
        <v>5</v>
      </c>
      <c r="H2623" s="436">
        <f t="shared" si="523"/>
        <v>4</v>
      </c>
      <c r="I2623" s="436" t="str">
        <f t="shared" si="524"/>
        <v>Đặng Trần Tuấn</v>
      </c>
      <c r="J2623" s="436"/>
      <c r="K2623" s="436">
        <f t="shared" si="525"/>
        <v>5</v>
      </c>
      <c r="L2623" s="436" t="str">
        <f t="shared" si="526"/>
        <v>DC1LL01-DC-5</v>
      </c>
      <c r="M2623" s="436">
        <f t="shared" si="527"/>
        <v>1</v>
      </c>
      <c r="N2623" s="437">
        <f t="shared" si="533"/>
        <v>226</v>
      </c>
      <c r="O2623" s="437"/>
      <c r="P2623" s="430" t="str">
        <f t="shared" si="528"/>
        <v/>
      </c>
      <c r="U2623" s="177">
        <v>33</v>
      </c>
      <c r="V2623" s="177" t="s">
        <v>3175</v>
      </c>
      <c r="W2623" s="177" t="s">
        <v>3193</v>
      </c>
      <c r="X2623" s="177" t="s">
        <v>2721</v>
      </c>
      <c r="Y2623" s="177" t="s">
        <v>3194</v>
      </c>
      <c r="Z2623" s="177" t="s">
        <v>3106</v>
      </c>
      <c r="AA2623" s="525" t="s">
        <v>3195</v>
      </c>
      <c r="AB2623" s="399" t="str">
        <f t="shared" si="529"/>
        <v>DC1LL01</v>
      </c>
      <c r="AC2623" s="399" t="str">
        <f t="shared" si="530"/>
        <v>DC1LL01-DC</v>
      </c>
      <c r="AD2623" t="str">
        <f>Y2623&amp;"-"&amp;VLOOKUP(AC2623,'LICH THI'!C:AA,9,0)</f>
        <v>63DCCA3014-42469</v>
      </c>
      <c r="AE2623">
        <f t="shared" si="531"/>
        <v>1</v>
      </c>
    </row>
    <row r="2624" spans="1:31" x14ac:dyDescent="0.25">
      <c r="A2624" s="436" t="str">
        <f t="shared" si="521"/>
        <v>DC1LL01-DC-162</v>
      </c>
      <c r="B2624" s="436">
        <f>COUNTIF(AC$4:AC2624,AC2624)</f>
        <v>162</v>
      </c>
      <c r="C2624" s="436" t="str">
        <f t="shared" si="522"/>
        <v>DC1LL01-DC</v>
      </c>
      <c r="D2624" s="436">
        <f>VLOOKUP(C2624,'LICH THI'!C:AA,12,0)</f>
        <v>198</v>
      </c>
      <c r="E2624" s="436">
        <f>VLOOKUP(C2624,'LICH THI'!C:AA,13,0)</f>
        <v>45</v>
      </c>
      <c r="F2624" s="436">
        <f t="shared" si="532"/>
        <v>45</v>
      </c>
      <c r="G2624" s="436">
        <f>VLOOKUP(C2624,'LICH THI'!C:AA,14,0)</f>
        <v>5</v>
      </c>
      <c r="H2624" s="436">
        <f t="shared" si="523"/>
        <v>4</v>
      </c>
      <c r="I2624" s="436" t="str">
        <f t="shared" si="524"/>
        <v>Hà Văn Tuấn</v>
      </c>
      <c r="J2624" s="436"/>
      <c r="K2624" s="436">
        <f t="shared" si="525"/>
        <v>5</v>
      </c>
      <c r="L2624" s="436" t="str">
        <f t="shared" si="526"/>
        <v>DC1LL01-DC-5</v>
      </c>
      <c r="M2624" s="436">
        <f t="shared" si="527"/>
        <v>1</v>
      </c>
      <c r="N2624" s="437">
        <f t="shared" si="533"/>
        <v>227</v>
      </c>
      <c r="O2624" s="437"/>
      <c r="P2624" s="430" t="str">
        <f t="shared" si="528"/>
        <v/>
      </c>
      <c r="U2624" s="177">
        <v>141</v>
      </c>
      <c r="V2624" s="177" t="s">
        <v>3426</v>
      </c>
      <c r="W2624" s="177" t="s">
        <v>3181</v>
      </c>
      <c r="X2624" s="177" t="s">
        <v>2721</v>
      </c>
      <c r="Y2624" s="177" t="s">
        <v>3446</v>
      </c>
      <c r="Z2624" s="177" t="s">
        <v>3106</v>
      </c>
      <c r="AA2624" s="525" t="s">
        <v>3447</v>
      </c>
      <c r="AB2624" s="399" t="str">
        <f t="shared" si="529"/>
        <v>DC1LL01</v>
      </c>
      <c r="AC2624" s="399" t="str">
        <f t="shared" si="530"/>
        <v>DC1LL01-DC</v>
      </c>
      <c r="AD2624" t="str">
        <f>Y2624&amp;"-"&amp;VLOOKUP(AC2624,'LICH THI'!C:AA,9,0)</f>
        <v>65DCCD20472-42469</v>
      </c>
      <c r="AE2624">
        <f t="shared" si="531"/>
        <v>1</v>
      </c>
    </row>
    <row r="2625" spans="1:31" x14ac:dyDescent="0.25">
      <c r="A2625" s="436" t="str">
        <f t="shared" si="521"/>
        <v>DC1LL01-DC-163</v>
      </c>
      <c r="B2625" s="436">
        <f>COUNTIF(AC$4:AC2625,AC2625)</f>
        <v>163</v>
      </c>
      <c r="C2625" s="436" t="str">
        <f t="shared" si="522"/>
        <v>DC1LL01-DC</v>
      </c>
      <c r="D2625" s="436">
        <f>VLOOKUP(C2625,'LICH THI'!C:AA,12,0)</f>
        <v>198</v>
      </c>
      <c r="E2625" s="436">
        <f>VLOOKUP(C2625,'LICH THI'!C:AA,13,0)</f>
        <v>45</v>
      </c>
      <c r="F2625" s="436">
        <f t="shared" si="532"/>
        <v>45</v>
      </c>
      <c r="G2625" s="436">
        <f>VLOOKUP(C2625,'LICH THI'!C:AA,14,0)</f>
        <v>5</v>
      </c>
      <c r="H2625" s="436">
        <f t="shared" si="523"/>
        <v>4</v>
      </c>
      <c r="I2625" s="436" t="str">
        <f t="shared" si="524"/>
        <v>Lê Văn Tuấn</v>
      </c>
      <c r="J2625" s="436"/>
      <c r="K2625" s="436">
        <f t="shared" si="525"/>
        <v>5</v>
      </c>
      <c r="L2625" s="436" t="str">
        <f t="shared" si="526"/>
        <v>DC1LL01-DC-5</v>
      </c>
      <c r="M2625" s="436">
        <f t="shared" si="527"/>
        <v>1</v>
      </c>
      <c r="N2625" s="437">
        <f t="shared" si="533"/>
        <v>228</v>
      </c>
      <c r="O2625" s="437"/>
      <c r="P2625" s="430" t="str">
        <f t="shared" si="528"/>
        <v/>
      </c>
      <c r="U2625" s="177">
        <v>37</v>
      </c>
      <c r="V2625" s="177" t="s">
        <v>3196</v>
      </c>
      <c r="W2625" s="177" t="s">
        <v>2604</v>
      </c>
      <c r="X2625" s="177" t="s">
        <v>2721</v>
      </c>
      <c r="Y2625" s="177" t="s">
        <v>3207</v>
      </c>
      <c r="Z2625" s="177" t="s">
        <v>3106</v>
      </c>
      <c r="AA2625" s="525" t="s">
        <v>3208</v>
      </c>
      <c r="AB2625" s="399" t="str">
        <f t="shared" si="529"/>
        <v>DC1LL01</v>
      </c>
      <c r="AC2625" s="399" t="str">
        <f t="shared" si="530"/>
        <v>DC1LL01-DC</v>
      </c>
      <c r="AD2625" t="str">
        <f>Y2625&amp;"-"&amp;VLOOKUP(AC2625,'LICH THI'!C:AA,9,0)</f>
        <v>63DCCD3032-42469</v>
      </c>
      <c r="AE2625">
        <f t="shared" si="531"/>
        <v>1</v>
      </c>
    </row>
    <row r="2626" spans="1:31" x14ac:dyDescent="0.25">
      <c r="A2626" s="436" t="str">
        <f t="shared" si="521"/>
        <v>DC1LL01-DC-164</v>
      </c>
      <c r="B2626" s="436">
        <f>COUNTIF(AC$4:AC2626,AC2626)</f>
        <v>164</v>
      </c>
      <c r="C2626" s="436" t="str">
        <f t="shared" si="522"/>
        <v>DC1LL01-DC</v>
      </c>
      <c r="D2626" s="436">
        <f>VLOOKUP(C2626,'LICH THI'!C:AA,12,0)</f>
        <v>198</v>
      </c>
      <c r="E2626" s="436">
        <f>VLOOKUP(C2626,'LICH THI'!C:AA,13,0)</f>
        <v>45</v>
      </c>
      <c r="F2626" s="436">
        <f t="shared" si="532"/>
        <v>45</v>
      </c>
      <c r="G2626" s="436">
        <f>VLOOKUP(C2626,'LICH THI'!C:AA,14,0)</f>
        <v>5</v>
      </c>
      <c r="H2626" s="436">
        <f t="shared" si="523"/>
        <v>4</v>
      </c>
      <c r="I2626" s="436" t="str">
        <f t="shared" si="524"/>
        <v>Nguyễn Anh Tuấn</v>
      </c>
      <c r="J2626" s="436"/>
      <c r="K2626" s="436">
        <f t="shared" si="525"/>
        <v>5</v>
      </c>
      <c r="L2626" s="436" t="str">
        <f t="shared" si="526"/>
        <v>DC1LL01-DC-5</v>
      </c>
      <c r="M2626" s="436">
        <f t="shared" si="527"/>
        <v>1</v>
      </c>
      <c r="N2626" s="437">
        <f t="shared" si="533"/>
        <v>229</v>
      </c>
      <c r="O2626" s="437"/>
      <c r="P2626" s="430" t="str">
        <f t="shared" si="528"/>
        <v/>
      </c>
      <c r="U2626" s="177">
        <v>44</v>
      </c>
      <c r="V2626" s="177" t="s">
        <v>2609</v>
      </c>
      <c r="W2626" s="177" t="s">
        <v>2995</v>
      </c>
      <c r="X2626" s="177" t="s">
        <v>2721</v>
      </c>
      <c r="Y2626" s="177" t="s">
        <v>3227</v>
      </c>
      <c r="Z2626" s="177" t="s">
        <v>3106</v>
      </c>
      <c r="AA2626" s="525" t="s">
        <v>3228</v>
      </c>
      <c r="AB2626" s="399" t="str">
        <f t="shared" si="529"/>
        <v>DC1LL01</v>
      </c>
      <c r="AC2626" s="399" t="str">
        <f t="shared" si="530"/>
        <v>DC1LL01-DC</v>
      </c>
      <c r="AD2626" t="str">
        <f>Y2626&amp;"-"&amp;VLOOKUP(AC2626,'LICH THI'!C:AA,9,0)</f>
        <v>63DCCD3281-42469</v>
      </c>
      <c r="AE2626">
        <f t="shared" si="531"/>
        <v>1</v>
      </c>
    </row>
    <row r="2627" spans="1:31" x14ac:dyDescent="0.25">
      <c r="A2627" s="436" t="str">
        <f t="shared" si="521"/>
        <v>DC1LL01-DC-165</v>
      </c>
      <c r="B2627" s="436">
        <f>COUNTIF(AC$4:AC2627,AC2627)</f>
        <v>165</v>
      </c>
      <c r="C2627" s="436" t="str">
        <f t="shared" si="522"/>
        <v>DC1LL01-DC</v>
      </c>
      <c r="D2627" s="436">
        <f>VLOOKUP(C2627,'LICH THI'!C:AA,12,0)</f>
        <v>198</v>
      </c>
      <c r="E2627" s="436">
        <f>VLOOKUP(C2627,'LICH THI'!C:AA,13,0)</f>
        <v>45</v>
      </c>
      <c r="F2627" s="436">
        <f t="shared" si="532"/>
        <v>45</v>
      </c>
      <c r="G2627" s="436">
        <f>VLOOKUP(C2627,'LICH THI'!C:AA,14,0)</f>
        <v>5</v>
      </c>
      <c r="H2627" s="436">
        <f t="shared" si="523"/>
        <v>4</v>
      </c>
      <c r="I2627" s="436" t="str">
        <f t="shared" si="524"/>
        <v>Nguyễn Danh Tuấn</v>
      </c>
      <c r="J2627" s="436"/>
      <c r="K2627" s="436">
        <f t="shared" si="525"/>
        <v>5</v>
      </c>
      <c r="L2627" s="436" t="str">
        <f t="shared" si="526"/>
        <v>DC1LL01-DC-5</v>
      </c>
      <c r="M2627" s="436">
        <f t="shared" si="527"/>
        <v>1</v>
      </c>
      <c r="N2627" s="437">
        <f t="shared" si="533"/>
        <v>230</v>
      </c>
      <c r="O2627" s="437"/>
      <c r="P2627" s="430" t="str">
        <f t="shared" si="528"/>
        <v/>
      </c>
      <c r="U2627" s="177">
        <v>142</v>
      </c>
      <c r="V2627" s="177" t="s">
        <v>3426</v>
      </c>
      <c r="W2627" s="177" t="s">
        <v>3092</v>
      </c>
      <c r="X2627" s="177" t="s">
        <v>2721</v>
      </c>
      <c r="Y2627" s="177" t="s">
        <v>3448</v>
      </c>
      <c r="Z2627" s="177" t="s">
        <v>3106</v>
      </c>
      <c r="AA2627" s="525" t="s">
        <v>3420</v>
      </c>
      <c r="AB2627" s="399" t="str">
        <f t="shared" si="529"/>
        <v>DC1LL01</v>
      </c>
      <c r="AC2627" s="399" t="str">
        <f t="shared" si="530"/>
        <v>DC1LL01-DC</v>
      </c>
      <c r="AD2627" t="str">
        <f>Y2627&amp;"-"&amp;VLOOKUP(AC2627,'LICH THI'!C:AA,9,0)</f>
        <v>65DCCD20498-42469</v>
      </c>
      <c r="AE2627">
        <f t="shared" si="531"/>
        <v>1</v>
      </c>
    </row>
    <row r="2628" spans="1:31" x14ac:dyDescent="0.25">
      <c r="A2628" s="436" t="str">
        <f t="shared" si="521"/>
        <v>DC1LL01-DC-166</v>
      </c>
      <c r="B2628" s="436">
        <f>COUNTIF(AC$4:AC2628,AC2628)</f>
        <v>166</v>
      </c>
      <c r="C2628" s="436" t="str">
        <f t="shared" si="522"/>
        <v>DC1LL01-DC</v>
      </c>
      <c r="D2628" s="436">
        <f>VLOOKUP(C2628,'LICH THI'!C:AA,12,0)</f>
        <v>198</v>
      </c>
      <c r="E2628" s="436">
        <f>VLOOKUP(C2628,'LICH THI'!C:AA,13,0)</f>
        <v>45</v>
      </c>
      <c r="F2628" s="436">
        <f t="shared" si="532"/>
        <v>45</v>
      </c>
      <c r="G2628" s="436">
        <f>VLOOKUP(C2628,'LICH THI'!C:AA,14,0)</f>
        <v>5</v>
      </c>
      <c r="H2628" s="436">
        <f t="shared" si="523"/>
        <v>4</v>
      </c>
      <c r="I2628" s="436" t="str">
        <f t="shared" si="524"/>
        <v>Trần Anh Tuấn</v>
      </c>
      <c r="J2628" s="436"/>
      <c r="K2628" s="436">
        <f t="shared" si="525"/>
        <v>5</v>
      </c>
      <c r="L2628" s="436" t="str">
        <f t="shared" si="526"/>
        <v>DC1LL01-DC-5</v>
      </c>
      <c r="M2628" s="436">
        <f t="shared" si="527"/>
        <v>1</v>
      </c>
      <c r="N2628" s="437">
        <f t="shared" si="533"/>
        <v>231</v>
      </c>
      <c r="O2628" s="437"/>
      <c r="P2628" s="430" t="str">
        <f t="shared" si="528"/>
        <v/>
      </c>
      <c r="U2628" s="177">
        <v>72</v>
      </c>
      <c r="V2628" s="177" t="s">
        <v>2868</v>
      </c>
      <c r="W2628" s="177" t="s">
        <v>3271</v>
      </c>
      <c r="X2628" s="177" t="s">
        <v>2721</v>
      </c>
      <c r="Y2628" s="177" t="s">
        <v>3272</v>
      </c>
      <c r="Z2628" s="177" t="s">
        <v>3106</v>
      </c>
      <c r="AA2628" s="525" t="s">
        <v>2861</v>
      </c>
      <c r="AB2628" s="399" t="str">
        <f t="shared" si="529"/>
        <v>DC1LL01</v>
      </c>
      <c r="AC2628" s="399" t="str">
        <f t="shared" si="530"/>
        <v>DC1LL01-DC</v>
      </c>
      <c r="AD2628" t="str">
        <f>Y2628&amp;"-"&amp;VLOOKUP(AC2628,'LICH THI'!C:AA,9,0)</f>
        <v>64DCCD3227-42469</v>
      </c>
      <c r="AE2628">
        <f t="shared" si="531"/>
        <v>1</v>
      </c>
    </row>
    <row r="2629" spans="1:31" x14ac:dyDescent="0.25">
      <c r="A2629" s="436" t="str">
        <f t="shared" ref="A2629:A2692" si="534">C2629&amp;"-"&amp;B2629</f>
        <v>DC1LL01-DC-167</v>
      </c>
      <c r="B2629" s="436">
        <f>COUNTIF(AC$4:AC2629,AC2629)</f>
        <v>167</v>
      </c>
      <c r="C2629" s="436" t="str">
        <f t="shared" ref="C2629:C2692" si="535">_CT_MaHP1</f>
        <v>DC1LL01-DC</v>
      </c>
      <c r="D2629" s="436">
        <f>VLOOKUP(C2629,'LICH THI'!C:AA,12,0)</f>
        <v>198</v>
      </c>
      <c r="E2629" s="436">
        <f>VLOOKUP(C2629,'LICH THI'!C:AA,13,0)</f>
        <v>45</v>
      </c>
      <c r="F2629" s="436">
        <f t="shared" si="532"/>
        <v>45</v>
      </c>
      <c r="G2629" s="436">
        <f>VLOOKUP(C2629,'LICH THI'!C:AA,14,0)</f>
        <v>5</v>
      </c>
      <c r="H2629" s="436">
        <f t="shared" ref="H2629:H2692" si="536">IF(E2629=0,"",TRUNC((B2629+E2629-1)/E2629))</f>
        <v>4</v>
      </c>
      <c r="I2629" s="436" t="str">
        <f t="shared" ref="I2629:I2692" si="537">W2629&amp;" "&amp;X2629</f>
        <v>Trần Văn Tuấn</v>
      </c>
      <c r="J2629" s="436"/>
      <c r="K2629" s="436">
        <f t="shared" ref="K2629:K2692" si="538">IF(G2629=1,1,IF(H2629&lt;G2629,H2629+1,1))</f>
        <v>5</v>
      </c>
      <c r="L2629" s="436" t="str">
        <f t="shared" ref="L2629:L2692" si="539">C2629&amp;"-"&amp;K2629</f>
        <v>DC1LL01-DC-5</v>
      </c>
      <c r="M2629" s="436">
        <f t="shared" ref="M2629:M2692" si="540">IF(E2629=0,"",MOD(MID(C2629,6,2),E2629))</f>
        <v>1</v>
      </c>
      <c r="N2629" s="437">
        <f t="shared" si="533"/>
        <v>232</v>
      </c>
      <c r="O2629" s="437"/>
      <c r="P2629" s="430" t="str">
        <f t="shared" ref="P2629:P2692" si="541">IF(MOD(20*O2629,10)&lt;&gt;0,"SAI","")</f>
        <v/>
      </c>
      <c r="U2629" s="177">
        <v>82</v>
      </c>
      <c r="V2629" s="177" t="s">
        <v>2897</v>
      </c>
      <c r="W2629" s="177" t="s">
        <v>2757</v>
      </c>
      <c r="X2629" s="177" t="s">
        <v>2721</v>
      </c>
      <c r="Y2629" s="177" t="s">
        <v>3290</v>
      </c>
      <c r="Z2629" s="177" t="s">
        <v>3106</v>
      </c>
      <c r="AA2629" s="525" t="s">
        <v>3291</v>
      </c>
      <c r="AB2629" s="399" t="str">
        <f t="shared" ref="AB2629:AB2692" si="542">_CT_MaHP</f>
        <v>DC1LL01</v>
      </c>
      <c r="AC2629" s="399" t="str">
        <f t="shared" ref="AC2629:AC2692" si="543">_CT_MaHe</f>
        <v>DC1LL01-DC</v>
      </c>
      <c r="AD2629" t="str">
        <f>Y2629&amp;"-"&amp;VLOOKUP(AC2629,'LICH THI'!C:AA,9,0)</f>
        <v>64DCDB3012-42469</v>
      </c>
      <c r="AE2629">
        <f t="shared" ref="AE2629:AE2692" si="544">COUNTIF(AD2629,AD:AD)</f>
        <v>1</v>
      </c>
    </row>
    <row r="2630" spans="1:31" x14ac:dyDescent="0.25">
      <c r="A2630" s="436" t="str">
        <f t="shared" si="534"/>
        <v>DC1LL01-DC-168</v>
      </c>
      <c r="B2630" s="436">
        <f>COUNTIF(AC$4:AC2630,AC2630)</f>
        <v>168</v>
      </c>
      <c r="C2630" s="436" t="str">
        <f t="shared" si="535"/>
        <v>DC1LL01-DC</v>
      </c>
      <c r="D2630" s="436">
        <f>VLOOKUP(C2630,'LICH THI'!C:AA,12,0)</f>
        <v>198</v>
      </c>
      <c r="E2630" s="436">
        <f>VLOOKUP(C2630,'LICH THI'!C:AA,13,0)</f>
        <v>45</v>
      </c>
      <c r="F2630" s="436">
        <f t="shared" ref="F2630:F2693" si="545">IF(G2630="","",IF(G2630=H2630,D2630-(H2630-1)*E2630,E2630))</f>
        <v>45</v>
      </c>
      <c r="G2630" s="436">
        <f>VLOOKUP(C2630,'LICH THI'!C:AA,14,0)</f>
        <v>5</v>
      </c>
      <c r="H2630" s="436">
        <f t="shared" si="536"/>
        <v>4</v>
      </c>
      <c r="I2630" s="436" t="str">
        <f t="shared" si="537"/>
        <v>Đỗ Khoa Tùng</v>
      </c>
      <c r="J2630" s="436"/>
      <c r="K2630" s="436">
        <f t="shared" si="538"/>
        <v>5</v>
      </c>
      <c r="L2630" s="436" t="str">
        <f t="shared" si="539"/>
        <v>DC1LL01-DC-5</v>
      </c>
      <c r="M2630" s="436">
        <f t="shared" si="540"/>
        <v>1</v>
      </c>
      <c r="N2630" s="437">
        <f t="shared" ref="N2630:N2693" si="546">IF(F2630=0,"",(K2630-1)*$N$2+1+MOD(B2630-M2630,F2630))</f>
        <v>233</v>
      </c>
      <c r="O2630" s="437"/>
      <c r="P2630" s="430" t="str">
        <f t="shared" si="541"/>
        <v/>
      </c>
      <c r="U2630" s="177">
        <v>73</v>
      </c>
      <c r="V2630" s="177" t="s">
        <v>2868</v>
      </c>
      <c r="W2630" s="177" t="s">
        <v>3273</v>
      </c>
      <c r="X2630" s="177" t="s">
        <v>3274</v>
      </c>
      <c r="Y2630" s="177" t="s">
        <v>3275</v>
      </c>
      <c r="Z2630" s="177" t="s">
        <v>3106</v>
      </c>
      <c r="AA2630" s="525" t="s">
        <v>3276</v>
      </c>
      <c r="AB2630" s="399" t="str">
        <f t="shared" si="542"/>
        <v>DC1LL01</v>
      </c>
      <c r="AC2630" s="399" t="str">
        <f t="shared" si="543"/>
        <v>DC1LL01-DC</v>
      </c>
      <c r="AD2630" t="str">
        <f>Y2630&amp;"-"&amp;VLOOKUP(AC2630,'LICH THI'!C:AA,9,0)</f>
        <v>64DCCD3245-42469</v>
      </c>
      <c r="AE2630">
        <f t="shared" si="544"/>
        <v>1</v>
      </c>
    </row>
    <row r="2631" spans="1:31" x14ac:dyDescent="0.25">
      <c r="A2631" s="436" t="str">
        <f t="shared" si="534"/>
        <v>DC1LL01-DC-169</v>
      </c>
      <c r="B2631" s="436">
        <f>COUNTIF(AC$4:AC2631,AC2631)</f>
        <v>169</v>
      </c>
      <c r="C2631" s="436" t="str">
        <f t="shared" si="535"/>
        <v>DC1LL01-DC</v>
      </c>
      <c r="D2631" s="436">
        <f>VLOOKUP(C2631,'LICH THI'!C:AA,12,0)</f>
        <v>198</v>
      </c>
      <c r="E2631" s="436">
        <f>VLOOKUP(C2631,'LICH THI'!C:AA,13,0)</f>
        <v>45</v>
      </c>
      <c r="F2631" s="436">
        <f t="shared" si="545"/>
        <v>45</v>
      </c>
      <c r="G2631" s="436">
        <f>VLOOKUP(C2631,'LICH THI'!C:AA,14,0)</f>
        <v>5</v>
      </c>
      <c r="H2631" s="436">
        <f t="shared" si="536"/>
        <v>4</v>
      </c>
      <c r="I2631" s="436" t="str">
        <f t="shared" si="537"/>
        <v>Nguyễn Anh Tùng</v>
      </c>
      <c r="J2631" s="436"/>
      <c r="K2631" s="436">
        <f t="shared" si="538"/>
        <v>5</v>
      </c>
      <c r="L2631" s="436" t="str">
        <f t="shared" si="539"/>
        <v>DC1LL01-DC-5</v>
      </c>
      <c r="M2631" s="436">
        <f t="shared" si="540"/>
        <v>1</v>
      </c>
      <c r="N2631" s="437">
        <f t="shared" si="546"/>
        <v>234</v>
      </c>
      <c r="O2631" s="437"/>
      <c r="P2631" s="430" t="str">
        <f t="shared" si="541"/>
        <v/>
      </c>
      <c r="U2631" s="177">
        <v>101</v>
      </c>
      <c r="V2631" s="177" t="s">
        <v>3325</v>
      </c>
      <c r="W2631" s="177" t="s">
        <v>2995</v>
      </c>
      <c r="X2631" s="177" t="s">
        <v>3274</v>
      </c>
      <c r="Y2631" s="177" t="s">
        <v>3339</v>
      </c>
      <c r="Z2631" s="177" t="s">
        <v>3106</v>
      </c>
      <c r="AA2631" s="525" t="s">
        <v>3340</v>
      </c>
      <c r="AB2631" s="399" t="str">
        <f t="shared" si="542"/>
        <v>DC1LL01</v>
      </c>
      <c r="AC2631" s="399" t="str">
        <f t="shared" si="543"/>
        <v>DC1LL01-DC</v>
      </c>
      <c r="AD2631" t="str">
        <f>Y2631&amp;"-"&amp;VLOOKUP(AC2631,'LICH THI'!C:AA,9,0)</f>
        <v>64DCDT3146-42469</v>
      </c>
      <c r="AE2631">
        <f t="shared" si="544"/>
        <v>1</v>
      </c>
    </row>
    <row r="2632" spans="1:31" x14ac:dyDescent="0.25">
      <c r="A2632" s="436" t="str">
        <f t="shared" si="534"/>
        <v>DC1LL01-DC-170</v>
      </c>
      <c r="B2632" s="436">
        <f>COUNTIF(AC$4:AC2632,AC2632)</f>
        <v>170</v>
      </c>
      <c r="C2632" s="436" t="str">
        <f t="shared" si="535"/>
        <v>DC1LL01-DC</v>
      </c>
      <c r="D2632" s="436">
        <f>VLOOKUP(C2632,'LICH THI'!C:AA,12,0)</f>
        <v>198</v>
      </c>
      <c r="E2632" s="436">
        <f>VLOOKUP(C2632,'LICH THI'!C:AA,13,0)</f>
        <v>45</v>
      </c>
      <c r="F2632" s="436">
        <f t="shared" si="545"/>
        <v>45</v>
      </c>
      <c r="G2632" s="436">
        <f>VLOOKUP(C2632,'LICH THI'!C:AA,14,0)</f>
        <v>5</v>
      </c>
      <c r="H2632" s="436">
        <f t="shared" si="536"/>
        <v>4</v>
      </c>
      <c r="I2632" s="436" t="str">
        <f t="shared" si="537"/>
        <v>Tạ Quang Tùng</v>
      </c>
      <c r="J2632" s="436"/>
      <c r="K2632" s="436">
        <f t="shared" si="538"/>
        <v>5</v>
      </c>
      <c r="L2632" s="436" t="str">
        <f t="shared" si="539"/>
        <v>DC1LL01-DC-5</v>
      </c>
      <c r="M2632" s="436">
        <f t="shared" si="540"/>
        <v>1</v>
      </c>
      <c r="N2632" s="437">
        <f t="shared" si="546"/>
        <v>235</v>
      </c>
      <c r="O2632" s="437"/>
      <c r="P2632" s="430" t="str">
        <f t="shared" si="541"/>
        <v/>
      </c>
      <c r="U2632" s="177">
        <v>87</v>
      </c>
      <c r="V2632" s="177" t="s">
        <v>2935</v>
      </c>
      <c r="W2632" s="177" t="s">
        <v>3298</v>
      </c>
      <c r="X2632" s="177" t="s">
        <v>3274</v>
      </c>
      <c r="Y2632" s="177" t="s">
        <v>3299</v>
      </c>
      <c r="Z2632" s="177" t="s">
        <v>3106</v>
      </c>
      <c r="AA2632" s="525" t="s">
        <v>3300</v>
      </c>
      <c r="AB2632" s="399" t="str">
        <f t="shared" si="542"/>
        <v>DC1LL01</v>
      </c>
      <c r="AC2632" s="399" t="str">
        <f t="shared" si="543"/>
        <v>DC1LL01-DC</v>
      </c>
      <c r="AD2632" t="str">
        <f>Y2632&amp;"-"&amp;VLOOKUP(AC2632,'LICH THI'!C:AA,9,0)</f>
        <v>64DCDB3105-42469</v>
      </c>
      <c r="AE2632">
        <f t="shared" si="544"/>
        <v>1</v>
      </c>
    </row>
    <row r="2633" spans="1:31" x14ac:dyDescent="0.25">
      <c r="A2633" s="436" t="str">
        <f t="shared" si="534"/>
        <v>DC1LL01-DC-171</v>
      </c>
      <c r="B2633" s="436">
        <f>COUNTIF(AC$4:AC2633,AC2633)</f>
        <v>171</v>
      </c>
      <c r="C2633" s="436" t="str">
        <f t="shared" si="535"/>
        <v>DC1LL01-DC</v>
      </c>
      <c r="D2633" s="436">
        <f>VLOOKUP(C2633,'LICH THI'!C:AA,12,0)</f>
        <v>198</v>
      </c>
      <c r="E2633" s="436">
        <f>VLOOKUP(C2633,'LICH THI'!C:AA,13,0)</f>
        <v>45</v>
      </c>
      <c r="F2633" s="436">
        <f t="shared" si="545"/>
        <v>45</v>
      </c>
      <c r="G2633" s="436">
        <f>VLOOKUP(C2633,'LICH THI'!C:AA,14,0)</f>
        <v>5</v>
      </c>
      <c r="H2633" s="436">
        <f t="shared" si="536"/>
        <v>4</v>
      </c>
      <c r="I2633" s="436" t="str">
        <f t="shared" si="537"/>
        <v>Đặng Thị Thanh</v>
      </c>
      <c r="J2633" s="436"/>
      <c r="K2633" s="436">
        <f t="shared" si="538"/>
        <v>5</v>
      </c>
      <c r="L2633" s="436" t="str">
        <f t="shared" si="539"/>
        <v>DC1LL01-DC-5</v>
      </c>
      <c r="M2633" s="436">
        <f t="shared" si="540"/>
        <v>1</v>
      </c>
      <c r="N2633" s="437">
        <f t="shared" si="546"/>
        <v>236</v>
      </c>
      <c r="O2633" s="437"/>
      <c r="P2633" s="430" t="str">
        <f t="shared" si="541"/>
        <v/>
      </c>
      <c r="U2633" s="177">
        <v>177</v>
      </c>
      <c r="V2633" s="177" t="s">
        <v>3517</v>
      </c>
      <c r="W2633" s="177" t="s">
        <v>3551</v>
      </c>
      <c r="X2633" s="177" t="s">
        <v>3552</v>
      </c>
      <c r="Y2633" s="177" t="s">
        <v>3553</v>
      </c>
      <c r="Z2633" s="177" t="s">
        <v>3106</v>
      </c>
      <c r="AA2633" s="525" t="s">
        <v>3546</v>
      </c>
      <c r="AB2633" s="399" t="str">
        <f t="shared" si="542"/>
        <v>DC1LL01</v>
      </c>
      <c r="AC2633" s="399" t="str">
        <f t="shared" si="543"/>
        <v>DC1LL01-DC</v>
      </c>
      <c r="AD2633" t="str">
        <f>Y2633&amp;"-"&amp;VLOOKUP(AC2633,'LICH THI'!C:AA,9,0)</f>
        <v>65DCKX20152-42469</v>
      </c>
      <c r="AE2633">
        <f t="shared" si="544"/>
        <v>1</v>
      </c>
    </row>
    <row r="2634" spans="1:31" x14ac:dyDescent="0.25">
      <c r="A2634" s="436" t="str">
        <f t="shared" si="534"/>
        <v>DC1LL01-DC-172</v>
      </c>
      <c r="B2634" s="436">
        <f>COUNTIF(AC$4:AC2634,AC2634)</f>
        <v>172</v>
      </c>
      <c r="C2634" s="436" t="str">
        <f t="shared" si="535"/>
        <v>DC1LL01-DC</v>
      </c>
      <c r="D2634" s="436">
        <f>VLOOKUP(C2634,'LICH THI'!C:AA,12,0)</f>
        <v>198</v>
      </c>
      <c r="E2634" s="436">
        <f>VLOOKUP(C2634,'LICH THI'!C:AA,13,0)</f>
        <v>45</v>
      </c>
      <c r="F2634" s="436">
        <f t="shared" si="545"/>
        <v>45</v>
      </c>
      <c r="G2634" s="436">
        <f>VLOOKUP(C2634,'LICH THI'!C:AA,14,0)</f>
        <v>5</v>
      </c>
      <c r="H2634" s="436">
        <f t="shared" si="536"/>
        <v>4</v>
      </c>
      <c r="I2634" s="436" t="str">
        <f t="shared" si="537"/>
        <v>Bùi Huy Thành</v>
      </c>
      <c r="J2634" s="436"/>
      <c r="K2634" s="436">
        <f t="shared" si="538"/>
        <v>5</v>
      </c>
      <c r="L2634" s="436" t="str">
        <f t="shared" si="539"/>
        <v>DC1LL01-DC-5</v>
      </c>
      <c r="M2634" s="436">
        <f t="shared" si="540"/>
        <v>1</v>
      </c>
      <c r="N2634" s="437">
        <f t="shared" si="546"/>
        <v>237</v>
      </c>
      <c r="O2634" s="437"/>
      <c r="P2634" s="430" t="str">
        <f t="shared" si="541"/>
        <v/>
      </c>
      <c r="U2634" s="177">
        <v>178</v>
      </c>
      <c r="V2634" s="177" t="s">
        <v>3517</v>
      </c>
      <c r="W2634" s="177" t="s">
        <v>3554</v>
      </c>
      <c r="X2634" s="177" t="s">
        <v>2894</v>
      </c>
      <c r="Y2634" s="177" t="s">
        <v>3555</v>
      </c>
      <c r="Z2634" s="177" t="s">
        <v>3106</v>
      </c>
      <c r="AA2634" s="525" t="s">
        <v>3439</v>
      </c>
      <c r="AB2634" s="399" t="str">
        <f t="shared" si="542"/>
        <v>DC1LL01</v>
      </c>
      <c r="AC2634" s="399" t="str">
        <f t="shared" si="543"/>
        <v>DC1LL01-DC</v>
      </c>
      <c r="AD2634" t="str">
        <f>Y2634&amp;"-"&amp;VLOOKUP(AC2634,'LICH THI'!C:AA,9,0)</f>
        <v>65DCKX24249-42469</v>
      </c>
      <c r="AE2634">
        <f t="shared" si="544"/>
        <v>1</v>
      </c>
    </row>
    <row r="2635" spans="1:31" x14ac:dyDescent="0.25">
      <c r="A2635" s="436" t="str">
        <f t="shared" si="534"/>
        <v>DC1LL01-DC-173</v>
      </c>
      <c r="B2635" s="436">
        <f>COUNTIF(AC$4:AC2635,AC2635)</f>
        <v>173</v>
      </c>
      <c r="C2635" s="436" t="str">
        <f t="shared" si="535"/>
        <v>DC1LL01-DC</v>
      </c>
      <c r="D2635" s="436">
        <f>VLOOKUP(C2635,'LICH THI'!C:AA,12,0)</f>
        <v>198</v>
      </c>
      <c r="E2635" s="436">
        <f>VLOOKUP(C2635,'LICH THI'!C:AA,13,0)</f>
        <v>45</v>
      </c>
      <c r="F2635" s="436">
        <f t="shared" si="545"/>
        <v>45</v>
      </c>
      <c r="G2635" s="436">
        <f>VLOOKUP(C2635,'LICH THI'!C:AA,14,0)</f>
        <v>5</v>
      </c>
      <c r="H2635" s="436">
        <f t="shared" si="536"/>
        <v>4</v>
      </c>
      <c r="I2635" s="436" t="str">
        <f t="shared" si="537"/>
        <v>Bùi Tiến Thành</v>
      </c>
      <c r="J2635" s="436"/>
      <c r="K2635" s="436">
        <f t="shared" si="538"/>
        <v>5</v>
      </c>
      <c r="L2635" s="436" t="str">
        <f t="shared" si="539"/>
        <v>DC1LL01-DC-5</v>
      </c>
      <c r="M2635" s="436">
        <f t="shared" si="540"/>
        <v>1</v>
      </c>
      <c r="N2635" s="437">
        <f t="shared" si="546"/>
        <v>238</v>
      </c>
      <c r="O2635" s="437"/>
      <c r="P2635" s="430" t="str">
        <f t="shared" si="541"/>
        <v/>
      </c>
      <c r="U2635" s="177">
        <v>164</v>
      </c>
      <c r="V2635" s="177" t="s">
        <v>3509</v>
      </c>
      <c r="W2635" s="177" t="s">
        <v>3514</v>
      </c>
      <c r="X2635" s="177" t="s">
        <v>2894</v>
      </c>
      <c r="Y2635" s="177" t="s">
        <v>3515</v>
      </c>
      <c r="Z2635" s="177" t="s">
        <v>3106</v>
      </c>
      <c r="AA2635" s="525" t="s">
        <v>3516</v>
      </c>
      <c r="AB2635" s="399" t="str">
        <f t="shared" si="542"/>
        <v>DC1LL01</v>
      </c>
      <c r="AC2635" s="399" t="str">
        <f t="shared" si="543"/>
        <v>DC1LL01-DC</v>
      </c>
      <c r="AD2635" t="str">
        <f>Y2635&amp;"-"&amp;VLOOKUP(AC2635,'LICH THI'!C:AA,9,0)</f>
        <v>65DCKX21447-42469</v>
      </c>
      <c r="AE2635">
        <f t="shared" si="544"/>
        <v>1</v>
      </c>
    </row>
    <row r="2636" spans="1:31" x14ac:dyDescent="0.25">
      <c r="A2636" s="436" t="str">
        <f t="shared" si="534"/>
        <v>DC1LL01-DC-174</v>
      </c>
      <c r="B2636" s="436">
        <f>COUNTIF(AC$4:AC2636,AC2636)</f>
        <v>174</v>
      </c>
      <c r="C2636" s="436" t="str">
        <f t="shared" si="535"/>
        <v>DC1LL01-DC</v>
      </c>
      <c r="D2636" s="436">
        <f>VLOOKUP(C2636,'LICH THI'!C:AA,12,0)</f>
        <v>198</v>
      </c>
      <c r="E2636" s="436">
        <f>VLOOKUP(C2636,'LICH THI'!C:AA,13,0)</f>
        <v>45</v>
      </c>
      <c r="F2636" s="436">
        <f t="shared" si="545"/>
        <v>45</v>
      </c>
      <c r="G2636" s="436">
        <f>VLOOKUP(C2636,'LICH THI'!C:AA,14,0)</f>
        <v>5</v>
      </c>
      <c r="H2636" s="436">
        <f t="shared" si="536"/>
        <v>4</v>
      </c>
      <c r="I2636" s="436" t="str">
        <f t="shared" si="537"/>
        <v>Nguyễn Tuấn Thành</v>
      </c>
      <c r="J2636" s="436"/>
      <c r="K2636" s="436">
        <f t="shared" si="538"/>
        <v>5</v>
      </c>
      <c r="L2636" s="436" t="str">
        <f t="shared" si="539"/>
        <v>DC1LL01-DC-5</v>
      </c>
      <c r="M2636" s="436">
        <f t="shared" si="540"/>
        <v>1</v>
      </c>
      <c r="N2636" s="437">
        <f t="shared" si="546"/>
        <v>239</v>
      </c>
      <c r="O2636" s="437"/>
      <c r="P2636" s="430" t="str">
        <f t="shared" si="541"/>
        <v/>
      </c>
      <c r="U2636" s="177">
        <v>151</v>
      </c>
      <c r="V2636" s="177" t="s">
        <v>3467</v>
      </c>
      <c r="W2636" s="177" t="s">
        <v>3475</v>
      </c>
      <c r="X2636" s="177" t="s">
        <v>2894</v>
      </c>
      <c r="Y2636" s="177" t="s">
        <v>3476</v>
      </c>
      <c r="Z2636" s="177" t="s">
        <v>3106</v>
      </c>
      <c r="AA2636" s="525" t="s">
        <v>3477</v>
      </c>
      <c r="AB2636" s="399" t="str">
        <f t="shared" si="542"/>
        <v>DC1LL01</v>
      </c>
      <c r="AC2636" s="399" t="str">
        <f t="shared" si="543"/>
        <v>DC1LL01-DC</v>
      </c>
      <c r="AD2636" t="str">
        <f>Y2636&amp;"-"&amp;VLOOKUP(AC2636,'LICH THI'!C:AA,9,0)</f>
        <v>65DCDB21718-42469</v>
      </c>
      <c r="AE2636">
        <f t="shared" si="544"/>
        <v>1</v>
      </c>
    </row>
    <row r="2637" spans="1:31" x14ac:dyDescent="0.25">
      <c r="A2637" s="436" t="str">
        <f t="shared" si="534"/>
        <v>DC1LL01-DC-175</v>
      </c>
      <c r="B2637" s="436">
        <f>COUNTIF(AC$4:AC2637,AC2637)</f>
        <v>175</v>
      </c>
      <c r="C2637" s="436" t="str">
        <f t="shared" si="535"/>
        <v>DC1LL01-DC</v>
      </c>
      <c r="D2637" s="436">
        <f>VLOOKUP(C2637,'LICH THI'!C:AA,12,0)</f>
        <v>198</v>
      </c>
      <c r="E2637" s="436">
        <f>VLOOKUP(C2637,'LICH THI'!C:AA,13,0)</f>
        <v>45</v>
      </c>
      <c r="F2637" s="436">
        <f t="shared" si="545"/>
        <v>45</v>
      </c>
      <c r="G2637" s="436">
        <f>VLOOKUP(C2637,'LICH THI'!C:AA,14,0)</f>
        <v>5</v>
      </c>
      <c r="H2637" s="436">
        <f t="shared" si="536"/>
        <v>4</v>
      </c>
      <c r="I2637" s="436" t="str">
        <f t="shared" si="537"/>
        <v>Nguyễn Trọng Thành</v>
      </c>
      <c r="J2637" s="436"/>
      <c r="K2637" s="436">
        <f t="shared" si="538"/>
        <v>5</v>
      </c>
      <c r="L2637" s="436" t="str">
        <f t="shared" si="539"/>
        <v>DC1LL01-DC-5</v>
      </c>
      <c r="M2637" s="436">
        <f t="shared" si="540"/>
        <v>1</v>
      </c>
      <c r="N2637" s="437">
        <f t="shared" si="546"/>
        <v>240</v>
      </c>
      <c r="O2637" s="437"/>
      <c r="P2637" s="430" t="str">
        <f t="shared" si="541"/>
        <v/>
      </c>
      <c r="U2637" s="177">
        <v>106</v>
      </c>
      <c r="V2637" s="177" t="s">
        <v>3341</v>
      </c>
      <c r="W2637" s="177" t="s">
        <v>3353</v>
      </c>
      <c r="X2637" s="177" t="s">
        <v>2894</v>
      </c>
      <c r="Y2637" s="177" t="s">
        <v>3354</v>
      </c>
      <c r="Z2637" s="177" t="s">
        <v>3106</v>
      </c>
      <c r="AA2637" s="525" t="s">
        <v>3355</v>
      </c>
      <c r="AB2637" s="399" t="str">
        <f t="shared" si="542"/>
        <v>DC1LL01</v>
      </c>
      <c r="AC2637" s="399" t="str">
        <f t="shared" si="543"/>
        <v>DC1LL01-DC</v>
      </c>
      <c r="AD2637" t="str">
        <f>Y2637&amp;"-"&amp;VLOOKUP(AC2637,'LICH THI'!C:AA,9,0)</f>
        <v>64DCDT3177-42469</v>
      </c>
      <c r="AE2637">
        <f t="shared" si="544"/>
        <v>1</v>
      </c>
    </row>
    <row r="2638" spans="1:31" x14ac:dyDescent="0.25">
      <c r="A2638" s="436" t="str">
        <f t="shared" si="534"/>
        <v>DC1LL01-DC-176</v>
      </c>
      <c r="B2638" s="436">
        <f>COUNTIF(AC$4:AC2638,AC2638)</f>
        <v>176</v>
      </c>
      <c r="C2638" s="436" t="str">
        <f t="shared" si="535"/>
        <v>DC1LL01-DC</v>
      </c>
      <c r="D2638" s="436">
        <f>VLOOKUP(C2638,'LICH THI'!C:AA,12,0)</f>
        <v>198</v>
      </c>
      <c r="E2638" s="436">
        <f>VLOOKUP(C2638,'LICH THI'!C:AA,13,0)</f>
        <v>45</v>
      </c>
      <c r="F2638" s="436">
        <f t="shared" si="545"/>
        <v>45</v>
      </c>
      <c r="G2638" s="436">
        <f>VLOOKUP(C2638,'LICH THI'!C:AA,14,0)</f>
        <v>5</v>
      </c>
      <c r="H2638" s="436">
        <f t="shared" si="536"/>
        <v>4</v>
      </c>
      <c r="I2638" s="436" t="str">
        <f t="shared" si="537"/>
        <v>Vũ Tiến Thành</v>
      </c>
      <c r="J2638" s="436"/>
      <c r="K2638" s="436">
        <f t="shared" si="538"/>
        <v>5</v>
      </c>
      <c r="L2638" s="436" t="str">
        <f t="shared" si="539"/>
        <v>DC1LL01-DC-5</v>
      </c>
      <c r="M2638" s="436">
        <f t="shared" si="540"/>
        <v>1</v>
      </c>
      <c r="N2638" s="437">
        <f t="shared" si="546"/>
        <v>241</v>
      </c>
      <c r="O2638" s="437"/>
      <c r="P2638" s="430" t="str">
        <f t="shared" si="541"/>
        <v/>
      </c>
      <c r="U2638" s="177">
        <v>107</v>
      </c>
      <c r="V2638" s="177" t="s">
        <v>3341</v>
      </c>
      <c r="W2638" s="177" t="s">
        <v>2975</v>
      </c>
      <c r="X2638" s="177" t="s">
        <v>2894</v>
      </c>
      <c r="Y2638" s="177" t="s">
        <v>3356</v>
      </c>
      <c r="Z2638" s="177" t="s">
        <v>3106</v>
      </c>
      <c r="AA2638" s="525" t="s">
        <v>3357</v>
      </c>
      <c r="AB2638" s="399" t="str">
        <f t="shared" si="542"/>
        <v>DC1LL01</v>
      </c>
      <c r="AC2638" s="399" t="str">
        <f t="shared" si="543"/>
        <v>DC1LL01-DC</v>
      </c>
      <c r="AD2638" t="str">
        <f>Y2638&amp;"-"&amp;VLOOKUP(AC2638,'LICH THI'!C:AA,9,0)</f>
        <v>64DCDT3144-42469</v>
      </c>
      <c r="AE2638">
        <f t="shared" si="544"/>
        <v>1</v>
      </c>
    </row>
    <row r="2639" spans="1:31" x14ac:dyDescent="0.25">
      <c r="A2639" s="436" t="str">
        <f t="shared" si="534"/>
        <v>DC1LL01-DC-177</v>
      </c>
      <c r="B2639" s="436">
        <f>COUNTIF(AC$4:AC2639,AC2639)</f>
        <v>177</v>
      </c>
      <c r="C2639" s="436" t="str">
        <f t="shared" si="535"/>
        <v>DC1LL01-DC</v>
      </c>
      <c r="D2639" s="436">
        <f>VLOOKUP(C2639,'LICH THI'!C:AA,12,0)</f>
        <v>198</v>
      </c>
      <c r="E2639" s="436">
        <f>VLOOKUP(C2639,'LICH THI'!C:AA,13,0)</f>
        <v>45</v>
      </c>
      <c r="F2639" s="436">
        <f t="shared" si="545"/>
        <v>45</v>
      </c>
      <c r="G2639" s="436">
        <f>VLOOKUP(C2639,'LICH THI'!C:AA,14,0)</f>
        <v>5</v>
      </c>
      <c r="H2639" s="436">
        <f t="shared" si="536"/>
        <v>4</v>
      </c>
      <c r="I2639" s="436" t="str">
        <f t="shared" si="537"/>
        <v>Đinh Thị Thảo</v>
      </c>
      <c r="J2639" s="436"/>
      <c r="K2639" s="436">
        <f t="shared" si="538"/>
        <v>5</v>
      </c>
      <c r="L2639" s="436" t="str">
        <f t="shared" si="539"/>
        <v>DC1LL01-DC-5</v>
      </c>
      <c r="M2639" s="436">
        <f t="shared" si="540"/>
        <v>1</v>
      </c>
      <c r="N2639" s="437">
        <f t="shared" si="546"/>
        <v>242</v>
      </c>
      <c r="O2639" s="437"/>
      <c r="P2639" s="430" t="str">
        <f t="shared" si="541"/>
        <v/>
      </c>
      <c r="U2639" s="177">
        <v>120</v>
      </c>
      <c r="V2639" s="177" t="s">
        <v>3381</v>
      </c>
      <c r="W2639" s="177" t="s">
        <v>3393</v>
      </c>
      <c r="X2639" s="177" t="s">
        <v>2620</v>
      </c>
      <c r="Y2639" s="177" t="s">
        <v>3394</v>
      </c>
      <c r="Z2639" s="177" t="s">
        <v>3106</v>
      </c>
      <c r="AA2639" s="525" t="s">
        <v>3395</v>
      </c>
      <c r="AB2639" s="399" t="str">
        <f t="shared" si="542"/>
        <v>DC1LL01</v>
      </c>
      <c r="AC2639" s="399" t="str">
        <f t="shared" si="543"/>
        <v>DC1LL01-DC</v>
      </c>
      <c r="AD2639" t="str">
        <f>Y2639&amp;"-"&amp;VLOOKUP(AC2639,'LICH THI'!C:AA,9,0)</f>
        <v>64DCKT3285-42469</v>
      </c>
      <c r="AE2639">
        <f t="shared" si="544"/>
        <v>1</v>
      </c>
    </row>
    <row r="2640" spans="1:31" x14ac:dyDescent="0.25">
      <c r="A2640" s="436" t="str">
        <f t="shared" si="534"/>
        <v>DC1LL01-DC-178</v>
      </c>
      <c r="B2640" s="436">
        <f>COUNTIF(AC$4:AC2640,AC2640)</f>
        <v>178</v>
      </c>
      <c r="C2640" s="436" t="str">
        <f t="shared" si="535"/>
        <v>DC1LL01-DC</v>
      </c>
      <c r="D2640" s="436">
        <f>VLOOKUP(C2640,'LICH THI'!C:AA,12,0)</f>
        <v>198</v>
      </c>
      <c r="E2640" s="436">
        <f>VLOOKUP(C2640,'LICH THI'!C:AA,13,0)</f>
        <v>45</v>
      </c>
      <c r="F2640" s="436">
        <f t="shared" si="545"/>
        <v>45</v>
      </c>
      <c r="G2640" s="436">
        <f>VLOOKUP(C2640,'LICH THI'!C:AA,14,0)</f>
        <v>5</v>
      </c>
      <c r="H2640" s="436">
        <f t="shared" si="536"/>
        <v>4</v>
      </c>
      <c r="I2640" s="436" t="str">
        <f t="shared" si="537"/>
        <v>Nguyễn Thị Phương Thảo</v>
      </c>
      <c r="J2640" s="436"/>
      <c r="K2640" s="436">
        <f t="shared" si="538"/>
        <v>5</v>
      </c>
      <c r="L2640" s="436" t="str">
        <f t="shared" si="539"/>
        <v>DC1LL01-DC-5</v>
      </c>
      <c r="M2640" s="436">
        <f t="shared" si="540"/>
        <v>1</v>
      </c>
      <c r="N2640" s="437">
        <f t="shared" si="546"/>
        <v>243</v>
      </c>
      <c r="O2640" s="437"/>
      <c r="P2640" s="430" t="str">
        <f t="shared" si="541"/>
        <v/>
      </c>
      <c r="U2640" s="177">
        <v>121</v>
      </c>
      <c r="V2640" s="177" t="s">
        <v>3381</v>
      </c>
      <c r="W2640" s="177" t="s">
        <v>2645</v>
      </c>
      <c r="X2640" s="177" t="s">
        <v>2620</v>
      </c>
      <c r="Y2640" s="177" t="s">
        <v>3396</v>
      </c>
      <c r="Z2640" s="177" t="s">
        <v>3106</v>
      </c>
      <c r="AA2640" s="525" t="s">
        <v>2959</v>
      </c>
      <c r="AB2640" s="399" t="str">
        <f t="shared" si="542"/>
        <v>DC1LL01</v>
      </c>
      <c r="AC2640" s="399" t="str">
        <f t="shared" si="543"/>
        <v>DC1LL01-DC</v>
      </c>
      <c r="AD2640" t="str">
        <f>Y2640&amp;"-"&amp;VLOOKUP(AC2640,'LICH THI'!C:AA,9,0)</f>
        <v>64DCKT3246-42469</v>
      </c>
      <c r="AE2640">
        <f t="shared" si="544"/>
        <v>1</v>
      </c>
    </row>
    <row r="2641" spans="1:31" x14ac:dyDescent="0.25">
      <c r="A2641" s="436" t="str">
        <f t="shared" si="534"/>
        <v>DC1LL01-DC-179</v>
      </c>
      <c r="B2641" s="436">
        <f>COUNTIF(AC$4:AC2641,AC2641)</f>
        <v>179</v>
      </c>
      <c r="C2641" s="436" t="str">
        <f t="shared" si="535"/>
        <v>DC1LL01-DC</v>
      </c>
      <c r="D2641" s="436">
        <f>VLOOKUP(C2641,'LICH THI'!C:AA,12,0)</f>
        <v>198</v>
      </c>
      <c r="E2641" s="436">
        <f>VLOOKUP(C2641,'LICH THI'!C:AA,13,0)</f>
        <v>45</v>
      </c>
      <c r="F2641" s="436">
        <f t="shared" si="545"/>
        <v>45</v>
      </c>
      <c r="G2641" s="436">
        <f>VLOOKUP(C2641,'LICH THI'!C:AA,14,0)</f>
        <v>5</v>
      </c>
      <c r="H2641" s="436">
        <f t="shared" si="536"/>
        <v>4</v>
      </c>
      <c r="I2641" s="436" t="str">
        <f t="shared" si="537"/>
        <v>Nguyễn Thị Thương Thảo</v>
      </c>
      <c r="J2641" s="436"/>
      <c r="K2641" s="436">
        <f t="shared" si="538"/>
        <v>5</v>
      </c>
      <c r="L2641" s="436" t="str">
        <f t="shared" si="539"/>
        <v>DC1LL01-DC-5</v>
      </c>
      <c r="M2641" s="436">
        <f t="shared" si="540"/>
        <v>1</v>
      </c>
      <c r="N2641" s="437">
        <f t="shared" si="546"/>
        <v>244</v>
      </c>
      <c r="O2641" s="437"/>
      <c r="P2641" s="430" t="str">
        <f t="shared" si="541"/>
        <v/>
      </c>
      <c r="U2641" s="177">
        <v>122</v>
      </c>
      <c r="V2641" s="177" t="s">
        <v>3381</v>
      </c>
      <c r="W2641" s="177" t="s">
        <v>3397</v>
      </c>
      <c r="X2641" s="177" t="s">
        <v>2620</v>
      </c>
      <c r="Y2641" s="177" t="s">
        <v>3398</v>
      </c>
      <c r="Z2641" s="177" t="s">
        <v>3106</v>
      </c>
      <c r="AA2641" s="525" t="s">
        <v>3399</v>
      </c>
      <c r="AB2641" s="399" t="str">
        <f t="shared" si="542"/>
        <v>DC1LL01</v>
      </c>
      <c r="AC2641" s="399" t="str">
        <f t="shared" si="543"/>
        <v>DC1LL01-DC</v>
      </c>
      <c r="AD2641" t="str">
        <f>Y2641&amp;"-"&amp;VLOOKUP(AC2641,'LICH THI'!C:AA,9,0)</f>
        <v>64DCKT3160-42469</v>
      </c>
      <c r="AE2641">
        <f t="shared" si="544"/>
        <v>1</v>
      </c>
    </row>
    <row r="2642" spans="1:31" x14ac:dyDescent="0.25">
      <c r="A2642" s="436" t="str">
        <f t="shared" si="534"/>
        <v>DC1LL01-DC-180</v>
      </c>
      <c r="B2642" s="436">
        <f>COUNTIF(AC$4:AC2642,AC2642)</f>
        <v>180</v>
      </c>
      <c r="C2642" s="436" t="str">
        <f t="shared" si="535"/>
        <v>DC1LL01-DC</v>
      </c>
      <c r="D2642" s="436">
        <f>VLOOKUP(C2642,'LICH THI'!C:AA,12,0)</f>
        <v>198</v>
      </c>
      <c r="E2642" s="436">
        <f>VLOOKUP(C2642,'LICH THI'!C:AA,13,0)</f>
        <v>45</v>
      </c>
      <c r="F2642" s="436">
        <f t="shared" si="545"/>
        <v>45</v>
      </c>
      <c r="G2642" s="436">
        <f>VLOOKUP(C2642,'LICH THI'!C:AA,14,0)</f>
        <v>5</v>
      </c>
      <c r="H2642" s="436">
        <f t="shared" si="536"/>
        <v>4</v>
      </c>
      <c r="I2642" s="436" t="str">
        <f t="shared" si="537"/>
        <v>Phạm Văn Thảo</v>
      </c>
      <c r="J2642" s="436"/>
      <c r="K2642" s="436">
        <f t="shared" si="538"/>
        <v>5</v>
      </c>
      <c r="L2642" s="436" t="str">
        <f t="shared" si="539"/>
        <v>DC1LL01-DC-5</v>
      </c>
      <c r="M2642" s="436">
        <f t="shared" si="540"/>
        <v>1</v>
      </c>
      <c r="N2642" s="437">
        <f t="shared" si="546"/>
        <v>245</v>
      </c>
      <c r="O2642" s="437"/>
      <c r="P2642" s="430" t="str">
        <f t="shared" si="541"/>
        <v/>
      </c>
      <c r="U2642" s="177">
        <v>65</v>
      </c>
      <c r="V2642" s="177" t="s">
        <v>2724</v>
      </c>
      <c r="W2642" s="177" t="s">
        <v>2738</v>
      </c>
      <c r="X2642" s="177" t="s">
        <v>2620</v>
      </c>
      <c r="Y2642" s="177" t="s">
        <v>3261</v>
      </c>
      <c r="Z2642" s="177" t="s">
        <v>3106</v>
      </c>
      <c r="AA2642" s="525" t="s">
        <v>3262</v>
      </c>
      <c r="AB2642" s="399" t="str">
        <f t="shared" si="542"/>
        <v>DC1LL01</v>
      </c>
      <c r="AC2642" s="399" t="str">
        <f t="shared" si="543"/>
        <v>DC1LL01-DC</v>
      </c>
      <c r="AD2642" t="str">
        <f>Y2642&amp;"-"&amp;VLOOKUP(AC2642,'LICH THI'!C:AA,9,0)</f>
        <v>64DCCA3004-42469</v>
      </c>
      <c r="AE2642">
        <f t="shared" si="544"/>
        <v>1</v>
      </c>
    </row>
    <row r="2643" spans="1:31" x14ac:dyDescent="0.25">
      <c r="A2643" s="436" t="str">
        <f t="shared" si="534"/>
        <v>DC1LL01-DC-181</v>
      </c>
      <c r="B2643" s="436">
        <f>COUNTIF(AC$4:AC2643,AC2643)</f>
        <v>181</v>
      </c>
      <c r="C2643" s="436" t="str">
        <f t="shared" si="535"/>
        <v>DC1LL01-DC</v>
      </c>
      <c r="D2643" s="436">
        <f>VLOOKUP(C2643,'LICH THI'!C:AA,12,0)</f>
        <v>198</v>
      </c>
      <c r="E2643" s="436">
        <f>VLOOKUP(C2643,'LICH THI'!C:AA,13,0)</f>
        <v>45</v>
      </c>
      <c r="F2643" s="436">
        <f t="shared" si="545"/>
        <v>18</v>
      </c>
      <c r="G2643" s="436">
        <f>VLOOKUP(C2643,'LICH THI'!C:AA,14,0)</f>
        <v>5</v>
      </c>
      <c r="H2643" s="436">
        <f t="shared" si="536"/>
        <v>5</v>
      </c>
      <c r="I2643" s="436" t="str">
        <f t="shared" si="537"/>
        <v>Trương Văn Thắng</v>
      </c>
      <c r="J2643" s="436"/>
      <c r="K2643" s="436">
        <f t="shared" si="538"/>
        <v>1</v>
      </c>
      <c r="L2643" s="436" t="str">
        <f t="shared" si="539"/>
        <v>DC1LL01-DC-1</v>
      </c>
      <c r="M2643" s="436">
        <f t="shared" si="540"/>
        <v>1</v>
      </c>
      <c r="N2643" s="437">
        <f t="shared" si="546"/>
        <v>1</v>
      </c>
      <c r="O2643" s="437"/>
      <c r="P2643" s="430" t="str">
        <f t="shared" si="541"/>
        <v/>
      </c>
      <c r="U2643" s="177">
        <v>147</v>
      </c>
      <c r="V2643" s="177" t="s">
        <v>3459</v>
      </c>
      <c r="W2643" s="177" t="s">
        <v>3463</v>
      </c>
      <c r="X2643" s="177" t="s">
        <v>3464</v>
      </c>
      <c r="Y2643" s="177" t="s">
        <v>3465</v>
      </c>
      <c r="Z2643" s="177" t="s">
        <v>3106</v>
      </c>
      <c r="AA2643" s="525" t="s">
        <v>3466</v>
      </c>
      <c r="AB2643" s="399" t="str">
        <f t="shared" si="542"/>
        <v>DC1LL01</v>
      </c>
      <c r="AC2643" s="399" t="str">
        <f t="shared" si="543"/>
        <v>DC1LL01-DC</v>
      </c>
      <c r="AD2643" t="str">
        <f>Y2643&amp;"-"&amp;VLOOKUP(AC2643,'LICH THI'!C:AA,9,0)</f>
        <v>65DCCS23361-42469</v>
      </c>
      <c r="AE2643">
        <f t="shared" si="544"/>
        <v>1</v>
      </c>
    </row>
    <row r="2644" spans="1:31" x14ac:dyDescent="0.25">
      <c r="A2644" s="436" t="str">
        <f t="shared" si="534"/>
        <v>DC1LL01-DC-182</v>
      </c>
      <c r="B2644" s="436">
        <f>COUNTIF(AC$4:AC2644,AC2644)</f>
        <v>182</v>
      </c>
      <c r="C2644" s="436" t="str">
        <f t="shared" si="535"/>
        <v>DC1LL01-DC</v>
      </c>
      <c r="D2644" s="436">
        <f>VLOOKUP(C2644,'LICH THI'!C:AA,12,0)</f>
        <v>198</v>
      </c>
      <c r="E2644" s="436">
        <f>VLOOKUP(C2644,'LICH THI'!C:AA,13,0)</f>
        <v>45</v>
      </c>
      <c r="F2644" s="436">
        <f t="shared" si="545"/>
        <v>18</v>
      </c>
      <c r="G2644" s="436">
        <f>VLOOKUP(C2644,'LICH THI'!C:AA,14,0)</f>
        <v>5</v>
      </c>
      <c r="H2644" s="436">
        <f t="shared" si="536"/>
        <v>5</v>
      </c>
      <c r="I2644" s="436" t="str">
        <f t="shared" si="537"/>
        <v>Nguyễn Thị Thu</v>
      </c>
      <c r="J2644" s="436"/>
      <c r="K2644" s="436">
        <f t="shared" si="538"/>
        <v>1</v>
      </c>
      <c r="L2644" s="436" t="str">
        <f t="shared" si="539"/>
        <v>DC1LL01-DC-1</v>
      </c>
      <c r="M2644" s="436">
        <f t="shared" si="540"/>
        <v>1</v>
      </c>
      <c r="N2644" s="437">
        <f t="shared" si="546"/>
        <v>2</v>
      </c>
      <c r="O2644" s="437"/>
      <c r="P2644" s="430" t="str">
        <f t="shared" si="541"/>
        <v/>
      </c>
      <c r="U2644" s="177">
        <v>52</v>
      </c>
      <c r="V2644" s="177" t="s">
        <v>2614</v>
      </c>
      <c r="W2644" s="177" t="s">
        <v>2619</v>
      </c>
      <c r="X2644" s="177" t="s">
        <v>2623</v>
      </c>
      <c r="Y2644" s="177" t="s">
        <v>2624</v>
      </c>
      <c r="Z2644" s="177" t="s">
        <v>3106</v>
      </c>
      <c r="AA2644" s="525" t="s">
        <v>2625</v>
      </c>
      <c r="AB2644" s="399" t="str">
        <f t="shared" si="542"/>
        <v>DC1LL01</v>
      </c>
      <c r="AC2644" s="399" t="str">
        <f t="shared" si="543"/>
        <v>DC1LL01-DC</v>
      </c>
      <c r="AD2644" t="str">
        <f>Y2644&amp;"-"&amp;VLOOKUP(AC2644,'LICH THI'!C:AA,9,0)</f>
        <v>63DCKT3068-42469</v>
      </c>
      <c r="AE2644">
        <f t="shared" si="544"/>
        <v>1</v>
      </c>
    </row>
    <row r="2645" spans="1:31" x14ac:dyDescent="0.25">
      <c r="A2645" s="436" t="str">
        <f t="shared" si="534"/>
        <v>DC1LL01-DC-183</v>
      </c>
      <c r="B2645" s="436">
        <f>COUNTIF(AC$4:AC2645,AC2645)</f>
        <v>183</v>
      </c>
      <c r="C2645" s="436" t="str">
        <f t="shared" si="535"/>
        <v>DC1LL01-DC</v>
      </c>
      <c r="D2645" s="436">
        <f>VLOOKUP(C2645,'LICH THI'!C:AA,12,0)</f>
        <v>198</v>
      </c>
      <c r="E2645" s="436">
        <f>VLOOKUP(C2645,'LICH THI'!C:AA,13,0)</f>
        <v>45</v>
      </c>
      <c r="F2645" s="436">
        <f t="shared" si="545"/>
        <v>18</v>
      </c>
      <c r="G2645" s="436">
        <f>VLOOKUP(C2645,'LICH THI'!C:AA,14,0)</f>
        <v>5</v>
      </c>
      <c r="H2645" s="436">
        <f t="shared" si="536"/>
        <v>5</v>
      </c>
      <c r="I2645" s="436" t="str">
        <f t="shared" si="537"/>
        <v>Đào Thị Thuý</v>
      </c>
      <c r="J2645" s="436"/>
      <c r="K2645" s="436">
        <f t="shared" si="538"/>
        <v>1</v>
      </c>
      <c r="L2645" s="436" t="str">
        <f t="shared" si="539"/>
        <v>DC1LL01-DC-1</v>
      </c>
      <c r="M2645" s="436">
        <f t="shared" si="540"/>
        <v>1</v>
      </c>
      <c r="N2645" s="437">
        <f t="shared" si="546"/>
        <v>3</v>
      </c>
      <c r="O2645" s="437"/>
      <c r="P2645" s="430" t="str">
        <f t="shared" si="541"/>
        <v/>
      </c>
      <c r="U2645" s="177">
        <v>186</v>
      </c>
      <c r="V2645" s="177" t="s">
        <v>3556</v>
      </c>
      <c r="W2645" s="177" t="s">
        <v>3576</v>
      </c>
      <c r="X2645" s="177" t="s">
        <v>3577</v>
      </c>
      <c r="Y2645" s="177" t="s">
        <v>3578</v>
      </c>
      <c r="Z2645" s="177" t="s">
        <v>3106</v>
      </c>
      <c r="AA2645" s="525" t="s">
        <v>3537</v>
      </c>
      <c r="AB2645" s="399" t="str">
        <f t="shared" si="542"/>
        <v>DC1LL01</v>
      </c>
      <c r="AC2645" s="399" t="str">
        <f t="shared" si="543"/>
        <v>DC1LL01-DC</v>
      </c>
      <c r="AD2645" t="str">
        <f>Y2645&amp;"-"&amp;VLOOKUP(AC2645,'LICH THI'!C:AA,9,0)</f>
        <v>65DCQT23991-42469</v>
      </c>
      <c r="AE2645">
        <f t="shared" si="544"/>
        <v>1</v>
      </c>
    </row>
    <row r="2646" spans="1:31" x14ac:dyDescent="0.25">
      <c r="A2646" s="436" t="str">
        <f t="shared" si="534"/>
        <v>DC1LL01-DC-184</v>
      </c>
      <c r="B2646" s="436">
        <f>COUNTIF(AC$4:AC2646,AC2646)</f>
        <v>184</v>
      </c>
      <c r="C2646" s="436" t="str">
        <f t="shared" si="535"/>
        <v>DC1LL01-DC</v>
      </c>
      <c r="D2646" s="436">
        <f>VLOOKUP(C2646,'LICH THI'!C:AA,12,0)</f>
        <v>198</v>
      </c>
      <c r="E2646" s="436">
        <f>VLOOKUP(C2646,'LICH THI'!C:AA,13,0)</f>
        <v>45</v>
      </c>
      <c r="F2646" s="436">
        <f t="shared" si="545"/>
        <v>18</v>
      </c>
      <c r="G2646" s="436">
        <f>VLOOKUP(C2646,'LICH THI'!C:AA,14,0)</f>
        <v>5</v>
      </c>
      <c r="H2646" s="436">
        <f t="shared" si="536"/>
        <v>5</v>
      </c>
      <c r="I2646" s="436" t="str">
        <f t="shared" si="537"/>
        <v>Lê Công Thức</v>
      </c>
      <c r="J2646" s="436"/>
      <c r="K2646" s="436">
        <f t="shared" si="538"/>
        <v>1</v>
      </c>
      <c r="L2646" s="436" t="str">
        <f t="shared" si="539"/>
        <v>DC1LL01-DC-1</v>
      </c>
      <c r="M2646" s="436">
        <f t="shared" si="540"/>
        <v>1</v>
      </c>
      <c r="N2646" s="437">
        <f t="shared" si="546"/>
        <v>4</v>
      </c>
      <c r="O2646" s="437"/>
      <c r="P2646" s="430" t="str">
        <f t="shared" si="541"/>
        <v/>
      </c>
      <c r="U2646" s="177">
        <v>18</v>
      </c>
      <c r="V2646" s="177" t="s">
        <v>3102</v>
      </c>
      <c r="W2646" s="177" t="s">
        <v>3153</v>
      </c>
      <c r="X2646" s="177" t="s">
        <v>3154</v>
      </c>
      <c r="Y2646" s="177" t="s">
        <v>3155</v>
      </c>
      <c r="Z2646" s="177" t="s">
        <v>3106</v>
      </c>
      <c r="AA2646" s="525" t="s">
        <v>3156</v>
      </c>
      <c r="AB2646" s="399" t="str">
        <f t="shared" si="542"/>
        <v>DC1LL01</v>
      </c>
      <c r="AC2646" s="399" t="str">
        <f t="shared" si="543"/>
        <v>DC1LL01-DC</v>
      </c>
      <c r="AD2646" t="str">
        <f>Y2646&amp;"-"&amp;VLOOKUP(AC2646,'LICH THI'!C:AA,9,0)</f>
        <v>62DCCD3107-42469</v>
      </c>
      <c r="AE2646">
        <f t="shared" si="544"/>
        <v>1</v>
      </c>
    </row>
    <row r="2647" spans="1:31" x14ac:dyDescent="0.25">
      <c r="A2647" s="436" t="str">
        <f t="shared" si="534"/>
        <v>DC1LL01-DC-185</v>
      </c>
      <c r="B2647" s="436">
        <f>COUNTIF(AC$4:AC2647,AC2647)</f>
        <v>185</v>
      </c>
      <c r="C2647" s="436" t="str">
        <f t="shared" si="535"/>
        <v>DC1LL01-DC</v>
      </c>
      <c r="D2647" s="436">
        <f>VLOOKUP(C2647,'LICH THI'!C:AA,12,0)</f>
        <v>198</v>
      </c>
      <c r="E2647" s="436">
        <f>VLOOKUP(C2647,'LICH THI'!C:AA,13,0)</f>
        <v>45</v>
      </c>
      <c r="F2647" s="436">
        <f t="shared" si="545"/>
        <v>18</v>
      </c>
      <c r="G2647" s="436">
        <f>VLOOKUP(C2647,'LICH THI'!C:AA,14,0)</f>
        <v>5</v>
      </c>
      <c r="H2647" s="436">
        <f t="shared" si="536"/>
        <v>5</v>
      </c>
      <c r="I2647" s="436" t="str">
        <f t="shared" si="537"/>
        <v>Bùi Thu Trang</v>
      </c>
      <c r="J2647" s="436"/>
      <c r="K2647" s="436">
        <f t="shared" si="538"/>
        <v>1</v>
      </c>
      <c r="L2647" s="436" t="str">
        <f t="shared" si="539"/>
        <v>DC1LL01-DC-1</v>
      </c>
      <c r="M2647" s="436">
        <f t="shared" si="540"/>
        <v>1</v>
      </c>
      <c r="N2647" s="437">
        <f t="shared" si="546"/>
        <v>5</v>
      </c>
      <c r="O2647" s="437"/>
      <c r="P2647" s="430" t="str">
        <f t="shared" si="541"/>
        <v/>
      </c>
      <c r="U2647" s="177">
        <v>161</v>
      </c>
      <c r="V2647" s="177" t="s">
        <v>3502</v>
      </c>
      <c r="W2647" s="177" t="s">
        <v>3506</v>
      </c>
      <c r="X2647" s="177" t="s">
        <v>2694</v>
      </c>
      <c r="Y2647" s="177" t="s">
        <v>3507</v>
      </c>
      <c r="Z2647" s="177" t="s">
        <v>3106</v>
      </c>
      <c r="AA2647" s="525" t="s">
        <v>3508</v>
      </c>
      <c r="AB2647" s="399" t="str">
        <f t="shared" si="542"/>
        <v>DC1LL01</v>
      </c>
      <c r="AC2647" s="399" t="str">
        <f t="shared" si="543"/>
        <v>DC1LL01-DC</v>
      </c>
      <c r="AD2647" t="str">
        <f>Y2647&amp;"-"&amp;VLOOKUP(AC2647,'LICH THI'!C:AA,9,0)</f>
        <v>65DCKT21591-42469</v>
      </c>
      <c r="AE2647">
        <f t="shared" si="544"/>
        <v>1</v>
      </c>
    </row>
    <row r="2648" spans="1:31" x14ac:dyDescent="0.25">
      <c r="A2648" s="436" t="str">
        <f t="shared" si="534"/>
        <v>DC1LL01-DC-186</v>
      </c>
      <c r="B2648" s="436">
        <f>COUNTIF(AC$4:AC2648,AC2648)</f>
        <v>186</v>
      </c>
      <c r="C2648" s="436" t="str">
        <f t="shared" si="535"/>
        <v>DC1LL01-DC</v>
      </c>
      <c r="D2648" s="436">
        <f>VLOOKUP(C2648,'LICH THI'!C:AA,12,0)</f>
        <v>198</v>
      </c>
      <c r="E2648" s="436">
        <f>VLOOKUP(C2648,'LICH THI'!C:AA,13,0)</f>
        <v>45</v>
      </c>
      <c r="F2648" s="436">
        <f t="shared" si="545"/>
        <v>18</v>
      </c>
      <c r="G2648" s="436">
        <f>VLOOKUP(C2648,'LICH THI'!C:AA,14,0)</f>
        <v>5</v>
      </c>
      <c r="H2648" s="436">
        <f t="shared" si="536"/>
        <v>5</v>
      </c>
      <c r="I2648" s="436" t="str">
        <f t="shared" si="537"/>
        <v>Đỗ Thị Trang</v>
      </c>
      <c r="J2648" s="436"/>
      <c r="K2648" s="436">
        <f t="shared" si="538"/>
        <v>1</v>
      </c>
      <c r="L2648" s="436" t="str">
        <f t="shared" si="539"/>
        <v>DC1LL01-DC-1</v>
      </c>
      <c r="M2648" s="436">
        <f t="shared" si="540"/>
        <v>1</v>
      </c>
      <c r="N2648" s="437">
        <f t="shared" si="546"/>
        <v>6</v>
      </c>
      <c r="O2648" s="437"/>
      <c r="P2648" s="430" t="str">
        <f t="shared" si="541"/>
        <v/>
      </c>
      <c r="U2648" s="177">
        <v>128</v>
      </c>
      <c r="V2648" s="177" t="s">
        <v>3019</v>
      </c>
      <c r="W2648" s="177" t="s">
        <v>2634</v>
      </c>
      <c r="X2648" s="177" t="s">
        <v>2694</v>
      </c>
      <c r="Y2648" s="177" t="s">
        <v>3411</v>
      </c>
      <c r="Z2648" s="177" t="s">
        <v>3106</v>
      </c>
      <c r="AA2648" s="525" t="s">
        <v>3412</v>
      </c>
      <c r="AB2648" s="399" t="str">
        <f t="shared" si="542"/>
        <v>DC1LL01</v>
      </c>
      <c r="AC2648" s="399" t="str">
        <f t="shared" si="543"/>
        <v>DC1LL01-DC</v>
      </c>
      <c r="AD2648" t="str">
        <f>Y2648&amp;"-"&amp;VLOOKUP(AC2648,'LICH THI'!C:AA,9,0)</f>
        <v>64DCQT3070-42469</v>
      </c>
      <c r="AE2648">
        <f t="shared" si="544"/>
        <v>1</v>
      </c>
    </row>
    <row r="2649" spans="1:31" x14ac:dyDescent="0.25">
      <c r="A2649" s="436" t="str">
        <f t="shared" si="534"/>
        <v>DC1LL01-DC-187</v>
      </c>
      <c r="B2649" s="436">
        <f>COUNTIF(AC$4:AC2649,AC2649)</f>
        <v>187</v>
      </c>
      <c r="C2649" s="436" t="str">
        <f t="shared" si="535"/>
        <v>DC1LL01-DC</v>
      </c>
      <c r="D2649" s="436">
        <f>VLOOKUP(C2649,'LICH THI'!C:AA,12,0)</f>
        <v>198</v>
      </c>
      <c r="E2649" s="436">
        <f>VLOOKUP(C2649,'LICH THI'!C:AA,13,0)</f>
        <v>45</v>
      </c>
      <c r="F2649" s="436">
        <f t="shared" si="545"/>
        <v>18</v>
      </c>
      <c r="G2649" s="436">
        <f>VLOOKUP(C2649,'LICH THI'!C:AA,14,0)</f>
        <v>5</v>
      </c>
      <c r="H2649" s="436">
        <f t="shared" si="536"/>
        <v>5</v>
      </c>
      <c r="I2649" s="436" t="str">
        <f t="shared" si="537"/>
        <v>Lưu Mai Trang</v>
      </c>
      <c r="J2649" s="436"/>
      <c r="K2649" s="436">
        <f t="shared" si="538"/>
        <v>1</v>
      </c>
      <c r="L2649" s="436" t="str">
        <f t="shared" si="539"/>
        <v>DC1LL01-DC-1</v>
      </c>
      <c r="M2649" s="436">
        <f t="shared" si="540"/>
        <v>1</v>
      </c>
      <c r="N2649" s="437">
        <f t="shared" si="546"/>
        <v>7</v>
      </c>
      <c r="O2649" s="437"/>
      <c r="P2649" s="430" t="str">
        <f t="shared" si="541"/>
        <v/>
      </c>
      <c r="U2649" s="177">
        <v>191</v>
      </c>
      <c r="V2649" s="177" t="s">
        <v>3046</v>
      </c>
      <c r="W2649" s="177" t="s">
        <v>3587</v>
      </c>
      <c r="X2649" s="177" t="s">
        <v>2694</v>
      </c>
      <c r="Y2649" s="177" t="s">
        <v>3588</v>
      </c>
      <c r="Z2649" s="177" t="s">
        <v>3106</v>
      </c>
      <c r="AA2649" s="525" t="s">
        <v>3589</v>
      </c>
      <c r="AB2649" s="399" t="str">
        <f t="shared" si="542"/>
        <v>DC1LL01</v>
      </c>
      <c r="AC2649" s="399" t="str">
        <f t="shared" si="543"/>
        <v>DC1LL01-DC</v>
      </c>
      <c r="AD2649" t="str">
        <f>Y2649&amp;"-"&amp;VLOOKUP(AC2649,'LICH THI'!C:AA,9,0)</f>
        <v>63DCKT3215-42469</v>
      </c>
      <c r="AE2649">
        <f t="shared" si="544"/>
        <v>1</v>
      </c>
    </row>
    <row r="2650" spans="1:31" x14ac:dyDescent="0.25">
      <c r="A2650" s="436" t="str">
        <f t="shared" si="534"/>
        <v>DC1LL01-DC-188</v>
      </c>
      <c r="B2650" s="436">
        <f>COUNTIF(AC$4:AC2650,AC2650)</f>
        <v>188</v>
      </c>
      <c r="C2650" s="436" t="str">
        <f t="shared" si="535"/>
        <v>DC1LL01-DC</v>
      </c>
      <c r="D2650" s="436">
        <f>VLOOKUP(C2650,'LICH THI'!C:AA,12,0)</f>
        <v>198</v>
      </c>
      <c r="E2650" s="436">
        <f>VLOOKUP(C2650,'LICH THI'!C:AA,13,0)</f>
        <v>45</v>
      </c>
      <c r="F2650" s="436">
        <f t="shared" si="545"/>
        <v>18</v>
      </c>
      <c r="G2650" s="436">
        <f>VLOOKUP(C2650,'LICH THI'!C:AA,14,0)</f>
        <v>5</v>
      </c>
      <c r="H2650" s="436">
        <f t="shared" si="536"/>
        <v>5</v>
      </c>
      <c r="I2650" s="436" t="str">
        <f t="shared" si="537"/>
        <v>Mai Thị Trang</v>
      </c>
      <c r="J2650" s="436"/>
      <c r="K2650" s="436">
        <f t="shared" si="538"/>
        <v>1</v>
      </c>
      <c r="L2650" s="436" t="str">
        <f t="shared" si="539"/>
        <v>DC1LL01-DC-1</v>
      </c>
      <c r="M2650" s="436">
        <f t="shared" si="540"/>
        <v>1</v>
      </c>
      <c r="N2650" s="437">
        <f t="shared" si="546"/>
        <v>8</v>
      </c>
      <c r="O2650" s="437"/>
      <c r="P2650" s="430" t="str">
        <f t="shared" si="541"/>
        <v/>
      </c>
      <c r="U2650" s="177">
        <v>59</v>
      </c>
      <c r="V2650" s="177" t="s">
        <v>2642</v>
      </c>
      <c r="W2650" s="177" t="s">
        <v>3252</v>
      </c>
      <c r="X2650" s="177" t="s">
        <v>2694</v>
      </c>
      <c r="Y2650" s="177" t="s">
        <v>3253</v>
      </c>
      <c r="Z2650" s="177" t="s">
        <v>3106</v>
      </c>
      <c r="AA2650" s="525" t="s">
        <v>3234</v>
      </c>
      <c r="AB2650" s="399" t="str">
        <f t="shared" si="542"/>
        <v>DC1LL01</v>
      </c>
      <c r="AC2650" s="399" t="str">
        <f t="shared" si="543"/>
        <v>DC1LL01-DC</v>
      </c>
      <c r="AD2650" t="str">
        <f>Y2650&amp;"-"&amp;VLOOKUP(AC2650,'LICH THI'!C:AA,9,0)</f>
        <v>63DCKT3151-42469</v>
      </c>
      <c r="AE2650">
        <f t="shared" si="544"/>
        <v>1</v>
      </c>
    </row>
    <row r="2651" spans="1:31" x14ac:dyDescent="0.25">
      <c r="A2651" s="436" t="str">
        <f t="shared" si="534"/>
        <v>DC1LL01-DC-189</v>
      </c>
      <c r="B2651" s="436">
        <f>COUNTIF(AC$4:AC2651,AC2651)</f>
        <v>189</v>
      </c>
      <c r="C2651" s="436" t="str">
        <f t="shared" si="535"/>
        <v>DC1LL01-DC</v>
      </c>
      <c r="D2651" s="436">
        <f>VLOOKUP(C2651,'LICH THI'!C:AA,12,0)</f>
        <v>198</v>
      </c>
      <c r="E2651" s="436">
        <f>VLOOKUP(C2651,'LICH THI'!C:AA,13,0)</f>
        <v>45</v>
      </c>
      <c r="F2651" s="436">
        <f t="shared" si="545"/>
        <v>18</v>
      </c>
      <c r="G2651" s="436">
        <f>VLOOKUP(C2651,'LICH THI'!C:AA,14,0)</f>
        <v>5</v>
      </c>
      <c r="H2651" s="436">
        <f t="shared" si="536"/>
        <v>5</v>
      </c>
      <c r="I2651" s="436" t="str">
        <f t="shared" si="537"/>
        <v>Nguyễn Hồng Trang</v>
      </c>
      <c r="J2651" s="436"/>
      <c r="K2651" s="436">
        <f t="shared" si="538"/>
        <v>1</v>
      </c>
      <c r="L2651" s="436" t="str">
        <f t="shared" si="539"/>
        <v>DC1LL01-DC-1</v>
      </c>
      <c r="M2651" s="436">
        <f t="shared" si="540"/>
        <v>1</v>
      </c>
      <c r="N2651" s="437">
        <f t="shared" si="546"/>
        <v>9</v>
      </c>
      <c r="O2651" s="437"/>
      <c r="P2651" s="430" t="str">
        <f t="shared" si="541"/>
        <v/>
      </c>
      <c r="U2651" s="177">
        <v>60</v>
      </c>
      <c r="V2651" s="177" t="s">
        <v>2642</v>
      </c>
      <c r="W2651" s="177" t="s">
        <v>2693</v>
      </c>
      <c r="X2651" s="177" t="s">
        <v>2694</v>
      </c>
      <c r="Y2651" s="177" t="s">
        <v>2695</v>
      </c>
      <c r="Z2651" s="177" t="s">
        <v>3106</v>
      </c>
      <c r="AA2651" s="525" t="s">
        <v>2625</v>
      </c>
      <c r="AB2651" s="399" t="str">
        <f t="shared" si="542"/>
        <v>DC1LL01</v>
      </c>
      <c r="AC2651" s="399" t="str">
        <f t="shared" si="543"/>
        <v>DC1LL01-DC</v>
      </c>
      <c r="AD2651" t="str">
        <f>Y2651&amp;"-"&amp;VLOOKUP(AC2651,'LICH THI'!C:AA,9,0)</f>
        <v>63DCKT3284-42469</v>
      </c>
      <c r="AE2651">
        <f t="shared" si="544"/>
        <v>1</v>
      </c>
    </row>
    <row r="2652" spans="1:31" x14ac:dyDescent="0.25">
      <c r="A2652" s="436" t="str">
        <f t="shared" si="534"/>
        <v>DC1LL01-DC-190</v>
      </c>
      <c r="B2652" s="436">
        <f>COUNTIF(AC$4:AC2652,AC2652)</f>
        <v>190</v>
      </c>
      <c r="C2652" s="436" t="str">
        <f t="shared" si="535"/>
        <v>DC1LL01-DC</v>
      </c>
      <c r="D2652" s="436">
        <f>VLOOKUP(C2652,'LICH THI'!C:AA,12,0)</f>
        <v>198</v>
      </c>
      <c r="E2652" s="436">
        <f>VLOOKUP(C2652,'LICH THI'!C:AA,13,0)</f>
        <v>45</v>
      </c>
      <c r="F2652" s="436">
        <f t="shared" si="545"/>
        <v>18</v>
      </c>
      <c r="G2652" s="436">
        <f>VLOOKUP(C2652,'LICH THI'!C:AA,14,0)</f>
        <v>5</v>
      </c>
      <c r="H2652" s="436">
        <f t="shared" si="536"/>
        <v>5</v>
      </c>
      <c r="I2652" s="436" t="str">
        <f t="shared" si="537"/>
        <v>Thái Thị Thùy Trang</v>
      </c>
      <c r="J2652" s="436"/>
      <c r="K2652" s="436">
        <f t="shared" si="538"/>
        <v>1</v>
      </c>
      <c r="L2652" s="436" t="str">
        <f t="shared" si="539"/>
        <v>DC1LL01-DC-1</v>
      </c>
      <c r="M2652" s="436">
        <f t="shared" si="540"/>
        <v>1</v>
      </c>
      <c r="N2652" s="437">
        <f t="shared" si="546"/>
        <v>10</v>
      </c>
      <c r="O2652" s="437"/>
      <c r="P2652" s="430" t="str">
        <f t="shared" si="541"/>
        <v/>
      </c>
      <c r="U2652" s="177">
        <v>133</v>
      </c>
      <c r="V2652" s="177" t="s">
        <v>3415</v>
      </c>
      <c r="W2652" s="177" t="s">
        <v>3424</v>
      </c>
      <c r="X2652" s="177" t="s">
        <v>2694</v>
      </c>
      <c r="Y2652" s="177" t="s">
        <v>3425</v>
      </c>
      <c r="Z2652" s="177" t="s">
        <v>3106</v>
      </c>
      <c r="AA2652" s="525" t="s">
        <v>2981</v>
      </c>
      <c r="AB2652" s="399" t="str">
        <f t="shared" si="542"/>
        <v>DC1LL01</v>
      </c>
      <c r="AC2652" s="399" t="str">
        <f t="shared" si="543"/>
        <v>DC1LL01-DC</v>
      </c>
      <c r="AD2652" t="str">
        <f>Y2652&amp;"-"&amp;VLOOKUP(AC2652,'LICH THI'!C:AA,9,0)</f>
        <v>64DCTH3161-42469</v>
      </c>
      <c r="AE2652">
        <f t="shared" si="544"/>
        <v>1</v>
      </c>
    </row>
    <row r="2653" spans="1:31" x14ac:dyDescent="0.25">
      <c r="A2653" s="436" t="str">
        <f t="shared" si="534"/>
        <v>DC1LL01-DC-191</v>
      </c>
      <c r="B2653" s="436">
        <f>COUNTIF(AC$4:AC2653,AC2653)</f>
        <v>191</v>
      </c>
      <c r="C2653" s="436" t="str">
        <f t="shared" si="535"/>
        <v>DC1LL01-DC</v>
      </c>
      <c r="D2653" s="436">
        <f>VLOOKUP(C2653,'LICH THI'!C:AA,12,0)</f>
        <v>198</v>
      </c>
      <c r="E2653" s="436">
        <f>VLOOKUP(C2653,'LICH THI'!C:AA,13,0)</f>
        <v>45</v>
      </c>
      <c r="F2653" s="436">
        <f t="shared" si="545"/>
        <v>18</v>
      </c>
      <c r="G2653" s="436">
        <f>VLOOKUP(C2653,'LICH THI'!C:AA,14,0)</f>
        <v>5</v>
      </c>
      <c r="H2653" s="436">
        <f t="shared" si="536"/>
        <v>5</v>
      </c>
      <c r="I2653" s="436" t="str">
        <f t="shared" si="537"/>
        <v>Lê Văn Trí</v>
      </c>
      <c r="J2653" s="436"/>
      <c r="K2653" s="436">
        <f t="shared" si="538"/>
        <v>1</v>
      </c>
      <c r="L2653" s="436" t="str">
        <f t="shared" si="539"/>
        <v>DC1LL01-DC-1</v>
      </c>
      <c r="M2653" s="436">
        <f t="shared" si="540"/>
        <v>1</v>
      </c>
      <c r="N2653" s="437">
        <f t="shared" si="546"/>
        <v>11</v>
      </c>
      <c r="O2653" s="437"/>
      <c r="P2653" s="430" t="str">
        <f t="shared" si="541"/>
        <v/>
      </c>
      <c r="U2653" s="177">
        <v>49</v>
      </c>
      <c r="V2653" s="177" t="s">
        <v>3229</v>
      </c>
      <c r="W2653" s="177" t="s">
        <v>2604</v>
      </c>
      <c r="X2653" s="177" t="s">
        <v>3074</v>
      </c>
      <c r="Y2653" s="177" t="s">
        <v>3241</v>
      </c>
      <c r="Z2653" s="177" t="s">
        <v>3106</v>
      </c>
      <c r="AA2653" s="525" t="s">
        <v>3242</v>
      </c>
      <c r="AB2653" s="399" t="str">
        <f t="shared" si="542"/>
        <v>DC1LL01</v>
      </c>
      <c r="AC2653" s="399" t="str">
        <f t="shared" si="543"/>
        <v>DC1LL01-DC</v>
      </c>
      <c r="AD2653" t="str">
        <f>Y2653&amp;"-"&amp;VLOOKUP(AC2653,'LICH THI'!C:AA,9,0)</f>
        <v>63DCDB3040-42469</v>
      </c>
      <c r="AE2653">
        <f t="shared" si="544"/>
        <v>1</v>
      </c>
    </row>
    <row r="2654" spans="1:31" x14ac:dyDescent="0.25">
      <c r="A2654" s="436" t="str">
        <f t="shared" si="534"/>
        <v>DC1LL01-DC-192</v>
      </c>
      <c r="B2654" s="436">
        <f>COUNTIF(AC$4:AC2654,AC2654)</f>
        <v>192</v>
      </c>
      <c r="C2654" s="436" t="str">
        <f t="shared" si="535"/>
        <v>DC1LL01-DC</v>
      </c>
      <c r="D2654" s="436">
        <f>VLOOKUP(C2654,'LICH THI'!C:AA,12,0)</f>
        <v>198</v>
      </c>
      <c r="E2654" s="436">
        <f>VLOOKUP(C2654,'LICH THI'!C:AA,13,0)</f>
        <v>45</v>
      </c>
      <c r="F2654" s="436">
        <f t="shared" si="545"/>
        <v>18</v>
      </c>
      <c r="G2654" s="436">
        <f>VLOOKUP(C2654,'LICH THI'!C:AA,14,0)</f>
        <v>5</v>
      </c>
      <c r="H2654" s="436">
        <f t="shared" si="536"/>
        <v>5</v>
      </c>
      <c r="I2654" s="436" t="str">
        <f t="shared" si="537"/>
        <v>Lại Đức Trung</v>
      </c>
      <c r="J2654" s="436"/>
      <c r="K2654" s="436">
        <f t="shared" si="538"/>
        <v>1</v>
      </c>
      <c r="L2654" s="436" t="str">
        <f t="shared" si="539"/>
        <v>DC1LL01-DC-1</v>
      </c>
      <c r="M2654" s="436">
        <f t="shared" si="540"/>
        <v>1</v>
      </c>
      <c r="N2654" s="437">
        <f t="shared" si="546"/>
        <v>12</v>
      </c>
      <c r="O2654" s="437"/>
      <c r="P2654" s="430" t="str">
        <f t="shared" si="541"/>
        <v/>
      </c>
      <c r="U2654" s="177">
        <v>197</v>
      </c>
      <c r="V2654" s="177" t="s">
        <v>3595</v>
      </c>
      <c r="W2654" s="177" t="s">
        <v>3598</v>
      </c>
      <c r="X2654" s="177" t="s">
        <v>3160</v>
      </c>
      <c r="Y2654" s="177" t="s">
        <v>3599</v>
      </c>
      <c r="Z2654" s="177" t="s">
        <v>3106</v>
      </c>
      <c r="AA2654" s="525" t="s">
        <v>3600</v>
      </c>
      <c r="AB2654" s="399" t="str">
        <f t="shared" si="542"/>
        <v>DC1LL01</v>
      </c>
      <c r="AC2654" s="399" t="str">
        <f t="shared" si="543"/>
        <v>DC1LL01-DC</v>
      </c>
      <c r="AD2654" t="str">
        <f>Y2654&amp;"-"&amp;VLOOKUP(AC2654,'LICH THI'!C:AA,9,0)</f>
        <v>64DCCC3026-42469</v>
      </c>
      <c r="AE2654">
        <f t="shared" si="544"/>
        <v>1</v>
      </c>
    </row>
    <row r="2655" spans="1:31" x14ac:dyDescent="0.25">
      <c r="A2655" s="436" t="str">
        <f t="shared" si="534"/>
        <v>DC1LL01-DC-193</v>
      </c>
      <c r="B2655" s="436">
        <f>COUNTIF(AC$4:AC2655,AC2655)</f>
        <v>193</v>
      </c>
      <c r="C2655" s="436" t="str">
        <f t="shared" si="535"/>
        <v>DC1LL01-DC</v>
      </c>
      <c r="D2655" s="436">
        <f>VLOOKUP(C2655,'LICH THI'!C:AA,12,0)</f>
        <v>198</v>
      </c>
      <c r="E2655" s="436">
        <f>VLOOKUP(C2655,'LICH THI'!C:AA,13,0)</f>
        <v>45</v>
      </c>
      <c r="F2655" s="436">
        <f t="shared" si="545"/>
        <v>18</v>
      </c>
      <c r="G2655" s="436">
        <f>VLOOKUP(C2655,'LICH THI'!C:AA,14,0)</f>
        <v>5</v>
      </c>
      <c r="H2655" s="436">
        <f t="shared" si="536"/>
        <v>5</v>
      </c>
      <c r="I2655" s="436" t="str">
        <f t="shared" si="537"/>
        <v>Nguyễn Đức Trung</v>
      </c>
      <c r="J2655" s="436"/>
      <c r="K2655" s="436">
        <f t="shared" si="538"/>
        <v>1</v>
      </c>
      <c r="L2655" s="436" t="str">
        <f t="shared" si="539"/>
        <v>DC1LL01-DC-1</v>
      </c>
      <c r="M2655" s="436">
        <f t="shared" si="540"/>
        <v>1</v>
      </c>
      <c r="N2655" s="437">
        <f t="shared" si="546"/>
        <v>13</v>
      </c>
      <c r="O2655" s="437"/>
      <c r="P2655" s="430" t="str">
        <f t="shared" si="541"/>
        <v/>
      </c>
      <c r="U2655" s="177">
        <v>32</v>
      </c>
      <c r="V2655" s="177" t="s">
        <v>3175</v>
      </c>
      <c r="W2655" s="177" t="s">
        <v>3103</v>
      </c>
      <c r="X2655" s="177" t="s">
        <v>3160</v>
      </c>
      <c r="Y2655" s="177" t="s">
        <v>3191</v>
      </c>
      <c r="Z2655" s="177" t="s">
        <v>3106</v>
      </c>
      <c r="AA2655" s="525" t="s">
        <v>3192</v>
      </c>
      <c r="AB2655" s="399" t="str">
        <f t="shared" si="542"/>
        <v>DC1LL01</v>
      </c>
      <c r="AC2655" s="399" t="str">
        <f t="shared" si="543"/>
        <v>DC1LL01-DC</v>
      </c>
      <c r="AD2655" t="str">
        <f>Y2655&amp;"-"&amp;VLOOKUP(AC2655,'LICH THI'!C:AA,9,0)</f>
        <v>63DCCA3022-42469</v>
      </c>
      <c r="AE2655">
        <f t="shared" si="544"/>
        <v>1</v>
      </c>
    </row>
    <row r="2656" spans="1:31" x14ac:dyDescent="0.25">
      <c r="A2656" s="436" t="str">
        <f t="shared" si="534"/>
        <v>DC1LL01-DC-194</v>
      </c>
      <c r="B2656" s="436">
        <f>COUNTIF(AC$4:AC2656,AC2656)</f>
        <v>194</v>
      </c>
      <c r="C2656" s="436" t="str">
        <f t="shared" si="535"/>
        <v>DC1LL01-DC</v>
      </c>
      <c r="D2656" s="436">
        <f>VLOOKUP(C2656,'LICH THI'!C:AA,12,0)</f>
        <v>198</v>
      </c>
      <c r="E2656" s="436">
        <f>VLOOKUP(C2656,'LICH THI'!C:AA,13,0)</f>
        <v>45</v>
      </c>
      <c r="F2656" s="436">
        <f t="shared" si="545"/>
        <v>18</v>
      </c>
      <c r="G2656" s="436">
        <f>VLOOKUP(C2656,'LICH THI'!C:AA,14,0)</f>
        <v>5</v>
      </c>
      <c r="H2656" s="436">
        <f t="shared" si="536"/>
        <v>5</v>
      </c>
      <c r="I2656" s="436" t="str">
        <f t="shared" si="537"/>
        <v>Nguyễn Kim Trung</v>
      </c>
      <c r="J2656" s="436"/>
      <c r="K2656" s="436">
        <f t="shared" si="538"/>
        <v>1</v>
      </c>
      <c r="L2656" s="436" t="str">
        <f t="shared" si="539"/>
        <v>DC1LL01-DC-1</v>
      </c>
      <c r="M2656" s="436">
        <f t="shared" si="540"/>
        <v>1</v>
      </c>
      <c r="N2656" s="437">
        <f t="shared" si="546"/>
        <v>14</v>
      </c>
      <c r="O2656" s="437"/>
      <c r="P2656" s="430" t="str">
        <f t="shared" si="541"/>
        <v/>
      </c>
      <c r="U2656" s="177">
        <v>20</v>
      </c>
      <c r="V2656" s="177" t="s">
        <v>3102</v>
      </c>
      <c r="W2656" s="177" t="s">
        <v>3159</v>
      </c>
      <c r="X2656" s="177" t="s">
        <v>3160</v>
      </c>
      <c r="Y2656" s="177" t="s">
        <v>3161</v>
      </c>
      <c r="Z2656" s="177" t="s">
        <v>3106</v>
      </c>
      <c r="AA2656" s="525" t="s">
        <v>3162</v>
      </c>
      <c r="AB2656" s="399" t="str">
        <f t="shared" si="542"/>
        <v>DC1LL01</v>
      </c>
      <c r="AC2656" s="399" t="str">
        <f t="shared" si="543"/>
        <v>DC1LL01-DC</v>
      </c>
      <c r="AD2656" t="str">
        <f>Y2656&amp;"-"&amp;VLOOKUP(AC2656,'LICH THI'!C:AA,9,0)</f>
        <v>62DCCD3119-42469</v>
      </c>
      <c r="AE2656">
        <f t="shared" si="544"/>
        <v>1</v>
      </c>
    </row>
    <row r="2657" spans="1:31" x14ac:dyDescent="0.25">
      <c r="A2657" s="436" t="str">
        <f t="shared" si="534"/>
        <v>DC1LL01-DC-195</v>
      </c>
      <c r="B2657" s="436">
        <f>COUNTIF(AC$4:AC2657,AC2657)</f>
        <v>195</v>
      </c>
      <c r="C2657" s="436" t="str">
        <f t="shared" si="535"/>
        <v>DC1LL01-DC</v>
      </c>
      <c r="D2657" s="436">
        <f>VLOOKUP(C2657,'LICH THI'!C:AA,12,0)</f>
        <v>198</v>
      </c>
      <c r="E2657" s="436">
        <f>VLOOKUP(C2657,'LICH THI'!C:AA,13,0)</f>
        <v>45</v>
      </c>
      <c r="F2657" s="436">
        <f t="shared" si="545"/>
        <v>18</v>
      </c>
      <c r="G2657" s="436">
        <f>VLOOKUP(C2657,'LICH THI'!C:AA,14,0)</f>
        <v>5</v>
      </c>
      <c r="H2657" s="436">
        <f t="shared" si="536"/>
        <v>5</v>
      </c>
      <c r="I2657" s="436" t="str">
        <f t="shared" si="537"/>
        <v>Nguyễn Thế Trung</v>
      </c>
      <c r="J2657" s="436"/>
      <c r="K2657" s="436">
        <f t="shared" si="538"/>
        <v>1</v>
      </c>
      <c r="L2657" s="436" t="str">
        <f t="shared" si="539"/>
        <v>DC1LL01-DC-1</v>
      </c>
      <c r="M2657" s="436">
        <f t="shared" si="540"/>
        <v>1</v>
      </c>
      <c r="N2657" s="437">
        <f t="shared" si="546"/>
        <v>15</v>
      </c>
      <c r="O2657" s="437"/>
      <c r="P2657" s="430" t="str">
        <f t="shared" si="541"/>
        <v/>
      </c>
      <c r="U2657" s="177">
        <v>50</v>
      </c>
      <c r="V2657" s="177" t="s">
        <v>3229</v>
      </c>
      <c r="W2657" s="177" t="s">
        <v>3243</v>
      </c>
      <c r="X2657" s="177" t="s">
        <v>3160</v>
      </c>
      <c r="Y2657" s="177" t="s">
        <v>3244</v>
      </c>
      <c r="Z2657" s="177" t="s">
        <v>3106</v>
      </c>
      <c r="AA2657" s="525" t="s">
        <v>3245</v>
      </c>
      <c r="AB2657" s="399" t="str">
        <f t="shared" si="542"/>
        <v>DC1LL01</v>
      </c>
      <c r="AC2657" s="399" t="str">
        <f t="shared" si="543"/>
        <v>DC1LL01-DC</v>
      </c>
      <c r="AD2657" t="str">
        <f>Y2657&amp;"-"&amp;VLOOKUP(AC2657,'LICH THI'!C:AA,9,0)</f>
        <v>63DCDB3061-42469</v>
      </c>
      <c r="AE2657">
        <f t="shared" si="544"/>
        <v>1</v>
      </c>
    </row>
    <row r="2658" spans="1:31" x14ac:dyDescent="0.25">
      <c r="A2658" s="436" t="str">
        <f t="shared" si="534"/>
        <v>DC1LL01-DC-196</v>
      </c>
      <c r="B2658" s="436">
        <f>COUNTIF(AC$4:AC2658,AC2658)</f>
        <v>196</v>
      </c>
      <c r="C2658" s="436" t="str">
        <f t="shared" si="535"/>
        <v>DC1LL01-DC</v>
      </c>
      <c r="D2658" s="436">
        <f>VLOOKUP(C2658,'LICH THI'!C:AA,12,0)</f>
        <v>198</v>
      </c>
      <c r="E2658" s="436">
        <f>VLOOKUP(C2658,'LICH THI'!C:AA,13,0)</f>
        <v>45</v>
      </c>
      <c r="F2658" s="436">
        <f t="shared" si="545"/>
        <v>18</v>
      </c>
      <c r="G2658" s="436">
        <f>VLOOKUP(C2658,'LICH THI'!C:AA,14,0)</f>
        <v>5</v>
      </c>
      <c r="H2658" s="436">
        <f t="shared" si="536"/>
        <v>5</v>
      </c>
      <c r="I2658" s="436" t="str">
        <f t="shared" si="537"/>
        <v>Hoàng Đức Trường</v>
      </c>
      <c r="J2658" s="436"/>
      <c r="K2658" s="436">
        <f t="shared" si="538"/>
        <v>1</v>
      </c>
      <c r="L2658" s="436" t="str">
        <f t="shared" si="539"/>
        <v>DC1LL01-DC-1</v>
      </c>
      <c r="M2658" s="436">
        <f t="shared" si="540"/>
        <v>1</v>
      </c>
      <c r="N2658" s="437">
        <f t="shared" si="546"/>
        <v>16</v>
      </c>
      <c r="O2658" s="437"/>
      <c r="P2658" s="430" t="str">
        <f t="shared" si="541"/>
        <v/>
      </c>
      <c r="U2658" s="177">
        <v>140</v>
      </c>
      <c r="V2658" s="177" t="s">
        <v>3426</v>
      </c>
      <c r="W2658" s="177" t="s">
        <v>3442</v>
      </c>
      <c r="X2658" s="177" t="s">
        <v>3443</v>
      </c>
      <c r="Y2658" s="177" t="s">
        <v>3444</v>
      </c>
      <c r="Z2658" s="177" t="s">
        <v>3106</v>
      </c>
      <c r="AA2658" s="525" t="s">
        <v>3445</v>
      </c>
      <c r="AB2658" s="399" t="str">
        <f t="shared" si="542"/>
        <v>DC1LL01</v>
      </c>
      <c r="AC2658" s="399" t="str">
        <f t="shared" si="543"/>
        <v>DC1LL01-DC</v>
      </c>
      <c r="AD2658" t="str">
        <f>Y2658&amp;"-"&amp;VLOOKUP(AC2658,'LICH THI'!C:AA,9,0)</f>
        <v>65DCCD20448-42469</v>
      </c>
      <c r="AE2658">
        <f t="shared" si="544"/>
        <v>1</v>
      </c>
    </row>
    <row r="2659" spans="1:31" x14ac:dyDescent="0.25">
      <c r="A2659" s="436" t="str">
        <f t="shared" si="534"/>
        <v>DC1LL01-DC-197</v>
      </c>
      <c r="B2659" s="436">
        <f>COUNTIF(AC$4:AC2659,AC2659)</f>
        <v>197</v>
      </c>
      <c r="C2659" s="436" t="str">
        <f t="shared" si="535"/>
        <v>DC1LL01-DC</v>
      </c>
      <c r="D2659" s="436">
        <f>VLOOKUP(C2659,'LICH THI'!C:AA,12,0)</f>
        <v>198</v>
      </c>
      <c r="E2659" s="436">
        <f>VLOOKUP(C2659,'LICH THI'!C:AA,13,0)</f>
        <v>45</v>
      </c>
      <c r="F2659" s="436">
        <f t="shared" si="545"/>
        <v>18</v>
      </c>
      <c r="G2659" s="436">
        <f>VLOOKUP(C2659,'LICH THI'!C:AA,14,0)</f>
        <v>5</v>
      </c>
      <c r="H2659" s="436">
        <f t="shared" si="536"/>
        <v>5</v>
      </c>
      <c r="I2659" s="436" t="str">
        <f t="shared" si="537"/>
        <v>Nguyễn Quốc Việt</v>
      </c>
      <c r="J2659" s="436"/>
      <c r="K2659" s="436">
        <f t="shared" si="538"/>
        <v>1</v>
      </c>
      <c r="L2659" s="436" t="str">
        <f t="shared" si="539"/>
        <v>DC1LL01-DC-1</v>
      </c>
      <c r="M2659" s="436">
        <f t="shared" si="540"/>
        <v>1</v>
      </c>
      <c r="N2659" s="437">
        <f t="shared" si="546"/>
        <v>17</v>
      </c>
      <c r="O2659" s="437"/>
      <c r="P2659" s="430" t="str">
        <f t="shared" si="541"/>
        <v/>
      </c>
      <c r="U2659" s="177">
        <v>155</v>
      </c>
      <c r="V2659" s="177" t="s">
        <v>3478</v>
      </c>
      <c r="W2659" s="177" t="s">
        <v>3488</v>
      </c>
      <c r="X2659" s="177" t="s">
        <v>2996</v>
      </c>
      <c r="Y2659" s="177" t="s">
        <v>3489</v>
      </c>
      <c r="Z2659" s="177" t="s">
        <v>3106</v>
      </c>
      <c r="AA2659" s="525" t="s">
        <v>3490</v>
      </c>
      <c r="AB2659" s="399" t="str">
        <f t="shared" si="542"/>
        <v>DC1LL01</v>
      </c>
      <c r="AC2659" s="399" t="str">
        <f t="shared" si="543"/>
        <v>DC1LL01-DC</v>
      </c>
      <c r="AD2659" t="str">
        <f>Y2659&amp;"-"&amp;VLOOKUP(AC2659,'LICH THI'!C:AA,9,0)</f>
        <v>65DCDD21994-42469</v>
      </c>
      <c r="AE2659">
        <f t="shared" si="544"/>
        <v>1</v>
      </c>
    </row>
    <row r="2660" spans="1:31" x14ac:dyDescent="0.25">
      <c r="A2660" s="436" t="str">
        <f t="shared" si="534"/>
        <v>DC1LL01-DC-198</v>
      </c>
      <c r="B2660" s="436">
        <f>COUNTIF(AC$4:AC2660,AC2660)</f>
        <v>198</v>
      </c>
      <c r="C2660" s="436" t="str">
        <f t="shared" si="535"/>
        <v>DC1LL01-DC</v>
      </c>
      <c r="D2660" s="436">
        <f>VLOOKUP(C2660,'LICH THI'!C:AA,12,0)</f>
        <v>198</v>
      </c>
      <c r="E2660" s="436">
        <f>VLOOKUP(C2660,'LICH THI'!C:AA,13,0)</f>
        <v>45</v>
      </c>
      <c r="F2660" s="436">
        <f t="shared" si="545"/>
        <v>18</v>
      </c>
      <c r="G2660" s="436">
        <f>VLOOKUP(C2660,'LICH THI'!C:AA,14,0)</f>
        <v>5</v>
      </c>
      <c r="H2660" s="436">
        <f t="shared" si="536"/>
        <v>5</v>
      </c>
      <c r="I2660" s="436" t="str">
        <f t="shared" si="537"/>
        <v>Hà Vương</v>
      </c>
      <c r="J2660" s="436"/>
      <c r="K2660" s="436">
        <f t="shared" si="538"/>
        <v>1</v>
      </c>
      <c r="L2660" s="436" t="str">
        <f t="shared" si="539"/>
        <v>DC1LL01-DC-1</v>
      </c>
      <c r="M2660" s="436">
        <f t="shared" si="540"/>
        <v>1</v>
      </c>
      <c r="N2660" s="437">
        <f t="shared" si="546"/>
        <v>18</v>
      </c>
      <c r="O2660" s="437"/>
      <c r="P2660" s="430" t="str">
        <f t="shared" si="541"/>
        <v/>
      </c>
      <c r="U2660" s="177">
        <v>21</v>
      </c>
      <c r="V2660" s="177" t="s">
        <v>3102</v>
      </c>
      <c r="W2660" s="177" t="s">
        <v>3163</v>
      </c>
      <c r="X2660" s="177" t="s">
        <v>3164</v>
      </c>
      <c r="Y2660" s="177" t="s">
        <v>3165</v>
      </c>
      <c r="Z2660" s="177" t="s">
        <v>3106</v>
      </c>
      <c r="AA2660" s="525" t="s">
        <v>3166</v>
      </c>
      <c r="AB2660" s="399" t="str">
        <f t="shared" si="542"/>
        <v>DC1LL01</v>
      </c>
      <c r="AC2660" s="399" t="str">
        <f t="shared" si="543"/>
        <v>DC1LL01-DC</v>
      </c>
      <c r="AD2660" t="str">
        <f>Y2660&amp;"-"&amp;VLOOKUP(AC2660,'LICH THI'!C:AA,9,0)</f>
        <v>62DCCD3136-42469</v>
      </c>
      <c r="AE2660">
        <f t="shared" si="544"/>
        <v>1</v>
      </c>
    </row>
    <row r="2661" spans="1:31" x14ac:dyDescent="0.25">
      <c r="A2661" s="436" t="str">
        <f t="shared" si="534"/>
        <v>DC1LL02-DC-1</v>
      </c>
      <c r="B2661" s="436">
        <f>COUNTIF(AC$4:AC2661,AC2661)</f>
        <v>1</v>
      </c>
      <c r="C2661" s="436" t="str">
        <f t="shared" si="535"/>
        <v>DC1LL02-DC</v>
      </c>
      <c r="D2661" s="436">
        <f>VLOOKUP(C2661,'LICH THI'!C:AA,12,0)</f>
        <v>165</v>
      </c>
      <c r="E2661" s="436">
        <f>VLOOKUP(C2661,'LICH THI'!C:AA,13,0)</f>
        <v>45</v>
      </c>
      <c r="F2661" s="436">
        <f t="shared" si="545"/>
        <v>45</v>
      </c>
      <c r="G2661" s="436">
        <f>VLOOKUP(C2661,'LICH THI'!C:AA,14,0)</f>
        <v>4</v>
      </c>
      <c r="H2661" s="436">
        <f t="shared" si="536"/>
        <v>1</v>
      </c>
      <c r="I2661" s="436" t="str">
        <f t="shared" si="537"/>
        <v>Đỗ Tú Anh</v>
      </c>
      <c r="J2661" s="436"/>
      <c r="K2661" s="436">
        <f t="shared" si="538"/>
        <v>2</v>
      </c>
      <c r="L2661" s="436" t="str">
        <f t="shared" si="539"/>
        <v>DC1LL02-DC-2</v>
      </c>
      <c r="M2661" s="436">
        <f t="shared" si="540"/>
        <v>2</v>
      </c>
      <c r="N2661" s="437">
        <f t="shared" si="546"/>
        <v>95</v>
      </c>
      <c r="O2661" s="437"/>
      <c r="P2661" s="430" t="str">
        <f t="shared" si="541"/>
        <v/>
      </c>
      <c r="U2661" s="177">
        <v>148</v>
      </c>
      <c r="V2661" s="177" t="s">
        <v>3517</v>
      </c>
      <c r="W2661" s="177" t="s">
        <v>3909</v>
      </c>
      <c r="X2661" s="177" t="s">
        <v>2611</v>
      </c>
      <c r="Y2661" s="177" t="s">
        <v>3910</v>
      </c>
      <c r="Z2661" s="177" t="s">
        <v>3657</v>
      </c>
      <c r="AA2661" s="525" t="s">
        <v>3911</v>
      </c>
      <c r="AB2661" s="399" t="str">
        <f t="shared" si="542"/>
        <v>DC1LL02</v>
      </c>
      <c r="AC2661" s="399" t="str">
        <f t="shared" si="543"/>
        <v>DC1LL02-DC</v>
      </c>
      <c r="AD2661" t="str">
        <f>Y2661&amp;"-"&amp;VLOOKUP(AC2661,'LICH THI'!C:AA,9,0)</f>
        <v>65DCKX22937-42469</v>
      </c>
      <c r="AE2661">
        <f t="shared" si="544"/>
        <v>1</v>
      </c>
    </row>
    <row r="2662" spans="1:31" x14ac:dyDescent="0.25">
      <c r="A2662" s="436" t="str">
        <f t="shared" si="534"/>
        <v>DC1LL02-DC-2</v>
      </c>
      <c r="B2662" s="436">
        <f>COUNTIF(AC$4:AC2662,AC2662)</f>
        <v>2</v>
      </c>
      <c r="C2662" s="436" t="str">
        <f t="shared" si="535"/>
        <v>DC1LL02-DC</v>
      </c>
      <c r="D2662" s="436">
        <f>VLOOKUP(C2662,'LICH THI'!C:AA,12,0)</f>
        <v>165</v>
      </c>
      <c r="E2662" s="436">
        <f>VLOOKUP(C2662,'LICH THI'!C:AA,13,0)</f>
        <v>45</v>
      </c>
      <c r="F2662" s="436">
        <f t="shared" si="545"/>
        <v>45</v>
      </c>
      <c r="G2662" s="436">
        <f>VLOOKUP(C2662,'LICH THI'!C:AA,14,0)</f>
        <v>4</v>
      </c>
      <c r="H2662" s="436">
        <f t="shared" si="536"/>
        <v>1</v>
      </c>
      <c r="I2662" s="436" t="str">
        <f t="shared" si="537"/>
        <v>Hồ Xuân Anh</v>
      </c>
      <c r="J2662" s="436"/>
      <c r="K2662" s="436">
        <f t="shared" si="538"/>
        <v>2</v>
      </c>
      <c r="L2662" s="436" t="str">
        <f t="shared" si="539"/>
        <v>DC1LL02-DC-2</v>
      </c>
      <c r="M2662" s="436">
        <f t="shared" si="540"/>
        <v>2</v>
      </c>
      <c r="N2662" s="437">
        <f t="shared" si="546"/>
        <v>51</v>
      </c>
      <c r="O2662" s="437"/>
      <c r="P2662" s="430" t="str">
        <f t="shared" si="541"/>
        <v/>
      </c>
      <c r="U2662" s="177">
        <v>136</v>
      </c>
      <c r="V2662" s="177" t="s">
        <v>3415</v>
      </c>
      <c r="W2662" s="177" t="s">
        <v>3416</v>
      </c>
      <c r="X2662" s="177" t="s">
        <v>2611</v>
      </c>
      <c r="Y2662" s="177" t="s">
        <v>3417</v>
      </c>
      <c r="Z2662" s="177" t="s">
        <v>3657</v>
      </c>
      <c r="AA2662" s="525" t="s">
        <v>3418</v>
      </c>
      <c r="AB2662" s="399" t="str">
        <f t="shared" si="542"/>
        <v>DC1LL02</v>
      </c>
      <c r="AC2662" s="399" t="str">
        <f t="shared" si="543"/>
        <v>DC1LL02-DC</v>
      </c>
      <c r="AD2662" t="str">
        <f>Y2662&amp;"-"&amp;VLOOKUP(AC2662,'LICH THI'!C:AA,9,0)</f>
        <v>64DCTH3177-42469</v>
      </c>
      <c r="AE2662">
        <f t="shared" si="544"/>
        <v>1</v>
      </c>
    </row>
    <row r="2663" spans="1:31" x14ac:dyDescent="0.25">
      <c r="A2663" s="436" t="str">
        <f t="shared" si="534"/>
        <v>DC1LL02-DC-3</v>
      </c>
      <c r="B2663" s="436">
        <f>COUNTIF(AC$4:AC2663,AC2663)</f>
        <v>3</v>
      </c>
      <c r="C2663" s="436" t="str">
        <f t="shared" si="535"/>
        <v>DC1LL02-DC</v>
      </c>
      <c r="D2663" s="436">
        <f>VLOOKUP(C2663,'LICH THI'!C:AA,12,0)</f>
        <v>165</v>
      </c>
      <c r="E2663" s="436">
        <f>VLOOKUP(C2663,'LICH THI'!C:AA,13,0)</f>
        <v>45</v>
      </c>
      <c r="F2663" s="436">
        <f t="shared" si="545"/>
        <v>45</v>
      </c>
      <c r="G2663" s="436">
        <f>VLOOKUP(C2663,'LICH THI'!C:AA,14,0)</f>
        <v>4</v>
      </c>
      <c r="H2663" s="436">
        <f t="shared" si="536"/>
        <v>1</v>
      </c>
      <c r="I2663" s="436" t="str">
        <f t="shared" si="537"/>
        <v>Nguyễn Tuấn Anh</v>
      </c>
      <c r="J2663" s="436"/>
      <c r="K2663" s="436">
        <f t="shared" si="538"/>
        <v>2</v>
      </c>
      <c r="L2663" s="436" t="str">
        <f t="shared" si="539"/>
        <v>DC1LL02-DC-2</v>
      </c>
      <c r="M2663" s="436">
        <f t="shared" si="540"/>
        <v>2</v>
      </c>
      <c r="N2663" s="437">
        <f t="shared" si="546"/>
        <v>52</v>
      </c>
      <c r="O2663" s="437"/>
      <c r="P2663" s="430" t="str">
        <f t="shared" si="541"/>
        <v/>
      </c>
      <c r="U2663" s="177">
        <v>86</v>
      </c>
      <c r="V2663" s="177" t="s">
        <v>3325</v>
      </c>
      <c r="W2663" s="177" t="s">
        <v>3475</v>
      </c>
      <c r="X2663" s="177" t="s">
        <v>2611</v>
      </c>
      <c r="Y2663" s="177" t="s">
        <v>3783</v>
      </c>
      <c r="Z2663" s="177" t="s">
        <v>3657</v>
      </c>
      <c r="AA2663" s="525" t="s">
        <v>3784</v>
      </c>
      <c r="AB2663" s="399" t="str">
        <f t="shared" si="542"/>
        <v>DC1LL02</v>
      </c>
      <c r="AC2663" s="399" t="str">
        <f t="shared" si="543"/>
        <v>DC1LL02-DC</v>
      </c>
      <c r="AD2663" t="str">
        <f>Y2663&amp;"-"&amp;VLOOKUP(AC2663,'LICH THI'!C:AA,9,0)</f>
        <v>64DCDT3077-42469</v>
      </c>
      <c r="AE2663">
        <f t="shared" si="544"/>
        <v>1</v>
      </c>
    </row>
    <row r="2664" spans="1:31" x14ac:dyDescent="0.25">
      <c r="A2664" s="436" t="str">
        <f t="shared" si="534"/>
        <v>DC1LL02-DC-4</v>
      </c>
      <c r="B2664" s="436">
        <f>COUNTIF(AC$4:AC2664,AC2664)</f>
        <v>4</v>
      </c>
      <c r="C2664" s="436" t="str">
        <f t="shared" si="535"/>
        <v>DC1LL02-DC</v>
      </c>
      <c r="D2664" s="436">
        <f>VLOOKUP(C2664,'LICH THI'!C:AA,12,0)</f>
        <v>165</v>
      </c>
      <c r="E2664" s="436">
        <f>VLOOKUP(C2664,'LICH THI'!C:AA,13,0)</f>
        <v>45</v>
      </c>
      <c r="F2664" s="436">
        <f t="shared" si="545"/>
        <v>45</v>
      </c>
      <c r="G2664" s="436">
        <f>VLOOKUP(C2664,'LICH THI'!C:AA,14,0)</f>
        <v>4</v>
      </c>
      <c r="H2664" s="436">
        <f t="shared" si="536"/>
        <v>1</v>
      </c>
      <c r="I2664" s="436" t="str">
        <f t="shared" si="537"/>
        <v>Phạm Thị Vân Anh</v>
      </c>
      <c r="J2664" s="436"/>
      <c r="K2664" s="436">
        <f t="shared" si="538"/>
        <v>2</v>
      </c>
      <c r="L2664" s="436" t="str">
        <f t="shared" si="539"/>
        <v>DC1LL02-DC-2</v>
      </c>
      <c r="M2664" s="436">
        <f t="shared" si="540"/>
        <v>2</v>
      </c>
      <c r="N2664" s="437">
        <f t="shared" si="546"/>
        <v>53</v>
      </c>
      <c r="O2664" s="437"/>
      <c r="P2664" s="430" t="str">
        <f t="shared" si="541"/>
        <v/>
      </c>
      <c r="U2664" s="177">
        <v>109</v>
      </c>
      <c r="V2664" s="177" t="s">
        <v>3826</v>
      </c>
      <c r="W2664" s="177" t="s">
        <v>3827</v>
      </c>
      <c r="X2664" s="177" t="s">
        <v>2611</v>
      </c>
      <c r="Y2664" s="177" t="s">
        <v>3828</v>
      </c>
      <c r="Z2664" s="177" t="s">
        <v>3657</v>
      </c>
      <c r="AA2664" s="525" t="s">
        <v>2950</v>
      </c>
      <c r="AB2664" s="399" t="str">
        <f t="shared" si="542"/>
        <v>DC1LL02</v>
      </c>
      <c r="AC2664" s="399" t="str">
        <f t="shared" si="543"/>
        <v>DC1LL02-DC</v>
      </c>
      <c r="AD2664" t="str">
        <f>Y2664&amp;"-"&amp;VLOOKUP(AC2664,'LICH THI'!C:AA,9,0)</f>
        <v>64DCKT3178-42469</v>
      </c>
      <c r="AE2664">
        <f t="shared" si="544"/>
        <v>1</v>
      </c>
    </row>
    <row r="2665" spans="1:31" x14ac:dyDescent="0.25">
      <c r="A2665" s="436" t="str">
        <f t="shared" si="534"/>
        <v>DC1LL02-DC-5</v>
      </c>
      <c r="B2665" s="436">
        <f>COUNTIF(AC$4:AC2665,AC2665)</f>
        <v>5</v>
      </c>
      <c r="C2665" s="436" t="str">
        <f t="shared" si="535"/>
        <v>DC1LL02-DC</v>
      </c>
      <c r="D2665" s="436">
        <f>VLOOKUP(C2665,'LICH THI'!C:AA,12,0)</f>
        <v>165</v>
      </c>
      <c r="E2665" s="436">
        <f>VLOOKUP(C2665,'LICH THI'!C:AA,13,0)</f>
        <v>45</v>
      </c>
      <c r="F2665" s="436">
        <f t="shared" si="545"/>
        <v>45</v>
      </c>
      <c r="G2665" s="436">
        <f>VLOOKUP(C2665,'LICH THI'!C:AA,14,0)</f>
        <v>4</v>
      </c>
      <c r="H2665" s="436">
        <f t="shared" si="536"/>
        <v>1</v>
      </c>
      <c r="I2665" s="436" t="str">
        <f t="shared" si="537"/>
        <v>Trịnh Tuấn Anh</v>
      </c>
      <c r="J2665" s="436"/>
      <c r="K2665" s="436">
        <f t="shared" si="538"/>
        <v>2</v>
      </c>
      <c r="L2665" s="436" t="str">
        <f t="shared" si="539"/>
        <v>DC1LL02-DC-2</v>
      </c>
      <c r="M2665" s="436">
        <f t="shared" si="540"/>
        <v>2</v>
      </c>
      <c r="N2665" s="437">
        <f t="shared" si="546"/>
        <v>54</v>
      </c>
      <c r="O2665" s="437"/>
      <c r="P2665" s="430" t="str">
        <f t="shared" si="541"/>
        <v/>
      </c>
      <c r="U2665" s="177">
        <v>60</v>
      </c>
      <c r="V2665" s="177" t="s">
        <v>2897</v>
      </c>
      <c r="W2665" s="177" t="s">
        <v>3739</v>
      </c>
      <c r="X2665" s="177" t="s">
        <v>2611</v>
      </c>
      <c r="Y2665" s="177" t="s">
        <v>3740</v>
      </c>
      <c r="Z2665" s="177" t="s">
        <v>3657</v>
      </c>
      <c r="AA2665" s="525" t="s">
        <v>3741</v>
      </c>
      <c r="AB2665" s="399" t="str">
        <f t="shared" si="542"/>
        <v>DC1LL02</v>
      </c>
      <c r="AC2665" s="399" t="str">
        <f t="shared" si="543"/>
        <v>DC1LL02-DC</v>
      </c>
      <c r="AD2665" t="str">
        <f>Y2665&amp;"-"&amp;VLOOKUP(AC2665,'LICH THI'!C:AA,9,0)</f>
        <v>64DCDB3061-42469</v>
      </c>
      <c r="AE2665">
        <f t="shared" si="544"/>
        <v>1</v>
      </c>
    </row>
    <row r="2666" spans="1:31" x14ac:dyDescent="0.25">
      <c r="A2666" s="436" t="str">
        <f t="shared" si="534"/>
        <v>DC1LL02-DC-6</v>
      </c>
      <c r="B2666" s="436">
        <f>COUNTIF(AC$4:AC2666,AC2666)</f>
        <v>6</v>
      </c>
      <c r="C2666" s="436" t="str">
        <f t="shared" si="535"/>
        <v>DC1LL02-DC</v>
      </c>
      <c r="D2666" s="436">
        <f>VLOOKUP(C2666,'LICH THI'!C:AA,12,0)</f>
        <v>165</v>
      </c>
      <c r="E2666" s="436">
        <f>VLOOKUP(C2666,'LICH THI'!C:AA,13,0)</f>
        <v>45</v>
      </c>
      <c r="F2666" s="436">
        <f t="shared" si="545"/>
        <v>45</v>
      </c>
      <c r="G2666" s="436">
        <f>VLOOKUP(C2666,'LICH THI'!C:AA,14,0)</f>
        <v>4</v>
      </c>
      <c r="H2666" s="436">
        <f t="shared" si="536"/>
        <v>1</v>
      </c>
      <c r="I2666" s="436" t="str">
        <f t="shared" si="537"/>
        <v>Trịnh Thị Vân Anh</v>
      </c>
      <c r="J2666" s="436"/>
      <c r="K2666" s="436">
        <f t="shared" si="538"/>
        <v>2</v>
      </c>
      <c r="L2666" s="436" t="str">
        <f t="shared" si="539"/>
        <v>DC1LL02-DC-2</v>
      </c>
      <c r="M2666" s="436">
        <f t="shared" si="540"/>
        <v>2</v>
      </c>
      <c r="N2666" s="437">
        <f t="shared" si="546"/>
        <v>55</v>
      </c>
      <c r="O2666" s="437"/>
      <c r="P2666" s="430" t="str">
        <f t="shared" si="541"/>
        <v/>
      </c>
      <c r="U2666" s="177">
        <v>149</v>
      </c>
      <c r="V2666" s="177" t="s">
        <v>3517</v>
      </c>
      <c r="W2666" s="177" t="s">
        <v>3520</v>
      </c>
      <c r="X2666" s="177" t="s">
        <v>2611</v>
      </c>
      <c r="Y2666" s="177" t="s">
        <v>3521</v>
      </c>
      <c r="Z2666" s="177" t="s">
        <v>3657</v>
      </c>
      <c r="AA2666" s="525" t="s">
        <v>3522</v>
      </c>
      <c r="AB2666" s="399" t="str">
        <f t="shared" si="542"/>
        <v>DC1LL02</v>
      </c>
      <c r="AC2666" s="399" t="str">
        <f t="shared" si="543"/>
        <v>DC1LL02-DC</v>
      </c>
      <c r="AD2666" t="str">
        <f>Y2666&amp;"-"&amp;VLOOKUP(AC2666,'LICH THI'!C:AA,9,0)</f>
        <v>65DCKX22150-42469</v>
      </c>
      <c r="AE2666">
        <f t="shared" si="544"/>
        <v>1</v>
      </c>
    </row>
    <row r="2667" spans="1:31" x14ac:dyDescent="0.25">
      <c r="A2667" s="436" t="str">
        <f t="shared" si="534"/>
        <v>DC1LL02-DC-7</v>
      </c>
      <c r="B2667" s="436">
        <f>COUNTIF(AC$4:AC2667,AC2667)</f>
        <v>7</v>
      </c>
      <c r="C2667" s="436" t="str">
        <f t="shared" si="535"/>
        <v>DC1LL02-DC</v>
      </c>
      <c r="D2667" s="436">
        <f>VLOOKUP(C2667,'LICH THI'!C:AA,12,0)</f>
        <v>165</v>
      </c>
      <c r="E2667" s="436">
        <f>VLOOKUP(C2667,'LICH THI'!C:AA,13,0)</f>
        <v>45</v>
      </c>
      <c r="F2667" s="436">
        <f t="shared" si="545"/>
        <v>45</v>
      </c>
      <c r="G2667" s="436">
        <f>VLOOKUP(C2667,'LICH THI'!C:AA,14,0)</f>
        <v>4</v>
      </c>
      <c r="H2667" s="436">
        <f t="shared" si="536"/>
        <v>1</v>
      </c>
      <c r="I2667" s="436" t="str">
        <f t="shared" si="537"/>
        <v>Vương Thị Ngọc Ánh</v>
      </c>
      <c r="J2667" s="436"/>
      <c r="K2667" s="436">
        <f t="shared" si="538"/>
        <v>2</v>
      </c>
      <c r="L2667" s="436" t="str">
        <f t="shared" si="539"/>
        <v>DC1LL02-DC-2</v>
      </c>
      <c r="M2667" s="436">
        <f t="shared" si="540"/>
        <v>2</v>
      </c>
      <c r="N2667" s="437">
        <f t="shared" si="546"/>
        <v>56</v>
      </c>
      <c r="O2667" s="437"/>
      <c r="P2667" s="430" t="str">
        <f t="shared" si="541"/>
        <v/>
      </c>
      <c r="U2667" s="177">
        <v>102</v>
      </c>
      <c r="V2667" s="177" t="s">
        <v>3366</v>
      </c>
      <c r="W2667" s="177" t="s">
        <v>3815</v>
      </c>
      <c r="X2667" s="177" t="s">
        <v>3021</v>
      </c>
      <c r="Y2667" s="177" t="s">
        <v>3816</v>
      </c>
      <c r="Z2667" s="177" t="s">
        <v>3657</v>
      </c>
      <c r="AA2667" s="525" t="s">
        <v>2803</v>
      </c>
      <c r="AB2667" s="399" t="str">
        <f t="shared" si="542"/>
        <v>DC1LL02</v>
      </c>
      <c r="AC2667" s="399" t="str">
        <f t="shared" si="543"/>
        <v>DC1LL02-DC</v>
      </c>
      <c r="AD2667" t="str">
        <f>Y2667&amp;"-"&amp;VLOOKUP(AC2667,'LICH THI'!C:AA,9,0)</f>
        <v>64DCKT3094-42469</v>
      </c>
      <c r="AE2667">
        <f t="shared" si="544"/>
        <v>1</v>
      </c>
    </row>
    <row r="2668" spans="1:31" x14ac:dyDescent="0.25">
      <c r="A2668" s="436" t="str">
        <f t="shared" si="534"/>
        <v>DC1LL02-DC-8</v>
      </c>
      <c r="B2668" s="436">
        <f>COUNTIF(AC$4:AC2668,AC2668)</f>
        <v>8</v>
      </c>
      <c r="C2668" s="436" t="str">
        <f t="shared" si="535"/>
        <v>DC1LL02-DC</v>
      </c>
      <c r="D2668" s="436">
        <f>VLOOKUP(C2668,'LICH THI'!C:AA,12,0)</f>
        <v>165</v>
      </c>
      <c r="E2668" s="436">
        <f>VLOOKUP(C2668,'LICH THI'!C:AA,13,0)</f>
        <v>45</v>
      </c>
      <c r="F2668" s="436">
        <f t="shared" si="545"/>
        <v>45</v>
      </c>
      <c r="G2668" s="436">
        <f>VLOOKUP(C2668,'LICH THI'!C:AA,14,0)</f>
        <v>4</v>
      </c>
      <c r="H2668" s="436">
        <f t="shared" si="536"/>
        <v>1</v>
      </c>
      <c r="I2668" s="436" t="str">
        <f t="shared" si="537"/>
        <v>Đoàn Thị Bích</v>
      </c>
      <c r="J2668" s="436"/>
      <c r="K2668" s="436">
        <f t="shared" si="538"/>
        <v>2</v>
      </c>
      <c r="L2668" s="436" t="str">
        <f t="shared" si="539"/>
        <v>DC1LL02-DC-2</v>
      </c>
      <c r="M2668" s="436">
        <f t="shared" si="540"/>
        <v>2</v>
      </c>
      <c r="N2668" s="437">
        <f t="shared" si="546"/>
        <v>57</v>
      </c>
      <c r="O2668" s="437"/>
      <c r="P2668" s="430" t="str">
        <f t="shared" si="541"/>
        <v/>
      </c>
      <c r="U2668" s="177">
        <v>103</v>
      </c>
      <c r="V2668" s="177" t="s">
        <v>3366</v>
      </c>
      <c r="W2668" s="177" t="s">
        <v>3049</v>
      </c>
      <c r="X2668" s="177" t="s">
        <v>3817</v>
      </c>
      <c r="Y2668" s="177" t="s">
        <v>3818</v>
      </c>
      <c r="Z2668" s="177" t="s">
        <v>3657</v>
      </c>
      <c r="AA2668" s="525" t="s">
        <v>3819</v>
      </c>
      <c r="AB2668" s="399" t="str">
        <f t="shared" si="542"/>
        <v>DC1LL02</v>
      </c>
      <c r="AC2668" s="399" t="str">
        <f t="shared" si="543"/>
        <v>DC1LL02-DC</v>
      </c>
      <c r="AD2668" t="str">
        <f>Y2668&amp;"-"&amp;VLOOKUP(AC2668,'LICH THI'!C:AA,9,0)</f>
        <v>64DCKT3060-42469</v>
      </c>
      <c r="AE2668">
        <f t="shared" si="544"/>
        <v>1</v>
      </c>
    </row>
    <row r="2669" spans="1:31" x14ac:dyDescent="0.25">
      <c r="A2669" s="436" t="str">
        <f t="shared" si="534"/>
        <v>DC1LL02-DC-9</v>
      </c>
      <c r="B2669" s="436">
        <f>COUNTIF(AC$4:AC2669,AC2669)</f>
        <v>9</v>
      </c>
      <c r="C2669" s="436" t="str">
        <f t="shared" si="535"/>
        <v>DC1LL02-DC</v>
      </c>
      <c r="D2669" s="436">
        <f>VLOOKUP(C2669,'LICH THI'!C:AA,12,0)</f>
        <v>165</v>
      </c>
      <c r="E2669" s="436">
        <f>VLOOKUP(C2669,'LICH THI'!C:AA,13,0)</f>
        <v>45</v>
      </c>
      <c r="F2669" s="436">
        <f t="shared" si="545"/>
        <v>45</v>
      </c>
      <c r="G2669" s="436">
        <f>VLOOKUP(C2669,'LICH THI'!C:AA,14,0)</f>
        <v>4</v>
      </c>
      <c r="H2669" s="436">
        <f t="shared" si="536"/>
        <v>1</v>
      </c>
      <c r="I2669" s="436" t="str">
        <f t="shared" si="537"/>
        <v>Nguyễn Đình Bình</v>
      </c>
      <c r="J2669" s="436"/>
      <c r="K2669" s="436">
        <f t="shared" si="538"/>
        <v>2</v>
      </c>
      <c r="L2669" s="436" t="str">
        <f t="shared" si="539"/>
        <v>DC1LL02-DC-2</v>
      </c>
      <c r="M2669" s="436">
        <f t="shared" si="540"/>
        <v>2</v>
      </c>
      <c r="N2669" s="437">
        <f t="shared" si="546"/>
        <v>58</v>
      </c>
      <c r="O2669" s="437"/>
      <c r="P2669" s="430" t="str">
        <f t="shared" si="541"/>
        <v/>
      </c>
      <c r="U2669" s="177">
        <v>70</v>
      </c>
      <c r="V2669" s="177" t="s">
        <v>2935</v>
      </c>
      <c r="W2669" s="177" t="s">
        <v>2780</v>
      </c>
      <c r="X2669" s="177" t="s">
        <v>2605</v>
      </c>
      <c r="Y2669" s="177" t="s">
        <v>3292</v>
      </c>
      <c r="Z2669" s="177" t="s">
        <v>3657</v>
      </c>
      <c r="AA2669" s="525" t="s">
        <v>3293</v>
      </c>
      <c r="AB2669" s="399" t="str">
        <f t="shared" si="542"/>
        <v>DC1LL02</v>
      </c>
      <c r="AC2669" s="399" t="str">
        <f t="shared" si="543"/>
        <v>DC1LL02-DC</v>
      </c>
      <c r="AD2669" t="str">
        <f>Y2669&amp;"-"&amp;VLOOKUP(AC2669,'LICH THI'!C:AA,9,0)</f>
        <v>64DCDB3084-42469</v>
      </c>
      <c r="AE2669">
        <f t="shared" si="544"/>
        <v>1</v>
      </c>
    </row>
    <row r="2670" spans="1:31" x14ac:dyDescent="0.25">
      <c r="A2670" s="436" t="str">
        <f t="shared" si="534"/>
        <v>DC1LL02-DC-10</v>
      </c>
      <c r="B2670" s="436">
        <f>COUNTIF(AC$4:AC2670,AC2670)</f>
        <v>10</v>
      </c>
      <c r="C2670" s="436" t="str">
        <f t="shared" si="535"/>
        <v>DC1LL02-DC</v>
      </c>
      <c r="D2670" s="436">
        <f>VLOOKUP(C2670,'LICH THI'!C:AA,12,0)</f>
        <v>165</v>
      </c>
      <c r="E2670" s="436">
        <f>VLOOKUP(C2670,'LICH THI'!C:AA,13,0)</f>
        <v>45</v>
      </c>
      <c r="F2670" s="436">
        <f t="shared" si="545"/>
        <v>45</v>
      </c>
      <c r="G2670" s="436">
        <f>VLOOKUP(C2670,'LICH THI'!C:AA,14,0)</f>
        <v>4</v>
      </c>
      <c r="H2670" s="436">
        <f t="shared" si="536"/>
        <v>1</v>
      </c>
      <c r="I2670" s="436" t="str">
        <f t="shared" si="537"/>
        <v>Phạm Thanh Bình</v>
      </c>
      <c r="J2670" s="436"/>
      <c r="K2670" s="436">
        <f t="shared" si="538"/>
        <v>2</v>
      </c>
      <c r="L2670" s="436" t="str">
        <f t="shared" si="539"/>
        <v>DC1LL02-DC-2</v>
      </c>
      <c r="M2670" s="436">
        <f t="shared" si="540"/>
        <v>2</v>
      </c>
      <c r="N2670" s="437">
        <f t="shared" si="546"/>
        <v>59</v>
      </c>
      <c r="O2670" s="437"/>
      <c r="P2670" s="430" t="str">
        <f t="shared" si="541"/>
        <v/>
      </c>
      <c r="U2670" s="177">
        <v>150</v>
      </c>
      <c r="V2670" s="177" t="s">
        <v>3517</v>
      </c>
      <c r="W2670" s="177" t="s">
        <v>3523</v>
      </c>
      <c r="X2670" s="177" t="s">
        <v>2605</v>
      </c>
      <c r="Y2670" s="177" t="s">
        <v>3524</v>
      </c>
      <c r="Z2670" s="177" t="s">
        <v>3657</v>
      </c>
      <c r="AA2670" s="525" t="s">
        <v>3525</v>
      </c>
      <c r="AB2670" s="399" t="str">
        <f t="shared" si="542"/>
        <v>DC1LL02</v>
      </c>
      <c r="AC2670" s="399" t="str">
        <f t="shared" si="543"/>
        <v>DC1LL02-DC</v>
      </c>
      <c r="AD2670" t="str">
        <f>Y2670&amp;"-"&amp;VLOOKUP(AC2670,'LICH THI'!C:AA,9,0)</f>
        <v>65DCKX21852-42469</v>
      </c>
      <c r="AE2670">
        <f t="shared" si="544"/>
        <v>1</v>
      </c>
    </row>
    <row r="2671" spans="1:31" x14ac:dyDescent="0.25">
      <c r="A2671" s="436" t="str">
        <f t="shared" si="534"/>
        <v>DC1LL02-DC-11</v>
      </c>
      <c r="B2671" s="436">
        <f>COUNTIF(AC$4:AC2671,AC2671)</f>
        <v>11</v>
      </c>
      <c r="C2671" s="436" t="str">
        <f t="shared" si="535"/>
        <v>DC1LL02-DC</v>
      </c>
      <c r="D2671" s="436">
        <f>VLOOKUP(C2671,'LICH THI'!C:AA,12,0)</f>
        <v>165</v>
      </c>
      <c r="E2671" s="436">
        <f>VLOOKUP(C2671,'LICH THI'!C:AA,13,0)</f>
        <v>45</v>
      </c>
      <c r="F2671" s="436">
        <f t="shared" si="545"/>
        <v>45</v>
      </c>
      <c r="G2671" s="436">
        <f>VLOOKUP(C2671,'LICH THI'!C:AA,14,0)</f>
        <v>4</v>
      </c>
      <c r="H2671" s="436">
        <f t="shared" si="536"/>
        <v>1</v>
      </c>
      <c r="I2671" s="436" t="str">
        <f t="shared" si="537"/>
        <v>Phạm Văn Bình</v>
      </c>
      <c r="J2671" s="436"/>
      <c r="K2671" s="436">
        <f t="shared" si="538"/>
        <v>2</v>
      </c>
      <c r="L2671" s="436" t="str">
        <f t="shared" si="539"/>
        <v>DC1LL02-DC-2</v>
      </c>
      <c r="M2671" s="436">
        <f t="shared" si="540"/>
        <v>2</v>
      </c>
      <c r="N2671" s="437">
        <f t="shared" si="546"/>
        <v>60</v>
      </c>
      <c r="O2671" s="437"/>
      <c r="P2671" s="430" t="str">
        <f t="shared" si="541"/>
        <v/>
      </c>
      <c r="U2671" s="177">
        <v>61</v>
      </c>
      <c r="V2671" s="177" t="s">
        <v>2897</v>
      </c>
      <c r="W2671" s="177" t="s">
        <v>2738</v>
      </c>
      <c r="X2671" s="177" t="s">
        <v>2605</v>
      </c>
      <c r="Y2671" s="177" t="s">
        <v>2901</v>
      </c>
      <c r="Z2671" s="177" t="s">
        <v>3657</v>
      </c>
      <c r="AA2671" s="525" t="s">
        <v>2902</v>
      </c>
      <c r="AB2671" s="399" t="str">
        <f t="shared" si="542"/>
        <v>DC1LL02</v>
      </c>
      <c r="AC2671" s="399" t="str">
        <f t="shared" si="543"/>
        <v>DC1LL02-DC</v>
      </c>
      <c r="AD2671" t="str">
        <f>Y2671&amp;"-"&amp;VLOOKUP(AC2671,'LICH THI'!C:AA,9,0)</f>
        <v>64DCDB3020-42469</v>
      </c>
      <c r="AE2671">
        <f t="shared" si="544"/>
        <v>1</v>
      </c>
    </row>
    <row r="2672" spans="1:31" x14ac:dyDescent="0.25">
      <c r="A2672" s="436" t="str">
        <f t="shared" si="534"/>
        <v>DC1LL02-DC-12</v>
      </c>
      <c r="B2672" s="436">
        <f>COUNTIF(AC$4:AC2672,AC2672)</f>
        <v>12</v>
      </c>
      <c r="C2672" s="436" t="str">
        <f t="shared" si="535"/>
        <v>DC1LL02-DC</v>
      </c>
      <c r="D2672" s="436">
        <f>VLOOKUP(C2672,'LICH THI'!C:AA,12,0)</f>
        <v>165</v>
      </c>
      <c r="E2672" s="436">
        <f>VLOOKUP(C2672,'LICH THI'!C:AA,13,0)</f>
        <v>45</v>
      </c>
      <c r="F2672" s="436">
        <f t="shared" si="545"/>
        <v>45</v>
      </c>
      <c r="G2672" s="436">
        <f>VLOOKUP(C2672,'LICH THI'!C:AA,14,0)</f>
        <v>4</v>
      </c>
      <c r="H2672" s="436">
        <f t="shared" si="536"/>
        <v>1</v>
      </c>
      <c r="I2672" s="436" t="str">
        <f t="shared" si="537"/>
        <v>Vũ Phong Cảnh</v>
      </c>
      <c r="J2672" s="436"/>
      <c r="K2672" s="436">
        <f t="shared" si="538"/>
        <v>2</v>
      </c>
      <c r="L2672" s="436" t="str">
        <f t="shared" si="539"/>
        <v>DC1LL02-DC-2</v>
      </c>
      <c r="M2672" s="436">
        <f t="shared" si="540"/>
        <v>2</v>
      </c>
      <c r="N2672" s="437">
        <f t="shared" si="546"/>
        <v>61</v>
      </c>
      <c r="O2672" s="437"/>
      <c r="P2672" s="430" t="str">
        <f t="shared" si="541"/>
        <v/>
      </c>
      <c r="U2672" s="177">
        <v>123</v>
      </c>
      <c r="V2672" s="177" t="s">
        <v>3400</v>
      </c>
      <c r="W2672" s="177" t="s">
        <v>3860</v>
      </c>
      <c r="X2672" s="177" t="s">
        <v>3327</v>
      </c>
      <c r="Y2672" s="177" t="s">
        <v>3861</v>
      </c>
      <c r="Z2672" s="177" t="s">
        <v>3657</v>
      </c>
      <c r="AA2672" s="525" t="s">
        <v>3862</v>
      </c>
      <c r="AB2672" s="399" t="str">
        <f t="shared" si="542"/>
        <v>DC1LL02</v>
      </c>
      <c r="AC2672" s="399" t="str">
        <f t="shared" si="543"/>
        <v>DC1LL02-DC</v>
      </c>
      <c r="AD2672" t="str">
        <f>Y2672&amp;"-"&amp;VLOOKUP(AC2672,'LICH THI'!C:AA,9,0)</f>
        <v>64DCOT3164-42469</v>
      </c>
      <c r="AE2672">
        <f t="shared" si="544"/>
        <v>1</v>
      </c>
    </row>
    <row r="2673" spans="1:31" x14ac:dyDescent="0.25">
      <c r="A2673" s="436" t="str">
        <f t="shared" si="534"/>
        <v>DC1LL02-DC-13</v>
      </c>
      <c r="B2673" s="436">
        <f>COUNTIF(AC$4:AC2673,AC2673)</f>
        <v>13</v>
      </c>
      <c r="C2673" s="436" t="str">
        <f t="shared" si="535"/>
        <v>DC1LL02-DC</v>
      </c>
      <c r="D2673" s="436">
        <f>VLOOKUP(C2673,'LICH THI'!C:AA,12,0)</f>
        <v>165</v>
      </c>
      <c r="E2673" s="436">
        <f>VLOOKUP(C2673,'LICH THI'!C:AA,13,0)</f>
        <v>45</v>
      </c>
      <c r="F2673" s="436">
        <f t="shared" si="545"/>
        <v>45</v>
      </c>
      <c r="G2673" s="436">
        <f>VLOOKUP(C2673,'LICH THI'!C:AA,14,0)</f>
        <v>4</v>
      </c>
      <c r="H2673" s="436">
        <f t="shared" si="536"/>
        <v>1</v>
      </c>
      <c r="I2673" s="436" t="str">
        <f t="shared" si="537"/>
        <v>Lê Văn Công</v>
      </c>
      <c r="J2673" s="436"/>
      <c r="K2673" s="436">
        <f t="shared" si="538"/>
        <v>2</v>
      </c>
      <c r="L2673" s="436" t="str">
        <f t="shared" si="539"/>
        <v>DC1LL02-DC-2</v>
      </c>
      <c r="M2673" s="436">
        <f t="shared" si="540"/>
        <v>2</v>
      </c>
      <c r="N2673" s="437">
        <f t="shared" si="546"/>
        <v>62</v>
      </c>
      <c r="O2673" s="437"/>
      <c r="P2673" s="430" t="str">
        <f t="shared" si="541"/>
        <v/>
      </c>
      <c r="U2673" s="177">
        <v>94</v>
      </c>
      <c r="V2673" s="177" t="s">
        <v>3341</v>
      </c>
      <c r="W2673" s="177" t="s">
        <v>2604</v>
      </c>
      <c r="X2673" s="177" t="s">
        <v>3104</v>
      </c>
      <c r="Y2673" s="177" t="s">
        <v>3798</v>
      </c>
      <c r="Z2673" s="177" t="s">
        <v>3657</v>
      </c>
      <c r="AA2673" s="525" t="s">
        <v>3799</v>
      </c>
      <c r="AB2673" s="399" t="str">
        <f t="shared" si="542"/>
        <v>DC1LL02</v>
      </c>
      <c r="AC2673" s="399" t="str">
        <f t="shared" si="543"/>
        <v>DC1LL02-DC</v>
      </c>
      <c r="AD2673" t="str">
        <f>Y2673&amp;"-"&amp;VLOOKUP(AC2673,'LICH THI'!C:AA,9,0)</f>
        <v>64DCDT3163-42469</v>
      </c>
      <c r="AE2673">
        <f t="shared" si="544"/>
        <v>1</v>
      </c>
    </row>
    <row r="2674" spans="1:31" x14ac:dyDescent="0.25">
      <c r="A2674" s="436" t="str">
        <f t="shared" si="534"/>
        <v>DC1LL02-DC-14</v>
      </c>
      <c r="B2674" s="436">
        <f>COUNTIF(AC$4:AC2674,AC2674)</f>
        <v>14</v>
      </c>
      <c r="C2674" s="436" t="str">
        <f t="shared" si="535"/>
        <v>DC1LL02-DC</v>
      </c>
      <c r="D2674" s="436">
        <f>VLOOKUP(C2674,'LICH THI'!C:AA,12,0)</f>
        <v>165</v>
      </c>
      <c r="E2674" s="436">
        <f>VLOOKUP(C2674,'LICH THI'!C:AA,13,0)</f>
        <v>45</v>
      </c>
      <c r="F2674" s="436">
        <f t="shared" si="545"/>
        <v>45</v>
      </c>
      <c r="G2674" s="436">
        <f>VLOOKUP(C2674,'LICH THI'!C:AA,14,0)</f>
        <v>4</v>
      </c>
      <c r="H2674" s="436">
        <f t="shared" si="536"/>
        <v>1</v>
      </c>
      <c r="I2674" s="436" t="str">
        <f t="shared" si="537"/>
        <v>Nguyễn Đức Công</v>
      </c>
      <c r="J2674" s="436"/>
      <c r="K2674" s="436">
        <f t="shared" si="538"/>
        <v>2</v>
      </c>
      <c r="L2674" s="436" t="str">
        <f t="shared" si="539"/>
        <v>DC1LL02-DC-2</v>
      </c>
      <c r="M2674" s="436">
        <f t="shared" si="540"/>
        <v>2</v>
      </c>
      <c r="N2674" s="437">
        <f t="shared" si="546"/>
        <v>63</v>
      </c>
      <c r="O2674" s="437"/>
      <c r="P2674" s="430" t="str">
        <f t="shared" si="541"/>
        <v/>
      </c>
      <c r="U2674" s="177">
        <v>1</v>
      </c>
      <c r="V2674" s="177" t="s">
        <v>3102</v>
      </c>
      <c r="W2674" s="177" t="s">
        <v>3103</v>
      </c>
      <c r="X2674" s="177" t="s">
        <v>3104</v>
      </c>
      <c r="Y2674" s="177" t="s">
        <v>3105</v>
      </c>
      <c r="Z2674" s="177" t="s">
        <v>3657</v>
      </c>
      <c r="AA2674" s="525" t="s">
        <v>3107</v>
      </c>
      <c r="AB2674" s="399" t="str">
        <f t="shared" si="542"/>
        <v>DC1LL02</v>
      </c>
      <c r="AC2674" s="399" t="str">
        <f t="shared" si="543"/>
        <v>DC1LL02-DC</v>
      </c>
      <c r="AD2674" t="str">
        <f>Y2674&amp;"-"&amp;VLOOKUP(AC2674,'LICH THI'!C:AA,9,0)</f>
        <v>62DCCD3010-42469</v>
      </c>
      <c r="AE2674">
        <f t="shared" si="544"/>
        <v>1</v>
      </c>
    </row>
    <row r="2675" spans="1:31" x14ac:dyDescent="0.25">
      <c r="A2675" s="436" t="str">
        <f t="shared" si="534"/>
        <v>DC1LL02-DC-15</v>
      </c>
      <c r="B2675" s="436">
        <f>COUNTIF(AC$4:AC2675,AC2675)</f>
        <v>15</v>
      </c>
      <c r="C2675" s="436" t="str">
        <f t="shared" si="535"/>
        <v>DC1LL02-DC</v>
      </c>
      <c r="D2675" s="436">
        <f>VLOOKUP(C2675,'LICH THI'!C:AA,12,0)</f>
        <v>165</v>
      </c>
      <c r="E2675" s="436">
        <f>VLOOKUP(C2675,'LICH THI'!C:AA,13,0)</f>
        <v>45</v>
      </c>
      <c r="F2675" s="436">
        <f t="shared" si="545"/>
        <v>45</v>
      </c>
      <c r="G2675" s="436">
        <f>VLOOKUP(C2675,'LICH THI'!C:AA,14,0)</f>
        <v>4</v>
      </c>
      <c r="H2675" s="436">
        <f t="shared" si="536"/>
        <v>1</v>
      </c>
      <c r="I2675" s="436" t="str">
        <f t="shared" si="537"/>
        <v>Nguyễn Phúc Cường</v>
      </c>
      <c r="J2675" s="436"/>
      <c r="K2675" s="436">
        <f t="shared" si="538"/>
        <v>2</v>
      </c>
      <c r="L2675" s="436" t="str">
        <f t="shared" si="539"/>
        <v>DC1LL02-DC-2</v>
      </c>
      <c r="M2675" s="436">
        <f t="shared" si="540"/>
        <v>2</v>
      </c>
      <c r="N2675" s="437">
        <f t="shared" si="546"/>
        <v>64</v>
      </c>
      <c r="O2675" s="437"/>
      <c r="P2675" s="430" t="str">
        <f t="shared" si="541"/>
        <v/>
      </c>
      <c r="U2675" s="177">
        <v>95</v>
      </c>
      <c r="V2675" s="177" t="s">
        <v>3341</v>
      </c>
      <c r="W2675" s="177" t="s">
        <v>3800</v>
      </c>
      <c r="X2675" s="177" t="s">
        <v>2735</v>
      </c>
      <c r="Y2675" s="177" t="s">
        <v>3801</v>
      </c>
      <c r="Z2675" s="177" t="s">
        <v>3657</v>
      </c>
      <c r="AA2675" s="525" t="s">
        <v>3802</v>
      </c>
      <c r="AB2675" s="399" t="str">
        <f t="shared" si="542"/>
        <v>DC1LL02</v>
      </c>
      <c r="AC2675" s="399" t="str">
        <f t="shared" si="543"/>
        <v>DC1LL02-DC</v>
      </c>
      <c r="AD2675" t="str">
        <f>Y2675&amp;"-"&amp;VLOOKUP(AC2675,'LICH THI'!C:AA,9,0)</f>
        <v>64DCDT3162-42469</v>
      </c>
      <c r="AE2675">
        <f t="shared" si="544"/>
        <v>1</v>
      </c>
    </row>
    <row r="2676" spans="1:31" x14ac:dyDescent="0.25">
      <c r="A2676" s="436" t="str">
        <f t="shared" si="534"/>
        <v>DC1LL02-DC-16</v>
      </c>
      <c r="B2676" s="436">
        <f>COUNTIF(AC$4:AC2676,AC2676)</f>
        <v>16</v>
      </c>
      <c r="C2676" s="436" t="str">
        <f t="shared" si="535"/>
        <v>DC1LL02-DC</v>
      </c>
      <c r="D2676" s="436">
        <f>VLOOKUP(C2676,'LICH THI'!C:AA,12,0)</f>
        <v>165</v>
      </c>
      <c r="E2676" s="436">
        <f>VLOOKUP(C2676,'LICH THI'!C:AA,13,0)</f>
        <v>45</v>
      </c>
      <c r="F2676" s="436">
        <f t="shared" si="545"/>
        <v>45</v>
      </c>
      <c r="G2676" s="436">
        <f>VLOOKUP(C2676,'LICH THI'!C:AA,14,0)</f>
        <v>4</v>
      </c>
      <c r="H2676" s="436">
        <f t="shared" si="536"/>
        <v>1</v>
      </c>
      <c r="I2676" s="436" t="str">
        <f t="shared" si="537"/>
        <v>Nguyễn Văn Cường</v>
      </c>
      <c r="J2676" s="436"/>
      <c r="K2676" s="436">
        <f t="shared" si="538"/>
        <v>2</v>
      </c>
      <c r="L2676" s="436" t="str">
        <f t="shared" si="539"/>
        <v>DC1LL02-DC-2</v>
      </c>
      <c r="M2676" s="436">
        <f t="shared" si="540"/>
        <v>2</v>
      </c>
      <c r="N2676" s="437">
        <f t="shared" si="546"/>
        <v>65</v>
      </c>
      <c r="O2676" s="437"/>
      <c r="P2676" s="430" t="str">
        <f t="shared" si="541"/>
        <v/>
      </c>
      <c r="U2676" s="177">
        <v>76</v>
      </c>
      <c r="V2676" s="177" t="s">
        <v>3308</v>
      </c>
      <c r="W2676" s="177" t="s">
        <v>2741</v>
      </c>
      <c r="X2676" s="177" t="s">
        <v>2735</v>
      </c>
      <c r="Y2676" s="177" t="s">
        <v>3765</v>
      </c>
      <c r="Z2676" s="177" t="s">
        <v>3657</v>
      </c>
      <c r="AA2676" s="525" t="s">
        <v>3749</v>
      </c>
      <c r="AB2676" s="399" t="str">
        <f t="shared" si="542"/>
        <v>DC1LL02</v>
      </c>
      <c r="AC2676" s="399" t="str">
        <f t="shared" si="543"/>
        <v>DC1LL02-DC</v>
      </c>
      <c r="AD2676" t="str">
        <f>Y2676&amp;"-"&amp;VLOOKUP(AC2676,'LICH THI'!C:AA,9,0)</f>
        <v>64DCDT3060-42469</v>
      </c>
      <c r="AE2676">
        <f t="shared" si="544"/>
        <v>1</v>
      </c>
    </row>
    <row r="2677" spans="1:31" x14ac:dyDescent="0.25">
      <c r="A2677" s="436" t="str">
        <f t="shared" si="534"/>
        <v>DC1LL02-DC-17</v>
      </c>
      <c r="B2677" s="436">
        <f>COUNTIF(AC$4:AC2677,AC2677)</f>
        <v>17</v>
      </c>
      <c r="C2677" s="436" t="str">
        <f t="shared" si="535"/>
        <v>DC1LL02-DC</v>
      </c>
      <c r="D2677" s="436">
        <f>VLOOKUP(C2677,'LICH THI'!C:AA,12,0)</f>
        <v>165</v>
      </c>
      <c r="E2677" s="436">
        <f>VLOOKUP(C2677,'LICH THI'!C:AA,13,0)</f>
        <v>45</v>
      </c>
      <c r="F2677" s="436">
        <f t="shared" si="545"/>
        <v>45</v>
      </c>
      <c r="G2677" s="436">
        <f>VLOOKUP(C2677,'LICH THI'!C:AA,14,0)</f>
        <v>4</v>
      </c>
      <c r="H2677" s="436">
        <f t="shared" si="536"/>
        <v>1</v>
      </c>
      <c r="I2677" s="436" t="str">
        <f t="shared" si="537"/>
        <v>Trần Siêu Cường</v>
      </c>
      <c r="J2677" s="436"/>
      <c r="K2677" s="436">
        <f t="shared" si="538"/>
        <v>2</v>
      </c>
      <c r="L2677" s="436" t="str">
        <f t="shared" si="539"/>
        <v>DC1LL02-DC-2</v>
      </c>
      <c r="M2677" s="436">
        <f t="shared" si="540"/>
        <v>2</v>
      </c>
      <c r="N2677" s="437">
        <f t="shared" si="546"/>
        <v>66</v>
      </c>
      <c r="O2677" s="437"/>
      <c r="P2677" s="430" t="str">
        <f t="shared" si="541"/>
        <v/>
      </c>
      <c r="U2677" s="177">
        <v>2</v>
      </c>
      <c r="V2677" s="177" t="s">
        <v>3102</v>
      </c>
      <c r="W2677" s="177" t="s">
        <v>3110</v>
      </c>
      <c r="X2677" s="177" t="s">
        <v>2735</v>
      </c>
      <c r="Y2677" s="177" t="s">
        <v>3111</v>
      </c>
      <c r="Z2677" s="177" t="s">
        <v>3657</v>
      </c>
      <c r="AA2677" s="525" t="s">
        <v>3112</v>
      </c>
      <c r="AB2677" s="399" t="str">
        <f t="shared" si="542"/>
        <v>DC1LL02</v>
      </c>
      <c r="AC2677" s="399" t="str">
        <f t="shared" si="543"/>
        <v>DC1LL02-DC</v>
      </c>
      <c r="AD2677" t="str">
        <f>Y2677&amp;"-"&amp;VLOOKUP(AC2677,'LICH THI'!C:AA,9,0)</f>
        <v>62DCCD3015-42469</v>
      </c>
      <c r="AE2677">
        <f t="shared" si="544"/>
        <v>1</v>
      </c>
    </row>
    <row r="2678" spans="1:31" x14ac:dyDescent="0.25">
      <c r="A2678" s="436" t="str">
        <f t="shared" si="534"/>
        <v>DC1LL02-DC-18</v>
      </c>
      <c r="B2678" s="436">
        <f>COUNTIF(AC$4:AC2678,AC2678)</f>
        <v>18</v>
      </c>
      <c r="C2678" s="436" t="str">
        <f t="shared" si="535"/>
        <v>DC1LL02-DC</v>
      </c>
      <c r="D2678" s="436">
        <f>VLOOKUP(C2678,'LICH THI'!C:AA,12,0)</f>
        <v>165</v>
      </c>
      <c r="E2678" s="436">
        <f>VLOOKUP(C2678,'LICH THI'!C:AA,13,0)</f>
        <v>45</v>
      </c>
      <c r="F2678" s="436">
        <f t="shared" si="545"/>
        <v>45</v>
      </c>
      <c r="G2678" s="436">
        <f>VLOOKUP(C2678,'LICH THI'!C:AA,14,0)</f>
        <v>4</v>
      </c>
      <c r="H2678" s="436">
        <f t="shared" si="536"/>
        <v>1</v>
      </c>
      <c r="I2678" s="436" t="str">
        <f t="shared" si="537"/>
        <v>Trần Đình Chiến</v>
      </c>
      <c r="J2678" s="436"/>
      <c r="K2678" s="436">
        <f t="shared" si="538"/>
        <v>2</v>
      </c>
      <c r="L2678" s="436" t="str">
        <f t="shared" si="539"/>
        <v>DC1LL02-DC-2</v>
      </c>
      <c r="M2678" s="436">
        <f t="shared" si="540"/>
        <v>2</v>
      </c>
      <c r="N2678" s="437">
        <f t="shared" si="546"/>
        <v>67</v>
      </c>
      <c r="O2678" s="437"/>
      <c r="P2678" s="430" t="str">
        <f t="shared" si="541"/>
        <v/>
      </c>
      <c r="U2678" s="177">
        <v>131</v>
      </c>
      <c r="V2678" s="177" t="s">
        <v>3019</v>
      </c>
      <c r="W2678" s="177" t="s">
        <v>3263</v>
      </c>
      <c r="X2678" s="177" t="s">
        <v>2709</v>
      </c>
      <c r="Y2678" s="177" t="s">
        <v>3873</v>
      </c>
      <c r="Z2678" s="177" t="s">
        <v>3657</v>
      </c>
      <c r="AA2678" s="525" t="s">
        <v>3874</v>
      </c>
      <c r="AB2678" s="399" t="str">
        <f t="shared" si="542"/>
        <v>DC1LL02</v>
      </c>
      <c r="AC2678" s="399" t="str">
        <f t="shared" si="543"/>
        <v>DC1LL02-DC</v>
      </c>
      <c r="AD2678" t="str">
        <f>Y2678&amp;"-"&amp;VLOOKUP(AC2678,'LICH THI'!C:AA,9,0)</f>
        <v>64DCQT3108-42469</v>
      </c>
      <c r="AE2678">
        <f t="shared" si="544"/>
        <v>1</v>
      </c>
    </row>
    <row r="2679" spans="1:31" x14ac:dyDescent="0.25">
      <c r="A2679" s="436" t="str">
        <f t="shared" si="534"/>
        <v>DC1LL02-DC-19</v>
      </c>
      <c r="B2679" s="436">
        <f>COUNTIF(AC$4:AC2679,AC2679)</f>
        <v>19</v>
      </c>
      <c r="C2679" s="436" t="str">
        <f t="shared" si="535"/>
        <v>DC1LL02-DC</v>
      </c>
      <c r="D2679" s="436">
        <f>VLOOKUP(C2679,'LICH THI'!C:AA,12,0)</f>
        <v>165</v>
      </c>
      <c r="E2679" s="436">
        <f>VLOOKUP(C2679,'LICH THI'!C:AA,13,0)</f>
        <v>45</v>
      </c>
      <c r="F2679" s="436">
        <f t="shared" si="545"/>
        <v>45</v>
      </c>
      <c r="G2679" s="436">
        <f>VLOOKUP(C2679,'LICH THI'!C:AA,14,0)</f>
        <v>4</v>
      </c>
      <c r="H2679" s="436">
        <f t="shared" si="536"/>
        <v>1</v>
      </c>
      <c r="I2679" s="436" t="str">
        <f t="shared" si="537"/>
        <v>Chu Bích Diệp</v>
      </c>
      <c r="J2679" s="436"/>
      <c r="K2679" s="436">
        <f t="shared" si="538"/>
        <v>2</v>
      </c>
      <c r="L2679" s="436" t="str">
        <f t="shared" si="539"/>
        <v>DC1LL02-DC-2</v>
      </c>
      <c r="M2679" s="436">
        <f t="shared" si="540"/>
        <v>2</v>
      </c>
      <c r="N2679" s="437">
        <f t="shared" si="546"/>
        <v>68</v>
      </c>
      <c r="O2679" s="437"/>
      <c r="P2679" s="430" t="str">
        <f t="shared" si="541"/>
        <v/>
      </c>
      <c r="U2679" s="177">
        <v>157</v>
      </c>
      <c r="V2679" s="177" t="s">
        <v>3046</v>
      </c>
      <c r="W2679" s="177" t="s">
        <v>3920</v>
      </c>
      <c r="X2679" s="177" t="s">
        <v>3025</v>
      </c>
      <c r="Y2679" s="177" t="s">
        <v>3921</v>
      </c>
      <c r="Z2679" s="177" t="s">
        <v>3657</v>
      </c>
      <c r="AA2679" s="525" t="s">
        <v>3922</v>
      </c>
      <c r="AB2679" s="399" t="str">
        <f t="shared" si="542"/>
        <v>DC1LL02</v>
      </c>
      <c r="AC2679" s="399" t="str">
        <f t="shared" si="543"/>
        <v>DC1LL02-DC</v>
      </c>
      <c r="AD2679" t="str">
        <f>Y2679&amp;"-"&amp;VLOOKUP(AC2679,'LICH THI'!C:AA,9,0)</f>
        <v>63DCKT3276-42469</v>
      </c>
      <c r="AE2679">
        <f t="shared" si="544"/>
        <v>1</v>
      </c>
    </row>
    <row r="2680" spans="1:31" x14ac:dyDescent="0.25">
      <c r="A2680" s="436" t="str">
        <f t="shared" si="534"/>
        <v>DC1LL02-DC-20</v>
      </c>
      <c r="B2680" s="436">
        <f>COUNTIF(AC$4:AC2680,AC2680)</f>
        <v>20</v>
      </c>
      <c r="C2680" s="436" t="str">
        <f t="shared" si="535"/>
        <v>DC1LL02-DC</v>
      </c>
      <c r="D2680" s="436">
        <f>VLOOKUP(C2680,'LICH THI'!C:AA,12,0)</f>
        <v>165</v>
      </c>
      <c r="E2680" s="436">
        <f>VLOOKUP(C2680,'LICH THI'!C:AA,13,0)</f>
        <v>45</v>
      </c>
      <c r="F2680" s="436">
        <f t="shared" si="545"/>
        <v>45</v>
      </c>
      <c r="G2680" s="436">
        <f>VLOOKUP(C2680,'LICH THI'!C:AA,14,0)</f>
        <v>4</v>
      </c>
      <c r="H2680" s="436">
        <f t="shared" si="536"/>
        <v>1</v>
      </c>
      <c r="I2680" s="436" t="str">
        <f t="shared" si="537"/>
        <v>Đào Thị Dung</v>
      </c>
      <c r="J2680" s="436"/>
      <c r="K2680" s="436">
        <f t="shared" si="538"/>
        <v>2</v>
      </c>
      <c r="L2680" s="436" t="str">
        <f t="shared" si="539"/>
        <v>DC1LL02-DC-2</v>
      </c>
      <c r="M2680" s="436">
        <f t="shared" si="540"/>
        <v>2</v>
      </c>
      <c r="N2680" s="437">
        <f t="shared" si="546"/>
        <v>69</v>
      </c>
      <c r="O2680" s="437"/>
      <c r="P2680" s="430" t="str">
        <f t="shared" si="541"/>
        <v/>
      </c>
      <c r="U2680" s="177">
        <v>144</v>
      </c>
      <c r="V2680" s="177" t="s">
        <v>3509</v>
      </c>
      <c r="W2680" s="177" t="s">
        <v>3576</v>
      </c>
      <c r="X2680" s="177" t="s">
        <v>3823</v>
      </c>
      <c r="Y2680" s="177" t="s">
        <v>3899</v>
      </c>
      <c r="Z2680" s="177" t="s">
        <v>3657</v>
      </c>
      <c r="AA2680" s="525" t="s">
        <v>3900</v>
      </c>
      <c r="AB2680" s="399" t="str">
        <f t="shared" si="542"/>
        <v>DC1LL02</v>
      </c>
      <c r="AC2680" s="399" t="str">
        <f t="shared" si="543"/>
        <v>DC1LL02-DC</v>
      </c>
      <c r="AD2680" t="str">
        <f>Y2680&amp;"-"&amp;VLOOKUP(AC2680,'LICH THI'!C:AA,9,0)</f>
        <v>65DCKX22361-42469</v>
      </c>
      <c r="AE2680">
        <f t="shared" si="544"/>
        <v>1</v>
      </c>
    </row>
    <row r="2681" spans="1:31" x14ac:dyDescent="0.25">
      <c r="A2681" s="436" t="str">
        <f t="shared" si="534"/>
        <v>DC1LL02-DC-21</v>
      </c>
      <c r="B2681" s="436">
        <f>COUNTIF(AC$4:AC2681,AC2681)</f>
        <v>21</v>
      </c>
      <c r="C2681" s="436" t="str">
        <f t="shared" si="535"/>
        <v>DC1LL02-DC</v>
      </c>
      <c r="D2681" s="436">
        <f>VLOOKUP(C2681,'LICH THI'!C:AA,12,0)</f>
        <v>165</v>
      </c>
      <c r="E2681" s="436">
        <f>VLOOKUP(C2681,'LICH THI'!C:AA,13,0)</f>
        <v>45</v>
      </c>
      <c r="F2681" s="436">
        <f t="shared" si="545"/>
        <v>45</v>
      </c>
      <c r="G2681" s="436">
        <f>VLOOKUP(C2681,'LICH THI'!C:AA,14,0)</f>
        <v>4</v>
      </c>
      <c r="H2681" s="436">
        <f t="shared" si="536"/>
        <v>1</v>
      </c>
      <c r="I2681" s="436" t="str">
        <f t="shared" si="537"/>
        <v>Trần Thị Dung</v>
      </c>
      <c r="J2681" s="436"/>
      <c r="K2681" s="436">
        <f t="shared" si="538"/>
        <v>2</v>
      </c>
      <c r="L2681" s="436" t="str">
        <f t="shared" si="539"/>
        <v>DC1LL02-DC-2</v>
      </c>
      <c r="M2681" s="436">
        <f t="shared" si="540"/>
        <v>2</v>
      </c>
      <c r="N2681" s="437">
        <f t="shared" si="546"/>
        <v>70</v>
      </c>
      <c r="O2681" s="437"/>
      <c r="P2681" s="430" t="str">
        <f t="shared" si="541"/>
        <v/>
      </c>
      <c r="U2681" s="177">
        <v>108</v>
      </c>
      <c r="V2681" s="177" t="s">
        <v>3378</v>
      </c>
      <c r="W2681" s="177" t="s">
        <v>2716</v>
      </c>
      <c r="X2681" s="177" t="s">
        <v>3823</v>
      </c>
      <c r="Y2681" s="177" t="s">
        <v>3824</v>
      </c>
      <c r="Z2681" s="177" t="s">
        <v>3657</v>
      </c>
      <c r="AA2681" s="525" t="s">
        <v>3825</v>
      </c>
      <c r="AB2681" s="399" t="str">
        <f t="shared" si="542"/>
        <v>DC1LL02</v>
      </c>
      <c r="AC2681" s="399" t="str">
        <f t="shared" si="543"/>
        <v>DC1LL02-DC</v>
      </c>
      <c r="AD2681" t="str">
        <f>Y2681&amp;"-"&amp;VLOOKUP(AC2681,'LICH THI'!C:AA,9,0)</f>
        <v>64DCKT3177-42469</v>
      </c>
      <c r="AE2681">
        <f t="shared" si="544"/>
        <v>1</v>
      </c>
    </row>
    <row r="2682" spans="1:31" x14ac:dyDescent="0.25">
      <c r="A2682" s="436" t="str">
        <f t="shared" si="534"/>
        <v>DC1LL02-DC-22</v>
      </c>
      <c r="B2682" s="436">
        <f>COUNTIF(AC$4:AC2682,AC2682)</f>
        <v>22</v>
      </c>
      <c r="C2682" s="436" t="str">
        <f t="shared" si="535"/>
        <v>DC1LL02-DC</v>
      </c>
      <c r="D2682" s="436">
        <f>VLOOKUP(C2682,'LICH THI'!C:AA,12,0)</f>
        <v>165</v>
      </c>
      <c r="E2682" s="436">
        <f>VLOOKUP(C2682,'LICH THI'!C:AA,13,0)</f>
        <v>45</v>
      </c>
      <c r="F2682" s="436">
        <f t="shared" si="545"/>
        <v>45</v>
      </c>
      <c r="G2682" s="436">
        <f>VLOOKUP(C2682,'LICH THI'!C:AA,14,0)</f>
        <v>4</v>
      </c>
      <c r="H2682" s="436">
        <f t="shared" si="536"/>
        <v>1</v>
      </c>
      <c r="I2682" s="436" t="str">
        <f t="shared" si="537"/>
        <v>Hoàng Bá Dũng</v>
      </c>
      <c r="J2682" s="436"/>
      <c r="K2682" s="436">
        <f t="shared" si="538"/>
        <v>2</v>
      </c>
      <c r="L2682" s="436" t="str">
        <f t="shared" si="539"/>
        <v>DC1LL02-DC-2</v>
      </c>
      <c r="M2682" s="436">
        <f t="shared" si="540"/>
        <v>2</v>
      </c>
      <c r="N2682" s="437">
        <f t="shared" si="546"/>
        <v>71</v>
      </c>
      <c r="O2682" s="437"/>
      <c r="P2682" s="430" t="str">
        <f t="shared" si="541"/>
        <v/>
      </c>
      <c r="U2682" s="177">
        <v>96</v>
      </c>
      <c r="V2682" s="177" t="s">
        <v>3341</v>
      </c>
      <c r="W2682" s="177" t="s">
        <v>3803</v>
      </c>
      <c r="X2682" s="177" t="s">
        <v>2827</v>
      </c>
      <c r="Y2682" s="177" t="s">
        <v>3804</v>
      </c>
      <c r="Z2682" s="177" t="s">
        <v>3657</v>
      </c>
      <c r="AA2682" s="525" t="s">
        <v>2974</v>
      </c>
      <c r="AB2682" s="399" t="str">
        <f t="shared" si="542"/>
        <v>DC1LL02</v>
      </c>
      <c r="AC2682" s="399" t="str">
        <f t="shared" si="543"/>
        <v>DC1LL02-DC</v>
      </c>
      <c r="AD2682" t="str">
        <f>Y2682&amp;"-"&amp;VLOOKUP(AC2682,'LICH THI'!C:AA,9,0)</f>
        <v>64DCDT3132-42469</v>
      </c>
      <c r="AE2682">
        <f t="shared" si="544"/>
        <v>1</v>
      </c>
    </row>
    <row r="2683" spans="1:31" x14ac:dyDescent="0.25">
      <c r="A2683" s="436" t="str">
        <f t="shared" si="534"/>
        <v>DC1LL02-DC-23</v>
      </c>
      <c r="B2683" s="436">
        <f>COUNTIF(AC$4:AC2683,AC2683)</f>
        <v>23</v>
      </c>
      <c r="C2683" s="436" t="str">
        <f t="shared" si="535"/>
        <v>DC1LL02-DC</v>
      </c>
      <c r="D2683" s="436">
        <f>VLOOKUP(C2683,'LICH THI'!C:AA,12,0)</f>
        <v>165</v>
      </c>
      <c r="E2683" s="436">
        <f>VLOOKUP(C2683,'LICH THI'!C:AA,13,0)</f>
        <v>45</v>
      </c>
      <c r="F2683" s="436">
        <f t="shared" si="545"/>
        <v>45</v>
      </c>
      <c r="G2683" s="436">
        <f>VLOOKUP(C2683,'LICH THI'!C:AA,14,0)</f>
        <v>4</v>
      </c>
      <c r="H2683" s="436">
        <f t="shared" si="536"/>
        <v>1</v>
      </c>
      <c r="I2683" s="436" t="str">
        <f t="shared" si="537"/>
        <v>Lương Hoàng Dũng</v>
      </c>
      <c r="J2683" s="436"/>
      <c r="K2683" s="436">
        <f t="shared" si="538"/>
        <v>2</v>
      </c>
      <c r="L2683" s="436" t="str">
        <f t="shared" si="539"/>
        <v>DC1LL02-DC-2</v>
      </c>
      <c r="M2683" s="436">
        <f t="shared" si="540"/>
        <v>2</v>
      </c>
      <c r="N2683" s="437">
        <f t="shared" si="546"/>
        <v>72</v>
      </c>
      <c r="O2683" s="437"/>
      <c r="P2683" s="430" t="str">
        <f t="shared" si="541"/>
        <v/>
      </c>
      <c r="U2683" s="177">
        <v>45</v>
      </c>
      <c r="V2683" s="177" t="s">
        <v>2825</v>
      </c>
      <c r="W2683" s="177" t="s">
        <v>2826</v>
      </c>
      <c r="X2683" s="177" t="s">
        <v>2827</v>
      </c>
      <c r="Y2683" s="177" t="s">
        <v>2828</v>
      </c>
      <c r="Z2683" s="177" t="s">
        <v>3657</v>
      </c>
      <c r="AA2683" s="525" t="s">
        <v>2829</v>
      </c>
      <c r="AB2683" s="399" t="str">
        <f t="shared" si="542"/>
        <v>DC1LL02</v>
      </c>
      <c r="AC2683" s="399" t="str">
        <f t="shared" si="543"/>
        <v>DC1LL02-DC</v>
      </c>
      <c r="AD2683" t="str">
        <f>Y2683&amp;"-"&amp;VLOOKUP(AC2683,'LICH THI'!C:AA,9,0)</f>
        <v>64DCCD3144-42469</v>
      </c>
      <c r="AE2683">
        <f t="shared" si="544"/>
        <v>1</v>
      </c>
    </row>
    <row r="2684" spans="1:31" x14ac:dyDescent="0.25">
      <c r="A2684" s="436" t="str">
        <f t="shared" si="534"/>
        <v>DC1LL02-DC-24</v>
      </c>
      <c r="B2684" s="436">
        <f>COUNTIF(AC$4:AC2684,AC2684)</f>
        <v>24</v>
      </c>
      <c r="C2684" s="436" t="str">
        <f t="shared" si="535"/>
        <v>DC1LL02-DC</v>
      </c>
      <c r="D2684" s="436">
        <f>VLOOKUP(C2684,'LICH THI'!C:AA,12,0)</f>
        <v>165</v>
      </c>
      <c r="E2684" s="436">
        <f>VLOOKUP(C2684,'LICH THI'!C:AA,13,0)</f>
        <v>45</v>
      </c>
      <c r="F2684" s="436">
        <f t="shared" si="545"/>
        <v>45</v>
      </c>
      <c r="G2684" s="436">
        <f>VLOOKUP(C2684,'LICH THI'!C:AA,14,0)</f>
        <v>4</v>
      </c>
      <c r="H2684" s="436">
        <f t="shared" si="536"/>
        <v>1</v>
      </c>
      <c r="I2684" s="436" t="str">
        <f t="shared" si="537"/>
        <v>Trần Việt Dũng</v>
      </c>
      <c r="J2684" s="436"/>
      <c r="K2684" s="436">
        <f t="shared" si="538"/>
        <v>2</v>
      </c>
      <c r="L2684" s="436" t="str">
        <f t="shared" si="539"/>
        <v>DC1LL02-DC-2</v>
      </c>
      <c r="M2684" s="436">
        <f t="shared" si="540"/>
        <v>2</v>
      </c>
      <c r="N2684" s="437">
        <f t="shared" si="546"/>
        <v>73</v>
      </c>
      <c r="O2684" s="437"/>
      <c r="P2684" s="430" t="str">
        <f t="shared" si="541"/>
        <v/>
      </c>
      <c r="U2684" s="177">
        <v>17</v>
      </c>
      <c r="V2684" s="177" t="s">
        <v>2603</v>
      </c>
      <c r="W2684" s="177" t="s">
        <v>3669</v>
      </c>
      <c r="X2684" s="177" t="s">
        <v>2827</v>
      </c>
      <c r="Y2684" s="177" t="s">
        <v>3670</v>
      </c>
      <c r="Z2684" s="177" t="s">
        <v>3657</v>
      </c>
      <c r="AA2684" s="525" t="s">
        <v>3671</v>
      </c>
      <c r="AB2684" s="399" t="str">
        <f t="shared" si="542"/>
        <v>DC1LL02</v>
      </c>
      <c r="AC2684" s="399" t="str">
        <f t="shared" si="543"/>
        <v>DC1LL02-DC</v>
      </c>
      <c r="AD2684" t="str">
        <f>Y2684&amp;"-"&amp;VLOOKUP(AC2684,'LICH THI'!C:AA,9,0)</f>
        <v>62DCCD2016-42469</v>
      </c>
      <c r="AE2684">
        <f t="shared" si="544"/>
        <v>1</v>
      </c>
    </row>
    <row r="2685" spans="1:31" x14ac:dyDescent="0.25">
      <c r="A2685" s="436" t="str">
        <f t="shared" si="534"/>
        <v>DC1LL02-DC-25</v>
      </c>
      <c r="B2685" s="436">
        <f>COUNTIF(AC$4:AC2685,AC2685)</f>
        <v>25</v>
      </c>
      <c r="C2685" s="436" t="str">
        <f t="shared" si="535"/>
        <v>DC1LL02-DC</v>
      </c>
      <c r="D2685" s="436">
        <f>VLOOKUP(C2685,'LICH THI'!C:AA,12,0)</f>
        <v>165</v>
      </c>
      <c r="E2685" s="436">
        <f>VLOOKUP(C2685,'LICH THI'!C:AA,13,0)</f>
        <v>45</v>
      </c>
      <c r="F2685" s="436">
        <f t="shared" si="545"/>
        <v>45</v>
      </c>
      <c r="G2685" s="436">
        <f>VLOOKUP(C2685,'LICH THI'!C:AA,14,0)</f>
        <v>4</v>
      </c>
      <c r="H2685" s="436">
        <f t="shared" si="536"/>
        <v>1</v>
      </c>
      <c r="I2685" s="436" t="str">
        <f t="shared" si="537"/>
        <v>Đặng Tiến Duy</v>
      </c>
      <c r="J2685" s="436"/>
      <c r="K2685" s="436">
        <f t="shared" si="538"/>
        <v>2</v>
      </c>
      <c r="L2685" s="436" t="str">
        <f t="shared" si="539"/>
        <v>DC1LL02-DC-2</v>
      </c>
      <c r="M2685" s="436">
        <f t="shared" si="540"/>
        <v>2</v>
      </c>
      <c r="N2685" s="437">
        <f t="shared" si="546"/>
        <v>74</v>
      </c>
      <c r="O2685" s="437"/>
      <c r="P2685" s="430" t="str">
        <f t="shared" si="541"/>
        <v/>
      </c>
      <c r="U2685" s="177">
        <v>35</v>
      </c>
      <c r="V2685" s="177" t="s">
        <v>2724</v>
      </c>
      <c r="W2685" s="177" t="s">
        <v>3702</v>
      </c>
      <c r="X2685" s="177" t="s">
        <v>2742</v>
      </c>
      <c r="Y2685" s="177" t="s">
        <v>3703</v>
      </c>
      <c r="Z2685" s="177" t="s">
        <v>3657</v>
      </c>
      <c r="AA2685" s="525" t="s">
        <v>2840</v>
      </c>
      <c r="AB2685" s="399" t="str">
        <f t="shared" si="542"/>
        <v>DC1LL02</v>
      </c>
      <c r="AC2685" s="399" t="str">
        <f t="shared" si="543"/>
        <v>DC1LL02-DC</v>
      </c>
      <c r="AD2685" t="str">
        <f>Y2685&amp;"-"&amp;VLOOKUP(AC2685,'LICH THI'!C:AA,9,0)</f>
        <v>64DCCA3002-42469</v>
      </c>
      <c r="AE2685">
        <f t="shared" si="544"/>
        <v>1</v>
      </c>
    </row>
    <row r="2686" spans="1:31" x14ac:dyDescent="0.25">
      <c r="A2686" s="436" t="str">
        <f t="shared" si="534"/>
        <v>DC1LL02-DC-26</v>
      </c>
      <c r="B2686" s="436">
        <f>COUNTIF(AC$4:AC2686,AC2686)</f>
        <v>26</v>
      </c>
      <c r="C2686" s="436" t="str">
        <f t="shared" si="535"/>
        <v>DC1LL02-DC</v>
      </c>
      <c r="D2686" s="436">
        <f>VLOOKUP(C2686,'LICH THI'!C:AA,12,0)</f>
        <v>165</v>
      </c>
      <c r="E2686" s="436">
        <f>VLOOKUP(C2686,'LICH THI'!C:AA,13,0)</f>
        <v>45</v>
      </c>
      <c r="F2686" s="436">
        <f t="shared" si="545"/>
        <v>45</v>
      </c>
      <c r="G2686" s="436">
        <f>VLOOKUP(C2686,'LICH THI'!C:AA,14,0)</f>
        <v>4</v>
      </c>
      <c r="H2686" s="436">
        <f t="shared" si="536"/>
        <v>1</v>
      </c>
      <c r="I2686" s="436" t="str">
        <f t="shared" si="537"/>
        <v>Phạm Duy</v>
      </c>
      <c r="J2686" s="436"/>
      <c r="K2686" s="436">
        <f t="shared" si="538"/>
        <v>2</v>
      </c>
      <c r="L2686" s="436" t="str">
        <f t="shared" si="539"/>
        <v>DC1LL02-DC-2</v>
      </c>
      <c r="M2686" s="436">
        <f t="shared" si="540"/>
        <v>2</v>
      </c>
      <c r="N2686" s="437">
        <f t="shared" si="546"/>
        <v>75</v>
      </c>
      <c r="O2686" s="437"/>
      <c r="P2686" s="430" t="str">
        <f t="shared" si="541"/>
        <v/>
      </c>
      <c r="U2686" s="177">
        <v>46</v>
      </c>
      <c r="V2686" s="177" t="s">
        <v>2851</v>
      </c>
      <c r="W2686" s="177" t="s">
        <v>2859</v>
      </c>
      <c r="X2686" s="177" t="s">
        <v>2742</v>
      </c>
      <c r="Y2686" s="177" t="s">
        <v>2860</v>
      </c>
      <c r="Z2686" s="177" t="s">
        <v>3657</v>
      </c>
      <c r="AA2686" s="525" t="s">
        <v>2861</v>
      </c>
      <c r="AB2686" s="399" t="str">
        <f t="shared" si="542"/>
        <v>DC1LL02</v>
      </c>
      <c r="AC2686" s="399" t="str">
        <f t="shared" si="543"/>
        <v>DC1LL02-DC</v>
      </c>
      <c r="AD2686" t="str">
        <f>Y2686&amp;"-"&amp;VLOOKUP(AC2686,'LICH THI'!C:AA,9,0)</f>
        <v>64DCCD3207-42469</v>
      </c>
      <c r="AE2686">
        <f t="shared" si="544"/>
        <v>1</v>
      </c>
    </row>
    <row r="2687" spans="1:31" x14ac:dyDescent="0.25">
      <c r="A2687" s="436" t="str">
        <f t="shared" si="534"/>
        <v>DC1LL02-DC-27</v>
      </c>
      <c r="B2687" s="436">
        <f>COUNTIF(AC$4:AC2687,AC2687)</f>
        <v>27</v>
      </c>
      <c r="C2687" s="436" t="str">
        <f t="shared" si="535"/>
        <v>DC1LL02-DC</v>
      </c>
      <c r="D2687" s="436">
        <f>VLOOKUP(C2687,'LICH THI'!C:AA,12,0)</f>
        <v>165</v>
      </c>
      <c r="E2687" s="436">
        <f>VLOOKUP(C2687,'LICH THI'!C:AA,13,0)</f>
        <v>45</v>
      </c>
      <c r="F2687" s="436">
        <f t="shared" si="545"/>
        <v>45</v>
      </c>
      <c r="G2687" s="436">
        <f>VLOOKUP(C2687,'LICH THI'!C:AA,14,0)</f>
        <v>4</v>
      </c>
      <c r="H2687" s="436">
        <f t="shared" si="536"/>
        <v>1</v>
      </c>
      <c r="I2687" s="436" t="str">
        <f t="shared" si="537"/>
        <v>Nguyễn Hoàng Dương</v>
      </c>
      <c r="J2687" s="436"/>
      <c r="K2687" s="436">
        <f t="shared" si="538"/>
        <v>2</v>
      </c>
      <c r="L2687" s="436" t="str">
        <f t="shared" si="539"/>
        <v>DC1LL02-DC-2</v>
      </c>
      <c r="M2687" s="436">
        <f t="shared" si="540"/>
        <v>2</v>
      </c>
      <c r="N2687" s="437">
        <f t="shared" si="546"/>
        <v>76</v>
      </c>
      <c r="O2687" s="437"/>
      <c r="P2687" s="430" t="str">
        <f t="shared" si="541"/>
        <v/>
      </c>
      <c r="U2687" s="177">
        <v>87</v>
      </c>
      <c r="V2687" s="177" t="s">
        <v>3325</v>
      </c>
      <c r="W2687" s="177" t="s">
        <v>3785</v>
      </c>
      <c r="X2687" s="177" t="s">
        <v>2601</v>
      </c>
      <c r="Y2687" s="177" t="s">
        <v>3786</v>
      </c>
      <c r="Z2687" s="177" t="s">
        <v>3657</v>
      </c>
      <c r="AA2687" s="525" t="s">
        <v>3362</v>
      </c>
      <c r="AB2687" s="399" t="str">
        <f t="shared" si="542"/>
        <v>DC1LL02</v>
      </c>
      <c r="AC2687" s="399" t="str">
        <f t="shared" si="543"/>
        <v>DC1LL02-DC</v>
      </c>
      <c r="AD2687" t="str">
        <f>Y2687&amp;"-"&amp;VLOOKUP(AC2687,'LICH THI'!C:AA,9,0)</f>
        <v>64DCDT3090-42469</v>
      </c>
      <c r="AE2687">
        <f t="shared" si="544"/>
        <v>1</v>
      </c>
    </row>
    <row r="2688" spans="1:31" x14ac:dyDescent="0.25">
      <c r="A2688" s="436" t="str">
        <f t="shared" si="534"/>
        <v>DC1LL02-DC-28</v>
      </c>
      <c r="B2688" s="436">
        <f>COUNTIF(AC$4:AC2688,AC2688)</f>
        <v>28</v>
      </c>
      <c r="C2688" s="436" t="str">
        <f t="shared" si="535"/>
        <v>DC1LL02-DC</v>
      </c>
      <c r="D2688" s="436">
        <f>VLOOKUP(C2688,'LICH THI'!C:AA,12,0)</f>
        <v>165</v>
      </c>
      <c r="E2688" s="436">
        <f>VLOOKUP(C2688,'LICH THI'!C:AA,13,0)</f>
        <v>45</v>
      </c>
      <c r="F2688" s="436">
        <f t="shared" si="545"/>
        <v>45</v>
      </c>
      <c r="G2688" s="436">
        <f>VLOOKUP(C2688,'LICH THI'!C:AA,14,0)</f>
        <v>4</v>
      </c>
      <c r="H2688" s="436">
        <f t="shared" si="536"/>
        <v>1</v>
      </c>
      <c r="I2688" s="436" t="str">
        <f t="shared" si="537"/>
        <v>Đoàn Đức Đạo</v>
      </c>
      <c r="J2688" s="436"/>
      <c r="K2688" s="436">
        <f t="shared" si="538"/>
        <v>2</v>
      </c>
      <c r="L2688" s="436" t="str">
        <f t="shared" si="539"/>
        <v>DC1LL02-DC-2</v>
      </c>
      <c r="M2688" s="436">
        <f t="shared" si="540"/>
        <v>2</v>
      </c>
      <c r="N2688" s="437">
        <f t="shared" si="546"/>
        <v>77</v>
      </c>
      <c r="O2688" s="437"/>
      <c r="P2688" s="430" t="str">
        <f t="shared" si="541"/>
        <v/>
      </c>
      <c r="U2688" s="177">
        <v>62</v>
      </c>
      <c r="V2688" s="177" t="s">
        <v>2897</v>
      </c>
      <c r="W2688" s="177" t="s">
        <v>2903</v>
      </c>
      <c r="X2688" s="177" t="s">
        <v>2904</v>
      </c>
      <c r="Y2688" s="177" t="s">
        <v>2905</v>
      </c>
      <c r="Z2688" s="177" t="s">
        <v>3657</v>
      </c>
      <c r="AA2688" s="525" t="s">
        <v>2906</v>
      </c>
      <c r="AB2688" s="399" t="str">
        <f t="shared" si="542"/>
        <v>DC1LL02</v>
      </c>
      <c r="AC2688" s="399" t="str">
        <f t="shared" si="543"/>
        <v>DC1LL02-DC</v>
      </c>
      <c r="AD2688" t="str">
        <f>Y2688&amp;"-"&amp;VLOOKUP(AC2688,'LICH THI'!C:AA,9,0)</f>
        <v>64DCDB3071-42469</v>
      </c>
      <c r="AE2688">
        <f t="shared" si="544"/>
        <v>1</v>
      </c>
    </row>
    <row r="2689" spans="1:31" x14ac:dyDescent="0.25">
      <c r="A2689" s="436" t="str">
        <f t="shared" si="534"/>
        <v>DC1LL02-DC-29</v>
      </c>
      <c r="B2689" s="436">
        <f>COUNTIF(AC$4:AC2689,AC2689)</f>
        <v>29</v>
      </c>
      <c r="C2689" s="436" t="str">
        <f t="shared" si="535"/>
        <v>DC1LL02-DC</v>
      </c>
      <c r="D2689" s="436">
        <f>VLOOKUP(C2689,'LICH THI'!C:AA,12,0)</f>
        <v>165</v>
      </c>
      <c r="E2689" s="436">
        <f>VLOOKUP(C2689,'LICH THI'!C:AA,13,0)</f>
        <v>45</v>
      </c>
      <c r="F2689" s="436">
        <f t="shared" si="545"/>
        <v>45</v>
      </c>
      <c r="G2689" s="436">
        <f>VLOOKUP(C2689,'LICH THI'!C:AA,14,0)</f>
        <v>4</v>
      </c>
      <c r="H2689" s="436">
        <f t="shared" si="536"/>
        <v>1</v>
      </c>
      <c r="I2689" s="436" t="str">
        <f t="shared" si="537"/>
        <v>Đỗ Hữu Đạo</v>
      </c>
      <c r="J2689" s="436"/>
      <c r="K2689" s="436">
        <f t="shared" si="538"/>
        <v>2</v>
      </c>
      <c r="L2689" s="436" t="str">
        <f t="shared" si="539"/>
        <v>DC1LL02-DC-2</v>
      </c>
      <c r="M2689" s="436">
        <f t="shared" si="540"/>
        <v>2</v>
      </c>
      <c r="N2689" s="437">
        <f t="shared" si="546"/>
        <v>78</v>
      </c>
      <c r="O2689" s="437"/>
      <c r="P2689" s="430" t="str">
        <f t="shared" si="541"/>
        <v/>
      </c>
      <c r="U2689" s="177">
        <v>3</v>
      </c>
      <c r="V2689" s="177" t="s">
        <v>3102</v>
      </c>
      <c r="W2689" s="177" t="s">
        <v>3115</v>
      </c>
      <c r="X2689" s="177" t="s">
        <v>2904</v>
      </c>
      <c r="Y2689" s="177" t="s">
        <v>3116</v>
      </c>
      <c r="Z2689" s="177" t="s">
        <v>3657</v>
      </c>
      <c r="AA2689" s="525" t="s">
        <v>3117</v>
      </c>
      <c r="AB2689" s="399" t="str">
        <f t="shared" si="542"/>
        <v>DC1LL02</v>
      </c>
      <c r="AC2689" s="399" t="str">
        <f t="shared" si="543"/>
        <v>DC1LL02-DC</v>
      </c>
      <c r="AD2689" t="str">
        <f>Y2689&amp;"-"&amp;VLOOKUP(AC2689,'LICH THI'!C:AA,9,0)</f>
        <v>62DCCD3022-42469</v>
      </c>
      <c r="AE2689">
        <f t="shared" si="544"/>
        <v>1</v>
      </c>
    </row>
    <row r="2690" spans="1:31" x14ac:dyDescent="0.25">
      <c r="A2690" s="436" t="str">
        <f t="shared" si="534"/>
        <v>DC1LL02-DC-30</v>
      </c>
      <c r="B2690" s="436">
        <f>COUNTIF(AC$4:AC2690,AC2690)</f>
        <v>30</v>
      </c>
      <c r="C2690" s="436" t="str">
        <f t="shared" si="535"/>
        <v>DC1LL02-DC</v>
      </c>
      <c r="D2690" s="436">
        <f>VLOOKUP(C2690,'LICH THI'!C:AA,12,0)</f>
        <v>165</v>
      </c>
      <c r="E2690" s="436">
        <f>VLOOKUP(C2690,'LICH THI'!C:AA,13,0)</f>
        <v>45</v>
      </c>
      <c r="F2690" s="436">
        <f t="shared" si="545"/>
        <v>45</v>
      </c>
      <c r="G2690" s="436">
        <f>VLOOKUP(C2690,'LICH THI'!C:AA,14,0)</f>
        <v>4</v>
      </c>
      <c r="H2690" s="436">
        <f t="shared" si="536"/>
        <v>1</v>
      </c>
      <c r="I2690" s="436" t="str">
        <f t="shared" si="537"/>
        <v>Hoàng Anh Đạt</v>
      </c>
      <c r="J2690" s="436"/>
      <c r="K2690" s="436">
        <f t="shared" si="538"/>
        <v>2</v>
      </c>
      <c r="L2690" s="436" t="str">
        <f t="shared" si="539"/>
        <v>DC1LL02-DC-2</v>
      </c>
      <c r="M2690" s="436">
        <f t="shared" si="540"/>
        <v>2</v>
      </c>
      <c r="N2690" s="437">
        <f t="shared" si="546"/>
        <v>79</v>
      </c>
      <c r="O2690" s="437"/>
      <c r="P2690" s="430" t="str">
        <f t="shared" si="541"/>
        <v/>
      </c>
      <c r="U2690" s="177">
        <v>97</v>
      </c>
      <c r="V2690" s="177" t="s">
        <v>3341</v>
      </c>
      <c r="W2690" s="177" t="s">
        <v>3805</v>
      </c>
      <c r="X2690" s="177" t="s">
        <v>2746</v>
      </c>
      <c r="Y2690" s="177" t="s">
        <v>3806</v>
      </c>
      <c r="Z2690" s="177" t="s">
        <v>3657</v>
      </c>
      <c r="AA2690" s="525" t="s">
        <v>2760</v>
      </c>
      <c r="AB2690" s="399" t="str">
        <f t="shared" si="542"/>
        <v>DC1LL02</v>
      </c>
      <c r="AC2690" s="399" t="str">
        <f t="shared" si="543"/>
        <v>DC1LL02-DC</v>
      </c>
      <c r="AD2690" t="str">
        <f>Y2690&amp;"-"&amp;VLOOKUP(AC2690,'LICH THI'!C:AA,9,0)</f>
        <v>64DCDT3176-42469</v>
      </c>
      <c r="AE2690">
        <f t="shared" si="544"/>
        <v>1</v>
      </c>
    </row>
    <row r="2691" spans="1:31" x14ac:dyDescent="0.25">
      <c r="A2691" s="436" t="str">
        <f t="shared" si="534"/>
        <v>DC1LL02-DC-31</v>
      </c>
      <c r="B2691" s="436">
        <f>COUNTIF(AC$4:AC2691,AC2691)</f>
        <v>31</v>
      </c>
      <c r="C2691" s="436" t="str">
        <f t="shared" si="535"/>
        <v>DC1LL02-DC</v>
      </c>
      <c r="D2691" s="436">
        <f>VLOOKUP(C2691,'LICH THI'!C:AA,12,0)</f>
        <v>165</v>
      </c>
      <c r="E2691" s="436">
        <f>VLOOKUP(C2691,'LICH THI'!C:AA,13,0)</f>
        <v>45</v>
      </c>
      <c r="F2691" s="436">
        <f t="shared" si="545"/>
        <v>45</v>
      </c>
      <c r="G2691" s="436">
        <f>VLOOKUP(C2691,'LICH THI'!C:AA,14,0)</f>
        <v>4</v>
      </c>
      <c r="H2691" s="436">
        <f t="shared" si="536"/>
        <v>1</v>
      </c>
      <c r="I2691" s="436" t="str">
        <f t="shared" si="537"/>
        <v>Lục Tiến Đạt</v>
      </c>
      <c r="J2691" s="436"/>
      <c r="K2691" s="436">
        <f t="shared" si="538"/>
        <v>2</v>
      </c>
      <c r="L2691" s="436" t="str">
        <f t="shared" si="539"/>
        <v>DC1LL02-DC-2</v>
      </c>
      <c r="M2691" s="436">
        <f t="shared" si="540"/>
        <v>2</v>
      </c>
      <c r="N2691" s="437">
        <f t="shared" si="546"/>
        <v>80</v>
      </c>
      <c r="O2691" s="437"/>
      <c r="P2691" s="430" t="str">
        <f t="shared" si="541"/>
        <v/>
      </c>
      <c r="U2691" s="177">
        <v>98</v>
      </c>
      <c r="V2691" s="177" t="s">
        <v>3341</v>
      </c>
      <c r="W2691" s="177" t="s">
        <v>3347</v>
      </c>
      <c r="X2691" s="177" t="s">
        <v>2746</v>
      </c>
      <c r="Y2691" s="177" t="s">
        <v>3348</v>
      </c>
      <c r="Z2691" s="177" t="s">
        <v>3657</v>
      </c>
      <c r="AA2691" s="525" t="s">
        <v>3349</v>
      </c>
      <c r="AB2691" s="399" t="str">
        <f t="shared" si="542"/>
        <v>DC1LL02</v>
      </c>
      <c r="AC2691" s="399" t="str">
        <f t="shared" si="543"/>
        <v>DC1LL02-DC</v>
      </c>
      <c r="AD2691" t="str">
        <f>Y2691&amp;"-"&amp;VLOOKUP(AC2691,'LICH THI'!C:AA,9,0)</f>
        <v>64DCDT3147-42469</v>
      </c>
      <c r="AE2691">
        <f t="shared" si="544"/>
        <v>1</v>
      </c>
    </row>
    <row r="2692" spans="1:31" x14ac:dyDescent="0.25">
      <c r="A2692" s="436" t="str">
        <f t="shared" si="534"/>
        <v>DC1LL02-DC-32</v>
      </c>
      <c r="B2692" s="436">
        <f>COUNTIF(AC$4:AC2692,AC2692)</f>
        <v>32</v>
      </c>
      <c r="C2692" s="436" t="str">
        <f t="shared" si="535"/>
        <v>DC1LL02-DC</v>
      </c>
      <c r="D2692" s="436">
        <f>VLOOKUP(C2692,'LICH THI'!C:AA,12,0)</f>
        <v>165</v>
      </c>
      <c r="E2692" s="436">
        <f>VLOOKUP(C2692,'LICH THI'!C:AA,13,0)</f>
        <v>45</v>
      </c>
      <c r="F2692" s="436">
        <f t="shared" si="545"/>
        <v>45</v>
      </c>
      <c r="G2692" s="436">
        <f>VLOOKUP(C2692,'LICH THI'!C:AA,14,0)</f>
        <v>4</v>
      </c>
      <c r="H2692" s="436">
        <f t="shared" si="536"/>
        <v>1</v>
      </c>
      <c r="I2692" s="436" t="str">
        <f t="shared" si="537"/>
        <v>Lường Văn Đạt</v>
      </c>
      <c r="J2692" s="436"/>
      <c r="K2692" s="436">
        <f t="shared" si="538"/>
        <v>2</v>
      </c>
      <c r="L2692" s="436" t="str">
        <f t="shared" si="539"/>
        <v>DC1LL02-DC-2</v>
      </c>
      <c r="M2692" s="436">
        <f t="shared" si="540"/>
        <v>2</v>
      </c>
      <c r="N2692" s="437">
        <f t="shared" si="546"/>
        <v>81</v>
      </c>
      <c r="O2692" s="437"/>
      <c r="P2692" s="430" t="str">
        <f t="shared" si="541"/>
        <v/>
      </c>
      <c r="U2692" s="177">
        <v>4</v>
      </c>
      <c r="V2692" s="177" t="s">
        <v>3102</v>
      </c>
      <c r="W2692" s="177" t="s">
        <v>3658</v>
      </c>
      <c r="X2692" s="177" t="s">
        <v>2746</v>
      </c>
      <c r="Y2692" s="177" t="s">
        <v>3659</v>
      </c>
      <c r="Z2692" s="177" t="s">
        <v>3657</v>
      </c>
      <c r="AA2692" s="525" t="s">
        <v>3660</v>
      </c>
      <c r="AB2692" s="399" t="str">
        <f t="shared" si="542"/>
        <v>DC1LL02</v>
      </c>
      <c r="AC2692" s="399" t="str">
        <f t="shared" si="543"/>
        <v>DC1LL02-DC</v>
      </c>
      <c r="AD2692" t="str">
        <f>Y2692&amp;"-"&amp;VLOOKUP(AC2692,'LICH THI'!C:AA,9,0)</f>
        <v>62DCCD3024-42469</v>
      </c>
      <c r="AE2692">
        <f t="shared" si="544"/>
        <v>1</v>
      </c>
    </row>
    <row r="2693" spans="1:31" x14ac:dyDescent="0.25">
      <c r="A2693" s="436" t="str">
        <f t="shared" ref="A2693:A2756" si="547">C2693&amp;"-"&amp;B2693</f>
        <v>DC1LL02-DC-33</v>
      </c>
      <c r="B2693" s="436">
        <f>COUNTIF(AC$4:AC2693,AC2693)</f>
        <v>33</v>
      </c>
      <c r="C2693" s="436" t="str">
        <f t="shared" ref="C2693:C2756" si="548">_CT_MaHP1</f>
        <v>DC1LL02-DC</v>
      </c>
      <c r="D2693" s="436">
        <f>VLOOKUP(C2693,'LICH THI'!C:AA,12,0)</f>
        <v>165</v>
      </c>
      <c r="E2693" s="436">
        <f>VLOOKUP(C2693,'LICH THI'!C:AA,13,0)</f>
        <v>45</v>
      </c>
      <c r="F2693" s="436">
        <f t="shared" si="545"/>
        <v>45</v>
      </c>
      <c r="G2693" s="436">
        <f>VLOOKUP(C2693,'LICH THI'!C:AA,14,0)</f>
        <v>4</v>
      </c>
      <c r="H2693" s="436">
        <f t="shared" ref="H2693:H2756" si="549">IF(E2693=0,"",TRUNC((B2693+E2693-1)/E2693))</f>
        <v>1</v>
      </c>
      <c r="I2693" s="436" t="str">
        <f t="shared" ref="I2693:I2756" si="550">W2693&amp;" "&amp;X2693</f>
        <v>Phùng Tiến Đạt</v>
      </c>
      <c r="J2693" s="436"/>
      <c r="K2693" s="436">
        <f t="shared" ref="K2693:K2756" si="551">IF(G2693=1,1,IF(H2693&lt;G2693,H2693+1,1))</f>
        <v>2</v>
      </c>
      <c r="L2693" s="436" t="str">
        <f t="shared" ref="L2693:L2756" si="552">C2693&amp;"-"&amp;K2693</f>
        <v>DC1LL02-DC-2</v>
      </c>
      <c r="M2693" s="436">
        <f t="shared" ref="M2693:M2756" si="553">IF(E2693=0,"",MOD(MID(C2693,6,2),E2693))</f>
        <v>2</v>
      </c>
      <c r="N2693" s="437">
        <f t="shared" si="546"/>
        <v>82</v>
      </c>
      <c r="O2693" s="437"/>
      <c r="P2693" s="430" t="str">
        <f t="shared" ref="P2693:P2756" si="554">IF(MOD(20*O2693,10)&lt;&gt;0,"SAI","")</f>
        <v/>
      </c>
      <c r="U2693" s="177">
        <v>73</v>
      </c>
      <c r="V2693" s="177" t="s">
        <v>3301</v>
      </c>
      <c r="W2693" s="177" t="s">
        <v>3759</v>
      </c>
      <c r="X2693" s="177" t="s">
        <v>2746</v>
      </c>
      <c r="Y2693" s="177" t="s">
        <v>3760</v>
      </c>
      <c r="Z2693" s="177" t="s">
        <v>3657</v>
      </c>
      <c r="AA2693" s="525" t="s">
        <v>2756</v>
      </c>
      <c r="AB2693" s="399" t="str">
        <f t="shared" ref="AB2693:AB2756" si="555">_CT_MaHP</f>
        <v>DC1LL02</v>
      </c>
      <c r="AC2693" s="399" t="str">
        <f t="shared" ref="AC2693:AC2756" si="556">_CT_MaHe</f>
        <v>DC1LL02-DC</v>
      </c>
      <c r="AD2693" t="str">
        <f>Y2693&amp;"-"&amp;VLOOKUP(AC2693,'LICH THI'!C:AA,9,0)</f>
        <v>64DCDD3042-42469</v>
      </c>
      <c r="AE2693">
        <f t="shared" ref="AE2693:AE2756" si="557">COUNTIF(AD2693,AD:AD)</f>
        <v>1</v>
      </c>
    </row>
    <row r="2694" spans="1:31" x14ac:dyDescent="0.25">
      <c r="A2694" s="436" t="str">
        <f t="shared" si="547"/>
        <v>DC1LL02-DC-34</v>
      </c>
      <c r="B2694" s="436">
        <f>COUNTIF(AC$4:AC2694,AC2694)</f>
        <v>34</v>
      </c>
      <c r="C2694" s="436" t="str">
        <f t="shared" si="548"/>
        <v>DC1LL02-DC</v>
      </c>
      <c r="D2694" s="436">
        <f>VLOOKUP(C2694,'LICH THI'!C:AA,12,0)</f>
        <v>165</v>
      </c>
      <c r="E2694" s="436">
        <f>VLOOKUP(C2694,'LICH THI'!C:AA,13,0)</f>
        <v>45</v>
      </c>
      <c r="F2694" s="436">
        <f t="shared" ref="F2694:F2757" si="558">IF(G2694="","",IF(G2694=H2694,D2694-(H2694-1)*E2694,E2694))</f>
        <v>45</v>
      </c>
      <c r="G2694" s="436">
        <f>VLOOKUP(C2694,'LICH THI'!C:AA,14,0)</f>
        <v>4</v>
      </c>
      <c r="H2694" s="436">
        <f t="shared" si="549"/>
        <v>1</v>
      </c>
      <c r="I2694" s="436" t="str">
        <f t="shared" si="550"/>
        <v>Vũ Xuân Đề</v>
      </c>
      <c r="J2694" s="436"/>
      <c r="K2694" s="436">
        <f t="shared" si="551"/>
        <v>2</v>
      </c>
      <c r="L2694" s="436" t="str">
        <f t="shared" si="552"/>
        <v>DC1LL02-DC-2</v>
      </c>
      <c r="M2694" s="436">
        <f t="shared" si="553"/>
        <v>2</v>
      </c>
      <c r="N2694" s="437">
        <f t="shared" ref="N2694:N2757" si="559">IF(F2694=0,"",(K2694-1)*$N$2+1+MOD(B2694-M2694,F2694))</f>
        <v>83</v>
      </c>
      <c r="O2694" s="437"/>
      <c r="P2694" s="430" t="str">
        <f t="shared" si="554"/>
        <v/>
      </c>
      <c r="U2694" s="177">
        <v>36</v>
      </c>
      <c r="V2694" s="177" t="s">
        <v>2724</v>
      </c>
      <c r="W2694" s="177" t="s">
        <v>3704</v>
      </c>
      <c r="X2694" s="177" t="s">
        <v>3705</v>
      </c>
      <c r="Y2694" s="177" t="s">
        <v>3706</v>
      </c>
      <c r="Z2694" s="177" t="s">
        <v>3657</v>
      </c>
      <c r="AA2694" s="525" t="s">
        <v>3362</v>
      </c>
      <c r="AB2694" s="399" t="str">
        <f t="shared" si="555"/>
        <v>DC1LL02</v>
      </c>
      <c r="AC2694" s="399" t="str">
        <f t="shared" si="556"/>
        <v>DC1LL02-DC</v>
      </c>
      <c r="AD2694" t="str">
        <f>Y2694&amp;"-"&amp;VLOOKUP(AC2694,'LICH THI'!C:AA,9,0)</f>
        <v>64DCCA3036-42469</v>
      </c>
      <c r="AE2694">
        <f t="shared" si="557"/>
        <v>1</v>
      </c>
    </row>
    <row r="2695" spans="1:31" x14ac:dyDescent="0.25">
      <c r="A2695" s="436" t="str">
        <f t="shared" si="547"/>
        <v>DC1LL02-DC-35</v>
      </c>
      <c r="B2695" s="436">
        <f>COUNTIF(AC$4:AC2695,AC2695)</f>
        <v>35</v>
      </c>
      <c r="C2695" s="436" t="str">
        <f t="shared" si="548"/>
        <v>DC1LL02-DC</v>
      </c>
      <c r="D2695" s="436">
        <f>VLOOKUP(C2695,'LICH THI'!C:AA,12,0)</f>
        <v>165</v>
      </c>
      <c r="E2695" s="436">
        <f>VLOOKUP(C2695,'LICH THI'!C:AA,13,0)</f>
        <v>45</v>
      </c>
      <c r="F2695" s="436">
        <f t="shared" si="558"/>
        <v>45</v>
      </c>
      <c r="G2695" s="436">
        <f>VLOOKUP(C2695,'LICH THI'!C:AA,14,0)</f>
        <v>4</v>
      </c>
      <c r="H2695" s="436">
        <f t="shared" si="549"/>
        <v>1</v>
      </c>
      <c r="I2695" s="436" t="str">
        <f t="shared" si="550"/>
        <v>Ninh Văn Đoàn</v>
      </c>
      <c r="J2695" s="436"/>
      <c r="K2695" s="436">
        <f t="shared" si="551"/>
        <v>2</v>
      </c>
      <c r="L2695" s="436" t="str">
        <f t="shared" si="552"/>
        <v>DC1LL02-DC-2</v>
      </c>
      <c r="M2695" s="436">
        <f t="shared" si="553"/>
        <v>2</v>
      </c>
      <c r="N2695" s="437">
        <f t="shared" si="559"/>
        <v>84</v>
      </c>
      <c r="O2695" s="437"/>
      <c r="P2695" s="430" t="str">
        <f t="shared" si="554"/>
        <v/>
      </c>
      <c r="U2695" s="177">
        <v>5</v>
      </c>
      <c r="V2695" s="177" t="s">
        <v>3102</v>
      </c>
      <c r="W2695" s="177" t="s">
        <v>3120</v>
      </c>
      <c r="X2695" s="177" t="s">
        <v>3121</v>
      </c>
      <c r="Y2695" s="177" t="s">
        <v>3122</v>
      </c>
      <c r="Z2695" s="177" t="s">
        <v>3657</v>
      </c>
      <c r="AA2695" s="525" t="s">
        <v>3123</v>
      </c>
      <c r="AB2695" s="399" t="str">
        <f t="shared" si="555"/>
        <v>DC1LL02</v>
      </c>
      <c r="AC2695" s="399" t="str">
        <f t="shared" si="556"/>
        <v>DC1LL02-DC</v>
      </c>
      <c r="AD2695" t="str">
        <f>Y2695&amp;"-"&amp;VLOOKUP(AC2695,'LICH THI'!C:AA,9,0)</f>
        <v>62DCCD3028-42469</v>
      </c>
      <c r="AE2695">
        <f t="shared" si="557"/>
        <v>1</v>
      </c>
    </row>
    <row r="2696" spans="1:31" x14ac:dyDescent="0.25">
      <c r="A2696" s="436" t="str">
        <f t="shared" si="547"/>
        <v>DC1LL02-DC-36</v>
      </c>
      <c r="B2696" s="436">
        <f>COUNTIF(AC$4:AC2696,AC2696)</f>
        <v>36</v>
      </c>
      <c r="C2696" s="436" t="str">
        <f t="shared" si="548"/>
        <v>DC1LL02-DC</v>
      </c>
      <c r="D2696" s="436">
        <f>VLOOKUP(C2696,'LICH THI'!C:AA,12,0)</f>
        <v>165</v>
      </c>
      <c r="E2696" s="436">
        <f>VLOOKUP(C2696,'LICH THI'!C:AA,13,0)</f>
        <v>45</v>
      </c>
      <c r="F2696" s="436">
        <f t="shared" si="558"/>
        <v>45</v>
      </c>
      <c r="G2696" s="436">
        <f>VLOOKUP(C2696,'LICH THI'!C:AA,14,0)</f>
        <v>4</v>
      </c>
      <c r="H2696" s="436">
        <f t="shared" si="549"/>
        <v>1</v>
      </c>
      <c r="I2696" s="436" t="str">
        <f t="shared" si="550"/>
        <v>Nguyễn Viết Độ</v>
      </c>
      <c r="J2696" s="436"/>
      <c r="K2696" s="436">
        <f t="shared" si="551"/>
        <v>2</v>
      </c>
      <c r="L2696" s="436" t="str">
        <f t="shared" si="552"/>
        <v>DC1LL02-DC-2</v>
      </c>
      <c r="M2696" s="436">
        <f t="shared" si="553"/>
        <v>2</v>
      </c>
      <c r="N2696" s="437">
        <f t="shared" si="559"/>
        <v>85</v>
      </c>
      <c r="O2696" s="437"/>
      <c r="P2696" s="430" t="str">
        <f t="shared" si="554"/>
        <v/>
      </c>
      <c r="U2696" s="177">
        <v>163</v>
      </c>
      <c r="V2696" s="177" t="s">
        <v>3595</v>
      </c>
      <c r="W2696" s="177" t="s">
        <v>3934</v>
      </c>
      <c r="X2696" s="177" t="s">
        <v>3935</v>
      </c>
      <c r="Y2696" s="177" t="s">
        <v>3936</v>
      </c>
      <c r="Z2696" s="177" t="s">
        <v>3657</v>
      </c>
      <c r="AA2696" s="525" t="s">
        <v>2855</v>
      </c>
      <c r="AB2696" s="399" t="str">
        <f t="shared" si="555"/>
        <v>DC1LL02</v>
      </c>
      <c r="AC2696" s="399" t="str">
        <f t="shared" si="556"/>
        <v>DC1LL02-DC</v>
      </c>
      <c r="AD2696" t="str">
        <f>Y2696&amp;"-"&amp;VLOOKUP(AC2696,'LICH THI'!C:AA,9,0)</f>
        <v>64DCCC3032-42469</v>
      </c>
      <c r="AE2696">
        <f t="shared" si="557"/>
        <v>1</v>
      </c>
    </row>
    <row r="2697" spans="1:31" x14ac:dyDescent="0.25">
      <c r="A2697" s="436" t="str">
        <f t="shared" si="547"/>
        <v>DC1LL02-DC-37</v>
      </c>
      <c r="B2697" s="436">
        <f>COUNTIF(AC$4:AC2697,AC2697)</f>
        <v>37</v>
      </c>
      <c r="C2697" s="436" t="str">
        <f t="shared" si="548"/>
        <v>DC1LL02-DC</v>
      </c>
      <c r="D2697" s="436">
        <f>VLOOKUP(C2697,'LICH THI'!C:AA,12,0)</f>
        <v>165</v>
      </c>
      <c r="E2697" s="436">
        <f>VLOOKUP(C2697,'LICH THI'!C:AA,13,0)</f>
        <v>45</v>
      </c>
      <c r="F2697" s="436">
        <f t="shared" si="558"/>
        <v>45</v>
      </c>
      <c r="G2697" s="436">
        <f>VLOOKUP(C2697,'LICH THI'!C:AA,14,0)</f>
        <v>4</v>
      </c>
      <c r="H2697" s="436">
        <f t="shared" si="549"/>
        <v>1</v>
      </c>
      <c r="I2697" s="436" t="str">
        <f t="shared" si="550"/>
        <v>Trần Phương Đông</v>
      </c>
      <c r="J2697" s="436"/>
      <c r="K2697" s="436">
        <f t="shared" si="551"/>
        <v>2</v>
      </c>
      <c r="L2697" s="436" t="str">
        <f t="shared" si="552"/>
        <v>DC1LL02-DC-2</v>
      </c>
      <c r="M2697" s="436">
        <f t="shared" si="553"/>
        <v>2</v>
      </c>
      <c r="N2697" s="437">
        <f t="shared" si="559"/>
        <v>86</v>
      </c>
      <c r="O2697" s="437"/>
      <c r="P2697" s="430" t="str">
        <f t="shared" si="554"/>
        <v/>
      </c>
      <c r="U2697" s="177">
        <v>151</v>
      </c>
      <c r="V2697" s="177" t="s">
        <v>3517</v>
      </c>
      <c r="W2697" s="177" t="s">
        <v>3532</v>
      </c>
      <c r="X2697" s="177" t="s">
        <v>2750</v>
      </c>
      <c r="Y2697" s="177" t="s">
        <v>3533</v>
      </c>
      <c r="Z2697" s="177" t="s">
        <v>3657</v>
      </c>
      <c r="AA2697" s="525" t="s">
        <v>3534</v>
      </c>
      <c r="AB2697" s="399" t="str">
        <f t="shared" si="555"/>
        <v>DC1LL02</v>
      </c>
      <c r="AC2697" s="399" t="str">
        <f t="shared" si="556"/>
        <v>DC1LL02-DC</v>
      </c>
      <c r="AD2697" t="str">
        <f>Y2697&amp;"-"&amp;VLOOKUP(AC2697,'LICH THI'!C:AA,9,0)</f>
        <v>65DCKX22159-42469</v>
      </c>
      <c r="AE2697">
        <f t="shared" si="557"/>
        <v>1</v>
      </c>
    </row>
    <row r="2698" spans="1:31" x14ac:dyDescent="0.25">
      <c r="A2698" s="436" t="str">
        <f t="shared" si="547"/>
        <v>DC1LL02-DC-38</v>
      </c>
      <c r="B2698" s="436">
        <f>COUNTIF(AC$4:AC2698,AC2698)</f>
        <v>38</v>
      </c>
      <c r="C2698" s="436" t="str">
        <f t="shared" si="548"/>
        <v>DC1LL02-DC</v>
      </c>
      <c r="D2698" s="436">
        <f>VLOOKUP(C2698,'LICH THI'!C:AA,12,0)</f>
        <v>165</v>
      </c>
      <c r="E2698" s="436">
        <f>VLOOKUP(C2698,'LICH THI'!C:AA,13,0)</f>
        <v>45</v>
      </c>
      <c r="F2698" s="436">
        <f t="shared" si="558"/>
        <v>45</v>
      </c>
      <c r="G2698" s="436">
        <f>VLOOKUP(C2698,'LICH THI'!C:AA,14,0)</f>
        <v>4</v>
      </c>
      <c r="H2698" s="436">
        <f t="shared" si="549"/>
        <v>1</v>
      </c>
      <c r="I2698" s="436" t="str">
        <f t="shared" si="550"/>
        <v>Đặng Trung Đức</v>
      </c>
      <c r="J2698" s="436"/>
      <c r="K2698" s="436">
        <f t="shared" si="551"/>
        <v>2</v>
      </c>
      <c r="L2698" s="436" t="str">
        <f t="shared" si="552"/>
        <v>DC1LL02-DC-2</v>
      </c>
      <c r="M2698" s="436">
        <f t="shared" si="553"/>
        <v>2</v>
      </c>
      <c r="N2698" s="437">
        <f t="shared" si="559"/>
        <v>87</v>
      </c>
      <c r="O2698" s="437"/>
      <c r="P2698" s="430" t="str">
        <f t="shared" si="554"/>
        <v/>
      </c>
      <c r="U2698" s="177">
        <v>77</v>
      </c>
      <c r="V2698" s="177" t="s">
        <v>3308</v>
      </c>
      <c r="W2698" s="177" t="s">
        <v>3266</v>
      </c>
      <c r="X2698" s="177" t="s">
        <v>2948</v>
      </c>
      <c r="Y2698" s="177" t="s">
        <v>3766</v>
      </c>
      <c r="Z2698" s="177" t="s">
        <v>3657</v>
      </c>
      <c r="AA2698" s="525" t="s">
        <v>3767</v>
      </c>
      <c r="AB2698" s="399" t="str">
        <f t="shared" si="555"/>
        <v>DC1LL02</v>
      </c>
      <c r="AC2698" s="399" t="str">
        <f t="shared" si="556"/>
        <v>DC1LL02-DC</v>
      </c>
      <c r="AD2698" t="str">
        <f>Y2698&amp;"-"&amp;VLOOKUP(AC2698,'LICH THI'!C:AA,9,0)</f>
        <v>64DCDT3004-42469</v>
      </c>
      <c r="AE2698">
        <f t="shared" si="557"/>
        <v>1</v>
      </c>
    </row>
    <row r="2699" spans="1:31" x14ac:dyDescent="0.25">
      <c r="A2699" s="436" t="str">
        <f t="shared" si="547"/>
        <v>DC1LL02-DC-39</v>
      </c>
      <c r="B2699" s="436">
        <f>COUNTIF(AC$4:AC2699,AC2699)</f>
        <v>39</v>
      </c>
      <c r="C2699" s="436" t="str">
        <f t="shared" si="548"/>
        <v>DC1LL02-DC</v>
      </c>
      <c r="D2699" s="436">
        <f>VLOOKUP(C2699,'LICH THI'!C:AA,12,0)</f>
        <v>165</v>
      </c>
      <c r="E2699" s="436">
        <f>VLOOKUP(C2699,'LICH THI'!C:AA,13,0)</f>
        <v>45</v>
      </c>
      <c r="F2699" s="436">
        <f t="shared" si="558"/>
        <v>45</v>
      </c>
      <c r="G2699" s="436">
        <f>VLOOKUP(C2699,'LICH THI'!C:AA,14,0)</f>
        <v>4</v>
      </c>
      <c r="H2699" s="436">
        <f t="shared" si="549"/>
        <v>1</v>
      </c>
      <c r="I2699" s="436" t="str">
        <f t="shared" si="550"/>
        <v>Đỗ Văn Đức</v>
      </c>
      <c r="J2699" s="436"/>
      <c r="K2699" s="436">
        <f t="shared" si="551"/>
        <v>2</v>
      </c>
      <c r="L2699" s="436" t="str">
        <f t="shared" si="552"/>
        <v>DC1LL02-DC-2</v>
      </c>
      <c r="M2699" s="436">
        <f t="shared" si="553"/>
        <v>2</v>
      </c>
      <c r="N2699" s="437">
        <f t="shared" si="559"/>
        <v>88</v>
      </c>
      <c r="O2699" s="437"/>
      <c r="P2699" s="430" t="str">
        <f t="shared" si="554"/>
        <v/>
      </c>
      <c r="U2699" s="177">
        <v>124</v>
      </c>
      <c r="V2699" s="177" t="s">
        <v>3400</v>
      </c>
      <c r="W2699" s="177" t="s">
        <v>3663</v>
      </c>
      <c r="X2699" s="177" t="s">
        <v>2948</v>
      </c>
      <c r="Y2699" s="177" t="s">
        <v>3863</v>
      </c>
      <c r="Z2699" s="177" t="s">
        <v>3657</v>
      </c>
      <c r="AA2699" s="525" t="s">
        <v>3374</v>
      </c>
      <c r="AB2699" s="399" t="str">
        <f t="shared" si="555"/>
        <v>DC1LL02</v>
      </c>
      <c r="AC2699" s="399" t="str">
        <f t="shared" si="556"/>
        <v>DC1LL02-DC</v>
      </c>
      <c r="AD2699" t="str">
        <f>Y2699&amp;"-"&amp;VLOOKUP(AC2699,'LICH THI'!C:AA,9,0)</f>
        <v>64DCOT3209-42469</v>
      </c>
      <c r="AE2699">
        <f t="shared" si="557"/>
        <v>1</v>
      </c>
    </row>
    <row r="2700" spans="1:31" x14ac:dyDescent="0.25">
      <c r="A2700" s="436" t="str">
        <f t="shared" si="547"/>
        <v>DC1LL02-DC-40</v>
      </c>
      <c r="B2700" s="436">
        <f>COUNTIF(AC$4:AC2700,AC2700)</f>
        <v>40</v>
      </c>
      <c r="C2700" s="436" t="str">
        <f t="shared" si="548"/>
        <v>DC1LL02-DC</v>
      </c>
      <c r="D2700" s="436">
        <f>VLOOKUP(C2700,'LICH THI'!C:AA,12,0)</f>
        <v>165</v>
      </c>
      <c r="E2700" s="436">
        <f>VLOOKUP(C2700,'LICH THI'!C:AA,13,0)</f>
        <v>45</v>
      </c>
      <c r="F2700" s="436">
        <f t="shared" si="558"/>
        <v>45</v>
      </c>
      <c r="G2700" s="436">
        <f>VLOOKUP(C2700,'LICH THI'!C:AA,14,0)</f>
        <v>4</v>
      </c>
      <c r="H2700" s="436">
        <f t="shared" si="549"/>
        <v>1</v>
      </c>
      <c r="I2700" s="436" t="str">
        <f t="shared" si="550"/>
        <v>Trần Văn Đức</v>
      </c>
      <c r="J2700" s="436"/>
      <c r="K2700" s="436">
        <f t="shared" si="551"/>
        <v>2</v>
      </c>
      <c r="L2700" s="436" t="str">
        <f t="shared" si="552"/>
        <v>DC1LL02-DC-2</v>
      </c>
      <c r="M2700" s="436">
        <f t="shared" si="553"/>
        <v>2</v>
      </c>
      <c r="N2700" s="437">
        <f t="shared" si="559"/>
        <v>89</v>
      </c>
      <c r="O2700" s="437"/>
      <c r="P2700" s="430" t="str">
        <f t="shared" si="554"/>
        <v/>
      </c>
      <c r="U2700" s="177">
        <v>63</v>
      </c>
      <c r="V2700" s="177" t="s">
        <v>2897</v>
      </c>
      <c r="W2700" s="177" t="s">
        <v>2757</v>
      </c>
      <c r="X2700" s="177" t="s">
        <v>2948</v>
      </c>
      <c r="Y2700" s="177" t="s">
        <v>3742</v>
      </c>
      <c r="Z2700" s="177" t="s">
        <v>3657</v>
      </c>
      <c r="AA2700" s="525" t="s">
        <v>3743</v>
      </c>
      <c r="AB2700" s="399" t="str">
        <f t="shared" si="555"/>
        <v>DC1LL02</v>
      </c>
      <c r="AC2700" s="399" t="str">
        <f t="shared" si="556"/>
        <v>DC1LL02-DC</v>
      </c>
      <c r="AD2700" t="str">
        <f>Y2700&amp;"-"&amp;VLOOKUP(AC2700,'LICH THI'!C:AA,9,0)</f>
        <v>64DCDB3011-42469</v>
      </c>
      <c r="AE2700">
        <f t="shared" si="557"/>
        <v>1</v>
      </c>
    </row>
    <row r="2701" spans="1:31" x14ac:dyDescent="0.25">
      <c r="A2701" s="436" t="str">
        <f t="shared" si="547"/>
        <v>DC1LL02-DC-41</v>
      </c>
      <c r="B2701" s="436">
        <f>COUNTIF(AC$4:AC2701,AC2701)</f>
        <v>41</v>
      </c>
      <c r="C2701" s="436" t="str">
        <f t="shared" si="548"/>
        <v>DC1LL02-DC</v>
      </c>
      <c r="D2701" s="436">
        <f>VLOOKUP(C2701,'LICH THI'!C:AA,12,0)</f>
        <v>165</v>
      </c>
      <c r="E2701" s="436">
        <f>VLOOKUP(C2701,'LICH THI'!C:AA,13,0)</f>
        <v>45</v>
      </c>
      <c r="F2701" s="436">
        <f t="shared" si="558"/>
        <v>45</v>
      </c>
      <c r="G2701" s="436">
        <f>VLOOKUP(C2701,'LICH THI'!C:AA,14,0)</f>
        <v>4</v>
      </c>
      <c r="H2701" s="436">
        <f t="shared" si="549"/>
        <v>1</v>
      </c>
      <c r="I2701" s="436" t="str">
        <f t="shared" si="550"/>
        <v>Trần Thanh Giang</v>
      </c>
      <c r="J2701" s="436"/>
      <c r="K2701" s="436">
        <f t="shared" si="551"/>
        <v>2</v>
      </c>
      <c r="L2701" s="436" t="str">
        <f t="shared" si="552"/>
        <v>DC1LL02-DC-2</v>
      </c>
      <c r="M2701" s="436">
        <f t="shared" si="553"/>
        <v>2</v>
      </c>
      <c r="N2701" s="437">
        <f t="shared" si="559"/>
        <v>90</v>
      </c>
      <c r="O2701" s="437"/>
      <c r="P2701" s="430" t="str">
        <f t="shared" si="554"/>
        <v/>
      </c>
      <c r="U2701" s="177">
        <v>50</v>
      </c>
      <c r="V2701" s="177" t="s">
        <v>2868</v>
      </c>
      <c r="W2701" s="177" t="s">
        <v>2852</v>
      </c>
      <c r="X2701" s="177" t="s">
        <v>3558</v>
      </c>
      <c r="Y2701" s="177" t="s">
        <v>3719</v>
      </c>
      <c r="Z2701" s="177" t="s">
        <v>3657</v>
      </c>
      <c r="AA2701" s="525" t="s">
        <v>2962</v>
      </c>
      <c r="AB2701" s="399" t="str">
        <f t="shared" si="555"/>
        <v>DC1LL02</v>
      </c>
      <c r="AC2701" s="399" t="str">
        <f t="shared" si="556"/>
        <v>DC1LL02-DC</v>
      </c>
      <c r="AD2701" t="str">
        <f>Y2701&amp;"-"&amp;VLOOKUP(AC2701,'LICH THI'!C:AA,9,0)</f>
        <v>64DCCD3270-42469</v>
      </c>
      <c r="AE2701">
        <f t="shared" si="557"/>
        <v>1</v>
      </c>
    </row>
    <row r="2702" spans="1:31" x14ac:dyDescent="0.25">
      <c r="A2702" s="436" t="str">
        <f t="shared" si="547"/>
        <v>DC1LL02-DC-42</v>
      </c>
      <c r="B2702" s="436">
        <f>COUNTIF(AC$4:AC2702,AC2702)</f>
        <v>42</v>
      </c>
      <c r="C2702" s="436" t="str">
        <f t="shared" si="548"/>
        <v>DC1LL02-DC</v>
      </c>
      <c r="D2702" s="436">
        <f>VLOOKUP(C2702,'LICH THI'!C:AA,12,0)</f>
        <v>165</v>
      </c>
      <c r="E2702" s="436">
        <f>VLOOKUP(C2702,'LICH THI'!C:AA,13,0)</f>
        <v>45</v>
      </c>
      <c r="F2702" s="436">
        <f t="shared" si="558"/>
        <v>45</v>
      </c>
      <c r="G2702" s="436">
        <f>VLOOKUP(C2702,'LICH THI'!C:AA,14,0)</f>
        <v>4</v>
      </c>
      <c r="H2702" s="436">
        <f t="shared" si="549"/>
        <v>1</v>
      </c>
      <c r="I2702" s="436" t="str">
        <f t="shared" si="550"/>
        <v>Trần Thị Hà</v>
      </c>
      <c r="J2702" s="436"/>
      <c r="K2702" s="436">
        <f t="shared" si="551"/>
        <v>2</v>
      </c>
      <c r="L2702" s="436" t="str">
        <f t="shared" si="552"/>
        <v>DC1LL02-DC-2</v>
      </c>
      <c r="M2702" s="436">
        <f t="shared" si="553"/>
        <v>2</v>
      </c>
      <c r="N2702" s="437">
        <f t="shared" si="559"/>
        <v>91</v>
      </c>
      <c r="O2702" s="437"/>
      <c r="P2702" s="430" t="str">
        <f t="shared" si="554"/>
        <v/>
      </c>
      <c r="U2702" s="177">
        <v>152</v>
      </c>
      <c r="V2702" s="177" t="s">
        <v>3517</v>
      </c>
      <c r="W2702" s="177" t="s">
        <v>2716</v>
      </c>
      <c r="X2702" s="177" t="s">
        <v>3163</v>
      </c>
      <c r="Y2702" s="177" t="s">
        <v>3912</v>
      </c>
      <c r="Z2702" s="177" t="s">
        <v>3657</v>
      </c>
      <c r="AA2702" s="525" t="s">
        <v>3913</v>
      </c>
      <c r="AB2702" s="399" t="str">
        <f t="shared" si="555"/>
        <v>DC1LL02</v>
      </c>
      <c r="AC2702" s="399" t="str">
        <f t="shared" si="556"/>
        <v>DC1LL02-DC</v>
      </c>
      <c r="AD2702" t="str">
        <f>Y2702&amp;"-"&amp;VLOOKUP(AC2702,'LICH THI'!C:AA,9,0)</f>
        <v>65DCKX22936-42469</v>
      </c>
      <c r="AE2702">
        <f t="shared" si="557"/>
        <v>1</v>
      </c>
    </row>
    <row r="2703" spans="1:31" x14ac:dyDescent="0.25">
      <c r="A2703" s="436" t="str">
        <f t="shared" si="547"/>
        <v>DC1LL02-DC-43</v>
      </c>
      <c r="B2703" s="436">
        <f>COUNTIF(AC$4:AC2703,AC2703)</f>
        <v>43</v>
      </c>
      <c r="C2703" s="436" t="str">
        <f t="shared" si="548"/>
        <v>DC1LL02-DC</v>
      </c>
      <c r="D2703" s="436">
        <f>VLOOKUP(C2703,'LICH THI'!C:AA,12,0)</f>
        <v>165</v>
      </c>
      <c r="E2703" s="436">
        <f>VLOOKUP(C2703,'LICH THI'!C:AA,13,0)</f>
        <v>45</v>
      </c>
      <c r="F2703" s="436">
        <f t="shared" si="558"/>
        <v>45</v>
      </c>
      <c r="G2703" s="436">
        <f>VLOOKUP(C2703,'LICH THI'!C:AA,14,0)</f>
        <v>4</v>
      </c>
      <c r="H2703" s="436">
        <f t="shared" si="549"/>
        <v>1</v>
      </c>
      <c r="I2703" s="436" t="str">
        <f t="shared" si="550"/>
        <v>Lại Hữu Hải</v>
      </c>
      <c r="J2703" s="436"/>
      <c r="K2703" s="436">
        <f t="shared" si="551"/>
        <v>2</v>
      </c>
      <c r="L2703" s="436" t="str">
        <f t="shared" si="552"/>
        <v>DC1LL02-DC-2</v>
      </c>
      <c r="M2703" s="436">
        <f t="shared" si="553"/>
        <v>2</v>
      </c>
      <c r="N2703" s="437">
        <f t="shared" si="559"/>
        <v>92</v>
      </c>
      <c r="O2703" s="437"/>
      <c r="P2703" s="430" t="str">
        <f t="shared" si="554"/>
        <v/>
      </c>
      <c r="U2703" s="177">
        <v>145</v>
      </c>
      <c r="V2703" s="177" t="s">
        <v>3509</v>
      </c>
      <c r="W2703" s="177" t="s">
        <v>3901</v>
      </c>
      <c r="X2703" s="177" t="s">
        <v>2908</v>
      </c>
      <c r="Y2703" s="177" t="s">
        <v>3902</v>
      </c>
      <c r="Z2703" s="177" t="s">
        <v>3657</v>
      </c>
      <c r="AA2703" s="525" t="s">
        <v>3903</v>
      </c>
      <c r="AB2703" s="399" t="str">
        <f t="shared" si="555"/>
        <v>DC1LL02</v>
      </c>
      <c r="AC2703" s="399" t="str">
        <f t="shared" si="556"/>
        <v>DC1LL02-DC</v>
      </c>
      <c r="AD2703" t="str">
        <f>Y2703&amp;"-"&amp;VLOOKUP(AC2703,'LICH THI'!C:AA,9,0)</f>
        <v>65DCKX21451-42469</v>
      </c>
      <c r="AE2703">
        <f t="shared" si="557"/>
        <v>1</v>
      </c>
    </row>
    <row r="2704" spans="1:31" x14ac:dyDescent="0.25">
      <c r="A2704" s="436" t="str">
        <f t="shared" si="547"/>
        <v>DC1LL02-DC-44</v>
      </c>
      <c r="B2704" s="436">
        <f>COUNTIF(AC$4:AC2704,AC2704)</f>
        <v>44</v>
      </c>
      <c r="C2704" s="436" t="str">
        <f t="shared" si="548"/>
        <v>DC1LL02-DC</v>
      </c>
      <c r="D2704" s="436">
        <f>VLOOKUP(C2704,'LICH THI'!C:AA,12,0)</f>
        <v>165</v>
      </c>
      <c r="E2704" s="436">
        <f>VLOOKUP(C2704,'LICH THI'!C:AA,13,0)</f>
        <v>45</v>
      </c>
      <c r="F2704" s="436">
        <f t="shared" si="558"/>
        <v>45</v>
      </c>
      <c r="G2704" s="436">
        <f>VLOOKUP(C2704,'LICH THI'!C:AA,14,0)</f>
        <v>4</v>
      </c>
      <c r="H2704" s="436">
        <f t="shared" si="549"/>
        <v>1</v>
      </c>
      <c r="I2704" s="436" t="str">
        <f t="shared" si="550"/>
        <v>Nguyễn Văn Hải</v>
      </c>
      <c r="J2704" s="436"/>
      <c r="K2704" s="436">
        <f t="shared" si="551"/>
        <v>2</v>
      </c>
      <c r="L2704" s="436" t="str">
        <f t="shared" si="552"/>
        <v>DC1LL02-DC-2</v>
      </c>
      <c r="M2704" s="436">
        <f t="shared" si="553"/>
        <v>2</v>
      </c>
      <c r="N2704" s="437">
        <f t="shared" si="559"/>
        <v>93</v>
      </c>
      <c r="O2704" s="437"/>
      <c r="P2704" s="430" t="str">
        <f t="shared" si="554"/>
        <v/>
      </c>
      <c r="U2704" s="177">
        <v>57</v>
      </c>
      <c r="V2704" s="177" t="s">
        <v>3731</v>
      </c>
      <c r="W2704" s="177" t="s">
        <v>2741</v>
      </c>
      <c r="X2704" s="177" t="s">
        <v>2908</v>
      </c>
      <c r="Y2704" s="177" t="s">
        <v>3732</v>
      </c>
      <c r="Z2704" s="177" t="s">
        <v>3657</v>
      </c>
      <c r="AA2704" s="525" t="s">
        <v>3733</v>
      </c>
      <c r="AB2704" s="399" t="str">
        <f t="shared" si="555"/>
        <v>DC1LL02</v>
      </c>
      <c r="AC2704" s="399" t="str">
        <f t="shared" si="556"/>
        <v>DC1LL02-DC</v>
      </c>
      <c r="AD2704" t="str">
        <f>Y2704&amp;"-"&amp;VLOOKUP(AC2704,'LICH THI'!C:AA,9,0)</f>
        <v>64DCCS3008-42469</v>
      </c>
      <c r="AE2704">
        <f t="shared" si="557"/>
        <v>1</v>
      </c>
    </row>
    <row r="2705" spans="1:31" x14ac:dyDescent="0.25">
      <c r="A2705" s="436" t="str">
        <f t="shared" si="547"/>
        <v>DC1LL02-DC-45</v>
      </c>
      <c r="B2705" s="436">
        <f>COUNTIF(AC$4:AC2705,AC2705)</f>
        <v>45</v>
      </c>
      <c r="C2705" s="436" t="str">
        <f t="shared" si="548"/>
        <v>DC1LL02-DC</v>
      </c>
      <c r="D2705" s="436">
        <f>VLOOKUP(C2705,'LICH THI'!C:AA,12,0)</f>
        <v>165</v>
      </c>
      <c r="E2705" s="436">
        <f>VLOOKUP(C2705,'LICH THI'!C:AA,13,0)</f>
        <v>45</v>
      </c>
      <c r="F2705" s="436">
        <f t="shared" si="558"/>
        <v>45</v>
      </c>
      <c r="G2705" s="436">
        <f>VLOOKUP(C2705,'LICH THI'!C:AA,14,0)</f>
        <v>4</v>
      </c>
      <c r="H2705" s="436">
        <f t="shared" si="549"/>
        <v>1</v>
      </c>
      <c r="I2705" s="436" t="str">
        <f t="shared" si="550"/>
        <v>Nguyễn Xuân Hải</v>
      </c>
      <c r="J2705" s="436"/>
      <c r="K2705" s="436">
        <f t="shared" si="551"/>
        <v>2</v>
      </c>
      <c r="L2705" s="436" t="str">
        <f t="shared" si="552"/>
        <v>DC1LL02-DC-2</v>
      </c>
      <c r="M2705" s="436">
        <f t="shared" si="553"/>
        <v>2</v>
      </c>
      <c r="N2705" s="437">
        <f t="shared" si="559"/>
        <v>94</v>
      </c>
      <c r="O2705" s="437"/>
      <c r="P2705" s="430" t="str">
        <f t="shared" si="554"/>
        <v/>
      </c>
      <c r="U2705" s="177">
        <v>6</v>
      </c>
      <c r="V2705" s="177" t="s">
        <v>3102</v>
      </c>
      <c r="W2705" s="177" t="s">
        <v>3590</v>
      </c>
      <c r="X2705" s="177" t="s">
        <v>2908</v>
      </c>
      <c r="Y2705" s="177" t="s">
        <v>3661</v>
      </c>
      <c r="Z2705" s="177" t="s">
        <v>3657</v>
      </c>
      <c r="AA2705" s="525" t="s">
        <v>3662</v>
      </c>
      <c r="AB2705" s="399" t="str">
        <f t="shared" si="555"/>
        <v>DC1LL02</v>
      </c>
      <c r="AC2705" s="399" t="str">
        <f t="shared" si="556"/>
        <v>DC1LL02-DC</v>
      </c>
      <c r="AD2705" t="str">
        <f>Y2705&amp;"-"&amp;VLOOKUP(AC2705,'LICH THI'!C:AA,9,0)</f>
        <v>62DCCD3034-42469</v>
      </c>
      <c r="AE2705">
        <f t="shared" si="557"/>
        <v>1</v>
      </c>
    </row>
    <row r="2706" spans="1:31" x14ac:dyDescent="0.25">
      <c r="A2706" s="436" t="str">
        <f t="shared" si="547"/>
        <v>DC1LL02-DC-46</v>
      </c>
      <c r="B2706" s="436">
        <f>COUNTIF(AC$4:AC2706,AC2706)</f>
        <v>46</v>
      </c>
      <c r="C2706" s="436" t="str">
        <f t="shared" si="548"/>
        <v>DC1LL02-DC</v>
      </c>
      <c r="D2706" s="436">
        <f>VLOOKUP(C2706,'LICH THI'!C:AA,12,0)</f>
        <v>165</v>
      </c>
      <c r="E2706" s="436">
        <f>VLOOKUP(C2706,'LICH THI'!C:AA,13,0)</f>
        <v>45</v>
      </c>
      <c r="F2706" s="436">
        <f t="shared" si="558"/>
        <v>45</v>
      </c>
      <c r="G2706" s="436">
        <f>VLOOKUP(C2706,'LICH THI'!C:AA,14,0)</f>
        <v>4</v>
      </c>
      <c r="H2706" s="436">
        <f t="shared" si="549"/>
        <v>2</v>
      </c>
      <c r="I2706" s="436" t="str">
        <f t="shared" si="550"/>
        <v>Trần Lê Thanh Hải</v>
      </c>
      <c r="J2706" s="436"/>
      <c r="K2706" s="436">
        <f t="shared" si="551"/>
        <v>3</v>
      </c>
      <c r="L2706" s="436" t="str">
        <f t="shared" si="552"/>
        <v>DC1LL02-DC-3</v>
      </c>
      <c r="M2706" s="436">
        <f t="shared" si="553"/>
        <v>2</v>
      </c>
      <c r="N2706" s="437">
        <f t="shared" si="559"/>
        <v>145</v>
      </c>
      <c r="O2706" s="437"/>
      <c r="P2706" s="430" t="str">
        <f t="shared" si="554"/>
        <v/>
      </c>
      <c r="U2706" s="177">
        <v>58</v>
      </c>
      <c r="V2706" s="177" t="s">
        <v>3731</v>
      </c>
      <c r="W2706" s="177" t="s">
        <v>3734</v>
      </c>
      <c r="X2706" s="177" t="s">
        <v>2908</v>
      </c>
      <c r="Y2706" s="177" t="s">
        <v>3735</v>
      </c>
      <c r="Z2706" s="177" t="s">
        <v>3657</v>
      </c>
      <c r="AA2706" s="525" t="s">
        <v>3736</v>
      </c>
      <c r="AB2706" s="399" t="str">
        <f t="shared" si="555"/>
        <v>DC1LL02</v>
      </c>
      <c r="AC2706" s="399" t="str">
        <f t="shared" si="556"/>
        <v>DC1LL02-DC</v>
      </c>
      <c r="AD2706" t="str">
        <f>Y2706&amp;"-"&amp;VLOOKUP(AC2706,'LICH THI'!C:AA,9,0)</f>
        <v>64DCCS3062-42469</v>
      </c>
      <c r="AE2706">
        <f t="shared" si="557"/>
        <v>1</v>
      </c>
    </row>
    <row r="2707" spans="1:31" x14ac:dyDescent="0.25">
      <c r="A2707" s="436" t="str">
        <f t="shared" si="547"/>
        <v>DC1LL02-DC-47</v>
      </c>
      <c r="B2707" s="436">
        <f>COUNTIF(AC$4:AC2707,AC2707)</f>
        <v>47</v>
      </c>
      <c r="C2707" s="436" t="str">
        <f t="shared" si="548"/>
        <v>DC1LL02-DC</v>
      </c>
      <c r="D2707" s="436">
        <f>VLOOKUP(C2707,'LICH THI'!C:AA,12,0)</f>
        <v>165</v>
      </c>
      <c r="E2707" s="436">
        <f>VLOOKUP(C2707,'LICH THI'!C:AA,13,0)</f>
        <v>45</v>
      </c>
      <c r="F2707" s="436">
        <f t="shared" si="558"/>
        <v>45</v>
      </c>
      <c r="G2707" s="436">
        <f>VLOOKUP(C2707,'LICH THI'!C:AA,14,0)</f>
        <v>4</v>
      </c>
      <c r="H2707" s="436">
        <f t="shared" si="549"/>
        <v>2</v>
      </c>
      <c r="I2707" s="436" t="str">
        <f t="shared" si="550"/>
        <v>Phạm Trung Hiếu</v>
      </c>
      <c r="J2707" s="436"/>
      <c r="K2707" s="436">
        <f t="shared" si="551"/>
        <v>3</v>
      </c>
      <c r="L2707" s="436" t="str">
        <f t="shared" si="552"/>
        <v>DC1LL02-DC-3</v>
      </c>
      <c r="M2707" s="436">
        <f t="shared" si="553"/>
        <v>2</v>
      </c>
      <c r="N2707" s="437">
        <f t="shared" si="559"/>
        <v>101</v>
      </c>
      <c r="O2707" s="437"/>
      <c r="P2707" s="430" t="str">
        <f t="shared" si="554"/>
        <v/>
      </c>
      <c r="U2707" s="177">
        <v>64</v>
      </c>
      <c r="V2707" s="177" t="s">
        <v>2897</v>
      </c>
      <c r="W2707" s="177" t="s">
        <v>3277</v>
      </c>
      <c r="X2707" s="177" t="s">
        <v>2754</v>
      </c>
      <c r="Y2707" s="177" t="s">
        <v>3278</v>
      </c>
      <c r="Z2707" s="177" t="s">
        <v>3657</v>
      </c>
      <c r="AA2707" s="525" t="s">
        <v>3279</v>
      </c>
      <c r="AB2707" s="399" t="str">
        <f t="shared" si="555"/>
        <v>DC1LL02</v>
      </c>
      <c r="AC2707" s="399" t="str">
        <f t="shared" si="556"/>
        <v>DC1LL02-DC</v>
      </c>
      <c r="AD2707" t="str">
        <f>Y2707&amp;"-"&amp;VLOOKUP(AC2707,'LICH THI'!C:AA,9,0)</f>
        <v>64DCDB3002-42469</v>
      </c>
      <c r="AE2707">
        <f t="shared" si="557"/>
        <v>1</v>
      </c>
    </row>
    <row r="2708" spans="1:31" x14ac:dyDescent="0.25">
      <c r="A2708" s="436" t="str">
        <f t="shared" si="547"/>
        <v>DC1LL02-DC-48</v>
      </c>
      <c r="B2708" s="436">
        <f>COUNTIF(AC$4:AC2708,AC2708)</f>
        <v>48</v>
      </c>
      <c r="C2708" s="436" t="str">
        <f t="shared" si="548"/>
        <v>DC1LL02-DC</v>
      </c>
      <c r="D2708" s="436">
        <f>VLOOKUP(C2708,'LICH THI'!C:AA,12,0)</f>
        <v>165</v>
      </c>
      <c r="E2708" s="436">
        <f>VLOOKUP(C2708,'LICH THI'!C:AA,13,0)</f>
        <v>45</v>
      </c>
      <c r="F2708" s="436">
        <f t="shared" si="558"/>
        <v>45</v>
      </c>
      <c r="G2708" s="436">
        <f>VLOOKUP(C2708,'LICH THI'!C:AA,14,0)</f>
        <v>4</v>
      </c>
      <c r="H2708" s="436">
        <f t="shared" si="549"/>
        <v>2</v>
      </c>
      <c r="I2708" s="436" t="str">
        <f t="shared" si="550"/>
        <v>Trịnh Hữu Hiếu</v>
      </c>
      <c r="J2708" s="436"/>
      <c r="K2708" s="436">
        <f t="shared" si="551"/>
        <v>3</v>
      </c>
      <c r="L2708" s="436" t="str">
        <f t="shared" si="552"/>
        <v>DC1LL02-DC-3</v>
      </c>
      <c r="M2708" s="436">
        <f t="shared" si="553"/>
        <v>2</v>
      </c>
      <c r="N2708" s="437">
        <f t="shared" si="559"/>
        <v>102</v>
      </c>
      <c r="O2708" s="437"/>
      <c r="P2708" s="430" t="str">
        <f t="shared" si="554"/>
        <v/>
      </c>
      <c r="U2708" s="177">
        <v>24</v>
      </c>
      <c r="V2708" s="177" t="s">
        <v>3229</v>
      </c>
      <c r="W2708" s="177" t="s">
        <v>3683</v>
      </c>
      <c r="X2708" s="177" t="s">
        <v>2754</v>
      </c>
      <c r="Y2708" s="177" t="s">
        <v>3684</v>
      </c>
      <c r="Z2708" s="177" t="s">
        <v>3657</v>
      </c>
      <c r="AA2708" s="525" t="s">
        <v>2719</v>
      </c>
      <c r="AB2708" s="399" t="str">
        <f t="shared" si="555"/>
        <v>DC1LL02</v>
      </c>
      <c r="AC2708" s="399" t="str">
        <f t="shared" si="556"/>
        <v>DC1LL02-DC</v>
      </c>
      <c r="AD2708" t="str">
        <f>Y2708&amp;"-"&amp;VLOOKUP(AC2708,'LICH THI'!C:AA,9,0)</f>
        <v>63DCDB3050-42469</v>
      </c>
      <c r="AE2708">
        <f t="shared" si="557"/>
        <v>1</v>
      </c>
    </row>
    <row r="2709" spans="1:31" x14ac:dyDescent="0.25">
      <c r="A2709" s="436" t="str">
        <f t="shared" si="547"/>
        <v>DC1LL02-DC-49</v>
      </c>
      <c r="B2709" s="436">
        <f>COUNTIF(AC$4:AC2709,AC2709)</f>
        <v>49</v>
      </c>
      <c r="C2709" s="436" t="str">
        <f t="shared" si="548"/>
        <v>DC1LL02-DC</v>
      </c>
      <c r="D2709" s="436">
        <f>VLOOKUP(C2709,'LICH THI'!C:AA,12,0)</f>
        <v>165</v>
      </c>
      <c r="E2709" s="436">
        <f>VLOOKUP(C2709,'LICH THI'!C:AA,13,0)</f>
        <v>45</v>
      </c>
      <c r="F2709" s="436">
        <f t="shared" si="558"/>
        <v>45</v>
      </c>
      <c r="G2709" s="436">
        <f>VLOOKUP(C2709,'LICH THI'!C:AA,14,0)</f>
        <v>4</v>
      </c>
      <c r="H2709" s="436">
        <f t="shared" si="549"/>
        <v>2</v>
      </c>
      <c r="I2709" s="436" t="str">
        <f t="shared" si="550"/>
        <v>Hoàng Mỹ Hoa</v>
      </c>
      <c r="J2709" s="436"/>
      <c r="K2709" s="436">
        <f t="shared" si="551"/>
        <v>3</v>
      </c>
      <c r="L2709" s="436" t="str">
        <f t="shared" si="552"/>
        <v>DC1LL02-DC-3</v>
      </c>
      <c r="M2709" s="436">
        <f t="shared" si="553"/>
        <v>2</v>
      </c>
      <c r="N2709" s="437">
        <f t="shared" si="559"/>
        <v>103</v>
      </c>
      <c r="O2709" s="437"/>
      <c r="P2709" s="430" t="str">
        <f t="shared" si="554"/>
        <v/>
      </c>
      <c r="U2709" s="177">
        <v>110</v>
      </c>
      <c r="V2709" s="177" t="s">
        <v>3826</v>
      </c>
      <c r="W2709" s="177" t="s">
        <v>3829</v>
      </c>
      <c r="X2709" s="177" t="s">
        <v>3565</v>
      </c>
      <c r="Y2709" s="177" t="s">
        <v>3830</v>
      </c>
      <c r="Z2709" s="177" t="s">
        <v>3657</v>
      </c>
      <c r="AA2709" s="525" t="s">
        <v>3016</v>
      </c>
      <c r="AB2709" s="399" t="str">
        <f t="shared" si="555"/>
        <v>DC1LL02</v>
      </c>
      <c r="AC2709" s="399" t="str">
        <f t="shared" si="556"/>
        <v>DC1LL02-DC</v>
      </c>
      <c r="AD2709" t="str">
        <f>Y2709&amp;"-"&amp;VLOOKUP(AC2709,'LICH THI'!C:AA,9,0)</f>
        <v>64DCKT3209-42469</v>
      </c>
      <c r="AE2709">
        <f t="shared" si="557"/>
        <v>1</v>
      </c>
    </row>
    <row r="2710" spans="1:31" x14ac:dyDescent="0.25">
      <c r="A2710" s="436" t="str">
        <f t="shared" si="547"/>
        <v>DC1LL02-DC-50</v>
      </c>
      <c r="B2710" s="436">
        <f>COUNTIF(AC$4:AC2710,AC2710)</f>
        <v>50</v>
      </c>
      <c r="C2710" s="436" t="str">
        <f t="shared" si="548"/>
        <v>DC1LL02-DC</v>
      </c>
      <c r="D2710" s="436">
        <f>VLOOKUP(C2710,'LICH THI'!C:AA,12,0)</f>
        <v>165</v>
      </c>
      <c r="E2710" s="436">
        <f>VLOOKUP(C2710,'LICH THI'!C:AA,13,0)</f>
        <v>45</v>
      </c>
      <c r="F2710" s="436">
        <f t="shared" si="558"/>
        <v>45</v>
      </c>
      <c r="G2710" s="436">
        <f>VLOOKUP(C2710,'LICH THI'!C:AA,14,0)</f>
        <v>4</v>
      </c>
      <c r="H2710" s="436">
        <f t="shared" si="549"/>
        <v>2</v>
      </c>
      <c r="I2710" s="436" t="str">
        <f t="shared" si="550"/>
        <v>Nguyễn Thị Ngân Hoa</v>
      </c>
      <c r="J2710" s="436"/>
      <c r="K2710" s="436">
        <f t="shared" si="551"/>
        <v>3</v>
      </c>
      <c r="L2710" s="436" t="str">
        <f t="shared" si="552"/>
        <v>DC1LL02-DC-3</v>
      </c>
      <c r="M2710" s="436">
        <f t="shared" si="553"/>
        <v>2</v>
      </c>
      <c r="N2710" s="437">
        <f t="shared" si="559"/>
        <v>104</v>
      </c>
      <c r="O2710" s="437"/>
      <c r="P2710" s="430" t="str">
        <f t="shared" si="554"/>
        <v/>
      </c>
      <c r="U2710" s="177">
        <v>137</v>
      </c>
      <c r="V2710" s="177" t="s">
        <v>3415</v>
      </c>
      <c r="W2710" s="177" t="s">
        <v>3881</v>
      </c>
      <c r="X2710" s="177" t="s">
        <v>3565</v>
      </c>
      <c r="Y2710" s="177" t="s">
        <v>3882</v>
      </c>
      <c r="Z2710" s="177" t="s">
        <v>3657</v>
      </c>
      <c r="AA2710" s="525" t="s">
        <v>2932</v>
      </c>
      <c r="AB2710" s="399" t="str">
        <f t="shared" si="555"/>
        <v>DC1LL02</v>
      </c>
      <c r="AC2710" s="399" t="str">
        <f t="shared" si="556"/>
        <v>DC1LL02-DC</v>
      </c>
      <c r="AD2710" t="str">
        <f>Y2710&amp;"-"&amp;VLOOKUP(AC2710,'LICH THI'!C:AA,9,0)</f>
        <v>64DCTH3097-42469</v>
      </c>
      <c r="AE2710">
        <f t="shared" si="557"/>
        <v>1</v>
      </c>
    </row>
    <row r="2711" spans="1:31" x14ac:dyDescent="0.25">
      <c r="A2711" s="436" t="str">
        <f t="shared" si="547"/>
        <v>DC1LL02-DC-51</v>
      </c>
      <c r="B2711" s="436">
        <f>COUNTIF(AC$4:AC2711,AC2711)</f>
        <v>51</v>
      </c>
      <c r="C2711" s="436" t="str">
        <f t="shared" si="548"/>
        <v>DC1LL02-DC</v>
      </c>
      <c r="D2711" s="436">
        <f>VLOOKUP(C2711,'LICH THI'!C:AA,12,0)</f>
        <v>165</v>
      </c>
      <c r="E2711" s="436">
        <f>VLOOKUP(C2711,'LICH THI'!C:AA,13,0)</f>
        <v>45</v>
      </c>
      <c r="F2711" s="436">
        <f t="shared" si="558"/>
        <v>45</v>
      </c>
      <c r="G2711" s="436">
        <f>VLOOKUP(C2711,'LICH THI'!C:AA,14,0)</f>
        <v>4</v>
      </c>
      <c r="H2711" s="436">
        <f t="shared" si="549"/>
        <v>2</v>
      </c>
      <c r="I2711" s="436" t="str">
        <f t="shared" si="550"/>
        <v>Nguyễn Thúy Hoà</v>
      </c>
      <c r="J2711" s="436"/>
      <c r="K2711" s="436">
        <f t="shared" si="551"/>
        <v>3</v>
      </c>
      <c r="L2711" s="436" t="str">
        <f t="shared" si="552"/>
        <v>DC1LL02-DC-3</v>
      </c>
      <c r="M2711" s="436">
        <f t="shared" si="553"/>
        <v>2</v>
      </c>
      <c r="N2711" s="437">
        <f t="shared" si="559"/>
        <v>105</v>
      </c>
      <c r="O2711" s="437"/>
      <c r="P2711" s="430" t="str">
        <f t="shared" si="554"/>
        <v/>
      </c>
      <c r="U2711" s="177">
        <v>153</v>
      </c>
      <c r="V2711" s="177" t="s">
        <v>3517</v>
      </c>
      <c r="W2711" s="177" t="s">
        <v>3914</v>
      </c>
      <c r="X2711" s="177" t="s">
        <v>3539</v>
      </c>
      <c r="Y2711" s="177" t="s">
        <v>3915</v>
      </c>
      <c r="Z2711" s="177" t="s">
        <v>3657</v>
      </c>
      <c r="AA2711" s="525" t="s">
        <v>3916</v>
      </c>
      <c r="AB2711" s="399" t="str">
        <f t="shared" si="555"/>
        <v>DC1LL02</v>
      </c>
      <c r="AC2711" s="399" t="str">
        <f t="shared" si="556"/>
        <v>DC1LL02-DC</v>
      </c>
      <c r="AD2711" t="str">
        <f>Y2711&amp;"-"&amp;VLOOKUP(AC2711,'LICH THI'!C:AA,9,0)</f>
        <v>65DCKX22163-42469</v>
      </c>
      <c r="AE2711">
        <f t="shared" si="557"/>
        <v>1</v>
      </c>
    </row>
    <row r="2712" spans="1:31" x14ac:dyDescent="0.25">
      <c r="A2712" s="436" t="str">
        <f t="shared" si="547"/>
        <v>DC1LL02-DC-52</v>
      </c>
      <c r="B2712" s="436">
        <f>COUNTIF(AC$4:AC2712,AC2712)</f>
        <v>52</v>
      </c>
      <c r="C2712" s="436" t="str">
        <f t="shared" si="548"/>
        <v>DC1LL02-DC</v>
      </c>
      <c r="D2712" s="436">
        <f>VLOOKUP(C2712,'LICH THI'!C:AA,12,0)</f>
        <v>165</v>
      </c>
      <c r="E2712" s="436">
        <f>VLOOKUP(C2712,'LICH THI'!C:AA,13,0)</f>
        <v>45</v>
      </c>
      <c r="F2712" s="436">
        <f t="shared" si="558"/>
        <v>45</v>
      </c>
      <c r="G2712" s="436">
        <f>VLOOKUP(C2712,'LICH THI'!C:AA,14,0)</f>
        <v>4</v>
      </c>
      <c r="H2712" s="436">
        <f t="shared" si="549"/>
        <v>2</v>
      </c>
      <c r="I2712" s="436" t="str">
        <f t="shared" si="550"/>
        <v>Nguyễn Quang Hóa</v>
      </c>
      <c r="J2712" s="436"/>
      <c r="K2712" s="436">
        <f t="shared" si="551"/>
        <v>3</v>
      </c>
      <c r="L2712" s="436" t="str">
        <f t="shared" si="552"/>
        <v>DC1LL02-DC-3</v>
      </c>
      <c r="M2712" s="436">
        <f t="shared" si="553"/>
        <v>2</v>
      </c>
      <c r="N2712" s="437">
        <f t="shared" si="559"/>
        <v>106</v>
      </c>
      <c r="O2712" s="437"/>
      <c r="P2712" s="430" t="str">
        <f t="shared" si="554"/>
        <v/>
      </c>
      <c r="U2712" s="177">
        <v>88</v>
      </c>
      <c r="V2712" s="177" t="s">
        <v>3325</v>
      </c>
      <c r="W2712" s="177" t="s">
        <v>3032</v>
      </c>
      <c r="X2712" s="177" t="s">
        <v>3787</v>
      </c>
      <c r="Y2712" s="177" t="s">
        <v>3788</v>
      </c>
      <c r="Z2712" s="177" t="s">
        <v>3657</v>
      </c>
      <c r="AA2712" s="525" t="s">
        <v>2861</v>
      </c>
      <c r="AB2712" s="399" t="str">
        <f t="shared" si="555"/>
        <v>DC1LL02</v>
      </c>
      <c r="AC2712" s="399" t="str">
        <f t="shared" si="556"/>
        <v>DC1LL02-DC</v>
      </c>
      <c r="AD2712" t="str">
        <f>Y2712&amp;"-"&amp;VLOOKUP(AC2712,'LICH THI'!C:AA,9,0)</f>
        <v>64DCDT3088-42469</v>
      </c>
      <c r="AE2712">
        <f t="shared" si="557"/>
        <v>1</v>
      </c>
    </row>
    <row r="2713" spans="1:31" x14ac:dyDescent="0.25">
      <c r="A2713" s="436" t="str">
        <f t="shared" si="547"/>
        <v>DC1LL02-DC-53</v>
      </c>
      <c r="B2713" s="436">
        <f>COUNTIF(AC$4:AC2713,AC2713)</f>
        <v>53</v>
      </c>
      <c r="C2713" s="436" t="str">
        <f t="shared" si="548"/>
        <v>DC1LL02-DC</v>
      </c>
      <c r="D2713" s="436">
        <f>VLOOKUP(C2713,'LICH THI'!C:AA,12,0)</f>
        <v>165</v>
      </c>
      <c r="E2713" s="436">
        <f>VLOOKUP(C2713,'LICH THI'!C:AA,13,0)</f>
        <v>45</v>
      </c>
      <c r="F2713" s="436">
        <f t="shared" si="558"/>
        <v>45</v>
      </c>
      <c r="G2713" s="436">
        <f>VLOOKUP(C2713,'LICH THI'!C:AA,14,0)</f>
        <v>4</v>
      </c>
      <c r="H2713" s="436">
        <f t="shared" si="549"/>
        <v>2</v>
      </c>
      <c r="I2713" s="436" t="str">
        <f t="shared" si="550"/>
        <v>Trần Thị Phương Hoài</v>
      </c>
      <c r="J2713" s="436"/>
      <c r="K2713" s="436">
        <f t="shared" si="551"/>
        <v>3</v>
      </c>
      <c r="L2713" s="436" t="str">
        <f t="shared" si="552"/>
        <v>DC1LL02-DC-3</v>
      </c>
      <c r="M2713" s="436">
        <f t="shared" si="553"/>
        <v>2</v>
      </c>
      <c r="N2713" s="437">
        <f t="shared" si="559"/>
        <v>107</v>
      </c>
      <c r="O2713" s="437"/>
      <c r="P2713" s="430" t="str">
        <f t="shared" si="554"/>
        <v/>
      </c>
      <c r="U2713" s="177">
        <v>158</v>
      </c>
      <c r="V2713" s="177" t="s">
        <v>3046</v>
      </c>
      <c r="W2713" s="177" t="s">
        <v>3923</v>
      </c>
      <c r="X2713" s="177" t="s">
        <v>3924</v>
      </c>
      <c r="Y2713" s="177" t="s">
        <v>3925</v>
      </c>
      <c r="Z2713" s="177" t="s">
        <v>3657</v>
      </c>
      <c r="AA2713" s="525" t="s">
        <v>3926</v>
      </c>
      <c r="AB2713" s="399" t="str">
        <f t="shared" si="555"/>
        <v>DC1LL02</v>
      </c>
      <c r="AC2713" s="399" t="str">
        <f t="shared" si="556"/>
        <v>DC1LL02-DC</v>
      </c>
      <c r="AD2713" t="str">
        <f>Y2713&amp;"-"&amp;VLOOKUP(AC2713,'LICH THI'!C:AA,9,0)</f>
        <v>63DCKT3288-42469</v>
      </c>
      <c r="AE2713">
        <f t="shared" si="557"/>
        <v>1</v>
      </c>
    </row>
    <row r="2714" spans="1:31" x14ac:dyDescent="0.25">
      <c r="A2714" s="436" t="str">
        <f t="shared" si="547"/>
        <v>DC1LL02-DC-54</v>
      </c>
      <c r="B2714" s="436">
        <f>COUNTIF(AC$4:AC2714,AC2714)</f>
        <v>54</v>
      </c>
      <c r="C2714" s="436" t="str">
        <f t="shared" si="548"/>
        <v>DC1LL02-DC</v>
      </c>
      <c r="D2714" s="436">
        <f>VLOOKUP(C2714,'LICH THI'!C:AA,12,0)</f>
        <v>165</v>
      </c>
      <c r="E2714" s="436">
        <f>VLOOKUP(C2714,'LICH THI'!C:AA,13,0)</f>
        <v>45</v>
      </c>
      <c r="F2714" s="436">
        <f t="shared" si="558"/>
        <v>45</v>
      </c>
      <c r="G2714" s="436">
        <f>VLOOKUP(C2714,'LICH THI'!C:AA,14,0)</f>
        <v>4</v>
      </c>
      <c r="H2714" s="436">
        <f t="shared" si="549"/>
        <v>2</v>
      </c>
      <c r="I2714" s="436" t="str">
        <f t="shared" si="550"/>
        <v>Đào Công Hoàn</v>
      </c>
      <c r="J2714" s="436"/>
      <c r="K2714" s="436">
        <f t="shared" si="551"/>
        <v>3</v>
      </c>
      <c r="L2714" s="436" t="str">
        <f t="shared" si="552"/>
        <v>DC1LL02-DC-3</v>
      </c>
      <c r="M2714" s="436">
        <f t="shared" si="553"/>
        <v>2</v>
      </c>
      <c r="N2714" s="437">
        <f t="shared" si="559"/>
        <v>108</v>
      </c>
      <c r="O2714" s="437"/>
      <c r="P2714" s="430" t="str">
        <f t="shared" si="554"/>
        <v/>
      </c>
      <c r="U2714" s="177">
        <v>89</v>
      </c>
      <c r="V2714" s="177" t="s">
        <v>3325</v>
      </c>
      <c r="W2714" s="177" t="s">
        <v>3789</v>
      </c>
      <c r="X2714" s="177" t="s">
        <v>3790</v>
      </c>
      <c r="Y2714" s="177" t="s">
        <v>3791</v>
      </c>
      <c r="Z2714" s="177" t="s">
        <v>3657</v>
      </c>
      <c r="AA2714" s="525" t="s">
        <v>3792</v>
      </c>
      <c r="AB2714" s="399" t="str">
        <f t="shared" si="555"/>
        <v>DC1LL02</v>
      </c>
      <c r="AC2714" s="399" t="str">
        <f t="shared" si="556"/>
        <v>DC1LL02-DC</v>
      </c>
      <c r="AD2714" t="str">
        <f>Y2714&amp;"-"&amp;VLOOKUP(AC2714,'LICH THI'!C:AA,9,0)</f>
        <v>64DCDT3048-42469</v>
      </c>
      <c r="AE2714">
        <f t="shared" si="557"/>
        <v>1</v>
      </c>
    </row>
    <row r="2715" spans="1:31" x14ac:dyDescent="0.25">
      <c r="A2715" s="436" t="str">
        <f t="shared" si="547"/>
        <v>DC1LL02-DC-55</v>
      </c>
      <c r="B2715" s="436">
        <f>COUNTIF(AC$4:AC2715,AC2715)</f>
        <v>55</v>
      </c>
      <c r="C2715" s="436" t="str">
        <f t="shared" si="548"/>
        <v>DC1LL02-DC</v>
      </c>
      <c r="D2715" s="436">
        <f>VLOOKUP(C2715,'LICH THI'!C:AA,12,0)</f>
        <v>165</v>
      </c>
      <c r="E2715" s="436">
        <f>VLOOKUP(C2715,'LICH THI'!C:AA,13,0)</f>
        <v>45</v>
      </c>
      <c r="F2715" s="436">
        <f t="shared" si="558"/>
        <v>45</v>
      </c>
      <c r="G2715" s="436">
        <f>VLOOKUP(C2715,'LICH THI'!C:AA,14,0)</f>
        <v>4</v>
      </c>
      <c r="H2715" s="436">
        <f t="shared" si="549"/>
        <v>2</v>
      </c>
      <c r="I2715" s="436" t="str">
        <f t="shared" si="550"/>
        <v>Mai Việt Hoàng</v>
      </c>
      <c r="J2715" s="436"/>
      <c r="K2715" s="436">
        <f t="shared" si="551"/>
        <v>3</v>
      </c>
      <c r="L2715" s="436" t="str">
        <f t="shared" si="552"/>
        <v>DC1LL02-DC-3</v>
      </c>
      <c r="M2715" s="436">
        <f t="shared" si="553"/>
        <v>2</v>
      </c>
      <c r="N2715" s="437">
        <f t="shared" si="559"/>
        <v>109</v>
      </c>
      <c r="O2715" s="437"/>
      <c r="P2715" s="430" t="str">
        <f t="shared" si="554"/>
        <v/>
      </c>
      <c r="U2715" s="177">
        <v>118</v>
      </c>
      <c r="V2715" s="177" t="s">
        <v>3014</v>
      </c>
      <c r="W2715" s="177" t="s">
        <v>3848</v>
      </c>
      <c r="X2715" s="177" t="s">
        <v>2834</v>
      </c>
      <c r="Y2715" s="177" t="s">
        <v>3849</v>
      </c>
      <c r="Z2715" s="177" t="s">
        <v>3657</v>
      </c>
      <c r="AA2715" s="525" t="s">
        <v>3850</v>
      </c>
      <c r="AB2715" s="399" t="str">
        <f t="shared" si="555"/>
        <v>DC1LL02</v>
      </c>
      <c r="AC2715" s="399" t="str">
        <f t="shared" si="556"/>
        <v>DC1LL02-DC</v>
      </c>
      <c r="AD2715" t="str">
        <f>Y2715&amp;"-"&amp;VLOOKUP(AC2715,'LICH THI'!C:AA,9,0)</f>
        <v>64DCMX3048-42469</v>
      </c>
      <c r="AE2715">
        <f t="shared" si="557"/>
        <v>1</v>
      </c>
    </row>
    <row r="2716" spans="1:31" x14ac:dyDescent="0.25">
      <c r="A2716" s="436" t="str">
        <f t="shared" si="547"/>
        <v>DC1LL02-DC-56</v>
      </c>
      <c r="B2716" s="436">
        <f>COUNTIF(AC$4:AC2716,AC2716)</f>
        <v>56</v>
      </c>
      <c r="C2716" s="436" t="str">
        <f t="shared" si="548"/>
        <v>DC1LL02-DC</v>
      </c>
      <c r="D2716" s="436">
        <f>VLOOKUP(C2716,'LICH THI'!C:AA,12,0)</f>
        <v>165</v>
      </c>
      <c r="E2716" s="436">
        <f>VLOOKUP(C2716,'LICH THI'!C:AA,13,0)</f>
        <v>45</v>
      </c>
      <c r="F2716" s="436">
        <f t="shared" si="558"/>
        <v>45</v>
      </c>
      <c r="G2716" s="436">
        <f>VLOOKUP(C2716,'LICH THI'!C:AA,14,0)</f>
        <v>4</v>
      </c>
      <c r="H2716" s="436">
        <f t="shared" si="549"/>
        <v>2</v>
      </c>
      <c r="I2716" s="436" t="str">
        <f t="shared" si="550"/>
        <v>Nguyễn Văn Hợi</v>
      </c>
      <c r="J2716" s="436"/>
      <c r="K2716" s="436">
        <f t="shared" si="551"/>
        <v>3</v>
      </c>
      <c r="L2716" s="436" t="str">
        <f t="shared" si="552"/>
        <v>DC1LL02-DC-3</v>
      </c>
      <c r="M2716" s="436">
        <f t="shared" si="553"/>
        <v>2</v>
      </c>
      <c r="N2716" s="437">
        <f t="shared" si="559"/>
        <v>110</v>
      </c>
      <c r="O2716" s="437"/>
      <c r="P2716" s="430" t="str">
        <f t="shared" si="554"/>
        <v/>
      </c>
      <c r="U2716" s="177">
        <v>121</v>
      </c>
      <c r="V2716" s="177" t="s">
        <v>3856</v>
      </c>
      <c r="W2716" s="177" t="s">
        <v>2741</v>
      </c>
      <c r="X2716" s="177" t="s">
        <v>2954</v>
      </c>
      <c r="Y2716" s="177" t="s">
        <v>3857</v>
      </c>
      <c r="Z2716" s="177" t="s">
        <v>3657</v>
      </c>
      <c r="AA2716" s="525" t="s">
        <v>3282</v>
      </c>
      <c r="AB2716" s="399" t="str">
        <f t="shared" si="555"/>
        <v>DC1LL02</v>
      </c>
      <c r="AC2716" s="399" t="str">
        <f t="shared" si="556"/>
        <v>DC1LL02-DC</v>
      </c>
      <c r="AD2716" t="str">
        <f>Y2716&amp;"-"&amp;VLOOKUP(AC2716,'LICH THI'!C:AA,9,0)</f>
        <v>64DCOT3055-42469</v>
      </c>
      <c r="AE2716">
        <f t="shared" si="557"/>
        <v>1</v>
      </c>
    </row>
    <row r="2717" spans="1:31" x14ac:dyDescent="0.25">
      <c r="A2717" s="436" t="str">
        <f t="shared" si="547"/>
        <v>DC1LL02-DC-57</v>
      </c>
      <c r="B2717" s="436">
        <f>COUNTIF(AC$4:AC2717,AC2717)</f>
        <v>57</v>
      </c>
      <c r="C2717" s="436" t="str">
        <f t="shared" si="548"/>
        <v>DC1LL02-DC</v>
      </c>
      <c r="D2717" s="436">
        <f>VLOOKUP(C2717,'LICH THI'!C:AA,12,0)</f>
        <v>165</v>
      </c>
      <c r="E2717" s="436">
        <f>VLOOKUP(C2717,'LICH THI'!C:AA,13,0)</f>
        <v>45</v>
      </c>
      <c r="F2717" s="436">
        <f t="shared" si="558"/>
        <v>45</v>
      </c>
      <c r="G2717" s="436">
        <f>VLOOKUP(C2717,'LICH THI'!C:AA,14,0)</f>
        <v>4</v>
      </c>
      <c r="H2717" s="436">
        <f t="shared" si="549"/>
        <v>2</v>
      </c>
      <c r="I2717" s="436" t="str">
        <f t="shared" si="550"/>
        <v>Mai Thị Huế</v>
      </c>
      <c r="J2717" s="436"/>
      <c r="K2717" s="436">
        <f t="shared" si="551"/>
        <v>3</v>
      </c>
      <c r="L2717" s="436" t="str">
        <f t="shared" si="552"/>
        <v>DC1LL02-DC-3</v>
      </c>
      <c r="M2717" s="436">
        <f t="shared" si="553"/>
        <v>2</v>
      </c>
      <c r="N2717" s="437">
        <f t="shared" si="559"/>
        <v>111</v>
      </c>
      <c r="O2717" s="437"/>
      <c r="P2717" s="430" t="str">
        <f t="shared" si="554"/>
        <v/>
      </c>
      <c r="U2717" s="177">
        <v>71</v>
      </c>
      <c r="V2717" s="177" t="s">
        <v>2935</v>
      </c>
      <c r="W2717" s="177" t="s">
        <v>3252</v>
      </c>
      <c r="X2717" s="177" t="s">
        <v>3754</v>
      </c>
      <c r="Y2717" s="177" t="s">
        <v>3755</v>
      </c>
      <c r="Z2717" s="177" t="s">
        <v>3657</v>
      </c>
      <c r="AA2717" s="525" t="s">
        <v>3756</v>
      </c>
      <c r="AB2717" s="399" t="str">
        <f t="shared" si="555"/>
        <v>DC1LL02</v>
      </c>
      <c r="AC2717" s="399" t="str">
        <f t="shared" si="556"/>
        <v>DC1LL02-DC</v>
      </c>
      <c r="AD2717" t="str">
        <f>Y2717&amp;"-"&amp;VLOOKUP(AC2717,'LICH THI'!C:AA,9,0)</f>
        <v>64DCDB3094-42469</v>
      </c>
      <c r="AE2717">
        <f t="shared" si="557"/>
        <v>1</v>
      </c>
    </row>
    <row r="2718" spans="1:31" x14ac:dyDescent="0.25">
      <c r="A2718" s="436" t="str">
        <f t="shared" si="547"/>
        <v>DC1LL02-DC-58</v>
      </c>
      <c r="B2718" s="436">
        <f>COUNTIF(AC$4:AC2718,AC2718)</f>
        <v>58</v>
      </c>
      <c r="C2718" s="436" t="str">
        <f t="shared" si="548"/>
        <v>DC1LL02-DC</v>
      </c>
      <c r="D2718" s="436">
        <f>VLOOKUP(C2718,'LICH THI'!C:AA,12,0)</f>
        <v>165</v>
      </c>
      <c r="E2718" s="436">
        <f>VLOOKUP(C2718,'LICH THI'!C:AA,13,0)</f>
        <v>45</v>
      </c>
      <c r="F2718" s="436">
        <f t="shared" si="558"/>
        <v>45</v>
      </c>
      <c r="G2718" s="436">
        <f>VLOOKUP(C2718,'LICH THI'!C:AA,14,0)</f>
        <v>4</v>
      </c>
      <c r="H2718" s="436">
        <f t="shared" si="549"/>
        <v>2</v>
      </c>
      <c r="I2718" s="436" t="str">
        <f t="shared" si="550"/>
        <v>Nguyễn Thị Thanh Huế</v>
      </c>
      <c r="J2718" s="436"/>
      <c r="K2718" s="436">
        <f t="shared" si="551"/>
        <v>3</v>
      </c>
      <c r="L2718" s="436" t="str">
        <f t="shared" si="552"/>
        <v>DC1LL02-DC-3</v>
      </c>
      <c r="M2718" s="436">
        <f t="shared" si="553"/>
        <v>2</v>
      </c>
      <c r="N2718" s="437">
        <f t="shared" si="559"/>
        <v>112</v>
      </c>
      <c r="O2718" s="437"/>
      <c r="P2718" s="430" t="str">
        <f t="shared" si="554"/>
        <v/>
      </c>
      <c r="U2718" s="177">
        <v>113</v>
      </c>
      <c r="V2718" s="177" t="s">
        <v>3381</v>
      </c>
      <c r="W2718" s="177" t="s">
        <v>3836</v>
      </c>
      <c r="X2718" s="177" t="s">
        <v>3754</v>
      </c>
      <c r="Y2718" s="177" t="s">
        <v>3837</v>
      </c>
      <c r="Z2718" s="177" t="s">
        <v>3657</v>
      </c>
      <c r="AA2718" s="525" t="s">
        <v>3838</v>
      </c>
      <c r="AB2718" s="399" t="str">
        <f t="shared" si="555"/>
        <v>DC1LL02</v>
      </c>
      <c r="AC2718" s="399" t="str">
        <f t="shared" si="556"/>
        <v>DC1LL02-DC</v>
      </c>
      <c r="AD2718" t="str">
        <f>Y2718&amp;"-"&amp;VLOOKUP(AC2718,'LICH THI'!C:AA,9,0)</f>
        <v>64DCKT3183-42469</v>
      </c>
      <c r="AE2718">
        <f t="shared" si="557"/>
        <v>1</v>
      </c>
    </row>
    <row r="2719" spans="1:31" x14ac:dyDescent="0.25">
      <c r="A2719" s="436" t="str">
        <f t="shared" si="547"/>
        <v>DC1LL02-DC-59</v>
      </c>
      <c r="B2719" s="436">
        <f>COUNTIF(AC$4:AC2719,AC2719)</f>
        <v>59</v>
      </c>
      <c r="C2719" s="436" t="str">
        <f t="shared" si="548"/>
        <v>DC1LL02-DC</v>
      </c>
      <c r="D2719" s="436">
        <f>VLOOKUP(C2719,'LICH THI'!C:AA,12,0)</f>
        <v>165</v>
      </c>
      <c r="E2719" s="436">
        <f>VLOOKUP(C2719,'LICH THI'!C:AA,13,0)</f>
        <v>45</v>
      </c>
      <c r="F2719" s="436">
        <f t="shared" si="558"/>
        <v>45</v>
      </c>
      <c r="G2719" s="436">
        <f>VLOOKUP(C2719,'LICH THI'!C:AA,14,0)</f>
        <v>4</v>
      </c>
      <c r="H2719" s="436">
        <f t="shared" si="549"/>
        <v>2</v>
      </c>
      <c r="I2719" s="436" t="str">
        <f t="shared" si="550"/>
        <v>Tô Bình Hùng</v>
      </c>
      <c r="J2719" s="436"/>
      <c r="K2719" s="436">
        <f t="shared" si="551"/>
        <v>3</v>
      </c>
      <c r="L2719" s="436" t="str">
        <f t="shared" si="552"/>
        <v>DC1LL02-DC-3</v>
      </c>
      <c r="M2719" s="436">
        <f t="shared" si="553"/>
        <v>2</v>
      </c>
      <c r="N2719" s="437">
        <f t="shared" si="559"/>
        <v>113</v>
      </c>
      <c r="O2719" s="437"/>
      <c r="P2719" s="430" t="str">
        <f t="shared" si="554"/>
        <v/>
      </c>
      <c r="U2719" s="177">
        <v>25</v>
      </c>
      <c r="V2719" s="177" t="s">
        <v>3229</v>
      </c>
      <c r="W2719" s="177" t="s">
        <v>3685</v>
      </c>
      <c r="X2719" s="177" t="s">
        <v>2801</v>
      </c>
      <c r="Y2719" s="177" t="s">
        <v>3686</v>
      </c>
      <c r="Z2719" s="177" t="s">
        <v>3657</v>
      </c>
      <c r="AA2719" s="525" t="s">
        <v>3687</v>
      </c>
      <c r="AB2719" s="399" t="str">
        <f t="shared" si="555"/>
        <v>DC1LL02</v>
      </c>
      <c r="AC2719" s="399" t="str">
        <f t="shared" si="556"/>
        <v>DC1LL02-DC</v>
      </c>
      <c r="AD2719" t="str">
        <f>Y2719&amp;"-"&amp;VLOOKUP(AC2719,'LICH THI'!C:AA,9,0)</f>
        <v>63DCDB3062-42469</v>
      </c>
      <c r="AE2719">
        <f t="shared" si="557"/>
        <v>1</v>
      </c>
    </row>
    <row r="2720" spans="1:31" x14ac:dyDescent="0.25">
      <c r="A2720" s="436" t="str">
        <f t="shared" si="547"/>
        <v>DC1LL02-DC-60</v>
      </c>
      <c r="B2720" s="436">
        <f>COUNTIF(AC$4:AC2720,AC2720)</f>
        <v>60</v>
      </c>
      <c r="C2720" s="436" t="str">
        <f t="shared" si="548"/>
        <v>DC1LL02-DC</v>
      </c>
      <c r="D2720" s="436">
        <f>VLOOKUP(C2720,'LICH THI'!C:AA,12,0)</f>
        <v>165</v>
      </c>
      <c r="E2720" s="436">
        <f>VLOOKUP(C2720,'LICH THI'!C:AA,13,0)</f>
        <v>45</v>
      </c>
      <c r="F2720" s="436">
        <f t="shared" si="558"/>
        <v>45</v>
      </c>
      <c r="G2720" s="436">
        <f>VLOOKUP(C2720,'LICH THI'!C:AA,14,0)</f>
        <v>4</v>
      </c>
      <c r="H2720" s="436">
        <f t="shared" si="549"/>
        <v>2</v>
      </c>
      <c r="I2720" s="436" t="str">
        <f t="shared" si="550"/>
        <v>Nguyễn Văn Huy</v>
      </c>
      <c r="J2720" s="436"/>
      <c r="K2720" s="436">
        <f t="shared" si="551"/>
        <v>3</v>
      </c>
      <c r="L2720" s="436" t="str">
        <f t="shared" si="552"/>
        <v>DC1LL02-DC-3</v>
      </c>
      <c r="M2720" s="436">
        <f t="shared" si="553"/>
        <v>2</v>
      </c>
      <c r="N2720" s="437">
        <f t="shared" si="559"/>
        <v>114</v>
      </c>
      <c r="O2720" s="437"/>
      <c r="P2720" s="430" t="str">
        <f t="shared" si="554"/>
        <v/>
      </c>
      <c r="U2720" s="177">
        <v>33</v>
      </c>
      <c r="V2720" s="177" t="s">
        <v>2700</v>
      </c>
      <c r="W2720" s="177" t="s">
        <v>2741</v>
      </c>
      <c r="X2720" s="177" t="s">
        <v>2911</v>
      </c>
      <c r="Y2720" s="177" t="s">
        <v>3254</v>
      </c>
      <c r="Z2720" s="177" t="s">
        <v>3657</v>
      </c>
      <c r="AA2720" s="525" t="s">
        <v>3255</v>
      </c>
      <c r="AB2720" s="399" t="str">
        <f t="shared" si="555"/>
        <v>DC1LL02</v>
      </c>
      <c r="AC2720" s="399" t="str">
        <f t="shared" si="556"/>
        <v>DC1LL02-DC</v>
      </c>
      <c r="AD2720" t="str">
        <f>Y2720&amp;"-"&amp;VLOOKUP(AC2720,'LICH THI'!C:AA,9,0)</f>
        <v>63DCKT3213-42469</v>
      </c>
      <c r="AE2720">
        <f t="shared" si="557"/>
        <v>1</v>
      </c>
    </row>
    <row r="2721" spans="1:31" x14ac:dyDescent="0.25">
      <c r="A2721" s="436" t="str">
        <f t="shared" si="547"/>
        <v>DC1LL02-DC-61</v>
      </c>
      <c r="B2721" s="436">
        <f>COUNTIF(AC$4:AC2721,AC2721)</f>
        <v>61</v>
      </c>
      <c r="C2721" s="436" t="str">
        <f t="shared" si="548"/>
        <v>DC1LL02-DC</v>
      </c>
      <c r="D2721" s="436">
        <f>VLOOKUP(C2721,'LICH THI'!C:AA,12,0)</f>
        <v>165</v>
      </c>
      <c r="E2721" s="436">
        <f>VLOOKUP(C2721,'LICH THI'!C:AA,13,0)</f>
        <v>45</v>
      </c>
      <c r="F2721" s="436">
        <f t="shared" si="558"/>
        <v>45</v>
      </c>
      <c r="G2721" s="436">
        <f>VLOOKUP(C2721,'LICH THI'!C:AA,14,0)</f>
        <v>4</v>
      </c>
      <c r="H2721" s="436">
        <f t="shared" si="549"/>
        <v>2</v>
      </c>
      <c r="I2721" s="436" t="str">
        <f t="shared" si="550"/>
        <v>Trần Lê Huy</v>
      </c>
      <c r="J2721" s="436"/>
      <c r="K2721" s="436">
        <f t="shared" si="551"/>
        <v>3</v>
      </c>
      <c r="L2721" s="436" t="str">
        <f t="shared" si="552"/>
        <v>DC1LL02-DC-3</v>
      </c>
      <c r="M2721" s="436">
        <f t="shared" si="553"/>
        <v>2</v>
      </c>
      <c r="N2721" s="437">
        <f t="shared" si="559"/>
        <v>115</v>
      </c>
      <c r="O2721" s="437"/>
      <c r="P2721" s="430" t="str">
        <f t="shared" si="554"/>
        <v/>
      </c>
      <c r="U2721" s="177">
        <v>146</v>
      </c>
      <c r="V2721" s="177" t="s">
        <v>3509</v>
      </c>
      <c r="W2721" s="177" t="s">
        <v>3904</v>
      </c>
      <c r="X2721" s="177" t="s">
        <v>2911</v>
      </c>
      <c r="Y2721" s="177" t="s">
        <v>3905</v>
      </c>
      <c r="Z2721" s="177" t="s">
        <v>3657</v>
      </c>
      <c r="AA2721" s="525" t="s">
        <v>3906</v>
      </c>
      <c r="AB2721" s="399" t="str">
        <f t="shared" si="555"/>
        <v>DC1LL02</v>
      </c>
      <c r="AC2721" s="399" t="str">
        <f t="shared" si="556"/>
        <v>DC1LL02-DC</v>
      </c>
      <c r="AD2721" t="str">
        <f>Y2721&amp;"-"&amp;VLOOKUP(AC2721,'LICH THI'!C:AA,9,0)</f>
        <v>65DCKX22609-42469</v>
      </c>
      <c r="AE2721">
        <f t="shared" si="557"/>
        <v>1</v>
      </c>
    </row>
    <row r="2722" spans="1:31" x14ac:dyDescent="0.25">
      <c r="A2722" s="436" t="str">
        <f t="shared" si="547"/>
        <v>DC1LL02-DC-62</v>
      </c>
      <c r="B2722" s="436">
        <f>COUNTIF(AC$4:AC2722,AC2722)</f>
        <v>62</v>
      </c>
      <c r="C2722" s="436" t="str">
        <f t="shared" si="548"/>
        <v>DC1LL02-DC</v>
      </c>
      <c r="D2722" s="436">
        <f>VLOOKUP(C2722,'LICH THI'!C:AA,12,0)</f>
        <v>165</v>
      </c>
      <c r="E2722" s="436">
        <f>VLOOKUP(C2722,'LICH THI'!C:AA,13,0)</f>
        <v>45</v>
      </c>
      <c r="F2722" s="436">
        <f t="shared" si="558"/>
        <v>45</v>
      </c>
      <c r="G2722" s="436">
        <f>VLOOKUP(C2722,'LICH THI'!C:AA,14,0)</f>
        <v>4</v>
      </c>
      <c r="H2722" s="436">
        <f t="shared" si="549"/>
        <v>2</v>
      </c>
      <c r="I2722" s="436" t="str">
        <f t="shared" si="550"/>
        <v>Vũ Quốc Huy</v>
      </c>
      <c r="J2722" s="436"/>
      <c r="K2722" s="436">
        <f t="shared" si="551"/>
        <v>3</v>
      </c>
      <c r="L2722" s="436" t="str">
        <f t="shared" si="552"/>
        <v>DC1LL02-DC-3</v>
      </c>
      <c r="M2722" s="436">
        <f t="shared" si="553"/>
        <v>2</v>
      </c>
      <c r="N2722" s="437">
        <f t="shared" si="559"/>
        <v>116</v>
      </c>
      <c r="O2722" s="437"/>
      <c r="P2722" s="430" t="str">
        <f t="shared" si="554"/>
        <v/>
      </c>
      <c r="U2722" s="177">
        <v>65</v>
      </c>
      <c r="V2722" s="177" t="s">
        <v>2897</v>
      </c>
      <c r="W2722" s="177" t="s">
        <v>2951</v>
      </c>
      <c r="X2722" s="177" t="s">
        <v>2911</v>
      </c>
      <c r="Y2722" s="177" t="s">
        <v>3744</v>
      </c>
      <c r="Z2722" s="177" t="s">
        <v>3657</v>
      </c>
      <c r="AA2722" s="525" t="s">
        <v>3745</v>
      </c>
      <c r="AB2722" s="399" t="str">
        <f t="shared" si="555"/>
        <v>DC1LL02</v>
      </c>
      <c r="AC2722" s="399" t="str">
        <f t="shared" si="556"/>
        <v>DC1LL02-DC</v>
      </c>
      <c r="AD2722" t="str">
        <f>Y2722&amp;"-"&amp;VLOOKUP(AC2722,'LICH THI'!C:AA,9,0)</f>
        <v>64DCDB3077-42469</v>
      </c>
      <c r="AE2722">
        <f t="shared" si="557"/>
        <v>1</v>
      </c>
    </row>
    <row r="2723" spans="1:31" x14ac:dyDescent="0.25">
      <c r="A2723" s="436" t="str">
        <f t="shared" si="547"/>
        <v>DC1LL02-DC-63</v>
      </c>
      <c r="B2723" s="436">
        <f>COUNTIF(AC$4:AC2723,AC2723)</f>
        <v>63</v>
      </c>
      <c r="C2723" s="436" t="str">
        <f t="shared" si="548"/>
        <v>DC1LL02-DC</v>
      </c>
      <c r="D2723" s="436">
        <f>VLOOKUP(C2723,'LICH THI'!C:AA,12,0)</f>
        <v>165</v>
      </c>
      <c r="E2723" s="436">
        <f>VLOOKUP(C2723,'LICH THI'!C:AA,13,0)</f>
        <v>45</v>
      </c>
      <c r="F2723" s="436">
        <f t="shared" si="558"/>
        <v>45</v>
      </c>
      <c r="G2723" s="436">
        <f>VLOOKUP(C2723,'LICH THI'!C:AA,14,0)</f>
        <v>4</v>
      </c>
      <c r="H2723" s="436">
        <f t="shared" si="549"/>
        <v>2</v>
      </c>
      <c r="I2723" s="436" t="str">
        <f t="shared" si="550"/>
        <v>Lê Ngọc Hưng</v>
      </c>
      <c r="J2723" s="436"/>
      <c r="K2723" s="436">
        <f t="shared" si="551"/>
        <v>3</v>
      </c>
      <c r="L2723" s="436" t="str">
        <f t="shared" si="552"/>
        <v>DC1LL02-DC-3</v>
      </c>
      <c r="M2723" s="436">
        <f t="shared" si="553"/>
        <v>2</v>
      </c>
      <c r="N2723" s="437">
        <f t="shared" si="559"/>
        <v>117</v>
      </c>
      <c r="O2723" s="437"/>
      <c r="P2723" s="430" t="str">
        <f t="shared" si="554"/>
        <v/>
      </c>
      <c r="U2723" s="177">
        <v>26</v>
      </c>
      <c r="V2723" s="177" t="s">
        <v>3229</v>
      </c>
      <c r="W2723" s="177" t="s">
        <v>2610</v>
      </c>
      <c r="X2723" s="177" t="s">
        <v>2804</v>
      </c>
      <c r="Y2723" s="177" t="s">
        <v>3230</v>
      </c>
      <c r="Z2723" s="177" t="s">
        <v>3657</v>
      </c>
      <c r="AA2723" s="525" t="s">
        <v>3231</v>
      </c>
      <c r="AB2723" s="399" t="str">
        <f t="shared" si="555"/>
        <v>DC1LL02</v>
      </c>
      <c r="AC2723" s="399" t="str">
        <f t="shared" si="556"/>
        <v>DC1LL02-DC</v>
      </c>
      <c r="AD2723" t="str">
        <f>Y2723&amp;"-"&amp;VLOOKUP(AC2723,'LICH THI'!C:AA,9,0)</f>
        <v>63DCDB3030-42469</v>
      </c>
      <c r="AE2723">
        <f t="shared" si="557"/>
        <v>1</v>
      </c>
    </row>
    <row r="2724" spans="1:31" x14ac:dyDescent="0.25">
      <c r="A2724" s="436" t="str">
        <f t="shared" si="547"/>
        <v>DC1LL02-DC-64</v>
      </c>
      <c r="B2724" s="436">
        <f>COUNTIF(AC$4:AC2724,AC2724)</f>
        <v>64</v>
      </c>
      <c r="C2724" s="436" t="str">
        <f t="shared" si="548"/>
        <v>DC1LL02-DC</v>
      </c>
      <c r="D2724" s="436">
        <f>VLOOKUP(C2724,'LICH THI'!C:AA,12,0)</f>
        <v>165</v>
      </c>
      <c r="E2724" s="436">
        <f>VLOOKUP(C2724,'LICH THI'!C:AA,13,0)</f>
        <v>45</v>
      </c>
      <c r="F2724" s="436">
        <f t="shared" si="558"/>
        <v>45</v>
      </c>
      <c r="G2724" s="436">
        <f>VLOOKUP(C2724,'LICH THI'!C:AA,14,0)</f>
        <v>4</v>
      </c>
      <c r="H2724" s="436">
        <f t="shared" si="549"/>
        <v>2</v>
      </c>
      <c r="I2724" s="436" t="str">
        <f t="shared" si="550"/>
        <v>Lê Phú Hưng</v>
      </c>
      <c r="J2724" s="436"/>
      <c r="K2724" s="436">
        <f t="shared" si="551"/>
        <v>3</v>
      </c>
      <c r="L2724" s="436" t="str">
        <f t="shared" si="552"/>
        <v>DC1LL02-DC-3</v>
      </c>
      <c r="M2724" s="436">
        <f t="shared" si="553"/>
        <v>2</v>
      </c>
      <c r="N2724" s="437">
        <f t="shared" si="559"/>
        <v>118</v>
      </c>
      <c r="O2724" s="437"/>
      <c r="P2724" s="430" t="str">
        <f t="shared" si="554"/>
        <v/>
      </c>
      <c r="U2724" s="177">
        <v>51</v>
      </c>
      <c r="V2724" s="177" t="s">
        <v>2868</v>
      </c>
      <c r="W2724" s="177" t="s">
        <v>3269</v>
      </c>
      <c r="X2724" s="177" t="s">
        <v>2804</v>
      </c>
      <c r="Y2724" s="177" t="s">
        <v>3270</v>
      </c>
      <c r="Z2724" s="177" t="s">
        <v>3657</v>
      </c>
      <c r="AA2724" s="525" t="s">
        <v>2723</v>
      </c>
      <c r="AB2724" s="399" t="str">
        <f t="shared" si="555"/>
        <v>DC1LL02</v>
      </c>
      <c r="AC2724" s="399" t="str">
        <f t="shared" si="556"/>
        <v>DC1LL02-DC</v>
      </c>
      <c r="AD2724" t="str">
        <f>Y2724&amp;"-"&amp;VLOOKUP(AC2724,'LICH THI'!C:AA,9,0)</f>
        <v>64DCCD3248-42469</v>
      </c>
      <c r="AE2724">
        <f t="shared" si="557"/>
        <v>1</v>
      </c>
    </row>
    <row r="2725" spans="1:31" x14ac:dyDescent="0.25">
      <c r="A2725" s="436" t="str">
        <f t="shared" si="547"/>
        <v>DC1LL02-DC-65</v>
      </c>
      <c r="B2725" s="436">
        <f>COUNTIF(AC$4:AC2725,AC2725)</f>
        <v>65</v>
      </c>
      <c r="C2725" s="436" t="str">
        <f t="shared" si="548"/>
        <v>DC1LL02-DC</v>
      </c>
      <c r="D2725" s="436">
        <f>VLOOKUP(C2725,'LICH THI'!C:AA,12,0)</f>
        <v>165</v>
      </c>
      <c r="E2725" s="436">
        <f>VLOOKUP(C2725,'LICH THI'!C:AA,13,0)</f>
        <v>45</v>
      </c>
      <c r="F2725" s="436">
        <f t="shared" si="558"/>
        <v>45</v>
      </c>
      <c r="G2725" s="436">
        <f>VLOOKUP(C2725,'LICH THI'!C:AA,14,0)</f>
        <v>4</v>
      </c>
      <c r="H2725" s="436">
        <f t="shared" si="549"/>
        <v>2</v>
      </c>
      <c r="I2725" s="436" t="str">
        <f t="shared" si="550"/>
        <v>Nguyễn Thế Hưng</v>
      </c>
      <c r="J2725" s="436"/>
      <c r="K2725" s="436">
        <f t="shared" si="551"/>
        <v>3</v>
      </c>
      <c r="L2725" s="436" t="str">
        <f t="shared" si="552"/>
        <v>DC1LL02-DC-3</v>
      </c>
      <c r="M2725" s="436">
        <f t="shared" si="553"/>
        <v>2</v>
      </c>
      <c r="N2725" s="437">
        <f t="shared" si="559"/>
        <v>119</v>
      </c>
      <c r="O2725" s="437"/>
      <c r="P2725" s="430" t="str">
        <f t="shared" si="554"/>
        <v/>
      </c>
      <c r="U2725" s="177">
        <v>125</v>
      </c>
      <c r="V2725" s="177" t="s">
        <v>3400</v>
      </c>
      <c r="W2725" s="177" t="s">
        <v>3243</v>
      </c>
      <c r="X2725" s="177" t="s">
        <v>2804</v>
      </c>
      <c r="Y2725" s="177" t="s">
        <v>3404</v>
      </c>
      <c r="Z2725" s="177" t="s">
        <v>3657</v>
      </c>
      <c r="AA2725" s="525" t="s">
        <v>3405</v>
      </c>
      <c r="AB2725" s="399" t="str">
        <f t="shared" si="555"/>
        <v>DC1LL02</v>
      </c>
      <c r="AC2725" s="399" t="str">
        <f t="shared" si="556"/>
        <v>DC1LL02-DC</v>
      </c>
      <c r="AD2725" t="str">
        <f>Y2725&amp;"-"&amp;VLOOKUP(AC2725,'LICH THI'!C:AA,9,0)</f>
        <v>64DCOT3151-42469</v>
      </c>
      <c r="AE2725">
        <f t="shared" si="557"/>
        <v>1</v>
      </c>
    </row>
    <row r="2726" spans="1:31" x14ac:dyDescent="0.25">
      <c r="A2726" s="436" t="str">
        <f t="shared" si="547"/>
        <v>DC1LL02-DC-66</v>
      </c>
      <c r="B2726" s="436">
        <f>COUNTIF(AC$4:AC2726,AC2726)</f>
        <v>66</v>
      </c>
      <c r="C2726" s="436" t="str">
        <f t="shared" si="548"/>
        <v>DC1LL02-DC</v>
      </c>
      <c r="D2726" s="436">
        <f>VLOOKUP(C2726,'LICH THI'!C:AA,12,0)</f>
        <v>165</v>
      </c>
      <c r="E2726" s="436">
        <f>VLOOKUP(C2726,'LICH THI'!C:AA,13,0)</f>
        <v>45</v>
      </c>
      <c r="F2726" s="436">
        <f t="shared" si="558"/>
        <v>45</v>
      </c>
      <c r="G2726" s="436">
        <f>VLOOKUP(C2726,'LICH THI'!C:AA,14,0)</f>
        <v>4</v>
      </c>
      <c r="H2726" s="436">
        <f t="shared" si="549"/>
        <v>2</v>
      </c>
      <c r="I2726" s="436" t="str">
        <f t="shared" si="550"/>
        <v>Trần Quốc Hưng</v>
      </c>
      <c r="J2726" s="436"/>
      <c r="K2726" s="436">
        <f t="shared" si="551"/>
        <v>3</v>
      </c>
      <c r="L2726" s="436" t="str">
        <f t="shared" si="552"/>
        <v>DC1LL02-DC-3</v>
      </c>
      <c r="M2726" s="436">
        <f t="shared" si="553"/>
        <v>2</v>
      </c>
      <c r="N2726" s="437">
        <f t="shared" si="559"/>
        <v>120</v>
      </c>
      <c r="O2726" s="437"/>
      <c r="P2726" s="430" t="str">
        <f t="shared" si="554"/>
        <v/>
      </c>
      <c r="U2726" s="177">
        <v>126</v>
      </c>
      <c r="V2726" s="177" t="s">
        <v>3400</v>
      </c>
      <c r="W2726" s="177" t="s">
        <v>3864</v>
      </c>
      <c r="X2726" s="177" t="s">
        <v>2804</v>
      </c>
      <c r="Y2726" s="177" t="s">
        <v>3865</v>
      </c>
      <c r="Z2726" s="177" t="s">
        <v>3657</v>
      </c>
      <c r="AA2726" s="525" t="s">
        <v>3866</v>
      </c>
      <c r="AB2726" s="399" t="str">
        <f t="shared" si="555"/>
        <v>DC1LL02</v>
      </c>
      <c r="AC2726" s="399" t="str">
        <f t="shared" si="556"/>
        <v>DC1LL02-DC</v>
      </c>
      <c r="AD2726" t="str">
        <f>Y2726&amp;"-"&amp;VLOOKUP(AC2726,'LICH THI'!C:AA,9,0)</f>
        <v>64DCOT3215-42469</v>
      </c>
      <c r="AE2726">
        <f t="shared" si="557"/>
        <v>1</v>
      </c>
    </row>
    <row r="2727" spans="1:31" x14ac:dyDescent="0.25">
      <c r="A2727" s="436" t="str">
        <f t="shared" si="547"/>
        <v>DC1LL02-DC-67</v>
      </c>
      <c r="B2727" s="436">
        <f>COUNTIF(AC$4:AC2727,AC2727)</f>
        <v>67</v>
      </c>
      <c r="C2727" s="436" t="str">
        <f t="shared" si="548"/>
        <v>DC1LL02-DC</v>
      </c>
      <c r="D2727" s="436">
        <f>VLOOKUP(C2727,'LICH THI'!C:AA,12,0)</f>
        <v>165</v>
      </c>
      <c r="E2727" s="436">
        <f>VLOOKUP(C2727,'LICH THI'!C:AA,13,0)</f>
        <v>45</v>
      </c>
      <c r="F2727" s="436">
        <f t="shared" si="558"/>
        <v>45</v>
      </c>
      <c r="G2727" s="436">
        <f>VLOOKUP(C2727,'LICH THI'!C:AA,14,0)</f>
        <v>4</v>
      </c>
      <c r="H2727" s="436">
        <f t="shared" si="549"/>
        <v>2</v>
      </c>
      <c r="I2727" s="436" t="str">
        <f t="shared" si="550"/>
        <v>Trần Việt Hưng</v>
      </c>
      <c r="J2727" s="436"/>
      <c r="K2727" s="436">
        <f t="shared" si="551"/>
        <v>3</v>
      </c>
      <c r="L2727" s="436" t="str">
        <f t="shared" si="552"/>
        <v>DC1LL02-DC-3</v>
      </c>
      <c r="M2727" s="436">
        <f t="shared" si="553"/>
        <v>2</v>
      </c>
      <c r="N2727" s="437">
        <f t="shared" si="559"/>
        <v>121</v>
      </c>
      <c r="O2727" s="437"/>
      <c r="P2727" s="430" t="str">
        <f t="shared" si="554"/>
        <v/>
      </c>
      <c r="U2727" s="177">
        <v>147</v>
      </c>
      <c r="V2727" s="177" t="s">
        <v>3509</v>
      </c>
      <c r="W2727" s="177" t="s">
        <v>3669</v>
      </c>
      <c r="X2727" s="177" t="s">
        <v>2804</v>
      </c>
      <c r="Y2727" s="177" t="s">
        <v>3907</v>
      </c>
      <c r="Z2727" s="177" t="s">
        <v>3657</v>
      </c>
      <c r="AA2727" s="525" t="s">
        <v>3908</v>
      </c>
      <c r="AB2727" s="399" t="str">
        <f t="shared" si="555"/>
        <v>DC1LL02</v>
      </c>
      <c r="AC2727" s="399" t="str">
        <f t="shared" si="556"/>
        <v>DC1LL02-DC</v>
      </c>
      <c r="AD2727" t="str">
        <f>Y2727&amp;"-"&amp;VLOOKUP(AC2727,'LICH THI'!C:AA,9,0)</f>
        <v>65DCKX21857-42469</v>
      </c>
      <c r="AE2727">
        <f t="shared" si="557"/>
        <v>1</v>
      </c>
    </row>
    <row r="2728" spans="1:31" x14ac:dyDescent="0.25">
      <c r="A2728" s="436" t="str">
        <f t="shared" si="547"/>
        <v>DC1LL02-DC-68</v>
      </c>
      <c r="B2728" s="436">
        <f>COUNTIF(AC$4:AC2728,AC2728)</f>
        <v>68</v>
      </c>
      <c r="C2728" s="436" t="str">
        <f t="shared" si="548"/>
        <v>DC1LL02-DC</v>
      </c>
      <c r="D2728" s="436">
        <f>VLOOKUP(C2728,'LICH THI'!C:AA,12,0)</f>
        <v>165</v>
      </c>
      <c r="E2728" s="436">
        <f>VLOOKUP(C2728,'LICH THI'!C:AA,13,0)</f>
        <v>45</v>
      </c>
      <c r="F2728" s="436">
        <f t="shared" si="558"/>
        <v>45</v>
      </c>
      <c r="G2728" s="436">
        <f>VLOOKUP(C2728,'LICH THI'!C:AA,14,0)</f>
        <v>4</v>
      </c>
      <c r="H2728" s="436">
        <f t="shared" si="549"/>
        <v>2</v>
      </c>
      <c r="I2728" s="436" t="str">
        <f t="shared" si="550"/>
        <v>Tống Thị Hương</v>
      </c>
      <c r="J2728" s="436"/>
      <c r="K2728" s="436">
        <f t="shared" si="551"/>
        <v>3</v>
      </c>
      <c r="L2728" s="436" t="str">
        <f t="shared" si="552"/>
        <v>DC1LL02-DC-3</v>
      </c>
      <c r="M2728" s="436">
        <f t="shared" si="553"/>
        <v>2</v>
      </c>
      <c r="N2728" s="437">
        <f t="shared" si="559"/>
        <v>122</v>
      </c>
      <c r="O2728" s="437"/>
      <c r="P2728" s="430" t="str">
        <f t="shared" si="554"/>
        <v/>
      </c>
      <c r="U2728" s="177">
        <v>138</v>
      </c>
      <c r="V2728" s="177" t="s">
        <v>3415</v>
      </c>
      <c r="W2728" s="177" t="s">
        <v>3883</v>
      </c>
      <c r="X2728" s="177" t="s">
        <v>2663</v>
      </c>
      <c r="Y2728" s="177" t="s">
        <v>3884</v>
      </c>
      <c r="Z2728" s="177" t="s">
        <v>3657</v>
      </c>
      <c r="AA2728" s="525" t="s">
        <v>3885</v>
      </c>
      <c r="AB2728" s="399" t="str">
        <f t="shared" si="555"/>
        <v>DC1LL02</v>
      </c>
      <c r="AC2728" s="399" t="str">
        <f t="shared" si="556"/>
        <v>DC1LL02-DC</v>
      </c>
      <c r="AD2728" t="str">
        <f>Y2728&amp;"-"&amp;VLOOKUP(AC2728,'LICH THI'!C:AA,9,0)</f>
        <v>64DCTH3110-42469</v>
      </c>
      <c r="AE2728">
        <f t="shared" si="557"/>
        <v>1</v>
      </c>
    </row>
    <row r="2729" spans="1:31" x14ac:dyDescent="0.25">
      <c r="A2729" s="436" t="str">
        <f t="shared" si="547"/>
        <v>DC1LL02-DC-69</v>
      </c>
      <c r="B2729" s="436">
        <f>COUNTIF(AC$4:AC2729,AC2729)</f>
        <v>69</v>
      </c>
      <c r="C2729" s="436" t="str">
        <f t="shared" si="548"/>
        <v>DC1LL02-DC</v>
      </c>
      <c r="D2729" s="436">
        <f>VLOOKUP(C2729,'LICH THI'!C:AA,12,0)</f>
        <v>165</v>
      </c>
      <c r="E2729" s="436">
        <f>VLOOKUP(C2729,'LICH THI'!C:AA,13,0)</f>
        <v>45</v>
      </c>
      <c r="F2729" s="436">
        <f t="shared" si="558"/>
        <v>45</v>
      </c>
      <c r="G2729" s="436">
        <f>VLOOKUP(C2729,'LICH THI'!C:AA,14,0)</f>
        <v>4</v>
      </c>
      <c r="H2729" s="436">
        <f t="shared" si="549"/>
        <v>2</v>
      </c>
      <c r="I2729" s="436" t="str">
        <f t="shared" si="550"/>
        <v>Trần Thị Hương</v>
      </c>
      <c r="J2729" s="436"/>
      <c r="K2729" s="436">
        <f t="shared" si="551"/>
        <v>3</v>
      </c>
      <c r="L2729" s="436" t="str">
        <f t="shared" si="552"/>
        <v>DC1LL02-DC-3</v>
      </c>
      <c r="M2729" s="436">
        <f t="shared" si="553"/>
        <v>2</v>
      </c>
      <c r="N2729" s="437">
        <f t="shared" si="559"/>
        <v>123</v>
      </c>
      <c r="O2729" s="437"/>
      <c r="P2729" s="430" t="str">
        <f t="shared" si="554"/>
        <v/>
      </c>
      <c r="U2729" s="177">
        <v>90</v>
      </c>
      <c r="V2729" s="177" t="s">
        <v>3325</v>
      </c>
      <c r="W2729" s="177" t="s">
        <v>2716</v>
      </c>
      <c r="X2729" s="177" t="s">
        <v>2663</v>
      </c>
      <c r="Y2729" s="177" t="s">
        <v>3333</v>
      </c>
      <c r="Z2729" s="177" t="s">
        <v>3657</v>
      </c>
      <c r="AA2729" s="525" t="s">
        <v>3334</v>
      </c>
      <c r="AB2729" s="399" t="str">
        <f t="shared" si="555"/>
        <v>DC1LL02</v>
      </c>
      <c r="AC2729" s="399" t="str">
        <f t="shared" si="556"/>
        <v>DC1LL02-DC</v>
      </c>
      <c r="AD2729" t="str">
        <f>Y2729&amp;"-"&amp;VLOOKUP(AC2729,'LICH THI'!C:AA,9,0)</f>
        <v>64DCDT3160-42469</v>
      </c>
      <c r="AE2729">
        <f t="shared" si="557"/>
        <v>1</v>
      </c>
    </row>
    <row r="2730" spans="1:31" x14ac:dyDescent="0.25">
      <c r="A2730" s="436" t="str">
        <f t="shared" si="547"/>
        <v>DC1LL02-DC-70</v>
      </c>
      <c r="B2730" s="436">
        <f>COUNTIF(AC$4:AC2730,AC2730)</f>
        <v>70</v>
      </c>
      <c r="C2730" s="436" t="str">
        <f t="shared" si="548"/>
        <v>DC1LL02-DC</v>
      </c>
      <c r="D2730" s="436">
        <f>VLOOKUP(C2730,'LICH THI'!C:AA,12,0)</f>
        <v>165</v>
      </c>
      <c r="E2730" s="436">
        <f>VLOOKUP(C2730,'LICH THI'!C:AA,13,0)</f>
        <v>45</v>
      </c>
      <c r="F2730" s="436">
        <f t="shared" si="558"/>
        <v>45</v>
      </c>
      <c r="G2730" s="436">
        <f>VLOOKUP(C2730,'LICH THI'!C:AA,14,0)</f>
        <v>4</v>
      </c>
      <c r="H2730" s="436">
        <f t="shared" si="549"/>
        <v>2</v>
      </c>
      <c r="I2730" s="436" t="str">
        <f t="shared" si="550"/>
        <v>Vũ Thị Thu Hương</v>
      </c>
      <c r="J2730" s="436"/>
      <c r="K2730" s="436">
        <f t="shared" si="551"/>
        <v>3</v>
      </c>
      <c r="L2730" s="436" t="str">
        <f t="shared" si="552"/>
        <v>DC1LL02-DC-3</v>
      </c>
      <c r="M2730" s="436">
        <f t="shared" si="553"/>
        <v>2</v>
      </c>
      <c r="N2730" s="437">
        <f t="shared" si="559"/>
        <v>124</v>
      </c>
      <c r="O2730" s="437"/>
      <c r="P2730" s="430" t="str">
        <f t="shared" si="554"/>
        <v/>
      </c>
      <c r="U2730" s="177">
        <v>104</v>
      </c>
      <c r="V2730" s="177" t="s">
        <v>3366</v>
      </c>
      <c r="W2730" s="177" t="s">
        <v>3369</v>
      </c>
      <c r="X2730" s="177" t="s">
        <v>2663</v>
      </c>
      <c r="Y2730" s="177" t="s">
        <v>3370</v>
      </c>
      <c r="Z2730" s="177" t="s">
        <v>3657</v>
      </c>
      <c r="AA2730" s="525" t="s">
        <v>3371</v>
      </c>
      <c r="AB2730" s="399" t="str">
        <f t="shared" si="555"/>
        <v>DC1LL02</v>
      </c>
      <c r="AC2730" s="399" t="str">
        <f t="shared" si="556"/>
        <v>DC1LL02-DC</v>
      </c>
      <c r="AD2730" t="str">
        <f>Y2730&amp;"-"&amp;VLOOKUP(AC2730,'LICH THI'!C:AA,9,0)</f>
        <v>64DCKT3102-42469</v>
      </c>
      <c r="AE2730">
        <f t="shared" si="557"/>
        <v>1</v>
      </c>
    </row>
    <row r="2731" spans="1:31" x14ac:dyDescent="0.25">
      <c r="A2731" s="436" t="str">
        <f t="shared" si="547"/>
        <v>DC1LL02-DC-71</v>
      </c>
      <c r="B2731" s="436">
        <f>COUNTIF(AC$4:AC2731,AC2731)</f>
        <v>71</v>
      </c>
      <c r="C2731" s="436" t="str">
        <f t="shared" si="548"/>
        <v>DC1LL02-DC</v>
      </c>
      <c r="D2731" s="436">
        <f>VLOOKUP(C2731,'LICH THI'!C:AA,12,0)</f>
        <v>165</v>
      </c>
      <c r="E2731" s="436">
        <f>VLOOKUP(C2731,'LICH THI'!C:AA,13,0)</f>
        <v>45</v>
      </c>
      <c r="F2731" s="436">
        <f t="shared" si="558"/>
        <v>45</v>
      </c>
      <c r="G2731" s="436">
        <f>VLOOKUP(C2731,'LICH THI'!C:AA,14,0)</f>
        <v>4</v>
      </c>
      <c r="H2731" s="436">
        <f t="shared" si="549"/>
        <v>2</v>
      </c>
      <c r="I2731" s="436" t="str">
        <f t="shared" si="550"/>
        <v>Đặng Xuân Hưởng</v>
      </c>
      <c r="J2731" s="436"/>
      <c r="K2731" s="436">
        <f t="shared" si="551"/>
        <v>3</v>
      </c>
      <c r="L2731" s="436" t="str">
        <f t="shared" si="552"/>
        <v>DC1LL02-DC-3</v>
      </c>
      <c r="M2731" s="436">
        <f t="shared" si="553"/>
        <v>2</v>
      </c>
      <c r="N2731" s="437">
        <f t="shared" si="559"/>
        <v>125</v>
      </c>
      <c r="O2731" s="437"/>
      <c r="P2731" s="430" t="str">
        <f t="shared" si="554"/>
        <v/>
      </c>
      <c r="U2731" s="177">
        <v>154</v>
      </c>
      <c r="V2731" s="177" t="s">
        <v>3517</v>
      </c>
      <c r="W2731" s="177" t="s">
        <v>3547</v>
      </c>
      <c r="X2731" s="177" t="s">
        <v>2758</v>
      </c>
      <c r="Y2731" s="177" t="s">
        <v>3548</v>
      </c>
      <c r="Z2731" s="177" t="s">
        <v>3657</v>
      </c>
      <c r="AA2731" s="525" t="s">
        <v>3340</v>
      </c>
      <c r="AB2731" s="399" t="str">
        <f t="shared" si="555"/>
        <v>DC1LL02</v>
      </c>
      <c r="AC2731" s="399" t="str">
        <f t="shared" si="556"/>
        <v>DC1LL02-DC</v>
      </c>
      <c r="AD2731" t="str">
        <f>Y2731&amp;"-"&amp;VLOOKUP(AC2731,'LICH THI'!C:AA,9,0)</f>
        <v>65DCKX24044-42469</v>
      </c>
      <c r="AE2731">
        <f t="shared" si="557"/>
        <v>1</v>
      </c>
    </row>
    <row r="2732" spans="1:31" x14ac:dyDescent="0.25">
      <c r="A2732" s="436" t="str">
        <f t="shared" si="547"/>
        <v>DC1LL02-DC-72</v>
      </c>
      <c r="B2732" s="436">
        <f>COUNTIF(AC$4:AC2732,AC2732)</f>
        <v>72</v>
      </c>
      <c r="C2732" s="436" t="str">
        <f t="shared" si="548"/>
        <v>DC1LL02-DC</v>
      </c>
      <c r="D2732" s="436">
        <f>VLOOKUP(C2732,'LICH THI'!C:AA,12,0)</f>
        <v>165</v>
      </c>
      <c r="E2732" s="436">
        <f>VLOOKUP(C2732,'LICH THI'!C:AA,13,0)</f>
        <v>45</v>
      </c>
      <c r="F2732" s="436">
        <f t="shared" si="558"/>
        <v>45</v>
      </c>
      <c r="G2732" s="436">
        <f>VLOOKUP(C2732,'LICH THI'!C:AA,14,0)</f>
        <v>4</v>
      </c>
      <c r="H2732" s="436">
        <f t="shared" si="549"/>
        <v>2</v>
      </c>
      <c r="I2732" s="436" t="str">
        <f t="shared" si="550"/>
        <v>Nguyễn Quang Khánh</v>
      </c>
      <c r="J2732" s="436"/>
      <c r="K2732" s="436">
        <f t="shared" si="551"/>
        <v>3</v>
      </c>
      <c r="L2732" s="436" t="str">
        <f t="shared" si="552"/>
        <v>DC1LL02-DC-3</v>
      </c>
      <c r="M2732" s="436">
        <f t="shared" si="553"/>
        <v>2</v>
      </c>
      <c r="N2732" s="437">
        <f t="shared" si="559"/>
        <v>126</v>
      </c>
      <c r="O2732" s="437"/>
      <c r="P2732" s="430" t="str">
        <f t="shared" si="554"/>
        <v/>
      </c>
      <c r="U2732" s="177">
        <v>155</v>
      </c>
      <c r="V2732" s="177" t="s">
        <v>3517</v>
      </c>
      <c r="W2732" s="177" t="s">
        <v>3032</v>
      </c>
      <c r="X2732" s="177" t="s">
        <v>3316</v>
      </c>
      <c r="Y2732" s="177" t="s">
        <v>3549</v>
      </c>
      <c r="Z2732" s="177" t="s">
        <v>3657</v>
      </c>
      <c r="AA2732" s="525" t="s">
        <v>3550</v>
      </c>
      <c r="AB2732" s="399" t="str">
        <f t="shared" si="555"/>
        <v>DC1LL02</v>
      </c>
      <c r="AC2732" s="399" t="str">
        <f t="shared" si="556"/>
        <v>DC1LL02-DC</v>
      </c>
      <c r="AD2732" t="str">
        <f>Y2732&amp;"-"&amp;VLOOKUP(AC2732,'LICH THI'!C:AA,9,0)</f>
        <v>65DCKX22151-42469</v>
      </c>
      <c r="AE2732">
        <f t="shared" si="557"/>
        <v>1</v>
      </c>
    </row>
    <row r="2733" spans="1:31" x14ac:dyDescent="0.25">
      <c r="A2733" s="436" t="str">
        <f t="shared" si="547"/>
        <v>DC1LL02-DC-73</v>
      </c>
      <c r="B2733" s="436">
        <f>COUNTIF(AC$4:AC2733,AC2733)</f>
        <v>73</v>
      </c>
      <c r="C2733" s="436" t="str">
        <f t="shared" si="548"/>
        <v>DC1LL02-DC</v>
      </c>
      <c r="D2733" s="436">
        <f>VLOOKUP(C2733,'LICH THI'!C:AA,12,0)</f>
        <v>165</v>
      </c>
      <c r="E2733" s="436">
        <f>VLOOKUP(C2733,'LICH THI'!C:AA,13,0)</f>
        <v>45</v>
      </c>
      <c r="F2733" s="436">
        <f t="shared" si="558"/>
        <v>45</v>
      </c>
      <c r="G2733" s="436">
        <f>VLOOKUP(C2733,'LICH THI'!C:AA,14,0)</f>
        <v>4</v>
      </c>
      <c r="H2733" s="436">
        <f t="shared" si="549"/>
        <v>2</v>
      </c>
      <c r="I2733" s="436" t="str">
        <f t="shared" si="550"/>
        <v>trương huy khánh</v>
      </c>
      <c r="J2733" s="436"/>
      <c r="K2733" s="436">
        <f t="shared" si="551"/>
        <v>3</v>
      </c>
      <c r="L2733" s="436" t="str">
        <f t="shared" si="552"/>
        <v>DC1LL02-DC-3</v>
      </c>
      <c r="M2733" s="436">
        <f t="shared" si="553"/>
        <v>2</v>
      </c>
      <c r="N2733" s="437">
        <f t="shared" si="559"/>
        <v>127</v>
      </c>
      <c r="O2733" s="437"/>
      <c r="P2733" s="430" t="str">
        <f t="shared" si="554"/>
        <v/>
      </c>
      <c r="U2733" s="177">
        <v>114</v>
      </c>
      <c r="V2733" s="177" t="s">
        <v>3381</v>
      </c>
      <c r="W2733" s="177" t="s">
        <v>3839</v>
      </c>
      <c r="X2733" s="177" t="s">
        <v>3840</v>
      </c>
      <c r="Y2733" s="177" t="s">
        <v>3841</v>
      </c>
      <c r="Z2733" s="177" t="s">
        <v>3657</v>
      </c>
      <c r="AA2733" s="525" t="s">
        <v>3842</v>
      </c>
      <c r="AB2733" s="399" t="str">
        <f t="shared" si="555"/>
        <v>DC1LL02</v>
      </c>
      <c r="AC2733" s="399" t="str">
        <f t="shared" si="556"/>
        <v>DC1LL02-DC</v>
      </c>
      <c r="AD2733" t="str">
        <f>Y2733&amp;"-"&amp;VLOOKUP(AC2733,'LICH THI'!C:AA,9,0)</f>
        <v>64DCKT3289-42469</v>
      </c>
      <c r="AE2733">
        <f t="shared" si="557"/>
        <v>1</v>
      </c>
    </row>
    <row r="2734" spans="1:31" x14ac:dyDescent="0.25">
      <c r="A2734" s="436" t="str">
        <f t="shared" si="547"/>
        <v>DC1LL02-DC-74</v>
      </c>
      <c r="B2734" s="436">
        <f>COUNTIF(AC$4:AC2734,AC2734)</f>
        <v>74</v>
      </c>
      <c r="C2734" s="436" t="str">
        <f t="shared" si="548"/>
        <v>DC1LL02-DC</v>
      </c>
      <c r="D2734" s="436">
        <f>VLOOKUP(C2734,'LICH THI'!C:AA,12,0)</f>
        <v>165</v>
      </c>
      <c r="E2734" s="436">
        <f>VLOOKUP(C2734,'LICH THI'!C:AA,13,0)</f>
        <v>45</v>
      </c>
      <c r="F2734" s="436">
        <f t="shared" si="558"/>
        <v>45</v>
      </c>
      <c r="G2734" s="436">
        <f>VLOOKUP(C2734,'LICH THI'!C:AA,14,0)</f>
        <v>4</v>
      </c>
      <c r="H2734" s="436">
        <f t="shared" si="549"/>
        <v>2</v>
      </c>
      <c r="I2734" s="436" t="str">
        <f t="shared" si="550"/>
        <v>Nguyễn Văn Khoa</v>
      </c>
      <c r="J2734" s="436"/>
      <c r="K2734" s="436">
        <f t="shared" si="551"/>
        <v>3</v>
      </c>
      <c r="L2734" s="436" t="str">
        <f t="shared" si="552"/>
        <v>DC1LL02-DC-3</v>
      </c>
      <c r="M2734" s="436">
        <f t="shared" si="553"/>
        <v>2</v>
      </c>
      <c r="N2734" s="437">
        <f t="shared" si="559"/>
        <v>128</v>
      </c>
      <c r="O2734" s="437"/>
      <c r="P2734" s="430" t="str">
        <f t="shared" si="554"/>
        <v/>
      </c>
      <c r="U2734" s="177">
        <v>127</v>
      </c>
      <c r="V2734" s="177" t="s">
        <v>3400</v>
      </c>
      <c r="W2734" s="177" t="s">
        <v>2741</v>
      </c>
      <c r="X2734" s="177" t="s">
        <v>3867</v>
      </c>
      <c r="Y2734" s="177" t="s">
        <v>3868</v>
      </c>
      <c r="Z2734" s="177" t="s">
        <v>3657</v>
      </c>
      <c r="AA2734" s="525" t="s">
        <v>3784</v>
      </c>
      <c r="AB2734" s="399" t="str">
        <f t="shared" si="555"/>
        <v>DC1LL02</v>
      </c>
      <c r="AC2734" s="399" t="str">
        <f t="shared" si="556"/>
        <v>DC1LL02-DC</v>
      </c>
      <c r="AD2734" t="str">
        <f>Y2734&amp;"-"&amp;VLOOKUP(AC2734,'LICH THI'!C:AA,9,0)</f>
        <v>64DCOT3185-42469</v>
      </c>
      <c r="AE2734">
        <f t="shared" si="557"/>
        <v>1</v>
      </c>
    </row>
    <row r="2735" spans="1:31" x14ac:dyDescent="0.25">
      <c r="A2735" s="436" t="str">
        <f t="shared" si="547"/>
        <v>DC1LL02-DC-75</v>
      </c>
      <c r="B2735" s="436">
        <f>COUNTIF(AC$4:AC2735,AC2735)</f>
        <v>75</v>
      </c>
      <c r="C2735" s="436" t="str">
        <f t="shared" si="548"/>
        <v>DC1LL02-DC</v>
      </c>
      <c r="D2735" s="436">
        <f>VLOOKUP(C2735,'LICH THI'!C:AA,12,0)</f>
        <v>165</v>
      </c>
      <c r="E2735" s="436">
        <f>VLOOKUP(C2735,'LICH THI'!C:AA,13,0)</f>
        <v>45</v>
      </c>
      <c r="F2735" s="436">
        <f t="shared" si="558"/>
        <v>45</v>
      </c>
      <c r="G2735" s="436">
        <f>VLOOKUP(C2735,'LICH THI'!C:AA,14,0)</f>
        <v>4</v>
      </c>
      <c r="H2735" s="436">
        <f t="shared" si="549"/>
        <v>2</v>
      </c>
      <c r="I2735" s="436" t="str">
        <f t="shared" si="550"/>
        <v>Văn Trọng Khuê</v>
      </c>
      <c r="J2735" s="436"/>
      <c r="K2735" s="436">
        <f t="shared" si="551"/>
        <v>3</v>
      </c>
      <c r="L2735" s="436" t="str">
        <f t="shared" si="552"/>
        <v>DC1LL02-DC-3</v>
      </c>
      <c r="M2735" s="436">
        <f t="shared" si="553"/>
        <v>2</v>
      </c>
      <c r="N2735" s="437">
        <f t="shared" si="559"/>
        <v>129</v>
      </c>
      <c r="O2735" s="437"/>
      <c r="P2735" s="430" t="str">
        <f t="shared" si="554"/>
        <v/>
      </c>
      <c r="U2735" s="177">
        <v>66</v>
      </c>
      <c r="V2735" s="177" t="s">
        <v>2897</v>
      </c>
      <c r="W2735" s="177" t="s">
        <v>2918</v>
      </c>
      <c r="X2735" s="177" t="s">
        <v>2919</v>
      </c>
      <c r="Y2735" s="177" t="s">
        <v>2920</v>
      </c>
      <c r="Z2735" s="177" t="s">
        <v>3657</v>
      </c>
      <c r="AA2735" s="525" t="s">
        <v>2921</v>
      </c>
      <c r="AB2735" s="399" t="str">
        <f t="shared" si="555"/>
        <v>DC1LL02</v>
      </c>
      <c r="AC2735" s="399" t="str">
        <f t="shared" si="556"/>
        <v>DC1LL02-DC</v>
      </c>
      <c r="AD2735" t="str">
        <f>Y2735&amp;"-"&amp;VLOOKUP(AC2735,'LICH THI'!C:AA,9,0)</f>
        <v>64DCDB3043-42469</v>
      </c>
      <c r="AE2735">
        <f t="shared" si="557"/>
        <v>1</v>
      </c>
    </row>
    <row r="2736" spans="1:31" x14ac:dyDescent="0.25">
      <c r="A2736" s="436" t="str">
        <f t="shared" si="547"/>
        <v>DC1LL02-DC-76</v>
      </c>
      <c r="B2736" s="436">
        <f>COUNTIF(AC$4:AC2736,AC2736)</f>
        <v>76</v>
      </c>
      <c r="C2736" s="436" t="str">
        <f t="shared" si="548"/>
        <v>DC1LL02-DC</v>
      </c>
      <c r="D2736" s="436">
        <f>VLOOKUP(C2736,'LICH THI'!C:AA,12,0)</f>
        <v>165</v>
      </c>
      <c r="E2736" s="436">
        <f>VLOOKUP(C2736,'LICH THI'!C:AA,13,0)</f>
        <v>45</v>
      </c>
      <c r="F2736" s="436">
        <f t="shared" si="558"/>
        <v>45</v>
      </c>
      <c r="G2736" s="436">
        <f>VLOOKUP(C2736,'LICH THI'!C:AA,14,0)</f>
        <v>4</v>
      </c>
      <c r="H2736" s="436">
        <f t="shared" si="549"/>
        <v>2</v>
      </c>
      <c r="I2736" s="436" t="str">
        <f t="shared" si="550"/>
        <v>Bùi Thị Lan</v>
      </c>
      <c r="J2736" s="436"/>
      <c r="K2736" s="436">
        <f t="shared" si="551"/>
        <v>3</v>
      </c>
      <c r="L2736" s="436" t="str">
        <f t="shared" si="552"/>
        <v>DC1LL02-DC-3</v>
      </c>
      <c r="M2736" s="436">
        <f t="shared" si="553"/>
        <v>2</v>
      </c>
      <c r="N2736" s="437">
        <f t="shared" si="559"/>
        <v>130</v>
      </c>
      <c r="O2736" s="437"/>
      <c r="P2736" s="430" t="str">
        <f t="shared" si="554"/>
        <v/>
      </c>
      <c r="U2736" s="177">
        <v>101</v>
      </c>
      <c r="V2736" s="177" t="s">
        <v>3358</v>
      </c>
      <c r="W2736" s="177" t="s">
        <v>2630</v>
      </c>
      <c r="X2736" s="177" t="s">
        <v>2960</v>
      </c>
      <c r="Y2736" s="177" t="s">
        <v>3813</v>
      </c>
      <c r="Z2736" s="177" t="s">
        <v>3657</v>
      </c>
      <c r="AA2736" s="525" t="s">
        <v>3814</v>
      </c>
      <c r="AB2736" s="399" t="str">
        <f t="shared" si="555"/>
        <v>DC1LL02</v>
      </c>
      <c r="AC2736" s="399" t="str">
        <f t="shared" si="556"/>
        <v>DC1LL02-DC</v>
      </c>
      <c r="AD2736" t="str">
        <f>Y2736&amp;"-"&amp;VLOOKUP(AC2736,'LICH THI'!C:AA,9,0)</f>
        <v>64DCKT3034-42469</v>
      </c>
      <c r="AE2736">
        <f t="shared" si="557"/>
        <v>1</v>
      </c>
    </row>
    <row r="2737" spans="1:31" x14ac:dyDescent="0.25">
      <c r="A2737" s="436" t="str">
        <f t="shared" si="547"/>
        <v>DC1LL02-DC-77</v>
      </c>
      <c r="B2737" s="436">
        <f>COUNTIF(AC$4:AC2737,AC2737)</f>
        <v>77</v>
      </c>
      <c r="C2737" s="436" t="str">
        <f t="shared" si="548"/>
        <v>DC1LL02-DC</v>
      </c>
      <c r="D2737" s="436">
        <f>VLOOKUP(C2737,'LICH THI'!C:AA,12,0)</f>
        <v>165</v>
      </c>
      <c r="E2737" s="436">
        <f>VLOOKUP(C2737,'LICH THI'!C:AA,13,0)</f>
        <v>45</v>
      </c>
      <c r="F2737" s="436">
        <f t="shared" si="558"/>
        <v>45</v>
      </c>
      <c r="G2737" s="436">
        <f>VLOOKUP(C2737,'LICH THI'!C:AA,14,0)</f>
        <v>4</v>
      </c>
      <c r="H2737" s="436">
        <f t="shared" si="549"/>
        <v>2</v>
      </c>
      <c r="I2737" s="436" t="str">
        <f t="shared" si="550"/>
        <v>trần thị lan</v>
      </c>
      <c r="J2737" s="436"/>
      <c r="K2737" s="436">
        <f t="shared" si="551"/>
        <v>3</v>
      </c>
      <c r="L2737" s="436" t="str">
        <f t="shared" si="552"/>
        <v>DC1LL02-DC-3</v>
      </c>
      <c r="M2737" s="436">
        <f t="shared" si="553"/>
        <v>2</v>
      </c>
      <c r="N2737" s="437">
        <f t="shared" si="559"/>
        <v>131</v>
      </c>
      <c r="O2737" s="437"/>
      <c r="P2737" s="430" t="str">
        <f t="shared" si="554"/>
        <v/>
      </c>
      <c r="U2737" s="177">
        <v>139</v>
      </c>
      <c r="V2737" s="177" t="s">
        <v>3415</v>
      </c>
      <c r="W2737" s="177" t="s">
        <v>3421</v>
      </c>
      <c r="X2737" s="177" t="s">
        <v>3422</v>
      </c>
      <c r="Y2737" s="177" t="s">
        <v>3423</v>
      </c>
      <c r="Z2737" s="177" t="s">
        <v>3657</v>
      </c>
      <c r="AA2737" s="525" t="s">
        <v>2812</v>
      </c>
      <c r="AB2737" s="399" t="str">
        <f t="shared" si="555"/>
        <v>DC1LL02</v>
      </c>
      <c r="AC2737" s="399" t="str">
        <f t="shared" si="556"/>
        <v>DC1LL02-DC</v>
      </c>
      <c r="AD2737" t="str">
        <f>Y2737&amp;"-"&amp;VLOOKUP(AC2737,'LICH THI'!C:AA,9,0)</f>
        <v>64DCTH3160-42469</v>
      </c>
      <c r="AE2737">
        <f t="shared" si="557"/>
        <v>1</v>
      </c>
    </row>
    <row r="2738" spans="1:31" x14ac:dyDescent="0.25">
      <c r="A2738" s="436" t="str">
        <f t="shared" si="547"/>
        <v>DC1LL02-DC-78</v>
      </c>
      <c r="B2738" s="436">
        <f>COUNTIF(AC$4:AC2738,AC2738)</f>
        <v>78</v>
      </c>
      <c r="C2738" s="436" t="str">
        <f t="shared" si="548"/>
        <v>DC1LL02-DC</v>
      </c>
      <c r="D2738" s="436">
        <f>VLOOKUP(C2738,'LICH THI'!C:AA,12,0)</f>
        <v>165</v>
      </c>
      <c r="E2738" s="436">
        <f>VLOOKUP(C2738,'LICH THI'!C:AA,13,0)</f>
        <v>45</v>
      </c>
      <c r="F2738" s="436">
        <f t="shared" si="558"/>
        <v>45</v>
      </c>
      <c r="G2738" s="436">
        <f>VLOOKUP(C2738,'LICH THI'!C:AA,14,0)</f>
        <v>4</v>
      </c>
      <c r="H2738" s="436">
        <f t="shared" si="549"/>
        <v>2</v>
      </c>
      <c r="I2738" s="436" t="str">
        <f t="shared" si="550"/>
        <v>Vũ Tùng Lâm</v>
      </c>
      <c r="J2738" s="436"/>
      <c r="K2738" s="436">
        <f t="shared" si="551"/>
        <v>3</v>
      </c>
      <c r="L2738" s="436" t="str">
        <f t="shared" si="552"/>
        <v>DC1LL02-DC-3</v>
      </c>
      <c r="M2738" s="436">
        <f t="shared" si="553"/>
        <v>2</v>
      </c>
      <c r="N2738" s="437">
        <f t="shared" si="559"/>
        <v>132</v>
      </c>
      <c r="O2738" s="437"/>
      <c r="P2738" s="430" t="str">
        <f t="shared" si="554"/>
        <v/>
      </c>
      <c r="U2738" s="177">
        <v>20</v>
      </c>
      <c r="V2738" s="177" t="s">
        <v>3175</v>
      </c>
      <c r="W2738" s="177" t="s">
        <v>3178</v>
      </c>
      <c r="X2738" s="177" t="s">
        <v>2884</v>
      </c>
      <c r="Y2738" s="177" t="s">
        <v>3179</v>
      </c>
      <c r="Z2738" s="177" t="s">
        <v>3657</v>
      </c>
      <c r="AA2738" s="525" t="s">
        <v>3180</v>
      </c>
      <c r="AB2738" s="399" t="str">
        <f t="shared" si="555"/>
        <v>DC1LL02</v>
      </c>
      <c r="AC2738" s="399" t="str">
        <f t="shared" si="556"/>
        <v>DC1LL02-DC</v>
      </c>
      <c r="AD2738" t="str">
        <f>Y2738&amp;"-"&amp;VLOOKUP(AC2738,'LICH THI'!C:AA,9,0)</f>
        <v>63DCCA3006-42469</v>
      </c>
      <c r="AE2738">
        <f t="shared" si="557"/>
        <v>1</v>
      </c>
    </row>
    <row r="2739" spans="1:31" x14ac:dyDescent="0.25">
      <c r="A2739" s="436" t="str">
        <f t="shared" si="547"/>
        <v>DC1LL02-DC-79</v>
      </c>
      <c r="B2739" s="436">
        <f>COUNTIF(AC$4:AC2739,AC2739)</f>
        <v>79</v>
      </c>
      <c r="C2739" s="436" t="str">
        <f t="shared" si="548"/>
        <v>DC1LL02-DC</v>
      </c>
      <c r="D2739" s="436">
        <f>VLOOKUP(C2739,'LICH THI'!C:AA,12,0)</f>
        <v>165</v>
      </c>
      <c r="E2739" s="436">
        <f>VLOOKUP(C2739,'LICH THI'!C:AA,13,0)</f>
        <v>45</v>
      </c>
      <c r="F2739" s="436">
        <f t="shared" si="558"/>
        <v>45</v>
      </c>
      <c r="G2739" s="436">
        <f>VLOOKUP(C2739,'LICH THI'!C:AA,14,0)</f>
        <v>4</v>
      </c>
      <c r="H2739" s="436">
        <f t="shared" si="549"/>
        <v>2</v>
      </c>
      <c r="I2739" s="436" t="str">
        <f t="shared" si="550"/>
        <v>Phùng Quang Lập</v>
      </c>
      <c r="J2739" s="436"/>
      <c r="K2739" s="436">
        <f t="shared" si="551"/>
        <v>3</v>
      </c>
      <c r="L2739" s="436" t="str">
        <f t="shared" si="552"/>
        <v>DC1LL02-DC-3</v>
      </c>
      <c r="M2739" s="436">
        <f t="shared" si="553"/>
        <v>2</v>
      </c>
      <c r="N2739" s="437">
        <f t="shared" si="559"/>
        <v>133</v>
      </c>
      <c r="O2739" s="437"/>
      <c r="P2739" s="430" t="str">
        <f t="shared" si="554"/>
        <v/>
      </c>
      <c r="U2739" s="177">
        <v>142</v>
      </c>
      <c r="V2739" s="177" t="s">
        <v>3892</v>
      </c>
      <c r="W2739" s="177" t="s">
        <v>3893</v>
      </c>
      <c r="X2739" s="177" t="s">
        <v>3894</v>
      </c>
      <c r="Y2739" s="177" t="s">
        <v>3895</v>
      </c>
      <c r="Z2739" s="177" t="s">
        <v>3657</v>
      </c>
      <c r="AA2739" s="525" t="s">
        <v>3896</v>
      </c>
      <c r="AB2739" s="399" t="str">
        <f t="shared" si="555"/>
        <v>DC1LL02</v>
      </c>
      <c r="AC2739" s="399" t="str">
        <f t="shared" si="556"/>
        <v>DC1LL02-DC</v>
      </c>
      <c r="AD2739" t="str">
        <f>Y2739&amp;"-"&amp;VLOOKUP(AC2739,'LICH THI'!C:AA,9,0)</f>
        <v>65DCDB24070-42469</v>
      </c>
      <c r="AE2739">
        <f t="shared" si="557"/>
        <v>1</v>
      </c>
    </row>
    <row r="2740" spans="1:31" x14ac:dyDescent="0.25">
      <c r="A2740" s="436" t="str">
        <f t="shared" si="547"/>
        <v>DC1LL02-DC-80</v>
      </c>
      <c r="B2740" s="436">
        <f>COUNTIF(AC$4:AC2740,AC2740)</f>
        <v>80</v>
      </c>
      <c r="C2740" s="436" t="str">
        <f t="shared" si="548"/>
        <v>DC1LL02-DC</v>
      </c>
      <c r="D2740" s="436">
        <f>VLOOKUP(C2740,'LICH THI'!C:AA,12,0)</f>
        <v>165</v>
      </c>
      <c r="E2740" s="436">
        <f>VLOOKUP(C2740,'LICH THI'!C:AA,13,0)</f>
        <v>45</v>
      </c>
      <c r="F2740" s="436">
        <f t="shared" si="558"/>
        <v>45</v>
      </c>
      <c r="G2740" s="436">
        <f>VLOOKUP(C2740,'LICH THI'!C:AA,14,0)</f>
        <v>4</v>
      </c>
      <c r="H2740" s="436">
        <f t="shared" si="549"/>
        <v>2</v>
      </c>
      <c r="I2740" s="436" t="str">
        <f t="shared" si="550"/>
        <v>Nguyễn Thị Bích Liên</v>
      </c>
      <c r="J2740" s="436"/>
      <c r="K2740" s="436">
        <f t="shared" si="551"/>
        <v>3</v>
      </c>
      <c r="L2740" s="436" t="str">
        <f t="shared" si="552"/>
        <v>DC1LL02-DC-3</v>
      </c>
      <c r="M2740" s="436">
        <f t="shared" si="553"/>
        <v>2</v>
      </c>
      <c r="N2740" s="437">
        <f t="shared" si="559"/>
        <v>134</v>
      </c>
      <c r="O2740" s="437"/>
      <c r="P2740" s="430" t="str">
        <f t="shared" si="554"/>
        <v/>
      </c>
      <c r="U2740" s="177">
        <v>132</v>
      </c>
      <c r="V2740" s="177" t="s">
        <v>3019</v>
      </c>
      <c r="W2740" s="177" t="s">
        <v>3035</v>
      </c>
      <c r="X2740" s="177" t="s">
        <v>2666</v>
      </c>
      <c r="Y2740" s="177" t="s">
        <v>3036</v>
      </c>
      <c r="Z2740" s="177" t="s">
        <v>3657</v>
      </c>
      <c r="AA2740" s="525" t="s">
        <v>3037</v>
      </c>
      <c r="AB2740" s="399" t="str">
        <f t="shared" si="555"/>
        <v>DC1LL02</v>
      </c>
      <c r="AC2740" s="399" t="str">
        <f t="shared" si="556"/>
        <v>DC1LL02-DC</v>
      </c>
      <c r="AD2740" t="str">
        <f>Y2740&amp;"-"&amp;VLOOKUP(AC2740,'LICH THI'!C:AA,9,0)</f>
        <v>64DCQT3116-42469</v>
      </c>
      <c r="AE2740">
        <f t="shared" si="557"/>
        <v>1</v>
      </c>
    </row>
    <row r="2741" spans="1:31" x14ac:dyDescent="0.25">
      <c r="A2741" s="436" t="str">
        <f t="shared" si="547"/>
        <v>DC1LL02-DC-81</v>
      </c>
      <c r="B2741" s="436">
        <f>COUNTIF(AC$4:AC2741,AC2741)</f>
        <v>81</v>
      </c>
      <c r="C2741" s="436" t="str">
        <f t="shared" si="548"/>
        <v>DC1LL02-DC</v>
      </c>
      <c r="D2741" s="436">
        <f>VLOOKUP(C2741,'LICH THI'!C:AA,12,0)</f>
        <v>165</v>
      </c>
      <c r="E2741" s="436">
        <f>VLOOKUP(C2741,'LICH THI'!C:AA,13,0)</f>
        <v>45</v>
      </c>
      <c r="F2741" s="436">
        <f t="shared" si="558"/>
        <v>45</v>
      </c>
      <c r="G2741" s="436">
        <f>VLOOKUP(C2741,'LICH THI'!C:AA,14,0)</f>
        <v>4</v>
      </c>
      <c r="H2741" s="436">
        <f t="shared" si="549"/>
        <v>2</v>
      </c>
      <c r="I2741" s="436" t="str">
        <f t="shared" si="550"/>
        <v>Bùi Thùy Linh</v>
      </c>
      <c r="J2741" s="436"/>
      <c r="K2741" s="436">
        <f t="shared" si="551"/>
        <v>3</v>
      </c>
      <c r="L2741" s="436" t="str">
        <f t="shared" si="552"/>
        <v>DC1LL02-DC-3</v>
      </c>
      <c r="M2741" s="436">
        <f t="shared" si="553"/>
        <v>2</v>
      </c>
      <c r="N2741" s="437">
        <f t="shared" si="559"/>
        <v>135</v>
      </c>
      <c r="O2741" s="437"/>
      <c r="P2741" s="430" t="str">
        <f t="shared" si="554"/>
        <v/>
      </c>
      <c r="U2741" s="177">
        <v>105</v>
      </c>
      <c r="V2741" s="177" t="s">
        <v>3366</v>
      </c>
      <c r="W2741" s="177" t="s">
        <v>3820</v>
      </c>
      <c r="X2741" s="177" t="s">
        <v>2670</v>
      </c>
      <c r="Y2741" s="177" t="s">
        <v>3821</v>
      </c>
      <c r="Z2741" s="177" t="s">
        <v>3657</v>
      </c>
      <c r="AA2741" s="525" t="s">
        <v>2820</v>
      </c>
      <c r="AB2741" s="399" t="str">
        <f t="shared" si="555"/>
        <v>DC1LL02</v>
      </c>
      <c r="AC2741" s="399" t="str">
        <f t="shared" si="556"/>
        <v>DC1LL02-DC</v>
      </c>
      <c r="AD2741" t="str">
        <f>Y2741&amp;"-"&amp;VLOOKUP(AC2741,'LICH THI'!C:AA,9,0)</f>
        <v>64DCKT3120-42469</v>
      </c>
      <c r="AE2741">
        <f t="shared" si="557"/>
        <v>1</v>
      </c>
    </row>
    <row r="2742" spans="1:31" x14ac:dyDescent="0.25">
      <c r="A2742" s="436" t="str">
        <f t="shared" si="547"/>
        <v>DC1LL02-DC-82</v>
      </c>
      <c r="B2742" s="436">
        <f>COUNTIF(AC$4:AC2742,AC2742)</f>
        <v>82</v>
      </c>
      <c r="C2742" s="436" t="str">
        <f t="shared" si="548"/>
        <v>DC1LL02-DC</v>
      </c>
      <c r="D2742" s="436">
        <f>VLOOKUP(C2742,'LICH THI'!C:AA,12,0)</f>
        <v>165</v>
      </c>
      <c r="E2742" s="436">
        <f>VLOOKUP(C2742,'LICH THI'!C:AA,13,0)</f>
        <v>45</v>
      </c>
      <c r="F2742" s="436">
        <f t="shared" si="558"/>
        <v>45</v>
      </c>
      <c r="G2742" s="436">
        <f>VLOOKUP(C2742,'LICH THI'!C:AA,14,0)</f>
        <v>4</v>
      </c>
      <c r="H2742" s="436">
        <f t="shared" si="549"/>
        <v>2</v>
      </c>
      <c r="I2742" s="436" t="str">
        <f t="shared" si="550"/>
        <v>Đinh Phương Linh</v>
      </c>
      <c r="J2742" s="436"/>
      <c r="K2742" s="436">
        <f t="shared" si="551"/>
        <v>3</v>
      </c>
      <c r="L2742" s="436" t="str">
        <f t="shared" si="552"/>
        <v>DC1LL02-DC-3</v>
      </c>
      <c r="M2742" s="436">
        <f t="shared" si="553"/>
        <v>2</v>
      </c>
      <c r="N2742" s="437">
        <f t="shared" si="559"/>
        <v>136</v>
      </c>
      <c r="O2742" s="437"/>
      <c r="P2742" s="430" t="str">
        <f t="shared" si="554"/>
        <v/>
      </c>
      <c r="U2742" s="177">
        <v>115</v>
      </c>
      <c r="V2742" s="177" t="s">
        <v>3381</v>
      </c>
      <c r="W2742" s="177" t="s">
        <v>3843</v>
      </c>
      <c r="X2742" s="177" t="s">
        <v>2670</v>
      </c>
      <c r="Y2742" s="177" t="s">
        <v>3844</v>
      </c>
      <c r="Z2742" s="177" t="s">
        <v>3657</v>
      </c>
      <c r="AA2742" s="525" t="s">
        <v>2994</v>
      </c>
      <c r="AB2742" s="399" t="str">
        <f t="shared" si="555"/>
        <v>DC1LL02</v>
      </c>
      <c r="AC2742" s="399" t="str">
        <f t="shared" si="556"/>
        <v>DC1LL02-DC</v>
      </c>
      <c r="AD2742" t="str">
        <f>Y2742&amp;"-"&amp;VLOOKUP(AC2742,'LICH THI'!C:AA,9,0)</f>
        <v>64DCKT3288-42469</v>
      </c>
      <c r="AE2742">
        <f t="shared" si="557"/>
        <v>1</v>
      </c>
    </row>
    <row r="2743" spans="1:31" x14ac:dyDescent="0.25">
      <c r="A2743" s="436" t="str">
        <f t="shared" si="547"/>
        <v>DC1LL02-DC-83</v>
      </c>
      <c r="B2743" s="436">
        <f>COUNTIF(AC$4:AC2743,AC2743)</f>
        <v>83</v>
      </c>
      <c r="C2743" s="436" t="str">
        <f t="shared" si="548"/>
        <v>DC1LL02-DC</v>
      </c>
      <c r="D2743" s="436">
        <f>VLOOKUP(C2743,'LICH THI'!C:AA,12,0)</f>
        <v>165</v>
      </c>
      <c r="E2743" s="436">
        <f>VLOOKUP(C2743,'LICH THI'!C:AA,13,0)</f>
        <v>45</v>
      </c>
      <c r="F2743" s="436">
        <f t="shared" si="558"/>
        <v>45</v>
      </c>
      <c r="G2743" s="436">
        <f>VLOOKUP(C2743,'LICH THI'!C:AA,14,0)</f>
        <v>4</v>
      </c>
      <c r="H2743" s="436">
        <f t="shared" si="549"/>
        <v>2</v>
      </c>
      <c r="I2743" s="436" t="str">
        <f t="shared" si="550"/>
        <v>Nguyễn Khắc Linh</v>
      </c>
      <c r="J2743" s="436"/>
      <c r="K2743" s="436">
        <f t="shared" si="551"/>
        <v>3</v>
      </c>
      <c r="L2743" s="436" t="str">
        <f t="shared" si="552"/>
        <v>DC1LL02-DC-3</v>
      </c>
      <c r="M2743" s="436">
        <f t="shared" si="553"/>
        <v>2</v>
      </c>
      <c r="N2743" s="437">
        <f t="shared" si="559"/>
        <v>137</v>
      </c>
      <c r="O2743" s="437"/>
      <c r="P2743" s="430" t="str">
        <f t="shared" si="554"/>
        <v/>
      </c>
      <c r="U2743" s="177">
        <v>74</v>
      </c>
      <c r="V2743" s="177" t="s">
        <v>3301</v>
      </c>
      <c r="W2743" s="177" t="s">
        <v>3302</v>
      </c>
      <c r="X2743" s="177" t="s">
        <v>2670</v>
      </c>
      <c r="Y2743" s="177" t="s">
        <v>3303</v>
      </c>
      <c r="Z2743" s="177" t="s">
        <v>3657</v>
      </c>
      <c r="AA2743" s="525" t="s">
        <v>3304</v>
      </c>
      <c r="AB2743" s="399" t="str">
        <f t="shared" si="555"/>
        <v>DC1LL02</v>
      </c>
      <c r="AC2743" s="399" t="str">
        <f t="shared" si="556"/>
        <v>DC1LL02-DC</v>
      </c>
      <c r="AD2743" t="str">
        <f>Y2743&amp;"-"&amp;VLOOKUP(AC2743,'LICH THI'!C:AA,9,0)</f>
        <v>64DCDD3048-42469</v>
      </c>
      <c r="AE2743">
        <f t="shared" si="557"/>
        <v>1</v>
      </c>
    </row>
    <row r="2744" spans="1:31" x14ac:dyDescent="0.25">
      <c r="A2744" s="436" t="str">
        <f t="shared" si="547"/>
        <v>DC1LL02-DC-84</v>
      </c>
      <c r="B2744" s="436">
        <f>COUNTIF(AC$4:AC2744,AC2744)</f>
        <v>84</v>
      </c>
      <c r="C2744" s="436" t="str">
        <f t="shared" si="548"/>
        <v>DC1LL02-DC</v>
      </c>
      <c r="D2744" s="436">
        <f>VLOOKUP(C2744,'LICH THI'!C:AA,12,0)</f>
        <v>165</v>
      </c>
      <c r="E2744" s="436">
        <f>VLOOKUP(C2744,'LICH THI'!C:AA,13,0)</f>
        <v>45</v>
      </c>
      <c r="F2744" s="436">
        <f t="shared" si="558"/>
        <v>45</v>
      </c>
      <c r="G2744" s="436">
        <f>VLOOKUP(C2744,'LICH THI'!C:AA,14,0)</f>
        <v>4</v>
      </c>
      <c r="H2744" s="436">
        <f t="shared" si="549"/>
        <v>2</v>
      </c>
      <c r="I2744" s="436" t="str">
        <f t="shared" si="550"/>
        <v>Nguyễn Thùy Linh</v>
      </c>
      <c r="J2744" s="436"/>
      <c r="K2744" s="436">
        <f t="shared" si="551"/>
        <v>3</v>
      </c>
      <c r="L2744" s="436" t="str">
        <f t="shared" si="552"/>
        <v>DC1LL02-DC-3</v>
      </c>
      <c r="M2744" s="436">
        <f t="shared" si="553"/>
        <v>2</v>
      </c>
      <c r="N2744" s="437">
        <f t="shared" si="559"/>
        <v>138</v>
      </c>
      <c r="O2744" s="437"/>
      <c r="P2744" s="430" t="str">
        <f t="shared" si="554"/>
        <v/>
      </c>
      <c r="U2744" s="177">
        <v>29</v>
      </c>
      <c r="V2744" s="177" t="s">
        <v>2642</v>
      </c>
      <c r="W2744" s="177" t="s">
        <v>2669</v>
      </c>
      <c r="X2744" s="177" t="s">
        <v>2670</v>
      </c>
      <c r="Y2744" s="177" t="s">
        <v>2671</v>
      </c>
      <c r="Z2744" s="177" t="s">
        <v>3657</v>
      </c>
      <c r="AA2744" s="525" t="s">
        <v>2672</v>
      </c>
      <c r="AB2744" s="399" t="str">
        <f t="shared" si="555"/>
        <v>DC1LL02</v>
      </c>
      <c r="AC2744" s="399" t="str">
        <f t="shared" si="556"/>
        <v>DC1LL02-DC</v>
      </c>
      <c r="AD2744" t="str">
        <f>Y2744&amp;"-"&amp;VLOOKUP(AC2744,'LICH THI'!C:AA,9,0)</f>
        <v>63DCKT3320-42469</v>
      </c>
      <c r="AE2744">
        <f t="shared" si="557"/>
        <v>1</v>
      </c>
    </row>
    <row r="2745" spans="1:31" x14ac:dyDescent="0.25">
      <c r="A2745" s="436" t="str">
        <f t="shared" si="547"/>
        <v>DC1LL02-DC-85</v>
      </c>
      <c r="B2745" s="436">
        <f>COUNTIF(AC$4:AC2745,AC2745)</f>
        <v>85</v>
      </c>
      <c r="C2745" s="436" t="str">
        <f t="shared" si="548"/>
        <v>DC1LL02-DC</v>
      </c>
      <c r="D2745" s="436">
        <f>VLOOKUP(C2745,'LICH THI'!C:AA,12,0)</f>
        <v>165</v>
      </c>
      <c r="E2745" s="436">
        <f>VLOOKUP(C2745,'LICH THI'!C:AA,13,0)</f>
        <v>45</v>
      </c>
      <c r="F2745" s="436">
        <f t="shared" si="558"/>
        <v>45</v>
      </c>
      <c r="G2745" s="436">
        <f>VLOOKUP(C2745,'LICH THI'!C:AA,14,0)</f>
        <v>4</v>
      </c>
      <c r="H2745" s="436">
        <f t="shared" si="549"/>
        <v>2</v>
      </c>
      <c r="I2745" s="436" t="str">
        <f t="shared" si="550"/>
        <v>Nguyễn Thùy Linh</v>
      </c>
      <c r="J2745" s="436"/>
      <c r="K2745" s="436">
        <f t="shared" si="551"/>
        <v>3</v>
      </c>
      <c r="L2745" s="436" t="str">
        <f t="shared" si="552"/>
        <v>DC1LL02-DC-3</v>
      </c>
      <c r="M2745" s="436">
        <f t="shared" si="553"/>
        <v>2</v>
      </c>
      <c r="N2745" s="437">
        <f t="shared" si="559"/>
        <v>139</v>
      </c>
      <c r="O2745" s="437"/>
      <c r="P2745" s="430" t="str">
        <f t="shared" si="554"/>
        <v/>
      </c>
      <c r="U2745" s="177">
        <v>159</v>
      </c>
      <c r="V2745" s="177" t="s">
        <v>3046</v>
      </c>
      <c r="W2745" s="177" t="s">
        <v>2669</v>
      </c>
      <c r="X2745" s="177" t="s">
        <v>2670</v>
      </c>
      <c r="Y2745" s="177" t="s">
        <v>3927</v>
      </c>
      <c r="Z2745" s="177" t="s">
        <v>3657</v>
      </c>
      <c r="AA2745" s="525" t="s">
        <v>3928</v>
      </c>
      <c r="AB2745" s="399" t="str">
        <f t="shared" si="555"/>
        <v>DC1LL02</v>
      </c>
      <c r="AC2745" s="399" t="str">
        <f t="shared" si="556"/>
        <v>DC1LL02-DC</v>
      </c>
      <c r="AD2745" t="str">
        <f>Y2745&amp;"-"&amp;VLOOKUP(AC2745,'LICH THI'!C:AA,9,0)</f>
        <v>63DCKT3212-42469</v>
      </c>
      <c r="AE2745">
        <f t="shared" si="557"/>
        <v>1</v>
      </c>
    </row>
    <row r="2746" spans="1:31" x14ac:dyDescent="0.25">
      <c r="A2746" s="436" t="str">
        <f t="shared" si="547"/>
        <v>DC1LL02-DC-86</v>
      </c>
      <c r="B2746" s="436">
        <f>COUNTIF(AC$4:AC2746,AC2746)</f>
        <v>86</v>
      </c>
      <c r="C2746" s="436" t="str">
        <f t="shared" si="548"/>
        <v>DC1LL02-DC</v>
      </c>
      <c r="D2746" s="436">
        <f>VLOOKUP(C2746,'LICH THI'!C:AA,12,0)</f>
        <v>165</v>
      </c>
      <c r="E2746" s="436">
        <f>VLOOKUP(C2746,'LICH THI'!C:AA,13,0)</f>
        <v>45</v>
      </c>
      <c r="F2746" s="436">
        <f t="shared" si="558"/>
        <v>45</v>
      </c>
      <c r="G2746" s="436">
        <f>VLOOKUP(C2746,'LICH THI'!C:AA,14,0)</f>
        <v>4</v>
      </c>
      <c r="H2746" s="436">
        <f t="shared" si="549"/>
        <v>2</v>
      </c>
      <c r="I2746" s="436" t="str">
        <f t="shared" si="550"/>
        <v>Nguyễn Thùy Linh</v>
      </c>
      <c r="J2746" s="436"/>
      <c r="K2746" s="436">
        <f t="shared" si="551"/>
        <v>3</v>
      </c>
      <c r="L2746" s="436" t="str">
        <f t="shared" si="552"/>
        <v>DC1LL02-DC-3</v>
      </c>
      <c r="M2746" s="436">
        <f t="shared" si="553"/>
        <v>2</v>
      </c>
      <c r="N2746" s="437">
        <f t="shared" si="559"/>
        <v>140</v>
      </c>
      <c r="O2746" s="437"/>
      <c r="P2746" s="430" t="str">
        <f t="shared" si="554"/>
        <v/>
      </c>
      <c r="U2746" s="177">
        <v>111</v>
      </c>
      <c r="V2746" s="177" t="s">
        <v>3826</v>
      </c>
      <c r="W2746" s="177" t="s">
        <v>2669</v>
      </c>
      <c r="X2746" s="177" t="s">
        <v>2670</v>
      </c>
      <c r="Y2746" s="177" t="s">
        <v>3831</v>
      </c>
      <c r="Z2746" s="177" t="s">
        <v>3657</v>
      </c>
      <c r="AA2746" s="525" t="s">
        <v>3832</v>
      </c>
      <c r="AB2746" s="399" t="str">
        <f t="shared" si="555"/>
        <v>DC1LL02</v>
      </c>
      <c r="AC2746" s="399" t="str">
        <f t="shared" si="556"/>
        <v>DC1LL02-DC</v>
      </c>
      <c r="AD2746" t="str">
        <f>Y2746&amp;"-"&amp;VLOOKUP(AC2746,'LICH THI'!C:AA,9,0)</f>
        <v>64DCKT3196-42469</v>
      </c>
      <c r="AE2746">
        <f t="shared" si="557"/>
        <v>1</v>
      </c>
    </row>
    <row r="2747" spans="1:31" x14ac:dyDescent="0.25">
      <c r="A2747" s="436" t="str">
        <f t="shared" si="547"/>
        <v>DC1LL02-DC-87</v>
      </c>
      <c r="B2747" s="436">
        <f>COUNTIF(AC$4:AC2747,AC2747)</f>
        <v>87</v>
      </c>
      <c r="C2747" s="436" t="str">
        <f t="shared" si="548"/>
        <v>DC1LL02-DC</v>
      </c>
      <c r="D2747" s="436">
        <f>VLOOKUP(C2747,'LICH THI'!C:AA,12,0)</f>
        <v>165</v>
      </c>
      <c r="E2747" s="436">
        <f>VLOOKUP(C2747,'LICH THI'!C:AA,13,0)</f>
        <v>45</v>
      </c>
      <c r="F2747" s="436">
        <f t="shared" si="558"/>
        <v>45</v>
      </c>
      <c r="G2747" s="436">
        <f>VLOOKUP(C2747,'LICH THI'!C:AA,14,0)</f>
        <v>4</v>
      </c>
      <c r="H2747" s="436">
        <f t="shared" si="549"/>
        <v>2</v>
      </c>
      <c r="I2747" s="436" t="str">
        <f t="shared" si="550"/>
        <v>Phạm Thị Thùy Linh</v>
      </c>
      <c r="J2747" s="436"/>
      <c r="K2747" s="436">
        <f t="shared" si="551"/>
        <v>3</v>
      </c>
      <c r="L2747" s="436" t="str">
        <f t="shared" si="552"/>
        <v>DC1LL02-DC-3</v>
      </c>
      <c r="M2747" s="436">
        <f t="shared" si="553"/>
        <v>2</v>
      </c>
      <c r="N2747" s="437">
        <f t="shared" si="559"/>
        <v>141</v>
      </c>
      <c r="O2747" s="437"/>
      <c r="P2747" s="430" t="str">
        <f t="shared" si="554"/>
        <v/>
      </c>
      <c r="U2747" s="177">
        <v>112</v>
      </c>
      <c r="V2747" s="177" t="s">
        <v>3826</v>
      </c>
      <c r="W2747" s="177" t="s">
        <v>3833</v>
      </c>
      <c r="X2747" s="177" t="s">
        <v>2670</v>
      </c>
      <c r="Y2747" s="177" t="s">
        <v>3834</v>
      </c>
      <c r="Z2747" s="177" t="s">
        <v>3657</v>
      </c>
      <c r="AA2747" s="525" t="s">
        <v>3835</v>
      </c>
      <c r="AB2747" s="399" t="str">
        <f t="shared" si="555"/>
        <v>DC1LL02</v>
      </c>
      <c r="AC2747" s="399" t="str">
        <f t="shared" si="556"/>
        <v>DC1LL02-DC</v>
      </c>
      <c r="AD2747" t="str">
        <f>Y2747&amp;"-"&amp;VLOOKUP(AC2747,'LICH THI'!C:AA,9,0)</f>
        <v>64DCKT3220-42469</v>
      </c>
      <c r="AE2747">
        <f t="shared" si="557"/>
        <v>1</v>
      </c>
    </row>
    <row r="2748" spans="1:31" x14ac:dyDescent="0.25">
      <c r="A2748" s="436" t="str">
        <f t="shared" si="547"/>
        <v>DC1LL02-DC-88</v>
      </c>
      <c r="B2748" s="436">
        <f>COUNTIF(AC$4:AC2748,AC2748)</f>
        <v>88</v>
      </c>
      <c r="C2748" s="436" t="str">
        <f t="shared" si="548"/>
        <v>DC1LL02-DC</v>
      </c>
      <c r="D2748" s="436">
        <f>VLOOKUP(C2748,'LICH THI'!C:AA,12,0)</f>
        <v>165</v>
      </c>
      <c r="E2748" s="436">
        <f>VLOOKUP(C2748,'LICH THI'!C:AA,13,0)</f>
        <v>45</v>
      </c>
      <c r="F2748" s="436">
        <f t="shared" si="558"/>
        <v>45</v>
      </c>
      <c r="G2748" s="436">
        <f>VLOOKUP(C2748,'LICH THI'!C:AA,14,0)</f>
        <v>4</v>
      </c>
      <c r="H2748" s="436">
        <f t="shared" si="549"/>
        <v>2</v>
      </c>
      <c r="I2748" s="436" t="str">
        <f t="shared" si="550"/>
        <v>Quách Thị Thùy Linh</v>
      </c>
      <c r="J2748" s="436"/>
      <c r="K2748" s="436">
        <f t="shared" si="551"/>
        <v>3</v>
      </c>
      <c r="L2748" s="436" t="str">
        <f t="shared" si="552"/>
        <v>DC1LL02-DC-3</v>
      </c>
      <c r="M2748" s="436">
        <f t="shared" si="553"/>
        <v>2</v>
      </c>
      <c r="N2748" s="437">
        <f t="shared" si="559"/>
        <v>142</v>
      </c>
      <c r="O2748" s="437"/>
      <c r="P2748" s="430" t="str">
        <f t="shared" si="554"/>
        <v/>
      </c>
      <c r="U2748" s="177">
        <v>30</v>
      </c>
      <c r="V2748" s="177" t="s">
        <v>2642</v>
      </c>
      <c r="W2748" s="177" t="s">
        <v>3693</v>
      </c>
      <c r="X2748" s="177" t="s">
        <v>2670</v>
      </c>
      <c r="Y2748" s="177" t="s">
        <v>3694</v>
      </c>
      <c r="Z2748" s="177" t="s">
        <v>3657</v>
      </c>
      <c r="AA2748" s="525" t="s">
        <v>3695</v>
      </c>
      <c r="AB2748" s="399" t="str">
        <f t="shared" si="555"/>
        <v>DC1LL02</v>
      </c>
      <c r="AC2748" s="399" t="str">
        <f t="shared" si="556"/>
        <v>DC1LL02-DC</v>
      </c>
      <c r="AD2748" t="str">
        <f>Y2748&amp;"-"&amp;VLOOKUP(AC2748,'LICH THI'!C:AA,9,0)</f>
        <v>63DCKT3353-42469</v>
      </c>
      <c r="AE2748">
        <f t="shared" si="557"/>
        <v>1</v>
      </c>
    </row>
    <row r="2749" spans="1:31" x14ac:dyDescent="0.25">
      <c r="A2749" s="436" t="str">
        <f t="shared" si="547"/>
        <v>DC1LL02-DC-89</v>
      </c>
      <c r="B2749" s="436">
        <f>COUNTIF(AC$4:AC2749,AC2749)</f>
        <v>89</v>
      </c>
      <c r="C2749" s="436" t="str">
        <f t="shared" si="548"/>
        <v>DC1LL02-DC</v>
      </c>
      <c r="D2749" s="436">
        <f>VLOOKUP(C2749,'LICH THI'!C:AA,12,0)</f>
        <v>165</v>
      </c>
      <c r="E2749" s="436">
        <f>VLOOKUP(C2749,'LICH THI'!C:AA,13,0)</f>
        <v>45</v>
      </c>
      <c r="F2749" s="436">
        <f t="shared" si="558"/>
        <v>45</v>
      </c>
      <c r="G2749" s="436">
        <f>VLOOKUP(C2749,'LICH THI'!C:AA,14,0)</f>
        <v>4</v>
      </c>
      <c r="H2749" s="436">
        <f t="shared" si="549"/>
        <v>2</v>
      </c>
      <c r="I2749" s="436" t="str">
        <f t="shared" si="550"/>
        <v>Trần Thị Mỹ Linh</v>
      </c>
      <c r="J2749" s="436"/>
      <c r="K2749" s="436">
        <f t="shared" si="551"/>
        <v>3</v>
      </c>
      <c r="L2749" s="436" t="str">
        <f t="shared" si="552"/>
        <v>DC1LL02-DC-3</v>
      </c>
      <c r="M2749" s="436">
        <f t="shared" si="553"/>
        <v>2</v>
      </c>
      <c r="N2749" s="437">
        <f t="shared" si="559"/>
        <v>143</v>
      </c>
      <c r="O2749" s="437"/>
      <c r="P2749" s="430" t="str">
        <f t="shared" si="554"/>
        <v/>
      </c>
      <c r="U2749" s="177">
        <v>106</v>
      </c>
      <c r="V2749" s="177" t="s">
        <v>3366</v>
      </c>
      <c r="W2749" s="177" t="s">
        <v>3375</v>
      </c>
      <c r="X2749" s="177" t="s">
        <v>2670</v>
      </c>
      <c r="Y2749" s="177" t="s">
        <v>3376</v>
      </c>
      <c r="Z2749" s="177" t="s">
        <v>3657</v>
      </c>
      <c r="AA2749" s="525" t="s">
        <v>3377</v>
      </c>
      <c r="AB2749" s="399" t="str">
        <f t="shared" si="555"/>
        <v>DC1LL02</v>
      </c>
      <c r="AC2749" s="399" t="str">
        <f t="shared" si="556"/>
        <v>DC1LL02-DC</v>
      </c>
      <c r="AD2749" t="str">
        <f>Y2749&amp;"-"&amp;VLOOKUP(AC2749,'LICH THI'!C:AA,9,0)</f>
        <v>64DCKT3111-42469</v>
      </c>
      <c r="AE2749">
        <f t="shared" si="557"/>
        <v>1</v>
      </c>
    </row>
    <row r="2750" spans="1:31" x14ac:dyDescent="0.25">
      <c r="A2750" s="436" t="str">
        <f t="shared" si="547"/>
        <v>DC1LL02-DC-90</v>
      </c>
      <c r="B2750" s="436">
        <f>COUNTIF(AC$4:AC2750,AC2750)</f>
        <v>90</v>
      </c>
      <c r="C2750" s="436" t="str">
        <f t="shared" si="548"/>
        <v>DC1LL02-DC</v>
      </c>
      <c r="D2750" s="436">
        <f>VLOOKUP(C2750,'LICH THI'!C:AA,12,0)</f>
        <v>165</v>
      </c>
      <c r="E2750" s="436">
        <f>VLOOKUP(C2750,'LICH THI'!C:AA,13,0)</f>
        <v>45</v>
      </c>
      <c r="F2750" s="436">
        <f t="shared" si="558"/>
        <v>45</v>
      </c>
      <c r="G2750" s="436">
        <f>VLOOKUP(C2750,'LICH THI'!C:AA,14,0)</f>
        <v>4</v>
      </c>
      <c r="H2750" s="436">
        <f t="shared" si="549"/>
        <v>2</v>
      </c>
      <c r="I2750" s="436" t="str">
        <f t="shared" si="550"/>
        <v>Vũ Chí Linh</v>
      </c>
      <c r="J2750" s="436"/>
      <c r="K2750" s="436">
        <f t="shared" si="551"/>
        <v>3</v>
      </c>
      <c r="L2750" s="436" t="str">
        <f t="shared" si="552"/>
        <v>DC1LL02-DC-3</v>
      </c>
      <c r="M2750" s="436">
        <f t="shared" si="553"/>
        <v>2</v>
      </c>
      <c r="N2750" s="437">
        <f t="shared" si="559"/>
        <v>144</v>
      </c>
      <c r="O2750" s="437"/>
      <c r="P2750" s="430" t="str">
        <f t="shared" si="554"/>
        <v/>
      </c>
      <c r="U2750" s="177">
        <v>78</v>
      </c>
      <c r="V2750" s="177" t="s">
        <v>3308</v>
      </c>
      <c r="W2750" s="177" t="s">
        <v>3319</v>
      </c>
      <c r="X2750" s="177" t="s">
        <v>2670</v>
      </c>
      <c r="Y2750" s="177" t="s">
        <v>3320</v>
      </c>
      <c r="Z2750" s="177" t="s">
        <v>3657</v>
      </c>
      <c r="AA2750" s="525" t="s">
        <v>3321</v>
      </c>
      <c r="AB2750" s="399" t="str">
        <f t="shared" si="555"/>
        <v>DC1LL02</v>
      </c>
      <c r="AC2750" s="399" t="str">
        <f t="shared" si="556"/>
        <v>DC1LL02-DC</v>
      </c>
      <c r="AD2750" t="str">
        <f>Y2750&amp;"-"&amp;VLOOKUP(AC2750,'LICH THI'!C:AA,9,0)</f>
        <v>64DCDT3049-42469</v>
      </c>
      <c r="AE2750">
        <f t="shared" si="557"/>
        <v>1</v>
      </c>
    </row>
    <row r="2751" spans="1:31" x14ac:dyDescent="0.25">
      <c r="A2751" s="436" t="str">
        <f t="shared" si="547"/>
        <v>DC1LL02-DC-91</v>
      </c>
      <c r="B2751" s="436">
        <f>COUNTIF(AC$4:AC2751,AC2751)</f>
        <v>91</v>
      </c>
      <c r="C2751" s="436" t="str">
        <f t="shared" si="548"/>
        <v>DC1LL02-DC</v>
      </c>
      <c r="D2751" s="436">
        <f>VLOOKUP(C2751,'LICH THI'!C:AA,12,0)</f>
        <v>165</v>
      </c>
      <c r="E2751" s="436">
        <f>VLOOKUP(C2751,'LICH THI'!C:AA,13,0)</f>
        <v>45</v>
      </c>
      <c r="F2751" s="436">
        <f t="shared" si="558"/>
        <v>45</v>
      </c>
      <c r="G2751" s="436">
        <f>VLOOKUP(C2751,'LICH THI'!C:AA,14,0)</f>
        <v>4</v>
      </c>
      <c r="H2751" s="436">
        <f t="shared" si="549"/>
        <v>3</v>
      </c>
      <c r="I2751" s="436" t="str">
        <f t="shared" si="550"/>
        <v>Lê Văn Long</v>
      </c>
      <c r="J2751" s="436"/>
      <c r="K2751" s="436">
        <f t="shared" si="551"/>
        <v>4</v>
      </c>
      <c r="L2751" s="436" t="str">
        <f t="shared" si="552"/>
        <v>DC1LL02-DC-4</v>
      </c>
      <c r="M2751" s="436">
        <f t="shared" si="553"/>
        <v>2</v>
      </c>
      <c r="N2751" s="437">
        <f t="shared" si="559"/>
        <v>195</v>
      </c>
      <c r="O2751" s="437"/>
      <c r="P2751" s="430" t="str">
        <f t="shared" si="554"/>
        <v/>
      </c>
      <c r="U2751" s="177">
        <v>47</v>
      </c>
      <c r="V2751" s="177" t="s">
        <v>2851</v>
      </c>
      <c r="W2751" s="177" t="s">
        <v>2604</v>
      </c>
      <c r="X2751" s="177" t="s">
        <v>2765</v>
      </c>
      <c r="Y2751" s="177" t="s">
        <v>3712</v>
      </c>
      <c r="Z2751" s="177" t="s">
        <v>3657</v>
      </c>
      <c r="AA2751" s="525" t="s">
        <v>2729</v>
      </c>
      <c r="AB2751" s="399" t="str">
        <f t="shared" si="555"/>
        <v>DC1LL02</v>
      </c>
      <c r="AC2751" s="399" t="str">
        <f t="shared" si="556"/>
        <v>DC1LL02-DC</v>
      </c>
      <c r="AD2751" t="str">
        <f>Y2751&amp;"-"&amp;VLOOKUP(AC2751,'LICH THI'!C:AA,9,0)</f>
        <v>64DCCD3214-42469</v>
      </c>
      <c r="AE2751">
        <f t="shared" si="557"/>
        <v>1</v>
      </c>
    </row>
    <row r="2752" spans="1:31" x14ac:dyDescent="0.25">
      <c r="A2752" s="436" t="str">
        <f t="shared" si="547"/>
        <v>DC1LL02-DC-92</v>
      </c>
      <c r="B2752" s="436">
        <f>COUNTIF(AC$4:AC2752,AC2752)</f>
        <v>92</v>
      </c>
      <c r="C2752" s="436" t="str">
        <f t="shared" si="548"/>
        <v>DC1LL02-DC</v>
      </c>
      <c r="D2752" s="436">
        <f>VLOOKUP(C2752,'LICH THI'!C:AA,12,0)</f>
        <v>165</v>
      </c>
      <c r="E2752" s="436">
        <f>VLOOKUP(C2752,'LICH THI'!C:AA,13,0)</f>
        <v>45</v>
      </c>
      <c r="F2752" s="436">
        <f t="shared" si="558"/>
        <v>45</v>
      </c>
      <c r="G2752" s="436">
        <f>VLOOKUP(C2752,'LICH THI'!C:AA,14,0)</f>
        <v>4</v>
      </c>
      <c r="H2752" s="436">
        <f t="shared" si="549"/>
        <v>3</v>
      </c>
      <c r="I2752" s="436" t="str">
        <f t="shared" si="550"/>
        <v>Nguyễn Như Long</v>
      </c>
      <c r="J2752" s="436"/>
      <c r="K2752" s="436">
        <f t="shared" si="551"/>
        <v>4</v>
      </c>
      <c r="L2752" s="436" t="str">
        <f t="shared" si="552"/>
        <v>DC1LL02-DC-4</v>
      </c>
      <c r="M2752" s="436">
        <f t="shared" si="553"/>
        <v>2</v>
      </c>
      <c r="N2752" s="437">
        <f t="shared" si="559"/>
        <v>151</v>
      </c>
      <c r="O2752" s="437"/>
      <c r="P2752" s="430" t="str">
        <f t="shared" si="554"/>
        <v/>
      </c>
      <c r="U2752" s="177">
        <v>37</v>
      </c>
      <c r="V2752" s="177" t="s">
        <v>2724</v>
      </c>
      <c r="W2752" s="177" t="s">
        <v>2683</v>
      </c>
      <c r="X2752" s="177" t="s">
        <v>2765</v>
      </c>
      <c r="Y2752" s="177" t="s">
        <v>2766</v>
      </c>
      <c r="Z2752" s="177" t="s">
        <v>3657</v>
      </c>
      <c r="AA2752" s="525" t="s">
        <v>2767</v>
      </c>
      <c r="AB2752" s="399" t="str">
        <f t="shared" si="555"/>
        <v>DC1LL02</v>
      </c>
      <c r="AC2752" s="399" t="str">
        <f t="shared" si="556"/>
        <v>DC1LL02-DC</v>
      </c>
      <c r="AD2752" t="str">
        <f>Y2752&amp;"-"&amp;VLOOKUP(AC2752,'LICH THI'!C:AA,9,0)</f>
        <v>64DCCA3034-42469</v>
      </c>
      <c r="AE2752">
        <f t="shared" si="557"/>
        <v>1</v>
      </c>
    </row>
    <row r="2753" spans="1:31" x14ac:dyDescent="0.25">
      <c r="A2753" s="436" t="str">
        <f t="shared" si="547"/>
        <v>DC1LL02-DC-93</v>
      </c>
      <c r="B2753" s="436">
        <f>COUNTIF(AC$4:AC2753,AC2753)</f>
        <v>93</v>
      </c>
      <c r="C2753" s="436" t="str">
        <f t="shared" si="548"/>
        <v>DC1LL02-DC</v>
      </c>
      <c r="D2753" s="436">
        <f>VLOOKUP(C2753,'LICH THI'!C:AA,12,0)</f>
        <v>165</v>
      </c>
      <c r="E2753" s="436">
        <f>VLOOKUP(C2753,'LICH THI'!C:AA,13,0)</f>
        <v>45</v>
      </c>
      <c r="F2753" s="436">
        <f t="shared" si="558"/>
        <v>45</v>
      </c>
      <c r="G2753" s="436">
        <f>VLOOKUP(C2753,'LICH THI'!C:AA,14,0)</f>
        <v>4</v>
      </c>
      <c r="H2753" s="436">
        <f t="shared" si="549"/>
        <v>3</v>
      </c>
      <c r="I2753" s="436" t="str">
        <f t="shared" si="550"/>
        <v>Nguyễn Thành Long</v>
      </c>
      <c r="J2753" s="436"/>
      <c r="K2753" s="436">
        <f t="shared" si="551"/>
        <v>4</v>
      </c>
      <c r="L2753" s="436" t="str">
        <f t="shared" si="552"/>
        <v>DC1LL02-DC-4</v>
      </c>
      <c r="M2753" s="436">
        <f t="shared" si="553"/>
        <v>2</v>
      </c>
      <c r="N2753" s="437">
        <f t="shared" si="559"/>
        <v>152</v>
      </c>
      <c r="O2753" s="437"/>
      <c r="P2753" s="430" t="str">
        <f t="shared" si="554"/>
        <v/>
      </c>
      <c r="U2753" s="177">
        <v>27</v>
      </c>
      <c r="V2753" s="177" t="s">
        <v>3229</v>
      </c>
      <c r="W2753" s="177" t="s">
        <v>2862</v>
      </c>
      <c r="X2753" s="177" t="s">
        <v>2765</v>
      </c>
      <c r="Y2753" s="177" t="s">
        <v>3688</v>
      </c>
      <c r="Z2753" s="177" t="s">
        <v>3657</v>
      </c>
      <c r="AA2753" s="525" t="s">
        <v>3689</v>
      </c>
      <c r="AB2753" s="399" t="str">
        <f t="shared" si="555"/>
        <v>DC1LL02</v>
      </c>
      <c r="AC2753" s="399" t="str">
        <f t="shared" si="556"/>
        <v>DC1LL02-DC</v>
      </c>
      <c r="AD2753" t="str">
        <f>Y2753&amp;"-"&amp;VLOOKUP(AC2753,'LICH THI'!C:AA,9,0)</f>
        <v>63DCDB3060-42469</v>
      </c>
      <c r="AE2753">
        <f t="shared" si="557"/>
        <v>1</v>
      </c>
    </row>
    <row r="2754" spans="1:31" x14ac:dyDescent="0.25">
      <c r="A2754" s="436" t="str">
        <f t="shared" si="547"/>
        <v>DC1LL02-DC-94</v>
      </c>
      <c r="B2754" s="436">
        <f>COUNTIF(AC$4:AC2754,AC2754)</f>
        <v>94</v>
      </c>
      <c r="C2754" s="436" t="str">
        <f t="shared" si="548"/>
        <v>DC1LL02-DC</v>
      </c>
      <c r="D2754" s="436">
        <f>VLOOKUP(C2754,'LICH THI'!C:AA,12,0)</f>
        <v>165</v>
      </c>
      <c r="E2754" s="436">
        <f>VLOOKUP(C2754,'LICH THI'!C:AA,13,0)</f>
        <v>45</v>
      </c>
      <c r="F2754" s="436">
        <f t="shared" si="558"/>
        <v>45</v>
      </c>
      <c r="G2754" s="436">
        <f>VLOOKUP(C2754,'LICH THI'!C:AA,14,0)</f>
        <v>4</v>
      </c>
      <c r="H2754" s="436">
        <f t="shared" si="549"/>
        <v>3</v>
      </c>
      <c r="I2754" s="436" t="str">
        <f t="shared" si="550"/>
        <v>Lý Đình Luân</v>
      </c>
      <c r="J2754" s="436"/>
      <c r="K2754" s="436">
        <f t="shared" si="551"/>
        <v>4</v>
      </c>
      <c r="L2754" s="436" t="str">
        <f t="shared" si="552"/>
        <v>DC1LL02-DC-4</v>
      </c>
      <c r="M2754" s="436">
        <f t="shared" si="553"/>
        <v>2</v>
      </c>
      <c r="N2754" s="437">
        <f t="shared" si="559"/>
        <v>153</v>
      </c>
      <c r="O2754" s="437"/>
      <c r="P2754" s="430" t="str">
        <f t="shared" si="554"/>
        <v/>
      </c>
      <c r="U2754" s="177">
        <v>28</v>
      </c>
      <c r="V2754" s="177" t="s">
        <v>3229</v>
      </c>
      <c r="W2754" s="177" t="s">
        <v>3690</v>
      </c>
      <c r="X2754" s="177" t="s">
        <v>3608</v>
      </c>
      <c r="Y2754" s="177" t="s">
        <v>3691</v>
      </c>
      <c r="Z2754" s="177" t="s">
        <v>3657</v>
      </c>
      <c r="AA2754" s="525" t="s">
        <v>3692</v>
      </c>
      <c r="AB2754" s="399" t="str">
        <f t="shared" si="555"/>
        <v>DC1LL02</v>
      </c>
      <c r="AC2754" s="399" t="str">
        <f t="shared" si="556"/>
        <v>DC1LL02-DC</v>
      </c>
      <c r="AD2754" t="str">
        <f>Y2754&amp;"-"&amp;VLOOKUP(AC2754,'LICH THI'!C:AA,9,0)</f>
        <v>63DCDB3074-42469</v>
      </c>
      <c r="AE2754">
        <f t="shared" si="557"/>
        <v>1</v>
      </c>
    </row>
    <row r="2755" spans="1:31" x14ac:dyDescent="0.25">
      <c r="A2755" s="436" t="str">
        <f t="shared" si="547"/>
        <v>DC1LL02-DC-95</v>
      </c>
      <c r="B2755" s="436">
        <f>COUNTIF(AC$4:AC2755,AC2755)</f>
        <v>95</v>
      </c>
      <c r="C2755" s="436" t="str">
        <f t="shared" si="548"/>
        <v>DC1LL02-DC</v>
      </c>
      <c r="D2755" s="436">
        <f>VLOOKUP(C2755,'LICH THI'!C:AA,12,0)</f>
        <v>165</v>
      </c>
      <c r="E2755" s="436">
        <f>VLOOKUP(C2755,'LICH THI'!C:AA,13,0)</f>
        <v>45</v>
      </c>
      <c r="F2755" s="436">
        <f t="shared" si="558"/>
        <v>45</v>
      </c>
      <c r="G2755" s="436">
        <f>VLOOKUP(C2755,'LICH THI'!C:AA,14,0)</f>
        <v>4</v>
      </c>
      <c r="H2755" s="436">
        <f t="shared" si="549"/>
        <v>3</v>
      </c>
      <c r="I2755" s="436" t="str">
        <f t="shared" si="550"/>
        <v>Phạm Huyền Mai</v>
      </c>
      <c r="J2755" s="436"/>
      <c r="K2755" s="436">
        <f t="shared" si="551"/>
        <v>4</v>
      </c>
      <c r="L2755" s="436" t="str">
        <f t="shared" si="552"/>
        <v>DC1LL02-DC-4</v>
      </c>
      <c r="M2755" s="436">
        <f t="shared" si="553"/>
        <v>2</v>
      </c>
      <c r="N2755" s="437">
        <f t="shared" si="559"/>
        <v>154</v>
      </c>
      <c r="O2755" s="437"/>
      <c r="P2755" s="430" t="str">
        <f t="shared" si="554"/>
        <v/>
      </c>
      <c r="U2755" s="177">
        <v>7</v>
      </c>
      <c r="V2755" s="177" t="s">
        <v>3102</v>
      </c>
      <c r="W2755" s="177" t="s">
        <v>3129</v>
      </c>
      <c r="X2755" s="177" t="s">
        <v>3130</v>
      </c>
      <c r="Y2755" s="177" t="s">
        <v>3131</v>
      </c>
      <c r="Z2755" s="177" t="s">
        <v>3657</v>
      </c>
      <c r="AA2755" s="525" t="s">
        <v>3132</v>
      </c>
      <c r="AB2755" s="399" t="str">
        <f t="shared" si="555"/>
        <v>DC1LL02</v>
      </c>
      <c r="AC2755" s="399" t="str">
        <f t="shared" si="556"/>
        <v>DC1LL02-DC</v>
      </c>
      <c r="AD2755" t="str">
        <f>Y2755&amp;"-"&amp;VLOOKUP(AC2755,'LICH THI'!C:AA,9,0)</f>
        <v>62DCCD3062-42469</v>
      </c>
      <c r="AE2755">
        <f t="shared" si="557"/>
        <v>1</v>
      </c>
    </row>
    <row r="2756" spans="1:31" x14ac:dyDescent="0.25">
      <c r="A2756" s="436" t="str">
        <f t="shared" si="547"/>
        <v>DC1LL02-DC-96</v>
      </c>
      <c r="B2756" s="436">
        <f>COUNTIF(AC$4:AC2756,AC2756)</f>
        <v>96</v>
      </c>
      <c r="C2756" s="436" t="str">
        <f t="shared" si="548"/>
        <v>DC1LL02-DC</v>
      </c>
      <c r="D2756" s="436">
        <f>VLOOKUP(C2756,'LICH THI'!C:AA,12,0)</f>
        <v>165</v>
      </c>
      <c r="E2756" s="436">
        <f>VLOOKUP(C2756,'LICH THI'!C:AA,13,0)</f>
        <v>45</v>
      </c>
      <c r="F2756" s="436">
        <f t="shared" si="558"/>
        <v>45</v>
      </c>
      <c r="G2756" s="436">
        <f>VLOOKUP(C2756,'LICH THI'!C:AA,14,0)</f>
        <v>4</v>
      </c>
      <c r="H2756" s="436">
        <f t="shared" si="549"/>
        <v>3</v>
      </c>
      <c r="I2756" s="436" t="str">
        <f t="shared" si="550"/>
        <v>Nguyễn Kiều May</v>
      </c>
      <c r="J2756" s="436"/>
      <c r="K2756" s="436">
        <f t="shared" si="551"/>
        <v>4</v>
      </c>
      <c r="L2756" s="436" t="str">
        <f t="shared" si="552"/>
        <v>DC1LL02-DC-4</v>
      </c>
      <c r="M2756" s="436">
        <f t="shared" si="553"/>
        <v>2</v>
      </c>
      <c r="N2756" s="437">
        <f t="shared" si="559"/>
        <v>155</v>
      </c>
      <c r="O2756" s="437"/>
      <c r="P2756" s="430" t="str">
        <f t="shared" si="554"/>
        <v/>
      </c>
      <c r="U2756" s="177">
        <v>160</v>
      </c>
      <c r="V2756" s="177" t="s">
        <v>3046</v>
      </c>
      <c r="W2756" s="177" t="s">
        <v>3929</v>
      </c>
      <c r="X2756" s="177" t="s">
        <v>3930</v>
      </c>
      <c r="Y2756" s="177" t="s">
        <v>3931</v>
      </c>
      <c r="Z2756" s="177" t="s">
        <v>3657</v>
      </c>
      <c r="AA2756" s="525" t="s">
        <v>3736</v>
      </c>
      <c r="AB2756" s="399" t="str">
        <f t="shared" si="555"/>
        <v>DC1LL02</v>
      </c>
      <c r="AC2756" s="399" t="str">
        <f t="shared" si="556"/>
        <v>DC1LL02-DC</v>
      </c>
      <c r="AD2756" t="str">
        <f>Y2756&amp;"-"&amp;VLOOKUP(AC2756,'LICH THI'!C:AA,9,0)</f>
        <v>63DCKT3216-42469</v>
      </c>
      <c r="AE2756">
        <f t="shared" si="557"/>
        <v>1</v>
      </c>
    </row>
    <row r="2757" spans="1:31" x14ac:dyDescent="0.25">
      <c r="A2757" s="436" t="str">
        <f t="shared" ref="A2757:A2820" si="560">C2757&amp;"-"&amp;B2757</f>
        <v>DC1LL02-DC-97</v>
      </c>
      <c r="B2757" s="436">
        <f>COUNTIF(AC$4:AC2757,AC2757)</f>
        <v>97</v>
      </c>
      <c r="C2757" s="436" t="str">
        <f t="shared" ref="C2757:C2820" si="561">_CT_MaHP1</f>
        <v>DC1LL02-DC</v>
      </c>
      <c r="D2757" s="436">
        <f>VLOOKUP(C2757,'LICH THI'!C:AA,12,0)</f>
        <v>165</v>
      </c>
      <c r="E2757" s="436">
        <f>VLOOKUP(C2757,'LICH THI'!C:AA,13,0)</f>
        <v>45</v>
      </c>
      <c r="F2757" s="436">
        <f t="shared" si="558"/>
        <v>45</v>
      </c>
      <c r="G2757" s="436">
        <f>VLOOKUP(C2757,'LICH THI'!C:AA,14,0)</f>
        <v>4</v>
      </c>
      <c r="H2757" s="436">
        <f t="shared" ref="H2757:H2820" si="562">IF(E2757=0,"",TRUNC((B2757+E2757-1)/E2757))</f>
        <v>3</v>
      </c>
      <c r="I2757" s="436" t="str">
        <f t="shared" ref="I2757:I2820" si="563">W2757&amp;" "&amp;X2757</f>
        <v>Nguyễn Công Tuấn Minh</v>
      </c>
      <c r="J2757" s="436"/>
      <c r="K2757" s="436">
        <f t="shared" ref="K2757:K2820" si="564">IF(G2757=1,1,IF(H2757&lt;G2757,H2757+1,1))</f>
        <v>4</v>
      </c>
      <c r="L2757" s="436" t="str">
        <f t="shared" ref="L2757:L2820" si="565">C2757&amp;"-"&amp;K2757</f>
        <v>DC1LL02-DC-4</v>
      </c>
      <c r="M2757" s="436">
        <f t="shared" ref="M2757:M2820" si="566">IF(E2757=0,"",MOD(MID(C2757,6,2),E2757))</f>
        <v>2</v>
      </c>
      <c r="N2757" s="437">
        <f t="shared" si="559"/>
        <v>156</v>
      </c>
      <c r="O2757" s="437"/>
      <c r="P2757" s="430" t="str">
        <f t="shared" ref="P2757:P2820" si="567">IF(MOD(20*O2757,10)&lt;&gt;0,"SAI","")</f>
        <v/>
      </c>
      <c r="U2757" s="177">
        <v>79</v>
      </c>
      <c r="V2757" s="177" t="s">
        <v>3308</v>
      </c>
      <c r="W2757" s="177" t="s">
        <v>3768</v>
      </c>
      <c r="X2757" s="177" t="s">
        <v>2713</v>
      </c>
      <c r="Y2757" s="177" t="s">
        <v>3769</v>
      </c>
      <c r="Z2757" s="177" t="s">
        <v>3657</v>
      </c>
      <c r="AA2757" s="525" t="s">
        <v>3770</v>
      </c>
      <c r="AB2757" s="399" t="str">
        <f t="shared" ref="AB2757:AB2820" si="568">_CT_MaHP</f>
        <v>DC1LL02</v>
      </c>
      <c r="AC2757" s="399" t="str">
        <f t="shared" ref="AC2757:AC2820" si="569">_CT_MaHe</f>
        <v>DC1LL02-DC</v>
      </c>
      <c r="AD2757" t="str">
        <f>Y2757&amp;"-"&amp;VLOOKUP(AC2757,'LICH THI'!C:AA,9,0)</f>
        <v>64DCDT3021-42469</v>
      </c>
      <c r="AE2757">
        <f t="shared" ref="AE2757:AE2820" si="570">COUNTIF(AD2757,AD:AD)</f>
        <v>1</v>
      </c>
    </row>
    <row r="2758" spans="1:31" x14ac:dyDescent="0.25">
      <c r="A2758" s="436" t="str">
        <f t="shared" si="560"/>
        <v>DC1LL02-DC-98</v>
      </c>
      <c r="B2758" s="436">
        <f>COUNTIF(AC$4:AC2758,AC2758)</f>
        <v>98</v>
      </c>
      <c r="C2758" s="436" t="str">
        <f t="shared" si="561"/>
        <v>DC1LL02-DC</v>
      </c>
      <c r="D2758" s="436">
        <f>VLOOKUP(C2758,'LICH THI'!C:AA,12,0)</f>
        <v>165</v>
      </c>
      <c r="E2758" s="436">
        <f>VLOOKUP(C2758,'LICH THI'!C:AA,13,0)</f>
        <v>45</v>
      </c>
      <c r="F2758" s="436">
        <f t="shared" ref="F2758:F2821" si="571">IF(G2758="","",IF(G2758=H2758,D2758-(H2758-1)*E2758,E2758))</f>
        <v>45</v>
      </c>
      <c r="G2758" s="436">
        <f>VLOOKUP(C2758,'LICH THI'!C:AA,14,0)</f>
        <v>4</v>
      </c>
      <c r="H2758" s="436">
        <f t="shared" si="562"/>
        <v>3</v>
      </c>
      <c r="I2758" s="436" t="str">
        <f t="shared" si="563"/>
        <v>Nguyễn Đăng Minh</v>
      </c>
      <c r="J2758" s="436"/>
      <c r="K2758" s="436">
        <f t="shared" si="564"/>
        <v>4</v>
      </c>
      <c r="L2758" s="436" t="str">
        <f t="shared" si="565"/>
        <v>DC1LL02-DC-4</v>
      </c>
      <c r="M2758" s="436">
        <f t="shared" si="566"/>
        <v>2</v>
      </c>
      <c r="N2758" s="437">
        <f t="shared" ref="N2758:N2821" si="572">IF(F2758=0,"",(K2758-1)*$N$2+1+MOD(B2758-M2758,F2758))</f>
        <v>157</v>
      </c>
      <c r="O2758" s="437"/>
      <c r="P2758" s="430" t="str">
        <f t="shared" si="567"/>
        <v/>
      </c>
      <c r="U2758" s="177">
        <v>80</v>
      </c>
      <c r="V2758" s="177" t="s">
        <v>3308</v>
      </c>
      <c r="W2758" s="177" t="s">
        <v>2875</v>
      </c>
      <c r="X2758" s="177" t="s">
        <v>2713</v>
      </c>
      <c r="Y2758" s="177" t="s">
        <v>3771</v>
      </c>
      <c r="Z2758" s="177" t="s">
        <v>3657</v>
      </c>
      <c r="AA2758" s="525" t="s">
        <v>3772</v>
      </c>
      <c r="AB2758" s="399" t="str">
        <f t="shared" si="568"/>
        <v>DC1LL02</v>
      </c>
      <c r="AC2758" s="399" t="str">
        <f t="shared" si="569"/>
        <v>DC1LL02-DC</v>
      </c>
      <c r="AD2758" t="str">
        <f>Y2758&amp;"-"&amp;VLOOKUP(AC2758,'LICH THI'!C:AA,9,0)</f>
        <v>64DCDT3017-42469</v>
      </c>
      <c r="AE2758">
        <f t="shared" si="570"/>
        <v>1</v>
      </c>
    </row>
    <row r="2759" spans="1:31" x14ac:dyDescent="0.25">
      <c r="A2759" s="436" t="str">
        <f t="shared" si="560"/>
        <v>DC1LL02-DC-99</v>
      </c>
      <c r="B2759" s="436">
        <f>COUNTIF(AC$4:AC2759,AC2759)</f>
        <v>99</v>
      </c>
      <c r="C2759" s="436" t="str">
        <f t="shared" si="561"/>
        <v>DC1LL02-DC</v>
      </c>
      <c r="D2759" s="436">
        <f>VLOOKUP(C2759,'LICH THI'!C:AA,12,0)</f>
        <v>165</v>
      </c>
      <c r="E2759" s="436">
        <f>VLOOKUP(C2759,'LICH THI'!C:AA,13,0)</f>
        <v>45</v>
      </c>
      <c r="F2759" s="436">
        <f t="shared" si="571"/>
        <v>45</v>
      </c>
      <c r="G2759" s="436">
        <f>VLOOKUP(C2759,'LICH THI'!C:AA,14,0)</f>
        <v>4</v>
      </c>
      <c r="H2759" s="436">
        <f t="shared" si="562"/>
        <v>3</v>
      </c>
      <c r="I2759" s="436" t="str">
        <f t="shared" si="563"/>
        <v>Nguyễn Ngọc Minh</v>
      </c>
      <c r="J2759" s="436"/>
      <c r="K2759" s="436">
        <f t="shared" si="564"/>
        <v>4</v>
      </c>
      <c r="L2759" s="436" t="str">
        <f t="shared" si="565"/>
        <v>DC1LL02-DC-4</v>
      </c>
      <c r="M2759" s="436">
        <f t="shared" si="566"/>
        <v>2</v>
      </c>
      <c r="N2759" s="437">
        <f t="shared" si="572"/>
        <v>158</v>
      </c>
      <c r="O2759" s="437"/>
      <c r="P2759" s="430" t="str">
        <f t="shared" si="567"/>
        <v/>
      </c>
      <c r="U2759" s="177">
        <v>107</v>
      </c>
      <c r="V2759" s="177" t="s">
        <v>3366</v>
      </c>
      <c r="W2759" s="177" t="s">
        <v>2783</v>
      </c>
      <c r="X2759" s="177" t="s">
        <v>2713</v>
      </c>
      <c r="Y2759" s="177" t="s">
        <v>3822</v>
      </c>
      <c r="Z2759" s="177" t="s">
        <v>3657</v>
      </c>
      <c r="AA2759" s="525" t="s">
        <v>2820</v>
      </c>
      <c r="AB2759" s="399" t="str">
        <f t="shared" si="568"/>
        <v>DC1LL02</v>
      </c>
      <c r="AC2759" s="399" t="str">
        <f t="shared" si="569"/>
        <v>DC1LL02-DC</v>
      </c>
      <c r="AD2759" t="str">
        <f>Y2759&amp;"-"&amp;VLOOKUP(AC2759,'LICH THI'!C:AA,9,0)</f>
        <v>64DCKT3059-42469</v>
      </c>
      <c r="AE2759">
        <f t="shared" si="570"/>
        <v>1</v>
      </c>
    </row>
    <row r="2760" spans="1:31" x14ac:dyDescent="0.25">
      <c r="A2760" s="436" t="str">
        <f t="shared" si="560"/>
        <v>DC1LL02-DC-100</v>
      </c>
      <c r="B2760" s="436">
        <f>COUNTIF(AC$4:AC2760,AC2760)</f>
        <v>100</v>
      </c>
      <c r="C2760" s="436" t="str">
        <f t="shared" si="561"/>
        <v>DC1LL02-DC</v>
      </c>
      <c r="D2760" s="436">
        <f>VLOOKUP(C2760,'LICH THI'!C:AA,12,0)</f>
        <v>165</v>
      </c>
      <c r="E2760" s="436">
        <f>VLOOKUP(C2760,'LICH THI'!C:AA,13,0)</f>
        <v>45</v>
      </c>
      <c r="F2760" s="436">
        <f t="shared" si="571"/>
        <v>45</v>
      </c>
      <c r="G2760" s="436">
        <f>VLOOKUP(C2760,'LICH THI'!C:AA,14,0)</f>
        <v>4</v>
      </c>
      <c r="H2760" s="436">
        <f t="shared" si="562"/>
        <v>3</v>
      </c>
      <c r="I2760" s="436" t="str">
        <f t="shared" si="563"/>
        <v>Trần Quang Minh</v>
      </c>
      <c r="J2760" s="436"/>
      <c r="K2760" s="436">
        <f t="shared" si="564"/>
        <v>4</v>
      </c>
      <c r="L2760" s="436" t="str">
        <f t="shared" si="565"/>
        <v>DC1LL02-DC-4</v>
      </c>
      <c r="M2760" s="436">
        <f t="shared" si="566"/>
        <v>2</v>
      </c>
      <c r="N2760" s="437">
        <f t="shared" si="572"/>
        <v>159</v>
      </c>
      <c r="O2760" s="437"/>
      <c r="P2760" s="430" t="str">
        <f t="shared" si="567"/>
        <v/>
      </c>
      <c r="U2760" s="177">
        <v>91</v>
      </c>
      <c r="V2760" s="177" t="s">
        <v>3325</v>
      </c>
      <c r="W2760" s="177" t="s">
        <v>3336</v>
      </c>
      <c r="X2760" s="177" t="s">
        <v>2713</v>
      </c>
      <c r="Y2760" s="177" t="s">
        <v>3337</v>
      </c>
      <c r="Z2760" s="177" t="s">
        <v>3657</v>
      </c>
      <c r="AA2760" s="525" t="s">
        <v>3338</v>
      </c>
      <c r="AB2760" s="399" t="str">
        <f t="shared" si="568"/>
        <v>DC1LL02</v>
      </c>
      <c r="AC2760" s="399" t="str">
        <f t="shared" si="569"/>
        <v>DC1LL02-DC</v>
      </c>
      <c r="AD2760" t="str">
        <f>Y2760&amp;"-"&amp;VLOOKUP(AC2760,'LICH THI'!C:AA,9,0)</f>
        <v>64DCDT3085-42469</v>
      </c>
      <c r="AE2760">
        <f t="shared" si="570"/>
        <v>1</v>
      </c>
    </row>
    <row r="2761" spans="1:31" x14ac:dyDescent="0.25">
      <c r="A2761" s="436" t="str">
        <f t="shared" si="560"/>
        <v>DC1LL02-DC-101</v>
      </c>
      <c r="B2761" s="436">
        <f>COUNTIF(AC$4:AC2761,AC2761)</f>
        <v>101</v>
      </c>
      <c r="C2761" s="436" t="str">
        <f t="shared" si="561"/>
        <v>DC1LL02-DC</v>
      </c>
      <c r="D2761" s="436">
        <f>VLOOKUP(C2761,'LICH THI'!C:AA,12,0)</f>
        <v>165</v>
      </c>
      <c r="E2761" s="436">
        <f>VLOOKUP(C2761,'LICH THI'!C:AA,13,0)</f>
        <v>45</v>
      </c>
      <c r="F2761" s="436">
        <f t="shared" si="571"/>
        <v>45</v>
      </c>
      <c r="G2761" s="436">
        <f>VLOOKUP(C2761,'LICH THI'!C:AA,14,0)</f>
        <v>4</v>
      </c>
      <c r="H2761" s="436">
        <f t="shared" si="562"/>
        <v>3</v>
      </c>
      <c r="I2761" s="436" t="str">
        <f t="shared" si="563"/>
        <v>Đặng Văn Nam</v>
      </c>
      <c r="J2761" s="436"/>
      <c r="K2761" s="436">
        <f t="shared" si="564"/>
        <v>4</v>
      </c>
      <c r="L2761" s="436" t="str">
        <f t="shared" si="565"/>
        <v>DC1LL02-DC-4</v>
      </c>
      <c r="M2761" s="436">
        <f t="shared" si="566"/>
        <v>2</v>
      </c>
      <c r="N2761" s="437">
        <f t="shared" si="572"/>
        <v>160</v>
      </c>
      <c r="O2761" s="437"/>
      <c r="P2761" s="430" t="str">
        <f t="shared" si="567"/>
        <v/>
      </c>
      <c r="U2761" s="177">
        <v>38</v>
      </c>
      <c r="V2761" s="177" t="s">
        <v>2724</v>
      </c>
      <c r="W2761" s="177" t="s">
        <v>2772</v>
      </c>
      <c r="X2761" s="177" t="s">
        <v>2773</v>
      </c>
      <c r="Y2761" s="177" t="s">
        <v>2774</v>
      </c>
      <c r="Z2761" s="177" t="s">
        <v>3657</v>
      </c>
      <c r="AA2761" s="525" t="s">
        <v>2775</v>
      </c>
      <c r="AB2761" s="399" t="str">
        <f t="shared" si="568"/>
        <v>DC1LL02</v>
      </c>
      <c r="AC2761" s="399" t="str">
        <f t="shared" si="569"/>
        <v>DC1LL02-DC</v>
      </c>
      <c r="AD2761" t="str">
        <f>Y2761&amp;"-"&amp;VLOOKUP(AC2761,'LICH THI'!C:AA,9,0)</f>
        <v>64DCCA3017-42469</v>
      </c>
      <c r="AE2761">
        <f t="shared" si="570"/>
        <v>1</v>
      </c>
    </row>
    <row r="2762" spans="1:31" x14ac:dyDescent="0.25">
      <c r="A2762" s="436" t="str">
        <f t="shared" si="560"/>
        <v>DC1LL02-DC-102</v>
      </c>
      <c r="B2762" s="436">
        <f>COUNTIF(AC$4:AC2762,AC2762)</f>
        <v>102</v>
      </c>
      <c r="C2762" s="436" t="str">
        <f t="shared" si="561"/>
        <v>DC1LL02-DC</v>
      </c>
      <c r="D2762" s="436">
        <f>VLOOKUP(C2762,'LICH THI'!C:AA,12,0)</f>
        <v>165</v>
      </c>
      <c r="E2762" s="436">
        <f>VLOOKUP(C2762,'LICH THI'!C:AA,13,0)</f>
        <v>45</v>
      </c>
      <c r="F2762" s="436">
        <f t="shared" si="571"/>
        <v>45</v>
      </c>
      <c r="G2762" s="436">
        <f>VLOOKUP(C2762,'LICH THI'!C:AA,14,0)</f>
        <v>4</v>
      </c>
      <c r="H2762" s="436">
        <f t="shared" si="562"/>
        <v>3</v>
      </c>
      <c r="I2762" s="436" t="str">
        <f t="shared" si="563"/>
        <v>Nguyễn Xuân Nam</v>
      </c>
      <c r="J2762" s="436"/>
      <c r="K2762" s="436">
        <f t="shared" si="564"/>
        <v>4</v>
      </c>
      <c r="L2762" s="436" t="str">
        <f t="shared" si="565"/>
        <v>DC1LL02-DC-4</v>
      </c>
      <c r="M2762" s="436">
        <f t="shared" si="566"/>
        <v>2</v>
      </c>
      <c r="N2762" s="437">
        <f t="shared" si="572"/>
        <v>161</v>
      </c>
      <c r="O2762" s="437"/>
      <c r="P2762" s="430" t="str">
        <f t="shared" si="567"/>
        <v/>
      </c>
      <c r="U2762" s="177">
        <v>39</v>
      </c>
      <c r="V2762" s="177" t="s">
        <v>2724</v>
      </c>
      <c r="W2762" s="177" t="s">
        <v>3590</v>
      </c>
      <c r="X2762" s="177" t="s">
        <v>2773</v>
      </c>
      <c r="Y2762" s="177" t="s">
        <v>3707</v>
      </c>
      <c r="Z2762" s="177" t="s">
        <v>3657</v>
      </c>
      <c r="AA2762" s="525" t="s">
        <v>3708</v>
      </c>
      <c r="AB2762" s="399" t="str">
        <f t="shared" si="568"/>
        <v>DC1LL02</v>
      </c>
      <c r="AC2762" s="399" t="str">
        <f t="shared" si="569"/>
        <v>DC1LL02-DC</v>
      </c>
      <c r="AD2762" t="str">
        <f>Y2762&amp;"-"&amp;VLOOKUP(AC2762,'LICH THI'!C:AA,9,0)</f>
        <v>64DCCA3016-42469</v>
      </c>
      <c r="AE2762">
        <f t="shared" si="570"/>
        <v>1</v>
      </c>
    </row>
    <row r="2763" spans="1:31" x14ac:dyDescent="0.25">
      <c r="A2763" s="436" t="str">
        <f t="shared" si="560"/>
        <v>DC1LL02-DC-103</v>
      </c>
      <c r="B2763" s="436">
        <f>COUNTIF(AC$4:AC2763,AC2763)</f>
        <v>103</v>
      </c>
      <c r="C2763" s="436" t="str">
        <f t="shared" si="561"/>
        <v>DC1LL02-DC</v>
      </c>
      <c r="D2763" s="436">
        <f>VLOOKUP(C2763,'LICH THI'!C:AA,12,0)</f>
        <v>165</v>
      </c>
      <c r="E2763" s="436">
        <f>VLOOKUP(C2763,'LICH THI'!C:AA,13,0)</f>
        <v>45</v>
      </c>
      <c r="F2763" s="436">
        <f t="shared" si="571"/>
        <v>45</v>
      </c>
      <c r="G2763" s="436">
        <f>VLOOKUP(C2763,'LICH THI'!C:AA,14,0)</f>
        <v>4</v>
      </c>
      <c r="H2763" s="436">
        <f t="shared" si="562"/>
        <v>3</v>
      </c>
      <c r="I2763" s="436" t="str">
        <f t="shared" si="563"/>
        <v>Đỗ Thị Thanh Nga</v>
      </c>
      <c r="J2763" s="436"/>
      <c r="K2763" s="436">
        <f t="shared" si="564"/>
        <v>4</v>
      </c>
      <c r="L2763" s="436" t="str">
        <f t="shared" si="565"/>
        <v>DC1LL02-DC-4</v>
      </c>
      <c r="M2763" s="436">
        <f t="shared" si="566"/>
        <v>2</v>
      </c>
      <c r="N2763" s="437">
        <f t="shared" si="572"/>
        <v>162</v>
      </c>
      <c r="O2763" s="437"/>
      <c r="P2763" s="430" t="str">
        <f t="shared" si="567"/>
        <v/>
      </c>
      <c r="U2763" s="177">
        <v>116</v>
      </c>
      <c r="V2763" s="177" t="s">
        <v>3381</v>
      </c>
      <c r="W2763" s="177" t="s">
        <v>3845</v>
      </c>
      <c r="X2763" s="177" t="s">
        <v>2676</v>
      </c>
      <c r="Y2763" s="177" t="s">
        <v>3846</v>
      </c>
      <c r="Z2763" s="177" t="s">
        <v>3657</v>
      </c>
      <c r="AA2763" s="525" t="s">
        <v>3847</v>
      </c>
      <c r="AB2763" s="399" t="str">
        <f t="shared" si="568"/>
        <v>DC1LL02</v>
      </c>
      <c r="AC2763" s="399" t="str">
        <f t="shared" si="569"/>
        <v>DC1LL02-DC</v>
      </c>
      <c r="AD2763" t="str">
        <f>Y2763&amp;"-"&amp;VLOOKUP(AC2763,'LICH THI'!C:AA,9,0)</f>
        <v>64DCKT3282-42469</v>
      </c>
      <c r="AE2763">
        <f t="shared" si="570"/>
        <v>1</v>
      </c>
    </row>
    <row r="2764" spans="1:31" x14ac:dyDescent="0.25">
      <c r="A2764" s="436" t="str">
        <f t="shared" si="560"/>
        <v>DC1LL02-DC-104</v>
      </c>
      <c r="B2764" s="436">
        <f>COUNTIF(AC$4:AC2764,AC2764)</f>
        <v>104</v>
      </c>
      <c r="C2764" s="436" t="str">
        <f t="shared" si="561"/>
        <v>DC1LL02-DC</v>
      </c>
      <c r="D2764" s="436">
        <f>VLOOKUP(C2764,'LICH THI'!C:AA,12,0)</f>
        <v>165</v>
      </c>
      <c r="E2764" s="436">
        <f>VLOOKUP(C2764,'LICH THI'!C:AA,13,0)</f>
        <v>45</v>
      </c>
      <c r="F2764" s="436">
        <f t="shared" si="571"/>
        <v>45</v>
      </c>
      <c r="G2764" s="436">
        <f>VLOOKUP(C2764,'LICH THI'!C:AA,14,0)</f>
        <v>4</v>
      </c>
      <c r="H2764" s="436">
        <f t="shared" si="562"/>
        <v>3</v>
      </c>
      <c r="I2764" s="436" t="str">
        <f t="shared" si="563"/>
        <v>Nguyễn Thị Nga</v>
      </c>
      <c r="J2764" s="436"/>
      <c r="K2764" s="436">
        <f t="shared" si="564"/>
        <v>4</v>
      </c>
      <c r="L2764" s="436" t="str">
        <f t="shared" si="565"/>
        <v>DC1LL02-DC-4</v>
      </c>
      <c r="M2764" s="436">
        <f t="shared" si="566"/>
        <v>2</v>
      </c>
      <c r="N2764" s="437">
        <f t="shared" si="572"/>
        <v>163</v>
      </c>
      <c r="O2764" s="437"/>
      <c r="P2764" s="430" t="str">
        <f t="shared" si="567"/>
        <v/>
      </c>
      <c r="U2764" s="177">
        <v>34</v>
      </c>
      <c r="V2764" s="177" t="s">
        <v>2707</v>
      </c>
      <c r="W2764" s="177" t="s">
        <v>2619</v>
      </c>
      <c r="X2764" s="177" t="s">
        <v>2676</v>
      </c>
      <c r="Y2764" s="177" t="s">
        <v>3700</v>
      </c>
      <c r="Z2764" s="177" t="s">
        <v>3657</v>
      </c>
      <c r="AA2764" s="525" t="s">
        <v>3701</v>
      </c>
      <c r="AB2764" s="399" t="str">
        <f t="shared" si="568"/>
        <v>DC1LL02</v>
      </c>
      <c r="AC2764" s="399" t="str">
        <f t="shared" si="569"/>
        <v>DC1LL02-DC</v>
      </c>
      <c r="AD2764" t="str">
        <f>Y2764&amp;"-"&amp;VLOOKUP(AC2764,'LICH THI'!C:AA,9,0)</f>
        <v>63DCQT3068-42469</v>
      </c>
      <c r="AE2764">
        <f t="shared" si="570"/>
        <v>1</v>
      </c>
    </row>
    <row r="2765" spans="1:31" x14ac:dyDescent="0.25">
      <c r="A2765" s="436" t="str">
        <f t="shared" si="560"/>
        <v>DC1LL02-DC-105</v>
      </c>
      <c r="B2765" s="436">
        <f>COUNTIF(AC$4:AC2765,AC2765)</f>
        <v>105</v>
      </c>
      <c r="C2765" s="436" t="str">
        <f t="shared" si="561"/>
        <v>DC1LL02-DC</v>
      </c>
      <c r="D2765" s="436">
        <f>VLOOKUP(C2765,'LICH THI'!C:AA,12,0)</f>
        <v>165</v>
      </c>
      <c r="E2765" s="436">
        <f>VLOOKUP(C2765,'LICH THI'!C:AA,13,0)</f>
        <v>45</v>
      </c>
      <c r="F2765" s="436">
        <f t="shared" si="571"/>
        <v>45</v>
      </c>
      <c r="G2765" s="436">
        <f>VLOOKUP(C2765,'LICH THI'!C:AA,14,0)</f>
        <v>4</v>
      </c>
      <c r="H2765" s="436">
        <f t="shared" si="562"/>
        <v>3</v>
      </c>
      <c r="I2765" s="436" t="str">
        <f t="shared" si="563"/>
        <v>Lại Văn Nghị</v>
      </c>
      <c r="J2765" s="436"/>
      <c r="K2765" s="436">
        <f t="shared" si="564"/>
        <v>4</v>
      </c>
      <c r="L2765" s="436" t="str">
        <f t="shared" si="565"/>
        <v>DC1LL02-DC-4</v>
      </c>
      <c r="M2765" s="436">
        <f t="shared" si="566"/>
        <v>2</v>
      </c>
      <c r="N2765" s="437">
        <f t="shared" si="572"/>
        <v>164</v>
      </c>
      <c r="O2765" s="437"/>
      <c r="P2765" s="430" t="str">
        <f t="shared" si="567"/>
        <v/>
      </c>
      <c r="U2765" s="177">
        <v>8</v>
      </c>
      <c r="V2765" s="177" t="s">
        <v>3102</v>
      </c>
      <c r="W2765" s="177" t="s">
        <v>3140</v>
      </c>
      <c r="X2765" s="177" t="s">
        <v>3141</v>
      </c>
      <c r="Y2765" s="177" t="s">
        <v>3142</v>
      </c>
      <c r="Z2765" s="177" t="s">
        <v>3657</v>
      </c>
      <c r="AA2765" s="525" t="s">
        <v>3143</v>
      </c>
      <c r="AB2765" s="399" t="str">
        <f t="shared" si="568"/>
        <v>DC1LL02</v>
      </c>
      <c r="AC2765" s="399" t="str">
        <f t="shared" si="569"/>
        <v>DC1LL02-DC</v>
      </c>
      <c r="AD2765" t="str">
        <f>Y2765&amp;"-"&amp;VLOOKUP(AC2765,'LICH THI'!C:AA,9,0)</f>
        <v>62DCCD3068-42469</v>
      </c>
      <c r="AE2765">
        <f t="shared" si="570"/>
        <v>1</v>
      </c>
    </row>
    <row r="2766" spans="1:31" x14ac:dyDescent="0.25">
      <c r="A2766" s="436" t="str">
        <f t="shared" si="560"/>
        <v>DC1LL02-DC-106</v>
      </c>
      <c r="B2766" s="436">
        <f>COUNTIF(AC$4:AC2766,AC2766)</f>
        <v>106</v>
      </c>
      <c r="C2766" s="436" t="str">
        <f t="shared" si="561"/>
        <v>DC1LL02-DC</v>
      </c>
      <c r="D2766" s="436">
        <f>VLOOKUP(C2766,'LICH THI'!C:AA,12,0)</f>
        <v>165</v>
      </c>
      <c r="E2766" s="436">
        <f>VLOOKUP(C2766,'LICH THI'!C:AA,13,0)</f>
        <v>45</v>
      </c>
      <c r="F2766" s="436">
        <f t="shared" si="571"/>
        <v>45</v>
      </c>
      <c r="G2766" s="436">
        <f>VLOOKUP(C2766,'LICH THI'!C:AA,14,0)</f>
        <v>4</v>
      </c>
      <c r="H2766" s="436">
        <f t="shared" si="562"/>
        <v>3</v>
      </c>
      <c r="I2766" s="436" t="str">
        <f t="shared" si="563"/>
        <v>Nguyễn Huy Ngọc</v>
      </c>
      <c r="J2766" s="436"/>
      <c r="K2766" s="436">
        <f t="shared" si="564"/>
        <v>4</v>
      </c>
      <c r="L2766" s="436" t="str">
        <f t="shared" si="565"/>
        <v>DC1LL02-DC-4</v>
      </c>
      <c r="M2766" s="436">
        <f t="shared" si="566"/>
        <v>2</v>
      </c>
      <c r="N2766" s="437">
        <f t="shared" si="572"/>
        <v>165</v>
      </c>
      <c r="O2766" s="437"/>
      <c r="P2766" s="430" t="str">
        <f t="shared" si="567"/>
        <v/>
      </c>
      <c r="U2766" s="177">
        <v>9</v>
      </c>
      <c r="V2766" s="177" t="s">
        <v>3102</v>
      </c>
      <c r="W2766" s="177" t="s">
        <v>3144</v>
      </c>
      <c r="X2766" s="177" t="s">
        <v>3064</v>
      </c>
      <c r="Y2766" s="177" t="s">
        <v>3145</v>
      </c>
      <c r="Z2766" s="177" t="s">
        <v>3657</v>
      </c>
      <c r="AA2766" s="525" t="s">
        <v>3146</v>
      </c>
      <c r="AB2766" s="399" t="str">
        <f t="shared" si="568"/>
        <v>DC1LL02</v>
      </c>
      <c r="AC2766" s="399" t="str">
        <f t="shared" si="569"/>
        <v>DC1LL02-DC</v>
      </c>
      <c r="AD2766" t="str">
        <f>Y2766&amp;"-"&amp;VLOOKUP(AC2766,'LICH THI'!C:AA,9,0)</f>
        <v>62DCCD3069-42469</v>
      </c>
      <c r="AE2766">
        <f t="shared" si="570"/>
        <v>1</v>
      </c>
    </row>
    <row r="2767" spans="1:31" x14ac:dyDescent="0.25">
      <c r="A2767" s="436" t="str">
        <f t="shared" si="560"/>
        <v>DC1LL02-DC-107</v>
      </c>
      <c r="B2767" s="436">
        <f>COUNTIF(AC$4:AC2767,AC2767)</f>
        <v>107</v>
      </c>
      <c r="C2767" s="436" t="str">
        <f t="shared" si="561"/>
        <v>DC1LL02-DC</v>
      </c>
      <c r="D2767" s="436">
        <f>VLOOKUP(C2767,'LICH THI'!C:AA,12,0)</f>
        <v>165</v>
      </c>
      <c r="E2767" s="436">
        <f>VLOOKUP(C2767,'LICH THI'!C:AA,13,0)</f>
        <v>45</v>
      </c>
      <c r="F2767" s="436">
        <f t="shared" si="571"/>
        <v>45</v>
      </c>
      <c r="G2767" s="436">
        <f>VLOOKUP(C2767,'LICH THI'!C:AA,14,0)</f>
        <v>4</v>
      </c>
      <c r="H2767" s="436">
        <f t="shared" si="562"/>
        <v>3</v>
      </c>
      <c r="I2767" s="436" t="str">
        <f t="shared" si="563"/>
        <v>Nguyễn Tuấn Ngọc</v>
      </c>
      <c r="J2767" s="436"/>
      <c r="K2767" s="436">
        <f t="shared" si="564"/>
        <v>4</v>
      </c>
      <c r="L2767" s="436" t="str">
        <f t="shared" si="565"/>
        <v>DC1LL02-DC-4</v>
      </c>
      <c r="M2767" s="436">
        <f t="shared" si="566"/>
        <v>2</v>
      </c>
      <c r="N2767" s="437">
        <f t="shared" si="572"/>
        <v>166</v>
      </c>
      <c r="O2767" s="437"/>
      <c r="P2767" s="430" t="str">
        <f t="shared" si="567"/>
        <v/>
      </c>
      <c r="U2767" s="177">
        <v>128</v>
      </c>
      <c r="V2767" s="177" t="s">
        <v>3400</v>
      </c>
      <c r="W2767" s="177" t="s">
        <v>3475</v>
      </c>
      <c r="X2767" s="177" t="s">
        <v>3064</v>
      </c>
      <c r="Y2767" s="177" t="s">
        <v>3869</v>
      </c>
      <c r="Z2767" s="177" t="s">
        <v>3657</v>
      </c>
      <c r="AA2767" s="525" t="s">
        <v>3031</v>
      </c>
      <c r="AB2767" s="399" t="str">
        <f t="shared" si="568"/>
        <v>DC1LL02</v>
      </c>
      <c r="AC2767" s="399" t="str">
        <f t="shared" si="569"/>
        <v>DC1LL02-DC</v>
      </c>
      <c r="AD2767" t="str">
        <f>Y2767&amp;"-"&amp;VLOOKUP(AC2767,'LICH THI'!C:AA,9,0)</f>
        <v>64DCOT3186-42469</v>
      </c>
      <c r="AE2767">
        <f t="shared" si="570"/>
        <v>1</v>
      </c>
    </row>
    <row r="2768" spans="1:31" x14ac:dyDescent="0.25">
      <c r="A2768" s="436" t="str">
        <f t="shared" si="560"/>
        <v>DC1LL02-DC-108</v>
      </c>
      <c r="B2768" s="436">
        <f>COUNTIF(AC$4:AC2768,AC2768)</f>
        <v>108</v>
      </c>
      <c r="C2768" s="436" t="str">
        <f t="shared" si="561"/>
        <v>DC1LL02-DC</v>
      </c>
      <c r="D2768" s="436">
        <f>VLOOKUP(C2768,'LICH THI'!C:AA,12,0)</f>
        <v>165</v>
      </c>
      <c r="E2768" s="436">
        <f>VLOOKUP(C2768,'LICH THI'!C:AA,13,0)</f>
        <v>45</v>
      </c>
      <c r="F2768" s="436">
        <f t="shared" si="571"/>
        <v>45</v>
      </c>
      <c r="G2768" s="436">
        <f>VLOOKUP(C2768,'LICH THI'!C:AA,14,0)</f>
        <v>4</v>
      </c>
      <c r="H2768" s="436">
        <f t="shared" si="562"/>
        <v>3</v>
      </c>
      <c r="I2768" s="436" t="str">
        <f t="shared" si="563"/>
        <v>Trần Đình Nhân</v>
      </c>
      <c r="J2768" s="436"/>
      <c r="K2768" s="436">
        <f t="shared" si="564"/>
        <v>4</v>
      </c>
      <c r="L2768" s="436" t="str">
        <f t="shared" si="565"/>
        <v>DC1LL02-DC-4</v>
      </c>
      <c r="M2768" s="436">
        <f t="shared" si="566"/>
        <v>2</v>
      </c>
      <c r="N2768" s="437">
        <f t="shared" si="572"/>
        <v>167</v>
      </c>
      <c r="O2768" s="437"/>
      <c r="P2768" s="430" t="str">
        <f t="shared" si="567"/>
        <v/>
      </c>
      <c r="U2768" s="177">
        <v>22</v>
      </c>
      <c r="V2768" s="177" t="s">
        <v>3209</v>
      </c>
      <c r="W2768" s="177" t="s">
        <v>3263</v>
      </c>
      <c r="X2768" s="177" t="s">
        <v>3680</v>
      </c>
      <c r="Y2768" s="177" t="s">
        <v>3681</v>
      </c>
      <c r="Z2768" s="177" t="s">
        <v>3657</v>
      </c>
      <c r="AA2768" s="525" t="s">
        <v>3682</v>
      </c>
      <c r="AB2768" s="399" t="str">
        <f t="shared" si="568"/>
        <v>DC1LL02</v>
      </c>
      <c r="AC2768" s="399" t="str">
        <f t="shared" si="569"/>
        <v>DC1LL02-DC</v>
      </c>
      <c r="AD2768" t="str">
        <f>Y2768&amp;"-"&amp;VLOOKUP(AC2768,'LICH THI'!C:AA,9,0)</f>
        <v>63DCCD3371-42469</v>
      </c>
      <c r="AE2768">
        <f t="shared" si="570"/>
        <v>1</v>
      </c>
    </row>
    <row r="2769" spans="1:31" x14ac:dyDescent="0.25">
      <c r="A2769" s="436" t="str">
        <f t="shared" si="560"/>
        <v>DC1LL02-DC-109</v>
      </c>
      <c r="B2769" s="436">
        <f>COUNTIF(AC$4:AC2769,AC2769)</f>
        <v>109</v>
      </c>
      <c r="C2769" s="436" t="str">
        <f t="shared" si="561"/>
        <v>DC1LL02-DC</v>
      </c>
      <c r="D2769" s="436">
        <f>VLOOKUP(C2769,'LICH THI'!C:AA,12,0)</f>
        <v>165</v>
      </c>
      <c r="E2769" s="436">
        <f>VLOOKUP(C2769,'LICH THI'!C:AA,13,0)</f>
        <v>45</v>
      </c>
      <c r="F2769" s="436">
        <f t="shared" si="571"/>
        <v>45</v>
      </c>
      <c r="G2769" s="436">
        <f>VLOOKUP(C2769,'LICH THI'!C:AA,14,0)</f>
        <v>4</v>
      </c>
      <c r="H2769" s="436">
        <f t="shared" si="562"/>
        <v>3</v>
      </c>
      <c r="I2769" s="436" t="str">
        <f t="shared" si="563"/>
        <v>Lê Nguyên Nhất</v>
      </c>
      <c r="J2769" s="436"/>
      <c r="K2769" s="436">
        <f t="shared" si="564"/>
        <v>4</v>
      </c>
      <c r="L2769" s="436" t="str">
        <f t="shared" si="565"/>
        <v>DC1LL02-DC-4</v>
      </c>
      <c r="M2769" s="436">
        <f t="shared" si="566"/>
        <v>2</v>
      </c>
      <c r="N2769" s="437">
        <f t="shared" si="572"/>
        <v>168</v>
      </c>
      <c r="O2769" s="437"/>
      <c r="P2769" s="430" t="str">
        <f t="shared" si="567"/>
        <v/>
      </c>
      <c r="U2769" s="177">
        <v>40</v>
      </c>
      <c r="V2769" s="177" t="s">
        <v>2724</v>
      </c>
      <c r="W2769" s="177" t="s">
        <v>2776</v>
      </c>
      <c r="X2769" s="177" t="s">
        <v>2777</v>
      </c>
      <c r="Y2769" s="177" t="s">
        <v>2778</v>
      </c>
      <c r="Z2769" s="177" t="s">
        <v>3657</v>
      </c>
      <c r="AA2769" s="525" t="s">
        <v>2779</v>
      </c>
      <c r="AB2769" s="399" t="str">
        <f t="shared" si="568"/>
        <v>DC1LL02</v>
      </c>
      <c r="AC2769" s="399" t="str">
        <f t="shared" si="569"/>
        <v>DC1LL02-DC</v>
      </c>
      <c r="AD2769" t="str">
        <f>Y2769&amp;"-"&amp;VLOOKUP(AC2769,'LICH THI'!C:AA,9,0)</f>
        <v>64DCCA3053-42469</v>
      </c>
      <c r="AE2769">
        <f t="shared" si="570"/>
        <v>1</v>
      </c>
    </row>
    <row r="2770" spans="1:31" x14ac:dyDescent="0.25">
      <c r="A2770" s="436" t="str">
        <f t="shared" si="560"/>
        <v>DC1LL02-DC-110</v>
      </c>
      <c r="B2770" s="436">
        <f>COUNTIF(AC$4:AC2770,AC2770)</f>
        <v>110</v>
      </c>
      <c r="C2770" s="436" t="str">
        <f t="shared" si="561"/>
        <v>DC1LL02-DC</v>
      </c>
      <c r="D2770" s="436">
        <f>VLOOKUP(C2770,'LICH THI'!C:AA,12,0)</f>
        <v>165</v>
      </c>
      <c r="E2770" s="436">
        <f>VLOOKUP(C2770,'LICH THI'!C:AA,13,0)</f>
        <v>45</v>
      </c>
      <c r="F2770" s="436">
        <f t="shared" si="571"/>
        <v>45</v>
      </c>
      <c r="G2770" s="436">
        <f>VLOOKUP(C2770,'LICH THI'!C:AA,14,0)</f>
        <v>4</v>
      </c>
      <c r="H2770" s="436">
        <f t="shared" si="562"/>
        <v>3</v>
      </c>
      <c r="I2770" s="436" t="str">
        <f t="shared" si="563"/>
        <v>Trần Thị Nhiên</v>
      </c>
      <c r="J2770" s="436"/>
      <c r="K2770" s="436">
        <f t="shared" si="564"/>
        <v>4</v>
      </c>
      <c r="L2770" s="436" t="str">
        <f t="shared" si="565"/>
        <v>DC1LL02-DC-4</v>
      </c>
      <c r="M2770" s="436">
        <f t="shared" si="566"/>
        <v>2</v>
      </c>
      <c r="N2770" s="437">
        <f t="shared" si="572"/>
        <v>169</v>
      </c>
      <c r="O2770" s="437"/>
      <c r="P2770" s="430" t="str">
        <f t="shared" si="567"/>
        <v/>
      </c>
      <c r="U2770" s="177">
        <v>140</v>
      </c>
      <c r="V2770" s="177" t="s">
        <v>3415</v>
      </c>
      <c r="W2770" s="177" t="s">
        <v>2716</v>
      </c>
      <c r="X2770" s="177" t="s">
        <v>3886</v>
      </c>
      <c r="Y2770" s="177" t="s">
        <v>3887</v>
      </c>
      <c r="Z2770" s="177" t="s">
        <v>3657</v>
      </c>
      <c r="AA2770" s="525" t="s">
        <v>3888</v>
      </c>
      <c r="AB2770" s="399" t="str">
        <f t="shared" si="568"/>
        <v>DC1LL02</v>
      </c>
      <c r="AC2770" s="399" t="str">
        <f t="shared" si="569"/>
        <v>DC1LL02-DC</v>
      </c>
      <c r="AD2770" t="str">
        <f>Y2770&amp;"-"&amp;VLOOKUP(AC2770,'LICH THI'!C:AA,9,0)</f>
        <v>64DCTH3169-42469</v>
      </c>
      <c r="AE2770">
        <f t="shared" si="570"/>
        <v>1</v>
      </c>
    </row>
    <row r="2771" spans="1:31" x14ac:dyDescent="0.25">
      <c r="A2771" s="436" t="str">
        <f t="shared" si="560"/>
        <v>DC1LL02-DC-111</v>
      </c>
      <c r="B2771" s="436">
        <f>COUNTIF(AC$4:AC2771,AC2771)</f>
        <v>111</v>
      </c>
      <c r="C2771" s="436" t="str">
        <f t="shared" si="561"/>
        <v>DC1LL02-DC</v>
      </c>
      <c r="D2771" s="436">
        <f>VLOOKUP(C2771,'LICH THI'!C:AA,12,0)</f>
        <v>165</v>
      </c>
      <c r="E2771" s="436">
        <f>VLOOKUP(C2771,'LICH THI'!C:AA,13,0)</f>
        <v>45</v>
      </c>
      <c r="F2771" s="436">
        <f t="shared" si="571"/>
        <v>45</v>
      </c>
      <c r="G2771" s="436">
        <f>VLOOKUP(C2771,'LICH THI'!C:AA,14,0)</f>
        <v>4</v>
      </c>
      <c r="H2771" s="436">
        <f t="shared" si="562"/>
        <v>3</v>
      </c>
      <c r="I2771" s="436" t="str">
        <f t="shared" si="563"/>
        <v>Trương Hữu Như</v>
      </c>
      <c r="J2771" s="436"/>
      <c r="K2771" s="436">
        <f t="shared" si="564"/>
        <v>4</v>
      </c>
      <c r="L2771" s="436" t="str">
        <f t="shared" si="565"/>
        <v>DC1LL02-DC-4</v>
      </c>
      <c r="M2771" s="436">
        <f t="shared" si="566"/>
        <v>2</v>
      </c>
      <c r="N2771" s="437">
        <f t="shared" si="572"/>
        <v>170</v>
      </c>
      <c r="O2771" s="437"/>
      <c r="P2771" s="430" t="str">
        <f t="shared" si="567"/>
        <v/>
      </c>
      <c r="U2771" s="177">
        <v>129</v>
      </c>
      <c r="V2771" s="177" t="s">
        <v>3400</v>
      </c>
      <c r="W2771" s="177" t="s">
        <v>3870</v>
      </c>
      <c r="X2771" s="177" t="s">
        <v>3871</v>
      </c>
      <c r="Y2771" s="177" t="s">
        <v>3872</v>
      </c>
      <c r="Z2771" s="177" t="s">
        <v>3657</v>
      </c>
      <c r="AA2771" s="525" t="s">
        <v>3603</v>
      </c>
      <c r="AB2771" s="399" t="str">
        <f t="shared" si="568"/>
        <v>DC1LL02</v>
      </c>
      <c r="AC2771" s="399" t="str">
        <f t="shared" si="569"/>
        <v>DC1LL02-DC</v>
      </c>
      <c r="AD2771" t="str">
        <f>Y2771&amp;"-"&amp;VLOOKUP(AC2771,'LICH THI'!C:AA,9,0)</f>
        <v>64DCOT3203-42469</v>
      </c>
      <c r="AE2771">
        <f t="shared" si="570"/>
        <v>1</v>
      </c>
    </row>
    <row r="2772" spans="1:31" x14ac:dyDescent="0.25">
      <c r="A2772" s="436" t="str">
        <f t="shared" si="560"/>
        <v>DC1LL02-DC-112</v>
      </c>
      <c r="B2772" s="436">
        <f>COUNTIF(AC$4:AC2772,AC2772)</f>
        <v>112</v>
      </c>
      <c r="C2772" s="436" t="str">
        <f t="shared" si="561"/>
        <v>DC1LL02-DC</v>
      </c>
      <c r="D2772" s="436">
        <f>VLOOKUP(C2772,'LICH THI'!C:AA,12,0)</f>
        <v>165</v>
      </c>
      <c r="E2772" s="436">
        <f>VLOOKUP(C2772,'LICH THI'!C:AA,13,0)</f>
        <v>45</v>
      </c>
      <c r="F2772" s="436">
        <f t="shared" si="571"/>
        <v>45</v>
      </c>
      <c r="G2772" s="436">
        <f>VLOOKUP(C2772,'LICH THI'!C:AA,14,0)</f>
        <v>4</v>
      </c>
      <c r="H2772" s="436">
        <f t="shared" si="562"/>
        <v>3</v>
      </c>
      <c r="I2772" s="436" t="str">
        <f t="shared" si="563"/>
        <v>Cao Xuân Phong</v>
      </c>
      <c r="J2772" s="436"/>
      <c r="K2772" s="436">
        <f t="shared" si="564"/>
        <v>4</v>
      </c>
      <c r="L2772" s="436" t="str">
        <f t="shared" si="565"/>
        <v>DC1LL02-DC-4</v>
      </c>
      <c r="M2772" s="436">
        <f t="shared" si="566"/>
        <v>2</v>
      </c>
      <c r="N2772" s="437">
        <f t="shared" si="572"/>
        <v>171</v>
      </c>
      <c r="O2772" s="437"/>
      <c r="P2772" s="430" t="str">
        <f t="shared" si="567"/>
        <v/>
      </c>
      <c r="U2772" s="177">
        <v>52</v>
      </c>
      <c r="V2772" s="177" t="s">
        <v>2868</v>
      </c>
      <c r="W2772" s="177" t="s">
        <v>3720</v>
      </c>
      <c r="X2772" s="177" t="s">
        <v>3284</v>
      </c>
      <c r="Y2772" s="177" t="s">
        <v>3721</v>
      </c>
      <c r="Z2772" s="177" t="s">
        <v>3657</v>
      </c>
      <c r="AA2772" s="525" t="s">
        <v>2771</v>
      </c>
      <c r="AB2772" s="399" t="str">
        <f t="shared" si="568"/>
        <v>DC1LL02</v>
      </c>
      <c r="AC2772" s="399" t="str">
        <f t="shared" si="569"/>
        <v>DC1LL02-DC</v>
      </c>
      <c r="AD2772" t="str">
        <f>Y2772&amp;"-"&amp;VLOOKUP(AC2772,'LICH THI'!C:AA,9,0)</f>
        <v>64DCCD3273-42469</v>
      </c>
      <c r="AE2772">
        <f t="shared" si="570"/>
        <v>1</v>
      </c>
    </row>
    <row r="2773" spans="1:31" x14ac:dyDescent="0.25">
      <c r="A2773" s="436" t="str">
        <f t="shared" si="560"/>
        <v>DC1LL02-DC-113</v>
      </c>
      <c r="B2773" s="436">
        <f>COUNTIF(AC$4:AC2773,AC2773)</f>
        <v>113</v>
      </c>
      <c r="C2773" s="436" t="str">
        <f t="shared" si="561"/>
        <v>DC1LL02-DC</v>
      </c>
      <c r="D2773" s="436">
        <f>VLOOKUP(C2773,'LICH THI'!C:AA,12,0)</f>
        <v>165</v>
      </c>
      <c r="E2773" s="436">
        <f>VLOOKUP(C2773,'LICH THI'!C:AA,13,0)</f>
        <v>45</v>
      </c>
      <c r="F2773" s="436">
        <f t="shared" si="571"/>
        <v>45</v>
      </c>
      <c r="G2773" s="436">
        <f>VLOOKUP(C2773,'LICH THI'!C:AA,14,0)</f>
        <v>4</v>
      </c>
      <c r="H2773" s="436">
        <f t="shared" si="562"/>
        <v>3</v>
      </c>
      <c r="I2773" s="436" t="str">
        <f t="shared" si="563"/>
        <v>Trịnh Xuân Phúc</v>
      </c>
      <c r="J2773" s="436"/>
      <c r="K2773" s="436">
        <f t="shared" si="564"/>
        <v>4</v>
      </c>
      <c r="L2773" s="436" t="str">
        <f t="shared" si="565"/>
        <v>DC1LL02-DC-4</v>
      </c>
      <c r="M2773" s="436">
        <f t="shared" si="566"/>
        <v>2</v>
      </c>
      <c r="N2773" s="437">
        <f t="shared" si="572"/>
        <v>172</v>
      </c>
      <c r="O2773" s="437"/>
      <c r="P2773" s="430" t="str">
        <f t="shared" si="567"/>
        <v/>
      </c>
      <c r="U2773" s="177">
        <v>72</v>
      </c>
      <c r="V2773" s="177" t="s">
        <v>2935</v>
      </c>
      <c r="W2773" s="177" t="s">
        <v>3757</v>
      </c>
      <c r="X2773" s="177" t="s">
        <v>2887</v>
      </c>
      <c r="Y2773" s="177" t="s">
        <v>3758</v>
      </c>
      <c r="Z2773" s="177" t="s">
        <v>3657</v>
      </c>
      <c r="AA2773" s="525" t="s">
        <v>3037</v>
      </c>
      <c r="AB2773" s="399" t="str">
        <f t="shared" si="568"/>
        <v>DC1LL02</v>
      </c>
      <c r="AC2773" s="399" t="str">
        <f t="shared" si="569"/>
        <v>DC1LL02-DC</v>
      </c>
      <c r="AD2773" t="str">
        <f>Y2773&amp;"-"&amp;VLOOKUP(AC2773,'LICH THI'!C:AA,9,0)</f>
        <v>64DCDB3102-42469</v>
      </c>
      <c r="AE2773">
        <f t="shared" si="570"/>
        <v>1</v>
      </c>
    </row>
    <row r="2774" spans="1:31" x14ac:dyDescent="0.25">
      <c r="A2774" s="436" t="str">
        <f t="shared" si="560"/>
        <v>DC1LL02-DC-114</v>
      </c>
      <c r="B2774" s="436">
        <f>COUNTIF(AC$4:AC2774,AC2774)</f>
        <v>114</v>
      </c>
      <c r="C2774" s="436" t="str">
        <f t="shared" si="561"/>
        <v>DC1LL02-DC</v>
      </c>
      <c r="D2774" s="436">
        <f>VLOOKUP(C2774,'LICH THI'!C:AA,12,0)</f>
        <v>165</v>
      </c>
      <c r="E2774" s="436">
        <f>VLOOKUP(C2774,'LICH THI'!C:AA,13,0)</f>
        <v>45</v>
      </c>
      <c r="F2774" s="436">
        <f t="shared" si="571"/>
        <v>45</v>
      </c>
      <c r="G2774" s="436">
        <f>VLOOKUP(C2774,'LICH THI'!C:AA,14,0)</f>
        <v>4</v>
      </c>
      <c r="H2774" s="436">
        <f t="shared" si="562"/>
        <v>3</v>
      </c>
      <c r="I2774" s="436" t="str">
        <f t="shared" si="563"/>
        <v>Nguyễn Huy Phước</v>
      </c>
      <c r="J2774" s="436"/>
      <c r="K2774" s="436">
        <f t="shared" si="564"/>
        <v>4</v>
      </c>
      <c r="L2774" s="436" t="str">
        <f t="shared" si="565"/>
        <v>DC1LL02-DC-4</v>
      </c>
      <c r="M2774" s="436">
        <f t="shared" si="566"/>
        <v>2</v>
      </c>
      <c r="N2774" s="437">
        <f t="shared" si="572"/>
        <v>173</v>
      </c>
      <c r="O2774" s="437"/>
      <c r="P2774" s="430" t="str">
        <f t="shared" si="567"/>
        <v/>
      </c>
      <c r="U2774" s="177">
        <v>53</v>
      </c>
      <c r="V2774" s="177" t="s">
        <v>2868</v>
      </c>
      <c r="W2774" s="177" t="s">
        <v>3144</v>
      </c>
      <c r="X2774" s="177" t="s">
        <v>3096</v>
      </c>
      <c r="Y2774" s="177" t="s">
        <v>3722</v>
      </c>
      <c r="Z2774" s="177" t="s">
        <v>3657</v>
      </c>
      <c r="AA2774" s="525" t="s">
        <v>3723</v>
      </c>
      <c r="AB2774" s="399" t="str">
        <f t="shared" si="568"/>
        <v>DC1LL02</v>
      </c>
      <c r="AC2774" s="399" t="str">
        <f t="shared" si="569"/>
        <v>DC1LL02-DC</v>
      </c>
      <c r="AD2774" t="str">
        <f>Y2774&amp;"-"&amp;VLOOKUP(AC2774,'LICH THI'!C:AA,9,0)</f>
        <v>64DCCD3258-42469</v>
      </c>
      <c r="AE2774">
        <f t="shared" si="570"/>
        <v>1</v>
      </c>
    </row>
    <row r="2775" spans="1:31" x14ac:dyDescent="0.25">
      <c r="A2775" s="436" t="str">
        <f t="shared" si="560"/>
        <v>DC1LL02-DC-115</v>
      </c>
      <c r="B2775" s="436">
        <f>COUNTIF(AC$4:AC2775,AC2775)</f>
        <v>115</v>
      </c>
      <c r="C2775" s="436" t="str">
        <f t="shared" si="561"/>
        <v>DC1LL02-DC</v>
      </c>
      <c r="D2775" s="436">
        <f>VLOOKUP(C2775,'LICH THI'!C:AA,12,0)</f>
        <v>165</v>
      </c>
      <c r="E2775" s="436">
        <f>VLOOKUP(C2775,'LICH THI'!C:AA,13,0)</f>
        <v>45</v>
      </c>
      <c r="F2775" s="436">
        <f t="shared" si="571"/>
        <v>45</v>
      </c>
      <c r="G2775" s="436">
        <f>VLOOKUP(C2775,'LICH THI'!C:AA,14,0)</f>
        <v>4</v>
      </c>
      <c r="H2775" s="436">
        <f t="shared" si="562"/>
        <v>3</v>
      </c>
      <c r="I2775" s="436" t="str">
        <f t="shared" si="563"/>
        <v>Nguyễn Thị Mai Phương</v>
      </c>
      <c r="J2775" s="436"/>
      <c r="K2775" s="436">
        <f t="shared" si="564"/>
        <v>4</v>
      </c>
      <c r="L2775" s="436" t="str">
        <f t="shared" si="565"/>
        <v>DC1LL02-DC-4</v>
      </c>
      <c r="M2775" s="436">
        <f t="shared" si="566"/>
        <v>2</v>
      </c>
      <c r="N2775" s="437">
        <f t="shared" si="572"/>
        <v>174</v>
      </c>
      <c r="O2775" s="437"/>
      <c r="P2775" s="430" t="str">
        <f t="shared" si="567"/>
        <v/>
      </c>
      <c r="U2775" s="177">
        <v>133</v>
      </c>
      <c r="V2775" s="177" t="s">
        <v>3019</v>
      </c>
      <c r="W2775" s="177" t="s">
        <v>3875</v>
      </c>
      <c r="X2775" s="177" t="s">
        <v>2717</v>
      </c>
      <c r="Y2775" s="177" t="s">
        <v>3876</v>
      </c>
      <c r="Z2775" s="177" t="s">
        <v>3657</v>
      </c>
      <c r="AA2775" s="525" t="s">
        <v>3048</v>
      </c>
      <c r="AB2775" s="399" t="str">
        <f t="shared" si="568"/>
        <v>DC1LL02</v>
      </c>
      <c r="AC2775" s="399" t="str">
        <f t="shared" si="569"/>
        <v>DC1LL02-DC</v>
      </c>
      <c r="AD2775" t="str">
        <f>Y2775&amp;"-"&amp;VLOOKUP(AC2775,'LICH THI'!C:AA,9,0)</f>
        <v>64DCQT3079-42469</v>
      </c>
      <c r="AE2775">
        <f t="shared" si="570"/>
        <v>1</v>
      </c>
    </row>
    <row r="2776" spans="1:31" x14ac:dyDescent="0.25">
      <c r="A2776" s="436" t="str">
        <f t="shared" si="560"/>
        <v>DC1LL02-DC-116</v>
      </c>
      <c r="B2776" s="436">
        <f>COUNTIF(AC$4:AC2776,AC2776)</f>
        <v>116</v>
      </c>
      <c r="C2776" s="436" t="str">
        <f t="shared" si="561"/>
        <v>DC1LL02-DC</v>
      </c>
      <c r="D2776" s="436">
        <f>VLOOKUP(C2776,'LICH THI'!C:AA,12,0)</f>
        <v>165</v>
      </c>
      <c r="E2776" s="436">
        <f>VLOOKUP(C2776,'LICH THI'!C:AA,13,0)</f>
        <v>45</v>
      </c>
      <c r="F2776" s="436">
        <f t="shared" si="571"/>
        <v>45</v>
      </c>
      <c r="G2776" s="436">
        <f>VLOOKUP(C2776,'LICH THI'!C:AA,14,0)</f>
        <v>4</v>
      </c>
      <c r="H2776" s="436">
        <f t="shared" si="562"/>
        <v>3</v>
      </c>
      <c r="I2776" s="436" t="str">
        <f t="shared" si="563"/>
        <v>Nguyễn Văn Phương</v>
      </c>
      <c r="J2776" s="436"/>
      <c r="K2776" s="436">
        <f t="shared" si="564"/>
        <v>4</v>
      </c>
      <c r="L2776" s="436" t="str">
        <f t="shared" si="565"/>
        <v>DC1LL02-DC-4</v>
      </c>
      <c r="M2776" s="436">
        <f t="shared" si="566"/>
        <v>2</v>
      </c>
      <c r="N2776" s="437">
        <f t="shared" si="572"/>
        <v>175</v>
      </c>
      <c r="O2776" s="437"/>
      <c r="P2776" s="430" t="str">
        <f t="shared" si="567"/>
        <v/>
      </c>
      <c r="U2776" s="177">
        <v>92</v>
      </c>
      <c r="V2776" s="177" t="s">
        <v>3325</v>
      </c>
      <c r="W2776" s="177" t="s">
        <v>2741</v>
      </c>
      <c r="X2776" s="177" t="s">
        <v>2717</v>
      </c>
      <c r="Y2776" s="177" t="s">
        <v>3793</v>
      </c>
      <c r="Z2776" s="177" t="s">
        <v>3657</v>
      </c>
      <c r="AA2776" s="525" t="s">
        <v>3794</v>
      </c>
      <c r="AB2776" s="399" t="str">
        <f t="shared" si="568"/>
        <v>DC1LL02</v>
      </c>
      <c r="AC2776" s="399" t="str">
        <f t="shared" si="569"/>
        <v>DC1LL02-DC</v>
      </c>
      <c r="AD2776" t="str">
        <f>Y2776&amp;"-"&amp;VLOOKUP(AC2776,'LICH THI'!C:AA,9,0)</f>
        <v>64DCDT3099-42469</v>
      </c>
      <c r="AE2776">
        <f t="shared" si="570"/>
        <v>1</v>
      </c>
    </row>
    <row r="2777" spans="1:31" x14ac:dyDescent="0.25">
      <c r="A2777" s="436" t="str">
        <f t="shared" si="560"/>
        <v>DC1LL02-DC-117</v>
      </c>
      <c r="B2777" s="436">
        <f>COUNTIF(AC$4:AC2777,AC2777)</f>
        <v>117</v>
      </c>
      <c r="C2777" s="436" t="str">
        <f t="shared" si="561"/>
        <v>DC1LL02-DC</v>
      </c>
      <c r="D2777" s="436">
        <f>VLOOKUP(C2777,'LICH THI'!C:AA,12,0)</f>
        <v>165</v>
      </c>
      <c r="E2777" s="436">
        <f>VLOOKUP(C2777,'LICH THI'!C:AA,13,0)</f>
        <v>45</v>
      </c>
      <c r="F2777" s="436">
        <f t="shared" si="571"/>
        <v>45</v>
      </c>
      <c r="G2777" s="436">
        <f>VLOOKUP(C2777,'LICH THI'!C:AA,14,0)</f>
        <v>4</v>
      </c>
      <c r="H2777" s="436">
        <f t="shared" si="562"/>
        <v>3</v>
      </c>
      <c r="I2777" s="436" t="str">
        <f t="shared" si="563"/>
        <v>Bùi Tuyên Quang</v>
      </c>
      <c r="J2777" s="436"/>
      <c r="K2777" s="436">
        <f t="shared" si="564"/>
        <v>4</v>
      </c>
      <c r="L2777" s="436" t="str">
        <f t="shared" si="565"/>
        <v>DC1LL02-DC-4</v>
      </c>
      <c r="M2777" s="436">
        <f t="shared" si="566"/>
        <v>2</v>
      </c>
      <c r="N2777" s="437">
        <f t="shared" si="572"/>
        <v>176</v>
      </c>
      <c r="O2777" s="437"/>
      <c r="P2777" s="430" t="str">
        <f t="shared" si="567"/>
        <v/>
      </c>
      <c r="U2777" s="177">
        <v>119</v>
      </c>
      <c r="V2777" s="177" t="s">
        <v>3014</v>
      </c>
      <c r="W2777" s="177" t="s">
        <v>3851</v>
      </c>
      <c r="X2777" s="177" t="s">
        <v>3147</v>
      </c>
      <c r="Y2777" s="177" t="s">
        <v>3852</v>
      </c>
      <c r="Z2777" s="177" t="s">
        <v>3657</v>
      </c>
      <c r="AA2777" s="525" t="s">
        <v>3853</v>
      </c>
      <c r="AB2777" s="399" t="str">
        <f t="shared" si="568"/>
        <v>DC1LL02</v>
      </c>
      <c r="AC2777" s="399" t="str">
        <f t="shared" si="569"/>
        <v>DC1LL02-DC</v>
      </c>
      <c r="AD2777" t="str">
        <f>Y2777&amp;"-"&amp;VLOOKUP(AC2777,'LICH THI'!C:AA,9,0)</f>
        <v>64DCMX3057-42469</v>
      </c>
      <c r="AE2777">
        <f t="shared" si="570"/>
        <v>1</v>
      </c>
    </row>
    <row r="2778" spans="1:31" x14ac:dyDescent="0.25">
      <c r="A2778" s="436" t="str">
        <f t="shared" si="560"/>
        <v>DC1LL02-DC-118</v>
      </c>
      <c r="B2778" s="436">
        <f>COUNTIF(AC$4:AC2778,AC2778)</f>
        <v>118</v>
      </c>
      <c r="C2778" s="436" t="str">
        <f t="shared" si="561"/>
        <v>DC1LL02-DC</v>
      </c>
      <c r="D2778" s="436">
        <f>VLOOKUP(C2778,'LICH THI'!C:AA,12,0)</f>
        <v>165</v>
      </c>
      <c r="E2778" s="436">
        <f>VLOOKUP(C2778,'LICH THI'!C:AA,13,0)</f>
        <v>45</v>
      </c>
      <c r="F2778" s="436">
        <f t="shared" si="571"/>
        <v>45</v>
      </c>
      <c r="G2778" s="436">
        <f>VLOOKUP(C2778,'LICH THI'!C:AA,14,0)</f>
        <v>4</v>
      </c>
      <c r="H2778" s="436">
        <f t="shared" si="562"/>
        <v>3</v>
      </c>
      <c r="I2778" s="436" t="str">
        <f t="shared" si="563"/>
        <v>Hồ Văn Quang</v>
      </c>
      <c r="J2778" s="436"/>
      <c r="K2778" s="436">
        <f t="shared" si="564"/>
        <v>4</v>
      </c>
      <c r="L2778" s="436" t="str">
        <f t="shared" si="565"/>
        <v>DC1LL02-DC-4</v>
      </c>
      <c r="M2778" s="436">
        <f t="shared" si="566"/>
        <v>2</v>
      </c>
      <c r="N2778" s="437">
        <f t="shared" si="572"/>
        <v>177</v>
      </c>
      <c r="O2778" s="437"/>
      <c r="P2778" s="430" t="str">
        <f t="shared" si="567"/>
        <v/>
      </c>
      <c r="U2778" s="177">
        <v>10</v>
      </c>
      <c r="V2778" s="177" t="s">
        <v>3102</v>
      </c>
      <c r="W2778" s="177" t="s">
        <v>2727</v>
      </c>
      <c r="X2778" s="177" t="s">
        <v>3147</v>
      </c>
      <c r="Y2778" s="177" t="s">
        <v>3148</v>
      </c>
      <c r="Z2778" s="177" t="s">
        <v>3657</v>
      </c>
      <c r="AA2778" s="525" t="s">
        <v>3149</v>
      </c>
      <c r="AB2778" s="399" t="str">
        <f t="shared" si="568"/>
        <v>DC1LL02</v>
      </c>
      <c r="AC2778" s="399" t="str">
        <f t="shared" si="569"/>
        <v>DC1LL02-DC</v>
      </c>
      <c r="AD2778" t="str">
        <f>Y2778&amp;"-"&amp;VLOOKUP(AC2778,'LICH THI'!C:AA,9,0)</f>
        <v>62DCCD3076-42469</v>
      </c>
      <c r="AE2778">
        <f t="shared" si="570"/>
        <v>1</v>
      </c>
    </row>
    <row r="2779" spans="1:31" x14ac:dyDescent="0.25">
      <c r="A2779" s="436" t="str">
        <f t="shared" si="560"/>
        <v>DC1LL02-DC-119</v>
      </c>
      <c r="B2779" s="436">
        <f>COUNTIF(AC$4:AC2779,AC2779)</f>
        <v>119</v>
      </c>
      <c r="C2779" s="436" t="str">
        <f t="shared" si="561"/>
        <v>DC1LL02-DC</v>
      </c>
      <c r="D2779" s="436">
        <f>VLOOKUP(C2779,'LICH THI'!C:AA,12,0)</f>
        <v>165</v>
      </c>
      <c r="E2779" s="436">
        <f>VLOOKUP(C2779,'LICH THI'!C:AA,13,0)</f>
        <v>45</v>
      </c>
      <c r="F2779" s="436">
        <f t="shared" si="571"/>
        <v>45</v>
      </c>
      <c r="G2779" s="436">
        <f>VLOOKUP(C2779,'LICH THI'!C:AA,14,0)</f>
        <v>4</v>
      </c>
      <c r="H2779" s="436">
        <f t="shared" si="562"/>
        <v>3</v>
      </c>
      <c r="I2779" s="436" t="str">
        <f t="shared" si="563"/>
        <v>Nguyễn Thế Quang</v>
      </c>
      <c r="J2779" s="436"/>
      <c r="K2779" s="436">
        <f t="shared" si="564"/>
        <v>4</v>
      </c>
      <c r="L2779" s="436" t="str">
        <f t="shared" si="565"/>
        <v>DC1LL02-DC-4</v>
      </c>
      <c r="M2779" s="436">
        <f t="shared" si="566"/>
        <v>2</v>
      </c>
      <c r="N2779" s="437">
        <f t="shared" si="572"/>
        <v>178</v>
      </c>
      <c r="O2779" s="437"/>
      <c r="P2779" s="430" t="str">
        <f t="shared" si="567"/>
        <v/>
      </c>
      <c r="U2779" s="177">
        <v>41</v>
      </c>
      <c r="V2779" s="177" t="s">
        <v>2724</v>
      </c>
      <c r="W2779" s="177" t="s">
        <v>3243</v>
      </c>
      <c r="X2779" s="177" t="s">
        <v>3147</v>
      </c>
      <c r="Y2779" s="177" t="s">
        <v>3709</v>
      </c>
      <c r="Z2779" s="177" t="s">
        <v>3657</v>
      </c>
      <c r="AA2779" s="525" t="s">
        <v>3349</v>
      </c>
      <c r="AB2779" s="399" t="str">
        <f t="shared" si="568"/>
        <v>DC1LL02</v>
      </c>
      <c r="AC2779" s="399" t="str">
        <f t="shared" si="569"/>
        <v>DC1LL02-DC</v>
      </c>
      <c r="AD2779" t="str">
        <f>Y2779&amp;"-"&amp;VLOOKUP(AC2779,'LICH THI'!C:AA,9,0)</f>
        <v>64DCCA3008-42469</v>
      </c>
      <c r="AE2779">
        <f t="shared" si="570"/>
        <v>1</v>
      </c>
    </row>
    <row r="2780" spans="1:31" x14ac:dyDescent="0.25">
      <c r="A2780" s="436" t="str">
        <f t="shared" si="560"/>
        <v>DC1LL02-DC-120</v>
      </c>
      <c r="B2780" s="436">
        <f>COUNTIF(AC$4:AC2780,AC2780)</f>
        <v>120</v>
      </c>
      <c r="C2780" s="436" t="str">
        <f t="shared" si="561"/>
        <v>DC1LL02-DC</v>
      </c>
      <c r="D2780" s="436">
        <f>VLOOKUP(C2780,'LICH THI'!C:AA,12,0)</f>
        <v>165</v>
      </c>
      <c r="E2780" s="436">
        <f>VLOOKUP(C2780,'LICH THI'!C:AA,13,0)</f>
        <v>45</v>
      </c>
      <c r="F2780" s="436">
        <f t="shared" si="571"/>
        <v>45</v>
      </c>
      <c r="G2780" s="436">
        <f>VLOOKUP(C2780,'LICH THI'!C:AA,14,0)</f>
        <v>4</v>
      </c>
      <c r="H2780" s="436">
        <f t="shared" si="562"/>
        <v>3</v>
      </c>
      <c r="I2780" s="436" t="str">
        <f t="shared" si="563"/>
        <v>Nguyễn Văn Quân</v>
      </c>
      <c r="J2780" s="436"/>
      <c r="K2780" s="436">
        <f t="shared" si="564"/>
        <v>4</v>
      </c>
      <c r="L2780" s="436" t="str">
        <f t="shared" si="565"/>
        <v>DC1LL02-DC-4</v>
      </c>
      <c r="M2780" s="436">
        <f t="shared" si="566"/>
        <v>2</v>
      </c>
      <c r="N2780" s="437">
        <f t="shared" si="572"/>
        <v>179</v>
      </c>
      <c r="O2780" s="437"/>
      <c r="P2780" s="430" t="str">
        <f t="shared" si="567"/>
        <v/>
      </c>
      <c r="U2780" s="177">
        <v>67</v>
      </c>
      <c r="V2780" s="177" t="s">
        <v>2897</v>
      </c>
      <c r="W2780" s="177" t="s">
        <v>2741</v>
      </c>
      <c r="X2780" s="177" t="s">
        <v>2890</v>
      </c>
      <c r="Y2780" s="177" t="s">
        <v>3746</v>
      </c>
      <c r="Z2780" s="177" t="s">
        <v>3657</v>
      </c>
      <c r="AA2780" s="525" t="s">
        <v>2886</v>
      </c>
      <c r="AB2780" s="399" t="str">
        <f t="shared" si="568"/>
        <v>DC1LL02</v>
      </c>
      <c r="AC2780" s="399" t="str">
        <f t="shared" si="569"/>
        <v>DC1LL02-DC</v>
      </c>
      <c r="AD2780" t="str">
        <f>Y2780&amp;"-"&amp;VLOOKUP(AC2780,'LICH THI'!C:AA,9,0)</f>
        <v>64DCDB3010-42469</v>
      </c>
      <c r="AE2780">
        <f t="shared" si="570"/>
        <v>1</v>
      </c>
    </row>
    <row r="2781" spans="1:31" x14ac:dyDescent="0.25">
      <c r="A2781" s="436" t="str">
        <f t="shared" si="560"/>
        <v>DC1LL02-DC-121</v>
      </c>
      <c r="B2781" s="436">
        <f>COUNTIF(AC$4:AC2781,AC2781)</f>
        <v>121</v>
      </c>
      <c r="C2781" s="436" t="str">
        <f t="shared" si="561"/>
        <v>DC1LL02-DC</v>
      </c>
      <c r="D2781" s="436">
        <f>VLOOKUP(C2781,'LICH THI'!C:AA,12,0)</f>
        <v>165</v>
      </c>
      <c r="E2781" s="436">
        <f>VLOOKUP(C2781,'LICH THI'!C:AA,13,0)</f>
        <v>45</v>
      </c>
      <c r="F2781" s="436">
        <f t="shared" si="571"/>
        <v>45</v>
      </c>
      <c r="G2781" s="436">
        <f>VLOOKUP(C2781,'LICH THI'!C:AA,14,0)</f>
        <v>4</v>
      </c>
      <c r="H2781" s="436">
        <f t="shared" si="562"/>
        <v>3</v>
      </c>
      <c r="I2781" s="436" t="str">
        <f t="shared" si="563"/>
        <v>Ưng Hồng Quân</v>
      </c>
      <c r="J2781" s="436"/>
      <c r="K2781" s="436">
        <f t="shared" si="564"/>
        <v>4</v>
      </c>
      <c r="L2781" s="436" t="str">
        <f t="shared" si="565"/>
        <v>DC1LL02-DC-4</v>
      </c>
      <c r="M2781" s="436">
        <f t="shared" si="566"/>
        <v>2</v>
      </c>
      <c r="N2781" s="437">
        <f t="shared" si="572"/>
        <v>180</v>
      </c>
      <c r="O2781" s="437"/>
      <c r="P2781" s="430" t="str">
        <f t="shared" si="567"/>
        <v/>
      </c>
      <c r="U2781" s="177">
        <v>81</v>
      </c>
      <c r="V2781" s="177" t="s">
        <v>3308</v>
      </c>
      <c r="W2781" s="177" t="s">
        <v>3773</v>
      </c>
      <c r="X2781" s="177" t="s">
        <v>2890</v>
      </c>
      <c r="Y2781" s="177" t="s">
        <v>3774</v>
      </c>
      <c r="Z2781" s="177" t="s">
        <v>3657</v>
      </c>
      <c r="AA2781" s="525" t="s">
        <v>3775</v>
      </c>
      <c r="AB2781" s="399" t="str">
        <f t="shared" si="568"/>
        <v>DC1LL02</v>
      </c>
      <c r="AC2781" s="399" t="str">
        <f t="shared" si="569"/>
        <v>DC1LL02-DC</v>
      </c>
      <c r="AD2781" t="str">
        <f>Y2781&amp;"-"&amp;VLOOKUP(AC2781,'LICH THI'!C:AA,9,0)</f>
        <v>64DCDT3043-42469</v>
      </c>
      <c r="AE2781">
        <f t="shared" si="570"/>
        <v>1</v>
      </c>
    </row>
    <row r="2782" spans="1:31" x14ac:dyDescent="0.25">
      <c r="A2782" s="436" t="str">
        <f t="shared" si="560"/>
        <v>DC1LL02-DC-122</v>
      </c>
      <c r="B2782" s="436">
        <f>COUNTIF(AC$4:AC2782,AC2782)</f>
        <v>122</v>
      </c>
      <c r="C2782" s="436" t="str">
        <f t="shared" si="561"/>
        <v>DC1LL02-DC</v>
      </c>
      <c r="D2782" s="436">
        <f>VLOOKUP(C2782,'LICH THI'!C:AA,12,0)</f>
        <v>165</v>
      </c>
      <c r="E2782" s="436">
        <f>VLOOKUP(C2782,'LICH THI'!C:AA,13,0)</f>
        <v>45</v>
      </c>
      <c r="F2782" s="436">
        <f t="shared" si="571"/>
        <v>45</v>
      </c>
      <c r="G2782" s="436">
        <f>VLOOKUP(C2782,'LICH THI'!C:AA,14,0)</f>
        <v>4</v>
      </c>
      <c r="H2782" s="436">
        <f t="shared" si="562"/>
        <v>3</v>
      </c>
      <c r="I2782" s="436" t="str">
        <f t="shared" si="563"/>
        <v>Đỗ Văn Quý</v>
      </c>
      <c r="J2782" s="436"/>
      <c r="K2782" s="436">
        <f t="shared" si="564"/>
        <v>4</v>
      </c>
      <c r="L2782" s="436" t="str">
        <f t="shared" si="565"/>
        <v>DC1LL02-DC-4</v>
      </c>
      <c r="M2782" s="436">
        <f t="shared" si="566"/>
        <v>2</v>
      </c>
      <c r="N2782" s="437">
        <f t="shared" si="572"/>
        <v>181</v>
      </c>
      <c r="O2782" s="437"/>
      <c r="P2782" s="430" t="str">
        <f t="shared" si="567"/>
        <v/>
      </c>
      <c r="U2782" s="177">
        <v>11</v>
      </c>
      <c r="V2782" s="177" t="s">
        <v>3102</v>
      </c>
      <c r="W2782" s="177" t="s">
        <v>3663</v>
      </c>
      <c r="X2782" s="177" t="s">
        <v>3004</v>
      </c>
      <c r="Y2782" s="177" t="s">
        <v>3664</v>
      </c>
      <c r="Z2782" s="177" t="s">
        <v>3657</v>
      </c>
      <c r="AA2782" s="525" t="s">
        <v>3665</v>
      </c>
      <c r="AB2782" s="399" t="str">
        <f t="shared" si="568"/>
        <v>DC1LL02</v>
      </c>
      <c r="AC2782" s="399" t="str">
        <f t="shared" si="569"/>
        <v>DC1LL02-DC</v>
      </c>
      <c r="AD2782" t="str">
        <f>Y2782&amp;"-"&amp;VLOOKUP(AC2782,'LICH THI'!C:AA,9,0)</f>
        <v>62DCCD3079-42469</v>
      </c>
      <c r="AE2782">
        <f t="shared" si="570"/>
        <v>1</v>
      </c>
    </row>
    <row r="2783" spans="1:31" x14ac:dyDescent="0.25">
      <c r="A2783" s="436" t="str">
        <f t="shared" si="560"/>
        <v>DC1LL02-DC-123</v>
      </c>
      <c r="B2783" s="436">
        <f>COUNTIF(AC$4:AC2783,AC2783)</f>
        <v>123</v>
      </c>
      <c r="C2783" s="436" t="str">
        <f t="shared" si="561"/>
        <v>DC1LL02-DC</v>
      </c>
      <c r="D2783" s="436">
        <f>VLOOKUP(C2783,'LICH THI'!C:AA,12,0)</f>
        <v>165</v>
      </c>
      <c r="E2783" s="436">
        <f>VLOOKUP(C2783,'LICH THI'!C:AA,13,0)</f>
        <v>45</v>
      </c>
      <c r="F2783" s="436">
        <f t="shared" si="571"/>
        <v>45</v>
      </c>
      <c r="G2783" s="436">
        <f>VLOOKUP(C2783,'LICH THI'!C:AA,14,0)</f>
        <v>4</v>
      </c>
      <c r="H2783" s="436">
        <f t="shared" si="562"/>
        <v>3</v>
      </c>
      <c r="I2783" s="436" t="str">
        <f t="shared" si="563"/>
        <v>Toàn Mạnh Quyền</v>
      </c>
      <c r="J2783" s="436"/>
      <c r="K2783" s="436">
        <f t="shared" si="564"/>
        <v>4</v>
      </c>
      <c r="L2783" s="436" t="str">
        <f t="shared" si="565"/>
        <v>DC1LL02-DC-4</v>
      </c>
      <c r="M2783" s="436">
        <f t="shared" si="566"/>
        <v>2</v>
      </c>
      <c r="N2783" s="437">
        <f t="shared" si="572"/>
        <v>182</v>
      </c>
      <c r="O2783" s="437"/>
      <c r="P2783" s="430" t="str">
        <f t="shared" si="567"/>
        <v/>
      </c>
      <c r="U2783" s="177">
        <v>141</v>
      </c>
      <c r="V2783" s="177" t="s">
        <v>3459</v>
      </c>
      <c r="W2783" s="177" t="s">
        <v>3889</v>
      </c>
      <c r="X2783" s="177" t="s">
        <v>2984</v>
      </c>
      <c r="Y2783" s="177" t="s">
        <v>3890</v>
      </c>
      <c r="Z2783" s="177" t="s">
        <v>3657</v>
      </c>
      <c r="AA2783" s="525" t="s">
        <v>3891</v>
      </c>
      <c r="AB2783" s="399" t="str">
        <f t="shared" si="568"/>
        <v>DC1LL02</v>
      </c>
      <c r="AC2783" s="399" t="str">
        <f t="shared" si="569"/>
        <v>DC1LL02-DC</v>
      </c>
      <c r="AD2783" t="str">
        <f>Y2783&amp;"-"&amp;VLOOKUP(AC2783,'LICH THI'!C:AA,9,0)</f>
        <v>65DCCS20655-42469</v>
      </c>
      <c r="AE2783">
        <f t="shared" si="570"/>
        <v>1</v>
      </c>
    </row>
    <row r="2784" spans="1:31" x14ac:dyDescent="0.25">
      <c r="A2784" s="436" t="str">
        <f t="shared" si="560"/>
        <v>DC1LL02-DC-124</v>
      </c>
      <c r="B2784" s="436">
        <f>COUNTIF(AC$4:AC2784,AC2784)</f>
        <v>124</v>
      </c>
      <c r="C2784" s="436" t="str">
        <f t="shared" si="561"/>
        <v>DC1LL02-DC</v>
      </c>
      <c r="D2784" s="436">
        <f>VLOOKUP(C2784,'LICH THI'!C:AA,12,0)</f>
        <v>165</v>
      </c>
      <c r="E2784" s="436">
        <f>VLOOKUP(C2784,'LICH THI'!C:AA,13,0)</f>
        <v>45</v>
      </c>
      <c r="F2784" s="436">
        <f t="shared" si="571"/>
        <v>45</v>
      </c>
      <c r="G2784" s="436">
        <f>VLOOKUP(C2784,'LICH THI'!C:AA,14,0)</f>
        <v>4</v>
      </c>
      <c r="H2784" s="436">
        <f t="shared" si="562"/>
        <v>3</v>
      </c>
      <c r="I2784" s="436" t="str">
        <f t="shared" si="563"/>
        <v>Vũ Trọng Quyền</v>
      </c>
      <c r="J2784" s="436"/>
      <c r="K2784" s="436">
        <f t="shared" si="564"/>
        <v>4</v>
      </c>
      <c r="L2784" s="436" t="str">
        <f t="shared" si="565"/>
        <v>DC1LL02-DC-4</v>
      </c>
      <c r="M2784" s="436">
        <f t="shared" si="566"/>
        <v>2</v>
      </c>
      <c r="N2784" s="437">
        <f t="shared" si="572"/>
        <v>183</v>
      </c>
      <c r="O2784" s="437"/>
      <c r="P2784" s="430" t="str">
        <f t="shared" si="567"/>
        <v/>
      </c>
      <c r="U2784" s="177">
        <v>117</v>
      </c>
      <c r="V2784" s="177" t="s">
        <v>2982</v>
      </c>
      <c r="W2784" s="177" t="s">
        <v>2983</v>
      </c>
      <c r="X2784" s="177" t="s">
        <v>2984</v>
      </c>
      <c r="Y2784" s="177" t="s">
        <v>2985</v>
      </c>
      <c r="Z2784" s="177" t="s">
        <v>3657</v>
      </c>
      <c r="AA2784" s="525" t="s">
        <v>2986</v>
      </c>
      <c r="AB2784" s="399" t="str">
        <f t="shared" si="568"/>
        <v>DC1LL02</v>
      </c>
      <c r="AC2784" s="399" t="str">
        <f t="shared" si="569"/>
        <v>DC1LL02-DC</v>
      </c>
      <c r="AD2784" t="str">
        <f>Y2784&amp;"-"&amp;VLOOKUP(AC2784,'LICH THI'!C:AA,9,0)</f>
        <v>64DCMX2010-42469</v>
      </c>
      <c r="AE2784">
        <f t="shared" si="570"/>
        <v>1</v>
      </c>
    </row>
    <row r="2785" spans="1:31" x14ac:dyDescent="0.25">
      <c r="A2785" s="436" t="str">
        <f t="shared" si="560"/>
        <v>DC1LL02-DC-125</v>
      </c>
      <c r="B2785" s="436">
        <f>COUNTIF(AC$4:AC2785,AC2785)</f>
        <v>125</v>
      </c>
      <c r="C2785" s="436" t="str">
        <f t="shared" si="561"/>
        <v>DC1LL02-DC</v>
      </c>
      <c r="D2785" s="436">
        <f>VLOOKUP(C2785,'LICH THI'!C:AA,12,0)</f>
        <v>165</v>
      </c>
      <c r="E2785" s="436">
        <f>VLOOKUP(C2785,'LICH THI'!C:AA,13,0)</f>
        <v>45</v>
      </c>
      <c r="F2785" s="436">
        <f t="shared" si="571"/>
        <v>45</v>
      </c>
      <c r="G2785" s="436">
        <f>VLOOKUP(C2785,'LICH THI'!C:AA,14,0)</f>
        <v>4</v>
      </c>
      <c r="H2785" s="436">
        <f t="shared" si="562"/>
        <v>3</v>
      </c>
      <c r="I2785" s="436" t="str">
        <f t="shared" si="563"/>
        <v>Đào Văn Quynh</v>
      </c>
      <c r="J2785" s="436"/>
      <c r="K2785" s="436">
        <f t="shared" si="564"/>
        <v>4</v>
      </c>
      <c r="L2785" s="436" t="str">
        <f t="shared" si="565"/>
        <v>DC1LL02-DC-4</v>
      </c>
      <c r="M2785" s="436">
        <f t="shared" si="566"/>
        <v>2</v>
      </c>
      <c r="N2785" s="437">
        <f t="shared" si="572"/>
        <v>184</v>
      </c>
      <c r="O2785" s="437"/>
      <c r="P2785" s="430" t="str">
        <f t="shared" si="567"/>
        <v/>
      </c>
      <c r="U2785" s="177">
        <v>12</v>
      </c>
      <c r="V2785" s="177" t="s">
        <v>3102</v>
      </c>
      <c r="W2785" s="177" t="s">
        <v>2821</v>
      </c>
      <c r="X2785" s="177" t="s">
        <v>3150</v>
      </c>
      <c r="Y2785" s="177" t="s">
        <v>3151</v>
      </c>
      <c r="Z2785" s="177" t="s">
        <v>3657</v>
      </c>
      <c r="AA2785" s="525" t="s">
        <v>3152</v>
      </c>
      <c r="AB2785" s="399" t="str">
        <f t="shared" si="568"/>
        <v>DC1LL02</v>
      </c>
      <c r="AC2785" s="399" t="str">
        <f t="shared" si="569"/>
        <v>DC1LL02-DC</v>
      </c>
      <c r="AD2785" t="str">
        <f>Y2785&amp;"-"&amp;VLOOKUP(AC2785,'LICH THI'!C:AA,9,0)</f>
        <v>62DCCD3082-42469</v>
      </c>
      <c r="AE2785">
        <f t="shared" si="570"/>
        <v>1</v>
      </c>
    </row>
    <row r="2786" spans="1:31" x14ac:dyDescent="0.25">
      <c r="A2786" s="436" t="str">
        <f t="shared" si="560"/>
        <v>DC1LL02-DC-126</v>
      </c>
      <c r="B2786" s="436">
        <f>COUNTIF(AC$4:AC2786,AC2786)</f>
        <v>126</v>
      </c>
      <c r="C2786" s="436" t="str">
        <f t="shared" si="561"/>
        <v>DC1LL02-DC</v>
      </c>
      <c r="D2786" s="436">
        <f>VLOOKUP(C2786,'LICH THI'!C:AA,12,0)</f>
        <v>165</v>
      </c>
      <c r="E2786" s="436">
        <f>VLOOKUP(C2786,'LICH THI'!C:AA,13,0)</f>
        <v>45</v>
      </c>
      <c r="F2786" s="436">
        <f t="shared" si="571"/>
        <v>45</v>
      </c>
      <c r="G2786" s="436">
        <f>VLOOKUP(C2786,'LICH THI'!C:AA,14,0)</f>
        <v>4</v>
      </c>
      <c r="H2786" s="436">
        <f t="shared" si="562"/>
        <v>3</v>
      </c>
      <c r="I2786" s="436" t="str">
        <f t="shared" si="563"/>
        <v>Nguyễn Như Quỳnh</v>
      </c>
      <c r="J2786" s="436"/>
      <c r="K2786" s="436">
        <f t="shared" si="564"/>
        <v>4</v>
      </c>
      <c r="L2786" s="436" t="str">
        <f t="shared" si="565"/>
        <v>DC1LL02-DC-4</v>
      </c>
      <c r="M2786" s="436">
        <f t="shared" si="566"/>
        <v>2</v>
      </c>
      <c r="N2786" s="437">
        <f t="shared" si="572"/>
        <v>185</v>
      </c>
      <c r="O2786" s="437"/>
      <c r="P2786" s="430" t="str">
        <f t="shared" si="567"/>
        <v/>
      </c>
      <c r="U2786" s="177">
        <v>31</v>
      </c>
      <c r="V2786" s="177" t="s">
        <v>2642</v>
      </c>
      <c r="W2786" s="177" t="s">
        <v>2683</v>
      </c>
      <c r="X2786" s="177" t="s">
        <v>2684</v>
      </c>
      <c r="Y2786" s="177" t="s">
        <v>2685</v>
      </c>
      <c r="Z2786" s="177" t="s">
        <v>3657</v>
      </c>
      <c r="AA2786" s="525" t="s">
        <v>2686</v>
      </c>
      <c r="AB2786" s="399" t="str">
        <f t="shared" si="568"/>
        <v>DC1LL02</v>
      </c>
      <c r="AC2786" s="399" t="str">
        <f t="shared" si="569"/>
        <v>DC1LL02-DC</v>
      </c>
      <c r="AD2786" t="str">
        <f>Y2786&amp;"-"&amp;VLOOKUP(AC2786,'LICH THI'!C:AA,9,0)</f>
        <v>63DCKT3156-42469</v>
      </c>
      <c r="AE2786">
        <f t="shared" si="570"/>
        <v>1</v>
      </c>
    </row>
    <row r="2787" spans="1:31" x14ac:dyDescent="0.25">
      <c r="A2787" s="436" t="str">
        <f t="shared" si="560"/>
        <v>DC1LL02-DC-127</v>
      </c>
      <c r="B2787" s="436">
        <f>COUNTIF(AC$4:AC2787,AC2787)</f>
        <v>127</v>
      </c>
      <c r="C2787" s="436" t="str">
        <f t="shared" si="561"/>
        <v>DC1LL02-DC</v>
      </c>
      <c r="D2787" s="436">
        <f>VLOOKUP(C2787,'LICH THI'!C:AA,12,0)</f>
        <v>165</v>
      </c>
      <c r="E2787" s="436">
        <f>VLOOKUP(C2787,'LICH THI'!C:AA,13,0)</f>
        <v>45</v>
      </c>
      <c r="F2787" s="436">
        <f t="shared" si="571"/>
        <v>45</v>
      </c>
      <c r="G2787" s="436">
        <f>VLOOKUP(C2787,'LICH THI'!C:AA,14,0)</f>
        <v>4</v>
      </c>
      <c r="H2787" s="436">
        <f t="shared" si="562"/>
        <v>3</v>
      </c>
      <c r="I2787" s="436" t="str">
        <f t="shared" si="563"/>
        <v>Nguyễn Cao Sang</v>
      </c>
      <c r="J2787" s="436"/>
      <c r="K2787" s="436">
        <f t="shared" si="564"/>
        <v>4</v>
      </c>
      <c r="L2787" s="436" t="str">
        <f t="shared" si="565"/>
        <v>DC1LL02-DC-4</v>
      </c>
      <c r="M2787" s="436">
        <f t="shared" si="566"/>
        <v>2</v>
      </c>
      <c r="N2787" s="437">
        <f t="shared" si="572"/>
        <v>186</v>
      </c>
      <c r="O2787" s="437"/>
      <c r="P2787" s="430" t="str">
        <f t="shared" si="567"/>
        <v/>
      </c>
      <c r="U2787" s="177">
        <v>82</v>
      </c>
      <c r="V2787" s="177" t="s">
        <v>3308</v>
      </c>
      <c r="W2787" s="177" t="s">
        <v>3322</v>
      </c>
      <c r="X2787" s="177" t="s">
        <v>3323</v>
      </c>
      <c r="Y2787" s="177" t="s">
        <v>3324</v>
      </c>
      <c r="Z2787" s="177" t="s">
        <v>3657</v>
      </c>
      <c r="AA2787" s="525" t="s">
        <v>2764</v>
      </c>
      <c r="AB2787" s="399" t="str">
        <f t="shared" si="568"/>
        <v>DC1LL02</v>
      </c>
      <c r="AC2787" s="399" t="str">
        <f t="shared" si="569"/>
        <v>DC1LL02-DC</v>
      </c>
      <c r="AD2787" t="str">
        <f>Y2787&amp;"-"&amp;VLOOKUP(AC2787,'LICH THI'!C:AA,9,0)</f>
        <v>64DCDT3033-42469</v>
      </c>
      <c r="AE2787">
        <f t="shared" si="570"/>
        <v>1</v>
      </c>
    </row>
    <row r="2788" spans="1:31" x14ac:dyDescent="0.25">
      <c r="A2788" s="436" t="str">
        <f t="shared" si="560"/>
        <v>DC1LL02-DC-128</v>
      </c>
      <c r="B2788" s="436">
        <f>COUNTIF(AC$4:AC2788,AC2788)</f>
        <v>128</v>
      </c>
      <c r="C2788" s="436" t="str">
        <f t="shared" si="561"/>
        <v>DC1LL02-DC</v>
      </c>
      <c r="D2788" s="436">
        <f>VLOOKUP(C2788,'LICH THI'!C:AA,12,0)</f>
        <v>165</v>
      </c>
      <c r="E2788" s="436">
        <f>VLOOKUP(C2788,'LICH THI'!C:AA,13,0)</f>
        <v>45</v>
      </c>
      <c r="F2788" s="436">
        <f t="shared" si="571"/>
        <v>45</v>
      </c>
      <c r="G2788" s="436">
        <f>VLOOKUP(C2788,'LICH THI'!C:AA,14,0)</f>
        <v>4</v>
      </c>
      <c r="H2788" s="436">
        <f t="shared" si="562"/>
        <v>3</v>
      </c>
      <c r="I2788" s="436" t="str">
        <f t="shared" si="563"/>
        <v>Phạm Viết Sáng</v>
      </c>
      <c r="J2788" s="436"/>
      <c r="K2788" s="436">
        <f t="shared" si="564"/>
        <v>4</v>
      </c>
      <c r="L2788" s="436" t="str">
        <f t="shared" si="565"/>
        <v>DC1LL02-DC-4</v>
      </c>
      <c r="M2788" s="436">
        <f t="shared" si="566"/>
        <v>2</v>
      </c>
      <c r="N2788" s="437">
        <f t="shared" si="572"/>
        <v>187</v>
      </c>
      <c r="O2788" s="437"/>
      <c r="P2788" s="430" t="str">
        <f t="shared" si="567"/>
        <v/>
      </c>
      <c r="U2788" s="177">
        <v>54</v>
      </c>
      <c r="V2788" s="177" t="s">
        <v>2868</v>
      </c>
      <c r="W2788" s="177" t="s">
        <v>3724</v>
      </c>
      <c r="X2788" s="177" t="s">
        <v>3725</v>
      </c>
      <c r="Y2788" s="177" t="s">
        <v>3726</v>
      </c>
      <c r="Z2788" s="177" t="s">
        <v>3657</v>
      </c>
      <c r="AA2788" s="525" t="s">
        <v>3727</v>
      </c>
      <c r="AB2788" s="399" t="str">
        <f t="shared" si="568"/>
        <v>DC1LL02</v>
      </c>
      <c r="AC2788" s="399" t="str">
        <f t="shared" si="569"/>
        <v>DC1LL02-DC</v>
      </c>
      <c r="AD2788" t="str">
        <f>Y2788&amp;"-"&amp;VLOOKUP(AC2788,'LICH THI'!C:AA,9,0)</f>
        <v>64DCCD3250-42469</v>
      </c>
      <c r="AE2788">
        <f t="shared" si="570"/>
        <v>1</v>
      </c>
    </row>
    <row r="2789" spans="1:31" x14ac:dyDescent="0.25">
      <c r="A2789" s="436" t="str">
        <f t="shared" si="560"/>
        <v>DC1LL02-DC-129</v>
      </c>
      <c r="B2789" s="436">
        <f>COUNTIF(AC$4:AC2789,AC2789)</f>
        <v>129</v>
      </c>
      <c r="C2789" s="436" t="str">
        <f t="shared" si="561"/>
        <v>DC1LL02-DC</v>
      </c>
      <c r="D2789" s="436">
        <f>VLOOKUP(C2789,'LICH THI'!C:AA,12,0)</f>
        <v>165</v>
      </c>
      <c r="E2789" s="436">
        <f>VLOOKUP(C2789,'LICH THI'!C:AA,13,0)</f>
        <v>45</v>
      </c>
      <c r="F2789" s="436">
        <f t="shared" si="571"/>
        <v>45</v>
      </c>
      <c r="G2789" s="436">
        <f>VLOOKUP(C2789,'LICH THI'!C:AA,14,0)</f>
        <v>4</v>
      </c>
      <c r="H2789" s="436">
        <f t="shared" si="562"/>
        <v>3</v>
      </c>
      <c r="I2789" s="436" t="str">
        <f t="shared" si="563"/>
        <v>Trần Văn Sáng</v>
      </c>
      <c r="J2789" s="436"/>
      <c r="K2789" s="436">
        <f t="shared" si="564"/>
        <v>4</v>
      </c>
      <c r="L2789" s="436" t="str">
        <f t="shared" si="565"/>
        <v>DC1LL02-DC-4</v>
      </c>
      <c r="M2789" s="436">
        <f t="shared" si="566"/>
        <v>2</v>
      </c>
      <c r="N2789" s="437">
        <f t="shared" si="572"/>
        <v>188</v>
      </c>
      <c r="O2789" s="437"/>
      <c r="P2789" s="430" t="str">
        <f t="shared" si="567"/>
        <v/>
      </c>
      <c r="U2789" s="177">
        <v>59</v>
      </c>
      <c r="V2789" s="177" t="s">
        <v>3731</v>
      </c>
      <c r="W2789" s="177" t="s">
        <v>2757</v>
      </c>
      <c r="X2789" s="177" t="s">
        <v>3725</v>
      </c>
      <c r="Y2789" s="177" t="s">
        <v>3737</v>
      </c>
      <c r="Z2789" s="177" t="s">
        <v>3657</v>
      </c>
      <c r="AA2789" s="525" t="s">
        <v>3738</v>
      </c>
      <c r="AB2789" s="399" t="str">
        <f t="shared" si="568"/>
        <v>DC1LL02</v>
      </c>
      <c r="AC2789" s="399" t="str">
        <f t="shared" si="569"/>
        <v>DC1LL02-DC</v>
      </c>
      <c r="AD2789" t="str">
        <f>Y2789&amp;"-"&amp;VLOOKUP(AC2789,'LICH THI'!C:AA,9,0)</f>
        <v>64DCCS3036-42469</v>
      </c>
      <c r="AE2789">
        <f t="shared" si="570"/>
        <v>1</v>
      </c>
    </row>
    <row r="2790" spans="1:31" x14ac:dyDescent="0.25">
      <c r="A2790" s="436" t="str">
        <f t="shared" si="560"/>
        <v>DC1LL02-DC-130</v>
      </c>
      <c r="B2790" s="436">
        <f>COUNTIF(AC$4:AC2790,AC2790)</f>
        <v>130</v>
      </c>
      <c r="C2790" s="436" t="str">
        <f t="shared" si="561"/>
        <v>DC1LL02-DC</v>
      </c>
      <c r="D2790" s="436">
        <f>VLOOKUP(C2790,'LICH THI'!C:AA,12,0)</f>
        <v>165</v>
      </c>
      <c r="E2790" s="436">
        <f>VLOOKUP(C2790,'LICH THI'!C:AA,13,0)</f>
        <v>45</v>
      </c>
      <c r="F2790" s="436">
        <f t="shared" si="571"/>
        <v>45</v>
      </c>
      <c r="G2790" s="436">
        <f>VLOOKUP(C2790,'LICH THI'!C:AA,14,0)</f>
        <v>4</v>
      </c>
      <c r="H2790" s="436">
        <f t="shared" si="562"/>
        <v>3</v>
      </c>
      <c r="I2790" s="436" t="str">
        <f t="shared" si="563"/>
        <v>Nguyễn Đình Sơn</v>
      </c>
      <c r="J2790" s="436"/>
      <c r="K2790" s="436">
        <f t="shared" si="564"/>
        <v>4</v>
      </c>
      <c r="L2790" s="436" t="str">
        <f t="shared" si="565"/>
        <v>DC1LL02-DC-4</v>
      </c>
      <c r="M2790" s="436">
        <f t="shared" si="566"/>
        <v>2</v>
      </c>
      <c r="N2790" s="437">
        <f t="shared" si="572"/>
        <v>189</v>
      </c>
      <c r="O2790" s="437"/>
      <c r="P2790" s="430" t="str">
        <f t="shared" si="567"/>
        <v/>
      </c>
      <c r="U2790" s="177">
        <v>42</v>
      </c>
      <c r="V2790" s="177" t="s">
        <v>2724</v>
      </c>
      <c r="W2790" s="177" t="s">
        <v>2780</v>
      </c>
      <c r="X2790" s="177" t="s">
        <v>2688</v>
      </c>
      <c r="Y2790" s="177" t="s">
        <v>2781</v>
      </c>
      <c r="Z2790" s="177" t="s">
        <v>3657</v>
      </c>
      <c r="AA2790" s="525" t="s">
        <v>2782</v>
      </c>
      <c r="AB2790" s="399" t="str">
        <f t="shared" si="568"/>
        <v>DC1LL02</v>
      </c>
      <c r="AC2790" s="399" t="str">
        <f t="shared" si="569"/>
        <v>DC1LL02-DC</v>
      </c>
      <c r="AD2790" t="str">
        <f>Y2790&amp;"-"&amp;VLOOKUP(AC2790,'LICH THI'!C:AA,9,0)</f>
        <v>64DCCA3045-42469</v>
      </c>
      <c r="AE2790">
        <f t="shared" si="570"/>
        <v>1</v>
      </c>
    </row>
    <row r="2791" spans="1:31" x14ac:dyDescent="0.25">
      <c r="A2791" s="436" t="str">
        <f t="shared" si="560"/>
        <v>DC1LL02-DC-131</v>
      </c>
      <c r="B2791" s="436">
        <f>COUNTIF(AC$4:AC2791,AC2791)</f>
        <v>131</v>
      </c>
      <c r="C2791" s="436" t="str">
        <f t="shared" si="561"/>
        <v>DC1LL02-DC</v>
      </c>
      <c r="D2791" s="436">
        <f>VLOOKUP(C2791,'LICH THI'!C:AA,12,0)</f>
        <v>165</v>
      </c>
      <c r="E2791" s="436">
        <f>VLOOKUP(C2791,'LICH THI'!C:AA,13,0)</f>
        <v>45</v>
      </c>
      <c r="F2791" s="436">
        <f t="shared" si="571"/>
        <v>45</v>
      </c>
      <c r="G2791" s="436">
        <f>VLOOKUP(C2791,'LICH THI'!C:AA,14,0)</f>
        <v>4</v>
      </c>
      <c r="H2791" s="436">
        <f t="shared" si="562"/>
        <v>3</v>
      </c>
      <c r="I2791" s="436" t="str">
        <f t="shared" si="563"/>
        <v>Nguyễn Ngọc Sơn</v>
      </c>
      <c r="J2791" s="436"/>
      <c r="K2791" s="436">
        <f t="shared" si="564"/>
        <v>4</v>
      </c>
      <c r="L2791" s="436" t="str">
        <f t="shared" si="565"/>
        <v>DC1LL02-DC-4</v>
      </c>
      <c r="M2791" s="436">
        <f t="shared" si="566"/>
        <v>2</v>
      </c>
      <c r="N2791" s="437">
        <f t="shared" si="572"/>
        <v>190</v>
      </c>
      <c r="O2791" s="437"/>
      <c r="P2791" s="430" t="str">
        <f t="shared" si="567"/>
        <v/>
      </c>
      <c r="U2791" s="177">
        <v>18</v>
      </c>
      <c r="V2791" s="177" t="s">
        <v>2603</v>
      </c>
      <c r="W2791" s="177" t="s">
        <v>2783</v>
      </c>
      <c r="X2791" s="177" t="s">
        <v>2688</v>
      </c>
      <c r="Y2791" s="177" t="s">
        <v>3672</v>
      </c>
      <c r="Z2791" s="177" t="s">
        <v>3657</v>
      </c>
      <c r="AA2791" s="525" t="s">
        <v>3673</v>
      </c>
      <c r="AB2791" s="399" t="str">
        <f t="shared" si="568"/>
        <v>DC1LL02</v>
      </c>
      <c r="AC2791" s="399" t="str">
        <f t="shared" si="569"/>
        <v>DC1LL02-DC</v>
      </c>
      <c r="AD2791" t="str">
        <f>Y2791&amp;"-"&amp;VLOOKUP(AC2791,'LICH THI'!C:AA,9,0)</f>
        <v>62DCCD3087-42469</v>
      </c>
      <c r="AE2791">
        <f t="shared" si="570"/>
        <v>1</v>
      </c>
    </row>
    <row r="2792" spans="1:31" x14ac:dyDescent="0.25">
      <c r="A2792" s="436" t="str">
        <f t="shared" si="560"/>
        <v>DC1LL02-DC-132</v>
      </c>
      <c r="B2792" s="436">
        <f>COUNTIF(AC$4:AC2792,AC2792)</f>
        <v>132</v>
      </c>
      <c r="C2792" s="436" t="str">
        <f t="shared" si="561"/>
        <v>DC1LL02-DC</v>
      </c>
      <c r="D2792" s="436">
        <f>VLOOKUP(C2792,'LICH THI'!C:AA,12,0)</f>
        <v>165</v>
      </c>
      <c r="E2792" s="436">
        <f>VLOOKUP(C2792,'LICH THI'!C:AA,13,0)</f>
        <v>45</v>
      </c>
      <c r="F2792" s="436">
        <f t="shared" si="571"/>
        <v>45</v>
      </c>
      <c r="G2792" s="436">
        <f>VLOOKUP(C2792,'LICH THI'!C:AA,14,0)</f>
        <v>4</v>
      </c>
      <c r="H2792" s="436">
        <f t="shared" si="562"/>
        <v>3</v>
      </c>
      <c r="I2792" s="436" t="str">
        <f t="shared" si="563"/>
        <v>Nguyễn Xuân Sơn</v>
      </c>
      <c r="J2792" s="436"/>
      <c r="K2792" s="436">
        <f t="shared" si="564"/>
        <v>4</v>
      </c>
      <c r="L2792" s="436" t="str">
        <f t="shared" si="565"/>
        <v>DC1LL02-DC-4</v>
      </c>
      <c r="M2792" s="436">
        <f t="shared" si="566"/>
        <v>2</v>
      </c>
      <c r="N2792" s="437">
        <f t="shared" si="572"/>
        <v>191</v>
      </c>
      <c r="O2792" s="437"/>
      <c r="P2792" s="430" t="str">
        <f t="shared" si="567"/>
        <v/>
      </c>
      <c r="U2792" s="177">
        <v>83</v>
      </c>
      <c r="V2792" s="177" t="s">
        <v>3308</v>
      </c>
      <c r="W2792" s="177" t="s">
        <v>3590</v>
      </c>
      <c r="X2792" s="177" t="s">
        <v>2688</v>
      </c>
      <c r="Y2792" s="177" t="s">
        <v>3776</v>
      </c>
      <c r="Z2792" s="177" t="s">
        <v>3657</v>
      </c>
      <c r="AA2792" s="525" t="s">
        <v>3777</v>
      </c>
      <c r="AB2792" s="399" t="str">
        <f t="shared" si="568"/>
        <v>DC1LL02</v>
      </c>
      <c r="AC2792" s="399" t="str">
        <f t="shared" si="569"/>
        <v>DC1LL02-DC</v>
      </c>
      <c r="AD2792" t="str">
        <f>Y2792&amp;"-"&amp;VLOOKUP(AC2792,'LICH THI'!C:AA,9,0)</f>
        <v>64DCDT3035-42469</v>
      </c>
      <c r="AE2792">
        <f t="shared" si="570"/>
        <v>1</v>
      </c>
    </row>
    <row r="2793" spans="1:31" x14ac:dyDescent="0.25">
      <c r="A2793" s="436" t="str">
        <f t="shared" si="560"/>
        <v>DC1LL02-DC-133</v>
      </c>
      <c r="B2793" s="436">
        <f>COUNTIF(AC$4:AC2793,AC2793)</f>
        <v>133</v>
      </c>
      <c r="C2793" s="436" t="str">
        <f t="shared" si="561"/>
        <v>DC1LL02-DC</v>
      </c>
      <c r="D2793" s="436">
        <f>VLOOKUP(C2793,'LICH THI'!C:AA,12,0)</f>
        <v>165</v>
      </c>
      <c r="E2793" s="436">
        <f>VLOOKUP(C2793,'LICH THI'!C:AA,13,0)</f>
        <v>45</v>
      </c>
      <c r="F2793" s="436">
        <f t="shared" si="571"/>
        <v>45</v>
      </c>
      <c r="G2793" s="436">
        <f>VLOOKUP(C2793,'LICH THI'!C:AA,14,0)</f>
        <v>4</v>
      </c>
      <c r="H2793" s="436">
        <f t="shared" si="562"/>
        <v>3</v>
      </c>
      <c r="I2793" s="436" t="str">
        <f t="shared" si="563"/>
        <v>Vi Văn Sơn</v>
      </c>
      <c r="J2793" s="436"/>
      <c r="K2793" s="436">
        <f t="shared" si="564"/>
        <v>4</v>
      </c>
      <c r="L2793" s="436" t="str">
        <f t="shared" si="565"/>
        <v>DC1LL02-DC-4</v>
      </c>
      <c r="M2793" s="436">
        <f t="shared" si="566"/>
        <v>2</v>
      </c>
      <c r="N2793" s="437">
        <f t="shared" si="572"/>
        <v>192</v>
      </c>
      <c r="O2793" s="437"/>
      <c r="P2793" s="430" t="str">
        <f t="shared" si="567"/>
        <v/>
      </c>
      <c r="U2793" s="177">
        <v>68</v>
      </c>
      <c r="V2793" s="177" t="s">
        <v>2897</v>
      </c>
      <c r="W2793" s="177" t="s">
        <v>3747</v>
      </c>
      <c r="X2793" s="177" t="s">
        <v>2688</v>
      </c>
      <c r="Y2793" s="177" t="s">
        <v>3748</v>
      </c>
      <c r="Z2793" s="177" t="s">
        <v>3657</v>
      </c>
      <c r="AA2793" s="525" t="s">
        <v>3749</v>
      </c>
      <c r="AB2793" s="399" t="str">
        <f t="shared" si="568"/>
        <v>DC1LL02</v>
      </c>
      <c r="AC2793" s="399" t="str">
        <f t="shared" si="569"/>
        <v>DC1LL02-DC</v>
      </c>
      <c r="AD2793" t="str">
        <f>Y2793&amp;"-"&amp;VLOOKUP(AC2793,'LICH THI'!C:AA,9,0)</f>
        <v>64DCDB3029-42469</v>
      </c>
      <c r="AE2793">
        <f t="shared" si="570"/>
        <v>1</v>
      </c>
    </row>
    <row r="2794" spans="1:31" x14ac:dyDescent="0.25">
      <c r="A2794" s="436" t="str">
        <f t="shared" si="560"/>
        <v>DC1LL02-DC-134</v>
      </c>
      <c r="B2794" s="436">
        <f>COUNTIF(AC$4:AC2794,AC2794)</f>
        <v>134</v>
      </c>
      <c r="C2794" s="436" t="str">
        <f t="shared" si="561"/>
        <v>DC1LL02-DC</v>
      </c>
      <c r="D2794" s="436">
        <f>VLOOKUP(C2794,'LICH THI'!C:AA,12,0)</f>
        <v>165</v>
      </c>
      <c r="E2794" s="436">
        <f>VLOOKUP(C2794,'LICH THI'!C:AA,13,0)</f>
        <v>45</v>
      </c>
      <c r="F2794" s="436">
        <f t="shared" si="571"/>
        <v>45</v>
      </c>
      <c r="G2794" s="436">
        <f>VLOOKUP(C2794,'LICH THI'!C:AA,14,0)</f>
        <v>4</v>
      </c>
      <c r="H2794" s="436">
        <f t="shared" si="562"/>
        <v>3</v>
      </c>
      <c r="I2794" s="436" t="str">
        <f t="shared" si="563"/>
        <v>Phạm Thị Thanh Tâm</v>
      </c>
      <c r="J2794" s="436"/>
      <c r="K2794" s="436">
        <f t="shared" si="564"/>
        <v>4</v>
      </c>
      <c r="L2794" s="436" t="str">
        <f t="shared" si="565"/>
        <v>DC1LL02-DC-4</v>
      </c>
      <c r="M2794" s="436">
        <f t="shared" si="566"/>
        <v>2</v>
      </c>
      <c r="N2794" s="437">
        <f t="shared" si="572"/>
        <v>193</v>
      </c>
      <c r="O2794" s="437"/>
      <c r="P2794" s="430" t="str">
        <f t="shared" si="567"/>
        <v/>
      </c>
      <c r="U2794" s="177">
        <v>161</v>
      </c>
      <c r="V2794" s="177" t="s">
        <v>3046</v>
      </c>
      <c r="W2794" s="177" t="s">
        <v>3484</v>
      </c>
      <c r="X2794" s="177" t="s">
        <v>3583</v>
      </c>
      <c r="Y2794" s="177" t="s">
        <v>3586</v>
      </c>
      <c r="Z2794" s="177" t="s">
        <v>3657</v>
      </c>
      <c r="AA2794" s="525" t="s">
        <v>2682</v>
      </c>
      <c r="AB2794" s="399" t="str">
        <f t="shared" si="568"/>
        <v>DC1LL02</v>
      </c>
      <c r="AC2794" s="399" t="str">
        <f t="shared" si="569"/>
        <v>DC1LL02-DC</v>
      </c>
      <c r="AD2794" t="str">
        <f>Y2794&amp;"-"&amp;VLOOKUP(AC2794,'LICH THI'!C:AA,9,0)</f>
        <v>63DCKT3262-42469</v>
      </c>
      <c r="AE2794">
        <f t="shared" si="570"/>
        <v>1</v>
      </c>
    </row>
    <row r="2795" spans="1:31" x14ac:dyDescent="0.25">
      <c r="A2795" s="436" t="str">
        <f t="shared" si="560"/>
        <v>DC1LL02-DC-135</v>
      </c>
      <c r="B2795" s="436">
        <f>COUNTIF(AC$4:AC2795,AC2795)</f>
        <v>135</v>
      </c>
      <c r="C2795" s="436" t="str">
        <f t="shared" si="561"/>
        <v>DC1LL02-DC</v>
      </c>
      <c r="D2795" s="436">
        <f>VLOOKUP(C2795,'LICH THI'!C:AA,12,0)</f>
        <v>165</v>
      </c>
      <c r="E2795" s="436">
        <f>VLOOKUP(C2795,'LICH THI'!C:AA,13,0)</f>
        <v>45</v>
      </c>
      <c r="F2795" s="436">
        <f t="shared" si="571"/>
        <v>45</v>
      </c>
      <c r="G2795" s="436">
        <f>VLOOKUP(C2795,'LICH THI'!C:AA,14,0)</f>
        <v>4</v>
      </c>
      <c r="H2795" s="436">
        <f t="shared" si="562"/>
        <v>3</v>
      </c>
      <c r="I2795" s="436" t="str">
        <f t="shared" si="563"/>
        <v>Phạm Hữu Tấn</v>
      </c>
      <c r="J2795" s="436"/>
      <c r="K2795" s="436">
        <f t="shared" si="564"/>
        <v>4</v>
      </c>
      <c r="L2795" s="436" t="str">
        <f t="shared" si="565"/>
        <v>DC1LL02-DC-4</v>
      </c>
      <c r="M2795" s="436">
        <f t="shared" si="566"/>
        <v>2</v>
      </c>
      <c r="N2795" s="437">
        <f t="shared" si="572"/>
        <v>194</v>
      </c>
      <c r="O2795" s="437"/>
      <c r="P2795" s="430" t="str">
        <f t="shared" si="567"/>
        <v/>
      </c>
      <c r="U2795" s="177">
        <v>99</v>
      </c>
      <c r="V2795" s="177" t="s">
        <v>3341</v>
      </c>
      <c r="W2795" s="177" t="s">
        <v>3807</v>
      </c>
      <c r="X2795" s="177" t="s">
        <v>2988</v>
      </c>
      <c r="Y2795" s="177" t="s">
        <v>3808</v>
      </c>
      <c r="Z2795" s="177" t="s">
        <v>3657</v>
      </c>
      <c r="AA2795" s="525" t="s">
        <v>3809</v>
      </c>
      <c r="AB2795" s="399" t="str">
        <f t="shared" si="568"/>
        <v>DC1LL02</v>
      </c>
      <c r="AC2795" s="399" t="str">
        <f t="shared" si="569"/>
        <v>DC1LL02-DC</v>
      </c>
      <c r="AD2795" t="str">
        <f>Y2795&amp;"-"&amp;VLOOKUP(AC2795,'LICH THI'!C:AA,9,0)</f>
        <v>64DCDT3161-42469</v>
      </c>
      <c r="AE2795">
        <f t="shared" si="570"/>
        <v>1</v>
      </c>
    </row>
    <row r="2796" spans="1:31" x14ac:dyDescent="0.25">
      <c r="A2796" s="436" t="str">
        <f t="shared" si="560"/>
        <v>DC1LL02-DC-136</v>
      </c>
      <c r="B2796" s="436">
        <f>COUNTIF(AC$4:AC2796,AC2796)</f>
        <v>136</v>
      </c>
      <c r="C2796" s="436" t="str">
        <f t="shared" si="561"/>
        <v>DC1LL02-DC</v>
      </c>
      <c r="D2796" s="436">
        <f>VLOOKUP(C2796,'LICH THI'!C:AA,12,0)</f>
        <v>165</v>
      </c>
      <c r="E2796" s="436">
        <f>VLOOKUP(C2796,'LICH THI'!C:AA,13,0)</f>
        <v>45</v>
      </c>
      <c r="F2796" s="436">
        <f t="shared" si="571"/>
        <v>30</v>
      </c>
      <c r="G2796" s="436">
        <f>VLOOKUP(C2796,'LICH THI'!C:AA,14,0)</f>
        <v>4</v>
      </c>
      <c r="H2796" s="436">
        <f t="shared" si="562"/>
        <v>4</v>
      </c>
      <c r="I2796" s="436" t="str">
        <f t="shared" si="563"/>
        <v>Trịnh Văn Tiến</v>
      </c>
      <c r="J2796" s="436"/>
      <c r="K2796" s="436">
        <f t="shared" si="564"/>
        <v>1</v>
      </c>
      <c r="L2796" s="436" t="str">
        <f t="shared" si="565"/>
        <v>DC1LL02-DC-1</v>
      </c>
      <c r="M2796" s="436">
        <f t="shared" si="566"/>
        <v>2</v>
      </c>
      <c r="N2796" s="437">
        <f t="shared" si="572"/>
        <v>15</v>
      </c>
      <c r="O2796" s="437"/>
      <c r="P2796" s="430" t="str">
        <f t="shared" si="567"/>
        <v/>
      </c>
      <c r="U2796" s="177">
        <v>14</v>
      </c>
      <c r="V2796" s="177" t="s">
        <v>3102</v>
      </c>
      <c r="W2796" s="177" t="s">
        <v>2972</v>
      </c>
      <c r="X2796" s="177" t="s">
        <v>2992</v>
      </c>
      <c r="Y2796" s="177" t="s">
        <v>3157</v>
      </c>
      <c r="Z2796" s="177" t="s">
        <v>3657</v>
      </c>
      <c r="AA2796" s="525" t="s">
        <v>3158</v>
      </c>
      <c r="AB2796" s="399" t="str">
        <f t="shared" si="568"/>
        <v>DC1LL02</v>
      </c>
      <c r="AC2796" s="399" t="str">
        <f t="shared" si="569"/>
        <v>DC1LL02-DC</v>
      </c>
      <c r="AD2796" t="str">
        <f>Y2796&amp;"-"&amp;VLOOKUP(AC2796,'LICH THI'!C:AA,9,0)</f>
        <v>62DCCD3109-42469</v>
      </c>
      <c r="AE2796">
        <f t="shared" si="570"/>
        <v>1</v>
      </c>
    </row>
    <row r="2797" spans="1:31" x14ac:dyDescent="0.25">
      <c r="A2797" s="436" t="str">
        <f t="shared" si="560"/>
        <v>DC1LL02-DC-137</v>
      </c>
      <c r="B2797" s="436">
        <f>COUNTIF(AC$4:AC2797,AC2797)</f>
        <v>137</v>
      </c>
      <c r="C2797" s="436" t="str">
        <f t="shared" si="561"/>
        <v>DC1LL02-DC</v>
      </c>
      <c r="D2797" s="436">
        <f>VLOOKUP(C2797,'LICH THI'!C:AA,12,0)</f>
        <v>165</v>
      </c>
      <c r="E2797" s="436">
        <f>VLOOKUP(C2797,'LICH THI'!C:AA,13,0)</f>
        <v>45</v>
      </c>
      <c r="F2797" s="436">
        <f t="shared" si="571"/>
        <v>30</v>
      </c>
      <c r="G2797" s="436">
        <f>VLOOKUP(C2797,'LICH THI'!C:AA,14,0)</f>
        <v>4</v>
      </c>
      <c r="H2797" s="436">
        <f t="shared" si="562"/>
        <v>4</v>
      </c>
      <c r="I2797" s="436" t="str">
        <f t="shared" si="563"/>
        <v>Vũ Văn Tiến</v>
      </c>
      <c r="J2797" s="436"/>
      <c r="K2797" s="436">
        <f t="shared" si="564"/>
        <v>1</v>
      </c>
      <c r="L2797" s="436" t="str">
        <f t="shared" si="565"/>
        <v>DC1LL02-DC-1</v>
      </c>
      <c r="M2797" s="436">
        <f t="shared" si="566"/>
        <v>2</v>
      </c>
      <c r="N2797" s="437">
        <f t="shared" si="572"/>
        <v>16</v>
      </c>
      <c r="O2797" s="437"/>
      <c r="P2797" s="430" t="str">
        <f t="shared" si="567"/>
        <v/>
      </c>
      <c r="U2797" s="177">
        <v>120</v>
      </c>
      <c r="V2797" s="177" t="s">
        <v>3014</v>
      </c>
      <c r="W2797" s="177" t="s">
        <v>2914</v>
      </c>
      <c r="X2797" s="177" t="s">
        <v>2992</v>
      </c>
      <c r="Y2797" s="177" t="s">
        <v>3854</v>
      </c>
      <c r="Z2797" s="177" t="s">
        <v>3657</v>
      </c>
      <c r="AA2797" s="525" t="s">
        <v>3855</v>
      </c>
      <c r="AB2797" s="399" t="str">
        <f t="shared" si="568"/>
        <v>DC1LL02</v>
      </c>
      <c r="AC2797" s="399" t="str">
        <f t="shared" si="569"/>
        <v>DC1LL02-DC</v>
      </c>
      <c r="AD2797" t="str">
        <f>Y2797&amp;"-"&amp;VLOOKUP(AC2797,'LICH THI'!C:AA,9,0)</f>
        <v>64DCMX3049-42469</v>
      </c>
      <c r="AE2797">
        <f t="shared" si="570"/>
        <v>1</v>
      </c>
    </row>
    <row r="2798" spans="1:31" x14ac:dyDescent="0.25">
      <c r="A2798" s="436" t="str">
        <f t="shared" si="560"/>
        <v>DC1LL02-DC-138</v>
      </c>
      <c r="B2798" s="436">
        <f>COUNTIF(AC$4:AC2798,AC2798)</f>
        <v>138</v>
      </c>
      <c r="C2798" s="436" t="str">
        <f t="shared" si="561"/>
        <v>DC1LL02-DC</v>
      </c>
      <c r="D2798" s="436">
        <f>VLOOKUP(C2798,'LICH THI'!C:AA,12,0)</f>
        <v>165</v>
      </c>
      <c r="E2798" s="436">
        <f>VLOOKUP(C2798,'LICH THI'!C:AA,13,0)</f>
        <v>45</v>
      </c>
      <c r="F2798" s="436">
        <f t="shared" si="571"/>
        <v>30</v>
      </c>
      <c r="G2798" s="436">
        <f>VLOOKUP(C2798,'LICH THI'!C:AA,14,0)</f>
        <v>4</v>
      </c>
      <c r="H2798" s="436">
        <f t="shared" si="562"/>
        <v>4</v>
      </c>
      <c r="I2798" s="436" t="str">
        <f t="shared" si="563"/>
        <v>Trần Hữu Tỉnh</v>
      </c>
      <c r="J2798" s="436"/>
      <c r="K2798" s="436">
        <f t="shared" si="564"/>
        <v>1</v>
      </c>
      <c r="L2798" s="436" t="str">
        <f t="shared" si="565"/>
        <v>DC1LL02-DC-1</v>
      </c>
      <c r="M2798" s="436">
        <f t="shared" si="566"/>
        <v>2</v>
      </c>
      <c r="N2798" s="437">
        <f t="shared" si="572"/>
        <v>17</v>
      </c>
      <c r="O2798" s="437"/>
      <c r="P2798" s="430" t="str">
        <f t="shared" si="567"/>
        <v/>
      </c>
      <c r="U2798" s="177">
        <v>69</v>
      </c>
      <c r="V2798" s="177" t="s">
        <v>2897</v>
      </c>
      <c r="W2798" s="177" t="s">
        <v>3750</v>
      </c>
      <c r="X2798" s="177" t="s">
        <v>3751</v>
      </c>
      <c r="Y2798" s="177" t="s">
        <v>3752</v>
      </c>
      <c r="Z2798" s="177" t="s">
        <v>3657</v>
      </c>
      <c r="AA2798" s="525" t="s">
        <v>3753</v>
      </c>
      <c r="AB2798" s="399" t="str">
        <f t="shared" si="568"/>
        <v>DC1LL02</v>
      </c>
      <c r="AC2798" s="399" t="str">
        <f t="shared" si="569"/>
        <v>DC1LL02-DC</v>
      </c>
      <c r="AD2798" t="str">
        <f>Y2798&amp;"-"&amp;VLOOKUP(AC2798,'LICH THI'!C:AA,9,0)</f>
        <v>64DCDB3037-42469</v>
      </c>
      <c r="AE2798">
        <f t="shared" si="570"/>
        <v>1</v>
      </c>
    </row>
    <row r="2799" spans="1:31" x14ac:dyDescent="0.25">
      <c r="A2799" s="436" t="str">
        <f t="shared" si="560"/>
        <v>DC1LL02-DC-139</v>
      </c>
      <c r="B2799" s="436">
        <f>COUNTIF(AC$4:AC2799,AC2799)</f>
        <v>139</v>
      </c>
      <c r="C2799" s="436" t="str">
        <f t="shared" si="561"/>
        <v>DC1LL02-DC</v>
      </c>
      <c r="D2799" s="436">
        <f>VLOOKUP(C2799,'LICH THI'!C:AA,12,0)</f>
        <v>165</v>
      </c>
      <c r="E2799" s="436">
        <f>VLOOKUP(C2799,'LICH THI'!C:AA,13,0)</f>
        <v>45</v>
      </c>
      <c r="F2799" s="436">
        <f t="shared" si="571"/>
        <v>30</v>
      </c>
      <c r="G2799" s="436">
        <f>VLOOKUP(C2799,'LICH THI'!C:AA,14,0)</f>
        <v>4</v>
      </c>
      <c r="H2799" s="436">
        <f t="shared" si="562"/>
        <v>4</v>
      </c>
      <c r="I2799" s="436" t="str">
        <f t="shared" si="563"/>
        <v>Đặng Quốc Toàn</v>
      </c>
      <c r="J2799" s="436"/>
      <c r="K2799" s="436">
        <f t="shared" si="564"/>
        <v>1</v>
      </c>
      <c r="L2799" s="436" t="str">
        <f t="shared" si="565"/>
        <v>DC1LL02-DC-1</v>
      </c>
      <c r="M2799" s="436">
        <f t="shared" si="566"/>
        <v>2</v>
      </c>
      <c r="N2799" s="437">
        <f t="shared" si="572"/>
        <v>18</v>
      </c>
      <c r="O2799" s="437"/>
      <c r="P2799" s="430" t="str">
        <f t="shared" si="567"/>
        <v/>
      </c>
      <c r="U2799" s="177">
        <v>15</v>
      </c>
      <c r="V2799" s="177" t="s">
        <v>3102</v>
      </c>
      <c r="W2799" s="177" t="s">
        <v>3666</v>
      </c>
      <c r="X2799" s="177" t="s">
        <v>2818</v>
      </c>
      <c r="Y2799" s="177" t="s">
        <v>3667</v>
      </c>
      <c r="Z2799" s="177" t="s">
        <v>3657</v>
      </c>
      <c r="AA2799" s="525" t="s">
        <v>3668</v>
      </c>
      <c r="AB2799" s="399" t="str">
        <f t="shared" si="568"/>
        <v>DC1LL02</v>
      </c>
      <c r="AC2799" s="399" t="str">
        <f t="shared" si="569"/>
        <v>DC1LL02-DC</v>
      </c>
      <c r="AD2799" t="str">
        <f>Y2799&amp;"-"&amp;VLOOKUP(AC2799,'LICH THI'!C:AA,9,0)</f>
        <v>62DCCD3110-42469</v>
      </c>
      <c r="AE2799">
        <f t="shared" si="570"/>
        <v>1</v>
      </c>
    </row>
    <row r="2800" spans="1:31" x14ac:dyDescent="0.25">
      <c r="A2800" s="436" t="str">
        <f t="shared" si="560"/>
        <v>DC1LL02-DC-140</v>
      </c>
      <c r="B2800" s="436">
        <f>COUNTIF(AC$4:AC2800,AC2800)</f>
        <v>140</v>
      </c>
      <c r="C2800" s="436" t="str">
        <f t="shared" si="561"/>
        <v>DC1LL02-DC</v>
      </c>
      <c r="D2800" s="436">
        <f>VLOOKUP(C2800,'LICH THI'!C:AA,12,0)</f>
        <v>165</v>
      </c>
      <c r="E2800" s="436">
        <f>VLOOKUP(C2800,'LICH THI'!C:AA,13,0)</f>
        <v>45</v>
      </c>
      <c r="F2800" s="436">
        <f t="shared" si="571"/>
        <v>30</v>
      </c>
      <c r="G2800" s="436">
        <f>VLOOKUP(C2800,'LICH THI'!C:AA,14,0)</f>
        <v>4</v>
      </c>
      <c r="H2800" s="436">
        <f t="shared" si="562"/>
        <v>4</v>
      </c>
      <c r="I2800" s="436" t="str">
        <f t="shared" si="563"/>
        <v>Hứa Văn Toàn</v>
      </c>
      <c r="J2800" s="436"/>
      <c r="K2800" s="436">
        <f t="shared" si="564"/>
        <v>1</v>
      </c>
      <c r="L2800" s="436" t="str">
        <f t="shared" si="565"/>
        <v>DC1LL02-DC-1</v>
      </c>
      <c r="M2800" s="436">
        <f t="shared" si="566"/>
        <v>2</v>
      </c>
      <c r="N2800" s="437">
        <f t="shared" si="572"/>
        <v>19</v>
      </c>
      <c r="O2800" s="437"/>
      <c r="P2800" s="430" t="str">
        <f t="shared" si="567"/>
        <v/>
      </c>
      <c r="U2800" s="177">
        <v>162</v>
      </c>
      <c r="V2800" s="177" t="s">
        <v>3077</v>
      </c>
      <c r="W2800" s="177" t="s">
        <v>3932</v>
      </c>
      <c r="X2800" s="177" t="s">
        <v>2818</v>
      </c>
      <c r="Y2800" s="177" t="s">
        <v>3933</v>
      </c>
      <c r="Z2800" s="177" t="s">
        <v>3657</v>
      </c>
      <c r="AA2800" s="525" t="s">
        <v>2998</v>
      </c>
      <c r="AB2800" s="399" t="str">
        <f t="shared" si="568"/>
        <v>DC1LL02</v>
      </c>
      <c r="AC2800" s="399" t="str">
        <f t="shared" si="569"/>
        <v>DC1LL02-DC</v>
      </c>
      <c r="AD2800" t="str">
        <f>Y2800&amp;"-"&amp;VLOOKUP(AC2800,'LICH THI'!C:AA,9,0)</f>
        <v>64DCDB3164-42469</v>
      </c>
      <c r="AE2800">
        <f t="shared" si="570"/>
        <v>1</v>
      </c>
    </row>
    <row r="2801" spans="1:31" x14ac:dyDescent="0.25">
      <c r="A2801" s="436" t="str">
        <f t="shared" si="560"/>
        <v>DC1LL02-DC-141</v>
      </c>
      <c r="B2801" s="436">
        <f>COUNTIF(AC$4:AC2801,AC2801)</f>
        <v>141</v>
      </c>
      <c r="C2801" s="436" t="str">
        <f t="shared" si="561"/>
        <v>DC1LL02-DC</v>
      </c>
      <c r="D2801" s="436">
        <f>VLOOKUP(C2801,'LICH THI'!C:AA,12,0)</f>
        <v>165</v>
      </c>
      <c r="E2801" s="436">
        <f>VLOOKUP(C2801,'LICH THI'!C:AA,13,0)</f>
        <v>45</v>
      </c>
      <c r="F2801" s="436">
        <f t="shared" si="571"/>
        <v>30</v>
      </c>
      <c r="G2801" s="436">
        <f>VLOOKUP(C2801,'LICH THI'!C:AA,14,0)</f>
        <v>4</v>
      </c>
      <c r="H2801" s="436">
        <f t="shared" si="562"/>
        <v>4</v>
      </c>
      <c r="I2801" s="436" t="str">
        <f t="shared" si="563"/>
        <v>Lê Ngọc Toàn</v>
      </c>
      <c r="J2801" s="436"/>
      <c r="K2801" s="436">
        <f t="shared" si="564"/>
        <v>1</v>
      </c>
      <c r="L2801" s="436" t="str">
        <f t="shared" si="565"/>
        <v>DC1LL02-DC-1</v>
      </c>
      <c r="M2801" s="436">
        <f t="shared" si="566"/>
        <v>2</v>
      </c>
      <c r="N2801" s="437">
        <f t="shared" si="572"/>
        <v>20</v>
      </c>
      <c r="O2801" s="437"/>
      <c r="P2801" s="430" t="str">
        <f t="shared" si="567"/>
        <v/>
      </c>
      <c r="U2801" s="177">
        <v>130</v>
      </c>
      <c r="V2801" s="177" t="s">
        <v>3400</v>
      </c>
      <c r="W2801" s="177" t="s">
        <v>2610</v>
      </c>
      <c r="X2801" s="177" t="s">
        <v>2818</v>
      </c>
      <c r="Y2801" s="177" t="s">
        <v>3406</v>
      </c>
      <c r="Z2801" s="177" t="s">
        <v>3657</v>
      </c>
      <c r="AA2801" s="525" t="s">
        <v>3407</v>
      </c>
      <c r="AB2801" s="399" t="str">
        <f t="shared" si="568"/>
        <v>DC1LL02</v>
      </c>
      <c r="AC2801" s="399" t="str">
        <f t="shared" si="569"/>
        <v>DC1LL02-DC</v>
      </c>
      <c r="AD2801" t="str">
        <f>Y2801&amp;"-"&amp;VLOOKUP(AC2801,'LICH THI'!C:AA,9,0)</f>
        <v>64DCOT3188-42469</v>
      </c>
      <c r="AE2801">
        <f t="shared" si="570"/>
        <v>1</v>
      </c>
    </row>
    <row r="2802" spans="1:31" x14ac:dyDescent="0.25">
      <c r="A2802" s="436" t="str">
        <f t="shared" si="560"/>
        <v>DC1LL02-DC-142</v>
      </c>
      <c r="B2802" s="436">
        <f>COUNTIF(AC$4:AC2802,AC2802)</f>
        <v>142</v>
      </c>
      <c r="C2802" s="436" t="str">
        <f t="shared" si="561"/>
        <v>DC1LL02-DC</v>
      </c>
      <c r="D2802" s="436">
        <f>VLOOKUP(C2802,'LICH THI'!C:AA,12,0)</f>
        <v>165</v>
      </c>
      <c r="E2802" s="436">
        <f>VLOOKUP(C2802,'LICH THI'!C:AA,13,0)</f>
        <v>45</v>
      </c>
      <c r="F2802" s="436">
        <f t="shared" si="571"/>
        <v>30</v>
      </c>
      <c r="G2802" s="436">
        <f>VLOOKUP(C2802,'LICH THI'!C:AA,14,0)</f>
        <v>4</v>
      </c>
      <c r="H2802" s="436">
        <f t="shared" si="562"/>
        <v>4</v>
      </c>
      <c r="I2802" s="436" t="str">
        <f t="shared" si="563"/>
        <v>Phùng Đức Toàn</v>
      </c>
      <c r="J2802" s="436"/>
      <c r="K2802" s="436">
        <f t="shared" si="564"/>
        <v>1</v>
      </c>
      <c r="L2802" s="436" t="str">
        <f t="shared" si="565"/>
        <v>DC1LL02-DC-1</v>
      </c>
      <c r="M2802" s="436">
        <f t="shared" si="566"/>
        <v>2</v>
      </c>
      <c r="N2802" s="437">
        <f t="shared" si="572"/>
        <v>21</v>
      </c>
      <c r="O2802" s="437"/>
      <c r="P2802" s="430" t="str">
        <f t="shared" si="567"/>
        <v/>
      </c>
      <c r="U2802" s="177">
        <v>84</v>
      </c>
      <c r="V2802" s="177" t="s">
        <v>3308</v>
      </c>
      <c r="W2802" s="177" t="s">
        <v>3778</v>
      </c>
      <c r="X2802" s="177" t="s">
        <v>2818</v>
      </c>
      <c r="Y2802" s="177" t="s">
        <v>3779</v>
      </c>
      <c r="Z2802" s="177" t="s">
        <v>3657</v>
      </c>
      <c r="AA2802" s="525" t="s">
        <v>2986</v>
      </c>
      <c r="AB2802" s="399" t="str">
        <f t="shared" si="568"/>
        <v>DC1LL02</v>
      </c>
      <c r="AC2802" s="399" t="str">
        <f t="shared" si="569"/>
        <v>DC1LL02-DC</v>
      </c>
      <c r="AD2802" t="str">
        <f>Y2802&amp;"-"&amp;VLOOKUP(AC2802,'LICH THI'!C:AA,9,0)</f>
        <v>64DCDT3041-42469</v>
      </c>
      <c r="AE2802">
        <f t="shared" si="570"/>
        <v>1</v>
      </c>
    </row>
    <row r="2803" spans="1:31" x14ac:dyDescent="0.25">
      <c r="A2803" s="436" t="str">
        <f t="shared" si="560"/>
        <v>DC1LL02-DC-143</v>
      </c>
      <c r="B2803" s="436">
        <f>COUNTIF(AC$4:AC2803,AC2803)</f>
        <v>143</v>
      </c>
      <c r="C2803" s="436" t="str">
        <f t="shared" si="561"/>
        <v>DC1LL02-DC</v>
      </c>
      <c r="D2803" s="436">
        <f>VLOOKUP(C2803,'LICH THI'!C:AA,12,0)</f>
        <v>165</v>
      </c>
      <c r="E2803" s="436">
        <f>VLOOKUP(C2803,'LICH THI'!C:AA,13,0)</f>
        <v>45</v>
      </c>
      <c r="F2803" s="436">
        <f t="shared" si="571"/>
        <v>30</v>
      </c>
      <c r="G2803" s="436">
        <f>VLOOKUP(C2803,'LICH THI'!C:AA,14,0)</f>
        <v>4</v>
      </c>
      <c r="H2803" s="436">
        <f t="shared" si="562"/>
        <v>4</v>
      </c>
      <c r="I2803" s="436" t="str">
        <f t="shared" si="563"/>
        <v>Bùi Xuân Tú</v>
      </c>
      <c r="J2803" s="436"/>
      <c r="K2803" s="436">
        <f t="shared" si="564"/>
        <v>1</v>
      </c>
      <c r="L2803" s="436" t="str">
        <f t="shared" si="565"/>
        <v>DC1LL02-DC-1</v>
      </c>
      <c r="M2803" s="436">
        <f t="shared" si="566"/>
        <v>2</v>
      </c>
      <c r="N2803" s="437">
        <f t="shared" si="572"/>
        <v>22</v>
      </c>
      <c r="O2803" s="437"/>
      <c r="P2803" s="430" t="str">
        <f t="shared" si="567"/>
        <v/>
      </c>
      <c r="U2803" s="177">
        <v>21</v>
      </c>
      <c r="V2803" s="177" t="s">
        <v>3196</v>
      </c>
      <c r="W2803" s="177" t="s">
        <v>3640</v>
      </c>
      <c r="X2803" s="177" t="s">
        <v>2697</v>
      </c>
      <c r="Y2803" s="177" t="s">
        <v>3678</v>
      </c>
      <c r="Z2803" s="177" t="s">
        <v>3657</v>
      </c>
      <c r="AA2803" s="525" t="s">
        <v>3679</v>
      </c>
      <c r="AB2803" s="399" t="str">
        <f t="shared" si="568"/>
        <v>DC1LL02</v>
      </c>
      <c r="AC2803" s="399" t="str">
        <f t="shared" si="569"/>
        <v>DC1LL02-DC</v>
      </c>
      <c r="AD2803" t="str">
        <f>Y2803&amp;"-"&amp;VLOOKUP(AC2803,'LICH THI'!C:AA,9,0)</f>
        <v>63DCCD3005-42469</v>
      </c>
      <c r="AE2803">
        <f t="shared" si="570"/>
        <v>1</v>
      </c>
    </row>
    <row r="2804" spans="1:31" x14ac:dyDescent="0.25">
      <c r="A2804" s="436" t="str">
        <f t="shared" si="560"/>
        <v>DC1LL02-DC-144</v>
      </c>
      <c r="B2804" s="436">
        <f>COUNTIF(AC$4:AC2804,AC2804)</f>
        <v>144</v>
      </c>
      <c r="C2804" s="436" t="str">
        <f t="shared" si="561"/>
        <v>DC1LL02-DC</v>
      </c>
      <c r="D2804" s="436">
        <f>VLOOKUP(C2804,'LICH THI'!C:AA,12,0)</f>
        <v>165</v>
      </c>
      <c r="E2804" s="436">
        <f>VLOOKUP(C2804,'LICH THI'!C:AA,13,0)</f>
        <v>45</v>
      </c>
      <c r="F2804" s="436">
        <f t="shared" si="571"/>
        <v>30</v>
      </c>
      <c r="G2804" s="436">
        <f>VLOOKUP(C2804,'LICH THI'!C:AA,14,0)</f>
        <v>4</v>
      </c>
      <c r="H2804" s="436">
        <f t="shared" si="562"/>
        <v>4</v>
      </c>
      <c r="I2804" s="436" t="str">
        <f t="shared" si="563"/>
        <v>Đặng Đình Tuấn</v>
      </c>
      <c r="J2804" s="436"/>
      <c r="K2804" s="436">
        <f t="shared" si="564"/>
        <v>1</v>
      </c>
      <c r="L2804" s="436" t="str">
        <f t="shared" si="565"/>
        <v>DC1LL02-DC-1</v>
      </c>
      <c r="M2804" s="436">
        <f t="shared" si="566"/>
        <v>2</v>
      </c>
      <c r="N2804" s="437">
        <f t="shared" si="572"/>
        <v>23</v>
      </c>
      <c r="O2804" s="437"/>
      <c r="P2804" s="430" t="str">
        <f t="shared" si="567"/>
        <v/>
      </c>
      <c r="U2804" s="177">
        <v>165</v>
      </c>
      <c r="V2804" s="177" t="s">
        <v>3595</v>
      </c>
      <c r="W2804" s="177" t="s">
        <v>3601</v>
      </c>
      <c r="X2804" s="177" t="s">
        <v>2721</v>
      </c>
      <c r="Y2804" s="177" t="s">
        <v>3602</v>
      </c>
      <c r="Z2804" s="177" t="s">
        <v>3657</v>
      </c>
      <c r="AA2804" s="525" t="s">
        <v>3603</v>
      </c>
      <c r="AB2804" s="399" t="str">
        <f t="shared" si="568"/>
        <v>DC1LL02</v>
      </c>
      <c r="AC2804" s="399" t="str">
        <f t="shared" si="569"/>
        <v>DC1LL02-DC</v>
      </c>
      <c r="AD2804" t="str">
        <f>Y2804&amp;"-"&amp;VLOOKUP(AC2804,'LICH THI'!C:AA,9,0)</f>
        <v>64DCCC3024-42469</v>
      </c>
      <c r="AE2804">
        <f t="shared" si="570"/>
        <v>1</v>
      </c>
    </row>
    <row r="2805" spans="1:31" x14ac:dyDescent="0.25">
      <c r="A2805" s="436" t="str">
        <f t="shared" si="560"/>
        <v>DC1LL02-DC-145</v>
      </c>
      <c r="B2805" s="436">
        <f>COUNTIF(AC$4:AC2805,AC2805)</f>
        <v>145</v>
      </c>
      <c r="C2805" s="436" t="str">
        <f t="shared" si="561"/>
        <v>DC1LL02-DC</v>
      </c>
      <c r="D2805" s="436">
        <f>VLOOKUP(C2805,'LICH THI'!C:AA,12,0)</f>
        <v>165</v>
      </c>
      <c r="E2805" s="436">
        <f>VLOOKUP(C2805,'LICH THI'!C:AA,13,0)</f>
        <v>45</v>
      </c>
      <c r="F2805" s="436">
        <f t="shared" si="571"/>
        <v>30</v>
      </c>
      <c r="G2805" s="436">
        <f>VLOOKUP(C2805,'LICH THI'!C:AA,14,0)</f>
        <v>4</v>
      </c>
      <c r="H2805" s="436">
        <f t="shared" si="562"/>
        <v>4</v>
      </c>
      <c r="I2805" s="436" t="str">
        <f t="shared" si="563"/>
        <v>Trần Anh Tuấn</v>
      </c>
      <c r="J2805" s="436"/>
      <c r="K2805" s="436">
        <f t="shared" si="564"/>
        <v>1</v>
      </c>
      <c r="L2805" s="436" t="str">
        <f t="shared" si="565"/>
        <v>DC1LL02-DC-1</v>
      </c>
      <c r="M2805" s="436">
        <f t="shared" si="566"/>
        <v>2</v>
      </c>
      <c r="N2805" s="437">
        <f t="shared" si="572"/>
        <v>24</v>
      </c>
      <c r="O2805" s="437"/>
      <c r="P2805" s="430" t="str">
        <f t="shared" si="567"/>
        <v/>
      </c>
      <c r="U2805" s="177">
        <v>56</v>
      </c>
      <c r="V2805" s="177" t="s">
        <v>2868</v>
      </c>
      <c r="W2805" s="177" t="s">
        <v>3271</v>
      </c>
      <c r="X2805" s="177" t="s">
        <v>2721</v>
      </c>
      <c r="Y2805" s="177" t="s">
        <v>3272</v>
      </c>
      <c r="Z2805" s="177" t="s">
        <v>3657</v>
      </c>
      <c r="AA2805" s="525" t="s">
        <v>2861</v>
      </c>
      <c r="AB2805" s="399" t="str">
        <f t="shared" si="568"/>
        <v>DC1LL02</v>
      </c>
      <c r="AC2805" s="399" t="str">
        <f t="shared" si="569"/>
        <v>DC1LL02-DC</v>
      </c>
      <c r="AD2805" t="str">
        <f>Y2805&amp;"-"&amp;VLOOKUP(AC2805,'LICH THI'!C:AA,9,0)</f>
        <v>64DCCD3227-42469</v>
      </c>
      <c r="AE2805">
        <f t="shared" si="570"/>
        <v>1</v>
      </c>
    </row>
    <row r="2806" spans="1:31" x14ac:dyDescent="0.25">
      <c r="A2806" s="436" t="str">
        <f t="shared" si="560"/>
        <v>DC1LL02-DC-146</v>
      </c>
      <c r="B2806" s="436">
        <f>COUNTIF(AC$4:AC2806,AC2806)</f>
        <v>146</v>
      </c>
      <c r="C2806" s="436" t="str">
        <f t="shared" si="561"/>
        <v>DC1LL02-DC</v>
      </c>
      <c r="D2806" s="436">
        <f>VLOOKUP(C2806,'LICH THI'!C:AA,12,0)</f>
        <v>165</v>
      </c>
      <c r="E2806" s="436">
        <f>VLOOKUP(C2806,'LICH THI'!C:AA,13,0)</f>
        <v>45</v>
      </c>
      <c r="F2806" s="436">
        <f t="shared" si="571"/>
        <v>30</v>
      </c>
      <c r="G2806" s="436">
        <f>VLOOKUP(C2806,'LICH THI'!C:AA,14,0)</f>
        <v>4</v>
      </c>
      <c r="H2806" s="436">
        <f t="shared" si="562"/>
        <v>4</v>
      </c>
      <c r="I2806" s="436" t="str">
        <f t="shared" si="563"/>
        <v>Trần Quang Tuấn</v>
      </c>
      <c r="J2806" s="436"/>
      <c r="K2806" s="436">
        <f t="shared" si="564"/>
        <v>1</v>
      </c>
      <c r="L2806" s="436" t="str">
        <f t="shared" si="565"/>
        <v>DC1LL02-DC-1</v>
      </c>
      <c r="M2806" s="436">
        <f t="shared" si="566"/>
        <v>2</v>
      </c>
      <c r="N2806" s="437">
        <f t="shared" si="572"/>
        <v>25</v>
      </c>
      <c r="O2806" s="437"/>
      <c r="P2806" s="430" t="str">
        <f t="shared" si="567"/>
        <v/>
      </c>
      <c r="U2806" s="177">
        <v>23</v>
      </c>
      <c r="V2806" s="177" t="s">
        <v>3209</v>
      </c>
      <c r="W2806" s="177" t="s">
        <v>3336</v>
      </c>
      <c r="X2806" s="177" t="s">
        <v>2721</v>
      </c>
      <c r="Y2806" s="177" t="s">
        <v>3648</v>
      </c>
      <c r="Z2806" s="177" t="s">
        <v>3657</v>
      </c>
      <c r="AA2806" s="525" t="s">
        <v>2793</v>
      </c>
      <c r="AB2806" s="399" t="str">
        <f t="shared" si="568"/>
        <v>DC1LL02</v>
      </c>
      <c r="AC2806" s="399" t="str">
        <f t="shared" si="569"/>
        <v>DC1LL02-DC</v>
      </c>
      <c r="AD2806" t="str">
        <f>Y2806&amp;"-"&amp;VLOOKUP(AC2806,'LICH THI'!C:AA,9,0)</f>
        <v>63DCCD3044-42469</v>
      </c>
      <c r="AE2806">
        <f t="shared" si="570"/>
        <v>1</v>
      </c>
    </row>
    <row r="2807" spans="1:31" x14ac:dyDescent="0.25">
      <c r="A2807" s="436" t="str">
        <f t="shared" si="560"/>
        <v>DC1LL02-DC-147</v>
      </c>
      <c r="B2807" s="436">
        <f>COUNTIF(AC$4:AC2807,AC2807)</f>
        <v>147</v>
      </c>
      <c r="C2807" s="436" t="str">
        <f t="shared" si="561"/>
        <v>DC1LL02-DC</v>
      </c>
      <c r="D2807" s="436">
        <f>VLOOKUP(C2807,'LICH THI'!C:AA,12,0)</f>
        <v>165</v>
      </c>
      <c r="E2807" s="436">
        <f>VLOOKUP(C2807,'LICH THI'!C:AA,13,0)</f>
        <v>45</v>
      </c>
      <c r="F2807" s="436">
        <f t="shared" si="571"/>
        <v>30</v>
      </c>
      <c r="G2807" s="436">
        <f>VLOOKUP(C2807,'LICH THI'!C:AA,14,0)</f>
        <v>4</v>
      </c>
      <c r="H2807" s="436">
        <f t="shared" si="562"/>
        <v>4</v>
      </c>
      <c r="I2807" s="436" t="str">
        <f t="shared" si="563"/>
        <v>Lê Đình Tùng</v>
      </c>
      <c r="J2807" s="436"/>
      <c r="K2807" s="436">
        <f t="shared" si="564"/>
        <v>1</v>
      </c>
      <c r="L2807" s="436" t="str">
        <f t="shared" si="565"/>
        <v>DC1LL02-DC-1</v>
      </c>
      <c r="M2807" s="436">
        <f t="shared" si="566"/>
        <v>2</v>
      </c>
      <c r="N2807" s="437">
        <f t="shared" si="572"/>
        <v>26</v>
      </c>
      <c r="O2807" s="437"/>
      <c r="P2807" s="430" t="str">
        <f t="shared" si="567"/>
        <v/>
      </c>
      <c r="U2807" s="177">
        <v>49</v>
      </c>
      <c r="V2807" s="177" t="s">
        <v>2851</v>
      </c>
      <c r="W2807" s="177" t="s">
        <v>3716</v>
      </c>
      <c r="X2807" s="177" t="s">
        <v>3274</v>
      </c>
      <c r="Y2807" s="177" t="s">
        <v>3717</v>
      </c>
      <c r="Z2807" s="177" t="s">
        <v>3657</v>
      </c>
      <c r="AA2807" s="525" t="s">
        <v>3718</v>
      </c>
      <c r="AB2807" s="399" t="str">
        <f t="shared" si="568"/>
        <v>DC1LL02</v>
      </c>
      <c r="AC2807" s="399" t="str">
        <f t="shared" si="569"/>
        <v>DC1LL02-DC</v>
      </c>
      <c r="AD2807" t="str">
        <f>Y2807&amp;"-"&amp;VLOOKUP(AC2807,'LICH THI'!C:AA,9,0)</f>
        <v>64DCCD3184-42469</v>
      </c>
      <c r="AE2807">
        <f t="shared" si="570"/>
        <v>1</v>
      </c>
    </row>
    <row r="2808" spans="1:31" x14ac:dyDescent="0.25">
      <c r="A2808" s="436" t="str">
        <f t="shared" si="560"/>
        <v>DC1LL02-DC-148</v>
      </c>
      <c r="B2808" s="436">
        <f>COUNTIF(AC$4:AC2808,AC2808)</f>
        <v>148</v>
      </c>
      <c r="C2808" s="436" t="str">
        <f t="shared" si="561"/>
        <v>DC1LL02-DC</v>
      </c>
      <c r="D2808" s="436">
        <f>VLOOKUP(C2808,'LICH THI'!C:AA,12,0)</f>
        <v>165</v>
      </c>
      <c r="E2808" s="436">
        <f>VLOOKUP(C2808,'LICH THI'!C:AA,13,0)</f>
        <v>45</v>
      </c>
      <c r="F2808" s="436">
        <f t="shared" si="571"/>
        <v>30</v>
      </c>
      <c r="G2808" s="436">
        <f>VLOOKUP(C2808,'LICH THI'!C:AA,14,0)</f>
        <v>4</v>
      </c>
      <c r="H2808" s="436">
        <f t="shared" si="562"/>
        <v>4</v>
      </c>
      <c r="I2808" s="436" t="str">
        <f t="shared" si="563"/>
        <v>Trần Duy Tùng</v>
      </c>
      <c r="J2808" s="436"/>
      <c r="K2808" s="436">
        <f t="shared" si="564"/>
        <v>1</v>
      </c>
      <c r="L2808" s="436" t="str">
        <f t="shared" si="565"/>
        <v>DC1LL02-DC-1</v>
      </c>
      <c r="M2808" s="436">
        <f t="shared" si="566"/>
        <v>2</v>
      </c>
      <c r="N2808" s="437">
        <f t="shared" si="572"/>
        <v>27</v>
      </c>
      <c r="O2808" s="437"/>
      <c r="P2808" s="430" t="str">
        <f t="shared" si="567"/>
        <v/>
      </c>
      <c r="U2808" s="177">
        <v>135</v>
      </c>
      <c r="V2808" s="177" t="s">
        <v>3019</v>
      </c>
      <c r="W2808" s="177" t="s">
        <v>3879</v>
      </c>
      <c r="X2808" s="177" t="s">
        <v>3274</v>
      </c>
      <c r="Y2808" s="177" t="s">
        <v>3880</v>
      </c>
      <c r="Z2808" s="177" t="s">
        <v>3657</v>
      </c>
      <c r="AA2808" s="525" t="s">
        <v>3016</v>
      </c>
      <c r="AB2808" s="399" t="str">
        <f t="shared" si="568"/>
        <v>DC1LL02</v>
      </c>
      <c r="AC2808" s="399" t="str">
        <f t="shared" si="569"/>
        <v>DC1LL02-DC</v>
      </c>
      <c r="AD2808" t="str">
        <f>Y2808&amp;"-"&amp;VLOOKUP(AC2808,'LICH THI'!C:AA,9,0)</f>
        <v>64DCQT3059-42469</v>
      </c>
      <c r="AE2808">
        <f t="shared" si="570"/>
        <v>1</v>
      </c>
    </row>
    <row r="2809" spans="1:31" x14ac:dyDescent="0.25">
      <c r="A2809" s="436" t="str">
        <f t="shared" si="560"/>
        <v>DC1LL02-DC-149</v>
      </c>
      <c r="B2809" s="436">
        <f>COUNTIF(AC$4:AC2809,AC2809)</f>
        <v>149</v>
      </c>
      <c r="C2809" s="436" t="str">
        <f t="shared" si="561"/>
        <v>DC1LL02-DC</v>
      </c>
      <c r="D2809" s="436">
        <f>VLOOKUP(C2809,'LICH THI'!C:AA,12,0)</f>
        <v>165</v>
      </c>
      <c r="E2809" s="436">
        <f>VLOOKUP(C2809,'LICH THI'!C:AA,13,0)</f>
        <v>45</v>
      </c>
      <c r="F2809" s="436">
        <f t="shared" si="571"/>
        <v>30</v>
      </c>
      <c r="G2809" s="436">
        <f>VLOOKUP(C2809,'LICH THI'!C:AA,14,0)</f>
        <v>4</v>
      </c>
      <c r="H2809" s="436">
        <f t="shared" si="562"/>
        <v>4</v>
      </c>
      <c r="I2809" s="436" t="str">
        <f t="shared" si="563"/>
        <v>Nguyễn Văn Tụng</v>
      </c>
      <c r="J2809" s="436"/>
      <c r="K2809" s="436">
        <f t="shared" si="564"/>
        <v>1</v>
      </c>
      <c r="L2809" s="436" t="str">
        <f t="shared" si="565"/>
        <v>DC1LL02-DC-1</v>
      </c>
      <c r="M2809" s="436">
        <f t="shared" si="566"/>
        <v>2</v>
      </c>
      <c r="N2809" s="437">
        <f t="shared" si="572"/>
        <v>28</v>
      </c>
      <c r="O2809" s="437"/>
      <c r="P2809" s="430" t="str">
        <f t="shared" si="567"/>
        <v/>
      </c>
      <c r="U2809" s="177">
        <v>44</v>
      </c>
      <c r="V2809" s="177" t="s">
        <v>2724</v>
      </c>
      <c r="W2809" s="177" t="s">
        <v>2741</v>
      </c>
      <c r="X2809" s="177" t="s">
        <v>2787</v>
      </c>
      <c r="Y2809" s="177" t="s">
        <v>2788</v>
      </c>
      <c r="Z2809" s="177" t="s">
        <v>3657</v>
      </c>
      <c r="AA2809" s="525" t="s">
        <v>2789</v>
      </c>
      <c r="AB2809" s="399" t="str">
        <f t="shared" si="568"/>
        <v>DC1LL02</v>
      </c>
      <c r="AC2809" s="399" t="str">
        <f t="shared" si="569"/>
        <v>DC1LL02-DC</v>
      </c>
      <c r="AD2809" t="str">
        <f>Y2809&amp;"-"&amp;VLOOKUP(AC2809,'LICH THI'!C:AA,9,0)</f>
        <v>64DCCA3015-42469</v>
      </c>
      <c r="AE2809">
        <f t="shared" si="570"/>
        <v>1</v>
      </c>
    </row>
    <row r="2810" spans="1:31" x14ac:dyDescent="0.25">
      <c r="A2810" s="436" t="str">
        <f t="shared" si="560"/>
        <v>DC1LL02-DC-150</v>
      </c>
      <c r="B2810" s="436">
        <f>COUNTIF(AC$4:AC2810,AC2810)</f>
        <v>150</v>
      </c>
      <c r="C2810" s="436" t="str">
        <f t="shared" si="561"/>
        <v>DC1LL02-DC</v>
      </c>
      <c r="D2810" s="436">
        <f>VLOOKUP(C2810,'LICH THI'!C:AA,12,0)</f>
        <v>165</v>
      </c>
      <c r="E2810" s="436">
        <f>VLOOKUP(C2810,'LICH THI'!C:AA,13,0)</f>
        <v>45</v>
      </c>
      <c r="F2810" s="436">
        <f t="shared" si="571"/>
        <v>30</v>
      </c>
      <c r="G2810" s="436">
        <f>VLOOKUP(C2810,'LICH THI'!C:AA,14,0)</f>
        <v>4</v>
      </c>
      <c r="H2810" s="436">
        <f t="shared" si="562"/>
        <v>4</v>
      </c>
      <c r="I2810" s="436" t="str">
        <f t="shared" si="563"/>
        <v>Đoàn Thị Tuyền</v>
      </c>
      <c r="J2810" s="436"/>
      <c r="K2810" s="436">
        <f t="shared" si="564"/>
        <v>1</v>
      </c>
      <c r="L2810" s="436" t="str">
        <f t="shared" si="565"/>
        <v>DC1LL02-DC-1</v>
      </c>
      <c r="M2810" s="436">
        <f t="shared" si="566"/>
        <v>2</v>
      </c>
      <c r="N2810" s="437">
        <f t="shared" si="572"/>
        <v>29</v>
      </c>
      <c r="O2810" s="437"/>
      <c r="P2810" s="430" t="str">
        <f t="shared" si="567"/>
        <v/>
      </c>
      <c r="U2810" s="177">
        <v>93</v>
      </c>
      <c r="V2810" s="177" t="s">
        <v>3325</v>
      </c>
      <c r="W2810" s="177" t="s">
        <v>3049</v>
      </c>
      <c r="X2810" s="177" t="s">
        <v>3795</v>
      </c>
      <c r="Y2810" s="177" t="s">
        <v>3796</v>
      </c>
      <c r="Z2810" s="177" t="s">
        <v>3657</v>
      </c>
      <c r="AA2810" s="525" t="s">
        <v>3797</v>
      </c>
      <c r="AB2810" s="399" t="str">
        <f t="shared" si="568"/>
        <v>DC1LL02</v>
      </c>
      <c r="AC2810" s="399" t="str">
        <f t="shared" si="569"/>
        <v>DC1LL02-DC</v>
      </c>
      <c r="AD2810" t="str">
        <f>Y2810&amp;"-"&amp;VLOOKUP(AC2810,'LICH THI'!C:AA,9,0)</f>
        <v>64DCDT3082-42469</v>
      </c>
      <c r="AE2810">
        <f t="shared" si="570"/>
        <v>1</v>
      </c>
    </row>
    <row r="2811" spans="1:31" x14ac:dyDescent="0.25">
      <c r="A2811" s="436" t="str">
        <f t="shared" si="560"/>
        <v>DC1LL02-DC-151</v>
      </c>
      <c r="B2811" s="436">
        <f>COUNTIF(AC$4:AC2811,AC2811)</f>
        <v>151</v>
      </c>
      <c r="C2811" s="436" t="str">
        <f t="shared" si="561"/>
        <v>DC1LL02-DC</v>
      </c>
      <c r="D2811" s="436">
        <f>VLOOKUP(C2811,'LICH THI'!C:AA,12,0)</f>
        <v>165</v>
      </c>
      <c r="E2811" s="436">
        <f>VLOOKUP(C2811,'LICH THI'!C:AA,13,0)</f>
        <v>45</v>
      </c>
      <c r="F2811" s="436">
        <f t="shared" si="571"/>
        <v>30</v>
      </c>
      <c r="G2811" s="436">
        <f>VLOOKUP(C2811,'LICH THI'!C:AA,14,0)</f>
        <v>4</v>
      </c>
      <c r="H2811" s="436">
        <f t="shared" si="562"/>
        <v>4</v>
      </c>
      <c r="I2811" s="436" t="str">
        <f t="shared" si="563"/>
        <v>Đỗ Viết Thanh</v>
      </c>
      <c r="J2811" s="436"/>
      <c r="K2811" s="436">
        <f t="shared" si="564"/>
        <v>1</v>
      </c>
      <c r="L2811" s="436" t="str">
        <f t="shared" si="565"/>
        <v>DC1LL02-DC-1</v>
      </c>
      <c r="M2811" s="436">
        <f t="shared" si="566"/>
        <v>2</v>
      </c>
      <c r="N2811" s="437">
        <f t="shared" si="572"/>
        <v>30</v>
      </c>
      <c r="O2811" s="437"/>
      <c r="P2811" s="430" t="str">
        <f t="shared" si="567"/>
        <v/>
      </c>
      <c r="U2811" s="177">
        <v>48</v>
      </c>
      <c r="V2811" s="177" t="s">
        <v>2851</v>
      </c>
      <c r="W2811" s="177" t="s">
        <v>3713</v>
      </c>
      <c r="X2811" s="177" t="s">
        <v>3552</v>
      </c>
      <c r="Y2811" s="177" t="s">
        <v>3714</v>
      </c>
      <c r="Z2811" s="177" t="s">
        <v>3657</v>
      </c>
      <c r="AA2811" s="525" t="s">
        <v>3715</v>
      </c>
      <c r="AB2811" s="399" t="str">
        <f t="shared" si="568"/>
        <v>DC1LL02</v>
      </c>
      <c r="AC2811" s="399" t="str">
        <f t="shared" si="569"/>
        <v>DC1LL02-DC</v>
      </c>
      <c r="AD2811" t="str">
        <f>Y2811&amp;"-"&amp;VLOOKUP(AC2811,'LICH THI'!C:AA,9,0)</f>
        <v>64DCCD3211-42469</v>
      </c>
      <c r="AE2811">
        <f t="shared" si="570"/>
        <v>1</v>
      </c>
    </row>
    <row r="2812" spans="1:31" x14ac:dyDescent="0.25">
      <c r="A2812" s="436" t="str">
        <f t="shared" si="560"/>
        <v>DC1LL02-DC-152</v>
      </c>
      <c r="B2812" s="436">
        <f>COUNTIF(AC$4:AC2812,AC2812)</f>
        <v>152</v>
      </c>
      <c r="C2812" s="436" t="str">
        <f t="shared" si="561"/>
        <v>DC1LL02-DC</v>
      </c>
      <c r="D2812" s="436">
        <f>VLOOKUP(C2812,'LICH THI'!C:AA,12,0)</f>
        <v>165</v>
      </c>
      <c r="E2812" s="436">
        <f>VLOOKUP(C2812,'LICH THI'!C:AA,13,0)</f>
        <v>45</v>
      </c>
      <c r="F2812" s="436">
        <f t="shared" si="571"/>
        <v>30</v>
      </c>
      <c r="G2812" s="436">
        <f>VLOOKUP(C2812,'LICH THI'!C:AA,14,0)</f>
        <v>4</v>
      </c>
      <c r="H2812" s="436">
        <f t="shared" si="562"/>
        <v>4</v>
      </c>
      <c r="I2812" s="436" t="str">
        <f t="shared" si="563"/>
        <v>Dương Tất Thành</v>
      </c>
      <c r="J2812" s="436"/>
      <c r="K2812" s="436">
        <f t="shared" si="564"/>
        <v>1</v>
      </c>
      <c r="L2812" s="436" t="str">
        <f t="shared" si="565"/>
        <v>DC1LL02-DC-1</v>
      </c>
      <c r="M2812" s="436">
        <f t="shared" si="566"/>
        <v>2</v>
      </c>
      <c r="N2812" s="437">
        <f t="shared" si="572"/>
        <v>1</v>
      </c>
      <c r="O2812" s="437"/>
      <c r="P2812" s="430" t="str">
        <f t="shared" si="567"/>
        <v/>
      </c>
      <c r="U2812" s="177">
        <v>75</v>
      </c>
      <c r="V2812" s="177" t="s">
        <v>3761</v>
      </c>
      <c r="W2812" s="177" t="s">
        <v>3762</v>
      </c>
      <c r="X2812" s="177" t="s">
        <v>2894</v>
      </c>
      <c r="Y2812" s="177" t="s">
        <v>3763</v>
      </c>
      <c r="Z2812" s="177" t="s">
        <v>3657</v>
      </c>
      <c r="AA2812" s="525" t="s">
        <v>3764</v>
      </c>
      <c r="AB2812" s="399" t="str">
        <f t="shared" si="568"/>
        <v>DC1LL02</v>
      </c>
      <c r="AC2812" s="399" t="str">
        <f t="shared" si="569"/>
        <v>DC1LL02-DC</v>
      </c>
      <c r="AD2812" t="str">
        <f>Y2812&amp;"-"&amp;VLOOKUP(AC2812,'LICH THI'!C:AA,9,0)</f>
        <v>64DCDD3151-42469</v>
      </c>
      <c r="AE2812">
        <f t="shared" si="570"/>
        <v>1</v>
      </c>
    </row>
    <row r="2813" spans="1:31" x14ac:dyDescent="0.25">
      <c r="A2813" s="436" t="str">
        <f t="shared" si="560"/>
        <v>DC1LL02-DC-153</v>
      </c>
      <c r="B2813" s="436">
        <f>COUNTIF(AC$4:AC2813,AC2813)</f>
        <v>153</v>
      </c>
      <c r="C2813" s="436" t="str">
        <f t="shared" si="561"/>
        <v>DC1LL02-DC</v>
      </c>
      <c r="D2813" s="436">
        <f>VLOOKUP(C2813,'LICH THI'!C:AA,12,0)</f>
        <v>165</v>
      </c>
      <c r="E2813" s="436">
        <f>VLOOKUP(C2813,'LICH THI'!C:AA,13,0)</f>
        <v>45</v>
      </c>
      <c r="F2813" s="436">
        <f t="shared" si="571"/>
        <v>30</v>
      </c>
      <c r="G2813" s="436">
        <f>VLOOKUP(C2813,'LICH THI'!C:AA,14,0)</f>
        <v>4</v>
      </c>
      <c r="H2813" s="436">
        <f t="shared" si="562"/>
        <v>4</v>
      </c>
      <c r="I2813" s="436" t="str">
        <f t="shared" si="563"/>
        <v>Liễu Văn Thành</v>
      </c>
      <c r="J2813" s="436"/>
      <c r="K2813" s="436">
        <f t="shared" si="564"/>
        <v>1</v>
      </c>
      <c r="L2813" s="436" t="str">
        <f t="shared" si="565"/>
        <v>DC1LL02-DC-1</v>
      </c>
      <c r="M2813" s="436">
        <f t="shared" si="566"/>
        <v>2</v>
      </c>
      <c r="N2813" s="437">
        <f t="shared" si="572"/>
        <v>2</v>
      </c>
      <c r="O2813" s="437"/>
      <c r="P2813" s="430" t="str">
        <f t="shared" si="567"/>
        <v/>
      </c>
      <c r="U2813" s="177">
        <v>156</v>
      </c>
      <c r="V2813" s="177" t="s">
        <v>3556</v>
      </c>
      <c r="W2813" s="177" t="s">
        <v>3917</v>
      </c>
      <c r="X2813" s="177" t="s">
        <v>2894</v>
      </c>
      <c r="Y2813" s="177" t="s">
        <v>3918</v>
      </c>
      <c r="Z2813" s="177" t="s">
        <v>3657</v>
      </c>
      <c r="AA2813" s="525" t="s">
        <v>3919</v>
      </c>
      <c r="AB2813" s="399" t="str">
        <f t="shared" si="568"/>
        <v>DC1LL02</v>
      </c>
      <c r="AC2813" s="399" t="str">
        <f t="shared" si="569"/>
        <v>DC1LL02-DC</v>
      </c>
      <c r="AD2813" t="str">
        <f>Y2813&amp;"-"&amp;VLOOKUP(AC2813,'LICH THI'!C:AA,9,0)</f>
        <v>65DCQT23204-42469</v>
      </c>
      <c r="AE2813">
        <f t="shared" si="570"/>
        <v>1</v>
      </c>
    </row>
    <row r="2814" spans="1:31" x14ac:dyDescent="0.25">
      <c r="A2814" s="436" t="str">
        <f t="shared" si="560"/>
        <v>DC1LL02-DC-154</v>
      </c>
      <c r="B2814" s="436">
        <f>COUNTIF(AC$4:AC2814,AC2814)</f>
        <v>154</v>
      </c>
      <c r="C2814" s="436" t="str">
        <f t="shared" si="561"/>
        <v>DC1LL02-DC</v>
      </c>
      <c r="D2814" s="436">
        <f>VLOOKUP(C2814,'LICH THI'!C:AA,12,0)</f>
        <v>165</v>
      </c>
      <c r="E2814" s="436">
        <f>VLOOKUP(C2814,'LICH THI'!C:AA,13,0)</f>
        <v>45</v>
      </c>
      <c r="F2814" s="436">
        <f t="shared" si="571"/>
        <v>30</v>
      </c>
      <c r="G2814" s="436">
        <f>VLOOKUP(C2814,'LICH THI'!C:AA,14,0)</f>
        <v>4</v>
      </c>
      <c r="H2814" s="436">
        <f t="shared" si="562"/>
        <v>4</v>
      </c>
      <c r="I2814" s="436" t="str">
        <f t="shared" si="563"/>
        <v>Nguyễn Mạnh Thắng</v>
      </c>
      <c r="J2814" s="436"/>
      <c r="K2814" s="436">
        <f t="shared" si="564"/>
        <v>1</v>
      </c>
      <c r="L2814" s="436" t="str">
        <f t="shared" si="565"/>
        <v>DC1LL02-DC-1</v>
      </c>
      <c r="M2814" s="436">
        <f t="shared" si="566"/>
        <v>2</v>
      </c>
      <c r="N2814" s="437">
        <f t="shared" si="572"/>
        <v>3</v>
      </c>
      <c r="O2814" s="437"/>
      <c r="P2814" s="430" t="str">
        <f t="shared" si="567"/>
        <v/>
      </c>
      <c r="U2814" s="177">
        <v>143</v>
      </c>
      <c r="V2814" s="177" t="s">
        <v>3478</v>
      </c>
      <c r="W2814" s="177" t="s">
        <v>2734</v>
      </c>
      <c r="X2814" s="177" t="s">
        <v>3464</v>
      </c>
      <c r="Y2814" s="177" t="s">
        <v>3897</v>
      </c>
      <c r="Z2814" s="177" t="s">
        <v>3657</v>
      </c>
      <c r="AA2814" s="525" t="s">
        <v>3898</v>
      </c>
      <c r="AB2814" s="399" t="str">
        <f t="shared" si="568"/>
        <v>DC1LL02</v>
      </c>
      <c r="AC2814" s="399" t="str">
        <f t="shared" si="569"/>
        <v>DC1LL02-DC</v>
      </c>
      <c r="AD2814" t="str">
        <f>Y2814&amp;"-"&amp;VLOOKUP(AC2814,'LICH THI'!C:AA,9,0)</f>
        <v>65DCDD23492-42469</v>
      </c>
      <c r="AE2814">
        <f t="shared" si="570"/>
        <v>1</v>
      </c>
    </row>
    <row r="2815" spans="1:31" x14ac:dyDescent="0.25">
      <c r="A2815" s="436" t="str">
        <f t="shared" si="560"/>
        <v>DC1LL02-DC-155</v>
      </c>
      <c r="B2815" s="436">
        <f>COUNTIF(AC$4:AC2815,AC2815)</f>
        <v>155</v>
      </c>
      <c r="C2815" s="436" t="str">
        <f t="shared" si="561"/>
        <v>DC1LL02-DC</v>
      </c>
      <c r="D2815" s="436">
        <f>VLOOKUP(C2815,'LICH THI'!C:AA,12,0)</f>
        <v>165</v>
      </c>
      <c r="E2815" s="436">
        <f>VLOOKUP(C2815,'LICH THI'!C:AA,13,0)</f>
        <v>45</v>
      </c>
      <c r="F2815" s="436">
        <f t="shared" si="571"/>
        <v>30</v>
      </c>
      <c r="G2815" s="436">
        <f>VLOOKUP(C2815,'LICH THI'!C:AA,14,0)</f>
        <v>4</v>
      </c>
      <c r="H2815" s="436">
        <f t="shared" si="562"/>
        <v>4</v>
      </c>
      <c r="I2815" s="436" t="str">
        <f t="shared" si="563"/>
        <v>Nguyễn Văn Thân</v>
      </c>
      <c r="J2815" s="436"/>
      <c r="K2815" s="436">
        <f t="shared" si="564"/>
        <v>1</v>
      </c>
      <c r="L2815" s="436" t="str">
        <f t="shared" si="565"/>
        <v>DC1LL02-DC-1</v>
      </c>
      <c r="M2815" s="436">
        <f t="shared" si="566"/>
        <v>2</v>
      </c>
      <c r="N2815" s="437">
        <f t="shared" si="572"/>
        <v>4</v>
      </c>
      <c r="O2815" s="437"/>
      <c r="P2815" s="430" t="str">
        <f t="shared" si="567"/>
        <v/>
      </c>
      <c r="U2815" s="177">
        <v>55</v>
      </c>
      <c r="V2815" s="177" t="s">
        <v>2868</v>
      </c>
      <c r="W2815" s="177" t="s">
        <v>2741</v>
      </c>
      <c r="X2815" s="177" t="s">
        <v>3728</v>
      </c>
      <c r="Y2815" s="177" t="s">
        <v>3729</v>
      </c>
      <c r="Z2815" s="177" t="s">
        <v>3657</v>
      </c>
      <c r="AA2815" s="525" t="s">
        <v>3730</v>
      </c>
      <c r="AB2815" s="399" t="str">
        <f t="shared" si="568"/>
        <v>DC1LL02</v>
      </c>
      <c r="AC2815" s="399" t="str">
        <f t="shared" si="569"/>
        <v>DC1LL02-DC</v>
      </c>
      <c r="AD2815" t="str">
        <f>Y2815&amp;"-"&amp;VLOOKUP(AC2815,'LICH THI'!C:AA,9,0)</f>
        <v>64DCCD3253-42469</v>
      </c>
      <c r="AE2815">
        <f t="shared" si="570"/>
        <v>1</v>
      </c>
    </row>
    <row r="2816" spans="1:31" x14ac:dyDescent="0.25">
      <c r="A2816" s="436" t="str">
        <f t="shared" si="560"/>
        <v>DC1LL02-DC-156</v>
      </c>
      <c r="B2816" s="436">
        <f>COUNTIF(AC$4:AC2816,AC2816)</f>
        <v>156</v>
      </c>
      <c r="C2816" s="436" t="str">
        <f t="shared" si="561"/>
        <v>DC1LL02-DC</v>
      </c>
      <c r="D2816" s="436">
        <f>VLOOKUP(C2816,'LICH THI'!C:AA,12,0)</f>
        <v>165</v>
      </c>
      <c r="E2816" s="436">
        <f>VLOOKUP(C2816,'LICH THI'!C:AA,13,0)</f>
        <v>45</v>
      </c>
      <c r="F2816" s="436">
        <f t="shared" si="571"/>
        <v>30</v>
      </c>
      <c r="G2816" s="436">
        <f>VLOOKUP(C2816,'LICH THI'!C:AA,14,0)</f>
        <v>4</v>
      </c>
      <c r="H2816" s="436">
        <f t="shared" si="562"/>
        <v>4</v>
      </c>
      <c r="I2816" s="436" t="str">
        <f t="shared" si="563"/>
        <v>Trịnh Văn Thơ</v>
      </c>
      <c r="J2816" s="436"/>
      <c r="K2816" s="436">
        <f t="shared" si="564"/>
        <v>1</v>
      </c>
      <c r="L2816" s="436" t="str">
        <f t="shared" si="565"/>
        <v>DC1LL02-DC-1</v>
      </c>
      <c r="M2816" s="436">
        <f t="shared" si="566"/>
        <v>2</v>
      </c>
      <c r="N2816" s="437">
        <f t="shared" si="572"/>
        <v>5</v>
      </c>
      <c r="O2816" s="437"/>
      <c r="P2816" s="430" t="str">
        <f t="shared" si="567"/>
        <v/>
      </c>
      <c r="U2816" s="177">
        <v>43</v>
      </c>
      <c r="V2816" s="177" t="s">
        <v>2724</v>
      </c>
      <c r="W2816" s="177" t="s">
        <v>2972</v>
      </c>
      <c r="X2816" s="177" t="s">
        <v>3710</v>
      </c>
      <c r="Y2816" s="177" t="s">
        <v>3711</v>
      </c>
      <c r="Z2816" s="177" t="s">
        <v>3657</v>
      </c>
      <c r="AA2816" s="525" t="s">
        <v>3304</v>
      </c>
      <c r="AB2816" s="399" t="str">
        <f t="shared" si="568"/>
        <v>DC1LL02</v>
      </c>
      <c r="AC2816" s="399" t="str">
        <f t="shared" si="569"/>
        <v>DC1LL02-DC</v>
      </c>
      <c r="AD2816" t="str">
        <f>Y2816&amp;"-"&amp;VLOOKUP(AC2816,'LICH THI'!C:AA,9,0)</f>
        <v>64DCCA3082-42469</v>
      </c>
      <c r="AE2816">
        <f t="shared" si="570"/>
        <v>1</v>
      </c>
    </row>
    <row r="2817" spans="1:31" x14ac:dyDescent="0.25">
      <c r="A2817" s="436" t="str">
        <f t="shared" si="560"/>
        <v>DC1LL02-DC-157</v>
      </c>
      <c r="B2817" s="436">
        <f>COUNTIF(AC$4:AC2817,AC2817)</f>
        <v>157</v>
      </c>
      <c r="C2817" s="436" t="str">
        <f t="shared" si="561"/>
        <v>DC1LL02-DC</v>
      </c>
      <c r="D2817" s="436">
        <f>VLOOKUP(C2817,'LICH THI'!C:AA,12,0)</f>
        <v>165</v>
      </c>
      <c r="E2817" s="436">
        <f>VLOOKUP(C2817,'LICH THI'!C:AA,13,0)</f>
        <v>45</v>
      </c>
      <c r="F2817" s="436">
        <f t="shared" si="571"/>
        <v>30</v>
      </c>
      <c r="G2817" s="436">
        <f>VLOOKUP(C2817,'LICH THI'!C:AA,14,0)</f>
        <v>4</v>
      </c>
      <c r="H2817" s="436">
        <f t="shared" si="562"/>
        <v>4</v>
      </c>
      <c r="I2817" s="436" t="str">
        <f t="shared" si="563"/>
        <v>Lê Công Thức</v>
      </c>
      <c r="J2817" s="436"/>
      <c r="K2817" s="436">
        <f t="shared" si="564"/>
        <v>1</v>
      </c>
      <c r="L2817" s="436" t="str">
        <f t="shared" si="565"/>
        <v>DC1LL02-DC-1</v>
      </c>
      <c r="M2817" s="436">
        <f t="shared" si="566"/>
        <v>2</v>
      </c>
      <c r="N2817" s="437">
        <f t="shared" si="572"/>
        <v>6</v>
      </c>
      <c r="O2817" s="437"/>
      <c r="P2817" s="430" t="str">
        <f t="shared" si="567"/>
        <v/>
      </c>
      <c r="U2817" s="177">
        <v>13</v>
      </c>
      <c r="V2817" s="177" t="s">
        <v>3102</v>
      </c>
      <c r="W2817" s="177" t="s">
        <v>3153</v>
      </c>
      <c r="X2817" s="177" t="s">
        <v>3154</v>
      </c>
      <c r="Y2817" s="177" t="s">
        <v>3155</v>
      </c>
      <c r="Z2817" s="177" t="s">
        <v>3657</v>
      </c>
      <c r="AA2817" s="525" t="s">
        <v>3156</v>
      </c>
      <c r="AB2817" s="399" t="str">
        <f t="shared" si="568"/>
        <v>DC1LL02</v>
      </c>
      <c r="AC2817" s="399" t="str">
        <f t="shared" si="569"/>
        <v>DC1LL02-DC</v>
      </c>
      <c r="AD2817" t="str">
        <f>Y2817&amp;"-"&amp;VLOOKUP(AC2817,'LICH THI'!C:AA,9,0)</f>
        <v>62DCCD3107-42469</v>
      </c>
      <c r="AE2817">
        <f t="shared" si="570"/>
        <v>1</v>
      </c>
    </row>
    <row r="2818" spans="1:31" x14ac:dyDescent="0.25">
      <c r="A2818" s="436" t="str">
        <f t="shared" si="560"/>
        <v>DC1LL02-DC-158</v>
      </c>
      <c r="B2818" s="436">
        <f>COUNTIF(AC$4:AC2818,AC2818)</f>
        <v>158</v>
      </c>
      <c r="C2818" s="436" t="str">
        <f t="shared" si="561"/>
        <v>DC1LL02-DC</v>
      </c>
      <c r="D2818" s="436">
        <f>VLOOKUP(C2818,'LICH THI'!C:AA,12,0)</f>
        <v>165</v>
      </c>
      <c r="E2818" s="436">
        <f>VLOOKUP(C2818,'LICH THI'!C:AA,13,0)</f>
        <v>45</v>
      </c>
      <c r="F2818" s="436">
        <f t="shared" si="571"/>
        <v>30</v>
      </c>
      <c r="G2818" s="436">
        <f>VLOOKUP(C2818,'LICH THI'!C:AA,14,0)</f>
        <v>4</v>
      </c>
      <c r="H2818" s="436">
        <f t="shared" si="562"/>
        <v>4</v>
      </c>
      <c r="I2818" s="436" t="str">
        <f t="shared" si="563"/>
        <v>Hoàng Ngọc Trắc</v>
      </c>
      <c r="J2818" s="436"/>
      <c r="K2818" s="436">
        <f t="shared" si="564"/>
        <v>1</v>
      </c>
      <c r="L2818" s="436" t="str">
        <f t="shared" si="565"/>
        <v>DC1LL02-DC-1</v>
      </c>
      <c r="M2818" s="436">
        <f t="shared" si="566"/>
        <v>2</v>
      </c>
      <c r="N2818" s="437">
        <f t="shared" si="572"/>
        <v>7</v>
      </c>
      <c r="O2818" s="437"/>
      <c r="P2818" s="430" t="str">
        <f t="shared" si="567"/>
        <v/>
      </c>
      <c r="U2818" s="177">
        <v>100</v>
      </c>
      <c r="V2818" s="177" t="s">
        <v>3341</v>
      </c>
      <c r="W2818" s="177" t="s">
        <v>3238</v>
      </c>
      <c r="X2818" s="177" t="s">
        <v>3810</v>
      </c>
      <c r="Y2818" s="177" t="s">
        <v>3811</v>
      </c>
      <c r="Z2818" s="177" t="s">
        <v>3657</v>
      </c>
      <c r="AA2818" s="525" t="s">
        <v>3812</v>
      </c>
      <c r="AB2818" s="399" t="str">
        <f t="shared" si="568"/>
        <v>DC1LL02</v>
      </c>
      <c r="AC2818" s="399" t="str">
        <f t="shared" si="569"/>
        <v>DC1LL02-DC</v>
      </c>
      <c r="AD2818" t="str">
        <f>Y2818&amp;"-"&amp;VLOOKUP(AC2818,'LICH THI'!C:AA,9,0)</f>
        <v>64DCDT3148-42469</v>
      </c>
      <c r="AE2818">
        <f t="shared" si="570"/>
        <v>1</v>
      </c>
    </row>
    <row r="2819" spans="1:31" x14ac:dyDescent="0.25">
      <c r="A2819" s="436" t="str">
        <f t="shared" si="560"/>
        <v>DC1LL02-DC-159</v>
      </c>
      <c r="B2819" s="436">
        <f>COUNTIF(AC$4:AC2819,AC2819)</f>
        <v>159</v>
      </c>
      <c r="C2819" s="436" t="str">
        <f t="shared" si="561"/>
        <v>DC1LL02-DC</v>
      </c>
      <c r="D2819" s="436">
        <f>VLOOKUP(C2819,'LICH THI'!C:AA,12,0)</f>
        <v>165</v>
      </c>
      <c r="E2819" s="436">
        <f>VLOOKUP(C2819,'LICH THI'!C:AA,13,0)</f>
        <v>45</v>
      </c>
      <c r="F2819" s="436">
        <f t="shared" si="571"/>
        <v>30</v>
      </c>
      <c r="G2819" s="436">
        <f>VLOOKUP(C2819,'LICH THI'!C:AA,14,0)</f>
        <v>4</v>
      </c>
      <c r="H2819" s="436">
        <f t="shared" si="562"/>
        <v>4</v>
      </c>
      <c r="I2819" s="436" t="str">
        <f t="shared" si="563"/>
        <v>Nguyễn Thị Việt Trinh</v>
      </c>
      <c r="J2819" s="436"/>
      <c r="K2819" s="436">
        <f t="shared" si="564"/>
        <v>1</v>
      </c>
      <c r="L2819" s="436" t="str">
        <f t="shared" si="565"/>
        <v>DC1LL02-DC-1</v>
      </c>
      <c r="M2819" s="436">
        <f t="shared" si="566"/>
        <v>2</v>
      </c>
      <c r="N2819" s="437">
        <f t="shared" si="572"/>
        <v>8</v>
      </c>
      <c r="O2819" s="437"/>
      <c r="P2819" s="430" t="str">
        <f t="shared" si="567"/>
        <v/>
      </c>
      <c r="U2819" s="177">
        <v>32</v>
      </c>
      <c r="V2819" s="177" t="s">
        <v>2642</v>
      </c>
      <c r="W2819" s="177" t="s">
        <v>3696</v>
      </c>
      <c r="X2819" s="177" t="s">
        <v>3697</v>
      </c>
      <c r="Y2819" s="177" t="s">
        <v>3698</v>
      </c>
      <c r="Z2819" s="177" t="s">
        <v>3657</v>
      </c>
      <c r="AA2819" s="525" t="s">
        <v>3699</v>
      </c>
      <c r="AB2819" s="399" t="str">
        <f t="shared" si="568"/>
        <v>DC1LL02</v>
      </c>
      <c r="AC2819" s="399" t="str">
        <f t="shared" si="569"/>
        <v>DC1LL02-DC</v>
      </c>
      <c r="AD2819" t="str">
        <f>Y2819&amp;"-"&amp;VLOOKUP(AC2819,'LICH THI'!C:AA,9,0)</f>
        <v>63DCKT3198-42469</v>
      </c>
      <c r="AE2819">
        <f t="shared" si="570"/>
        <v>1</v>
      </c>
    </row>
    <row r="2820" spans="1:31" x14ac:dyDescent="0.25">
      <c r="A2820" s="436" t="str">
        <f t="shared" si="560"/>
        <v>DC1LL02-DC-160</v>
      </c>
      <c r="B2820" s="436">
        <f>COUNTIF(AC$4:AC2820,AC2820)</f>
        <v>160</v>
      </c>
      <c r="C2820" s="436" t="str">
        <f t="shared" si="561"/>
        <v>DC1LL02-DC</v>
      </c>
      <c r="D2820" s="436">
        <f>VLOOKUP(C2820,'LICH THI'!C:AA,12,0)</f>
        <v>165</v>
      </c>
      <c r="E2820" s="436">
        <f>VLOOKUP(C2820,'LICH THI'!C:AA,13,0)</f>
        <v>45</v>
      </c>
      <c r="F2820" s="436">
        <f t="shared" si="571"/>
        <v>30</v>
      </c>
      <c r="G2820" s="436">
        <f>VLOOKUP(C2820,'LICH THI'!C:AA,14,0)</f>
        <v>4</v>
      </c>
      <c r="H2820" s="436">
        <f t="shared" si="562"/>
        <v>4</v>
      </c>
      <c r="I2820" s="436" t="str">
        <f t="shared" si="563"/>
        <v>Lại Đức Trung</v>
      </c>
      <c r="J2820" s="436"/>
      <c r="K2820" s="436">
        <f t="shared" si="564"/>
        <v>1</v>
      </c>
      <c r="L2820" s="436" t="str">
        <f t="shared" si="565"/>
        <v>DC1LL02-DC-1</v>
      </c>
      <c r="M2820" s="436">
        <f t="shared" si="566"/>
        <v>2</v>
      </c>
      <c r="N2820" s="437">
        <f t="shared" si="572"/>
        <v>9</v>
      </c>
      <c r="O2820" s="437"/>
      <c r="P2820" s="430" t="str">
        <f t="shared" si="567"/>
        <v/>
      </c>
      <c r="U2820" s="177">
        <v>164</v>
      </c>
      <c r="V2820" s="177" t="s">
        <v>3595</v>
      </c>
      <c r="W2820" s="177" t="s">
        <v>3598</v>
      </c>
      <c r="X2820" s="177" t="s">
        <v>3160</v>
      </c>
      <c r="Y2820" s="177" t="s">
        <v>3599</v>
      </c>
      <c r="Z2820" s="177" t="s">
        <v>3657</v>
      </c>
      <c r="AA2820" s="525" t="s">
        <v>3600</v>
      </c>
      <c r="AB2820" s="399" t="str">
        <f t="shared" si="568"/>
        <v>DC1LL02</v>
      </c>
      <c r="AC2820" s="399" t="str">
        <f t="shared" si="569"/>
        <v>DC1LL02-DC</v>
      </c>
      <c r="AD2820" t="str">
        <f>Y2820&amp;"-"&amp;VLOOKUP(AC2820,'LICH THI'!C:AA,9,0)</f>
        <v>64DCCC3026-42469</v>
      </c>
      <c r="AE2820">
        <f t="shared" si="570"/>
        <v>1</v>
      </c>
    </row>
    <row r="2821" spans="1:31" x14ac:dyDescent="0.25">
      <c r="A2821" s="436" t="str">
        <f t="shared" ref="A2821:A2884" si="573">C2821&amp;"-"&amp;B2821</f>
        <v>DC1LL02-DC-161</v>
      </c>
      <c r="B2821" s="436">
        <f>COUNTIF(AC$4:AC2821,AC2821)</f>
        <v>161</v>
      </c>
      <c r="C2821" s="436" t="str">
        <f t="shared" ref="C2821:C2884" si="574">_CT_MaHP1</f>
        <v>DC1LL02-DC</v>
      </c>
      <c r="D2821" s="436">
        <f>VLOOKUP(C2821,'LICH THI'!C:AA,12,0)</f>
        <v>165</v>
      </c>
      <c r="E2821" s="436">
        <f>VLOOKUP(C2821,'LICH THI'!C:AA,13,0)</f>
        <v>45</v>
      </c>
      <c r="F2821" s="436">
        <f t="shared" si="571"/>
        <v>30</v>
      </c>
      <c r="G2821" s="436">
        <f>VLOOKUP(C2821,'LICH THI'!C:AA,14,0)</f>
        <v>4</v>
      </c>
      <c r="H2821" s="436">
        <f t="shared" ref="H2821:H2884" si="575">IF(E2821=0,"",TRUNC((B2821+E2821-1)/E2821))</f>
        <v>4</v>
      </c>
      <c r="I2821" s="436" t="str">
        <f t="shared" ref="I2821:I2884" si="576">W2821&amp;" "&amp;X2821</f>
        <v>Nguyễn Văn Trường</v>
      </c>
      <c r="J2821" s="436"/>
      <c r="K2821" s="436">
        <f t="shared" ref="K2821:K2884" si="577">IF(G2821=1,1,IF(H2821&lt;G2821,H2821+1,1))</f>
        <v>1</v>
      </c>
      <c r="L2821" s="436" t="str">
        <f t="shared" ref="L2821:L2884" si="578">C2821&amp;"-"&amp;K2821</f>
        <v>DC1LL02-DC-1</v>
      </c>
      <c r="M2821" s="436">
        <f t="shared" ref="M2821:M2884" si="579">IF(E2821=0,"",MOD(MID(C2821,6,2),E2821))</f>
        <v>2</v>
      </c>
      <c r="N2821" s="437">
        <f t="shared" si="572"/>
        <v>10</v>
      </c>
      <c r="O2821" s="437"/>
      <c r="P2821" s="430" t="str">
        <f t="shared" ref="P2821:P2884" si="580">IF(MOD(20*O2821,10)&lt;&gt;0,"SAI","")</f>
        <v/>
      </c>
      <c r="U2821" s="177">
        <v>134</v>
      </c>
      <c r="V2821" s="177" t="s">
        <v>3019</v>
      </c>
      <c r="W2821" s="177" t="s">
        <v>2741</v>
      </c>
      <c r="X2821" s="177" t="s">
        <v>3443</v>
      </c>
      <c r="Y2821" s="177" t="s">
        <v>3877</v>
      </c>
      <c r="Z2821" s="177" t="s">
        <v>3657</v>
      </c>
      <c r="AA2821" s="525" t="s">
        <v>3878</v>
      </c>
      <c r="AB2821" s="399" t="str">
        <f t="shared" ref="AB2821:AB2884" si="581">_CT_MaHP</f>
        <v>DC1LL02</v>
      </c>
      <c r="AC2821" s="399" t="str">
        <f t="shared" ref="AC2821:AC2884" si="582">_CT_MaHe</f>
        <v>DC1LL02-DC</v>
      </c>
      <c r="AD2821" t="str">
        <f>Y2821&amp;"-"&amp;VLOOKUP(AC2821,'LICH THI'!C:AA,9,0)</f>
        <v>64DCQT3115-42469</v>
      </c>
      <c r="AE2821">
        <f t="shared" ref="AE2821:AE2884" si="583">COUNTIF(AD2821,AD:AD)</f>
        <v>1</v>
      </c>
    </row>
    <row r="2822" spans="1:31" x14ac:dyDescent="0.25">
      <c r="A2822" s="436" t="str">
        <f t="shared" si="573"/>
        <v>DC1LL02-DC-162</v>
      </c>
      <c r="B2822" s="436">
        <f>COUNTIF(AC$4:AC2822,AC2822)</f>
        <v>162</v>
      </c>
      <c r="C2822" s="436" t="str">
        <f t="shared" si="574"/>
        <v>DC1LL02-DC</v>
      </c>
      <c r="D2822" s="436">
        <f>VLOOKUP(C2822,'LICH THI'!C:AA,12,0)</f>
        <v>165</v>
      </c>
      <c r="E2822" s="436">
        <f>VLOOKUP(C2822,'LICH THI'!C:AA,13,0)</f>
        <v>45</v>
      </c>
      <c r="F2822" s="436">
        <f t="shared" ref="F2822:F2885" si="584">IF(G2822="","",IF(G2822=H2822,D2822-(H2822-1)*E2822,E2822))</f>
        <v>30</v>
      </c>
      <c r="G2822" s="436">
        <f>VLOOKUP(C2822,'LICH THI'!C:AA,14,0)</f>
        <v>4</v>
      </c>
      <c r="H2822" s="436">
        <f t="shared" si="575"/>
        <v>4</v>
      </c>
      <c r="I2822" s="436" t="str">
        <f t="shared" si="576"/>
        <v>Đường Minh Văn</v>
      </c>
      <c r="J2822" s="436"/>
      <c r="K2822" s="436">
        <f t="shared" si="577"/>
        <v>1</v>
      </c>
      <c r="L2822" s="436" t="str">
        <f t="shared" si="578"/>
        <v>DC1LL02-DC-1</v>
      </c>
      <c r="M2822" s="436">
        <f t="shared" si="579"/>
        <v>2</v>
      </c>
      <c r="N2822" s="437">
        <f t="shared" ref="N2822:N2885" si="585">IF(F2822=0,"",(K2822-1)*$N$2+1+MOD(B2822-M2822,F2822))</f>
        <v>11</v>
      </c>
      <c r="O2822" s="437"/>
      <c r="P2822" s="430" t="str">
        <f t="shared" si="580"/>
        <v/>
      </c>
      <c r="U2822" s="177">
        <v>19</v>
      </c>
      <c r="V2822" s="177" t="s">
        <v>2603</v>
      </c>
      <c r="W2822" s="177" t="s">
        <v>3674</v>
      </c>
      <c r="X2822" s="177" t="s">
        <v>3675</v>
      </c>
      <c r="Y2822" s="177" t="s">
        <v>3676</v>
      </c>
      <c r="Z2822" s="177" t="s">
        <v>3657</v>
      </c>
      <c r="AA2822" s="525" t="s">
        <v>3677</v>
      </c>
      <c r="AB2822" s="399" t="str">
        <f t="shared" si="581"/>
        <v>DC1LL02</v>
      </c>
      <c r="AC2822" s="399" t="str">
        <f t="shared" si="582"/>
        <v>DC1LL02-DC</v>
      </c>
      <c r="AD2822" t="str">
        <f>Y2822&amp;"-"&amp;VLOOKUP(AC2822,'LICH THI'!C:AA,9,0)</f>
        <v>62DCCD3131-42469</v>
      </c>
      <c r="AE2822">
        <f t="shared" si="583"/>
        <v>1</v>
      </c>
    </row>
    <row r="2823" spans="1:31" x14ac:dyDescent="0.25">
      <c r="A2823" s="436" t="str">
        <f t="shared" si="573"/>
        <v>DC1LL02-DC-163</v>
      </c>
      <c r="B2823" s="436">
        <f>COUNTIF(AC$4:AC2823,AC2823)</f>
        <v>163</v>
      </c>
      <c r="C2823" s="436" t="str">
        <f t="shared" si="574"/>
        <v>DC1LL02-DC</v>
      </c>
      <c r="D2823" s="436">
        <f>VLOOKUP(C2823,'LICH THI'!C:AA,12,0)</f>
        <v>165</v>
      </c>
      <c r="E2823" s="436">
        <f>VLOOKUP(C2823,'LICH THI'!C:AA,13,0)</f>
        <v>45</v>
      </c>
      <c r="F2823" s="436">
        <f t="shared" si="584"/>
        <v>30</v>
      </c>
      <c r="G2823" s="436">
        <f>VLOOKUP(C2823,'LICH THI'!C:AA,14,0)</f>
        <v>4</v>
      </c>
      <c r="H2823" s="436">
        <f t="shared" si="575"/>
        <v>4</v>
      </c>
      <c r="I2823" s="436" t="str">
        <f t="shared" si="576"/>
        <v>Trịnh Đình Văn</v>
      </c>
      <c r="J2823" s="436"/>
      <c r="K2823" s="436">
        <f t="shared" si="577"/>
        <v>1</v>
      </c>
      <c r="L2823" s="436" t="str">
        <f t="shared" si="578"/>
        <v>DC1LL02-DC-1</v>
      </c>
      <c r="M2823" s="436">
        <f t="shared" si="579"/>
        <v>2</v>
      </c>
      <c r="N2823" s="437">
        <f t="shared" si="585"/>
        <v>12</v>
      </c>
      <c r="O2823" s="437"/>
      <c r="P2823" s="430" t="str">
        <f t="shared" si="580"/>
        <v/>
      </c>
      <c r="U2823" s="177">
        <v>85</v>
      </c>
      <c r="V2823" s="177" t="s">
        <v>3308</v>
      </c>
      <c r="W2823" s="177" t="s">
        <v>3780</v>
      </c>
      <c r="X2823" s="177" t="s">
        <v>3675</v>
      </c>
      <c r="Y2823" s="177" t="s">
        <v>3781</v>
      </c>
      <c r="Z2823" s="177" t="s">
        <v>3657</v>
      </c>
      <c r="AA2823" s="525" t="s">
        <v>3782</v>
      </c>
      <c r="AB2823" s="399" t="str">
        <f t="shared" si="581"/>
        <v>DC1LL02</v>
      </c>
      <c r="AC2823" s="399" t="str">
        <f t="shared" si="582"/>
        <v>DC1LL02-DC</v>
      </c>
      <c r="AD2823" t="str">
        <f>Y2823&amp;"-"&amp;VLOOKUP(AC2823,'LICH THI'!C:AA,9,0)</f>
        <v>64DCDT3009-42469</v>
      </c>
      <c r="AE2823">
        <f t="shared" si="583"/>
        <v>1</v>
      </c>
    </row>
    <row r="2824" spans="1:31" x14ac:dyDescent="0.25">
      <c r="A2824" s="436" t="str">
        <f t="shared" si="573"/>
        <v>DC1LL02-DC-164</v>
      </c>
      <c r="B2824" s="436">
        <f>COUNTIF(AC$4:AC2824,AC2824)</f>
        <v>164</v>
      </c>
      <c r="C2824" s="436" t="str">
        <f t="shared" si="574"/>
        <v>DC1LL02-DC</v>
      </c>
      <c r="D2824" s="436">
        <f>VLOOKUP(C2824,'LICH THI'!C:AA,12,0)</f>
        <v>165</v>
      </c>
      <c r="E2824" s="436">
        <f>VLOOKUP(C2824,'LICH THI'!C:AA,13,0)</f>
        <v>45</v>
      </c>
      <c r="F2824" s="436">
        <f t="shared" si="584"/>
        <v>30</v>
      </c>
      <c r="G2824" s="436">
        <f>VLOOKUP(C2824,'LICH THI'!C:AA,14,0)</f>
        <v>4</v>
      </c>
      <c r="H2824" s="436">
        <f t="shared" si="575"/>
        <v>4</v>
      </c>
      <c r="I2824" s="436" t="str">
        <f t="shared" si="576"/>
        <v>Nguyễn Tiến Việt</v>
      </c>
      <c r="J2824" s="436"/>
      <c r="K2824" s="436">
        <f t="shared" si="577"/>
        <v>1</v>
      </c>
      <c r="L2824" s="436" t="str">
        <f t="shared" si="578"/>
        <v>DC1LL02-DC-1</v>
      </c>
      <c r="M2824" s="436">
        <f t="shared" si="579"/>
        <v>2</v>
      </c>
      <c r="N2824" s="437">
        <f t="shared" si="585"/>
        <v>13</v>
      </c>
      <c r="O2824" s="437"/>
      <c r="P2824" s="430" t="str">
        <f t="shared" si="580"/>
        <v/>
      </c>
      <c r="U2824" s="177">
        <v>122</v>
      </c>
      <c r="V2824" s="177" t="s">
        <v>3856</v>
      </c>
      <c r="W2824" s="177" t="s">
        <v>2880</v>
      </c>
      <c r="X2824" s="177" t="s">
        <v>2996</v>
      </c>
      <c r="Y2824" s="177" t="s">
        <v>3858</v>
      </c>
      <c r="Z2824" s="177" t="s">
        <v>3657</v>
      </c>
      <c r="AA2824" s="525" t="s">
        <v>3859</v>
      </c>
      <c r="AB2824" s="399" t="str">
        <f t="shared" si="581"/>
        <v>DC1LL02</v>
      </c>
      <c r="AC2824" s="399" t="str">
        <f t="shared" si="582"/>
        <v>DC1LL02-DC</v>
      </c>
      <c r="AD2824" t="str">
        <f>Y2824&amp;"-"&amp;VLOOKUP(AC2824,'LICH THI'!C:AA,9,0)</f>
        <v>64DCOT3036-42469</v>
      </c>
      <c r="AE2824">
        <f t="shared" si="583"/>
        <v>1</v>
      </c>
    </row>
    <row r="2825" spans="1:31" x14ac:dyDescent="0.25">
      <c r="A2825" s="436" t="str">
        <f t="shared" si="573"/>
        <v>DC1LL02-DC-165</v>
      </c>
      <c r="B2825" s="436">
        <f>COUNTIF(AC$4:AC2825,AC2825)</f>
        <v>165</v>
      </c>
      <c r="C2825" s="436" t="str">
        <f t="shared" si="574"/>
        <v>DC1LL02-DC</v>
      </c>
      <c r="D2825" s="436">
        <f>VLOOKUP(C2825,'LICH THI'!C:AA,12,0)</f>
        <v>165</v>
      </c>
      <c r="E2825" s="436">
        <f>VLOOKUP(C2825,'LICH THI'!C:AA,13,0)</f>
        <v>45</v>
      </c>
      <c r="F2825" s="436">
        <f t="shared" si="584"/>
        <v>30</v>
      </c>
      <c r="G2825" s="436">
        <f>VLOOKUP(C2825,'LICH THI'!C:AA,14,0)</f>
        <v>4</v>
      </c>
      <c r="H2825" s="436">
        <f t="shared" si="575"/>
        <v>4</v>
      </c>
      <c r="I2825" s="436" t="str">
        <f t="shared" si="576"/>
        <v>Hà Vương</v>
      </c>
      <c r="J2825" s="436"/>
      <c r="K2825" s="436">
        <f t="shared" si="577"/>
        <v>1</v>
      </c>
      <c r="L2825" s="436" t="str">
        <f t="shared" si="578"/>
        <v>DC1LL02-DC-1</v>
      </c>
      <c r="M2825" s="436">
        <f t="shared" si="579"/>
        <v>2</v>
      </c>
      <c r="N2825" s="437">
        <f t="shared" si="585"/>
        <v>14</v>
      </c>
      <c r="O2825" s="437"/>
      <c r="P2825" s="430" t="str">
        <f t="shared" si="580"/>
        <v/>
      </c>
      <c r="U2825" s="177">
        <v>16</v>
      </c>
      <c r="V2825" s="177" t="s">
        <v>3102</v>
      </c>
      <c r="W2825" s="177" t="s">
        <v>3163</v>
      </c>
      <c r="X2825" s="177" t="s">
        <v>3164</v>
      </c>
      <c r="Y2825" s="177" t="s">
        <v>3165</v>
      </c>
      <c r="Z2825" s="177" t="s">
        <v>3657</v>
      </c>
      <c r="AA2825" s="525" t="s">
        <v>3166</v>
      </c>
      <c r="AB2825" s="399" t="str">
        <f t="shared" si="581"/>
        <v>DC1LL02</v>
      </c>
      <c r="AC2825" s="399" t="str">
        <f t="shared" si="582"/>
        <v>DC1LL02-DC</v>
      </c>
      <c r="AD2825" t="str">
        <f>Y2825&amp;"-"&amp;VLOOKUP(AC2825,'LICH THI'!C:AA,9,0)</f>
        <v>62DCCD3136-42469</v>
      </c>
      <c r="AE2825">
        <f t="shared" si="583"/>
        <v>1</v>
      </c>
    </row>
    <row r="2826" spans="1:31" x14ac:dyDescent="0.25">
      <c r="A2826" s="436" t="str">
        <f t="shared" si="573"/>
        <v>DC1LL03-DC-1</v>
      </c>
      <c r="B2826" s="436">
        <f>COUNTIF(AC$4:AC2826,AC2826)</f>
        <v>1</v>
      </c>
      <c r="C2826" s="436" t="str">
        <f t="shared" si="574"/>
        <v>DC1LL03-DC</v>
      </c>
      <c r="D2826" s="436">
        <f>VLOOKUP(C2826,'LICH THI'!C:AA,12,0)</f>
        <v>89</v>
      </c>
      <c r="E2826" s="436">
        <f>VLOOKUP(C2826,'LICH THI'!C:AA,13,0)</f>
        <v>45</v>
      </c>
      <c r="F2826" s="436">
        <f t="shared" si="584"/>
        <v>45</v>
      </c>
      <c r="G2826" s="436">
        <f>VLOOKUP(C2826,'LICH THI'!C:AA,14,0)</f>
        <v>2</v>
      </c>
      <c r="H2826" s="436">
        <f t="shared" si="575"/>
        <v>1</v>
      </c>
      <c r="I2826" s="436" t="str">
        <f t="shared" si="576"/>
        <v>Đinh Sơn Bách</v>
      </c>
      <c r="J2826" s="436"/>
      <c r="K2826" s="436">
        <f t="shared" si="577"/>
        <v>2</v>
      </c>
      <c r="L2826" s="436" t="str">
        <f t="shared" si="578"/>
        <v>DC1LL03-DC-2</v>
      </c>
      <c r="M2826" s="436">
        <f t="shared" si="579"/>
        <v>3</v>
      </c>
      <c r="N2826" s="437">
        <f t="shared" si="585"/>
        <v>94</v>
      </c>
      <c r="O2826" s="437"/>
      <c r="P2826" s="430" t="str">
        <f t="shared" si="580"/>
        <v/>
      </c>
      <c r="U2826" s="177">
        <v>72</v>
      </c>
      <c r="V2826" s="177" t="s">
        <v>3459</v>
      </c>
      <c r="W2826" s="177" t="s">
        <v>4068</v>
      </c>
      <c r="X2826" s="177" t="s">
        <v>4069</v>
      </c>
      <c r="Y2826" s="177" t="s">
        <v>4070</v>
      </c>
      <c r="Z2826" s="177" t="s">
        <v>3938</v>
      </c>
      <c r="AA2826" s="525" t="s">
        <v>4071</v>
      </c>
      <c r="AB2826" s="399" t="str">
        <f t="shared" si="581"/>
        <v>DC1LL03</v>
      </c>
      <c r="AC2826" s="399" t="str">
        <f t="shared" si="582"/>
        <v>DC1LL03-DC</v>
      </c>
      <c r="AD2826" t="str">
        <f>Y2826&amp;"-"&amp;VLOOKUP(AC2826,'LICH THI'!C:AA,9,0)</f>
        <v>65DCCS20662-42470</v>
      </c>
      <c r="AE2826">
        <f t="shared" si="583"/>
        <v>1</v>
      </c>
    </row>
    <row r="2827" spans="1:31" x14ac:dyDescent="0.25">
      <c r="A2827" s="436" t="str">
        <f t="shared" si="573"/>
        <v>DC1LL03-DC-2</v>
      </c>
      <c r="B2827" s="436">
        <f>COUNTIF(AC$4:AC2827,AC2827)</f>
        <v>2</v>
      </c>
      <c r="C2827" s="436" t="str">
        <f t="shared" si="574"/>
        <v>DC1LL03-DC</v>
      </c>
      <c r="D2827" s="436">
        <f>VLOOKUP(C2827,'LICH THI'!C:AA,12,0)</f>
        <v>89</v>
      </c>
      <c r="E2827" s="436">
        <f>VLOOKUP(C2827,'LICH THI'!C:AA,13,0)</f>
        <v>45</v>
      </c>
      <c r="F2827" s="436">
        <f t="shared" si="584"/>
        <v>45</v>
      </c>
      <c r="G2827" s="436">
        <f>VLOOKUP(C2827,'LICH THI'!C:AA,14,0)</f>
        <v>2</v>
      </c>
      <c r="H2827" s="436">
        <f t="shared" si="575"/>
        <v>1</v>
      </c>
      <c r="I2827" s="436" t="str">
        <f t="shared" si="576"/>
        <v>Nguyễn Văn Bách</v>
      </c>
      <c r="J2827" s="436"/>
      <c r="K2827" s="436">
        <f t="shared" si="577"/>
        <v>2</v>
      </c>
      <c r="L2827" s="436" t="str">
        <f t="shared" si="578"/>
        <v>DC1LL03-DC-2</v>
      </c>
      <c r="M2827" s="436">
        <f t="shared" si="579"/>
        <v>3</v>
      </c>
      <c r="N2827" s="437">
        <f t="shared" si="585"/>
        <v>95</v>
      </c>
      <c r="O2827" s="437"/>
      <c r="P2827" s="430" t="str">
        <f t="shared" si="580"/>
        <v/>
      </c>
      <c r="U2827" s="177">
        <v>73</v>
      </c>
      <c r="V2827" s="177" t="s">
        <v>3459</v>
      </c>
      <c r="W2827" s="177" t="s">
        <v>2741</v>
      </c>
      <c r="X2827" s="177" t="s">
        <v>4069</v>
      </c>
      <c r="Y2827" s="177" t="s">
        <v>4072</v>
      </c>
      <c r="Z2827" s="177" t="s">
        <v>3938</v>
      </c>
      <c r="AA2827" s="525" t="s">
        <v>4073</v>
      </c>
      <c r="AB2827" s="399" t="str">
        <f t="shared" si="581"/>
        <v>DC1LL03</v>
      </c>
      <c r="AC2827" s="399" t="str">
        <f t="shared" si="582"/>
        <v>DC1LL03-DC</v>
      </c>
      <c r="AD2827" t="str">
        <f>Y2827&amp;"-"&amp;VLOOKUP(AC2827,'LICH THI'!C:AA,9,0)</f>
        <v>65DCCS20668-42470</v>
      </c>
      <c r="AE2827">
        <f t="shared" si="583"/>
        <v>1</v>
      </c>
    </row>
    <row r="2828" spans="1:31" x14ac:dyDescent="0.25">
      <c r="A2828" s="436" t="str">
        <f t="shared" si="573"/>
        <v>DC1LL03-DC-3</v>
      </c>
      <c r="B2828" s="436">
        <f>COUNTIF(AC$4:AC2828,AC2828)</f>
        <v>3</v>
      </c>
      <c r="C2828" s="436" t="str">
        <f t="shared" si="574"/>
        <v>DC1LL03-DC</v>
      </c>
      <c r="D2828" s="436">
        <f>VLOOKUP(C2828,'LICH THI'!C:AA,12,0)</f>
        <v>89</v>
      </c>
      <c r="E2828" s="436">
        <f>VLOOKUP(C2828,'LICH THI'!C:AA,13,0)</f>
        <v>45</v>
      </c>
      <c r="F2828" s="436">
        <f t="shared" si="584"/>
        <v>45</v>
      </c>
      <c r="G2828" s="436">
        <f>VLOOKUP(C2828,'LICH THI'!C:AA,14,0)</f>
        <v>2</v>
      </c>
      <c r="H2828" s="436">
        <f t="shared" si="575"/>
        <v>1</v>
      </c>
      <c r="I2828" s="436" t="str">
        <f t="shared" si="576"/>
        <v>Tống Văn Ca</v>
      </c>
      <c r="J2828" s="436"/>
      <c r="K2828" s="436">
        <f t="shared" si="577"/>
        <v>2</v>
      </c>
      <c r="L2828" s="436" t="str">
        <f t="shared" si="578"/>
        <v>DC1LL03-DC-2</v>
      </c>
      <c r="M2828" s="436">
        <f t="shared" si="579"/>
        <v>3</v>
      </c>
      <c r="N2828" s="437">
        <f t="shared" si="585"/>
        <v>51</v>
      </c>
      <c r="O2828" s="437"/>
      <c r="P2828" s="430" t="str">
        <f t="shared" si="580"/>
        <v/>
      </c>
      <c r="U2828" s="177">
        <v>54</v>
      </c>
      <c r="V2828" s="177" t="s">
        <v>3426</v>
      </c>
      <c r="W2828" s="177" t="s">
        <v>2753</v>
      </c>
      <c r="X2828" s="177" t="s">
        <v>2209</v>
      </c>
      <c r="Y2828" s="177" t="s">
        <v>4034</v>
      </c>
      <c r="Z2828" s="177" t="s">
        <v>3938</v>
      </c>
      <c r="AA2828" s="525" t="s">
        <v>4035</v>
      </c>
      <c r="AB2828" s="399" t="str">
        <f t="shared" si="581"/>
        <v>DC1LL03</v>
      </c>
      <c r="AC2828" s="399" t="str">
        <f t="shared" si="582"/>
        <v>DC1LL03-DC</v>
      </c>
      <c r="AD2828" t="str">
        <f>Y2828&amp;"-"&amp;VLOOKUP(AC2828,'LICH THI'!C:AA,9,0)</f>
        <v>65DCCD20453-42470</v>
      </c>
      <c r="AE2828">
        <f t="shared" si="583"/>
        <v>1</v>
      </c>
    </row>
    <row r="2829" spans="1:31" x14ac:dyDescent="0.25">
      <c r="A2829" s="436" t="str">
        <f t="shared" si="573"/>
        <v>DC1LL03-DC-4</v>
      </c>
      <c r="B2829" s="436">
        <f>COUNTIF(AC$4:AC2829,AC2829)</f>
        <v>4</v>
      </c>
      <c r="C2829" s="436" t="str">
        <f t="shared" si="574"/>
        <v>DC1LL03-DC</v>
      </c>
      <c r="D2829" s="436">
        <f>VLOOKUP(C2829,'LICH THI'!C:AA,12,0)</f>
        <v>89</v>
      </c>
      <c r="E2829" s="436">
        <f>VLOOKUP(C2829,'LICH THI'!C:AA,13,0)</f>
        <v>45</v>
      </c>
      <c r="F2829" s="436">
        <f t="shared" si="584"/>
        <v>45</v>
      </c>
      <c r="G2829" s="436">
        <f>VLOOKUP(C2829,'LICH THI'!C:AA,14,0)</f>
        <v>2</v>
      </c>
      <c r="H2829" s="436">
        <f t="shared" si="575"/>
        <v>1</v>
      </c>
      <c r="I2829" s="436" t="str">
        <f t="shared" si="576"/>
        <v>Nguyễn Văn Cảnh</v>
      </c>
      <c r="J2829" s="436"/>
      <c r="K2829" s="436">
        <f t="shared" si="577"/>
        <v>2</v>
      </c>
      <c r="L2829" s="436" t="str">
        <f t="shared" si="578"/>
        <v>DC1LL03-DC-2</v>
      </c>
      <c r="M2829" s="436">
        <f t="shared" si="579"/>
        <v>3</v>
      </c>
      <c r="N2829" s="437">
        <f t="shared" si="585"/>
        <v>52</v>
      </c>
      <c r="O2829" s="437"/>
      <c r="P2829" s="430" t="str">
        <f t="shared" si="580"/>
        <v/>
      </c>
      <c r="U2829" s="177">
        <v>18</v>
      </c>
      <c r="V2829" s="177" t="s">
        <v>3301</v>
      </c>
      <c r="W2829" s="177" t="s">
        <v>2741</v>
      </c>
      <c r="X2829" s="177" t="s">
        <v>3327</v>
      </c>
      <c r="Y2829" s="177" t="s">
        <v>3966</v>
      </c>
      <c r="Z2829" s="177" t="s">
        <v>3938</v>
      </c>
      <c r="AA2829" s="525" t="s">
        <v>3967</v>
      </c>
      <c r="AB2829" s="399" t="str">
        <f t="shared" si="581"/>
        <v>DC1LL03</v>
      </c>
      <c r="AC2829" s="399" t="str">
        <f t="shared" si="582"/>
        <v>DC1LL03-DC</v>
      </c>
      <c r="AD2829" t="str">
        <f>Y2829&amp;"-"&amp;VLOOKUP(AC2829,'LICH THI'!C:AA,9,0)</f>
        <v>64DCDD3014-42470</v>
      </c>
      <c r="AE2829">
        <f t="shared" si="583"/>
        <v>1</v>
      </c>
    </row>
    <row r="2830" spans="1:31" x14ac:dyDescent="0.25">
      <c r="A2830" s="436" t="str">
        <f t="shared" si="573"/>
        <v>DC1LL03-DC-5</v>
      </c>
      <c r="B2830" s="436">
        <f>COUNTIF(AC$4:AC2830,AC2830)</f>
        <v>5</v>
      </c>
      <c r="C2830" s="436" t="str">
        <f t="shared" si="574"/>
        <v>DC1LL03-DC</v>
      </c>
      <c r="D2830" s="436">
        <f>VLOOKUP(C2830,'LICH THI'!C:AA,12,0)</f>
        <v>89</v>
      </c>
      <c r="E2830" s="436">
        <f>VLOOKUP(C2830,'LICH THI'!C:AA,13,0)</f>
        <v>45</v>
      </c>
      <c r="F2830" s="436">
        <f t="shared" si="584"/>
        <v>45</v>
      </c>
      <c r="G2830" s="436">
        <f>VLOOKUP(C2830,'LICH THI'!C:AA,14,0)</f>
        <v>2</v>
      </c>
      <c r="H2830" s="436">
        <f t="shared" si="575"/>
        <v>1</v>
      </c>
      <c r="I2830" s="436" t="str">
        <f t="shared" si="576"/>
        <v>Nguyễn Minh Cầm</v>
      </c>
      <c r="J2830" s="436"/>
      <c r="K2830" s="436">
        <f t="shared" si="577"/>
        <v>2</v>
      </c>
      <c r="L2830" s="436" t="str">
        <f t="shared" si="578"/>
        <v>DC1LL03-DC-2</v>
      </c>
      <c r="M2830" s="436">
        <f t="shared" si="579"/>
        <v>3</v>
      </c>
      <c r="N2830" s="437">
        <f t="shared" si="585"/>
        <v>53</v>
      </c>
      <c r="O2830" s="437"/>
      <c r="P2830" s="430" t="str">
        <f t="shared" si="580"/>
        <v/>
      </c>
      <c r="U2830" s="177">
        <v>3</v>
      </c>
      <c r="V2830" s="177" t="s">
        <v>3196</v>
      </c>
      <c r="W2830" s="177" t="s">
        <v>2708</v>
      </c>
      <c r="X2830" s="177" t="s">
        <v>3939</v>
      </c>
      <c r="Y2830" s="177" t="s">
        <v>3940</v>
      </c>
      <c r="Z2830" s="177" t="s">
        <v>3938</v>
      </c>
      <c r="AA2830" s="525" t="s">
        <v>3941</v>
      </c>
      <c r="AB2830" s="399" t="str">
        <f t="shared" si="581"/>
        <v>DC1LL03</v>
      </c>
      <c r="AC2830" s="399" t="str">
        <f t="shared" si="582"/>
        <v>DC1LL03-DC</v>
      </c>
      <c r="AD2830" t="str">
        <f>Y2830&amp;"-"&amp;VLOOKUP(AC2830,'LICH THI'!C:AA,9,0)</f>
        <v>63DCCD3304-42470</v>
      </c>
      <c r="AE2830">
        <f t="shared" si="583"/>
        <v>1</v>
      </c>
    </row>
    <row r="2831" spans="1:31" x14ac:dyDescent="0.25">
      <c r="A2831" s="436" t="str">
        <f t="shared" si="573"/>
        <v>DC1LL03-DC-6</v>
      </c>
      <c r="B2831" s="436">
        <f>COUNTIF(AC$4:AC2831,AC2831)</f>
        <v>6</v>
      </c>
      <c r="C2831" s="436" t="str">
        <f t="shared" si="574"/>
        <v>DC1LL03-DC</v>
      </c>
      <c r="D2831" s="436">
        <f>VLOOKUP(C2831,'LICH THI'!C:AA,12,0)</f>
        <v>89</v>
      </c>
      <c r="E2831" s="436">
        <f>VLOOKUP(C2831,'LICH THI'!C:AA,13,0)</f>
        <v>45</v>
      </c>
      <c r="F2831" s="436">
        <f t="shared" si="584"/>
        <v>45</v>
      </c>
      <c r="G2831" s="436">
        <f>VLOOKUP(C2831,'LICH THI'!C:AA,14,0)</f>
        <v>2</v>
      </c>
      <c r="H2831" s="436">
        <f t="shared" si="575"/>
        <v>1</v>
      </c>
      <c r="I2831" s="436" t="str">
        <f t="shared" si="576"/>
        <v>Lê Quang Cương</v>
      </c>
      <c r="J2831" s="436"/>
      <c r="K2831" s="436">
        <f t="shared" si="577"/>
        <v>2</v>
      </c>
      <c r="L2831" s="436" t="str">
        <f t="shared" si="578"/>
        <v>DC1LL03-DC-2</v>
      </c>
      <c r="M2831" s="436">
        <f t="shared" si="579"/>
        <v>3</v>
      </c>
      <c r="N2831" s="437">
        <f t="shared" si="585"/>
        <v>54</v>
      </c>
      <c r="O2831" s="437"/>
      <c r="P2831" s="430" t="str">
        <f t="shared" si="580"/>
        <v/>
      </c>
      <c r="U2831" s="177">
        <v>64</v>
      </c>
      <c r="V2831" s="177" t="s">
        <v>3449</v>
      </c>
      <c r="W2831" s="177" t="s">
        <v>4046</v>
      </c>
      <c r="X2831" s="177" t="s">
        <v>4047</v>
      </c>
      <c r="Y2831" s="177" t="s">
        <v>4048</v>
      </c>
      <c r="Z2831" s="177" t="s">
        <v>3938</v>
      </c>
      <c r="AA2831" s="525" t="s">
        <v>4049</v>
      </c>
      <c r="AB2831" s="399" t="str">
        <f t="shared" si="581"/>
        <v>DC1LL03</v>
      </c>
      <c r="AC2831" s="399" t="str">
        <f t="shared" si="582"/>
        <v>DC1LL03-DC</v>
      </c>
      <c r="AD2831" t="str">
        <f>Y2831&amp;"-"&amp;VLOOKUP(AC2831,'LICH THI'!C:AA,9,0)</f>
        <v>65DCCD20464-42470</v>
      </c>
      <c r="AE2831">
        <f t="shared" si="583"/>
        <v>1</v>
      </c>
    </row>
    <row r="2832" spans="1:31" x14ac:dyDescent="0.25">
      <c r="A2832" s="436" t="str">
        <f t="shared" si="573"/>
        <v>DC1LL03-DC-7</v>
      </c>
      <c r="B2832" s="436">
        <f>COUNTIF(AC$4:AC2832,AC2832)</f>
        <v>7</v>
      </c>
      <c r="C2832" s="436" t="str">
        <f t="shared" si="574"/>
        <v>DC1LL03-DC</v>
      </c>
      <c r="D2832" s="436">
        <f>VLOOKUP(C2832,'LICH THI'!C:AA,12,0)</f>
        <v>89</v>
      </c>
      <c r="E2832" s="436">
        <f>VLOOKUP(C2832,'LICH THI'!C:AA,13,0)</f>
        <v>45</v>
      </c>
      <c r="F2832" s="436">
        <f t="shared" si="584"/>
        <v>45</v>
      </c>
      <c r="G2832" s="436">
        <f>VLOOKUP(C2832,'LICH THI'!C:AA,14,0)</f>
        <v>2</v>
      </c>
      <c r="H2832" s="436">
        <f t="shared" si="575"/>
        <v>1</v>
      </c>
      <c r="I2832" s="436" t="str">
        <f t="shared" si="576"/>
        <v>Đinh Văn Chỉnh</v>
      </c>
      <c r="J2832" s="436"/>
      <c r="K2832" s="436">
        <f t="shared" si="577"/>
        <v>2</v>
      </c>
      <c r="L2832" s="436" t="str">
        <f t="shared" si="578"/>
        <v>DC1LL03-DC-2</v>
      </c>
      <c r="M2832" s="436">
        <f t="shared" si="579"/>
        <v>3</v>
      </c>
      <c r="N2832" s="437">
        <f t="shared" si="585"/>
        <v>55</v>
      </c>
      <c r="O2832" s="437"/>
      <c r="P2832" s="430" t="str">
        <f t="shared" si="580"/>
        <v/>
      </c>
      <c r="U2832" s="177">
        <v>66</v>
      </c>
      <c r="V2832" s="177" t="s">
        <v>3455</v>
      </c>
      <c r="W2832" s="177" t="s">
        <v>4052</v>
      </c>
      <c r="X2832" s="177" t="s">
        <v>4053</v>
      </c>
      <c r="Y2832" s="177" t="s">
        <v>4054</v>
      </c>
      <c r="Z2832" s="177" t="s">
        <v>3938</v>
      </c>
      <c r="AA2832" s="525" t="s">
        <v>4055</v>
      </c>
      <c r="AB2832" s="399" t="str">
        <f t="shared" si="581"/>
        <v>DC1LL03</v>
      </c>
      <c r="AC2832" s="399" t="str">
        <f t="shared" si="582"/>
        <v>DC1LL03-DC</v>
      </c>
      <c r="AD2832" t="str">
        <f>Y2832&amp;"-"&amp;VLOOKUP(AC2832,'LICH THI'!C:AA,9,0)</f>
        <v>65DCCD24068-42470</v>
      </c>
      <c r="AE2832">
        <f t="shared" si="583"/>
        <v>1</v>
      </c>
    </row>
    <row r="2833" spans="1:31" x14ac:dyDescent="0.25">
      <c r="A2833" s="436" t="str">
        <f t="shared" si="573"/>
        <v>DC1LL03-DC-8</v>
      </c>
      <c r="B2833" s="436">
        <f>COUNTIF(AC$4:AC2833,AC2833)</f>
        <v>8</v>
      </c>
      <c r="C2833" s="436" t="str">
        <f t="shared" si="574"/>
        <v>DC1LL03-DC</v>
      </c>
      <c r="D2833" s="436">
        <f>VLOOKUP(C2833,'LICH THI'!C:AA,12,0)</f>
        <v>89</v>
      </c>
      <c r="E2833" s="436">
        <f>VLOOKUP(C2833,'LICH THI'!C:AA,13,0)</f>
        <v>45</v>
      </c>
      <c r="F2833" s="436">
        <f t="shared" si="584"/>
        <v>45</v>
      </c>
      <c r="G2833" s="436">
        <f>VLOOKUP(C2833,'LICH THI'!C:AA,14,0)</f>
        <v>2</v>
      </c>
      <c r="H2833" s="436">
        <f t="shared" si="575"/>
        <v>1</v>
      </c>
      <c r="I2833" s="436" t="str">
        <f t="shared" si="576"/>
        <v>Nguyễn Đức Duy</v>
      </c>
      <c r="J2833" s="436"/>
      <c r="K2833" s="436">
        <f t="shared" si="577"/>
        <v>2</v>
      </c>
      <c r="L2833" s="436" t="str">
        <f t="shared" si="578"/>
        <v>DC1LL03-DC-2</v>
      </c>
      <c r="M2833" s="436">
        <f t="shared" si="579"/>
        <v>3</v>
      </c>
      <c r="N2833" s="437">
        <f t="shared" si="585"/>
        <v>56</v>
      </c>
      <c r="O2833" s="437"/>
      <c r="P2833" s="430" t="str">
        <f t="shared" si="580"/>
        <v/>
      </c>
      <c r="U2833" s="177">
        <v>26</v>
      </c>
      <c r="V2833" s="177" t="s">
        <v>3761</v>
      </c>
      <c r="W2833" s="177" t="s">
        <v>3103</v>
      </c>
      <c r="X2833" s="177" t="s">
        <v>2742</v>
      </c>
      <c r="Y2833" s="177" t="s">
        <v>3983</v>
      </c>
      <c r="Z2833" s="177" t="s">
        <v>3938</v>
      </c>
      <c r="AA2833" s="525" t="s">
        <v>3016</v>
      </c>
      <c r="AB2833" s="399" t="str">
        <f t="shared" si="581"/>
        <v>DC1LL03</v>
      </c>
      <c r="AC2833" s="399" t="str">
        <f t="shared" si="582"/>
        <v>DC1LL03-DC</v>
      </c>
      <c r="AD2833" t="str">
        <f>Y2833&amp;"-"&amp;VLOOKUP(AC2833,'LICH THI'!C:AA,9,0)</f>
        <v>64DCDD3123-42470</v>
      </c>
      <c r="AE2833">
        <f t="shared" si="583"/>
        <v>1</v>
      </c>
    </row>
    <row r="2834" spans="1:31" x14ac:dyDescent="0.25">
      <c r="A2834" s="436" t="str">
        <f t="shared" si="573"/>
        <v>DC1LL03-DC-9</v>
      </c>
      <c r="B2834" s="436">
        <f>COUNTIF(AC$4:AC2834,AC2834)</f>
        <v>9</v>
      </c>
      <c r="C2834" s="436" t="str">
        <f t="shared" si="574"/>
        <v>DC1LL03-DC</v>
      </c>
      <c r="D2834" s="436">
        <f>VLOOKUP(C2834,'LICH THI'!C:AA,12,0)</f>
        <v>89</v>
      </c>
      <c r="E2834" s="436">
        <f>VLOOKUP(C2834,'LICH THI'!C:AA,13,0)</f>
        <v>45</v>
      </c>
      <c r="F2834" s="436">
        <f t="shared" si="584"/>
        <v>45</v>
      </c>
      <c r="G2834" s="436">
        <f>VLOOKUP(C2834,'LICH THI'!C:AA,14,0)</f>
        <v>2</v>
      </c>
      <c r="H2834" s="436">
        <f t="shared" si="575"/>
        <v>1</v>
      </c>
      <c r="I2834" s="436" t="str">
        <f t="shared" si="576"/>
        <v>Đào Thị Thuỳ Dương</v>
      </c>
      <c r="J2834" s="436"/>
      <c r="K2834" s="436">
        <f t="shared" si="577"/>
        <v>2</v>
      </c>
      <c r="L2834" s="436" t="str">
        <f t="shared" si="578"/>
        <v>DC1LL03-DC-2</v>
      </c>
      <c r="M2834" s="436">
        <f t="shared" si="579"/>
        <v>3</v>
      </c>
      <c r="N2834" s="437">
        <f t="shared" si="585"/>
        <v>57</v>
      </c>
      <c r="O2834" s="437"/>
      <c r="P2834" s="430" t="str">
        <f t="shared" si="580"/>
        <v/>
      </c>
      <c r="U2834" s="177">
        <v>42</v>
      </c>
      <c r="V2834" s="177" t="s">
        <v>3358</v>
      </c>
      <c r="W2834" s="177" t="s">
        <v>4020</v>
      </c>
      <c r="X2834" s="177" t="s">
        <v>2601</v>
      </c>
      <c r="Y2834" s="177" t="s">
        <v>4021</v>
      </c>
      <c r="Z2834" s="177" t="s">
        <v>3938</v>
      </c>
      <c r="AA2834" s="525" t="s">
        <v>2938</v>
      </c>
      <c r="AB2834" s="399" t="str">
        <f t="shared" si="581"/>
        <v>DC1LL03</v>
      </c>
      <c r="AC2834" s="399" t="str">
        <f t="shared" si="582"/>
        <v>DC1LL03-DC</v>
      </c>
      <c r="AD2834" t="str">
        <f>Y2834&amp;"-"&amp;VLOOKUP(AC2834,'LICH THI'!C:AA,9,0)</f>
        <v>64DCKT3030-42470</v>
      </c>
      <c r="AE2834">
        <f t="shared" si="583"/>
        <v>1</v>
      </c>
    </row>
    <row r="2835" spans="1:31" x14ac:dyDescent="0.25">
      <c r="A2835" s="436" t="str">
        <f t="shared" si="573"/>
        <v>DC1LL03-DC-10</v>
      </c>
      <c r="B2835" s="436">
        <f>COUNTIF(AC$4:AC2835,AC2835)</f>
        <v>10</v>
      </c>
      <c r="C2835" s="436" t="str">
        <f t="shared" si="574"/>
        <v>DC1LL03-DC</v>
      </c>
      <c r="D2835" s="436">
        <f>VLOOKUP(C2835,'LICH THI'!C:AA,12,0)</f>
        <v>89</v>
      </c>
      <c r="E2835" s="436">
        <f>VLOOKUP(C2835,'LICH THI'!C:AA,13,0)</f>
        <v>45</v>
      </c>
      <c r="F2835" s="436">
        <f t="shared" si="584"/>
        <v>45</v>
      </c>
      <c r="G2835" s="436">
        <f>VLOOKUP(C2835,'LICH THI'!C:AA,14,0)</f>
        <v>2</v>
      </c>
      <c r="H2835" s="436">
        <f t="shared" si="575"/>
        <v>1</v>
      </c>
      <c r="I2835" s="436" t="str">
        <f t="shared" si="576"/>
        <v>Dương Tiến Đạt</v>
      </c>
      <c r="J2835" s="436"/>
      <c r="K2835" s="436">
        <f t="shared" si="577"/>
        <v>2</v>
      </c>
      <c r="L2835" s="436" t="str">
        <f t="shared" si="578"/>
        <v>DC1LL03-DC-2</v>
      </c>
      <c r="M2835" s="436">
        <f t="shared" si="579"/>
        <v>3</v>
      </c>
      <c r="N2835" s="437">
        <f t="shared" si="585"/>
        <v>58</v>
      </c>
      <c r="O2835" s="437"/>
      <c r="P2835" s="430" t="str">
        <f t="shared" si="580"/>
        <v/>
      </c>
      <c r="U2835" s="177">
        <v>55</v>
      </c>
      <c r="V2835" s="177" t="s">
        <v>3426</v>
      </c>
      <c r="W2835" s="177" t="s">
        <v>4036</v>
      </c>
      <c r="X2835" s="177" t="s">
        <v>2746</v>
      </c>
      <c r="Y2835" s="177" t="s">
        <v>4037</v>
      </c>
      <c r="Z2835" s="177" t="s">
        <v>3938</v>
      </c>
      <c r="AA2835" s="525" t="s">
        <v>4038</v>
      </c>
      <c r="AB2835" s="399" t="str">
        <f t="shared" si="581"/>
        <v>DC1LL03</v>
      </c>
      <c r="AC2835" s="399" t="str">
        <f t="shared" si="582"/>
        <v>DC1LL03-DC</v>
      </c>
      <c r="AD2835" t="str">
        <f>Y2835&amp;"-"&amp;VLOOKUP(AC2835,'LICH THI'!C:AA,9,0)</f>
        <v>65DCCD20252-42470</v>
      </c>
      <c r="AE2835">
        <f t="shared" si="583"/>
        <v>1</v>
      </c>
    </row>
    <row r="2836" spans="1:31" x14ac:dyDescent="0.25">
      <c r="A2836" s="436" t="str">
        <f t="shared" si="573"/>
        <v>DC1LL03-DC-11</v>
      </c>
      <c r="B2836" s="436">
        <f>COUNTIF(AC$4:AC2836,AC2836)</f>
        <v>11</v>
      </c>
      <c r="C2836" s="436" t="str">
        <f t="shared" si="574"/>
        <v>DC1LL03-DC</v>
      </c>
      <c r="D2836" s="436">
        <f>VLOOKUP(C2836,'LICH THI'!C:AA,12,0)</f>
        <v>89</v>
      </c>
      <c r="E2836" s="436">
        <f>VLOOKUP(C2836,'LICH THI'!C:AA,13,0)</f>
        <v>45</v>
      </c>
      <c r="F2836" s="436">
        <f t="shared" si="584"/>
        <v>45</v>
      </c>
      <c r="G2836" s="436">
        <f>VLOOKUP(C2836,'LICH THI'!C:AA,14,0)</f>
        <v>2</v>
      </c>
      <c r="H2836" s="436">
        <f t="shared" si="575"/>
        <v>1</v>
      </c>
      <c r="I2836" s="436" t="str">
        <f t="shared" si="576"/>
        <v>Phùng Tiến Đạt</v>
      </c>
      <c r="J2836" s="436"/>
      <c r="K2836" s="436">
        <f t="shared" si="577"/>
        <v>2</v>
      </c>
      <c r="L2836" s="436" t="str">
        <f t="shared" si="578"/>
        <v>DC1LL03-DC-2</v>
      </c>
      <c r="M2836" s="436">
        <f t="shared" si="579"/>
        <v>3</v>
      </c>
      <c r="N2836" s="437">
        <f t="shared" si="585"/>
        <v>59</v>
      </c>
      <c r="O2836" s="437"/>
      <c r="P2836" s="430" t="str">
        <f t="shared" si="580"/>
        <v/>
      </c>
      <c r="U2836" s="177">
        <v>19</v>
      </c>
      <c r="V2836" s="177" t="s">
        <v>3301</v>
      </c>
      <c r="W2836" s="177" t="s">
        <v>3759</v>
      </c>
      <c r="X2836" s="177" t="s">
        <v>2746</v>
      </c>
      <c r="Y2836" s="177" t="s">
        <v>3760</v>
      </c>
      <c r="Z2836" s="177" t="s">
        <v>3938</v>
      </c>
      <c r="AA2836" s="525" t="s">
        <v>2756</v>
      </c>
      <c r="AB2836" s="399" t="str">
        <f t="shared" si="581"/>
        <v>DC1LL03</v>
      </c>
      <c r="AC2836" s="399" t="str">
        <f t="shared" si="582"/>
        <v>DC1LL03-DC</v>
      </c>
      <c r="AD2836" t="str">
        <f>Y2836&amp;"-"&amp;VLOOKUP(AC2836,'LICH THI'!C:AA,9,0)</f>
        <v>64DCDD3042-42470</v>
      </c>
      <c r="AE2836">
        <f t="shared" si="583"/>
        <v>1</v>
      </c>
    </row>
    <row r="2837" spans="1:31" x14ac:dyDescent="0.25">
      <c r="A2837" s="436" t="str">
        <f t="shared" si="573"/>
        <v>DC1LL03-DC-12</v>
      </c>
      <c r="B2837" s="436">
        <f>COUNTIF(AC$4:AC2837,AC2837)</f>
        <v>12</v>
      </c>
      <c r="C2837" s="436" t="str">
        <f t="shared" si="574"/>
        <v>DC1LL03-DC</v>
      </c>
      <c r="D2837" s="436">
        <f>VLOOKUP(C2837,'LICH THI'!C:AA,12,0)</f>
        <v>89</v>
      </c>
      <c r="E2837" s="436">
        <f>VLOOKUP(C2837,'LICH THI'!C:AA,13,0)</f>
        <v>45</v>
      </c>
      <c r="F2837" s="436">
        <f t="shared" si="584"/>
        <v>45</v>
      </c>
      <c r="G2837" s="436">
        <f>VLOOKUP(C2837,'LICH THI'!C:AA,14,0)</f>
        <v>2</v>
      </c>
      <c r="H2837" s="436">
        <f t="shared" si="575"/>
        <v>1</v>
      </c>
      <c r="I2837" s="436" t="str">
        <f t="shared" si="576"/>
        <v>Đào Xuân Điệp</v>
      </c>
      <c r="J2837" s="436"/>
      <c r="K2837" s="436">
        <f t="shared" si="577"/>
        <v>2</v>
      </c>
      <c r="L2837" s="436" t="str">
        <f t="shared" si="578"/>
        <v>DC1LL03-DC-2</v>
      </c>
      <c r="M2837" s="436">
        <f t="shared" si="579"/>
        <v>3</v>
      </c>
      <c r="N2837" s="437">
        <f t="shared" si="585"/>
        <v>60</v>
      </c>
      <c r="O2837" s="437"/>
      <c r="P2837" s="430" t="str">
        <f t="shared" si="580"/>
        <v/>
      </c>
      <c r="U2837" s="177">
        <v>67</v>
      </c>
      <c r="V2837" s="177" t="s">
        <v>3455</v>
      </c>
      <c r="W2837" s="177" t="s">
        <v>4056</v>
      </c>
      <c r="X2837" s="177" t="s">
        <v>4057</v>
      </c>
      <c r="Y2837" s="177" t="s">
        <v>4058</v>
      </c>
      <c r="Z2837" s="177" t="s">
        <v>3938</v>
      </c>
      <c r="AA2837" s="525" t="s">
        <v>3546</v>
      </c>
      <c r="AB2837" s="399" t="str">
        <f t="shared" si="581"/>
        <v>DC1LL03</v>
      </c>
      <c r="AC2837" s="399" t="str">
        <f t="shared" si="582"/>
        <v>DC1LL03-DC</v>
      </c>
      <c r="AD2837" t="str">
        <f>Y2837&amp;"-"&amp;VLOOKUP(AC2837,'LICH THI'!C:AA,9,0)</f>
        <v>65DCCD22808-42470</v>
      </c>
      <c r="AE2837">
        <f t="shared" si="583"/>
        <v>1</v>
      </c>
    </row>
    <row r="2838" spans="1:31" x14ac:dyDescent="0.25">
      <c r="A2838" s="436" t="str">
        <f t="shared" si="573"/>
        <v>DC1LL03-DC-13</v>
      </c>
      <c r="B2838" s="436">
        <f>COUNTIF(AC$4:AC2838,AC2838)</f>
        <v>13</v>
      </c>
      <c r="C2838" s="436" t="str">
        <f t="shared" si="574"/>
        <v>DC1LL03-DC</v>
      </c>
      <c r="D2838" s="436">
        <f>VLOOKUP(C2838,'LICH THI'!C:AA,12,0)</f>
        <v>89</v>
      </c>
      <c r="E2838" s="436">
        <f>VLOOKUP(C2838,'LICH THI'!C:AA,13,0)</f>
        <v>45</v>
      </c>
      <c r="F2838" s="436">
        <f t="shared" si="584"/>
        <v>45</v>
      </c>
      <c r="G2838" s="436">
        <f>VLOOKUP(C2838,'LICH THI'!C:AA,14,0)</f>
        <v>2</v>
      </c>
      <c r="H2838" s="436">
        <f t="shared" si="575"/>
        <v>1</v>
      </c>
      <c r="I2838" s="436" t="str">
        <f t="shared" si="576"/>
        <v>Bùi Quý Đô</v>
      </c>
      <c r="J2838" s="436"/>
      <c r="K2838" s="436">
        <f t="shared" si="577"/>
        <v>2</v>
      </c>
      <c r="L2838" s="436" t="str">
        <f t="shared" si="578"/>
        <v>DC1LL03-DC-2</v>
      </c>
      <c r="M2838" s="436">
        <f t="shared" si="579"/>
        <v>3</v>
      </c>
      <c r="N2838" s="437">
        <f t="shared" si="585"/>
        <v>61</v>
      </c>
      <c r="O2838" s="437"/>
      <c r="P2838" s="430" t="str">
        <f t="shared" si="580"/>
        <v/>
      </c>
      <c r="U2838" s="177">
        <v>56</v>
      </c>
      <c r="V2838" s="177" t="s">
        <v>3426</v>
      </c>
      <c r="W2838" s="177" t="s">
        <v>4039</v>
      </c>
      <c r="X2838" s="177" t="s">
        <v>3958</v>
      </c>
      <c r="Y2838" s="177" t="s">
        <v>4040</v>
      </c>
      <c r="Z2838" s="177" t="s">
        <v>3938</v>
      </c>
      <c r="AA2838" s="525" t="s">
        <v>4041</v>
      </c>
      <c r="AB2838" s="399" t="str">
        <f t="shared" si="581"/>
        <v>DC1LL03</v>
      </c>
      <c r="AC2838" s="399" t="str">
        <f t="shared" si="582"/>
        <v>DC1LL03-DC</v>
      </c>
      <c r="AD2838" t="str">
        <f>Y2838&amp;"-"&amp;VLOOKUP(AC2838,'LICH THI'!C:AA,9,0)</f>
        <v>65DCCD20461-42470</v>
      </c>
      <c r="AE2838">
        <f t="shared" si="583"/>
        <v>1</v>
      </c>
    </row>
    <row r="2839" spans="1:31" x14ac:dyDescent="0.25">
      <c r="A2839" s="436" t="str">
        <f t="shared" si="573"/>
        <v>DC1LL03-DC-14</v>
      </c>
      <c r="B2839" s="436">
        <f>COUNTIF(AC$4:AC2839,AC2839)</f>
        <v>14</v>
      </c>
      <c r="C2839" s="436" t="str">
        <f t="shared" si="574"/>
        <v>DC1LL03-DC</v>
      </c>
      <c r="D2839" s="436">
        <f>VLOOKUP(C2839,'LICH THI'!C:AA,12,0)</f>
        <v>89</v>
      </c>
      <c r="E2839" s="436">
        <f>VLOOKUP(C2839,'LICH THI'!C:AA,13,0)</f>
        <v>45</v>
      </c>
      <c r="F2839" s="436">
        <f t="shared" si="584"/>
        <v>45</v>
      </c>
      <c r="G2839" s="436">
        <f>VLOOKUP(C2839,'LICH THI'!C:AA,14,0)</f>
        <v>2</v>
      </c>
      <c r="H2839" s="436">
        <f t="shared" si="575"/>
        <v>1</v>
      </c>
      <c r="I2839" s="436" t="str">
        <f t="shared" si="576"/>
        <v>Trần Ngọc Đô</v>
      </c>
      <c r="J2839" s="436"/>
      <c r="K2839" s="436">
        <f t="shared" si="577"/>
        <v>2</v>
      </c>
      <c r="L2839" s="436" t="str">
        <f t="shared" si="578"/>
        <v>DC1LL03-DC-2</v>
      </c>
      <c r="M2839" s="436">
        <f t="shared" si="579"/>
        <v>3</v>
      </c>
      <c r="N2839" s="437">
        <f t="shared" si="585"/>
        <v>62</v>
      </c>
      <c r="O2839" s="437"/>
      <c r="P2839" s="430" t="str">
        <f t="shared" si="580"/>
        <v/>
      </c>
      <c r="U2839" s="177">
        <v>14</v>
      </c>
      <c r="V2839" s="177" t="s">
        <v>3229</v>
      </c>
      <c r="W2839" s="177" t="s">
        <v>3957</v>
      </c>
      <c r="X2839" s="177" t="s">
        <v>3958</v>
      </c>
      <c r="Y2839" s="177" t="s">
        <v>3959</v>
      </c>
      <c r="Z2839" s="177" t="s">
        <v>3938</v>
      </c>
      <c r="AA2839" s="525" t="s">
        <v>3960</v>
      </c>
      <c r="AB2839" s="399" t="str">
        <f t="shared" si="581"/>
        <v>DC1LL03</v>
      </c>
      <c r="AC2839" s="399" t="str">
        <f t="shared" si="582"/>
        <v>DC1LL03-DC</v>
      </c>
      <c r="AD2839" t="str">
        <f>Y2839&amp;"-"&amp;VLOOKUP(AC2839,'LICH THI'!C:AA,9,0)</f>
        <v>63DCDB3009-42470</v>
      </c>
      <c r="AE2839">
        <f t="shared" si="583"/>
        <v>1</v>
      </c>
    </row>
    <row r="2840" spans="1:31" x14ac:dyDescent="0.25">
      <c r="A2840" s="436" t="str">
        <f t="shared" si="573"/>
        <v>DC1LL03-DC-15</v>
      </c>
      <c r="B2840" s="436">
        <f>COUNTIF(AC$4:AC2840,AC2840)</f>
        <v>15</v>
      </c>
      <c r="C2840" s="436" t="str">
        <f t="shared" si="574"/>
        <v>DC1LL03-DC</v>
      </c>
      <c r="D2840" s="436">
        <f>VLOOKUP(C2840,'LICH THI'!C:AA,12,0)</f>
        <v>89</v>
      </c>
      <c r="E2840" s="436">
        <f>VLOOKUP(C2840,'LICH THI'!C:AA,13,0)</f>
        <v>45</v>
      </c>
      <c r="F2840" s="436">
        <f t="shared" si="584"/>
        <v>45</v>
      </c>
      <c r="G2840" s="436">
        <f>VLOOKUP(C2840,'LICH THI'!C:AA,14,0)</f>
        <v>2</v>
      </c>
      <c r="H2840" s="436">
        <f t="shared" si="575"/>
        <v>1</v>
      </c>
      <c r="I2840" s="436" t="str">
        <f t="shared" si="576"/>
        <v>Phạm Thành Đông</v>
      </c>
      <c r="J2840" s="436"/>
      <c r="K2840" s="436">
        <f t="shared" si="577"/>
        <v>2</v>
      </c>
      <c r="L2840" s="436" t="str">
        <f t="shared" si="578"/>
        <v>DC1LL03-DC-2</v>
      </c>
      <c r="M2840" s="436">
        <f t="shared" si="579"/>
        <v>3</v>
      </c>
      <c r="N2840" s="437">
        <f t="shared" si="585"/>
        <v>63</v>
      </c>
      <c r="O2840" s="437"/>
      <c r="P2840" s="430" t="str">
        <f t="shared" si="580"/>
        <v/>
      </c>
      <c r="U2840" s="177">
        <v>27</v>
      </c>
      <c r="V2840" s="177" t="s">
        <v>3761</v>
      </c>
      <c r="W2840" s="177" t="s">
        <v>3235</v>
      </c>
      <c r="X2840" s="177" t="s">
        <v>2750</v>
      </c>
      <c r="Y2840" s="177" t="s">
        <v>3984</v>
      </c>
      <c r="Z2840" s="177" t="s">
        <v>3938</v>
      </c>
      <c r="AA2840" s="525" t="s">
        <v>3985</v>
      </c>
      <c r="AB2840" s="399" t="str">
        <f t="shared" si="581"/>
        <v>DC1LL03</v>
      </c>
      <c r="AC2840" s="399" t="str">
        <f t="shared" si="582"/>
        <v>DC1LL03-DC</v>
      </c>
      <c r="AD2840" t="str">
        <f>Y2840&amp;"-"&amp;VLOOKUP(AC2840,'LICH THI'!C:AA,9,0)</f>
        <v>64DCDD3183-42470</v>
      </c>
      <c r="AE2840">
        <f t="shared" si="583"/>
        <v>1</v>
      </c>
    </row>
    <row r="2841" spans="1:31" x14ac:dyDescent="0.25">
      <c r="A2841" s="436" t="str">
        <f t="shared" si="573"/>
        <v>DC1LL03-DC-16</v>
      </c>
      <c r="B2841" s="436">
        <f>COUNTIF(AC$4:AC2841,AC2841)</f>
        <v>16</v>
      </c>
      <c r="C2841" s="436" t="str">
        <f t="shared" si="574"/>
        <v>DC1LL03-DC</v>
      </c>
      <c r="D2841" s="436">
        <f>VLOOKUP(C2841,'LICH THI'!C:AA,12,0)</f>
        <v>89</v>
      </c>
      <c r="E2841" s="436">
        <f>VLOOKUP(C2841,'LICH THI'!C:AA,13,0)</f>
        <v>45</v>
      </c>
      <c r="F2841" s="436">
        <f t="shared" si="584"/>
        <v>45</v>
      </c>
      <c r="G2841" s="436">
        <f>VLOOKUP(C2841,'LICH THI'!C:AA,14,0)</f>
        <v>2</v>
      </c>
      <c r="H2841" s="436">
        <f t="shared" si="575"/>
        <v>1</v>
      </c>
      <c r="I2841" s="436" t="str">
        <f t="shared" si="576"/>
        <v>Dương Công Đức</v>
      </c>
      <c r="J2841" s="436"/>
      <c r="K2841" s="436">
        <f t="shared" si="577"/>
        <v>2</v>
      </c>
      <c r="L2841" s="436" t="str">
        <f t="shared" si="578"/>
        <v>DC1LL03-DC-2</v>
      </c>
      <c r="M2841" s="436">
        <f t="shared" si="579"/>
        <v>3</v>
      </c>
      <c r="N2841" s="437">
        <f t="shared" si="585"/>
        <v>64</v>
      </c>
      <c r="O2841" s="437"/>
      <c r="P2841" s="430" t="str">
        <f t="shared" si="580"/>
        <v/>
      </c>
      <c r="U2841" s="177">
        <v>57</v>
      </c>
      <c r="V2841" s="177" t="s">
        <v>3426</v>
      </c>
      <c r="W2841" s="177" t="s">
        <v>3430</v>
      </c>
      <c r="X2841" s="177" t="s">
        <v>2948</v>
      </c>
      <c r="Y2841" s="177" t="s">
        <v>3431</v>
      </c>
      <c r="Z2841" s="177" t="s">
        <v>3938</v>
      </c>
      <c r="AA2841" s="525" t="s">
        <v>3432</v>
      </c>
      <c r="AB2841" s="399" t="str">
        <f t="shared" si="581"/>
        <v>DC1LL03</v>
      </c>
      <c r="AC2841" s="399" t="str">
        <f t="shared" si="582"/>
        <v>DC1LL03-DC</v>
      </c>
      <c r="AD2841" t="str">
        <f>Y2841&amp;"-"&amp;VLOOKUP(AC2841,'LICH THI'!C:AA,9,0)</f>
        <v>65DCCD20490-42470</v>
      </c>
      <c r="AE2841">
        <f t="shared" si="583"/>
        <v>1</v>
      </c>
    </row>
    <row r="2842" spans="1:31" x14ac:dyDescent="0.25">
      <c r="A2842" s="436" t="str">
        <f t="shared" si="573"/>
        <v>DC1LL03-DC-17</v>
      </c>
      <c r="B2842" s="436">
        <f>COUNTIF(AC$4:AC2842,AC2842)</f>
        <v>17</v>
      </c>
      <c r="C2842" s="436" t="str">
        <f t="shared" si="574"/>
        <v>DC1LL03-DC</v>
      </c>
      <c r="D2842" s="436">
        <f>VLOOKUP(C2842,'LICH THI'!C:AA,12,0)</f>
        <v>89</v>
      </c>
      <c r="E2842" s="436">
        <f>VLOOKUP(C2842,'LICH THI'!C:AA,13,0)</f>
        <v>45</v>
      </c>
      <c r="F2842" s="436">
        <f t="shared" si="584"/>
        <v>45</v>
      </c>
      <c r="G2842" s="436">
        <f>VLOOKUP(C2842,'LICH THI'!C:AA,14,0)</f>
        <v>2</v>
      </c>
      <c r="H2842" s="436">
        <f t="shared" si="575"/>
        <v>1</v>
      </c>
      <c r="I2842" s="436" t="str">
        <f t="shared" si="576"/>
        <v>Phạm Duy Giáp</v>
      </c>
      <c r="J2842" s="436"/>
      <c r="K2842" s="436">
        <f t="shared" si="577"/>
        <v>2</v>
      </c>
      <c r="L2842" s="436" t="str">
        <f t="shared" si="578"/>
        <v>DC1LL03-DC-2</v>
      </c>
      <c r="M2842" s="436">
        <f t="shared" si="579"/>
        <v>3</v>
      </c>
      <c r="N2842" s="437">
        <f t="shared" si="585"/>
        <v>65</v>
      </c>
      <c r="O2842" s="437"/>
      <c r="P2842" s="430" t="str">
        <f t="shared" si="580"/>
        <v/>
      </c>
      <c r="U2842" s="177">
        <v>4</v>
      </c>
      <c r="V2842" s="177" t="s">
        <v>3196</v>
      </c>
      <c r="W2842" s="177" t="s">
        <v>3200</v>
      </c>
      <c r="X2842" s="177" t="s">
        <v>3201</v>
      </c>
      <c r="Y2842" s="177" t="s">
        <v>3202</v>
      </c>
      <c r="Z2842" s="177" t="s">
        <v>3938</v>
      </c>
      <c r="AA2842" s="525" t="s">
        <v>3203</v>
      </c>
      <c r="AB2842" s="399" t="str">
        <f t="shared" si="581"/>
        <v>DC1LL03</v>
      </c>
      <c r="AC2842" s="399" t="str">
        <f t="shared" si="582"/>
        <v>DC1LL03-DC</v>
      </c>
      <c r="AD2842" t="str">
        <f>Y2842&amp;"-"&amp;VLOOKUP(AC2842,'LICH THI'!C:AA,9,0)</f>
        <v>63DCCD3003-42470</v>
      </c>
      <c r="AE2842">
        <f t="shared" si="583"/>
        <v>1</v>
      </c>
    </row>
    <row r="2843" spans="1:31" x14ac:dyDescent="0.25">
      <c r="A2843" s="436" t="str">
        <f t="shared" si="573"/>
        <v>DC1LL03-DC-18</v>
      </c>
      <c r="B2843" s="436">
        <f>COUNTIF(AC$4:AC2843,AC2843)</f>
        <v>18</v>
      </c>
      <c r="C2843" s="436" t="str">
        <f t="shared" si="574"/>
        <v>DC1LL03-DC</v>
      </c>
      <c r="D2843" s="436">
        <f>VLOOKUP(C2843,'LICH THI'!C:AA,12,0)</f>
        <v>89</v>
      </c>
      <c r="E2843" s="436">
        <f>VLOOKUP(C2843,'LICH THI'!C:AA,13,0)</f>
        <v>45</v>
      </c>
      <c r="F2843" s="436">
        <f t="shared" si="584"/>
        <v>45</v>
      </c>
      <c r="G2843" s="436">
        <f>VLOOKUP(C2843,'LICH THI'!C:AA,14,0)</f>
        <v>2</v>
      </c>
      <c r="H2843" s="436">
        <f t="shared" si="575"/>
        <v>1</v>
      </c>
      <c r="I2843" s="436" t="str">
        <f t="shared" si="576"/>
        <v>Phạm Thị Hải</v>
      </c>
      <c r="J2843" s="436"/>
      <c r="K2843" s="436">
        <f t="shared" si="577"/>
        <v>2</v>
      </c>
      <c r="L2843" s="436" t="str">
        <f t="shared" si="578"/>
        <v>DC1LL03-DC-2</v>
      </c>
      <c r="M2843" s="436">
        <f t="shared" si="579"/>
        <v>3</v>
      </c>
      <c r="N2843" s="437">
        <f t="shared" si="585"/>
        <v>66</v>
      </c>
      <c r="O2843" s="437"/>
      <c r="P2843" s="430" t="str">
        <f t="shared" si="580"/>
        <v/>
      </c>
      <c r="U2843" s="177">
        <v>44</v>
      </c>
      <c r="V2843" s="177" t="s">
        <v>3381</v>
      </c>
      <c r="W2843" s="177" t="s">
        <v>3557</v>
      </c>
      <c r="X2843" s="177" t="s">
        <v>2908</v>
      </c>
      <c r="Y2843" s="177" t="s">
        <v>4024</v>
      </c>
      <c r="Z2843" s="177" t="s">
        <v>3938</v>
      </c>
      <c r="AA2843" s="525" t="s">
        <v>2625</v>
      </c>
      <c r="AB2843" s="399" t="str">
        <f t="shared" si="581"/>
        <v>DC1LL03</v>
      </c>
      <c r="AC2843" s="399" t="str">
        <f t="shared" si="582"/>
        <v>DC1LL03-DC</v>
      </c>
      <c r="AD2843" t="str">
        <f>Y2843&amp;"-"&amp;VLOOKUP(AC2843,'LICH THI'!C:AA,9,0)</f>
        <v>64DCKT3302-42470</v>
      </c>
      <c r="AE2843">
        <f t="shared" si="583"/>
        <v>1</v>
      </c>
    </row>
    <row r="2844" spans="1:31" x14ac:dyDescent="0.25">
      <c r="A2844" s="436" t="str">
        <f t="shared" si="573"/>
        <v>DC1LL03-DC-19</v>
      </c>
      <c r="B2844" s="436">
        <f>COUNTIF(AC$4:AC2844,AC2844)</f>
        <v>19</v>
      </c>
      <c r="C2844" s="436" t="str">
        <f t="shared" si="574"/>
        <v>DC1LL03-DC</v>
      </c>
      <c r="D2844" s="436">
        <f>VLOOKUP(C2844,'LICH THI'!C:AA,12,0)</f>
        <v>89</v>
      </c>
      <c r="E2844" s="436">
        <f>VLOOKUP(C2844,'LICH THI'!C:AA,13,0)</f>
        <v>45</v>
      </c>
      <c r="F2844" s="436">
        <f t="shared" si="584"/>
        <v>45</v>
      </c>
      <c r="G2844" s="436">
        <f>VLOOKUP(C2844,'LICH THI'!C:AA,14,0)</f>
        <v>2</v>
      </c>
      <c r="H2844" s="436">
        <f t="shared" si="575"/>
        <v>1</v>
      </c>
      <c r="I2844" s="436" t="str">
        <f t="shared" si="576"/>
        <v>Phan Ngọc Hanh</v>
      </c>
      <c r="J2844" s="436"/>
      <c r="K2844" s="436">
        <f t="shared" si="577"/>
        <v>2</v>
      </c>
      <c r="L2844" s="436" t="str">
        <f t="shared" si="578"/>
        <v>DC1LL03-DC-2</v>
      </c>
      <c r="M2844" s="436">
        <f t="shared" si="579"/>
        <v>3</v>
      </c>
      <c r="N2844" s="437">
        <f t="shared" si="585"/>
        <v>67</v>
      </c>
      <c r="O2844" s="437"/>
      <c r="P2844" s="430" t="str">
        <f t="shared" si="580"/>
        <v/>
      </c>
      <c r="U2844" s="177">
        <v>74</v>
      </c>
      <c r="V2844" s="177" t="s">
        <v>3459</v>
      </c>
      <c r="W2844" s="177" t="s">
        <v>4074</v>
      </c>
      <c r="X2844" s="177" t="s">
        <v>2794</v>
      </c>
      <c r="Y2844" s="177" t="s">
        <v>4075</v>
      </c>
      <c r="Z2844" s="177" t="s">
        <v>3938</v>
      </c>
      <c r="AA2844" s="525" t="s">
        <v>4076</v>
      </c>
      <c r="AB2844" s="399" t="str">
        <f t="shared" si="581"/>
        <v>DC1LL03</v>
      </c>
      <c r="AC2844" s="399" t="str">
        <f t="shared" si="582"/>
        <v>DC1LL03-DC</v>
      </c>
      <c r="AD2844" t="str">
        <f>Y2844&amp;"-"&amp;VLOOKUP(AC2844,'LICH THI'!C:AA,9,0)</f>
        <v>65DCCS20683-42470</v>
      </c>
      <c r="AE2844">
        <f t="shared" si="583"/>
        <v>1</v>
      </c>
    </row>
    <row r="2845" spans="1:31" x14ac:dyDescent="0.25">
      <c r="A2845" s="436" t="str">
        <f t="shared" si="573"/>
        <v>DC1LL03-DC-20</v>
      </c>
      <c r="B2845" s="436">
        <f>COUNTIF(AC$4:AC2845,AC2845)</f>
        <v>20</v>
      </c>
      <c r="C2845" s="436" t="str">
        <f t="shared" si="574"/>
        <v>DC1LL03-DC</v>
      </c>
      <c r="D2845" s="436">
        <f>VLOOKUP(C2845,'LICH THI'!C:AA,12,0)</f>
        <v>89</v>
      </c>
      <c r="E2845" s="436">
        <f>VLOOKUP(C2845,'LICH THI'!C:AA,13,0)</f>
        <v>45</v>
      </c>
      <c r="F2845" s="436">
        <f t="shared" si="584"/>
        <v>45</v>
      </c>
      <c r="G2845" s="436">
        <f>VLOOKUP(C2845,'LICH THI'!C:AA,14,0)</f>
        <v>2</v>
      </c>
      <c r="H2845" s="436">
        <f t="shared" si="575"/>
        <v>1</v>
      </c>
      <c r="I2845" s="436" t="str">
        <f t="shared" si="576"/>
        <v>Lê Thị Phương Hằng</v>
      </c>
      <c r="J2845" s="436"/>
      <c r="K2845" s="436">
        <f t="shared" si="577"/>
        <v>2</v>
      </c>
      <c r="L2845" s="436" t="str">
        <f t="shared" si="578"/>
        <v>DC1LL03-DC-2</v>
      </c>
      <c r="M2845" s="436">
        <f t="shared" si="579"/>
        <v>3</v>
      </c>
      <c r="N2845" s="437">
        <f t="shared" si="585"/>
        <v>68</v>
      </c>
      <c r="O2845" s="437"/>
      <c r="P2845" s="430" t="str">
        <f t="shared" si="580"/>
        <v/>
      </c>
      <c r="U2845" s="177">
        <v>45</v>
      </c>
      <c r="V2845" s="177" t="s">
        <v>3381</v>
      </c>
      <c r="W2845" s="177" t="s">
        <v>3382</v>
      </c>
      <c r="X2845" s="177" t="s">
        <v>3383</v>
      </c>
      <c r="Y2845" s="177" t="s">
        <v>3384</v>
      </c>
      <c r="Z2845" s="177" t="s">
        <v>3938</v>
      </c>
      <c r="AA2845" s="525" t="s">
        <v>2816</v>
      </c>
      <c r="AB2845" s="399" t="str">
        <f t="shared" si="581"/>
        <v>DC1LL03</v>
      </c>
      <c r="AC2845" s="399" t="str">
        <f t="shared" si="582"/>
        <v>DC1LL03-DC</v>
      </c>
      <c r="AD2845" t="str">
        <f>Y2845&amp;"-"&amp;VLOOKUP(AC2845,'LICH THI'!C:AA,9,0)</f>
        <v>64DCKT3191-42470</v>
      </c>
      <c r="AE2845">
        <f t="shared" si="583"/>
        <v>1</v>
      </c>
    </row>
    <row r="2846" spans="1:31" x14ac:dyDescent="0.25">
      <c r="A2846" s="436" t="str">
        <f t="shared" si="573"/>
        <v>DC1LL03-DC-21</v>
      </c>
      <c r="B2846" s="436">
        <f>COUNTIF(AC$4:AC2846,AC2846)</f>
        <v>21</v>
      </c>
      <c r="C2846" s="436" t="str">
        <f t="shared" si="574"/>
        <v>DC1LL03-DC</v>
      </c>
      <c r="D2846" s="436">
        <f>VLOOKUP(C2846,'LICH THI'!C:AA,12,0)</f>
        <v>89</v>
      </c>
      <c r="E2846" s="436">
        <f>VLOOKUP(C2846,'LICH THI'!C:AA,13,0)</f>
        <v>45</v>
      </c>
      <c r="F2846" s="436">
        <f t="shared" si="584"/>
        <v>45</v>
      </c>
      <c r="G2846" s="436">
        <f>VLOOKUP(C2846,'LICH THI'!C:AA,14,0)</f>
        <v>2</v>
      </c>
      <c r="H2846" s="436">
        <f t="shared" si="575"/>
        <v>1</v>
      </c>
      <c r="I2846" s="436" t="str">
        <f t="shared" si="576"/>
        <v>Nguyễn Đức Hậu</v>
      </c>
      <c r="J2846" s="436"/>
      <c r="K2846" s="436">
        <f t="shared" si="577"/>
        <v>2</v>
      </c>
      <c r="L2846" s="436" t="str">
        <f t="shared" si="578"/>
        <v>DC1LL03-DC-2</v>
      </c>
      <c r="M2846" s="436">
        <f t="shared" si="579"/>
        <v>3</v>
      </c>
      <c r="N2846" s="437">
        <f t="shared" si="585"/>
        <v>69</v>
      </c>
      <c r="O2846" s="437"/>
      <c r="P2846" s="430" t="str">
        <f t="shared" si="580"/>
        <v/>
      </c>
      <c r="U2846" s="177">
        <v>78</v>
      </c>
      <c r="V2846" s="177" t="s">
        <v>4083</v>
      </c>
      <c r="W2846" s="177" t="s">
        <v>3103</v>
      </c>
      <c r="X2846" s="177" t="s">
        <v>4084</v>
      </c>
      <c r="Y2846" s="177" t="s">
        <v>4085</v>
      </c>
      <c r="Z2846" s="177" t="s">
        <v>3938</v>
      </c>
      <c r="AA2846" s="525" t="s">
        <v>2733</v>
      </c>
      <c r="AB2846" s="399" t="str">
        <f t="shared" si="581"/>
        <v>DC1LL03</v>
      </c>
      <c r="AC2846" s="399" t="str">
        <f t="shared" si="582"/>
        <v>DC1LL03-DC</v>
      </c>
      <c r="AD2846" t="str">
        <f>Y2846&amp;"-"&amp;VLOOKUP(AC2846,'LICH THI'!C:AA,9,0)</f>
        <v>65DCVB22636-42470</v>
      </c>
      <c r="AE2846">
        <f t="shared" si="583"/>
        <v>1</v>
      </c>
    </row>
    <row r="2847" spans="1:31" x14ac:dyDescent="0.25">
      <c r="A2847" s="436" t="str">
        <f t="shared" si="573"/>
        <v>DC1LL03-DC-22</v>
      </c>
      <c r="B2847" s="436">
        <f>COUNTIF(AC$4:AC2847,AC2847)</f>
        <v>22</v>
      </c>
      <c r="C2847" s="436" t="str">
        <f t="shared" si="574"/>
        <v>DC1LL03-DC</v>
      </c>
      <c r="D2847" s="436">
        <f>VLOOKUP(C2847,'LICH THI'!C:AA,12,0)</f>
        <v>89</v>
      </c>
      <c r="E2847" s="436">
        <f>VLOOKUP(C2847,'LICH THI'!C:AA,13,0)</f>
        <v>45</v>
      </c>
      <c r="F2847" s="436">
        <f t="shared" si="584"/>
        <v>45</v>
      </c>
      <c r="G2847" s="436">
        <f>VLOOKUP(C2847,'LICH THI'!C:AA,14,0)</f>
        <v>2</v>
      </c>
      <c r="H2847" s="436">
        <f t="shared" si="575"/>
        <v>1</v>
      </c>
      <c r="I2847" s="436" t="str">
        <f t="shared" si="576"/>
        <v>Vũ Văn Hiền</v>
      </c>
      <c r="J2847" s="436"/>
      <c r="K2847" s="436">
        <f t="shared" si="577"/>
        <v>2</v>
      </c>
      <c r="L2847" s="436" t="str">
        <f t="shared" si="578"/>
        <v>DC1LL03-DC-2</v>
      </c>
      <c r="M2847" s="436">
        <f t="shared" si="579"/>
        <v>3</v>
      </c>
      <c r="N2847" s="437">
        <f t="shared" si="585"/>
        <v>70</v>
      </c>
      <c r="O2847" s="437"/>
      <c r="P2847" s="430" t="str">
        <f t="shared" si="580"/>
        <v/>
      </c>
      <c r="U2847" s="177">
        <v>58</v>
      </c>
      <c r="V2847" s="177" t="s">
        <v>3426</v>
      </c>
      <c r="W2847" s="177" t="s">
        <v>2914</v>
      </c>
      <c r="X2847" s="177" t="s">
        <v>3029</v>
      </c>
      <c r="Y2847" s="177" t="s">
        <v>3433</v>
      </c>
      <c r="Z2847" s="177" t="s">
        <v>3938</v>
      </c>
      <c r="AA2847" s="525" t="s">
        <v>3434</v>
      </c>
      <c r="AB2847" s="399" t="str">
        <f t="shared" si="581"/>
        <v>DC1LL03</v>
      </c>
      <c r="AC2847" s="399" t="str">
        <f t="shared" si="582"/>
        <v>DC1LL03-DC</v>
      </c>
      <c r="AD2847" t="str">
        <f>Y2847&amp;"-"&amp;VLOOKUP(AC2847,'LICH THI'!C:AA,9,0)</f>
        <v>65DCCD20493-42470</v>
      </c>
      <c r="AE2847">
        <f t="shared" si="583"/>
        <v>1</v>
      </c>
    </row>
    <row r="2848" spans="1:31" x14ac:dyDescent="0.25">
      <c r="A2848" s="436" t="str">
        <f t="shared" si="573"/>
        <v>DC1LL03-DC-23</v>
      </c>
      <c r="B2848" s="436">
        <f>COUNTIF(AC$4:AC2848,AC2848)</f>
        <v>23</v>
      </c>
      <c r="C2848" s="436" t="str">
        <f t="shared" si="574"/>
        <v>DC1LL03-DC</v>
      </c>
      <c r="D2848" s="436">
        <f>VLOOKUP(C2848,'LICH THI'!C:AA,12,0)</f>
        <v>89</v>
      </c>
      <c r="E2848" s="436">
        <f>VLOOKUP(C2848,'LICH THI'!C:AA,13,0)</f>
        <v>45</v>
      </c>
      <c r="F2848" s="436">
        <f t="shared" si="584"/>
        <v>45</v>
      </c>
      <c r="G2848" s="436">
        <f>VLOOKUP(C2848,'LICH THI'!C:AA,14,0)</f>
        <v>2</v>
      </c>
      <c r="H2848" s="436">
        <f t="shared" si="575"/>
        <v>1</v>
      </c>
      <c r="I2848" s="436" t="str">
        <f t="shared" si="576"/>
        <v>Nguyễn Văn Hiến</v>
      </c>
      <c r="J2848" s="436"/>
      <c r="K2848" s="436">
        <f t="shared" si="577"/>
        <v>2</v>
      </c>
      <c r="L2848" s="436" t="str">
        <f t="shared" si="578"/>
        <v>DC1LL03-DC-2</v>
      </c>
      <c r="M2848" s="436">
        <f t="shared" si="579"/>
        <v>3</v>
      </c>
      <c r="N2848" s="437">
        <f t="shared" si="585"/>
        <v>71</v>
      </c>
      <c r="O2848" s="437"/>
      <c r="P2848" s="430" t="str">
        <f t="shared" si="580"/>
        <v/>
      </c>
      <c r="U2848" s="177">
        <v>28</v>
      </c>
      <c r="V2848" s="177" t="s">
        <v>3761</v>
      </c>
      <c r="W2848" s="177" t="s">
        <v>2741</v>
      </c>
      <c r="X2848" s="177" t="s">
        <v>3986</v>
      </c>
      <c r="Y2848" s="177" t="s">
        <v>3987</v>
      </c>
      <c r="Z2848" s="177" t="s">
        <v>3938</v>
      </c>
      <c r="AA2848" s="525" t="s">
        <v>2843</v>
      </c>
      <c r="AB2848" s="399" t="str">
        <f t="shared" si="581"/>
        <v>DC1LL03</v>
      </c>
      <c r="AC2848" s="399" t="str">
        <f t="shared" si="582"/>
        <v>DC1LL03-DC</v>
      </c>
      <c r="AD2848" t="str">
        <f>Y2848&amp;"-"&amp;VLOOKUP(AC2848,'LICH THI'!C:AA,9,0)</f>
        <v>64DCDD3160-42470</v>
      </c>
      <c r="AE2848">
        <f t="shared" si="583"/>
        <v>1</v>
      </c>
    </row>
    <row r="2849" spans="1:31" x14ac:dyDescent="0.25">
      <c r="A2849" s="436" t="str">
        <f t="shared" si="573"/>
        <v>DC1LL03-DC-24</v>
      </c>
      <c r="B2849" s="436">
        <f>COUNTIF(AC$4:AC2849,AC2849)</f>
        <v>24</v>
      </c>
      <c r="C2849" s="436" t="str">
        <f t="shared" si="574"/>
        <v>DC1LL03-DC</v>
      </c>
      <c r="D2849" s="436">
        <f>VLOOKUP(C2849,'LICH THI'!C:AA,12,0)</f>
        <v>89</v>
      </c>
      <c r="E2849" s="436">
        <f>VLOOKUP(C2849,'LICH THI'!C:AA,13,0)</f>
        <v>45</v>
      </c>
      <c r="F2849" s="436">
        <f t="shared" si="584"/>
        <v>45</v>
      </c>
      <c r="G2849" s="436">
        <f>VLOOKUP(C2849,'LICH THI'!C:AA,14,0)</f>
        <v>2</v>
      </c>
      <c r="H2849" s="436">
        <f t="shared" si="575"/>
        <v>1</v>
      </c>
      <c r="I2849" s="436" t="str">
        <f t="shared" si="576"/>
        <v>Nguyễn Trung Hiếu</v>
      </c>
      <c r="J2849" s="436"/>
      <c r="K2849" s="436">
        <f t="shared" si="577"/>
        <v>2</v>
      </c>
      <c r="L2849" s="436" t="str">
        <f t="shared" si="578"/>
        <v>DC1LL03-DC-2</v>
      </c>
      <c r="M2849" s="436">
        <f t="shared" si="579"/>
        <v>3</v>
      </c>
      <c r="N2849" s="437">
        <f t="shared" si="585"/>
        <v>72</v>
      </c>
      <c r="O2849" s="437"/>
      <c r="P2849" s="430" t="str">
        <f t="shared" si="580"/>
        <v/>
      </c>
      <c r="U2849" s="177">
        <v>68</v>
      </c>
      <c r="V2849" s="177" t="s">
        <v>3455</v>
      </c>
      <c r="W2849" s="177" t="s">
        <v>2687</v>
      </c>
      <c r="X2849" s="177" t="s">
        <v>2754</v>
      </c>
      <c r="Y2849" s="177" t="s">
        <v>4059</v>
      </c>
      <c r="Z2849" s="177" t="s">
        <v>3938</v>
      </c>
      <c r="AA2849" s="525" t="s">
        <v>4060</v>
      </c>
      <c r="AB2849" s="399" t="str">
        <f t="shared" si="581"/>
        <v>DC1LL03</v>
      </c>
      <c r="AC2849" s="399" t="str">
        <f t="shared" si="582"/>
        <v>DC1LL03-DC</v>
      </c>
      <c r="AD2849" t="str">
        <f>Y2849&amp;"-"&amp;VLOOKUP(AC2849,'LICH THI'!C:AA,9,0)</f>
        <v>65DCCD23064-42470</v>
      </c>
      <c r="AE2849">
        <f t="shared" si="583"/>
        <v>1</v>
      </c>
    </row>
    <row r="2850" spans="1:31" x14ac:dyDescent="0.25">
      <c r="A2850" s="436" t="str">
        <f t="shared" si="573"/>
        <v>DC1LL03-DC-25</v>
      </c>
      <c r="B2850" s="436">
        <f>COUNTIF(AC$4:AC2850,AC2850)</f>
        <v>25</v>
      </c>
      <c r="C2850" s="436" t="str">
        <f t="shared" si="574"/>
        <v>DC1LL03-DC</v>
      </c>
      <c r="D2850" s="436">
        <f>VLOOKUP(C2850,'LICH THI'!C:AA,12,0)</f>
        <v>89</v>
      </c>
      <c r="E2850" s="436">
        <f>VLOOKUP(C2850,'LICH THI'!C:AA,13,0)</f>
        <v>45</v>
      </c>
      <c r="F2850" s="436">
        <f t="shared" si="584"/>
        <v>45</v>
      </c>
      <c r="G2850" s="436">
        <f>VLOOKUP(C2850,'LICH THI'!C:AA,14,0)</f>
        <v>2</v>
      </c>
      <c r="H2850" s="436">
        <f t="shared" si="575"/>
        <v>1</v>
      </c>
      <c r="I2850" s="436" t="str">
        <f t="shared" si="576"/>
        <v>Đinh Huy Hoàng</v>
      </c>
      <c r="J2850" s="436"/>
      <c r="K2850" s="436">
        <f t="shared" si="577"/>
        <v>2</v>
      </c>
      <c r="L2850" s="436" t="str">
        <f t="shared" si="578"/>
        <v>DC1LL03-DC-2</v>
      </c>
      <c r="M2850" s="436">
        <f t="shared" si="579"/>
        <v>3</v>
      </c>
      <c r="N2850" s="437">
        <f t="shared" si="585"/>
        <v>73</v>
      </c>
      <c r="O2850" s="437"/>
      <c r="P2850" s="430" t="str">
        <f t="shared" si="580"/>
        <v/>
      </c>
      <c r="U2850" s="177">
        <v>49</v>
      </c>
      <c r="V2850" s="177" t="s">
        <v>3400</v>
      </c>
      <c r="W2850" s="177" t="s">
        <v>3401</v>
      </c>
      <c r="X2850" s="177" t="s">
        <v>2834</v>
      </c>
      <c r="Y2850" s="177" t="s">
        <v>3402</v>
      </c>
      <c r="Z2850" s="177" t="s">
        <v>3938</v>
      </c>
      <c r="AA2850" s="525" t="s">
        <v>3403</v>
      </c>
      <c r="AB2850" s="399" t="str">
        <f t="shared" si="581"/>
        <v>DC1LL03</v>
      </c>
      <c r="AC2850" s="399" t="str">
        <f t="shared" si="582"/>
        <v>DC1LL03-DC</v>
      </c>
      <c r="AD2850" t="str">
        <f>Y2850&amp;"-"&amp;VLOOKUP(AC2850,'LICH THI'!C:AA,9,0)</f>
        <v>64DCOT3204-42470</v>
      </c>
      <c r="AE2850">
        <f t="shared" si="583"/>
        <v>1</v>
      </c>
    </row>
    <row r="2851" spans="1:31" x14ac:dyDescent="0.25">
      <c r="A2851" s="436" t="str">
        <f t="shared" si="573"/>
        <v>DC1LL03-DC-26</v>
      </c>
      <c r="B2851" s="436">
        <f>COUNTIF(AC$4:AC2851,AC2851)</f>
        <v>26</v>
      </c>
      <c r="C2851" s="436" t="str">
        <f t="shared" si="574"/>
        <v>DC1LL03-DC</v>
      </c>
      <c r="D2851" s="436">
        <f>VLOOKUP(C2851,'LICH THI'!C:AA,12,0)</f>
        <v>89</v>
      </c>
      <c r="E2851" s="436">
        <f>VLOOKUP(C2851,'LICH THI'!C:AA,13,0)</f>
        <v>45</v>
      </c>
      <c r="F2851" s="436">
        <f t="shared" si="584"/>
        <v>45</v>
      </c>
      <c r="G2851" s="436">
        <f>VLOOKUP(C2851,'LICH THI'!C:AA,14,0)</f>
        <v>2</v>
      </c>
      <c r="H2851" s="436">
        <f t="shared" si="575"/>
        <v>1</v>
      </c>
      <c r="I2851" s="436" t="str">
        <f t="shared" si="576"/>
        <v>Nguyễn Huy Hoàng</v>
      </c>
      <c r="J2851" s="436"/>
      <c r="K2851" s="436">
        <f t="shared" si="577"/>
        <v>2</v>
      </c>
      <c r="L2851" s="436" t="str">
        <f t="shared" si="578"/>
        <v>DC1LL03-DC-2</v>
      </c>
      <c r="M2851" s="436">
        <f t="shared" si="579"/>
        <v>3</v>
      </c>
      <c r="N2851" s="437">
        <f t="shared" si="585"/>
        <v>74</v>
      </c>
      <c r="O2851" s="437"/>
      <c r="P2851" s="430" t="str">
        <f t="shared" si="580"/>
        <v/>
      </c>
      <c r="U2851" s="177">
        <v>29</v>
      </c>
      <c r="V2851" s="177" t="s">
        <v>3761</v>
      </c>
      <c r="W2851" s="177" t="s">
        <v>3144</v>
      </c>
      <c r="X2851" s="177" t="s">
        <v>2834</v>
      </c>
      <c r="Y2851" s="177" t="s">
        <v>3988</v>
      </c>
      <c r="Z2851" s="177" t="s">
        <v>3938</v>
      </c>
      <c r="AA2851" s="525" t="s">
        <v>3989</v>
      </c>
      <c r="AB2851" s="399" t="str">
        <f t="shared" si="581"/>
        <v>DC1LL03</v>
      </c>
      <c r="AC2851" s="399" t="str">
        <f t="shared" si="582"/>
        <v>DC1LL03-DC</v>
      </c>
      <c r="AD2851" t="str">
        <f>Y2851&amp;"-"&amp;VLOOKUP(AC2851,'LICH THI'!C:AA,9,0)</f>
        <v>64DCDD3108-42470</v>
      </c>
      <c r="AE2851">
        <f t="shared" si="583"/>
        <v>1</v>
      </c>
    </row>
    <row r="2852" spans="1:31" x14ac:dyDescent="0.25">
      <c r="A2852" s="436" t="str">
        <f t="shared" si="573"/>
        <v>DC1LL03-DC-27</v>
      </c>
      <c r="B2852" s="436">
        <f>COUNTIF(AC$4:AC2852,AC2852)</f>
        <v>27</v>
      </c>
      <c r="C2852" s="436" t="str">
        <f t="shared" si="574"/>
        <v>DC1LL03-DC</v>
      </c>
      <c r="D2852" s="436">
        <f>VLOOKUP(C2852,'LICH THI'!C:AA,12,0)</f>
        <v>89</v>
      </c>
      <c r="E2852" s="436">
        <f>VLOOKUP(C2852,'LICH THI'!C:AA,13,0)</f>
        <v>45</v>
      </c>
      <c r="F2852" s="436">
        <f t="shared" si="584"/>
        <v>45</v>
      </c>
      <c r="G2852" s="436">
        <f>VLOOKUP(C2852,'LICH THI'!C:AA,14,0)</f>
        <v>2</v>
      </c>
      <c r="H2852" s="436">
        <f t="shared" si="575"/>
        <v>1</v>
      </c>
      <c r="I2852" s="436" t="str">
        <f t="shared" si="576"/>
        <v>Nguyễn Quang Huân</v>
      </c>
      <c r="J2852" s="436"/>
      <c r="K2852" s="436">
        <f t="shared" si="577"/>
        <v>2</v>
      </c>
      <c r="L2852" s="436" t="str">
        <f t="shared" si="578"/>
        <v>DC1LL03-DC-2</v>
      </c>
      <c r="M2852" s="436">
        <f t="shared" si="579"/>
        <v>3</v>
      </c>
      <c r="N2852" s="437">
        <f t="shared" si="585"/>
        <v>75</v>
      </c>
      <c r="O2852" s="437"/>
      <c r="P2852" s="430" t="str">
        <f t="shared" si="580"/>
        <v/>
      </c>
      <c r="U2852" s="177">
        <v>20</v>
      </c>
      <c r="V2852" s="177" t="s">
        <v>3301</v>
      </c>
      <c r="W2852" s="177" t="s">
        <v>3032</v>
      </c>
      <c r="X2852" s="177" t="s">
        <v>3968</v>
      </c>
      <c r="Y2852" s="177" t="s">
        <v>3969</v>
      </c>
      <c r="Z2852" s="177" t="s">
        <v>3938</v>
      </c>
      <c r="AA2852" s="525" t="s">
        <v>2886</v>
      </c>
      <c r="AB2852" s="399" t="str">
        <f t="shared" si="581"/>
        <v>DC1LL03</v>
      </c>
      <c r="AC2852" s="399" t="str">
        <f t="shared" si="582"/>
        <v>DC1LL03-DC</v>
      </c>
      <c r="AD2852" t="str">
        <f>Y2852&amp;"-"&amp;VLOOKUP(AC2852,'LICH THI'!C:AA,9,0)</f>
        <v>64DCDD3022-42470</v>
      </c>
      <c r="AE2852">
        <f t="shared" si="583"/>
        <v>1</v>
      </c>
    </row>
    <row r="2853" spans="1:31" x14ac:dyDescent="0.25">
      <c r="A2853" s="436" t="str">
        <f t="shared" si="573"/>
        <v>DC1LL03-DC-28</v>
      </c>
      <c r="B2853" s="436">
        <f>COUNTIF(AC$4:AC2853,AC2853)</f>
        <v>28</v>
      </c>
      <c r="C2853" s="436" t="str">
        <f t="shared" si="574"/>
        <v>DC1LL03-DC</v>
      </c>
      <c r="D2853" s="436">
        <f>VLOOKUP(C2853,'LICH THI'!C:AA,12,0)</f>
        <v>89</v>
      </c>
      <c r="E2853" s="436">
        <f>VLOOKUP(C2853,'LICH THI'!C:AA,13,0)</f>
        <v>45</v>
      </c>
      <c r="F2853" s="436">
        <f t="shared" si="584"/>
        <v>45</v>
      </c>
      <c r="G2853" s="436">
        <f>VLOOKUP(C2853,'LICH THI'!C:AA,14,0)</f>
        <v>2</v>
      </c>
      <c r="H2853" s="436">
        <f t="shared" si="575"/>
        <v>1</v>
      </c>
      <c r="I2853" s="436" t="str">
        <f t="shared" si="576"/>
        <v>Nguyễn Mạnh Hùng</v>
      </c>
      <c r="J2853" s="436"/>
      <c r="K2853" s="436">
        <f t="shared" si="577"/>
        <v>2</v>
      </c>
      <c r="L2853" s="436" t="str">
        <f t="shared" si="578"/>
        <v>DC1LL03-DC-2</v>
      </c>
      <c r="M2853" s="436">
        <f t="shared" si="579"/>
        <v>3</v>
      </c>
      <c r="N2853" s="437">
        <f t="shared" si="585"/>
        <v>76</v>
      </c>
      <c r="O2853" s="437"/>
      <c r="P2853" s="430" t="str">
        <f t="shared" si="580"/>
        <v/>
      </c>
      <c r="U2853" s="177">
        <v>1</v>
      </c>
      <c r="V2853" s="177" t="s">
        <v>3175</v>
      </c>
      <c r="W2853" s="177" t="s">
        <v>2734</v>
      </c>
      <c r="X2853" s="177" t="s">
        <v>2801</v>
      </c>
      <c r="Y2853" s="177" t="s">
        <v>3937</v>
      </c>
      <c r="Z2853" s="177" t="s">
        <v>3938</v>
      </c>
      <c r="AA2853" s="525" t="s">
        <v>3692</v>
      </c>
      <c r="AB2853" s="399" t="str">
        <f t="shared" si="581"/>
        <v>DC1LL03</v>
      </c>
      <c r="AC2853" s="399" t="str">
        <f t="shared" si="582"/>
        <v>DC1LL03-DC</v>
      </c>
      <c r="AD2853" t="str">
        <f>Y2853&amp;"-"&amp;VLOOKUP(AC2853,'LICH THI'!C:AA,9,0)</f>
        <v>63DCCA3007-42470</v>
      </c>
      <c r="AE2853">
        <f t="shared" si="583"/>
        <v>1</v>
      </c>
    </row>
    <row r="2854" spans="1:31" x14ac:dyDescent="0.25">
      <c r="A2854" s="436" t="str">
        <f t="shared" si="573"/>
        <v>DC1LL03-DC-29</v>
      </c>
      <c r="B2854" s="436">
        <f>COUNTIF(AC$4:AC2854,AC2854)</f>
        <v>29</v>
      </c>
      <c r="C2854" s="436" t="str">
        <f t="shared" si="574"/>
        <v>DC1LL03-DC</v>
      </c>
      <c r="D2854" s="436">
        <f>VLOOKUP(C2854,'LICH THI'!C:AA,12,0)</f>
        <v>89</v>
      </c>
      <c r="E2854" s="436">
        <f>VLOOKUP(C2854,'LICH THI'!C:AA,13,0)</f>
        <v>45</v>
      </c>
      <c r="F2854" s="436">
        <f t="shared" si="584"/>
        <v>45</v>
      </c>
      <c r="G2854" s="436">
        <f>VLOOKUP(C2854,'LICH THI'!C:AA,14,0)</f>
        <v>2</v>
      </c>
      <c r="H2854" s="436">
        <f t="shared" si="575"/>
        <v>1</v>
      </c>
      <c r="I2854" s="436" t="str">
        <f t="shared" si="576"/>
        <v>Phan Thế Hùng</v>
      </c>
      <c r="J2854" s="436"/>
      <c r="K2854" s="436">
        <f t="shared" si="577"/>
        <v>2</v>
      </c>
      <c r="L2854" s="436" t="str">
        <f t="shared" si="578"/>
        <v>DC1LL03-DC-2</v>
      </c>
      <c r="M2854" s="436">
        <f t="shared" si="579"/>
        <v>3</v>
      </c>
      <c r="N2854" s="437">
        <f t="shared" si="585"/>
        <v>77</v>
      </c>
      <c r="O2854" s="437"/>
      <c r="P2854" s="430" t="str">
        <f t="shared" si="580"/>
        <v/>
      </c>
      <c r="U2854" s="177">
        <v>9</v>
      </c>
      <c r="V2854" s="177" t="s">
        <v>2609</v>
      </c>
      <c r="W2854" s="177" t="s">
        <v>3219</v>
      </c>
      <c r="X2854" s="177" t="s">
        <v>2801</v>
      </c>
      <c r="Y2854" s="177" t="s">
        <v>3220</v>
      </c>
      <c r="Z2854" s="177" t="s">
        <v>3938</v>
      </c>
      <c r="AA2854" s="525" t="s">
        <v>3221</v>
      </c>
      <c r="AB2854" s="399" t="str">
        <f t="shared" si="581"/>
        <v>DC1LL03</v>
      </c>
      <c r="AC2854" s="399" t="str">
        <f t="shared" si="582"/>
        <v>DC1LL03-DC</v>
      </c>
      <c r="AD2854" t="str">
        <f>Y2854&amp;"-"&amp;VLOOKUP(AC2854,'LICH THI'!C:AA,9,0)</f>
        <v>63DCCD3210-42470</v>
      </c>
      <c r="AE2854">
        <f t="shared" si="583"/>
        <v>1</v>
      </c>
    </row>
    <row r="2855" spans="1:31" x14ac:dyDescent="0.25">
      <c r="A2855" s="436" t="str">
        <f t="shared" si="573"/>
        <v>DC1LL03-DC-30</v>
      </c>
      <c r="B2855" s="436">
        <f>COUNTIF(AC$4:AC2855,AC2855)</f>
        <v>30</v>
      </c>
      <c r="C2855" s="436" t="str">
        <f t="shared" si="574"/>
        <v>DC1LL03-DC</v>
      </c>
      <c r="D2855" s="436">
        <f>VLOOKUP(C2855,'LICH THI'!C:AA,12,0)</f>
        <v>89</v>
      </c>
      <c r="E2855" s="436">
        <f>VLOOKUP(C2855,'LICH THI'!C:AA,13,0)</f>
        <v>45</v>
      </c>
      <c r="F2855" s="436">
        <f t="shared" si="584"/>
        <v>45</v>
      </c>
      <c r="G2855" s="436">
        <f>VLOOKUP(C2855,'LICH THI'!C:AA,14,0)</f>
        <v>2</v>
      </c>
      <c r="H2855" s="436">
        <f t="shared" si="575"/>
        <v>1</v>
      </c>
      <c r="I2855" s="436" t="str">
        <f t="shared" si="576"/>
        <v>Trương Trọng Hùng</v>
      </c>
      <c r="J2855" s="436"/>
      <c r="K2855" s="436">
        <f t="shared" si="577"/>
        <v>2</v>
      </c>
      <c r="L2855" s="436" t="str">
        <f t="shared" si="578"/>
        <v>DC1LL03-DC-2</v>
      </c>
      <c r="M2855" s="436">
        <f t="shared" si="579"/>
        <v>3</v>
      </c>
      <c r="N2855" s="437">
        <f t="shared" si="585"/>
        <v>78</v>
      </c>
      <c r="O2855" s="437"/>
      <c r="P2855" s="430" t="str">
        <f t="shared" si="580"/>
        <v/>
      </c>
      <c r="U2855" s="177">
        <v>21</v>
      </c>
      <c r="V2855" s="177" t="s">
        <v>3301</v>
      </c>
      <c r="W2855" s="177" t="s">
        <v>3970</v>
      </c>
      <c r="X2855" s="177" t="s">
        <v>2801</v>
      </c>
      <c r="Y2855" s="177" t="s">
        <v>3971</v>
      </c>
      <c r="Z2855" s="177" t="s">
        <v>3938</v>
      </c>
      <c r="AA2855" s="525" t="s">
        <v>3972</v>
      </c>
      <c r="AB2855" s="399" t="str">
        <f t="shared" si="581"/>
        <v>DC1LL03</v>
      </c>
      <c r="AC2855" s="399" t="str">
        <f t="shared" si="582"/>
        <v>DC1LL03-DC</v>
      </c>
      <c r="AD2855" t="str">
        <f>Y2855&amp;"-"&amp;VLOOKUP(AC2855,'LICH THI'!C:AA,9,0)</f>
        <v>64DCDD3037-42470</v>
      </c>
      <c r="AE2855">
        <f t="shared" si="583"/>
        <v>1</v>
      </c>
    </row>
    <row r="2856" spans="1:31" x14ac:dyDescent="0.25">
      <c r="A2856" s="436" t="str">
        <f t="shared" si="573"/>
        <v>DC1LL03-DC-31</v>
      </c>
      <c r="B2856" s="436">
        <f>COUNTIF(AC$4:AC2856,AC2856)</f>
        <v>31</v>
      </c>
      <c r="C2856" s="436" t="str">
        <f t="shared" si="574"/>
        <v>DC1LL03-DC</v>
      </c>
      <c r="D2856" s="436">
        <f>VLOOKUP(C2856,'LICH THI'!C:AA,12,0)</f>
        <v>89</v>
      </c>
      <c r="E2856" s="436">
        <f>VLOOKUP(C2856,'LICH THI'!C:AA,13,0)</f>
        <v>45</v>
      </c>
      <c r="F2856" s="436">
        <f t="shared" si="584"/>
        <v>45</v>
      </c>
      <c r="G2856" s="436">
        <f>VLOOKUP(C2856,'LICH THI'!C:AA,14,0)</f>
        <v>2</v>
      </c>
      <c r="H2856" s="436">
        <f t="shared" si="575"/>
        <v>1</v>
      </c>
      <c r="I2856" s="436" t="str">
        <f t="shared" si="576"/>
        <v>Đào Thị Hương</v>
      </c>
      <c r="J2856" s="436"/>
      <c r="K2856" s="436">
        <f t="shared" si="577"/>
        <v>2</v>
      </c>
      <c r="L2856" s="436" t="str">
        <f t="shared" si="578"/>
        <v>DC1LL03-DC-2</v>
      </c>
      <c r="M2856" s="436">
        <f t="shared" si="579"/>
        <v>3</v>
      </c>
      <c r="N2856" s="437">
        <f t="shared" si="585"/>
        <v>79</v>
      </c>
      <c r="O2856" s="437"/>
      <c r="P2856" s="430" t="str">
        <f t="shared" si="580"/>
        <v/>
      </c>
      <c r="U2856" s="177">
        <v>81</v>
      </c>
      <c r="V2856" s="177" t="s">
        <v>4092</v>
      </c>
      <c r="W2856" s="177" t="s">
        <v>3576</v>
      </c>
      <c r="X2856" s="177" t="s">
        <v>2663</v>
      </c>
      <c r="Y2856" s="177" t="s">
        <v>4093</v>
      </c>
      <c r="Z2856" s="177" t="s">
        <v>3938</v>
      </c>
      <c r="AA2856" s="525" t="s">
        <v>4094</v>
      </c>
      <c r="AB2856" s="399" t="str">
        <f t="shared" si="581"/>
        <v>DC1LL03</v>
      </c>
      <c r="AC2856" s="399" t="str">
        <f t="shared" si="582"/>
        <v>DC1LL03-DC</v>
      </c>
      <c r="AD2856" t="str">
        <f>Y2856&amp;"-"&amp;VLOOKUP(AC2856,'LICH THI'!C:AA,9,0)</f>
        <v>65DCVL22174-42470</v>
      </c>
      <c r="AE2856">
        <f t="shared" si="583"/>
        <v>1</v>
      </c>
    </row>
    <row r="2857" spans="1:31" x14ac:dyDescent="0.25">
      <c r="A2857" s="436" t="str">
        <f t="shared" si="573"/>
        <v>DC1LL03-DC-32</v>
      </c>
      <c r="B2857" s="436">
        <f>COUNTIF(AC$4:AC2857,AC2857)</f>
        <v>32</v>
      </c>
      <c r="C2857" s="436" t="str">
        <f t="shared" si="574"/>
        <v>DC1LL03-DC</v>
      </c>
      <c r="D2857" s="436">
        <f>VLOOKUP(C2857,'LICH THI'!C:AA,12,0)</f>
        <v>89</v>
      </c>
      <c r="E2857" s="436">
        <f>VLOOKUP(C2857,'LICH THI'!C:AA,13,0)</f>
        <v>45</v>
      </c>
      <c r="F2857" s="436">
        <f t="shared" si="584"/>
        <v>45</v>
      </c>
      <c r="G2857" s="436">
        <f>VLOOKUP(C2857,'LICH THI'!C:AA,14,0)</f>
        <v>2</v>
      </c>
      <c r="H2857" s="436">
        <f t="shared" si="575"/>
        <v>1</v>
      </c>
      <c r="I2857" s="436" t="str">
        <f t="shared" si="576"/>
        <v>Nguyễn Thành Long</v>
      </c>
      <c r="J2857" s="436"/>
      <c r="K2857" s="436">
        <f t="shared" si="577"/>
        <v>2</v>
      </c>
      <c r="L2857" s="436" t="str">
        <f t="shared" si="578"/>
        <v>DC1LL03-DC-2</v>
      </c>
      <c r="M2857" s="436">
        <f t="shared" si="579"/>
        <v>3</v>
      </c>
      <c r="N2857" s="437">
        <f t="shared" si="585"/>
        <v>80</v>
      </c>
      <c r="O2857" s="437"/>
      <c r="P2857" s="430" t="str">
        <f t="shared" si="580"/>
        <v/>
      </c>
      <c r="U2857" s="177">
        <v>30</v>
      </c>
      <c r="V2857" s="177" t="s">
        <v>3761</v>
      </c>
      <c r="W2857" s="177" t="s">
        <v>2862</v>
      </c>
      <c r="X2857" s="177" t="s">
        <v>2765</v>
      </c>
      <c r="Y2857" s="177" t="s">
        <v>3990</v>
      </c>
      <c r="Z2857" s="177" t="s">
        <v>3938</v>
      </c>
      <c r="AA2857" s="525" t="s">
        <v>3344</v>
      </c>
      <c r="AB2857" s="399" t="str">
        <f t="shared" si="581"/>
        <v>DC1LL03</v>
      </c>
      <c r="AC2857" s="399" t="str">
        <f t="shared" si="582"/>
        <v>DC1LL03-DC</v>
      </c>
      <c r="AD2857" t="str">
        <f>Y2857&amp;"-"&amp;VLOOKUP(AC2857,'LICH THI'!C:AA,9,0)</f>
        <v>64DCDD3163-42470</v>
      </c>
      <c r="AE2857">
        <f t="shared" si="583"/>
        <v>1</v>
      </c>
    </row>
    <row r="2858" spans="1:31" x14ac:dyDescent="0.25">
      <c r="A2858" s="436" t="str">
        <f t="shared" si="573"/>
        <v>DC1LL03-DC-33</v>
      </c>
      <c r="B2858" s="436">
        <f>COUNTIF(AC$4:AC2858,AC2858)</f>
        <v>33</v>
      </c>
      <c r="C2858" s="436" t="str">
        <f t="shared" si="574"/>
        <v>DC1LL03-DC</v>
      </c>
      <c r="D2858" s="436">
        <f>VLOOKUP(C2858,'LICH THI'!C:AA,12,0)</f>
        <v>89</v>
      </c>
      <c r="E2858" s="436">
        <f>VLOOKUP(C2858,'LICH THI'!C:AA,13,0)</f>
        <v>45</v>
      </c>
      <c r="F2858" s="436">
        <f t="shared" si="584"/>
        <v>45</v>
      </c>
      <c r="G2858" s="436">
        <f>VLOOKUP(C2858,'LICH THI'!C:AA,14,0)</f>
        <v>2</v>
      </c>
      <c r="H2858" s="436">
        <f t="shared" si="575"/>
        <v>1</v>
      </c>
      <c r="I2858" s="436" t="str">
        <f t="shared" si="576"/>
        <v>Nguyễn Thị Lương</v>
      </c>
      <c r="J2858" s="436"/>
      <c r="K2858" s="436">
        <f t="shared" si="577"/>
        <v>2</v>
      </c>
      <c r="L2858" s="436" t="str">
        <f t="shared" si="578"/>
        <v>DC1LL03-DC-2</v>
      </c>
      <c r="M2858" s="436">
        <f t="shared" si="579"/>
        <v>3</v>
      </c>
      <c r="N2858" s="437">
        <f t="shared" si="585"/>
        <v>81</v>
      </c>
      <c r="O2858" s="437"/>
      <c r="P2858" s="430" t="str">
        <f t="shared" si="580"/>
        <v/>
      </c>
      <c r="U2858" s="177">
        <v>50</v>
      </c>
      <c r="V2858" s="177" t="s">
        <v>3019</v>
      </c>
      <c r="W2858" s="177" t="s">
        <v>2619</v>
      </c>
      <c r="X2858" s="177" t="s">
        <v>4028</v>
      </c>
      <c r="Y2858" s="177" t="s">
        <v>4029</v>
      </c>
      <c r="Z2858" s="177" t="s">
        <v>3938</v>
      </c>
      <c r="AA2858" s="525" t="s">
        <v>4030</v>
      </c>
      <c r="AB2858" s="399" t="str">
        <f t="shared" si="581"/>
        <v>DC1LL03</v>
      </c>
      <c r="AC2858" s="399" t="str">
        <f t="shared" si="582"/>
        <v>DC1LL03-DC</v>
      </c>
      <c r="AD2858" t="str">
        <f>Y2858&amp;"-"&amp;VLOOKUP(AC2858,'LICH THI'!C:AA,9,0)</f>
        <v>64DCQT3080-42470</v>
      </c>
      <c r="AE2858">
        <f t="shared" si="583"/>
        <v>1</v>
      </c>
    </row>
    <row r="2859" spans="1:31" x14ac:dyDescent="0.25">
      <c r="A2859" s="436" t="str">
        <f t="shared" si="573"/>
        <v>DC1LL03-DC-34</v>
      </c>
      <c r="B2859" s="436">
        <f>COUNTIF(AC$4:AC2859,AC2859)</f>
        <v>34</v>
      </c>
      <c r="C2859" s="436" t="str">
        <f t="shared" si="574"/>
        <v>DC1LL03-DC</v>
      </c>
      <c r="D2859" s="436">
        <f>VLOOKUP(C2859,'LICH THI'!C:AA,12,0)</f>
        <v>89</v>
      </c>
      <c r="E2859" s="436">
        <f>VLOOKUP(C2859,'LICH THI'!C:AA,13,0)</f>
        <v>45</v>
      </c>
      <c r="F2859" s="436">
        <f t="shared" si="584"/>
        <v>45</v>
      </c>
      <c r="G2859" s="436">
        <f>VLOOKUP(C2859,'LICH THI'!C:AA,14,0)</f>
        <v>2</v>
      </c>
      <c r="H2859" s="436">
        <f t="shared" si="575"/>
        <v>1</v>
      </c>
      <c r="I2859" s="436" t="str">
        <f t="shared" si="576"/>
        <v>Phạm Hà Trà Lý</v>
      </c>
      <c r="J2859" s="436"/>
      <c r="K2859" s="436">
        <f t="shared" si="577"/>
        <v>2</v>
      </c>
      <c r="L2859" s="436" t="str">
        <f t="shared" si="578"/>
        <v>DC1LL03-DC-2</v>
      </c>
      <c r="M2859" s="436">
        <f t="shared" si="579"/>
        <v>3</v>
      </c>
      <c r="N2859" s="437">
        <f t="shared" si="585"/>
        <v>82</v>
      </c>
      <c r="O2859" s="437"/>
      <c r="P2859" s="430" t="str">
        <f t="shared" si="580"/>
        <v/>
      </c>
      <c r="U2859" s="177">
        <v>82</v>
      </c>
      <c r="V2859" s="177" t="s">
        <v>4092</v>
      </c>
      <c r="W2859" s="177" t="s">
        <v>4095</v>
      </c>
      <c r="X2859" s="177" t="s">
        <v>2673</v>
      </c>
      <c r="Y2859" s="177" t="s">
        <v>4096</v>
      </c>
      <c r="Z2859" s="177" t="s">
        <v>3938</v>
      </c>
      <c r="AA2859" s="525" t="s">
        <v>4097</v>
      </c>
      <c r="AB2859" s="399" t="str">
        <f t="shared" si="581"/>
        <v>DC1LL03</v>
      </c>
      <c r="AC2859" s="399" t="str">
        <f t="shared" si="582"/>
        <v>DC1LL03-DC</v>
      </c>
      <c r="AD2859" t="str">
        <f>Y2859&amp;"-"&amp;VLOOKUP(AC2859,'LICH THI'!C:AA,9,0)</f>
        <v>65DCVL20150-42470</v>
      </c>
      <c r="AE2859">
        <f t="shared" si="583"/>
        <v>1</v>
      </c>
    </row>
    <row r="2860" spans="1:31" x14ac:dyDescent="0.25">
      <c r="A2860" s="436" t="str">
        <f t="shared" si="573"/>
        <v>DC1LL03-DC-35</v>
      </c>
      <c r="B2860" s="436">
        <f>COUNTIF(AC$4:AC2860,AC2860)</f>
        <v>35</v>
      </c>
      <c r="C2860" s="436" t="str">
        <f t="shared" si="574"/>
        <v>DC1LL03-DC</v>
      </c>
      <c r="D2860" s="436">
        <f>VLOOKUP(C2860,'LICH THI'!C:AA,12,0)</f>
        <v>89</v>
      </c>
      <c r="E2860" s="436">
        <f>VLOOKUP(C2860,'LICH THI'!C:AA,13,0)</f>
        <v>45</v>
      </c>
      <c r="F2860" s="436">
        <f t="shared" si="584"/>
        <v>45</v>
      </c>
      <c r="G2860" s="436">
        <f>VLOOKUP(C2860,'LICH THI'!C:AA,14,0)</f>
        <v>2</v>
      </c>
      <c r="H2860" s="436">
        <f t="shared" si="575"/>
        <v>1</v>
      </c>
      <c r="I2860" s="436" t="str">
        <f t="shared" si="576"/>
        <v>Mai Văn Mạnh</v>
      </c>
      <c r="J2860" s="436"/>
      <c r="K2860" s="436">
        <f t="shared" si="577"/>
        <v>2</v>
      </c>
      <c r="L2860" s="436" t="str">
        <f t="shared" si="578"/>
        <v>DC1LL03-DC-2</v>
      </c>
      <c r="M2860" s="436">
        <f t="shared" si="579"/>
        <v>3</v>
      </c>
      <c r="N2860" s="437">
        <f t="shared" si="585"/>
        <v>83</v>
      </c>
      <c r="O2860" s="437"/>
      <c r="P2860" s="430" t="str">
        <f t="shared" si="580"/>
        <v/>
      </c>
      <c r="U2860" s="177">
        <v>10</v>
      </c>
      <c r="V2860" s="177" t="s">
        <v>2609</v>
      </c>
      <c r="W2860" s="177" t="s">
        <v>3951</v>
      </c>
      <c r="X2860" s="177" t="s">
        <v>2930</v>
      </c>
      <c r="Y2860" s="177" t="s">
        <v>3952</v>
      </c>
      <c r="Z2860" s="177" t="s">
        <v>3938</v>
      </c>
      <c r="AA2860" s="525" t="s">
        <v>3953</v>
      </c>
      <c r="AB2860" s="399" t="str">
        <f t="shared" si="581"/>
        <v>DC1LL03</v>
      </c>
      <c r="AC2860" s="399" t="str">
        <f t="shared" si="582"/>
        <v>DC1LL03-DC</v>
      </c>
      <c r="AD2860" t="str">
        <f>Y2860&amp;"-"&amp;VLOOKUP(AC2860,'LICH THI'!C:AA,9,0)</f>
        <v>63DCCD3204-42470</v>
      </c>
      <c r="AE2860">
        <f t="shared" si="583"/>
        <v>1</v>
      </c>
    </row>
    <row r="2861" spans="1:31" x14ac:dyDescent="0.25">
      <c r="A2861" s="436" t="str">
        <f t="shared" si="573"/>
        <v>DC1LL03-DC-36</v>
      </c>
      <c r="B2861" s="436">
        <f>COUNTIF(AC$4:AC2861,AC2861)</f>
        <v>36</v>
      </c>
      <c r="C2861" s="436" t="str">
        <f t="shared" si="574"/>
        <v>DC1LL03-DC</v>
      </c>
      <c r="D2861" s="436">
        <f>VLOOKUP(C2861,'LICH THI'!C:AA,12,0)</f>
        <v>89</v>
      </c>
      <c r="E2861" s="436">
        <f>VLOOKUP(C2861,'LICH THI'!C:AA,13,0)</f>
        <v>45</v>
      </c>
      <c r="F2861" s="436">
        <f t="shared" si="584"/>
        <v>45</v>
      </c>
      <c r="G2861" s="436">
        <f>VLOOKUP(C2861,'LICH THI'!C:AA,14,0)</f>
        <v>2</v>
      </c>
      <c r="H2861" s="436">
        <f t="shared" si="575"/>
        <v>1</v>
      </c>
      <c r="I2861" s="436" t="str">
        <f t="shared" si="576"/>
        <v>Nguyễn Kiều May</v>
      </c>
      <c r="J2861" s="436"/>
      <c r="K2861" s="436">
        <f t="shared" si="577"/>
        <v>2</v>
      </c>
      <c r="L2861" s="436" t="str">
        <f t="shared" si="578"/>
        <v>DC1LL03-DC-2</v>
      </c>
      <c r="M2861" s="436">
        <f t="shared" si="579"/>
        <v>3</v>
      </c>
      <c r="N2861" s="437">
        <f t="shared" si="585"/>
        <v>84</v>
      </c>
      <c r="O2861" s="437"/>
      <c r="P2861" s="430" t="str">
        <f t="shared" si="580"/>
        <v/>
      </c>
      <c r="U2861" s="177">
        <v>85</v>
      </c>
      <c r="V2861" s="177" t="s">
        <v>3046</v>
      </c>
      <c r="W2861" s="177" t="s">
        <v>3929</v>
      </c>
      <c r="X2861" s="177" t="s">
        <v>3930</v>
      </c>
      <c r="Y2861" s="177" t="s">
        <v>3931</v>
      </c>
      <c r="Z2861" s="177" t="s">
        <v>3938</v>
      </c>
      <c r="AA2861" s="525" t="s">
        <v>3736</v>
      </c>
      <c r="AB2861" s="399" t="str">
        <f t="shared" si="581"/>
        <v>DC1LL03</v>
      </c>
      <c r="AC2861" s="399" t="str">
        <f t="shared" si="582"/>
        <v>DC1LL03-DC</v>
      </c>
      <c r="AD2861" t="str">
        <f>Y2861&amp;"-"&amp;VLOOKUP(AC2861,'LICH THI'!C:AA,9,0)</f>
        <v>63DCKT3216-42470</v>
      </c>
      <c r="AE2861">
        <f t="shared" si="583"/>
        <v>1</v>
      </c>
    </row>
    <row r="2862" spans="1:31" x14ac:dyDescent="0.25">
      <c r="A2862" s="436" t="str">
        <f t="shared" si="573"/>
        <v>DC1LL03-DC-37</v>
      </c>
      <c r="B2862" s="436">
        <f>COUNTIF(AC$4:AC2862,AC2862)</f>
        <v>37</v>
      </c>
      <c r="C2862" s="436" t="str">
        <f t="shared" si="574"/>
        <v>DC1LL03-DC</v>
      </c>
      <c r="D2862" s="436">
        <f>VLOOKUP(C2862,'LICH THI'!C:AA,12,0)</f>
        <v>89</v>
      </c>
      <c r="E2862" s="436">
        <f>VLOOKUP(C2862,'LICH THI'!C:AA,13,0)</f>
        <v>45</v>
      </c>
      <c r="F2862" s="436">
        <f t="shared" si="584"/>
        <v>45</v>
      </c>
      <c r="G2862" s="436">
        <f>VLOOKUP(C2862,'LICH THI'!C:AA,14,0)</f>
        <v>2</v>
      </c>
      <c r="H2862" s="436">
        <f t="shared" si="575"/>
        <v>1</v>
      </c>
      <c r="I2862" s="436" t="str">
        <f t="shared" si="576"/>
        <v>Phạm Văn Mẫn</v>
      </c>
      <c r="J2862" s="436"/>
      <c r="K2862" s="436">
        <f t="shared" si="577"/>
        <v>2</v>
      </c>
      <c r="L2862" s="436" t="str">
        <f t="shared" si="578"/>
        <v>DC1LL03-DC-2</v>
      </c>
      <c r="M2862" s="436">
        <f t="shared" si="579"/>
        <v>3</v>
      </c>
      <c r="N2862" s="437">
        <f t="shared" si="585"/>
        <v>85</v>
      </c>
      <c r="O2862" s="437"/>
      <c r="P2862" s="430" t="str">
        <f t="shared" si="580"/>
        <v/>
      </c>
      <c r="U2862" s="177">
        <v>11</v>
      </c>
      <c r="V2862" s="177" t="s">
        <v>2609</v>
      </c>
      <c r="W2862" s="177" t="s">
        <v>2738</v>
      </c>
      <c r="X2862" s="177" t="s">
        <v>3954</v>
      </c>
      <c r="Y2862" s="177" t="s">
        <v>3955</v>
      </c>
      <c r="Z2862" s="177" t="s">
        <v>3938</v>
      </c>
      <c r="AA2862" s="525" t="s">
        <v>3956</v>
      </c>
      <c r="AB2862" s="399" t="str">
        <f t="shared" si="581"/>
        <v>DC1LL03</v>
      </c>
      <c r="AC2862" s="399" t="str">
        <f t="shared" si="582"/>
        <v>DC1LL03-DC</v>
      </c>
      <c r="AD2862" t="str">
        <f>Y2862&amp;"-"&amp;VLOOKUP(AC2862,'LICH THI'!C:AA,9,0)</f>
        <v>63DCCD3193-42470</v>
      </c>
      <c r="AE2862">
        <f t="shared" si="583"/>
        <v>1</v>
      </c>
    </row>
    <row r="2863" spans="1:31" x14ac:dyDescent="0.25">
      <c r="A2863" s="436" t="str">
        <f t="shared" si="573"/>
        <v>DC1LL03-DC-38</v>
      </c>
      <c r="B2863" s="436">
        <f>COUNTIF(AC$4:AC2863,AC2863)</f>
        <v>38</v>
      </c>
      <c r="C2863" s="436" t="str">
        <f t="shared" si="574"/>
        <v>DC1LL03-DC</v>
      </c>
      <c r="D2863" s="436">
        <f>VLOOKUP(C2863,'LICH THI'!C:AA,12,0)</f>
        <v>89</v>
      </c>
      <c r="E2863" s="436">
        <f>VLOOKUP(C2863,'LICH THI'!C:AA,13,0)</f>
        <v>45</v>
      </c>
      <c r="F2863" s="436">
        <f t="shared" si="584"/>
        <v>45</v>
      </c>
      <c r="G2863" s="436">
        <f>VLOOKUP(C2863,'LICH THI'!C:AA,14,0)</f>
        <v>2</v>
      </c>
      <c r="H2863" s="436">
        <f t="shared" si="575"/>
        <v>1</v>
      </c>
      <c r="I2863" s="436" t="str">
        <f t="shared" si="576"/>
        <v>Đào Ngọc Minh</v>
      </c>
      <c r="J2863" s="436"/>
      <c r="K2863" s="436">
        <f t="shared" si="577"/>
        <v>2</v>
      </c>
      <c r="L2863" s="436" t="str">
        <f t="shared" si="578"/>
        <v>DC1LL03-DC-2</v>
      </c>
      <c r="M2863" s="436">
        <f t="shared" si="579"/>
        <v>3</v>
      </c>
      <c r="N2863" s="437">
        <f t="shared" si="585"/>
        <v>86</v>
      </c>
      <c r="O2863" s="437"/>
      <c r="P2863" s="430" t="str">
        <f t="shared" si="580"/>
        <v/>
      </c>
      <c r="U2863" s="177">
        <v>75</v>
      </c>
      <c r="V2863" s="177" t="s">
        <v>3459</v>
      </c>
      <c r="W2863" s="177" t="s">
        <v>4077</v>
      </c>
      <c r="X2863" s="177" t="s">
        <v>2713</v>
      </c>
      <c r="Y2863" s="177" t="s">
        <v>4078</v>
      </c>
      <c r="Z2863" s="177" t="s">
        <v>3938</v>
      </c>
      <c r="AA2863" s="525" t="s">
        <v>4079</v>
      </c>
      <c r="AB2863" s="399" t="str">
        <f t="shared" si="581"/>
        <v>DC1LL03</v>
      </c>
      <c r="AC2863" s="399" t="str">
        <f t="shared" si="582"/>
        <v>DC1LL03-DC</v>
      </c>
      <c r="AD2863" t="str">
        <f>Y2863&amp;"-"&amp;VLOOKUP(AC2863,'LICH THI'!C:AA,9,0)</f>
        <v>65DCCS20661-42470</v>
      </c>
      <c r="AE2863">
        <f t="shared" si="583"/>
        <v>1</v>
      </c>
    </row>
    <row r="2864" spans="1:31" x14ac:dyDescent="0.25">
      <c r="A2864" s="436" t="str">
        <f t="shared" si="573"/>
        <v>DC1LL03-DC-39</v>
      </c>
      <c r="B2864" s="436">
        <f>COUNTIF(AC$4:AC2864,AC2864)</f>
        <v>39</v>
      </c>
      <c r="C2864" s="436" t="str">
        <f t="shared" si="574"/>
        <v>DC1LL03-DC</v>
      </c>
      <c r="D2864" s="436">
        <f>VLOOKUP(C2864,'LICH THI'!C:AA,12,0)</f>
        <v>89</v>
      </c>
      <c r="E2864" s="436">
        <f>VLOOKUP(C2864,'LICH THI'!C:AA,13,0)</f>
        <v>45</v>
      </c>
      <c r="F2864" s="436">
        <f t="shared" si="584"/>
        <v>45</v>
      </c>
      <c r="G2864" s="436">
        <f>VLOOKUP(C2864,'LICH THI'!C:AA,14,0)</f>
        <v>2</v>
      </c>
      <c r="H2864" s="436">
        <f t="shared" si="575"/>
        <v>1</v>
      </c>
      <c r="I2864" s="436" t="str">
        <f t="shared" si="576"/>
        <v>Đỗ Hoàng Minh</v>
      </c>
      <c r="J2864" s="436"/>
      <c r="K2864" s="436">
        <f t="shared" si="577"/>
        <v>2</v>
      </c>
      <c r="L2864" s="436" t="str">
        <f t="shared" si="578"/>
        <v>DC1LL03-DC-2</v>
      </c>
      <c r="M2864" s="436">
        <f t="shared" si="579"/>
        <v>3</v>
      </c>
      <c r="N2864" s="437">
        <f t="shared" si="585"/>
        <v>87</v>
      </c>
      <c r="O2864" s="437"/>
      <c r="P2864" s="430" t="str">
        <f t="shared" si="580"/>
        <v/>
      </c>
      <c r="U2864" s="177">
        <v>5</v>
      </c>
      <c r="V2864" s="177" t="s">
        <v>3196</v>
      </c>
      <c r="W2864" s="177" t="s">
        <v>3942</v>
      </c>
      <c r="X2864" s="177" t="s">
        <v>2713</v>
      </c>
      <c r="Y2864" s="177" t="s">
        <v>3943</v>
      </c>
      <c r="Z2864" s="177" t="s">
        <v>3938</v>
      </c>
      <c r="AA2864" s="525" t="s">
        <v>3944</v>
      </c>
      <c r="AB2864" s="399" t="str">
        <f t="shared" si="581"/>
        <v>DC1LL03</v>
      </c>
      <c r="AC2864" s="399" t="str">
        <f t="shared" si="582"/>
        <v>DC1LL03-DC</v>
      </c>
      <c r="AD2864" t="str">
        <f>Y2864&amp;"-"&amp;VLOOKUP(AC2864,'LICH THI'!C:AA,9,0)</f>
        <v>63DCCD3004-42470</v>
      </c>
      <c r="AE2864">
        <f t="shared" si="583"/>
        <v>1</v>
      </c>
    </row>
    <row r="2865" spans="1:31" x14ac:dyDescent="0.25">
      <c r="A2865" s="436" t="str">
        <f t="shared" si="573"/>
        <v>DC1LL03-DC-40</v>
      </c>
      <c r="B2865" s="436">
        <f>COUNTIF(AC$4:AC2865,AC2865)</f>
        <v>40</v>
      </c>
      <c r="C2865" s="436" t="str">
        <f t="shared" si="574"/>
        <v>DC1LL03-DC</v>
      </c>
      <c r="D2865" s="436">
        <f>VLOOKUP(C2865,'LICH THI'!C:AA,12,0)</f>
        <v>89</v>
      </c>
      <c r="E2865" s="436">
        <f>VLOOKUP(C2865,'LICH THI'!C:AA,13,0)</f>
        <v>45</v>
      </c>
      <c r="F2865" s="436">
        <f t="shared" si="584"/>
        <v>45</v>
      </c>
      <c r="G2865" s="436">
        <f>VLOOKUP(C2865,'LICH THI'!C:AA,14,0)</f>
        <v>2</v>
      </c>
      <c r="H2865" s="436">
        <f t="shared" si="575"/>
        <v>1</v>
      </c>
      <c r="I2865" s="436" t="str">
        <f t="shared" si="576"/>
        <v>Nguyễn Nhật Nam</v>
      </c>
      <c r="J2865" s="436"/>
      <c r="K2865" s="436">
        <f t="shared" si="577"/>
        <v>2</v>
      </c>
      <c r="L2865" s="436" t="str">
        <f t="shared" si="578"/>
        <v>DC1LL03-DC-2</v>
      </c>
      <c r="M2865" s="436">
        <f t="shared" si="579"/>
        <v>3</v>
      </c>
      <c r="N2865" s="437">
        <f t="shared" si="585"/>
        <v>88</v>
      </c>
      <c r="O2865" s="437"/>
      <c r="P2865" s="430" t="str">
        <f t="shared" si="580"/>
        <v/>
      </c>
      <c r="U2865" s="177">
        <v>12</v>
      </c>
      <c r="V2865" s="177" t="s">
        <v>2609</v>
      </c>
      <c r="W2865" s="177" t="s">
        <v>3225</v>
      </c>
      <c r="X2865" s="177" t="s">
        <v>2773</v>
      </c>
      <c r="Y2865" s="177" t="s">
        <v>3226</v>
      </c>
      <c r="Z2865" s="177" t="s">
        <v>3938</v>
      </c>
      <c r="AA2865" s="525" t="s">
        <v>3174</v>
      </c>
      <c r="AB2865" s="399" t="str">
        <f t="shared" si="581"/>
        <v>DC1LL03</v>
      </c>
      <c r="AC2865" s="399" t="str">
        <f t="shared" si="582"/>
        <v>DC1LL03-DC</v>
      </c>
      <c r="AD2865" t="str">
        <f>Y2865&amp;"-"&amp;VLOOKUP(AC2865,'LICH THI'!C:AA,9,0)</f>
        <v>63DCCD3264-42470</v>
      </c>
      <c r="AE2865">
        <f t="shared" si="583"/>
        <v>1</v>
      </c>
    </row>
    <row r="2866" spans="1:31" x14ac:dyDescent="0.25">
      <c r="A2866" s="436" t="str">
        <f t="shared" si="573"/>
        <v>DC1LL03-DC-41</v>
      </c>
      <c r="B2866" s="436">
        <f>COUNTIF(AC$4:AC2866,AC2866)</f>
        <v>41</v>
      </c>
      <c r="C2866" s="436" t="str">
        <f t="shared" si="574"/>
        <v>DC1LL03-DC</v>
      </c>
      <c r="D2866" s="436">
        <f>VLOOKUP(C2866,'LICH THI'!C:AA,12,0)</f>
        <v>89</v>
      </c>
      <c r="E2866" s="436">
        <f>VLOOKUP(C2866,'LICH THI'!C:AA,13,0)</f>
        <v>45</v>
      </c>
      <c r="F2866" s="436">
        <f t="shared" si="584"/>
        <v>45</v>
      </c>
      <c r="G2866" s="436">
        <f>VLOOKUP(C2866,'LICH THI'!C:AA,14,0)</f>
        <v>2</v>
      </c>
      <c r="H2866" s="436">
        <f t="shared" si="575"/>
        <v>1</v>
      </c>
      <c r="I2866" s="436" t="str">
        <f t="shared" si="576"/>
        <v>Vũ Văn Nam</v>
      </c>
      <c r="J2866" s="436"/>
      <c r="K2866" s="436">
        <f t="shared" si="577"/>
        <v>2</v>
      </c>
      <c r="L2866" s="436" t="str">
        <f t="shared" si="578"/>
        <v>DC1LL03-DC-2</v>
      </c>
      <c r="M2866" s="436">
        <f t="shared" si="579"/>
        <v>3</v>
      </c>
      <c r="N2866" s="437">
        <f t="shared" si="585"/>
        <v>89</v>
      </c>
      <c r="O2866" s="437"/>
      <c r="P2866" s="430" t="str">
        <f t="shared" si="580"/>
        <v/>
      </c>
      <c r="U2866" s="177">
        <v>6</v>
      </c>
      <c r="V2866" s="177" t="s">
        <v>3196</v>
      </c>
      <c r="W2866" s="177" t="s">
        <v>2914</v>
      </c>
      <c r="X2866" s="177" t="s">
        <v>2773</v>
      </c>
      <c r="Y2866" s="177" t="s">
        <v>3945</v>
      </c>
      <c r="Z2866" s="177" t="s">
        <v>3938</v>
      </c>
      <c r="AA2866" s="525" t="s">
        <v>3946</v>
      </c>
      <c r="AB2866" s="399" t="str">
        <f t="shared" si="581"/>
        <v>DC1LL03</v>
      </c>
      <c r="AC2866" s="399" t="str">
        <f t="shared" si="582"/>
        <v>DC1LL03-DC</v>
      </c>
      <c r="AD2866" t="str">
        <f>Y2866&amp;"-"&amp;VLOOKUP(AC2866,'LICH THI'!C:AA,9,0)</f>
        <v>63DCCD1017-42470</v>
      </c>
      <c r="AE2866">
        <f t="shared" si="583"/>
        <v>1</v>
      </c>
    </row>
    <row r="2867" spans="1:31" x14ac:dyDescent="0.25">
      <c r="A2867" s="436" t="str">
        <f t="shared" si="573"/>
        <v>DC1LL03-DC-42</v>
      </c>
      <c r="B2867" s="436">
        <f>COUNTIF(AC$4:AC2867,AC2867)</f>
        <v>42</v>
      </c>
      <c r="C2867" s="436" t="str">
        <f t="shared" si="574"/>
        <v>DC1LL03-DC</v>
      </c>
      <c r="D2867" s="436">
        <f>VLOOKUP(C2867,'LICH THI'!C:AA,12,0)</f>
        <v>89</v>
      </c>
      <c r="E2867" s="436">
        <f>VLOOKUP(C2867,'LICH THI'!C:AA,13,0)</f>
        <v>45</v>
      </c>
      <c r="F2867" s="436">
        <f t="shared" si="584"/>
        <v>45</v>
      </c>
      <c r="G2867" s="436">
        <f>VLOOKUP(C2867,'LICH THI'!C:AA,14,0)</f>
        <v>2</v>
      </c>
      <c r="H2867" s="436">
        <f t="shared" si="575"/>
        <v>1</v>
      </c>
      <c r="I2867" s="436" t="str">
        <f t="shared" si="576"/>
        <v>Liêu Văn Ninh</v>
      </c>
      <c r="J2867" s="436"/>
      <c r="K2867" s="436">
        <f t="shared" si="577"/>
        <v>2</v>
      </c>
      <c r="L2867" s="436" t="str">
        <f t="shared" si="578"/>
        <v>DC1LL03-DC-2</v>
      </c>
      <c r="M2867" s="436">
        <f t="shared" si="579"/>
        <v>3</v>
      </c>
      <c r="N2867" s="437">
        <f t="shared" si="585"/>
        <v>90</v>
      </c>
      <c r="O2867" s="437"/>
      <c r="P2867" s="430" t="str">
        <f t="shared" si="580"/>
        <v/>
      </c>
      <c r="U2867" s="177">
        <v>31</v>
      </c>
      <c r="V2867" s="177" t="s">
        <v>3761</v>
      </c>
      <c r="W2867" s="177" t="s">
        <v>3991</v>
      </c>
      <c r="X2867" s="177" t="s">
        <v>3629</v>
      </c>
      <c r="Y2867" s="177" t="s">
        <v>3992</v>
      </c>
      <c r="Z2867" s="177" t="s">
        <v>3938</v>
      </c>
      <c r="AA2867" s="525" t="s">
        <v>3993</v>
      </c>
      <c r="AB2867" s="399" t="str">
        <f t="shared" si="581"/>
        <v>DC1LL03</v>
      </c>
      <c r="AC2867" s="399" t="str">
        <f t="shared" si="582"/>
        <v>DC1LL03-DC</v>
      </c>
      <c r="AD2867" t="str">
        <f>Y2867&amp;"-"&amp;VLOOKUP(AC2867,'LICH THI'!C:AA,9,0)</f>
        <v>64DCDD3203-42470</v>
      </c>
      <c r="AE2867">
        <f t="shared" si="583"/>
        <v>1</v>
      </c>
    </row>
    <row r="2868" spans="1:31" x14ac:dyDescent="0.25">
      <c r="A2868" s="436" t="str">
        <f t="shared" si="573"/>
        <v>DC1LL03-DC-43</v>
      </c>
      <c r="B2868" s="436">
        <f>COUNTIF(AC$4:AC2868,AC2868)</f>
        <v>43</v>
      </c>
      <c r="C2868" s="436" t="str">
        <f t="shared" si="574"/>
        <v>DC1LL03-DC</v>
      </c>
      <c r="D2868" s="436">
        <f>VLOOKUP(C2868,'LICH THI'!C:AA,12,0)</f>
        <v>89</v>
      </c>
      <c r="E2868" s="436">
        <f>VLOOKUP(C2868,'LICH THI'!C:AA,13,0)</f>
        <v>45</v>
      </c>
      <c r="F2868" s="436">
        <f t="shared" si="584"/>
        <v>45</v>
      </c>
      <c r="G2868" s="436">
        <f>VLOOKUP(C2868,'LICH THI'!C:AA,14,0)</f>
        <v>2</v>
      </c>
      <c r="H2868" s="436">
        <f t="shared" si="575"/>
        <v>1</v>
      </c>
      <c r="I2868" s="436" t="str">
        <f t="shared" si="576"/>
        <v>Phạm Thị Thúy Nga</v>
      </c>
      <c r="J2868" s="436"/>
      <c r="K2868" s="436">
        <f t="shared" si="577"/>
        <v>2</v>
      </c>
      <c r="L2868" s="436" t="str">
        <f t="shared" si="578"/>
        <v>DC1LL03-DC-2</v>
      </c>
      <c r="M2868" s="436">
        <f t="shared" si="579"/>
        <v>3</v>
      </c>
      <c r="N2868" s="437">
        <f t="shared" si="585"/>
        <v>91</v>
      </c>
      <c r="O2868" s="437"/>
      <c r="P2868" s="430" t="str">
        <f t="shared" si="580"/>
        <v/>
      </c>
      <c r="U2868" s="177">
        <v>22</v>
      </c>
      <c r="V2868" s="177" t="s">
        <v>3301</v>
      </c>
      <c r="W2868" s="177" t="s">
        <v>3973</v>
      </c>
      <c r="X2868" s="177" t="s">
        <v>2676</v>
      </c>
      <c r="Y2868" s="177" t="s">
        <v>3974</v>
      </c>
      <c r="Z2868" s="177" t="s">
        <v>3938</v>
      </c>
      <c r="AA2868" s="525" t="s">
        <v>3975</v>
      </c>
      <c r="AB2868" s="399" t="str">
        <f t="shared" si="581"/>
        <v>DC1LL03</v>
      </c>
      <c r="AC2868" s="399" t="str">
        <f t="shared" si="582"/>
        <v>DC1LL03-DC</v>
      </c>
      <c r="AD2868" t="str">
        <f>Y2868&amp;"-"&amp;VLOOKUP(AC2868,'LICH THI'!C:AA,9,0)</f>
        <v>64DCDD3062-42470</v>
      </c>
      <c r="AE2868">
        <f t="shared" si="583"/>
        <v>1</v>
      </c>
    </row>
    <row r="2869" spans="1:31" x14ac:dyDescent="0.25">
      <c r="A2869" s="436" t="str">
        <f t="shared" si="573"/>
        <v>DC1LL03-DC-44</v>
      </c>
      <c r="B2869" s="436">
        <f>COUNTIF(AC$4:AC2869,AC2869)</f>
        <v>44</v>
      </c>
      <c r="C2869" s="436" t="str">
        <f t="shared" si="574"/>
        <v>DC1LL03-DC</v>
      </c>
      <c r="D2869" s="436">
        <f>VLOOKUP(C2869,'LICH THI'!C:AA,12,0)</f>
        <v>89</v>
      </c>
      <c r="E2869" s="436">
        <f>VLOOKUP(C2869,'LICH THI'!C:AA,13,0)</f>
        <v>45</v>
      </c>
      <c r="F2869" s="436">
        <f t="shared" si="584"/>
        <v>45</v>
      </c>
      <c r="G2869" s="436">
        <f>VLOOKUP(C2869,'LICH THI'!C:AA,14,0)</f>
        <v>2</v>
      </c>
      <c r="H2869" s="436">
        <f t="shared" si="575"/>
        <v>1</v>
      </c>
      <c r="I2869" s="436" t="str">
        <f t="shared" si="576"/>
        <v>Đặng Thị Hồng Ngân</v>
      </c>
      <c r="J2869" s="436"/>
      <c r="K2869" s="436">
        <f t="shared" si="577"/>
        <v>2</v>
      </c>
      <c r="L2869" s="436" t="str">
        <f t="shared" si="578"/>
        <v>DC1LL03-DC-2</v>
      </c>
      <c r="M2869" s="436">
        <f t="shared" si="579"/>
        <v>3</v>
      </c>
      <c r="N2869" s="437">
        <f t="shared" si="585"/>
        <v>92</v>
      </c>
      <c r="O2869" s="437"/>
      <c r="P2869" s="430" t="str">
        <f t="shared" si="580"/>
        <v/>
      </c>
      <c r="U2869" s="177">
        <v>51</v>
      </c>
      <c r="V2869" s="177" t="s">
        <v>3019</v>
      </c>
      <c r="W2869" s="177" t="s">
        <v>4031</v>
      </c>
      <c r="X2869" s="177" t="s">
        <v>4032</v>
      </c>
      <c r="Y2869" s="177" t="s">
        <v>4033</v>
      </c>
      <c r="Z2869" s="177" t="s">
        <v>3938</v>
      </c>
      <c r="AA2869" s="525" t="s">
        <v>2733</v>
      </c>
      <c r="AB2869" s="399" t="str">
        <f t="shared" si="581"/>
        <v>DC1LL03</v>
      </c>
      <c r="AC2869" s="399" t="str">
        <f t="shared" si="582"/>
        <v>DC1LL03-DC</v>
      </c>
      <c r="AD2869" t="str">
        <f>Y2869&amp;"-"&amp;VLOOKUP(AC2869,'LICH THI'!C:AA,9,0)</f>
        <v>64DCQT3124-42470</v>
      </c>
      <c r="AE2869">
        <f t="shared" si="583"/>
        <v>1</v>
      </c>
    </row>
    <row r="2870" spans="1:31" x14ac:dyDescent="0.25">
      <c r="A2870" s="436" t="str">
        <f t="shared" si="573"/>
        <v>DC1LL03-DC-45</v>
      </c>
      <c r="B2870" s="436">
        <f>COUNTIF(AC$4:AC2870,AC2870)</f>
        <v>45</v>
      </c>
      <c r="C2870" s="436" t="str">
        <f t="shared" si="574"/>
        <v>DC1LL03-DC</v>
      </c>
      <c r="D2870" s="436">
        <f>VLOOKUP(C2870,'LICH THI'!C:AA,12,0)</f>
        <v>89</v>
      </c>
      <c r="E2870" s="436">
        <f>VLOOKUP(C2870,'LICH THI'!C:AA,13,0)</f>
        <v>45</v>
      </c>
      <c r="F2870" s="436">
        <f t="shared" si="584"/>
        <v>45</v>
      </c>
      <c r="G2870" s="436">
        <f>VLOOKUP(C2870,'LICH THI'!C:AA,14,0)</f>
        <v>2</v>
      </c>
      <c r="H2870" s="436">
        <f t="shared" si="575"/>
        <v>1</v>
      </c>
      <c r="I2870" s="436" t="str">
        <f t="shared" si="576"/>
        <v>Nguyễn Văn Phong</v>
      </c>
      <c r="J2870" s="436"/>
      <c r="K2870" s="436">
        <f t="shared" si="577"/>
        <v>2</v>
      </c>
      <c r="L2870" s="436" t="str">
        <f t="shared" si="578"/>
        <v>DC1LL03-DC-2</v>
      </c>
      <c r="M2870" s="436">
        <f t="shared" si="579"/>
        <v>3</v>
      </c>
      <c r="N2870" s="437">
        <f t="shared" si="585"/>
        <v>93</v>
      </c>
      <c r="O2870" s="437"/>
      <c r="P2870" s="430" t="str">
        <f t="shared" si="580"/>
        <v/>
      </c>
      <c r="U2870" s="177">
        <v>15</v>
      </c>
      <c r="V2870" s="177" t="s">
        <v>3229</v>
      </c>
      <c r="W2870" s="177" t="s">
        <v>2741</v>
      </c>
      <c r="X2870" s="177" t="s">
        <v>3284</v>
      </c>
      <c r="Y2870" s="177" t="s">
        <v>3961</v>
      </c>
      <c r="Z2870" s="177" t="s">
        <v>3938</v>
      </c>
      <c r="AA2870" s="525" t="s">
        <v>2723</v>
      </c>
      <c r="AB2870" s="399" t="str">
        <f t="shared" si="581"/>
        <v>DC1LL03</v>
      </c>
      <c r="AC2870" s="399" t="str">
        <f t="shared" si="582"/>
        <v>DC1LL03-DC</v>
      </c>
      <c r="AD2870" t="str">
        <f>Y2870&amp;"-"&amp;VLOOKUP(AC2870,'LICH THI'!C:AA,9,0)</f>
        <v>63DCDB3057-42470</v>
      </c>
      <c r="AE2870">
        <f t="shared" si="583"/>
        <v>1</v>
      </c>
    </row>
    <row r="2871" spans="1:31" x14ac:dyDescent="0.25">
      <c r="A2871" s="436" t="str">
        <f t="shared" si="573"/>
        <v>DC1LL03-DC-46</v>
      </c>
      <c r="B2871" s="436">
        <f>COUNTIF(AC$4:AC2871,AC2871)</f>
        <v>46</v>
      </c>
      <c r="C2871" s="436" t="str">
        <f t="shared" si="574"/>
        <v>DC1LL03-DC</v>
      </c>
      <c r="D2871" s="436">
        <f>VLOOKUP(C2871,'LICH THI'!C:AA,12,0)</f>
        <v>89</v>
      </c>
      <c r="E2871" s="436">
        <f>VLOOKUP(C2871,'LICH THI'!C:AA,13,0)</f>
        <v>45</v>
      </c>
      <c r="F2871" s="436">
        <f t="shared" si="584"/>
        <v>44</v>
      </c>
      <c r="G2871" s="436">
        <f>VLOOKUP(C2871,'LICH THI'!C:AA,14,0)</f>
        <v>2</v>
      </c>
      <c r="H2871" s="436">
        <f t="shared" si="575"/>
        <v>2</v>
      </c>
      <c r="I2871" s="436" t="str">
        <f t="shared" si="576"/>
        <v>Nguyễn Mạnh Phú</v>
      </c>
      <c r="J2871" s="436"/>
      <c r="K2871" s="436">
        <f t="shared" si="577"/>
        <v>1</v>
      </c>
      <c r="L2871" s="436" t="str">
        <f t="shared" si="578"/>
        <v>DC1LL03-DC-1</v>
      </c>
      <c r="M2871" s="436">
        <f t="shared" si="579"/>
        <v>3</v>
      </c>
      <c r="N2871" s="437">
        <f t="shared" si="585"/>
        <v>44</v>
      </c>
      <c r="O2871" s="437"/>
      <c r="P2871" s="430" t="str">
        <f t="shared" si="580"/>
        <v/>
      </c>
      <c r="U2871" s="177">
        <v>23</v>
      </c>
      <c r="V2871" s="177" t="s">
        <v>3301</v>
      </c>
      <c r="W2871" s="177" t="s">
        <v>2734</v>
      </c>
      <c r="X2871" s="177" t="s">
        <v>3232</v>
      </c>
      <c r="Y2871" s="177" t="s">
        <v>3976</v>
      </c>
      <c r="Z2871" s="177" t="s">
        <v>3938</v>
      </c>
      <c r="AA2871" s="525" t="s">
        <v>2775</v>
      </c>
      <c r="AB2871" s="399" t="str">
        <f t="shared" si="581"/>
        <v>DC1LL03</v>
      </c>
      <c r="AC2871" s="399" t="str">
        <f t="shared" si="582"/>
        <v>DC1LL03-DC</v>
      </c>
      <c r="AD2871" t="str">
        <f>Y2871&amp;"-"&amp;VLOOKUP(AC2871,'LICH THI'!C:AA,9,0)</f>
        <v>64DCDD3006-42470</v>
      </c>
      <c r="AE2871">
        <f t="shared" si="583"/>
        <v>1</v>
      </c>
    </row>
    <row r="2872" spans="1:31" x14ac:dyDescent="0.25">
      <c r="A2872" s="436" t="str">
        <f t="shared" si="573"/>
        <v>DC1LL03-DC-47</v>
      </c>
      <c r="B2872" s="436">
        <f>COUNTIF(AC$4:AC2872,AC2872)</f>
        <v>47</v>
      </c>
      <c r="C2872" s="436" t="str">
        <f t="shared" si="574"/>
        <v>DC1LL03-DC</v>
      </c>
      <c r="D2872" s="436">
        <f>VLOOKUP(C2872,'LICH THI'!C:AA,12,0)</f>
        <v>89</v>
      </c>
      <c r="E2872" s="436">
        <f>VLOOKUP(C2872,'LICH THI'!C:AA,13,0)</f>
        <v>45</v>
      </c>
      <c r="F2872" s="436">
        <f t="shared" si="584"/>
        <v>44</v>
      </c>
      <c r="G2872" s="436">
        <f>VLOOKUP(C2872,'LICH THI'!C:AA,14,0)</f>
        <v>2</v>
      </c>
      <c r="H2872" s="436">
        <f t="shared" si="575"/>
        <v>2</v>
      </c>
      <c r="I2872" s="436" t="str">
        <f t="shared" si="576"/>
        <v>Đoàn Văn Phúc</v>
      </c>
      <c r="J2872" s="436"/>
      <c r="K2872" s="436">
        <f t="shared" si="577"/>
        <v>1</v>
      </c>
      <c r="L2872" s="436" t="str">
        <f t="shared" si="578"/>
        <v>DC1LL03-DC-1</v>
      </c>
      <c r="M2872" s="436">
        <f t="shared" si="579"/>
        <v>3</v>
      </c>
      <c r="N2872" s="437">
        <f t="shared" si="585"/>
        <v>1</v>
      </c>
      <c r="O2872" s="437"/>
      <c r="P2872" s="430" t="str">
        <f t="shared" si="580"/>
        <v/>
      </c>
      <c r="U2872" s="177">
        <v>32</v>
      </c>
      <c r="V2872" s="177" t="s">
        <v>3761</v>
      </c>
      <c r="W2872" s="177" t="s">
        <v>3994</v>
      </c>
      <c r="X2872" s="177" t="s">
        <v>2887</v>
      </c>
      <c r="Y2872" s="177" t="s">
        <v>3995</v>
      </c>
      <c r="Z2872" s="177" t="s">
        <v>3938</v>
      </c>
      <c r="AA2872" s="525" t="s">
        <v>3996</v>
      </c>
      <c r="AB2872" s="399" t="str">
        <f t="shared" si="581"/>
        <v>DC1LL03</v>
      </c>
      <c r="AC2872" s="399" t="str">
        <f t="shared" si="582"/>
        <v>DC1LL03-DC</v>
      </c>
      <c r="AD2872" t="str">
        <f>Y2872&amp;"-"&amp;VLOOKUP(AC2872,'LICH THI'!C:AA,9,0)</f>
        <v>64DCDD3138-42470</v>
      </c>
      <c r="AE2872">
        <f t="shared" si="583"/>
        <v>1</v>
      </c>
    </row>
    <row r="2873" spans="1:31" x14ac:dyDescent="0.25">
      <c r="A2873" s="436" t="str">
        <f t="shared" si="573"/>
        <v>DC1LL03-DC-48</v>
      </c>
      <c r="B2873" s="436">
        <f>COUNTIF(AC$4:AC2873,AC2873)</f>
        <v>48</v>
      </c>
      <c r="C2873" s="436" t="str">
        <f t="shared" si="574"/>
        <v>DC1LL03-DC</v>
      </c>
      <c r="D2873" s="436">
        <f>VLOOKUP(C2873,'LICH THI'!C:AA,12,0)</f>
        <v>89</v>
      </c>
      <c r="E2873" s="436">
        <f>VLOOKUP(C2873,'LICH THI'!C:AA,13,0)</f>
        <v>45</v>
      </c>
      <c r="F2873" s="436">
        <f t="shared" si="584"/>
        <v>44</v>
      </c>
      <c r="G2873" s="436">
        <f>VLOOKUP(C2873,'LICH THI'!C:AA,14,0)</f>
        <v>2</v>
      </c>
      <c r="H2873" s="436">
        <f t="shared" si="575"/>
        <v>2</v>
      </c>
      <c r="I2873" s="436" t="str">
        <f t="shared" si="576"/>
        <v>Đoàn Phong Quang</v>
      </c>
      <c r="J2873" s="436"/>
      <c r="K2873" s="436">
        <f t="shared" si="577"/>
        <v>1</v>
      </c>
      <c r="L2873" s="436" t="str">
        <f t="shared" si="578"/>
        <v>DC1LL03-DC-1</v>
      </c>
      <c r="M2873" s="436">
        <f t="shared" si="579"/>
        <v>3</v>
      </c>
      <c r="N2873" s="437">
        <f t="shared" si="585"/>
        <v>2</v>
      </c>
      <c r="O2873" s="437"/>
      <c r="P2873" s="430" t="str">
        <f t="shared" si="580"/>
        <v/>
      </c>
      <c r="U2873" s="177">
        <v>13</v>
      </c>
      <c r="V2873" s="177" t="s">
        <v>2609</v>
      </c>
      <c r="W2873" s="177" t="s">
        <v>3654</v>
      </c>
      <c r="X2873" s="177" t="s">
        <v>3147</v>
      </c>
      <c r="Y2873" s="177" t="s">
        <v>3655</v>
      </c>
      <c r="Z2873" s="177" t="s">
        <v>3938</v>
      </c>
      <c r="AA2873" s="525" t="s">
        <v>3656</v>
      </c>
      <c r="AB2873" s="399" t="str">
        <f t="shared" si="581"/>
        <v>DC1LL03</v>
      </c>
      <c r="AC2873" s="399" t="str">
        <f t="shared" si="582"/>
        <v>DC1LL03-DC</v>
      </c>
      <c r="AD2873" t="str">
        <f>Y2873&amp;"-"&amp;VLOOKUP(AC2873,'LICH THI'!C:AA,9,0)</f>
        <v>63DCCD3276-42470</v>
      </c>
      <c r="AE2873">
        <f t="shared" si="583"/>
        <v>1</v>
      </c>
    </row>
    <row r="2874" spans="1:31" x14ac:dyDescent="0.25">
      <c r="A2874" s="436" t="str">
        <f t="shared" si="573"/>
        <v>DC1LL03-DC-49</v>
      </c>
      <c r="B2874" s="436">
        <f>COUNTIF(AC$4:AC2874,AC2874)</f>
        <v>49</v>
      </c>
      <c r="C2874" s="436" t="str">
        <f t="shared" si="574"/>
        <v>DC1LL03-DC</v>
      </c>
      <c r="D2874" s="436">
        <f>VLOOKUP(C2874,'LICH THI'!C:AA,12,0)</f>
        <v>89</v>
      </c>
      <c r="E2874" s="436">
        <f>VLOOKUP(C2874,'LICH THI'!C:AA,13,0)</f>
        <v>45</v>
      </c>
      <c r="F2874" s="436">
        <f t="shared" si="584"/>
        <v>44</v>
      </c>
      <c r="G2874" s="436">
        <f>VLOOKUP(C2874,'LICH THI'!C:AA,14,0)</f>
        <v>2</v>
      </c>
      <c r="H2874" s="436">
        <f t="shared" si="575"/>
        <v>2</v>
      </c>
      <c r="I2874" s="436" t="str">
        <f t="shared" si="576"/>
        <v>Ngô Văn Quang</v>
      </c>
      <c r="J2874" s="436"/>
      <c r="K2874" s="436">
        <f t="shared" si="577"/>
        <v>1</v>
      </c>
      <c r="L2874" s="436" t="str">
        <f t="shared" si="578"/>
        <v>DC1LL03-DC-1</v>
      </c>
      <c r="M2874" s="436">
        <f t="shared" si="579"/>
        <v>3</v>
      </c>
      <c r="N2874" s="437">
        <f t="shared" si="585"/>
        <v>3</v>
      </c>
      <c r="O2874" s="437"/>
      <c r="P2874" s="430" t="str">
        <f t="shared" si="580"/>
        <v/>
      </c>
      <c r="U2874" s="177">
        <v>59</v>
      </c>
      <c r="V2874" s="177" t="s">
        <v>3426</v>
      </c>
      <c r="W2874" s="177" t="s">
        <v>3204</v>
      </c>
      <c r="X2874" s="177" t="s">
        <v>3147</v>
      </c>
      <c r="Y2874" s="177" t="s">
        <v>3440</v>
      </c>
      <c r="Z2874" s="177" t="s">
        <v>3938</v>
      </c>
      <c r="AA2874" s="525" t="s">
        <v>3441</v>
      </c>
      <c r="AB2874" s="399" t="str">
        <f t="shared" si="581"/>
        <v>DC1LL03</v>
      </c>
      <c r="AC2874" s="399" t="str">
        <f t="shared" si="582"/>
        <v>DC1LL03-DC</v>
      </c>
      <c r="AD2874" t="str">
        <f>Y2874&amp;"-"&amp;VLOOKUP(AC2874,'LICH THI'!C:AA,9,0)</f>
        <v>65DCCD20454-42470</v>
      </c>
      <c r="AE2874">
        <f t="shared" si="583"/>
        <v>1</v>
      </c>
    </row>
    <row r="2875" spans="1:31" x14ac:dyDescent="0.25">
      <c r="A2875" s="436" t="str">
        <f t="shared" si="573"/>
        <v>DC1LL03-DC-50</v>
      </c>
      <c r="B2875" s="436">
        <f>COUNTIF(AC$4:AC2875,AC2875)</f>
        <v>50</v>
      </c>
      <c r="C2875" s="436" t="str">
        <f t="shared" si="574"/>
        <v>DC1LL03-DC</v>
      </c>
      <c r="D2875" s="436">
        <f>VLOOKUP(C2875,'LICH THI'!C:AA,12,0)</f>
        <v>89</v>
      </c>
      <c r="E2875" s="436">
        <f>VLOOKUP(C2875,'LICH THI'!C:AA,13,0)</f>
        <v>45</v>
      </c>
      <c r="F2875" s="436">
        <f t="shared" si="584"/>
        <v>44</v>
      </c>
      <c r="G2875" s="436">
        <f>VLOOKUP(C2875,'LICH THI'!C:AA,14,0)</f>
        <v>2</v>
      </c>
      <c r="H2875" s="436">
        <f t="shared" si="575"/>
        <v>2</v>
      </c>
      <c r="I2875" s="436" t="str">
        <f t="shared" si="576"/>
        <v>Nguyễn Đắc Quân</v>
      </c>
      <c r="J2875" s="436"/>
      <c r="K2875" s="436">
        <f t="shared" si="577"/>
        <v>1</v>
      </c>
      <c r="L2875" s="436" t="str">
        <f t="shared" si="578"/>
        <v>DC1LL03-DC-1</v>
      </c>
      <c r="M2875" s="436">
        <f t="shared" si="579"/>
        <v>3</v>
      </c>
      <c r="N2875" s="437">
        <f t="shared" si="585"/>
        <v>4</v>
      </c>
      <c r="O2875" s="437"/>
      <c r="P2875" s="430" t="str">
        <f t="shared" si="580"/>
        <v/>
      </c>
      <c r="U2875" s="177">
        <v>33</v>
      </c>
      <c r="V2875" s="177" t="s">
        <v>3761</v>
      </c>
      <c r="W2875" s="177" t="s">
        <v>3997</v>
      </c>
      <c r="X2875" s="177" t="s">
        <v>2890</v>
      </c>
      <c r="Y2875" s="177" t="s">
        <v>3998</v>
      </c>
      <c r="Z2875" s="177" t="s">
        <v>3938</v>
      </c>
      <c r="AA2875" s="525" t="s">
        <v>3999</v>
      </c>
      <c r="AB2875" s="399" t="str">
        <f t="shared" si="581"/>
        <v>DC1LL03</v>
      </c>
      <c r="AC2875" s="399" t="str">
        <f t="shared" si="582"/>
        <v>DC1LL03-DC</v>
      </c>
      <c r="AD2875" t="str">
        <f>Y2875&amp;"-"&amp;VLOOKUP(AC2875,'LICH THI'!C:AA,9,0)</f>
        <v>64DCDD3125-42470</v>
      </c>
      <c r="AE2875">
        <f t="shared" si="583"/>
        <v>1</v>
      </c>
    </row>
    <row r="2876" spans="1:31" x14ac:dyDescent="0.25">
      <c r="A2876" s="436" t="str">
        <f t="shared" si="573"/>
        <v>DC1LL03-DC-51</v>
      </c>
      <c r="B2876" s="436">
        <f>COUNTIF(AC$4:AC2876,AC2876)</f>
        <v>51</v>
      </c>
      <c r="C2876" s="436" t="str">
        <f t="shared" si="574"/>
        <v>DC1LL03-DC</v>
      </c>
      <c r="D2876" s="436">
        <f>VLOOKUP(C2876,'LICH THI'!C:AA,12,0)</f>
        <v>89</v>
      </c>
      <c r="E2876" s="436">
        <f>VLOOKUP(C2876,'LICH THI'!C:AA,13,0)</f>
        <v>45</v>
      </c>
      <c r="F2876" s="436">
        <f t="shared" si="584"/>
        <v>44</v>
      </c>
      <c r="G2876" s="436">
        <f>VLOOKUP(C2876,'LICH THI'!C:AA,14,0)</f>
        <v>2</v>
      </c>
      <c r="H2876" s="436">
        <f t="shared" si="575"/>
        <v>2</v>
      </c>
      <c r="I2876" s="436" t="str">
        <f t="shared" si="576"/>
        <v>Lê Thị Quỳnh</v>
      </c>
      <c r="J2876" s="436"/>
      <c r="K2876" s="436">
        <f t="shared" si="577"/>
        <v>1</v>
      </c>
      <c r="L2876" s="436" t="str">
        <f t="shared" si="578"/>
        <v>DC1LL03-DC-1</v>
      </c>
      <c r="M2876" s="436">
        <f t="shared" si="579"/>
        <v>3</v>
      </c>
      <c r="N2876" s="437">
        <f t="shared" si="585"/>
        <v>5</v>
      </c>
      <c r="O2876" s="437"/>
      <c r="P2876" s="430" t="str">
        <f t="shared" si="580"/>
        <v/>
      </c>
      <c r="U2876" s="177">
        <v>83</v>
      </c>
      <c r="V2876" s="177" t="s">
        <v>4092</v>
      </c>
      <c r="W2876" s="177" t="s">
        <v>3367</v>
      </c>
      <c r="X2876" s="177" t="s">
        <v>2684</v>
      </c>
      <c r="Y2876" s="177" t="s">
        <v>4098</v>
      </c>
      <c r="Z2876" s="177" t="s">
        <v>3938</v>
      </c>
      <c r="AA2876" s="525" t="s">
        <v>4099</v>
      </c>
      <c r="AB2876" s="399" t="str">
        <f t="shared" si="581"/>
        <v>DC1LL03</v>
      </c>
      <c r="AC2876" s="399" t="str">
        <f t="shared" si="582"/>
        <v>DC1LL03-DC</v>
      </c>
      <c r="AD2876" t="str">
        <f>Y2876&amp;"-"&amp;VLOOKUP(AC2876,'LICH THI'!C:AA,9,0)</f>
        <v>65DCVL23777-42470</v>
      </c>
      <c r="AE2876">
        <f t="shared" si="583"/>
        <v>1</v>
      </c>
    </row>
    <row r="2877" spans="1:31" x14ac:dyDescent="0.25">
      <c r="A2877" s="436" t="str">
        <f t="shared" si="573"/>
        <v>DC1LL03-DC-52</v>
      </c>
      <c r="B2877" s="436">
        <f>COUNTIF(AC$4:AC2877,AC2877)</f>
        <v>52</v>
      </c>
      <c r="C2877" s="436" t="str">
        <f t="shared" si="574"/>
        <v>DC1LL03-DC</v>
      </c>
      <c r="D2877" s="436">
        <f>VLOOKUP(C2877,'LICH THI'!C:AA,12,0)</f>
        <v>89</v>
      </c>
      <c r="E2877" s="436">
        <f>VLOOKUP(C2877,'LICH THI'!C:AA,13,0)</f>
        <v>45</v>
      </c>
      <c r="F2877" s="436">
        <f t="shared" si="584"/>
        <v>44</v>
      </c>
      <c r="G2877" s="436">
        <f>VLOOKUP(C2877,'LICH THI'!C:AA,14,0)</f>
        <v>2</v>
      </c>
      <c r="H2877" s="436">
        <f t="shared" si="575"/>
        <v>2</v>
      </c>
      <c r="I2877" s="436" t="str">
        <f t="shared" si="576"/>
        <v>Nguyễn Hoàng Sơn</v>
      </c>
      <c r="J2877" s="436"/>
      <c r="K2877" s="436">
        <f t="shared" si="577"/>
        <v>1</v>
      </c>
      <c r="L2877" s="436" t="str">
        <f t="shared" si="578"/>
        <v>DC1LL03-DC-1</v>
      </c>
      <c r="M2877" s="436">
        <f t="shared" si="579"/>
        <v>3</v>
      </c>
      <c r="N2877" s="437">
        <f t="shared" si="585"/>
        <v>6</v>
      </c>
      <c r="O2877" s="437"/>
      <c r="P2877" s="430" t="str">
        <f t="shared" si="580"/>
        <v/>
      </c>
      <c r="U2877" s="177">
        <v>84</v>
      </c>
      <c r="V2877" s="177" t="s">
        <v>4092</v>
      </c>
      <c r="W2877" s="177" t="s">
        <v>3785</v>
      </c>
      <c r="X2877" s="177" t="s">
        <v>2688</v>
      </c>
      <c r="Y2877" s="177" t="s">
        <v>4100</v>
      </c>
      <c r="Z2877" s="177" t="s">
        <v>3938</v>
      </c>
      <c r="AA2877" s="525" t="s">
        <v>4101</v>
      </c>
      <c r="AB2877" s="399" t="str">
        <f t="shared" si="581"/>
        <v>DC1LL03</v>
      </c>
      <c r="AC2877" s="399" t="str">
        <f t="shared" si="582"/>
        <v>DC1LL03-DC</v>
      </c>
      <c r="AD2877" t="str">
        <f>Y2877&amp;"-"&amp;VLOOKUP(AC2877,'LICH THI'!C:AA,9,0)</f>
        <v>65DCVL22172-42470</v>
      </c>
      <c r="AE2877">
        <f t="shared" si="583"/>
        <v>1</v>
      </c>
    </row>
    <row r="2878" spans="1:31" x14ac:dyDescent="0.25">
      <c r="A2878" s="436" t="str">
        <f t="shared" si="573"/>
        <v>DC1LL03-DC-53</v>
      </c>
      <c r="B2878" s="436">
        <f>COUNTIF(AC$4:AC2878,AC2878)</f>
        <v>53</v>
      </c>
      <c r="C2878" s="436" t="str">
        <f t="shared" si="574"/>
        <v>DC1LL03-DC</v>
      </c>
      <c r="D2878" s="436">
        <f>VLOOKUP(C2878,'LICH THI'!C:AA,12,0)</f>
        <v>89</v>
      </c>
      <c r="E2878" s="436">
        <f>VLOOKUP(C2878,'LICH THI'!C:AA,13,0)</f>
        <v>45</v>
      </c>
      <c r="F2878" s="436">
        <f t="shared" si="584"/>
        <v>44</v>
      </c>
      <c r="G2878" s="436">
        <f>VLOOKUP(C2878,'LICH THI'!C:AA,14,0)</f>
        <v>2</v>
      </c>
      <c r="H2878" s="436">
        <f t="shared" si="575"/>
        <v>2</v>
      </c>
      <c r="I2878" s="436" t="str">
        <f t="shared" si="576"/>
        <v>Nguyễn Hồng Sơn</v>
      </c>
      <c r="J2878" s="436"/>
      <c r="K2878" s="436">
        <f t="shared" si="577"/>
        <v>1</v>
      </c>
      <c r="L2878" s="436" t="str">
        <f t="shared" si="578"/>
        <v>DC1LL03-DC-1</v>
      </c>
      <c r="M2878" s="436">
        <f t="shared" si="579"/>
        <v>3</v>
      </c>
      <c r="N2878" s="437">
        <f t="shared" si="585"/>
        <v>7</v>
      </c>
      <c r="O2878" s="437"/>
      <c r="P2878" s="430" t="str">
        <f t="shared" si="580"/>
        <v/>
      </c>
      <c r="U2878" s="177">
        <v>60</v>
      </c>
      <c r="V2878" s="177" t="s">
        <v>3426</v>
      </c>
      <c r="W2878" s="177" t="s">
        <v>2693</v>
      </c>
      <c r="X2878" s="177" t="s">
        <v>2688</v>
      </c>
      <c r="Y2878" s="177" t="s">
        <v>4042</v>
      </c>
      <c r="Z2878" s="177" t="s">
        <v>3938</v>
      </c>
      <c r="AA2878" s="525" t="s">
        <v>4043</v>
      </c>
      <c r="AB2878" s="399" t="str">
        <f t="shared" si="581"/>
        <v>DC1LL03</v>
      </c>
      <c r="AC2878" s="399" t="str">
        <f t="shared" si="582"/>
        <v>DC1LL03-DC</v>
      </c>
      <c r="AD2878" t="str">
        <f>Y2878&amp;"-"&amp;VLOOKUP(AC2878,'LICH THI'!C:AA,9,0)</f>
        <v>65DCCD22791-42470</v>
      </c>
      <c r="AE2878">
        <f t="shared" si="583"/>
        <v>1</v>
      </c>
    </row>
    <row r="2879" spans="1:31" x14ac:dyDescent="0.25">
      <c r="A2879" s="436" t="str">
        <f t="shared" si="573"/>
        <v>DC1LL03-DC-54</v>
      </c>
      <c r="B2879" s="436">
        <f>COUNTIF(AC$4:AC2879,AC2879)</f>
        <v>54</v>
      </c>
      <c r="C2879" s="436" t="str">
        <f t="shared" si="574"/>
        <v>DC1LL03-DC</v>
      </c>
      <c r="D2879" s="436">
        <f>VLOOKUP(C2879,'LICH THI'!C:AA,12,0)</f>
        <v>89</v>
      </c>
      <c r="E2879" s="436">
        <f>VLOOKUP(C2879,'LICH THI'!C:AA,13,0)</f>
        <v>45</v>
      </c>
      <c r="F2879" s="436">
        <f t="shared" si="584"/>
        <v>44</v>
      </c>
      <c r="G2879" s="436">
        <f>VLOOKUP(C2879,'LICH THI'!C:AA,14,0)</f>
        <v>2</v>
      </c>
      <c r="H2879" s="436">
        <f t="shared" si="575"/>
        <v>2</v>
      </c>
      <c r="I2879" s="436" t="str">
        <f t="shared" si="576"/>
        <v>Nguyễn Sư Sơn</v>
      </c>
      <c r="J2879" s="436"/>
      <c r="K2879" s="436">
        <f t="shared" si="577"/>
        <v>1</v>
      </c>
      <c r="L2879" s="436" t="str">
        <f t="shared" si="578"/>
        <v>DC1LL03-DC-1</v>
      </c>
      <c r="M2879" s="436">
        <f t="shared" si="579"/>
        <v>3</v>
      </c>
      <c r="N2879" s="437">
        <f t="shared" si="585"/>
        <v>8</v>
      </c>
      <c r="O2879" s="437"/>
      <c r="P2879" s="430" t="str">
        <f t="shared" si="580"/>
        <v/>
      </c>
      <c r="U2879" s="177">
        <v>17</v>
      </c>
      <c r="V2879" s="177" t="s">
        <v>2868</v>
      </c>
      <c r="W2879" s="177" t="s">
        <v>3964</v>
      </c>
      <c r="X2879" s="177" t="s">
        <v>2688</v>
      </c>
      <c r="Y2879" s="177" t="s">
        <v>3965</v>
      </c>
      <c r="Z2879" s="177" t="s">
        <v>3938</v>
      </c>
      <c r="AA2879" s="525" t="s">
        <v>3084</v>
      </c>
      <c r="AB2879" s="399" t="str">
        <f t="shared" si="581"/>
        <v>DC1LL03</v>
      </c>
      <c r="AC2879" s="399" t="str">
        <f t="shared" si="582"/>
        <v>DC1LL03-DC</v>
      </c>
      <c r="AD2879" t="str">
        <f>Y2879&amp;"-"&amp;VLOOKUP(AC2879,'LICH THI'!C:AA,9,0)</f>
        <v>64DCCD3299-42470</v>
      </c>
      <c r="AE2879">
        <f t="shared" si="583"/>
        <v>1</v>
      </c>
    </row>
    <row r="2880" spans="1:31" x14ac:dyDescent="0.25">
      <c r="A2880" s="436" t="str">
        <f t="shared" si="573"/>
        <v>DC1LL03-DC-55</v>
      </c>
      <c r="B2880" s="436">
        <f>COUNTIF(AC$4:AC2880,AC2880)</f>
        <v>55</v>
      </c>
      <c r="C2880" s="436" t="str">
        <f t="shared" si="574"/>
        <v>DC1LL03-DC</v>
      </c>
      <c r="D2880" s="436">
        <f>VLOOKUP(C2880,'LICH THI'!C:AA,12,0)</f>
        <v>89</v>
      </c>
      <c r="E2880" s="436">
        <f>VLOOKUP(C2880,'LICH THI'!C:AA,13,0)</f>
        <v>45</v>
      </c>
      <c r="F2880" s="436">
        <f t="shared" si="584"/>
        <v>44</v>
      </c>
      <c r="G2880" s="436">
        <f>VLOOKUP(C2880,'LICH THI'!C:AA,14,0)</f>
        <v>2</v>
      </c>
      <c r="H2880" s="436">
        <f t="shared" si="575"/>
        <v>2</v>
      </c>
      <c r="I2880" s="436" t="str">
        <f t="shared" si="576"/>
        <v>Sái Văn Sơn</v>
      </c>
      <c r="J2880" s="436"/>
      <c r="K2880" s="436">
        <f t="shared" si="577"/>
        <v>1</v>
      </c>
      <c r="L2880" s="436" t="str">
        <f t="shared" si="578"/>
        <v>DC1LL03-DC-1</v>
      </c>
      <c r="M2880" s="436">
        <f t="shared" si="579"/>
        <v>3</v>
      </c>
      <c r="N2880" s="437">
        <f t="shared" si="585"/>
        <v>9</v>
      </c>
      <c r="O2880" s="437"/>
      <c r="P2880" s="430" t="str">
        <f t="shared" si="580"/>
        <v/>
      </c>
      <c r="U2880" s="177">
        <v>34</v>
      </c>
      <c r="V2880" s="177" t="s">
        <v>3761</v>
      </c>
      <c r="W2880" s="177" t="s">
        <v>4000</v>
      </c>
      <c r="X2880" s="177" t="s">
        <v>2688</v>
      </c>
      <c r="Y2880" s="177" t="s">
        <v>4001</v>
      </c>
      <c r="Z2880" s="177" t="s">
        <v>3938</v>
      </c>
      <c r="AA2880" s="525" t="s">
        <v>4002</v>
      </c>
      <c r="AB2880" s="399" t="str">
        <f t="shared" si="581"/>
        <v>DC1LL03</v>
      </c>
      <c r="AC2880" s="399" t="str">
        <f t="shared" si="582"/>
        <v>DC1LL03-DC</v>
      </c>
      <c r="AD2880" t="str">
        <f>Y2880&amp;"-"&amp;VLOOKUP(AC2880,'LICH THI'!C:AA,9,0)</f>
        <v>64DCDD3133-42470</v>
      </c>
      <c r="AE2880">
        <f t="shared" si="583"/>
        <v>1</v>
      </c>
    </row>
    <row r="2881" spans="1:31" x14ac:dyDescent="0.25">
      <c r="A2881" s="436" t="str">
        <f t="shared" si="573"/>
        <v>DC1LL03-DC-56</v>
      </c>
      <c r="B2881" s="436">
        <f>COUNTIF(AC$4:AC2881,AC2881)</f>
        <v>56</v>
      </c>
      <c r="C2881" s="436" t="str">
        <f t="shared" si="574"/>
        <v>DC1LL03-DC</v>
      </c>
      <c r="D2881" s="436">
        <f>VLOOKUP(C2881,'LICH THI'!C:AA,12,0)</f>
        <v>89</v>
      </c>
      <c r="E2881" s="436">
        <f>VLOOKUP(C2881,'LICH THI'!C:AA,13,0)</f>
        <v>45</v>
      </c>
      <c r="F2881" s="436">
        <f t="shared" si="584"/>
        <v>44</v>
      </c>
      <c r="G2881" s="436">
        <f>VLOOKUP(C2881,'LICH THI'!C:AA,14,0)</f>
        <v>2</v>
      </c>
      <c r="H2881" s="436">
        <f t="shared" si="575"/>
        <v>2</v>
      </c>
      <c r="I2881" s="436" t="str">
        <f t="shared" si="576"/>
        <v>Trần Minh Sơn</v>
      </c>
      <c r="J2881" s="436"/>
      <c r="K2881" s="436">
        <f t="shared" si="577"/>
        <v>1</v>
      </c>
      <c r="L2881" s="436" t="str">
        <f t="shared" si="578"/>
        <v>DC1LL03-DC-1</v>
      </c>
      <c r="M2881" s="436">
        <f t="shared" si="579"/>
        <v>3</v>
      </c>
      <c r="N2881" s="437">
        <f t="shared" si="585"/>
        <v>10</v>
      </c>
      <c r="O2881" s="437"/>
      <c r="P2881" s="430" t="str">
        <f t="shared" si="580"/>
        <v/>
      </c>
      <c r="U2881" s="177">
        <v>88</v>
      </c>
      <c r="V2881" s="177" t="s">
        <v>3088</v>
      </c>
      <c r="W2881" s="177" t="s">
        <v>3593</v>
      </c>
      <c r="X2881" s="177" t="s">
        <v>2688</v>
      </c>
      <c r="Y2881" s="177" t="s">
        <v>4104</v>
      </c>
      <c r="Z2881" s="177" t="s">
        <v>3938</v>
      </c>
      <c r="AA2881" s="525" t="s">
        <v>4105</v>
      </c>
      <c r="AB2881" s="399" t="str">
        <f t="shared" si="581"/>
        <v>DC1LL03</v>
      </c>
      <c r="AC2881" s="399" t="str">
        <f t="shared" si="582"/>
        <v>DC1LL03-DC</v>
      </c>
      <c r="AD2881" t="str">
        <f>Y2881&amp;"-"&amp;VLOOKUP(AC2881,'LICH THI'!C:AA,9,0)</f>
        <v>63DCQT3004-42470</v>
      </c>
      <c r="AE2881">
        <f t="shared" si="583"/>
        <v>1</v>
      </c>
    </row>
    <row r="2882" spans="1:31" x14ac:dyDescent="0.25">
      <c r="A2882" s="436" t="str">
        <f t="shared" si="573"/>
        <v>DC1LL03-DC-57</v>
      </c>
      <c r="B2882" s="436">
        <f>COUNTIF(AC$4:AC2882,AC2882)</f>
        <v>57</v>
      </c>
      <c r="C2882" s="436" t="str">
        <f t="shared" si="574"/>
        <v>DC1LL03-DC</v>
      </c>
      <c r="D2882" s="436">
        <f>VLOOKUP(C2882,'LICH THI'!C:AA,12,0)</f>
        <v>89</v>
      </c>
      <c r="E2882" s="436">
        <f>VLOOKUP(C2882,'LICH THI'!C:AA,13,0)</f>
        <v>45</v>
      </c>
      <c r="F2882" s="436">
        <f t="shared" si="584"/>
        <v>44</v>
      </c>
      <c r="G2882" s="436">
        <f>VLOOKUP(C2882,'LICH THI'!C:AA,14,0)</f>
        <v>2</v>
      </c>
      <c r="H2882" s="436">
        <f t="shared" si="575"/>
        <v>2</v>
      </c>
      <c r="I2882" s="436" t="str">
        <f t="shared" si="576"/>
        <v>Phạm Văn Tài</v>
      </c>
      <c r="J2882" s="436"/>
      <c r="K2882" s="436">
        <f t="shared" si="577"/>
        <v>1</v>
      </c>
      <c r="L2882" s="436" t="str">
        <f t="shared" si="578"/>
        <v>DC1LL03-DC-1</v>
      </c>
      <c r="M2882" s="436">
        <f t="shared" si="579"/>
        <v>3</v>
      </c>
      <c r="N2882" s="437">
        <f t="shared" si="585"/>
        <v>11</v>
      </c>
      <c r="O2882" s="437"/>
      <c r="P2882" s="430" t="str">
        <f t="shared" si="580"/>
        <v/>
      </c>
      <c r="U2882" s="177">
        <v>7</v>
      </c>
      <c r="V2882" s="177" t="s">
        <v>3209</v>
      </c>
      <c r="W2882" s="177" t="s">
        <v>2738</v>
      </c>
      <c r="X2882" s="177" t="s">
        <v>3043</v>
      </c>
      <c r="Y2882" s="177" t="s">
        <v>3947</v>
      </c>
      <c r="Z2882" s="177" t="s">
        <v>3938</v>
      </c>
      <c r="AA2882" s="525" t="s">
        <v>3948</v>
      </c>
      <c r="AB2882" s="399" t="str">
        <f t="shared" si="581"/>
        <v>DC1LL03</v>
      </c>
      <c r="AC2882" s="399" t="str">
        <f t="shared" si="582"/>
        <v>DC1LL03-DC</v>
      </c>
      <c r="AD2882" t="str">
        <f>Y2882&amp;"-"&amp;VLOOKUP(AC2882,'LICH THI'!C:AA,9,0)</f>
        <v>63DCCD3314-42470</v>
      </c>
      <c r="AE2882">
        <f t="shared" si="583"/>
        <v>1</v>
      </c>
    </row>
    <row r="2883" spans="1:31" x14ac:dyDescent="0.25">
      <c r="A2883" s="436" t="str">
        <f t="shared" si="573"/>
        <v>DC1LL03-DC-58</v>
      </c>
      <c r="B2883" s="436">
        <f>COUNTIF(AC$4:AC2883,AC2883)</f>
        <v>58</v>
      </c>
      <c r="C2883" s="436" t="str">
        <f t="shared" si="574"/>
        <v>DC1LL03-DC</v>
      </c>
      <c r="D2883" s="436">
        <f>VLOOKUP(C2883,'LICH THI'!C:AA,12,0)</f>
        <v>89</v>
      </c>
      <c r="E2883" s="436">
        <f>VLOOKUP(C2883,'LICH THI'!C:AA,13,0)</f>
        <v>45</v>
      </c>
      <c r="F2883" s="436">
        <f t="shared" si="584"/>
        <v>44</v>
      </c>
      <c r="G2883" s="436">
        <f>VLOOKUP(C2883,'LICH THI'!C:AA,14,0)</f>
        <v>2</v>
      </c>
      <c r="H2883" s="436">
        <f t="shared" si="575"/>
        <v>2</v>
      </c>
      <c r="I2883" s="436" t="str">
        <f t="shared" si="576"/>
        <v>Ngô Văn Tâm</v>
      </c>
      <c r="J2883" s="436"/>
      <c r="K2883" s="436">
        <f t="shared" si="577"/>
        <v>1</v>
      </c>
      <c r="L2883" s="436" t="str">
        <f t="shared" si="578"/>
        <v>DC1LL03-DC-1</v>
      </c>
      <c r="M2883" s="436">
        <f t="shared" si="579"/>
        <v>3</v>
      </c>
      <c r="N2883" s="437">
        <f t="shared" si="585"/>
        <v>12</v>
      </c>
      <c r="O2883" s="437"/>
      <c r="P2883" s="430" t="str">
        <f t="shared" si="580"/>
        <v/>
      </c>
      <c r="U2883" s="177">
        <v>48</v>
      </c>
      <c r="V2883" s="177" t="s">
        <v>2982</v>
      </c>
      <c r="W2883" s="177" t="s">
        <v>3204</v>
      </c>
      <c r="X2883" s="177" t="s">
        <v>3583</v>
      </c>
      <c r="Y2883" s="177" t="s">
        <v>4026</v>
      </c>
      <c r="Z2883" s="177" t="s">
        <v>3938</v>
      </c>
      <c r="AA2883" s="525" t="s">
        <v>4027</v>
      </c>
      <c r="AB2883" s="399" t="str">
        <f t="shared" si="581"/>
        <v>DC1LL03</v>
      </c>
      <c r="AC2883" s="399" t="str">
        <f t="shared" si="582"/>
        <v>DC1LL03-DC</v>
      </c>
      <c r="AD2883" t="str">
        <f>Y2883&amp;"-"&amp;VLOOKUP(AC2883,'LICH THI'!C:AA,9,0)</f>
        <v>64DCMX2011-42470</v>
      </c>
      <c r="AE2883">
        <f t="shared" si="583"/>
        <v>1</v>
      </c>
    </row>
    <row r="2884" spans="1:31" x14ac:dyDescent="0.25">
      <c r="A2884" s="436" t="str">
        <f t="shared" si="573"/>
        <v>DC1LL03-DC-59</v>
      </c>
      <c r="B2884" s="436">
        <f>COUNTIF(AC$4:AC2884,AC2884)</f>
        <v>59</v>
      </c>
      <c r="C2884" s="436" t="str">
        <f t="shared" si="574"/>
        <v>DC1LL03-DC</v>
      </c>
      <c r="D2884" s="436">
        <f>VLOOKUP(C2884,'LICH THI'!C:AA,12,0)</f>
        <v>89</v>
      </c>
      <c r="E2884" s="436">
        <f>VLOOKUP(C2884,'LICH THI'!C:AA,13,0)</f>
        <v>45</v>
      </c>
      <c r="F2884" s="436">
        <f t="shared" si="584"/>
        <v>44</v>
      </c>
      <c r="G2884" s="436">
        <f>VLOOKUP(C2884,'LICH THI'!C:AA,14,0)</f>
        <v>2</v>
      </c>
      <c r="H2884" s="436">
        <f t="shared" si="575"/>
        <v>2</v>
      </c>
      <c r="I2884" s="436" t="str">
        <f t="shared" si="576"/>
        <v>Tạ Quang Tân</v>
      </c>
      <c r="J2884" s="436"/>
      <c r="K2884" s="436">
        <f t="shared" si="577"/>
        <v>1</v>
      </c>
      <c r="L2884" s="436" t="str">
        <f t="shared" si="578"/>
        <v>DC1LL03-DC-1</v>
      </c>
      <c r="M2884" s="436">
        <f t="shared" si="579"/>
        <v>3</v>
      </c>
      <c r="N2884" s="437">
        <f t="shared" si="585"/>
        <v>13</v>
      </c>
      <c r="O2884" s="437"/>
      <c r="P2884" s="430" t="str">
        <f t="shared" si="580"/>
        <v/>
      </c>
      <c r="U2884" s="177">
        <v>35</v>
      </c>
      <c r="V2884" s="177" t="s">
        <v>3761</v>
      </c>
      <c r="W2884" s="177" t="s">
        <v>3298</v>
      </c>
      <c r="X2884" s="177" t="s">
        <v>3239</v>
      </c>
      <c r="Y2884" s="177" t="s">
        <v>4003</v>
      </c>
      <c r="Z2884" s="177" t="s">
        <v>3938</v>
      </c>
      <c r="AA2884" s="525" t="s">
        <v>3013</v>
      </c>
      <c r="AB2884" s="399" t="str">
        <f t="shared" si="581"/>
        <v>DC1LL03</v>
      </c>
      <c r="AC2884" s="399" t="str">
        <f t="shared" si="582"/>
        <v>DC1LL03-DC</v>
      </c>
      <c r="AD2884" t="str">
        <f>Y2884&amp;"-"&amp;VLOOKUP(AC2884,'LICH THI'!C:AA,9,0)</f>
        <v>64DCDD3102-42470</v>
      </c>
      <c r="AE2884">
        <f t="shared" si="583"/>
        <v>1</v>
      </c>
    </row>
    <row r="2885" spans="1:31" x14ac:dyDescent="0.25">
      <c r="A2885" s="436" t="str">
        <f t="shared" ref="A2885:A2948" si="586">C2885&amp;"-"&amp;B2885</f>
        <v>DC1LL03-DC-60</v>
      </c>
      <c r="B2885" s="436">
        <f>COUNTIF(AC$4:AC2885,AC2885)</f>
        <v>60</v>
      </c>
      <c r="C2885" s="436" t="str">
        <f t="shared" ref="C2885:C2948" si="587">_CT_MaHP1</f>
        <v>DC1LL03-DC</v>
      </c>
      <c r="D2885" s="436">
        <f>VLOOKUP(C2885,'LICH THI'!C:AA,12,0)</f>
        <v>89</v>
      </c>
      <c r="E2885" s="436">
        <f>VLOOKUP(C2885,'LICH THI'!C:AA,13,0)</f>
        <v>45</v>
      </c>
      <c r="F2885" s="436">
        <f t="shared" si="584"/>
        <v>44</v>
      </c>
      <c r="G2885" s="436">
        <f>VLOOKUP(C2885,'LICH THI'!C:AA,14,0)</f>
        <v>2</v>
      </c>
      <c r="H2885" s="436">
        <f t="shared" ref="H2885:H2948" si="588">IF(E2885=0,"",TRUNC((B2885+E2885-1)/E2885))</f>
        <v>2</v>
      </c>
      <c r="I2885" s="436" t="str">
        <f t="shared" ref="I2885:I2948" si="589">W2885&amp;" "&amp;X2885</f>
        <v>Nguyễn Hữu Tiệp</v>
      </c>
      <c r="J2885" s="436"/>
      <c r="K2885" s="436">
        <f t="shared" ref="K2885:K2948" si="590">IF(G2885=1,1,IF(H2885&lt;G2885,H2885+1,1))</f>
        <v>1</v>
      </c>
      <c r="L2885" s="436" t="str">
        <f t="shared" ref="L2885:L2948" si="591">C2885&amp;"-"&amp;K2885</f>
        <v>DC1LL03-DC-1</v>
      </c>
      <c r="M2885" s="436">
        <f t="shared" ref="M2885:M2948" si="592">IF(E2885=0,"",MOD(MID(C2885,6,2),E2885))</f>
        <v>3</v>
      </c>
      <c r="N2885" s="437">
        <f t="shared" si="585"/>
        <v>14</v>
      </c>
      <c r="O2885" s="437"/>
      <c r="P2885" s="430" t="str">
        <f t="shared" ref="P2885:P2948" si="593">IF(MOD(20*O2885,10)&lt;&gt;0,"SAI","")</f>
        <v/>
      </c>
      <c r="U2885" s="177">
        <v>70</v>
      </c>
      <c r="V2885" s="177" t="s">
        <v>3455</v>
      </c>
      <c r="W2885" s="177" t="s">
        <v>3326</v>
      </c>
      <c r="X2885" s="177" t="s">
        <v>4063</v>
      </c>
      <c r="Y2885" s="177" t="s">
        <v>4064</v>
      </c>
      <c r="Z2885" s="177" t="s">
        <v>3938</v>
      </c>
      <c r="AA2885" s="525" t="s">
        <v>4065</v>
      </c>
      <c r="AB2885" s="399" t="str">
        <f t="shared" ref="AB2885:AB2948" si="594">_CT_MaHP</f>
        <v>DC1LL03</v>
      </c>
      <c r="AC2885" s="399" t="str">
        <f t="shared" ref="AC2885:AC2948" si="595">_CT_MaHe</f>
        <v>DC1LL03-DC</v>
      </c>
      <c r="AD2885" t="str">
        <f>Y2885&amp;"-"&amp;VLOOKUP(AC2885,'LICH THI'!C:AA,9,0)</f>
        <v>65DCCD22432-42470</v>
      </c>
      <c r="AE2885">
        <f t="shared" ref="AE2885:AE2948" si="596">COUNTIF(AD2885,AD:AD)</f>
        <v>1</v>
      </c>
    </row>
    <row r="2886" spans="1:31" x14ac:dyDescent="0.25">
      <c r="A2886" s="436" t="str">
        <f t="shared" si="586"/>
        <v>DC1LL03-DC-61</v>
      </c>
      <c r="B2886" s="436">
        <f>COUNTIF(AC$4:AC2886,AC2886)</f>
        <v>61</v>
      </c>
      <c r="C2886" s="436" t="str">
        <f t="shared" si="587"/>
        <v>DC1LL03-DC</v>
      </c>
      <c r="D2886" s="436">
        <f>VLOOKUP(C2886,'LICH THI'!C:AA,12,0)</f>
        <v>89</v>
      </c>
      <c r="E2886" s="436">
        <f>VLOOKUP(C2886,'LICH THI'!C:AA,13,0)</f>
        <v>45</v>
      </c>
      <c r="F2886" s="436">
        <f t="shared" ref="F2886:F2949" si="597">IF(G2886="","",IF(G2886=H2886,D2886-(H2886-1)*E2886,E2886))</f>
        <v>44</v>
      </c>
      <c r="G2886" s="436">
        <f>VLOOKUP(C2886,'LICH THI'!C:AA,14,0)</f>
        <v>2</v>
      </c>
      <c r="H2886" s="436">
        <f t="shared" si="588"/>
        <v>2</v>
      </c>
      <c r="I2886" s="436" t="str">
        <f t="shared" si="589"/>
        <v>Nguyễn Đình Toàn</v>
      </c>
      <c r="J2886" s="436"/>
      <c r="K2886" s="436">
        <f t="shared" si="590"/>
        <v>1</v>
      </c>
      <c r="L2886" s="436" t="str">
        <f t="shared" si="591"/>
        <v>DC1LL03-DC-1</v>
      </c>
      <c r="M2886" s="436">
        <f t="shared" si="592"/>
        <v>3</v>
      </c>
      <c r="N2886" s="437">
        <f t="shared" ref="N2886:N2949" si="598">IF(F2886=0,"",(K2886-1)*$N$2+1+MOD(B2886-M2886,F2886))</f>
        <v>15</v>
      </c>
      <c r="O2886" s="437"/>
      <c r="P2886" s="430" t="str">
        <f t="shared" si="593"/>
        <v/>
      </c>
      <c r="U2886" s="177">
        <v>61</v>
      </c>
      <c r="V2886" s="177" t="s">
        <v>3426</v>
      </c>
      <c r="W2886" s="177" t="s">
        <v>2780</v>
      </c>
      <c r="X2886" s="177" t="s">
        <v>2818</v>
      </c>
      <c r="Y2886" s="177" t="s">
        <v>4044</v>
      </c>
      <c r="Z2886" s="177" t="s">
        <v>3938</v>
      </c>
      <c r="AA2886" s="525" t="s">
        <v>4045</v>
      </c>
      <c r="AB2886" s="399" t="str">
        <f t="shared" si="594"/>
        <v>DC1LL03</v>
      </c>
      <c r="AC2886" s="399" t="str">
        <f t="shared" si="595"/>
        <v>DC1LL03-DC</v>
      </c>
      <c r="AD2886" t="str">
        <f>Y2886&amp;"-"&amp;VLOOKUP(AC2886,'LICH THI'!C:AA,9,0)</f>
        <v>65DCCD21697-42470</v>
      </c>
      <c r="AE2886">
        <f t="shared" si="596"/>
        <v>1</v>
      </c>
    </row>
    <row r="2887" spans="1:31" x14ac:dyDescent="0.25">
      <c r="A2887" s="436" t="str">
        <f t="shared" si="586"/>
        <v>DC1LL03-DC-62</v>
      </c>
      <c r="B2887" s="436">
        <f>COUNTIF(AC$4:AC2887,AC2887)</f>
        <v>62</v>
      </c>
      <c r="C2887" s="436" t="str">
        <f t="shared" si="587"/>
        <v>DC1LL03-DC</v>
      </c>
      <c r="D2887" s="436">
        <f>VLOOKUP(C2887,'LICH THI'!C:AA,12,0)</f>
        <v>89</v>
      </c>
      <c r="E2887" s="436">
        <f>VLOOKUP(C2887,'LICH THI'!C:AA,13,0)</f>
        <v>45</v>
      </c>
      <c r="F2887" s="436">
        <f t="shared" si="597"/>
        <v>44</v>
      </c>
      <c r="G2887" s="436">
        <f>VLOOKUP(C2887,'LICH THI'!C:AA,14,0)</f>
        <v>2</v>
      </c>
      <c r="H2887" s="436">
        <f t="shared" si="588"/>
        <v>2</v>
      </c>
      <c r="I2887" s="436" t="str">
        <f t="shared" si="589"/>
        <v>Đỗ Cẩm Tú</v>
      </c>
      <c r="J2887" s="436"/>
      <c r="K2887" s="436">
        <f t="shared" si="590"/>
        <v>1</v>
      </c>
      <c r="L2887" s="436" t="str">
        <f t="shared" si="591"/>
        <v>DC1LL03-DC-1</v>
      </c>
      <c r="M2887" s="436">
        <f t="shared" si="592"/>
        <v>3</v>
      </c>
      <c r="N2887" s="437">
        <f t="shared" si="598"/>
        <v>16</v>
      </c>
      <c r="O2887" s="437"/>
      <c r="P2887" s="430" t="str">
        <f t="shared" si="593"/>
        <v/>
      </c>
      <c r="U2887" s="177">
        <v>43</v>
      </c>
      <c r="V2887" s="177" t="s">
        <v>3358</v>
      </c>
      <c r="W2887" s="177" t="s">
        <v>4022</v>
      </c>
      <c r="X2887" s="177" t="s">
        <v>2697</v>
      </c>
      <c r="Y2887" s="177" t="s">
        <v>4023</v>
      </c>
      <c r="Z2887" s="177" t="s">
        <v>3938</v>
      </c>
      <c r="AA2887" s="525" t="s">
        <v>2874</v>
      </c>
      <c r="AB2887" s="399" t="str">
        <f t="shared" si="594"/>
        <v>DC1LL03</v>
      </c>
      <c r="AC2887" s="399" t="str">
        <f t="shared" si="595"/>
        <v>DC1LL03-DC</v>
      </c>
      <c r="AD2887" t="str">
        <f>Y2887&amp;"-"&amp;VLOOKUP(AC2887,'LICH THI'!C:AA,9,0)</f>
        <v>64DCKT3005-42470</v>
      </c>
      <c r="AE2887">
        <f t="shared" si="596"/>
        <v>1</v>
      </c>
    </row>
    <row r="2888" spans="1:31" x14ac:dyDescent="0.25">
      <c r="A2888" s="436" t="str">
        <f t="shared" si="586"/>
        <v>DC1LL03-DC-63</v>
      </c>
      <c r="B2888" s="436">
        <f>COUNTIF(AC$4:AC2888,AC2888)</f>
        <v>63</v>
      </c>
      <c r="C2888" s="436" t="str">
        <f t="shared" si="587"/>
        <v>DC1LL03-DC</v>
      </c>
      <c r="D2888" s="436">
        <f>VLOOKUP(C2888,'LICH THI'!C:AA,12,0)</f>
        <v>89</v>
      </c>
      <c r="E2888" s="436">
        <f>VLOOKUP(C2888,'LICH THI'!C:AA,13,0)</f>
        <v>45</v>
      </c>
      <c r="F2888" s="436">
        <f t="shared" si="597"/>
        <v>44</v>
      </c>
      <c r="G2888" s="436">
        <f>VLOOKUP(C2888,'LICH THI'!C:AA,14,0)</f>
        <v>2</v>
      </c>
      <c r="H2888" s="436">
        <f t="shared" si="588"/>
        <v>2</v>
      </c>
      <c r="I2888" s="436" t="str">
        <f t="shared" si="589"/>
        <v>Nguyễn Đình Tú</v>
      </c>
      <c r="J2888" s="436"/>
      <c r="K2888" s="436">
        <f t="shared" si="590"/>
        <v>1</v>
      </c>
      <c r="L2888" s="436" t="str">
        <f t="shared" si="591"/>
        <v>DC1LL03-DC-1</v>
      </c>
      <c r="M2888" s="436">
        <f t="shared" si="592"/>
        <v>3</v>
      </c>
      <c r="N2888" s="437">
        <f t="shared" si="598"/>
        <v>17</v>
      </c>
      <c r="O2888" s="437"/>
      <c r="P2888" s="430" t="str">
        <f t="shared" si="593"/>
        <v/>
      </c>
      <c r="U2888" s="177">
        <v>71</v>
      </c>
      <c r="V2888" s="177" t="s">
        <v>3455</v>
      </c>
      <c r="W2888" s="177" t="s">
        <v>2780</v>
      </c>
      <c r="X2888" s="177" t="s">
        <v>2697</v>
      </c>
      <c r="Y2888" s="177" t="s">
        <v>4066</v>
      </c>
      <c r="Z2888" s="177" t="s">
        <v>3938</v>
      </c>
      <c r="AA2888" s="525" t="s">
        <v>4067</v>
      </c>
      <c r="AB2888" s="399" t="str">
        <f t="shared" si="594"/>
        <v>DC1LL03</v>
      </c>
      <c r="AC2888" s="399" t="str">
        <f t="shared" si="595"/>
        <v>DC1LL03-DC</v>
      </c>
      <c r="AD2888" t="str">
        <f>Y2888&amp;"-"&amp;VLOOKUP(AC2888,'LICH THI'!C:AA,9,0)</f>
        <v>65DCCD22426-42470</v>
      </c>
      <c r="AE2888">
        <f t="shared" si="596"/>
        <v>1</v>
      </c>
    </row>
    <row r="2889" spans="1:31" x14ac:dyDescent="0.25">
      <c r="A2889" s="436" t="str">
        <f t="shared" si="586"/>
        <v>DC1LL03-DC-64</v>
      </c>
      <c r="B2889" s="436">
        <f>COUNTIF(AC$4:AC2889,AC2889)</f>
        <v>64</v>
      </c>
      <c r="C2889" s="436" t="str">
        <f t="shared" si="587"/>
        <v>DC1LL03-DC</v>
      </c>
      <c r="D2889" s="436">
        <f>VLOOKUP(C2889,'LICH THI'!C:AA,12,0)</f>
        <v>89</v>
      </c>
      <c r="E2889" s="436">
        <f>VLOOKUP(C2889,'LICH THI'!C:AA,13,0)</f>
        <v>45</v>
      </c>
      <c r="F2889" s="436">
        <f t="shared" si="597"/>
        <v>44</v>
      </c>
      <c r="G2889" s="436">
        <f>VLOOKUP(C2889,'LICH THI'!C:AA,14,0)</f>
        <v>2</v>
      </c>
      <c r="H2889" s="436">
        <f t="shared" si="588"/>
        <v>2</v>
      </c>
      <c r="I2889" s="436" t="str">
        <f t="shared" si="589"/>
        <v>Cao Văn Tuấn</v>
      </c>
      <c r="J2889" s="436"/>
      <c r="K2889" s="436">
        <f t="shared" si="590"/>
        <v>1</v>
      </c>
      <c r="L2889" s="436" t="str">
        <f t="shared" si="591"/>
        <v>DC1LL03-DC-1</v>
      </c>
      <c r="M2889" s="436">
        <f t="shared" si="592"/>
        <v>3</v>
      </c>
      <c r="N2889" s="437">
        <f t="shared" si="598"/>
        <v>18</v>
      </c>
      <c r="O2889" s="437"/>
      <c r="P2889" s="430" t="str">
        <f t="shared" si="593"/>
        <v/>
      </c>
      <c r="U2889" s="177">
        <v>8</v>
      </c>
      <c r="V2889" s="177" t="s">
        <v>3209</v>
      </c>
      <c r="W2889" s="177" t="s">
        <v>3257</v>
      </c>
      <c r="X2889" s="177" t="s">
        <v>2721</v>
      </c>
      <c r="Y2889" s="177" t="s">
        <v>3949</v>
      </c>
      <c r="Z2889" s="177" t="s">
        <v>3938</v>
      </c>
      <c r="AA2889" s="525" t="s">
        <v>3950</v>
      </c>
      <c r="AB2889" s="399" t="str">
        <f t="shared" si="594"/>
        <v>DC1LL03</v>
      </c>
      <c r="AC2889" s="399" t="str">
        <f t="shared" si="595"/>
        <v>DC1LL03-DC</v>
      </c>
      <c r="AD2889" t="str">
        <f>Y2889&amp;"-"&amp;VLOOKUP(AC2889,'LICH THI'!C:AA,9,0)</f>
        <v>63DCCD3076-42470</v>
      </c>
      <c r="AE2889">
        <f t="shared" si="596"/>
        <v>1</v>
      </c>
    </row>
    <row r="2890" spans="1:31" x14ac:dyDescent="0.25">
      <c r="A2890" s="436" t="str">
        <f t="shared" si="586"/>
        <v>DC1LL03-DC-65</v>
      </c>
      <c r="B2890" s="436">
        <f>COUNTIF(AC$4:AC2890,AC2890)</f>
        <v>65</v>
      </c>
      <c r="C2890" s="436" t="str">
        <f t="shared" si="587"/>
        <v>DC1LL03-DC</v>
      </c>
      <c r="D2890" s="436">
        <f>VLOOKUP(C2890,'LICH THI'!C:AA,12,0)</f>
        <v>89</v>
      </c>
      <c r="E2890" s="436">
        <f>VLOOKUP(C2890,'LICH THI'!C:AA,13,0)</f>
        <v>45</v>
      </c>
      <c r="F2890" s="436">
        <f t="shared" si="597"/>
        <v>44</v>
      </c>
      <c r="G2890" s="436">
        <f>VLOOKUP(C2890,'LICH THI'!C:AA,14,0)</f>
        <v>2</v>
      </c>
      <c r="H2890" s="436">
        <f t="shared" si="588"/>
        <v>2</v>
      </c>
      <c r="I2890" s="436" t="str">
        <f t="shared" si="589"/>
        <v>Hà Văn Tuấn</v>
      </c>
      <c r="J2890" s="436"/>
      <c r="K2890" s="436">
        <f t="shared" si="590"/>
        <v>1</v>
      </c>
      <c r="L2890" s="436" t="str">
        <f t="shared" si="591"/>
        <v>DC1LL03-DC-1</v>
      </c>
      <c r="M2890" s="436">
        <f t="shared" si="592"/>
        <v>3</v>
      </c>
      <c r="N2890" s="437">
        <f t="shared" si="598"/>
        <v>19</v>
      </c>
      <c r="O2890" s="437"/>
      <c r="P2890" s="430" t="str">
        <f t="shared" si="593"/>
        <v/>
      </c>
      <c r="U2890" s="177">
        <v>62</v>
      </c>
      <c r="V2890" s="177" t="s">
        <v>3426</v>
      </c>
      <c r="W2890" s="177" t="s">
        <v>3181</v>
      </c>
      <c r="X2890" s="177" t="s">
        <v>2721</v>
      </c>
      <c r="Y2890" s="177" t="s">
        <v>3446</v>
      </c>
      <c r="Z2890" s="177" t="s">
        <v>3938</v>
      </c>
      <c r="AA2890" s="525" t="s">
        <v>3447</v>
      </c>
      <c r="AB2890" s="399" t="str">
        <f t="shared" si="594"/>
        <v>DC1LL03</v>
      </c>
      <c r="AC2890" s="399" t="str">
        <f t="shared" si="595"/>
        <v>DC1LL03-DC</v>
      </c>
      <c r="AD2890" t="str">
        <f>Y2890&amp;"-"&amp;VLOOKUP(AC2890,'LICH THI'!C:AA,9,0)</f>
        <v>65DCCD20472-42470</v>
      </c>
      <c r="AE2890">
        <f t="shared" si="596"/>
        <v>1</v>
      </c>
    </row>
    <row r="2891" spans="1:31" x14ac:dyDescent="0.25">
      <c r="A2891" s="436" t="str">
        <f t="shared" si="586"/>
        <v>DC1LL03-DC-66</v>
      </c>
      <c r="B2891" s="436">
        <f>COUNTIF(AC$4:AC2891,AC2891)</f>
        <v>66</v>
      </c>
      <c r="C2891" s="436" t="str">
        <f t="shared" si="587"/>
        <v>DC1LL03-DC</v>
      </c>
      <c r="D2891" s="436">
        <f>VLOOKUP(C2891,'LICH THI'!C:AA,12,0)</f>
        <v>89</v>
      </c>
      <c r="E2891" s="436">
        <f>VLOOKUP(C2891,'LICH THI'!C:AA,13,0)</f>
        <v>45</v>
      </c>
      <c r="F2891" s="436">
        <f t="shared" si="597"/>
        <v>44</v>
      </c>
      <c r="G2891" s="436">
        <f>VLOOKUP(C2891,'LICH THI'!C:AA,14,0)</f>
        <v>2</v>
      </c>
      <c r="H2891" s="436">
        <f t="shared" si="588"/>
        <v>2</v>
      </c>
      <c r="I2891" s="436" t="str">
        <f t="shared" si="589"/>
        <v>Hứa Duy Tuấn</v>
      </c>
      <c r="J2891" s="436"/>
      <c r="K2891" s="436">
        <f t="shared" si="590"/>
        <v>1</v>
      </c>
      <c r="L2891" s="436" t="str">
        <f t="shared" si="591"/>
        <v>DC1LL03-DC-1</v>
      </c>
      <c r="M2891" s="436">
        <f t="shared" si="592"/>
        <v>3</v>
      </c>
      <c r="N2891" s="437">
        <f t="shared" si="598"/>
        <v>20</v>
      </c>
      <c r="O2891" s="437"/>
      <c r="P2891" s="430" t="str">
        <f t="shared" si="593"/>
        <v/>
      </c>
      <c r="U2891" s="177">
        <v>87</v>
      </c>
      <c r="V2891" s="177" t="s">
        <v>3381</v>
      </c>
      <c r="W2891" s="177" t="s">
        <v>4102</v>
      </c>
      <c r="X2891" s="177" t="s">
        <v>2721</v>
      </c>
      <c r="Y2891" s="177" t="s">
        <v>4103</v>
      </c>
      <c r="Z2891" s="177" t="s">
        <v>3938</v>
      </c>
      <c r="AA2891" s="525" t="s">
        <v>3352</v>
      </c>
      <c r="AB2891" s="399" t="str">
        <f t="shared" si="594"/>
        <v>DC1LL03</v>
      </c>
      <c r="AC2891" s="399" t="str">
        <f t="shared" si="595"/>
        <v>DC1LL03-DC</v>
      </c>
      <c r="AD2891" t="str">
        <f>Y2891&amp;"-"&amp;VLOOKUP(AC2891,'LICH THI'!C:AA,9,0)</f>
        <v>64DCKT1046-42470</v>
      </c>
      <c r="AE2891">
        <f t="shared" si="596"/>
        <v>1</v>
      </c>
    </row>
    <row r="2892" spans="1:31" x14ac:dyDescent="0.25">
      <c r="A2892" s="436" t="str">
        <f t="shared" si="586"/>
        <v>DC1LL03-DC-67</v>
      </c>
      <c r="B2892" s="436">
        <f>COUNTIF(AC$4:AC2892,AC2892)</f>
        <v>67</v>
      </c>
      <c r="C2892" s="436" t="str">
        <f t="shared" si="587"/>
        <v>DC1LL03-DC</v>
      </c>
      <c r="D2892" s="436">
        <f>VLOOKUP(C2892,'LICH THI'!C:AA,12,0)</f>
        <v>89</v>
      </c>
      <c r="E2892" s="436">
        <f>VLOOKUP(C2892,'LICH THI'!C:AA,13,0)</f>
        <v>45</v>
      </c>
      <c r="F2892" s="436">
        <f t="shared" si="597"/>
        <v>44</v>
      </c>
      <c r="G2892" s="436">
        <f>VLOOKUP(C2892,'LICH THI'!C:AA,14,0)</f>
        <v>2</v>
      </c>
      <c r="H2892" s="436">
        <f t="shared" si="588"/>
        <v>2</v>
      </c>
      <c r="I2892" s="436" t="str">
        <f t="shared" si="589"/>
        <v>Lê Văn Tuấn</v>
      </c>
      <c r="J2892" s="436"/>
      <c r="K2892" s="436">
        <f t="shared" si="590"/>
        <v>1</v>
      </c>
      <c r="L2892" s="436" t="str">
        <f t="shared" si="591"/>
        <v>DC1LL03-DC-1</v>
      </c>
      <c r="M2892" s="436">
        <f t="shared" si="592"/>
        <v>3</v>
      </c>
      <c r="N2892" s="437">
        <f t="shared" si="598"/>
        <v>21</v>
      </c>
      <c r="O2892" s="437"/>
      <c r="P2892" s="430" t="str">
        <f t="shared" si="593"/>
        <v/>
      </c>
      <c r="U2892" s="177">
        <v>39</v>
      </c>
      <c r="V2892" s="177" t="s">
        <v>3761</v>
      </c>
      <c r="W2892" s="177" t="s">
        <v>2604</v>
      </c>
      <c r="X2892" s="177" t="s">
        <v>2721</v>
      </c>
      <c r="Y2892" s="177" t="s">
        <v>4014</v>
      </c>
      <c r="Z2892" s="177" t="s">
        <v>3938</v>
      </c>
      <c r="AA2892" s="525" t="s">
        <v>2625</v>
      </c>
      <c r="AB2892" s="399" t="str">
        <f t="shared" si="594"/>
        <v>DC1LL03</v>
      </c>
      <c r="AC2892" s="399" t="str">
        <f t="shared" si="595"/>
        <v>DC1LL03-DC</v>
      </c>
      <c r="AD2892" t="str">
        <f>Y2892&amp;"-"&amp;VLOOKUP(AC2892,'LICH THI'!C:AA,9,0)</f>
        <v>64DCDD3176-42470</v>
      </c>
      <c r="AE2892">
        <f t="shared" si="596"/>
        <v>1</v>
      </c>
    </row>
    <row r="2893" spans="1:31" x14ac:dyDescent="0.25">
      <c r="A2893" s="436" t="str">
        <f t="shared" si="586"/>
        <v>DC1LL03-DC-68</v>
      </c>
      <c r="B2893" s="436">
        <f>COUNTIF(AC$4:AC2893,AC2893)</f>
        <v>68</v>
      </c>
      <c r="C2893" s="436" t="str">
        <f t="shared" si="587"/>
        <v>DC1LL03-DC</v>
      </c>
      <c r="D2893" s="436">
        <f>VLOOKUP(C2893,'LICH THI'!C:AA,12,0)</f>
        <v>89</v>
      </c>
      <c r="E2893" s="436">
        <f>VLOOKUP(C2893,'LICH THI'!C:AA,13,0)</f>
        <v>45</v>
      </c>
      <c r="F2893" s="436">
        <f t="shared" si="597"/>
        <v>44</v>
      </c>
      <c r="G2893" s="436">
        <f>VLOOKUP(C2893,'LICH THI'!C:AA,14,0)</f>
        <v>2</v>
      </c>
      <c r="H2893" s="436">
        <f t="shared" si="588"/>
        <v>2</v>
      </c>
      <c r="I2893" s="436" t="str">
        <f t="shared" si="589"/>
        <v>Nguyễn Danh Tuấn</v>
      </c>
      <c r="J2893" s="436"/>
      <c r="K2893" s="436">
        <f t="shared" si="590"/>
        <v>1</v>
      </c>
      <c r="L2893" s="436" t="str">
        <f t="shared" si="591"/>
        <v>DC1LL03-DC-1</v>
      </c>
      <c r="M2893" s="436">
        <f t="shared" si="592"/>
        <v>3</v>
      </c>
      <c r="N2893" s="437">
        <f t="shared" si="598"/>
        <v>22</v>
      </c>
      <c r="O2893" s="437"/>
      <c r="P2893" s="430" t="str">
        <f t="shared" si="593"/>
        <v/>
      </c>
      <c r="U2893" s="177">
        <v>63</v>
      </c>
      <c r="V2893" s="177" t="s">
        <v>3426</v>
      </c>
      <c r="W2893" s="177" t="s">
        <v>3092</v>
      </c>
      <c r="X2893" s="177" t="s">
        <v>2721</v>
      </c>
      <c r="Y2893" s="177" t="s">
        <v>3448</v>
      </c>
      <c r="Z2893" s="177" t="s">
        <v>3938</v>
      </c>
      <c r="AA2893" s="525" t="s">
        <v>3420</v>
      </c>
      <c r="AB2893" s="399" t="str">
        <f t="shared" si="594"/>
        <v>DC1LL03</v>
      </c>
      <c r="AC2893" s="399" t="str">
        <f t="shared" si="595"/>
        <v>DC1LL03-DC</v>
      </c>
      <c r="AD2893" t="str">
        <f>Y2893&amp;"-"&amp;VLOOKUP(AC2893,'LICH THI'!C:AA,9,0)</f>
        <v>65DCCD20498-42470</v>
      </c>
      <c r="AE2893">
        <f t="shared" si="596"/>
        <v>1</v>
      </c>
    </row>
    <row r="2894" spans="1:31" x14ac:dyDescent="0.25">
      <c r="A2894" s="436" t="str">
        <f t="shared" si="586"/>
        <v>DC1LL03-DC-69</v>
      </c>
      <c r="B2894" s="436">
        <f>COUNTIF(AC$4:AC2894,AC2894)</f>
        <v>69</v>
      </c>
      <c r="C2894" s="436" t="str">
        <f t="shared" si="587"/>
        <v>DC1LL03-DC</v>
      </c>
      <c r="D2894" s="436">
        <f>VLOOKUP(C2894,'LICH THI'!C:AA,12,0)</f>
        <v>89</v>
      </c>
      <c r="E2894" s="436">
        <f>VLOOKUP(C2894,'LICH THI'!C:AA,13,0)</f>
        <v>45</v>
      </c>
      <c r="F2894" s="436">
        <f t="shared" si="597"/>
        <v>44</v>
      </c>
      <c r="G2894" s="436">
        <f>VLOOKUP(C2894,'LICH THI'!C:AA,14,0)</f>
        <v>2</v>
      </c>
      <c r="H2894" s="436">
        <f t="shared" si="588"/>
        <v>2</v>
      </c>
      <c r="I2894" s="436" t="str">
        <f t="shared" si="589"/>
        <v>Nguyễn Thanh Tùng</v>
      </c>
      <c r="J2894" s="436"/>
      <c r="K2894" s="436">
        <f t="shared" si="590"/>
        <v>1</v>
      </c>
      <c r="L2894" s="436" t="str">
        <f t="shared" si="591"/>
        <v>DC1LL03-DC-1</v>
      </c>
      <c r="M2894" s="436">
        <f t="shared" si="592"/>
        <v>3</v>
      </c>
      <c r="N2894" s="437">
        <f t="shared" si="598"/>
        <v>23</v>
      </c>
      <c r="O2894" s="437"/>
      <c r="P2894" s="430" t="str">
        <f t="shared" si="593"/>
        <v/>
      </c>
      <c r="U2894" s="177">
        <v>77</v>
      </c>
      <c r="V2894" s="177" t="s">
        <v>3459</v>
      </c>
      <c r="W2894" s="177" t="s">
        <v>4080</v>
      </c>
      <c r="X2894" s="177" t="s">
        <v>3274</v>
      </c>
      <c r="Y2894" s="177" t="s">
        <v>4081</v>
      </c>
      <c r="Z2894" s="177" t="s">
        <v>3938</v>
      </c>
      <c r="AA2894" s="525" t="s">
        <v>4082</v>
      </c>
      <c r="AB2894" s="399" t="str">
        <f t="shared" si="594"/>
        <v>DC1LL03</v>
      </c>
      <c r="AC2894" s="399" t="str">
        <f t="shared" si="595"/>
        <v>DC1LL03-DC</v>
      </c>
      <c r="AD2894" t="str">
        <f>Y2894&amp;"-"&amp;VLOOKUP(AC2894,'LICH THI'!C:AA,9,0)</f>
        <v>65DCCS23362-42470</v>
      </c>
      <c r="AE2894">
        <f t="shared" si="596"/>
        <v>1</v>
      </c>
    </row>
    <row r="2895" spans="1:31" x14ac:dyDescent="0.25">
      <c r="A2895" s="436" t="str">
        <f t="shared" si="586"/>
        <v>DC1LL03-DC-70</v>
      </c>
      <c r="B2895" s="436">
        <f>COUNTIF(AC$4:AC2895,AC2895)</f>
        <v>70</v>
      </c>
      <c r="C2895" s="436" t="str">
        <f t="shared" si="587"/>
        <v>DC1LL03-DC</v>
      </c>
      <c r="D2895" s="436">
        <f>VLOOKUP(C2895,'LICH THI'!C:AA,12,0)</f>
        <v>89</v>
      </c>
      <c r="E2895" s="436">
        <f>VLOOKUP(C2895,'LICH THI'!C:AA,13,0)</f>
        <v>45</v>
      </c>
      <c r="F2895" s="436">
        <f t="shared" si="597"/>
        <v>44</v>
      </c>
      <c r="G2895" s="436">
        <f>VLOOKUP(C2895,'LICH THI'!C:AA,14,0)</f>
        <v>2</v>
      </c>
      <c r="H2895" s="436">
        <f t="shared" si="588"/>
        <v>2</v>
      </c>
      <c r="I2895" s="436" t="str">
        <f t="shared" si="589"/>
        <v>Trần Duy Tùng</v>
      </c>
      <c r="J2895" s="436"/>
      <c r="K2895" s="436">
        <f t="shared" si="590"/>
        <v>1</v>
      </c>
      <c r="L2895" s="436" t="str">
        <f t="shared" si="591"/>
        <v>DC1LL03-DC-1</v>
      </c>
      <c r="M2895" s="436">
        <f t="shared" si="592"/>
        <v>3</v>
      </c>
      <c r="N2895" s="437">
        <f t="shared" si="598"/>
        <v>24</v>
      </c>
      <c r="O2895" s="437"/>
      <c r="P2895" s="430" t="str">
        <f t="shared" si="593"/>
        <v/>
      </c>
      <c r="U2895" s="177">
        <v>53</v>
      </c>
      <c r="V2895" s="177" t="s">
        <v>3019</v>
      </c>
      <c r="W2895" s="177" t="s">
        <v>3879</v>
      </c>
      <c r="X2895" s="177" t="s">
        <v>3274</v>
      </c>
      <c r="Y2895" s="177" t="s">
        <v>3880</v>
      </c>
      <c r="Z2895" s="177" t="s">
        <v>3938</v>
      </c>
      <c r="AA2895" s="525" t="s">
        <v>3016</v>
      </c>
      <c r="AB2895" s="399" t="str">
        <f t="shared" si="594"/>
        <v>DC1LL03</v>
      </c>
      <c r="AC2895" s="399" t="str">
        <f t="shared" si="595"/>
        <v>DC1LL03-DC</v>
      </c>
      <c r="AD2895" t="str">
        <f>Y2895&amp;"-"&amp;VLOOKUP(AC2895,'LICH THI'!C:AA,9,0)</f>
        <v>64DCQT3059-42470</v>
      </c>
      <c r="AE2895">
        <f t="shared" si="596"/>
        <v>1</v>
      </c>
    </row>
    <row r="2896" spans="1:31" x14ac:dyDescent="0.25">
      <c r="A2896" s="436" t="str">
        <f t="shared" si="586"/>
        <v>DC1LL03-DC-71</v>
      </c>
      <c r="B2896" s="436">
        <f>COUNTIF(AC$4:AC2896,AC2896)</f>
        <v>71</v>
      </c>
      <c r="C2896" s="436" t="str">
        <f t="shared" si="587"/>
        <v>DC1LL03-DC</v>
      </c>
      <c r="D2896" s="436">
        <f>VLOOKUP(C2896,'LICH THI'!C:AA,12,0)</f>
        <v>89</v>
      </c>
      <c r="E2896" s="436">
        <f>VLOOKUP(C2896,'LICH THI'!C:AA,13,0)</f>
        <v>45</v>
      </c>
      <c r="F2896" s="436">
        <f t="shared" si="597"/>
        <v>44</v>
      </c>
      <c r="G2896" s="436">
        <f>VLOOKUP(C2896,'LICH THI'!C:AA,14,0)</f>
        <v>2</v>
      </c>
      <c r="H2896" s="436">
        <f t="shared" si="588"/>
        <v>2</v>
      </c>
      <c r="I2896" s="436" t="str">
        <f t="shared" si="589"/>
        <v>Vũ Duy Tùng</v>
      </c>
      <c r="J2896" s="436"/>
      <c r="K2896" s="436">
        <f t="shared" si="590"/>
        <v>1</v>
      </c>
      <c r="L2896" s="436" t="str">
        <f t="shared" si="591"/>
        <v>DC1LL03-DC-1</v>
      </c>
      <c r="M2896" s="436">
        <f t="shared" si="592"/>
        <v>3</v>
      </c>
      <c r="N2896" s="437">
        <f t="shared" si="598"/>
        <v>25</v>
      </c>
      <c r="O2896" s="437"/>
      <c r="P2896" s="430" t="str">
        <f t="shared" si="593"/>
        <v/>
      </c>
      <c r="U2896" s="177">
        <v>25</v>
      </c>
      <c r="V2896" s="177" t="s">
        <v>3301</v>
      </c>
      <c r="W2896" s="177" t="s">
        <v>3980</v>
      </c>
      <c r="X2896" s="177" t="s">
        <v>3274</v>
      </c>
      <c r="Y2896" s="177" t="s">
        <v>3981</v>
      </c>
      <c r="Z2896" s="177" t="s">
        <v>3938</v>
      </c>
      <c r="AA2896" s="525" t="s">
        <v>3982</v>
      </c>
      <c r="AB2896" s="399" t="str">
        <f t="shared" si="594"/>
        <v>DC1LL03</v>
      </c>
      <c r="AC2896" s="399" t="str">
        <f t="shared" si="595"/>
        <v>DC1LL03-DC</v>
      </c>
      <c r="AD2896" t="str">
        <f>Y2896&amp;"-"&amp;VLOOKUP(AC2896,'LICH THI'!C:AA,9,0)</f>
        <v>64DCDD3058-42470</v>
      </c>
      <c r="AE2896">
        <f t="shared" si="596"/>
        <v>1</v>
      </c>
    </row>
    <row r="2897" spans="1:31" x14ac:dyDescent="0.25">
      <c r="A2897" s="436" t="str">
        <f t="shared" si="586"/>
        <v>DC1LL03-DC-72</v>
      </c>
      <c r="B2897" s="436">
        <f>COUNTIF(AC$4:AC2897,AC2897)</f>
        <v>72</v>
      </c>
      <c r="C2897" s="436" t="str">
        <f t="shared" si="587"/>
        <v>DC1LL03-DC</v>
      </c>
      <c r="D2897" s="436">
        <f>VLOOKUP(C2897,'LICH THI'!C:AA,12,0)</f>
        <v>89</v>
      </c>
      <c r="E2897" s="436">
        <f>VLOOKUP(C2897,'LICH THI'!C:AA,13,0)</f>
        <v>45</v>
      </c>
      <c r="F2897" s="436">
        <f t="shared" si="597"/>
        <v>44</v>
      </c>
      <c r="G2897" s="436">
        <f>VLOOKUP(C2897,'LICH THI'!C:AA,14,0)</f>
        <v>2</v>
      </c>
      <c r="H2897" s="436">
        <f t="shared" si="588"/>
        <v>2</v>
      </c>
      <c r="I2897" s="436" t="str">
        <f t="shared" si="589"/>
        <v>Nguyễn Duy Tuyên</v>
      </c>
      <c r="J2897" s="436"/>
      <c r="K2897" s="436">
        <f t="shared" si="590"/>
        <v>1</v>
      </c>
      <c r="L2897" s="436" t="str">
        <f t="shared" si="591"/>
        <v>DC1LL03-DC-1</v>
      </c>
      <c r="M2897" s="436">
        <f t="shared" si="592"/>
        <v>3</v>
      </c>
      <c r="N2897" s="437">
        <f t="shared" si="598"/>
        <v>26</v>
      </c>
      <c r="O2897" s="437"/>
      <c r="P2897" s="430" t="str">
        <f t="shared" si="593"/>
        <v/>
      </c>
      <c r="U2897" s="177">
        <v>40</v>
      </c>
      <c r="V2897" s="177" t="s">
        <v>3761</v>
      </c>
      <c r="W2897" s="177" t="s">
        <v>2969</v>
      </c>
      <c r="X2897" s="177" t="s">
        <v>4015</v>
      </c>
      <c r="Y2897" s="177" t="s">
        <v>4016</v>
      </c>
      <c r="Z2897" s="177" t="s">
        <v>3938</v>
      </c>
      <c r="AA2897" s="525" t="s">
        <v>3218</v>
      </c>
      <c r="AB2897" s="399" t="str">
        <f t="shared" si="594"/>
        <v>DC1LL03</v>
      </c>
      <c r="AC2897" s="399" t="str">
        <f t="shared" si="595"/>
        <v>DC1LL03-DC</v>
      </c>
      <c r="AD2897" t="str">
        <f>Y2897&amp;"-"&amp;VLOOKUP(AC2897,'LICH THI'!C:AA,9,0)</f>
        <v>64DCDD3206-42470</v>
      </c>
      <c r="AE2897">
        <f t="shared" si="596"/>
        <v>1</v>
      </c>
    </row>
    <row r="2898" spans="1:31" x14ac:dyDescent="0.25">
      <c r="A2898" s="436" t="str">
        <f t="shared" si="586"/>
        <v>DC1LL03-DC-73</v>
      </c>
      <c r="B2898" s="436">
        <f>COUNTIF(AC$4:AC2898,AC2898)</f>
        <v>73</v>
      </c>
      <c r="C2898" s="436" t="str">
        <f t="shared" si="587"/>
        <v>DC1LL03-DC</v>
      </c>
      <c r="D2898" s="436">
        <f>VLOOKUP(C2898,'LICH THI'!C:AA,12,0)</f>
        <v>89</v>
      </c>
      <c r="E2898" s="436">
        <f>VLOOKUP(C2898,'LICH THI'!C:AA,13,0)</f>
        <v>45</v>
      </c>
      <c r="F2898" s="436">
        <f t="shared" si="597"/>
        <v>44</v>
      </c>
      <c r="G2898" s="436">
        <f>VLOOKUP(C2898,'LICH THI'!C:AA,14,0)</f>
        <v>2</v>
      </c>
      <c r="H2898" s="436">
        <f t="shared" si="588"/>
        <v>2</v>
      </c>
      <c r="I2898" s="436" t="str">
        <f t="shared" si="589"/>
        <v>Nguyễn Trọng Thanh</v>
      </c>
      <c r="J2898" s="436"/>
      <c r="K2898" s="436">
        <f t="shared" si="590"/>
        <v>1</v>
      </c>
      <c r="L2898" s="436" t="str">
        <f t="shared" si="591"/>
        <v>DC1LL03-DC-1</v>
      </c>
      <c r="M2898" s="436">
        <f t="shared" si="592"/>
        <v>3</v>
      </c>
      <c r="N2898" s="437">
        <f t="shared" si="598"/>
        <v>27</v>
      </c>
      <c r="O2898" s="437"/>
      <c r="P2898" s="430" t="str">
        <f t="shared" si="593"/>
        <v/>
      </c>
      <c r="U2898" s="177">
        <v>16</v>
      </c>
      <c r="V2898" s="177" t="s">
        <v>2825</v>
      </c>
      <c r="W2898" s="177" t="s">
        <v>3353</v>
      </c>
      <c r="X2898" s="177" t="s">
        <v>3552</v>
      </c>
      <c r="Y2898" s="177" t="s">
        <v>3962</v>
      </c>
      <c r="Z2898" s="177" t="s">
        <v>3938</v>
      </c>
      <c r="AA2898" s="525" t="s">
        <v>3963</v>
      </c>
      <c r="AB2898" s="399" t="str">
        <f t="shared" si="594"/>
        <v>DC1LL03</v>
      </c>
      <c r="AC2898" s="399" t="str">
        <f t="shared" si="595"/>
        <v>DC1LL03-DC</v>
      </c>
      <c r="AD2898" t="str">
        <f>Y2898&amp;"-"&amp;VLOOKUP(AC2898,'LICH THI'!C:AA,9,0)</f>
        <v>64DCCD3110-42470</v>
      </c>
      <c r="AE2898">
        <f t="shared" si="596"/>
        <v>1</v>
      </c>
    </row>
    <row r="2899" spans="1:31" x14ac:dyDescent="0.25">
      <c r="A2899" s="436" t="str">
        <f t="shared" si="586"/>
        <v>DC1LL03-DC-74</v>
      </c>
      <c r="B2899" s="436">
        <f>COUNTIF(AC$4:AC2899,AC2899)</f>
        <v>74</v>
      </c>
      <c r="C2899" s="436" t="str">
        <f t="shared" si="587"/>
        <v>DC1LL03-DC</v>
      </c>
      <c r="D2899" s="436">
        <f>VLOOKUP(C2899,'LICH THI'!C:AA,12,0)</f>
        <v>89</v>
      </c>
      <c r="E2899" s="436">
        <f>VLOOKUP(C2899,'LICH THI'!C:AA,13,0)</f>
        <v>45</v>
      </c>
      <c r="F2899" s="436">
        <f t="shared" si="597"/>
        <v>44</v>
      </c>
      <c r="G2899" s="436">
        <f>VLOOKUP(C2899,'LICH THI'!C:AA,14,0)</f>
        <v>2</v>
      </c>
      <c r="H2899" s="436">
        <f t="shared" si="588"/>
        <v>2</v>
      </c>
      <c r="I2899" s="436" t="str">
        <f t="shared" si="589"/>
        <v>Đỗ Tiến Thành</v>
      </c>
      <c r="J2899" s="436"/>
      <c r="K2899" s="436">
        <f t="shared" si="590"/>
        <v>1</v>
      </c>
      <c r="L2899" s="436" t="str">
        <f t="shared" si="591"/>
        <v>DC1LL03-DC-1</v>
      </c>
      <c r="M2899" s="436">
        <f t="shared" si="592"/>
        <v>3</v>
      </c>
      <c r="N2899" s="437">
        <f t="shared" si="598"/>
        <v>28</v>
      </c>
      <c r="O2899" s="437"/>
      <c r="P2899" s="430" t="str">
        <f t="shared" si="593"/>
        <v/>
      </c>
      <c r="U2899" s="177">
        <v>89</v>
      </c>
      <c r="V2899" s="177" t="s">
        <v>3088</v>
      </c>
      <c r="W2899" s="177" t="s">
        <v>4106</v>
      </c>
      <c r="X2899" s="177" t="s">
        <v>2894</v>
      </c>
      <c r="Y2899" s="177" t="s">
        <v>4107</v>
      </c>
      <c r="Z2899" s="177" t="s">
        <v>3938</v>
      </c>
      <c r="AA2899" s="525" t="s">
        <v>2675</v>
      </c>
      <c r="AB2899" s="399" t="str">
        <f t="shared" si="594"/>
        <v>DC1LL03</v>
      </c>
      <c r="AC2899" s="399" t="str">
        <f t="shared" si="595"/>
        <v>DC1LL03-DC</v>
      </c>
      <c r="AD2899" t="str">
        <f>Y2899&amp;"-"&amp;VLOOKUP(AC2899,'LICH THI'!C:AA,9,0)</f>
        <v>63DCQT3030-42470</v>
      </c>
      <c r="AE2899">
        <f t="shared" si="596"/>
        <v>1</v>
      </c>
    </row>
    <row r="2900" spans="1:31" x14ac:dyDescent="0.25">
      <c r="A2900" s="436" t="str">
        <f t="shared" si="586"/>
        <v>DC1LL03-DC-75</v>
      </c>
      <c r="B2900" s="436">
        <f>COUNTIF(AC$4:AC2900,AC2900)</f>
        <v>75</v>
      </c>
      <c r="C2900" s="436" t="str">
        <f t="shared" si="587"/>
        <v>DC1LL03-DC</v>
      </c>
      <c r="D2900" s="436">
        <f>VLOOKUP(C2900,'LICH THI'!C:AA,12,0)</f>
        <v>89</v>
      </c>
      <c r="E2900" s="436">
        <f>VLOOKUP(C2900,'LICH THI'!C:AA,13,0)</f>
        <v>45</v>
      </c>
      <c r="F2900" s="436">
        <f t="shared" si="597"/>
        <v>44</v>
      </c>
      <c r="G2900" s="436">
        <f>VLOOKUP(C2900,'LICH THI'!C:AA,14,0)</f>
        <v>2</v>
      </c>
      <c r="H2900" s="436">
        <f t="shared" si="588"/>
        <v>2</v>
      </c>
      <c r="I2900" s="436" t="str">
        <f t="shared" si="589"/>
        <v>Đặng Văn Thao</v>
      </c>
      <c r="J2900" s="436"/>
      <c r="K2900" s="436">
        <f t="shared" si="590"/>
        <v>1</v>
      </c>
      <c r="L2900" s="436" t="str">
        <f t="shared" si="591"/>
        <v>DC1LL03-DC-1</v>
      </c>
      <c r="M2900" s="436">
        <f t="shared" si="592"/>
        <v>3</v>
      </c>
      <c r="N2900" s="437">
        <f t="shared" si="598"/>
        <v>29</v>
      </c>
      <c r="O2900" s="437"/>
      <c r="P2900" s="430" t="str">
        <f t="shared" si="593"/>
        <v/>
      </c>
      <c r="U2900" s="177">
        <v>24</v>
      </c>
      <c r="V2900" s="177" t="s">
        <v>3301</v>
      </c>
      <c r="W2900" s="177" t="s">
        <v>2772</v>
      </c>
      <c r="X2900" s="177" t="s">
        <v>3977</v>
      </c>
      <c r="Y2900" s="177" t="s">
        <v>3978</v>
      </c>
      <c r="Z2900" s="177" t="s">
        <v>3938</v>
      </c>
      <c r="AA2900" s="525" t="s">
        <v>3979</v>
      </c>
      <c r="AB2900" s="399" t="str">
        <f t="shared" si="594"/>
        <v>DC1LL03</v>
      </c>
      <c r="AC2900" s="399" t="str">
        <f t="shared" si="595"/>
        <v>DC1LL03-DC</v>
      </c>
      <c r="AD2900" t="str">
        <f>Y2900&amp;"-"&amp;VLOOKUP(AC2900,'LICH THI'!C:AA,9,0)</f>
        <v>64DCDD3194-42470</v>
      </c>
      <c r="AE2900">
        <f t="shared" si="596"/>
        <v>1</v>
      </c>
    </row>
    <row r="2901" spans="1:31" x14ac:dyDescent="0.25">
      <c r="A2901" s="436" t="str">
        <f t="shared" si="586"/>
        <v>DC1LL03-DC-76</v>
      </c>
      <c r="B2901" s="436">
        <f>COUNTIF(AC$4:AC2901,AC2901)</f>
        <v>76</v>
      </c>
      <c r="C2901" s="436" t="str">
        <f t="shared" si="587"/>
        <v>DC1LL03-DC</v>
      </c>
      <c r="D2901" s="436">
        <f>VLOOKUP(C2901,'LICH THI'!C:AA,12,0)</f>
        <v>89</v>
      </c>
      <c r="E2901" s="436">
        <f>VLOOKUP(C2901,'LICH THI'!C:AA,13,0)</f>
        <v>45</v>
      </c>
      <c r="F2901" s="436">
        <f t="shared" si="597"/>
        <v>44</v>
      </c>
      <c r="G2901" s="436">
        <f>VLOOKUP(C2901,'LICH THI'!C:AA,14,0)</f>
        <v>2</v>
      </c>
      <c r="H2901" s="436">
        <f t="shared" si="588"/>
        <v>2</v>
      </c>
      <c r="I2901" s="436" t="str">
        <f t="shared" si="589"/>
        <v>Nguyễn Phương Thảo</v>
      </c>
      <c r="J2901" s="436"/>
      <c r="K2901" s="436">
        <f t="shared" si="590"/>
        <v>1</v>
      </c>
      <c r="L2901" s="436" t="str">
        <f t="shared" si="591"/>
        <v>DC1LL03-DC-1</v>
      </c>
      <c r="M2901" s="436">
        <f t="shared" si="592"/>
        <v>3</v>
      </c>
      <c r="N2901" s="437">
        <f t="shared" si="598"/>
        <v>30</v>
      </c>
      <c r="O2901" s="437"/>
      <c r="P2901" s="430" t="str">
        <f t="shared" si="593"/>
        <v/>
      </c>
      <c r="U2901" s="177">
        <v>79</v>
      </c>
      <c r="V2901" s="177" t="s">
        <v>4083</v>
      </c>
      <c r="W2901" s="177" t="s">
        <v>4086</v>
      </c>
      <c r="X2901" s="177" t="s">
        <v>2620</v>
      </c>
      <c r="Y2901" s="177" t="s">
        <v>4087</v>
      </c>
      <c r="Z2901" s="177" t="s">
        <v>3938</v>
      </c>
      <c r="AA2901" s="525" t="s">
        <v>4088</v>
      </c>
      <c r="AB2901" s="399" t="str">
        <f t="shared" si="594"/>
        <v>DC1LL03</v>
      </c>
      <c r="AC2901" s="399" t="str">
        <f t="shared" si="595"/>
        <v>DC1LL03-DC</v>
      </c>
      <c r="AD2901" t="str">
        <f>Y2901&amp;"-"&amp;VLOOKUP(AC2901,'LICH THI'!C:AA,9,0)</f>
        <v>65DCVB24372-42470</v>
      </c>
      <c r="AE2901">
        <f t="shared" si="596"/>
        <v>1</v>
      </c>
    </row>
    <row r="2902" spans="1:31" x14ac:dyDescent="0.25">
      <c r="A2902" s="436" t="str">
        <f t="shared" si="586"/>
        <v>DC1LL03-DC-77</v>
      </c>
      <c r="B2902" s="436">
        <f>COUNTIF(AC$4:AC2902,AC2902)</f>
        <v>77</v>
      </c>
      <c r="C2902" s="436" t="str">
        <f t="shared" si="587"/>
        <v>DC1LL03-DC</v>
      </c>
      <c r="D2902" s="436">
        <f>VLOOKUP(C2902,'LICH THI'!C:AA,12,0)</f>
        <v>89</v>
      </c>
      <c r="E2902" s="436">
        <f>VLOOKUP(C2902,'LICH THI'!C:AA,13,0)</f>
        <v>45</v>
      </c>
      <c r="F2902" s="436">
        <f t="shared" si="597"/>
        <v>44</v>
      </c>
      <c r="G2902" s="436">
        <f>VLOOKUP(C2902,'LICH THI'!C:AA,14,0)</f>
        <v>2</v>
      </c>
      <c r="H2902" s="436">
        <f t="shared" si="588"/>
        <v>2</v>
      </c>
      <c r="I2902" s="436" t="str">
        <f t="shared" si="589"/>
        <v>Nguyễn Thị Thương Thảo</v>
      </c>
      <c r="J2902" s="436"/>
      <c r="K2902" s="436">
        <f t="shared" si="590"/>
        <v>1</v>
      </c>
      <c r="L2902" s="436" t="str">
        <f t="shared" si="591"/>
        <v>DC1LL03-DC-1</v>
      </c>
      <c r="M2902" s="436">
        <f t="shared" si="592"/>
        <v>3</v>
      </c>
      <c r="N2902" s="437">
        <f t="shared" si="598"/>
        <v>31</v>
      </c>
      <c r="O2902" s="437"/>
      <c r="P2902" s="430" t="str">
        <f t="shared" si="593"/>
        <v/>
      </c>
      <c r="U2902" s="177">
        <v>46</v>
      </c>
      <c r="V2902" s="177" t="s">
        <v>3381</v>
      </c>
      <c r="W2902" s="177" t="s">
        <v>3397</v>
      </c>
      <c r="X2902" s="177" t="s">
        <v>2620</v>
      </c>
      <c r="Y2902" s="177" t="s">
        <v>3398</v>
      </c>
      <c r="Z2902" s="177" t="s">
        <v>3938</v>
      </c>
      <c r="AA2902" s="525" t="s">
        <v>3399</v>
      </c>
      <c r="AB2902" s="399" t="str">
        <f t="shared" si="594"/>
        <v>DC1LL03</v>
      </c>
      <c r="AC2902" s="399" t="str">
        <f t="shared" si="595"/>
        <v>DC1LL03-DC</v>
      </c>
      <c r="AD2902" t="str">
        <f>Y2902&amp;"-"&amp;VLOOKUP(AC2902,'LICH THI'!C:AA,9,0)</f>
        <v>64DCKT3160-42470</v>
      </c>
      <c r="AE2902">
        <f t="shared" si="596"/>
        <v>1</v>
      </c>
    </row>
    <row r="2903" spans="1:31" x14ac:dyDescent="0.25">
      <c r="A2903" s="436" t="str">
        <f t="shared" si="586"/>
        <v>DC1LL03-DC-78</v>
      </c>
      <c r="B2903" s="436">
        <f>COUNTIF(AC$4:AC2903,AC2903)</f>
        <v>78</v>
      </c>
      <c r="C2903" s="436" t="str">
        <f t="shared" si="587"/>
        <v>DC1LL03-DC</v>
      </c>
      <c r="D2903" s="436">
        <f>VLOOKUP(C2903,'LICH THI'!C:AA,12,0)</f>
        <v>89</v>
      </c>
      <c r="E2903" s="436">
        <f>VLOOKUP(C2903,'LICH THI'!C:AA,13,0)</f>
        <v>45</v>
      </c>
      <c r="F2903" s="436">
        <f t="shared" si="597"/>
        <v>44</v>
      </c>
      <c r="G2903" s="436">
        <f>VLOOKUP(C2903,'LICH THI'!C:AA,14,0)</f>
        <v>2</v>
      </c>
      <c r="H2903" s="436">
        <f t="shared" si="588"/>
        <v>2</v>
      </c>
      <c r="I2903" s="436" t="str">
        <f t="shared" si="589"/>
        <v>Phạm Văn Thắng</v>
      </c>
      <c r="J2903" s="436"/>
      <c r="K2903" s="436">
        <f t="shared" si="590"/>
        <v>1</v>
      </c>
      <c r="L2903" s="436" t="str">
        <f t="shared" si="591"/>
        <v>DC1LL03-DC-1</v>
      </c>
      <c r="M2903" s="436">
        <f t="shared" si="592"/>
        <v>3</v>
      </c>
      <c r="N2903" s="437">
        <f t="shared" si="598"/>
        <v>32</v>
      </c>
      <c r="O2903" s="437"/>
      <c r="P2903" s="430" t="str">
        <f t="shared" si="593"/>
        <v/>
      </c>
      <c r="U2903" s="177">
        <v>69</v>
      </c>
      <c r="V2903" s="177" t="s">
        <v>3455</v>
      </c>
      <c r="W2903" s="177" t="s">
        <v>2738</v>
      </c>
      <c r="X2903" s="177" t="s">
        <v>3464</v>
      </c>
      <c r="Y2903" s="177" t="s">
        <v>4061</v>
      </c>
      <c r="Z2903" s="177" t="s">
        <v>3938</v>
      </c>
      <c r="AA2903" s="525" t="s">
        <v>4062</v>
      </c>
      <c r="AB2903" s="399" t="str">
        <f t="shared" si="594"/>
        <v>DC1LL03</v>
      </c>
      <c r="AC2903" s="399" t="str">
        <f t="shared" si="595"/>
        <v>DC1LL03-DC</v>
      </c>
      <c r="AD2903" t="str">
        <f>Y2903&amp;"-"&amp;VLOOKUP(AC2903,'LICH THI'!C:AA,9,0)</f>
        <v>65DCCD21707-42470</v>
      </c>
      <c r="AE2903">
        <f t="shared" si="596"/>
        <v>1</v>
      </c>
    </row>
    <row r="2904" spans="1:31" x14ac:dyDescent="0.25">
      <c r="A2904" s="436" t="str">
        <f t="shared" si="586"/>
        <v>DC1LL03-DC-79</v>
      </c>
      <c r="B2904" s="436">
        <f>COUNTIF(AC$4:AC2904,AC2904)</f>
        <v>79</v>
      </c>
      <c r="C2904" s="436" t="str">
        <f t="shared" si="587"/>
        <v>DC1LL03-DC</v>
      </c>
      <c r="D2904" s="436">
        <f>VLOOKUP(C2904,'LICH THI'!C:AA,12,0)</f>
        <v>89</v>
      </c>
      <c r="E2904" s="436">
        <f>VLOOKUP(C2904,'LICH THI'!C:AA,13,0)</f>
        <v>45</v>
      </c>
      <c r="F2904" s="436">
        <f t="shared" si="597"/>
        <v>44</v>
      </c>
      <c r="G2904" s="436">
        <f>VLOOKUP(C2904,'LICH THI'!C:AA,14,0)</f>
        <v>2</v>
      </c>
      <c r="H2904" s="436">
        <f t="shared" si="588"/>
        <v>2</v>
      </c>
      <c r="I2904" s="436" t="str">
        <f t="shared" si="589"/>
        <v>Trần Văn Thắng</v>
      </c>
      <c r="J2904" s="436"/>
      <c r="K2904" s="436">
        <f t="shared" si="590"/>
        <v>1</v>
      </c>
      <c r="L2904" s="436" t="str">
        <f t="shared" si="591"/>
        <v>DC1LL03-DC-1</v>
      </c>
      <c r="M2904" s="436">
        <f t="shared" si="592"/>
        <v>3</v>
      </c>
      <c r="N2904" s="437">
        <f t="shared" si="598"/>
        <v>33</v>
      </c>
      <c r="O2904" s="437"/>
      <c r="P2904" s="430" t="str">
        <f t="shared" si="593"/>
        <v/>
      </c>
      <c r="U2904" s="177">
        <v>65</v>
      </c>
      <c r="V2904" s="177" t="s">
        <v>3449</v>
      </c>
      <c r="W2904" s="177" t="s">
        <v>2757</v>
      </c>
      <c r="X2904" s="177" t="s">
        <v>3464</v>
      </c>
      <c r="Y2904" s="177" t="s">
        <v>4050</v>
      </c>
      <c r="Z2904" s="177" t="s">
        <v>3938</v>
      </c>
      <c r="AA2904" s="525" t="s">
        <v>4051</v>
      </c>
      <c r="AB2904" s="399" t="str">
        <f t="shared" si="594"/>
        <v>DC1LL03</v>
      </c>
      <c r="AC2904" s="399" t="str">
        <f t="shared" si="595"/>
        <v>DC1LL03-DC</v>
      </c>
      <c r="AD2904" t="str">
        <f>Y2904&amp;"-"&amp;VLOOKUP(AC2904,'LICH THI'!C:AA,9,0)</f>
        <v>65DCCD23501-42470</v>
      </c>
      <c r="AE2904">
        <f t="shared" si="596"/>
        <v>1</v>
      </c>
    </row>
    <row r="2905" spans="1:31" x14ac:dyDescent="0.25">
      <c r="A2905" s="436" t="str">
        <f t="shared" si="586"/>
        <v>DC1LL03-DC-80</v>
      </c>
      <c r="B2905" s="436">
        <f>COUNTIF(AC$4:AC2905,AC2905)</f>
        <v>80</v>
      </c>
      <c r="C2905" s="436" t="str">
        <f t="shared" si="587"/>
        <v>DC1LL03-DC</v>
      </c>
      <c r="D2905" s="436">
        <f>VLOOKUP(C2905,'LICH THI'!C:AA,12,0)</f>
        <v>89</v>
      </c>
      <c r="E2905" s="436">
        <f>VLOOKUP(C2905,'LICH THI'!C:AA,13,0)</f>
        <v>45</v>
      </c>
      <c r="F2905" s="436">
        <f t="shared" si="597"/>
        <v>44</v>
      </c>
      <c r="G2905" s="436">
        <f>VLOOKUP(C2905,'LICH THI'!C:AA,14,0)</f>
        <v>2</v>
      </c>
      <c r="H2905" s="436">
        <f t="shared" si="588"/>
        <v>2</v>
      </c>
      <c r="I2905" s="436" t="str">
        <f t="shared" si="589"/>
        <v>Trương Văn Thắng</v>
      </c>
      <c r="J2905" s="436"/>
      <c r="K2905" s="436">
        <f t="shared" si="590"/>
        <v>1</v>
      </c>
      <c r="L2905" s="436" t="str">
        <f t="shared" si="591"/>
        <v>DC1LL03-DC-1</v>
      </c>
      <c r="M2905" s="436">
        <f t="shared" si="592"/>
        <v>3</v>
      </c>
      <c r="N2905" s="437">
        <f t="shared" si="598"/>
        <v>34</v>
      </c>
      <c r="O2905" s="437"/>
      <c r="P2905" s="430" t="str">
        <f t="shared" si="593"/>
        <v/>
      </c>
      <c r="U2905" s="177">
        <v>76</v>
      </c>
      <c r="V2905" s="177" t="s">
        <v>3459</v>
      </c>
      <c r="W2905" s="177" t="s">
        <v>3463</v>
      </c>
      <c r="X2905" s="177" t="s">
        <v>3464</v>
      </c>
      <c r="Y2905" s="177" t="s">
        <v>3465</v>
      </c>
      <c r="Z2905" s="177" t="s">
        <v>3938</v>
      </c>
      <c r="AA2905" s="525" t="s">
        <v>3466</v>
      </c>
      <c r="AB2905" s="399" t="str">
        <f t="shared" si="594"/>
        <v>DC1LL03</v>
      </c>
      <c r="AC2905" s="399" t="str">
        <f t="shared" si="595"/>
        <v>DC1LL03-DC</v>
      </c>
      <c r="AD2905" t="str">
        <f>Y2905&amp;"-"&amp;VLOOKUP(AC2905,'LICH THI'!C:AA,9,0)</f>
        <v>65DCCS23361-42470</v>
      </c>
      <c r="AE2905">
        <f t="shared" si="596"/>
        <v>1</v>
      </c>
    </row>
    <row r="2906" spans="1:31" x14ac:dyDescent="0.25">
      <c r="A2906" s="436" t="str">
        <f t="shared" si="586"/>
        <v>DC1LL03-DC-81</v>
      </c>
      <c r="B2906" s="436">
        <f>COUNTIF(AC$4:AC2906,AC2906)</f>
        <v>81</v>
      </c>
      <c r="C2906" s="436" t="str">
        <f t="shared" si="587"/>
        <v>DC1LL03-DC</v>
      </c>
      <c r="D2906" s="436">
        <f>VLOOKUP(C2906,'LICH THI'!C:AA,12,0)</f>
        <v>89</v>
      </c>
      <c r="E2906" s="436">
        <f>VLOOKUP(C2906,'LICH THI'!C:AA,13,0)</f>
        <v>45</v>
      </c>
      <c r="F2906" s="436">
        <f t="shared" si="597"/>
        <v>44</v>
      </c>
      <c r="G2906" s="436">
        <f>VLOOKUP(C2906,'LICH THI'!C:AA,14,0)</f>
        <v>2</v>
      </c>
      <c r="H2906" s="436">
        <f t="shared" si="588"/>
        <v>2</v>
      </c>
      <c r="I2906" s="436" t="str">
        <f t="shared" si="589"/>
        <v>Nguyễn Đức Thiện</v>
      </c>
      <c r="J2906" s="436"/>
      <c r="K2906" s="436">
        <f t="shared" si="590"/>
        <v>1</v>
      </c>
      <c r="L2906" s="436" t="str">
        <f t="shared" si="591"/>
        <v>DC1LL03-DC-1</v>
      </c>
      <c r="M2906" s="436">
        <f t="shared" si="592"/>
        <v>3</v>
      </c>
      <c r="N2906" s="437">
        <f t="shared" si="598"/>
        <v>35</v>
      </c>
      <c r="O2906" s="437"/>
      <c r="P2906" s="430" t="str">
        <f t="shared" si="593"/>
        <v/>
      </c>
      <c r="U2906" s="177">
        <v>36</v>
      </c>
      <c r="V2906" s="177" t="s">
        <v>3761</v>
      </c>
      <c r="W2906" s="177" t="s">
        <v>3103</v>
      </c>
      <c r="X2906" s="177" t="s">
        <v>4004</v>
      </c>
      <c r="Y2906" s="177" t="s">
        <v>4005</v>
      </c>
      <c r="Z2906" s="177" t="s">
        <v>3938</v>
      </c>
      <c r="AA2906" s="525" t="s">
        <v>4006</v>
      </c>
      <c r="AB2906" s="399" t="str">
        <f t="shared" si="594"/>
        <v>DC1LL03</v>
      </c>
      <c r="AC2906" s="399" t="str">
        <f t="shared" si="595"/>
        <v>DC1LL03-DC</v>
      </c>
      <c r="AD2906" t="str">
        <f>Y2906&amp;"-"&amp;VLOOKUP(AC2906,'LICH THI'!C:AA,9,0)</f>
        <v>64DCDD3109-42470</v>
      </c>
      <c r="AE2906">
        <f t="shared" si="596"/>
        <v>1</v>
      </c>
    </row>
    <row r="2907" spans="1:31" x14ac:dyDescent="0.25">
      <c r="A2907" s="436" t="str">
        <f t="shared" si="586"/>
        <v>DC1LL03-DC-82</v>
      </c>
      <c r="B2907" s="436">
        <f>COUNTIF(AC$4:AC2907,AC2907)</f>
        <v>82</v>
      </c>
      <c r="C2907" s="436" t="str">
        <f t="shared" si="587"/>
        <v>DC1LL03-DC</v>
      </c>
      <c r="D2907" s="436">
        <f>VLOOKUP(C2907,'LICH THI'!C:AA,12,0)</f>
        <v>89</v>
      </c>
      <c r="E2907" s="436">
        <f>VLOOKUP(C2907,'LICH THI'!C:AA,13,0)</f>
        <v>45</v>
      </c>
      <c r="F2907" s="436">
        <f t="shared" si="597"/>
        <v>44</v>
      </c>
      <c r="G2907" s="436">
        <f>VLOOKUP(C2907,'LICH THI'!C:AA,14,0)</f>
        <v>2</v>
      </c>
      <c r="H2907" s="436">
        <f t="shared" si="588"/>
        <v>2</v>
      </c>
      <c r="I2907" s="436" t="str">
        <f t="shared" si="589"/>
        <v>Nguyễn Thị Thu</v>
      </c>
      <c r="J2907" s="436"/>
      <c r="K2907" s="436">
        <f t="shared" si="590"/>
        <v>1</v>
      </c>
      <c r="L2907" s="436" t="str">
        <f t="shared" si="591"/>
        <v>DC1LL03-DC-1</v>
      </c>
      <c r="M2907" s="436">
        <f t="shared" si="592"/>
        <v>3</v>
      </c>
      <c r="N2907" s="437">
        <f t="shared" si="598"/>
        <v>36</v>
      </c>
      <c r="O2907" s="437"/>
      <c r="P2907" s="430" t="str">
        <f t="shared" si="593"/>
        <v/>
      </c>
      <c r="U2907" s="177">
        <v>47</v>
      </c>
      <c r="V2907" s="177" t="s">
        <v>3381</v>
      </c>
      <c r="W2907" s="177" t="s">
        <v>2619</v>
      </c>
      <c r="X2907" s="177" t="s">
        <v>2623</v>
      </c>
      <c r="Y2907" s="177" t="s">
        <v>4025</v>
      </c>
      <c r="Z2907" s="177" t="s">
        <v>3938</v>
      </c>
      <c r="AA2907" s="525" t="s">
        <v>3878</v>
      </c>
      <c r="AB2907" s="399" t="str">
        <f t="shared" si="594"/>
        <v>DC1LL03</v>
      </c>
      <c r="AC2907" s="399" t="str">
        <f t="shared" si="595"/>
        <v>DC1LL03-DC</v>
      </c>
      <c r="AD2907" t="str">
        <f>Y2907&amp;"-"&amp;VLOOKUP(AC2907,'LICH THI'!C:AA,9,0)</f>
        <v>64DCKT3201-42470</v>
      </c>
      <c r="AE2907">
        <f t="shared" si="596"/>
        <v>1</v>
      </c>
    </row>
    <row r="2908" spans="1:31" x14ac:dyDescent="0.25">
      <c r="A2908" s="436" t="str">
        <f t="shared" si="586"/>
        <v>DC1LL03-DC-83</v>
      </c>
      <c r="B2908" s="436">
        <f>COUNTIF(AC$4:AC2908,AC2908)</f>
        <v>83</v>
      </c>
      <c r="C2908" s="436" t="str">
        <f t="shared" si="587"/>
        <v>DC1LL03-DC</v>
      </c>
      <c r="D2908" s="436">
        <f>VLOOKUP(C2908,'LICH THI'!C:AA,12,0)</f>
        <v>89</v>
      </c>
      <c r="E2908" s="436">
        <f>VLOOKUP(C2908,'LICH THI'!C:AA,13,0)</f>
        <v>45</v>
      </c>
      <c r="F2908" s="436">
        <f t="shared" si="597"/>
        <v>44</v>
      </c>
      <c r="G2908" s="436">
        <f>VLOOKUP(C2908,'LICH THI'!C:AA,14,0)</f>
        <v>2</v>
      </c>
      <c r="H2908" s="436">
        <f t="shared" si="588"/>
        <v>2</v>
      </c>
      <c r="I2908" s="436" t="str">
        <f t="shared" si="589"/>
        <v>Phạm Minh Thuận</v>
      </c>
      <c r="J2908" s="436"/>
      <c r="K2908" s="436">
        <f t="shared" si="590"/>
        <v>1</v>
      </c>
      <c r="L2908" s="436" t="str">
        <f t="shared" si="591"/>
        <v>DC1LL03-DC-1</v>
      </c>
      <c r="M2908" s="436">
        <f t="shared" si="592"/>
        <v>3</v>
      </c>
      <c r="N2908" s="437">
        <f t="shared" si="598"/>
        <v>37</v>
      </c>
      <c r="O2908" s="437"/>
      <c r="P2908" s="430" t="str">
        <f t="shared" si="593"/>
        <v/>
      </c>
      <c r="U2908" s="177">
        <v>80</v>
      </c>
      <c r="V2908" s="177" t="s">
        <v>4083</v>
      </c>
      <c r="W2908" s="177" t="s">
        <v>2749</v>
      </c>
      <c r="X2908" s="177" t="s">
        <v>4089</v>
      </c>
      <c r="Y2908" s="177" t="s">
        <v>4090</v>
      </c>
      <c r="Z2908" s="177" t="s">
        <v>3938</v>
      </c>
      <c r="AA2908" s="525" t="s">
        <v>4091</v>
      </c>
      <c r="AB2908" s="399" t="str">
        <f t="shared" si="594"/>
        <v>DC1LL03</v>
      </c>
      <c r="AC2908" s="399" t="str">
        <f t="shared" si="595"/>
        <v>DC1LL03-DC</v>
      </c>
      <c r="AD2908" t="str">
        <f>Y2908&amp;"-"&amp;VLOOKUP(AC2908,'LICH THI'!C:AA,9,0)</f>
        <v>65DCVB23617-42470</v>
      </c>
      <c r="AE2908">
        <f t="shared" si="596"/>
        <v>1</v>
      </c>
    </row>
    <row r="2909" spans="1:31" x14ac:dyDescent="0.25">
      <c r="A2909" s="436" t="str">
        <f t="shared" si="586"/>
        <v>DC1LL03-DC-84</v>
      </c>
      <c r="B2909" s="436">
        <f>COUNTIF(AC$4:AC2909,AC2909)</f>
        <v>84</v>
      </c>
      <c r="C2909" s="436" t="str">
        <f t="shared" si="587"/>
        <v>DC1LL03-DC</v>
      </c>
      <c r="D2909" s="436">
        <f>VLOOKUP(C2909,'LICH THI'!C:AA,12,0)</f>
        <v>89</v>
      </c>
      <c r="E2909" s="436">
        <f>VLOOKUP(C2909,'LICH THI'!C:AA,13,0)</f>
        <v>45</v>
      </c>
      <c r="F2909" s="436">
        <f t="shared" si="597"/>
        <v>44</v>
      </c>
      <c r="G2909" s="436">
        <f>VLOOKUP(C2909,'LICH THI'!C:AA,14,0)</f>
        <v>2</v>
      </c>
      <c r="H2909" s="436">
        <f t="shared" si="588"/>
        <v>2</v>
      </c>
      <c r="I2909" s="436" t="str">
        <f t="shared" si="589"/>
        <v>Nguyễn Thành Thương</v>
      </c>
      <c r="J2909" s="436"/>
      <c r="K2909" s="436">
        <f t="shared" si="590"/>
        <v>1</v>
      </c>
      <c r="L2909" s="436" t="str">
        <f t="shared" si="591"/>
        <v>DC1LL03-DC-1</v>
      </c>
      <c r="M2909" s="436">
        <f t="shared" si="592"/>
        <v>3</v>
      </c>
      <c r="N2909" s="437">
        <f t="shared" si="598"/>
        <v>38</v>
      </c>
      <c r="O2909" s="437"/>
      <c r="P2909" s="430" t="str">
        <f t="shared" si="593"/>
        <v/>
      </c>
      <c r="U2909" s="177">
        <v>37</v>
      </c>
      <c r="V2909" s="177" t="s">
        <v>3761</v>
      </c>
      <c r="W2909" s="177" t="s">
        <v>2862</v>
      </c>
      <c r="X2909" s="177" t="s">
        <v>4007</v>
      </c>
      <c r="Y2909" s="177" t="s">
        <v>4008</v>
      </c>
      <c r="Z2909" s="177" t="s">
        <v>3938</v>
      </c>
      <c r="AA2909" s="525" t="s">
        <v>4009</v>
      </c>
      <c r="AB2909" s="399" t="str">
        <f t="shared" si="594"/>
        <v>DC1LL03</v>
      </c>
      <c r="AC2909" s="399" t="str">
        <f t="shared" si="595"/>
        <v>DC1LL03-DC</v>
      </c>
      <c r="AD2909" t="str">
        <f>Y2909&amp;"-"&amp;VLOOKUP(AC2909,'LICH THI'!C:AA,9,0)</f>
        <v>64DCDD3139-42470</v>
      </c>
      <c r="AE2909">
        <f t="shared" si="596"/>
        <v>1</v>
      </c>
    </row>
    <row r="2910" spans="1:31" x14ac:dyDescent="0.25">
      <c r="A2910" s="436" t="str">
        <f t="shared" si="586"/>
        <v>DC1LL03-DC-85</v>
      </c>
      <c r="B2910" s="436">
        <f>COUNTIF(AC$4:AC2910,AC2910)</f>
        <v>85</v>
      </c>
      <c r="C2910" s="436" t="str">
        <f t="shared" si="587"/>
        <v>DC1LL03-DC</v>
      </c>
      <c r="D2910" s="436">
        <f>VLOOKUP(C2910,'LICH THI'!C:AA,12,0)</f>
        <v>89</v>
      </c>
      <c r="E2910" s="436">
        <f>VLOOKUP(C2910,'LICH THI'!C:AA,13,0)</f>
        <v>45</v>
      </c>
      <c r="F2910" s="436">
        <f t="shared" si="597"/>
        <v>44</v>
      </c>
      <c r="G2910" s="436">
        <f>VLOOKUP(C2910,'LICH THI'!C:AA,14,0)</f>
        <v>2</v>
      </c>
      <c r="H2910" s="436">
        <f t="shared" si="588"/>
        <v>2</v>
      </c>
      <c r="I2910" s="436" t="str">
        <f t="shared" si="589"/>
        <v>Lưu Mai Trang</v>
      </c>
      <c r="J2910" s="436"/>
      <c r="K2910" s="436">
        <f t="shared" si="590"/>
        <v>1</v>
      </c>
      <c r="L2910" s="436" t="str">
        <f t="shared" si="591"/>
        <v>DC1LL03-DC-1</v>
      </c>
      <c r="M2910" s="436">
        <f t="shared" si="592"/>
        <v>3</v>
      </c>
      <c r="N2910" s="437">
        <f t="shared" si="598"/>
        <v>39</v>
      </c>
      <c r="O2910" s="437"/>
      <c r="P2910" s="430" t="str">
        <f t="shared" si="593"/>
        <v/>
      </c>
      <c r="U2910" s="177">
        <v>86</v>
      </c>
      <c r="V2910" s="177" t="s">
        <v>3046</v>
      </c>
      <c r="W2910" s="177" t="s">
        <v>3587</v>
      </c>
      <c r="X2910" s="177" t="s">
        <v>2694</v>
      </c>
      <c r="Y2910" s="177" t="s">
        <v>3588</v>
      </c>
      <c r="Z2910" s="177" t="s">
        <v>3938</v>
      </c>
      <c r="AA2910" s="525" t="s">
        <v>3589</v>
      </c>
      <c r="AB2910" s="399" t="str">
        <f t="shared" si="594"/>
        <v>DC1LL03</v>
      </c>
      <c r="AC2910" s="399" t="str">
        <f t="shared" si="595"/>
        <v>DC1LL03-DC</v>
      </c>
      <c r="AD2910" t="str">
        <f>Y2910&amp;"-"&amp;VLOOKUP(AC2910,'LICH THI'!C:AA,9,0)</f>
        <v>63DCKT3215-42470</v>
      </c>
      <c r="AE2910">
        <f t="shared" si="596"/>
        <v>1</v>
      </c>
    </row>
    <row r="2911" spans="1:31" x14ac:dyDescent="0.25">
      <c r="A2911" s="436" t="str">
        <f t="shared" si="586"/>
        <v>DC1LL03-DC-86</v>
      </c>
      <c r="B2911" s="436">
        <f>COUNTIF(AC$4:AC2911,AC2911)</f>
        <v>86</v>
      </c>
      <c r="C2911" s="436" t="str">
        <f t="shared" si="587"/>
        <v>DC1LL03-DC</v>
      </c>
      <c r="D2911" s="436">
        <f>VLOOKUP(C2911,'LICH THI'!C:AA,12,0)</f>
        <v>89</v>
      </c>
      <c r="E2911" s="436">
        <f>VLOOKUP(C2911,'LICH THI'!C:AA,13,0)</f>
        <v>45</v>
      </c>
      <c r="F2911" s="436">
        <f t="shared" si="597"/>
        <v>44</v>
      </c>
      <c r="G2911" s="436">
        <f>VLOOKUP(C2911,'LICH THI'!C:AA,14,0)</f>
        <v>2</v>
      </c>
      <c r="H2911" s="436">
        <f t="shared" si="588"/>
        <v>2</v>
      </c>
      <c r="I2911" s="436" t="str">
        <f t="shared" si="589"/>
        <v>Nguyễn Đức Trung</v>
      </c>
      <c r="J2911" s="436"/>
      <c r="K2911" s="436">
        <f t="shared" si="590"/>
        <v>1</v>
      </c>
      <c r="L2911" s="436" t="str">
        <f t="shared" si="591"/>
        <v>DC1LL03-DC-1</v>
      </c>
      <c r="M2911" s="436">
        <f t="shared" si="592"/>
        <v>3</v>
      </c>
      <c r="N2911" s="437">
        <f t="shared" si="598"/>
        <v>40</v>
      </c>
      <c r="O2911" s="437"/>
      <c r="P2911" s="430" t="str">
        <f t="shared" si="593"/>
        <v/>
      </c>
      <c r="U2911" s="177">
        <v>2</v>
      </c>
      <c r="V2911" s="177" t="s">
        <v>3175</v>
      </c>
      <c r="W2911" s="177" t="s">
        <v>3103</v>
      </c>
      <c r="X2911" s="177" t="s">
        <v>3160</v>
      </c>
      <c r="Y2911" s="177" t="s">
        <v>3191</v>
      </c>
      <c r="Z2911" s="177" t="s">
        <v>3938</v>
      </c>
      <c r="AA2911" s="525" t="s">
        <v>3192</v>
      </c>
      <c r="AB2911" s="399" t="str">
        <f t="shared" si="594"/>
        <v>DC1LL03</v>
      </c>
      <c r="AC2911" s="399" t="str">
        <f t="shared" si="595"/>
        <v>DC1LL03-DC</v>
      </c>
      <c r="AD2911" t="str">
        <f>Y2911&amp;"-"&amp;VLOOKUP(AC2911,'LICH THI'!C:AA,9,0)</f>
        <v>63DCCA3022-42470</v>
      </c>
      <c r="AE2911">
        <f t="shared" si="596"/>
        <v>1</v>
      </c>
    </row>
    <row r="2912" spans="1:31" x14ac:dyDescent="0.25">
      <c r="A2912" s="436" t="str">
        <f t="shared" si="586"/>
        <v>DC1LL03-DC-87</v>
      </c>
      <c r="B2912" s="436">
        <f>COUNTIF(AC$4:AC2912,AC2912)</f>
        <v>87</v>
      </c>
      <c r="C2912" s="436" t="str">
        <f t="shared" si="587"/>
        <v>DC1LL03-DC</v>
      </c>
      <c r="D2912" s="436">
        <f>VLOOKUP(C2912,'LICH THI'!C:AA,12,0)</f>
        <v>89</v>
      </c>
      <c r="E2912" s="436">
        <f>VLOOKUP(C2912,'LICH THI'!C:AA,13,0)</f>
        <v>45</v>
      </c>
      <c r="F2912" s="436">
        <f t="shared" si="597"/>
        <v>44</v>
      </c>
      <c r="G2912" s="436">
        <f>VLOOKUP(C2912,'LICH THI'!C:AA,14,0)</f>
        <v>2</v>
      </c>
      <c r="H2912" s="436">
        <f t="shared" si="588"/>
        <v>2</v>
      </c>
      <c r="I2912" s="436" t="str">
        <f t="shared" si="589"/>
        <v>Nguyễn Văn Trường</v>
      </c>
      <c r="J2912" s="436"/>
      <c r="K2912" s="436">
        <f t="shared" si="590"/>
        <v>1</v>
      </c>
      <c r="L2912" s="436" t="str">
        <f t="shared" si="591"/>
        <v>DC1LL03-DC-1</v>
      </c>
      <c r="M2912" s="436">
        <f t="shared" si="592"/>
        <v>3</v>
      </c>
      <c r="N2912" s="437">
        <f t="shared" si="598"/>
        <v>41</v>
      </c>
      <c r="O2912" s="437"/>
      <c r="P2912" s="430" t="str">
        <f t="shared" si="593"/>
        <v/>
      </c>
      <c r="U2912" s="177">
        <v>52</v>
      </c>
      <c r="V2912" s="177" t="s">
        <v>3019</v>
      </c>
      <c r="W2912" s="177" t="s">
        <v>2741</v>
      </c>
      <c r="X2912" s="177" t="s">
        <v>3443</v>
      </c>
      <c r="Y2912" s="177" t="s">
        <v>3877</v>
      </c>
      <c r="Z2912" s="177" t="s">
        <v>3938</v>
      </c>
      <c r="AA2912" s="525" t="s">
        <v>3878</v>
      </c>
      <c r="AB2912" s="399" t="str">
        <f t="shared" si="594"/>
        <v>DC1LL03</v>
      </c>
      <c r="AC2912" s="399" t="str">
        <f t="shared" si="595"/>
        <v>DC1LL03-DC</v>
      </c>
      <c r="AD2912" t="str">
        <f>Y2912&amp;"-"&amp;VLOOKUP(AC2912,'LICH THI'!C:AA,9,0)</f>
        <v>64DCQT3115-42470</v>
      </c>
      <c r="AE2912">
        <f t="shared" si="596"/>
        <v>1</v>
      </c>
    </row>
    <row r="2913" spans="1:31" x14ac:dyDescent="0.25">
      <c r="A2913" s="436" t="str">
        <f t="shared" si="586"/>
        <v>DC1LL03-DC-88</v>
      </c>
      <c r="B2913" s="436">
        <f>COUNTIF(AC$4:AC2913,AC2913)</f>
        <v>88</v>
      </c>
      <c r="C2913" s="436" t="str">
        <f t="shared" si="587"/>
        <v>DC1LL03-DC</v>
      </c>
      <c r="D2913" s="436">
        <f>VLOOKUP(C2913,'LICH THI'!C:AA,12,0)</f>
        <v>89</v>
      </c>
      <c r="E2913" s="436">
        <f>VLOOKUP(C2913,'LICH THI'!C:AA,13,0)</f>
        <v>45</v>
      </c>
      <c r="F2913" s="436">
        <f t="shared" si="597"/>
        <v>44</v>
      </c>
      <c r="G2913" s="436">
        <f>VLOOKUP(C2913,'LICH THI'!C:AA,14,0)</f>
        <v>2</v>
      </c>
      <c r="H2913" s="436">
        <f t="shared" si="588"/>
        <v>2</v>
      </c>
      <c r="I2913" s="436" t="str">
        <f t="shared" si="589"/>
        <v>Trương Anh Trưởng</v>
      </c>
      <c r="J2913" s="436"/>
      <c r="K2913" s="436">
        <f t="shared" si="590"/>
        <v>1</v>
      </c>
      <c r="L2913" s="436" t="str">
        <f t="shared" si="591"/>
        <v>DC1LL03-DC-1</v>
      </c>
      <c r="M2913" s="436">
        <f t="shared" si="592"/>
        <v>3</v>
      </c>
      <c r="N2913" s="437">
        <f t="shared" si="598"/>
        <v>42</v>
      </c>
      <c r="O2913" s="437"/>
      <c r="P2913" s="430" t="str">
        <f t="shared" si="593"/>
        <v/>
      </c>
      <c r="U2913" s="177">
        <v>38</v>
      </c>
      <c r="V2913" s="177" t="s">
        <v>3761</v>
      </c>
      <c r="W2913" s="177" t="s">
        <v>4010</v>
      </c>
      <c r="X2913" s="177" t="s">
        <v>4011</v>
      </c>
      <c r="Y2913" s="177" t="s">
        <v>4012</v>
      </c>
      <c r="Z2913" s="177" t="s">
        <v>3938</v>
      </c>
      <c r="AA2913" s="525" t="s">
        <v>4013</v>
      </c>
      <c r="AB2913" s="399" t="str">
        <f t="shared" si="594"/>
        <v>DC1LL03</v>
      </c>
      <c r="AC2913" s="399" t="str">
        <f t="shared" si="595"/>
        <v>DC1LL03-DC</v>
      </c>
      <c r="AD2913" t="str">
        <f>Y2913&amp;"-"&amp;VLOOKUP(AC2913,'LICH THI'!C:AA,9,0)</f>
        <v>64DCDD3106-42470</v>
      </c>
      <c r="AE2913">
        <f t="shared" si="596"/>
        <v>1</v>
      </c>
    </row>
    <row r="2914" spans="1:31" x14ac:dyDescent="0.25">
      <c r="A2914" s="436" t="str">
        <f t="shared" si="586"/>
        <v>DC1LL03-DC-89</v>
      </c>
      <c r="B2914" s="436">
        <f>COUNTIF(AC$4:AC2914,AC2914)</f>
        <v>89</v>
      </c>
      <c r="C2914" s="436" t="str">
        <f t="shared" si="587"/>
        <v>DC1LL03-DC</v>
      </c>
      <c r="D2914" s="436">
        <f>VLOOKUP(C2914,'LICH THI'!C:AA,12,0)</f>
        <v>89</v>
      </c>
      <c r="E2914" s="436">
        <f>VLOOKUP(C2914,'LICH THI'!C:AA,13,0)</f>
        <v>45</v>
      </c>
      <c r="F2914" s="436">
        <f t="shared" si="597"/>
        <v>44</v>
      </c>
      <c r="G2914" s="436">
        <f>VLOOKUP(C2914,'LICH THI'!C:AA,14,0)</f>
        <v>2</v>
      </c>
      <c r="H2914" s="436">
        <f t="shared" si="588"/>
        <v>2</v>
      </c>
      <c r="I2914" s="436" t="str">
        <f t="shared" si="589"/>
        <v>Nguyễn Khắc Ý</v>
      </c>
      <c r="J2914" s="436"/>
      <c r="K2914" s="436">
        <f t="shared" si="590"/>
        <v>1</v>
      </c>
      <c r="L2914" s="436" t="str">
        <f t="shared" si="591"/>
        <v>DC1LL03-DC-1</v>
      </c>
      <c r="M2914" s="436">
        <f t="shared" si="592"/>
        <v>3</v>
      </c>
      <c r="N2914" s="437">
        <f t="shared" si="598"/>
        <v>43</v>
      </c>
      <c r="O2914" s="437"/>
      <c r="P2914" s="430" t="str">
        <f t="shared" si="593"/>
        <v/>
      </c>
      <c r="U2914" s="177">
        <v>41</v>
      </c>
      <c r="V2914" s="177" t="s">
        <v>3761</v>
      </c>
      <c r="W2914" s="177" t="s">
        <v>3302</v>
      </c>
      <c r="X2914" s="177" t="s">
        <v>4017</v>
      </c>
      <c r="Y2914" s="177" t="s">
        <v>4018</v>
      </c>
      <c r="Z2914" s="177" t="s">
        <v>3938</v>
      </c>
      <c r="AA2914" s="525" t="s">
        <v>4019</v>
      </c>
      <c r="AB2914" s="399" t="str">
        <f t="shared" si="594"/>
        <v>DC1LL03</v>
      </c>
      <c r="AC2914" s="399" t="str">
        <f t="shared" si="595"/>
        <v>DC1LL03-DC</v>
      </c>
      <c r="AD2914" t="str">
        <f>Y2914&amp;"-"&amp;VLOOKUP(AC2914,'LICH THI'!C:AA,9,0)</f>
        <v>64DCDD3122-42470</v>
      </c>
      <c r="AE2914">
        <f t="shared" si="596"/>
        <v>1</v>
      </c>
    </row>
    <row r="2915" spans="1:31" x14ac:dyDescent="0.25">
      <c r="A2915" s="436" t="str">
        <f t="shared" si="586"/>
        <v>DC1LL04-DC-1</v>
      </c>
      <c r="B2915" s="436">
        <f>COUNTIF(AC$4:AC2915,AC2915)</f>
        <v>1</v>
      </c>
      <c r="C2915" s="436" t="str">
        <f t="shared" si="587"/>
        <v>DC1LL04-DC</v>
      </c>
      <c r="D2915" s="436">
        <f>VLOOKUP(C2915,'LICH THI'!C:AA,12,0)</f>
        <v>143</v>
      </c>
      <c r="E2915" s="436">
        <f>VLOOKUP(C2915,'LICH THI'!C:AA,13,0)</f>
        <v>48</v>
      </c>
      <c r="F2915" s="436">
        <f t="shared" si="597"/>
        <v>48</v>
      </c>
      <c r="G2915" s="436">
        <f>VLOOKUP(C2915,'LICH THI'!C:AA,14,0)</f>
        <v>3</v>
      </c>
      <c r="H2915" s="436">
        <f t="shared" si="588"/>
        <v>1</v>
      </c>
      <c r="I2915" s="436" t="str">
        <f t="shared" si="589"/>
        <v>Chu Việt Anh</v>
      </c>
      <c r="J2915" s="436"/>
      <c r="K2915" s="436">
        <f t="shared" si="590"/>
        <v>2</v>
      </c>
      <c r="L2915" s="436" t="str">
        <f t="shared" si="591"/>
        <v>DC1LL04-DC-2</v>
      </c>
      <c r="M2915" s="436">
        <f t="shared" si="592"/>
        <v>4</v>
      </c>
      <c r="N2915" s="437">
        <f t="shared" si="598"/>
        <v>96</v>
      </c>
      <c r="O2915" s="437"/>
      <c r="P2915" s="430" t="str">
        <f t="shared" si="593"/>
        <v/>
      </c>
      <c r="U2915" s="177">
        <v>82</v>
      </c>
      <c r="V2915" s="177" t="s">
        <v>2897</v>
      </c>
      <c r="W2915" s="177" t="s">
        <v>2898</v>
      </c>
      <c r="X2915" s="177" t="s">
        <v>2611</v>
      </c>
      <c r="Y2915" s="177" t="s">
        <v>2899</v>
      </c>
      <c r="Z2915" s="177" t="s">
        <v>2607</v>
      </c>
      <c r="AA2915" s="525" t="s">
        <v>2900</v>
      </c>
      <c r="AB2915" s="399" t="str">
        <f t="shared" si="594"/>
        <v>DC1LL04</v>
      </c>
      <c r="AC2915" s="399" t="str">
        <f t="shared" si="595"/>
        <v>DC1LL04-DC</v>
      </c>
      <c r="AD2915" t="str">
        <f>Y2915&amp;"-"&amp;VLOOKUP(AC2915,'LICH THI'!C:AA,9,0)</f>
        <v>64DCDB3017-42470</v>
      </c>
      <c r="AE2915">
        <f t="shared" si="596"/>
        <v>1</v>
      </c>
    </row>
    <row r="2916" spans="1:31" x14ac:dyDescent="0.25">
      <c r="A2916" s="436" t="str">
        <f t="shared" si="586"/>
        <v>DC1LL04-DC-2</v>
      </c>
      <c r="B2916" s="436">
        <f>COUNTIF(AC$4:AC2916,AC2916)</f>
        <v>2</v>
      </c>
      <c r="C2916" s="436" t="str">
        <f t="shared" si="587"/>
        <v>DC1LL04-DC</v>
      </c>
      <c r="D2916" s="436">
        <f>VLOOKUP(C2916,'LICH THI'!C:AA,12,0)</f>
        <v>143</v>
      </c>
      <c r="E2916" s="436">
        <f>VLOOKUP(C2916,'LICH THI'!C:AA,13,0)</f>
        <v>48</v>
      </c>
      <c r="F2916" s="436">
        <f t="shared" si="597"/>
        <v>48</v>
      </c>
      <c r="G2916" s="436">
        <f>VLOOKUP(C2916,'LICH THI'!C:AA,14,0)</f>
        <v>3</v>
      </c>
      <c r="H2916" s="436">
        <f t="shared" si="588"/>
        <v>1</v>
      </c>
      <c r="I2916" s="436" t="str">
        <f t="shared" si="589"/>
        <v>Lê Công Tuấn Anh</v>
      </c>
      <c r="J2916" s="436"/>
      <c r="K2916" s="436">
        <f t="shared" si="590"/>
        <v>2</v>
      </c>
      <c r="L2916" s="436" t="str">
        <f t="shared" si="591"/>
        <v>DC1LL04-DC-2</v>
      </c>
      <c r="M2916" s="436">
        <f t="shared" si="592"/>
        <v>4</v>
      </c>
      <c r="N2916" s="437">
        <f t="shared" si="598"/>
        <v>97</v>
      </c>
      <c r="O2916" s="437"/>
      <c r="P2916" s="430" t="str">
        <f t="shared" si="593"/>
        <v/>
      </c>
      <c r="U2916" s="177">
        <v>51</v>
      </c>
      <c r="V2916" s="177" t="s">
        <v>2790</v>
      </c>
      <c r="W2916" s="177" t="s">
        <v>2791</v>
      </c>
      <c r="X2916" s="177" t="s">
        <v>2611</v>
      </c>
      <c r="Y2916" s="177" t="s">
        <v>2792</v>
      </c>
      <c r="Z2916" s="177" t="s">
        <v>2607</v>
      </c>
      <c r="AA2916" s="525" t="s">
        <v>2793</v>
      </c>
      <c r="AB2916" s="399" t="str">
        <f t="shared" si="594"/>
        <v>DC1LL04</v>
      </c>
      <c r="AC2916" s="399" t="str">
        <f t="shared" si="595"/>
        <v>DC1LL04-DC</v>
      </c>
      <c r="AD2916" t="str">
        <f>Y2916&amp;"-"&amp;VLOOKUP(AC2916,'LICH THI'!C:AA,9,0)</f>
        <v>64DCCD3090-42470</v>
      </c>
      <c r="AE2916">
        <f t="shared" si="596"/>
        <v>1</v>
      </c>
    </row>
    <row r="2917" spans="1:31" x14ac:dyDescent="0.25">
      <c r="A2917" s="436" t="str">
        <f t="shared" si="586"/>
        <v>DC1LL04-DC-3</v>
      </c>
      <c r="B2917" s="436">
        <f>COUNTIF(AC$4:AC2917,AC2917)</f>
        <v>3</v>
      </c>
      <c r="C2917" s="436" t="str">
        <f t="shared" si="587"/>
        <v>DC1LL04-DC</v>
      </c>
      <c r="D2917" s="436">
        <f>VLOOKUP(C2917,'LICH THI'!C:AA,12,0)</f>
        <v>143</v>
      </c>
      <c r="E2917" s="436">
        <f>VLOOKUP(C2917,'LICH THI'!C:AA,13,0)</f>
        <v>48</v>
      </c>
      <c r="F2917" s="436">
        <f t="shared" si="597"/>
        <v>48</v>
      </c>
      <c r="G2917" s="436">
        <f>VLOOKUP(C2917,'LICH THI'!C:AA,14,0)</f>
        <v>3</v>
      </c>
      <c r="H2917" s="436">
        <f t="shared" si="588"/>
        <v>1</v>
      </c>
      <c r="I2917" s="436" t="str">
        <f t="shared" si="589"/>
        <v>Lê Ngọc Anh</v>
      </c>
      <c r="J2917" s="436"/>
      <c r="K2917" s="436">
        <f t="shared" si="590"/>
        <v>2</v>
      </c>
      <c r="L2917" s="436" t="str">
        <f t="shared" si="591"/>
        <v>DC1LL04-DC-2</v>
      </c>
      <c r="M2917" s="436">
        <f t="shared" si="592"/>
        <v>4</v>
      </c>
      <c r="N2917" s="437">
        <f t="shared" si="598"/>
        <v>98</v>
      </c>
      <c r="O2917" s="437"/>
      <c r="P2917" s="430" t="str">
        <f t="shared" si="593"/>
        <v/>
      </c>
      <c r="U2917" s="177">
        <v>2</v>
      </c>
      <c r="V2917" s="177" t="s">
        <v>2609</v>
      </c>
      <c r="W2917" s="177" t="s">
        <v>2610</v>
      </c>
      <c r="X2917" s="177" t="s">
        <v>2611</v>
      </c>
      <c r="Y2917" s="177" t="s">
        <v>2612</v>
      </c>
      <c r="Z2917" s="177" t="s">
        <v>2607</v>
      </c>
      <c r="AA2917" s="525" t="s">
        <v>2613</v>
      </c>
      <c r="AB2917" s="399" t="str">
        <f t="shared" si="594"/>
        <v>DC1LL04</v>
      </c>
      <c r="AC2917" s="399" t="str">
        <f t="shared" si="595"/>
        <v>DC1LL04-DC</v>
      </c>
      <c r="AD2917" t="str">
        <f>Y2917&amp;"-"&amp;VLOOKUP(AC2917,'LICH THI'!C:AA,9,0)</f>
        <v>63DCCD3216-42470</v>
      </c>
      <c r="AE2917">
        <f t="shared" si="596"/>
        <v>1</v>
      </c>
    </row>
    <row r="2918" spans="1:31" x14ac:dyDescent="0.25">
      <c r="A2918" s="436" t="str">
        <f t="shared" si="586"/>
        <v>DC1LL04-DC-4</v>
      </c>
      <c r="B2918" s="436">
        <f>COUNTIF(AC$4:AC2918,AC2918)</f>
        <v>4</v>
      </c>
      <c r="C2918" s="436" t="str">
        <f t="shared" si="587"/>
        <v>DC1LL04-DC</v>
      </c>
      <c r="D2918" s="436">
        <f>VLOOKUP(C2918,'LICH THI'!C:AA,12,0)</f>
        <v>143</v>
      </c>
      <c r="E2918" s="436">
        <f>VLOOKUP(C2918,'LICH THI'!C:AA,13,0)</f>
        <v>48</v>
      </c>
      <c r="F2918" s="436">
        <f t="shared" si="597"/>
        <v>48</v>
      </c>
      <c r="G2918" s="436">
        <f>VLOOKUP(C2918,'LICH THI'!C:AA,14,0)</f>
        <v>3</v>
      </c>
      <c r="H2918" s="436">
        <f t="shared" si="588"/>
        <v>1</v>
      </c>
      <c r="I2918" s="436" t="str">
        <f t="shared" si="589"/>
        <v>Ngô Thị Lan Anh</v>
      </c>
      <c r="J2918" s="436"/>
      <c r="K2918" s="436">
        <f t="shared" si="590"/>
        <v>2</v>
      </c>
      <c r="L2918" s="436" t="str">
        <f t="shared" si="591"/>
        <v>DC1LL04-DC-2</v>
      </c>
      <c r="M2918" s="436">
        <f t="shared" si="592"/>
        <v>4</v>
      </c>
      <c r="N2918" s="437">
        <f t="shared" si="598"/>
        <v>51</v>
      </c>
      <c r="O2918" s="437"/>
      <c r="P2918" s="430" t="str">
        <f t="shared" si="593"/>
        <v/>
      </c>
      <c r="U2918" s="177">
        <v>10</v>
      </c>
      <c r="V2918" s="177" t="s">
        <v>2642</v>
      </c>
      <c r="W2918" s="177" t="s">
        <v>2643</v>
      </c>
      <c r="X2918" s="177" t="s">
        <v>2611</v>
      </c>
      <c r="Y2918" s="177" t="s">
        <v>2644</v>
      </c>
      <c r="Z2918" s="177" t="s">
        <v>2607</v>
      </c>
      <c r="AA2918" s="525" t="s">
        <v>2618</v>
      </c>
      <c r="AB2918" s="399" t="str">
        <f t="shared" si="594"/>
        <v>DC1LL04</v>
      </c>
      <c r="AC2918" s="399" t="str">
        <f t="shared" si="595"/>
        <v>DC1LL04-DC</v>
      </c>
      <c r="AD2918" t="str">
        <f>Y2918&amp;"-"&amp;VLOOKUP(AC2918,'LICH THI'!C:AA,9,0)</f>
        <v>63DCKT3140-42470</v>
      </c>
      <c r="AE2918">
        <f t="shared" si="596"/>
        <v>1</v>
      </c>
    </row>
    <row r="2919" spans="1:31" x14ac:dyDescent="0.25">
      <c r="A2919" s="436" t="str">
        <f t="shared" si="586"/>
        <v>DC1LL04-DC-5</v>
      </c>
      <c r="B2919" s="436">
        <f>COUNTIF(AC$4:AC2919,AC2919)</f>
        <v>5</v>
      </c>
      <c r="C2919" s="436" t="str">
        <f t="shared" si="587"/>
        <v>DC1LL04-DC</v>
      </c>
      <c r="D2919" s="436">
        <f>VLOOKUP(C2919,'LICH THI'!C:AA,12,0)</f>
        <v>143</v>
      </c>
      <c r="E2919" s="436">
        <f>VLOOKUP(C2919,'LICH THI'!C:AA,13,0)</f>
        <v>48</v>
      </c>
      <c r="F2919" s="436">
        <f t="shared" si="597"/>
        <v>48</v>
      </c>
      <c r="G2919" s="436">
        <f>VLOOKUP(C2919,'LICH THI'!C:AA,14,0)</f>
        <v>3</v>
      </c>
      <c r="H2919" s="436">
        <f t="shared" si="588"/>
        <v>1</v>
      </c>
      <c r="I2919" s="436" t="str">
        <f t="shared" si="589"/>
        <v>Nguyễn Hoài Anh</v>
      </c>
      <c r="J2919" s="436"/>
      <c r="K2919" s="436">
        <f t="shared" si="590"/>
        <v>2</v>
      </c>
      <c r="L2919" s="436" t="str">
        <f t="shared" si="591"/>
        <v>DC1LL04-DC-2</v>
      </c>
      <c r="M2919" s="436">
        <f t="shared" si="592"/>
        <v>4</v>
      </c>
      <c r="N2919" s="437">
        <f t="shared" si="598"/>
        <v>52</v>
      </c>
      <c r="O2919" s="437"/>
      <c r="P2919" s="430" t="str">
        <f t="shared" si="593"/>
        <v/>
      </c>
      <c r="U2919" s="177">
        <v>140</v>
      </c>
      <c r="V2919" s="177" t="s">
        <v>3088</v>
      </c>
      <c r="W2919" s="177" t="s">
        <v>3089</v>
      </c>
      <c r="X2919" s="177" t="s">
        <v>2611</v>
      </c>
      <c r="Y2919" s="177" t="s">
        <v>3090</v>
      </c>
      <c r="Z2919" s="177" t="s">
        <v>2607</v>
      </c>
      <c r="AA2919" s="525" t="s">
        <v>3091</v>
      </c>
      <c r="AB2919" s="399" t="str">
        <f t="shared" si="594"/>
        <v>DC1LL04</v>
      </c>
      <c r="AC2919" s="399" t="str">
        <f t="shared" si="595"/>
        <v>DC1LL04-DC</v>
      </c>
      <c r="AD2919" t="str">
        <f>Y2919&amp;"-"&amp;VLOOKUP(AC2919,'LICH THI'!C:AA,9,0)</f>
        <v>63DCQT3050-42470</v>
      </c>
      <c r="AE2919">
        <f t="shared" si="596"/>
        <v>1</v>
      </c>
    </row>
    <row r="2920" spans="1:31" x14ac:dyDescent="0.25">
      <c r="A2920" s="436" t="str">
        <f t="shared" si="586"/>
        <v>DC1LL04-DC-6</v>
      </c>
      <c r="B2920" s="436">
        <f>COUNTIF(AC$4:AC2920,AC2920)</f>
        <v>6</v>
      </c>
      <c r="C2920" s="436" t="str">
        <f t="shared" si="587"/>
        <v>DC1LL04-DC</v>
      </c>
      <c r="D2920" s="436">
        <f>VLOOKUP(C2920,'LICH THI'!C:AA,12,0)</f>
        <v>143</v>
      </c>
      <c r="E2920" s="436">
        <f>VLOOKUP(C2920,'LICH THI'!C:AA,13,0)</f>
        <v>48</v>
      </c>
      <c r="F2920" s="436">
        <f t="shared" si="597"/>
        <v>48</v>
      </c>
      <c r="G2920" s="436">
        <f>VLOOKUP(C2920,'LICH THI'!C:AA,14,0)</f>
        <v>3</v>
      </c>
      <c r="H2920" s="436">
        <f t="shared" si="588"/>
        <v>1</v>
      </c>
      <c r="I2920" s="436" t="str">
        <f t="shared" si="589"/>
        <v>Nguyễn Thị Anh</v>
      </c>
      <c r="J2920" s="436"/>
      <c r="K2920" s="436">
        <f t="shared" si="590"/>
        <v>2</v>
      </c>
      <c r="L2920" s="436" t="str">
        <f t="shared" si="591"/>
        <v>DC1LL04-DC-2</v>
      </c>
      <c r="M2920" s="436">
        <f t="shared" si="592"/>
        <v>4</v>
      </c>
      <c r="N2920" s="437">
        <f t="shared" si="598"/>
        <v>53</v>
      </c>
      <c r="O2920" s="437"/>
      <c r="P2920" s="430" t="str">
        <f t="shared" si="593"/>
        <v/>
      </c>
      <c r="U2920" s="177">
        <v>126</v>
      </c>
      <c r="V2920" s="177" t="s">
        <v>3046</v>
      </c>
      <c r="W2920" s="177" t="s">
        <v>2619</v>
      </c>
      <c r="X2920" s="177" t="s">
        <v>2611</v>
      </c>
      <c r="Y2920" s="177" t="s">
        <v>3047</v>
      </c>
      <c r="Z2920" s="177" t="s">
        <v>2607</v>
      </c>
      <c r="AA2920" s="525" t="s">
        <v>3048</v>
      </c>
      <c r="AB2920" s="399" t="str">
        <f t="shared" si="594"/>
        <v>DC1LL04</v>
      </c>
      <c r="AC2920" s="399" t="str">
        <f t="shared" si="595"/>
        <v>DC1LL04-DC</v>
      </c>
      <c r="AD2920" t="str">
        <f>Y2920&amp;"-"&amp;VLOOKUP(AC2920,'LICH THI'!C:AA,9,0)</f>
        <v>63DCKT3251-42470</v>
      </c>
      <c r="AE2920">
        <f t="shared" si="596"/>
        <v>1</v>
      </c>
    </row>
    <row r="2921" spans="1:31" x14ac:dyDescent="0.25">
      <c r="A2921" s="436" t="str">
        <f t="shared" si="586"/>
        <v>DC1LL04-DC-7</v>
      </c>
      <c r="B2921" s="436">
        <f>COUNTIF(AC$4:AC2921,AC2921)</f>
        <v>7</v>
      </c>
      <c r="C2921" s="436" t="str">
        <f t="shared" si="587"/>
        <v>DC1LL04-DC</v>
      </c>
      <c r="D2921" s="436">
        <f>VLOOKUP(C2921,'LICH THI'!C:AA,12,0)</f>
        <v>143</v>
      </c>
      <c r="E2921" s="436">
        <f>VLOOKUP(C2921,'LICH THI'!C:AA,13,0)</f>
        <v>48</v>
      </c>
      <c r="F2921" s="436">
        <f t="shared" si="597"/>
        <v>48</v>
      </c>
      <c r="G2921" s="436">
        <f>VLOOKUP(C2921,'LICH THI'!C:AA,14,0)</f>
        <v>3</v>
      </c>
      <c r="H2921" s="436">
        <f t="shared" si="588"/>
        <v>1</v>
      </c>
      <c r="I2921" s="436" t="str">
        <f t="shared" si="589"/>
        <v>Nguyễn Thị Lan Anh</v>
      </c>
      <c r="J2921" s="436"/>
      <c r="K2921" s="436">
        <f t="shared" si="590"/>
        <v>2</v>
      </c>
      <c r="L2921" s="436" t="str">
        <f t="shared" si="591"/>
        <v>DC1LL04-DC-2</v>
      </c>
      <c r="M2921" s="436">
        <f t="shared" si="592"/>
        <v>4</v>
      </c>
      <c r="N2921" s="437">
        <f t="shared" si="598"/>
        <v>54</v>
      </c>
      <c r="O2921" s="437"/>
      <c r="P2921" s="430" t="str">
        <f t="shared" si="593"/>
        <v/>
      </c>
      <c r="U2921" s="177">
        <v>27</v>
      </c>
      <c r="V2921" s="177" t="s">
        <v>2700</v>
      </c>
      <c r="W2921" s="177" t="s">
        <v>2701</v>
      </c>
      <c r="X2921" s="177" t="s">
        <v>2611</v>
      </c>
      <c r="Y2921" s="177" t="s">
        <v>2702</v>
      </c>
      <c r="Z2921" s="177" t="s">
        <v>2607</v>
      </c>
      <c r="AA2921" s="525" t="s">
        <v>2703</v>
      </c>
      <c r="AB2921" s="399" t="str">
        <f t="shared" si="594"/>
        <v>DC1LL04</v>
      </c>
      <c r="AC2921" s="399" t="str">
        <f t="shared" si="595"/>
        <v>DC1LL04-DC</v>
      </c>
      <c r="AD2921" t="str">
        <f>Y2921&amp;"-"&amp;VLOOKUP(AC2921,'LICH THI'!C:AA,9,0)</f>
        <v>63DCKT3231-42470</v>
      </c>
      <c r="AE2921">
        <f t="shared" si="596"/>
        <v>1</v>
      </c>
    </row>
    <row r="2922" spans="1:31" x14ac:dyDescent="0.25">
      <c r="A2922" s="436" t="str">
        <f t="shared" si="586"/>
        <v>DC1LL04-DC-8</v>
      </c>
      <c r="B2922" s="436">
        <f>COUNTIF(AC$4:AC2922,AC2922)</f>
        <v>8</v>
      </c>
      <c r="C2922" s="436" t="str">
        <f t="shared" si="587"/>
        <v>DC1LL04-DC</v>
      </c>
      <c r="D2922" s="436">
        <f>VLOOKUP(C2922,'LICH THI'!C:AA,12,0)</f>
        <v>143</v>
      </c>
      <c r="E2922" s="436">
        <f>VLOOKUP(C2922,'LICH THI'!C:AA,13,0)</f>
        <v>48</v>
      </c>
      <c r="F2922" s="436">
        <f t="shared" si="597"/>
        <v>48</v>
      </c>
      <c r="G2922" s="436">
        <f>VLOOKUP(C2922,'LICH THI'!C:AA,14,0)</f>
        <v>3</v>
      </c>
      <c r="H2922" s="436">
        <f t="shared" si="588"/>
        <v>1</v>
      </c>
      <c r="I2922" s="436" t="str">
        <f t="shared" si="589"/>
        <v>Nguyễn Thị Phương Anh</v>
      </c>
      <c r="J2922" s="436"/>
      <c r="K2922" s="436">
        <f t="shared" si="590"/>
        <v>2</v>
      </c>
      <c r="L2922" s="436" t="str">
        <f t="shared" si="591"/>
        <v>DC1LL04-DC-2</v>
      </c>
      <c r="M2922" s="436">
        <f t="shared" si="592"/>
        <v>4</v>
      </c>
      <c r="N2922" s="437">
        <f t="shared" si="598"/>
        <v>55</v>
      </c>
      <c r="O2922" s="437"/>
      <c r="P2922" s="430" t="str">
        <f t="shared" si="593"/>
        <v/>
      </c>
      <c r="U2922" s="177">
        <v>11</v>
      </c>
      <c r="V2922" s="177" t="s">
        <v>2642</v>
      </c>
      <c r="W2922" s="177" t="s">
        <v>2645</v>
      </c>
      <c r="X2922" s="177" t="s">
        <v>2611</v>
      </c>
      <c r="Y2922" s="177" t="s">
        <v>2646</v>
      </c>
      <c r="Z2922" s="177" t="s">
        <v>2607</v>
      </c>
      <c r="AA2922" s="525" t="s">
        <v>2647</v>
      </c>
      <c r="AB2922" s="399" t="str">
        <f t="shared" si="594"/>
        <v>DC1LL04</v>
      </c>
      <c r="AC2922" s="399" t="str">
        <f t="shared" si="595"/>
        <v>DC1LL04-DC</v>
      </c>
      <c r="AD2922" t="str">
        <f>Y2922&amp;"-"&amp;VLOOKUP(AC2922,'LICH THI'!C:AA,9,0)</f>
        <v>63DCKT3164-42470</v>
      </c>
      <c r="AE2922">
        <f t="shared" si="596"/>
        <v>1</v>
      </c>
    </row>
    <row r="2923" spans="1:31" x14ac:dyDescent="0.25">
      <c r="A2923" s="436" t="str">
        <f t="shared" si="586"/>
        <v>DC1LL04-DC-9</v>
      </c>
      <c r="B2923" s="436">
        <f>COUNTIF(AC$4:AC2923,AC2923)</f>
        <v>9</v>
      </c>
      <c r="C2923" s="436" t="str">
        <f t="shared" si="587"/>
        <v>DC1LL04-DC</v>
      </c>
      <c r="D2923" s="436">
        <f>VLOOKUP(C2923,'LICH THI'!C:AA,12,0)</f>
        <v>143</v>
      </c>
      <c r="E2923" s="436">
        <f>VLOOKUP(C2923,'LICH THI'!C:AA,13,0)</f>
        <v>48</v>
      </c>
      <c r="F2923" s="436">
        <f t="shared" si="597"/>
        <v>48</v>
      </c>
      <c r="G2923" s="436">
        <f>VLOOKUP(C2923,'LICH THI'!C:AA,14,0)</f>
        <v>3</v>
      </c>
      <c r="H2923" s="436">
        <f t="shared" si="588"/>
        <v>1</v>
      </c>
      <c r="I2923" s="436" t="str">
        <f t="shared" si="589"/>
        <v>Quách Ngọc Anh</v>
      </c>
      <c r="J2923" s="436"/>
      <c r="K2923" s="436">
        <f t="shared" si="590"/>
        <v>2</v>
      </c>
      <c r="L2923" s="436" t="str">
        <f t="shared" si="591"/>
        <v>DC1LL04-DC-2</v>
      </c>
      <c r="M2923" s="436">
        <f t="shared" si="592"/>
        <v>4</v>
      </c>
      <c r="N2923" s="437">
        <f t="shared" si="598"/>
        <v>56</v>
      </c>
      <c r="O2923" s="437"/>
      <c r="P2923" s="430" t="str">
        <f t="shared" si="593"/>
        <v/>
      </c>
      <c r="U2923" s="177">
        <v>73</v>
      </c>
      <c r="V2923" s="177" t="s">
        <v>2868</v>
      </c>
      <c r="W2923" s="177" t="s">
        <v>2869</v>
      </c>
      <c r="X2923" s="177" t="s">
        <v>2611</v>
      </c>
      <c r="Y2923" s="177" t="s">
        <v>2870</v>
      </c>
      <c r="Z2923" s="177" t="s">
        <v>2607</v>
      </c>
      <c r="AA2923" s="525" t="s">
        <v>2871</v>
      </c>
      <c r="AB2923" s="399" t="str">
        <f t="shared" si="594"/>
        <v>DC1LL04</v>
      </c>
      <c r="AC2923" s="399" t="str">
        <f t="shared" si="595"/>
        <v>DC1LL04-DC</v>
      </c>
      <c r="AD2923" t="str">
        <f>Y2923&amp;"-"&amp;VLOOKUP(AC2923,'LICH THI'!C:AA,9,0)</f>
        <v>64DCCD3309-42470</v>
      </c>
      <c r="AE2923">
        <f t="shared" si="596"/>
        <v>1</v>
      </c>
    </row>
    <row r="2924" spans="1:31" x14ac:dyDescent="0.25">
      <c r="A2924" s="436" t="str">
        <f t="shared" si="586"/>
        <v>DC1LL04-DC-10</v>
      </c>
      <c r="B2924" s="436">
        <f>COUNTIF(AC$4:AC2924,AC2924)</f>
        <v>10</v>
      </c>
      <c r="C2924" s="436" t="str">
        <f t="shared" si="587"/>
        <v>DC1LL04-DC</v>
      </c>
      <c r="D2924" s="436">
        <f>VLOOKUP(C2924,'LICH THI'!C:AA,12,0)</f>
        <v>143</v>
      </c>
      <c r="E2924" s="436">
        <f>VLOOKUP(C2924,'LICH THI'!C:AA,13,0)</f>
        <v>48</v>
      </c>
      <c r="F2924" s="436">
        <f t="shared" si="597"/>
        <v>48</v>
      </c>
      <c r="G2924" s="436">
        <f>VLOOKUP(C2924,'LICH THI'!C:AA,14,0)</f>
        <v>3</v>
      </c>
      <c r="H2924" s="436">
        <f t="shared" si="588"/>
        <v>1</v>
      </c>
      <c r="I2924" s="436" t="str">
        <f t="shared" si="589"/>
        <v>Trương Tuấn Anh</v>
      </c>
      <c r="J2924" s="436"/>
      <c r="K2924" s="436">
        <f t="shared" si="590"/>
        <v>2</v>
      </c>
      <c r="L2924" s="436" t="str">
        <f t="shared" si="591"/>
        <v>DC1LL04-DC-2</v>
      </c>
      <c r="M2924" s="436">
        <f t="shared" si="592"/>
        <v>4</v>
      </c>
      <c r="N2924" s="437">
        <f t="shared" si="598"/>
        <v>57</v>
      </c>
      <c r="O2924" s="437"/>
      <c r="P2924" s="430" t="str">
        <f t="shared" si="593"/>
        <v/>
      </c>
      <c r="U2924" s="177">
        <v>94</v>
      </c>
      <c r="V2924" s="177" t="s">
        <v>2935</v>
      </c>
      <c r="W2924" s="177" t="s">
        <v>2936</v>
      </c>
      <c r="X2924" s="177" t="s">
        <v>2611</v>
      </c>
      <c r="Y2924" s="177" t="s">
        <v>2937</v>
      </c>
      <c r="Z2924" s="177" t="s">
        <v>2607</v>
      </c>
      <c r="AA2924" s="525" t="s">
        <v>2938</v>
      </c>
      <c r="AB2924" s="399" t="str">
        <f t="shared" si="594"/>
        <v>DC1LL04</v>
      </c>
      <c r="AC2924" s="399" t="str">
        <f t="shared" si="595"/>
        <v>DC1LL04-DC</v>
      </c>
      <c r="AD2924" t="str">
        <f>Y2924&amp;"-"&amp;VLOOKUP(AC2924,'LICH THI'!C:AA,9,0)</f>
        <v>64DCDB3080-42470</v>
      </c>
      <c r="AE2924">
        <f t="shared" si="596"/>
        <v>1</v>
      </c>
    </row>
    <row r="2925" spans="1:31" x14ac:dyDescent="0.25">
      <c r="A2925" s="436" t="str">
        <f t="shared" si="586"/>
        <v>DC1LL04-DC-11</v>
      </c>
      <c r="B2925" s="436">
        <f>COUNTIF(AC$4:AC2925,AC2925)</f>
        <v>11</v>
      </c>
      <c r="C2925" s="436" t="str">
        <f t="shared" si="587"/>
        <v>DC1LL04-DC</v>
      </c>
      <c r="D2925" s="436">
        <f>VLOOKUP(C2925,'LICH THI'!C:AA,12,0)</f>
        <v>143</v>
      </c>
      <c r="E2925" s="436">
        <f>VLOOKUP(C2925,'LICH THI'!C:AA,13,0)</f>
        <v>48</v>
      </c>
      <c r="F2925" s="436">
        <f t="shared" si="597"/>
        <v>48</v>
      </c>
      <c r="G2925" s="436">
        <f>VLOOKUP(C2925,'LICH THI'!C:AA,14,0)</f>
        <v>3</v>
      </c>
      <c r="H2925" s="436">
        <f t="shared" si="588"/>
        <v>1</v>
      </c>
      <c r="I2925" s="436" t="str">
        <f t="shared" si="589"/>
        <v>Tạ Thị Ánh</v>
      </c>
      <c r="J2925" s="436"/>
      <c r="K2925" s="436">
        <f t="shared" si="590"/>
        <v>2</v>
      </c>
      <c r="L2925" s="436" t="str">
        <f t="shared" si="591"/>
        <v>DC1LL04-DC-2</v>
      </c>
      <c r="M2925" s="436">
        <f t="shared" si="592"/>
        <v>4</v>
      </c>
      <c r="N2925" s="437">
        <f t="shared" si="598"/>
        <v>58</v>
      </c>
      <c r="O2925" s="437"/>
      <c r="P2925" s="430" t="str">
        <f t="shared" si="593"/>
        <v/>
      </c>
      <c r="U2925" s="177">
        <v>119</v>
      </c>
      <c r="V2925" s="177" t="s">
        <v>3019</v>
      </c>
      <c r="W2925" s="177" t="s">
        <v>3020</v>
      </c>
      <c r="X2925" s="177" t="s">
        <v>3021</v>
      </c>
      <c r="Y2925" s="177" t="s">
        <v>3022</v>
      </c>
      <c r="Z2925" s="177" t="s">
        <v>2607</v>
      </c>
      <c r="AA2925" s="525" t="s">
        <v>3023</v>
      </c>
      <c r="AB2925" s="399" t="str">
        <f t="shared" si="594"/>
        <v>DC1LL04</v>
      </c>
      <c r="AC2925" s="399" t="str">
        <f t="shared" si="595"/>
        <v>DC1LL04-DC</v>
      </c>
      <c r="AD2925" t="str">
        <f>Y2925&amp;"-"&amp;VLOOKUP(AC2925,'LICH THI'!C:AA,9,0)</f>
        <v>64DCQT3097-42470</v>
      </c>
      <c r="AE2925">
        <f t="shared" si="596"/>
        <v>1</v>
      </c>
    </row>
    <row r="2926" spans="1:31" x14ac:dyDescent="0.25">
      <c r="A2926" s="436" t="str">
        <f t="shared" si="586"/>
        <v>DC1LL04-DC-12</v>
      </c>
      <c r="B2926" s="436">
        <f>COUNTIF(AC$4:AC2926,AC2926)</f>
        <v>12</v>
      </c>
      <c r="C2926" s="436" t="str">
        <f t="shared" si="587"/>
        <v>DC1LL04-DC</v>
      </c>
      <c r="D2926" s="436">
        <f>VLOOKUP(C2926,'LICH THI'!C:AA,12,0)</f>
        <v>143</v>
      </c>
      <c r="E2926" s="436">
        <f>VLOOKUP(C2926,'LICH THI'!C:AA,13,0)</f>
        <v>48</v>
      </c>
      <c r="F2926" s="436">
        <f t="shared" si="597"/>
        <v>48</v>
      </c>
      <c r="G2926" s="436">
        <f>VLOOKUP(C2926,'LICH THI'!C:AA,14,0)</f>
        <v>3</v>
      </c>
      <c r="H2926" s="436">
        <f t="shared" si="588"/>
        <v>1</v>
      </c>
      <c r="I2926" s="436" t="str">
        <f t="shared" si="589"/>
        <v>Đào Viết Bình</v>
      </c>
      <c r="J2926" s="436"/>
      <c r="K2926" s="436">
        <f t="shared" si="590"/>
        <v>2</v>
      </c>
      <c r="L2926" s="436" t="str">
        <f t="shared" si="591"/>
        <v>DC1LL04-DC-2</v>
      </c>
      <c r="M2926" s="436">
        <f t="shared" si="592"/>
        <v>4</v>
      </c>
      <c r="N2926" s="437">
        <f t="shared" si="598"/>
        <v>59</v>
      </c>
      <c r="O2926" s="437"/>
      <c r="P2926" s="430" t="str">
        <f t="shared" si="593"/>
        <v/>
      </c>
      <c r="U2926" s="177">
        <v>74</v>
      </c>
      <c r="V2926" s="177" t="s">
        <v>2868</v>
      </c>
      <c r="W2926" s="177" t="s">
        <v>2872</v>
      </c>
      <c r="X2926" s="177" t="s">
        <v>2605</v>
      </c>
      <c r="Y2926" s="177" t="s">
        <v>2873</v>
      </c>
      <c r="Z2926" s="177" t="s">
        <v>2607</v>
      </c>
      <c r="AA2926" s="525" t="s">
        <v>2874</v>
      </c>
      <c r="AB2926" s="399" t="str">
        <f t="shared" si="594"/>
        <v>DC1LL04</v>
      </c>
      <c r="AC2926" s="399" t="str">
        <f t="shared" si="595"/>
        <v>DC1LL04-DC</v>
      </c>
      <c r="AD2926" t="str">
        <f>Y2926&amp;"-"&amp;VLOOKUP(AC2926,'LICH THI'!C:AA,9,0)</f>
        <v>64DCCD3264-42470</v>
      </c>
      <c r="AE2926">
        <f t="shared" si="596"/>
        <v>1</v>
      </c>
    </row>
    <row r="2927" spans="1:31" x14ac:dyDescent="0.25">
      <c r="A2927" s="436" t="str">
        <f t="shared" si="586"/>
        <v>DC1LL04-DC-13</v>
      </c>
      <c r="B2927" s="436">
        <f>COUNTIF(AC$4:AC2927,AC2927)</f>
        <v>13</v>
      </c>
      <c r="C2927" s="436" t="str">
        <f t="shared" si="587"/>
        <v>DC1LL04-DC</v>
      </c>
      <c r="D2927" s="436">
        <f>VLOOKUP(C2927,'LICH THI'!C:AA,12,0)</f>
        <v>143</v>
      </c>
      <c r="E2927" s="436">
        <f>VLOOKUP(C2927,'LICH THI'!C:AA,13,0)</f>
        <v>48</v>
      </c>
      <c r="F2927" s="436">
        <f t="shared" si="597"/>
        <v>48</v>
      </c>
      <c r="G2927" s="436">
        <f>VLOOKUP(C2927,'LICH THI'!C:AA,14,0)</f>
        <v>3</v>
      </c>
      <c r="H2927" s="436">
        <f t="shared" si="588"/>
        <v>1</v>
      </c>
      <c r="I2927" s="436" t="str">
        <f t="shared" si="589"/>
        <v>Đặng Tiểu Bình</v>
      </c>
      <c r="J2927" s="436"/>
      <c r="K2927" s="436">
        <f t="shared" si="590"/>
        <v>2</v>
      </c>
      <c r="L2927" s="436" t="str">
        <f t="shared" si="591"/>
        <v>DC1LL04-DC-2</v>
      </c>
      <c r="M2927" s="436">
        <f t="shared" si="592"/>
        <v>4</v>
      </c>
      <c r="N2927" s="437">
        <f t="shared" si="598"/>
        <v>60</v>
      </c>
      <c r="O2927" s="437"/>
      <c r="P2927" s="430" t="str">
        <f t="shared" si="593"/>
        <v/>
      </c>
      <c r="U2927" s="177">
        <v>33</v>
      </c>
      <c r="V2927" s="177" t="s">
        <v>2724</v>
      </c>
      <c r="W2927" s="177" t="s">
        <v>2725</v>
      </c>
      <c r="X2927" s="177" t="s">
        <v>2605</v>
      </c>
      <c r="Y2927" s="177" t="s">
        <v>2726</v>
      </c>
      <c r="Z2927" s="177" t="s">
        <v>2607</v>
      </c>
      <c r="AA2927" s="525" t="s">
        <v>2699</v>
      </c>
      <c r="AB2927" s="399" t="str">
        <f t="shared" si="594"/>
        <v>DC1LL04</v>
      </c>
      <c r="AC2927" s="399" t="str">
        <f t="shared" si="595"/>
        <v>DC1LL04-DC</v>
      </c>
      <c r="AD2927" t="str">
        <f>Y2927&amp;"-"&amp;VLOOKUP(AC2927,'LICH THI'!C:AA,9,0)</f>
        <v>64DCCA3007-42470</v>
      </c>
      <c r="AE2927">
        <f t="shared" si="596"/>
        <v>1</v>
      </c>
    </row>
    <row r="2928" spans="1:31" x14ac:dyDescent="0.25">
      <c r="A2928" s="436" t="str">
        <f t="shared" si="586"/>
        <v>DC1LL04-DC-14</v>
      </c>
      <c r="B2928" s="436">
        <f>COUNTIF(AC$4:AC2928,AC2928)</f>
        <v>14</v>
      </c>
      <c r="C2928" s="436" t="str">
        <f t="shared" si="587"/>
        <v>DC1LL04-DC</v>
      </c>
      <c r="D2928" s="436">
        <f>VLOOKUP(C2928,'LICH THI'!C:AA,12,0)</f>
        <v>143</v>
      </c>
      <c r="E2928" s="436">
        <f>VLOOKUP(C2928,'LICH THI'!C:AA,13,0)</f>
        <v>48</v>
      </c>
      <c r="F2928" s="436">
        <f t="shared" si="597"/>
        <v>48</v>
      </c>
      <c r="G2928" s="436">
        <f>VLOOKUP(C2928,'LICH THI'!C:AA,14,0)</f>
        <v>3</v>
      </c>
      <c r="H2928" s="436">
        <f t="shared" si="588"/>
        <v>1</v>
      </c>
      <c r="I2928" s="436" t="str">
        <f t="shared" si="589"/>
        <v>Hồ Văn Bình</v>
      </c>
      <c r="J2928" s="436"/>
      <c r="K2928" s="436">
        <f t="shared" si="590"/>
        <v>2</v>
      </c>
      <c r="L2928" s="436" t="str">
        <f t="shared" si="591"/>
        <v>DC1LL04-DC-2</v>
      </c>
      <c r="M2928" s="436">
        <f t="shared" si="592"/>
        <v>4</v>
      </c>
      <c r="N2928" s="437">
        <f t="shared" si="598"/>
        <v>61</v>
      </c>
      <c r="O2928" s="437"/>
      <c r="P2928" s="430" t="str">
        <f t="shared" si="593"/>
        <v/>
      </c>
      <c r="U2928" s="177">
        <v>34</v>
      </c>
      <c r="V2928" s="177" t="s">
        <v>2724</v>
      </c>
      <c r="W2928" s="177" t="s">
        <v>2727</v>
      </c>
      <c r="X2928" s="177" t="s">
        <v>2605</v>
      </c>
      <c r="Y2928" s="177" t="s">
        <v>2728</v>
      </c>
      <c r="Z2928" s="177" t="s">
        <v>2607</v>
      </c>
      <c r="AA2928" s="525" t="s">
        <v>2729</v>
      </c>
      <c r="AB2928" s="399" t="str">
        <f t="shared" si="594"/>
        <v>DC1LL04</v>
      </c>
      <c r="AC2928" s="399" t="str">
        <f t="shared" si="595"/>
        <v>DC1LL04-DC</v>
      </c>
      <c r="AD2928" t="str">
        <f>Y2928&amp;"-"&amp;VLOOKUP(AC2928,'LICH THI'!C:AA,9,0)</f>
        <v>64DCCA3005-42470</v>
      </c>
      <c r="AE2928">
        <f t="shared" si="596"/>
        <v>1</v>
      </c>
    </row>
    <row r="2929" spans="1:31" x14ac:dyDescent="0.25">
      <c r="A2929" s="436" t="str">
        <f t="shared" si="586"/>
        <v>DC1LL04-DC-15</v>
      </c>
      <c r="B2929" s="436">
        <f>COUNTIF(AC$4:AC2929,AC2929)</f>
        <v>15</v>
      </c>
      <c r="C2929" s="436" t="str">
        <f t="shared" si="587"/>
        <v>DC1LL04-DC</v>
      </c>
      <c r="D2929" s="436">
        <f>VLOOKUP(C2929,'LICH THI'!C:AA,12,0)</f>
        <v>143</v>
      </c>
      <c r="E2929" s="436">
        <f>VLOOKUP(C2929,'LICH THI'!C:AA,13,0)</f>
        <v>48</v>
      </c>
      <c r="F2929" s="436">
        <f t="shared" si="597"/>
        <v>48</v>
      </c>
      <c r="G2929" s="436">
        <f>VLOOKUP(C2929,'LICH THI'!C:AA,14,0)</f>
        <v>3</v>
      </c>
      <c r="H2929" s="436">
        <f t="shared" si="588"/>
        <v>1</v>
      </c>
      <c r="I2929" s="436" t="str">
        <f t="shared" si="589"/>
        <v>Lê Văn Bình</v>
      </c>
      <c r="J2929" s="436"/>
      <c r="K2929" s="436">
        <f t="shared" si="590"/>
        <v>2</v>
      </c>
      <c r="L2929" s="436" t="str">
        <f t="shared" si="591"/>
        <v>DC1LL04-DC-2</v>
      </c>
      <c r="M2929" s="436">
        <f t="shared" si="592"/>
        <v>4</v>
      </c>
      <c r="N2929" s="437">
        <f t="shared" si="598"/>
        <v>62</v>
      </c>
      <c r="O2929" s="437"/>
      <c r="P2929" s="430" t="str">
        <f t="shared" si="593"/>
        <v/>
      </c>
      <c r="U2929" s="177">
        <v>1</v>
      </c>
      <c r="V2929" s="177" t="s">
        <v>2603</v>
      </c>
      <c r="W2929" s="177" t="s">
        <v>2604</v>
      </c>
      <c r="X2929" s="177" t="s">
        <v>2605</v>
      </c>
      <c r="Y2929" s="177" t="s">
        <v>2606</v>
      </c>
      <c r="Z2929" s="177" t="s">
        <v>2607</v>
      </c>
      <c r="AA2929" s="525" t="s">
        <v>2608</v>
      </c>
      <c r="AB2929" s="399" t="str">
        <f t="shared" si="594"/>
        <v>DC1LL04</v>
      </c>
      <c r="AC2929" s="399" t="str">
        <f t="shared" si="595"/>
        <v>DC1LL04-DC</v>
      </c>
      <c r="AD2929" t="str">
        <f>Y2929&amp;"-"&amp;VLOOKUP(AC2929,'LICH THI'!C:AA,9,0)</f>
        <v>62DCCD3006-42470</v>
      </c>
      <c r="AE2929">
        <f t="shared" si="596"/>
        <v>1</v>
      </c>
    </row>
    <row r="2930" spans="1:31" x14ac:dyDescent="0.25">
      <c r="A2930" s="436" t="str">
        <f t="shared" si="586"/>
        <v>DC1LL04-DC-16</v>
      </c>
      <c r="B2930" s="436">
        <f>COUNTIF(AC$4:AC2930,AC2930)</f>
        <v>16</v>
      </c>
      <c r="C2930" s="436" t="str">
        <f t="shared" si="587"/>
        <v>DC1LL04-DC</v>
      </c>
      <c r="D2930" s="436">
        <f>VLOOKUP(C2930,'LICH THI'!C:AA,12,0)</f>
        <v>143</v>
      </c>
      <c r="E2930" s="436">
        <f>VLOOKUP(C2930,'LICH THI'!C:AA,13,0)</f>
        <v>48</v>
      </c>
      <c r="F2930" s="436">
        <f t="shared" si="597"/>
        <v>48</v>
      </c>
      <c r="G2930" s="436">
        <f>VLOOKUP(C2930,'LICH THI'!C:AA,14,0)</f>
        <v>3</v>
      </c>
      <c r="H2930" s="436">
        <f t="shared" si="588"/>
        <v>1</v>
      </c>
      <c r="I2930" s="436" t="str">
        <f t="shared" si="589"/>
        <v>Phạm Văn Bình</v>
      </c>
      <c r="J2930" s="436"/>
      <c r="K2930" s="436">
        <f t="shared" si="590"/>
        <v>2</v>
      </c>
      <c r="L2930" s="436" t="str">
        <f t="shared" si="591"/>
        <v>DC1LL04-DC-2</v>
      </c>
      <c r="M2930" s="436">
        <f t="shared" si="592"/>
        <v>4</v>
      </c>
      <c r="N2930" s="437">
        <f t="shared" si="598"/>
        <v>63</v>
      </c>
      <c r="O2930" s="437"/>
      <c r="P2930" s="430" t="str">
        <f t="shared" si="593"/>
        <v/>
      </c>
      <c r="U2930" s="177">
        <v>83</v>
      </c>
      <c r="V2930" s="177" t="s">
        <v>2897</v>
      </c>
      <c r="W2930" s="177" t="s">
        <v>2738</v>
      </c>
      <c r="X2930" s="177" t="s">
        <v>2605</v>
      </c>
      <c r="Y2930" s="177" t="s">
        <v>2901</v>
      </c>
      <c r="Z2930" s="177" t="s">
        <v>2607</v>
      </c>
      <c r="AA2930" s="525" t="s">
        <v>2902</v>
      </c>
      <c r="AB2930" s="399" t="str">
        <f t="shared" si="594"/>
        <v>DC1LL04</v>
      </c>
      <c r="AC2930" s="399" t="str">
        <f t="shared" si="595"/>
        <v>DC1LL04-DC</v>
      </c>
      <c r="AD2930" t="str">
        <f>Y2930&amp;"-"&amp;VLOOKUP(AC2930,'LICH THI'!C:AA,9,0)</f>
        <v>64DCDB3020-42470</v>
      </c>
      <c r="AE2930">
        <f t="shared" si="596"/>
        <v>1</v>
      </c>
    </row>
    <row r="2931" spans="1:31" x14ac:dyDescent="0.25">
      <c r="A2931" s="436" t="str">
        <f t="shared" si="586"/>
        <v>DC1LL04-DC-17</v>
      </c>
      <c r="B2931" s="436">
        <f>COUNTIF(AC$4:AC2931,AC2931)</f>
        <v>17</v>
      </c>
      <c r="C2931" s="436" t="str">
        <f t="shared" si="587"/>
        <v>DC1LL04-DC</v>
      </c>
      <c r="D2931" s="436">
        <f>VLOOKUP(C2931,'LICH THI'!C:AA,12,0)</f>
        <v>143</v>
      </c>
      <c r="E2931" s="436">
        <f>VLOOKUP(C2931,'LICH THI'!C:AA,13,0)</f>
        <v>48</v>
      </c>
      <c r="F2931" s="436">
        <f t="shared" si="597"/>
        <v>48</v>
      </c>
      <c r="G2931" s="436">
        <f>VLOOKUP(C2931,'LICH THI'!C:AA,14,0)</f>
        <v>3</v>
      </c>
      <c r="H2931" s="436">
        <f t="shared" si="588"/>
        <v>1</v>
      </c>
      <c r="I2931" s="436" t="str">
        <f t="shared" si="589"/>
        <v>Thân Văn Bình</v>
      </c>
      <c r="J2931" s="436"/>
      <c r="K2931" s="436">
        <f t="shared" si="590"/>
        <v>2</v>
      </c>
      <c r="L2931" s="436" t="str">
        <f t="shared" si="591"/>
        <v>DC1LL04-DC-2</v>
      </c>
      <c r="M2931" s="436">
        <f t="shared" si="592"/>
        <v>4</v>
      </c>
      <c r="N2931" s="437">
        <f t="shared" si="598"/>
        <v>64</v>
      </c>
      <c r="O2931" s="437"/>
      <c r="P2931" s="430" t="str">
        <f t="shared" si="593"/>
        <v/>
      </c>
      <c r="U2931" s="177">
        <v>137</v>
      </c>
      <c r="V2931" s="177" t="s">
        <v>3077</v>
      </c>
      <c r="W2931" s="177" t="s">
        <v>3078</v>
      </c>
      <c r="X2931" s="177" t="s">
        <v>2605</v>
      </c>
      <c r="Y2931" s="177" t="s">
        <v>3079</v>
      </c>
      <c r="Z2931" s="177" t="s">
        <v>2607</v>
      </c>
      <c r="AA2931" s="525" t="s">
        <v>3080</v>
      </c>
      <c r="AB2931" s="399" t="str">
        <f t="shared" si="594"/>
        <v>DC1LL04</v>
      </c>
      <c r="AC2931" s="399" t="str">
        <f t="shared" si="595"/>
        <v>DC1LL04-DC</v>
      </c>
      <c r="AD2931" t="str">
        <f>Y2931&amp;"-"&amp;VLOOKUP(AC2931,'LICH THI'!C:AA,9,0)</f>
        <v>64DCDB3115-42470</v>
      </c>
      <c r="AE2931">
        <f t="shared" si="596"/>
        <v>1</v>
      </c>
    </row>
    <row r="2932" spans="1:31" x14ac:dyDescent="0.25">
      <c r="A2932" s="436" t="str">
        <f t="shared" si="586"/>
        <v>DC1LL04-DC-18</v>
      </c>
      <c r="B2932" s="436">
        <f>COUNTIF(AC$4:AC2932,AC2932)</f>
        <v>18</v>
      </c>
      <c r="C2932" s="436" t="str">
        <f t="shared" si="587"/>
        <v>DC1LL04-DC</v>
      </c>
      <c r="D2932" s="436">
        <f>VLOOKUP(C2932,'LICH THI'!C:AA,12,0)</f>
        <v>143</v>
      </c>
      <c r="E2932" s="436">
        <f>VLOOKUP(C2932,'LICH THI'!C:AA,13,0)</f>
        <v>48</v>
      </c>
      <c r="F2932" s="436">
        <f t="shared" si="597"/>
        <v>48</v>
      </c>
      <c r="G2932" s="436">
        <f>VLOOKUP(C2932,'LICH THI'!C:AA,14,0)</f>
        <v>3</v>
      </c>
      <c r="H2932" s="436">
        <f t="shared" si="588"/>
        <v>1</v>
      </c>
      <c r="I2932" s="436" t="str">
        <f t="shared" si="589"/>
        <v>Trần Thanh Cao</v>
      </c>
      <c r="J2932" s="436"/>
      <c r="K2932" s="436">
        <f t="shared" si="590"/>
        <v>2</v>
      </c>
      <c r="L2932" s="436" t="str">
        <f t="shared" si="591"/>
        <v>DC1LL04-DC-2</v>
      </c>
      <c r="M2932" s="436">
        <f t="shared" si="592"/>
        <v>4</v>
      </c>
      <c r="N2932" s="437">
        <f t="shared" si="598"/>
        <v>65</v>
      </c>
      <c r="O2932" s="437"/>
      <c r="P2932" s="430" t="str">
        <f t="shared" si="593"/>
        <v/>
      </c>
      <c r="U2932" s="177">
        <v>68</v>
      </c>
      <c r="V2932" s="177" t="s">
        <v>2851</v>
      </c>
      <c r="W2932" s="177" t="s">
        <v>2852</v>
      </c>
      <c r="X2932" s="177" t="s">
        <v>2853</v>
      </c>
      <c r="Y2932" s="177" t="s">
        <v>2854</v>
      </c>
      <c r="Z2932" s="177" t="s">
        <v>2607</v>
      </c>
      <c r="AA2932" s="525" t="s">
        <v>2855</v>
      </c>
      <c r="AB2932" s="399" t="str">
        <f t="shared" si="594"/>
        <v>DC1LL04</v>
      </c>
      <c r="AC2932" s="399" t="str">
        <f t="shared" si="595"/>
        <v>DC1LL04-DC</v>
      </c>
      <c r="AD2932" t="str">
        <f>Y2932&amp;"-"&amp;VLOOKUP(AC2932,'LICH THI'!C:AA,9,0)</f>
        <v>64DCCD3205-42470</v>
      </c>
      <c r="AE2932">
        <f t="shared" si="596"/>
        <v>1</v>
      </c>
    </row>
    <row r="2933" spans="1:31" x14ac:dyDescent="0.25">
      <c r="A2933" s="436" t="str">
        <f t="shared" si="586"/>
        <v>DC1LL04-DC-19</v>
      </c>
      <c r="B2933" s="436">
        <f>COUNTIF(AC$4:AC2933,AC2933)</f>
        <v>19</v>
      </c>
      <c r="C2933" s="436" t="str">
        <f t="shared" si="587"/>
        <v>DC1LL04-DC</v>
      </c>
      <c r="D2933" s="436">
        <f>VLOOKUP(C2933,'LICH THI'!C:AA,12,0)</f>
        <v>143</v>
      </c>
      <c r="E2933" s="436">
        <f>VLOOKUP(C2933,'LICH THI'!C:AA,13,0)</f>
        <v>48</v>
      </c>
      <c r="F2933" s="436">
        <f t="shared" si="597"/>
        <v>48</v>
      </c>
      <c r="G2933" s="436">
        <f>VLOOKUP(C2933,'LICH THI'!C:AA,14,0)</f>
        <v>3</v>
      </c>
      <c r="H2933" s="436">
        <f t="shared" si="588"/>
        <v>1</v>
      </c>
      <c r="I2933" s="436" t="str">
        <f t="shared" si="589"/>
        <v>Vũ Văn Cao</v>
      </c>
      <c r="J2933" s="436"/>
      <c r="K2933" s="436">
        <f t="shared" si="590"/>
        <v>2</v>
      </c>
      <c r="L2933" s="436" t="str">
        <f t="shared" si="591"/>
        <v>DC1LL04-DC-2</v>
      </c>
      <c r="M2933" s="436">
        <f t="shared" si="592"/>
        <v>4</v>
      </c>
      <c r="N2933" s="437">
        <f t="shared" si="598"/>
        <v>66</v>
      </c>
      <c r="O2933" s="437"/>
      <c r="P2933" s="430" t="str">
        <f t="shared" si="593"/>
        <v/>
      </c>
      <c r="U2933" s="177">
        <v>95</v>
      </c>
      <c r="V2933" s="177" t="s">
        <v>2935</v>
      </c>
      <c r="W2933" s="177" t="s">
        <v>2914</v>
      </c>
      <c r="X2933" s="177" t="s">
        <v>2853</v>
      </c>
      <c r="Y2933" s="177" t="s">
        <v>2939</v>
      </c>
      <c r="Z2933" s="177" t="s">
        <v>2607</v>
      </c>
      <c r="AA2933" s="525" t="s">
        <v>2940</v>
      </c>
      <c r="AB2933" s="399" t="str">
        <f t="shared" si="594"/>
        <v>DC1LL04</v>
      </c>
      <c r="AC2933" s="399" t="str">
        <f t="shared" si="595"/>
        <v>DC1LL04-DC</v>
      </c>
      <c r="AD2933" t="str">
        <f>Y2933&amp;"-"&amp;VLOOKUP(AC2933,'LICH THI'!C:AA,9,0)</f>
        <v>64DCDB3075-42470</v>
      </c>
      <c r="AE2933">
        <f t="shared" si="596"/>
        <v>1</v>
      </c>
    </row>
    <row r="2934" spans="1:31" x14ac:dyDescent="0.25">
      <c r="A2934" s="436" t="str">
        <f t="shared" si="586"/>
        <v>DC1LL04-DC-20</v>
      </c>
      <c r="B2934" s="436">
        <f>COUNTIF(AC$4:AC2934,AC2934)</f>
        <v>20</v>
      </c>
      <c r="C2934" s="436" t="str">
        <f t="shared" si="587"/>
        <v>DC1LL04-DC</v>
      </c>
      <c r="D2934" s="436">
        <f>VLOOKUP(C2934,'LICH THI'!C:AA,12,0)</f>
        <v>143</v>
      </c>
      <c r="E2934" s="436">
        <f>VLOOKUP(C2934,'LICH THI'!C:AA,13,0)</f>
        <v>48</v>
      </c>
      <c r="F2934" s="436">
        <f t="shared" si="597"/>
        <v>48</v>
      </c>
      <c r="G2934" s="436">
        <f>VLOOKUP(C2934,'LICH THI'!C:AA,14,0)</f>
        <v>3</v>
      </c>
      <c r="H2934" s="436">
        <f t="shared" si="588"/>
        <v>1</v>
      </c>
      <c r="I2934" s="436" t="str">
        <f t="shared" si="589"/>
        <v>Nguyễn Mạnh Cường</v>
      </c>
      <c r="J2934" s="436"/>
      <c r="K2934" s="436">
        <f t="shared" si="590"/>
        <v>2</v>
      </c>
      <c r="L2934" s="436" t="str">
        <f t="shared" si="591"/>
        <v>DC1LL04-DC-2</v>
      </c>
      <c r="M2934" s="436">
        <f t="shared" si="592"/>
        <v>4</v>
      </c>
      <c r="N2934" s="437">
        <f t="shared" si="598"/>
        <v>67</v>
      </c>
      <c r="O2934" s="437"/>
      <c r="P2934" s="430" t="str">
        <f t="shared" si="593"/>
        <v/>
      </c>
      <c r="U2934" s="177">
        <v>36</v>
      </c>
      <c r="V2934" s="177" t="s">
        <v>2724</v>
      </c>
      <c r="W2934" s="177" t="s">
        <v>2734</v>
      </c>
      <c r="X2934" s="177" t="s">
        <v>2735</v>
      </c>
      <c r="Y2934" s="177" t="s">
        <v>2736</v>
      </c>
      <c r="Z2934" s="177" t="s">
        <v>2607</v>
      </c>
      <c r="AA2934" s="525" t="s">
        <v>2737</v>
      </c>
      <c r="AB2934" s="399" t="str">
        <f t="shared" si="594"/>
        <v>DC1LL04</v>
      </c>
      <c r="AC2934" s="399" t="str">
        <f t="shared" si="595"/>
        <v>DC1LL04-DC</v>
      </c>
      <c r="AD2934" t="str">
        <f>Y2934&amp;"-"&amp;VLOOKUP(AC2934,'LICH THI'!C:AA,9,0)</f>
        <v>64DCCA3019-42470</v>
      </c>
      <c r="AE2934">
        <f t="shared" si="596"/>
        <v>1</v>
      </c>
    </row>
    <row r="2935" spans="1:31" x14ac:dyDescent="0.25">
      <c r="A2935" s="436" t="str">
        <f t="shared" si="586"/>
        <v>DC1LL04-DC-21</v>
      </c>
      <c r="B2935" s="436">
        <f>COUNTIF(AC$4:AC2935,AC2935)</f>
        <v>21</v>
      </c>
      <c r="C2935" s="436" t="str">
        <f t="shared" si="587"/>
        <v>DC1LL04-DC</v>
      </c>
      <c r="D2935" s="436">
        <f>VLOOKUP(C2935,'LICH THI'!C:AA,12,0)</f>
        <v>143</v>
      </c>
      <c r="E2935" s="436">
        <f>VLOOKUP(C2935,'LICH THI'!C:AA,13,0)</f>
        <v>48</v>
      </c>
      <c r="F2935" s="436">
        <f t="shared" si="597"/>
        <v>48</v>
      </c>
      <c r="G2935" s="436">
        <f>VLOOKUP(C2935,'LICH THI'!C:AA,14,0)</f>
        <v>3</v>
      </c>
      <c r="H2935" s="436">
        <f t="shared" si="588"/>
        <v>1</v>
      </c>
      <c r="I2935" s="436" t="str">
        <f t="shared" si="589"/>
        <v>Phạm Văn Cường</v>
      </c>
      <c r="J2935" s="436"/>
      <c r="K2935" s="436">
        <f t="shared" si="590"/>
        <v>2</v>
      </c>
      <c r="L2935" s="436" t="str">
        <f t="shared" si="591"/>
        <v>DC1LL04-DC-2</v>
      </c>
      <c r="M2935" s="436">
        <f t="shared" si="592"/>
        <v>4</v>
      </c>
      <c r="N2935" s="437">
        <f t="shared" si="598"/>
        <v>68</v>
      </c>
      <c r="O2935" s="437"/>
      <c r="P2935" s="430" t="str">
        <f t="shared" si="593"/>
        <v/>
      </c>
      <c r="U2935" s="177">
        <v>37</v>
      </c>
      <c r="V2935" s="177" t="s">
        <v>2724</v>
      </c>
      <c r="W2935" s="177" t="s">
        <v>2738</v>
      </c>
      <c r="X2935" s="177" t="s">
        <v>2735</v>
      </c>
      <c r="Y2935" s="177" t="s">
        <v>2739</v>
      </c>
      <c r="Z2935" s="177" t="s">
        <v>2607</v>
      </c>
      <c r="AA2935" s="525" t="s">
        <v>2740</v>
      </c>
      <c r="AB2935" s="399" t="str">
        <f t="shared" si="594"/>
        <v>DC1LL04</v>
      </c>
      <c r="AC2935" s="399" t="str">
        <f t="shared" si="595"/>
        <v>DC1LL04-DC</v>
      </c>
      <c r="AD2935" t="str">
        <f>Y2935&amp;"-"&amp;VLOOKUP(AC2935,'LICH THI'!C:AA,9,0)</f>
        <v>64DCCA3049-42470</v>
      </c>
      <c r="AE2935">
        <f t="shared" si="596"/>
        <v>1</v>
      </c>
    </row>
    <row r="2936" spans="1:31" x14ac:dyDescent="0.25">
      <c r="A2936" s="436" t="str">
        <f t="shared" si="586"/>
        <v>DC1LL04-DC-22</v>
      </c>
      <c r="B2936" s="436">
        <f>COUNTIF(AC$4:AC2936,AC2936)</f>
        <v>22</v>
      </c>
      <c r="C2936" s="436" t="str">
        <f t="shared" si="587"/>
        <v>DC1LL04-DC</v>
      </c>
      <c r="D2936" s="436">
        <f>VLOOKUP(C2936,'LICH THI'!C:AA,12,0)</f>
        <v>143</v>
      </c>
      <c r="E2936" s="436">
        <f>VLOOKUP(C2936,'LICH THI'!C:AA,13,0)</f>
        <v>48</v>
      </c>
      <c r="F2936" s="436">
        <f t="shared" si="597"/>
        <v>48</v>
      </c>
      <c r="G2936" s="436">
        <f>VLOOKUP(C2936,'LICH THI'!C:AA,14,0)</f>
        <v>3</v>
      </c>
      <c r="H2936" s="436">
        <f t="shared" si="588"/>
        <v>1</v>
      </c>
      <c r="I2936" s="436" t="str">
        <f t="shared" si="589"/>
        <v>Nguyễn Minh Chiến</v>
      </c>
      <c r="J2936" s="436"/>
      <c r="K2936" s="436">
        <f t="shared" si="590"/>
        <v>2</v>
      </c>
      <c r="L2936" s="436" t="str">
        <f t="shared" si="591"/>
        <v>DC1LL04-DC-2</v>
      </c>
      <c r="M2936" s="436">
        <f t="shared" si="592"/>
        <v>4</v>
      </c>
      <c r="N2936" s="437">
        <f t="shared" si="598"/>
        <v>69</v>
      </c>
      <c r="O2936" s="437"/>
      <c r="P2936" s="430" t="str">
        <f t="shared" si="593"/>
        <v/>
      </c>
      <c r="U2936" s="177">
        <v>29</v>
      </c>
      <c r="V2936" s="177" t="s">
        <v>2707</v>
      </c>
      <c r="W2936" s="177" t="s">
        <v>2708</v>
      </c>
      <c r="X2936" s="177" t="s">
        <v>2709</v>
      </c>
      <c r="Y2936" s="177" t="s">
        <v>2710</v>
      </c>
      <c r="Z2936" s="177" t="s">
        <v>2607</v>
      </c>
      <c r="AA2936" s="525" t="s">
        <v>2711</v>
      </c>
      <c r="AB2936" s="399" t="str">
        <f t="shared" si="594"/>
        <v>DC1LL04</v>
      </c>
      <c r="AC2936" s="399" t="str">
        <f t="shared" si="595"/>
        <v>DC1LL04-DC</v>
      </c>
      <c r="AD2936" t="str">
        <f>Y2936&amp;"-"&amp;VLOOKUP(AC2936,'LICH THI'!C:AA,9,0)</f>
        <v>63DCQT3083-42470</v>
      </c>
      <c r="AE2936">
        <f t="shared" si="596"/>
        <v>1</v>
      </c>
    </row>
    <row r="2937" spans="1:31" x14ac:dyDescent="0.25">
      <c r="A2937" s="436" t="str">
        <f t="shared" si="586"/>
        <v>DC1LL04-DC-23</v>
      </c>
      <c r="B2937" s="436">
        <f>COUNTIF(AC$4:AC2937,AC2937)</f>
        <v>23</v>
      </c>
      <c r="C2937" s="436" t="str">
        <f t="shared" si="587"/>
        <v>DC1LL04-DC</v>
      </c>
      <c r="D2937" s="436">
        <f>VLOOKUP(C2937,'LICH THI'!C:AA,12,0)</f>
        <v>143</v>
      </c>
      <c r="E2937" s="436">
        <f>VLOOKUP(C2937,'LICH THI'!C:AA,13,0)</f>
        <v>48</v>
      </c>
      <c r="F2937" s="436">
        <f t="shared" si="597"/>
        <v>48</v>
      </c>
      <c r="G2937" s="436">
        <f>VLOOKUP(C2937,'LICH THI'!C:AA,14,0)</f>
        <v>3</v>
      </c>
      <c r="H2937" s="436">
        <f t="shared" si="588"/>
        <v>1</v>
      </c>
      <c r="I2937" s="436" t="str">
        <f t="shared" si="589"/>
        <v>Nguyễn Đăng Chung</v>
      </c>
      <c r="J2937" s="436"/>
      <c r="K2937" s="436">
        <f t="shared" si="590"/>
        <v>2</v>
      </c>
      <c r="L2937" s="436" t="str">
        <f t="shared" si="591"/>
        <v>DC1LL04-DC-2</v>
      </c>
      <c r="M2937" s="436">
        <f t="shared" si="592"/>
        <v>4</v>
      </c>
      <c r="N2937" s="437">
        <f t="shared" si="598"/>
        <v>70</v>
      </c>
      <c r="O2937" s="437"/>
      <c r="P2937" s="430" t="str">
        <f t="shared" si="593"/>
        <v/>
      </c>
      <c r="U2937" s="177">
        <v>75</v>
      </c>
      <c r="V2937" s="177" t="s">
        <v>2868</v>
      </c>
      <c r="W2937" s="177" t="s">
        <v>2875</v>
      </c>
      <c r="X2937" s="177" t="s">
        <v>2731</v>
      </c>
      <c r="Y2937" s="177" t="s">
        <v>2876</v>
      </c>
      <c r="Z2937" s="177" t="s">
        <v>2607</v>
      </c>
      <c r="AA2937" s="525" t="s">
        <v>2796</v>
      </c>
      <c r="AB2937" s="399" t="str">
        <f t="shared" si="594"/>
        <v>DC1LL04</v>
      </c>
      <c r="AC2937" s="399" t="str">
        <f t="shared" si="595"/>
        <v>DC1LL04-DC</v>
      </c>
      <c r="AD2937" t="str">
        <f>Y2937&amp;"-"&amp;VLOOKUP(AC2937,'LICH THI'!C:AA,9,0)</f>
        <v>64DCCD3247-42470</v>
      </c>
      <c r="AE2937">
        <f t="shared" si="596"/>
        <v>1</v>
      </c>
    </row>
    <row r="2938" spans="1:31" x14ac:dyDescent="0.25">
      <c r="A2938" s="436" t="str">
        <f t="shared" si="586"/>
        <v>DC1LL04-DC-24</v>
      </c>
      <c r="B2938" s="436">
        <f>COUNTIF(AC$4:AC2938,AC2938)</f>
        <v>24</v>
      </c>
      <c r="C2938" s="436" t="str">
        <f t="shared" si="587"/>
        <v>DC1LL04-DC</v>
      </c>
      <c r="D2938" s="436">
        <f>VLOOKUP(C2938,'LICH THI'!C:AA,12,0)</f>
        <v>143</v>
      </c>
      <c r="E2938" s="436">
        <f>VLOOKUP(C2938,'LICH THI'!C:AA,13,0)</f>
        <v>48</v>
      </c>
      <c r="F2938" s="436">
        <f t="shared" si="597"/>
        <v>48</v>
      </c>
      <c r="G2938" s="436">
        <f>VLOOKUP(C2938,'LICH THI'!C:AA,14,0)</f>
        <v>3</v>
      </c>
      <c r="H2938" s="436">
        <f t="shared" si="588"/>
        <v>1</v>
      </c>
      <c r="I2938" s="436" t="str">
        <f t="shared" si="589"/>
        <v>Phạm Đức Chung</v>
      </c>
      <c r="J2938" s="436"/>
      <c r="K2938" s="436">
        <f t="shared" si="590"/>
        <v>2</v>
      </c>
      <c r="L2938" s="436" t="str">
        <f t="shared" si="591"/>
        <v>DC1LL04-DC-2</v>
      </c>
      <c r="M2938" s="436">
        <f t="shared" si="592"/>
        <v>4</v>
      </c>
      <c r="N2938" s="437">
        <f t="shared" si="598"/>
        <v>71</v>
      </c>
      <c r="O2938" s="437"/>
      <c r="P2938" s="430" t="str">
        <f t="shared" si="593"/>
        <v/>
      </c>
      <c r="U2938" s="177">
        <v>35</v>
      </c>
      <c r="V2938" s="177" t="s">
        <v>2724</v>
      </c>
      <c r="W2938" s="177" t="s">
        <v>2730</v>
      </c>
      <c r="X2938" s="177" t="s">
        <v>2731</v>
      </c>
      <c r="Y2938" s="177" t="s">
        <v>2732</v>
      </c>
      <c r="Z2938" s="177" t="s">
        <v>2607</v>
      </c>
      <c r="AA2938" s="525" t="s">
        <v>2733</v>
      </c>
      <c r="AB2938" s="399" t="str">
        <f t="shared" si="594"/>
        <v>DC1LL04</v>
      </c>
      <c r="AC2938" s="399" t="str">
        <f t="shared" si="595"/>
        <v>DC1LL04-DC</v>
      </c>
      <c r="AD2938" t="str">
        <f>Y2938&amp;"-"&amp;VLOOKUP(AC2938,'LICH THI'!C:AA,9,0)</f>
        <v>64DCCA3043-42470</v>
      </c>
      <c r="AE2938">
        <f t="shared" si="596"/>
        <v>1</v>
      </c>
    </row>
    <row r="2939" spans="1:31" x14ac:dyDescent="0.25">
      <c r="A2939" s="436" t="str">
        <f t="shared" si="586"/>
        <v>DC1LL04-DC-25</v>
      </c>
      <c r="B2939" s="436">
        <f>COUNTIF(AC$4:AC2939,AC2939)</f>
        <v>25</v>
      </c>
      <c r="C2939" s="436" t="str">
        <f t="shared" si="587"/>
        <v>DC1LL04-DC</v>
      </c>
      <c r="D2939" s="436">
        <f>VLOOKUP(C2939,'LICH THI'!C:AA,12,0)</f>
        <v>143</v>
      </c>
      <c r="E2939" s="436">
        <f>VLOOKUP(C2939,'LICH THI'!C:AA,13,0)</f>
        <v>48</v>
      </c>
      <c r="F2939" s="436">
        <f t="shared" si="597"/>
        <v>48</v>
      </c>
      <c r="G2939" s="436">
        <f>VLOOKUP(C2939,'LICH THI'!C:AA,14,0)</f>
        <v>3</v>
      </c>
      <c r="H2939" s="436">
        <f t="shared" si="588"/>
        <v>1</v>
      </c>
      <c r="I2939" s="436" t="str">
        <f t="shared" si="589"/>
        <v>Phạm Ngọc Dân</v>
      </c>
      <c r="J2939" s="436"/>
      <c r="K2939" s="436">
        <f t="shared" si="590"/>
        <v>2</v>
      </c>
      <c r="L2939" s="436" t="str">
        <f t="shared" si="591"/>
        <v>DC1LL04-DC-2</v>
      </c>
      <c r="M2939" s="436">
        <f t="shared" si="592"/>
        <v>4</v>
      </c>
      <c r="N2939" s="437">
        <f t="shared" si="598"/>
        <v>72</v>
      </c>
      <c r="O2939" s="437"/>
      <c r="P2939" s="430" t="str">
        <f t="shared" si="593"/>
        <v/>
      </c>
      <c r="U2939" s="177">
        <v>138</v>
      </c>
      <c r="V2939" s="177" t="s">
        <v>3077</v>
      </c>
      <c r="W2939" s="177" t="s">
        <v>3081</v>
      </c>
      <c r="X2939" s="177" t="s">
        <v>3082</v>
      </c>
      <c r="Y2939" s="177" t="s">
        <v>3083</v>
      </c>
      <c r="Z2939" s="177" t="s">
        <v>2607</v>
      </c>
      <c r="AA2939" s="525" t="s">
        <v>3084</v>
      </c>
      <c r="AB2939" s="399" t="str">
        <f t="shared" si="594"/>
        <v>DC1LL04</v>
      </c>
      <c r="AC2939" s="399" t="str">
        <f t="shared" si="595"/>
        <v>DC1LL04-DC</v>
      </c>
      <c r="AD2939" t="str">
        <f>Y2939&amp;"-"&amp;VLOOKUP(AC2939,'LICH THI'!C:AA,9,0)</f>
        <v>64DCDB3163-42470</v>
      </c>
      <c r="AE2939">
        <f t="shared" si="596"/>
        <v>1</v>
      </c>
    </row>
    <row r="2940" spans="1:31" x14ac:dyDescent="0.25">
      <c r="A2940" s="436" t="str">
        <f t="shared" si="586"/>
        <v>DC1LL04-DC-26</v>
      </c>
      <c r="B2940" s="436">
        <f>COUNTIF(AC$4:AC2940,AC2940)</f>
        <v>26</v>
      </c>
      <c r="C2940" s="436" t="str">
        <f t="shared" si="587"/>
        <v>DC1LL04-DC</v>
      </c>
      <c r="D2940" s="436">
        <f>VLOOKUP(C2940,'LICH THI'!C:AA,12,0)</f>
        <v>143</v>
      </c>
      <c r="E2940" s="436">
        <f>VLOOKUP(C2940,'LICH THI'!C:AA,13,0)</f>
        <v>48</v>
      </c>
      <c r="F2940" s="436">
        <f t="shared" si="597"/>
        <v>48</v>
      </c>
      <c r="G2940" s="436">
        <f>VLOOKUP(C2940,'LICH THI'!C:AA,14,0)</f>
        <v>3</v>
      </c>
      <c r="H2940" s="436">
        <f t="shared" si="588"/>
        <v>1</v>
      </c>
      <c r="I2940" s="436" t="str">
        <f t="shared" si="589"/>
        <v>Nguyễn Bích Diệp</v>
      </c>
      <c r="J2940" s="436"/>
      <c r="K2940" s="436">
        <f t="shared" si="590"/>
        <v>2</v>
      </c>
      <c r="L2940" s="436" t="str">
        <f t="shared" si="591"/>
        <v>DC1LL04-DC-2</v>
      </c>
      <c r="M2940" s="436">
        <f t="shared" si="592"/>
        <v>4</v>
      </c>
      <c r="N2940" s="437">
        <f t="shared" si="598"/>
        <v>73</v>
      </c>
      <c r="O2940" s="437"/>
      <c r="P2940" s="430" t="str">
        <f t="shared" si="593"/>
        <v/>
      </c>
      <c r="U2940" s="177">
        <v>120</v>
      </c>
      <c r="V2940" s="177" t="s">
        <v>3019</v>
      </c>
      <c r="W2940" s="177" t="s">
        <v>3024</v>
      </c>
      <c r="X2940" s="177" t="s">
        <v>3025</v>
      </c>
      <c r="Y2940" s="177" t="s">
        <v>3026</v>
      </c>
      <c r="Z2940" s="177" t="s">
        <v>2607</v>
      </c>
      <c r="AA2940" s="525" t="s">
        <v>3027</v>
      </c>
      <c r="AB2940" s="399" t="str">
        <f t="shared" si="594"/>
        <v>DC1LL04</v>
      </c>
      <c r="AC2940" s="399" t="str">
        <f t="shared" si="595"/>
        <v>DC1LL04-DC</v>
      </c>
      <c r="AD2940" t="str">
        <f>Y2940&amp;"-"&amp;VLOOKUP(AC2940,'LICH THI'!C:AA,9,0)</f>
        <v>64DCQT3111-42470</v>
      </c>
      <c r="AE2940">
        <f t="shared" si="596"/>
        <v>1</v>
      </c>
    </row>
    <row r="2941" spans="1:31" x14ac:dyDescent="0.25">
      <c r="A2941" s="436" t="str">
        <f t="shared" si="586"/>
        <v>DC1LL04-DC-27</v>
      </c>
      <c r="B2941" s="436">
        <f>COUNTIF(AC$4:AC2941,AC2941)</f>
        <v>27</v>
      </c>
      <c r="C2941" s="436" t="str">
        <f t="shared" si="587"/>
        <v>DC1LL04-DC</v>
      </c>
      <c r="D2941" s="436">
        <f>VLOOKUP(C2941,'LICH THI'!C:AA,12,0)</f>
        <v>143</v>
      </c>
      <c r="E2941" s="436">
        <f>VLOOKUP(C2941,'LICH THI'!C:AA,13,0)</f>
        <v>48</v>
      </c>
      <c r="F2941" s="436">
        <f t="shared" si="597"/>
        <v>48</v>
      </c>
      <c r="G2941" s="436">
        <f>VLOOKUP(C2941,'LICH THI'!C:AA,14,0)</f>
        <v>3</v>
      </c>
      <c r="H2941" s="436">
        <f t="shared" si="588"/>
        <v>1</v>
      </c>
      <c r="I2941" s="436" t="str">
        <f t="shared" si="589"/>
        <v>Lương Hoàng Dũng</v>
      </c>
      <c r="J2941" s="436"/>
      <c r="K2941" s="436">
        <f t="shared" si="590"/>
        <v>2</v>
      </c>
      <c r="L2941" s="436" t="str">
        <f t="shared" si="591"/>
        <v>DC1LL04-DC-2</v>
      </c>
      <c r="M2941" s="436">
        <f t="shared" si="592"/>
        <v>4</v>
      </c>
      <c r="N2941" s="437">
        <f t="shared" si="598"/>
        <v>74</v>
      </c>
      <c r="O2941" s="437"/>
      <c r="P2941" s="430" t="str">
        <f t="shared" si="593"/>
        <v/>
      </c>
      <c r="U2941" s="177">
        <v>61</v>
      </c>
      <c r="V2941" s="177" t="s">
        <v>2825</v>
      </c>
      <c r="W2941" s="177" t="s">
        <v>2826</v>
      </c>
      <c r="X2941" s="177" t="s">
        <v>2827</v>
      </c>
      <c r="Y2941" s="177" t="s">
        <v>2828</v>
      </c>
      <c r="Z2941" s="177" t="s">
        <v>2607</v>
      </c>
      <c r="AA2941" s="525" t="s">
        <v>2829</v>
      </c>
      <c r="AB2941" s="399" t="str">
        <f t="shared" si="594"/>
        <v>DC1LL04</v>
      </c>
      <c r="AC2941" s="399" t="str">
        <f t="shared" si="595"/>
        <v>DC1LL04-DC</v>
      </c>
      <c r="AD2941" t="str">
        <f>Y2941&amp;"-"&amp;VLOOKUP(AC2941,'LICH THI'!C:AA,9,0)</f>
        <v>64DCCD3144-42470</v>
      </c>
      <c r="AE2941">
        <f t="shared" si="596"/>
        <v>1</v>
      </c>
    </row>
    <row r="2942" spans="1:31" x14ac:dyDescent="0.25">
      <c r="A2942" s="436" t="str">
        <f t="shared" si="586"/>
        <v>DC1LL04-DC-28</v>
      </c>
      <c r="B2942" s="436">
        <f>COUNTIF(AC$4:AC2942,AC2942)</f>
        <v>28</v>
      </c>
      <c r="C2942" s="436" t="str">
        <f t="shared" si="587"/>
        <v>DC1LL04-DC</v>
      </c>
      <c r="D2942" s="436">
        <f>VLOOKUP(C2942,'LICH THI'!C:AA,12,0)</f>
        <v>143</v>
      </c>
      <c r="E2942" s="436">
        <f>VLOOKUP(C2942,'LICH THI'!C:AA,13,0)</f>
        <v>48</v>
      </c>
      <c r="F2942" s="436">
        <f t="shared" si="597"/>
        <v>48</v>
      </c>
      <c r="G2942" s="436">
        <f>VLOOKUP(C2942,'LICH THI'!C:AA,14,0)</f>
        <v>3</v>
      </c>
      <c r="H2942" s="436">
        <f t="shared" si="588"/>
        <v>1</v>
      </c>
      <c r="I2942" s="436" t="str">
        <f t="shared" si="589"/>
        <v>Nguyễn Duy Bắc Dũng</v>
      </c>
      <c r="J2942" s="436"/>
      <c r="K2942" s="436">
        <f t="shared" si="590"/>
        <v>2</v>
      </c>
      <c r="L2942" s="436" t="str">
        <f t="shared" si="591"/>
        <v>DC1LL04-DC-2</v>
      </c>
      <c r="M2942" s="436">
        <f t="shared" si="592"/>
        <v>4</v>
      </c>
      <c r="N2942" s="437">
        <f t="shared" si="598"/>
        <v>75</v>
      </c>
      <c r="O2942" s="437"/>
      <c r="P2942" s="430" t="str">
        <f t="shared" si="593"/>
        <v/>
      </c>
      <c r="U2942" s="177">
        <v>69</v>
      </c>
      <c r="V2942" s="177" t="s">
        <v>2851</v>
      </c>
      <c r="W2942" s="177" t="s">
        <v>2856</v>
      </c>
      <c r="X2942" s="177" t="s">
        <v>2827</v>
      </c>
      <c r="Y2942" s="177" t="s">
        <v>2857</v>
      </c>
      <c r="Z2942" s="177" t="s">
        <v>2607</v>
      </c>
      <c r="AA2942" s="525" t="s">
        <v>2858</v>
      </c>
      <c r="AB2942" s="399" t="str">
        <f t="shared" si="594"/>
        <v>DC1LL04</v>
      </c>
      <c r="AC2942" s="399" t="str">
        <f t="shared" si="595"/>
        <v>DC1LL04-DC</v>
      </c>
      <c r="AD2942" t="str">
        <f>Y2942&amp;"-"&amp;VLOOKUP(AC2942,'LICH THI'!C:AA,9,0)</f>
        <v>64DCCD3238-42470</v>
      </c>
      <c r="AE2942">
        <f t="shared" si="596"/>
        <v>1</v>
      </c>
    </row>
    <row r="2943" spans="1:31" x14ac:dyDescent="0.25">
      <c r="A2943" s="436" t="str">
        <f t="shared" si="586"/>
        <v>DC1LL04-DC-29</v>
      </c>
      <c r="B2943" s="436">
        <f>COUNTIF(AC$4:AC2943,AC2943)</f>
        <v>29</v>
      </c>
      <c r="C2943" s="436" t="str">
        <f t="shared" si="587"/>
        <v>DC1LL04-DC</v>
      </c>
      <c r="D2943" s="436">
        <f>VLOOKUP(C2943,'LICH THI'!C:AA,12,0)</f>
        <v>143</v>
      </c>
      <c r="E2943" s="436">
        <f>VLOOKUP(C2943,'LICH THI'!C:AA,13,0)</f>
        <v>48</v>
      </c>
      <c r="F2943" s="436">
        <f t="shared" si="597"/>
        <v>48</v>
      </c>
      <c r="G2943" s="436">
        <f>VLOOKUP(C2943,'LICH THI'!C:AA,14,0)</f>
        <v>3</v>
      </c>
      <c r="H2943" s="436">
        <f t="shared" si="588"/>
        <v>1</v>
      </c>
      <c r="I2943" s="436" t="str">
        <f t="shared" si="589"/>
        <v>Bùi Đức Duy</v>
      </c>
      <c r="J2943" s="436"/>
      <c r="K2943" s="436">
        <f t="shared" si="590"/>
        <v>2</v>
      </c>
      <c r="L2943" s="436" t="str">
        <f t="shared" si="591"/>
        <v>DC1LL04-DC-2</v>
      </c>
      <c r="M2943" s="436">
        <f t="shared" si="592"/>
        <v>4</v>
      </c>
      <c r="N2943" s="437">
        <f t="shared" si="598"/>
        <v>76</v>
      </c>
      <c r="O2943" s="437"/>
      <c r="P2943" s="430" t="str">
        <f t="shared" si="593"/>
        <v/>
      </c>
      <c r="U2943" s="177">
        <v>76</v>
      </c>
      <c r="V2943" s="177" t="s">
        <v>2868</v>
      </c>
      <c r="W2943" s="177" t="s">
        <v>2877</v>
      </c>
      <c r="X2943" s="177" t="s">
        <v>2742</v>
      </c>
      <c r="Y2943" s="177" t="s">
        <v>2878</v>
      </c>
      <c r="Z2943" s="177" t="s">
        <v>2607</v>
      </c>
      <c r="AA2943" s="525" t="s">
        <v>2879</v>
      </c>
      <c r="AB2943" s="399" t="str">
        <f t="shared" si="594"/>
        <v>DC1LL04</v>
      </c>
      <c r="AC2943" s="399" t="str">
        <f t="shared" si="595"/>
        <v>DC1LL04-DC</v>
      </c>
      <c r="AD2943" t="str">
        <f>Y2943&amp;"-"&amp;VLOOKUP(AC2943,'LICH THI'!C:AA,9,0)</f>
        <v>64DCCD3236-42470</v>
      </c>
      <c r="AE2943">
        <f t="shared" si="596"/>
        <v>1</v>
      </c>
    </row>
    <row r="2944" spans="1:31" x14ac:dyDescent="0.25">
      <c r="A2944" s="436" t="str">
        <f t="shared" si="586"/>
        <v>DC1LL04-DC-30</v>
      </c>
      <c r="B2944" s="436">
        <f>COUNTIF(AC$4:AC2944,AC2944)</f>
        <v>30</v>
      </c>
      <c r="C2944" s="436" t="str">
        <f t="shared" si="587"/>
        <v>DC1LL04-DC</v>
      </c>
      <c r="D2944" s="436">
        <f>VLOOKUP(C2944,'LICH THI'!C:AA,12,0)</f>
        <v>143</v>
      </c>
      <c r="E2944" s="436">
        <f>VLOOKUP(C2944,'LICH THI'!C:AA,13,0)</f>
        <v>48</v>
      </c>
      <c r="F2944" s="436">
        <f t="shared" si="597"/>
        <v>48</v>
      </c>
      <c r="G2944" s="436">
        <f>VLOOKUP(C2944,'LICH THI'!C:AA,14,0)</f>
        <v>3</v>
      </c>
      <c r="H2944" s="436">
        <f t="shared" si="588"/>
        <v>1</v>
      </c>
      <c r="I2944" s="436" t="str">
        <f t="shared" si="589"/>
        <v>Nguyễn Văn Duy</v>
      </c>
      <c r="J2944" s="436"/>
      <c r="K2944" s="436">
        <f t="shared" si="590"/>
        <v>2</v>
      </c>
      <c r="L2944" s="436" t="str">
        <f t="shared" si="591"/>
        <v>DC1LL04-DC-2</v>
      </c>
      <c r="M2944" s="436">
        <f t="shared" si="592"/>
        <v>4</v>
      </c>
      <c r="N2944" s="437">
        <f t="shared" si="598"/>
        <v>77</v>
      </c>
      <c r="O2944" s="437"/>
      <c r="P2944" s="430" t="str">
        <f t="shared" si="593"/>
        <v/>
      </c>
      <c r="U2944" s="177">
        <v>38</v>
      </c>
      <c r="V2944" s="177" t="s">
        <v>2724</v>
      </c>
      <c r="W2944" s="177" t="s">
        <v>2741</v>
      </c>
      <c r="X2944" s="177" t="s">
        <v>2742</v>
      </c>
      <c r="Y2944" s="177" t="s">
        <v>2743</v>
      </c>
      <c r="Z2944" s="177" t="s">
        <v>2607</v>
      </c>
      <c r="AA2944" s="525" t="s">
        <v>2744</v>
      </c>
      <c r="AB2944" s="399" t="str">
        <f t="shared" si="594"/>
        <v>DC1LL04</v>
      </c>
      <c r="AC2944" s="399" t="str">
        <f t="shared" si="595"/>
        <v>DC1LL04-DC</v>
      </c>
      <c r="AD2944" t="str">
        <f>Y2944&amp;"-"&amp;VLOOKUP(AC2944,'LICH THI'!C:AA,9,0)</f>
        <v>64DCCA3030-42470</v>
      </c>
      <c r="AE2944">
        <f t="shared" si="596"/>
        <v>1</v>
      </c>
    </row>
    <row r="2945" spans="1:31" x14ac:dyDescent="0.25">
      <c r="A2945" s="436" t="str">
        <f t="shared" si="586"/>
        <v>DC1LL04-DC-31</v>
      </c>
      <c r="B2945" s="436">
        <f>COUNTIF(AC$4:AC2945,AC2945)</f>
        <v>31</v>
      </c>
      <c r="C2945" s="436" t="str">
        <f t="shared" si="587"/>
        <v>DC1LL04-DC</v>
      </c>
      <c r="D2945" s="436">
        <f>VLOOKUP(C2945,'LICH THI'!C:AA,12,0)</f>
        <v>143</v>
      </c>
      <c r="E2945" s="436">
        <f>VLOOKUP(C2945,'LICH THI'!C:AA,13,0)</f>
        <v>48</v>
      </c>
      <c r="F2945" s="436">
        <f t="shared" si="597"/>
        <v>48</v>
      </c>
      <c r="G2945" s="436">
        <f>VLOOKUP(C2945,'LICH THI'!C:AA,14,0)</f>
        <v>3</v>
      </c>
      <c r="H2945" s="436">
        <f t="shared" si="588"/>
        <v>1</v>
      </c>
      <c r="I2945" s="436" t="str">
        <f t="shared" si="589"/>
        <v>Phạm Duy</v>
      </c>
      <c r="J2945" s="436"/>
      <c r="K2945" s="436">
        <f t="shared" si="590"/>
        <v>2</v>
      </c>
      <c r="L2945" s="436" t="str">
        <f t="shared" si="591"/>
        <v>DC1LL04-DC-2</v>
      </c>
      <c r="M2945" s="436">
        <f t="shared" si="592"/>
        <v>4</v>
      </c>
      <c r="N2945" s="437">
        <f t="shared" si="598"/>
        <v>78</v>
      </c>
      <c r="O2945" s="437"/>
      <c r="P2945" s="430" t="str">
        <f t="shared" si="593"/>
        <v/>
      </c>
      <c r="U2945" s="177">
        <v>70</v>
      </c>
      <c r="V2945" s="177" t="s">
        <v>2851</v>
      </c>
      <c r="W2945" s="177" t="s">
        <v>2859</v>
      </c>
      <c r="X2945" s="177" t="s">
        <v>2742</v>
      </c>
      <c r="Y2945" s="177" t="s">
        <v>2860</v>
      </c>
      <c r="Z2945" s="177" t="s">
        <v>2607</v>
      </c>
      <c r="AA2945" s="525" t="s">
        <v>2861</v>
      </c>
      <c r="AB2945" s="399" t="str">
        <f t="shared" si="594"/>
        <v>DC1LL04</v>
      </c>
      <c r="AC2945" s="399" t="str">
        <f t="shared" si="595"/>
        <v>DC1LL04-DC</v>
      </c>
      <c r="AD2945" t="str">
        <f>Y2945&amp;"-"&amp;VLOOKUP(AC2945,'LICH THI'!C:AA,9,0)</f>
        <v>64DCCD3207-42470</v>
      </c>
      <c r="AE2945">
        <f t="shared" si="596"/>
        <v>1</v>
      </c>
    </row>
    <row r="2946" spans="1:31" x14ac:dyDescent="0.25">
      <c r="A2946" s="436" t="str">
        <f t="shared" si="586"/>
        <v>DC1LL04-DC-32</v>
      </c>
      <c r="B2946" s="436">
        <f>COUNTIF(AC$4:AC2946,AC2946)</f>
        <v>32</v>
      </c>
      <c r="C2946" s="436" t="str">
        <f t="shared" si="587"/>
        <v>DC1LL04-DC</v>
      </c>
      <c r="D2946" s="436">
        <f>VLOOKUP(C2946,'LICH THI'!C:AA,12,0)</f>
        <v>143</v>
      </c>
      <c r="E2946" s="436">
        <f>VLOOKUP(C2946,'LICH THI'!C:AA,13,0)</f>
        <v>48</v>
      </c>
      <c r="F2946" s="436">
        <f t="shared" si="597"/>
        <v>48</v>
      </c>
      <c r="G2946" s="436">
        <f>VLOOKUP(C2946,'LICH THI'!C:AA,14,0)</f>
        <v>3</v>
      </c>
      <c r="H2946" s="436">
        <f t="shared" si="588"/>
        <v>1</v>
      </c>
      <c r="I2946" s="436" t="str">
        <f t="shared" si="589"/>
        <v>Đoàn Thị Duyên</v>
      </c>
      <c r="J2946" s="436"/>
      <c r="K2946" s="436">
        <f t="shared" si="590"/>
        <v>2</v>
      </c>
      <c r="L2946" s="436" t="str">
        <f t="shared" si="591"/>
        <v>DC1LL04-DC-2</v>
      </c>
      <c r="M2946" s="436">
        <f t="shared" si="592"/>
        <v>4</v>
      </c>
      <c r="N2946" s="437">
        <f t="shared" si="598"/>
        <v>79</v>
      </c>
      <c r="O2946" s="437"/>
      <c r="P2946" s="430" t="str">
        <f t="shared" si="593"/>
        <v/>
      </c>
      <c r="U2946" s="177">
        <v>127</v>
      </c>
      <c r="V2946" s="177" t="s">
        <v>3046</v>
      </c>
      <c r="W2946" s="177" t="s">
        <v>3049</v>
      </c>
      <c r="X2946" s="177" t="s">
        <v>2649</v>
      </c>
      <c r="Y2946" s="177" t="s">
        <v>3050</v>
      </c>
      <c r="Z2946" s="177" t="s">
        <v>2607</v>
      </c>
      <c r="AA2946" s="525" t="s">
        <v>3051</v>
      </c>
      <c r="AB2946" s="399" t="str">
        <f t="shared" si="594"/>
        <v>DC1LL04</v>
      </c>
      <c r="AC2946" s="399" t="str">
        <f t="shared" si="595"/>
        <v>DC1LL04-DC</v>
      </c>
      <c r="AD2946" t="str">
        <f>Y2946&amp;"-"&amp;VLOOKUP(AC2946,'LICH THI'!C:AA,9,0)</f>
        <v>63DCKT3252-42470</v>
      </c>
      <c r="AE2946">
        <f t="shared" si="596"/>
        <v>1</v>
      </c>
    </row>
    <row r="2947" spans="1:31" x14ac:dyDescent="0.25">
      <c r="A2947" s="436" t="str">
        <f t="shared" si="586"/>
        <v>DC1LL04-DC-33</v>
      </c>
      <c r="B2947" s="436">
        <f>COUNTIF(AC$4:AC2947,AC2947)</f>
        <v>33</v>
      </c>
      <c r="C2947" s="436" t="str">
        <f t="shared" si="587"/>
        <v>DC1LL04-DC</v>
      </c>
      <c r="D2947" s="436">
        <f>VLOOKUP(C2947,'LICH THI'!C:AA,12,0)</f>
        <v>143</v>
      </c>
      <c r="E2947" s="436">
        <f>VLOOKUP(C2947,'LICH THI'!C:AA,13,0)</f>
        <v>48</v>
      </c>
      <c r="F2947" s="436">
        <f t="shared" si="597"/>
        <v>48</v>
      </c>
      <c r="G2947" s="436">
        <f>VLOOKUP(C2947,'LICH THI'!C:AA,14,0)</f>
        <v>3</v>
      </c>
      <c r="H2947" s="436">
        <f t="shared" si="588"/>
        <v>1</v>
      </c>
      <c r="I2947" s="436" t="str">
        <f t="shared" si="589"/>
        <v>Nguyễn Thị Hồng Duyên</v>
      </c>
      <c r="J2947" s="436"/>
      <c r="K2947" s="436">
        <f t="shared" si="590"/>
        <v>2</v>
      </c>
      <c r="L2947" s="436" t="str">
        <f t="shared" si="591"/>
        <v>DC1LL04-DC-2</v>
      </c>
      <c r="M2947" s="436">
        <f t="shared" si="592"/>
        <v>4</v>
      </c>
      <c r="N2947" s="437">
        <f t="shared" si="598"/>
        <v>80</v>
      </c>
      <c r="O2947" s="437"/>
      <c r="P2947" s="430" t="str">
        <f t="shared" si="593"/>
        <v/>
      </c>
      <c r="U2947" s="177">
        <v>12</v>
      </c>
      <c r="V2947" s="177" t="s">
        <v>2642</v>
      </c>
      <c r="W2947" s="177" t="s">
        <v>2648</v>
      </c>
      <c r="X2947" s="177" t="s">
        <v>2649</v>
      </c>
      <c r="Y2947" s="177" t="s">
        <v>2650</v>
      </c>
      <c r="Z2947" s="177" t="s">
        <v>2607</v>
      </c>
      <c r="AA2947" s="525" t="s">
        <v>2651</v>
      </c>
      <c r="AB2947" s="399" t="str">
        <f t="shared" si="594"/>
        <v>DC1LL04</v>
      </c>
      <c r="AC2947" s="399" t="str">
        <f t="shared" si="595"/>
        <v>DC1LL04-DC</v>
      </c>
      <c r="AD2947" t="str">
        <f>Y2947&amp;"-"&amp;VLOOKUP(AC2947,'LICH THI'!C:AA,9,0)</f>
        <v>63DCKT3176-42470</v>
      </c>
      <c r="AE2947">
        <f t="shared" si="596"/>
        <v>1</v>
      </c>
    </row>
    <row r="2948" spans="1:31" x14ac:dyDescent="0.25">
      <c r="A2948" s="436" t="str">
        <f t="shared" si="586"/>
        <v>DC1LL04-DC-34</v>
      </c>
      <c r="B2948" s="436">
        <f>COUNTIF(AC$4:AC2948,AC2948)</f>
        <v>34</v>
      </c>
      <c r="C2948" s="436" t="str">
        <f t="shared" si="587"/>
        <v>DC1LL04-DC</v>
      </c>
      <c r="D2948" s="436">
        <f>VLOOKUP(C2948,'LICH THI'!C:AA,12,0)</f>
        <v>143</v>
      </c>
      <c r="E2948" s="436">
        <f>VLOOKUP(C2948,'LICH THI'!C:AA,13,0)</f>
        <v>48</v>
      </c>
      <c r="F2948" s="436">
        <f t="shared" si="597"/>
        <v>48</v>
      </c>
      <c r="G2948" s="436">
        <f>VLOOKUP(C2948,'LICH THI'!C:AA,14,0)</f>
        <v>3</v>
      </c>
      <c r="H2948" s="436">
        <f t="shared" si="588"/>
        <v>1</v>
      </c>
      <c r="I2948" s="436" t="str">
        <f t="shared" si="589"/>
        <v>Phan Thị Duyên</v>
      </c>
      <c r="J2948" s="436"/>
      <c r="K2948" s="436">
        <f t="shared" si="590"/>
        <v>2</v>
      </c>
      <c r="L2948" s="436" t="str">
        <f t="shared" si="591"/>
        <v>DC1LL04-DC-2</v>
      </c>
      <c r="M2948" s="436">
        <f t="shared" si="592"/>
        <v>4</v>
      </c>
      <c r="N2948" s="437">
        <f t="shared" si="598"/>
        <v>81</v>
      </c>
      <c r="O2948" s="437"/>
      <c r="P2948" s="430" t="str">
        <f t="shared" si="593"/>
        <v/>
      </c>
      <c r="U2948" s="177">
        <v>13</v>
      </c>
      <c r="V2948" s="177" t="s">
        <v>2642</v>
      </c>
      <c r="W2948" s="177" t="s">
        <v>2652</v>
      </c>
      <c r="X2948" s="177" t="s">
        <v>2649</v>
      </c>
      <c r="Y2948" s="177" t="s">
        <v>2653</v>
      </c>
      <c r="Z2948" s="177" t="s">
        <v>2607</v>
      </c>
      <c r="AA2948" s="525" t="s">
        <v>2654</v>
      </c>
      <c r="AB2948" s="399" t="str">
        <f t="shared" si="594"/>
        <v>DC1LL04</v>
      </c>
      <c r="AC2948" s="399" t="str">
        <f t="shared" si="595"/>
        <v>DC1LL04-DC</v>
      </c>
      <c r="AD2948" t="str">
        <f>Y2948&amp;"-"&amp;VLOOKUP(AC2948,'LICH THI'!C:AA,9,0)</f>
        <v>63DCKT3168-42470</v>
      </c>
      <c r="AE2948">
        <f t="shared" si="596"/>
        <v>1</v>
      </c>
    </row>
    <row r="2949" spans="1:31" x14ac:dyDescent="0.25">
      <c r="A2949" s="436" t="str">
        <f t="shared" ref="A2949:A3012" si="599">C2949&amp;"-"&amp;B2949</f>
        <v>DC1LL04-DC-35</v>
      </c>
      <c r="B2949" s="436">
        <f>COUNTIF(AC$4:AC2949,AC2949)</f>
        <v>35</v>
      </c>
      <c r="C2949" s="436" t="str">
        <f t="shared" ref="C2949:C3012" si="600">_CT_MaHP1</f>
        <v>DC1LL04-DC</v>
      </c>
      <c r="D2949" s="436">
        <f>VLOOKUP(C2949,'LICH THI'!C:AA,12,0)</f>
        <v>143</v>
      </c>
      <c r="E2949" s="436">
        <f>VLOOKUP(C2949,'LICH THI'!C:AA,13,0)</f>
        <v>48</v>
      </c>
      <c r="F2949" s="436">
        <f t="shared" si="597"/>
        <v>48</v>
      </c>
      <c r="G2949" s="436">
        <f>VLOOKUP(C2949,'LICH THI'!C:AA,14,0)</f>
        <v>3</v>
      </c>
      <c r="H2949" s="436">
        <f t="shared" ref="H2949:H3012" si="601">IF(E2949=0,"",TRUNC((B2949+E2949-1)/E2949))</f>
        <v>1</v>
      </c>
      <c r="I2949" s="436" t="str">
        <f t="shared" ref="I2949:I3012" si="602">W2949&amp;" "&amp;X2949</f>
        <v>Đoàn Đức Đạo</v>
      </c>
      <c r="J2949" s="436"/>
      <c r="K2949" s="436">
        <f t="shared" ref="K2949:K3012" si="603">IF(G2949=1,1,IF(H2949&lt;G2949,H2949+1,1))</f>
        <v>2</v>
      </c>
      <c r="L2949" s="436" t="str">
        <f t="shared" ref="L2949:L3012" si="604">C2949&amp;"-"&amp;K2949</f>
        <v>DC1LL04-DC-2</v>
      </c>
      <c r="M2949" s="436">
        <f t="shared" ref="M2949:M3012" si="605">IF(E2949=0,"",MOD(MID(C2949,6,2),E2949))</f>
        <v>4</v>
      </c>
      <c r="N2949" s="437">
        <f t="shared" si="598"/>
        <v>82</v>
      </c>
      <c r="O2949" s="437"/>
      <c r="P2949" s="430" t="str">
        <f t="shared" ref="P2949:P3012" si="606">IF(MOD(20*O2949,10)&lt;&gt;0,"SAI","")</f>
        <v/>
      </c>
      <c r="U2949" s="177">
        <v>84</v>
      </c>
      <c r="V2949" s="177" t="s">
        <v>2897</v>
      </c>
      <c r="W2949" s="177" t="s">
        <v>2903</v>
      </c>
      <c r="X2949" s="177" t="s">
        <v>2904</v>
      </c>
      <c r="Y2949" s="177" t="s">
        <v>2905</v>
      </c>
      <c r="Z2949" s="177" t="s">
        <v>2607</v>
      </c>
      <c r="AA2949" s="525" t="s">
        <v>2906</v>
      </c>
      <c r="AB2949" s="399" t="str">
        <f t="shared" ref="AB2949:AB3012" si="607">_CT_MaHP</f>
        <v>DC1LL04</v>
      </c>
      <c r="AC2949" s="399" t="str">
        <f t="shared" ref="AC2949:AC3012" si="608">_CT_MaHe</f>
        <v>DC1LL04-DC</v>
      </c>
      <c r="AD2949" t="str">
        <f>Y2949&amp;"-"&amp;VLOOKUP(AC2949,'LICH THI'!C:AA,9,0)</f>
        <v>64DCDB3071-42470</v>
      </c>
      <c r="AE2949">
        <f t="shared" ref="AE2949:AE3012" si="609">COUNTIF(AD2949,AD:AD)</f>
        <v>1</v>
      </c>
    </row>
    <row r="2950" spans="1:31" x14ac:dyDescent="0.25">
      <c r="A2950" s="436" t="str">
        <f t="shared" si="599"/>
        <v>DC1LL04-DC-36</v>
      </c>
      <c r="B2950" s="436">
        <f>COUNTIF(AC$4:AC2950,AC2950)</f>
        <v>36</v>
      </c>
      <c r="C2950" s="436" t="str">
        <f t="shared" si="600"/>
        <v>DC1LL04-DC</v>
      </c>
      <c r="D2950" s="436">
        <f>VLOOKUP(C2950,'LICH THI'!C:AA,12,0)</f>
        <v>143</v>
      </c>
      <c r="E2950" s="436">
        <f>VLOOKUP(C2950,'LICH THI'!C:AA,13,0)</f>
        <v>48</v>
      </c>
      <c r="F2950" s="436">
        <f t="shared" ref="F2950:F3013" si="610">IF(G2950="","",IF(G2950=H2950,D2950-(H2950-1)*E2950,E2950))</f>
        <v>48</v>
      </c>
      <c r="G2950" s="436">
        <f>VLOOKUP(C2950,'LICH THI'!C:AA,14,0)</f>
        <v>3</v>
      </c>
      <c r="H2950" s="436">
        <f t="shared" si="601"/>
        <v>1</v>
      </c>
      <c r="I2950" s="436" t="str">
        <f t="shared" si="602"/>
        <v>Lê Nhân Đạt</v>
      </c>
      <c r="J2950" s="436"/>
      <c r="K2950" s="436">
        <f t="shared" si="603"/>
        <v>2</v>
      </c>
      <c r="L2950" s="436" t="str">
        <f t="shared" si="604"/>
        <v>DC1LL04-DC-2</v>
      </c>
      <c r="M2950" s="436">
        <f t="shared" si="605"/>
        <v>4</v>
      </c>
      <c r="N2950" s="437">
        <f t="shared" ref="N2950:N3013" si="611">IF(F2950=0,"",(K2950-1)*$N$2+1+MOD(B2950-M2950,F2950))</f>
        <v>83</v>
      </c>
      <c r="O2950" s="437"/>
      <c r="P2950" s="430" t="str">
        <f t="shared" si="606"/>
        <v/>
      </c>
      <c r="U2950" s="177">
        <v>96</v>
      </c>
      <c r="V2950" s="177" t="s">
        <v>2935</v>
      </c>
      <c r="W2950" s="177" t="s">
        <v>2941</v>
      </c>
      <c r="X2950" s="177" t="s">
        <v>2746</v>
      </c>
      <c r="Y2950" s="177" t="s">
        <v>2942</v>
      </c>
      <c r="Z2950" s="177" t="s">
        <v>2607</v>
      </c>
      <c r="AA2950" s="525" t="s">
        <v>2943</v>
      </c>
      <c r="AB2950" s="399" t="str">
        <f t="shared" si="607"/>
        <v>DC1LL04</v>
      </c>
      <c r="AC2950" s="399" t="str">
        <f t="shared" si="608"/>
        <v>DC1LL04-DC</v>
      </c>
      <c r="AD2950" t="str">
        <f>Y2950&amp;"-"&amp;VLOOKUP(AC2950,'LICH THI'!C:AA,9,0)</f>
        <v>64DCDB3072-42470</v>
      </c>
      <c r="AE2950">
        <f t="shared" si="609"/>
        <v>1</v>
      </c>
    </row>
    <row r="2951" spans="1:31" x14ac:dyDescent="0.25">
      <c r="A2951" s="436" t="str">
        <f t="shared" si="599"/>
        <v>DC1LL04-DC-37</v>
      </c>
      <c r="B2951" s="436">
        <f>COUNTIF(AC$4:AC2951,AC2951)</f>
        <v>37</v>
      </c>
      <c r="C2951" s="436" t="str">
        <f t="shared" si="600"/>
        <v>DC1LL04-DC</v>
      </c>
      <c r="D2951" s="436">
        <f>VLOOKUP(C2951,'LICH THI'!C:AA,12,0)</f>
        <v>143</v>
      </c>
      <c r="E2951" s="436">
        <f>VLOOKUP(C2951,'LICH THI'!C:AA,13,0)</f>
        <v>48</v>
      </c>
      <c r="F2951" s="436">
        <f t="shared" si="610"/>
        <v>48</v>
      </c>
      <c r="G2951" s="436">
        <f>VLOOKUP(C2951,'LICH THI'!C:AA,14,0)</f>
        <v>3</v>
      </c>
      <c r="H2951" s="436">
        <f t="shared" si="601"/>
        <v>1</v>
      </c>
      <c r="I2951" s="436" t="str">
        <f t="shared" si="602"/>
        <v>Nguyễn Tiến Đạt</v>
      </c>
      <c r="J2951" s="436"/>
      <c r="K2951" s="436">
        <f t="shared" si="603"/>
        <v>2</v>
      </c>
      <c r="L2951" s="436" t="str">
        <f t="shared" si="604"/>
        <v>DC1LL04-DC-2</v>
      </c>
      <c r="M2951" s="436">
        <f t="shared" si="605"/>
        <v>4</v>
      </c>
      <c r="N2951" s="437">
        <f t="shared" si="611"/>
        <v>84</v>
      </c>
      <c r="O2951" s="437"/>
      <c r="P2951" s="430" t="str">
        <f t="shared" si="606"/>
        <v/>
      </c>
      <c r="U2951" s="177">
        <v>77</v>
      </c>
      <c r="V2951" s="177" t="s">
        <v>2868</v>
      </c>
      <c r="W2951" s="177" t="s">
        <v>2880</v>
      </c>
      <c r="X2951" s="177" t="s">
        <v>2746</v>
      </c>
      <c r="Y2951" s="177" t="s">
        <v>2881</v>
      </c>
      <c r="Z2951" s="177" t="s">
        <v>2607</v>
      </c>
      <c r="AA2951" s="525" t="s">
        <v>2882</v>
      </c>
      <c r="AB2951" s="399" t="str">
        <f t="shared" si="607"/>
        <v>DC1LL04</v>
      </c>
      <c r="AC2951" s="399" t="str">
        <f t="shared" si="608"/>
        <v>DC1LL04-DC</v>
      </c>
      <c r="AD2951" t="str">
        <f>Y2951&amp;"-"&amp;VLOOKUP(AC2951,'LICH THI'!C:AA,9,0)</f>
        <v>64DCCD3234-42470</v>
      </c>
      <c r="AE2951">
        <f t="shared" si="609"/>
        <v>1</v>
      </c>
    </row>
    <row r="2952" spans="1:31" x14ac:dyDescent="0.25">
      <c r="A2952" s="436" t="str">
        <f t="shared" si="599"/>
        <v>DC1LL04-DC-38</v>
      </c>
      <c r="B2952" s="436">
        <f>COUNTIF(AC$4:AC2952,AC2952)</f>
        <v>38</v>
      </c>
      <c r="C2952" s="436" t="str">
        <f t="shared" si="600"/>
        <v>DC1LL04-DC</v>
      </c>
      <c r="D2952" s="436">
        <f>VLOOKUP(C2952,'LICH THI'!C:AA,12,0)</f>
        <v>143</v>
      </c>
      <c r="E2952" s="436">
        <f>VLOOKUP(C2952,'LICH THI'!C:AA,13,0)</f>
        <v>48</v>
      </c>
      <c r="F2952" s="436">
        <f t="shared" si="610"/>
        <v>48</v>
      </c>
      <c r="G2952" s="436">
        <f>VLOOKUP(C2952,'LICH THI'!C:AA,14,0)</f>
        <v>3</v>
      </c>
      <c r="H2952" s="436">
        <f t="shared" si="601"/>
        <v>1</v>
      </c>
      <c r="I2952" s="436" t="str">
        <f t="shared" si="602"/>
        <v>Tạ Tương Đạt</v>
      </c>
      <c r="J2952" s="436"/>
      <c r="K2952" s="436">
        <f t="shared" si="603"/>
        <v>2</v>
      </c>
      <c r="L2952" s="436" t="str">
        <f t="shared" si="604"/>
        <v>DC1LL04-DC-2</v>
      </c>
      <c r="M2952" s="436">
        <f t="shared" si="605"/>
        <v>4</v>
      </c>
      <c r="N2952" s="437">
        <f t="shared" si="611"/>
        <v>85</v>
      </c>
      <c r="O2952" s="437"/>
      <c r="P2952" s="430" t="str">
        <f t="shared" si="606"/>
        <v/>
      </c>
      <c r="U2952" s="177">
        <v>39</v>
      </c>
      <c r="V2952" s="177" t="s">
        <v>2724</v>
      </c>
      <c r="W2952" s="177" t="s">
        <v>2745</v>
      </c>
      <c r="X2952" s="177" t="s">
        <v>2746</v>
      </c>
      <c r="Y2952" s="177" t="s">
        <v>2747</v>
      </c>
      <c r="Z2952" s="177" t="s">
        <v>2607</v>
      </c>
      <c r="AA2952" s="525" t="s">
        <v>2748</v>
      </c>
      <c r="AB2952" s="399" t="str">
        <f t="shared" si="607"/>
        <v>DC1LL04</v>
      </c>
      <c r="AC2952" s="399" t="str">
        <f t="shared" si="608"/>
        <v>DC1LL04-DC</v>
      </c>
      <c r="AD2952" t="str">
        <f>Y2952&amp;"-"&amp;VLOOKUP(AC2952,'LICH THI'!C:AA,9,0)</f>
        <v>64DCCA3081-42470</v>
      </c>
      <c r="AE2952">
        <f t="shared" si="609"/>
        <v>1</v>
      </c>
    </row>
    <row r="2953" spans="1:31" x14ac:dyDescent="0.25">
      <c r="A2953" s="436" t="str">
        <f t="shared" si="599"/>
        <v>DC1LL04-DC-39</v>
      </c>
      <c r="B2953" s="436">
        <f>COUNTIF(AC$4:AC2953,AC2953)</f>
        <v>39</v>
      </c>
      <c r="C2953" s="436" t="str">
        <f t="shared" si="600"/>
        <v>DC1LL04-DC</v>
      </c>
      <c r="D2953" s="436">
        <f>VLOOKUP(C2953,'LICH THI'!C:AA,12,0)</f>
        <v>143</v>
      </c>
      <c r="E2953" s="436">
        <f>VLOOKUP(C2953,'LICH THI'!C:AA,13,0)</f>
        <v>48</v>
      </c>
      <c r="F2953" s="436">
        <f t="shared" si="610"/>
        <v>48</v>
      </c>
      <c r="G2953" s="436">
        <f>VLOOKUP(C2953,'LICH THI'!C:AA,14,0)</f>
        <v>3</v>
      </c>
      <c r="H2953" s="436">
        <f t="shared" si="601"/>
        <v>1</v>
      </c>
      <c r="I2953" s="436" t="str">
        <f t="shared" si="602"/>
        <v>Lê Mạnh Đoan</v>
      </c>
      <c r="J2953" s="436"/>
      <c r="K2953" s="436">
        <f t="shared" si="603"/>
        <v>2</v>
      </c>
      <c r="L2953" s="436" t="str">
        <f t="shared" si="604"/>
        <v>DC1LL04-DC-2</v>
      </c>
      <c r="M2953" s="436">
        <f t="shared" si="605"/>
        <v>4</v>
      </c>
      <c r="N2953" s="437">
        <f t="shared" si="611"/>
        <v>86</v>
      </c>
      <c r="O2953" s="437"/>
      <c r="P2953" s="430" t="str">
        <f t="shared" si="606"/>
        <v/>
      </c>
      <c r="U2953" s="177">
        <v>97</v>
      </c>
      <c r="V2953" s="177" t="s">
        <v>2935</v>
      </c>
      <c r="W2953" s="177" t="s">
        <v>2944</v>
      </c>
      <c r="X2953" s="177" t="s">
        <v>2945</v>
      </c>
      <c r="Y2953" s="177" t="s">
        <v>2946</v>
      </c>
      <c r="Z2953" s="177" t="s">
        <v>2607</v>
      </c>
      <c r="AA2953" s="525" t="s">
        <v>2947</v>
      </c>
      <c r="AB2953" s="399" t="str">
        <f t="shared" si="607"/>
        <v>DC1LL04</v>
      </c>
      <c r="AC2953" s="399" t="str">
        <f t="shared" si="608"/>
        <v>DC1LL04-DC</v>
      </c>
      <c r="AD2953" t="str">
        <f>Y2953&amp;"-"&amp;VLOOKUP(AC2953,'LICH THI'!C:AA,9,0)</f>
        <v>64DCDB3138-42470</v>
      </c>
      <c r="AE2953">
        <f t="shared" si="609"/>
        <v>1</v>
      </c>
    </row>
    <row r="2954" spans="1:31" x14ac:dyDescent="0.25">
      <c r="A2954" s="436" t="str">
        <f t="shared" si="599"/>
        <v>DC1LL04-DC-40</v>
      </c>
      <c r="B2954" s="436">
        <f>COUNTIF(AC$4:AC2954,AC2954)</f>
        <v>40</v>
      </c>
      <c r="C2954" s="436" t="str">
        <f t="shared" si="600"/>
        <v>DC1LL04-DC</v>
      </c>
      <c r="D2954" s="436">
        <f>VLOOKUP(C2954,'LICH THI'!C:AA,12,0)</f>
        <v>143</v>
      </c>
      <c r="E2954" s="436">
        <f>VLOOKUP(C2954,'LICH THI'!C:AA,13,0)</f>
        <v>48</v>
      </c>
      <c r="F2954" s="436">
        <f t="shared" si="610"/>
        <v>48</v>
      </c>
      <c r="G2954" s="436">
        <f>VLOOKUP(C2954,'LICH THI'!C:AA,14,0)</f>
        <v>3</v>
      </c>
      <c r="H2954" s="436">
        <f t="shared" si="601"/>
        <v>1</v>
      </c>
      <c r="I2954" s="436" t="str">
        <f t="shared" si="602"/>
        <v>Nguyễn Thành Đông</v>
      </c>
      <c r="J2954" s="436"/>
      <c r="K2954" s="436">
        <f t="shared" si="603"/>
        <v>2</v>
      </c>
      <c r="L2954" s="436" t="str">
        <f t="shared" si="604"/>
        <v>DC1LL04-DC-2</v>
      </c>
      <c r="M2954" s="436">
        <f t="shared" si="605"/>
        <v>4</v>
      </c>
      <c r="N2954" s="437">
        <f t="shared" si="611"/>
        <v>87</v>
      </c>
      <c r="O2954" s="437"/>
      <c r="P2954" s="430" t="str">
        <f t="shared" si="606"/>
        <v/>
      </c>
      <c r="U2954" s="177">
        <v>71</v>
      </c>
      <c r="V2954" s="177" t="s">
        <v>2851</v>
      </c>
      <c r="W2954" s="177" t="s">
        <v>2862</v>
      </c>
      <c r="X2954" s="177" t="s">
        <v>2750</v>
      </c>
      <c r="Y2954" s="177" t="s">
        <v>2863</v>
      </c>
      <c r="Z2954" s="177" t="s">
        <v>2607</v>
      </c>
      <c r="AA2954" s="525" t="s">
        <v>2864</v>
      </c>
      <c r="AB2954" s="399" t="str">
        <f t="shared" si="607"/>
        <v>DC1LL04</v>
      </c>
      <c r="AC2954" s="399" t="str">
        <f t="shared" si="608"/>
        <v>DC1LL04-DC</v>
      </c>
      <c r="AD2954" t="str">
        <f>Y2954&amp;"-"&amp;VLOOKUP(AC2954,'LICH THI'!C:AA,9,0)</f>
        <v>64DCCD3255-42470</v>
      </c>
      <c r="AE2954">
        <f t="shared" si="609"/>
        <v>1</v>
      </c>
    </row>
    <row r="2955" spans="1:31" x14ac:dyDescent="0.25">
      <c r="A2955" s="436" t="str">
        <f t="shared" si="599"/>
        <v>DC1LL04-DC-41</v>
      </c>
      <c r="B2955" s="436">
        <f>COUNTIF(AC$4:AC2955,AC2955)</f>
        <v>41</v>
      </c>
      <c r="C2955" s="436" t="str">
        <f t="shared" si="600"/>
        <v>DC1LL04-DC</v>
      </c>
      <c r="D2955" s="436">
        <f>VLOOKUP(C2955,'LICH THI'!C:AA,12,0)</f>
        <v>143</v>
      </c>
      <c r="E2955" s="436">
        <f>VLOOKUP(C2955,'LICH THI'!C:AA,13,0)</f>
        <v>48</v>
      </c>
      <c r="F2955" s="436">
        <f t="shared" si="610"/>
        <v>48</v>
      </c>
      <c r="G2955" s="436">
        <f>VLOOKUP(C2955,'LICH THI'!C:AA,14,0)</f>
        <v>3</v>
      </c>
      <c r="H2955" s="436">
        <f t="shared" si="601"/>
        <v>1</v>
      </c>
      <c r="I2955" s="436" t="str">
        <f t="shared" si="602"/>
        <v>Phạm Minh Đông</v>
      </c>
      <c r="J2955" s="436"/>
      <c r="K2955" s="436">
        <f t="shared" si="603"/>
        <v>2</v>
      </c>
      <c r="L2955" s="436" t="str">
        <f t="shared" si="604"/>
        <v>DC1LL04-DC-2</v>
      </c>
      <c r="M2955" s="436">
        <f t="shared" si="605"/>
        <v>4</v>
      </c>
      <c r="N2955" s="437">
        <f t="shared" si="611"/>
        <v>88</v>
      </c>
      <c r="O2955" s="437"/>
      <c r="P2955" s="430" t="str">
        <f t="shared" si="606"/>
        <v/>
      </c>
      <c r="U2955" s="177">
        <v>40</v>
      </c>
      <c r="V2955" s="177" t="s">
        <v>2724</v>
      </c>
      <c r="W2955" s="177" t="s">
        <v>2749</v>
      </c>
      <c r="X2955" s="177" t="s">
        <v>2750</v>
      </c>
      <c r="Y2955" s="177" t="s">
        <v>2751</v>
      </c>
      <c r="Z2955" s="177" t="s">
        <v>2607</v>
      </c>
      <c r="AA2955" s="525" t="s">
        <v>2752</v>
      </c>
      <c r="AB2955" s="399" t="str">
        <f t="shared" si="607"/>
        <v>DC1LL04</v>
      </c>
      <c r="AC2955" s="399" t="str">
        <f t="shared" si="608"/>
        <v>DC1LL04-DC</v>
      </c>
      <c r="AD2955" t="str">
        <f>Y2955&amp;"-"&amp;VLOOKUP(AC2955,'LICH THI'!C:AA,9,0)</f>
        <v>64DCCA3029-42470</v>
      </c>
      <c r="AE2955">
        <f t="shared" si="609"/>
        <v>1</v>
      </c>
    </row>
    <row r="2956" spans="1:31" x14ac:dyDescent="0.25">
      <c r="A2956" s="436" t="str">
        <f t="shared" si="599"/>
        <v>DC1LL04-DC-42</v>
      </c>
      <c r="B2956" s="436">
        <f>COUNTIF(AC$4:AC2956,AC2956)</f>
        <v>42</v>
      </c>
      <c r="C2956" s="436" t="str">
        <f t="shared" si="600"/>
        <v>DC1LL04-DC</v>
      </c>
      <c r="D2956" s="436">
        <f>VLOOKUP(C2956,'LICH THI'!C:AA,12,0)</f>
        <v>143</v>
      </c>
      <c r="E2956" s="436">
        <f>VLOOKUP(C2956,'LICH THI'!C:AA,13,0)</f>
        <v>48</v>
      </c>
      <c r="F2956" s="436">
        <f t="shared" si="610"/>
        <v>48</v>
      </c>
      <c r="G2956" s="436">
        <f>VLOOKUP(C2956,'LICH THI'!C:AA,14,0)</f>
        <v>3</v>
      </c>
      <c r="H2956" s="436">
        <f t="shared" si="601"/>
        <v>1</v>
      </c>
      <c r="I2956" s="436" t="str">
        <f t="shared" si="602"/>
        <v>Nguyễn Văn Đồng</v>
      </c>
      <c r="J2956" s="436"/>
      <c r="K2956" s="436">
        <f t="shared" si="603"/>
        <v>2</v>
      </c>
      <c r="L2956" s="436" t="str">
        <f t="shared" si="604"/>
        <v>DC1LL04-DC-2</v>
      </c>
      <c r="M2956" s="436">
        <f t="shared" si="605"/>
        <v>4</v>
      </c>
      <c r="N2956" s="437">
        <f t="shared" si="611"/>
        <v>89</v>
      </c>
      <c r="O2956" s="437"/>
      <c r="P2956" s="430" t="str">
        <f t="shared" si="606"/>
        <v/>
      </c>
      <c r="U2956" s="177">
        <v>62</v>
      </c>
      <c r="V2956" s="177" t="s">
        <v>2825</v>
      </c>
      <c r="W2956" s="177" t="s">
        <v>2741</v>
      </c>
      <c r="X2956" s="177" t="s">
        <v>2830</v>
      </c>
      <c r="Y2956" s="177" t="s">
        <v>2831</v>
      </c>
      <c r="Z2956" s="177" t="s">
        <v>2607</v>
      </c>
      <c r="AA2956" s="525" t="s">
        <v>2832</v>
      </c>
      <c r="AB2956" s="399" t="str">
        <f t="shared" si="607"/>
        <v>DC1LL04</v>
      </c>
      <c r="AC2956" s="399" t="str">
        <f t="shared" si="608"/>
        <v>DC1LL04-DC</v>
      </c>
      <c r="AD2956" t="str">
        <f>Y2956&amp;"-"&amp;VLOOKUP(AC2956,'LICH THI'!C:AA,9,0)</f>
        <v>64DCCD3031-42470</v>
      </c>
      <c r="AE2956">
        <f t="shared" si="609"/>
        <v>1</v>
      </c>
    </row>
    <row r="2957" spans="1:31" x14ac:dyDescent="0.25">
      <c r="A2957" s="436" t="str">
        <f t="shared" si="599"/>
        <v>DC1LL04-DC-43</v>
      </c>
      <c r="B2957" s="436">
        <f>COUNTIF(AC$4:AC2957,AC2957)</f>
        <v>43</v>
      </c>
      <c r="C2957" s="436" t="str">
        <f t="shared" si="600"/>
        <v>DC1LL04-DC</v>
      </c>
      <c r="D2957" s="436">
        <f>VLOOKUP(C2957,'LICH THI'!C:AA,12,0)</f>
        <v>143</v>
      </c>
      <c r="E2957" s="436">
        <f>VLOOKUP(C2957,'LICH THI'!C:AA,13,0)</f>
        <v>48</v>
      </c>
      <c r="F2957" s="436">
        <f t="shared" si="610"/>
        <v>48</v>
      </c>
      <c r="G2957" s="436">
        <f>VLOOKUP(C2957,'LICH THI'!C:AA,14,0)</f>
        <v>3</v>
      </c>
      <c r="H2957" s="436">
        <f t="shared" si="601"/>
        <v>1</v>
      </c>
      <c r="I2957" s="436" t="str">
        <f t="shared" si="602"/>
        <v>Hoàng Minh Đức</v>
      </c>
      <c r="J2957" s="436"/>
      <c r="K2957" s="436">
        <f t="shared" si="603"/>
        <v>2</v>
      </c>
      <c r="L2957" s="436" t="str">
        <f t="shared" si="604"/>
        <v>DC1LL04-DC-2</v>
      </c>
      <c r="M2957" s="436">
        <f t="shared" si="605"/>
        <v>4</v>
      </c>
      <c r="N2957" s="437">
        <f t="shared" si="611"/>
        <v>90</v>
      </c>
      <c r="O2957" s="437"/>
      <c r="P2957" s="430" t="str">
        <f t="shared" si="606"/>
        <v/>
      </c>
      <c r="U2957" s="177">
        <v>98</v>
      </c>
      <c r="V2957" s="177" t="s">
        <v>2935</v>
      </c>
      <c r="W2957" s="177" t="s">
        <v>2883</v>
      </c>
      <c r="X2957" s="177" t="s">
        <v>2948</v>
      </c>
      <c r="Y2957" s="177" t="s">
        <v>2949</v>
      </c>
      <c r="Z2957" s="177" t="s">
        <v>2607</v>
      </c>
      <c r="AA2957" s="525" t="s">
        <v>2950</v>
      </c>
      <c r="AB2957" s="399" t="str">
        <f t="shared" si="607"/>
        <v>DC1LL04</v>
      </c>
      <c r="AC2957" s="399" t="str">
        <f t="shared" si="608"/>
        <v>DC1LL04-DC</v>
      </c>
      <c r="AD2957" t="str">
        <f>Y2957&amp;"-"&amp;VLOOKUP(AC2957,'LICH THI'!C:AA,9,0)</f>
        <v>64DCDB3142-42470</v>
      </c>
      <c r="AE2957">
        <f t="shared" si="609"/>
        <v>1</v>
      </c>
    </row>
    <row r="2958" spans="1:31" x14ac:dyDescent="0.25">
      <c r="A2958" s="436" t="str">
        <f t="shared" si="599"/>
        <v>DC1LL04-DC-44</v>
      </c>
      <c r="B2958" s="436">
        <f>COUNTIF(AC$4:AC2958,AC2958)</f>
        <v>44</v>
      </c>
      <c r="C2958" s="436" t="str">
        <f t="shared" si="600"/>
        <v>DC1LL04-DC</v>
      </c>
      <c r="D2958" s="436">
        <f>VLOOKUP(C2958,'LICH THI'!C:AA,12,0)</f>
        <v>143</v>
      </c>
      <c r="E2958" s="436">
        <f>VLOOKUP(C2958,'LICH THI'!C:AA,13,0)</f>
        <v>48</v>
      </c>
      <c r="F2958" s="436">
        <f t="shared" si="610"/>
        <v>48</v>
      </c>
      <c r="G2958" s="436">
        <f>VLOOKUP(C2958,'LICH THI'!C:AA,14,0)</f>
        <v>3</v>
      </c>
      <c r="H2958" s="436">
        <f t="shared" si="601"/>
        <v>1</v>
      </c>
      <c r="I2958" s="436" t="str">
        <f t="shared" si="602"/>
        <v>Trần Trung Đức</v>
      </c>
      <c r="J2958" s="436"/>
      <c r="K2958" s="436">
        <f t="shared" si="603"/>
        <v>2</v>
      </c>
      <c r="L2958" s="436" t="str">
        <f t="shared" si="604"/>
        <v>DC1LL04-DC-2</v>
      </c>
      <c r="M2958" s="436">
        <f t="shared" si="605"/>
        <v>4</v>
      </c>
      <c r="N2958" s="437">
        <f t="shared" si="611"/>
        <v>91</v>
      </c>
      <c r="O2958" s="437"/>
      <c r="P2958" s="430" t="str">
        <f t="shared" si="606"/>
        <v/>
      </c>
      <c r="U2958" s="177">
        <v>128</v>
      </c>
      <c r="V2958" s="177" t="s">
        <v>3046</v>
      </c>
      <c r="W2958" s="177" t="s">
        <v>3052</v>
      </c>
      <c r="X2958" s="177" t="s">
        <v>2948</v>
      </c>
      <c r="Y2958" s="177" t="s">
        <v>3053</v>
      </c>
      <c r="Z2958" s="177" t="s">
        <v>2607</v>
      </c>
      <c r="AA2958" s="525" t="s">
        <v>3054</v>
      </c>
      <c r="AB2958" s="399" t="str">
        <f t="shared" si="607"/>
        <v>DC1LL04</v>
      </c>
      <c r="AC2958" s="399" t="str">
        <f t="shared" si="608"/>
        <v>DC1LL04-DC</v>
      </c>
      <c r="AD2958" t="str">
        <f>Y2958&amp;"-"&amp;VLOOKUP(AC2958,'LICH THI'!C:AA,9,0)</f>
        <v>63DCKT3275-42470</v>
      </c>
      <c r="AE2958">
        <f t="shared" si="609"/>
        <v>1</v>
      </c>
    </row>
    <row r="2959" spans="1:31" x14ac:dyDescent="0.25">
      <c r="A2959" s="436" t="str">
        <f t="shared" si="599"/>
        <v>DC1LL04-DC-45</v>
      </c>
      <c r="B2959" s="436">
        <f>COUNTIF(AC$4:AC2959,AC2959)</f>
        <v>45</v>
      </c>
      <c r="C2959" s="436" t="str">
        <f t="shared" si="600"/>
        <v>DC1LL04-DC</v>
      </c>
      <c r="D2959" s="436">
        <f>VLOOKUP(C2959,'LICH THI'!C:AA,12,0)</f>
        <v>143</v>
      </c>
      <c r="E2959" s="436">
        <f>VLOOKUP(C2959,'LICH THI'!C:AA,13,0)</f>
        <v>48</v>
      </c>
      <c r="F2959" s="436">
        <f t="shared" si="610"/>
        <v>48</v>
      </c>
      <c r="G2959" s="436">
        <f>VLOOKUP(C2959,'LICH THI'!C:AA,14,0)</f>
        <v>3</v>
      </c>
      <c r="H2959" s="436">
        <f t="shared" si="601"/>
        <v>1</v>
      </c>
      <c r="I2959" s="436" t="str">
        <f t="shared" si="602"/>
        <v>Dương Xuân Hải</v>
      </c>
      <c r="J2959" s="436"/>
      <c r="K2959" s="436">
        <f t="shared" si="603"/>
        <v>2</v>
      </c>
      <c r="L2959" s="436" t="str">
        <f t="shared" si="604"/>
        <v>DC1LL04-DC-2</v>
      </c>
      <c r="M2959" s="436">
        <f t="shared" si="605"/>
        <v>4</v>
      </c>
      <c r="N2959" s="437">
        <f t="shared" si="611"/>
        <v>92</v>
      </c>
      <c r="O2959" s="437"/>
      <c r="P2959" s="430" t="str">
        <f t="shared" si="606"/>
        <v/>
      </c>
      <c r="U2959" s="177">
        <v>85</v>
      </c>
      <c r="V2959" s="177" t="s">
        <v>2897</v>
      </c>
      <c r="W2959" s="177" t="s">
        <v>2907</v>
      </c>
      <c r="X2959" s="177" t="s">
        <v>2908</v>
      </c>
      <c r="Y2959" s="177" t="s">
        <v>2909</v>
      </c>
      <c r="Z2959" s="177" t="s">
        <v>2607</v>
      </c>
      <c r="AA2959" s="525" t="s">
        <v>2910</v>
      </c>
      <c r="AB2959" s="399" t="str">
        <f t="shared" si="607"/>
        <v>DC1LL04</v>
      </c>
      <c r="AC2959" s="399" t="str">
        <f t="shared" si="608"/>
        <v>DC1LL04-DC</v>
      </c>
      <c r="AD2959" t="str">
        <f>Y2959&amp;"-"&amp;VLOOKUP(AC2959,'LICH THI'!C:AA,9,0)</f>
        <v>64DCDB3045-42470</v>
      </c>
      <c r="AE2959">
        <f t="shared" si="609"/>
        <v>1</v>
      </c>
    </row>
    <row r="2960" spans="1:31" x14ac:dyDescent="0.25">
      <c r="A2960" s="436" t="str">
        <f t="shared" si="599"/>
        <v>DC1LL04-DC-46</v>
      </c>
      <c r="B2960" s="436">
        <f>COUNTIF(AC$4:AC2960,AC2960)</f>
        <v>46</v>
      </c>
      <c r="C2960" s="436" t="str">
        <f t="shared" si="600"/>
        <v>DC1LL04-DC</v>
      </c>
      <c r="D2960" s="436">
        <f>VLOOKUP(C2960,'LICH THI'!C:AA,12,0)</f>
        <v>143</v>
      </c>
      <c r="E2960" s="436">
        <f>VLOOKUP(C2960,'LICH THI'!C:AA,13,0)</f>
        <v>48</v>
      </c>
      <c r="F2960" s="436">
        <f t="shared" si="610"/>
        <v>48</v>
      </c>
      <c r="G2960" s="436">
        <f>VLOOKUP(C2960,'LICH THI'!C:AA,14,0)</f>
        <v>3</v>
      </c>
      <c r="H2960" s="436">
        <f t="shared" si="601"/>
        <v>1</v>
      </c>
      <c r="I2960" s="436" t="str">
        <f t="shared" si="602"/>
        <v>Nguyễn Danh Hải</v>
      </c>
      <c r="J2960" s="436"/>
      <c r="K2960" s="436">
        <f t="shared" si="603"/>
        <v>2</v>
      </c>
      <c r="L2960" s="436" t="str">
        <f t="shared" si="604"/>
        <v>DC1LL04-DC-2</v>
      </c>
      <c r="M2960" s="436">
        <f t="shared" si="605"/>
        <v>4</v>
      </c>
      <c r="N2960" s="437">
        <f t="shared" si="611"/>
        <v>93</v>
      </c>
      <c r="O2960" s="437"/>
      <c r="P2960" s="430" t="str">
        <f t="shared" si="606"/>
        <v/>
      </c>
      <c r="U2960" s="177">
        <v>141</v>
      </c>
      <c r="V2960" s="177" t="s">
        <v>3088</v>
      </c>
      <c r="W2960" s="177" t="s">
        <v>3092</v>
      </c>
      <c r="X2960" s="177" t="s">
        <v>2908</v>
      </c>
      <c r="Y2960" s="177" t="s">
        <v>3093</v>
      </c>
      <c r="Z2960" s="177" t="s">
        <v>2607</v>
      </c>
      <c r="AA2960" s="525" t="s">
        <v>3094</v>
      </c>
      <c r="AB2960" s="399" t="str">
        <f t="shared" si="607"/>
        <v>DC1LL04</v>
      </c>
      <c r="AC2960" s="399" t="str">
        <f t="shared" si="608"/>
        <v>DC1LL04-DC</v>
      </c>
      <c r="AD2960" t="str">
        <f>Y2960&amp;"-"&amp;VLOOKUP(AC2960,'LICH THI'!C:AA,9,0)</f>
        <v>63DCQT3040-42470</v>
      </c>
      <c r="AE2960">
        <f t="shared" si="609"/>
        <v>1</v>
      </c>
    </row>
    <row r="2961" spans="1:31" x14ac:dyDescent="0.25">
      <c r="A2961" s="436" t="str">
        <f t="shared" si="599"/>
        <v>DC1LL04-DC-47</v>
      </c>
      <c r="B2961" s="436">
        <f>COUNTIF(AC$4:AC2961,AC2961)</f>
        <v>47</v>
      </c>
      <c r="C2961" s="436" t="str">
        <f t="shared" si="600"/>
        <v>DC1LL04-DC</v>
      </c>
      <c r="D2961" s="436">
        <f>VLOOKUP(C2961,'LICH THI'!C:AA,12,0)</f>
        <v>143</v>
      </c>
      <c r="E2961" s="436">
        <f>VLOOKUP(C2961,'LICH THI'!C:AA,13,0)</f>
        <v>48</v>
      </c>
      <c r="F2961" s="436">
        <f t="shared" si="610"/>
        <v>48</v>
      </c>
      <c r="G2961" s="436">
        <f>VLOOKUP(C2961,'LICH THI'!C:AA,14,0)</f>
        <v>3</v>
      </c>
      <c r="H2961" s="436">
        <f t="shared" si="601"/>
        <v>1</v>
      </c>
      <c r="I2961" s="436" t="str">
        <f t="shared" si="602"/>
        <v>Nguyễn Sơn Hải</v>
      </c>
      <c r="J2961" s="436"/>
      <c r="K2961" s="436">
        <f t="shared" si="603"/>
        <v>2</v>
      </c>
      <c r="L2961" s="436" t="str">
        <f t="shared" si="604"/>
        <v>DC1LL04-DC-2</v>
      </c>
      <c r="M2961" s="436">
        <f t="shared" si="605"/>
        <v>4</v>
      </c>
      <c r="N2961" s="437">
        <f t="shared" si="611"/>
        <v>94</v>
      </c>
      <c r="O2961" s="437"/>
      <c r="P2961" s="430" t="str">
        <f t="shared" si="606"/>
        <v/>
      </c>
      <c r="U2961" s="177">
        <v>139</v>
      </c>
      <c r="V2961" s="177" t="s">
        <v>3077</v>
      </c>
      <c r="W2961" s="177" t="s">
        <v>3085</v>
      </c>
      <c r="X2961" s="177" t="s">
        <v>2908</v>
      </c>
      <c r="Y2961" s="177" t="s">
        <v>3086</v>
      </c>
      <c r="Z2961" s="177" t="s">
        <v>2607</v>
      </c>
      <c r="AA2961" s="525" t="s">
        <v>3087</v>
      </c>
      <c r="AB2961" s="399" t="str">
        <f t="shared" si="607"/>
        <v>DC1LL04</v>
      </c>
      <c r="AC2961" s="399" t="str">
        <f t="shared" si="608"/>
        <v>DC1LL04-DC</v>
      </c>
      <c r="AD2961" t="str">
        <f>Y2961&amp;"-"&amp;VLOOKUP(AC2961,'LICH THI'!C:AA,9,0)</f>
        <v>64DCDB3140-42470</v>
      </c>
      <c r="AE2961">
        <f t="shared" si="609"/>
        <v>1</v>
      </c>
    </row>
    <row r="2962" spans="1:31" x14ac:dyDescent="0.25">
      <c r="A2962" s="436" t="str">
        <f t="shared" si="599"/>
        <v>DC1LL04-DC-48</v>
      </c>
      <c r="B2962" s="436">
        <f>COUNTIF(AC$4:AC2962,AC2962)</f>
        <v>48</v>
      </c>
      <c r="C2962" s="436" t="str">
        <f t="shared" si="600"/>
        <v>DC1LL04-DC</v>
      </c>
      <c r="D2962" s="436">
        <f>VLOOKUP(C2962,'LICH THI'!C:AA,12,0)</f>
        <v>143</v>
      </c>
      <c r="E2962" s="436">
        <f>VLOOKUP(C2962,'LICH THI'!C:AA,13,0)</f>
        <v>48</v>
      </c>
      <c r="F2962" s="436">
        <f t="shared" si="610"/>
        <v>48</v>
      </c>
      <c r="G2962" s="436">
        <f>VLOOKUP(C2962,'LICH THI'!C:AA,14,0)</f>
        <v>3</v>
      </c>
      <c r="H2962" s="436">
        <f t="shared" si="601"/>
        <v>1</v>
      </c>
      <c r="I2962" s="436" t="str">
        <f t="shared" si="602"/>
        <v>Lê Văn Hanh</v>
      </c>
      <c r="J2962" s="436"/>
      <c r="K2962" s="436">
        <f t="shared" si="603"/>
        <v>2</v>
      </c>
      <c r="L2962" s="436" t="str">
        <f t="shared" si="604"/>
        <v>DC1LL04-DC-2</v>
      </c>
      <c r="M2962" s="436">
        <f t="shared" si="605"/>
        <v>4</v>
      </c>
      <c r="N2962" s="437">
        <f t="shared" si="611"/>
        <v>95</v>
      </c>
      <c r="O2962" s="437"/>
      <c r="P2962" s="430" t="str">
        <f t="shared" si="606"/>
        <v/>
      </c>
      <c r="U2962" s="177">
        <v>52</v>
      </c>
      <c r="V2962" s="177" t="s">
        <v>2790</v>
      </c>
      <c r="W2962" s="177" t="s">
        <v>2604</v>
      </c>
      <c r="X2962" s="177" t="s">
        <v>2794</v>
      </c>
      <c r="Y2962" s="177" t="s">
        <v>2795</v>
      </c>
      <c r="Z2962" s="177" t="s">
        <v>2607</v>
      </c>
      <c r="AA2962" s="525" t="s">
        <v>2796</v>
      </c>
      <c r="AB2962" s="399" t="str">
        <f t="shared" si="607"/>
        <v>DC1LL04</v>
      </c>
      <c r="AC2962" s="399" t="str">
        <f t="shared" si="608"/>
        <v>DC1LL04-DC</v>
      </c>
      <c r="AD2962" t="str">
        <f>Y2962&amp;"-"&amp;VLOOKUP(AC2962,'LICH THI'!C:AA,9,0)</f>
        <v>64DCCD3136-42470</v>
      </c>
      <c r="AE2962">
        <f t="shared" si="609"/>
        <v>1</v>
      </c>
    </row>
    <row r="2963" spans="1:31" x14ac:dyDescent="0.25">
      <c r="A2963" s="436" t="str">
        <f t="shared" si="599"/>
        <v>DC1LL04-DC-49</v>
      </c>
      <c r="B2963" s="436">
        <f>COUNTIF(AC$4:AC2963,AC2963)</f>
        <v>49</v>
      </c>
      <c r="C2963" s="436" t="str">
        <f t="shared" si="600"/>
        <v>DC1LL04-DC</v>
      </c>
      <c r="D2963" s="436">
        <f>VLOOKUP(C2963,'LICH THI'!C:AA,12,0)</f>
        <v>143</v>
      </c>
      <c r="E2963" s="436">
        <f>VLOOKUP(C2963,'LICH THI'!C:AA,13,0)</f>
        <v>48</v>
      </c>
      <c r="F2963" s="436">
        <f t="shared" si="610"/>
        <v>48</v>
      </c>
      <c r="G2963" s="436">
        <f>VLOOKUP(C2963,'LICH THI'!C:AA,14,0)</f>
        <v>3</v>
      </c>
      <c r="H2963" s="436">
        <f t="shared" si="601"/>
        <v>2</v>
      </c>
      <c r="I2963" s="436" t="str">
        <f t="shared" si="602"/>
        <v>Tưởng Thị Hạnh</v>
      </c>
      <c r="J2963" s="436"/>
      <c r="K2963" s="436">
        <f t="shared" si="603"/>
        <v>3</v>
      </c>
      <c r="L2963" s="436" t="str">
        <f t="shared" si="604"/>
        <v>DC1LL04-DC-3</v>
      </c>
      <c r="M2963" s="436">
        <f t="shared" si="605"/>
        <v>4</v>
      </c>
      <c r="N2963" s="437">
        <f t="shared" si="611"/>
        <v>146</v>
      </c>
      <c r="O2963" s="437"/>
      <c r="P2963" s="430" t="str">
        <f t="shared" si="606"/>
        <v/>
      </c>
      <c r="U2963" s="177">
        <v>14</v>
      </c>
      <c r="V2963" s="177" t="s">
        <v>2642</v>
      </c>
      <c r="W2963" s="177" t="s">
        <v>2655</v>
      </c>
      <c r="X2963" s="177" t="s">
        <v>2656</v>
      </c>
      <c r="Y2963" s="177" t="s">
        <v>2657</v>
      </c>
      <c r="Z2963" s="177" t="s">
        <v>2607</v>
      </c>
      <c r="AA2963" s="525" t="s">
        <v>2658</v>
      </c>
      <c r="AB2963" s="399" t="str">
        <f t="shared" si="607"/>
        <v>DC1LL04</v>
      </c>
      <c r="AC2963" s="399" t="str">
        <f t="shared" si="608"/>
        <v>DC1LL04-DC</v>
      </c>
      <c r="AD2963" t="str">
        <f>Y2963&amp;"-"&amp;VLOOKUP(AC2963,'LICH THI'!C:AA,9,0)</f>
        <v>63DCKT3135-42470</v>
      </c>
      <c r="AE2963">
        <f t="shared" si="609"/>
        <v>1</v>
      </c>
    </row>
    <row r="2964" spans="1:31" x14ac:dyDescent="0.25">
      <c r="A2964" s="436" t="str">
        <f t="shared" si="599"/>
        <v>DC1LL04-DC-50</v>
      </c>
      <c r="B2964" s="436">
        <f>COUNTIF(AC$4:AC2964,AC2964)</f>
        <v>50</v>
      </c>
      <c r="C2964" s="436" t="str">
        <f t="shared" si="600"/>
        <v>DC1LL04-DC</v>
      </c>
      <c r="D2964" s="436">
        <f>VLOOKUP(C2964,'LICH THI'!C:AA,12,0)</f>
        <v>143</v>
      </c>
      <c r="E2964" s="436">
        <f>VLOOKUP(C2964,'LICH THI'!C:AA,13,0)</f>
        <v>48</v>
      </c>
      <c r="F2964" s="436">
        <f t="shared" si="610"/>
        <v>48</v>
      </c>
      <c r="G2964" s="436">
        <f>VLOOKUP(C2964,'LICH THI'!C:AA,14,0)</f>
        <v>3</v>
      </c>
      <c r="H2964" s="436">
        <f t="shared" si="601"/>
        <v>2</v>
      </c>
      <c r="I2964" s="436" t="str">
        <f t="shared" si="602"/>
        <v>Trần Thị Thanh Hiền</v>
      </c>
      <c r="J2964" s="436"/>
      <c r="K2964" s="436">
        <f t="shared" si="603"/>
        <v>3</v>
      </c>
      <c r="L2964" s="436" t="str">
        <f t="shared" si="604"/>
        <v>DC1LL04-DC-3</v>
      </c>
      <c r="M2964" s="436">
        <f t="shared" si="605"/>
        <v>4</v>
      </c>
      <c r="N2964" s="437">
        <f t="shared" si="611"/>
        <v>147</v>
      </c>
      <c r="O2964" s="437"/>
      <c r="P2964" s="430" t="str">
        <f t="shared" si="606"/>
        <v/>
      </c>
      <c r="U2964" s="177">
        <v>121</v>
      </c>
      <c r="V2964" s="177" t="s">
        <v>3019</v>
      </c>
      <c r="W2964" s="177" t="s">
        <v>3028</v>
      </c>
      <c r="X2964" s="177" t="s">
        <v>3029</v>
      </c>
      <c r="Y2964" s="177" t="s">
        <v>3030</v>
      </c>
      <c r="Z2964" s="177" t="s">
        <v>2607</v>
      </c>
      <c r="AA2964" s="525" t="s">
        <v>3031</v>
      </c>
      <c r="AB2964" s="399" t="str">
        <f t="shared" si="607"/>
        <v>DC1LL04</v>
      </c>
      <c r="AC2964" s="399" t="str">
        <f t="shared" si="608"/>
        <v>DC1LL04-DC</v>
      </c>
      <c r="AD2964" t="str">
        <f>Y2964&amp;"-"&amp;VLOOKUP(AC2964,'LICH THI'!C:AA,9,0)</f>
        <v>64DCQT3098-42470</v>
      </c>
      <c r="AE2964">
        <f t="shared" si="609"/>
        <v>1</v>
      </c>
    </row>
    <row r="2965" spans="1:31" x14ac:dyDescent="0.25">
      <c r="A2965" s="436" t="str">
        <f t="shared" si="599"/>
        <v>DC1LL04-DC-51</v>
      </c>
      <c r="B2965" s="436">
        <f>COUNTIF(AC$4:AC2965,AC2965)</f>
        <v>51</v>
      </c>
      <c r="C2965" s="436" t="str">
        <f t="shared" si="600"/>
        <v>DC1LL04-DC</v>
      </c>
      <c r="D2965" s="436">
        <f>VLOOKUP(C2965,'LICH THI'!C:AA,12,0)</f>
        <v>143</v>
      </c>
      <c r="E2965" s="436">
        <f>VLOOKUP(C2965,'LICH THI'!C:AA,13,0)</f>
        <v>48</v>
      </c>
      <c r="F2965" s="436">
        <f t="shared" si="610"/>
        <v>48</v>
      </c>
      <c r="G2965" s="436">
        <f>VLOOKUP(C2965,'LICH THI'!C:AA,14,0)</f>
        <v>3</v>
      </c>
      <c r="H2965" s="436">
        <f t="shared" si="601"/>
        <v>2</v>
      </c>
      <c r="I2965" s="436" t="str">
        <f t="shared" si="602"/>
        <v>Tống Văn Hiếu</v>
      </c>
      <c r="J2965" s="436"/>
      <c r="K2965" s="436">
        <f t="shared" si="603"/>
        <v>3</v>
      </c>
      <c r="L2965" s="436" t="str">
        <f t="shared" si="604"/>
        <v>DC1LL04-DC-3</v>
      </c>
      <c r="M2965" s="436">
        <f t="shared" si="605"/>
        <v>4</v>
      </c>
      <c r="N2965" s="437">
        <f t="shared" si="611"/>
        <v>148</v>
      </c>
      <c r="O2965" s="437"/>
      <c r="P2965" s="430" t="str">
        <f t="shared" si="606"/>
        <v/>
      </c>
      <c r="U2965" s="177">
        <v>41</v>
      </c>
      <c r="V2965" s="177" t="s">
        <v>2724</v>
      </c>
      <c r="W2965" s="177" t="s">
        <v>2753</v>
      </c>
      <c r="X2965" s="177" t="s">
        <v>2754</v>
      </c>
      <c r="Y2965" s="177" t="s">
        <v>2755</v>
      </c>
      <c r="Z2965" s="177" t="s">
        <v>2607</v>
      </c>
      <c r="AA2965" s="525" t="s">
        <v>2756</v>
      </c>
      <c r="AB2965" s="399" t="str">
        <f t="shared" si="607"/>
        <v>DC1LL04</v>
      </c>
      <c r="AC2965" s="399" t="str">
        <f t="shared" si="608"/>
        <v>DC1LL04-DC</v>
      </c>
      <c r="AD2965" t="str">
        <f>Y2965&amp;"-"&amp;VLOOKUP(AC2965,'LICH THI'!C:AA,9,0)</f>
        <v>64DCCA3021-42470</v>
      </c>
      <c r="AE2965">
        <f t="shared" si="609"/>
        <v>1</v>
      </c>
    </row>
    <row r="2966" spans="1:31" x14ac:dyDescent="0.25">
      <c r="A2966" s="436" t="str">
        <f t="shared" si="599"/>
        <v>DC1LL04-DC-52</v>
      </c>
      <c r="B2966" s="436">
        <f>COUNTIF(AC$4:AC2966,AC2966)</f>
        <v>52</v>
      </c>
      <c r="C2966" s="436" t="str">
        <f t="shared" si="600"/>
        <v>DC1LL04-DC</v>
      </c>
      <c r="D2966" s="436">
        <f>VLOOKUP(C2966,'LICH THI'!C:AA,12,0)</f>
        <v>143</v>
      </c>
      <c r="E2966" s="436">
        <f>VLOOKUP(C2966,'LICH THI'!C:AA,13,0)</f>
        <v>48</v>
      </c>
      <c r="F2966" s="436">
        <f t="shared" si="610"/>
        <v>48</v>
      </c>
      <c r="G2966" s="436">
        <f>VLOOKUP(C2966,'LICH THI'!C:AA,14,0)</f>
        <v>3</v>
      </c>
      <c r="H2966" s="436">
        <f t="shared" si="601"/>
        <v>2</v>
      </c>
      <c r="I2966" s="436" t="str">
        <f t="shared" si="602"/>
        <v>Hoàng Thị Minh Hòa</v>
      </c>
      <c r="J2966" s="436"/>
      <c r="K2966" s="436">
        <f t="shared" si="603"/>
        <v>3</v>
      </c>
      <c r="L2966" s="436" t="str">
        <f t="shared" si="604"/>
        <v>DC1LL04-DC-3</v>
      </c>
      <c r="M2966" s="436">
        <f t="shared" si="605"/>
        <v>4</v>
      </c>
      <c r="N2966" s="437">
        <f t="shared" si="611"/>
        <v>101</v>
      </c>
      <c r="O2966" s="437"/>
      <c r="P2966" s="430" t="str">
        <f t="shared" si="606"/>
        <v/>
      </c>
      <c r="U2966" s="177">
        <v>15</v>
      </c>
      <c r="V2966" s="177" t="s">
        <v>2642</v>
      </c>
      <c r="W2966" s="177" t="s">
        <v>2659</v>
      </c>
      <c r="X2966" s="177" t="s">
        <v>2660</v>
      </c>
      <c r="Y2966" s="177" t="s">
        <v>2661</v>
      </c>
      <c r="Z2966" s="177" t="s">
        <v>2607</v>
      </c>
      <c r="AA2966" s="525" t="s">
        <v>2662</v>
      </c>
      <c r="AB2966" s="399" t="str">
        <f t="shared" si="607"/>
        <v>DC1LL04</v>
      </c>
      <c r="AC2966" s="399" t="str">
        <f t="shared" si="608"/>
        <v>DC1LL04-DC</v>
      </c>
      <c r="AD2966" t="str">
        <f>Y2966&amp;"-"&amp;VLOOKUP(AC2966,'LICH THI'!C:AA,9,0)</f>
        <v>63DCKT3334-42470</v>
      </c>
      <c r="AE2966">
        <f t="shared" si="609"/>
        <v>1</v>
      </c>
    </row>
    <row r="2967" spans="1:31" x14ac:dyDescent="0.25">
      <c r="A2967" s="436" t="str">
        <f t="shared" si="599"/>
        <v>DC1LL04-DC-53</v>
      </c>
      <c r="B2967" s="436">
        <f>COUNTIF(AC$4:AC2967,AC2967)</f>
        <v>53</v>
      </c>
      <c r="C2967" s="436" t="str">
        <f t="shared" si="600"/>
        <v>DC1LL04-DC</v>
      </c>
      <c r="D2967" s="436">
        <f>VLOOKUP(C2967,'LICH THI'!C:AA,12,0)</f>
        <v>143</v>
      </c>
      <c r="E2967" s="436">
        <f>VLOOKUP(C2967,'LICH THI'!C:AA,13,0)</f>
        <v>48</v>
      </c>
      <c r="F2967" s="436">
        <f t="shared" si="610"/>
        <v>48</v>
      </c>
      <c r="G2967" s="436">
        <f>VLOOKUP(C2967,'LICH THI'!C:AA,14,0)</f>
        <v>3</v>
      </c>
      <c r="H2967" s="436">
        <f t="shared" si="601"/>
        <v>2</v>
      </c>
      <c r="I2967" s="436" t="str">
        <f t="shared" si="602"/>
        <v>Đỗ Quý Hoàng</v>
      </c>
      <c r="J2967" s="436"/>
      <c r="K2967" s="436">
        <f t="shared" si="603"/>
        <v>3</v>
      </c>
      <c r="L2967" s="436" t="str">
        <f t="shared" si="604"/>
        <v>DC1LL04-DC-3</v>
      </c>
      <c r="M2967" s="436">
        <f t="shared" si="605"/>
        <v>4</v>
      </c>
      <c r="N2967" s="437">
        <f t="shared" si="611"/>
        <v>102</v>
      </c>
      <c r="O2967" s="437"/>
      <c r="P2967" s="430" t="str">
        <f t="shared" si="606"/>
        <v/>
      </c>
      <c r="U2967" s="177">
        <v>63</v>
      </c>
      <c r="V2967" s="177" t="s">
        <v>2825</v>
      </c>
      <c r="W2967" s="177" t="s">
        <v>2833</v>
      </c>
      <c r="X2967" s="177" t="s">
        <v>2834</v>
      </c>
      <c r="Y2967" s="177" t="s">
        <v>2835</v>
      </c>
      <c r="Z2967" s="177" t="s">
        <v>2607</v>
      </c>
      <c r="AA2967" s="525" t="s">
        <v>2836</v>
      </c>
      <c r="AB2967" s="399" t="str">
        <f t="shared" si="607"/>
        <v>DC1LL04</v>
      </c>
      <c r="AC2967" s="399" t="str">
        <f t="shared" si="608"/>
        <v>DC1LL04-DC</v>
      </c>
      <c r="AD2967" t="str">
        <f>Y2967&amp;"-"&amp;VLOOKUP(AC2967,'LICH THI'!C:AA,9,0)</f>
        <v>64DCCD3051-42470</v>
      </c>
      <c r="AE2967">
        <f t="shared" si="609"/>
        <v>1</v>
      </c>
    </row>
    <row r="2968" spans="1:31" x14ac:dyDescent="0.25">
      <c r="A2968" s="436" t="str">
        <f t="shared" si="599"/>
        <v>DC1LL04-DC-54</v>
      </c>
      <c r="B2968" s="436">
        <f>COUNTIF(AC$4:AC2968,AC2968)</f>
        <v>54</v>
      </c>
      <c r="C2968" s="436" t="str">
        <f t="shared" si="600"/>
        <v>DC1LL04-DC</v>
      </c>
      <c r="D2968" s="436">
        <f>VLOOKUP(C2968,'LICH THI'!C:AA,12,0)</f>
        <v>143</v>
      </c>
      <c r="E2968" s="436">
        <f>VLOOKUP(C2968,'LICH THI'!C:AA,13,0)</f>
        <v>48</v>
      </c>
      <c r="F2968" s="436">
        <f t="shared" si="610"/>
        <v>48</v>
      </c>
      <c r="G2968" s="436">
        <f>VLOOKUP(C2968,'LICH THI'!C:AA,14,0)</f>
        <v>3</v>
      </c>
      <c r="H2968" s="436">
        <f t="shared" si="601"/>
        <v>2</v>
      </c>
      <c r="I2968" s="436" t="str">
        <f t="shared" si="602"/>
        <v>Vũ Quốc Hoàng</v>
      </c>
      <c r="J2968" s="436"/>
      <c r="K2968" s="436">
        <f t="shared" si="603"/>
        <v>3</v>
      </c>
      <c r="L2968" s="436" t="str">
        <f t="shared" si="604"/>
        <v>DC1LL04-DC-3</v>
      </c>
      <c r="M2968" s="436">
        <f t="shared" si="605"/>
        <v>4</v>
      </c>
      <c r="N2968" s="437">
        <f t="shared" si="611"/>
        <v>103</v>
      </c>
      <c r="O2968" s="437"/>
      <c r="P2968" s="430" t="str">
        <f t="shared" si="606"/>
        <v/>
      </c>
      <c r="U2968" s="177">
        <v>99</v>
      </c>
      <c r="V2968" s="177" t="s">
        <v>2935</v>
      </c>
      <c r="W2968" s="177" t="s">
        <v>2951</v>
      </c>
      <c r="X2968" s="177" t="s">
        <v>2834</v>
      </c>
      <c r="Y2968" s="177" t="s">
        <v>2952</v>
      </c>
      <c r="Z2968" s="177" t="s">
        <v>2607</v>
      </c>
      <c r="AA2968" s="525" t="s">
        <v>2953</v>
      </c>
      <c r="AB2968" s="399" t="str">
        <f t="shared" si="607"/>
        <v>DC1LL04</v>
      </c>
      <c r="AC2968" s="399" t="str">
        <f t="shared" si="608"/>
        <v>DC1LL04-DC</v>
      </c>
      <c r="AD2968" t="str">
        <f>Y2968&amp;"-"&amp;VLOOKUP(AC2968,'LICH THI'!C:AA,9,0)</f>
        <v>64DCDB3109-42470</v>
      </c>
      <c r="AE2968">
        <f t="shared" si="609"/>
        <v>1</v>
      </c>
    </row>
    <row r="2969" spans="1:31" x14ac:dyDescent="0.25">
      <c r="A2969" s="436" t="str">
        <f t="shared" si="599"/>
        <v>DC1LL04-DC-55</v>
      </c>
      <c r="B2969" s="436">
        <f>COUNTIF(AC$4:AC2969,AC2969)</f>
        <v>55</v>
      </c>
      <c r="C2969" s="436" t="str">
        <f t="shared" si="600"/>
        <v>DC1LL04-DC</v>
      </c>
      <c r="D2969" s="436">
        <f>VLOOKUP(C2969,'LICH THI'!C:AA,12,0)</f>
        <v>143</v>
      </c>
      <c r="E2969" s="436">
        <f>VLOOKUP(C2969,'LICH THI'!C:AA,13,0)</f>
        <v>48</v>
      </c>
      <c r="F2969" s="436">
        <f t="shared" si="610"/>
        <v>48</v>
      </c>
      <c r="G2969" s="436">
        <f>VLOOKUP(C2969,'LICH THI'!C:AA,14,0)</f>
        <v>3</v>
      </c>
      <c r="H2969" s="436">
        <f t="shared" si="601"/>
        <v>2</v>
      </c>
      <c r="I2969" s="436" t="str">
        <f t="shared" si="602"/>
        <v>Nguyễn Thị Hồng</v>
      </c>
      <c r="J2969" s="436"/>
      <c r="K2969" s="436">
        <f t="shared" si="603"/>
        <v>3</v>
      </c>
      <c r="L2969" s="436" t="str">
        <f t="shared" si="604"/>
        <v>DC1LL04-DC-3</v>
      </c>
      <c r="M2969" s="436">
        <f t="shared" si="605"/>
        <v>4</v>
      </c>
      <c r="N2969" s="437">
        <f t="shared" si="611"/>
        <v>104</v>
      </c>
      <c r="O2969" s="437"/>
      <c r="P2969" s="430" t="str">
        <f t="shared" si="606"/>
        <v/>
      </c>
      <c r="U2969" s="177">
        <v>53</v>
      </c>
      <c r="V2969" s="177" t="s">
        <v>2790</v>
      </c>
      <c r="W2969" s="177" t="s">
        <v>2619</v>
      </c>
      <c r="X2969" s="177" t="s">
        <v>2797</v>
      </c>
      <c r="Y2969" s="177" t="s">
        <v>2798</v>
      </c>
      <c r="Z2969" s="177" t="s">
        <v>2607</v>
      </c>
      <c r="AA2969" s="525" t="s">
        <v>2799</v>
      </c>
      <c r="AB2969" s="399" t="str">
        <f t="shared" si="607"/>
        <v>DC1LL04</v>
      </c>
      <c r="AC2969" s="399" t="str">
        <f t="shared" si="608"/>
        <v>DC1LL04-DC</v>
      </c>
      <c r="AD2969" t="str">
        <f>Y2969&amp;"-"&amp;VLOOKUP(AC2969,'LICH THI'!C:AA,9,0)</f>
        <v>64DCCD3131-42470</v>
      </c>
      <c r="AE2969">
        <f t="shared" si="609"/>
        <v>1</v>
      </c>
    </row>
    <row r="2970" spans="1:31" x14ac:dyDescent="0.25">
      <c r="A2970" s="436" t="str">
        <f t="shared" si="599"/>
        <v>DC1LL04-DC-56</v>
      </c>
      <c r="B2970" s="436">
        <f>COUNTIF(AC$4:AC2970,AC2970)</f>
        <v>56</v>
      </c>
      <c r="C2970" s="436" t="str">
        <f t="shared" si="600"/>
        <v>DC1LL04-DC</v>
      </c>
      <c r="D2970" s="436">
        <f>VLOOKUP(C2970,'LICH THI'!C:AA,12,0)</f>
        <v>143</v>
      </c>
      <c r="E2970" s="436">
        <f>VLOOKUP(C2970,'LICH THI'!C:AA,13,0)</f>
        <v>48</v>
      </c>
      <c r="F2970" s="436">
        <f t="shared" si="610"/>
        <v>48</v>
      </c>
      <c r="G2970" s="436">
        <f>VLOOKUP(C2970,'LICH THI'!C:AA,14,0)</f>
        <v>3</v>
      </c>
      <c r="H2970" s="436">
        <f t="shared" si="601"/>
        <v>2</v>
      </c>
      <c r="I2970" s="436" t="str">
        <f t="shared" si="602"/>
        <v>Nguyễn Tiến Hợi</v>
      </c>
      <c r="J2970" s="436"/>
      <c r="K2970" s="436">
        <f t="shared" si="603"/>
        <v>3</v>
      </c>
      <c r="L2970" s="436" t="str">
        <f t="shared" si="604"/>
        <v>DC1LL04-DC-3</v>
      </c>
      <c r="M2970" s="436">
        <f t="shared" si="605"/>
        <v>4</v>
      </c>
      <c r="N2970" s="437">
        <f t="shared" si="611"/>
        <v>105</v>
      </c>
      <c r="O2970" s="437"/>
      <c r="P2970" s="430" t="str">
        <f t="shared" si="606"/>
        <v/>
      </c>
      <c r="U2970" s="177">
        <v>100</v>
      </c>
      <c r="V2970" s="177" t="s">
        <v>2935</v>
      </c>
      <c r="W2970" s="177" t="s">
        <v>2880</v>
      </c>
      <c r="X2970" s="177" t="s">
        <v>2954</v>
      </c>
      <c r="Y2970" s="177" t="s">
        <v>2955</v>
      </c>
      <c r="Z2970" s="177" t="s">
        <v>2607</v>
      </c>
      <c r="AA2970" s="525" t="s">
        <v>2956</v>
      </c>
      <c r="AB2970" s="399" t="str">
        <f t="shared" si="607"/>
        <v>DC1LL04</v>
      </c>
      <c r="AC2970" s="399" t="str">
        <f t="shared" si="608"/>
        <v>DC1LL04-DC</v>
      </c>
      <c r="AD2970" t="str">
        <f>Y2970&amp;"-"&amp;VLOOKUP(AC2970,'LICH THI'!C:AA,9,0)</f>
        <v>64DCDB3085-42470</v>
      </c>
      <c r="AE2970">
        <f t="shared" si="609"/>
        <v>1</v>
      </c>
    </row>
    <row r="2971" spans="1:31" x14ac:dyDescent="0.25">
      <c r="A2971" s="436" t="str">
        <f t="shared" si="599"/>
        <v>DC1LL04-DC-57</v>
      </c>
      <c r="B2971" s="436">
        <f>COUNTIF(AC$4:AC2971,AC2971)</f>
        <v>57</v>
      </c>
      <c r="C2971" s="436" t="str">
        <f t="shared" si="600"/>
        <v>DC1LL04-DC</v>
      </c>
      <c r="D2971" s="436">
        <f>VLOOKUP(C2971,'LICH THI'!C:AA,12,0)</f>
        <v>143</v>
      </c>
      <c r="E2971" s="436">
        <f>VLOOKUP(C2971,'LICH THI'!C:AA,13,0)</f>
        <v>48</v>
      </c>
      <c r="F2971" s="436">
        <f t="shared" si="610"/>
        <v>48</v>
      </c>
      <c r="G2971" s="436">
        <f>VLOOKUP(C2971,'LICH THI'!C:AA,14,0)</f>
        <v>3</v>
      </c>
      <c r="H2971" s="436">
        <f t="shared" si="601"/>
        <v>2</v>
      </c>
      <c r="I2971" s="436" t="str">
        <f t="shared" si="602"/>
        <v>Bùi Văn Hùng</v>
      </c>
      <c r="J2971" s="436"/>
      <c r="K2971" s="436">
        <f t="shared" si="603"/>
        <v>3</v>
      </c>
      <c r="L2971" s="436" t="str">
        <f t="shared" si="604"/>
        <v>DC1LL04-DC-3</v>
      </c>
      <c r="M2971" s="436">
        <f t="shared" si="605"/>
        <v>4</v>
      </c>
      <c r="N2971" s="437">
        <f t="shared" si="611"/>
        <v>106</v>
      </c>
      <c r="O2971" s="437"/>
      <c r="P2971" s="430" t="str">
        <f t="shared" si="606"/>
        <v/>
      </c>
      <c r="U2971" s="177">
        <v>54</v>
      </c>
      <c r="V2971" s="177" t="s">
        <v>2790</v>
      </c>
      <c r="W2971" s="177" t="s">
        <v>2800</v>
      </c>
      <c r="X2971" s="177" t="s">
        <v>2801</v>
      </c>
      <c r="Y2971" s="177" t="s">
        <v>2802</v>
      </c>
      <c r="Z2971" s="177" t="s">
        <v>2607</v>
      </c>
      <c r="AA2971" s="525" t="s">
        <v>2803</v>
      </c>
      <c r="AB2971" s="399" t="str">
        <f t="shared" si="607"/>
        <v>DC1LL04</v>
      </c>
      <c r="AC2971" s="399" t="str">
        <f t="shared" si="608"/>
        <v>DC1LL04-DC</v>
      </c>
      <c r="AD2971" t="str">
        <f>Y2971&amp;"-"&amp;VLOOKUP(AC2971,'LICH THI'!C:AA,9,0)</f>
        <v>64DCCD3067-42470</v>
      </c>
      <c r="AE2971">
        <f t="shared" si="609"/>
        <v>1</v>
      </c>
    </row>
    <row r="2972" spans="1:31" x14ac:dyDescent="0.25">
      <c r="A2972" s="436" t="str">
        <f t="shared" si="599"/>
        <v>DC1LL04-DC-58</v>
      </c>
      <c r="B2972" s="436">
        <f>COUNTIF(AC$4:AC2972,AC2972)</f>
        <v>58</v>
      </c>
      <c r="C2972" s="436" t="str">
        <f t="shared" si="600"/>
        <v>DC1LL04-DC</v>
      </c>
      <c r="D2972" s="436">
        <f>VLOOKUP(C2972,'LICH THI'!C:AA,12,0)</f>
        <v>143</v>
      </c>
      <c r="E2972" s="436">
        <f>VLOOKUP(C2972,'LICH THI'!C:AA,13,0)</f>
        <v>48</v>
      </c>
      <c r="F2972" s="436">
        <f t="shared" si="610"/>
        <v>48</v>
      </c>
      <c r="G2972" s="436">
        <f>VLOOKUP(C2972,'LICH THI'!C:AA,14,0)</f>
        <v>3</v>
      </c>
      <c r="H2972" s="436">
        <f t="shared" si="601"/>
        <v>2</v>
      </c>
      <c r="I2972" s="436" t="str">
        <f t="shared" si="602"/>
        <v>Nguyễn Quang Huy</v>
      </c>
      <c r="J2972" s="436"/>
      <c r="K2972" s="436">
        <f t="shared" si="603"/>
        <v>3</v>
      </c>
      <c r="L2972" s="436" t="str">
        <f t="shared" si="604"/>
        <v>DC1LL04-DC-3</v>
      </c>
      <c r="M2972" s="436">
        <f t="shared" si="605"/>
        <v>4</v>
      </c>
      <c r="N2972" s="437">
        <f t="shared" si="611"/>
        <v>107</v>
      </c>
      <c r="O2972" s="437"/>
      <c r="P2972" s="430" t="str">
        <f t="shared" si="606"/>
        <v/>
      </c>
      <c r="U2972" s="177">
        <v>122</v>
      </c>
      <c r="V2972" s="177" t="s">
        <v>3019</v>
      </c>
      <c r="W2972" s="177" t="s">
        <v>3032</v>
      </c>
      <c r="X2972" s="177" t="s">
        <v>2911</v>
      </c>
      <c r="Y2972" s="177" t="s">
        <v>3033</v>
      </c>
      <c r="Z2972" s="177" t="s">
        <v>2607</v>
      </c>
      <c r="AA2972" s="525" t="s">
        <v>3034</v>
      </c>
      <c r="AB2972" s="399" t="str">
        <f t="shared" si="607"/>
        <v>DC1LL04</v>
      </c>
      <c r="AC2972" s="399" t="str">
        <f t="shared" si="608"/>
        <v>DC1LL04-DC</v>
      </c>
      <c r="AD2972" t="str">
        <f>Y2972&amp;"-"&amp;VLOOKUP(AC2972,'LICH THI'!C:AA,9,0)</f>
        <v>64DCQT3083-42470</v>
      </c>
      <c r="AE2972">
        <f t="shared" si="609"/>
        <v>1</v>
      </c>
    </row>
    <row r="2973" spans="1:31" x14ac:dyDescent="0.25">
      <c r="A2973" s="436" t="str">
        <f t="shared" si="599"/>
        <v>DC1LL04-DC-59</v>
      </c>
      <c r="B2973" s="436">
        <f>COUNTIF(AC$4:AC2973,AC2973)</f>
        <v>59</v>
      </c>
      <c r="C2973" s="436" t="str">
        <f t="shared" si="600"/>
        <v>DC1LL04-DC</v>
      </c>
      <c r="D2973" s="436">
        <f>VLOOKUP(C2973,'LICH THI'!C:AA,12,0)</f>
        <v>143</v>
      </c>
      <c r="E2973" s="436">
        <f>VLOOKUP(C2973,'LICH THI'!C:AA,13,0)</f>
        <v>48</v>
      </c>
      <c r="F2973" s="436">
        <f t="shared" si="610"/>
        <v>48</v>
      </c>
      <c r="G2973" s="436">
        <f>VLOOKUP(C2973,'LICH THI'!C:AA,14,0)</f>
        <v>3</v>
      </c>
      <c r="H2973" s="436">
        <f t="shared" si="601"/>
        <v>2</v>
      </c>
      <c r="I2973" s="436" t="str">
        <f t="shared" si="602"/>
        <v>Nguyễn Văn Huy</v>
      </c>
      <c r="J2973" s="436"/>
      <c r="K2973" s="436">
        <f t="shared" si="603"/>
        <v>3</v>
      </c>
      <c r="L2973" s="436" t="str">
        <f t="shared" si="604"/>
        <v>DC1LL04-DC-3</v>
      </c>
      <c r="M2973" s="436">
        <f t="shared" si="605"/>
        <v>4</v>
      </c>
      <c r="N2973" s="437">
        <f t="shared" si="611"/>
        <v>108</v>
      </c>
      <c r="O2973" s="437"/>
      <c r="P2973" s="430" t="str">
        <f t="shared" si="606"/>
        <v/>
      </c>
      <c r="U2973" s="177">
        <v>86</v>
      </c>
      <c r="V2973" s="177" t="s">
        <v>2897</v>
      </c>
      <c r="W2973" s="177" t="s">
        <v>2741</v>
      </c>
      <c r="X2973" s="177" t="s">
        <v>2911</v>
      </c>
      <c r="Y2973" s="177" t="s">
        <v>2912</v>
      </c>
      <c r="Z2973" s="177" t="s">
        <v>2607</v>
      </c>
      <c r="AA2973" s="525" t="s">
        <v>2913</v>
      </c>
      <c r="AB2973" s="399" t="str">
        <f t="shared" si="607"/>
        <v>DC1LL04</v>
      </c>
      <c r="AC2973" s="399" t="str">
        <f t="shared" si="608"/>
        <v>DC1LL04-DC</v>
      </c>
      <c r="AD2973" t="str">
        <f>Y2973&amp;"-"&amp;VLOOKUP(AC2973,'LICH THI'!C:AA,9,0)</f>
        <v>64DCDB3068-42470</v>
      </c>
      <c r="AE2973">
        <f t="shared" si="609"/>
        <v>1</v>
      </c>
    </row>
    <row r="2974" spans="1:31" x14ac:dyDescent="0.25">
      <c r="A2974" s="436" t="str">
        <f t="shared" si="599"/>
        <v>DC1LL04-DC-60</v>
      </c>
      <c r="B2974" s="436">
        <f>COUNTIF(AC$4:AC2974,AC2974)</f>
        <v>60</v>
      </c>
      <c r="C2974" s="436" t="str">
        <f t="shared" si="600"/>
        <v>DC1LL04-DC</v>
      </c>
      <c r="D2974" s="436">
        <f>VLOOKUP(C2974,'LICH THI'!C:AA,12,0)</f>
        <v>143</v>
      </c>
      <c r="E2974" s="436">
        <f>VLOOKUP(C2974,'LICH THI'!C:AA,13,0)</f>
        <v>48</v>
      </c>
      <c r="F2974" s="436">
        <f t="shared" si="610"/>
        <v>48</v>
      </c>
      <c r="G2974" s="436">
        <f>VLOOKUP(C2974,'LICH THI'!C:AA,14,0)</f>
        <v>3</v>
      </c>
      <c r="H2974" s="436">
        <f t="shared" si="601"/>
        <v>2</v>
      </c>
      <c r="I2974" s="436" t="str">
        <f t="shared" si="602"/>
        <v>Nguyễn Mạnh Huỳnh</v>
      </c>
      <c r="J2974" s="436"/>
      <c r="K2974" s="436">
        <f t="shared" si="603"/>
        <v>3</v>
      </c>
      <c r="L2974" s="436" t="str">
        <f t="shared" si="604"/>
        <v>DC1LL04-DC-3</v>
      </c>
      <c r="M2974" s="436">
        <f t="shared" si="605"/>
        <v>4</v>
      </c>
      <c r="N2974" s="437">
        <f t="shared" si="611"/>
        <v>109</v>
      </c>
      <c r="O2974" s="437"/>
      <c r="P2974" s="430" t="str">
        <f t="shared" si="606"/>
        <v/>
      </c>
      <c r="U2974" s="177">
        <v>117</v>
      </c>
      <c r="V2974" s="177" t="s">
        <v>3014</v>
      </c>
      <c r="W2974" s="177" t="s">
        <v>2734</v>
      </c>
      <c r="X2974" s="177" t="s">
        <v>2838</v>
      </c>
      <c r="Y2974" s="177" t="s">
        <v>3015</v>
      </c>
      <c r="Z2974" s="177" t="s">
        <v>2607</v>
      </c>
      <c r="AA2974" s="525" t="s">
        <v>3016</v>
      </c>
      <c r="AB2974" s="399" t="str">
        <f t="shared" si="607"/>
        <v>DC1LL04</v>
      </c>
      <c r="AC2974" s="399" t="str">
        <f t="shared" si="608"/>
        <v>DC1LL04-DC</v>
      </c>
      <c r="AD2974" t="str">
        <f>Y2974&amp;"-"&amp;VLOOKUP(AC2974,'LICH THI'!C:AA,9,0)</f>
        <v>64DCMX3073-42470</v>
      </c>
      <c r="AE2974">
        <f t="shared" si="609"/>
        <v>1</v>
      </c>
    </row>
    <row r="2975" spans="1:31" x14ac:dyDescent="0.25">
      <c r="A2975" s="436" t="str">
        <f t="shared" si="599"/>
        <v>DC1LL04-DC-61</v>
      </c>
      <c r="B2975" s="436">
        <f>COUNTIF(AC$4:AC2975,AC2975)</f>
        <v>61</v>
      </c>
      <c r="C2975" s="436" t="str">
        <f t="shared" si="600"/>
        <v>DC1LL04-DC</v>
      </c>
      <c r="D2975" s="436">
        <f>VLOOKUP(C2975,'LICH THI'!C:AA,12,0)</f>
        <v>143</v>
      </c>
      <c r="E2975" s="436">
        <f>VLOOKUP(C2975,'LICH THI'!C:AA,13,0)</f>
        <v>48</v>
      </c>
      <c r="F2975" s="436">
        <f t="shared" si="610"/>
        <v>48</v>
      </c>
      <c r="G2975" s="436">
        <f>VLOOKUP(C2975,'LICH THI'!C:AA,14,0)</f>
        <v>3</v>
      </c>
      <c r="H2975" s="436">
        <f t="shared" si="601"/>
        <v>2</v>
      </c>
      <c r="I2975" s="436" t="str">
        <f t="shared" si="602"/>
        <v>Vũ Hoàng Huỳnh</v>
      </c>
      <c r="J2975" s="436"/>
      <c r="K2975" s="436">
        <f t="shared" si="603"/>
        <v>3</v>
      </c>
      <c r="L2975" s="436" t="str">
        <f t="shared" si="604"/>
        <v>DC1LL04-DC-3</v>
      </c>
      <c r="M2975" s="436">
        <f t="shared" si="605"/>
        <v>4</v>
      </c>
      <c r="N2975" s="437">
        <f t="shared" si="611"/>
        <v>110</v>
      </c>
      <c r="O2975" s="437"/>
      <c r="P2975" s="430" t="str">
        <f t="shared" si="606"/>
        <v/>
      </c>
      <c r="U2975" s="177">
        <v>64</v>
      </c>
      <c r="V2975" s="177" t="s">
        <v>2825</v>
      </c>
      <c r="W2975" s="177" t="s">
        <v>2837</v>
      </c>
      <c r="X2975" s="177" t="s">
        <v>2838</v>
      </c>
      <c r="Y2975" s="177" t="s">
        <v>2839</v>
      </c>
      <c r="Z2975" s="177" t="s">
        <v>2607</v>
      </c>
      <c r="AA2975" s="525" t="s">
        <v>2840</v>
      </c>
      <c r="AB2975" s="399" t="str">
        <f t="shared" si="607"/>
        <v>DC1LL04</v>
      </c>
      <c r="AC2975" s="399" t="str">
        <f t="shared" si="608"/>
        <v>DC1LL04-DC</v>
      </c>
      <c r="AD2975" t="str">
        <f>Y2975&amp;"-"&amp;VLOOKUP(AC2975,'LICH THI'!C:AA,9,0)</f>
        <v>64DCCD3139-42470</v>
      </c>
      <c r="AE2975">
        <f t="shared" si="609"/>
        <v>1</v>
      </c>
    </row>
    <row r="2976" spans="1:31" x14ac:dyDescent="0.25">
      <c r="A2976" s="436" t="str">
        <f t="shared" si="599"/>
        <v>DC1LL04-DC-62</v>
      </c>
      <c r="B2976" s="436">
        <f>COUNTIF(AC$4:AC2976,AC2976)</f>
        <v>62</v>
      </c>
      <c r="C2976" s="436" t="str">
        <f t="shared" si="600"/>
        <v>DC1LL04-DC</v>
      </c>
      <c r="D2976" s="436">
        <f>VLOOKUP(C2976,'LICH THI'!C:AA,12,0)</f>
        <v>143</v>
      </c>
      <c r="E2976" s="436">
        <f>VLOOKUP(C2976,'LICH THI'!C:AA,13,0)</f>
        <v>48</v>
      </c>
      <c r="F2976" s="436">
        <f t="shared" si="610"/>
        <v>48</v>
      </c>
      <c r="G2976" s="436">
        <f>VLOOKUP(C2976,'LICH THI'!C:AA,14,0)</f>
        <v>3</v>
      </c>
      <c r="H2976" s="436">
        <f t="shared" si="601"/>
        <v>2</v>
      </c>
      <c r="I2976" s="436" t="str">
        <f t="shared" si="602"/>
        <v>Đặng Văn Hưng</v>
      </c>
      <c r="J2976" s="436"/>
      <c r="K2976" s="436">
        <f t="shared" si="603"/>
        <v>3</v>
      </c>
      <c r="L2976" s="436" t="str">
        <f t="shared" si="604"/>
        <v>DC1LL04-DC-3</v>
      </c>
      <c r="M2976" s="436">
        <f t="shared" si="605"/>
        <v>4</v>
      </c>
      <c r="N2976" s="437">
        <f t="shared" si="611"/>
        <v>111</v>
      </c>
      <c r="O2976" s="437"/>
      <c r="P2976" s="430" t="str">
        <f t="shared" si="606"/>
        <v/>
      </c>
      <c r="U2976" s="177">
        <v>55</v>
      </c>
      <c r="V2976" s="177" t="s">
        <v>2790</v>
      </c>
      <c r="W2976" s="177" t="s">
        <v>2772</v>
      </c>
      <c r="X2976" s="177" t="s">
        <v>2804</v>
      </c>
      <c r="Y2976" s="177" t="s">
        <v>2805</v>
      </c>
      <c r="Z2976" s="177" t="s">
        <v>2607</v>
      </c>
      <c r="AA2976" s="525" t="s">
        <v>2806</v>
      </c>
      <c r="AB2976" s="399" t="str">
        <f t="shared" si="607"/>
        <v>DC1LL04</v>
      </c>
      <c r="AC2976" s="399" t="str">
        <f t="shared" si="608"/>
        <v>DC1LL04-DC</v>
      </c>
      <c r="AD2976" t="str">
        <f>Y2976&amp;"-"&amp;VLOOKUP(AC2976,'LICH THI'!C:AA,9,0)</f>
        <v>64DCCD3120-42470</v>
      </c>
      <c r="AE2976">
        <f t="shared" si="609"/>
        <v>1</v>
      </c>
    </row>
    <row r="2977" spans="1:31" x14ac:dyDescent="0.25">
      <c r="A2977" s="436" t="str">
        <f t="shared" si="599"/>
        <v>DC1LL04-DC-63</v>
      </c>
      <c r="B2977" s="436">
        <f>COUNTIF(AC$4:AC2977,AC2977)</f>
        <v>63</v>
      </c>
      <c r="C2977" s="436" t="str">
        <f t="shared" si="600"/>
        <v>DC1LL04-DC</v>
      </c>
      <c r="D2977" s="436">
        <f>VLOOKUP(C2977,'LICH THI'!C:AA,12,0)</f>
        <v>143</v>
      </c>
      <c r="E2977" s="436">
        <f>VLOOKUP(C2977,'LICH THI'!C:AA,13,0)</f>
        <v>48</v>
      </c>
      <c r="F2977" s="436">
        <f t="shared" si="610"/>
        <v>48</v>
      </c>
      <c r="G2977" s="436">
        <f>VLOOKUP(C2977,'LICH THI'!C:AA,14,0)</f>
        <v>3</v>
      </c>
      <c r="H2977" s="436">
        <f t="shared" si="601"/>
        <v>2</v>
      </c>
      <c r="I2977" s="436" t="str">
        <f t="shared" si="602"/>
        <v>Nguyễn Văn Hưng</v>
      </c>
      <c r="J2977" s="436"/>
      <c r="K2977" s="436">
        <f t="shared" si="603"/>
        <v>3</v>
      </c>
      <c r="L2977" s="436" t="str">
        <f t="shared" si="604"/>
        <v>DC1LL04-DC-3</v>
      </c>
      <c r="M2977" s="436">
        <f t="shared" si="605"/>
        <v>4</v>
      </c>
      <c r="N2977" s="437">
        <f t="shared" si="611"/>
        <v>112</v>
      </c>
      <c r="O2977" s="437"/>
      <c r="P2977" s="430" t="str">
        <f t="shared" si="606"/>
        <v/>
      </c>
      <c r="U2977" s="177">
        <v>56</v>
      </c>
      <c r="V2977" s="177" t="s">
        <v>2790</v>
      </c>
      <c r="W2977" s="177" t="s">
        <v>2741</v>
      </c>
      <c r="X2977" s="177" t="s">
        <v>2804</v>
      </c>
      <c r="Y2977" s="177" t="s">
        <v>2807</v>
      </c>
      <c r="Z2977" s="177" t="s">
        <v>2607</v>
      </c>
      <c r="AA2977" s="525" t="s">
        <v>2808</v>
      </c>
      <c r="AB2977" s="399" t="str">
        <f t="shared" si="607"/>
        <v>DC1LL04</v>
      </c>
      <c r="AC2977" s="399" t="str">
        <f t="shared" si="608"/>
        <v>DC1LL04-DC</v>
      </c>
      <c r="AD2977" t="str">
        <f>Y2977&amp;"-"&amp;VLOOKUP(AC2977,'LICH THI'!C:AA,9,0)</f>
        <v>64DCCD3053-42470</v>
      </c>
      <c r="AE2977">
        <f t="shared" si="609"/>
        <v>1</v>
      </c>
    </row>
    <row r="2978" spans="1:31" x14ac:dyDescent="0.25">
      <c r="A2978" s="436" t="str">
        <f t="shared" si="599"/>
        <v>DC1LL04-DC-64</v>
      </c>
      <c r="B2978" s="436">
        <f>COUNTIF(AC$4:AC2978,AC2978)</f>
        <v>64</v>
      </c>
      <c r="C2978" s="436" t="str">
        <f t="shared" si="600"/>
        <v>DC1LL04-DC</v>
      </c>
      <c r="D2978" s="436">
        <f>VLOOKUP(C2978,'LICH THI'!C:AA,12,0)</f>
        <v>143</v>
      </c>
      <c r="E2978" s="436">
        <f>VLOOKUP(C2978,'LICH THI'!C:AA,13,0)</f>
        <v>48</v>
      </c>
      <c r="F2978" s="436">
        <f t="shared" si="610"/>
        <v>48</v>
      </c>
      <c r="G2978" s="436">
        <f>VLOOKUP(C2978,'LICH THI'!C:AA,14,0)</f>
        <v>3</v>
      </c>
      <c r="H2978" s="436">
        <f t="shared" si="601"/>
        <v>2</v>
      </c>
      <c r="I2978" s="436" t="str">
        <f t="shared" si="602"/>
        <v>Nguyễn Thị Hương</v>
      </c>
      <c r="J2978" s="436"/>
      <c r="K2978" s="436">
        <f t="shared" si="603"/>
        <v>3</v>
      </c>
      <c r="L2978" s="436" t="str">
        <f t="shared" si="604"/>
        <v>DC1LL04-DC-3</v>
      </c>
      <c r="M2978" s="436">
        <f t="shared" si="605"/>
        <v>4</v>
      </c>
      <c r="N2978" s="437">
        <f t="shared" si="611"/>
        <v>113</v>
      </c>
      <c r="O2978" s="437"/>
      <c r="P2978" s="430" t="str">
        <f t="shared" si="606"/>
        <v/>
      </c>
      <c r="U2978" s="177">
        <v>16</v>
      </c>
      <c r="V2978" s="177" t="s">
        <v>2642</v>
      </c>
      <c r="W2978" s="177" t="s">
        <v>2619</v>
      </c>
      <c r="X2978" s="177" t="s">
        <v>2663</v>
      </c>
      <c r="Y2978" s="177" t="s">
        <v>2664</v>
      </c>
      <c r="Z2978" s="177" t="s">
        <v>2607</v>
      </c>
      <c r="AA2978" s="525" t="s">
        <v>2665</v>
      </c>
      <c r="AB2978" s="399" t="str">
        <f t="shared" si="607"/>
        <v>DC1LL04</v>
      </c>
      <c r="AC2978" s="399" t="str">
        <f t="shared" si="608"/>
        <v>DC1LL04-DC</v>
      </c>
      <c r="AD2978" t="str">
        <f>Y2978&amp;"-"&amp;VLOOKUP(AC2978,'LICH THI'!C:AA,9,0)</f>
        <v>63DCKT3331-42470</v>
      </c>
      <c r="AE2978">
        <f t="shared" si="609"/>
        <v>1</v>
      </c>
    </row>
    <row r="2979" spans="1:31" x14ac:dyDescent="0.25">
      <c r="A2979" s="436" t="str">
        <f t="shared" si="599"/>
        <v>DC1LL04-DC-65</v>
      </c>
      <c r="B2979" s="436">
        <f>COUNTIF(AC$4:AC2979,AC2979)</f>
        <v>65</v>
      </c>
      <c r="C2979" s="436" t="str">
        <f t="shared" si="600"/>
        <v>DC1LL04-DC</v>
      </c>
      <c r="D2979" s="436">
        <f>VLOOKUP(C2979,'LICH THI'!C:AA,12,0)</f>
        <v>143</v>
      </c>
      <c r="E2979" s="436">
        <f>VLOOKUP(C2979,'LICH THI'!C:AA,13,0)</f>
        <v>48</v>
      </c>
      <c r="F2979" s="436">
        <f t="shared" si="610"/>
        <v>48</v>
      </c>
      <c r="G2979" s="436">
        <f>VLOOKUP(C2979,'LICH THI'!C:AA,14,0)</f>
        <v>3</v>
      </c>
      <c r="H2979" s="436">
        <f t="shared" si="601"/>
        <v>2</v>
      </c>
      <c r="I2979" s="436" t="str">
        <f t="shared" si="602"/>
        <v>Nguyễn Thị Lan Hương</v>
      </c>
      <c r="J2979" s="436"/>
      <c r="K2979" s="436">
        <f t="shared" si="603"/>
        <v>3</v>
      </c>
      <c r="L2979" s="436" t="str">
        <f t="shared" si="604"/>
        <v>DC1LL04-DC-3</v>
      </c>
      <c r="M2979" s="436">
        <f t="shared" si="605"/>
        <v>4</v>
      </c>
      <c r="N2979" s="437">
        <f t="shared" si="611"/>
        <v>114</v>
      </c>
      <c r="O2979" s="437"/>
      <c r="P2979" s="430" t="str">
        <f t="shared" si="606"/>
        <v/>
      </c>
      <c r="U2979" s="177">
        <v>129</v>
      </c>
      <c r="V2979" s="177" t="s">
        <v>3046</v>
      </c>
      <c r="W2979" s="177" t="s">
        <v>2701</v>
      </c>
      <c r="X2979" s="177" t="s">
        <v>2663</v>
      </c>
      <c r="Y2979" s="177" t="s">
        <v>3055</v>
      </c>
      <c r="Z2979" s="177" t="s">
        <v>2607</v>
      </c>
      <c r="AA2979" s="525" t="s">
        <v>2974</v>
      </c>
      <c r="AB2979" s="399" t="str">
        <f t="shared" si="607"/>
        <v>DC1LL04</v>
      </c>
      <c r="AC2979" s="399" t="str">
        <f t="shared" si="608"/>
        <v>DC1LL04-DC</v>
      </c>
      <c r="AD2979" t="str">
        <f>Y2979&amp;"-"&amp;VLOOKUP(AC2979,'LICH THI'!C:AA,9,0)</f>
        <v>63DCKT3220-42470</v>
      </c>
      <c r="AE2979">
        <f t="shared" si="609"/>
        <v>1</v>
      </c>
    </row>
    <row r="2980" spans="1:31" x14ac:dyDescent="0.25">
      <c r="A2980" s="436" t="str">
        <f t="shared" si="599"/>
        <v>DC1LL04-DC-66</v>
      </c>
      <c r="B2980" s="436">
        <f>COUNTIF(AC$4:AC2980,AC2980)</f>
        <v>66</v>
      </c>
      <c r="C2980" s="436" t="str">
        <f t="shared" si="600"/>
        <v>DC1LL04-DC</v>
      </c>
      <c r="D2980" s="436">
        <f>VLOOKUP(C2980,'LICH THI'!C:AA,12,0)</f>
        <v>143</v>
      </c>
      <c r="E2980" s="436">
        <f>VLOOKUP(C2980,'LICH THI'!C:AA,13,0)</f>
        <v>48</v>
      </c>
      <c r="F2980" s="436">
        <f t="shared" si="610"/>
        <v>48</v>
      </c>
      <c r="G2980" s="436">
        <f>VLOOKUP(C2980,'LICH THI'!C:AA,14,0)</f>
        <v>3</v>
      </c>
      <c r="H2980" s="436">
        <f t="shared" si="601"/>
        <v>2</v>
      </c>
      <c r="I2980" s="436" t="str">
        <f t="shared" si="602"/>
        <v>Nguyễn Thị Thu Hương</v>
      </c>
      <c r="J2980" s="436"/>
      <c r="K2980" s="436">
        <f t="shared" si="603"/>
        <v>3</v>
      </c>
      <c r="L2980" s="436" t="str">
        <f t="shared" si="604"/>
        <v>DC1LL04-DC-3</v>
      </c>
      <c r="M2980" s="436">
        <f t="shared" si="605"/>
        <v>4</v>
      </c>
      <c r="N2980" s="437">
        <f t="shared" si="611"/>
        <v>115</v>
      </c>
      <c r="O2980" s="437"/>
      <c r="P2980" s="430" t="str">
        <f t="shared" si="606"/>
        <v/>
      </c>
      <c r="U2980" s="177">
        <v>130</v>
      </c>
      <c r="V2980" s="177" t="s">
        <v>3046</v>
      </c>
      <c r="W2980" s="177" t="s">
        <v>3056</v>
      </c>
      <c r="X2980" s="177" t="s">
        <v>2663</v>
      </c>
      <c r="Y2980" s="177" t="s">
        <v>3057</v>
      </c>
      <c r="Z2980" s="177" t="s">
        <v>2607</v>
      </c>
      <c r="AA2980" s="525" t="s">
        <v>3058</v>
      </c>
      <c r="AB2980" s="399" t="str">
        <f t="shared" si="607"/>
        <v>DC1LL04</v>
      </c>
      <c r="AC2980" s="399" t="str">
        <f t="shared" si="608"/>
        <v>DC1LL04-DC</v>
      </c>
      <c r="AD2980" t="str">
        <f>Y2980&amp;"-"&amp;VLOOKUP(AC2980,'LICH THI'!C:AA,9,0)</f>
        <v>63DCKT3207-42470</v>
      </c>
      <c r="AE2980">
        <f t="shared" si="609"/>
        <v>1</v>
      </c>
    </row>
    <row r="2981" spans="1:31" x14ac:dyDescent="0.25">
      <c r="A2981" s="436" t="str">
        <f t="shared" si="599"/>
        <v>DC1LL04-DC-67</v>
      </c>
      <c r="B2981" s="436">
        <f>COUNTIF(AC$4:AC2981,AC2981)</f>
        <v>67</v>
      </c>
      <c r="C2981" s="436" t="str">
        <f t="shared" si="600"/>
        <v>DC1LL04-DC</v>
      </c>
      <c r="D2981" s="436">
        <f>VLOOKUP(C2981,'LICH THI'!C:AA,12,0)</f>
        <v>143</v>
      </c>
      <c r="E2981" s="436">
        <f>VLOOKUP(C2981,'LICH THI'!C:AA,13,0)</f>
        <v>48</v>
      </c>
      <c r="F2981" s="436">
        <f t="shared" si="610"/>
        <v>48</v>
      </c>
      <c r="G2981" s="436">
        <f>VLOOKUP(C2981,'LICH THI'!C:AA,14,0)</f>
        <v>3</v>
      </c>
      <c r="H2981" s="436">
        <f t="shared" si="601"/>
        <v>2</v>
      </c>
      <c r="I2981" s="436" t="str">
        <f t="shared" si="602"/>
        <v>Trần Văn Hưởng</v>
      </c>
      <c r="J2981" s="436"/>
      <c r="K2981" s="436">
        <f t="shared" si="603"/>
        <v>3</v>
      </c>
      <c r="L2981" s="436" t="str">
        <f t="shared" si="604"/>
        <v>DC1LL04-DC-3</v>
      </c>
      <c r="M2981" s="436">
        <f t="shared" si="605"/>
        <v>4</v>
      </c>
      <c r="N2981" s="437">
        <f t="shared" si="611"/>
        <v>116</v>
      </c>
      <c r="O2981" s="437"/>
      <c r="P2981" s="430" t="str">
        <f t="shared" si="606"/>
        <v/>
      </c>
      <c r="U2981" s="177">
        <v>42</v>
      </c>
      <c r="V2981" s="177" t="s">
        <v>2724</v>
      </c>
      <c r="W2981" s="177" t="s">
        <v>2757</v>
      </c>
      <c r="X2981" s="177" t="s">
        <v>2758</v>
      </c>
      <c r="Y2981" s="177" t="s">
        <v>2759</v>
      </c>
      <c r="Z2981" s="177" t="s">
        <v>2607</v>
      </c>
      <c r="AA2981" s="525" t="s">
        <v>2760</v>
      </c>
      <c r="AB2981" s="399" t="str">
        <f t="shared" si="607"/>
        <v>DC1LL04</v>
      </c>
      <c r="AC2981" s="399" t="str">
        <f t="shared" si="608"/>
        <v>DC1LL04-DC</v>
      </c>
      <c r="AD2981" t="str">
        <f>Y2981&amp;"-"&amp;VLOOKUP(AC2981,'LICH THI'!C:AA,9,0)</f>
        <v>64DCCA3035-42470</v>
      </c>
      <c r="AE2981">
        <f t="shared" si="609"/>
        <v>1</v>
      </c>
    </row>
    <row r="2982" spans="1:31" x14ac:dyDescent="0.25">
      <c r="A2982" s="436" t="str">
        <f t="shared" si="599"/>
        <v>DC1LL04-DC-68</v>
      </c>
      <c r="B2982" s="436">
        <f>COUNTIF(AC$4:AC2982,AC2982)</f>
        <v>68</v>
      </c>
      <c r="C2982" s="436" t="str">
        <f t="shared" si="600"/>
        <v>DC1LL04-DC</v>
      </c>
      <c r="D2982" s="436">
        <f>VLOOKUP(C2982,'LICH THI'!C:AA,12,0)</f>
        <v>143</v>
      </c>
      <c r="E2982" s="436">
        <f>VLOOKUP(C2982,'LICH THI'!C:AA,13,0)</f>
        <v>48</v>
      </c>
      <c r="F2982" s="436">
        <f t="shared" si="610"/>
        <v>48</v>
      </c>
      <c r="G2982" s="436">
        <f>VLOOKUP(C2982,'LICH THI'!C:AA,14,0)</f>
        <v>3</v>
      </c>
      <c r="H2982" s="436">
        <f t="shared" si="601"/>
        <v>2</v>
      </c>
      <c r="I2982" s="436" t="str">
        <f t="shared" si="602"/>
        <v>Phạm Văn Hữu</v>
      </c>
      <c r="J2982" s="436"/>
      <c r="K2982" s="436">
        <f t="shared" si="603"/>
        <v>3</v>
      </c>
      <c r="L2982" s="436" t="str">
        <f t="shared" si="604"/>
        <v>DC1LL04-DC-3</v>
      </c>
      <c r="M2982" s="436">
        <f t="shared" si="605"/>
        <v>4</v>
      </c>
      <c r="N2982" s="437">
        <f t="shared" si="611"/>
        <v>117</v>
      </c>
      <c r="O2982" s="437"/>
      <c r="P2982" s="430" t="str">
        <f t="shared" si="606"/>
        <v/>
      </c>
      <c r="U2982" s="177">
        <v>118</v>
      </c>
      <c r="V2982" s="177" t="s">
        <v>3014</v>
      </c>
      <c r="W2982" s="177" t="s">
        <v>2738</v>
      </c>
      <c r="X2982" s="177" t="s">
        <v>3017</v>
      </c>
      <c r="Y2982" s="177" t="s">
        <v>3018</v>
      </c>
      <c r="Z2982" s="177" t="s">
        <v>2607</v>
      </c>
      <c r="AA2982" s="525" t="s">
        <v>2981</v>
      </c>
      <c r="AB2982" s="399" t="str">
        <f t="shared" si="607"/>
        <v>DC1LL04</v>
      </c>
      <c r="AC2982" s="399" t="str">
        <f t="shared" si="608"/>
        <v>DC1LL04-DC</v>
      </c>
      <c r="AD2982" t="str">
        <f>Y2982&amp;"-"&amp;VLOOKUP(AC2982,'LICH THI'!C:AA,9,0)</f>
        <v>64DCMX3065-42470</v>
      </c>
      <c r="AE2982">
        <f t="shared" si="609"/>
        <v>1</v>
      </c>
    </row>
    <row r="2983" spans="1:31" x14ac:dyDescent="0.25">
      <c r="A2983" s="436" t="str">
        <f t="shared" si="599"/>
        <v>DC1LL04-DC-69</v>
      </c>
      <c r="B2983" s="436">
        <f>COUNTIF(AC$4:AC2983,AC2983)</f>
        <v>69</v>
      </c>
      <c r="C2983" s="436" t="str">
        <f t="shared" si="600"/>
        <v>DC1LL04-DC</v>
      </c>
      <c r="D2983" s="436">
        <f>VLOOKUP(C2983,'LICH THI'!C:AA,12,0)</f>
        <v>143</v>
      </c>
      <c r="E2983" s="436">
        <f>VLOOKUP(C2983,'LICH THI'!C:AA,13,0)</f>
        <v>48</v>
      </c>
      <c r="F2983" s="436">
        <f t="shared" si="610"/>
        <v>48</v>
      </c>
      <c r="G2983" s="436">
        <f>VLOOKUP(C2983,'LICH THI'!C:AA,14,0)</f>
        <v>3</v>
      </c>
      <c r="H2983" s="436">
        <f t="shared" si="601"/>
        <v>2</v>
      </c>
      <c r="I2983" s="436" t="str">
        <f t="shared" si="602"/>
        <v>Trần Văn Hỷ</v>
      </c>
      <c r="J2983" s="436"/>
      <c r="K2983" s="436">
        <f t="shared" si="603"/>
        <v>3</v>
      </c>
      <c r="L2983" s="436" t="str">
        <f t="shared" si="604"/>
        <v>DC1LL04-DC-3</v>
      </c>
      <c r="M2983" s="436">
        <f t="shared" si="605"/>
        <v>4</v>
      </c>
      <c r="N2983" s="437">
        <f t="shared" si="611"/>
        <v>118</v>
      </c>
      <c r="O2983" s="437"/>
      <c r="P2983" s="430" t="str">
        <f t="shared" si="606"/>
        <v/>
      </c>
      <c r="U2983" s="177">
        <v>65</v>
      </c>
      <c r="V2983" s="177" t="s">
        <v>2825</v>
      </c>
      <c r="W2983" s="177" t="s">
        <v>2757</v>
      </c>
      <c r="X2983" s="177" t="s">
        <v>2841</v>
      </c>
      <c r="Y2983" s="177" t="s">
        <v>2842</v>
      </c>
      <c r="Z2983" s="177" t="s">
        <v>2607</v>
      </c>
      <c r="AA2983" s="525" t="s">
        <v>2843</v>
      </c>
      <c r="AB2983" s="399" t="str">
        <f t="shared" si="607"/>
        <v>DC1LL04</v>
      </c>
      <c r="AC2983" s="399" t="str">
        <f t="shared" si="608"/>
        <v>DC1LL04-DC</v>
      </c>
      <c r="AD2983" t="str">
        <f>Y2983&amp;"-"&amp;VLOOKUP(AC2983,'LICH THI'!C:AA,9,0)</f>
        <v>64DCCD3112-42470</v>
      </c>
      <c r="AE2983">
        <f t="shared" si="609"/>
        <v>1</v>
      </c>
    </row>
    <row r="2984" spans="1:31" x14ac:dyDescent="0.25">
      <c r="A2984" s="436" t="str">
        <f t="shared" si="599"/>
        <v>DC1LL04-DC-70</v>
      </c>
      <c r="B2984" s="436">
        <f>COUNTIF(AC$4:AC2984,AC2984)</f>
        <v>70</v>
      </c>
      <c r="C2984" s="436" t="str">
        <f t="shared" si="600"/>
        <v>DC1LL04-DC</v>
      </c>
      <c r="D2984" s="436">
        <f>VLOOKUP(C2984,'LICH THI'!C:AA,12,0)</f>
        <v>143</v>
      </c>
      <c r="E2984" s="436">
        <f>VLOOKUP(C2984,'LICH THI'!C:AA,13,0)</f>
        <v>48</v>
      </c>
      <c r="F2984" s="436">
        <f t="shared" si="610"/>
        <v>48</v>
      </c>
      <c r="G2984" s="436">
        <f>VLOOKUP(C2984,'LICH THI'!C:AA,14,0)</f>
        <v>3</v>
      </c>
      <c r="H2984" s="436">
        <f t="shared" si="601"/>
        <v>2</v>
      </c>
      <c r="I2984" s="436" t="str">
        <f t="shared" si="602"/>
        <v>Lê Huy Kiên</v>
      </c>
      <c r="J2984" s="436"/>
      <c r="K2984" s="436">
        <f t="shared" si="603"/>
        <v>3</v>
      </c>
      <c r="L2984" s="436" t="str">
        <f t="shared" si="604"/>
        <v>DC1LL04-DC-3</v>
      </c>
      <c r="M2984" s="436">
        <f t="shared" si="605"/>
        <v>4</v>
      </c>
      <c r="N2984" s="437">
        <f t="shared" si="611"/>
        <v>119</v>
      </c>
      <c r="O2984" s="437"/>
      <c r="P2984" s="430" t="str">
        <f t="shared" si="606"/>
        <v/>
      </c>
      <c r="U2984" s="177">
        <v>72</v>
      </c>
      <c r="V2984" s="177" t="s">
        <v>2851</v>
      </c>
      <c r="W2984" s="177" t="s">
        <v>2865</v>
      </c>
      <c r="X2984" s="177" t="s">
        <v>2762</v>
      </c>
      <c r="Y2984" s="177" t="s">
        <v>2866</v>
      </c>
      <c r="Z2984" s="177" t="s">
        <v>2607</v>
      </c>
      <c r="AA2984" s="525" t="s">
        <v>2867</v>
      </c>
      <c r="AB2984" s="399" t="str">
        <f t="shared" si="607"/>
        <v>DC1LL04</v>
      </c>
      <c r="AC2984" s="399" t="str">
        <f t="shared" si="608"/>
        <v>DC1LL04-DC</v>
      </c>
      <c r="AD2984" t="str">
        <f>Y2984&amp;"-"&amp;VLOOKUP(AC2984,'LICH THI'!C:AA,9,0)</f>
        <v>64DCCD3195-42470</v>
      </c>
      <c r="AE2984">
        <f t="shared" si="609"/>
        <v>1</v>
      </c>
    </row>
    <row r="2985" spans="1:31" x14ac:dyDescent="0.25">
      <c r="A2985" s="436" t="str">
        <f t="shared" si="599"/>
        <v>DC1LL04-DC-71</v>
      </c>
      <c r="B2985" s="436">
        <f>COUNTIF(AC$4:AC2985,AC2985)</f>
        <v>71</v>
      </c>
      <c r="C2985" s="436" t="str">
        <f t="shared" si="600"/>
        <v>DC1LL04-DC</v>
      </c>
      <c r="D2985" s="436">
        <f>VLOOKUP(C2985,'LICH THI'!C:AA,12,0)</f>
        <v>143</v>
      </c>
      <c r="E2985" s="436">
        <f>VLOOKUP(C2985,'LICH THI'!C:AA,13,0)</f>
        <v>48</v>
      </c>
      <c r="F2985" s="436">
        <f t="shared" si="610"/>
        <v>48</v>
      </c>
      <c r="G2985" s="436">
        <f>VLOOKUP(C2985,'LICH THI'!C:AA,14,0)</f>
        <v>3</v>
      </c>
      <c r="H2985" s="436">
        <f t="shared" si="601"/>
        <v>2</v>
      </c>
      <c r="I2985" s="436" t="str">
        <f t="shared" si="602"/>
        <v>Ninh Khắc Kiên</v>
      </c>
      <c r="J2985" s="436"/>
      <c r="K2985" s="436">
        <f t="shared" si="603"/>
        <v>3</v>
      </c>
      <c r="L2985" s="436" t="str">
        <f t="shared" si="604"/>
        <v>DC1LL04-DC-3</v>
      </c>
      <c r="M2985" s="436">
        <f t="shared" si="605"/>
        <v>4</v>
      </c>
      <c r="N2985" s="437">
        <f t="shared" si="611"/>
        <v>120</v>
      </c>
      <c r="O2985" s="437"/>
      <c r="P2985" s="430" t="str">
        <f t="shared" si="606"/>
        <v/>
      </c>
      <c r="U2985" s="177">
        <v>43</v>
      </c>
      <c r="V2985" s="177" t="s">
        <v>2724</v>
      </c>
      <c r="W2985" s="177" t="s">
        <v>2761</v>
      </c>
      <c r="X2985" s="177" t="s">
        <v>2762</v>
      </c>
      <c r="Y2985" s="177" t="s">
        <v>2763</v>
      </c>
      <c r="Z2985" s="177" t="s">
        <v>2607</v>
      </c>
      <c r="AA2985" s="525" t="s">
        <v>2764</v>
      </c>
      <c r="AB2985" s="399" t="str">
        <f t="shared" si="607"/>
        <v>DC1LL04</v>
      </c>
      <c r="AC2985" s="399" t="str">
        <f t="shared" si="608"/>
        <v>DC1LL04-DC</v>
      </c>
      <c r="AD2985" t="str">
        <f>Y2985&amp;"-"&amp;VLOOKUP(AC2985,'LICH THI'!C:AA,9,0)</f>
        <v>64DCCA3084-42470</v>
      </c>
      <c r="AE2985">
        <f t="shared" si="609"/>
        <v>1</v>
      </c>
    </row>
    <row r="2986" spans="1:31" x14ac:dyDescent="0.25">
      <c r="A2986" s="436" t="str">
        <f t="shared" si="599"/>
        <v>DC1LL04-DC-72</v>
      </c>
      <c r="B2986" s="436">
        <f>COUNTIF(AC$4:AC2986,AC2986)</f>
        <v>72</v>
      </c>
      <c r="C2986" s="436" t="str">
        <f t="shared" si="600"/>
        <v>DC1LL04-DC</v>
      </c>
      <c r="D2986" s="436">
        <f>VLOOKUP(C2986,'LICH THI'!C:AA,12,0)</f>
        <v>143</v>
      </c>
      <c r="E2986" s="436">
        <f>VLOOKUP(C2986,'LICH THI'!C:AA,13,0)</f>
        <v>48</v>
      </c>
      <c r="F2986" s="436">
        <f t="shared" si="610"/>
        <v>48</v>
      </c>
      <c r="G2986" s="436">
        <f>VLOOKUP(C2986,'LICH THI'!C:AA,14,0)</f>
        <v>3</v>
      </c>
      <c r="H2986" s="436">
        <f t="shared" si="601"/>
        <v>2</v>
      </c>
      <c r="I2986" s="436" t="str">
        <f t="shared" si="602"/>
        <v>Vũ Văn Kha</v>
      </c>
      <c r="J2986" s="436"/>
      <c r="K2986" s="436">
        <f t="shared" si="603"/>
        <v>3</v>
      </c>
      <c r="L2986" s="436" t="str">
        <f t="shared" si="604"/>
        <v>DC1LL04-DC-3</v>
      </c>
      <c r="M2986" s="436">
        <f t="shared" si="605"/>
        <v>4</v>
      </c>
      <c r="N2986" s="437">
        <f t="shared" si="611"/>
        <v>121</v>
      </c>
      <c r="O2986" s="437"/>
      <c r="P2986" s="430" t="str">
        <f t="shared" si="606"/>
        <v/>
      </c>
      <c r="U2986" s="177">
        <v>87</v>
      </c>
      <c r="V2986" s="177" t="s">
        <v>2897</v>
      </c>
      <c r="W2986" s="177" t="s">
        <v>2914</v>
      </c>
      <c r="X2986" s="177" t="s">
        <v>2915</v>
      </c>
      <c r="Y2986" s="177" t="s">
        <v>2916</v>
      </c>
      <c r="Z2986" s="177" t="s">
        <v>2607</v>
      </c>
      <c r="AA2986" s="525" t="s">
        <v>2917</v>
      </c>
      <c r="AB2986" s="399" t="str">
        <f t="shared" si="607"/>
        <v>DC1LL04</v>
      </c>
      <c r="AC2986" s="399" t="str">
        <f t="shared" si="608"/>
        <v>DC1LL04-DC</v>
      </c>
      <c r="AD2986" t="str">
        <f>Y2986&amp;"-"&amp;VLOOKUP(AC2986,'LICH THI'!C:AA,9,0)</f>
        <v>64DCDB3046-42470</v>
      </c>
      <c r="AE2986">
        <f t="shared" si="609"/>
        <v>1</v>
      </c>
    </row>
    <row r="2987" spans="1:31" x14ac:dyDescent="0.25">
      <c r="A2987" s="436" t="str">
        <f t="shared" si="599"/>
        <v>DC1LL04-DC-73</v>
      </c>
      <c r="B2987" s="436">
        <f>COUNTIF(AC$4:AC2987,AC2987)</f>
        <v>73</v>
      </c>
      <c r="C2987" s="436" t="str">
        <f t="shared" si="600"/>
        <v>DC1LL04-DC</v>
      </c>
      <c r="D2987" s="436">
        <f>VLOOKUP(C2987,'LICH THI'!C:AA,12,0)</f>
        <v>143</v>
      </c>
      <c r="E2987" s="436">
        <f>VLOOKUP(C2987,'LICH THI'!C:AA,13,0)</f>
        <v>48</v>
      </c>
      <c r="F2987" s="436">
        <f t="shared" si="610"/>
        <v>48</v>
      </c>
      <c r="G2987" s="436">
        <f>VLOOKUP(C2987,'LICH THI'!C:AA,14,0)</f>
        <v>3</v>
      </c>
      <c r="H2987" s="436">
        <f t="shared" si="601"/>
        <v>2</v>
      </c>
      <c r="I2987" s="436" t="str">
        <f t="shared" si="602"/>
        <v>Văn Trọng Khuê</v>
      </c>
      <c r="J2987" s="436"/>
      <c r="K2987" s="436">
        <f t="shared" si="603"/>
        <v>3</v>
      </c>
      <c r="L2987" s="436" t="str">
        <f t="shared" si="604"/>
        <v>DC1LL04-DC-3</v>
      </c>
      <c r="M2987" s="436">
        <f t="shared" si="605"/>
        <v>4</v>
      </c>
      <c r="N2987" s="437">
        <f t="shared" si="611"/>
        <v>122</v>
      </c>
      <c r="O2987" s="437"/>
      <c r="P2987" s="430" t="str">
        <f t="shared" si="606"/>
        <v/>
      </c>
      <c r="U2987" s="177">
        <v>88</v>
      </c>
      <c r="V2987" s="177" t="s">
        <v>2897</v>
      </c>
      <c r="W2987" s="177" t="s">
        <v>2918</v>
      </c>
      <c r="X2987" s="177" t="s">
        <v>2919</v>
      </c>
      <c r="Y2987" s="177" t="s">
        <v>2920</v>
      </c>
      <c r="Z2987" s="177" t="s">
        <v>2607</v>
      </c>
      <c r="AA2987" s="525" t="s">
        <v>2921</v>
      </c>
      <c r="AB2987" s="399" t="str">
        <f t="shared" si="607"/>
        <v>DC1LL04</v>
      </c>
      <c r="AC2987" s="399" t="str">
        <f t="shared" si="608"/>
        <v>DC1LL04-DC</v>
      </c>
      <c r="AD2987" t="str">
        <f>Y2987&amp;"-"&amp;VLOOKUP(AC2987,'LICH THI'!C:AA,9,0)</f>
        <v>64DCDB3043-42470</v>
      </c>
      <c r="AE2987">
        <f t="shared" si="609"/>
        <v>1</v>
      </c>
    </row>
    <row r="2988" spans="1:31" x14ac:dyDescent="0.25">
      <c r="A2988" s="436" t="str">
        <f t="shared" si="599"/>
        <v>DC1LL04-DC-74</v>
      </c>
      <c r="B2988" s="436">
        <f>COUNTIF(AC$4:AC2988,AC2988)</f>
        <v>74</v>
      </c>
      <c r="C2988" s="436" t="str">
        <f t="shared" si="600"/>
        <v>DC1LL04-DC</v>
      </c>
      <c r="D2988" s="436">
        <f>VLOOKUP(C2988,'LICH THI'!C:AA,12,0)</f>
        <v>143</v>
      </c>
      <c r="E2988" s="436">
        <f>VLOOKUP(C2988,'LICH THI'!C:AA,13,0)</f>
        <v>48</v>
      </c>
      <c r="F2988" s="436">
        <f t="shared" si="610"/>
        <v>48</v>
      </c>
      <c r="G2988" s="436">
        <f>VLOOKUP(C2988,'LICH THI'!C:AA,14,0)</f>
        <v>3</v>
      </c>
      <c r="H2988" s="436">
        <f t="shared" si="601"/>
        <v>2</v>
      </c>
      <c r="I2988" s="436" t="str">
        <f t="shared" si="602"/>
        <v>Nguyễn Thành Lãm</v>
      </c>
      <c r="J2988" s="436"/>
      <c r="K2988" s="436">
        <f t="shared" si="603"/>
        <v>3</v>
      </c>
      <c r="L2988" s="436" t="str">
        <f t="shared" si="604"/>
        <v>DC1LL04-DC-3</v>
      </c>
      <c r="M2988" s="436">
        <f t="shared" si="605"/>
        <v>4</v>
      </c>
      <c r="N2988" s="437">
        <f t="shared" si="611"/>
        <v>123</v>
      </c>
      <c r="O2988" s="437"/>
      <c r="P2988" s="430" t="str">
        <f t="shared" si="606"/>
        <v/>
      </c>
      <c r="U2988" s="177">
        <v>101</v>
      </c>
      <c r="V2988" s="177" t="s">
        <v>2935</v>
      </c>
      <c r="W2988" s="177" t="s">
        <v>2862</v>
      </c>
      <c r="X2988" s="177" t="s">
        <v>2957</v>
      </c>
      <c r="Y2988" s="177" t="s">
        <v>2958</v>
      </c>
      <c r="Z2988" s="177" t="s">
        <v>2607</v>
      </c>
      <c r="AA2988" s="525" t="s">
        <v>2959</v>
      </c>
      <c r="AB2988" s="399" t="str">
        <f t="shared" si="607"/>
        <v>DC1LL04</v>
      </c>
      <c r="AC2988" s="399" t="str">
        <f t="shared" si="608"/>
        <v>DC1LL04-DC</v>
      </c>
      <c r="AD2988" t="str">
        <f>Y2988&amp;"-"&amp;VLOOKUP(AC2988,'LICH THI'!C:AA,9,0)</f>
        <v>64DCDB3119-42470</v>
      </c>
      <c r="AE2988">
        <f t="shared" si="609"/>
        <v>1</v>
      </c>
    </row>
    <row r="2989" spans="1:31" x14ac:dyDescent="0.25">
      <c r="A2989" s="436" t="str">
        <f t="shared" si="599"/>
        <v>DC1LL04-DC-75</v>
      </c>
      <c r="B2989" s="436">
        <f>COUNTIF(AC$4:AC2989,AC2989)</f>
        <v>75</v>
      </c>
      <c r="C2989" s="436" t="str">
        <f t="shared" si="600"/>
        <v>DC1LL04-DC</v>
      </c>
      <c r="D2989" s="436">
        <f>VLOOKUP(C2989,'LICH THI'!C:AA,12,0)</f>
        <v>143</v>
      </c>
      <c r="E2989" s="436">
        <f>VLOOKUP(C2989,'LICH THI'!C:AA,13,0)</f>
        <v>48</v>
      </c>
      <c r="F2989" s="436">
        <f t="shared" si="610"/>
        <v>48</v>
      </c>
      <c r="G2989" s="436">
        <f>VLOOKUP(C2989,'LICH THI'!C:AA,14,0)</f>
        <v>3</v>
      </c>
      <c r="H2989" s="436">
        <f t="shared" si="601"/>
        <v>2</v>
      </c>
      <c r="I2989" s="436" t="str">
        <f t="shared" si="602"/>
        <v>Nguyễn Thị Lan</v>
      </c>
      <c r="J2989" s="436"/>
      <c r="K2989" s="436">
        <f t="shared" si="603"/>
        <v>3</v>
      </c>
      <c r="L2989" s="436" t="str">
        <f t="shared" si="604"/>
        <v>DC1LL04-DC-3</v>
      </c>
      <c r="M2989" s="436">
        <f t="shared" si="605"/>
        <v>4</v>
      </c>
      <c r="N2989" s="437">
        <f t="shared" si="611"/>
        <v>124</v>
      </c>
      <c r="O2989" s="437"/>
      <c r="P2989" s="430" t="str">
        <f t="shared" si="606"/>
        <v/>
      </c>
      <c r="U2989" s="177">
        <v>131</v>
      </c>
      <c r="V2989" s="177" t="s">
        <v>3046</v>
      </c>
      <c r="W2989" s="177" t="s">
        <v>2619</v>
      </c>
      <c r="X2989" s="177" t="s">
        <v>2960</v>
      </c>
      <c r="Y2989" s="177" t="s">
        <v>3059</v>
      </c>
      <c r="Z2989" s="177" t="s">
        <v>2607</v>
      </c>
      <c r="AA2989" s="525" t="s">
        <v>3060</v>
      </c>
      <c r="AB2989" s="399" t="str">
        <f t="shared" si="607"/>
        <v>DC1LL04</v>
      </c>
      <c r="AC2989" s="399" t="str">
        <f t="shared" si="608"/>
        <v>DC1LL04-DC</v>
      </c>
      <c r="AD2989" t="str">
        <f>Y2989&amp;"-"&amp;VLOOKUP(AC2989,'LICH THI'!C:AA,9,0)</f>
        <v>63DCKT3294-42470</v>
      </c>
      <c r="AE2989">
        <f t="shared" si="609"/>
        <v>1</v>
      </c>
    </row>
    <row r="2990" spans="1:31" x14ac:dyDescent="0.25">
      <c r="A2990" s="436" t="str">
        <f t="shared" si="599"/>
        <v>DC1LL04-DC-76</v>
      </c>
      <c r="B2990" s="436">
        <f>COUNTIF(AC$4:AC2990,AC2990)</f>
        <v>76</v>
      </c>
      <c r="C2990" s="436" t="str">
        <f t="shared" si="600"/>
        <v>DC1LL04-DC</v>
      </c>
      <c r="D2990" s="436">
        <f>VLOOKUP(C2990,'LICH THI'!C:AA,12,0)</f>
        <v>143</v>
      </c>
      <c r="E2990" s="436">
        <f>VLOOKUP(C2990,'LICH THI'!C:AA,13,0)</f>
        <v>48</v>
      </c>
      <c r="F2990" s="436">
        <f t="shared" si="610"/>
        <v>48</v>
      </c>
      <c r="G2990" s="436">
        <f>VLOOKUP(C2990,'LICH THI'!C:AA,14,0)</f>
        <v>3</v>
      </c>
      <c r="H2990" s="436">
        <f t="shared" si="601"/>
        <v>2</v>
      </c>
      <c r="I2990" s="436" t="str">
        <f t="shared" si="602"/>
        <v>Nguyễn Thị Lan</v>
      </c>
      <c r="J2990" s="436"/>
      <c r="K2990" s="436">
        <f t="shared" si="603"/>
        <v>3</v>
      </c>
      <c r="L2990" s="436" t="str">
        <f t="shared" si="604"/>
        <v>DC1LL04-DC-3</v>
      </c>
      <c r="M2990" s="436">
        <f t="shared" si="605"/>
        <v>4</v>
      </c>
      <c r="N2990" s="437">
        <f t="shared" si="611"/>
        <v>125</v>
      </c>
      <c r="O2990" s="437"/>
      <c r="P2990" s="430" t="str">
        <f t="shared" si="606"/>
        <v/>
      </c>
      <c r="U2990" s="177">
        <v>102</v>
      </c>
      <c r="V2990" s="177" t="s">
        <v>2935</v>
      </c>
      <c r="W2990" s="177" t="s">
        <v>2619</v>
      </c>
      <c r="X2990" s="177" t="s">
        <v>2960</v>
      </c>
      <c r="Y2990" s="177" t="s">
        <v>2961</v>
      </c>
      <c r="Z2990" s="177" t="s">
        <v>2607</v>
      </c>
      <c r="AA2990" s="525" t="s">
        <v>2962</v>
      </c>
      <c r="AB2990" s="399" t="str">
        <f t="shared" si="607"/>
        <v>DC1LL04</v>
      </c>
      <c r="AC2990" s="399" t="str">
        <f t="shared" si="608"/>
        <v>DC1LL04-DC</v>
      </c>
      <c r="AD2990" t="str">
        <f>Y2990&amp;"-"&amp;VLOOKUP(AC2990,'LICH THI'!C:AA,9,0)</f>
        <v>64DCDB3039-42470</v>
      </c>
      <c r="AE2990">
        <f t="shared" si="609"/>
        <v>1</v>
      </c>
    </row>
    <row r="2991" spans="1:31" x14ac:dyDescent="0.25">
      <c r="A2991" s="436" t="str">
        <f t="shared" si="599"/>
        <v>DC1LL04-DC-77</v>
      </c>
      <c r="B2991" s="436">
        <f>COUNTIF(AC$4:AC2991,AC2991)</f>
        <v>77</v>
      </c>
      <c r="C2991" s="436" t="str">
        <f t="shared" si="600"/>
        <v>DC1LL04-DC</v>
      </c>
      <c r="D2991" s="436">
        <f>VLOOKUP(C2991,'LICH THI'!C:AA,12,0)</f>
        <v>143</v>
      </c>
      <c r="E2991" s="436">
        <f>VLOOKUP(C2991,'LICH THI'!C:AA,13,0)</f>
        <v>48</v>
      </c>
      <c r="F2991" s="436">
        <f t="shared" si="610"/>
        <v>48</v>
      </c>
      <c r="G2991" s="436">
        <f>VLOOKUP(C2991,'LICH THI'!C:AA,14,0)</f>
        <v>3</v>
      </c>
      <c r="H2991" s="436">
        <f t="shared" si="601"/>
        <v>2</v>
      </c>
      <c r="I2991" s="436" t="str">
        <f t="shared" si="602"/>
        <v>Hoàng Minh Lâm</v>
      </c>
      <c r="J2991" s="436"/>
      <c r="K2991" s="436">
        <f t="shared" si="603"/>
        <v>3</v>
      </c>
      <c r="L2991" s="436" t="str">
        <f t="shared" si="604"/>
        <v>DC1LL04-DC-3</v>
      </c>
      <c r="M2991" s="436">
        <f t="shared" si="605"/>
        <v>4</v>
      </c>
      <c r="N2991" s="437">
        <f t="shared" si="611"/>
        <v>126</v>
      </c>
      <c r="O2991" s="437"/>
      <c r="P2991" s="430" t="str">
        <f t="shared" si="606"/>
        <v/>
      </c>
      <c r="U2991" s="177">
        <v>78</v>
      </c>
      <c r="V2991" s="177" t="s">
        <v>2868</v>
      </c>
      <c r="W2991" s="177" t="s">
        <v>2883</v>
      </c>
      <c r="X2991" s="177" t="s">
        <v>2884</v>
      </c>
      <c r="Y2991" s="177" t="s">
        <v>2885</v>
      </c>
      <c r="Z2991" s="177" t="s">
        <v>2607</v>
      </c>
      <c r="AA2991" s="525" t="s">
        <v>2886</v>
      </c>
      <c r="AB2991" s="399" t="str">
        <f t="shared" si="607"/>
        <v>DC1LL04</v>
      </c>
      <c r="AC2991" s="399" t="str">
        <f t="shared" si="608"/>
        <v>DC1LL04-DC</v>
      </c>
      <c r="AD2991" t="str">
        <f>Y2991&amp;"-"&amp;VLOOKUP(AC2991,'LICH THI'!C:AA,9,0)</f>
        <v>64DCCD3233-42470</v>
      </c>
      <c r="AE2991">
        <f t="shared" si="609"/>
        <v>1</v>
      </c>
    </row>
    <row r="2992" spans="1:31" x14ac:dyDescent="0.25">
      <c r="A2992" s="436" t="str">
        <f t="shared" si="599"/>
        <v>DC1LL04-DC-78</v>
      </c>
      <c r="B2992" s="436">
        <f>COUNTIF(AC$4:AC2992,AC2992)</f>
        <v>78</v>
      </c>
      <c r="C2992" s="436" t="str">
        <f t="shared" si="600"/>
        <v>DC1LL04-DC</v>
      </c>
      <c r="D2992" s="436">
        <f>VLOOKUP(C2992,'LICH THI'!C:AA,12,0)</f>
        <v>143</v>
      </c>
      <c r="E2992" s="436">
        <f>VLOOKUP(C2992,'LICH THI'!C:AA,13,0)</f>
        <v>48</v>
      </c>
      <c r="F2992" s="436">
        <f t="shared" si="610"/>
        <v>48</v>
      </c>
      <c r="G2992" s="436">
        <f>VLOOKUP(C2992,'LICH THI'!C:AA,14,0)</f>
        <v>3</v>
      </c>
      <c r="H2992" s="436">
        <f t="shared" si="601"/>
        <v>2</v>
      </c>
      <c r="I2992" s="436" t="str">
        <f t="shared" si="602"/>
        <v>Nguyễn Thị Bích Liên</v>
      </c>
      <c r="J2992" s="436"/>
      <c r="K2992" s="436">
        <f t="shared" si="603"/>
        <v>3</v>
      </c>
      <c r="L2992" s="436" t="str">
        <f t="shared" si="604"/>
        <v>DC1LL04-DC-3</v>
      </c>
      <c r="M2992" s="436">
        <f t="shared" si="605"/>
        <v>4</v>
      </c>
      <c r="N2992" s="437">
        <f t="shared" si="611"/>
        <v>127</v>
      </c>
      <c r="O2992" s="437"/>
      <c r="P2992" s="430" t="str">
        <f t="shared" si="606"/>
        <v/>
      </c>
      <c r="U2992" s="177">
        <v>123</v>
      </c>
      <c r="V2992" s="177" t="s">
        <v>3019</v>
      </c>
      <c r="W2992" s="177" t="s">
        <v>3035</v>
      </c>
      <c r="X2992" s="177" t="s">
        <v>2666</v>
      </c>
      <c r="Y2992" s="177" t="s">
        <v>3036</v>
      </c>
      <c r="Z2992" s="177" t="s">
        <v>2607</v>
      </c>
      <c r="AA2992" s="525" t="s">
        <v>3037</v>
      </c>
      <c r="AB2992" s="399" t="str">
        <f t="shared" si="607"/>
        <v>DC1LL04</v>
      </c>
      <c r="AC2992" s="399" t="str">
        <f t="shared" si="608"/>
        <v>DC1LL04-DC</v>
      </c>
      <c r="AD2992" t="str">
        <f>Y2992&amp;"-"&amp;VLOOKUP(AC2992,'LICH THI'!C:AA,9,0)</f>
        <v>64DCQT3116-42470</v>
      </c>
      <c r="AE2992">
        <f t="shared" si="609"/>
        <v>1</v>
      </c>
    </row>
    <row r="2993" spans="1:31" x14ac:dyDescent="0.25">
      <c r="A2993" s="436" t="str">
        <f t="shared" si="599"/>
        <v>DC1LL04-DC-79</v>
      </c>
      <c r="B2993" s="436">
        <f>COUNTIF(AC$4:AC2993,AC2993)</f>
        <v>79</v>
      </c>
      <c r="C2993" s="436" t="str">
        <f t="shared" si="600"/>
        <v>DC1LL04-DC</v>
      </c>
      <c r="D2993" s="436">
        <f>VLOOKUP(C2993,'LICH THI'!C:AA,12,0)</f>
        <v>143</v>
      </c>
      <c r="E2993" s="436">
        <f>VLOOKUP(C2993,'LICH THI'!C:AA,13,0)</f>
        <v>48</v>
      </c>
      <c r="F2993" s="436">
        <f t="shared" si="610"/>
        <v>48</v>
      </c>
      <c r="G2993" s="436">
        <f>VLOOKUP(C2993,'LICH THI'!C:AA,14,0)</f>
        <v>3</v>
      </c>
      <c r="H2993" s="436">
        <f t="shared" si="601"/>
        <v>2</v>
      </c>
      <c r="I2993" s="436" t="str">
        <f t="shared" si="602"/>
        <v>Vũ Thị Liên</v>
      </c>
      <c r="J2993" s="436"/>
      <c r="K2993" s="436">
        <f t="shared" si="603"/>
        <v>3</v>
      </c>
      <c r="L2993" s="436" t="str">
        <f t="shared" si="604"/>
        <v>DC1LL04-DC-3</v>
      </c>
      <c r="M2993" s="436">
        <f t="shared" si="605"/>
        <v>4</v>
      </c>
      <c r="N2993" s="437">
        <f t="shared" si="611"/>
        <v>128</v>
      </c>
      <c r="O2993" s="437"/>
      <c r="P2993" s="430" t="str">
        <f t="shared" si="606"/>
        <v/>
      </c>
      <c r="U2993" s="177">
        <v>17</v>
      </c>
      <c r="V2993" s="177" t="s">
        <v>2642</v>
      </c>
      <c r="W2993" s="177" t="s">
        <v>2615</v>
      </c>
      <c r="X2993" s="177" t="s">
        <v>2666</v>
      </c>
      <c r="Y2993" s="177" t="s">
        <v>2667</v>
      </c>
      <c r="Z2993" s="177" t="s">
        <v>2607</v>
      </c>
      <c r="AA2993" s="525" t="s">
        <v>2668</v>
      </c>
      <c r="AB2993" s="399" t="str">
        <f t="shared" si="607"/>
        <v>DC1LL04</v>
      </c>
      <c r="AC2993" s="399" t="str">
        <f t="shared" si="608"/>
        <v>DC1LL04-DC</v>
      </c>
      <c r="AD2993" t="str">
        <f>Y2993&amp;"-"&amp;VLOOKUP(AC2993,'LICH THI'!C:AA,9,0)</f>
        <v>63DCKT3315-42470</v>
      </c>
      <c r="AE2993">
        <f t="shared" si="609"/>
        <v>1</v>
      </c>
    </row>
    <row r="2994" spans="1:31" x14ac:dyDescent="0.25">
      <c r="A2994" s="436" t="str">
        <f t="shared" si="599"/>
        <v>DC1LL04-DC-80</v>
      </c>
      <c r="B2994" s="436">
        <f>COUNTIF(AC$4:AC2994,AC2994)</f>
        <v>80</v>
      </c>
      <c r="C2994" s="436" t="str">
        <f t="shared" si="600"/>
        <v>DC1LL04-DC</v>
      </c>
      <c r="D2994" s="436">
        <f>VLOOKUP(C2994,'LICH THI'!C:AA,12,0)</f>
        <v>143</v>
      </c>
      <c r="E2994" s="436">
        <f>VLOOKUP(C2994,'LICH THI'!C:AA,13,0)</f>
        <v>48</v>
      </c>
      <c r="F2994" s="436">
        <f t="shared" si="610"/>
        <v>48</v>
      </c>
      <c r="G2994" s="436">
        <f>VLOOKUP(C2994,'LICH THI'!C:AA,14,0)</f>
        <v>3</v>
      </c>
      <c r="H2994" s="436">
        <f t="shared" si="601"/>
        <v>2</v>
      </c>
      <c r="I2994" s="436" t="str">
        <f t="shared" si="602"/>
        <v>Đỗ Đức Linh</v>
      </c>
      <c r="J2994" s="436"/>
      <c r="K2994" s="436">
        <f t="shared" si="603"/>
        <v>3</v>
      </c>
      <c r="L2994" s="436" t="str">
        <f t="shared" si="604"/>
        <v>DC1LL04-DC-3</v>
      </c>
      <c r="M2994" s="436">
        <f t="shared" si="605"/>
        <v>4</v>
      </c>
      <c r="N2994" s="437">
        <f t="shared" si="611"/>
        <v>129</v>
      </c>
      <c r="O2994" s="437"/>
      <c r="P2994" s="430" t="str">
        <f t="shared" si="606"/>
        <v/>
      </c>
      <c r="U2994" s="177">
        <v>103</v>
      </c>
      <c r="V2994" s="177" t="s">
        <v>2935</v>
      </c>
      <c r="W2994" s="177" t="s">
        <v>2963</v>
      </c>
      <c r="X2994" s="177" t="s">
        <v>2670</v>
      </c>
      <c r="Y2994" s="177" t="s">
        <v>2964</v>
      </c>
      <c r="Z2994" s="177" t="s">
        <v>2607</v>
      </c>
      <c r="AA2994" s="525" t="s">
        <v>2965</v>
      </c>
      <c r="AB2994" s="399" t="str">
        <f t="shared" si="607"/>
        <v>DC1LL04</v>
      </c>
      <c r="AC2994" s="399" t="str">
        <f t="shared" si="608"/>
        <v>DC1LL04-DC</v>
      </c>
      <c r="AD2994" t="str">
        <f>Y2994&amp;"-"&amp;VLOOKUP(AC2994,'LICH THI'!C:AA,9,0)</f>
        <v>64DCDB3110-42470</v>
      </c>
      <c r="AE2994">
        <f t="shared" si="609"/>
        <v>1</v>
      </c>
    </row>
    <row r="2995" spans="1:31" x14ac:dyDescent="0.25">
      <c r="A2995" s="436" t="str">
        <f t="shared" si="599"/>
        <v>DC1LL04-DC-81</v>
      </c>
      <c r="B2995" s="436">
        <f>COUNTIF(AC$4:AC2995,AC2995)</f>
        <v>81</v>
      </c>
      <c r="C2995" s="436" t="str">
        <f t="shared" si="600"/>
        <v>DC1LL04-DC</v>
      </c>
      <c r="D2995" s="436">
        <f>VLOOKUP(C2995,'LICH THI'!C:AA,12,0)</f>
        <v>143</v>
      </c>
      <c r="E2995" s="436">
        <f>VLOOKUP(C2995,'LICH THI'!C:AA,13,0)</f>
        <v>48</v>
      </c>
      <c r="F2995" s="436">
        <f t="shared" si="610"/>
        <v>48</v>
      </c>
      <c r="G2995" s="436">
        <f>VLOOKUP(C2995,'LICH THI'!C:AA,14,0)</f>
        <v>3</v>
      </c>
      <c r="H2995" s="436">
        <f t="shared" si="601"/>
        <v>2</v>
      </c>
      <c r="I2995" s="436" t="str">
        <f t="shared" si="602"/>
        <v>Hoàng Văn Linh</v>
      </c>
      <c r="J2995" s="436"/>
      <c r="K2995" s="436">
        <f t="shared" si="603"/>
        <v>3</v>
      </c>
      <c r="L2995" s="436" t="str">
        <f t="shared" si="604"/>
        <v>DC1LL04-DC-3</v>
      </c>
      <c r="M2995" s="436">
        <f t="shared" si="605"/>
        <v>4</v>
      </c>
      <c r="N2995" s="437">
        <f t="shared" si="611"/>
        <v>130</v>
      </c>
      <c r="O2995" s="437"/>
      <c r="P2995" s="430" t="str">
        <f t="shared" si="606"/>
        <v/>
      </c>
      <c r="U2995" s="177">
        <v>104</v>
      </c>
      <c r="V2995" s="177" t="s">
        <v>2935</v>
      </c>
      <c r="W2995" s="177" t="s">
        <v>2966</v>
      </c>
      <c r="X2995" s="177" t="s">
        <v>2670</v>
      </c>
      <c r="Y2995" s="177" t="s">
        <v>2967</v>
      </c>
      <c r="Z2995" s="177" t="s">
        <v>2607</v>
      </c>
      <c r="AA2995" s="525" t="s">
        <v>2968</v>
      </c>
      <c r="AB2995" s="399" t="str">
        <f t="shared" si="607"/>
        <v>DC1LL04</v>
      </c>
      <c r="AC2995" s="399" t="str">
        <f t="shared" si="608"/>
        <v>DC1LL04-DC</v>
      </c>
      <c r="AD2995" t="str">
        <f>Y2995&amp;"-"&amp;VLOOKUP(AC2995,'LICH THI'!C:AA,9,0)</f>
        <v>64DCDB3106-42470</v>
      </c>
      <c r="AE2995">
        <f t="shared" si="609"/>
        <v>1</v>
      </c>
    </row>
    <row r="2996" spans="1:31" x14ac:dyDescent="0.25">
      <c r="A2996" s="436" t="str">
        <f t="shared" si="599"/>
        <v>DC1LL04-DC-82</v>
      </c>
      <c r="B2996" s="436">
        <f>COUNTIF(AC$4:AC2996,AC2996)</f>
        <v>82</v>
      </c>
      <c r="C2996" s="436" t="str">
        <f t="shared" si="600"/>
        <v>DC1LL04-DC</v>
      </c>
      <c r="D2996" s="436">
        <f>VLOOKUP(C2996,'LICH THI'!C:AA,12,0)</f>
        <v>143</v>
      </c>
      <c r="E2996" s="436">
        <f>VLOOKUP(C2996,'LICH THI'!C:AA,13,0)</f>
        <v>48</v>
      </c>
      <c r="F2996" s="436">
        <f t="shared" si="610"/>
        <v>48</v>
      </c>
      <c r="G2996" s="436">
        <f>VLOOKUP(C2996,'LICH THI'!C:AA,14,0)</f>
        <v>3</v>
      </c>
      <c r="H2996" s="436">
        <f t="shared" si="601"/>
        <v>2</v>
      </c>
      <c r="I2996" s="436" t="str">
        <f t="shared" si="602"/>
        <v>Nguyễn Duy Linh</v>
      </c>
      <c r="J2996" s="436"/>
      <c r="K2996" s="436">
        <f t="shared" si="603"/>
        <v>3</v>
      </c>
      <c r="L2996" s="436" t="str">
        <f t="shared" si="604"/>
        <v>DC1LL04-DC-3</v>
      </c>
      <c r="M2996" s="436">
        <f t="shared" si="605"/>
        <v>4</v>
      </c>
      <c r="N2996" s="437">
        <f t="shared" si="611"/>
        <v>131</v>
      </c>
      <c r="O2996" s="437"/>
      <c r="P2996" s="430" t="str">
        <f t="shared" si="606"/>
        <v/>
      </c>
      <c r="U2996" s="177">
        <v>105</v>
      </c>
      <c r="V2996" s="177" t="s">
        <v>2935</v>
      </c>
      <c r="W2996" s="177" t="s">
        <v>2969</v>
      </c>
      <c r="X2996" s="177" t="s">
        <v>2670</v>
      </c>
      <c r="Y2996" s="177" t="s">
        <v>2970</v>
      </c>
      <c r="Z2996" s="177" t="s">
        <v>2607</v>
      </c>
      <c r="AA2996" s="525" t="s">
        <v>2971</v>
      </c>
      <c r="AB2996" s="399" t="str">
        <f t="shared" si="607"/>
        <v>DC1LL04</v>
      </c>
      <c r="AC2996" s="399" t="str">
        <f t="shared" si="608"/>
        <v>DC1LL04-DC</v>
      </c>
      <c r="AD2996" t="str">
        <f>Y2996&amp;"-"&amp;VLOOKUP(AC2996,'LICH THI'!C:AA,9,0)</f>
        <v>64DCDB3033-42470</v>
      </c>
      <c r="AE2996">
        <f t="shared" si="609"/>
        <v>1</v>
      </c>
    </row>
    <row r="2997" spans="1:31" x14ac:dyDescent="0.25">
      <c r="A2997" s="436" t="str">
        <f t="shared" si="599"/>
        <v>DC1LL04-DC-83</v>
      </c>
      <c r="B2997" s="436">
        <f>COUNTIF(AC$4:AC2997,AC2997)</f>
        <v>83</v>
      </c>
      <c r="C2997" s="436" t="str">
        <f t="shared" si="600"/>
        <v>DC1LL04-DC</v>
      </c>
      <c r="D2997" s="436">
        <f>VLOOKUP(C2997,'LICH THI'!C:AA,12,0)</f>
        <v>143</v>
      </c>
      <c r="E2997" s="436">
        <f>VLOOKUP(C2997,'LICH THI'!C:AA,13,0)</f>
        <v>48</v>
      </c>
      <c r="F2997" s="436">
        <f t="shared" si="610"/>
        <v>48</v>
      </c>
      <c r="G2997" s="436">
        <f>VLOOKUP(C2997,'LICH THI'!C:AA,14,0)</f>
        <v>3</v>
      </c>
      <c r="H2997" s="436">
        <f t="shared" si="601"/>
        <v>2</v>
      </c>
      <c r="I2997" s="436" t="str">
        <f t="shared" si="602"/>
        <v>Nguyễn Thùy Linh</v>
      </c>
      <c r="J2997" s="436"/>
      <c r="K2997" s="436">
        <f t="shared" si="603"/>
        <v>3</v>
      </c>
      <c r="L2997" s="436" t="str">
        <f t="shared" si="604"/>
        <v>DC1LL04-DC-3</v>
      </c>
      <c r="M2997" s="436">
        <f t="shared" si="605"/>
        <v>4</v>
      </c>
      <c r="N2997" s="437">
        <f t="shared" si="611"/>
        <v>132</v>
      </c>
      <c r="O2997" s="437"/>
      <c r="P2997" s="430" t="str">
        <f t="shared" si="606"/>
        <v/>
      </c>
      <c r="U2997" s="177">
        <v>18</v>
      </c>
      <c r="V2997" s="177" t="s">
        <v>2642</v>
      </c>
      <c r="W2997" s="177" t="s">
        <v>2669</v>
      </c>
      <c r="X2997" s="177" t="s">
        <v>2670</v>
      </c>
      <c r="Y2997" s="177" t="s">
        <v>2671</v>
      </c>
      <c r="Z2997" s="177" t="s">
        <v>2607</v>
      </c>
      <c r="AA2997" s="525" t="s">
        <v>2672</v>
      </c>
      <c r="AB2997" s="399" t="str">
        <f t="shared" si="607"/>
        <v>DC1LL04</v>
      </c>
      <c r="AC2997" s="399" t="str">
        <f t="shared" si="608"/>
        <v>DC1LL04-DC</v>
      </c>
      <c r="AD2997" t="str">
        <f>Y2997&amp;"-"&amp;VLOOKUP(AC2997,'LICH THI'!C:AA,9,0)</f>
        <v>63DCKT3320-42470</v>
      </c>
      <c r="AE2997">
        <f t="shared" si="609"/>
        <v>1</v>
      </c>
    </row>
    <row r="2998" spans="1:31" x14ac:dyDescent="0.25">
      <c r="A2998" s="436" t="str">
        <f t="shared" si="599"/>
        <v>DC1LL04-DC-84</v>
      </c>
      <c r="B2998" s="436">
        <f>COUNTIF(AC$4:AC2998,AC2998)</f>
        <v>84</v>
      </c>
      <c r="C2998" s="436" t="str">
        <f t="shared" si="600"/>
        <v>DC1LL04-DC</v>
      </c>
      <c r="D2998" s="436">
        <f>VLOOKUP(C2998,'LICH THI'!C:AA,12,0)</f>
        <v>143</v>
      </c>
      <c r="E2998" s="436">
        <f>VLOOKUP(C2998,'LICH THI'!C:AA,13,0)</f>
        <v>48</v>
      </c>
      <c r="F2998" s="436">
        <f t="shared" si="610"/>
        <v>48</v>
      </c>
      <c r="G2998" s="436">
        <f>VLOOKUP(C2998,'LICH THI'!C:AA,14,0)</f>
        <v>3</v>
      </c>
      <c r="H2998" s="436">
        <f t="shared" si="601"/>
        <v>2</v>
      </c>
      <c r="I2998" s="436" t="str">
        <f t="shared" si="602"/>
        <v>Nguyễn Văn Linh</v>
      </c>
      <c r="J2998" s="436"/>
      <c r="K2998" s="436">
        <f t="shared" si="603"/>
        <v>3</v>
      </c>
      <c r="L2998" s="436" t="str">
        <f t="shared" si="604"/>
        <v>DC1LL04-DC-3</v>
      </c>
      <c r="M2998" s="436">
        <f t="shared" si="605"/>
        <v>4</v>
      </c>
      <c r="N2998" s="437">
        <f t="shared" si="611"/>
        <v>133</v>
      </c>
      <c r="O2998" s="437"/>
      <c r="P2998" s="430" t="str">
        <f t="shared" si="606"/>
        <v/>
      </c>
      <c r="U2998" s="177">
        <v>89</v>
      </c>
      <c r="V2998" s="177" t="s">
        <v>2897</v>
      </c>
      <c r="W2998" s="177" t="s">
        <v>2741</v>
      </c>
      <c r="X2998" s="177" t="s">
        <v>2670</v>
      </c>
      <c r="Y2998" s="177" t="s">
        <v>2922</v>
      </c>
      <c r="Z2998" s="177" t="s">
        <v>2607</v>
      </c>
      <c r="AA2998" s="525" t="s">
        <v>2923</v>
      </c>
      <c r="AB2998" s="399" t="str">
        <f t="shared" si="607"/>
        <v>DC1LL04</v>
      </c>
      <c r="AC2998" s="399" t="str">
        <f t="shared" si="608"/>
        <v>DC1LL04-DC</v>
      </c>
      <c r="AD2998" t="str">
        <f>Y2998&amp;"-"&amp;VLOOKUP(AC2998,'LICH THI'!C:AA,9,0)</f>
        <v>64DCDB3074-42470</v>
      </c>
      <c r="AE2998">
        <f t="shared" si="609"/>
        <v>1</v>
      </c>
    </row>
    <row r="2999" spans="1:31" x14ac:dyDescent="0.25">
      <c r="A2999" s="436" t="str">
        <f t="shared" si="599"/>
        <v>DC1LL04-DC-85</v>
      </c>
      <c r="B2999" s="436">
        <f>COUNTIF(AC$4:AC2999,AC2999)</f>
        <v>85</v>
      </c>
      <c r="C2999" s="436" t="str">
        <f t="shared" si="600"/>
        <v>DC1LL04-DC</v>
      </c>
      <c r="D2999" s="436">
        <f>VLOOKUP(C2999,'LICH THI'!C:AA,12,0)</f>
        <v>143</v>
      </c>
      <c r="E2999" s="436">
        <f>VLOOKUP(C2999,'LICH THI'!C:AA,13,0)</f>
        <v>48</v>
      </c>
      <c r="F2999" s="436">
        <f t="shared" si="610"/>
        <v>48</v>
      </c>
      <c r="G2999" s="436">
        <f>VLOOKUP(C2999,'LICH THI'!C:AA,14,0)</f>
        <v>3</v>
      </c>
      <c r="H2999" s="436">
        <f t="shared" si="601"/>
        <v>2</v>
      </c>
      <c r="I2999" s="436" t="str">
        <f t="shared" si="602"/>
        <v>Phạm Mỹ Linh</v>
      </c>
      <c r="J2999" s="436"/>
      <c r="K2999" s="436">
        <f t="shared" si="603"/>
        <v>3</v>
      </c>
      <c r="L2999" s="436" t="str">
        <f t="shared" si="604"/>
        <v>DC1LL04-DC-3</v>
      </c>
      <c r="M2999" s="436">
        <f t="shared" si="605"/>
        <v>4</v>
      </c>
      <c r="N2999" s="437">
        <f t="shared" si="611"/>
        <v>134</v>
      </c>
      <c r="O2999" s="437"/>
      <c r="P2999" s="430" t="str">
        <f t="shared" si="606"/>
        <v/>
      </c>
      <c r="U2999" s="177">
        <v>90</v>
      </c>
      <c r="V2999" s="177" t="s">
        <v>2897</v>
      </c>
      <c r="W2999" s="177" t="s">
        <v>2924</v>
      </c>
      <c r="X2999" s="177" t="s">
        <v>2670</v>
      </c>
      <c r="Y2999" s="177" t="s">
        <v>2925</v>
      </c>
      <c r="Z2999" s="177" t="s">
        <v>2607</v>
      </c>
      <c r="AA2999" s="525" t="s">
        <v>2926</v>
      </c>
      <c r="AB2999" s="399" t="str">
        <f t="shared" si="607"/>
        <v>DC1LL04</v>
      </c>
      <c r="AC2999" s="399" t="str">
        <f t="shared" si="608"/>
        <v>DC1LL04-DC</v>
      </c>
      <c r="AD2999" t="str">
        <f>Y2999&amp;"-"&amp;VLOOKUP(AC2999,'LICH THI'!C:AA,9,0)</f>
        <v>64DCDB3067-42470</v>
      </c>
      <c r="AE2999">
        <f t="shared" si="609"/>
        <v>1</v>
      </c>
    </row>
    <row r="3000" spans="1:31" x14ac:dyDescent="0.25">
      <c r="A3000" s="436" t="str">
        <f t="shared" si="599"/>
        <v>DC1LL04-DC-86</v>
      </c>
      <c r="B3000" s="436">
        <f>COUNTIF(AC$4:AC3000,AC3000)</f>
        <v>86</v>
      </c>
      <c r="C3000" s="436" t="str">
        <f t="shared" si="600"/>
        <v>DC1LL04-DC</v>
      </c>
      <c r="D3000" s="436">
        <f>VLOOKUP(C3000,'LICH THI'!C:AA,12,0)</f>
        <v>143</v>
      </c>
      <c r="E3000" s="436">
        <f>VLOOKUP(C3000,'LICH THI'!C:AA,13,0)</f>
        <v>48</v>
      </c>
      <c r="F3000" s="436">
        <f t="shared" si="610"/>
        <v>48</v>
      </c>
      <c r="G3000" s="436">
        <f>VLOOKUP(C3000,'LICH THI'!C:AA,14,0)</f>
        <v>3</v>
      </c>
      <c r="H3000" s="436">
        <f t="shared" si="601"/>
        <v>2</v>
      </c>
      <c r="I3000" s="436" t="str">
        <f t="shared" si="602"/>
        <v>Nguyễn Như Long</v>
      </c>
      <c r="J3000" s="436"/>
      <c r="K3000" s="436">
        <f t="shared" si="603"/>
        <v>3</v>
      </c>
      <c r="L3000" s="436" t="str">
        <f t="shared" si="604"/>
        <v>DC1LL04-DC-3</v>
      </c>
      <c r="M3000" s="436">
        <f t="shared" si="605"/>
        <v>4</v>
      </c>
      <c r="N3000" s="437">
        <f t="shared" si="611"/>
        <v>135</v>
      </c>
      <c r="O3000" s="437"/>
      <c r="P3000" s="430" t="str">
        <f t="shared" si="606"/>
        <v/>
      </c>
      <c r="U3000" s="177">
        <v>44</v>
      </c>
      <c r="V3000" s="177" t="s">
        <v>2724</v>
      </c>
      <c r="W3000" s="177" t="s">
        <v>2683</v>
      </c>
      <c r="X3000" s="177" t="s">
        <v>2765</v>
      </c>
      <c r="Y3000" s="177" t="s">
        <v>2766</v>
      </c>
      <c r="Z3000" s="177" t="s">
        <v>2607</v>
      </c>
      <c r="AA3000" s="525" t="s">
        <v>2767</v>
      </c>
      <c r="AB3000" s="399" t="str">
        <f t="shared" si="607"/>
        <v>DC1LL04</v>
      </c>
      <c r="AC3000" s="399" t="str">
        <f t="shared" si="608"/>
        <v>DC1LL04-DC</v>
      </c>
      <c r="AD3000" t="str">
        <f>Y3000&amp;"-"&amp;VLOOKUP(AC3000,'LICH THI'!C:AA,9,0)</f>
        <v>64DCCA3034-42470</v>
      </c>
      <c r="AE3000">
        <f t="shared" si="609"/>
        <v>1</v>
      </c>
    </row>
    <row r="3001" spans="1:31" x14ac:dyDescent="0.25">
      <c r="A3001" s="436" t="str">
        <f t="shared" si="599"/>
        <v>DC1LL04-DC-87</v>
      </c>
      <c r="B3001" s="436">
        <f>COUNTIF(AC$4:AC3001,AC3001)</f>
        <v>87</v>
      </c>
      <c r="C3001" s="436" t="str">
        <f t="shared" si="600"/>
        <v>DC1LL04-DC</v>
      </c>
      <c r="D3001" s="436">
        <f>VLOOKUP(C3001,'LICH THI'!C:AA,12,0)</f>
        <v>143</v>
      </c>
      <c r="E3001" s="436">
        <f>VLOOKUP(C3001,'LICH THI'!C:AA,13,0)</f>
        <v>48</v>
      </c>
      <c r="F3001" s="436">
        <f t="shared" si="610"/>
        <v>48</v>
      </c>
      <c r="G3001" s="436">
        <f>VLOOKUP(C3001,'LICH THI'!C:AA,14,0)</f>
        <v>3</v>
      </c>
      <c r="H3001" s="436">
        <f t="shared" si="601"/>
        <v>2</v>
      </c>
      <c r="I3001" s="436" t="str">
        <f t="shared" si="602"/>
        <v>Nguyễn Văn Long</v>
      </c>
      <c r="J3001" s="436"/>
      <c r="K3001" s="436">
        <f t="shared" si="603"/>
        <v>3</v>
      </c>
      <c r="L3001" s="436" t="str">
        <f t="shared" si="604"/>
        <v>DC1LL04-DC-3</v>
      </c>
      <c r="M3001" s="436">
        <f t="shared" si="605"/>
        <v>4</v>
      </c>
      <c r="N3001" s="437">
        <f t="shared" si="611"/>
        <v>136</v>
      </c>
      <c r="O3001" s="437"/>
      <c r="P3001" s="430" t="str">
        <f t="shared" si="606"/>
        <v/>
      </c>
      <c r="U3001" s="177">
        <v>91</v>
      </c>
      <c r="V3001" s="177" t="s">
        <v>2897</v>
      </c>
      <c r="W3001" s="177" t="s">
        <v>2741</v>
      </c>
      <c r="X3001" s="177" t="s">
        <v>2765</v>
      </c>
      <c r="Y3001" s="177" t="s">
        <v>2927</v>
      </c>
      <c r="Z3001" s="177" t="s">
        <v>2607</v>
      </c>
      <c r="AA3001" s="525" t="s">
        <v>2928</v>
      </c>
      <c r="AB3001" s="399" t="str">
        <f t="shared" si="607"/>
        <v>DC1LL04</v>
      </c>
      <c r="AC3001" s="399" t="str">
        <f t="shared" si="608"/>
        <v>DC1LL04-DC</v>
      </c>
      <c r="AD3001" t="str">
        <f>Y3001&amp;"-"&amp;VLOOKUP(AC3001,'LICH THI'!C:AA,9,0)</f>
        <v>64DCDB3016-42470</v>
      </c>
      <c r="AE3001">
        <f t="shared" si="609"/>
        <v>1</v>
      </c>
    </row>
    <row r="3002" spans="1:31" x14ac:dyDescent="0.25">
      <c r="A3002" s="436" t="str">
        <f t="shared" si="599"/>
        <v>DC1LL04-DC-88</v>
      </c>
      <c r="B3002" s="436">
        <f>COUNTIF(AC$4:AC3002,AC3002)</f>
        <v>88</v>
      </c>
      <c r="C3002" s="436" t="str">
        <f t="shared" si="600"/>
        <v>DC1LL04-DC</v>
      </c>
      <c r="D3002" s="436">
        <f>VLOOKUP(C3002,'LICH THI'!C:AA,12,0)</f>
        <v>143</v>
      </c>
      <c r="E3002" s="436">
        <f>VLOOKUP(C3002,'LICH THI'!C:AA,13,0)</f>
        <v>48</v>
      </c>
      <c r="F3002" s="436">
        <f t="shared" si="610"/>
        <v>48</v>
      </c>
      <c r="G3002" s="436">
        <f>VLOOKUP(C3002,'LICH THI'!C:AA,14,0)</f>
        <v>3</v>
      </c>
      <c r="H3002" s="436">
        <f t="shared" si="601"/>
        <v>2</v>
      </c>
      <c r="I3002" s="436" t="str">
        <f t="shared" si="602"/>
        <v>Lê Văn Lộc</v>
      </c>
      <c r="J3002" s="436"/>
      <c r="K3002" s="436">
        <f t="shared" si="603"/>
        <v>3</v>
      </c>
      <c r="L3002" s="436" t="str">
        <f t="shared" si="604"/>
        <v>DC1LL04-DC-3</v>
      </c>
      <c r="M3002" s="436">
        <f t="shared" si="605"/>
        <v>4</v>
      </c>
      <c r="N3002" s="437">
        <f t="shared" si="611"/>
        <v>137</v>
      </c>
      <c r="O3002" s="437"/>
      <c r="P3002" s="430" t="str">
        <f t="shared" si="606"/>
        <v/>
      </c>
      <c r="U3002" s="177">
        <v>113</v>
      </c>
      <c r="V3002" s="177" t="s">
        <v>2999</v>
      </c>
      <c r="W3002" s="177" t="s">
        <v>2604</v>
      </c>
      <c r="X3002" s="177" t="s">
        <v>3000</v>
      </c>
      <c r="Y3002" s="177" t="s">
        <v>3001</v>
      </c>
      <c r="Z3002" s="177" t="s">
        <v>2607</v>
      </c>
      <c r="AA3002" s="525" t="s">
        <v>3002</v>
      </c>
      <c r="AB3002" s="399" t="str">
        <f t="shared" si="607"/>
        <v>DC1LL04</v>
      </c>
      <c r="AC3002" s="399" t="str">
        <f t="shared" si="608"/>
        <v>DC1LL04-DC</v>
      </c>
      <c r="AD3002" t="str">
        <f>Y3002&amp;"-"&amp;VLOOKUP(AC3002,'LICH THI'!C:AA,9,0)</f>
        <v>64DCMX3003-42470</v>
      </c>
      <c r="AE3002">
        <f t="shared" si="609"/>
        <v>1</v>
      </c>
    </row>
    <row r="3003" spans="1:31" x14ac:dyDescent="0.25">
      <c r="A3003" s="436" t="str">
        <f t="shared" si="599"/>
        <v>DC1LL04-DC-89</v>
      </c>
      <c r="B3003" s="436">
        <f>COUNTIF(AC$4:AC3003,AC3003)</f>
        <v>89</v>
      </c>
      <c r="C3003" s="436" t="str">
        <f t="shared" si="600"/>
        <v>DC1LL04-DC</v>
      </c>
      <c r="D3003" s="436">
        <f>VLOOKUP(C3003,'LICH THI'!C:AA,12,0)</f>
        <v>143</v>
      </c>
      <c r="E3003" s="436">
        <f>VLOOKUP(C3003,'LICH THI'!C:AA,13,0)</f>
        <v>48</v>
      </c>
      <c r="F3003" s="436">
        <f t="shared" si="610"/>
        <v>48</v>
      </c>
      <c r="G3003" s="436">
        <f>VLOOKUP(C3003,'LICH THI'!C:AA,14,0)</f>
        <v>3</v>
      </c>
      <c r="H3003" s="436">
        <f t="shared" si="601"/>
        <v>2</v>
      </c>
      <c r="I3003" s="436" t="str">
        <f t="shared" si="602"/>
        <v>Trần Hiếu Lượng</v>
      </c>
      <c r="J3003" s="436"/>
      <c r="K3003" s="436">
        <f t="shared" si="603"/>
        <v>3</v>
      </c>
      <c r="L3003" s="436" t="str">
        <f t="shared" si="604"/>
        <v>DC1LL04-DC-3</v>
      </c>
      <c r="M3003" s="436">
        <f t="shared" si="605"/>
        <v>4</v>
      </c>
      <c r="N3003" s="437">
        <f t="shared" si="611"/>
        <v>138</v>
      </c>
      <c r="O3003" s="437"/>
      <c r="P3003" s="430" t="str">
        <f t="shared" si="606"/>
        <v/>
      </c>
      <c r="U3003" s="177">
        <v>57</v>
      </c>
      <c r="V3003" s="177" t="s">
        <v>2790</v>
      </c>
      <c r="W3003" s="177" t="s">
        <v>2809</v>
      </c>
      <c r="X3003" s="177" t="s">
        <v>2810</v>
      </c>
      <c r="Y3003" s="177" t="s">
        <v>2811</v>
      </c>
      <c r="Z3003" s="177" t="s">
        <v>2607</v>
      </c>
      <c r="AA3003" s="525" t="s">
        <v>2812</v>
      </c>
      <c r="AB3003" s="399" t="str">
        <f t="shared" si="607"/>
        <v>DC1LL04</v>
      </c>
      <c r="AC3003" s="399" t="str">
        <f t="shared" si="608"/>
        <v>DC1LL04-DC</v>
      </c>
      <c r="AD3003" t="str">
        <f>Y3003&amp;"-"&amp;VLOOKUP(AC3003,'LICH THI'!C:AA,9,0)</f>
        <v>64DCCD3130-42470</v>
      </c>
      <c r="AE3003">
        <f t="shared" si="609"/>
        <v>1</v>
      </c>
    </row>
    <row r="3004" spans="1:31" x14ac:dyDescent="0.25">
      <c r="A3004" s="436" t="str">
        <f t="shared" si="599"/>
        <v>DC1LL04-DC-90</v>
      </c>
      <c r="B3004" s="436">
        <f>COUNTIF(AC$4:AC3004,AC3004)</f>
        <v>90</v>
      </c>
      <c r="C3004" s="436" t="str">
        <f t="shared" si="600"/>
        <v>DC1LL04-DC</v>
      </c>
      <c r="D3004" s="436">
        <f>VLOOKUP(C3004,'LICH THI'!C:AA,12,0)</f>
        <v>143</v>
      </c>
      <c r="E3004" s="436">
        <f>VLOOKUP(C3004,'LICH THI'!C:AA,13,0)</f>
        <v>48</v>
      </c>
      <c r="F3004" s="436">
        <f t="shared" si="610"/>
        <v>48</v>
      </c>
      <c r="G3004" s="436">
        <f>VLOOKUP(C3004,'LICH THI'!C:AA,14,0)</f>
        <v>3</v>
      </c>
      <c r="H3004" s="436">
        <f t="shared" si="601"/>
        <v>2</v>
      </c>
      <c r="I3004" s="436" t="str">
        <f t="shared" si="602"/>
        <v>Nguyễn Thị Lý</v>
      </c>
      <c r="J3004" s="436"/>
      <c r="K3004" s="436">
        <f t="shared" si="603"/>
        <v>3</v>
      </c>
      <c r="L3004" s="436" t="str">
        <f t="shared" si="604"/>
        <v>DC1LL04-DC-3</v>
      </c>
      <c r="M3004" s="436">
        <f t="shared" si="605"/>
        <v>4</v>
      </c>
      <c r="N3004" s="437">
        <f t="shared" si="611"/>
        <v>139</v>
      </c>
      <c r="O3004" s="437"/>
      <c r="P3004" s="430" t="str">
        <f t="shared" si="606"/>
        <v/>
      </c>
      <c r="U3004" s="177">
        <v>19</v>
      </c>
      <c r="V3004" s="177" t="s">
        <v>2642</v>
      </c>
      <c r="W3004" s="177" t="s">
        <v>2619</v>
      </c>
      <c r="X3004" s="177" t="s">
        <v>2673</v>
      </c>
      <c r="Y3004" s="177" t="s">
        <v>2674</v>
      </c>
      <c r="Z3004" s="177" t="s">
        <v>2607</v>
      </c>
      <c r="AA3004" s="525" t="s">
        <v>2675</v>
      </c>
      <c r="AB3004" s="399" t="str">
        <f t="shared" si="607"/>
        <v>DC1LL04</v>
      </c>
      <c r="AC3004" s="399" t="str">
        <f t="shared" si="608"/>
        <v>DC1LL04-DC</v>
      </c>
      <c r="AD3004" t="str">
        <f>Y3004&amp;"-"&amp;VLOOKUP(AC3004,'LICH THI'!C:AA,9,0)</f>
        <v>63DCKT3187-42470</v>
      </c>
      <c r="AE3004">
        <f t="shared" si="609"/>
        <v>1</v>
      </c>
    </row>
    <row r="3005" spans="1:31" x14ac:dyDescent="0.25">
      <c r="A3005" s="436" t="str">
        <f t="shared" si="599"/>
        <v>DC1LL04-DC-91</v>
      </c>
      <c r="B3005" s="436">
        <f>COUNTIF(AC$4:AC3005,AC3005)</f>
        <v>91</v>
      </c>
      <c r="C3005" s="436" t="str">
        <f t="shared" si="600"/>
        <v>DC1LL04-DC</v>
      </c>
      <c r="D3005" s="436">
        <f>VLOOKUP(C3005,'LICH THI'!C:AA,12,0)</f>
        <v>143</v>
      </c>
      <c r="E3005" s="436">
        <f>VLOOKUP(C3005,'LICH THI'!C:AA,13,0)</f>
        <v>48</v>
      </c>
      <c r="F3005" s="436">
        <f t="shared" si="610"/>
        <v>48</v>
      </c>
      <c r="G3005" s="436">
        <f>VLOOKUP(C3005,'LICH THI'!C:AA,14,0)</f>
        <v>3</v>
      </c>
      <c r="H3005" s="436">
        <f t="shared" si="601"/>
        <v>2</v>
      </c>
      <c r="I3005" s="436" t="str">
        <f t="shared" si="602"/>
        <v>Dương Tuấn Mạnh</v>
      </c>
      <c r="J3005" s="436"/>
      <c r="K3005" s="436">
        <f t="shared" si="603"/>
        <v>3</v>
      </c>
      <c r="L3005" s="436" t="str">
        <f t="shared" si="604"/>
        <v>DC1LL04-DC-3</v>
      </c>
      <c r="M3005" s="436">
        <f t="shared" si="605"/>
        <v>4</v>
      </c>
      <c r="N3005" s="437">
        <f t="shared" si="611"/>
        <v>140</v>
      </c>
      <c r="O3005" s="437"/>
      <c r="P3005" s="430" t="str">
        <f t="shared" si="606"/>
        <v/>
      </c>
      <c r="U3005" s="177">
        <v>92</v>
      </c>
      <c r="V3005" s="177" t="s">
        <v>2897</v>
      </c>
      <c r="W3005" s="177" t="s">
        <v>2929</v>
      </c>
      <c r="X3005" s="177" t="s">
        <v>2930</v>
      </c>
      <c r="Y3005" s="177" t="s">
        <v>2931</v>
      </c>
      <c r="Z3005" s="177" t="s">
        <v>2607</v>
      </c>
      <c r="AA3005" s="525" t="s">
        <v>2932</v>
      </c>
      <c r="AB3005" s="399" t="str">
        <f t="shared" si="607"/>
        <v>DC1LL04</v>
      </c>
      <c r="AC3005" s="399" t="str">
        <f t="shared" si="608"/>
        <v>DC1LL04-DC</v>
      </c>
      <c r="AD3005" t="str">
        <f>Y3005&amp;"-"&amp;VLOOKUP(AC3005,'LICH THI'!C:AA,9,0)</f>
        <v>64DCDB3030-42470</v>
      </c>
      <c r="AE3005">
        <f t="shared" si="609"/>
        <v>1</v>
      </c>
    </row>
    <row r="3006" spans="1:31" x14ac:dyDescent="0.25">
      <c r="A3006" s="436" t="str">
        <f t="shared" si="599"/>
        <v>DC1LL04-DC-92</v>
      </c>
      <c r="B3006" s="436">
        <f>COUNTIF(AC$4:AC3006,AC3006)</f>
        <v>92</v>
      </c>
      <c r="C3006" s="436" t="str">
        <f t="shared" si="600"/>
        <v>DC1LL04-DC</v>
      </c>
      <c r="D3006" s="436">
        <f>VLOOKUP(C3006,'LICH THI'!C:AA,12,0)</f>
        <v>143</v>
      </c>
      <c r="E3006" s="436">
        <f>VLOOKUP(C3006,'LICH THI'!C:AA,13,0)</f>
        <v>48</v>
      </c>
      <c r="F3006" s="436">
        <f t="shared" si="610"/>
        <v>48</v>
      </c>
      <c r="G3006" s="436">
        <f>VLOOKUP(C3006,'LICH THI'!C:AA,14,0)</f>
        <v>3</v>
      </c>
      <c r="H3006" s="436">
        <f t="shared" si="601"/>
        <v>2</v>
      </c>
      <c r="I3006" s="436" t="str">
        <f t="shared" si="602"/>
        <v>Trịnh Văn Mạnh</v>
      </c>
      <c r="J3006" s="436"/>
      <c r="K3006" s="436">
        <f t="shared" si="603"/>
        <v>3</v>
      </c>
      <c r="L3006" s="436" t="str">
        <f t="shared" si="604"/>
        <v>DC1LL04-DC-3</v>
      </c>
      <c r="M3006" s="436">
        <f t="shared" si="605"/>
        <v>4</v>
      </c>
      <c r="N3006" s="437">
        <f t="shared" si="611"/>
        <v>141</v>
      </c>
      <c r="O3006" s="437"/>
      <c r="P3006" s="430" t="str">
        <f t="shared" si="606"/>
        <v/>
      </c>
      <c r="U3006" s="177">
        <v>106</v>
      </c>
      <c r="V3006" s="177" t="s">
        <v>2935</v>
      </c>
      <c r="W3006" s="177" t="s">
        <v>2972</v>
      </c>
      <c r="X3006" s="177" t="s">
        <v>2930</v>
      </c>
      <c r="Y3006" s="177" t="s">
        <v>2973</v>
      </c>
      <c r="Z3006" s="177" t="s">
        <v>2607</v>
      </c>
      <c r="AA3006" s="525" t="s">
        <v>2974</v>
      </c>
      <c r="AB3006" s="399" t="str">
        <f t="shared" si="607"/>
        <v>DC1LL04</v>
      </c>
      <c r="AC3006" s="399" t="str">
        <f t="shared" si="608"/>
        <v>DC1LL04-DC</v>
      </c>
      <c r="AD3006" t="str">
        <f>Y3006&amp;"-"&amp;VLOOKUP(AC3006,'LICH THI'!C:AA,9,0)</f>
        <v>64DCDB3063-42470</v>
      </c>
      <c r="AE3006">
        <f t="shared" si="609"/>
        <v>1</v>
      </c>
    </row>
    <row r="3007" spans="1:31" x14ac:dyDescent="0.25">
      <c r="A3007" s="436" t="str">
        <f t="shared" si="599"/>
        <v>DC1LL04-DC-93</v>
      </c>
      <c r="B3007" s="436">
        <f>COUNTIF(AC$4:AC3007,AC3007)</f>
        <v>93</v>
      </c>
      <c r="C3007" s="436" t="str">
        <f t="shared" si="600"/>
        <v>DC1LL04-DC</v>
      </c>
      <c r="D3007" s="436">
        <f>VLOOKUP(C3007,'LICH THI'!C:AA,12,0)</f>
        <v>143</v>
      </c>
      <c r="E3007" s="436">
        <f>VLOOKUP(C3007,'LICH THI'!C:AA,13,0)</f>
        <v>48</v>
      </c>
      <c r="F3007" s="436">
        <f t="shared" si="610"/>
        <v>48</v>
      </c>
      <c r="G3007" s="436">
        <f>VLOOKUP(C3007,'LICH THI'!C:AA,14,0)</f>
        <v>3</v>
      </c>
      <c r="H3007" s="436">
        <f t="shared" si="601"/>
        <v>2</v>
      </c>
      <c r="I3007" s="436" t="str">
        <f t="shared" si="602"/>
        <v>Nguyễn Thị Hồng Minh</v>
      </c>
      <c r="J3007" s="436"/>
      <c r="K3007" s="436">
        <f t="shared" si="603"/>
        <v>3</v>
      </c>
      <c r="L3007" s="436" t="str">
        <f t="shared" si="604"/>
        <v>DC1LL04-DC-3</v>
      </c>
      <c r="M3007" s="436">
        <f t="shared" si="605"/>
        <v>4</v>
      </c>
      <c r="N3007" s="437">
        <f t="shared" si="611"/>
        <v>142</v>
      </c>
      <c r="O3007" s="437"/>
      <c r="P3007" s="430" t="str">
        <f t="shared" si="606"/>
        <v/>
      </c>
      <c r="U3007" s="177">
        <v>132</v>
      </c>
      <c r="V3007" s="177" t="s">
        <v>3046</v>
      </c>
      <c r="W3007" s="177" t="s">
        <v>2648</v>
      </c>
      <c r="X3007" s="177" t="s">
        <v>2713</v>
      </c>
      <c r="Y3007" s="177" t="s">
        <v>3061</v>
      </c>
      <c r="Z3007" s="177" t="s">
        <v>2607</v>
      </c>
      <c r="AA3007" s="525" t="s">
        <v>3062</v>
      </c>
      <c r="AB3007" s="399" t="str">
        <f t="shared" si="607"/>
        <v>DC1LL04</v>
      </c>
      <c r="AC3007" s="399" t="str">
        <f t="shared" si="608"/>
        <v>DC1LL04-DC</v>
      </c>
      <c r="AD3007" t="str">
        <f>Y3007&amp;"-"&amp;VLOOKUP(AC3007,'LICH THI'!C:AA,9,0)</f>
        <v>63DCKT3259-42470</v>
      </c>
      <c r="AE3007">
        <f t="shared" si="609"/>
        <v>1</v>
      </c>
    </row>
    <row r="3008" spans="1:31" x14ac:dyDescent="0.25">
      <c r="A3008" s="436" t="str">
        <f t="shared" si="599"/>
        <v>DC1LL04-DC-94</v>
      </c>
      <c r="B3008" s="436">
        <f>COUNTIF(AC$4:AC3008,AC3008)</f>
        <v>94</v>
      </c>
      <c r="C3008" s="436" t="str">
        <f t="shared" si="600"/>
        <v>DC1LL04-DC</v>
      </c>
      <c r="D3008" s="436">
        <f>VLOOKUP(C3008,'LICH THI'!C:AA,12,0)</f>
        <v>143</v>
      </c>
      <c r="E3008" s="436">
        <f>VLOOKUP(C3008,'LICH THI'!C:AA,13,0)</f>
        <v>48</v>
      </c>
      <c r="F3008" s="436">
        <f t="shared" si="610"/>
        <v>48</v>
      </c>
      <c r="G3008" s="436">
        <f>VLOOKUP(C3008,'LICH THI'!C:AA,14,0)</f>
        <v>3</v>
      </c>
      <c r="H3008" s="436">
        <f t="shared" si="601"/>
        <v>2</v>
      </c>
      <c r="I3008" s="436" t="str">
        <f t="shared" si="602"/>
        <v>Vũ Đức Minh</v>
      </c>
      <c r="J3008" s="436"/>
      <c r="K3008" s="436">
        <f t="shared" si="603"/>
        <v>3</v>
      </c>
      <c r="L3008" s="436" t="str">
        <f t="shared" si="604"/>
        <v>DC1LL04-DC-3</v>
      </c>
      <c r="M3008" s="436">
        <f t="shared" si="605"/>
        <v>4</v>
      </c>
      <c r="N3008" s="437">
        <f t="shared" si="611"/>
        <v>143</v>
      </c>
      <c r="O3008" s="437"/>
      <c r="P3008" s="430" t="str">
        <f t="shared" si="606"/>
        <v/>
      </c>
      <c r="U3008" s="177">
        <v>30</v>
      </c>
      <c r="V3008" s="177" t="s">
        <v>2707</v>
      </c>
      <c r="W3008" s="177" t="s">
        <v>2712</v>
      </c>
      <c r="X3008" s="177" t="s">
        <v>2713</v>
      </c>
      <c r="Y3008" s="177" t="s">
        <v>2714</v>
      </c>
      <c r="Z3008" s="177" t="s">
        <v>2607</v>
      </c>
      <c r="AA3008" s="525" t="s">
        <v>2715</v>
      </c>
      <c r="AB3008" s="399" t="str">
        <f t="shared" si="607"/>
        <v>DC1LL04</v>
      </c>
      <c r="AC3008" s="399" t="str">
        <f t="shared" si="608"/>
        <v>DC1LL04-DC</v>
      </c>
      <c r="AD3008" t="str">
        <f>Y3008&amp;"-"&amp;VLOOKUP(AC3008,'LICH THI'!C:AA,9,0)</f>
        <v>63DCQT3063-42470</v>
      </c>
      <c r="AE3008">
        <f t="shared" si="609"/>
        <v>1</v>
      </c>
    </row>
    <row r="3009" spans="1:31" x14ac:dyDescent="0.25">
      <c r="A3009" s="436" t="str">
        <f t="shared" si="599"/>
        <v>DC1LL04-DC-95</v>
      </c>
      <c r="B3009" s="436">
        <f>COUNTIF(AC$4:AC3009,AC3009)</f>
        <v>95</v>
      </c>
      <c r="C3009" s="436" t="str">
        <f t="shared" si="600"/>
        <v>DC1LL04-DC</v>
      </c>
      <c r="D3009" s="436">
        <f>VLOOKUP(C3009,'LICH THI'!C:AA,12,0)</f>
        <v>143</v>
      </c>
      <c r="E3009" s="436">
        <f>VLOOKUP(C3009,'LICH THI'!C:AA,13,0)</f>
        <v>48</v>
      </c>
      <c r="F3009" s="436">
        <f t="shared" si="610"/>
        <v>48</v>
      </c>
      <c r="G3009" s="436">
        <f>VLOOKUP(C3009,'LICH THI'!C:AA,14,0)</f>
        <v>3</v>
      </c>
      <c r="H3009" s="436">
        <f t="shared" si="601"/>
        <v>2</v>
      </c>
      <c r="I3009" s="436" t="str">
        <f t="shared" si="602"/>
        <v>Đỗ Thị Kiều My</v>
      </c>
      <c r="J3009" s="436"/>
      <c r="K3009" s="436">
        <f t="shared" si="603"/>
        <v>3</v>
      </c>
      <c r="L3009" s="436" t="str">
        <f t="shared" si="604"/>
        <v>DC1LL04-DC-3</v>
      </c>
      <c r="M3009" s="436">
        <f t="shared" si="605"/>
        <v>4</v>
      </c>
      <c r="N3009" s="437">
        <f t="shared" si="611"/>
        <v>144</v>
      </c>
      <c r="O3009" s="437"/>
      <c r="P3009" s="430" t="str">
        <f t="shared" si="606"/>
        <v/>
      </c>
      <c r="U3009" s="177">
        <v>45</v>
      </c>
      <c r="V3009" s="177" t="s">
        <v>2724</v>
      </c>
      <c r="W3009" s="177" t="s">
        <v>2768</v>
      </c>
      <c r="X3009" s="177" t="s">
        <v>2769</v>
      </c>
      <c r="Y3009" s="177" t="s">
        <v>2770</v>
      </c>
      <c r="Z3009" s="177" t="s">
        <v>2607</v>
      </c>
      <c r="AA3009" s="525" t="s">
        <v>2771</v>
      </c>
      <c r="AB3009" s="399" t="str">
        <f t="shared" si="607"/>
        <v>DC1LL04</v>
      </c>
      <c r="AC3009" s="399" t="str">
        <f t="shared" si="608"/>
        <v>DC1LL04-DC</v>
      </c>
      <c r="AD3009" t="str">
        <f>Y3009&amp;"-"&amp;VLOOKUP(AC3009,'LICH THI'!C:AA,9,0)</f>
        <v>64DCCA3047-42470</v>
      </c>
      <c r="AE3009">
        <f t="shared" si="609"/>
        <v>1</v>
      </c>
    </row>
    <row r="3010" spans="1:31" x14ac:dyDescent="0.25">
      <c r="A3010" s="436" t="str">
        <f t="shared" si="599"/>
        <v>DC1LL04-DC-96</v>
      </c>
      <c r="B3010" s="436">
        <f>COUNTIF(AC$4:AC3010,AC3010)</f>
        <v>96</v>
      </c>
      <c r="C3010" s="436" t="str">
        <f t="shared" si="600"/>
        <v>DC1LL04-DC</v>
      </c>
      <c r="D3010" s="436">
        <f>VLOOKUP(C3010,'LICH THI'!C:AA,12,0)</f>
        <v>143</v>
      </c>
      <c r="E3010" s="436">
        <f>VLOOKUP(C3010,'LICH THI'!C:AA,13,0)</f>
        <v>48</v>
      </c>
      <c r="F3010" s="436">
        <f t="shared" si="610"/>
        <v>48</v>
      </c>
      <c r="G3010" s="436">
        <f>VLOOKUP(C3010,'LICH THI'!C:AA,14,0)</f>
        <v>3</v>
      </c>
      <c r="H3010" s="436">
        <f t="shared" si="601"/>
        <v>2</v>
      </c>
      <c r="I3010" s="436" t="str">
        <f t="shared" si="602"/>
        <v>Đặng Văn Nam</v>
      </c>
      <c r="J3010" s="436"/>
      <c r="K3010" s="436">
        <f t="shared" si="603"/>
        <v>3</v>
      </c>
      <c r="L3010" s="436" t="str">
        <f t="shared" si="604"/>
        <v>DC1LL04-DC-3</v>
      </c>
      <c r="M3010" s="436">
        <f t="shared" si="605"/>
        <v>4</v>
      </c>
      <c r="N3010" s="437">
        <f t="shared" si="611"/>
        <v>145</v>
      </c>
      <c r="O3010" s="437"/>
      <c r="P3010" s="430" t="str">
        <f t="shared" si="606"/>
        <v/>
      </c>
      <c r="U3010" s="177">
        <v>46</v>
      </c>
      <c r="V3010" s="177" t="s">
        <v>2724</v>
      </c>
      <c r="W3010" s="177" t="s">
        <v>2772</v>
      </c>
      <c r="X3010" s="177" t="s">
        <v>2773</v>
      </c>
      <c r="Y3010" s="177" t="s">
        <v>2774</v>
      </c>
      <c r="Z3010" s="177" t="s">
        <v>2607</v>
      </c>
      <c r="AA3010" s="525" t="s">
        <v>2775</v>
      </c>
      <c r="AB3010" s="399" t="str">
        <f t="shared" si="607"/>
        <v>DC1LL04</v>
      </c>
      <c r="AC3010" s="399" t="str">
        <f t="shared" si="608"/>
        <v>DC1LL04-DC</v>
      </c>
      <c r="AD3010" t="str">
        <f>Y3010&amp;"-"&amp;VLOOKUP(AC3010,'LICH THI'!C:AA,9,0)</f>
        <v>64DCCA3017-42470</v>
      </c>
      <c r="AE3010">
        <f t="shared" si="609"/>
        <v>1</v>
      </c>
    </row>
    <row r="3011" spans="1:31" x14ac:dyDescent="0.25">
      <c r="A3011" s="436" t="str">
        <f t="shared" si="599"/>
        <v>DC1LL04-DC-97</v>
      </c>
      <c r="B3011" s="436">
        <f>COUNTIF(AC$4:AC3011,AC3011)</f>
        <v>97</v>
      </c>
      <c r="C3011" s="436" t="str">
        <f t="shared" si="600"/>
        <v>DC1LL04-DC</v>
      </c>
      <c r="D3011" s="436">
        <f>VLOOKUP(C3011,'LICH THI'!C:AA,12,0)</f>
        <v>143</v>
      </c>
      <c r="E3011" s="436">
        <f>VLOOKUP(C3011,'LICH THI'!C:AA,13,0)</f>
        <v>48</v>
      </c>
      <c r="F3011" s="436">
        <f t="shared" si="610"/>
        <v>47</v>
      </c>
      <c r="G3011" s="436">
        <f>VLOOKUP(C3011,'LICH THI'!C:AA,14,0)</f>
        <v>3</v>
      </c>
      <c r="H3011" s="436">
        <f t="shared" si="601"/>
        <v>3</v>
      </c>
      <c r="I3011" s="436" t="str">
        <f t="shared" si="602"/>
        <v>Lý Hoài Nam</v>
      </c>
      <c r="J3011" s="436"/>
      <c r="K3011" s="436">
        <f t="shared" si="603"/>
        <v>1</v>
      </c>
      <c r="L3011" s="436" t="str">
        <f t="shared" si="604"/>
        <v>DC1LL04-DC-1</v>
      </c>
      <c r="M3011" s="436">
        <f t="shared" si="605"/>
        <v>4</v>
      </c>
      <c r="N3011" s="437">
        <f t="shared" si="611"/>
        <v>47</v>
      </c>
      <c r="O3011" s="437"/>
      <c r="P3011" s="430" t="str">
        <f t="shared" si="606"/>
        <v/>
      </c>
      <c r="U3011" s="177">
        <v>66</v>
      </c>
      <c r="V3011" s="177" t="s">
        <v>2825</v>
      </c>
      <c r="W3011" s="177" t="s">
        <v>2844</v>
      </c>
      <c r="X3011" s="177" t="s">
        <v>2773</v>
      </c>
      <c r="Y3011" s="177" t="s">
        <v>2845</v>
      </c>
      <c r="Z3011" s="177" t="s">
        <v>2607</v>
      </c>
      <c r="AA3011" s="525" t="s">
        <v>2846</v>
      </c>
      <c r="AB3011" s="399" t="str">
        <f t="shared" si="607"/>
        <v>DC1LL04</v>
      </c>
      <c r="AC3011" s="399" t="str">
        <f t="shared" si="608"/>
        <v>DC1LL04-DC</v>
      </c>
      <c r="AD3011" t="str">
        <f>Y3011&amp;"-"&amp;VLOOKUP(AC3011,'LICH THI'!C:AA,9,0)</f>
        <v>64DCCD1255-42470</v>
      </c>
      <c r="AE3011">
        <f t="shared" si="609"/>
        <v>1</v>
      </c>
    </row>
    <row r="3012" spans="1:31" x14ac:dyDescent="0.25">
      <c r="A3012" s="436" t="str">
        <f t="shared" si="599"/>
        <v>DC1LL04-DC-98</v>
      </c>
      <c r="B3012" s="436">
        <f>COUNTIF(AC$4:AC3012,AC3012)</f>
        <v>98</v>
      </c>
      <c r="C3012" s="436" t="str">
        <f t="shared" si="600"/>
        <v>DC1LL04-DC</v>
      </c>
      <c r="D3012" s="436">
        <f>VLOOKUP(C3012,'LICH THI'!C:AA,12,0)</f>
        <v>143</v>
      </c>
      <c r="E3012" s="436">
        <f>VLOOKUP(C3012,'LICH THI'!C:AA,13,0)</f>
        <v>48</v>
      </c>
      <c r="F3012" s="436">
        <f t="shared" si="610"/>
        <v>47</v>
      </c>
      <c r="G3012" s="436">
        <f>VLOOKUP(C3012,'LICH THI'!C:AA,14,0)</f>
        <v>3</v>
      </c>
      <c r="H3012" s="436">
        <f t="shared" si="601"/>
        <v>3</v>
      </c>
      <c r="I3012" s="436" t="str">
        <f t="shared" si="602"/>
        <v>Chu Thị Nụ</v>
      </c>
      <c r="J3012" s="436"/>
      <c r="K3012" s="436">
        <f t="shared" si="603"/>
        <v>1</v>
      </c>
      <c r="L3012" s="436" t="str">
        <f t="shared" si="604"/>
        <v>DC1LL04-DC-1</v>
      </c>
      <c r="M3012" s="436">
        <f t="shared" si="605"/>
        <v>4</v>
      </c>
      <c r="N3012" s="437">
        <f t="shared" si="611"/>
        <v>1</v>
      </c>
      <c r="O3012" s="437"/>
      <c r="P3012" s="430" t="str">
        <f t="shared" si="606"/>
        <v/>
      </c>
      <c r="U3012" s="177">
        <v>124</v>
      </c>
      <c r="V3012" s="177" t="s">
        <v>3019</v>
      </c>
      <c r="W3012" s="177" t="s">
        <v>3038</v>
      </c>
      <c r="X3012" s="177" t="s">
        <v>3039</v>
      </c>
      <c r="Y3012" s="177" t="s">
        <v>3040</v>
      </c>
      <c r="Z3012" s="177" t="s">
        <v>2607</v>
      </c>
      <c r="AA3012" s="525" t="s">
        <v>3041</v>
      </c>
      <c r="AB3012" s="399" t="str">
        <f t="shared" si="607"/>
        <v>DC1LL04</v>
      </c>
      <c r="AC3012" s="399" t="str">
        <f t="shared" si="608"/>
        <v>DC1LL04-DC</v>
      </c>
      <c r="AD3012" t="str">
        <f>Y3012&amp;"-"&amp;VLOOKUP(AC3012,'LICH THI'!C:AA,9,0)</f>
        <v>64DCQT3088-42470</v>
      </c>
      <c r="AE3012">
        <f t="shared" si="609"/>
        <v>1</v>
      </c>
    </row>
    <row r="3013" spans="1:31" x14ac:dyDescent="0.25">
      <c r="A3013" s="436" t="str">
        <f t="shared" ref="A3013:A3076" si="612">C3013&amp;"-"&amp;B3013</f>
        <v>DC1LL04-DC-99</v>
      </c>
      <c r="B3013" s="436">
        <f>COUNTIF(AC$4:AC3013,AC3013)</f>
        <v>99</v>
      </c>
      <c r="C3013" s="436" t="str">
        <f t="shared" ref="C3013:C3076" si="613">_CT_MaHP1</f>
        <v>DC1LL04-DC</v>
      </c>
      <c r="D3013" s="436">
        <f>VLOOKUP(C3013,'LICH THI'!C:AA,12,0)</f>
        <v>143</v>
      </c>
      <c r="E3013" s="436">
        <f>VLOOKUP(C3013,'LICH THI'!C:AA,13,0)</f>
        <v>48</v>
      </c>
      <c r="F3013" s="436">
        <f t="shared" si="610"/>
        <v>47</v>
      </c>
      <c r="G3013" s="436">
        <f>VLOOKUP(C3013,'LICH THI'!C:AA,14,0)</f>
        <v>3</v>
      </c>
      <c r="H3013" s="436">
        <f t="shared" ref="H3013:H3076" si="614">IF(E3013=0,"",TRUNC((B3013+E3013-1)/E3013))</f>
        <v>3</v>
      </c>
      <c r="I3013" s="436" t="str">
        <f t="shared" ref="I3013:I3076" si="615">W3013&amp;" "&amp;X3013</f>
        <v>Nguyễn Thị Nga</v>
      </c>
      <c r="J3013" s="436"/>
      <c r="K3013" s="436">
        <f t="shared" ref="K3013:K3076" si="616">IF(G3013=1,1,IF(H3013&lt;G3013,H3013+1,1))</f>
        <v>1</v>
      </c>
      <c r="L3013" s="436" t="str">
        <f t="shared" ref="L3013:L3076" si="617">C3013&amp;"-"&amp;K3013</f>
        <v>DC1LL04-DC-1</v>
      </c>
      <c r="M3013" s="436">
        <f t="shared" ref="M3013:M3076" si="618">IF(E3013=0,"",MOD(MID(C3013,6,2),E3013))</f>
        <v>4</v>
      </c>
      <c r="N3013" s="437">
        <f t="shared" si="611"/>
        <v>2</v>
      </c>
      <c r="O3013" s="437"/>
      <c r="P3013" s="430" t="str">
        <f t="shared" ref="P3013:P3076" si="619">IF(MOD(20*O3013,10)&lt;&gt;0,"SAI","")</f>
        <v/>
      </c>
      <c r="U3013" s="177">
        <v>20</v>
      </c>
      <c r="V3013" s="177" t="s">
        <v>2642</v>
      </c>
      <c r="W3013" s="177" t="s">
        <v>2619</v>
      </c>
      <c r="X3013" s="177" t="s">
        <v>2676</v>
      </c>
      <c r="Y3013" s="177" t="s">
        <v>2677</v>
      </c>
      <c r="Z3013" s="177" t="s">
        <v>2607</v>
      </c>
      <c r="AA3013" s="525" t="s">
        <v>2678</v>
      </c>
      <c r="AB3013" s="399" t="str">
        <f t="shared" ref="AB3013:AB3076" si="620">_CT_MaHP</f>
        <v>DC1LL04</v>
      </c>
      <c r="AC3013" s="399" t="str">
        <f t="shared" ref="AC3013:AC3076" si="621">_CT_MaHe</f>
        <v>DC1LL04-DC</v>
      </c>
      <c r="AD3013" t="str">
        <f>Y3013&amp;"-"&amp;VLOOKUP(AC3013,'LICH THI'!C:AA,9,0)</f>
        <v>63DCKT3179-42470</v>
      </c>
      <c r="AE3013">
        <f t="shared" ref="AE3013:AE3076" si="622">COUNTIF(AD3013,AD:AD)</f>
        <v>1</v>
      </c>
    </row>
    <row r="3014" spans="1:31" x14ac:dyDescent="0.25">
      <c r="A3014" s="436" t="str">
        <f t="shared" si="612"/>
        <v>DC1LL04-DC-100</v>
      </c>
      <c r="B3014" s="436">
        <f>COUNTIF(AC$4:AC3014,AC3014)</f>
        <v>100</v>
      </c>
      <c r="C3014" s="436" t="str">
        <f t="shared" si="613"/>
        <v>DC1LL04-DC</v>
      </c>
      <c r="D3014" s="436">
        <f>VLOOKUP(C3014,'LICH THI'!C:AA,12,0)</f>
        <v>143</v>
      </c>
      <c r="E3014" s="436">
        <f>VLOOKUP(C3014,'LICH THI'!C:AA,13,0)</f>
        <v>48</v>
      </c>
      <c r="F3014" s="436">
        <f t="shared" ref="F3014:F3077" si="623">IF(G3014="","",IF(G3014=H3014,D3014-(H3014-1)*E3014,E3014))</f>
        <v>47</v>
      </c>
      <c r="G3014" s="436">
        <f>VLOOKUP(C3014,'LICH THI'!C:AA,14,0)</f>
        <v>3</v>
      </c>
      <c r="H3014" s="436">
        <f t="shared" si="614"/>
        <v>3</v>
      </c>
      <c r="I3014" s="436" t="str">
        <f t="shared" si="615"/>
        <v>Nguyễn Thị Thuỷ Ngọc</v>
      </c>
      <c r="J3014" s="436"/>
      <c r="K3014" s="436">
        <f t="shared" si="616"/>
        <v>1</v>
      </c>
      <c r="L3014" s="436" t="str">
        <f t="shared" si="617"/>
        <v>DC1LL04-DC-1</v>
      </c>
      <c r="M3014" s="436">
        <f t="shared" si="618"/>
        <v>4</v>
      </c>
      <c r="N3014" s="437">
        <f t="shared" ref="N3014:N3077" si="624">IF(F3014=0,"",(K3014-1)*$N$2+1+MOD(B3014-M3014,F3014))</f>
        <v>3</v>
      </c>
      <c r="O3014" s="437"/>
      <c r="P3014" s="430" t="str">
        <f t="shared" si="619"/>
        <v/>
      </c>
      <c r="U3014" s="177">
        <v>133</v>
      </c>
      <c r="V3014" s="177" t="s">
        <v>3046</v>
      </c>
      <c r="W3014" s="177" t="s">
        <v>3063</v>
      </c>
      <c r="X3014" s="177" t="s">
        <v>3064</v>
      </c>
      <c r="Y3014" s="177" t="s">
        <v>3065</v>
      </c>
      <c r="Z3014" s="177" t="s">
        <v>2607</v>
      </c>
      <c r="AA3014" s="525" t="s">
        <v>2779</v>
      </c>
      <c r="AB3014" s="399" t="str">
        <f t="shared" si="620"/>
        <v>DC1LL04</v>
      </c>
      <c r="AC3014" s="399" t="str">
        <f t="shared" si="621"/>
        <v>DC1LL04-DC</v>
      </c>
      <c r="AD3014" t="str">
        <f>Y3014&amp;"-"&amp;VLOOKUP(AC3014,'LICH THI'!C:AA,9,0)</f>
        <v>63DCKT3225-42470</v>
      </c>
      <c r="AE3014">
        <f t="shared" si="622"/>
        <v>1</v>
      </c>
    </row>
    <row r="3015" spans="1:31" x14ac:dyDescent="0.25">
      <c r="A3015" s="436" t="str">
        <f t="shared" si="612"/>
        <v>DC1LL04-DC-101</v>
      </c>
      <c r="B3015" s="436">
        <f>COUNTIF(AC$4:AC3015,AC3015)</f>
        <v>101</v>
      </c>
      <c r="C3015" s="436" t="str">
        <f t="shared" si="613"/>
        <v>DC1LL04-DC</v>
      </c>
      <c r="D3015" s="436">
        <f>VLOOKUP(C3015,'LICH THI'!C:AA,12,0)</f>
        <v>143</v>
      </c>
      <c r="E3015" s="436">
        <f>VLOOKUP(C3015,'LICH THI'!C:AA,13,0)</f>
        <v>48</v>
      </c>
      <c r="F3015" s="436">
        <f t="shared" si="623"/>
        <v>47</v>
      </c>
      <c r="G3015" s="436">
        <f>VLOOKUP(C3015,'LICH THI'!C:AA,14,0)</f>
        <v>3</v>
      </c>
      <c r="H3015" s="436">
        <f t="shared" si="614"/>
        <v>3</v>
      </c>
      <c r="I3015" s="436" t="str">
        <f t="shared" si="615"/>
        <v>Lê Nguyên Nhất</v>
      </c>
      <c r="J3015" s="436"/>
      <c r="K3015" s="436">
        <f t="shared" si="616"/>
        <v>1</v>
      </c>
      <c r="L3015" s="436" t="str">
        <f t="shared" si="617"/>
        <v>DC1LL04-DC-1</v>
      </c>
      <c r="M3015" s="436">
        <f t="shared" si="618"/>
        <v>4</v>
      </c>
      <c r="N3015" s="437">
        <f t="shared" si="624"/>
        <v>4</v>
      </c>
      <c r="O3015" s="437"/>
      <c r="P3015" s="430" t="str">
        <f t="shared" si="619"/>
        <v/>
      </c>
      <c r="U3015" s="177">
        <v>47</v>
      </c>
      <c r="V3015" s="177" t="s">
        <v>2724</v>
      </c>
      <c r="W3015" s="177" t="s">
        <v>2776</v>
      </c>
      <c r="X3015" s="177" t="s">
        <v>2777</v>
      </c>
      <c r="Y3015" s="177" t="s">
        <v>2778</v>
      </c>
      <c r="Z3015" s="177" t="s">
        <v>2607</v>
      </c>
      <c r="AA3015" s="525" t="s">
        <v>2779</v>
      </c>
      <c r="AB3015" s="399" t="str">
        <f t="shared" si="620"/>
        <v>DC1LL04</v>
      </c>
      <c r="AC3015" s="399" t="str">
        <f t="shared" si="621"/>
        <v>DC1LL04-DC</v>
      </c>
      <c r="AD3015" t="str">
        <f>Y3015&amp;"-"&amp;VLOOKUP(AC3015,'LICH THI'!C:AA,9,0)</f>
        <v>64DCCA3053-42470</v>
      </c>
      <c r="AE3015">
        <f t="shared" si="622"/>
        <v>1</v>
      </c>
    </row>
    <row r="3016" spans="1:31" x14ac:dyDescent="0.25">
      <c r="A3016" s="436" t="str">
        <f t="shared" si="612"/>
        <v>DC1LL04-DC-102</v>
      </c>
      <c r="B3016" s="436">
        <f>COUNTIF(AC$4:AC3016,AC3016)</f>
        <v>102</v>
      </c>
      <c r="C3016" s="436" t="str">
        <f t="shared" si="613"/>
        <v>DC1LL04-DC</v>
      </c>
      <c r="D3016" s="436">
        <f>VLOOKUP(C3016,'LICH THI'!C:AA,12,0)</f>
        <v>143</v>
      </c>
      <c r="E3016" s="436">
        <f>VLOOKUP(C3016,'LICH THI'!C:AA,13,0)</f>
        <v>48</v>
      </c>
      <c r="F3016" s="436">
        <f t="shared" si="623"/>
        <v>47</v>
      </c>
      <c r="G3016" s="436">
        <f>VLOOKUP(C3016,'LICH THI'!C:AA,14,0)</f>
        <v>3</v>
      </c>
      <c r="H3016" s="436">
        <f t="shared" si="614"/>
        <v>3</v>
      </c>
      <c r="I3016" s="436" t="str">
        <f t="shared" si="615"/>
        <v>Vũ Tiến Nhất</v>
      </c>
      <c r="J3016" s="436"/>
      <c r="K3016" s="436">
        <f t="shared" si="616"/>
        <v>1</v>
      </c>
      <c r="L3016" s="436" t="str">
        <f t="shared" si="617"/>
        <v>DC1LL04-DC-1</v>
      </c>
      <c r="M3016" s="436">
        <f t="shared" si="618"/>
        <v>4</v>
      </c>
      <c r="N3016" s="437">
        <f t="shared" si="624"/>
        <v>5</v>
      </c>
      <c r="O3016" s="437"/>
      <c r="P3016" s="430" t="str">
        <f t="shared" si="619"/>
        <v/>
      </c>
      <c r="U3016" s="177">
        <v>107</v>
      </c>
      <c r="V3016" s="177" t="s">
        <v>2935</v>
      </c>
      <c r="W3016" s="177" t="s">
        <v>2975</v>
      </c>
      <c r="X3016" s="177" t="s">
        <v>2777</v>
      </c>
      <c r="Y3016" s="177" t="s">
        <v>2976</v>
      </c>
      <c r="Z3016" s="177" t="s">
        <v>2607</v>
      </c>
      <c r="AA3016" s="525" t="s">
        <v>2977</v>
      </c>
      <c r="AB3016" s="399" t="str">
        <f t="shared" si="620"/>
        <v>DC1LL04</v>
      </c>
      <c r="AC3016" s="399" t="str">
        <f t="shared" si="621"/>
        <v>DC1LL04-DC</v>
      </c>
      <c r="AD3016" t="str">
        <f>Y3016&amp;"-"&amp;VLOOKUP(AC3016,'LICH THI'!C:AA,9,0)</f>
        <v>64DCDB3065-42470</v>
      </c>
      <c r="AE3016">
        <f t="shared" si="622"/>
        <v>1</v>
      </c>
    </row>
    <row r="3017" spans="1:31" x14ac:dyDescent="0.25">
      <c r="A3017" s="436" t="str">
        <f t="shared" si="612"/>
        <v>DC1LL04-DC-103</v>
      </c>
      <c r="B3017" s="436">
        <f>COUNTIF(AC$4:AC3017,AC3017)</f>
        <v>103</v>
      </c>
      <c r="C3017" s="436" t="str">
        <f t="shared" si="613"/>
        <v>DC1LL04-DC</v>
      </c>
      <c r="D3017" s="436">
        <f>VLOOKUP(C3017,'LICH THI'!C:AA,12,0)</f>
        <v>143</v>
      </c>
      <c r="E3017" s="436">
        <f>VLOOKUP(C3017,'LICH THI'!C:AA,13,0)</f>
        <v>48</v>
      </c>
      <c r="F3017" s="436">
        <f t="shared" si="623"/>
        <v>47</v>
      </c>
      <c r="G3017" s="436">
        <f>VLOOKUP(C3017,'LICH THI'!C:AA,14,0)</f>
        <v>3</v>
      </c>
      <c r="H3017" s="436">
        <f t="shared" si="614"/>
        <v>3</v>
      </c>
      <c r="I3017" s="436" t="str">
        <f t="shared" si="615"/>
        <v>Phạm Thị Hồng Nhung</v>
      </c>
      <c r="J3017" s="436"/>
      <c r="K3017" s="436">
        <f t="shared" si="616"/>
        <v>1</v>
      </c>
      <c r="L3017" s="436" t="str">
        <f t="shared" si="617"/>
        <v>DC1LL04-DC-1</v>
      </c>
      <c r="M3017" s="436">
        <f t="shared" si="618"/>
        <v>4</v>
      </c>
      <c r="N3017" s="437">
        <f t="shared" si="624"/>
        <v>6</v>
      </c>
      <c r="O3017" s="437"/>
      <c r="P3017" s="430" t="str">
        <f t="shared" si="619"/>
        <v/>
      </c>
      <c r="U3017" s="177">
        <v>21</v>
      </c>
      <c r="V3017" s="177" t="s">
        <v>2642</v>
      </c>
      <c r="W3017" s="177" t="s">
        <v>2679</v>
      </c>
      <c r="X3017" s="177" t="s">
        <v>2680</v>
      </c>
      <c r="Y3017" s="177" t="s">
        <v>2681</v>
      </c>
      <c r="Z3017" s="177" t="s">
        <v>2607</v>
      </c>
      <c r="AA3017" s="525" t="s">
        <v>2682</v>
      </c>
      <c r="AB3017" s="399" t="str">
        <f t="shared" si="620"/>
        <v>DC1LL04</v>
      </c>
      <c r="AC3017" s="399" t="str">
        <f t="shared" si="621"/>
        <v>DC1LL04-DC</v>
      </c>
      <c r="AD3017" t="str">
        <f>Y3017&amp;"-"&amp;VLOOKUP(AC3017,'LICH THI'!C:AA,9,0)</f>
        <v>63DCKT3316-42470</v>
      </c>
      <c r="AE3017">
        <f t="shared" si="622"/>
        <v>1</v>
      </c>
    </row>
    <row r="3018" spans="1:31" x14ac:dyDescent="0.25">
      <c r="A3018" s="436" t="str">
        <f t="shared" si="612"/>
        <v>DC1LL04-DC-104</v>
      </c>
      <c r="B3018" s="436">
        <f>COUNTIF(AC$4:AC3018,AC3018)</f>
        <v>104</v>
      </c>
      <c r="C3018" s="436" t="str">
        <f t="shared" si="613"/>
        <v>DC1LL04-DC</v>
      </c>
      <c r="D3018" s="436">
        <f>VLOOKUP(C3018,'LICH THI'!C:AA,12,0)</f>
        <v>143</v>
      </c>
      <c r="E3018" s="436">
        <f>VLOOKUP(C3018,'LICH THI'!C:AA,13,0)</f>
        <v>48</v>
      </c>
      <c r="F3018" s="436">
        <f t="shared" si="623"/>
        <v>47</v>
      </c>
      <c r="G3018" s="436">
        <f>VLOOKUP(C3018,'LICH THI'!C:AA,14,0)</f>
        <v>3</v>
      </c>
      <c r="H3018" s="436">
        <f t="shared" si="614"/>
        <v>3</v>
      </c>
      <c r="I3018" s="436" t="str">
        <f t="shared" si="615"/>
        <v>Vũ Thị Oanh</v>
      </c>
      <c r="J3018" s="436"/>
      <c r="K3018" s="436">
        <f t="shared" si="616"/>
        <v>1</v>
      </c>
      <c r="L3018" s="436" t="str">
        <f t="shared" si="617"/>
        <v>DC1LL04-DC-1</v>
      </c>
      <c r="M3018" s="436">
        <f t="shared" si="618"/>
        <v>4</v>
      </c>
      <c r="N3018" s="437">
        <f t="shared" si="624"/>
        <v>7</v>
      </c>
      <c r="O3018" s="437"/>
      <c r="P3018" s="430" t="str">
        <f t="shared" si="619"/>
        <v/>
      </c>
      <c r="U3018" s="177">
        <v>3</v>
      </c>
      <c r="V3018" s="177" t="s">
        <v>2614</v>
      </c>
      <c r="W3018" s="177" t="s">
        <v>2615</v>
      </c>
      <c r="X3018" s="177" t="s">
        <v>2616</v>
      </c>
      <c r="Y3018" s="177" t="s">
        <v>2617</v>
      </c>
      <c r="Z3018" s="177" t="s">
        <v>2607</v>
      </c>
      <c r="AA3018" s="525" t="s">
        <v>2618</v>
      </c>
      <c r="AB3018" s="399" t="str">
        <f t="shared" si="620"/>
        <v>DC1LL04</v>
      </c>
      <c r="AC3018" s="399" t="str">
        <f t="shared" si="621"/>
        <v>DC1LL04-DC</v>
      </c>
      <c r="AD3018" t="str">
        <f>Y3018&amp;"-"&amp;VLOOKUP(AC3018,'LICH THI'!C:AA,9,0)</f>
        <v>63DCKT3311-42470</v>
      </c>
      <c r="AE3018">
        <f t="shared" si="622"/>
        <v>1</v>
      </c>
    </row>
    <row r="3019" spans="1:31" x14ac:dyDescent="0.25">
      <c r="A3019" s="436" t="str">
        <f t="shared" si="612"/>
        <v>DC1LL04-DC-105</v>
      </c>
      <c r="B3019" s="436">
        <f>COUNTIF(AC$4:AC3019,AC3019)</f>
        <v>105</v>
      </c>
      <c r="C3019" s="436" t="str">
        <f t="shared" si="613"/>
        <v>DC1LL04-DC</v>
      </c>
      <c r="D3019" s="436">
        <f>VLOOKUP(C3019,'LICH THI'!C:AA,12,0)</f>
        <v>143</v>
      </c>
      <c r="E3019" s="436">
        <f>VLOOKUP(C3019,'LICH THI'!C:AA,13,0)</f>
        <v>48</v>
      </c>
      <c r="F3019" s="436">
        <f t="shared" si="623"/>
        <v>47</v>
      </c>
      <c r="G3019" s="436">
        <f>VLOOKUP(C3019,'LICH THI'!C:AA,14,0)</f>
        <v>3</v>
      </c>
      <c r="H3019" s="436">
        <f t="shared" si="614"/>
        <v>3</v>
      </c>
      <c r="I3019" s="436" t="str">
        <f t="shared" si="615"/>
        <v>Vũ Hà Phan</v>
      </c>
      <c r="J3019" s="436"/>
      <c r="K3019" s="436">
        <f t="shared" si="616"/>
        <v>1</v>
      </c>
      <c r="L3019" s="436" t="str">
        <f t="shared" si="617"/>
        <v>DC1LL04-DC-1</v>
      </c>
      <c r="M3019" s="436">
        <f t="shared" si="618"/>
        <v>4</v>
      </c>
      <c r="N3019" s="437">
        <f t="shared" si="624"/>
        <v>8</v>
      </c>
      <c r="O3019" s="437"/>
      <c r="P3019" s="430" t="str">
        <f t="shared" si="619"/>
        <v/>
      </c>
      <c r="U3019" s="177">
        <v>58</v>
      </c>
      <c r="V3019" s="177" t="s">
        <v>2790</v>
      </c>
      <c r="W3019" s="177" t="s">
        <v>2813</v>
      </c>
      <c r="X3019" s="177" t="s">
        <v>2814</v>
      </c>
      <c r="Y3019" s="177" t="s">
        <v>2815</v>
      </c>
      <c r="Z3019" s="177" t="s">
        <v>2607</v>
      </c>
      <c r="AA3019" s="525" t="s">
        <v>2816</v>
      </c>
      <c r="AB3019" s="399" t="str">
        <f t="shared" si="620"/>
        <v>DC1LL04</v>
      </c>
      <c r="AC3019" s="399" t="str">
        <f t="shared" si="621"/>
        <v>DC1LL04-DC</v>
      </c>
      <c r="AD3019" t="str">
        <f>Y3019&amp;"-"&amp;VLOOKUP(AC3019,'LICH THI'!C:AA,9,0)</f>
        <v>64DCCD3030-42470</v>
      </c>
      <c r="AE3019">
        <f t="shared" si="622"/>
        <v>1</v>
      </c>
    </row>
    <row r="3020" spans="1:31" x14ac:dyDescent="0.25">
      <c r="A3020" s="436" t="str">
        <f t="shared" si="612"/>
        <v>DC1LL04-DC-106</v>
      </c>
      <c r="B3020" s="436">
        <f>COUNTIF(AC$4:AC3020,AC3020)</f>
        <v>106</v>
      </c>
      <c r="C3020" s="436" t="str">
        <f t="shared" si="613"/>
        <v>DC1LL04-DC</v>
      </c>
      <c r="D3020" s="436">
        <f>VLOOKUP(C3020,'LICH THI'!C:AA,12,0)</f>
        <v>143</v>
      </c>
      <c r="E3020" s="436">
        <f>VLOOKUP(C3020,'LICH THI'!C:AA,13,0)</f>
        <v>48</v>
      </c>
      <c r="F3020" s="436">
        <f t="shared" si="623"/>
        <v>47</v>
      </c>
      <c r="G3020" s="436">
        <f>VLOOKUP(C3020,'LICH THI'!C:AA,14,0)</f>
        <v>3</v>
      </c>
      <c r="H3020" s="436">
        <f t="shared" si="614"/>
        <v>3</v>
      </c>
      <c r="I3020" s="436" t="str">
        <f t="shared" si="615"/>
        <v>Nguyễn Văn Phúc</v>
      </c>
      <c r="J3020" s="436"/>
      <c r="K3020" s="436">
        <f t="shared" si="616"/>
        <v>1</v>
      </c>
      <c r="L3020" s="436" t="str">
        <f t="shared" si="617"/>
        <v>DC1LL04-DC-1</v>
      </c>
      <c r="M3020" s="436">
        <f t="shared" si="618"/>
        <v>4</v>
      </c>
      <c r="N3020" s="437">
        <f t="shared" si="624"/>
        <v>9</v>
      </c>
      <c r="O3020" s="437"/>
      <c r="P3020" s="430" t="str">
        <f t="shared" si="619"/>
        <v/>
      </c>
      <c r="U3020" s="177">
        <v>79</v>
      </c>
      <c r="V3020" s="177" t="s">
        <v>2868</v>
      </c>
      <c r="W3020" s="177" t="s">
        <v>2741</v>
      </c>
      <c r="X3020" s="177" t="s">
        <v>2887</v>
      </c>
      <c r="Y3020" s="177" t="s">
        <v>2888</v>
      </c>
      <c r="Z3020" s="177" t="s">
        <v>2607</v>
      </c>
      <c r="AA3020" s="525" t="s">
        <v>2889</v>
      </c>
      <c r="AB3020" s="399" t="str">
        <f t="shared" si="620"/>
        <v>DC1LL04</v>
      </c>
      <c r="AC3020" s="399" t="str">
        <f t="shared" si="621"/>
        <v>DC1LL04-DC</v>
      </c>
      <c r="AD3020" t="str">
        <f>Y3020&amp;"-"&amp;VLOOKUP(AC3020,'LICH THI'!C:AA,9,0)</f>
        <v>64DCCD3277-42470</v>
      </c>
      <c r="AE3020">
        <f t="shared" si="622"/>
        <v>1</v>
      </c>
    </row>
    <row r="3021" spans="1:31" x14ac:dyDescent="0.25">
      <c r="A3021" s="436" t="str">
        <f t="shared" si="612"/>
        <v>DC1LL04-DC-107</v>
      </c>
      <c r="B3021" s="436">
        <f>COUNTIF(AC$4:AC3021,AC3021)</f>
        <v>107</v>
      </c>
      <c r="C3021" s="436" t="str">
        <f t="shared" si="613"/>
        <v>DC1LL04-DC</v>
      </c>
      <c r="D3021" s="436">
        <f>VLOOKUP(C3021,'LICH THI'!C:AA,12,0)</f>
        <v>143</v>
      </c>
      <c r="E3021" s="436">
        <f>VLOOKUP(C3021,'LICH THI'!C:AA,13,0)</f>
        <v>48</v>
      </c>
      <c r="F3021" s="436">
        <f t="shared" si="623"/>
        <v>47</v>
      </c>
      <c r="G3021" s="436">
        <f>VLOOKUP(C3021,'LICH THI'!C:AA,14,0)</f>
        <v>3</v>
      </c>
      <c r="H3021" s="436">
        <f t="shared" si="614"/>
        <v>3</v>
      </c>
      <c r="I3021" s="436" t="str">
        <f t="shared" si="615"/>
        <v>Đinh Hữu Phước</v>
      </c>
      <c r="J3021" s="436"/>
      <c r="K3021" s="436">
        <f t="shared" si="616"/>
        <v>1</v>
      </c>
      <c r="L3021" s="436" t="str">
        <f t="shared" si="617"/>
        <v>DC1LL04-DC-1</v>
      </c>
      <c r="M3021" s="436">
        <f t="shared" si="618"/>
        <v>4</v>
      </c>
      <c r="N3021" s="437">
        <f t="shared" si="624"/>
        <v>10</v>
      </c>
      <c r="O3021" s="437"/>
      <c r="P3021" s="430" t="str">
        <f t="shared" si="619"/>
        <v/>
      </c>
      <c r="U3021" s="177">
        <v>142</v>
      </c>
      <c r="V3021" s="177" t="s">
        <v>3088</v>
      </c>
      <c r="W3021" s="177" t="s">
        <v>3095</v>
      </c>
      <c r="X3021" s="177" t="s">
        <v>3096</v>
      </c>
      <c r="Y3021" s="177" t="s">
        <v>3097</v>
      </c>
      <c r="Z3021" s="177" t="s">
        <v>2607</v>
      </c>
      <c r="AA3021" s="525" t="s">
        <v>2672</v>
      </c>
      <c r="AB3021" s="399" t="str">
        <f t="shared" si="620"/>
        <v>DC1LL04</v>
      </c>
      <c r="AC3021" s="399" t="str">
        <f t="shared" si="621"/>
        <v>DC1LL04-DC</v>
      </c>
      <c r="AD3021" t="str">
        <f>Y3021&amp;"-"&amp;VLOOKUP(AC3021,'LICH THI'!C:AA,9,0)</f>
        <v>63DCQT3110-42470</v>
      </c>
      <c r="AE3021">
        <f t="shared" si="622"/>
        <v>1</v>
      </c>
    </row>
    <row r="3022" spans="1:31" x14ac:dyDescent="0.25">
      <c r="A3022" s="436" t="str">
        <f t="shared" si="612"/>
        <v>DC1LL04-DC-108</v>
      </c>
      <c r="B3022" s="436">
        <f>COUNTIF(AC$4:AC3022,AC3022)</f>
        <v>108</v>
      </c>
      <c r="C3022" s="436" t="str">
        <f t="shared" si="613"/>
        <v>DC1LL04-DC</v>
      </c>
      <c r="D3022" s="436">
        <f>VLOOKUP(C3022,'LICH THI'!C:AA,12,0)</f>
        <v>143</v>
      </c>
      <c r="E3022" s="436">
        <f>VLOOKUP(C3022,'LICH THI'!C:AA,13,0)</f>
        <v>48</v>
      </c>
      <c r="F3022" s="436">
        <f t="shared" si="623"/>
        <v>47</v>
      </c>
      <c r="G3022" s="436">
        <f>VLOOKUP(C3022,'LICH THI'!C:AA,14,0)</f>
        <v>3</v>
      </c>
      <c r="H3022" s="436">
        <f t="shared" si="614"/>
        <v>3</v>
      </c>
      <c r="I3022" s="436" t="str">
        <f t="shared" si="615"/>
        <v>Trần Thị Phương</v>
      </c>
      <c r="J3022" s="436"/>
      <c r="K3022" s="436">
        <f t="shared" si="616"/>
        <v>1</v>
      </c>
      <c r="L3022" s="436" t="str">
        <f t="shared" si="617"/>
        <v>DC1LL04-DC-1</v>
      </c>
      <c r="M3022" s="436">
        <f t="shared" si="618"/>
        <v>4</v>
      </c>
      <c r="N3022" s="437">
        <f t="shared" si="624"/>
        <v>11</v>
      </c>
      <c r="O3022" s="437"/>
      <c r="P3022" s="430" t="str">
        <f t="shared" si="619"/>
        <v/>
      </c>
      <c r="U3022" s="177">
        <v>31</v>
      </c>
      <c r="V3022" s="177" t="s">
        <v>2707</v>
      </c>
      <c r="W3022" s="177" t="s">
        <v>2716</v>
      </c>
      <c r="X3022" s="177" t="s">
        <v>2717</v>
      </c>
      <c r="Y3022" s="177" t="s">
        <v>2718</v>
      </c>
      <c r="Z3022" s="177" t="s">
        <v>2607</v>
      </c>
      <c r="AA3022" s="525" t="s">
        <v>2719</v>
      </c>
      <c r="AB3022" s="399" t="str">
        <f t="shared" si="620"/>
        <v>DC1LL04</v>
      </c>
      <c r="AC3022" s="399" t="str">
        <f t="shared" si="621"/>
        <v>DC1LL04-DC</v>
      </c>
      <c r="AD3022" t="str">
        <f>Y3022&amp;"-"&amp;VLOOKUP(AC3022,'LICH THI'!C:AA,9,0)</f>
        <v>63DCQT3066-42470</v>
      </c>
      <c r="AE3022">
        <f t="shared" si="622"/>
        <v>1</v>
      </c>
    </row>
    <row r="3023" spans="1:31" x14ac:dyDescent="0.25">
      <c r="A3023" s="436" t="str">
        <f t="shared" si="612"/>
        <v>DC1LL04-DC-109</v>
      </c>
      <c r="B3023" s="436">
        <f>COUNTIF(AC$4:AC3023,AC3023)</f>
        <v>109</v>
      </c>
      <c r="C3023" s="436" t="str">
        <f t="shared" si="613"/>
        <v>DC1LL04-DC</v>
      </c>
      <c r="D3023" s="436">
        <f>VLOOKUP(C3023,'LICH THI'!C:AA,12,0)</f>
        <v>143</v>
      </c>
      <c r="E3023" s="436">
        <f>VLOOKUP(C3023,'LICH THI'!C:AA,13,0)</f>
        <v>48</v>
      </c>
      <c r="F3023" s="436">
        <f t="shared" si="623"/>
        <v>47</v>
      </c>
      <c r="G3023" s="436">
        <f>VLOOKUP(C3023,'LICH THI'!C:AA,14,0)</f>
        <v>3</v>
      </c>
      <c r="H3023" s="436">
        <f t="shared" si="614"/>
        <v>3</v>
      </c>
      <c r="I3023" s="436" t="str">
        <f t="shared" si="615"/>
        <v>Nguyễn Mạnh Quân</v>
      </c>
      <c r="J3023" s="436"/>
      <c r="K3023" s="436">
        <f t="shared" si="616"/>
        <v>1</v>
      </c>
      <c r="L3023" s="436" t="str">
        <f t="shared" si="617"/>
        <v>DC1LL04-DC-1</v>
      </c>
      <c r="M3023" s="436">
        <f t="shared" si="618"/>
        <v>4</v>
      </c>
      <c r="N3023" s="437">
        <f t="shared" si="624"/>
        <v>12</v>
      </c>
      <c r="O3023" s="437"/>
      <c r="P3023" s="430" t="str">
        <f t="shared" si="619"/>
        <v/>
      </c>
      <c r="U3023" s="177">
        <v>80</v>
      </c>
      <c r="V3023" s="177" t="s">
        <v>2868</v>
      </c>
      <c r="W3023" s="177" t="s">
        <v>2734</v>
      </c>
      <c r="X3023" s="177" t="s">
        <v>2890</v>
      </c>
      <c r="Y3023" s="177" t="s">
        <v>2891</v>
      </c>
      <c r="Z3023" s="177" t="s">
        <v>2607</v>
      </c>
      <c r="AA3023" s="525" t="s">
        <v>2892</v>
      </c>
      <c r="AB3023" s="399" t="str">
        <f t="shared" si="620"/>
        <v>DC1LL04</v>
      </c>
      <c r="AC3023" s="399" t="str">
        <f t="shared" si="621"/>
        <v>DC1LL04-DC</v>
      </c>
      <c r="AD3023" t="str">
        <f>Y3023&amp;"-"&amp;VLOOKUP(AC3023,'LICH THI'!C:AA,9,0)</f>
        <v>64DCCD3304-42470</v>
      </c>
      <c r="AE3023">
        <f t="shared" si="622"/>
        <v>1</v>
      </c>
    </row>
    <row r="3024" spans="1:31" x14ac:dyDescent="0.25">
      <c r="A3024" s="436" t="str">
        <f t="shared" si="612"/>
        <v>DC1LL04-DC-110</v>
      </c>
      <c r="B3024" s="436">
        <f>COUNTIF(AC$4:AC3024,AC3024)</f>
        <v>110</v>
      </c>
      <c r="C3024" s="436" t="str">
        <f t="shared" si="613"/>
        <v>DC1LL04-DC</v>
      </c>
      <c r="D3024" s="436">
        <f>VLOOKUP(C3024,'LICH THI'!C:AA,12,0)</f>
        <v>143</v>
      </c>
      <c r="E3024" s="436">
        <f>VLOOKUP(C3024,'LICH THI'!C:AA,13,0)</f>
        <v>48</v>
      </c>
      <c r="F3024" s="436">
        <f t="shared" si="623"/>
        <v>47</v>
      </c>
      <c r="G3024" s="436">
        <f>VLOOKUP(C3024,'LICH THI'!C:AA,14,0)</f>
        <v>3</v>
      </c>
      <c r="H3024" s="436">
        <f t="shared" si="614"/>
        <v>3</v>
      </c>
      <c r="I3024" s="436" t="str">
        <f t="shared" si="615"/>
        <v>Lê Duy Quí</v>
      </c>
      <c r="J3024" s="436"/>
      <c r="K3024" s="436">
        <f t="shared" si="616"/>
        <v>1</v>
      </c>
      <c r="L3024" s="436" t="str">
        <f t="shared" si="617"/>
        <v>DC1LL04-DC-1</v>
      </c>
      <c r="M3024" s="436">
        <f t="shared" si="618"/>
        <v>4</v>
      </c>
      <c r="N3024" s="437">
        <f t="shared" si="624"/>
        <v>13</v>
      </c>
      <c r="O3024" s="437"/>
      <c r="P3024" s="430" t="str">
        <f t="shared" si="619"/>
        <v/>
      </c>
      <c r="U3024" s="177">
        <v>108</v>
      </c>
      <c r="V3024" s="177" t="s">
        <v>2935</v>
      </c>
      <c r="W3024" s="177" t="s">
        <v>2978</v>
      </c>
      <c r="X3024" s="177" t="s">
        <v>2979</v>
      </c>
      <c r="Y3024" s="177" t="s">
        <v>2980</v>
      </c>
      <c r="Z3024" s="177" t="s">
        <v>2607</v>
      </c>
      <c r="AA3024" s="525" t="s">
        <v>2981</v>
      </c>
      <c r="AB3024" s="399" t="str">
        <f t="shared" si="620"/>
        <v>DC1LL04</v>
      </c>
      <c r="AC3024" s="399" t="str">
        <f t="shared" si="621"/>
        <v>DC1LL04-DC</v>
      </c>
      <c r="AD3024" t="str">
        <f>Y3024&amp;"-"&amp;VLOOKUP(AC3024,'LICH THI'!C:AA,9,0)</f>
        <v>64DCDB3099-42470</v>
      </c>
      <c r="AE3024">
        <f t="shared" si="622"/>
        <v>1</v>
      </c>
    </row>
    <row r="3025" spans="1:31" x14ac:dyDescent="0.25">
      <c r="A3025" s="436" t="str">
        <f t="shared" si="612"/>
        <v>DC1LL04-DC-111</v>
      </c>
      <c r="B3025" s="436">
        <f>COUNTIF(AC$4:AC3025,AC3025)</f>
        <v>111</v>
      </c>
      <c r="C3025" s="436" t="str">
        <f t="shared" si="613"/>
        <v>DC1LL04-DC</v>
      </c>
      <c r="D3025" s="436">
        <f>VLOOKUP(C3025,'LICH THI'!C:AA,12,0)</f>
        <v>143</v>
      </c>
      <c r="E3025" s="436">
        <f>VLOOKUP(C3025,'LICH THI'!C:AA,13,0)</f>
        <v>48</v>
      </c>
      <c r="F3025" s="436">
        <f t="shared" si="623"/>
        <v>47</v>
      </c>
      <c r="G3025" s="436">
        <f>VLOOKUP(C3025,'LICH THI'!C:AA,14,0)</f>
        <v>3</v>
      </c>
      <c r="H3025" s="436">
        <f t="shared" si="614"/>
        <v>3</v>
      </c>
      <c r="I3025" s="436" t="str">
        <f t="shared" si="615"/>
        <v>Phạm Xuân Quý</v>
      </c>
      <c r="J3025" s="436"/>
      <c r="K3025" s="436">
        <f t="shared" si="616"/>
        <v>1</v>
      </c>
      <c r="L3025" s="436" t="str">
        <f t="shared" si="617"/>
        <v>DC1LL04-DC-1</v>
      </c>
      <c r="M3025" s="436">
        <f t="shared" si="618"/>
        <v>4</v>
      </c>
      <c r="N3025" s="437">
        <f t="shared" si="624"/>
        <v>14</v>
      </c>
      <c r="O3025" s="437"/>
      <c r="P3025" s="430" t="str">
        <f t="shared" si="619"/>
        <v/>
      </c>
      <c r="U3025" s="177">
        <v>114</v>
      </c>
      <c r="V3025" s="177" t="s">
        <v>2999</v>
      </c>
      <c r="W3025" s="177" t="s">
        <v>3003</v>
      </c>
      <c r="X3025" s="177" t="s">
        <v>3004</v>
      </c>
      <c r="Y3025" s="177" t="s">
        <v>3005</v>
      </c>
      <c r="Z3025" s="177" t="s">
        <v>2607</v>
      </c>
      <c r="AA3025" s="525" t="s">
        <v>3006</v>
      </c>
      <c r="AB3025" s="399" t="str">
        <f t="shared" si="620"/>
        <v>DC1LL04</v>
      </c>
      <c r="AC3025" s="399" t="str">
        <f t="shared" si="621"/>
        <v>DC1LL04-DC</v>
      </c>
      <c r="AD3025" t="str">
        <f>Y3025&amp;"-"&amp;VLOOKUP(AC3025,'LICH THI'!C:AA,9,0)</f>
        <v>64DCMX3027-42470</v>
      </c>
      <c r="AE3025">
        <f t="shared" si="622"/>
        <v>1</v>
      </c>
    </row>
    <row r="3026" spans="1:31" x14ac:dyDescent="0.25">
      <c r="A3026" s="436" t="str">
        <f t="shared" si="612"/>
        <v>DC1LL04-DC-112</v>
      </c>
      <c r="B3026" s="436">
        <f>COUNTIF(AC$4:AC3026,AC3026)</f>
        <v>112</v>
      </c>
      <c r="C3026" s="436" t="str">
        <f t="shared" si="613"/>
        <v>DC1LL04-DC</v>
      </c>
      <c r="D3026" s="436">
        <f>VLOOKUP(C3026,'LICH THI'!C:AA,12,0)</f>
        <v>143</v>
      </c>
      <c r="E3026" s="436">
        <f>VLOOKUP(C3026,'LICH THI'!C:AA,13,0)</f>
        <v>48</v>
      </c>
      <c r="F3026" s="436">
        <f t="shared" si="623"/>
        <v>47</v>
      </c>
      <c r="G3026" s="436">
        <f>VLOOKUP(C3026,'LICH THI'!C:AA,14,0)</f>
        <v>3</v>
      </c>
      <c r="H3026" s="436">
        <f t="shared" si="614"/>
        <v>3</v>
      </c>
      <c r="I3026" s="436" t="str">
        <f t="shared" si="615"/>
        <v>Vũ Trọng Quyền</v>
      </c>
      <c r="J3026" s="436"/>
      <c r="K3026" s="436">
        <f t="shared" si="616"/>
        <v>1</v>
      </c>
      <c r="L3026" s="436" t="str">
        <f t="shared" si="617"/>
        <v>DC1LL04-DC-1</v>
      </c>
      <c r="M3026" s="436">
        <f t="shared" si="618"/>
        <v>4</v>
      </c>
      <c r="N3026" s="437">
        <f t="shared" si="624"/>
        <v>15</v>
      </c>
      <c r="O3026" s="437"/>
      <c r="P3026" s="430" t="str">
        <f t="shared" si="619"/>
        <v/>
      </c>
      <c r="U3026" s="177">
        <v>109</v>
      </c>
      <c r="V3026" s="177" t="s">
        <v>2982</v>
      </c>
      <c r="W3026" s="177" t="s">
        <v>2983</v>
      </c>
      <c r="X3026" s="177" t="s">
        <v>2984</v>
      </c>
      <c r="Y3026" s="177" t="s">
        <v>2985</v>
      </c>
      <c r="Z3026" s="177" t="s">
        <v>2607</v>
      </c>
      <c r="AA3026" s="525" t="s">
        <v>2986</v>
      </c>
      <c r="AB3026" s="399" t="str">
        <f t="shared" si="620"/>
        <v>DC1LL04</v>
      </c>
      <c r="AC3026" s="399" t="str">
        <f t="shared" si="621"/>
        <v>DC1LL04-DC</v>
      </c>
      <c r="AD3026" t="str">
        <f>Y3026&amp;"-"&amp;VLOOKUP(AC3026,'LICH THI'!C:AA,9,0)</f>
        <v>64DCMX2010-42470</v>
      </c>
      <c r="AE3026">
        <f t="shared" si="622"/>
        <v>1</v>
      </c>
    </row>
    <row r="3027" spans="1:31" x14ac:dyDescent="0.25">
      <c r="A3027" s="436" t="str">
        <f t="shared" si="612"/>
        <v>DC1LL04-DC-113</v>
      </c>
      <c r="B3027" s="436">
        <f>COUNTIF(AC$4:AC3027,AC3027)</f>
        <v>113</v>
      </c>
      <c r="C3027" s="436" t="str">
        <f t="shared" si="613"/>
        <v>DC1LL04-DC</v>
      </c>
      <c r="D3027" s="436">
        <f>VLOOKUP(C3027,'LICH THI'!C:AA,12,0)</f>
        <v>143</v>
      </c>
      <c r="E3027" s="436">
        <f>VLOOKUP(C3027,'LICH THI'!C:AA,13,0)</f>
        <v>48</v>
      </c>
      <c r="F3027" s="436">
        <f t="shared" si="623"/>
        <v>47</v>
      </c>
      <c r="G3027" s="436">
        <f>VLOOKUP(C3027,'LICH THI'!C:AA,14,0)</f>
        <v>3</v>
      </c>
      <c r="H3027" s="436">
        <f t="shared" si="614"/>
        <v>3</v>
      </c>
      <c r="I3027" s="436" t="str">
        <f t="shared" si="615"/>
        <v>Nguyễn Như Quỳnh</v>
      </c>
      <c r="J3027" s="436"/>
      <c r="K3027" s="436">
        <f t="shared" si="616"/>
        <v>1</v>
      </c>
      <c r="L3027" s="436" t="str">
        <f t="shared" si="617"/>
        <v>DC1LL04-DC-1</v>
      </c>
      <c r="M3027" s="436">
        <f t="shared" si="618"/>
        <v>4</v>
      </c>
      <c r="N3027" s="437">
        <f t="shared" si="624"/>
        <v>16</v>
      </c>
      <c r="O3027" s="437"/>
      <c r="P3027" s="430" t="str">
        <f t="shared" si="619"/>
        <v/>
      </c>
      <c r="U3027" s="177">
        <v>22</v>
      </c>
      <c r="V3027" s="177" t="s">
        <v>2642</v>
      </c>
      <c r="W3027" s="177" t="s">
        <v>2683</v>
      </c>
      <c r="X3027" s="177" t="s">
        <v>2684</v>
      </c>
      <c r="Y3027" s="177" t="s">
        <v>2685</v>
      </c>
      <c r="Z3027" s="177" t="s">
        <v>2607</v>
      </c>
      <c r="AA3027" s="525" t="s">
        <v>2686</v>
      </c>
      <c r="AB3027" s="399" t="str">
        <f t="shared" si="620"/>
        <v>DC1LL04</v>
      </c>
      <c r="AC3027" s="399" t="str">
        <f t="shared" si="621"/>
        <v>DC1LL04-DC</v>
      </c>
      <c r="AD3027" t="str">
        <f>Y3027&amp;"-"&amp;VLOOKUP(AC3027,'LICH THI'!C:AA,9,0)</f>
        <v>63DCKT3156-42470</v>
      </c>
      <c r="AE3027">
        <f t="shared" si="622"/>
        <v>1</v>
      </c>
    </row>
    <row r="3028" spans="1:31" x14ac:dyDescent="0.25">
      <c r="A3028" s="436" t="str">
        <f t="shared" si="612"/>
        <v>DC1LL04-DC-114</v>
      </c>
      <c r="B3028" s="436">
        <f>COUNTIF(AC$4:AC3028,AC3028)</f>
        <v>114</v>
      </c>
      <c r="C3028" s="436" t="str">
        <f t="shared" si="613"/>
        <v>DC1LL04-DC</v>
      </c>
      <c r="D3028" s="436">
        <f>VLOOKUP(C3028,'LICH THI'!C:AA,12,0)</f>
        <v>143</v>
      </c>
      <c r="E3028" s="436">
        <f>VLOOKUP(C3028,'LICH THI'!C:AA,13,0)</f>
        <v>48</v>
      </c>
      <c r="F3028" s="436">
        <f t="shared" si="623"/>
        <v>47</v>
      </c>
      <c r="G3028" s="436">
        <f>VLOOKUP(C3028,'LICH THI'!C:AA,14,0)</f>
        <v>3</v>
      </c>
      <c r="H3028" s="436">
        <f t="shared" si="614"/>
        <v>3</v>
      </c>
      <c r="I3028" s="436" t="str">
        <f t="shared" si="615"/>
        <v>Nguyễn Đình Sơn</v>
      </c>
      <c r="J3028" s="436"/>
      <c r="K3028" s="436">
        <f t="shared" si="616"/>
        <v>1</v>
      </c>
      <c r="L3028" s="436" t="str">
        <f t="shared" si="617"/>
        <v>DC1LL04-DC-1</v>
      </c>
      <c r="M3028" s="436">
        <f t="shared" si="618"/>
        <v>4</v>
      </c>
      <c r="N3028" s="437">
        <f t="shared" si="624"/>
        <v>17</v>
      </c>
      <c r="O3028" s="437"/>
      <c r="P3028" s="430" t="str">
        <f t="shared" si="619"/>
        <v/>
      </c>
      <c r="U3028" s="177">
        <v>48</v>
      </c>
      <c r="V3028" s="177" t="s">
        <v>2724</v>
      </c>
      <c r="W3028" s="177" t="s">
        <v>2780</v>
      </c>
      <c r="X3028" s="177" t="s">
        <v>2688</v>
      </c>
      <c r="Y3028" s="177" t="s">
        <v>2781</v>
      </c>
      <c r="Z3028" s="177" t="s">
        <v>2607</v>
      </c>
      <c r="AA3028" s="525" t="s">
        <v>2782</v>
      </c>
      <c r="AB3028" s="399" t="str">
        <f t="shared" si="620"/>
        <v>DC1LL04</v>
      </c>
      <c r="AC3028" s="399" t="str">
        <f t="shared" si="621"/>
        <v>DC1LL04-DC</v>
      </c>
      <c r="AD3028" t="str">
        <f>Y3028&amp;"-"&amp;VLOOKUP(AC3028,'LICH THI'!C:AA,9,0)</f>
        <v>64DCCA3045-42470</v>
      </c>
      <c r="AE3028">
        <f t="shared" si="622"/>
        <v>1</v>
      </c>
    </row>
    <row r="3029" spans="1:31" x14ac:dyDescent="0.25">
      <c r="A3029" s="436" t="str">
        <f t="shared" si="612"/>
        <v>DC1LL04-DC-115</v>
      </c>
      <c r="B3029" s="436">
        <f>COUNTIF(AC$4:AC3029,AC3029)</f>
        <v>115</v>
      </c>
      <c r="C3029" s="436" t="str">
        <f t="shared" si="613"/>
        <v>DC1LL04-DC</v>
      </c>
      <c r="D3029" s="436">
        <f>VLOOKUP(C3029,'LICH THI'!C:AA,12,0)</f>
        <v>143</v>
      </c>
      <c r="E3029" s="436">
        <f>VLOOKUP(C3029,'LICH THI'!C:AA,13,0)</f>
        <v>48</v>
      </c>
      <c r="F3029" s="436">
        <f t="shared" si="623"/>
        <v>47</v>
      </c>
      <c r="G3029" s="436">
        <f>VLOOKUP(C3029,'LICH THI'!C:AA,14,0)</f>
        <v>3</v>
      </c>
      <c r="H3029" s="436">
        <f t="shared" si="614"/>
        <v>3</v>
      </c>
      <c r="I3029" s="436" t="str">
        <f t="shared" si="615"/>
        <v>Nguyễn Trung Sơn</v>
      </c>
      <c r="J3029" s="436"/>
      <c r="K3029" s="436">
        <f t="shared" si="616"/>
        <v>1</v>
      </c>
      <c r="L3029" s="436" t="str">
        <f t="shared" si="617"/>
        <v>DC1LL04-DC-1</v>
      </c>
      <c r="M3029" s="436">
        <f t="shared" si="618"/>
        <v>4</v>
      </c>
      <c r="N3029" s="437">
        <f t="shared" si="624"/>
        <v>18</v>
      </c>
      <c r="O3029" s="437"/>
      <c r="P3029" s="430" t="str">
        <f t="shared" si="619"/>
        <v/>
      </c>
      <c r="U3029" s="177">
        <v>23</v>
      </c>
      <c r="V3029" s="177" t="s">
        <v>2642</v>
      </c>
      <c r="W3029" s="177" t="s">
        <v>2687</v>
      </c>
      <c r="X3029" s="177" t="s">
        <v>2688</v>
      </c>
      <c r="Y3029" s="177" t="s">
        <v>2689</v>
      </c>
      <c r="Z3029" s="177" t="s">
        <v>2607</v>
      </c>
      <c r="AA3029" s="525" t="s">
        <v>2641</v>
      </c>
      <c r="AB3029" s="399" t="str">
        <f t="shared" si="620"/>
        <v>DC1LL04</v>
      </c>
      <c r="AC3029" s="399" t="str">
        <f t="shared" si="621"/>
        <v>DC1LL04-DC</v>
      </c>
      <c r="AD3029" t="str">
        <f>Y3029&amp;"-"&amp;VLOOKUP(AC3029,'LICH THI'!C:AA,9,0)</f>
        <v>63DCKT3340-42470</v>
      </c>
      <c r="AE3029">
        <f t="shared" si="622"/>
        <v>1</v>
      </c>
    </row>
    <row r="3030" spans="1:31" x14ac:dyDescent="0.25">
      <c r="A3030" s="436" t="str">
        <f t="shared" si="612"/>
        <v>DC1LL04-DC-116</v>
      </c>
      <c r="B3030" s="436">
        <f>COUNTIF(AC$4:AC3030,AC3030)</f>
        <v>116</v>
      </c>
      <c r="C3030" s="436" t="str">
        <f t="shared" si="613"/>
        <v>DC1LL04-DC</v>
      </c>
      <c r="D3030" s="436">
        <f>VLOOKUP(C3030,'LICH THI'!C:AA,12,0)</f>
        <v>143</v>
      </c>
      <c r="E3030" s="436">
        <f>VLOOKUP(C3030,'LICH THI'!C:AA,13,0)</f>
        <v>48</v>
      </c>
      <c r="F3030" s="436">
        <f t="shared" si="623"/>
        <v>47</v>
      </c>
      <c r="G3030" s="436">
        <f>VLOOKUP(C3030,'LICH THI'!C:AA,14,0)</f>
        <v>3</v>
      </c>
      <c r="H3030" s="436">
        <f t="shared" si="614"/>
        <v>3</v>
      </c>
      <c r="I3030" s="436" t="str">
        <f t="shared" si="615"/>
        <v>Nguyễn Văn Sơn</v>
      </c>
      <c r="J3030" s="436"/>
      <c r="K3030" s="436">
        <f t="shared" si="616"/>
        <v>1</v>
      </c>
      <c r="L3030" s="436" t="str">
        <f t="shared" si="617"/>
        <v>DC1LL04-DC-1</v>
      </c>
      <c r="M3030" s="436">
        <f t="shared" si="618"/>
        <v>4</v>
      </c>
      <c r="N3030" s="437">
        <f t="shared" si="624"/>
        <v>19</v>
      </c>
      <c r="O3030" s="437"/>
      <c r="P3030" s="430" t="str">
        <f t="shared" si="619"/>
        <v/>
      </c>
      <c r="U3030" s="177">
        <v>93</v>
      </c>
      <c r="V3030" s="177" t="s">
        <v>2897</v>
      </c>
      <c r="W3030" s="177" t="s">
        <v>2741</v>
      </c>
      <c r="X3030" s="177" t="s">
        <v>2688</v>
      </c>
      <c r="Y3030" s="177" t="s">
        <v>2933</v>
      </c>
      <c r="Z3030" s="177" t="s">
        <v>2607</v>
      </c>
      <c r="AA3030" s="525" t="s">
        <v>2934</v>
      </c>
      <c r="AB3030" s="399" t="str">
        <f t="shared" si="620"/>
        <v>DC1LL04</v>
      </c>
      <c r="AC3030" s="399" t="str">
        <f t="shared" si="621"/>
        <v>DC1LL04-DC</v>
      </c>
      <c r="AD3030" t="str">
        <f>Y3030&amp;"-"&amp;VLOOKUP(AC3030,'LICH THI'!C:AA,9,0)</f>
        <v>64DCDB3034-42470</v>
      </c>
      <c r="AE3030">
        <f t="shared" si="622"/>
        <v>1</v>
      </c>
    </row>
    <row r="3031" spans="1:31" x14ac:dyDescent="0.25">
      <c r="A3031" s="436" t="str">
        <f t="shared" si="612"/>
        <v>DC1LL04-DC-117</v>
      </c>
      <c r="B3031" s="436">
        <f>COUNTIF(AC$4:AC3031,AC3031)</f>
        <v>117</v>
      </c>
      <c r="C3031" s="436" t="str">
        <f t="shared" si="613"/>
        <v>DC1LL04-DC</v>
      </c>
      <c r="D3031" s="436">
        <f>VLOOKUP(C3031,'LICH THI'!C:AA,12,0)</f>
        <v>143</v>
      </c>
      <c r="E3031" s="436">
        <f>VLOOKUP(C3031,'LICH THI'!C:AA,13,0)</f>
        <v>48</v>
      </c>
      <c r="F3031" s="436">
        <f t="shared" si="623"/>
        <v>47</v>
      </c>
      <c r="G3031" s="436">
        <f>VLOOKUP(C3031,'LICH THI'!C:AA,14,0)</f>
        <v>3</v>
      </c>
      <c r="H3031" s="436">
        <f t="shared" si="614"/>
        <v>3</v>
      </c>
      <c r="I3031" s="436" t="str">
        <f t="shared" si="615"/>
        <v>Lâm Đình Tá</v>
      </c>
      <c r="J3031" s="436"/>
      <c r="K3031" s="436">
        <f t="shared" si="616"/>
        <v>1</v>
      </c>
      <c r="L3031" s="436" t="str">
        <f t="shared" si="617"/>
        <v>DC1LL04-DC-1</v>
      </c>
      <c r="M3031" s="436">
        <f t="shared" si="618"/>
        <v>4</v>
      </c>
      <c r="N3031" s="437">
        <f t="shared" si="624"/>
        <v>20</v>
      </c>
      <c r="O3031" s="437"/>
      <c r="P3031" s="430" t="str">
        <f t="shared" si="619"/>
        <v/>
      </c>
      <c r="U3031" s="177">
        <v>67</v>
      </c>
      <c r="V3031" s="177" t="s">
        <v>2825</v>
      </c>
      <c r="W3031" s="177" t="s">
        <v>2847</v>
      </c>
      <c r="X3031" s="177" t="s">
        <v>2848</v>
      </c>
      <c r="Y3031" s="177" t="s">
        <v>2849</v>
      </c>
      <c r="Z3031" s="177" t="s">
        <v>2607</v>
      </c>
      <c r="AA3031" s="525" t="s">
        <v>2850</v>
      </c>
      <c r="AB3031" s="399" t="str">
        <f t="shared" si="620"/>
        <v>DC1LL04</v>
      </c>
      <c r="AC3031" s="399" t="str">
        <f t="shared" si="621"/>
        <v>DC1LL04-DC</v>
      </c>
      <c r="AD3031" t="str">
        <f>Y3031&amp;"-"&amp;VLOOKUP(AC3031,'LICH THI'!C:AA,9,0)</f>
        <v>64DCCD3306-42470</v>
      </c>
      <c r="AE3031">
        <f t="shared" si="622"/>
        <v>1</v>
      </c>
    </row>
    <row r="3032" spans="1:31" x14ac:dyDescent="0.25">
      <c r="A3032" s="436" t="str">
        <f t="shared" si="612"/>
        <v>DC1LL04-DC-118</v>
      </c>
      <c r="B3032" s="436">
        <f>COUNTIF(AC$4:AC3032,AC3032)</f>
        <v>118</v>
      </c>
      <c r="C3032" s="436" t="str">
        <f t="shared" si="613"/>
        <v>DC1LL04-DC</v>
      </c>
      <c r="D3032" s="436">
        <f>VLOOKUP(C3032,'LICH THI'!C:AA,12,0)</f>
        <v>143</v>
      </c>
      <c r="E3032" s="436">
        <f>VLOOKUP(C3032,'LICH THI'!C:AA,13,0)</f>
        <v>48</v>
      </c>
      <c r="F3032" s="436">
        <f t="shared" si="623"/>
        <v>47</v>
      </c>
      <c r="G3032" s="436">
        <f>VLOOKUP(C3032,'LICH THI'!C:AA,14,0)</f>
        <v>3</v>
      </c>
      <c r="H3032" s="436">
        <f t="shared" si="614"/>
        <v>3</v>
      </c>
      <c r="I3032" s="436" t="str">
        <f t="shared" si="615"/>
        <v>Ngô Doãn Tài</v>
      </c>
      <c r="J3032" s="436"/>
      <c r="K3032" s="436">
        <f t="shared" si="616"/>
        <v>1</v>
      </c>
      <c r="L3032" s="436" t="str">
        <f t="shared" si="617"/>
        <v>DC1LL04-DC-1</v>
      </c>
      <c r="M3032" s="436">
        <f t="shared" si="618"/>
        <v>4</v>
      </c>
      <c r="N3032" s="437">
        <f t="shared" si="624"/>
        <v>21</v>
      </c>
      <c r="O3032" s="437"/>
      <c r="P3032" s="430" t="str">
        <f t="shared" si="619"/>
        <v/>
      </c>
      <c r="U3032" s="177">
        <v>125</v>
      </c>
      <c r="V3032" s="177" t="s">
        <v>3019</v>
      </c>
      <c r="W3032" s="177" t="s">
        <v>3042</v>
      </c>
      <c r="X3032" s="177" t="s">
        <v>3043</v>
      </c>
      <c r="Y3032" s="177" t="s">
        <v>3044</v>
      </c>
      <c r="Z3032" s="177" t="s">
        <v>2607</v>
      </c>
      <c r="AA3032" s="525" t="s">
        <v>3045</v>
      </c>
      <c r="AB3032" s="399" t="str">
        <f t="shared" si="620"/>
        <v>DC1LL04</v>
      </c>
      <c r="AC3032" s="399" t="str">
        <f t="shared" si="621"/>
        <v>DC1LL04-DC</v>
      </c>
      <c r="AD3032" t="str">
        <f>Y3032&amp;"-"&amp;VLOOKUP(AC3032,'LICH THI'!C:AA,9,0)</f>
        <v>64DCQT3081-42470</v>
      </c>
      <c r="AE3032">
        <f t="shared" si="622"/>
        <v>1</v>
      </c>
    </row>
    <row r="3033" spans="1:31" x14ac:dyDescent="0.25">
      <c r="A3033" s="436" t="str">
        <f t="shared" si="612"/>
        <v>DC1LL04-DC-119</v>
      </c>
      <c r="B3033" s="436">
        <f>COUNTIF(AC$4:AC3033,AC3033)</f>
        <v>119</v>
      </c>
      <c r="C3033" s="436" t="str">
        <f t="shared" si="613"/>
        <v>DC1LL04-DC</v>
      </c>
      <c r="D3033" s="436">
        <f>VLOOKUP(C3033,'LICH THI'!C:AA,12,0)</f>
        <v>143</v>
      </c>
      <c r="E3033" s="436">
        <f>VLOOKUP(C3033,'LICH THI'!C:AA,13,0)</f>
        <v>48</v>
      </c>
      <c r="F3033" s="436">
        <f t="shared" si="623"/>
        <v>47</v>
      </c>
      <c r="G3033" s="436">
        <f>VLOOKUP(C3033,'LICH THI'!C:AA,14,0)</f>
        <v>3</v>
      </c>
      <c r="H3033" s="436">
        <f t="shared" si="614"/>
        <v>3</v>
      </c>
      <c r="I3033" s="436" t="str">
        <f t="shared" si="615"/>
        <v>Phạm Quang Tấn</v>
      </c>
      <c r="J3033" s="436"/>
      <c r="K3033" s="436">
        <f t="shared" si="616"/>
        <v>1</v>
      </c>
      <c r="L3033" s="436" t="str">
        <f t="shared" si="617"/>
        <v>DC1LL04-DC-1</v>
      </c>
      <c r="M3033" s="436">
        <f t="shared" si="618"/>
        <v>4</v>
      </c>
      <c r="N3033" s="437">
        <f t="shared" si="624"/>
        <v>22</v>
      </c>
      <c r="O3033" s="437"/>
      <c r="P3033" s="430" t="str">
        <f t="shared" si="619"/>
        <v/>
      </c>
      <c r="U3033" s="177">
        <v>110</v>
      </c>
      <c r="V3033" s="177" t="s">
        <v>2982</v>
      </c>
      <c r="W3033" s="177" t="s">
        <v>2987</v>
      </c>
      <c r="X3033" s="177" t="s">
        <v>2988</v>
      </c>
      <c r="Y3033" s="177" t="s">
        <v>2989</v>
      </c>
      <c r="Z3033" s="177" t="s">
        <v>2607</v>
      </c>
      <c r="AA3033" s="525" t="s">
        <v>2990</v>
      </c>
      <c r="AB3033" s="399" t="str">
        <f t="shared" si="620"/>
        <v>DC1LL04</v>
      </c>
      <c r="AC3033" s="399" t="str">
        <f t="shared" si="621"/>
        <v>DC1LL04-DC</v>
      </c>
      <c r="AD3033" t="str">
        <f>Y3033&amp;"-"&amp;VLOOKUP(AC3033,'LICH THI'!C:AA,9,0)</f>
        <v>64DCMX2012-42470</v>
      </c>
      <c r="AE3033">
        <f t="shared" si="622"/>
        <v>1</v>
      </c>
    </row>
    <row r="3034" spans="1:31" x14ac:dyDescent="0.25">
      <c r="A3034" s="436" t="str">
        <f t="shared" si="612"/>
        <v>DC1LL04-DC-120</v>
      </c>
      <c r="B3034" s="436">
        <f>COUNTIF(AC$4:AC3034,AC3034)</f>
        <v>120</v>
      </c>
      <c r="C3034" s="436" t="str">
        <f t="shared" si="613"/>
        <v>DC1LL04-DC</v>
      </c>
      <c r="D3034" s="436">
        <f>VLOOKUP(C3034,'LICH THI'!C:AA,12,0)</f>
        <v>143</v>
      </c>
      <c r="E3034" s="436">
        <f>VLOOKUP(C3034,'LICH THI'!C:AA,13,0)</f>
        <v>48</v>
      </c>
      <c r="F3034" s="436">
        <f t="shared" si="623"/>
        <v>47</v>
      </c>
      <c r="G3034" s="436">
        <f>VLOOKUP(C3034,'LICH THI'!C:AA,14,0)</f>
        <v>3</v>
      </c>
      <c r="H3034" s="436">
        <f t="shared" si="614"/>
        <v>3</v>
      </c>
      <c r="I3034" s="436" t="str">
        <f t="shared" si="615"/>
        <v>Phí Công Tiến</v>
      </c>
      <c r="J3034" s="436"/>
      <c r="K3034" s="436">
        <f t="shared" si="616"/>
        <v>1</v>
      </c>
      <c r="L3034" s="436" t="str">
        <f t="shared" si="617"/>
        <v>DC1LL04-DC-1</v>
      </c>
      <c r="M3034" s="436">
        <f t="shared" si="618"/>
        <v>4</v>
      </c>
      <c r="N3034" s="437">
        <f t="shared" si="624"/>
        <v>23</v>
      </c>
      <c r="O3034" s="437"/>
      <c r="P3034" s="430" t="str">
        <f t="shared" si="619"/>
        <v/>
      </c>
      <c r="U3034" s="177">
        <v>111</v>
      </c>
      <c r="V3034" s="177" t="s">
        <v>2982</v>
      </c>
      <c r="W3034" s="177" t="s">
        <v>2991</v>
      </c>
      <c r="X3034" s="177" t="s">
        <v>2992</v>
      </c>
      <c r="Y3034" s="177" t="s">
        <v>2993</v>
      </c>
      <c r="Z3034" s="177" t="s">
        <v>2607</v>
      </c>
      <c r="AA3034" s="525" t="s">
        <v>2994</v>
      </c>
      <c r="AB3034" s="399" t="str">
        <f t="shared" si="620"/>
        <v>DC1LL04</v>
      </c>
      <c r="AC3034" s="399" t="str">
        <f t="shared" si="621"/>
        <v>DC1LL04-DC</v>
      </c>
      <c r="AD3034" t="str">
        <f>Y3034&amp;"-"&amp;VLOOKUP(AC3034,'LICH THI'!C:AA,9,0)</f>
        <v>64DCMX2015-42470</v>
      </c>
      <c r="AE3034">
        <f t="shared" si="622"/>
        <v>1</v>
      </c>
    </row>
    <row r="3035" spans="1:31" x14ac:dyDescent="0.25">
      <c r="A3035" s="436" t="str">
        <f t="shared" si="612"/>
        <v>DC1LL04-DC-121</v>
      </c>
      <c r="B3035" s="436">
        <f>COUNTIF(AC$4:AC3035,AC3035)</f>
        <v>121</v>
      </c>
      <c r="C3035" s="436" t="str">
        <f t="shared" si="613"/>
        <v>DC1LL04-DC</v>
      </c>
      <c r="D3035" s="436">
        <f>VLOOKUP(C3035,'LICH THI'!C:AA,12,0)</f>
        <v>143</v>
      </c>
      <c r="E3035" s="436">
        <f>VLOOKUP(C3035,'LICH THI'!C:AA,13,0)</f>
        <v>48</v>
      </c>
      <c r="F3035" s="436">
        <f t="shared" si="623"/>
        <v>47</v>
      </c>
      <c r="G3035" s="436">
        <f>VLOOKUP(C3035,'LICH THI'!C:AA,14,0)</f>
        <v>3</v>
      </c>
      <c r="H3035" s="436">
        <f t="shared" si="614"/>
        <v>3</v>
      </c>
      <c r="I3035" s="436" t="str">
        <f t="shared" si="615"/>
        <v>Đinh Đức Toàn</v>
      </c>
      <c r="J3035" s="436"/>
      <c r="K3035" s="436">
        <f t="shared" si="616"/>
        <v>1</v>
      </c>
      <c r="L3035" s="436" t="str">
        <f t="shared" si="617"/>
        <v>DC1LL04-DC-1</v>
      </c>
      <c r="M3035" s="436">
        <f t="shared" si="618"/>
        <v>4</v>
      </c>
      <c r="N3035" s="437">
        <f t="shared" si="624"/>
        <v>24</v>
      </c>
      <c r="O3035" s="437"/>
      <c r="P3035" s="430" t="str">
        <f t="shared" si="619"/>
        <v/>
      </c>
      <c r="U3035" s="177">
        <v>59</v>
      </c>
      <c r="V3035" s="177" t="s">
        <v>2790</v>
      </c>
      <c r="W3035" s="177" t="s">
        <v>2817</v>
      </c>
      <c r="X3035" s="177" t="s">
        <v>2818</v>
      </c>
      <c r="Y3035" s="177" t="s">
        <v>2819</v>
      </c>
      <c r="Z3035" s="177" t="s">
        <v>2607</v>
      </c>
      <c r="AA3035" s="525" t="s">
        <v>2820</v>
      </c>
      <c r="AB3035" s="399" t="str">
        <f t="shared" si="620"/>
        <v>DC1LL04</v>
      </c>
      <c r="AC3035" s="399" t="str">
        <f t="shared" si="621"/>
        <v>DC1LL04-DC</v>
      </c>
      <c r="AD3035" t="str">
        <f>Y3035&amp;"-"&amp;VLOOKUP(AC3035,'LICH THI'!C:AA,9,0)</f>
        <v>64DCCD1004-42470</v>
      </c>
      <c r="AE3035">
        <f t="shared" si="622"/>
        <v>1</v>
      </c>
    </row>
    <row r="3036" spans="1:31" x14ac:dyDescent="0.25">
      <c r="A3036" s="436" t="str">
        <f t="shared" si="612"/>
        <v>DC1LL04-DC-122</v>
      </c>
      <c r="B3036" s="436">
        <f>COUNTIF(AC$4:AC3036,AC3036)</f>
        <v>122</v>
      </c>
      <c r="C3036" s="436" t="str">
        <f t="shared" si="613"/>
        <v>DC1LL04-DC</v>
      </c>
      <c r="D3036" s="436">
        <f>VLOOKUP(C3036,'LICH THI'!C:AA,12,0)</f>
        <v>143</v>
      </c>
      <c r="E3036" s="436">
        <f>VLOOKUP(C3036,'LICH THI'!C:AA,13,0)</f>
        <v>48</v>
      </c>
      <c r="F3036" s="436">
        <f t="shared" si="623"/>
        <v>47</v>
      </c>
      <c r="G3036" s="436">
        <f>VLOOKUP(C3036,'LICH THI'!C:AA,14,0)</f>
        <v>3</v>
      </c>
      <c r="H3036" s="436">
        <f t="shared" si="614"/>
        <v>3</v>
      </c>
      <c r="I3036" s="436" t="str">
        <f t="shared" si="615"/>
        <v>Nguyễn Ngọc Tô</v>
      </c>
      <c r="J3036" s="436"/>
      <c r="K3036" s="436">
        <f t="shared" si="616"/>
        <v>1</v>
      </c>
      <c r="L3036" s="436" t="str">
        <f t="shared" si="617"/>
        <v>DC1LL04-DC-1</v>
      </c>
      <c r="M3036" s="436">
        <f t="shared" si="618"/>
        <v>4</v>
      </c>
      <c r="N3036" s="437">
        <f t="shared" si="624"/>
        <v>25</v>
      </c>
      <c r="O3036" s="437"/>
      <c r="P3036" s="430" t="str">
        <f t="shared" si="619"/>
        <v/>
      </c>
      <c r="U3036" s="177">
        <v>49</v>
      </c>
      <c r="V3036" s="177" t="s">
        <v>2724</v>
      </c>
      <c r="W3036" s="177" t="s">
        <v>2783</v>
      </c>
      <c r="X3036" s="177" t="s">
        <v>2784</v>
      </c>
      <c r="Y3036" s="177" t="s">
        <v>2785</v>
      </c>
      <c r="Z3036" s="177" t="s">
        <v>2607</v>
      </c>
      <c r="AA3036" s="525" t="s">
        <v>2786</v>
      </c>
      <c r="AB3036" s="399" t="str">
        <f t="shared" si="620"/>
        <v>DC1LL04</v>
      </c>
      <c r="AC3036" s="399" t="str">
        <f t="shared" si="621"/>
        <v>DC1LL04-DC</v>
      </c>
      <c r="AD3036" t="str">
        <f>Y3036&amp;"-"&amp;VLOOKUP(AC3036,'LICH THI'!C:AA,9,0)</f>
        <v>64DCCA3031-42470</v>
      </c>
      <c r="AE3036">
        <f t="shared" si="622"/>
        <v>1</v>
      </c>
    </row>
    <row r="3037" spans="1:31" x14ac:dyDescent="0.25">
      <c r="A3037" s="436" t="str">
        <f t="shared" si="612"/>
        <v>DC1LL04-DC-123</v>
      </c>
      <c r="B3037" s="436">
        <f>COUNTIF(AC$4:AC3037,AC3037)</f>
        <v>123</v>
      </c>
      <c r="C3037" s="436" t="str">
        <f t="shared" si="613"/>
        <v>DC1LL04-DC</v>
      </c>
      <c r="D3037" s="436">
        <f>VLOOKUP(C3037,'LICH THI'!C:AA,12,0)</f>
        <v>143</v>
      </c>
      <c r="E3037" s="436">
        <f>VLOOKUP(C3037,'LICH THI'!C:AA,13,0)</f>
        <v>48</v>
      </c>
      <c r="F3037" s="436">
        <f t="shared" si="623"/>
        <v>47</v>
      </c>
      <c r="G3037" s="436">
        <f>VLOOKUP(C3037,'LICH THI'!C:AA,14,0)</f>
        <v>3</v>
      </c>
      <c r="H3037" s="436">
        <f t="shared" si="614"/>
        <v>3</v>
      </c>
      <c r="I3037" s="436" t="str">
        <f t="shared" si="615"/>
        <v>Lê Cẩm Tú</v>
      </c>
      <c r="J3037" s="436"/>
      <c r="K3037" s="436">
        <f t="shared" si="616"/>
        <v>1</v>
      </c>
      <c r="L3037" s="436" t="str">
        <f t="shared" si="617"/>
        <v>DC1LL04-DC-1</v>
      </c>
      <c r="M3037" s="436">
        <f t="shared" si="618"/>
        <v>4</v>
      </c>
      <c r="N3037" s="437">
        <f t="shared" si="624"/>
        <v>26</v>
      </c>
      <c r="O3037" s="437"/>
      <c r="P3037" s="430" t="str">
        <f t="shared" si="619"/>
        <v/>
      </c>
      <c r="U3037" s="177">
        <v>26</v>
      </c>
      <c r="V3037" s="177" t="s">
        <v>2642</v>
      </c>
      <c r="W3037" s="177" t="s">
        <v>2696</v>
      </c>
      <c r="X3037" s="177" t="s">
        <v>2697</v>
      </c>
      <c r="Y3037" s="177" t="s">
        <v>2698</v>
      </c>
      <c r="Z3037" s="177" t="s">
        <v>2607</v>
      </c>
      <c r="AA3037" s="525" t="s">
        <v>2699</v>
      </c>
      <c r="AB3037" s="399" t="str">
        <f t="shared" si="620"/>
        <v>DC1LL04</v>
      </c>
      <c r="AC3037" s="399" t="str">
        <f t="shared" si="621"/>
        <v>DC1LL04-DC</v>
      </c>
      <c r="AD3037" t="str">
        <f>Y3037&amp;"-"&amp;VLOOKUP(AC3037,'LICH THI'!C:AA,9,0)</f>
        <v>63DCKT3330-42470</v>
      </c>
      <c r="AE3037">
        <f t="shared" si="622"/>
        <v>1</v>
      </c>
    </row>
    <row r="3038" spans="1:31" x14ac:dyDescent="0.25">
      <c r="A3038" s="436" t="str">
        <f t="shared" si="612"/>
        <v>DC1LL04-DC-124</v>
      </c>
      <c r="B3038" s="436">
        <f>COUNTIF(AC$4:AC3038,AC3038)</f>
        <v>124</v>
      </c>
      <c r="C3038" s="436" t="str">
        <f t="shared" si="613"/>
        <v>DC1LL04-DC</v>
      </c>
      <c r="D3038" s="436">
        <f>VLOOKUP(C3038,'LICH THI'!C:AA,12,0)</f>
        <v>143</v>
      </c>
      <c r="E3038" s="436">
        <f>VLOOKUP(C3038,'LICH THI'!C:AA,13,0)</f>
        <v>48</v>
      </c>
      <c r="F3038" s="436">
        <f t="shared" si="623"/>
        <v>47</v>
      </c>
      <c r="G3038" s="436">
        <f>VLOOKUP(C3038,'LICH THI'!C:AA,14,0)</f>
        <v>3</v>
      </c>
      <c r="H3038" s="436">
        <f t="shared" si="614"/>
        <v>3</v>
      </c>
      <c r="I3038" s="436" t="str">
        <f t="shared" si="615"/>
        <v>Nguyễn Công Tuấn</v>
      </c>
      <c r="J3038" s="436"/>
      <c r="K3038" s="436">
        <f t="shared" si="616"/>
        <v>1</v>
      </c>
      <c r="L3038" s="436" t="str">
        <f t="shared" si="617"/>
        <v>DC1LL04-DC-1</v>
      </c>
      <c r="M3038" s="436">
        <f t="shared" si="618"/>
        <v>4</v>
      </c>
      <c r="N3038" s="437">
        <f t="shared" si="624"/>
        <v>27</v>
      </c>
      <c r="O3038" s="437"/>
      <c r="P3038" s="430" t="str">
        <f t="shared" si="619"/>
        <v/>
      </c>
      <c r="U3038" s="177">
        <v>32</v>
      </c>
      <c r="V3038" s="177" t="s">
        <v>2707</v>
      </c>
      <c r="W3038" s="177" t="s">
        <v>2720</v>
      </c>
      <c r="X3038" s="177" t="s">
        <v>2721</v>
      </c>
      <c r="Y3038" s="177" t="s">
        <v>2722</v>
      </c>
      <c r="Z3038" s="177" t="s">
        <v>2607</v>
      </c>
      <c r="AA3038" s="525" t="s">
        <v>2723</v>
      </c>
      <c r="AB3038" s="399" t="str">
        <f t="shared" si="620"/>
        <v>DC1LL04</v>
      </c>
      <c r="AC3038" s="399" t="str">
        <f t="shared" si="621"/>
        <v>DC1LL04-DC</v>
      </c>
      <c r="AD3038" t="str">
        <f>Y3038&amp;"-"&amp;VLOOKUP(AC3038,'LICH THI'!C:AA,9,0)</f>
        <v>63DCQT3086-42470</v>
      </c>
      <c r="AE3038">
        <f t="shared" si="622"/>
        <v>1</v>
      </c>
    </row>
    <row r="3039" spans="1:31" x14ac:dyDescent="0.25">
      <c r="A3039" s="436" t="str">
        <f t="shared" si="612"/>
        <v>DC1LL04-DC-125</v>
      </c>
      <c r="B3039" s="436">
        <f>COUNTIF(AC$4:AC3039,AC3039)</f>
        <v>125</v>
      </c>
      <c r="C3039" s="436" t="str">
        <f t="shared" si="613"/>
        <v>DC1LL04-DC</v>
      </c>
      <c r="D3039" s="436">
        <f>VLOOKUP(C3039,'LICH THI'!C:AA,12,0)</f>
        <v>143</v>
      </c>
      <c r="E3039" s="436">
        <f>VLOOKUP(C3039,'LICH THI'!C:AA,13,0)</f>
        <v>48</v>
      </c>
      <c r="F3039" s="436">
        <f t="shared" si="623"/>
        <v>47</v>
      </c>
      <c r="G3039" s="436">
        <f>VLOOKUP(C3039,'LICH THI'!C:AA,14,0)</f>
        <v>3</v>
      </c>
      <c r="H3039" s="436">
        <f t="shared" si="614"/>
        <v>3</v>
      </c>
      <c r="I3039" s="436" t="str">
        <f t="shared" si="615"/>
        <v>Nguyễn Văn Tụng</v>
      </c>
      <c r="J3039" s="436"/>
      <c r="K3039" s="436">
        <f t="shared" si="616"/>
        <v>1</v>
      </c>
      <c r="L3039" s="436" t="str">
        <f t="shared" si="617"/>
        <v>DC1LL04-DC-1</v>
      </c>
      <c r="M3039" s="436">
        <f t="shared" si="618"/>
        <v>4</v>
      </c>
      <c r="N3039" s="437">
        <f t="shared" si="624"/>
        <v>28</v>
      </c>
      <c r="O3039" s="437"/>
      <c r="P3039" s="430" t="str">
        <f t="shared" si="619"/>
        <v/>
      </c>
      <c r="U3039" s="177">
        <v>50</v>
      </c>
      <c r="V3039" s="177" t="s">
        <v>2724</v>
      </c>
      <c r="W3039" s="177" t="s">
        <v>2741</v>
      </c>
      <c r="X3039" s="177" t="s">
        <v>2787</v>
      </c>
      <c r="Y3039" s="177" t="s">
        <v>2788</v>
      </c>
      <c r="Z3039" s="177" t="s">
        <v>2607</v>
      </c>
      <c r="AA3039" s="525" t="s">
        <v>2789</v>
      </c>
      <c r="AB3039" s="399" t="str">
        <f t="shared" si="620"/>
        <v>DC1LL04</v>
      </c>
      <c r="AC3039" s="399" t="str">
        <f t="shared" si="621"/>
        <v>DC1LL04-DC</v>
      </c>
      <c r="AD3039" t="str">
        <f>Y3039&amp;"-"&amp;VLOOKUP(AC3039,'LICH THI'!C:AA,9,0)</f>
        <v>64DCCA3015-42470</v>
      </c>
      <c r="AE3039">
        <f t="shared" si="622"/>
        <v>1</v>
      </c>
    </row>
    <row r="3040" spans="1:31" x14ac:dyDescent="0.25">
      <c r="A3040" s="436" t="str">
        <f t="shared" si="612"/>
        <v>DC1LL04-DC-126</v>
      </c>
      <c r="B3040" s="436">
        <f>COUNTIF(AC$4:AC3040,AC3040)</f>
        <v>126</v>
      </c>
      <c r="C3040" s="436" t="str">
        <f t="shared" si="613"/>
        <v>DC1LL04-DC</v>
      </c>
      <c r="D3040" s="436">
        <f>VLOOKUP(C3040,'LICH THI'!C:AA,12,0)</f>
        <v>143</v>
      </c>
      <c r="E3040" s="436">
        <f>VLOOKUP(C3040,'LICH THI'!C:AA,13,0)</f>
        <v>48</v>
      </c>
      <c r="F3040" s="436">
        <f t="shared" si="623"/>
        <v>47</v>
      </c>
      <c r="G3040" s="436">
        <f>VLOOKUP(C3040,'LICH THI'!C:AA,14,0)</f>
        <v>3</v>
      </c>
      <c r="H3040" s="436">
        <f t="shared" si="614"/>
        <v>3</v>
      </c>
      <c r="I3040" s="436" t="str">
        <f t="shared" si="615"/>
        <v>Đỗ Thị Tuyết</v>
      </c>
      <c r="J3040" s="436"/>
      <c r="K3040" s="436">
        <f t="shared" si="616"/>
        <v>1</v>
      </c>
      <c r="L3040" s="436" t="str">
        <f t="shared" si="617"/>
        <v>DC1LL04-DC-1</v>
      </c>
      <c r="M3040" s="436">
        <f t="shared" si="618"/>
        <v>4</v>
      </c>
      <c r="N3040" s="437">
        <f t="shared" si="624"/>
        <v>29</v>
      </c>
      <c r="O3040" s="437"/>
      <c r="P3040" s="430" t="str">
        <f t="shared" si="619"/>
        <v/>
      </c>
      <c r="U3040" s="177">
        <v>8</v>
      </c>
      <c r="V3040" s="177" t="s">
        <v>2614</v>
      </c>
      <c r="W3040" s="177" t="s">
        <v>2634</v>
      </c>
      <c r="X3040" s="177" t="s">
        <v>2635</v>
      </c>
      <c r="Y3040" s="177" t="s">
        <v>2636</v>
      </c>
      <c r="Z3040" s="177" t="s">
        <v>2607</v>
      </c>
      <c r="AA3040" s="525" t="s">
        <v>2637</v>
      </c>
      <c r="AB3040" s="399" t="str">
        <f t="shared" si="620"/>
        <v>DC1LL04</v>
      </c>
      <c r="AC3040" s="399" t="str">
        <f t="shared" si="621"/>
        <v>DC1LL04-DC</v>
      </c>
      <c r="AD3040" t="str">
        <f>Y3040&amp;"-"&amp;VLOOKUP(AC3040,'LICH THI'!C:AA,9,0)</f>
        <v>63DCKT3348-42470</v>
      </c>
      <c r="AE3040">
        <f t="shared" si="622"/>
        <v>1</v>
      </c>
    </row>
    <row r="3041" spans="1:31" x14ac:dyDescent="0.25">
      <c r="A3041" s="436" t="str">
        <f t="shared" si="612"/>
        <v>DC1LL04-DC-127</v>
      </c>
      <c r="B3041" s="436">
        <f>COUNTIF(AC$4:AC3041,AC3041)</f>
        <v>127</v>
      </c>
      <c r="C3041" s="436" t="str">
        <f t="shared" si="613"/>
        <v>DC1LL04-DC</v>
      </c>
      <c r="D3041" s="436">
        <f>VLOOKUP(C3041,'LICH THI'!C:AA,12,0)</f>
        <v>143</v>
      </c>
      <c r="E3041" s="436">
        <f>VLOOKUP(C3041,'LICH THI'!C:AA,13,0)</f>
        <v>48</v>
      </c>
      <c r="F3041" s="436">
        <f t="shared" si="623"/>
        <v>47</v>
      </c>
      <c r="G3041" s="436">
        <f>VLOOKUP(C3041,'LICH THI'!C:AA,14,0)</f>
        <v>3</v>
      </c>
      <c r="H3041" s="436">
        <f t="shared" si="614"/>
        <v>3</v>
      </c>
      <c r="I3041" s="436" t="str">
        <f t="shared" si="615"/>
        <v>Trần Nhật Thành</v>
      </c>
      <c r="J3041" s="436"/>
      <c r="K3041" s="436">
        <f t="shared" si="616"/>
        <v>1</v>
      </c>
      <c r="L3041" s="436" t="str">
        <f t="shared" si="617"/>
        <v>DC1LL04-DC-1</v>
      </c>
      <c r="M3041" s="436">
        <f t="shared" si="618"/>
        <v>4</v>
      </c>
      <c r="N3041" s="437">
        <f t="shared" si="624"/>
        <v>30</v>
      </c>
      <c r="O3041" s="437"/>
      <c r="P3041" s="430" t="str">
        <f t="shared" si="619"/>
        <v/>
      </c>
      <c r="U3041" s="177">
        <v>81</v>
      </c>
      <c r="V3041" s="177" t="s">
        <v>2868</v>
      </c>
      <c r="W3041" s="177" t="s">
        <v>2893</v>
      </c>
      <c r="X3041" s="177" t="s">
        <v>2894</v>
      </c>
      <c r="Y3041" s="177" t="s">
        <v>2895</v>
      </c>
      <c r="Z3041" s="177" t="s">
        <v>2607</v>
      </c>
      <c r="AA3041" s="525" t="s">
        <v>2896</v>
      </c>
      <c r="AB3041" s="399" t="str">
        <f t="shared" si="620"/>
        <v>DC1LL04</v>
      </c>
      <c r="AC3041" s="399" t="str">
        <f t="shared" si="621"/>
        <v>DC1LL04-DC</v>
      </c>
      <c r="AD3041" t="str">
        <f>Y3041&amp;"-"&amp;VLOOKUP(AC3041,'LICH THI'!C:AA,9,0)</f>
        <v>64DCCD3265-42470</v>
      </c>
      <c r="AE3041">
        <f t="shared" si="622"/>
        <v>1</v>
      </c>
    </row>
    <row r="3042" spans="1:31" x14ac:dyDescent="0.25">
      <c r="A3042" s="436" t="str">
        <f t="shared" si="612"/>
        <v>DC1LL04-DC-128</v>
      </c>
      <c r="B3042" s="436">
        <f>COUNTIF(AC$4:AC3042,AC3042)</f>
        <v>128</v>
      </c>
      <c r="C3042" s="436" t="str">
        <f t="shared" si="613"/>
        <v>DC1LL04-DC</v>
      </c>
      <c r="D3042" s="436">
        <f>VLOOKUP(C3042,'LICH THI'!C:AA,12,0)</f>
        <v>143</v>
      </c>
      <c r="E3042" s="436">
        <f>VLOOKUP(C3042,'LICH THI'!C:AA,13,0)</f>
        <v>48</v>
      </c>
      <c r="F3042" s="436">
        <f t="shared" si="623"/>
        <v>47</v>
      </c>
      <c r="G3042" s="436">
        <f>VLOOKUP(C3042,'LICH THI'!C:AA,14,0)</f>
        <v>3</v>
      </c>
      <c r="H3042" s="436">
        <f t="shared" si="614"/>
        <v>3</v>
      </c>
      <c r="I3042" s="436" t="str">
        <f t="shared" si="615"/>
        <v>Nguyễn Thị Thảo</v>
      </c>
      <c r="J3042" s="436"/>
      <c r="K3042" s="436">
        <f t="shared" si="616"/>
        <v>1</v>
      </c>
      <c r="L3042" s="436" t="str">
        <f t="shared" si="617"/>
        <v>DC1LL04-DC-1</v>
      </c>
      <c r="M3042" s="436">
        <f t="shared" si="618"/>
        <v>4</v>
      </c>
      <c r="N3042" s="437">
        <f t="shared" si="624"/>
        <v>31</v>
      </c>
      <c r="O3042" s="437"/>
      <c r="P3042" s="430" t="str">
        <f t="shared" si="619"/>
        <v/>
      </c>
      <c r="U3042" s="177">
        <v>4</v>
      </c>
      <c r="V3042" s="177" t="s">
        <v>2614</v>
      </c>
      <c r="W3042" s="177" t="s">
        <v>2619</v>
      </c>
      <c r="X3042" s="177" t="s">
        <v>2620</v>
      </c>
      <c r="Y3042" s="177" t="s">
        <v>2621</v>
      </c>
      <c r="Z3042" s="177" t="s">
        <v>2607</v>
      </c>
      <c r="AA3042" s="525" t="s">
        <v>2622</v>
      </c>
      <c r="AB3042" s="399" t="str">
        <f t="shared" si="620"/>
        <v>DC1LL04</v>
      </c>
      <c r="AC3042" s="399" t="str">
        <f t="shared" si="621"/>
        <v>DC1LL04-DC</v>
      </c>
      <c r="AD3042" t="str">
        <f>Y3042&amp;"-"&amp;VLOOKUP(AC3042,'LICH THI'!C:AA,9,0)</f>
        <v>63DCKT3134-42470</v>
      </c>
      <c r="AE3042">
        <f t="shared" si="622"/>
        <v>1</v>
      </c>
    </row>
    <row r="3043" spans="1:31" x14ac:dyDescent="0.25">
      <c r="A3043" s="436" t="str">
        <f t="shared" si="612"/>
        <v>DC1LL04-DC-129</v>
      </c>
      <c r="B3043" s="436">
        <f>COUNTIF(AC$4:AC3043,AC3043)</f>
        <v>129</v>
      </c>
      <c r="C3043" s="436" t="str">
        <f t="shared" si="613"/>
        <v>DC1LL04-DC</v>
      </c>
      <c r="D3043" s="436">
        <f>VLOOKUP(C3043,'LICH THI'!C:AA,12,0)</f>
        <v>143</v>
      </c>
      <c r="E3043" s="436">
        <f>VLOOKUP(C3043,'LICH THI'!C:AA,13,0)</f>
        <v>48</v>
      </c>
      <c r="F3043" s="436">
        <f t="shared" si="623"/>
        <v>47</v>
      </c>
      <c r="G3043" s="436">
        <f>VLOOKUP(C3043,'LICH THI'!C:AA,14,0)</f>
        <v>3</v>
      </c>
      <c r="H3043" s="436">
        <f t="shared" si="614"/>
        <v>3</v>
      </c>
      <c r="I3043" s="436" t="str">
        <f t="shared" si="615"/>
        <v>Vũ Thị Thêu</v>
      </c>
      <c r="J3043" s="436"/>
      <c r="K3043" s="436">
        <f t="shared" si="616"/>
        <v>1</v>
      </c>
      <c r="L3043" s="436" t="str">
        <f t="shared" si="617"/>
        <v>DC1LL04-DC-1</v>
      </c>
      <c r="M3043" s="436">
        <f t="shared" si="618"/>
        <v>4</v>
      </c>
      <c r="N3043" s="437">
        <f t="shared" si="624"/>
        <v>32</v>
      </c>
      <c r="O3043" s="437"/>
      <c r="P3043" s="430" t="str">
        <f t="shared" si="619"/>
        <v/>
      </c>
      <c r="U3043" s="177">
        <v>24</v>
      </c>
      <c r="V3043" s="177" t="s">
        <v>2642</v>
      </c>
      <c r="W3043" s="177" t="s">
        <v>2615</v>
      </c>
      <c r="X3043" s="177" t="s">
        <v>2690</v>
      </c>
      <c r="Y3043" s="177" t="s">
        <v>2691</v>
      </c>
      <c r="Z3043" s="177" t="s">
        <v>2607</v>
      </c>
      <c r="AA3043" s="525" t="s">
        <v>2692</v>
      </c>
      <c r="AB3043" s="399" t="str">
        <f t="shared" si="620"/>
        <v>DC1LL04</v>
      </c>
      <c r="AC3043" s="399" t="str">
        <f t="shared" si="621"/>
        <v>DC1LL04-DC</v>
      </c>
      <c r="AD3043" t="str">
        <f>Y3043&amp;"-"&amp;VLOOKUP(AC3043,'LICH THI'!C:AA,9,0)</f>
        <v>63DCKT3162-42470</v>
      </c>
      <c r="AE3043">
        <f t="shared" si="622"/>
        <v>1</v>
      </c>
    </row>
    <row r="3044" spans="1:31" x14ac:dyDescent="0.25">
      <c r="A3044" s="436" t="str">
        <f t="shared" si="612"/>
        <v>DC1LL04-DC-130</v>
      </c>
      <c r="B3044" s="436">
        <f>COUNTIF(AC$4:AC3044,AC3044)</f>
        <v>130</v>
      </c>
      <c r="C3044" s="436" t="str">
        <f t="shared" si="613"/>
        <v>DC1LL04-DC</v>
      </c>
      <c r="D3044" s="436">
        <f>VLOOKUP(C3044,'LICH THI'!C:AA,12,0)</f>
        <v>143</v>
      </c>
      <c r="E3044" s="436">
        <f>VLOOKUP(C3044,'LICH THI'!C:AA,13,0)</f>
        <v>48</v>
      </c>
      <c r="F3044" s="436">
        <f t="shared" si="623"/>
        <v>47</v>
      </c>
      <c r="G3044" s="436">
        <f>VLOOKUP(C3044,'LICH THI'!C:AA,14,0)</f>
        <v>3</v>
      </c>
      <c r="H3044" s="436">
        <f t="shared" si="614"/>
        <v>3</v>
      </c>
      <c r="I3044" s="436" t="str">
        <f t="shared" si="615"/>
        <v>Lê Hữu Thiết</v>
      </c>
      <c r="J3044" s="436"/>
      <c r="K3044" s="436">
        <f t="shared" si="616"/>
        <v>1</v>
      </c>
      <c r="L3044" s="436" t="str">
        <f t="shared" si="617"/>
        <v>DC1LL04-DC-1</v>
      </c>
      <c r="M3044" s="436">
        <f t="shared" si="618"/>
        <v>4</v>
      </c>
      <c r="N3044" s="437">
        <f t="shared" si="624"/>
        <v>33</v>
      </c>
      <c r="O3044" s="437"/>
      <c r="P3044" s="430" t="str">
        <f t="shared" si="619"/>
        <v/>
      </c>
      <c r="U3044" s="177">
        <v>115</v>
      </c>
      <c r="V3044" s="177" t="s">
        <v>2999</v>
      </c>
      <c r="W3044" s="177" t="s">
        <v>3007</v>
      </c>
      <c r="X3044" s="177" t="s">
        <v>3008</v>
      </c>
      <c r="Y3044" s="177" t="s">
        <v>3009</v>
      </c>
      <c r="Z3044" s="177" t="s">
        <v>2607</v>
      </c>
      <c r="AA3044" s="525" t="s">
        <v>3010</v>
      </c>
      <c r="AB3044" s="399" t="str">
        <f t="shared" si="620"/>
        <v>DC1LL04</v>
      </c>
      <c r="AC3044" s="399" t="str">
        <f t="shared" si="621"/>
        <v>DC1LL04-DC</v>
      </c>
      <c r="AD3044" t="str">
        <f>Y3044&amp;"-"&amp;VLOOKUP(AC3044,'LICH THI'!C:AA,9,0)</f>
        <v>64DCMX3015-42470</v>
      </c>
      <c r="AE3044">
        <f t="shared" si="622"/>
        <v>1</v>
      </c>
    </row>
    <row r="3045" spans="1:31" x14ac:dyDescent="0.25">
      <c r="A3045" s="436" t="str">
        <f t="shared" si="612"/>
        <v>DC1LL04-DC-131</v>
      </c>
      <c r="B3045" s="436">
        <f>COUNTIF(AC$4:AC3045,AC3045)</f>
        <v>131</v>
      </c>
      <c r="C3045" s="436" t="str">
        <f t="shared" si="613"/>
        <v>DC1LL04-DC</v>
      </c>
      <c r="D3045" s="436">
        <f>VLOOKUP(C3045,'LICH THI'!C:AA,12,0)</f>
        <v>143</v>
      </c>
      <c r="E3045" s="436">
        <f>VLOOKUP(C3045,'LICH THI'!C:AA,13,0)</f>
        <v>48</v>
      </c>
      <c r="F3045" s="436">
        <f t="shared" si="623"/>
        <v>47</v>
      </c>
      <c r="G3045" s="436">
        <f>VLOOKUP(C3045,'LICH THI'!C:AA,14,0)</f>
        <v>3</v>
      </c>
      <c r="H3045" s="436">
        <f t="shared" si="614"/>
        <v>3</v>
      </c>
      <c r="I3045" s="436" t="str">
        <f t="shared" si="615"/>
        <v>Nguyễn Thị Thu</v>
      </c>
      <c r="J3045" s="436"/>
      <c r="K3045" s="436">
        <f t="shared" si="616"/>
        <v>1</v>
      </c>
      <c r="L3045" s="436" t="str">
        <f t="shared" si="617"/>
        <v>DC1LL04-DC-1</v>
      </c>
      <c r="M3045" s="436">
        <f t="shared" si="618"/>
        <v>4</v>
      </c>
      <c r="N3045" s="437">
        <f t="shared" si="624"/>
        <v>34</v>
      </c>
      <c r="O3045" s="437"/>
      <c r="P3045" s="430" t="str">
        <f t="shared" si="619"/>
        <v/>
      </c>
      <c r="U3045" s="177">
        <v>5</v>
      </c>
      <c r="V3045" s="177" t="s">
        <v>2614</v>
      </c>
      <c r="W3045" s="177" t="s">
        <v>2619</v>
      </c>
      <c r="X3045" s="177" t="s">
        <v>2623</v>
      </c>
      <c r="Y3045" s="177" t="s">
        <v>2624</v>
      </c>
      <c r="Z3045" s="177" t="s">
        <v>2607</v>
      </c>
      <c r="AA3045" s="525" t="s">
        <v>2625</v>
      </c>
      <c r="AB3045" s="399" t="str">
        <f t="shared" si="620"/>
        <v>DC1LL04</v>
      </c>
      <c r="AC3045" s="399" t="str">
        <f t="shared" si="621"/>
        <v>DC1LL04-DC</v>
      </c>
      <c r="AD3045" t="str">
        <f>Y3045&amp;"-"&amp;VLOOKUP(AC3045,'LICH THI'!C:AA,9,0)</f>
        <v>63DCKT3068-42470</v>
      </c>
      <c r="AE3045">
        <f t="shared" si="622"/>
        <v>1</v>
      </c>
    </row>
    <row r="3046" spans="1:31" x14ac:dyDescent="0.25">
      <c r="A3046" s="436" t="str">
        <f t="shared" si="612"/>
        <v>DC1LL04-DC-132</v>
      </c>
      <c r="B3046" s="436">
        <f>COUNTIF(AC$4:AC3046,AC3046)</f>
        <v>132</v>
      </c>
      <c r="C3046" s="436" t="str">
        <f t="shared" si="613"/>
        <v>DC1LL04-DC</v>
      </c>
      <c r="D3046" s="436">
        <f>VLOOKUP(C3046,'LICH THI'!C:AA,12,0)</f>
        <v>143</v>
      </c>
      <c r="E3046" s="436">
        <f>VLOOKUP(C3046,'LICH THI'!C:AA,13,0)</f>
        <v>48</v>
      </c>
      <c r="F3046" s="436">
        <f t="shared" si="623"/>
        <v>47</v>
      </c>
      <c r="G3046" s="436">
        <f>VLOOKUP(C3046,'LICH THI'!C:AA,14,0)</f>
        <v>3</v>
      </c>
      <c r="H3046" s="436">
        <f t="shared" si="614"/>
        <v>3</v>
      </c>
      <c r="I3046" s="436" t="str">
        <f t="shared" si="615"/>
        <v>Nguyễn Thu Thuỷ</v>
      </c>
      <c r="J3046" s="436"/>
      <c r="K3046" s="436">
        <f t="shared" si="616"/>
        <v>1</v>
      </c>
      <c r="L3046" s="436" t="str">
        <f t="shared" si="617"/>
        <v>DC1LL04-DC-1</v>
      </c>
      <c r="M3046" s="436">
        <f t="shared" si="618"/>
        <v>4</v>
      </c>
      <c r="N3046" s="437">
        <f t="shared" si="624"/>
        <v>35</v>
      </c>
      <c r="O3046" s="437"/>
      <c r="P3046" s="430" t="str">
        <f t="shared" si="619"/>
        <v/>
      </c>
      <c r="U3046" s="177">
        <v>134</v>
      </c>
      <c r="V3046" s="177" t="s">
        <v>3046</v>
      </c>
      <c r="W3046" s="177" t="s">
        <v>3066</v>
      </c>
      <c r="X3046" s="177" t="s">
        <v>3067</v>
      </c>
      <c r="Y3046" s="177" t="s">
        <v>3068</v>
      </c>
      <c r="Z3046" s="177" t="s">
        <v>2607</v>
      </c>
      <c r="AA3046" s="525" t="s">
        <v>3069</v>
      </c>
      <c r="AB3046" s="399" t="str">
        <f t="shared" si="620"/>
        <v>DC1LL04</v>
      </c>
      <c r="AC3046" s="399" t="str">
        <f t="shared" si="621"/>
        <v>DC1LL04-DC</v>
      </c>
      <c r="AD3046" t="str">
        <f>Y3046&amp;"-"&amp;VLOOKUP(AC3046,'LICH THI'!C:AA,9,0)</f>
        <v>63DCKT3357-42470</v>
      </c>
      <c r="AE3046">
        <f t="shared" si="622"/>
        <v>1</v>
      </c>
    </row>
    <row r="3047" spans="1:31" x14ac:dyDescent="0.25">
      <c r="A3047" s="436" t="str">
        <f t="shared" si="612"/>
        <v>DC1LL04-DC-133</v>
      </c>
      <c r="B3047" s="436">
        <f>COUNTIF(AC$4:AC3047,AC3047)</f>
        <v>133</v>
      </c>
      <c r="C3047" s="436" t="str">
        <f t="shared" si="613"/>
        <v>DC1LL04-DC</v>
      </c>
      <c r="D3047" s="436">
        <f>VLOOKUP(C3047,'LICH THI'!C:AA,12,0)</f>
        <v>143</v>
      </c>
      <c r="E3047" s="436">
        <f>VLOOKUP(C3047,'LICH THI'!C:AA,13,0)</f>
        <v>48</v>
      </c>
      <c r="F3047" s="436">
        <f t="shared" si="623"/>
        <v>47</v>
      </c>
      <c r="G3047" s="436">
        <f>VLOOKUP(C3047,'LICH THI'!C:AA,14,0)</f>
        <v>3</v>
      </c>
      <c r="H3047" s="436">
        <f t="shared" si="614"/>
        <v>3</v>
      </c>
      <c r="I3047" s="436" t="str">
        <f t="shared" si="615"/>
        <v>Hoàng Thu Thủy</v>
      </c>
      <c r="J3047" s="436"/>
      <c r="K3047" s="436">
        <f t="shared" si="616"/>
        <v>1</v>
      </c>
      <c r="L3047" s="436" t="str">
        <f t="shared" si="617"/>
        <v>DC1LL04-DC-1</v>
      </c>
      <c r="M3047" s="436">
        <f t="shared" si="618"/>
        <v>4</v>
      </c>
      <c r="N3047" s="437">
        <f t="shared" si="624"/>
        <v>36</v>
      </c>
      <c r="O3047" s="437"/>
      <c r="P3047" s="430" t="str">
        <f t="shared" si="619"/>
        <v/>
      </c>
      <c r="U3047" s="177">
        <v>6</v>
      </c>
      <c r="V3047" s="177" t="s">
        <v>2614</v>
      </c>
      <c r="W3047" s="177" t="s">
        <v>2626</v>
      </c>
      <c r="X3047" s="177" t="s">
        <v>2627</v>
      </c>
      <c r="Y3047" s="177" t="s">
        <v>2628</v>
      </c>
      <c r="Z3047" s="177" t="s">
        <v>2607</v>
      </c>
      <c r="AA3047" s="525" t="s">
        <v>2629</v>
      </c>
      <c r="AB3047" s="399" t="str">
        <f t="shared" si="620"/>
        <v>DC1LL04</v>
      </c>
      <c r="AC3047" s="399" t="str">
        <f t="shared" si="621"/>
        <v>DC1LL04-DC</v>
      </c>
      <c r="AD3047" t="str">
        <f>Y3047&amp;"-"&amp;VLOOKUP(AC3047,'LICH THI'!C:AA,9,0)</f>
        <v>63DCKT3321-42470</v>
      </c>
      <c r="AE3047">
        <f t="shared" si="622"/>
        <v>1</v>
      </c>
    </row>
    <row r="3048" spans="1:31" x14ac:dyDescent="0.25">
      <c r="A3048" s="436" t="str">
        <f t="shared" si="612"/>
        <v>DC1LL04-DC-134</v>
      </c>
      <c r="B3048" s="436">
        <f>COUNTIF(AC$4:AC3048,AC3048)</f>
        <v>134</v>
      </c>
      <c r="C3048" s="436" t="str">
        <f t="shared" si="613"/>
        <v>DC1LL04-DC</v>
      </c>
      <c r="D3048" s="436">
        <f>VLOOKUP(C3048,'LICH THI'!C:AA,12,0)</f>
        <v>143</v>
      </c>
      <c r="E3048" s="436">
        <f>VLOOKUP(C3048,'LICH THI'!C:AA,13,0)</f>
        <v>48</v>
      </c>
      <c r="F3048" s="436">
        <f t="shared" si="623"/>
        <v>47</v>
      </c>
      <c r="G3048" s="436">
        <f>VLOOKUP(C3048,'LICH THI'!C:AA,14,0)</f>
        <v>3</v>
      </c>
      <c r="H3048" s="436">
        <f t="shared" si="614"/>
        <v>3</v>
      </c>
      <c r="I3048" s="436" t="str">
        <f t="shared" si="615"/>
        <v>Bùi Thị Thúy</v>
      </c>
      <c r="J3048" s="436"/>
      <c r="K3048" s="436">
        <f t="shared" si="616"/>
        <v>1</v>
      </c>
      <c r="L3048" s="436" t="str">
        <f t="shared" si="617"/>
        <v>DC1LL04-DC-1</v>
      </c>
      <c r="M3048" s="436">
        <f t="shared" si="618"/>
        <v>4</v>
      </c>
      <c r="N3048" s="437">
        <f t="shared" si="624"/>
        <v>37</v>
      </c>
      <c r="O3048" s="437"/>
      <c r="P3048" s="430" t="str">
        <f t="shared" si="619"/>
        <v/>
      </c>
      <c r="U3048" s="177">
        <v>7</v>
      </c>
      <c r="V3048" s="177" t="s">
        <v>2614</v>
      </c>
      <c r="W3048" s="177" t="s">
        <v>2630</v>
      </c>
      <c r="X3048" s="177" t="s">
        <v>2631</v>
      </c>
      <c r="Y3048" s="177" t="s">
        <v>2632</v>
      </c>
      <c r="Z3048" s="177" t="s">
        <v>2607</v>
      </c>
      <c r="AA3048" s="525" t="s">
        <v>2633</v>
      </c>
      <c r="AB3048" s="399" t="str">
        <f t="shared" si="620"/>
        <v>DC1LL04</v>
      </c>
      <c r="AC3048" s="399" t="str">
        <f t="shared" si="621"/>
        <v>DC1LL04-DC</v>
      </c>
      <c r="AD3048" t="str">
        <f>Y3048&amp;"-"&amp;VLOOKUP(AC3048,'LICH THI'!C:AA,9,0)</f>
        <v>63DCKT3043-42470</v>
      </c>
      <c r="AE3048">
        <f t="shared" si="622"/>
        <v>1</v>
      </c>
    </row>
    <row r="3049" spans="1:31" x14ac:dyDescent="0.25">
      <c r="A3049" s="436" t="str">
        <f t="shared" si="612"/>
        <v>DC1LL04-DC-135</v>
      </c>
      <c r="B3049" s="436">
        <f>COUNTIF(AC$4:AC3049,AC3049)</f>
        <v>135</v>
      </c>
      <c r="C3049" s="436" t="str">
        <f t="shared" si="613"/>
        <v>DC1LL04-DC</v>
      </c>
      <c r="D3049" s="436">
        <f>VLOOKUP(C3049,'LICH THI'!C:AA,12,0)</f>
        <v>143</v>
      </c>
      <c r="E3049" s="436">
        <f>VLOOKUP(C3049,'LICH THI'!C:AA,13,0)</f>
        <v>48</v>
      </c>
      <c r="F3049" s="436">
        <f t="shared" si="623"/>
        <v>47</v>
      </c>
      <c r="G3049" s="436">
        <f>VLOOKUP(C3049,'LICH THI'!C:AA,14,0)</f>
        <v>3</v>
      </c>
      <c r="H3049" s="436">
        <f t="shared" si="614"/>
        <v>3</v>
      </c>
      <c r="I3049" s="436" t="str">
        <f t="shared" si="615"/>
        <v>Nguyễn Hồng Trang</v>
      </c>
      <c r="J3049" s="436"/>
      <c r="K3049" s="436">
        <f t="shared" si="616"/>
        <v>1</v>
      </c>
      <c r="L3049" s="436" t="str">
        <f t="shared" si="617"/>
        <v>DC1LL04-DC-1</v>
      </c>
      <c r="M3049" s="436">
        <f t="shared" si="618"/>
        <v>4</v>
      </c>
      <c r="N3049" s="437">
        <f t="shared" si="624"/>
        <v>38</v>
      </c>
      <c r="O3049" s="437"/>
      <c r="P3049" s="430" t="str">
        <f t="shared" si="619"/>
        <v/>
      </c>
      <c r="U3049" s="177">
        <v>25</v>
      </c>
      <c r="V3049" s="177" t="s">
        <v>2642</v>
      </c>
      <c r="W3049" s="177" t="s">
        <v>2693</v>
      </c>
      <c r="X3049" s="177" t="s">
        <v>2694</v>
      </c>
      <c r="Y3049" s="177" t="s">
        <v>2695</v>
      </c>
      <c r="Z3049" s="177" t="s">
        <v>2607</v>
      </c>
      <c r="AA3049" s="525" t="s">
        <v>2625</v>
      </c>
      <c r="AB3049" s="399" t="str">
        <f t="shared" si="620"/>
        <v>DC1LL04</v>
      </c>
      <c r="AC3049" s="399" t="str">
        <f t="shared" si="621"/>
        <v>DC1LL04-DC</v>
      </c>
      <c r="AD3049" t="str">
        <f>Y3049&amp;"-"&amp;VLOOKUP(AC3049,'LICH THI'!C:AA,9,0)</f>
        <v>63DCKT3284-42470</v>
      </c>
      <c r="AE3049">
        <f t="shared" si="622"/>
        <v>1</v>
      </c>
    </row>
    <row r="3050" spans="1:31" x14ac:dyDescent="0.25">
      <c r="A3050" s="436" t="str">
        <f t="shared" si="612"/>
        <v>DC1LL04-DC-136</v>
      </c>
      <c r="B3050" s="436">
        <f>COUNTIF(AC$4:AC3050,AC3050)</f>
        <v>136</v>
      </c>
      <c r="C3050" s="436" t="str">
        <f t="shared" si="613"/>
        <v>DC1LL04-DC</v>
      </c>
      <c r="D3050" s="436">
        <f>VLOOKUP(C3050,'LICH THI'!C:AA,12,0)</f>
        <v>143</v>
      </c>
      <c r="E3050" s="436">
        <f>VLOOKUP(C3050,'LICH THI'!C:AA,13,0)</f>
        <v>48</v>
      </c>
      <c r="F3050" s="436">
        <f t="shared" si="623"/>
        <v>47</v>
      </c>
      <c r="G3050" s="436">
        <f>VLOOKUP(C3050,'LICH THI'!C:AA,14,0)</f>
        <v>3</v>
      </c>
      <c r="H3050" s="436">
        <f t="shared" si="614"/>
        <v>3</v>
      </c>
      <c r="I3050" s="436" t="str">
        <f t="shared" si="615"/>
        <v>Nguyễn Thị Cẩm Trang</v>
      </c>
      <c r="J3050" s="436"/>
      <c r="K3050" s="436">
        <f t="shared" si="616"/>
        <v>1</v>
      </c>
      <c r="L3050" s="436" t="str">
        <f t="shared" si="617"/>
        <v>DC1LL04-DC-1</v>
      </c>
      <c r="M3050" s="436">
        <f t="shared" si="618"/>
        <v>4</v>
      </c>
      <c r="N3050" s="437">
        <f t="shared" si="624"/>
        <v>39</v>
      </c>
      <c r="O3050" s="437"/>
      <c r="P3050" s="430" t="str">
        <f t="shared" si="619"/>
        <v/>
      </c>
      <c r="U3050" s="177">
        <v>135</v>
      </c>
      <c r="V3050" s="177" t="s">
        <v>3046</v>
      </c>
      <c r="W3050" s="177" t="s">
        <v>3070</v>
      </c>
      <c r="X3050" s="177" t="s">
        <v>2694</v>
      </c>
      <c r="Y3050" s="177" t="s">
        <v>3071</v>
      </c>
      <c r="Z3050" s="177" t="s">
        <v>2607</v>
      </c>
      <c r="AA3050" s="525" t="s">
        <v>3072</v>
      </c>
      <c r="AB3050" s="399" t="str">
        <f t="shared" si="620"/>
        <v>DC1LL04</v>
      </c>
      <c r="AC3050" s="399" t="str">
        <f t="shared" si="621"/>
        <v>DC1LL04-DC</v>
      </c>
      <c r="AD3050" t="str">
        <f>Y3050&amp;"-"&amp;VLOOKUP(AC3050,'LICH THI'!C:AA,9,0)</f>
        <v>63DCKT3261-42470</v>
      </c>
      <c r="AE3050">
        <f t="shared" si="622"/>
        <v>1</v>
      </c>
    </row>
    <row r="3051" spans="1:31" x14ac:dyDescent="0.25">
      <c r="A3051" s="436" t="str">
        <f t="shared" si="612"/>
        <v>DC1LL04-DC-137</v>
      </c>
      <c r="B3051" s="436">
        <f>COUNTIF(AC$4:AC3051,AC3051)</f>
        <v>137</v>
      </c>
      <c r="C3051" s="436" t="str">
        <f t="shared" si="613"/>
        <v>DC1LL04-DC</v>
      </c>
      <c r="D3051" s="436">
        <f>VLOOKUP(C3051,'LICH THI'!C:AA,12,0)</f>
        <v>143</v>
      </c>
      <c r="E3051" s="436">
        <f>VLOOKUP(C3051,'LICH THI'!C:AA,13,0)</f>
        <v>48</v>
      </c>
      <c r="F3051" s="436">
        <f t="shared" si="623"/>
        <v>47</v>
      </c>
      <c r="G3051" s="436">
        <f>VLOOKUP(C3051,'LICH THI'!C:AA,14,0)</f>
        <v>3</v>
      </c>
      <c r="H3051" s="436">
        <f t="shared" si="614"/>
        <v>3</v>
      </c>
      <c r="I3051" s="436" t="str">
        <f t="shared" si="615"/>
        <v>Nguyễn Thị Huyền Trang</v>
      </c>
      <c r="J3051" s="436"/>
      <c r="K3051" s="436">
        <f t="shared" si="616"/>
        <v>1</v>
      </c>
      <c r="L3051" s="436" t="str">
        <f t="shared" si="617"/>
        <v>DC1LL04-DC-1</v>
      </c>
      <c r="M3051" s="436">
        <f t="shared" si="618"/>
        <v>4</v>
      </c>
      <c r="N3051" s="437">
        <f t="shared" si="624"/>
        <v>40</v>
      </c>
      <c r="O3051" s="437"/>
      <c r="P3051" s="430" t="str">
        <f t="shared" si="619"/>
        <v/>
      </c>
      <c r="U3051" s="177">
        <v>28</v>
      </c>
      <c r="V3051" s="177" t="s">
        <v>2700</v>
      </c>
      <c r="W3051" s="177" t="s">
        <v>2704</v>
      </c>
      <c r="X3051" s="177" t="s">
        <v>2694</v>
      </c>
      <c r="Y3051" s="177" t="s">
        <v>2705</v>
      </c>
      <c r="Z3051" s="177" t="s">
        <v>2607</v>
      </c>
      <c r="AA3051" s="525" t="s">
        <v>2706</v>
      </c>
      <c r="AB3051" s="399" t="str">
        <f t="shared" si="620"/>
        <v>DC1LL04</v>
      </c>
      <c r="AC3051" s="399" t="str">
        <f t="shared" si="621"/>
        <v>DC1LL04-DC</v>
      </c>
      <c r="AD3051" t="str">
        <f>Y3051&amp;"-"&amp;VLOOKUP(AC3051,'LICH THI'!C:AA,9,0)</f>
        <v>63DCKT3150-42470</v>
      </c>
      <c r="AE3051">
        <f t="shared" si="622"/>
        <v>1</v>
      </c>
    </row>
    <row r="3052" spans="1:31" x14ac:dyDescent="0.25">
      <c r="A3052" s="436" t="str">
        <f t="shared" si="612"/>
        <v>DC1LL04-DC-138</v>
      </c>
      <c r="B3052" s="436">
        <f>COUNTIF(AC$4:AC3052,AC3052)</f>
        <v>138</v>
      </c>
      <c r="C3052" s="436" t="str">
        <f t="shared" si="613"/>
        <v>DC1LL04-DC</v>
      </c>
      <c r="D3052" s="436">
        <f>VLOOKUP(C3052,'LICH THI'!C:AA,12,0)</f>
        <v>143</v>
      </c>
      <c r="E3052" s="436">
        <f>VLOOKUP(C3052,'LICH THI'!C:AA,13,0)</f>
        <v>48</v>
      </c>
      <c r="F3052" s="436">
        <f t="shared" si="623"/>
        <v>47</v>
      </c>
      <c r="G3052" s="436">
        <f>VLOOKUP(C3052,'LICH THI'!C:AA,14,0)</f>
        <v>3</v>
      </c>
      <c r="H3052" s="436">
        <f t="shared" si="614"/>
        <v>3</v>
      </c>
      <c r="I3052" s="436" t="str">
        <f t="shared" si="615"/>
        <v>Lê Minh Trí</v>
      </c>
      <c r="J3052" s="436"/>
      <c r="K3052" s="436">
        <f t="shared" si="616"/>
        <v>1</v>
      </c>
      <c r="L3052" s="436" t="str">
        <f t="shared" si="617"/>
        <v>DC1LL04-DC-1</v>
      </c>
      <c r="M3052" s="436">
        <f t="shared" si="618"/>
        <v>4</v>
      </c>
      <c r="N3052" s="437">
        <f t="shared" si="624"/>
        <v>41</v>
      </c>
      <c r="O3052" s="437"/>
      <c r="P3052" s="430" t="str">
        <f t="shared" si="619"/>
        <v/>
      </c>
      <c r="U3052" s="177">
        <v>136</v>
      </c>
      <c r="V3052" s="177" t="s">
        <v>3046</v>
      </c>
      <c r="W3052" s="177" t="s">
        <v>3073</v>
      </c>
      <c r="X3052" s="177" t="s">
        <v>3074</v>
      </c>
      <c r="Y3052" s="177" t="s">
        <v>3075</v>
      </c>
      <c r="Z3052" s="177" t="s">
        <v>2607</v>
      </c>
      <c r="AA3052" s="525" t="s">
        <v>3076</v>
      </c>
      <c r="AB3052" s="399" t="str">
        <f t="shared" si="620"/>
        <v>DC1LL04</v>
      </c>
      <c r="AC3052" s="399" t="str">
        <f t="shared" si="621"/>
        <v>DC1LL04-DC</v>
      </c>
      <c r="AD3052" t="str">
        <f>Y3052&amp;"-"&amp;VLOOKUP(AC3052,'LICH THI'!C:AA,9,0)</f>
        <v>63DCKT3218-42470</v>
      </c>
      <c r="AE3052">
        <f t="shared" si="622"/>
        <v>1</v>
      </c>
    </row>
    <row r="3053" spans="1:31" x14ac:dyDescent="0.25">
      <c r="A3053" s="436" t="str">
        <f t="shared" si="612"/>
        <v>DC1LL04-DC-139</v>
      </c>
      <c r="B3053" s="436">
        <f>COUNTIF(AC$4:AC3053,AC3053)</f>
        <v>139</v>
      </c>
      <c r="C3053" s="436" t="str">
        <f t="shared" si="613"/>
        <v>DC1LL04-DC</v>
      </c>
      <c r="D3053" s="436">
        <f>VLOOKUP(C3053,'LICH THI'!C:AA,12,0)</f>
        <v>143</v>
      </c>
      <c r="E3053" s="436">
        <f>VLOOKUP(C3053,'LICH THI'!C:AA,13,0)</f>
        <v>48</v>
      </c>
      <c r="F3053" s="436">
        <f t="shared" si="623"/>
        <v>47</v>
      </c>
      <c r="G3053" s="436">
        <f>VLOOKUP(C3053,'LICH THI'!C:AA,14,0)</f>
        <v>3</v>
      </c>
      <c r="H3053" s="436">
        <f t="shared" si="614"/>
        <v>3</v>
      </c>
      <c r="I3053" s="436" t="str">
        <f t="shared" si="615"/>
        <v>Đào Văn Vang</v>
      </c>
      <c r="J3053" s="436"/>
      <c r="K3053" s="436">
        <f t="shared" si="616"/>
        <v>1</v>
      </c>
      <c r="L3053" s="436" t="str">
        <f t="shared" si="617"/>
        <v>DC1LL04-DC-1</v>
      </c>
      <c r="M3053" s="436">
        <f t="shared" si="618"/>
        <v>4</v>
      </c>
      <c r="N3053" s="437">
        <f t="shared" si="624"/>
        <v>42</v>
      </c>
      <c r="O3053" s="437"/>
      <c r="P3053" s="430" t="str">
        <f t="shared" si="619"/>
        <v/>
      </c>
      <c r="U3053" s="177">
        <v>60</v>
      </c>
      <c r="V3053" s="177" t="s">
        <v>2790</v>
      </c>
      <c r="W3053" s="177" t="s">
        <v>2821</v>
      </c>
      <c r="X3053" s="177" t="s">
        <v>2822</v>
      </c>
      <c r="Y3053" s="177" t="s">
        <v>2823</v>
      </c>
      <c r="Z3053" s="177" t="s">
        <v>2607</v>
      </c>
      <c r="AA3053" s="525" t="s">
        <v>2824</v>
      </c>
      <c r="AB3053" s="399" t="str">
        <f t="shared" si="620"/>
        <v>DC1LL04</v>
      </c>
      <c r="AC3053" s="399" t="str">
        <f t="shared" si="621"/>
        <v>DC1LL04-DC</v>
      </c>
      <c r="AD3053" t="str">
        <f>Y3053&amp;"-"&amp;VLOOKUP(AC3053,'LICH THI'!C:AA,9,0)</f>
        <v>64DCCD3038-42470</v>
      </c>
      <c r="AE3053">
        <f t="shared" si="622"/>
        <v>1</v>
      </c>
    </row>
    <row r="3054" spans="1:31" x14ac:dyDescent="0.25">
      <c r="A3054" s="436" t="str">
        <f t="shared" si="612"/>
        <v>DC1LL04-DC-140</v>
      </c>
      <c r="B3054" s="436">
        <f>COUNTIF(AC$4:AC3054,AC3054)</f>
        <v>140</v>
      </c>
      <c r="C3054" s="436" t="str">
        <f t="shared" si="613"/>
        <v>DC1LL04-DC</v>
      </c>
      <c r="D3054" s="436">
        <f>VLOOKUP(C3054,'LICH THI'!C:AA,12,0)</f>
        <v>143</v>
      </c>
      <c r="E3054" s="436">
        <f>VLOOKUP(C3054,'LICH THI'!C:AA,13,0)</f>
        <v>48</v>
      </c>
      <c r="F3054" s="436">
        <f t="shared" si="623"/>
        <v>47</v>
      </c>
      <c r="G3054" s="436">
        <f>VLOOKUP(C3054,'LICH THI'!C:AA,14,0)</f>
        <v>3</v>
      </c>
      <c r="H3054" s="436">
        <f t="shared" si="614"/>
        <v>3</v>
      </c>
      <c r="I3054" s="436" t="str">
        <f t="shared" si="615"/>
        <v>Nguyễn Anh Việt</v>
      </c>
      <c r="J3054" s="436"/>
      <c r="K3054" s="436">
        <f t="shared" si="616"/>
        <v>1</v>
      </c>
      <c r="L3054" s="436" t="str">
        <f t="shared" si="617"/>
        <v>DC1LL04-DC-1</v>
      </c>
      <c r="M3054" s="436">
        <f t="shared" si="618"/>
        <v>4</v>
      </c>
      <c r="N3054" s="437">
        <f t="shared" si="624"/>
        <v>43</v>
      </c>
      <c r="O3054" s="437"/>
      <c r="P3054" s="430" t="str">
        <f t="shared" si="619"/>
        <v/>
      </c>
      <c r="U3054" s="177">
        <v>112</v>
      </c>
      <c r="V3054" s="177" t="s">
        <v>2982</v>
      </c>
      <c r="W3054" s="177" t="s">
        <v>2995</v>
      </c>
      <c r="X3054" s="177" t="s">
        <v>2996</v>
      </c>
      <c r="Y3054" s="177" t="s">
        <v>2997</v>
      </c>
      <c r="Z3054" s="177" t="s">
        <v>2607</v>
      </c>
      <c r="AA3054" s="525" t="s">
        <v>2998</v>
      </c>
      <c r="AB3054" s="399" t="str">
        <f t="shared" si="620"/>
        <v>DC1LL04</v>
      </c>
      <c r="AC3054" s="399" t="str">
        <f t="shared" si="621"/>
        <v>DC1LL04-DC</v>
      </c>
      <c r="AD3054" t="str">
        <f>Y3054&amp;"-"&amp;VLOOKUP(AC3054,'LICH THI'!C:AA,9,0)</f>
        <v>64DCMX2017-42470</v>
      </c>
      <c r="AE3054">
        <f t="shared" si="622"/>
        <v>1</v>
      </c>
    </row>
    <row r="3055" spans="1:31" x14ac:dyDescent="0.25">
      <c r="A3055" s="436" t="str">
        <f t="shared" si="612"/>
        <v>DC1LL04-DC-141</v>
      </c>
      <c r="B3055" s="436">
        <f>COUNTIF(AC$4:AC3055,AC3055)</f>
        <v>141</v>
      </c>
      <c r="C3055" s="436" t="str">
        <f t="shared" si="613"/>
        <v>DC1LL04-DC</v>
      </c>
      <c r="D3055" s="436">
        <f>VLOOKUP(C3055,'LICH THI'!C:AA,12,0)</f>
        <v>143</v>
      </c>
      <c r="E3055" s="436">
        <f>VLOOKUP(C3055,'LICH THI'!C:AA,13,0)</f>
        <v>48</v>
      </c>
      <c r="F3055" s="436">
        <f t="shared" si="623"/>
        <v>47</v>
      </c>
      <c r="G3055" s="436">
        <f>VLOOKUP(C3055,'LICH THI'!C:AA,14,0)</f>
        <v>3</v>
      </c>
      <c r="H3055" s="436">
        <f t="shared" si="614"/>
        <v>3</v>
      </c>
      <c r="I3055" s="436" t="str">
        <f t="shared" si="615"/>
        <v>Vũ Trường Vinh</v>
      </c>
      <c r="J3055" s="436"/>
      <c r="K3055" s="436">
        <f t="shared" si="616"/>
        <v>1</v>
      </c>
      <c r="L3055" s="436" t="str">
        <f t="shared" si="617"/>
        <v>DC1LL04-DC-1</v>
      </c>
      <c r="M3055" s="436">
        <f t="shared" si="618"/>
        <v>4</v>
      </c>
      <c r="N3055" s="437">
        <f t="shared" si="624"/>
        <v>44</v>
      </c>
      <c r="O3055" s="437"/>
      <c r="P3055" s="430" t="str">
        <f t="shared" si="619"/>
        <v/>
      </c>
      <c r="U3055" s="177">
        <v>143</v>
      </c>
      <c r="V3055" s="177" t="s">
        <v>3088</v>
      </c>
      <c r="W3055" s="177" t="s">
        <v>3098</v>
      </c>
      <c r="X3055" s="177" t="s">
        <v>3099</v>
      </c>
      <c r="Y3055" s="177" t="s">
        <v>3100</v>
      </c>
      <c r="Z3055" s="177" t="s">
        <v>2607</v>
      </c>
      <c r="AA3055" s="525" t="s">
        <v>3101</v>
      </c>
      <c r="AB3055" s="399" t="str">
        <f t="shared" si="620"/>
        <v>DC1LL04</v>
      </c>
      <c r="AC3055" s="399" t="str">
        <f t="shared" si="621"/>
        <v>DC1LL04-DC</v>
      </c>
      <c r="AD3055" t="str">
        <f>Y3055&amp;"-"&amp;VLOOKUP(AC3055,'LICH THI'!C:AA,9,0)</f>
        <v>63DCQT3118-42470</v>
      </c>
      <c r="AE3055">
        <f t="shared" si="622"/>
        <v>1</v>
      </c>
    </row>
    <row r="3056" spans="1:31" x14ac:dyDescent="0.25">
      <c r="A3056" s="436" t="str">
        <f t="shared" si="612"/>
        <v>DC1LL04-DC-142</v>
      </c>
      <c r="B3056" s="436">
        <f>COUNTIF(AC$4:AC3056,AC3056)</f>
        <v>142</v>
      </c>
      <c r="C3056" s="436" t="str">
        <f t="shared" si="613"/>
        <v>DC1LL04-DC</v>
      </c>
      <c r="D3056" s="436">
        <f>VLOOKUP(C3056,'LICH THI'!C:AA,12,0)</f>
        <v>143</v>
      </c>
      <c r="E3056" s="436">
        <f>VLOOKUP(C3056,'LICH THI'!C:AA,13,0)</f>
        <v>48</v>
      </c>
      <c r="F3056" s="436">
        <f t="shared" si="623"/>
        <v>47</v>
      </c>
      <c r="G3056" s="436">
        <f>VLOOKUP(C3056,'LICH THI'!C:AA,14,0)</f>
        <v>3</v>
      </c>
      <c r="H3056" s="436">
        <f t="shared" si="614"/>
        <v>3</v>
      </c>
      <c r="I3056" s="436" t="str">
        <f t="shared" si="615"/>
        <v>Nguyễn Văn Vũ</v>
      </c>
      <c r="J3056" s="436"/>
      <c r="K3056" s="436">
        <f t="shared" si="616"/>
        <v>1</v>
      </c>
      <c r="L3056" s="436" t="str">
        <f t="shared" si="617"/>
        <v>DC1LL04-DC-1</v>
      </c>
      <c r="M3056" s="436">
        <f t="shared" si="618"/>
        <v>4</v>
      </c>
      <c r="N3056" s="437">
        <f t="shared" si="624"/>
        <v>45</v>
      </c>
      <c r="O3056" s="437"/>
      <c r="P3056" s="430" t="str">
        <f t="shared" si="619"/>
        <v/>
      </c>
      <c r="U3056" s="177">
        <v>116</v>
      </c>
      <c r="V3056" s="177" t="s">
        <v>2999</v>
      </c>
      <c r="W3056" s="177" t="s">
        <v>2741</v>
      </c>
      <c r="X3056" s="177" t="s">
        <v>3011</v>
      </c>
      <c r="Y3056" s="177" t="s">
        <v>3012</v>
      </c>
      <c r="Z3056" s="177" t="s">
        <v>2607</v>
      </c>
      <c r="AA3056" s="525" t="s">
        <v>3013</v>
      </c>
      <c r="AB3056" s="399" t="str">
        <f t="shared" si="620"/>
        <v>DC1LL04</v>
      </c>
      <c r="AC3056" s="399" t="str">
        <f t="shared" si="621"/>
        <v>DC1LL04-DC</v>
      </c>
      <c r="AD3056" t="str">
        <f>Y3056&amp;"-"&amp;VLOOKUP(AC3056,'LICH THI'!C:AA,9,0)</f>
        <v>64DCMX3011-42470</v>
      </c>
      <c r="AE3056">
        <f t="shared" si="622"/>
        <v>1</v>
      </c>
    </row>
    <row r="3057" spans="1:31" x14ac:dyDescent="0.25">
      <c r="A3057" s="436" t="str">
        <f t="shared" si="612"/>
        <v>DC1LL04-DC-143</v>
      </c>
      <c r="B3057" s="436">
        <f>COUNTIF(AC$4:AC3057,AC3057)</f>
        <v>143</v>
      </c>
      <c r="C3057" s="436" t="str">
        <f t="shared" si="613"/>
        <v>DC1LL04-DC</v>
      </c>
      <c r="D3057" s="436">
        <f>VLOOKUP(C3057,'LICH THI'!C:AA,12,0)</f>
        <v>143</v>
      </c>
      <c r="E3057" s="436">
        <f>VLOOKUP(C3057,'LICH THI'!C:AA,13,0)</f>
        <v>48</v>
      </c>
      <c r="F3057" s="436">
        <f t="shared" si="623"/>
        <v>47</v>
      </c>
      <c r="G3057" s="436">
        <f>VLOOKUP(C3057,'LICH THI'!C:AA,14,0)</f>
        <v>3</v>
      </c>
      <c r="H3057" s="436">
        <f t="shared" si="614"/>
        <v>3</v>
      </c>
      <c r="I3057" s="436" t="str">
        <f t="shared" si="615"/>
        <v>Vũ Thị Hải Yến</v>
      </c>
      <c r="J3057" s="436"/>
      <c r="K3057" s="436">
        <f t="shared" si="616"/>
        <v>1</v>
      </c>
      <c r="L3057" s="436" t="str">
        <f t="shared" si="617"/>
        <v>DC1LL04-DC-1</v>
      </c>
      <c r="M3057" s="436">
        <f t="shared" si="618"/>
        <v>4</v>
      </c>
      <c r="N3057" s="437">
        <f t="shared" si="624"/>
        <v>46</v>
      </c>
      <c r="O3057" s="437"/>
      <c r="P3057" s="430" t="str">
        <f t="shared" si="619"/>
        <v/>
      </c>
      <c r="U3057" s="177">
        <v>9</v>
      </c>
      <c r="V3057" s="177" t="s">
        <v>2614</v>
      </c>
      <c r="W3057" s="177" t="s">
        <v>2638</v>
      </c>
      <c r="X3057" s="177" t="s">
        <v>2639</v>
      </c>
      <c r="Y3057" s="177" t="s">
        <v>2640</v>
      </c>
      <c r="Z3057" s="177" t="s">
        <v>2607</v>
      </c>
      <c r="AA3057" s="525" t="s">
        <v>2641</v>
      </c>
      <c r="AB3057" s="399" t="str">
        <f t="shared" si="620"/>
        <v>DC1LL04</v>
      </c>
      <c r="AC3057" s="399" t="str">
        <f t="shared" si="621"/>
        <v>DC1LL04-DC</v>
      </c>
      <c r="AD3057" t="str">
        <f>Y3057&amp;"-"&amp;VLOOKUP(AC3057,'LICH THI'!C:AA,9,0)</f>
        <v>63DCKT3358-42470</v>
      </c>
      <c r="AE3057">
        <f t="shared" si="622"/>
        <v>1</v>
      </c>
    </row>
    <row r="3058" spans="1:31" x14ac:dyDescent="0.25">
      <c r="A3058" s="436" t="str">
        <f t="shared" si="612"/>
        <v>DC1LL05-DC-1</v>
      </c>
      <c r="B3058" s="436">
        <f>COUNTIF(AC$4:AC3058,AC3058)</f>
        <v>1</v>
      </c>
      <c r="C3058" s="436" t="str">
        <f t="shared" si="613"/>
        <v>DC1LL05-DC</v>
      </c>
      <c r="D3058" s="436">
        <f>VLOOKUP(C3058,'LICH THI'!C:AA,12,0)</f>
        <v>160</v>
      </c>
      <c r="E3058" s="436">
        <f>VLOOKUP(C3058,'LICH THI'!C:AA,13,0)</f>
        <v>45</v>
      </c>
      <c r="F3058" s="436">
        <f t="shared" si="623"/>
        <v>45</v>
      </c>
      <c r="G3058" s="436">
        <f>VLOOKUP(C3058,'LICH THI'!C:AA,14,0)</f>
        <v>4</v>
      </c>
      <c r="H3058" s="436">
        <f t="shared" si="614"/>
        <v>1</v>
      </c>
      <c r="I3058" s="436" t="str">
        <f t="shared" si="615"/>
        <v>Đỗ Thị Ngọc Anh</v>
      </c>
      <c r="J3058" s="436"/>
      <c r="K3058" s="436">
        <f t="shared" si="616"/>
        <v>2</v>
      </c>
      <c r="L3058" s="436" t="str">
        <f t="shared" si="617"/>
        <v>DC1LL05-DC-2</v>
      </c>
      <c r="M3058" s="436">
        <f t="shared" si="618"/>
        <v>5</v>
      </c>
      <c r="N3058" s="437">
        <f t="shared" si="624"/>
        <v>92</v>
      </c>
      <c r="O3058" s="437"/>
      <c r="P3058" s="430" t="str">
        <f t="shared" si="619"/>
        <v/>
      </c>
      <c r="U3058" s="177">
        <v>114</v>
      </c>
      <c r="V3058" s="177" t="s">
        <v>3509</v>
      </c>
      <c r="W3058" s="177" t="s">
        <v>5925</v>
      </c>
      <c r="X3058" s="177" t="s">
        <v>2611</v>
      </c>
      <c r="Y3058" s="177" t="s">
        <v>5926</v>
      </c>
      <c r="Z3058" s="177" t="s">
        <v>5863</v>
      </c>
      <c r="AA3058" s="525" t="s">
        <v>4374</v>
      </c>
      <c r="AB3058" s="399" t="str">
        <f t="shared" si="620"/>
        <v>DC1LL05</v>
      </c>
      <c r="AC3058" s="399" t="str">
        <f t="shared" si="621"/>
        <v>DC1LL05-DC</v>
      </c>
      <c r="AD3058" t="str">
        <f>Y3058&amp;"-"&amp;VLOOKUP(AC3058,'LICH THI'!C:AA,9,0)</f>
        <v>65DCKX21477-42470</v>
      </c>
      <c r="AE3058">
        <f t="shared" si="622"/>
        <v>1</v>
      </c>
    </row>
    <row r="3059" spans="1:31" x14ac:dyDescent="0.25">
      <c r="A3059" s="436" t="str">
        <f t="shared" si="612"/>
        <v>DC1LL05-DC-2</v>
      </c>
      <c r="B3059" s="436">
        <f>COUNTIF(AC$4:AC3059,AC3059)</f>
        <v>2</v>
      </c>
      <c r="C3059" s="436" t="str">
        <f t="shared" si="613"/>
        <v>DC1LL05-DC</v>
      </c>
      <c r="D3059" s="436">
        <f>VLOOKUP(C3059,'LICH THI'!C:AA,12,0)</f>
        <v>160</v>
      </c>
      <c r="E3059" s="436">
        <f>VLOOKUP(C3059,'LICH THI'!C:AA,13,0)</f>
        <v>45</v>
      </c>
      <c r="F3059" s="436">
        <f t="shared" si="623"/>
        <v>45</v>
      </c>
      <c r="G3059" s="436">
        <f>VLOOKUP(C3059,'LICH THI'!C:AA,14,0)</f>
        <v>4</v>
      </c>
      <c r="H3059" s="436">
        <f t="shared" si="614"/>
        <v>1</v>
      </c>
      <c r="I3059" s="436" t="str">
        <f t="shared" si="615"/>
        <v>Hồ Xuân Anh</v>
      </c>
      <c r="J3059" s="436"/>
      <c r="K3059" s="436">
        <f t="shared" si="616"/>
        <v>2</v>
      </c>
      <c r="L3059" s="436" t="str">
        <f t="shared" si="617"/>
        <v>DC1LL05-DC-2</v>
      </c>
      <c r="M3059" s="436">
        <f t="shared" si="618"/>
        <v>5</v>
      </c>
      <c r="N3059" s="437">
        <f t="shared" si="624"/>
        <v>93</v>
      </c>
      <c r="O3059" s="437"/>
      <c r="P3059" s="430" t="str">
        <f t="shared" si="619"/>
        <v/>
      </c>
      <c r="U3059" s="177">
        <v>93</v>
      </c>
      <c r="V3059" s="177" t="s">
        <v>3415</v>
      </c>
      <c r="W3059" s="177" t="s">
        <v>3416</v>
      </c>
      <c r="X3059" s="177" t="s">
        <v>2611</v>
      </c>
      <c r="Y3059" s="177" t="s">
        <v>3417</v>
      </c>
      <c r="Z3059" s="177" t="s">
        <v>5863</v>
      </c>
      <c r="AA3059" s="525" t="s">
        <v>3418</v>
      </c>
      <c r="AB3059" s="399" t="str">
        <f t="shared" si="620"/>
        <v>DC1LL05</v>
      </c>
      <c r="AC3059" s="399" t="str">
        <f t="shared" si="621"/>
        <v>DC1LL05-DC</v>
      </c>
      <c r="AD3059" t="str">
        <f>Y3059&amp;"-"&amp;VLOOKUP(AC3059,'LICH THI'!C:AA,9,0)</f>
        <v>64DCTH3177-42470</v>
      </c>
      <c r="AE3059">
        <f t="shared" si="622"/>
        <v>1</v>
      </c>
    </row>
    <row r="3060" spans="1:31" x14ac:dyDescent="0.25">
      <c r="A3060" s="436" t="str">
        <f t="shared" si="612"/>
        <v>DC1LL05-DC-3</v>
      </c>
      <c r="B3060" s="436">
        <f>COUNTIF(AC$4:AC3060,AC3060)</f>
        <v>3</v>
      </c>
      <c r="C3060" s="436" t="str">
        <f t="shared" si="613"/>
        <v>DC1LL05-DC</v>
      </c>
      <c r="D3060" s="436">
        <f>VLOOKUP(C3060,'LICH THI'!C:AA,12,0)</f>
        <v>160</v>
      </c>
      <c r="E3060" s="436">
        <f>VLOOKUP(C3060,'LICH THI'!C:AA,13,0)</f>
        <v>45</v>
      </c>
      <c r="F3060" s="436">
        <f t="shared" si="623"/>
        <v>45</v>
      </c>
      <c r="G3060" s="436">
        <f>VLOOKUP(C3060,'LICH THI'!C:AA,14,0)</f>
        <v>4</v>
      </c>
      <c r="H3060" s="436">
        <f t="shared" si="614"/>
        <v>1</v>
      </c>
      <c r="I3060" s="436" t="str">
        <f t="shared" si="615"/>
        <v>Nguyễn Duy Anh</v>
      </c>
      <c r="J3060" s="436"/>
      <c r="K3060" s="436">
        <f t="shared" si="616"/>
        <v>2</v>
      </c>
      <c r="L3060" s="436" t="str">
        <f t="shared" si="617"/>
        <v>DC1LL05-DC-2</v>
      </c>
      <c r="M3060" s="436">
        <f t="shared" si="618"/>
        <v>5</v>
      </c>
      <c r="N3060" s="437">
        <f t="shared" si="624"/>
        <v>94</v>
      </c>
      <c r="O3060" s="437"/>
      <c r="P3060" s="430" t="str">
        <f t="shared" si="619"/>
        <v/>
      </c>
      <c r="U3060" s="177">
        <v>5</v>
      </c>
      <c r="V3060" s="177" t="s">
        <v>2609</v>
      </c>
      <c r="W3060" s="177" t="s">
        <v>2969</v>
      </c>
      <c r="X3060" s="177" t="s">
        <v>2611</v>
      </c>
      <c r="Y3060" s="177" t="s">
        <v>5225</v>
      </c>
      <c r="Z3060" s="177" t="s">
        <v>5863</v>
      </c>
      <c r="AA3060" s="525" t="s">
        <v>5226</v>
      </c>
      <c r="AB3060" s="399" t="str">
        <f t="shared" si="620"/>
        <v>DC1LL05</v>
      </c>
      <c r="AC3060" s="399" t="str">
        <f t="shared" si="621"/>
        <v>DC1LL05-DC</v>
      </c>
      <c r="AD3060" t="str">
        <f>Y3060&amp;"-"&amp;VLOOKUP(AC3060,'LICH THI'!C:AA,9,0)</f>
        <v>63DCCD3219-42470</v>
      </c>
      <c r="AE3060">
        <f t="shared" si="622"/>
        <v>1</v>
      </c>
    </row>
    <row r="3061" spans="1:31" x14ac:dyDescent="0.25">
      <c r="A3061" s="436" t="str">
        <f t="shared" si="612"/>
        <v>DC1LL05-DC-4</v>
      </c>
      <c r="B3061" s="436">
        <f>COUNTIF(AC$4:AC3061,AC3061)</f>
        <v>4</v>
      </c>
      <c r="C3061" s="436" t="str">
        <f t="shared" si="613"/>
        <v>DC1LL05-DC</v>
      </c>
      <c r="D3061" s="436">
        <f>VLOOKUP(C3061,'LICH THI'!C:AA,12,0)</f>
        <v>160</v>
      </c>
      <c r="E3061" s="436">
        <f>VLOOKUP(C3061,'LICH THI'!C:AA,13,0)</f>
        <v>45</v>
      </c>
      <c r="F3061" s="436">
        <f t="shared" si="623"/>
        <v>45</v>
      </c>
      <c r="G3061" s="436">
        <f>VLOOKUP(C3061,'LICH THI'!C:AA,14,0)</f>
        <v>4</v>
      </c>
      <c r="H3061" s="436">
        <f t="shared" si="614"/>
        <v>1</v>
      </c>
      <c r="I3061" s="436" t="str">
        <f t="shared" si="615"/>
        <v>Nguyễn Thị Hoàng Anh</v>
      </c>
      <c r="J3061" s="436"/>
      <c r="K3061" s="436">
        <f t="shared" si="616"/>
        <v>2</v>
      </c>
      <c r="L3061" s="436" t="str">
        <f t="shared" si="617"/>
        <v>DC1LL05-DC-2</v>
      </c>
      <c r="M3061" s="436">
        <f t="shared" si="618"/>
        <v>5</v>
      </c>
      <c r="N3061" s="437">
        <f t="shared" si="624"/>
        <v>95</v>
      </c>
      <c r="O3061" s="437"/>
      <c r="P3061" s="430" t="str">
        <f t="shared" si="619"/>
        <v/>
      </c>
      <c r="U3061" s="177">
        <v>64</v>
      </c>
      <c r="V3061" s="177" t="s">
        <v>3378</v>
      </c>
      <c r="W3061" s="177" t="s">
        <v>5546</v>
      </c>
      <c r="X3061" s="177" t="s">
        <v>2611</v>
      </c>
      <c r="Y3061" s="177" t="s">
        <v>5889</v>
      </c>
      <c r="Z3061" s="177" t="s">
        <v>5863</v>
      </c>
      <c r="AA3061" s="525" t="s">
        <v>5025</v>
      </c>
      <c r="AB3061" s="399" t="str">
        <f t="shared" si="620"/>
        <v>DC1LL05</v>
      </c>
      <c r="AC3061" s="399" t="str">
        <f t="shared" si="621"/>
        <v>DC1LL05-DC</v>
      </c>
      <c r="AD3061" t="str">
        <f>Y3061&amp;"-"&amp;VLOOKUP(AC3061,'LICH THI'!C:AA,9,0)</f>
        <v>64DCKT3251-42470</v>
      </c>
      <c r="AE3061">
        <f t="shared" si="622"/>
        <v>1</v>
      </c>
    </row>
    <row r="3062" spans="1:31" x14ac:dyDescent="0.25">
      <c r="A3062" s="436" t="str">
        <f t="shared" si="612"/>
        <v>DC1LL05-DC-5</v>
      </c>
      <c r="B3062" s="436">
        <f>COUNTIF(AC$4:AC3062,AC3062)</f>
        <v>5</v>
      </c>
      <c r="C3062" s="436" t="str">
        <f t="shared" si="613"/>
        <v>DC1LL05-DC</v>
      </c>
      <c r="D3062" s="436">
        <f>VLOOKUP(C3062,'LICH THI'!C:AA,12,0)</f>
        <v>160</v>
      </c>
      <c r="E3062" s="436">
        <f>VLOOKUP(C3062,'LICH THI'!C:AA,13,0)</f>
        <v>45</v>
      </c>
      <c r="F3062" s="436">
        <f t="shared" si="623"/>
        <v>45</v>
      </c>
      <c r="G3062" s="436">
        <f>VLOOKUP(C3062,'LICH THI'!C:AA,14,0)</f>
        <v>4</v>
      </c>
      <c r="H3062" s="436">
        <f t="shared" si="614"/>
        <v>1</v>
      </c>
      <c r="I3062" s="436" t="str">
        <f t="shared" si="615"/>
        <v>Nguyễn Thị Phương Anh</v>
      </c>
      <c r="J3062" s="436"/>
      <c r="K3062" s="436">
        <f t="shared" si="616"/>
        <v>2</v>
      </c>
      <c r="L3062" s="436" t="str">
        <f t="shared" si="617"/>
        <v>DC1LL05-DC-2</v>
      </c>
      <c r="M3062" s="436">
        <f t="shared" si="618"/>
        <v>5</v>
      </c>
      <c r="N3062" s="437">
        <f t="shared" si="624"/>
        <v>51</v>
      </c>
      <c r="O3062" s="437"/>
      <c r="P3062" s="430" t="str">
        <f t="shared" si="619"/>
        <v/>
      </c>
      <c r="U3062" s="177">
        <v>106</v>
      </c>
      <c r="V3062" s="177" t="s">
        <v>3502</v>
      </c>
      <c r="W3062" s="177" t="s">
        <v>2645</v>
      </c>
      <c r="X3062" s="177" t="s">
        <v>2611</v>
      </c>
      <c r="Y3062" s="177" t="s">
        <v>5910</v>
      </c>
      <c r="Z3062" s="177" t="s">
        <v>5863</v>
      </c>
      <c r="AA3062" s="525" t="s">
        <v>5911</v>
      </c>
      <c r="AB3062" s="399" t="str">
        <f t="shared" si="620"/>
        <v>DC1LL05</v>
      </c>
      <c r="AC3062" s="399" t="str">
        <f t="shared" si="621"/>
        <v>DC1LL05-DC</v>
      </c>
      <c r="AD3062" t="str">
        <f>Y3062&amp;"-"&amp;VLOOKUP(AC3062,'LICH THI'!C:AA,9,0)</f>
        <v>65DCKT22191-42470</v>
      </c>
      <c r="AE3062">
        <f t="shared" si="622"/>
        <v>1</v>
      </c>
    </row>
    <row r="3063" spans="1:31" x14ac:dyDescent="0.25">
      <c r="A3063" s="436" t="str">
        <f t="shared" si="612"/>
        <v>DC1LL05-DC-6</v>
      </c>
      <c r="B3063" s="436">
        <f>COUNTIF(AC$4:AC3063,AC3063)</f>
        <v>6</v>
      </c>
      <c r="C3063" s="436" t="str">
        <f t="shared" si="613"/>
        <v>DC1LL05-DC</v>
      </c>
      <c r="D3063" s="436">
        <f>VLOOKUP(C3063,'LICH THI'!C:AA,12,0)</f>
        <v>160</v>
      </c>
      <c r="E3063" s="436">
        <f>VLOOKUP(C3063,'LICH THI'!C:AA,13,0)</f>
        <v>45</v>
      </c>
      <c r="F3063" s="436">
        <f t="shared" si="623"/>
        <v>45</v>
      </c>
      <c r="G3063" s="436">
        <f>VLOOKUP(C3063,'LICH THI'!C:AA,14,0)</f>
        <v>4</v>
      </c>
      <c r="H3063" s="436">
        <f t="shared" si="614"/>
        <v>1</v>
      </c>
      <c r="I3063" s="436" t="str">
        <f t="shared" si="615"/>
        <v>Nguyễn Vân Anh</v>
      </c>
      <c r="J3063" s="436"/>
      <c r="K3063" s="436">
        <f t="shared" si="616"/>
        <v>2</v>
      </c>
      <c r="L3063" s="436" t="str">
        <f t="shared" si="617"/>
        <v>DC1LL05-DC-2</v>
      </c>
      <c r="M3063" s="436">
        <f t="shared" si="618"/>
        <v>5</v>
      </c>
      <c r="N3063" s="437">
        <f t="shared" si="624"/>
        <v>52</v>
      </c>
      <c r="O3063" s="437"/>
      <c r="P3063" s="430" t="str">
        <f t="shared" si="619"/>
        <v/>
      </c>
      <c r="U3063" s="177">
        <v>107</v>
      </c>
      <c r="V3063" s="177" t="s">
        <v>3502</v>
      </c>
      <c r="W3063" s="177" t="s">
        <v>5912</v>
      </c>
      <c r="X3063" s="177" t="s">
        <v>2611</v>
      </c>
      <c r="Y3063" s="177" t="s">
        <v>5913</v>
      </c>
      <c r="Z3063" s="177" t="s">
        <v>5863</v>
      </c>
      <c r="AA3063" s="525" t="s">
        <v>5914</v>
      </c>
      <c r="AB3063" s="399" t="str">
        <f t="shared" si="620"/>
        <v>DC1LL05</v>
      </c>
      <c r="AC3063" s="399" t="str">
        <f t="shared" si="621"/>
        <v>DC1LL05-DC</v>
      </c>
      <c r="AD3063" t="str">
        <f>Y3063&amp;"-"&amp;VLOOKUP(AC3063,'LICH THI'!C:AA,9,0)</f>
        <v>65DCKT21557-42470</v>
      </c>
      <c r="AE3063">
        <f t="shared" si="622"/>
        <v>1</v>
      </c>
    </row>
    <row r="3064" spans="1:31" x14ac:dyDescent="0.25">
      <c r="A3064" s="436" t="str">
        <f t="shared" si="612"/>
        <v>DC1LL05-DC-7</v>
      </c>
      <c r="B3064" s="436">
        <f>COUNTIF(AC$4:AC3064,AC3064)</f>
        <v>7</v>
      </c>
      <c r="C3064" s="436" t="str">
        <f t="shared" si="613"/>
        <v>DC1LL05-DC</v>
      </c>
      <c r="D3064" s="436">
        <f>VLOOKUP(C3064,'LICH THI'!C:AA,12,0)</f>
        <v>160</v>
      </c>
      <c r="E3064" s="436">
        <f>VLOOKUP(C3064,'LICH THI'!C:AA,13,0)</f>
        <v>45</v>
      </c>
      <c r="F3064" s="436">
        <f t="shared" si="623"/>
        <v>45</v>
      </c>
      <c r="G3064" s="436">
        <f>VLOOKUP(C3064,'LICH THI'!C:AA,14,0)</f>
        <v>4</v>
      </c>
      <c r="H3064" s="436">
        <f t="shared" si="614"/>
        <v>1</v>
      </c>
      <c r="I3064" s="436" t="str">
        <f t="shared" si="615"/>
        <v>Phí Thị Ngọc Anh</v>
      </c>
      <c r="J3064" s="436"/>
      <c r="K3064" s="436">
        <f t="shared" si="616"/>
        <v>2</v>
      </c>
      <c r="L3064" s="436" t="str">
        <f t="shared" si="617"/>
        <v>DC1LL05-DC-2</v>
      </c>
      <c r="M3064" s="436">
        <f t="shared" si="618"/>
        <v>5</v>
      </c>
      <c r="N3064" s="437">
        <f t="shared" si="624"/>
        <v>53</v>
      </c>
      <c r="O3064" s="437"/>
      <c r="P3064" s="430" t="str">
        <f t="shared" si="619"/>
        <v/>
      </c>
      <c r="U3064" s="177">
        <v>108</v>
      </c>
      <c r="V3064" s="177" t="s">
        <v>3502</v>
      </c>
      <c r="W3064" s="177" t="s">
        <v>5915</v>
      </c>
      <c r="X3064" s="177" t="s">
        <v>2611</v>
      </c>
      <c r="Y3064" s="177" t="s">
        <v>5916</v>
      </c>
      <c r="Z3064" s="177" t="s">
        <v>5863</v>
      </c>
      <c r="AA3064" s="525" t="s">
        <v>5917</v>
      </c>
      <c r="AB3064" s="399" t="str">
        <f t="shared" si="620"/>
        <v>DC1LL05</v>
      </c>
      <c r="AC3064" s="399" t="str">
        <f t="shared" si="621"/>
        <v>DC1LL05-DC</v>
      </c>
      <c r="AD3064" t="str">
        <f>Y3064&amp;"-"&amp;VLOOKUP(AC3064,'LICH THI'!C:AA,9,0)</f>
        <v>65DCKT22288-42470</v>
      </c>
      <c r="AE3064">
        <f t="shared" si="622"/>
        <v>1</v>
      </c>
    </row>
    <row r="3065" spans="1:31" x14ac:dyDescent="0.25">
      <c r="A3065" s="436" t="str">
        <f t="shared" si="612"/>
        <v>DC1LL05-DC-8</v>
      </c>
      <c r="B3065" s="436">
        <f>COUNTIF(AC$4:AC3065,AC3065)</f>
        <v>8</v>
      </c>
      <c r="C3065" s="436" t="str">
        <f t="shared" si="613"/>
        <v>DC1LL05-DC</v>
      </c>
      <c r="D3065" s="436">
        <f>VLOOKUP(C3065,'LICH THI'!C:AA,12,0)</f>
        <v>160</v>
      </c>
      <c r="E3065" s="436">
        <f>VLOOKUP(C3065,'LICH THI'!C:AA,13,0)</f>
        <v>45</v>
      </c>
      <c r="F3065" s="436">
        <f t="shared" si="623"/>
        <v>45</v>
      </c>
      <c r="G3065" s="436">
        <f>VLOOKUP(C3065,'LICH THI'!C:AA,14,0)</f>
        <v>4</v>
      </c>
      <c r="H3065" s="436">
        <f t="shared" si="614"/>
        <v>1</v>
      </c>
      <c r="I3065" s="436" t="str">
        <f t="shared" si="615"/>
        <v>Trần Thị Lâm Anh</v>
      </c>
      <c r="J3065" s="436"/>
      <c r="K3065" s="436">
        <f t="shared" si="616"/>
        <v>2</v>
      </c>
      <c r="L3065" s="436" t="str">
        <f t="shared" si="617"/>
        <v>DC1LL05-DC-2</v>
      </c>
      <c r="M3065" s="436">
        <f t="shared" si="618"/>
        <v>5</v>
      </c>
      <c r="N3065" s="437">
        <f t="shared" si="624"/>
        <v>54</v>
      </c>
      <c r="O3065" s="437"/>
      <c r="P3065" s="430" t="str">
        <f t="shared" si="619"/>
        <v/>
      </c>
      <c r="U3065" s="177">
        <v>130</v>
      </c>
      <c r="V3065" s="177" t="s">
        <v>3556</v>
      </c>
      <c r="W3065" s="177" t="s">
        <v>4410</v>
      </c>
      <c r="X3065" s="177" t="s">
        <v>2611</v>
      </c>
      <c r="Y3065" s="177" t="s">
        <v>4411</v>
      </c>
      <c r="Z3065" s="177" t="s">
        <v>5863</v>
      </c>
      <c r="AA3065" s="525" t="s">
        <v>4051</v>
      </c>
      <c r="AB3065" s="399" t="str">
        <f t="shared" si="620"/>
        <v>DC1LL05</v>
      </c>
      <c r="AC3065" s="399" t="str">
        <f t="shared" si="621"/>
        <v>DC1LL05-DC</v>
      </c>
      <c r="AD3065" t="str">
        <f>Y3065&amp;"-"&amp;VLOOKUP(AC3065,'LICH THI'!C:AA,9,0)</f>
        <v>65DCQT22652-42470</v>
      </c>
      <c r="AE3065">
        <f t="shared" si="622"/>
        <v>1</v>
      </c>
    </row>
    <row r="3066" spans="1:31" x14ac:dyDescent="0.25">
      <c r="A3066" s="436" t="str">
        <f t="shared" si="612"/>
        <v>DC1LL05-DC-9</v>
      </c>
      <c r="B3066" s="436">
        <f>COUNTIF(AC$4:AC3066,AC3066)</f>
        <v>9</v>
      </c>
      <c r="C3066" s="436" t="str">
        <f t="shared" si="613"/>
        <v>DC1LL05-DC</v>
      </c>
      <c r="D3066" s="436">
        <f>VLOOKUP(C3066,'LICH THI'!C:AA,12,0)</f>
        <v>160</v>
      </c>
      <c r="E3066" s="436">
        <f>VLOOKUP(C3066,'LICH THI'!C:AA,13,0)</f>
        <v>45</v>
      </c>
      <c r="F3066" s="436">
        <f t="shared" si="623"/>
        <v>45</v>
      </c>
      <c r="G3066" s="436">
        <f>VLOOKUP(C3066,'LICH THI'!C:AA,14,0)</f>
        <v>4</v>
      </c>
      <c r="H3066" s="436">
        <f t="shared" si="614"/>
        <v>1</v>
      </c>
      <c r="I3066" s="436" t="str">
        <f t="shared" si="615"/>
        <v>Trịnh Tuấn Anh</v>
      </c>
      <c r="J3066" s="436"/>
      <c r="K3066" s="436">
        <f t="shared" si="616"/>
        <v>2</v>
      </c>
      <c r="L3066" s="436" t="str">
        <f t="shared" si="617"/>
        <v>DC1LL05-DC-2</v>
      </c>
      <c r="M3066" s="436">
        <f t="shared" si="618"/>
        <v>5</v>
      </c>
      <c r="N3066" s="437">
        <f t="shared" si="624"/>
        <v>55</v>
      </c>
      <c r="O3066" s="437"/>
      <c r="P3066" s="430" t="str">
        <f t="shared" si="619"/>
        <v/>
      </c>
      <c r="U3066" s="177">
        <v>22</v>
      </c>
      <c r="V3066" s="177" t="s">
        <v>2897</v>
      </c>
      <c r="W3066" s="177" t="s">
        <v>3739</v>
      </c>
      <c r="X3066" s="177" t="s">
        <v>2611</v>
      </c>
      <c r="Y3066" s="177" t="s">
        <v>3740</v>
      </c>
      <c r="Z3066" s="177" t="s">
        <v>5863</v>
      </c>
      <c r="AA3066" s="525" t="s">
        <v>3741</v>
      </c>
      <c r="AB3066" s="399" t="str">
        <f t="shared" si="620"/>
        <v>DC1LL05</v>
      </c>
      <c r="AC3066" s="399" t="str">
        <f t="shared" si="621"/>
        <v>DC1LL05-DC</v>
      </c>
      <c r="AD3066" t="str">
        <f>Y3066&amp;"-"&amp;VLOOKUP(AC3066,'LICH THI'!C:AA,9,0)</f>
        <v>64DCDB3061-42470</v>
      </c>
      <c r="AE3066">
        <f t="shared" si="622"/>
        <v>1</v>
      </c>
    </row>
    <row r="3067" spans="1:31" x14ac:dyDescent="0.25">
      <c r="A3067" s="436" t="str">
        <f t="shared" si="612"/>
        <v>DC1LL05-DC-10</v>
      </c>
      <c r="B3067" s="436">
        <f>COUNTIF(AC$4:AC3067,AC3067)</f>
        <v>10</v>
      </c>
      <c r="C3067" s="436" t="str">
        <f t="shared" si="613"/>
        <v>DC1LL05-DC</v>
      </c>
      <c r="D3067" s="436">
        <f>VLOOKUP(C3067,'LICH THI'!C:AA,12,0)</f>
        <v>160</v>
      </c>
      <c r="E3067" s="436">
        <f>VLOOKUP(C3067,'LICH THI'!C:AA,13,0)</f>
        <v>45</v>
      </c>
      <c r="F3067" s="436">
        <f t="shared" si="623"/>
        <v>45</v>
      </c>
      <c r="G3067" s="436">
        <f>VLOOKUP(C3067,'LICH THI'!C:AA,14,0)</f>
        <v>4</v>
      </c>
      <c r="H3067" s="436">
        <f t="shared" si="614"/>
        <v>1</v>
      </c>
      <c r="I3067" s="436" t="str">
        <f t="shared" si="615"/>
        <v>Cao Thuỳ Bích</v>
      </c>
      <c r="J3067" s="436"/>
      <c r="K3067" s="436">
        <f t="shared" si="616"/>
        <v>2</v>
      </c>
      <c r="L3067" s="436" t="str">
        <f t="shared" si="617"/>
        <v>DC1LL05-DC-2</v>
      </c>
      <c r="M3067" s="436">
        <f t="shared" si="618"/>
        <v>5</v>
      </c>
      <c r="N3067" s="437">
        <f t="shared" si="624"/>
        <v>56</v>
      </c>
      <c r="O3067" s="437"/>
      <c r="P3067" s="430" t="str">
        <f t="shared" si="619"/>
        <v/>
      </c>
      <c r="U3067" s="177">
        <v>115</v>
      </c>
      <c r="V3067" s="177" t="s">
        <v>3509</v>
      </c>
      <c r="W3067" s="177" t="s">
        <v>5927</v>
      </c>
      <c r="X3067" s="177" t="s">
        <v>3817</v>
      </c>
      <c r="Y3067" s="177" t="s">
        <v>5928</v>
      </c>
      <c r="Z3067" s="177" t="s">
        <v>5863</v>
      </c>
      <c r="AA3067" s="525" t="s">
        <v>5929</v>
      </c>
      <c r="AB3067" s="399" t="str">
        <f t="shared" si="620"/>
        <v>DC1LL05</v>
      </c>
      <c r="AC3067" s="399" t="str">
        <f t="shared" si="621"/>
        <v>DC1LL05-DC</v>
      </c>
      <c r="AD3067" t="str">
        <f>Y3067&amp;"-"&amp;VLOOKUP(AC3067,'LICH THI'!C:AA,9,0)</f>
        <v>65DCKX21868-42470</v>
      </c>
      <c r="AE3067">
        <f t="shared" si="622"/>
        <v>1</v>
      </c>
    </row>
    <row r="3068" spans="1:31" x14ac:dyDescent="0.25">
      <c r="A3068" s="436" t="str">
        <f t="shared" si="612"/>
        <v>DC1LL05-DC-11</v>
      </c>
      <c r="B3068" s="436">
        <f>COUNTIF(AC$4:AC3068,AC3068)</f>
        <v>11</v>
      </c>
      <c r="C3068" s="436" t="str">
        <f t="shared" si="613"/>
        <v>DC1LL05-DC</v>
      </c>
      <c r="D3068" s="436">
        <f>VLOOKUP(C3068,'LICH THI'!C:AA,12,0)</f>
        <v>160</v>
      </c>
      <c r="E3068" s="436">
        <f>VLOOKUP(C3068,'LICH THI'!C:AA,13,0)</f>
        <v>45</v>
      </c>
      <c r="F3068" s="436">
        <f t="shared" si="623"/>
        <v>45</v>
      </c>
      <c r="G3068" s="436">
        <f>VLOOKUP(C3068,'LICH THI'!C:AA,14,0)</f>
        <v>4</v>
      </c>
      <c r="H3068" s="436">
        <f t="shared" si="614"/>
        <v>1</v>
      </c>
      <c r="I3068" s="436" t="str">
        <f t="shared" si="615"/>
        <v>Đoàn Thị Bích</v>
      </c>
      <c r="J3068" s="436"/>
      <c r="K3068" s="436">
        <f t="shared" si="616"/>
        <v>2</v>
      </c>
      <c r="L3068" s="436" t="str">
        <f t="shared" si="617"/>
        <v>DC1LL05-DC-2</v>
      </c>
      <c r="M3068" s="436">
        <f t="shared" si="618"/>
        <v>5</v>
      </c>
      <c r="N3068" s="437">
        <f t="shared" si="624"/>
        <v>57</v>
      </c>
      <c r="O3068" s="437"/>
      <c r="P3068" s="430" t="str">
        <f t="shared" si="619"/>
        <v/>
      </c>
      <c r="U3068" s="177">
        <v>61</v>
      </c>
      <c r="V3068" s="177" t="s">
        <v>3366</v>
      </c>
      <c r="W3068" s="177" t="s">
        <v>3049</v>
      </c>
      <c r="X3068" s="177" t="s">
        <v>3817</v>
      </c>
      <c r="Y3068" s="177" t="s">
        <v>3818</v>
      </c>
      <c r="Z3068" s="177" t="s">
        <v>5863</v>
      </c>
      <c r="AA3068" s="525" t="s">
        <v>3819</v>
      </c>
      <c r="AB3068" s="399" t="str">
        <f t="shared" si="620"/>
        <v>DC1LL05</v>
      </c>
      <c r="AC3068" s="399" t="str">
        <f t="shared" si="621"/>
        <v>DC1LL05-DC</v>
      </c>
      <c r="AD3068" t="str">
        <f>Y3068&amp;"-"&amp;VLOOKUP(AC3068,'LICH THI'!C:AA,9,0)</f>
        <v>64DCKT3060-42470</v>
      </c>
      <c r="AE3068">
        <f t="shared" si="622"/>
        <v>1</v>
      </c>
    </row>
    <row r="3069" spans="1:31" x14ac:dyDescent="0.25">
      <c r="A3069" s="436" t="str">
        <f t="shared" si="612"/>
        <v>DC1LL05-DC-12</v>
      </c>
      <c r="B3069" s="436">
        <f>COUNTIF(AC$4:AC3069,AC3069)</f>
        <v>12</v>
      </c>
      <c r="C3069" s="436" t="str">
        <f t="shared" si="613"/>
        <v>DC1LL05-DC</v>
      </c>
      <c r="D3069" s="436">
        <f>VLOOKUP(C3069,'LICH THI'!C:AA,12,0)</f>
        <v>160</v>
      </c>
      <c r="E3069" s="436">
        <f>VLOOKUP(C3069,'LICH THI'!C:AA,13,0)</f>
        <v>45</v>
      </c>
      <c r="F3069" s="436">
        <f t="shared" si="623"/>
        <v>45</v>
      </c>
      <c r="G3069" s="436">
        <f>VLOOKUP(C3069,'LICH THI'!C:AA,14,0)</f>
        <v>4</v>
      </c>
      <c r="H3069" s="436">
        <f t="shared" si="614"/>
        <v>1</v>
      </c>
      <c r="I3069" s="436" t="str">
        <f t="shared" si="615"/>
        <v>Lê Văn Bình</v>
      </c>
      <c r="J3069" s="436"/>
      <c r="K3069" s="436">
        <f t="shared" si="616"/>
        <v>2</v>
      </c>
      <c r="L3069" s="436" t="str">
        <f t="shared" si="617"/>
        <v>DC1LL05-DC-2</v>
      </c>
      <c r="M3069" s="436">
        <f t="shared" si="618"/>
        <v>5</v>
      </c>
      <c r="N3069" s="437">
        <f t="shared" si="624"/>
        <v>58</v>
      </c>
      <c r="O3069" s="437"/>
      <c r="P3069" s="430" t="str">
        <f t="shared" si="619"/>
        <v/>
      </c>
      <c r="U3069" s="177">
        <v>1</v>
      </c>
      <c r="V3069" s="177" t="s">
        <v>2603</v>
      </c>
      <c r="W3069" s="177" t="s">
        <v>2604</v>
      </c>
      <c r="X3069" s="177" t="s">
        <v>2605</v>
      </c>
      <c r="Y3069" s="177" t="s">
        <v>2606</v>
      </c>
      <c r="Z3069" s="177" t="s">
        <v>5863</v>
      </c>
      <c r="AA3069" s="525" t="s">
        <v>2608</v>
      </c>
      <c r="AB3069" s="399" t="str">
        <f t="shared" si="620"/>
        <v>DC1LL05</v>
      </c>
      <c r="AC3069" s="399" t="str">
        <f t="shared" si="621"/>
        <v>DC1LL05-DC</v>
      </c>
      <c r="AD3069" t="str">
        <f>Y3069&amp;"-"&amp;VLOOKUP(AC3069,'LICH THI'!C:AA,9,0)</f>
        <v>62DCCD3006-42470</v>
      </c>
      <c r="AE3069">
        <f t="shared" si="622"/>
        <v>1</v>
      </c>
    </row>
    <row r="3070" spans="1:31" x14ac:dyDescent="0.25">
      <c r="A3070" s="436" t="str">
        <f t="shared" si="612"/>
        <v>DC1LL05-DC-13</v>
      </c>
      <c r="B3070" s="436">
        <f>COUNTIF(AC$4:AC3070,AC3070)</f>
        <v>13</v>
      </c>
      <c r="C3070" s="436" t="str">
        <f t="shared" si="613"/>
        <v>DC1LL05-DC</v>
      </c>
      <c r="D3070" s="436">
        <f>VLOOKUP(C3070,'LICH THI'!C:AA,12,0)</f>
        <v>160</v>
      </c>
      <c r="E3070" s="436">
        <f>VLOOKUP(C3070,'LICH THI'!C:AA,13,0)</f>
        <v>45</v>
      </c>
      <c r="F3070" s="436">
        <f t="shared" si="623"/>
        <v>45</v>
      </c>
      <c r="G3070" s="436">
        <f>VLOOKUP(C3070,'LICH THI'!C:AA,14,0)</f>
        <v>4</v>
      </c>
      <c r="H3070" s="436">
        <f t="shared" si="614"/>
        <v>1</v>
      </c>
      <c r="I3070" s="436" t="str">
        <f t="shared" si="615"/>
        <v>Phạm Văn Cường</v>
      </c>
      <c r="J3070" s="436"/>
      <c r="K3070" s="436">
        <f t="shared" si="616"/>
        <v>2</v>
      </c>
      <c r="L3070" s="436" t="str">
        <f t="shared" si="617"/>
        <v>DC1LL05-DC-2</v>
      </c>
      <c r="M3070" s="436">
        <f t="shared" si="618"/>
        <v>5</v>
      </c>
      <c r="N3070" s="437">
        <f t="shared" si="624"/>
        <v>59</v>
      </c>
      <c r="O3070" s="437"/>
      <c r="P3070" s="430" t="str">
        <f t="shared" si="619"/>
        <v/>
      </c>
      <c r="U3070" s="177">
        <v>17</v>
      </c>
      <c r="V3070" s="177" t="s">
        <v>2724</v>
      </c>
      <c r="W3070" s="177" t="s">
        <v>2738</v>
      </c>
      <c r="X3070" s="177" t="s">
        <v>2735</v>
      </c>
      <c r="Y3070" s="177" t="s">
        <v>2739</v>
      </c>
      <c r="Z3070" s="177" t="s">
        <v>5863</v>
      </c>
      <c r="AA3070" s="525" t="s">
        <v>2740</v>
      </c>
      <c r="AB3070" s="399" t="str">
        <f t="shared" si="620"/>
        <v>DC1LL05</v>
      </c>
      <c r="AC3070" s="399" t="str">
        <f t="shared" si="621"/>
        <v>DC1LL05-DC</v>
      </c>
      <c r="AD3070" t="str">
        <f>Y3070&amp;"-"&amp;VLOOKUP(AC3070,'LICH THI'!C:AA,9,0)</f>
        <v>64DCCA3049-42470</v>
      </c>
      <c r="AE3070">
        <f t="shared" si="622"/>
        <v>1</v>
      </c>
    </row>
    <row r="3071" spans="1:31" x14ac:dyDescent="0.25">
      <c r="A3071" s="436" t="str">
        <f t="shared" si="612"/>
        <v>DC1LL05-DC-14</v>
      </c>
      <c r="B3071" s="436">
        <f>COUNTIF(AC$4:AC3071,AC3071)</f>
        <v>14</v>
      </c>
      <c r="C3071" s="436" t="str">
        <f t="shared" si="613"/>
        <v>DC1LL05-DC</v>
      </c>
      <c r="D3071" s="436">
        <f>VLOOKUP(C3071,'LICH THI'!C:AA,12,0)</f>
        <v>160</v>
      </c>
      <c r="E3071" s="436">
        <f>VLOOKUP(C3071,'LICH THI'!C:AA,13,0)</f>
        <v>45</v>
      </c>
      <c r="F3071" s="436">
        <f t="shared" si="623"/>
        <v>45</v>
      </c>
      <c r="G3071" s="436">
        <f>VLOOKUP(C3071,'LICH THI'!C:AA,14,0)</f>
        <v>4</v>
      </c>
      <c r="H3071" s="436">
        <f t="shared" si="614"/>
        <v>1</v>
      </c>
      <c r="I3071" s="436" t="str">
        <f t="shared" si="615"/>
        <v>Nguyễn Quyết Chiến</v>
      </c>
      <c r="J3071" s="436"/>
      <c r="K3071" s="436">
        <f t="shared" si="616"/>
        <v>2</v>
      </c>
      <c r="L3071" s="436" t="str">
        <f t="shared" si="617"/>
        <v>DC1LL05-DC-2</v>
      </c>
      <c r="M3071" s="436">
        <f t="shared" si="618"/>
        <v>5</v>
      </c>
      <c r="N3071" s="437">
        <f t="shared" si="624"/>
        <v>60</v>
      </c>
      <c r="O3071" s="437"/>
      <c r="P3071" s="430" t="str">
        <f t="shared" si="619"/>
        <v/>
      </c>
      <c r="U3071" s="177">
        <v>23</v>
      </c>
      <c r="V3071" s="177" t="s">
        <v>2897</v>
      </c>
      <c r="W3071" s="177" t="s">
        <v>5266</v>
      </c>
      <c r="X3071" s="177" t="s">
        <v>2709</v>
      </c>
      <c r="Y3071" s="177" t="s">
        <v>5267</v>
      </c>
      <c r="Z3071" s="177" t="s">
        <v>5863</v>
      </c>
      <c r="AA3071" s="525" t="s">
        <v>3835</v>
      </c>
      <c r="AB3071" s="399" t="str">
        <f t="shared" si="620"/>
        <v>DC1LL05</v>
      </c>
      <c r="AC3071" s="399" t="str">
        <f t="shared" si="621"/>
        <v>DC1LL05-DC</v>
      </c>
      <c r="AD3071" t="str">
        <f>Y3071&amp;"-"&amp;VLOOKUP(AC3071,'LICH THI'!C:AA,9,0)</f>
        <v>64DCDB3003-42470</v>
      </c>
      <c r="AE3071">
        <f t="shared" si="622"/>
        <v>1</v>
      </c>
    </row>
    <row r="3072" spans="1:31" x14ac:dyDescent="0.25">
      <c r="A3072" s="436" t="str">
        <f t="shared" si="612"/>
        <v>DC1LL05-DC-15</v>
      </c>
      <c r="B3072" s="436">
        <f>COUNTIF(AC$4:AC3072,AC3072)</f>
        <v>15</v>
      </c>
      <c r="C3072" s="436" t="str">
        <f t="shared" si="613"/>
        <v>DC1LL05-DC</v>
      </c>
      <c r="D3072" s="436">
        <f>VLOOKUP(C3072,'LICH THI'!C:AA,12,0)</f>
        <v>160</v>
      </c>
      <c r="E3072" s="436">
        <f>VLOOKUP(C3072,'LICH THI'!C:AA,13,0)</f>
        <v>45</v>
      </c>
      <c r="F3072" s="436">
        <f t="shared" si="623"/>
        <v>45</v>
      </c>
      <c r="G3072" s="436">
        <f>VLOOKUP(C3072,'LICH THI'!C:AA,14,0)</f>
        <v>4</v>
      </c>
      <c r="H3072" s="436">
        <f t="shared" si="614"/>
        <v>1</v>
      </c>
      <c r="I3072" s="436" t="str">
        <f t="shared" si="615"/>
        <v>Vũ Thị Việt Chinh</v>
      </c>
      <c r="J3072" s="436"/>
      <c r="K3072" s="436">
        <f t="shared" si="616"/>
        <v>2</v>
      </c>
      <c r="L3072" s="436" t="str">
        <f t="shared" si="617"/>
        <v>DC1LL05-DC-2</v>
      </c>
      <c r="M3072" s="436">
        <f t="shared" si="618"/>
        <v>5</v>
      </c>
      <c r="N3072" s="437">
        <f t="shared" si="624"/>
        <v>61</v>
      </c>
      <c r="O3072" s="437"/>
      <c r="P3072" s="430" t="str">
        <f t="shared" si="619"/>
        <v/>
      </c>
      <c r="U3072" s="177">
        <v>57</v>
      </c>
      <c r="V3072" s="177" t="s">
        <v>3358</v>
      </c>
      <c r="W3072" s="177" t="s">
        <v>5653</v>
      </c>
      <c r="X3072" s="177" t="s">
        <v>4163</v>
      </c>
      <c r="Y3072" s="177" t="s">
        <v>5654</v>
      </c>
      <c r="Z3072" s="177" t="s">
        <v>5863</v>
      </c>
      <c r="AA3072" s="525" t="s">
        <v>3300</v>
      </c>
      <c r="AB3072" s="399" t="str">
        <f t="shared" si="620"/>
        <v>DC1LL05</v>
      </c>
      <c r="AC3072" s="399" t="str">
        <f t="shared" si="621"/>
        <v>DC1LL05-DC</v>
      </c>
      <c r="AD3072" t="str">
        <f>Y3072&amp;"-"&amp;VLOOKUP(AC3072,'LICH THI'!C:AA,9,0)</f>
        <v>64DCKT3028-42470</v>
      </c>
      <c r="AE3072">
        <f t="shared" si="622"/>
        <v>1</v>
      </c>
    </row>
    <row r="3073" spans="1:31" x14ac:dyDescent="0.25">
      <c r="A3073" s="436" t="str">
        <f t="shared" si="612"/>
        <v>DC1LL05-DC-16</v>
      </c>
      <c r="B3073" s="436">
        <f>COUNTIF(AC$4:AC3073,AC3073)</f>
        <v>16</v>
      </c>
      <c r="C3073" s="436" t="str">
        <f t="shared" si="613"/>
        <v>DC1LL05-DC</v>
      </c>
      <c r="D3073" s="436">
        <f>VLOOKUP(C3073,'LICH THI'!C:AA,12,0)</f>
        <v>160</v>
      </c>
      <c r="E3073" s="436">
        <f>VLOOKUP(C3073,'LICH THI'!C:AA,13,0)</f>
        <v>45</v>
      </c>
      <c r="F3073" s="436">
        <f t="shared" si="623"/>
        <v>45</v>
      </c>
      <c r="G3073" s="436">
        <f>VLOOKUP(C3073,'LICH THI'!C:AA,14,0)</f>
        <v>4</v>
      </c>
      <c r="H3073" s="436">
        <f t="shared" si="614"/>
        <v>1</v>
      </c>
      <c r="I3073" s="436" t="str">
        <f t="shared" si="615"/>
        <v>Cao Văn Chính</v>
      </c>
      <c r="J3073" s="436"/>
      <c r="K3073" s="436">
        <f t="shared" si="616"/>
        <v>2</v>
      </c>
      <c r="L3073" s="436" t="str">
        <f t="shared" si="617"/>
        <v>DC1LL05-DC-2</v>
      </c>
      <c r="M3073" s="436">
        <f t="shared" si="618"/>
        <v>5</v>
      </c>
      <c r="N3073" s="437">
        <f t="shared" si="624"/>
        <v>62</v>
      </c>
      <c r="O3073" s="437"/>
      <c r="P3073" s="430" t="str">
        <f t="shared" si="619"/>
        <v/>
      </c>
      <c r="U3073" s="177">
        <v>15</v>
      </c>
      <c r="V3073" s="177" t="s">
        <v>3256</v>
      </c>
      <c r="W3073" s="177" t="s">
        <v>3257</v>
      </c>
      <c r="X3073" s="177" t="s">
        <v>3258</v>
      </c>
      <c r="Y3073" s="177" t="s">
        <v>3259</v>
      </c>
      <c r="Z3073" s="177" t="s">
        <v>5863</v>
      </c>
      <c r="AA3073" s="525" t="s">
        <v>3260</v>
      </c>
      <c r="AB3073" s="399" t="str">
        <f t="shared" si="620"/>
        <v>DC1LL05</v>
      </c>
      <c r="AC3073" s="399" t="str">
        <f t="shared" si="621"/>
        <v>DC1LL05-DC</v>
      </c>
      <c r="AD3073" t="str">
        <f>Y3073&amp;"-"&amp;VLOOKUP(AC3073,'LICH THI'!C:AA,9,0)</f>
        <v>63DCMX3002-42470</v>
      </c>
      <c r="AE3073">
        <f t="shared" si="622"/>
        <v>1</v>
      </c>
    </row>
    <row r="3074" spans="1:31" x14ac:dyDescent="0.25">
      <c r="A3074" s="436" t="str">
        <f t="shared" si="612"/>
        <v>DC1LL05-DC-17</v>
      </c>
      <c r="B3074" s="436">
        <f>COUNTIF(AC$4:AC3074,AC3074)</f>
        <v>17</v>
      </c>
      <c r="C3074" s="436" t="str">
        <f t="shared" si="613"/>
        <v>DC1LL05-DC</v>
      </c>
      <c r="D3074" s="436">
        <f>VLOOKUP(C3074,'LICH THI'!C:AA,12,0)</f>
        <v>160</v>
      </c>
      <c r="E3074" s="436">
        <f>VLOOKUP(C3074,'LICH THI'!C:AA,13,0)</f>
        <v>45</v>
      </c>
      <c r="F3074" s="436">
        <f t="shared" si="623"/>
        <v>45</v>
      </c>
      <c r="G3074" s="436">
        <f>VLOOKUP(C3074,'LICH THI'!C:AA,14,0)</f>
        <v>4</v>
      </c>
      <c r="H3074" s="436">
        <f t="shared" si="614"/>
        <v>1</v>
      </c>
      <c r="I3074" s="436" t="str">
        <f t="shared" si="615"/>
        <v>Chu Bích Diệp</v>
      </c>
      <c r="J3074" s="436"/>
      <c r="K3074" s="436">
        <f t="shared" si="616"/>
        <v>2</v>
      </c>
      <c r="L3074" s="436" t="str">
        <f t="shared" si="617"/>
        <v>DC1LL05-DC-2</v>
      </c>
      <c r="M3074" s="436">
        <f t="shared" si="618"/>
        <v>5</v>
      </c>
      <c r="N3074" s="437">
        <f t="shared" si="624"/>
        <v>63</v>
      </c>
      <c r="O3074" s="437"/>
      <c r="P3074" s="430" t="str">
        <f t="shared" si="619"/>
        <v/>
      </c>
      <c r="U3074" s="177">
        <v>152</v>
      </c>
      <c r="V3074" s="177" t="s">
        <v>3046</v>
      </c>
      <c r="W3074" s="177" t="s">
        <v>3920</v>
      </c>
      <c r="X3074" s="177" t="s">
        <v>3025</v>
      </c>
      <c r="Y3074" s="177" t="s">
        <v>3921</v>
      </c>
      <c r="Z3074" s="177" t="s">
        <v>5863</v>
      </c>
      <c r="AA3074" s="525" t="s">
        <v>3922</v>
      </c>
      <c r="AB3074" s="399" t="str">
        <f t="shared" si="620"/>
        <v>DC1LL05</v>
      </c>
      <c r="AC3074" s="399" t="str">
        <f t="shared" si="621"/>
        <v>DC1LL05-DC</v>
      </c>
      <c r="AD3074" t="str">
        <f>Y3074&amp;"-"&amp;VLOOKUP(AC3074,'LICH THI'!C:AA,9,0)</f>
        <v>63DCKT3276-42470</v>
      </c>
      <c r="AE3074">
        <f t="shared" si="622"/>
        <v>1</v>
      </c>
    </row>
    <row r="3075" spans="1:31" x14ac:dyDescent="0.25">
      <c r="A3075" s="436" t="str">
        <f t="shared" si="612"/>
        <v>DC1LL05-DC-18</v>
      </c>
      <c r="B3075" s="436">
        <f>COUNTIF(AC$4:AC3075,AC3075)</f>
        <v>18</v>
      </c>
      <c r="C3075" s="436" t="str">
        <f t="shared" si="613"/>
        <v>DC1LL05-DC</v>
      </c>
      <c r="D3075" s="436">
        <f>VLOOKUP(C3075,'LICH THI'!C:AA,12,0)</f>
        <v>160</v>
      </c>
      <c r="E3075" s="436">
        <f>VLOOKUP(C3075,'LICH THI'!C:AA,13,0)</f>
        <v>45</v>
      </c>
      <c r="F3075" s="436">
        <f t="shared" si="623"/>
        <v>45</v>
      </c>
      <c r="G3075" s="436">
        <f>VLOOKUP(C3075,'LICH THI'!C:AA,14,0)</f>
        <v>4</v>
      </c>
      <c r="H3075" s="436">
        <f t="shared" si="614"/>
        <v>1</v>
      </c>
      <c r="I3075" s="436" t="str">
        <f t="shared" si="615"/>
        <v>Lại Hoàng Diệp</v>
      </c>
      <c r="J3075" s="436"/>
      <c r="K3075" s="436">
        <f t="shared" si="616"/>
        <v>2</v>
      </c>
      <c r="L3075" s="436" t="str">
        <f t="shared" si="617"/>
        <v>DC1LL05-DC-2</v>
      </c>
      <c r="M3075" s="436">
        <f t="shared" si="618"/>
        <v>5</v>
      </c>
      <c r="N3075" s="437">
        <f t="shared" si="624"/>
        <v>64</v>
      </c>
      <c r="O3075" s="437"/>
      <c r="P3075" s="430" t="str">
        <f t="shared" si="619"/>
        <v/>
      </c>
      <c r="U3075" s="177">
        <v>121</v>
      </c>
      <c r="V3075" s="177" t="s">
        <v>3517</v>
      </c>
      <c r="W3075" s="177" t="s">
        <v>5934</v>
      </c>
      <c r="X3075" s="177" t="s">
        <v>3025</v>
      </c>
      <c r="Y3075" s="177" t="s">
        <v>5935</v>
      </c>
      <c r="Z3075" s="177" t="s">
        <v>5863</v>
      </c>
      <c r="AA3075" s="525" t="s">
        <v>3516</v>
      </c>
      <c r="AB3075" s="399" t="str">
        <f t="shared" si="620"/>
        <v>DC1LL05</v>
      </c>
      <c r="AC3075" s="399" t="str">
        <f t="shared" si="621"/>
        <v>DC1LL05-DC</v>
      </c>
      <c r="AD3075" t="str">
        <f>Y3075&amp;"-"&amp;VLOOKUP(AC3075,'LICH THI'!C:AA,9,0)</f>
        <v>65DCKX20142-42470</v>
      </c>
      <c r="AE3075">
        <f t="shared" si="622"/>
        <v>1</v>
      </c>
    </row>
    <row r="3076" spans="1:31" x14ac:dyDescent="0.25">
      <c r="A3076" s="436" t="str">
        <f t="shared" si="612"/>
        <v>DC1LL05-DC-19</v>
      </c>
      <c r="B3076" s="436">
        <f>COUNTIF(AC$4:AC3076,AC3076)</f>
        <v>19</v>
      </c>
      <c r="C3076" s="436" t="str">
        <f t="shared" si="613"/>
        <v>DC1LL05-DC</v>
      </c>
      <c r="D3076" s="436">
        <f>VLOOKUP(C3076,'LICH THI'!C:AA,12,0)</f>
        <v>160</v>
      </c>
      <c r="E3076" s="436">
        <f>VLOOKUP(C3076,'LICH THI'!C:AA,13,0)</f>
        <v>45</v>
      </c>
      <c r="F3076" s="436">
        <f t="shared" si="623"/>
        <v>45</v>
      </c>
      <c r="G3076" s="436">
        <f>VLOOKUP(C3076,'LICH THI'!C:AA,14,0)</f>
        <v>4</v>
      </c>
      <c r="H3076" s="436">
        <f t="shared" si="614"/>
        <v>1</v>
      </c>
      <c r="I3076" s="436" t="str">
        <f t="shared" si="615"/>
        <v>Đỗ Thị Dịu</v>
      </c>
      <c r="J3076" s="436"/>
      <c r="K3076" s="436">
        <f t="shared" si="616"/>
        <v>2</v>
      </c>
      <c r="L3076" s="436" t="str">
        <f t="shared" si="617"/>
        <v>DC1LL05-DC-2</v>
      </c>
      <c r="M3076" s="436">
        <f t="shared" si="618"/>
        <v>5</v>
      </c>
      <c r="N3076" s="437">
        <f t="shared" si="624"/>
        <v>65</v>
      </c>
      <c r="O3076" s="437"/>
      <c r="P3076" s="430" t="str">
        <f t="shared" si="619"/>
        <v/>
      </c>
      <c r="U3076" s="177">
        <v>102</v>
      </c>
      <c r="V3076" s="177" t="s">
        <v>3491</v>
      </c>
      <c r="W3076" s="177" t="s">
        <v>2634</v>
      </c>
      <c r="X3076" s="177" t="s">
        <v>5905</v>
      </c>
      <c r="Y3076" s="177" t="s">
        <v>5906</v>
      </c>
      <c r="Z3076" s="177" t="s">
        <v>5863</v>
      </c>
      <c r="AA3076" s="525" t="s">
        <v>4416</v>
      </c>
      <c r="AB3076" s="399" t="str">
        <f t="shared" si="620"/>
        <v>DC1LL05</v>
      </c>
      <c r="AC3076" s="399" t="str">
        <f t="shared" si="621"/>
        <v>DC1LL05-DC</v>
      </c>
      <c r="AD3076" t="str">
        <f>Y3076&amp;"-"&amp;VLOOKUP(AC3076,'LICH THI'!C:AA,9,0)</f>
        <v>65DCKT20052-42470</v>
      </c>
      <c r="AE3076">
        <f t="shared" si="622"/>
        <v>1</v>
      </c>
    </row>
    <row r="3077" spans="1:31" x14ac:dyDescent="0.25">
      <c r="A3077" s="436" t="str">
        <f t="shared" ref="A3077:A3140" si="625">C3077&amp;"-"&amp;B3077</f>
        <v>DC1LL05-DC-20</v>
      </c>
      <c r="B3077" s="436">
        <f>COUNTIF(AC$4:AC3077,AC3077)</f>
        <v>20</v>
      </c>
      <c r="C3077" s="436" t="str">
        <f t="shared" ref="C3077:C3140" si="626">_CT_MaHP1</f>
        <v>DC1LL05-DC</v>
      </c>
      <c r="D3077" s="436">
        <f>VLOOKUP(C3077,'LICH THI'!C:AA,12,0)</f>
        <v>160</v>
      </c>
      <c r="E3077" s="436">
        <f>VLOOKUP(C3077,'LICH THI'!C:AA,13,0)</f>
        <v>45</v>
      </c>
      <c r="F3077" s="436">
        <f t="shared" si="623"/>
        <v>45</v>
      </c>
      <c r="G3077" s="436">
        <f>VLOOKUP(C3077,'LICH THI'!C:AA,14,0)</f>
        <v>4</v>
      </c>
      <c r="H3077" s="436">
        <f t="shared" ref="H3077:H3140" si="627">IF(E3077=0,"",TRUNC((B3077+E3077-1)/E3077))</f>
        <v>1</v>
      </c>
      <c r="I3077" s="436" t="str">
        <f t="shared" ref="I3077:I3140" si="628">W3077&amp;" "&amp;X3077</f>
        <v>Nguyễn Đức Du</v>
      </c>
      <c r="J3077" s="436"/>
      <c r="K3077" s="436">
        <f t="shared" ref="K3077:K3140" si="629">IF(G3077=1,1,IF(H3077&lt;G3077,H3077+1,1))</f>
        <v>2</v>
      </c>
      <c r="L3077" s="436" t="str">
        <f t="shared" ref="L3077:L3140" si="630">C3077&amp;"-"&amp;K3077</f>
        <v>DC1LL05-DC-2</v>
      </c>
      <c r="M3077" s="436">
        <f t="shared" ref="M3077:M3140" si="631">IF(E3077=0,"",MOD(MID(C3077,6,2),E3077))</f>
        <v>5</v>
      </c>
      <c r="N3077" s="437">
        <f t="shared" si="624"/>
        <v>66</v>
      </c>
      <c r="O3077" s="437"/>
      <c r="P3077" s="430" t="str">
        <f t="shared" ref="P3077:P3140" si="632">IF(MOD(20*O3077,10)&lt;&gt;0,"SAI","")</f>
        <v/>
      </c>
      <c r="U3077" s="177">
        <v>46</v>
      </c>
      <c r="V3077" s="177" t="s">
        <v>3325</v>
      </c>
      <c r="W3077" s="177" t="s">
        <v>3103</v>
      </c>
      <c r="X3077" s="177" t="s">
        <v>5404</v>
      </c>
      <c r="Y3077" s="177" t="s">
        <v>5518</v>
      </c>
      <c r="Z3077" s="177" t="s">
        <v>5863</v>
      </c>
      <c r="AA3077" s="525" t="s">
        <v>2882</v>
      </c>
      <c r="AB3077" s="399" t="str">
        <f t="shared" ref="AB3077:AB3140" si="633">_CT_MaHP</f>
        <v>DC1LL05</v>
      </c>
      <c r="AC3077" s="399" t="str">
        <f t="shared" ref="AC3077:AC3140" si="634">_CT_MaHe</f>
        <v>DC1LL05-DC</v>
      </c>
      <c r="AD3077" t="str">
        <f>Y3077&amp;"-"&amp;VLOOKUP(AC3077,'LICH THI'!C:AA,9,0)</f>
        <v>64DCDT3157-42470</v>
      </c>
      <c r="AE3077">
        <f t="shared" ref="AE3077:AE3140" si="635">COUNTIF(AD3077,AD:AD)</f>
        <v>1</v>
      </c>
    </row>
    <row r="3078" spans="1:31" x14ac:dyDescent="0.25">
      <c r="A3078" s="436" t="str">
        <f t="shared" si="625"/>
        <v>DC1LL05-DC-21</v>
      </c>
      <c r="B3078" s="436">
        <f>COUNTIF(AC$4:AC3078,AC3078)</f>
        <v>21</v>
      </c>
      <c r="C3078" s="436" t="str">
        <f t="shared" si="626"/>
        <v>DC1LL05-DC</v>
      </c>
      <c r="D3078" s="436">
        <f>VLOOKUP(C3078,'LICH THI'!C:AA,12,0)</f>
        <v>160</v>
      </c>
      <c r="E3078" s="436">
        <f>VLOOKUP(C3078,'LICH THI'!C:AA,13,0)</f>
        <v>45</v>
      </c>
      <c r="F3078" s="436">
        <f t="shared" ref="F3078:F3141" si="636">IF(G3078="","",IF(G3078=H3078,D3078-(H3078-1)*E3078,E3078))</f>
        <v>45</v>
      </c>
      <c r="G3078" s="436">
        <f>VLOOKUP(C3078,'LICH THI'!C:AA,14,0)</f>
        <v>4</v>
      </c>
      <c r="H3078" s="436">
        <f t="shared" si="627"/>
        <v>1</v>
      </c>
      <c r="I3078" s="436" t="str">
        <f t="shared" si="628"/>
        <v>Đào Thị Dung</v>
      </c>
      <c r="J3078" s="436"/>
      <c r="K3078" s="436">
        <f t="shared" si="629"/>
        <v>2</v>
      </c>
      <c r="L3078" s="436" t="str">
        <f t="shared" si="630"/>
        <v>DC1LL05-DC-2</v>
      </c>
      <c r="M3078" s="436">
        <f t="shared" si="631"/>
        <v>5</v>
      </c>
      <c r="N3078" s="437">
        <f t="shared" ref="N3078:N3141" si="637">IF(F3078=0,"",(K3078-1)*$N$2+1+MOD(B3078-M3078,F3078))</f>
        <v>67</v>
      </c>
      <c r="O3078" s="437"/>
      <c r="P3078" s="430" t="str">
        <f t="shared" si="632"/>
        <v/>
      </c>
      <c r="U3078" s="177">
        <v>116</v>
      </c>
      <c r="V3078" s="177" t="s">
        <v>3509</v>
      </c>
      <c r="W3078" s="177" t="s">
        <v>3576</v>
      </c>
      <c r="X3078" s="177" t="s">
        <v>3823</v>
      </c>
      <c r="Y3078" s="177" t="s">
        <v>3899</v>
      </c>
      <c r="Z3078" s="177" t="s">
        <v>5863</v>
      </c>
      <c r="AA3078" s="525" t="s">
        <v>3900</v>
      </c>
      <c r="AB3078" s="399" t="str">
        <f t="shared" si="633"/>
        <v>DC1LL05</v>
      </c>
      <c r="AC3078" s="399" t="str">
        <f t="shared" si="634"/>
        <v>DC1LL05-DC</v>
      </c>
      <c r="AD3078" t="str">
        <f>Y3078&amp;"-"&amp;VLOOKUP(AC3078,'LICH THI'!C:AA,9,0)</f>
        <v>65DCKX22361-42470</v>
      </c>
      <c r="AE3078">
        <f t="shared" si="635"/>
        <v>1</v>
      </c>
    </row>
    <row r="3079" spans="1:31" x14ac:dyDescent="0.25">
      <c r="A3079" s="436" t="str">
        <f t="shared" si="625"/>
        <v>DC1LL05-DC-22</v>
      </c>
      <c r="B3079" s="436">
        <f>COUNTIF(AC$4:AC3079,AC3079)</f>
        <v>22</v>
      </c>
      <c r="C3079" s="436" t="str">
        <f t="shared" si="626"/>
        <v>DC1LL05-DC</v>
      </c>
      <c r="D3079" s="436">
        <f>VLOOKUP(C3079,'LICH THI'!C:AA,12,0)</f>
        <v>160</v>
      </c>
      <c r="E3079" s="436">
        <f>VLOOKUP(C3079,'LICH THI'!C:AA,13,0)</f>
        <v>45</v>
      </c>
      <c r="F3079" s="436">
        <f t="shared" si="636"/>
        <v>45</v>
      </c>
      <c r="G3079" s="436">
        <f>VLOOKUP(C3079,'LICH THI'!C:AA,14,0)</f>
        <v>4</v>
      </c>
      <c r="H3079" s="436">
        <f t="shared" si="627"/>
        <v>1</v>
      </c>
      <c r="I3079" s="436" t="str">
        <f t="shared" si="628"/>
        <v>Đặng Thị Dung</v>
      </c>
      <c r="J3079" s="436"/>
      <c r="K3079" s="436">
        <f t="shared" si="629"/>
        <v>2</v>
      </c>
      <c r="L3079" s="436" t="str">
        <f t="shared" si="630"/>
        <v>DC1LL05-DC-2</v>
      </c>
      <c r="M3079" s="436">
        <f t="shared" si="631"/>
        <v>5</v>
      </c>
      <c r="N3079" s="437">
        <f t="shared" si="637"/>
        <v>68</v>
      </c>
      <c r="O3079" s="437"/>
      <c r="P3079" s="430" t="str">
        <f t="shared" si="632"/>
        <v/>
      </c>
      <c r="U3079" s="177">
        <v>109</v>
      </c>
      <c r="V3079" s="177" t="s">
        <v>3502</v>
      </c>
      <c r="W3079" s="177" t="s">
        <v>3551</v>
      </c>
      <c r="X3079" s="177" t="s">
        <v>3823</v>
      </c>
      <c r="Y3079" s="177" t="s">
        <v>5918</v>
      </c>
      <c r="Z3079" s="177" t="s">
        <v>5863</v>
      </c>
      <c r="AA3079" s="525" t="s">
        <v>4400</v>
      </c>
      <c r="AB3079" s="399" t="str">
        <f t="shared" si="633"/>
        <v>DC1LL05</v>
      </c>
      <c r="AC3079" s="399" t="str">
        <f t="shared" si="634"/>
        <v>DC1LL05-DC</v>
      </c>
      <c r="AD3079" t="str">
        <f>Y3079&amp;"-"&amp;VLOOKUP(AC3079,'LICH THI'!C:AA,9,0)</f>
        <v>65DCKT21586-42470</v>
      </c>
      <c r="AE3079">
        <f t="shared" si="635"/>
        <v>1</v>
      </c>
    </row>
    <row r="3080" spans="1:31" x14ac:dyDescent="0.25">
      <c r="A3080" s="436" t="str">
        <f t="shared" si="625"/>
        <v>DC1LL05-DC-23</v>
      </c>
      <c r="B3080" s="436">
        <f>COUNTIF(AC$4:AC3080,AC3080)</f>
        <v>23</v>
      </c>
      <c r="C3080" s="436" t="str">
        <f t="shared" si="626"/>
        <v>DC1LL05-DC</v>
      </c>
      <c r="D3080" s="436">
        <f>VLOOKUP(C3080,'LICH THI'!C:AA,12,0)</f>
        <v>160</v>
      </c>
      <c r="E3080" s="436">
        <f>VLOOKUP(C3080,'LICH THI'!C:AA,13,0)</f>
        <v>45</v>
      </c>
      <c r="F3080" s="436">
        <f t="shared" si="636"/>
        <v>45</v>
      </c>
      <c r="G3080" s="436">
        <f>VLOOKUP(C3080,'LICH THI'!C:AA,14,0)</f>
        <v>4</v>
      </c>
      <c r="H3080" s="436">
        <f t="shared" si="627"/>
        <v>1</v>
      </c>
      <c r="I3080" s="436" t="str">
        <f t="shared" si="628"/>
        <v>Lê Thị Mỹ Dung</v>
      </c>
      <c r="J3080" s="436"/>
      <c r="K3080" s="436">
        <f t="shared" si="629"/>
        <v>2</v>
      </c>
      <c r="L3080" s="436" t="str">
        <f t="shared" si="630"/>
        <v>DC1LL05-DC-2</v>
      </c>
      <c r="M3080" s="436">
        <f t="shared" si="631"/>
        <v>5</v>
      </c>
      <c r="N3080" s="437">
        <f t="shared" si="637"/>
        <v>69</v>
      </c>
      <c r="O3080" s="437"/>
      <c r="P3080" s="430" t="str">
        <f t="shared" si="632"/>
        <v/>
      </c>
      <c r="U3080" s="177">
        <v>91</v>
      </c>
      <c r="V3080" s="177" t="s">
        <v>4850</v>
      </c>
      <c r="W3080" s="177" t="s">
        <v>5895</v>
      </c>
      <c r="X3080" s="177" t="s">
        <v>3823</v>
      </c>
      <c r="Y3080" s="177" t="s">
        <v>5896</v>
      </c>
      <c r="Z3080" s="177" t="s">
        <v>5863</v>
      </c>
      <c r="AA3080" s="525" t="s">
        <v>5381</v>
      </c>
      <c r="AB3080" s="399" t="str">
        <f t="shared" si="633"/>
        <v>DC1LL05</v>
      </c>
      <c r="AC3080" s="399" t="str">
        <f t="shared" si="634"/>
        <v>DC1LL05-DC</v>
      </c>
      <c r="AD3080" t="str">
        <f>Y3080&amp;"-"&amp;VLOOKUP(AC3080,'LICH THI'!C:AA,9,0)</f>
        <v>64DCTH3078-42470</v>
      </c>
      <c r="AE3080">
        <f t="shared" si="635"/>
        <v>1</v>
      </c>
    </row>
    <row r="3081" spans="1:31" x14ac:dyDescent="0.25">
      <c r="A3081" s="436" t="str">
        <f t="shared" si="625"/>
        <v>DC1LL05-DC-24</v>
      </c>
      <c r="B3081" s="436">
        <f>COUNTIF(AC$4:AC3081,AC3081)</f>
        <v>24</v>
      </c>
      <c r="C3081" s="436" t="str">
        <f t="shared" si="626"/>
        <v>DC1LL05-DC</v>
      </c>
      <c r="D3081" s="436">
        <f>VLOOKUP(C3081,'LICH THI'!C:AA,12,0)</f>
        <v>160</v>
      </c>
      <c r="E3081" s="436">
        <f>VLOOKUP(C3081,'LICH THI'!C:AA,13,0)</f>
        <v>45</v>
      </c>
      <c r="F3081" s="436">
        <f t="shared" si="636"/>
        <v>45</v>
      </c>
      <c r="G3081" s="436">
        <f>VLOOKUP(C3081,'LICH THI'!C:AA,14,0)</f>
        <v>4</v>
      </c>
      <c r="H3081" s="436">
        <f t="shared" si="627"/>
        <v>1</v>
      </c>
      <c r="I3081" s="436" t="str">
        <f t="shared" si="628"/>
        <v>Nguyễn Thị Dung</v>
      </c>
      <c r="J3081" s="436"/>
      <c r="K3081" s="436">
        <f t="shared" si="629"/>
        <v>2</v>
      </c>
      <c r="L3081" s="436" t="str">
        <f t="shared" si="630"/>
        <v>DC1LL05-DC-2</v>
      </c>
      <c r="M3081" s="436">
        <f t="shared" si="631"/>
        <v>5</v>
      </c>
      <c r="N3081" s="437">
        <f t="shared" si="637"/>
        <v>70</v>
      </c>
      <c r="O3081" s="437"/>
      <c r="P3081" s="430" t="str">
        <f t="shared" si="632"/>
        <v/>
      </c>
      <c r="U3081" s="177">
        <v>73</v>
      </c>
      <c r="V3081" s="177" t="s">
        <v>3381</v>
      </c>
      <c r="W3081" s="177" t="s">
        <v>2619</v>
      </c>
      <c r="X3081" s="177" t="s">
        <v>3823</v>
      </c>
      <c r="Y3081" s="177" t="s">
        <v>4785</v>
      </c>
      <c r="Z3081" s="177" t="s">
        <v>5863</v>
      </c>
      <c r="AA3081" s="525" t="s">
        <v>4786</v>
      </c>
      <c r="AB3081" s="399" t="str">
        <f t="shared" si="633"/>
        <v>DC1LL05</v>
      </c>
      <c r="AC3081" s="399" t="str">
        <f t="shared" si="634"/>
        <v>DC1LL05-DC</v>
      </c>
      <c r="AD3081" t="str">
        <f>Y3081&amp;"-"&amp;VLOOKUP(AC3081,'LICH THI'!C:AA,9,0)</f>
        <v>64DCKT3244-42470</v>
      </c>
      <c r="AE3081">
        <f t="shared" si="635"/>
        <v>1</v>
      </c>
    </row>
    <row r="3082" spans="1:31" x14ac:dyDescent="0.25">
      <c r="A3082" s="436" t="str">
        <f t="shared" si="625"/>
        <v>DC1LL05-DC-25</v>
      </c>
      <c r="B3082" s="436">
        <f>COUNTIF(AC$4:AC3082,AC3082)</f>
        <v>25</v>
      </c>
      <c r="C3082" s="436" t="str">
        <f t="shared" si="626"/>
        <v>DC1LL05-DC</v>
      </c>
      <c r="D3082" s="436">
        <f>VLOOKUP(C3082,'LICH THI'!C:AA,12,0)</f>
        <v>160</v>
      </c>
      <c r="E3082" s="436">
        <f>VLOOKUP(C3082,'LICH THI'!C:AA,13,0)</f>
        <v>45</v>
      </c>
      <c r="F3082" s="436">
        <f t="shared" si="636"/>
        <v>45</v>
      </c>
      <c r="G3082" s="436">
        <f>VLOOKUP(C3082,'LICH THI'!C:AA,14,0)</f>
        <v>4</v>
      </c>
      <c r="H3082" s="436">
        <f t="shared" si="627"/>
        <v>1</v>
      </c>
      <c r="I3082" s="436" t="str">
        <f t="shared" si="628"/>
        <v>Trần Thị Dung</v>
      </c>
      <c r="J3082" s="436"/>
      <c r="K3082" s="436">
        <f t="shared" si="629"/>
        <v>2</v>
      </c>
      <c r="L3082" s="436" t="str">
        <f t="shared" si="630"/>
        <v>DC1LL05-DC-2</v>
      </c>
      <c r="M3082" s="436">
        <f t="shared" si="631"/>
        <v>5</v>
      </c>
      <c r="N3082" s="437">
        <f t="shared" si="637"/>
        <v>71</v>
      </c>
      <c r="O3082" s="437"/>
      <c r="P3082" s="430" t="str">
        <f t="shared" si="632"/>
        <v/>
      </c>
      <c r="U3082" s="177">
        <v>65</v>
      </c>
      <c r="V3082" s="177" t="s">
        <v>3378</v>
      </c>
      <c r="W3082" s="177" t="s">
        <v>2716</v>
      </c>
      <c r="X3082" s="177" t="s">
        <v>3823</v>
      </c>
      <c r="Y3082" s="177" t="s">
        <v>3824</v>
      </c>
      <c r="Z3082" s="177" t="s">
        <v>5863</v>
      </c>
      <c r="AA3082" s="525" t="s">
        <v>3825</v>
      </c>
      <c r="AB3082" s="399" t="str">
        <f t="shared" si="633"/>
        <v>DC1LL05</v>
      </c>
      <c r="AC3082" s="399" t="str">
        <f t="shared" si="634"/>
        <v>DC1LL05-DC</v>
      </c>
      <c r="AD3082" t="str">
        <f>Y3082&amp;"-"&amp;VLOOKUP(AC3082,'LICH THI'!C:AA,9,0)</f>
        <v>64DCKT3177-42470</v>
      </c>
      <c r="AE3082">
        <f t="shared" si="635"/>
        <v>1</v>
      </c>
    </row>
    <row r="3083" spans="1:31" x14ac:dyDescent="0.25">
      <c r="A3083" s="436" t="str">
        <f t="shared" si="625"/>
        <v>DC1LL05-DC-26</v>
      </c>
      <c r="B3083" s="436">
        <f>COUNTIF(AC$4:AC3083,AC3083)</f>
        <v>26</v>
      </c>
      <c r="C3083" s="436" t="str">
        <f t="shared" si="626"/>
        <v>DC1LL05-DC</v>
      </c>
      <c r="D3083" s="436">
        <f>VLOOKUP(C3083,'LICH THI'!C:AA,12,0)</f>
        <v>160</v>
      </c>
      <c r="E3083" s="436">
        <f>VLOOKUP(C3083,'LICH THI'!C:AA,13,0)</f>
        <v>45</v>
      </c>
      <c r="F3083" s="436">
        <f t="shared" si="636"/>
        <v>45</v>
      </c>
      <c r="G3083" s="436">
        <f>VLOOKUP(C3083,'LICH THI'!C:AA,14,0)</f>
        <v>4</v>
      </c>
      <c r="H3083" s="436">
        <f t="shared" si="627"/>
        <v>1</v>
      </c>
      <c r="I3083" s="436" t="str">
        <f t="shared" si="628"/>
        <v>Trần Việt Dũng</v>
      </c>
      <c r="J3083" s="436"/>
      <c r="K3083" s="436">
        <f t="shared" si="629"/>
        <v>2</v>
      </c>
      <c r="L3083" s="436" t="str">
        <f t="shared" si="630"/>
        <v>DC1LL05-DC-2</v>
      </c>
      <c r="M3083" s="436">
        <f t="shared" si="631"/>
        <v>5</v>
      </c>
      <c r="N3083" s="437">
        <f t="shared" si="637"/>
        <v>72</v>
      </c>
      <c r="O3083" s="437"/>
      <c r="P3083" s="430" t="str">
        <f t="shared" si="632"/>
        <v/>
      </c>
      <c r="U3083" s="177">
        <v>2</v>
      </c>
      <c r="V3083" s="177" t="s">
        <v>2603</v>
      </c>
      <c r="W3083" s="177" t="s">
        <v>3669</v>
      </c>
      <c r="X3083" s="177" t="s">
        <v>2827</v>
      </c>
      <c r="Y3083" s="177" t="s">
        <v>3670</v>
      </c>
      <c r="Z3083" s="177" t="s">
        <v>5863</v>
      </c>
      <c r="AA3083" s="525" t="s">
        <v>3671</v>
      </c>
      <c r="AB3083" s="399" t="str">
        <f t="shared" si="633"/>
        <v>DC1LL05</v>
      </c>
      <c r="AC3083" s="399" t="str">
        <f t="shared" si="634"/>
        <v>DC1LL05-DC</v>
      </c>
      <c r="AD3083" t="str">
        <f>Y3083&amp;"-"&amp;VLOOKUP(AC3083,'LICH THI'!C:AA,9,0)</f>
        <v>62DCCD2016-42470</v>
      </c>
      <c r="AE3083">
        <f t="shared" si="635"/>
        <v>1</v>
      </c>
    </row>
    <row r="3084" spans="1:31" x14ac:dyDescent="0.25">
      <c r="A3084" s="436" t="str">
        <f t="shared" si="625"/>
        <v>DC1LL05-DC-27</v>
      </c>
      <c r="B3084" s="436">
        <f>COUNTIF(AC$4:AC3084,AC3084)</f>
        <v>27</v>
      </c>
      <c r="C3084" s="436" t="str">
        <f t="shared" si="626"/>
        <v>DC1LL05-DC</v>
      </c>
      <c r="D3084" s="436">
        <f>VLOOKUP(C3084,'LICH THI'!C:AA,12,0)</f>
        <v>160</v>
      </c>
      <c r="E3084" s="436">
        <f>VLOOKUP(C3084,'LICH THI'!C:AA,13,0)</f>
        <v>45</v>
      </c>
      <c r="F3084" s="436">
        <f t="shared" si="636"/>
        <v>45</v>
      </c>
      <c r="G3084" s="436">
        <f>VLOOKUP(C3084,'LICH THI'!C:AA,14,0)</f>
        <v>4</v>
      </c>
      <c r="H3084" s="436">
        <f t="shared" si="627"/>
        <v>1</v>
      </c>
      <c r="I3084" s="436" t="str">
        <f t="shared" si="628"/>
        <v>Phạm Thị Duyên</v>
      </c>
      <c r="J3084" s="436"/>
      <c r="K3084" s="436">
        <f t="shared" si="629"/>
        <v>2</v>
      </c>
      <c r="L3084" s="436" t="str">
        <f t="shared" si="630"/>
        <v>DC1LL05-DC-2</v>
      </c>
      <c r="M3084" s="436">
        <f t="shared" si="631"/>
        <v>5</v>
      </c>
      <c r="N3084" s="437">
        <f t="shared" si="637"/>
        <v>73</v>
      </c>
      <c r="O3084" s="437"/>
      <c r="P3084" s="430" t="str">
        <f t="shared" si="632"/>
        <v/>
      </c>
      <c r="U3084" s="177">
        <v>153</v>
      </c>
      <c r="V3084" s="177" t="s">
        <v>3046</v>
      </c>
      <c r="W3084" s="177" t="s">
        <v>3557</v>
      </c>
      <c r="X3084" s="177" t="s">
        <v>2649</v>
      </c>
      <c r="Y3084" s="177" t="s">
        <v>5969</v>
      </c>
      <c r="Z3084" s="177" t="s">
        <v>5863</v>
      </c>
      <c r="AA3084" s="525" t="s">
        <v>4463</v>
      </c>
      <c r="AB3084" s="399" t="str">
        <f t="shared" si="633"/>
        <v>DC1LL05</v>
      </c>
      <c r="AC3084" s="399" t="str">
        <f t="shared" si="634"/>
        <v>DC1LL05-DC</v>
      </c>
      <c r="AD3084" t="str">
        <f>Y3084&amp;"-"&amp;VLOOKUP(AC3084,'LICH THI'!C:AA,9,0)</f>
        <v>63DCKT3257-42470</v>
      </c>
      <c r="AE3084">
        <f t="shared" si="635"/>
        <v>1</v>
      </c>
    </row>
    <row r="3085" spans="1:31" x14ac:dyDescent="0.25">
      <c r="A3085" s="436" t="str">
        <f t="shared" si="625"/>
        <v>DC1LL05-DC-28</v>
      </c>
      <c r="B3085" s="436">
        <f>COUNTIF(AC$4:AC3085,AC3085)</f>
        <v>28</v>
      </c>
      <c r="C3085" s="436" t="str">
        <f t="shared" si="626"/>
        <v>DC1LL05-DC</v>
      </c>
      <c r="D3085" s="436">
        <f>VLOOKUP(C3085,'LICH THI'!C:AA,12,0)</f>
        <v>160</v>
      </c>
      <c r="E3085" s="436">
        <f>VLOOKUP(C3085,'LICH THI'!C:AA,13,0)</f>
        <v>45</v>
      </c>
      <c r="F3085" s="436">
        <f t="shared" si="636"/>
        <v>45</v>
      </c>
      <c r="G3085" s="436">
        <f>VLOOKUP(C3085,'LICH THI'!C:AA,14,0)</f>
        <v>4</v>
      </c>
      <c r="H3085" s="436">
        <f t="shared" si="627"/>
        <v>1</v>
      </c>
      <c r="I3085" s="436" t="str">
        <f t="shared" si="628"/>
        <v>Lê Thị Thuỳ Dương</v>
      </c>
      <c r="J3085" s="436"/>
      <c r="K3085" s="436">
        <f t="shared" si="629"/>
        <v>2</v>
      </c>
      <c r="L3085" s="436" t="str">
        <f t="shared" si="630"/>
        <v>DC1LL05-DC-2</v>
      </c>
      <c r="M3085" s="436">
        <f t="shared" si="631"/>
        <v>5</v>
      </c>
      <c r="N3085" s="437">
        <f t="shared" si="637"/>
        <v>74</v>
      </c>
      <c r="O3085" s="437"/>
      <c r="P3085" s="430" t="str">
        <f t="shared" si="632"/>
        <v/>
      </c>
      <c r="U3085" s="177">
        <v>140</v>
      </c>
      <c r="V3085" s="177" t="s">
        <v>4092</v>
      </c>
      <c r="W3085" s="177" t="s">
        <v>5947</v>
      </c>
      <c r="X3085" s="177" t="s">
        <v>2601</v>
      </c>
      <c r="Y3085" s="177" t="s">
        <v>5948</v>
      </c>
      <c r="Z3085" s="177" t="s">
        <v>5863</v>
      </c>
      <c r="AA3085" s="525" t="s">
        <v>5949</v>
      </c>
      <c r="AB3085" s="399" t="str">
        <f t="shared" si="633"/>
        <v>DC1LL05</v>
      </c>
      <c r="AC3085" s="399" t="str">
        <f t="shared" si="634"/>
        <v>DC1LL05-DC</v>
      </c>
      <c r="AD3085" t="str">
        <f>Y3085&amp;"-"&amp;VLOOKUP(AC3085,'LICH THI'!C:AA,9,0)</f>
        <v>65DCVL22643-42470</v>
      </c>
      <c r="AE3085">
        <f t="shared" si="635"/>
        <v>1</v>
      </c>
    </row>
    <row r="3086" spans="1:31" x14ac:dyDescent="0.25">
      <c r="A3086" s="436" t="str">
        <f t="shared" si="625"/>
        <v>DC1LL05-DC-29</v>
      </c>
      <c r="B3086" s="436">
        <f>COUNTIF(AC$4:AC3086,AC3086)</f>
        <v>29</v>
      </c>
      <c r="C3086" s="436" t="str">
        <f t="shared" si="626"/>
        <v>DC1LL05-DC</v>
      </c>
      <c r="D3086" s="436">
        <f>VLOOKUP(C3086,'LICH THI'!C:AA,12,0)</f>
        <v>160</v>
      </c>
      <c r="E3086" s="436">
        <f>VLOOKUP(C3086,'LICH THI'!C:AA,13,0)</f>
        <v>45</v>
      </c>
      <c r="F3086" s="436">
        <f t="shared" si="636"/>
        <v>45</v>
      </c>
      <c r="G3086" s="436">
        <f>VLOOKUP(C3086,'LICH THI'!C:AA,14,0)</f>
        <v>4</v>
      </c>
      <c r="H3086" s="436">
        <f t="shared" si="627"/>
        <v>1</v>
      </c>
      <c r="I3086" s="436" t="str">
        <f t="shared" si="628"/>
        <v>Lê Nhân Đạt</v>
      </c>
      <c r="J3086" s="436"/>
      <c r="K3086" s="436">
        <f t="shared" si="629"/>
        <v>2</v>
      </c>
      <c r="L3086" s="436" t="str">
        <f t="shared" si="630"/>
        <v>DC1LL05-DC-2</v>
      </c>
      <c r="M3086" s="436">
        <f t="shared" si="631"/>
        <v>5</v>
      </c>
      <c r="N3086" s="437">
        <f t="shared" si="637"/>
        <v>75</v>
      </c>
      <c r="O3086" s="437"/>
      <c r="P3086" s="430" t="str">
        <f t="shared" si="632"/>
        <v/>
      </c>
      <c r="U3086" s="177">
        <v>31</v>
      </c>
      <c r="V3086" s="177" t="s">
        <v>2935</v>
      </c>
      <c r="W3086" s="177" t="s">
        <v>2941</v>
      </c>
      <c r="X3086" s="177" t="s">
        <v>2746</v>
      </c>
      <c r="Y3086" s="177" t="s">
        <v>2942</v>
      </c>
      <c r="Z3086" s="177" t="s">
        <v>5863</v>
      </c>
      <c r="AA3086" s="525" t="s">
        <v>2943</v>
      </c>
      <c r="AB3086" s="399" t="str">
        <f t="shared" si="633"/>
        <v>DC1LL05</v>
      </c>
      <c r="AC3086" s="399" t="str">
        <f t="shared" si="634"/>
        <v>DC1LL05-DC</v>
      </c>
      <c r="AD3086" t="str">
        <f>Y3086&amp;"-"&amp;VLOOKUP(AC3086,'LICH THI'!C:AA,9,0)</f>
        <v>64DCDB3072-42470</v>
      </c>
      <c r="AE3086">
        <f t="shared" si="635"/>
        <v>1</v>
      </c>
    </row>
    <row r="3087" spans="1:31" x14ac:dyDescent="0.25">
      <c r="A3087" s="436" t="str">
        <f t="shared" si="625"/>
        <v>DC1LL05-DC-30</v>
      </c>
      <c r="B3087" s="436">
        <f>COUNTIF(AC$4:AC3087,AC3087)</f>
        <v>30</v>
      </c>
      <c r="C3087" s="436" t="str">
        <f t="shared" si="626"/>
        <v>DC1LL05-DC</v>
      </c>
      <c r="D3087" s="436">
        <f>VLOOKUP(C3087,'LICH THI'!C:AA,12,0)</f>
        <v>160</v>
      </c>
      <c r="E3087" s="436">
        <f>VLOOKUP(C3087,'LICH THI'!C:AA,13,0)</f>
        <v>45</v>
      </c>
      <c r="F3087" s="436">
        <f t="shared" si="636"/>
        <v>45</v>
      </c>
      <c r="G3087" s="436">
        <f>VLOOKUP(C3087,'LICH THI'!C:AA,14,0)</f>
        <v>4</v>
      </c>
      <c r="H3087" s="436">
        <f t="shared" si="627"/>
        <v>1</v>
      </c>
      <c r="I3087" s="436" t="str">
        <f t="shared" si="628"/>
        <v>Nguyễn Công Đạt</v>
      </c>
      <c r="J3087" s="436"/>
      <c r="K3087" s="436">
        <f t="shared" si="629"/>
        <v>2</v>
      </c>
      <c r="L3087" s="436" t="str">
        <f t="shared" si="630"/>
        <v>DC1LL05-DC-2</v>
      </c>
      <c r="M3087" s="436">
        <f t="shared" si="631"/>
        <v>5</v>
      </c>
      <c r="N3087" s="437">
        <f t="shared" si="637"/>
        <v>76</v>
      </c>
      <c r="O3087" s="437"/>
      <c r="P3087" s="430" t="str">
        <f t="shared" si="632"/>
        <v/>
      </c>
      <c r="U3087" s="177">
        <v>105</v>
      </c>
      <c r="V3087" s="177" t="s">
        <v>5908</v>
      </c>
      <c r="W3087" s="177" t="s">
        <v>2720</v>
      </c>
      <c r="X3087" s="177" t="s">
        <v>2746</v>
      </c>
      <c r="Y3087" s="177" t="s">
        <v>5909</v>
      </c>
      <c r="Z3087" s="177" t="s">
        <v>5863</v>
      </c>
      <c r="AA3087" s="525" t="s">
        <v>4626</v>
      </c>
      <c r="AB3087" s="399" t="str">
        <f t="shared" si="633"/>
        <v>DC1LL05</v>
      </c>
      <c r="AC3087" s="399" t="str">
        <f t="shared" si="634"/>
        <v>DC1LL05-DC</v>
      </c>
      <c r="AD3087" t="str">
        <f>Y3087&amp;"-"&amp;VLOOKUP(AC3087,'LICH THI'!C:AA,9,0)</f>
        <v>65DCKT21940-42470</v>
      </c>
      <c r="AE3087">
        <f t="shared" si="635"/>
        <v>1</v>
      </c>
    </row>
    <row r="3088" spans="1:31" x14ac:dyDescent="0.25">
      <c r="A3088" s="436" t="str">
        <f t="shared" si="625"/>
        <v>DC1LL05-DC-31</v>
      </c>
      <c r="B3088" s="436">
        <f>COUNTIF(AC$4:AC3088,AC3088)</f>
        <v>31</v>
      </c>
      <c r="C3088" s="436" t="str">
        <f t="shared" si="626"/>
        <v>DC1LL05-DC</v>
      </c>
      <c r="D3088" s="436">
        <f>VLOOKUP(C3088,'LICH THI'!C:AA,12,0)</f>
        <v>160</v>
      </c>
      <c r="E3088" s="436">
        <f>VLOOKUP(C3088,'LICH THI'!C:AA,13,0)</f>
        <v>45</v>
      </c>
      <c r="F3088" s="436">
        <f t="shared" si="636"/>
        <v>45</v>
      </c>
      <c r="G3088" s="436">
        <f>VLOOKUP(C3088,'LICH THI'!C:AA,14,0)</f>
        <v>4</v>
      </c>
      <c r="H3088" s="436">
        <f t="shared" si="627"/>
        <v>1</v>
      </c>
      <c r="I3088" s="436" t="str">
        <f t="shared" si="628"/>
        <v>Lê Văn Định</v>
      </c>
      <c r="J3088" s="436"/>
      <c r="K3088" s="436">
        <f t="shared" si="629"/>
        <v>2</v>
      </c>
      <c r="L3088" s="436" t="str">
        <f t="shared" si="630"/>
        <v>DC1LL05-DC-2</v>
      </c>
      <c r="M3088" s="436">
        <f t="shared" si="631"/>
        <v>5</v>
      </c>
      <c r="N3088" s="437">
        <f t="shared" si="637"/>
        <v>77</v>
      </c>
      <c r="O3088" s="437"/>
      <c r="P3088" s="430" t="str">
        <f t="shared" si="632"/>
        <v/>
      </c>
      <c r="U3088" s="177">
        <v>98</v>
      </c>
      <c r="V3088" s="177" t="s">
        <v>4874</v>
      </c>
      <c r="W3088" s="177" t="s">
        <v>2604</v>
      </c>
      <c r="X3088" s="177" t="s">
        <v>4147</v>
      </c>
      <c r="Y3088" s="177" t="s">
        <v>5899</v>
      </c>
      <c r="Z3088" s="177" t="s">
        <v>5863</v>
      </c>
      <c r="AA3088" s="525" t="s">
        <v>4060</v>
      </c>
      <c r="AB3088" s="399" t="str">
        <f t="shared" si="633"/>
        <v>DC1LL05</v>
      </c>
      <c r="AC3088" s="399" t="str">
        <f t="shared" si="634"/>
        <v>DC1LL05-DC</v>
      </c>
      <c r="AD3088" t="str">
        <f>Y3088&amp;"-"&amp;VLOOKUP(AC3088,'LICH THI'!C:AA,9,0)</f>
        <v>65DCHT22966-42470</v>
      </c>
      <c r="AE3088">
        <f t="shared" si="635"/>
        <v>1</v>
      </c>
    </row>
    <row r="3089" spans="1:31" x14ac:dyDescent="0.25">
      <c r="A3089" s="436" t="str">
        <f t="shared" si="625"/>
        <v>DC1LL05-DC-32</v>
      </c>
      <c r="B3089" s="436">
        <f>COUNTIF(AC$4:AC3089,AC3089)</f>
        <v>32</v>
      </c>
      <c r="C3089" s="436" t="str">
        <f t="shared" si="626"/>
        <v>DC1LL05-DC</v>
      </c>
      <c r="D3089" s="436">
        <f>VLOOKUP(C3089,'LICH THI'!C:AA,12,0)</f>
        <v>160</v>
      </c>
      <c r="E3089" s="436">
        <f>VLOOKUP(C3089,'LICH THI'!C:AA,13,0)</f>
        <v>45</v>
      </c>
      <c r="F3089" s="436">
        <f t="shared" si="636"/>
        <v>45</v>
      </c>
      <c r="G3089" s="436">
        <f>VLOOKUP(C3089,'LICH THI'!C:AA,14,0)</f>
        <v>4</v>
      </c>
      <c r="H3089" s="436">
        <f t="shared" si="627"/>
        <v>1</v>
      </c>
      <c r="I3089" s="436" t="str">
        <f t="shared" si="628"/>
        <v>Bùi Trung Đoàn</v>
      </c>
      <c r="J3089" s="436"/>
      <c r="K3089" s="436">
        <f t="shared" si="629"/>
        <v>2</v>
      </c>
      <c r="L3089" s="436" t="str">
        <f t="shared" si="630"/>
        <v>DC1LL05-DC-2</v>
      </c>
      <c r="M3089" s="436">
        <f t="shared" si="631"/>
        <v>5</v>
      </c>
      <c r="N3089" s="437">
        <f t="shared" si="637"/>
        <v>78</v>
      </c>
      <c r="O3089" s="437"/>
      <c r="P3089" s="430" t="str">
        <f t="shared" si="632"/>
        <v/>
      </c>
      <c r="U3089" s="177">
        <v>141</v>
      </c>
      <c r="V3089" s="177" t="s">
        <v>4092</v>
      </c>
      <c r="W3089" s="177" t="s">
        <v>5950</v>
      </c>
      <c r="X3089" s="177" t="s">
        <v>3121</v>
      </c>
      <c r="Y3089" s="177" t="s">
        <v>5951</v>
      </c>
      <c r="Z3089" s="177" t="s">
        <v>5863</v>
      </c>
      <c r="AA3089" s="525" t="s">
        <v>5952</v>
      </c>
      <c r="AB3089" s="399" t="str">
        <f t="shared" si="633"/>
        <v>DC1LL05</v>
      </c>
      <c r="AC3089" s="399" t="str">
        <f t="shared" si="634"/>
        <v>DC1LL05-DC</v>
      </c>
      <c r="AD3089" t="str">
        <f>Y3089&amp;"-"&amp;VLOOKUP(AC3089,'LICH THI'!C:AA,9,0)</f>
        <v>65DCVL23029-42470</v>
      </c>
      <c r="AE3089">
        <f t="shared" si="635"/>
        <v>1</v>
      </c>
    </row>
    <row r="3090" spans="1:31" x14ac:dyDescent="0.25">
      <c r="A3090" s="436" t="str">
        <f t="shared" si="625"/>
        <v>DC1LL05-DC-33</v>
      </c>
      <c r="B3090" s="436">
        <f>COUNTIF(AC$4:AC3090,AC3090)</f>
        <v>33</v>
      </c>
      <c r="C3090" s="436" t="str">
        <f t="shared" si="626"/>
        <v>DC1LL05-DC</v>
      </c>
      <c r="D3090" s="436">
        <f>VLOOKUP(C3090,'LICH THI'!C:AA,12,0)</f>
        <v>160</v>
      </c>
      <c r="E3090" s="436">
        <f>VLOOKUP(C3090,'LICH THI'!C:AA,13,0)</f>
        <v>45</v>
      </c>
      <c r="F3090" s="436">
        <f t="shared" si="636"/>
        <v>45</v>
      </c>
      <c r="G3090" s="436">
        <f>VLOOKUP(C3090,'LICH THI'!C:AA,14,0)</f>
        <v>4</v>
      </c>
      <c r="H3090" s="436">
        <f t="shared" si="627"/>
        <v>1</v>
      </c>
      <c r="I3090" s="436" t="str">
        <f t="shared" si="628"/>
        <v>Nguyễn Văn Giáp</v>
      </c>
      <c r="J3090" s="436"/>
      <c r="K3090" s="436">
        <f t="shared" si="629"/>
        <v>2</v>
      </c>
      <c r="L3090" s="436" t="str">
        <f t="shared" si="630"/>
        <v>DC1LL05-DC-2</v>
      </c>
      <c r="M3090" s="436">
        <f t="shared" si="631"/>
        <v>5</v>
      </c>
      <c r="N3090" s="437">
        <f t="shared" si="637"/>
        <v>79</v>
      </c>
      <c r="O3090" s="437"/>
      <c r="P3090" s="430" t="str">
        <f t="shared" si="632"/>
        <v/>
      </c>
      <c r="U3090" s="177">
        <v>99</v>
      </c>
      <c r="V3090" s="177" t="s">
        <v>4874</v>
      </c>
      <c r="W3090" s="177" t="s">
        <v>2741</v>
      </c>
      <c r="X3090" s="177" t="s">
        <v>3201</v>
      </c>
      <c r="Y3090" s="177" t="s">
        <v>5900</v>
      </c>
      <c r="Z3090" s="177" t="s">
        <v>5863</v>
      </c>
      <c r="AA3090" s="525" t="s">
        <v>2896</v>
      </c>
      <c r="AB3090" s="399" t="str">
        <f t="shared" si="633"/>
        <v>DC1LL05</v>
      </c>
      <c r="AC3090" s="399" t="str">
        <f t="shared" si="634"/>
        <v>DC1LL05-DC</v>
      </c>
      <c r="AD3090" t="str">
        <f>Y3090&amp;"-"&amp;VLOOKUP(AC3090,'LICH THI'!C:AA,9,0)</f>
        <v>65DCQT21638-42470</v>
      </c>
      <c r="AE3090">
        <f t="shared" si="635"/>
        <v>1</v>
      </c>
    </row>
    <row r="3091" spans="1:31" x14ac:dyDescent="0.25">
      <c r="A3091" s="436" t="str">
        <f t="shared" si="625"/>
        <v>DC1LL05-DC-34</v>
      </c>
      <c r="B3091" s="436">
        <f>COUNTIF(AC$4:AC3091,AC3091)</f>
        <v>34</v>
      </c>
      <c r="C3091" s="436" t="str">
        <f t="shared" si="626"/>
        <v>DC1LL05-DC</v>
      </c>
      <c r="D3091" s="436">
        <f>VLOOKUP(C3091,'LICH THI'!C:AA,12,0)</f>
        <v>160</v>
      </c>
      <c r="E3091" s="436">
        <f>VLOOKUP(C3091,'LICH THI'!C:AA,13,0)</f>
        <v>45</v>
      </c>
      <c r="F3091" s="436">
        <f t="shared" si="636"/>
        <v>45</v>
      </c>
      <c r="G3091" s="436">
        <f>VLOOKUP(C3091,'LICH THI'!C:AA,14,0)</f>
        <v>4</v>
      </c>
      <c r="H3091" s="436">
        <f t="shared" si="627"/>
        <v>1</v>
      </c>
      <c r="I3091" s="436" t="str">
        <f t="shared" si="628"/>
        <v>Nguyễn Thị Thu Hà</v>
      </c>
      <c r="J3091" s="436"/>
      <c r="K3091" s="436">
        <f t="shared" si="629"/>
        <v>2</v>
      </c>
      <c r="L3091" s="436" t="str">
        <f t="shared" si="630"/>
        <v>DC1LL05-DC-2</v>
      </c>
      <c r="M3091" s="436">
        <f t="shared" si="631"/>
        <v>5</v>
      </c>
      <c r="N3091" s="437">
        <f t="shared" si="637"/>
        <v>80</v>
      </c>
      <c r="O3091" s="437"/>
      <c r="P3091" s="430" t="str">
        <f t="shared" si="632"/>
        <v/>
      </c>
      <c r="U3091" s="177">
        <v>122</v>
      </c>
      <c r="V3091" s="177" t="s">
        <v>3517</v>
      </c>
      <c r="W3091" s="177" t="s">
        <v>3056</v>
      </c>
      <c r="X3091" s="177" t="s">
        <v>3163</v>
      </c>
      <c r="Y3091" s="177" t="s">
        <v>5936</v>
      </c>
      <c r="Z3091" s="177" t="s">
        <v>5863</v>
      </c>
      <c r="AA3091" s="525" t="s">
        <v>5324</v>
      </c>
      <c r="AB3091" s="399" t="str">
        <f t="shared" si="633"/>
        <v>DC1LL05</v>
      </c>
      <c r="AC3091" s="399" t="str">
        <f t="shared" si="634"/>
        <v>DC1LL05-DC</v>
      </c>
      <c r="AD3091" t="str">
        <f>Y3091&amp;"-"&amp;VLOOKUP(AC3091,'LICH THI'!C:AA,9,0)</f>
        <v>65DCKX24043-42470</v>
      </c>
      <c r="AE3091">
        <f t="shared" si="635"/>
        <v>1</v>
      </c>
    </row>
    <row r="3092" spans="1:31" x14ac:dyDescent="0.25">
      <c r="A3092" s="436" t="str">
        <f t="shared" si="625"/>
        <v>DC1LL05-DC-35</v>
      </c>
      <c r="B3092" s="436">
        <f>COUNTIF(AC$4:AC3092,AC3092)</f>
        <v>35</v>
      </c>
      <c r="C3092" s="436" t="str">
        <f t="shared" si="626"/>
        <v>DC1LL05-DC</v>
      </c>
      <c r="D3092" s="436">
        <f>VLOOKUP(C3092,'LICH THI'!C:AA,12,0)</f>
        <v>160</v>
      </c>
      <c r="E3092" s="436">
        <f>VLOOKUP(C3092,'LICH THI'!C:AA,13,0)</f>
        <v>45</v>
      </c>
      <c r="F3092" s="436">
        <f t="shared" si="636"/>
        <v>45</v>
      </c>
      <c r="G3092" s="436">
        <f>VLOOKUP(C3092,'LICH THI'!C:AA,14,0)</f>
        <v>4</v>
      </c>
      <c r="H3092" s="436">
        <f t="shared" si="627"/>
        <v>1</v>
      </c>
      <c r="I3092" s="436" t="str">
        <f t="shared" si="628"/>
        <v>Võ Thị Hà</v>
      </c>
      <c r="J3092" s="436"/>
      <c r="K3092" s="436">
        <f t="shared" si="629"/>
        <v>2</v>
      </c>
      <c r="L3092" s="436" t="str">
        <f t="shared" si="630"/>
        <v>DC1LL05-DC-2</v>
      </c>
      <c r="M3092" s="436">
        <f t="shared" si="631"/>
        <v>5</v>
      </c>
      <c r="N3092" s="437">
        <f t="shared" si="637"/>
        <v>81</v>
      </c>
      <c r="O3092" s="437"/>
      <c r="P3092" s="430" t="str">
        <f t="shared" si="632"/>
        <v/>
      </c>
      <c r="U3092" s="177">
        <v>110</v>
      </c>
      <c r="V3092" s="177" t="s">
        <v>3502</v>
      </c>
      <c r="W3092" s="177" t="s">
        <v>3563</v>
      </c>
      <c r="X3092" s="177" t="s">
        <v>3163</v>
      </c>
      <c r="Y3092" s="177" t="s">
        <v>5919</v>
      </c>
      <c r="Z3092" s="177" t="s">
        <v>5863</v>
      </c>
      <c r="AA3092" s="525" t="s">
        <v>5920</v>
      </c>
      <c r="AB3092" s="399" t="str">
        <f t="shared" si="633"/>
        <v>DC1LL05</v>
      </c>
      <c r="AC3092" s="399" t="str">
        <f t="shared" si="634"/>
        <v>DC1LL05-DC</v>
      </c>
      <c r="AD3092" t="str">
        <f>Y3092&amp;"-"&amp;VLOOKUP(AC3092,'LICH THI'!C:AA,9,0)</f>
        <v>65DCKT23809-42470</v>
      </c>
      <c r="AE3092">
        <f t="shared" si="635"/>
        <v>1</v>
      </c>
    </row>
    <row r="3093" spans="1:31" x14ac:dyDescent="0.25">
      <c r="A3093" s="436" t="str">
        <f t="shared" si="625"/>
        <v>DC1LL05-DC-36</v>
      </c>
      <c r="B3093" s="436">
        <f>COUNTIF(AC$4:AC3093,AC3093)</f>
        <v>36</v>
      </c>
      <c r="C3093" s="436" t="str">
        <f t="shared" si="626"/>
        <v>DC1LL05-DC</v>
      </c>
      <c r="D3093" s="436">
        <f>VLOOKUP(C3093,'LICH THI'!C:AA,12,0)</f>
        <v>160</v>
      </c>
      <c r="E3093" s="436">
        <f>VLOOKUP(C3093,'LICH THI'!C:AA,13,0)</f>
        <v>45</v>
      </c>
      <c r="F3093" s="436">
        <f t="shared" si="636"/>
        <v>45</v>
      </c>
      <c r="G3093" s="436">
        <f>VLOOKUP(C3093,'LICH THI'!C:AA,14,0)</f>
        <v>4</v>
      </c>
      <c r="H3093" s="436">
        <f t="shared" si="627"/>
        <v>1</v>
      </c>
      <c r="I3093" s="436" t="str">
        <f t="shared" si="628"/>
        <v>Chu Đình Hải</v>
      </c>
      <c r="J3093" s="436"/>
      <c r="K3093" s="436">
        <f t="shared" si="629"/>
        <v>2</v>
      </c>
      <c r="L3093" s="436" t="str">
        <f t="shared" si="630"/>
        <v>DC1LL05-DC-2</v>
      </c>
      <c r="M3093" s="436">
        <f t="shared" si="631"/>
        <v>5</v>
      </c>
      <c r="N3093" s="437">
        <f t="shared" si="637"/>
        <v>82</v>
      </c>
      <c r="O3093" s="437"/>
      <c r="P3093" s="430" t="str">
        <f t="shared" si="632"/>
        <v/>
      </c>
      <c r="U3093" s="177">
        <v>47</v>
      </c>
      <c r="V3093" s="177" t="s">
        <v>3325</v>
      </c>
      <c r="W3093" s="177" t="s">
        <v>5877</v>
      </c>
      <c r="X3093" s="177" t="s">
        <v>2908</v>
      </c>
      <c r="Y3093" s="177" t="s">
        <v>5878</v>
      </c>
      <c r="Z3093" s="177" t="s">
        <v>5863</v>
      </c>
      <c r="AA3093" s="525" t="s">
        <v>2613</v>
      </c>
      <c r="AB3093" s="399" t="str">
        <f t="shared" si="633"/>
        <v>DC1LL05</v>
      </c>
      <c r="AC3093" s="399" t="str">
        <f t="shared" si="634"/>
        <v>DC1LL05-DC</v>
      </c>
      <c r="AD3093" t="str">
        <f>Y3093&amp;"-"&amp;VLOOKUP(AC3093,'LICH THI'!C:AA,9,0)</f>
        <v>64DCDT3126-42470</v>
      </c>
      <c r="AE3093">
        <f t="shared" si="635"/>
        <v>1</v>
      </c>
    </row>
    <row r="3094" spans="1:31" x14ac:dyDescent="0.25">
      <c r="A3094" s="436" t="str">
        <f t="shared" si="625"/>
        <v>DC1LL05-DC-37</v>
      </c>
      <c r="B3094" s="436">
        <f>COUNTIF(AC$4:AC3094,AC3094)</f>
        <v>37</v>
      </c>
      <c r="C3094" s="436" t="str">
        <f t="shared" si="626"/>
        <v>DC1LL05-DC</v>
      </c>
      <c r="D3094" s="436">
        <f>VLOOKUP(C3094,'LICH THI'!C:AA,12,0)</f>
        <v>160</v>
      </c>
      <c r="E3094" s="436">
        <f>VLOOKUP(C3094,'LICH THI'!C:AA,13,0)</f>
        <v>45</v>
      </c>
      <c r="F3094" s="436">
        <f t="shared" si="636"/>
        <v>45</v>
      </c>
      <c r="G3094" s="436">
        <f>VLOOKUP(C3094,'LICH THI'!C:AA,14,0)</f>
        <v>4</v>
      </c>
      <c r="H3094" s="436">
        <f t="shared" si="627"/>
        <v>1</v>
      </c>
      <c r="I3094" s="436" t="str">
        <f t="shared" si="628"/>
        <v>Lê Minh Hải</v>
      </c>
      <c r="J3094" s="436"/>
      <c r="K3094" s="436">
        <f t="shared" si="629"/>
        <v>2</v>
      </c>
      <c r="L3094" s="436" t="str">
        <f t="shared" si="630"/>
        <v>DC1LL05-DC-2</v>
      </c>
      <c r="M3094" s="436">
        <f t="shared" si="631"/>
        <v>5</v>
      </c>
      <c r="N3094" s="437">
        <f t="shared" si="637"/>
        <v>83</v>
      </c>
      <c r="O3094" s="437"/>
      <c r="P3094" s="430" t="str">
        <f t="shared" si="632"/>
        <v/>
      </c>
      <c r="U3094" s="177">
        <v>82</v>
      </c>
      <c r="V3094" s="177" t="s">
        <v>3400</v>
      </c>
      <c r="W3094" s="177" t="s">
        <v>3073</v>
      </c>
      <c r="X3094" s="177" t="s">
        <v>2908</v>
      </c>
      <c r="Y3094" s="177" t="s">
        <v>5789</v>
      </c>
      <c r="Z3094" s="177" t="s">
        <v>5863</v>
      </c>
      <c r="AA3094" s="525" t="s">
        <v>4689</v>
      </c>
      <c r="AB3094" s="399" t="str">
        <f t="shared" si="633"/>
        <v>DC1LL05</v>
      </c>
      <c r="AC3094" s="399" t="str">
        <f t="shared" si="634"/>
        <v>DC1LL05-DC</v>
      </c>
      <c r="AD3094" t="str">
        <f>Y3094&amp;"-"&amp;VLOOKUP(AC3094,'LICH THI'!C:AA,9,0)</f>
        <v>64DCOT3161-42470</v>
      </c>
      <c r="AE3094">
        <f t="shared" si="635"/>
        <v>1</v>
      </c>
    </row>
    <row r="3095" spans="1:31" x14ac:dyDescent="0.25">
      <c r="A3095" s="436" t="str">
        <f t="shared" si="625"/>
        <v>DC1LL05-DC-38</v>
      </c>
      <c r="B3095" s="436">
        <f>COUNTIF(AC$4:AC3095,AC3095)</f>
        <v>38</v>
      </c>
      <c r="C3095" s="436" t="str">
        <f t="shared" si="626"/>
        <v>DC1LL05-DC</v>
      </c>
      <c r="D3095" s="436">
        <f>VLOOKUP(C3095,'LICH THI'!C:AA,12,0)</f>
        <v>160</v>
      </c>
      <c r="E3095" s="436">
        <f>VLOOKUP(C3095,'LICH THI'!C:AA,13,0)</f>
        <v>45</v>
      </c>
      <c r="F3095" s="436">
        <f t="shared" si="636"/>
        <v>45</v>
      </c>
      <c r="G3095" s="436">
        <f>VLOOKUP(C3095,'LICH THI'!C:AA,14,0)</f>
        <v>4</v>
      </c>
      <c r="H3095" s="436">
        <f t="shared" si="627"/>
        <v>1</v>
      </c>
      <c r="I3095" s="436" t="str">
        <f t="shared" si="628"/>
        <v>Phan Thế Hải</v>
      </c>
      <c r="J3095" s="436"/>
      <c r="K3095" s="436">
        <f t="shared" si="629"/>
        <v>2</v>
      </c>
      <c r="L3095" s="436" t="str">
        <f t="shared" si="630"/>
        <v>DC1LL05-DC-2</v>
      </c>
      <c r="M3095" s="436">
        <f t="shared" si="631"/>
        <v>5</v>
      </c>
      <c r="N3095" s="437">
        <f t="shared" si="637"/>
        <v>84</v>
      </c>
      <c r="O3095" s="437"/>
      <c r="P3095" s="430" t="str">
        <f t="shared" si="632"/>
        <v/>
      </c>
      <c r="U3095" s="177">
        <v>94</v>
      </c>
      <c r="V3095" s="177" t="s">
        <v>3415</v>
      </c>
      <c r="W3095" s="177" t="s">
        <v>3219</v>
      </c>
      <c r="X3095" s="177" t="s">
        <v>2908</v>
      </c>
      <c r="Y3095" s="177" t="s">
        <v>4856</v>
      </c>
      <c r="Z3095" s="177" t="s">
        <v>5863</v>
      </c>
      <c r="AA3095" s="525" t="s">
        <v>4857</v>
      </c>
      <c r="AB3095" s="399" t="str">
        <f t="shared" si="633"/>
        <v>DC1LL05</v>
      </c>
      <c r="AC3095" s="399" t="str">
        <f t="shared" si="634"/>
        <v>DC1LL05-DC</v>
      </c>
      <c r="AD3095" t="str">
        <f>Y3095&amp;"-"&amp;VLOOKUP(AC3095,'LICH THI'!C:AA,9,0)</f>
        <v>64DCTH3174-42470</v>
      </c>
      <c r="AE3095">
        <f t="shared" si="635"/>
        <v>1</v>
      </c>
    </row>
    <row r="3096" spans="1:31" x14ac:dyDescent="0.25">
      <c r="A3096" s="436" t="str">
        <f t="shared" si="625"/>
        <v>DC1LL05-DC-39</v>
      </c>
      <c r="B3096" s="436">
        <f>COUNTIF(AC$4:AC3096,AC3096)</f>
        <v>39</v>
      </c>
      <c r="C3096" s="436" t="str">
        <f t="shared" si="626"/>
        <v>DC1LL05-DC</v>
      </c>
      <c r="D3096" s="436">
        <f>VLOOKUP(C3096,'LICH THI'!C:AA,12,0)</f>
        <v>160</v>
      </c>
      <c r="E3096" s="436">
        <f>VLOOKUP(C3096,'LICH THI'!C:AA,13,0)</f>
        <v>45</v>
      </c>
      <c r="F3096" s="436">
        <f t="shared" si="636"/>
        <v>45</v>
      </c>
      <c r="G3096" s="436">
        <f>VLOOKUP(C3096,'LICH THI'!C:AA,14,0)</f>
        <v>4</v>
      </c>
      <c r="H3096" s="436">
        <f t="shared" si="627"/>
        <v>1</v>
      </c>
      <c r="I3096" s="436" t="str">
        <f t="shared" si="628"/>
        <v>Trần Đăng Hải</v>
      </c>
      <c r="J3096" s="436"/>
      <c r="K3096" s="436">
        <f t="shared" si="629"/>
        <v>2</v>
      </c>
      <c r="L3096" s="436" t="str">
        <f t="shared" si="630"/>
        <v>DC1LL05-DC-2</v>
      </c>
      <c r="M3096" s="436">
        <f t="shared" si="631"/>
        <v>5</v>
      </c>
      <c r="N3096" s="437">
        <f t="shared" si="637"/>
        <v>85</v>
      </c>
      <c r="O3096" s="437"/>
      <c r="P3096" s="430" t="str">
        <f t="shared" si="632"/>
        <v/>
      </c>
      <c r="U3096" s="177">
        <v>123</v>
      </c>
      <c r="V3096" s="177" t="s">
        <v>3517</v>
      </c>
      <c r="W3096" s="177" t="s">
        <v>5937</v>
      </c>
      <c r="X3096" s="177" t="s">
        <v>2908</v>
      </c>
      <c r="Y3096" s="177" t="s">
        <v>5938</v>
      </c>
      <c r="Z3096" s="177" t="s">
        <v>5863</v>
      </c>
      <c r="AA3096" s="525" t="s">
        <v>5939</v>
      </c>
      <c r="AB3096" s="399" t="str">
        <f t="shared" si="633"/>
        <v>DC1LL05</v>
      </c>
      <c r="AC3096" s="399" t="str">
        <f t="shared" si="634"/>
        <v>DC1LL05-DC</v>
      </c>
      <c r="AD3096" t="str">
        <f>Y3096&amp;"-"&amp;VLOOKUP(AC3096,'LICH THI'!C:AA,9,0)</f>
        <v>65DCKX23218-42470</v>
      </c>
      <c r="AE3096">
        <f t="shared" si="635"/>
        <v>1</v>
      </c>
    </row>
    <row r="3097" spans="1:31" x14ac:dyDescent="0.25">
      <c r="A3097" s="436" t="str">
        <f t="shared" si="625"/>
        <v>DC1LL05-DC-40</v>
      </c>
      <c r="B3097" s="436">
        <f>COUNTIF(AC$4:AC3097,AC3097)</f>
        <v>40</v>
      </c>
      <c r="C3097" s="436" t="str">
        <f t="shared" si="626"/>
        <v>DC1LL05-DC</v>
      </c>
      <c r="D3097" s="436">
        <f>VLOOKUP(C3097,'LICH THI'!C:AA,12,0)</f>
        <v>160</v>
      </c>
      <c r="E3097" s="436">
        <f>VLOOKUP(C3097,'LICH THI'!C:AA,13,0)</f>
        <v>45</v>
      </c>
      <c r="F3097" s="436">
        <f t="shared" si="636"/>
        <v>45</v>
      </c>
      <c r="G3097" s="436">
        <f>VLOOKUP(C3097,'LICH THI'!C:AA,14,0)</f>
        <v>4</v>
      </c>
      <c r="H3097" s="436">
        <f t="shared" si="627"/>
        <v>1</v>
      </c>
      <c r="I3097" s="436" t="str">
        <f t="shared" si="628"/>
        <v>Lê Song Hào</v>
      </c>
      <c r="J3097" s="436"/>
      <c r="K3097" s="436">
        <f t="shared" si="629"/>
        <v>2</v>
      </c>
      <c r="L3097" s="436" t="str">
        <f t="shared" si="630"/>
        <v>DC1LL05-DC-2</v>
      </c>
      <c r="M3097" s="436">
        <f t="shared" si="631"/>
        <v>5</v>
      </c>
      <c r="N3097" s="437">
        <f t="shared" si="637"/>
        <v>86</v>
      </c>
      <c r="O3097" s="437"/>
      <c r="P3097" s="430" t="str">
        <f t="shared" si="632"/>
        <v/>
      </c>
      <c r="U3097" s="177">
        <v>83</v>
      </c>
      <c r="V3097" s="177" t="s">
        <v>3400</v>
      </c>
      <c r="W3097" s="177" t="s">
        <v>4680</v>
      </c>
      <c r="X3097" s="177" t="s">
        <v>3560</v>
      </c>
      <c r="Y3097" s="177" t="s">
        <v>5893</v>
      </c>
      <c r="Z3097" s="177" t="s">
        <v>5863</v>
      </c>
      <c r="AA3097" s="525" t="s">
        <v>3715</v>
      </c>
      <c r="AB3097" s="399" t="str">
        <f t="shared" si="633"/>
        <v>DC1LL05</v>
      </c>
      <c r="AC3097" s="399" t="str">
        <f t="shared" si="634"/>
        <v>DC1LL05-DC</v>
      </c>
      <c r="AD3097" t="str">
        <f>Y3097&amp;"-"&amp;VLOOKUP(AC3097,'LICH THI'!C:AA,9,0)</f>
        <v>64DCOT3139-42470</v>
      </c>
      <c r="AE3097">
        <f t="shared" si="635"/>
        <v>1</v>
      </c>
    </row>
    <row r="3098" spans="1:31" x14ac:dyDescent="0.25">
      <c r="A3098" s="436" t="str">
        <f t="shared" si="625"/>
        <v>DC1LL05-DC-41</v>
      </c>
      <c r="B3098" s="436">
        <f>COUNTIF(AC$4:AC3098,AC3098)</f>
        <v>41</v>
      </c>
      <c r="C3098" s="436" t="str">
        <f t="shared" si="626"/>
        <v>DC1LL05-DC</v>
      </c>
      <c r="D3098" s="436">
        <f>VLOOKUP(C3098,'LICH THI'!C:AA,12,0)</f>
        <v>160</v>
      </c>
      <c r="E3098" s="436">
        <f>VLOOKUP(C3098,'LICH THI'!C:AA,13,0)</f>
        <v>45</v>
      </c>
      <c r="F3098" s="436">
        <f t="shared" si="636"/>
        <v>45</v>
      </c>
      <c r="G3098" s="436">
        <f>VLOOKUP(C3098,'LICH THI'!C:AA,14,0)</f>
        <v>4</v>
      </c>
      <c r="H3098" s="436">
        <f t="shared" si="627"/>
        <v>1</v>
      </c>
      <c r="I3098" s="436" t="str">
        <f t="shared" si="628"/>
        <v>Phạm Văn Hào</v>
      </c>
      <c r="J3098" s="436"/>
      <c r="K3098" s="436">
        <f t="shared" si="629"/>
        <v>2</v>
      </c>
      <c r="L3098" s="436" t="str">
        <f t="shared" si="630"/>
        <v>DC1LL05-DC-2</v>
      </c>
      <c r="M3098" s="436">
        <f t="shared" si="631"/>
        <v>5</v>
      </c>
      <c r="N3098" s="437">
        <f t="shared" si="637"/>
        <v>87</v>
      </c>
      <c r="O3098" s="437"/>
      <c r="P3098" s="430" t="str">
        <f t="shared" si="632"/>
        <v/>
      </c>
      <c r="U3098" s="177">
        <v>131</v>
      </c>
      <c r="V3098" s="177" t="s">
        <v>3556</v>
      </c>
      <c r="W3098" s="177" t="s">
        <v>2738</v>
      </c>
      <c r="X3098" s="177" t="s">
        <v>3560</v>
      </c>
      <c r="Y3098" s="177" t="s">
        <v>3561</v>
      </c>
      <c r="Z3098" s="177" t="s">
        <v>5863</v>
      </c>
      <c r="AA3098" s="525" t="s">
        <v>3562</v>
      </c>
      <c r="AB3098" s="399" t="str">
        <f t="shared" si="633"/>
        <v>DC1LL05</v>
      </c>
      <c r="AC3098" s="399" t="str">
        <f t="shared" si="634"/>
        <v>DC1LL05-DC</v>
      </c>
      <c r="AD3098" t="str">
        <f>Y3098&amp;"-"&amp;VLOOKUP(AC3098,'LICH THI'!C:AA,9,0)</f>
        <v>65DCQT23199-42470</v>
      </c>
      <c r="AE3098">
        <f t="shared" si="635"/>
        <v>1</v>
      </c>
    </row>
    <row r="3099" spans="1:31" x14ac:dyDescent="0.25">
      <c r="A3099" s="436" t="str">
        <f t="shared" si="625"/>
        <v>DC1LL05-DC-42</v>
      </c>
      <c r="B3099" s="436">
        <f>COUNTIF(AC$4:AC3099,AC3099)</f>
        <v>42</v>
      </c>
      <c r="C3099" s="436" t="str">
        <f t="shared" si="626"/>
        <v>DC1LL05-DC</v>
      </c>
      <c r="D3099" s="436">
        <f>VLOOKUP(C3099,'LICH THI'!C:AA,12,0)</f>
        <v>160</v>
      </c>
      <c r="E3099" s="436">
        <f>VLOOKUP(C3099,'LICH THI'!C:AA,13,0)</f>
        <v>45</v>
      </c>
      <c r="F3099" s="436">
        <f t="shared" si="636"/>
        <v>45</v>
      </c>
      <c r="G3099" s="436">
        <f>VLOOKUP(C3099,'LICH THI'!C:AA,14,0)</f>
        <v>4</v>
      </c>
      <c r="H3099" s="436">
        <f t="shared" si="627"/>
        <v>1</v>
      </c>
      <c r="I3099" s="436" t="str">
        <f t="shared" si="628"/>
        <v>Đào Thị Thanh Hảo</v>
      </c>
      <c r="J3099" s="436"/>
      <c r="K3099" s="436">
        <f t="shared" si="629"/>
        <v>2</v>
      </c>
      <c r="L3099" s="436" t="str">
        <f t="shared" si="630"/>
        <v>DC1LL05-DC-2</v>
      </c>
      <c r="M3099" s="436">
        <f t="shared" si="631"/>
        <v>5</v>
      </c>
      <c r="N3099" s="437">
        <f t="shared" si="637"/>
        <v>88</v>
      </c>
      <c r="O3099" s="437"/>
      <c r="P3099" s="430" t="str">
        <f t="shared" si="632"/>
        <v/>
      </c>
      <c r="U3099" s="177">
        <v>66</v>
      </c>
      <c r="V3099" s="177" t="s">
        <v>3378</v>
      </c>
      <c r="W3099" s="177" t="s">
        <v>5741</v>
      </c>
      <c r="X3099" s="177" t="s">
        <v>5742</v>
      </c>
      <c r="Y3099" s="177" t="s">
        <v>5743</v>
      </c>
      <c r="Z3099" s="177" t="s">
        <v>5863</v>
      </c>
      <c r="AA3099" s="525" t="s">
        <v>5354</v>
      </c>
      <c r="AB3099" s="399" t="str">
        <f t="shared" si="633"/>
        <v>DC1LL05</v>
      </c>
      <c r="AC3099" s="399" t="str">
        <f t="shared" si="634"/>
        <v>DC1LL05-DC</v>
      </c>
      <c r="AD3099" t="str">
        <f>Y3099&amp;"-"&amp;VLOOKUP(AC3099,'LICH THI'!C:AA,9,0)</f>
        <v>64DCKT3170-42470</v>
      </c>
      <c r="AE3099">
        <f t="shared" si="635"/>
        <v>1</v>
      </c>
    </row>
    <row r="3100" spans="1:31" x14ac:dyDescent="0.25">
      <c r="A3100" s="436" t="str">
        <f t="shared" si="625"/>
        <v>DC1LL05-DC-43</v>
      </c>
      <c r="B3100" s="436">
        <f>COUNTIF(AC$4:AC3100,AC3100)</f>
        <v>43</v>
      </c>
      <c r="C3100" s="436" t="str">
        <f t="shared" si="626"/>
        <v>DC1LL05-DC</v>
      </c>
      <c r="D3100" s="436">
        <f>VLOOKUP(C3100,'LICH THI'!C:AA,12,0)</f>
        <v>160</v>
      </c>
      <c r="E3100" s="436">
        <f>VLOOKUP(C3100,'LICH THI'!C:AA,13,0)</f>
        <v>45</v>
      </c>
      <c r="F3100" s="436">
        <f t="shared" si="636"/>
        <v>45</v>
      </c>
      <c r="G3100" s="436">
        <f>VLOOKUP(C3100,'LICH THI'!C:AA,14,0)</f>
        <v>4</v>
      </c>
      <c r="H3100" s="436">
        <f t="shared" si="627"/>
        <v>1</v>
      </c>
      <c r="I3100" s="436" t="str">
        <f t="shared" si="628"/>
        <v>Lê Thị Phương Hằng</v>
      </c>
      <c r="J3100" s="436"/>
      <c r="K3100" s="436">
        <f t="shared" si="629"/>
        <v>2</v>
      </c>
      <c r="L3100" s="436" t="str">
        <f t="shared" si="630"/>
        <v>DC1LL05-DC-2</v>
      </c>
      <c r="M3100" s="436">
        <f t="shared" si="631"/>
        <v>5</v>
      </c>
      <c r="N3100" s="437">
        <f t="shared" si="637"/>
        <v>89</v>
      </c>
      <c r="O3100" s="437"/>
      <c r="P3100" s="430" t="str">
        <f t="shared" si="632"/>
        <v/>
      </c>
      <c r="U3100" s="177">
        <v>74</v>
      </c>
      <c r="V3100" s="177" t="s">
        <v>3381</v>
      </c>
      <c r="W3100" s="177" t="s">
        <v>3382</v>
      </c>
      <c r="X3100" s="177" t="s">
        <v>3383</v>
      </c>
      <c r="Y3100" s="177" t="s">
        <v>3384</v>
      </c>
      <c r="Z3100" s="177" t="s">
        <v>5863</v>
      </c>
      <c r="AA3100" s="525" t="s">
        <v>2816</v>
      </c>
      <c r="AB3100" s="399" t="str">
        <f t="shared" si="633"/>
        <v>DC1LL05</v>
      </c>
      <c r="AC3100" s="399" t="str">
        <f t="shared" si="634"/>
        <v>DC1LL05-DC</v>
      </c>
      <c r="AD3100" t="str">
        <f>Y3100&amp;"-"&amp;VLOOKUP(AC3100,'LICH THI'!C:AA,9,0)</f>
        <v>64DCKT3191-42470</v>
      </c>
      <c r="AE3100">
        <f t="shared" si="635"/>
        <v>1</v>
      </c>
    </row>
    <row r="3101" spans="1:31" x14ac:dyDescent="0.25">
      <c r="A3101" s="436" t="str">
        <f t="shared" si="625"/>
        <v>DC1LL05-DC-44</v>
      </c>
      <c r="B3101" s="436">
        <f>COUNTIF(AC$4:AC3101,AC3101)</f>
        <v>44</v>
      </c>
      <c r="C3101" s="436" t="str">
        <f t="shared" si="626"/>
        <v>DC1LL05-DC</v>
      </c>
      <c r="D3101" s="436">
        <f>VLOOKUP(C3101,'LICH THI'!C:AA,12,0)</f>
        <v>160</v>
      </c>
      <c r="E3101" s="436">
        <f>VLOOKUP(C3101,'LICH THI'!C:AA,13,0)</f>
        <v>45</v>
      </c>
      <c r="F3101" s="436">
        <f t="shared" si="636"/>
        <v>45</v>
      </c>
      <c r="G3101" s="436">
        <f>VLOOKUP(C3101,'LICH THI'!C:AA,14,0)</f>
        <v>4</v>
      </c>
      <c r="H3101" s="436">
        <f t="shared" si="627"/>
        <v>1</v>
      </c>
      <c r="I3101" s="436" t="str">
        <f t="shared" si="628"/>
        <v>Nguyễn Thị Thu Hằng</v>
      </c>
      <c r="J3101" s="436"/>
      <c r="K3101" s="436">
        <f t="shared" si="629"/>
        <v>2</v>
      </c>
      <c r="L3101" s="436" t="str">
        <f t="shared" si="630"/>
        <v>DC1LL05-DC-2</v>
      </c>
      <c r="M3101" s="436">
        <f t="shared" si="631"/>
        <v>5</v>
      </c>
      <c r="N3101" s="437">
        <f t="shared" si="637"/>
        <v>90</v>
      </c>
      <c r="O3101" s="437"/>
      <c r="P3101" s="430" t="str">
        <f t="shared" si="632"/>
        <v/>
      </c>
      <c r="U3101" s="177">
        <v>117</v>
      </c>
      <c r="V3101" s="177" t="s">
        <v>3509</v>
      </c>
      <c r="W3101" s="177" t="s">
        <v>3056</v>
      </c>
      <c r="X3101" s="177" t="s">
        <v>3383</v>
      </c>
      <c r="Y3101" s="177" t="s">
        <v>5930</v>
      </c>
      <c r="Z3101" s="177" t="s">
        <v>5863</v>
      </c>
      <c r="AA3101" s="525" t="s">
        <v>5931</v>
      </c>
      <c r="AB3101" s="399" t="str">
        <f t="shared" si="633"/>
        <v>DC1LL05</v>
      </c>
      <c r="AC3101" s="399" t="str">
        <f t="shared" si="634"/>
        <v>DC1LL05-DC</v>
      </c>
      <c r="AD3101" t="str">
        <f>Y3101&amp;"-"&amp;VLOOKUP(AC3101,'LICH THI'!C:AA,9,0)</f>
        <v>65DCKX22147-42470</v>
      </c>
      <c r="AE3101">
        <f t="shared" si="635"/>
        <v>1</v>
      </c>
    </row>
    <row r="3102" spans="1:31" x14ac:dyDescent="0.25">
      <c r="A3102" s="436" t="str">
        <f t="shared" si="625"/>
        <v>DC1LL05-DC-45</v>
      </c>
      <c r="B3102" s="436">
        <f>COUNTIF(AC$4:AC3102,AC3102)</f>
        <v>45</v>
      </c>
      <c r="C3102" s="436" t="str">
        <f t="shared" si="626"/>
        <v>DC1LL05-DC</v>
      </c>
      <c r="D3102" s="436">
        <f>VLOOKUP(C3102,'LICH THI'!C:AA,12,0)</f>
        <v>160</v>
      </c>
      <c r="E3102" s="436">
        <f>VLOOKUP(C3102,'LICH THI'!C:AA,13,0)</f>
        <v>45</v>
      </c>
      <c r="F3102" s="436">
        <f t="shared" si="636"/>
        <v>45</v>
      </c>
      <c r="G3102" s="436">
        <f>VLOOKUP(C3102,'LICH THI'!C:AA,14,0)</f>
        <v>4</v>
      </c>
      <c r="H3102" s="436">
        <f t="shared" si="627"/>
        <v>1</v>
      </c>
      <c r="I3102" s="436" t="str">
        <f t="shared" si="628"/>
        <v>Dương Thị Hậu</v>
      </c>
      <c r="J3102" s="436"/>
      <c r="K3102" s="436">
        <f t="shared" si="629"/>
        <v>2</v>
      </c>
      <c r="L3102" s="436" t="str">
        <f t="shared" si="630"/>
        <v>DC1LL05-DC-2</v>
      </c>
      <c r="M3102" s="436">
        <f t="shared" si="631"/>
        <v>5</v>
      </c>
      <c r="N3102" s="437">
        <f t="shared" si="637"/>
        <v>91</v>
      </c>
      <c r="O3102" s="437"/>
      <c r="P3102" s="430" t="str">
        <f t="shared" si="632"/>
        <v/>
      </c>
      <c r="U3102" s="177">
        <v>118</v>
      </c>
      <c r="V3102" s="177" t="s">
        <v>3509</v>
      </c>
      <c r="W3102" s="177" t="s">
        <v>5001</v>
      </c>
      <c r="X3102" s="177" t="s">
        <v>4084</v>
      </c>
      <c r="Y3102" s="177" t="s">
        <v>5292</v>
      </c>
      <c r="Z3102" s="177" t="s">
        <v>5863</v>
      </c>
      <c r="AA3102" s="525" t="s">
        <v>4055</v>
      </c>
      <c r="AB3102" s="399" t="str">
        <f t="shared" si="633"/>
        <v>DC1LL05</v>
      </c>
      <c r="AC3102" s="399" t="str">
        <f t="shared" si="634"/>
        <v>DC1LL05-DC</v>
      </c>
      <c r="AD3102" t="str">
        <f>Y3102&amp;"-"&amp;VLOOKUP(AC3102,'LICH THI'!C:AA,9,0)</f>
        <v>65DCKX22953-42470</v>
      </c>
      <c r="AE3102">
        <f t="shared" si="635"/>
        <v>1</v>
      </c>
    </row>
    <row r="3103" spans="1:31" x14ac:dyDescent="0.25">
      <c r="A3103" s="436" t="str">
        <f t="shared" si="625"/>
        <v>DC1LL05-DC-46</v>
      </c>
      <c r="B3103" s="436">
        <f>COUNTIF(AC$4:AC3103,AC3103)</f>
        <v>46</v>
      </c>
      <c r="C3103" s="436" t="str">
        <f t="shared" si="626"/>
        <v>DC1LL05-DC</v>
      </c>
      <c r="D3103" s="436">
        <f>VLOOKUP(C3103,'LICH THI'!C:AA,12,0)</f>
        <v>160</v>
      </c>
      <c r="E3103" s="436">
        <f>VLOOKUP(C3103,'LICH THI'!C:AA,13,0)</f>
        <v>45</v>
      </c>
      <c r="F3103" s="436">
        <f t="shared" si="636"/>
        <v>45</v>
      </c>
      <c r="G3103" s="436">
        <f>VLOOKUP(C3103,'LICH THI'!C:AA,14,0)</f>
        <v>4</v>
      </c>
      <c r="H3103" s="436">
        <f t="shared" si="627"/>
        <v>2</v>
      </c>
      <c r="I3103" s="436" t="str">
        <f t="shared" si="628"/>
        <v>Võ Thị Hiền</v>
      </c>
      <c r="J3103" s="436"/>
      <c r="K3103" s="436">
        <f t="shared" si="629"/>
        <v>3</v>
      </c>
      <c r="L3103" s="436" t="str">
        <f t="shared" si="630"/>
        <v>DC1LL05-DC-3</v>
      </c>
      <c r="M3103" s="436">
        <f t="shared" si="631"/>
        <v>5</v>
      </c>
      <c r="N3103" s="437">
        <f t="shared" si="637"/>
        <v>142</v>
      </c>
      <c r="O3103" s="437"/>
      <c r="P3103" s="430" t="str">
        <f t="shared" si="632"/>
        <v/>
      </c>
      <c r="U3103" s="177">
        <v>132</v>
      </c>
      <c r="V3103" s="177" t="s">
        <v>3556</v>
      </c>
      <c r="W3103" s="177" t="s">
        <v>3563</v>
      </c>
      <c r="X3103" s="177" t="s">
        <v>3029</v>
      </c>
      <c r="Y3103" s="177" t="s">
        <v>3564</v>
      </c>
      <c r="Z3103" s="177" t="s">
        <v>5863</v>
      </c>
      <c r="AA3103" s="525" t="s">
        <v>3505</v>
      </c>
      <c r="AB3103" s="399" t="str">
        <f t="shared" si="633"/>
        <v>DC1LL05</v>
      </c>
      <c r="AC3103" s="399" t="str">
        <f t="shared" si="634"/>
        <v>DC1LL05-DC</v>
      </c>
      <c r="AD3103" t="str">
        <f>Y3103&amp;"-"&amp;VLOOKUP(AC3103,'LICH THI'!C:AA,9,0)</f>
        <v>65DCQT22906-42470</v>
      </c>
      <c r="AE3103">
        <f t="shared" si="635"/>
        <v>1</v>
      </c>
    </row>
    <row r="3104" spans="1:31" x14ac:dyDescent="0.25">
      <c r="A3104" s="436" t="str">
        <f t="shared" si="625"/>
        <v>DC1LL05-DC-47</v>
      </c>
      <c r="B3104" s="436">
        <f>COUNTIF(AC$4:AC3104,AC3104)</f>
        <v>47</v>
      </c>
      <c r="C3104" s="436" t="str">
        <f t="shared" si="626"/>
        <v>DC1LL05-DC</v>
      </c>
      <c r="D3104" s="436">
        <f>VLOOKUP(C3104,'LICH THI'!C:AA,12,0)</f>
        <v>160</v>
      </c>
      <c r="E3104" s="436">
        <f>VLOOKUP(C3104,'LICH THI'!C:AA,13,0)</f>
        <v>45</v>
      </c>
      <c r="F3104" s="436">
        <f t="shared" si="636"/>
        <v>45</v>
      </c>
      <c r="G3104" s="436">
        <f>VLOOKUP(C3104,'LICH THI'!C:AA,14,0)</f>
        <v>4</v>
      </c>
      <c r="H3104" s="436">
        <f t="shared" si="627"/>
        <v>2</v>
      </c>
      <c r="I3104" s="436" t="str">
        <f t="shared" si="628"/>
        <v>Trần Văn Hiển</v>
      </c>
      <c r="J3104" s="436"/>
      <c r="K3104" s="436">
        <f t="shared" si="629"/>
        <v>3</v>
      </c>
      <c r="L3104" s="436" t="str">
        <f t="shared" si="630"/>
        <v>DC1LL05-DC-3</v>
      </c>
      <c r="M3104" s="436">
        <f t="shared" si="631"/>
        <v>5</v>
      </c>
      <c r="N3104" s="437">
        <f t="shared" si="637"/>
        <v>143</v>
      </c>
      <c r="O3104" s="437"/>
      <c r="P3104" s="430" t="str">
        <f t="shared" si="632"/>
        <v/>
      </c>
      <c r="U3104" s="177">
        <v>88</v>
      </c>
      <c r="V3104" s="177" t="s">
        <v>3019</v>
      </c>
      <c r="W3104" s="177" t="s">
        <v>2757</v>
      </c>
      <c r="X3104" s="177" t="s">
        <v>4149</v>
      </c>
      <c r="Y3104" s="177" t="s">
        <v>5894</v>
      </c>
      <c r="Z3104" s="177" t="s">
        <v>5863</v>
      </c>
      <c r="AA3104" s="525" t="s">
        <v>4742</v>
      </c>
      <c r="AB3104" s="399" t="str">
        <f t="shared" si="633"/>
        <v>DC1LL05</v>
      </c>
      <c r="AC3104" s="399" t="str">
        <f t="shared" si="634"/>
        <v>DC1LL05-DC</v>
      </c>
      <c r="AD3104" t="str">
        <f>Y3104&amp;"-"&amp;VLOOKUP(AC3104,'LICH THI'!C:AA,9,0)</f>
        <v>64DCQT3085-42470</v>
      </c>
      <c r="AE3104">
        <f t="shared" si="635"/>
        <v>1</v>
      </c>
    </row>
    <row r="3105" spans="1:31" x14ac:dyDescent="0.25">
      <c r="A3105" s="436" t="str">
        <f t="shared" si="625"/>
        <v>DC1LL05-DC-48</v>
      </c>
      <c r="B3105" s="436">
        <f>COUNTIF(AC$4:AC3105,AC3105)</f>
        <v>48</v>
      </c>
      <c r="C3105" s="436" t="str">
        <f t="shared" si="626"/>
        <v>DC1LL05-DC</v>
      </c>
      <c r="D3105" s="436">
        <f>VLOOKUP(C3105,'LICH THI'!C:AA,12,0)</f>
        <v>160</v>
      </c>
      <c r="E3105" s="436">
        <f>VLOOKUP(C3105,'LICH THI'!C:AA,13,0)</f>
        <v>45</v>
      </c>
      <c r="F3105" s="436">
        <f t="shared" si="636"/>
        <v>45</v>
      </c>
      <c r="G3105" s="436">
        <f>VLOOKUP(C3105,'LICH THI'!C:AA,14,0)</f>
        <v>4</v>
      </c>
      <c r="H3105" s="436">
        <f t="shared" si="627"/>
        <v>2</v>
      </c>
      <c r="I3105" s="436" t="str">
        <f t="shared" si="628"/>
        <v>Đặng Trung Hiếu</v>
      </c>
      <c r="J3105" s="436"/>
      <c r="K3105" s="436">
        <f t="shared" si="629"/>
        <v>3</v>
      </c>
      <c r="L3105" s="436" t="str">
        <f t="shared" si="630"/>
        <v>DC1LL05-DC-3</v>
      </c>
      <c r="M3105" s="436">
        <f t="shared" si="631"/>
        <v>5</v>
      </c>
      <c r="N3105" s="437">
        <f t="shared" si="637"/>
        <v>144</v>
      </c>
      <c r="O3105" s="437"/>
      <c r="P3105" s="430" t="str">
        <f t="shared" si="632"/>
        <v/>
      </c>
      <c r="U3105" s="177">
        <v>21</v>
      </c>
      <c r="V3105" s="177" t="s">
        <v>2868</v>
      </c>
      <c r="W3105" s="177" t="s">
        <v>3266</v>
      </c>
      <c r="X3105" s="177" t="s">
        <v>2754</v>
      </c>
      <c r="Y3105" s="177" t="s">
        <v>3267</v>
      </c>
      <c r="Z3105" s="177" t="s">
        <v>5863</v>
      </c>
      <c r="AA3105" s="525" t="s">
        <v>3268</v>
      </c>
      <c r="AB3105" s="399" t="str">
        <f t="shared" si="633"/>
        <v>DC1LL05</v>
      </c>
      <c r="AC3105" s="399" t="str">
        <f t="shared" si="634"/>
        <v>DC1LL05-DC</v>
      </c>
      <c r="AD3105" t="str">
        <f>Y3105&amp;"-"&amp;VLOOKUP(AC3105,'LICH THI'!C:AA,9,0)</f>
        <v>64DCCD3292-42470</v>
      </c>
      <c r="AE3105">
        <f t="shared" si="635"/>
        <v>1</v>
      </c>
    </row>
    <row r="3106" spans="1:31" x14ac:dyDescent="0.25">
      <c r="A3106" s="436" t="str">
        <f t="shared" si="625"/>
        <v>DC1LL05-DC-49</v>
      </c>
      <c r="B3106" s="436">
        <f>COUNTIF(AC$4:AC3106,AC3106)</f>
        <v>49</v>
      </c>
      <c r="C3106" s="436" t="str">
        <f t="shared" si="626"/>
        <v>DC1LL05-DC</v>
      </c>
      <c r="D3106" s="436">
        <f>VLOOKUP(C3106,'LICH THI'!C:AA,12,0)</f>
        <v>160</v>
      </c>
      <c r="E3106" s="436">
        <f>VLOOKUP(C3106,'LICH THI'!C:AA,13,0)</f>
        <v>45</v>
      </c>
      <c r="F3106" s="436">
        <f t="shared" si="636"/>
        <v>45</v>
      </c>
      <c r="G3106" s="436">
        <f>VLOOKUP(C3106,'LICH THI'!C:AA,14,0)</f>
        <v>4</v>
      </c>
      <c r="H3106" s="436">
        <f t="shared" si="627"/>
        <v>2</v>
      </c>
      <c r="I3106" s="436" t="str">
        <f t="shared" si="628"/>
        <v>Lê Trọng Hiếu</v>
      </c>
      <c r="J3106" s="436"/>
      <c r="K3106" s="436">
        <f t="shared" si="629"/>
        <v>3</v>
      </c>
      <c r="L3106" s="436" t="str">
        <f t="shared" si="630"/>
        <v>DC1LL05-DC-3</v>
      </c>
      <c r="M3106" s="436">
        <f t="shared" si="631"/>
        <v>5</v>
      </c>
      <c r="N3106" s="437">
        <f t="shared" si="637"/>
        <v>145</v>
      </c>
      <c r="O3106" s="437"/>
      <c r="P3106" s="430" t="str">
        <f t="shared" si="632"/>
        <v/>
      </c>
      <c r="U3106" s="177">
        <v>48</v>
      </c>
      <c r="V3106" s="177" t="s">
        <v>3325</v>
      </c>
      <c r="W3106" s="177" t="s">
        <v>5187</v>
      </c>
      <c r="X3106" s="177" t="s">
        <v>2754</v>
      </c>
      <c r="Y3106" s="177" t="s">
        <v>5879</v>
      </c>
      <c r="Z3106" s="177" t="s">
        <v>5863</v>
      </c>
      <c r="AA3106" s="525" t="s">
        <v>4830</v>
      </c>
      <c r="AB3106" s="399" t="str">
        <f t="shared" si="633"/>
        <v>DC1LL05</v>
      </c>
      <c r="AC3106" s="399" t="str">
        <f t="shared" si="634"/>
        <v>DC1LL05-DC</v>
      </c>
      <c r="AD3106" t="str">
        <f>Y3106&amp;"-"&amp;VLOOKUP(AC3106,'LICH THI'!C:AA,9,0)</f>
        <v>64DCDT3102-42470</v>
      </c>
      <c r="AE3106">
        <f t="shared" si="635"/>
        <v>1</v>
      </c>
    </row>
    <row r="3107" spans="1:31" x14ac:dyDescent="0.25">
      <c r="A3107" s="436" t="str">
        <f t="shared" si="625"/>
        <v>DC1LL05-DC-50</v>
      </c>
      <c r="B3107" s="436">
        <f>COUNTIF(AC$4:AC3107,AC3107)</f>
        <v>50</v>
      </c>
      <c r="C3107" s="436" t="str">
        <f t="shared" si="626"/>
        <v>DC1LL05-DC</v>
      </c>
      <c r="D3107" s="436">
        <f>VLOOKUP(C3107,'LICH THI'!C:AA,12,0)</f>
        <v>160</v>
      </c>
      <c r="E3107" s="436">
        <f>VLOOKUP(C3107,'LICH THI'!C:AA,13,0)</f>
        <v>45</v>
      </c>
      <c r="F3107" s="436">
        <f t="shared" si="636"/>
        <v>45</v>
      </c>
      <c r="G3107" s="436">
        <f>VLOOKUP(C3107,'LICH THI'!C:AA,14,0)</f>
        <v>4</v>
      </c>
      <c r="H3107" s="436">
        <f t="shared" si="627"/>
        <v>2</v>
      </c>
      <c r="I3107" s="436" t="str">
        <f t="shared" si="628"/>
        <v>Tạ Thị Hoa</v>
      </c>
      <c r="J3107" s="436"/>
      <c r="K3107" s="436">
        <f t="shared" si="629"/>
        <v>3</v>
      </c>
      <c r="L3107" s="436" t="str">
        <f t="shared" si="630"/>
        <v>DC1LL05-DC-3</v>
      </c>
      <c r="M3107" s="436">
        <f t="shared" si="631"/>
        <v>5</v>
      </c>
      <c r="N3107" s="437">
        <f t="shared" si="637"/>
        <v>101</v>
      </c>
      <c r="O3107" s="437"/>
      <c r="P3107" s="430" t="str">
        <f t="shared" si="632"/>
        <v/>
      </c>
      <c r="U3107" s="177">
        <v>133</v>
      </c>
      <c r="V3107" s="177" t="s">
        <v>3556</v>
      </c>
      <c r="W3107" s="177" t="s">
        <v>3020</v>
      </c>
      <c r="X3107" s="177" t="s">
        <v>3565</v>
      </c>
      <c r="Y3107" s="177" t="s">
        <v>3566</v>
      </c>
      <c r="Z3107" s="177" t="s">
        <v>5863</v>
      </c>
      <c r="AA3107" s="525" t="s">
        <v>3567</v>
      </c>
      <c r="AB3107" s="399" t="str">
        <f t="shared" si="633"/>
        <v>DC1LL05</v>
      </c>
      <c r="AC3107" s="399" t="str">
        <f t="shared" si="634"/>
        <v>DC1LL05-DC</v>
      </c>
      <c r="AD3107" t="str">
        <f>Y3107&amp;"-"&amp;VLOOKUP(AC3107,'LICH THI'!C:AA,9,0)</f>
        <v>65DCQT22913-42470</v>
      </c>
      <c r="AE3107">
        <f t="shared" si="635"/>
        <v>1</v>
      </c>
    </row>
    <row r="3108" spans="1:31" x14ac:dyDescent="0.25">
      <c r="A3108" s="436" t="str">
        <f t="shared" si="625"/>
        <v>DC1LL05-DC-51</v>
      </c>
      <c r="B3108" s="436">
        <f>COUNTIF(AC$4:AC3108,AC3108)</f>
        <v>51</v>
      </c>
      <c r="C3108" s="436" t="str">
        <f t="shared" si="626"/>
        <v>DC1LL05-DC</v>
      </c>
      <c r="D3108" s="436">
        <f>VLOOKUP(C3108,'LICH THI'!C:AA,12,0)</f>
        <v>160</v>
      </c>
      <c r="E3108" s="436">
        <f>VLOOKUP(C3108,'LICH THI'!C:AA,13,0)</f>
        <v>45</v>
      </c>
      <c r="F3108" s="436">
        <f t="shared" si="636"/>
        <v>45</v>
      </c>
      <c r="G3108" s="436">
        <f>VLOOKUP(C3108,'LICH THI'!C:AA,14,0)</f>
        <v>4</v>
      </c>
      <c r="H3108" s="436">
        <f t="shared" si="627"/>
        <v>2</v>
      </c>
      <c r="I3108" s="436" t="str">
        <f t="shared" si="628"/>
        <v>Lê Thị Hòa</v>
      </c>
      <c r="J3108" s="436"/>
      <c r="K3108" s="436">
        <f t="shared" si="629"/>
        <v>3</v>
      </c>
      <c r="L3108" s="436" t="str">
        <f t="shared" si="630"/>
        <v>DC1LL05-DC-3</v>
      </c>
      <c r="M3108" s="436">
        <f t="shared" si="631"/>
        <v>5</v>
      </c>
      <c r="N3108" s="437">
        <f t="shared" si="637"/>
        <v>102</v>
      </c>
      <c r="O3108" s="437"/>
      <c r="P3108" s="430" t="str">
        <f t="shared" si="632"/>
        <v/>
      </c>
      <c r="U3108" s="177">
        <v>62</v>
      </c>
      <c r="V3108" s="177" t="s">
        <v>3366</v>
      </c>
      <c r="W3108" s="177" t="s">
        <v>3367</v>
      </c>
      <c r="X3108" s="177" t="s">
        <v>2660</v>
      </c>
      <c r="Y3108" s="177" t="s">
        <v>3368</v>
      </c>
      <c r="Z3108" s="177" t="s">
        <v>5863</v>
      </c>
      <c r="AA3108" s="525" t="s">
        <v>2771</v>
      </c>
      <c r="AB3108" s="399" t="str">
        <f t="shared" si="633"/>
        <v>DC1LL05</v>
      </c>
      <c r="AC3108" s="399" t="str">
        <f t="shared" si="634"/>
        <v>DC1LL05-DC</v>
      </c>
      <c r="AD3108" t="str">
        <f>Y3108&amp;"-"&amp;VLOOKUP(AC3108,'LICH THI'!C:AA,9,0)</f>
        <v>64DCKT3123-42470</v>
      </c>
      <c r="AE3108">
        <f t="shared" si="635"/>
        <v>1</v>
      </c>
    </row>
    <row r="3109" spans="1:31" x14ac:dyDescent="0.25">
      <c r="A3109" s="436" t="str">
        <f t="shared" si="625"/>
        <v>DC1LL05-DC-52</v>
      </c>
      <c r="B3109" s="436">
        <f>COUNTIF(AC$4:AC3109,AC3109)</f>
        <v>52</v>
      </c>
      <c r="C3109" s="436" t="str">
        <f t="shared" si="626"/>
        <v>DC1LL05-DC</v>
      </c>
      <c r="D3109" s="436">
        <f>VLOOKUP(C3109,'LICH THI'!C:AA,12,0)</f>
        <v>160</v>
      </c>
      <c r="E3109" s="436">
        <f>VLOOKUP(C3109,'LICH THI'!C:AA,13,0)</f>
        <v>45</v>
      </c>
      <c r="F3109" s="436">
        <f t="shared" si="636"/>
        <v>45</v>
      </c>
      <c r="G3109" s="436">
        <f>VLOOKUP(C3109,'LICH THI'!C:AA,14,0)</f>
        <v>4</v>
      </c>
      <c r="H3109" s="436">
        <f t="shared" si="627"/>
        <v>2</v>
      </c>
      <c r="I3109" s="436" t="str">
        <f t="shared" si="628"/>
        <v>Đinh Huy Hoàng</v>
      </c>
      <c r="J3109" s="436"/>
      <c r="K3109" s="436">
        <f t="shared" si="629"/>
        <v>3</v>
      </c>
      <c r="L3109" s="436" t="str">
        <f t="shared" si="630"/>
        <v>DC1LL05-DC-3</v>
      </c>
      <c r="M3109" s="436">
        <f t="shared" si="631"/>
        <v>5</v>
      </c>
      <c r="N3109" s="437">
        <f t="shared" si="637"/>
        <v>103</v>
      </c>
      <c r="O3109" s="437"/>
      <c r="P3109" s="430" t="str">
        <f t="shared" si="632"/>
        <v/>
      </c>
      <c r="U3109" s="177">
        <v>84</v>
      </c>
      <c r="V3109" s="177" t="s">
        <v>3400</v>
      </c>
      <c r="W3109" s="177" t="s">
        <v>3401</v>
      </c>
      <c r="X3109" s="177" t="s">
        <v>2834</v>
      </c>
      <c r="Y3109" s="177" t="s">
        <v>3402</v>
      </c>
      <c r="Z3109" s="177" t="s">
        <v>5863</v>
      </c>
      <c r="AA3109" s="525" t="s">
        <v>3403</v>
      </c>
      <c r="AB3109" s="399" t="str">
        <f t="shared" si="633"/>
        <v>DC1LL05</v>
      </c>
      <c r="AC3109" s="399" t="str">
        <f t="shared" si="634"/>
        <v>DC1LL05-DC</v>
      </c>
      <c r="AD3109" t="str">
        <f>Y3109&amp;"-"&amp;VLOOKUP(AC3109,'LICH THI'!C:AA,9,0)</f>
        <v>64DCOT3204-42470</v>
      </c>
      <c r="AE3109">
        <f t="shared" si="635"/>
        <v>1</v>
      </c>
    </row>
    <row r="3110" spans="1:31" x14ac:dyDescent="0.25">
      <c r="A3110" s="436" t="str">
        <f t="shared" si="625"/>
        <v>DC1LL05-DC-53</v>
      </c>
      <c r="B3110" s="436">
        <f>COUNTIF(AC$4:AC3110,AC3110)</f>
        <v>53</v>
      </c>
      <c r="C3110" s="436" t="str">
        <f t="shared" si="626"/>
        <v>DC1LL05-DC</v>
      </c>
      <c r="D3110" s="436">
        <f>VLOOKUP(C3110,'LICH THI'!C:AA,12,0)</f>
        <v>160</v>
      </c>
      <c r="E3110" s="436">
        <f>VLOOKUP(C3110,'LICH THI'!C:AA,13,0)</f>
        <v>45</v>
      </c>
      <c r="F3110" s="436">
        <f t="shared" si="636"/>
        <v>45</v>
      </c>
      <c r="G3110" s="436">
        <f>VLOOKUP(C3110,'LICH THI'!C:AA,14,0)</f>
        <v>4</v>
      </c>
      <c r="H3110" s="436">
        <f t="shared" si="627"/>
        <v>2</v>
      </c>
      <c r="I3110" s="436" t="str">
        <f t="shared" si="628"/>
        <v>Nguyễn Huy Hoàng</v>
      </c>
      <c r="J3110" s="436"/>
      <c r="K3110" s="436">
        <f t="shared" si="629"/>
        <v>3</v>
      </c>
      <c r="L3110" s="436" t="str">
        <f t="shared" si="630"/>
        <v>DC1LL05-DC-3</v>
      </c>
      <c r="M3110" s="436">
        <f t="shared" si="631"/>
        <v>5</v>
      </c>
      <c r="N3110" s="437">
        <f t="shared" si="637"/>
        <v>104</v>
      </c>
      <c r="O3110" s="437"/>
      <c r="P3110" s="430" t="str">
        <f t="shared" si="632"/>
        <v/>
      </c>
      <c r="U3110" s="177">
        <v>6</v>
      </c>
      <c r="V3110" s="177" t="s">
        <v>2609</v>
      </c>
      <c r="W3110" s="177" t="s">
        <v>3144</v>
      </c>
      <c r="X3110" s="177" t="s">
        <v>2834</v>
      </c>
      <c r="Y3110" s="177" t="s">
        <v>5864</v>
      </c>
      <c r="Z3110" s="177" t="s">
        <v>5863</v>
      </c>
      <c r="AA3110" s="525" t="s">
        <v>4472</v>
      </c>
      <c r="AB3110" s="399" t="str">
        <f t="shared" si="633"/>
        <v>DC1LL05</v>
      </c>
      <c r="AC3110" s="399" t="str">
        <f t="shared" si="634"/>
        <v>DC1LL05-DC</v>
      </c>
      <c r="AD3110" t="str">
        <f>Y3110&amp;"-"&amp;VLOOKUP(AC3110,'LICH THI'!C:AA,9,0)</f>
        <v>63DCCD3207-42470</v>
      </c>
      <c r="AE3110">
        <f t="shared" si="635"/>
        <v>1</v>
      </c>
    </row>
    <row r="3111" spans="1:31" x14ac:dyDescent="0.25">
      <c r="A3111" s="436" t="str">
        <f t="shared" si="625"/>
        <v>DC1LL05-DC-54</v>
      </c>
      <c r="B3111" s="436">
        <f>COUNTIF(AC$4:AC3111,AC3111)</f>
        <v>54</v>
      </c>
      <c r="C3111" s="436" t="str">
        <f t="shared" si="626"/>
        <v>DC1LL05-DC</v>
      </c>
      <c r="D3111" s="436">
        <f>VLOOKUP(C3111,'LICH THI'!C:AA,12,0)</f>
        <v>160</v>
      </c>
      <c r="E3111" s="436">
        <f>VLOOKUP(C3111,'LICH THI'!C:AA,13,0)</f>
        <v>45</v>
      </c>
      <c r="F3111" s="436">
        <f t="shared" si="636"/>
        <v>45</v>
      </c>
      <c r="G3111" s="436">
        <f>VLOOKUP(C3111,'LICH THI'!C:AA,14,0)</f>
        <v>4</v>
      </c>
      <c r="H3111" s="436">
        <f t="shared" si="627"/>
        <v>2</v>
      </c>
      <c r="I3111" s="436" t="str">
        <f t="shared" si="628"/>
        <v>Mai Thị Huế</v>
      </c>
      <c r="J3111" s="436"/>
      <c r="K3111" s="436">
        <f t="shared" si="629"/>
        <v>3</v>
      </c>
      <c r="L3111" s="436" t="str">
        <f t="shared" si="630"/>
        <v>DC1LL05-DC-3</v>
      </c>
      <c r="M3111" s="436">
        <f t="shared" si="631"/>
        <v>5</v>
      </c>
      <c r="N3111" s="437">
        <f t="shared" si="637"/>
        <v>105</v>
      </c>
      <c r="O3111" s="437"/>
      <c r="P3111" s="430" t="str">
        <f t="shared" si="632"/>
        <v/>
      </c>
      <c r="U3111" s="177">
        <v>32</v>
      </c>
      <c r="V3111" s="177" t="s">
        <v>2935</v>
      </c>
      <c r="W3111" s="177" t="s">
        <v>3252</v>
      </c>
      <c r="X3111" s="177" t="s">
        <v>3754</v>
      </c>
      <c r="Y3111" s="177" t="s">
        <v>3755</v>
      </c>
      <c r="Z3111" s="177" t="s">
        <v>5863</v>
      </c>
      <c r="AA3111" s="525" t="s">
        <v>3756</v>
      </c>
      <c r="AB3111" s="399" t="str">
        <f t="shared" si="633"/>
        <v>DC1LL05</v>
      </c>
      <c r="AC3111" s="399" t="str">
        <f t="shared" si="634"/>
        <v>DC1LL05-DC</v>
      </c>
      <c r="AD3111" t="str">
        <f>Y3111&amp;"-"&amp;VLOOKUP(AC3111,'LICH THI'!C:AA,9,0)</f>
        <v>64DCDB3094-42470</v>
      </c>
      <c r="AE3111">
        <f t="shared" si="635"/>
        <v>1</v>
      </c>
    </row>
    <row r="3112" spans="1:31" x14ac:dyDescent="0.25">
      <c r="A3112" s="436" t="str">
        <f t="shared" si="625"/>
        <v>DC1LL05-DC-55</v>
      </c>
      <c r="B3112" s="436">
        <f>COUNTIF(AC$4:AC3112,AC3112)</f>
        <v>55</v>
      </c>
      <c r="C3112" s="436" t="str">
        <f t="shared" si="626"/>
        <v>DC1LL05-DC</v>
      </c>
      <c r="D3112" s="436">
        <f>VLOOKUP(C3112,'LICH THI'!C:AA,12,0)</f>
        <v>160</v>
      </c>
      <c r="E3112" s="436">
        <f>VLOOKUP(C3112,'LICH THI'!C:AA,13,0)</f>
        <v>45</v>
      </c>
      <c r="F3112" s="436">
        <f t="shared" si="636"/>
        <v>45</v>
      </c>
      <c r="G3112" s="436">
        <f>VLOOKUP(C3112,'LICH THI'!C:AA,14,0)</f>
        <v>4</v>
      </c>
      <c r="H3112" s="436">
        <f t="shared" si="627"/>
        <v>2</v>
      </c>
      <c r="I3112" s="436" t="str">
        <f t="shared" si="628"/>
        <v>Hà Văn Hùng</v>
      </c>
      <c r="J3112" s="436"/>
      <c r="K3112" s="436">
        <f t="shared" si="629"/>
        <v>3</v>
      </c>
      <c r="L3112" s="436" t="str">
        <f t="shared" si="630"/>
        <v>DC1LL05-DC-3</v>
      </c>
      <c r="M3112" s="436">
        <f t="shared" si="631"/>
        <v>5</v>
      </c>
      <c r="N3112" s="437">
        <f t="shared" si="637"/>
        <v>106</v>
      </c>
      <c r="O3112" s="437"/>
      <c r="P3112" s="430" t="str">
        <f t="shared" si="632"/>
        <v/>
      </c>
      <c r="U3112" s="177">
        <v>49</v>
      </c>
      <c r="V3112" s="177" t="s">
        <v>3325</v>
      </c>
      <c r="W3112" s="177" t="s">
        <v>3181</v>
      </c>
      <c r="X3112" s="177" t="s">
        <v>2801</v>
      </c>
      <c r="Y3112" s="177" t="s">
        <v>3332</v>
      </c>
      <c r="Z3112" s="177" t="s">
        <v>5863</v>
      </c>
      <c r="AA3112" s="525" t="s">
        <v>2879</v>
      </c>
      <c r="AB3112" s="399" t="str">
        <f t="shared" si="633"/>
        <v>DC1LL05</v>
      </c>
      <c r="AC3112" s="399" t="str">
        <f t="shared" si="634"/>
        <v>DC1LL05-DC</v>
      </c>
      <c r="AD3112" t="str">
        <f>Y3112&amp;"-"&amp;VLOOKUP(AC3112,'LICH THI'!C:AA,9,0)</f>
        <v>64DCDT3159-42470</v>
      </c>
      <c r="AE3112">
        <f t="shared" si="635"/>
        <v>1</v>
      </c>
    </row>
    <row r="3113" spans="1:31" x14ac:dyDescent="0.25">
      <c r="A3113" s="436" t="str">
        <f t="shared" si="625"/>
        <v>DC1LL05-DC-56</v>
      </c>
      <c r="B3113" s="436">
        <f>COUNTIF(AC$4:AC3113,AC3113)</f>
        <v>56</v>
      </c>
      <c r="C3113" s="436" t="str">
        <f t="shared" si="626"/>
        <v>DC1LL05-DC</v>
      </c>
      <c r="D3113" s="436">
        <f>VLOOKUP(C3113,'LICH THI'!C:AA,12,0)</f>
        <v>160</v>
      </c>
      <c r="E3113" s="436">
        <f>VLOOKUP(C3113,'LICH THI'!C:AA,13,0)</f>
        <v>45</v>
      </c>
      <c r="F3113" s="436">
        <f t="shared" si="636"/>
        <v>45</v>
      </c>
      <c r="G3113" s="436">
        <f>VLOOKUP(C3113,'LICH THI'!C:AA,14,0)</f>
        <v>4</v>
      </c>
      <c r="H3113" s="436">
        <f t="shared" si="627"/>
        <v>2</v>
      </c>
      <c r="I3113" s="436" t="str">
        <f t="shared" si="628"/>
        <v>Lê Trọng Hùng</v>
      </c>
      <c r="J3113" s="436"/>
      <c r="K3113" s="436">
        <f t="shared" si="629"/>
        <v>3</v>
      </c>
      <c r="L3113" s="436" t="str">
        <f t="shared" si="630"/>
        <v>DC1LL05-DC-3</v>
      </c>
      <c r="M3113" s="436">
        <f t="shared" si="631"/>
        <v>5</v>
      </c>
      <c r="N3113" s="437">
        <f t="shared" si="637"/>
        <v>107</v>
      </c>
      <c r="O3113" s="437"/>
      <c r="P3113" s="430" t="str">
        <f t="shared" si="632"/>
        <v/>
      </c>
      <c r="U3113" s="177">
        <v>39</v>
      </c>
      <c r="V3113" s="177" t="s">
        <v>3761</v>
      </c>
      <c r="W3113" s="177" t="s">
        <v>5187</v>
      </c>
      <c r="X3113" s="177" t="s">
        <v>2801</v>
      </c>
      <c r="Y3113" s="177" t="s">
        <v>5440</v>
      </c>
      <c r="Z3113" s="177" t="s">
        <v>5863</v>
      </c>
      <c r="AA3113" s="525" t="s">
        <v>5441</v>
      </c>
      <c r="AB3113" s="399" t="str">
        <f t="shared" si="633"/>
        <v>DC1LL05</v>
      </c>
      <c r="AC3113" s="399" t="str">
        <f t="shared" si="634"/>
        <v>DC1LL05-DC</v>
      </c>
      <c r="AD3113" t="str">
        <f>Y3113&amp;"-"&amp;VLOOKUP(AC3113,'LICH THI'!C:AA,9,0)</f>
        <v>64DCDD3128-42470</v>
      </c>
      <c r="AE3113">
        <f t="shared" si="635"/>
        <v>1</v>
      </c>
    </row>
    <row r="3114" spans="1:31" x14ac:dyDescent="0.25">
      <c r="A3114" s="436" t="str">
        <f t="shared" si="625"/>
        <v>DC1LL05-DC-57</v>
      </c>
      <c r="B3114" s="436">
        <f>COUNTIF(AC$4:AC3114,AC3114)</f>
        <v>57</v>
      </c>
      <c r="C3114" s="436" t="str">
        <f t="shared" si="626"/>
        <v>DC1LL05-DC</v>
      </c>
      <c r="D3114" s="436">
        <f>VLOOKUP(C3114,'LICH THI'!C:AA,12,0)</f>
        <v>160</v>
      </c>
      <c r="E3114" s="436">
        <f>VLOOKUP(C3114,'LICH THI'!C:AA,13,0)</f>
        <v>45</v>
      </c>
      <c r="F3114" s="436">
        <f t="shared" si="636"/>
        <v>45</v>
      </c>
      <c r="G3114" s="436">
        <f>VLOOKUP(C3114,'LICH THI'!C:AA,14,0)</f>
        <v>4</v>
      </c>
      <c r="H3114" s="436">
        <f t="shared" si="627"/>
        <v>2</v>
      </c>
      <c r="I3114" s="436" t="str">
        <f t="shared" si="628"/>
        <v>Phan Thế Hùng</v>
      </c>
      <c r="J3114" s="436"/>
      <c r="K3114" s="436">
        <f t="shared" si="629"/>
        <v>3</v>
      </c>
      <c r="L3114" s="436" t="str">
        <f t="shared" si="630"/>
        <v>DC1LL05-DC-3</v>
      </c>
      <c r="M3114" s="436">
        <f t="shared" si="631"/>
        <v>5</v>
      </c>
      <c r="N3114" s="437">
        <f t="shared" si="637"/>
        <v>108</v>
      </c>
      <c r="O3114" s="437"/>
      <c r="P3114" s="430" t="str">
        <f t="shared" si="632"/>
        <v/>
      </c>
      <c r="U3114" s="177">
        <v>7</v>
      </c>
      <c r="V3114" s="177" t="s">
        <v>2609</v>
      </c>
      <c r="W3114" s="177" t="s">
        <v>3219</v>
      </c>
      <c r="X3114" s="177" t="s">
        <v>2801</v>
      </c>
      <c r="Y3114" s="177" t="s">
        <v>3220</v>
      </c>
      <c r="Z3114" s="177" t="s">
        <v>5863</v>
      </c>
      <c r="AA3114" s="525" t="s">
        <v>3221</v>
      </c>
      <c r="AB3114" s="399" t="str">
        <f t="shared" si="633"/>
        <v>DC1LL05</v>
      </c>
      <c r="AC3114" s="399" t="str">
        <f t="shared" si="634"/>
        <v>DC1LL05-DC</v>
      </c>
      <c r="AD3114" t="str">
        <f>Y3114&amp;"-"&amp;VLOOKUP(AC3114,'LICH THI'!C:AA,9,0)</f>
        <v>63DCCD3210-42470</v>
      </c>
      <c r="AE3114">
        <f t="shared" si="635"/>
        <v>1</v>
      </c>
    </row>
    <row r="3115" spans="1:31" x14ac:dyDescent="0.25">
      <c r="A3115" s="436" t="str">
        <f t="shared" si="625"/>
        <v>DC1LL05-DC-58</v>
      </c>
      <c r="B3115" s="436">
        <f>COUNTIF(AC$4:AC3115,AC3115)</f>
        <v>58</v>
      </c>
      <c r="C3115" s="436" t="str">
        <f t="shared" si="626"/>
        <v>DC1LL05-DC</v>
      </c>
      <c r="D3115" s="436">
        <f>VLOOKUP(C3115,'LICH THI'!C:AA,12,0)</f>
        <v>160</v>
      </c>
      <c r="E3115" s="436">
        <f>VLOOKUP(C3115,'LICH THI'!C:AA,13,0)</f>
        <v>45</v>
      </c>
      <c r="F3115" s="436">
        <f t="shared" si="636"/>
        <v>45</v>
      </c>
      <c r="G3115" s="436">
        <f>VLOOKUP(C3115,'LICH THI'!C:AA,14,0)</f>
        <v>4</v>
      </c>
      <c r="H3115" s="436">
        <f t="shared" si="627"/>
        <v>2</v>
      </c>
      <c r="I3115" s="436" t="str">
        <f t="shared" si="628"/>
        <v>Nguyễn Quang Huy</v>
      </c>
      <c r="J3115" s="436"/>
      <c r="K3115" s="436">
        <f t="shared" si="629"/>
        <v>3</v>
      </c>
      <c r="L3115" s="436" t="str">
        <f t="shared" si="630"/>
        <v>DC1LL05-DC-3</v>
      </c>
      <c r="M3115" s="436">
        <f t="shared" si="631"/>
        <v>5</v>
      </c>
      <c r="N3115" s="437">
        <f t="shared" si="637"/>
        <v>109</v>
      </c>
      <c r="O3115" s="437"/>
      <c r="P3115" s="430" t="str">
        <f t="shared" si="632"/>
        <v/>
      </c>
      <c r="U3115" s="177">
        <v>142</v>
      </c>
      <c r="V3115" s="177" t="s">
        <v>4092</v>
      </c>
      <c r="W3115" s="177" t="s">
        <v>3032</v>
      </c>
      <c r="X3115" s="177" t="s">
        <v>2911</v>
      </c>
      <c r="Y3115" s="177" t="s">
        <v>5953</v>
      </c>
      <c r="Z3115" s="177" t="s">
        <v>5863</v>
      </c>
      <c r="AA3115" s="525" t="s">
        <v>4371</v>
      </c>
      <c r="AB3115" s="399" t="str">
        <f t="shared" si="633"/>
        <v>DC1LL05</v>
      </c>
      <c r="AC3115" s="399" t="str">
        <f t="shared" si="634"/>
        <v>DC1LL05-DC</v>
      </c>
      <c r="AD3115" t="str">
        <f>Y3115&amp;"-"&amp;VLOOKUP(AC3115,'LICH THI'!C:AA,9,0)</f>
        <v>65DCVL23799-42470</v>
      </c>
      <c r="AE3115">
        <f t="shared" si="635"/>
        <v>1</v>
      </c>
    </row>
    <row r="3116" spans="1:31" x14ac:dyDescent="0.25">
      <c r="A3116" s="436" t="str">
        <f t="shared" si="625"/>
        <v>DC1LL05-DC-59</v>
      </c>
      <c r="B3116" s="436">
        <f>COUNTIF(AC$4:AC3116,AC3116)</f>
        <v>59</v>
      </c>
      <c r="C3116" s="436" t="str">
        <f t="shared" si="626"/>
        <v>DC1LL05-DC</v>
      </c>
      <c r="D3116" s="436">
        <f>VLOOKUP(C3116,'LICH THI'!C:AA,12,0)</f>
        <v>160</v>
      </c>
      <c r="E3116" s="436">
        <f>VLOOKUP(C3116,'LICH THI'!C:AA,13,0)</f>
        <v>45</v>
      </c>
      <c r="F3116" s="436">
        <f t="shared" si="636"/>
        <v>45</v>
      </c>
      <c r="G3116" s="436">
        <f>VLOOKUP(C3116,'LICH THI'!C:AA,14,0)</f>
        <v>4</v>
      </c>
      <c r="H3116" s="436">
        <f t="shared" si="627"/>
        <v>2</v>
      </c>
      <c r="I3116" s="436" t="str">
        <f t="shared" si="628"/>
        <v>Vũ Quốc Huy</v>
      </c>
      <c r="J3116" s="436"/>
      <c r="K3116" s="436">
        <f t="shared" si="629"/>
        <v>3</v>
      </c>
      <c r="L3116" s="436" t="str">
        <f t="shared" si="630"/>
        <v>DC1LL05-DC-3</v>
      </c>
      <c r="M3116" s="436">
        <f t="shared" si="631"/>
        <v>5</v>
      </c>
      <c r="N3116" s="437">
        <f t="shared" si="637"/>
        <v>110</v>
      </c>
      <c r="O3116" s="437"/>
      <c r="P3116" s="430" t="str">
        <f t="shared" si="632"/>
        <v/>
      </c>
      <c r="U3116" s="177">
        <v>24</v>
      </c>
      <c r="V3116" s="177" t="s">
        <v>2897</v>
      </c>
      <c r="W3116" s="177" t="s">
        <v>2951</v>
      </c>
      <c r="X3116" s="177" t="s">
        <v>2911</v>
      </c>
      <c r="Y3116" s="177" t="s">
        <v>3744</v>
      </c>
      <c r="Z3116" s="177" t="s">
        <v>5863</v>
      </c>
      <c r="AA3116" s="525" t="s">
        <v>3745</v>
      </c>
      <c r="AB3116" s="399" t="str">
        <f t="shared" si="633"/>
        <v>DC1LL05</v>
      </c>
      <c r="AC3116" s="399" t="str">
        <f t="shared" si="634"/>
        <v>DC1LL05-DC</v>
      </c>
      <c r="AD3116" t="str">
        <f>Y3116&amp;"-"&amp;VLOOKUP(AC3116,'LICH THI'!C:AA,9,0)</f>
        <v>64DCDB3077-42470</v>
      </c>
      <c r="AE3116">
        <f t="shared" si="635"/>
        <v>1</v>
      </c>
    </row>
    <row r="3117" spans="1:31" x14ac:dyDescent="0.25">
      <c r="A3117" s="436" t="str">
        <f t="shared" si="625"/>
        <v>DC1LL05-DC-60</v>
      </c>
      <c r="B3117" s="436">
        <f>COUNTIF(AC$4:AC3117,AC3117)</f>
        <v>60</v>
      </c>
      <c r="C3117" s="436" t="str">
        <f t="shared" si="626"/>
        <v>DC1LL05-DC</v>
      </c>
      <c r="D3117" s="436">
        <f>VLOOKUP(C3117,'LICH THI'!C:AA,12,0)</f>
        <v>160</v>
      </c>
      <c r="E3117" s="436">
        <f>VLOOKUP(C3117,'LICH THI'!C:AA,13,0)</f>
        <v>45</v>
      </c>
      <c r="F3117" s="436">
        <f t="shared" si="636"/>
        <v>45</v>
      </c>
      <c r="G3117" s="436">
        <f>VLOOKUP(C3117,'LICH THI'!C:AA,14,0)</f>
        <v>4</v>
      </c>
      <c r="H3117" s="436">
        <f t="shared" si="627"/>
        <v>2</v>
      </c>
      <c r="I3117" s="436" t="str">
        <f t="shared" si="628"/>
        <v>Đỗ Khánh Huyền</v>
      </c>
      <c r="J3117" s="436"/>
      <c r="K3117" s="436">
        <f t="shared" si="629"/>
        <v>3</v>
      </c>
      <c r="L3117" s="436" t="str">
        <f t="shared" si="630"/>
        <v>DC1LL05-DC-3</v>
      </c>
      <c r="M3117" s="436">
        <f t="shared" si="631"/>
        <v>5</v>
      </c>
      <c r="N3117" s="437">
        <f t="shared" si="637"/>
        <v>111</v>
      </c>
      <c r="O3117" s="437"/>
      <c r="P3117" s="430" t="str">
        <f t="shared" si="632"/>
        <v/>
      </c>
      <c r="U3117" s="177">
        <v>58</v>
      </c>
      <c r="V3117" s="177" t="s">
        <v>3358</v>
      </c>
      <c r="W3117" s="177" t="s">
        <v>4504</v>
      </c>
      <c r="X3117" s="177" t="s">
        <v>4236</v>
      </c>
      <c r="Y3117" s="177" t="s">
        <v>4505</v>
      </c>
      <c r="Z3117" s="177" t="s">
        <v>5863</v>
      </c>
      <c r="AA3117" s="525" t="s">
        <v>4506</v>
      </c>
      <c r="AB3117" s="399" t="str">
        <f t="shared" si="633"/>
        <v>DC1LL05</v>
      </c>
      <c r="AC3117" s="399" t="str">
        <f t="shared" si="634"/>
        <v>DC1LL05-DC</v>
      </c>
      <c r="AD3117" t="str">
        <f>Y3117&amp;"-"&amp;VLOOKUP(AC3117,'LICH THI'!C:AA,9,0)</f>
        <v>64DCKT2110-42470</v>
      </c>
      <c r="AE3117">
        <f t="shared" si="635"/>
        <v>1</v>
      </c>
    </row>
    <row r="3118" spans="1:31" x14ac:dyDescent="0.25">
      <c r="A3118" s="436" t="str">
        <f t="shared" si="625"/>
        <v>DC1LL05-DC-61</v>
      </c>
      <c r="B3118" s="436">
        <f>COUNTIF(AC$4:AC3118,AC3118)</f>
        <v>61</v>
      </c>
      <c r="C3118" s="436" t="str">
        <f t="shared" si="626"/>
        <v>DC1LL05-DC</v>
      </c>
      <c r="D3118" s="436">
        <f>VLOOKUP(C3118,'LICH THI'!C:AA,12,0)</f>
        <v>160</v>
      </c>
      <c r="E3118" s="436">
        <f>VLOOKUP(C3118,'LICH THI'!C:AA,13,0)</f>
        <v>45</v>
      </c>
      <c r="F3118" s="436">
        <f t="shared" si="636"/>
        <v>45</v>
      </c>
      <c r="G3118" s="436">
        <f>VLOOKUP(C3118,'LICH THI'!C:AA,14,0)</f>
        <v>4</v>
      </c>
      <c r="H3118" s="436">
        <f t="shared" si="627"/>
        <v>2</v>
      </c>
      <c r="I3118" s="436" t="str">
        <f t="shared" si="628"/>
        <v>Phạm Xuân Huỳnh</v>
      </c>
      <c r="J3118" s="436"/>
      <c r="K3118" s="436">
        <f t="shared" si="629"/>
        <v>3</v>
      </c>
      <c r="L3118" s="436" t="str">
        <f t="shared" si="630"/>
        <v>DC1LL05-DC-3</v>
      </c>
      <c r="M3118" s="436">
        <f t="shared" si="631"/>
        <v>5</v>
      </c>
      <c r="N3118" s="437">
        <f t="shared" si="637"/>
        <v>112</v>
      </c>
      <c r="O3118" s="437"/>
      <c r="P3118" s="430" t="str">
        <f t="shared" si="632"/>
        <v/>
      </c>
      <c r="U3118" s="177">
        <v>54</v>
      </c>
      <c r="V3118" s="177" t="s">
        <v>3341</v>
      </c>
      <c r="W3118" s="177" t="s">
        <v>3003</v>
      </c>
      <c r="X3118" s="177" t="s">
        <v>2838</v>
      </c>
      <c r="Y3118" s="177" t="s">
        <v>5883</v>
      </c>
      <c r="Z3118" s="177" t="s">
        <v>5863</v>
      </c>
      <c r="AA3118" s="525" t="s">
        <v>5884</v>
      </c>
      <c r="AB3118" s="399" t="str">
        <f t="shared" si="633"/>
        <v>DC1LL05</v>
      </c>
      <c r="AC3118" s="399" t="str">
        <f t="shared" si="634"/>
        <v>DC1LL05-DC</v>
      </c>
      <c r="AD3118" t="str">
        <f>Y3118&amp;"-"&amp;VLOOKUP(AC3118,'LICH THI'!C:AA,9,0)</f>
        <v>64DCDT3179-42470</v>
      </c>
      <c r="AE3118">
        <f t="shared" si="635"/>
        <v>1</v>
      </c>
    </row>
    <row r="3119" spans="1:31" x14ac:dyDescent="0.25">
      <c r="A3119" s="436" t="str">
        <f t="shared" si="625"/>
        <v>DC1LL05-DC-62</v>
      </c>
      <c r="B3119" s="436">
        <f>COUNTIF(AC$4:AC3119,AC3119)</f>
        <v>62</v>
      </c>
      <c r="C3119" s="436" t="str">
        <f t="shared" si="626"/>
        <v>DC1LL05-DC</v>
      </c>
      <c r="D3119" s="436">
        <f>VLOOKUP(C3119,'LICH THI'!C:AA,12,0)</f>
        <v>160</v>
      </c>
      <c r="E3119" s="436">
        <f>VLOOKUP(C3119,'LICH THI'!C:AA,13,0)</f>
        <v>45</v>
      </c>
      <c r="F3119" s="436">
        <f t="shared" si="636"/>
        <v>45</v>
      </c>
      <c r="G3119" s="436">
        <f>VLOOKUP(C3119,'LICH THI'!C:AA,14,0)</f>
        <v>4</v>
      </c>
      <c r="H3119" s="436">
        <f t="shared" si="627"/>
        <v>2</v>
      </c>
      <c r="I3119" s="436" t="str">
        <f t="shared" si="628"/>
        <v>Đặng Đình Hưng</v>
      </c>
      <c r="J3119" s="436"/>
      <c r="K3119" s="436">
        <f t="shared" si="629"/>
        <v>3</v>
      </c>
      <c r="L3119" s="436" t="str">
        <f t="shared" si="630"/>
        <v>DC1LL05-DC-3</v>
      </c>
      <c r="M3119" s="436">
        <f t="shared" si="631"/>
        <v>5</v>
      </c>
      <c r="N3119" s="437">
        <f t="shared" si="637"/>
        <v>113</v>
      </c>
      <c r="O3119" s="437"/>
      <c r="P3119" s="430" t="str">
        <f t="shared" si="632"/>
        <v/>
      </c>
      <c r="U3119" s="177">
        <v>89</v>
      </c>
      <c r="V3119" s="177" t="s">
        <v>3019</v>
      </c>
      <c r="W3119" s="177" t="s">
        <v>3601</v>
      </c>
      <c r="X3119" s="177" t="s">
        <v>2804</v>
      </c>
      <c r="Y3119" s="177" t="s">
        <v>5593</v>
      </c>
      <c r="Z3119" s="177" t="s">
        <v>5863</v>
      </c>
      <c r="AA3119" s="525" t="s">
        <v>3291</v>
      </c>
      <c r="AB3119" s="399" t="str">
        <f t="shared" si="633"/>
        <v>DC1LL05</v>
      </c>
      <c r="AC3119" s="399" t="str">
        <f t="shared" si="634"/>
        <v>DC1LL05-DC</v>
      </c>
      <c r="AD3119" t="str">
        <f>Y3119&amp;"-"&amp;VLOOKUP(AC3119,'LICH THI'!C:AA,9,0)</f>
        <v>64DCQT3117-42470</v>
      </c>
      <c r="AE3119">
        <f t="shared" si="635"/>
        <v>1</v>
      </c>
    </row>
    <row r="3120" spans="1:31" x14ac:dyDescent="0.25">
      <c r="A3120" s="436" t="str">
        <f t="shared" si="625"/>
        <v>DC1LL05-DC-63</v>
      </c>
      <c r="B3120" s="436">
        <f>COUNTIF(AC$4:AC3120,AC3120)</f>
        <v>63</v>
      </c>
      <c r="C3120" s="436" t="str">
        <f t="shared" si="626"/>
        <v>DC1LL05-DC</v>
      </c>
      <c r="D3120" s="436">
        <f>VLOOKUP(C3120,'LICH THI'!C:AA,12,0)</f>
        <v>160</v>
      </c>
      <c r="E3120" s="436">
        <f>VLOOKUP(C3120,'LICH THI'!C:AA,13,0)</f>
        <v>45</v>
      </c>
      <c r="F3120" s="436">
        <f t="shared" si="636"/>
        <v>45</v>
      </c>
      <c r="G3120" s="436">
        <f>VLOOKUP(C3120,'LICH THI'!C:AA,14,0)</f>
        <v>4</v>
      </c>
      <c r="H3120" s="436">
        <f t="shared" si="627"/>
        <v>2</v>
      </c>
      <c r="I3120" s="436" t="str">
        <f t="shared" si="628"/>
        <v>Hà Quốc Hưng</v>
      </c>
      <c r="J3120" s="436"/>
      <c r="K3120" s="436">
        <f t="shared" si="629"/>
        <v>3</v>
      </c>
      <c r="L3120" s="436" t="str">
        <f t="shared" si="630"/>
        <v>DC1LL05-DC-3</v>
      </c>
      <c r="M3120" s="436">
        <f t="shared" si="631"/>
        <v>5</v>
      </c>
      <c r="N3120" s="437">
        <f t="shared" si="637"/>
        <v>114</v>
      </c>
      <c r="O3120" s="437"/>
      <c r="P3120" s="430" t="str">
        <f t="shared" si="632"/>
        <v/>
      </c>
      <c r="U3120" s="177">
        <v>33</v>
      </c>
      <c r="V3120" s="177" t="s">
        <v>2935</v>
      </c>
      <c r="W3120" s="177" t="s">
        <v>3294</v>
      </c>
      <c r="X3120" s="177" t="s">
        <v>2804</v>
      </c>
      <c r="Y3120" s="177" t="s">
        <v>3295</v>
      </c>
      <c r="Z3120" s="177" t="s">
        <v>5863</v>
      </c>
      <c r="AA3120" s="525" t="s">
        <v>3296</v>
      </c>
      <c r="AB3120" s="399" t="str">
        <f t="shared" si="633"/>
        <v>DC1LL05</v>
      </c>
      <c r="AC3120" s="399" t="str">
        <f t="shared" si="634"/>
        <v>DC1LL05-DC</v>
      </c>
      <c r="AD3120" t="str">
        <f>Y3120&amp;"-"&amp;VLOOKUP(AC3120,'LICH THI'!C:AA,9,0)</f>
        <v>64DCDB3054-42470</v>
      </c>
      <c r="AE3120">
        <f t="shared" si="635"/>
        <v>1</v>
      </c>
    </row>
    <row r="3121" spans="1:31" x14ac:dyDescent="0.25">
      <c r="A3121" s="436" t="str">
        <f t="shared" si="625"/>
        <v>DC1LL05-DC-64</v>
      </c>
      <c r="B3121" s="436">
        <f>COUNTIF(AC$4:AC3121,AC3121)</f>
        <v>64</v>
      </c>
      <c r="C3121" s="436" t="str">
        <f t="shared" si="626"/>
        <v>DC1LL05-DC</v>
      </c>
      <c r="D3121" s="436">
        <f>VLOOKUP(C3121,'LICH THI'!C:AA,12,0)</f>
        <v>160</v>
      </c>
      <c r="E3121" s="436">
        <f>VLOOKUP(C3121,'LICH THI'!C:AA,13,0)</f>
        <v>45</v>
      </c>
      <c r="F3121" s="436">
        <f t="shared" si="636"/>
        <v>45</v>
      </c>
      <c r="G3121" s="436">
        <f>VLOOKUP(C3121,'LICH THI'!C:AA,14,0)</f>
        <v>4</v>
      </c>
      <c r="H3121" s="436">
        <f t="shared" si="627"/>
        <v>2</v>
      </c>
      <c r="I3121" s="436" t="str">
        <f t="shared" si="628"/>
        <v>Lê Quang Hưng</v>
      </c>
      <c r="J3121" s="436"/>
      <c r="K3121" s="436">
        <f t="shared" si="629"/>
        <v>3</v>
      </c>
      <c r="L3121" s="436" t="str">
        <f t="shared" si="630"/>
        <v>DC1LL05-DC-3</v>
      </c>
      <c r="M3121" s="436">
        <f t="shared" si="631"/>
        <v>5</v>
      </c>
      <c r="N3121" s="437">
        <f t="shared" si="637"/>
        <v>115</v>
      </c>
      <c r="O3121" s="437"/>
      <c r="P3121" s="430" t="str">
        <f t="shared" si="632"/>
        <v/>
      </c>
      <c r="U3121" s="177">
        <v>149</v>
      </c>
      <c r="V3121" s="177" t="s">
        <v>5963</v>
      </c>
      <c r="W3121" s="177" t="s">
        <v>4046</v>
      </c>
      <c r="X3121" s="177" t="s">
        <v>2804</v>
      </c>
      <c r="Y3121" s="177" t="s">
        <v>5964</v>
      </c>
      <c r="Z3121" s="177" t="s">
        <v>5863</v>
      </c>
      <c r="AA3121" s="525" t="s">
        <v>5630</v>
      </c>
      <c r="AB3121" s="399" t="str">
        <f t="shared" si="633"/>
        <v>DC1LL05</v>
      </c>
      <c r="AC3121" s="399" t="str">
        <f t="shared" si="634"/>
        <v>DC1LL05-DC</v>
      </c>
      <c r="AD3121" t="str">
        <f>Y3121&amp;"-"&amp;VLOOKUP(AC3121,'LICH THI'!C:AA,9,0)</f>
        <v>65DCVS21876-42470</v>
      </c>
      <c r="AE3121">
        <f t="shared" si="635"/>
        <v>1</v>
      </c>
    </row>
    <row r="3122" spans="1:31" x14ac:dyDescent="0.25">
      <c r="A3122" s="436" t="str">
        <f t="shared" si="625"/>
        <v>DC1LL05-DC-65</v>
      </c>
      <c r="B3122" s="436">
        <f>COUNTIF(AC$4:AC3122,AC3122)</f>
        <v>65</v>
      </c>
      <c r="C3122" s="436" t="str">
        <f t="shared" si="626"/>
        <v>DC1LL05-DC</v>
      </c>
      <c r="D3122" s="436">
        <f>VLOOKUP(C3122,'LICH THI'!C:AA,12,0)</f>
        <v>160</v>
      </c>
      <c r="E3122" s="436">
        <f>VLOOKUP(C3122,'LICH THI'!C:AA,13,0)</f>
        <v>45</v>
      </c>
      <c r="F3122" s="436">
        <f t="shared" si="636"/>
        <v>45</v>
      </c>
      <c r="G3122" s="436">
        <f>VLOOKUP(C3122,'LICH THI'!C:AA,14,0)</f>
        <v>4</v>
      </c>
      <c r="H3122" s="436">
        <f t="shared" si="627"/>
        <v>2</v>
      </c>
      <c r="I3122" s="436" t="str">
        <f t="shared" si="628"/>
        <v>Trần Quốc Hưng</v>
      </c>
      <c r="J3122" s="436"/>
      <c r="K3122" s="436">
        <f t="shared" si="629"/>
        <v>3</v>
      </c>
      <c r="L3122" s="436" t="str">
        <f t="shared" si="630"/>
        <v>DC1LL05-DC-3</v>
      </c>
      <c r="M3122" s="436">
        <f t="shared" si="631"/>
        <v>5</v>
      </c>
      <c r="N3122" s="437">
        <f t="shared" si="637"/>
        <v>116</v>
      </c>
      <c r="O3122" s="437"/>
      <c r="P3122" s="430" t="str">
        <f t="shared" si="632"/>
        <v/>
      </c>
      <c r="U3122" s="177">
        <v>85</v>
      </c>
      <c r="V3122" s="177" t="s">
        <v>3400</v>
      </c>
      <c r="W3122" s="177" t="s">
        <v>3864</v>
      </c>
      <c r="X3122" s="177" t="s">
        <v>2804</v>
      </c>
      <c r="Y3122" s="177" t="s">
        <v>3865</v>
      </c>
      <c r="Z3122" s="177" t="s">
        <v>5863</v>
      </c>
      <c r="AA3122" s="525" t="s">
        <v>3866</v>
      </c>
      <c r="AB3122" s="399" t="str">
        <f t="shared" si="633"/>
        <v>DC1LL05</v>
      </c>
      <c r="AC3122" s="399" t="str">
        <f t="shared" si="634"/>
        <v>DC1LL05-DC</v>
      </c>
      <c r="AD3122" t="str">
        <f>Y3122&amp;"-"&amp;VLOOKUP(AC3122,'LICH THI'!C:AA,9,0)</f>
        <v>64DCOT3215-42470</v>
      </c>
      <c r="AE3122">
        <f t="shared" si="635"/>
        <v>1</v>
      </c>
    </row>
    <row r="3123" spans="1:31" x14ac:dyDescent="0.25">
      <c r="A3123" s="436" t="str">
        <f t="shared" si="625"/>
        <v>DC1LL05-DC-66</v>
      </c>
      <c r="B3123" s="436">
        <f>COUNTIF(AC$4:AC3123,AC3123)</f>
        <v>66</v>
      </c>
      <c r="C3123" s="436" t="str">
        <f t="shared" si="626"/>
        <v>DC1LL05-DC</v>
      </c>
      <c r="D3123" s="436">
        <f>VLOOKUP(C3123,'LICH THI'!C:AA,12,0)</f>
        <v>160</v>
      </c>
      <c r="E3123" s="436">
        <f>VLOOKUP(C3123,'LICH THI'!C:AA,13,0)</f>
        <v>45</v>
      </c>
      <c r="F3123" s="436">
        <f t="shared" si="636"/>
        <v>45</v>
      </c>
      <c r="G3123" s="436">
        <f>VLOOKUP(C3123,'LICH THI'!C:AA,14,0)</f>
        <v>4</v>
      </c>
      <c r="H3123" s="436">
        <f t="shared" si="627"/>
        <v>2</v>
      </c>
      <c r="I3123" s="436" t="str">
        <f t="shared" si="628"/>
        <v>Đào Thị Hương</v>
      </c>
      <c r="J3123" s="436"/>
      <c r="K3123" s="436">
        <f t="shared" si="629"/>
        <v>3</v>
      </c>
      <c r="L3123" s="436" t="str">
        <f t="shared" si="630"/>
        <v>DC1LL05-DC-3</v>
      </c>
      <c r="M3123" s="436">
        <f t="shared" si="631"/>
        <v>5</v>
      </c>
      <c r="N3123" s="437">
        <f t="shared" si="637"/>
        <v>117</v>
      </c>
      <c r="O3123" s="437"/>
      <c r="P3123" s="430" t="str">
        <f t="shared" si="632"/>
        <v/>
      </c>
      <c r="U3123" s="177">
        <v>143</v>
      </c>
      <c r="V3123" s="177" t="s">
        <v>4092</v>
      </c>
      <c r="W3123" s="177" t="s">
        <v>3576</v>
      </c>
      <c r="X3123" s="177" t="s">
        <v>2663</v>
      </c>
      <c r="Y3123" s="177" t="s">
        <v>4093</v>
      </c>
      <c r="Z3123" s="177" t="s">
        <v>5863</v>
      </c>
      <c r="AA3123" s="525" t="s">
        <v>4094</v>
      </c>
      <c r="AB3123" s="399" t="str">
        <f t="shared" si="633"/>
        <v>DC1LL05</v>
      </c>
      <c r="AC3123" s="399" t="str">
        <f t="shared" si="634"/>
        <v>DC1LL05-DC</v>
      </c>
      <c r="AD3123" t="str">
        <f>Y3123&amp;"-"&amp;VLOOKUP(AC3123,'LICH THI'!C:AA,9,0)</f>
        <v>65DCVL22174-42470</v>
      </c>
      <c r="AE3123">
        <f t="shared" si="635"/>
        <v>1</v>
      </c>
    </row>
    <row r="3124" spans="1:31" x14ac:dyDescent="0.25">
      <c r="A3124" s="436" t="str">
        <f t="shared" si="625"/>
        <v>DC1LL05-DC-67</v>
      </c>
      <c r="B3124" s="436">
        <f>COUNTIF(AC$4:AC3124,AC3124)</f>
        <v>67</v>
      </c>
      <c r="C3124" s="436" t="str">
        <f t="shared" si="626"/>
        <v>DC1LL05-DC</v>
      </c>
      <c r="D3124" s="436">
        <f>VLOOKUP(C3124,'LICH THI'!C:AA,12,0)</f>
        <v>160</v>
      </c>
      <c r="E3124" s="436">
        <f>VLOOKUP(C3124,'LICH THI'!C:AA,13,0)</f>
        <v>45</v>
      </c>
      <c r="F3124" s="436">
        <f t="shared" si="636"/>
        <v>45</v>
      </c>
      <c r="G3124" s="436">
        <f>VLOOKUP(C3124,'LICH THI'!C:AA,14,0)</f>
        <v>4</v>
      </c>
      <c r="H3124" s="436">
        <f t="shared" si="627"/>
        <v>2</v>
      </c>
      <c r="I3124" s="436" t="str">
        <f t="shared" si="628"/>
        <v>Nguyễn Thị Hương</v>
      </c>
      <c r="J3124" s="436"/>
      <c r="K3124" s="436">
        <f t="shared" si="629"/>
        <v>3</v>
      </c>
      <c r="L3124" s="436" t="str">
        <f t="shared" si="630"/>
        <v>DC1LL05-DC-3</v>
      </c>
      <c r="M3124" s="436">
        <f t="shared" si="631"/>
        <v>5</v>
      </c>
      <c r="N3124" s="437">
        <f t="shared" si="637"/>
        <v>118</v>
      </c>
      <c r="O3124" s="437"/>
      <c r="P3124" s="430" t="str">
        <f t="shared" si="632"/>
        <v/>
      </c>
      <c r="U3124" s="177">
        <v>111</v>
      </c>
      <c r="V3124" s="177" t="s">
        <v>3502</v>
      </c>
      <c r="W3124" s="177" t="s">
        <v>2619</v>
      </c>
      <c r="X3124" s="177" t="s">
        <v>2663</v>
      </c>
      <c r="Y3124" s="177" t="s">
        <v>5921</v>
      </c>
      <c r="Z3124" s="177" t="s">
        <v>5863</v>
      </c>
      <c r="AA3124" s="525" t="s">
        <v>5922</v>
      </c>
      <c r="AB3124" s="399" t="str">
        <f t="shared" si="633"/>
        <v>DC1LL05</v>
      </c>
      <c r="AC3124" s="399" t="str">
        <f t="shared" si="634"/>
        <v>DC1LL05-DC</v>
      </c>
      <c r="AD3124" t="str">
        <f>Y3124&amp;"-"&amp;VLOOKUP(AC3124,'LICH THI'!C:AA,9,0)</f>
        <v>65DCKT22331-42470</v>
      </c>
      <c r="AE3124">
        <f t="shared" si="635"/>
        <v>1</v>
      </c>
    </row>
    <row r="3125" spans="1:31" x14ac:dyDescent="0.25">
      <c r="A3125" s="436" t="str">
        <f t="shared" si="625"/>
        <v>DC1LL05-DC-68</v>
      </c>
      <c r="B3125" s="436">
        <f>COUNTIF(AC$4:AC3125,AC3125)</f>
        <v>68</v>
      </c>
      <c r="C3125" s="436" t="str">
        <f t="shared" si="626"/>
        <v>DC1LL05-DC</v>
      </c>
      <c r="D3125" s="436">
        <f>VLOOKUP(C3125,'LICH THI'!C:AA,12,0)</f>
        <v>160</v>
      </c>
      <c r="E3125" s="436">
        <f>VLOOKUP(C3125,'LICH THI'!C:AA,13,0)</f>
        <v>45</v>
      </c>
      <c r="F3125" s="436">
        <f t="shared" si="636"/>
        <v>45</v>
      </c>
      <c r="G3125" s="436">
        <f>VLOOKUP(C3125,'LICH THI'!C:AA,14,0)</f>
        <v>4</v>
      </c>
      <c r="H3125" s="436">
        <f t="shared" si="627"/>
        <v>2</v>
      </c>
      <c r="I3125" s="436" t="str">
        <f t="shared" si="628"/>
        <v>Nguyễn Thị Thu Hương</v>
      </c>
      <c r="J3125" s="436"/>
      <c r="K3125" s="436">
        <f t="shared" si="629"/>
        <v>3</v>
      </c>
      <c r="L3125" s="436" t="str">
        <f t="shared" si="630"/>
        <v>DC1LL05-DC-3</v>
      </c>
      <c r="M3125" s="436">
        <f t="shared" si="631"/>
        <v>5</v>
      </c>
      <c r="N3125" s="437">
        <f t="shared" si="637"/>
        <v>119</v>
      </c>
      <c r="O3125" s="437"/>
      <c r="P3125" s="430" t="str">
        <f t="shared" si="632"/>
        <v/>
      </c>
      <c r="U3125" s="177">
        <v>154</v>
      </c>
      <c r="V3125" s="177" t="s">
        <v>3046</v>
      </c>
      <c r="W3125" s="177" t="s">
        <v>3056</v>
      </c>
      <c r="X3125" s="177" t="s">
        <v>2663</v>
      </c>
      <c r="Y3125" s="177" t="s">
        <v>3057</v>
      </c>
      <c r="Z3125" s="177" t="s">
        <v>5863</v>
      </c>
      <c r="AA3125" s="525" t="s">
        <v>3058</v>
      </c>
      <c r="AB3125" s="399" t="str">
        <f t="shared" si="633"/>
        <v>DC1LL05</v>
      </c>
      <c r="AC3125" s="399" t="str">
        <f t="shared" si="634"/>
        <v>DC1LL05-DC</v>
      </c>
      <c r="AD3125" t="str">
        <f>Y3125&amp;"-"&amp;VLOOKUP(AC3125,'LICH THI'!C:AA,9,0)</f>
        <v>63DCKT3207-42470</v>
      </c>
      <c r="AE3125">
        <f t="shared" si="635"/>
        <v>1</v>
      </c>
    </row>
    <row r="3126" spans="1:31" x14ac:dyDescent="0.25">
      <c r="A3126" s="436" t="str">
        <f t="shared" si="625"/>
        <v>DC1LL05-DC-69</v>
      </c>
      <c r="B3126" s="436">
        <f>COUNTIF(AC$4:AC3126,AC3126)</f>
        <v>69</v>
      </c>
      <c r="C3126" s="436" t="str">
        <f t="shared" si="626"/>
        <v>DC1LL05-DC</v>
      </c>
      <c r="D3126" s="436">
        <f>VLOOKUP(C3126,'LICH THI'!C:AA,12,0)</f>
        <v>160</v>
      </c>
      <c r="E3126" s="436">
        <f>VLOOKUP(C3126,'LICH THI'!C:AA,13,0)</f>
        <v>45</v>
      </c>
      <c r="F3126" s="436">
        <f t="shared" si="636"/>
        <v>45</v>
      </c>
      <c r="G3126" s="436">
        <f>VLOOKUP(C3126,'LICH THI'!C:AA,14,0)</f>
        <v>4</v>
      </c>
      <c r="H3126" s="436">
        <f t="shared" si="627"/>
        <v>2</v>
      </c>
      <c r="I3126" s="436" t="str">
        <f t="shared" si="628"/>
        <v>Trần Thị Hương</v>
      </c>
      <c r="J3126" s="436"/>
      <c r="K3126" s="436">
        <f t="shared" si="629"/>
        <v>3</v>
      </c>
      <c r="L3126" s="436" t="str">
        <f t="shared" si="630"/>
        <v>DC1LL05-DC-3</v>
      </c>
      <c r="M3126" s="436">
        <f t="shared" si="631"/>
        <v>5</v>
      </c>
      <c r="N3126" s="437">
        <f t="shared" si="637"/>
        <v>120</v>
      </c>
      <c r="O3126" s="437"/>
      <c r="P3126" s="430" t="str">
        <f t="shared" si="632"/>
        <v/>
      </c>
      <c r="U3126" s="177">
        <v>50</v>
      </c>
      <c r="V3126" s="177" t="s">
        <v>3325</v>
      </c>
      <c r="W3126" s="177" t="s">
        <v>2716</v>
      </c>
      <c r="X3126" s="177" t="s">
        <v>2663</v>
      </c>
      <c r="Y3126" s="177" t="s">
        <v>3333</v>
      </c>
      <c r="Z3126" s="177" t="s">
        <v>5863</v>
      </c>
      <c r="AA3126" s="525" t="s">
        <v>3334</v>
      </c>
      <c r="AB3126" s="399" t="str">
        <f t="shared" si="633"/>
        <v>DC1LL05</v>
      </c>
      <c r="AC3126" s="399" t="str">
        <f t="shared" si="634"/>
        <v>DC1LL05-DC</v>
      </c>
      <c r="AD3126" t="str">
        <f>Y3126&amp;"-"&amp;VLOOKUP(AC3126,'LICH THI'!C:AA,9,0)</f>
        <v>64DCDT3160-42470</v>
      </c>
      <c r="AE3126">
        <f t="shared" si="635"/>
        <v>1</v>
      </c>
    </row>
    <row r="3127" spans="1:31" x14ac:dyDescent="0.25">
      <c r="A3127" s="436" t="str">
        <f t="shared" si="625"/>
        <v>DC1LL05-DC-70</v>
      </c>
      <c r="B3127" s="436">
        <f>COUNTIF(AC$4:AC3127,AC3127)</f>
        <v>70</v>
      </c>
      <c r="C3127" s="436" t="str">
        <f t="shared" si="626"/>
        <v>DC1LL05-DC</v>
      </c>
      <c r="D3127" s="436">
        <f>VLOOKUP(C3127,'LICH THI'!C:AA,12,0)</f>
        <v>160</v>
      </c>
      <c r="E3127" s="436">
        <f>VLOOKUP(C3127,'LICH THI'!C:AA,13,0)</f>
        <v>45</v>
      </c>
      <c r="F3127" s="436">
        <f t="shared" si="636"/>
        <v>45</v>
      </c>
      <c r="G3127" s="436">
        <f>VLOOKUP(C3127,'LICH THI'!C:AA,14,0)</f>
        <v>4</v>
      </c>
      <c r="H3127" s="436">
        <f t="shared" si="627"/>
        <v>2</v>
      </c>
      <c r="I3127" s="436" t="str">
        <f t="shared" si="628"/>
        <v>Đoàn Thị Hường</v>
      </c>
      <c r="J3127" s="436"/>
      <c r="K3127" s="436">
        <f t="shared" si="629"/>
        <v>3</v>
      </c>
      <c r="L3127" s="436" t="str">
        <f t="shared" si="630"/>
        <v>DC1LL05-DC-3</v>
      </c>
      <c r="M3127" s="436">
        <f t="shared" si="631"/>
        <v>5</v>
      </c>
      <c r="N3127" s="437">
        <f t="shared" si="637"/>
        <v>121</v>
      </c>
      <c r="O3127" s="437"/>
      <c r="P3127" s="430" t="str">
        <f t="shared" si="632"/>
        <v/>
      </c>
      <c r="U3127" s="177">
        <v>119</v>
      </c>
      <c r="V3127" s="177" t="s">
        <v>3509</v>
      </c>
      <c r="W3127" s="177" t="s">
        <v>3049</v>
      </c>
      <c r="X3127" s="177" t="s">
        <v>4527</v>
      </c>
      <c r="Y3127" s="177" t="s">
        <v>5932</v>
      </c>
      <c r="Z3127" s="177" t="s">
        <v>5863</v>
      </c>
      <c r="AA3127" s="525" t="s">
        <v>5933</v>
      </c>
      <c r="AB3127" s="399" t="str">
        <f t="shared" si="633"/>
        <v>DC1LL05</v>
      </c>
      <c r="AC3127" s="399" t="str">
        <f t="shared" si="634"/>
        <v>DC1LL05-DC</v>
      </c>
      <c r="AD3127" t="str">
        <f>Y3127&amp;"-"&amp;VLOOKUP(AC3127,'LICH THI'!C:AA,9,0)</f>
        <v>65DCKX21455-42470</v>
      </c>
      <c r="AE3127">
        <f t="shared" si="635"/>
        <v>1</v>
      </c>
    </row>
    <row r="3128" spans="1:31" x14ac:dyDescent="0.25">
      <c r="A3128" s="436" t="str">
        <f t="shared" si="625"/>
        <v>DC1LL05-DC-71</v>
      </c>
      <c r="B3128" s="436">
        <f>COUNTIF(AC$4:AC3128,AC3128)</f>
        <v>71</v>
      </c>
      <c r="C3128" s="436" t="str">
        <f t="shared" si="626"/>
        <v>DC1LL05-DC</v>
      </c>
      <c r="D3128" s="436">
        <f>VLOOKUP(C3128,'LICH THI'!C:AA,12,0)</f>
        <v>160</v>
      </c>
      <c r="E3128" s="436">
        <f>VLOOKUP(C3128,'LICH THI'!C:AA,13,0)</f>
        <v>45</v>
      </c>
      <c r="F3128" s="436">
        <f t="shared" si="636"/>
        <v>45</v>
      </c>
      <c r="G3128" s="436">
        <f>VLOOKUP(C3128,'LICH THI'!C:AA,14,0)</f>
        <v>4</v>
      </c>
      <c r="H3128" s="436">
        <f t="shared" si="627"/>
        <v>2</v>
      </c>
      <c r="I3128" s="436" t="str">
        <f t="shared" si="628"/>
        <v>Nguyễn Mạnh Kiên</v>
      </c>
      <c r="J3128" s="436"/>
      <c r="K3128" s="436">
        <f t="shared" si="629"/>
        <v>3</v>
      </c>
      <c r="L3128" s="436" t="str">
        <f t="shared" si="630"/>
        <v>DC1LL05-DC-3</v>
      </c>
      <c r="M3128" s="436">
        <f t="shared" si="631"/>
        <v>5</v>
      </c>
      <c r="N3128" s="437">
        <f t="shared" si="637"/>
        <v>122</v>
      </c>
      <c r="O3128" s="437"/>
      <c r="P3128" s="430" t="str">
        <f t="shared" si="632"/>
        <v/>
      </c>
      <c r="U3128" s="177">
        <v>97</v>
      </c>
      <c r="V3128" s="177" t="s">
        <v>4871</v>
      </c>
      <c r="W3128" s="177" t="s">
        <v>2734</v>
      </c>
      <c r="X3128" s="177" t="s">
        <v>2762</v>
      </c>
      <c r="Y3128" s="177" t="s">
        <v>5897</v>
      </c>
      <c r="Z3128" s="177" t="s">
        <v>5863</v>
      </c>
      <c r="AA3128" s="525" t="s">
        <v>5898</v>
      </c>
      <c r="AB3128" s="399" t="str">
        <f t="shared" si="633"/>
        <v>DC1LL05</v>
      </c>
      <c r="AC3128" s="399" t="str">
        <f t="shared" si="634"/>
        <v>DC1LL05-DC</v>
      </c>
      <c r="AD3128" t="str">
        <f>Y3128&amp;"-"&amp;VLOOKUP(AC3128,'LICH THI'!C:AA,9,0)</f>
        <v>65DCHT20235-42470</v>
      </c>
      <c r="AE3128">
        <f t="shared" si="635"/>
        <v>1</v>
      </c>
    </row>
    <row r="3129" spans="1:31" x14ac:dyDescent="0.25">
      <c r="A3129" s="436" t="str">
        <f t="shared" si="625"/>
        <v>DC1LL05-DC-72</v>
      </c>
      <c r="B3129" s="436">
        <f>COUNTIF(AC$4:AC3129,AC3129)</f>
        <v>72</v>
      </c>
      <c r="C3129" s="436" t="str">
        <f t="shared" si="626"/>
        <v>DC1LL05-DC</v>
      </c>
      <c r="D3129" s="436">
        <f>VLOOKUP(C3129,'LICH THI'!C:AA,12,0)</f>
        <v>160</v>
      </c>
      <c r="E3129" s="436">
        <f>VLOOKUP(C3129,'LICH THI'!C:AA,13,0)</f>
        <v>45</v>
      </c>
      <c r="F3129" s="436">
        <f t="shared" si="636"/>
        <v>45</v>
      </c>
      <c r="G3129" s="436">
        <f>VLOOKUP(C3129,'LICH THI'!C:AA,14,0)</f>
        <v>4</v>
      </c>
      <c r="H3129" s="436">
        <f t="shared" si="627"/>
        <v>2</v>
      </c>
      <c r="I3129" s="436" t="str">
        <f t="shared" si="628"/>
        <v>Trần Ngọc Kiên</v>
      </c>
      <c r="J3129" s="436"/>
      <c r="K3129" s="436">
        <f t="shared" si="629"/>
        <v>3</v>
      </c>
      <c r="L3129" s="436" t="str">
        <f t="shared" si="630"/>
        <v>DC1LL05-DC-3</v>
      </c>
      <c r="M3129" s="436">
        <f t="shared" si="631"/>
        <v>5</v>
      </c>
      <c r="N3129" s="437">
        <f t="shared" si="637"/>
        <v>123</v>
      </c>
      <c r="O3129" s="437"/>
      <c r="P3129" s="430" t="str">
        <f t="shared" si="632"/>
        <v/>
      </c>
      <c r="U3129" s="177">
        <v>87</v>
      </c>
      <c r="V3129" s="177" t="s">
        <v>3400</v>
      </c>
      <c r="W3129" s="177" t="s">
        <v>3957</v>
      </c>
      <c r="X3129" s="177" t="s">
        <v>2762</v>
      </c>
      <c r="Y3129" s="177" t="s">
        <v>4835</v>
      </c>
      <c r="Z3129" s="177" t="s">
        <v>5863</v>
      </c>
      <c r="AA3129" s="525" t="s">
        <v>4836</v>
      </c>
      <c r="AB3129" s="399" t="str">
        <f t="shared" si="633"/>
        <v>DC1LL05</v>
      </c>
      <c r="AC3129" s="399" t="str">
        <f t="shared" si="634"/>
        <v>DC1LL05-DC</v>
      </c>
      <c r="AD3129" t="str">
        <f>Y3129&amp;"-"&amp;VLOOKUP(AC3129,'LICH THI'!C:AA,9,0)</f>
        <v>64DCOT3201-42470</v>
      </c>
      <c r="AE3129">
        <f t="shared" si="635"/>
        <v>1</v>
      </c>
    </row>
    <row r="3130" spans="1:31" x14ac:dyDescent="0.25">
      <c r="A3130" s="436" t="str">
        <f t="shared" si="625"/>
        <v>DC1LL05-DC-73</v>
      </c>
      <c r="B3130" s="436">
        <f>COUNTIF(AC$4:AC3130,AC3130)</f>
        <v>73</v>
      </c>
      <c r="C3130" s="436" t="str">
        <f t="shared" si="626"/>
        <v>DC1LL05-DC</v>
      </c>
      <c r="D3130" s="436">
        <f>VLOOKUP(C3130,'LICH THI'!C:AA,12,0)</f>
        <v>160</v>
      </c>
      <c r="E3130" s="436">
        <f>VLOOKUP(C3130,'LICH THI'!C:AA,13,0)</f>
        <v>45</v>
      </c>
      <c r="F3130" s="436">
        <f t="shared" si="636"/>
        <v>45</v>
      </c>
      <c r="G3130" s="436">
        <f>VLOOKUP(C3130,'LICH THI'!C:AA,14,0)</f>
        <v>4</v>
      </c>
      <c r="H3130" s="436">
        <f t="shared" si="627"/>
        <v>2</v>
      </c>
      <c r="I3130" s="436" t="str">
        <f t="shared" si="628"/>
        <v>Vũ Văn Kha</v>
      </c>
      <c r="J3130" s="436"/>
      <c r="K3130" s="436">
        <f t="shared" si="629"/>
        <v>3</v>
      </c>
      <c r="L3130" s="436" t="str">
        <f t="shared" si="630"/>
        <v>DC1LL05-DC-3</v>
      </c>
      <c r="M3130" s="436">
        <f t="shared" si="631"/>
        <v>5</v>
      </c>
      <c r="N3130" s="437">
        <f t="shared" si="637"/>
        <v>124</v>
      </c>
      <c r="O3130" s="437"/>
      <c r="P3130" s="430" t="str">
        <f t="shared" si="632"/>
        <v/>
      </c>
      <c r="U3130" s="177">
        <v>25</v>
      </c>
      <c r="V3130" s="177" t="s">
        <v>2897</v>
      </c>
      <c r="W3130" s="177" t="s">
        <v>2914</v>
      </c>
      <c r="X3130" s="177" t="s">
        <v>2915</v>
      </c>
      <c r="Y3130" s="177" t="s">
        <v>2916</v>
      </c>
      <c r="Z3130" s="177" t="s">
        <v>5863</v>
      </c>
      <c r="AA3130" s="525" t="s">
        <v>2917</v>
      </c>
      <c r="AB3130" s="399" t="str">
        <f t="shared" si="633"/>
        <v>DC1LL05</v>
      </c>
      <c r="AC3130" s="399" t="str">
        <f t="shared" si="634"/>
        <v>DC1LL05-DC</v>
      </c>
      <c r="AD3130" t="str">
        <f>Y3130&amp;"-"&amp;VLOOKUP(AC3130,'LICH THI'!C:AA,9,0)</f>
        <v>64DCDB3046-42470</v>
      </c>
      <c r="AE3130">
        <f t="shared" si="635"/>
        <v>1</v>
      </c>
    </row>
    <row r="3131" spans="1:31" x14ac:dyDescent="0.25">
      <c r="A3131" s="436" t="str">
        <f t="shared" si="625"/>
        <v>DC1LL05-DC-74</v>
      </c>
      <c r="B3131" s="436">
        <f>COUNTIF(AC$4:AC3131,AC3131)</f>
        <v>74</v>
      </c>
      <c r="C3131" s="436" t="str">
        <f t="shared" si="626"/>
        <v>DC1LL05-DC</v>
      </c>
      <c r="D3131" s="436">
        <f>VLOOKUP(C3131,'LICH THI'!C:AA,12,0)</f>
        <v>160</v>
      </c>
      <c r="E3131" s="436">
        <f>VLOOKUP(C3131,'LICH THI'!C:AA,13,0)</f>
        <v>45</v>
      </c>
      <c r="F3131" s="436">
        <f t="shared" si="636"/>
        <v>45</v>
      </c>
      <c r="G3131" s="436">
        <f>VLOOKUP(C3131,'LICH THI'!C:AA,14,0)</f>
        <v>4</v>
      </c>
      <c r="H3131" s="436">
        <f t="shared" si="627"/>
        <v>2</v>
      </c>
      <c r="I3131" s="436" t="str">
        <f t="shared" si="628"/>
        <v>Dương Bảo Khang</v>
      </c>
      <c r="J3131" s="436"/>
      <c r="K3131" s="436">
        <f t="shared" si="629"/>
        <v>3</v>
      </c>
      <c r="L3131" s="436" t="str">
        <f t="shared" si="630"/>
        <v>DC1LL05-DC-3</v>
      </c>
      <c r="M3131" s="436">
        <f t="shared" si="631"/>
        <v>5</v>
      </c>
      <c r="N3131" s="437">
        <f t="shared" si="637"/>
        <v>125</v>
      </c>
      <c r="O3131" s="437"/>
      <c r="P3131" s="430" t="str">
        <f t="shared" si="632"/>
        <v/>
      </c>
      <c r="U3131" s="177">
        <v>81</v>
      </c>
      <c r="V3131" s="177" t="s">
        <v>3014</v>
      </c>
      <c r="W3131" s="177" t="s">
        <v>4813</v>
      </c>
      <c r="X3131" s="177" t="s">
        <v>4814</v>
      </c>
      <c r="Y3131" s="177" t="s">
        <v>4815</v>
      </c>
      <c r="Z3131" s="177" t="s">
        <v>5863</v>
      </c>
      <c r="AA3131" s="525" t="s">
        <v>3692</v>
      </c>
      <c r="AB3131" s="399" t="str">
        <f t="shared" si="633"/>
        <v>DC1LL05</v>
      </c>
      <c r="AC3131" s="399" t="str">
        <f t="shared" si="634"/>
        <v>DC1LL05-DC</v>
      </c>
      <c r="AD3131" t="str">
        <f>Y3131&amp;"-"&amp;VLOOKUP(AC3131,'LICH THI'!C:AA,9,0)</f>
        <v>64DCMX3059-42470</v>
      </c>
      <c r="AE3131">
        <f t="shared" si="635"/>
        <v>1</v>
      </c>
    </row>
    <row r="3132" spans="1:31" x14ac:dyDescent="0.25">
      <c r="A3132" s="436" t="str">
        <f t="shared" si="625"/>
        <v>DC1LL05-DC-75</v>
      </c>
      <c r="B3132" s="436">
        <f>COUNTIF(AC$4:AC3132,AC3132)</f>
        <v>75</v>
      </c>
      <c r="C3132" s="436" t="str">
        <f t="shared" si="626"/>
        <v>DC1LL05-DC</v>
      </c>
      <c r="D3132" s="436">
        <f>VLOOKUP(C3132,'LICH THI'!C:AA,12,0)</f>
        <v>160</v>
      </c>
      <c r="E3132" s="436">
        <f>VLOOKUP(C3132,'LICH THI'!C:AA,13,0)</f>
        <v>45</v>
      </c>
      <c r="F3132" s="436">
        <f t="shared" si="636"/>
        <v>45</v>
      </c>
      <c r="G3132" s="436">
        <f>VLOOKUP(C3132,'LICH THI'!C:AA,14,0)</f>
        <v>4</v>
      </c>
      <c r="H3132" s="436">
        <f t="shared" si="627"/>
        <v>2</v>
      </c>
      <c r="I3132" s="436" t="str">
        <f t="shared" si="628"/>
        <v>Nguyễn Thị Khánh</v>
      </c>
      <c r="J3132" s="436"/>
      <c r="K3132" s="436">
        <f t="shared" si="629"/>
        <v>3</v>
      </c>
      <c r="L3132" s="436" t="str">
        <f t="shared" si="630"/>
        <v>DC1LL05-DC-3</v>
      </c>
      <c r="M3132" s="436">
        <f t="shared" si="631"/>
        <v>5</v>
      </c>
      <c r="N3132" s="437">
        <f t="shared" si="637"/>
        <v>126</v>
      </c>
      <c r="O3132" s="437"/>
      <c r="P3132" s="430" t="str">
        <f t="shared" si="632"/>
        <v/>
      </c>
      <c r="U3132" s="177">
        <v>41</v>
      </c>
      <c r="V3132" s="177" t="s">
        <v>3308</v>
      </c>
      <c r="W3132" s="177" t="s">
        <v>2619</v>
      </c>
      <c r="X3132" s="177" t="s">
        <v>3316</v>
      </c>
      <c r="Y3132" s="177" t="s">
        <v>3317</v>
      </c>
      <c r="Z3132" s="177" t="s">
        <v>5863</v>
      </c>
      <c r="AA3132" s="525" t="s">
        <v>3318</v>
      </c>
      <c r="AB3132" s="399" t="str">
        <f t="shared" si="633"/>
        <v>DC1LL05</v>
      </c>
      <c r="AC3132" s="399" t="str">
        <f t="shared" si="634"/>
        <v>DC1LL05-DC</v>
      </c>
      <c r="AD3132" t="str">
        <f>Y3132&amp;"-"&amp;VLOOKUP(AC3132,'LICH THI'!C:AA,9,0)</f>
        <v>64DCDT3036-42470</v>
      </c>
      <c r="AE3132">
        <f t="shared" si="635"/>
        <v>1</v>
      </c>
    </row>
    <row r="3133" spans="1:31" x14ac:dyDescent="0.25">
      <c r="A3133" s="436" t="str">
        <f t="shared" si="625"/>
        <v>DC1LL05-DC-76</v>
      </c>
      <c r="B3133" s="436">
        <f>COUNTIF(AC$4:AC3133,AC3133)</f>
        <v>76</v>
      </c>
      <c r="C3133" s="436" t="str">
        <f t="shared" si="626"/>
        <v>DC1LL05-DC</v>
      </c>
      <c r="D3133" s="436">
        <f>VLOOKUP(C3133,'LICH THI'!C:AA,12,0)</f>
        <v>160</v>
      </c>
      <c r="E3133" s="436">
        <f>VLOOKUP(C3133,'LICH THI'!C:AA,13,0)</f>
        <v>45</v>
      </c>
      <c r="F3133" s="436">
        <f t="shared" si="636"/>
        <v>45</v>
      </c>
      <c r="G3133" s="436">
        <f>VLOOKUP(C3133,'LICH THI'!C:AA,14,0)</f>
        <v>4</v>
      </c>
      <c r="H3133" s="436">
        <f t="shared" si="627"/>
        <v>2</v>
      </c>
      <c r="I3133" s="436" t="str">
        <f t="shared" si="628"/>
        <v>Nguyễn Văn Khoa</v>
      </c>
      <c r="J3133" s="436"/>
      <c r="K3133" s="436">
        <f t="shared" si="629"/>
        <v>3</v>
      </c>
      <c r="L3133" s="436" t="str">
        <f t="shared" si="630"/>
        <v>DC1LL05-DC-3</v>
      </c>
      <c r="M3133" s="436">
        <f t="shared" si="631"/>
        <v>5</v>
      </c>
      <c r="N3133" s="437">
        <f t="shared" si="637"/>
        <v>127</v>
      </c>
      <c r="O3133" s="437"/>
      <c r="P3133" s="430" t="str">
        <f t="shared" si="632"/>
        <v/>
      </c>
      <c r="U3133" s="177">
        <v>86</v>
      </c>
      <c r="V3133" s="177" t="s">
        <v>3400</v>
      </c>
      <c r="W3133" s="177" t="s">
        <v>2741</v>
      </c>
      <c r="X3133" s="177" t="s">
        <v>3867</v>
      </c>
      <c r="Y3133" s="177" t="s">
        <v>3868</v>
      </c>
      <c r="Z3133" s="177" t="s">
        <v>5863</v>
      </c>
      <c r="AA3133" s="525" t="s">
        <v>3784</v>
      </c>
      <c r="AB3133" s="399" t="str">
        <f t="shared" si="633"/>
        <v>DC1LL05</v>
      </c>
      <c r="AC3133" s="399" t="str">
        <f t="shared" si="634"/>
        <v>DC1LL05-DC</v>
      </c>
      <c r="AD3133" t="str">
        <f>Y3133&amp;"-"&amp;VLOOKUP(AC3133,'LICH THI'!C:AA,9,0)</f>
        <v>64DCOT3185-42470</v>
      </c>
      <c r="AE3133">
        <f t="shared" si="635"/>
        <v>1</v>
      </c>
    </row>
    <row r="3134" spans="1:31" x14ac:dyDescent="0.25">
      <c r="A3134" s="436" t="str">
        <f t="shared" si="625"/>
        <v>DC1LL05-DC-77</v>
      </c>
      <c r="B3134" s="436">
        <f>COUNTIF(AC$4:AC3134,AC3134)</f>
        <v>77</v>
      </c>
      <c r="C3134" s="436" t="str">
        <f t="shared" si="626"/>
        <v>DC1LL05-DC</v>
      </c>
      <c r="D3134" s="436">
        <f>VLOOKUP(C3134,'LICH THI'!C:AA,12,0)</f>
        <v>160</v>
      </c>
      <c r="E3134" s="436">
        <f>VLOOKUP(C3134,'LICH THI'!C:AA,13,0)</f>
        <v>45</v>
      </c>
      <c r="F3134" s="436">
        <f t="shared" si="636"/>
        <v>45</v>
      </c>
      <c r="G3134" s="436">
        <f>VLOOKUP(C3134,'LICH THI'!C:AA,14,0)</f>
        <v>4</v>
      </c>
      <c r="H3134" s="436">
        <f t="shared" si="627"/>
        <v>2</v>
      </c>
      <c r="I3134" s="436" t="str">
        <f t="shared" si="628"/>
        <v>Nguyễn Thị Lan</v>
      </c>
      <c r="J3134" s="436"/>
      <c r="K3134" s="436">
        <f t="shared" si="629"/>
        <v>3</v>
      </c>
      <c r="L3134" s="436" t="str">
        <f t="shared" si="630"/>
        <v>DC1LL05-DC-3</v>
      </c>
      <c r="M3134" s="436">
        <f t="shared" si="631"/>
        <v>5</v>
      </c>
      <c r="N3134" s="437">
        <f t="shared" si="637"/>
        <v>128</v>
      </c>
      <c r="O3134" s="437"/>
      <c r="P3134" s="430" t="str">
        <f t="shared" si="632"/>
        <v/>
      </c>
      <c r="U3134" s="177">
        <v>103</v>
      </c>
      <c r="V3134" s="177" t="s">
        <v>3491</v>
      </c>
      <c r="W3134" s="177" t="s">
        <v>2619</v>
      </c>
      <c r="X3134" s="177" t="s">
        <v>2960</v>
      </c>
      <c r="Y3134" s="177" t="s">
        <v>3497</v>
      </c>
      <c r="Z3134" s="177" t="s">
        <v>5863</v>
      </c>
      <c r="AA3134" s="525" t="s">
        <v>3498</v>
      </c>
      <c r="AB3134" s="399" t="str">
        <f t="shared" si="633"/>
        <v>DC1LL05</v>
      </c>
      <c r="AC3134" s="399" t="str">
        <f t="shared" si="634"/>
        <v>DC1LL05-DC</v>
      </c>
      <c r="AD3134" t="str">
        <f>Y3134&amp;"-"&amp;VLOOKUP(AC3134,'LICH THI'!C:AA,9,0)</f>
        <v>65DCKT21613-42470</v>
      </c>
      <c r="AE3134">
        <f t="shared" si="635"/>
        <v>1</v>
      </c>
    </row>
    <row r="3135" spans="1:31" x14ac:dyDescent="0.25">
      <c r="A3135" s="436" t="str">
        <f t="shared" si="625"/>
        <v>DC1LL05-DC-78</v>
      </c>
      <c r="B3135" s="436">
        <f>COUNTIF(AC$4:AC3135,AC3135)</f>
        <v>78</v>
      </c>
      <c r="C3135" s="436" t="str">
        <f t="shared" si="626"/>
        <v>DC1LL05-DC</v>
      </c>
      <c r="D3135" s="436">
        <f>VLOOKUP(C3135,'LICH THI'!C:AA,12,0)</f>
        <v>160</v>
      </c>
      <c r="E3135" s="436">
        <f>VLOOKUP(C3135,'LICH THI'!C:AA,13,0)</f>
        <v>45</v>
      </c>
      <c r="F3135" s="436">
        <f t="shared" si="636"/>
        <v>45</v>
      </c>
      <c r="G3135" s="436">
        <f>VLOOKUP(C3135,'LICH THI'!C:AA,14,0)</f>
        <v>4</v>
      </c>
      <c r="H3135" s="436">
        <f t="shared" si="627"/>
        <v>2</v>
      </c>
      <c r="I3135" s="436" t="str">
        <f t="shared" si="628"/>
        <v>Lưu Tùng Lâm</v>
      </c>
      <c r="J3135" s="436"/>
      <c r="K3135" s="436">
        <f t="shared" si="629"/>
        <v>3</v>
      </c>
      <c r="L3135" s="436" t="str">
        <f t="shared" si="630"/>
        <v>DC1LL05-DC-3</v>
      </c>
      <c r="M3135" s="436">
        <f t="shared" si="631"/>
        <v>5</v>
      </c>
      <c r="N3135" s="437">
        <f t="shared" si="637"/>
        <v>129</v>
      </c>
      <c r="O3135" s="437"/>
      <c r="P3135" s="430" t="str">
        <f t="shared" si="632"/>
        <v/>
      </c>
      <c r="U3135" s="177">
        <v>144</v>
      </c>
      <c r="V3135" s="177" t="s">
        <v>4092</v>
      </c>
      <c r="W3135" s="177" t="s">
        <v>5954</v>
      </c>
      <c r="X3135" s="177" t="s">
        <v>2884</v>
      </c>
      <c r="Y3135" s="177" t="s">
        <v>5955</v>
      </c>
      <c r="Z3135" s="177" t="s">
        <v>5863</v>
      </c>
      <c r="AA3135" s="525" t="s">
        <v>3454</v>
      </c>
      <c r="AB3135" s="399" t="str">
        <f t="shared" si="633"/>
        <v>DC1LL05</v>
      </c>
      <c r="AC3135" s="399" t="str">
        <f t="shared" si="634"/>
        <v>DC1LL05-DC</v>
      </c>
      <c r="AD3135" t="str">
        <f>Y3135&amp;"-"&amp;VLOOKUP(AC3135,'LICH THI'!C:AA,9,0)</f>
        <v>65DCVL22173-42470</v>
      </c>
      <c r="AE3135">
        <f t="shared" si="635"/>
        <v>1</v>
      </c>
    </row>
    <row r="3136" spans="1:31" x14ac:dyDescent="0.25">
      <c r="A3136" s="436" t="str">
        <f t="shared" si="625"/>
        <v>DC1LL05-DC-79</v>
      </c>
      <c r="B3136" s="436">
        <f>COUNTIF(AC$4:AC3136,AC3136)</f>
        <v>79</v>
      </c>
      <c r="C3136" s="436" t="str">
        <f t="shared" si="626"/>
        <v>DC1LL05-DC</v>
      </c>
      <c r="D3136" s="436">
        <f>VLOOKUP(C3136,'LICH THI'!C:AA,12,0)</f>
        <v>160</v>
      </c>
      <c r="E3136" s="436">
        <f>VLOOKUP(C3136,'LICH THI'!C:AA,13,0)</f>
        <v>45</v>
      </c>
      <c r="F3136" s="436">
        <f t="shared" si="636"/>
        <v>45</v>
      </c>
      <c r="G3136" s="436">
        <f>VLOOKUP(C3136,'LICH THI'!C:AA,14,0)</f>
        <v>4</v>
      </c>
      <c r="H3136" s="436">
        <f t="shared" si="627"/>
        <v>2</v>
      </c>
      <c r="I3136" s="436" t="str">
        <f t="shared" si="628"/>
        <v>Mai Thế Lâm</v>
      </c>
      <c r="J3136" s="436"/>
      <c r="K3136" s="436">
        <f t="shared" si="629"/>
        <v>3</v>
      </c>
      <c r="L3136" s="436" t="str">
        <f t="shared" si="630"/>
        <v>DC1LL05-DC-3</v>
      </c>
      <c r="M3136" s="436">
        <f t="shared" si="631"/>
        <v>5</v>
      </c>
      <c r="N3136" s="437">
        <f t="shared" si="637"/>
        <v>130</v>
      </c>
      <c r="O3136" s="437"/>
      <c r="P3136" s="430" t="str">
        <f t="shared" si="632"/>
        <v/>
      </c>
      <c r="U3136" s="177">
        <v>55</v>
      </c>
      <c r="V3136" s="177" t="s">
        <v>3341</v>
      </c>
      <c r="W3136" s="177" t="s">
        <v>3350</v>
      </c>
      <c r="X3136" s="177" t="s">
        <v>2884</v>
      </c>
      <c r="Y3136" s="177" t="s">
        <v>3351</v>
      </c>
      <c r="Z3136" s="177" t="s">
        <v>5863</v>
      </c>
      <c r="AA3136" s="525" t="s">
        <v>3352</v>
      </c>
      <c r="AB3136" s="399" t="str">
        <f t="shared" si="633"/>
        <v>DC1LL05</v>
      </c>
      <c r="AC3136" s="399" t="str">
        <f t="shared" si="634"/>
        <v>DC1LL05-DC</v>
      </c>
      <c r="AD3136" t="str">
        <f>Y3136&amp;"-"&amp;VLOOKUP(AC3136,'LICH THI'!C:AA,9,0)</f>
        <v>64DCDT3107-42470</v>
      </c>
      <c r="AE3136">
        <f t="shared" si="635"/>
        <v>1</v>
      </c>
    </row>
    <row r="3137" spans="1:31" x14ac:dyDescent="0.25">
      <c r="A3137" s="436" t="str">
        <f t="shared" si="625"/>
        <v>DC1LL05-DC-80</v>
      </c>
      <c r="B3137" s="436">
        <f>COUNTIF(AC$4:AC3137,AC3137)</f>
        <v>80</v>
      </c>
      <c r="C3137" s="436" t="str">
        <f t="shared" si="626"/>
        <v>DC1LL05-DC</v>
      </c>
      <c r="D3137" s="436">
        <f>VLOOKUP(C3137,'LICH THI'!C:AA,12,0)</f>
        <v>160</v>
      </c>
      <c r="E3137" s="436">
        <f>VLOOKUP(C3137,'LICH THI'!C:AA,13,0)</f>
        <v>45</v>
      </c>
      <c r="F3137" s="436">
        <f t="shared" si="636"/>
        <v>45</v>
      </c>
      <c r="G3137" s="436">
        <f>VLOOKUP(C3137,'LICH THI'!C:AA,14,0)</f>
        <v>4</v>
      </c>
      <c r="H3137" s="436">
        <f t="shared" si="627"/>
        <v>2</v>
      </c>
      <c r="I3137" s="436" t="str">
        <f t="shared" si="628"/>
        <v>Nguyễn Trung Lâm</v>
      </c>
      <c r="J3137" s="436"/>
      <c r="K3137" s="436">
        <f t="shared" si="629"/>
        <v>3</v>
      </c>
      <c r="L3137" s="436" t="str">
        <f t="shared" si="630"/>
        <v>DC1LL05-DC-3</v>
      </c>
      <c r="M3137" s="436">
        <f t="shared" si="631"/>
        <v>5</v>
      </c>
      <c r="N3137" s="437">
        <f t="shared" si="637"/>
        <v>131</v>
      </c>
      <c r="O3137" s="437"/>
      <c r="P3137" s="430" t="str">
        <f t="shared" si="632"/>
        <v/>
      </c>
      <c r="U3137" s="177">
        <v>145</v>
      </c>
      <c r="V3137" s="177" t="s">
        <v>4092</v>
      </c>
      <c r="W3137" s="177" t="s">
        <v>2687</v>
      </c>
      <c r="X3137" s="177" t="s">
        <v>2884</v>
      </c>
      <c r="Y3137" s="177" t="s">
        <v>5956</v>
      </c>
      <c r="Z3137" s="177" t="s">
        <v>5863</v>
      </c>
      <c r="AA3137" s="525" t="s">
        <v>5957</v>
      </c>
      <c r="AB3137" s="399" t="str">
        <f t="shared" si="633"/>
        <v>DC1LL05</v>
      </c>
      <c r="AC3137" s="399" t="str">
        <f t="shared" si="634"/>
        <v>DC1LL05-DC</v>
      </c>
      <c r="AD3137" t="str">
        <f>Y3137&amp;"-"&amp;VLOOKUP(AC3137,'LICH THI'!C:AA,9,0)</f>
        <v>65DCVL22175-42470</v>
      </c>
      <c r="AE3137">
        <f t="shared" si="635"/>
        <v>1</v>
      </c>
    </row>
    <row r="3138" spans="1:31" x14ac:dyDescent="0.25">
      <c r="A3138" s="436" t="str">
        <f t="shared" si="625"/>
        <v>DC1LL05-DC-81</v>
      </c>
      <c r="B3138" s="436">
        <f>COUNTIF(AC$4:AC3138,AC3138)</f>
        <v>81</v>
      </c>
      <c r="C3138" s="436" t="str">
        <f t="shared" si="626"/>
        <v>DC1LL05-DC</v>
      </c>
      <c r="D3138" s="436">
        <f>VLOOKUP(C3138,'LICH THI'!C:AA,12,0)</f>
        <v>160</v>
      </c>
      <c r="E3138" s="436">
        <f>VLOOKUP(C3138,'LICH THI'!C:AA,13,0)</f>
        <v>45</v>
      </c>
      <c r="F3138" s="436">
        <f t="shared" si="636"/>
        <v>45</v>
      </c>
      <c r="G3138" s="436">
        <f>VLOOKUP(C3138,'LICH THI'!C:AA,14,0)</f>
        <v>4</v>
      </c>
      <c r="H3138" s="436">
        <f t="shared" si="627"/>
        <v>2</v>
      </c>
      <c r="I3138" s="436" t="str">
        <f t="shared" si="628"/>
        <v>Cao Thị Liên</v>
      </c>
      <c r="J3138" s="436"/>
      <c r="K3138" s="436">
        <f t="shared" si="629"/>
        <v>3</v>
      </c>
      <c r="L3138" s="436" t="str">
        <f t="shared" si="630"/>
        <v>DC1LL05-DC-3</v>
      </c>
      <c r="M3138" s="436">
        <f t="shared" si="631"/>
        <v>5</v>
      </c>
      <c r="N3138" s="437">
        <f t="shared" si="637"/>
        <v>132</v>
      </c>
      <c r="O3138" s="437"/>
      <c r="P3138" s="430" t="str">
        <f t="shared" si="632"/>
        <v/>
      </c>
      <c r="U3138" s="177">
        <v>16</v>
      </c>
      <c r="V3138" s="177" t="s">
        <v>2707</v>
      </c>
      <c r="W3138" s="177" t="s">
        <v>4377</v>
      </c>
      <c r="X3138" s="177" t="s">
        <v>2666</v>
      </c>
      <c r="Y3138" s="177" t="s">
        <v>5562</v>
      </c>
      <c r="Z3138" s="177" t="s">
        <v>5863</v>
      </c>
      <c r="AA3138" s="525" t="s">
        <v>3631</v>
      </c>
      <c r="AB3138" s="399" t="str">
        <f t="shared" si="633"/>
        <v>DC1LL05</v>
      </c>
      <c r="AC3138" s="399" t="str">
        <f t="shared" si="634"/>
        <v>DC1LL05-DC</v>
      </c>
      <c r="AD3138" t="str">
        <f>Y3138&amp;"-"&amp;VLOOKUP(AC3138,'LICH THI'!C:AA,9,0)</f>
        <v>63DCQT3067-42470</v>
      </c>
      <c r="AE3138">
        <f t="shared" si="635"/>
        <v>1</v>
      </c>
    </row>
    <row r="3139" spans="1:31" x14ac:dyDescent="0.25">
      <c r="A3139" s="436" t="str">
        <f t="shared" si="625"/>
        <v>DC1LL05-DC-82</v>
      </c>
      <c r="B3139" s="436">
        <f>COUNTIF(AC$4:AC3139,AC3139)</f>
        <v>82</v>
      </c>
      <c r="C3139" s="436" t="str">
        <f t="shared" si="626"/>
        <v>DC1LL05-DC</v>
      </c>
      <c r="D3139" s="436">
        <f>VLOOKUP(C3139,'LICH THI'!C:AA,12,0)</f>
        <v>160</v>
      </c>
      <c r="E3139" s="436">
        <f>VLOOKUP(C3139,'LICH THI'!C:AA,13,0)</f>
        <v>45</v>
      </c>
      <c r="F3139" s="436">
        <f t="shared" si="636"/>
        <v>45</v>
      </c>
      <c r="G3139" s="436">
        <f>VLOOKUP(C3139,'LICH THI'!C:AA,14,0)</f>
        <v>4</v>
      </c>
      <c r="H3139" s="436">
        <f t="shared" si="627"/>
        <v>2</v>
      </c>
      <c r="I3139" s="436" t="str">
        <f t="shared" si="628"/>
        <v>Đoàn Thị Kim Liên</v>
      </c>
      <c r="J3139" s="436"/>
      <c r="K3139" s="436">
        <f t="shared" si="629"/>
        <v>3</v>
      </c>
      <c r="L3139" s="436" t="str">
        <f t="shared" si="630"/>
        <v>DC1LL05-DC-3</v>
      </c>
      <c r="M3139" s="436">
        <f t="shared" si="631"/>
        <v>5</v>
      </c>
      <c r="N3139" s="437">
        <f t="shared" si="637"/>
        <v>133</v>
      </c>
      <c r="O3139" s="437"/>
      <c r="P3139" s="430" t="str">
        <f t="shared" si="632"/>
        <v/>
      </c>
      <c r="U3139" s="177">
        <v>124</v>
      </c>
      <c r="V3139" s="177" t="s">
        <v>3517</v>
      </c>
      <c r="W3139" s="177" t="s">
        <v>4888</v>
      </c>
      <c r="X3139" s="177" t="s">
        <v>2666</v>
      </c>
      <c r="Y3139" s="177" t="s">
        <v>4889</v>
      </c>
      <c r="Z3139" s="177" t="s">
        <v>5863</v>
      </c>
      <c r="AA3139" s="525" t="s">
        <v>4890</v>
      </c>
      <c r="AB3139" s="399" t="str">
        <f t="shared" si="633"/>
        <v>DC1LL05</v>
      </c>
      <c r="AC3139" s="399" t="str">
        <f t="shared" si="634"/>
        <v>DC1LL05-DC</v>
      </c>
      <c r="AD3139" t="str">
        <f>Y3139&amp;"-"&amp;VLOOKUP(AC3139,'LICH THI'!C:AA,9,0)</f>
        <v>65DCKX23885-42470</v>
      </c>
      <c r="AE3139">
        <f t="shared" si="635"/>
        <v>1</v>
      </c>
    </row>
    <row r="3140" spans="1:31" x14ac:dyDescent="0.25">
      <c r="A3140" s="436" t="str">
        <f t="shared" si="625"/>
        <v>DC1LL05-DC-83</v>
      </c>
      <c r="B3140" s="436">
        <f>COUNTIF(AC$4:AC3140,AC3140)</f>
        <v>83</v>
      </c>
      <c r="C3140" s="436" t="str">
        <f t="shared" si="626"/>
        <v>DC1LL05-DC</v>
      </c>
      <c r="D3140" s="436">
        <f>VLOOKUP(C3140,'LICH THI'!C:AA,12,0)</f>
        <v>160</v>
      </c>
      <c r="E3140" s="436">
        <f>VLOOKUP(C3140,'LICH THI'!C:AA,13,0)</f>
        <v>45</v>
      </c>
      <c r="F3140" s="436">
        <f t="shared" si="636"/>
        <v>45</v>
      </c>
      <c r="G3140" s="436">
        <f>VLOOKUP(C3140,'LICH THI'!C:AA,14,0)</f>
        <v>4</v>
      </c>
      <c r="H3140" s="436">
        <f t="shared" si="627"/>
        <v>2</v>
      </c>
      <c r="I3140" s="436" t="str">
        <f t="shared" si="628"/>
        <v>Nguyễn Thị Linh</v>
      </c>
      <c r="J3140" s="436"/>
      <c r="K3140" s="436">
        <f t="shared" si="629"/>
        <v>3</v>
      </c>
      <c r="L3140" s="436" t="str">
        <f t="shared" si="630"/>
        <v>DC1LL05-DC-3</v>
      </c>
      <c r="M3140" s="436">
        <f t="shared" si="631"/>
        <v>5</v>
      </c>
      <c r="N3140" s="437">
        <f t="shared" si="637"/>
        <v>134</v>
      </c>
      <c r="O3140" s="437"/>
      <c r="P3140" s="430" t="str">
        <f t="shared" si="632"/>
        <v/>
      </c>
      <c r="U3140" s="177">
        <v>51</v>
      </c>
      <c r="V3140" s="177" t="s">
        <v>3325</v>
      </c>
      <c r="W3140" s="177" t="s">
        <v>2619</v>
      </c>
      <c r="X3140" s="177" t="s">
        <v>2670</v>
      </c>
      <c r="Y3140" s="177" t="s">
        <v>5880</v>
      </c>
      <c r="Z3140" s="177" t="s">
        <v>5863</v>
      </c>
      <c r="AA3140" s="525" t="s">
        <v>5441</v>
      </c>
      <c r="AB3140" s="399" t="str">
        <f t="shared" si="633"/>
        <v>DC1LL05</v>
      </c>
      <c r="AC3140" s="399" t="str">
        <f t="shared" si="634"/>
        <v>DC1LL05-DC</v>
      </c>
      <c r="AD3140" t="str">
        <f>Y3140&amp;"-"&amp;VLOOKUP(AC3140,'LICH THI'!C:AA,9,0)</f>
        <v>64DCDT3096-42470</v>
      </c>
      <c r="AE3140">
        <f t="shared" si="635"/>
        <v>1</v>
      </c>
    </row>
    <row r="3141" spans="1:31" x14ac:dyDescent="0.25">
      <c r="A3141" s="436" t="str">
        <f t="shared" ref="A3141:A3204" si="638">C3141&amp;"-"&amp;B3141</f>
        <v>DC1LL05-DC-84</v>
      </c>
      <c r="B3141" s="436">
        <f>COUNTIF(AC$4:AC3141,AC3141)</f>
        <v>84</v>
      </c>
      <c r="C3141" s="436" t="str">
        <f t="shared" ref="C3141:C3204" si="639">_CT_MaHP1</f>
        <v>DC1LL05-DC</v>
      </c>
      <c r="D3141" s="436">
        <f>VLOOKUP(C3141,'LICH THI'!C:AA,12,0)</f>
        <v>160</v>
      </c>
      <c r="E3141" s="436">
        <f>VLOOKUP(C3141,'LICH THI'!C:AA,13,0)</f>
        <v>45</v>
      </c>
      <c r="F3141" s="436">
        <f t="shared" si="636"/>
        <v>45</v>
      </c>
      <c r="G3141" s="436">
        <f>VLOOKUP(C3141,'LICH THI'!C:AA,14,0)</f>
        <v>4</v>
      </c>
      <c r="H3141" s="436">
        <f t="shared" ref="H3141:H3204" si="640">IF(E3141=0,"",TRUNC((B3141+E3141-1)/E3141))</f>
        <v>2</v>
      </c>
      <c r="I3141" s="436" t="str">
        <f t="shared" ref="I3141:I3204" si="641">W3141&amp;" "&amp;X3141</f>
        <v>Nguyễn Thùy Linh</v>
      </c>
      <c r="J3141" s="436"/>
      <c r="K3141" s="436">
        <f t="shared" ref="K3141:K3204" si="642">IF(G3141=1,1,IF(H3141&lt;G3141,H3141+1,1))</f>
        <v>3</v>
      </c>
      <c r="L3141" s="436" t="str">
        <f t="shared" ref="L3141:L3204" si="643">C3141&amp;"-"&amp;K3141</f>
        <v>DC1LL05-DC-3</v>
      </c>
      <c r="M3141" s="436">
        <f t="shared" ref="M3141:M3204" si="644">IF(E3141=0,"",MOD(MID(C3141,6,2),E3141))</f>
        <v>5</v>
      </c>
      <c r="N3141" s="437">
        <f t="shared" si="637"/>
        <v>135</v>
      </c>
      <c r="O3141" s="437"/>
      <c r="P3141" s="430" t="str">
        <f t="shared" ref="P3141:P3204" si="645">IF(MOD(20*O3141,10)&lt;&gt;0,"SAI","")</f>
        <v/>
      </c>
      <c r="U3141" s="177">
        <v>13</v>
      </c>
      <c r="V3141" s="177" t="s">
        <v>2614</v>
      </c>
      <c r="W3141" s="177" t="s">
        <v>2669</v>
      </c>
      <c r="X3141" s="177" t="s">
        <v>2670</v>
      </c>
      <c r="Y3141" s="177" t="s">
        <v>5868</v>
      </c>
      <c r="Z3141" s="177" t="s">
        <v>5863</v>
      </c>
      <c r="AA3141" s="525" t="s">
        <v>5869</v>
      </c>
      <c r="AB3141" s="399" t="str">
        <f t="shared" ref="AB3141:AB3204" si="646">_CT_MaHP</f>
        <v>DC1LL05</v>
      </c>
      <c r="AC3141" s="399" t="str">
        <f t="shared" ref="AC3141:AC3204" si="647">_CT_MaHe</f>
        <v>DC1LL05-DC</v>
      </c>
      <c r="AD3141" t="str">
        <f>Y3141&amp;"-"&amp;VLOOKUP(AC3141,'LICH THI'!C:AA,9,0)</f>
        <v>63DCKT3075-42470</v>
      </c>
      <c r="AE3141">
        <f t="shared" ref="AE3141:AE3204" si="648">COUNTIF(AD3141,AD:AD)</f>
        <v>1</v>
      </c>
    </row>
    <row r="3142" spans="1:31" x14ac:dyDescent="0.25">
      <c r="A3142" s="436" t="str">
        <f t="shared" si="638"/>
        <v>DC1LL05-DC-85</v>
      </c>
      <c r="B3142" s="436">
        <f>COUNTIF(AC$4:AC3142,AC3142)</f>
        <v>85</v>
      </c>
      <c r="C3142" s="436" t="str">
        <f t="shared" si="639"/>
        <v>DC1LL05-DC</v>
      </c>
      <c r="D3142" s="436">
        <f>VLOOKUP(C3142,'LICH THI'!C:AA,12,0)</f>
        <v>160</v>
      </c>
      <c r="E3142" s="436">
        <f>VLOOKUP(C3142,'LICH THI'!C:AA,13,0)</f>
        <v>45</v>
      </c>
      <c r="F3142" s="436">
        <f t="shared" ref="F3142:F3205" si="649">IF(G3142="","",IF(G3142=H3142,D3142-(H3142-1)*E3142,E3142))</f>
        <v>45</v>
      </c>
      <c r="G3142" s="436">
        <f>VLOOKUP(C3142,'LICH THI'!C:AA,14,0)</f>
        <v>4</v>
      </c>
      <c r="H3142" s="436">
        <f t="shared" si="640"/>
        <v>2</v>
      </c>
      <c r="I3142" s="436" t="str">
        <f t="shared" si="641"/>
        <v>Nguyễn Thùy Linh</v>
      </c>
      <c r="J3142" s="436"/>
      <c r="K3142" s="436">
        <f t="shared" si="642"/>
        <v>3</v>
      </c>
      <c r="L3142" s="436" t="str">
        <f t="shared" si="643"/>
        <v>DC1LL05-DC-3</v>
      </c>
      <c r="M3142" s="436">
        <f t="shared" si="644"/>
        <v>5</v>
      </c>
      <c r="N3142" s="437">
        <f t="shared" ref="N3142:N3205" si="650">IF(F3142=0,"",(K3142-1)*$N$2+1+MOD(B3142-M3142,F3142))</f>
        <v>136</v>
      </c>
      <c r="O3142" s="437"/>
      <c r="P3142" s="430" t="str">
        <f t="shared" si="645"/>
        <v/>
      </c>
      <c r="U3142" s="177">
        <v>71</v>
      </c>
      <c r="V3142" s="177" t="s">
        <v>3826</v>
      </c>
      <c r="W3142" s="177" t="s">
        <v>2669</v>
      </c>
      <c r="X3142" s="177" t="s">
        <v>2670</v>
      </c>
      <c r="Y3142" s="177" t="s">
        <v>3831</v>
      </c>
      <c r="Z3142" s="177" t="s">
        <v>5863</v>
      </c>
      <c r="AA3142" s="525" t="s">
        <v>3832</v>
      </c>
      <c r="AB3142" s="399" t="str">
        <f t="shared" si="646"/>
        <v>DC1LL05</v>
      </c>
      <c r="AC3142" s="399" t="str">
        <f t="shared" si="647"/>
        <v>DC1LL05-DC</v>
      </c>
      <c r="AD3142" t="str">
        <f>Y3142&amp;"-"&amp;VLOOKUP(AC3142,'LICH THI'!C:AA,9,0)</f>
        <v>64DCKT3196-42470</v>
      </c>
      <c r="AE3142">
        <f t="shared" si="648"/>
        <v>1</v>
      </c>
    </row>
    <row r="3143" spans="1:31" x14ac:dyDescent="0.25">
      <c r="A3143" s="436" t="str">
        <f t="shared" si="638"/>
        <v>DC1LL05-DC-86</v>
      </c>
      <c r="B3143" s="436">
        <f>COUNTIF(AC$4:AC3143,AC3143)</f>
        <v>86</v>
      </c>
      <c r="C3143" s="436" t="str">
        <f t="shared" si="639"/>
        <v>DC1LL05-DC</v>
      </c>
      <c r="D3143" s="436">
        <f>VLOOKUP(C3143,'LICH THI'!C:AA,12,0)</f>
        <v>160</v>
      </c>
      <c r="E3143" s="436">
        <f>VLOOKUP(C3143,'LICH THI'!C:AA,13,0)</f>
        <v>45</v>
      </c>
      <c r="F3143" s="436">
        <f t="shared" si="649"/>
        <v>45</v>
      </c>
      <c r="G3143" s="436">
        <f>VLOOKUP(C3143,'LICH THI'!C:AA,14,0)</f>
        <v>4</v>
      </c>
      <c r="H3143" s="436">
        <f t="shared" si="640"/>
        <v>2</v>
      </c>
      <c r="I3143" s="436" t="str">
        <f t="shared" si="641"/>
        <v>Nguyễn Văn Linh</v>
      </c>
      <c r="J3143" s="436"/>
      <c r="K3143" s="436">
        <f t="shared" si="642"/>
        <v>3</v>
      </c>
      <c r="L3143" s="436" t="str">
        <f t="shared" si="643"/>
        <v>DC1LL05-DC-3</v>
      </c>
      <c r="M3143" s="436">
        <f t="shared" si="644"/>
        <v>5</v>
      </c>
      <c r="N3143" s="437">
        <f t="shared" si="650"/>
        <v>137</v>
      </c>
      <c r="O3143" s="437"/>
      <c r="P3143" s="430" t="str">
        <f t="shared" si="645"/>
        <v/>
      </c>
      <c r="U3143" s="177">
        <v>26</v>
      </c>
      <c r="V3143" s="177" t="s">
        <v>2897</v>
      </c>
      <c r="W3143" s="177" t="s">
        <v>2741</v>
      </c>
      <c r="X3143" s="177" t="s">
        <v>2670</v>
      </c>
      <c r="Y3143" s="177" t="s">
        <v>2922</v>
      </c>
      <c r="Z3143" s="177" t="s">
        <v>5863</v>
      </c>
      <c r="AA3143" s="525" t="s">
        <v>2923</v>
      </c>
      <c r="AB3143" s="399" t="str">
        <f t="shared" si="646"/>
        <v>DC1LL05</v>
      </c>
      <c r="AC3143" s="399" t="str">
        <f t="shared" si="647"/>
        <v>DC1LL05-DC</v>
      </c>
      <c r="AD3143" t="str">
        <f>Y3143&amp;"-"&amp;VLOOKUP(AC3143,'LICH THI'!C:AA,9,0)</f>
        <v>64DCDB3074-42470</v>
      </c>
      <c r="AE3143">
        <f t="shared" si="648"/>
        <v>1</v>
      </c>
    </row>
    <row r="3144" spans="1:31" x14ac:dyDescent="0.25">
      <c r="A3144" s="436" t="str">
        <f t="shared" si="638"/>
        <v>DC1LL05-DC-87</v>
      </c>
      <c r="B3144" s="436">
        <f>COUNTIF(AC$4:AC3144,AC3144)</f>
        <v>87</v>
      </c>
      <c r="C3144" s="436" t="str">
        <f t="shared" si="639"/>
        <v>DC1LL05-DC</v>
      </c>
      <c r="D3144" s="436">
        <f>VLOOKUP(C3144,'LICH THI'!C:AA,12,0)</f>
        <v>160</v>
      </c>
      <c r="E3144" s="436">
        <f>VLOOKUP(C3144,'LICH THI'!C:AA,13,0)</f>
        <v>45</v>
      </c>
      <c r="F3144" s="436">
        <f t="shared" si="649"/>
        <v>45</v>
      </c>
      <c r="G3144" s="436">
        <f>VLOOKUP(C3144,'LICH THI'!C:AA,14,0)</f>
        <v>4</v>
      </c>
      <c r="H3144" s="436">
        <f t="shared" si="640"/>
        <v>2</v>
      </c>
      <c r="I3144" s="436" t="str">
        <f t="shared" si="641"/>
        <v>Phạm Hải Linh</v>
      </c>
      <c r="J3144" s="436"/>
      <c r="K3144" s="436">
        <f t="shared" si="642"/>
        <v>3</v>
      </c>
      <c r="L3144" s="436" t="str">
        <f t="shared" si="643"/>
        <v>DC1LL05-DC-3</v>
      </c>
      <c r="M3144" s="436">
        <f t="shared" si="644"/>
        <v>5</v>
      </c>
      <c r="N3144" s="437">
        <f t="shared" si="650"/>
        <v>138</v>
      </c>
      <c r="O3144" s="437"/>
      <c r="P3144" s="430" t="str">
        <f t="shared" si="645"/>
        <v/>
      </c>
      <c r="U3144" s="177">
        <v>155</v>
      </c>
      <c r="V3144" s="177" t="s">
        <v>3046</v>
      </c>
      <c r="W3144" s="177" t="s">
        <v>5970</v>
      </c>
      <c r="X3144" s="177" t="s">
        <v>2670</v>
      </c>
      <c r="Y3144" s="177" t="s">
        <v>5971</v>
      </c>
      <c r="Z3144" s="177" t="s">
        <v>5863</v>
      </c>
      <c r="AA3144" s="525" t="s">
        <v>2917</v>
      </c>
      <c r="AB3144" s="399" t="str">
        <f t="shared" si="646"/>
        <v>DC1LL05</v>
      </c>
      <c r="AC3144" s="399" t="str">
        <f t="shared" si="647"/>
        <v>DC1LL05-DC</v>
      </c>
      <c r="AD3144" t="str">
        <f>Y3144&amp;"-"&amp;VLOOKUP(AC3144,'LICH THI'!C:AA,9,0)</f>
        <v>63DCKT3266-42470</v>
      </c>
      <c r="AE3144">
        <f t="shared" si="648"/>
        <v>1</v>
      </c>
    </row>
    <row r="3145" spans="1:31" x14ac:dyDescent="0.25">
      <c r="A3145" s="436" t="str">
        <f t="shared" si="638"/>
        <v>DC1LL05-DC-88</v>
      </c>
      <c r="B3145" s="436">
        <f>COUNTIF(AC$4:AC3145,AC3145)</f>
        <v>88</v>
      </c>
      <c r="C3145" s="436" t="str">
        <f t="shared" si="639"/>
        <v>DC1LL05-DC</v>
      </c>
      <c r="D3145" s="436">
        <f>VLOOKUP(C3145,'LICH THI'!C:AA,12,0)</f>
        <v>160</v>
      </c>
      <c r="E3145" s="436">
        <f>VLOOKUP(C3145,'LICH THI'!C:AA,13,0)</f>
        <v>45</v>
      </c>
      <c r="F3145" s="436">
        <f t="shared" si="649"/>
        <v>45</v>
      </c>
      <c r="G3145" s="436">
        <f>VLOOKUP(C3145,'LICH THI'!C:AA,14,0)</f>
        <v>4</v>
      </c>
      <c r="H3145" s="436">
        <f t="shared" si="640"/>
        <v>2</v>
      </c>
      <c r="I3145" s="436" t="str">
        <f t="shared" si="641"/>
        <v>Phạm Thị Khánh Linh</v>
      </c>
      <c r="J3145" s="436"/>
      <c r="K3145" s="436">
        <f t="shared" si="642"/>
        <v>3</v>
      </c>
      <c r="L3145" s="436" t="str">
        <f t="shared" si="643"/>
        <v>DC1LL05-DC-3</v>
      </c>
      <c r="M3145" s="436">
        <f t="shared" si="644"/>
        <v>5</v>
      </c>
      <c r="N3145" s="437">
        <f t="shared" si="650"/>
        <v>139</v>
      </c>
      <c r="O3145" s="437"/>
      <c r="P3145" s="430" t="str">
        <f t="shared" si="645"/>
        <v/>
      </c>
      <c r="U3145" s="177">
        <v>134</v>
      </c>
      <c r="V3145" s="177" t="s">
        <v>3556</v>
      </c>
      <c r="W3145" s="177" t="s">
        <v>3568</v>
      </c>
      <c r="X3145" s="177" t="s">
        <v>2670</v>
      </c>
      <c r="Y3145" s="177" t="s">
        <v>3569</v>
      </c>
      <c r="Z3145" s="177" t="s">
        <v>5863</v>
      </c>
      <c r="AA3145" s="525" t="s">
        <v>3570</v>
      </c>
      <c r="AB3145" s="399" t="str">
        <f t="shared" si="646"/>
        <v>DC1LL05</v>
      </c>
      <c r="AC3145" s="399" t="str">
        <f t="shared" si="647"/>
        <v>DC1LL05-DC</v>
      </c>
      <c r="AD3145" t="str">
        <f>Y3145&amp;"-"&amp;VLOOKUP(AC3145,'LICH THI'!C:AA,9,0)</f>
        <v>65DCQT22907-42470</v>
      </c>
      <c r="AE3145">
        <f t="shared" si="648"/>
        <v>1</v>
      </c>
    </row>
    <row r="3146" spans="1:31" x14ac:dyDescent="0.25">
      <c r="A3146" s="436" t="str">
        <f t="shared" si="638"/>
        <v>DC1LL05-DC-89</v>
      </c>
      <c r="B3146" s="436">
        <f>COUNTIF(AC$4:AC3146,AC3146)</f>
        <v>89</v>
      </c>
      <c r="C3146" s="436" t="str">
        <f t="shared" si="639"/>
        <v>DC1LL05-DC</v>
      </c>
      <c r="D3146" s="436">
        <f>VLOOKUP(C3146,'LICH THI'!C:AA,12,0)</f>
        <v>160</v>
      </c>
      <c r="E3146" s="436">
        <f>VLOOKUP(C3146,'LICH THI'!C:AA,13,0)</f>
        <v>45</v>
      </c>
      <c r="F3146" s="436">
        <f t="shared" si="649"/>
        <v>45</v>
      </c>
      <c r="G3146" s="436">
        <f>VLOOKUP(C3146,'LICH THI'!C:AA,14,0)</f>
        <v>4</v>
      </c>
      <c r="H3146" s="436">
        <f t="shared" si="640"/>
        <v>2</v>
      </c>
      <c r="I3146" s="436" t="str">
        <f t="shared" si="641"/>
        <v>Phạm Thị Thùy Linh</v>
      </c>
      <c r="J3146" s="436"/>
      <c r="K3146" s="436">
        <f t="shared" si="642"/>
        <v>3</v>
      </c>
      <c r="L3146" s="436" t="str">
        <f t="shared" si="643"/>
        <v>DC1LL05-DC-3</v>
      </c>
      <c r="M3146" s="436">
        <f t="shared" si="644"/>
        <v>5</v>
      </c>
      <c r="N3146" s="437">
        <f t="shared" si="650"/>
        <v>140</v>
      </c>
      <c r="O3146" s="437"/>
      <c r="P3146" s="430" t="str">
        <f t="shared" si="645"/>
        <v/>
      </c>
      <c r="U3146" s="177">
        <v>72</v>
      </c>
      <c r="V3146" s="177" t="s">
        <v>3826</v>
      </c>
      <c r="W3146" s="177" t="s">
        <v>3833</v>
      </c>
      <c r="X3146" s="177" t="s">
        <v>2670</v>
      </c>
      <c r="Y3146" s="177" t="s">
        <v>3834</v>
      </c>
      <c r="Z3146" s="177" t="s">
        <v>5863</v>
      </c>
      <c r="AA3146" s="525" t="s">
        <v>3835</v>
      </c>
      <c r="AB3146" s="399" t="str">
        <f t="shared" si="646"/>
        <v>DC1LL05</v>
      </c>
      <c r="AC3146" s="399" t="str">
        <f t="shared" si="647"/>
        <v>DC1LL05-DC</v>
      </c>
      <c r="AD3146" t="str">
        <f>Y3146&amp;"-"&amp;VLOOKUP(AC3146,'LICH THI'!C:AA,9,0)</f>
        <v>64DCKT3220-42470</v>
      </c>
      <c r="AE3146">
        <f t="shared" si="648"/>
        <v>1</v>
      </c>
    </row>
    <row r="3147" spans="1:31" x14ac:dyDescent="0.25">
      <c r="A3147" s="436" t="str">
        <f t="shared" si="638"/>
        <v>DC1LL05-DC-90</v>
      </c>
      <c r="B3147" s="436">
        <f>COUNTIF(AC$4:AC3147,AC3147)</f>
        <v>90</v>
      </c>
      <c r="C3147" s="436" t="str">
        <f t="shared" si="639"/>
        <v>DC1LL05-DC</v>
      </c>
      <c r="D3147" s="436">
        <f>VLOOKUP(C3147,'LICH THI'!C:AA,12,0)</f>
        <v>160</v>
      </c>
      <c r="E3147" s="436">
        <f>VLOOKUP(C3147,'LICH THI'!C:AA,13,0)</f>
        <v>45</v>
      </c>
      <c r="F3147" s="436">
        <f t="shared" si="649"/>
        <v>45</v>
      </c>
      <c r="G3147" s="436">
        <f>VLOOKUP(C3147,'LICH THI'!C:AA,14,0)</f>
        <v>4</v>
      </c>
      <c r="H3147" s="436">
        <f t="shared" si="640"/>
        <v>2</v>
      </c>
      <c r="I3147" s="436" t="str">
        <f t="shared" si="641"/>
        <v>Vũ Chí Linh</v>
      </c>
      <c r="J3147" s="436"/>
      <c r="K3147" s="436">
        <f t="shared" si="642"/>
        <v>3</v>
      </c>
      <c r="L3147" s="436" t="str">
        <f t="shared" si="643"/>
        <v>DC1LL05-DC-3</v>
      </c>
      <c r="M3147" s="436">
        <f t="shared" si="644"/>
        <v>5</v>
      </c>
      <c r="N3147" s="437">
        <f t="shared" si="650"/>
        <v>141</v>
      </c>
      <c r="O3147" s="437"/>
      <c r="P3147" s="430" t="str">
        <f t="shared" si="645"/>
        <v/>
      </c>
      <c r="U3147" s="177">
        <v>42</v>
      </c>
      <c r="V3147" s="177" t="s">
        <v>3308</v>
      </c>
      <c r="W3147" s="177" t="s">
        <v>3319</v>
      </c>
      <c r="X3147" s="177" t="s">
        <v>2670</v>
      </c>
      <c r="Y3147" s="177" t="s">
        <v>3320</v>
      </c>
      <c r="Z3147" s="177" t="s">
        <v>5863</v>
      </c>
      <c r="AA3147" s="525" t="s">
        <v>3321</v>
      </c>
      <c r="AB3147" s="399" t="str">
        <f t="shared" si="646"/>
        <v>DC1LL05</v>
      </c>
      <c r="AC3147" s="399" t="str">
        <f t="shared" si="647"/>
        <v>DC1LL05-DC</v>
      </c>
      <c r="AD3147" t="str">
        <f>Y3147&amp;"-"&amp;VLOOKUP(AC3147,'LICH THI'!C:AA,9,0)</f>
        <v>64DCDT3049-42470</v>
      </c>
      <c r="AE3147">
        <f t="shared" si="648"/>
        <v>1</v>
      </c>
    </row>
    <row r="3148" spans="1:31" x14ac:dyDescent="0.25">
      <c r="A3148" s="436" t="str">
        <f t="shared" si="638"/>
        <v>DC1LL05-DC-91</v>
      </c>
      <c r="B3148" s="436">
        <f>COUNTIF(AC$4:AC3148,AC3148)</f>
        <v>91</v>
      </c>
      <c r="C3148" s="436" t="str">
        <f t="shared" si="639"/>
        <v>DC1LL05-DC</v>
      </c>
      <c r="D3148" s="436">
        <f>VLOOKUP(C3148,'LICH THI'!C:AA,12,0)</f>
        <v>160</v>
      </c>
      <c r="E3148" s="436">
        <f>VLOOKUP(C3148,'LICH THI'!C:AA,13,0)</f>
        <v>45</v>
      </c>
      <c r="F3148" s="436">
        <f t="shared" si="649"/>
        <v>45</v>
      </c>
      <c r="G3148" s="436">
        <f>VLOOKUP(C3148,'LICH THI'!C:AA,14,0)</f>
        <v>4</v>
      </c>
      <c r="H3148" s="436">
        <f t="shared" si="640"/>
        <v>3</v>
      </c>
      <c r="I3148" s="436" t="str">
        <f t="shared" si="641"/>
        <v>Đặng Sỹ Lưu</v>
      </c>
      <c r="J3148" s="436"/>
      <c r="K3148" s="436">
        <f t="shared" si="642"/>
        <v>4</v>
      </c>
      <c r="L3148" s="436" t="str">
        <f t="shared" si="643"/>
        <v>DC1LL05-DC-4</v>
      </c>
      <c r="M3148" s="436">
        <f t="shared" si="644"/>
        <v>5</v>
      </c>
      <c r="N3148" s="437">
        <f t="shared" si="650"/>
        <v>192</v>
      </c>
      <c r="O3148" s="437"/>
      <c r="P3148" s="430" t="str">
        <f t="shared" si="645"/>
        <v/>
      </c>
      <c r="U3148" s="177">
        <v>34</v>
      </c>
      <c r="V3148" s="177" t="s">
        <v>2935</v>
      </c>
      <c r="W3148" s="177" t="s">
        <v>4711</v>
      </c>
      <c r="X3148" s="177" t="s">
        <v>4591</v>
      </c>
      <c r="Y3148" s="177" t="s">
        <v>4712</v>
      </c>
      <c r="Z3148" s="177" t="s">
        <v>5863</v>
      </c>
      <c r="AA3148" s="525" t="s">
        <v>3206</v>
      </c>
      <c r="AB3148" s="399" t="str">
        <f t="shared" si="646"/>
        <v>DC1LL05</v>
      </c>
      <c r="AC3148" s="399" t="str">
        <f t="shared" si="647"/>
        <v>DC1LL05-DC</v>
      </c>
      <c r="AD3148" t="str">
        <f>Y3148&amp;"-"&amp;VLOOKUP(AC3148,'LICH THI'!C:AA,9,0)</f>
        <v>64DCDB3134-42470</v>
      </c>
      <c r="AE3148">
        <f t="shared" si="648"/>
        <v>1</v>
      </c>
    </row>
    <row r="3149" spans="1:31" x14ac:dyDescent="0.25">
      <c r="A3149" s="436" t="str">
        <f t="shared" si="638"/>
        <v>DC1LL05-DC-92</v>
      </c>
      <c r="B3149" s="436">
        <f>COUNTIF(AC$4:AC3149,AC3149)</f>
        <v>92</v>
      </c>
      <c r="C3149" s="436" t="str">
        <f t="shared" si="639"/>
        <v>DC1LL05-DC</v>
      </c>
      <c r="D3149" s="436">
        <f>VLOOKUP(C3149,'LICH THI'!C:AA,12,0)</f>
        <v>160</v>
      </c>
      <c r="E3149" s="436">
        <f>VLOOKUP(C3149,'LICH THI'!C:AA,13,0)</f>
        <v>45</v>
      </c>
      <c r="F3149" s="436">
        <f t="shared" si="649"/>
        <v>45</v>
      </c>
      <c r="G3149" s="436">
        <f>VLOOKUP(C3149,'LICH THI'!C:AA,14,0)</f>
        <v>4</v>
      </c>
      <c r="H3149" s="436">
        <f t="shared" si="640"/>
        <v>3</v>
      </c>
      <c r="I3149" s="436" t="str">
        <f t="shared" si="641"/>
        <v>Phạm Hà Trà Lý</v>
      </c>
      <c r="J3149" s="436"/>
      <c r="K3149" s="436">
        <f t="shared" si="642"/>
        <v>4</v>
      </c>
      <c r="L3149" s="436" t="str">
        <f t="shared" si="643"/>
        <v>DC1LL05-DC-4</v>
      </c>
      <c r="M3149" s="436">
        <f t="shared" si="644"/>
        <v>5</v>
      </c>
      <c r="N3149" s="437">
        <f t="shared" si="650"/>
        <v>193</v>
      </c>
      <c r="O3149" s="437"/>
      <c r="P3149" s="430" t="str">
        <f t="shared" si="645"/>
        <v/>
      </c>
      <c r="U3149" s="177">
        <v>146</v>
      </c>
      <c r="V3149" s="177" t="s">
        <v>4092</v>
      </c>
      <c r="W3149" s="177" t="s">
        <v>4095</v>
      </c>
      <c r="X3149" s="177" t="s">
        <v>2673</v>
      </c>
      <c r="Y3149" s="177" t="s">
        <v>4096</v>
      </c>
      <c r="Z3149" s="177" t="s">
        <v>5863</v>
      </c>
      <c r="AA3149" s="525" t="s">
        <v>4097</v>
      </c>
      <c r="AB3149" s="399" t="str">
        <f t="shared" si="646"/>
        <v>DC1LL05</v>
      </c>
      <c r="AC3149" s="399" t="str">
        <f t="shared" si="647"/>
        <v>DC1LL05-DC</v>
      </c>
      <c r="AD3149" t="str">
        <f>Y3149&amp;"-"&amp;VLOOKUP(AC3149,'LICH THI'!C:AA,9,0)</f>
        <v>65DCVL20150-42470</v>
      </c>
      <c r="AE3149">
        <f t="shared" si="648"/>
        <v>1</v>
      </c>
    </row>
    <row r="3150" spans="1:31" x14ac:dyDescent="0.25">
      <c r="A3150" s="436" t="str">
        <f t="shared" si="638"/>
        <v>DC1LL05-DC-93</v>
      </c>
      <c r="B3150" s="436">
        <f>COUNTIF(AC$4:AC3150,AC3150)</f>
        <v>93</v>
      </c>
      <c r="C3150" s="436" t="str">
        <f t="shared" si="639"/>
        <v>DC1LL05-DC</v>
      </c>
      <c r="D3150" s="436">
        <f>VLOOKUP(C3150,'LICH THI'!C:AA,12,0)</f>
        <v>160</v>
      </c>
      <c r="E3150" s="436">
        <f>VLOOKUP(C3150,'LICH THI'!C:AA,13,0)</f>
        <v>45</v>
      </c>
      <c r="F3150" s="436">
        <f t="shared" si="649"/>
        <v>45</v>
      </c>
      <c r="G3150" s="436">
        <f>VLOOKUP(C3150,'LICH THI'!C:AA,14,0)</f>
        <v>4</v>
      </c>
      <c r="H3150" s="436">
        <f t="shared" si="640"/>
        <v>3</v>
      </c>
      <c r="I3150" s="436" t="str">
        <f t="shared" si="641"/>
        <v>Dương Tuấn Mạnh</v>
      </c>
      <c r="J3150" s="436"/>
      <c r="K3150" s="436">
        <f t="shared" si="642"/>
        <v>4</v>
      </c>
      <c r="L3150" s="436" t="str">
        <f t="shared" si="643"/>
        <v>DC1LL05-DC-4</v>
      </c>
      <c r="M3150" s="436">
        <f t="shared" si="644"/>
        <v>5</v>
      </c>
      <c r="N3150" s="437">
        <f t="shared" si="650"/>
        <v>194</v>
      </c>
      <c r="O3150" s="437"/>
      <c r="P3150" s="430" t="str">
        <f t="shared" si="645"/>
        <v/>
      </c>
      <c r="U3150" s="177">
        <v>27</v>
      </c>
      <c r="V3150" s="177" t="s">
        <v>2897</v>
      </c>
      <c r="W3150" s="177" t="s">
        <v>2929</v>
      </c>
      <c r="X3150" s="177" t="s">
        <v>2930</v>
      </c>
      <c r="Y3150" s="177" t="s">
        <v>2931</v>
      </c>
      <c r="Z3150" s="177" t="s">
        <v>5863</v>
      </c>
      <c r="AA3150" s="525" t="s">
        <v>2932</v>
      </c>
      <c r="AB3150" s="399" t="str">
        <f t="shared" si="646"/>
        <v>DC1LL05</v>
      </c>
      <c r="AC3150" s="399" t="str">
        <f t="shared" si="647"/>
        <v>DC1LL05-DC</v>
      </c>
      <c r="AD3150" t="str">
        <f>Y3150&amp;"-"&amp;VLOOKUP(AC3150,'LICH THI'!C:AA,9,0)</f>
        <v>64DCDB3030-42470</v>
      </c>
      <c r="AE3150">
        <f t="shared" si="648"/>
        <v>1</v>
      </c>
    </row>
    <row r="3151" spans="1:31" x14ac:dyDescent="0.25">
      <c r="A3151" s="436" t="str">
        <f t="shared" si="638"/>
        <v>DC1LL05-DC-94</v>
      </c>
      <c r="B3151" s="436">
        <f>COUNTIF(AC$4:AC3151,AC3151)</f>
        <v>94</v>
      </c>
      <c r="C3151" s="436" t="str">
        <f t="shared" si="639"/>
        <v>DC1LL05-DC</v>
      </c>
      <c r="D3151" s="436">
        <f>VLOOKUP(C3151,'LICH THI'!C:AA,12,0)</f>
        <v>160</v>
      </c>
      <c r="E3151" s="436">
        <f>VLOOKUP(C3151,'LICH THI'!C:AA,13,0)</f>
        <v>45</v>
      </c>
      <c r="F3151" s="436">
        <f t="shared" si="649"/>
        <v>45</v>
      </c>
      <c r="G3151" s="436">
        <f>VLOOKUP(C3151,'LICH THI'!C:AA,14,0)</f>
        <v>4</v>
      </c>
      <c r="H3151" s="436">
        <f t="shared" si="640"/>
        <v>3</v>
      </c>
      <c r="I3151" s="436" t="str">
        <f t="shared" si="641"/>
        <v>Lê Đức Mạnh</v>
      </c>
      <c r="J3151" s="436"/>
      <c r="K3151" s="436">
        <f t="shared" si="642"/>
        <v>4</v>
      </c>
      <c r="L3151" s="436" t="str">
        <f t="shared" si="643"/>
        <v>DC1LL05-DC-4</v>
      </c>
      <c r="M3151" s="436">
        <f t="shared" si="644"/>
        <v>5</v>
      </c>
      <c r="N3151" s="437">
        <f t="shared" si="650"/>
        <v>195</v>
      </c>
      <c r="O3151" s="437"/>
      <c r="P3151" s="430" t="str">
        <f t="shared" si="645"/>
        <v/>
      </c>
      <c r="U3151" s="177">
        <v>112</v>
      </c>
      <c r="V3151" s="177" t="s">
        <v>3502</v>
      </c>
      <c r="W3151" s="177" t="s">
        <v>3456</v>
      </c>
      <c r="X3151" s="177" t="s">
        <v>2930</v>
      </c>
      <c r="Y3151" s="177" t="s">
        <v>5923</v>
      </c>
      <c r="Z3151" s="177" t="s">
        <v>5863</v>
      </c>
      <c r="AA3151" s="525" t="s">
        <v>5924</v>
      </c>
      <c r="AB3151" s="399" t="str">
        <f t="shared" si="646"/>
        <v>DC1LL05</v>
      </c>
      <c r="AC3151" s="399" t="str">
        <f t="shared" si="647"/>
        <v>DC1LL05-DC</v>
      </c>
      <c r="AD3151" t="str">
        <f>Y3151&amp;"-"&amp;VLOOKUP(AC3151,'LICH THI'!C:AA,9,0)</f>
        <v>65DCKT21615-42470</v>
      </c>
      <c r="AE3151">
        <f t="shared" si="648"/>
        <v>1</v>
      </c>
    </row>
    <row r="3152" spans="1:31" x14ac:dyDescent="0.25">
      <c r="A3152" s="436" t="str">
        <f t="shared" si="638"/>
        <v>DC1LL05-DC-95</v>
      </c>
      <c r="B3152" s="436">
        <f>COUNTIF(AC$4:AC3152,AC3152)</f>
        <v>95</v>
      </c>
      <c r="C3152" s="436" t="str">
        <f t="shared" si="639"/>
        <v>DC1LL05-DC</v>
      </c>
      <c r="D3152" s="436">
        <f>VLOOKUP(C3152,'LICH THI'!C:AA,12,0)</f>
        <v>160</v>
      </c>
      <c r="E3152" s="436">
        <f>VLOOKUP(C3152,'LICH THI'!C:AA,13,0)</f>
        <v>45</v>
      </c>
      <c r="F3152" s="436">
        <f t="shared" si="649"/>
        <v>45</v>
      </c>
      <c r="G3152" s="436">
        <f>VLOOKUP(C3152,'LICH THI'!C:AA,14,0)</f>
        <v>4</v>
      </c>
      <c r="H3152" s="436">
        <f t="shared" si="640"/>
        <v>3</v>
      </c>
      <c r="I3152" s="436" t="str">
        <f t="shared" si="641"/>
        <v>Nguyễn Văn Mạnh</v>
      </c>
      <c r="J3152" s="436"/>
      <c r="K3152" s="436">
        <f t="shared" si="642"/>
        <v>4</v>
      </c>
      <c r="L3152" s="436" t="str">
        <f t="shared" si="643"/>
        <v>DC1LL05-DC-4</v>
      </c>
      <c r="M3152" s="436">
        <f t="shared" si="644"/>
        <v>5</v>
      </c>
      <c r="N3152" s="437">
        <f t="shared" si="650"/>
        <v>151</v>
      </c>
      <c r="O3152" s="437"/>
      <c r="P3152" s="430" t="str">
        <f t="shared" si="645"/>
        <v/>
      </c>
      <c r="U3152" s="177">
        <v>96</v>
      </c>
      <c r="V3152" s="177" t="s">
        <v>2851</v>
      </c>
      <c r="W3152" s="177" t="s">
        <v>2741</v>
      </c>
      <c r="X3152" s="177" t="s">
        <v>2930</v>
      </c>
      <c r="Y3152" s="177" t="s">
        <v>5072</v>
      </c>
      <c r="Z3152" s="177" t="s">
        <v>5863</v>
      </c>
      <c r="AA3152" s="525" t="s">
        <v>2998</v>
      </c>
      <c r="AB3152" s="399" t="str">
        <f t="shared" si="646"/>
        <v>DC1LL05</v>
      </c>
      <c r="AC3152" s="399" t="str">
        <f t="shared" si="647"/>
        <v>DC1LL05-DC</v>
      </c>
      <c r="AD3152" t="str">
        <f>Y3152&amp;"-"&amp;VLOOKUP(AC3152,'LICH THI'!C:AA,9,0)</f>
        <v>64DCDB3165-42470</v>
      </c>
      <c r="AE3152">
        <f t="shared" si="648"/>
        <v>1</v>
      </c>
    </row>
    <row r="3153" spans="1:31" x14ac:dyDescent="0.25">
      <c r="A3153" s="436" t="str">
        <f t="shared" si="638"/>
        <v>DC1LL05-DC-96</v>
      </c>
      <c r="B3153" s="436">
        <f>COUNTIF(AC$4:AC3153,AC3153)</f>
        <v>96</v>
      </c>
      <c r="C3153" s="436" t="str">
        <f t="shared" si="639"/>
        <v>DC1LL05-DC</v>
      </c>
      <c r="D3153" s="436">
        <f>VLOOKUP(C3153,'LICH THI'!C:AA,12,0)</f>
        <v>160</v>
      </c>
      <c r="E3153" s="436">
        <f>VLOOKUP(C3153,'LICH THI'!C:AA,13,0)</f>
        <v>45</v>
      </c>
      <c r="F3153" s="436">
        <f t="shared" si="649"/>
        <v>45</v>
      </c>
      <c r="G3153" s="436">
        <f>VLOOKUP(C3153,'LICH THI'!C:AA,14,0)</f>
        <v>4</v>
      </c>
      <c r="H3153" s="436">
        <f t="shared" si="640"/>
        <v>3</v>
      </c>
      <c r="I3153" s="436" t="str">
        <f t="shared" si="641"/>
        <v>Trần Diệu Mi</v>
      </c>
      <c r="J3153" s="436"/>
      <c r="K3153" s="436">
        <f t="shared" si="642"/>
        <v>4</v>
      </c>
      <c r="L3153" s="436" t="str">
        <f t="shared" si="643"/>
        <v>DC1LL05-DC-4</v>
      </c>
      <c r="M3153" s="436">
        <f t="shared" si="644"/>
        <v>5</v>
      </c>
      <c r="N3153" s="437">
        <f t="shared" si="650"/>
        <v>152</v>
      </c>
      <c r="O3153" s="437"/>
      <c r="P3153" s="430" t="str">
        <f t="shared" si="645"/>
        <v/>
      </c>
      <c r="U3153" s="177">
        <v>135</v>
      </c>
      <c r="V3153" s="177" t="s">
        <v>3556</v>
      </c>
      <c r="W3153" s="177" t="s">
        <v>3571</v>
      </c>
      <c r="X3153" s="177" t="s">
        <v>4424</v>
      </c>
      <c r="Y3153" s="177" t="s">
        <v>4425</v>
      </c>
      <c r="Z3153" s="177" t="s">
        <v>5863</v>
      </c>
      <c r="AA3153" s="525" t="s">
        <v>4426</v>
      </c>
      <c r="AB3153" s="399" t="str">
        <f t="shared" si="646"/>
        <v>DC1LL05</v>
      </c>
      <c r="AC3153" s="399" t="str">
        <f t="shared" si="647"/>
        <v>DC1LL05-DC</v>
      </c>
      <c r="AD3153" t="str">
        <f>Y3153&amp;"-"&amp;VLOOKUP(AC3153,'LICH THI'!C:AA,9,0)</f>
        <v>65DCQT23308-42470</v>
      </c>
      <c r="AE3153">
        <f t="shared" si="648"/>
        <v>1</v>
      </c>
    </row>
    <row r="3154" spans="1:31" x14ac:dyDescent="0.25">
      <c r="A3154" s="436" t="str">
        <f t="shared" si="638"/>
        <v>DC1LL05-DC-97</v>
      </c>
      <c r="B3154" s="436">
        <f>COUNTIF(AC$4:AC3154,AC3154)</f>
        <v>97</v>
      </c>
      <c r="C3154" s="436" t="str">
        <f t="shared" si="639"/>
        <v>DC1LL05-DC</v>
      </c>
      <c r="D3154" s="436">
        <f>VLOOKUP(C3154,'LICH THI'!C:AA,12,0)</f>
        <v>160</v>
      </c>
      <c r="E3154" s="436">
        <f>VLOOKUP(C3154,'LICH THI'!C:AA,13,0)</f>
        <v>45</v>
      </c>
      <c r="F3154" s="436">
        <f t="shared" si="649"/>
        <v>45</v>
      </c>
      <c r="G3154" s="436">
        <f>VLOOKUP(C3154,'LICH THI'!C:AA,14,0)</f>
        <v>4</v>
      </c>
      <c r="H3154" s="436">
        <f t="shared" si="640"/>
        <v>3</v>
      </c>
      <c r="I3154" s="436" t="str">
        <f t="shared" si="641"/>
        <v>Nguyễn Công Tuấn Minh</v>
      </c>
      <c r="J3154" s="436"/>
      <c r="K3154" s="436">
        <f t="shared" si="642"/>
        <v>4</v>
      </c>
      <c r="L3154" s="436" t="str">
        <f t="shared" si="643"/>
        <v>DC1LL05-DC-4</v>
      </c>
      <c r="M3154" s="436">
        <f t="shared" si="644"/>
        <v>5</v>
      </c>
      <c r="N3154" s="437">
        <f t="shared" si="650"/>
        <v>153</v>
      </c>
      <c r="O3154" s="437"/>
      <c r="P3154" s="430" t="str">
        <f t="shared" si="645"/>
        <v/>
      </c>
      <c r="U3154" s="177">
        <v>43</v>
      </c>
      <c r="V3154" s="177" t="s">
        <v>3308</v>
      </c>
      <c r="W3154" s="177" t="s">
        <v>3768</v>
      </c>
      <c r="X3154" s="177" t="s">
        <v>2713</v>
      </c>
      <c r="Y3154" s="177" t="s">
        <v>3769</v>
      </c>
      <c r="Z3154" s="177" t="s">
        <v>5863</v>
      </c>
      <c r="AA3154" s="525" t="s">
        <v>3770</v>
      </c>
      <c r="AB3154" s="399" t="str">
        <f t="shared" si="646"/>
        <v>DC1LL05</v>
      </c>
      <c r="AC3154" s="399" t="str">
        <f t="shared" si="647"/>
        <v>DC1LL05-DC</v>
      </c>
      <c r="AD3154" t="str">
        <f>Y3154&amp;"-"&amp;VLOOKUP(AC3154,'LICH THI'!C:AA,9,0)</f>
        <v>64DCDT3021-42470</v>
      </c>
      <c r="AE3154">
        <f t="shared" si="648"/>
        <v>1</v>
      </c>
    </row>
    <row r="3155" spans="1:31" x14ac:dyDescent="0.25">
      <c r="A3155" s="436" t="str">
        <f t="shared" si="638"/>
        <v>DC1LL05-DC-98</v>
      </c>
      <c r="B3155" s="436">
        <f>COUNTIF(AC$4:AC3155,AC3155)</f>
        <v>98</v>
      </c>
      <c r="C3155" s="436" t="str">
        <f t="shared" si="639"/>
        <v>DC1LL05-DC</v>
      </c>
      <c r="D3155" s="436">
        <f>VLOOKUP(C3155,'LICH THI'!C:AA,12,0)</f>
        <v>160</v>
      </c>
      <c r="E3155" s="436">
        <f>VLOOKUP(C3155,'LICH THI'!C:AA,13,0)</f>
        <v>45</v>
      </c>
      <c r="F3155" s="436">
        <f t="shared" si="649"/>
        <v>45</v>
      </c>
      <c r="G3155" s="436">
        <f>VLOOKUP(C3155,'LICH THI'!C:AA,14,0)</f>
        <v>4</v>
      </c>
      <c r="H3155" s="436">
        <f t="shared" si="640"/>
        <v>3</v>
      </c>
      <c r="I3155" s="436" t="str">
        <f t="shared" si="641"/>
        <v>Nguyễn Đăng Minh</v>
      </c>
      <c r="J3155" s="436"/>
      <c r="K3155" s="436">
        <f t="shared" si="642"/>
        <v>4</v>
      </c>
      <c r="L3155" s="436" t="str">
        <f t="shared" si="643"/>
        <v>DC1LL05-DC-4</v>
      </c>
      <c r="M3155" s="436">
        <f t="shared" si="644"/>
        <v>5</v>
      </c>
      <c r="N3155" s="437">
        <f t="shared" si="650"/>
        <v>154</v>
      </c>
      <c r="O3155" s="437"/>
      <c r="P3155" s="430" t="str">
        <f t="shared" si="645"/>
        <v/>
      </c>
      <c r="U3155" s="177">
        <v>44</v>
      </c>
      <c r="V3155" s="177" t="s">
        <v>3308</v>
      </c>
      <c r="W3155" s="177" t="s">
        <v>2875</v>
      </c>
      <c r="X3155" s="177" t="s">
        <v>2713</v>
      </c>
      <c r="Y3155" s="177" t="s">
        <v>3771</v>
      </c>
      <c r="Z3155" s="177" t="s">
        <v>5863</v>
      </c>
      <c r="AA3155" s="525" t="s">
        <v>3772</v>
      </c>
      <c r="AB3155" s="399" t="str">
        <f t="shared" si="646"/>
        <v>DC1LL05</v>
      </c>
      <c r="AC3155" s="399" t="str">
        <f t="shared" si="647"/>
        <v>DC1LL05-DC</v>
      </c>
      <c r="AD3155" t="str">
        <f>Y3155&amp;"-"&amp;VLOOKUP(AC3155,'LICH THI'!C:AA,9,0)</f>
        <v>64DCDT3017-42470</v>
      </c>
      <c r="AE3155">
        <f t="shared" si="648"/>
        <v>1</v>
      </c>
    </row>
    <row r="3156" spans="1:31" x14ac:dyDescent="0.25">
      <c r="A3156" s="436" t="str">
        <f t="shared" si="638"/>
        <v>DC1LL05-DC-99</v>
      </c>
      <c r="B3156" s="436">
        <f>COUNTIF(AC$4:AC3156,AC3156)</f>
        <v>99</v>
      </c>
      <c r="C3156" s="436" t="str">
        <f t="shared" si="639"/>
        <v>DC1LL05-DC</v>
      </c>
      <c r="D3156" s="436">
        <f>VLOOKUP(C3156,'LICH THI'!C:AA,12,0)</f>
        <v>160</v>
      </c>
      <c r="E3156" s="436">
        <f>VLOOKUP(C3156,'LICH THI'!C:AA,13,0)</f>
        <v>45</v>
      </c>
      <c r="F3156" s="436">
        <f t="shared" si="649"/>
        <v>45</v>
      </c>
      <c r="G3156" s="436">
        <f>VLOOKUP(C3156,'LICH THI'!C:AA,14,0)</f>
        <v>4</v>
      </c>
      <c r="H3156" s="436">
        <f t="shared" si="640"/>
        <v>3</v>
      </c>
      <c r="I3156" s="436" t="str">
        <f t="shared" si="641"/>
        <v>Nguyễn Nhật Nam</v>
      </c>
      <c r="J3156" s="436"/>
      <c r="K3156" s="436">
        <f t="shared" si="642"/>
        <v>4</v>
      </c>
      <c r="L3156" s="436" t="str">
        <f t="shared" si="643"/>
        <v>DC1LL05-DC-4</v>
      </c>
      <c r="M3156" s="436">
        <f t="shared" si="644"/>
        <v>5</v>
      </c>
      <c r="N3156" s="437">
        <f t="shared" si="650"/>
        <v>155</v>
      </c>
      <c r="O3156" s="437"/>
      <c r="P3156" s="430" t="str">
        <f t="shared" si="645"/>
        <v/>
      </c>
      <c r="U3156" s="177">
        <v>8</v>
      </c>
      <c r="V3156" s="177" t="s">
        <v>2609</v>
      </c>
      <c r="W3156" s="177" t="s">
        <v>3225</v>
      </c>
      <c r="X3156" s="177" t="s">
        <v>2773</v>
      </c>
      <c r="Y3156" s="177" t="s">
        <v>3226</v>
      </c>
      <c r="Z3156" s="177" t="s">
        <v>5863</v>
      </c>
      <c r="AA3156" s="525" t="s">
        <v>3174</v>
      </c>
      <c r="AB3156" s="399" t="str">
        <f t="shared" si="646"/>
        <v>DC1LL05</v>
      </c>
      <c r="AC3156" s="399" t="str">
        <f t="shared" si="647"/>
        <v>DC1LL05-DC</v>
      </c>
      <c r="AD3156" t="str">
        <f>Y3156&amp;"-"&amp;VLOOKUP(AC3156,'LICH THI'!C:AA,9,0)</f>
        <v>63DCCD3264-42470</v>
      </c>
      <c r="AE3156">
        <f t="shared" si="648"/>
        <v>1</v>
      </c>
    </row>
    <row r="3157" spans="1:31" x14ac:dyDescent="0.25">
      <c r="A3157" s="436" t="str">
        <f t="shared" si="638"/>
        <v>DC1LL05-DC-100</v>
      </c>
      <c r="B3157" s="436">
        <f>COUNTIF(AC$4:AC3157,AC3157)</f>
        <v>100</v>
      </c>
      <c r="C3157" s="436" t="str">
        <f t="shared" si="639"/>
        <v>DC1LL05-DC</v>
      </c>
      <c r="D3157" s="436">
        <f>VLOOKUP(C3157,'LICH THI'!C:AA,12,0)</f>
        <v>160</v>
      </c>
      <c r="E3157" s="436">
        <f>VLOOKUP(C3157,'LICH THI'!C:AA,13,0)</f>
        <v>45</v>
      </c>
      <c r="F3157" s="436">
        <f t="shared" si="649"/>
        <v>45</v>
      </c>
      <c r="G3157" s="436">
        <f>VLOOKUP(C3157,'LICH THI'!C:AA,14,0)</f>
        <v>4</v>
      </c>
      <c r="H3157" s="436">
        <f t="shared" si="640"/>
        <v>3</v>
      </c>
      <c r="I3157" s="436" t="str">
        <f t="shared" si="641"/>
        <v>Đỗ Thị Thanh Nga</v>
      </c>
      <c r="J3157" s="436"/>
      <c r="K3157" s="436">
        <f t="shared" si="642"/>
        <v>4</v>
      </c>
      <c r="L3157" s="436" t="str">
        <f t="shared" si="643"/>
        <v>DC1LL05-DC-4</v>
      </c>
      <c r="M3157" s="436">
        <f t="shared" si="644"/>
        <v>5</v>
      </c>
      <c r="N3157" s="437">
        <f t="shared" si="650"/>
        <v>156</v>
      </c>
      <c r="O3157" s="437"/>
      <c r="P3157" s="430" t="str">
        <f t="shared" si="645"/>
        <v/>
      </c>
      <c r="U3157" s="177">
        <v>59</v>
      </c>
      <c r="V3157" s="177" t="s">
        <v>3358</v>
      </c>
      <c r="W3157" s="177" t="s">
        <v>3845</v>
      </c>
      <c r="X3157" s="177" t="s">
        <v>2676</v>
      </c>
      <c r="Y3157" s="177" t="s">
        <v>5885</v>
      </c>
      <c r="Z3157" s="177" t="s">
        <v>5863</v>
      </c>
      <c r="AA3157" s="525" t="s">
        <v>2789</v>
      </c>
      <c r="AB3157" s="399" t="str">
        <f t="shared" si="646"/>
        <v>DC1LL05</v>
      </c>
      <c r="AC3157" s="399" t="str">
        <f t="shared" si="647"/>
        <v>DC1LL05-DC</v>
      </c>
      <c r="AD3157" t="str">
        <f>Y3157&amp;"-"&amp;VLOOKUP(AC3157,'LICH THI'!C:AA,9,0)</f>
        <v>64DCKT3022-42470</v>
      </c>
      <c r="AE3157">
        <f t="shared" si="648"/>
        <v>1</v>
      </c>
    </row>
    <row r="3158" spans="1:31" x14ac:dyDescent="0.25">
      <c r="A3158" s="436" t="str">
        <f t="shared" si="638"/>
        <v>DC1LL05-DC-101</v>
      </c>
      <c r="B3158" s="436">
        <f>COUNTIF(AC$4:AC3158,AC3158)</f>
        <v>101</v>
      </c>
      <c r="C3158" s="436" t="str">
        <f t="shared" si="639"/>
        <v>DC1LL05-DC</v>
      </c>
      <c r="D3158" s="436">
        <f>VLOOKUP(C3158,'LICH THI'!C:AA,12,0)</f>
        <v>160</v>
      </c>
      <c r="E3158" s="436">
        <f>VLOOKUP(C3158,'LICH THI'!C:AA,13,0)</f>
        <v>45</v>
      </c>
      <c r="F3158" s="436">
        <f t="shared" si="649"/>
        <v>45</v>
      </c>
      <c r="G3158" s="436">
        <f>VLOOKUP(C3158,'LICH THI'!C:AA,14,0)</f>
        <v>4</v>
      </c>
      <c r="H3158" s="436">
        <f t="shared" si="640"/>
        <v>3</v>
      </c>
      <c r="I3158" s="436" t="str">
        <f t="shared" si="641"/>
        <v>Nguyễn Thuý Nga</v>
      </c>
      <c r="J3158" s="436"/>
      <c r="K3158" s="436">
        <f t="shared" si="642"/>
        <v>4</v>
      </c>
      <c r="L3158" s="436" t="str">
        <f t="shared" si="643"/>
        <v>DC1LL05-DC-4</v>
      </c>
      <c r="M3158" s="436">
        <f t="shared" si="644"/>
        <v>5</v>
      </c>
      <c r="N3158" s="437">
        <f t="shared" si="650"/>
        <v>157</v>
      </c>
      <c r="O3158" s="437"/>
      <c r="P3158" s="430" t="str">
        <f t="shared" si="645"/>
        <v/>
      </c>
      <c r="U3158" s="177">
        <v>136</v>
      </c>
      <c r="V3158" s="177" t="s">
        <v>3556</v>
      </c>
      <c r="W3158" s="177" t="s">
        <v>4427</v>
      </c>
      <c r="X3158" s="177" t="s">
        <v>2676</v>
      </c>
      <c r="Y3158" s="177" t="s">
        <v>4428</v>
      </c>
      <c r="Z3158" s="177" t="s">
        <v>5863</v>
      </c>
      <c r="AA3158" s="525" t="s">
        <v>4429</v>
      </c>
      <c r="AB3158" s="399" t="str">
        <f t="shared" si="646"/>
        <v>DC1LL05</v>
      </c>
      <c r="AC3158" s="399" t="str">
        <f t="shared" si="647"/>
        <v>DC1LL05-DC</v>
      </c>
      <c r="AD3158" t="str">
        <f>Y3158&amp;"-"&amp;VLOOKUP(AC3158,'LICH THI'!C:AA,9,0)</f>
        <v>65DCQT21900-42470</v>
      </c>
      <c r="AE3158">
        <f t="shared" si="648"/>
        <v>1</v>
      </c>
    </row>
    <row r="3159" spans="1:31" x14ac:dyDescent="0.25">
      <c r="A3159" s="436" t="str">
        <f t="shared" si="638"/>
        <v>DC1LL05-DC-102</v>
      </c>
      <c r="B3159" s="436">
        <f>COUNTIF(AC$4:AC3159,AC3159)</f>
        <v>102</v>
      </c>
      <c r="C3159" s="436" t="str">
        <f t="shared" si="639"/>
        <v>DC1LL05-DC</v>
      </c>
      <c r="D3159" s="436">
        <f>VLOOKUP(C3159,'LICH THI'!C:AA,12,0)</f>
        <v>160</v>
      </c>
      <c r="E3159" s="436">
        <f>VLOOKUP(C3159,'LICH THI'!C:AA,13,0)</f>
        <v>45</v>
      </c>
      <c r="F3159" s="436">
        <f t="shared" si="649"/>
        <v>45</v>
      </c>
      <c r="G3159" s="436">
        <f>VLOOKUP(C3159,'LICH THI'!C:AA,14,0)</f>
        <v>4</v>
      </c>
      <c r="H3159" s="436">
        <f t="shared" si="640"/>
        <v>3</v>
      </c>
      <c r="I3159" s="436" t="str">
        <f t="shared" si="641"/>
        <v>Đặng Thị Thuý Ngân</v>
      </c>
      <c r="J3159" s="436"/>
      <c r="K3159" s="436">
        <f t="shared" si="642"/>
        <v>4</v>
      </c>
      <c r="L3159" s="436" t="str">
        <f t="shared" si="643"/>
        <v>DC1LL05-DC-4</v>
      </c>
      <c r="M3159" s="436">
        <f t="shared" si="644"/>
        <v>5</v>
      </c>
      <c r="N3159" s="437">
        <f t="shared" si="650"/>
        <v>158</v>
      </c>
      <c r="O3159" s="437"/>
      <c r="P3159" s="430" t="str">
        <f t="shared" si="645"/>
        <v/>
      </c>
      <c r="U3159" s="177">
        <v>137</v>
      </c>
      <c r="V3159" s="177" t="s">
        <v>3556</v>
      </c>
      <c r="W3159" s="177" t="s">
        <v>5621</v>
      </c>
      <c r="X3159" s="177" t="s">
        <v>4032</v>
      </c>
      <c r="Y3159" s="177" t="s">
        <v>5622</v>
      </c>
      <c r="Z3159" s="177" t="s">
        <v>5863</v>
      </c>
      <c r="AA3159" s="525" t="s">
        <v>5623</v>
      </c>
      <c r="AB3159" s="399" t="str">
        <f t="shared" si="646"/>
        <v>DC1LL05</v>
      </c>
      <c r="AC3159" s="399" t="str">
        <f t="shared" si="647"/>
        <v>DC1LL05-DC</v>
      </c>
      <c r="AD3159" t="str">
        <f>Y3159&amp;"-"&amp;VLOOKUP(AC3159,'LICH THI'!C:AA,9,0)</f>
        <v>65DCQT22920-42470</v>
      </c>
      <c r="AE3159">
        <f t="shared" si="648"/>
        <v>1</v>
      </c>
    </row>
    <row r="3160" spans="1:31" x14ac:dyDescent="0.25">
      <c r="A3160" s="436" t="str">
        <f t="shared" si="638"/>
        <v>DC1LL05-DC-103</v>
      </c>
      <c r="B3160" s="436">
        <f>COUNTIF(AC$4:AC3160,AC3160)</f>
        <v>103</v>
      </c>
      <c r="C3160" s="436" t="str">
        <f t="shared" si="639"/>
        <v>DC1LL05-DC</v>
      </c>
      <c r="D3160" s="436">
        <f>VLOOKUP(C3160,'LICH THI'!C:AA,12,0)</f>
        <v>160</v>
      </c>
      <c r="E3160" s="436">
        <f>VLOOKUP(C3160,'LICH THI'!C:AA,13,0)</f>
        <v>45</v>
      </c>
      <c r="F3160" s="436">
        <f t="shared" si="649"/>
        <v>45</v>
      </c>
      <c r="G3160" s="436">
        <f>VLOOKUP(C3160,'LICH THI'!C:AA,14,0)</f>
        <v>4</v>
      </c>
      <c r="H3160" s="436">
        <f t="shared" si="640"/>
        <v>3</v>
      </c>
      <c r="I3160" s="436" t="str">
        <f t="shared" si="641"/>
        <v>Nguyễn Thị Hoàng Ngân</v>
      </c>
      <c r="J3160" s="436"/>
      <c r="K3160" s="436">
        <f t="shared" si="642"/>
        <v>4</v>
      </c>
      <c r="L3160" s="436" t="str">
        <f t="shared" si="643"/>
        <v>DC1LL05-DC-4</v>
      </c>
      <c r="M3160" s="436">
        <f t="shared" si="644"/>
        <v>5</v>
      </c>
      <c r="N3160" s="437">
        <f t="shared" si="650"/>
        <v>159</v>
      </c>
      <c r="O3160" s="437"/>
      <c r="P3160" s="430" t="str">
        <f t="shared" si="645"/>
        <v/>
      </c>
      <c r="U3160" s="177">
        <v>129</v>
      </c>
      <c r="V3160" s="177" t="s">
        <v>4382</v>
      </c>
      <c r="W3160" s="177" t="s">
        <v>5546</v>
      </c>
      <c r="X3160" s="177" t="s">
        <v>4032</v>
      </c>
      <c r="Y3160" s="177" t="s">
        <v>5946</v>
      </c>
      <c r="Z3160" s="177" t="s">
        <v>5863</v>
      </c>
      <c r="AA3160" s="525" t="s">
        <v>3570</v>
      </c>
      <c r="AB3160" s="399" t="str">
        <f t="shared" si="646"/>
        <v>DC1LL05</v>
      </c>
      <c r="AC3160" s="399" t="str">
        <f t="shared" si="647"/>
        <v>DC1LL05-DC</v>
      </c>
      <c r="AD3160" t="str">
        <f>Y3160&amp;"-"&amp;VLOOKUP(AC3160,'LICH THI'!C:AA,9,0)</f>
        <v>65DCQT21890-42470</v>
      </c>
      <c r="AE3160">
        <f t="shared" si="648"/>
        <v>1</v>
      </c>
    </row>
    <row r="3161" spans="1:31" x14ac:dyDescent="0.25">
      <c r="A3161" s="436" t="str">
        <f t="shared" si="638"/>
        <v>DC1LL05-DC-104</v>
      </c>
      <c r="B3161" s="436">
        <f>COUNTIF(AC$4:AC3161,AC3161)</f>
        <v>104</v>
      </c>
      <c r="C3161" s="436" t="str">
        <f t="shared" si="639"/>
        <v>DC1LL05-DC</v>
      </c>
      <c r="D3161" s="436">
        <f>VLOOKUP(C3161,'LICH THI'!C:AA,12,0)</f>
        <v>160</v>
      </c>
      <c r="E3161" s="436">
        <f>VLOOKUP(C3161,'LICH THI'!C:AA,13,0)</f>
        <v>45</v>
      </c>
      <c r="F3161" s="436">
        <f t="shared" si="649"/>
        <v>45</v>
      </c>
      <c r="G3161" s="436">
        <f>VLOOKUP(C3161,'LICH THI'!C:AA,14,0)</f>
        <v>4</v>
      </c>
      <c r="H3161" s="436">
        <f t="shared" si="640"/>
        <v>3</v>
      </c>
      <c r="I3161" s="436" t="str">
        <f t="shared" si="641"/>
        <v>Trần Văn Nghĩa</v>
      </c>
      <c r="J3161" s="436"/>
      <c r="K3161" s="436">
        <f t="shared" si="642"/>
        <v>4</v>
      </c>
      <c r="L3161" s="436" t="str">
        <f t="shared" si="643"/>
        <v>DC1LL05-DC-4</v>
      </c>
      <c r="M3161" s="436">
        <f t="shared" si="644"/>
        <v>5</v>
      </c>
      <c r="N3161" s="437">
        <f t="shared" si="650"/>
        <v>160</v>
      </c>
      <c r="O3161" s="437"/>
      <c r="P3161" s="430" t="str">
        <f t="shared" si="645"/>
        <v/>
      </c>
      <c r="U3161" s="177">
        <v>9</v>
      </c>
      <c r="V3161" s="177" t="s">
        <v>2609</v>
      </c>
      <c r="W3161" s="177" t="s">
        <v>2757</v>
      </c>
      <c r="X3161" s="177" t="s">
        <v>3626</v>
      </c>
      <c r="Y3161" s="177" t="s">
        <v>4190</v>
      </c>
      <c r="Z3161" s="177" t="s">
        <v>5863</v>
      </c>
      <c r="AA3161" s="525" t="s">
        <v>4191</v>
      </c>
      <c r="AB3161" s="399" t="str">
        <f t="shared" si="646"/>
        <v>DC1LL05</v>
      </c>
      <c r="AC3161" s="399" t="str">
        <f t="shared" si="647"/>
        <v>DC1LL05-DC</v>
      </c>
      <c r="AD3161" t="str">
        <f>Y3161&amp;"-"&amp;VLOOKUP(AC3161,'LICH THI'!C:AA,9,0)</f>
        <v>63DCCD3273-42470</v>
      </c>
      <c r="AE3161">
        <f t="shared" si="648"/>
        <v>1</v>
      </c>
    </row>
    <row r="3162" spans="1:31" x14ac:dyDescent="0.25">
      <c r="A3162" s="436" t="str">
        <f t="shared" si="638"/>
        <v>DC1LL05-DC-105</v>
      </c>
      <c r="B3162" s="436">
        <f>COUNTIF(AC$4:AC3162,AC3162)</f>
        <v>105</v>
      </c>
      <c r="C3162" s="436" t="str">
        <f t="shared" si="639"/>
        <v>DC1LL05-DC</v>
      </c>
      <c r="D3162" s="436">
        <f>VLOOKUP(C3162,'LICH THI'!C:AA,12,0)</f>
        <v>160</v>
      </c>
      <c r="E3162" s="436">
        <f>VLOOKUP(C3162,'LICH THI'!C:AA,13,0)</f>
        <v>45</v>
      </c>
      <c r="F3162" s="436">
        <f t="shared" si="649"/>
        <v>45</v>
      </c>
      <c r="G3162" s="436">
        <f>VLOOKUP(C3162,'LICH THI'!C:AA,14,0)</f>
        <v>4</v>
      </c>
      <c r="H3162" s="436">
        <f t="shared" si="640"/>
        <v>3</v>
      </c>
      <c r="I3162" s="436" t="str">
        <f t="shared" si="641"/>
        <v>Nguyễn Thị Thuỷ Ngọc</v>
      </c>
      <c r="J3162" s="436"/>
      <c r="K3162" s="436">
        <f t="shared" si="642"/>
        <v>4</v>
      </c>
      <c r="L3162" s="436" t="str">
        <f t="shared" si="643"/>
        <v>DC1LL05-DC-4</v>
      </c>
      <c r="M3162" s="436">
        <f t="shared" si="644"/>
        <v>5</v>
      </c>
      <c r="N3162" s="437">
        <f t="shared" si="650"/>
        <v>161</v>
      </c>
      <c r="O3162" s="437"/>
      <c r="P3162" s="430" t="str">
        <f t="shared" si="645"/>
        <v/>
      </c>
      <c r="U3162" s="177">
        <v>156</v>
      </c>
      <c r="V3162" s="177" t="s">
        <v>3046</v>
      </c>
      <c r="W3162" s="177" t="s">
        <v>3063</v>
      </c>
      <c r="X3162" s="177" t="s">
        <v>3064</v>
      </c>
      <c r="Y3162" s="177" t="s">
        <v>3065</v>
      </c>
      <c r="Z3162" s="177" t="s">
        <v>5863</v>
      </c>
      <c r="AA3162" s="525" t="s">
        <v>2779</v>
      </c>
      <c r="AB3162" s="399" t="str">
        <f t="shared" si="646"/>
        <v>DC1LL05</v>
      </c>
      <c r="AC3162" s="399" t="str">
        <f t="shared" si="647"/>
        <v>DC1LL05-DC</v>
      </c>
      <c r="AD3162" t="str">
        <f>Y3162&amp;"-"&amp;VLOOKUP(AC3162,'LICH THI'!C:AA,9,0)</f>
        <v>63DCKT3225-42470</v>
      </c>
      <c r="AE3162">
        <f t="shared" si="648"/>
        <v>1</v>
      </c>
    </row>
    <row r="3163" spans="1:31" x14ac:dyDescent="0.25">
      <c r="A3163" s="436" t="str">
        <f t="shared" si="638"/>
        <v>DC1LL05-DC-106</v>
      </c>
      <c r="B3163" s="436">
        <f>COUNTIF(AC$4:AC3163,AC3163)</f>
        <v>106</v>
      </c>
      <c r="C3163" s="436" t="str">
        <f t="shared" si="639"/>
        <v>DC1LL05-DC</v>
      </c>
      <c r="D3163" s="436">
        <f>VLOOKUP(C3163,'LICH THI'!C:AA,12,0)</f>
        <v>160</v>
      </c>
      <c r="E3163" s="436">
        <f>VLOOKUP(C3163,'LICH THI'!C:AA,13,0)</f>
        <v>45</v>
      </c>
      <c r="F3163" s="436">
        <f t="shared" si="649"/>
        <v>45</v>
      </c>
      <c r="G3163" s="436">
        <f>VLOOKUP(C3163,'LICH THI'!C:AA,14,0)</f>
        <v>4</v>
      </c>
      <c r="H3163" s="436">
        <f t="shared" si="640"/>
        <v>3</v>
      </c>
      <c r="I3163" s="436" t="str">
        <f t="shared" si="641"/>
        <v>Lê Nguyên Nhất</v>
      </c>
      <c r="J3163" s="436"/>
      <c r="K3163" s="436">
        <f t="shared" si="642"/>
        <v>4</v>
      </c>
      <c r="L3163" s="436" t="str">
        <f t="shared" si="643"/>
        <v>DC1LL05-DC-4</v>
      </c>
      <c r="M3163" s="436">
        <f t="shared" si="644"/>
        <v>5</v>
      </c>
      <c r="N3163" s="437">
        <f t="shared" si="650"/>
        <v>162</v>
      </c>
      <c r="O3163" s="437"/>
      <c r="P3163" s="430" t="str">
        <f t="shared" si="645"/>
        <v/>
      </c>
      <c r="U3163" s="177">
        <v>18</v>
      </c>
      <c r="V3163" s="177" t="s">
        <v>2724</v>
      </c>
      <c r="W3163" s="177" t="s">
        <v>2776</v>
      </c>
      <c r="X3163" s="177" t="s">
        <v>2777</v>
      </c>
      <c r="Y3163" s="177" t="s">
        <v>2778</v>
      </c>
      <c r="Z3163" s="177" t="s">
        <v>5863</v>
      </c>
      <c r="AA3163" s="525" t="s">
        <v>2779</v>
      </c>
      <c r="AB3163" s="399" t="str">
        <f t="shared" si="646"/>
        <v>DC1LL05</v>
      </c>
      <c r="AC3163" s="399" t="str">
        <f t="shared" si="647"/>
        <v>DC1LL05-DC</v>
      </c>
      <c r="AD3163" t="str">
        <f>Y3163&amp;"-"&amp;VLOOKUP(AC3163,'LICH THI'!C:AA,9,0)</f>
        <v>64DCCA3053-42470</v>
      </c>
      <c r="AE3163">
        <f t="shared" si="648"/>
        <v>1</v>
      </c>
    </row>
    <row r="3164" spans="1:31" x14ac:dyDescent="0.25">
      <c r="A3164" s="436" t="str">
        <f t="shared" si="638"/>
        <v>DC1LL05-DC-107</v>
      </c>
      <c r="B3164" s="436">
        <f>COUNTIF(AC$4:AC3164,AC3164)</f>
        <v>107</v>
      </c>
      <c r="C3164" s="436" t="str">
        <f t="shared" si="639"/>
        <v>DC1LL05-DC</v>
      </c>
      <c r="D3164" s="436">
        <f>VLOOKUP(C3164,'LICH THI'!C:AA,12,0)</f>
        <v>160</v>
      </c>
      <c r="E3164" s="436">
        <f>VLOOKUP(C3164,'LICH THI'!C:AA,13,0)</f>
        <v>45</v>
      </c>
      <c r="F3164" s="436">
        <f t="shared" si="649"/>
        <v>45</v>
      </c>
      <c r="G3164" s="436">
        <f>VLOOKUP(C3164,'LICH THI'!C:AA,14,0)</f>
        <v>4</v>
      </c>
      <c r="H3164" s="436">
        <f t="shared" si="640"/>
        <v>3</v>
      </c>
      <c r="I3164" s="436" t="str">
        <f t="shared" si="641"/>
        <v>Vũ Tiến Nhất</v>
      </c>
      <c r="J3164" s="436"/>
      <c r="K3164" s="436">
        <f t="shared" si="642"/>
        <v>4</v>
      </c>
      <c r="L3164" s="436" t="str">
        <f t="shared" si="643"/>
        <v>DC1LL05-DC-4</v>
      </c>
      <c r="M3164" s="436">
        <f t="shared" si="644"/>
        <v>5</v>
      </c>
      <c r="N3164" s="437">
        <f t="shared" si="650"/>
        <v>163</v>
      </c>
      <c r="O3164" s="437"/>
      <c r="P3164" s="430" t="str">
        <f t="shared" si="645"/>
        <v/>
      </c>
      <c r="U3164" s="177">
        <v>35</v>
      </c>
      <c r="V3164" s="177" t="s">
        <v>2935</v>
      </c>
      <c r="W3164" s="177" t="s">
        <v>2975</v>
      </c>
      <c r="X3164" s="177" t="s">
        <v>2777</v>
      </c>
      <c r="Y3164" s="177" t="s">
        <v>2976</v>
      </c>
      <c r="Z3164" s="177" t="s">
        <v>5863</v>
      </c>
      <c r="AA3164" s="525" t="s">
        <v>2977</v>
      </c>
      <c r="AB3164" s="399" t="str">
        <f t="shared" si="646"/>
        <v>DC1LL05</v>
      </c>
      <c r="AC3164" s="399" t="str">
        <f t="shared" si="647"/>
        <v>DC1LL05-DC</v>
      </c>
      <c r="AD3164" t="str">
        <f>Y3164&amp;"-"&amp;VLOOKUP(AC3164,'LICH THI'!C:AA,9,0)</f>
        <v>64DCDB3065-42470</v>
      </c>
      <c r="AE3164">
        <f t="shared" si="648"/>
        <v>1</v>
      </c>
    </row>
    <row r="3165" spans="1:31" x14ac:dyDescent="0.25">
      <c r="A3165" s="436" t="str">
        <f t="shared" si="638"/>
        <v>DC1LL05-DC-108</v>
      </c>
      <c r="B3165" s="436">
        <f>COUNTIF(AC$4:AC3165,AC3165)</f>
        <v>108</v>
      </c>
      <c r="C3165" s="436" t="str">
        <f t="shared" si="639"/>
        <v>DC1LL05-DC</v>
      </c>
      <c r="D3165" s="436">
        <f>VLOOKUP(C3165,'LICH THI'!C:AA,12,0)</f>
        <v>160</v>
      </c>
      <c r="E3165" s="436">
        <f>VLOOKUP(C3165,'LICH THI'!C:AA,13,0)</f>
        <v>45</v>
      </c>
      <c r="F3165" s="436">
        <f t="shared" si="649"/>
        <v>45</v>
      </c>
      <c r="G3165" s="436">
        <f>VLOOKUP(C3165,'LICH THI'!C:AA,14,0)</f>
        <v>4</v>
      </c>
      <c r="H3165" s="436">
        <f t="shared" si="640"/>
        <v>3</v>
      </c>
      <c r="I3165" s="436" t="str">
        <f t="shared" si="641"/>
        <v>Nguyễn Thị Nhuần</v>
      </c>
      <c r="J3165" s="436"/>
      <c r="K3165" s="436">
        <f t="shared" si="642"/>
        <v>4</v>
      </c>
      <c r="L3165" s="436" t="str">
        <f t="shared" si="643"/>
        <v>DC1LL05-DC-4</v>
      </c>
      <c r="M3165" s="436">
        <f t="shared" si="644"/>
        <v>5</v>
      </c>
      <c r="N3165" s="437">
        <f t="shared" si="650"/>
        <v>164</v>
      </c>
      <c r="O3165" s="437"/>
      <c r="P3165" s="430" t="str">
        <f t="shared" si="645"/>
        <v/>
      </c>
      <c r="U3165" s="177">
        <v>67</v>
      </c>
      <c r="V3165" s="177" t="s">
        <v>3378</v>
      </c>
      <c r="W3165" s="177" t="s">
        <v>2619</v>
      </c>
      <c r="X3165" s="177" t="s">
        <v>3379</v>
      </c>
      <c r="Y3165" s="177" t="s">
        <v>3380</v>
      </c>
      <c r="Z3165" s="177" t="s">
        <v>5863</v>
      </c>
      <c r="AA3165" s="525" t="s">
        <v>2855</v>
      </c>
      <c r="AB3165" s="399" t="str">
        <f t="shared" si="646"/>
        <v>DC1LL05</v>
      </c>
      <c r="AC3165" s="399" t="str">
        <f t="shared" si="647"/>
        <v>DC1LL05-DC</v>
      </c>
      <c r="AD3165" t="str">
        <f>Y3165&amp;"-"&amp;VLOOKUP(AC3165,'LICH THI'!C:AA,9,0)</f>
        <v>64DCKT3163-42470</v>
      </c>
      <c r="AE3165">
        <f t="shared" si="648"/>
        <v>1</v>
      </c>
    </row>
    <row r="3166" spans="1:31" x14ac:dyDescent="0.25">
      <c r="A3166" s="436" t="str">
        <f t="shared" si="638"/>
        <v>DC1LL05-DC-109</v>
      </c>
      <c r="B3166" s="436">
        <f>COUNTIF(AC$4:AC3166,AC3166)</f>
        <v>109</v>
      </c>
      <c r="C3166" s="436" t="str">
        <f t="shared" si="639"/>
        <v>DC1LL05-DC</v>
      </c>
      <c r="D3166" s="436">
        <f>VLOOKUP(C3166,'LICH THI'!C:AA,12,0)</f>
        <v>160</v>
      </c>
      <c r="E3166" s="436">
        <f>VLOOKUP(C3166,'LICH THI'!C:AA,13,0)</f>
        <v>45</v>
      </c>
      <c r="F3166" s="436">
        <f t="shared" si="649"/>
        <v>45</v>
      </c>
      <c r="G3166" s="436">
        <f>VLOOKUP(C3166,'LICH THI'!C:AA,14,0)</f>
        <v>4</v>
      </c>
      <c r="H3166" s="436">
        <f t="shared" si="640"/>
        <v>3</v>
      </c>
      <c r="I3166" s="436" t="str">
        <f t="shared" si="641"/>
        <v>Đinh Thị Hồng Nhung</v>
      </c>
      <c r="J3166" s="436"/>
      <c r="K3166" s="436">
        <f t="shared" si="642"/>
        <v>4</v>
      </c>
      <c r="L3166" s="436" t="str">
        <f t="shared" si="643"/>
        <v>DC1LL05-DC-4</v>
      </c>
      <c r="M3166" s="436">
        <f t="shared" si="644"/>
        <v>5</v>
      </c>
      <c r="N3166" s="437">
        <f t="shared" si="650"/>
        <v>165</v>
      </c>
      <c r="O3166" s="437"/>
      <c r="P3166" s="430" t="str">
        <f t="shared" si="645"/>
        <v/>
      </c>
      <c r="U3166" s="177">
        <v>100</v>
      </c>
      <c r="V3166" s="177" t="s">
        <v>4874</v>
      </c>
      <c r="W3166" s="177" t="s">
        <v>5901</v>
      </c>
      <c r="X3166" s="177" t="s">
        <v>2680</v>
      </c>
      <c r="Y3166" s="177" t="s">
        <v>5902</v>
      </c>
      <c r="Z3166" s="177" t="s">
        <v>5863</v>
      </c>
      <c r="AA3166" s="525" t="s">
        <v>5265</v>
      </c>
      <c r="AB3166" s="399" t="str">
        <f t="shared" si="646"/>
        <v>DC1LL05</v>
      </c>
      <c r="AC3166" s="399" t="str">
        <f t="shared" si="647"/>
        <v>DC1LL05-DC</v>
      </c>
      <c r="AD3166" t="str">
        <f>Y3166&amp;"-"&amp;VLOOKUP(AC3166,'LICH THI'!C:AA,9,0)</f>
        <v>65DCHT20263-42470</v>
      </c>
      <c r="AE3166">
        <f t="shared" si="648"/>
        <v>1</v>
      </c>
    </row>
    <row r="3167" spans="1:31" x14ac:dyDescent="0.25">
      <c r="A3167" s="436" t="str">
        <f t="shared" si="638"/>
        <v>DC1LL05-DC-110</v>
      </c>
      <c r="B3167" s="436">
        <f>COUNTIF(AC$4:AC3167,AC3167)</f>
        <v>110</v>
      </c>
      <c r="C3167" s="436" t="str">
        <f t="shared" si="639"/>
        <v>DC1LL05-DC</v>
      </c>
      <c r="D3167" s="436">
        <f>VLOOKUP(C3167,'LICH THI'!C:AA,12,0)</f>
        <v>160</v>
      </c>
      <c r="E3167" s="436">
        <f>VLOOKUP(C3167,'LICH THI'!C:AA,13,0)</f>
        <v>45</v>
      </c>
      <c r="F3167" s="436">
        <f t="shared" si="649"/>
        <v>45</v>
      </c>
      <c r="G3167" s="436">
        <f>VLOOKUP(C3167,'LICH THI'!C:AA,14,0)</f>
        <v>4</v>
      </c>
      <c r="H3167" s="436">
        <f t="shared" si="640"/>
        <v>3</v>
      </c>
      <c r="I3167" s="436" t="str">
        <f t="shared" si="641"/>
        <v>Nguyễn Thị Nhung</v>
      </c>
      <c r="J3167" s="436"/>
      <c r="K3167" s="436">
        <f t="shared" si="642"/>
        <v>4</v>
      </c>
      <c r="L3167" s="436" t="str">
        <f t="shared" si="643"/>
        <v>DC1LL05-DC-4</v>
      </c>
      <c r="M3167" s="436">
        <f t="shared" si="644"/>
        <v>5</v>
      </c>
      <c r="N3167" s="437">
        <f t="shared" si="650"/>
        <v>166</v>
      </c>
      <c r="O3167" s="437"/>
      <c r="P3167" s="430" t="str">
        <f t="shared" si="645"/>
        <v/>
      </c>
      <c r="U3167" s="177">
        <v>101</v>
      </c>
      <c r="V3167" s="177" t="s">
        <v>5903</v>
      </c>
      <c r="W3167" s="177" t="s">
        <v>2619</v>
      </c>
      <c r="X3167" s="177" t="s">
        <v>2680</v>
      </c>
      <c r="Y3167" s="177" t="s">
        <v>5904</v>
      </c>
      <c r="Z3167" s="177" t="s">
        <v>5863</v>
      </c>
      <c r="AA3167" s="525" t="s">
        <v>5898</v>
      </c>
      <c r="AB3167" s="399" t="str">
        <f t="shared" si="646"/>
        <v>DC1LL05</v>
      </c>
      <c r="AC3167" s="399" t="str">
        <f t="shared" si="647"/>
        <v>DC1LL05-DC</v>
      </c>
      <c r="AD3167" t="str">
        <f>Y3167&amp;"-"&amp;VLOOKUP(AC3167,'LICH THI'!C:AA,9,0)</f>
        <v>65DCKT23521-42470</v>
      </c>
      <c r="AE3167">
        <f t="shared" si="648"/>
        <v>1</v>
      </c>
    </row>
    <row r="3168" spans="1:31" x14ac:dyDescent="0.25">
      <c r="A3168" s="436" t="str">
        <f t="shared" si="638"/>
        <v>DC1LL05-DC-111</v>
      </c>
      <c r="B3168" s="436">
        <f>COUNTIF(AC$4:AC3168,AC3168)</f>
        <v>111</v>
      </c>
      <c r="C3168" s="436" t="str">
        <f t="shared" si="639"/>
        <v>DC1LL05-DC</v>
      </c>
      <c r="D3168" s="436">
        <f>VLOOKUP(C3168,'LICH THI'!C:AA,12,0)</f>
        <v>160</v>
      </c>
      <c r="E3168" s="436">
        <f>VLOOKUP(C3168,'LICH THI'!C:AA,13,0)</f>
        <v>45</v>
      </c>
      <c r="F3168" s="436">
        <f t="shared" si="649"/>
        <v>45</v>
      </c>
      <c r="G3168" s="436">
        <f>VLOOKUP(C3168,'LICH THI'!C:AA,14,0)</f>
        <v>4</v>
      </c>
      <c r="H3168" s="436">
        <f t="shared" si="640"/>
        <v>3</v>
      </c>
      <c r="I3168" s="436" t="str">
        <f t="shared" si="641"/>
        <v>Nguyễn Thị Tuyết Nhung</v>
      </c>
      <c r="J3168" s="436"/>
      <c r="K3168" s="436">
        <f t="shared" si="642"/>
        <v>4</v>
      </c>
      <c r="L3168" s="436" t="str">
        <f t="shared" si="643"/>
        <v>DC1LL05-DC-4</v>
      </c>
      <c r="M3168" s="436">
        <f t="shared" si="644"/>
        <v>5</v>
      </c>
      <c r="N3168" s="437">
        <f t="shared" si="650"/>
        <v>167</v>
      </c>
      <c r="O3168" s="437"/>
      <c r="P3168" s="430" t="str">
        <f t="shared" si="645"/>
        <v/>
      </c>
      <c r="U3168" s="177">
        <v>68</v>
      </c>
      <c r="V3168" s="177" t="s">
        <v>3378</v>
      </c>
      <c r="W3168" s="177" t="s">
        <v>4540</v>
      </c>
      <c r="X3168" s="177" t="s">
        <v>2680</v>
      </c>
      <c r="Y3168" s="177" t="s">
        <v>4541</v>
      </c>
      <c r="Z3168" s="177" t="s">
        <v>5863</v>
      </c>
      <c r="AA3168" s="525" t="s">
        <v>3847</v>
      </c>
      <c r="AB3168" s="399" t="str">
        <f t="shared" si="646"/>
        <v>DC1LL05</v>
      </c>
      <c r="AC3168" s="399" t="str">
        <f t="shared" si="647"/>
        <v>DC1LL05-DC</v>
      </c>
      <c r="AD3168" t="str">
        <f>Y3168&amp;"-"&amp;VLOOKUP(AC3168,'LICH THI'!C:AA,9,0)</f>
        <v>64DCKT3158-42470</v>
      </c>
      <c r="AE3168">
        <f t="shared" si="648"/>
        <v>1</v>
      </c>
    </row>
    <row r="3169" spans="1:31" x14ac:dyDescent="0.25">
      <c r="A3169" s="436" t="str">
        <f t="shared" si="638"/>
        <v>DC1LL05-DC-112</v>
      </c>
      <c r="B3169" s="436">
        <f>COUNTIF(AC$4:AC3169,AC3169)</f>
        <v>112</v>
      </c>
      <c r="C3169" s="436" t="str">
        <f t="shared" si="639"/>
        <v>DC1LL05-DC</v>
      </c>
      <c r="D3169" s="436">
        <f>VLOOKUP(C3169,'LICH THI'!C:AA,12,0)</f>
        <v>160</v>
      </c>
      <c r="E3169" s="436">
        <f>VLOOKUP(C3169,'LICH THI'!C:AA,13,0)</f>
        <v>45</v>
      </c>
      <c r="F3169" s="436">
        <f t="shared" si="649"/>
        <v>45</v>
      </c>
      <c r="G3169" s="436">
        <f>VLOOKUP(C3169,'LICH THI'!C:AA,14,0)</f>
        <v>4</v>
      </c>
      <c r="H3169" s="436">
        <f t="shared" si="640"/>
        <v>3</v>
      </c>
      <c r="I3169" s="436" t="str">
        <f t="shared" si="641"/>
        <v>Mai Thị Lâm Oanh</v>
      </c>
      <c r="J3169" s="436"/>
      <c r="K3169" s="436">
        <f t="shared" si="642"/>
        <v>4</v>
      </c>
      <c r="L3169" s="436" t="str">
        <f t="shared" si="643"/>
        <v>DC1LL05-DC-4</v>
      </c>
      <c r="M3169" s="436">
        <f t="shared" si="644"/>
        <v>5</v>
      </c>
      <c r="N3169" s="437">
        <f t="shared" si="650"/>
        <v>168</v>
      </c>
      <c r="O3169" s="437"/>
      <c r="P3169" s="430" t="str">
        <f t="shared" si="645"/>
        <v/>
      </c>
      <c r="U3169" s="177">
        <v>150</v>
      </c>
      <c r="V3169" s="177" t="s">
        <v>5963</v>
      </c>
      <c r="W3169" s="177" t="s">
        <v>5965</v>
      </c>
      <c r="X3169" s="177" t="s">
        <v>2616</v>
      </c>
      <c r="Y3169" s="177" t="s">
        <v>5966</v>
      </c>
      <c r="Z3169" s="177" t="s">
        <v>5863</v>
      </c>
      <c r="AA3169" s="525" t="s">
        <v>2934</v>
      </c>
      <c r="AB3169" s="399" t="str">
        <f t="shared" si="646"/>
        <v>DC1LL05</v>
      </c>
      <c r="AC3169" s="399" t="str">
        <f t="shared" si="647"/>
        <v>DC1LL05-DC</v>
      </c>
      <c r="AD3169" t="str">
        <f>Y3169&amp;"-"&amp;VLOOKUP(AC3169,'LICH THI'!C:AA,9,0)</f>
        <v>65DCVS23612-42470</v>
      </c>
      <c r="AE3169">
        <f t="shared" si="648"/>
        <v>1</v>
      </c>
    </row>
    <row r="3170" spans="1:31" x14ac:dyDescent="0.25">
      <c r="A3170" s="436" t="str">
        <f t="shared" si="638"/>
        <v>DC1LL05-DC-113</v>
      </c>
      <c r="B3170" s="436">
        <f>COUNTIF(AC$4:AC3170,AC3170)</f>
        <v>113</v>
      </c>
      <c r="C3170" s="436" t="str">
        <f t="shared" si="639"/>
        <v>DC1LL05-DC</v>
      </c>
      <c r="D3170" s="436">
        <f>VLOOKUP(C3170,'LICH THI'!C:AA,12,0)</f>
        <v>160</v>
      </c>
      <c r="E3170" s="436">
        <f>VLOOKUP(C3170,'LICH THI'!C:AA,13,0)</f>
        <v>45</v>
      </c>
      <c r="F3170" s="436">
        <f t="shared" si="649"/>
        <v>45</v>
      </c>
      <c r="G3170" s="436">
        <f>VLOOKUP(C3170,'LICH THI'!C:AA,14,0)</f>
        <v>4</v>
      </c>
      <c r="H3170" s="436">
        <f t="shared" si="640"/>
        <v>3</v>
      </c>
      <c r="I3170" s="436" t="str">
        <f t="shared" si="641"/>
        <v>Trịnh Thị Oanh</v>
      </c>
      <c r="J3170" s="436"/>
      <c r="K3170" s="436">
        <f t="shared" si="642"/>
        <v>4</v>
      </c>
      <c r="L3170" s="436" t="str">
        <f t="shared" si="643"/>
        <v>DC1LL05-DC-4</v>
      </c>
      <c r="M3170" s="436">
        <f t="shared" si="644"/>
        <v>5</v>
      </c>
      <c r="N3170" s="437">
        <f t="shared" si="650"/>
        <v>169</v>
      </c>
      <c r="O3170" s="437"/>
      <c r="P3170" s="430" t="str">
        <f t="shared" si="645"/>
        <v/>
      </c>
      <c r="U3170" s="177">
        <v>104</v>
      </c>
      <c r="V3170" s="177" t="s">
        <v>3491</v>
      </c>
      <c r="W3170" s="177" t="s">
        <v>4272</v>
      </c>
      <c r="X3170" s="177" t="s">
        <v>2616</v>
      </c>
      <c r="Y3170" s="177" t="s">
        <v>5907</v>
      </c>
      <c r="Z3170" s="177" t="s">
        <v>5863</v>
      </c>
      <c r="AA3170" s="525" t="s">
        <v>3451</v>
      </c>
      <c r="AB3170" s="399" t="str">
        <f t="shared" si="646"/>
        <v>DC1LL05</v>
      </c>
      <c r="AC3170" s="399" t="str">
        <f t="shared" si="647"/>
        <v>DC1LL05-DC</v>
      </c>
      <c r="AD3170" t="str">
        <f>Y3170&amp;"-"&amp;VLOOKUP(AC3170,'LICH THI'!C:AA,9,0)</f>
        <v>65DCKT20058-42470</v>
      </c>
      <c r="AE3170">
        <f t="shared" si="648"/>
        <v>1</v>
      </c>
    </row>
    <row r="3171" spans="1:31" x14ac:dyDescent="0.25">
      <c r="A3171" s="436" t="str">
        <f t="shared" si="638"/>
        <v>DC1LL05-DC-114</v>
      </c>
      <c r="B3171" s="436">
        <f>COUNTIF(AC$4:AC3171,AC3171)</f>
        <v>114</v>
      </c>
      <c r="C3171" s="436" t="str">
        <f t="shared" si="639"/>
        <v>DC1LL05-DC</v>
      </c>
      <c r="D3171" s="436">
        <f>VLOOKUP(C3171,'LICH THI'!C:AA,12,0)</f>
        <v>160</v>
      </c>
      <c r="E3171" s="436">
        <f>VLOOKUP(C3171,'LICH THI'!C:AA,13,0)</f>
        <v>45</v>
      </c>
      <c r="F3171" s="436">
        <f t="shared" si="649"/>
        <v>45</v>
      </c>
      <c r="G3171" s="436">
        <f>VLOOKUP(C3171,'LICH THI'!C:AA,14,0)</f>
        <v>4</v>
      </c>
      <c r="H3171" s="436">
        <f t="shared" si="640"/>
        <v>3</v>
      </c>
      <c r="I3171" s="436" t="str">
        <f t="shared" si="641"/>
        <v>Tạ Bùi Hoàng Phong</v>
      </c>
      <c r="J3171" s="436"/>
      <c r="K3171" s="436">
        <f t="shared" si="642"/>
        <v>4</v>
      </c>
      <c r="L3171" s="436" t="str">
        <f t="shared" si="643"/>
        <v>DC1LL05-DC-4</v>
      </c>
      <c r="M3171" s="436">
        <f t="shared" si="644"/>
        <v>5</v>
      </c>
      <c r="N3171" s="437">
        <f t="shared" si="650"/>
        <v>170</v>
      </c>
      <c r="O3171" s="437"/>
      <c r="P3171" s="430" t="str">
        <f t="shared" si="645"/>
        <v/>
      </c>
      <c r="U3171" s="177">
        <v>45</v>
      </c>
      <c r="V3171" s="177" t="s">
        <v>3308</v>
      </c>
      <c r="W3171" s="177" t="s">
        <v>5513</v>
      </c>
      <c r="X3171" s="177" t="s">
        <v>3284</v>
      </c>
      <c r="Y3171" s="177" t="s">
        <v>5514</v>
      </c>
      <c r="Z3171" s="177" t="s">
        <v>5863</v>
      </c>
      <c r="AA3171" s="525" t="s">
        <v>2882</v>
      </c>
      <c r="AB3171" s="399" t="str">
        <f t="shared" si="646"/>
        <v>DC1LL05</v>
      </c>
      <c r="AC3171" s="399" t="str">
        <f t="shared" si="647"/>
        <v>DC1LL05-DC</v>
      </c>
      <c r="AD3171" t="str">
        <f>Y3171&amp;"-"&amp;VLOOKUP(AC3171,'LICH THI'!C:AA,9,0)</f>
        <v>64DCDT3064-42470</v>
      </c>
      <c r="AE3171">
        <f t="shared" si="648"/>
        <v>1</v>
      </c>
    </row>
    <row r="3172" spans="1:31" x14ac:dyDescent="0.25">
      <c r="A3172" s="436" t="str">
        <f t="shared" si="638"/>
        <v>DC1LL05-DC-115</v>
      </c>
      <c r="B3172" s="436">
        <f>COUNTIF(AC$4:AC3172,AC3172)</f>
        <v>115</v>
      </c>
      <c r="C3172" s="436" t="str">
        <f t="shared" si="639"/>
        <v>DC1LL05-DC</v>
      </c>
      <c r="D3172" s="436">
        <f>VLOOKUP(C3172,'LICH THI'!C:AA,12,0)</f>
        <v>160</v>
      </c>
      <c r="E3172" s="436">
        <f>VLOOKUP(C3172,'LICH THI'!C:AA,13,0)</f>
        <v>45</v>
      </c>
      <c r="F3172" s="436">
        <f t="shared" si="649"/>
        <v>45</v>
      </c>
      <c r="G3172" s="436">
        <f>VLOOKUP(C3172,'LICH THI'!C:AA,14,0)</f>
        <v>4</v>
      </c>
      <c r="H3172" s="436">
        <f t="shared" si="640"/>
        <v>3</v>
      </c>
      <c r="I3172" s="436" t="str">
        <f t="shared" si="641"/>
        <v>Nguyễn Minh Phúc</v>
      </c>
      <c r="J3172" s="436"/>
      <c r="K3172" s="436">
        <f t="shared" si="642"/>
        <v>4</v>
      </c>
      <c r="L3172" s="436" t="str">
        <f t="shared" si="643"/>
        <v>DC1LL05-DC-4</v>
      </c>
      <c r="M3172" s="436">
        <f t="shared" si="644"/>
        <v>5</v>
      </c>
      <c r="N3172" s="437">
        <f t="shared" si="650"/>
        <v>171</v>
      </c>
      <c r="O3172" s="437"/>
      <c r="P3172" s="430" t="str">
        <f t="shared" si="645"/>
        <v/>
      </c>
      <c r="U3172" s="177">
        <v>127</v>
      </c>
      <c r="V3172" s="177" t="s">
        <v>4894</v>
      </c>
      <c r="W3172" s="177" t="s">
        <v>2708</v>
      </c>
      <c r="X3172" s="177" t="s">
        <v>2887</v>
      </c>
      <c r="Y3172" s="177" t="s">
        <v>5942</v>
      </c>
      <c r="Z3172" s="177" t="s">
        <v>5863</v>
      </c>
      <c r="AA3172" s="525" t="s">
        <v>5943</v>
      </c>
      <c r="AB3172" s="399" t="str">
        <f t="shared" si="646"/>
        <v>DC1LL05</v>
      </c>
      <c r="AC3172" s="399" t="str">
        <f t="shared" si="647"/>
        <v>DC1LL05-DC</v>
      </c>
      <c r="AD3172" t="str">
        <f>Y3172&amp;"-"&amp;VLOOKUP(AC3172,'LICH THI'!C:AA,9,0)</f>
        <v>65DCOT21007-42470</v>
      </c>
      <c r="AE3172">
        <f t="shared" si="648"/>
        <v>1</v>
      </c>
    </row>
    <row r="3173" spans="1:31" x14ac:dyDescent="0.25">
      <c r="A3173" s="436" t="str">
        <f t="shared" si="638"/>
        <v>DC1LL05-DC-116</v>
      </c>
      <c r="B3173" s="436">
        <f>COUNTIF(AC$4:AC3173,AC3173)</f>
        <v>116</v>
      </c>
      <c r="C3173" s="436" t="str">
        <f t="shared" si="639"/>
        <v>DC1LL05-DC</v>
      </c>
      <c r="D3173" s="436">
        <f>VLOOKUP(C3173,'LICH THI'!C:AA,12,0)</f>
        <v>160</v>
      </c>
      <c r="E3173" s="436">
        <f>VLOOKUP(C3173,'LICH THI'!C:AA,13,0)</f>
        <v>45</v>
      </c>
      <c r="F3173" s="436">
        <f t="shared" si="649"/>
        <v>45</v>
      </c>
      <c r="G3173" s="436">
        <f>VLOOKUP(C3173,'LICH THI'!C:AA,14,0)</f>
        <v>4</v>
      </c>
      <c r="H3173" s="436">
        <f t="shared" si="640"/>
        <v>3</v>
      </c>
      <c r="I3173" s="436" t="str">
        <f t="shared" si="641"/>
        <v>Ngô Thị Phương</v>
      </c>
      <c r="J3173" s="436"/>
      <c r="K3173" s="436">
        <f t="shared" si="642"/>
        <v>4</v>
      </c>
      <c r="L3173" s="436" t="str">
        <f t="shared" si="643"/>
        <v>DC1LL05-DC-4</v>
      </c>
      <c r="M3173" s="436">
        <f t="shared" si="644"/>
        <v>5</v>
      </c>
      <c r="N3173" s="437">
        <f t="shared" si="650"/>
        <v>172</v>
      </c>
      <c r="O3173" s="437"/>
      <c r="P3173" s="430" t="str">
        <f t="shared" si="645"/>
        <v/>
      </c>
      <c r="U3173" s="177">
        <v>12</v>
      </c>
      <c r="V3173" s="177" t="s">
        <v>4262</v>
      </c>
      <c r="W3173" s="177" t="s">
        <v>5865</v>
      </c>
      <c r="X3173" s="177" t="s">
        <v>2717</v>
      </c>
      <c r="Y3173" s="177" t="s">
        <v>5866</v>
      </c>
      <c r="Z3173" s="177" t="s">
        <v>5863</v>
      </c>
      <c r="AA3173" s="525" t="s">
        <v>5867</v>
      </c>
      <c r="AB3173" s="399" t="str">
        <f t="shared" si="646"/>
        <v>DC1LL05</v>
      </c>
      <c r="AC3173" s="399" t="str">
        <f t="shared" si="647"/>
        <v>DC1LL05-DC</v>
      </c>
      <c r="AD3173" t="str">
        <f>Y3173&amp;"-"&amp;VLOOKUP(AC3173,'LICH THI'!C:AA,9,0)</f>
        <v>63DCKT3081-42470</v>
      </c>
      <c r="AE3173">
        <f t="shared" si="648"/>
        <v>1</v>
      </c>
    </row>
    <row r="3174" spans="1:31" x14ac:dyDescent="0.25">
      <c r="A3174" s="436" t="str">
        <f t="shared" si="638"/>
        <v>DC1LL05-DC-117</v>
      </c>
      <c r="B3174" s="436">
        <f>COUNTIF(AC$4:AC3174,AC3174)</f>
        <v>117</v>
      </c>
      <c r="C3174" s="436" t="str">
        <f t="shared" si="639"/>
        <v>DC1LL05-DC</v>
      </c>
      <c r="D3174" s="436">
        <f>VLOOKUP(C3174,'LICH THI'!C:AA,12,0)</f>
        <v>160</v>
      </c>
      <c r="E3174" s="436">
        <f>VLOOKUP(C3174,'LICH THI'!C:AA,13,0)</f>
        <v>45</v>
      </c>
      <c r="F3174" s="436">
        <f t="shared" si="649"/>
        <v>45</v>
      </c>
      <c r="G3174" s="436">
        <f>VLOOKUP(C3174,'LICH THI'!C:AA,14,0)</f>
        <v>4</v>
      </c>
      <c r="H3174" s="436">
        <f t="shared" si="640"/>
        <v>3</v>
      </c>
      <c r="I3174" s="436" t="str">
        <f t="shared" si="641"/>
        <v>Võ Minh Phương</v>
      </c>
      <c r="J3174" s="436"/>
      <c r="K3174" s="436">
        <f t="shared" si="642"/>
        <v>4</v>
      </c>
      <c r="L3174" s="436" t="str">
        <f t="shared" si="643"/>
        <v>DC1LL05-DC-4</v>
      </c>
      <c r="M3174" s="436">
        <f t="shared" si="644"/>
        <v>5</v>
      </c>
      <c r="N3174" s="437">
        <f t="shared" si="650"/>
        <v>173</v>
      </c>
      <c r="O3174" s="437"/>
      <c r="P3174" s="430" t="str">
        <f t="shared" si="645"/>
        <v/>
      </c>
      <c r="U3174" s="177">
        <v>75</v>
      </c>
      <c r="V3174" s="177" t="s">
        <v>3381</v>
      </c>
      <c r="W3174" s="177" t="s">
        <v>4343</v>
      </c>
      <c r="X3174" s="177" t="s">
        <v>2717</v>
      </c>
      <c r="Y3174" s="177" t="s">
        <v>4344</v>
      </c>
      <c r="Z3174" s="177" t="s">
        <v>5863</v>
      </c>
      <c r="AA3174" s="525" t="s">
        <v>4345</v>
      </c>
      <c r="AB3174" s="399" t="str">
        <f t="shared" si="646"/>
        <v>DC1LL05</v>
      </c>
      <c r="AC3174" s="399" t="str">
        <f t="shared" si="647"/>
        <v>DC1LL05-DC</v>
      </c>
      <c r="AD3174" t="str">
        <f>Y3174&amp;"-"&amp;VLOOKUP(AC3174,'LICH THI'!C:AA,9,0)</f>
        <v>64DCKT3242-42470</v>
      </c>
      <c r="AE3174">
        <f t="shared" si="648"/>
        <v>1</v>
      </c>
    </row>
    <row r="3175" spans="1:31" x14ac:dyDescent="0.25">
      <c r="A3175" s="436" t="str">
        <f t="shared" si="638"/>
        <v>DC1LL05-DC-118</v>
      </c>
      <c r="B3175" s="436">
        <f>COUNTIF(AC$4:AC3175,AC3175)</f>
        <v>118</v>
      </c>
      <c r="C3175" s="436" t="str">
        <f t="shared" si="639"/>
        <v>DC1LL05-DC</v>
      </c>
      <c r="D3175" s="436">
        <f>VLOOKUP(C3175,'LICH THI'!C:AA,12,0)</f>
        <v>160</v>
      </c>
      <c r="E3175" s="436">
        <f>VLOOKUP(C3175,'LICH THI'!C:AA,13,0)</f>
        <v>45</v>
      </c>
      <c r="F3175" s="436">
        <f t="shared" si="649"/>
        <v>45</v>
      </c>
      <c r="G3175" s="436">
        <f>VLOOKUP(C3175,'LICH THI'!C:AA,14,0)</f>
        <v>4</v>
      </c>
      <c r="H3175" s="436">
        <f t="shared" si="640"/>
        <v>3</v>
      </c>
      <c r="I3175" s="436" t="str">
        <f t="shared" si="641"/>
        <v>Nguyễn Thị Bích Phượng</v>
      </c>
      <c r="J3175" s="436"/>
      <c r="K3175" s="436">
        <f t="shared" si="642"/>
        <v>4</v>
      </c>
      <c r="L3175" s="436" t="str">
        <f t="shared" si="643"/>
        <v>DC1LL05-DC-4</v>
      </c>
      <c r="M3175" s="436">
        <f t="shared" si="644"/>
        <v>5</v>
      </c>
      <c r="N3175" s="437">
        <f t="shared" si="650"/>
        <v>174</v>
      </c>
      <c r="O3175" s="437"/>
      <c r="P3175" s="430" t="str">
        <f t="shared" si="645"/>
        <v/>
      </c>
      <c r="U3175" s="177">
        <v>120</v>
      </c>
      <c r="V3175" s="177" t="s">
        <v>3509</v>
      </c>
      <c r="W3175" s="177" t="s">
        <v>3035</v>
      </c>
      <c r="X3175" s="177" t="s">
        <v>4311</v>
      </c>
      <c r="Y3175" s="177" t="s">
        <v>5311</v>
      </c>
      <c r="Z3175" s="177" t="s">
        <v>5863</v>
      </c>
      <c r="AA3175" s="525" t="s">
        <v>5312</v>
      </c>
      <c r="AB3175" s="399" t="str">
        <f t="shared" si="646"/>
        <v>DC1LL05</v>
      </c>
      <c r="AC3175" s="399" t="str">
        <f t="shared" si="647"/>
        <v>DC1LL05-DC</v>
      </c>
      <c r="AD3175" t="str">
        <f>Y3175&amp;"-"&amp;VLOOKUP(AC3175,'LICH THI'!C:AA,9,0)</f>
        <v>65DCKX21449-42470</v>
      </c>
      <c r="AE3175">
        <f t="shared" si="648"/>
        <v>1</v>
      </c>
    </row>
    <row r="3176" spans="1:31" x14ac:dyDescent="0.25">
      <c r="A3176" s="436" t="str">
        <f t="shared" si="638"/>
        <v>DC1LL05-DC-119</v>
      </c>
      <c r="B3176" s="436">
        <f>COUNTIF(AC$4:AC3176,AC3176)</f>
        <v>119</v>
      </c>
      <c r="C3176" s="436" t="str">
        <f t="shared" si="639"/>
        <v>DC1LL05-DC</v>
      </c>
      <c r="D3176" s="436">
        <f>VLOOKUP(C3176,'LICH THI'!C:AA,12,0)</f>
        <v>160</v>
      </c>
      <c r="E3176" s="436">
        <f>VLOOKUP(C3176,'LICH THI'!C:AA,13,0)</f>
        <v>45</v>
      </c>
      <c r="F3176" s="436">
        <f t="shared" si="649"/>
        <v>45</v>
      </c>
      <c r="G3176" s="436">
        <f>VLOOKUP(C3176,'LICH THI'!C:AA,14,0)</f>
        <v>4</v>
      </c>
      <c r="H3176" s="436">
        <f t="shared" si="640"/>
        <v>3</v>
      </c>
      <c r="I3176" s="436" t="str">
        <f t="shared" si="641"/>
        <v>Nguyễn Văn Quân</v>
      </c>
      <c r="J3176" s="436"/>
      <c r="K3176" s="436">
        <f t="shared" si="642"/>
        <v>4</v>
      </c>
      <c r="L3176" s="436" t="str">
        <f t="shared" si="643"/>
        <v>DC1LL05-DC-4</v>
      </c>
      <c r="M3176" s="436">
        <f t="shared" si="644"/>
        <v>5</v>
      </c>
      <c r="N3176" s="437">
        <f t="shared" si="650"/>
        <v>175</v>
      </c>
      <c r="O3176" s="437"/>
      <c r="P3176" s="430" t="str">
        <f t="shared" si="645"/>
        <v/>
      </c>
      <c r="U3176" s="177">
        <v>28</v>
      </c>
      <c r="V3176" s="177" t="s">
        <v>2897</v>
      </c>
      <c r="W3176" s="177" t="s">
        <v>2741</v>
      </c>
      <c r="X3176" s="177" t="s">
        <v>2890</v>
      </c>
      <c r="Y3176" s="177" t="s">
        <v>3746</v>
      </c>
      <c r="Z3176" s="177" t="s">
        <v>5863</v>
      </c>
      <c r="AA3176" s="525" t="s">
        <v>2886</v>
      </c>
      <c r="AB3176" s="399" t="str">
        <f t="shared" si="646"/>
        <v>DC1LL05</v>
      </c>
      <c r="AC3176" s="399" t="str">
        <f t="shared" si="647"/>
        <v>DC1LL05-DC</v>
      </c>
      <c r="AD3176" t="str">
        <f>Y3176&amp;"-"&amp;VLOOKUP(AC3176,'LICH THI'!C:AA,9,0)</f>
        <v>64DCDB3010-42470</v>
      </c>
      <c r="AE3176">
        <f t="shared" si="648"/>
        <v>1</v>
      </c>
    </row>
    <row r="3177" spans="1:31" x14ac:dyDescent="0.25">
      <c r="A3177" s="436" t="str">
        <f t="shared" si="638"/>
        <v>DC1LL05-DC-120</v>
      </c>
      <c r="B3177" s="436">
        <f>COUNTIF(AC$4:AC3177,AC3177)</f>
        <v>120</v>
      </c>
      <c r="C3177" s="436" t="str">
        <f t="shared" si="639"/>
        <v>DC1LL05-DC</v>
      </c>
      <c r="D3177" s="436">
        <f>VLOOKUP(C3177,'LICH THI'!C:AA,12,0)</f>
        <v>160</v>
      </c>
      <c r="E3177" s="436">
        <f>VLOOKUP(C3177,'LICH THI'!C:AA,13,0)</f>
        <v>45</v>
      </c>
      <c r="F3177" s="436">
        <f t="shared" si="649"/>
        <v>45</v>
      </c>
      <c r="G3177" s="436">
        <f>VLOOKUP(C3177,'LICH THI'!C:AA,14,0)</f>
        <v>4</v>
      </c>
      <c r="H3177" s="436">
        <f t="shared" si="640"/>
        <v>3</v>
      </c>
      <c r="I3177" s="436" t="str">
        <f t="shared" si="641"/>
        <v>Nguyễn Hữu Quyền</v>
      </c>
      <c r="J3177" s="436"/>
      <c r="K3177" s="436">
        <f t="shared" si="642"/>
        <v>4</v>
      </c>
      <c r="L3177" s="436" t="str">
        <f t="shared" si="643"/>
        <v>DC1LL05-DC-4</v>
      </c>
      <c r="M3177" s="436">
        <f t="shared" si="644"/>
        <v>5</v>
      </c>
      <c r="N3177" s="437">
        <f t="shared" si="650"/>
        <v>176</v>
      </c>
      <c r="O3177" s="437"/>
      <c r="P3177" s="430" t="str">
        <f t="shared" si="645"/>
        <v/>
      </c>
      <c r="U3177" s="177">
        <v>63</v>
      </c>
      <c r="V3177" s="177" t="s">
        <v>3366</v>
      </c>
      <c r="W3177" s="177" t="s">
        <v>3326</v>
      </c>
      <c r="X3177" s="177" t="s">
        <v>2984</v>
      </c>
      <c r="Y3177" s="177" t="s">
        <v>5888</v>
      </c>
      <c r="Z3177" s="177" t="s">
        <v>5863</v>
      </c>
      <c r="AA3177" s="525" t="s">
        <v>3395</v>
      </c>
      <c r="AB3177" s="399" t="str">
        <f t="shared" si="646"/>
        <v>DC1LL05</v>
      </c>
      <c r="AC3177" s="399" t="str">
        <f t="shared" si="647"/>
        <v>DC1LL05-DC</v>
      </c>
      <c r="AD3177" t="str">
        <f>Y3177&amp;"-"&amp;VLOOKUP(AC3177,'LICH THI'!C:AA,9,0)</f>
        <v>64DCKT3104-42470</v>
      </c>
      <c r="AE3177">
        <f t="shared" si="648"/>
        <v>1</v>
      </c>
    </row>
    <row r="3178" spans="1:31" x14ac:dyDescent="0.25">
      <c r="A3178" s="436" t="str">
        <f t="shared" si="638"/>
        <v>DC1LL05-DC-121</v>
      </c>
      <c r="B3178" s="436">
        <f>COUNTIF(AC$4:AC3178,AC3178)</f>
        <v>121</v>
      </c>
      <c r="C3178" s="436" t="str">
        <f t="shared" si="639"/>
        <v>DC1LL05-DC</v>
      </c>
      <c r="D3178" s="436">
        <f>VLOOKUP(C3178,'LICH THI'!C:AA,12,0)</f>
        <v>160</v>
      </c>
      <c r="E3178" s="436">
        <f>VLOOKUP(C3178,'LICH THI'!C:AA,13,0)</f>
        <v>45</v>
      </c>
      <c r="F3178" s="436">
        <f t="shared" si="649"/>
        <v>45</v>
      </c>
      <c r="G3178" s="436">
        <f>VLOOKUP(C3178,'LICH THI'!C:AA,14,0)</f>
        <v>4</v>
      </c>
      <c r="H3178" s="436">
        <f t="shared" si="640"/>
        <v>3</v>
      </c>
      <c r="I3178" s="436" t="str">
        <f t="shared" si="641"/>
        <v>Đinh Minh Sơn</v>
      </c>
      <c r="J3178" s="436"/>
      <c r="K3178" s="436">
        <f t="shared" si="642"/>
        <v>4</v>
      </c>
      <c r="L3178" s="436" t="str">
        <f t="shared" si="643"/>
        <v>DC1LL05-DC-4</v>
      </c>
      <c r="M3178" s="436">
        <f t="shared" si="644"/>
        <v>5</v>
      </c>
      <c r="N3178" s="437">
        <f t="shared" si="650"/>
        <v>177</v>
      </c>
      <c r="O3178" s="437"/>
      <c r="P3178" s="430" t="str">
        <f t="shared" si="645"/>
        <v/>
      </c>
      <c r="U3178" s="177">
        <v>36</v>
      </c>
      <c r="V3178" s="177" t="s">
        <v>2935</v>
      </c>
      <c r="W3178" s="177" t="s">
        <v>5286</v>
      </c>
      <c r="X3178" s="177" t="s">
        <v>2688</v>
      </c>
      <c r="Y3178" s="177" t="s">
        <v>5287</v>
      </c>
      <c r="Z3178" s="177" t="s">
        <v>5863</v>
      </c>
      <c r="AA3178" s="525" t="s">
        <v>4271</v>
      </c>
      <c r="AB3178" s="399" t="str">
        <f t="shared" si="646"/>
        <v>DC1LL05</v>
      </c>
      <c r="AC3178" s="399" t="str">
        <f t="shared" si="647"/>
        <v>DC1LL05-DC</v>
      </c>
      <c r="AD3178" t="str">
        <f>Y3178&amp;"-"&amp;VLOOKUP(AC3178,'LICH THI'!C:AA,9,0)</f>
        <v>64DCDB3104-42470</v>
      </c>
      <c r="AE3178">
        <f t="shared" si="648"/>
        <v>1</v>
      </c>
    </row>
    <row r="3179" spans="1:31" x14ac:dyDescent="0.25">
      <c r="A3179" s="436" t="str">
        <f t="shared" si="638"/>
        <v>DC1LL05-DC-122</v>
      </c>
      <c r="B3179" s="436">
        <f>COUNTIF(AC$4:AC3179,AC3179)</f>
        <v>122</v>
      </c>
      <c r="C3179" s="436" t="str">
        <f t="shared" si="639"/>
        <v>DC1LL05-DC</v>
      </c>
      <c r="D3179" s="436">
        <f>VLOOKUP(C3179,'LICH THI'!C:AA,12,0)</f>
        <v>160</v>
      </c>
      <c r="E3179" s="436">
        <f>VLOOKUP(C3179,'LICH THI'!C:AA,13,0)</f>
        <v>45</v>
      </c>
      <c r="F3179" s="436">
        <f t="shared" si="649"/>
        <v>45</v>
      </c>
      <c r="G3179" s="436">
        <f>VLOOKUP(C3179,'LICH THI'!C:AA,14,0)</f>
        <v>4</v>
      </c>
      <c r="H3179" s="436">
        <f t="shared" si="640"/>
        <v>3</v>
      </c>
      <c r="I3179" s="436" t="str">
        <f t="shared" si="641"/>
        <v>Nguyễn Hoàng Sơn</v>
      </c>
      <c r="J3179" s="436"/>
      <c r="K3179" s="436">
        <f t="shared" si="642"/>
        <v>4</v>
      </c>
      <c r="L3179" s="436" t="str">
        <f t="shared" si="643"/>
        <v>DC1LL05-DC-4</v>
      </c>
      <c r="M3179" s="436">
        <f t="shared" si="644"/>
        <v>5</v>
      </c>
      <c r="N3179" s="437">
        <f t="shared" si="650"/>
        <v>178</v>
      </c>
      <c r="O3179" s="437"/>
      <c r="P3179" s="430" t="str">
        <f t="shared" si="645"/>
        <v/>
      </c>
      <c r="U3179" s="177">
        <v>147</v>
      </c>
      <c r="V3179" s="177" t="s">
        <v>4092</v>
      </c>
      <c r="W3179" s="177" t="s">
        <v>3785</v>
      </c>
      <c r="X3179" s="177" t="s">
        <v>2688</v>
      </c>
      <c r="Y3179" s="177" t="s">
        <v>5958</v>
      </c>
      <c r="Z3179" s="177" t="s">
        <v>5863</v>
      </c>
      <c r="AA3179" s="525" t="s">
        <v>5959</v>
      </c>
      <c r="AB3179" s="399" t="str">
        <f t="shared" si="646"/>
        <v>DC1LL05</v>
      </c>
      <c r="AC3179" s="399" t="str">
        <f t="shared" si="647"/>
        <v>DC1LL05-DC</v>
      </c>
      <c r="AD3179" t="str">
        <f>Y3179&amp;"-"&amp;VLOOKUP(AC3179,'LICH THI'!C:AA,9,0)</f>
        <v>65DCVL21736-42470</v>
      </c>
      <c r="AE3179">
        <f t="shared" si="648"/>
        <v>1</v>
      </c>
    </row>
    <row r="3180" spans="1:31" x14ac:dyDescent="0.25">
      <c r="A3180" s="436" t="str">
        <f t="shared" si="638"/>
        <v>DC1LL05-DC-123</v>
      </c>
      <c r="B3180" s="436">
        <f>COUNTIF(AC$4:AC3180,AC3180)</f>
        <v>123</v>
      </c>
      <c r="C3180" s="436" t="str">
        <f t="shared" si="639"/>
        <v>DC1LL05-DC</v>
      </c>
      <c r="D3180" s="436">
        <f>VLOOKUP(C3180,'LICH THI'!C:AA,12,0)</f>
        <v>160</v>
      </c>
      <c r="E3180" s="436">
        <f>VLOOKUP(C3180,'LICH THI'!C:AA,13,0)</f>
        <v>45</v>
      </c>
      <c r="F3180" s="436">
        <f t="shared" si="649"/>
        <v>45</v>
      </c>
      <c r="G3180" s="436">
        <f>VLOOKUP(C3180,'LICH THI'!C:AA,14,0)</f>
        <v>4</v>
      </c>
      <c r="H3180" s="436">
        <f t="shared" si="640"/>
        <v>3</v>
      </c>
      <c r="I3180" s="436" t="str">
        <f t="shared" si="641"/>
        <v>Nguyễn Ngọc Sơn</v>
      </c>
      <c r="J3180" s="436"/>
      <c r="K3180" s="436">
        <f t="shared" si="642"/>
        <v>4</v>
      </c>
      <c r="L3180" s="436" t="str">
        <f t="shared" si="643"/>
        <v>DC1LL05-DC-4</v>
      </c>
      <c r="M3180" s="436">
        <f t="shared" si="644"/>
        <v>5</v>
      </c>
      <c r="N3180" s="437">
        <f t="shared" si="650"/>
        <v>179</v>
      </c>
      <c r="O3180" s="437"/>
      <c r="P3180" s="430" t="str">
        <f t="shared" si="645"/>
        <v/>
      </c>
      <c r="U3180" s="177">
        <v>3</v>
      </c>
      <c r="V3180" s="177" t="s">
        <v>2603</v>
      </c>
      <c r="W3180" s="177" t="s">
        <v>2783</v>
      </c>
      <c r="X3180" s="177" t="s">
        <v>2688</v>
      </c>
      <c r="Y3180" s="177" t="s">
        <v>3672</v>
      </c>
      <c r="Z3180" s="177" t="s">
        <v>5863</v>
      </c>
      <c r="AA3180" s="525" t="s">
        <v>3673</v>
      </c>
      <c r="AB3180" s="399" t="str">
        <f t="shared" si="646"/>
        <v>DC1LL05</v>
      </c>
      <c r="AC3180" s="399" t="str">
        <f t="shared" si="647"/>
        <v>DC1LL05-DC</v>
      </c>
      <c r="AD3180" t="str">
        <f>Y3180&amp;"-"&amp;VLOOKUP(AC3180,'LICH THI'!C:AA,9,0)</f>
        <v>62DCCD3087-42470</v>
      </c>
      <c r="AE3180">
        <f t="shared" si="648"/>
        <v>1</v>
      </c>
    </row>
    <row r="3181" spans="1:31" x14ac:dyDescent="0.25">
      <c r="A3181" s="436" t="str">
        <f t="shared" si="638"/>
        <v>DC1LL05-DC-124</v>
      </c>
      <c r="B3181" s="436">
        <f>COUNTIF(AC$4:AC3181,AC3181)</f>
        <v>124</v>
      </c>
      <c r="C3181" s="436" t="str">
        <f t="shared" si="639"/>
        <v>DC1LL05-DC</v>
      </c>
      <c r="D3181" s="436">
        <f>VLOOKUP(C3181,'LICH THI'!C:AA,12,0)</f>
        <v>160</v>
      </c>
      <c r="E3181" s="436">
        <f>VLOOKUP(C3181,'LICH THI'!C:AA,13,0)</f>
        <v>45</v>
      </c>
      <c r="F3181" s="436">
        <f t="shared" si="649"/>
        <v>45</v>
      </c>
      <c r="G3181" s="436">
        <f>VLOOKUP(C3181,'LICH THI'!C:AA,14,0)</f>
        <v>4</v>
      </c>
      <c r="H3181" s="436">
        <f t="shared" si="640"/>
        <v>3</v>
      </c>
      <c r="I3181" s="436" t="str">
        <f t="shared" si="641"/>
        <v>Trần Minh Sơn</v>
      </c>
      <c r="J3181" s="436"/>
      <c r="K3181" s="436">
        <f t="shared" si="642"/>
        <v>4</v>
      </c>
      <c r="L3181" s="436" t="str">
        <f t="shared" si="643"/>
        <v>DC1LL05-DC-4</v>
      </c>
      <c r="M3181" s="436">
        <f t="shared" si="644"/>
        <v>5</v>
      </c>
      <c r="N3181" s="437">
        <f t="shared" si="650"/>
        <v>180</v>
      </c>
      <c r="O3181" s="437"/>
      <c r="P3181" s="430" t="str">
        <f t="shared" si="645"/>
        <v/>
      </c>
      <c r="U3181" s="177">
        <v>158</v>
      </c>
      <c r="V3181" s="177" t="s">
        <v>3088</v>
      </c>
      <c r="W3181" s="177" t="s">
        <v>3593</v>
      </c>
      <c r="X3181" s="177" t="s">
        <v>2688</v>
      </c>
      <c r="Y3181" s="177" t="s">
        <v>4104</v>
      </c>
      <c r="Z3181" s="177" t="s">
        <v>5863</v>
      </c>
      <c r="AA3181" s="525" t="s">
        <v>4105</v>
      </c>
      <c r="AB3181" s="399" t="str">
        <f t="shared" si="646"/>
        <v>DC1LL05</v>
      </c>
      <c r="AC3181" s="399" t="str">
        <f t="shared" si="647"/>
        <v>DC1LL05-DC</v>
      </c>
      <c r="AD3181" t="str">
        <f>Y3181&amp;"-"&amp;VLOOKUP(AC3181,'LICH THI'!C:AA,9,0)</f>
        <v>63DCQT3004-42470</v>
      </c>
      <c r="AE3181">
        <f t="shared" si="648"/>
        <v>1</v>
      </c>
    </row>
    <row r="3182" spans="1:31" x14ac:dyDescent="0.25">
      <c r="A3182" s="436" t="str">
        <f t="shared" si="638"/>
        <v>DC1LL05-DC-125</v>
      </c>
      <c r="B3182" s="436">
        <f>COUNTIF(AC$4:AC3182,AC3182)</f>
        <v>125</v>
      </c>
      <c r="C3182" s="436" t="str">
        <f t="shared" si="639"/>
        <v>DC1LL05-DC</v>
      </c>
      <c r="D3182" s="436">
        <f>VLOOKUP(C3182,'LICH THI'!C:AA,12,0)</f>
        <v>160</v>
      </c>
      <c r="E3182" s="436">
        <f>VLOOKUP(C3182,'LICH THI'!C:AA,13,0)</f>
        <v>45</v>
      </c>
      <c r="F3182" s="436">
        <f t="shared" si="649"/>
        <v>45</v>
      </c>
      <c r="G3182" s="436">
        <f>VLOOKUP(C3182,'LICH THI'!C:AA,14,0)</f>
        <v>4</v>
      </c>
      <c r="H3182" s="436">
        <f t="shared" si="640"/>
        <v>3</v>
      </c>
      <c r="I3182" s="436" t="str">
        <f t="shared" si="641"/>
        <v>Đỗ Văn Tài</v>
      </c>
      <c r="J3182" s="436"/>
      <c r="K3182" s="436">
        <f t="shared" si="642"/>
        <v>4</v>
      </c>
      <c r="L3182" s="436" t="str">
        <f t="shared" si="643"/>
        <v>DC1LL05-DC-4</v>
      </c>
      <c r="M3182" s="436">
        <f t="shared" si="644"/>
        <v>5</v>
      </c>
      <c r="N3182" s="437">
        <f t="shared" si="650"/>
        <v>181</v>
      </c>
      <c r="O3182" s="437"/>
      <c r="P3182" s="430" t="str">
        <f t="shared" si="645"/>
        <v/>
      </c>
      <c r="U3182" s="177">
        <v>4</v>
      </c>
      <c r="V3182" s="177" t="s">
        <v>2603</v>
      </c>
      <c r="W3182" s="177" t="s">
        <v>3663</v>
      </c>
      <c r="X3182" s="177" t="s">
        <v>3043</v>
      </c>
      <c r="Y3182" s="177" t="s">
        <v>5168</v>
      </c>
      <c r="Z3182" s="177" t="s">
        <v>5863</v>
      </c>
      <c r="AA3182" s="525" t="s">
        <v>4939</v>
      </c>
      <c r="AB3182" s="399" t="str">
        <f t="shared" si="646"/>
        <v>DC1LL05</v>
      </c>
      <c r="AC3182" s="399" t="str">
        <f t="shared" si="647"/>
        <v>DC1LL05-DC</v>
      </c>
      <c r="AD3182" t="str">
        <f>Y3182&amp;"-"&amp;VLOOKUP(AC3182,'LICH THI'!C:AA,9,0)</f>
        <v>62DCCD3090-42470</v>
      </c>
      <c r="AE3182">
        <f t="shared" si="648"/>
        <v>1</v>
      </c>
    </row>
    <row r="3183" spans="1:31" x14ac:dyDescent="0.25">
      <c r="A3183" s="436" t="str">
        <f t="shared" si="638"/>
        <v>DC1LL05-DC-126</v>
      </c>
      <c r="B3183" s="436">
        <f>COUNTIF(AC$4:AC3183,AC3183)</f>
        <v>126</v>
      </c>
      <c r="C3183" s="436" t="str">
        <f t="shared" si="639"/>
        <v>DC1LL05-DC</v>
      </c>
      <c r="D3183" s="436">
        <f>VLOOKUP(C3183,'LICH THI'!C:AA,12,0)</f>
        <v>160</v>
      </c>
      <c r="E3183" s="436">
        <f>VLOOKUP(C3183,'LICH THI'!C:AA,13,0)</f>
        <v>45</v>
      </c>
      <c r="F3183" s="436">
        <f t="shared" si="649"/>
        <v>45</v>
      </c>
      <c r="G3183" s="436">
        <f>VLOOKUP(C3183,'LICH THI'!C:AA,14,0)</f>
        <v>4</v>
      </c>
      <c r="H3183" s="436">
        <f t="shared" si="640"/>
        <v>3</v>
      </c>
      <c r="I3183" s="436" t="str">
        <f t="shared" si="641"/>
        <v>Lưu Thị Tâm</v>
      </c>
      <c r="J3183" s="436"/>
      <c r="K3183" s="436">
        <f t="shared" si="642"/>
        <v>4</v>
      </c>
      <c r="L3183" s="436" t="str">
        <f t="shared" si="643"/>
        <v>DC1LL05-DC-4</v>
      </c>
      <c r="M3183" s="436">
        <f t="shared" si="644"/>
        <v>5</v>
      </c>
      <c r="N3183" s="437">
        <f t="shared" si="650"/>
        <v>182</v>
      </c>
      <c r="O3183" s="437"/>
      <c r="P3183" s="430" t="str">
        <f t="shared" si="645"/>
        <v/>
      </c>
      <c r="U3183" s="177">
        <v>157</v>
      </c>
      <c r="V3183" s="177" t="s">
        <v>3046</v>
      </c>
      <c r="W3183" s="177" t="s">
        <v>3582</v>
      </c>
      <c r="X3183" s="177" t="s">
        <v>3583</v>
      </c>
      <c r="Y3183" s="177" t="s">
        <v>3584</v>
      </c>
      <c r="Z3183" s="177" t="s">
        <v>5863</v>
      </c>
      <c r="AA3183" s="525" t="s">
        <v>3585</v>
      </c>
      <c r="AB3183" s="399" t="str">
        <f t="shared" si="646"/>
        <v>DC1LL05</v>
      </c>
      <c r="AC3183" s="399" t="str">
        <f t="shared" si="647"/>
        <v>DC1LL05-DC</v>
      </c>
      <c r="AD3183" t="str">
        <f>Y3183&amp;"-"&amp;VLOOKUP(AC3183,'LICH THI'!C:AA,9,0)</f>
        <v>63DCKT3273-42470</v>
      </c>
      <c r="AE3183">
        <f t="shared" si="648"/>
        <v>1</v>
      </c>
    </row>
    <row r="3184" spans="1:31" x14ac:dyDescent="0.25">
      <c r="A3184" s="436" t="str">
        <f t="shared" si="638"/>
        <v>DC1LL05-DC-127</v>
      </c>
      <c r="B3184" s="436">
        <f>COUNTIF(AC$4:AC3184,AC3184)</f>
        <v>127</v>
      </c>
      <c r="C3184" s="436" t="str">
        <f t="shared" si="639"/>
        <v>DC1LL05-DC</v>
      </c>
      <c r="D3184" s="436">
        <f>VLOOKUP(C3184,'LICH THI'!C:AA,12,0)</f>
        <v>160</v>
      </c>
      <c r="E3184" s="436">
        <f>VLOOKUP(C3184,'LICH THI'!C:AA,13,0)</f>
        <v>45</v>
      </c>
      <c r="F3184" s="436">
        <f t="shared" si="649"/>
        <v>45</v>
      </c>
      <c r="G3184" s="436">
        <f>VLOOKUP(C3184,'LICH THI'!C:AA,14,0)</f>
        <v>4</v>
      </c>
      <c r="H3184" s="436">
        <f t="shared" si="640"/>
        <v>3</v>
      </c>
      <c r="I3184" s="436" t="str">
        <f t="shared" si="641"/>
        <v>Mai Quốc Tân</v>
      </c>
      <c r="J3184" s="436"/>
      <c r="K3184" s="436">
        <f t="shared" si="642"/>
        <v>4</v>
      </c>
      <c r="L3184" s="436" t="str">
        <f t="shared" si="643"/>
        <v>DC1LL05-DC-4</v>
      </c>
      <c r="M3184" s="436">
        <f t="shared" si="644"/>
        <v>5</v>
      </c>
      <c r="N3184" s="437">
        <f t="shared" si="650"/>
        <v>183</v>
      </c>
      <c r="O3184" s="437"/>
      <c r="P3184" s="430" t="str">
        <f t="shared" si="645"/>
        <v/>
      </c>
      <c r="U3184" s="177">
        <v>148</v>
      </c>
      <c r="V3184" s="177" t="s">
        <v>4092</v>
      </c>
      <c r="W3184" s="177" t="s">
        <v>5960</v>
      </c>
      <c r="X3184" s="177" t="s">
        <v>3239</v>
      </c>
      <c r="Y3184" s="177" t="s">
        <v>5961</v>
      </c>
      <c r="Z3184" s="177" t="s">
        <v>5863</v>
      </c>
      <c r="AA3184" s="525" t="s">
        <v>5962</v>
      </c>
      <c r="AB3184" s="399" t="str">
        <f t="shared" si="646"/>
        <v>DC1LL05</v>
      </c>
      <c r="AC3184" s="399" t="str">
        <f t="shared" si="647"/>
        <v>DC1LL05-DC</v>
      </c>
      <c r="AD3184" t="str">
        <f>Y3184&amp;"-"&amp;VLOOKUP(AC3184,'LICH THI'!C:AA,9,0)</f>
        <v>65DCVL22644-42470</v>
      </c>
      <c r="AE3184">
        <f t="shared" si="648"/>
        <v>1</v>
      </c>
    </row>
    <row r="3185" spans="1:31" x14ac:dyDescent="0.25">
      <c r="A3185" s="436" t="str">
        <f t="shared" si="638"/>
        <v>DC1LL05-DC-128</v>
      </c>
      <c r="B3185" s="436">
        <f>COUNTIF(AC$4:AC3185,AC3185)</f>
        <v>128</v>
      </c>
      <c r="C3185" s="436" t="str">
        <f t="shared" si="639"/>
        <v>DC1LL05-DC</v>
      </c>
      <c r="D3185" s="436">
        <f>VLOOKUP(C3185,'LICH THI'!C:AA,12,0)</f>
        <v>160</v>
      </c>
      <c r="E3185" s="436">
        <f>VLOOKUP(C3185,'LICH THI'!C:AA,13,0)</f>
        <v>45</v>
      </c>
      <c r="F3185" s="436">
        <f t="shared" si="649"/>
        <v>45</v>
      </c>
      <c r="G3185" s="436">
        <f>VLOOKUP(C3185,'LICH THI'!C:AA,14,0)</f>
        <v>4</v>
      </c>
      <c r="H3185" s="436">
        <f t="shared" si="640"/>
        <v>3</v>
      </c>
      <c r="I3185" s="436" t="str">
        <f t="shared" si="641"/>
        <v>Cao Vũ Tiến</v>
      </c>
      <c r="J3185" s="436"/>
      <c r="K3185" s="436">
        <f t="shared" si="642"/>
        <v>4</v>
      </c>
      <c r="L3185" s="436" t="str">
        <f t="shared" si="643"/>
        <v>DC1LL05-DC-4</v>
      </c>
      <c r="M3185" s="436">
        <f t="shared" si="644"/>
        <v>5</v>
      </c>
      <c r="N3185" s="437">
        <f t="shared" si="650"/>
        <v>184</v>
      </c>
      <c r="O3185" s="437"/>
      <c r="P3185" s="430" t="str">
        <f t="shared" si="645"/>
        <v/>
      </c>
      <c r="U3185" s="177">
        <v>70</v>
      </c>
      <c r="V3185" s="177" t="s">
        <v>3378</v>
      </c>
      <c r="W3185" s="177" t="s">
        <v>5890</v>
      </c>
      <c r="X3185" s="177" t="s">
        <v>2992</v>
      </c>
      <c r="Y3185" s="177" t="s">
        <v>5891</v>
      </c>
      <c r="Z3185" s="177" t="s">
        <v>5863</v>
      </c>
      <c r="AA3185" s="525" t="s">
        <v>5351</v>
      </c>
      <c r="AB3185" s="399" t="str">
        <f t="shared" si="646"/>
        <v>DC1LL05</v>
      </c>
      <c r="AC3185" s="399" t="str">
        <f t="shared" si="647"/>
        <v>DC1LL05-DC</v>
      </c>
      <c r="AD3185" t="str">
        <f>Y3185&amp;"-"&amp;VLOOKUP(AC3185,'LICH THI'!C:AA,9,0)</f>
        <v>64DCKT3131-42470</v>
      </c>
      <c r="AE3185">
        <f t="shared" si="648"/>
        <v>1</v>
      </c>
    </row>
    <row r="3186" spans="1:31" x14ac:dyDescent="0.25">
      <c r="A3186" s="436" t="str">
        <f t="shared" si="638"/>
        <v>DC1LL05-DC-129</v>
      </c>
      <c r="B3186" s="436">
        <f>COUNTIF(AC$4:AC3186,AC3186)</f>
        <v>129</v>
      </c>
      <c r="C3186" s="436" t="str">
        <f t="shared" si="639"/>
        <v>DC1LL05-DC</v>
      </c>
      <c r="D3186" s="436">
        <f>VLOOKUP(C3186,'LICH THI'!C:AA,12,0)</f>
        <v>160</v>
      </c>
      <c r="E3186" s="436">
        <f>VLOOKUP(C3186,'LICH THI'!C:AA,13,0)</f>
        <v>45</v>
      </c>
      <c r="F3186" s="436">
        <f t="shared" si="649"/>
        <v>45</v>
      </c>
      <c r="G3186" s="436">
        <f>VLOOKUP(C3186,'LICH THI'!C:AA,14,0)</f>
        <v>4</v>
      </c>
      <c r="H3186" s="436">
        <f t="shared" si="640"/>
        <v>3</v>
      </c>
      <c r="I3186" s="436" t="str">
        <f t="shared" si="641"/>
        <v>Nguyễn Viết Tiến</v>
      </c>
      <c r="J3186" s="436"/>
      <c r="K3186" s="436">
        <f t="shared" si="642"/>
        <v>4</v>
      </c>
      <c r="L3186" s="436" t="str">
        <f t="shared" si="643"/>
        <v>DC1LL05-DC-4</v>
      </c>
      <c r="M3186" s="436">
        <f t="shared" si="644"/>
        <v>5</v>
      </c>
      <c r="N3186" s="437">
        <f t="shared" si="650"/>
        <v>185</v>
      </c>
      <c r="O3186" s="437"/>
      <c r="P3186" s="430" t="str">
        <f t="shared" si="645"/>
        <v/>
      </c>
      <c r="U3186" s="177">
        <v>38</v>
      </c>
      <c r="V3186" s="177" t="s">
        <v>3301</v>
      </c>
      <c r="W3186" s="177" t="s">
        <v>3934</v>
      </c>
      <c r="X3186" s="177" t="s">
        <v>2992</v>
      </c>
      <c r="Y3186" s="177" t="s">
        <v>5875</v>
      </c>
      <c r="Z3186" s="177" t="s">
        <v>5863</v>
      </c>
      <c r="AA3186" s="525" t="s">
        <v>5876</v>
      </c>
      <c r="AB3186" s="399" t="str">
        <f t="shared" si="646"/>
        <v>DC1LL05</v>
      </c>
      <c r="AC3186" s="399" t="str">
        <f t="shared" si="647"/>
        <v>DC1LL05-DC</v>
      </c>
      <c r="AD3186" t="str">
        <f>Y3186&amp;"-"&amp;VLOOKUP(AC3186,'LICH THI'!C:AA,9,0)</f>
        <v>64DCDD3017-42470</v>
      </c>
      <c r="AE3186">
        <f t="shared" si="648"/>
        <v>1</v>
      </c>
    </row>
    <row r="3187" spans="1:31" x14ac:dyDescent="0.25">
      <c r="A3187" s="436" t="str">
        <f t="shared" si="638"/>
        <v>DC1LL05-DC-130</v>
      </c>
      <c r="B3187" s="436">
        <f>COUNTIF(AC$4:AC3187,AC3187)</f>
        <v>130</v>
      </c>
      <c r="C3187" s="436" t="str">
        <f t="shared" si="639"/>
        <v>DC1LL05-DC</v>
      </c>
      <c r="D3187" s="436">
        <f>VLOOKUP(C3187,'LICH THI'!C:AA,12,0)</f>
        <v>160</v>
      </c>
      <c r="E3187" s="436">
        <f>VLOOKUP(C3187,'LICH THI'!C:AA,13,0)</f>
        <v>45</v>
      </c>
      <c r="F3187" s="436">
        <f t="shared" si="649"/>
        <v>45</v>
      </c>
      <c r="G3187" s="436">
        <f>VLOOKUP(C3187,'LICH THI'!C:AA,14,0)</f>
        <v>4</v>
      </c>
      <c r="H3187" s="436">
        <f t="shared" si="640"/>
        <v>3</v>
      </c>
      <c r="I3187" s="436" t="str">
        <f t="shared" si="641"/>
        <v>Phí Công Tiến</v>
      </c>
      <c r="J3187" s="436"/>
      <c r="K3187" s="436">
        <f t="shared" si="642"/>
        <v>4</v>
      </c>
      <c r="L3187" s="436" t="str">
        <f t="shared" si="643"/>
        <v>DC1LL05-DC-4</v>
      </c>
      <c r="M3187" s="436">
        <f t="shared" si="644"/>
        <v>5</v>
      </c>
      <c r="N3187" s="437">
        <f t="shared" si="650"/>
        <v>186</v>
      </c>
      <c r="O3187" s="437"/>
      <c r="P3187" s="430" t="str">
        <f t="shared" si="645"/>
        <v/>
      </c>
      <c r="U3187" s="177">
        <v>79</v>
      </c>
      <c r="V3187" s="177" t="s">
        <v>2982</v>
      </c>
      <c r="W3187" s="177" t="s">
        <v>2991</v>
      </c>
      <c r="X3187" s="177" t="s">
        <v>2992</v>
      </c>
      <c r="Y3187" s="177" t="s">
        <v>2993</v>
      </c>
      <c r="Z3187" s="177" t="s">
        <v>5863</v>
      </c>
      <c r="AA3187" s="525" t="s">
        <v>2994</v>
      </c>
      <c r="AB3187" s="399" t="str">
        <f t="shared" si="646"/>
        <v>DC1LL05</v>
      </c>
      <c r="AC3187" s="399" t="str">
        <f t="shared" si="647"/>
        <v>DC1LL05-DC</v>
      </c>
      <c r="AD3187" t="str">
        <f>Y3187&amp;"-"&amp;VLOOKUP(AC3187,'LICH THI'!C:AA,9,0)</f>
        <v>64DCMX2015-42470</v>
      </c>
      <c r="AE3187">
        <f t="shared" si="648"/>
        <v>1</v>
      </c>
    </row>
    <row r="3188" spans="1:31" x14ac:dyDescent="0.25">
      <c r="A3188" s="436" t="str">
        <f t="shared" si="638"/>
        <v>DC1LL05-DC-131</v>
      </c>
      <c r="B3188" s="436">
        <f>COUNTIF(AC$4:AC3188,AC3188)</f>
        <v>131</v>
      </c>
      <c r="C3188" s="436" t="str">
        <f t="shared" si="639"/>
        <v>DC1LL05-DC</v>
      </c>
      <c r="D3188" s="436">
        <f>VLOOKUP(C3188,'LICH THI'!C:AA,12,0)</f>
        <v>160</v>
      </c>
      <c r="E3188" s="436">
        <f>VLOOKUP(C3188,'LICH THI'!C:AA,13,0)</f>
        <v>45</v>
      </c>
      <c r="F3188" s="436">
        <f t="shared" si="649"/>
        <v>45</v>
      </c>
      <c r="G3188" s="436">
        <f>VLOOKUP(C3188,'LICH THI'!C:AA,14,0)</f>
        <v>4</v>
      </c>
      <c r="H3188" s="436">
        <f t="shared" si="640"/>
        <v>3</v>
      </c>
      <c r="I3188" s="436" t="str">
        <f t="shared" si="641"/>
        <v>Đào Viên Tiệp</v>
      </c>
      <c r="J3188" s="436"/>
      <c r="K3188" s="436">
        <f t="shared" si="642"/>
        <v>4</v>
      </c>
      <c r="L3188" s="436" t="str">
        <f t="shared" si="643"/>
        <v>DC1LL05-DC-4</v>
      </c>
      <c r="M3188" s="436">
        <f t="shared" si="644"/>
        <v>5</v>
      </c>
      <c r="N3188" s="437">
        <f t="shared" si="650"/>
        <v>187</v>
      </c>
      <c r="O3188" s="437"/>
      <c r="P3188" s="430" t="str">
        <f t="shared" si="645"/>
        <v/>
      </c>
      <c r="U3188" s="177">
        <v>14</v>
      </c>
      <c r="V3188" s="177" t="s">
        <v>2614</v>
      </c>
      <c r="W3188" s="177" t="s">
        <v>5870</v>
      </c>
      <c r="X3188" s="177" t="s">
        <v>4063</v>
      </c>
      <c r="Y3188" s="177" t="s">
        <v>5871</v>
      </c>
      <c r="Z3188" s="177" t="s">
        <v>5863</v>
      </c>
      <c r="AA3188" s="525" t="s">
        <v>3644</v>
      </c>
      <c r="AB3188" s="399" t="str">
        <f t="shared" si="646"/>
        <v>DC1LL05</v>
      </c>
      <c r="AC3188" s="399" t="str">
        <f t="shared" si="647"/>
        <v>DC1LL05-DC</v>
      </c>
      <c r="AD3188" t="str">
        <f>Y3188&amp;"-"&amp;VLOOKUP(AC3188,'LICH THI'!C:AA,9,0)</f>
        <v>63DCKT3031-42470</v>
      </c>
      <c r="AE3188">
        <f t="shared" si="648"/>
        <v>1</v>
      </c>
    </row>
    <row r="3189" spans="1:31" x14ac:dyDescent="0.25">
      <c r="A3189" s="436" t="str">
        <f t="shared" si="638"/>
        <v>DC1LL05-DC-132</v>
      </c>
      <c r="B3189" s="436">
        <f>COUNTIF(AC$4:AC3189,AC3189)</f>
        <v>132</v>
      </c>
      <c r="C3189" s="436" t="str">
        <f t="shared" si="639"/>
        <v>DC1LL05-DC</v>
      </c>
      <c r="D3189" s="436">
        <f>VLOOKUP(C3189,'LICH THI'!C:AA,12,0)</f>
        <v>160</v>
      </c>
      <c r="E3189" s="436">
        <f>VLOOKUP(C3189,'LICH THI'!C:AA,13,0)</f>
        <v>45</v>
      </c>
      <c r="F3189" s="436">
        <f t="shared" si="649"/>
        <v>45</v>
      </c>
      <c r="G3189" s="436">
        <f>VLOOKUP(C3189,'LICH THI'!C:AA,14,0)</f>
        <v>4</v>
      </c>
      <c r="H3189" s="436">
        <f t="shared" si="640"/>
        <v>3</v>
      </c>
      <c r="I3189" s="436" t="str">
        <f t="shared" si="641"/>
        <v>Hà Huy Toàn</v>
      </c>
      <c r="J3189" s="436"/>
      <c r="K3189" s="436">
        <f t="shared" si="642"/>
        <v>4</v>
      </c>
      <c r="L3189" s="436" t="str">
        <f t="shared" si="643"/>
        <v>DC1LL05-DC-4</v>
      </c>
      <c r="M3189" s="436">
        <f t="shared" si="644"/>
        <v>5</v>
      </c>
      <c r="N3189" s="437">
        <f t="shared" si="650"/>
        <v>188</v>
      </c>
      <c r="O3189" s="437"/>
      <c r="P3189" s="430" t="str">
        <f t="shared" si="645"/>
        <v/>
      </c>
      <c r="U3189" s="177">
        <v>160</v>
      </c>
      <c r="V3189" s="177" t="s">
        <v>3088</v>
      </c>
      <c r="W3189" s="177" t="s">
        <v>4480</v>
      </c>
      <c r="X3189" s="177" t="s">
        <v>2818</v>
      </c>
      <c r="Y3189" s="177" t="s">
        <v>4481</v>
      </c>
      <c r="Z3189" s="177" t="s">
        <v>5863</v>
      </c>
      <c r="AA3189" s="525" t="s">
        <v>4482</v>
      </c>
      <c r="AB3189" s="399" t="str">
        <f t="shared" si="646"/>
        <v>DC1LL05</v>
      </c>
      <c r="AC3189" s="399" t="str">
        <f t="shared" si="647"/>
        <v>DC1LL05-DC</v>
      </c>
      <c r="AD3189" t="str">
        <f>Y3189&amp;"-"&amp;VLOOKUP(AC3189,'LICH THI'!C:AA,9,0)</f>
        <v>63DCQT3032-42470</v>
      </c>
      <c r="AE3189">
        <f t="shared" si="648"/>
        <v>1</v>
      </c>
    </row>
    <row r="3190" spans="1:31" x14ac:dyDescent="0.25">
      <c r="A3190" s="436" t="str">
        <f t="shared" si="638"/>
        <v>DC1LL05-DC-133</v>
      </c>
      <c r="B3190" s="436">
        <f>COUNTIF(AC$4:AC3190,AC3190)</f>
        <v>133</v>
      </c>
      <c r="C3190" s="436" t="str">
        <f t="shared" si="639"/>
        <v>DC1LL05-DC</v>
      </c>
      <c r="D3190" s="436">
        <f>VLOOKUP(C3190,'LICH THI'!C:AA,12,0)</f>
        <v>160</v>
      </c>
      <c r="E3190" s="436">
        <f>VLOOKUP(C3190,'LICH THI'!C:AA,13,0)</f>
        <v>45</v>
      </c>
      <c r="F3190" s="436">
        <f t="shared" si="649"/>
        <v>45</v>
      </c>
      <c r="G3190" s="436">
        <f>VLOOKUP(C3190,'LICH THI'!C:AA,14,0)</f>
        <v>4</v>
      </c>
      <c r="H3190" s="436">
        <f t="shared" si="640"/>
        <v>3</v>
      </c>
      <c r="I3190" s="436" t="str">
        <f t="shared" si="641"/>
        <v>Trần Duy Toàn</v>
      </c>
      <c r="J3190" s="436"/>
      <c r="K3190" s="436">
        <f t="shared" si="642"/>
        <v>4</v>
      </c>
      <c r="L3190" s="436" t="str">
        <f t="shared" si="643"/>
        <v>DC1LL05-DC-4</v>
      </c>
      <c r="M3190" s="436">
        <f t="shared" si="644"/>
        <v>5</v>
      </c>
      <c r="N3190" s="437">
        <f t="shared" si="650"/>
        <v>189</v>
      </c>
      <c r="O3190" s="437"/>
      <c r="P3190" s="430" t="str">
        <f t="shared" si="645"/>
        <v/>
      </c>
      <c r="U3190" s="177">
        <v>126</v>
      </c>
      <c r="V3190" s="177" t="s">
        <v>3517</v>
      </c>
      <c r="W3190" s="177" t="s">
        <v>3879</v>
      </c>
      <c r="X3190" s="177" t="s">
        <v>2818</v>
      </c>
      <c r="Y3190" s="177" t="s">
        <v>5940</v>
      </c>
      <c r="Z3190" s="177" t="s">
        <v>5863</v>
      </c>
      <c r="AA3190" s="525" t="s">
        <v>5941</v>
      </c>
      <c r="AB3190" s="399" t="str">
        <f t="shared" si="646"/>
        <v>DC1LL05</v>
      </c>
      <c r="AC3190" s="399" t="str">
        <f t="shared" si="647"/>
        <v>DC1LL05-DC</v>
      </c>
      <c r="AD3190" t="str">
        <f>Y3190&amp;"-"&amp;VLOOKUP(AC3190,'LICH THI'!C:AA,9,0)</f>
        <v>65DCKX24446-42470</v>
      </c>
      <c r="AE3190">
        <f t="shared" si="648"/>
        <v>1</v>
      </c>
    </row>
    <row r="3191" spans="1:31" x14ac:dyDescent="0.25">
      <c r="A3191" s="436" t="str">
        <f t="shared" si="638"/>
        <v>DC1LL05-DC-134</v>
      </c>
      <c r="B3191" s="436">
        <f>COUNTIF(AC$4:AC3191,AC3191)</f>
        <v>134</v>
      </c>
      <c r="C3191" s="436" t="str">
        <f t="shared" si="639"/>
        <v>DC1LL05-DC</v>
      </c>
      <c r="D3191" s="436">
        <f>VLOOKUP(C3191,'LICH THI'!C:AA,12,0)</f>
        <v>160</v>
      </c>
      <c r="E3191" s="436">
        <f>VLOOKUP(C3191,'LICH THI'!C:AA,13,0)</f>
        <v>45</v>
      </c>
      <c r="F3191" s="436">
        <f t="shared" si="649"/>
        <v>45</v>
      </c>
      <c r="G3191" s="436">
        <f>VLOOKUP(C3191,'LICH THI'!C:AA,14,0)</f>
        <v>4</v>
      </c>
      <c r="H3191" s="436">
        <f t="shared" si="640"/>
        <v>3</v>
      </c>
      <c r="I3191" s="436" t="str">
        <f t="shared" si="641"/>
        <v>Lê Văn Tuấn</v>
      </c>
      <c r="J3191" s="436"/>
      <c r="K3191" s="436">
        <f t="shared" si="642"/>
        <v>4</v>
      </c>
      <c r="L3191" s="436" t="str">
        <f t="shared" si="643"/>
        <v>DC1LL05-DC-4</v>
      </c>
      <c r="M3191" s="436">
        <f t="shared" si="644"/>
        <v>5</v>
      </c>
      <c r="N3191" s="437">
        <f t="shared" si="650"/>
        <v>190</v>
      </c>
      <c r="O3191" s="437"/>
      <c r="P3191" s="430" t="str">
        <f t="shared" si="645"/>
        <v/>
      </c>
      <c r="U3191" s="177">
        <v>40</v>
      </c>
      <c r="V3191" s="177" t="s">
        <v>3761</v>
      </c>
      <c r="W3191" s="177" t="s">
        <v>2604</v>
      </c>
      <c r="X3191" s="177" t="s">
        <v>2721</v>
      </c>
      <c r="Y3191" s="177" t="s">
        <v>4014</v>
      </c>
      <c r="Z3191" s="177" t="s">
        <v>5863</v>
      </c>
      <c r="AA3191" s="525" t="s">
        <v>2625</v>
      </c>
      <c r="AB3191" s="399" t="str">
        <f t="shared" si="646"/>
        <v>DC1LL05</v>
      </c>
      <c r="AC3191" s="399" t="str">
        <f t="shared" si="647"/>
        <v>DC1LL05-DC</v>
      </c>
      <c r="AD3191" t="str">
        <f>Y3191&amp;"-"&amp;VLOOKUP(AC3191,'LICH THI'!C:AA,9,0)</f>
        <v>64DCDD3176-42470</v>
      </c>
      <c r="AE3191">
        <f t="shared" si="648"/>
        <v>1</v>
      </c>
    </row>
    <row r="3192" spans="1:31" x14ac:dyDescent="0.25">
      <c r="A3192" s="436" t="str">
        <f t="shared" si="638"/>
        <v>DC1LL05-DC-135</v>
      </c>
      <c r="B3192" s="436">
        <f>COUNTIF(AC$4:AC3192,AC3192)</f>
        <v>135</v>
      </c>
      <c r="C3192" s="436" t="str">
        <f t="shared" si="639"/>
        <v>DC1LL05-DC</v>
      </c>
      <c r="D3192" s="436">
        <f>VLOOKUP(C3192,'LICH THI'!C:AA,12,0)</f>
        <v>160</v>
      </c>
      <c r="E3192" s="436">
        <f>VLOOKUP(C3192,'LICH THI'!C:AA,13,0)</f>
        <v>45</v>
      </c>
      <c r="F3192" s="436">
        <f t="shared" si="649"/>
        <v>45</v>
      </c>
      <c r="G3192" s="436">
        <f>VLOOKUP(C3192,'LICH THI'!C:AA,14,0)</f>
        <v>4</v>
      </c>
      <c r="H3192" s="436">
        <f t="shared" si="640"/>
        <v>3</v>
      </c>
      <c r="I3192" s="436" t="str">
        <f t="shared" si="641"/>
        <v>Trần Văn Tuấn</v>
      </c>
      <c r="J3192" s="436"/>
      <c r="K3192" s="436">
        <f t="shared" si="642"/>
        <v>4</v>
      </c>
      <c r="L3192" s="436" t="str">
        <f t="shared" si="643"/>
        <v>DC1LL05-DC-4</v>
      </c>
      <c r="M3192" s="436">
        <f t="shared" si="644"/>
        <v>5</v>
      </c>
      <c r="N3192" s="437">
        <f t="shared" si="650"/>
        <v>191</v>
      </c>
      <c r="O3192" s="437"/>
      <c r="P3192" s="430" t="str">
        <f t="shared" si="645"/>
        <v/>
      </c>
      <c r="U3192" s="177">
        <v>29</v>
      </c>
      <c r="V3192" s="177" t="s">
        <v>2897</v>
      </c>
      <c r="W3192" s="177" t="s">
        <v>2757</v>
      </c>
      <c r="X3192" s="177" t="s">
        <v>2721</v>
      </c>
      <c r="Y3192" s="177" t="s">
        <v>3290</v>
      </c>
      <c r="Z3192" s="177" t="s">
        <v>5863</v>
      </c>
      <c r="AA3192" s="525" t="s">
        <v>3291</v>
      </c>
      <c r="AB3192" s="399" t="str">
        <f t="shared" si="646"/>
        <v>DC1LL05</v>
      </c>
      <c r="AC3192" s="399" t="str">
        <f t="shared" si="647"/>
        <v>DC1LL05-DC</v>
      </c>
      <c r="AD3192" t="str">
        <f>Y3192&amp;"-"&amp;VLOOKUP(AC3192,'LICH THI'!C:AA,9,0)</f>
        <v>64DCDB3012-42470</v>
      </c>
      <c r="AE3192">
        <f t="shared" si="648"/>
        <v>1</v>
      </c>
    </row>
    <row r="3193" spans="1:31" x14ac:dyDescent="0.25">
      <c r="A3193" s="436" t="str">
        <f t="shared" si="638"/>
        <v>DC1LL05-DC-136</v>
      </c>
      <c r="B3193" s="436">
        <f>COUNTIF(AC$4:AC3193,AC3193)</f>
        <v>136</v>
      </c>
      <c r="C3193" s="436" t="str">
        <f t="shared" si="639"/>
        <v>DC1LL05-DC</v>
      </c>
      <c r="D3193" s="436">
        <f>VLOOKUP(C3193,'LICH THI'!C:AA,12,0)</f>
        <v>160</v>
      </c>
      <c r="E3193" s="436">
        <f>VLOOKUP(C3193,'LICH THI'!C:AA,13,0)</f>
        <v>45</v>
      </c>
      <c r="F3193" s="436">
        <f t="shared" si="649"/>
        <v>25</v>
      </c>
      <c r="G3193" s="436">
        <f>VLOOKUP(C3193,'LICH THI'!C:AA,14,0)</f>
        <v>4</v>
      </c>
      <c r="H3193" s="436">
        <f t="shared" si="640"/>
        <v>4</v>
      </c>
      <c r="I3193" s="436" t="str">
        <f t="shared" si="641"/>
        <v>Hoàng Tùng</v>
      </c>
      <c r="J3193" s="436"/>
      <c r="K3193" s="436">
        <f t="shared" si="642"/>
        <v>1</v>
      </c>
      <c r="L3193" s="436" t="str">
        <f t="shared" si="643"/>
        <v>DC1LL05-DC-1</v>
      </c>
      <c r="M3193" s="436">
        <f t="shared" si="644"/>
        <v>5</v>
      </c>
      <c r="N3193" s="437">
        <f t="shared" si="650"/>
        <v>7</v>
      </c>
      <c r="O3193" s="437"/>
      <c r="P3193" s="430" t="str">
        <f t="shared" si="645"/>
        <v/>
      </c>
      <c r="U3193" s="177">
        <v>78</v>
      </c>
      <c r="V3193" s="177" t="s">
        <v>3381</v>
      </c>
      <c r="W3193" s="177" t="s">
        <v>2834</v>
      </c>
      <c r="X3193" s="177" t="s">
        <v>3274</v>
      </c>
      <c r="Y3193" s="177" t="s">
        <v>5892</v>
      </c>
      <c r="Z3193" s="177" t="s">
        <v>5863</v>
      </c>
      <c r="AA3193" s="525" t="s">
        <v>3349</v>
      </c>
      <c r="AB3193" s="399" t="str">
        <f t="shared" si="646"/>
        <v>DC1LL05</v>
      </c>
      <c r="AC3193" s="399" t="str">
        <f t="shared" si="647"/>
        <v>DC1LL05-DC</v>
      </c>
      <c r="AD3193" t="str">
        <f>Y3193&amp;"-"&amp;VLOOKUP(AC3193,'LICH THI'!C:AA,9,0)</f>
        <v>64DCKT3239-42470</v>
      </c>
      <c r="AE3193">
        <f t="shared" si="648"/>
        <v>1</v>
      </c>
    </row>
    <row r="3194" spans="1:31" x14ac:dyDescent="0.25">
      <c r="A3194" s="436" t="str">
        <f t="shared" si="638"/>
        <v>DC1LL05-DC-137</v>
      </c>
      <c r="B3194" s="436">
        <f>COUNTIF(AC$4:AC3194,AC3194)</f>
        <v>137</v>
      </c>
      <c r="C3194" s="436" t="str">
        <f t="shared" si="639"/>
        <v>DC1LL05-DC</v>
      </c>
      <c r="D3194" s="436">
        <f>VLOOKUP(C3194,'LICH THI'!C:AA,12,0)</f>
        <v>160</v>
      </c>
      <c r="E3194" s="436">
        <f>VLOOKUP(C3194,'LICH THI'!C:AA,13,0)</f>
        <v>45</v>
      </c>
      <c r="F3194" s="436">
        <f t="shared" si="649"/>
        <v>25</v>
      </c>
      <c r="G3194" s="436">
        <f>VLOOKUP(C3194,'LICH THI'!C:AA,14,0)</f>
        <v>4</v>
      </c>
      <c r="H3194" s="436">
        <f t="shared" si="640"/>
        <v>4</v>
      </c>
      <c r="I3194" s="436" t="str">
        <f t="shared" si="641"/>
        <v>Tạ Quang Tùng</v>
      </c>
      <c r="J3194" s="436"/>
      <c r="K3194" s="436">
        <f t="shared" si="642"/>
        <v>1</v>
      </c>
      <c r="L3194" s="436" t="str">
        <f t="shared" si="643"/>
        <v>DC1LL05-DC-1</v>
      </c>
      <c r="M3194" s="436">
        <f t="shared" si="644"/>
        <v>5</v>
      </c>
      <c r="N3194" s="437">
        <f t="shared" si="650"/>
        <v>8</v>
      </c>
      <c r="O3194" s="437"/>
      <c r="P3194" s="430" t="str">
        <f t="shared" si="645"/>
        <v/>
      </c>
      <c r="U3194" s="177">
        <v>37</v>
      </c>
      <c r="V3194" s="177" t="s">
        <v>2935</v>
      </c>
      <c r="W3194" s="177" t="s">
        <v>3298</v>
      </c>
      <c r="X3194" s="177" t="s">
        <v>3274</v>
      </c>
      <c r="Y3194" s="177" t="s">
        <v>3299</v>
      </c>
      <c r="Z3194" s="177" t="s">
        <v>5863</v>
      </c>
      <c r="AA3194" s="525" t="s">
        <v>3300</v>
      </c>
      <c r="AB3194" s="399" t="str">
        <f t="shared" si="646"/>
        <v>DC1LL05</v>
      </c>
      <c r="AC3194" s="399" t="str">
        <f t="shared" si="647"/>
        <v>DC1LL05-DC</v>
      </c>
      <c r="AD3194" t="str">
        <f>Y3194&amp;"-"&amp;VLOOKUP(AC3194,'LICH THI'!C:AA,9,0)</f>
        <v>64DCDB3105-42470</v>
      </c>
      <c r="AE3194">
        <f t="shared" si="648"/>
        <v>1</v>
      </c>
    </row>
    <row r="3195" spans="1:31" x14ac:dyDescent="0.25">
      <c r="A3195" s="436" t="str">
        <f t="shared" si="638"/>
        <v>DC1LL05-DC-138</v>
      </c>
      <c r="B3195" s="436">
        <f>COUNTIF(AC$4:AC3195,AC3195)</f>
        <v>138</v>
      </c>
      <c r="C3195" s="436" t="str">
        <f t="shared" si="639"/>
        <v>DC1LL05-DC</v>
      </c>
      <c r="D3195" s="436">
        <f>VLOOKUP(C3195,'LICH THI'!C:AA,12,0)</f>
        <v>160</v>
      </c>
      <c r="E3195" s="436">
        <f>VLOOKUP(C3195,'LICH THI'!C:AA,13,0)</f>
        <v>45</v>
      </c>
      <c r="F3195" s="436">
        <f t="shared" si="649"/>
        <v>25</v>
      </c>
      <c r="G3195" s="436">
        <f>VLOOKUP(C3195,'LICH THI'!C:AA,14,0)</f>
        <v>4</v>
      </c>
      <c r="H3195" s="436">
        <f t="shared" si="640"/>
        <v>4</v>
      </c>
      <c r="I3195" s="436" t="str">
        <f t="shared" si="641"/>
        <v>Đoàn Thị Tuyền</v>
      </c>
      <c r="J3195" s="436"/>
      <c r="K3195" s="436">
        <f t="shared" si="642"/>
        <v>1</v>
      </c>
      <c r="L3195" s="436" t="str">
        <f t="shared" si="643"/>
        <v>DC1LL05-DC-1</v>
      </c>
      <c r="M3195" s="436">
        <f t="shared" si="644"/>
        <v>5</v>
      </c>
      <c r="N3195" s="437">
        <f t="shared" si="650"/>
        <v>9</v>
      </c>
      <c r="O3195" s="437"/>
      <c r="P3195" s="430" t="str">
        <f t="shared" si="645"/>
        <v/>
      </c>
      <c r="U3195" s="177">
        <v>53</v>
      </c>
      <c r="V3195" s="177" t="s">
        <v>3325</v>
      </c>
      <c r="W3195" s="177" t="s">
        <v>3049</v>
      </c>
      <c r="X3195" s="177" t="s">
        <v>3795</v>
      </c>
      <c r="Y3195" s="177" t="s">
        <v>3796</v>
      </c>
      <c r="Z3195" s="177" t="s">
        <v>5863</v>
      </c>
      <c r="AA3195" s="525" t="s">
        <v>3797</v>
      </c>
      <c r="AB3195" s="399" t="str">
        <f t="shared" si="646"/>
        <v>DC1LL05</v>
      </c>
      <c r="AC3195" s="399" t="str">
        <f t="shared" si="647"/>
        <v>DC1LL05-DC</v>
      </c>
      <c r="AD3195" t="str">
        <f>Y3195&amp;"-"&amp;VLOOKUP(AC3195,'LICH THI'!C:AA,9,0)</f>
        <v>64DCDT3082-42470</v>
      </c>
      <c r="AE3195">
        <f t="shared" si="648"/>
        <v>1</v>
      </c>
    </row>
    <row r="3196" spans="1:31" x14ac:dyDescent="0.25">
      <c r="A3196" s="436" t="str">
        <f t="shared" si="638"/>
        <v>DC1LL05-DC-139</v>
      </c>
      <c r="B3196" s="436">
        <f>COUNTIF(AC$4:AC3196,AC3196)</f>
        <v>139</v>
      </c>
      <c r="C3196" s="436" t="str">
        <f t="shared" si="639"/>
        <v>DC1LL05-DC</v>
      </c>
      <c r="D3196" s="436">
        <f>VLOOKUP(C3196,'LICH THI'!C:AA,12,0)</f>
        <v>160</v>
      </c>
      <c r="E3196" s="436">
        <f>VLOOKUP(C3196,'LICH THI'!C:AA,13,0)</f>
        <v>45</v>
      </c>
      <c r="F3196" s="436">
        <f t="shared" si="649"/>
        <v>25</v>
      </c>
      <c r="G3196" s="436">
        <f>VLOOKUP(C3196,'LICH THI'!C:AA,14,0)</f>
        <v>4</v>
      </c>
      <c r="H3196" s="436">
        <f t="shared" si="640"/>
        <v>4</v>
      </c>
      <c r="I3196" s="436" t="str">
        <f t="shared" si="641"/>
        <v>Đặng Thị Thanh</v>
      </c>
      <c r="J3196" s="436"/>
      <c r="K3196" s="436">
        <f t="shared" si="642"/>
        <v>1</v>
      </c>
      <c r="L3196" s="436" t="str">
        <f t="shared" si="643"/>
        <v>DC1LL05-DC-1</v>
      </c>
      <c r="M3196" s="436">
        <f t="shared" si="644"/>
        <v>5</v>
      </c>
      <c r="N3196" s="437">
        <f t="shared" si="650"/>
        <v>10</v>
      </c>
      <c r="O3196" s="437"/>
      <c r="P3196" s="430" t="str">
        <f t="shared" si="645"/>
        <v/>
      </c>
      <c r="U3196" s="177">
        <v>125</v>
      </c>
      <c r="V3196" s="177" t="s">
        <v>3517</v>
      </c>
      <c r="W3196" s="177" t="s">
        <v>3551</v>
      </c>
      <c r="X3196" s="177" t="s">
        <v>3552</v>
      </c>
      <c r="Y3196" s="177" t="s">
        <v>3553</v>
      </c>
      <c r="Z3196" s="177" t="s">
        <v>5863</v>
      </c>
      <c r="AA3196" s="525" t="s">
        <v>3546</v>
      </c>
      <c r="AB3196" s="399" t="str">
        <f t="shared" si="646"/>
        <v>DC1LL05</v>
      </c>
      <c r="AC3196" s="399" t="str">
        <f t="shared" si="647"/>
        <v>DC1LL05-DC</v>
      </c>
      <c r="AD3196" t="str">
        <f>Y3196&amp;"-"&amp;VLOOKUP(AC3196,'LICH THI'!C:AA,9,0)</f>
        <v>65DCKX20152-42470</v>
      </c>
      <c r="AE3196">
        <f t="shared" si="648"/>
        <v>1</v>
      </c>
    </row>
    <row r="3197" spans="1:31" x14ac:dyDescent="0.25">
      <c r="A3197" s="436" t="str">
        <f t="shared" si="638"/>
        <v>DC1LL05-DC-140</v>
      </c>
      <c r="B3197" s="436">
        <f>COUNTIF(AC$4:AC3197,AC3197)</f>
        <v>140</v>
      </c>
      <c r="C3197" s="436" t="str">
        <f t="shared" si="639"/>
        <v>DC1LL05-DC</v>
      </c>
      <c r="D3197" s="436">
        <f>VLOOKUP(C3197,'LICH THI'!C:AA,12,0)</f>
        <v>160</v>
      </c>
      <c r="E3197" s="436">
        <f>VLOOKUP(C3197,'LICH THI'!C:AA,13,0)</f>
        <v>45</v>
      </c>
      <c r="F3197" s="436">
        <f t="shared" si="649"/>
        <v>25</v>
      </c>
      <c r="G3197" s="436">
        <f>VLOOKUP(C3197,'LICH THI'!C:AA,14,0)</f>
        <v>4</v>
      </c>
      <c r="H3197" s="436">
        <f t="shared" si="640"/>
        <v>4</v>
      </c>
      <c r="I3197" s="436" t="str">
        <f t="shared" si="641"/>
        <v>Liễu Văn Thành</v>
      </c>
      <c r="J3197" s="436"/>
      <c r="K3197" s="436">
        <f t="shared" si="642"/>
        <v>1</v>
      </c>
      <c r="L3197" s="436" t="str">
        <f t="shared" si="643"/>
        <v>DC1LL05-DC-1</v>
      </c>
      <c r="M3197" s="436">
        <f t="shared" si="644"/>
        <v>5</v>
      </c>
      <c r="N3197" s="437">
        <f t="shared" si="650"/>
        <v>11</v>
      </c>
      <c r="O3197" s="437"/>
      <c r="P3197" s="430" t="str">
        <f t="shared" si="645"/>
        <v/>
      </c>
      <c r="U3197" s="177">
        <v>138</v>
      </c>
      <c r="V3197" s="177" t="s">
        <v>3556</v>
      </c>
      <c r="W3197" s="177" t="s">
        <v>3917</v>
      </c>
      <c r="X3197" s="177" t="s">
        <v>2894</v>
      </c>
      <c r="Y3197" s="177" t="s">
        <v>3918</v>
      </c>
      <c r="Z3197" s="177" t="s">
        <v>5863</v>
      </c>
      <c r="AA3197" s="525" t="s">
        <v>3919</v>
      </c>
      <c r="AB3197" s="399" t="str">
        <f t="shared" si="646"/>
        <v>DC1LL05</v>
      </c>
      <c r="AC3197" s="399" t="str">
        <f t="shared" si="647"/>
        <v>DC1LL05-DC</v>
      </c>
      <c r="AD3197" t="str">
        <f>Y3197&amp;"-"&amp;VLOOKUP(AC3197,'LICH THI'!C:AA,9,0)</f>
        <v>65DCQT23204-42470</v>
      </c>
      <c r="AE3197">
        <f t="shared" si="648"/>
        <v>1</v>
      </c>
    </row>
    <row r="3198" spans="1:31" x14ac:dyDescent="0.25">
      <c r="A3198" s="436" t="str">
        <f t="shared" si="638"/>
        <v>DC1LL05-DC-141</v>
      </c>
      <c r="B3198" s="436">
        <f>COUNTIF(AC$4:AC3198,AC3198)</f>
        <v>141</v>
      </c>
      <c r="C3198" s="436" t="str">
        <f t="shared" si="639"/>
        <v>DC1LL05-DC</v>
      </c>
      <c r="D3198" s="436">
        <f>VLOOKUP(C3198,'LICH THI'!C:AA,12,0)</f>
        <v>160</v>
      </c>
      <c r="E3198" s="436">
        <f>VLOOKUP(C3198,'LICH THI'!C:AA,13,0)</f>
        <v>45</v>
      </c>
      <c r="F3198" s="436">
        <f t="shared" si="649"/>
        <v>25</v>
      </c>
      <c r="G3198" s="436">
        <f>VLOOKUP(C3198,'LICH THI'!C:AA,14,0)</f>
        <v>4</v>
      </c>
      <c r="H3198" s="436">
        <f t="shared" si="640"/>
        <v>4</v>
      </c>
      <c r="I3198" s="436" t="str">
        <f t="shared" si="641"/>
        <v>Nguyễn Việt Thành</v>
      </c>
      <c r="J3198" s="436"/>
      <c r="K3198" s="436">
        <f t="shared" si="642"/>
        <v>1</v>
      </c>
      <c r="L3198" s="436" t="str">
        <f t="shared" si="643"/>
        <v>DC1LL05-DC-1</v>
      </c>
      <c r="M3198" s="436">
        <f t="shared" si="644"/>
        <v>5</v>
      </c>
      <c r="N3198" s="437">
        <f t="shared" si="650"/>
        <v>12</v>
      </c>
      <c r="O3198" s="437"/>
      <c r="P3198" s="430" t="str">
        <f t="shared" si="645"/>
        <v/>
      </c>
      <c r="U3198" s="177">
        <v>69</v>
      </c>
      <c r="V3198" s="177" t="s">
        <v>3378</v>
      </c>
      <c r="W3198" s="177" t="s">
        <v>4548</v>
      </c>
      <c r="X3198" s="177" t="s">
        <v>2894</v>
      </c>
      <c r="Y3198" s="177" t="s">
        <v>4549</v>
      </c>
      <c r="Z3198" s="177" t="s">
        <v>5863</v>
      </c>
      <c r="AA3198" s="525" t="s">
        <v>4550</v>
      </c>
      <c r="AB3198" s="399" t="str">
        <f t="shared" si="646"/>
        <v>DC1LL05</v>
      </c>
      <c r="AC3198" s="399" t="str">
        <f t="shared" si="647"/>
        <v>DC1LL05-DC</v>
      </c>
      <c r="AD3198" t="str">
        <f>Y3198&amp;"-"&amp;VLOOKUP(AC3198,'LICH THI'!C:AA,9,0)</f>
        <v>64DCKT3165-42470</v>
      </c>
      <c r="AE3198">
        <f t="shared" si="648"/>
        <v>1</v>
      </c>
    </row>
    <row r="3199" spans="1:31" x14ac:dyDescent="0.25">
      <c r="A3199" s="436" t="str">
        <f t="shared" si="638"/>
        <v>DC1LL05-DC-142</v>
      </c>
      <c r="B3199" s="436">
        <f>COUNTIF(AC$4:AC3199,AC3199)</f>
        <v>142</v>
      </c>
      <c r="C3199" s="436" t="str">
        <f t="shared" si="639"/>
        <v>DC1LL05-DC</v>
      </c>
      <c r="D3199" s="436">
        <f>VLOOKUP(C3199,'LICH THI'!C:AA,12,0)</f>
        <v>160</v>
      </c>
      <c r="E3199" s="436">
        <f>VLOOKUP(C3199,'LICH THI'!C:AA,13,0)</f>
        <v>45</v>
      </c>
      <c r="F3199" s="436">
        <f t="shared" si="649"/>
        <v>25</v>
      </c>
      <c r="G3199" s="436">
        <f>VLOOKUP(C3199,'LICH THI'!C:AA,14,0)</f>
        <v>4</v>
      </c>
      <c r="H3199" s="436">
        <f t="shared" si="640"/>
        <v>4</v>
      </c>
      <c r="I3199" s="436" t="str">
        <f t="shared" si="641"/>
        <v>Hoàng Trí Thảo</v>
      </c>
      <c r="J3199" s="436"/>
      <c r="K3199" s="436">
        <f t="shared" si="642"/>
        <v>1</v>
      </c>
      <c r="L3199" s="436" t="str">
        <f t="shared" si="643"/>
        <v>DC1LL05-DC-1</v>
      </c>
      <c r="M3199" s="436">
        <f t="shared" si="644"/>
        <v>5</v>
      </c>
      <c r="N3199" s="437">
        <f t="shared" si="650"/>
        <v>13</v>
      </c>
      <c r="O3199" s="437"/>
      <c r="P3199" s="430" t="str">
        <f t="shared" si="645"/>
        <v/>
      </c>
      <c r="U3199" s="177">
        <v>52</v>
      </c>
      <c r="V3199" s="177" t="s">
        <v>3325</v>
      </c>
      <c r="W3199" s="177" t="s">
        <v>5881</v>
      </c>
      <c r="X3199" s="177" t="s">
        <v>2620</v>
      </c>
      <c r="Y3199" s="177" t="s">
        <v>5882</v>
      </c>
      <c r="Z3199" s="177" t="s">
        <v>5863</v>
      </c>
      <c r="AA3199" s="525" t="s">
        <v>5717</v>
      </c>
      <c r="AB3199" s="399" t="str">
        <f t="shared" si="646"/>
        <v>DC1LL05</v>
      </c>
      <c r="AC3199" s="399" t="str">
        <f t="shared" si="647"/>
        <v>DC1LL05-DC</v>
      </c>
      <c r="AD3199" t="str">
        <f>Y3199&amp;"-"&amp;VLOOKUP(AC3199,'LICH THI'!C:AA,9,0)</f>
        <v>64DCDT3065-42470</v>
      </c>
      <c r="AE3199">
        <f t="shared" si="648"/>
        <v>1</v>
      </c>
    </row>
    <row r="3200" spans="1:31" x14ac:dyDescent="0.25">
      <c r="A3200" s="436" t="str">
        <f t="shared" si="638"/>
        <v>DC1LL05-DC-143</v>
      </c>
      <c r="B3200" s="436">
        <f>COUNTIF(AC$4:AC3200,AC3200)</f>
        <v>143</v>
      </c>
      <c r="C3200" s="436" t="str">
        <f t="shared" si="639"/>
        <v>DC1LL05-DC</v>
      </c>
      <c r="D3200" s="436">
        <f>VLOOKUP(C3200,'LICH THI'!C:AA,12,0)</f>
        <v>160</v>
      </c>
      <c r="E3200" s="436">
        <f>VLOOKUP(C3200,'LICH THI'!C:AA,13,0)</f>
        <v>45</v>
      </c>
      <c r="F3200" s="436">
        <f t="shared" si="649"/>
        <v>25</v>
      </c>
      <c r="G3200" s="436">
        <f>VLOOKUP(C3200,'LICH THI'!C:AA,14,0)</f>
        <v>4</v>
      </c>
      <c r="H3200" s="436">
        <f t="shared" si="640"/>
        <v>4</v>
      </c>
      <c r="I3200" s="436" t="str">
        <f t="shared" si="641"/>
        <v>Lê Linh Thảo</v>
      </c>
      <c r="J3200" s="436"/>
      <c r="K3200" s="436">
        <f t="shared" si="642"/>
        <v>1</v>
      </c>
      <c r="L3200" s="436" t="str">
        <f t="shared" si="643"/>
        <v>DC1LL05-DC-1</v>
      </c>
      <c r="M3200" s="436">
        <f t="shared" si="644"/>
        <v>5</v>
      </c>
      <c r="N3200" s="437">
        <f t="shared" si="650"/>
        <v>14</v>
      </c>
      <c r="O3200" s="437"/>
      <c r="P3200" s="430" t="str">
        <f t="shared" si="645"/>
        <v/>
      </c>
      <c r="U3200" s="177">
        <v>60</v>
      </c>
      <c r="V3200" s="177" t="s">
        <v>3358</v>
      </c>
      <c r="W3200" s="177" t="s">
        <v>5886</v>
      </c>
      <c r="X3200" s="177" t="s">
        <v>2620</v>
      </c>
      <c r="Y3200" s="177" t="s">
        <v>5887</v>
      </c>
      <c r="Z3200" s="177" t="s">
        <v>5863</v>
      </c>
      <c r="AA3200" s="525" t="s">
        <v>3218</v>
      </c>
      <c r="AB3200" s="399" t="str">
        <f t="shared" si="646"/>
        <v>DC1LL05</v>
      </c>
      <c r="AC3200" s="399" t="str">
        <f t="shared" si="647"/>
        <v>DC1LL05-DC</v>
      </c>
      <c r="AD3200" t="str">
        <f>Y3200&amp;"-"&amp;VLOOKUP(AC3200,'LICH THI'!C:AA,9,0)</f>
        <v>64DCKT3052-42470</v>
      </c>
      <c r="AE3200">
        <f t="shared" si="648"/>
        <v>1</v>
      </c>
    </row>
    <row r="3201" spans="1:31" x14ac:dyDescent="0.25">
      <c r="A3201" s="436" t="str">
        <f t="shared" si="638"/>
        <v>DC1LL05-DC-144</v>
      </c>
      <c r="B3201" s="436">
        <f>COUNTIF(AC$4:AC3201,AC3201)</f>
        <v>144</v>
      </c>
      <c r="C3201" s="436" t="str">
        <f t="shared" si="639"/>
        <v>DC1LL05-DC</v>
      </c>
      <c r="D3201" s="436">
        <f>VLOOKUP(C3201,'LICH THI'!C:AA,12,0)</f>
        <v>160</v>
      </c>
      <c r="E3201" s="436">
        <f>VLOOKUP(C3201,'LICH THI'!C:AA,13,0)</f>
        <v>45</v>
      </c>
      <c r="F3201" s="436">
        <f t="shared" si="649"/>
        <v>25</v>
      </c>
      <c r="G3201" s="436">
        <f>VLOOKUP(C3201,'LICH THI'!C:AA,14,0)</f>
        <v>4</v>
      </c>
      <c r="H3201" s="436">
        <f t="shared" si="640"/>
        <v>4</v>
      </c>
      <c r="I3201" s="436" t="str">
        <f t="shared" si="641"/>
        <v>Nguyễn Thị Phương Thảo</v>
      </c>
      <c r="J3201" s="436"/>
      <c r="K3201" s="436">
        <f t="shared" si="642"/>
        <v>1</v>
      </c>
      <c r="L3201" s="436" t="str">
        <f t="shared" si="643"/>
        <v>DC1LL05-DC-1</v>
      </c>
      <c r="M3201" s="436">
        <f t="shared" si="644"/>
        <v>5</v>
      </c>
      <c r="N3201" s="437">
        <f t="shared" si="650"/>
        <v>15</v>
      </c>
      <c r="O3201" s="437"/>
      <c r="P3201" s="430" t="str">
        <f t="shared" si="645"/>
        <v/>
      </c>
      <c r="U3201" s="177">
        <v>76</v>
      </c>
      <c r="V3201" s="177" t="s">
        <v>3381</v>
      </c>
      <c r="W3201" s="177" t="s">
        <v>2645</v>
      </c>
      <c r="X3201" s="177" t="s">
        <v>2620</v>
      </c>
      <c r="Y3201" s="177" t="s">
        <v>3396</v>
      </c>
      <c r="Z3201" s="177" t="s">
        <v>5863</v>
      </c>
      <c r="AA3201" s="525" t="s">
        <v>2959</v>
      </c>
      <c r="AB3201" s="399" t="str">
        <f t="shared" si="646"/>
        <v>DC1LL05</v>
      </c>
      <c r="AC3201" s="399" t="str">
        <f t="shared" si="647"/>
        <v>DC1LL05-DC</v>
      </c>
      <c r="AD3201" t="str">
        <f>Y3201&amp;"-"&amp;VLOOKUP(AC3201,'LICH THI'!C:AA,9,0)</f>
        <v>64DCKT3246-42470</v>
      </c>
      <c r="AE3201">
        <f t="shared" si="648"/>
        <v>1</v>
      </c>
    </row>
    <row r="3202" spans="1:31" x14ac:dyDescent="0.25">
      <c r="A3202" s="436" t="str">
        <f t="shared" si="638"/>
        <v>DC1LL05-DC-145</v>
      </c>
      <c r="B3202" s="436">
        <f>COUNTIF(AC$4:AC3202,AC3202)</f>
        <v>145</v>
      </c>
      <c r="C3202" s="436" t="str">
        <f t="shared" si="639"/>
        <v>DC1LL05-DC</v>
      </c>
      <c r="D3202" s="436">
        <f>VLOOKUP(C3202,'LICH THI'!C:AA,12,0)</f>
        <v>160</v>
      </c>
      <c r="E3202" s="436">
        <f>VLOOKUP(C3202,'LICH THI'!C:AA,13,0)</f>
        <v>45</v>
      </c>
      <c r="F3202" s="436">
        <f t="shared" si="649"/>
        <v>25</v>
      </c>
      <c r="G3202" s="436">
        <f>VLOOKUP(C3202,'LICH THI'!C:AA,14,0)</f>
        <v>4</v>
      </c>
      <c r="H3202" s="436">
        <f t="shared" si="640"/>
        <v>4</v>
      </c>
      <c r="I3202" s="436" t="str">
        <f t="shared" si="641"/>
        <v>Nguyễn Toàn Thắng</v>
      </c>
      <c r="J3202" s="436"/>
      <c r="K3202" s="436">
        <f t="shared" si="642"/>
        <v>1</v>
      </c>
      <c r="L3202" s="436" t="str">
        <f t="shared" si="643"/>
        <v>DC1LL05-DC-1</v>
      </c>
      <c r="M3202" s="436">
        <f t="shared" si="644"/>
        <v>5</v>
      </c>
      <c r="N3202" s="437">
        <f t="shared" si="650"/>
        <v>16</v>
      </c>
      <c r="O3202" s="437"/>
      <c r="P3202" s="430" t="str">
        <f t="shared" si="645"/>
        <v/>
      </c>
      <c r="U3202" s="177">
        <v>159</v>
      </c>
      <c r="V3202" s="177" t="s">
        <v>3088</v>
      </c>
      <c r="W3202" s="177" t="s">
        <v>5972</v>
      </c>
      <c r="X3202" s="177" t="s">
        <v>3464</v>
      </c>
      <c r="Y3202" s="177" t="s">
        <v>5973</v>
      </c>
      <c r="Z3202" s="177" t="s">
        <v>5863</v>
      </c>
      <c r="AA3202" s="525" t="s">
        <v>5974</v>
      </c>
      <c r="AB3202" s="399" t="str">
        <f t="shared" si="646"/>
        <v>DC1LL05</v>
      </c>
      <c r="AC3202" s="399" t="str">
        <f t="shared" si="647"/>
        <v>DC1LL05-DC</v>
      </c>
      <c r="AD3202" t="str">
        <f>Y3202&amp;"-"&amp;VLOOKUP(AC3202,'LICH THI'!C:AA,9,0)</f>
        <v>63DCQT3001-42470</v>
      </c>
      <c r="AE3202">
        <f t="shared" si="648"/>
        <v>1</v>
      </c>
    </row>
    <row r="3203" spans="1:31" x14ac:dyDescent="0.25">
      <c r="A3203" s="436" t="str">
        <f t="shared" si="638"/>
        <v>DC1LL05-DC-146</v>
      </c>
      <c r="B3203" s="436">
        <f>COUNTIF(AC$4:AC3203,AC3203)</f>
        <v>146</v>
      </c>
      <c r="C3203" s="436" t="str">
        <f t="shared" si="639"/>
        <v>DC1LL05-DC</v>
      </c>
      <c r="D3203" s="436">
        <f>VLOOKUP(C3203,'LICH THI'!C:AA,12,0)</f>
        <v>160</v>
      </c>
      <c r="E3203" s="436">
        <f>VLOOKUP(C3203,'LICH THI'!C:AA,13,0)</f>
        <v>45</v>
      </c>
      <c r="F3203" s="436">
        <f t="shared" si="649"/>
        <v>25</v>
      </c>
      <c r="G3203" s="436">
        <f>VLOOKUP(C3203,'LICH THI'!C:AA,14,0)</f>
        <v>4</v>
      </c>
      <c r="H3203" s="436">
        <f t="shared" si="640"/>
        <v>4</v>
      </c>
      <c r="I3203" s="436" t="str">
        <f t="shared" si="641"/>
        <v>Nguyễn Hữu Thống</v>
      </c>
      <c r="J3203" s="436"/>
      <c r="K3203" s="436">
        <f t="shared" si="642"/>
        <v>1</v>
      </c>
      <c r="L3203" s="436" t="str">
        <f t="shared" si="643"/>
        <v>DC1LL05-DC-1</v>
      </c>
      <c r="M3203" s="436">
        <f t="shared" si="644"/>
        <v>5</v>
      </c>
      <c r="N3203" s="437">
        <f t="shared" si="650"/>
        <v>17</v>
      </c>
      <c r="O3203" s="437"/>
      <c r="P3203" s="430" t="str">
        <f t="shared" si="645"/>
        <v/>
      </c>
      <c r="U3203" s="177">
        <v>19</v>
      </c>
      <c r="V3203" s="177" t="s">
        <v>2724</v>
      </c>
      <c r="W3203" s="177" t="s">
        <v>3326</v>
      </c>
      <c r="X3203" s="177" t="s">
        <v>5872</v>
      </c>
      <c r="Y3203" s="177" t="s">
        <v>5873</v>
      </c>
      <c r="Z3203" s="177" t="s">
        <v>5863</v>
      </c>
      <c r="AA3203" s="525" t="s">
        <v>5874</v>
      </c>
      <c r="AB3203" s="399" t="str">
        <f t="shared" si="646"/>
        <v>DC1LL05</v>
      </c>
      <c r="AC3203" s="399" t="str">
        <f t="shared" si="647"/>
        <v>DC1LL05-DC</v>
      </c>
      <c r="AD3203" t="str">
        <f>Y3203&amp;"-"&amp;VLOOKUP(AC3203,'LICH THI'!C:AA,9,0)</f>
        <v>64DCCA3044-42470</v>
      </c>
      <c r="AE3203">
        <f t="shared" si="648"/>
        <v>1</v>
      </c>
    </row>
    <row r="3204" spans="1:31" x14ac:dyDescent="0.25">
      <c r="A3204" s="436" t="str">
        <f t="shared" si="638"/>
        <v>DC1LL05-DC-147</v>
      </c>
      <c r="B3204" s="436">
        <f>COUNTIF(AC$4:AC3204,AC3204)</f>
        <v>147</v>
      </c>
      <c r="C3204" s="436" t="str">
        <f t="shared" si="639"/>
        <v>DC1LL05-DC</v>
      </c>
      <c r="D3204" s="436">
        <f>VLOOKUP(C3204,'LICH THI'!C:AA,12,0)</f>
        <v>160</v>
      </c>
      <c r="E3204" s="436">
        <f>VLOOKUP(C3204,'LICH THI'!C:AA,13,0)</f>
        <v>45</v>
      </c>
      <c r="F3204" s="436">
        <f t="shared" si="649"/>
        <v>25</v>
      </c>
      <c r="G3204" s="436">
        <f>VLOOKUP(C3204,'LICH THI'!C:AA,14,0)</f>
        <v>4</v>
      </c>
      <c r="H3204" s="436">
        <f t="shared" si="640"/>
        <v>4</v>
      </c>
      <c r="I3204" s="436" t="str">
        <f t="shared" si="641"/>
        <v>Trịnh Văn Thơ</v>
      </c>
      <c r="J3204" s="436"/>
      <c r="K3204" s="436">
        <f t="shared" si="642"/>
        <v>1</v>
      </c>
      <c r="L3204" s="436" t="str">
        <f t="shared" si="643"/>
        <v>DC1LL05-DC-1</v>
      </c>
      <c r="M3204" s="436">
        <f t="shared" si="644"/>
        <v>5</v>
      </c>
      <c r="N3204" s="437">
        <f t="shared" si="650"/>
        <v>18</v>
      </c>
      <c r="O3204" s="437"/>
      <c r="P3204" s="430" t="str">
        <f t="shared" si="645"/>
        <v/>
      </c>
      <c r="U3204" s="177">
        <v>20</v>
      </c>
      <c r="V3204" s="177" t="s">
        <v>2724</v>
      </c>
      <c r="W3204" s="177" t="s">
        <v>2972</v>
      </c>
      <c r="X3204" s="177" t="s">
        <v>3710</v>
      </c>
      <c r="Y3204" s="177" t="s">
        <v>3711</v>
      </c>
      <c r="Z3204" s="177" t="s">
        <v>5863</v>
      </c>
      <c r="AA3204" s="525" t="s">
        <v>3304</v>
      </c>
      <c r="AB3204" s="399" t="str">
        <f t="shared" si="646"/>
        <v>DC1LL05</v>
      </c>
      <c r="AC3204" s="399" t="str">
        <f t="shared" si="647"/>
        <v>DC1LL05-DC</v>
      </c>
      <c r="AD3204" t="str">
        <f>Y3204&amp;"-"&amp;VLOOKUP(AC3204,'LICH THI'!C:AA,9,0)</f>
        <v>64DCCA3082-42470</v>
      </c>
      <c r="AE3204">
        <f t="shared" si="648"/>
        <v>1</v>
      </c>
    </row>
    <row r="3205" spans="1:31" x14ac:dyDescent="0.25">
      <c r="A3205" s="436" t="str">
        <f t="shared" ref="A3205:A3268" si="651">C3205&amp;"-"&amp;B3205</f>
        <v>DC1LL05-DC-148</v>
      </c>
      <c r="B3205" s="436">
        <f>COUNTIF(AC$4:AC3205,AC3205)</f>
        <v>148</v>
      </c>
      <c r="C3205" s="436" t="str">
        <f t="shared" ref="C3205:C3268" si="652">_CT_MaHP1</f>
        <v>DC1LL05-DC</v>
      </c>
      <c r="D3205" s="436">
        <f>VLOOKUP(C3205,'LICH THI'!C:AA,12,0)</f>
        <v>160</v>
      </c>
      <c r="E3205" s="436">
        <f>VLOOKUP(C3205,'LICH THI'!C:AA,13,0)</f>
        <v>45</v>
      </c>
      <c r="F3205" s="436">
        <f t="shared" si="649"/>
        <v>25</v>
      </c>
      <c r="G3205" s="436">
        <f>VLOOKUP(C3205,'LICH THI'!C:AA,14,0)</f>
        <v>4</v>
      </c>
      <c r="H3205" s="436">
        <f t="shared" ref="H3205:H3268" si="653">IF(E3205=0,"",TRUNC((B3205+E3205-1)/E3205))</f>
        <v>4</v>
      </c>
      <c r="I3205" s="436" t="str">
        <f t="shared" ref="I3205:I3268" si="654">W3205&amp;" "&amp;X3205</f>
        <v>Nguyễn Đức Thuận</v>
      </c>
      <c r="J3205" s="436"/>
      <c r="K3205" s="436">
        <f t="shared" ref="K3205:K3268" si="655">IF(G3205=1,1,IF(H3205&lt;G3205,H3205+1,1))</f>
        <v>1</v>
      </c>
      <c r="L3205" s="436" t="str">
        <f t="shared" ref="L3205:L3268" si="656">C3205&amp;"-"&amp;K3205</f>
        <v>DC1LL05-DC-1</v>
      </c>
      <c r="M3205" s="436">
        <f t="shared" ref="M3205:M3268" si="657">IF(E3205=0,"",MOD(MID(C3205,6,2),E3205))</f>
        <v>5</v>
      </c>
      <c r="N3205" s="437">
        <f t="shared" si="650"/>
        <v>19</v>
      </c>
      <c r="O3205" s="437"/>
      <c r="P3205" s="430" t="str">
        <f t="shared" ref="P3205:P3268" si="658">IF(MOD(20*O3205,10)&lt;&gt;0,"SAI","")</f>
        <v/>
      </c>
      <c r="U3205" s="177">
        <v>128</v>
      </c>
      <c r="V3205" s="177" t="s">
        <v>4894</v>
      </c>
      <c r="W3205" s="177" t="s">
        <v>3103</v>
      </c>
      <c r="X3205" s="177" t="s">
        <v>4089</v>
      </c>
      <c r="Y3205" s="177" t="s">
        <v>5944</v>
      </c>
      <c r="Z3205" s="177" t="s">
        <v>5863</v>
      </c>
      <c r="AA3205" s="525" t="s">
        <v>5945</v>
      </c>
      <c r="AB3205" s="399" t="str">
        <f t="shared" ref="AB3205:AB3268" si="659">_CT_MaHP</f>
        <v>DC1LL05</v>
      </c>
      <c r="AC3205" s="399" t="str">
        <f t="shared" ref="AC3205:AC3268" si="660">_CT_MaHe</f>
        <v>DC1LL05-DC</v>
      </c>
      <c r="AD3205" t="str">
        <f>Y3205&amp;"-"&amp;VLOOKUP(AC3205,'LICH THI'!C:AA,9,0)</f>
        <v>65DCOT22538-42470</v>
      </c>
      <c r="AE3205">
        <f t="shared" ref="AE3205:AE3268" si="661">COUNTIF(AD3205,AD:AD)</f>
        <v>1</v>
      </c>
    </row>
    <row r="3206" spans="1:31" x14ac:dyDescent="0.25">
      <c r="A3206" s="436" t="str">
        <f t="shared" si="651"/>
        <v>DC1LL05-DC-149</v>
      </c>
      <c r="B3206" s="436">
        <f>COUNTIF(AC$4:AC3206,AC3206)</f>
        <v>149</v>
      </c>
      <c r="C3206" s="436" t="str">
        <f t="shared" si="652"/>
        <v>DC1LL05-DC</v>
      </c>
      <c r="D3206" s="436">
        <f>VLOOKUP(C3206,'LICH THI'!C:AA,12,0)</f>
        <v>160</v>
      </c>
      <c r="E3206" s="436">
        <f>VLOOKUP(C3206,'LICH THI'!C:AA,13,0)</f>
        <v>45</v>
      </c>
      <c r="F3206" s="436">
        <f t="shared" ref="F3206:F3269" si="662">IF(G3206="","",IF(G3206=H3206,D3206-(H3206-1)*E3206,E3206))</f>
        <v>25</v>
      </c>
      <c r="G3206" s="436">
        <f>VLOOKUP(C3206,'LICH THI'!C:AA,14,0)</f>
        <v>4</v>
      </c>
      <c r="H3206" s="436">
        <f t="shared" si="653"/>
        <v>4</v>
      </c>
      <c r="I3206" s="436" t="str">
        <f t="shared" si="654"/>
        <v>Vũ Văn Thuận</v>
      </c>
      <c r="J3206" s="436"/>
      <c r="K3206" s="436">
        <f t="shared" si="655"/>
        <v>1</v>
      </c>
      <c r="L3206" s="436" t="str">
        <f t="shared" si="656"/>
        <v>DC1LL05-DC-1</v>
      </c>
      <c r="M3206" s="436">
        <f t="shared" si="657"/>
        <v>5</v>
      </c>
      <c r="N3206" s="437">
        <f t="shared" ref="N3206:N3269" si="663">IF(F3206=0,"",(K3206-1)*$N$2+1+MOD(B3206-M3206,F3206))</f>
        <v>20</v>
      </c>
      <c r="O3206" s="437"/>
      <c r="P3206" s="430" t="str">
        <f t="shared" si="658"/>
        <v/>
      </c>
      <c r="U3206" s="177">
        <v>10</v>
      </c>
      <c r="V3206" s="177" t="s">
        <v>3229</v>
      </c>
      <c r="W3206" s="177" t="s">
        <v>2914</v>
      </c>
      <c r="X3206" s="177" t="s">
        <v>4089</v>
      </c>
      <c r="Y3206" s="177" t="s">
        <v>5256</v>
      </c>
      <c r="Z3206" s="177" t="s">
        <v>5863</v>
      </c>
      <c r="AA3206" s="525" t="s">
        <v>5257</v>
      </c>
      <c r="AB3206" s="399" t="str">
        <f t="shared" si="659"/>
        <v>DC1LL05</v>
      </c>
      <c r="AC3206" s="399" t="str">
        <f t="shared" si="660"/>
        <v>DC1LL05-DC</v>
      </c>
      <c r="AD3206" t="str">
        <f>Y3206&amp;"-"&amp;VLOOKUP(AC3206,'LICH THI'!C:AA,9,0)</f>
        <v>63DCDB3045-42470</v>
      </c>
      <c r="AE3206">
        <f t="shared" si="661"/>
        <v>1</v>
      </c>
    </row>
    <row r="3207" spans="1:31" x14ac:dyDescent="0.25">
      <c r="A3207" s="436" t="str">
        <f t="shared" si="651"/>
        <v>DC1LL05-DC-150</v>
      </c>
      <c r="B3207" s="436">
        <f>COUNTIF(AC$4:AC3207,AC3207)</f>
        <v>150</v>
      </c>
      <c r="C3207" s="436" t="str">
        <f t="shared" si="652"/>
        <v>DC1LL05-DC</v>
      </c>
      <c r="D3207" s="436">
        <f>VLOOKUP(C3207,'LICH THI'!C:AA,12,0)</f>
        <v>160</v>
      </c>
      <c r="E3207" s="436">
        <f>VLOOKUP(C3207,'LICH THI'!C:AA,13,0)</f>
        <v>45</v>
      </c>
      <c r="F3207" s="436">
        <f t="shared" si="662"/>
        <v>25</v>
      </c>
      <c r="G3207" s="436">
        <f>VLOOKUP(C3207,'LICH THI'!C:AA,14,0)</f>
        <v>4</v>
      </c>
      <c r="H3207" s="436">
        <f t="shared" si="653"/>
        <v>4</v>
      </c>
      <c r="I3207" s="436" t="str">
        <f t="shared" si="654"/>
        <v>Nguyễn Thị Thúy</v>
      </c>
      <c r="J3207" s="436"/>
      <c r="K3207" s="436">
        <f t="shared" si="655"/>
        <v>1</v>
      </c>
      <c r="L3207" s="436" t="str">
        <f t="shared" si="656"/>
        <v>DC1LL05-DC-1</v>
      </c>
      <c r="M3207" s="436">
        <f t="shared" si="657"/>
        <v>5</v>
      </c>
      <c r="N3207" s="437">
        <f t="shared" si="663"/>
        <v>21</v>
      </c>
      <c r="O3207" s="437"/>
      <c r="P3207" s="430" t="str">
        <f t="shared" si="658"/>
        <v/>
      </c>
      <c r="U3207" s="177">
        <v>56</v>
      </c>
      <c r="V3207" s="177" t="s">
        <v>3341</v>
      </c>
      <c r="W3207" s="177" t="s">
        <v>2619</v>
      </c>
      <c r="X3207" s="177" t="s">
        <v>2631</v>
      </c>
      <c r="Y3207" s="177" t="s">
        <v>5552</v>
      </c>
      <c r="Z3207" s="177" t="s">
        <v>5863</v>
      </c>
      <c r="AA3207" s="525" t="s">
        <v>5548</v>
      </c>
      <c r="AB3207" s="399" t="str">
        <f t="shared" si="659"/>
        <v>DC1LL05</v>
      </c>
      <c r="AC3207" s="399" t="str">
        <f t="shared" si="660"/>
        <v>DC1LL05-DC</v>
      </c>
      <c r="AD3207" t="str">
        <f>Y3207&amp;"-"&amp;VLOOKUP(AC3207,'LICH THI'!C:AA,9,0)</f>
        <v>64DCDT3115-42470</v>
      </c>
      <c r="AE3207">
        <f t="shared" si="661"/>
        <v>1</v>
      </c>
    </row>
    <row r="3208" spans="1:31" x14ac:dyDescent="0.25">
      <c r="A3208" s="436" t="str">
        <f t="shared" si="651"/>
        <v>DC1LL05-DC-151</v>
      </c>
      <c r="B3208" s="436">
        <f>COUNTIF(AC$4:AC3208,AC3208)</f>
        <v>151</v>
      </c>
      <c r="C3208" s="436" t="str">
        <f t="shared" si="652"/>
        <v>DC1LL05-DC</v>
      </c>
      <c r="D3208" s="436">
        <f>VLOOKUP(C3208,'LICH THI'!C:AA,12,0)</f>
        <v>160</v>
      </c>
      <c r="E3208" s="436">
        <f>VLOOKUP(C3208,'LICH THI'!C:AA,13,0)</f>
        <v>45</v>
      </c>
      <c r="F3208" s="436">
        <f t="shared" si="662"/>
        <v>25</v>
      </c>
      <c r="G3208" s="436">
        <f>VLOOKUP(C3208,'LICH THI'!C:AA,14,0)</f>
        <v>4</v>
      </c>
      <c r="H3208" s="436">
        <f t="shared" si="653"/>
        <v>4</v>
      </c>
      <c r="I3208" s="436" t="str">
        <f t="shared" si="654"/>
        <v>Bùi Thu Trang</v>
      </c>
      <c r="J3208" s="436"/>
      <c r="K3208" s="436">
        <f t="shared" si="655"/>
        <v>1</v>
      </c>
      <c r="L3208" s="436" t="str">
        <f t="shared" si="656"/>
        <v>DC1LL05-DC-1</v>
      </c>
      <c r="M3208" s="436">
        <f t="shared" si="657"/>
        <v>5</v>
      </c>
      <c r="N3208" s="437">
        <f t="shared" si="663"/>
        <v>22</v>
      </c>
      <c r="O3208" s="437"/>
      <c r="P3208" s="430" t="str">
        <f t="shared" si="658"/>
        <v/>
      </c>
      <c r="U3208" s="177">
        <v>113</v>
      </c>
      <c r="V3208" s="177" t="s">
        <v>3502</v>
      </c>
      <c r="W3208" s="177" t="s">
        <v>3506</v>
      </c>
      <c r="X3208" s="177" t="s">
        <v>2694</v>
      </c>
      <c r="Y3208" s="177" t="s">
        <v>3507</v>
      </c>
      <c r="Z3208" s="177" t="s">
        <v>5863</v>
      </c>
      <c r="AA3208" s="525" t="s">
        <v>3508</v>
      </c>
      <c r="AB3208" s="399" t="str">
        <f t="shared" si="659"/>
        <v>DC1LL05</v>
      </c>
      <c r="AC3208" s="399" t="str">
        <f t="shared" si="660"/>
        <v>DC1LL05-DC</v>
      </c>
      <c r="AD3208" t="str">
        <f>Y3208&amp;"-"&amp;VLOOKUP(AC3208,'LICH THI'!C:AA,9,0)</f>
        <v>65DCKT21591-42470</v>
      </c>
      <c r="AE3208">
        <f t="shared" si="661"/>
        <v>1</v>
      </c>
    </row>
    <row r="3209" spans="1:31" x14ac:dyDescent="0.25">
      <c r="A3209" s="436" t="str">
        <f t="shared" si="651"/>
        <v>DC1LL05-DC-152</v>
      </c>
      <c r="B3209" s="436">
        <f>COUNTIF(AC$4:AC3209,AC3209)</f>
        <v>152</v>
      </c>
      <c r="C3209" s="436" t="str">
        <f t="shared" si="652"/>
        <v>DC1LL05-DC</v>
      </c>
      <c r="D3209" s="436">
        <f>VLOOKUP(C3209,'LICH THI'!C:AA,12,0)</f>
        <v>160</v>
      </c>
      <c r="E3209" s="436">
        <f>VLOOKUP(C3209,'LICH THI'!C:AA,13,0)</f>
        <v>45</v>
      </c>
      <c r="F3209" s="436">
        <f t="shared" si="662"/>
        <v>25</v>
      </c>
      <c r="G3209" s="436">
        <f>VLOOKUP(C3209,'LICH THI'!C:AA,14,0)</f>
        <v>4</v>
      </c>
      <c r="H3209" s="436">
        <f t="shared" si="653"/>
        <v>4</v>
      </c>
      <c r="I3209" s="436" t="str">
        <f t="shared" si="654"/>
        <v>Đỗ Thị Quỳnh Trang</v>
      </c>
      <c r="J3209" s="436"/>
      <c r="K3209" s="436">
        <f t="shared" si="655"/>
        <v>1</v>
      </c>
      <c r="L3209" s="436" t="str">
        <f t="shared" si="656"/>
        <v>DC1LL05-DC-1</v>
      </c>
      <c r="M3209" s="436">
        <f t="shared" si="657"/>
        <v>5</v>
      </c>
      <c r="N3209" s="437">
        <f t="shared" si="663"/>
        <v>23</v>
      </c>
      <c r="O3209" s="437"/>
      <c r="P3209" s="430" t="str">
        <f t="shared" si="658"/>
        <v/>
      </c>
      <c r="U3209" s="177">
        <v>77</v>
      </c>
      <c r="V3209" s="177" t="s">
        <v>3381</v>
      </c>
      <c r="W3209" s="177" t="s">
        <v>4346</v>
      </c>
      <c r="X3209" s="177" t="s">
        <v>2694</v>
      </c>
      <c r="Y3209" s="177" t="s">
        <v>4347</v>
      </c>
      <c r="Z3209" s="177" t="s">
        <v>5863</v>
      </c>
      <c r="AA3209" s="525" t="s">
        <v>4348</v>
      </c>
      <c r="AB3209" s="399" t="str">
        <f t="shared" si="659"/>
        <v>DC1LL05</v>
      </c>
      <c r="AC3209" s="399" t="str">
        <f t="shared" si="660"/>
        <v>DC1LL05-DC</v>
      </c>
      <c r="AD3209" t="str">
        <f>Y3209&amp;"-"&amp;VLOOKUP(AC3209,'LICH THI'!C:AA,9,0)</f>
        <v>64DCKT3150-42470</v>
      </c>
      <c r="AE3209">
        <f t="shared" si="661"/>
        <v>1</v>
      </c>
    </row>
    <row r="3210" spans="1:31" x14ac:dyDescent="0.25">
      <c r="A3210" s="436" t="str">
        <f t="shared" si="651"/>
        <v>DC1LL05-DC-153</v>
      </c>
      <c r="B3210" s="436">
        <f>COUNTIF(AC$4:AC3210,AC3210)</f>
        <v>153</v>
      </c>
      <c r="C3210" s="436" t="str">
        <f t="shared" si="652"/>
        <v>DC1LL05-DC</v>
      </c>
      <c r="D3210" s="436">
        <f>VLOOKUP(C3210,'LICH THI'!C:AA,12,0)</f>
        <v>160</v>
      </c>
      <c r="E3210" s="436">
        <f>VLOOKUP(C3210,'LICH THI'!C:AA,13,0)</f>
        <v>45</v>
      </c>
      <c r="F3210" s="436">
        <f t="shared" si="662"/>
        <v>25</v>
      </c>
      <c r="G3210" s="436">
        <f>VLOOKUP(C3210,'LICH THI'!C:AA,14,0)</f>
        <v>4</v>
      </c>
      <c r="H3210" s="436">
        <f t="shared" si="653"/>
        <v>4</v>
      </c>
      <c r="I3210" s="436" t="str">
        <f t="shared" si="654"/>
        <v>Phạm Thị Trang</v>
      </c>
      <c r="J3210" s="436"/>
      <c r="K3210" s="436">
        <f t="shared" si="655"/>
        <v>1</v>
      </c>
      <c r="L3210" s="436" t="str">
        <f t="shared" si="656"/>
        <v>DC1LL05-DC-1</v>
      </c>
      <c r="M3210" s="436">
        <f t="shared" si="657"/>
        <v>5</v>
      </c>
      <c r="N3210" s="437">
        <f t="shared" si="663"/>
        <v>24</v>
      </c>
      <c r="O3210" s="437"/>
      <c r="P3210" s="430" t="str">
        <f t="shared" si="658"/>
        <v/>
      </c>
      <c r="U3210" s="177">
        <v>151</v>
      </c>
      <c r="V3210" s="177" t="s">
        <v>5963</v>
      </c>
      <c r="W3210" s="177" t="s">
        <v>3557</v>
      </c>
      <c r="X3210" s="177" t="s">
        <v>2694</v>
      </c>
      <c r="Y3210" s="177" t="s">
        <v>5967</v>
      </c>
      <c r="Z3210" s="177" t="s">
        <v>5863</v>
      </c>
      <c r="AA3210" s="525" t="s">
        <v>5968</v>
      </c>
      <c r="AB3210" s="399" t="str">
        <f t="shared" si="659"/>
        <v>DC1LL05</v>
      </c>
      <c r="AC3210" s="399" t="str">
        <f t="shared" si="660"/>
        <v>DC1LL05-DC</v>
      </c>
      <c r="AD3210" t="str">
        <f>Y3210&amp;"-"&amp;VLOOKUP(AC3210,'LICH THI'!C:AA,9,0)</f>
        <v>65DCVS22633-42470</v>
      </c>
      <c r="AE3210">
        <f t="shared" si="661"/>
        <v>1</v>
      </c>
    </row>
    <row r="3211" spans="1:31" x14ac:dyDescent="0.25">
      <c r="A3211" s="436" t="str">
        <f t="shared" si="651"/>
        <v>DC1LL05-DC-154</v>
      </c>
      <c r="B3211" s="436">
        <f>COUNTIF(AC$4:AC3211,AC3211)</f>
        <v>154</v>
      </c>
      <c r="C3211" s="436" t="str">
        <f t="shared" si="652"/>
        <v>DC1LL05-DC</v>
      </c>
      <c r="D3211" s="436">
        <f>VLOOKUP(C3211,'LICH THI'!C:AA,12,0)</f>
        <v>160</v>
      </c>
      <c r="E3211" s="436">
        <f>VLOOKUP(C3211,'LICH THI'!C:AA,13,0)</f>
        <v>45</v>
      </c>
      <c r="F3211" s="436">
        <f t="shared" si="662"/>
        <v>25</v>
      </c>
      <c r="G3211" s="436">
        <f>VLOOKUP(C3211,'LICH THI'!C:AA,14,0)</f>
        <v>4</v>
      </c>
      <c r="H3211" s="436">
        <f t="shared" si="653"/>
        <v>4</v>
      </c>
      <c r="I3211" s="436" t="str">
        <f t="shared" si="654"/>
        <v>Thái Thị Thùy Trang</v>
      </c>
      <c r="J3211" s="436"/>
      <c r="K3211" s="436">
        <f t="shared" si="655"/>
        <v>1</v>
      </c>
      <c r="L3211" s="436" t="str">
        <f t="shared" si="656"/>
        <v>DC1LL05-DC-1</v>
      </c>
      <c r="M3211" s="436">
        <f t="shared" si="657"/>
        <v>5</v>
      </c>
      <c r="N3211" s="437">
        <f t="shared" si="663"/>
        <v>25</v>
      </c>
      <c r="O3211" s="437"/>
      <c r="P3211" s="430" t="str">
        <f t="shared" si="658"/>
        <v/>
      </c>
      <c r="U3211" s="177">
        <v>95</v>
      </c>
      <c r="V3211" s="177" t="s">
        <v>3415</v>
      </c>
      <c r="W3211" s="177" t="s">
        <v>3424</v>
      </c>
      <c r="X3211" s="177" t="s">
        <v>2694</v>
      </c>
      <c r="Y3211" s="177" t="s">
        <v>3425</v>
      </c>
      <c r="Z3211" s="177" t="s">
        <v>5863</v>
      </c>
      <c r="AA3211" s="525" t="s">
        <v>2981</v>
      </c>
      <c r="AB3211" s="399" t="str">
        <f t="shared" si="659"/>
        <v>DC1LL05</v>
      </c>
      <c r="AC3211" s="399" t="str">
        <f t="shared" si="660"/>
        <v>DC1LL05-DC</v>
      </c>
      <c r="AD3211" t="str">
        <f>Y3211&amp;"-"&amp;VLOOKUP(AC3211,'LICH THI'!C:AA,9,0)</f>
        <v>64DCTH3161-42470</v>
      </c>
      <c r="AE3211">
        <f t="shared" si="661"/>
        <v>1</v>
      </c>
    </row>
    <row r="3212" spans="1:31" x14ac:dyDescent="0.25">
      <c r="A3212" s="436" t="str">
        <f t="shared" si="651"/>
        <v>DC1LL05-DC-155</v>
      </c>
      <c r="B3212" s="436">
        <f>COUNTIF(AC$4:AC3212,AC3212)</f>
        <v>155</v>
      </c>
      <c r="C3212" s="436" t="str">
        <f t="shared" si="652"/>
        <v>DC1LL05-DC</v>
      </c>
      <c r="D3212" s="436">
        <f>VLOOKUP(C3212,'LICH THI'!C:AA,12,0)</f>
        <v>160</v>
      </c>
      <c r="E3212" s="436">
        <f>VLOOKUP(C3212,'LICH THI'!C:AA,13,0)</f>
        <v>45</v>
      </c>
      <c r="F3212" s="436">
        <f t="shared" si="662"/>
        <v>25</v>
      </c>
      <c r="G3212" s="436">
        <f>VLOOKUP(C3212,'LICH THI'!C:AA,14,0)</f>
        <v>4</v>
      </c>
      <c r="H3212" s="436">
        <f t="shared" si="653"/>
        <v>4</v>
      </c>
      <c r="I3212" s="436" t="str">
        <f t="shared" si="654"/>
        <v>Trần Thị Trang</v>
      </c>
      <c r="J3212" s="436"/>
      <c r="K3212" s="436">
        <f t="shared" si="655"/>
        <v>1</v>
      </c>
      <c r="L3212" s="436" t="str">
        <f t="shared" si="656"/>
        <v>DC1LL05-DC-1</v>
      </c>
      <c r="M3212" s="436">
        <f t="shared" si="657"/>
        <v>5</v>
      </c>
      <c r="N3212" s="437">
        <f t="shared" si="663"/>
        <v>1</v>
      </c>
      <c r="O3212" s="437"/>
      <c r="P3212" s="430" t="str">
        <f t="shared" si="658"/>
        <v/>
      </c>
      <c r="U3212" s="177">
        <v>139</v>
      </c>
      <c r="V3212" s="177" t="s">
        <v>3556</v>
      </c>
      <c r="W3212" s="177" t="s">
        <v>2716</v>
      </c>
      <c r="X3212" s="177" t="s">
        <v>2694</v>
      </c>
      <c r="Y3212" s="177" t="s">
        <v>5629</v>
      </c>
      <c r="Z3212" s="177" t="s">
        <v>5863</v>
      </c>
      <c r="AA3212" s="525" t="s">
        <v>5630</v>
      </c>
      <c r="AB3212" s="399" t="str">
        <f t="shared" si="659"/>
        <v>DC1LL05</v>
      </c>
      <c r="AC3212" s="399" t="str">
        <f t="shared" si="660"/>
        <v>DC1LL05-DC</v>
      </c>
      <c r="AD3212" t="str">
        <f>Y3212&amp;"-"&amp;VLOOKUP(AC3212,'LICH THI'!C:AA,9,0)</f>
        <v>65DCQT23900-42470</v>
      </c>
      <c r="AE3212">
        <f t="shared" si="661"/>
        <v>1</v>
      </c>
    </row>
    <row r="3213" spans="1:31" x14ac:dyDescent="0.25">
      <c r="A3213" s="436" t="str">
        <f t="shared" si="651"/>
        <v>DC1LL05-DC-156</v>
      </c>
      <c r="B3213" s="436">
        <f>COUNTIF(AC$4:AC3213,AC3213)</f>
        <v>156</v>
      </c>
      <c r="C3213" s="436" t="str">
        <f t="shared" si="652"/>
        <v>DC1LL05-DC</v>
      </c>
      <c r="D3213" s="436">
        <f>VLOOKUP(C3213,'LICH THI'!C:AA,12,0)</f>
        <v>160</v>
      </c>
      <c r="E3213" s="436">
        <f>VLOOKUP(C3213,'LICH THI'!C:AA,13,0)</f>
        <v>45</v>
      </c>
      <c r="F3213" s="436">
        <f t="shared" si="662"/>
        <v>25</v>
      </c>
      <c r="G3213" s="436">
        <f>VLOOKUP(C3213,'LICH THI'!C:AA,14,0)</f>
        <v>4</v>
      </c>
      <c r="H3213" s="436">
        <f t="shared" si="653"/>
        <v>4</v>
      </c>
      <c r="I3213" s="436" t="str">
        <f t="shared" si="654"/>
        <v>Nguyễn Thế Trung</v>
      </c>
      <c r="J3213" s="436"/>
      <c r="K3213" s="436">
        <f t="shared" si="655"/>
        <v>1</v>
      </c>
      <c r="L3213" s="436" t="str">
        <f t="shared" si="656"/>
        <v>DC1LL05-DC-1</v>
      </c>
      <c r="M3213" s="436">
        <f t="shared" si="657"/>
        <v>5</v>
      </c>
      <c r="N3213" s="437">
        <f t="shared" si="663"/>
        <v>2</v>
      </c>
      <c r="O3213" s="437"/>
      <c r="P3213" s="430" t="str">
        <f t="shared" si="658"/>
        <v/>
      </c>
      <c r="U3213" s="177">
        <v>11</v>
      </c>
      <c r="V3213" s="177" t="s">
        <v>3229</v>
      </c>
      <c r="W3213" s="177" t="s">
        <v>3243</v>
      </c>
      <c r="X3213" s="177" t="s">
        <v>3160</v>
      </c>
      <c r="Y3213" s="177" t="s">
        <v>3244</v>
      </c>
      <c r="Z3213" s="177" t="s">
        <v>5863</v>
      </c>
      <c r="AA3213" s="525" t="s">
        <v>3245</v>
      </c>
      <c r="AB3213" s="399" t="str">
        <f t="shared" si="659"/>
        <v>DC1LL05</v>
      </c>
      <c r="AC3213" s="399" t="str">
        <f t="shared" si="660"/>
        <v>DC1LL05-DC</v>
      </c>
      <c r="AD3213" t="str">
        <f>Y3213&amp;"-"&amp;VLOOKUP(AC3213,'LICH THI'!C:AA,9,0)</f>
        <v>63DCDB3061-42470</v>
      </c>
      <c r="AE3213">
        <f t="shared" si="661"/>
        <v>1</v>
      </c>
    </row>
    <row r="3214" spans="1:31" x14ac:dyDescent="0.25">
      <c r="A3214" s="436" t="str">
        <f t="shared" si="651"/>
        <v>DC1LL05-DC-157</v>
      </c>
      <c r="B3214" s="436">
        <f>COUNTIF(AC$4:AC3214,AC3214)</f>
        <v>157</v>
      </c>
      <c r="C3214" s="436" t="str">
        <f t="shared" si="652"/>
        <v>DC1LL05-DC</v>
      </c>
      <c r="D3214" s="436">
        <f>VLOOKUP(C3214,'LICH THI'!C:AA,12,0)</f>
        <v>160</v>
      </c>
      <c r="E3214" s="436">
        <f>VLOOKUP(C3214,'LICH THI'!C:AA,13,0)</f>
        <v>45</v>
      </c>
      <c r="F3214" s="436">
        <f t="shared" si="662"/>
        <v>25</v>
      </c>
      <c r="G3214" s="436">
        <f>VLOOKUP(C3214,'LICH THI'!C:AA,14,0)</f>
        <v>4</v>
      </c>
      <c r="H3214" s="436">
        <f t="shared" si="653"/>
        <v>4</v>
      </c>
      <c r="I3214" s="436" t="str">
        <f t="shared" si="654"/>
        <v>Nguyễn Văn Trường</v>
      </c>
      <c r="J3214" s="436"/>
      <c r="K3214" s="436">
        <f t="shared" si="655"/>
        <v>1</v>
      </c>
      <c r="L3214" s="436" t="str">
        <f t="shared" si="656"/>
        <v>DC1LL05-DC-1</v>
      </c>
      <c r="M3214" s="436">
        <f t="shared" si="657"/>
        <v>5</v>
      </c>
      <c r="N3214" s="437">
        <f t="shared" si="663"/>
        <v>3</v>
      </c>
      <c r="O3214" s="437"/>
      <c r="P3214" s="430" t="str">
        <f t="shared" si="658"/>
        <v/>
      </c>
      <c r="U3214" s="177">
        <v>90</v>
      </c>
      <c r="V3214" s="177" t="s">
        <v>3019</v>
      </c>
      <c r="W3214" s="177" t="s">
        <v>2741</v>
      </c>
      <c r="X3214" s="177" t="s">
        <v>3443</v>
      </c>
      <c r="Y3214" s="177" t="s">
        <v>3877</v>
      </c>
      <c r="Z3214" s="177" t="s">
        <v>5863</v>
      </c>
      <c r="AA3214" s="525" t="s">
        <v>3878</v>
      </c>
      <c r="AB3214" s="399" t="str">
        <f t="shared" si="659"/>
        <v>DC1LL05</v>
      </c>
      <c r="AC3214" s="399" t="str">
        <f t="shared" si="660"/>
        <v>DC1LL05-DC</v>
      </c>
      <c r="AD3214" t="str">
        <f>Y3214&amp;"-"&amp;VLOOKUP(AC3214,'LICH THI'!C:AA,9,0)</f>
        <v>64DCQT3115-42470</v>
      </c>
      <c r="AE3214">
        <f t="shared" si="661"/>
        <v>1</v>
      </c>
    </row>
    <row r="3215" spans="1:31" x14ac:dyDescent="0.25">
      <c r="A3215" s="436" t="str">
        <f t="shared" si="651"/>
        <v>DC1LL05-DC-158</v>
      </c>
      <c r="B3215" s="436">
        <f>COUNTIF(AC$4:AC3215,AC3215)</f>
        <v>158</v>
      </c>
      <c r="C3215" s="436" t="str">
        <f t="shared" si="652"/>
        <v>DC1LL05-DC</v>
      </c>
      <c r="D3215" s="436">
        <f>VLOOKUP(C3215,'LICH THI'!C:AA,12,0)</f>
        <v>160</v>
      </c>
      <c r="E3215" s="436">
        <f>VLOOKUP(C3215,'LICH THI'!C:AA,13,0)</f>
        <v>45</v>
      </c>
      <c r="F3215" s="436">
        <f t="shared" si="662"/>
        <v>25</v>
      </c>
      <c r="G3215" s="436">
        <f>VLOOKUP(C3215,'LICH THI'!C:AA,14,0)</f>
        <v>4</v>
      </c>
      <c r="H3215" s="436">
        <f t="shared" si="653"/>
        <v>4</v>
      </c>
      <c r="I3215" s="436" t="str">
        <f t="shared" si="654"/>
        <v>Nguyễn Anh Việt</v>
      </c>
      <c r="J3215" s="436"/>
      <c r="K3215" s="436">
        <f t="shared" si="655"/>
        <v>1</v>
      </c>
      <c r="L3215" s="436" t="str">
        <f t="shared" si="656"/>
        <v>DC1LL05-DC-1</v>
      </c>
      <c r="M3215" s="436">
        <f t="shared" si="657"/>
        <v>5</v>
      </c>
      <c r="N3215" s="437">
        <f t="shared" si="663"/>
        <v>4</v>
      </c>
      <c r="O3215" s="437"/>
      <c r="P3215" s="430" t="str">
        <f t="shared" si="658"/>
        <v/>
      </c>
      <c r="U3215" s="177">
        <v>80</v>
      </c>
      <c r="V3215" s="177" t="s">
        <v>2982</v>
      </c>
      <c r="W3215" s="177" t="s">
        <v>2995</v>
      </c>
      <c r="X3215" s="177" t="s">
        <v>2996</v>
      </c>
      <c r="Y3215" s="177" t="s">
        <v>2997</v>
      </c>
      <c r="Z3215" s="177" t="s">
        <v>5863</v>
      </c>
      <c r="AA3215" s="525" t="s">
        <v>2998</v>
      </c>
      <c r="AB3215" s="399" t="str">
        <f t="shared" si="659"/>
        <v>DC1LL05</v>
      </c>
      <c r="AC3215" s="399" t="str">
        <f t="shared" si="660"/>
        <v>DC1LL05-DC</v>
      </c>
      <c r="AD3215" t="str">
        <f>Y3215&amp;"-"&amp;VLOOKUP(AC3215,'LICH THI'!C:AA,9,0)</f>
        <v>64DCMX2017-42470</v>
      </c>
      <c r="AE3215">
        <f t="shared" si="661"/>
        <v>1</v>
      </c>
    </row>
    <row r="3216" spans="1:31" x14ac:dyDescent="0.25">
      <c r="A3216" s="436" t="str">
        <f t="shared" si="651"/>
        <v>DC1LL05-DC-159</v>
      </c>
      <c r="B3216" s="436">
        <f>COUNTIF(AC$4:AC3216,AC3216)</f>
        <v>159</v>
      </c>
      <c r="C3216" s="436" t="str">
        <f t="shared" si="652"/>
        <v>DC1LL05-DC</v>
      </c>
      <c r="D3216" s="436">
        <f>VLOOKUP(C3216,'LICH THI'!C:AA,12,0)</f>
        <v>160</v>
      </c>
      <c r="E3216" s="436">
        <f>VLOOKUP(C3216,'LICH THI'!C:AA,13,0)</f>
        <v>45</v>
      </c>
      <c r="F3216" s="436">
        <f t="shared" si="662"/>
        <v>25</v>
      </c>
      <c r="G3216" s="436">
        <f>VLOOKUP(C3216,'LICH THI'!C:AA,14,0)</f>
        <v>4</v>
      </c>
      <c r="H3216" s="436">
        <f t="shared" si="653"/>
        <v>4</v>
      </c>
      <c r="I3216" s="436" t="str">
        <f t="shared" si="654"/>
        <v>Đỗ Thị Hải Yến</v>
      </c>
      <c r="J3216" s="436"/>
      <c r="K3216" s="436">
        <f t="shared" si="655"/>
        <v>1</v>
      </c>
      <c r="L3216" s="436" t="str">
        <f t="shared" si="656"/>
        <v>DC1LL05-DC-1</v>
      </c>
      <c r="M3216" s="436">
        <f t="shared" si="657"/>
        <v>5</v>
      </c>
      <c r="N3216" s="437">
        <f t="shared" si="663"/>
        <v>5</v>
      </c>
      <c r="O3216" s="437"/>
      <c r="P3216" s="430" t="str">
        <f t="shared" si="658"/>
        <v/>
      </c>
      <c r="U3216" s="177">
        <v>92</v>
      </c>
      <c r="V3216" s="177" t="s">
        <v>4850</v>
      </c>
      <c r="W3216" s="177" t="s">
        <v>5840</v>
      </c>
      <c r="X3216" s="177" t="s">
        <v>2639</v>
      </c>
      <c r="Y3216" s="177" t="s">
        <v>5841</v>
      </c>
      <c r="Z3216" s="177" t="s">
        <v>5863</v>
      </c>
      <c r="AA3216" s="525" t="s">
        <v>5842</v>
      </c>
      <c r="AB3216" s="399" t="str">
        <f t="shared" si="659"/>
        <v>DC1LL05</v>
      </c>
      <c r="AC3216" s="399" t="str">
        <f t="shared" si="660"/>
        <v>DC1LL05-DC</v>
      </c>
      <c r="AD3216" t="str">
        <f>Y3216&amp;"-"&amp;VLOOKUP(AC3216,'LICH THI'!C:AA,9,0)</f>
        <v>64DCTH3144-42470</v>
      </c>
      <c r="AE3216">
        <f t="shared" si="661"/>
        <v>1</v>
      </c>
    </row>
    <row r="3217" spans="1:31" x14ac:dyDescent="0.25">
      <c r="A3217" s="436" t="str">
        <f t="shared" si="651"/>
        <v>DC1LL05-DC-160</v>
      </c>
      <c r="B3217" s="436">
        <f>COUNTIF(AC$4:AC3217,AC3217)</f>
        <v>160</v>
      </c>
      <c r="C3217" s="436" t="str">
        <f t="shared" si="652"/>
        <v>DC1LL05-DC</v>
      </c>
      <c r="D3217" s="436">
        <f>VLOOKUP(C3217,'LICH THI'!C:AA,12,0)</f>
        <v>160</v>
      </c>
      <c r="E3217" s="436">
        <f>VLOOKUP(C3217,'LICH THI'!C:AA,13,0)</f>
        <v>45</v>
      </c>
      <c r="F3217" s="436">
        <f t="shared" si="662"/>
        <v>25</v>
      </c>
      <c r="G3217" s="436">
        <f>VLOOKUP(C3217,'LICH THI'!C:AA,14,0)</f>
        <v>4</v>
      </c>
      <c r="H3217" s="436">
        <f t="shared" si="653"/>
        <v>4</v>
      </c>
      <c r="I3217" s="436" t="str">
        <f t="shared" si="654"/>
        <v>Nguyễn Hải Yến</v>
      </c>
      <c r="J3217" s="436"/>
      <c r="K3217" s="436">
        <f t="shared" si="655"/>
        <v>1</v>
      </c>
      <c r="L3217" s="436" t="str">
        <f t="shared" si="656"/>
        <v>DC1LL05-DC-1</v>
      </c>
      <c r="M3217" s="436">
        <f t="shared" si="657"/>
        <v>5</v>
      </c>
      <c r="N3217" s="437">
        <f t="shared" si="663"/>
        <v>6</v>
      </c>
      <c r="O3217" s="437"/>
      <c r="P3217" s="430" t="str">
        <f t="shared" si="658"/>
        <v/>
      </c>
      <c r="U3217" s="177">
        <v>30</v>
      </c>
      <c r="V3217" s="177" t="s">
        <v>2897</v>
      </c>
      <c r="W3217" s="177" t="s">
        <v>4705</v>
      </c>
      <c r="X3217" s="177" t="s">
        <v>2639</v>
      </c>
      <c r="Y3217" s="177" t="s">
        <v>4706</v>
      </c>
      <c r="Z3217" s="177" t="s">
        <v>5863</v>
      </c>
      <c r="AA3217" s="525" t="s">
        <v>4707</v>
      </c>
      <c r="AB3217" s="399" t="str">
        <f t="shared" si="659"/>
        <v>DC1LL05</v>
      </c>
      <c r="AC3217" s="399" t="str">
        <f t="shared" si="660"/>
        <v>DC1LL05-DC</v>
      </c>
      <c r="AD3217" t="str">
        <f>Y3217&amp;"-"&amp;VLOOKUP(AC3217,'LICH THI'!C:AA,9,0)</f>
        <v>64DCDB3053-42470</v>
      </c>
      <c r="AE3217">
        <f t="shared" si="661"/>
        <v>1</v>
      </c>
    </row>
    <row r="3218" spans="1:31" x14ac:dyDescent="0.25">
      <c r="A3218" s="436" t="str">
        <f t="shared" si="651"/>
        <v>DC1TT41-DC-1</v>
      </c>
      <c r="B3218" s="436">
        <f>COUNTIF(AC$4:AC3218,AC3218)</f>
        <v>1</v>
      </c>
      <c r="C3218" s="436" t="str">
        <f t="shared" si="652"/>
        <v>DC1TT41-DC</v>
      </c>
      <c r="D3218" s="436">
        <f>VLOOKUP(C3218,'LICH THI'!C:AA,12,0)</f>
        <v>35</v>
      </c>
      <c r="E3218" s="436">
        <f>VLOOKUP(C3218,'LICH THI'!C:AA,13,0)</f>
        <v>0</v>
      </c>
      <c r="F3218" s="436" t="str">
        <f t="shared" si="662"/>
        <v/>
      </c>
      <c r="G3218" s="436" t="str">
        <f>VLOOKUP(C3218,'LICH THI'!C:AA,14,0)</f>
        <v/>
      </c>
      <c r="H3218" s="436" t="str">
        <f t="shared" si="653"/>
        <v/>
      </c>
      <c r="I3218" s="436" t="str">
        <f t="shared" si="654"/>
        <v>Lê Ngọc Anh</v>
      </c>
      <c r="J3218" s="436"/>
      <c r="K3218" s="436">
        <f t="shared" si="655"/>
        <v>1</v>
      </c>
      <c r="L3218" s="436" t="str">
        <f t="shared" si="656"/>
        <v>DC1TT41-DC-1</v>
      </c>
      <c r="M3218" s="436" t="str">
        <f t="shared" si="657"/>
        <v/>
      </c>
      <c r="N3218" s="437" t="e">
        <f t="shared" si="663"/>
        <v>#VALUE!</v>
      </c>
      <c r="O3218" s="437"/>
      <c r="P3218" s="430" t="str">
        <f t="shared" si="658"/>
        <v/>
      </c>
      <c r="U3218" s="177">
        <v>2</v>
      </c>
      <c r="V3218" s="177" t="s">
        <v>2609</v>
      </c>
      <c r="W3218" s="177" t="s">
        <v>2610</v>
      </c>
      <c r="X3218" s="177" t="s">
        <v>2611</v>
      </c>
      <c r="Y3218" s="177" t="s">
        <v>2612</v>
      </c>
      <c r="Z3218" s="177" t="s">
        <v>7138</v>
      </c>
      <c r="AA3218" s="525" t="s">
        <v>2613</v>
      </c>
      <c r="AB3218" s="399" t="str">
        <f t="shared" si="659"/>
        <v>DC1TT41</v>
      </c>
      <c r="AC3218" s="399" t="str">
        <f t="shared" si="660"/>
        <v>DC1TT41-DC</v>
      </c>
      <c r="AD3218" t="str">
        <f>Y3218&amp;"-"&amp;VLOOKUP(AC3218,'LICH THI'!C:AA,9,0)</f>
        <v>63DCCD3216-42483</v>
      </c>
      <c r="AE3218">
        <f t="shared" si="661"/>
        <v>1</v>
      </c>
    </row>
    <row r="3219" spans="1:31" x14ac:dyDescent="0.25">
      <c r="A3219" s="436" t="str">
        <f t="shared" si="651"/>
        <v>DC1TT41-DC-2</v>
      </c>
      <c r="B3219" s="436">
        <f>COUNTIF(AC$4:AC3219,AC3219)</f>
        <v>2</v>
      </c>
      <c r="C3219" s="436" t="str">
        <f t="shared" si="652"/>
        <v>DC1TT41-DC</v>
      </c>
      <c r="D3219" s="436">
        <f>VLOOKUP(C3219,'LICH THI'!C:AA,12,0)</f>
        <v>35</v>
      </c>
      <c r="E3219" s="436">
        <f>VLOOKUP(C3219,'LICH THI'!C:AA,13,0)</f>
        <v>0</v>
      </c>
      <c r="F3219" s="436" t="str">
        <f t="shared" si="662"/>
        <v/>
      </c>
      <c r="G3219" s="436" t="str">
        <f>VLOOKUP(C3219,'LICH THI'!C:AA,14,0)</f>
        <v/>
      </c>
      <c r="H3219" s="436" t="str">
        <f t="shared" si="653"/>
        <v/>
      </c>
      <c r="I3219" s="436" t="str">
        <f t="shared" si="654"/>
        <v>Lương Văn Chính</v>
      </c>
      <c r="J3219" s="436"/>
      <c r="K3219" s="436">
        <f t="shared" si="655"/>
        <v>1</v>
      </c>
      <c r="L3219" s="436" t="str">
        <f t="shared" si="656"/>
        <v>DC1TT41-DC-1</v>
      </c>
      <c r="M3219" s="436" t="str">
        <f t="shared" si="657"/>
        <v/>
      </c>
      <c r="N3219" s="437" t="e">
        <f t="shared" si="663"/>
        <v>#VALUE!</v>
      </c>
      <c r="O3219" s="437"/>
      <c r="P3219" s="430" t="str">
        <f t="shared" si="658"/>
        <v/>
      </c>
      <c r="U3219" s="177">
        <v>22</v>
      </c>
      <c r="V3219" s="177" t="s">
        <v>3341</v>
      </c>
      <c r="W3219" s="177" t="s">
        <v>3345</v>
      </c>
      <c r="X3219" s="177" t="s">
        <v>3258</v>
      </c>
      <c r="Y3219" s="177" t="s">
        <v>3346</v>
      </c>
      <c r="Z3219" s="177" t="s">
        <v>7138</v>
      </c>
      <c r="AA3219" s="525" t="s">
        <v>3255</v>
      </c>
      <c r="AB3219" s="399" t="str">
        <f t="shared" si="659"/>
        <v>DC1TT41</v>
      </c>
      <c r="AC3219" s="399" t="str">
        <f t="shared" si="660"/>
        <v>DC1TT41-DC</v>
      </c>
      <c r="AD3219" t="str">
        <f>Y3219&amp;"-"&amp;VLOOKUP(AC3219,'LICH THI'!C:AA,9,0)</f>
        <v>64DCDT3108-42483</v>
      </c>
      <c r="AE3219">
        <f t="shared" si="661"/>
        <v>1</v>
      </c>
    </row>
    <row r="3220" spans="1:31" x14ac:dyDescent="0.25">
      <c r="A3220" s="436" t="str">
        <f t="shared" si="651"/>
        <v>DC1TT41-DC-3</v>
      </c>
      <c r="B3220" s="436">
        <f>COUNTIF(AC$4:AC3220,AC3220)</f>
        <v>3</v>
      </c>
      <c r="C3220" s="436" t="str">
        <f t="shared" si="652"/>
        <v>DC1TT41-DC</v>
      </c>
      <c r="D3220" s="436">
        <f>VLOOKUP(C3220,'LICH THI'!C:AA,12,0)</f>
        <v>35</v>
      </c>
      <c r="E3220" s="436">
        <f>VLOOKUP(C3220,'LICH THI'!C:AA,13,0)</f>
        <v>0</v>
      </c>
      <c r="F3220" s="436" t="str">
        <f t="shared" si="662"/>
        <v/>
      </c>
      <c r="G3220" s="436" t="str">
        <f>VLOOKUP(C3220,'LICH THI'!C:AA,14,0)</f>
        <v/>
      </c>
      <c r="H3220" s="436" t="str">
        <f t="shared" si="653"/>
        <v/>
      </c>
      <c r="I3220" s="436" t="str">
        <f t="shared" si="654"/>
        <v>Nguyễn Đăng Chung</v>
      </c>
      <c r="J3220" s="436"/>
      <c r="K3220" s="436">
        <f t="shared" si="655"/>
        <v>1</v>
      </c>
      <c r="L3220" s="436" t="str">
        <f t="shared" si="656"/>
        <v>DC1TT41-DC-1</v>
      </c>
      <c r="M3220" s="436" t="str">
        <f t="shared" si="657"/>
        <v/>
      </c>
      <c r="N3220" s="437" t="e">
        <f t="shared" si="663"/>
        <v>#VALUE!</v>
      </c>
      <c r="O3220" s="437"/>
      <c r="P3220" s="430" t="str">
        <f t="shared" si="658"/>
        <v/>
      </c>
      <c r="U3220" s="177">
        <v>6</v>
      </c>
      <c r="V3220" s="177" t="s">
        <v>2868</v>
      </c>
      <c r="W3220" s="177" t="s">
        <v>2875</v>
      </c>
      <c r="X3220" s="177" t="s">
        <v>2731</v>
      </c>
      <c r="Y3220" s="177" t="s">
        <v>2876</v>
      </c>
      <c r="Z3220" s="177" t="s">
        <v>7138</v>
      </c>
      <c r="AA3220" s="525" t="s">
        <v>2796</v>
      </c>
      <c r="AB3220" s="399" t="str">
        <f t="shared" si="659"/>
        <v>DC1TT41</v>
      </c>
      <c r="AC3220" s="399" t="str">
        <f t="shared" si="660"/>
        <v>DC1TT41-DC</v>
      </c>
      <c r="AD3220" t="str">
        <f>Y3220&amp;"-"&amp;VLOOKUP(AC3220,'LICH THI'!C:AA,9,0)</f>
        <v>64DCCD3247-42483</v>
      </c>
      <c r="AE3220">
        <f t="shared" si="661"/>
        <v>1</v>
      </c>
    </row>
    <row r="3221" spans="1:31" x14ac:dyDescent="0.25">
      <c r="A3221" s="436" t="str">
        <f t="shared" si="651"/>
        <v>DC1TT41-DC-4</v>
      </c>
      <c r="B3221" s="436">
        <f>COUNTIF(AC$4:AC3221,AC3221)</f>
        <v>4</v>
      </c>
      <c r="C3221" s="436" t="str">
        <f t="shared" si="652"/>
        <v>DC1TT41-DC</v>
      </c>
      <c r="D3221" s="436">
        <f>VLOOKUP(C3221,'LICH THI'!C:AA,12,0)</f>
        <v>35</v>
      </c>
      <c r="E3221" s="436">
        <f>VLOOKUP(C3221,'LICH THI'!C:AA,13,0)</f>
        <v>0</v>
      </c>
      <c r="F3221" s="436" t="str">
        <f t="shared" si="662"/>
        <v/>
      </c>
      <c r="G3221" s="436" t="str">
        <f>VLOOKUP(C3221,'LICH THI'!C:AA,14,0)</f>
        <v/>
      </c>
      <c r="H3221" s="436" t="str">
        <f t="shared" si="653"/>
        <v/>
      </c>
      <c r="I3221" s="436" t="str">
        <f t="shared" si="654"/>
        <v>Lê Văn Chương</v>
      </c>
      <c r="J3221" s="436"/>
      <c r="K3221" s="436">
        <f t="shared" si="655"/>
        <v>1</v>
      </c>
      <c r="L3221" s="436" t="str">
        <f t="shared" si="656"/>
        <v>DC1TT41-DC-1</v>
      </c>
      <c r="M3221" s="436" t="str">
        <f t="shared" si="657"/>
        <v/>
      </c>
      <c r="N3221" s="437" t="e">
        <f t="shared" si="663"/>
        <v>#VALUE!</v>
      </c>
      <c r="O3221" s="437"/>
      <c r="P3221" s="430" t="str">
        <f t="shared" si="658"/>
        <v/>
      </c>
      <c r="U3221" s="177">
        <v>31</v>
      </c>
      <c r="V3221" s="177" t="s">
        <v>3400</v>
      </c>
      <c r="W3221" s="177" t="s">
        <v>2604</v>
      </c>
      <c r="X3221" s="177" t="s">
        <v>4828</v>
      </c>
      <c r="Y3221" s="177" t="s">
        <v>4829</v>
      </c>
      <c r="Z3221" s="177" t="s">
        <v>7138</v>
      </c>
      <c r="AA3221" s="525" t="s">
        <v>4830</v>
      </c>
      <c r="AB3221" s="399" t="str">
        <f t="shared" si="659"/>
        <v>DC1TT41</v>
      </c>
      <c r="AC3221" s="399" t="str">
        <f t="shared" si="660"/>
        <v>DC1TT41-DC</v>
      </c>
      <c r="AD3221" t="str">
        <f>Y3221&amp;"-"&amp;VLOOKUP(AC3221,'LICH THI'!C:AA,9,0)</f>
        <v>64DCOT3169-42483</v>
      </c>
      <c r="AE3221">
        <f t="shared" si="661"/>
        <v>1</v>
      </c>
    </row>
    <row r="3222" spans="1:31" x14ac:dyDescent="0.25">
      <c r="A3222" s="436" t="str">
        <f t="shared" si="651"/>
        <v>DC1TT41-DC-5</v>
      </c>
      <c r="B3222" s="436">
        <f>COUNTIF(AC$4:AC3222,AC3222)</f>
        <v>5</v>
      </c>
      <c r="C3222" s="436" t="str">
        <f t="shared" si="652"/>
        <v>DC1TT41-DC</v>
      </c>
      <c r="D3222" s="436">
        <f>VLOOKUP(C3222,'LICH THI'!C:AA,12,0)</f>
        <v>35</v>
      </c>
      <c r="E3222" s="436">
        <f>VLOOKUP(C3222,'LICH THI'!C:AA,13,0)</f>
        <v>0</v>
      </c>
      <c r="F3222" s="436" t="str">
        <f t="shared" si="662"/>
        <v/>
      </c>
      <c r="G3222" s="436" t="str">
        <f>VLOOKUP(C3222,'LICH THI'!C:AA,14,0)</f>
        <v/>
      </c>
      <c r="H3222" s="436" t="str">
        <f t="shared" si="653"/>
        <v/>
      </c>
      <c r="I3222" s="436" t="str">
        <f t="shared" si="654"/>
        <v>Nguyễn Đức Du</v>
      </c>
      <c r="J3222" s="436"/>
      <c r="K3222" s="436">
        <f t="shared" si="655"/>
        <v>1</v>
      </c>
      <c r="L3222" s="436" t="str">
        <f t="shared" si="656"/>
        <v>DC1TT41-DC-1</v>
      </c>
      <c r="M3222" s="436" t="str">
        <f t="shared" si="657"/>
        <v/>
      </c>
      <c r="N3222" s="437" t="e">
        <f t="shared" si="663"/>
        <v>#VALUE!</v>
      </c>
      <c r="O3222" s="437"/>
      <c r="P3222" s="430" t="str">
        <f t="shared" si="658"/>
        <v/>
      </c>
      <c r="U3222" s="177">
        <v>20</v>
      </c>
      <c r="V3222" s="177" t="s">
        <v>3325</v>
      </c>
      <c r="W3222" s="177" t="s">
        <v>3103</v>
      </c>
      <c r="X3222" s="177" t="s">
        <v>5404</v>
      </c>
      <c r="Y3222" s="177" t="s">
        <v>5518</v>
      </c>
      <c r="Z3222" s="177" t="s">
        <v>7138</v>
      </c>
      <c r="AA3222" s="525" t="s">
        <v>2882</v>
      </c>
      <c r="AB3222" s="399" t="str">
        <f t="shared" si="659"/>
        <v>DC1TT41</v>
      </c>
      <c r="AC3222" s="399" t="str">
        <f t="shared" si="660"/>
        <v>DC1TT41-DC</v>
      </c>
      <c r="AD3222" t="str">
        <f>Y3222&amp;"-"&amp;VLOOKUP(AC3222,'LICH THI'!C:AA,9,0)</f>
        <v>64DCDT3157-42483</v>
      </c>
      <c r="AE3222">
        <f t="shared" si="661"/>
        <v>1</v>
      </c>
    </row>
    <row r="3223" spans="1:31" x14ac:dyDescent="0.25">
      <c r="A3223" s="436" t="str">
        <f t="shared" si="651"/>
        <v>DC1TT41-DC-6</v>
      </c>
      <c r="B3223" s="436">
        <f>COUNTIF(AC$4:AC3223,AC3223)</f>
        <v>6</v>
      </c>
      <c r="C3223" s="436" t="str">
        <f t="shared" si="652"/>
        <v>DC1TT41-DC</v>
      </c>
      <c r="D3223" s="436">
        <f>VLOOKUP(C3223,'LICH THI'!C:AA,12,0)</f>
        <v>35</v>
      </c>
      <c r="E3223" s="436">
        <f>VLOOKUP(C3223,'LICH THI'!C:AA,13,0)</f>
        <v>0</v>
      </c>
      <c r="F3223" s="436" t="str">
        <f t="shared" si="662"/>
        <v/>
      </c>
      <c r="G3223" s="436" t="str">
        <f>VLOOKUP(C3223,'LICH THI'!C:AA,14,0)</f>
        <v/>
      </c>
      <c r="H3223" s="436" t="str">
        <f t="shared" si="653"/>
        <v/>
      </c>
      <c r="I3223" s="436" t="str">
        <f t="shared" si="654"/>
        <v>Lương Trọng Dương</v>
      </c>
      <c r="J3223" s="436"/>
      <c r="K3223" s="436">
        <f t="shared" si="655"/>
        <v>1</v>
      </c>
      <c r="L3223" s="436" t="str">
        <f t="shared" si="656"/>
        <v>DC1TT41-DC-1</v>
      </c>
      <c r="M3223" s="436" t="str">
        <f t="shared" si="657"/>
        <v/>
      </c>
      <c r="N3223" s="437" t="e">
        <f t="shared" si="663"/>
        <v>#VALUE!</v>
      </c>
      <c r="O3223" s="437"/>
      <c r="P3223" s="430" t="str">
        <f t="shared" si="658"/>
        <v/>
      </c>
      <c r="U3223" s="177">
        <v>14</v>
      </c>
      <c r="V3223" s="177" t="s">
        <v>3308</v>
      </c>
      <c r="W3223" s="177" t="s">
        <v>3313</v>
      </c>
      <c r="X3223" s="177" t="s">
        <v>2601</v>
      </c>
      <c r="Y3223" s="177" t="s">
        <v>3314</v>
      </c>
      <c r="Z3223" s="177" t="s">
        <v>7138</v>
      </c>
      <c r="AA3223" s="525" t="s">
        <v>3315</v>
      </c>
      <c r="AB3223" s="399" t="str">
        <f t="shared" si="659"/>
        <v>DC1TT41</v>
      </c>
      <c r="AC3223" s="399" t="str">
        <f t="shared" si="660"/>
        <v>DC1TT41-DC</v>
      </c>
      <c r="AD3223" t="str">
        <f>Y3223&amp;"-"&amp;VLOOKUP(AC3223,'LICH THI'!C:AA,9,0)</f>
        <v>64DCDT3186-42483</v>
      </c>
      <c r="AE3223">
        <f t="shared" si="661"/>
        <v>1</v>
      </c>
    </row>
    <row r="3224" spans="1:31" x14ac:dyDescent="0.25">
      <c r="A3224" s="436" t="str">
        <f t="shared" si="651"/>
        <v>DC1TT41-DC-7</v>
      </c>
      <c r="B3224" s="436">
        <f>COUNTIF(AC$4:AC3224,AC3224)</f>
        <v>7</v>
      </c>
      <c r="C3224" s="436" t="str">
        <f t="shared" si="652"/>
        <v>DC1TT41-DC</v>
      </c>
      <c r="D3224" s="436">
        <f>VLOOKUP(C3224,'LICH THI'!C:AA,12,0)</f>
        <v>35</v>
      </c>
      <c r="E3224" s="436">
        <f>VLOOKUP(C3224,'LICH THI'!C:AA,13,0)</f>
        <v>0</v>
      </c>
      <c r="F3224" s="436" t="str">
        <f t="shared" si="662"/>
        <v/>
      </c>
      <c r="G3224" s="436" t="str">
        <f>VLOOKUP(C3224,'LICH THI'!C:AA,14,0)</f>
        <v/>
      </c>
      <c r="H3224" s="436" t="str">
        <f t="shared" si="653"/>
        <v/>
      </c>
      <c r="I3224" s="436" t="str">
        <f t="shared" si="654"/>
        <v>Phan Văn Đạt</v>
      </c>
      <c r="J3224" s="436"/>
      <c r="K3224" s="436">
        <f t="shared" si="655"/>
        <v>1</v>
      </c>
      <c r="L3224" s="436" t="str">
        <f t="shared" si="656"/>
        <v>DC1TT41-DC-1</v>
      </c>
      <c r="M3224" s="436" t="str">
        <f t="shared" si="657"/>
        <v/>
      </c>
      <c r="N3224" s="437" t="e">
        <f t="shared" si="663"/>
        <v>#VALUE!</v>
      </c>
      <c r="O3224" s="437"/>
      <c r="P3224" s="430" t="str">
        <f t="shared" si="658"/>
        <v/>
      </c>
      <c r="U3224" s="177">
        <v>1</v>
      </c>
      <c r="V3224" s="177" t="s">
        <v>3196</v>
      </c>
      <c r="W3224" s="177" t="s">
        <v>3197</v>
      </c>
      <c r="X3224" s="177" t="s">
        <v>2746</v>
      </c>
      <c r="Y3224" s="177" t="s">
        <v>3198</v>
      </c>
      <c r="Z3224" s="177" t="s">
        <v>7138</v>
      </c>
      <c r="AA3224" s="525" t="s">
        <v>3199</v>
      </c>
      <c r="AB3224" s="399" t="str">
        <f t="shared" si="659"/>
        <v>DC1TT41</v>
      </c>
      <c r="AC3224" s="399" t="str">
        <f t="shared" si="660"/>
        <v>DC1TT41-DC</v>
      </c>
      <c r="AD3224" t="str">
        <f>Y3224&amp;"-"&amp;VLOOKUP(AC3224,'LICH THI'!C:AA,9,0)</f>
        <v>63DCCD3075-42483</v>
      </c>
      <c r="AE3224">
        <f t="shared" si="661"/>
        <v>1</v>
      </c>
    </row>
    <row r="3225" spans="1:31" x14ac:dyDescent="0.25">
      <c r="A3225" s="436" t="str">
        <f t="shared" si="651"/>
        <v>DC1TT41-DC-8</v>
      </c>
      <c r="B3225" s="436">
        <f>COUNTIF(AC$4:AC3225,AC3225)</f>
        <v>8</v>
      </c>
      <c r="C3225" s="436" t="str">
        <f t="shared" si="652"/>
        <v>DC1TT41-DC</v>
      </c>
      <c r="D3225" s="436">
        <f>VLOOKUP(C3225,'LICH THI'!C:AA,12,0)</f>
        <v>35</v>
      </c>
      <c r="E3225" s="436">
        <f>VLOOKUP(C3225,'LICH THI'!C:AA,13,0)</f>
        <v>0</v>
      </c>
      <c r="F3225" s="436" t="str">
        <f t="shared" si="662"/>
        <v/>
      </c>
      <c r="G3225" s="436" t="str">
        <f>VLOOKUP(C3225,'LICH THI'!C:AA,14,0)</f>
        <v/>
      </c>
      <c r="H3225" s="436" t="str">
        <f t="shared" si="653"/>
        <v/>
      </c>
      <c r="I3225" s="436" t="str">
        <f t="shared" si="654"/>
        <v>Nguyễn Hoàng Giang</v>
      </c>
      <c r="J3225" s="436"/>
      <c r="K3225" s="436">
        <f t="shared" si="655"/>
        <v>1</v>
      </c>
      <c r="L3225" s="436" t="str">
        <f t="shared" si="656"/>
        <v>DC1TT41-DC-1</v>
      </c>
      <c r="M3225" s="436" t="str">
        <f t="shared" si="657"/>
        <v/>
      </c>
      <c r="N3225" s="437" t="e">
        <f t="shared" si="663"/>
        <v>#VALUE!</v>
      </c>
      <c r="O3225" s="437"/>
      <c r="P3225" s="430" t="str">
        <f t="shared" si="658"/>
        <v/>
      </c>
      <c r="U3225" s="177">
        <v>32</v>
      </c>
      <c r="V3225" s="177" t="s">
        <v>3400</v>
      </c>
      <c r="W3225" s="177" t="s">
        <v>3785</v>
      </c>
      <c r="X3225" s="177" t="s">
        <v>3558</v>
      </c>
      <c r="Y3225" s="177" t="s">
        <v>4834</v>
      </c>
      <c r="Z3225" s="177" t="s">
        <v>7138</v>
      </c>
      <c r="AA3225" s="525" t="s">
        <v>2998</v>
      </c>
      <c r="AB3225" s="399" t="str">
        <f t="shared" si="659"/>
        <v>DC1TT41</v>
      </c>
      <c r="AC3225" s="399" t="str">
        <f t="shared" si="660"/>
        <v>DC1TT41-DC</v>
      </c>
      <c r="AD3225" t="str">
        <f>Y3225&amp;"-"&amp;VLOOKUP(AC3225,'LICH THI'!C:AA,9,0)</f>
        <v>64DCOT3160-42483</v>
      </c>
      <c r="AE3225">
        <f t="shared" si="661"/>
        <v>1</v>
      </c>
    </row>
    <row r="3226" spans="1:31" x14ac:dyDescent="0.25">
      <c r="A3226" s="436" t="str">
        <f t="shared" si="651"/>
        <v>DC1TT41-DC-9</v>
      </c>
      <c r="B3226" s="436">
        <f>COUNTIF(AC$4:AC3226,AC3226)</f>
        <v>9</v>
      </c>
      <c r="C3226" s="436" t="str">
        <f t="shared" si="652"/>
        <v>DC1TT41-DC</v>
      </c>
      <c r="D3226" s="436">
        <f>VLOOKUP(C3226,'LICH THI'!C:AA,12,0)</f>
        <v>35</v>
      </c>
      <c r="E3226" s="436">
        <f>VLOOKUP(C3226,'LICH THI'!C:AA,13,0)</f>
        <v>0</v>
      </c>
      <c r="F3226" s="436" t="str">
        <f t="shared" si="662"/>
        <v/>
      </c>
      <c r="G3226" s="436" t="str">
        <f>VLOOKUP(C3226,'LICH THI'!C:AA,14,0)</f>
        <v/>
      </c>
      <c r="H3226" s="436" t="str">
        <f t="shared" si="653"/>
        <v/>
      </c>
      <c r="I3226" s="436" t="str">
        <f t="shared" si="654"/>
        <v>Trần Văn Hoan</v>
      </c>
      <c r="J3226" s="436"/>
      <c r="K3226" s="436">
        <f t="shared" si="655"/>
        <v>1</v>
      </c>
      <c r="L3226" s="436" t="str">
        <f t="shared" si="656"/>
        <v>DC1TT41-DC-1</v>
      </c>
      <c r="M3226" s="436" t="str">
        <f t="shared" si="657"/>
        <v/>
      </c>
      <c r="N3226" s="437" t="e">
        <f t="shared" si="663"/>
        <v>#VALUE!</v>
      </c>
      <c r="O3226" s="437"/>
      <c r="P3226" s="430" t="str">
        <f t="shared" si="658"/>
        <v/>
      </c>
      <c r="U3226" s="177">
        <v>5</v>
      </c>
      <c r="V3226" s="177" t="s">
        <v>2851</v>
      </c>
      <c r="W3226" s="177" t="s">
        <v>2757</v>
      </c>
      <c r="X3226" s="177" t="s">
        <v>4684</v>
      </c>
      <c r="Y3226" s="177" t="s">
        <v>4685</v>
      </c>
      <c r="Z3226" s="177" t="s">
        <v>7138</v>
      </c>
      <c r="AA3226" s="525" t="s">
        <v>4686</v>
      </c>
      <c r="AB3226" s="399" t="str">
        <f t="shared" si="659"/>
        <v>DC1TT41</v>
      </c>
      <c r="AC3226" s="399" t="str">
        <f t="shared" si="660"/>
        <v>DC1TT41-DC</v>
      </c>
      <c r="AD3226" t="str">
        <f>Y3226&amp;"-"&amp;VLOOKUP(AC3226,'LICH THI'!C:AA,9,0)</f>
        <v>64DCCD3206-42483</v>
      </c>
      <c r="AE3226">
        <f t="shared" si="661"/>
        <v>1</v>
      </c>
    </row>
    <row r="3227" spans="1:31" x14ac:dyDescent="0.25">
      <c r="A3227" s="436" t="str">
        <f t="shared" si="651"/>
        <v>DC1TT41-DC-10</v>
      </c>
      <c r="B3227" s="436">
        <f>COUNTIF(AC$4:AC3227,AC3227)</f>
        <v>10</v>
      </c>
      <c r="C3227" s="436" t="str">
        <f t="shared" si="652"/>
        <v>DC1TT41-DC</v>
      </c>
      <c r="D3227" s="436">
        <f>VLOOKUP(C3227,'LICH THI'!C:AA,12,0)</f>
        <v>35</v>
      </c>
      <c r="E3227" s="436">
        <f>VLOOKUP(C3227,'LICH THI'!C:AA,13,0)</f>
        <v>0</v>
      </c>
      <c r="F3227" s="436" t="str">
        <f t="shared" si="662"/>
        <v/>
      </c>
      <c r="G3227" s="436" t="str">
        <f>VLOOKUP(C3227,'LICH THI'!C:AA,14,0)</f>
        <v/>
      </c>
      <c r="H3227" s="436" t="str">
        <f t="shared" si="653"/>
        <v/>
      </c>
      <c r="I3227" s="436" t="str">
        <f t="shared" si="654"/>
        <v>Mai Hoàng</v>
      </c>
      <c r="J3227" s="436"/>
      <c r="K3227" s="436">
        <f t="shared" si="655"/>
        <v>1</v>
      </c>
      <c r="L3227" s="436" t="str">
        <f t="shared" si="656"/>
        <v>DC1TT41-DC-1</v>
      </c>
      <c r="M3227" s="436" t="str">
        <f t="shared" si="657"/>
        <v/>
      </c>
      <c r="N3227" s="437" t="e">
        <f t="shared" si="663"/>
        <v>#VALUE!</v>
      </c>
      <c r="O3227" s="437"/>
      <c r="P3227" s="430" t="str">
        <f t="shared" si="658"/>
        <v/>
      </c>
      <c r="U3227" s="177">
        <v>4</v>
      </c>
      <c r="V3227" s="177" t="s">
        <v>4208</v>
      </c>
      <c r="W3227" s="177" t="s">
        <v>3130</v>
      </c>
      <c r="X3227" s="177" t="s">
        <v>2834</v>
      </c>
      <c r="Y3227" s="177" t="s">
        <v>5815</v>
      </c>
      <c r="Z3227" s="177" t="s">
        <v>7138</v>
      </c>
      <c r="AA3227" s="525" t="s">
        <v>5814</v>
      </c>
      <c r="AB3227" s="399" t="str">
        <f t="shared" si="659"/>
        <v>DC1TT41</v>
      </c>
      <c r="AC3227" s="399" t="str">
        <f t="shared" si="660"/>
        <v>DC1TT41-DC</v>
      </c>
      <c r="AD3227" t="str">
        <f>Y3227&amp;"-"&amp;VLOOKUP(AC3227,'LICH THI'!C:AA,9,0)</f>
        <v>63DCDD3133-42483</v>
      </c>
      <c r="AE3227">
        <f t="shared" si="661"/>
        <v>1</v>
      </c>
    </row>
    <row r="3228" spans="1:31" x14ac:dyDescent="0.25">
      <c r="A3228" s="436" t="str">
        <f t="shared" si="651"/>
        <v>DC1TT41-DC-11</v>
      </c>
      <c r="B3228" s="436">
        <f>COUNTIF(AC$4:AC3228,AC3228)</f>
        <v>11</v>
      </c>
      <c r="C3228" s="436" t="str">
        <f t="shared" si="652"/>
        <v>DC1TT41-DC</v>
      </c>
      <c r="D3228" s="436">
        <f>VLOOKUP(C3228,'LICH THI'!C:AA,12,0)</f>
        <v>35</v>
      </c>
      <c r="E3228" s="436">
        <f>VLOOKUP(C3228,'LICH THI'!C:AA,13,0)</f>
        <v>0</v>
      </c>
      <c r="F3228" s="436" t="str">
        <f t="shared" si="662"/>
        <v/>
      </c>
      <c r="G3228" s="436" t="str">
        <f>VLOOKUP(C3228,'LICH THI'!C:AA,14,0)</f>
        <v/>
      </c>
      <c r="H3228" s="436" t="str">
        <f t="shared" si="653"/>
        <v/>
      </c>
      <c r="I3228" s="436" t="str">
        <f t="shared" si="654"/>
        <v>Nguyễn Văn Huy</v>
      </c>
      <c r="J3228" s="436"/>
      <c r="K3228" s="436">
        <f t="shared" si="655"/>
        <v>1</v>
      </c>
      <c r="L3228" s="436" t="str">
        <f t="shared" si="656"/>
        <v>DC1TT41-DC-1</v>
      </c>
      <c r="M3228" s="436" t="str">
        <f t="shared" si="657"/>
        <v/>
      </c>
      <c r="N3228" s="437" t="e">
        <f t="shared" si="663"/>
        <v>#VALUE!</v>
      </c>
      <c r="O3228" s="437"/>
      <c r="P3228" s="430" t="str">
        <f t="shared" si="658"/>
        <v/>
      </c>
      <c r="U3228" s="177">
        <v>7</v>
      </c>
      <c r="V3228" s="177" t="s">
        <v>2897</v>
      </c>
      <c r="W3228" s="177" t="s">
        <v>2741</v>
      </c>
      <c r="X3228" s="177" t="s">
        <v>2911</v>
      </c>
      <c r="Y3228" s="177" t="s">
        <v>2912</v>
      </c>
      <c r="Z3228" s="177" t="s">
        <v>7138</v>
      </c>
      <c r="AA3228" s="525" t="s">
        <v>2913</v>
      </c>
      <c r="AB3228" s="399" t="str">
        <f t="shared" si="659"/>
        <v>DC1TT41</v>
      </c>
      <c r="AC3228" s="399" t="str">
        <f t="shared" si="660"/>
        <v>DC1TT41-DC</v>
      </c>
      <c r="AD3228" t="str">
        <f>Y3228&amp;"-"&amp;VLOOKUP(AC3228,'LICH THI'!C:AA,9,0)</f>
        <v>64DCDB3068-42483</v>
      </c>
      <c r="AE3228">
        <f t="shared" si="661"/>
        <v>1</v>
      </c>
    </row>
    <row r="3229" spans="1:31" x14ac:dyDescent="0.25">
      <c r="A3229" s="436" t="str">
        <f t="shared" si="651"/>
        <v>DC1TT41-DC-12</v>
      </c>
      <c r="B3229" s="436">
        <f>COUNTIF(AC$4:AC3229,AC3229)</f>
        <v>12</v>
      </c>
      <c r="C3229" s="436" t="str">
        <f t="shared" si="652"/>
        <v>DC1TT41-DC</v>
      </c>
      <c r="D3229" s="436">
        <f>VLOOKUP(C3229,'LICH THI'!C:AA,12,0)</f>
        <v>35</v>
      </c>
      <c r="E3229" s="436">
        <f>VLOOKUP(C3229,'LICH THI'!C:AA,13,0)</f>
        <v>0</v>
      </c>
      <c r="F3229" s="436" t="str">
        <f t="shared" si="662"/>
        <v/>
      </c>
      <c r="G3229" s="436" t="str">
        <f>VLOOKUP(C3229,'LICH THI'!C:AA,14,0)</f>
        <v/>
      </c>
      <c r="H3229" s="436" t="str">
        <f t="shared" si="653"/>
        <v/>
      </c>
      <c r="I3229" s="436" t="str">
        <f t="shared" si="654"/>
        <v>Nguyễn Văn Huy</v>
      </c>
      <c r="J3229" s="436"/>
      <c r="K3229" s="436">
        <f t="shared" si="655"/>
        <v>1</v>
      </c>
      <c r="L3229" s="436" t="str">
        <f t="shared" si="656"/>
        <v>DC1TT41-DC-1</v>
      </c>
      <c r="M3229" s="436" t="str">
        <f t="shared" si="657"/>
        <v/>
      </c>
      <c r="N3229" s="437" t="e">
        <f t="shared" si="663"/>
        <v>#VALUE!</v>
      </c>
      <c r="O3229" s="437"/>
      <c r="P3229" s="430" t="str">
        <f t="shared" si="658"/>
        <v/>
      </c>
      <c r="U3229" s="177">
        <v>33</v>
      </c>
      <c r="V3229" s="177" t="s">
        <v>3400</v>
      </c>
      <c r="W3229" s="177" t="s">
        <v>2741</v>
      </c>
      <c r="X3229" s="177" t="s">
        <v>2911</v>
      </c>
      <c r="Y3229" s="177" t="s">
        <v>7144</v>
      </c>
      <c r="Z3229" s="177" t="s">
        <v>7138</v>
      </c>
      <c r="AA3229" s="525" t="s">
        <v>7145</v>
      </c>
      <c r="AB3229" s="399" t="str">
        <f t="shared" si="659"/>
        <v>DC1TT41</v>
      </c>
      <c r="AC3229" s="399" t="str">
        <f t="shared" si="660"/>
        <v>DC1TT41-DC</v>
      </c>
      <c r="AD3229" t="str">
        <f>Y3229&amp;"-"&amp;VLOOKUP(AC3229,'LICH THI'!C:AA,9,0)</f>
        <v>64DCOT3147-42483</v>
      </c>
      <c r="AE3229">
        <f t="shared" si="661"/>
        <v>1</v>
      </c>
    </row>
    <row r="3230" spans="1:31" x14ac:dyDescent="0.25">
      <c r="A3230" s="436" t="str">
        <f t="shared" si="651"/>
        <v>DC1TT41-DC-13</v>
      </c>
      <c r="B3230" s="436">
        <f>COUNTIF(AC$4:AC3230,AC3230)</f>
        <v>13</v>
      </c>
      <c r="C3230" s="436" t="str">
        <f t="shared" si="652"/>
        <v>DC1TT41-DC</v>
      </c>
      <c r="D3230" s="436">
        <f>VLOOKUP(C3230,'LICH THI'!C:AA,12,0)</f>
        <v>35</v>
      </c>
      <c r="E3230" s="436">
        <f>VLOOKUP(C3230,'LICH THI'!C:AA,13,0)</f>
        <v>0</v>
      </c>
      <c r="F3230" s="436" t="str">
        <f t="shared" si="662"/>
        <v/>
      </c>
      <c r="G3230" s="436" t="str">
        <f>VLOOKUP(C3230,'LICH THI'!C:AA,14,0)</f>
        <v/>
      </c>
      <c r="H3230" s="436" t="str">
        <f t="shared" si="653"/>
        <v/>
      </c>
      <c r="I3230" s="436" t="str">
        <f t="shared" si="654"/>
        <v>Nguyễn Thị Hương</v>
      </c>
      <c r="J3230" s="436"/>
      <c r="K3230" s="436">
        <f t="shared" si="655"/>
        <v>1</v>
      </c>
      <c r="L3230" s="436" t="str">
        <f t="shared" si="656"/>
        <v>DC1TT41-DC-1</v>
      </c>
      <c r="M3230" s="436" t="str">
        <f t="shared" si="657"/>
        <v/>
      </c>
      <c r="N3230" s="437" t="e">
        <f t="shared" si="663"/>
        <v>#VALUE!</v>
      </c>
      <c r="O3230" s="437"/>
      <c r="P3230" s="430" t="str">
        <f t="shared" si="658"/>
        <v/>
      </c>
      <c r="U3230" s="177">
        <v>23</v>
      </c>
      <c r="V3230" s="177" t="s">
        <v>3341</v>
      </c>
      <c r="W3230" s="177" t="s">
        <v>2619</v>
      </c>
      <c r="X3230" s="177" t="s">
        <v>2663</v>
      </c>
      <c r="Y3230" s="177" t="s">
        <v>4733</v>
      </c>
      <c r="Z3230" s="177" t="s">
        <v>7138</v>
      </c>
      <c r="AA3230" s="525" t="s">
        <v>3888</v>
      </c>
      <c r="AB3230" s="399" t="str">
        <f t="shared" si="659"/>
        <v>DC1TT41</v>
      </c>
      <c r="AC3230" s="399" t="str">
        <f t="shared" si="660"/>
        <v>DC1TT41-DC</v>
      </c>
      <c r="AD3230" t="str">
        <f>Y3230&amp;"-"&amp;VLOOKUP(AC3230,'LICH THI'!C:AA,9,0)</f>
        <v>64DCDT3109-42483</v>
      </c>
      <c r="AE3230">
        <f t="shared" si="661"/>
        <v>1</v>
      </c>
    </row>
    <row r="3231" spans="1:31" x14ac:dyDescent="0.25">
      <c r="A3231" s="436" t="str">
        <f t="shared" si="651"/>
        <v>DC1TT41-DC-14</v>
      </c>
      <c r="B3231" s="436">
        <f>COUNTIF(AC$4:AC3231,AC3231)</f>
        <v>14</v>
      </c>
      <c r="C3231" s="436" t="str">
        <f t="shared" si="652"/>
        <v>DC1TT41-DC</v>
      </c>
      <c r="D3231" s="436">
        <f>VLOOKUP(C3231,'LICH THI'!C:AA,12,0)</f>
        <v>35</v>
      </c>
      <c r="E3231" s="436">
        <f>VLOOKUP(C3231,'LICH THI'!C:AA,13,0)</f>
        <v>0</v>
      </c>
      <c r="F3231" s="436" t="str">
        <f t="shared" si="662"/>
        <v/>
      </c>
      <c r="G3231" s="436" t="str">
        <f>VLOOKUP(C3231,'LICH THI'!C:AA,14,0)</f>
        <v/>
      </c>
      <c r="H3231" s="436" t="str">
        <f t="shared" si="653"/>
        <v/>
      </c>
      <c r="I3231" s="436" t="str">
        <f t="shared" si="654"/>
        <v>Nguyễn Văn Linh</v>
      </c>
      <c r="J3231" s="436"/>
      <c r="K3231" s="436">
        <f t="shared" si="655"/>
        <v>1</v>
      </c>
      <c r="L3231" s="436" t="str">
        <f t="shared" si="656"/>
        <v>DC1TT41-DC-1</v>
      </c>
      <c r="M3231" s="436" t="str">
        <f t="shared" si="657"/>
        <v/>
      </c>
      <c r="N3231" s="437" t="e">
        <f t="shared" si="663"/>
        <v>#VALUE!</v>
      </c>
      <c r="O3231" s="437"/>
      <c r="P3231" s="430" t="str">
        <f t="shared" si="658"/>
        <v/>
      </c>
      <c r="U3231" s="177">
        <v>8</v>
      </c>
      <c r="V3231" s="177" t="s">
        <v>2897</v>
      </c>
      <c r="W3231" s="177" t="s">
        <v>2741</v>
      </c>
      <c r="X3231" s="177" t="s">
        <v>2670</v>
      </c>
      <c r="Y3231" s="177" t="s">
        <v>2922</v>
      </c>
      <c r="Z3231" s="177" t="s">
        <v>7138</v>
      </c>
      <c r="AA3231" s="525" t="s">
        <v>2923</v>
      </c>
      <c r="AB3231" s="399" t="str">
        <f t="shared" si="659"/>
        <v>DC1TT41</v>
      </c>
      <c r="AC3231" s="399" t="str">
        <f t="shared" si="660"/>
        <v>DC1TT41-DC</v>
      </c>
      <c r="AD3231" t="str">
        <f>Y3231&amp;"-"&amp;VLOOKUP(AC3231,'LICH THI'!C:AA,9,0)</f>
        <v>64DCDB3074-42483</v>
      </c>
      <c r="AE3231">
        <f t="shared" si="661"/>
        <v>1</v>
      </c>
    </row>
    <row r="3232" spans="1:31" x14ac:dyDescent="0.25">
      <c r="A3232" s="436" t="str">
        <f t="shared" si="651"/>
        <v>DC1TT41-DC-15</v>
      </c>
      <c r="B3232" s="436">
        <f>COUNTIF(AC$4:AC3232,AC3232)</f>
        <v>15</v>
      </c>
      <c r="C3232" s="436" t="str">
        <f t="shared" si="652"/>
        <v>DC1TT41-DC</v>
      </c>
      <c r="D3232" s="436">
        <f>VLOOKUP(C3232,'LICH THI'!C:AA,12,0)</f>
        <v>35</v>
      </c>
      <c r="E3232" s="436">
        <f>VLOOKUP(C3232,'LICH THI'!C:AA,13,0)</f>
        <v>0</v>
      </c>
      <c r="F3232" s="436" t="str">
        <f t="shared" si="662"/>
        <v/>
      </c>
      <c r="G3232" s="436" t="str">
        <f>VLOOKUP(C3232,'LICH THI'!C:AA,14,0)</f>
        <v/>
      </c>
      <c r="H3232" s="436" t="str">
        <f t="shared" si="653"/>
        <v/>
      </c>
      <c r="I3232" s="436" t="str">
        <f t="shared" si="654"/>
        <v>Trần Ngọc Linh</v>
      </c>
      <c r="J3232" s="436"/>
      <c r="K3232" s="436">
        <f t="shared" si="655"/>
        <v>1</v>
      </c>
      <c r="L3232" s="436" t="str">
        <f t="shared" si="656"/>
        <v>DC1TT41-DC-1</v>
      </c>
      <c r="M3232" s="436" t="str">
        <f t="shared" si="657"/>
        <v/>
      </c>
      <c r="N3232" s="437" t="e">
        <f t="shared" si="663"/>
        <v>#VALUE!</v>
      </c>
      <c r="O3232" s="437"/>
      <c r="P3232" s="430" t="str">
        <f t="shared" si="658"/>
        <v/>
      </c>
      <c r="U3232" s="177">
        <v>9</v>
      </c>
      <c r="V3232" s="177" t="s">
        <v>2897</v>
      </c>
      <c r="W3232" s="177" t="s">
        <v>3957</v>
      </c>
      <c r="X3232" s="177" t="s">
        <v>2670</v>
      </c>
      <c r="Y3232" s="177" t="s">
        <v>4697</v>
      </c>
      <c r="Z3232" s="177" t="s">
        <v>7138</v>
      </c>
      <c r="AA3232" s="525" t="s">
        <v>4698</v>
      </c>
      <c r="AB3232" s="399" t="str">
        <f t="shared" si="659"/>
        <v>DC1TT41</v>
      </c>
      <c r="AC3232" s="399" t="str">
        <f t="shared" si="660"/>
        <v>DC1TT41-DC</v>
      </c>
      <c r="AD3232" t="str">
        <f>Y3232&amp;"-"&amp;VLOOKUP(AC3232,'LICH THI'!C:AA,9,0)</f>
        <v>64DCDB3008-42483</v>
      </c>
      <c r="AE3232">
        <f t="shared" si="661"/>
        <v>1</v>
      </c>
    </row>
    <row r="3233" spans="1:31" x14ac:dyDescent="0.25">
      <c r="A3233" s="436" t="str">
        <f t="shared" si="651"/>
        <v>DC1TT41-DC-16</v>
      </c>
      <c r="B3233" s="436">
        <f>COUNTIF(AC$4:AC3233,AC3233)</f>
        <v>16</v>
      </c>
      <c r="C3233" s="436" t="str">
        <f t="shared" si="652"/>
        <v>DC1TT41-DC</v>
      </c>
      <c r="D3233" s="436">
        <f>VLOOKUP(C3233,'LICH THI'!C:AA,12,0)</f>
        <v>35</v>
      </c>
      <c r="E3233" s="436">
        <f>VLOOKUP(C3233,'LICH THI'!C:AA,13,0)</f>
        <v>0</v>
      </c>
      <c r="F3233" s="436" t="str">
        <f t="shared" si="662"/>
        <v/>
      </c>
      <c r="G3233" s="436" t="str">
        <f>VLOOKUP(C3233,'LICH THI'!C:AA,14,0)</f>
        <v/>
      </c>
      <c r="H3233" s="436" t="str">
        <f t="shared" si="653"/>
        <v/>
      </c>
      <c r="I3233" s="436" t="str">
        <f t="shared" si="654"/>
        <v>Vũ Chí Linh</v>
      </c>
      <c r="J3233" s="436"/>
      <c r="K3233" s="436">
        <f t="shared" si="655"/>
        <v>1</v>
      </c>
      <c r="L3233" s="436" t="str">
        <f t="shared" si="656"/>
        <v>DC1TT41-DC-1</v>
      </c>
      <c r="M3233" s="436" t="str">
        <f t="shared" si="657"/>
        <v/>
      </c>
      <c r="N3233" s="437" t="e">
        <f t="shared" si="663"/>
        <v>#VALUE!</v>
      </c>
      <c r="O3233" s="437"/>
      <c r="P3233" s="430" t="str">
        <f t="shared" si="658"/>
        <v/>
      </c>
      <c r="U3233" s="177">
        <v>15</v>
      </c>
      <c r="V3233" s="177" t="s">
        <v>3308</v>
      </c>
      <c r="W3233" s="177" t="s">
        <v>3319</v>
      </c>
      <c r="X3233" s="177" t="s">
        <v>2670</v>
      </c>
      <c r="Y3233" s="177" t="s">
        <v>3320</v>
      </c>
      <c r="Z3233" s="177" t="s">
        <v>7138</v>
      </c>
      <c r="AA3233" s="525" t="s">
        <v>3321</v>
      </c>
      <c r="AB3233" s="399" t="str">
        <f t="shared" si="659"/>
        <v>DC1TT41</v>
      </c>
      <c r="AC3233" s="399" t="str">
        <f t="shared" si="660"/>
        <v>DC1TT41-DC</v>
      </c>
      <c r="AD3233" t="str">
        <f>Y3233&amp;"-"&amp;VLOOKUP(AC3233,'LICH THI'!C:AA,9,0)</f>
        <v>64DCDT3049-42483</v>
      </c>
      <c r="AE3233">
        <f t="shared" si="661"/>
        <v>1</v>
      </c>
    </row>
    <row r="3234" spans="1:31" x14ac:dyDescent="0.25">
      <c r="A3234" s="436" t="str">
        <f t="shared" si="651"/>
        <v>DC1TT41-DC-17</v>
      </c>
      <c r="B3234" s="436">
        <f>COUNTIF(AC$4:AC3234,AC3234)</f>
        <v>17</v>
      </c>
      <c r="C3234" s="436" t="str">
        <f t="shared" si="652"/>
        <v>DC1TT41-DC</v>
      </c>
      <c r="D3234" s="436">
        <f>VLOOKUP(C3234,'LICH THI'!C:AA,12,0)</f>
        <v>35</v>
      </c>
      <c r="E3234" s="436">
        <f>VLOOKUP(C3234,'LICH THI'!C:AA,13,0)</f>
        <v>0</v>
      </c>
      <c r="F3234" s="436" t="str">
        <f t="shared" si="662"/>
        <v/>
      </c>
      <c r="G3234" s="436" t="str">
        <f>VLOOKUP(C3234,'LICH THI'!C:AA,14,0)</f>
        <v/>
      </c>
      <c r="H3234" s="436" t="str">
        <f t="shared" si="653"/>
        <v/>
      </c>
      <c r="I3234" s="436" t="str">
        <f t="shared" si="654"/>
        <v>Nguyễn Đình Lực</v>
      </c>
      <c r="J3234" s="436"/>
      <c r="K3234" s="436">
        <f t="shared" si="655"/>
        <v>1</v>
      </c>
      <c r="L3234" s="436" t="str">
        <f t="shared" si="656"/>
        <v>DC1TT41-DC-1</v>
      </c>
      <c r="M3234" s="436" t="str">
        <f t="shared" si="657"/>
        <v/>
      </c>
      <c r="N3234" s="437" t="e">
        <f t="shared" si="663"/>
        <v>#VALUE!</v>
      </c>
      <c r="O3234" s="437"/>
      <c r="P3234" s="430" t="str">
        <f t="shared" si="658"/>
        <v/>
      </c>
      <c r="U3234" s="177">
        <v>16</v>
      </c>
      <c r="V3234" s="177" t="s">
        <v>3308</v>
      </c>
      <c r="W3234" s="177" t="s">
        <v>2780</v>
      </c>
      <c r="X3234" s="177" t="s">
        <v>4253</v>
      </c>
      <c r="Y3234" s="177" t="s">
        <v>4720</v>
      </c>
      <c r="Z3234" s="177" t="s">
        <v>7138</v>
      </c>
      <c r="AA3234" s="525" t="s">
        <v>4721</v>
      </c>
      <c r="AB3234" s="399" t="str">
        <f t="shared" si="659"/>
        <v>DC1TT41</v>
      </c>
      <c r="AC3234" s="399" t="str">
        <f t="shared" si="660"/>
        <v>DC1TT41-DC</v>
      </c>
      <c r="AD3234" t="str">
        <f>Y3234&amp;"-"&amp;VLOOKUP(AC3234,'LICH THI'!C:AA,9,0)</f>
        <v>64DCDT3047-42483</v>
      </c>
      <c r="AE3234">
        <f t="shared" si="661"/>
        <v>1</v>
      </c>
    </row>
    <row r="3235" spans="1:31" x14ac:dyDescent="0.25">
      <c r="A3235" s="436" t="str">
        <f t="shared" si="651"/>
        <v>DC1TT41-DC-18</v>
      </c>
      <c r="B3235" s="436">
        <f>COUNTIF(AC$4:AC3235,AC3235)</f>
        <v>18</v>
      </c>
      <c r="C3235" s="436" t="str">
        <f t="shared" si="652"/>
        <v>DC1TT41-DC</v>
      </c>
      <c r="D3235" s="436">
        <f>VLOOKUP(C3235,'LICH THI'!C:AA,12,0)</f>
        <v>35</v>
      </c>
      <c r="E3235" s="436">
        <f>VLOOKUP(C3235,'LICH THI'!C:AA,13,0)</f>
        <v>0</v>
      </c>
      <c r="F3235" s="436" t="str">
        <f t="shared" si="662"/>
        <v/>
      </c>
      <c r="G3235" s="436" t="str">
        <f>VLOOKUP(C3235,'LICH THI'!C:AA,14,0)</f>
        <v/>
      </c>
      <c r="H3235" s="436" t="str">
        <f t="shared" si="653"/>
        <v/>
      </c>
      <c r="I3235" s="436" t="str">
        <f t="shared" si="654"/>
        <v>Nguyễn Nhật Nam</v>
      </c>
      <c r="J3235" s="436"/>
      <c r="K3235" s="436">
        <f t="shared" si="655"/>
        <v>1</v>
      </c>
      <c r="L3235" s="436" t="str">
        <f t="shared" si="656"/>
        <v>DC1TT41-DC-1</v>
      </c>
      <c r="M3235" s="436" t="str">
        <f t="shared" si="657"/>
        <v/>
      </c>
      <c r="N3235" s="437" t="e">
        <f t="shared" si="663"/>
        <v>#VALUE!</v>
      </c>
      <c r="O3235" s="437"/>
      <c r="P3235" s="430" t="str">
        <f t="shared" si="658"/>
        <v/>
      </c>
      <c r="U3235" s="177">
        <v>3</v>
      </c>
      <c r="V3235" s="177" t="s">
        <v>2609</v>
      </c>
      <c r="W3235" s="177" t="s">
        <v>3225</v>
      </c>
      <c r="X3235" s="177" t="s">
        <v>2773</v>
      </c>
      <c r="Y3235" s="177" t="s">
        <v>3226</v>
      </c>
      <c r="Z3235" s="177" t="s">
        <v>7138</v>
      </c>
      <c r="AA3235" s="525" t="s">
        <v>3174</v>
      </c>
      <c r="AB3235" s="399" t="str">
        <f t="shared" si="659"/>
        <v>DC1TT41</v>
      </c>
      <c r="AC3235" s="399" t="str">
        <f t="shared" si="660"/>
        <v>DC1TT41-DC</v>
      </c>
      <c r="AD3235" t="str">
        <f>Y3235&amp;"-"&amp;VLOOKUP(AC3235,'LICH THI'!C:AA,9,0)</f>
        <v>63DCCD3264-42483</v>
      </c>
      <c r="AE3235">
        <f t="shared" si="661"/>
        <v>1</v>
      </c>
    </row>
    <row r="3236" spans="1:31" x14ac:dyDescent="0.25">
      <c r="A3236" s="436" t="str">
        <f t="shared" si="651"/>
        <v>DC1TT41-DC-19</v>
      </c>
      <c r="B3236" s="436">
        <f>COUNTIF(AC$4:AC3236,AC3236)</f>
        <v>19</v>
      </c>
      <c r="C3236" s="436" t="str">
        <f t="shared" si="652"/>
        <v>DC1TT41-DC</v>
      </c>
      <c r="D3236" s="436">
        <f>VLOOKUP(C3236,'LICH THI'!C:AA,12,0)</f>
        <v>35</v>
      </c>
      <c r="E3236" s="436">
        <f>VLOOKUP(C3236,'LICH THI'!C:AA,13,0)</f>
        <v>0</v>
      </c>
      <c r="F3236" s="436" t="str">
        <f t="shared" si="662"/>
        <v/>
      </c>
      <c r="G3236" s="436" t="str">
        <f>VLOOKUP(C3236,'LICH THI'!C:AA,14,0)</f>
        <v/>
      </c>
      <c r="H3236" s="436" t="str">
        <f t="shared" si="653"/>
        <v/>
      </c>
      <c r="I3236" s="436" t="str">
        <f t="shared" si="654"/>
        <v>Nguyễn Thị Hoàng Nga</v>
      </c>
      <c r="J3236" s="436"/>
      <c r="K3236" s="436">
        <f t="shared" si="655"/>
        <v>1</v>
      </c>
      <c r="L3236" s="436" t="str">
        <f t="shared" si="656"/>
        <v>DC1TT41-DC-1</v>
      </c>
      <c r="M3236" s="436" t="str">
        <f t="shared" si="657"/>
        <v/>
      </c>
      <c r="N3236" s="437" t="e">
        <f t="shared" si="663"/>
        <v>#VALUE!</v>
      </c>
      <c r="O3236" s="437"/>
      <c r="P3236" s="430" t="str">
        <f t="shared" si="658"/>
        <v/>
      </c>
      <c r="U3236" s="177">
        <v>24</v>
      </c>
      <c r="V3236" s="177" t="s">
        <v>3341</v>
      </c>
      <c r="W3236" s="177" t="s">
        <v>5546</v>
      </c>
      <c r="X3236" s="177" t="s">
        <v>2676</v>
      </c>
      <c r="Y3236" s="177" t="s">
        <v>5547</v>
      </c>
      <c r="Z3236" s="177" t="s">
        <v>7138</v>
      </c>
      <c r="AA3236" s="525" t="s">
        <v>5548</v>
      </c>
      <c r="AB3236" s="399" t="str">
        <f t="shared" si="659"/>
        <v>DC1TT41</v>
      </c>
      <c r="AC3236" s="399" t="str">
        <f t="shared" si="660"/>
        <v>DC1TT41-DC</v>
      </c>
      <c r="AD3236" t="str">
        <f>Y3236&amp;"-"&amp;VLOOKUP(AC3236,'LICH THI'!C:AA,9,0)</f>
        <v>64DCDT3142-42483</v>
      </c>
      <c r="AE3236">
        <f t="shared" si="661"/>
        <v>1</v>
      </c>
    </row>
    <row r="3237" spans="1:31" x14ac:dyDescent="0.25">
      <c r="A3237" s="436" t="str">
        <f t="shared" si="651"/>
        <v>DC1TT41-DC-20</v>
      </c>
      <c r="B3237" s="436">
        <f>COUNTIF(AC$4:AC3237,AC3237)</f>
        <v>20</v>
      </c>
      <c r="C3237" s="436" t="str">
        <f t="shared" si="652"/>
        <v>DC1TT41-DC</v>
      </c>
      <c r="D3237" s="436">
        <f>VLOOKUP(C3237,'LICH THI'!C:AA,12,0)</f>
        <v>35</v>
      </c>
      <c r="E3237" s="436">
        <f>VLOOKUP(C3237,'LICH THI'!C:AA,13,0)</f>
        <v>0</v>
      </c>
      <c r="F3237" s="436" t="str">
        <f t="shared" si="662"/>
        <v/>
      </c>
      <c r="G3237" s="436" t="str">
        <f>VLOOKUP(C3237,'LICH THI'!C:AA,14,0)</f>
        <v/>
      </c>
      <c r="H3237" s="436" t="str">
        <f t="shared" si="653"/>
        <v/>
      </c>
      <c r="I3237" s="436" t="str">
        <f t="shared" si="654"/>
        <v>Lương Minh Ngọc</v>
      </c>
      <c r="J3237" s="436"/>
      <c r="K3237" s="436">
        <f t="shared" si="655"/>
        <v>1</v>
      </c>
      <c r="L3237" s="436" t="str">
        <f t="shared" si="656"/>
        <v>DC1TT41-DC-1</v>
      </c>
      <c r="M3237" s="436" t="str">
        <f t="shared" si="657"/>
        <v/>
      </c>
      <c r="N3237" s="437" t="e">
        <f t="shared" si="663"/>
        <v>#VALUE!</v>
      </c>
      <c r="O3237" s="437"/>
      <c r="P3237" s="430" t="str">
        <f t="shared" si="658"/>
        <v/>
      </c>
      <c r="U3237" s="177">
        <v>28</v>
      </c>
      <c r="V3237" s="177" t="s">
        <v>3856</v>
      </c>
      <c r="W3237" s="177" t="s">
        <v>7005</v>
      </c>
      <c r="X3237" s="177" t="s">
        <v>3064</v>
      </c>
      <c r="Y3237" s="177" t="s">
        <v>7006</v>
      </c>
      <c r="Z3237" s="177" t="s">
        <v>7138</v>
      </c>
      <c r="AA3237" s="525" t="s">
        <v>4584</v>
      </c>
      <c r="AB3237" s="399" t="str">
        <f t="shared" si="659"/>
        <v>DC1TT41</v>
      </c>
      <c r="AC3237" s="399" t="str">
        <f t="shared" si="660"/>
        <v>DC1TT41-DC</v>
      </c>
      <c r="AD3237" t="str">
        <f>Y3237&amp;"-"&amp;VLOOKUP(AC3237,'LICH THI'!C:AA,9,0)</f>
        <v>64DCOT3013-42483</v>
      </c>
      <c r="AE3237">
        <f t="shared" si="661"/>
        <v>1</v>
      </c>
    </row>
    <row r="3238" spans="1:31" x14ac:dyDescent="0.25">
      <c r="A3238" s="436" t="str">
        <f t="shared" si="651"/>
        <v>DC1TT41-DC-21</v>
      </c>
      <c r="B3238" s="436">
        <f>COUNTIF(AC$4:AC3238,AC3238)</f>
        <v>21</v>
      </c>
      <c r="C3238" s="436" t="str">
        <f t="shared" si="652"/>
        <v>DC1TT41-DC</v>
      </c>
      <c r="D3238" s="436">
        <f>VLOOKUP(C3238,'LICH THI'!C:AA,12,0)</f>
        <v>35</v>
      </c>
      <c r="E3238" s="436">
        <f>VLOOKUP(C3238,'LICH THI'!C:AA,13,0)</f>
        <v>0</v>
      </c>
      <c r="F3238" s="436" t="str">
        <f t="shared" si="662"/>
        <v/>
      </c>
      <c r="G3238" s="436" t="str">
        <f>VLOOKUP(C3238,'LICH THI'!C:AA,14,0)</f>
        <v/>
      </c>
      <c r="H3238" s="436" t="str">
        <f t="shared" si="653"/>
        <v/>
      </c>
      <c r="I3238" s="436" t="str">
        <f t="shared" si="654"/>
        <v>Nguyễn Trọng Quang</v>
      </c>
      <c r="J3238" s="436"/>
      <c r="K3238" s="436">
        <f t="shared" si="655"/>
        <v>1</v>
      </c>
      <c r="L3238" s="436" t="str">
        <f t="shared" si="656"/>
        <v>DC1TT41-DC-1</v>
      </c>
      <c r="M3238" s="436" t="str">
        <f t="shared" si="657"/>
        <v/>
      </c>
      <c r="N3238" s="437" t="e">
        <f t="shared" si="663"/>
        <v>#VALUE!</v>
      </c>
      <c r="O3238" s="437"/>
      <c r="P3238" s="430" t="str">
        <f t="shared" si="658"/>
        <v/>
      </c>
      <c r="U3238" s="177">
        <v>17</v>
      </c>
      <c r="V3238" s="177" t="s">
        <v>3308</v>
      </c>
      <c r="W3238" s="177" t="s">
        <v>3353</v>
      </c>
      <c r="X3238" s="177" t="s">
        <v>3147</v>
      </c>
      <c r="Y3238" s="177" t="s">
        <v>5517</v>
      </c>
      <c r="Z3238" s="177" t="s">
        <v>7138</v>
      </c>
      <c r="AA3238" s="525" t="s">
        <v>4314</v>
      </c>
      <c r="AB3238" s="399" t="str">
        <f t="shared" si="659"/>
        <v>DC1TT41</v>
      </c>
      <c r="AC3238" s="399" t="str">
        <f t="shared" si="660"/>
        <v>DC1TT41-DC</v>
      </c>
      <c r="AD3238" t="str">
        <f>Y3238&amp;"-"&amp;VLOOKUP(AC3238,'LICH THI'!C:AA,9,0)</f>
        <v>64DCDT3189-42483</v>
      </c>
      <c r="AE3238">
        <f t="shared" si="661"/>
        <v>1</v>
      </c>
    </row>
    <row r="3239" spans="1:31" x14ac:dyDescent="0.25">
      <c r="A3239" s="436" t="str">
        <f t="shared" si="651"/>
        <v>DC1TT41-DC-22</v>
      </c>
      <c r="B3239" s="436">
        <f>COUNTIF(AC$4:AC3239,AC3239)</f>
        <v>22</v>
      </c>
      <c r="C3239" s="436" t="str">
        <f t="shared" si="652"/>
        <v>DC1TT41-DC</v>
      </c>
      <c r="D3239" s="436">
        <f>VLOOKUP(C3239,'LICH THI'!C:AA,12,0)</f>
        <v>35</v>
      </c>
      <c r="E3239" s="436">
        <f>VLOOKUP(C3239,'LICH THI'!C:AA,13,0)</f>
        <v>0</v>
      </c>
      <c r="F3239" s="436" t="str">
        <f t="shared" si="662"/>
        <v/>
      </c>
      <c r="G3239" s="436" t="str">
        <f>VLOOKUP(C3239,'LICH THI'!C:AA,14,0)</f>
        <v/>
      </c>
      <c r="H3239" s="436" t="str">
        <f t="shared" si="653"/>
        <v/>
      </c>
      <c r="I3239" s="436" t="str">
        <f t="shared" si="654"/>
        <v>Hà Ngọc Sơn</v>
      </c>
      <c r="J3239" s="436"/>
      <c r="K3239" s="436">
        <f t="shared" si="655"/>
        <v>1</v>
      </c>
      <c r="L3239" s="436" t="str">
        <f t="shared" si="656"/>
        <v>DC1TT41-DC-1</v>
      </c>
      <c r="M3239" s="436" t="str">
        <f t="shared" si="657"/>
        <v/>
      </c>
      <c r="N3239" s="437" t="e">
        <f t="shared" si="663"/>
        <v>#VALUE!</v>
      </c>
      <c r="O3239" s="437"/>
      <c r="P3239" s="430" t="str">
        <f t="shared" si="658"/>
        <v/>
      </c>
      <c r="U3239" s="177">
        <v>10</v>
      </c>
      <c r="V3239" s="177" t="s">
        <v>2897</v>
      </c>
      <c r="W3239" s="177" t="s">
        <v>6187</v>
      </c>
      <c r="X3239" s="177" t="s">
        <v>2688</v>
      </c>
      <c r="Y3239" s="177" t="s">
        <v>6188</v>
      </c>
      <c r="Z3239" s="177" t="s">
        <v>7138</v>
      </c>
      <c r="AA3239" s="525" t="s">
        <v>6189</v>
      </c>
      <c r="AB3239" s="399" t="str">
        <f t="shared" si="659"/>
        <v>DC1TT41</v>
      </c>
      <c r="AC3239" s="399" t="str">
        <f t="shared" si="660"/>
        <v>DC1TT41-DC</v>
      </c>
      <c r="AD3239" t="str">
        <f>Y3239&amp;"-"&amp;VLOOKUP(AC3239,'LICH THI'!C:AA,9,0)</f>
        <v>64DCDB3027-42483</v>
      </c>
      <c r="AE3239">
        <f t="shared" si="661"/>
        <v>1</v>
      </c>
    </row>
    <row r="3240" spans="1:31" x14ac:dyDescent="0.25">
      <c r="A3240" s="436" t="str">
        <f t="shared" si="651"/>
        <v>DC1TT41-DC-23</v>
      </c>
      <c r="B3240" s="436">
        <f>COUNTIF(AC$4:AC3240,AC3240)</f>
        <v>23</v>
      </c>
      <c r="C3240" s="436" t="str">
        <f t="shared" si="652"/>
        <v>DC1TT41-DC</v>
      </c>
      <c r="D3240" s="436">
        <f>VLOOKUP(C3240,'LICH THI'!C:AA,12,0)</f>
        <v>35</v>
      </c>
      <c r="E3240" s="436">
        <f>VLOOKUP(C3240,'LICH THI'!C:AA,13,0)</f>
        <v>0</v>
      </c>
      <c r="F3240" s="436" t="str">
        <f t="shared" si="662"/>
        <v/>
      </c>
      <c r="G3240" s="436" t="str">
        <f>VLOOKUP(C3240,'LICH THI'!C:AA,14,0)</f>
        <v/>
      </c>
      <c r="H3240" s="436" t="str">
        <f t="shared" si="653"/>
        <v/>
      </c>
      <c r="I3240" s="436" t="str">
        <f t="shared" si="654"/>
        <v>Nguyễn Văn Sơn</v>
      </c>
      <c r="J3240" s="436"/>
      <c r="K3240" s="436">
        <f t="shared" si="655"/>
        <v>1</v>
      </c>
      <c r="L3240" s="436" t="str">
        <f t="shared" si="656"/>
        <v>DC1TT41-DC-1</v>
      </c>
      <c r="M3240" s="436" t="str">
        <f t="shared" si="657"/>
        <v/>
      </c>
      <c r="N3240" s="437" t="e">
        <f t="shared" si="663"/>
        <v>#VALUE!</v>
      </c>
      <c r="O3240" s="437"/>
      <c r="P3240" s="430" t="str">
        <f t="shared" si="658"/>
        <v/>
      </c>
      <c r="U3240" s="177">
        <v>11</v>
      </c>
      <c r="V3240" s="177" t="s">
        <v>2897</v>
      </c>
      <c r="W3240" s="177" t="s">
        <v>2741</v>
      </c>
      <c r="X3240" s="177" t="s">
        <v>2688</v>
      </c>
      <c r="Y3240" s="177" t="s">
        <v>2933</v>
      </c>
      <c r="Z3240" s="177" t="s">
        <v>7138</v>
      </c>
      <c r="AA3240" s="525" t="s">
        <v>2934</v>
      </c>
      <c r="AB3240" s="399" t="str">
        <f t="shared" si="659"/>
        <v>DC1TT41</v>
      </c>
      <c r="AC3240" s="399" t="str">
        <f t="shared" si="660"/>
        <v>DC1TT41-DC</v>
      </c>
      <c r="AD3240" t="str">
        <f>Y3240&amp;"-"&amp;VLOOKUP(AC3240,'LICH THI'!C:AA,9,0)</f>
        <v>64DCDB3034-42483</v>
      </c>
      <c r="AE3240">
        <f t="shared" si="661"/>
        <v>1</v>
      </c>
    </row>
    <row r="3241" spans="1:31" x14ac:dyDescent="0.25">
      <c r="A3241" s="436" t="str">
        <f t="shared" si="651"/>
        <v>DC1TT41-DC-24</v>
      </c>
      <c r="B3241" s="436">
        <f>COUNTIF(AC$4:AC3241,AC3241)</f>
        <v>24</v>
      </c>
      <c r="C3241" s="436" t="str">
        <f t="shared" si="652"/>
        <v>DC1TT41-DC</v>
      </c>
      <c r="D3241" s="436">
        <f>VLOOKUP(C3241,'LICH THI'!C:AA,12,0)</f>
        <v>35</v>
      </c>
      <c r="E3241" s="436">
        <f>VLOOKUP(C3241,'LICH THI'!C:AA,13,0)</f>
        <v>0</v>
      </c>
      <c r="F3241" s="436" t="str">
        <f t="shared" si="662"/>
        <v/>
      </c>
      <c r="G3241" s="436" t="str">
        <f>VLOOKUP(C3241,'LICH THI'!C:AA,14,0)</f>
        <v/>
      </c>
      <c r="H3241" s="436" t="str">
        <f t="shared" si="653"/>
        <v/>
      </c>
      <c r="I3241" s="436" t="str">
        <f t="shared" si="654"/>
        <v>Nguyễn Xuân Sơn</v>
      </c>
      <c r="J3241" s="436"/>
      <c r="K3241" s="436">
        <f t="shared" si="655"/>
        <v>1</v>
      </c>
      <c r="L3241" s="436" t="str">
        <f t="shared" si="656"/>
        <v>DC1TT41-DC-1</v>
      </c>
      <c r="M3241" s="436" t="str">
        <f t="shared" si="657"/>
        <v/>
      </c>
      <c r="N3241" s="437" t="e">
        <f t="shared" si="663"/>
        <v>#VALUE!</v>
      </c>
      <c r="O3241" s="437"/>
      <c r="P3241" s="430" t="str">
        <f t="shared" si="658"/>
        <v/>
      </c>
      <c r="U3241" s="177">
        <v>18</v>
      </c>
      <c r="V3241" s="177" t="s">
        <v>3308</v>
      </c>
      <c r="W3241" s="177" t="s">
        <v>3590</v>
      </c>
      <c r="X3241" s="177" t="s">
        <v>2688</v>
      </c>
      <c r="Y3241" s="177" t="s">
        <v>3776</v>
      </c>
      <c r="Z3241" s="177" t="s">
        <v>7138</v>
      </c>
      <c r="AA3241" s="525" t="s">
        <v>3777</v>
      </c>
      <c r="AB3241" s="399" t="str">
        <f t="shared" si="659"/>
        <v>DC1TT41</v>
      </c>
      <c r="AC3241" s="399" t="str">
        <f t="shared" si="660"/>
        <v>DC1TT41-DC</v>
      </c>
      <c r="AD3241" t="str">
        <f>Y3241&amp;"-"&amp;VLOOKUP(AC3241,'LICH THI'!C:AA,9,0)</f>
        <v>64DCDT3035-42483</v>
      </c>
      <c r="AE3241">
        <f t="shared" si="661"/>
        <v>1</v>
      </c>
    </row>
    <row r="3242" spans="1:31" x14ac:dyDescent="0.25">
      <c r="A3242" s="436" t="str">
        <f t="shared" si="651"/>
        <v>DC1TT41-DC-25</v>
      </c>
      <c r="B3242" s="436">
        <f>COUNTIF(AC$4:AC3242,AC3242)</f>
        <v>25</v>
      </c>
      <c r="C3242" s="436" t="str">
        <f t="shared" si="652"/>
        <v>DC1TT41-DC</v>
      </c>
      <c r="D3242" s="436">
        <f>VLOOKUP(C3242,'LICH THI'!C:AA,12,0)</f>
        <v>35</v>
      </c>
      <c r="E3242" s="436">
        <f>VLOOKUP(C3242,'LICH THI'!C:AA,13,0)</f>
        <v>0</v>
      </c>
      <c r="F3242" s="436" t="str">
        <f t="shared" si="662"/>
        <v/>
      </c>
      <c r="G3242" s="436" t="str">
        <f>VLOOKUP(C3242,'LICH THI'!C:AA,14,0)</f>
        <v/>
      </c>
      <c r="H3242" s="436" t="str">
        <f t="shared" si="653"/>
        <v/>
      </c>
      <c r="I3242" s="436" t="str">
        <f t="shared" si="654"/>
        <v>Kim Văn Sỹ</v>
      </c>
      <c r="J3242" s="436"/>
      <c r="K3242" s="436">
        <f t="shared" si="655"/>
        <v>1</v>
      </c>
      <c r="L3242" s="436" t="str">
        <f t="shared" si="656"/>
        <v>DC1TT41-DC-1</v>
      </c>
      <c r="M3242" s="436" t="str">
        <f t="shared" si="657"/>
        <v/>
      </c>
      <c r="N3242" s="437" t="e">
        <f t="shared" si="663"/>
        <v>#VALUE!</v>
      </c>
      <c r="O3242" s="437"/>
      <c r="P3242" s="430" t="str">
        <f t="shared" si="658"/>
        <v/>
      </c>
      <c r="U3242" s="177">
        <v>29</v>
      </c>
      <c r="V3242" s="177" t="s">
        <v>3856</v>
      </c>
      <c r="W3242" s="177" t="s">
        <v>6221</v>
      </c>
      <c r="X3242" s="177" t="s">
        <v>6222</v>
      </c>
      <c r="Y3242" s="177" t="s">
        <v>6223</v>
      </c>
      <c r="Z3242" s="177" t="s">
        <v>7138</v>
      </c>
      <c r="AA3242" s="525" t="s">
        <v>4552</v>
      </c>
      <c r="AB3242" s="399" t="str">
        <f t="shared" si="659"/>
        <v>DC1TT41</v>
      </c>
      <c r="AC3242" s="399" t="str">
        <f t="shared" si="660"/>
        <v>DC1TT41-DC</v>
      </c>
      <c r="AD3242" t="str">
        <f>Y3242&amp;"-"&amp;VLOOKUP(AC3242,'LICH THI'!C:AA,9,0)</f>
        <v>64DCOT3007-42483</v>
      </c>
      <c r="AE3242">
        <f t="shared" si="661"/>
        <v>1</v>
      </c>
    </row>
    <row r="3243" spans="1:31" x14ac:dyDescent="0.25">
      <c r="A3243" s="436" t="str">
        <f t="shared" si="651"/>
        <v>DC1TT41-DC-26</v>
      </c>
      <c r="B3243" s="436">
        <f>COUNTIF(AC$4:AC3243,AC3243)</f>
        <v>26</v>
      </c>
      <c r="C3243" s="436" t="str">
        <f t="shared" si="652"/>
        <v>DC1TT41-DC</v>
      </c>
      <c r="D3243" s="436">
        <f>VLOOKUP(C3243,'LICH THI'!C:AA,12,0)</f>
        <v>35</v>
      </c>
      <c r="E3243" s="436">
        <f>VLOOKUP(C3243,'LICH THI'!C:AA,13,0)</f>
        <v>0</v>
      </c>
      <c r="F3243" s="436" t="str">
        <f t="shared" si="662"/>
        <v/>
      </c>
      <c r="G3243" s="436" t="str">
        <f>VLOOKUP(C3243,'LICH THI'!C:AA,14,0)</f>
        <v/>
      </c>
      <c r="H3243" s="436" t="str">
        <f t="shared" si="653"/>
        <v/>
      </c>
      <c r="I3243" s="436" t="str">
        <f t="shared" si="654"/>
        <v>Phạm Văn Tiến</v>
      </c>
      <c r="J3243" s="436"/>
      <c r="K3243" s="436">
        <f t="shared" si="655"/>
        <v>1</v>
      </c>
      <c r="L3243" s="436" t="str">
        <f t="shared" si="656"/>
        <v>DC1TT41-DC-1</v>
      </c>
      <c r="M3243" s="436" t="str">
        <f t="shared" si="657"/>
        <v/>
      </c>
      <c r="N3243" s="437" t="e">
        <f t="shared" si="663"/>
        <v>#VALUE!</v>
      </c>
      <c r="O3243" s="437"/>
      <c r="P3243" s="430" t="str">
        <f t="shared" si="658"/>
        <v/>
      </c>
      <c r="U3243" s="177">
        <v>13</v>
      </c>
      <c r="V3243" s="177" t="s">
        <v>3301</v>
      </c>
      <c r="W3243" s="177" t="s">
        <v>2738</v>
      </c>
      <c r="X3243" s="177" t="s">
        <v>2992</v>
      </c>
      <c r="Y3243" s="177" t="s">
        <v>5420</v>
      </c>
      <c r="Z3243" s="177" t="s">
        <v>7138</v>
      </c>
      <c r="AA3243" s="525" t="s">
        <v>5421</v>
      </c>
      <c r="AB3243" s="399" t="str">
        <f t="shared" si="659"/>
        <v>DC1TT41</v>
      </c>
      <c r="AC3243" s="399" t="str">
        <f t="shared" si="660"/>
        <v>DC1TT41-DC</v>
      </c>
      <c r="AD3243" t="str">
        <f>Y3243&amp;"-"&amp;VLOOKUP(AC3243,'LICH THI'!C:AA,9,0)</f>
        <v>64DCDD3044-42483</v>
      </c>
      <c r="AE3243">
        <f t="shared" si="661"/>
        <v>1</v>
      </c>
    </row>
    <row r="3244" spans="1:31" x14ac:dyDescent="0.25">
      <c r="A3244" s="436" t="str">
        <f t="shared" si="651"/>
        <v>DC1TT41-DC-27</v>
      </c>
      <c r="B3244" s="436">
        <f>COUNTIF(AC$4:AC3244,AC3244)</f>
        <v>27</v>
      </c>
      <c r="C3244" s="436" t="str">
        <f t="shared" si="652"/>
        <v>DC1TT41-DC</v>
      </c>
      <c r="D3244" s="436">
        <f>VLOOKUP(C3244,'LICH THI'!C:AA,12,0)</f>
        <v>35</v>
      </c>
      <c r="E3244" s="436">
        <f>VLOOKUP(C3244,'LICH THI'!C:AA,13,0)</f>
        <v>0</v>
      </c>
      <c r="F3244" s="436" t="str">
        <f t="shared" si="662"/>
        <v/>
      </c>
      <c r="G3244" s="436" t="str">
        <f>VLOOKUP(C3244,'LICH THI'!C:AA,14,0)</f>
        <v/>
      </c>
      <c r="H3244" s="436" t="str">
        <f t="shared" si="653"/>
        <v/>
      </c>
      <c r="I3244" s="436" t="str">
        <f t="shared" si="654"/>
        <v>Vũ Văn Tiến</v>
      </c>
      <c r="J3244" s="436"/>
      <c r="K3244" s="436">
        <f t="shared" si="655"/>
        <v>1</v>
      </c>
      <c r="L3244" s="436" t="str">
        <f t="shared" si="656"/>
        <v>DC1TT41-DC-1</v>
      </c>
      <c r="M3244" s="436" t="str">
        <f t="shared" si="657"/>
        <v/>
      </c>
      <c r="N3244" s="437" t="e">
        <f t="shared" si="663"/>
        <v>#VALUE!</v>
      </c>
      <c r="O3244" s="437"/>
      <c r="P3244" s="430" t="str">
        <f t="shared" si="658"/>
        <v/>
      </c>
      <c r="U3244" s="177">
        <v>27</v>
      </c>
      <c r="V3244" s="177" t="s">
        <v>3014</v>
      </c>
      <c r="W3244" s="177" t="s">
        <v>2914</v>
      </c>
      <c r="X3244" s="177" t="s">
        <v>2992</v>
      </c>
      <c r="Y3244" s="177" t="s">
        <v>3854</v>
      </c>
      <c r="Z3244" s="177" t="s">
        <v>7138</v>
      </c>
      <c r="AA3244" s="525" t="s">
        <v>3855</v>
      </c>
      <c r="AB3244" s="399" t="str">
        <f t="shared" si="659"/>
        <v>DC1TT41</v>
      </c>
      <c r="AC3244" s="399" t="str">
        <f t="shared" si="660"/>
        <v>DC1TT41-DC</v>
      </c>
      <c r="AD3244" t="str">
        <f>Y3244&amp;"-"&amp;VLOOKUP(AC3244,'LICH THI'!C:AA,9,0)</f>
        <v>64DCMX3049-42483</v>
      </c>
      <c r="AE3244">
        <f t="shared" si="661"/>
        <v>1</v>
      </c>
    </row>
    <row r="3245" spans="1:31" x14ac:dyDescent="0.25">
      <c r="A3245" s="436" t="str">
        <f t="shared" si="651"/>
        <v>DC1TT41-DC-28</v>
      </c>
      <c r="B3245" s="436">
        <f>COUNTIF(AC$4:AC3245,AC3245)</f>
        <v>28</v>
      </c>
      <c r="C3245" s="436" t="str">
        <f t="shared" si="652"/>
        <v>DC1TT41-DC</v>
      </c>
      <c r="D3245" s="436">
        <f>VLOOKUP(C3245,'LICH THI'!C:AA,12,0)</f>
        <v>35</v>
      </c>
      <c r="E3245" s="436">
        <f>VLOOKUP(C3245,'LICH THI'!C:AA,13,0)</f>
        <v>0</v>
      </c>
      <c r="F3245" s="436" t="str">
        <f t="shared" si="662"/>
        <v/>
      </c>
      <c r="G3245" s="436" t="str">
        <f>VLOOKUP(C3245,'LICH THI'!C:AA,14,0)</f>
        <v/>
      </c>
      <c r="H3245" s="436" t="str">
        <f t="shared" si="653"/>
        <v/>
      </c>
      <c r="I3245" s="436" t="str">
        <f t="shared" si="654"/>
        <v>Cao Văn Tiệp</v>
      </c>
      <c r="J3245" s="436"/>
      <c r="K3245" s="436">
        <f t="shared" si="655"/>
        <v>1</v>
      </c>
      <c r="L3245" s="436" t="str">
        <f t="shared" si="656"/>
        <v>DC1TT41-DC-1</v>
      </c>
      <c r="M3245" s="436" t="str">
        <f t="shared" si="657"/>
        <v/>
      </c>
      <c r="N3245" s="437" t="e">
        <f t="shared" si="663"/>
        <v>#VALUE!</v>
      </c>
      <c r="O3245" s="437"/>
      <c r="P3245" s="430" t="str">
        <f t="shared" si="658"/>
        <v/>
      </c>
      <c r="U3245" s="177">
        <v>21</v>
      </c>
      <c r="V3245" s="177" t="s">
        <v>3325</v>
      </c>
      <c r="W3245" s="177" t="s">
        <v>3257</v>
      </c>
      <c r="X3245" s="177" t="s">
        <v>4063</v>
      </c>
      <c r="Y3245" s="177" t="s">
        <v>7139</v>
      </c>
      <c r="Z3245" s="177" t="s">
        <v>7138</v>
      </c>
      <c r="AA3245" s="525" t="s">
        <v>3412</v>
      </c>
      <c r="AB3245" s="399" t="str">
        <f t="shared" si="659"/>
        <v>DC1TT41</v>
      </c>
      <c r="AC3245" s="399" t="str">
        <f t="shared" si="660"/>
        <v>DC1TT41-DC</v>
      </c>
      <c r="AD3245" t="str">
        <f>Y3245&amp;"-"&amp;VLOOKUP(AC3245,'LICH THI'!C:AA,9,0)</f>
        <v>64DCDT3134-42483</v>
      </c>
      <c r="AE3245">
        <f t="shared" si="661"/>
        <v>1</v>
      </c>
    </row>
    <row r="3246" spans="1:31" x14ac:dyDescent="0.25">
      <c r="A3246" s="436" t="str">
        <f t="shared" si="651"/>
        <v>DC1TT41-DC-29</v>
      </c>
      <c r="B3246" s="436">
        <f>COUNTIF(AC$4:AC3246,AC3246)</f>
        <v>29</v>
      </c>
      <c r="C3246" s="436" t="str">
        <f t="shared" si="652"/>
        <v>DC1TT41-DC</v>
      </c>
      <c r="D3246" s="436">
        <f>VLOOKUP(C3246,'LICH THI'!C:AA,12,0)</f>
        <v>35</v>
      </c>
      <c r="E3246" s="436">
        <f>VLOOKUP(C3246,'LICH THI'!C:AA,13,0)</f>
        <v>0</v>
      </c>
      <c r="F3246" s="436" t="str">
        <f t="shared" si="662"/>
        <v/>
      </c>
      <c r="G3246" s="436" t="str">
        <f>VLOOKUP(C3246,'LICH THI'!C:AA,14,0)</f>
        <v/>
      </c>
      <c r="H3246" s="436" t="str">
        <f t="shared" si="653"/>
        <v/>
      </c>
      <c r="I3246" s="436" t="str">
        <f t="shared" si="654"/>
        <v>Nguyễn Văn Tiệp</v>
      </c>
      <c r="J3246" s="436"/>
      <c r="K3246" s="436">
        <f t="shared" si="655"/>
        <v>1</v>
      </c>
      <c r="L3246" s="436" t="str">
        <f t="shared" si="656"/>
        <v>DC1TT41-DC-1</v>
      </c>
      <c r="M3246" s="436" t="str">
        <f t="shared" si="657"/>
        <v/>
      </c>
      <c r="N3246" s="437" t="e">
        <f t="shared" si="663"/>
        <v>#VALUE!</v>
      </c>
      <c r="O3246" s="437"/>
      <c r="P3246" s="430" t="str">
        <f t="shared" si="658"/>
        <v/>
      </c>
      <c r="U3246" s="177">
        <v>34</v>
      </c>
      <c r="V3246" s="177" t="s">
        <v>3400</v>
      </c>
      <c r="W3246" s="177" t="s">
        <v>2741</v>
      </c>
      <c r="X3246" s="177" t="s">
        <v>4063</v>
      </c>
      <c r="Y3246" s="177" t="s">
        <v>6228</v>
      </c>
      <c r="Z3246" s="177" t="s">
        <v>7138</v>
      </c>
      <c r="AA3246" s="525" t="s">
        <v>4818</v>
      </c>
      <c r="AB3246" s="399" t="str">
        <f t="shared" si="659"/>
        <v>DC1TT41</v>
      </c>
      <c r="AC3246" s="399" t="str">
        <f t="shared" si="660"/>
        <v>DC1TT41-DC</v>
      </c>
      <c r="AD3246" t="str">
        <f>Y3246&amp;"-"&amp;VLOOKUP(AC3246,'LICH THI'!C:AA,9,0)</f>
        <v>64DCOT3162-42483</v>
      </c>
      <c r="AE3246">
        <f t="shared" si="661"/>
        <v>1</v>
      </c>
    </row>
    <row r="3247" spans="1:31" x14ac:dyDescent="0.25">
      <c r="A3247" s="436" t="str">
        <f t="shared" si="651"/>
        <v>DC1TT41-DC-30</v>
      </c>
      <c r="B3247" s="436">
        <f>COUNTIF(AC$4:AC3247,AC3247)</f>
        <v>30</v>
      </c>
      <c r="C3247" s="436" t="str">
        <f t="shared" si="652"/>
        <v>DC1TT41-DC</v>
      </c>
      <c r="D3247" s="436">
        <f>VLOOKUP(C3247,'LICH THI'!C:AA,12,0)</f>
        <v>35</v>
      </c>
      <c r="E3247" s="436">
        <f>VLOOKUP(C3247,'LICH THI'!C:AA,13,0)</f>
        <v>0</v>
      </c>
      <c r="F3247" s="436" t="str">
        <f t="shared" si="662"/>
        <v/>
      </c>
      <c r="G3247" s="436" t="str">
        <f>VLOOKUP(C3247,'LICH THI'!C:AA,14,0)</f>
        <v/>
      </c>
      <c r="H3247" s="436" t="str">
        <f t="shared" si="653"/>
        <v/>
      </c>
      <c r="I3247" s="436" t="str">
        <f t="shared" si="654"/>
        <v>Hứa Văn Toàn</v>
      </c>
      <c r="J3247" s="436"/>
      <c r="K3247" s="436">
        <f t="shared" si="655"/>
        <v>1</v>
      </c>
      <c r="L3247" s="436" t="str">
        <f t="shared" si="656"/>
        <v>DC1TT41-DC-1</v>
      </c>
      <c r="M3247" s="436" t="str">
        <f t="shared" si="657"/>
        <v/>
      </c>
      <c r="N3247" s="437" t="e">
        <f t="shared" si="663"/>
        <v>#VALUE!</v>
      </c>
      <c r="O3247" s="437"/>
      <c r="P3247" s="430" t="str">
        <f t="shared" si="658"/>
        <v/>
      </c>
      <c r="U3247" s="177">
        <v>35</v>
      </c>
      <c r="V3247" s="177" t="s">
        <v>3077</v>
      </c>
      <c r="W3247" s="177" t="s">
        <v>3932</v>
      </c>
      <c r="X3247" s="177" t="s">
        <v>2818</v>
      </c>
      <c r="Y3247" s="177" t="s">
        <v>3933</v>
      </c>
      <c r="Z3247" s="177" t="s">
        <v>7138</v>
      </c>
      <c r="AA3247" s="525" t="s">
        <v>2998</v>
      </c>
      <c r="AB3247" s="399" t="str">
        <f t="shared" si="659"/>
        <v>DC1TT41</v>
      </c>
      <c r="AC3247" s="399" t="str">
        <f t="shared" si="660"/>
        <v>DC1TT41-DC</v>
      </c>
      <c r="AD3247" t="str">
        <f>Y3247&amp;"-"&amp;VLOOKUP(AC3247,'LICH THI'!C:AA,9,0)</f>
        <v>64DCDB3164-42483</v>
      </c>
      <c r="AE3247">
        <f t="shared" si="661"/>
        <v>1</v>
      </c>
    </row>
    <row r="3248" spans="1:31" x14ac:dyDescent="0.25">
      <c r="A3248" s="436" t="str">
        <f t="shared" si="651"/>
        <v>DC1TT41-DC-31</v>
      </c>
      <c r="B3248" s="436">
        <f>COUNTIF(AC$4:AC3248,AC3248)</f>
        <v>31</v>
      </c>
      <c r="C3248" s="436" t="str">
        <f t="shared" si="652"/>
        <v>DC1TT41-DC</v>
      </c>
      <c r="D3248" s="436">
        <f>VLOOKUP(C3248,'LICH THI'!C:AA,12,0)</f>
        <v>35</v>
      </c>
      <c r="E3248" s="436">
        <f>VLOOKUP(C3248,'LICH THI'!C:AA,13,0)</f>
        <v>0</v>
      </c>
      <c r="F3248" s="436" t="str">
        <f t="shared" si="662"/>
        <v/>
      </c>
      <c r="G3248" s="436" t="str">
        <f>VLOOKUP(C3248,'LICH THI'!C:AA,14,0)</f>
        <v/>
      </c>
      <c r="H3248" s="436" t="str">
        <f t="shared" si="653"/>
        <v/>
      </c>
      <c r="I3248" s="436" t="str">
        <f t="shared" si="654"/>
        <v>Nguyễn Xuân Tú</v>
      </c>
      <c r="J3248" s="436"/>
      <c r="K3248" s="436">
        <f t="shared" si="655"/>
        <v>1</v>
      </c>
      <c r="L3248" s="436" t="str">
        <f t="shared" si="656"/>
        <v>DC1TT41-DC-1</v>
      </c>
      <c r="M3248" s="436" t="str">
        <f t="shared" si="657"/>
        <v/>
      </c>
      <c r="N3248" s="437" t="e">
        <f t="shared" si="663"/>
        <v>#VALUE!</v>
      </c>
      <c r="O3248" s="437"/>
      <c r="P3248" s="430" t="str">
        <f t="shared" si="658"/>
        <v/>
      </c>
      <c r="U3248" s="177">
        <v>26</v>
      </c>
      <c r="V3248" s="177" t="s">
        <v>3341</v>
      </c>
      <c r="W3248" s="177" t="s">
        <v>3590</v>
      </c>
      <c r="X3248" s="177" t="s">
        <v>2697</v>
      </c>
      <c r="Y3248" s="177" t="s">
        <v>7143</v>
      </c>
      <c r="Z3248" s="177" t="s">
        <v>7138</v>
      </c>
      <c r="AA3248" s="525" t="s">
        <v>4649</v>
      </c>
      <c r="AB3248" s="399" t="str">
        <f t="shared" si="659"/>
        <v>DC1TT41</v>
      </c>
      <c r="AC3248" s="399" t="str">
        <f t="shared" si="660"/>
        <v>DC1TT41-DC</v>
      </c>
      <c r="AD3248" t="str">
        <f>Y3248&amp;"-"&amp;VLOOKUP(AC3248,'LICH THI'!C:AA,9,0)</f>
        <v>64DCDT3104-42483</v>
      </c>
      <c r="AE3248">
        <f t="shared" si="661"/>
        <v>1</v>
      </c>
    </row>
    <row r="3249" spans="1:31" x14ac:dyDescent="0.25">
      <c r="A3249" s="436" t="str">
        <f t="shared" si="651"/>
        <v>DC1TT41-DC-32</v>
      </c>
      <c r="B3249" s="436">
        <f>COUNTIF(AC$4:AC3249,AC3249)</f>
        <v>32</v>
      </c>
      <c r="C3249" s="436" t="str">
        <f t="shared" si="652"/>
        <v>DC1TT41-DC</v>
      </c>
      <c r="D3249" s="436">
        <f>VLOOKUP(C3249,'LICH THI'!C:AA,12,0)</f>
        <v>35</v>
      </c>
      <c r="E3249" s="436">
        <f>VLOOKUP(C3249,'LICH THI'!C:AA,13,0)</f>
        <v>0</v>
      </c>
      <c r="F3249" s="436" t="str">
        <f t="shared" si="662"/>
        <v/>
      </c>
      <c r="G3249" s="436" t="str">
        <f>VLOOKUP(C3249,'LICH THI'!C:AA,14,0)</f>
        <v/>
      </c>
      <c r="H3249" s="436" t="str">
        <f t="shared" si="653"/>
        <v/>
      </c>
      <c r="I3249" s="436" t="str">
        <f t="shared" si="654"/>
        <v>Nguyễn Hồng Thế</v>
      </c>
      <c r="J3249" s="436"/>
      <c r="K3249" s="436">
        <f t="shared" si="655"/>
        <v>1</v>
      </c>
      <c r="L3249" s="436" t="str">
        <f t="shared" si="656"/>
        <v>DC1TT41-DC-1</v>
      </c>
      <c r="M3249" s="436" t="str">
        <f t="shared" si="657"/>
        <v/>
      </c>
      <c r="N3249" s="437" t="e">
        <f t="shared" si="663"/>
        <v>#VALUE!</v>
      </c>
      <c r="O3249" s="437"/>
      <c r="P3249" s="430" t="str">
        <f t="shared" si="658"/>
        <v/>
      </c>
      <c r="U3249" s="177">
        <v>30</v>
      </c>
      <c r="V3249" s="177" t="s">
        <v>3856</v>
      </c>
      <c r="W3249" s="177" t="s">
        <v>2693</v>
      </c>
      <c r="X3249" s="177" t="s">
        <v>5416</v>
      </c>
      <c r="Y3249" s="177" t="s">
        <v>6224</v>
      </c>
      <c r="Z3249" s="177" t="s">
        <v>7138</v>
      </c>
      <c r="AA3249" s="525" t="s">
        <v>3334</v>
      </c>
      <c r="AB3249" s="399" t="str">
        <f t="shared" si="659"/>
        <v>DC1TT41</v>
      </c>
      <c r="AC3249" s="399" t="str">
        <f t="shared" si="660"/>
        <v>DC1TT41-DC</v>
      </c>
      <c r="AD3249" t="str">
        <f>Y3249&amp;"-"&amp;VLOOKUP(AC3249,'LICH THI'!C:AA,9,0)</f>
        <v>64DCOT3074-42483</v>
      </c>
      <c r="AE3249">
        <f t="shared" si="661"/>
        <v>1</v>
      </c>
    </row>
    <row r="3250" spans="1:31" x14ac:dyDescent="0.25">
      <c r="A3250" s="436" t="str">
        <f t="shared" si="651"/>
        <v>DC1TT41-DC-33</v>
      </c>
      <c r="B3250" s="436">
        <f>COUNTIF(AC$4:AC3250,AC3250)</f>
        <v>33</v>
      </c>
      <c r="C3250" s="436" t="str">
        <f t="shared" si="652"/>
        <v>DC1TT41-DC</v>
      </c>
      <c r="D3250" s="436">
        <f>VLOOKUP(C3250,'LICH THI'!C:AA,12,0)</f>
        <v>35</v>
      </c>
      <c r="E3250" s="436">
        <f>VLOOKUP(C3250,'LICH THI'!C:AA,13,0)</f>
        <v>0</v>
      </c>
      <c r="F3250" s="436" t="str">
        <f t="shared" si="662"/>
        <v/>
      </c>
      <c r="G3250" s="436" t="str">
        <f>VLOOKUP(C3250,'LICH THI'!C:AA,14,0)</f>
        <v/>
      </c>
      <c r="H3250" s="436" t="str">
        <f t="shared" si="653"/>
        <v/>
      </c>
      <c r="I3250" s="436" t="str">
        <f t="shared" si="654"/>
        <v>Ngô Thành Trung</v>
      </c>
      <c r="J3250" s="436"/>
      <c r="K3250" s="436">
        <f t="shared" si="655"/>
        <v>1</v>
      </c>
      <c r="L3250" s="436" t="str">
        <f t="shared" si="656"/>
        <v>DC1TT41-DC-1</v>
      </c>
      <c r="M3250" s="436" t="str">
        <f t="shared" si="657"/>
        <v/>
      </c>
      <c r="N3250" s="437" t="e">
        <f t="shared" si="663"/>
        <v>#VALUE!</v>
      </c>
      <c r="O3250" s="437"/>
      <c r="P3250" s="430" t="str">
        <f t="shared" si="658"/>
        <v/>
      </c>
      <c r="U3250" s="177">
        <v>25</v>
      </c>
      <c r="V3250" s="177" t="s">
        <v>3341</v>
      </c>
      <c r="W3250" s="177" t="s">
        <v>7140</v>
      </c>
      <c r="X3250" s="177" t="s">
        <v>3160</v>
      </c>
      <c r="Y3250" s="177" t="s">
        <v>7141</v>
      </c>
      <c r="Z3250" s="177" t="s">
        <v>7138</v>
      </c>
      <c r="AA3250" s="525" t="s">
        <v>7142</v>
      </c>
      <c r="AB3250" s="399" t="str">
        <f t="shared" si="659"/>
        <v>DC1TT41</v>
      </c>
      <c r="AC3250" s="399" t="str">
        <f t="shared" si="660"/>
        <v>DC1TT41-DC</v>
      </c>
      <c r="AD3250" t="str">
        <f>Y3250&amp;"-"&amp;VLOOKUP(AC3250,'LICH THI'!C:AA,9,0)</f>
        <v>64DCDT3208-42483</v>
      </c>
      <c r="AE3250">
        <f t="shared" si="661"/>
        <v>1</v>
      </c>
    </row>
    <row r="3251" spans="1:31" x14ac:dyDescent="0.25">
      <c r="A3251" s="436" t="str">
        <f t="shared" si="651"/>
        <v>DC1TT41-DC-34</v>
      </c>
      <c r="B3251" s="436">
        <f>COUNTIF(AC$4:AC3251,AC3251)</f>
        <v>34</v>
      </c>
      <c r="C3251" s="436" t="str">
        <f t="shared" si="652"/>
        <v>DC1TT41-DC</v>
      </c>
      <c r="D3251" s="436">
        <f>VLOOKUP(C3251,'LICH THI'!C:AA,12,0)</f>
        <v>35</v>
      </c>
      <c r="E3251" s="436">
        <f>VLOOKUP(C3251,'LICH THI'!C:AA,13,0)</f>
        <v>0</v>
      </c>
      <c r="F3251" s="436" t="str">
        <f t="shared" si="662"/>
        <v/>
      </c>
      <c r="G3251" s="436" t="str">
        <f>VLOOKUP(C3251,'LICH THI'!C:AA,14,0)</f>
        <v/>
      </c>
      <c r="H3251" s="436" t="str">
        <f t="shared" si="653"/>
        <v/>
      </c>
      <c r="I3251" s="436" t="str">
        <f t="shared" si="654"/>
        <v>Đỗ Văn Trường</v>
      </c>
      <c r="J3251" s="436"/>
      <c r="K3251" s="436">
        <f t="shared" si="655"/>
        <v>1</v>
      </c>
      <c r="L3251" s="436" t="str">
        <f t="shared" si="656"/>
        <v>DC1TT41-DC-1</v>
      </c>
      <c r="M3251" s="436" t="str">
        <f t="shared" si="657"/>
        <v/>
      </c>
      <c r="N3251" s="437" t="e">
        <f t="shared" si="663"/>
        <v>#VALUE!</v>
      </c>
      <c r="O3251" s="437"/>
      <c r="P3251" s="430" t="str">
        <f t="shared" si="658"/>
        <v/>
      </c>
      <c r="U3251" s="177">
        <v>12</v>
      </c>
      <c r="V3251" s="177" t="s">
        <v>2897</v>
      </c>
      <c r="W3251" s="177" t="s">
        <v>3663</v>
      </c>
      <c r="X3251" s="177" t="s">
        <v>3443</v>
      </c>
      <c r="Y3251" s="177" t="s">
        <v>6505</v>
      </c>
      <c r="Z3251" s="177" t="s">
        <v>7138</v>
      </c>
      <c r="AA3251" s="525" t="s">
        <v>4749</v>
      </c>
      <c r="AB3251" s="399" t="str">
        <f t="shared" si="659"/>
        <v>DC1TT41</v>
      </c>
      <c r="AC3251" s="399" t="str">
        <f t="shared" si="660"/>
        <v>DC1TT41-DC</v>
      </c>
      <c r="AD3251" t="str">
        <f>Y3251&amp;"-"&amp;VLOOKUP(AC3251,'LICH THI'!C:AA,9,0)</f>
        <v>64DCDB3004-42483</v>
      </c>
      <c r="AE3251">
        <f t="shared" si="661"/>
        <v>1</v>
      </c>
    </row>
    <row r="3252" spans="1:31" x14ac:dyDescent="0.25">
      <c r="A3252" s="436" t="str">
        <f t="shared" si="651"/>
        <v>DC1TT41-DC-35</v>
      </c>
      <c r="B3252" s="436">
        <f>COUNTIF(AC$4:AC3252,AC3252)</f>
        <v>35</v>
      </c>
      <c r="C3252" s="436" t="str">
        <f t="shared" si="652"/>
        <v>DC1TT41-DC</v>
      </c>
      <c r="D3252" s="436">
        <f>VLOOKUP(C3252,'LICH THI'!C:AA,12,0)</f>
        <v>35</v>
      </c>
      <c r="E3252" s="436">
        <f>VLOOKUP(C3252,'LICH THI'!C:AA,13,0)</f>
        <v>0</v>
      </c>
      <c r="F3252" s="436" t="str">
        <f t="shared" si="662"/>
        <v/>
      </c>
      <c r="G3252" s="436" t="str">
        <f>VLOOKUP(C3252,'LICH THI'!C:AA,14,0)</f>
        <v/>
      </c>
      <c r="H3252" s="436" t="str">
        <f t="shared" si="653"/>
        <v/>
      </c>
      <c r="I3252" s="436" t="str">
        <f t="shared" si="654"/>
        <v>Trịnh Đình Văn</v>
      </c>
      <c r="J3252" s="436"/>
      <c r="K3252" s="436">
        <f t="shared" si="655"/>
        <v>1</v>
      </c>
      <c r="L3252" s="436" t="str">
        <f t="shared" si="656"/>
        <v>DC1TT41-DC-1</v>
      </c>
      <c r="M3252" s="436" t="str">
        <f t="shared" si="657"/>
        <v/>
      </c>
      <c r="N3252" s="437" t="e">
        <f t="shared" si="663"/>
        <v>#VALUE!</v>
      </c>
      <c r="O3252" s="437"/>
      <c r="P3252" s="430" t="str">
        <f t="shared" si="658"/>
        <v/>
      </c>
      <c r="U3252" s="177">
        <v>19</v>
      </c>
      <c r="V3252" s="177" t="s">
        <v>3308</v>
      </c>
      <c r="W3252" s="177" t="s">
        <v>3780</v>
      </c>
      <c r="X3252" s="177" t="s">
        <v>3675</v>
      </c>
      <c r="Y3252" s="177" t="s">
        <v>3781</v>
      </c>
      <c r="Z3252" s="177" t="s">
        <v>7138</v>
      </c>
      <c r="AA3252" s="525" t="s">
        <v>3782</v>
      </c>
      <c r="AB3252" s="399" t="str">
        <f t="shared" si="659"/>
        <v>DC1TT41</v>
      </c>
      <c r="AC3252" s="399" t="str">
        <f t="shared" si="660"/>
        <v>DC1TT41-DC</v>
      </c>
      <c r="AD3252" t="str">
        <f>Y3252&amp;"-"&amp;VLOOKUP(AC3252,'LICH THI'!C:AA,9,0)</f>
        <v>64DCDT3009-42483</v>
      </c>
      <c r="AE3252">
        <f t="shared" si="661"/>
        <v>1</v>
      </c>
    </row>
    <row r="3253" spans="1:31" x14ac:dyDescent="0.25">
      <c r="A3253" s="436" t="str">
        <f t="shared" si="651"/>
        <v>DC1TT42-DC-1</v>
      </c>
      <c r="B3253" s="436">
        <f>COUNTIF(AC$4:AC3253,AC3253)</f>
        <v>1</v>
      </c>
      <c r="C3253" s="436" t="str">
        <f t="shared" si="652"/>
        <v>DC1TT42-DC</v>
      </c>
      <c r="D3253" s="436">
        <f>VLOOKUP(C3253,'LICH THI'!C:AA,12,0)</f>
        <v>55</v>
      </c>
      <c r="E3253" s="436">
        <f>VLOOKUP(C3253,'LICH THI'!C:AA,13,0)</f>
        <v>0</v>
      </c>
      <c r="F3253" s="436" t="str">
        <f t="shared" si="662"/>
        <v/>
      </c>
      <c r="G3253" s="436" t="str">
        <f>VLOOKUP(C3253,'LICH THI'!C:AA,14,0)</f>
        <v/>
      </c>
      <c r="H3253" s="436" t="str">
        <f t="shared" si="653"/>
        <v/>
      </c>
      <c r="I3253" s="436" t="str">
        <f t="shared" si="654"/>
        <v>Ngô Thị Phương Anh</v>
      </c>
      <c r="J3253" s="436"/>
      <c r="K3253" s="436">
        <f t="shared" si="655"/>
        <v>1</v>
      </c>
      <c r="L3253" s="436" t="str">
        <f t="shared" si="656"/>
        <v>DC1TT42-DC-1</v>
      </c>
      <c r="M3253" s="436" t="str">
        <f t="shared" si="657"/>
        <v/>
      </c>
      <c r="N3253" s="437" t="e">
        <f t="shared" si="663"/>
        <v>#VALUE!</v>
      </c>
      <c r="O3253" s="437"/>
      <c r="P3253" s="430" t="str">
        <f t="shared" si="658"/>
        <v/>
      </c>
      <c r="U3253" s="177">
        <v>19</v>
      </c>
      <c r="V3253" s="177" t="s">
        <v>3378</v>
      </c>
      <c r="W3253" s="177" t="s">
        <v>4332</v>
      </c>
      <c r="X3253" s="177" t="s">
        <v>2611</v>
      </c>
      <c r="Y3253" s="177" t="s">
        <v>4333</v>
      </c>
      <c r="Z3253" s="177" t="s">
        <v>7192</v>
      </c>
      <c r="AA3253" s="525" t="s">
        <v>4334</v>
      </c>
      <c r="AB3253" s="399" t="str">
        <f t="shared" si="659"/>
        <v>DC1TT42</v>
      </c>
      <c r="AC3253" s="399" t="str">
        <f t="shared" si="660"/>
        <v>DC1TT42-DC</v>
      </c>
      <c r="AD3253" t="str">
        <f>Y3253&amp;"-"&amp;VLOOKUP(AC3253,'LICH THI'!C:AA,9,0)</f>
        <v>64DCKT3229-42483</v>
      </c>
      <c r="AE3253">
        <f t="shared" si="661"/>
        <v>1</v>
      </c>
    </row>
    <row r="3254" spans="1:31" x14ac:dyDescent="0.25">
      <c r="A3254" s="436" t="str">
        <f t="shared" si="651"/>
        <v>DC1TT42-DC-2</v>
      </c>
      <c r="B3254" s="436">
        <f>COUNTIF(AC$4:AC3254,AC3254)</f>
        <v>2</v>
      </c>
      <c r="C3254" s="436" t="str">
        <f t="shared" si="652"/>
        <v>DC1TT42-DC</v>
      </c>
      <c r="D3254" s="436">
        <f>VLOOKUP(C3254,'LICH THI'!C:AA,12,0)</f>
        <v>55</v>
      </c>
      <c r="E3254" s="436">
        <f>VLOOKUP(C3254,'LICH THI'!C:AA,13,0)</f>
        <v>0</v>
      </c>
      <c r="F3254" s="436" t="str">
        <f t="shared" si="662"/>
        <v/>
      </c>
      <c r="G3254" s="436" t="str">
        <f>VLOOKUP(C3254,'LICH THI'!C:AA,14,0)</f>
        <v/>
      </c>
      <c r="H3254" s="436" t="str">
        <f t="shared" si="653"/>
        <v/>
      </c>
      <c r="I3254" s="436" t="str">
        <f t="shared" si="654"/>
        <v>Cao Thuỳ Bích</v>
      </c>
      <c r="J3254" s="436"/>
      <c r="K3254" s="436">
        <f t="shared" si="655"/>
        <v>1</v>
      </c>
      <c r="L3254" s="436" t="str">
        <f t="shared" si="656"/>
        <v>DC1TT42-DC-1</v>
      </c>
      <c r="M3254" s="436" t="str">
        <f t="shared" si="657"/>
        <v/>
      </c>
      <c r="N3254" s="437" t="e">
        <f t="shared" si="663"/>
        <v>#VALUE!</v>
      </c>
      <c r="O3254" s="437"/>
      <c r="P3254" s="430" t="str">
        <f t="shared" si="658"/>
        <v/>
      </c>
      <c r="U3254" s="177">
        <v>46</v>
      </c>
      <c r="V3254" s="177" t="s">
        <v>3509</v>
      </c>
      <c r="W3254" s="177" t="s">
        <v>5927</v>
      </c>
      <c r="X3254" s="177" t="s">
        <v>3817</v>
      </c>
      <c r="Y3254" s="177" t="s">
        <v>5928</v>
      </c>
      <c r="Z3254" s="177" t="s">
        <v>7192</v>
      </c>
      <c r="AA3254" s="525" t="s">
        <v>5929</v>
      </c>
      <c r="AB3254" s="399" t="str">
        <f t="shared" si="659"/>
        <v>DC1TT42</v>
      </c>
      <c r="AC3254" s="399" t="str">
        <f t="shared" si="660"/>
        <v>DC1TT42-DC</v>
      </c>
      <c r="AD3254" t="str">
        <f>Y3254&amp;"-"&amp;VLOOKUP(AC3254,'LICH THI'!C:AA,9,0)</f>
        <v>65DCKX21868-42483</v>
      </c>
      <c r="AE3254">
        <f t="shared" si="661"/>
        <v>1</v>
      </c>
    </row>
    <row r="3255" spans="1:31" x14ac:dyDescent="0.25">
      <c r="A3255" s="436" t="str">
        <f t="shared" si="651"/>
        <v>DC1TT42-DC-3</v>
      </c>
      <c r="B3255" s="436">
        <f>COUNTIF(AC$4:AC3255,AC3255)</f>
        <v>3</v>
      </c>
      <c r="C3255" s="436" t="str">
        <f t="shared" si="652"/>
        <v>DC1TT42-DC</v>
      </c>
      <c r="D3255" s="436">
        <f>VLOOKUP(C3255,'LICH THI'!C:AA,12,0)</f>
        <v>55</v>
      </c>
      <c r="E3255" s="436">
        <f>VLOOKUP(C3255,'LICH THI'!C:AA,13,0)</f>
        <v>0</v>
      </c>
      <c r="F3255" s="436" t="str">
        <f t="shared" si="662"/>
        <v/>
      </c>
      <c r="G3255" s="436" t="str">
        <f>VLOOKUP(C3255,'LICH THI'!C:AA,14,0)</f>
        <v/>
      </c>
      <c r="H3255" s="436" t="str">
        <f t="shared" si="653"/>
        <v/>
      </c>
      <c r="I3255" s="436" t="str">
        <f t="shared" si="654"/>
        <v>Lê Mạnh Cường</v>
      </c>
      <c r="J3255" s="436"/>
      <c r="K3255" s="436">
        <f t="shared" si="655"/>
        <v>1</v>
      </c>
      <c r="L3255" s="436" t="str">
        <f t="shared" si="656"/>
        <v>DC1TT42-DC-1</v>
      </c>
      <c r="M3255" s="436" t="str">
        <f t="shared" si="657"/>
        <v/>
      </c>
      <c r="N3255" s="437" t="e">
        <f t="shared" si="663"/>
        <v>#VALUE!</v>
      </c>
      <c r="O3255" s="437"/>
      <c r="P3255" s="430" t="str">
        <f t="shared" si="658"/>
        <v/>
      </c>
      <c r="U3255" s="177">
        <v>52</v>
      </c>
      <c r="V3255" s="177" t="s">
        <v>3046</v>
      </c>
      <c r="W3255" s="177" t="s">
        <v>2944</v>
      </c>
      <c r="X3255" s="177" t="s">
        <v>2735</v>
      </c>
      <c r="Y3255" s="177" t="s">
        <v>4563</v>
      </c>
      <c r="Z3255" s="177" t="s">
        <v>7192</v>
      </c>
      <c r="AA3255" s="525" t="s">
        <v>4564</v>
      </c>
      <c r="AB3255" s="399" t="str">
        <f t="shared" si="659"/>
        <v>DC1TT42</v>
      </c>
      <c r="AC3255" s="399" t="str">
        <f t="shared" si="660"/>
        <v>DC1TT42-DC</v>
      </c>
      <c r="AD3255" t="str">
        <f>Y3255&amp;"-"&amp;VLOOKUP(AC3255,'LICH THI'!C:AA,9,0)</f>
        <v>63DCKT3254-42483</v>
      </c>
      <c r="AE3255">
        <f t="shared" si="661"/>
        <v>1</v>
      </c>
    </row>
    <row r="3256" spans="1:31" x14ac:dyDescent="0.25">
      <c r="A3256" s="436" t="str">
        <f t="shared" si="651"/>
        <v>DC1TT42-DC-4</v>
      </c>
      <c r="B3256" s="436">
        <f>COUNTIF(AC$4:AC3256,AC3256)</f>
        <v>4</v>
      </c>
      <c r="C3256" s="436" t="str">
        <f t="shared" si="652"/>
        <v>DC1TT42-DC</v>
      </c>
      <c r="D3256" s="436">
        <f>VLOOKUP(C3256,'LICH THI'!C:AA,12,0)</f>
        <v>55</v>
      </c>
      <c r="E3256" s="436">
        <f>VLOOKUP(C3256,'LICH THI'!C:AA,13,0)</f>
        <v>0</v>
      </c>
      <c r="F3256" s="436" t="str">
        <f t="shared" si="662"/>
        <v/>
      </c>
      <c r="G3256" s="436" t="str">
        <f>VLOOKUP(C3256,'LICH THI'!C:AA,14,0)</f>
        <v/>
      </c>
      <c r="H3256" s="436" t="str">
        <f t="shared" si="653"/>
        <v/>
      </c>
      <c r="I3256" s="436" t="str">
        <f t="shared" si="654"/>
        <v>Đặng Thị Châm</v>
      </c>
      <c r="J3256" s="436"/>
      <c r="K3256" s="436">
        <f t="shared" si="655"/>
        <v>1</v>
      </c>
      <c r="L3256" s="436" t="str">
        <f t="shared" si="656"/>
        <v>DC1TT42-DC-1</v>
      </c>
      <c r="M3256" s="436" t="str">
        <f t="shared" si="657"/>
        <v/>
      </c>
      <c r="N3256" s="437" t="e">
        <f t="shared" si="663"/>
        <v>#VALUE!</v>
      </c>
      <c r="O3256" s="437"/>
      <c r="P3256" s="430" t="str">
        <f t="shared" si="658"/>
        <v/>
      </c>
      <c r="U3256" s="177">
        <v>16</v>
      </c>
      <c r="V3256" s="177" t="s">
        <v>3366</v>
      </c>
      <c r="W3256" s="177" t="s">
        <v>3551</v>
      </c>
      <c r="X3256" s="177" t="s">
        <v>5721</v>
      </c>
      <c r="Y3256" s="177" t="s">
        <v>6530</v>
      </c>
      <c r="Z3256" s="177" t="s">
        <v>7192</v>
      </c>
      <c r="AA3256" s="525" t="s">
        <v>2938</v>
      </c>
      <c r="AB3256" s="399" t="str">
        <f t="shared" si="659"/>
        <v>DC1TT42</v>
      </c>
      <c r="AC3256" s="399" t="str">
        <f t="shared" si="660"/>
        <v>DC1TT42-DC</v>
      </c>
      <c r="AD3256" t="str">
        <f>Y3256&amp;"-"&amp;VLOOKUP(AC3256,'LICH THI'!C:AA,9,0)</f>
        <v>64DCKT3116-42483</v>
      </c>
      <c r="AE3256">
        <f t="shared" si="661"/>
        <v>1</v>
      </c>
    </row>
    <row r="3257" spans="1:31" x14ac:dyDescent="0.25">
      <c r="A3257" s="436" t="str">
        <f t="shared" si="651"/>
        <v>DC1TT42-DC-5</v>
      </c>
      <c r="B3257" s="436">
        <f>COUNTIF(AC$4:AC3257,AC3257)</f>
        <v>5</v>
      </c>
      <c r="C3257" s="436" t="str">
        <f t="shared" si="652"/>
        <v>DC1TT42-DC</v>
      </c>
      <c r="D3257" s="436">
        <f>VLOOKUP(C3257,'LICH THI'!C:AA,12,0)</f>
        <v>55</v>
      </c>
      <c r="E3257" s="436">
        <f>VLOOKUP(C3257,'LICH THI'!C:AA,13,0)</f>
        <v>0</v>
      </c>
      <c r="F3257" s="436" t="str">
        <f t="shared" si="662"/>
        <v/>
      </c>
      <c r="G3257" s="436" t="str">
        <f>VLOOKUP(C3257,'LICH THI'!C:AA,14,0)</f>
        <v/>
      </c>
      <c r="H3257" s="436" t="str">
        <f t="shared" si="653"/>
        <v/>
      </c>
      <c r="I3257" s="436" t="str">
        <f t="shared" si="654"/>
        <v>Nguyễn Thị Châm</v>
      </c>
      <c r="J3257" s="436"/>
      <c r="K3257" s="436">
        <f t="shared" si="655"/>
        <v>1</v>
      </c>
      <c r="L3257" s="436" t="str">
        <f t="shared" si="656"/>
        <v>DC1TT42-DC-1</v>
      </c>
      <c r="M3257" s="436" t="str">
        <f t="shared" si="657"/>
        <v/>
      </c>
      <c r="N3257" s="437" t="e">
        <f t="shared" si="663"/>
        <v>#VALUE!</v>
      </c>
      <c r="O3257" s="437"/>
      <c r="P3257" s="430" t="str">
        <f t="shared" si="658"/>
        <v/>
      </c>
      <c r="U3257" s="177">
        <v>3</v>
      </c>
      <c r="V3257" s="177" t="s">
        <v>2707</v>
      </c>
      <c r="W3257" s="177" t="s">
        <v>2619</v>
      </c>
      <c r="X3257" s="177" t="s">
        <v>5721</v>
      </c>
      <c r="Y3257" s="177" t="s">
        <v>5722</v>
      </c>
      <c r="Z3257" s="177" t="s">
        <v>7192</v>
      </c>
      <c r="AA3257" s="525" t="s">
        <v>5723</v>
      </c>
      <c r="AB3257" s="399" t="str">
        <f t="shared" si="659"/>
        <v>DC1TT42</v>
      </c>
      <c r="AC3257" s="399" t="str">
        <f t="shared" si="660"/>
        <v>DC1TT42-DC</v>
      </c>
      <c r="AD3257" t="str">
        <f>Y3257&amp;"-"&amp;VLOOKUP(AC3257,'LICH THI'!C:AA,9,0)</f>
        <v>63DCQT3080-42483</v>
      </c>
      <c r="AE3257">
        <f t="shared" si="661"/>
        <v>1</v>
      </c>
    </row>
    <row r="3258" spans="1:31" x14ac:dyDescent="0.25">
      <c r="A3258" s="436" t="str">
        <f t="shared" si="651"/>
        <v>DC1TT42-DC-6</v>
      </c>
      <c r="B3258" s="436">
        <f>COUNTIF(AC$4:AC3258,AC3258)</f>
        <v>6</v>
      </c>
      <c r="C3258" s="436" t="str">
        <f t="shared" si="652"/>
        <v>DC1TT42-DC</v>
      </c>
      <c r="D3258" s="436">
        <f>VLOOKUP(C3258,'LICH THI'!C:AA,12,0)</f>
        <v>55</v>
      </c>
      <c r="E3258" s="436">
        <f>VLOOKUP(C3258,'LICH THI'!C:AA,13,0)</f>
        <v>0</v>
      </c>
      <c r="F3258" s="436" t="str">
        <f t="shared" si="662"/>
        <v/>
      </c>
      <c r="G3258" s="436" t="str">
        <f>VLOOKUP(C3258,'LICH THI'!C:AA,14,0)</f>
        <v/>
      </c>
      <c r="H3258" s="436" t="str">
        <f t="shared" si="653"/>
        <v/>
      </c>
      <c r="I3258" s="436" t="str">
        <f t="shared" si="654"/>
        <v>Nguyễn Minh Chiến</v>
      </c>
      <c r="J3258" s="436"/>
      <c r="K3258" s="436">
        <f t="shared" si="655"/>
        <v>1</v>
      </c>
      <c r="L3258" s="436" t="str">
        <f t="shared" si="656"/>
        <v>DC1TT42-DC-1</v>
      </c>
      <c r="M3258" s="436" t="str">
        <f t="shared" si="657"/>
        <v/>
      </c>
      <c r="N3258" s="437" t="e">
        <f t="shared" si="663"/>
        <v>#VALUE!</v>
      </c>
      <c r="O3258" s="437"/>
      <c r="P3258" s="430" t="str">
        <f t="shared" si="658"/>
        <v/>
      </c>
      <c r="U3258" s="177">
        <v>4</v>
      </c>
      <c r="V3258" s="177" t="s">
        <v>2707</v>
      </c>
      <c r="W3258" s="177" t="s">
        <v>2708</v>
      </c>
      <c r="X3258" s="177" t="s">
        <v>2709</v>
      </c>
      <c r="Y3258" s="177" t="s">
        <v>2710</v>
      </c>
      <c r="Z3258" s="177" t="s">
        <v>7192</v>
      </c>
      <c r="AA3258" s="525" t="s">
        <v>2711</v>
      </c>
      <c r="AB3258" s="399" t="str">
        <f t="shared" si="659"/>
        <v>DC1TT42</v>
      </c>
      <c r="AC3258" s="399" t="str">
        <f t="shared" si="660"/>
        <v>DC1TT42-DC</v>
      </c>
      <c r="AD3258" t="str">
        <f>Y3258&amp;"-"&amp;VLOOKUP(AC3258,'LICH THI'!C:AA,9,0)</f>
        <v>63DCQT3083-42483</v>
      </c>
      <c r="AE3258">
        <f t="shared" si="661"/>
        <v>1</v>
      </c>
    </row>
    <row r="3259" spans="1:31" x14ac:dyDescent="0.25">
      <c r="A3259" s="436" t="str">
        <f t="shared" si="651"/>
        <v>DC1TT42-DC-7</v>
      </c>
      <c r="B3259" s="436">
        <f>COUNTIF(AC$4:AC3259,AC3259)</f>
        <v>7</v>
      </c>
      <c r="C3259" s="436" t="str">
        <f t="shared" si="652"/>
        <v>DC1TT42-DC</v>
      </c>
      <c r="D3259" s="436">
        <f>VLOOKUP(C3259,'LICH THI'!C:AA,12,0)</f>
        <v>55</v>
      </c>
      <c r="E3259" s="436">
        <f>VLOOKUP(C3259,'LICH THI'!C:AA,13,0)</f>
        <v>0</v>
      </c>
      <c r="F3259" s="436" t="str">
        <f t="shared" si="662"/>
        <v/>
      </c>
      <c r="G3259" s="436" t="str">
        <f>VLOOKUP(C3259,'LICH THI'!C:AA,14,0)</f>
        <v/>
      </c>
      <c r="H3259" s="436" t="str">
        <f t="shared" si="653"/>
        <v/>
      </c>
      <c r="I3259" s="436" t="str">
        <f t="shared" si="654"/>
        <v>Lê Thị Thùy Dung</v>
      </c>
      <c r="J3259" s="436"/>
      <c r="K3259" s="436">
        <f t="shared" si="655"/>
        <v>1</v>
      </c>
      <c r="L3259" s="436" t="str">
        <f t="shared" si="656"/>
        <v>DC1TT42-DC-1</v>
      </c>
      <c r="M3259" s="436" t="str">
        <f t="shared" si="657"/>
        <v/>
      </c>
      <c r="N3259" s="437" t="e">
        <f t="shared" si="663"/>
        <v>#VALUE!</v>
      </c>
      <c r="O3259" s="437"/>
      <c r="P3259" s="430" t="str">
        <f t="shared" si="658"/>
        <v/>
      </c>
      <c r="U3259" s="177">
        <v>28</v>
      </c>
      <c r="V3259" s="177" t="s">
        <v>3826</v>
      </c>
      <c r="W3259" s="177" t="s">
        <v>4335</v>
      </c>
      <c r="X3259" s="177" t="s">
        <v>3823</v>
      </c>
      <c r="Y3259" s="177" t="s">
        <v>4336</v>
      </c>
      <c r="Z3259" s="177" t="s">
        <v>7192</v>
      </c>
      <c r="AA3259" s="525" t="s">
        <v>4337</v>
      </c>
      <c r="AB3259" s="399" t="str">
        <f t="shared" si="659"/>
        <v>DC1TT42</v>
      </c>
      <c r="AC3259" s="399" t="str">
        <f t="shared" si="660"/>
        <v>DC1TT42-DC</v>
      </c>
      <c r="AD3259" t="str">
        <f>Y3259&amp;"-"&amp;VLOOKUP(AC3259,'LICH THI'!C:AA,9,0)</f>
        <v>64DCKT3208-42483</v>
      </c>
      <c r="AE3259">
        <f t="shared" si="661"/>
        <v>1</v>
      </c>
    </row>
    <row r="3260" spans="1:31" x14ac:dyDescent="0.25">
      <c r="A3260" s="436" t="str">
        <f t="shared" si="651"/>
        <v>DC1TT42-DC-8</v>
      </c>
      <c r="B3260" s="436">
        <f>COUNTIF(AC$4:AC3260,AC3260)</f>
        <v>8</v>
      </c>
      <c r="C3260" s="436" t="str">
        <f t="shared" si="652"/>
        <v>DC1TT42-DC</v>
      </c>
      <c r="D3260" s="436">
        <f>VLOOKUP(C3260,'LICH THI'!C:AA,12,0)</f>
        <v>55</v>
      </c>
      <c r="E3260" s="436">
        <f>VLOOKUP(C3260,'LICH THI'!C:AA,13,0)</f>
        <v>0</v>
      </c>
      <c r="F3260" s="436" t="str">
        <f t="shared" si="662"/>
        <v/>
      </c>
      <c r="G3260" s="436" t="str">
        <f>VLOOKUP(C3260,'LICH THI'!C:AA,14,0)</f>
        <v/>
      </c>
      <c r="H3260" s="436" t="str">
        <f t="shared" si="653"/>
        <v/>
      </c>
      <c r="I3260" s="436" t="str">
        <f t="shared" si="654"/>
        <v>Mai Thị Gấm</v>
      </c>
      <c r="J3260" s="436"/>
      <c r="K3260" s="436">
        <f t="shared" si="655"/>
        <v>1</v>
      </c>
      <c r="L3260" s="436" t="str">
        <f t="shared" si="656"/>
        <v>DC1TT42-DC-1</v>
      </c>
      <c r="M3260" s="436" t="str">
        <f t="shared" si="657"/>
        <v/>
      </c>
      <c r="N3260" s="437" t="e">
        <f t="shared" si="663"/>
        <v>#VALUE!</v>
      </c>
      <c r="O3260" s="437"/>
      <c r="P3260" s="430" t="str">
        <f t="shared" si="658"/>
        <v/>
      </c>
      <c r="U3260" s="177">
        <v>29</v>
      </c>
      <c r="V3260" s="177" t="s">
        <v>3826</v>
      </c>
      <c r="W3260" s="177" t="s">
        <v>3252</v>
      </c>
      <c r="X3260" s="177" t="s">
        <v>4496</v>
      </c>
      <c r="Y3260" s="177" t="s">
        <v>5583</v>
      </c>
      <c r="Z3260" s="177" t="s">
        <v>7192</v>
      </c>
      <c r="AA3260" s="525" t="s">
        <v>2816</v>
      </c>
      <c r="AB3260" s="399" t="str">
        <f t="shared" si="659"/>
        <v>DC1TT42</v>
      </c>
      <c r="AC3260" s="399" t="str">
        <f t="shared" si="660"/>
        <v>DC1TT42-DC</v>
      </c>
      <c r="AD3260" t="str">
        <f>Y3260&amp;"-"&amp;VLOOKUP(AC3260,'LICH THI'!C:AA,9,0)</f>
        <v>64DCKT3174-42483</v>
      </c>
      <c r="AE3260">
        <f t="shared" si="661"/>
        <v>1</v>
      </c>
    </row>
    <row r="3261" spans="1:31" x14ac:dyDescent="0.25">
      <c r="A3261" s="436" t="str">
        <f t="shared" si="651"/>
        <v>DC1TT42-DC-9</v>
      </c>
      <c r="B3261" s="436">
        <f>COUNTIF(AC$4:AC3261,AC3261)</f>
        <v>9</v>
      </c>
      <c r="C3261" s="436" t="str">
        <f t="shared" si="652"/>
        <v>DC1TT42-DC</v>
      </c>
      <c r="D3261" s="436">
        <f>VLOOKUP(C3261,'LICH THI'!C:AA,12,0)</f>
        <v>55</v>
      </c>
      <c r="E3261" s="436">
        <f>VLOOKUP(C3261,'LICH THI'!C:AA,13,0)</f>
        <v>0</v>
      </c>
      <c r="F3261" s="436" t="str">
        <f t="shared" si="662"/>
        <v/>
      </c>
      <c r="G3261" s="436" t="str">
        <f>VLOOKUP(C3261,'LICH THI'!C:AA,14,0)</f>
        <v/>
      </c>
      <c r="H3261" s="436" t="str">
        <f t="shared" si="653"/>
        <v/>
      </c>
      <c r="I3261" s="436" t="str">
        <f t="shared" si="654"/>
        <v>Vũ Thị Thu Hà</v>
      </c>
      <c r="J3261" s="436"/>
      <c r="K3261" s="436">
        <f t="shared" si="655"/>
        <v>1</v>
      </c>
      <c r="L3261" s="436" t="str">
        <f t="shared" si="656"/>
        <v>DC1TT42-DC-1</v>
      </c>
      <c r="M3261" s="436" t="str">
        <f t="shared" si="657"/>
        <v/>
      </c>
      <c r="N3261" s="437" t="e">
        <f t="shared" si="663"/>
        <v>#VALUE!</v>
      </c>
      <c r="O3261" s="437"/>
      <c r="P3261" s="430" t="str">
        <f t="shared" si="658"/>
        <v/>
      </c>
      <c r="U3261" s="177">
        <v>40</v>
      </c>
      <c r="V3261" s="177" t="s">
        <v>3491</v>
      </c>
      <c r="W3261" s="177" t="s">
        <v>3369</v>
      </c>
      <c r="X3261" s="177" t="s">
        <v>3163</v>
      </c>
      <c r="Y3261" s="177" t="s">
        <v>3495</v>
      </c>
      <c r="Z3261" s="177" t="s">
        <v>7192</v>
      </c>
      <c r="AA3261" s="525" t="s">
        <v>3496</v>
      </c>
      <c r="AB3261" s="399" t="str">
        <f t="shared" si="659"/>
        <v>DC1TT42</v>
      </c>
      <c r="AC3261" s="399" t="str">
        <f t="shared" si="660"/>
        <v>DC1TT42-DC</v>
      </c>
      <c r="AD3261" t="str">
        <f>Y3261&amp;"-"&amp;VLOOKUP(AC3261,'LICH THI'!C:AA,9,0)</f>
        <v>65DCKT23189-42483</v>
      </c>
      <c r="AE3261">
        <f t="shared" si="661"/>
        <v>1</v>
      </c>
    </row>
    <row r="3262" spans="1:31" x14ac:dyDescent="0.25">
      <c r="A3262" s="436" t="str">
        <f t="shared" si="651"/>
        <v>DC1TT42-DC-10</v>
      </c>
      <c r="B3262" s="436">
        <f>COUNTIF(AC$4:AC3262,AC3262)</f>
        <v>10</v>
      </c>
      <c r="C3262" s="436" t="str">
        <f t="shared" si="652"/>
        <v>DC1TT42-DC</v>
      </c>
      <c r="D3262" s="436">
        <f>VLOOKUP(C3262,'LICH THI'!C:AA,12,0)</f>
        <v>55</v>
      </c>
      <c r="E3262" s="436">
        <f>VLOOKUP(C3262,'LICH THI'!C:AA,13,0)</f>
        <v>0</v>
      </c>
      <c r="F3262" s="436" t="str">
        <f t="shared" si="662"/>
        <v/>
      </c>
      <c r="G3262" s="436" t="str">
        <f>VLOOKUP(C3262,'LICH THI'!C:AA,14,0)</f>
        <v/>
      </c>
      <c r="H3262" s="436" t="str">
        <f t="shared" si="653"/>
        <v/>
      </c>
      <c r="I3262" s="436" t="str">
        <f t="shared" si="654"/>
        <v>Nguyễn Danh Hải</v>
      </c>
      <c r="J3262" s="436"/>
      <c r="K3262" s="436">
        <f t="shared" si="655"/>
        <v>1</v>
      </c>
      <c r="L3262" s="436" t="str">
        <f t="shared" si="656"/>
        <v>DC1TT42-DC-1</v>
      </c>
      <c r="M3262" s="436" t="str">
        <f t="shared" si="657"/>
        <v/>
      </c>
      <c r="N3262" s="437" t="e">
        <f t="shared" si="663"/>
        <v>#VALUE!</v>
      </c>
      <c r="O3262" s="437"/>
      <c r="P3262" s="430" t="str">
        <f t="shared" si="658"/>
        <v/>
      </c>
      <c r="U3262" s="177">
        <v>55</v>
      </c>
      <c r="V3262" s="177" t="s">
        <v>3088</v>
      </c>
      <c r="W3262" s="177" t="s">
        <v>3092</v>
      </c>
      <c r="X3262" s="177" t="s">
        <v>2908</v>
      </c>
      <c r="Y3262" s="177" t="s">
        <v>3093</v>
      </c>
      <c r="Z3262" s="177" t="s">
        <v>7192</v>
      </c>
      <c r="AA3262" s="525" t="s">
        <v>3094</v>
      </c>
      <c r="AB3262" s="399" t="str">
        <f t="shared" si="659"/>
        <v>DC1TT42</v>
      </c>
      <c r="AC3262" s="399" t="str">
        <f t="shared" si="660"/>
        <v>DC1TT42-DC</v>
      </c>
      <c r="AD3262" t="str">
        <f>Y3262&amp;"-"&amp;VLOOKUP(AC3262,'LICH THI'!C:AA,9,0)</f>
        <v>63DCQT3040-42483</v>
      </c>
      <c r="AE3262">
        <f t="shared" si="661"/>
        <v>1</v>
      </c>
    </row>
    <row r="3263" spans="1:31" x14ac:dyDescent="0.25">
      <c r="A3263" s="436" t="str">
        <f t="shared" si="651"/>
        <v>DC1TT42-DC-11</v>
      </c>
      <c r="B3263" s="436">
        <f>COUNTIF(AC$4:AC3263,AC3263)</f>
        <v>11</v>
      </c>
      <c r="C3263" s="436" t="str">
        <f t="shared" si="652"/>
        <v>DC1TT42-DC</v>
      </c>
      <c r="D3263" s="436">
        <f>VLOOKUP(C3263,'LICH THI'!C:AA,12,0)</f>
        <v>55</v>
      </c>
      <c r="E3263" s="436">
        <f>VLOOKUP(C3263,'LICH THI'!C:AA,13,0)</f>
        <v>0</v>
      </c>
      <c r="F3263" s="436" t="str">
        <f t="shared" si="662"/>
        <v/>
      </c>
      <c r="G3263" s="436" t="str">
        <f>VLOOKUP(C3263,'LICH THI'!C:AA,14,0)</f>
        <v/>
      </c>
      <c r="H3263" s="436" t="str">
        <f t="shared" si="653"/>
        <v/>
      </c>
      <c r="I3263" s="436" t="str">
        <f t="shared" si="654"/>
        <v>Đào Thị Thanh Hảo</v>
      </c>
      <c r="J3263" s="436"/>
      <c r="K3263" s="436">
        <f t="shared" si="655"/>
        <v>1</v>
      </c>
      <c r="L3263" s="436" t="str">
        <f t="shared" si="656"/>
        <v>DC1TT42-DC-1</v>
      </c>
      <c r="M3263" s="436" t="str">
        <f t="shared" si="657"/>
        <v/>
      </c>
      <c r="N3263" s="437" t="e">
        <f t="shared" si="663"/>
        <v>#VALUE!</v>
      </c>
      <c r="O3263" s="437"/>
      <c r="P3263" s="430" t="str">
        <f t="shared" si="658"/>
        <v/>
      </c>
      <c r="U3263" s="177">
        <v>20</v>
      </c>
      <c r="V3263" s="177" t="s">
        <v>3378</v>
      </c>
      <c r="W3263" s="177" t="s">
        <v>5741</v>
      </c>
      <c r="X3263" s="177" t="s">
        <v>5742</v>
      </c>
      <c r="Y3263" s="177" t="s">
        <v>5743</v>
      </c>
      <c r="Z3263" s="177" t="s">
        <v>7192</v>
      </c>
      <c r="AA3263" s="525" t="s">
        <v>5354</v>
      </c>
      <c r="AB3263" s="399" t="str">
        <f t="shared" si="659"/>
        <v>DC1TT42</v>
      </c>
      <c r="AC3263" s="399" t="str">
        <f t="shared" si="660"/>
        <v>DC1TT42-DC</v>
      </c>
      <c r="AD3263" t="str">
        <f>Y3263&amp;"-"&amp;VLOOKUP(AC3263,'LICH THI'!C:AA,9,0)</f>
        <v>64DCKT3170-42483</v>
      </c>
      <c r="AE3263">
        <f t="shared" si="661"/>
        <v>1</v>
      </c>
    </row>
    <row r="3264" spans="1:31" x14ac:dyDescent="0.25">
      <c r="A3264" s="436" t="str">
        <f t="shared" si="651"/>
        <v>DC1TT42-DC-12</v>
      </c>
      <c r="B3264" s="436">
        <f>COUNTIF(AC$4:AC3264,AC3264)</f>
        <v>12</v>
      </c>
      <c r="C3264" s="436" t="str">
        <f t="shared" si="652"/>
        <v>DC1TT42-DC</v>
      </c>
      <c r="D3264" s="436">
        <f>VLOOKUP(C3264,'LICH THI'!C:AA,12,0)</f>
        <v>55</v>
      </c>
      <c r="E3264" s="436">
        <f>VLOOKUP(C3264,'LICH THI'!C:AA,13,0)</f>
        <v>0</v>
      </c>
      <c r="F3264" s="436" t="str">
        <f t="shared" si="662"/>
        <v/>
      </c>
      <c r="G3264" s="436" t="str">
        <f>VLOOKUP(C3264,'LICH THI'!C:AA,14,0)</f>
        <v/>
      </c>
      <c r="H3264" s="436" t="str">
        <f t="shared" si="653"/>
        <v/>
      </c>
      <c r="I3264" s="436" t="str">
        <f t="shared" si="654"/>
        <v>Phạm Thị Hồng</v>
      </c>
      <c r="J3264" s="436"/>
      <c r="K3264" s="436">
        <f t="shared" si="655"/>
        <v>1</v>
      </c>
      <c r="L3264" s="436" t="str">
        <f t="shared" si="656"/>
        <v>DC1TT42-DC-1</v>
      </c>
      <c r="M3264" s="436" t="str">
        <f t="shared" si="657"/>
        <v/>
      </c>
      <c r="N3264" s="437" t="e">
        <f t="shared" si="663"/>
        <v>#VALUE!</v>
      </c>
      <c r="O3264" s="437"/>
      <c r="P3264" s="430" t="str">
        <f t="shared" si="658"/>
        <v/>
      </c>
      <c r="U3264" s="177">
        <v>5</v>
      </c>
      <c r="V3264" s="177" t="s">
        <v>2707</v>
      </c>
      <c r="W3264" s="177" t="s">
        <v>3557</v>
      </c>
      <c r="X3264" s="177" t="s">
        <v>2797</v>
      </c>
      <c r="Y3264" s="177" t="s">
        <v>4300</v>
      </c>
      <c r="Z3264" s="177" t="s">
        <v>7192</v>
      </c>
      <c r="AA3264" s="525" t="s">
        <v>4301</v>
      </c>
      <c r="AB3264" s="399" t="str">
        <f t="shared" si="659"/>
        <v>DC1TT42</v>
      </c>
      <c r="AC3264" s="399" t="str">
        <f t="shared" si="660"/>
        <v>DC1TT42-DC</v>
      </c>
      <c r="AD3264" t="str">
        <f>Y3264&amp;"-"&amp;VLOOKUP(AC3264,'LICH THI'!C:AA,9,0)</f>
        <v>63DCQT3079-42483</v>
      </c>
      <c r="AE3264">
        <f t="shared" si="661"/>
        <v>1</v>
      </c>
    </row>
    <row r="3265" spans="1:31" x14ac:dyDescent="0.25">
      <c r="A3265" s="436" t="str">
        <f t="shared" si="651"/>
        <v>DC1TT42-DC-13</v>
      </c>
      <c r="B3265" s="436">
        <f>COUNTIF(AC$4:AC3265,AC3265)</f>
        <v>13</v>
      </c>
      <c r="C3265" s="436" t="str">
        <f t="shared" si="652"/>
        <v>DC1TT42-DC</v>
      </c>
      <c r="D3265" s="436">
        <f>VLOOKUP(C3265,'LICH THI'!C:AA,12,0)</f>
        <v>55</v>
      </c>
      <c r="E3265" s="436">
        <f>VLOOKUP(C3265,'LICH THI'!C:AA,13,0)</f>
        <v>0</v>
      </c>
      <c r="F3265" s="436" t="str">
        <f t="shared" si="662"/>
        <v/>
      </c>
      <c r="G3265" s="436" t="str">
        <f>VLOOKUP(C3265,'LICH THI'!C:AA,14,0)</f>
        <v/>
      </c>
      <c r="H3265" s="436" t="str">
        <f t="shared" si="653"/>
        <v/>
      </c>
      <c r="I3265" s="436" t="str">
        <f t="shared" si="654"/>
        <v>Nguyễn Thị Hợi</v>
      </c>
      <c r="J3265" s="436"/>
      <c r="K3265" s="436">
        <f t="shared" si="655"/>
        <v>1</v>
      </c>
      <c r="L3265" s="436" t="str">
        <f t="shared" si="656"/>
        <v>DC1TT42-DC-1</v>
      </c>
      <c r="M3265" s="436" t="str">
        <f t="shared" si="657"/>
        <v/>
      </c>
      <c r="N3265" s="437" t="e">
        <f t="shared" si="663"/>
        <v>#VALUE!</v>
      </c>
      <c r="O3265" s="437"/>
      <c r="P3265" s="430" t="str">
        <f t="shared" si="658"/>
        <v/>
      </c>
      <c r="U3265" s="177">
        <v>30</v>
      </c>
      <c r="V3265" s="177" t="s">
        <v>3826</v>
      </c>
      <c r="W3265" s="177" t="s">
        <v>2619</v>
      </c>
      <c r="X3265" s="177" t="s">
        <v>2954</v>
      </c>
      <c r="Y3265" s="177" t="s">
        <v>5691</v>
      </c>
      <c r="Z3265" s="177" t="s">
        <v>7192</v>
      </c>
      <c r="AA3265" s="525" t="s">
        <v>3898</v>
      </c>
      <c r="AB3265" s="399" t="str">
        <f t="shared" si="659"/>
        <v>DC1TT42</v>
      </c>
      <c r="AC3265" s="399" t="str">
        <f t="shared" si="660"/>
        <v>DC1TT42-DC</v>
      </c>
      <c r="AD3265" t="str">
        <f>Y3265&amp;"-"&amp;VLOOKUP(AC3265,'LICH THI'!C:AA,9,0)</f>
        <v>64DCKT3195-42483</v>
      </c>
      <c r="AE3265">
        <f t="shared" si="661"/>
        <v>1</v>
      </c>
    </row>
    <row r="3266" spans="1:31" x14ac:dyDescent="0.25">
      <c r="A3266" s="436" t="str">
        <f t="shared" si="651"/>
        <v>DC1TT42-DC-14</v>
      </c>
      <c r="B3266" s="436">
        <f>COUNTIF(AC$4:AC3266,AC3266)</f>
        <v>14</v>
      </c>
      <c r="C3266" s="436" t="str">
        <f t="shared" si="652"/>
        <v>DC1TT42-DC</v>
      </c>
      <c r="D3266" s="436">
        <f>VLOOKUP(C3266,'LICH THI'!C:AA,12,0)</f>
        <v>55</v>
      </c>
      <c r="E3266" s="436">
        <f>VLOOKUP(C3266,'LICH THI'!C:AA,13,0)</f>
        <v>0</v>
      </c>
      <c r="F3266" s="436" t="str">
        <f t="shared" si="662"/>
        <v/>
      </c>
      <c r="G3266" s="436" t="str">
        <f>VLOOKUP(C3266,'LICH THI'!C:AA,14,0)</f>
        <v/>
      </c>
      <c r="H3266" s="436" t="str">
        <f t="shared" si="653"/>
        <v/>
      </c>
      <c r="I3266" s="436" t="str">
        <f t="shared" si="654"/>
        <v>Nguyễn Thị Thanh Huế</v>
      </c>
      <c r="J3266" s="436"/>
      <c r="K3266" s="436">
        <f t="shared" si="655"/>
        <v>1</v>
      </c>
      <c r="L3266" s="436" t="str">
        <f t="shared" si="656"/>
        <v>DC1TT42-DC-1</v>
      </c>
      <c r="M3266" s="436" t="str">
        <f t="shared" si="657"/>
        <v/>
      </c>
      <c r="N3266" s="437" t="e">
        <f t="shared" si="663"/>
        <v>#VALUE!</v>
      </c>
      <c r="O3266" s="437"/>
      <c r="P3266" s="430" t="str">
        <f t="shared" si="658"/>
        <v/>
      </c>
      <c r="U3266" s="177">
        <v>32</v>
      </c>
      <c r="V3266" s="177" t="s">
        <v>3381</v>
      </c>
      <c r="W3266" s="177" t="s">
        <v>3836</v>
      </c>
      <c r="X3266" s="177" t="s">
        <v>3754</v>
      </c>
      <c r="Y3266" s="177" t="s">
        <v>3837</v>
      </c>
      <c r="Z3266" s="177" t="s">
        <v>7192</v>
      </c>
      <c r="AA3266" s="525" t="s">
        <v>3838</v>
      </c>
      <c r="AB3266" s="399" t="str">
        <f t="shared" si="659"/>
        <v>DC1TT42</v>
      </c>
      <c r="AC3266" s="399" t="str">
        <f t="shared" si="660"/>
        <v>DC1TT42-DC</v>
      </c>
      <c r="AD3266" t="str">
        <f>Y3266&amp;"-"&amp;VLOOKUP(AC3266,'LICH THI'!C:AA,9,0)</f>
        <v>64DCKT3183-42483</v>
      </c>
      <c r="AE3266">
        <f t="shared" si="661"/>
        <v>1</v>
      </c>
    </row>
    <row r="3267" spans="1:31" x14ac:dyDescent="0.25">
      <c r="A3267" s="436" t="str">
        <f t="shared" si="651"/>
        <v>DC1TT42-DC-15</v>
      </c>
      <c r="B3267" s="436">
        <f>COUNTIF(AC$4:AC3267,AC3267)</f>
        <v>15</v>
      </c>
      <c r="C3267" s="436" t="str">
        <f t="shared" si="652"/>
        <v>DC1TT42-DC</v>
      </c>
      <c r="D3267" s="436">
        <f>VLOOKUP(C3267,'LICH THI'!C:AA,12,0)</f>
        <v>55</v>
      </c>
      <c r="E3267" s="436">
        <f>VLOOKUP(C3267,'LICH THI'!C:AA,13,0)</f>
        <v>0</v>
      </c>
      <c r="F3267" s="436" t="str">
        <f t="shared" si="662"/>
        <v/>
      </c>
      <c r="G3267" s="436" t="str">
        <f>VLOOKUP(C3267,'LICH THI'!C:AA,14,0)</f>
        <v/>
      </c>
      <c r="H3267" s="436" t="str">
        <f t="shared" si="653"/>
        <v/>
      </c>
      <c r="I3267" s="436" t="str">
        <f t="shared" si="654"/>
        <v>Phạm Thị Huế</v>
      </c>
      <c r="J3267" s="436"/>
      <c r="K3267" s="436">
        <f t="shared" si="655"/>
        <v>1</v>
      </c>
      <c r="L3267" s="436" t="str">
        <f t="shared" si="656"/>
        <v>DC1TT42-DC-1</v>
      </c>
      <c r="M3267" s="436" t="str">
        <f t="shared" si="657"/>
        <v/>
      </c>
      <c r="N3267" s="437" t="e">
        <f t="shared" si="663"/>
        <v>#VALUE!</v>
      </c>
      <c r="O3267" s="437"/>
      <c r="P3267" s="430" t="str">
        <f t="shared" si="658"/>
        <v/>
      </c>
      <c r="U3267" s="177">
        <v>41</v>
      </c>
      <c r="V3267" s="177" t="s">
        <v>3491</v>
      </c>
      <c r="W3267" s="177" t="s">
        <v>3557</v>
      </c>
      <c r="X3267" s="177" t="s">
        <v>3754</v>
      </c>
      <c r="Y3267" s="177" t="s">
        <v>6281</v>
      </c>
      <c r="Z3267" s="177" t="s">
        <v>7192</v>
      </c>
      <c r="AA3267" s="525" t="s">
        <v>4060</v>
      </c>
      <c r="AB3267" s="399" t="str">
        <f t="shared" si="659"/>
        <v>DC1TT42</v>
      </c>
      <c r="AC3267" s="399" t="str">
        <f t="shared" si="660"/>
        <v>DC1TT42-DC</v>
      </c>
      <c r="AD3267" t="str">
        <f>Y3267&amp;"-"&amp;VLOOKUP(AC3267,'LICH THI'!C:AA,9,0)</f>
        <v>65DCKT20038-42483</v>
      </c>
      <c r="AE3267">
        <f t="shared" si="661"/>
        <v>1</v>
      </c>
    </row>
    <row r="3268" spans="1:31" x14ac:dyDescent="0.25">
      <c r="A3268" s="436" t="str">
        <f t="shared" si="651"/>
        <v>DC1TT42-DC-16</v>
      </c>
      <c r="B3268" s="436">
        <f>COUNTIF(AC$4:AC3268,AC3268)</f>
        <v>16</v>
      </c>
      <c r="C3268" s="436" t="str">
        <f t="shared" si="652"/>
        <v>DC1TT42-DC</v>
      </c>
      <c r="D3268" s="436">
        <f>VLOOKUP(C3268,'LICH THI'!C:AA,12,0)</f>
        <v>55</v>
      </c>
      <c r="E3268" s="436">
        <f>VLOOKUP(C3268,'LICH THI'!C:AA,13,0)</f>
        <v>0</v>
      </c>
      <c r="F3268" s="436" t="str">
        <f t="shared" si="662"/>
        <v/>
      </c>
      <c r="G3268" s="436" t="str">
        <f>VLOOKUP(C3268,'LICH THI'!C:AA,14,0)</f>
        <v/>
      </c>
      <c r="H3268" s="436" t="str">
        <f t="shared" si="653"/>
        <v/>
      </c>
      <c r="I3268" s="436" t="str">
        <f t="shared" si="654"/>
        <v>Dương Thanh Huyền</v>
      </c>
      <c r="J3268" s="436"/>
      <c r="K3268" s="436">
        <f t="shared" si="655"/>
        <v>1</v>
      </c>
      <c r="L3268" s="436" t="str">
        <f t="shared" si="656"/>
        <v>DC1TT42-DC-1</v>
      </c>
      <c r="M3268" s="436" t="str">
        <f t="shared" si="657"/>
        <v/>
      </c>
      <c r="N3268" s="437" t="e">
        <f t="shared" si="663"/>
        <v>#VALUE!</v>
      </c>
      <c r="O3268" s="437"/>
      <c r="P3268" s="430" t="str">
        <f t="shared" si="658"/>
        <v/>
      </c>
      <c r="U3268" s="177">
        <v>17</v>
      </c>
      <c r="V3268" s="177" t="s">
        <v>3366</v>
      </c>
      <c r="W3268" s="177" t="s">
        <v>7050</v>
      </c>
      <c r="X3268" s="177" t="s">
        <v>4236</v>
      </c>
      <c r="Y3268" s="177" t="s">
        <v>7051</v>
      </c>
      <c r="Z3268" s="177" t="s">
        <v>7192</v>
      </c>
      <c r="AA3268" s="525" t="s">
        <v>3407</v>
      </c>
      <c r="AB3268" s="399" t="str">
        <f t="shared" si="659"/>
        <v>DC1TT42</v>
      </c>
      <c r="AC3268" s="399" t="str">
        <f t="shared" si="660"/>
        <v>DC1TT42-DC</v>
      </c>
      <c r="AD3268" t="str">
        <f>Y3268&amp;"-"&amp;VLOOKUP(AC3268,'LICH THI'!C:AA,9,0)</f>
        <v>64DCKT3090-42483</v>
      </c>
      <c r="AE3268">
        <f t="shared" si="661"/>
        <v>1</v>
      </c>
    </row>
    <row r="3269" spans="1:31" x14ac:dyDescent="0.25">
      <c r="A3269" s="436" t="str">
        <f t="shared" ref="A3269:A3332" si="664">C3269&amp;"-"&amp;B3269</f>
        <v>DC1TT42-DC-17</v>
      </c>
      <c r="B3269" s="436">
        <f>COUNTIF(AC$4:AC3269,AC3269)</f>
        <v>17</v>
      </c>
      <c r="C3269" s="436" t="str">
        <f t="shared" ref="C3269:C3332" si="665">_CT_MaHP1</f>
        <v>DC1TT42-DC</v>
      </c>
      <c r="D3269" s="436">
        <f>VLOOKUP(C3269,'LICH THI'!C:AA,12,0)</f>
        <v>55</v>
      </c>
      <c r="E3269" s="436">
        <f>VLOOKUP(C3269,'LICH THI'!C:AA,13,0)</f>
        <v>0</v>
      </c>
      <c r="F3269" s="436" t="str">
        <f t="shared" si="662"/>
        <v/>
      </c>
      <c r="G3269" s="436" t="str">
        <f>VLOOKUP(C3269,'LICH THI'!C:AA,14,0)</f>
        <v/>
      </c>
      <c r="H3269" s="436" t="str">
        <f t="shared" ref="H3269:H3332" si="666">IF(E3269=0,"",TRUNC((B3269+E3269-1)/E3269))</f>
        <v/>
      </c>
      <c r="I3269" s="436" t="str">
        <f t="shared" ref="I3269:I3332" si="667">W3269&amp;" "&amp;X3269</f>
        <v>Vũ Minh Huyền</v>
      </c>
      <c r="J3269" s="436"/>
      <c r="K3269" s="436">
        <f t="shared" ref="K3269:K3332" si="668">IF(G3269=1,1,IF(H3269&lt;G3269,H3269+1,1))</f>
        <v>1</v>
      </c>
      <c r="L3269" s="436" t="str">
        <f t="shared" ref="L3269:L3332" si="669">C3269&amp;"-"&amp;K3269</f>
        <v>DC1TT42-DC-1</v>
      </c>
      <c r="M3269" s="436" t="str">
        <f t="shared" ref="M3269:M3332" si="670">IF(E3269=0,"",MOD(MID(C3269,6,2),E3269))</f>
        <v/>
      </c>
      <c r="N3269" s="437" t="e">
        <f t="shared" si="663"/>
        <v>#VALUE!</v>
      </c>
      <c r="O3269" s="437"/>
      <c r="P3269" s="430" t="str">
        <f t="shared" ref="P3269:P3332" si="671">IF(MOD(20*O3269,10)&lt;&gt;0,"SAI","")</f>
        <v/>
      </c>
      <c r="U3269" s="177">
        <v>42</v>
      </c>
      <c r="V3269" s="177" t="s">
        <v>3491</v>
      </c>
      <c r="W3269" s="177" t="s">
        <v>4355</v>
      </c>
      <c r="X3269" s="177" t="s">
        <v>4236</v>
      </c>
      <c r="Y3269" s="177" t="s">
        <v>4356</v>
      </c>
      <c r="Z3269" s="177" t="s">
        <v>7192</v>
      </c>
      <c r="AA3269" s="525" t="s">
        <v>4357</v>
      </c>
      <c r="AB3269" s="399" t="str">
        <f t="shared" ref="AB3269:AB3332" si="672">_CT_MaHP</f>
        <v>DC1TT42</v>
      </c>
      <c r="AC3269" s="399" t="str">
        <f t="shared" ref="AC3269:AC3332" si="673">_CT_MaHe</f>
        <v>DC1TT42-DC</v>
      </c>
      <c r="AD3269" t="str">
        <f>Y3269&amp;"-"&amp;VLOOKUP(AC3269,'LICH THI'!C:AA,9,0)</f>
        <v>65DCKT22334-42483</v>
      </c>
      <c r="AE3269">
        <f t="shared" ref="AE3269:AE3332" si="674">COUNTIF(AD3269,AD:AD)</f>
        <v>1</v>
      </c>
    </row>
    <row r="3270" spans="1:31" x14ac:dyDescent="0.25">
      <c r="A3270" s="436" t="str">
        <f t="shared" si="664"/>
        <v>DC1TT42-DC-18</v>
      </c>
      <c r="B3270" s="436">
        <f>COUNTIF(AC$4:AC3270,AC3270)</f>
        <v>18</v>
      </c>
      <c r="C3270" s="436" t="str">
        <f t="shared" si="665"/>
        <v>DC1TT42-DC</v>
      </c>
      <c r="D3270" s="436">
        <f>VLOOKUP(C3270,'LICH THI'!C:AA,12,0)</f>
        <v>55</v>
      </c>
      <c r="E3270" s="436">
        <f>VLOOKUP(C3270,'LICH THI'!C:AA,13,0)</f>
        <v>0</v>
      </c>
      <c r="F3270" s="436" t="str">
        <f t="shared" ref="F3270:F3333" si="675">IF(G3270="","",IF(G3270=H3270,D3270-(H3270-1)*E3270,E3270))</f>
        <v/>
      </c>
      <c r="G3270" s="436" t="str">
        <f>VLOOKUP(C3270,'LICH THI'!C:AA,14,0)</f>
        <v/>
      </c>
      <c r="H3270" s="436" t="str">
        <f t="shared" si="666"/>
        <v/>
      </c>
      <c r="I3270" s="436" t="str">
        <f t="shared" si="667"/>
        <v>Nguyễn Văn Hưng</v>
      </c>
      <c r="J3270" s="436"/>
      <c r="K3270" s="436">
        <f t="shared" si="668"/>
        <v>1</v>
      </c>
      <c r="L3270" s="436" t="str">
        <f t="shared" si="669"/>
        <v>DC1TT42-DC-1</v>
      </c>
      <c r="M3270" s="436" t="str">
        <f t="shared" si="670"/>
        <v/>
      </c>
      <c r="N3270" s="437" t="e">
        <f t="shared" ref="N3270:N3333" si="676">IF(F3270=0,"",(K3270-1)*$N$2+1+MOD(B3270-M3270,F3270))</f>
        <v>#VALUE!</v>
      </c>
      <c r="O3270" s="437"/>
      <c r="P3270" s="430" t="str">
        <f t="shared" si="671"/>
        <v/>
      </c>
      <c r="U3270" s="177">
        <v>49</v>
      </c>
      <c r="V3270" s="177" t="s">
        <v>4894</v>
      </c>
      <c r="W3270" s="177" t="s">
        <v>2741</v>
      </c>
      <c r="X3270" s="177" t="s">
        <v>2804</v>
      </c>
      <c r="Y3270" s="177" t="s">
        <v>7197</v>
      </c>
      <c r="Z3270" s="177" t="s">
        <v>7192</v>
      </c>
      <c r="AA3270" s="525" t="s">
        <v>3516</v>
      </c>
      <c r="AB3270" s="399" t="str">
        <f t="shared" si="672"/>
        <v>DC1TT42</v>
      </c>
      <c r="AC3270" s="399" t="str">
        <f t="shared" si="673"/>
        <v>DC1TT42-DC</v>
      </c>
      <c r="AD3270" t="str">
        <f>Y3270&amp;"-"&amp;VLOOKUP(AC3270,'LICH THI'!C:AA,9,0)</f>
        <v>65DCOT21092-42483</v>
      </c>
      <c r="AE3270">
        <f t="shared" si="674"/>
        <v>1</v>
      </c>
    </row>
    <row r="3271" spans="1:31" x14ac:dyDescent="0.25">
      <c r="A3271" s="436" t="str">
        <f t="shared" si="664"/>
        <v>DC1TT42-DC-19</v>
      </c>
      <c r="B3271" s="436">
        <f>COUNTIF(AC$4:AC3271,AC3271)</f>
        <v>19</v>
      </c>
      <c r="C3271" s="436" t="str">
        <f t="shared" si="665"/>
        <v>DC1TT42-DC</v>
      </c>
      <c r="D3271" s="436">
        <f>VLOOKUP(C3271,'LICH THI'!C:AA,12,0)</f>
        <v>55</v>
      </c>
      <c r="E3271" s="436">
        <f>VLOOKUP(C3271,'LICH THI'!C:AA,13,0)</f>
        <v>0</v>
      </c>
      <c r="F3271" s="436" t="str">
        <f t="shared" si="675"/>
        <v/>
      </c>
      <c r="G3271" s="436" t="str">
        <f>VLOOKUP(C3271,'LICH THI'!C:AA,14,0)</f>
        <v/>
      </c>
      <c r="H3271" s="436" t="str">
        <f t="shared" si="666"/>
        <v/>
      </c>
      <c r="I3271" s="436" t="str">
        <f t="shared" si="667"/>
        <v>Trần Thị Lan Hương</v>
      </c>
      <c r="J3271" s="436"/>
      <c r="K3271" s="436">
        <f t="shared" si="668"/>
        <v>1</v>
      </c>
      <c r="L3271" s="436" t="str">
        <f t="shared" si="669"/>
        <v>DC1TT42-DC-1</v>
      </c>
      <c r="M3271" s="436" t="str">
        <f t="shared" si="670"/>
        <v/>
      </c>
      <c r="N3271" s="437" t="e">
        <f t="shared" si="676"/>
        <v>#VALUE!</v>
      </c>
      <c r="O3271" s="437"/>
      <c r="P3271" s="430" t="str">
        <f t="shared" si="671"/>
        <v/>
      </c>
      <c r="U3271" s="177">
        <v>43</v>
      </c>
      <c r="V3271" s="177" t="s">
        <v>3491</v>
      </c>
      <c r="W3271" s="177" t="s">
        <v>4360</v>
      </c>
      <c r="X3271" s="177" t="s">
        <v>2663</v>
      </c>
      <c r="Y3271" s="177" t="s">
        <v>4361</v>
      </c>
      <c r="Z3271" s="177" t="s">
        <v>7192</v>
      </c>
      <c r="AA3271" s="525" t="s">
        <v>4362</v>
      </c>
      <c r="AB3271" s="399" t="str">
        <f t="shared" si="672"/>
        <v>DC1TT42</v>
      </c>
      <c r="AC3271" s="399" t="str">
        <f t="shared" si="673"/>
        <v>DC1TT42-DC</v>
      </c>
      <c r="AD3271" t="str">
        <f>Y3271&amp;"-"&amp;VLOOKUP(AC3271,'LICH THI'!C:AA,9,0)</f>
        <v>65DCKT20062-42483</v>
      </c>
      <c r="AE3271">
        <f t="shared" si="674"/>
        <v>1</v>
      </c>
    </row>
    <row r="3272" spans="1:31" x14ac:dyDescent="0.25">
      <c r="A3272" s="436" t="str">
        <f t="shared" si="664"/>
        <v>DC1TT42-DC-20</v>
      </c>
      <c r="B3272" s="436">
        <f>COUNTIF(AC$4:AC3272,AC3272)</f>
        <v>20</v>
      </c>
      <c r="C3272" s="436" t="str">
        <f t="shared" si="665"/>
        <v>DC1TT42-DC</v>
      </c>
      <c r="D3272" s="436">
        <f>VLOOKUP(C3272,'LICH THI'!C:AA,12,0)</f>
        <v>55</v>
      </c>
      <c r="E3272" s="436">
        <f>VLOOKUP(C3272,'LICH THI'!C:AA,13,0)</f>
        <v>0</v>
      </c>
      <c r="F3272" s="436" t="str">
        <f t="shared" si="675"/>
        <v/>
      </c>
      <c r="G3272" s="436" t="str">
        <f>VLOOKUP(C3272,'LICH THI'!C:AA,14,0)</f>
        <v/>
      </c>
      <c r="H3272" s="436" t="str">
        <f t="shared" si="666"/>
        <v/>
      </c>
      <c r="I3272" s="436" t="str">
        <f t="shared" si="667"/>
        <v>Trịnh Thị Mai Hương</v>
      </c>
      <c r="J3272" s="436"/>
      <c r="K3272" s="436">
        <f t="shared" si="668"/>
        <v>1</v>
      </c>
      <c r="L3272" s="436" t="str">
        <f t="shared" si="669"/>
        <v>DC1TT42-DC-1</v>
      </c>
      <c r="M3272" s="436" t="str">
        <f t="shared" si="670"/>
        <v/>
      </c>
      <c r="N3272" s="437" t="e">
        <f t="shared" si="676"/>
        <v>#VALUE!</v>
      </c>
      <c r="O3272" s="437"/>
      <c r="P3272" s="430" t="str">
        <f t="shared" si="671"/>
        <v/>
      </c>
      <c r="U3272" s="177">
        <v>53</v>
      </c>
      <c r="V3272" s="177" t="s">
        <v>3046</v>
      </c>
      <c r="W3272" s="177" t="s">
        <v>7198</v>
      </c>
      <c r="X3272" s="177" t="s">
        <v>2663</v>
      </c>
      <c r="Y3272" s="177" t="s">
        <v>7199</v>
      </c>
      <c r="Z3272" s="177" t="s">
        <v>7192</v>
      </c>
      <c r="AA3272" s="525" t="s">
        <v>5507</v>
      </c>
      <c r="AB3272" s="399" t="str">
        <f t="shared" si="672"/>
        <v>DC1TT42</v>
      </c>
      <c r="AC3272" s="399" t="str">
        <f t="shared" si="673"/>
        <v>DC1TT42-DC</v>
      </c>
      <c r="AD3272" t="str">
        <f>Y3272&amp;"-"&amp;VLOOKUP(AC3272,'LICH THI'!C:AA,9,0)</f>
        <v>63DCKT3264-42483</v>
      </c>
      <c r="AE3272">
        <f t="shared" si="674"/>
        <v>1</v>
      </c>
    </row>
    <row r="3273" spans="1:31" x14ac:dyDescent="0.25">
      <c r="A3273" s="436" t="str">
        <f t="shared" si="664"/>
        <v>DC1TT42-DC-21</v>
      </c>
      <c r="B3273" s="436">
        <f>COUNTIF(AC$4:AC3273,AC3273)</f>
        <v>21</v>
      </c>
      <c r="C3273" s="436" t="str">
        <f t="shared" si="665"/>
        <v>DC1TT42-DC</v>
      </c>
      <c r="D3273" s="436">
        <f>VLOOKUP(C3273,'LICH THI'!C:AA,12,0)</f>
        <v>55</v>
      </c>
      <c r="E3273" s="436">
        <f>VLOOKUP(C3273,'LICH THI'!C:AA,13,0)</f>
        <v>0</v>
      </c>
      <c r="F3273" s="436" t="str">
        <f t="shared" si="675"/>
        <v/>
      </c>
      <c r="G3273" s="436" t="str">
        <f>VLOOKUP(C3273,'LICH THI'!C:AA,14,0)</f>
        <v/>
      </c>
      <c r="H3273" s="436" t="str">
        <f t="shared" si="666"/>
        <v/>
      </c>
      <c r="I3273" s="436" t="str">
        <f t="shared" si="667"/>
        <v>Bùi Thị Liên</v>
      </c>
      <c r="J3273" s="436"/>
      <c r="K3273" s="436">
        <f t="shared" si="668"/>
        <v>1</v>
      </c>
      <c r="L3273" s="436" t="str">
        <f t="shared" si="669"/>
        <v>DC1TT42-DC-1</v>
      </c>
      <c r="M3273" s="436" t="str">
        <f t="shared" si="670"/>
        <v/>
      </c>
      <c r="N3273" s="437" t="e">
        <f t="shared" si="676"/>
        <v>#VALUE!</v>
      </c>
      <c r="O3273" s="437"/>
      <c r="P3273" s="430" t="str">
        <f t="shared" si="671"/>
        <v/>
      </c>
      <c r="U3273" s="177">
        <v>11</v>
      </c>
      <c r="V3273" s="177" t="s">
        <v>3358</v>
      </c>
      <c r="W3273" s="177" t="s">
        <v>2630</v>
      </c>
      <c r="X3273" s="177" t="s">
        <v>2666</v>
      </c>
      <c r="Y3273" s="177" t="s">
        <v>3361</v>
      </c>
      <c r="Z3273" s="177" t="s">
        <v>7192</v>
      </c>
      <c r="AA3273" s="525" t="s">
        <v>3362</v>
      </c>
      <c r="AB3273" s="399" t="str">
        <f t="shared" si="672"/>
        <v>DC1TT42</v>
      </c>
      <c r="AC3273" s="399" t="str">
        <f t="shared" si="673"/>
        <v>DC1TT42-DC</v>
      </c>
      <c r="AD3273" t="str">
        <f>Y3273&amp;"-"&amp;VLOOKUP(AC3273,'LICH THI'!C:AA,9,0)</f>
        <v>64DCKT3054-42483</v>
      </c>
      <c r="AE3273">
        <f t="shared" si="674"/>
        <v>1</v>
      </c>
    </row>
    <row r="3274" spans="1:31" x14ac:dyDescent="0.25">
      <c r="A3274" s="436" t="str">
        <f t="shared" si="664"/>
        <v>DC1TT42-DC-22</v>
      </c>
      <c r="B3274" s="436">
        <f>COUNTIF(AC$4:AC3274,AC3274)</f>
        <v>22</v>
      </c>
      <c r="C3274" s="436" t="str">
        <f t="shared" si="665"/>
        <v>DC1TT42-DC</v>
      </c>
      <c r="D3274" s="436">
        <f>VLOOKUP(C3274,'LICH THI'!C:AA,12,0)</f>
        <v>55</v>
      </c>
      <c r="E3274" s="436">
        <f>VLOOKUP(C3274,'LICH THI'!C:AA,13,0)</f>
        <v>0</v>
      </c>
      <c r="F3274" s="436" t="str">
        <f t="shared" si="675"/>
        <v/>
      </c>
      <c r="G3274" s="436" t="str">
        <f>VLOOKUP(C3274,'LICH THI'!C:AA,14,0)</f>
        <v/>
      </c>
      <c r="H3274" s="436" t="str">
        <f t="shared" si="666"/>
        <v/>
      </c>
      <c r="I3274" s="436" t="str">
        <f t="shared" si="667"/>
        <v>Nguyễn Thị Bích Liên</v>
      </c>
      <c r="J3274" s="436"/>
      <c r="K3274" s="436">
        <f t="shared" si="668"/>
        <v>1</v>
      </c>
      <c r="L3274" s="436" t="str">
        <f t="shared" si="669"/>
        <v>DC1TT42-DC-1</v>
      </c>
      <c r="M3274" s="436" t="str">
        <f t="shared" si="670"/>
        <v/>
      </c>
      <c r="N3274" s="437" t="e">
        <f t="shared" si="676"/>
        <v>#VALUE!</v>
      </c>
      <c r="O3274" s="437"/>
      <c r="P3274" s="430" t="str">
        <f t="shared" si="671"/>
        <v/>
      </c>
      <c r="U3274" s="177">
        <v>37</v>
      </c>
      <c r="V3274" s="177" t="s">
        <v>3019</v>
      </c>
      <c r="W3274" s="177" t="s">
        <v>3035</v>
      </c>
      <c r="X3274" s="177" t="s">
        <v>2666</v>
      </c>
      <c r="Y3274" s="177" t="s">
        <v>3036</v>
      </c>
      <c r="Z3274" s="177" t="s">
        <v>7192</v>
      </c>
      <c r="AA3274" s="525" t="s">
        <v>3037</v>
      </c>
      <c r="AB3274" s="399" t="str">
        <f t="shared" si="672"/>
        <v>DC1TT42</v>
      </c>
      <c r="AC3274" s="399" t="str">
        <f t="shared" si="673"/>
        <v>DC1TT42-DC</v>
      </c>
      <c r="AD3274" t="str">
        <f>Y3274&amp;"-"&amp;VLOOKUP(AC3274,'LICH THI'!C:AA,9,0)</f>
        <v>64DCQT3116-42483</v>
      </c>
      <c r="AE3274">
        <f t="shared" si="674"/>
        <v>1</v>
      </c>
    </row>
    <row r="3275" spans="1:31" x14ac:dyDescent="0.25">
      <c r="A3275" s="436" t="str">
        <f t="shared" si="664"/>
        <v>DC1TT42-DC-23</v>
      </c>
      <c r="B3275" s="436">
        <f>COUNTIF(AC$4:AC3275,AC3275)</f>
        <v>23</v>
      </c>
      <c r="C3275" s="436" t="str">
        <f t="shared" si="665"/>
        <v>DC1TT42-DC</v>
      </c>
      <c r="D3275" s="436">
        <f>VLOOKUP(C3275,'LICH THI'!C:AA,12,0)</f>
        <v>55</v>
      </c>
      <c r="E3275" s="436">
        <f>VLOOKUP(C3275,'LICH THI'!C:AA,13,0)</f>
        <v>0</v>
      </c>
      <c r="F3275" s="436" t="str">
        <f t="shared" si="675"/>
        <v/>
      </c>
      <c r="G3275" s="436" t="str">
        <f>VLOOKUP(C3275,'LICH THI'!C:AA,14,0)</f>
        <v/>
      </c>
      <c r="H3275" s="436" t="str">
        <f t="shared" si="666"/>
        <v/>
      </c>
      <c r="I3275" s="436" t="str">
        <f t="shared" si="667"/>
        <v>Bùi Thị Hà Linh</v>
      </c>
      <c r="J3275" s="436"/>
      <c r="K3275" s="436">
        <f t="shared" si="668"/>
        <v>1</v>
      </c>
      <c r="L3275" s="436" t="str">
        <f t="shared" si="669"/>
        <v>DC1TT42-DC-1</v>
      </c>
      <c r="M3275" s="436" t="str">
        <f t="shared" si="670"/>
        <v/>
      </c>
      <c r="N3275" s="437" t="e">
        <f t="shared" si="676"/>
        <v>#VALUE!</v>
      </c>
      <c r="O3275" s="437"/>
      <c r="P3275" s="430" t="str">
        <f t="shared" si="671"/>
        <v/>
      </c>
      <c r="U3275" s="177">
        <v>47</v>
      </c>
      <c r="V3275" s="177" t="s">
        <v>3509</v>
      </c>
      <c r="W3275" s="177" t="s">
        <v>6557</v>
      </c>
      <c r="X3275" s="177" t="s">
        <v>2670</v>
      </c>
      <c r="Y3275" s="177" t="s">
        <v>6558</v>
      </c>
      <c r="Z3275" s="177" t="s">
        <v>7192</v>
      </c>
      <c r="AA3275" s="525" t="s">
        <v>6559</v>
      </c>
      <c r="AB3275" s="399" t="str">
        <f t="shared" si="672"/>
        <v>DC1TT42</v>
      </c>
      <c r="AC3275" s="399" t="str">
        <f t="shared" si="673"/>
        <v>DC1TT42-DC</v>
      </c>
      <c r="AD3275" t="str">
        <f>Y3275&amp;"-"&amp;VLOOKUP(AC3275,'LICH THI'!C:AA,9,0)</f>
        <v>65DCKX21458-42483</v>
      </c>
      <c r="AE3275">
        <f t="shared" si="674"/>
        <v>1</v>
      </c>
    </row>
    <row r="3276" spans="1:31" x14ac:dyDescent="0.25">
      <c r="A3276" s="436" t="str">
        <f t="shared" si="664"/>
        <v>DC1TT42-DC-24</v>
      </c>
      <c r="B3276" s="436">
        <f>COUNTIF(AC$4:AC3276,AC3276)</f>
        <v>24</v>
      </c>
      <c r="C3276" s="436" t="str">
        <f t="shared" si="665"/>
        <v>DC1TT42-DC</v>
      </c>
      <c r="D3276" s="436">
        <f>VLOOKUP(C3276,'LICH THI'!C:AA,12,0)</f>
        <v>55</v>
      </c>
      <c r="E3276" s="436">
        <f>VLOOKUP(C3276,'LICH THI'!C:AA,13,0)</f>
        <v>0</v>
      </c>
      <c r="F3276" s="436" t="str">
        <f t="shared" si="675"/>
        <v/>
      </c>
      <c r="G3276" s="436" t="str">
        <f>VLOOKUP(C3276,'LICH THI'!C:AA,14,0)</f>
        <v/>
      </c>
      <c r="H3276" s="436" t="str">
        <f t="shared" si="666"/>
        <v/>
      </c>
      <c r="I3276" s="436" t="str">
        <f t="shared" si="667"/>
        <v>Bùi Thùy Linh</v>
      </c>
      <c r="J3276" s="436"/>
      <c r="K3276" s="436">
        <f t="shared" si="668"/>
        <v>1</v>
      </c>
      <c r="L3276" s="436" t="str">
        <f t="shared" si="669"/>
        <v>DC1TT42-DC-1</v>
      </c>
      <c r="M3276" s="436" t="str">
        <f t="shared" si="670"/>
        <v/>
      </c>
      <c r="N3276" s="437" t="e">
        <f t="shared" si="676"/>
        <v>#VALUE!</v>
      </c>
      <c r="O3276" s="437"/>
      <c r="P3276" s="430" t="str">
        <f t="shared" si="671"/>
        <v/>
      </c>
      <c r="U3276" s="177">
        <v>18</v>
      </c>
      <c r="V3276" s="177" t="s">
        <v>3366</v>
      </c>
      <c r="W3276" s="177" t="s">
        <v>3820</v>
      </c>
      <c r="X3276" s="177" t="s">
        <v>2670</v>
      </c>
      <c r="Y3276" s="177" t="s">
        <v>3821</v>
      </c>
      <c r="Z3276" s="177" t="s">
        <v>7192</v>
      </c>
      <c r="AA3276" s="525" t="s">
        <v>2820</v>
      </c>
      <c r="AB3276" s="399" t="str">
        <f t="shared" si="672"/>
        <v>DC1TT42</v>
      </c>
      <c r="AC3276" s="399" t="str">
        <f t="shared" si="673"/>
        <v>DC1TT42-DC</v>
      </c>
      <c r="AD3276" t="str">
        <f>Y3276&amp;"-"&amp;VLOOKUP(AC3276,'LICH THI'!C:AA,9,0)</f>
        <v>64DCKT3120-42483</v>
      </c>
      <c r="AE3276">
        <f t="shared" si="674"/>
        <v>1</v>
      </c>
    </row>
    <row r="3277" spans="1:31" x14ac:dyDescent="0.25">
      <c r="A3277" s="436" t="str">
        <f t="shared" si="664"/>
        <v>DC1TT42-DC-25</v>
      </c>
      <c r="B3277" s="436">
        <f>COUNTIF(AC$4:AC3277,AC3277)</f>
        <v>25</v>
      </c>
      <c r="C3277" s="436" t="str">
        <f t="shared" si="665"/>
        <v>DC1TT42-DC</v>
      </c>
      <c r="D3277" s="436">
        <f>VLOOKUP(C3277,'LICH THI'!C:AA,12,0)</f>
        <v>55</v>
      </c>
      <c r="E3277" s="436">
        <f>VLOOKUP(C3277,'LICH THI'!C:AA,13,0)</f>
        <v>0</v>
      </c>
      <c r="F3277" s="436" t="str">
        <f t="shared" si="675"/>
        <v/>
      </c>
      <c r="G3277" s="436" t="str">
        <f>VLOOKUP(C3277,'LICH THI'!C:AA,14,0)</f>
        <v/>
      </c>
      <c r="H3277" s="436" t="str">
        <f t="shared" si="666"/>
        <v/>
      </c>
      <c r="I3277" s="436" t="str">
        <f t="shared" si="667"/>
        <v>Nguyễn Thị Thuỳ Linh</v>
      </c>
      <c r="J3277" s="436"/>
      <c r="K3277" s="436">
        <f t="shared" si="668"/>
        <v>1</v>
      </c>
      <c r="L3277" s="436" t="str">
        <f t="shared" si="669"/>
        <v>DC1TT42-DC-1</v>
      </c>
      <c r="M3277" s="436" t="str">
        <f t="shared" si="670"/>
        <v/>
      </c>
      <c r="N3277" s="437" t="e">
        <f t="shared" si="676"/>
        <v>#VALUE!</v>
      </c>
      <c r="O3277" s="437"/>
      <c r="P3277" s="430" t="str">
        <f t="shared" si="671"/>
        <v/>
      </c>
      <c r="U3277" s="177">
        <v>48</v>
      </c>
      <c r="V3277" s="177" t="s">
        <v>3509</v>
      </c>
      <c r="W3277" s="177" t="s">
        <v>5297</v>
      </c>
      <c r="X3277" s="177" t="s">
        <v>2670</v>
      </c>
      <c r="Y3277" s="177" t="s">
        <v>5298</v>
      </c>
      <c r="Z3277" s="177" t="s">
        <v>7192</v>
      </c>
      <c r="AA3277" s="525" t="s">
        <v>4876</v>
      </c>
      <c r="AB3277" s="399" t="str">
        <f t="shared" si="672"/>
        <v>DC1TT42</v>
      </c>
      <c r="AC3277" s="399" t="str">
        <f t="shared" si="673"/>
        <v>DC1TT42-DC</v>
      </c>
      <c r="AD3277" t="str">
        <f>Y3277&amp;"-"&amp;VLOOKUP(AC3277,'LICH THI'!C:AA,9,0)</f>
        <v>65DCKX23225-42483</v>
      </c>
      <c r="AE3277">
        <f t="shared" si="674"/>
        <v>1</v>
      </c>
    </row>
    <row r="3278" spans="1:31" x14ac:dyDescent="0.25">
      <c r="A3278" s="436" t="str">
        <f t="shared" si="664"/>
        <v>DC1TT42-DC-26</v>
      </c>
      <c r="B3278" s="436">
        <f>COUNTIF(AC$4:AC3278,AC3278)</f>
        <v>26</v>
      </c>
      <c r="C3278" s="436" t="str">
        <f t="shared" si="665"/>
        <v>DC1TT42-DC</v>
      </c>
      <c r="D3278" s="436">
        <f>VLOOKUP(C3278,'LICH THI'!C:AA,12,0)</f>
        <v>55</v>
      </c>
      <c r="E3278" s="436">
        <f>VLOOKUP(C3278,'LICH THI'!C:AA,13,0)</f>
        <v>0</v>
      </c>
      <c r="F3278" s="436" t="str">
        <f t="shared" si="675"/>
        <v/>
      </c>
      <c r="G3278" s="436" t="str">
        <f>VLOOKUP(C3278,'LICH THI'!C:AA,14,0)</f>
        <v/>
      </c>
      <c r="H3278" s="436" t="str">
        <f t="shared" si="666"/>
        <v/>
      </c>
      <c r="I3278" s="436" t="str">
        <f t="shared" si="667"/>
        <v>Nguyễn Thị Loan</v>
      </c>
      <c r="J3278" s="436"/>
      <c r="K3278" s="436">
        <f t="shared" si="668"/>
        <v>1</v>
      </c>
      <c r="L3278" s="436" t="str">
        <f t="shared" si="669"/>
        <v>DC1TT42-DC-1</v>
      </c>
      <c r="M3278" s="436" t="str">
        <f t="shared" si="670"/>
        <v/>
      </c>
      <c r="N3278" s="437" t="e">
        <f t="shared" si="676"/>
        <v>#VALUE!</v>
      </c>
      <c r="O3278" s="437"/>
      <c r="P3278" s="430" t="str">
        <f t="shared" si="671"/>
        <v/>
      </c>
      <c r="U3278" s="177">
        <v>2</v>
      </c>
      <c r="V3278" s="177" t="s">
        <v>2700</v>
      </c>
      <c r="W3278" s="177" t="s">
        <v>2619</v>
      </c>
      <c r="X3278" s="177" t="s">
        <v>3485</v>
      </c>
      <c r="Y3278" s="177" t="s">
        <v>7193</v>
      </c>
      <c r="Z3278" s="177" t="s">
        <v>7192</v>
      </c>
      <c r="AA3278" s="525" t="s">
        <v>3756</v>
      </c>
      <c r="AB3278" s="399" t="str">
        <f t="shared" si="672"/>
        <v>DC1TT42</v>
      </c>
      <c r="AC3278" s="399" t="str">
        <f t="shared" si="673"/>
        <v>DC1TT42-DC</v>
      </c>
      <c r="AD3278" t="str">
        <f>Y3278&amp;"-"&amp;VLOOKUP(AC3278,'LICH THI'!C:AA,9,0)</f>
        <v>63DCKT3174-42483</v>
      </c>
      <c r="AE3278">
        <f t="shared" si="674"/>
        <v>1</v>
      </c>
    </row>
    <row r="3279" spans="1:31" x14ac:dyDescent="0.25">
      <c r="A3279" s="436" t="str">
        <f t="shared" si="664"/>
        <v>DC1TT42-DC-27</v>
      </c>
      <c r="B3279" s="436">
        <f>COUNTIF(AC$4:AC3279,AC3279)</f>
        <v>27</v>
      </c>
      <c r="C3279" s="436" t="str">
        <f t="shared" si="665"/>
        <v>DC1TT42-DC</v>
      </c>
      <c r="D3279" s="436">
        <f>VLOOKUP(C3279,'LICH THI'!C:AA,12,0)</f>
        <v>55</v>
      </c>
      <c r="E3279" s="436">
        <f>VLOOKUP(C3279,'LICH THI'!C:AA,13,0)</f>
        <v>0</v>
      </c>
      <c r="F3279" s="436" t="str">
        <f t="shared" si="675"/>
        <v/>
      </c>
      <c r="G3279" s="436" t="str">
        <f>VLOOKUP(C3279,'LICH THI'!C:AA,14,0)</f>
        <v/>
      </c>
      <c r="H3279" s="436" t="str">
        <f t="shared" si="666"/>
        <v/>
      </c>
      <c r="I3279" s="436" t="str">
        <f t="shared" si="667"/>
        <v>NguyễnThị Khánh Ly</v>
      </c>
      <c r="J3279" s="436"/>
      <c r="K3279" s="436">
        <f t="shared" si="668"/>
        <v>1</v>
      </c>
      <c r="L3279" s="436" t="str">
        <f t="shared" si="669"/>
        <v>DC1TT42-DC-1</v>
      </c>
      <c r="M3279" s="436" t="str">
        <f t="shared" si="670"/>
        <v/>
      </c>
      <c r="N3279" s="437" t="e">
        <f t="shared" si="676"/>
        <v>#VALUE!</v>
      </c>
      <c r="O3279" s="437"/>
      <c r="P3279" s="430" t="str">
        <f t="shared" si="671"/>
        <v/>
      </c>
      <c r="U3279" s="177">
        <v>21</v>
      </c>
      <c r="V3279" s="177" t="s">
        <v>3378</v>
      </c>
      <c r="W3279" s="177" t="s">
        <v>5680</v>
      </c>
      <c r="X3279" s="177" t="s">
        <v>4287</v>
      </c>
      <c r="Y3279" s="177" t="s">
        <v>5681</v>
      </c>
      <c r="Z3279" s="177" t="s">
        <v>7192</v>
      </c>
      <c r="AA3279" s="525" t="s">
        <v>5551</v>
      </c>
      <c r="AB3279" s="399" t="str">
        <f t="shared" si="672"/>
        <v>DC1TT42</v>
      </c>
      <c r="AC3279" s="399" t="str">
        <f t="shared" si="673"/>
        <v>DC1TT42-DC</v>
      </c>
      <c r="AD3279" t="str">
        <f>Y3279&amp;"-"&amp;VLOOKUP(AC3279,'LICH THI'!C:AA,9,0)</f>
        <v>64DCKT3267-42483</v>
      </c>
      <c r="AE3279">
        <f t="shared" si="674"/>
        <v>1</v>
      </c>
    </row>
    <row r="3280" spans="1:31" x14ac:dyDescent="0.25">
      <c r="A3280" s="436" t="str">
        <f t="shared" si="664"/>
        <v>DC1TT42-DC-28</v>
      </c>
      <c r="B3280" s="436">
        <f>COUNTIF(AC$4:AC3280,AC3280)</f>
        <v>28</v>
      </c>
      <c r="C3280" s="436" t="str">
        <f t="shared" si="665"/>
        <v>DC1TT42-DC</v>
      </c>
      <c r="D3280" s="436">
        <f>VLOOKUP(C3280,'LICH THI'!C:AA,12,0)</f>
        <v>55</v>
      </c>
      <c r="E3280" s="436">
        <f>VLOOKUP(C3280,'LICH THI'!C:AA,13,0)</f>
        <v>0</v>
      </c>
      <c r="F3280" s="436" t="str">
        <f t="shared" si="675"/>
        <v/>
      </c>
      <c r="G3280" s="436" t="str">
        <f>VLOOKUP(C3280,'LICH THI'!C:AA,14,0)</f>
        <v/>
      </c>
      <c r="H3280" s="436" t="str">
        <f t="shared" si="666"/>
        <v/>
      </c>
      <c r="I3280" s="436" t="str">
        <f t="shared" si="667"/>
        <v>Nguyễn Thị Hồng Minh</v>
      </c>
      <c r="J3280" s="436"/>
      <c r="K3280" s="436">
        <f t="shared" si="668"/>
        <v>1</v>
      </c>
      <c r="L3280" s="436" t="str">
        <f t="shared" si="669"/>
        <v>DC1TT42-DC-1</v>
      </c>
      <c r="M3280" s="436" t="str">
        <f t="shared" si="670"/>
        <v/>
      </c>
      <c r="N3280" s="437" t="e">
        <f t="shared" si="676"/>
        <v>#VALUE!</v>
      </c>
      <c r="O3280" s="437"/>
      <c r="P3280" s="430" t="str">
        <f t="shared" si="671"/>
        <v/>
      </c>
      <c r="U3280" s="177">
        <v>54</v>
      </c>
      <c r="V3280" s="177" t="s">
        <v>3046</v>
      </c>
      <c r="W3280" s="177" t="s">
        <v>2648</v>
      </c>
      <c r="X3280" s="177" t="s">
        <v>2713</v>
      </c>
      <c r="Y3280" s="177" t="s">
        <v>3061</v>
      </c>
      <c r="Z3280" s="177" t="s">
        <v>7192</v>
      </c>
      <c r="AA3280" s="525" t="s">
        <v>3062</v>
      </c>
      <c r="AB3280" s="399" t="str">
        <f t="shared" si="672"/>
        <v>DC1TT42</v>
      </c>
      <c r="AC3280" s="399" t="str">
        <f t="shared" si="673"/>
        <v>DC1TT42-DC</v>
      </c>
      <c r="AD3280" t="str">
        <f>Y3280&amp;"-"&amp;VLOOKUP(AC3280,'LICH THI'!C:AA,9,0)</f>
        <v>63DCKT3259-42483</v>
      </c>
      <c r="AE3280">
        <f t="shared" si="674"/>
        <v>1</v>
      </c>
    </row>
    <row r="3281" spans="1:31" x14ac:dyDescent="0.25">
      <c r="A3281" s="436" t="str">
        <f t="shared" si="664"/>
        <v>DC1TT42-DC-29</v>
      </c>
      <c r="B3281" s="436">
        <f>COUNTIF(AC$4:AC3281,AC3281)</f>
        <v>29</v>
      </c>
      <c r="C3281" s="436" t="str">
        <f t="shared" si="665"/>
        <v>DC1TT42-DC</v>
      </c>
      <c r="D3281" s="436">
        <f>VLOOKUP(C3281,'LICH THI'!C:AA,12,0)</f>
        <v>55</v>
      </c>
      <c r="E3281" s="436">
        <f>VLOOKUP(C3281,'LICH THI'!C:AA,13,0)</f>
        <v>0</v>
      </c>
      <c r="F3281" s="436" t="str">
        <f t="shared" si="675"/>
        <v/>
      </c>
      <c r="G3281" s="436" t="str">
        <f>VLOOKUP(C3281,'LICH THI'!C:AA,14,0)</f>
        <v/>
      </c>
      <c r="H3281" s="436" t="str">
        <f t="shared" si="666"/>
        <v/>
      </c>
      <c r="I3281" s="436" t="str">
        <f t="shared" si="667"/>
        <v>Vũ Đức Minh</v>
      </c>
      <c r="J3281" s="436"/>
      <c r="K3281" s="436">
        <f t="shared" si="668"/>
        <v>1</v>
      </c>
      <c r="L3281" s="436" t="str">
        <f t="shared" si="669"/>
        <v>DC1TT42-DC-1</v>
      </c>
      <c r="M3281" s="436" t="str">
        <f t="shared" si="670"/>
        <v/>
      </c>
      <c r="N3281" s="437" t="e">
        <f t="shared" si="676"/>
        <v>#VALUE!</v>
      </c>
      <c r="O3281" s="437"/>
      <c r="P3281" s="430" t="str">
        <f t="shared" si="671"/>
        <v/>
      </c>
      <c r="U3281" s="177">
        <v>6</v>
      </c>
      <c r="V3281" s="177" t="s">
        <v>2707</v>
      </c>
      <c r="W3281" s="177" t="s">
        <v>2712</v>
      </c>
      <c r="X3281" s="177" t="s">
        <v>2713</v>
      </c>
      <c r="Y3281" s="177" t="s">
        <v>2714</v>
      </c>
      <c r="Z3281" s="177" t="s">
        <v>7192</v>
      </c>
      <c r="AA3281" s="525" t="s">
        <v>2715</v>
      </c>
      <c r="AB3281" s="399" t="str">
        <f t="shared" si="672"/>
        <v>DC1TT42</v>
      </c>
      <c r="AC3281" s="399" t="str">
        <f t="shared" si="673"/>
        <v>DC1TT42-DC</v>
      </c>
      <c r="AD3281" t="str">
        <f>Y3281&amp;"-"&amp;VLOOKUP(AC3281,'LICH THI'!C:AA,9,0)</f>
        <v>63DCQT3063-42483</v>
      </c>
      <c r="AE3281">
        <f t="shared" si="674"/>
        <v>1</v>
      </c>
    </row>
    <row r="3282" spans="1:31" x14ac:dyDescent="0.25">
      <c r="A3282" s="436" t="str">
        <f t="shared" si="664"/>
        <v>DC1TT42-DC-30</v>
      </c>
      <c r="B3282" s="436">
        <f>COUNTIF(AC$4:AC3282,AC3282)</f>
        <v>30</v>
      </c>
      <c r="C3282" s="436" t="str">
        <f t="shared" si="665"/>
        <v>DC1TT42-DC</v>
      </c>
      <c r="D3282" s="436">
        <f>VLOOKUP(C3282,'LICH THI'!C:AA,12,0)</f>
        <v>55</v>
      </c>
      <c r="E3282" s="436">
        <f>VLOOKUP(C3282,'LICH THI'!C:AA,13,0)</f>
        <v>0</v>
      </c>
      <c r="F3282" s="436" t="str">
        <f t="shared" si="675"/>
        <v/>
      </c>
      <c r="G3282" s="436" t="str">
        <f>VLOOKUP(C3282,'LICH THI'!C:AA,14,0)</f>
        <v/>
      </c>
      <c r="H3282" s="436" t="str">
        <f t="shared" si="666"/>
        <v/>
      </c>
      <c r="I3282" s="436" t="str">
        <f t="shared" si="667"/>
        <v>Nguyễn Thị Nương</v>
      </c>
      <c r="J3282" s="436"/>
      <c r="K3282" s="436">
        <f t="shared" si="668"/>
        <v>1</v>
      </c>
      <c r="L3282" s="436" t="str">
        <f t="shared" si="669"/>
        <v>DC1TT42-DC-1</v>
      </c>
      <c r="M3282" s="436" t="str">
        <f t="shared" si="670"/>
        <v/>
      </c>
      <c r="N3282" s="437" t="e">
        <f t="shared" si="676"/>
        <v>#VALUE!</v>
      </c>
      <c r="O3282" s="437"/>
      <c r="P3282" s="430" t="str">
        <f t="shared" si="671"/>
        <v/>
      </c>
      <c r="U3282" s="177">
        <v>34</v>
      </c>
      <c r="V3282" s="177" t="s">
        <v>3381</v>
      </c>
      <c r="W3282" s="177" t="s">
        <v>2619</v>
      </c>
      <c r="X3282" s="177" t="s">
        <v>5589</v>
      </c>
      <c r="Y3282" s="177" t="s">
        <v>5590</v>
      </c>
      <c r="Z3282" s="177" t="s">
        <v>7192</v>
      </c>
      <c r="AA3282" s="525" t="s">
        <v>3802</v>
      </c>
      <c r="AB3282" s="399" t="str">
        <f t="shared" si="672"/>
        <v>DC1TT42</v>
      </c>
      <c r="AC3282" s="399" t="str">
        <f t="shared" si="673"/>
        <v>DC1TT42-DC</v>
      </c>
      <c r="AD3282" t="str">
        <f>Y3282&amp;"-"&amp;VLOOKUP(AC3282,'LICH THI'!C:AA,9,0)</f>
        <v>64DCKT3240-42483</v>
      </c>
      <c r="AE3282">
        <f t="shared" si="674"/>
        <v>1</v>
      </c>
    </row>
    <row r="3283" spans="1:31" x14ac:dyDescent="0.25">
      <c r="A3283" s="436" t="str">
        <f t="shared" si="664"/>
        <v>DC1TT42-DC-31</v>
      </c>
      <c r="B3283" s="436">
        <f>COUNTIF(AC$4:AC3283,AC3283)</f>
        <v>31</v>
      </c>
      <c r="C3283" s="436" t="str">
        <f t="shared" si="665"/>
        <v>DC1TT42-DC</v>
      </c>
      <c r="D3283" s="436">
        <f>VLOOKUP(C3283,'LICH THI'!C:AA,12,0)</f>
        <v>55</v>
      </c>
      <c r="E3283" s="436">
        <f>VLOOKUP(C3283,'LICH THI'!C:AA,13,0)</f>
        <v>0</v>
      </c>
      <c r="F3283" s="436" t="str">
        <f t="shared" si="675"/>
        <v/>
      </c>
      <c r="G3283" s="436" t="str">
        <f>VLOOKUP(C3283,'LICH THI'!C:AA,14,0)</f>
        <v/>
      </c>
      <c r="H3283" s="436" t="str">
        <f t="shared" si="666"/>
        <v/>
      </c>
      <c r="I3283" s="436" t="str">
        <f t="shared" si="667"/>
        <v>Đới Thanh Nga</v>
      </c>
      <c r="J3283" s="436"/>
      <c r="K3283" s="436">
        <f t="shared" si="668"/>
        <v>1</v>
      </c>
      <c r="L3283" s="436" t="str">
        <f t="shared" si="669"/>
        <v>DC1TT42-DC-1</v>
      </c>
      <c r="M3283" s="436" t="str">
        <f t="shared" si="670"/>
        <v/>
      </c>
      <c r="N3283" s="437" t="e">
        <f t="shared" si="676"/>
        <v>#VALUE!</v>
      </c>
      <c r="O3283" s="437"/>
      <c r="P3283" s="430" t="str">
        <f t="shared" si="671"/>
        <v/>
      </c>
      <c r="U3283" s="177">
        <v>22</v>
      </c>
      <c r="V3283" s="177" t="s">
        <v>3378</v>
      </c>
      <c r="W3283" s="177" t="s">
        <v>4533</v>
      </c>
      <c r="X3283" s="177" t="s">
        <v>2676</v>
      </c>
      <c r="Y3283" s="177" t="s">
        <v>4534</v>
      </c>
      <c r="Z3283" s="177" t="s">
        <v>7192</v>
      </c>
      <c r="AA3283" s="525" t="s">
        <v>2886</v>
      </c>
      <c r="AB3283" s="399" t="str">
        <f t="shared" si="672"/>
        <v>DC1TT42</v>
      </c>
      <c r="AC3283" s="399" t="str">
        <f t="shared" si="673"/>
        <v>DC1TT42-DC</v>
      </c>
      <c r="AD3283" t="str">
        <f>Y3283&amp;"-"&amp;VLOOKUP(AC3283,'LICH THI'!C:AA,9,0)</f>
        <v>64DCKT3155-42483</v>
      </c>
      <c r="AE3283">
        <f t="shared" si="674"/>
        <v>1</v>
      </c>
    </row>
    <row r="3284" spans="1:31" x14ac:dyDescent="0.25">
      <c r="A3284" s="436" t="str">
        <f t="shared" si="664"/>
        <v>DC1TT42-DC-32</v>
      </c>
      <c r="B3284" s="436">
        <f>COUNTIF(AC$4:AC3284,AC3284)</f>
        <v>32</v>
      </c>
      <c r="C3284" s="436" t="str">
        <f t="shared" si="665"/>
        <v>DC1TT42-DC</v>
      </c>
      <c r="D3284" s="436">
        <f>VLOOKUP(C3284,'LICH THI'!C:AA,12,0)</f>
        <v>55</v>
      </c>
      <c r="E3284" s="436">
        <f>VLOOKUP(C3284,'LICH THI'!C:AA,13,0)</f>
        <v>0</v>
      </c>
      <c r="F3284" s="436" t="str">
        <f t="shared" si="675"/>
        <v/>
      </c>
      <c r="G3284" s="436" t="str">
        <f>VLOOKUP(C3284,'LICH THI'!C:AA,14,0)</f>
        <v/>
      </c>
      <c r="H3284" s="436" t="str">
        <f t="shared" si="666"/>
        <v/>
      </c>
      <c r="I3284" s="436" t="str">
        <f t="shared" si="667"/>
        <v>Đặng Thị Thuý Ngân</v>
      </c>
      <c r="J3284" s="436"/>
      <c r="K3284" s="436">
        <f t="shared" si="668"/>
        <v>1</v>
      </c>
      <c r="L3284" s="436" t="str">
        <f t="shared" si="669"/>
        <v>DC1TT42-DC-1</v>
      </c>
      <c r="M3284" s="436" t="str">
        <f t="shared" si="670"/>
        <v/>
      </c>
      <c r="N3284" s="437" t="e">
        <f t="shared" si="676"/>
        <v>#VALUE!</v>
      </c>
      <c r="O3284" s="437"/>
      <c r="P3284" s="430" t="str">
        <f t="shared" si="671"/>
        <v/>
      </c>
      <c r="U3284" s="177">
        <v>50</v>
      </c>
      <c r="V3284" s="177" t="s">
        <v>3556</v>
      </c>
      <c r="W3284" s="177" t="s">
        <v>5621</v>
      </c>
      <c r="X3284" s="177" t="s">
        <v>4032</v>
      </c>
      <c r="Y3284" s="177" t="s">
        <v>5622</v>
      </c>
      <c r="Z3284" s="177" t="s">
        <v>7192</v>
      </c>
      <c r="AA3284" s="525" t="s">
        <v>5623</v>
      </c>
      <c r="AB3284" s="399" t="str">
        <f t="shared" si="672"/>
        <v>DC1TT42</v>
      </c>
      <c r="AC3284" s="399" t="str">
        <f t="shared" si="673"/>
        <v>DC1TT42-DC</v>
      </c>
      <c r="AD3284" t="str">
        <f>Y3284&amp;"-"&amp;VLOOKUP(AC3284,'LICH THI'!C:AA,9,0)</f>
        <v>65DCQT22920-42483</v>
      </c>
      <c r="AE3284">
        <f t="shared" si="674"/>
        <v>1</v>
      </c>
    </row>
    <row r="3285" spans="1:31" x14ac:dyDescent="0.25">
      <c r="A3285" s="436" t="str">
        <f t="shared" si="664"/>
        <v>DC1TT42-DC-33</v>
      </c>
      <c r="B3285" s="436">
        <f>COUNTIF(AC$4:AC3285,AC3285)</f>
        <v>33</v>
      </c>
      <c r="C3285" s="436" t="str">
        <f t="shared" si="665"/>
        <v>DC1TT42-DC</v>
      </c>
      <c r="D3285" s="436">
        <f>VLOOKUP(C3285,'LICH THI'!C:AA,12,0)</f>
        <v>55</v>
      </c>
      <c r="E3285" s="436">
        <f>VLOOKUP(C3285,'LICH THI'!C:AA,13,0)</f>
        <v>0</v>
      </c>
      <c r="F3285" s="436" t="str">
        <f t="shared" si="675"/>
        <v/>
      </c>
      <c r="G3285" s="436" t="str">
        <f>VLOOKUP(C3285,'LICH THI'!C:AA,14,0)</f>
        <v/>
      </c>
      <c r="H3285" s="436" t="str">
        <f t="shared" si="666"/>
        <v/>
      </c>
      <c r="I3285" s="436" t="str">
        <f t="shared" si="667"/>
        <v>Nguyễn Thị Nguyệt</v>
      </c>
      <c r="J3285" s="436"/>
      <c r="K3285" s="436">
        <f t="shared" si="668"/>
        <v>1</v>
      </c>
      <c r="L3285" s="436" t="str">
        <f t="shared" si="669"/>
        <v>DC1TT42-DC-1</v>
      </c>
      <c r="M3285" s="436" t="str">
        <f t="shared" si="670"/>
        <v/>
      </c>
      <c r="N3285" s="437" t="e">
        <f t="shared" si="676"/>
        <v>#VALUE!</v>
      </c>
      <c r="O3285" s="437"/>
      <c r="P3285" s="430" t="str">
        <f t="shared" si="671"/>
        <v/>
      </c>
      <c r="U3285" s="177">
        <v>23</v>
      </c>
      <c r="V3285" s="177" t="s">
        <v>3378</v>
      </c>
      <c r="W3285" s="177" t="s">
        <v>2619</v>
      </c>
      <c r="X3285" s="177" t="s">
        <v>4746</v>
      </c>
      <c r="Y3285" s="177" t="s">
        <v>5580</v>
      </c>
      <c r="Z3285" s="177" t="s">
        <v>7192</v>
      </c>
      <c r="AA3285" s="525" t="s">
        <v>4099</v>
      </c>
      <c r="AB3285" s="399" t="str">
        <f t="shared" si="672"/>
        <v>DC1TT42</v>
      </c>
      <c r="AC3285" s="399" t="str">
        <f t="shared" si="673"/>
        <v>DC1TT42-DC</v>
      </c>
      <c r="AD3285" t="str">
        <f>Y3285&amp;"-"&amp;VLOOKUP(AC3285,'LICH THI'!C:AA,9,0)</f>
        <v>64DCKT3200-42483</v>
      </c>
      <c r="AE3285">
        <f t="shared" si="674"/>
        <v>1</v>
      </c>
    </row>
    <row r="3286" spans="1:31" x14ac:dyDescent="0.25">
      <c r="A3286" s="436" t="str">
        <f t="shared" si="664"/>
        <v>DC1TT42-DC-34</v>
      </c>
      <c r="B3286" s="436">
        <f>COUNTIF(AC$4:AC3286,AC3286)</f>
        <v>34</v>
      </c>
      <c r="C3286" s="436" t="str">
        <f t="shared" si="665"/>
        <v>DC1TT42-DC</v>
      </c>
      <c r="D3286" s="436">
        <f>VLOOKUP(C3286,'LICH THI'!C:AA,12,0)</f>
        <v>55</v>
      </c>
      <c r="E3286" s="436">
        <f>VLOOKUP(C3286,'LICH THI'!C:AA,13,0)</f>
        <v>0</v>
      </c>
      <c r="F3286" s="436" t="str">
        <f t="shared" si="675"/>
        <v/>
      </c>
      <c r="G3286" s="436" t="str">
        <f>VLOOKUP(C3286,'LICH THI'!C:AA,14,0)</f>
        <v/>
      </c>
      <c r="H3286" s="436" t="str">
        <f t="shared" si="666"/>
        <v/>
      </c>
      <c r="I3286" s="436" t="str">
        <f t="shared" si="667"/>
        <v>Nguyễn Thị Nguyệt</v>
      </c>
      <c r="J3286" s="436"/>
      <c r="K3286" s="436">
        <f t="shared" si="668"/>
        <v>1</v>
      </c>
      <c r="L3286" s="436" t="str">
        <f t="shared" si="669"/>
        <v>DC1TT42-DC-1</v>
      </c>
      <c r="M3286" s="436" t="str">
        <f t="shared" si="670"/>
        <v/>
      </c>
      <c r="N3286" s="437" t="e">
        <f t="shared" si="676"/>
        <v>#VALUE!</v>
      </c>
      <c r="O3286" s="437"/>
      <c r="P3286" s="430" t="str">
        <f t="shared" si="671"/>
        <v/>
      </c>
      <c r="U3286" s="177">
        <v>33</v>
      </c>
      <c r="V3286" s="177" t="s">
        <v>3381</v>
      </c>
      <c r="W3286" s="177" t="s">
        <v>2619</v>
      </c>
      <c r="X3286" s="177" t="s">
        <v>4746</v>
      </c>
      <c r="Y3286" s="177" t="s">
        <v>5704</v>
      </c>
      <c r="Z3286" s="177" t="s">
        <v>7192</v>
      </c>
      <c r="AA3286" s="525" t="s">
        <v>3809</v>
      </c>
      <c r="AB3286" s="399" t="str">
        <f t="shared" si="672"/>
        <v>DC1TT42</v>
      </c>
      <c r="AC3286" s="399" t="str">
        <f t="shared" si="673"/>
        <v>DC1TT42-DC</v>
      </c>
      <c r="AD3286" t="str">
        <f>Y3286&amp;"-"&amp;VLOOKUP(AC3286,'LICH THI'!C:AA,9,0)</f>
        <v>64DCKT3237-42483</v>
      </c>
      <c r="AE3286">
        <f t="shared" si="674"/>
        <v>1</v>
      </c>
    </row>
    <row r="3287" spans="1:31" x14ac:dyDescent="0.25">
      <c r="A3287" s="436" t="str">
        <f t="shared" si="664"/>
        <v>DC1TT42-DC-35</v>
      </c>
      <c r="B3287" s="436">
        <f>COUNTIF(AC$4:AC3287,AC3287)</f>
        <v>35</v>
      </c>
      <c r="C3287" s="436" t="str">
        <f t="shared" si="665"/>
        <v>DC1TT42-DC</v>
      </c>
      <c r="D3287" s="436">
        <f>VLOOKUP(C3287,'LICH THI'!C:AA,12,0)</f>
        <v>55</v>
      </c>
      <c r="E3287" s="436">
        <f>VLOOKUP(C3287,'LICH THI'!C:AA,13,0)</f>
        <v>0</v>
      </c>
      <c r="F3287" s="436" t="str">
        <f t="shared" si="675"/>
        <v/>
      </c>
      <c r="G3287" s="436" t="str">
        <f>VLOOKUP(C3287,'LICH THI'!C:AA,14,0)</f>
        <v/>
      </c>
      <c r="H3287" s="436" t="str">
        <f t="shared" si="666"/>
        <v/>
      </c>
      <c r="I3287" s="436" t="str">
        <f t="shared" si="667"/>
        <v>Bùi Thị Thu Nhàn</v>
      </c>
      <c r="J3287" s="436"/>
      <c r="K3287" s="436">
        <f t="shared" si="668"/>
        <v>1</v>
      </c>
      <c r="L3287" s="436" t="str">
        <f t="shared" si="669"/>
        <v>DC1TT42-DC-1</v>
      </c>
      <c r="M3287" s="436" t="str">
        <f t="shared" si="670"/>
        <v/>
      </c>
      <c r="N3287" s="437" t="e">
        <f t="shared" si="676"/>
        <v>#VALUE!</v>
      </c>
      <c r="O3287" s="437"/>
      <c r="P3287" s="430" t="str">
        <f t="shared" si="671"/>
        <v/>
      </c>
      <c r="U3287" s="177">
        <v>24</v>
      </c>
      <c r="V3287" s="177" t="s">
        <v>3378</v>
      </c>
      <c r="W3287" s="177" t="s">
        <v>4235</v>
      </c>
      <c r="X3287" s="177" t="s">
        <v>4537</v>
      </c>
      <c r="Y3287" s="177" t="s">
        <v>4538</v>
      </c>
      <c r="Z3287" s="177" t="s">
        <v>7192</v>
      </c>
      <c r="AA3287" s="525" t="s">
        <v>4539</v>
      </c>
      <c r="AB3287" s="399" t="str">
        <f t="shared" si="672"/>
        <v>DC1TT42</v>
      </c>
      <c r="AC3287" s="399" t="str">
        <f t="shared" si="673"/>
        <v>DC1TT42-DC</v>
      </c>
      <c r="AD3287" t="str">
        <f>Y3287&amp;"-"&amp;VLOOKUP(AC3287,'LICH THI'!C:AA,9,0)</f>
        <v>64DCKT3132-42483</v>
      </c>
      <c r="AE3287">
        <f t="shared" si="674"/>
        <v>1</v>
      </c>
    </row>
    <row r="3288" spans="1:31" x14ac:dyDescent="0.25">
      <c r="A3288" s="436" t="str">
        <f t="shared" si="664"/>
        <v>DC1TT42-DC-36</v>
      </c>
      <c r="B3288" s="436">
        <f>COUNTIF(AC$4:AC3288,AC3288)</f>
        <v>36</v>
      </c>
      <c r="C3288" s="436" t="str">
        <f t="shared" si="665"/>
        <v>DC1TT42-DC</v>
      </c>
      <c r="D3288" s="436">
        <f>VLOOKUP(C3288,'LICH THI'!C:AA,12,0)</f>
        <v>55</v>
      </c>
      <c r="E3288" s="436">
        <f>VLOOKUP(C3288,'LICH THI'!C:AA,13,0)</f>
        <v>0</v>
      </c>
      <c r="F3288" s="436" t="str">
        <f t="shared" si="675"/>
        <v/>
      </c>
      <c r="G3288" s="436" t="str">
        <f>VLOOKUP(C3288,'LICH THI'!C:AA,14,0)</f>
        <v/>
      </c>
      <c r="H3288" s="436" t="str">
        <f t="shared" si="666"/>
        <v/>
      </c>
      <c r="I3288" s="436" t="str">
        <f t="shared" si="667"/>
        <v>Trần Thị Thanh Nhàn</v>
      </c>
      <c r="J3288" s="436"/>
      <c r="K3288" s="436">
        <f t="shared" si="668"/>
        <v>1</v>
      </c>
      <c r="L3288" s="436" t="str">
        <f t="shared" si="669"/>
        <v>DC1TT42-DC-1</v>
      </c>
      <c r="M3288" s="436" t="str">
        <f t="shared" si="670"/>
        <v/>
      </c>
      <c r="N3288" s="437" t="e">
        <f t="shared" si="676"/>
        <v>#VALUE!</v>
      </c>
      <c r="O3288" s="437"/>
      <c r="P3288" s="430" t="str">
        <f t="shared" si="671"/>
        <v/>
      </c>
      <c r="U3288" s="177">
        <v>51</v>
      </c>
      <c r="V3288" s="177" t="s">
        <v>4092</v>
      </c>
      <c r="W3288" s="177" t="s">
        <v>3028</v>
      </c>
      <c r="X3288" s="177" t="s">
        <v>4537</v>
      </c>
      <c r="Y3288" s="177" t="s">
        <v>6127</v>
      </c>
      <c r="Z3288" s="177" t="s">
        <v>7192</v>
      </c>
      <c r="AA3288" s="525" t="s">
        <v>5291</v>
      </c>
      <c r="AB3288" s="399" t="str">
        <f t="shared" si="672"/>
        <v>DC1TT42</v>
      </c>
      <c r="AC3288" s="399" t="str">
        <f t="shared" si="673"/>
        <v>DC1TT42-DC</v>
      </c>
      <c r="AD3288" t="str">
        <f>Y3288&amp;"-"&amp;VLOOKUP(AC3288,'LICH THI'!C:AA,9,0)</f>
        <v>65DCVL24407-42483</v>
      </c>
      <c r="AE3288">
        <f t="shared" si="674"/>
        <v>1</v>
      </c>
    </row>
    <row r="3289" spans="1:31" x14ac:dyDescent="0.25">
      <c r="A3289" s="436" t="str">
        <f t="shared" si="664"/>
        <v>DC1TT42-DC-37</v>
      </c>
      <c r="B3289" s="436">
        <f>COUNTIF(AC$4:AC3289,AC3289)</f>
        <v>37</v>
      </c>
      <c r="C3289" s="436" t="str">
        <f t="shared" si="665"/>
        <v>DC1TT42-DC</v>
      </c>
      <c r="D3289" s="436">
        <f>VLOOKUP(C3289,'LICH THI'!C:AA,12,0)</f>
        <v>55</v>
      </c>
      <c r="E3289" s="436">
        <f>VLOOKUP(C3289,'LICH THI'!C:AA,13,0)</f>
        <v>0</v>
      </c>
      <c r="F3289" s="436" t="str">
        <f t="shared" si="675"/>
        <v/>
      </c>
      <c r="G3289" s="436" t="str">
        <f>VLOOKUP(C3289,'LICH THI'!C:AA,14,0)</f>
        <v/>
      </c>
      <c r="H3289" s="436" t="str">
        <f t="shared" si="666"/>
        <v/>
      </c>
      <c r="I3289" s="436" t="str">
        <f t="shared" si="667"/>
        <v>Nguyễn Thị Hà Phương</v>
      </c>
      <c r="J3289" s="436"/>
      <c r="K3289" s="436">
        <f t="shared" si="668"/>
        <v>1</v>
      </c>
      <c r="L3289" s="436" t="str">
        <f t="shared" si="669"/>
        <v>DC1TT42-DC-1</v>
      </c>
      <c r="M3289" s="436" t="str">
        <f t="shared" si="670"/>
        <v/>
      </c>
      <c r="N3289" s="437" t="e">
        <f t="shared" si="676"/>
        <v>#VALUE!</v>
      </c>
      <c r="O3289" s="437"/>
      <c r="P3289" s="430" t="str">
        <f t="shared" si="671"/>
        <v/>
      </c>
      <c r="U3289" s="177">
        <v>44</v>
      </c>
      <c r="V3289" s="177" t="s">
        <v>3491</v>
      </c>
      <c r="W3289" s="177" t="s">
        <v>5694</v>
      </c>
      <c r="X3289" s="177" t="s">
        <v>2717</v>
      </c>
      <c r="Y3289" s="177" t="s">
        <v>7196</v>
      </c>
      <c r="Z3289" s="177" t="s">
        <v>7192</v>
      </c>
      <c r="AA3289" s="525" t="s">
        <v>6059</v>
      </c>
      <c r="AB3289" s="399" t="str">
        <f t="shared" si="672"/>
        <v>DC1TT42</v>
      </c>
      <c r="AC3289" s="399" t="str">
        <f t="shared" si="673"/>
        <v>DC1TT42-DC</v>
      </c>
      <c r="AD3289" t="str">
        <f>Y3289&amp;"-"&amp;VLOOKUP(AC3289,'LICH THI'!C:AA,9,0)</f>
        <v>65DCKT21608-42483</v>
      </c>
      <c r="AE3289">
        <f t="shared" si="674"/>
        <v>1</v>
      </c>
    </row>
    <row r="3290" spans="1:31" x14ac:dyDescent="0.25">
      <c r="A3290" s="436" t="str">
        <f t="shared" si="664"/>
        <v>DC1TT42-DC-38</v>
      </c>
      <c r="B3290" s="436">
        <f>COUNTIF(AC$4:AC3290,AC3290)</f>
        <v>38</v>
      </c>
      <c r="C3290" s="436" t="str">
        <f t="shared" si="665"/>
        <v>DC1TT42-DC</v>
      </c>
      <c r="D3290" s="436">
        <f>VLOOKUP(C3290,'LICH THI'!C:AA,12,0)</f>
        <v>55</v>
      </c>
      <c r="E3290" s="436">
        <f>VLOOKUP(C3290,'LICH THI'!C:AA,13,0)</f>
        <v>0</v>
      </c>
      <c r="F3290" s="436" t="str">
        <f t="shared" si="675"/>
        <v/>
      </c>
      <c r="G3290" s="436" t="str">
        <f>VLOOKUP(C3290,'LICH THI'!C:AA,14,0)</f>
        <v/>
      </c>
      <c r="H3290" s="436" t="str">
        <f t="shared" si="666"/>
        <v/>
      </c>
      <c r="I3290" s="436" t="str">
        <f t="shared" si="667"/>
        <v>Nguyễn Thị Mai Phương</v>
      </c>
      <c r="J3290" s="436"/>
      <c r="K3290" s="436">
        <f t="shared" si="668"/>
        <v>1</v>
      </c>
      <c r="L3290" s="436" t="str">
        <f t="shared" si="669"/>
        <v>DC1TT42-DC-1</v>
      </c>
      <c r="M3290" s="436" t="str">
        <f t="shared" si="670"/>
        <v/>
      </c>
      <c r="N3290" s="437" t="e">
        <f t="shared" si="676"/>
        <v>#VALUE!</v>
      </c>
      <c r="O3290" s="437"/>
      <c r="P3290" s="430" t="str">
        <f t="shared" si="671"/>
        <v/>
      </c>
      <c r="U3290" s="177">
        <v>38</v>
      </c>
      <c r="V3290" s="177" t="s">
        <v>3019</v>
      </c>
      <c r="W3290" s="177" t="s">
        <v>3875</v>
      </c>
      <c r="X3290" s="177" t="s">
        <v>2717</v>
      </c>
      <c r="Y3290" s="177" t="s">
        <v>3876</v>
      </c>
      <c r="Z3290" s="177" t="s">
        <v>7192</v>
      </c>
      <c r="AA3290" s="525" t="s">
        <v>3048</v>
      </c>
      <c r="AB3290" s="399" t="str">
        <f t="shared" si="672"/>
        <v>DC1TT42</v>
      </c>
      <c r="AC3290" s="399" t="str">
        <f t="shared" si="673"/>
        <v>DC1TT42-DC</v>
      </c>
      <c r="AD3290" t="str">
        <f>Y3290&amp;"-"&amp;VLOOKUP(AC3290,'LICH THI'!C:AA,9,0)</f>
        <v>64DCQT3079-42483</v>
      </c>
      <c r="AE3290">
        <f t="shared" si="674"/>
        <v>1</v>
      </c>
    </row>
    <row r="3291" spans="1:31" x14ac:dyDescent="0.25">
      <c r="A3291" s="436" t="str">
        <f t="shared" si="664"/>
        <v>DC1TT42-DC-39</v>
      </c>
      <c r="B3291" s="436">
        <f>COUNTIF(AC$4:AC3291,AC3291)</f>
        <v>39</v>
      </c>
      <c r="C3291" s="436" t="str">
        <f t="shared" si="665"/>
        <v>DC1TT42-DC</v>
      </c>
      <c r="D3291" s="436">
        <f>VLOOKUP(C3291,'LICH THI'!C:AA,12,0)</f>
        <v>55</v>
      </c>
      <c r="E3291" s="436">
        <f>VLOOKUP(C3291,'LICH THI'!C:AA,13,0)</f>
        <v>0</v>
      </c>
      <c r="F3291" s="436" t="str">
        <f t="shared" si="675"/>
        <v/>
      </c>
      <c r="G3291" s="436" t="str">
        <f>VLOOKUP(C3291,'LICH THI'!C:AA,14,0)</f>
        <v/>
      </c>
      <c r="H3291" s="436" t="str">
        <f t="shared" si="666"/>
        <v/>
      </c>
      <c r="I3291" s="436" t="str">
        <f t="shared" si="667"/>
        <v>Trần Thị Phương</v>
      </c>
      <c r="J3291" s="436"/>
      <c r="K3291" s="436">
        <f t="shared" si="668"/>
        <v>1</v>
      </c>
      <c r="L3291" s="436" t="str">
        <f t="shared" si="669"/>
        <v>DC1TT42-DC-1</v>
      </c>
      <c r="M3291" s="436" t="str">
        <f t="shared" si="670"/>
        <v/>
      </c>
      <c r="N3291" s="437" t="e">
        <f t="shared" si="676"/>
        <v>#VALUE!</v>
      </c>
      <c r="O3291" s="437"/>
      <c r="P3291" s="430" t="str">
        <f t="shared" si="671"/>
        <v/>
      </c>
      <c r="U3291" s="177">
        <v>7</v>
      </c>
      <c r="V3291" s="177" t="s">
        <v>2707</v>
      </c>
      <c r="W3291" s="177" t="s">
        <v>2716</v>
      </c>
      <c r="X3291" s="177" t="s">
        <v>2717</v>
      </c>
      <c r="Y3291" s="177" t="s">
        <v>2718</v>
      </c>
      <c r="Z3291" s="177" t="s">
        <v>7192</v>
      </c>
      <c r="AA3291" s="525" t="s">
        <v>2719</v>
      </c>
      <c r="AB3291" s="399" t="str">
        <f t="shared" si="672"/>
        <v>DC1TT42</v>
      </c>
      <c r="AC3291" s="399" t="str">
        <f t="shared" si="673"/>
        <v>DC1TT42-DC</v>
      </c>
      <c r="AD3291" t="str">
        <f>Y3291&amp;"-"&amp;VLOOKUP(AC3291,'LICH THI'!C:AA,9,0)</f>
        <v>63DCQT3066-42483</v>
      </c>
      <c r="AE3291">
        <f t="shared" si="674"/>
        <v>1</v>
      </c>
    </row>
    <row r="3292" spans="1:31" x14ac:dyDescent="0.25">
      <c r="A3292" s="436" t="str">
        <f t="shared" si="664"/>
        <v>DC1TT42-DC-40</v>
      </c>
      <c r="B3292" s="436">
        <f>COUNTIF(AC$4:AC3292,AC3292)</f>
        <v>40</v>
      </c>
      <c r="C3292" s="436" t="str">
        <f t="shared" si="665"/>
        <v>DC1TT42-DC</v>
      </c>
      <c r="D3292" s="436">
        <f>VLOOKUP(C3292,'LICH THI'!C:AA,12,0)</f>
        <v>55</v>
      </c>
      <c r="E3292" s="436">
        <f>VLOOKUP(C3292,'LICH THI'!C:AA,13,0)</f>
        <v>0</v>
      </c>
      <c r="F3292" s="436" t="str">
        <f t="shared" si="675"/>
        <v/>
      </c>
      <c r="G3292" s="436" t="str">
        <f>VLOOKUP(C3292,'LICH THI'!C:AA,14,0)</f>
        <v/>
      </c>
      <c r="H3292" s="436" t="str">
        <f t="shared" si="666"/>
        <v/>
      </c>
      <c r="I3292" s="436" t="str">
        <f t="shared" si="667"/>
        <v>Trịnh Thị Son</v>
      </c>
      <c r="J3292" s="436"/>
      <c r="K3292" s="436">
        <f t="shared" si="668"/>
        <v>1</v>
      </c>
      <c r="L3292" s="436" t="str">
        <f t="shared" si="669"/>
        <v>DC1TT42-DC-1</v>
      </c>
      <c r="M3292" s="436" t="str">
        <f t="shared" si="670"/>
        <v/>
      </c>
      <c r="N3292" s="437" t="e">
        <f t="shared" si="676"/>
        <v>#VALUE!</v>
      </c>
      <c r="O3292" s="437"/>
      <c r="P3292" s="430" t="str">
        <f t="shared" si="671"/>
        <v/>
      </c>
      <c r="U3292" s="177">
        <v>25</v>
      </c>
      <c r="V3292" s="177" t="s">
        <v>3378</v>
      </c>
      <c r="W3292" s="177" t="s">
        <v>4272</v>
      </c>
      <c r="X3292" s="177" t="s">
        <v>4545</v>
      </c>
      <c r="Y3292" s="177" t="s">
        <v>4546</v>
      </c>
      <c r="Z3292" s="177" t="s">
        <v>7192</v>
      </c>
      <c r="AA3292" s="525" t="s">
        <v>4547</v>
      </c>
      <c r="AB3292" s="399" t="str">
        <f t="shared" si="672"/>
        <v>DC1TT42</v>
      </c>
      <c r="AC3292" s="399" t="str">
        <f t="shared" si="673"/>
        <v>DC1TT42-DC</v>
      </c>
      <c r="AD3292" t="str">
        <f>Y3292&amp;"-"&amp;VLOOKUP(AC3292,'LICH THI'!C:AA,9,0)</f>
        <v>64DCKT3119-42483</v>
      </c>
      <c r="AE3292">
        <f t="shared" si="674"/>
        <v>1</v>
      </c>
    </row>
    <row r="3293" spans="1:31" x14ac:dyDescent="0.25">
      <c r="A3293" s="436" t="str">
        <f t="shared" si="664"/>
        <v>DC1TT42-DC-41</v>
      </c>
      <c r="B3293" s="436">
        <f>COUNTIF(AC$4:AC3293,AC3293)</f>
        <v>41</v>
      </c>
      <c r="C3293" s="436" t="str">
        <f t="shared" si="665"/>
        <v>DC1TT42-DC</v>
      </c>
      <c r="D3293" s="436">
        <f>VLOOKUP(C3293,'LICH THI'!C:AA,12,0)</f>
        <v>55</v>
      </c>
      <c r="E3293" s="436">
        <f>VLOOKUP(C3293,'LICH THI'!C:AA,13,0)</f>
        <v>0</v>
      </c>
      <c r="F3293" s="436" t="str">
        <f t="shared" si="675"/>
        <v/>
      </c>
      <c r="G3293" s="436" t="str">
        <f>VLOOKUP(C3293,'LICH THI'!C:AA,14,0)</f>
        <v/>
      </c>
      <c r="H3293" s="436" t="str">
        <f t="shared" si="666"/>
        <v/>
      </c>
      <c r="I3293" s="436" t="str">
        <f t="shared" si="667"/>
        <v>Đặng Phan Cẩm Tú</v>
      </c>
      <c r="J3293" s="436"/>
      <c r="K3293" s="436">
        <f t="shared" si="668"/>
        <v>1</v>
      </c>
      <c r="L3293" s="436" t="str">
        <f t="shared" si="669"/>
        <v>DC1TT42-DC-1</v>
      </c>
      <c r="M3293" s="436" t="str">
        <f t="shared" si="670"/>
        <v/>
      </c>
      <c r="N3293" s="437" t="e">
        <f t="shared" si="676"/>
        <v>#VALUE!</v>
      </c>
      <c r="O3293" s="437"/>
      <c r="P3293" s="430" t="str">
        <f t="shared" si="671"/>
        <v/>
      </c>
      <c r="U3293" s="177">
        <v>45</v>
      </c>
      <c r="V3293" s="177" t="s">
        <v>3491</v>
      </c>
      <c r="W3293" s="177" t="s">
        <v>6873</v>
      </c>
      <c r="X3293" s="177" t="s">
        <v>2697</v>
      </c>
      <c r="Y3293" s="177" t="s">
        <v>6874</v>
      </c>
      <c r="Z3293" s="177" t="s">
        <v>7192</v>
      </c>
      <c r="AA3293" s="525" t="s">
        <v>6235</v>
      </c>
      <c r="AB3293" s="399" t="str">
        <f t="shared" si="672"/>
        <v>DC1TT42</v>
      </c>
      <c r="AC3293" s="399" t="str">
        <f t="shared" si="673"/>
        <v>DC1TT42-DC</v>
      </c>
      <c r="AD3293" t="str">
        <f>Y3293&amp;"-"&amp;VLOOKUP(AC3293,'LICH THI'!C:AA,9,0)</f>
        <v>65DCKT22892-42483</v>
      </c>
      <c r="AE3293">
        <f t="shared" si="674"/>
        <v>1</v>
      </c>
    </row>
    <row r="3294" spans="1:31" x14ac:dyDescent="0.25">
      <c r="A3294" s="436" t="str">
        <f t="shared" si="664"/>
        <v>DC1TT42-DC-42</v>
      </c>
      <c r="B3294" s="436">
        <f>COUNTIF(AC$4:AC3294,AC3294)</f>
        <v>42</v>
      </c>
      <c r="C3294" s="436" t="str">
        <f t="shared" si="665"/>
        <v>DC1TT42-DC</v>
      </c>
      <c r="D3294" s="436">
        <f>VLOOKUP(C3294,'LICH THI'!C:AA,12,0)</f>
        <v>55</v>
      </c>
      <c r="E3294" s="436">
        <f>VLOOKUP(C3294,'LICH THI'!C:AA,13,0)</f>
        <v>0</v>
      </c>
      <c r="F3294" s="436" t="str">
        <f t="shared" si="675"/>
        <v/>
      </c>
      <c r="G3294" s="436" t="str">
        <f>VLOOKUP(C3294,'LICH THI'!C:AA,14,0)</f>
        <v/>
      </c>
      <c r="H3294" s="436" t="str">
        <f t="shared" si="666"/>
        <v/>
      </c>
      <c r="I3294" s="436" t="str">
        <f t="shared" si="667"/>
        <v>Đỗ Thị Tuyết</v>
      </c>
      <c r="J3294" s="436"/>
      <c r="K3294" s="436">
        <f t="shared" si="668"/>
        <v>1</v>
      </c>
      <c r="L3294" s="436" t="str">
        <f t="shared" si="669"/>
        <v>DC1TT42-DC-1</v>
      </c>
      <c r="M3294" s="436" t="str">
        <f t="shared" si="670"/>
        <v/>
      </c>
      <c r="N3294" s="437" t="e">
        <f t="shared" si="676"/>
        <v>#VALUE!</v>
      </c>
      <c r="O3294" s="437"/>
      <c r="P3294" s="430" t="str">
        <f t="shared" si="671"/>
        <v/>
      </c>
      <c r="U3294" s="177">
        <v>13</v>
      </c>
      <c r="V3294" s="177" t="s">
        <v>3358</v>
      </c>
      <c r="W3294" s="177" t="s">
        <v>2634</v>
      </c>
      <c r="X3294" s="177" t="s">
        <v>2635</v>
      </c>
      <c r="Y3294" s="177" t="s">
        <v>5734</v>
      </c>
      <c r="Z3294" s="177" t="s">
        <v>7192</v>
      </c>
      <c r="AA3294" s="525" t="s">
        <v>3916</v>
      </c>
      <c r="AB3294" s="399" t="str">
        <f t="shared" si="672"/>
        <v>DC1TT42</v>
      </c>
      <c r="AC3294" s="399" t="str">
        <f t="shared" si="673"/>
        <v>DC1TT42-DC</v>
      </c>
      <c r="AD3294" t="str">
        <f>Y3294&amp;"-"&amp;VLOOKUP(AC3294,'LICH THI'!C:AA,9,0)</f>
        <v>64DCKT3038-42483</v>
      </c>
      <c r="AE3294">
        <f t="shared" si="674"/>
        <v>1</v>
      </c>
    </row>
    <row r="3295" spans="1:31" x14ac:dyDescent="0.25">
      <c r="A3295" s="436" t="str">
        <f t="shared" si="664"/>
        <v>DC1TT42-DC-43</v>
      </c>
      <c r="B3295" s="436">
        <f>COUNTIF(AC$4:AC3295,AC3295)</f>
        <v>43</v>
      </c>
      <c r="C3295" s="436" t="str">
        <f t="shared" si="665"/>
        <v>DC1TT42-DC</v>
      </c>
      <c r="D3295" s="436">
        <f>VLOOKUP(C3295,'LICH THI'!C:AA,12,0)</f>
        <v>55</v>
      </c>
      <c r="E3295" s="436">
        <f>VLOOKUP(C3295,'LICH THI'!C:AA,13,0)</f>
        <v>0</v>
      </c>
      <c r="F3295" s="436" t="str">
        <f t="shared" si="675"/>
        <v/>
      </c>
      <c r="G3295" s="436" t="str">
        <f>VLOOKUP(C3295,'LICH THI'!C:AA,14,0)</f>
        <v/>
      </c>
      <c r="H3295" s="436" t="str">
        <f t="shared" si="666"/>
        <v/>
      </c>
      <c r="I3295" s="436" t="str">
        <f t="shared" si="667"/>
        <v>Nguyễn Thị Tươi</v>
      </c>
      <c r="J3295" s="436"/>
      <c r="K3295" s="436">
        <f t="shared" si="668"/>
        <v>1</v>
      </c>
      <c r="L3295" s="436" t="str">
        <f t="shared" si="669"/>
        <v>DC1TT42-DC-1</v>
      </c>
      <c r="M3295" s="436" t="str">
        <f t="shared" si="670"/>
        <v/>
      </c>
      <c r="N3295" s="437" t="e">
        <f t="shared" si="676"/>
        <v>#VALUE!</v>
      </c>
      <c r="O3295" s="437"/>
      <c r="P3295" s="430" t="str">
        <f t="shared" si="671"/>
        <v/>
      </c>
      <c r="U3295" s="177">
        <v>36</v>
      </c>
      <c r="V3295" s="177" t="s">
        <v>3381</v>
      </c>
      <c r="W3295" s="177" t="s">
        <v>2619</v>
      </c>
      <c r="X3295" s="177" t="s">
        <v>5591</v>
      </c>
      <c r="Y3295" s="177" t="s">
        <v>5592</v>
      </c>
      <c r="Z3295" s="177" t="s">
        <v>7192</v>
      </c>
      <c r="AA3295" s="525" t="s">
        <v>4821</v>
      </c>
      <c r="AB3295" s="399" t="str">
        <f t="shared" si="672"/>
        <v>DC1TT42</v>
      </c>
      <c r="AC3295" s="399" t="str">
        <f t="shared" si="673"/>
        <v>DC1TT42-DC</v>
      </c>
      <c r="AD3295" t="str">
        <f>Y3295&amp;"-"&amp;VLOOKUP(AC3295,'LICH THI'!C:AA,9,0)</f>
        <v>64DCKT3279-42483</v>
      </c>
      <c r="AE3295">
        <f t="shared" si="674"/>
        <v>1</v>
      </c>
    </row>
    <row r="3296" spans="1:31" x14ac:dyDescent="0.25">
      <c r="A3296" s="436" t="str">
        <f t="shared" si="664"/>
        <v>DC1TT42-DC-44</v>
      </c>
      <c r="B3296" s="436">
        <f>COUNTIF(AC$4:AC3296,AC3296)</f>
        <v>44</v>
      </c>
      <c r="C3296" s="436" t="str">
        <f t="shared" si="665"/>
        <v>DC1TT42-DC</v>
      </c>
      <c r="D3296" s="436">
        <f>VLOOKUP(C3296,'LICH THI'!C:AA,12,0)</f>
        <v>55</v>
      </c>
      <c r="E3296" s="436">
        <f>VLOOKUP(C3296,'LICH THI'!C:AA,13,0)</f>
        <v>0</v>
      </c>
      <c r="F3296" s="436" t="str">
        <f t="shared" si="675"/>
        <v/>
      </c>
      <c r="G3296" s="436" t="str">
        <f>VLOOKUP(C3296,'LICH THI'!C:AA,14,0)</f>
        <v/>
      </c>
      <c r="H3296" s="436" t="str">
        <f t="shared" si="666"/>
        <v/>
      </c>
      <c r="I3296" s="436" t="str">
        <f t="shared" si="667"/>
        <v>Chu Thị Thu</v>
      </c>
      <c r="J3296" s="436"/>
      <c r="K3296" s="436">
        <f t="shared" si="668"/>
        <v>1</v>
      </c>
      <c r="L3296" s="436" t="str">
        <f t="shared" si="669"/>
        <v>DC1TT42-DC-1</v>
      </c>
      <c r="M3296" s="436" t="str">
        <f t="shared" si="670"/>
        <v/>
      </c>
      <c r="N3296" s="437" t="e">
        <f t="shared" si="676"/>
        <v>#VALUE!</v>
      </c>
      <c r="O3296" s="437"/>
      <c r="P3296" s="430" t="str">
        <f t="shared" si="671"/>
        <v/>
      </c>
      <c r="U3296" s="177">
        <v>26</v>
      </c>
      <c r="V3296" s="177" t="s">
        <v>3378</v>
      </c>
      <c r="W3296" s="177" t="s">
        <v>3038</v>
      </c>
      <c r="X3296" s="177" t="s">
        <v>2623</v>
      </c>
      <c r="Y3296" s="177" t="s">
        <v>4557</v>
      </c>
      <c r="Z3296" s="177" t="s">
        <v>7192</v>
      </c>
      <c r="AA3296" s="525" t="s">
        <v>4558</v>
      </c>
      <c r="AB3296" s="399" t="str">
        <f t="shared" si="672"/>
        <v>DC1TT42</v>
      </c>
      <c r="AC3296" s="399" t="str">
        <f t="shared" si="673"/>
        <v>DC1TT42-DC</v>
      </c>
      <c r="AD3296" t="str">
        <f>Y3296&amp;"-"&amp;VLOOKUP(AC3296,'LICH THI'!C:AA,9,0)</f>
        <v>64DCKT3129-42483</v>
      </c>
      <c r="AE3296">
        <f t="shared" si="674"/>
        <v>1</v>
      </c>
    </row>
    <row r="3297" spans="1:31" x14ac:dyDescent="0.25">
      <c r="A3297" s="436" t="str">
        <f t="shared" si="664"/>
        <v>DC1TT42-DC-45</v>
      </c>
      <c r="B3297" s="436">
        <f>COUNTIF(AC$4:AC3297,AC3297)</f>
        <v>45</v>
      </c>
      <c r="C3297" s="436" t="str">
        <f t="shared" si="665"/>
        <v>DC1TT42-DC</v>
      </c>
      <c r="D3297" s="436">
        <f>VLOOKUP(C3297,'LICH THI'!C:AA,12,0)</f>
        <v>55</v>
      </c>
      <c r="E3297" s="436">
        <f>VLOOKUP(C3297,'LICH THI'!C:AA,13,0)</f>
        <v>0</v>
      </c>
      <c r="F3297" s="436" t="str">
        <f t="shared" si="675"/>
        <v/>
      </c>
      <c r="G3297" s="436" t="str">
        <f>VLOOKUP(C3297,'LICH THI'!C:AA,14,0)</f>
        <v/>
      </c>
      <c r="H3297" s="436" t="str">
        <f t="shared" si="666"/>
        <v/>
      </c>
      <c r="I3297" s="436" t="str">
        <f t="shared" si="667"/>
        <v>Nguyễn Thị Thu</v>
      </c>
      <c r="J3297" s="436"/>
      <c r="K3297" s="436">
        <f t="shared" si="668"/>
        <v>1</v>
      </c>
      <c r="L3297" s="436" t="str">
        <f t="shared" si="669"/>
        <v>DC1TT42-DC-1</v>
      </c>
      <c r="M3297" s="436" t="str">
        <f t="shared" si="670"/>
        <v/>
      </c>
      <c r="N3297" s="437" t="e">
        <f t="shared" si="676"/>
        <v>#VALUE!</v>
      </c>
      <c r="O3297" s="437"/>
      <c r="P3297" s="430" t="str">
        <f t="shared" si="671"/>
        <v/>
      </c>
      <c r="U3297" s="177">
        <v>35</v>
      </c>
      <c r="V3297" s="177" t="s">
        <v>3381</v>
      </c>
      <c r="W3297" s="177" t="s">
        <v>2619</v>
      </c>
      <c r="X3297" s="177" t="s">
        <v>2623</v>
      </c>
      <c r="Y3297" s="177" t="s">
        <v>4025</v>
      </c>
      <c r="Z3297" s="177" t="s">
        <v>7192</v>
      </c>
      <c r="AA3297" s="525" t="s">
        <v>3878</v>
      </c>
      <c r="AB3297" s="399" t="str">
        <f t="shared" si="672"/>
        <v>DC1TT42</v>
      </c>
      <c r="AC3297" s="399" t="str">
        <f t="shared" si="673"/>
        <v>DC1TT42-DC</v>
      </c>
      <c r="AD3297" t="str">
        <f>Y3297&amp;"-"&amp;VLOOKUP(AC3297,'LICH THI'!C:AA,9,0)</f>
        <v>64DCKT3201-42483</v>
      </c>
      <c r="AE3297">
        <f t="shared" si="674"/>
        <v>1</v>
      </c>
    </row>
    <row r="3298" spans="1:31" x14ac:dyDescent="0.25">
      <c r="A3298" s="436" t="str">
        <f t="shared" si="664"/>
        <v>DC1TT42-DC-46</v>
      </c>
      <c r="B3298" s="436">
        <f>COUNTIF(AC$4:AC3298,AC3298)</f>
        <v>46</v>
      </c>
      <c r="C3298" s="436" t="str">
        <f t="shared" si="665"/>
        <v>DC1TT42-DC</v>
      </c>
      <c r="D3298" s="436">
        <f>VLOOKUP(C3298,'LICH THI'!C:AA,12,0)</f>
        <v>55</v>
      </c>
      <c r="E3298" s="436">
        <f>VLOOKUP(C3298,'LICH THI'!C:AA,13,0)</f>
        <v>0</v>
      </c>
      <c r="F3298" s="436" t="str">
        <f t="shared" si="675"/>
        <v/>
      </c>
      <c r="G3298" s="436" t="str">
        <f>VLOOKUP(C3298,'LICH THI'!C:AA,14,0)</f>
        <v/>
      </c>
      <c r="H3298" s="436" t="str">
        <f t="shared" si="666"/>
        <v/>
      </c>
      <c r="I3298" s="436" t="str">
        <f t="shared" si="667"/>
        <v>Phạm Thị Thùy</v>
      </c>
      <c r="J3298" s="436"/>
      <c r="K3298" s="436">
        <f t="shared" si="668"/>
        <v>1</v>
      </c>
      <c r="L3298" s="436" t="str">
        <f t="shared" si="669"/>
        <v>DC1TT42-DC-1</v>
      </c>
      <c r="M3298" s="436" t="str">
        <f t="shared" si="670"/>
        <v/>
      </c>
      <c r="N3298" s="437" t="e">
        <f t="shared" si="676"/>
        <v>#VALUE!</v>
      </c>
      <c r="O3298" s="437"/>
      <c r="P3298" s="430" t="str">
        <f t="shared" si="671"/>
        <v/>
      </c>
      <c r="U3298" s="177">
        <v>27</v>
      </c>
      <c r="V3298" s="177" t="s">
        <v>3378</v>
      </c>
      <c r="W3298" s="177" t="s">
        <v>3557</v>
      </c>
      <c r="X3298" s="177" t="s">
        <v>4298</v>
      </c>
      <c r="Y3298" s="177" t="s">
        <v>4559</v>
      </c>
      <c r="Z3298" s="177" t="s">
        <v>7192</v>
      </c>
      <c r="AA3298" s="525" t="s">
        <v>2940</v>
      </c>
      <c r="AB3298" s="399" t="str">
        <f t="shared" si="672"/>
        <v>DC1TT42</v>
      </c>
      <c r="AC3298" s="399" t="str">
        <f t="shared" si="673"/>
        <v>DC1TT42-DC</v>
      </c>
      <c r="AD3298" t="str">
        <f>Y3298&amp;"-"&amp;VLOOKUP(AC3298,'LICH THI'!C:AA,9,0)</f>
        <v>64DCKT3136-42483</v>
      </c>
      <c r="AE3298">
        <f t="shared" si="674"/>
        <v>1</v>
      </c>
    </row>
    <row r="3299" spans="1:31" x14ac:dyDescent="0.25">
      <c r="A3299" s="436" t="str">
        <f t="shared" si="664"/>
        <v>DC1TT42-DC-47</v>
      </c>
      <c r="B3299" s="436">
        <f>COUNTIF(AC$4:AC3299,AC3299)</f>
        <v>47</v>
      </c>
      <c r="C3299" s="436" t="str">
        <f t="shared" si="665"/>
        <v>DC1TT42-DC</v>
      </c>
      <c r="D3299" s="436">
        <f>VLOOKUP(C3299,'LICH THI'!C:AA,12,0)</f>
        <v>55</v>
      </c>
      <c r="E3299" s="436">
        <f>VLOOKUP(C3299,'LICH THI'!C:AA,13,0)</f>
        <v>0</v>
      </c>
      <c r="F3299" s="436" t="str">
        <f t="shared" si="675"/>
        <v/>
      </c>
      <c r="G3299" s="436" t="str">
        <f>VLOOKUP(C3299,'LICH THI'!C:AA,14,0)</f>
        <v/>
      </c>
      <c r="H3299" s="436" t="str">
        <f t="shared" si="666"/>
        <v/>
      </c>
      <c r="I3299" s="436" t="str">
        <f t="shared" si="667"/>
        <v>Nguyễn Thị Thúy</v>
      </c>
      <c r="J3299" s="436"/>
      <c r="K3299" s="436">
        <f t="shared" si="668"/>
        <v>1</v>
      </c>
      <c r="L3299" s="436" t="str">
        <f t="shared" si="669"/>
        <v>DC1TT42-DC-1</v>
      </c>
      <c r="M3299" s="436" t="str">
        <f t="shared" si="670"/>
        <v/>
      </c>
      <c r="N3299" s="437" t="e">
        <f t="shared" si="676"/>
        <v>#VALUE!</v>
      </c>
      <c r="O3299" s="437"/>
      <c r="P3299" s="430" t="str">
        <f t="shared" si="671"/>
        <v/>
      </c>
      <c r="U3299" s="177">
        <v>8</v>
      </c>
      <c r="V3299" s="177" t="s">
        <v>2707</v>
      </c>
      <c r="W3299" s="177" t="s">
        <v>2619</v>
      </c>
      <c r="X3299" s="177" t="s">
        <v>2631</v>
      </c>
      <c r="Y3299" s="177" t="s">
        <v>7194</v>
      </c>
      <c r="Z3299" s="177" t="s">
        <v>7192</v>
      </c>
      <c r="AA3299" s="525" t="s">
        <v>3842</v>
      </c>
      <c r="AB3299" s="399" t="str">
        <f t="shared" si="672"/>
        <v>DC1TT42</v>
      </c>
      <c r="AC3299" s="399" t="str">
        <f t="shared" si="673"/>
        <v>DC1TT42-DC</v>
      </c>
      <c r="AD3299" t="str">
        <f>Y3299&amp;"-"&amp;VLOOKUP(AC3299,'LICH THI'!C:AA,9,0)</f>
        <v>63DCQT3035-42483</v>
      </c>
      <c r="AE3299">
        <f t="shared" si="674"/>
        <v>1</v>
      </c>
    </row>
    <row r="3300" spans="1:31" x14ac:dyDescent="0.25">
      <c r="A3300" s="436" t="str">
        <f t="shared" si="664"/>
        <v>DC1TT42-DC-48</v>
      </c>
      <c r="B3300" s="436">
        <f>COUNTIF(AC$4:AC3300,AC3300)</f>
        <v>48</v>
      </c>
      <c r="C3300" s="436" t="str">
        <f t="shared" si="665"/>
        <v>DC1TT42-DC</v>
      </c>
      <c r="D3300" s="436">
        <f>VLOOKUP(C3300,'LICH THI'!C:AA,12,0)</f>
        <v>55</v>
      </c>
      <c r="E3300" s="436">
        <f>VLOOKUP(C3300,'LICH THI'!C:AA,13,0)</f>
        <v>0</v>
      </c>
      <c r="F3300" s="436" t="str">
        <f t="shared" si="675"/>
        <v/>
      </c>
      <c r="G3300" s="436" t="str">
        <f>VLOOKUP(C3300,'LICH THI'!C:AA,14,0)</f>
        <v/>
      </c>
      <c r="H3300" s="436" t="str">
        <f t="shared" si="666"/>
        <v/>
      </c>
      <c r="I3300" s="436" t="str">
        <f t="shared" si="667"/>
        <v>Mai Thị Trang</v>
      </c>
      <c r="J3300" s="436"/>
      <c r="K3300" s="436">
        <f t="shared" si="668"/>
        <v>1</v>
      </c>
      <c r="L3300" s="436" t="str">
        <f t="shared" si="669"/>
        <v>DC1TT42-DC-1</v>
      </c>
      <c r="M3300" s="436" t="str">
        <f t="shared" si="670"/>
        <v/>
      </c>
      <c r="N3300" s="437" t="e">
        <f t="shared" si="676"/>
        <v>#VALUE!</v>
      </c>
      <c r="O3300" s="437"/>
      <c r="P3300" s="430" t="str">
        <f t="shared" si="671"/>
        <v/>
      </c>
      <c r="U3300" s="177">
        <v>1</v>
      </c>
      <c r="V3300" s="177" t="s">
        <v>2642</v>
      </c>
      <c r="W3300" s="177" t="s">
        <v>3252</v>
      </c>
      <c r="X3300" s="177" t="s">
        <v>2694</v>
      </c>
      <c r="Y3300" s="177" t="s">
        <v>3253</v>
      </c>
      <c r="Z3300" s="177" t="s">
        <v>7192</v>
      </c>
      <c r="AA3300" s="525" t="s">
        <v>3234</v>
      </c>
      <c r="AB3300" s="399" t="str">
        <f t="shared" si="672"/>
        <v>DC1TT42</v>
      </c>
      <c r="AC3300" s="399" t="str">
        <f t="shared" si="673"/>
        <v>DC1TT42-DC</v>
      </c>
      <c r="AD3300" t="str">
        <f>Y3300&amp;"-"&amp;VLOOKUP(AC3300,'LICH THI'!C:AA,9,0)</f>
        <v>63DCKT3151-42483</v>
      </c>
      <c r="AE3300">
        <f t="shared" si="674"/>
        <v>1</v>
      </c>
    </row>
    <row r="3301" spans="1:31" x14ac:dyDescent="0.25">
      <c r="A3301" s="436" t="str">
        <f t="shared" si="664"/>
        <v>DC1TT42-DC-49</v>
      </c>
      <c r="B3301" s="436">
        <f>COUNTIF(AC$4:AC3301,AC3301)</f>
        <v>49</v>
      </c>
      <c r="C3301" s="436" t="str">
        <f t="shared" si="665"/>
        <v>DC1TT42-DC</v>
      </c>
      <c r="D3301" s="436">
        <f>VLOOKUP(C3301,'LICH THI'!C:AA,12,0)</f>
        <v>55</v>
      </c>
      <c r="E3301" s="436">
        <f>VLOOKUP(C3301,'LICH THI'!C:AA,13,0)</f>
        <v>0</v>
      </c>
      <c r="F3301" s="436" t="str">
        <f t="shared" si="675"/>
        <v/>
      </c>
      <c r="G3301" s="436" t="str">
        <f>VLOOKUP(C3301,'LICH THI'!C:AA,14,0)</f>
        <v/>
      </c>
      <c r="H3301" s="436" t="str">
        <f t="shared" si="666"/>
        <v/>
      </c>
      <c r="I3301" s="436" t="str">
        <f t="shared" si="667"/>
        <v>phan thị huyền trang</v>
      </c>
      <c r="J3301" s="436"/>
      <c r="K3301" s="436">
        <f t="shared" si="668"/>
        <v>1</v>
      </c>
      <c r="L3301" s="436" t="str">
        <f t="shared" si="669"/>
        <v>DC1TT42-DC-1</v>
      </c>
      <c r="M3301" s="436" t="str">
        <f t="shared" si="670"/>
        <v/>
      </c>
      <c r="N3301" s="437" t="e">
        <f t="shared" si="676"/>
        <v>#VALUE!</v>
      </c>
      <c r="O3301" s="437"/>
      <c r="P3301" s="430" t="str">
        <f t="shared" si="671"/>
        <v/>
      </c>
      <c r="U3301" s="177">
        <v>31</v>
      </c>
      <c r="V3301" s="177" t="s">
        <v>3826</v>
      </c>
      <c r="W3301" s="177" t="s">
        <v>5751</v>
      </c>
      <c r="X3301" s="177" t="s">
        <v>5752</v>
      </c>
      <c r="Y3301" s="177" t="s">
        <v>5753</v>
      </c>
      <c r="Z3301" s="177" t="s">
        <v>7192</v>
      </c>
      <c r="AA3301" s="525" t="s">
        <v>5754</v>
      </c>
      <c r="AB3301" s="399" t="str">
        <f t="shared" si="672"/>
        <v>DC1TT42</v>
      </c>
      <c r="AC3301" s="399" t="str">
        <f t="shared" si="673"/>
        <v>DC1TT42-DC</v>
      </c>
      <c r="AD3301" t="str">
        <f>Y3301&amp;"-"&amp;VLOOKUP(AC3301,'LICH THI'!C:AA,9,0)</f>
        <v>64DCKT3247-42483</v>
      </c>
      <c r="AE3301">
        <f t="shared" si="674"/>
        <v>1</v>
      </c>
    </row>
    <row r="3302" spans="1:31" x14ac:dyDescent="0.25">
      <c r="A3302" s="436" t="str">
        <f t="shared" si="664"/>
        <v>DC1TT42-DC-50</v>
      </c>
      <c r="B3302" s="436">
        <f>COUNTIF(AC$4:AC3302,AC3302)</f>
        <v>50</v>
      </c>
      <c r="C3302" s="436" t="str">
        <f t="shared" si="665"/>
        <v>DC1TT42-DC</v>
      </c>
      <c r="D3302" s="436">
        <f>VLOOKUP(C3302,'LICH THI'!C:AA,12,0)</f>
        <v>55</v>
      </c>
      <c r="E3302" s="436">
        <f>VLOOKUP(C3302,'LICH THI'!C:AA,13,0)</f>
        <v>0</v>
      </c>
      <c r="F3302" s="436" t="str">
        <f t="shared" si="675"/>
        <v/>
      </c>
      <c r="G3302" s="436" t="str">
        <f>VLOOKUP(C3302,'LICH THI'!C:AA,14,0)</f>
        <v/>
      </c>
      <c r="H3302" s="436" t="str">
        <f t="shared" si="666"/>
        <v/>
      </c>
      <c r="I3302" s="436" t="str">
        <f t="shared" si="667"/>
        <v>Trịnh Hoài Trang</v>
      </c>
      <c r="J3302" s="436"/>
      <c r="K3302" s="436">
        <f t="shared" si="668"/>
        <v>1</v>
      </c>
      <c r="L3302" s="436" t="str">
        <f t="shared" si="669"/>
        <v>DC1TT42-DC-1</v>
      </c>
      <c r="M3302" s="436" t="str">
        <f t="shared" si="670"/>
        <v/>
      </c>
      <c r="N3302" s="437" t="e">
        <f t="shared" si="676"/>
        <v>#VALUE!</v>
      </c>
      <c r="O3302" s="437"/>
      <c r="P3302" s="430" t="str">
        <f t="shared" si="671"/>
        <v/>
      </c>
      <c r="U3302" s="177">
        <v>12</v>
      </c>
      <c r="V3302" s="177" t="s">
        <v>3358</v>
      </c>
      <c r="W3302" s="177" t="s">
        <v>4750</v>
      </c>
      <c r="X3302" s="177" t="s">
        <v>2694</v>
      </c>
      <c r="Y3302" s="177" t="s">
        <v>4751</v>
      </c>
      <c r="Z3302" s="177" t="s">
        <v>7192</v>
      </c>
      <c r="AA3302" s="525" t="s">
        <v>4752</v>
      </c>
      <c r="AB3302" s="399" t="str">
        <f t="shared" si="672"/>
        <v>DC1TT42</v>
      </c>
      <c r="AC3302" s="399" t="str">
        <f t="shared" si="673"/>
        <v>DC1TT42-DC</v>
      </c>
      <c r="AD3302" t="str">
        <f>Y3302&amp;"-"&amp;VLOOKUP(AC3302,'LICH THI'!C:AA,9,0)</f>
        <v>64DCKT3058-42483</v>
      </c>
      <c r="AE3302">
        <f t="shared" si="674"/>
        <v>1</v>
      </c>
    </row>
    <row r="3303" spans="1:31" x14ac:dyDescent="0.25">
      <c r="A3303" s="436" t="str">
        <f t="shared" si="664"/>
        <v>DC1TT42-DC-51</v>
      </c>
      <c r="B3303" s="436">
        <f>COUNTIF(AC$4:AC3303,AC3303)</f>
        <v>51</v>
      </c>
      <c r="C3303" s="436" t="str">
        <f t="shared" si="665"/>
        <v>DC1TT42-DC</v>
      </c>
      <c r="D3303" s="436">
        <f>VLOOKUP(C3303,'LICH THI'!C:AA,12,0)</f>
        <v>55</v>
      </c>
      <c r="E3303" s="436">
        <f>VLOOKUP(C3303,'LICH THI'!C:AA,13,0)</f>
        <v>0</v>
      </c>
      <c r="F3303" s="436" t="str">
        <f t="shared" si="675"/>
        <v/>
      </c>
      <c r="G3303" s="436" t="str">
        <f>VLOOKUP(C3303,'LICH THI'!C:AA,14,0)</f>
        <v/>
      </c>
      <c r="H3303" s="436" t="str">
        <f t="shared" si="666"/>
        <v/>
      </c>
      <c r="I3303" s="436" t="str">
        <f t="shared" si="667"/>
        <v>Lương Thị Vi</v>
      </c>
      <c r="J3303" s="436"/>
      <c r="K3303" s="436">
        <f t="shared" si="668"/>
        <v>1</v>
      </c>
      <c r="L3303" s="436" t="str">
        <f t="shared" si="669"/>
        <v>DC1TT42-DC-1</v>
      </c>
      <c r="M3303" s="436" t="str">
        <f t="shared" si="670"/>
        <v/>
      </c>
      <c r="N3303" s="437" t="e">
        <f t="shared" si="676"/>
        <v>#VALUE!</v>
      </c>
      <c r="O3303" s="437"/>
      <c r="P3303" s="430" t="str">
        <f t="shared" si="671"/>
        <v/>
      </c>
      <c r="U3303" s="177">
        <v>14</v>
      </c>
      <c r="V3303" s="177" t="s">
        <v>3358</v>
      </c>
      <c r="W3303" s="177" t="s">
        <v>4485</v>
      </c>
      <c r="X3303" s="177" t="s">
        <v>5735</v>
      </c>
      <c r="Y3303" s="177" t="s">
        <v>5736</v>
      </c>
      <c r="Z3303" s="177" t="s">
        <v>7192</v>
      </c>
      <c r="AA3303" s="525" t="s">
        <v>5737</v>
      </c>
      <c r="AB3303" s="399" t="str">
        <f t="shared" si="672"/>
        <v>DC1TT42</v>
      </c>
      <c r="AC3303" s="399" t="str">
        <f t="shared" si="673"/>
        <v>DC1TT42-DC</v>
      </c>
      <c r="AD3303" t="str">
        <f>Y3303&amp;"-"&amp;VLOOKUP(AC3303,'LICH THI'!C:AA,9,0)</f>
        <v>64DCKT3032-42483</v>
      </c>
      <c r="AE3303">
        <f t="shared" si="674"/>
        <v>1</v>
      </c>
    </row>
    <row r="3304" spans="1:31" x14ac:dyDescent="0.25">
      <c r="A3304" s="436" t="str">
        <f t="shared" si="664"/>
        <v>DC1TT42-DC-52</v>
      </c>
      <c r="B3304" s="436">
        <f>COUNTIF(AC$4:AC3304,AC3304)</f>
        <v>52</v>
      </c>
      <c r="C3304" s="436" t="str">
        <f t="shared" si="665"/>
        <v>DC1TT42-DC</v>
      </c>
      <c r="D3304" s="436">
        <f>VLOOKUP(C3304,'LICH THI'!C:AA,12,0)</f>
        <v>55</v>
      </c>
      <c r="E3304" s="436">
        <f>VLOOKUP(C3304,'LICH THI'!C:AA,13,0)</f>
        <v>0</v>
      </c>
      <c r="F3304" s="436" t="str">
        <f t="shared" si="675"/>
        <v/>
      </c>
      <c r="G3304" s="436" t="str">
        <f>VLOOKUP(C3304,'LICH THI'!C:AA,14,0)</f>
        <v/>
      </c>
      <c r="H3304" s="436" t="str">
        <f t="shared" si="666"/>
        <v/>
      </c>
      <c r="I3304" s="436" t="str">
        <f t="shared" si="667"/>
        <v>Tạ Thị Vui</v>
      </c>
      <c r="J3304" s="436"/>
      <c r="K3304" s="436">
        <f t="shared" si="668"/>
        <v>1</v>
      </c>
      <c r="L3304" s="436" t="str">
        <f t="shared" si="669"/>
        <v>DC1TT42-DC-1</v>
      </c>
      <c r="M3304" s="436" t="str">
        <f t="shared" si="670"/>
        <v/>
      </c>
      <c r="N3304" s="437" t="e">
        <f t="shared" si="676"/>
        <v>#VALUE!</v>
      </c>
      <c r="O3304" s="437"/>
      <c r="P3304" s="430" t="str">
        <f t="shared" si="671"/>
        <v/>
      </c>
      <c r="U3304" s="177">
        <v>9</v>
      </c>
      <c r="V3304" s="177" t="s">
        <v>2707</v>
      </c>
      <c r="W3304" s="177" t="s">
        <v>3020</v>
      </c>
      <c r="X3304" s="177" t="s">
        <v>4315</v>
      </c>
      <c r="Y3304" s="177" t="s">
        <v>7195</v>
      </c>
      <c r="Z3304" s="177" t="s">
        <v>7192</v>
      </c>
      <c r="AA3304" s="525" t="s">
        <v>2637</v>
      </c>
      <c r="AB3304" s="399" t="str">
        <f t="shared" si="672"/>
        <v>DC1TT42</v>
      </c>
      <c r="AC3304" s="399" t="str">
        <f t="shared" si="673"/>
        <v>DC1TT42-DC</v>
      </c>
      <c r="AD3304" t="str">
        <f>Y3304&amp;"-"&amp;VLOOKUP(AC3304,'LICH THI'!C:AA,9,0)</f>
        <v>63DCQT3122-42483</v>
      </c>
      <c r="AE3304">
        <f t="shared" si="674"/>
        <v>1</v>
      </c>
    </row>
    <row r="3305" spans="1:31" x14ac:dyDescent="0.25">
      <c r="A3305" s="436" t="str">
        <f t="shared" si="664"/>
        <v>DC1TT42-DC-53</v>
      </c>
      <c r="B3305" s="436">
        <f>COUNTIF(AC$4:AC3305,AC3305)</f>
        <v>53</v>
      </c>
      <c r="C3305" s="436" t="str">
        <f t="shared" si="665"/>
        <v>DC1TT42-DC</v>
      </c>
      <c r="D3305" s="436">
        <f>VLOOKUP(C3305,'LICH THI'!C:AA,12,0)</f>
        <v>55</v>
      </c>
      <c r="E3305" s="436">
        <f>VLOOKUP(C3305,'LICH THI'!C:AA,13,0)</f>
        <v>0</v>
      </c>
      <c r="F3305" s="436" t="str">
        <f t="shared" si="675"/>
        <v/>
      </c>
      <c r="G3305" s="436" t="str">
        <f>VLOOKUP(C3305,'LICH THI'!C:AA,14,0)</f>
        <v/>
      </c>
      <c r="H3305" s="436" t="str">
        <f t="shared" si="666"/>
        <v/>
      </c>
      <c r="I3305" s="436" t="str">
        <f t="shared" si="667"/>
        <v>Nguyễn Thị Hải Yến</v>
      </c>
      <c r="J3305" s="436"/>
      <c r="K3305" s="436">
        <f t="shared" si="668"/>
        <v>1</v>
      </c>
      <c r="L3305" s="436" t="str">
        <f t="shared" si="669"/>
        <v>DC1TT42-DC-1</v>
      </c>
      <c r="M3305" s="436" t="str">
        <f t="shared" si="670"/>
        <v/>
      </c>
      <c r="N3305" s="437" t="e">
        <f t="shared" si="676"/>
        <v>#VALUE!</v>
      </c>
      <c r="O3305" s="437"/>
      <c r="P3305" s="430" t="str">
        <f t="shared" si="671"/>
        <v/>
      </c>
      <c r="U3305" s="177">
        <v>15</v>
      </c>
      <c r="V3305" s="177" t="s">
        <v>3358</v>
      </c>
      <c r="W3305" s="177" t="s">
        <v>4753</v>
      </c>
      <c r="X3305" s="177" t="s">
        <v>2639</v>
      </c>
      <c r="Y3305" s="177" t="s">
        <v>4754</v>
      </c>
      <c r="Z3305" s="177" t="s">
        <v>7192</v>
      </c>
      <c r="AA3305" s="525" t="s">
        <v>4755</v>
      </c>
      <c r="AB3305" s="399" t="str">
        <f t="shared" si="672"/>
        <v>DC1TT42</v>
      </c>
      <c r="AC3305" s="399" t="str">
        <f t="shared" si="673"/>
        <v>DC1TT42-DC</v>
      </c>
      <c r="AD3305" t="str">
        <f>Y3305&amp;"-"&amp;VLOOKUP(AC3305,'LICH THI'!C:AA,9,0)</f>
        <v>64DCKT3039-42483</v>
      </c>
      <c r="AE3305">
        <f t="shared" si="674"/>
        <v>1</v>
      </c>
    </row>
    <row r="3306" spans="1:31" x14ac:dyDescent="0.25">
      <c r="A3306" s="436" t="str">
        <f t="shared" si="664"/>
        <v>DC1TT42-DC-54</v>
      </c>
      <c r="B3306" s="436">
        <f>COUNTIF(AC$4:AC3306,AC3306)</f>
        <v>54</v>
      </c>
      <c r="C3306" s="436" t="str">
        <f t="shared" si="665"/>
        <v>DC1TT42-DC</v>
      </c>
      <c r="D3306" s="436">
        <f>VLOOKUP(C3306,'LICH THI'!C:AA,12,0)</f>
        <v>55</v>
      </c>
      <c r="E3306" s="436">
        <f>VLOOKUP(C3306,'LICH THI'!C:AA,13,0)</f>
        <v>0</v>
      </c>
      <c r="F3306" s="436" t="str">
        <f t="shared" si="675"/>
        <v/>
      </c>
      <c r="G3306" s="436" t="str">
        <f>VLOOKUP(C3306,'LICH THI'!C:AA,14,0)</f>
        <v/>
      </c>
      <c r="H3306" s="436" t="str">
        <f t="shared" si="666"/>
        <v/>
      </c>
      <c r="I3306" s="436" t="str">
        <f t="shared" si="667"/>
        <v>Nguyễn Thị Hải Yến</v>
      </c>
      <c r="J3306" s="436"/>
      <c r="K3306" s="436">
        <f t="shared" si="668"/>
        <v>1</v>
      </c>
      <c r="L3306" s="436" t="str">
        <f t="shared" si="669"/>
        <v>DC1TT42-DC-1</v>
      </c>
      <c r="M3306" s="436" t="str">
        <f t="shared" si="670"/>
        <v/>
      </c>
      <c r="N3306" s="437" t="e">
        <f t="shared" si="676"/>
        <v>#VALUE!</v>
      </c>
      <c r="O3306" s="437"/>
      <c r="P3306" s="430" t="str">
        <f t="shared" si="671"/>
        <v/>
      </c>
      <c r="U3306" s="177">
        <v>39</v>
      </c>
      <c r="V3306" s="177" t="s">
        <v>3019</v>
      </c>
      <c r="W3306" s="177" t="s">
        <v>4753</v>
      </c>
      <c r="X3306" s="177" t="s">
        <v>2639</v>
      </c>
      <c r="Y3306" s="177" t="s">
        <v>4849</v>
      </c>
      <c r="Z3306" s="177" t="s">
        <v>7192</v>
      </c>
      <c r="AA3306" s="525" t="s">
        <v>3318</v>
      </c>
      <c r="AB3306" s="399" t="str">
        <f t="shared" si="672"/>
        <v>DC1TT42</v>
      </c>
      <c r="AC3306" s="399" t="str">
        <f t="shared" si="673"/>
        <v>DC1TT42-DC</v>
      </c>
      <c r="AD3306" t="str">
        <f>Y3306&amp;"-"&amp;VLOOKUP(AC3306,'LICH THI'!C:AA,9,0)</f>
        <v>64DCQT3057-42483</v>
      </c>
      <c r="AE3306">
        <f t="shared" si="674"/>
        <v>1</v>
      </c>
    </row>
    <row r="3307" spans="1:31" x14ac:dyDescent="0.25">
      <c r="A3307" s="436" t="str">
        <f t="shared" si="664"/>
        <v>DC1TT42-DC-55</v>
      </c>
      <c r="B3307" s="436">
        <f>COUNTIF(AC$4:AC3307,AC3307)</f>
        <v>55</v>
      </c>
      <c r="C3307" s="436" t="str">
        <f t="shared" si="665"/>
        <v>DC1TT42-DC</v>
      </c>
      <c r="D3307" s="436">
        <f>VLOOKUP(C3307,'LICH THI'!C:AA,12,0)</f>
        <v>55</v>
      </c>
      <c r="E3307" s="436">
        <f>VLOOKUP(C3307,'LICH THI'!C:AA,13,0)</f>
        <v>0</v>
      </c>
      <c r="F3307" s="436" t="str">
        <f t="shared" si="675"/>
        <v/>
      </c>
      <c r="G3307" s="436" t="str">
        <f>VLOOKUP(C3307,'LICH THI'!C:AA,14,0)</f>
        <v/>
      </c>
      <c r="H3307" s="436" t="str">
        <f t="shared" si="666"/>
        <v/>
      </c>
      <c r="I3307" s="436" t="str">
        <f t="shared" si="667"/>
        <v>Phan Thị Hải Yến</v>
      </c>
      <c r="J3307" s="436"/>
      <c r="K3307" s="436">
        <f t="shared" si="668"/>
        <v>1</v>
      </c>
      <c r="L3307" s="436" t="str">
        <f t="shared" si="669"/>
        <v>DC1TT42-DC-1</v>
      </c>
      <c r="M3307" s="436" t="str">
        <f t="shared" si="670"/>
        <v/>
      </c>
      <c r="N3307" s="437" t="e">
        <f t="shared" si="676"/>
        <v>#VALUE!</v>
      </c>
      <c r="O3307" s="437"/>
      <c r="P3307" s="430" t="str">
        <f t="shared" si="671"/>
        <v/>
      </c>
      <c r="U3307" s="177">
        <v>10</v>
      </c>
      <c r="V3307" s="177" t="s">
        <v>2707</v>
      </c>
      <c r="W3307" s="177" t="s">
        <v>6034</v>
      </c>
      <c r="X3307" s="177" t="s">
        <v>2639</v>
      </c>
      <c r="Y3307" s="177" t="s">
        <v>6035</v>
      </c>
      <c r="Z3307" s="177" t="s">
        <v>7192</v>
      </c>
      <c r="AA3307" s="525" t="s">
        <v>6036</v>
      </c>
      <c r="AB3307" s="399" t="str">
        <f t="shared" si="672"/>
        <v>DC1TT42</v>
      </c>
      <c r="AC3307" s="399" t="str">
        <f t="shared" si="673"/>
        <v>DC1TT42-DC</v>
      </c>
      <c r="AD3307" t="str">
        <f>Y3307&amp;"-"&amp;VLOOKUP(AC3307,'LICH THI'!C:AA,9,0)</f>
        <v>63DCQT3120-42483</v>
      </c>
      <c r="AE3307">
        <f t="shared" si="674"/>
        <v>1</v>
      </c>
    </row>
    <row r="3308" spans="1:31" x14ac:dyDescent="0.25">
      <c r="A3308" s="436" t="str">
        <f t="shared" si="664"/>
        <v>DC2CB89-DC-1</v>
      </c>
      <c r="B3308" s="436">
        <f>COUNTIF(AC$4:AC3308,AC3308)</f>
        <v>1</v>
      </c>
      <c r="C3308" s="436" t="str">
        <f t="shared" si="665"/>
        <v>DC2CB89-DC</v>
      </c>
      <c r="D3308" s="436">
        <f>VLOOKUP(C3308,'LICH THI'!C:AA,12,0)</f>
        <v>7</v>
      </c>
      <c r="E3308" s="436">
        <f>VLOOKUP(C3308,'LICH THI'!C:AA,13,0)</f>
        <v>7</v>
      </c>
      <c r="F3308" s="436">
        <f t="shared" si="675"/>
        <v>7</v>
      </c>
      <c r="G3308" s="436">
        <f>VLOOKUP(C3308,'LICH THI'!C:AA,14,0)</f>
        <v>1</v>
      </c>
      <c r="H3308" s="436">
        <f t="shared" si="666"/>
        <v>1</v>
      </c>
      <c r="I3308" s="436" t="str">
        <f t="shared" si="667"/>
        <v>Lê Thị Thuỳ Dương</v>
      </c>
      <c r="J3308" s="436"/>
      <c r="K3308" s="436">
        <f t="shared" si="668"/>
        <v>1</v>
      </c>
      <c r="L3308" s="436" t="str">
        <f t="shared" si="669"/>
        <v>DC2CB89-DC-1</v>
      </c>
      <c r="M3308" s="436">
        <f t="shared" si="670"/>
        <v>5</v>
      </c>
      <c r="N3308" s="437">
        <f t="shared" si="676"/>
        <v>4</v>
      </c>
      <c r="O3308" s="437"/>
      <c r="P3308" s="430" t="str">
        <f t="shared" si="671"/>
        <v/>
      </c>
      <c r="U3308" s="177">
        <v>2</v>
      </c>
      <c r="V3308" s="177" t="s">
        <v>4092</v>
      </c>
      <c r="W3308" s="177" t="s">
        <v>5947</v>
      </c>
      <c r="X3308" s="177" t="s">
        <v>2601</v>
      </c>
      <c r="Y3308" s="177" t="s">
        <v>5948</v>
      </c>
      <c r="Z3308" s="177" t="s">
        <v>7019</v>
      </c>
      <c r="AA3308" s="525" t="s">
        <v>5949</v>
      </c>
      <c r="AB3308" s="399" t="str">
        <f t="shared" si="672"/>
        <v>DC2CB89</v>
      </c>
      <c r="AC3308" s="399" t="str">
        <f t="shared" si="673"/>
        <v>DC2CB89-DC</v>
      </c>
      <c r="AD3308" t="str">
        <f>Y3308&amp;"-"&amp;VLOOKUP(AC3308,'LICH THI'!C:AA,9,0)</f>
        <v>65DCVL22643-42470</v>
      </c>
      <c r="AE3308">
        <f t="shared" si="674"/>
        <v>1</v>
      </c>
    </row>
    <row r="3309" spans="1:31" x14ac:dyDescent="0.25">
      <c r="A3309" s="436" t="str">
        <f t="shared" si="664"/>
        <v>DC2CB89-DC-2</v>
      </c>
      <c r="B3309" s="436">
        <f>COUNTIF(AC$4:AC3309,AC3309)</f>
        <v>2</v>
      </c>
      <c r="C3309" s="436" t="str">
        <f t="shared" si="665"/>
        <v>DC2CB89-DC</v>
      </c>
      <c r="D3309" s="436">
        <f>VLOOKUP(C3309,'LICH THI'!C:AA,12,0)</f>
        <v>7</v>
      </c>
      <c r="E3309" s="436">
        <f>VLOOKUP(C3309,'LICH THI'!C:AA,13,0)</f>
        <v>7</v>
      </c>
      <c r="F3309" s="436">
        <f t="shared" si="675"/>
        <v>7</v>
      </c>
      <c r="G3309" s="436">
        <f>VLOOKUP(C3309,'LICH THI'!C:AA,14,0)</f>
        <v>1</v>
      </c>
      <c r="H3309" s="436">
        <f t="shared" si="666"/>
        <v>1</v>
      </c>
      <c r="I3309" s="436" t="str">
        <f t="shared" si="667"/>
        <v>Nguyễn Thị Thúy Hằng</v>
      </c>
      <c r="J3309" s="436"/>
      <c r="K3309" s="436">
        <f t="shared" si="668"/>
        <v>1</v>
      </c>
      <c r="L3309" s="436" t="str">
        <f t="shared" si="669"/>
        <v>DC2CB89-DC-1</v>
      </c>
      <c r="M3309" s="436">
        <f t="shared" si="670"/>
        <v>5</v>
      </c>
      <c r="N3309" s="437">
        <f t="shared" si="676"/>
        <v>5</v>
      </c>
      <c r="O3309" s="437"/>
      <c r="P3309" s="430" t="str">
        <f t="shared" si="671"/>
        <v/>
      </c>
      <c r="U3309" s="177">
        <v>4</v>
      </c>
      <c r="V3309" s="177" t="s">
        <v>5963</v>
      </c>
      <c r="W3309" s="177" t="s">
        <v>7020</v>
      </c>
      <c r="X3309" s="177" t="s">
        <v>3383</v>
      </c>
      <c r="Y3309" s="177" t="s">
        <v>7021</v>
      </c>
      <c r="Z3309" s="177" t="s">
        <v>7019</v>
      </c>
      <c r="AA3309" s="525" t="s">
        <v>6290</v>
      </c>
      <c r="AB3309" s="399" t="str">
        <f t="shared" si="672"/>
        <v>DC2CB89</v>
      </c>
      <c r="AC3309" s="399" t="str">
        <f t="shared" si="673"/>
        <v>DC2CB89-DC</v>
      </c>
      <c r="AD3309" t="str">
        <f>Y3309&amp;"-"&amp;VLOOKUP(AC3309,'LICH THI'!C:AA,9,0)</f>
        <v>65DCVS21511-42470</v>
      </c>
      <c r="AE3309">
        <f t="shared" si="674"/>
        <v>1</v>
      </c>
    </row>
    <row r="3310" spans="1:31" x14ac:dyDescent="0.25">
      <c r="A3310" s="436" t="str">
        <f t="shared" si="664"/>
        <v>DC2CB89-DC-3</v>
      </c>
      <c r="B3310" s="436">
        <f>COUNTIF(AC$4:AC3310,AC3310)</f>
        <v>3</v>
      </c>
      <c r="C3310" s="436" t="str">
        <f t="shared" si="665"/>
        <v>DC2CB89-DC</v>
      </c>
      <c r="D3310" s="436">
        <f>VLOOKUP(C3310,'LICH THI'!C:AA,12,0)</f>
        <v>7</v>
      </c>
      <c r="E3310" s="436">
        <f>VLOOKUP(C3310,'LICH THI'!C:AA,13,0)</f>
        <v>7</v>
      </c>
      <c r="F3310" s="436">
        <f t="shared" si="675"/>
        <v>7</v>
      </c>
      <c r="G3310" s="436">
        <f>VLOOKUP(C3310,'LICH THI'!C:AA,14,0)</f>
        <v>1</v>
      </c>
      <c r="H3310" s="436">
        <f t="shared" si="666"/>
        <v>1</v>
      </c>
      <c r="I3310" s="436" t="str">
        <f t="shared" si="667"/>
        <v>Nguyễn Viết Hoàng</v>
      </c>
      <c r="J3310" s="436"/>
      <c r="K3310" s="436">
        <f t="shared" si="668"/>
        <v>1</v>
      </c>
      <c r="L3310" s="436" t="str">
        <f t="shared" si="669"/>
        <v>DC2CB89-DC-1</v>
      </c>
      <c r="M3310" s="436">
        <f t="shared" si="670"/>
        <v>5</v>
      </c>
      <c r="N3310" s="437">
        <f t="shared" si="676"/>
        <v>6</v>
      </c>
      <c r="O3310" s="437"/>
      <c r="P3310" s="430" t="str">
        <f t="shared" si="671"/>
        <v/>
      </c>
      <c r="U3310" s="177">
        <v>1</v>
      </c>
      <c r="V3310" s="177" t="s">
        <v>4083</v>
      </c>
      <c r="W3310" s="177" t="s">
        <v>3934</v>
      </c>
      <c r="X3310" s="177" t="s">
        <v>2834</v>
      </c>
      <c r="Y3310" s="177" t="s">
        <v>7018</v>
      </c>
      <c r="Z3310" s="177" t="s">
        <v>7019</v>
      </c>
      <c r="AA3310" s="525" t="s">
        <v>5618</v>
      </c>
      <c r="AB3310" s="399" t="str">
        <f t="shared" si="672"/>
        <v>DC2CB89</v>
      </c>
      <c r="AC3310" s="399" t="str">
        <f t="shared" si="673"/>
        <v>DC2CB89-DC</v>
      </c>
      <c r="AD3310" t="str">
        <f>Y3310&amp;"-"&amp;VLOOKUP(AC3310,'LICH THI'!C:AA,9,0)</f>
        <v>65DCVB24238-42470</v>
      </c>
      <c r="AE3310">
        <f t="shared" si="674"/>
        <v>1</v>
      </c>
    </row>
    <row r="3311" spans="1:31" x14ac:dyDescent="0.25">
      <c r="A3311" s="436" t="str">
        <f t="shared" si="664"/>
        <v>DC2CB89-DC-4</v>
      </c>
      <c r="B3311" s="436">
        <f>COUNTIF(AC$4:AC3311,AC3311)</f>
        <v>4</v>
      </c>
      <c r="C3311" s="436" t="str">
        <f t="shared" si="665"/>
        <v>DC2CB89-DC</v>
      </c>
      <c r="D3311" s="436">
        <f>VLOOKUP(C3311,'LICH THI'!C:AA,12,0)</f>
        <v>7</v>
      </c>
      <c r="E3311" s="436">
        <f>VLOOKUP(C3311,'LICH THI'!C:AA,13,0)</f>
        <v>7</v>
      </c>
      <c r="F3311" s="436">
        <f t="shared" si="675"/>
        <v>7</v>
      </c>
      <c r="G3311" s="436">
        <f>VLOOKUP(C3311,'LICH THI'!C:AA,14,0)</f>
        <v>1</v>
      </c>
      <c r="H3311" s="436">
        <f t="shared" si="666"/>
        <v>1</v>
      </c>
      <c r="I3311" s="436" t="str">
        <f t="shared" si="667"/>
        <v>Mai Thị Lâm Oanh</v>
      </c>
      <c r="J3311" s="436"/>
      <c r="K3311" s="436">
        <f t="shared" si="668"/>
        <v>1</v>
      </c>
      <c r="L3311" s="436" t="str">
        <f t="shared" si="669"/>
        <v>DC2CB89-DC-1</v>
      </c>
      <c r="M3311" s="436">
        <f t="shared" si="670"/>
        <v>5</v>
      </c>
      <c r="N3311" s="437">
        <f t="shared" si="676"/>
        <v>7</v>
      </c>
      <c r="O3311" s="437"/>
      <c r="P3311" s="430" t="str">
        <f t="shared" si="671"/>
        <v/>
      </c>
      <c r="U3311" s="177">
        <v>5</v>
      </c>
      <c r="V3311" s="177" t="s">
        <v>5963</v>
      </c>
      <c r="W3311" s="177" t="s">
        <v>5965</v>
      </c>
      <c r="X3311" s="177" t="s">
        <v>2616</v>
      </c>
      <c r="Y3311" s="177" t="s">
        <v>5966</v>
      </c>
      <c r="Z3311" s="177" t="s">
        <v>7019</v>
      </c>
      <c r="AA3311" s="525" t="s">
        <v>2934</v>
      </c>
      <c r="AB3311" s="399" t="str">
        <f t="shared" si="672"/>
        <v>DC2CB89</v>
      </c>
      <c r="AC3311" s="399" t="str">
        <f t="shared" si="673"/>
        <v>DC2CB89-DC</v>
      </c>
      <c r="AD3311" t="str">
        <f>Y3311&amp;"-"&amp;VLOOKUP(AC3311,'LICH THI'!C:AA,9,0)</f>
        <v>65DCVS23612-42470</v>
      </c>
      <c r="AE3311">
        <f t="shared" si="674"/>
        <v>1</v>
      </c>
    </row>
    <row r="3312" spans="1:31" x14ac:dyDescent="0.25">
      <c r="A3312" s="436" t="str">
        <f t="shared" si="664"/>
        <v>DC2CB89-DC-5</v>
      </c>
      <c r="B3312" s="436">
        <f>COUNTIF(AC$4:AC3312,AC3312)</f>
        <v>5</v>
      </c>
      <c r="C3312" s="436" t="str">
        <f t="shared" si="665"/>
        <v>DC2CB89-DC</v>
      </c>
      <c r="D3312" s="436">
        <f>VLOOKUP(C3312,'LICH THI'!C:AA,12,0)</f>
        <v>7</v>
      </c>
      <c r="E3312" s="436">
        <f>VLOOKUP(C3312,'LICH THI'!C:AA,13,0)</f>
        <v>7</v>
      </c>
      <c r="F3312" s="436">
        <f t="shared" si="675"/>
        <v>7</v>
      </c>
      <c r="G3312" s="436">
        <f>VLOOKUP(C3312,'LICH THI'!C:AA,14,0)</f>
        <v>1</v>
      </c>
      <c r="H3312" s="436">
        <f t="shared" si="666"/>
        <v>1</v>
      </c>
      <c r="I3312" s="436" t="str">
        <f t="shared" si="667"/>
        <v>Lê Đình Sơn</v>
      </c>
      <c r="J3312" s="436"/>
      <c r="K3312" s="436">
        <f t="shared" si="668"/>
        <v>1</v>
      </c>
      <c r="L3312" s="436" t="str">
        <f t="shared" si="669"/>
        <v>DC2CB89-DC-1</v>
      </c>
      <c r="M3312" s="436">
        <f t="shared" si="670"/>
        <v>5</v>
      </c>
      <c r="N3312" s="437">
        <f t="shared" si="676"/>
        <v>1</v>
      </c>
      <c r="O3312" s="437"/>
      <c r="P3312" s="430" t="str">
        <f t="shared" si="671"/>
        <v/>
      </c>
      <c r="U3312" s="177">
        <v>6</v>
      </c>
      <c r="V3312" s="177" t="s">
        <v>5963</v>
      </c>
      <c r="W3312" s="177" t="s">
        <v>3716</v>
      </c>
      <c r="X3312" s="177" t="s">
        <v>2688</v>
      </c>
      <c r="Y3312" s="177" t="s">
        <v>7022</v>
      </c>
      <c r="Z3312" s="177" t="s">
        <v>7019</v>
      </c>
      <c r="AA3312" s="525" t="s">
        <v>7023</v>
      </c>
      <c r="AB3312" s="399" t="str">
        <f t="shared" si="672"/>
        <v>DC2CB89</v>
      </c>
      <c r="AC3312" s="399" t="str">
        <f t="shared" si="673"/>
        <v>DC2CB89-DC</v>
      </c>
      <c r="AD3312" t="str">
        <f>Y3312&amp;"-"&amp;VLOOKUP(AC3312,'LICH THI'!C:AA,9,0)</f>
        <v>65DCVS21514-42470</v>
      </c>
      <c r="AE3312">
        <f t="shared" si="674"/>
        <v>1</v>
      </c>
    </row>
    <row r="3313" spans="1:31" x14ac:dyDescent="0.25">
      <c r="A3313" s="436" t="str">
        <f t="shared" si="664"/>
        <v>DC2CB89-DC-6</v>
      </c>
      <c r="B3313" s="436">
        <f>COUNTIF(AC$4:AC3313,AC3313)</f>
        <v>6</v>
      </c>
      <c r="C3313" s="436" t="str">
        <f t="shared" si="665"/>
        <v>DC2CB89-DC</v>
      </c>
      <c r="D3313" s="436">
        <f>VLOOKUP(C3313,'LICH THI'!C:AA,12,0)</f>
        <v>7</v>
      </c>
      <c r="E3313" s="436">
        <f>VLOOKUP(C3313,'LICH THI'!C:AA,13,0)</f>
        <v>7</v>
      </c>
      <c r="F3313" s="436">
        <f t="shared" si="675"/>
        <v>7</v>
      </c>
      <c r="G3313" s="436">
        <f>VLOOKUP(C3313,'LICH THI'!C:AA,14,0)</f>
        <v>1</v>
      </c>
      <c r="H3313" s="436">
        <f t="shared" si="666"/>
        <v>1</v>
      </c>
      <c r="I3313" s="436" t="str">
        <f t="shared" si="667"/>
        <v>Mai Quốc Tân</v>
      </c>
      <c r="J3313" s="436"/>
      <c r="K3313" s="436">
        <f t="shared" si="668"/>
        <v>1</v>
      </c>
      <c r="L3313" s="436" t="str">
        <f t="shared" si="669"/>
        <v>DC2CB89-DC-1</v>
      </c>
      <c r="M3313" s="436">
        <f t="shared" si="670"/>
        <v>5</v>
      </c>
      <c r="N3313" s="437">
        <f t="shared" si="676"/>
        <v>2</v>
      </c>
      <c r="O3313" s="437"/>
      <c r="P3313" s="430" t="str">
        <f t="shared" si="671"/>
        <v/>
      </c>
      <c r="U3313" s="177">
        <v>3</v>
      </c>
      <c r="V3313" s="177" t="s">
        <v>4092</v>
      </c>
      <c r="W3313" s="177" t="s">
        <v>5960</v>
      </c>
      <c r="X3313" s="177" t="s">
        <v>3239</v>
      </c>
      <c r="Y3313" s="177" t="s">
        <v>5961</v>
      </c>
      <c r="Z3313" s="177" t="s">
        <v>7019</v>
      </c>
      <c r="AA3313" s="525" t="s">
        <v>5962</v>
      </c>
      <c r="AB3313" s="399" t="str">
        <f t="shared" si="672"/>
        <v>DC2CB89</v>
      </c>
      <c r="AC3313" s="399" t="str">
        <f t="shared" si="673"/>
        <v>DC2CB89-DC</v>
      </c>
      <c r="AD3313" t="str">
        <f>Y3313&amp;"-"&amp;VLOOKUP(AC3313,'LICH THI'!C:AA,9,0)</f>
        <v>65DCVL22644-42470</v>
      </c>
      <c r="AE3313">
        <f t="shared" si="674"/>
        <v>1</v>
      </c>
    </row>
    <row r="3314" spans="1:31" x14ac:dyDescent="0.25">
      <c r="A3314" s="436" t="str">
        <f t="shared" si="664"/>
        <v>DC2CB89-DC-7</v>
      </c>
      <c r="B3314" s="436">
        <f>COUNTIF(AC$4:AC3314,AC3314)</f>
        <v>7</v>
      </c>
      <c r="C3314" s="436" t="str">
        <f t="shared" si="665"/>
        <v>DC2CB89-DC</v>
      </c>
      <c r="D3314" s="436">
        <f>VLOOKUP(C3314,'LICH THI'!C:AA,12,0)</f>
        <v>7</v>
      </c>
      <c r="E3314" s="436">
        <f>VLOOKUP(C3314,'LICH THI'!C:AA,13,0)</f>
        <v>7</v>
      </c>
      <c r="F3314" s="436">
        <f t="shared" si="675"/>
        <v>7</v>
      </c>
      <c r="G3314" s="436">
        <f>VLOOKUP(C3314,'LICH THI'!C:AA,14,0)</f>
        <v>1</v>
      </c>
      <c r="H3314" s="436">
        <f t="shared" si="666"/>
        <v>1</v>
      </c>
      <c r="I3314" s="436" t="str">
        <f t="shared" si="667"/>
        <v>Nguyễn Văn Thắng</v>
      </c>
      <c r="J3314" s="436"/>
      <c r="K3314" s="436">
        <f t="shared" si="668"/>
        <v>1</v>
      </c>
      <c r="L3314" s="436" t="str">
        <f t="shared" si="669"/>
        <v>DC2CB89-DC-1</v>
      </c>
      <c r="M3314" s="436">
        <f t="shared" si="670"/>
        <v>5</v>
      </c>
      <c r="N3314" s="437">
        <f t="shared" si="676"/>
        <v>3</v>
      </c>
      <c r="O3314" s="437"/>
      <c r="P3314" s="430" t="str">
        <f t="shared" si="671"/>
        <v/>
      </c>
      <c r="U3314" s="177">
        <v>7</v>
      </c>
      <c r="V3314" s="177" t="s">
        <v>5963</v>
      </c>
      <c r="W3314" s="177" t="s">
        <v>2741</v>
      </c>
      <c r="X3314" s="177" t="s">
        <v>3464</v>
      </c>
      <c r="Y3314" s="177" t="s">
        <v>7024</v>
      </c>
      <c r="Z3314" s="177" t="s">
        <v>7019</v>
      </c>
      <c r="AA3314" s="525" t="s">
        <v>7025</v>
      </c>
      <c r="AB3314" s="399" t="str">
        <f t="shared" si="672"/>
        <v>DC2CB89</v>
      </c>
      <c r="AC3314" s="399" t="str">
        <f t="shared" si="673"/>
        <v>DC2CB89-DC</v>
      </c>
      <c r="AD3314" t="str">
        <f>Y3314&amp;"-"&amp;VLOOKUP(AC3314,'LICH THI'!C:AA,9,0)</f>
        <v>65DCVS21874-42470</v>
      </c>
      <c r="AE3314">
        <f t="shared" si="674"/>
        <v>1</v>
      </c>
    </row>
    <row r="3315" spans="1:31" x14ac:dyDescent="0.25">
      <c r="A3315" s="436" t="str">
        <f t="shared" si="664"/>
        <v>DC2CB94-DC-1</v>
      </c>
      <c r="B3315" s="436">
        <f>COUNTIF(AC$4:AC3315,AC3315)</f>
        <v>1</v>
      </c>
      <c r="C3315" s="436" t="str">
        <f t="shared" si="665"/>
        <v>DC2CB94-DC</v>
      </c>
      <c r="D3315" s="436">
        <f>VLOOKUP(C3315,'LICH THI'!C:AA,12,0)</f>
        <v>52</v>
      </c>
      <c r="E3315" s="436">
        <f>VLOOKUP(C3315,'LICH THI'!C:AA,13,0)</f>
        <v>52</v>
      </c>
      <c r="F3315" s="436">
        <f t="shared" si="675"/>
        <v>52</v>
      </c>
      <c r="G3315" s="436">
        <f>VLOOKUP(C3315,'LICH THI'!C:AA,14,0)</f>
        <v>1</v>
      </c>
      <c r="H3315" s="436">
        <f t="shared" si="666"/>
        <v>1</v>
      </c>
      <c r="I3315" s="436" t="str">
        <f t="shared" si="667"/>
        <v>Lê Phương Anh</v>
      </c>
      <c r="J3315" s="436"/>
      <c r="K3315" s="436">
        <f t="shared" si="668"/>
        <v>1</v>
      </c>
      <c r="L3315" s="436" t="str">
        <f t="shared" si="669"/>
        <v>DC2CB94-DC-1</v>
      </c>
      <c r="M3315" s="436">
        <f t="shared" si="670"/>
        <v>42</v>
      </c>
      <c r="N3315" s="437">
        <f t="shared" si="676"/>
        <v>12</v>
      </c>
      <c r="O3315" s="437"/>
      <c r="P3315" s="430" t="str">
        <f t="shared" si="671"/>
        <v/>
      </c>
      <c r="U3315" s="177">
        <v>46</v>
      </c>
      <c r="V3315" s="177" t="s">
        <v>3046</v>
      </c>
      <c r="W3315" s="177" t="s">
        <v>6023</v>
      </c>
      <c r="X3315" s="177" t="s">
        <v>2611</v>
      </c>
      <c r="Y3315" s="177" t="s">
        <v>6032</v>
      </c>
      <c r="Z3315" s="177" t="s">
        <v>6017</v>
      </c>
      <c r="AA3315" s="525" t="s">
        <v>3695</v>
      </c>
      <c r="AB3315" s="399" t="str">
        <f t="shared" si="672"/>
        <v>DC2CB94</v>
      </c>
      <c r="AC3315" s="399" t="str">
        <f t="shared" si="673"/>
        <v>DC2CB94-DC</v>
      </c>
      <c r="AD3315" t="str">
        <f>Y3315&amp;"-"&amp;VLOOKUP(AC3315,'LICH THI'!C:AA,9,0)</f>
        <v>63DCKT3279-42484</v>
      </c>
      <c r="AE3315">
        <f t="shared" si="674"/>
        <v>1</v>
      </c>
    </row>
    <row r="3316" spans="1:31" x14ac:dyDescent="0.25">
      <c r="A3316" s="436" t="str">
        <f t="shared" si="664"/>
        <v>DC2CB94-DC-2</v>
      </c>
      <c r="B3316" s="436">
        <f>COUNTIF(AC$4:AC3316,AC3316)</f>
        <v>2</v>
      </c>
      <c r="C3316" s="436" t="str">
        <f t="shared" si="665"/>
        <v>DC2CB94-DC</v>
      </c>
      <c r="D3316" s="436">
        <f>VLOOKUP(C3316,'LICH THI'!C:AA,12,0)</f>
        <v>52</v>
      </c>
      <c r="E3316" s="436">
        <f>VLOOKUP(C3316,'LICH THI'!C:AA,13,0)</f>
        <v>52</v>
      </c>
      <c r="F3316" s="436">
        <f t="shared" si="675"/>
        <v>52</v>
      </c>
      <c r="G3316" s="436">
        <f>VLOOKUP(C3316,'LICH THI'!C:AA,14,0)</f>
        <v>1</v>
      </c>
      <c r="H3316" s="436">
        <f t="shared" si="666"/>
        <v>1</v>
      </c>
      <c r="I3316" s="436" t="str">
        <f t="shared" si="667"/>
        <v>Nguyễn Thị Hoàng Anh</v>
      </c>
      <c r="J3316" s="436"/>
      <c r="K3316" s="436">
        <f t="shared" si="668"/>
        <v>1</v>
      </c>
      <c r="L3316" s="436" t="str">
        <f t="shared" si="669"/>
        <v>DC2CB94-DC-1</v>
      </c>
      <c r="M3316" s="436">
        <f t="shared" si="670"/>
        <v>42</v>
      </c>
      <c r="N3316" s="437">
        <f t="shared" si="676"/>
        <v>13</v>
      </c>
      <c r="O3316" s="437"/>
      <c r="P3316" s="430" t="str">
        <f t="shared" si="671"/>
        <v/>
      </c>
      <c r="U3316" s="177">
        <v>12</v>
      </c>
      <c r="V3316" s="177" t="s">
        <v>3378</v>
      </c>
      <c r="W3316" s="177" t="s">
        <v>5546</v>
      </c>
      <c r="X3316" s="177" t="s">
        <v>2611</v>
      </c>
      <c r="Y3316" s="177" t="s">
        <v>5889</v>
      </c>
      <c r="Z3316" s="177" t="s">
        <v>6017</v>
      </c>
      <c r="AA3316" s="525" t="s">
        <v>5025</v>
      </c>
      <c r="AB3316" s="399" t="str">
        <f t="shared" si="672"/>
        <v>DC2CB94</v>
      </c>
      <c r="AC3316" s="399" t="str">
        <f t="shared" si="673"/>
        <v>DC2CB94-DC</v>
      </c>
      <c r="AD3316" t="str">
        <f>Y3316&amp;"-"&amp;VLOOKUP(AC3316,'LICH THI'!C:AA,9,0)</f>
        <v>64DCKT3251-42484</v>
      </c>
      <c r="AE3316">
        <f t="shared" si="674"/>
        <v>1</v>
      </c>
    </row>
    <row r="3317" spans="1:31" x14ac:dyDescent="0.25">
      <c r="A3317" s="436" t="str">
        <f t="shared" si="664"/>
        <v>DC2CB94-DC-3</v>
      </c>
      <c r="B3317" s="436">
        <f>COUNTIF(AC$4:AC3317,AC3317)</f>
        <v>3</v>
      </c>
      <c r="C3317" s="436" t="str">
        <f t="shared" si="665"/>
        <v>DC2CB94-DC</v>
      </c>
      <c r="D3317" s="436">
        <f>VLOOKUP(C3317,'LICH THI'!C:AA,12,0)</f>
        <v>52</v>
      </c>
      <c r="E3317" s="436">
        <f>VLOOKUP(C3317,'LICH THI'!C:AA,13,0)</f>
        <v>52</v>
      </c>
      <c r="F3317" s="436">
        <f t="shared" si="675"/>
        <v>52</v>
      </c>
      <c r="G3317" s="436">
        <f>VLOOKUP(C3317,'LICH THI'!C:AA,14,0)</f>
        <v>1</v>
      </c>
      <c r="H3317" s="436">
        <f t="shared" si="666"/>
        <v>1</v>
      </c>
      <c r="I3317" s="436" t="str">
        <f t="shared" si="667"/>
        <v>Nguyễn Thị Lan Anh</v>
      </c>
      <c r="J3317" s="436"/>
      <c r="K3317" s="436">
        <f t="shared" si="668"/>
        <v>1</v>
      </c>
      <c r="L3317" s="436" t="str">
        <f t="shared" si="669"/>
        <v>DC2CB94-DC-1</v>
      </c>
      <c r="M3317" s="436">
        <f t="shared" si="670"/>
        <v>42</v>
      </c>
      <c r="N3317" s="437">
        <f t="shared" si="676"/>
        <v>14</v>
      </c>
      <c r="O3317" s="437"/>
      <c r="P3317" s="430" t="str">
        <f t="shared" si="671"/>
        <v/>
      </c>
      <c r="U3317" s="177">
        <v>22</v>
      </c>
      <c r="V3317" s="177" t="s">
        <v>4382</v>
      </c>
      <c r="W3317" s="177" t="s">
        <v>2701</v>
      </c>
      <c r="X3317" s="177" t="s">
        <v>2611</v>
      </c>
      <c r="Y3317" s="177" t="s">
        <v>6018</v>
      </c>
      <c r="Z3317" s="177" t="s">
        <v>6017</v>
      </c>
      <c r="AA3317" s="525" t="s">
        <v>5310</v>
      </c>
      <c r="AB3317" s="399" t="str">
        <f t="shared" si="672"/>
        <v>DC2CB94</v>
      </c>
      <c r="AC3317" s="399" t="str">
        <f t="shared" si="673"/>
        <v>DC2CB94-DC</v>
      </c>
      <c r="AD3317" t="str">
        <f>Y3317&amp;"-"&amp;VLOOKUP(AC3317,'LICH THI'!C:AA,9,0)</f>
        <v>65DCQT21527-42484</v>
      </c>
      <c r="AE3317">
        <f t="shared" si="674"/>
        <v>1</v>
      </c>
    </row>
    <row r="3318" spans="1:31" x14ac:dyDescent="0.25">
      <c r="A3318" s="436" t="str">
        <f t="shared" si="664"/>
        <v>DC2CB94-DC-4</v>
      </c>
      <c r="B3318" s="436">
        <f>COUNTIF(AC$4:AC3318,AC3318)</f>
        <v>4</v>
      </c>
      <c r="C3318" s="436" t="str">
        <f t="shared" si="665"/>
        <v>DC2CB94-DC</v>
      </c>
      <c r="D3318" s="436">
        <f>VLOOKUP(C3318,'LICH THI'!C:AA,12,0)</f>
        <v>52</v>
      </c>
      <c r="E3318" s="436">
        <f>VLOOKUP(C3318,'LICH THI'!C:AA,13,0)</f>
        <v>52</v>
      </c>
      <c r="F3318" s="436">
        <f t="shared" si="675"/>
        <v>52</v>
      </c>
      <c r="G3318" s="436">
        <f>VLOOKUP(C3318,'LICH THI'!C:AA,14,0)</f>
        <v>1</v>
      </c>
      <c r="H3318" s="436">
        <f t="shared" si="666"/>
        <v>1</v>
      </c>
      <c r="I3318" s="436" t="str">
        <f t="shared" si="667"/>
        <v>Phí Thị Ngọc Anh</v>
      </c>
      <c r="J3318" s="436"/>
      <c r="K3318" s="436">
        <f t="shared" si="668"/>
        <v>1</v>
      </c>
      <c r="L3318" s="436" t="str">
        <f t="shared" si="669"/>
        <v>DC2CB94-DC-1</v>
      </c>
      <c r="M3318" s="436">
        <f t="shared" si="670"/>
        <v>42</v>
      </c>
      <c r="N3318" s="437">
        <f t="shared" si="676"/>
        <v>15</v>
      </c>
      <c r="O3318" s="437"/>
      <c r="P3318" s="430" t="str">
        <f t="shared" si="671"/>
        <v/>
      </c>
      <c r="U3318" s="177">
        <v>20</v>
      </c>
      <c r="V3318" s="177" t="s">
        <v>3502</v>
      </c>
      <c r="W3318" s="177" t="s">
        <v>5915</v>
      </c>
      <c r="X3318" s="177" t="s">
        <v>2611</v>
      </c>
      <c r="Y3318" s="177" t="s">
        <v>5916</v>
      </c>
      <c r="Z3318" s="177" t="s">
        <v>6017</v>
      </c>
      <c r="AA3318" s="525" t="s">
        <v>5917</v>
      </c>
      <c r="AB3318" s="399" t="str">
        <f t="shared" si="672"/>
        <v>DC2CB94</v>
      </c>
      <c r="AC3318" s="399" t="str">
        <f t="shared" si="673"/>
        <v>DC2CB94-DC</v>
      </c>
      <c r="AD3318" t="str">
        <f>Y3318&amp;"-"&amp;VLOOKUP(AC3318,'LICH THI'!C:AA,9,0)</f>
        <v>65DCKT22288-42484</v>
      </c>
      <c r="AE3318">
        <f t="shared" si="674"/>
        <v>1</v>
      </c>
    </row>
    <row r="3319" spans="1:31" x14ac:dyDescent="0.25">
      <c r="A3319" s="436" t="str">
        <f t="shared" si="664"/>
        <v>DC2CB94-DC-5</v>
      </c>
      <c r="B3319" s="436">
        <f>COUNTIF(AC$4:AC3319,AC3319)</f>
        <v>5</v>
      </c>
      <c r="C3319" s="436" t="str">
        <f t="shared" si="665"/>
        <v>DC2CB94-DC</v>
      </c>
      <c r="D3319" s="436">
        <f>VLOOKUP(C3319,'LICH THI'!C:AA,12,0)</f>
        <v>52</v>
      </c>
      <c r="E3319" s="436">
        <f>VLOOKUP(C3319,'LICH THI'!C:AA,13,0)</f>
        <v>52</v>
      </c>
      <c r="F3319" s="436">
        <f t="shared" si="675"/>
        <v>52</v>
      </c>
      <c r="G3319" s="436">
        <f>VLOOKUP(C3319,'LICH THI'!C:AA,14,0)</f>
        <v>1</v>
      </c>
      <c r="H3319" s="436">
        <f t="shared" si="666"/>
        <v>1</v>
      </c>
      <c r="I3319" s="436" t="str">
        <f t="shared" si="667"/>
        <v>Trần Thị Lâm Anh</v>
      </c>
      <c r="J3319" s="436"/>
      <c r="K3319" s="436">
        <f t="shared" si="668"/>
        <v>1</v>
      </c>
      <c r="L3319" s="436" t="str">
        <f t="shared" si="669"/>
        <v>DC2CB94-DC-1</v>
      </c>
      <c r="M3319" s="436">
        <f t="shared" si="670"/>
        <v>42</v>
      </c>
      <c r="N3319" s="437">
        <f t="shared" si="676"/>
        <v>16</v>
      </c>
      <c r="O3319" s="437"/>
      <c r="P3319" s="430" t="str">
        <f t="shared" si="671"/>
        <v/>
      </c>
      <c r="U3319" s="177">
        <v>27</v>
      </c>
      <c r="V3319" s="177" t="s">
        <v>3556</v>
      </c>
      <c r="W3319" s="177" t="s">
        <v>4410</v>
      </c>
      <c r="X3319" s="177" t="s">
        <v>2611</v>
      </c>
      <c r="Y3319" s="177" t="s">
        <v>4411</v>
      </c>
      <c r="Z3319" s="177" t="s">
        <v>6017</v>
      </c>
      <c r="AA3319" s="525" t="s">
        <v>4051</v>
      </c>
      <c r="AB3319" s="399" t="str">
        <f t="shared" si="672"/>
        <v>DC2CB94</v>
      </c>
      <c r="AC3319" s="399" t="str">
        <f t="shared" si="673"/>
        <v>DC2CB94-DC</v>
      </c>
      <c r="AD3319" t="str">
        <f>Y3319&amp;"-"&amp;VLOOKUP(AC3319,'LICH THI'!C:AA,9,0)</f>
        <v>65DCQT22652-42484</v>
      </c>
      <c r="AE3319">
        <f t="shared" si="674"/>
        <v>1</v>
      </c>
    </row>
    <row r="3320" spans="1:31" x14ac:dyDescent="0.25">
      <c r="A3320" s="436" t="str">
        <f t="shared" si="664"/>
        <v>DC2CB94-DC-6</v>
      </c>
      <c r="B3320" s="436">
        <f>COUNTIF(AC$4:AC3320,AC3320)</f>
        <v>6</v>
      </c>
      <c r="C3320" s="436" t="str">
        <f t="shared" si="665"/>
        <v>DC2CB94-DC</v>
      </c>
      <c r="D3320" s="436">
        <f>VLOOKUP(C3320,'LICH THI'!C:AA,12,0)</f>
        <v>52</v>
      </c>
      <c r="E3320" s="436">
        <f>VLOOKUP(C3320,'LICH THI'!C:AA,13,0)</f>
        <v>52</v>
      </c>
      <c r="F3320" s="436">
        <f t="shared" si="675"/>
        <v>52</v>
      </c>
      <c r="G3320" s="436">
        <f>VLOOKUP(C3320,'LICH THI'!C:AA,14,0)</f>
        <v>1</v>
      </c>
      <c r="H3320" s="436">
        <f t="shared" si="666"/>
        <v>1</v>
      </c>
      <c r="I3320" s="436" t="str">
        <f t="shared" si="667"/>
        <v>Đoàn Thị Hồng Ánh</v>
      </c>
      <c r="J3320" s="436"/>
      <c r="K3320" s="436">
        <f t="shared" si="668"/>
        <v>1</v>
      </c>
      <c r="L3320" s="436" t="str">
        <f t="shared" si="669"/>
        <v>DC2CB94-DC-1</v>
      </c>
      <c r="M3320" s="436">
        <f t="shared" si="670"/>
        <v>42</v>
      </c>
      <c r="N3320" s="437">
        <f t="shared" si="676"/>
        <v>17</v>
      </c>
      <c r="O3320" s="437"/>
      <c r="P3320" s="430" t="str">
        <f t="shared" si="671"/>
        <v/>
      </c>
      <c r="U3320" s="177">
        <v>47</v>
      </c>
      <c r="V3320" s="177" t="s">
        <v>3046</v>
      </c>
      <c r="W3320" s="177" t="s">
        <v>5713</v>
      </c>
      <c r="X3320" s="177" t="s">
        <v>3021</v>
      </c>
      <c r="Y3320" s="177" t="s">
        <v>5714</v>
      </c>
      <c r="Z3320" s="177" t="s">
        <v>6017</v>
      </c>
      <c r="AA3320" s="525" t="s">
        <v>5715</v>
      </c>
      <c r="AB3320" s="399" t="str">
        <f t="shared" si="672"/>
        <v>DC2CB94</v>
      </c>
      <c r="AC3320" s="399" t="str">
        <f t="shared" si="673"/>
        <v>DC2CB94-DC</v>
      </c>
      <c r="AD3320" t="str">
        <f>Y3320&amp;"-"&amp;VLOOKUP(AC3320,'LICH THI'!C:AA,9,0)</f>
        <v>63DCKT3260-42484</v>
      </c>
      <c r="AE3320">
        <f t="shared" si="674"/>
        <v>1</v>
      </c>
    </row>
    <row r="3321" spans="1:31" x14ac:dyDescent="0.25">
      <c r="A3321" s="436" t="str">
        <f t="shared" si="664"/>
        <v>DC2CB94-DC-7</v>
      </c>
      <c r="B3321" s="436">
        <f>COUNTIF(AC$4:AC3321,AC3321)</f>
        <v>7</v>
      </c>
      <c r="C3321" s="436" t="str">
        <f t="shared" si="665"/>
        <v>DC2CB94-DC</v>
      </c>
      <c r="D3321" s="436">
        <f>VLOOKUP(C3321,'LICH THI'!C:AA,12,0)</f>
        <v>52</v>
      </c>
      <c r="E3321" s="436">
        <f>VLOOKUP(C3321,'LICH THI'!C:AA,13,0)</f>
        <v>52</v>
      </c>
      <c r="F3321" s="436">
        <f t="shared" si="675"/>
        <v>52</v>
      </c>
      <c r="G3321" s="436">
        <f>VLOOKUP(C3321,'LICH THI'!C:AA,14,0)</f>
        <v>1</v>
      </c>
      <c r="H3321" s="436">
        <f t="shared" si="666"/>
        <v>1</v>
      </c>
      <c r="I3321" s="436" t="str">
        <f t="shared" si="667"/>
        <v>Lê Mạnh Cường</v>
      </c>
      <c r="J3321" s="436"/>
      <c r="K3321" s="436">
        <f t="shared" si="668"/>
        <v>1</v>
      </c>
      <c r="L3321" s="436" t="str">
        <f t="shared" si="669"/>
        <v>DC2CB94-DC-1</v>
      </c>
      <c r="M3321" s="436">
        <f t="shared" si="670"/>
        <v>42</v>
      </c>
      <c r="N3321" s="437">
        <f t="shared" si="676"/>
        <v>18</v>
      </c>
      <c r="O3321" s="437"/>
      <c r="P3321" s="430" t="str">
        <f t="shared" si="671"/>
        <v/>
      </c>
      <c r="U3321" s="177">
        <v>48</v>
      </c>
      <c r="V3321" s="177" t="s">
        <v>3046</v>
      </c>
      <c r="W3321" s="177" t="s">
        <v>2944</v>
      </c>
      <c r="X3321" s="177" t="s">
        <v>2735</v>
      </c>
      <c r="Y3321" s="177" t="s">
        <v>4563</v>
      </c>
      <c r="Z3321" s="177" t="s">
        <v>6017</v>
      </c>
      <c r="AA3321" s="525" t="s">
        <v>4564</v>
      </c>
      <c r="AB3321" s="399" t="str">
        <f t="shared" si="672"/>
        <v>DC2CB94</v>
      </c>
      <c r="AC3321" s="399" t="str">
        <f t="shared" si="673"/>
        <v>DC2CB94-DC</v>
      </c>
      <c r="AD3321" t="str">
        <f>Y3321&amp;"-"&amp;VLOOKUP(AC3321,'LICH THI'!C:AA,9,0)</f>
        <v>63DCKT3254-42484</v>
      </c>
      <c r="AE3321">
        <f t="shared" si="674"/>
        <v>1</v>
      </c>
    </row>
    <row r="3322" spans="1:31" x14ac:dyDescent="0.25">
      <c r="A3322" s="436" t="str">
        <f t="shared" si="664"/>
        <v>DC2CB94-DC-8</v>
      </c>
      <c r="B3322" s="436">
        <f>COUNTIF(AC$4:AC3322,AC3322)</f>
        <v>8</v>
      </c>
      <c r="C3322" s="436" t="str">
        <f t="shared" si="665"/>
        <v>DC2CB94-DC</v>
      </c>
      <c r="D3322" s="436">
        <f>VLOOKUP(C3322,'LICH THI'!C:AA,12,0)</f>
        <v>52</v>
      </c>
      <c r="E3322" s="436">
        <f>VLOOKUP(C3322,'LICH THI'!C:AA,13,0)</f>
        <v>52</v>
      </c>
      <c r="F3322" s="436">
        <f t="shared" si="675"/>
        <v>52</v>
      </c>
      <c r="G3322" s="436">
        <f>VLOOKUP(C3322,'LICH THI'!C:AA,14,0)</f>
        <v>1</v>
      </c>
      <c r="H3322" s="436">
        <f t="shared" si="666"/>
        <v>1</v>
      </c>
      <c r="I3322" s="436" t="str">
        <f t="shared" si="667"/>
        <v>Vũ Thị Việt Chinh</v>
      </c>
      <c r="J3322" s="436"/>
      <c r="K3322" s="436">
        <f t="shared" si="668"/>
        <v>1</v>
      </c>
      <c r="L3322" s="436" t="str">
        <f t="shared" si="669"/>
        <v>DC2CB94-DC-1</v>
      </c>
      <c r="M3322" s="436">
        <f t="shared" si="670"/>
        <v>42</v>
      </c>
      <c r="N3322" s="437">
        <f t="shared" si="676"/>
        <v>19</v>
      </c>
      <c r="O3322" s="437"/>
      <c r="P3322" s="430" t="str">
        <f t="shared" si="671"/>
        <v/>
      </c>
      <c r="U3322" s="177">
        <v>9</v>
      </c>
      <c r="V3322" s="177" t="s">
        <v>3358</v>
      </c>
      <c r="W3322" s="177" t="s">
        <v>5653</v>
      </c>
      <c r="X3322" s="177" t="s">
        <v>4163</v>
      </c>
      <c r="Y3322" s="177" t="s">
        <v>5654</v>
      </c>
      <c r="Z3322" s="177" t="s">
        <v>6017</v>
      </c>
      <c r="AA3322" s="525" t="s">
        <v>3300</v>
      </c>
      <c r="AB3322" s="399" t="str">
        <f t="shared" si="672"/>
        <v>DC2CB94</v>
      </c>
      <c r="AC3322" s="399" t="str">
        <f t="shared" si="673"/>
        <v>DC2CB94-DC</v>
      </c>
      <c r="AD3322" t="str">
        <f>Y3322&amp;"-"&amp;VLOOKUP(AC3322,'LICH THI'!C:AA,9,0)</f>
        <v>64DCKT3028-42484</v>
      </c>
      <c r="AE3322">
        <f t="shared" si="674"/>
        <v>1</v>
      </c>
    </row>
    <row r="3323" spans="1:31" x14ac:dyDescent="0.25">
      <c r="A3323" s="436" t="str">
        <f t="shared" si="664"/>
        <v>DC2CB94-DC-9</v>
      </c>
      <c r="B3323" s="436">
        <f>COUNTIF(AC$4:AC3323,AC3323)</f>
        <v>9</v>
      </c>
      <c r="C3323" s="436" t="str">
        <f t="shared" si="665"/>
        <v>DC2CB94-DC</v>
      </c>
      <c r="D3323" s="436">
        <f>VLOOKUP(C3323,'LICH THI'!C:AA,12,0)</f>
        <v>52</v>
      </c>
      <c r="E3323" s="436">
        <f>VLOOKUP(C3323,'LICH THI'!C:AA,13,0)</f>
        <v>52</v>
      </c>
      <c r="F3323" s="436">
        <f t="shared" si="675"/>
        <v>52</v>
      </c>
      <c r="G3323" s="436">
        <f>VLOOKUP(C3323,'LICH THI'!C:AA,14,0)</f>
        <v>1</v>
      </c>
      <c r="H3323" s="436">
        <f t="shared" si="666"/>
        <v>1</v>
      </c>
      <c r="I3323" s="436" t="str">
        <f t="shared" si="667"/>
        <v>Mai Thị Dung</v>
      </c>
      <c r="J3323" s="436"/>
      <c r="K3323" s="436">
        <f t="shared" si="668"/>
        <v>1</v>
      </c>
      <c r="L3323" s="436" t="str">
        <f t="shared" si="669"/>
        <v>DC2CB94-DC-1</v>
      </c>
      <c r="M3323" s="436">
        <f t="shared" si="670"/>
        <v>42</v>
      </c>
      <c r="N3323" s="437">
        <f t="shared" si="676"/>
        <v>20</v>
      </c>
      <c r="O3323" s="437"/>
      <c r="P3323" s="430" t="str">
        <f t="shared" si="671"/>
        <v/>
      </c>
      <c r="U3323" s="177">
        <v>6</v>
      </c>
      <c r="V3323" s="177" t="s">
        <v>2707</v>
      </c>
      <c r="W3323" s="177" t="s">
        <v>3252</v>
      </c>
      <c r="X3323" s="177" t="s">
        <v>3823</v>
      </c>
      <c r="Y3323" s="177" t="s">
        <v>5560</v>
      </c>
      <c r="Z3323" s="177" t="s">
        <v>6017</v>
      </c>
      <c r="AA3323" s="525" t="s">
        <v>5561</v>
      </c>
      <c r="AB3323" s="399" t="str">
        <f t="shared" si="672"/>
        <v>DC2CB94</v>
      </c>
      <c r="AC3323" s="399" t="str">
        <f t="shared" si="673"/>
        <v>DC2CB94-DC</v>
      </c>
      <c r="AD3323" t="str">
        <f>Y3323&amp;"-"&amp;VLOOKUP(AC3323,'LICH THI'!C:AA,9,0)</f>
        <v>63DCQT3087-42484</v>
      </c>
      <c r="AE3323">
        <f t="shared" si="674"/>
        <v>1</v>
      </c>
    </row>
    <row r="3324" spans="1:31" x14ac:dyDescent="0.25">
      <c r="A3324" s="436" t="str">
        <f t="shared" si="664"/>
        <v>DC2CB94-DC-10</v>
      </c>
      <c r="B3324" s="436">
        <f>COUNTIF(AC$4:AC3324,AC3324)</f>
        <v>10</v>
      </c>
      <c r="C3324" s="436" t="str">
        <f t="shared" si="665"/>
        <v>DC2CB94-DC</v>
      </c>
      <c r="D3324" s="436">
        <f>VLOOKUP(C3324,'LICH THI'!C:AA,12,0)</f>
        <v>52</v>
      </c>
      <c r="E3324" s="436">
        <f>VLOOKUP(C3324,'LICH THI'!C:AA,13,0)</f>
        <v>52</v>
      </c>
      <c r="F3324" s="436">
        <f t="shared" si="675"/>
        <v>52</v>
      </c>
      <c r="G3324" s="436">
        <f>VLOOKUP(C3324,'LICH THI'!C:AA,14,0)</f>
        <v>1</v>
      </c>
      <c r="H3324" s="436">
        <f t="shared" si="666"/>
        <v>1</v>
      </c>
      <c r="I3324" s="436" t="str">
        <f t="shared" si="667"/>
        <v>Trần Trung Đức</v>
      </c>
      <c r="J3324" s="436"/>
      <c r="K3324" s="436">
        <f t="shared" si="668"/>
        <v>1</v>
      </c>
      <c r="L3324" s="436" t="str">
        <f t="shared" si="669"/>
        <v>DC2CB94-DC-1</v>
      </c>
      <c r="M3324" s="436">
        <f t="shared" si="670"/>
        <v>42</v>
      </c>
      <c r="N3324" s="437">
        <f t="shared" si="676"/>
        <v>21</v>
      </c>
      <c r="O3324" s="437"/>
      <c r="P3324" s="430" t="str">
        <f t="shared" si="671"/>
        <v/>
      </c>
      <c r="U3324" s="177">
        <v>49</v>
      </c>
      <c r="V3324" s="177" t="s">
        <v>3046</v>
      </c>
      <c r="W3324" s="177" t="s">
        <v>3052</v>
      </c>
      <c r="X3324" s="177" t="s">
        <v>2948</v>
      </c>
      <c r="Y3324" s="177" t="s">
        <v>3053</v>
      </c>
      <c r="Z3324" s="177" t="s">
        <v>6017</v>
      </c>
      <c r="AA3324" s="525" t="s">
        <v>3054</v>
      </c>
      <c r="AB3324" s="399" t="str">
        <f t="shared" si="672"/>
        <v>DC2CB94</v>
      </c>
      <c r="AC3324" s="399" t="str">
        <f t="shared" si="673"/>
        <v>DC2CB94-DC</v>
      </c>
      <c r="AD3324" t="str">
        <f>Y3324&amp;"-"&amp;VLOOKUP(AC3324,'LICH THI'!C:AA,9,0)</f>
        <v>63DCKT3275-42484</v>
      </c>
      <c r="AE3324">
        <f t="shared" si="674"/>
        <v>1</v>
      </c>
    </row>
    <row r="3325" spans="1:31" x14ac:dyDescent="0.25">
      <c r="A3325" s="436" t="str">
        <f t="shared" si="664"/>
        <v>DC2CB94-DC-11</v>
      </c>
      <c r="B3325" s="436">
        <f>COUNTIF(AC$4:AC3325,AC3325)</f>
        <v>11</v>
      </c>
      <c r="C3325" s="436" t="str">
        <f t="shared" si="665"/>
        <v>DC2CB94-DC</v>
      </c>
      <c r="D3325" s="436">
        <f>VLOOKUP(C3325,'LICH THI'!C:AA,12,0)</f>
        <v>52</v>
      </c>
      <c r="E3325" s="436">
        <f>VLOOKUP(C3325,'LICH THI'!C:AA,13,0)</f>
        <v>52</v>
      </c>
      <c r="F3325" s="436">
        <f t="shared" si="675"/>
        <v>52</v>
      </c>
      <c r="G3325" s="436">
        <f>VLOOKUP(C3325,'LICH THI'!C:AA,14,0)</f>
        <v>1</v>
      </c>
      <c r="H3325" s="436">
        <f t="shared" si="666"/>
        <v>1</v>
      </c>
      <c r="I3325" s="436" t="str">
        <f t="shared" si="667"/>
        <v>Nguyễn Thị Thu Hà</v>
      </c>
      <c r="J3325" s="436"/>
      <c r="K3325" s="436">
        <f t="shared" si="668"/>
        <v>1</v>
      </c>
      <c r="L3325" s="436" t="str">
        <f t="shared" si="669"/>
        <v>DC2CB94-DC-1</v>
      </c>
      <c r="M3325" s="436">
        <f t="shared" si="670"/>
        <v>42</v>
      </c>
      <c r="N3325" s="437">
        <f t="shared" si="676"/>
        <v>22</v>
      </c>
      <c r="O3325" s="437"/>
      <c r="P3325" s="430" t="str">
        <f t="shared" si="671"/>
        <v/>
      </c>
      <c r="U3325" s="177">
        <v>28</v>
      </c>
      <c r="V3325" s="177" t="s">
        <v>3556</v>
      </c>
      <c r="W3325" s="177" t="s">
        <v>3056</v>
      </c>
      <c r="X3325" s="177" t="s">
        <v>3163</v>
      </c>
      <c r="Y3325" s="177" t="s">
        <v>4417</v>
      </c>
      <c r="Z3325" s="177" t="s">
        <v>6017</v>
      </c>
      <c r="AA3325" s="525" t="s">
        <v>4418</v>
      </c>
      <c r="AB3325" s="399" t="str">
        <f t="shared" si="672"/>
        <v>DC2CB94</v>
      </c>
      <c r="AC3325" s="399" t="str">
        <f t="shared" si="673"/>
        <v>DC2CB94-DC</v>
      </c>
      <c r="AD3325" t="str">
        <f>Y3325&amp;"-"&amp;VLOOKUP(AC3325,'LICH THI'!C:AA,9,0)</f>
        <v>65DCQT23305-42484</v>
      </c>
      <c r="AE3325">
        <f t="shared" si="674"/>
        <v>1</v>
      </c>
    </row>
    <row r="3326" spans="1:31" x14ac:dyDescent="0.25">
      <c r="A3326" s="436" t="str">
        <f t="shared" si="664"/>
        <v>DC2CB94-DC-12</v>
      </c>
      <c r="B3326" s="436">
        <f>COUNTIF(AC$4:AC3326,AC3326)</f>
        <v>12</v>
      </c>
      <c r="C3326" s="436" t="str">
        <f t="shared" si="665"/>
        <v>DC2CB94-DC</v>
      </c>
      <c r="D3326" s="436">
        <f>VLOOKUP(C3326,'LICH THI'!C:AA,12,0)</f>
        <v>52</v>
      </c>
      <c r="E3326" s="436">
        <f>VLOOKUP(C3326,'LICH THI'!C:AA,13,0)</f>
        <v>52</v>
      </c>
      <c r="F3326" s="436">
        <f t="shared" si="675"/>
        <v>52</v>
      </c>
      <c r="G3326" s="436">
        <f>VLOOKUP(C3326,'LICH THI'!C:AA,14,0)</f>
        <v>1</v>
      </c>
      <c r="H3326" s="436">
        <f t="shared" si="666"/>
        <v>1</v>
      </c>
      <c r="I3326" s="436" t="str">
        <f t="shared" si="667"/>
        <v>Phạm Văn Hào</v>
      </c>
      <c r="J3326" s="436"/>
      <c r="K3326" s="436">
        <f t="shared" si="668"/>
        <v>1</v>
      </c>
      <c r="L3326" s="436" t="str">
        <f t="shared" si="669"/>
        <v>DC2CB94-DC-1</v>
      </c>
      <c r="M3326" s="436">
        <f t="shared" si="670"/>
        <v>42</v>
      </c>
      <c r="N3326" s="437">
        <f t="shared" si="676"/>
        <v>23</v>
      </c>
      <c r="O3326" s="437"/>
      <c r="P3326" s="430" t="str">
        <f t="shared" si="671"/>
        <v/>
      </c>
      <c r="U3326" s="177">
        <v>29</v>
      </c>
      <c r="V3326" s="177" t="s">
        <v>3556</v>
      </c>
      <c r="W3326" s="177" t="s">
        <v>2738</v>
      </c>
      <c r="X3326" s="177" t="s">
        <v>3560</v>
      </c>
      <c r="Y3326" s="177" t="s">
        <v>3561</v>
      </c>
      <c r="Z3326" s="177" t="s">
        <v>6017</v>
      </c>
      <c r="AA3326" s="525" t="s">
        <v>3562</v>
      </c>
      <c r="AB3326" s="399" t="str">
        <f t="shared" si="672"/>
        <v>DC2CB94</v>
      </c>
      <c r="AC3326" s="399" t="str">
        <f t="shared" si="673"/>
        <v>DC2CB94-DC</v>
      </c>
      <c r="AD3326" t="str">
        <f>Y3326&amp;"-"&amp;VLOOKUP(AC3326,'LICH THI'!C:AA,9,0)</f>
        <v>65DCQT23199-42484</v>
      </c>
      <c r="AE3326">
        <f t="shared" si="674"/>
        <v>1</v>
      </c>
    </row>
    <row r="3327" spans="1:31" x14ac:dyDescent="0.25">
      <c r="A3327" s="436" t="str">
        <f t="shared" si="664"/>
        <v>DC2CB94-DC-13</v>
      </c>
      <c r="B3327" s="436">
        <f>COUNTIF(AC$4:AC3327,AC3327)</f>
        <v>13</v>
      </c>
      <c r="C3327" s="436" t="str">
        <f t="shared" si="665"/>
        <v>DC2CB94-DC</v>
      </c>
      <c r="D3327" s="436">
        <f>VLOOKUP(C3327,'LICH THI'!C:AA,12,0)</f>
        <v>52</v>
      </c>
      <c r="E3327" s="436">
        <f>VLOOKUP(C3327,'LICH THI'!C:AA,13,0)</f>
        <v>52</v>
      </c>
      <c r="F3327" s="436">
        <f t="shared" si="675"/>
        <v>52</v>
      </c>
      <c r="G3327" s="436">
        <f>VLOOKUP(C3327,'LICH THI'!C:AA,14,0)</f>
        <v>1</v>
      </c>
      <c r="H3327" s="436">
        <f t="shared" si="666"/>
        <v>1</v>
      </c>
      <c r="I3327" s="436" t="str">
        <f t="shared" si="667"/>
        <v>Vũ Thị Hiên</v>
      </c>
      <c r="J3327" s="436"/>
      <c r="K3327" s="436">
        <f t="shared" si="668"/>
        <v>1</v>
      </c>
      <c r="L3327" s="436" t="str">
        <f t="shared" si="669"/>
        <v>DC2CB94-DC-1</v>
      </c>
      <c r="M3327" s="436">
        <f t="shared" si="670"/>
        <v>42</v>
      </c>
      <c r="N3327" s="437">
        <f t="shared" si="676"/>
        <v>24</v>
      </c>
      <c r="O3327" s="437"/>
      <c r="P3327" s="430" t="str">
        <f t="shared" si="671"/>
        <v/>
      </c>
      <c r="U3327" s="177">
        <v>30</v>
      </c>
      <c r="V3327" s="177" t="s">
        <v>3556</v>
      </c>
      <c r="W3327" s="177" t="s">
        <v>2615</v>
      </c>
      <c r="X3327" s="177" t="s">
        <v>5619</v>
      </c>
      <c r="Y3327" s="177" t="s">
        <v>5620</v>
      </c>
      <c r="Z3327" s="177" t="s">
        <v>6017</v>
      </c>
      <c r="AA3327" s="525" t="s">
        <v>4035</v>
      </c>
      <c r="AB3327" s="399" t="str">
        <f t="shared" si="672"/>
        <v>DC2CB94</v>
      </c>
      <c r="AC3327" s="399" t="str">
        <f t="shared" si="673"/>
        <v>DC2CB94-DC</v>
      </c>
      <c r="AD3327" t="str">
        <f>Y3327&amp;"-"&amp;VLOOKUP(AC3327,'LICH THI'!C:AA,9,0)</f>
        <v>65DCQT21550-42484</v>
      </c>
      <c r="AE3327">
        <f t="shared" si="674"/>
        <v>1</v>
      </c>
    </row>
    <row r="3328" spans="1:31" x14ac:dyDescent="0.25">
      <c r="A3328" s="436" t="str">
        <f t="shared" si="664"/>
        <v>DC2CB94-DC-14</v>
      </c>
      <c r="B3328" s="436">
        <f>COUNTIF(AC$4:AC3328,AC3328)</f>
        <v>14</v>
      </c>
      <c r="C3328" s="436" t="str">
        <f t="shared" si="665"/>
        <v>DC2CB94-DC</v>
      </c>
      <c r="D3328" s="436">
        <f>VLOOKUP(C3328,'LICH THI'!C:AA,12,0)</f>
        <v>52</v>
      </c>
      <c r="E3328" s="436">
        <f>VLOOKUP(C3328,'LICH THI'!C:AA,13,0)</f>
        <v>52</v>
      </c>
      <c r="F3328" s="436">
        <f t="shared" si="675"/>
        <v>52</v>
      </c>
      <c r="G3328" s="436">
        <f>VLOOKUP(C3328,'LICH THI'!C:AA,14,0)</f>
        <v>1</v>
      </c>
      <c r="H3328" s="436">
        <f t="shared" si="666"/>
        <v>1</v>
      </c>
      <c r="I3328" s="436" t="str">
        <f t="shared" si="667"/>
        <v>Tạ Thị Hoa</v>
      </c>
      <c r="J3328" s="436"/>
      <c r="K3328" s="436">
        <f t="shared" si="668"/>
        <v>1</v>
      </c>
      <c r="L3328" s="436" t="str">
        <f t="shared" si="669"/>
        <v>DC2CB94-DC-1</v>
      </c>
      <c r="M3328" s="436">
        <f t="shared" si="670"/>
        <v>42</v>
      </c>
      <c r="N3328" s="437">
        <f t="shared" si="676"/>
        <v>25</v>
      </c>
      <c r="O3328" s="437"/>
      <c r="P3328" s="430" t="str">
        <f t="shared" si="671"/>
        <v/>
      </c>
      <c r="U3328" s="177">
        <v>31</v>
      </c>
      <c r="V3328" s="177" t="s">
        <v>3556</v>
      </c>
      <c r="W3328" s="177" t="s">
        <v>3020</v>
      </c>
      <c r="X3328" s="177" t="s">
        <v>3565</v>
      </c>
      <c r="Y3328" s="177" t="s">
        <v>3566</v>
      </c>
      <c r="Z3328" s="177" t="s">
        <v>6017</v>
      </c>
      <c r="AA3328" s="525" t="s">
        <v>3567</v>
      </c>
      <c r="AB3328" s="399" t="str">
        <f t="shared" si="672"/>
        <v>DC2CB94</v>
      </c>
      <c r="AC3328" s="399" t="str">
        <f t="shared" si="673"/>
        <v>DC2CB94-DC</v>
      </c>
      <c r="AD3328" t="str">
        <f>Y3328&amp;"-"&amp;VLOOKUP(AC3328,'LICH THI'!C:AA,9,0)</f>
        <v>65DCQT22913-42484</v>
      </c>
      <c r="AE3328">
        <f t="shared" si="674"/>
        <v>1</v>
      </c>
    </row>
    <row r="3329" spans="1:31" x14ac:dyDescent="0.25">
      <c r="A3329" s="436" t="str">
        <f t="shared" si="664"/>
        <v>DC2CB94-DC-15</v>
      </c>
      <c r="B3329" s="436">
        <f>COUNTIF(AC$4:AC3329,AC3329)</f>
        <v>15</v>
      </c>
      <c r="C3329" s="436" t="str">
        <f t="shared" si="665"/>
        <v>DC2CB94-DC</v>
      </c>
      <c r="D3329" s="436">
        <f>VLOOKUP(C3329,'LICH THI'!C:AA,12,0)</f>
        <v>52</v>
      </c>
      <c r="E3329" s="436">
        <f>VLOOKUP(C3329,'LICH THI'!C:AA,13,0)</f>
        <v>52</v>
      </c>
      <c r="F3329" s="436">
        <f t="shared" si="675"/>
        <v>52</v>
      </c>
      <c r="G3329" s="436">
        <f>VLOOKUP(C3329,'LICH THI'!C:AA,14,0)</f>
        <v>1</v>
      </c>
      <c r="H3329" s="436">
        <f t="shared" si="666"/>
        <v>1</v>
      </c>
      <c r="I3329" s="436" t="str">
        <f t="shared" si="667"/>
        <v>Nguyễn Thị Hoà</v>
      </c>
      <c r="J3329" s="436"/>
      <c r="K3329" s="436">
        <f t="shared" si="668"/>
        <v>1</v>
      </c>
      <c r="L3329" s="436" t="str">
        <f t="shared" si="669"/>
        <v>DC2CB94-DC-1</v>
      </c>
      <c r="M3329" s="436">
        <f t="shared" si="670"/>
        <v>42</v>
      </c>
      <c r="N3329" s="437">
        <f t="shared" si="676"/>
        <v>26</v>
      </c>
      <c r="O3329" s="437"/>
      <c r="P3329" s="430" t="str">
        <f t="shared" si="671"/>
        <v/>
      </c>
      <c r="U3329" s="177">
        <v>32</v>
      </c>
      <c r="V3329" s="177" t="s">
        <v>3556</v>
      </c>
      <c r="W3329" s="177" t="s">
        <v>2619</v>
      </c>
      <c r="X3329" s="177" t="s">
        <v>3539</v>
      </c>
      <c r="Y3329" s="177" t="s">
        <v>4419</v>
      </c>
      <c r="Z3329" s="177" t="s">
        <v>6017</v>
      </c>
      <c r="AA3329" s="525" t="s">
        <v>4420</v>
      </c>
      <c r="AB3329" s="399" t="str">
        <f t="shared" si="672"/>
        <v>DC2CB94</v>
      </c>
      <c r="AC3329" s="399" t="str">
        <f t="shared" si="673"/>
        <v>DC2CB94-DC</v>
      </c>
      <c r="AD3329" t="str">
        <f>Y3329&amp;"-"&amp;VLOOKUP(AC3329,'LICH THI'!C:AA,9,0)</f>
        <v>65DCQT23205-42484</v>
      </c>
      <c r="AE3329">
        <f t="shared" si="674"/>
        <v>1</v>
      </c>
    </row>
    <row r="3330" spans="1:31" x14ac:dyDescent="0.25">
      <c r="A3330" s="436" t="str">
        <f t="shared" si="664"/>
        <v>DC2CB94-DC-16</v>
      </c>
      <c r="B3330" s="436">
        <f>COUNTIF(AC$4:AC3330,AC3330)</f>
        <v>16</v>
      </c>
      <c r="C3330" s="436" t="str">
        <f t="shared" si="665"/>
        <v>DC2CB94-DC</v>
      </c>
      <c r="D3330" s="436">
        <f>VLOOKUP(C3330,'LICH THI'!C:AA,12,0)</f>
        <v>52</v>
      </c>
      <c r="E3330" s="436">
        <f>VLOOKUP(C3330,'LICH THI'!C:AA,13,0)</f>
        <v>52</v>
      </c>
      <c r="F3330" s="436">
        <f t="shared" si="675"/>
        <v>52</v>
      </c>
      <c r="G3330" s="436">
        <f>VLOOKUP(C3330,'LICH THI'!C:AA,14,0)</f>
        <v>1</v>
      </c>
      <c r="H3330" s="436">
        <f t="shared" si="666"/>
        <v>1</v>
      </c>
      <c r="I3330" s="436" t="str">
        <f t="shared" si="667"/>
        <v>Nguyễn Trung Kiên</v>
      </c>
      <c r="J3330" s="436"/>
      <c r="K3330" s="436">
        <f t="shared" si="668"/>
        <v>1</v>
      </c>
      <c r="L3330" s="436" t="str">
        <f t="shared" si="669"/>
        <v>DC2CB94-DC-1</v>
      </c>
      <c r="M3330" s="436">
        <f t="shared" si="670"/>
        <v>42</v>
      </c>
      <c r="N3330" s="437">
        <f t="shared" si="676"/>
        <v>27</v>
      </c>
      <c r="O3330" s="437"/>
      <c r="P3330" s="430" t="str">
        <f t="shared" si="671"/>
        <v/>
      </c>
      <c r="U3330" s="177">
        <v>14</v>
      </c>
      <c r="V3330" s="177" t="s">
        <v>3381</v>
      </c>
      <c r="W3330" s="177" t="s">
        <v>2687</v>
      </c>
      <c r="X3330" s="177" t="s">
        <v>2762</v>
      </c>
      <c r="Y3330" s="177" t="s">
        <v>5755</v>
      </c>
      <c r="Z3330" s="177" t="s">
        <v>6017</v>
      </c>
      <c r="AA3330" s="525" t="s">
        <v>2959</v>
      </c>
      <c r="AB3330" s="399" t="str">
        <f t="shared" si="672"/>
        <v>DC2CB94</v>
      </c>
      <c r="AC3330" s="399" t="str">
        <f t="shared" si="673"/>
        <v>DC2CB94-DC</v>
      </c>
      <c r="AD3330" t="str">
        <f>Y3330&amp;"-"&amp;VLOOKUP(AC3330,'LICH THI'!C:AA,9,0)</f>
        <v>64DCKT3243-42484</v>
      </c>
      <c r="AE3330">
        <f t="shared" si="674"/>
        <v>1</v>
      </c>
    </row>
    <row r="3331" spans="1:31" x14ac:dyDescent="0.25">
      <c r="A3331" s="436" t="str">
        <f t="shared" si="664"/>
        <v>DC2CB94-DC-17</v>
      </c>
      <c r="B3331" s="436">
        <f>COUNTIF(AC$4:AC3331,AC3331)</f>
        <v>17</v>
      </c>
      <c r="C3331" s="436" t="str">
        <f t="shared" si="665"/>
        <v>DC2CB94-DC</v>
      </c>
      <c r="D3331" s="436">
        <f>VLOOKUP(C3331,'LICH THI'!C:AA,12,0)</f>
        <v>52</v>
      </c>
      <c r="E3331" s="436">
        <f>VLOOKUP(C3331,'LICH THI'!C:AA,13,0)</f>
        <v>52</v>
      </c>
      <c r="F3331" s="436">
        <f t="shared" si="675"/>
        <v>52</v>
      </c>
      <c r="G3331" s="436">
        <f>VLOOKUP(C3331,'LICH THI'!C:AA,14,0)</f>
        <v>1</v>
      </c>
      <c r="H3331" s="436">
        <f t="shared" si="666"/>
        <v>1</v>
      </c>
      <c r="I3331" s="436" t="str">
        <f t="shared" si="667"/>
        <v>trương huy khánh</v>
      </c>
      <c r="J3331" s="436"/>
      <c r="K3331" s="436">
        <f t="shared" si="668"/>
        <v>1</v>
      </c>
      <c r="L3331" s="436" t="str">
        <f t="shared" si="669"/>
        <v>DC2CB94-DC-1</v>
      </c>
      <c r="M3331" s="436">
        <f t="shared" si="670"/>
        <v>42</v>
      </c>
      <c r="N3331" s="437">
        <f t="shared" si="676"/>
        <v>28</v>
      </c>
      <c r="O3331" s="437"/>
      <c r="P3331" s="430" t="str">
        <f t="shared" si="671"/>
        <v/>
      </c>
      <c r="U3331" s="177">
        <v>13</v>
      </c>
      <c r="V3331" s="177" t="s">
        <v>3381</v>
      </c>
      <c r="W3331" s="177" t="s">
        <v>3839</v>
      </c>
      <c r="X3331" s="177" t="s">
        <v>3840</v>
      </c>
      <c r="Y3331" s="177" t="s">
        <v>3841</v>
      </c>
      <c r="Z3331" s="177" t="s">
        <v>6017</v>
      </c>
      <c r="AA3331" s="525" t="s">
        <v>3842</v>
      </c>
      <c r="AB3331" s="399" t="str">
        <f t="shared" si="672"/>
        <v>DC2CB94</v>
      </c>
      <c r="AC3331" s="399" t="str">
        <f t="shared" si="673"/>
        <v>DC2CB94-DC</v>
      </c>
      <c r="AD3331" t="str">
        <f>Y3331&amp;"-"&amp;VLOOKUP(AC3331,'LICH THI'!C:AA,9,0)</f>
        <v>64DCKT3289-42484</v>
      </c>
      <c r="AE3331">
        <f t="shared" si="674"/>
        <v>1</v>
      </c>
    </row>
    <row r="3332" spans="1:31" x14ac:dyDescent="0.25">
      <c r="A3332" s="436" t="str">
        <f t="shared" si="664"/>
        <v>DC2CB94-DC-18</v>
      </c>
      <c r="B3332" s="436">
        <f>COUNTIF(AC$4:AC3332,AC3332)</f>
        <v>18</v>
      </c>
      <c r="C3332" s="436" t="str">
        <f t="shared" si="665"/>
        <v>DC2CB94-DC</v>
      </c>
      <c r="D3332" s="436">
        <f>VLOOKUP(C3332,'LICH THI'!C:AA,12,0)</f>
        <v>52</v>
      </c>
      <c r="E3332" s="436">
        <f>VLOOKUP(C3332,'LICH THI'!C:AA,13,0)</f>
        <v>52</v>
      </c>
      <c r="F3332" s="436">
        <f t="shared" si="675"/>
        <v>52</v>
      </c>
      <c r="G3332" s="436">
        <f>VLOOKUP(C3332,'LICH THI'!C:AA,14,0)</f>
        <v>1</v>
      </c>
      <c r="H3332" s="436">
        <f t="shared" si="666"/>
        <v>1</v>
      </c>
      <c r="I3332" s="436" t="str">
        <f t="shared" si="667"/>
        <v>Nguyễn Thị Linh</v>
      </c>
      <c r="J3332" s="436"/>
      <c r="K3332" s="436">
        <f t="shared" si="668"/>
        <v>1</v>
      </c>
      <c r="L3332" s="436" t="str">
        <f t="shared" si="669"/>
        <v>DC2CB94-DC-1</v>
      </c>
      <c r="M3332" s="436">
        <f t="shared" si="670"/>
        <v>42</v>
      </c>
      <c r="N3332" s="437">
        <f t="shared" si="676"/>
        <v>29</v>
      </c>
      <c r="O3332" s="437"/>
      <c r="P3332" s="430" t="str">
        <f t="shared" si="671"/>
        <v/>
      </c>
      <c r="U3332" s="177">
        <v>23</v>
      </c>
      <c r="V3332" s="177" t="s">
        <v>4382</v>
      </c>
      <c r="W3332" s="177" t="s">
        <v>2619</v>
      </c>
      <c r="X3332" s="177" t="s">
        <v>2670</v>
      </c>
      <c r="Y3332" s="177" t="s">
        <v>4391</v>
      </c>
      <c r="Z3332" s="177" t="s">
        <v>6017</v>
      </c>
      <c r="AA3332" s="525" t="s">
        <v>4392</v>
      </c>
      <c r="AB3332" s="399" t="str">
        <f t="shared" si="672"/>
        <v>DC2CB94</v>
      </c>
      <c r="AC3332" s="399" t="str">
        <f t="shared" si="673"/>
        <v>DC2CB94-DC</v>
      </c>
      <c r="AD3332" t="str">
        <f>Y3332&amp;"-"&amp;VLOOKUP(AC3332,'LICH THI'!C:AA,9,0)</f>
        <v>65DCQT20007-42484</v>
      </c>
      <c r="AE3332">
        <f t="shared" si="674"/>
        <v>1</v>
      </c>
    </row>
    <row r="3333" spans="1:31" x14ac:dyDescent="0.25">
      <c r="A3333" s="436" t="str">
        <f t="shared" ref="A3333:A3396" si="677">C3333&amp;"-"&amp;B3333</f>
        <v>DC2CB94-DC-19</v>
      </c>
      <c r="B3333" s="436">
        <f>COUNTIF(AC$4:AC3333,AC3333)</f>
        <v>19</v>
      </c>
      <c r="C3333" s="436" t="str">
        <f t="shared" ref="C3333:C3396" si="678">_CT_MaHP1</f>
        <v>DC2CB94-DC</v>
      </c>
      <c r="D3333" s="436">
        <f>VLOOKUP(C3333,'LICH THI'!C:AA,12,0)</f>
        <v>52</v>
      </c>
      <c r="E3333" s="436">
        <f>VLOOKUP(C3333,'LICH THI'!C:AA,13,0)</f>
        <v>52</v>
      </c>
      <c r="F3333" s="436">
        <f t="shared" si="675"/>
        <v>52</v>
      </c>
      <c r="G3333" s="436">
        <f>VLOOKUP(C3333,'LICH THI'!C:AA,14,0)</f>
        <v>1</v>
      </c>
      <c r="H3333" s="436">
        <f t="shared" ref="H3333:H3396" si="679">IF(E3333=0,"",TRUNC((B3333+E3333-1)/E3333))</f>
        <v>1</v>
      </c>
      <c r="I3333" s="436" t="str">
        <f t="shared" ref="I3333:I3396" si="680">W3333&amp;" "&amp;X3333</f>
        <v>Phạm Thị Khánh Linh</v>
      </c>
      <c r="J3333" s="436"/>
      <c r="K3333" s="436">
        <f t="shared" ref="K3333:K3396" si="681">IF(G3333=1,1,IF(H3333&lt;G3333,H3333+1,1))</f>
        <v>1</v>
      </c>
      <c r="L3333" s="436" t="str">
        <f t="shared" ref="L3333:L3396" si="682">C3333&amp;"-"&amp;K3333</f>
        <v>DC2CB94-DC-1</v>
      </c>
      <c r="M3333" s="436">
        <f t="shared" ref="M3333:M3396" si="683">IF(E3333=0,"",MOD(MID(C3333,6,2),E3333))</f>
        <v>42</v>
      </c>
      <c r="N3333" s="437">
        <f t="shared" si="676"/>
        <v>30</v>
      </c>
      <c r="O3333" s="437"/>
      <c r="P3333" s="430" t="str">
        <f t="shared" ref="P3333:P3396" si="684">IF(MOD(20*O3333,10)&lt;&gt;0,"SAI","")</f>
        <v/>
      </c>
      <c r="U3333" s="177">
        <v>33</v>
      </c>
      <c r="V3333" s="177" t="s">
        <v>3556</v>
      </c>
      <c r="W3333" s="177" t="s">
        <v>3568</v>
      </c>
      <c r="X3333" s="177" t="s">
        <v>2670</v>
      </c>
      <c r="Y3333" s="177" t="s">
        <v>3569</v>
      </c>
      <c r="Z3333" s="177" t="s">
        <v>6017</v>
      </c>
      <c r="AA3333" s="525" t="s">
        <v>3570</v>
      </c>
      <c r="AB3333" s="399" t="str">
        <f t="shared" ref="AB3333:AB3396" si="685">_CT_MaHP</f>
        <v>DC2CB94</v>
      </c>
      <c r="AC3333" s="399" t="str">
        <f t="shared" ref="AC3333:AC3396" si="686">_CT_MaHe</f>
        <v>DC2CB94-DC</v>
      </c>
      <c r="AD3333" t="str">
        <f>Y3333&amp;"-"&amp;VLOOKUP(AC3333,'LICH THI'!C:AA,9,0)</f>
        <v>65DCQT22907-42484</v>
      </c>
      <c r="AE3333">
        <f t="shared" ref="AE3333:AE3396" si="687">COUNTIF(AD3333,AD:AD)</f>
        <v>1</v>
      </c>
    </row>
    <row r="3334" spans="1:31" x14ac:dyDescent="0.25">
      <c r="A3334" s="436" t="str">
        <f t="shared" si="677"/>
        <v>DC2CB94-DC-20</v>
      </c>
      <c r="B3334" s="436">
        <f>COUNTIF(AC$4:AC3334,AC3334)</f>
        <v>20</v>
      </c>
      <c r="C3334" s="436" t="str">
        <f t="shared" si="678"/>
        <v>DC2CB94-DC</v>
      </c>
      <c r="D3334" s="436">
        <f>VLOOKUP(C3334,'LICH THI'!C:AA,12,0)</f>
        <v>52</v>
      </c>
      <c r="E3334" s="436">
        <f>VLOOKUP(C3334,'LICH THI'!C:AA,13,0)</f>
        <v>52</v>
      </c>
      <c r="F3334" s="436">
        <f t="shared" ref="F3334:F3397" si="688">IF(G3334="","",IF(G3334=H3334,D3334-(H3334-1)*E3334,E3334))</f>
        <v>52</v>
      </c>
      <c r="G3334" s="436">
        <f>VLOOKUP(C3334,'LICH THI'!C:AA,14,0)</f>
        <v>1</v>
      </c>
      <c r="H3334" s="436">
        <f t="shared" si="679"/>
        <v>1</v>
      </c>
      <c r="I3334" s="436" t="str">
        <f t="shared" si="680"/>
        <v>Trần Diệu Linh</v>
      </c>
      <c r="J3334" s="436"/>
      <c r="K3334" s="436">
        <f t="shared" si="681"/>
        <v>1</v>
      </c>
      <c r="L3334" s="436" t="str">
        <f t="shared" si="682"/>
        <v>DC2CB94-DC-1</v>
      </c>
      <c r="M3334" s="436">
        <f t="shared" si="683"/>
        <v>42</v>
      </c>
      <c r="N3334" s="437">
        <f t="shared" ref="N3334:N3397" si="689">IF(F3334=0,"",(K3334-1)*$N$2+1+MOD(B3334-M3334,F3334))</f>
        <v>31</v>
      </c>
      <c r="O3334" s="437"/>
      <c r="P3334" s="430" t="str">
        <f t="shared" si="684"/>
        <v/>
      </c>
      <c r="U3334" s="177">
        <v>34</v>
      </c>
      <c r="V3334" s="177" t="s">
        <v>3556</v>
      </c>
      <c r="W3334" s="177" t="s">
        <v>3571</v>
      </c>
      <c r="X3334" s="177" t="s">
        <v>2670</v>
      </c>
      <c r="Y3334" s="177" t="s">
        <v>3572</v>
      </c>
      <c r="Z3334" s="177" t="s">
        <v>6017</v>
      </c>
      <c r="AA3334" s="525" t="s">
        <v>3573</v>
      </c>
      <c r="AB3334" s="399" t="str">
        <f t="shared" si="685"/>
        <v>DC2CB94</v>
      </c>
      <c r="AC3334" s="399" t="str">
        <f t="shared" si="686"/>
        <v>DC2CB94-DC</v>
      </c>
      <c r="AD3334" t="str">
        <f>Y3334&amp;"-"&amp;VLOOKUP(AC3334,'LICH THI'!C:AA,9,0)</f>
        <v>65DCQT24262-42484</v>
      </c>
      <c r="AE3334">
        <f t="shared" si="687"/>
        <v>1</v>
      </c>
    </row>
    <row r="3335" spans="1:31" x14ac:dyDescent="0.25">
      <c r="A3335" s="436" t="str">
        <f t="shared" si="677"/>
        <v>DC2CB94-DC-21</v>
      </c>
      <c r="B3335" s="436">
        <f>COUNTIF(AC$4:AC3335,AC3335)</f>
        <v>21</v>
      </c>
      <c r="C3335" s="436" t="str">
        <f t="shared" si="678"/>
        <v>DC2CB94-DC</v>
      </c>
      <c r="D3335" s="436">
        <f>VLOOKUP(C3335,'LICH THI'!C:AA,12,0)</f>
        <v>52</v>
      </c>
      <c r="E3335" s="436">
        <f>VLOOKUP(C3335,'LICH THI'!C:AA,13,0)</f>
        <v>52</v>
      </c>
      <c r="F3335" s="436">
        <f t="shared" si="688"/>
        <v>52</v>
      </c>
      <c r="G3335" s="436">
        <f>VLOOKUP(C3335,'LICH THI'!C:AA,14,0)</f>
        <v>1</v>
      </c>
      <c r="H3335" s="436">
        <f t="shared" si="679"/>
        <v>1</v>
      </c>
      <c r="I3335" s="436" t="str">
        <f t="shared" si="680"/>
        <v>Nguyễn Thị Quỳnh Mai</v>
      </c>
      <c r="J3335" s="436"/>
      <c r="K3335" s="436">
        <f t="shared" si="681"/>
        <v>1</v>
      </c>
      <c r="L3335" s="436" t="str">
        <f t="shared" si="682"/>
        <v>DC2CB94-DC-1</v>
      </c>
      <c r="M3335" s="436">
        <f t="shared" si="683"/>
        <v>42</v>
      </c>
      <c r="N3335" s="437">
        <f t="shared" si="689"/>
        <v>32</v>
      </c>
      <c r="O3335" s="437"/>
      <c r="P3335" s="430" t="str">
        <f t="shared" si="684"/>
        <v/>
      </c>
      <c r="U3335" s="177">
        <v>10</v>
      </c>
      <c r="V3335" s="177" t="s">
        <v>3358</v>
      </c>
      <c r="W3335" s="177" t="s">
        <v>5569</v>
      </c>
      <c r="X3335" s="177" t="s">
        <v>3130</v>
      </c>
      <c r="Y3335" s="177" t="s">
        <v>5570</v>
      </c>
      <c r="Z3335" s="177" t="s">
        <v>6017</v>
      </c>
      <c r="AA3335" s="525" t="s">
        <v>3898</v>
      </c>
      <c r="AB3335" s="399" t="str">
        <f t="shared" si="685"/>
        <v>DC2CB94</v>
      </c>
      <c r="AC3335" s="399" t="str">
        <f t="shared" si="686"/>
        <v>DC2CB94-DC</v>
      </c>
      <c r="AD3335" t="str">
        <f>Y3335&amp;"-"&amp;VLOOKUP(AC3335,'LICH THI'!C:AA,9,0)</f>
        <v>64DCKT3078-42484</v>
      </c>
      <c r="AE3335">
        <f t="shared" si="687"/>
        <v>1</v>
      </c>
    </row>
    <row r="3336" spans="1:31" x14ac:dyDescent="0.25">
      <c r="A3336" s="436" t="str">
        <f t="shared" si="677"/>
        <v>DC2CB94-DC-22</v>
      </c>
      <c r="B3336" s="436">
        <f>COUNTIF(AC$4:AC3336,AC3336)</f>
        <v>22</v>
      </c>
      <c r="C3336" s="436" t="str">
        <f t="shared" si="678"/>
        <v>DC2CB94-DC</v>
      </c>
      <c r="D3336" s="436">
        <f>VLOOKUP(C3336,'LICH THI'!C:AA,12,0)</f>
        <v>52</v>
      </c>
      <c r="E3336" s="436">
        <f>VLOOKUP(C3336,'LICH THI'!C:AA,13,0)</f>
        <v>52</v>
      </c>
      <c r="F3336" s="436">
        <f t="shared" si="688"/>
        <v>52</v>
      </c>
      <c r="G3336" s="436">
        <f>VLOOKUP(C3336,'LICH THI'!C:AA,14,0)</f>
        <v>1</v>
      </c>
      <c r="H3336" s="436">
        <f t="shared" si="679"/>
        <v>1</v>
      </c>
      <c r="I3336" s="436" t="str">
        <f t="shared" si="680"/>
        <v>Lê Đức Mạnh</v>
      </c>
      <c r="J3336" s="436"/>
      <c r="K3336" s="436">
        <f t="shared" si="681"/>
        <v>1</v>
      </c>
      <c r="L3336" s="436" t="str">
        <f t="shared" si="682"/>
        <v>DC2CB94-DC-1</v>
      </c>
      <c r="M3336" s="436">
        <f t="shared" si="683"/>
        <v>42</v>
      </c>
      <c r="N3336" s="437">
        <f t="shared" si="689"/>
        <v>33</v>
      </c>
      <c r="O3336" s="437"/>
      <c r="P3336" s="430" t="str">
        <f t="shared" si="684"/>
        <v/>
      </c>
      <c r="U3336" s="177">
        <v>21</v>
      </c>
      <c r="V3336" s="177" t="s">
        <v>3502</v>
      </c>
      <c r="W3336" s="177" t="s">
        <v>3456</v>
      </c>
      <c r="X3336" s="177" t="s">
        <v>2930</v>
      </c>
      <c r="Y3336" s="177" t="s">
        <v>5923</v>
      </c>
      <c r="Z3336" s="177" t="s">
        <v>6017</v>
      </c>
      <c r="AA3336" s="525" t="s">
        <v>5924</v>
      </c>
      <c r="AB3336" s="399" t="str">
        <f t="shared" si="685"/>
        <v>DC2CB94</v>
      </c>
      <c r="AC3336" s="399" t="str">
        <f t="shared" si="686"/>
        <v>DC2CB94-DC</v>
      </c>
      <c r="AD3336" t="str">
        <f>Y3336&amp;"-"&amp;VLOOKUP(AC3336,'LICH THI'!C:AA,9,0)</f>
        <v>65DCKT21615-42484</v>
      </c>
      <c r="AE3336">
        <f t="shared" si="687"/>
        <v>1</v>
      </c>
    </row>
    <row r="3337" spans="1:31" x14ac:dyDescent="0.25">
      <c r="A3337" s="436" t="str">
        <f t="shared" si="677"/>
        <v>DC2CB94-DC-23</v>
      </c>
      <c r="B3337" s="436">
        <f>COUNTIF(AC$4:AC3337,AC3337)</f>
        <v>23</v>
      </c>
      <c r="C3337" s="436" t="str">
        <f t="shared" si="678"/>
        <v>DC2CB94-DC</v>
      </c>
      <c r="D3337" s="436">
        <f>VLOOKUP(C3337,'LICH THI'!C:AA,12,0)</f>
        <v>52</v>
      </c>
      <c r="E3337" s="436">
        <f>VLOOKUP(C3337,'LICH THI'!C:AA,13,0)</f>
        <v>52</v>
      </c>
      <c r="F3337" s="436">
        <f t="shared" si="688"/>
        <v>52</v>
      </c>
      <c r="G3337" s="436">
        <f>VLOOKUP(C3337,'LICH THI'!C:AA,14,0)</f>
        <v>1</v>
      </c>
      <c r="H3337" s="436">
        <f t="shared" si="679"/>
        <v>1</v>
      </c>
      <c r="I3337" s="436" t="str">
        <f t="shared" si="680"/>
        <v>Nguyễn Kiều May</v>
      </c>
      <c r="J3337" s="436"/>
      <c r="K3337" s="436">
        <f t="shared" si="681"/>
        <v>1</v>
      </c>
      <c r="L3337" s="436" t="str">
        <f t="shared" si="682"/>
        <v>DC2CB94-DC-1</v>
      </c>
      <c r="M3337" s="436">
        <f t="shared" si="683"/>
        <v>42</v>
      </c>
      <c r="N3337" s="437">
        <f t="shared" si="689"/>
        <v>34</v>
      </c>
      <c r="O3337" s="437"/>
      <c r="P3337" s="430" t="str">
        <f t="shared" si="684"/>
        <v/>
      </c>
      <c r="U3337" s="177">
        <v>50</v>
      </c>
      <c r="V3337" s="177" t="s">
        <v>3046</v>
      </c>
      <c r="W3337" s="177" t="s">
        <v>3929</v>
      </c>
      <c r="X3337" s="177" t="s">
        <v>3930</v>
      </c>
      <c r="Y3337" s="177" t="s">
        <v>3931</v>
      </c>
      <c r="Z3337" s="177" t="s">
        <v>6017</v>
      </c>
      <c r="AA3337" s="525" t="s">
        <v>3736</v>
      </c>
      <c r="AB3337" s="399" t="str">
        <f t="shared" si="685"/>
        <v>DC2CB94</v>
      </c>
      <c r="AC3337" s="399" t="str">
        <f t="shared" si="686"/>
        <v>DC2CB94-DC</v>
      </c>
      <c r="AD3337" t="str">
        <f>Y3337&amp;"-"&amp;VLOOKUP(AC3337,'LICH THI'!C:AA,9,0)</f>
        <v>63DCKT3216-42484</v>
      </c>
      <c r="AE3337">
        <f t="shared" si="687"/>
        <v>1</v>
      </c>
    </row>
    <row r="3338" spans="1:31" x14ac:dyDescent="0.25">
      <c r="A3338" s="436" t="str">
        <f t="shared" si="677"/>
        <v>DC2CB94-DC-24</v>
      </c>
      <c r="B3338" s="436">
        <f>COUNTIF(AC$4:AC3338,AC3338)</f>
        <v>24</v>
      </c>
      <c r="C3338" s="436" t="str">
        <f t="shared" si="678"/>
        <v>DC2CB94-DC</v>
      </c>
      <c r="D3338" s="436">
        <f>VLOOKUP(C3338,'LICH THI'!C:AA,12,0)</f>
        <v>52</v>
      </c>
      <c r="E3338" s="436">
        <f>VLOOKUP(C3338,'LICH THI'!C:AA,13,0)</f>
        <v>52</v>
      </c>
      <c r="F3338" s="436">
        <f t="shared" si="688"/>
        <v>52</v>
      </c>
      <c r="G3338" s="436">
        <f>VLOOKUP(C3338,'LICH THI'!C:AA,14,0)</f>
        <v>1</v>
      </c>
      <c r="H3338" s="436">
        <f t="shared" si="679"/>
        <v>1</v>
      </c>
      <c r="I3338" s="436" t="str">
        <f t="shared" si="680"/>
        <v>Vũ Đức Minh</v>
      </c>
      <c r="J3338" s="436"/>
      <c r="K3338" s="436">
        <f t="shared" si="681"/>
        <v>1</v>
      </c>
      <c r="L3338" s="436" t="str">
        <f t="shared" si="682"/>
        <v>DC2CB94-DC-1</v>
      </c>
      <c r="M3338" s="436">
        <f t="shared" si="683"/>
        <v>42</v>
      </c>
      <c r="N3338" s="437">
        <f t="shared" si="689"/>
        <v>35</v>
      </c>
      <c r="O3338" s="437"/>
      <c r="P3338" s="430" t="str">
        <f t="shared" si="684"/>
        <v/>
      </c>
      <c r="U3338" s="177">
        <v>7</v>
      </c>
      <c r="V3338" s="177" t="s">
        <v>2707</v>
      </c>
      <c r="W3338" s="177" t="s">
        <v>2712</v>
      </c>
      <c r="X3338" s="177" t="s">
        <v>2713</v>
      </c>
      <c r="Y3338" s="177" t="s">
        <v>2714</v>
      </c>
      <c r="Z3338" s="177" t="s">
        <v>6017</v>
      </c>
      <c r="AA3338" s="525" t="s">
        <v>2715</v>
      </c>
      <c r="AB3338" s="399" t="str">
        <f t="shared" si="685"/>
        <v>DC2CB94</v>
      </c>
      <c r="AC3338" s="399" t="str">
        <f t="shared" si="686"/>
        <v>DC2CB94-DC</v>
      </c>
      <c r="AD3338" t="str">
        <f>Y3338&amp;"-"&amp;VLOOKUP(AC3338,'LICH THI'!C:AA,9,0)</f>
        <v>63DCQT3063-42484</v>
      </c>
      <c r="AE3338">
        <f t="shared" si="687"/>
        <v>1</v>
      </c>
    </row>
    <row r="3339" spans="1:31" x14ac:dyDescent="0.25">
      <c r="A3339" s="436" t="str">
        <f t="shared" si="677"/>
        <v>DC2CB94-DC-25</v>
      </c>
      <c r="B3339" s="436">
        <f>COUNTIF(AC$4:AC3339,AC3339)</f>
        <v>25</v>
      </c>
      <c r="C3339" s="436" t="str">
        <f t="shared" si="678"/>
        <v>DC2CB94-DC</v>
      </c>
      <c r="D3339" s="436">
        <f>VLOOKUP(C3339,'LICH THI'!C:AA,12,0)</f>
        <v>52</v>
      </c>
      <c r="E3339" s="436">
        <f>VLOOKUP(C3339,'LICH THI'!C:AA,13,0)</f>
        <v>52</v>
      </c>
      <c r="F3339" s="436">
        <f t="shared" si="688"/>
        <v>52</v>
      </c>
      <c r="G3339" s="436">
        <f>VLOOKUP(C3339,'LICH THI'!C:AA,14,0)</f>
        <v>1</v>
      </c>
      <c r="H3339" s="436">
        <f t="shared" si="679"/>
        <v>1</v>
      </c>
      <c r="I3339" s="436" t="str">
        <f t="shared" si="680"/>
        <v>Nguyễn Thị Nụ</v>
      </c>
      <c r="J3339" s="436"/>
      <c r="K3339" s="436">
        <f t="shared" si="681"/>
        <v>1</v>
      </c>
      <c r="L3339" s="436" t="str">
        <f t="shared" si="682"/>
        <v>DC2CB94-DC-1</v>
      </c>
      <c r="M3339" s="436">
        <f t="shared" si="683"/>
        <v>42</v>
      </c>
      <c r="N3339" s="437">
        <f t="shared" si="689"/>
        <v>36</v>
      </c>
      <c r="O3339" s="437"/>
      <c r="P3339" s="430" t="str">
        <f t="shared" si="684"/>
        <v/>
      </c>
      <c r="U3339" s="177">
        <v>26</v>
      </c>
      <c r="V3339" s="177" t="s">
        <v>4382</v>
      </c>
      <c r="W3339" s="177" t="s">
        <v>2619</v>
      </c>
      <c r="X3339" s="177" t="s">
        <v>3039</v>
      </c>
      <c r="Y3339" s="177" t="s">
        <v>6019</v>
      </c>
      <c r="Z3339" s="177" t="s">
        <v>6017</v>
      </c>
      <c r="AA3339" s="525" t="s">
        <v>6020</v>
      </c>
      <c r="AB3339" s="399" t="str">
        <f t="shared" si="685"/>
        <v>DC2CB94</v>
      </c>
      <c r="AC3339" s="399" t="str">
        <f t="shared" si="686"/>
        <v>DC2CB94-DC</v>
      </c>
      <c r="AD3339" t="str">
        <f>Y3339&amp;"-"&amp;VLOOKUP(AC3339,'LICH THI'!C:AA,9,0)</f>
        <v>65DCQT20002-42484</v>
      </c>
      <c r="AE3339">
        <f t="shared" si="687"/>
        <v>1</v>
      </c>
    </row>
    <row r="3340" spans="1:31" x14ac:dyDescent="0.25">
      <c r="A3340" s="436" t="str">
        <f t="shared" si="677"/>
        <v>DC2CB94-DC-26</v>
      </c>
      <c r="B3340" s="436">
        <f>COUNTIF(AC$4:AC3340,AC3340)</f>
        <v>26</v>
      </c>
      <c r="C3340" s="436" t="str">
        <f t="shared" si="678"/>
        <v>DC2CB94-DC</v>
      </c>
      <c r="D3340" s="436">
        <f>VLOOKUP(C3340,'LICH THI'!C:AA,12,0)</f>
        <v>52</v>
      </c>
      <c r="E3340" s="436">
        <f>VLOOKUP(C3340,'LICH THI'!C:AA,13,0)</f>
        <v>52</v>
      </c>
      <c r="F3340" s="436">
        <f t="shared" si="688"/>
        <v>52</v>
      </c>
      <c r="G3340" s="436">
        <f>VLOOKUP(C3340,'LICH THI'!C:AA,14,0)</f>
        <v>1</v>
      </c>
      <c r="H3340" s="436">
        <f t="shared" si="679"/>
        <v>1</v>
      </c>
      <c r="I3340" s="436" t="str">
        <f t="shared" si="680"/>
        <v>Đặng Thị Thuý Ngân</v>
      </c>
      <c r="J3340" s="436"/>
      <c r="K3340" s="436">
        <f t="shared" si="681"/>
        <v>1</v>
      </c>
      <c r="L3340" s="436" t="str">
        <f t="shared" si="682"/>
        <v>DC2CB94-DC-1</v>
      </c>
      <c r="M3340" s="436">
        <f t="shared" si="683"/>
        <v>42</v>
      </c>
      <c r="N3340" s="437">
        <f t="shared" si="689"/>
        <v>37</v>
      </c>
      <c r="O3340" s="437"/>
      <c r="P3340" s="430" t="str">
        <f t="shared" si="684"/>
        <v/>
      </c>
      <c r="U3340" s="177">
        <v>35</v>
      </c>
      <c r="V3340" s="177" t="s">
        <v>3556</v>
      </c>
      <c r="W3340" s="177" t="s">
        <v>5621</v>
      </c>
      <c r="X3340" s="177" t="s">
        <v>4032</v>
      </c>
      <c r="Y3340" s="177" t="s">
        <v>5622</v>
      </c>
      <c r="Z3340" s="177" t="s">
        <v>6017</v>
      </c>
      <c r="AA3340" s="525" t="s">
        <v>5623</v>
      </c>
      <c r="AB3340" s="399" t="str">
        <f t="shared" si="685"/>
        <v>DC2CB94</v>
      </c>
      <c r="AC3340" s="399" t="str">
        <f t="shared" si="686"/>
        <v>DC2CB94-DC</v>
      </c>
      <c r="AD3340" t="str">
        <f>Y3340&amp;"-"&amp;VLOOKUP(AC3340,'LICH THI'!C:AA,9,0)</f>
        <v>65DCQT22920-42484</v>
      </c>
      <c r="AE3340">
        <f t="shared" si="687"/>
        <v>1</v>
      </c>
    </row>
    <row r="3341" spans="1:31" x14ac:dyDescent="0.25">
      <c r="A3341" s="436" t="str">
        <f t="shared" si="677"/>
        <v>DC2CB94-DC-27</v>
      </c>
      <c r="B3341" s="436">
        <f>COUNTIF(AC$4:AC3341,AC3341)</f>
        <v>27</v>
      </c>
      <c r="C3341" s="436" t="str">
        <f t="shared" si="678"/>
        <v>DC2CB94-DC</v>
      </c>
      <c r="D3341" s="436">
        <f>VLOOKUP(C3341,'LICH THI'!C:AA,12,0)</f>
        <v>52</v>
      </c>
      <c r="E3341" s="436">
        <f>VLOOKUP(C3341,'LICH THI'!C:AA,13,0)</f>
        <v>52</v>
      </c>
      <c r="F3341" s="436">
        <f t="shared" si="688"/>
        <v>52</v>
      </c>
      <c r="G3341" s="436">
        <f>VLOOKUP(C3341,'LICH THI'!C:AA,14,0)</f>
        <v>1</v>
      </c>
      <c r="H3341" s="436">
        <f t="shared" si="679"/>
        <v>1</v>
      </c>
      <c r="I3341" s="436" t="str">
        <f t="shared" si="680"/>
        <v>Phạm Thị Bảo Ngọc</v>
      </c>
      <c r="J3341" s="436"/>
      <c r="K3341" s="436">
        <f t="shared" si="681"/>
        <v>1</v>
      </c>
      <c r="L3341" s="436" t="str">
        <f t="shared" si="682"/>
        <v>DC2CB94-DC-1</v>
      </c>
      <c r="M3341" s="436">
        <f t="shared" si="683"/>
        <v>42</v>
      </c>
      <c r="N3341" s="437">
        <f t="shared" si="689"/>
        <v>38</v>
      </c>
      <c r="O3341" s="437"/>
      <c r="P3341" s="430" t="str">
        <f t="shared" si="684"/>
        <v/>
      </c>
      <c r="U3341" s="177">
        <v>24</v>
      </c>
      <c r="V3341" s="177" t="s">
        <v>4382</v>
      </c>
      <c r="W3341" s="177" t="s">
        <v>5601</v>
      </c>
      <c r="X3341" s="177" t="s">
        <v>3064</v>
      </c>
      <c r="Y3341" s="177" t="s">
        <v>5602</v>
      </c>
      <c r="Z3341" s="177" t="s">
        <v>6017</v>
      </c>
      <c r="AA3341" s="525" t="s">
        <v>5603</v>
      </c>
      <c r="AB3341" s="399" t="str">
        <f t="shared" si="685"/>
        <v>DC2CB94</v>
      </c>
      <c r="AC3341" s="399" t="str">
        <f t="shared" si="686"/>
        <v>DC2CB94-DC</v>
      </c>
      <c r="AD3341" t="str">
        <f>Y3341&amp;"-"&amp;VLOOKUP(AC3341,'LICH THI'!C:AA,9,0)</f>
        <v>65DCQT21538-42484</v>
      </c>
      <c r="AE3341">
        <f t="shared" si="687"/>
        <v>1</v>
      </c>
    </row>
    <row r="3342" spans="1:31" x14ac:dyDescent="0.25">
      <c r="A3342" s="436" t="str">
        <f t="shared" si="677"/>
        <v>DC2CB94-DC-28</v>
      </c>
      <c r="B3342" s="436">
        <f>COUNTIF(AC$4:AC3342,AC3342)</f>
        <v>28</v>
      </c>
      <c r="C3342" s="436" t="str">
        <f t="shared" si="678"/>
        <v>DC2CB94-DC</v>
      </c>
      <c r="D3342" s="436">
        <f>VLOOKUP(C3342,'LICH THI'!C:AA,12,0)</f>
        <v>52</v>
      </c>
      <c r="E3342" s="436">
        <f>VLOOKUP(C3342,'LICH THI'!C:AA,13,0)</f>
        <v>52</v>
      </c>
      <c r="F3342" s="436">
        <f t="shared" si="688"/>
        <v>52</v>
      </c>
      <c r="G3342" s="436">
        <f>VLOOKUP(C3342,'LICH THI'!C:AA,14,0)</f>
        <v>1</v>
      </c>
      <c r="H3342" s="436">
        <f t="shared" si="679"/>
        <v>1</v>
      </c>
      <c r="I3342" s="436" t="str">
        <f t="shared" si="680"/>
        <v>Nguyễn Thị Nhinh</v>
      </c>
      <c r="J3342" s="436"/>
      <c r="K3342" s="436">
        <f t="shared" si="681"/>
        <v>1</v>
      </c>
      <c r="L3342" s="436" t="str">
        <f t="shared" si="682"/>
        <v>DC2CB94-DC-1</v>
      </c>
      <c r="M3342" s="436">
        <f t="shared" si="683"/>
        <v>42</v>
      </c>
      <c r="N3342" s="437">
        <f t="shared" si="689"/>
        <v>39</v>
      </c>
      <c r="O3342" s="437"/>
      <c r="P3342" s="430" t="str">
        <f t="shared" si="684"/>
        <v/>
      </c>
      <c r="U3342" s="177">
        <v>25</v>
      </c>
      <c r="V3342" s="177" t="s">
        <v>4382</v>
      </c>
      <c r="W3342" s="177" t="s">
        <v>2619</v>
      </c>
      <c r="X3342" s="177" t="s">
        <v>4393</v>
      </c>
      <c r="Y3342" s="177" t="s">
        <v>4394</v>
      </c>
      <c r="Z3342" s="177" t="s">
        <v>6017</v>
      </c>
      <c r="AA3342" s="525" t="s">
        <v>3913</v>
      </c>
      <c r="AB3342" s="399" t="str">
        <f t="shared" si="685"/>
        <v>DC2CB94</v>
      </c>
      <c r="AC3342" s="399" t="str">
        <f t="shared" si="686"/>
        <v>DC2CB94-DC</v>
      </c>
      <c r="AD3342" t="str">
        <f>Y3342&amp;"-"&amp;VLOOKUP(AC3342,'LICH THI'!C:AA,9,0)</f>
        <v>65DCQT20006-42484</v>
      </c>
      <c r="AE3342">
        <f t="shared" si="687"/>
        <v>1</v>
      </c>
    </row>
    <row r="3343" spans="1:31" x14ac:dyDescent="0.25">
      <c r="A3343" s="436" t="str">
        <f t="shared" si="677"/>
        <v>DC2CB94-DC-29</v>
      </c>
      <c r="B3343" s="436">
        <f>COUNTIF(AC$4:AC3343,AC3343)</f>
        <v>29</v>
      </c>
      <c r="C3343" s="436" t="str">
        <f t="shared" si="678"/>
        <v>DC2CB94-DC</v>
      </c>
      <c r="D3343" s="436">
        <f>VLOOKUP(C3343,'LICH THI'!C:AA,12,0)</f>
        <v>52</v>
      </c>
      <c r="E3343" s="436">
        <f>VLOOKUP(C3343,'LICH THI'!C:AA,13,0)</f>
        <v>52</v>
      </c>
      <c r="F3343" s="436">
        <f t="shared" si="688"/>
        <v>52</v>
      </c>
      <c r="G3343" s="436">
        <f>VLOOKUP(C3343,'LICH THI'!C:AA,14,0)</f>
        <v>1</v>
      </c>
      <c r="H3343" s="436">
        <f t="shared" si="679"/>
        <v>1</v>
      </c>
      <c r="I3343" s="436" t="str">
        <f t="shared" si="680"/>
        <v>Hà Thị Nhoan</v>
      </c>
      <c r="J3343" s="436"/>
      <c r="K3343" s="436">
        <f t="shared" si="681"/>
        <v>1</v>
      </c>
      <c r="L3343" s="436" t="str">
        <f t="shared" si="682"/>
        <v>DC2CB94-DC-1</v>
      </c>
      <c r="M3343" s="436">
        <f t="shared" si="683"/>
        <v>42</v>
      </c>
      <c r="N3343" s="437">
        <f t="shared" si="689"/>
        <v>40</v>
      </c>
      <c r="O3343" s="437"/>
      <c r="P3343" s="430" t="str">
        <f t="shared" si="684"/>
        <v/>
      </c>
      <c r="U3343" s="177">
        <v>1</v>
      </c>
      <c r="V3343" s="177" t="s">
        <v>4262</v>
      </c>
      <c r="W3343" s="177" t="s">
        <v>4268</v>
      </c>
      <c r="X3343" s="177" t="s">
        <v>4269</v>
      </c>
      <c r="Y3343" s="177" t="s">
        <v>4270</v>
      </c>
      <c r="Z3343" s="177" t="s">
        <v>6017</v>
      </c>
      <c r="AA3343" s="525" t="s">
        <v>4271</v>
      </c>
      <c r="AB3343" s="399" t="str">
        <f t="shared" si="685"/>
        <v>DC2CB94</v>
      </c>
      <c r="AC3343" s="399" t="str">
        <f t="shared" si="686"/>
        <v>DC2CB94-DC</v>
      </c>
      <c r="AD3343" t="str">
        <f>Y3343&amp;"-"&amp;VLOOKUP(AC3343,'LICH THI'!C:AA,9,0)</f>
        <v>63DCKT3205-42484</v>
      </c>
      <c r="AE3343">
        <f t="shared" si="687"/>
        <v>1</v>
      </c>
    </row>
    <row r="3344" spans="1:31" x14ac:dyDescent="0.25">
      <c r="A3344" s="436" t="str">
        <f t="shared" si="677"/>
        <v>DC2CB94-DC-30</v>
      </c>
      <c r="B3344" s="436">
        <f>COUNTIF(AC$4:AC3344,AC3344)</f>
        <v>30</v>
      </c>
      <c r="C3344" s="436" t="str">
        <f t="shared" si="678"/>
        <v>DC2CB94-DC</v>
      </c>
      <c r="D3344" s="436">
        <f>VLOOKUP(C3344,'LICH THI'!C:AA,12,0)</f>
        <v>52</v>
      </c>
      <c r="E3344" s="436">
        <f>VLOOKUP(C3344,'LICH THI'!C:AA,13,0)</f>
        <v>52</v>
      </c>
      <c r="F3344" s="436">
        <f t="shared" si="688"/>
        <v>52</v>
      </c>
      <c r="G3344" s="436">
        <f>VLOOKUP(C3344,'LICH THI'!C:AA,14,0)</f>
        <v>1</v>
      </c>
      <c r="H3344" s="436">
        <f t="shared" si="679"/>
        <v>1</v>
      </c>
      <c r="I3344" s="436" t="str">
        <f t="shared" si="680"/>
        <v>Đức Thị Nhung</v>
      </c>
      <c r="J3344" s="436"/>
      <c r="K3344" s="436">
        <f t="shared" si="681"/>
        <v>1</v>
      </c>
      <c r="L3344" s="436" t="str">
        <f t="shared" si="682"/>
        <v>DC2CB94-DC-1</v>
      </c>
      <c r="M3344" s="436">
        <f t="shared" si="683"/>
        <v>42</v>
      </c>
      <c r="N3344" s="437">
        <f t="shared" si="689"/>
        <v>41</v>
      </c>
      <c r="O3344" s="437"/>
      <c r="P3344" s="430" t="str">
        <f t="shared" si="684"/>
        <v/>
      </c>
      <c r="U3344" s="177">
        <v>36</v>
      </c>
      <c r="V3344" s="177" t="s">
        <v>3556</v>
      </c>
      <c r="W3344" s="177" t="s">
        <v>4432</v>
      </c>
      <c r="X3344" s="177" t="s">
        <v>2680</v>
      </c>
      <c r="Y3344" s="177" t="s">
        <v>4433</v>
      </c>
      <c r="Z3344" s="177" t="s">
        <v>6017</v>
      </c>
      <c r="AA3344" s="525" t="s">
        <v>4434</v>
      </c>
      <c r="AB3344" s="399" t="str">
        <f t="shared" si="685"/>
        <v>DC2CB94</v>
      </c>
      <c r="AC3344" s="399" t="str">
        <f t="shared" si="686"/>
        <v>DC2CB94-DC</v>
      </c>
      <c r="AD3344" t="str">
        <f>Y3344&amp;"-"&amp;VLOOKUP(AC3344,'LICH THI'!C:AA,9,0)</f>
        <v>65DCQT22909-42484</v>
      </c>
      <c r="AE3344">
        <f t="shared" si="687"/>
        <v>1</v>
      </c>
    </row>
    <row r="3345" spans="1:31" x14ac:dyDescent="0.25">
      <c r="A3345" s="436" t="str">
        <f t="shared" si="677"/>
        <v>DC2CB94-DC-31</v>
      </c>
      <c r="B3345" s="436">
        <f>COUNTIF(AC$4:AC3345,AC3345)</f>
        <v>31</v>
      </c>
      <c r="C3345" s="436" t="str">
        <f t="shared" si="678"/>
        <v>DC2CB94-DC</v>
      </c>
      <c r="D3345" s="436">
        <f>VLOOKUP(C3345,'LICH THI'!C:AA,12,0)</f>
        <v>52</v>
      </c>
      <c r="E3345" s="436">
        <f>VLOOKUP(C3345,'LICH THI'!C:AA,13,0)</f>
        <v>52</v>
      </c>
      <c r="F3345" s="436">
        <f t="shared" si="688"/>
        <v>52</v>
      </c>
      <c r="G3345" s="436">
        <f>VLOOKUP(C3345,'LICH THI'!C:AA,14,0)</f>
        <v>1</v>
      </c>
      <c r="H3345" s="436">
        <f t="shared" si="679"/>
        <v>1</v>
      </c>
      <c r="I3345" s="436" t="str">
        <f t="shared" si="680"/>
        <v>Ngô Đức Phú</v>
      </c>
      <c r="J3345" s="436"/>
      <c r="K3345" s="436">
        <f t="shared" si="681"/>
        <v>1</v>
      </c>
      <c r="L3345" s="436" t="str">
        <f t="shared" si="682"/>
        <v>DC2CB94-DC-1</v>
      </c>
      <c r="M3345" s="436">
        <f t="shared" si="683"/>
        <v>42</v>
      </c>
      <c r="N3345" s="437">
        <f t="shared" si="689"/>
        <v>42</v>
      </c>
      <c r="O3345" s="437"/>
      <c r="P3345" s="430" t="str">
        <f t="shared" si="684"/>
        <v/>
      </c>
      <c r="U3345" s="177">
        <v>4</v>
      </c>
      <c r="V3345" s="177" t="s">
        <v>2642</v>
      </c>
      <c r="W3345" s="177" t="s">
        <v>4239</v>
      </c>
      <c r="X3345" s="177" t="s">
        <v>3232</v>
      </c>
      <c r="Y3345" s="177" t="s">
        <v>4240</v>
      </c>
      <c r="Z3345" s="177" t="s">
        <v>6017</v>
      </c>
      <c r="AA3345" s="525" t="s">
        <v>3695</v>
      </c>
      <c r="AB3345" s="399" t="str">
        <f t="shared" si="685"/>
        <v>DC2CB94</v>
      </c>
      <c r="AC3345" s="399" t="str">
        <f t="shared" si="686"/>
        <v>DC2CB94-DC</v>
      </c>
      <c r="AD3345" t="str">
        <f>Y3345&amp;"-"&amp;VLOOKUP(AC3345,'LICH THI'!C:AA,9,0)</f>
        <v>63DCKT3195-42484</v>
      </c>
      <c r="AE3345">
        <f t="shared" si="687"/>
        <v>1</v>
      </c>
    </row>
    <row r="3346" spans="1:31" x14ac:dyDescent="0.25">
      <c r="A3346" s="436" t="str">
        <f t="shared" si="677"/>
        <v>DC2CB94-DC-32</v>
      </c>
      <c r="B3346" s="436">
        <f>COUNTIF(AC$4:AC3346,AC3346)</f>
        <v>32</v>
      </c>
      <c r="C3346" s="436" t="str">
        <f t="shared" si="678"/>
        <v>DC2CB94-DC</v>
      </c>
      <c r="D3346" s="436">
        <f>VLOOKUP(C3346,'LICH THI'!C:AA,12,0)</f>
        <v>52</v>
      </c>
      <c r="E3346" s="436">
        <f>VLOOKUP(C3346,'LICH THI'!C:AA,13,0)</f>
        <v>52</v>
      </c>
      <c r="F3346" s="436">
        <f t="shared" si="688"/>
        <v>52</v>
      </c>
      <c r="G3346" s="436">
        <f>VLOOKUP(C3346,'LICH THI'!C:AA,14,0)</f>
        <v>1</v>
      </c>
      <c r="H3346" s="436">
        <f t="shared" si="679"/>
        <v>1</v>
      </c>
      <c r="I3346" s="436" t="str">
        <f t="shared" si="680"/>
        <v>Võ Minh Phương</v>
      </c>
      <c r="J3346" s="436"/>
      <c r="K3346" s="436">
        <f t="shared" si="681"/>
        <v>1</v>
      </c>
      <c r="L3346" s="436" t="str">
        <f t="shared" si="682"/>
        <v>DC2CB94-DC-1</v>
      </c>
      <c r="M3346" s="436">
        <f t="shared" si="683"/>
        <v>42</v>
      </c>
      <c r="N3346" s="437">
        <f t="shared" si="689"/>
        <v>43</v>
      </c>
      <c r="O3346" s="437"/>
      <c r="P3346" s="430" t="str">
        <f t="shared" si="684"/>
        <v/>
      </c>
      <c r="U3346" s="177">
        <v>15</v>
      </c>
      <c r="V3346" s="177" t="s">
        <v>3381</v>
      </c>
      <c r="W3346" s="177" t="s">
        <v>4343</v>
      </c>
      <c r="X3346" s="177" t="s">
        <v>2717</v>
      </c>
      <c r="Y3346" s="177" t="s">
        <v>4344</v>
      </c>
      <c r="Z3346" s="177" t="s">
        <v>6017</v>
      </c>
      <c r="AA3346" s="525" t="s">
        <v>4345</v>
      </c>
      <c r="AB3346" s="399" t="str">
        <f t="shared" si="685"/>
        <v>DC2CB94</v>
      </c>
      <c r="AC3346" s="399" t="str">
        <f t="shared" si="686"/>
        <v>DC2CB94-DC</v>
      </c>
      <c r="AD3346" t="str">
        <f>Y3346&amp;"-"&amp;VLOOKUP(AC3346,'LICH THI'!C:AA,9,0)</f>
        <v>64DCKT3242-42484</v>
      </c>
      <c r="AE3346">
        <f t="shared" si="687"/>
        <v>1</v>
      </c>
    </row>
    <row r="3347" spans="1:31" x14ac:dyDescent="0.25">
      <c r="A3347" s="436" t="str">
        <f t="shared" si="677"/>
        <v>DC2CB94-DC-33</v>
      </c>
      <c r="B3347" s="436">
        <f>COUNTIF(AC$4:AC3347,AC3347)</f>
        <v>33</v>
      </c>
      <c r="C3347" s="436" t="str">
        <f t="shared" si="678"/>
        <v>DC2CB94-DC</v>
      </c>
      <c r="D3347" s="436">
        <f>VLOOKUP(C3347,'LICH THI'!C:AA,12,0)</f>
        <v>52</v>
      </c>
      <c r="E3347" s="436">
        <f>VLOOKUP(C3347,'LICH THI'!C:AA,13,0)</f>
        <v>52</v>
      </c>
      <c r="F3347" s="436">
        <f t="shared" si="688"/>
        <v>52</v>
      </c>
      <c r="G3347" s="436">
        <f>VLOOKUP(C3347,'LICH THI'!C:AA,14,0)</f>
        <v>1</v>
      </c>
      <c r="H3347" s="436">
        <f t="shared" si="679"/>
        <v>1</v>
      </c>
      <c r="I3347" s="436" t="str">
        <f t="shared" si="680"/>
        <v>Trần Thị Bích Phượng</v>
      </c>
      <c r="J3347" s="436"/>
      <c r="K3347" s="436">
        <f t="shared" si="681"/>
        <v>1</v>
      </c>
      <c r="L3347" s="436" t="str">
        <f t="shared" si="682"/>
        <v>DC2CB94-DC-1</v>
      </c>
      <c r="M3347" s="436">
        <f t="shared" si="683"/>
        <v>42</v>
      </c>
      <c r="N3347" s="437">
        <f t="shared" si="689"/>
        <v>44</v>
      </c>
      <c r="O3347" s="437"/>
      <c r="P3347" s="430" t="str">
        <f t="shared" si="684"/>
        <v/>
      </c>
      <c r="U3347" s="177">
        <v>19</v>
      </c>
      <c r="V3347" s="177" t="s">
        <v>3491</v>
      </c>
      <c r="W3347" s="177" t="s">
        <v>4369</v>
      </c>
      <c r="X3347" s="177" t="s">
        <v>4311</v>
      </c>
      <c r="Y3347" s="177" t="s">
        <v>4370</v>
      </c>
      <c r="Z3347" s="177" t="s">
        <v>6017</v>
      </c>
      <c r="AA3347" s="525" t="s">
        <v>4371</v>
      </c>
      <c r="AB3347" s="399" t="str">
        <f t="shared" si="685"/>
        <v>DC2CB94</v>
      </c>
      <c r="AC3347" s="399" t="str">
        <f t="shared" si="686"/>
        <v>DC2CB94-DC</v>
      </c>
      <c r="AD3347" t="str">
        <f>Y3347&amp;"-"&amp;VLOOKUP(AC3347,'LICH THI'!C:AA,9,0)</f>
        <v>65DCKT22675-42484</v>
      </c>
      <c r="AE3347">
        <f t="shared" si="687"/>
        <v>1</v>
      </c>
    </row>
    <row r="3348" spans="1:31" x14ac:dyDescent="0.25">
      <c r="A3348" s="436" t="str">
        <f t="shared" si="677"/>
        <v>DC2CB94-DC-34</v>
      </c>
      <c r="B3348" s="436">
        <f>COUNTIF(AC$4:AC3348,AC3348)</f>
        <v>34</v>
      </c>
      <c r="C3348" s="436" t="str">
        <f t="shared" si="678"/>
        <v>DC2CB94-DC</v>
      </c>
      <c r="D3348" s="436">
        <f>VLOOKUP(C3348,'LICH THI'!C:AA,12,0)</f>
        <v>52</v>
      </c>
      <c r="E3348" s="436">
        <f>VLOOKUP(C3348,'LICH THI'!C:AA,13,0)</f>
        <v>52</v>
      </c>
      <c r="F3348" s="436">
        <f t="shared" si="688"/>
        <v>52</v>
      </c>
      <c r="G3348" s="436">
        <f>VLOOKUP(C3348,'LICH THI'!C:AA,14,0)</f>
        <v>1</v>
      </c>
      <c r="H3348" s="436">
        <f t="shared" si="679"/>
        <v>1</v>
      </c>
      <c r="I3348" s="436" t="str">
        <f t="shared" si="680"/>
        <v>Hà Thị Quỳnh</v>
      </c>
      <c r="J3348" s="436"/>
      <c r="K3348" s="436">
        <f t="shared" si="681"/>
        <v>1</v>
      </c>
      <c r="L3348" s="436" t="str">
        <f t="shared" si="682"/>
        <v>DC2CB94-DC-1</v>
      </c>
      <c r="M3348" s="436">
        <f t="shared" si="683"/>
        <v>42</v>
      </c>
      <c r="N3348" s="437">
        <f t="shared" si="689"/>
        <v>45</v>
      </c>
      <c r="O3348" s="437"/>
      <c r="P3348" s="430" t="str">
        <f t="shared" si="684"/>
        <v/>
      </c>
      <c r="U3348" s="177">
        <v>37</v>
      </c>
      <c r="V3348" s="177" t="s">
        <v>3556</v>
      </c>
      <c r="W3348" s="177" t="s">
        <v>4268</v>
      </c>
      <c r="X3348" s="177" t="s">
        <v>2684</v>
      </c>
      <c r="Y3348" s="177" t="s">
        <v>4438</v>
      </c>
      <c r="Z3348" s="177" t="s">
        <v>6017</v>
      </c>
      <c r="AA3348" s="525" t="s">
        <v>3447</v>
      </c>
      <c r="AB3348" s="399" t="str">
        <f t="shared" si="685"/>
        <v>DC2CB94</v>
      </c>
      <c r="AC3348" s="399" t="str">
        <f t="shared" si="686"/>
        <v>DC2CB94-DC</v>
      </c>
      <c r="AD3348" t="str">
        <f>Y3348&amp;"-"&amp;VLOOKUP(AC3348,'LICH THI'!C:AA,9,0)</f>
        <v>65DCQT21547-42484</v>
      </c>
      <c r="AE3348">
        <f t="shared" si="687"/>
        <v>1</v>
      </c>
    </row>
    <row r="3349" spans="1:31" x14ac:dyDescent="0.25">
      <c r="A3349" s="436" t="str">
        <f t="shared" si="677"/>
        <v>DC2CB94-DC-35</v>
      </c>
      <c r="B3349" s="436">
        <f>COUNTIF(AC$4:AC3349,AC3349)</f>
        <v>35</v>
      </c>
      <c r="C3349" s="436" t="str">
        <f t="shared" si="678"/>
        <v>DC2CB94-DC</v>
      </c>
      <c r="D3349" s="436">
        <f>VLOOKUP(C3349,'LICH THI'!C:AA,12,0)</f>
        <v>52</v>
      </c>
      <c r="E3349" s="436">
        <f>VLOOKUP(C3349,'LICH THI'!C:AA,13,0)</f>
        <v>52</v>
      </c>
      <c r="F3349" s="436">
        <f t="shared" si="688"/>
        <v>52</v>
      </c>
      <c r="G3349" s="436">
        <f>VLOOKUP(C3349,'LICH THI'!C:AA,14,0)</f>
        <v>1</v>
      </c>
      <c r="H3349" s="436">
        <f t="shared" si="679"/>
        <v>1</v>
      </c>
      <c r="I3349" s="436" t="str">
        <f t="shared" si="680"/>
        <v>Nguyễn Như Quỳnh</v>
      </c>
      <c r="J3349" s="436"/>
      <c r="K3349" s="436">
        <f t="shared" si="681"/>
        <v>1</v>
      </c>
      <c r="L3349" s="436" t="str">
        <f t="shared" si="682"/>
        <v>DC2CB94-DC-1</v>
      </c>
      <c r="M3349" s="436">
        <f t="shared" si="683"/>
        <v>42</v>
      </c>
      <c r="N3349" s="437">
        <f t="shared" si="689"/>
        <v>46</v>
      </c>
      <c r="O3349" s="437"/>
      <c r="P3349" s="430" t="str">
        <f t="shared" si="684"/>
        <v/>
      </c>
      <c r="U3349" s="177">
        <v>5</v>
      </c>
      <c r="V3349" s="177" t="s">
        <v>2642</v>
      </c>
      <c r="W3349" s="177" t="s">
        <v>2683</v>
      </c>
      <c r="X3349" s="177" t="s">
        <v>2684</v>
      </c>
      <c r="Y3349" s="177" t="s">
        <v>2685</v>
      </c>
      <c r="Z3349" s="177" t="s">
        <v>6017</v>
      </c>
      <c r="AA3349" s="525" t="s">
        <v>2686</v>
      </c>
      <c r="AB3349" s="399" t="str">
        <f t="shared" si="685"/>
        <v>DC2CB94</v>
      </c>
      <c r="AC3349" s="399" t="str">
        <f t="shared" si="686"/>
        <v>DC2CB94-DC</v>
      </c>
      <c r="AD3349" t="str">
        <f>Y3349&amp;"-"&amp;VLOOKUP(AC3349,'LICH THI'!C:AA,9,0)</f>
        <v>63DCKT3156-42484</v>
      </c>
      <c r="AE3349">
        <f t="shared" si="687"/>
        <v>1</v>
      </c>
    </row>
    <row r="3350" spans="1:31" x14ac:dyDescent="0.25">
      <c r="A3350" s="436" t="str">
        <f t="shared" si="677"/>
        <v>DC2CB94-DC-36</v>
      </c>
      <c r="B3350" s="436">
        <f>COUNTIF(AC$4:AC3350,AC3350)</f>
        <v>36</v>
      </c>
      <c r="C3350" s="436" t="str">
        <f t="shared" si="678"/>
        <v>DC2CB94-DC</v>
      </c>
      <c r="D3350" s="436">
        <f>VLOOKUP(C3350,'LICH THI'!C:AA,12,0)</f>
        <v>52</v>
      </c>
      <c r="E3350" s="436">
        <f>VLOOKUP(C3350,'LICH THI'!C:AA,13,0)</f>
        <v>52</v>
      </c>
      <c r="F3350" s="436">
        <f t="shared" si="688"/>
        <v>52</v>
      </c>
      <c r="G3350" s="436">
        <f>VLOOKUP(C3350,'LICH THI'!C:AA,14,0)</f>
        <v>1</v>
      </c>
      <c r="H3350" s="436">
        <f t="shared" si="679"/>
        <v>1</v>
      </c>
      <c r="I3350" s="436" t="str">
        <f t="shared" si="680"/>
        <v>Nguyễn Như Quỳnh</v>
      </c>
      <c r="J3350" s="436"/>
      <c r="K3350" s="436">
        <f t="shared" si="681"/>
        <v>1</v>
      </c>
      <c r="L3350" s="436" t="str">
        <f t="shared" si="682"/>
        <v>DC2CB94-DC-1</v>
      </c>
      <c r="M3350" s="436">
        <f t="shared" si="683"/>
        <v>42</v>
      </c>
      <c r="N3350" s="437">
        <f t="shared" si="689"/>
        <v>47</v>
      </c>
      <c r="O3350" s="437"/>
      <c r="P3350" s="430" t="str">
        <f t="shared" si="684"/>
        <v/>
      </c>
      <c r="U3350" s="177">
        <v>51</v>
      </c>
      <c r="V3350" s="177" t="s">
        <v>3046</v>
      </c>
      <c r="W3350" s="177" t="s">
        <v>2683</v>
      </c>
      <c r="X3350" s="177" t="s">
        <v>2684</v>
      </c>
      <c r="Y3350" s="177" t="s">
        <v>4258</v>
      </c>
      <c r="Z3350" s="177" t="s">
        <v>6017</v>
      </c>
      <c r="AA3350" s="525" t="s">
        <v>3701</v>
      </c>
      <c r="AB3350" s="399" t="str">
        <f t="shared" si="685"/>
        <v>DC2CB94</v>
      </c>
      <c r="AC3350" s="399" t="str">
        <f t="shared" si="686"/>
        <v>DC2CB94-DC</v>
      </c>
      <c r="AD3350" t="str">
        <f>Y3350&amp;"-"&amp;VLOOKUP(AC3350,'LICH THI'!C:AA,9,0)</f>
        <v>63DCKT3267-42484</v>
      </c>
      <c r="AE3350">
        <f t="shared" si="687"/>
        <v>1</v>
      </c>
    </row>
    <row r="3351" spans="1:31" x14ac:dyDescent="0.25">
      <c r="A3351" s="436" t="str">
        <f t="shared" si="677"/>
        <v>DC2CB94-DC-37</v>
      </c>
      <c r="B3351" s="436">
        <f>COUNTIF(AC$4:AC3351,AC3351)</f>
        <v>37</v>
      </c>
      <c r="C3351" s="436" t="str">
        <f t="shared" si="678"/>
        <v>DC2CB94-DC</v>
      </c>
      <c r="D3351" s="436">
        <f>VLOOKUP(C3351,'LICH THI'!C:AA,12,0)</f>
        <v>52</v>
      </c>
      <c r="E3351" s="436">
        <f>VLOOKUP(C3351,'LICH THI'!C:AA,13,0)</f>
        <v>52</v>
      </c>
      <c r="F3351" s="436">
        <f t="shared" si="688"/>
        <v>52</v>
      </c>
      <c r="G3351" s="436">
        <f>VLOOKUP(C3351,'LICH THI'!C:AA,14,0)</f>
        <v>1</v>
      </c>
      <c r="H3351" s="436">
        <f t="shared" si="679"/>
        <v>1</v>
      </c>
      <c r="I3351" s="436" t="str">
        <f t="shared" si="680"/>
        <v>Hoàng Văn Sơn</v>
      </c>
      <c r="J3351" s="436"/>
      <c r="K3351" s="436">
        <f t="shared" si="681"/>
        <v>1</v>
      </c>
      <c r="L3351" s="436" t="str">
        <f t="shared" si="682"/>
        <v>DC2CB94-DC-1</v>
      </c>
      <c r="M3351" s="436">
        <f t="shared" si="683"/>
        <v>42</v>
      </c>
      <c r="N3351" s="437">
        <f t="shared" si="689"/>
        <v>48</v>
      </c>
      <c r="O3351" s="437"/>
      <c r="P3351" s="430" t="str">
        <f t="shared" si="684"/>
        <v/>
      </c>
      <c r="U3351" s="177">
        <v>16</v>
      </c>
      <c r="V3351" s="177" t="s">
        <v>3019</v>
      </c>
      <c r="W3351" s="177" t="s">
        <v>2966</v>
      </c>
      <c r="X3351" s="177" t="s">
        <v>2688</v>
      </c>
      <c r="Y3351" s="177" t="s">
        <v>3409</v>
      </c>
      <c r="Z3351" s="177" t="s">
        <v>6017</v>
      </c>
      <c r="AA3351" s="525" t="s">
        <v>3410</v>
      </c>
      <c r="AB3351" s="399" t="str">
        <f t="shared" si="685"/>
        <v>DC2CB94</v>
      </c>
      <c r="AC3351" s="399" t="str">
        <f t="shared" si="686"/>
        <v>DC2CB94-DC</v>
      </c>
      <c r="AD3351" t="str">
        <f>Y3351&amp;"-"&amp;VLOOKUP(AC3351,'LICH THI'!C:AA,9,0)</f>
        <v>64DCQT3128-42484</v>
      </c>
      <c r="AE3351">
        <f t="shared" si="687"/>
        <v>1</v>
      </c>
    </row>
    <row r="3352" spans="1:31" x14ac:dyDescent="0.25">
      <c r="A3352" s="436" t="str">
        <f t="shared" si="677"/>
        <v>DC2CB94-DC-38</v>
      </c>
      <c r="B3352" s="436">
        <f>COUNTIF(AC$4:AC3352,AC3352)</f>
        <v>38</v>
      </c>
      <c r="C3352" s="436" t="str">
        <f t="shared" si="678"/>
        <v>DC2CB94-DC</v>
      </c>
      <c r="D3352" s="436">
        <f>VLOOKUP(C3352,'LICH THI'!C:AA,12,0)</f>
        <v>52</v>
      </c>
      <c r="E3352" s="436">
        <f>VLOOKUP(C3352,'LICH THI'!C:AA,13,0)</f>
        <v>52</v>
      </c>
      <c r="F3352" s="436">
        <f t="shared" si="688"/>
        <v>52</v>
      </c>
      <c r="G3352" s="436">
        <f>VLOOKUP(C3352,'LICH THI'!C:AA,14,0)</f>
        <v>1</v>
      </c>
      <c r="H3352" s="436">
        <f t="shared" si="679"/>
        <v>1</v>
      </c>
      <c r="I3352" s="436" t="str">
        <f t="shared" si="680"/>
        <v>Trần Minh Sơn</v>
      </c>
      <c r="J3352" s="436"/>
      <c r="K3352" s="436">
        <f t="shared" si="681"/>
        <v>1</v>
      </c>
      <c r="L3352" s="436" t="str">
        <f t="shared" si="682"/>
        <v>DC2CB94-DC-1</v>
      </c>
      <c r="M3352" s="436">
        <f t="shared" si="683"/>
        <v>42</v>
      </c>
      <c r="N3352" s="437">
        <f t="shared" si="689"/>
        <v>49</v>
      </c>
      <c r="O3352" s="437"/>
      <c r="P3352" s="430" t="str">
        <f t="shared" si="684"/>
        <v/>
      </c>
      <c r="U3352" s="177">
        <v>55</v>
      </c>
      <c r="V3352" s="177" t="s">
        <v>3088</v>
      </c>
      <c r="W3352" s="177" t="s">
        <v>3593</v>
      </c>
      <c r="X3352" s="177" t="s">
        <v>2688</v>
      </c>
      <c r="Y3352" s="177" t="s">
        <v>4104</v>
      </c>
      <c r="Z3352" s="177" t="s">
        <v>6017</v>
      </c>
      <c r="AA3352" s="525" t="s">
        <v>4105</v>
      </c>
      <c r="AB3352" s="399" t="str">
        <f t="shared" si="685"/>
        <v>DC2CB94</v>
      </c>
      <c r="AC3352" s="399" t="str">
        <f t="shared" si="686"/>
        <v>DC2CB94-DC</v>
      </c>
      <c r="AD3352" t="str">
        <f>Y3352&amp;"-"&amp;VLOOKUP(AC3352,'LICH THI'!C:AA,9,0)</f>
        <v>63DCQT3004-42484</v>
      </c>
      <c r="AE3352">
        <f t="shared" si="687"/>
        <v>1</v>
      </c>
    </row>
    <row r="3353" spans="1:31" x14ac:dyDescent="0.25">
      <c r="A3353" s="436" t="str">
        <f t="shared" si="677"/>
        <v>DC2CB94-DC-39</v>
      </c>
      <c r="B3353" s="436">
        <f>COUNTIF(AC$4:AC3353,AC3353)</f>
        <v>39</v>
      </c>
      <c r="C3353" s="436" t="str">
        <f t="shared" si="678"/>
        <v>DC2CB94-DC</v>
      </c>
      <c r="D3353" s="436">
        <f>VLOOKUP(C3353,'LICH THI'!C:AA,12,0)</f>
        <v>52</v>
      </c>
      <c r="E3353" s="436">
        <f>VLOOKUP(C3353,'LICH THI'!C:AA,13,0)</f>
        <v>52</v>
      </c>
      <c r="F3353" s="436">
        <f t="shared" si="688"/>
        <v>52</v>
      </c>
      <c r="G3353" s="436">
        <f>VLOOKUP(C3353,'LICH THI'!C:AA,14,0)</f>
        <v>1</v>
      </c>
      <c r="H3353" s="436">
        <f t="shared" si="679"/>
        <v>1</v>
      </c>
      <c r="I3353" s="436" t="str">
        <f t="shared" si="680"/>
        <v>Lê Anh Tú</v>
      </c>
      <c r="J3353" s="436"/>
      <c r="K3353" s="436">
        <f t="shared" si="681"/>
        <v>1</v>
      </c>
      <c r="L3353" s="436" t="str">
        <f t="shared" si="682"/>
        <v>DC2CB94-DC-1</v>
      </c>
      <c r="M3353" s="436">
        <f t="shared" si="683"/>
        <v>42</v>
      </c>
      <c r="N3353" s="437">
        <f t="shared" si="689"/>
        <v>50</v>
      </c>
      <c r="O3353" s="437"/>
      <c r="P3353" s="430" t="str">
        <f t="shared" si="684"/>
        <v/>
      </c>
      <c r="U3353" s="177">
        <v>40</v>
      </c>
      <c r="V3353" s="177" t="s">
        <v>4083</v>
      </c>
      <c r="W3353" s="177" t="s">
        <v>4172</v>
      </c>
      <c r="X3353" s="177" t="s">
        <v>2697</v>
      </c>
      <c r="Y3353" s="177" t="s">
        <v>6021</v>
      </c>
      <c r="Z3353" s="177" t="s">
        <v>6017</v>
      </c>
      <c r="AA3353" s="525" t="s">
        <v>2850</v>
      </c>
      <c r="AB3353" s="399" t="str">
        <f t="shared" si="685"/>
        <v>DC2CB94</v>
      </c>
      <c r="AC3353" s="399" t="str">
        <f t="shared" si="686"/>
        <v>DC2CB94-DC</v>
      </c>
      <c r="AD3353" t="str">
        <f>Y3353&amp;"-"&amp;VLOOKUP(AC3353,'LICH THI'!C:AA,9,0)</f>
        <v>65DCVB22197-42484</v>
      </c>
      <c r="AE3353">
        <f t="shared" si="687"/>
        <v>1</v>
      </c>
    </row>
    <row r="3354" spans="1:31" x14ac:dyDescent="0.25">
      <c r="A3354" s="436" t="str">
        <f t="shared" si="677"/>
        <v>DC2CB94-DC-40</v>
      </c>
      <c r="B3354" s="436">
        <f>COUNTIF(AC$4:AC3354,AC3354)</f>
        <v>40</v>
      </c>
      <c r="C3354" s="436" t="str">
        <f t="shared" si="678"/>
        <v>DC2CB94-DC</v>
      </c>
      <c r="D3354" s="436">
        <f>VLOOKUP(C3354,'LICH THI'!C:AA,12,0)</f>
        <v>52</v>
      </c>
      <c r="E3354" s="436">
        <f>VLOOKUP(C3354,'LICH THI'!C:AA,13,0)</f>
        <v>52</v>
      </c>
      <c r="F3354" s="436">
        <f t="shared" si="688"/>
        <v>52</v>
      </c>
      <c r="G3354" s="436">
        <f>VLOOKUP(C3354,'LICH THI'!C:AA,14,0)</f>
        <v>1</v>
      </c>
      <c r="H3354" s="436">
        <f t="shared" si="679"/>
        <v>1</v>
      </c>
      <c r="I3354" s="436" t="str">
        <f t="shared" si="680"/>
        <v>Hứa Duy Tuấn</v>
      </c>
      <c r="J3354" s="436"/>
      <c r="K3354" s="436">
        <f t="shared" si="681"/>
        <v>1</v>
      </c>
      <c r="L3354" s="436" t="str">
        <f t="shared" si="682"/>
        <v>DC2CB94-DC-1</v>
      </c>
      <c r="M3354" s="436">
        <f t="shared" si="683"/>
        <v>42</v>
      </c>
      <c r="N3354" s="437">
        <f t="shared" si="689"/>
        <v>51</v>
      </c>
      <c r="O3354" s="437"/>
      <c r="P3354" s="430" t="str">
        <f t="shared" si="684"/>
        <v/>
      </c>
      <c r="U3354" s="177">
        <v>54</v>
      </c>
      <c r="V3354" s="177" t="s">
        <v>3381</v>
      </c>
      <c r="W3354" s="177" t="s">
        <v>4102</v>
      </c>
      <c r="X3354" s="177" t="s">
        <v>2721</v>
      </c>
      <c r="Y3354" s="177" t="s">
        <v>4103</v>
      </c>
      <c r="Z3354" s="177" t="s">
        <v>6017</v>
      </c>
      <c r="AA3354" s="525" t="s">
        <v>3352</v>
      </c>
      <c r="AB3354" s="399" t="str">
        <f t="shared" si="685"/>
        <v>DC2CB94</v>
      </c>
      <c r="AC3354" s="399" t="str">
        <f t="shared" si="686"/>
        <v>DC2CB94-DC</v>
      </c>
      <c r="AD3354" t="str">
        <f>Y3354&amp;"-"&amp;VLOOKUP(AC3354,'LICH THI'!C:AA,9,0)</f>
        <v>64DCKT1046-42484</v>
      </c>
      <c r="AE3354">
        <f t="shared" si="687"/>
        <v>1</v>
      </c>
    </row>
    <row r="3355" spans="1:31" x14ac:dyDescent="0.25">
      <c r="A3355" s="436" t="str">
        <f t="shared" si="677"/>
        <v>DC2CB94-DC-41</v>
      </c>
      <c r="B3355" s="436">
        <f>COUNTIF(AC$4:AC3355,AC3355)</f>
        <v>41</v>
      </c>
      <c r="C3355" s="436" t="str">
        <f t="shared" si="678"/>
        <v>DC2CB94-DC</v>
      </c>
      <c r="D3355" s="436">
        <f>VLOOKUP(C3355,'LICH THI'!C:AA,12,0)</f>
        <v>52</v>
      </c>
      <c r="E3355" s="436">
        <f>VLOOKUP(C3355,'LICH THI'!C:AA,13,0)</f>
        <v>52</v>
      </c>
      <c r="F3355" s="436">
        <f t="shared" si="688"/>
        <v>52</v>
      </c>
      <c r="G3355" s="436">
        <f>VLOOKUP(C3355,'LICH THI'!C:AA,14,0)</f>
        <v>1</v>
      </c>
      <c r="H3355" s="436">
        <f t="shared" si="679"/>
        <v>1</v>
      </c>
      <c r="I3355" s="436" t="str">
        <f t="shared" si="680"/>
        <v>Nguyễn Công Tuấn</v>
      </c>
      <c r="J3355" s="436"/>
      <c r="K3355" s="436">
        <f t="shared" si="681"/>
        <v>1</v>
      </c>
      <c r="L3355" s="436" t="str">
        <f t="shared" si="682"/>
        <v>DC2CB94-DC-1</v>
      </c>
      <c r="M3355" s="436">
        <f t="shared" si="683"/>
        <v>42</v>
      </c>
      <c r="N3355" s="437">
        <f t="shared" si="689"/>
        <v>52</v>
      </c>
      <c r="O3355" s="437"/>
      <c r="P3355" s="430" t="str">
        <f t="shared" si="684"/>
        <v/>
      </c>
      <c r="U3355" s="177">
        <v>8</v>
      </c>
      <c r="V3355" s="177" t="s">
        <v>2707</v>
      </c>
      <c r="W3355" s="177" t="s">
        <v>2720</v>
      </c>
      <c r="X3355" s="177" t="s">
        <v>2721</v>
      </c>
      <c r="Y3355" s="177" t="s">
        <v>2722</v>
      </c>
      <c r="Z3355" s="177" t="s">
        <v>6017</v>
      </c>
      <c r="AA3355" s="525" t="s">
        <v>2723</v>
      </c>
      <c r="AB3355" s="399" t="str">
        <f t="shared" si="685"/>
        <v>DC2CB94</v>
      </c>
      <c r="AC3355" s="399" t="str">
        <f t="shared" si="686"/>
        <v>DC2CB94-DC</v>
      </c>
      <c r="AD3355" t="str">
        <f>Y3355&amp;"-"&amp;VLOOKUP(AC3355,'LICH THI'!C:AA,9,0)</f>
        <v>63DCQT3086-42484</v>
      </c>
      <c r="AE3355">
        <f t="shared" si="687"/>
        <v>1</v>
      </c>
    </row>
    <row r="3356" spans="1:31" x14ac:dyDescent="0.25">
      <c r="A3356" s="436" t="str">
        <f t="shared" si="677"/>
        <v>DC2CB94-DC-42</v>
      </c>
      <c r="B3356" s="436">
        <f>COUNTIF(AC$4:AC3356,AC3356)</f>
        <v>42</v>
      </c>
      <c r="C3356" s="436" t="str">
        <f t="shared" si="678"/>
        <v>DC2CB94-DC</v>
      </c>
      <c r="D3356" s="436">
        <f>VLOOKUP(C3356,'LICH THI'!C:AA,12,0)</f>
        <v>52</v>
      </c>
      <c r="E3356" s="436">
        <f>VLOOKUP(C3356,'LICH THI'!C:AA,13,0)</f>
        <v>52</v>
      </c>
      <c r="F3356" s="436">
        <f t="shared" si="688"/>
        <v>52</v>
      </c>
      <c r="G3356" s="436">
        <f>VLOOKUP(C3356,'LICH THI'!C:AA,14,0)</f>
        <v>1</v>
      </c>
      <c r="H3356" s="436">
        <f t="shared" si="679"/>
        <v>1</v>
      </c>
      <c r="I3356" s="436" t="str">
        <f t="shared" si="680"/>
        <v>Đỗ Thị Tuyết</v>
      </c>
      <c r="J3356" s="436"/>
      <c r="K3356" s="436">
        <f t="shared" si="681"/>
        <v>1</v>
      </c>
      <c r="L3356" s="436" t="str">
        <f t="shared" si="682"/>
        <v>DC2CB94-DC-1</v>
      </c>
      <c r="M3356" s="436">
        <f t="shared" si="683"/>
        <v>42</v>
      </c>
      <c r="N3356" s="437">
        <f t="shared" si="689"/>
        <v>1</v>
      </c>
      <c r="O3356" s="437"/>
      <c r="P3356" s="430" t="str">
        <f t="shared" si="684"/>
        <v/>
      </c>
      <c r="U3356" s="177">
        <v>3</v>
      </c>
      <c r="V3356" s="177" t="s">
        <v>2614</v>
      </c>
      <c r="W3356" s="177" t="s">
        <v>2634</v>
      </c>
      <c r="X3356" s="177" t="s">
        <v>2635</v>
      </c>
      <c r="Y3356" s="177" t="s">
        <v>2636</v>
      </c>
      <c r="Z3356" s="177" t="s">
        <v>6017</v>
      </c>
      <c r="AA3356" s="525" t="s">
        <v>2637</v>
      </c>
      <c r="AB3356" s="399" t="str">
        <f t="shared" si="685"/>
        <v>DC2CB94</v>
      </c>
      <c r="AC3356" s="399" t="str">
        <f t="shared" si="686"/>
        <v>DC2CB94-DC</v>
      </c>
      <c r="AD3356" t="str">
        <f>Y3356&amp;"-"&amp;VLOOKUP(AC3356,'LICH THI'!C:AA,9,0)</f>
        <v>63DCKT3348-42484</v>
      </c>
      <c r="AE3356">
        <f t="shared" si="687"/>
        <v>1</v>
      </c>
    </row>
    <row r="3357" spans="1:31" x14ac:dyDescent="0.25">
      <c r="A3357" s="436" t="str">
        <f t="shared" si="677"/>
        <v>DC2CB94-DC-43</v>
      </c>
      <c r="B3357" s="436">
        <f>COUNTIF(AC$4:AC3357,AC3357)</f>
        <v>43</v>
      </c>
      <c r="C3357" s="436" t="str">
        <f t="shared" si="678"/>
        <v>DC2CB94-DC</v>
      </c>
      <c r="D3357" s="436">
        <f>VLOOKUP(C3357,'LICH THI'!C:AA,12,0)</f>
        <v>52</v>
      </c>
      <c r="E3357" s="436">
        <f>VLOOKUP(C3357,'LICH THI'!C:AA,13,0)</f>
        <v>52</v>
      </c>
      <c r="F3357" s="436">
        <f t="shared" si="688"/>
        <v>52</v>
      </c>
      <c r="G3357" s="436">
        <f>VLOOKUP(C3357,'LICH THI'!C:AA,14,0)</f>
        <v>1</v>
      </c>
      <c r="H3357" s="436">
        <f t="shared" si="679"/>
        <v>1</v>
      </c>
      <c r="I3357" s="436" t="str">
        <f t="shared" si="680"/>
        <v>Nguyễn Thị Thanh</v>
      </c>
      <c r="J3357" s="436"/>
      <c r="K3357" s="436">
        <f t="shared" si="681"/>
        <v>1</v>
      </c>
      <c r="L3357" s="436" t="str">
        <f t="shared" si="682"/>
        <v>DC2CB94-DC-1</v>
      </c>
      <c r="M3357" s="436">
        <f t="shared" si="683"/>
        <v>42</v>
      </c>
      <c r="N3357" s="437">
        <f t="shared" si="689"/>
        <v>2</v>
      </c>
      <c r="O3357" s="437"/>
      <c r="P3357" s="430" t="str">
        <f t="shared" si="684"/>
        <v/>
      </c>
      <c r="U3357" s="177">
        <v>41</v>
      </c>
      <c r="V3357" s="177" t="s">
        <v>4092</v>
      </c>
      <c r="W3357" s="177" t="s">
        <v>2619</v>
      </c>
      <c r="X3357" s="177" t="s">
        <v>3552</v>
      </c>
      <c r="Y3357" s="177" t="s">
        <v>6022</v>
      </c>
      <c r="Z3357" s="177" t="s">
        <v>6017</v>
      </c>
      <c r="AA3357" s="525" t="s">
        <v>2928</v>
      </c>
      <c r="AB3357" s="399" t="str">
        <f t="shared" si="685"/>
        <v>DC2CB94</v>
      </c>
      <c r="AC3357" s="399" t="str">
        <f t="shared" si="686"/>
        <v>DC2CB94-DC</v>
      </c>
      <c r="AD3357" t="str">
        <f>Y3357&amp;"-"&amp;VLOOKUP(AC3357,'LICH THI'!C:AA,9,0)</f>
        <v>65DCVL21884-42484</v>
      </c>
      <c r="AE3357">
        <f t="shared" si="687"/>
        <v>1</v>
      </c>
    </row>
    <row r="3358" spans="1:31" x14ac:dyDescent="0.25">
      <c r="A3358" s="436" t="str">
        <f t="shared" si="677"/>
        <v>DC2CB94-DC-44</v>
      </c>
      <c r="B3358" s="436">
        <f>COUNTIF(AC$4:AC3358,AC3358)</f>
        <v>44</v>
      </c>
      <c r="C3358" s="436" t="str">
        <f t="shared" si="678"/>
        <v>DC2CB94-DC</v>
      </c>
      <c r="D3358" s="436">
        <f>VLOOKUP(C3358,'LICH THI'!C:AA,12,0)</f>
        <v>52</v>
      </c>
      <c r="E3358" s="436">
        <f>VLOOKUP(C3358,'LICH THI'!C:AA,13,0)</f>
        <v>52</v>
      </c>
      <c r="F3358" s="436">
        <f t="shared" si="688"/>
        <v>52</v>
      </c>
      <c r="G3358" s="436">
        <f>VLOOKUP(C3358,'LICH THI'!C:AA,14,0)</f>
        <v>1</v>
      </c>
      <c r="H3358" s="436">
        <f t="shared" si="679"/>
        <v>1</v>
      </c>
      <c r="I3358" s="436" t="str">
        <f t="shared" si="680"/>
        <v>Liễu Văn Thành</v>
      </c>
      <c r="J3358" s="436"/>
      <c r="K3358" s="436">
        <f t="shared" si="681"/>
        <v>1</v>
      </c>
      <c r="L3358" s="436" t="str">
        <f t="shared" si="682"/>
        <v>DC2CB94-DC-1</v>
      </c>
      <c r="M3358" s="436">
        <f t="shared" si="683"/>
        <v>42</v>
      </c>
      <c r="N3358" s="437">
        <f t="shared" si="689"/>
        <v>3</v>
      </c>
      <c r="O3358" s="437"/>
      <c r="P3358" s="430" t="str">
        <f t="shared" si="684"/>
        <v/>
      </c>
      <c r="U3358" s="177">
        <v>38</v>
      </c>
      <c r="V3358" s="177" t="s">
        <v>3556</v>
      </c>
      <c r="W3358" s="177" t="s">
        <v>3917</v>
      </c>
      <c r="X3358" s="177" t="s">
        <v>2894</v>
      </c>
      <c r="Y3358" s="177" t="s">
        <v>3918</v>
      </c>
      <c r="Z3358" s="177" t="s">
        <v>6017</v>
      </c>
      <c r="AA3358" s="525" t="s">
        <v>3919</v>
      </c>
      <c r="AB3358" s="399" t="str">
        <f t="shared" si="685"/>
        <v>DC2CB94</v>
      </c>
      <c r="AC3358" s="399" t="str">
        <f t="shared" si="686"/>
        <v>DC2CB94-DC</v>
      </c>
      <c r="AD3358" t="str">
        <f>Y3358&amp;"-"&amp;VLOOKUP(AC3358,'LICH THI'!C:AA,9,0)</f>
        <v>65DCQT23204-42484</v>
      </c>
      <c r="AE3358">
        <f t="shared" si="687"/>
        <v>1</v>
      </c>
    </row>
    <row r="3359" spans="1:31" x14ac:dyDescent="0.25">
      <c r="A3359" s="436" t="str">
        <f t="shared" si="677"/>
        <v>DC2CB94-DC-45</v>
      </c>
      <c r="B3359" s="436">
        <f>COUNTIF(AC$4:AC3359,AC3359)</f>
        <v>45</v>
      </c>
      <c r="C3359" s="436" t="str">
        <f t="shared" si="678"/>
        <v>DC2CB94-DC</v>
      </c>
      <c r="D3359" s="436">
        <f>VLOOKUP(C3359,'LICH THI'!C:AA,12,0)</f>
        <v>52</v>
      </c>
      <c r="E3359" s="436">
        <f>VLOOKUP(C3359,'LICH THI'!C:AA,13,0)</f>
        <v>52</v>
      </c>
      <c r="F3359" s="436">
        <f t="shared" si="688"/>
        <v>52</v>
      </c>
      <c r="G3359" s="436">
        <f>VLOOKUP(C3359,'LICH THI'!C:AA,14,0)</f>
        <v>1</v>
      </c>
      <c r="H3359" s="436">
        <f t="shared" si="679"/>
        <v>1</v>
      </c>
      <c r="I3359" s="436" t="str">
        <f t="shared" si="680"/>
        <v>Phạm Thị Thu</v>
      </c>
      <c r="J3359" s="436"/>
      <c r="K3359" s="436">
        <f t="shared" si="681"/>
        <v>1</v>
      </c>
      <c r="L3359" s="436" t="str">
        <f t="shared" si="682"/>
        <v>DC2CB94-DC-1</v>
      </c>
      <c r="M3359" s="436">
        <f t="shared" si="683"/>
        <v>42</v>
      </c>
      <c r="N3359" s="437">
        <f t="shared" si="689"/>
        <v>4</v>
      </c>
      <c r="O3359" s="437"/>
      <c r="P3359" s="430" t="str">
        <f t="shared" si="684"/>
        <v/>
      </c>
      <c r="U3359" s="177">
        <v>11</v>
      </c>
      <c r="V3359" s="177" t="s">
        <v>3358</v>
      </c>
      <c r="W3359" s="177" t="s">
        <v>3557</v>
      </c>
      <c r="X3359" s="177" t="s">
        <v>2623</v>
      </c>
      <c r="Y3359" s="177" t="s">
        <v>4510</v>
      </c>
      <c r="Z3359" s="177" t="s">
        <v>6017</v>
      </c>
      <c r="AA3359" s="525" t="s">
        <v>4511</v>
      </c>
      <c r="AB3359" s="399" t="str">
        <f t="shared" si="685"/>
        <v>DC2CB94</v>
      </c>
      <c r="AC3359" s="399" t="str">
        <f t="shared" si="686"/>
        <v>DC2CB94-DC</v>
      </c>
      <c r="AD3359" t="str">
        <f>Y3359&amp;"-"&amp;VLOOKUP(AC3359,'LICH THI'!C:AA,9,0)</f>
        <v>64DCKT2039-42484</v>
      </c>
      <c r="AE3359">
        <f t="shared" si="687"/>
        <v>1</v>
      </c>
    </row>
    <row r="3360" spans="1:31" x14ac:dyDescent="0.25">
      <c r="A3360" s="436" t="str">
        <f t="shared" si="677"/>
        <v>DC2CB94-DC-46</v>
      </c>
      <c r="B3360" s="436">
        <f>COUNTIF(AC$4:AC3360,AC3360)</f>
        <v>46</v>
      </c>
      <c r="C3360" s="436" t="str">
        <f t="shared" si="678"/>
        <v>DC2CB94-DC</v>
      </c>
      <c r="D3360" s="436">
        <f>VLOOKUP(C3360,'LICH THI'!C:AA,12,0)</f>
        <v>52</v>
      </c>
      <c r="E3360" s="436">
        <f>VLOOKUP(C3360,'LICH THI'!C:AA,13,0)</f>
        <v>52</v>
      </c>
      <c r="F3360" s="436">
        <f t="shared" si="688"/>
        <v>52</v>
      </c>
      <c r="G3360" s="436">
        <f>VLOOKUP(C3360,'LICH THI'!C:AA,14,0)</f>
        <v>1</v>
      </c>
      <c r="H3360" s="436">
        <f t="shared" si="679"/>
        <v>1</v>
      </c>
      <c r="I3360" s="436" t="str">
        <f t="shared" si="680"/>
        <v>Phạm Minh Thuận</v>
      </c>
      <c r="J3360" s="436"/>
      <c r="K3360" s="436">
        <f t="shared" si="681"/>
        <v>1</v>
      </c>
      <c r="L3360" s="436" t="str">
        <f t="shared" si="682"/>
        <v>DC2CB94-DC-1</v>
      </c>
      <c r="M3360" s="436">
        <f t="shared" si="683"/>
        <v>42</v>
      </c>
      <c r="N3360" s="437">
        <f t="shared" si="689"/>
        <v>5</v>
      </c>
      <c r="O3360" s="437"/>
      <c r="P3360" s="430" t="str">
        <f t="shared" si="684"/>
        <v/>
      </c>
      <c r="U3360" s="177">
        <v>39</v>
      </c>
      <c r="V3360" s="177" t="s">
        <v>4083</v>
      </c>
      <c r="W3360" s="177" t="s">
        <v>2749</v>
      </c>
      <c r="X3360" s="177" t="s">
        <v>4089</v>
      </c>
      <c r="Y3360" s="177" t="s">
        <v>4090</v>
      </c>
      <c r="Z3360" s="177" t="s">
        <v>6017</v>
      </c>
      <c r="AA3360" s="525" t="s">
        <v>4091</v>
      </c>
      <c r="AB3360" s="399" t="str">
        <f t="shared" si="685"/>
        <v>DC2CB94</v>
      </c>
      <c r="AC3360" s="399" t="str">
        <f t="shared" si="686"/>
        <v>DC2CB94-DC</v>
      </c>
      <c r="AD3360" t="str">
        <f>Y3360&amp;"-"&amp;VLOOKUP(AC3360,'LICH THI'!C:AA,9,0)</f>
        <v>65DCVB23617-42484</v>
      </c>
      <c r="AE3360">
        <f t="shared" si="687"/>
        <v>1</v>
      </c>
    </row>
    <row r="3361" spans="1:31" x14ac:dyDescent="0.25">
      <c r="A3361" s="436" t="str">
        <f t="shared" si="677"/>
        <v>DC2CB94-DC-47</v>
      </c>
      <c r="B3361" s="436">
        <f>COUNTIF(AC$4:AC3361,AC3361)</f>
        <v>47</v>
      </c>
      <c r="C3361" s="436" t="str">
        <f t="shared" si="678"/>
        <v>DC2CB94-DC</v>
      </c>
      <c r="D3361" s="436">
        <f>VLOOKUP(C3361,'LICH THI'!C:AA,12,0)</f>
        <v>52</v>
      </c>
      <c r="E3361" s="436">
        <f>VLOOKUP(C3361,'LICH THI'!C:AA,13,0)</f>
        <v>52</v>
      </c>
      <c r="F3361" s="436">
        <f t="shared" si="688"/>
        <v>52</v>
      </c>
      <c r="G3361" s="436">
        <f>VLOOKUP(C3361,'LICH THI'!C:AA,14,0)</f>
        <v>1</v>
      </c>
      <c r="H3361" s="436">
        <f t="shared" si="679"/>
        <v>1</v>
      </c>
      <c r="I3361" s="436" t="str">
        <f t="shared" si="680"/>
        <v>Hoàng Thu Thủy</v>
      </c>
      <c r="J3361" s="436"/>
      <c r="K3361" s="436">
        <f t="shared" si="681"/>
        <v>1</v>
      </c>
      <c r="L3361" s="436" t="str">
        <f t="shared" si="682"/>
        <v>DC2CB94-DC-1</v>
      </c>
      <c r="M3361" s="436">
        <f t="shared" si="683"/>
        <v>42</v>
      </c>
      <c r="N3361" s="437">
        <f t="shared" si="689"/>
        <v>6</v>
      </c>
      <c r="O3361" s="437"/>
      <c r="P3361" s="430" t="str">
        <f t="shared" si="684"/>
        <v/>
      </c>
      <c r="U3361" s="177">
        <v>2</v>
      </c>
      <c r="V3361" s="177" t="s">
        <v>2614</v>
      </c>
      <c r="W3361" s="177" t="s">
        <v>2626</v>
      </c>
      <c r="X3361" s="177" t="s">
        <v>2627</v>
      </c>
      <c r="Y3361" s="177" t="s">
        <v>2628</v>
      </c>
      <c r="Z3361" s="177" t="s">
        <v>6017</v>
      </c>
      <c r="AA3361" s="525" t="s">
        <v>2629</v>
      </c>
      <c r="AB3361" s="399" t="str">
        <f t="shared" si="685"/>
        <v>DC2CB94</v>
      </c>
      <c r="AC3361" s="399" t="str">
        <f t="shared" si="686"/>
        <v>DC2CB94-DC</v>
      </c>
      <c r="AD3361" t="str">
        <f>Y3361&amp;"-"&amp;VLOOKUP(AC3361,'LICH THI'!C:AA,9,0)</f>
        <v>63DCKT3321-42484</v>
      </c>
      <c r="AE3361">
        <f t="shared" si="687"/>
        <v>1</v>
      </c>
    </row>
    <row r="3362" spans="1:31" x14ac:dyDescent="0.25">
      <c r="A3362" s="436" t="str">
        <f t="shared" si="677"/>
        <v>DC2CB94-DC-48</v>
      </c>
      <c r="B3362" s="436">
        <f>COUNTIF(AC$4:AC3362,AC3362)</f>
        <v>48</v>
      </c>
      <c r="C3362" s="436" t="str">
        <f t="shared" si="678"/>
        <v>DC2CB94-DC</v>
      </c>
      <c r="D3362" s="436">
        <f>VLOOKUP(C3362,'LICH THI'!C:AA,12,0)</f>
        <v>52</v>
      </c>
      <c r="E3362" s="436">
        <f>VLOOKUP(C3362,'LICH THI'!C:AA,13,0)</f>
        <v>52</v>
      </c>
      <c r="F3362" s="436">
        <f t="shared" si="688"/>
        <v>52</v>
      </c>
      <c r="G3362" s="436">
        <f>VLOOKUP(C3362,'LICH THI'!C:AA,14,0)</f>
        <v>1</v>
      </c>
      <c r="H3362" s="436">
        <f t="shared" si="679"/>
        <v>1</v>
      </c>
      <c r="I3362" s="436" t="str">
        <f t="shared" si="680"/>
        <v>Đỗ Thị Trang</v>
      </c>
      <c r="J3362" s="436"/>
      <c r="K3362" s="436">
        <f t="shared" si="681"/>
        <v>1</v>
      </c>
      <c r="L3362" s="436" t="str">
        <f t="shared" si="682"/>
        <v>DC2CB94-DC-1</v>
      </c>
      <c r="M3362" s="436">
        <f t="shared" si="683"/>
        <v>42</v>
      </c>
      <c r="N3362" s="437">
        <f t="shared" si="689"/>
        <v>7</v>
      </c>
      <c r="O3362" s="437"/>
      <c r="P3362" s="430" t="str">
        <f t="shared" si="684"/>
        <v/>
      </c>
      <c r="U3362" s="177">
        <v>17</v>
      </c>
      <c r="V3362" s="177" t="s">
        <v>3019</v>
      </c>
      <c r="W3362" s="177" t="s">
        <v>2634</v>
      </c>
      <c r="X3362" s="177" t="s">
        <v>2694</v>
      </c>
      <c r="Y3362" s="177" t="s">
        <v>3411</v>
      </c>
      <c r="Z3362" s="177" t="s">
        <v>6017</v>
      </c>
      <c r="AA3362" s="525" t="s">
        <v>3412</v>
      </c>
      <c r="AB3362" s="399" t="str">
        <f t="shared" si="685"/>
        <v>DC2CB94</v>
      </c>
      <c r="AC3362" s="399" t="str">
        <f t="shared" si="686"/>
        <v>DC2CB94-DC</v>
      </c>
      <c r="AD3362" t="str">
        <f>Y3362&amp;"-"&amp;VLOOKUP(AC3362,'LICH THI'!C:AA,9,0)</f>
        <v>64DCQT3070-42484</v>
      </c>
      <c r="AE3362">
        <f t="shared" si="687"/>
        <v>1</v>
      </c>
    </row>
    <row r="3363" spans="1:31" x14ac:dyDescent="0.25">
      <c r="A3363" s="436" t="str">
        <f t="shared" si="677"/>
        <v>DC2CB94-DC-49</v>
      </c>
      <c r="B3363" s="436">
        <f>COUNTIF(AC$4:AC3363,AC3363)</f>
        <v>49</v>
      </c>
      <c r="C3363" s="436" t="str">
        <f t="shared" si="678"/>
        <v>DC2CB94-DC</v>
      </c>
      <c r="D3363" s="436">
        <f>VLOOKUP(C3363,'LICH THI'!C:AA,12,0)</f>
        <v>52</v>
      </c>
      <c r="E3363" s="436">
        <f>VLOOKUP(C3363,'LICH THI'!C:AA,13,0)</f>
        <v>52</v>
      </c>
      <c r="F3363" s="436">
        <f t="shared" si="688"/>
        <v>52</v>
      </c>
      <c r="G3363" s="436">
        <f>VLOOKUP(C3363,'LICH THI'!C:AA,14,0)</f>
        <v>1</v>
      </c>
      <c r="H3363" s="436">
        <f t="shared" si="679"/>
        <v>1</v>
      </c>
      <c r="I3363" s="436" t="str">
        <f t="shared" si="680"/>
        <v>Lưu Mai Trang</v>
      </c>
      <c r="J3363" s="436"/>
      <c r="K3363" s="436">
        <f t="shared" si="681"/>
        <v>1</v>
      </c>
      <c r="L3363" s="436" t="str">
        <f t="shared" si="682"/>
        <v>DC2CB94-DC-1</v>
      </c>
      <c r="M3363" s="436">
        <f t="shared" si="683"/>
        <v>42</v>
      </c>
      <c r="N3363" s="437">
        <f t="shared" si="689"/>
        <v>8</v>
      </c>
      <c r="O3363" s="437"/>
      <c r="P3363" s="430" t="str">
        <f t="shared" si="684"/>
        <v/>
      </c>
      <c r="U3363" s="177">
        <v>52</v>
      </c>
      <c r="V3363" s="177" t="s">
        <v>3046</v>
      </c>
      <c r="W3363" s="177" t="s">
        <v>3587</v>
      </c>
      <c r="X3363" s="177" t="s">
        <v>2694</v>
      </c>
      <c r="Y3363" s="177" t="s">
        <v>3588</v>
      </c>
      <c r="Z3363" s="177" t="s">
        <v>6017</v>
      </c>
      <c r="AA3363" s="525" t="s">
        <v>3589</v>
      </c>
      <c r="AB3363" s="399" t="str">
        <f t="shared" si="685"/>
        <v>DC2CB94</v>
      </c>
      <c r="AC3363" s="399" t="str">
        <f t="shared" si="686"/>
        <v>DC2CB94-DC</v>
      </c>
      <c r="AD3363" t="str">
        <f>Y3363&amp;"-"&amp;VLOOKUP(AC3363,'LICH THI'!C:AA,9,0)</f>
        <v>63DCKT3215-42484</v>
      </c>
      <c r="AE3363">
        <f t="shared" si="687"/>
        <v>1</v>
      </c>
    </row>
    <row r="3364" spans="1:31" x14ac:dyDescent="0.25">
      <c r="A3364" s="436" t="str">
        <f t="shared" si="677"/>
        <v>DC2CB94-DC-50</v>
      </c>
      <c r="B3364" s="436">
        <f>COUNTIF(AC$4:AC3364,AC3364)</f>
        <v>50</v>
      </c>
      <c r="C3364" s="436" t="str">
        <f t="shared" si="678"/>
        <v>DC2CB94-DC</v>
      </c>
      <c r="D3364" s="436">
        <f>VLOOKUP(C3364,'LICH THI'!C:AA,12,0)</f>
        <v>52</v>
      </c>
      <c r="E3364" s="436">
        <f>VLOOKUP(C3364,'LICH THI'!C:AA,13,0)</f>
        <v>52</v>
      </c>
      <c r="F3364" s="436">
        <f t="shared" si="688"/>
        <v>52</v>
      </c>
      <c r="G3364" s="436">
        <f>VLOOKUP(C3364,'LICH THI'!C:AA,14,0)</f>
        <v>1</v>
      </c>
      <c r="H3364" s="436">
        <f t="shared" si="679"/>
        <v>1</v>
      </c>
      <c r="I3364" s="436" t="str">
        <f t="shared" si="680"/>
        <v>Nguyễn Văn Trung</v>
      </c>
      <c r="J3364" s="436"/>
      <c r="K3364" s="436">
        <f t="shared" si="681"/>
        <v>1</v>
      </c>
      <c r="L3364" s="436" t="str">
        <f t="shared" si="682"/>
        <v>DC2CB94-DC-1</v>
      </c>
      <c r="M3364" s="436">
        <f t="shared" si="683"/>
        <v>42</v>
      </c>
      <c r="N3364" s="437">
        <f t="shared" si="689"/>
        <v>9</v>
      </c>
      <c r="O3364" s="437"/>
      <c r="P3364" s="430" t="str">
        <f t="shared" si="684"/>
        <v/>
      </c>
      <c r="U3364" s="177">
        <v>53</v>
      </c>
      <c r="V3364" s="177" t="s">
        <v>3046</v>
      </c>
      <c r="W3364" s="177" t="s">
        <v>2741</v>
      </c>
      <c r="X3364" s="177" t="s">
        <v>3160</v>
      </c>
      <c r="Y3364" s="177" t="s">
        <v>4260</v>
      </c>
      <c r="Z3364" s="177" t="s">
        <v>6017</v>
      </c>
      <c r="AA3364" s="525" t="s">
        <v>4261</v>
      </c>
      <c r="AB3364" s="399" t="str">
        <f t="shared" si="685"/>
        <v>DC2CB94</v>
      </c>
      <c r="AC3364" s="399" t="str">
        <f t="shared" si="686"/>
        <v>DC2CB94-DC</v>
      </c>
      <c r="AD3364" t="str">
        <f>Y3364&amp;"-"&amp;VLOOKUP(AC3364,'LICH THI'!C:AA,9,0)</f>
        <v>63DCKT3283-42484</v>
      </c>
      <c r="AE3364">
        <f t="shared" si="687"/>
        <v>1</v>
      </c>
    </row>
    <row r="3365" spans="1:31" x14ac:dyDescent="0.25">
      <c r="A3365" s="436" t="str">
        <f t="shared" si="677"/>
        <v>DC2CB94-DC-51</v>
      </c>
      <c r="B3365" s="436">
        <f>COUNTIF(AC$4:AC3365,AC3365)</f>
        <v>51</v>
      </c>
      <c r="C3365" s="436" t="str">
        <f t="shared" si="678"/>
        <v>DC2CB94-DC</v>
      </c>
      <c r="D3365" s="436">
        <f>VLOOKUP(C3365,'LICH THI'!C:AA,12,0)</f>
        <v>52</v>
      </c>
      <c r="E3365" s="436">
        <f>VLOOKUP(C3365,'LICH THI'!C:AA,13,0)</f>
        <v>52</v>
      </c>
      <c r="F3365" s="436">
        <f t="shared" si="688"/>
        <v>52</v>
      </c>
      <c r="G3365" s="436">
        <f>VLOOKUP(C3365,'LICH THI'!C:AA,14,0)</f>
        <v>1</v>
      </c>
      <c r="H3365" s="436">
        <f t="shared" si="679"/>
        <v>1</v>
      </c>
      <c r="I3365" s="436" t="str">
        <f t="shared" si="680"/>
        <v>Vũ Trường Vinh</v>
      </c>
      <c r="J3365" s="436"/>
      <c r="K3365" s="436">
        <f t="shared" si="681"/>
        <v>1</v>
      </c>
      <c r="L3365" s="436" t="str">
        <f t="shared" si="682"/>
        <v>DC2CB94-DC-1</v>
      </c>
      <c r="M3365" s="436">
        <f t="shared" si="683"/>
        <v>42</v>
      </c>
      <c r="N3365" s="437">
        <f t="shared" si="689"/>
        <v>10</v>
      </c>
      <c r="O3365" s="437"/>
      <c r="P3365" s="430" t="str">
        <f t="shared" si="684"/>
        <v/>
      </c>
      <c r="U3365" s="177">
        <v>56</v>
      </c>
      <c r="V3365" s="177" t="s">
        <v>3088</v>
      </c>
      <c r="W3365" s="177" t="s">
        <v>3098</v>
      </c>
      <c r="X3365" s="177" t="s">
        <v>3099</v>
      </c>
      <c r="Y3365" s="177" t="s">
        <v>3100</v>
      </c>
      <c r="Z3365" s="177" t="s">
        <v>6017</v>
      </c>
      <c r="AA3365" s="525" t="s">
        <v>3101</v>
      </c>
      <c r="AB3365" s="399" t="str">
        <f t="shared" si="685"/>
        <v>DC2CB94</v>
      </c>
      <c r="AC3365" s="399" t="str">
        <f t="shared" si="686"/>
        <v>DC2CB94-DC</v>
      </c>
      <c r="AD3365" t="str">
        <f>Y3365&amp;"-"&amp;VLOOKUP(AC3365,'LICH THI'!C:AA,9,0)</f>
        <v>63DCQT3118-42484</v>
      </c>
      <c r="AE3365">
        <f t="shared" si="687"/>
        <v>1</v>
      </c>
    </row>
    <row r="3366" spans="1:31" x14ac:dyDescent="0.25">
      <c r="A3366" s="436" t="str">
        <f t="shared" si="677"/>
        <v>DC2CB94-DC-52</v>
      </c>
      <c r="B3366" s="436">
        <f>COUNTIF(AC$4:AC3366,AC3366)</f>
        <v>52</v>
      </c>
      <c r="C3366" s="436" t="str">
        <f t="shared" si="678"/>
        <v>DC2CB94-DC</v>
      </c>
      <c r="D3366" s="436">
        <f>VLOOKUP(C3366,'LICH THI'!C:AA,12,0)</f>
        <v>52</v>
      </c>
      <c r="E3366" s="436">
        <f>VLOOKUP(C3366,'LICH THI'!C:AA,13,0)</f>
        <v>52</v>
      </c>
      <c r="F3366" s="436">
        <f t="shared" si="688"/>
        <v>52</v>
      </c>
      <c r="G3366" s="436">
        <f>VLOOKUP(C3366,'LICH THI'!C:AA,14,0)</f>
        <v>1</v>
      </c>
      <c r="H3366" s="436">
        <f t="shared" si="679"/>
        <v>1</v>
      </c>
      <c r="I3366" s="436" t="str">
        <f t="shared" si="680"/>
        <v>Nguyễn Thị Hải Yến</v>
      </c>
      <c r="J3366" s="436"/>
      <c r="K3366" s="436">
        <f t="shared" si="681"/>
        <v>1</v>
      </c>
      <c r="L3366" s="436" t="str">
        <f t="shared" si="682"/>
        <v>DC2CB94-DC-1</v>
      </c>
      <c r="M3366" s="436">
        <f t="shared" si="683"/>
        <v>42</v>
      </c>
      <c r="N3366" s="437">
        <f t="shared" si="689"/>
        <v>11</v>
      </c>
      <c r="O3366" s="437"/>
      <c r="P3366" s="430" t="str">
        <f t="shared" si="684"/>
        <v/>
      </c>
      <c r="U3366" s="177">
        <v>18</v>
      </c>
      <c r="V3366" s="177" t="s">
        <v>3019</v>
      </c>
      <c r="W3366" s="177" t="s">
        <v>4753</v>
      </c>
      <c r="X3366" s="177" t="s">
        <v>2639</v>
      </c>
      <c r="Y3366" s="177" t="s">
        <v>4849</v>
      </c>
      <c r="Z3366" s="177" t="s">
        <v>6017</v>
      </c>
      <c r="AA3366" s="525" t="s">
        <v>3318</v>
      </c>
      <c r="AB3366" s="399" t="str">
        <f t="shared" si="685"/>
        <v>DC2CB94</v>
      </c>
      <c r="AC3366" s="399" t="str">
        <f t="shared" si="686"/>
        <v>DC2CB94-DC</v>
      </c>
      <c r="AD3366" t="str">
        <f>Y3366&amp;"-"&amp;VLOOKUP(AC3366,'LICH THI'!C:AA,9,0)</f>
        <v>64DCQT3057-42484</v>
      </c>
      <c r="AE3366">
        <f t="shared" si="687"/>
        <v>1</v>
      </c>
    </row>
    <row r="3367" spans="1:31" x14ac:dyDescent="0.25">
      <c r="A3367" s="436" t="str">
        <f t="shared" si="677"/>
        <v>DC2CB94-DL-1</v>
      </c>
      <c r="B3367" s="436">
        <f>COUNTIF(AC$4:AC3367,AC3367)</f>
        <v>1</v>
      </c>
      <c r="C3367" s="436" t="str">
        <f t="shared" si="678"/>
        <v>DC2CB94-DL</v>
      </c>
      <c r="D3367" s="436">
        <f>VLOOKUP(C3367,'LICH THI'!C:AA,12,0)</f>
        <v>4</v>
      </c>
      <c r="E3367" s="436">
        <f>VLOOKUP(C3367,'LICH THI'!C:AA,13,0)</f>
        <v>4</v>
      </c>
      <c r="F3367" s="436">
        <f t="shared" si="688"/>
        <v>4</v>
      </c>
      <c r="G3367" s="436">
        <f>VLOOKUP(C3367,'LICH THI'!C:AA,14,0)</f>
        <v>1</v>
      </c>
      <c r="H3367" s="436">
        <f t="shared" si="679"/>
        <v>1</v>
      </c>
      <c r="I3367" s="436" t="str">
        <f t="shared" si="680"/>
        <v>Nguyễn Thị Thanh Huế</v>
      </c>
      <c r="J3367" s="436"/>
      <c r="K3367" s="436">
        <f t="shared" si="681"/>
        <v>1</v>
      </c>
      <c r="L3367" s="436" t="str">
        <f t="shared" si="682"/>
        <v>DC2CB94-DL-1</v>
      </c>
      <c r="M3367" s="436">
        <f t="shared" si="683"/>
        <v>2</v>
      </c>
      <c r="N3367" s="437">
        <f t="shared" si="689"/>
        <v>4</v>
      </c>
      <c r="O3367" s="437"/>
      <c r="P3367" s="430" t="str">
        <f t="shared" si="684"/>
        <v/>
      </c>
      <c r="U3367" s="177">
        <v>42</v>
      </c>
      <c r="V3367" s="177" t="s">
        <v>4464</v>
      </c>
      <c r="W3367" s="177" t="s">
        <v>3836</v>
      </c>
      <c r="X3367" s="177" t="s">
        <v>3754</v>
      </c>
      <c r="Y3367" s="177" t="s">
        <v>5008</v>
      </c>
      <c r="Z3367" s="177" t="s">
        <v>6017</v>
      </c>
      <c r="AA3367" s="525" t="s">
        <v>3628</v>
      </c>
      <c r="AB3367" s="399" t="str">
        <f t="shared" si="685"/>
        <v>DC2CB94</v>
      </c>
      <c r="AC3367" s="399" t="str">
        <f t="shared" si="686"/>
        <v>DC2CB94-DL</v>
      </c>
      <c r="AD3367" t="str">
        <f>Y3367&amp;"-"&amp;VLOOKUP(AC3367,'LICH THI'!C:AA,9,0)</f>
        <v>65DLKT20122-42484</v>
      </c>
      <c r="AE3367">
        <f t="shared" si="687"/>
        <v>1</v>
      </c>
    </row>
    <row r="3368" spans="1:31" x14ac:dyDescent="0.25">
      <c r="A3368" s="436" t="str">
        <f t="shared" si="677"/>
        <v>DC2CB94-DL-2</v>
      </c>
      <c r="B3368" s="436">
        <f>COUNTIF(AC$4:AC3368,AC3368)</f>
        <v>2</v>
      </c>
      <c r="C3368" s="436" t="str">
        <f t="shared" si="678"/>
        <v>DC2CB94-DL</v>
      </c>
      <c r="D3368" s="436">
        <f>VLOOKUP(C3368,'LICH THI'!C:AA,12,0)</f>
        <v>4</v>
      </c>
      <c r="E3368" s="436">
        <f>VLOOKUP(C3368,'LICH THI'!C:AA,13,0)</f>
        <v>4</v>
      </c>
      <c r="F3368" s="436">
        <f t="shared" si="688"/>
        <v>4</v>
      </c>
      <c r="G3368" s="436">
        <f>VLOOKUP(C3368,'LICH THI'!C:AA,14,0)</f>
        <v>1</v>
      </c>
      <c r="H3368" s="436">
        <f t="shared" si="679"/>
        <v>1</v>
      </c>
      <c r="I3368" s="436" t="str">
        <f t="shared" si="680"/>
        <v>Lê Phương Lê</v>
      </c>
      <c r="J3368" s="436"/>
      <c r="K3368" s="436">
        <f t="shared" si="681"/>
        <v>1</v>
      </c>
      <c r="L3368" s="436" t="str">
        <f t="shared" si="682"/>
        <v>DC2CB94-DL-1</v>
      </c>
      <c r="M3368" s="436">
        <f t="shared" si="683"/>
        <v>2</v>
      </c>
      <c r="N3368" s="437">
        <f t="shared" si="689"/>
        <v>1</v>
      </c>
      <c r="O3368" s="437"/>
      <c r="P3368" s="430" t="str">
        <f t="shared" si="684"/>
        <v/>
      </c>
      <c r="U3368" s="177">
        <v>43</v>
      </c>
      <c r="V3368" s="177" t="s">
        <v>4464</v>
      </c>
      <c r="W3368" s="177" t="s">
        <v>6023</v>
      </c>
      <c r="X3368" s="177" t="s">
        <v>4767</v>
      </c>
      <c r="Y3368" s="177" t="s">
        <v>6024</v>
      </c>
      <c r="Z3368" s="177" t="s">
        <v>6017</v>
      </c>
      <c r="AA3368" s="525" t="s">
        <v>6025</v>
      </c>
      <c r="AB3368" s="399" t="str">
        <f t="shared" si="685"/>
        <v>DC2CB94</v>
      </c>
      <c r="AC3368" s="399" t="str">
        <f t="shared" si="686"/>
        <v>DC2CB94-DL</v>
      </c>
      <c r="AD3368" t="str">
        <f>Y3368&amp;"-"&amp;VLOOKUP(AC3368,'LICH THI'!C:AA,9,0)</f>
        <v>65DLKT20235-42484</v>
      </c>
      <c r="AE3368">
        <f t="shared" si="687"/>
        <v>1</v>
      </c>
    </row>
    <row r="3369" spans="1:31" x14ac:dyDescent="0.25">
      <c r="A3369" s="436" t="str">
        <f t="shared" si="677"/>
        <v>DC2CB94-DL-3</v>
      </c>
      <c r="B3369" s="436">
        <f>COUNTIF(AC$4:AC3369,AC3369)</f>
        <v>3</v>
      </c>
      <c r="C3369" s="436" t="str">
        <f t="shared" si="678"/>
        <v>DC2CB94-DL</v>
      </c>
      <c r="D3369" s="436">
        <f>VLOOKUP(C3369,'LICH THI'!C:AA,12,0)</f>
        <v>4</v>
      </c>
      <c r="E3369" s="436">
        <f>VLOOKUP(C3369,'LICH THI'!C:AA,13,0)</f>
        <v>4</v>
      </c>
      <c r="F3369" s="436">
        <f t="shared" si="688"/>
        <v>4</v>
      </c>
      <c r="G3369" s="436">
        <f>VLOOKUP(C3369,'LICH THI'!C:AA,14,0)</f>
        <v>1</v>
      </c>
      <c r="H3369" s="436">
        <f t="shared" si="679"/>
        <v>1</v>
      </c>
      <c r="I3369" s="436" t="str">
        <f t="shared" si="680"/>
        <v>Nguyễn Diệu Linh</v>
      </c>
      <c r="J3369" s="436"/>
      <c r="K3369" s="436">
        <f t="shared" si="681"/>
        <v>1</v>
      </c>
      <c r="L3369" s="436" t="str">
        <f t="shared" si="682"/>
        <v>DC2CB94-DL-1</v>
      </c>
      <c r="M3369" s="436">
        <f t="shared" si="683"/>
        <v>2</v>
      </c>
      <c r="N3369" s="437">
        <f t="shared" si="689"/>
        <v>2</v>
      </c>
      <c r="O3369" s="437"/>
      <c r="P3369" s="430" t="str">
        <f t="shared" si="684"/>
        <v/>
      </c>
      <c r="U3369" s="177">
        <v>44</v>
      </c>
      <c r="V3369" s="177" t="s">
        <v>4464</v>
      </c>
      <c r="W3369" s="177" t="s">
        <v>6026</v>
      </c>
      <c r="X3369" s="177" t="s">
        <v>2670</v>
      </c>
      <c r="Y3369" s="177" t="s">
        <v>6027</v>
      </c>
      <c r="Z3369" s="177" t="s">
        <v>6017</v>
      </c>
      <c r="AA3369" s="525" t="s">
        <v>6028</v>
      </c>
      <c r="AB3369" s="399" t="str">
        <f t="shared" si="685"/>
        <v>DC2CB94</v>
      </c>
      <c r="AC3369" s="399" t="str">
        <f t="shared" si="686"/>
        <v>DC2CB94-DL</v>
      </c>
      <c r="AD3369" t="str">
        <f>Y3369&amp;"-"&amp;VLOOKUP(AC3369,'LICH THI'!C:AA,9,0)</f>
        <v>65DLKT20229-42484</v>
      </c>
      <c r="AE3369">
        <f t="shared" si="687"/>
        <v>1</v>
      </c>
    </row>
    <row r="3370" spans="1:31" x14ac:dyDescent="0.25">
      <c r="A3370" s="436" t="str">
        <f t="shared" si="677"/>
        <v>DC2CB94-DL-4</v>
      </c>
      <c r="B3370" s="436">
        <f>COUNTIF(AC$4:AC3370,AC3370)</f>
        <v>4</v>
      </c>
      <c r="C3370" s="436" t="str">
        <f t="shared" si="678"/>
        <v>DC2CB94-DL</v>
      </c>
      <c r="D3370" s="436">
        <f>VLOOKUP(C3370,'LICH THI'!C:AA,12,0)</f>
        <v>4</v>
      </c>
      <c r="E3370" s="436">
        <f>VLOOKUP(C3370,'LICH THI'!C:AA,13,0)</f>
        <v>4</v>
      </c>
      <c r="F3370" s="436">
        <f t="shared" si="688"/>
        <v>4</v>
      </c>
      <c r="G3370" s="436">
        <f>VLOOKUP(C3370,'LICH THI'!C:AA,14,0)</f>
        <v>1</v>
      </c>
      <c r="H3370" s="436">
        <f t="shared" si="679"/>
        <v>1</v>
      </c>
      <c r="I3370" s="436" t="str">
        <f t="shared" si="680"/>
        <v>Triệu Phương Quỳnh</v>
      </c>
      <c r="J3370" s="436"/>
      <c r="K3370" s="436">
        <f t="shared" si="681"/>
        <v>1</v>
      </c>
      <c r="L3370" s="436" t="str">
        <f t="shared" si="682"/>
        <v>DC2CB94-DL-1</v>
      </c>
      <c r="M3370" s="436">
        <f t="shared" si="683"/>
        <v>2</v>
      </c>
      <c r="N3370" s="437">
        <f t="shared" si="689"/>
        <v>3</v>
      </c>
      <c r="O3370" s="437"/>
      <c r="P3370" s="430" t="str">
        <f t="shared" si="684"/>
        <v/>
      </c>
      <c r="U3370" s="177">
        <v>45</v>
      </c>
      <c r="V3370" s="177" t="s">
        <v>4464</v>
      </c>
      <c r="W3370" s="177" t="s">
        <v>6029</v>
      </c>
      <c r="X3370" s="177" t="s">
        <v>2684</v>
      </c>
      <c r="Y3370" s="177" t="s">
        <v>6030</v>
      </c>
      <c r="Z3370" s="177" t="s">
        <v>6017</v>
      </c>
      <c r="AA3370" s="525" t="s">
        <v>6031</v>
      </c>
      <c r="AB3370" s="399" t="str">
        <f t="shared" si="685"/>
        <v>DC2CB94</v>
      </c>
      <c r="AC3370" s="399" t="str">
        <f t="shared" si="686"/>
        <v>DC2CB94-DL</v>
      </c>
      <c r="AD3370" t="str">
        <f>Y3370&amp;"-"&amp;VLOOKUP(AC3370,'LICH THI'!C:AA,9,0)</f>
        <v>65DLKT20037-42484</v>
      </c>
      <c r="AE3370">
        <f t="shared" si="687"/>
        <v>1</v>
      </c>
    </row>
    <row r="3371" spans="1:31" x14ac:dyDescent="0.25">
      <c r="A3371" s="436" t="str">
        <f t="shared" si="677"/>
        <v>DC2CK32-DC-1</v>
      </c>
      <c r="B3371" s="436">
        <f>COUNTIF(AC$4:AC3371,AC3371)</f>
        <v>1</v>
      </c>
      <c r="C3371" s="436" t="str">
        <f t="shared" si="678"/>
        <v>DC2CK32-DC</v>
      </c>
      <c r="D3371" s="436">
        <f>VLOOKUP(C3371,'LICH THI'!C:AA,12,0)</f>
        <v>9</v>
      </c>
      <c r="E3371" s="436">
        <f>VLOOKUP(C3371,'LICH THI'!C:AA,13,0)</f>
        <v>9</v>
      </c>
      <c r="F3371" s="436">
        <f t="shared" si="688"/>
        <v>9</v>
      </c>
      <c r="G3371" s="436">
        <f>VLOOKUP(C3371,'LICH THI'!C:AA,14,0)</f>
        <v>1</v>
      </c>
      <c r="H3371" s="436">
        <f t="shared" si="679"/>
        <v>1</v>
      </c>
      <c r="I3371" s="436" t="str">
        <f t="shared" si="680"/>
        <v>Đỗ Đức Anh</v>
      </c>
      <c r="J3371" s="436"/>
      <c r="K3371" s="436">
        <f t="shared" si="681"/>
        <v>1</v>
      </c>
      <c r="L3371" s="436" t="str">
        <f t="shared" si="682"/>
        <v>DC2CK32-DC-1</v>
      </c>
      <c r="M3371" s="436">
        <f t="shared" si="683"/>
        <v>5</v>
      </c>
      <c r="N3371" s="437">
        <f t="shared" si="689"/>
        <v>6</v>
      </c>
      <c r="O3371" s="437"/>
      <c r="P3371" s="430" t="str">
        <f t="shared" si="684"/>
        <v/>
      </c>
      <c r="U3371" s="177">
        <v>1</v>
      </c>
      <c r="V3371" s="177" t="s">
        <v>4803</v>
      </c>
      <c r="W3371" s="177" t="s">
        <v>2963</v>
      </c>
      <c r="X3371" s="177" t="s">
        <v>2611</v>
      </c>
      <c r="Y3371" s="177" t="s">
        <v>7330</v>
      </c>
      <c r="Z3371" s="177" t="s">
        <v>7331</v>
      </c>
      <c r="AA3371" s="525" t="s">
        <v>5426</v>
      </c>
      <c r="AB3371" s="399" t="str">
        <f t="shared" si="685"/>
        <v>DC2CK32</v>
      </c>
      <c r="AC3371" s="399" t="str">
        <f t="shared" si="686"/>
        <v>DC2CK32-DC</v>
      </c>
      <c r="AD3371" t="str">
        <f>Y3371&amp;"-"&amp;VLOOKUP(AC3371,'LICH THI'!C:AA,9,0)</f>
        <v>64DCMT3024-42474</v>
      </c>
      <c r="AE3371">
        <f t="shared" si="687"/>
        <v>1</v>
      </c>
    </row>
    <row r="3372" spans="1:31" x14ac:dyDescent="0.25">
      <c r="A3372" s="436" t="str">
        <f t="shared" si="677"/>
        <v>DC2CK32-DC-2</v>
      </c>
      <c r="B3372" s="436">
        <f>COUNTIF(AC$4:AC3372,AC3372)</f>
        <v>2</v>
      </c>
      <c r="C3372" s="436" t="str">
        <f t="shared" si="678"/>
        <v>DC2CK32-DC</v>
      </c>
      <c r="D3372" s="436">
        <f>VLOOKUP(C3372,'LICH THI'!C:AA,12,0)</f>
        <v>9</v>
      </c>
      <c r="E3372" s="436">
        <f>VLOOKUP(C3372,'LICH THI'!C:AA,13,0)</f>
        <v>9</v>
      </c>
      <c r="F3372" s="436">
        <f t="shared" si="688"/>
        <v>9</v>
      </c>
      <c r="G3372" s="436">
        <f>VLOOKUP(C3372,'LICH THI'!C:AA,14,0)</f>
        <v>1</v>
      </c>
      <c r="H3372" s="436">
        <f t="shared" si="679"/>
        <v>1</v>
      </c>
      <c r="I3372" s="436" t="str">
        <f t="shared" si="680"/>
        <v>Nguyễn Hoàng Giang</v>
      </c>
      <c r="J3372" s="436"/>
      <c r="K3372" s="436">
        <f t="shared" si="681"/>
        <v>1</v>
      </c>
      <c r="L3372" s="436" t="str">
        <f t="shared" si="682"/>
        <v>DC2CK32-DC-1</v>
      </c>
      <c r="M3372" s="436">
        <f t="shared" si="683"/>
        <v>5</v>
      </c>
      <c r="N3372" s="437">
        <f t="shared" si="689"/>
        <v>7</v>
      </c>
      <c r="O3372" s="437"/>
      <c r="P3372" s="430" t="str">
        <f t="shared" si="684"/>
        <v/>
      </c>
      <c r="U3372" s="177">
        <v>8</v>
      </c>
      <c r="V3372" s="177" t="s">
        <v>3400</v>
      </c>
      <c r="W3372" s="177" t="s">
        <v>3785</v>
      </c>
      <c r="X3372" s="177" t="s">
        <v>3558</v>
      </c>
      <c r="Y3372" s="177" t="s">
        <v>4834</v>
      </c>
      <c r="Z3372" s="177" t="s">
        <v>7331</v>
      </c>
      <c r="AA3372" s="525" t="s">
        <v>2998</v>
      </c>
      <c r="AB3372" s="399" t="str">
        <f t="shared" si="685"/>
        <v>DC2CK32</v>
      </c>
      <c r="AC3372" s="399" t="str">
        <f t="shared" si="686"/>
        <v>DC2CK32-DC</v>
      </c>
      <c r="AD3372" t="str">
        <f>Y3372&amp;"-"&amp;VLOOKUP(AC3372,'LICH THI'!C:AA,9,0)</f>
        <v>64DCOT3160-42474</v>
      </c>
      <c r="AE3372">
        <f t="shared" si="687"/>
        <v>1</v>
      </c>
    </row>
    <row r="3373" spans="1:31" x14ac:dyDescent="0.25">
      <c r="A3373" s="436" t="str">
        <f t="shared" si="677"/>
        <v>DC2CK32-DC-3</v>
      </c>
      <c r="B3373" s="436">
        <f>COUNTIF(AC$4:AC3373,AC3373)</f>
        <v>3</v>
      </c>
      <c r="C3373" s="436" t="str">
        <f t="shared" si="678"/>
        <v>DC2CK32-DC</v>
      </c>
      <c r="D3373" s="436">
        <f>VLOOKUP(C3373,'LICH THI'!C:AA,12,0)</f>
        <v>9</v>
      </c>
      <c r="E3373" s="436">
        <f>VLOOKUP(C3373,'LICH THI'!C:AA,13,0)</f>
        <v>9</v>
      </c>
      <c r="F3373" s="436">
        <f t="shared" si="688"/>
        <v>9</v>
      </c>
      <c r="G3373" s="436">
        <f>VLOOKUP(C3373,'LICH THI'!C:AA,14,0)</f>
        <v>1</v>
      </c>
      <c r="H3373" s="436">
        <f t="shared" si="679"/>
        <v>1</v>
      </c>
      <c r="I3373" s="436" t="str">
        <f t="shared" si="680"/>
        <v>Dương Bảo Khang</v>
      </c>
      <c r="J3373" s="436"/>
      <c r="K3373" s="436">
        <f t="shared" si="681"/>
        <v>1</v>
      </c>
      <c r="L3373" s="436" t="str">
        <f t="shared" si="682"/>
        <v>DC2CK32-DC-1</v>
      </c>
      <c r="M3373" s="436">
        <f t="shared" si="683"/>
        <v>5</v>
      </c>
      <c r="N3373" s="437">
        <f t="shared" si="689"/>
        <v>8</v>
      </c>
      <c r="O3373" s="437"/>
      <c r="P3373" s="430" t="str">
        <f t="shared" si="684"/>
        <v/>
      </c>
      <c r="U3373" s="177">
        <v>4</v>
      </c>
      <c r="V3373" s="177" t="s">
        <v>3014</v>
      </c>
      <c r="W3373" s="177" t="s">
        <v>4813</v>
      </c>
      <c r="X3373" s="177" t="s">
        <v>4814</v>
      </c>
      <c r="Y3373" s="177" t="s">
        <v>4815</v>
      </c>
      <c r="Z3373" s="177" t="s">
        <v>7331</v>
      </c>
      <c r="AA3373" s="525" t="s">
        <v>3692</v>
      </c>
      <c r="AB3373" s="399" t="str">
        <f t="shared" si="685"/>
        <v>DC2CK32</v>
      </c>
      <c r="AC3373" s="399" t="str">
        <f t="shared" si="686"/>
        <v>DC2CK32-DC</v>
      </c>
      <c r="AD3373" t="str">
        <f>Y3373&amp;"-"&amp;VLOOKUP(AC3373,'LICH THI'!C:AA,9,0)</f>
        <v>64DCMX3059-42474</v>
      </c>
      <c r="AE3373">
        <f t="shared" si="687"/>
        <v>1</v>
      </c>
    </row>
    <row r="3374" spans="1:31" x14ac:dyDescent="0.25">
      <c r="A3374" s="436" t="str">
        <f t="shared" si="677"/>
        <v>DC2CK32-DC-4</v>
      </c>
      <c r="B3374" s="436">
        <f>COUNTIF(AC$4:AC3374,AC3374)</f>
        <v>4</v>
      </c>
      <c r="C3374" s="436" t="str">
        <f t="shared" si="678"/>
        <v>DC2CK32-DC</v>
      </c>
      <c r="D3374" s="436">
        <f>VLOOKUP(C3374,'LICH THI'!C:AA,12,0)</f>
        <v>9</v>
      </c>
      <c r="E3374" s="436">
        <f>VLOOKUP(C3374,'LICH THI'!C:AA,13,0)</f>
        <v>9</v>
      </c>
      <c r="F3374" s="436">
        <f t="shared" si="688"/>
        <v>9</v>
      </c>
      <c r="G3374" s="436">
        <f>VLOOKUP(C3374,'LICH THI'!C:AA,14,0)</f>
        <v>1</v>
      </c>
      <c r="H3374" s="436">
        <f t="shared" si="679"/>
        <v>1</v>
      </c>
      <c r="I3374" s="436" t="str">
        <f t="shared" si="680"/>
        <v>Trương Hoài Nam</v>
      </c>
      <c r="J3374" s="436"/>
      <c r="K3374" s="436">
        <f t="shared" si="681"/>
        <v>1</v>
      </c>
      <c r="L3374" s="436" t="str">
        <f t="shared" si="682"/>
        <v>DC2CK32-DC-1</v>
      </c>
      <c r="M3374" s="436">
        <f t="shared" si="683"/>
        <v>5</v>
      </c>
      <c r="N3374" s="437">
        <f t="shared" si="689"/>
        <v>9</v>
      </c>
      <c r="O3374" s="437"/>
      <c r="P3374" s="430" t="str">
        <f t="shared" si="684"/>
        <v/>
      </c>
      <c r="U3374" s="177">
        <v>5</v>
      </c>
      <c r="V3374" s="177" t="s">
        <v>3014</v>
      </c>
      <c r="W3374" s="177" t="s">
        <v>5803</v>
      </c>
      <c r="X3374" s="177" t="s">
        <v>2773</v>
      </c>
      <c r="Y3374" s="177" t="s">
        <v>5804</v>
      </c>
      <c r="Z3374" s="177" t="s">
        <v>7331</v>
      </c>
      <c r="AA3374" s="525" t="s">
        <v>2703</v>
      </c>
      <c r="AB3374" s="399" t="str">
        <f t="shared" si="685"/>
        <v>DC2CK32</v>
      </c>
      <c r="AC3374" s="399" t="str">
        <f t="shared" si="686"/>
        <v>DC2CK32-DC</v>
      </c>
      <c r="AD3374" t="str">
        <f>Y3374&amp;"-"&amp;VLOOKUP(AC3374,'LICH THI'!C:AA,9,0)</f>
        <v>64DCMX3061-42474</v>
      </c>
      <c r="AE3374">
        <f t="shared" si="687"/>
        <v>1</v>
      </c>
    </row>
    <row r="3375" spans="1:31" x14ac:dyDescent="0.25">
      <c r="A3375" s="436" t="str">
        <f t="shared" si="677"/>
        <v>DC2CK32-DC-5</v>
      </c>
      <c r="B3375" s="436">
        <f>COUNTIF(AC$4:AC3375,AC3375)</f>
        <v>5</v>
      </c>
      <c r="C3375" s="436" t="str">
        <f t="shared" si="678"/>
        <v>DC2CK32-DC</v>
      </c>
      <c r="D3375" s="436">
        <f>VLOOKUP(C3375,'LICH THI'!C:AA,12,0)</f>
        <v>9</v>
      </c>
      <c r="E3375" s="436">
        <f>VLOOKUP(C3375,'LICH THI'!C:AA,13,0)</f>
        <v>9</v>
      </c>
      <c r="F3375" s="436">
        <f t="shared" si="688"/>
        <v>9</v>
      </c>
      <c r="G3375" s="436">
        <f>VLOOKUP(C3375,'LICH THI'!C:AA,14,0)</f>
        <v>1</v>
      </c>
      <c r="H3375" s="436">
        <f t="shared" si="679"/>
        <v>1</v>
      </c>
      <c r="I3375" s="436" t="str">
        <f t="shared" si="680"/>
        <v>Nguyễn Ngọc Sơn</v>
      </c>
      <c r="J3375" s="436"/>
      <c r="K3375" s="436">
        <f t="shared" si="681"/>
        <v>1</v>
      </c>
      <c r="L3375" s="436" t="str">
        <f t="shared" si="682"/>
        <v>DC2CK32-DC-1</v>
      </c>
      <c r="M3375" s="436">
        <f t="shared" si="683"/>
        <v>5</v>
      </c>
      <c r="N3375" s="437">
        <f t="shared" si="689"/>
        <v>1</v>
      </c>
      <c r="O3375" s="437"/>
      <c r="P3375" s="430" t="str">
        <f t="shared" si="684"/>
        <v/>
      </c>
      <c r="U3375" s="177">
        <v>6</v>
      </c>
      <c r="V3375" s="177" t="s">
        <v>3014</v>
      </c>
      <c r="W3375" s="177" t="s">
        <v>2783</v>
      </c>
      <c r="X3375" s="177" t="s">
        <v>2688</v>
      </c>
      <c r="Y3375" s="177" t="s">
        <v>5806</v>
      </c>
      <c r="Z3375" s="177" t="s">
        <v>7331</v>
      </c>
      <c r="AA3375" s="525" t="s">
        <v>5807</v>
      </c>
      <c r="AB3375" s="399" t="str">
        <f t="shared" si="685"/>
        <v>DC2CK32</v>
      </c>
      <c r="AC3375" s="399" t="str">
        <f t="shared" si="686"/>
        <v>DC2CK32-DC</v>
      </c>
      <c r="AD3375" t="str">
        <f>Y3375&amp;"-"&amp;VLOOKUP(AC3375,'LICH THI'!C:AA,9,0)</f>
        <v>64DCMX3045-42474</v>
      </c>
      <c r="AE3375">
        <f t="shared" si="687"/>
        <v>1</v>
      </c>
    </row>
    <row r="3376" spans="1:31" x14ac:dyDescent="0.25">
      <c r="A3376" s="436" t="str">
        <f t="shared" si="677"/>
        <v>DC2CK32-DC-6</v>
      </c>
      <c r="B3376" s="436">
        <f>COUNTIF(AC$4:AC3376,AC3376)</f>
        <v>6</v>
      </c>
      <c r="C3376" s="436" t="str">
        <f t="shared" si="678"/>
        <v>DC2CK32-DC</v>
      </c>
      <c r="D3376" s="436">
        <f>VLOOKUP(C3376,'LICH THI'!C:AA,12,0)</f>
        <v>9</v>
      </c>
      <c r="E3376" s="436">
        <f>VLOOKUP(C3376,'LICH THI'!C:AA,13,0)</f>
        <v>9</v>
      </c>
      <c r="F3376" s="436">
        <f t="shared" si="688"/>
        <v>9</v>
      </c>
      <c r="G3376" s="436">
        <f>VLOOKUP(C3376,'LICH THI'!C:AA,14,0)</f>
        <v>1</v>
      </c>
      <c r="H3376" s="436">
        <f t="shared" si="679"/>
        <v>1</v>
      </c>
      <c r="I3376" s="436" t="str">
        <f t="shared" si="680"/>
        <v>Lê Ngọc Toàn</v>
      </c>
      <c r="J3376" s="436"/>
      <c r="K3376" s="436">
        <f t="shared" si="681"/>
        <v>1</v>
      </c>
      <c r="L3376" s="436" t="str">
        <f t="shared" si="682"/>
        <v>DC2CK32-DC-1</v>
      </c>
      <c r="M3376" s="436">
        <f t="shared" si="683"/>
        <v>5</v>
      </c>
      <c r="N3376" s="437">
        <f t="shared" si="689"/>
        <v>2</v>
      </c>
      <c r="O3376" s="437"/>
      <c r="P3376" s="430" t="str">
        <f t="shared" si="684"/>
        <v/>
      </c>
      <c r="U3376" s="177">
        <v>9</v>
      </c>
      <c r="V3376" s="177" t="s">
        <v>3400</v>
      </c>
      <c r="W3376" s="177" t="s">
        <v>2610</v>
      </c>
      <c r="X3376" s="177" t="s">
        <v>2818</v>
      </c>
      <c r="Y3376" s="177" t="s">
        <v>3406</v>
      </c>
      <c r="Z3376" s="177" t="s">
        <v>7331</v>
      </c>
      <c r="AA3376" s="525" t="s">
        <v>3407</v>
      </c>
      <c r="AB3376" s="399" t="str">
        <f t="shared" si="685"/>
        <v>DC2CK32</v>
      </c>
      <c r="AC3376" s="399" t="str">
        <f t="shared" si="686"/>
        <v>DC2CK32-DC</v>
      </c>
      <c r="AD3376" t="str">
        <f>Y3376&amp;"-"&amp;VLOOKUP(AC3376,'LICH THI'!C:AA,9,0)</f>
        <v>64DCOT3188-42474</v>
      </c>
      <c r="AE3376">
        <f t="shared" si="687"/>
        <v>1</v>
      </c>
    </row>
    <row r="3377" spans="1:31" x14ac:dyDescent="0.25">
      <c r="A3377" s="436" t="str">
        <f t="shared" si="677"/>
        <v>DC2CK32-DC-7</v>
      </c>
      <c r="B3377" s="436">
        <f>COUNTIF(AC$4:AC3377,AC3377)</f>
        <v>7</v>
      </c>
      <c r="C3377" s="436" t="str">
        <f t="shared" si="678"/>
        <v>DC2CK32-DC</v>
      </c>
      <c r="D3377" s="436">
        <f>VLOOKUP(C3377,'LICH THI'!C:AA,12,0)</f>
        <v>9</v>
      </c>
      <c r="E3377" s="436">
        <f>VLOOKUP(C3377,'LICH THI'!C:AA,13,0)</f>
        <v>9</v>
      </c>
      <c r="F3377" s="436">
        <f t="shared" si="688"/>
        <v>9</v>
      </c>
      <c r="G3377" s="436">
        <f>VLOOKUP(C3377,'LICH THI'!C:AA,14,0)</f>
        <v>1</v>
      </c>
      <c r="H3377" s="436">
        <f t="shared" si="679"/>
        <v>1</v>
      </c>
      <c r="I3377" s="436" t="str">
        <f t="shared" si="680"/>
        <v>Vũ Thanh Tùng</v>
      </c>
      <c r="J3377" s="436"/>
      <c r="K3377" s="436">
        <f t="shared" si="681"/>
        <v>1</v>
      </c>
      <c r="L3377" s="436" t="str">
        <f t="shared" si="682"/>
        <v>DC2CK32-DC-1</v>
      </c>
      <c r="M3377" s="436">
        <f t="shared" si="683"/>
        <v>5</v>
      </c>
      <c r="N3377" s="437">
        <f t="shared" si="689"/>
        <v>3</v>
      </c>
      <c r="O3377" s="437"/>
      <c r="P3377" s="430" t="str">
        <f t="shared" si="684"/>
        <v/>
      </c>
      <c r="U3377" s="177">
        <v>3</v>
      </c>
      <c r="V3377" s="177" t="s">
        <v>4803</v>
      </c>
      <c r="W3377" s="177" t="s">
        <v>7334</v>
      </c>
      <c r="X3377" s="177" t="s">
        <v>3274</v>
      </c>
      <c r="Y3377" s="177" t="s">
        <v>7335</v>
      </c>
      <c r="Z3377" s="177" t="s">
        <v>7331</v>
      </c>
      <c r="AA3377" s="525" t="s">
        <v>3013</v>
      </c>
      <c r="AB3377" s="399" t="str">
        <f t="shared" si="685"/>
        <v>DC2CK32</v>
      </c>
      <c r="AC3377" s="399" t="str">
        <f t="shared" si="686"/>
        <v>DC2CK32-DC</v>
      </c>
      <c r="AD3377" t="str">
        <f>Y3377&amp;"-"&amp;VLOOKUP(AC3377,'LICH THI'!C:AA,9,0)</f>
        <v>64DCMT3004-42474</v>
      </c>
      <c r="AE3377">
        <f t="shared" si="687"/>
        <v>1</v>
      </c>
    </row>
    <row r="3378" spans="1:31" x14ac:dyDescent="0.25">
      <c r="A3378" s="436" t="str">
        <f t="shared" si="677"/>
        <v>DC2CK32-DC-8</v>
      </c>
      <c r="B3378" s="436">
        <f>COUNTIF(AC$4:AC3378,AC3378)</f>
        <v>8</v>
      </c>
      <c r="C3378" s="436" t="str">
        <f t="shared" si="678"/>
        <v>DC2CK32-DC</v>
      </c>
      <c r="D3378" s="436">
        <f>VLOOKUP(C3378,'LICH THI'!C:AA,12,0)</f>
        <v>9</v>
      </c>
      <c r="E3378" s="436">
        <f>VLOOKUP(C3378,'LICH THI'!C:AA,13,0)</f>
        <v>9</v>
      </c>
      <c r="F3378" s="436">
        <f t="shared" si="688"/>
        <v>9</v>
      </c>
      <c r="G3378" s="436">
        <f>VLOOKUP(C3378,'LICH THI'!C:AA,14,0)</f>
        <v>1</v>
      </c>
      <c r="H3378" s="436">
        <f t="shared" si="679"/>
        <v>1</v>
      </c>
      <c r="I3378" s="436" t="str">
        <f t="shared" si="680"/>
        <v>Bùi Thành Trí</v>
      </c>
      <c r="J3378" s="436"/>
      <c r="K3378" s="436">
        <f t="shared" si="681"/>
        <v>1</v>
      </c>
      <c r="L3378" s="436" t="str">
        <f t="shared" si="682"/>
        <v>DC2CK32-DC-1</v>
      </c>
      <c r="M3378" s="436">
        <f t="shared" si="683"/>
        <v>5</v>
      </c>
      <c r="N3378" s="437">
        <f t="shared" si="689"/>
        <v>4</v>
      </c>
      <c r="O3378" s="437"/>
      <c r="P3378" s="430" t="str">
        <f t="shared" si="684"/>
        <v/>
      </c>
      <c r="U3378" s="177">
        <v>2</v>
      </c>
      <c r="V3378" s="177" t="s">
        <v>4803</v>
      </c>
      <c r="W3378" s="177" t="s">
        <v>7332</v>
      </c>
      <c r="X3378" s="177" t="s">
        <v>3074</v>
      </c>
      <c r="Y3378" s="177" t="s">
        <v>7333</v>
      </c>
      <c r="Z3378" s="177" t="s">
        <v>7331</v>
      </c>
      <c r="AA3378" s="525" t="s">
        <v>3352</v>
      </c>
      <c r="AB3378" s="399" t="str">
        <f t="shared" si="685"/>
        <v>DC2CK32</v>
      </c>
      <c r="AC3378" s="399" t="str">
        <f t="shared" si="686"/>
        <v>DC2CK32-DC</v>
      </c>
      <c r="AD3378" t="str">
        <f>Y3378&amp;"-"&amp;VLOOKUP(AC3378,'LICH THI'!C:AA,9,0)</f>
        <v>64DCMT3033-42474</v>
      </c>
      <c r="AE3378">
        <f t="shared" si="687"/>
        <v>1</v>
      </c>
    </row>
    <row r="3379" spans="1:31" x14ac:dyDescent="0.25">
      <c r="A3379" s="436" t="str">
        <f t="shared" si="677"/>
        <v>DC2CK32-DC-9</v>
      </c>
      <c r="B3379" s="436">
        <f>COUNTIF(AC$4:AC3379,AC3379)</f>
        <v>9</v>
      </c>
      <c r="C3379" s="436" t="str">
        <f t="shared" si="678"/>
        <v>DC2CK32-DC</v>
      </c>
      <c r="D3379" s="436">
        <f>VLOOKUP(C3379,'LICH THI'!C:AA,12,0)</f>
        <v>9</v>
      </c>
      <c r="E3379" s="436">
        <f>VLOOKUP(C3379,'LICH THI'!C:AA,13,0)</f>
        <v>9</v>
      </c>
      <c r="F3379" s="436">
        <f t="shared" si="688"/>
        <v>9</v>
      </c>
      <c r="G3379" s="436">
        <f>VLOOKUP(C3379,'LICH THI'!C:AA,14,0)</f>
        <v>1</v>
      </c>
      <c r="H3379" s="436">
        <f t="shared" si="679"/>
        <v>1</v>
      </c>
      <c r="I3379" s="436" t="str">
        <f t="shared" si="680"/>
        <v>Lê Văn Trung</v>
      </c>
      <c r="J3379" s="436"/>
      <c r="K3379" s="436">
        <f t="shared" si="681"/>
        <v>1</v>
      </c>
      <c r="L3379" s="436" t="str">
        <f t="shared" si="682"/>
        <v>DC2CK32-DC-1</v>
      </c>
      <c r="M3379" s="436">
        <f t="shared" si="683"/>
        <v>5</v>
      </c>
      <c r="N3379" s="437">
        <f t="shared" si="689"/>
        <v>5</v>
      </c>
      <c r="O3379" s="437"/>
      <c r="P3379" s="430" t="str">
        <f t="shared" si="684"/>
        <v/>
      </c>
      <c r="U3379" s="177">
        <v>7</v>
      </c>
      <c r="V3379" s="177" t="s">
        <v>3014</v>
      </c>
      <c r="W3379" s="177" t="s">
        <v>2604</v>
      </c>
      <c r="X3379" s="177" t="s">
        <v>3160</v>
      </c>
      <c r="Y3379" s="177" t="s">
        <v>5809</v>
      </c>
      <c r="Z3379" s="177" t="s">
        <v>7331</v>
      </c>
      <c r="AA3379" s="525" t="s">
        <v>5810</v>
      </c>
      <c r="AB3379" s="399" t="str">
        <f t="shared" si="685"/>
        <v>DC2CK32</v>
      </c>
      <c r="AC3379" s="399" t="str">
        <f t="shared" si="686"/>
        <v>DC2CK32-DC</v>
      </c>
      <c r="AD3379" t="str">
        <f>Y3379&amp;"-"&amp;VLOOKUP(AC3379,'LICH THI'!C:AA,9,0)</f>
        <v>64DCMX3047-42474</v>
      </c>
      <c r="AE3379">
        <f t="shared" si="687"/>
        <v>1</v>
      </c>
    </row>
    <row r="3380" spans="1:31" x14ac:dyDescent="0.25">
      <c r="A3380" s="436" t="str">
        <f t="shared" si="677"/>
        <v>DC2CK33-DC-1</v>
      </c>
      <c r="B3380" s="436">
        <f>COUNTIF(AC$4:AC3380,AC3380)</f>
        <v>1</v>
      </c>
      <c r="C3380" s="436" t="str">
        <f t="shared" si="678"/>
        <v>DC2CK33-DC</v>
      </c>
      <c r="D3380" s="436">
        <f>VLOOKUP(C3380,'LICH THI'!C:AA,12,0)</f>
        <v>16</v>
      </c>
      <c r="E3380" s="436">
        <f>VLOOKUP(C3380,'LICH THI'!C:AA,13,0)</f>
        <v>16</v>
      </c>
      <c r="F3380" s="436">
        <f t="shared" si="688"/>
        <v>16</v>
      </c>
      <c r="G3380" s="436">
        <f>VLOOKUP(C3380,'LICH THI'!C:AA,14,0)</f>
        <v>1</v>
      </c>
      <c r="H3380" s="436">
        <f t="shared" si="679"/>
        <v>1</v>
      </c>
      <c r="I3380" s="436" t="str">
        <f t="shared" si="680"/>
        <v>Nguyễn Xuân Đức Anh</v>
      </c>
      <c r="J3380" s="436"/>
      <c r="K3380" s="436">
        <f t="shared" si="681"/>
        <v>1</v>
      </c>
      <c r="L3380" s="436" t="str">
        <f t="shared" si="682"/>
        <v>DC2CK33-DC-1</v>
      </c>
      <c r="M3380" s="436">
        <f t="shared" si="683"/>
        <v>1</v>
      </c>
      <c r="N3380" s="437">
        <f t="shared" si="689"/>
        <v>1</v>
      </c>
      <c r="O3380" s="437"/>
      <c r="P3380" s="430" t="str">
        <f t="shared" si="684"/>
        <v/>
      </c>
      <c r="U3380" s="177">
        <v>1</v>
      </c>
      <c r="V3380" s="177" t="s">
        <v>4803</v>
      </c>
      <c r="W3380" s="177" t="s">
        <v>5764</v>
      </c>
      <c r="X3380" s="177" t="s">
        <v>2611</v>
      </c>
      <c r="Y3380" s="177" t="s">
        <v>5765</v>
      </c>
      <c r="Z3380" s="177" t="s">
        <v>7003</v>
      </c>
      <c r="AA3380" s="525" t="s">
        <v>5767</v>
      </c>
      <c r="AB3380" s="399" t="str">
        <f t="shared" si="685"/>
        <v>DC2CK33</v>
      </c>
      <c r="AC3380" s="399" t="str">
        <f t="shared" si="686"/>
        <v>DC2CK33-DC</v>
      </c>
      <c r="AD3380" t="str">
        <f>Y3380&amp;"-"&amp;VLOOKUP(AC3380,'LICH THI'!C:AA,9,0)</f>
        <v>64DCMT3031-42473</v>
      </c>
      <c r="AE3380">
        <f t="shared" si="687"/>
        <v>1</v>
      </c>
    </row>
    <row r="3381" spans="1:31" x14ac:dyDescent="0.25">
      <c r="A3381" s="436" t="str">
        <f t="shared" si="677"/>
        <v>DC2CK33-DC-2</v>
      </c>
      <c r="B3381" s="436">
        <f>COUNTIF(AC$4:AC3381,AC3381)</f>
        <v>2</v>
      </c>
      <c r="C3381" s="436" t="str">
        <f t="shared" si="678"/>
        <v>DC2CK33-DC</v>
      </c>
      <c r="D3381" s="436">
        <f>VLOOKUP(C3381,'LICH THI'!C:AA,12,0)</f>
        <v>16</v>
      </c>
      <c r="E3381" s="436">
        <f>VLOOKUP(C3381,'LICH THI'!C:AA,13,0)</f>
        <v>16</v>
      </c>
      <c r="F3381" s="436">
        <f t="shared" si="688"/>
        <v>16</v>
      </c>
      <c r="G3381" s="436">
        <f>VLOOKUP(C3381,'LICH THI'!C:AA,14,0)</f>
        <v>1</v>
      </c>
      <c r="H3381" s="436">
        <f t="shared" si="679"/>
        <v>1</v>
      </c>
      <c r="I3381" s="436" t="str">
        <f t="shared" si="680"/>
        <v>Vũ Phong Cảnh</v>
      </c>
      <c r="J3381" s="436"/>
      <c r="K3381" s="436">
        <f t="shared" si="681"/>
        <v>1</v>
      </c>
      <c r="L3381" s="436" t="str">
        <f t="shared" si="682"/>
        <v>DC2CK33-DC-1</v>
      </c>
      <c r="M3381" s="436">
        <f t="shared" si="683"/>
        <v>1</v>
      </c>
      <c r="N3381" s="437">
        <f t="shared" si="689"/>
        <v>2</v>
      </c>
      <c r="O3381" s="437"/>
      <c r="P3381" s="430" t="str">
        <f t="shared" si="684"/>
        <v/>
      </c>
      <c r="U3381" s="177">
        <v>14</v>
      </c>
      <c r="V3381" s="177" t="s">
        <v>3400</v>
      </c>
      <c r="W3381" s="177" t="s">
        <v>3860</v>
      </c>
      <c r="X3381" s="177" t="s">
        <v>3327</v>
      </c>
      <c r="Y3381" s="177" t="s">
        <v>3861</v>
      </c>
      <c r="Z3381" s="177" t="s">
        <v>7003</v>
      </c>
      <c r="AA3381" s="525" t="s">
        <v>3862</v>
      </c>
      <c r="AB3381" s="399" t="str">
        <f t="shared" si="685"/>
        <v>DC2CK33</v>
      </c>
      <c r="AC3381" s="399" t="str">
        <f t="shared" si="686"/>
        <v>DC2CK33-DC</v>
      </c>
      <c r="AD3381" t="str">
        <f>Y3381&amp;"-"&amp;VLOOKUP(AC3381,'LICH THI'!C:AA,9,0)</f>
        <v>64DCOT3164-42473</v>
      </c>
      <c r="AE3381">
        <f t="shared" si="687"/>
        <v>1</v>
      </c>
    </row>
    <row r="3382" spans="1:31" x14ac:dyDescent="0.25">
      <c r="A3382" s="436" t="str">
        <f t="shared" si="677"/>
        <v>DC2CK33-DC-3</v>
      </c>
      <c r="B3382" s="436">
        <f>COUNTIF(AC$4:AC3382,AC3382)</f>
        <v>3</v>
      </c>
      <c r="C3382" s="436" t="str">
        <f t="shared" si="678"/>
        <v>DC2CK33-DC</v>
      </c>
      <c r="D3382" s="436">
        <f>VLOOKUP(C3382,'LICH THI'!C:AA,12,0)</f>
        <v>16</v>
      </c>
      <c r="E3382" s="436">
        <f>VLOOKUP(C3382,'LICH THI'!C:AA,13,0)</f>
        <v>16</v>
      </c>
      <c r="F3382" s="436">
        <f t="shared" si="688"/>
        <v>16</v>
      </c>
      <c r="G3382" s="436">
        <f>VLOOKUP(C3382,'LICH THI'!C:AA,14,0)</f>
        <v>1</v>
      </c>
      <c r="H3382" s="436">
        <f t="shared" si="679"/>
        <v>1</v>
      </c>
      <c r="I3382" s="436" t="str">
        <f t="shared" si="680"/>
        <v>Vũ Văn Đô</v>
      </c>
      <c r="J3382" s="436"/>
      <c r="K3382" s="436">
        <f t="shared" si="681"/>
        <v>1</v>
      </c>
      <c r="L3382" s="436" t="str">
        <f t="shared" si="682"/>
        <v>DC2CK33-DC-1</v>
      </c>
      <c r="M3382" s="436">
        <f t="shared" si="683"/>
        <v>1</v>
      </c>
      <c r="N3382" s="437">
        <f t="shared" si="689"/>
        <v>3</v>
      </c>
      <c r="O3382" s="437"/>
      <c r="P3382" s="430" t="str">
        <f t="shared" si="684"/>
        <v/>
      </c>
      <c r="U3382" s="177">
        <v>2</v>
      </c>
      <c r="V3382" s="177" t="s">
        <v>4803</v>
      </c>
      <c r="W3382" s="177" t="s">
        <v>2914</v>
      </c>
      <c r="X3382" s="177" t="s">
        <v>3958</v>
      </c>
      <c r="Y3382" s="177" t="s">
        <v>6214</v>
      </c>
      <c r="Z3382" s="177" t="s">
        <v>7003</v>
      </c>
      <c r="AA3382" s="525" t="s">
        <v>2855</v>
      </c>
      <c r="AB3382" s="399" t="str">
        <f t="shared" si="685"/>
        <v>DC2CK33</v>
      </c>
      <c r="AC3382" s="399" t="str">
        <f t="shared" si="686"/>
        <v>DC2CK33-DC</v>
      </c>
      <c r="AD3382" t="str">
        <f>Y3382&amp;"-"&amp;VLOOKUP(AC3382,'LICH THI'!C:AA,9,0)</f>
        <v>64DCMT3037-42473</v>
      </c>
      <c r="AE3382">
        <f t="shared" si="687"/>
        <v>1</v>
      </c>
    </row>
    <row r="3383" spans="1:31" x14ac:dyDescent="0.25">
      <c r="A3383" s="436" t="str">
        <f t="shared" si="677"/>
        <v>DC2CK33-DC-4</v>
      </c>
      <c r="B3383" s="436">
        <f>COUNTIF(AC$4:AC3383,AC3383)</f>
        <v>4</v>
      </c>
      <c r="C3383" s="436" t="str">
        <f t="shared" si="678"/>
        <v>DC2CK33-DC</v>
      </c>
      <c r="D3383" s="436">
        <f>VLOOKUP(C3383,'LICH THI'!C:AA,12,0)</f>
        <v>16</v>
      </c>
      <c r="E3383" s="436">
        <f>VLOOKUP(C3383,'LICH THI'!C:AA,13,0)</f>
        <v>16</v>
      </c>
      <c r="F3383" s="436">
        <f t="shared" si="688"/>
        <v>16</v>
      </c>
      <c r="G3383" s="436">
        <f>VLOOKUP(C3383,'LICH THI'!C:AA,14,0)</f>
        <v>1</v>
      </c>
      <c r="H3383" s="436">
        <f t="shared" si="679"/>
        <v>1</v>
      </c>
      <c r="I3383" s="436" t="str">
        <f t="shared" si="680"/>
        <v>Trần Văn Hùng</v>
      </c>
      <c r="J3383" s="436"/>
      <c r="K3383" s="436">
        <f t="shared" si="681"/>
        <v>1</v>
      </c>
      <c r="L3383" s="436" t="str">
        <f t="shared" si="682"/>
        <v>DC2CK33-DC-1</v>
      </c>
      <c r="M3383" s="436">
        <f t="shared" si="683"/>
        <v>1</v>
      </c>
      <c r="N3383" s="437">
        <f t="shared" si="689"/>
        <v>4</v>
      </c>
      <c r="O3383" s="437"/>
      <c r="P3383" s="430" t="str">
        <f t="shared" si="684"/>
        <v/>
      </c>
      <c r="U3383" s="177">
        <v>8</v>
      </c>
      <c r="V3383" s="177" t="s">
        <v>3014</v>
      </c>
      <c r="W3383" s="177" t="s">
        <v>2757</v>
      </c>
      <c r="X3383" s="177" t="s">
        <v>2801</v>
      </c>
      <c r="Y3383" s="177" t="s">
        <v>4812</v>
      </c>
      <c r="Z3383" s="177" t="s">
        <v>7003</v>
      </c>
      <c r="AA3383" s="525" t="s">
        <v>3656</v>
      </c>
      <c r="AB3383" s="399" t="str">
        <f t="shared" si="685"/>
        <v>DC2CK33</v>
      </c>
      <c r="AC3383" s="399" t="str">
        <f t="shared" si="686"/>
        <v>DC2CK33-DC</v>
      </c>
      <c r="AD3383" t="str">
        <f>Y3383&amp;"-"&amp;VLOOKUP(AC3383,'LICH THI'!C:AA,9,0)</f>
        <v>64DCMX3062-42473</v>
      </c>
      <c r="AE3383">
        <f t="shared" si="687"/>
        <v>1</v>
      </c>
    </row>
    <row r="3384" spans="1:31" x14ac:dyDescent="0.25">
      <c r="A3384" s="436" t="str">
        <f t="shared" si="677"/>
        <v>DC2CK33-DC-5</v>
      </c>
      <c r="B3384" s="436">
        <f>COUNTIF(AC$4:AC3384,AC3384)</f>
        <v>5</v>
      </c>
      <c r="C3384" s="436" t="str">
        <f t="shared" si="678"/>
        <v>DC2CK33-DC</v>
      </c>
      <c r="D3384" s="436">
        <f>VLOOKUP(C3384,'LICH THI'!C:AA,12,0)</f>
        <v>16</v>
      </c>
      <c r="E3384" s="436">
        <f>VLOOKUP(C3384,'LICH THI'!C:AA,13,0)</f>
        <v>16</v>
      </c>
      <c r="F3384" s="436">
        <f t="shared" si="688"/>
        <v>16</v>
      </c>
      <c r="G3384" s="436">
        <f>VLOOKUP(C3384,'LICH THI'!C:AA,14,0)</f>
        <v>1</v>
      </c>
      <c r="H3384" s="436">
        <f t="shared" si="679"/>
        <v>1</v>
      </c>
      <c r="I3384" s="436" t="str">
        <f t="shared" si="680"/>
        <v>Võ Quang Nhật Hùng</v>
      </c>
      <c r="J3384" s="436"/>
      <c r="K3384" s="436">
        <f t="shared" si="681"/>
        <v>1</v>
      </c>
      <c r="L3384" s="436" t="str">
        <f t="shared" si="682"/>
        <v>DC2CK33-DC-1</v>
      </c>
      <c r="M3384" s="436">
        <f t="shared" si="683"/>
        <v>1</v>
      </c>
      <c r="N3384" s="437">
        <f t="shared" si="689"/>
        <v>5</v>
      </c>
      <c r="O3384" s="437"/>
      <c r="P3384" s="430" t="str">
        <f t="shared" si="684"/>
        <v/>
      </c>
      <c r="U3384" s="177">
        <v>3</v>
      </c>
      <c r="V3384" s="177" t="s">
        <v>4803</v>
      </c>
      <c r="W3384" s="177" t="s">
        <v>4806</v>
      </c>
      <c r="X3384" s="177" t="s">
        <v>2801</v>
      </c>
      <c r="Y3384" s="177" t="s">
        <v>4807</v>
      </c>
      <c r="Z3384" s="177" t="s">
        <v>7003</v>
      </c>
      <c r="AA3384" s="525" t="s">
        <v>4183</v>
      </c>
      <c r="AB3384" s="399" t="str">
        <f t="shared" si="685"/>
        <v>DC2CK33</v>
      </c>
      <c r="AC3384" s="399" t="str">
        <f t="shared" si="686"/>
        <v>DC2CK33-DC</v>
      </c>
      <c r="AD3384" t="str">
        <f>Y3384&amp;"-"&amp;VLOOKUP(AC3384,'LICH THI'!C:AA,9,0)</f>
        <v>64DCMT3018-42473</v>
      </c>
      <c r="AE3384">
        <f t="shared" si="687"/>
        <v>1</v>
      </c>
    </row>
    <row r="3385" spans="1:31" x14ac:dyDescent="0.25">
      <c r="A3385" s="436" t="str">
        <f t="shared" si="677"/>
        <v>DC2CK33-DC-6</v>
      </c>
      <c r="B3385" s="436">
        <f>COUNTIF(AC$4:AC3385,AC3385)</f>
        <v>6</v>
      </c>
      <c r="C3385" s="436" t="str">
        <f t="shared" si="678"/>
        <v>DC2CK33-DC</v>
      </c>
      <c r="D3385" s="436">
        <f>VLOOKUP(C3385,'LICH THI'!C:AA,12,0)</f>
        <v>16</v>
      </c>
      <c r="E3385" s="436">
        <f>VLOOKUP(C3385,'LICH THI'!C:AA,13,0)</f>
        <v>16</v>
      </c>
      <c r="F3385" s="436">
        <f t="shared" si="688"/>
        <v>16</v>
      </c>
      <c r="G3385" s="436">
        <f>VLOOKUP(C3385,'LICH THI'!C:AA,14,0)</f>
        <v>1</v>
      </c>
      <c r="H3385" s="436">
        <f t="shared" si="679"/>
        <v>1</v>
      </c>
      <c r="I3385" s="436" t="str">
        <f t="shared" si="680"/>
        <v>Nguyễn Mạnh Huỳnh</v>
      </c>
      <c r="J3385" s="436"/>
      <c r="K3385" s="436">
        <f t="shared" si="681"/>
        <v>1</v>
      </c>
      <c r="L3385" s="436" t="str">
        <f t="shared" si="682"/>
        <v>DC2CK33-DC-1</v>
      </c>
      <c r="M3385" s="436">
        <f t="shared" si="683"/>
        <v>1</v>
      </c>
      <c r="N3385" s="437">
        <f t="shared" si="689"/>
        <v>6</v>
      </c>
      <c r="O3385" s="437"/>
      <c r="P3385" s="430" t="str">
        <f t="shared" si="684"/>
        <v/>
      </c>
      <c r="U3385" s="177">
        <v>9</v>
      </c>
      <c r="V3385" s="177" t="s">
        <v>3014</v>
      </c>
      <c r="W3385" s="177" t="s">
        <v>2734</v>
      </c>
      <c r="X3385" s="177" t="s">
        <v>2838</v>
      </c>
      <c r="Y3385" s="177" t="s">
        <v>3015</v>
      </c>
      <c r="Z3385" s="177" t="s">
        <v>7003</v>
      </c>
      <c r="AA3385" s="525" t="s">
        <v>3016</v>
      </c>
      <c r="AB3385" s="399" t="str">
        <f t="shared" si="685"/>
        <v>DC2CK33</v>
      </c>
      <c r="AC3385" s="399" t="str">
        <f t="shared" si="686"/>
        <v>DC2CK33-DC</v>
      </c>
      <c r="AD3385" t="str">
        <f>Y3385&amp;"-"&amp;VLOOKUP(AC3385,'LICH THI'!C:AA,9,0)</f>
        <v>64DCMX3073-42473</v>
      </c>
      <c r="AE3385">
        <f t="shared" si="687"/>
        <v>1</v>
      </c>
    </row>
    <row r="3386" spans="1:31" x14ac:dyDescent="0.25">
      <c r="A3386" s="436" t="str">
        <f t="shared" si="677"/>
        <v>DC2CK33-DC-7</v>
      </c>
      <c r="B3386" s="436">
        <f>COUNTIF(AC$4:AC3386,AC3386)</f>
        <v>7</v>
      </c>
      <c r="C3386" s="436" t="str">
        <f t="shared" si="678"/>
        <v>DC2CK33-DC</v>
      </c>
      <c r="D3386" s="436">
        <f>VLOOKUP(C3386,'LICH THI'!C:AA,12,0)</f>
        <v>16</v>
      </c>
      <c r="E3386" s="436">
        <f>VLOOKUP(C3386,'LICH THI'!C:AA,13,0)</f>
        <v>16</v>
      </c>
      <c r="F3386" s="436">
        <f t="shared" si="688"/>
        <v>16</v>
      </c>
      <c r="G3386" s="436">
        <f>VLOOKUP(C3386,'LICH THI'!C:AA,14,0)</f>
        <v>1</v>
      </c>
      <c r="H3386" s="436">
        <f t="shared" si="679"/>
        <v>1</v>
      </c>
      <c r="I3386" s="436" t="str">
        <f t="shared" si="680"/>
        <v>Trần Vạn Linh</v>
      </c>
      <c r="J3386" s="436"/>
      <c r="K3386" s="436">
        <f t="shared" si="681"/>
        <v>1</v>
      </c>
      <c r="L3386" s="436" t="str">
        <f t="shared" si="682"/>
        <v>DC2CK33-DC-1</v>
      </c>
      <c r="M3386" s="436">
        <f t="shared" si="683"/>
        <v>1</v>
      </c>
      <c r="N3386" s="437">
        <f t="shared" si="689"/>
        <v>7</v>
      </c>
      <c r="O3386" s="437"/>
      <c r="P3386" s="430" t="str">
        <f t="shared" si="684"/>
        <v/>
      </c>
      <c r="U3386" s="177">
        <v>15</v>
      </c>
      <c r="V3386" s="177" t="s">
        <v>3400</v>
      </c>
      <c r="W3386" s="177" t="s">
        <v>6436</v>
      </c>
      <c r="X3386" s="177" t="s">
        <v>2670</v>
      </c>
      <c r="Y3386" s="177" t="s">
        <v>6437</v>
      </c>
      <c r="Z3386" s="177" t="s">
        <v>7003</v>
      </c>
      <c r="AA3386" s="525" t="s">
        <v>6438</v>
      </c>
      <c r="AB3386" s="399" t="str">
        <f t="shared" si="685"/>
        <v>DC2CK33</v>
      </c>
      <c r="AC3386" s="399" t="str">
        <f t="shared" si="686"/>
        <v>DC2CK33-DC</v>
      </c>
      <c r="AD3386" t="str">
        <f>Y3386&amp;"-"&amp;VLOOKUP(AC3386,'LICH THI'!C:AA,9,0)</f>
        <v>64DCOT3217-42473</v>
      </c>
      <c r="AE3386">
        <f t="shared" si="687"/>
        <v>1</v>
      </c>
    </row>
    <row r="3387" spans="1:31" x14ac:dyDescent="0.25">
      <c r="A3387" s="436" t="str">
        <f t="shared" si="677"/>
        <v>DC2CK33-DC-8</v>
      </c>
      <c r="B3387" s="436">
        <f>COUNTIF(AC$4:AC3387,AC3387)</f>
        <v>8</v>
      </c>
      <c r="C3387" s="436" t="str">
        <f t="shared" si="678"/>
        <v>DC2CK33-DC</v>
      </c>
      <c r="D3387" s="436">
        <f>VLOOKUP(C3387,'LICH THI'!C:AA,12,0)</f>
        <v>16</v>
      </c>
      <c r="E3387" s="436">
        <f>VLOOKUP(C3387,'LICH THI'!C:AA,13,0)</f>
        <v>16</v>
      </c>
      <c r="F3387" s="436">
        <f t="shared" si="688"/>
        <v>16</v>
      </c>
      <c r="G3387" s="436">
        <f>VLOOKUP(C3387,'LICH THI'!C:AA,14,0)</f>
        <v>1</v>
      </c>
      <c r="H3387" s="436">
        <f t="shared" si="679"/>
        <v>1</v>
      </c>
      <c r="I3387" s="436" t="str">
        <f t="shared" si="680"/>
        <v>Trương Hoài Nam</v>
      </c>
      <c r="J3387" s="436"/>
      <c r="K3387" s="436">
        <f t="shared" si="681"/>
        <v>1</v>
      </c>
      <c r="L3387" s="436" t="str">
        <f t="shared" si="682"/>
        <v>DC2CK33-DC-1</v>
      </c>
      <c r="M3387" s="436">
        <f t="shared" si="683"/>
        <v>1</v>
      </c>
      <c r="N3387" s="437">
        <f t="shared" si="689"/>
        <v>8</v>
      </c>
      <c r="O3387" s="437"/>
      <c r="P3387" s="430" t="str">
        <f t="shared" si="684"/>
        <v/>
      </c>
      <c r="U3387" s="177">
        <v>10</v>
      </c>
      <c r="V3387" s="177" t="s">
        <v>3014</v>
      </c>
      <c r="W3387" s="177" t="s">
        <v>5803</v>
      </c>
      <c r="X3387" s="177" t="s">
        <v>2773</v>
      </c>
      <c r="Y3387" s="177" t="s">
        <v>5804</v>
      </c>
      <c r="Z3387" s="177" t="s">
        <v>7003</v>
      </c>
      <c r="AA3387" s="525" t="s">
        <v>2703</v>
      </c>
      <c r="AB3387" s="399" t="str">
        <f t="shared" si="685"/>
        <v>DC2CK33</v>
      </c>
      <c r="AC3387" s="399" t="str">
        <f t="shared" si="686"/>
        <v>DC2CK33-DC</v>
      </c>
      <c r="AD3387" t="str">
        <f>Y3387&amp;"-"&amp;VLOOKUP(AC3387,'LICH THI'!C:AA,9,0)</f>
        <v>64DCMX3061-42473</v>
      </c>
      <c r="AE3387">
        <f t="shared" si="687"/>
        <v>1</v>
      </c>
    </row>
    <row r="3388" spans="1:31" x14ac:dyDescent="0.25">
      <c r="A3388" s="436" t="str">
        <f t="shared" si="677"/>
        <v>DC2CK33-DC-9</v>
      </c>
      <c r="B3388" s="436">
        <f>COUNTIF(AC$4:AC3388,AC3388)</f>
        <v>9</v>
      </c>
      <c r="C3388" s="436" t="str">
        <f t="shared" si="678"/>
        <v>DC2CK33-DC</v>
      </c>
      <c r="D3388" s="436">
        <f>VLOOKUP(C3388,'LICH THI'!C:AA,12,0)</f>
        <v>16</v>
      </c>
      <c r="E3388" s="436">
        <f>VLOOKUP(C3388,'LICH THI'!C:AA,13,0)</f>
        <v>16</v>
      </c>
      <c r="F3388" s="436">
        <f t="shared" si="688"/>
        <v>16</v>
      </c>
      <c r="G3388" s="436">
        <f>VLOOKUP(C3388,'LICH THI'!C:AA,14,0)</f>
        <v>1</v>
      </c>
      <c r="H3388" s="436">
        <f t="shared" si="679"/>
        <v>1</v>
      </c>
      <c r="I3388" s="436" t="str">
        <f t="shared" si="680"/>
        <v>Lương Minh Ngọc</v>
      </c>
      <c r="J3388" s="436"/>
      <c r="K3388" s="436">
        <f t="shared" si="681"/>
        <v>1</v>
      </c>
      <c r="L3388" s="436" t="str">
        <f t="shared" si="682"/>
        <v>DC2CK33-DC-1</v>
      </c>
      <c r="M3388" s="436">
        <f t="shared" si="683"/>
        <v>1</v>
      </c>
      <c r="N3388" s="437">
        <f t="shared" si="689"/>
        <v>9</v>
      </c>
      <c r="O3388" s="437"/>
      <c r="P3388" s="430" t="str">
        <f t="shared" si="684"/>
        <v/>
      </c>
      <c r="U3388" s="177">
        <v>12</v>
      </c>
      <c r="V3388" s="177" t="s">
        <v>3856</v>
      </c>
      <c r="W3388" s="177" t="s">
        <v>7005</v>
      </c>
      <c r="X3388" s="177" t="s">
        <v>3064</v>
      </c>
      <c r="Y3388" s="177" t="s">
        <v>7006</v>
      </c>
      <c r="Z3388" s="177" t="s">
        <v>7003</v>
      </c>
      <c r="AA3388" s="525" t="s">
        <v>4584</v>
      </c>
      <c r="AB3388" s="399" t="str">
        <f t="shared" si="685"/>
        <v>DC2CK33</v>
      </c>
      <c r="AC3388" s="399" t="str">
        <f t="shared" si="686"/>
        <v>DC2CK33-DC</v>
      </c>
      <c r="AD3388" t="str">
        <f>Y3388&amp;"-"&amp;VLOOKUP(AC3388,'LICH THI'!C:AA,9,0)</f>
        <v>64DCOT3013-42473</v>
      </c>
      <c r="AE3388">
        <f t="shared" si="687"/>
        <v>1</v>
      </c>
    </row>
    <row r="3389" spans="1:31" x14ac:dyDescent="0.25">
      <c r="A3389" s="436" t="str">
        <f t="shared" si="677"/>
        <v>DC2CK33-DC-10</v>
      </c>
      <c r="B3389" s="436">
        <f>COUNTIF(AC$4:AC3389,AC3389)</f>
        <v>10</v>
      </c>
      <c r="C3389" s="436" t="str">
        <f t="shared" si="678"/>
        <v>DC2CK33-DC</v>
      </c>
      <c r="D3389" s="436">
        <f>VLOOKUP(C3389,'LICH THI'!C:AA,12,0)</f>
        <v>16</v>
      </c>
      <c r="E3389" s="436">
        <f>VLOOKUP(C3389,'LICH THI'!C:AA,13,0)</f>
        <v>16</v>
      </c>
      <c r="F3389" s="436">
        <f t="shared" si="688"/>
        <v>16</v>
      </c>
      <c r="G3389" s="436">
        <f>VLOOKUP(C3389,'LICH THI'!C:AA,14,0)</f>
        <v>1</v>
      </c>
      <c r="H3389" s="436">
        <f t="shared" si="679"/>
        <v>1</v>
      </c>
      <c r="I3389" s="436" t="str">
        <f t="shared" si="680"/>
        <v>Nguyễn Văn Tiệp</v>
      </c>
      <c r="J3389" s="436"/>
      <c r="K3389" s="436">
        <f t="shared" si="681"/>
        <v>1</v>
      </c>
      <c r="L3389" s="436" t="str">
        <f t="shared" si="682"/>
        <v>DC2CK33-DC-1</v>
      </c>
      <c r="M3389" s="436">
        <f t="shared" si="683"/>
        <v>1</v>
      </c>
      <c r="N3389" s="437">
        <f t="shared" si="689"/>
        <v>10</v>
      </c>
      <c r="O3389" s="437"/>
      <c r="P3389" s="430" t="str">
        <f t="shared" si="684"/>
        <v/>
      </c>
      <c r="U3389" s="177">
        <v>16</v>
      </c>
      <c r="V3389" s="177" t="s">
        <v>3400</v>
      </c>
      <c r="W3389" s="177" t="s">
        <v>2741</v>
      </c>
      <c r="X3389" s="177" t="s">
        <v>4063</v>
      </c>
      <c r="Y3389" s="177" t="s">
        <v>6228</v>
      </c>
      <c r="Z3389" s="177" t="s">
        <v>7003</v>
      </c>
      <c r="AA3389" s="525" t="s">
        <v>4818</v>
      </c>
      <c r="AB3389" s="399" t="str">
        <f t="shared" si="685"/>
        <v>DC2CK33</v>
      </c>
      <c r="AC3389" s="399" t="str">
        <f t="shared" si="686"/>
        <v>DC2CK33-DC</v>
      </c>
      <c r="AD3389" t="str">
        <f>Y3389&amp;"-"&amp;VLOOKUP(AC3389,'LICH THI'!C:AA,9,0)</f>
        <v>64DCOT3162-42473</v>
      </c>
      <c r="AE3389">
        <f t="shared" si="687"/>
        <v>1</v>
      </c>
    </row>
    <row r="3390" spans="1:31" x14ac:dyDescent="0.25">
      <c r="A3390" s="436" t="str">
        <f t="shared" si="677"/>
        <v>DC2CK33-DC-11</v>
      </c>
      <c r="B3390" s="436">
        <f>COUNTIF(AC$4:AC3390,AC3390)</f>
        <v>11</v>
      </c>
      <c r="C3390" s="436" t="str">
        <f t="shared" si="678"/>
        <v>DC2CK33-DC</v>
      </c>
      <c r="D3390" s="436">
        <f>VLOOKUP(C3390,'LICH THI'!C:AA,12,0)</f>
        <v>16</v>
      </c>
      <c r="E3390" s="436">
        <f>VLOOKUP(C3390,'LICH THI'!C:AA,13,0)</f>
        <v>16</v>
      </c>
      <c r="F3390" s="436">
        <f t="shared" si="688"/>
        <v>16</v>
      </c>
      <c r="G3390" s="436">
        <f>VLOOKUP(C3390,'LICH THI'!C:AA,14,0)</f>
        <v>1</v>
      </c>
      <c r="H3390" s="436">
        <f t="shared" si="679"/>
        <v>1</v>
      </c>
      <c r="I3390" s="436" t="str">
        <f t="shared" si="680"/>
        <v>Phạm Anh Tuấn</v>
      </c>
      <c r="J3390" s="436"/>
      <c r="K3390" s="436">
        <f t="shared" si="681"/>
        <v>1</v>
      </c>
      <c r="L3390" s="436" t="str">
        <f t="shared" si="682"/>
        <v>DC2CK33-DC-1</v>
      </c>
      <c r="M3390" s="436">
        <f t="shared" si="683"/>
        <v>1</v>
      </c>
      <c r="N3390" s="437">
        <f t="shared" si="689"/>
        <v>11</v>
      </c>
      <c r="O3390" s="437"/>
      <c r="P3390" s="430" t="str">
        <f t="shared" si="684"/>
        <v/>
      </c>
      <c r="U3390" s="177">
        <v>6</v>
      </c>
      <c r="V3390" s="177" t="s">
        <v>4803</v>
      </c>
      <c r="W3390" s="177" t="s">
        <v>5780</v>
      </c>
      <c r="X3390" s="177" t="s">
        <v>2721</v>
      </c>
      <c r="Y3390" s="177" t="s">
        <v>5781</v>
      </c>
      <c r="Z3390" s="177" t="s">
        <v>7003</v>
      </c>
      <c r="AA3390" s="525" t="s">
        <v>4511</v>
      </c>
      <c r="AB3390" s="399" t="str">
        <f t="shared" si="685"/>
        <v>DC2CK33</v>
      </c>
      <c r="AC3390" s="399" t="str">
        <f t="shared" si="686"/>
        <v>DC2CK33-DC</v>
      </c>
      <c r="AD3390" t="str">
        <f>Y3390&amp;"-"&amp;VLOOKUP(AC3390,'LICH THI'!C:AA,9,0)</f>
        <v>64DCMT3012-42473</v>
      </c>
      <c r="AE3390">
        <f t="shared" si="687"/>
        <v>1</v>
      </c>
    </row>
    <row r="3391" spans="1:31" x14ac:dyDescent="0.25">
      <c r="A3391" s="436" t="str">
        <f t="shared" si="677"/>
        <v>DC2CK33-DC-12</v>
      </c>
      <c r="B3391" s="436">
        <f>COUNTIF(AC$4:AC3391,AC3391)</f>
        <v>12</v>
      </c>
      <c r="C3391" s="436" t="str">
        <f t="shared" si="678"/>
        <v>DC2CK33-DC</v>
      </c>
      <c r="D3391" s="436">
        <f>VLOOKUP(C3391,'LICH THI'!C:AA,12,0)</f>
        <v>16</v>
      </c>
      <c r="E3391" s="436">
        <f>VLOOKUP(C3391,'LICH THI'!C:AA,13,0)</f>
        <v>16</v>
      </c>
      <c r="F3391" s="436">
        <f t="shared" si="688"/>
        <v>16</v>
      </c>
      <c r="G3391" s="436">
        <f>VLOOKUP(C3391,'LICH THI'!C:AA,14,0)</f>
        <v>1</v>
      </c>
      <c r="H3391" s="436">
        <f t="shared" si="679"/>
        <v>1</v>
      </c>
      <c r="I3391" s="436" t="str">
        <f t="shared" si="680"/>
        <v>Nguyễn Đình Thái</v>
      </c>
      <c r="J3391" s="436"/>
      <c r="K3391" s="436">
        <f t="shared" si="681"/>
        <v>1</v>
      </c>
      <c r="L3391" s="436" t="str">
        <f t="shared" si="682"/>
        <v>DC2CK33-DC-1</v>
      </c>
      <c r="M3391" s="436">
        <f t="shared" si="683"/>
        <v>1</v>
      </c>
      <c r="N3391" s="437">
        <f t="shared" si="689"/>
        <v>12</v>
      </c>
      <c r="O3391" s="437"/>
      <c r="P3391" s="430" t="str">
        <f t="shared" si="684"/>
        <v/>
      </c>
      <c r="U3391" s="177">
        <v>4</v>
      </c>
      <c r="V3391" s="177" t="s">
        <v>4803</v>
      </c>
      <c r="W3391" s="177" t="s">
        <v>2780</v>
      </c>
      <c r="X3391" s="177" t="s">
        <v>4330</v>
      </c>
      <c r="Y3391" s="177" t="s">
        <v>6754</v>
      </c>
      <c r="Z3391" s="177" t="s">
        <v>7003</v>
      </c>
      <c r="AA3391" s="525" t="s">
        <v>2855</v>
      </c>
      <c r="AB3391" s="399" t="str">
        <f t="shared" si="685"/>
        <v>DC2CK33</v>
      </c>
      <c r="AC3391" s="399" t="str">
        <f t="shared" si="686"/>
        <v>DC2CK33-DC</v>
      </c>
      <c r="AD3391" t="str">
        <f>Y3391&amp;"-"&amp;VLOOKUP(AC3391,'LICH THI'!C:AA,9,0)</f>
        <v>64DCMT3014-42473</v>
      </c>
      <c r="AE3391">
        <f t="shared" si="687"/>
        <v>1</v>
      </c>
    </row>
    <row r="3392" spans="1:31" x14ac:dyDescent="0.25">
      <c r="A3392" s="436" t="str">
        <f t="shared" si="677"/>
        <v>DC2CK33-DC-13</v>
      </c>
      <c r="B3392" s="436">
        <f>COUNTIF(AC$4:AC3392,AC3392)</f>
        <v>13</v>
      </c>
      <c r="C3392" s="436" t="str">
        <f t="shared" si="678"/>
        <v>DC2CK33-DC</v>
      </c>
      <c r="D3392" s="436">
        <f>VLOOKUP(C3392,'LICH THI'!C:AA,12,0)</f>
        <v>16</v>
      </c>
      <c r="E3392" s="436">
        <f>VLOOKUP(C3392,'LICH THI'!C:AA,13,0)</f>
        <v>16</v>
      </c>
      <c r="F3392" s="436">
        <f t="shared" si="688"/>
        <v>16</v>
      </c>
      <c r="G3392" s="436">
        <f>VLOOKUP(C3392,'LICH THI'!C:AA,14,0)</f>
        <v>1</v>
      </c>
      <c r="H3392" s="436">
        <f t="shared" si="679"/>
        <v>1</v>
      </c>
      <c r="I3392" s="436" t="str">
        <f t="shared" si="680"/>
        <v>Vũ Văn Thái</v>
      </c>
      <c r="J3392" s="436"/>
      <c r="K3392" s="436">
        <f t="shared" si="681"/>
        <v>1</v>
      </c>
      <c r="L3392" s="436" t="str">
        <f t="shared" si="682"/>
        <v>DC2CK33-DC-1</v>
      </c>
      <c r="M3392" s="436">
        <f t="shared" si="683"/>
        <v>1</v>
      </c>
      <c r="N3392" s="437">
        <f t="shared" si="689"/>
        <v>13</v>
      </c>
      <c r="O3392" s="437"/>
      <c r="P3392" s="430" t="str">
        <f t="shared" si="684"/>
        <v/>
      </c>
      <c r="U3392" s="177">
        <v>13</v>
      </c>
      <c r="V3392" s="177" t="s">
        <v>3856</v>
      </c>
      <c r="W3392" s="177" t="s">
        <v>2914</v>
      </c>
      <c r="X3392" s="177" t="s">
        <v>4330</v>
      </c>
      <c r="Y3392" s="177" t="s">
        <v>7007</v>
      </c>
      <c r="Z3392" s="177" t="s">
        <v>7003</v>
      </c>
      <c r="AA3392" s="525" t="s">
        <v>2748</v>
      </c>
      <c r="AB3392" s="399" t="str">
        <f t="shared" si="685"/>
        <v>DC2CK33</v>
      </c>
      <c r="AC3392" s="399" t="str">
        <f t="shared" si="686"/>
        <v>DC2CK33-DC</v>
      </c>
      <c r="AD3392" t="str">
        <f>Y3392&amp;"-"&amp;VLOOKUP(AC3392,'LICH THI'!C:AA,9,0)</f>
        <v>64DCOT3057-42473</v>
      </c>
      <c r="AE3392">
        <f t="shared" si="687"/>
        <v>1</v>
      </c>
    </row>
    <row r="3393" spans="1:31" x14ac:dyDescent="0.25">
      <c r="A3393" s="436" t="str">
        <f t="shared" si="677"/>
        <v>DC2CK33-DC-14</v>
      </c>
      <c r="B3393" s="436">
        <f>COUNTIF(AC$4:AC3393,AC3393)</f>
        <v>14</v>
      </c>
      <c r="C3393" s="436" t="str">
        <f t="shared" si="678"/>
        <v>DC2CK33-DC</v>
      </c>
      <c r="D3393" s="436">
        <f>VLOOKUP(C3393,'LICH THI'!C:AA,12,0)</f>
        <v>16</v>
      </c>
      <c r="E3393" s="436">
        <f>VLOOKUP(C3393,'LICH THI'!C:AA,13,0)</f>
        <v>16</v>
      </c>
      <c r="F3393" s="436">
        <f t="shared" si="688"/>
        <v>16</v>
      </c>
      <c r="G3393" s="436">
        <f>VLOOKUP(C3393,'LICH THI'!C:AA,14,0)</f>
        <v>1</v>
      </c>
      <c r="H3393" s="436">
        <f t="shared" si="679"/>
        <v>1</v>
      </c>
      <c r="I3393" s="436" t="str">
        <f t="shared" si="680"/>
        <v>Nguyễn Văn Thanh</v>
      </c>
      <c r="J3393" s="436"/>
      <c r="K3393" s="436">
        <f t="shared" si="681"/>
        <v>1</v>
      </c>
      <c r="L3393" s="436" t="str">
        <f t="shared" si="682"/>
        <v>DC2CK33-DC-1</v>
      </c>
      <c r="M3393" s="436">
        <f t="shared" si="683"/>
        <v>1</v>
      </c>
      <c r="N3393" s="437">
        <f t="shared" si="689"/>
        <v>14</v>
      </c>
      <c r="O3393" s="437"/>
      <c r="P3393" s="430" t="str">
        <f t="shared" si="684"/>
        <v/>
      </c>
      <c r="U3393" s="177">
        <v>5</v>
      </c>
      <c r="V3393" s="177" t="s">
        <v>4803</v>
      </c>
      <c r="W3393" s="177" t="s">
        <v>2741</v>
      </c>
      <c r="X3393" s="177" t="s">
        <v>3552</v>
      </c>
      <c r="Y3393" s="177" t="s">
        <v>5777</v>
      </c>
      <c r="Z3393" s="177" t="s">
        <v>7003</v>
      </c>
      <c r="AA3393" s="525" t="s">
        <v>4836</v>
      </c>
      <c r="AB3393" s="399" t="str">
        <f t="shared" si="685"/>
        <v>DC2CK33</v>
      </c>
      <c r="AC3393" s="399" t="str">
        <f t="shared" si="686"/>
        <v>DC2CK33-DC</v>
      </c>
      <c r="AD3393" t="str">
        <f>Y3393&amp;"-"&amp;VLOOKUP(AC3393,'LICH THI'!C:AA,9,0)</f>
        <v>64DCMT3011-42473</v>
      </c>
      <c r="AE3393">
        <f t="shared" si="687"/>
        <v>1</v>
      </c>
    </row>
    <row r="3394" spans="1:31" x14ac:dyDescent="0.25">
      <c r="A3394" s="436" t="str">
        <f t="shared" si="677"/>
        <v>DC2CK33-DC-15</v>
      </c>
      <c r="B3394" s="436">
        <f>COUNTIF(AC$4:AC3394,AC3394)</f>
        <v>15</v>
      </c>
      <c r="C3394" s="436" t="str">
        <f t="shared" si="678"/>
        <v>DC2CK33-DC</v>
      </c>
      <c r="D3394" s="436">
        <f>VLOOKUP(C3394,'LICH THI'!C:AA,12,0)</f>
        <v>16</v>
      </c>
      <c r="E3394" s="436">
        <f>VLOOKUP(C3394,'LICH THI'!C:AA,13,0)</f>
        <v>16</v>
      </c>
      <c r="F3394" s="436">
        <f t="shared" si="688"/>
        <v>16</v>
      </c>
      <c r="G3394" s="436">
        <f>VLOOKUP(C3394,'LICH THI'!C:AA,14,0)</f>
        <v>1</v>
      </c>
      <c r="H3394" s="436">
        <f t="shared" si="679"/>
        <v>1</v>
      </c>
      <c r="I3394" s="436" t="str">
        <f t="shared" si="680"/>
        <v>Trần Xuân Thành</v>
      </c>
      <c r="J3394" s="436"/>
      <c r="K3394" s="436">
        <f t="shared" si="681"/>
        <v>1</v>
      </c>
      <c r="L3394" s="436" t="str">
        <f t="shared" si="682"/>
        <v>DC2CK33-DC-1</v>
      </c>
      <c r="M3394" s="436">
        <f t="shared" si="683"/>
        <v>1</v>
      </c>
      <c r="N3394" s="437">
        <f t="shared" si="689"/>
        <v>15</v>
      </c>
      <c r="O3394" s="437"/>
      <c r="P3394" s="430" t="str">
        <f t="shared" si="684"/>
        <v/>
      </c>
      <c r="U3394" s="177">
        <v>11</v>
      </c>
      <c r="V3394" s="177" t="s">
        <v>3014</v>
      </c>
      <c r="W3394" s="177" t="s">
        <v>3468</v>
      </c>
      <c r="X3394" s="177" t="s">
        <v>2894</v>
      </c>
      <c r="Y3394" s="177" t="s">
        <v>5808</v>
      </c>
      <c r="Z3394" s="177" t="s">
        <v>7003</v>
      </c>
      <c r="AA3394" s="525" t="s">
        <v>3838</v>
      </c>
      <c r="AB3394" s="399" t="str">
        <f t="shared" si="685"/>
        <v>DC2CK33</v>
      </c>
      <c r="AC3394" s="399" t="str">
        <f t="shared" si="686"/>
        <v>DC2CK33-DC</v>
      </c>
      <c r="AD3394" t="str">
        <f>Y3394&amp;"-"&amp;VLOOKUP(AC3394,'LICH THI'!C:AA,9,0)</f>
        <v>64DCMX3076-42473</v>
      </c>
      <c r="AE3394">
        <f t="shared" si="687"/>
        <v>1</v>
      </c>
    </row>
    <row r="3395" spans="1:31" x14ac:dyDescent="0.25">
      <c r="A3395" s="436" t="str">
        <f t="shared" si="677"/>
        <v>DC2CK33-DC-16</v>
      </c>
      <c r="B3395" s="436">
        <f>COUNTIF(AC$4:AC3395,AC3395)</f>
        <v>16</v>
      </c>
      <c r="C3395" s="436" t="str">
        <f t="shared" si="678"/>
        <v>DC2CK33-DC</v>
      </c>
      <c r="D3395" s="436">
        <f>VLOOKUP(C3395,'LICH THI'!C:AA,12,0)</f>
        <v>16</v>
      </c>
      <c r="E3395" s="436">
        <f>VLOOKUP(C3395,'LICH THI'!C:AA,13,0)</f>
        <v>16</v>
      </c>
      <c r="F3395" s="436">
        <f t="shared" si="688"/>
        <v>16</v>
      </c>
      <c r="G3395" s="436">
        <f>VLOOKUP(C3395,'LICH THI'!C:AA,14,0)</f>
        <v>1</v>
      </c>
      <c r="H3395" s="436">
        <f t="shared" si="679"/>
        <v>1</v>
      </c>
      <c r="I3395" s="436" t="str">
        <f t="shared" si="680"/>
        <v>Trần Quang Vũ</v>
      </c>
      <c r="J3395" s="436"/>
      <c r="K3395" s="436">
        <f t="shared" si="681"/>
        <v>1</v>
      </c>
      <c r="L3395" s="436" t="str">
        <f t="shared" si="682"/>
        <v>DC2CK33-DC-1</v>
      </c>
      <c r="M3395" s="436">
        <f t="shared" si="683"/>
        <v>1</v>
      </c>
      <c r="N3395" s="437">
        <f t="shared" si="689"/>
        <v>16</v>
      </c>
      <c r="O3395" s="437"/>
      <c r="P3395" s="430" t="str">
        <f t="shared" si="684"/>
        <v/>
      </c>
      <c r="U3395" s="177">
        <v>7</v>
      </c>
      <c r="V3395" s="177" t="s">
        <v>4803</v>
      </c>
      <c r="W3395" s="177" t="s">
        <v>3336</v>
      </c>
      <c r="X3395" s="177" t="s">
        <v>3011</v>
      </c>
      <c r="Y3395" s="177" t="s">
        <v>7004</v>
      </c>
      <c r="Z3395" s="177" t="s">
        <v>7003</v>
      </c>
      <c r="AA3395" s="525" t="s">
        <v>5800</v>
      </c>
      <c r="AB3395" s="399" t="str">
        <f t="shared" si="685"/>
        <v>DC2CK33</v>
      </c>
      <c r="AC3395" s="399" t="str">
        <f t="shared" si="686"/>
        <v>DC2CK33-DC</v>
      </c>
      <c r="AD3395" t="str">
        <f>Y3395&amp;"-"&amp;VLOOKUP(AC3395,'LICH THI'!C:AA,9,0)</f>
        <v>64DCMT3038-42473</v>
      </c>
      <c r="AE3395">
        <f t="shared" si="687"/>
        <v>1</v>
      </c>
    </row>
    <row r="3396" spans="1:31" x14ac:dyDescent="0.25">
      <c r="A3396" s="436" t="str">
        <f t="shared" si="677"/>
        <v>DC2CK41-DC-1</v>
      </c>
      <c r="B3396" s="436">
        <f>COUNTIF(AC$4:AC3396,AC3396)</f>
        <v>1</v>
      </c>
      <c r="C3396" s="436" t="str">
        <f t="shared" si="678"/>
        <v>DC2CK41-DC</v>
      </c>
      <c r="D3396" s="436">
        <f>VLOOKUP(C3396,'LICH THI'!C:AA,12,0)</f>
        <v>7</v>
      </c>
      <c r="E3396" s="436">
        <f>VLOOKUP(C3396,'LICH THI'!C:AA,13,0)</f>
        <v>7</v>
      </c>
      <c r="F3396" s="436">
        <f t="shared" si="688"/>
        <v>7</v>
      </c>
      <c r="G3396" s="436">
        <f>VLOOKUP(C3396,'LICH THI'!C:AA,14,0)</f>
        <v>1</v>
      </c>
      <c r="H3396" s="436">
        <f t="shared" si="679"/>
        <v>1</v>
      </c>
      <c r="I3396" s="436" t="str">
        <f t="shared" si="680"/>
        <v>Đỗ Đức Anh</v>
      </c>
      <c r="J3396" s="436"/>
      <c r="K3396" s="436">
        <f t="shared" si="681"/>
        <v>1</v>
      </c>
      <c r="L3396" s="436" t="str">
        <f t="shared" si="682"/>
        <v>DC2CK41-DC-1</v>
      </c>
      <c r="M3396" s="436">
        <f t="shared" si="683"/>
        <v>6</v>
      </c>
      <c r="N3396" s="437">
        <f t="shared" si="689"/>
        <v>3</v>
      </c>
      <c r="O3396" s="437"/>
      <c r="P3396" s="430" t="str">
        <f t="shared" si="684"/>
        <v/>
      </c>
      <c r="U3396" s="177">
        <v>1</v>
      </c>
      <c r="V3396" s="177" t="s">
        <v>4803</v>
      </c>
      <c r="W3396" s="177" t="s">
        <v>2963</v>
      </c>
      <c r="X3396" s="177" t="s">
        <v>2611</v>
      </c>
      <c r="Y3396" s="177" t="s">
        <v>7330</v>
      </c>
      <c r="Z3396" s="177" t="s">
        <v>7473</v>
      </c>
      <c r="AA3396" s="525" t="s">
        <v>5426</v>
      </c>
      <c r="AB3396" s="399" t="str">
        <f t="shared" si="685"/>
        <v>DC2CK41</v>
      </c>
      <c r="AC3396" s="399" t="str">
        <f t="shared" si="686"/>
        <v>DC2CK41-DC</v>
      </c>
      <c r="AD3396" t="str">
        <f>Y3396&amp;"-"&amp;VLOOKUP(AC3396,'LICH THI'!C:AA,9,0)</f>
        <v>64DCMT3024-42470</v>
      </c>
      <c r="AE3396">
        <f t="shared" si="687"/>
        <v>1</v>
      </c>
    </row>
    <row r="3397" spans="1:31" x14ac:dyDescent="0.25">
      <c r="A3397" s="436" t="str">
        <f t="shared" ref="A3397:A3460" si="690">C3397&amp;"-"&amp;B3397</f>
        <v>DC2CK41-DC-2</v>
      </c>
      <c r="B3397" s="436">
        <f>COUNTIF(AC$4:AC3397,AC3397)</f>
        <v>2</v>
      </c>
      <c r="C3397" s="436" t="str">
        <f t="shared" ref="C3397:C3460" si="691">_CT_MaHP1</f>
        <v>DC2CK41-DC</v>
      </c>
      <c r="D3397" s="436">
        <f>VLOOKUP(C3397,'LICH THI'!C:AA,12,0)</f>
        <v>7</v>
      </c>
      <c r="E3397" s="436">
        <f>VLOOKUP(C3397,'LICH THI'!C:AA,13,0)</f>
        <v>7</v>
      </c>
      <c r="F3397" s="436">
        <f t="shared" si="688"/>
        <v>7</v>
      </c>
      <c r="G3397" s="436">
        <f>VLOOKUP(C3397,'LICH THI'!C:AA,14,0)</f>
        <v>1</v>
      </c>
      <c r="H3397" s="436">
        <f t="shared" ref="H3397:H3460" si="692">IF(E3397=0,"",TRUNC((B3397+E3397-1)/E3397))</f>
        <v>1</v>
      </c>
      <c r="I3397" s="436" t="str">
        <f t="shared" ref="I3397:I3460" si="693">W3397&amp;" "&amp;X3397</f>
        <v>Hoàng Văn Hoàn</v>
      </c>
      <c r="J3397" s="436"/>
      <c r="K3397" s="436">
        <f t="shared" ref="K3397:K3460" si="694">IF(G3397=1,1,IF(H3397&lt;G3397,H3397+1,1))</f>
        <v>1</v>
      </c>
      <c r="L3397" s="436" t="str">
        <f t="shared" ref="L3397:L3460" si="695">C3397&amp;"-"&amp;K3397</f>
        <v>DC2CK41-DC-1</v>
      </c>
      <c r="M3397" s="436">
        <f t="shared" ref="M3397:M3460" si="696">IF(E3397=0,"",MOD(MID(C3397,6,2),E3397))</f>
        <v>6</v>
      </c>
      <c r="N3397" s="437">
        <f t="shared" si="689"/>
        <v>4</v>
      </c>
      <c r="O3397" s="437"/>
      <c r="P3397" s="430" t="str">
        <f t="shared" ref="P3397:P3460" si="697">IF(MOD(20*O3397,10)&lt;&gt;0,"SAI","")</f>
        <v/>
      </c>
      <c r="U3397" s="177">
        <v>2</v>
      </c>
      <c r="V3397" s="177" t="s">
        <v>3014</v>
      </c>
      <c r="W3397" s="177" t="s">
        <v>2966</v>
      </c>
      <c r="X3397" s="177" t="s">
        <v>3790</v>
      </c>
      <c r="Y3397" s="177" t="s">
        <v>6613</v>
      </c>
      <c r="Z3397" s="177" t="s">
        <v>7473</v>
      </c>
      <c r="AA3397" s="525" t="s">
        <v>3634</v>
      </c>
      <c r="AB3397" s="399" t="str">
        <f t="shared" ref="AB3397:AB3460" si="698">_CT_MaHP</f>
        <v>DC2CK41</v>
      </c>
      <c r="AC3397" s="399" t="str">
        <f t="shared" ref="AC3397:AC3460" si="699">_CT_MaHe</f>
        <v>DC2CK41-DC</v>
      </c>
      <c r="AD3397" t="str">
        <f>Y3397&amp;"-"&amp;VLOOKUP(AC3397,'LICH THI'!C:AA,9,0)</f>
        <v>64DCMX3075-42470</v>
      </c>
      <c r="AE3397">
        <f t="shared" ref="AE3397:AE3460" si="700">COUNTIF(AD3397,AD:AD)</f>
        <v>1</v>
      </c>
    </row>
    <row r="3398" spans="1:31" x14ac:dyDescent="0.25">
      <c r="A3398" s="436" t="str">
        <f t="shared" si="690"/>
        <v>DC2CK41-DC-3</v>
      </c>
      <c r="B3398" s="436">
        <f>COUNTIF(AC$4:AC3398,AC3398)</f>
        <v>3</v>
      </c>
      <c r="C3398" s="436" t="str">
        <f t="shared" si="691"/>
        <v>DC2CK41-DC</v>
      </c>
      <c r="D3398" s="436">
        <f>VLOOKUP(C3398,'LICH THI'!C:AA,12,0)</f>
        <v>7</v>
      </c>
      <c r="E3398" s="436">
        <f>VLOOKUP(C3398,'LICH THI'!C:AA,13,0)</f>
        <v>7</v>
      </c>
      <c r="F3398" s="436">
        <f t="shared" ref="F3398:F3461" si="701">IF(G3398="","",IF(G3398=H3398,D3398-(H3398-1)*E3398,E3398))</f>
        <v>7</v>
      </c>
      <c r="G3398" s="436">
        <f>VLOOKUP(C3398,'LICH THI'!C:AA,14,0)</f>
        <v>1</v>
      </c>
      <c r="H3398" s="436">
        <f t="shared" si="692"/>
        <v>1</v>
      </c>
      <c r="I3398" s="436" t="str">
        <f t="shared" si="693"/>
        <v>Nguyễn Mạnh Huỳnh</v>
      </c>
      <c r="J3398" s="436"/>
      <c r="K3398" s="436">
        <f t="shared" si="694"/>
        <v>1</v>
      </c>
      <c r="L3398" s="436" t="str">
        <f t="shared" si="695"/>
        <v>DC2CK41-DC-1</v>
      </c>
      <c r="M3398" s="436">
        <f t="shared" si="696"/>
        <v>6</v>
      </c>
      <c r="N3398" s="437">
        <f t="shared" ref="N3398:N3461" si="702">IF(F3398=0,"",(K3398-1)*$N$2+1+MOD(B3398-M3398,F3398))</f>
        <v>5</v>
      </c>
      <c r="O3398" s="437"/>
      <c r="P3398" s="430" t="str">
        <f t="shared" si="697"/>
        <v/>
      </c>
      <c r="U3398" s="177">
        <v>3</v>
      </c>
      <c r="V3398" s="177" t="s">
        <v>3014</v>
      </c>
      <c r="W3398" s="177" t="s">
        <v>2734</v>
      </c>
      <c r="X3398" s="177" t="s">
        <v>2838</v>
      </c>
      <c r="Y3398" s="177" t="s">
        <v>3015</v>
      </c>
      <c r="Z3398" s="177" t="s">
        <v>7473</v>
      </c>
      <c r="AA3398" s="525" t="s">
        <v>3016</v>
      </c>
      <c r="AB3398" s="399" t="str">
        <f t="shared" si="698"/>
        <v>DC2CK41</v>
      </c>
      <c r="AC3398" s="399" t="str">
        <f t="shared" si="699"/>
        <v>DC2CK41-DC</v>
      </c>
      <c r="AD3398" t="str">
        <f>Y3398&amp;"-"&amp;VLOOKUP(AC3398,'LICH THI'!C:AA,9,0)</f>
        <v>64DCMX3073-42470</v>
      </c>
      <c r="AE3398">
        <f t="shared" si="700"/>
        <v>1</v>
      </c>
    </row>
    <row r="3399" spans="1:31" x14ac:dyDescent="0.25">
      <c r="A3399" s="436" t="str">
        <f t="shared" si="690"/>
        <v>DC2CK41-DC-4</v>
      </c>
      <c r="B3399" s="436">
        <f>COUNTIF(AC$4:AC3399,AC3399)</f>
        <v>4</v>
      </c>
      <c r="C3399" s="436" t="str">
        <f t="shared" si="691"/>
        <v>DC2CK41-DC</v>
      </c>
      <c r="D3399" s="436">
        <f>VLOOKUP(C3399,'LICH THI'!C:AA,12,0)</f>
        <v>7</v>
      </c>
      <c r="E3399" s="436">
        <f>VLOOKUP(C3399,'LICH THI'!C:AA,13,0)</f>
        <v>7</v>
      </c>
      <c r="F3399" s="436">
        <f t="shared" si="701"/>
        <v>7</v>
      </c>
      <c r="G3399" s="436">
        <f>VLOOKUP(C3399,'LICH THI'!C:AA,14,0)</f>
        <v>1</v>
      </c>
      <c r="H3399" s="436">
        <f t="shared" si="692"/>
        <v>1</v>
      </c>
      <c r="I3399" s="436" t="str">
        <f t="shared" si="693"/>
        <v>Trương Hoài Nam</v>
      </c>
      <c r="J3399" s="436"/>
      <c r="K3399" s="436">
        <f t="shared" si="694"/>
        <v>1</v>
      </c>
      <c r="L3399" s="436" t="str">
        <f t="shared" si="695"/>
        <v>DC2CK41-DC-1</v>
      </c>
      <c r="M3399" s="436">
        <f t="shared" si="696"/>
        <v>6</v>
      </c>
      <c r="N3399" s="437">
        <f t="shared" si="702"/>
        <v>6</v>
      </c>
      <c r="O3399" s="437"/>
      <c r="P3399" s="430" t="str">
        <f t="shared" si="697"/>
        <v/>
      </c>
      <c r="U3399" s="177">
        <v>4</v>
      </c>
      <c r="V3399" s="177" t="s">
        <v>3014</v>
      </c>
      <c r="W3399" s="177" t="s">
        <v>5803</v>
      </c>
      <c r="X3399" s="177" t="s">
        <v>2773</v>
      </c>
      <c r="Y3399" s="177" t="s">
        <v>5804</v>
      </c>
      <c r="Z3399" s="177" t="s">
        <v>7473</v>
      </c>
      <c r="AA3399" s="525" t="s">
        <v>2703</v>
      </c>
      <c r="AB3399" s="399" t="str">
        <f t="shared" si="698"/>
        <v>DC2CK41</v>
      </c>
      <c r="AC3399" s="399" t="str">
        <f t="shared" si="699"/>
        <v>DC2CK41-DC</v>
      </c>
      <c r="AD3399" t="str">
        <f>Y3399&amp;"-"&amp;VLOOKUP(AC3399,'LICH THI'!C:AA,9,0)</f>
        <v>64DCMX3061-42470</v>
      </c>
      <c r="AE3399">
        <f t="shared" si="700"/>
        <v>1</v>
      </c>
    </row>
    <row r="3400" spans="1:31" x14ac:dyDescent="0.25">
      <c r="A3400" s="436" t="str">
        <f t="shared" si="690"/>
        <v>DC2CK41-DC-5</v>
      </c>
      <c r="B3400" s="436">
        <f>COUNTIF(AC$4:AC3400,AC3400)</f>
        <v>5</v>
      </c>
      <c r="C3400" s="436" t="str">
        <f t="shared" si="691"/>
        <v>DC2CK41-DC</v>
      </c>
      <c r="D3400" s="436">
        <f>VLOOKUP(C3400,'LICH THI'!C:AA,12,0)</f>
        <v>7</v>
      </c>
      <c r="E3400" s="436">
        <f>VLOOKUP(C3400,'LICH THI'!C:AA,13,0)</f>
        <v>7</v>
      </c>
      <c r="F3400" s="436">
        <f t="shared" si="701"/>
        <v>7</v>
      </c>
      <c r="G3400" s="436">
        <f>VLOOKUP(C3400,'LICH THI'!C:AA,14,0)</f>
        <v>1</v>
      </c>
      <c r="H3400" s="436">
        <f t="shared" si="692"/>
        <v>1</v>
      </c>
      <c r="I3400" s="436" t="str">
        <f t="shared" si="693"/>
        <v>Bùi Tuyên Quang</v>
      </c>
      <c r="J3400" s="436"/>
      <c r="K3400" s="436">
        <f t="shared" si="694"/>
        <v>1</v>
      </c>
      <c r="L3400" s="436" t="str">
        <f t="shared" si="695"/>
        <v>DC2CK41-DC-1</v>
      </c>
      <c r="M3400" s="436">
        <f t="shared" si="696"/>
        <v>6</v>
      </c>
      <c r="N3400" s="437">
        <f t="shared" si="702"/>
        <v>7</v>
      </c>
      <c r="O3400" s="437"/>
      <c r="P3400" s="430" t="str">
        <f t="shared" si="697"/>
        <v/>
      </c>
      <c r="U3400" s="177">
        <v>5</v>
      </c>
      <c r="V3400" s="177" t="s">
        <v>3014</v>
      </c>
      <c r="W3400" s="177" t="s">
        <v>3851</v>
      </c>
      <c r="X3400" s="177" t="s">
        <v>3147</v>
      </c>
      <c r="Y3400" s="177" t="s">
        <v>3852</v>
      </c>
      <c r="Z3400" s="177" t="s">
        <v>7473</v>
      </c>
      <c r="AA3400" s="525" t="s">
        <v>3853</v>
      </c>
      <c r="AB3400" s="399" t="str">
        <f t="shared" si="698"/>
        <v>DC2CK41</v>
      </c>
      <c r="AC3400" s="399" t="str">
        <f t="shared" si="699"/>
        <v>DC2CK41-DC</v>
      </c>
      <c r="AD3400" t="str">
        <f>Y3400&amp;"-"&amp;VLOOKUP(AC3400,'LICH THI'!C:AA,9,0)</f>
        <v>64DCMX3057-42470</v>
      </c>
      <c r="AE3400">
        <f t="shared" si="700"/>
        <v>1</v>
      </c>
    </row>
    <row r="3401" spans="1:31" x14ac:dyDescent="0.25">
      <c r="A3401" s="436" t="str">
        <f t="shared" si="690"/>
        <v>DC2CK41-DC-6</v>
      </c>
      <c r="B3401" s="436">
        <f>COUNTIF(AC$4:AC3401,AC3401)</f>
        <v>6</v>
      </c>
      <c r="C3401" s="436" t="str">
        <f t="shared" si="691"/>
        <v>DC2CK41-DC</v>
      </c>
      <c r="D3401" s="436">
        <f>VLOOKUP(C3401,'LICH THI'!C:AA,12,0)</f>
        <v>7</v>
      </c>
      <c r="E3401" s="436">
        <f>VLOOKUP(C3401,'LICH THI'!C:AA,13,0)</f>
        <v>7</v>
      </c>
      <c r="F3401" s="436">
        <f t="shared" si="701"/>
        <v>7</v>
      </c>
      <c r="G3401" s="436">
        <f>VLOOKUP(C3401,'LICH THI'!C:AA,14,0)</f>
        <v>1</v>
      </c>
      <c r="H3401" s="436">
        <f t="shared" si="692"/>
        <v>1</v>
      </c>
      <c r="I3401" s="436" t="str">
        <f t="shared" si="693"/>
        <v>Vũ Văn Tiến</v>
      </c>
      <c r="J3401" s="436"/>
      <c r="K3401" s="436">
        <f t="shared" si="694"/>
        <v>1</v>
      </c>
      <c r="L3401" s="436" t="str">
        <f t="shared" si="695"/>
        <v>DC2CK41-DC-1</v>
      </c>
      <c r="M3401" s="436">
        <f t="shared" si="696"/>
        <v>6</v>
      </c>
      <c r="N3401" s="437">
        <f t="shared" si="702"/>
        <v>1</v>
      </c>
      <c r="O3401" s="437"/>
      <c r="P3401" s="430" t="str">
        <f t="shared" si="697"/>
        <v/>
      </c>
      <c r="U3401" s="177">
        <v>6</v>
      </c>
      <c r="V3401" s="177" t="s">
        <v>3014</v>
      </c>
      <c r="W3401" s="177" t="s">
        <v>2914</v>
      </c>
      <c r="X3401" s="177" t="s">
        <v>2992</v>
      </c>
      <c r="Y3401" s="177" t="s">
        <v>3854</v>
      </c>
      <c r="Z3401" s="177" t="s">
        <v>7473</v>
      </c>
      <c r="AA3401" s="525" t="s">
        <v>3855</v>
      </c>
      <c r="AB3401" s="399" t="str">
        <f t="shared" si="698"/>
        <v>DC2CK41</v>
      </c>
      <c r="AC3401" s="399" t="str">
        <f t="shared" si="699"/>
        <v>DC2CK41-DC</v>
      </c>
      <c r="AD3401" t="str">
        <f>Y3401&amp;"-"&amp;VLOOKUP(AC3401,'LICH THI'!C:AA,9,0)</f>
        <v>64DCMX3049-42470</v>
      </c>
      <c r="AE3401">
        <f t="shared" si="700"/>
        <v>1</v>
      </c>
    </row>
    <row r="3402" spans="1:31" x14ac:dyDescent="0.25">
      <c r="A3402" s="436" t="str">
        <f t="shared" si="690"/>
        <v>DC2CK41-DC-7</v>
      </c>
      <c r="B3402" s="436">
        <f>COUNTIF(AC$4:AC3402,AC3402)</f>
        <v>7</v>
      </c>
      <c r="C3402" s="436" t="str">
        <f t="shared" si="691"/>
        <v>DC2CK41-DC</v>
      </c>
      <c r="D3402" s="436">
        <f>VLOOKUP(C3402,'LICH THI'!C:AA,12,0)</f>
        <v>7</v>
      </c>
      <c r="E3402" s="436">
        <f>VLOOKUP(C3402,'LICH THI'!C:AA,13,0)</f>
        <v>7</v>
      </c>
      <c r="F3402" s="436">
        <f t="shared" si="701"/>
        <v>7</v>
      </c>
      <c r="G3402" s="436">
        <f>VLOOKUP(C3402,'LICH THI'!C:AA,14,0)</f>
        <v>1</v>
      </c>
      <c r="H3402" s="436">
        <f t="shared" si="692"/>
        <v>1</v>
      </c>
      <c r="I3402" s="436" t="str">
        <f t="shared" si="693"/>
        <v>Lê Văn Trung</v>
      </c>
      <c r="J3402" s="436"/>
      <c r="K3402" s="436">
        <f t="shared" si="694"/>
        <v>1</v>
      </c>
      <c r="L3402" s="436" t="str">
        <f t="shared" si="695"/>
        <v>DC2CK41-DC-1</v>
      </c>
      <c r="M3402" s="436">
        <f t="shared" si="696"/>
        <v>6</v>
      </c>
      <c r="N3402" s="437">
        <f t="shared" si="702"/>
        <v>2</v>
      </c>
      <c r="O3402" s="437"/>
      <c r="P3402" s="430" t="str">
        <f t="shared" si="697"/>
        <v/>
      </c>
      <c r="U3402" s="177">
        <v>7</v>
      </c>
      <c r="V3402" s="177" t="s">
        <v>3014</v>
      </c>
      <c r="W3402" s="177" t="s">
        <v>2604</v>
      </c>
      <c r="X3402" s="177" t="s">
        <v>3160</v>
      </c>
      <c r="Y3402" s="177" t="s">
        <v>5809</v>
      </c>
      <c r="Z3402" s="177" t="s">
        <v>7473</v>
      </c>
      <c r="AA3402" s="525" t="s">
        <v>5810</v>
      </c>
      <c r="AB3402" s="399" t="str">
        <f t="shared" si="698"/>
        <v>DC2CK41</v>
      </c>
      <c r="AC3402" s="399" t="str">
        <f t="shared" si="699"/>
        <v>DC2CK41-DC</v>
      </c>
      <c r="AD3402" t="str">
        <f>Y3402&amp;"-"&amp;VLOOKUP(AC3402,'LICH THI'!C:AA,9,0)</f>
        <v>64DCMX3047-42470</v>
      </c>
      <c r="AE3402">
        <f t="shared" si="700"/>
        <v>1</v>
      </c>
    </row>
    <row r="3403" spans="1:31" x14ac:dyDescent="0.25">
      <c r="A3403" s="436" t="str">
        <f t="shared" si="690"/>
        <v>DC2CK48-DC-1</v>
      </c>
      <c r="B3403" s="436">
        <f>COUNTIF(AC$4:AC3403,AC3403)</f>
        <v>1</v>
      </c>
      <c r="C3403" s="436" t="str">
        <f t="shared" si="691"/>
        <v>DC2CK48-DC</v>
      </c>
      <c r="D3403" s="436">
        <f>VLOOKUP(C3403,'LICH THI'!C:AA,12,0)</f>
        <v>18</v>
      </c>
      <c r="E3403" s="436">
        <f>VLOOKUP(C3403,'LICH THI'!C:AA,13,0)</f>
        <v>18</v>
      </c>
      <c r="F3403" s="436">
        <f t="shared" si="701"/>
        <v>18</v>
      </c>
      <c r="G3403" s="436">
        <f>VLOOKUP(C3403,'LICH THI'!C:AA,14,0)</f>
        <v>1</v>
      </c>
      <c r="H3403" s="436">
        <f t="shared" si="692"/>
        <v>1</v>
      </c>
      <c r="I3403" s="436" t="str">
        <f t="shared" si="693"/>
        <v>Phạm Sĩ Anh</v>
      </c>
      <c r="J3403" s="436"/>
      <c r="K3403" s="436">
        <f t="shared" si="694"/>
        <v>1</v>
      </c>
      <c r="L3403" s="436" t="str">
        <f t="shared" si="695"/>
        <v>DC2CK48-DC-1</v>
      </c>
      <c r="M3403" s="436">
        <f t="shared" si="696"/>
        <v>12</v>
      </c>
      <c r="N3403" s="437">
        <f t="shared" si="702"/>
        <v>8</v>
      </c>
      <c r="O3403" s="437"/>
      <c r="P3403" s="430" t="str">
        <f t="shared" si="697"/>
        <v/>
      </c>
      <c r="U3403" s="177">
        <v>4</v>
      </c>
      <c r="V3403" s="177" t="s">
        <v>2999</v>
      </c>
      <c r="W3403" s="177" t="s">
        <v>5793</v>
      </c>
      <c r="X3403" s="177" t="s">
        <v>2611</v>
      </c>
      <c r="Y3403" s="177" t="s">
        <v>5794</v>
      </c>
      <c r="Z3403" s="177" t="s">
        <v>5790</v>
      </c>
      <c r="AA3403" s="525" t="s">
        <v>3799</v>
      </c>
      <c r="AB3403" s="399" t="str">
        <f t="shared" si="698"/>
        <v>DC2CK48</v>
      </c>
      <c r="AC3403" s="399" t="str">
        <f t="shared" si="699"/>
        <v>DC2CK48-DC</v>
      </c>
      <c r="AD3403" t="str">
        <f>Y3403&amp;"-"&amp;VLOOKUP(AC3403,'LICH THI'!C:AA,9,0)</f>
        <v>64DCMX3004-42475</v>
      </c>
      <c r="AE3403">
        <f t="shared" si="700"/>
        <v>1</v>
      </c>
    </row>
    <row r="3404" spans="1:31" x14ac:dyDescent="0.25">
      <c r="A3404" s="436" t="str">
        <f t="shared" si="690"/>
        <v>DC2CK48-DC-2</v>
      </c>
      <c r="B3404" s="436">
        <f>COUNTIF(AC$4:AC3404,AC3404)</f>
        <v>2</v>
      </c>
      <c r="C3404" s="436" t="str">
        <f t="shared" si="691"/>
        <v>DC2CK48-DC</v>
      </c>
      <c r="D3404" s="436">
        <f>VLOOKUP(C3404,'LICH THI'!C:AA,12,0)</f>
        <v>18</v>
      </c>
      <c r="E3404" s="436">
        <f>VLOOKUP(C3404,'LICH THI'!C:AA,13,0)</f>
        <v>18</v>
      </c>
      <c r="F3404" s="436">
        <f t="shared" si="701"/>
        <v>18</v>
      </c>
      <c r="G3404" s="436">
        <f>VLOOKUP(C3404,'LICH THI'!C:AA,14,0)</f>
        <v>1</v>
      </c>
      <c r="H3404" s="436">
        <f t="shared" si="692"/>
        <v>1</v>
      </c>
      <c r="I3404" s="436" t="str">
        <f t="shared" si="693"/>
        <v>Hoàng Khắc Hoàn</v>
      </c>
      <c r="J3404" s="436"/>
      <c r="K3404" s="436">
        <f t="shared" si="694"/>
        <v>1</v>
      </c>
      <c r="L3404" s="436" t="str">
        <f t="shared" si="695"/>
        <v>DC2CK48-DC-1</v>
      </c>
      <c r="M3404" s="436">
        <f t="shared" si="696"/>
        <v>12</v>
      </c>
      <c r="N3404" s="437">
        <f t="shared" si="702"/>
        <v>9</v>
      </c>
      <c r="O3404" s="437"/>
      <c r="P3404" s="430" t="str">
        <f t="shared" si="697"/>
        <v/>
      </c>
      <c r="U3404" s="177">
        <v>10</v>
      </c>
      <c r="V3404" s="177" t="s">
        <v>3014</v>
      </c>
      <c r="W3404" s="177" t="s">
        <v>5801</v>
      </c>
      <c r="X3404" s="177" t="s">
        <v>3790</v>
      </c>
      <c r="Y3404" s="177" t="s">
        <v>5802</v>
      </c>
      <c r="Z3404" s="177" t="s">
        <v>5790</v>
      </c>
      <c r="AA3404" s="525" t="s">
        <v>2934</v>
      </c>
      <c r="AB3404" s="399" t="str">
        <f t="shared" si="698"/>
        <v>DC2CK48</v>
      </c>
      <c r="AC3404" s="399" t="str">
        <f t="shared" si="699"/>
        <v>DC2CK48-DC</v>
      </c>
      <c r="AD3404" t="str">
        <f>Y3404&amp;"-"&amp;VLOOKUP(AC3404,'LICH THI'!C:AA,9,0)</f>
        <v>64DCMX3074-42475</v>
      </c>
      <c r="AE3404">
        <f t="shared" si="700"/>
        <v>1</v>
      </c>
    </row>
    <row r="3405" spans="1:31" x14ac:dyDescent="0.25">
      <c r="A3405" s="436" t="str">
        <f t="shared" si="690"/>
        <v>DC2CK48-DC-3</v>
      </c>
      <c r="B3405" s="436">
        <f>COUNTIF(AC$4:AC3405,AC3405)</f>
        <v>3</v>
      </c>
      <c r="C3405" s="436" t="str">
        <f t="shared" si="691"/>
        <v>DC2CK48-DC</v>
      </c>
      <c r="D3405" s="436">
        <f>VLOOKUP(C3405,'LICH THI'!C:AA,12,0)</f>
        <v>18</v>
      </c>
      <c r="E3405" s="436">
        <f>VLOOKUP(C3405,'LICH THI'!C:AA,13,0)</f>
        <v>18</v>
      </c>
      <c r="F3405" s="436">
        <f t="shared" si="701"/>
        <v>18</v>
      </c>
      <c r="G3405" s="436">
        <f>VLOOKUP(C3405,'LICH THI'!C:AA,14,0)</f>
        <v>1</v>
      </c>
      <c r="H3405" s="436">
        <f t="shared" si="692"/>
        <v>1</v>
      </c>
      <c r="I3405" s="436" t="str">
        <f t="shared" si="693"/>
        <v>Lê Văn Lộc</v>
      </c>
      <c r="J3405" s="436"/>
      <c r="K3405" s="436">
        <f t="shared" si="694"/>
        <v>1</v>
      </c>
      <c r="L3405" s="436" t="str">
        <f t="shared" si="695"/>
        <v>DC2CK48-DC-1</v>
      </c>
      <c r="M3405" s="436">
        <f t="shared" si="696"/>
        <v>12</v>
      </c>
      <c r="N3405" s="437">
        <f t="shared" si="702"/>
        <v>10</v>
      </c>
      <c r="O3405" s="437"/>
      <c r="P3405" s="430" t="str">
        <f t="shared" si="697"/>
        <v/>
      </c>
      <c r="U3405" s="177">
        <v>5</v>
      </c>
      <c r="V3405" s="177" t="s">
        <v>2999</v>
      </c>
      <c r="W3405" s="177" t="s">
        <v>2604</v>
      </c>
      <c r="X3405" s="177" t="s">
        <v>3000</v>
      </c>
      <c r="Y3405" s="177" t="s">
        <v>3001</v>
      </c>
      <c r="Z3405" s="177" t="s">
        <v>5790</v>
      </c>
      <c r="AA3405" s="525" t="s">
        <v>3002</v>
      </c>
      <c r="AB3405" s="399" t="str">
        <f t="shared" si="698"/>
        <v>DC2CK48</v>
      </c>
      <c r="AC3405" s="399" t="str">
        <f t="shared" si="699"/>
        <v>DC2CK48-DC</v>
      </c>
      <c r="AD3405" t="str">
        <f>Y3405&amp;"-"&amp;VLOOKUP(AC3405,'LICH THI'!C:AA,9,0)</f>
        <v>64DCMX3003-42475</v>
      </c>
      <c r="AE3405">
        <f t="shared" si="700"/>
        <v>1</v>
      </c>
    </row>
    <row r="3406" spans="1:31" x14ac:dyDescent="0.25">
      <c r="A3406" s="436" t="str">
        <f t="shared" si="690"/>
        <v>DC2CK48-DC-4</v>
      </c>
      <c r="B3406" s="436">
        <f>COUNTIF(AC$4:AC3406,AC3406)</f>
        <v>4</v>
      </c>
      <c r="C3406" s="436" t="str">
        <f t="shared" si="691"/>
        <v>DC2CK48-DC</v>
      </c>
      <c r="D3406" s="436">
        <f>VLOOKUP(C3406,'LICH THI'!C:AA,12,0)</f>
        <v>18</v>
      </c>
      <c r="E3406" s="436">
        <f>VLOOKUP(C3406,'LICH THI'!C:AA,13,0)</f>
        <v>18</v>
      </c>
      <c r="F3406" s="436">
        <f t="shared" si="701"/>
        <v>18</v>
      </c>
      <c r="G3406" s="436">
        <f>VLOOKUP(C3406,'LICH THI'!C:AA,14,0)</f>
        <v>1</v>
      </c>
      <c r="H3406" s="436">
        <f t="shared" si="692"/>
        <v>1</v>
      </c>
      <c r="I3406" s="436" t="str">
        <f t="shared" si="693"/>
        <v>Trương Hoài Nam</v>
      </c>
      <c r="J3406" s="436"/>
      <c r="K3406" s="436">
        <f t="shared" si="694"/>
        <v>1</v>
      </c>
      <c r="L3406" s="436" t="str">
        <f t="shared" si="695"/>
        <v>DC2CK48-DC-1</v>
      </c>
      <c r="M3406" s="436">
        <f t="shared" si="696"/>
        <v>12</v>
      </c>
      <c r="N3406" s="437">
        <f t="shared" si="702"/>
        <v>11</v>
      </c>
      <c r="O3406" s="437"/>
      <c r="P3406" s="430" t="str">
        <f t="shared" si="697"/>
        <v/>
      </c>
      <c r="U3406" s="177">
        <v>11</v>
      </c>
      <c r="V3406" s="177" t="s">
        <v>3014</v>
      </c>
      <c r="W3406" s="177" t="s">
        <v>5803</v>
      </c>
      <c r="X3406" s="177" t="s">
        <v>2773</v>
      </c>
      <c r="Y3406" s="177" t="s">
        <v>5804</v>
      </c>
      <c r="Z3406" s="177" t="s">
        <v>5790</v>
      </c>
      <c r="AA3406" s="525" t="s">
        <v>2703</v>
      </c>
      <c r="AB3406" s="399" t="str">
        <f t="shared" si="698"/>
        <v>DC2CK48</v>
      </c>
      <c r="AC3406" s="399" t="str">
        <f t="shared" si="699"/>
        <v>DC2CK48-DC</v>
      </c>
      <c r="AD3406" t="str">
        <f>Y3406&amp;"-"&amp;VLOOKUP(AC3406,'LICH THI'!C:AA,9,0)</f>
        <v>64DCMX3061-42475</v>
      </c>
      <c r="AE3406">
        <f t="shared" si="700"/>
        <v>1</v>
      </c>
    </row>
    <row r="3407" spans="1:31" x14ac:dyDescent="0.25">
      <c r="A3407" s="436" t="str">
        <f t="shared" si="690"/>
        <v>DC2CK48-DC-5</v>
      </c>
      <c r="B3407" s="436">
        <f>COUNTIF(AC$4:AC3407,AC3407)</f>
        <v>5</v>
      </c>
      <c r="C3407" s="436" t="str">
        <f t="shared" si="691"/>
        <v>DC2CK48-DC</v>
      </c>
      <c r="D3407" s="436">
        <f>VLOOKUP(C3407,'LICH THI'!C:AA,12,0)</f>
        <v>18</v>
      </c>
      <c r="E3407" s="436">
        <f>VLOOKUP(C3407,'LICH THI'!C:AA,13,0)</f>
        <v>18</v>
      </c>
      <c r="F3407" s="436">
        <f t="shared" si="701"/>
        <v>18</v>
      </c>
      <c r="G3407" s="436">
        <f>VLOOKUP(C3407,'LICH THI'!C:AA,14,0)</f>
        <v>1</v>
      </c>
      <c r="H3407" s="436">
        <f t="shared" si="692"/>
        <v>1</v>
      </c>
      <c r="I3407" s="436" t="str">
        <f t="shared" si="693"/>
        <v>Bùi Tuyên Quang</v>
      </c>
      <c r="J3407" s="436"/>
      <c r="K3407" s="436">
        <f t="shared" si="694"/>
        <v>1</v>
      </c>
      <c r="L3407" s="436" t="str">
        <f t="shared" si="695"/>
        <v>DC2CK48-DC-1</v>
      </c>
      <c r="M3407" s="436">
        <f t="shared" si="696"/>
        <v>12</v>
      </c>
      <c r="N3407" s="437">
        <f t="shared" si="702"/>
        <v>12</v>
      </c>
      <c r="O3407" s="437"/>
      <c r="P3407" s="430" t="str">
        <f t="shared" si="697"/>
        <v/>
      </c>
      <c r="U3407" s="177">
        <v>12</v>
      </c>
      <c r="V3407" s="177" t="s">
        <v>3014</v>
      </c>
      <c r="W3407" s="177" t="s">
        <v>3851</v>
      </c>
      <c r="X3407" s="177" t="s">
        <v>3147</v>
      </c>
      <c r="Y3407" s="177" t="s">
        <v>3852</v>
      </c>
      <c r="Z3407" s="177" t="s">
        <v>5790</v>
      </c>
      <c r="AA3407" s="525" t="s">
        <v>3853</v>
      </c>
      <c r="AB3407" s="399" t="str">
        <f t="shared" si="698"/>
        <v>DC2CK48</v>
      </c>
      <c r="AC3407" s="399" t="str">
        <f t="shared" si="699"/>
        <v>DC2CK48-DC</v>
      </c>
      <c r="AD3407" t="str">
        <f>Y3407&amp;"-"&amp;VLOOKUP(AC3407,'LICH THI'!C:AA,9,0)</f>
        <v>64DCMX3057-42475</v>
      </c>
      <c r="AE3407">
        <f t="shared" si="700"/>
        <v>1</v>
      </c>
    </row>
    <row r="3408" spans="1:31" x14ac:dyDescent="0.25">
      <c r="A3408" s="436" t="str">
        <f t="shared" si="690"/>
        <v>DC2CK48-DC-6</v>
      </c>
      <c r="B3408" s="436">
        <f>COUNTIF(AC$4:AC3408,AC3408)</f>
        <v>6</v>
      </c>
      <c r="C3408" s="436" t="str">
        <f t="shared" si="691"/>
        <v>DC2CK48-DC</v>
      </c>
      <c r="D3408" s="436">
        <f>VLOOKUP(C3408,'LICH THI'!C:AA,12,0)</f>
        <v>18</v>
      </c>
      <c r="E3408" s="436">
        <f>VLOOKUP(C3408,'LICH THI'!C:AA,13,0)</f>
        <v>18</v>
      </c>
      <c r="F3408" s="436">
        <f t="shared" si="701"/>
        <v>18</v>
      </c>
      <c r="G3408" s="436">
        <f>VLOOKUP(C3408,'LICH THI'!C:AA,14,0)</f>
        <v>1</v>
      </c>
      <c r="H3408" s="436">
        <f t="shared" si="692"/>
        <v>1</v>
      </c>
      <c r="I3408" s="436" t="str">
        <f t="shared" si="693"/>
        <v>Vũ Trọng Quyền</v>
      </c>
      <c r="J3408" s="436"/>
      <c r="K3408" s="436">
        <f t="shared" si="694"/>
        <v>1</v>
      </c>
      <c r="L3408" s="436" t="str">
        <f t="shared" si="695"/>
        <v>DC2CK48-DC-1</v>
      </c>
      <c r="M3408" s="436">
        <f t="shared" si="696"/>
        <v>12</v>
      </c>
      <c r="N3408" s="437">
        <f t="shared" si="702"/>
        <v>13</v>
      </c>
      <c r="O3408" s="437"/>
      <c r="P3408" s="430" t="str">
        <f t="shared" si="697"/>
        <v/>
      </c>
      <c r="U3408" s="177">
        <v>1</v>
      </c>
      <c r="V3408" s="177" t="s">
        <v>2982</v>
      </c>
      <c r="W3408" s="177" t="s">
        <v>2983</v>
      </c>
      <c r="X3408" s="177" t="s">
        <v>2984</v>
      </c>
      <c r="Y3408" s="177" t="s">
        <v>2985</v>
      </c>
      <c r="Z3408" s="177" t="s">
        <v>5790</v>
      </c>
      <c r="AA3408" s="525" t="s">
        <v>2986</v>
      </c>
      <c r="AB3408" s="399" t="str">
        <f t="shared" si="698"/>
        <v>DC2CK48</v>
      </c>
      <c r="AC3408" s="399" t="str">
        <f t="shared" si="699"/>
        <v>DC2CK48-DC</v>
      </c>
      <c r="AD3408" t="str">
        <f>Y3408&amp;"-"&amp;VLOOKUP(AC3408,'LICH THI'!C:AA,9,0)</f>
        <v>64DCMX2010-42475</v>
      </c>
      <c r="AE3408">
        <f t="shared" si="700"/>
        <v>1</v>
      </c>
    </row>
    <row r="3409" spans="1:31" x14ac:dyDescent="0.25">
      <c r="A3409" s="436" t="str">
        <f t="shared" si="690"/>
        <v>DC2CK48-DC-7</v>
      </c>
      <c r="B3409" s="436">
        <f>COUNTIF(AC$4:AC3409,AC3409)</f>
        <v>7</v>
      </c>
      <c r="C3409" s="436" t="str">
        <f t="shared" si="691"/>
        <v>DC2CK48-DC</v>
      </c>
      <c r="D3409" s="436">
        <f>VLOOKUP(C3409,'LICH THI'!C:AA,12,0)</f>
        <v>18</v>
      </c>
      <c r="E3409" s="436">
        <f>VLOOKUP(C3409,'LICH THI'!C:AA,13,0)</f>
        <v>18</v>
      </c>
      <c r="F3409" s="436">
        <f t="shared" si="701"/>
        <v>18</v>
      </c>
      <c r="G3409" s="436">
        <f>VLOOKUP(C3409,'LICH THI'!C:AA,14,0)</f>
        <v>1</v>
      </c>
      <c r="H3409" s="436">
        <f t="shared" si="692"/>
        <v>1</v>
      </c>
      <c r="I3409" s="436" t="str">
        <f t="shared" si="693"/>
        <v>Ngô Đức Sáng</v>
      </c>
      <c r="J3409" s="436"/>
      <c r="K3409" s="436">
        <f t="shared" si="694"/>
        <v>1</v>
      </c>
      <c r="L3409" s="436" t="str">
        <f t="shared" si="695"/>
        <v>DC2CK48-DC-1</v>
      </c>
      <c r="M3409" s="436">
        <f t="shared" si="696"/>
        <v>12</v>
      </c>
      <c r="N3409" s="437">
        <f t="shared" si="702"/>
        <v>14</v>
      </c>
      <c r="O3409" s="437"/>
      <c r="P3409" s="430" t="str">
        <f t="shared" si="697"/>
        <v/>
      </c>
      <c r="U3409" s="177">
        <v>13</v>
      </c>
      <c r="V3409" s="177" t="s">
        <v>3014</v>
      </c>
      <c r="W3409" s="177" t="s">
        <v>4239</v>
      </c>
      <c r="X3409" s="177" t="s">
        <v>3725</v>
      </c>
      <c r="Y3409" s="177" t="s">
        <v>5805</v>
      </c>
      <c r="Z3409" s="177" t="s">
        <v>5790</v>
      </c>
      <c r="AA3409" s="525" t="s">
        <v>5359</v>
      </c>
      <c r="AB3409" s="399" t="str">
        <f t="shared" si="698"/>
        <v>DC2CK48</v>
      </c>
      <c r="AC3409" s="399" t="str">
        <f t="shared" si="699"/>
        <v>DC2CK48-DC</v>
      </c>
      <c r="AD3409" t="str">
        <f>Y3409&amp;"-"&amp;VLOOKUP(AC3409,'LICH THI'!C:AA,9,0)</f>
        <v>64DCMX3053-42475</v>
      </c>
      <c r="AE3409">
        <f t="shared" si="700"/>
        <v>1</v>
      </c>
    </row>
    <row r="3410" spans="1:31" x14ac:dyDescent="0.25">
      <c r="A3410" s="436" t="str">
        <f t="shared" si="690"/>
        <v>DC2CK48-DC-8</v>
      </c>
      <c r="B3410" s="436">
        <f>COUNTIF(AC$4:AC3410,AC3410)</f>
        <v>8</v>
      </c>
      <c r="C3410" s="436" t="str">
        <f t="shared" si="691"/>
        <v>DC2CK48-DC</v>
      </c>
      <c r="D3410" s="436">
        <f>VLOOKUP(C3410,'LICH THI'!C:AA,12,0)</f>
        <v>18</v>
      </c>
      <c r="E3410" s="436">
        <f>VLOOKUP(C3410,'LICH THI'!C:AA,13,0)</f>
        <v>18</v>
      </c>
      <c r="F3410" s="436">
        <f t="shared" si="701"/>
        <v>18</v>
      </c>
      <c r="G3410" s="436">
        <f>VLOOKUP(C3410,'LICH THI'!C:AA,14,0)</f>
        <v>1</v>
      </c>
      <c r="H3410" s="436">
        <f t="shared" si="692"/>
        <v>1</v>
      </c>
      <c r="I3410" s="436" t="str">
        <f t="shared" si="693"/>
        <v>Nguyễn Ngọc Sơn</v>
      </c>
      <c r="J3410" s="436"/>
      <c r="K3410" s="436">
        <f t="shared" si="694"/>
        <v>1</v>
      </c>
      <c r="L3410" s="436" t="str">
        <f t="shared" si="695"/>
        <v>DC2CK48-DC-1</v>
      </c>
      <c r="M3410" s="436">
        <f t="shared" si="696"/>
        <v>12</v>
      </c>
      <c r="N3410" s="437">
        <f t="shared" si="702"/>
        <v>15</v>
      </c>
      <c r="O3410" s="437"/>
      <c r="P3410" s="430" t="str">
        <f t="shared" si="697"/>
        <v/>
      </c>
      <c r="U3410" s="177">
        <v>14</v>
      </c>
      <c r="V3410" s="177" t="s">
        <v>3014</v>
      </c>
      <c r="W3410" s="177" t="s">
        <v>2783</v>
      </c>
      <c r="X3410" s="177" t="s">
        <v>2688</v>
      </c>
      <c r="Y3410" s="177" t="s">
        <v>5806</v>
      </c>
      <c r="Z3410" s="177" t="s">
        <v>5790</v>
      </c>
      <c r="AA3410" s="525" t="s">
        <v>5807</v>
      </c>
      <c r="AB3410" s="399" t="str">
        <f t="shared" si="698"/>
        <v>DC2CK48</v>
      </c>
      <c r="AC3410" s="399" t="str">
        <f t="shared" si="699"/>
        <v>DC2CK48-DC</v>
      </c>
      <c r="AD3410" t="str">
        <f>Y3410&amp;"-"&amp;VLOOKUP(AC3410,'LICH THI'!C:AA,9,0)</f>
        <v>64DCMX3045-42475</v>
      </c>
      <c r="AE3410">
        <f t="shared" si="700"/>
        <v>1</v>
      </c>
    </row>
    <row r="3411" spans="1:31" x14ac:dyDescent="0.25">
      <c r="A3411" s="436" t="str">
        <f t="shared" si="690"/>
        <v>DC2CK48-DC-9</v>
      </c>
      <c r="B3411" s="436">
        <f>COUNTIF(AC$4:AC3411,AC3411)</f>
        <v>9</v>
      </c>
      <c r="C3411" s="436" t="str">
        <f t="shared" si="691"/>
        <v>DC2CK48-DC</v>
      </c>
      <c r="D3411" s="436">
        <f>VLOOKUP(C3411,'LICH THI'!C:AA,12,0)</f>
        <v>18</v>
      </c>
      <c r="E3411" s="436">
        <f>VLOOKUP(C3411,'LICH THI'!C:AA,13,0)</f>
        <v>18</v>
      </c>
      <c r="F3411" s="436">
        <f t="shared" si="701"/>
        <v>18</v>
      </c>
      <c r="G3411" s="436">
        <f>VLOOKUP(C3411,'LICH THI'!C:AA,14,0)</f>
        <v>1</v>
      </c>
      <c r="H3411" s="436">
        <f t="shared" si="692"/>
        <v>1</v>
      </c>
      <c r="I3411" s="436" t="str">
        <f t="shared" si="693"/>
        <v>Ngô Văn Tâm</v>
      </c>
      <c r="J3411" s="436"/>
      <c r="K3411" s="436">
        <f t="shared" si="694"/>
        <v>1</v>
      </c>
      <c r="L3411" s="436" t="str">
        <f t="shared" si="695"/>
        <v>DC2CK48-DC-1</v>
      </c>
      <c r="M3411" s="436">
        <f t="shared" si="696"/>
        <v>12</v>
      </c>
      <c r="N3411" s="437">
        <f t="shared" si="702"/>
        <v>16</v>
      </c>
      <c r="O3411" s="437"/>
      <c r="P3411" s="430" t="str">
        <f t="shared" si="697"/>
        <v/>
      </c>
      <c r="U3411" s="177">
        <v>2</v>
      </c>
      <c r="V3411" s="177" t="s">
        <v>2982</v>
      </c>
      <c r="W3411" s="177" t="s">
        <v>3204</v>
      </c>
      <c r="X3411" s="177" t="s">
        <v>3583</v>
      </c>
      <c r="Y3411" s="177" t="s">
        <v>4026</v>
      </c>
      <c r="Z3411" s="177" t="s">
        <v>5790</v>
      </c>
      <c r="AA3411" s="525" t="s">
        <v>4027</v>
      </c>
      <c r="AB3411" s="399" t="str">
        <f t="shared" si="698"/>
        <v>DC2CK48</v>
      </c>
      <c r="AC3411" s="399" t="str">
        <f t="shared" si="699"/>
        <v>DC2CK48-DC</v>
      </c>
      <c r="AD3411" t="str">
        <f>Y3411&amp;"-"&amp;VLOOKUP(AC3411,'LICH THI'!C:AA,9,0)</f>
        <v>64DCMX2011-42475</v>
      </c>
      <c r="AE3411">
        <f t="shared" si="700"/>
        <v>1</v>
      </c>
    </row>
    <row r="3412" spans="1:31" x14ac:dyDescent="0.25">
      <c r="A3412" s="436" t="str">
        <f t="shared" si="690"/>
        <v>DC2CK48-DC-10</v>
      </c>
      <c r="B3412" s="436">
        <f>COUNTIF(AC$4:AC3412,AC3412)</f>
        <v>10</v>
      </c>
      <c r="C3412" s="436" t="str">
        <f t="shared" si="691"/>
        <v>DC2CK48-DC</v>
      </c>
      <c r="D3412" s="436">
        <f>VLOOKUP(C3412,'LICH THI'!C:AA,12,0)</f>
        <v>18</v>
      </c>
      <c r="E3412" s="436">
        <f>VLOOKUP(C3412,'LICH THI'!C:AA,13,0)</f>
        <v>18</v>
      </c>
      <c r="F3412" s="436">
        <f t="shared" si="701"/>
        <v>18</v>
      </c>
      <c r="G3412" s="436">
        <f>VLOOKUP(C3412,'LICH THI'!C:AA,14,0)</f>
        <v>1</v>
      </c>
      <c r="H3412" s="436">
        <f t="shared" si="692"/>
        <v>1</v>
      </c>
      <c r="I3412" s="436" t="str">
        <f t="shared" si="693"/>
        <v>Vũ Văn Tiến</v>
      </c>
      <c r="J3412" s="436"/>
      <c r="K3412" s="436">
        <f t="shared" si="694"/>
        <v>1</v>
      </c>
      <c r="L3412" s="436" t="str">
        <f t="shared" si="695"/>
        <v>DC2CK48-DC-1</v>
      </c>
      <c r="M3412" s="436">
        <f t="shared" si="696"/>
        <v>12</v>
      </c>
      <c r="N3412" s="437">
        <f t="shared" si="702"/>
        <v>17</v>
      </c>
      <c r="O3412" s="437"/>
      <c r="P3412" s="430" t="str">
        <f t="shared" si="697"/>
        <v/>
      </c>
      <c r="U3412" s="177">
        <v>16</v>
      </c>
      <c r="V3412" s="177" t="s">
        <v>3014</v>
      </c>
      <c r="W3412" s="177" t="s">
        <v>2914</v>
      </c>
      <c r="X3412" s="177" t="s">
        <v>2992</v>
      </c>
      <c r="Y3412" s="177" t="s">
        <v>3854</v>
      </c>
      <c r="Z3412" s="177" t="s">
        <v>5790</v>
      </c>
      <c r="AA3412" s="525" t="s">
        <v>3855</v>
      </c>
      <c r="AB3412" s="399" t="str">
        <f t="shared" si="698"/>
        <v>DC2CK48</v>
      </c>
      <c r="AC3412" s="399" t="str">
        <f t="shared" si="699"/>
        <v>DC2CK48-DC</v>
      </c>
      <c r="AD3412" t="str">
        <f>Y3412&amp;"-"&amp;VLOOKUP(AC3412,'LICH THI'!C:AA,9,0)</f>
        <v>64DCMX3049-42475</v>
      </c>
      <c r="AE3412">
        <f t="shared" si="700"/>
        <v>1</v>
      </c>
    </row>
    <row r="3413" spans="1:31" x14ac:dyDescent="0.25">
      <c r="A3413" s="436" t="str">
        <f t="shared" si="690"/>
        <v>DC2CK48-DC-11</v>
      </c>
      <c r="B3413" s="436">
        <f>COUNTIF(AC$4:AC3413,AC3413)</f>
        <v>11</v>
      </c>
      <c r="C3413" s="436" t="str">
        <f t="shared" si="691"/>
        <v>DC2CK48-DC</v>
      </c>
      <c r="D3413" s="436">
        <f>VLOOKUP(C3413,'LICH THI'!C:AA,12,0)</f>
        <v>18</v>
      </c>
      <c r="E3413" s="436">
        <f>VLOOKUP(C3413,'LICH THI'!C:AA,13,0)</f>
        <v>18</v>
      </c>
      <c r="F3413" s="436">
        <f t="shared" si="701"/>
        <v>18</v>
      </c>
      <c r="G3413" s="436">
        <f>VLOOKUP(C3413,'LICH THI'!C:AA,14,0)</f>
        <v>1</v>
      </c>
      <c r="H3413" s="436">
        <f t="shared" si="692"/>
        <v>1</v>
      </c>
      <c r="I3413" s="436" t="str">
        <f t="shared" si="693"/>
        <v>Nguyễn Bá Tú</v>
      </c>
      <c r="J3413" s="436"/>
      <c r="K3413" s="436">
        <f t="shared" si="694"/>
        <v>1</v>
      </c>
      <c r="L3413" s="436" t="str">
        <f t="shared" si="695"/>
        <v>DC2CK48-DC-1</v>
      </c>
      <c r="M3413" s="436">
        <f t="shared" si="696"/>
        <v>12</v>
      </c>
      <c r="N3413" s="437">
        <f t="shared" si="702"/>
        <v>18</v>
      </c>
      <c r="O3413" s="437"/>
      <c r="P3413" s="430" t="str">
        <f t="shared" si="697"/>
        <v/>
      </c>
      <c r="U3413" s="177">
        <v>18</v>
      </c>
      <c r="V3413" s="177" t="s">
        <v>3014</v>
      </c>
      <c r="W3413" s="177" t="s">
        <v>4789</v>
      </c>
      <c r="X3413" s="177" t="s">
        <v>2697</v>
      </c>
      <c r="Y3413" s="177" t="s">
        <v>5786</v>
      </c>
      <c r="Z3413" s="177" t="s">
        <v>5790</v>
      </c>
      <c r="AA3413" s="525" t="s">
        <v>5787</v>
      </c>
      <c r="AB3413" s="399" t="str">
        <f t="shared" si="698"/>
        <v>DC2CK48</v>
      </c>
      <c r="AC3413" s="399" t="str">
        <f t="shared" si="699"/>
        <v>DC2CK48-DC</v>
      </c>
      <c r="AD3413" t="str">
        <f>Y3413&amp;"-"&amp;VLOOKUP(AC3413,'LICH THI'!C:AA,9,0)</f>
        <v>64DCMX3050-42475</v>
      </c>
      <c r="AE3413">
        <f t="shared" si="700"/>
        <v>1</v>
      </c>
    </row>
    <row r="3414" spans="1:31" x14ac:dyDescent="0.25">
      <c r="A3414" s="436" t="str">
        <f t="shared" si="690"/>
        <v>DC2CK48-DC-12</v>
      </c>
      <c r="B3414" s="436">
        <f>COUNTIF(AC$4:AC3414,AC3414)</f>
        <v>12</v>
      </c>
      <c r="C3414" s="436" t="str">
        <f t="shared" si="691"/>
        <v>DC2CK48-DC</v>
      </c>
      <c r="D3414" s="436">
        <f>VLOOKUP(C3414,'LICH THI'!C:AA,12,0)</f>
        <v>18</v>
      </c>
      <c r="E3414" s="436">
        <f>VLOOKUP(C3414,'LICH THI'!C:AA,13,0)</f>
        <v>18</v>
      </c>
      <c r="F3414" s="436">
        <f t="shared" si="701"/>
        <v>18</v>
      </c>
      <c r="G3414" s="436">
        <f>VLOOKUP(C3414,'LICH THI'!C:AA,14,0)</f>
        <v>1</v>
      </c>
      <c r="H3414" s="436">
        <f t="shared" si="692"/>
        <v>1</v>
      </c>
      <c r="I3414" s="436" t="str">
        <f t="shared" si="693"/>
        <v>Phạm Anh Tú</v>
      </c>
      <c r="J3414" s="436"/>
      <c r="K3414" s="436">
        <f t="shared" si="694"/>
        <v>1</v>
      </c>
      <c r="L3414" s="436" t="str">
        <f t="shared" si="695"/>
        <v>DC2CK48-DC-1</v>
      </c>
      <c r="M3414" s="436">
        <f t="shared" si="696"/>
        <v>12</v>
      </c>
      <c r="N3414" s="437">
        <f t="shared" si="702"/>
        <v>1</v>
      </c>
      <c r="O3414" s="437"/>
      <c r="P3414" s="430" t="str">
        <f t="shared" si="697"/>
        <v/>
      </c>
      <c r="U3414" s="177">
        <v>7</v>
      </c>
      <c r="V3414" s="177" t="s">
        <v>2999</v>
      </c>
      <c r="W3414" s="177" t="s">
        <v>5780</v>
      </c>
      <c r="X3414" s="177" t="s">
        <v>2697</v>
      </c>
      <c r="Y3414" s="177" t="s">
        <v>5797</v>
      </c>
      <c r="Z3414" s="177" t="s">
        <v>5790</v>
      </c>
      <c r="AA3414" s="525" t="s">
        <v>4002</v>
      </c>
      <c r="AB3414" s="399" t="str">
        <f t="shared" si="698"/>
        <v>DC2CK48</v>
      </c>
      <c r="AC3414" s="399" t="str">
        <f t="shared" si="699"/>
        <v>DC2CK48-DC</v>
      </c>
      <c r="AD3414" t="str">
        <f>Y3414&amp;"-"&amp;VLOOKUP(AC3414,'LICH THI'!C:AA,9,0)</f>
        <v>64DCMX3014-42475</v>
      </c>
      <c r="AE3414">
        <f t="shared" si="700"/>
        <v>1</v>
      </c>
    </row>
    <row r="3415" spans="1:31" x14ac:dyDescent="0.25">
      <c r="A3415" s="436" t="str">
        <f t="shared" si="690"/>
        <v>DC2CK48-DC-13</v>
      </c>
      <c r="B3415" s="436">
        <f>COUNTIF(AC$4:AC3415,AC3415)</f>
        <v>13</v>
      </c>
      <c r="C3415" s="436" t="str">
        <f t="shared" si="691"/>
        <v>DC2CK48-DC</v>
      </c>
      <c r="D3415" s="436">
        <f>VLOOKUP(C3415,'LICH THI'!C:AA,12,0)</f>
        <v>18</v>
      </c>
      <c r="E3415" s="436">
        <f>VLOOKUP(C3415,'LICH THI'!C:AA,13,0)</f>
        <v>18</v>
      </c>
      <c r="F3415" s="436">
        <f t="shared" si="701"/>
        <v>18</v>
      </c>
      <c r="G3415" s="436">
        <f>VLOOKUP(C3415,'LICH THI'!C:AA,14,0)</f>
        <v>1</v>
      </c>
      <c r="H3415" s="436">
        <f t="shared" si="692"/>
        <v>1</v>
      </c>
      <c r="I3415" s="436" t="str">
        <f t="shared" si="693"/>
        <v>Đỗ Ngọc Tuấn</v>
      </c>
      <c r="J3415" s="436"/>
      <c r="K3415" s="436">
        <f t="shared" si="694"/>
        <v>1</v>
      </c>
      <c r="L3415" s="436" t="str">
        <f t="shared" si="695"/>
        <v>DC2CK48-DC-1</v>
      </c>
      <c r="M3415" s="436">
        <f t="shared" si="696"/>
        <v>12</v>
      </c>
      <c r="N3415" s="437">
        <f t="shared" si="702"/>
        <v>2</v>
      </c>
      <c r="O3415" s="437"/>
      <c r="P3415" s="430" t="str">
        <f t="shared" si="697"/>
        <v/>
      </c>
      <c r="U3415" s="177">
        <v>8</v>
      </c>
      <c r="V3415" s="177" t="s">
        <v>2999</v>
      </c>
      <c r="W3415" s="177" t="s">
        <v>5798</v>
      </c>
      <c r="X3415" s="177" t="s">
        <v>2721</v>
      </c>
      <c r="Y3415" s="177" t="s">
        <v>5799</v>
      </c>
      <c r="Z3415" s="177" t="s">
        <v>5790</v>
      </c>
      <c r="AA3415" s="525" t="s">
        <v>5800</v>
      </c>
      <c r="AB3415" s="399" t="str">
        <f t="shared" si="698"/>
        <v>DC2CK48</v>
      </c>
      <c r="AC3415" s="399" t="str">
        <f t="shared" si="699"/>
        <v>DC2CK48-DC</v>
      </c>
      <c r="AD3415" t="str">
        <f>Y3415&amp;"-"&amp;VLOOKUP(AC3415,'LICH THI'!C:AA,9,0)</f>
        <v>64DCMX3018-42475</v>
      </c>
      <c r="AE3415">
        <f t="shared" si="700"/>
        <v>1</v>
      </c>
    </row>
    <row r="3416" spans="1:31" x14ac:dyDescent="0.25">
      <c r="A3416" s="436" t="str">
        <f t="shared" si="690"/>
        <v>DC2CK48-DC-14</v>
      </c>
      <c r="B3416" s="436">
        <f>COUNTIF(AC$4:AC3416,AC3416)</f>
        <v>14</v>
      </c>
      <c r="C3416" s="436" t="str">
        <f t="shared" si="691"/>
        <v>DC2CK48-DC</v>
      </c>
      <c r="D3416" s="436">
        <f>VLOOKUP(C3416,'LICH THI'!C:AA,12,0)</f>
        <v>18</v>
      </c>
      <c r="E3416" s="436">
        <f>VLOOKUP(C3416,'LICH THI'!C:AA,13,0)</f>
        <v>18</v>
      </c>
      <c r="F3416" s="436">
        <f t="shared" si="701"/>
        <v>18</v>
      </c>
      <c r="G3416" s="436">
        <f>VLOOKUP(C3416,'LICH THI'!C:AA,14,0)</f>
        <v>1</v>
      </c>
      <c r="H3416" s="436">
        <f t="shared" si="692"/>
        <v>1</v>
      </c>
      <c r="I3416" s="436" t="str">
        <f t="shared" si="693"/>
        <v>Nguyễn Văn Tuấn</v>
      </c>
      <c r="J3416" s="436"/>
      <c r="K3416" s="436">
        <f t="shared" si="694"/>
        <v>1</v>
      </c>
      <c r="L3416" s="436" t="str">
        <f t="shared" si="695"/>
        <v>DC2CK48-DC-1</v>
      </c>
      <c r="M3416" s="436">
        <f t="shared" si="696"/>
        <v>12</v>
      </c>
      <c r="N3416" s="437">
        <f t="shared" si="702"/>
        <v>3</v>
      </c>
      <c r="O3416" s="437"/>
      <c r="P3416" s="430" t="str">
        <f t="shared" si="697"/>
        <v/>
      </c>
      <c r="U3416" s="177">
        <v>3</v>
      </c>
      <c r="V3416" s="177" t="s">
        <v>2982</v>
      </c>
      <c r="W3416" s="177" t="s">
        <v>2741</v>
      </c>
      <c r="X3416" s="177" t="s">
        <v>2721</v>
      </c>
      <c r="Y3416" s="177" t="s">
        <v>5791</v>
      </c>
      <c r="Z3416" s="177" t="s">
        <v>5790</v>
      </c>
      <c r="AA3416" s="525" t="s">
        <v>5792</v>
      </c>
      <c r="AB3416" s="399" t="str">
        <f t="shared" si="698"/>
        <v>DC2CK48</v>
      </c>
      <c r="AC3416" s="399" t="str">
        <f t="shared" si="699"/>
        <v>DC2CK48-DC</v>
      </c>
      <c r="AD3416" t="str">
        <f>Y3416&amp;"-"&amp;VLOOKUP(AC3416,'LICH THI'!C:AA,9,0)</f>
        <v>64DCMX2016-42475</v>
      </c>
      <c r="AE3416">
        <f t="shared" si="700"/>
        <v>1</v>
      </c>
    </row>
    <row r="3417" spans="1:31" x14ac:dyDescent="0.25">
      <c r="A3417" s="436" t="str">
        <f t="shared" si="690"/>
        <v>DC2CK48-DC-15</v>
      </c>
      <c r="B3417" s="436">
        <f>COUNTIF(AC$4:AC3417,AC3417)</f>
        <v>15</v>
      </c>
      <c r="C3417" s="436" t="str">
        <f t="shared" si="691"/>
        <v>DC2CK48-DC</v>
      </c>
      <c r="D3417" s="436">
        <f>VLOOKUP(C3417,'LICH THI'!C:AA,12,0)</f>
        <v>18</v>
      </c>
      <c r="E3417" s="436">
        <f>VLOOKUP(C3417,'LICH THI'!C:AA,13,0)</f>
        <v>18</v>
      </c>
      <c r="F3417" s="436">
        <f t="shared" si="701"/>
        <v>18</v>
      </c>
      <c r="G3417" s="436">
        <f>VLOOKUP(C3417,'LICH THI'!C:AA,14,0)</f>
        <v>1</v>
      </c>
      <c r="H3417" s="436">
        <f t="shared" si="692"/>
        <v>1</v>
      </c>
      <c r="I3417" s="436" t="str">
        <f t="shared" si="693"/>
        <v>Trần Xuân Thành</v>
      </c>
      <c r="J3417" s="436"/>
      <c r="K3417" s="436">
        <f t="shared" si="694"/>
        <v>1</v>
      </c>
      <c r="L3417" s="436" t="str">
        <f t="shared" si="695"/>
        <v>DC2CK48-DC-1</v>
      </c>
      <c r="M3417" s="436">
        <f t="shared" si="696"/>
        <v>12</v>
      </c>
      <c r="N3417" s="437">
        <f t="shared" si="702"/>
        <v>4</v>
      </c>
      <c r="O3417" s="437"/>
      <c r="P3417" s="430" t="str">
        <f t="shared" si="697"/>
        <v/>
      </c>
      <c r="U3417" s="177">
        <v>15</v>
      </c>
      <c r="V3417" s="177" t="s">
        <v>3014</v>
      </c>
      <c r="W3417" s="177" t="s">
        <v>3468</v>
      </c>
      <c r="X3417" s="177" t="s">
        <v>2894</v>
      </c>
      <c r="Y3417" s="177" t="s">
        <v>5808</v>
      </c>
      <c r="Z3417" s="177" t="s">
        <v>5790</v>
      </c>
      <c r="AA3417" s="525" t="s">
        <v>3838</v>
      </c>
      <c r="AB3417" s="399" t="str">
        <f t="shared" si="698"/>
        <v>DC2CK48</v>
      </c>
      <c r="AC3417" s="399" t="str">
        <f t="shared" si="699"/>
        <v>DC2CK48-DC</v>
      </c>
      <c r="AD3417" t="str">
        <f>Y3417&amp;"-"&amp;VLOOKUP(AC3417,'LICH THI'!C:AA,9,0)</f>
        <v>64DCMX3076-42475</v>
      </c>
      <c r="AE3417">
        <f t="shared" si="700"/>
        <v>1</v>
      </c>
    </row>
    <row r="3418" spans="1:31" x14ac:dyDescent="0.25">
      <c r="A3418" s="436" t="str">
        <f t="shared" si="690"/>
        <v>DC2CK48-DC-16</v>
      </c>
      <c r="B3418" s="436">
        <f>COUNTIF(AC$4:AC3418,AC3418)</f>
        <v>16</v>
      </c>
      <c r="C3418" s="436" t="str">
        <f t="shared" si="691"/>
        <v>DC2CK48-DC</v>
      </c>
      <c r="D3418" s="436">
        <f>VLOOKUP(C3418,'LICH THI'!C:AA,12,0)</f>
        <v>18</v>
      </c>
      <c r="E3418" s="436">
        <f>VLOOKUP(C3418,'LICH THI'!C:AA,13,0)</f>
        <v>18</v>
      </c>
      <c r="F3418" s="436">
        <f t="shared" si="701"/>
        <v>18</v>
      </c>
      <c r="G3418" s="436">
        <f>VLOOKUP(C3418,'LICH THI'!C:AA,14,0)</f>
        <v>1</v>
      </c>
      <c r="H3418" s="436">
        <f t="shared" si="692"/>
        <v>1</v>
      </c>
      <c r="I3418" s="436" t="str">
        <f t="shared" si="693"/>
        <v>Trần Văn Thời</v>
      </c>
      <c r="J3418" s="436"/>
      <c r="K3418" s="436">
        <f t="shared" si="694"/>
        <v>1</v>
      </c>
      <c r="L3418" s="436" t="str">
        <f t="shared" si="695"/>
        <v>DC2CK48-DC-1</v>
      </c>
      <c r="M3418" s="436">
        <f t="shared" si="696"/>
        <v>12</v>
      </c>
      <c r="N3418" s="437">
        <f t="shared" si="702"/>
        <v>5</v>
      </c>
      <c r="O3418" s="437"/>
      <c r="P3418" s="430" t="str">
        <f t="shared" si="697"/>
        <v/>
      </c>
      <c r="U3418" s="177">
        <v>6</v>
      </c>
      <c r="V3418" s="177" t="s">
        <v>2999</v>
      </c>
      <c r="W3418" s="177" t="s">
        <v>2757</v>
      </c>
      <c r="X3418" s="177" t="s">
        <v>5795</v>
      </c>
      <c r="Y3418" s="177" t="s">
        <v>5796</v>
      </c>
      <c r="Z3418" s="177" t="s">
        <v>5790</v>
      </c>
      <c r="AA3418" s="525" t="s">
        <v>5279</v>
      </c>
      <c r="AB3418" s="399" t="str">
        <f t="shared" si="698"/>
        <v>DC2CK48</v>
      </c>
      <c r="AC3418" s="399" t="str">
        <f t="shared" si="699"/>
        <v>DC2CK48-DC</v>
      </c>
      <c r="AD3418" t="str">
        <f>Y3418&amp;"-"&amp;VLOOKUP(AC3418,'LICH THI'!C:AA,9,0)</f>
        <v>64DCMX3037-42475</v>
      </c>
      <c r="AE3418">
        <f t="shared" si="700"/>
        <v>1</v>
      </c>
    </row>
    <row r="3419" spans="1:31" x14ac:dyDescent="0.25">
      <c r="A3419" s="436" t="str">
        <f t="shared" si="690"/>
        <v>DC2CK48-DC-17</v>
      </c>
      <c r="B3419" s="436">
        <f>COUNTIF(AC$4:AC3419,AC3419)</f>
        <v>17</v>
      </c>
      <c r="C3419" s="436" t="str">
        <f t="shared" si="691"/>
        <v>DC2CK48-DC</v>
      </c>
      <c r="D3419" s="436">
        <f>VLOOKUP(C3419,'LICH THI'!C:AA,12,0)</f>
        <v>18</v>
      </c>
      <c r="E3419" s="436">
        <f>VLOOKUP(C3419,'LICH THI'!C:AA,13,0)</f>
        <v>18</v>
      </c>
      <c r="F3419" s="436">
        <f t="shared" si="701"/>
        <v>18</v>
      </c>
      <c r="G3419" s="436">
        <f>VLOOKUP(C3419,'LICH THI'!C:AA,14,0)</f>
        <v>1</v>
      </c>
      <c r="H3419" s="436">
        <f t="shared" si="692"/>
        <v>1</v>
      </c>
      <c r="I3419" s="436" t="str">
        <f t="shared" si="693"/>
        <v>Lê Văn Trung</v>
      </c>
      <c r="J3419" s="436"/>
      <c r="K3419" s="436">
        <f t="shared" si="694"/>
        <v>1</v>
      </c>
      <c r="L3419" s="436" t="str">
        <f t="shared" si="695"/>
        <v>DC2CK48-DC-1</v>
      </c>
      <c r="M3419" s="436">
        <f t="shared" si="696"/>
        <v>12</v>
      </c>
      <c r="N3419" s="437">
        <f t="shared" si="702"/>
        <v>6</v>
      </c>
      <c r="O3419" s="437"/>
      <c r="P3419" s="430" t="str">
        <f t="shared" si="697"/>
        <v/>
      </c>
      <c r="U3419" s="177">
        <v>17</v>
      </c>
      <c r="V3419" s="177" t="s">
        <v>3014</v>
      </c>
      <c r="W3419" s="177" t="s">
        <v>2604</v>
      </c>
      <c r="X3419" s="177" t="s">
        <v>3160</v>
      </c>
      <c r="Y3419" s="177" t="s">
        <v>5809</v>
      </c>
      <c r="Z3419" s="177" t="s">
        <v>5790</v>
      </c>
      <c r="AA3419" s="525" t="s">
        <v>5810</v>
      </c>
      <c r="AB3419" s="399" t="str">
        <f t="shared" si="698"/>
        <v>DC2CK48</v>
      </c>
      <c r="AC3419" s="399" t="str">
        <f t="shared" si="699"/>
        <v>DC2CK48-DC</v>
      </c>
      <c r="AD3419" t="str">
        <f>Y3419&amp;"-"&amp;VLOOKUP(AC3419,'LICH THI'!C:AA,9,0)</f>
        <v>64DCMX3047-42475</v>
      </c>
      <c r="AE3419">
        <f t="shared" si="700"/>
        <v>1</v>
      </c>
    </row>
    <row r="3420" spans="1:31" x14ac:dyDescent="0.25">
      <c r="A3420" s="436" t="str">
        <f t="shared" si="690"/>
        <v>DC2CK48-DC-18</v>
      </c>
      <c r="B3420" s="436">
        <f>COUNTIF(AC$4:AC3420,AC3420)</f>
        <v>18</v>
      </c>
      <c r="C3420" s="436" t="str">
        <f t="shared" si="691"/>
        <v>DC2CK48-DC</v>
      </c>
      <c r="D3420" s="436">
        <f>VLOOKUP(C3420,'LICH THI'!C:AA,12,0)</f>
        <v>18</v>
      </c>
      <c r="E3420" s="436">
        <f>VLOOKUP(C3420,'LICH THI'!C:AA,13,0)</f>
        <v>18</v>
      </c>
      <c r="F3420" s="436">
        <f t="shared" si="701"/>
        <v>18</v>
      </c>
      <c r="G3420" s="436">
        <f>VLOOKUP(C3420,'LICH THI'!C:AA,14,0)</f>
        <v>1</v>
      </c>
      <c r="H3420" s="436">
        <f t="shared" si="692"/>
        <v>1</v>
      </c>
      <c r="I3420" s="436" t="str">
        <f t="shared" si="693"/>
        <v>Nguyễn Văn Vũ</v>
      </c>
      <c r="J3420" s="436"/>
      <c r="K3420" s="436">
        <f t="shared" si="694"/>
        <v>1</v>
      </c>
      <c r="L3420" s="436" t="str">
        <f t="shared" si="695"/>
        <v>DC2CK48-DC-1</v>
      </c>
      <c r="M3420" s="436">
        <f t="shared" si="696"/>
        <v>12</v>
      </c>
      <c r="N3420" s="437">
        <f t="shared" si="702"/>
        <v>7</v>
      </c>
      <c r="O3420" s="437"/>
      <c r="P3420" s="430" t="str">
        <f t="shared" si="697"/>
        <v/>
      </c>
      <c r="U3420" s="177">
        <v>9</v>
      </c>
      <c r="V3420" s="177" t="s">
        <v>2999</v>
      </c>
      <c r="W3420" s="177" t="s">
        <v>2741</v>
      </c>
      <c r="X3420" s="177" t="s">
        <v>3011</v>
      </c>
      <c r="Y3420" s="177" t="s">
        <v>3012</v>
      </c>
      <c r="Z3420" s="177" t="s">
        <v>5790</v>
      </c>
      <c r="AA3420" s="525" t="s">
        <v>3013</v>
      </c>
      <c r="AB3420" s="399" t="str">
        <f t="shared" si="698"/>
        <v>DC2CK48</v>
      </c>
      <c r="AC3420" s="399" t="str">
        <f t="shared" si="699"/>
        <v>DC2CK48-DC</v>
      </c>
      <c r="AD3420" t="str">
        <f>Y3420&amp;"-"&amp;VLOOKUP(AC3420,'LICH THI'!C:AA,9,0)</f>
        <v>64DCMX3011-42475</v>
      </c>
      <c r="AE3420">
        <f t="shared" si="700"/>
        <v>1</v>
      </c>
    </row>
    <row r="3421" spans="1:31" x14ac:dyDescent="0.25">
      <c r="A3421" s="436" t="str">
        <f t="shared" si="690"/>
        <v>DC2CK57-DC-1</v>
      </c>
      <c r="B3421" s="436">
        <f>COUNTIF(AC$4:AC3421,AC3421)</f>
        <v>1</v>
      </c>
      <c r="C3421" s="436" t="str">
        <f t="shared" si="691"/>
        <v>DC2CK57-DC</v>
      </c>
      <c r="D3421" s="436">
        <f>VLOOKUP(C3421,'LICH THI'!C:AA,12,0)</f>
        <v>11</v>
      </c>
      <c r="E3421" s="436">
        <f>VLOOKUP(C3421,'LICH THI'!C:AA,13,0)</f>
        <v>0</v>
      </c>
      <c r="F3421" s="436" t="str">
        <f t="shared" si="701"/>
        <v/>
      </c>
      <c r="G3421" s="436" t="str">
        <f>VLOOKUP(C3421,'LICH THI'!C:AA,14,0)</f>
        <v/>
      </c>
      <c r="H3421" s="436" t="str">
        <f t="shared" si="692"/>
        <v/>
      </c>
      <c r="I3421" s="436" t="str">
        <f t="shared" si="693"/>
        <v>Phạm Văn Chín</v>
      </c>
      <c r="J3421" s="436"/>
      <c r="K3421" s="436">
        <f t="shared" si="694"/>
        <v>1</v>
      </c>
      <c r="L3421" s="436" t="str">
        <f t="shared" si="695"/>
        <v>DC2CK57-DC-1</v>
      </c>
      <c r="M3421" s="436" t="str">
        <f t="shared" si="696"/>
        <v/>
      </c>
      <c r="N3421" s="437" t="e">
        <f t="shared" si="702"/>
        <v>#VALUE!</v>
      </c>
      <c r="O3421" s="437"/>
      <c r="P3421" s="430" t="str">
        <f t="shared" si="697"/>
        <v/>
      </c>
      <c r="U3421" s="177">
        <v>5</v>
      </c>
      <c r="V3421" s="177" t="s">
        <v>2999</v>
      </c>
      <c r="W3421" s="177" t="s">
        <v>2738</v>
      </c>
      <c r="X3421" s="177" t="s">
        <v>5784</v>
      </c>
      <c r="Y3421" s="177" t="s">
        <v>5785</v>
      </c>
      <c r="Z3421" s="177" t="s">
        <v>5782</v>
      </c>
      <c r="AA3421" s="525" t="s">
        <v>4656</v>
      </c>
      <c r="AB3421" s="399" t="str">
        <f t="shared" si="698"/>
        <v>DC2CK57</v>
      </c>
      <c r="AC3421" s="399" t="str">
        <f t="shared" si="699"/>
        <v>DC2CK57-DC</v>
      </c>
      <c r="AD3421" t="str">
        <f>Y3421&amp;"-"&amp;VLOOKUP(AC3421,'LICH THI'!C:AA,9,0)</f>
        <v>64DCMX3020-42482</v>
      </c>
      <c r="AE3421">
        <f t="shared" si="700"/>
        <v>1</v>
      </c>
    </row>
    <row r="3422" spans="1:31" x14ac:dyDescent="0.25">
      <c r="A3422" s="436" t="str">
        <f t="shared" si="690"/>
        <v>DC2CK57-DC-2</v>
      </c>
      <c r="B3422" s="436">
        <f>COUNTIF(AC$4:AC3422,AC3422)</f>
        <v>2</v>
      </c>
      <c r="C3422" s="436" t="str">
        <f t="shared" si="691"/>
        <v>DC2CK57-DC</v>
      </c>
      <c r="D3422" s="436">
        <f>VLOOKUP(C3422,'LICH THI'!C:AA,12,0)</f>
        <v>11</v>
      </c>
      <c r="E3422" s="436">
        <f>VLOOKUP(C3422,'LICH THI'!C:AA,13,0)</f>
        <v>0</v>
      </c>
      <c r="F3422" s="436" t="str">
        <f t="shared" si="701"/>
        <v/>
      </c>
      <c r="G3422" s="436" t="str">
        <f>VLOOKUP(C3422,'LICH THI'!C:AA,14,0)</f>
        <v/>
      </c>
      <c r="H3422" s="436" t="str">
        <f t="shared" si="692"/>
        <v/>
      </c>
      <c r="I3422" s="436" t="str">
        <f t="shared" si="693"/>
        <v>Phạm Văn Đạt</v>
      </c>
      <c r="J3422" s="436"/>
      <c r="K3422" s="436">
        <f t="shared" si="694"/>
        <v>1</v>
      </c>
      <c r="L3422" s="436" t="str">
        <f t="shared" si="695"/>
        <v>DC2CK57-DC-1</v>
      </c>
      <c r="M3422" s="436" t="str">
        <f t="shared" si="696"/>
        <v/>
      </c>
      <c r="N3422" s="437" t="e">
        <f t="shared" si="702"/>
        <v>#VALUE!</v>
      </c>
      <c r="O3422" s="437"/>
      <c r="P3422" s="430" t="str">
        <f t="shared" si="697"/>
        <v/>
      </c>
      <c r="U3422" s="177">
        <v>10</v>
      </c>
      <c r="V3422" s="177" t="s">
        <v>3400</v>
      </c>
      <c r="W3422" s="177" t="s">
        <v>2738</v>
      </c>
      <c r="X3422" s="177" t="s">
        <v>2746</v>
      </c>
      <c r="Y3422" s="177" t="s">
        <v>5788</v>
      </c>
      <c r="Z3422" s="177" t="s">
        <v>5782</v>
      </c>
      <c r="AA3422" s="525" t="s">
        <v>5151</v>
      </c>
      <c r="AB3422" s="399" t="str">
        <f t="shared" si="698"/>
        <v>DC2CK57</v>
      </c>
      <c r="AC3422" s="399" t="str">
        <f t="shared" si="699"/>
        <v>DC2CK57-DC</v>
      </c>
      <c r="AD3422" t="str">
        <f>Y3422&amp;"-"&amp;VLOOKUP(AC3422,'LICH THI'!C:AA,9,0)</f>
        <v>64DCOT3184-42482</v>
      </c>
      <c r="AE3422">
        <f t="shared" si="700"/>
        <v>1</v>
      </c>
    </row>
    <row r="3423" spans="1:31" x14ac:dyDescent="0.25">
      <c r="A3423" s="436" t="str">
        <f t="shared" si="690"/>
        <v>DC2CK57-DC-3</v>
      </c>
      <c r="B3423" s="436">
        <f>COUNTIF(AC$4:AC3423,AC3423)</f>
        <v>3</v>
      </c>
      <c r="C3423" s="436" t="str">
        <f t="shared" si="691"/>
        <v>DC2CK57-DC</v>
      </c>
      <c r="D3423" s="436">
        <f>VLOOKUP(C3423,'LICH THI'!C:AA,12,0)</f>
        <v>11</v>
      </c>
      <c r="E3423" s="436">
        <f>VLOOKUP(C3423,'LICH THI'!C:AA,13,0)</f>
        <v>0</v>
      </c>
      <c r="F3423" s="436" t="str">
        <f t="shared" si="701"/>
        <v/>
      </c>
      <c r="G3423" s="436" t="str">
        <f>VLOOKUP(C3423,'LICH THI'!C:AA,14,0)</f>
        <v/>
      </c>
      <c r="H3423" s="436" t="str">
        <f t="shared" si="692"/>
        <v/>
      </c>
      <c r="I3423" s="436" t="str">
        <f t="shared" si="693"/>
        <v>Lê Minh Hải</v>
      </c>
      <c r="J3423" s="436"/>
      <c r="K3423" s="436">
        <f t="shared" si="694"/>
        <v>1</v>
      </c>
      <c r="L3423" s="436" t="str">
        <f t="shared" si="695"/>
        <v>DC2CK57-DC-1</v>
      </c>
      <c r="M3423" s="436" t="str">
        <f t="shared" si="696"/>
        <v/>
      </c>
      <c r="N3423" s="437" t="e">
        <f t="shared" si="702"/>
        <v>#VALUE!</v>
      </c>
      <c r="O3423" s="437"/>
      <c r="P3423" s="430" t="str">
        <f t="shared" si="697"/>
        <v/>
      </c>
      <c r="U3423" s="177">
        <v>11</v>
      </c>
      <c r="V3423" s="177" t="s">
        <v>3400</v>
      </c>
      <c r="W3423" s="177" t="s">
        <v>3073</v>
      </c>
      <c r="X3423" s="177" t="s">
        <v>2908</v>
      </c>
      <c r="Y3423" s="177" t="s">
        <v>5789</v>
      </c>
      <c r="Z3423" s="177" t="s">
        <v>5782</v>
      </c>
      <c r="AA3423" s="525" t="s">
        <v>4689</v>
      </c>
      <c r="AB3423" s="399" t="str">
        <f t="shared" si="698"/>
        <v>DC2CK57</v>
      </c>
      <c r="AC3423" s="399" t="str">
        <f t="shared" si="699"/>
        <v>DC2CK57-DC</v>
      </c>
      <c r="AD3423" t="str">
        <f>Y3423&amp;"-"&amp;VLOOKUP(AC3423,'LICH THI'!C:AA,9,0)</f>
        <v>64DCOT3161-42482</v>
      </c>
      <c r="AE3423">
        <f t="shared" si="700"/>
        <v>1</v>
      </c>
    </row>
    <row r="3424" spans="1:31" x14ac:dyDescent="0.25">
      <c r="A3424" s="436" t="str">
        <f t="shared" si="690"/>
        <v>DC2CK57-DC-4</v>
      </c>
      <c r="B3424" s="436">
        <f>COUNTIF(AC$4:AC3424,AC3424)</f>
        <v>4</v>
      </c>
      <c r="C3424" s="436" t="str">
        <f t="shared" si="691"/>
        <v>DC2CK57-DC</v>
      </c>
      <c r="D3424" s="436">
        <f>VLOOKUP(C3424,'LICH THI'!C:AA,12,0)</f>
        <v>11</v>
      </c>
      <c r="E3424" s="436">
        <f>VLOOKUP(C3424,'LICH THI'!C:AA,13,0)</f>
        <v>0</v>
      </c>
      <c r="F3424" s="436" t="str">
        <f t="shared" si="701"/>
        <v/>
      </c>
      <c r="G3424" s="436" t="str">
        <f>VLOOKUP(C3424,'LICH THI'!C:AA,14,0)</f>
        <v/>
      </c>
      <c r="H3424" s="436" t="str">
        <f t="shared" si="692"/>
        <v/>
      </c>
      <c r="I3424" s="436" t="str">
        <f t="shared" si="693"/>
        <v>Mai Việt Hoàng</v>
      </c>
      <c r="J3424" s="436"/>
      <c r="K3424" s="436">
        <f t="shared" si="694"/>
        <v>1</v>
      </c>
      <c r="L3424" s="436" t="str">
        <f t="shared" si="695"/>
        <v>DC2CK57-DC-1</v>
      </c>
      <c r="M3424" s="436" t="str">
        <f t="shared" si="696"/>
        <v/>
      </c>
      <c r="N3424" s="437" t="e">
        <f t="shared" si="702"/>
        <v>#VALUE!</v>
      </c>
      <c r="O3424" s="437"/>
      <c r="P3424" s="430" t="str">
        <f t="shared" si="697"/>
        <v/>
      </c>
      <c r="U3424" s="177">
        <v>8</v>
      </c>
      <c r="V3424" s="177" t="s">
        <v>3014</v>
      </c>
      <c r="W3424" s="177" t="s">
        <v>3848</v>
      </c>
      <c r="X3424" s="177" t="s">
        <v>2834</v>
      </c>
      <c r="Y3424" s="177" t="s">
        <v>3849</v>
      </c>
      <c r="Z3424" s="177" t="s">
        <v>5782</v>
      </c>
      <c r="AA3424" s="525" t="s">
        <v>3850</v>
      </c>
      <c r="AB3424" s="399" t="str">
        <f t="shared" si="698"/>
        <v>DC2CK57</v>
      </c>
      <c r="AC3424" s="399" t="str">
        <f t="shared" si="699"/>
        <v>DC2CK57-DC</v>
      </c>
      <c r="AD3424" t="str">
        <f>Y3424&amp;"-"&amp;VLOOKUP(AC3424,'LICH THI'!C:AA,9,0)</f>
        <v>64DCMX3048-42482</v>
      </c>
      <c r="AE3424">
        <f t="shared" si="700"/>
        <v>1</v>
      </c>
    </row>
    <row r="3425" spans="1:31" x14ac:dyDescent="0.25">
      <c r="A3425" s="436" t="str">
        <f t="shared" si="690"/>
        <v>DC2CK57-DC-5</v>
      </c>
      <c r="B3425" s="436">
        <f>COUNTIF(AC$4:AC3425,AC3425)</f>
        <v>5</v>
      </c>
      <c r="C3425" s="436" t="str">
        <f t="shared" si="691"/>
        <v>DC2CK57-DC</v>
      </c>
      <c r="D3425" s="436">
        <f>VLOOKUP(C3425,'LICH THI'!C:AA,12,0)</f>
        <v>11</v>
      </c>
      <c r="E3425" s="436">
        <f>VLOOKUP(C3425,'LICH THI'!C:AA,13,0)</f>
        <v>0</v>
      </c>
      <c r="F3425" s="436" t="str">
        <f t="shared" si="701"/>
        <v/>
      </c>
      <c r="G3425" s="436" t="str">
        <f>VLOOKUP(C3425,'LICH THI'!C:AA,14,0)</f>
        <v/>
      </c>
      <c r="H3425" s="436" t="str">
        <f t="shared" si="692"/>
        <v/>
      </c>
      <c r="I3425" s="436" t="str">
        <f t="shared" si="693"/>
        <v>Phạm Đăng Huy</v>
      </c>
      <c r="J3425" s="436"/>
      <c r="K3425" s="436">
        <f t="shared" si="694"/>
        <v>1</v>
      </c>
      <c r="L3425" s="436" t="str">
        <f t="shared" si="695"/>
        <v>DC2CK57-DC-1</v>
      </c>
      <c r="M3425" s="436" t="str">
        <f t="shared" si="696"/>
        <v/>
      </c>
      <c r="N3425" s="437" t="e">
        <f t="shared" si="702"/>
        <v>#VALUE!</v>
      </c>
      <c r="O3425" s="437"/>
      <c r="P3425" s="430" t="str">
        <f t="shared" si="697"/>
        <v/>
      </c>
      <c r="U3425" s="177">
        <v>1</v>
      </c>
      <c r="V3425" s="177" t="s">
        <v>4803</v>
      </c>
      <c r="W3425" s="177" t="s">
        <v>5770</v>
      </c>
      <c r="X3425" s="177" t="s">
        <v>2911</v>
      </c>
      <c r="Y3425" s="177" t="s">
        <v>5771</v>
      </c>
      <c r="Z3425" s="177" t="s">
        <v>5782</v>
      </c>
      <c r="AA3425" s="525" t="s">
        <v>3777</v>
      </c>
      <c r="AB3425" s="399" t="str">
        <f t="shared" si="698"/>
        <v>DC2CK57</v>
      </c>
      <c r="AC3425" s="399" t="str">
        <f t="shared" si="699"/>
        <v>DC2CK57-DC</v>
      </c>
      <c r="AD3425" t="str">
        <f>Y3425&amp;"-"&amp;VLOOKUP(AC3425,'LICH THI'!C:AA,9,0)</f>
        <v>64DCMT3003-42482</v>
      </c>
      <c r="AE3425">
        <f t="shared" si="700"/>
        <v>1</v>
      </c>
    </row>
    <row r="3426" spans="1:31" x14ac:dyDescent="0.25">
      <c r="A3426" s="436" t="str">
        <f t="shared" si="690"/>
        <v>DC2CK57-DC-6</v>
      </c>
      <c r="B3426" s="436">
        <f>COUNTIF(AC$4:AC3426,AC3426)</f>
        <v>6</v>
      </c>
      <c r="C3426" s="436" t="str">
        <f t="shared" si="691"/>
        <v>DC2CK57-DC</v>
      </c>
      <c r="D3426" s="436">
        <f>VLOOKUP(C3426,'LICH THI'!C:AA,12,0)</f>
        <v>11</v>
      </c>
      <c r="E3426" s="436">
        <f>VLOOKUP(C3426,'LICH THI'!C:AA,13,0)</f>
        <v>0</v>
      </c>
      <c r="F3426" s="436" t="str">
        <f t="shared" si="701"/>
        <v/>
      </c>
      <c r="G3426" s="436" t="str">
        <f>VLOOKUP(C3426,'LICH THI'!C:AA,14,0)</f>
        <v/>
      </c>
      <c r="H3426" s="436" t="str">
        <f t="shared" si="692"/>
        <v/>
      </c>
      <c r="I3426" s="436" t="str">
        <f t="shared" si="693"/>
        <v>Trịnh Văn Nam</v>
      </c>
      <c r="J3426" s="436"/>
      <c r="K3426" s="436">
        <f t="shared" si="694"/>
        <v>1</v>
      </c>
      <c r="L3426" s="436" t="str">
        <f t="shared" si="695"/>
        <v>DC2CK57-DC-1</v>
      </c>
      <c r="M3426" s="436" t="str">
        <f t="shared" si="696"/>
        <v/>
      </c>
      <c r="N3426" s="437" t="e">
        <f t="shared" si="702"/>
        <v>#VALUE!</v>
      </c>
      <c r="O3426" s="437"/>
      <c r="P3426" s="430" t="str">
        <f t="shared" si="697"/>
        <v/>
      </c>
      <c r="U3426" s="177">
        <v>2</v>
      </c>
      <c r="V3426" s="177" t="s">
        <v>2982</v>
      </c>
      <c r="W3426" s="177" t="s">
        <v>2972</v>
      </c>
      <c r="X3426" s="177" t="s">
        <v>2773</v>
      </c>
      <c r="Y3426" s="177" t="s">
        <v>4808</v>
      </c>
      <c r="Z3426" s="177" t="s">
        <v>5782</v>
      </c>
      <c r="AA3426" s="525" t="s">
        <v>4809</v>
      </c>
      <c r="AB3426" s="399" t="str">
        <f t="shared" si="698"/>
        <v>DC2CK57</v>
      </c>
      <c r="AC3426" s="399" t="str">
        <f t="shared" si="699"/>
        <v>DC2CK57-DC</v>
      </c>
      <c r="AD3426" t="str">
        <f>Y3426&amp;"-"&amp;VLOOKUP(AC3426,'LICH THI'!C:AA,9,0)</f>
        <v>64DCMX2008-42482</v>
      </c>
      <c r="AE3426">
        <f t="shared" si="700"/>
        <v>1</v>
      </c>
    </row>
    <row r="3427" spans="1:31" x14ac:dyDescent="0.25">
      <c r="A3427" s="436" t="str">
        <f t="shared" si="690"/>
        <v>DC2CK57-DC-7</v>
      </c>
      <c r="B3427" s="436">
        <f>COUNTIF(AC$4:AC3427,AC3427)</f>
        <v>7</v>
      </c>
      <c r="C3427" s="436" t="str">
        <f t="shared" si="691"/>
        <v>DC2CK57-DC</v>
      </c>
      <c r="D3427" s="436">
        <f>VLOOKUP(C3427,'LICH THI'!C:AA,12,0)</f>
        <v>11</v>
      </c>
      <c r="E3427" s="436">
        <f>VLOOKUP(C3427,'LICH THI'!C:AA,13,0)</f>
        <v>0</v>
      </c>
      <c r="F3427" s="436" t="str">
        <f t="shared" si="701"/>
        <v/>
      </c>
      <c r="G3427" s="436" t="str">
        <f>VLOOKUP(C3427,'LICH THI'!C:AA,14,0)</f>
        <v/>
      </c>
      <c r="H3427" s="436" t="str">
        <f t="shared" si="692"/>
        <v/>
      </c>
      <c r="I3427" s="436" t="str">
        <f t="shared" si="693"/>
        <v>Phạm Xuân Quý</v>
      </c>
      <c r="J3427" s="436"/>
      <c r="K3427" s="436">
        <f t="shared" si="694"/>
        <v>1</v>
      </c>
      <c r="L3427" s="436" t="str">
        <f t="shared" si="695"/>
        <v>DC2CK57-DC-1</v>
      </c>
      <c r="M3427" s="436" t="str">
        <f t="shared" si="696"/>
        <v/>
      </c>
      <c r="N3427" s="437" t="e">
        <f t="shared" si="702"/>
        <v>#VALUE!</v>
      </c>
      <c r="O3427" s="437"/>
      <c r="P3427" s="430" t="str">
        <f t="shared" si="697"/>
        <v/>
      </c>
      <c r="U3427" s="177">
        <v>6</v>
      </c>
      <c r="V3427" s="177" t="s">
        <v>2999</v>
      </c>
      <c r="W3427" s="177" t="s">
        <v>3003</v>
      </c>
      <c r="X3427" s="177" t="s">
        <v>3004</v>
      </c>
      <c r="Y3427" s="177" t="s">
        <v>3005</v>
      </c>
      <c r="Z3427" s="177" t="s">
        <v>5782</v>
      </c>
      <c r="AA3427" s="525" t="s">
        <v>3006</v>
      </c>
      <c r="AB3427" s="399" t="str">
        <f t="shared" si="698"/>
        <v>DC2CK57</v>
      </c>
      <c r="AC3427" s="399" t="str">
        <f t="shared" si="699"/>
        <v>DC2CK57-DC</v>
      </c>
      <c r="AD3427" t="str">
        <f>Y3427&amp;"-"&amp;VLOOKUP(AC3427,'LICH THI'!C:AA,9,0)</f>
        <v>64DCMX3027-42482</v>
      </c>
      <c r="AE3427">
        <f t="shared" si="700"/>
        <v>1</v>
      </c>
    </row>
    <row r="3428" spans="1:31" x14ac:dyDescent="0.25">
      <c r="A3428" s="436" t="str">
        <f t="shared" si="690"/>
        <v>DC2CK57-DC-8</v>
      </c>
      <c r="B3428" s="436">
        <f>COUNTIF(AC$4:AC3428,AC3428)</f>
        <v>8</v>
      </c>
      <c r="C3428" s="436" t="str">
        <f t="shared" si="691"/>
        <v>DC2CK57-DC</v>
      </c>
      <c r="D3428" s="436">
        <f>VLOOKUP(C3428,'LICH THI'!C:AA,12,0)</f>
        <v>11</v>
      </c>
      <c r="E3428" s="436">
        <f>VLOOKUP(C3428,'LICH THI'!C:AA,13,0)</f>
        <v>0</v>
      </c>
      <c r="F3428" s="436" t="str">
        <f t="shared" si="701"/>
        <v/>
      </c>
      <c r="G3428" s="436" t="str">
        <f>VLOOKUP(C3428,'LICH THI'!C:AA,14,0)</f>
        <v/>
      </c>
      <c r="H3428" s="436" t="str">
        <f t="shared" si="692"/>
        <v/>
      </c>
      <c r="I3428" s="436" t="str">
        <f t="shared" si="693"/>
        <v>Vũ Trọng Quyền</v>
      </c>
      <c r="J3428" s="436"/>
      <c r="K3428" s="436">
        <f t="shared" si="694"/>
        <v>1</v>
      </c>
      <c r="L3428" s="436" t="str">
        <f t="shared" si="695"/>
        <v>DC2CK57-DC-1</v>
      </c>
      <c r="M3428" s="436" t="str">
        <f t="shared" si="696"/>
        <v/>
      </c>
      <c r="N3428" s="437" t="e">
        <f t="shared" si="702"/>
        <v>#VALUE!</v>
      </c>
      <c r="O3428" s="437"/>
      <c r="P3428" s="430" t="str">
        <f t="shared" si="697"/>
        <v/>
      </c>
      <c r="U3428" s="177">
        <v>3</v>
      </c>
      <c r="V3428" s="177" t="s">
        <v>2982</v>
      </c>
      <c r="W3428" s="177" t="s">
        <v>2983</v>
      </c>
      <c r="X3428" s="177" t="s">
        <v>2984</v>
      </c>
      <c r="Y3428" s="177" t="s">
        <v>2985</v>
      </c>
      <c r="Z3428" s="177" t="s">
        <v>5782</v>
      </c>
      <c r="AA3428" s="525" t="s">
        <v>2986</v>
      </c>
      <c r="AB3428" s="399" t="str">
        <f t="shared" si="698"/>
        <v>DC2CK57</v>
      </c>
      <c r="AC3428" s="399" t="str">
        <f t="shared" si="699"/>
        <v>DC2CK57-DC</v>
      </c>
      <c r="AD3428" t="str">
        <f>Y3428&amp;"-"&amp;VLOOKUP(AC3428,'LICH THI'!C:AA,9,0)</f>
        <v>64DCMX2010-42482</v>
      </c>
      <c r="AE3428">
        <f t="shared" si="700"/>
        <v>1</v>
      </c>
    </row>
    <row r="3429" spans="1:31" x14ac:dyDescent="0.25">
      <c r="A3429" s="436" t="str">
        <f t="shared" si="690"/>
        <v>DC2CK57-DC-9</v>
      </c>
      <c r="B3429" s="436">
        <f>COUNTIF(AC$4:AC3429,AC3429)</f>
        <v>9</v>
      </c>
      <c r="C3429" s="436" t="str">
        <f t="shared" si="691"/>
        <v>DC2CK57-DC</v>
      </c>
      <c r="D3429" s="436">
        <f>VLOOKUP(C3429,'LICH THI'!C:AA,12,0)</f>
        <v>11</v>
      </c>
      <c r="E3429" s="436">
        <f>VLOOKUP(C3429,'LICH THI'!C:AA,13,0)</f>
        <v>0</v>
      </c>
      <c r="F3429" s="436" t="str">
        <f t="shared" si="701"/>
        <v/>
      </c>
      <c r="G3429" s="436" t="str">
        <f>VLOOKUP(C3429,'LICH THI'!C:AA,14,0)</f>
        <v/>
      </c>
      <c r="H3429" s="436" t="str">
        <f t="shared" si="692"/>
        <v/>
      </c>
      <c r="I3429" s="436" t="str">
        <f t="shared" si="693"/>
        <v>Trần Trung Tiến</v>
      </c>
      <c r="J3429" s="436"/>
      <c r="K3429" s="436">
        <f t="shared" si="694"/>
        <v>1</v>
      </c>
      <c r="L3429" s="436" t="str">
        <f t="shared" si="695"/>
        <v>DC2CK57-DC-1</v>
      </c>
      <c r="M3429" s="436" t="str">
        <f t="shared" si="696"/>
        <v/>
      </c>
      <c r="N3429" s="437" t="e">
        <f t="shared" si="702"/>
        <v>#VALUE!</v>
      </c>
      <c r="O3429" s="437"/>
      <c r="P3429" s="430" t="str">
        <f t="shared" si="697"/>
        <v/>
      </c>
      <c r="U3429" s="177">
        <v>4</v>
      </c>
      <c r="V3429" s="177" t="s">
        <v>2982</v>
      </c>
      <c r="W3429" s="177" t="s">
        <v>3052</v>
      </c>
      <c r="X3429" s="177" t="s">
        <v>2992</v>
      </c>
      <c r="Y3429" s="177" t="s">
        <v>5783</v>
      </c>
      <c r="Z3429" s="177" t="s">
        <v>5782</v>
      </c>
      <c r="AA3429" s="525" t="s">
        <v>4562</v>
      </c>
      <c r="AB3429" s="399" t="str">
        <f t="shared" si="698"/>
        <v>DC2CK57</v>
      </c>
      <c r="AC3429" s="399" t="str">
        <f t="shared" si="699"/>
        <v>DC2CK57-DC</v>
      </c>
      <c r="AD3429" t="str">
        <f>Y3429&amp;"-"&amp;VLOOKUP(AC3429,'LICH THI'!C:AA,9,0)</f>
        <v>64DCMX2014-42482</v>
      </c>
      <c r="AE3429">
        <f t="shared" si="700"/>
        <v>1</v>
      </c>
    </row>
    <row r="3430" spans="1:31" x14ac:dyDescent="0.25">
      <c r="A3430" s="436" t="str">
        <f t="shared" si="690"/>
        <v>DC2CK57-DC-10</v>
      </c>
      <c r="B3430" s="436">
        <f>COUNTIF(AC$4:AC3430,AC3430)</f>
        <v>10</v>
      </c>
      <c r="C3430" s="436" t="str">
        <f t="shared" si="691"/>
        <v>DC2CK57-DC</v>
      </c>
      <c r="D3430" s="436">
        <f>VLOOKUP(C3430,'LICH THI'!C:AA,12,0)</f>
        <v>11</v>
      </c>
      <c r="E3430" s="436">
        <f>VLOOKUP(C3430,'LICH THI'!C:AA,13,0)</f>
        <v>0</v>
      </c>
      <c r="F3430" s="436" t="str">
        <f t="shared" si="701"/>
        <v/>
      </c>
      <c r="G3430" s="436" t="str">
        <f>VLOOKUP(C3430,'LICH THI'!C:AA,14,0)</f>
        <v/>
      </c>
      <c r="H3430" s="436" t="str">
        <f t="shared" si="692"/>
        <v/>
      </c>
      <c r="I3430" s="436" t="str">
        <f t="shared" si="693"/>
        <v>Nguyễn Bá Tú</v>
      </c>
      <c r="J3430" s="436"/>
      <c r="K3430" s="436">
        <f t="shared" si="694"/>
        <v>1</v>
      </c>
      <c r="L3430" s="436" t="str">
        <f t="shared" si="695"/>
        <v>DC2CK57-DC-1</v>
      </c>
      <c r="M3430" s="436" t="str">
        <f t="shared" si="696"/>
        <v/>
      </c>
      <c r="N3430" s="437" t="e">
        <f t="shared" si="702"/>
        <v>#VALUE!</v>
      </c>
      <c r="O3430" s="437"/>
      <c r="P3430" s="430" t="str">
        <f t="shared" si="697"/>
        <v/>
      </c>
      <c r="U3430" s="177">
        <v>9</v>
      </c>
      <c r="V3430" s="177" t="s">
        <v>3014</v>
      </c>
      <c r="W3430" s="177" t="s">
        <v>4789</v>
      </c>
      <c r="X3430" s="177" t="s">
        <v>2697</v>
      </c>
      <c r="Y3430" s="177" t="s">
        <v>5786</v>
      </c>
      <c r="Z3430" s="177" t="s">
        <v>5782</v>
      </c>
      <c r="AA3430" s="525" t="s">
        <v>5787</v>
      </c>
      <c r="AB3430" s="399" t="str">
        <f t="shared" si="698"/>
        <v>DC2CK57</v>
      </c>
      <c r="AC3430" s="399" t="str">
        <f t="shared" si="699"/>
        <v>DC2CK57-DC</v>
      </c>
      <c r="AD3430" t="str">
        <f>Y3430&amp;"-"&amp;VLOOKUP(AC3430,'LICH THI'!C:AA,9,0)</f>
        <v>64DCMX3050-42482</v>
      </c>
      <c r="AE3430">
        <f t="shared" si="700"/>
        <v>1</v>
      </c>
    </row>
    <row r="3431" spans="1:31" x14ac:dyDescent="0.25">
      <c r="A3431" s="436" t="str">
        <f t="shared" si="690"/>
        <v>DC2CK57-DC-11</v>
      </c>
      <c r="B3431" s="436">
        <f>COUNTIF(AC$4:AC3431,AC3431)</f>
        <v>11</v>
      </c>
      <c r="C3431" s="436" t="str">
        <f t="shared" si="691"/>
        <v>DC2CK57-DC</v>
      </c>
      <c r="D3431" s="436">
        <f>VLOOKUP(C3431,'LICH THI'!C:AA,12,0)</f>
        <v>11</v>
      </c>
      <c r="E3431" s="436">
        <f>VLOOKUP(C3431,'LICH THI'!C:AA,13,0)</f>
        <v>0</v>
      </c>
      <c r="F3431" s="436" t="str">
        <f t="shared" si="701"/>
        <v/>
      </c>
      <c r="G3431" s="436" t="str">
        <f>VLOOKUP(C3431,'LICH THI'!C:AA,14,0)</f>
        <v/>
      </c>
      <c r="H3431" s="436" t="str">
        <f t="shared" si="692"/>
        <v/>
      </c>
      <c r="I3431" s="436" t="str">
        <f t="shared" si="693"/>
        <v>Nguyễn Văn Vũ</v>
      </c>
      <c r="J3431" s="436"/>
      <c r="K3431" s="436">
        <f t="shared" si="694"/>
        <v>1</v>
      </c>
      <c r="L3431" s="436" t="str">
        <f t="shared" si="695"/>
        <v>DC2CK57-DC-1</v>
      </c>
      <c r="M3431" s="436" t="str">
        <f t="shared" si="696"/>
        <v/>
      </c>
      <c r="N3431" s="437" t="e">
        <f t="shared" si="702"/>
        <v>#VALUE!</v>
      </c>
      <c r="O3431" s="437"/>
      <c r="P3431" s="430" t="str">
        <f t="shared" si="697"/>
        <v/>
      </c>
      <c r="U3431" s="177">
        <v>7</v>
      </c>
      <c r="V3431" s="177" t="s">
        <v>2999</v>
      </c>
      <c r="W3431" s="177" t="s">
        <v>2741</v>
      </c>
      <c r="X3431" s="177" t="s">
        <v>3011</v>
      </c>
      <c r="Y3431" s="177" t="s">
        <v>3012</v>
      </c>
      <c r="Z3431" s="177" t="s">
        <v>5782</v>
      </c>
      <c r="AA3431" s="525" t="s">
        <v>3013</v>
      </c>
      <c r="AB3431" s="399" t="str">
        <f t="shared" si="698"/>
        <v>DC2CK57</v>
      </c>
      <c r="AC3431" s="399" t="str">
        <f t="shared" si="699"/>
        <v>DC2CK57-DC</v>
      </c>
      <c r="AD3431" t="str">
        <f>Y3431&amp;"-"&amp;VLOOKUP(AC3431,'LICH THI'!C:AA,9,0)</f>
        <v>64DCMX3011-42482</v>
      </c>
      <c r="AE3431">
        <f t="shared" si="700"/>
        <v>1</v>
      </c>
    </row>
    <row r="3432" spans="1:31" x14ac:dyDescent="0.25">
      <c r="A3432" s="436" t="str">
        <f t="shared" si="690"/>
        <v>DC2CO11-DC-1</v>
      </c>
      <c r="B3432" s="436">
        <f>COUNTIF(AC$4:AC3432,AC3432)</f>
        <v>1</v>
      </c>
      <c r="C3432" s="436" t="str">
        <f t="shared" si="691"/>
        <v>DC2CO11-DC</v>
      </c>
      <c r="D3432" s="436">
        <f>VLOOKUP(C3432,'LICH THI'!C:AA,12,0)</f>
        <v>20</v>
      </c>
      <c r="E3432" s="436">
        <f>VLOOKUP(C3432,'LICH THI'!C:AA,13,0)</f>
        <v>20</v>
      </c>
      <c r="F3432" s="436">
        <f t="shared" si="701"/>
        <v>20</v>
      </c>
      <c r="G3432" s="436">
        <f>VLOOKUP(C3432,'LICH THI'!C:AA,14,0)</f>
        <v>1</v>
      </c>
      <c r="H3432" s="436">
        <f t="shared" si="692"/>
        <v>1</v>
      </c>
      <c r="I3432" s="436" t="str">
        <f t="shared" si="693"/>
        <v>Nguyễn Ngọc Anh</v>
      </c>
      <c r="J3432" s="436"/>
      <c r="K3432" s="436">
        <f t="shared" si="694"/>
        <v>1</v>
      </c>
      <c r="L3432" s="436" t="str">
        <f t="shared" si="695"/>
        <v>DC2CO11-DC-1</v>
      </c>
      <c r="M3432" s="436">
        <f t="shared" si="696"/>
        <v>11</v>
      </c>
      <c r="N3432" s="437">
        <f t="shared" si="702"/>
        <v>11</v>
      </c>
      <c r="O3432" s="437"/>
      <c r="P3432" s="430" t="str">
        <f t="shared" si="697"/>
        <v/>
      </c>
      <c r="U3432" s="177">
        <v>8</v>
      </c>
      <c r="V3432" s="177" t="s">
        <v>3467</v>
      </c>
      <c r="W3432" s="177" t="s">
        <v>2783</v>
      </c>
      <c r="X3432" s="177" t="s">
        <v>2611</v>
      </c>
      <c r="Y3432" s="177" t="s">
        <v>6637</v>
      </c>
      <c r="Z3432" s="177" t="s">
        <v>6632</v>
      </c>
      <c r="AA3432" s="525" t="s">
        <v>6638</v>
      </c>
      <c r="AB3432" s="399" t="str">
        <f t="shared" si="698"/>
        <v>DC2CO11</v>
      </c>
      <c r="AC3432" s="399" t="str">
        <f t="shared" si="699"/>
        <v>DC2CO11-DC</v>
      </c>
      <c r="AD3432" t="str">
        <f>Y3432&amp;"-"&amp;VLOOKUP(AC3432,'LICH THI'!C:AA,9,0)</f>
        <v>65DCDB20576-42482</v>
      </c>
      <c r="AE3432">
        <f t="shared" si="700"/>
        <v>1</v>
      </c>
    </row>
    <row r="3433" spans="1:31" x14ac:dyDescent="0.25">
      <c r="A3433" s="436" t="str">
        <f t="shared" si="690"/>
        <v>DC2CO11-DC-2</v>
      </c>
      <c r="B3433" s="436">
        <f>COUNTIF(AC$4:AC3433,AC3433)</f>
        <v>2</v>
      </c>
      <c r="C3433" s="436" t="str">
        <f t="shared" si="691"/>
        <v>DC2CO11-DC</v>
      </c>
      <c r="D3433" s="436">
        <f>VLOOKUP(C3433,'LICH THI'!C:AA,12,0)</f>
        <v>20</v>
      </c>
      <c r="E3433" s="436">
        <f>VLOOKUP(C3433,'LICH THI'!C:AA,13,0)</f>
        <v>20</v>
      </c>
      <c r="F3433" s="436">
        <f t="shared" si="701"/>
        <v>20</v>
      </c>
      <c r="G3433" s="436">
        <f>VLOOKUP(C3433,'LICH THI'!C:AA,14,0)</f>
        <v>1</v>
      </c>
      <c r="H3433" s="436">
        <f t="shared" si="692"/>
        <v>1</v>
      </c>
      <c r="I3433" s="436" t="str">
        <f t="shared" si="693"/>
        <v>Hoàng Công Biên</v>
      </c>
      <c r="J3433" s="436"/>
      <c r="K3433" s="436">
        <f t="shared" si="694"/>
        <v>1</v>
      </c>
      <c r="L3433" s="436" t="str">
        <f t="shared" si="695"/>
        <v>DC2CO11-DC-1</v>
      </c>
      <c r="M3433" s="436">
        <f t="shared" si="696"/>
        <v>11</v>
      </c>
      <c r="N3433" s="437">
        <f t="shared" si="702"/>
        <v>12</v>
      </c>
      <c r="O3433" s="437"/>
      <c r="P3433" s="430" t="str">
        <f t="shared" si="697"/>
        <v/>
      </c>
      <c r="U3433" s="177">
        <v>15</v>
      </c>
      <c r="V3433" s="177" t="s">
        <v>3892</v>
      </c>
      <c r="W3433" s="177" t="s">
        <v>6645</v>
      </c>
      <c r="X3433" s="177" t="s">
        <v>6646</v>
      </c>
      <c r="Y3433" s="177" t="s">
        <v>6647</v>
      </c>
      <c r="Z3433" s="177" t="s">
        <v>6632</v>
      </c>
      <c r="AA3433" s="525" t="s">
        <v>6648</v>
      </c>
      <c r="AB3433" s="399" t="str">
        <f t="shared" si="698"/>
        <v>DC2CO11</v>
      </c>
      <c r="AC3433" s="399" t="str">
        <f t="shared" si="699"/>
        <v>DC2CO11-DC</v>
      </c>
      <c r="AD3433" t="str">
        <f>Y3433&amp;"-"&amp;VLOOKUP(AC3433,'LICH THI'!C:AA,9,0)</f>
        <v>65DCDB20556-42482</v>
      </c>
      <c r="AE3433">
        <f t="shared" si="700"/>
        <v>1</v>
      </c>
    </row>
    <row r="3434" spans="1:31" x14ac:dyDescent="0.25">
      <c r="A3434" s="436" t="str">
        <f t="shared" si="690"/>
        <v>DC2CO11-DC-3</v>
      </c>
      <c r="B3434" s="436">
        <f>COUNTIF(AC$4:AC3434,AC3434)</f>
        <v>3</v>
      </c>
      <c r="C3434" s="436" t="str">
        <f t="shared" si="691"/>
        <v>DC2CO11-DC</v>
      </c>
      <c r="D3434" s="436">
        <f>VLOOKUP(C3434,'LICH THI'!C:AA,12,0)</f>
        <v>20</v>
      </c>
      <c r="E3434" s="436">
        <f>VLOOKUP(C3434,'LICH THI'!C:AA,13,0)</f>
        <v>20</v>
      </c>
      <c r="F3434" s="436">
        <f t="shared" si="701"/>
        <v>20</v>
      </c>
      <c r="G3434" s="436">
        <f>VLOOKUP(C3434,'LICH THI'!C:AA,14,0)</f>
        <v>1</v>
      </c>
      <c r="H3434" s="436">
        <f t="shared" si="692"/>
        <v>1</v>
      </c>
      <c r="I3434" s="436" t="str">
        <f t="shared" si="693"/>
        <v>Lê Ngọc Cường</v>
      </c>
      <c r="J3434" s="436"/>
      <c r="K3434" s="436">
        <f t="shared" si="694"/>
        <v>1</v>
      </c>
      <c r="L3434" s="436" t="str">
        <f t="shared" si="695"/>
        <v>DC2CO11-DC-1</v>
      </c>
      <c r="M3434" s="436">
        <f t="shared" si="696"/>
        <v>11</v>
      </c>
      <c r="N3434" s="437">
        <f t="shared" si="702"/>
        <v>13</v>
      </c>
      <c r="O3434" s="437"/>
      <c r="P3434" s="430" t="str">
        <f t="shared" si="697"/>
        <v/>
      </c>
      <c r="U3434" s="177">
        <v>7</v>
      </c>
      <c r="V3434" s="177" t="s">
        <v>3426</v>
      </c>
      <c r="W3434" s="177" t="s">
        <v>2610</v>
      </c>
      <c r="X3434" s="177" t="s">
        <v>2735</v>
      </c>
      <c r="Y3434" s="177" t="s">
        <v>5450</v>
      </c>
      <c r="Z3434" s="177" t="s">
        <v>6632</v>
      </c>
      <c r="AA3434" s="525" t="s">
        <v>2789</v>
      </c>
      <c r="AB3434" s="399" t="str">
        <f t="shared" si="698"/>
        <v>DC2CO11</v>
      </c>
      <c r="AC3434" s="399" t="str">
        <f t="shared" si="699"/>
        <v>DC2CO11-DC</v>
      </c>
      <c r="AD3434" t="str">
        <f>Y3434&amp;"-"&amp;VLOOKUP(AC3434,'LICH THI'!C:AA,9,0)</f>
        <v>65DCCD22412-42482</v>
      </c>
      <c r="AE3434">
        <f t="shared" si="700"/>
        <v>1</v>
      </c>
    </row>
    <row r="3435" spans="1:31" x14ac:dyDescent="0.25">
      <c r="A3435" s="436" t="str">
        <f t="shared" si="690"/>
        <v>DC2CO11-DC-4</v>
      </c>
      <c r="B3435" s="436">
        <f>COUNTIF(AC$4:AC3435,AC3435)</f>
        <v>4</v>
      </c>
      <c r="C3435" s="436" t="str">
        <f t="shared" si="691"/>
        <v>DC2CO11-DC</v>
      </c>
      <c r="D3435" s="436">
        <f>VLOOKUP(C3435,'LICH THI'!C:AA,12,0)</f>
        <v>20</v>
      </c>
      <c r="E3435" s="436">
        <f>VLOOKUP(C3435,'LICH THI'!C:AA,13,0)</f>
        <v>20</v>
      </c>
      <c r="F3435" s="436">
        <f t="shared" si="701"/>
        <v>20</v>
      </c>
      <c r="G3435" s="436">
        <f>VLOOKUP(C3435,'LICH THI'!C:AA,14,0)</f>
        <v>1</v>
      </c>
      <c r="H3435" s="436">
        <f t="shared" si="692"/>
        <v>1</v>
      </c>
      <c r="I3435" s="436" t="str">
        <f t="shared" si="693"/>
        <v>Đỗ Đình Dân</v>
      </c>
      <c r="J3435" s="436"/>
      <c r="K3435" s="436">
        <f t="shared" si="694"/>
        <v>1</v>
      </c>
      <c r="L3435" s="436" t="str">
        <f t="shared" si="695"/>
        <v>DC2CO11-DC-1</v>
      </c>
      <c r="M3435" s="436">
        <f t="shared" si="696"/>
        <v>11</v>
      </c>
      <c r="N3435" s="437">
        <f t="shared" si="702"/>
        <v>14</v>
      </c>
      <c r="O3435" s="437"/>
      <c r="P3435" s="430" t="str">
        <f t="shared" si="697"/>
        <v/>
      </c>
      <c r="U3435" s="177">
        <v>9</v>
      </c>
      <c r="V3435" s="177" t="s">
        <v>3467</v>
      </c>
      <c r="W3435" s="177" t="s">
        <v>6639</v>
      </c>
      <c r="X3435" s="177" t="s">
        <v>3082</v>
      </c>
      <c r="Y3435" s="177" t="s">
        <v>6640</v>
      </c>
      <c r="Z3435" s="177" t="s">
        <v>6632</v>
      </c>
      <c r="AA3435" s="525" t="s">
        <v>3519</v>
      </c>
      <c r="AB3435" s="399" t="str">
        <f t="shared" si="698"/>
        <v>DC2CO11</v>
      </c>
      <c r="AC3435" s="399" t="str">
        <f t="shared" si="699"/>
        <v>DC2CO11-DC</v>
      </c>
      <c r="AD3435" t="str">
        <f>Y3435&amp;"-"&amp;VLOOKUP(AC3435,'LICH THI'!C:AA,9,0)</f>
        <v>65DCDB20615-42482</v>
      </c>
      <c r="AE3435">
        <f t="shared" si="700"/>
        <v>1</v>
      </c>
    </row>
    <row r="3436" spans="1:31" x14ac:dyDescent="0.25">
      <c r="A3436" s="436" t="str">
        <f t="shared" si="690"/>
        <v>DC2CO11-DC-5</v>
      </c>
      <c r="B3436" s="436">
        <f>COUNTIF(AC$4:AC3436,AC3436)</f>
        <v>5</v>
      </c>
      <c r="C3436" s="436" t="str">
        <f t="shared" si="691"/>
        <v>DC2CO11-DC</v>
      </c>
      <c r="D3436" s="436">
        <f>VLOOKUP(C3436,'LICH THI'!C:AA,12,0)</f>
        <v>20</v>
      </c>
      <c r="E3436" s="436">
        <f>VLOOKUP(C3436,'LICH THI'!C:AA,13,0)</f>
        <v>20</v>
      </c>
      <c r="F3436" s="436">
        <f t="shared" si="701"/>
        <v>20</v>
      </c>
      <c r="G3436" s="436">
        <f>VLOOKUP(C3436,'LICH THI'!C:AA,14,0)</f>
        <v>1</v>
      </c>
      <c r="H3436" s="436">
        <f t="shared" si="692"/>
        <v>1</v>
      </c>
      <c r="I3436" s="436" t="str">
        <f t="shared" si="693"/>
        <v>Lê Nhân Đạt</v>
      </c>
      <c r="J3436" s="436"/>
      <c r="K3436" s="436">
        <f t="shared" si="694"/>
        <v>1</v>
      </c>
      <c r="L3436" s="436" t="str">
        <f t="shared" si="695"/>
        <v>DC2CO11-DC-1</v>
      </c>
      <c r="M3436" s="436">
        <f t="shared" si="696"/>
        <v>11</v>
      </c>
      <c r="N3436" s="437">
        <f t="shared" si="702"/>
        <v>15</v>
      </c>
      <c r="O3436" s="437"/>
      <c r="P3436" s="430" t="str">
        <f t="shared" si="697"/>
        <v/>
      </c>
      <c r="U3436" s="177">
        <v>6</v>
      </c>
      <c r="V3436" s="177" t="s">
        <v>2935</v>
      </c>
      <c r="W3436" s="177" t="s">
        <v>2941</v>
      </c>
      <c r="X3436" s="177" t="s">
        <v>2746</v>
      </c>
      <c r="Y3436" s="177" t="s">
        <v>2942</v>
      </c>
      <c r="Z3436" s="177" t="s">
        <v>6632</v>
      </c>
      <c r="AA3436" s="525" t="s">
        <v>2943</v>
      </c>
      <c r="AB3436" s="399" t="str">
        <f t="shared" si="698"/>
        <v>DC2CO11</v>
      </c>
      <c r="AC3436" s="399" t="str">
        <f t="shared" si="699"/>
        <v>DC2CO11-DC</v>
      </c>
      <c r="AD3436" t="str">
        <f>Y3436&amp;"-"&amp;VLOOKUP(AC3436,'LICH THI'!C:AA,9,0)</f>
        <v>64DCDB3072-42482</v>
      </c>
      <c r="AE3436">
        <f t="shared" si="700"/>
        <v>1</v>
      </c>
    </row>
    <row r="3437" spans="1:31" x14ac:dyDescent="0.25">
      <c r="A3437" s="436" t="str">
        <f t="shared" si="690"/>
        <v>DC2CO11-DC-6</v>
      </c>
      <c r="B3437" s="436">
        <f>COUNTIF(AC$4:AC3437,AC3437)</f>
        <v>6</v>
      </c>
      <c r="C3437" s="436" t="str">
        <f t="shared" si="691"/>
        <v>DC2CO11-DC</v>
      </c>
      <c r="D3437" s="436">
        <f>VLOOKUP(C3437,'LICH THI'!C:AA,12,0)</f>
        <v>20</v>
      </c>
      <c r="E3437" s="436">
        <f>VLOOKUP(C3437,'LICH THI'!C:AA,13,0)</f>
        <v>20</v>
      </c>
      <c r="F3437" s="436">
        <f t="shared" si="701"/>
        <v>20</v>
      </c>
      <c r="G3437" s="436">
        <f>VLOOKUP(C3437,'LICH THI'!C:AA,14,0)</f>
        <v>1</v>
      </c>
      <c r="H3437" s="436">
        <f t="shared" si="692"/>
        <v>1</v>
      </c>
      <c r="I3437" s="436" t="str">
        <f t="shared" si="693"/>
        <v>Phan Thanh Hà</v>
      </c>
      <c r="J3437" s="436"/>
      <c r="K3437" s="436">
        <f t="shared" si="694"/>
        <v>1</v>
      </c>
      <c r="L3437" s="436" t="str">
        <f t="shared" si="695"/>
        <v>DC2CO11-DC-1</v>
      </c>
      <c r="M3437" s="436">
        <f t="shared" si="696"/>
        <v>11</v>
      </c>
      <c r="N3437" s="437">
        <f t="shared" si="702"/>
        <v>16</v>
      </c>
      <c r="O3437" s="437"/>
      <c r="P3437" s="430" t="str">
        <f t="shared" si="697"/>
        <v/>
      </c>
      <c r="U3437" s="177">
        <v>1</v>
      </c>
      <c r="V3437" s="177" t="s">
        <v>2868</v>
      </c>
      <c r="W3437" s="177" t="s">
        <v>5131</v>
      </c>
      <c r="X3437" s="177" t="s">
        <v>3163</v>
      </c>
      <c r="Y3437" s="177" t="s">
        <v>5132</v>
      </c>
      <c r="Z3437" s="177" t="s">
        <v>6632</v>
      </c>
      <c r="AA3437" s="525" t="s">
        <v>5133</v>
      </c>
      <c r="AB3437" s="399" t="str">
        <f t="shared" si="698"/>
        <v>DC2CO11</v>
      </c>
      <c r="AC3437" s="399" t="str">
        <f t="shared" si="699"/>
        <v>DC2CO11-DC</v>
      </c>
      <c r="AD3437" t="str">
        <f>Y3437&amp;"-"&amp;VLOOKUP(AC3437,'LICH THI'!C:AA,9,0)</f>
        <v>64DCCD3263-42482</v>
      </c>
      <c r="AE3437">
        <f t="shared" si="700"/>
        <v>1</v>
      </c>
    </row>
    <row r="3438" spans="1:31" x14ac:dyDescent="0.25">
      <c r="A3438" s="436" t="str">
        <f t="shared" si="690"/>
        <v>DC2CO11-DC-7</v>
      </c>
      <c r="B3438" s="436">
        <f>COUNTIF(AC$4:AC3438,AC3438)</f>
        <v>7</v>
      </c>
      <c r="C3438" s="436" t="str">
        <f t="shared" si="691"/>
        <v>DC2CO11-DC</v>
      </c>
      <c r="D3438" s="436">
        <f>VLOOKUP(C3438,'LICH THI'!C:AA,12,0)</f>
        <v>20</v>
      </c>
      <c r="E3438" s="436">
        <f>VLOOKUP(C3438,'LICH THI'!C:AA,13,0)</f>
        <v>20</v>
      </c>
      <c r="F3438" s="436">
        <f t="shared" si="701"/>
        <v>20</v>
      </c>
      <c r="G3438" s="436">
        <f>VLOOKUP(C3438,'LICH THI'!C:AA,14,0)</f>
        <v>1</v>
      </c>
      <c r="H3438" s="436">
        <f t="shared" si="692"/>
        <v>1</v>
      </c>
      <c r="I3438" s="436" t="str">
        <f t="shared" si="693"/>
        <v>Nguyễn Văn Hiên</v>
      </c>
      <c r="J3438" s="436"/>
      <c r="K3438" s="436">
        <f t="shared" si="694"/>
        <v>1</v>
      </c>
      <c r="L3438" s="436" t="str">
        <f t="shared" si="695"/>
        <v>DC2CO11-DC-1</v>
      </c>
      <c r="M3438" s="436">
        <f t="shared" si="696"/>
        <v>11</v>
      </c>
      <c r="N3438" s="437">
        <f t="shared" si="702"/>
        <v>17</v>
      </c>
      <c r="O3438" s="437"/>
      <c r="P3438" s="430" t="str">
        <f t="shared" si="697"/>
        <v/>
      </c>
      <c r="U3438" s="177">
        <v>2</v>
      </c>
      <c r="V3438" s="177" t="s">
        <v>3731</v>
      </c>
      <c r="W3438" s="177" t="s">
        <v>2741</v>
      </c>
      <c r="X3438" s="177" t="s">
        <v>5619</v>
      </c>
      <c r="Y3438" s="177" t="s">
        <v>6633</v>
      </c>
      <c r="Z3438" s="177" t="s">
        <v>6632</v>
      </c>
      <c r="AA3438" s="525" t="s">
        <v>3062</v>
      </c>
      <c r="AB3438" s="399" t="str">
        <f t="shared" si="698"/>
        <v>DC2CO11</v>
      </c>
      <c r="AC3438" s="399" t="str">
        <f t="shared" si="699"/>
        <v>DC2CO11-DC</v>
      </c>
      <c r="AD3438" t="str">
        <f>Y3438&amp;"-"&amp;VLOOKUP(AC3438,'LICH THI'!C:AA,9,0)</f>
        <v>64DCCS3049-42482</v>
      </c>
      <c r="AE3438">
        <f t="shared" si="700"/>
        <v>1</v>
      </c>
    </row>
    <row r="3439" spans="1:31" x14ac:dyDescent="0.25">
      <c r="A3439" s="436" t="str">
        <f t="shared" si="690"/>
        <v>DC2CO11-DC-8</v>
      </c>
      <c r="B3439" s="436">
        <f>COUNTIF(AC$4:AC3439,AC3439)</f>
        <v>8</v>
      </c>
      <c r="C3439" s="436" t="str">
        <f t="shared" si="691"/>
        <v>DC2CO11-DC</v>
      </c>
      <c r="D3439" s="436">
        <f>VLOOKUP(C3439,'LICH THI'!C:AA,12,0)</f>
        <v>20</v>
      </c>
      <c r="E3439" s="436">
        <f>VLOOKUP(C3439,'LICH THI'!C:AA,13,0)</f>
        <v>20</v>
      </c>
      <c r="F3439" s="436">
        <f t="shared" si="701"/>
        <v>20</v>
      </c>
      <c r="G3439" s="436">
        <f>VLOOKUP(C3439,'LICH THI'!C:AA,14,0)</f>
        <v>1</v>
      </c>
      <c r="H3439" s="436">
        <f t="shared" si="692"/>
        <v>1</v>
      </c>
      <c r="I3439" s="436" t="str">
        <f t="shared" si="693"/>
        <v>Nguyễn Văn Hiếu</v>
      </c>
      <c r="J3439" s="436"/>
      <c r="K3439" s="436">
        <f t="shared" si="694"/>
        <v>1</v>
      </c>
      <c r="L3439" s="436" t="str">
        <f t="shared" si="695"/>
        <v>DC2CO11-DC-1</v>
      </c>
      <c r="M3439" s="436">
        <f t="shared" si="696"/>
        <v>11</v>
      </c>
      <c r="N3439" s="437">
        <f t="shared" si="702"/>
        <v>18</v>
      </c>
      <c r="O3439" s="437"/>
      <c r="P3439" s="430" t="str">
        <f t="shared" si="697"/>
        <v/>
      </c>
      <c r="U3439" s="177">
        <v>10</v>
      </c>
      <c r="V3439" s="177" t="s">
        <v>3467</v>
      </c>
      <c r="W3439" s="177" t="s">
        <v>2741</v>
      </c>
      <c r="X3439" s="177" t="s">
        <v>2754</v>
      </c>
      <c r="Y3439" s="177" t="s">
        <v>6641</v>
      </c>
      <c r="Z3439" s="177" t="s">
        <v>6632</v>
      </c>
      <c r="AA3439" s="525" t="s">
        <v>4709</v>
      </c>
      <c r="AB3439" s="399" t="str">
        <f t="shared" si="698"/>
        <v>DC2CO11</v>
      </c>
      <c r="AC3439" s="399" t="str">
        <f t="shared" si="699"/>
        <v>DC2CO11-DC</v>
      </c>
      <c r="AD3439" t="str">
        <f>Y3439&amp;"-"&amp;VLOOKUP(AC3439,'LICH THI'!C:AA,9,0)</f>
        <v>65DCDB20594-42482</v>
      </c>
      <c r="AE3439">
        <f t="shared" si="700"/>
        <v>1</v>
      </c>
    </row>
    <row r="3440" spans="1:31" x14ac:dyDescent="0.25">
      <c r="A3440" s="436" t="str">
        <f t="shared" si="690"/>
        <v>DC2CO11-DC-9</v>
      </c>
      <c r="B3440" s="436">
        <f>COUNTIF(AC$4:AC3440,AC3440)</f>
        <v>9</v>
      </c>
      <c r="C3440" s="436" t="str">
        <f t="shared" si="691"/>
        <v>DC2CO11-DC</v>
      </c>
      <c r="D3440" s="436">
        <f>VLOOKUP(C3440,'LICH THI'!C:AA,12,0)</f>
        <v>20</v>
      </c>
      <c r="E3440" s="436">
        <f>VLOOKUP(C3440,'LICH THI'!C:AA,13,0)</f>
        <v>20</v>
      </c>
      <c r="F3440" s="436">
        <f t="shared" si="701"/>
        <v>20</v>
      </c>
      <c r="G3440" s="436">
        <f>VLOOKUP(C3440,'LICH THI'!C:AA,14,0)</f>
        <v>1</v>
      </c>
      <c r="H3440" s="436">
        <f t="shared" si="692"/>
        <v>1</v>
      </c>
      <c r="I3440" s="436" t="str">
        <f t="shared" si="693"/>
        <v>Phạm Quang Hiếu</v>
      </c>
      <c r="J3440" s="436"/>
      <c r="K3440" s="436">
        <f t="shared" si="694"/>
        <v>1</v>
      </c>
      <c r="L3440" s="436" t="str">
        <f t="shared" si="695"/>
        <v>DC2CO11-DC-1</v>
      </c>
      <c r="M3440" s="436">
        <f t="shared" si="696"/>
        <v>11</v>
      </c>
      <c r="N3440" s="437">
        <f t="shared" si="702"/>
        <v>19</v>
      </c>
      <c r="O3440" s="437"/>
      <c r="P3440" s="430" t="str">
        <f t="shared" si="697"/>
        <v/>
      </c>
      <c r="U3440" s="177">
        <v>11</v>
      </c>
      <c r="V3440" s="177" t="s">
        <v>3467</v>
      </c>
      <c r="W3440" s="177" t="s">
        <v>2987</v>
      </c>
      <c r="X3440" s="177" t="s">
        <v>2754</v>
      </c>
      <c r="Y3440" s="177" t="s">
        <v>3473</v>
      </c>
      <c r="Z3440" s="177" t="s">
        <v>6632</v>
      </c>
      <c r="AA3440" s="525" t="s">
        <v>3474</v>
      </c>
      <c r="AB3440" s="399" t="str">
        <f t="shared" si="698"/>
        <v>DC2CO11</v>
      </c>
      <c r="AC3440" s="399" t="str">
        <f t="shared" si="699"/>
        <v>DC2CO11-DC</v>
      </c>
      <c r="AD3440" t="str">
        <f>Y3440&amp;"-"&amp;VLOOKUP(AC3440,'LICH THI'!C:AA,9,0)</f>
        <v>65DCDB20578-42482</v>
      </c>
      <c r="AE3440">
        <f t="shared" si="700"/>
        <v>1</v>
      </c>
    </row>
    <row r="3441" spans="1:31" x14ac:dyDescent="0.25">
      <c r="A3441" s="436" t="str">
        <f t="shared" si="690"/>
        <v>DC2CO11-DC-10</v>
      </c>
      <c r="B3441" s="436">
        <f>COUNTIF(AC$4:AC3441,AC3441)</f>
        <v>10</v>
      </c>
      <c r="C3441" s="436" t="str">
        <f t="shared" si="691"/>
        <v>DC2CO11-DC</v>
      </c>
      <c r="D3441" s="436">
        <f>VLOOKUP(C3441,'LICH THI'!C:AA,12,0)</f>
        <v>20</v>
      </c>
      <c r="E3441" s="436">
        <f>VLOOKUP(C3441,'LICH THI'!C:AA,13,0)</f>
        <v>20</v>
      </c>
      <c r="F3441" s="436">
        <f t="shared" si="701"/>
        <v>20</v>
      </c>
      <c r="G3441" s="436">
        <f>VLOOKUP(C3441,'LICH THI'!C:AA,14,0)</f>
        <v>1</v>
      </c>
      <c r="H3441" s="436">
        <f t="shared" si="692"/>
        <v>1</v>
      </c>
      <c r="I3441" s="436" t="str">
        <f t="shared" si="693"/>
        <v>Trần Trung Hiếu</v>
      </c>
      <c r="J3441" s="436"/>
      <c r="K3441" s="436">
        <f t="shared" si="694"/>
        <v>1</v>
      </c>
      <c r="L3441" s="436" t="str">
        <f t="shared" si="695"/>
        <v>DC2CO11-DC-1</v>
      </c>
      <c r="M3441" s="436">
        <f t="shared" si="696"/>
        <v>11</v>
      </c>
      <c r="N3441" s="437">
        <f t="shared" si="702"/>
        <v>20</v>
      </c>
      <c r="O3441" s="437"/>
      <c r="P3441" s="430" t="str">
        <f t="shared" si="697"/>
        <v/>
      </c>
      <c r="U3441" s="177">
        <v>12</v>
      </c>
      <c r="V3441" s="177" t="s">
        <v>3467</v>
      </c>
      <c r="W3441" s="177" t="s">
        <v>3052</v>
      </c>
      <c r="X3441" s="177" t="s">
        <v>2754</v>
      </c>
      <c r="Y3441" s="177" t="s">
        <v>6243</v>
      </c>
      <c r="Z3441" s="177" t="s">
        <v>6632</v>
      </c>
      <c r="AA3441" s="525" t="s">
        <v>6244</v>
      </c>
      <c r="AB3441" s="399" t="str">
        <f t="shared" si="698"/>
        <v>DC2CO11</v>
      </c>
      <c r="AC3441" s="399" t="str">
        <f t="shared" si="699"/>
        <v>DC2CO11-DC</v>
      </c>
      <c r="AD3441" t="str">
        <f>Y3441&amp;"-"&amp;VLOOKUP(AC3441,'LICH THI'!C:AA,9,0)</f>
        <v>65DCDB20589-42482</v>
      </c>
      <c r="AE3441">
        <f t="shared" si="700"/>
        <v>1</v>
      </c>
    </row>
    <row r="3442" spans="1:31" x14ac:dyDescent="0.25">
      <c r="A3442" s="436" t="str">
        <f t="shared" si="690"/>
        <v>DC2CO11-DC-11</v>
      </c>
      <c r="B3442" s="436">
        <f>COUNTIF(AC$4:AC3442,AC3442)</f>
        <v>11</v>
      </c>
      <c r="C3442" s="436" t="str">
        <f t="shared" si="691"/>
        <v>DC2CO11-DC</v>
      </c>
      <c r="D3442" s="436">
        <f>VLOOKUP(C3442,'LICH THI'!C:AA,12,0)</f>
        <v>20</v>
      </c>
      <c r="E3442" s="436">
        <f>VLOOKUP(C3442,'LICH THI'!C:AA,13,0)</f>
        <v>20</v>
      </c>
      <c r="F3442" s="436">
        <f t="shared" si="701"/>
        <v>20</v>
      </c>
      <c r="G3442" s="436">
        <f>VLOOKUP(C3442,'LICH THI'!C:AA,14,0)</f>
        <v>1</v>
      </c>
      <c r="H3442" s="436">
        <f t="shared" si="692"/>
        <v>1</v>
      </c>
      <c r="I3442" s="436" t="str">
        <f t="shared" si="693"/>
        <v>Nguyễn Duy Huy</v>
      </c>
      <c r="J3442" s="436"/>
      <c r="K3442" s="436">
        <f t="shared" si="694"/>
        <v>1</v>
      </c>
      <c r="L3442" s="436" t="str">
        <f t="shared" si="695"/>
        <v>DC2CO11-DC-1</v>
      </c>
      <c r="M3442" s="436">
        <f t="shared" si="696"/>
        <v>11</v>
      </c>
      <c r="N3442" s="437">
        <f t="shared" si="702"/>
        <v>1</v>
      </c>
      <c r="O3442" s="437"/>
      <c r="P3442" s="430" t="str">
        <f t="shared" si="697"/>
        <v/>
      </c>
      <c r="U3442" s="177">
        <v>13</v>
      </c>
      <c r="V3442" s="177" t="s">
        <v>3467</v>
      </c>
      <c r="W3442" s="177" t="s">
        <v>2969</v>
      </c>
      <c r="X3442" s="177" t="s">
        <v>2911</v>
      </c>
      <c r="Y3442" s="177" t="s">
        <v>6642</v>
      </c>
      <c r="Z3442" s="177" t="s">
        <v>6632</v>
      </c>
      <c r="AA3442" s="525" t="s">
        <v>5957</v>
      </c>
      <c r="AB3442" s="399" t="str">
        <f t="shared" si="698"/>
        <v>DC2CO11</v>
      </c>
      <c r="AC3442" s="399" t="str">
        <f t="shared" si="699"/>
        <v>DC2CO11-DC</v>
      </c>
      <c r="AD3442" t="str">
        <f>Y3442&amp;"-"&amp;VLOOKUP(AC3442,'LICH THI'!C:AA,9,0)</f>
        <v>65DCDB22050-42482</v>
      </c>
      <c r="AE3442">
        <f t="shared" si="700"/>
        <v>1</v>
      </c>
    </row>
    <row r="3443" spans="1:31" x14ac:dyDescent="0.25">
      <c r="A3443" s="436" t="str">
        <f t="shared" si="690"/>
        <v>DC2CO11-DC-12</v>
      </c>
      <c r="B3443" s="436">
        <f>COUNTIF(AC$4:AC3443,AC3443)</f>
        <v>12</v>
      </c>
      <c r="C3443" s="436" t="str">
        <f t="shared" si="691"/>
        <v>DC2CO11-DC</v>
      </c>
      <c r="D3443" s="436">
        <f>VLOOKUP(C3443,'LICH THI'!C:AA,12,0)</f>
        <v>20</v>
      </c>
      <c r="E3443" s="436">
        <f>VLOOKUP(C3443,'LICH THI'!C:AA,13,0)</f>
        <v>20</v>
      </c>
      <c r="F3443" s="436">
        <f t="shared" si="701"/>
        <v>20</v>
      </c>
      <c r="G3443" s="436">
        <f>VLOOKUP(C3443,'LICH THI'!C:AA,14,0)</f>
        <v>1</v>
      </c>
      <c r="H3443" s="436">
        <f t="shared" si="692"/>
        <v>1</v>
      </c>
      <c r="I3443" s="436" t="str">
        <f t="shared" si="693"/>
        <v>Hoàng Quốc Khánh</v>
      </c>
      <c r="J3443" s="436"/>
      <c r="K3443" s="436">
        <f t="shared" si="694"/>
        <v>1</v>
      </c>
      <c r="L3443" s="436" t="str">
        <f t="shared" si="695"/>
        <v>DC2CO11-DC-1</v>
      </c>
      <c r="M3443" s="436">
        <f t="shared" si="696"/>
        <v>11</v>
      </c>
      <c r="N3443" s="437">
        <f t="shared" si="702"/>
        <v>2</v>
      </c>
      <c r="O3443" s="437"/>
      <c r="P3443" s="430" t="str">
        <f t="shared" si="697"/>
        <v/>
      </c>
      <c r="U3443" s="177">
        <v>14</v>
      </c>
      <c r="V3443" s="177" t="s">
        <v>3467</v>
      </c>
      <c r="W3443" s="177" t="s">
        <v>6643</v>
      </c>
      <c r="X3443" s="177" t="s">
        <v>3316</v>
      </c>
      <c r="Y3443" s="177" t="s">
        <v>6644</v>
      </c>
      <c r="Z3443" s="177" t="s">
        <v>6632</v>
      </c>
      <c r="AA3443" s="525" t="s">
        <v>4051</v>
      </c>
      <c r="AB3443" s="399" t="str">
        <f t="shared" si="698"/>
        <v>DC2CO11</v>
      </c>
      <c r="AC3443" s="399" t="str">
        <f t="shared" si="699"/>
        <v>DC2CO11-DC</v>
      </c>
      <c r="AD3443" t="str">
        <f>Y3443&amp;"-"&amp;VLOOKUP(AC3443,'LICH THI'!C:AA,9,0)</f>
        <v>65DCDB20588-42482</v>
      </c>
      <c r="AE3443">
        <f t="shared" si="700"/>
        <v>1</v>
      </c>
    </row>
    <row r="3444" spans="1:31" x14ac:dyDescent="0.25">
      <c r="A3444" s="436" t="str">
        <f t="shared" si="690"/>
        <v>DC2CO11-DC-13</v>
      </c>
      <c r="B3444" s="436">
        <f>COUNTIF(AC$4:AC3444,AC3444)</f>
        <v>13</v>
      </c>
      <c r="C3444" s="436" t="str">
        <f t="shared" si="691"/>
        <v>DC2CO11-DC</v>
      </c>
      <c r="D3444" s="436">
        <f>VLOOKUP(C3444,'LICH THI'!C:AA,12,0)</f>
        <v>20</v>
      </c>
      <c r="E3444" s="436">
        <f>VLOOKUP(C3444,'LICH THI'!C:AA,13,0)</f>
        <v>20</v>
      </c>
      <c r="F3444" s="436">
        <f t="shared" si="701"/>
        <v>20</v>
      </c>
      <c r="G3444" s="436">
        <f>VLOOKUP(C3444,'LICH THI'!C:AA,14,0)</f>
        <v>1</v>
      </c>
      <c r="H3444" s="436">
        <f t="shared" si="692"/>
        <v>1</v>
      </c>
      <c r="I3444" s="436" t="str">
        <f t="shared" si="693"/>
        <v>Lê Thị Lan</v>
      </c>
      <c r="J3444" s="436"/>
      <c r="K3444" s="436">
        <f t="shared" si="694"/>
        <v>1</v>
      </c>
      <c r="L3444" s="436" t="str">
        <f t="shared" si="695"/>
        <v>DC2CO11-DC-1</v>
      </c>
      <c r="M3444" s="436">
        <f t="shared" si="696"/>
        <v>11</v>
      </c>
      <c r="N3444" s="437">
        <f t="shared" si="702"/>
        <v>3</v>
      </c>
      <c r="O3444" s="437"/>
      <c r="P3444" s="430" t="str">
        <f t="shared" si="697"/>
        <v/>
      </c>
      <c r="U3444" s="177">
        <v>4</v>
      </c>
      <c r="V3444" s="177" t="s">
        <v>2897</v>
      </c>
      <c r="W3444" s="177" t="s">
        <v>3367</v>
      </c>
      <c r="X3444" s="177" t="s">
        <v>2960</v>
      </c>
      <c r="Y3444" s="177" t="s">
        <v>4696</v>
      </c>
      <c r="Z3444" s="177" t="s">
        <v>6632</v>
      </c>
      <c r="AA3444" s="525" t="s">
        <v>3321</v>
      </c>
      <c r="AB3444" s="399" t="str">
        <f t="shared" si="698"/>
        <v>DC2CO11</v>
      </c>
      <c r="AC3444" s="399" t="str">
        <f t="shared" si="699"/>
        <v>DC2CO11-DC</v>
      </c>
      <c r="AD3444" t="str">
        <f>Y3444&amp;"-"&amp;VLOOKUP(AC3444,'LICH THI'!C:AA,9,0)</f>
        <v>64DCDB3056-42482</v>
      </c>
      <c r="AE3444">
        <f t="shared" si="700"/>
        <v>1</v>
      </c>
    </row>
    <row r="3445" spans="1:31" x14ac:dyDescent="0.25">
      <c r="A3445" s="436" t="str">
        <f t="shared" si="690"/>
        <v>DC2CO11-DC-14</v>
      </c>
      <c r="B3445" s="436">
        <f>COUNTIF(AC$4:AC3445,AC3445)</f>
        <v>14</v>
      </c>
      <c r="C3445" s="436" t="str">
        <f t="shared" si="691"/>
        <v>DC2CO11-DC</v>
      </c>
      <c r="D3445" s="436">
        <f>VLOOKUP(C3445,'LICH THI'!C:AA,12,0)</f>
        <v>20</v>
      </c>
      <c r="E3445" s="436">
        <f>VLOOKUP(C3445,'LICH THI'!C:AA,13,0)</f>
        <v>20</v>
      </c>
      <c r="F3445" s="436">
        <f t="shared" si="701"/>
        <v>20</v>
      </c>
      <c r="G3445" s="436">
        <f>VLOOKUP(C3445,'LICH THI'!C:AA,14,0)</f>
        <v>1</v>
      </c>
      <c r="H3445" s="436">
        <f t="shared" si="692"/>
        <v>1</v>
      </c>
      <c r="I3445" s="436" t="str">
        <f t="shared" si="693"/>
        <v>Nguyễn Văn Long</v>
      </c>
      <c r="J3445" s="436"/>
      <c r="K3445" s="436">
        <f t="shared" si="694"/>
        <v>1</v>
      </c>
      <c r="L3445" s="436" t="str">
        <f t="shared" si="695"/>
        <v>DC2CO11-DC-1</v>
      </c>
      <c r="M3445" s="436">
        <f t="shared" si="696"/>
        <v>11</v>
      </c>
      <c r="N3445" s="437">
        <f t="shared" si="702"/>
        <v>4</v>
      </c>
      <c r="O3445" s="437"/>
      <c r="P3445" s="430" t="str">
        <f t="shared" si="697"/>
        <v/>
      </c>
      <c r="U3445" s="177">
        <v>5</v>
      </c>
      <c r="V3445" s="177" t="s">
        <v>2897</v>
      </c>
      <c r="W3445" s="177" t="s">
        <v>2741</v>
      </c>
      <c r="X3445" s="177" t="s">
        <v>2765</v>
      </c>
      <c r="Y3445" s="177" t="s">
        <v>2927</v>
      </c>
      <c r="Z3445" s="177" t="s">
        <v>6632</v>
      </c>
      <c r="AA3445" s="525" t="s">
        <v>2928</v>
      </c>
      <c r="AB3445" s="399" t="str">
        <f t="shared" si="698"/>
        <v>DC2CO11</v>
      </c>
      <c r="AC3445" s="399" t="str">
        <f t="shared" si="699"/>
        <v>DC2CO11-DC</v>
      </c>
      <c r="AD3445" t="str">
        <f>Y3445&amp;"-"&amp;VLOOKUP(AC3445,'LICH THI'!C:AA,9,0)</f>
        <v>64DCDB3016-42482</v>
      </c>
      <c r="AE3445">
        <f t="shared" si="700"/>
        <v>1</v>
      </c>
    </row>
    <row r="3446" spans="1:31" x14ac:dyDescent="0.25">
      <c r="A3446" s="436" t="str">
        <f t="shared" si="690"/>
        <v>DC2CO11-DC-15</v>
      </c>
      <c r="B3446" s="436">
        <f>COUNTIF(AC$4:AC3446,AC3446)</f>
        <v>15</v>
      </c>
      <c r="C3446" s="436" t="str">
        <f t="shared" si="691"/>
        <v>DC2CO11-DC</v>
      </c>
      <c r="D3446" s="436">
        <f>VLOOKUP(C3446,'LICH THI'!C:AA,12,0)</f>
        <v>20</v>
      </c>
      <c r="E3446" s="436">
        <f>VLOOKUP(C3446,'LICH THI'!C:AA,13,0)</f>
        <v>20</v>
      </c>
      <c r="F3446" s="436">
        <f t="shared" si="701"/>
        <v>20</v>
      </c>
      <c r="G3446" s="436">
        <f>VLOOKUP(C3446,'LICH THI'!C:AA,14,0)</f>
        <v>1</v>
      </c>
      <c r="H3446" s="436">
        <f t="shared" si="692"/>
        <v>1</v>
      </c>
      <c r="I3446" s="436" t="str">
        <f t="shared" si="693"/>
        <v>Đồng Văn Nghị</v>
      </c>
      <c r="J3446" s="436"/>
      <c r="K3446" s="436">
        <f t="shared" si="694"/>
        <v>1</v>
      </c>
      <c r="L3446" s="436" t="str">
        <f t="shared" si="695"/>
        <v>DC2CO11-DC-1</v>
      </c>
      <c r="M3446" s="436">
        <f t="shared" si="696"/>
        <v>11</v>
      </c>
      <c r="N3446" s="437">
        <f t="shared" si="702"/>
        <v>5</v>
      </c>
      <c r="O3446" s="437"/>
      <c r="P3446" s="430" t="str">
        <f t="shared" si="697"/>
        <v/>
      </c>
      <c r="U3446" s="177">
        <v>3</v>
      </c>
      <c r="V3446" s="177" t="s">
        <v>3731</v>
      </c>
      <c r="W3446" s="177" t="s">
        <v>6634</v>
      </c>
      <c r="X3446" s="177" t="s">
        <v>3141</v>
      </c>
      <c r="Y3446" s="177" t="s">
        <v>6635</v>
      </c>
      <c r="Z3446" s="177" t="s">
        <v>6632</v>
      </c>
      <c r="AA3446" s="525" t="s">
        <v>6636</v>
      </c>
      <c r="AB3446" s="399" t="str">
        <f t="shared" si="698"/>
        <v>DC2CO11</v>
      </c>
      <c r="AC3446" s="399" t="str">
        <f t="shared" si="699"/>
        <v>DC2CO11-DC</v>
      </c>
      <c r="AD3446" t="str">
        <f>Y3446&amp;"-"&amp;VLOOKUP(AC3446,'LICH THI'!C:AA,9,0)</f>
        <v>64DCCS3066-42482</v>
      </c>
      <c r="AE3446">
        <f t="shared" si="700"/>
        <v>1</v>
      </c>
    </row>
    <row r="3447" spans="1:31" x14ac:dyDescent="0.25">
      <c r="A3447" s="436" t="str">
        <f t="shared" si="690"/>
        <v>DC2CO11-DC-16</v>
      </c>
      <c r="B3447" s="436">
        <f>COUNTIF(AC$4:AC3447,AC3447)</f>
        <v>16</v>
      </c>
      <c r="C3447" s="436" t="str">
        <f t="shared" si="691"/>
        <v>DC2CO11-DC</v>
      </c>
      <c r="D3447" s="436">
        <f>VLOOKUP(C3447,'LICH THI'!C:AA,12,0)</f>
        <v>20</v>
      </c>
      <c r="E3447" s="436">
        <f>VLOOKUP(C3447,'LICH THI'!C:AA,13,0)</f>
        <v>20</v>
      </c>
      <c r="F3447" s="436">
        <f t="shared" si="701"/>
        <v>20</v>
      </c>
      <c r="G3447" s="436">
        <f>VLOOKUP(C3447,'LICH THI'!C:AA,14,0)</f>
        <v>1</v>
      </c>
      <c r="H3447" s="436">
        <f t="shared" si="692"/>
        <v>1</v>
      </c>
      <c r="I3447" s="436" t="str">
        <f t="shared" si="693"/>
        <v>Bùi Đăng Sinh</v>
      </c>
      <c r="J3447" s="436"/>
      <c r="K3447" s="436">
        <f t="shared" si="694"/>
        <v>1</v>
      </c>
      <c r="L3447" s="436" t="str">
        <f t="shared" si="695"/>
        <v>DC2CO11-DC-1</v>
      </c>
      <c r="M3447" s="436">
        <f t="shared" si="696"/>
        <v>11</v>
      </c>
      <c r="N3447" s="437">
        <f t="shared" si="702"/>
        <v>6</v>
      </c>
      <c r="O3447" s="437"/>
      <c r="P3447" s="430" t="str">
        <f t="shared" si="697"/>
        <v/>
      </c>
      <c r="U3447" s="177">
        <v>16</v>
      </c>
      <c r="V3447" s="177" t="s">
        <v>3892</v>
      </c>
      <c r="W3447" s="177" t="s">
        <v>6251</v>
      </c>
      <c r="X3447" s="177" t="s">
        <v>3172</v>
      </c>
      <c r="Y3447" s="177" t="s">
        <v>6252</v>
      </c>
      <c r="Z3447" s="177" t="s">
        <v>6632</v>
      </c>
      <c r="AA3447" s="525" t="s">
        <v>6253</v>
      </c>
      <c r="AB3447" s="399" t="str">
        <f t="shared" si="698"/>
        <v>DC2CO11</v>
      </c>
      <c r="AC3447" s="399" t="str">
        <f t="shared" si="699"/>
        <v>DC2CO11-DC</v>
      </c>
      <c r="AD3447" t="str">
        <f>Y3447&amp;"-"&amp;VLOOKUP(AC3447,'LICH THI'!C:AA,9,0)</f>
        <v>65DCDB20580-42482</v>
      </c>
      <c r="AE3447">
        <f t="shared" si="700"/>
        <v>1</v>
      </c>
    </row>
    <row r="3448" spans="1:31" x14ac:dyDescent="0.25">
      <c r="A3448" s="436" t="str">
        <f t="shared" si="690"/>
        <v>DC2CO11-DC-17</v>
      </c>
      <c r="B3448" s="436">
        <f>COUNTIF(AC$4:AC3448,AC3448)</f>
        <v>17</v>
      </c>
      <c r="C3448" s="436" t="str">
        <f t="shared" si="691"/>
        <v>DC2CO11-DC</v>
      </c>
      <c r="D3448" s="436">
        <f>VLOOKUP(C3448,'LICH THI'!C:AA,12,0)</f>
        <v>20</v>
      </c>
      <c r="E3448" s="436">
        <f>VLOOKUP(C3448,'LICH THI'!C:AA,13,0)</f>
        <v>20</v>
      </c>
      <c r="F3448" s="436">
        <f t="shared" si="701"/>
        <v>20</v>
      </c>
      <c r="G3448" s="436">
        <f>VLOOKUP(C3448,'LICH THI'!C:AA,14,0)</f>
        <v>1</v>
      </c>
      <c r="H3448" s="436">
        <f t="shared" si="692"/>
        <v>1</v>
      </c>
      <c r="I3448" s="436" t="str">
        <f t="shared" si="693"/>
        <v>Vũ Đức Sinh</v>
      </c>
      <c r="J3448" s="436"/>
      <c r="K3448" s="436">
        <f t="shared" si="694"/>
        <v>1</v>
      </c>
      <c r="L3448" s="436" t="str">
        <f t="shared" si="695"/>
        <v>DC2CO11-DC-1</v>
      </c>
      <c r="M3448" s="436">
        <f t="shared" si="696"/>
        <v>11</v>
      </c>
      <c r="N3448" s="437">
        <f t="shared" si="702"/>
        <v>7</v>
      </c>
      <c r="O3448" s="437"/>
      <c r="P3448" s="430" t="str">
        <f t="shared" si="697"/>
        <v/>
      </c>
      <c r="U3448" s="177">
        <v>17</v>
      </c>
      <c r="V3448" s="177" t="s">
        <v>3892</v>
      </c>
      <c r="W3448" s="177" t="s">
        <v>2712</v>
      </c>
      <c r="X3448" s="177" t="s">
        <v>3172</v>
      </c>
      <c r="Y3448" s="177" t="s">
        <v>6649</v>
      </c>
      <c r="Z3448" s="177" t="s">
        <v>6632</v>
      </c>
      <c r="AA3448" s="525" t="s">
        <v>4043</v>
      </c>
      <c r="AB3448" s="399" t="str">
        <f t="shared" si="698"/>
        <v>DC2CO11</v>
      </c>
      <c r="AC3448" s="399" t="str">
        <f t="shared" si="699"/>
        <v>DC2CO11-DC</v>
      </c>
      <c r="AD3448" t="str">
        <f>Y3448&amp;"-"&amp;VLOOKUP(AC3448,'LICH THI'!C:AA,9,0)</f>
        <v>65DCDB20567-42482</v>
      </c>
      <c r="AE3448">
        <f t="shared" si="700"/>
        <v>1</v>
      </c>
    </row>
    <row r="3449" spans="1:31" x14ac:dyDescent="0.25">
      <c r="A3449" s="436" t="str">
        <f t="shared" si="690"/>
        <v>DC2CO11-DC-18</v>
      </c>
      <c r="B3449" s="436">
        <f>COUNTIF(AC$4:AC3449,AC3449)</f>
        <v>18</v>
      </c>
      <c r="C3449" s="436" t="str">
        <f t="shared" si="691"/>
        <v>DC2CO11-DC</v>
      </c>
      <c r="D3449" s="436">
        <f>VLOOKUP(C3449,'LICH THI'!C:AA,12,0)</f>
        <v>20</v>
      </c>
      <c r="E3449" s="436">
        <f>VLOOKUP(C3449,'LICH THI'!C:AA,13,0)</f>
        <v>20</v>
      </c>
      <c r="F3449" s="436">
        <f t="shared" si="701"/>
        <v>20</v>
      </c>
      <c r="G3449" s="436">
        <f>VLOOKUP(C3449,'LICH THI'!C:AA,14,0)</f>
        <v>1</v>
      </c>
      <c r="H3449" s="436">
        <f t="shared" si="692"/>
        <v>1</v>
      </c>
      <c r="I3449" s="436" t="str">
        <f t="shared" si="693"/>
        <v>Nguyễn Thành Tân</v>
      </c>
      <c r="J3449" s="436"/>
      <c r="K3449" s="436">
        <f t="shared" si="694"/>
        <v>1</v>
      </c>
      <c r="L3449" s="436" t="str">
        <f t="shared" si="695"/>
        <v>DC2CO11-DC-1</v>
      </c>
      <c r="M3449" s="436">
        <f t="shared" si="696"/>
        <v>11</v>
      </c>
      <c r="N3449" s="437">
        <f t="shared" si="702"/>
        <v>8</v>
      </c>
      <c r="O3449" s="437"/>
      <c r="P3449" s="430" t="str">
        <f t="shared" si="697"/>
        <v/>
      </c>
      <c r="U3449" s="177">
        <v>18</v>
      </c>
      <c r="V3449" s="177" t="s">
        <v>3892</v>
      </c>
      <c r="W3449" s="177" t="s">
        <v>2862</v>
      </c>
      <c r="X3449" s="177" t="s">
        <v>3239</v>
      </c>
      <c r="Y3449" s="177" t="s">
        <v>6650</v>
      </c>
      <c r="Z3449" s="177" t="s">
        <v>6632</v>
      </c>
      <c r="AA3449" s="525" t="s">
        <v>4420</v>
      </c>
      <c r="AB3449" s="399" t="str">
        <f t="shared" si="698"/>
        <v>DC2CO11</v>
      </c>
      <c r="AC3449" s="399" t="str">
        <f t="shared" si="699"/>
        <v>DC2CO11-DC</v>
      </c>
      <c r="AD3449" t="str">
        <f>Y3449&amp;"-"&amp;VLOOKUP(AC3449,'LICH THI'!C:AA,9,0)</f>
        <v>65DCDB23528-42482</v>
      </c>
      <c r="AE3449">
        <f t="shared" si="700"/>
        <v>1</v>
      </c>
    </row>
    <row r="3450" spans="1:31" x14ac:dyDescent="0.25">
      <c r="A3450" s="436" t="str">
        <f t="shared" si="690"/>
        <v>DC2CO11-DC-19</v>
      </c>
      <c r="B3450" s="436">
        <f>COUNTIF(AC$4:AC3450,AC3450)</f>
        <v>19</v>
      </c>
      <c r="C3450" s="436" t="str">
        <f t="shared" si="691"/>
        <v>DC2CO11-DC</v>
      </c>
      <c r="D3450" s="436">
        <f>VLOOKUP(C3450,'LICH THI'!C:AA,12,0)</f>
        <v>20</v>
      </c>
      <c r="E3450" s="436">
        <f>VLOOKUP(C3450,'LICH THI'!C:AA,13,0)</f>
        <v>20</v>
      </c>
      <c r="F3450" s="436">
        <f t="shared" si="701"/>
        <v>20</v>
      </c>
      <c r="G3450" s="436">
        <f>VLOOKUP(C3450,'LICH THI'!C:AA,14,0)</f>
        <v>1</v>
      </c>
      <c r="H3450" s="436">
        <f t="shared" si="692"/>
        <v>1</v>
      </c>
      <c r="I3450" s="436" t="str">
        <f t="shared" si="693"/>
        <v>Nguyễn Minh Tường</v>
      </c>
      <c r="J3450" s="436"/>
      <c r="K3450" s="436">
        <f t="shared" si="694"/>
        <v>1</v>
      </c>
      <c r="L3450" s="436" t="str">
        <f t="shared" si="695"/>
        <v>DC2CO11-DC-1</v>
      </c>
      <c r="M3450" s="436">
        <f t="shared" si="696"/>
        <v>11</v>
      </c>
      <c r="N3450" s="437">
        <f t="shared" si="702"/>
        <v>9</v>
      </c>
      <c r="O3450" s="437"/>
      <c r="P3450" s="430" t="str">
        <f t="shared" si="697"/>
        <v/>
      </c>
      <c r="U3450" s="177">
        <v>20</v>
      </c>
      <c r="V3450" s="177" t="s">
        <v>3892</v>
      </c>
      <c r="W3450" s="177" t="s">
        <v>2708</v>
      </c>
      <c r="X3450" s="177" t="s">
        <v>5483</v>
      </c>
      <c r="Y3450" s="177" t="s">
        <v>6257</v>
      </c>
      <c r="Z3450" s="177" t="s">
        <v>6632</v>
      </c>
      <c r="AA3450" s="525" t="s">
        <v>4099</v>
      </c>
      <c r="AB3450" s="399" t="str">
        <f t="shared" si="698"/>
        <v>DC2CO11</v>
      </c>
      <c r="AC3450" s="399" t="str">
        <f t="shared" si="699"/>
        <v>DC2CO11-DC</v>
      </c>
      <c r="AD3450" t="str">
        <f>Y3450&amp;"-"&amp;VLOOKUP(AC3450,'LICH THI'!C:AA,9,0)</f>
        <v>65DCDB23356-42482</v>
      </c>
      <c r="AE3450">
        <f t="shared" si="700"/>
        <v>1</v>
      </c>
    </row>
    <row r="3451" spans="1:31" x14ac:dyDescent="0.25">
      <c r="A3451" s="436" t="str">
        <f t="shared" si="690"/>
        <v>DC2CO11-DC-20</v>
      </c>
      <c r="B3451" s="436">
        <f>COUNTIF(AC$4:AC3451,AC3451)</f>
        <v>20</v>
      </c>
      <c r="C3451" s="436" t="str">
        <f t="shared" si="691"/>
        <v>DC2CO11-DC</v>
      </c>
      <c r="D3451" s="436">
        <f>VLOOKUP(C3451,'LICH THI'!C:AA,12,0)</f>
        <v>20</v>
      </c>
      <c r="E3451" s="436">
        <f>VLOOKUP(C3451,'LICH THI'!C:AA,13,0)</f>
        <v>20</v>
      </c>
      <c r="F3451" s="436">
        <f t="shared" si="701"/>
        <v>20</v>
      </c>
      <c r="G3451" s="436">
        <f>VLOOKUP(C3451,'LICH THI'!C:AA,14,0)</f>
        <v>1</v>
      </c>
      <c r="H3451" s="436">
        <f t="shared" si="692"/>
        <v>1</v>
      </c>
      <c r="I3451" s="436" t="str">
        <f t="shared" si="693"/>
        <v>Vũ Quang Thành</v>
      </c>
      <c r="J3451" s="436"/>
      <c r="K3451" s="436">
        <f t="shared" si="694"/>
        <v>1</v>
      </c>
      <c r="L3451" s="436" t="str">
        <f t="shared" si="695"/>
        <v>DC2CO11-DC-1</v>
      </c>
      <c r="M3451" s="436">
        <f t="shared" si="696"/>
        <v>11</v>
      </c>
      <c r="N3451" s="437">
        <f t="shared" si="702"/>
        <v>10</v>
      </c>
      <c r="O3451" s="437"/>
      <c r="P3451" s="430" t="str">
        <f t="shared" si="697"/>
        <v/>
      </c>
      <c r="U3451" s="177">
        <v>19</v>
      </c>
      <c r="V3451" s="177" t="s">
        <v>3892</v>
      </c>
      <c r="W3451" s="177" t="s">
        <v>6177</v>
      </c>
      <c r="X3451" s="177" t="s">
        <v>2894</v>
      </c>
      <c r="Y3451" s="177" t="s">
        <v>6651</v>
      </c>
      <c r="Z3451" s="177" t="s">
        <v>6632</v>
      </c>
      <c r="AA3451" s="525" t="s">
        <v>6652</v>
      </c>
      <c r="AB3451" s="399" t="str">
        <f t="shared" si="698"/>
        <v>DC2CO11</v>
      </c>
      <c r="AC3451" s="399" t="str">
        <f t="shared" si="699"/>
        <v>DC2CO11-DC</v>
      </c>
      <c r="AD3451" t="str">
        <f>Y3451&amp;"-"&amp;VLOOKUP(AC3451,'LICH THI'!C:AA,9,0)</f>
        <v>65DCDB20552-42482</v>
      </c>
      <c r="AE3451">
        <f t="shared" si="700"/>
        <v>1</v>
      </c>
    </row>
    <row r="3452" spans="1:31" x14ac:dyDescent="0.25">
      <c r="A3452" s="436" t="str">
        <f t="shared" si="690"/>
        <v>DC2CO13-DC-1</v>
      </c>
      <c r="B3452" s="436">
        <f>COUNTIF(AC$4:AC3452,AC3452)</f>
        <v>1</v>
      </c>
      <c r="C3452" s="436" t="str">
        <f t="shared" si="691"/>
        <v>DC2CO13-DC</v>
      </c>
      <c r="D3452" s="436">
        <f>VLOOKUP(C3452,'LICH THI'!C:AA,12,0)</f>
        <v>13</v>
      </c>
      <c r="E3452" s="436">
        <f>VLOOKUP(C3452,'LICH THI'!C:AA,13,0)</f>
        <v>13</v>
      </c>
      <c r="F3452" s="436">
        <f t="shared" si="701"/>
        <v>13</v>
      </c>
      <c r="G3452" s="436">
        <f>VLOOKUP(C3452,'LICH THI'!C:AA,14,0)</f>
        <v>1</v>
      </c>
      <c r="H3452" s="436">
        <f t="shared" si="692"/>
        <v>1</v>
      </c>
      <c r="I3452" s="436" t="str">
        <f t="shared" si="693"/>
        <v>Đào Văn Dũng</v>
      </c>
      <c r="J3452" s="436"/>
      <c r="K3452" s="436">
        <f t="shared" si="694"/>
        <v>1</v>
      </c>
      <c r="L3452" s="436" t="str">
        <f t="shared" si="695"/>
        <v>DC2CO13-DC-1</v>
      </c>
      <c r="M3452" s="436">
        <f t="shared" si="696"/>
        <v>0</v>
      </c>
      <c r="N3452" s="437">
        <f t="shared" si="702"/>
        <v>2</v>
      </c>
      <c r="O3452" s="437"/>
      <c r="P3452" s="430" t="str">
        <f t="shared" si="697"/>
        <v/>
      </c>
      <c r="U3452" s="177">
        <v>2</v>
      </c>
      <c r="V3452" s="177" t="s">
        <v>3400</v>
      </c>
      <c r="W3452" s="177" t="s">
        <v>2821</v>
      </c>
      <c r="X3452" s="177" t="s">
        <v>2827</v>
      </c>
      <c r="Y3452" s="177" t="s">
        <v>6097</v>
      </c>
      <c r="Z3452" s="177" t="s">
        <v>6095</v>
      </c>
      <c r="AA3452" s="525" t="s">
        <v>5195</v>
      </c>
      <c r="AB3452" s="399" t="str">
        <f t="shared" si="698"/>
        <v>DC2CO13</v>
      </c>
      <c r="AC3452" s="399" t="str">
        <f t="shared" si="699"/>
        <v>DC2CO13-DC</v>
      </c>
      <c r="AD3452" t="str">
        <f>Y3452&amp;"-"&amp;VLOOKUP(AC3452,'LICH THI'!C:AA,9,0)</f>
        <v>64DCOT3190-42473</v>
      </c>
      <c r="AE3452">
        <f t="shared" si="700"/>
        <v>1</v>
      </c>
    </row>
    <row r="3453" spans="1:31" x14ac:dyDescent="0.25">
      <c r="A3453" s="436" t="str">
        <f t="shared" si="690"/>
        <v>DC2CO13-DC-2</v>
      </c>
      <c r="B3453" s="436">
        <f>COUNTIF(AC$4:AC3453,AC3453)</f>
        <v>2</v>
      </c>
      <c r="C3453" s="436" t="str">
        <f t="shared" si="691"/>
        <v>DC2CO13-DC</v>
      </c>
      <c r="D3453" s="436">
        <f>VLOOKUP(C3453,'LICH THI'!C:AA,12,0)</f>
        <v>13</v>
      </c>
      <c r="E3453" s="436">
        <f>VLOOKUP(C3453,'LICH THI'!C:AA,13,0)</f>
        <v>13</v>
      </c>
      <c r="F3453" s="436">
        <f t="shared" si="701"/>
        <v>13</v>
      </c>
      <c r="G3453" s="436">
        <f>VLOOKUP(C3453,'LICH THI'!C:AA,14,0)</f>
        <v>1</v>
      </c>
      <c r="H3453" s="436">
        <f t="shared" si="692"/>
        <v>1</v>
      </c>
      <c r="I3453" s="436" t="str">
        <f t="shared" si="693"/>
        <v>Lưu Quang Đoàn</v>
      </c>
      <c r="J3453" s="436"/>
      <c r="K3453" s="436">
        <f t="shared" si="694"/>
        <v>1</v>
      </c>
      <c r="L3453" s="436" t="str">
        <f t="shared" si="695"/>
        <v>DC2CO13-DC-1</v>
      </c>
      <c r="M3453" s="436">
        <f t="shared" si="696"/>
        <v>0</v>
      </c>
      <c r="N3453" s="437">
        <f t="shared" si="702"/>
        <v>3</v>
      </c>
      <c r="O3453" s="437"/>
      <c r="P3453" s="430" t="str">
        <f t="shared" si="697"/>
        <v/>
      </c>
      <c r="U3453" s="177">
        <v>4</v>
      </c>
      <c r="V3453" s="177" t="s">
        <v>4894</v>
      </c>
      <c r="W3453" s="177" t="s">
        <v>6098</v>
      </c>
      <c r="X3453" s="177" t="s">
        <v>3121</v>
      </c>
      <c r="Y3453" s="177" t="s">
        <v>6099</v>
      </c>
      <c r="Z3453" s="177" t="s">
        <v>6095</v>
      </c>
      <c r="AA3453" s="525" t="s">
        <v>6100</v>
      </c>
      <c r="AB3453" s="399" t="str">
        <f t="shared" si="698"/>
        <v>DC2CO13</v>
      </c>
      <c r="AC3453" s="399" t="str">
        <f t="shared" si="699"/>
        <v>DC2CO13-DC</v>
      </c>
      <c r="AD3453" t="str">
        <f>Y3453&amp;"-"&amp;VLOOKUP(AC3453,'LICH THI'!C:AA,9,0)</f>
        <v>65DCOT21768-42473</v>
      </c>
      <c r="AE3453">
        <f t="shared" si="700"/>
        <v>1</v>
      </c>
    </row>
    <row r="3454" spans="1:31" x14ac:dyDescent="0.25">
      <c r="A3454" s="436" t="str">
        <f t="shared" si="690"/>
        <v>DC2CO13-DC-3</v>
      </c>
      <c r="B3454" s="436">
        <f>COUNTIF(AC$4:AC3454,AC3454)</f>
        <v>3</v>
      </c>
      <c r="C3454" s="436" t="str">
        <f t="shared" si="691"/>
        <v>DC2CO13-DC</v>
      </c>
      <c r="D3454" s="436">
        <f>VLOOKUP(C3454,'LICH THI'!C:AA,12,0)</f>
        <v>13</v>
      </c>
      <c r="E3454" s="436">
        <f>VLOOKUP(C3454,'LICH THI'!C:AA,13,0)</f>
        <v>13</v>
      </c>
      <c r="F3454" s="436">
        <f t="shared" si="701"/>
        <v>13</v>
      </c>
      <c r="G3454" s="436">
        <f>VLOOKUP(C3454,'LICH THI'!C:AA,14,0)</f>
        <v>1</v>
      </c>
      <c r="H3454" s="436">
        <f t="shared" si="692"/>
        <v>1</v>
      </c>
      <c r="I3454" s="436" t="str">
        <f t="shared" si="693"/>
        <v>Nguyễn Trường Giang</v>
      </c>
      <c r="J3454" s="436"/>
      <c r="K3454" s="436">
        <f t="shared" si="694"/>
        <v>1</v>
      </c>
      <c r="L3454" s="436" t="str">
        <f t="shared" si="695"/>
        <v>DC2CO13-DC-1</v>
      </c>
      <c r="M3454" s="436">
        <f t="shared" si="696"/>
        <v>0</v>
      </c>
      <c r="N3454" s="437">
        <f t="shared" si="702"/>
        <v>4</v>
      </c>
      <c r="O3454" s="437"/>
      <c r="P3454" s="430" t="str">
        <f t="shared" si="697"/>
        <v/>
      </c>
      <c r="U3454" s="177">
        <v>5</v>
      </c>
      <c r="V3454" s="177" t="s">
        <v>4894</v>
      </c>
      <c r="W3454" s="177" t="s">
        <v>4209</v>
      </c>
      <c r="X3454" s="177" t="s">
        <v>3558</v>
      </c>
      <c r="Y3454" s="177" t="s">
        <v>4895</v>
      </c>
      <c r="Z3454" s="177" t="s">
        <v>6095</v>
      </c>
      <c r="AA3454" s="525" t="s">
        <v>4896</v>
      </c>
      <c r="AB3454" s="399" t="str">
        <f t="shared" si="698"/>
        <v>DC2CO13</v>
      </c>
      <c r="AC3454" s="399" t="str">
        <f t="shared" si="699"/>
        <v>DC2CO13-DC</v>
      </c>
      <c r="AD3454" t="str">
        <f>Y3454&amp;"-"&amp;VLOOKUP(AC3454,'LICH THI'!C:AA,9,0)</f>
        <v>65DCOT22755-42473</v>
      </c>
      <c r="AE3454">
        <f t="shared" si="700"/>
        <v>1</v>
      </c>
    </row>
    <row r="3455" spans="1:31" x14ac:dyDescent="0.25">
      <c r="A3455" s="436" t="str">
        <f t="shared" si="690"/>
        <v>DC2CO13-DC-4</v>
      </c>
      <c r="B3455" s="436">
        <f>COUNTIF(AC$4:AC3455,AC3455)</f>
        <v>4</v>
      </c>
      <c r="C3455" s="436" t="str">
        <f t="shared" si="691"/>
        <v>DC2CO13-DC</v>
      </c>
      <c r="D3455" s="436">
        <f>VLOOKUP(C3455,'LICH THI'!C:AA,12,0)</f>
        <v>13</v>
      </c>
      <c r="E3455" s="436">
        <f>VLOOKUP(C3455,'LICH THI'!C:AA,13,0)</f>
        <v>13</v>
      </c>
      <c r="F3455" s="436">
        <f t="shared" si="701"/>
        <v>13</v>
      </c>
      <c r="G3455" s="436">
        <f>VLOOKUP(C3455,'LICH THI'!C:AA,14,0)</f>
        <v>1</v>
      </c>
      <c r="H3455" s="436">
        <f t="shared" si="692"/>
        <v>1</v>
      </c>
      <c r="I3455" s="436" t="str">
        <f t="shared" si="693"/>
        <v>Hồ Minh Huấn</v>
      </c>
      <c r="J3455" s="436"/>
      <c r="K3455" s="436">
        <f t="shared" si="694"/>
        <v>1</v>
      </c>
      <c r="L3455" s="436" t="str">
        <f t="shared" si="695"/>
        <v>DC2CO13-DC-1</v>
      </c>
      <c r="M3455" s="436">
        <f t="shared" si="696"/>
        <v>0</v>
      </c>
      <c r="N3455" s="437">
        <f t="shared" si="702"/>
        <v>5</v>
      </c>
      <c r="O3455" s="437"/>
      <c r="P3455" s="430" t="str">
        <f t="shared" si="697"/>
        <v/>
      </c>
      <c r="U3455" s="177">
        <v>6</v>
      </c>
      <c r="V3455" s="177" t="s">
        <v>4894</v>
      </c>
      <c r="W3455" s="177" t="s">
        <v>6101</v>
      </c>
      <c r="X3455" s="177" t="s">
        <v>6102</v>
      </c>
      <c r="Y3455" s="177" t="s">
        <v>6103</v>
      </c>
      <c r="Z3455" s="177" t="s">
        <v>6095</v>
      </c>
      <c r="AA3455" s="525" t="s">
        <v>6104</v>
      </c>
      <c r="AB3455" s="399" t="str">
        <f t="shared" si="698"/>
        <v>DC2CO13</v>
      </c>
      <c r="AC3455" s="399" t="str">
        <f t="shared" si="699"/>
        <v>DC2CO13-DC</v>
      </c>
      <c r="AD3455" t="str">
        <f>Y3455&amp;"-"&amp;VLOOKUP(AC3455,'LICH THI'!C:AA,9,0)</f>
        <v>65DCOT22534-42473</v>
      </c>
      <c r="AE3455">
        <f t="shared" si="700"/>
        <v>1</v>
      </c>
    </row>
    <row r="3456" spans="1:31" x14ac:dyDescent="0.25">
      <c r="A3456" s="436" t="str">
        <f t="shared" si="690"/>
        <v>DC2CO13-DC-5</v>
      </c>
      <c r="B3456" s="436">
        <f>COUNTIF(AC$4:AC3456,AC3456)</f>
        <v>5</v>
      </c>
      <c r="C3456" s="436" t="str">
        <f t="shared" si="691"/>
        <v>DC2CO13-DC</v>
      </c>
      <c r="D3456" s="436">
        <f>VLOOKUP(C3456,'LICH THI'!C:AA,12,0)</f>
        <v>13</v>
      </c>
      <c r="E3456" s="436">
        <f>VLOOKUP(C3456,'LICH THI'!C:AA,13,0)</f>
        <v>13</v>
      </c>
      <c r="F3456" s="436">
        <f t="shared" si="701"/>
        <v>13</v>
      </c>
      <c r="G3456" s="436">
        <f>VLOOKUP(C3456,'LICH THI'!C:AA,14,0)</f>
        <v>1</v>
      </c>
      <c r="H3456" s="436">
        <f t="shared" si="692"/>
        <v>1</v>
      </c>
      <c r="I3456" s="436" t="str">
        <f t="shared" si="693"/>
        <v>Nguyễn Duy Hưng</v>
      </c>
      <c r="J3456" s="436"/>
      <c r="K3456" s="436">
        <f t="shared" si="694"/>
        <v>1</v>
      </c>
      <c r="L3456" s="436" t="str">
        <f t="shared" si="695"/>
        <v>DC2CO13-DC-1</v>
      </c>
      <c r="M3456" s="436">
        <f t="shared" si="696"/>
        <v>0</v>
      </c>
      <c r="N3456" s="437">
        <f t="shared" si="702"/>
        <v>6</v>
      </c>
      <c r="O3456" s="437"/>
      <c r="P3456" s="430" t="str">
        <f t="shared" si="697"/>
        <v/>
      </c>
      <c r="U3456" s="177">
        <v>7</v>
      </c>
      <c r="V3456" s="177" t="s">
        <v>4894</v>
      </c>
      <c r="W3456" s="177" t="s">
        <v>2969</v>
      </c>
      <c r="X3456" s="177" t="s">
        <v>2804</v>
      </c>
      <c r="Y3456" s="177" t="s">
        <v>6105</v>
      </c>
      <c r="Z3456" s="177" t="s">
        <v>6095</v>
      </c>
      <c r="AA3456" s="525" t="s">
        <v>4400</v>
      </c>
      <c r="AB3456" s="399" t="str">
        <f t="shared" si="698"/>
        <v>DC2CO13</v>
      </c>
      <c r="AC3456" s="399" t="str">
        <f t="shared" si="699"/>
        <v>DC2CO13-DC</v>
      </c>
      <c r="AD3456" t="str">
        <f>Y3456&amp;"-"&amp;VLOOKUP(AC3456,'LICH THI'!C:AA,9,0)</f>
        <v>65DCOT21358-42473</v>
      </c>
      <c r="AE3456">
        <f t="shared" si="700"/>
        <v>1</v>
      </c>
    </row>
    <row r="3457" spans="1:31" x14ac:dyDescent="0.25">
      <c r="A3457" s="436" t="str">
        <f t="shared" si="690"/>
        <v>DC2CO13-DC-6</v>
      </c>
      <c r="B3457" s="436">
        <f>COUNTIF(AC$4:AC3457,AC3457)</f>
        <v>6</v>
      </c>
      <c r="C3457" s="436" t="str">
        <f t="shared" si="691"/>
        <v>DC2CO13-DC</v>
      </c>
      <c r="D3457" s="436">
        <f>VLOOKUP(C3457,'LICH THI'!C:AA,12,0)</f>
        <v>13</v>
      </c>
      <c r="E3457" s="436">
        <f>VLOOKUP(C3457,'LICH THI'!C:AA,13,0)</f>
        <v>13</v>
      </c>
      <c r="F3457" s="436">
        <f t="shared" si="701"/>
        <v>13</v>
      </c>
      <c r="G3457" s="436">
        <f>VLOOKUP(C3457,'LICH THI'!C:AA,14,0)</f>
        <v>1</v>
      </c>
      <c r="H3457" s="436">
        <f t="shared" si="692"/>
        <v>1</v>
      </c>
      <c r="I3457" s="436" t="str">
        <f t="shared" si="693"/>
        <v>Trần Quốc Hưng</v>
      </c>
      <c r="J3457" s="436"/>
      <c r="K3457" s="436">
        <f t="shared" si="694"/>
        <v>1</v>
      </c>
      <c r="L3457" s="436" t="str">
        <f t="shared" si="695"/>
        <v>DC2CO13-DC-1</v>
      </c>
      <c r="M3457" s="436">
        <f t="shared" si="696"/>
        <v>0</v>
      </c>
      <c r="N3457" s="437">
        <f t="shared" si="702"/>
        <v>7</v>
      </c>
      <c r="O3457" s="437"/>
      <c r="P3457" s="430" t="str">
        <f t="shared" si="697"/>
        <v/>
      </c>
      <c r="U3457" s="177">
        <v>3</v>
      </c>
      <c r="V3457" s="177" t="s">
        <v>3400</v>
      </c>
      <c r="W3457" s="177" t="s">
        <v>3864</v>
      </c>
      <c r="X3457" s="177" t="s">
        <v>2804</v>
      </c>
      <c r="Y3457" s="177" t="s">
        <v>3865</v>
      </c>
      <c r="Z3457" s="177" t="s">
        <v>6095</v>
      </c>
      <c r="AA3457" s="525" t="s">
        <v>3866</v>
      </c>
      <c r="AB3457" s="399" t="str">
        <f t="shared" si="698"/>
        <v>DC2CO13</v>
      </c>
      <c r="AC3457" s="399" t="str">
        <f t="shared" si="699"/>
        <v>DC2CO13-DC</v>
      </c>
      <c r="AD3457" t="str">
        <f>Y3457&amp;"-"&amp;VLOOKUP(AC3457,'LICH THI'!C:AA,9,0)</f>
        <v>64DCOT3215-42473</v>
      </c>
      <c r="AE3457">
        <f t="shared" si="700"/>
        <v>1</v>
      </c>
    </row>
    <row r="3458" spans="1:31" x14ac:dyDescent="0.25">
      <c r="A3458" s="436" t="str">
        <f t="shared" si="690"/>
        <v>DC2CO13-DC-7</v>
      </c>
      <c r="B3458" s="436">
        <f>COUNTIF(AC$4:AC3458,AC3458)</f>
        <v>7</v>
      </c>
      <c r="C3458" s="436" t="str">
        <f t="shared" si="691"/>
        <v>DC2CO13-DC</v>
      </c>
      <c r="D3458" s="436">
        <f>VLOOKUP(C3458,'LICH THI'!C:AA,12,0)</f>
        <v>13</v>
      </c>
      <c r="E3458" s="436">
        <f>VLOOKUP(C3458,'LICH THI'!C:AA,13,0)</f>
        <v>13</v>
      </c>
      <c r="F3458" s="436">
        <f t="shared" si="701"/>
        <v>13</v>
      </c>
      <c r="G3458" s="436">
        <f>VLOOKUP(C3458,'LICH THI'!C:AA,14,0)</f>
        <v>1</v>
      </c>
      <c r="H3458" s="436">
        <f t="shared" si="692"/>
        <v>1</v>
      </c>
      <c r="I3458" s="436" t="str">
        <f t="shared" si="693"/>
        <v>Trương Mạnh Kiên</v>
      </c>
      <c r="J3458" s="436"/>
      <c r="K3458" s="436">
        <f t="shared" si="694"/>
        <v>1</v>
      </c>
      <c r="L3458" s="436" t="str">
        <f t="shared" si="695"/>
        <v>DC2CO13-DC-1</v>
      </c>
      <c r="M3458" s="436">
        <f t="shared" si="696"/>
        <v>0</v>
      </c>
      <c r="N3458" s="437">
        <f t="shared" si="702"/>
        <v>8</v>
      </c>
      <c r="O3458" s="437"/>
      <c r="P3458" s="430" t="str">
        <f t="shared" si="697"/>
        <v/>
      </c>
      <c r="U3458" s="177">
        <v>8</v>
      </c>
      <c r="V3458" s="177" t="s">
        <v>4894</v>
      </c>
      <c r="W3458" s="177" t="s">
        <v>6106</v>
      </c>
      <c r="X3458" s="177" t="s">
        <v>2762</v>
      </c>
      <c r="Y3458" s="177" t="s">
        <v>6107</v>
      </c>
      <c r="Z3458" s="177" t="s">
        <v>6095</v>
      </c>
      <c r="AA3458" s="525" t="s">
        <v>6108</v>
      </c>
      <c r="AB3458" s="399" t="str">
        <f t="shared" si="698"/>
        <v>DC2CO13</v>
      </c>
      <c r="AC3458" s="399" t="str">
        <f t="shared" si="699"/>
        <v>DC2CO13-DC</v>
      </c>
      <c r="AD3458" t="str">
        <f>Y3458&amp;"-"&amp;VLOOKUP(AC3458,'LICH THI'!C:AA,9,0)</f>
        <v>65DCOT21044-42473</v>
      </c>
      <c r="AE3458">
        <f t="shared" si="700"/>
        <v>1</v>
      </c>
    </row>
    <row r="3459" spans="1:31" x14ac:dyDescent="0.25">
      <c r="A3459" s="436" t="str">
        <f t="shared" si="690"/>
        <v>DC2CO13-DC-8</v>
      </c>
      <c r="B3459" s="436">
        <f>COUNTIF(AC$4:AC3459,AC3459)</f>
        <v>8</v>
      </c>
      <c r="C3459" s="436" t="str">
        <f t="shared" si="691"/>
        <v>DC2CO13-DC</v>
      </c>
      <c r="D3459" s="436">
        <f>VLOOKUP(C3459,'LICH THI'!C:AA,12,0)</f>
        <v>13</v>
      </c>
      <c r="E3459" s="436">
        <f>VLOOKUP(C3459,'LICH THI'!C:AA,13,0)</f>
        <v>13</v>
      </c>
      <c r="F3459" s="436">
        <f t="shared" si="701"/>
        <v>13</v>
      </c>
      <c r="G3459" s="436">
        <f>VLOOKUP(C3459,'LICH THI'!C:AA,14,0)</f>
        <v>1</v>
      </c>
      <c r="H3459" s="436">
        <f t="shared" si="692"/>
        <v>1</v>
      </c>
      <c r="I3459" s="436" t="str">
        <f t="shared" si="693"/>
        <v>Trần Xuân Quỳnh</v>
      </c>
      <c r="J3459" s="436"/>
      <c r="K3459" s="436">
        <f t="shared" si="694"/>
        <v>1</v>
      </c>
      <c r="L3459" s="436" t="str">
        <f t="shared" si="695"/>
        <v>DC2CO13-DC-1</v>
      </c>
      <c r="M3459" s="436">
        <f t="shared" si="696"/>
        <v>0</v>
      </c>
      <c r="N3459" s="437">
        <f t="shared" si="702"/>
        <v>9</v>
      </c>
      <c r="O3459" s="437"/>
      <c r="P3459" s="430" t="str">
        <f t="shared" si="697"/>
        <v/>
      </c>
      <c r="U3459" s="177">
        <v>1</v>
      </c>
      <c r="V3459" s="177" t="s">
        <v>3014</v>
      </c>
      <c r="W3459" s="177" t="s">
        <v>3468</v>
      </c>
      <c r="X3459" s="177" t="s">
        <v>2684</v>
      </c>
      <c r="Y3459" s="177" t="s">
        <v>6094</v>
      </c>
      <c r="Z3459" s="177" t="s">
        <v>6095</v>
      </c>
      <c r="AA3459" s="525" t="s">
        <v>6096</v>
      </c>
      <c r="AB3459" s="399" t="str">
        <f t="shared" si="698"/>
        <v>DC2CO13</v>
      </c>
      <c r="AC3459" s="399" t="str">
        <f t="shared" si="699"/>
        <v>DC2CO13-DC</v>
      </c>
      <c r="AD3459" t="str">
        <f>Y3459&amp;"-"&amp;VLOOKUP(AC3459,'LICH THI'!C:AA,9,0)</f>
        <v>64DCMX3055-42473</v>
      </c>
      <c r="AE3459">
        <f t="shared" si="700"/>
        <v>1</v>
      </c>
    </row>
    <row r="3460" spans="1:31" x14ac:dyDescent="0.25">
      <c r="A3460" s="436" t="str">
        <f t="shared" si="690"/>
        <v>DC2CO13-DC-9</v>
      </c>
      <c r="B3460" s="436">
        <f>COUNTIF(AC$4:AC3460,AC3460)</f>
        <v>9</v>
      </c>
      <c r="C3460" s="436" t="str">
        <f t="shared" si="691"/>
        <v>DC2CO13-DC</v>
      </c>
      <c r="D3460" s="436">
        <f>VLOOKUP(C3460,'LICH THI'!C:AA,12,0)</f>
        <v>13</v>
      </c>
      <c r="E3460" s="436">
        <f>VLOOKUP(C3460,'LICH THI'!C:AA,13,0)</f>
        <v>13</v>
      </c>
      <c r="F3460" s="436">
        <f t="shared" si="701"/>
        <v>13</v>
      </c>
      <c r="G3460" s="436">
        <f>VLOOKUP(C3460,'LICH THI'!C:AA,14,0)</f>
        <v>1</v>
      </c>
      <c r="H3460" s="436">
        <f t="shared" si="692"/>
        <v>1</v>
      </c>
      <c r="I3460" s="436" t="str">
        <f t="shared" si="693"/>
        <v>Nguyễn Văn Tùng</v>
      </c>
      <c r="J3460" s="436"/>
      <c r="K3460" s="436">
        <f t="shared" si="694"/>
        <v>1</v>
      </c>
      <c r="L3460" s="436" t="str">
        <f t="shared" si="695"/>
        <v>DC2CO13-DC-1</v>
      </c>
      <c r="M3460" s="436">
        <f t="shared" si="696"/>
        <v>0</v>
      </c>
      <c r="N3460" s="437">
        <f t="shared" si="702"/>
        <v>10</v>
      </c>
      <c r="O3460" s="437"/>
      <c r="P3460" s="430" t="str">
        <f t="shared" si="697"/>
        <v/>
      </c>
      <c r="U3460" s="177">
        <v>13</v>
      </c>
      <c r="V3460" s="177" t="s">
        <v>4894</v>
      </c>
      <c r="W3460" s="177" t="s">
        <v>2741</v>
      </c>
      <c r="X3460" s="177" t="s">
        <v>3274</v>
      </c>
      <c r="Y3460" s="177" t="s">
        <v>4899</v>
      </c>
      <c r="Z3460" s="177" t="s">
        <v>6095</v>
      </c>
      <c r="AA3460" s="525" t="s">
        <v>4900</v>
      </c>
      <c r="AB3460" s="399" t="str">
        <f t="shared" si="698"/>
        <v>DC2CO13</v>
      </c>
      <c r="AC3460" s="399" t="str">
        <f t="shared" si="699"/>
        <v>DC2CO13-DC</v>
      </c>
      <c r="AD3460" t="str">
        <f>Y3460&amp;"-"&amp;VLOOKUP(AC3460,'LICH THI'!C:AA,9,0)</f>
        <v>65DCOT21105-42473</v>
      </c>
      <c r="AE3460">
        <f t="shared" si="700"/>
        <v>1</v>
      </c>
    </row>
    <row r="3461" spans="1:31" x14ac:dyDescent="0.25">
      <c r="A3461" s="436" t="str">
        <f t="shared" ref="A3461:A3524" si="703">C3461&amp;"-"&amp;B3461</f>
        <v>DC2CO13-DC-10</v>
      </c>
      <c r="B3461" s="436">
        <f>COUNTIF(AC$4:AC3461,AC3461)</f>
        <v>10</v>
      </c>
      <c r="C3461" s="436" t="str">
        <f t="shared" ref="C3461:C3524" si="704">_CT_MaHP1</f>
        <v>DC2CO13-DC</v>
      </c>
      <c r="D3461" s="436">
        <f>VLOOKUP(C3461,'LICH THI'!C:AA,12,0)</f>
        <v>13</v>
      </c>
      <c r="E3461" s="436">
        <f>VLOOKUP(C3461,'LICH THI'!C:AA,13,0)</f>
        <v>13</v>
      </c>
      <c r="F3461" s="436">
        <f t="shared" si="701"/>
        <v>13</v>
      </c>
      <c r="G3461" s="436">
        <f>VLOOKUP(C3461,'LICH THI'!C:AA,14,0)</f>
        <v>1</v>
      </c>
      <c r="H3461" s="436">
        <f t="shared" ref="H3461:H3524" si="705">IF(E3461=0,"",TRUNC((B3461+E3461-1)/E3461))</f>
        <v>1</v>
      </c>
      <c r="I3461" s="436" t="str">
        <f t="shared" ref="I3461:I3524" si="706">W3461&amp;" "&amp;X3461</f>
        <v>Cao Đức Thành</v>
      </c>
      <c r="J3461" s="436"/>
      <c r="K3461" s="436">
        <f t="shared" ref="K3461:K3524" si="707">IF(G3461=1,1,IF(H3461&lt;G3461,H3461+1,1))</f>
        <v>1</v>
      </c>
      <c r="L3461" s="436" t="str">
        <f t="shared" ref="L3461:L3524" si="708">C3461&amp;"-"&amp;K3461</f>
        <v>DC2CO13-DC-1</v>
      </c>
      <c r="M3461" s="436">
        <f t="shared" ref="M3461:M3524" si="709">IF(E3461=0,"",MOD(MID(C3461,6,2),E3461))</f>
        <v>0</v>
      </c>
      <c r="N3461" s="437">
        <f t="shared" si="702"/>
        <v>11</v>
      </c>
      <c r="O3461" s="437"/>
      <c r="P3461" s="430" t="str">
        <f t="shared" ref="P3461:P3524" si="710">IF(MOD(20*O3461,10)&lt;&gt;0,"SAI","")</f>
        <v/>
      </c>
      <c r="U3461" s="177">
        <v>9</v>
      </c>
      <c r="V3461" s="177" t="s">
        <v>4894</v>
      </c>
      <c r="W3461" s="177" t="s">
        <v>6109</v>
      </c>
      <c r="X3461" s="177" t="s">
        <v>2894</v>
      </c>
      <c r="Y3461" s="177" t="s">
        <v>6110</v>
      </c>
      <c r="Z3461" s="177" t="s">
        <v>6095</v>
      </c>
      <c r="AA3461" s="525" t="s">
        <v>5957</v>
      </c>
      <c r="AB3461" s="399" t="str">
        <f t="shared" ref="AB3461:AB3524" si="711">_CT_MaHP</f>
        <v>DC2CO13</v>
      </c>
      <c r="AC3461" s="399" t="str">
        <f t="shared" ref="AC3461:AC3524" si="712">_CT_MaHe</f>
        <v>DC2CO13-DC</v>
      </c>
      <c r="AD3461" t="str">
        <f>Y3461&amp;"-"&amp;VLOOKUP(AC3461,'LICH THI'!C:AA,9,0)</f>
        <v>65DCOT22255-42473</v>
      </c>
      <c r="AE3461">
        <f t="shared" ref="AE3461:AE3524" si="713">COUNTIF(AD3461,AD:AD)</f>
        <v>1</v>
      </c>
    </row>
    <row r="3462" spans="1:31" x14ac:dyDescent="0.25">
      <c r="A3462" s="436" t="str">
        <f t="shared" si="703"/>
        <v>DC2CO13-DC-11</v>
      </c>
      <c r="B3462" s="436">
        <f>COUNTIF(AC$4:AC3462,AC3462)</f>
        <v>11</v>
      </c>
      <c r="C3462" s="436" t="str">
        <f t="shared" si="704"/>
        <v>DC2CO13-DC</v>
      </c>
      <c r="D3462" s="436">
        <f>VLOOKUP(C3462,'LICH THI'!C:AA,12,0)</f>
        <v>13</v>
      </c>
      <c r="E3462" s="436">
        <f>VLOOKUP(C3462,'LICH THI'!C:AA,13,0)</f>
        <v>13</v>
      </c>
      <c r="F3462" s="436">
        <f t="shared" ref="F3462:F3525" si="714">IF(G3462="","",IF(G3462=H3462,D3462-(H3462-1)*E3462,E3462))</f>
        <v>13</v>
      </c>
      <c r="G3462" s="436">
        <f>VLOOKUP(C3462,'LICH THI'!C:AA,14,0)</f>
        <v>1</v>
      </c>
      <c r="H3462" s="436">
        <f t="shared" si="705"/>
        <v>1</v>
      </c>
      <c r="I3462" s="436" t="str">
        <f t="shared" si="706"/>
        <v>Đỗ Văn Thành</v>
      </c>
      <c r="J3462" s="436"/>
      <c r="K3462" s="436">
        <f t="shared" si="707"/>
        <v>1</v>
      </c>
      <c r="L3462" s="436" t="str">
        <f t="shared" si="708"/>
        <v>DC2CO13-DC-1</v>
      </c>
      <c r="M3462" s="436">
        <f t="shared" si="709"/>
        <v>0</v>
      </c>
      <c r="N3462" s="437">
        <f t="shared" ref="N3462:N3525" si="715">IF(F3462=0,"",(K3462-1)*$N$2+1+MOD(B3462-M3462,F3462))</f>
        <v>12</v>
      </c>
      <c r="O3462" s="437"/>
      <c r="P3462" s="430" t="str">
        <f t="shared" si="710"/>
        <v/>
      </c>
      <c r="U3462" s="177">
        <v>10</v>
      </c>
      <c r="V3462" s="177" t="s">
        <v>4894</v>
      </c>
      <c r="W3462" s="177" t="s">
        <v>3663</v>
      </c>
      <c r="X3462" s="177" t="s">
        <v>2894</v>
      </c>
      <c r="Y3462" s="177" t="s">
        <v>6111</v>
      </c>
      <c r="Z3462" s="177" t="s">
        <v>6095</v>
      </c>
      <c r="AA3462" s="525" t="s">
        <v>6112</v>
      </c>
      <c r="AB3462" s="399" t="str">
        <f t="shared" si="711"/>
        <v>DC2CO13</v>
      </c>
      <c r="AC3462" s="399" t="str">
        <f t="shared" si="712"/>
        <v>DC2CO13-DC</v>
      </c>
      <c r="AD3462" t="str">
        <f>Y3462&amp;"-"&amp;VLOOKUP(AC3462,'LICH THI'!C:AA,9,0)</f>
        <v>65DCOT23130-42473</v>
      </c>
      <c r="AE3462">
        <f t="shared" si="713"/>
        <v>1</v>
      </c>
    </row>
    <row r="3463" spans="1:31" x14ac:dyDescent="0.25">
      <c r="A3463" s="436" t="str">
        <f t="shared" si="703"/>
        <v>DC2CO13-DC-12</v>
      </c>
      <c r="B3463" s="436">
        <f>COUNTIF(AC$4:AC3463,AC3463)</f>
        <v>12</v>
      </c>
      <c r="C3463" s="436" t="str">
        <f t="shared" si="704"/>
        <v>DC2CO13-DC</v>
      </c>
      <c r="D3463" s="436">
        <f>VLOOKUP(C3463,'LICH THI'!C:AA,12,0)</f>
        <v>13</v>
      </c>
      <c r="E3463" s="436">
        <f>VLOOKUP(C3463,'LICH THI'!C:AA,13,0)</f>
        <v>13</v>
      </c>
      <c r="F3463" s="436">
        <f t="shared" si="714"/>
        <v>13</v>
      </c>
      <c r="G3463" s="436">
        <f>VLOOKUP(C3463,'LICH THI'!C:AA,14,0)</f>
        <v>1</v>
      </c>
      <c r="H3463" s="436">
        <f t="shared" si="705"/>
        <v>1</v>
      </c>
      <c r="I3463" s="436" t="str">
        <f t="shared" si="706"/>
        <v>Nguyễn Đức Thiện</v>
      </c>
      <c r="J3463" s="436"/>
      <c r="K3463" s="436">
        <f t="shared" si="707"/>
        <v>1</v>
      </c>
      <c r="L3463" s="436" t="str">
        <f t="shared" si="708"/>
        <v>DC2CO13-DC-1</v>
      </c>
      <c r="M3463" s="436">
        <f t="shared" si="709"/>
        <v>0</v>
      </c>
      <c r="N3463" s="437">
        <f t="shared" si="715"/>
        <v>13</v>
      </c>
      <c r="O3463" s="437"/>
      <c r="P3463" s="430" t="str">
        <f t="shared" si="710"/>
        <v/>
      </c>
      <c r="U3463" s="177">
        <v>11</v>
      </c>
      <c r="V3463" s="177" t="s">
        <v>4894</v>
      </c>
      <c r="W3463" s="177" t="s">
        <v>3103</v>
      </c>
      <c r="X3463" s="177" t="s">
        <v>4004</v>
      </c>
      <c r="Y3463" s="177" t="s">
        <v>6113</v>
      </c>
      <c r="Z3463" s="177" t="s">
        <v>6095</v>
      </c>
      <c r="AA3463" s="525" t="s">
        <v>6114</v>
      </c>
      <c r="AB3463" s="399" t="str">
        <f t="shared" si="711"/>
        <v>DC2CO13</v>
      </c>
      <c r="AC3463" s="399" t="str">
        <f t="shared" si="712"/>
        <v>DC2CO13-DC</v>
      </c>
      <c r="AD3463" t="str">
        <f>Y3463&amp;"-"&amp;VLOOKUP(AC3463,'LICH THI'!C:AA,9,0)</f>
        <v>65DCOT21788-42473</v>
      </c>
      <c r="AE3463">
        <f t="shared" si="713"/>
        <v>1</v>
      </c>
    </row>
    <row r="3464" spans="1:31" x14ac:dyDescent="0.25">
      <c r="A3464" s="436" t="str">
        <f t="shared" si="703"/>
        <v>DC2CO13-DC-13</v>
      </c>
      <c r="B3464" s="436">
        <f>COUNTIF(AC$4:AC3464,AC3464)</f>
        <v>13</v>
      </c>
      <c r="C3464" s="436" t="str">
        <f t="shared" si="704"/>
        <v>DC2CO13-DC</v>
      </c>
      <c r="D3464" s="436">
        <f>VLOOKUP(C3464,'LICH THI'!C:AA,12,0)</f>
        <v>13</v>
      </c>
      <c r="E3464" s="436">
        <f>VLOOKUP(C3464,'LICH THI'!C:AA,13,0)</f>
        <v>13</v>
      </c>
      <c r="F3464" s="436">
        <f t="shared" si="714"/>
        <v>13</v>
      </c>
      <c r="G3464" s="436">
        <f>VLOOKUP(C3464,'LICH THI'!C:AA,14,0)</f>
        <v>1</v>
      </c>
      <c r="H3464" s="436">
        <f t="shared" si="705"/>
        <v>1</v>
      </c>
      <c r="I3464" s="436" t="str">
        <f t="shared" si="706"/>
        <v>Phạm Văn Triệu</v>
      </c>
      <c r="J3464" s="436"/>
      <c r="K3464" s="436">
        <f t="shared" si="707"/>
        <v>1</v>
      </c>
      <c r="L3464" s="436" t="str">
        <f t="shared" si="708"/>
        <v>DC2CO13-DC-1</v>
      </c>
      <c r="M3464" s="436">
        <f t="shared" si="709"/>
        <v>0</v>
      </c>
      <c r="N3464" s="437">
        <f t="shared" si="715"/>
        <v>1</v>
      </c>
      <c r="O3464" s="437"/>
      <c r="P3464" s="430" t="str">
        <f t="shared" si="710"/>
        <v/>
      </c>
      <c r="U3464" s="177">
        <v>12</v>
      </c>
      <c r="V3464" s="177" t="s">
        <v>4894</v>
      </c>
      <c r="W3464" s="177" t="s">
        <v>2738</v>
      </c>
      <c r="X3464" s="177" t="s">
        <v>6115</v>
      </c>
      <c r="Y3464" s="177" t="s">
        <v>6116</v>
      </c>
      <c r="Z3464" s="177" t="s">
        <v>6095</v>
      </c>
      <c r="AA3464" s="525" t="s">
        <v>6117</v>
      </c>
      <c r="AB3464" s="399" t="str">
        <f t="shared" si="711"/>
        <v>DC2CO13</v>
      </c>
      <c r="AC3464" s="399" t="str">
        <f t="shared" si="712"/>
        <v>DC2CO13-DC</v>
      </c>
      <c r="AD3464" t="str">
        <f>Y3464&amp;"-"&amp;VLOOKUP(AC3464,'LICH THI'!C:AA,9,0)</f>
        <v>65DCOT22742-42473</v>
      </c>
      <c r="AE3464">
        <f t="shared" si="713"/>
        <v>1</v>
      </c>
    </row>
    <row r="3465" spans="1:31" x14ac:dyDescent="0.25">
      <c r="A3465" s="436" t="str">
        <f t="shared" si="703"/>
        <v>DC2CO21-DC-1</v>
      </c>
      <c r="B3465" s="436">
        <f>COUNTIF(AC$4:AC3465,AC3465)</f>
        <v>1</v>
      </c>
      <c r="C3465" s="436" t="str">
        <f t="shared" si="704"/>
        <v>DC2CO21-DC</v>
      </c>
      <c r="D3465" s="436">
        <f>VLOOKUP(C3465,'LICH THI'!C:AA,12,0)</f>
        <v>39</v>
      </c>
      <c r="E3465" s="436">
        <f>VLOOKUP(C3465,'LICH THI'!C:AA,13,0)</f>
        <v>0</v>
      </c>
      <c r="F3465" s="436" t="str">
        <f t="shared" si="714"/>
        <v/>
      </c>
      <c r="G3465" s="436" t="str">
        <f>VLOOKUP(C3465,'LICH THI'!C:AA,14,0)</f>
        <v/>
      </c>
      <c r="H3465" s="436" t="str">
        <f t="shared" si="705"/>
        <v/>
      </c>
      <c r="I3465" s="436" t="str">
        <f t="shared" si="706"/>
        <v>Lê Ngọc Anh</v>
      </c>
      <c r="J3465" s="436"/>
      <c r="K3465" s="436">
        <f t="shared" si="707"/>
        <v>1</v>
      </c>
      <c r="L3465" s="436" t="str">
        <f t="shared" si="708"/>
        <v>DC2CO21-DC-1</v>
      </c>
      <c r="M3465" s="436" t="str">
        <f t="shared" si="709"/>
        <v/>
      </c>
      <c r="N3465" s="437" t="e">
        <f t="shared" si="715"/>
        <v>#VALUE!</v>
      </c>
      <c r="O3465" s="437"/>
      <c r="P3465" s="430" t="str">
        <f t="shared" si="710"/>
        <v/>
      </c>
      <c r="U3465" s="177">
        <v>17</v>
      </c>
      <c r="V3465" s="177" t="s">
        <v>2609</v>
      </c>
      <c r="W3465" s="177" t="s">
        <v>2610</v>
      </c>
      <c r="X3465" s="177" t="s">
        <v>2611</v>
      </c>
      <c r="Y3465" s="177" t="s">
        <v>2612</v>
      </c>
      <c r="Z3465" s="177" t="s">
        <v>6830</v>
      </c>
      <c r="AA3465" s="525" t="s">
        <v>2613</v>
      </c>
      <c r="AB3465" s="399" t="str">
        <f t="shared" si="711"/>
        <v>DC2CO21</v>
      </c>
      <c r="AC3465" s="399" t="str">
        <f t="shared" si="712"/>
        <v>DC2CO21-DC</v>
      </c>
      <c r="AD3465" t="str">
        <f>Y3465&amp;"-"&amp;VLOOKUP(AC3465,'LICH THI'!C:AA,9,0)</f>
        <v>63DCCD3216-42483</v>
      </c>
      <c r="AE3465">
        <f t="shared" si="713"/>
        <v>1</v>
      </c>
    </row>
    <row r="3466" spans="1:31" x14ac:dyDescent="0.25">
      <c r="A3466" s="436" t="str">
        <f t="shared" si="703"/>
        <v>DC2CO21-DC-2</v>
      </c>
      <c r="B3466" s="436">
        <f>COUNTIF(AC$4:AC3466,AC3466)</f>
        <v>2</v>
      </c>
      <c r="C3466" s="436" t="str">
        <f t="shared" si="704"/>
        <v>DC2CO21-DC</v>
      </c>
      <c r="D3466" s="436">
        <f>VLOOKUP(C3466,'LICH THI'!C:AA,12,0)</f>
        <v>39</v>
      </c>
      <c r="E3466" s="436">
        <f>VLOOKUP(C3466,'LICH THI'!C:AA,13,0)</f>
        <v>0</v>
      </c>
      <c r="F3466" s="436" t="str">
        <f t="shared" si="714"/>
        <v/>
      </c>
      <c r="G3466" s="436" t="str">
        <f>VLOOKUP(C3466,'LICH THI'!C:AA,14,0)</f>
        <v/>
      </c>
      <c r="H3466" s="436" t="str">
        <f t="shared" si="705"/>
        <v/>
      </c>
      <c r="I3466" s="436" t="str">
        <f t="shared" si="706"/>
        <v>Nguyễn Xuân Anh</v>
      </c>
      <c r="J3466" s="436"/>
      <c r="K3466" s="436">
        <f t="shared" si="707"/>
        <v>1</v>
      </c>
      <c r="L3466" s="436" t="str">
        <f t="shared" si="708"/>
        <v>DC2CO21-DC-1</v>
      </c>
      <c r="M3466" s="436" t="str">
        <f t="shared" si="709"/>
        <v/>
      </c>
      <c r="N3466" s="437" t="e">
        <f t="shared" si="715"/>
        <v>#VALUE!</v>
      </c>
      <c r="O3466" s="437"/>
      <c r="P3466" s="430" t="str">
        <f t="shared" si="710"/>
        <v/>
      </c>
      <c r="U3466" s="177">
        <v>1</v>
      </c>
      <c r="V3466" s="177" t="s">
        <v>3102</v>
      </c>
      <c r="W3466" s="177" t="s">
        <v>3590</v>
      </c>
      <c r="X3466" s="177" t="s">
        <v>2611</v>
      </c>
      <c r="Y3466" s="177" t="s">
        <v>4108</v>
      </c>
      <c r="Z3466" s="177" t="s">
        <v>6830</v>
      </c>
      <c r="AA3466" s="525" t="s">
        <v>4110</v>
      </c>
      <c r="AB3466" s="399" t="str">
        <f t="shared" si="711"/>
        <v>DC2CO21</v>
      </c>
      <c r="AC3466" s="399" t="str">
        <f t="shared" si="712"/>
        <v>DC2CO21-DC</v>
      </c>
      <c r="AD3466" t="str">
        <f>Y3466&amp;"-"&amp;VLOOKUP(AC3466,'LICH THI'!C:AA,9,0)</f>
        <v>62DCCD3005-42483</v>
      </c>
      <c r="AE3466">
        <f t="shared" si="713"/>
        <v>1</v>
      </c>
    </row>
    <row r="3467" spans="1:31" x14ac:dyDescent="0.25">
      <c r="A3467" s="436" t="str">
        <f t="shared" si="703"/>
        <v>DC2CO21-DC-3</v>
      </c>
      <c r="B3467" s="436">
        <f>COUNTIF(AC$4:AC3467,AC3467)</f>
        <v>3</v>
      </c>
      <c r="C3467" s="436" t="str">
        <f t="shared" si="704"/>
        <v>DC2CO21-DC</v>
      </c>
      <c r="D3467" s="436">
        <f>VLOOKUP(C3467,'LICH THI'!C:AA,12,0)</f>
        <v>39</v>
      </c>
      <c r="E3467" s="436">
        <f>VLOOKUP(C3467,'LICH THI'!C:AA,13,0)</f>
        <v>0</v>
      </c>
      <c r="F3467" s="436" t="str">
        <f t="shared" si="714"/>
        <v/>
      </c>
      <c r="G3467" s="436" t="str">
        <f>VLOOKUP(C3467,'LICH THI'!C:AA,14,0)</f>
        <v/>
      </c>
      <c r="H3467" s="436" t="str">
        <f t="shared" si="705"/>
        <v/>
      </c>
      <c r="I3467" s="436" t="str">
        <f t="shared" si="706"/>
        <v>Phạm Quang Chiến</v>
      </c>
      <c r="J3467" s="436"/>
      <c r="K3467" s="436">
        <f t="shared" si="707"/>
        <v>1</v>
      </c>
      <c r="L3467" s="436" t="str">
        <f t="shared" si="708"/>
        <v>DC2CO21-DC-1</v>
      </c>
      <c r="M3467" s="436" t="str">
        <f t="shared" si="709"/>
        <v/>
      </c>
      <c r="N3467" s="437" t="e">
        <f t="shared" si="715"/>
        <v>#VALUE!</v>
      </c>
      <c r="O3467" s="437"/>
      <c r="P3467" s="430" t="str">
        <f t="shared" si="710"/>
        <v/>
      </c>
      <c r="U3467" s="177">
        <v>33</v>
      </c>
      <c r="V3467" s="177" t="s">
        <v>6441</v>
      </c>
      <c r="W3467" s="177" t="s">
        <v>2987</v>
      </c>
      <c r="X3467" s="177" t="s">
        <v>2709</v>
      </c>
      <c r="Y3467" s="177" t="s">
        <v>6655</v>
      </c>
      <c r="Z3467" s="177" t="s">
        <v>6830</v>
      </c>
      <c r="AA3467" s="525" t="s">
        <v>6656</v>
      </c>
      <c r="AB3467" s="399" t="str">
        <f t="shared" si="711"/>
        <v>DC2CO21</v>
      </c>
      <c r="AC3467" s="399" t="str">
        <f t="shared" si="712"/>
        <v>DC2CO21-DC</v>
      </c>
      <c r="AD3467" t="str">
        <f>Y3467&amp;"-"&amp;VLOOKUP(AC3467,'LICH THI'!C:AA,9,0)</f>
        <v>65DCCC23442-42483</v>
      </c>
      <c r="AE3467">
        <f t="shared" si="713"/>
        <v>1</v>
      </c>
    </row>
    <row r="3468" spans="1:31" x14ac:dyDescent="0.25">
      <c r="A3468" s="436" t="str">
        <f t="shared" si="703"/>
        <v>DC2CO21-DC-4</v>
      </c>
      <c r="B3468" s="436">
        <f>COUNTIF(AC$4:AC3468,AC3468)</f>
        <v>4</v>
      </c>
      <c r="C3468" s="436" t="str">
        <f t="shared" si="704"/>
        <v>DC2CO21-DC</v>
      </c>
      <c r="D3468" s="436">
        <f>VLOOKUP(C3468,'LICH THI'!C:AA,12,0)</f>
        <v>39</v>
      </c>
      <c r="E3468" s="436">
        <f>VLOOKUP(C3468,'LICH THI'!C:AA,13,0)</f>
        <v>0</v>
      </c>
      <c r="F3468" s="436" t="str">
        <f t="shared" si="714"/>
        <v/>
      </c>
      <c r="G3468" s="436" t="str">
        <f>VLOOKUP(C3468,'LICH THI'!C:AA,14,0)</f>
        <v/>
      </c>
      <c r="H3468" s="436" t="str">
        <f t="shared" si="705"/>
        <v/>
      </c>
      <c r="I3468" s="436" t="str">
        <f t="shared" si="706"/>
        <v>Trương Văn Chung</v>
      </c>
      <c r="J3468" s="436"/>
      <c r="K3468" s="436">
        <f t="shared" si="707"/>
        <v>1</v>
      </c>
      <c r="L3468" s="436" t="str">
        <f t="shared" si="708"/>
        <v>DC2CO21-DC-1</v>
      </c>
      <c r="M3468" s="436" t="str">
        <f t="shared" si="709"/>
        <v/>
      </c>
      <c r="N3468" s="437" t="e">
        <f t="shared" si="715"/>
        <v>#VALUE!</v>
      </c>
      <c r="O3468" s="437"/>
      <c r="P3468" s="430" t="str">
        <f t="shared" si="710"/>
        <v/>
      </c>
      <c r="U3468" s="177">
        <v>27</v>
      </c>
      <c r="V3468" s="177" t="s">
        <v>3014</v>
      </c>
      <c r="W3468" s="177" t="s">
        <v>3463</v>
      </c>
      <c r="X3468" s="177" t="s">
        <v>2731</v>
      </c>
      <c r="Y3468" s="177" t="s">
        <v>6755</v>
      </c>
      <c r="Z3468" s="177" t="s">
        <v>6830</v>
      </c>
      <c r="AA3468" s="525" t="s">
        <v>3715</v>
      </c>
      <c r="AB3468" s="399" t="str">
        <f t="shared" si="711"/>
        <v>DC2CO21</v>
      </c>
      <c r="AC3468" s="399" t="str">
        <f t="shared" si="712"/>
        <v>DC2CO21-DC</v>
      </c>
      <c r="AD3468" t="str">
        <f>Y3468&amp;"-"&amp;VLOOKUP(AC3468,'LICH THI'!C:AA,9,0)</f>
        <v>64DCMX3066-42483</v>
      </c>
      <c r="AE3468">
        <f t="shared" si="713"/>
        <v>1</v>
      </c>
    </row>
    <row r="3469" spans="1:31" x14ac:dyDescent="0.25">
      <c r="A3469" s="436" t="str">
        <f t="shared" si="703"/>
        <v>DC2CO21-DC-5</v>
      </c>
      <c r="B3469" s="436">
        <f>COUNTIF(AC$4:AC3469,AC3469)</f>
        <v>5</v>
      </c>
      <c r="C3469" s="436" t="str">
        <f t="shared" si="704"/>
        <v>DC2CO21-DC</v>
      </c>
      <c r="D3469" s="436">
        <f>VLOOKUP(C3469,'LICH THI'!C:AA,12,0)</f>
        <v>39</v>
      </c>
      <c r="E3469" s="436">
        <f>VLOOKUP(C3469,'LICH THI'!C:AA,13,0)</f>
        <v>0</v>
      </c>
      <c r="F3469" s="436" t="str">
        <f t="shared" si="714"/>
        <v/>
      </c>
      <c r="G3469" s="436" t="str">
        <f>VLOOKUP(C3469,'LICH THI'!C:AA,14,0)</f>
        <v/>
      </c>
      <c r="H3469" s="436" t="str">
        <f t="shared" si="705"/>
        <v/>
      </c>
      <c r="I3469" s="436" t="str">
        <f t="shared" si="706"/>
        <v>Đỗ Hữu Đạo</v>
      </c>
      <c r="J3469" s="436"/>
      <c r="K3469" s="436">
        <f t="shared" si="707"/>
        <v>1</v>
      </c>
      <c r="L3469" s="436" t="str">
        <f t="shared" si="708"/>
        <v>DC2CO21-DC-1</v>
      </c>
      <c r="M3469" s="436" t="str">
        <f t="shared" si="709"/>
        <v/>
      </c>
      <c r="N3469" s="437" t="e">
        <f t="shared" si="715"/>
        <v>#VALUE!</v>
      </c>
      <c r="O3469" s="437"/>
      <c r="P3469" s="430" t="str">
        <f t="shared" si="710"/>
        <v/>
      </c>
      <c r="U3469" s="177">
        <v>2</v>
      </c>
      <c r="V3469" s="177" t="s">
        <v>3102</v>
      </c>
      <c r="W3469" s="177" t="s">
        <v>3115</v>
      </c>
      <c r="X3469" s="177" t="s">
        <v>2904</v>
      </c>
      <c r="Y3469" s="177" t="s">
        <v>3116</v>
      </c>
      <c r="Z3469" s="177" t="s">
        <v>6830</v>
      </c>
      <c r="AA3469" s="525" t="s">
        <v>3117</v>
      </c>
      <c r="AB3469" s="399" t="str">
        <f t="shared" si="711"/>
        <v>DC2CO21</v>
      </c>
      <c r="AC3469" s="399" t="str">
        <f t="shared" si="712"/>
        <v>DC2CO21-DC</v>
      </c>
      <c r="AD3469" t="str">
        <f>Y3469&amp;"-"&amp;VLOOKUP(AC3469,'LICH THI'!C:AA,9,0)</f>
        <v>62DCCD3022-42483</v>
      </c>
      <c r="AE3469">
        <f t="shared" si="713"/>
        <v>1</v>
      </c>
    </row>
    <row r="3470" spans="1:31" x14ac:dyDescent="0.25">
      <c r="A3470" s="436" t="str">
        <f t="shared" si="703"/>
        <v>DC2CO21-DC-6</v>
      </c>
      <c r="B3470" s="436">
        <f>COUNTIF(AC$4:AC3470,AC3470)</f>
        <v>6</v>
      </c>
      <c r="C3470" s="436" t="str">
        <f t="shared" si="704"/>
        <v>DC2CO21-DC</v>
      </c>
      <c r="D3470" s="436">
        <f>VLOOKUP(C3470,'LICH THI'!C:AA,12,0)</f>
        <v>39</v>
      </c>
      <c r="E3470" s="436">
        <f>VLOOKUP(C3470,'LICH THI'!C:AA,13,0)</f>
        <v>0</v>
      </c>
      <c r="F3470" s="436" t="str">
        <f t="shared" si="714"/>
        <v/>
      </c>
      <c r="G3470" s="436" t="str">
        <f>VLOOKUP(C3470,'LICH THI'!C:AA,14,0)</f>
        <v/>
      </c>
      <c r="H3470" s="436" t="str">
        <f t="shared" si="705"/>
        <v/>
      </c>
      <c r="I3470" s="436" t="str">
        <f t="shared" si="706"/>
        <v>Lường Văn Đạt</v>
      </c>
      <c r="J3470" s="436"/>
      <c r="K3470" s="436">
        <f t="shared" si="707"/>
        <v>1</v>
      </c>
      <c r="L3470" s="436" t="str">
        <f t="shared" si="708"/>
        <v>DC2CO21-DC-1</v>
      </c>
      <c r="M3470" s="436" t="str">
        <f t="shared" si="709"/>
        <v/>
      </c>
      <c r="N3470" s="437" t="e">
        <f t="shared" si="715"/>
        <v>#VALUE!</v>
      </c>
      <c r="O3470" s="437"/>
      <c r="P3470" s="430" t="str">
        <f t="shared" si="710"/>
        <v/>
      </c>
      <c r="U3470" s="177">
        <v>3</v>
      </c>
      <c r="V3470" s="177" t="s">
        <v>3102</v>
      </c>
      <c r="W3470" s="177" t="s">
        <v>3658</v>
      </c>
      <c r="X3470" s="177" t="s">
        <v>2746</v>
      </c>
      <c r="Y3470" s="177" t="s">
        <v>3659</v>
      </c>
      <c r="Z3470" s="177" t="s">
        <v>6830</v>
      </c>
      <c r="AA3470" s="525" t="s">
        <v>3660</v>
      </c>
      <c r="AB3470" s="399" t="str">
        <f t="shared" si="711"/>
        <v>DC2CO21</v>
      </c>
      <c r="AC3470" s="399" t="str">
        <f t="shared" si="712"/>
        <v>DC2CO21-DC</v>
      </c>
      <c r="AD3470" t="str">
        <f>Y3470&amp;"-"&amp;VLOOKUP(AC3470,'LICH THI'!C:AA,9,0)</f>
        <v>62DCCD3024-42483</v>
      </c>
      <c r="AE3470">
        <f t="shared" si="713"/>
        <v>1</v>
      </c>
    </row>
    <row r="3471" spans="1:31" x14ac:dyDescent="0.25">
      <c r="A3471" s="436" t="str">
        <f t="shared" si="703"/>
        <v>DC2CO21-DC-7</v>
      </c>
      <c r="B3471" s="436">
        <f>COUNTIF(AC$4:AC3471,AC3471)</f>
        <v>7</v>
      </c>
      <c r="C3471" s="436" t="str">
        <f t="shared" si="704"/>
        <v>DC2CO21-DC</v>
      </c>
      <c r="D3471" s="436">
        <f>VLOOKUP(C3471,'LICH THI'!C:AA,12,0)</f>
        <v>39</v>
      </c>
      <c r="E3471" s="436">
        <f>VLOOKUP(C3471,'LICH THI'!C:AA,13,0)</f>
        <v>0</v>
      </c>
      <c r="F3471" s="436" t="str">
        <f t="shared" si="714"/>
        <v/>
      </c>
      <c r="G3471" s="436" t="str">
        <f>VLOOKUP(C3471,'LICH THI'!C:AA,14,0)</f>
        <v/>
      </c>
      <c r="H3471" s="436" t="str">
        <f t="shared" si="705"/>
        <v/>
      </c>
      <c r="I3471" s="436" t="str">
        <f t="shared" si="706"/>
        <v>Vũ Văn Hiệu</v>
      </c>
      <c r="J3471" s="436"/>
      <c r="K3471" s="436">
        <f t="shared" si="707"/>
        <v>1</v>
      </c>
      <c r="L3471" s="436" t="str">
        <f t="shared" si="708"/>
        <v>DC2CO21-DC-1</v>
      </c>
      <c r="M3471" s="436" t="str">
        <f t="shared" si="709"/>
        <v/>
      </c>
      <c r="N3471" s="437" t="e">
        <f t="shared" si="715"/>
        <v>#VALUE!</v>
      </c>
      <c r="O3471" s="437"/>
      <c r="P3471" s="430" t="str">
        <f t="shared" si="710"/>
        <v/>
      </c>
      <c r="U3471" s="177">
        <v>4</v>
      </c>
      <c r="V3471" s="177" t="s">
        <v>3102</v>
      </c>
      <c r="W3471" s="177" t="s">
        <v>2914</v>
      </c>
      <c r="X3471" s="177" t="s">
        <v>4907</v>
      </c>
      <c r="Y3471" s="177" t="s">
        <v>6510</v>
      </c>
      <c r="Z3471" s="177" t="s">
        <v>6830</v>
      </c>
      <c r="AA3471" s="525" t="s">
        <v>6511</v>
      </c>
      <c r="AB3471" s="399" t="str">
        <f t="shared" si="711"/>
        <v>DC2CO21</v>
      </c>
      <c r="AC3471" s="399" t="str">
        <f t="shared" si="712"/>
        <v>DC2CO21-DC</v>
      </c>
      <c r="AD3471" t="str">
        <f>Y3471&amp;"-"&amp;VLOOKUP(AC3471,'LICH THI'!C:AA,9,0)</f>
        <v>62DCCD3037-42483</v>
      </c>
      <c r="AE3471">
        <f t="shared" si="713"/>
        <v>1</v>
      </c>
    </row>
    <row r="3472" spans="1:31" x14ac:dyDescent="0.25">
      <c r="A3472" s="436" t="str">
        <f t="shared" si="703"/>
        <v>DC2CO21-DC-8</v>
      </c>
      <c r="B3472" s="436">
        <f>COUNTIF(AC$4:AC3472,AC3472)</f>
        <v>8</v>
      </c>
      <c r="C3472" s="436" t="str">
        <f t="shared" si="704"/>
        <v>DC2CO21-DC</v>
      </c>
      <c r="D3472" s="436">
        <f>VLOOKUP(C3472,'LICH THI'!C:AA,12,0)</f>
        <v>39</v>
      </c>
      <c r="E3472" s="436">
        <f>VLOOKUP(C3472,'LICH THI'!C:AA,13,0)</f>
        <v>0</v>
      </c>
      <c r="F3472" s="436" t="str">
        <f t="shared" si="714"/>
        <v/>
      </c>
      <c r="G3472" s="436" t="str">
        <f>VLOOKUP(C3472,'LICH THI'!C:AA,14,0)</f>
        <v/>
      </c>
      <c r="H3472" s="436" t="str">
        <f t="shared" si="705"/>
        <v/>
      </c>
      <c r="I3472" s="436" t="str">
        <f t="shared" si="706"/>
        <v>Đỗ Văn Hòa</v>
      </c>
      <c r="J3472" s="436"/>
      <c r="K3472" s="436">
        <f t="shared" si="707"/>
        <v>1</v>
      </c>
      <c r="L3472" s="436" t="str">
        <f t="shared" si="708"/>
        <v>DC2CO21-DC-1</v>
      </c>
      <c r="M3472" s="436" t="str">
        <f t="shared" si="709"/>
        <v/>
      </c>
      <c r="N3472" s="437" t="e">
        <f t="shared" si="715"/>
        <v>#VALUE!</v>
      </c>
      <c r="O3472" s="437"/>
      <c r="P3472" s="430" t="str">
        <f t="shared" si="710"/>
        <v/>
      </c>
      <c r="U3472" s="177">
        <v>29</v>
      </c>
      <c r="V3472" s="177" t="s">
        <v>3400</v>
      </c>
      <c r="W3472" s="177" t="s">
        <v>3663</v>
      </c>
      <c r="X3472" s="177" t="s">
        <v>2660</v>
      </c>
      <c r="Y3472" s="177" t="s">
        <v>6685</v>
      </c>
      <c r="Z3472" s="177" t="s">
        <v>6830</v>
      </c>
      <c r="AA3472" s="525" t="s">
        <v>5874</v>
      </c>
      <c r="AB3472" s="399" t="str">
        <f t="shared" si="711"/>
        <v>DC2CO21</v>
      </c>
      <c r="AC3472" s="399" t="str">
        <f t="shared" si="712"/>
        <v>DC2CO21-DC</v>
      </c>
      <c r="AD3472" t="str">
        <f>Y3472&amp;"-"&amp;VLOOKUP(AC3472,'LICH THI'!C:AA,9,0)</f>
        <v>64DCOT3210-42483</v>
      </c>
      <c r="AE3472">
        <f t="shared" si="713"/>
        <v>1</v>
      </c>
    </row>
    <row r="3473" spans="1:31" x14ac:dyDescent="0.25">
      <c r="A3473" s="436" t="str">
        <f t="shared" si="703"/>
        <v>DC2CO21-DC-9</v>
      </c>
      <c r="B3473" s="436">
        <f>COUNTIF(AC$4:AC3473,AC3473)</f>
        <v>9</v>
      </c>
      <c r="C3473" s="436" t="str">
        <f t="shared" si="704"/>
        <v>DC2CO21-DC</v>
      </c>
      <c r="D3473" s="436">
        <f>VLOOKUP(C3473,'LICH THI'!C:AA,12,0)</f>
        <v>39</v>
      </c>
      <c r="E3473" s="436">
        <f>VLOOKUP(C3473,'LICH THI'!C:AA,13,0)</f>
        <v>0</v>
      </c>
      <c r="F3473" s="436" t="str">
        <f t="shared" si="714"/>
        <v/>
      </c>
      <c r="G3473" s="436" t="str">
        <f>VLOOKUP(C3473,'LICH THI'!C:AA,14,0)</f>
        <v/>
      </c>
      <c r="H3473" s="436" t="str">
        <f t="shared" si="705"/>
        <v/>
      </c>
      <c r="I3473" s="436" t="str">
        <f t="shared" si="706"/>
        <v>Mai Việt Hoàng</v>
      </c>
      <c r="J3473" s="436"/>
      <c r="K3473" s="436">
        <f t="shared" si="707"/>
        <v>1</v>
      </c>
      <c r="L3473" s="436" t="str">
        <f t="shared" si="708"/>
        <v>DC2CO21-DC-1</v>
      </c>
      <c r="M3473" s="436" t="str">
        <f t="shared" si="709"/>
        <v/>
      </c>
      <c r="N3473" s="437" t="e">
        <f t="shared" si="715"/>
        <v>#VALUE!</v>
      </c>
      <c r="O3473" s="437"/>
      <c r="P3473" s="430" t="str">
        <f t="shared" si="710"/>
        <v/>
      </c>
      <c r="U3473" s="177">
        <v>28</v>
      </c>
      <c r="V3473" s="177" t="s">
        <v>3014</v>
      </c>
      <c r="W3473" s="177" t="s">
        <v>3848</v>
      </c>
      <c r="X3473" s="177" t="s">
        <v>2834</v>
      </c>
      <c r="Y3473" s="177" t="s">
        <v>3849</v>
      </c>
      <c r="Z3473" s="177" t="s">
        <v>6830</v>
      </c>
      <c r="AA3473" s="525" t="s">
        <v>3850</v>
      </c>
      <c r="AB3473" s="399" t="str">
        <f t="shared" si="711"/>
        <v>DC2CO21</v>
      </c>
      <c r="AC3473" s="399" t="str">
        <f t="shared" si="712"/>
        <v>DC2CO21-DC</v>
      </c>
      <c r="AD3473" t="str">
        <f>Y3473&amp;"-"&amp;VLOOKUP(AC3473,'LICH THI'!C:AA,9,0)</f>
        <v>64DCMX3048-42483</v>
      </c>
      <c r="AE3473">
        <f t="shared" si="713"/>
        <v>1</v>
      </c>
    </row>
    <row r="3474" spans="1:31" x14ac:dyDescent="0.25">
      <c r="A3474" s="436" t="str">
        <f t="shared" si="703"/>
        <v>DC2CO21-DC-10</v>
      </c>
      <c r="B3474" s="436">
        <f>COUNTIF(AC$4:AC3474,AC3474)</f>
        <v>10</v>
      </c>
      <c r="C3474" s="436" t="str">
        <f t="shared" si="704"/>
        <v>DC2CO21-DC</v>
      </c>
      <c r="D3474" s="436">
        <f>VLOOKUP(C3474,'LICH THI'!C:AA,12,0)</f>
        <v>39</v>
      </c>
      <c r="E3474" s="436">
        <f>VLOOKUP(C3474,'LICH THI'!C:AA,13,0)</f>
        <v>0</v>
      </c>
      <c r="F3474" s="436" t="str">
        <f t="shared" si="714"/>
        <v/>
      </c>
      <c r="G3474" s="436" t="str">
        <f>VLOOKUP(C3474,'LICH THI'!C:AA,14,0)</f>
        <v/>
      </c>
      <c r="H3474" s="436" t="str">
        <f t="shared" si="705"/>
        <v/>
      </c>
      <c r="I3474" s="436" t="str">
        <f t="shared" si="706"/>
        <v>Hoàng Văn Hùng</v>
      </c>
      <c r="J3474" s="436"/>
      <c r="K3474" s="436">
        <f t="shared" si="707"/>
        <v>1</v>
      </c>
      <c r="L3474" s="436" t="str">
        <f t="shared" si="708"/>
        <v>DC2CO21-DC-1</v>
      </c>
      <c r="M3474" s="436" t="str">
        <f t="shared" si="709"/>
        <v/>
      </c>
      <c r="N3474" s="437" t="e">
        <f t="shared" si="715"/>
        <v>#VALUE!</v>
      </c>
      <c r="O3474" s="437"/>
      <c r="P3474" s="430" t="str">
        <f t="shared" si="710"/>
        <v/>
      </c>
      <c r="U3474" s="177">
        <v>30</v>
      </c>
      <c r="V3474" s="177" t="s">
        <v>3400</v>
      </c>
      <c r="W3474" s="177" t="s">
        <v>2966</v>
      </c>
      <c r="X3474" s="177" t="s">
        <v>2801</v>
      </c>
      <c r="Y3474" s="177" t="s">
        <v>6834</v>
      </c>
      <c r="Z3474" s="177" t="s">
        <v>6830</v>
      </c>
      <c r="AA3474" s="525" t="s">
        <v>4857</v>
      </c>
      <c r="AB3474" s="399" t="str">
        <f t="shared" si="711"/>
        <v>DC2CO21</v>
      </c>
      <c r="AC3474" s="399" t="str">
        <f t="shared" si="712"/>
        <v>DC2CO21-DC</v>
      </c>
      <c r="AD3474" t="str">
        <f>Y3474&amp;"-"&amp;VLOOKUP(AC3474,'LICH THI'!C:AA,9,0)</f>
        <v>64DCOT3216-42483</v>
      </c>
      <c r="AE3474">
        <f t="shared" si="713"/>
        <v>1</v>
      </c>
    </row>
    <row r="3475" spans="1:31" x14ac:dyDescent="0.25">
      <c r="A3475" s="436" t="str">
        <f t="shared" si="703"/>
        <v>DC2CO21-DC-11</v>
      </c>
      <c r="B3475" s="436">
        <f>COUNTIF(AC$4:AC3475,AC3475)</f>
        <v>11</v>
      </c>
      <c r="C3475" s="436" t="str">
        <f t="shared" si="704"/>
        <v>DC2CO21-DC</v>
      </c>
      <c r="D3475" s="436">
        <f>VLOOKUP(C3475,'LICH THI'!C:AA,12,0)</f>
        <v>39</v>
      </c>
      <c r="E3475" s="436">
        <f>VLOOKUP(C3475,'LICH THI'!C:AA,13,0)</f>
        <v>0</v>
      </c>
      <c r="F3475" s="436" t="str">
        <f t="shared" si="714"/>
        <v/>
      </c>
      <c r="G3475" s="436" t="str">
        <f>VLOOKUP(C3475,'LICH THI'!C:AA,14,0)</f>
        <v/>
      </c>
      <c r="H3475" s="436" t="str">
        <f t="shared" si="705"/>
        <v/>
      </c>
      <c r="I3475" s="436" t="str">
        <f t="shared" si="706"/>
        <v>Nguyễn Thế Hưng</v>
      </c>
      <c r="J3475" s="436"/>
      <c r="K3475" s="436">
        <f t="shared" si="707"/>
        <v>1</v>
      </c>
      <c r="L3475" s="436" t="str">
        <f t="shared" si="708"/>
        <v>DC2CO21-DC-1</v>
      </c>
      <c r="M3475" s="436" t="str">
        <f t="shared" si="709"/>
        <v/>
      </c>
      <c r="N3475" s="437" t="e">
        <f t="shared" si="715"/>
        <v>#VALUE!</v>
      </c>
      <c r="O3475" s="437"/>
      <c r="P3475" s="430" t="str">
        <f t="shared" si="710"/>
        <v/>
      </c>
      <c r="U3475" s="177">
        <v>31</v>
      </c>
      <c r="V3475" s="177" t="s">
        <v>3400</v>
      </c>
      <c r="W3475" s="177" t="s">
        <v>3243</v>
      </c>
      <c r="X3475" s="177" t="s">
        <v>2804</v>
      </c>
      <c r="Y3475" s="177" t="s">
        <v>3404</v>
      </c>
      <c r="Z3475" s="177" t="s">
        <v>6830</v>
      </c>
      <c r="AA3475" s="525" t="s">
        <v>3405</v>
      </c>
      <c r="AB3475" s="399" t="str">
        <f t="shared" si="711"/>
        <v>DC2CO21</v>
      </c>
      <c r="AC3475" s="399" t="str">
        <f t="shared" si="712"/>
        <v>DC2CO21-DC</v>
      </c>
      <c r="AD3475" t="str">
        <f>Y3475&amp;"-"&amp;VLOOKUP(AC3475,'LICH THI'!C:AA,9,0)</f>
        <v>64DCOT3151-42483</v>
      </c>
      <c r="AE3475">
        <f t="shared" si="713"/>
        <v>1</v>
      </c>
    </row>
    <row r="3476" spans="1:31" x14ac:dyDescent="0.25">
      <c r="A3476" s="436" t="str">
        <f t="shared" si="703"/>
        <v>DC2CO21-DC-12</v>
      </c>
      <c r="B3476" s="436">
        <f>COUNTIF(AC$4:AC3476,AC3476)</f>
        <v>12</v>
      </c>
      <c r="C3476" s="436" t="str">
        <f t="shared" si="704"/>
        <v>DC2CO21-DC</v>
      </c>
      <c r="D3476" s="436">
        <f>VLOOKUP(C3476,'LICH THI'!C:AA,12,0)</f>
        <v>39</v>
      </c>
      <c r="E3476" s="436">
        <f>VLOOKUP(C3476,'LICH THI'!C:AA,13,0)</f>
        <v>0</v>
      </c>
      <c r="F3476" s="436" t="str">
        <f t="shared" si="714"/>
        <v/>
      </c>
      <c r="G3476" s="436" t="str">
        <f>VLOOKUP(C3476,'LICH THI'!C:AA,14,0)</f>
        <v/>
      </c>
      <c r="H3476" s="436" t="str">
        <f t="shared" si="705"/>
        <v/>
      </c>
      <c r="I3476" s="436" t="str">
        <f t="shared" si="706"/>
        <v>Nguyễn Văn Hưng</v>
      </c>
      <c r="J3476" s="436"/>
      <c r="K3476" s="436">
        <f t="shared" si="707"/>
        <v>1</v>
      </c>
      <c r="L3476" s="436" t="str">
        <f t="shared" si="708"/>
        <v>DC2CO21-DC-1</v>
      </c>
      <c r="M3476" s="436" t="str">
        <f t="shared" si="709"/>
        <v/>
      </c>
      <c r="N3476" s="437" t="e">
        <f t="shared" si="715"/>
        <v>#VALUE!</v>
      </c>
      <c r="O3476" s="437"/>
      <c r="P3476" s="430" t="str">
        <f t="shared" si="710"/>
        <v/>
      </c>
      <c r="U3476" s="177">
        <v>11</v>
      </c>
      <c r="V3476" s="177" t="s">
        <v>2603</v>
      </c>
      <c r="W3476" s="177" t="s">
        <v>2741</v>
      </c>
      <c r="X3476" s="177" t="s">
        <v>2804</v>
      </c>
      <c r="Y3476" s="177" t="s">
        <v>4121</v>
      </c>
      <c r="Z3476" s="177" t="s">
        <v>6830</v>
      </c>
      <c r="AA3476" s="525" t="s">
        <v>3248</v>
      </c>
      <c r="AB3476" s="399" t="str">
        <f t="shared" si="711"/>
        <v>DC2CO21</v>
      </c>
      <c r="AC3476" s="399" t="str">
        <f t="shared" si="712"/>
        <v>DC2CO21-DC</v>
      </c>
      <c r="AD3476" t="str">
        <f>Y3476&amp;"-"&amp;VLOOKUP(AC3476,'LICH THI'!C:AA,9,0)</f>
        <v>62DCCD3046-42483</v>
      </c>
      <c r="AE3476">
        <f t="shared" si="713"/>
        <v>1</v>
      </c>
    </row>
    <row r="3477" spans="1:31" x14ac:dyDescent="0.25">
      <c r="A3477" s="436" t="str">
        <f t="shared" si="703"/>
        <v>DC2CO21-DC-13</v>
      </c>
      <c r="B3477" s="436">
        <f>COUNTIF(AC$4:AC3477,AC3477)</f>
        <v>13</v>
      </c>
      <c r="C3477" s="436" t="str">
        <f t="shared" si="704"/>
        <v>DC2CO21-DC</v>
      </c>
      <c r="D3477" s="436">
        <f>VLOOKUP(C3477,'LICH THI'!C:AA,12,0)</f>
        <v>39</v>
      </c>
      <c r="E3477" s="436">
        <f>VLOOKUP(C3477,'LICH THI'!C:AA,13,0)</f>
        <v>0</v>
      </c>
      <c r="F3477" s="436" t="str">
        <f t="shared" si="714"/>
        <v/>
      </c>
      <c r="G3477" s="436" t="str">
        <f>VLOOKUP(C3477,'LICH THI'!C:AA,14,0)</f>
        <v/>
      </c>
      <c r="H3477" s="436" t="str">
        <f t="shared" si="705"/>
        <v/>
      </c>
      <c r="I3477" s="436" t="str">
        <f t="shared" si="706"/>
        <v>Phạm Công Hưng</v>
      </c>
      <c r="J3477" s="436"/>
      <c r="K3477" s="436">
        <f t="shared" si="707"/>
        <v>1</v>
      </c>
      <c r="L3477" s="436" t="str">
        <f t="shared" si="708"/>
        <v>DC2CO21-DC-1</v>
      </c>
      <c r="M3477" s="436" t="str">
        <f t="shared" si="709"/>
        <v/>
      </c>
      <c r="N3477" s="437" t="e">
        <f t="shared" si="715"/>
        <v>#VALUE!</v>
      </c>
      <c r="O3477" s="437"/>
      <c r="P3477" s="430" t="str">
        <f t="shared" si="710"/>
        <v/>
      </c>
      <c r="U3477" s="177">
        <v>22</v>
      </c>
      <c r="V3477" s="177" t="s">
        <v>2851</v>
      </c>
      <c r="W3477" s="177" t="s">
        <v>3645</v>
      </c>
      <c r="X3477" s="177" t="s">
        <v>2804</v>
      </c>
      <c r="Y3477" s="177" t="s">
        <v>5205</v>
      </c>
      <c r="Z3477" s="177" t="s">
        <v>6830</v>
      </c>
      <c r="AA3477" s="525" t="s">
        <v>4006</v>
      </c>
      <c r="AB3477" s="399" t="str">
        <f t="shared" si="711"/>
        <v>DC2CO21</v>
      </c>
      <c r="AC3477" s="399" t="str">
        <f t="shared" si="712"/>
        <v>DC2CO21-DC</v>
      </c>
      <c r="AD3477" t="str">
        <f>Y3477&amp;"-"&amp;VLOOKUP(AC3477,'LICH THI'!C:AA,9,0)</f>
        <v>64DCCD3188-42483</v>
      </c>
      <c r="AE3477">
        <f t="shared" si="713"/>
        <v>1</v>
      </c>
    </row>
    <row r="3478" spans="1:31" x14ac:dyDescent="0.25">
      <c r="A3478" s="436" t="str">
        <f t="shared" si="703"/>
        <v>DC2CO21-DC-14</v>
      </c>
      <c r="B3478" s="436">
        <f>COUNTIF(AC$4:AC3478,AC3478)</f>
        <v>14</v>
      </c>
      <c r="C3478" s="436" t="str">
        <f t="shared" si="704"/>
        <v>DC2CO21-DC</v>
      </c>
      <c r="D3478" s="436">
        <f>VLOOKUP(C3478,'LICH THI'!C:AA,12,0)</f>
        <v>39</v>
      </c>
      <c r="E3478" s="436">
        <f>VLOOKUP(C3478,'LICH THI'!C:AA,13,0)</f>
        <v>0</v>
      </c>
      <c r="F3478" s="436" t="str">
        <f t="shared" si="714"/>
        <v/>
      </c>
      <c r="G3478" s="436" t="str">
        <f>VLOOKUP(C3478,'LICH THI'!C:AA,14,0)</f>
        <v/>
      </c>
      <c r="H3478" s="436" t="str">
        <f t="shared" si="705"/>
        <v/>
      </c>
      <c r="I3478" s="436" t="str">
        <f t="shared" si="706"/>
        <v>Nguyễn Văn Hưởng</v>
      </c>
      <c r="J3478" s="436"/>
      <c r="K3478" s="436">
        <f t="shared" si="707"/>
        <v>1</v>
      </c>
      <c r="L3478" s="436" t="str">
        <f t="shared" si="708"/>
        <v>DC2CO21-DC-1</v>
      </c>
      <c r="M3478" s="436" t="str">
        <f t="shared" si="709"/>
        <v/>
      </c>
      <c r="N3478" s="437" t="e">
        <f t="shared" si="715"/>
        <v>#VALUE!</v>
      </c>
      <c r="O3478" s="437"/>
      <c r="P3478" s="430" t="str">
        <f t="shared" si="710"/>
        <v/>
      </c>
      <c r="U3478" s="177">
        <v>19</v>
      </c>
      <c r="V3478" s="177" t="s">
        <v>4208</v>
      </c>
      <c r="W3478" s="177" t="s">
        <v>2741</v>
      </c>
      <c r="X3478" s="177" t="s">
        <v>2758</v>
      </c>
      <c r="Y3478" s="177" t="s">
        <v>5848</v>
      </c>
      <c r="Z3478" s="177" t="s">
        <v>6830</v>
      </c>
      <c r="AA3478" s="525" t="s">
        <v>5849</v>
      </c>
      <c r="AB3478" s="399" t="str">
        <f t="shared" si="711"/>
        <v>DC2CO21</v>
      </c>
      <c r="AC3478" s="399" t="str">
        <f t="shared" si="712"/>
        <v>DC2CO21-DC</v>
      </c>
      <c r="AD3478" t="str">
        <f>Y3478&amp;"-"&amp;VLOOKUP(AC3478,'LICH THI'!C:AA,9,0)</f>
        <v>63DCDD3039-42483</v>
      </c>
      <c r="AE3478">
        <f t="shared" si="713"/>
        <v>1</v>
      </c>
    </row>
    <row r="3479" spans="1:31" x14ac:dyDescent="0.25">
      <c r="A3479" s="436" t="str">
        <f t="shared" si="703"/>
        <v>DC2CO21-DC-15</v>
      </c>
      <c r="B3479" s="436">
        <f>COUNTIF(AC$4:AC3479,AC3479)</f>
        <v>15</v>
      </c>
      <c r="C3479" s="436" t="str">
        <f t="shared" si="704"/>
        <v>DC2CO21-DC</v>
      </c>
      <c r="D3479" s="436">
        <f>VLOOKUP(C3479,'LICH THI'!C:AA,12,0)</f>
        <v>39</v>
      </c>
      <c r="E3479" s="436">
        <f>VLOOKUP(C3479,'LICH THI'!C:AA,13,0)</f>
        <v>0</v>
      </c>
      <c r="F3479" s="436" t="str">
        <f t="shared" si="714"/>
        <v/>
      </c>
      <c r="G3479" s="436" t="str">
        <f>VLOOKUP(C3479,'LICH THI'!C:AA,14,0)</f>
        <v/>
      </c>
      <c r="H3479" s="436" t="str">
        <f t="shared" si="705"/>
        <v/>
      </c>
      <c r="I3479" s="436" t="str">
        <f t="shared" si="706"/>
        <v>Lê Huy Kiên</v>
      </c>
      <c r="J3479" s="436"/>
      <c r="K3479" s="436">
        <f t="shared" si="707"/>
        <v>1</v>
      </c>
      <c r="L3479" s="436" t="str">
        <f t="shared" si="708"/>
        <v>DC2CO21-DC-1</v>
      </c>
      <c r="M3479" s="436" t="str">
        <f t="shared" si="709"/>
        <v/>
      </c>
      <c r="N3479" s="437" t="e">
        <f t="shared" si="715"/>
        <v>#VALUE!</v>
      </c>
      <c r="O3479" s="437"/>
      <c r="P3479" s="430" t="str">
        <f t="shared" si="710"/>
        <v/>
      </c>
      <c r="U3479" s="177">
        <v>23</v>
      </c>
      <c r="V3479" s="177" t="s">
        <v>2851</v>
      </c>
      <c r="W3479" s="177" t="s">
        <v>2865</v>
      </c>
      <c r="X3479" s="177" t="s">
        <v>2762</v>
      </c>
      <c r="Y3479" s="177" t="s">
        <v>2866</v>
      </c>
      <c r="Z3479" s="177" t="s">
        <v>6830</v>
      </c>
      <c r="AA3479" s="525" t="s">
        <v>2867</v>
      </c>
      <c r="AB3479" s="399" t="str">
        <f t="shared" si="711"/>
        <v>DC2CO21</v>
      </c>
      <c r="AC3479" s="399" t="str">
        <f t="shared" si="712"/>
        <v>DC2CO21-DC</v>
      </c>
      <c r="AD3479" t="str">
        <f>Y3479&amp;"-"&amp;VLOOKUP(AC3479,'LICH THI'!C:AA,9,0)</f>
        <v>64DCCD3195-42483</v>
      </c>
      <c r="AE3479">
        <f t="shared" si="713"/>
        <v>1</v>
      </c>
    </row>
    <row r="3480" spans="1:31" x14ac:dyDescent="0.25">
      <c r="A3480" s="436" t="str">
        <f t="shared" si="703"/>
        <v>DC2CO21-DC-16</v>
      </c>
      <c r="B3480" s="436">
        <f>COUNTIF(AC$4:AC3480,AC3480)</f>
        <v>16</v>
      </c>
      <c r="C3480" s="436" t="str">
        <f t="shared" si="704"/>
        <v>DC2CO21-DC</v>
      </c>
      <c r="D3480" s="436">
        <f>VLOOKUP(C3480,'LICH THI'!C:AA,12,0)</f>
        <v>39</v>
      </c>
      <c r="E3480" s="436">
        <f>VLOOKUP(C3480,'LICH THI'!C:AA,13,0)</f>
        <v>0</v>
      </c>
      <c r="F3480" s="436" t="str">
        <f t="shared" si="714"/>
        <v/>
      </c>
      <c r="G3480" s="436" t="str">
        <f>VLOOKUP(C3480,'LICH THI'!C:AA,14,0)</f>
        <v/>
      </c>
      <c r="H3480" s="436" t="str">
        <f t="shared" si="705"/>
        <v/>
      </c>
      <c r="I3480" s="436" t="str">
        <f t="shared" si="706"/>
        <v>Nguyễn Văn Khoa</v>
      </c>
      <c r="J3480" s="436"/>
      <c r="K3480" s="436">
        <f t="shared" si="707"/>
        <v>1</v>
      </c>
      <c r="L3480" s="436" t="str">
        <f t="shared" si="708"/>
        <v>DC2CO21-DC-1</v>
      </c>
      <c r="M3480" s="436" t="str">
        <f t="shared" si="709"/>
        <v/>
      </c>
      <c r="N3480" s="437" t="e">
        <f t="shared" si="715"/>
        <v>#VALUE!</v>
      </c>
      <c r="O3480" s="437"/>
      <c r="P3480" s="430" t="str">
        <f t="shared" si="710"/>
        <v/>
      </c>
      <c r="U3480" s="177">
        <v>32</v>
      </c>
      <c r="V3480" s="177" t="s">
        <v>3400</v>
      </c>
      <c r="W3480" s="177" t="s">
        <v>2741</v>
      </c>
      <c r="X3480" s="177" t="s">
        <v>3867</v>
      </c>
      <c r="Y3480" s="177" t="s">
        <v>3868</v>
      </c>
      <c r="Z3480" s="177" t="s">
        <v>6830</v>
      </c>
      <c r="AA3480" s="525" t="s">
        <v>3784</v>
      </c>
      <c r="AB3480" s="399" t="str">
        <f t="shared" si="711"/>
        <v>DC2CO21</v>
      </c>
      <c r="AC3480" s="399" t="str">
        <f t="shared" si="712"/>
        <v>DC2CO21-DC</v>
      </c>
      <c r="AD3480" t="str">
        <f>Y3480&amp;"-"&amp;VLOOKUP(AC3480,'LICH THI'!C:AA,9,0)</f>
        <v>64DCOT3185-42483</v>
      </c>
      <c r="AE3480">
        <f t="shared" si="713"/>
        <v>1</v>
      </c>
    </row>
    <row r="3481" spans="1:31" x14ac:dyDescent="0.25">
      <c r="A3481" s="436" t="str">
        <f t="shared" si="703"/>
        <v>DC2CO21-DC-17</v>
      </c>
      <c r="B3481" s="436">
        <f>COUNTIF(AC$4:AC3481,AC3481)</f>
        <v>17</v>
      </c>
      <c r="C3481" s="436" t="str">
        <f t="shared" si="704"/>
        <v>DC2CO21-DC</v>
      </c>
      <c r="D3481" s="436">
        <f>VLOOKUP(C3481,'LICH THI'!C:AA,12,0)</f>
        <v>39</v>
      </c>
      <c r="E3481" s="436">
        <f>VLOOKUP(C3481,'LICH THI'!C:AA,13,0)</f>
        <v>0</v>
      </c>
      <c r="F3481" s="436" t="str">
        <f t="shared" si="714"/>
        <v/>
      </c>
      <c r="G3481" s="436" t="str">
        <f>VLOOKUP(C3481,'LICH THI'!C:AA,14,0)</f>
        <v/>
      </c>
      <c r="H3481" s="436" t="str">
        <f t="shared" si="705"/>
        <v/>
      </c>
      <c r="I3481" s="436" t="str">
        <f t="shared" si="706"/>
        <v>Đoàn Đình Khoái</v>
      </c>
      <c r="J3481" s="436"/>
      <c r="K3481" s="436">
        <f t="shared" si="707"/>
        <v>1</v>
      </c>
      <c r="L3481" s="436" t="str">
        <f t="shared" si="708"/>
        <v>DC2CO21-DC-1</v>
      </c>
      <c r="M3481" s="436" t="str">
        <f t="shared" si="709"/>
        <v/>
      </c>
      <c r="N3481" s="437" t="e">
        <f t="shared" si="715"/>
        <v>#VALUE!</v>
      </c>
      <c r="O3481" s="437"/>
      <c r="P3481" s="430" t="str">
        <f t="shared" si="710"/>
        <v/>
      </c>
      <c r="U3481" s="177">
        <v>12</v>
      </c>
      <c r="V3481" s="177" t="s">
        <v>2603</v>
      </c>
      <c r="W3481" s="177" t="s">
        <v>3616</v>
      </c>
      <c r="X3481" s="177" t="s">
        <v>3617</v>
      </c>
      <c r="Y3481" s="177" t="s">
        <v>3618</v>
      </c>
      <c r="Z3481" s="177" t="s">
        <v>6830</v>
      </c>
      <c r="AA3481" s="525" t="s">
        <v>3619</v>
      </c>
      <c r="AB3481" s="399" t="str">
        <f t="shared" si="711"/>
        <v>DC2CO21</v>
      </c>
      <c r="AC3481" s="399" t="str">
        <f t="shared" si="712"/>
        <v>DC2CO21-DC</v>
      </c>
      <c r="AD3481" t="str">
        <f>Y3481&amp;"-"&amp;VLOOKUP(AC3481,'LICH THI'!C:AA,9,0)</f>
        <v>62DCCD3049-42483</v>
      </c>
      <c r="AE3481">
        <f t="shared" si="713"/>
        <v>1</v>
      </c>
    </row>
    <row r="3482" spans="1:31" x14ac:dyDescent="0.25">
      <c r="A3482" s="436" t="str">
        <f t="shared" si="703"/>
        <v>DC2CO21-DC-18</v>
      </c>
      <c r="B3482" s="436">
        <f>COUNTIF(AC$4:AC3482,AC3482)</f>
        <v>18</v>
      </c>
      <c r="C3482" s="436" t="str">
        <f t="shared" si="704"/>
        <v>DC2CO21-DC</v>
      </c>
      <c r="D3482" s="436">
        <f>VLOOKUP(C3482,'LICH THI'!C:AA,12,0)</f>
        <v>39</v>
      </c>
      <c r="E3482" s="436">
        <f>VLOOKUP(C3482,'LICH THI'!C:AA,13,0)</f>
        <v>0</v>
      </c>
      <c r="F3482" s="436" t="str">
        <f t="shared" si="714"/>
        <v/>
      </c>
      <c r="G3482" s="436" t="str">
        <f>VLOOKUP(C3482,'LICH THI'!C:AA,14,0)</f>
        <v/>
      </c>
      <c r="H3482" s="436" t="str">
        <f t="shared" si="705"/>
        <v/>
      </c>
      <c r="I3482" s="436" t="str">
        <f t="shared" si="706"/>
        <v>Nguyễn Văn Linh</v>
      </c>
      <c r="J3482" s="436"/>
      <c r="K3482" s="436">
        <f t="shared" si="707"/>
        <v>1</v>
      </c>
      <c r="L3482" s="436" t="str">
        <f t="shared" si="708"/>
        <v>DC2CO21-DC-1</v>
      </c>
      <c r="M3482" s="436" t="str">
        <f t="shared" si="709"/>
        <v/>
      </c>
      <c r="N3482" s="437" t="e">
        <f t="shared" si="715"/>
        <v>#VALUE!</v>
      </c>
      <c r="O3482" s="437"/>
      <c r="P3482" s="430" t="str">
        <f t="shared" si="710"/>
        <v/>
      </c>
      <c r="U3482" s="177">
        <v>24</v>
      </c>
      <c r="V3482" s="177" t="s">
        <v>2897</v>
      </c>
      <c r="W3482" s="177" t="s">
        <v>2741</v>
      </c>
      <c r="X3482" s="177" t="s">
        <v>2670</v>
      </c>
      <c r="Y3482" s="177" t="s">
        <v>2922</v>
      </c>
      <c r="Z3482" s="177" t="s">
        <v>6830</v>
      </c>
      <c r="AA3482" s="525" t="s">
        <v>2923</v>
      </c>
      <c r="AB3482" s="399" t="str">
        <f t="shared" si="711"/>
        <v>DC2CO21</v>
      </c>
      <c r="AC3482" s="399" t="str">
        <f t="shared" si="712"/>
        <v>DC2CO21-DC</v>
      </c>
      <c r="AD3482" t="str">
        <f>Y3482&amp;"-"&amp;VLOOKUP(AC3482,'LICH THI'!C:AA,9,0)</f>
        <v>64DCDB3074-42483</v>
      </c>
      <c r="AE3482">
        <f t="shared" si="713"/>
        <v>1</v>
      </c>
    </row>
    <row r="3483" spans="1:31" x14ac:dyDescent="0.25">
      <c r="A3483" s="436" t="str">
        <f t="shared" si="703"/>
        <v>DC2CO21-DC-19</v>
      </c>
      <c r="B3483" s="436">
        <f>COUNTIF(AC$4:AC3483,AC3483)</f>
        <v>19</v>
      </c>
      <c r="C3483" s="436" t="str">
        <f t="shared" si="704"/>
        <v>DC2CO21-DC</v>
      </c>
      <c r="D3483" s="436">
        <f>VLOOKUP(C3483,'LICH THI'!C:AA,12,0)</f>
        <v>39</v>
      </c>
      <c r="E3483" s="436">
        <f>VLOOKUP(C3483,'LICH THI'!C:AA,13,0)</f>
        <v>0</v>
      </c>
      <c r="F3483" s="436" t="str">
        <f t="shared" si="714"/>
        <v/>
      </c>
      <c r="G3483" s="436" t="str">
        <f>VLOOKUP(C3483,'LICH THI'!C:AA,14,0)</f>
        <v/>
      </c>
      <c r="H3483" s="436" t="str">
        <f t="shared" si="705"/>
        <v/>
      </c>
      <c r="I3483" s="436" t="str">
        <f t="shared" si="706"/>
        <v>Nguyễn Thành Luân</v>
      </c>
      <c r="J3483" s="436"/>
      <c r="K3483" s="436">
        <f t="shared" si="707"/>
        <v>1</v>
      </c>
      <c r="L3483" s="436" t="str">
        <f t="shared" si="708"/>
        <v>DC2CO21-DC-1</v>
      </c>
      <c r="M3483" s="436" t="str">
        <f t="shared" si="709"/>
        <v/>
      </c>
      <c r="N3483" s="437" t="e">
        <f t="shared" si="715"/>
        <v>#VALUE!</v>
      </c>
      <c r="O3483" s="437"/>
      <c r="P3483" s="430" t="str">
        <f t="shared" si="710"/>
        <v/>
      </c>
      <c r="U3483" s="177">
        <v>5</v>
      </c>
      <c r="V3483" s="177" t="s">
        <v>3102</v>
      </c>
      <c r="W3483" s="177" t="s">
        <v>2862</v>
      </c>
      <c r="X3483" s="177" t="s">
        <v>3608</v>
      </c>
      <c r="Y3483" s="177" t="s">
        <v>3609</v>
      </c>
      <c r="Z3483" s="177" t="s">
        <v>6830</v>
      </c>
      <c r="AA3483" s="525" t="s">
        <v>3610</v>
      </c>
      <c r="AB3483" s="399" t="str">
        <f t="shared" si="711"/>
        <v>DC2CO21</v>
      </c>
      <c r="AC3483" s="399" t="str">
        <f t="shared" si="712"/>
        <v>DC2CO21-DC</v>
      </c>
      <c r="AD3483" t="str">
        <f>Y3483&amp;"-"&amp;VLOOKUP(AC3483,'LICH THI'!C:AA,9,0)</f>
        <v>62DCCD3060-42483</v>
      </c>
      <c r="AE3483">
        <f t="shared" si="713"/>
        <v>1</v>
      </c>
    </row>
    <row r="3484" spans="1:31" x14ac:dyDescent="0.25">
      <c r="A3484" s="436" t="str">
        <f t="shared" si="703"/>
        <v>DC2CO21-DC-20</v>
      </c>
      <c r="B3484" s="436">
        <f>COUNTIF(AC$4:AC3484,AC3484)</f>
        <v>20</v>
      </c>
      <c r="C3484" s="436" t="str">
        <f t="shared" si="704"/>
        <v>DC2CO21-DC</v>
      </c>
      <c r="D3484" s="436">
        <f>VLOOKUP(C3484,'LICH THI'!C:AA,12,0)</f>
        <v>39</v>
      </c>
      <c r="E3484" s="436">
        <f>VLOOKUP(C3484,'LICH THI'!C:AA,13,0)</f>
        <v>0</v>
      </c>
      <c r="F3484" s="436" t="str">
        <f t="shared" si="714"/>
        <v/>
      </c>
      <c r="G3484" s="436" t="str">
        <f>VLOOKUP(C3484,'LICH THI'!C:AA,14,0)</f>
        <v/>
      </c>
      <c r="H3484" s="436" t="str">
        <f t="shared" si="705"/>
        <v/>
      </c>
      <c r="I3484" s="436" t="str">
        <f t="shared" si="706"/>
        <v>Nguyễn Văn Mạnh</v>
      </c>
      <c r="J3484" s="436"/>
      <c r="K3484" s="436">
        <f t="shared" si="707"/>
        <v>1</v>
      </c>
      <c r="L3484" s="436" t="str">
        <f t="shared" si="708"/>
        <v>DC2CO21-DC-1</v>
      </c>
      <c r="M3484" s="436" t="str">
        <f t="shared" si="709"/>
        <v/>
      </c>
      <c r="N3484" s="437" t="e">
        <f t="shared" si="715"/>
        <v>#VALUE!</v>
      </c>
      <c r="O3484" s="437"/>
      <c r="P3484" s="430" t="str">
        <f t="shared" si="710"/>
        <v/>
      </c>
      <c r="U3484" s="177">
        <v>6</v>
      </c>
      <c r="V3484" s="177" t="s">
        <v>3102</v>
      </c>
      <c r="W3484" s="177" t="s">
        <v>2741</v>
      </c>
      <c r="X3484" s="177" t="s">
        <v>2930</v>
      </c>
      <c r="Y3484" s="177" t="s">
        <v>3135</v>
      </c>
      <c r="Z3484" s="177" t="s">
        <v>6830</v>
      </c>
      <c r="AA3484" s="525" t="s">
        <v>3136</v>
      </c>
      <c r="AB3484" s="399" t="str">
        <f t="shared" si="711"/>
        <v>DC2CO21</v>
      </c>
      <c r="AC3484" s="399" t="str">
        <f t="shared" si="712"/>
        <v>DC2CO21-DC</v>
      </c>
      <c r="AD3484" t="str">
        <f>Y3484&amp;"-"&amp;VLOOKUP(AC3484,'LICH THI'!C:AA,9,0)</f>
        <v>62DCCD2049-42483</v>
      </c>
      <c r="AE3484">
        <f t="shared" si="713"/>
        <v>1</v>
      </c>
    </row>
    <row r="3485" spans="1:31" x14ac:dyDescent="0.25">
      <c r="A3485" s="436" t="str">
        <f t="shared" si="703"/>
        <v>DC2CO21-DC-21</v>
      </c>
      <c r="B3485" s="436">
        <f>COUNTIF(AC$4:AC3485,AC3485)</f>
        <v>21</v>
      </c>
      <c r="C3485" s="436" t="str">
        <f t="shared" si="704"/>
        <v>DC2CO21-DC</v>
      </c>
      <c r="D3485" s="436">
        <f>VLOOKUP(C3485,'LICH THI'!C:AA,12,0)</f>
        <v>39</v>
      </c>
      <c r="E3485" s="436">
        <f>VLOOKUP(C3485,'LICH THI'!C:AA,13,0)</f>
        <v>0</v>
      </c>
      <c r="F3485" s="436" t="str">
        <f t="shared" si="714"/>
        <v/>
      </c>
      <c r="G3485" s="436" t="str">
        <f>VLOOKUP(C3485,'LICH THI'!C:AA,14,0)</f>
        <v/>
      </c>
      <c r="H3485" s="436" t="str">
        <f t="shared" si="705"/>
        <v/>
      </c>
      <c r="I3485" s="436" t="str">
        <f t="shared" si="706"/>
        <v>Bùi Hoài Nam</v>
      </c>
      <c r="J3485" s="436"/>
      <c r="K3485" s="436">
        <f t="shared" si="707"/>
        <v>1</v>
      </c>
      <c r="L3485" s="436" t="str">
        <f t="shared" si="708"/>
        <v>DC2CO21-DC-1</v>
      </c>
      <c r="M3485" s="436" t="str">
        <f t="shared" si="709"/>
        <v/>
      </c>
      <c r="N3485" s="437" t="e">
        <f t="shared" si="715"/>
        <v>#VALUE!</v>
      </c>
      <c r="O3485" s="437"/>
      <c r="P3485" s="430" t="str">
        <f t="shared" si="710"/>
        <v/>
      </c>
      <c r="U3485" s="177">
        <v>20</v>
      </c>
      <c r="V3485" s="177" t="s">
        <v>4208</v>
      </c>
      <c r="W3485" s="177" t="s">
        <v>6831</v>
      </c>
      <c r="X3485" s="177" t="s">
        <v>2773</v>
      </c>
      <c r="Y3485" s="177" t="s">
        <v>6832</v>
      </c>
      <c r="Z3485" s="177" t="s">
        <v>6830</v>
      </c>
      <c r="AA3485" s="525" t="s">
        <v>6833</v>
      </c>
      <c r="AB3485" s="399" t="str">
        <f t="shared" si="711"/>
        <v>DC2CO21</v>
      </c>
      <c r="AC3485" s="399" t="str">
        <f t="shared" si="712"/>
        <v>DC2CO21-DC</v>
      </c>
      <c r="AD3485" t="str">
        <f>Y3485&amp;"-"&amp;VLOOKUP(AC3485,'LICH THI'!C:AA,9,0)</f>
        <v>63DCDD3147-42483</v>
      </c>
      <c r="AE3485">
        <f t="shared" si="713"/>
        <v>1</v>
      </c>
    </row>
    <row r="3486" spans="1:31" x14ac:dyDescent="0.25">
      <c r="A3486" s="436" t="str">
        <f t="shared" si="703"/>
        <v>DC2CO21-DC-22</v>
      </c>
      <c r="B3486" s="436">
        <f>COUNTIF(AC$4:AC3486,AC3486)</f>
        <v>22</v>
      </c>
      <c r="C3486" s="436" t="str">
        <f t="shared" si="704"/>
        <v>DC2CO21-DC</v>
      </c>
      <c r="D3486" s="436">
        <f>VLOOKUP(C3486,'LICH THI'!C:AA,12,0)</f>
        <v>39</v>
      </c>
      <c r="E3486" s="436">
        <f>VLOOKUP(C3486,'LICH THI'!C:AA,13,0)</f>
        <v>0</v>
      </c>
      <c r="F3486" s="436" t="str">
        <f t="shared" si="714"/>
        <v/>
      </c>
      <c r="G3486" s="436" t="str">
        <f>VLOOKUP(C3486,'LICH THI'!C:AA,14,0)</f>
        <v/>
      </c>
      <c r="H3486" s="436" t="str">
        <f t="shared" si="705"/>
        <v/>
      </c>
      <c r="I3486" s="436" t="str">
        <f t="shared" si="706"/>
        <v>Phạm Đình Nam</v>
      </c>
      <c r="J3486" s="436"/>
      <c r="K3486" s="436">
        <f t="shared" si="707"/>
        <v>1</v>
      </c>
      <c r="L3486" s="436" t="str">
        <f t="shared" si="708"/>
        <v>DC2CO21-DC-1</v>
      </c>
      <c r="M3486" s="436" t="str">
        <f t="shared" si="709"/>
        <v/>
      </c>
      <c r="N3486" s="437" t="e">
        <f t="shared" si="715"/>
        <v>#VALUE!</v>
      </c>
      <c r="O3486" s="437"/>
      <c r="P3486" s="430" t="str">
        <f t="shared" si="710"/>
        <v/>
      </c>
      <c r="U3486" s="177">
        <v>7</v>
      </c>
      <c r="V3486" s="177" t="s">
        <v>3102</v>
      </c>
      <c r="W3486" s="177" t="s">
        <v>3137</v>
      </c>
      <c r="X3486" s="177" t="s">
        <v>2773</v>
      </c>
      <c r="Y3486" s="177" t="s">
        <v>3138</v>
      </c>
      <c r="Z3486" s="177" t="s">
        <v>6830</v>
      </c>
      <c r="AA3486" s="525" t="s">
        <v>3139</v>
      </c>
      <c r="AB3486" s="399" t="str">
        <f t="shared" si="711"/>
        <v>DC2CO21</v>
      </c>
      <c r="AC3486" s="399" t="str">
        <f t="shared" si="712"/>
        <v>DC2CO21-DC</v>
      </c>
      <c r="AD3486" t="str">
        <f>Y3486&amp;"-"&amp;VLOOKUP(AC3486,'LICH THI'!C:AA,9,0)</f>
        <v>62DCCD3066-42483</v>
      </c>
      <c r="AE3486">
        <f t="shared" si="713"/>
        <v>1</v>
      </c>
    </row>
    <row r="3487" spans="1:31" x14ac:dyDescent="0.25">
      <c r="A3487" s="436" t="str">
        <f t="shared" si="703"/>
        <v>DC2CO21-DC-23</v>
      </c>
      <c r="B3487" s="436">
        <f>COUNTIF(AC$4:AC3487,AC3487)</f>
        <v>23</v>
      </c>
      <c r="C3487" s="436" t="str">
        <f t="shared" si="704"/>
        <v>DC2CO21-DC</v>
      </c>
      <c r="D3487" s="436">
        <f>VLOOKUP(C3487,'LICH THI'!C:AA,12,0)</f>
        <v>39</v>
      </c>
      <c r="E3487" s="436">
        <f>VLOOKUP(C3487,'LICH THI'!C:AA,13,0)</f>
        <v>0</v>
      </c>
      <c r="F3487" s="436" t="str">
        <f t="shared" si="714"/>
        <v/>
      </c>
      <c r="G3487" s="436" t="str">
        <f>VLOOKUP(C3487,'LICH THI'!C:AA,14,0)</f>
        <v/>
      </c>
      <c r="H3487" s="436" t="str">
        <f t="shared" si="705"/>
        <v/>
      </c>
      <c r="I3487" s="436" t="str">
        <f t="shared" si="706"/>
        <v>Phan Văn Nam</v>
      </c>
      <c r="J3487" s="436"/>
      <c r="K3487" s="436">
        <f t="shared" si="707"/>
        <v>1</v>
      </c>
      <c r="L3487" s="436" t="str">
        <f t="shared" si="708"/>
        <v>DC2CO21-DC-1</v>
      </c>
      <c r="M3487" s="436" t="str">
        <f t="shared" si="709"/>
        <v/>
      </c>
      <c r="N3487" s="437" t="e">
        <f t="shared" si="715"/>
        <v>#VALUE!</v>
      </c>
      <c r="O3487" s="437"/>
      <c r="P3487" s="430" t="str">
        <f t="shared" si="710"/>
        <v/>
      </c>
      <c r="U3487" s="177">
        <v>35</v>
      </c>
      <c r="V3487" s="177" t="s">
        <v>3892</v>
      </c>
      <c r="W3487" s="177" t="s">
        <v>3197</v>
      </c>
      <c r="X3487" s="177" t="s">
        <v>2773</v>
      </c>
      <c r="Y3487" s="177" t="s">
        <v>6820</v>
      </c>
      <c r="Z3487" s="177" t="s">
        <v>6830</v>
      </c>
      <c r="AA3487" s="525" t="s">
        <v>6559</v>
      </c>
      <c r="AB3487" s="399" t="str">
        <f t="shared" si="711"/>
        <v>DC2CO21</v>
      </c>
      <c r="AC3487" s="399" t="str">
        <f t="shared" si="712"/>
        <v>DC2CO21-DC</v>
      </c>
      <c r="AD3487" t="str">
        <f>Y3487&amp;"-"&amp;VLOOKUP(AC3487,'LICH THI'!C:AA,9,0)</f>
        <v>65DCDB22817-42483</v>
      </c>
      <c r="AE3487">
        <f t="shared" si="713"/>
        <v>1</v>
      </c>
    </row>
    <row r="3488" spans="1:31" x14ac:dyDescent="0.25">
      <c r="A3488" s="436" t="str">
        <f t="shared" si="703"/>
        <v>DC2CO21-DC-24</v>
      </c>
      <c r="B3488" s="436">
        <f>COUNTIF(AC$4:AC3488,AC3488)</f>
        <v>24</v>
      </c>
      <c r="C3488" s="436" t="str">
        <f t="shared" si="704"/>
        <v>DC2CO21-DC</v>
      </c>
      <c r="D3488" s="436">
        <f>VLOOKUP(C3488,'LICH THI'!C:AA,12,0)</f>
        <v>39</v>
      </c>
      <c r="E3488" s="436">
        <f>VLOOKUP(C3488,'LICH THI'!C:AA,13,0)</f>
        <v>0</v>
      </c>
      <c r="F3488" s="436" t="str">
        <f t="shared" si="714"/>
        <v/>
      </c>
      <c r="G3488" s="436" t="str">
        <f>VLOOKUP(C3488,'LICH THI'!C:AA,14,0)</f>
        <v/>
      </c>
      <c r="H3488" s="436" t="str">
        <f t="shared" si="705"/>
        <v/>
      </c>
      <c r="I3488" s="436" t="str">
        <f t="shared" si="706"/>
        <v>Nguyễn Trọng Phong</v>
      </c>
      <c r="J3488" s="436"/>
      <c r="K3488" s="436">
        <f t="shared" si="707"/>
        <v>1</v>
      </c>
      <c r="L3488" s="436" t="str">
        <f t="shared" si="708"/>
        <v>DC2CO21-DC-1</v>
      </c>
      <c r="M3488" s="436" t="str">
        <f t="shared" si="709"/>
        <v/>
      </c>
      <c r="N3488" s="437" t="e">
        <f t="shared" si="715"/>
        <v>#VALUE!</v>
      </c>
      <c r="O3488" s="437"/>
      <c r="P3488" s="430" t="str">
        <f t="shared" si="710"/>
        <v/>
      </c>
      <c r="U3488" s="177">
        <v>36</v>
      </c>
      <c r="V3488" s="177" t="s">
        <v>3478</v>
      </c>
      <c r="W3488" s="177" t="s">
        <v>3353</v>
      </c>
      <c r="X3488" s="177" t="s">
        <v>3284</v>
      </c>
      <c r="Y3488" s="177" t="s">
        <v>6262</v>
      </c>
      <c r="Z3488" s="177" t="s">
        <v>6830</v>
      </c>
      <c r="AA3488" s="525" t="s">
        <v>6263</v>
      </c>
      <c r="AB3488" s="399" t="str">
        <f t="shared" si="711"/>
        <v>DC2CO21</v>
      </c>
      <c r="AC3488" s="399" t="str">
        <f t="shared" si="712"/>
        <v>DC2CO21-DC</v>
      </c>
      <c r="AD3488" t="str">
        <f>Y3488&amp;"-"&amp;VLOOKUP(AC3488,'LICH THI'!C:AA,9,0)</f>
        <v>65DCDD22003-42483</v>
      </c>
      <c r="AE3488">
        <f t="shared" si="713"/>
        <v>1</v>
      </c>
    </row>
    <row r="3489" spans="1:31" x14ac:dyDescent="0.25">
      <c r="A3489" s="436" t="str">
        <f t="shared" si="703"/>
        <v>DC2CO21-DC-25</v>
      </c>
      <c r="B3489" s="436">
        <f>COUNTIF(AC$4:AC3489,AC3489)</f>
        <v>25</v>
      </c>
      <c r="C3489" s="436" t="str">
        <f t="shared" si="704"/>
        <v>DC2CO21-DC</v>
      </c>
      <c r="D3489" s="436">
        <f>VLOOKUP(C3489,'LICH THI'!C:AA,12,0)</f>
        <v>39</v>
      </c>
      <c r="E3489" s="436">
        <f>VLOOKUP(C3489,'LICH THI'!C:AA,13,0)</f>
        <v>0</v>
      </c>
      <c r="F3489" s="436" t="str">
        <f t="shared" si="714"/>
        <v/>
      </c>
      <c r="G3489" s="436" t="str">
        <f>VLOOKUP(C3489,'LICH THI'!C:AA,14,0)</f>
        <v/>
      </c>
      <c r="H3489" s="436" t="str">
        <f t="shared" si="705"/>
        <v/>
      </c>
      <c r="I3489" s="436" t="str">
        <f t="shared" si="706"/>
        <v>Đào Giáp Phố</v>
      </c>
      <c r="J3489" s="436"/>
      <c r="K3489" s="436">
        <f t="shared" si="707"/>
        <v>1</v>
      </c>
      <c r="L3489" s="436" t="str">
        <f t="shared" si="708"/>
        <v>DC2CO21-DC-1</v>
      </c>
      <c r="M3489" s="436" t="str">
        <f t="shared" si="709"/>
        <v/>
      </c>
      <c r="N3489" s="437" t="e">
        <f t="shared" si="715"/>
        <v>#VALUE!</v>
      </c>
      <c r="O3489" s="437"/>
      <c r="P3489" s="430" t="str">
        <f t="shared" si="710"/>
        <v/>
      </c>
      <c r="U3489" s="177">
        <v>15</v>
      </c>
      <c r="V3489" s="177" t="s">
        <v>3175</v>
      </c>
      <c r="W3489" s="177" t="s">
        <v>5844</v>
      </c>
      <c r="X3489" s="177" t="s">
        <v>5845</v>
      </c>
      <c r="Y3489" s="177" t="s">
        <v>5846</v>
      </c>
      <c r="Z3489" s="177" t="s">
        <v>6830</v>
      </c>
      <c r="AA3489" s="525" t="s">
        <v>5847</v>
      </c>
      <c r="AB3489" s="399" t="str">
        <f t="shared" si="711"/>
        <v>DC2CO21</v>
      </c>
      <c r="AC3489" s="399" t="str">
        <f t="shared" si="712"/>
        <v>DC2CO21-DC</v>
      </c>
      <c r="AD3489" t="str">
        <f>Y3489&amp;"-"&amp;VLOOKUP(AC3489,'LICH THI'!C:AA,9,0)</f>
        <v>63DCCA3017-42483</v>
      </c>
      <c r="AE3489">
        <f t="shared" si="713"/>
        <v>1</v>
      </c>
    </row>
    <row r="3490" spans="1:31" x14ac:dyDescent="0.25">
      <c r="A3490" s="436" t="str">
        <f t="shared" si="703"/>
        <v>DC2CO21-DC-26</v>
      </c>
      <c r="B3490" s="436">
        <f>COUNTIF(AC$4:AC3490,AC3490)</f>
        <v>26</v>
      </c>
      <c r="C3490" s="436" t="str">
        <f t="shared" si="704"/>
        <v>DC2CO21-DC</v>
      </c>
      <c r="D3490" s="436">
        <f>VLOOKUP(C3490,'LICH THI'!C:AA,12,0)</f>
        <v>39</v>
      </c>
      <c r="E3490" s="436">
        <f>VLOOKUP(C3490,'LICH THI'!C:AA,13,0)</f>
        <v>0</v>
      </c>
      <c r="F3490" s="436" t="str">
        <f t="shared" si="714"/>
        <v/>
      </c>
      <c r="G3490" s="436" t="str">
        <f>VLOOKUP(C3490,'LICH THI'!C:AA,14,0)</f>
        <v/>
      </c>
      <c r="H3490" s="436" t="str">
        <f t="shared" si="705"/>
        <v/>
      </c>
      <c r="I3490" s="436" t="str">
        <f t="shared" si="706"/>
        <v>Đoàn Phong Quang</v>
      </c>
      <c r="J3490" s="436"/>
      <c r="K3490" s="436">
        <f t="shared" si="707"/>
        <v>1</v>
      </c>
      <c r="L3490" s="436" t="str">
        <f t="shared" si="708"/>
        <v>DC2CO21-DC-1</v>
      </c>
      <c r="M3490" s="436" t="str">
        <f t="shared" si="709"/>
        <v/>
      </c>
      <c r="N3490" s="437" t="e">
        <f t="shared" si="715"/>
        <v>#VALUE!</v>
      </c>
      <c r="O3490" s="437"/>
      <c r="P3490" s="430" t="str">
        <f t="shared" si="710"/>
        <v/>
      </c>
      <c r="U3490" s="177">
        <v>18</v>
      </c>
      <c r="V3490" s="177" t="s">
        <v>2609</v>
      </c>
      <c r="W3490" s="177" t="s">
        <v>3654</v>
      </c>
      <c r="X3490" s="177" t="s">
        <v>3147</v>
      </c>
      <c r="Y3490" s="177" t="s">
        <v>3655</v>
      </c>
      <c r="Z3490" s="177" t="s">
        <v>6830</v>
      </c>
      <c r="AA3490" s="525" t="s">
        <v>3656</v>
      </c>
      <c r="AB3490" s="399" t="str">
        <f t="shared" si="711"/>
        <v>DC2CO21</v>
      </c>
      <c r="AC3490" s="399" t="str">
        <f t="shared" si="712"/>
        <v>DC2CO21-DC</v>
      </c>
      <c r="AD3490" t="str">
        <f>Y3490&amp;"-"&amp;VLOOKUP(AC3490,'LICH THI'!C:AA,9,0)</f>
        <v>63DCCD3276-42483</v>
      </c>
      <c r="AE3490">
        <f t="shared" si="713"/>
        <v>1</v>
      </c>
    </row>
    <row r="3491" spans="1:31" x14ac:dyDescent="0.25">
      <c r="A3491" s="436" t="str">
        <f t="shared" si="703"/>
        <v>DC2CO21-DC-27</v>
      </c>
      <c r="B3491" s="436">
        <f>COUNTIF(AC$4:AC3491,AC3491)</f>
        <v>27</v>
      </c>
      <c r="C3491" s="436" t="str">
        <f t="shared" si="704"/>
        <v>DC2CO21-DC</v>
      </c>
      <c r="D3491" s="436">
        <f>VLOOKUP(C3491,'LICH THI'!C:AA,12,0)</f>
        <v>39</v>
      </c>
      <c r="E3491" s="436">
        <f>VLOOKUP(C3491,'LICH THI'!C:AA,13,0)</f>
        <v>0</v>
      </c>
      <c r="F3491" s="436" t="str">
        <f t="shared" si="714"/>
        <v/>
      </c>
      <c r="G3491" s="436" t="str">
        <f>VLOOKUP(C3491,'LICH THI'!C:AA,14,0)</f>
        <v/>
      </c>
      <c r="H3491" s="436" t="str">
        <f t="shared" si="705"/>
        <v/>
      </c>
      <c r="I3491" s="436" t="str">
        <f t="shared" si="706"/>
        <v>Khuất Duy Quang</v>
      </c>
      <c r="J3491" s="436"/>
      <c r="K3491" s="436">
        <f t="shared" si="707"/>
        <v>1</v>
      </c>
      <c r="L3491" s="436" t="str">
        <f t="shared" si="708"/>
        <v>DC2CO21-DC-1</v>
      </c>
      <c r="M3491" s="436" t="str">
        <f t="shared" si="709"/>
        <v/>
      </c>
      <c r="N3491" s="437" t="e">
        <f t="shared" si="715"/>
        <v>#VALUE!</v>
      </c>
      <c r="O3491" s="437"/>
      <c r="P3491" s="430" t="str">
        <f t="shared" si="710"/>
        <v/>
      </c>
      <c r="U3491" s="177">
        <v>25</v>
      </c>
      <c r="V3491" s="177" t="s">
        <v>2897</v>
      </c>
      <c r="W3491" s="177" t="s">
        <v>3287</v>
      </c>
      <c r="X3491" s="177" t="s">
        <v>3147</v>
      </c>
      <c r="Y3491" s="177" t="s">
        <v>3288</v>
      </c>
      <c r="Z3491" s="177" t="s">
        <v>6830</v>
      </c>
      <c r="AA3491" s="525" t="s">
        <v>3289</v>
      </c>
      <c r="AB3491" s="399" t="str">
        <f t="shared" si="711"/>
        <v>DC2CO21</v>
      </c>
      <c r="AC3491" s="399" t="str">
        <f t="shared" si="712"/>
        <v>DC2CO21-DC</v>
      </c>
      <c r="AD3491" t="str">
        <f>Y3491&amp;"-"&amp;VLOOKUP(AC3491,'LICH THI'!C:AA,9,0)</f>
        <v>64DCDB3076-42483</v>
      </c>
      <c r="AE3491">
        <f t="shared" si="713"/>
        <v>1</v>
      </c>
    </row>
    <row r="3492" spans="1:31" x14ac:dyDescent="0.25">
      <c r="A3492" s="436" t="str">
        <f t="shared" si="703"/>
        <v>DC2CO21-DC-28</v>
      </c>
      <c r="B3492" s="436">
        <f>COUNTIF(AC$4:AC3492,AC3492)</f>
        <v>28</v>
      </c>
      <c r="C3492" s="436" t="str">
        <f t="shared" si="704"/>
        <v>DC2CO21-DC</v>
      </c>
      <c r="D3492" s="436">
        <f>VLOOKUP(C3492,'LICH THI'!C:AA,12,0)</f>
        <v>39</v>
      </c>
      <c r="E3492" s="436">
        <f>VLOOKUP(C3492,'LICH THI'!C:AA,13,0)</f>
        <v>0</v>
      </c>
      <c r="F3492" s="436" t="str">
        <f t="shared" si="714"/>
        <v/>
      </c>
      <c r="G3492" s="436" t="str">
        <f>VLOOKUP(C3492,'LICH THI'!C:AA,14,0)</f>
        <v/>
      </c>
      <c r="H3492" s="436" t="str">
        <f t="shared" si="705"/>
        <v/>
      </c>
      <c r="I3492" s="436" t="str">
        <f t="shared" si="706"/>
        <v>Vũ Văn Quang</v>
      </c>
      <c r="J3492" s="436"/>
      <c r="K3492" s="436">
        <f t="shared" si="707"/>
        <v>1</v>
      </c>
      <c r="L3492" s="436" t="str">
        <f t="shared" si="708"/>
        <v>DC2CO21-DC-1</v>
      </c>
      <c r="M3492" s="436" t="str">
        <f t="shared" si="709"/>
        <v/>
      </c>
      <c r="N3492" s="437" t="e">
        <f t="shared" si="715"/>
        <v>#VALUE!</v>
      </c>
      <c r="O3492" s="437"/>
      <c r="P3492" s="430" t="str">
        <f t="shared" si="710"/>
        <v/>
      </c>
      <c r="U3492" s="177">
        <v>16</v>
      </c>
      <c r="V3492" s="177" t="s">
        <v>3175</v>
      </c>
      <c r="W3492" s="177" t="s">
        <v>2914</v>
      </c>
      <c r="X3492" s="177" t="s">
        <v>3147</v>
      </c>
      <c r="Y3492" s="177" t="s">
        <v>4157</v>
      </c>
      <c r="Z3492" s="177" t="s">
        <v>6830</v>
      </c>
      <c r="AA3492" s="525" t="s">
        <v>4158</v>
      </c>
      <c r="AB3492" s="399" t="str">
        <f t="shared" si="711"/>
        <v>DC2CO21</v>
      </c>
      <c r="AC3492" s="399" t="str">
        <f t="shared" si="712"/>
        <v>DC2CO21-DC</v>
      </c>
      <c r="AD3492" t="str">
        <f>Y3492&amp;"-"&amp;VLOOKUP(AC3492,'LICH THI'!C:AA,9,0)</f>
        <v>63DCCA3021-42483</v>
      </c>
      <c r="AE3492">
        <f t="shared" si="713"/>
        <v>1</v>
      </c>
    </row>
    <row r="3493" spans="1:31" x14ac:dyDescent="0.25">
      <c r="A3493" s="436" t="str">
        <f t="shared" si="703"/>
        <v>DC2CO21-DC-29</v>
      </c>
      <c r="B3493" s="436">
        <f>COUNTIF(AC$4:AC3493,AC3493)</f>
        <v>29</v>
      </c>
      <c r="C3493" s="436" t="str">
        <f t="shared" si="704"/>
        <v>DC2CO21-DC</v>
      </c>
      <c r="D3493" s="436">
        <f>VLOOKUP(C3493,'LICH THI'!C:AA,12,0)</f>
        <v>39</v>
      </c>
      <c r="E3493" s="436">
        <f>VLOOKUP(C3493,'LICH THI'!C:AA,13,0)</f>
        <v>0</v>
      </c>
      <c r="F3493" s="436" t="str">
        <f t="shared" si="714"/>
        <v/>
      </c>
      <c r="G3493" s="436" t="str">
        <f>VLOOKUP(C3493,'LICH THI'!C:AA,14,0)</f>
        <v/>
      </c>
      <c r="H3493" s="436" t="str">
        <f t="shared" si="705"/>
        <v/>
      </c>
      <c r="I3493" s="436" t="str">
        <f t="shared" si="706"/>
        <v>Nguyễn Duy Quân</v>
      </c>
      <c r="J3493" s="436"/>
      <c r="K3493" s="436">
        <f t="shared" si="707"/>
        <v>1</v>
      </c>
      <c r="L3493" s="436" t="str">
        <f t="shared" si="708"/>
        <v>DC2CO21-DC-1</v>
      </c>
      <c r="M3493" s="436" t="str">
        <f t="shared" si="709"/>
        <v/>
      </c>
      <c r="N3493" s="437" t="e">
        <f t="shared" si="715"/>
        <v>#VALUE!</v>
      </c>
      <c r="O3493" s="437"/>
      <c r="P3493" s="430" t="str">
        <f t="shared" si="710"/>
        <v/>
      </c>
      <c r="U3493" s="177">
        <v>34</v>
      </c>
      <c r="V3493" s="177" t="s">
        <v>3426</v>
      </c>
      <c r="W3493" s="177" t="s">
        <v>2969</v>
      </c>
      <c r="X3493" s="177" t="s">
        <v>2890</v>
      </c>
      <c r="Y3493" s="177" t="s">
        <v>6446</v>
      </c>
      <c r="Z3493" s="177" t="s">
        <v>6830</v>
      </c>
      <c r="AA3493" s="525" t="s">
        <v>4900</v>
      </c>
      <c r="AB3493" s="399" t="str">
        <f t="shared" si="711"/>
        <v>DC2CO21</v>
      </c>
      <c r="AC3493" s="399" t="str">
        <f t="shared" si="712"/>
        <v>DC2CO21-DC</v>
      </c>
      <c r="AD3493" t="str">
        <f>Y3493&amp;"-"&amp;VLOOKUP(AC3493,'LICH THI'!C:AA,9,0)</f>
        <v>65DCCD20460-42483</v>
      </c>
      <c r="AE3493">
        <f t="shared" si="713"/>
        <v>1</v>
      </c>
    </row>
    <row r="3494" spans="1:31" x14ac:dyDescent="0.25">
      <c r="A3494" s="436" t="str">
        <f t="shared" si="703"/>
        <v>DC2CO21-DC-30</v>
      </c>
      <c r="B3494" s="436">
        <f>COUNTIF(AC$4:AC3494,AC3494)</f>
        <v>30</v>
      </c>
      <c r="C3494" s="436" t="str">
        <f t="shared" si="704"/>
        <v>DC2CO21-DC</v>
      </c>
      <c r="D3494" s="436">
        <f>VLOOKUP(C3494,'LICH THI'!C:AA,12,0)</f>
        <v>39</v>
      </c>
      <c r="E3494" s="436">
        <f>VLOOKUP(C3494,'LICH THI'!C:AA,13,0)</f>
        <v>0</v>
      </c>
      <c r="F3494" s="436" t="str">
        <f t="shared" si="714"/>
        <v/>
      </c>
      <c r="G3494" s="436" t="str">
        <f>VLOOKUP(C3494,'LICH THI'!C:AA,14,0)</f>
        <v/>
      </c>
      <c r="H3494" s="436" t="str">
        <f t="shared" si="705"/>
        <v/>
      </c>
      <c r="I3494" s="436" t="str">
        <f t="shared" si="706"/>
        <v>Vũ Ngọc Sáng</v>
      </c>
      <c r="J3494" s="436"/>
      <c r="K3494" s="436">
        <f t="shared" si="707"/>
        <v>1</v>
      </c>
      <c r="L3494" s="436" t="str">
        <f t="shared" si="708"/>
        <v>DC2CO21-DC-1</v>
      </c>
      <c r="M3494" s="436" t="str">
        <f t="shared" si="709"/>
        <v/>
      </c>
      <c r="N3494" s="437" t="e">
        <f t="shared" si="715"/>
        <v>#VALUE!</v>
      </c>
      <c r="O3494" s="437"/>
      <c r="P3494" s="430" t="str">
        <f t="shared" si="710"/>
        <v/>
      </c>
      <c r="U3494" s="177">
        <v>26</v>
      </c>
      <c r="V3494" s="177" t="s">
        <v>2897</v>
      </c>
      <c r="W3494" s="177" t="s">
        <v>4113</v>
      </c>
      <c r="X3494" s="177" t="s">
        <v>3725</v>
      </c>
      <c r="Y3494" s="177" t="s">
        <v>4699</v>
      </c>
      <c r="Z3494" s="177" t="s">
        <v>6830</v>
      </c>
      <c r="AA3494" s="525" t="s">
        <v>4409</v>
      </c>
      <c r="AB3494" s="399" t="str">
        <f t="shared" si="711"/>
        <v>DC2CO21</v>
      </c>
      <c r="AC3494" s="399" t="str">
        <f t="shared" si="712"/>
        <v>DC2CO21-DC</v>
      </c>
      <c r="AD3494" t="str">
        <f>Y3494&amp;"-"&amp;VLOOKUP(AC3494,'LICH THI'!C:AA,9,0)</f>
        <v>64DCDB3026-42483</v>
      </c>
      <c r="AE3494">
        <f t="shared" si="713"/>
        <v>1</v>
      </c>
    </row>
    <row r="3495" spans="1:31" x14ac:dyDescent="0.25">
      <c r="A3495" s="436" t="str">
        <f t="shared" si="703"/>
        <v>DC2CO21-DC-31</v>
      </c>
      <c r="B3495" s="436">
        <f>COUNTIF(AC$4:AC3495,AC3495)</f>
        <v>31</v>
      </c>
      <c r="C3495" s="436" t="str">
        <f t="shared" si="704"/>
        <v>DC2CO21-DC</v>
      </c>
      <c r="D3495" s="436">
        <f>VLOOKUP(C3495,'LICH THI'!C:AA,12,0)</f>
        <v>39</v>
      </c>
      <c r="E3495" s="436">
        <f>VLOOKUP(C3495,'LICH THI'!C:AA,13,0)</f>
        <v>0</v>
      </c>
      <c r="F3495" s="436" t="str">
        <f t="shared" si="714"/>
        <v/>
      </c>
      <c r="G3495" s="436" t="str">
        <f>VLOOKUP(C3495,'LICH THI'!C:AA,14,0)</f>
        <v/>
      </c>
      <c r="H3495" s="436" t="str">
        <f t="shared" si="705"/>
        <v/>
      </c>
      <c r="I3495" s="436" t="str">
        <f t="shared" si="706"/>
        <v>Lê Văn Sắc</v>
      </c>
      <c r="J3495" s="436"/>
      <c r="K3495" s="436">
        <f t="shared" si="707"/>
        <v>1</v>
      </c>
      <c r="L3495" s="436" t="str">
        <f t="shared" si="708"/>
        <v>DC2CO21-DC-1</v>
      </c>
      <c r="M3495" s="436" t="str">
        <f t="shared" si="709"/>
        <v/>
      </c>
      <c r="N3495" s="437" t="e">
        <f t="shared" si="715"/>
        <v>#VALUE!</v>
      </c>
      <c r="O3495" s="437"/>
      <c r="P3495" s="430" t="str">
        <f t="shared" si="710"/>
        <v/>
      </c>
      <c r="U3495" s="177">
        <v>37</v>
      </c>
      <c r="V3495" s="177" t="s">
        <v>3478</v>
      </c>
      <c r="W3495" s="177" t="s">
        <v>2604</v>
      </c>
      <c r="X3495" s="177" t="s">
        <v>6835</v>
      </c>
      <c r="Y3495" s="177" t="s">
        <v>6836</v>
      </c>
      <c r="Z3495" s="177" t="s">
        <v>6830</v>
      </c>
      <c r="AA3495" s="525" t="s">
        <v>4520</v>
      </c>
      <c r="AB3495" s="399" t="str">
        <f t="shared" si="711"/>
        <v>DC2CO21</v>
      </c>
      <c r="AC3495" s="399" t="str">
        <f t="shared" si="712"/>
        <v>DC2CO21-DC</v>
      </c>
      <c r="AD3495" t="str">
        <f>Y3495&amp;"-"&amp;VLOOKUP(AC3495,'LICH THI'!C:AA,9,0)</f>
        <v>65DCDD23828-42483</v>
      </c>
      <c r="AE3495">
        <f t="shared" si="713"/>
        <v>1</v>
      </c>
    </row>
    <row r="3496" spans="1:31" x14ac:dyDescent="0.25">
      <c r="A3496" s="436" t="str">
        <f t="shared" si="703"/>
        <v>DC2CO21-DC-32</v>
      </c>
      <c r="B3496" s="436">
        <f>COUNTIF(AC$4:AC3496,AC3496)</f>
        <v>32</v>
      </c>
      <c r="C3496" s="436" t="str">
        <f t="shared" si="704"/>
        <v>DC2CO21-DC</v>
      </c>
      <c r="D3496" s="436">
        <f>VLOOKUP(C3496,'LICH THI'!C:AA,12,0)</f>
        <v>39</v>
      </c>
      <c r="E3496" s="436">
        <f>VLOOKUP(C3496,'LICH THI'!C:AA,13,0)</f>
        <v>0</v>
      </c>
      <c r="F3496" s="436" t="str">
        <f t="shared" si="714"/>
        <v/>
      </c>
      <c r="G3496" s="436" t="str">
        <f>VLOOKUP(C3496,'LICH THI'!C:AA,14,0)</f>
        <v/>
      </c>
      <c r="H3496" s="436" t="str">
        <f t="shared" si="705"/>
        <v/>
      </c>
      <c r="I3496" s="436" t="str">
        <f t="shared" si="706"/>
        <v>Nguyễn Ngọc Sơn</v>
      </c>
      <c r="J3496" s="436"/>
      <c r="K3496" s="436">
        <f t="shared" si="707"/>
        <v>1</v>
      </c>
      <c r="L3496" s="436" t="str">
        <f t="shared" si="708"/>
        <v>DC2CO21-DC-1</v>
      </c>
      <c r="M3496" s="436" t="str">
        <f t="shared" si="709"/>
        <v/>
      </c>
      <c r="N3496" s="437" t="e">
        <f t="shared" si="715"/>
        <v>#VALUE!</v>
      </c>
      <c r="O3496" s="437"/>
      <c r="P3496" s="430" t="str">
        <f t="shared" si="710"/>
        <v/>
      </c>
      <c r="U3496" s="177">
        <v>13</v>
      </c>
      <c r="V3496" s="177" t="s">
        <v>2603</v>
      </c>
      <c r="W3496" s="177" t="s">
        <v>2783</v>
      </c>
      <c r="X3496" s="177" t="s">
        <v>2688</v>
      </c>
      <c r="Y3496" s="177" t="s">
        <v>3672</v>
      </c>
      <c r="Z3496" s="177" t="s">
        <v>6830</v>
      </c>
      <c r="AA3496" s="525" t="s">
        <v>3673</v>
      </c>
      <c r="AB3496" s="399" t="str">
        <f t="shared" si="711"/>
        <v>DC2CO21</v>
      </c>
      <c r="AC3496" s="399" t="str">
        <f t="shared" si="712"/>
        <v>DC2CO21-DC</v>
      </c>
      <c r="AD3496" t="str">
        <f>Y3496&amp;"-"&amp;VLOOKUP(AC3496,'LICH THI'!C:AA,9,0)</f>
        <v>62DCCD3087-42483</v>
      </c>
      <c r="AE3496">
        <f t="shared" si="713"/>
        <v>1</v>
      </c>
    </row>
    <row r="3497" spans="1:31" x14ac:dyDescent="0.25">
      <c r="A3497" s="436" t="str">
        <f t="shared" si="703"/>
        <v>DC2CO21-DC-33</v>
      </c>
      <c r="B3497" s="436">
        <f>COUNTIF(AC$4:AC3497,AC3497)</f>
        <v>33</v>
      </c>
      <c r="C3497" s="436" t="str">
        <f t="shared" si="704"/>
        <v>DC2CO21-DC</v>
      </c>
      <c r="D3497" s="436">
        <f>VLOOKUP(C3497,'LICH THI'!C:AA,12,0)</f>
        <v>39</v>
      </c>
      <c r="E3497" s="436">
        <f>VLOOKUP(C3497,'LICH THI'!C:AA,13,0)</f>
        <v>0</v>
      </c>
      <c r="F3497" s="436" t="str">
        <f t="shared" si="714"/>
        <v/>
      </c>
      <c r="G3497" s="436" t="str">
        <f>VLOOKUP(C3497,'LICH THI'!C:AA,14,0)</f>
        <v/>
      </c>
      <c r="H3497" s="436" t="str">
        <f t="shared" si="705"/>
        <v/>
      </c>
      <c r="I3497" s="436" t="str">
        <f t="shared" si="706"/>
        <v>Đỗ Văn Tài</v>
      </c>
      <c r="J3497" s="436"/>
      <c r="K3497" s="436">
        <f t="shared" si="707"/>
        <v>1</v>
      </c>
      <c r="L3497" s="436" t="str">
        <f t="shared" si="708"/>
        <v>DC2CO21-DC-1</v>
      </c>
      <c r="M3497" s="436" t="str">
        <f t="shared" si="709"/>
        <v/>
      </c>
      <c r="N3497" s="437" t="e">
        <f t="shared" si="715"/>
        <v>#VALUE!</v>
      </c>
      <c r="O3497" s="437"/>
      <c r="P3497" s="430" t="str">
        <f t="shared" si="710"/>
        <v/>
      </c>
      <c r="U3497" s="177">
        <v>14</v>
      </c>
      <c r="V3497" s="177" t="s">
        <v>2603</v>
      </c>
      <c r="W3497" s="177" t="s">
        <v>3663</v>
      </c>
      <c r="X3497" s="177" t="s">
        <v>3043</v>
      </c>
      <c r="Y3497" s="177" t="s">
        <v>5168</v>
      </c>
      <c r="Z3497" s="177" t="s">
        <v>6830</v>
      </c>
      <c r="AA3497" s="525" t="s">
        <v>4939</v>
      </c>
      <c r="AB3497" s="399" t="str">
        <f t="shared" si="711"/>
        <v>DC2CO21</v>
      </c>
      <c r="AC3497" s="399" t="str">
        <f t="shared" si="712"/>
        <v>DC2CO21-DC</v>
      </c>
      <c r="AD3497" t="str">
        <f>Y3497&amp;"-"&amp;VLOOKUP(AC3497,'LICH THI'!C:AA,9,0)</f>
        <v>62DCCD3090-42483</v>
      </c>
      <c r="AE3497">
        <f t="shared" si="713"/>
        <v>1</v>
      </c>
    </row>
    <row r="3498" spans="1:31" x14ac:dyDescent="0.25">
      <c r="A3498" s="436" t="str">
        <f t="shared" si="703"/>
        <v>DC2CO21-DC-34</v>
      </c>
      <c r="B3498" s="436">
        <f>COUNTIF(AC$4:AC3498,AC3498)</f>
        <v>34</v>
      </c>
      <c r="C3498" s="436" t="str">
        <f t="shared" si="704"/>
        <v>DC2CO21-DC</v>
      </c>
      <c r="D3498" s="436">
        <f>VLOOKUP(C3498,'LICH THI'!C:AA,12,0)</f>
        <v>39</v>
      </c>
      <c r="E3498" s="436">
        <f>VLOOKUP(C3498,'LICH THI'!C:AA,13,0)</f>
        <v>0</v>
      </c>
      <c r="F3498" s="436" t="str">
        <f t="shared" si="714"/>
        <v/>
      </c>
      <c r="G3498" s="436" t="str">
        <f>VLOOKUP(C3498,'LICH THI'!C:AA,14,0)</f>
        <v/>
      </c>
      <c r="H3498" s="436" t="str">
        <f t="shared" si="705"/>
        <v/>
      </c>
      <c r="I3498" s="436" t="str">
        <f t="shared" si="706"/>
        <v>Nguyễn Minh Tuấn</v>
      </c>
      <c r="J3498" s="436"/>
      <c r="K3498" s="436">
        <f t="shared" si="707"/>
        <v>1</v>
      </c>
      <c r="L3498" s="436" t="str">
        <f t="shared" si="708"/>
        <v>DC2CO21-DC-1</v>
      </c>
      <c r="M3498" s="436" t="str">
        <f t="shared" si="709"/>
        <v/>
      </c>
      <c r="N3498" s="437" t="e">
        <f t="shared" si="715"/>
        <v>#VALUE!</v>
      </c>
      <c r="O3498" s="437"/>
      <c r="P3498" s="430" t="str">
        <f t="shared" si="710"/>
        <v/>
      </c>
      <c r="U3498" s="177">
        <v>10</v>
      </c>
      <c r="V3498" s="177" t="s">
        <v>3102</v>
      </c>
      <c r="W3498" s="177" t="s">
        <v>2708</v>
      </c>
      <c r="X3498" s="177" t="s">
        <v>2721</v>
      </c>
      <c r="Y3498" s="177" t="s">
        <v>5244</v>
      </c>
      <c r="Z3498" s="177" t="s">
        <v>6830</v>
      </c>
      <c r="AA3498" s="525" t="s">
        <v>5245</v>
      </c>
      <c r="AB3498" s="399" t="str">
        <f t="shared" si="711"/>
        <v>DC2CO21</v>
      </c>
      <c r="AC3498" s="399" t="str">
        <f t="shared" si="712"/>
        <v>DC2CO21-DC</v>
      </c>
      <c r="AD3498" t="str">
        <f>Y3498&amp;"-"&amp;VLOOKUP(AC3498,'LICH THI'!C:AA,9,0)</f>
        <v>62DCCD3124-42483</v>
      </c>
      <c r="AE3498">
        <f t="shared" si="713"/>
        <v>1</v>
      </c>
    </row>
    <row r="3499" spans="1:31" x14ac:dyDescent="0.25">
      <c r="A3499" s="436" t="str">
        <f t="shared" si="703"/>
        <v>DC2CO21-DC-35</v>
      </c>
      <c r="B3499" s="436">
        <f>COUNTIF(AC$4:AC3499,AC3499)</f>
        <v>35</v>
      </c>
      <c r="C3499" s="436" t="str">
        <f t="shared" si="704"/>
        <v>DC2CO21-DC</v>
      </c>
      <c r="D3499" s="436">
        <f>VLOOKUP(C3499,'LICH THI'!C:AA,12,0)</f>
        <v>39</v>
      </c>
      <c r="E3499" s="436">
        <f>VLOOKUP(C3499,'LICH THI'!C:AA,13,0)</f>
        <v>0</v>
      </c>
      <c r="F3499" s="436" t="str">
        <f t="shared" si="714"/>
        <v/>
      </c>
      <c r="G3499" s="436" t="str">
        <f>VLOOKUP(C3499,'LICH THI'!C:AA,14,0)</f>
        <v/>
      </c>
      <c r="H3499" s="436" t="str">
        <f t="shared" si="705"/>
        <v/>
      </c>
      <c r="I3499" s="436" t="str">
        <f t="shared" si="706"/>
        <v>Ngô Thị Thu Thảo</v>
      </c>
      <c r="J3499" s="436"/>
      <c r="K3499" s="436">
        <f t="shared" si="707"/>
        <v>1</v>
      </c>
      <c r="L3499" s="436" t="str">
        <f t="shared" si="708"/>
        <v>DC2CO21-DC-1</v>
      </c>
      <c r="M3499" s="436" t="str">
        <f t="shared" si="709"/>
        <v/>
      </c>
      <c r="N3499" s="437" t="e">
        <f t="shared" si="715"/>
        <v>#VALUE!</v>
      </c>
      <c r="O3499" s="437"/>
      <c r="P3499" s="430" t="str">
        <f t="shared" si="710"/>
        <v/>
      </c>
      <c r="U3499" s="177">
        <v>8</v>
      </c>
      <c r="V3499" s="177" t="s">
        <v>3102</v>
      </c>
      <c r="W3499" s="177" t="s">
        <v>3613</v>
      </c>
      <c r="X3499" s="177" t="s">
        <v>2620</v>
      </c>
      <c r="Y3499" s="177" t="s">
        <v>3614</v>
      </c>
      <c r="Z3499" s="177" t="s">
        <v>6830</v>
      </c>
      <c r="AA3499" s="525" t="s">
        <v>3615</v>
      </c>
      <c r="AB3499" s="399" t="str">
        <f t="shared" si="711"/>
        <v>DC2CO21</v>
      </c>
      <c r="AC3499" s="399" t="str">
        <f t="shared" si="712"/>
        <v>DC2CO21-DC</v>
      </c>
      <c r="AD3499" t="str">
        <f>Y3499&amp;"-"&amp;VLOOKUP(AC3499,'LICH THI'!C:AA,9,0)</f>
        <v>62DCCD2067-42483</v>
      </c>
      <c r="AE3499">
        <f t="shared" si="713"/>
        <v>1</v>
      </c>
    </row>
    <row r="3500" spans="1:31" x14ac:dyDescent="0.25">
      <c r="A3500" s="436" t="str">
        <f t="shared" si="703"/>
        <v>DC2CO21-DC-36</v>
      </c>
      <c r="B3500" s="436">
        <f>COUNTIF(AC$4:AC3500,AC3500)</f>
        <v>36</v>
      </c>
      <c r="C3500" s="436" t="str">
        <f t="shared" si="704"/>
        <v>DC2CO21-DC</v>
      </c>
      <c r="D3500" s="436">
        <f>VLOOKUP(C3500,'LICH THI'!C:AA,12,0)</f>
        <v>39</v>
      </c>
      <c r="E3500" s="436">
        <f>VLOOKUP(C3500,'LICH THI'!C:AA,13,0)</f>
        <v>0</v>
      </c>
      <c r="F3500" s="436" t="str">
        <f t="shared" si="714"/>
        <v/>
      </c>
      <c r="G3500" s="436" t="str">
        <f>VLOOKUP(C3500,'LICH THI'!C:AA,14,0)</f>
        <v/>
      </c>
      <c r="H3500" s="436" t="str">
        <f t="shared" si="705"/>
        <v/>
      </c>
      <c r="I3500" s="436" t="str">
        <f t="shared" si="706"/>
        <v>Nguyễn Mạnh Thắng</v>
      </c>
      <c r="J3500" s="436"/>
      <c r="K3500" s="436">
        <f t="shared" si="707"/>
        <v>1</v>
      </c>
      <c r="L3500" s="436" t="str">
        <f t="shared" si="708"/>
        <v>DC2CO21-DC-1</v>
      </c>
      <c r="M3500" s="436" t="str">
        <f t="shared" si="709"/>
        <v/>
      </c>
      <c r="N3500" s="437" t="e">
        <f t="shared" si="715"/>
        <v>#VALUE!</v>
      </c>
      <c r="O3500" s="437"/>
      <c r="P3500" s="430" t="str">
        <f t="shared" si="710"/>
        <v/>
      </c>
      <c r="U3500" s="177">
        <v>38</v>
      </c>
      <c r="V3500" s="177" t="s">
        <v>3478</v>
      </c>
      <c r="W3500" s="177" t="s">
        <v>2734</v>
      </c>
      <c r="X3500" s="177" t="s">
        <v>3464</v>
      </c>
      <c r="Y3500" s="177" t="s">
        <v>3897</v>
      </c>
      <c r="Z3500" s="177" t="s">
        <v>6830</v>
      </c>
      <c r="AA3500" s="525" t="s">
        <v>3898</v>
      </c>
      <c r="AB3500" s="399" t="str">
        <f t="shared" si="711"/>
        <v>DC2CO21</v>
      </c>
      <c r="AC3500" s="399" t="str">
        <f t="shared" si="712"/>
        <v>DC2CO21-DC</v>
      </c>
      <c r="AD3500" t="str">
        <f>Y3500&amp;"-"&amp;VLOOKUP(AC3500,'LICH THI'!C:AA,9,0)</f>
        <v>65DCDD23492-42483</v>
      </c>
      <c r="AE3500">
        <f t="shared" si="713"/>
        <v>1</v>
      </c>
    </row>
    <row r="3501" spans="1:31" x14ac:dyDescent="0.25">
      <c r="A3501" s="436" t="str">
        <f t="shared" si="703"/>
        <v>DC2CO21-DC-37</v>
      </c>
      <c r="B3501" s="436">
        <f>COUNTIF(AC$4:AC3501,AC3501)</f>
        <v>37</v>
      </c>
      <c r="C3501" s="436" t="str">
        <f t="shared" si="704"/>
        <v>DC2CO21-DC</v>
      </c>
      <c r="D3501" s="436">
        <f>VLOOKUP(C3501,'LICH THI'!C:AA,12,0)</f>
        <v>39</v>
      </c>
      <c r="E3501" s="436">
        <f>VLOOKUP(C3501,'LICH THI'!C:AA,13,0)</f>
        <v>0</v>
      </c>
      <c r="F3501" s="436" t="str">
        <f t="shared" si="714"/>
        <v/>
      </c>
      <c r="G3501" s="436" t="str">
        <f>VLOOKUP(C3501,'LICH THI'!C:AA,14,0)</f>
        <v/>
      </c>
      <c r="H3501" s="436" t="str">
        <f t="shared" si="705"/>
        <v/>
      </c>
      <c r="I3501" s="436" t="str">
        <f t="shared" si="706"/>
        <v>Vũ Ngọc Thịnh</v>
      </c>
      <c r="J3501" s="436"/>
      <c r="K3501" s="436">
        <f t="shared" si="707"/>
        <v>1</v>
      </c>
      <c r="L3501" s="436" t="str">
        <f t="shared" si="708"/>
        <v>DC2CO21-DC-1</v>
      </c>
      <c r="M3501" s="436" t="str">
        <f t="shared" si="709"/>
        <v/>
      </c>
      <c r="N3501" s="437" t="e">
        <f t="shared" si="715"/>
        <v>#VALUE!</v>
      </c>
      <c r="O3501" s="437"/>
      <c r="P3501" s="430" t="str">
        <f t="shared" si="710"/>
        <v/>
      </c>
      <c r="U3501" s="177">
        <v>21</v>
      </c>
      <c r="V3501" s="177" t="s">
        <v>4208</v>
      </c>
      <c r="W3501" s="177" t="s">
        <v>4113</v>
      </c>
      <c r="X3501" s="177" t="s">
        <v>4578</v>
      </c>
      <c r="Y3501" s="177" t="s">
        <v>6329</v>
      </c>
      <c r="Z3501" s="177" t="s">
        <v>6830</v>
      </c>
      <c r="AA3501" s="525" t="s">
        <v>6330</v>
      </c>
      <c r="AB3501" s="399" t="str">
        <f t="shared" si="711"/>
        <v>DC2CO21</v>
      </c>
      <c r="AC3501" s="399" t="str">
        <f t="shared" si="712"/>
        <v>DC2CO21-DC</v>
      </c>
      <c r="AD3501" t="str">
        <f>Y3501&amp;"-"&amp;VLOOKUP(AC3501,'LICH THI'!C:AA,9,0)</f>
        <v>63DCDD3029-42483</v>
      </c>
      <c r="AE3501">
        <f t="shared" si="713"/>
        <v>1</v>
      </c>
    </row>
    <row r="3502" spans="1:31" x14ac:dyDescent="0.25">
      <c r="A3502" s="436" t="str">
        <f t="shared" si="703"/>
        <v>DC2CO21-DC-38</v>
      </c>
      <c r="B3502" s="436">
        <f>COUNTIF(AC$4:AC3502,AC3502)</f>
        <v>38</v>
      </c>
      <c r="C3502" s="436" t="str">
        <f t="shared" si="704"/>
        <v>DC2CO21-DC</v>
      </c>
      <c r="D3502" s="436">
        <f>VLOOKUP(C3502,'LICH THI'!C:AA,12,0)</f>
        <v>39</v>
      </c>
      <c r="E3502" s="436">
        <f>VLOOKUP(C3502,'LICH THI'!C:AA,13,0)</f>
        <v>0</v>
      </c>
      <c r="F3502" s="436" t="str">
        <f t="shared" si="714"/>
        <v/>
      </c>
      <c r="G3502" s="436" t="str">
        <f>VLOOKUP(C3502,'LICH THI'!C:AA,14,0)</f>
        <v/>
      </c>
      <c r="H3502" s="436" t="str">
        <f t="shared" si="705"/>
        <v/>
      </c>
      <c r="I3502" s="436" t="str">
        <f t="shared" si="706"/>
        <v>Phạm Văn Triệu</v>
      </c>
      <c r="J3502" s="436"/>
      <c r="K3502" s="436">
        <f t="shared" si="707"/>
        <v>1</v>
      </c>
      <c r="L3502" s="436" t="str">
        <f t="shared" si="708"/>
        <v>DC2CO21-DC-1</v>
      </c>
      <c r="M3502" s="436" t="str">
        <f t="shared" si="709"/>
        <v/>
      </c>
      <c r="N3502" s="437" t="e">
        <f t="shared" si="715"/>
        <v>#VALUE!</v>
      </c>
      <c r="O3502" s="437"/>
      <c r="P3502" s="430" t="str">
        <f t="shared" si="710"/>
        <v/>
      </c>
      <c r="U3502" s="177">
        <v>39</v>
      </c>
      <c r="V3502" s="177" t="s">
        <v>4894</v>
      </c>
      <c r="W3502" s="177" t="s">
        <v>2738</v>
      </c>
      <c r="X3502" s="177" t="s">
        <v>6115</v>
      </c>
      <c r="Y3502" s="177" t="s">
        <v>6116</v>
      </c>
      <c r="Z3502" s="177" t="s">
        <v>6830</v>
      </c>
      <c r="AA3502" s="525" t="s">
        <v>6117</v>
      </c>
      <c r="AB3502" s="399" t="str">
        <f t="shared" si="711"/>
        <v>DC2CO21</v>
      </c>
      <c r="AC3502" s="399" t="str">
        <f t="shared" si="712"/>
        <v>DC2CO21-DC</v>
      </c>
      <c r="AD3502" t="str">
        <f>Y3502&amp;"-"&amp;VLOOKUP(AC3502,'LICH THI'!C:AA,9,0)</f>
        <v>65DCOT22742-42483</v>
      </c>
      <c r="AE3502">
        <f t="shared" si="713"/>
        <v>1</v>
      </c>
    </row>
    <row r="3503" spans="1:31" x14ac:dyDescent="0.25">
      <c r="A3503" s="436" t="str">
        <f t="shared" si="703"/>
        <v>DC2CO21-DC-39</v>
      </c>
      <c r="B3503" s="436">
        <f>COUNTIF(AC$4:AC3503,AC3503)</f>
        <v>39</v>
      </c>
      <c r="C3503" s="436" t="str">
        <f t="shared" si="704"/>
        <v>DC2CO21-DC</v>
      </c>
      <c r="D3503" s="436">
        <f>VLOOKUP(C3503,'LICH THI'!C:AA,12,0)</f>
        <v>39</v>
      </c>
      <c r="E3503" s="436">
        <f>VLOOKUP(C3503,'LICH THI'!C:AA,13,0)</f>
        <v>0</v>
      </c>
      <c r="F3503" s="436" t="str">
        <f t="shared" si="714"/>
        <v/>
      </c>
      <c r="G3503" s="436" t="str">
        <f>VLOOKUP(C3503,'LICH THI'!C:AA,14,0)</f>
        <v/>
      </c>
      <c r="H3503" s="436" t="str">
        <f t="shared" si="705"/>
        <v/>
      </c>
      <c r="I3503" s="436" t="str">
        <f t="shared" si="706"/>
        <v>Nguyễn Kim Trung</v>
      </c>
      <c r="J3503" s="436"/>
      <c r="K3503" s="436">
        <f t="shared" si="707"/>
        <v>1</v>
      </c>
      <c r="L3503" s="436" t="str">
        <f t="shared" si="708"/>
        <v>DC2CO21-DC-1</v>
      </c>
      <c r="M3503" s="436" t="str">
        <f t="shared" si="709"/>
        <v/>
      </c>
      <c r="N3503" s="437" t="e">
        <f t="shared" si="715"/>
        <v>#VALUE!</v>
      </c>
      <c r="O3503" s="437"/>
      <c r="P3503" s="430" t="str">
        <f t="shared" si="710"/>
        <v/>
      </c>
      <c r="U3503" s="177">
        <v>9</v>
      </c>
      <c r="V3503" s="177" t="s">
        <v>3102</v>
      </c>
      <c r="W3503" s="177" t="s">
        <v>3159</v>
      </c>
      <c r="X3503" s="177" t="s">
        <v>3160</v>
      </c>
      <c r="Y3503" s="177" t="s">
        <v>3161</v>
      </c>
      <c r="Z3503" s="177" t="s">
        <v>6830</v>
      </c>
      <c r="AA3503" s="525" t="s">
        <v>3162</v>
      </c>
      <c r="AB3503" s="399" t="str">
        <f t="shared" si="711"/>
        <v>DC2CO21</v>
      </c>
      <c r="AC3503" s="399" t="str">
        <f t="shared" si="712"/>
        <v>DC2CO21-DC</v>
      </c>
      <c r="AD3503" t="str">
        <f>Y3503&amp;"-"&amp;VLOOKUP(AC3503,'LICH THI'!C:AA,9,0)</f>
        <v>62DCCD3119-42483</v>
      </c>
      <c r="AE3503">
        <f t="shared" si="713"/>
        <v>1</v>
      </c>
    </row>
    <row r="3504" spans="1:31" x14ac:dyDescent="0.25">
      <c r="A3504" s="436" t="str">
        <f t="shared" si="703"/>
        <v>DC2CO25-DC-1</v>
      </c>
      <c r="B3504" s="436">
        <f>COUNTIF(AC$4:AC3504,AC3504)</f>
        <v>1</v>
      </c>
      <c r="C3504" s="436" t="str">
        <f t="shared" si="704"/>
        <v>DC2CO25-DC</v>
      </c>
      <c r="D3504" s="436">
        <f>VLOOKUP(C3504,'LICH THI'!C:AA,12,0)</f>
        <v>72</v>
      </c>
      <c r="E3504" s="436">
        <f>VLOOKUP(C3504,'LICH THI'!C:AA,13,0)</f>
        <v>0</v>
      </c>
      <c r="F3504" s="436" t="str">
        <f t="shared" si="714"/>
        <v/>
      </c>
      <c r="G3504" s="436" t="str">
        <f>VLOOKUP(C3504,'LICH THI'!C:AA,14,0)</f>
        <v/>
      </c>
      <c r="H3504" s="436" t="str">
        <f t="shared" si="705"/>
        <v/>
      </c>
      <c r="I3504" s="436" t="str">
        <f t="shared" si="706"/>
        <v>Lưu Hoàng Anh</v>
      </c>
      <c r="J3504" s="436"/>
      <c r="K3504" s="436">
        <f t="shared" si="707"/>
        <v>1</v>
      </c>
      <c r="L3504" s="436" t="str">
        <f t="shared" si="708"/>
        <v>DC2CO25-DC-1</v>
      </c>
      <c r="M3504" s="436" t="str">
        <f t="shared" si="709"/>
        <v/>
      </c>
      <c r="N3504" s="437" t="e">
        <f t="shared" si="715"/>
        <v>#VALUE!</v>
      </c>
      <c r="O3504" s="437"/>
      <c r="P3504" s="430" t="str">
        <f t="shared" si="710"/>
        <v/>
      </c>
      <c r="U3504" s="177">
        <v>1</v>
      </c>
      <c r="V3504" s="177" t="s">
        <v>2603</v>
      </c>
      <c r="W3504" s="177" t="s">
        <v>5367</v>
      </c>
      <c r="X3504" s="177" t="s">
        <v>2611</v>
      </c>
      <c r="Y3504" s="177" t="s">
        <v>5368</v>
      </c>
      <c r="Z3504" s="177" t="s">
        <v>6780</v>
      </c>
      <c r="AA3504" s="525" t="s">
        <v>5235</v>
      </c>
      <c r="AB3504" s="399" t="str">
        <f t="shared" si="711"/>
        <v>DC2CO25</v>
      </c>
      <c r="AC3504" s="399" t="str">
        <f t="shared" si="712"/>
        <v>DC2CO25-DC</v>
      </c>
      <c r="AD3504" t="str">
        <f>Y3504&amp;"-"&amp;VLOOKUP(AC3504,'LICH THI'!C:AA,9,0)</f>
        <v>62DCCD3003-42483</v>
      </c>
      <c r="AE3504">
        <f t="shared" si="713"/>
        <v>1</v>
      </c>
    </row>
    <row r="3505" spans="1:31" x14ac:dyDescent="0.25">
      <c r="A3505" s="436" t="str">
        <f t="shared" si="703"/>
        <v>DC2CO25-DC-2</v>
      </c>
      <c r="B3505" s="436">
        <f>COUNTIF(AC$4:AC3505,AC3505)</f>
        <v>2</v>
      </c>
      <c r="C3505" s="436" t="str">
        <f t="shared" si="704"/>
        <v>DC2CO25-DC</v>
      </c>
      <c r="D3505" s="436">
        <f>VLOOKUP(C3505,'LICH THI'!C:AA,12,0)</f>
        <v>72</v>
      </c>
      <c r="E3505" s="436">
        <f>VLOOKUP(C3505,'LICH THI'!C:AA,13,0)</f>
        <v>0</v>
      </c>
      <c r="F3505" s="436" t="str">
        <f t="shared" si="714"/>
        <v/>
      </c>
      <c r="G3505" s="436" t="str">
        <f>VLOOKUP(C3505,'LICH THI'!C:AA,14,0)</f>
        <v/>
      </c>
      <c r="H3505" s="436" t="str">
        <f t="shared" si="705"/>
        <v/>
      </c>
      <c r="I3505" s="436" t="str">
        <f t="shared" si="706"/>
        <v>Nguyễn Tiến Anh</v>
      </c>
      <c r="J3505" s="436"/>
      <c r="K3505" s="436">
        <f t="shared" si="707"/>
        <v>1</v>
      </c>
      <c r="L3505" s="436" t="str">
        <f t="shared" si="708"/>
        <v>DC2CO25-DC-1</v>
      </c>
      <c r="M3505" s="436" t="str">
        <f t="shared" si="709"/>
        <v/>
      </c>
      <c r="N3505" s="437" t="e">
        <f t="shared" si="715"/>
        <v>#VALUE!</v>
      </c>
      <c r="O3505" s="437"/>
      <c r="P3505" s="430" t="str">
        <f t="shared" si="710"/>
        <v/>
      </c>
      <c r="U3505" s="177">
        <v>15</v>
      </c>
      <c r="V3505" s="177" t="s">
        <v>3426</v>
      </c>
      <c r="W3505" s="177" t="s">
        <v>2880</v>
      </c>
      <c r="X3505" s="177" t="s">
        <v>2611</v>
      </c>
      <c r="Y3505" s="177" t="s">
        <v>6660</v>
      </c>
      <c r="Z3505" s="177" t="s">
        <v>6780</v>
      </c>
      <c r="AA3505" s="525" t="s">
        <v>6661</v>
      </c>
      <c r="AB3505" s="399" t="str">
        <f t="shared" si="711"/>
        <v>DC2CO25</v>
      </c>
      <c r="AC3505" s="399" t="str">
        <f t="shared" si="712"/>
        <v>DC2CO25-DC</v>
      </c>
      <c r="AD3505" t="str">
        <f>Y3505&amp;"-"&amp;VLOOKUP(AC3505,'LICH THI'!C:AA,9,0)</f>
        <v>65DCCD22695-42483</v>
      </c>
      <c r="AE3505">
        <f t="shared" si="713"/>
        <v>1</v>
      </c>
    </row>
    <row r="3506" spans="1:31" x14ac:dyDescent="0.25">
      <c r="A3506" s="436" t="str">
        <f t="shared" si="703"/>
        <v>DC2CO25-DC-3</v>
      </c>
      <c r="B3506" s="436">
        <f>COUNTIF(AC$4:AC3506,AC3506)</f>
        <v>3</v>
      </c>
      <c r="C3506" s="436" t="str">
        <f t="shared" si="704"/>
        <v>DC2CO25-DC</v>
      </c>
      <c r="D3506" s="436">
        <f>VLOOKUP(C3506,'LICH THI'!C:AA,12,0)</f>
        <v>72</v>
      </c>
      <c r="E3506" s="436">
        <f>VLOOKUP(C3506,'LICH THI'!C:AA,13,0)</f>
        <v>0</v>
      </c>
      <c r="F3506" s="436" t="str">
        <f t="shared" si="714"/>
        <v/>
      </c>
      <c r="G3506" s="436" t="str">
        <f>VLOOKUP(C3506,'LICH THI'!C:AA,14,0)</f>
        <v/>
      </c>
      <c r="H3506" s="436" t="str">
        <f t="shared" si="705"/>
        <v/>
      </c>
      <c r="I3506" s="436" t="str">
        <f t="shared" si="706"/>
        <v>Trương Tuấn Anh</v>
      </c>
      <c r="J3506" s="436"/>
      <c r="K3506" s="436">
        <f t="shared" si="707"/>
        <v>1</v>
      </c>
      <c r="L3506" s="436" t="str">
        <f t="shared" si="708"/>
        <v>DC2CO25-DC-1</v>
      </c>
      <c r="M3506" s="436" t="str">
        <f t="shared" si="709"/>
        <v/>
      </c>
      <c r="N3506" s="437" t="e">
        <f t="shared" si="715"/>
        <v>#VALUE!</v>
      </c>
      <c r="O3506" s="437"/>
      <c r="P3506" s="430" t="str">
        <f t="shared" si="710"/>
        <v/>
      </c>
      <c r="U3506" s="177">
        <v>8</v>
      </c>
      <c r="V3506" s="177" t="s">
        <v>2935</v>
      </c>
      <c r="W3506" s="177" t="s">
        <v>2936</v>
      </c>
      <c r="X3506" s="177" t="s">
        <v>2611</v>
      </c>
      <c r="Y3506" s="177" t="s">
        <v>2937</v>
      </c>
      <c r="Z3506" s="177" t="s">
        <v>6780</v>
      </c>
      <c r="AA3506" s="525" t="s">
        <v>2938</v>
      </c>
      <c r="AB3506" s="399" t="str">
        <f t="shared" si="711"/>
        <v>DC2CO25</v>
      </c>
      <c r="AC3506" s="399" t="str">
        <f t="shared" si="712"/>
        <v>DC2CO25-DC</v>
      </c>
      <c r="AD3506" t="str">
        <f>Y3506&amp;"-"&amp;VLOOKUP(AC3506,'LICH THI'!C:AA,9,0)</f>
        <v>64DCDB3080-42483</v>
      </c>
      <c r="AE3506">
        <f t="shared" si="713"/>
        <v>1</v>
      </c>
    </row>
    <row r="3507" spans="1:31" x14ac:dyDescent="0.25">
      <c r="A3507" s="436" t="str">
        <f t="shared" si="703"/>
        <v>DC2CO25-DC-4</v>
      </c>
      <c r="B3507" s="436">
        <f>COUNTIF(AC$4:AC3507,AC3507)</f>
        <v>4</v>
      </c>
      <c r="C3507" s="436" t="str">
        <f t="shared" si="704"/>
        <v>DC2CO25-DC</v>
      </c>
      <c r="D3507" s="436">
        <f>VLOOKUP(C3507,'LICH THI'!C:AA,12,0)</f>
        <v>72</v>
      </c>
      <c r="E3507" s="436">
        <f>VLOOKUP(C3507,'LICH THI'!C:AA,13,0)</f>
        <v>0</v>
      </c>
      <c r="F3507" s="436" t="str">
        <f t="shared" si="714"/>
        <v/>
      </c>
      <c r="G3507" s="436" t="str">
        <f>VLOOKUP(C3507,'LICH THI'!C:AA,14,0)</f>
        <v/>
      </c>
      <c r="H3507" s="436" t="str">
        <f t="shared" si="705"/>
        <v/>
      </c>
      <c r="I3507" s="436" t="str">
        <f t="shared" si="706"/>
        <v>Bùi Đức Ba</v>
      </c>
      <c r="J3507" s="436"/>
      <c r="K3507" s="436">
        <f t="shared" si="707"/>
        <v>1</v>
      </c>
      <c r="L3507" s="436" t="str">
        <f t="shared" si="708"/>
        <v>DC2CO25-DC-1</v>
      </c>
      <c r="M3507" s="436" t="str">
        <f t="shared" si="709"/>
        <v/>
      </c>
      <c r="N3507" s="437" t="e">
        <f t="shared" si="715"/>
        <v>#VALUE!</v>
      </c>
      <c r="O3507" s="437"/>
      <c r="P3507" s="430" t="str">
        <f t="shared" si="710"/>
        <v/>
      </c>
      <c r="U3507" s="177">
        <v>19</v>
      </c>
      <c r="V3507" s="177" t="s">
        <v>3449</v>
      </c>
      <c r="W3507" s="177" t="s">
        <v>2877</v>
      </c>
      <c r="X3507" s="177" t="s">
        <v>6218</v>
      </c>
      <c r="Y3507" s="177" t="s">
        <v>6790</v>
      </c>
      <c r="Z3507" s="177" t="s">
        <v>6780</v>
      </c>
      <c r="AA3507" s="525" t="s">
        <v>6791</v>
      </c>
      <c r="AB3507" s="399" t="str">
        <f t="shared" si="711"/>
        <v>DC2CO25</v>
      </c>
      <c r="AC3507" s="399" t="str">
        <f t="shared" si="712"/>
        <v>DC2CO25-DC</v>
      </c>
      <c r="AD3507" t="str">
        <f>Y3507&amp;"-"&amp;VLOOKUP(AC3507,'LICH THI'!C:AA,9,0)</f>
        <v>65DCCD20478-42483</v>
      </c>
      <c r="AE3507">
        <f t="shared" si="713"/>
        <v>1</v>
      </c>
    </row>
    <row r="3508" spans="1:31" x14ac:dyDescent="0.25">
      <c r="A3508" s="436" t="str">
        <f t="shared" si="703"/>
        <v>DC2CO25-DC-5</v>
      </c>
      <c r="B3508" s="436">
        <f>COUNTIF(AC$4:AC3508,AC3508)</f>
        <v>5</v>
      </c>
      <c r="C3508" s="436" t="str">
        <f t="shared" si="704"/>
        <v>DC2CO25-DC</v>
      </c>
      <c r="D3508" s="436">
        <f>VLOOKUP(C3508,'LICH THI'!C:AA,12,0)</f>
        <v>72</v>
      </c>
      <c r="E3508" s="436">
        <f>VLOOKUP(C3508,'LICH THI'!C:AA,13,0)</f>
        <v>0</v>
      </c>
      <c r="F3508" s="436" t="str">
        <f t="shared" si="714"/>
        <v/>
      </c>
      <c r="G3508" s="436" t="str">
        <f>VLOOKUP(C3508,'LICH THI'!C:AA,14,0)</f>
        <v/>
      </c>
      <c r="H3508" s="436" t="str">
        <f t="shared" si="705"/>
        <v/>
      </c>
      <c r="I3508" s="436" t="str">
        <f t="shared" si="706"/>
        <v>Nguyễn Viết Ba</v>
      </c>
      <c r="J3508" s="436"/>
      <c r="K3508" s="436">
        <f t="shared" si="707"/>
        <v>1</v>
      </c>
      <c r="L3508" s="436" t="str">
        <f t="shared" si="708"/>
        <v>DC2CO25-DC-1</v>
      </c>
      <c r="M3508" s="436" t="str">
        <f t="shared" si="709"/>
        <v/>
      </c>
      <c r="N3508" s="437" t="e">
        <f t="shared" si="715"/>
        <v>#VALUE!</v>
      </c>
      <c r="O3508" s="437"/>
      <c r="P3508" s="430" t="str">
        <f t="shared" si="710"/>
        <v/>
      </c>
      <c r="U3508" s="177">
        <v>31</v>
      </c>
      <c r="V3508" s="177" t="s">
        <v>3459</v>
      </c>
      <c r="W3508" s="177" t="s">
        <v>3934</v>
      </c>
      <c r="X3508" s="177" t="s">
        <v>6218</v>
      </c>
      <c r="Y3508" s="177" t="s">
        <v>6799</v>
      </c>
      <c r="Z3508" s="177" t="s">
        <v>6780</v>
      </c>
      <c r="AA3508" s="525" t="s">
        <v>3522</v>
      </c>
      <c r="AB3508" s="399" t="str">
        <f t="shared" si="711"/>
        <v>DC2CO25</v>
      </c>
      <c r="AC3508" s="399" t="str">
        <f t="shared" si="712"/>
        <v>DC2CO25-DC</v>
      </c>
      <c r="AD3508" t="str">
        <f>Y3508&amp;"-"&amp;VLOOKUP(AC3508,'LICH THI'!C:AA,9,0)</f>
        <v>65DCCS20667-42483</v>
      </c>
      <c r="AE3508">
        <f t="shared" si="713"/>
        <v>1</v>
      </c>
    </row>
    <row r="3509" spans="1:31" x14ac:dyDescent="0.25">
      <c r="A3509" s="436" t="str">
        <f t="shared" si="703"/>
        <v>DC2CO25-DC-6</v>
      </c>
      <c r="B3509" s="436">
        <f>COUNTIF(AC$4:AC3509,AC3509)</f>
        <v>6</v>
      </c>
      <c r="C3509" s="436" t="str">
        <f t="shared" si="704"/>
        <v>DC2CO25-DC</v>
      </c>
      <c r="D3509" s="436">
        <f>VLOOKUP(C3509,'LICH THI'!C:AA,12,0)</f>
        <v>72</v>
      </c>
      <c r="E3509" s="436">
        <f>VLOOKUP(C3509,'LICH THI'!C:AA,13,0)</f>
        <v>0</v>
      </c>
      <c r="F3509" s="436" t="str">
        <f t="shared" si="714"/>
        <v/>
      </c>
      <c r="G3509" s="436" t="str">
        <f>VLOOKUP(C3509,'LICH THI'!C:AA,14,0)</f>
        <v/>
      </c>
      <c r="H3509" s="436" t="str">
        <f t="shared" si="705"/>
        <v/>
      </c>
      <c r="I3509" s="436" t="str">
        <f t="shared" si="706"/>
        <v>Nguyễn Quốc Cường</v>
      </c>
      <c r="J3509" s="436"/>
      <c r="K3509" s="436">
        <f t="shared" si="707"/>
        <v>1</v>
      </c>
      <c r="L3509" s="436" t="str">
        <f t="shared" si="708"/>
        <v>DC2CO25-DC-1</v>
      </c>
      <c r="M3509" s="436" t="str">
        <f t="shared" si="709"/>
        <v/>
      </c>
      <c r="N3509" s="437" t="e">
        <f t="shared" si="715"/>
        <v>#VALUE!</v>
      </c>
      <c r="O3509" s="437"/>
      <c r="P3509" s="430" t="str">
        <f t="shared" si="710"/>
        <v/>
      </c>
      <c r="U3509" s="177">
        <v>10</v>
      </c>
      <c r="V3509" s="177" t="s">
        <v>6441</v>
      </c>
      <c r="W3509" s="177" t="s">
        <v>3488</v>
      </c>
      <c r="X3509" s="177" t="s">
        <v>2735</v>
      </c>
      <c r="Y3509" s="177" t="s">
        <v>6722</v>
      </c>
      <c r="Z3509" s="177" t="s">
        <v>6780</v>
      </c>
      <c r="AA3509" s="525" t="s">
        <v>6723</v>
      </c>
      <c r="AB3509" s="399" t="str">
        <f t="shared" si="711"/>
        <v>DC2CO25</v>
      </c>
      <c r="AC3509" s="399" t="str">
        <f t="shared" si="712"/>
        <v>DC2CO25-DC</v>
      </c>
      <c r="AD3509" t="str">
        <f>Y3509&amp;"-"&amp;VLOOKUP(AC3509,'LICH THI'!C:AA,9,0)</f>
        <v>65DCCC23535-42483</v>
      </c>
      <c r="AE3509">
        <f t="shared" si="713"/>
        <v>1</v>
      </c>
    </row>
    <row r="3510" spans="1:31" x14ac:dyDescent="0.25">
      <c r="A3510" s="436" t="str">
        <f t="shared" si="703"/>
        <v>DC2CO25-DC-7</v>
      </c>
      <c r="B3510" s="436">
        <f>COUNTIF(AC$4:AC3510,AC3510)</f>
        <v>7</v>
      </c>
      <c r="C3510" s="436" t="str">
        <f t="shared" si="704"/>
        <v>DC2CO25-DC</v>
      </c>
      <c r="D3510" s="436">
        <f>VLOOKUP(C3510,'LICH THI'!C:AA,12,0)</f>
        <v>72</v>
      </c>
      <c r="E3510" s="436">
        <f>VLOOKUP(C3510,'LICH THI'!C:AA,13,0)</f>
        <v>0</v>
      </c>
      <c r="F3510" s="436" t="str">
        <f t="shared" si="714"/>
        <v/>
      </c>
      <c r="G3510" s="436" t="str">
        <f>VLOOKUP(C3510,'LICH THI'!C:AA,14,0)</f>
        <v/>
      </c>
      <c r="H3510" s="436" t="str">
        <f t="shared" si="705"/>
        <v/>
      </c>
      <c r="I3510" s="436" t="str">
        <f t="shared" si="706"/>
        <v>Nguyễn Chí Chiến</v>
      </c>
      <c r="J3510" s="436"/>
      <c r="K3510" s="436">
        <f t="shared" si="707"/>
        <v>1</v>
      </c>
      <c r="L3510" s="436" t="str">
        <f t="shared" si="708"/>
        <v>DC2CO25-DC-1</v>
      </c>
      <c r="M3510" s="436" t="str">
        <f t="shared" si="709"/>
        <v/>
      </c>
      <c r="N3510" s="437" t="e">
        <f t="shared" si="715"/>
        <v>#VALUE!</v>
      </c>
      <c r="O3510" s="437"/>
      <c r="P3510" s="430" t="str">
        <f t="shared" si="710"/>
        <v/>
      </c>
      <c r="U3510" s="177">
        <v>20</v>
      </c>
      <c r="V3510" s="177" t="s">
        <v>3449</v>
      </c>
      <c r="W3510" s="177" t="s">
        <v>5456</v>
      </c>
      <c r="X3510" s="177" t="s">
        <v>2709</v>
      </c>
      <c r="Y3510" s="177" t="s">
        <v>5457</v>
      </c>
      <c r="Z3510" s="177" t="s">
        <v>6780</v>
      </c>
      <c r="AA3510" s="525" t="s">
        <v>5458</v>
      </c>
      <c r="AB3510" s="399" t="str">
        <f t="shared" si="711"/>
        <v>DC2CO25</v>
      </c>
      <c r="AC3510" s="399" t="str">
        <f t="shared" si="712"/>
        <v>DC2CO25-DC</v>
      </c>
      <c r="AD3510" t="str">
        <f>Y3510&amp;"-"&amp;VLOOKUP(AC3510,'LICH THI'!C:AA,9,0)</f>
        <v>65DCCD24013-42483</v>
      </c>
      <c r="AE3510">
        <f t="shared" si="713"/>
        <v>1</v>
      </c>
    </row>
    <row r="3511" spans="1:31" x14ac:dyDescent="0.25">
      <c r="A3511" s="436" t="str">
        <f t="shared" si="703"/>
        <v>DC2CO25-DC-8</v>
      </c>
      <c r="B3511" s="436">
        <f>COUNTIF(AC$4:AC3511,AC3511)</f>
        <v>8</v>
      </c>
      <c r="C3511" s="436" t="str">
        <f t="shared" si="704"/>
        <v>DC2CO25-DC</v>
      </c>
      <c r="D3511" s="436">
        <f>VLOOKUP(C3511,'LICH THI'!C:AA,12,0)</f>
        <v>72</v>
      </c>
      <c r="E3511" s="436">
        <f>VLOOKUP(C3511,'LICH THI'!C:AA,13,0)</f>
        <v>0</v>
      </c>
      <c r="F3511" s="436" t="str">
        <f t="shared" si="714"/>
        <v/>
      </c>
      <c r="G3511" s="436" t="str">
        <f>VLOOKUP(C3511,'LICH THI'!C:AA,14,0)</f>
        <v/>
      </c>
      <c r="H3511" s="436" t="str">
        <f t="shared" si="705"/>
        <v/>
      </c>
      <c r="I3511" s="436" t="str">
        <f t="shared" si="706"/>
        <v>Phan Hoàng Chương</v>
      </c>
      <c r="J3511" s="436"/>
      <c r="K3511" s="436">
        <f t="shared" si="707"/>
        <v>1</v>
      </c>
      <c r="L3511" s="436" t="str">
        <f t="shared" si="708"/>
        <v>DC2CO25-DC-1</v>
      </c>
      <c r="M3511" s="436" t="str">
        <f t="shared" si="709"/>
        <v/>
      </c>
      <c r="N3511" s="437" t="e">
        <f t="shared" si="715"/>
        <v>#VALUE!</v>
      </c>
      <c r="O3511" s="437"/>
      <c r="P3511" s="430" t="str">
        <f t="shared" si="710"/>
        <v/>
      </c>
      <c r="U3511" s="177">
        <v>65</v>
      </c>
      <c r="V3511" s="177" t="s">
        <v>3478</v>
      </c>
      <c r="W3511" s="177" t="s">
        <v>3529</v>
      </c>
      <c r="X3511" s="177" t="s">
        <v>4828</v>
      </c>
      <c r="Y3511" s="177" t="s">
        <v>6258</v>
      </c>
      <c r="Z3511" s="177" t="s">
        <v>6780</v>
      </c>
      <c r="AA3511" s="525" t="s">
        <v>6259</v>
      </c>
      <c r="AB3511" s="399" t="str">
        <f t="shared" si="711"/>
        <v>DC2CO25</v>
      </c>
      <c r="AC3511" s="399" t="str">
        <f t="shared" si="712"/>
        <v>DC2CO25-DC</v>
      </c>
      <c r="AD3511" t="str">
        <f>Y3511&amp;"-"&amp;VLOOKUP(AC3511,'LICH THI'!C:AA,9,0)</f>
        <v>65DCDD23091-42483</v>
      </c>
      <c r="AE3511">
        <f t="shared" si="713"/>
        <v>1</v>
      </c>
    </row>
    <row r="3512" spans="1:31" x14ac:dyDescent="0.25">
      <c r="A3512" s="436" t="str">
        <f t="shared" si="703"/>
        <v>DC2CO25-DC-9</v>
      </c>
      <c r="B3512" s="436">
        <f>COUNTIF(AC$4:AC3512,AC3512)</f>
        <v>9</v>
      </c>
      <c r="C3512" s="436" t="str">
        <f t="shared" si="704"/>
        <v>DC2CO25-DC</v>
      </c>
      <c r="D3512" s="436">
        <f>VLOOKUP(C3512,'LICH THI'!C:AA,12,0)</f>
        <v>72</v>
      </c>
      <c r="E3512" s="436">
        <f>VLOOKUP(C3512,'LICH THI'!C:AA,13,0)</f>
        <v>0</v>
      </c>
      <c r="F3512" s="436" t="str">
        <f t="shared" si="714"/>
        <v/>
      </c>
      <c r="G3512" s="436" t="str">
        <f>VLOOKUP(C3512,'LICH THI'!C:AA,14,0)</f>
        <v/>
      </c>
      <c r="H3512" s="436" t="str">
        <f t="shared" si="705"/>
        <v/>
      </c>
      <c r="I3512" s="436" t="str">
        <f t="shared" si="706"/>
        <v>Đỗ Đình Dân</v>
      </c>
      <c r="J3512" s="436"/>
      <c r="K3512" s="436">
        <f t="shared" si="707"/>
        <v>1</v>
      </c>
      <c r="L3512" s="436" t="str">
        <f t="shared" si="708"/>
        <v>DC2CO25-DC-1</v>
      </c>
      <c r="M3512" s="436" t="str">
        <f t="shared" si="709"/>
        <v/>
      </c>
      <c r="N3512" s="437" t="e">
        <f t="shared" si="715"/>
        <v>#VALUE!</v>
      </c>
      <c r="O3512" s="437"/>
      <c r="P3512" s="430" t="str">
        <f t="shared" si="710"/>
        <v/>
      </c>
      <c r="U3512" s="177">
        <v>45</v>
      </c>
      <c r="V3512" s="177" t="s">
        <v>3467</v>
      </c>
      <c r="W3512" s="177" t="s">
        <v>6639</v>
      </c>
      <c r="X3512" s="177" t="s">
        <v>3082</v>
      </c>
      <c r="Y3512" s="177" t="s">
        <v>6640</v>
      </c>
      <c r="Z3512" s="177" t="s">
        <v>6780</v>
      </c>
      <c r="AA3512" s="525" t="s">
        <v>3519</v>
      </c>
      <c r="AB3512" s="399" t="str">
        <f t="shared" si="711"/>
        <v>DC2CO25</v>
      </c>
      <c r="AC3512" s="399" t="str">
        <f t="shared" si="712"/>
        <v>DC2CO25-DC</v>
      </c>
      <c r="AD3512" t="str">
        <f>Y3512&amp;"-"&amp;VLOOKUP(AC3512,'LICH THI'!C:AA,9,0)</f>
        <v>65DCDB20615-42483</v>
      </c>
      <c r="AE3512">
        <f t="shared" si="713"/>
        <v>1</v>
      </c>
    </row>
    <row r="3513" spans="1:31" x14ac:dyDescent="0.25">
      <c r="A3513" s="436" t="str">
        <f t="shared" si="703"/>
        <v>DC2CO25-DC-10</v>
      </c>
      <c r="B3513" s="436">
        <f>COUNTIF(AC$4:AC3513,AC3513)</f>
        <v>10</v>
      </c>
      <c r="C3513" s="436" t="str">
        <f t="shared" si="704"/>
        <v>DC2CO25-DC</v>
      </c>
      <c r="D3513" s="436">
        <f>VLOOKUP(C3513,'LICH THI'!C:AA,12,0)</f>
        <v>72</v>
      </c>
      <c r="E3513" s="436">
        <f>VLOOKUP(C3513,'LICH THI'!C:AA,13,0)</f>
        <v>0</v>
      </c>
      <c r="F3513" s="436" t="str">
        <f t="shared" si="714"/>
        <v/>
      </c>
      <c r="G3513" s="436" t="str">
        <f>VLOOKUP(C3513,'LICH THI'!C:AA,14,0)</f>
        <v/>
      </c>
      <c r="H3513" s="436" t="str">
        <f t="shared" si="705"/>
        <v/>
      </c>
      <c r="I3513" s="436" t="str">
        <f t="shared" si="706"/>
        <v>Trần Văn Duẩn</v>
      </c>
      <c r="J3513" s="436"/>
      <c r="K3513" s="436">
        <f t="shared" si="707"/>
        <v>1</v>
      </c>
      <c r="L3513" s="436" t="str">
        <f t="shared" si="708"/>
        <v>DC2CO25-DC-1</v>
      </c>
      <c r="M3513" s="436" t="str">
        <f t="shared" si="709"/>
        <v/>
      </c>
      <c r="N3513" s="437" t="e">
        <f t="shared" si="715"/>
        <v>#VALUE!</v>
      </c>
      <c r="O3513" s="437"/>
      <c r="P3513" s="430" t="str">
        <f t="shared" si="710"/>
        <v/>
      </c>
      <c r="U3513" s="177">
        <v>32</v>
      </c>
      <c r="V3513" s="177" t="s">
        <v>3459</v>
      </c>
      <c r="W3513" s="177" t="s">
        <v>2757</v>
      </c>
      <c r="X3513" s="177" t="s">
        <v>3460</v>
      </c>
      <c r="Y3513" s="177" t="s">
        <v>3461</v>
      </c>
      <c r="Z3513" s="177" t="s">
        <v>6780</v>
      </c>
      <c r="AA3513" s="525" t="s">
        <v>3462</v>
      </c>
      <c r="AB3513" s="399" t="str">
        <f t="shared" si="711"/>
        <v>DC2CO25</v>
      </c>
      <c r="AC3513" s="399" t="str">
        <f t="shared" si="712"/>
        <v>DC2CO25-DC</v>
      </c>
      <c r="AD3513" t="str">
        <f>Y3513&amp;"-"&amp;VLOOKUP(AC3513,'LICH THI'!C:AA,9,0)</f>
        <v>65DCCS20640-42483</v>
      </c>
      <c r="AE3513">
        <f t="shared" si="713"/>
        <v>1</v>
      </c>
    </row>
    <row r="3514" spans="1:31" x14ac:dyDescent="0.25">
      <c r="A3514" s="436" t="str">
        <f t="shared" si="703"/>
        <v>DC2CO25-DC-11</v>
      </c>
      <c r="B3514" s="436">
        <f>COUNTIF(AC$4:AC3514,AC3514)</f>
        <v>11</v>
      </c>
      <c r="C3514" s="436" t="str">
        <f t="shared" si="704"/>
        <v>DC2CO25-DC</v>
      </c>
      <c r="D3514" s="436">
        <f>VLOOKUP(C3514,'LICH THI'!C:AA,12,0)</f>
        <v>72</v>
      </c>
      <c r="E3514" s="436">
        <f>VLOOKUP(C3514,'LICH THI'!C:AA,13,0)</f>
        <v>0</v>
      </c>
      <c r="F3514" s="436" t="str">
        <f t="shared" si="714"/>
        <v/>
      </c>
      <c r="G3514" s="436" t="str">
        <f>VLOOKUP(C3514,'LICH THI'!C:AA,14,0)</f>
        <v/>
      </c>
      <c r="H3514" s="436" t="str">
        <f t="shared" si="705"/>
        <v/>
      </c>
      <c r="I3514" s="436" t="str">
        <f t="shared" si="706"/>
        <v>Bùi Văn Dũng</v>
      </c>
      <c r="J3514" s="436"/>
      <c r="K3514" s="436">
        <f t="shared" si="707"/>
        <v>1</v>
      </c>
      <c r="L3514" s="436" t="str">
        <f t="shared" si="708"/>
        <v>DC2CO25-DC-1</v>
      </c>
      <c r="M3514" s="436" t="str">
        <f t="shared" si="709"/>
        <v/>
      </c>
      <c r="N3514" s="437" t="e">
        <f t="shared" si="715"/>
        <v>#VALUE!</v>
      </c>
      <c r="O3514" s="437"/>
      <c r="P3514" s="430" t="str">
        <f t="shared" si="710"/>
        <v/>
      </c>
      <c r="U3514" s="177">
        <v>66</v>
      </c>
      <c r="V3514" s="177" t="s">
        <v>3478</v>
      </c>
      <c r="W3514" s="177" t="s">
        <v>2800</v>
      </c>
      <c r="X3514" s="177" t="s">
        <v>2827</v>
      </c>
      <c r="Y3514" s="177" t="s">
        <v>3482</v>
      </c>
      <c r="Z3514" s="177" t="s">
        <v>6780</v>
      </c>
      <c r="AA3514" s="525" t="s">
        <v>3483</v>
      </c>
      <c r="AB3514" s="399" t="str">
        <f t="shared" si="711"/>
        <v>DC2CO25</v>
      </c>
      <c r="AC3514" s="399" t="str">
        <f t="shared" si="712"/>
        <v>DC2CO25-DC</v>
      </c>
      <c r="AD3514" t="str">
        <f>Y3514&amp;"-"&amp;VLOOKUP(AC3514,'LICH THI'!C:AA,9,0)</f>
        <v>65DCDD23488-42483</v>
      </c>
      <c r="AE3514">
        <f t="shared" si="713"/>
        <v>1</v>
      </c>
    </row>
    <row r="3515" spans="1:31" x14ac:dyDescent="0.25">
      <c r="A3515" s="436" t="str">
        <f t="shared" si="703"/>
        <v>DC2CO25-DC-12</v>
      </c>
      <c r="B3515" s="436">
        <f>COUNTIF(AC$4:AC3515,AC3515)</f>
        <v>12</v>
      </c>
      <c r="C3515" s="436" t="str">
        <f t="shared" si="704"/>
        <v>DC2CO25-DC</v>
      </c>
      <c r="D3515" s="436">
        <f>VLOOKUP(C3515,'LICH THI'!C:AA,12,0)</f>
        <v>72</v>
      </c>
      <c r="E3515" s="436">
        <f>VLOOKUP(C3515,'LICH THI'!C:AA,13,0)</f>
        <v>0</v>
      </c>
      <c r="F3515" s="436" t="str">
        <f t="shared" si="714"/>
        <v/>
      </c>
      <c r="G3515" s="436" t="str">
        <f>VLOOKUP(C3515,'LICH THI'!C:AA,14,0)</f>
        <v/>
      </c>
      <c r="H3515" s="436" t="str">
        <f t="shared" si="705"/>
        <v/>
      </c>
      <c r="I3515" s="436" t="str">
        <f t="shared" si="706"/>
        <v>Mai Anh Dũng</v>
      </c>
      <c r="J3515" s="436"/>
      <c r="K3515" s="436">
        <f t="shared" si="707"/>
        <v>1</v>
      </c>
      <c r="L3515" s="436" t="str">
        <f t="shared" si="708"/>
        <v>DC2CO25-DC-1</v>
      </c>
      <c r="M3515" s="436" t="str">
        <f t="shared" si="709"/>
        <v/>
      </c>
      <c r="N3515" s="437" t="e">
        <f t="shared" si="715"/>
        <v>#VALUE!</v>
      </c>
      <c r="O3515" s="437"/>
      <c r="P3515" s="430" t="str">
        <f t="shared" si="710"/>
        <v/>
      </c>
      <c r="U3515" s="177">
        <v>56</v>
      </c>
      <c r="V3515" s="177" t="s">
        <v>3892</v>
      </c>
      <c r="W3515" s="177" t="s">
        <v>6817</v>
      </c>
      <c r="X3515" s="177" t="s">
        <v>2827</v>
      </c>
      <c r="Y3515" s="177" t="s">
        <v>6818</v>
      </c>
      <c r="Z3515" s="177" t="s">
        <v>6780</v>
      </c>
      <c r="AA3515" s="525" t="s">
        <v>6819</v>
      </c>
      <c r="AB3515" s="399" t="str">
        <f t="shared" si="711"/>
        <v>DC2CO25</v>
      </c>
      <c r="AC3515" s="399" t="str">
        <f t="shared" si="712"/>
        <v>DC2CO25-DC</v>
      </c>
      <c r="AD3515" t="str">
        <f>Y3515&amp;"-"&amp;VLOOKUP(AC3515,'LICH THI'!C:AA,9,0)</f>
        <v>65DCDB23081-42483</v>
      </c>
      <c r="AE3515">
        <f t="shared" si="713"/>
        <v>1</v>
      </c>
    </row>
    <row r="3516" spans="1:31" x14ac:dyDescent="0.25">
      <c r="A3516" s="436" t="str">
        <f t="shared" si="703"/>
        <v>DC2CO25-DC-13</v>
      </c>
      <c r="B3516" s="436">
        <f>COUNTIF(AC$4:AC3516,AC3516)</f>
        <v>13</v>
      </c>
      <c r="C3516" s="436" t="str">
        <f t="shared" si="704"/>
        <v>DC2CO25-DC</v>
      </c>
      <c r="D3516" s="436">
        <f>VLOOKUP(C3516,'LICH THI'!C:AA,12,0)</f>
        <v>72</v>
      </c>
      <c r="E3516" s="436">
        <f>VLOOKUP(C3516,'LICH THI'!C:AA,13,0)</f>
        <v>0</v>
      </c>
      <c r="F3516" s="436" t="str">
        <f t="shared" si="714"/>
        <v/>
      </c>
      <c r="G3516" s="436" t="str">
        <f>VLOOKUP(C3516,'LICH THI'!C:AA,14,0)</f>
        <v/>
      </c>
      <c r="H3516" s="436" t="str">
        <f t="shared" si="705"/>
        <v/>
      </c>
      <c r="I3516" s="436" t="str">
        <f t="shared" si="706"/>
        <v>Vũ Duy Dũng</v>
      </c>
      <c r="J3516" s="436"/>
      <c r="K3516" s="436">
        <f t="shared" si="707"/>
        <v>1</v>
      </c>
      <c r="L3516" s="436" t="str">
        <f t="shared" si="708"/>
        <v>DC2CO25-DC-1</v>
      </c>
      <c r="M3516" s="436" t="str">
        <f t="shared" si="709"/>
        <v/>
      </c>
      <c r="N3516" s="437" t="e">
        <f t="shared" si="715"/>
        <v>#VALUE!</v>
      </c>
      <c r="O3516" s="437"/>
      <c r="P3516" s="430" t="str">
        <f t="shared" si="710"/>
        <v/>
      </c>
      <c r="U3516" s="177">
        <v>67</v>
      </c>
      <c r="V3516" s="177" t="s">
        <v>3478</v>
      </c>
      <c r="W3516" s="177" t="s">
        <v>3980</v>
      </c>
      <c r="X3516" s="177" t="s">
        <v>2827</v>
      </c>
      <c r="Y3516" s="177" t="s">
        <v>6260</v>
      </c>
      <c r="Z3516" s="177" t="s">
        <v>6780</v>
      </c>
      <c r="AA3516" s="525" t="s">
        <v>4376</v>
      </c>
      <c r="AB3516" s="399" t="str">
        <f t="shared" si="711"/>
        <v>DC2CO25</v>
      </c>
      <c r="AC3516" s="399" t="str">
        <f t="shared" si="712"/>
        <v>DC2CO25-DC</v>
      </c>
      <c r="AD3516" t="str">
        <f>Y3516&amp;"-"&amp;VLOOKUP(AC3516,'LICH THI'!C:AA,9,0)</f>
        <v>65DCDD22687-42483</v>
      </c>
      <c r="AE3516">
        <f t="shared" si="713"/>
        <v>1</v>
      </c>
    </row>
    <row r="3517" spans="1:31" x14ac:dyDescent="0.25">
      <c r="A3517" s="436" t="str">
        <f t="shared" si="703"/>
        <v>DC2CO25-DC-14</v>
      </c>
      <c r="B3517" s="436">
        <f>COUNTIF(AC$4:AC3517,AC3517)</f>
        <v>14</v>
      </c>
      <c r="C3517" s="436" t="str">
        <f t="shared" si="704"/>
        <v>DC2CO25-DC</v>
      </c>
      <c r="D3517" s="436">
        <f>VLOOKUP(C3517,'LICH THI'!C:AA,12,0)</f>
        <v>72</v>
      </c>
      <c r="E3517" s="436">
        <f>VLOOKUP(C3517,'LICH THI'!C:AA,13,0)</f>
        <v>0</v>
      </c>
      <c r="F3517" s="436" t="str">
        <f t="shared" si="714"/>
        <v/>
      </c>
      <c r="G3517" s="436" t="str">
        <f>VLOOKUP(C3517,'LICH THI'!C:AA,14,0)</f>
        <v/>
      </c>
      <c r="H3517" s="436" t="str">
        <f t="shared" si="705"/>
        <v/>
      </c>
      <c r="I3517" s="436" t="str">
        <f t="shared" si="706"/>
        <v>Trần Xuân Duyên</v>
      </c>
      <c r="J3517" s="436"/>
      <c r="K3517" s="436">
        <f t="shared" si="707"/>
        <v>1</v>
      </c>
      <c r="L3517" s="436" t="str">
        <f t="shared" si="708"/>
        <v>DC2CO25-DC-1</v>
      </c>
      <c r="M3517" s="436" t="str">
        <f t="shared" si="709"/>
        <v/>
      </c>
      <c r="N3517" s="437" t="e">
        <f t="shared" si="715"/>
        <v>#VALUE!</v>
      </c>
      <c r="O3517" s="437"/>
      <c r="P3517" s="430" t="str">
        <f t="shared" si="710"/>
        <v/>
      </c>
      <c r="U3517" s="177">
        <v>46</v>
      </c>
      <c r="V3517" s="177" t="s">
        <v>3467</v>
      </c>
      <c r="W3517" s="177" t="s">
        <v>3468</v>
      </c>
      <c r="X3517" s="177" t="s">
        <v>2649</v>
      </c>
      <c r="Y3517" s="177" t="s">
        <v>3469</v>
      </c>
      <c r="Z3517" s="177" t="s">
        <v>6780</v>
      </c>
      <c r="AA3517" s="525" t="s">
        <v>3470</v>
      </c>
      <c r="AB3517" s="399" t="str">
        <f t="shared" si="711"/>
        <v>DC2CO25</v>
      </c>
      <c r="AC3517" s="399" t="str">
        <f t="shared" si="712"/>
        <v>DC2CO25-DC</v>
      </c>
      <c r="AD3517" t="str">
        <f>Y3517&amp;"-"&amp;VLOOKUP(AC3517,'LICH THI'!C:AA,9,0)</f>
        <v>65DCDB20597-42483</v>
      </c>
      <c r="AE3517">
        <f t="shared" si="713"/>
        <v>1</v>
      </c>
    </row>
    <row r="3518" spans="1:31" x14ac:dyDescent="0.25">
      <c r="A3518" s="436" t="str">
        <f t="shared" si="703"/>
        <v>DC2CO25-DC-15</v>
      </c>
      <c r="B3518" s="436">
        <f>COUNTIF(AC$4:AC3518,AC3518)</f>
        <v>15</v>
      </c>
      <c r="C3518" s="436" t="str">
        <f t="shared" si="704"/>
        <v>DC2CO25-DC</v>
      </c>
      <c r="D3518" s="436">
        <f>VLOOKUP(C3518,'LICH THI'!C:AA,12,0)</f>
        <v>72</v>
      </c>
      <c r="E3518" s="436">
        <f>VLOOKUP(C3518,'LICH THI'!C:AA,13,0)</f>
        <v>0</v>
      </c>
      <c r="F3518" s="436" t="str">
        <f t="shared" si="714"/>
        <v/>
      </c>
      <c r="G3518" s="436" t="str">
        <f>VLOOKUP(C3518,'LICH THI'!C:AA,14,0)</f>
        <v/>
      </c>
      <c r="H3518" s="436" t="str">
        <f t="shared" si="705"/>
        <v/>
      </c>
      <c r="I3518" s="436" t="str">
        <f t="shared" si="706"/>
        <v>Đào Trường Dương</v>
      </c>
      <c r="J3518" s="436"/>
      <c r="K3518" s="436">
        <f t="shared" si="707"/>
        <v>1</v>
      </c>
      <c r="L3518" s="436" t="str">
        <f t="shared" si="708"/>
        <v>DC2CO25-DC-1</v>
      </c>
      <c r="M3518" s="436" t="str">
        <f t="shared" si="709"/>
        <v/>
      </c>
      <c r="N3518" s="437" t="e">
        <f t="shared" si="715"/>
        <v>#VALUE!</v>
      </c>
      <c r="O3518" s="437"/>
      <c r="P3518" s="430" t="str">
        <f t="shared" si="710"/>
        <v/>
      </c>
      <c r="U3518" s="177">
        <v>24</v>
      </c>
      <c r="V3518" s="177" t="s">
        <v>3455</v>
      </c>
      <c r="W3518" s="177" t="s">
        <v>5469</v>
      </c>
      <c r="X3518" s="177" t="s">
        <v>2601</v>
      </c>
      <c r="Y3518" s="177" t="s">
        <v>5470</v>
      </c>
      <c r="Z3518" s="177" t="s">
        <v>6780</v>
      </c>
      <c r="AA3518" s="525" t="s">
        <v>4900</v>
      </c>
      <c r="AB3518" s="399" t="str">
        <f t="shared" si="711"/>
        <v>DC2CO25</v>
      </c>
      <c r="AC3518" s="399" t="str">
        <f t="shared" si="712"/>
        <v>DC2CO25-DC</v>
      </c>
      <c r="AD3518" t="str">
        <f>Y3518&amp;"-"&amp;VLOOKUP(AC3518,'LICH THI'!C:AA,9,0)</f>
        <v>65DCCD23053-42483</v>
      </c>
      <c r="AE3518">
        <f t="shared" si="713"/>
        <v>1</v>
      </c>
    </row>
    <row r="3519" spans="1:31" x14ac:dyDescent="0.25">
      <c r="A3519" s="436" t="str">
        <f t="shared" si="703"/>
        <v>DC2CO25-DC-16</v>
      </c>
      <c r="B3519" s="436">
        <f>COUNTIF(AC$4:AC3519,AC3519)</f>
        <v>16</v>
      </c>
      <c r="C3519" s="436" t="str">
        <f t="shared" si="704"/>
        <v>DC2CO25-DC</v>
      </c>
      <c r="D3519" s="436">
        <f>VLOOKUP(C3519,'LICH THI'!C:AA,12,0)</f>
        <v>72</v>
      </c>
      <c r="E3519" s="436">
        <f>VLOOKUP(C3519,'LICH THI'!C:AA,13,0)</f>
        <v>0</v>
      </c>
      <c r="F3519" s="436" t="str">
        <f t="shared" si="714"/>
        <v/>
      </c>
      <c r="G3519" s="436" t="str">
        <f>VLOOKUP(C3519,'LICH THI'!C:AA,14,0)</f>
        <v/>
      </c>
      <c r="H3519" s="436" t="str">
        <f t="shared" si="705"/>
        <v/>
      </c>
      <c r="I3519" s="436" t="str">
        <f t="shared" si="706"/>
        <v>Mai Hải Đăng</v>
      </c>
      <c r="J3519" s="436"/>
      <c r="K3519" s="436">
        <f t="shared" si="707"/>
        <v>1</v>
      </c>
      <c r="L3519" s="436" t="str">
        <f t="shared" si="708"/>
        <v>DC2CO25-DC-1</v>
      </c>
      <c r="M3519" s="436" t="str">
        <f t="shared" si="709"/>
        <v/>
      </c>
      <c r="N3519" s="437" t="e">
        <f t="shared" si="715"/>
        <v>#VALUE!</v>
      </c>
      <c r="O3519" s="437"/>
      <c r="P3519" s="430" t="str">
        <f t="shared" si="710"/>
        <v/>
      </c>
      <c r="U3519" s="177">
        <v>16</v>
      </c>
      <c r="V3519" s="177" t="s">
        <v>3426</v>
      </c>
      <c r="W3519" s="177" t="s">
        <v>6444</v>
      </c>
      <c r="X3519" s="177" t="s">
        <v>5511</v>
      </c>
      <c r="Y3519" s="177" t="s">
        <v>6445</v>
      </c>
      <c r="Z3519" s="177" t="s">
        <v>6780</v>
      </c>
      <c r="AA3519" s="525" t="s">
        <v>5997</v>
      </c>
      <c r="AB3519" s="399" t="str">
        <f t="shared" si="711"/>
        <v>DC2CO25</v>
      </c>
      <c r="AC3519" s="399" t="str">
        <f t="shared" si="712"/>
        <v>DC2CO25-DC</v>
      </c>
      <c r="AD3519" t="str">
        <f>Y3519&amp;"-"&amp;VLOOKUP(AC3519,'LICH THI'!C:AA,9,0)</f>
        <v>65DCCD20466-42483</v>
      </c>
      <c r="AE3519">
        <f t="shared" si="713"/>
        <v>1</v>
      </c>
    </row>
    <row r="3520" spans="1:31" x14ac:dyDescent="0.25">
      <c r="A3520" s="436" t="str">
        <f t="shared" si="703"/>
        <v>DC2CO25-DC-17</v>
      </c>
      <c r="B3520" s="436">
        <f>COUNTIF(AC$4:AC3520,AC3520)</f>
        <v>17</v>
      </c>
      <c r="C3520" s="436" t="str">
        <f t="shared" si="704"/>
        <v>DC2CO25-DC</v>
      </c>
      <c r="D3520" s="436">
        <f>VLOOKUP(C3520,'LICH THI'!C:AA,12,0)</f>
        <v>72</v>
      </c>
      <c r="E3520" s="436">
        <f>VLOOKUP(C3520,'LICH THI'!C:AA,13,0)</f>
        <v>0</v>
      </c>
      <c r="F3520" s="436" t="str">
        <f t="shared" si="714"/>
        <v/>
      </c>
      <c r="G3520" s="436" t="str">
        <f>VLOOKUP(C3520,'LICH THI'!C:AA,14,0)</f>
        <v/>
      </c>
      <c r="H3520" s="436" t="str">
        <f t="shared" si="705"/>
        <v/>
      </c>
      <c r="I3520" s="436" t="str">
        <f t="shared" si="706"/>
        <v>Nguyễn Hải Điệp</v>
      </c>
      <c r="J3520" s="436"/>
      <c r="K3520" s="436">
        <f t="shared" si="707"/>
        <v>1</v>
      </c>
      <c r="L3520" s="436" t="str">
        <f t="shared" si="708"/>
        <v>DC2CO25-DC-1</v>
      </c>
      <c r="M3520" s="436" t="str">
        <f t="shared" si="709"/>
        <v/>
      </c>
      <c r="N3520" s="437" t="e">
        <f t="shared" si="715"/>
        <v>#VALUE!</v>
      </c>
      <c r="O3520" s="437"/>
      <c r="P3520" s="430" t="str">
        <f t="shared" si="710"/>
        <v/>
      </c>
      <c r="U3520" s="177">
        <v>21</v>
      </c>
      <c r="V3520" s="177" t="s">
        <v>3449</v>
      </c>
      <c r="W3520" s="177" t="s">
        <v>4705</v>
      </c>
      <c r="X3520" s="177" t="s">
        <v>4057</v>
      </c>
      <c r="Y3520" s="177" t="s">
        <v>6667</v>
      </c>
      <c r="Z3520" s="177" t="s">
        <v>6780</v>
      </c>
      <c r="AA3520" s="525" t="s">
        <v>3797</v>
      </c>
      <c r="AB3520" s="399" t="str">
        <f t="shared" si="711"/>
        <v>DC2CO25</v>
      </c>
      <c r="AC3520" s="399" t="str">
        <f t="shared" si="712"/>
        <v>DC2CO25-DC</v>
      </c>
      <c r="AD3520" t="str">
        <f>Y3520&amp;"-"&amp;VLOOKUP(AC3520,'LICH THI'!C:AA,9,0)</f>
        <v>65DCCD22017-42483</v>
      </c>
      <c r="AE3520">
        <f t="shared" si="713"/>
        <v>1</v>
      </c>
    </row>
    <row r="3521" spans="1:31" x14ac:dyDescent="0.25">
      <c r="A3521" s="436" t="str">
        <f t="shared" si="703"/>
        <v>DC2CO25-DC-18</v>
      </c>
      <c r="B3521" s="436">
        <f>COUNTIF(AC$4:AC3521,AC3521)</f>
        <v>18</v>
      </c>
      <c r="C3521" s="436" t="str">
        <f t="shared" si="704"/>
        <v>DC2CO25-DC</v>
      </c>
      <c r="D3521" s="436">
        <f>VLOOKUP(C3521,'LICH THI'!C:AA,12,0)</f>
        <v>72</v>
      </c>
      <c r="E3521" s="436">
        <f>VLOOKUP(C3521,'LICH THI'!C:AA,13,0)</f>
        <v>0</v>
      </c>
      <c r="F3521" s="436" t="str">
        <f t="shared" si="714"/>
        <v/>
      </c>
      <c r="G3521" s="436" t="str">
        <f>VLOOKUP(C3521,'LICH THI'!C:AA,14,0)</f>
        <v/>
      </c>
      <c r="H3521" s="436" t="str">
        <f t="shared" si="705"/>
        <v/>
      </c>
      <c r="I3521" s="436" t="str">
        <f t="shared" si="706"/>
        <v>Hoàng Công Định</v>
      </c>
      <c r="J3521" s="436"/>
      <c r="K3521" s="436">
        <f t="shared" si="707"/>
        <v>1</v>
      </c>
      <c r="L3521" s="436" t="str">
        <f t="shared" si="708"/>
        <v>DC2CO25-DC-1</v>
      </c>
      <c r="M3521" s="436" t="str">
        <f t="shared" si="709"/>
        <v/>
      </c>
      <c r="N3521" s="437" t="e">
        <f t="shared" si="715"/>
        <v>#VALUE!</v>
      </c>
      <c r="O3521" s="437"/>
      <c r="P3521" s="430" t="str">
        <f t="shared" si="710"/>
        <v/>
      </c>
      <c r="U3521" s="177">
        <v>57</v>
      </c>
      <c r="V3521" s="177" t="s">
        <v>3892</v>
      </c>
      <c r="W3521" s="177" t="s">
        <v>6645</v>
      </c>
      <c r="X3521" s="177" t="s">
        <v>4147</v>
      </c>
      <c r="Y3521" s="177" t="s">
        <v>6680</v>
      </c>
      <c r="Z3521" s="177" t="s">
        <v>6780</v>
      </c>
      <c r="AA3521" s="525" t="s">
        <v>6681</v>
      </c>
      <c r="AB3521" s="399" t="str">
        <f t="shared" si="711"/>
        <v>DC2CO25</v>
      </c>
      <c r="AC3521" s="399" t="str">
        <f t="shared" si="712"/>
        <v>DC2CO25-DC</v>
      </c>
      <c r="AD3521" t="str">
        <f>Y3521&amp;"-"&amp;VLOOKUP(AC3521,'LICH THI'!C:AA,9,0)</f>
        <v>65DCDB22059-42483</v>
      </c>
      <c r="AE3521">
        <f t="shared" si="713"/>
        <v>1</v>
      </c>
    </row>
    <row r="3522" spans="1:31" x14ac:dyDescent="0.25">
      <c r="A3522" s="436" t="str">
        <f t="shared" si="703"/>
        <v>DC2CO25-DC-19</v>
      </c>
      <c r="B3522" s="436">
        <f>COUNTIF(AC$4:AC3522,AC3522)</f>
        <v>19</v>
      </c>
      <c r="C3522" s="436" t="str">
        <f t="shared" si="704"/>
        <v>DC2CO25-DC</v>
      </c>
      <c r="D3522" s="436">
        <f>VLOOKUP(C3522,'LICH THI'!C:AA,12,0)</f>
        <v>72</v>
      </c>
      <c r="E3522" s="436">
        <f>VLOOKUP(C3522,'LICH THI'!C:AA,13,0)</f>
        <v>0</v>
      </c>
      <c r="F3522" s="436" t="str">
        <f t="shared" si="714"/>
        <v/>
      </c>
      <c r="G3522" s="436" t="str">
        <f>VLOOKUP(C3522,'LICH THI'!C:AA,14,0)</f>
        <v/>
      </c>
      <c r="H3522" s="436" t="str">
        <f t="shared" si="705"/>
        <v/>
      </c>
      <c r="I3522" s="436" t="str">
        <f t="shared" si="706"/>
        <v>Lưu Trường Giang</v>
      </c>
      <c r="J3522" s="436"/>
      <c r="K3522" s="436">
        <f t="shared" si="707"/>
        <v>1</v>
      </c>
      <c r="L3522" s="436" t="str">
        <f t="shared" si="708"/>
        <v>DC2CO25-DC-1</v>
      </c>
      <c r="M3522" s="436" t="str">
        <f t="shared" si="709"/>
        <v/>
      </c>
      <c r="N3522" s="437" t="e">
        <f t="shared" si="715"/>
        <v>#VALUE!</v>
      </c>
      <c r="O3522" s="437"/>
      <c r="P3522" s="430" t="str">
        <f t="shared" si="710"/>
        <v/>
      </c>
      <c r="U3522" s="177">
        <v>22</v>
      </c>
      <c r="V3522" s="177" t="s">
        <v>3449</v>
      </c>
      <c r="W3522" s="177" t="s">
        <v>6792</v>
      </c>
      <c r="X3522" s="177" t="s">
        <v>3558</v>
      </c>
      <c r="Y3522" s="177" t="s">
        <v>6793</v>
      </c>
      <c r="Z3522" s="177" t="s">
        <v>6780</v>
      </c>
      <c r="AA3522" s="525" t="s">
        <v>6007</v>
      </c>
      <c r="AB3522" s="399" t="str">
        <f t="shared" si="711"/>
        <v>DC2CO25</v>
      </c>
      <c r="AC3522" s="399" t="str">
        <f t="shared" si="712"/>
        <v>DC2CO25-DC</v>
      </c>
      <c r="AD3522" t="str">
        <f>Y3522&amp;"-"&amp;VLOOKUP(AC3522,'LICH THI'!C:AA,9,0)</f>
        <v>65DCCD20475-42483</v>
      </c>
      <c r="AE3522">
        <f t="shared" si="713"/>
        <v>1</v>
      </c>
    </row>
    <row r="3523" spans="1:31" x14ac:dyDescent="0.25">
      <c r="A3523" s="436" t="str">
        <f t="shared" si="703"/>
        <v>DC2CO25-DC-20</v>
      </c>
      <c r="B3523" s="436">
        <f>COUNTIF(AC$4:AC3523,AC3523)</f>
        <v>20</v>
      </c>
      <c r="C3523" s="436" t="str">
        <f t="shared" si="704"/>
        <v>DC2CO25-DC</v>
      </c>
      <c r="D3523" s="436">
        <f>VLOOKUP(C3523,'LICH THI'!C:AA,12,0)</f>
        <v>72</v>
      </c>
      <c r="E3523" s="436">
        <f>VLOOKUP(C3523,'LICH THI'!C:AA,13,0)</f>
        <v>0</v>
      </c>
      <c r="F3523" s="436" t="str">
        <f t="shared" si="714"/>
        <v/>
      </c>
      <c r="G3523" s="436" t="str">
        <f>VLOOKUP(C3523,'LICH THI'!C:AA,14,0)</f>
        <v/>
      </c>
      <c r="H3523" s="436" t="str">
        <f t="shared" si="705"/>
        <v/>
      </c>
      <c r="I3523" s="436" t="str">
        <f t="shared" si="706"/>
        <v>Nguyễn Đình Hải</v>
      </c>
      <c r="J3523" s="436"/>
      <c r="K3523" s="436">
        <f t="shared" si="707"/>
        <v>1</v>
      </c>
      <c r="L3523" s="436" t="str">
        <f t="shared" si="708"/>
        <v>DC2CO25-DC-1</v>
      </c>
      <c r="M3523" s="436" t="str">
        <f t="shared" si="709"/>
        <v/>
      </c>
      <c r="N3523" s="437" t="e">
        <f t="shared" si="715"/>
        <v>#VALUE!</v>
      </c>
      <c r="O3523" s="437"/>
      <c r="P3523" s="430" t="str">
        <f t="shared" si="710"/>
        <v/>
      </c>
      <c r="U3523" s="177">
        <v>33</v>
      </c>
      <c r="V3523" s="177" t="s">
        <v>3459</v>
      </c>
      <c r="W3523" s="177" t="s">
        <v>2780</v>
      </c>
      <c r="X3523" s="177" t="s">
        <v>2908</v>
      </c>
      <c r="Y3523" s="177" t="s">
        <v>6238</v>
      </c>
      <c r="Z3523" s="177" t="s">
        <v>6780</v>
      </c>
      <c r="AA3523" s="525" t="s">
        <v>6239</v>
      </c>
      <c r="AB3523" s="399" t="str">
        <f t="shared" si="711"/>
        <v>DC2CO25</v>
      </c>
      <c r="AC3523" s="399" t="str">
        <f t="shared" si="712"/>
        <v>DC2CO25-DC</v>
      </c>
      <c r="AD3523" t="str">
        <f>Y3523&amp;"-"&amp;VLOOKUP(AC3523,'LICH THI'!C:AA,9,0)</f>
        <v>65DCCS20649-42483</v>
      </c>
      <c r="AE3523">
        <f t="shared" si="713"/>
        <v>1</v>
      </c>
    </row>
    <row r="3524" spans="1:31" x14ac:dyDescent="0.25">
      <c r="A3524" s="436" t="str">
        <f t="shared" si="703"/>
        <v>DC2CO25-DC-21</v>
      </c>
      <c r="B3524" s="436">
        <f>COUNTIF(AC$4:AC3524,AC3524)</f>
        <v>21</v>
      </c>
      <c r="C3524" s="436" t="str">
        <f t="shared" si="704"/>
        <v>DC2CO25-DC</v>
      </c>
      <c r="D3524" s="436">
        <f>VLOOKUP(C3524,'LICH THI'!C:AA,12,0)</f>
        <v>72</v>
      </c>
      <c r="E3524" s="436">
        <f>VLOOKUP(C3524,'LICH THI'!C:AA,13,0)</f>
        <v>0</v>
      </c>
      <c r="F3524" s="436" t="str">
        <f t="shared" si="714"/>
        <v/>
      </c>
      <c r="G3524" s="436" t="str">
        <f>VLOOKUP(C3524,'LICH THI'!C:AA,14,0)</f>
        <v/>
      </c>
      <c r="H3524" s="436" t="str">
        <f t="shared" si="705"/>
        <v/>
      </c>
      <c r="I3524" s="436" t="str">
        <f t="shared" si="706"/>
        <v>Lê Công Hậu</v>
      </c>
      <c r="J3524" s="436"/>
      <c r="K3524" s="436">
        <f t="shared" si="707"/>
        <v>1</v>
      </c>
      <c r="L3524" s="436" t="str">
        <f t="shared" si="708"/>
        <v>DC2CO25-DC-1</v>
      </c>
      <c r="M3524" s="436" t="str">
        <f t="shared" si="709"/>
        <v/>
      </c>
      <c r="N3524" s="437" t="e">
        <f t="shared" si="715"/>
        <v>#VALUE!</v>
      </c>
      <c r="O3524" s="437"/>
      <c r="P3524" s="430" t="str">
        <f t="shared" si="710"/>
        <v/>
      </c>
      <c r="U3524" s="177">
        <v>47</v>
      </c>
      <c r="V3524" s="177" t="s">
        <v>3467</v>
      </c>
      <c r="W3524" s="177" t="s">
        <v>3153</v>
      </c>
      <c r="X3524" s="177" t="s">
        <v>4084</v>
      </c>
      <c r="Y3524" s="177" t="s">
        <v>6810</v>
      </c>
      <c r="Z3524" s="177" t="s">
        <v>6780</v>
      </c>
      <c r="AA3524" s="525" t="s">
        <v>6811</v>
      </c>
      <c r="AB3524" s="399" t="str">
        <f t="shared" si="711"/>
        <v>DC2CO25</v>
      </c>
      <c r="AC3524" s="399" t="str">
        <f t="shared" si="712"/>
        <v>DC2CO25-DC</v>
      </c>
      <c r="AD3524" t="str">
        <f>Y3524&amp;"-"&amp;VLOOKUP(AC3524,'LICH THI'!C:AA,9,0)</f>
        <v>65DCDB20558-42483</v>
      </c>
      <c r="AE3524">
        <f t="shared" si="713"/>
        <v>1</v>
      </c>
    </row>
    <row r="3525" spans="1:31" x14ac:dyDescent="0.25">
      <c r="A3525" s="436" t="str">
        <f t="shared" ref="A3525:A3588" si="716">C3525&amp;"-"&amp;B3525</f>
        <v>DC2CO25-DC-22</v>
      </c>
      <c r="B3525" s="436">
        <f>COUNTIF(AC$4:AC3525,AC3525)</f>
        <v>22</v>
      </c>
      <c r="C3525" s="436" t="str">
        <f t="shared" ref="C3525:C3588" si="717">_CT_MaHP1</f>
        <v>DC2CO25-DC</v>
      </c>
      <c r="D3525" s="436">
        <f>VLOOKUP(C3525,'LICH THI'!C:AA,12,0)</f>
        <v>72</v>
      </c>
      <c r="E3525" s="436">
        <f>VLOOKUP(C3525,'LICH THI'!C:AA,13,0)</f>
        <v>0</v>
      </c>
      <c r="F3525" s="436" t="str">
        <f t="shared" si="714"/>
        <v/>
      </c>
      <c r="G3525" s="436" t="str">
        <f>VLOOKUP(C3525,'LICH THI'!C:AA,14,0)</f>
        <v/>
      </c>
      <c r="H3525" s="436" t="str">
        <f t="shared" ref="H3525:H3588" si="718">IF(E3525=0,"",TRUNC((B3525+E3525-1)/E3525))</f>
        <v/>
      </c>
      <c r="I3525" s="436" t="str">
        <f t="shared" ref="I3525:I3588" si="719">W3525&amp;" "&amp;X3525</f>
        <v>Vũ Văn Hiền</v>
      </c>
      <c r="J3525" s="436"/>
      <c r="K3525" s="436">
        <f t="shared" ref="K3525:K3588" si="720">IF(G3525=1,1,IF(H3525&lt;G3525,H3525+1,1))</f>
        <v>1</v>
      </c>
      <c r="L3525" s="436" t="str">
        <f t="shared" ref="L3525:L3588" si="721">C3525&amp;"-"&amp;K3525</f>
        <v>DC2CO25-DC-1</v>
      </c>
      <c r="M3525" s="436" t="str">
        <f t="shared" ref="M3525:M3588" si="722">IF(E3525=0,"",MOD(MID(C3525,6,2),E3525))</f>
        <v/>
      </c>
      <c r="N3525" s="437" t="e">
        <f t="shared" si="715"/>
        <v>#VALUE!</v>
      </c>
      <c r="O3525" s="437"/>
      <c r="P3525" s="430" t="str">
        <f t="shared" ref="P3525:P3588" si="723">IF(MOD(20*O3525,10)&lt;&gt;0,"SAI","")</f>
        <v/>
      </c>
      <c r="U3525" s="177">
        <v>17</v>
      </c>
      <c r="V3525" s="177" t="s">
        <v>3426</v>
      </c>
      <c r="W3525" s="177" t="s">
        <v>2914</v>
      </c>
      <c r="X3525" s="177" t="s">
        <v>3029</v>
      </c>
      <c r="Y3525" s="177" t="s">
        <v>3433</v>
      </c>
      <c r="Z3525" s="177" t="s">
        <v>6780</v>
      </c>
      <c r="AA3525" s="525" t="s">
        <v>3434</v>
      </c>
      <c r="AB3525" s="399" t="str">
        <f t="shared" ref="AB3525:AB3588" si="724">_CT_MaHP</f>
        <v>DC2CO25</v>
      </c>
      <c r="AC3525" s="399" t="str">
        <f t="shared" ref="AC3525:AC3588" si="725">_CT_MaHe</f>
        <v>DC2CO25-DC</v>
      </c>
      <c r="AD3525" t="str">
        <f>Y3525&amp;"-"&amp;VLOOKUP(AC3525,'LICH THI'!C:AA,9,0)</f>
        <v>65DCCD20493-42483</v>
      </c>
      <c r="AE3525">
        <f t="shared" ref="AE3525:AE3588" si="726">COUNTIF(AD3525,AD:AD)</f>
        <v>1</v>
      </c>
    </row>
    <row r="3526" spans="1:31" x14ac:dyDescent="0.25">
      <c r="A3526" s="436" t="str">
        <f t="shared" si="716"/>
        <v>DC2CO25-DC-23</v>
      </c>
      <c r="B3526" s="436">
        <f>COUNTIF(AC$4:AC3526,AC3526)</f>
        <v>23</v>
      </c>
      <c r="C3526" s="436" t="str">
        <f t="shared" si="717"/>
        <v>DC2CO25-DC</v>
      </c>
      <c r="D3526" s="436">
        <f>VLOOKUP(C3526,'LICH THI'!C:AA,12,0)</f>
        <v>72</v>
      </c>
      <c r="E3526" s="436">
        <f>VLOOKUP(C3526,'LICH THI'!C:AA,13,0)</f>
        <v>0</v>
      </c>
      <c r="F3526" s="436" t="str">
        <f t="shared" ref="F3526:F3589" si="727">IF(G3526="","",IF(G3526=H3526,D3526-(H3526-1)*E3526,E3526))</f>
        <v/>
      </c>
      <c r="G3526" s="436" t="str">
        <f>VLOOKUP(C3526,'LICH THI'!C:AA,14,0)</f>
        <v/>
      </c>
      <c r="H3526" s="436" t="str">
        <f t="shared" si="718"/>
        <v/>
      </c>
      <c r="I3526" s="436" t="str">
        <f t="shared" si="719"/>
        <v>Nguyễn Mạnh Hiệp</v>
      </c>
      <c r="J3526" s="436"/>
      <c r="K3526" s="436">
        <f t="shared" si="720"/>
        <v>1</v>
      </c>
      <c r="L3526" s="436" t="str">
        <f t="shared" si="721"/>
        <v>DC2CO25-DC-1</v>
      </c>
      <c r="M3526" s="436" t="str">
        <f t="shared" si="722"/>
        <v/>
      </c>
      <c r="N3526" s="437" t="e">
        <f t="shared" ref="N3526:N3589" si="728">IF(F3526=0,"",(K3526-1)*$N$2+1+MOD(B3526-M3526,F3526))</f>
        <v>#VALUE!</v>
      </c>
      <c r="O3526" s="437"/>
      <c r="P3526" s="430" t="str">
        <f t="shared" si="723"/>
        <v/>
      </c>
      <c r="U3526" s="177">
        <v>48</v>
      </c>
      <c r="V3526" s="177" t="s">
        <v>3467</v>
      </c>
      <c r="W3526" s="177" t="s">
        <v>2734</v>
      </c>
      <c r="X3526" s="177" t="s">
        <v>4886</v>
      </c>
      <c r="Y3526" s="177" t="s">
        <v>6812</v>
      </c>
      <c r="Z3526" s="177" t="s">
        <v>6780</v>
      </c>
      <c r="AA3526" s="525" t="s">
        <v>6813</v>
      </c>
      <c r="AB3526" s="399" t="str">
        <f t="shared" si="724"/>
        <v>DC2CO25</v>
      </c>
      <c r="AC3526" s="399" t="str">
        <f t="shared" si="725"/>
        <v>DC2CO25-DC</v>
      </c>
      <c r="AD3526" t="str">
        <f>Y3526&amp;"-"&amp;VLOOKUP(AC3526,'LICH THI'!C:AA,9,0)</f>
        <v>65DCDB20606-42483</v>
      </c>
      <c r="AE3526">
        <f t="shared" si="726"/>
        <v>1</v>
      </c>
    </row>
    <row r="3527" spans="1:31" x14ac:dyDescent="0.25">
      <c r="A3527" s="436" t="str">
        <f t="shared" si="716"/>
        <v>DC2CO25-DC-24</v>
      </c>
      <c r="B3527" s="436">
        <f>COUNTIF(AC$4:AC3527,AC3527)</f>
        <v>24</v>
      </c>
      <c r="C3527" s="436" t="str">
        <f t="shared" si="717"/>
        <v>DC2CO25-DC</v>
      </c>
      <c r="D3527" s="436">
        <f>VLOOKUP(C3527,'LICH THI'!C:AA,12,0)</f>
        <v>72</v>
      </c>
      <c r="E3527" s="436">
        <f>VLOOKUP(C3527,'LICH THI'!C:AA,13,0)</f>
        <v>0</v>
      </c>
      <c r="F3527" s="436" t="str">
        <f t="shared" si="727"/>
        <v/>
      </c>
      <c r="G3527" s="436" t="str">
        <f>VLOOKUP(C3527,'LICH THI'!C:AA,14,0)</f>
        <v/>
      </c>
      <c r="H3527" s="436" t="str">
        <f t="shared" si="718"/>
        <v/>
      </c>
      <c r="I3527" s="436" t="str">
        <f t="shared" si="719"/>
        <v>Phạm Quang Hiếu</v>
      </c>
      <c r="J3527" s="436"/>
      <c r="K3527" s="436">
        <f t="shared" si="720"/>
        <v>1</v>
      </c>
      <c r="L3527" s="436" t="str">
        <f t="shared" si="721"/>
        <v>DC2CO25-DC-1</v>
      </c>
      <c r="M3527" s="436" t="str">
        <f t="shared" si="722"/>
        <v/>
      </c>
      <c r="N3527" s="437" t="e">
        <f t="shared" si="728"/>
        <v>#VALUE!</v>
      </c>
      <c r="O3527" s="437"/>
      <c r="P3527" s="430" t="str">
        <f t="shared" si="723"/>
        <v/>
      </c>
      <c r="U3527" s="177">
        <v>49</v>
      </c>
      <c r="V3527" s="177" t="s">
        <v>3467</v>
      </c>
      <c r="W3527" s="177" t="s">
        <v>2987</v>
      </c>
      <c r="X3527" s="177" t="s">
        <v>2754</v>
      </c>
      <c r="Y3527" s="177" t="s">
        <v>3473</v>
      </c>
      <c r="Z3527" s="177" t="s">
        <v>6780</v>
      </c>
      <c r="AA3527" s="525" t="s">
        <v>3474</v>
      </c>
      <c r="AB3527" s="399" t="str">
        <f t="shared" si="724"/>
        <v>DC2CO25</v>
      </c>
      <c r="AC3527" s="399" t="str">
        <f t="shared" si="725"/>
        <v>DC2CO25-DC</v>
      </c>
      <c r="AD3527" t="str">
        <f>Y3527&amp;"-"&amp;VLOOKUP(AC3527,'LICH THI'!C:AA,9,0)</f>
        <v>65DCDB20578-42483</v>
      </c>
      <c r="AE3527">
        <f t="shared" si="726"/>
        <v>1</v>
      </c>
    </row>
    <row r="3528" spans="1:31" x14ac:dyDescent="0.25">
      <c r="A3528" s="436" t="str">
        <f t="shared" si="716"/>
        <v>DC2CO25-DC-25</v>
      </c>
      <c r="B3528" s="436">
        <f>COUNTIF(AC$4:AC3528,AC3528)</f>
        <v>25</v>
      </c>
      <c r="C3528" s="436" t="str">
        <f t="shared" si="717"/>
        <v>DC2CO25-DC</v>
      </c>
      <c r="D3528" s="436">
        <f>VLOOKUP(C3528,'LICH THI'!C:AA,12,0)</f>
        <v>72</v>
      </c>
      <c r="E3528" s="436">
        <f>VLOOKUP(C3528,'LICH THI'!C:AA,13,0)</f>
        <v>0</v>
      </c>
      <c r="F3528" s="436" t="str">
        <f t="shared" si="727"/>
        <v/>
      </c>
      <c r="G3528" s="436" t="str">
        <f>VLOOKUP(C3528,'LICH THI'!C:AA,14,0)</f>
        <v/>
      </c>
      <c r="H3528" s="436" t="str">
        <f t="shared" si="718"/>
        <v/>
      </c>
      <c r="I3528" s="436" t="str">
        <f t="shared" si="719"/>
        <v>Trần Trung Hiếu</v>
      </c>
      <c r="J3528" s="436"/>
      <c r="K3528" s="436">
        <f t="shared" si="720"/>
        <v>1</v>
      </c>
      <c r="L3528" s="436" t="str">
        <f t="shared" si="721"/>
        <v>DC2CO25-DC-1</v>
      </c>
      <c r="M3528" s="436" t="str">
        <f t="shared" si="722"/>
        <v/>
      </c>
      <c r="N3528" s="437" t="e">
        <f t="shared" si="728"/>
        <v>#VALUE!</v>
      </c>
      <c r="O3528" s="437"/>
      <c r="P3528" s="430" t="str">
        <f t="shared" si="723"/>
        <v/>
      </c>
      <c r="U3528" s="177">
        <v>50</v>
      </c>
      <c r="V3528" s="177" t="s">
        <v>3467</v>
      </c>
      <c r="W3528" s="177" t="s">
        <v>3052</v>
      </c>
      <c r="X3528" s="177" t="s">
        <v>2754</v>
      </c>
      <c r="Y3528" s="177" t="s">
        <v>6243</v>
      </c>
      <c r="Z3528" s="177" t="s">
        <v>6780</v>
      </c>
      <c r="AA3528" s="525" t="s">
        <v>6244</v>
      </c>
      <c r="AB3528" s="399" t="str">
        <f t="shared" si="724"/>
        <v>DC2CO25</v>
      </c>
      <c r="AC3528" s="399" t="str">
        <f t="shared" si="725"/>
        <v>DC2CO25-DC</v>
      </c>
      <c r="AD3528" t="str">
        <f>Y3528&amp;"-"&amp;VLOOKUP(AC3528,'LICH THI'!C:AA,9,0)</f>
        <v>65DCDB20589-42483</v>
      </c>
      <c r="AE3528">
        <f t="shared" si="726"/>
        <v>1</v>
      </c>
    </row>
    <row r="3529" spans="1:31" x14ac:dyDescent="0.25">
      <c r="A3529" s="436" t="str">
        <f t="shared" si="716"/>
        <v>DC2CO25-DC-26</v>
      </c>
      <c r="B3529" s="436">
        <f>COUNTIF(AC$4:AC3529,AC3529)</f>
        <v>26</v>
      </c>
      <c r="C3529" s="436" t="str">
        <f t="shared" si="717"/>
        <v>DC2CO25-DC</v>
      </c>
      <c r="D3529" s="436">
        <f>VLOOKUP(C3529,'LICH THI'!C:AA,12,0)</f>
        <v>72</v>
      </c>
      <c r="E3529" s="436">
        <f>VLOOKUP(C3529,'LICH THI'!C:AA,13,0)</f>
        <v>0</v>
      </c>
      <c r="F3529" s="436" t="str">
        <f t="shared" si="727"/>
        <v/>
      </c>
      <c r="G3529" s="436" t="str">
        <f>VLOOKUP(C3529,'LICH THI'!C:AA,14,0)</f>
        <v/>
      </c>
      <c r="H3529" s="436" t="str">
        <f t="shared" si="718"/>
        <v/>
      </c>
      <c r="I3529" s="436" t="str">
        <f t="shared" si="719"/>
        <v>Nguyễn Đức Hòa</v>
      </c>
      <c r="J3529" s="436"/>
      <c r="K3529" s="436">
        <f t="shared" si="720"/>
        <v>1</v>
      </c>
      <c r="L3529" s="436" t="str">
        <f t="shared" si="721"/>
        <v>DC2CO25-DC-1</v>
      </c>
      <c r="M3529" s="436" t="str">
        <f t="shared" si="722"/>
        <v/>
      </c>
      <c r="N3529" s="437" t="e">
        <f t="shared" si="728"/>
        <v>#VALUE!</v>
      </c>
      <c r="O3529" s="437"/>
      <c r="P3529" s="430" t="str">
        <f t="shared" si="723"/>
        <v/>
      </c>
      <c r="U3529" s="177">
        <v>34</v>
      </c>
      <c r="V3529" s="177" t="s">
        <v>3459</v>
      </c>
      <c r="W3529" s="177" t="s">
        <v>3103</v>
      </c>
      <c r="X3529" s="177" t="s">
        <v>2660</v>
      </c>
      <c r="Y3529" s="177" t="s">
        <v>6800</v>
      </c>
      <c r="Z3529" s="177" t="s">
        <v>6780</v>
      </c>
      <c r="AA3529" s="525" t="s">
        <v>4423</v>
      </c>
      <c r="AB3529" s="399" t="str">
        <f t="shared" si="724"/>
        <v>DC2CO25</v>
      </c>
      <c r="AC3529" s="399" t="str">
        <f t="shared" si="725"/>
        <v>DC2CO25-DC</v>
      </c>
      <c r="AD3529" t="str">
        <f>Y3529&amp;"-"&amp;VLOOKUP(AC3529,'LICH THI'!C:AA,9,0)</f>
        <v>65DCCS20639-42483</v>
      </c>
      <c r="AE3529">
        <f t="shared" si="726"/>
        <v>1</v>
      </c>
    </row>
    <row r="3530" spans="1:31" x14ac:dyDescent="0.25">
      <c r="A3530" s="436" t="str">
        <f t="shared" si="716"/>
        <v>DC2CO25-DC-27</v>
      </c>
      <c r="B3530" s="436">
        <f>COUNTIF(AC$4:AC3530,AC3530)</f>
        <v>27</v>
      </c>
      <c r="C3530" s="436" t="str">
        <f t="shared" si="717"/>
        <v>DC2CO25-DC</v>
      </c>
      <c r="D3530" s="436">
        <f>VLOOKUP(C3530,'LICH THI'!C:AA,12,0)</f>
        <v>72</v>
      </c>
      <c r="E3530" s="436">
        <f>VLOOKUP(C3530,'LICH THI'!C:AA,13,0)</f>
        <v>0</v>
      </c>
      <c r="F3530" s="436" t="str">
        <f t="shared" si="727"/>
        <v/>
      </c>
      <c r="G3530" s="436" t="str">
        <f>VLOOKUP(C3530,'LICH THI'!C:AA,14,0)</f>
        <v/>
      </c>
      <c r="H3530" s="436" t="str">
        <f t="shared" si="718"/>
        <v/>
      </c>
      <c r="I3530" s="436" t="str">
        <f t="shared" si="719"/>
        <v>Trần Tiến Hoàng</v>
      </c>
      <c r="J3530" s="436"/>
      <c r="K3530" s="436">
        <f t="shared" si="720"/>
        <v>1</v>
      </c>
      <c r="L3530" s="436" t="str">
        <f t="shared" si="721"/>
        <v>DC2CO25-DC-1</v>
      </c>
      <c r="M3530" s="436" t="str">
        <f t="shared" si="722"/>
        <v/>
      </c>
      <c r="N3530" s="437" t="e">
        <f t="shared" si="728"/>
        <v>#VALUE!</v>
      </c>
      <c r="O3530" s="437"/>
      <c r="P3530" s="430" t="str">
        <f t="shared" si="723"/>
        <v/>
      </c>
      <c r="U3530" s="177">
        <v>51</v>
      </c>
      <c r="V3530" s="177" t="s">
        <v>3467</v>
      </c>
      <c r="W3530" s="177" t="s">
        <v>6490</v>
      </c>
      <c r="X3530" s="177" t="s">
        <v>2834</v>
      </c>
      <c r="Y3530" s="177" t="s">
        <v>6814</v>
      </c>
      <c r="Z3530" s="177" t="s">
        <v>6780</v>
      </c>
      <c r="AA3530" s="525" t="s">
        <v>3432</v>
      </c>
      <c r="AB3530" s="399" t="str">
        <f t="shared" si="724"/>
        <v>DC2CO25</v>
      </c>
      <c r="AC3530" s="399" t="str">
        <f t="shared" si="725"/>
        <v>DC2CO25-DC</v>
      </c>
      <c r="AD3530" t="str">
        <f>Y3530&amp;"-"&amp;VLOOKUP(AC3530,'LICH THI'!C:AA,9,0)</f>
        <v>65DCDB20607-42483</v>
      </c>
      <c r="AE3530">
        <f t="shared" si="726"/>
        <v>1</v>
      </c>
    </row>
    <row r="3531" spans="1:31" x14ac:dyDescent="0.25">
      <c r="A3531" s="436" t="str">
        <f t="shared" si="716"/>
        <v>DC2CO25-DC-28</v>
      </c>
      <c r="B3531" s="436">
        <f>COUNTIF(AC$4:AC3531,AC3531)</f>
        <v>28</v>
      </c>
      <c r="C3531" s="436" t="str">
        <f t="shared" si="717"/>
        <v>DC2CO25-DC</v>
      </c>
      <c r="D3531" s="436">
        <f>VLOOKUP(C3531,'LICH THI'!C:AA,12,0)</f>
        <v>72</v>
      </c>
      <c r="E3531" s="436">
        <f>VLOOKUP(C3531,'LICH THI'!C:AA,13,0)</f>
        <v>0</v>
      </c>
      <c r="F3531" s="436" t="str">
        <f t="shared" si="727"/>
        <v/>
      </c>
      <c r="G3531" s="436" t="str">
        <f>VLOOKUP(C3531,'LICH THI'!C:AA,14,0)</f>
        <v/>
      </c>
      <c r="H3531" s="436" t="str">
        <f t="shared" si="718"/>
        <v/>
      </c>
      <c r="I3531" s="436" t="str">
        <f t="shared" si="719"/>
        <v>Nguyễn Việt Hùng</v>
      </c>
      <c r="J3531" s="436"/>
      <c r="K3531" s="436">
        <f t="shared" si="720"/>
        <v>1</v>
      </c>
      <c r="L3531" s="436" t="str">
        <f t="shared" si="721"/>
        <v>DC2CO25-DC-1</v>
      </c>
      <c r="M3531" s="436" t="str">
        <f t="shared" si="722"/>
        <v/>
      </c>
      <c r="N3531" s="437" t="e">
        <f t="shared" si="728"/>
        <v>#VALUE!</v>
      </c>
      <c r="O3531" s="437"/>
      <c r="P3531" s="430" t="str">
        <f t="shared" si="723"/>
        <v/>
      </c>
      <c r="U3531" s="177">
        <v>58</v>
      </c>
      <c r="V3531" s="177" t="s">
        <v>3892</v>
      </c>
      <c r="W3531" s="177" t="s">
        <v>4548</v>
      </c>
      <c r="X3531" s="177" t="s">
        <v>2801</v>
      </c>
      <c r="Y3531" s="177" t="s">
        <v>6725</v>
      </c>
      <c r="Z3531" s="177" t="s">
        <v>6780</v>
      </c>
      <c r="AA3531" s="525" t="s">
        <v>4404</v>
      </c>
      <c r="AB3531" s="399" t="str">
        <f t="shared" si="724"/>
        <v>DC2CO25</v>
      </c>
      <c r="AC3531" s="399" t="str">
        <f t="shared" si="725"/>
        <v>DC2CO25-DC</v>
      </c>
      <c r="AD3531" t="str">
        <f>Y3531&amp;"-"&amp;VLOOKUP(AC3531,'LICH THI'!C:AA,9,0)</f>
        <v>65DCDB20568-42483</v>
      </c>
      <c r="AE3531">
        <f t="shared" si="726"/>
        <v>1</v>
      </c>
    </row>
    <row r="3532" spans="1:31" x14ac:dyDescent="0.25">
      <c r="A3532" s="436" t="str">
        <f t="shared" si="716"/>
        <v>DC2CO25-DC-29</v>
      </c>
      <c r="B3532" s="436">
        <f>COUNTIF(AC$4:AC3532,AC3532)</f>
        <v>29</v>
      </c>
      <c r="C3532" s="436" t="str">
        <f t="shared" si="717"/>
        <v>DC2CO25-DC</v>
      </c>
      <c r="D3532" s="436">
        <f>VLOOKUP(C3532,'LICH THI'!C:AA,12,0)</f>
        <v>72</v>
      </c>
      <c r="E3532" s="436">
        <f>VLOOKUP(C3532,'LICH THI'!C:AA,13,0)</f>
        <v>0</v>
      </c>
      <c r="F3532" s="436" t="str">
        <f t="shared" si="727"/>
        <v/>
      </c>
      <c r="G3532" s="436" t="str">
        <f>VLOOKUP(C3532,'LICH THI'!C:AA,14,0)</f>
        <v/>
      </c>
      <c r="H3532" s="436" t="str">
        <f t="shared" si="718"/>
        <v/>
      </c>
      <c r="I3532" s="436" t="str">
        <f t="shared" si="719"/>
        <v>Nguyễn Duy Huy</v>
      </c>
      <c r="J3532" s="436"/>
      <c r="K3532" s="436">
        <f t="shared" si="720"/>
        <v>1</v>
      </c>
      <c r="L3532" s="436" t="str">
        <f t="shared" si="721"/>
        <v>DC2CO25-DC-1</v>
      </c>
      <c r="M3532" s="436" t="str">
        <f t="shared" si="722"/>
        <v/>
      </c>
      <c r="N3532" s="437" t="e">
        <f t="shared" si="728"/>
        <v>#VALUE!</v>
      </c>
      <c r="O3532" s="437"/>
      <c r="P3532" s="430" t="str">
        <f t="shared" si="723"/>
        <v/>
      </c>
      <c r="U3532" s="177">
        <v>52</v>
      </c>
      <c r="V3532" s="177" t="s">
        <v>3467</v>
      </c>
      <c r="W3532" s="177" t="s">
        <v>2969</v>
      </c>
      <c r="X3532" s="177" t="s">
        <v>2911</v>
      </c>
      <c r="Y3532" s="177" t="s">
        <v>6642</v>
      </c>
      <c r="Z3532" s="177" t="s">
        <v>6780</v>
      </c>
      <c r="AA3532" s="525" t="s">
        <v>5957</v>
      </c>
      <c r="AB3532" s="399" t="str">
        <f t="shared" si="724"/>
        <v>DC2CO25</v>
      </c>
      <c r="AC3532" s="399" t="str">
        <f t="shared" si="725"/>
        <v>DC2CO25-DC</v>
      </c>
      <c r="AD3532" t="str">
        <f>Y3532&amp;"-"&amp;VLOOKUP(AC3532,'LICH THI'!C:AA,9,0)</f>
        <v>65DCDB22050-42483</v>
      </c>
      <c r="AE3532">
        <f t="shared" si="726"/>
        <v>1</v>
      </c>
    </row>
    <row r="3533" spans="1:31" x14ac:dyDescent="0.25">
      <c r="A3533" s="436" t="str">
        <f t="shared" si="716"/>
        <v>DC2CO25-DC-30</v>
      </c>
      <c r="B3533" s="436">
        <f>COUNTIF(AC$4:AC3533,AC3533)</f>
        <v>30</v>
      </c>
      <c r="C3533" s="436" t="str">
        <f t="shared" si="717"/>
        <v>DC2CO25-DC</v>
      </c>
      <c r="D3533" s="436">
        <f>VLOOKUP(C3533,'LICH THI'!C:AA,12,0)</f>
        <v>72</v>
      </c>
      <c r="E3533" s="436">
        <f>VLOOKUP(C3533,'LICH THI'!C:AA,13,0)</f>
        <v>0</v>
      </c>
      <c r="F3533" s="436" t="str">
        <f t="shared" si="727"/>
        <v/>
      </c>
      <c r="G3533" s="436" t="str">
        <f>VLOOKUP(C3533,'LICH THI'!C:AA,14,0)</f>
        <v/>
      </c>
      <c r="H3533" s="436" t="str">
        <f t="shared" si="718"/>
        <v/>
      </c>
      <c r="I3533" s="436" t="str">
        <f t="shared" si="719"/>
        <v>Nguyễn Đức Huy</v>
      </c>
      <c r="J3533" s="436"/>
      <c r="K3533" s="436">
        <f t="shared" si="720"/>
        <v>1</v>
      </c>
      <c r="L3533" s="436" t="str">
        <f t="shared" si="721"/>
        <v>DC2CO25-DC-1</v>
      </c>
      <c r="M3533" s="436" t="str">
        <f t="shared" si="722"/>
        <v/>
      </c>
      <c r="N3533" s="437" t="e">
        <f t="shared" si="728"/>
        <v>#VALUE!</v>
      </c>
      <c r="O3533" s="437"/>
      <c r="P3533" s="430" t="str">
        <f t="shared" si="723"/>
        <v/>
      </c>
      <c r="U3533" s="177">
        <v>5</v>
      </c>
      <c r="V3533" s="177" t="s">
        <v>3209</v>
      </c>
      <c r="W3533" s="177" t="s">
        <v>3103</v>
      </c>
      <c r="X3533" s="177" t="s">
        <v>2911</v>
      </c>
      <c r="Y3533" s="177" t="s">
        <v>4171</v>
      </c>
      <c r="Z3533" s="177" t="s">
        <v>6780</v>
      </c>
      <c r="AA3533" s="525" t="s">
        <v>2990</v>
      </c>
      <c r="AB3533" s="399" t="str">
        <f t="shared" si="724"/>
        <v>DC2CO25</v>
      </c>
      <c r="AC3533" s="399" t="str">
        <f t="shared" si="725"/>
        <v>DC2CO25-DC</v>
      </c>
      <c r="AD3533" t="str">
        <f>Y3533&amp;"-"&amp;VLOOKUP(AC3533,'LICH THI'!C:AA,9,0)</f>
        <v>63DCCD3048-42483</v>
      </c>
      <c r="AE3533">
        <f t="shared" si="726"/>
        <v>1</v>
      </c>
    </row>
    <row r="3534" spans="1:31" x14ac:dyDescent="0.25">
      <c r="A3534" s="436" t="str">
        <f t="shared" si="716"/>
        <v>DC2CO25-DC-31</v>
      </c>
      <c r="B3534" s="436">
        <f>COUNTIF(AC$4:AC3534,AC3534)</f>
        <v>31</v>
      </c>
      <c r="C3534" s="436" t="str">
        <f t="shared" si="717"/>
        <v>DC2CO25-DC</v>
      </c>
      <c r="D3534" s="436">
        <f>VLOOKUP(C3534,'LICH THI'!C:AA,12,0)</f>
        <v>72</v>
      </c>
      <c r="E3534" s="436">
        <f>VLOOKUP(C3534,'LICH THI'!C:AA,13,0)</f>
        <v>0</v>
      </c>
      <c r="F3534" s="436" t="str">
        <f t="shared" si="727"/>
        <v/>
      </c>
      <c r="G3534" s="436" t="str">
        <f>VLOOKUP(C3534,'LICH THI'!C:AA,14,0)</f>
        <v/>
      </c>
      <c r="H3534" s="436" t="str">
        <f t="shared" si="718"/>
        <v/>
      </c>
      <c r="I3534" s="436" t="str">
        <f t="shared" si="719"/>
        <v>Nguyễn Văn Hưng</v>
      </c>
      <c r="J3534" s="436"/>
      <c r="K3534" s="436">
        <f t="shared" si="720"/>
        <v>1</v>
      </c>
      <c r="L3534" s="436" t="str">
        <f t="shared" si="721"/>
        <v>DC2CO25-DC-1</v>
      </c>
      <c r="M3534" s="436" t="str">
        <f t="shared" si="722"/>
        <v/>
      </c>
      <c r="N3534" s="437" t="e">
        <f t="shared" si="728"/>
        <v>#VALUE!</v>
      </c>
      <c r="O3534" s="437"/>
      <c r="P3534" s="430" t="str">
        <f t="shared" si="723"/>
        <v/>
      </c>
      <c r="U3534" s="177">
        <v>2</v>
      </c>
      <c r="V3534" s="177" t="s">
        <v>2603</v>
      </c>
      <c r="W3534" s="177" t="s">
        <v>2741</v>
      </c>
      <c r="X3534" s="177" t="s">
        <v>2804</v>
      </c>
      <c r="Y3534" s="177" t="s">
        <v>4121</v>
      </c>
      <c r="Z3534" s="177" t="s">
        <v>6780</v>
      </c>
      <c r="AA3534" s="525" t="s">
        <v>3248</v>
      </c>
      <c r="AB3534" s="399" t="str">
        <f t="shared" si="724"/>
        <v>DC2CO25</v>
      </c>
      <c r="AC3534" s="399" t="str">
        <f t="shared" si="725"/>
        <v>DC2CO25-DC</v>
      </c>
      <c r="AD3534" t="str">
        <f>Y3534&amp;"-"&amp;VLOOKUP(AC3534,'LICH THI'!C:AA,9,0)</f>
        <v>62DCCD3046-42483</v>
      </c>
      <c r="AE3534">
        <f t="shared" si="726"/>
        <v>1</v>
      </c>
    </row>
    <row r="3535" spans="1:31" x14ac:dyDescent="0.25">
      <c r="A3535" s="436" t="str">
        <f t="shared" si="716"/>
        <v>DC2CO25-DC-32</v>
      </c>
      <c r="B3535" s="436">
        <f>COUNTIF(AC$4:AC3535,AC3535)</f>
        <v>32</v>
      </c>
      <c r="C3535" s="436" t="str">
        <f t="shared" si="717"/>
        <v>DC2CO25-DC</v>
      </c>
      <c r="D3535" s="436">
        <f>VLOOKUP(C3535,'LICH THI'!C:AA,12,0)</f>
        <v>72</v>
      </c>
      <c r="E3535" s="436">
        <f>VLOOKUP(C3535,'LICH THI'!C:AA,13,0)</f>
        <v>0</v>
      </c>
      <c r="F3535" s="436" t="str">
        <f t="shared" si="727"/>
        <v/>
      </c>
      <c r="G3535" s="436" t="str">
        <f>VLOOKUP(C3535,'LICH THI'!C:AA,14,0)</f>
        <v/>
      </c>
      <c r="H3535" s="436" t="str">
        <f t="shared" si="718"/>
        <v/>
      </c>
      <c r="I3535" s="436" t="str">
        <f t="shared" si="719"/>
        <v>Trương Đình Khang</v>
      </c>
      <c r="J3535" s="436"/>
      <c r="K3535" s="436">
        <f t="shared" si="720"/>
        <v>1</v>
      </c>
      <c r="L3535" s="436" t="str">
        <f t="shared" si="721"/>
        <v>DC2CO25-DC-1</v>
      </c>
      <c r="M3535" s="436" t="str">
        <f t="shared" si="722"/>
        <v/>
      </c>
      <c r="N3535" s="437" t="e">
        <f t="shared" si="728"/>
        <v>#VALUE!</v>
      </c>
      <c r="O3535" s="437"/>
      <c r="P3535" s="430" t="str">
        <f t="shared" si="723"/>
        <v/>
      </c>
      <c r="U3535" s="177">
        <v>11</v>
      </c>
      <c r="V3535" s="177" t="s">
        <v>6441</v>
      </c>
      <c r="W3535" s="177" t="s">
        <v>6784</v>
      </c>
      <c r="X3535" s="177" t="s">
        <v>4814</v>
      </c>
      <c r="Y3535" s="177" t="s">
        <v>6785</v>
      </c>
      <c r="Z3535" s="177" t="s">
        <v>6780</v>
      </c>
      <c r="AA3535" s="525" t="s">
        <v>5098</v>
      </c>
      <c r="AB3535" s="399" t="str">
        <f t="shared" si="724"/>
        <v>DC2CO25</v>
      </c>
      <c r="AC3535" s="399" t="str">
        <f t="shared" si="725"/>
        <v>DC2CO25-DC</v>
      </c>
      <c r="AD3535" t="str">
        <f>Y3535&amp;"-"&amp;VLOOKUP(AC3535,'LICH THI'!C:AA,9,0)</f>
        <v>65DCCC23858-42483</v>
      </c>
      <c r="AE3535">
        <f t="shared" si="726"/>
        <v>1</v>
      </c>
    </row>
    <row r="3536" spans="1:31" x14ac:dyDescent="0.25">
      <c r="A3536" s="436" t="str">
        <f t="shared" si="716"/>
        <v>DC2CO25-DC-33</v>
      </c>
      <c r="B3536" s="436">
        <f>COUNTIF(AC$4:AC3536,AC3536)</f>
        <v>33</v>
      </c>
      <c r="C3536" s="436" t="str">
        <f t="shared" si="717"/>
        <v>DC2CO25-DC</v>
      </c>
      <c r="D3536" s="436">
        <f>VLOOKUP(C3536,'LICH THI'!C:AA,12,0)</f>
        <v>72</v>
      </c>
      <c r="E3536" s="436">
        <f>VLOOKUP(C3536,'LICH THI'!C:AA,13,0)</f>
        <v>0</v>
      </c>
      <c r="F3536" s="436" t="str">
        <f t="shared" si="727"/>
        <v/>
      </c>
      <c r="G3536" s="436" t="str">
        <f>VLOOKUP(C3536,'LICH THI'!C:AA,14,0)</f>
        <v/>
      </c>
      <c r="H3536" s="436" t="str">
        <f t="shared" si="718"/>
        <v/>
      </c>
      <c r="I3536" s="436" t="str">
        <f t="shared" si="719"/>
        <v>Hoàng Quốc Khánh</v>
      </c>
      <c r="J3536" s="436"/>
      <c r="K3536" s="436">
        <f t="shared" si="720"/>
        <v>1</v>
      </c>
      <c r="L3536" s="436" t="str">
        <f t="shared" si="721"/>
        <v>DC2CO25-DC-1</v>
      </c>
      <c r="M3536" s="436" t="str">
        <f t="shared" si="722"/>
        <v/>
      </c>
      <c r="N3536" s="437" t="e">
        <f t="shared" si="728"/>
        <v>#VALUE!</v>
      </c>
      <c r="O3536" s="437"/>
      <c r="P3536" s="430" t="str">
        <f t="shared" si="723"/>
        <v/>
      </c>
      <c r="U3536" s="177">
        <v>53</v>
      </c>
      <c r="V3536" s="177" t="s">
        <v>3467</v>
      </c>
      <c r="W3536" s="177" t="s">
        <v>6643</v>
      </c>
      <c r="X3536" s="177" t="s">
        <v>3316</v>
      </c>
      <c r="Y3536" s="177" t="s">
        <v>6644</v>
      </c>
      <c r="Z3536" s="177" t="s">
        <v>6780</v>
      </c>
      <c r="AA3536" s="525" t="s">
        <v>4051</v>
      </c>
      <c r="AB3536" s="399" t="str">
        <f t="shared" si="724"/>
        <v>DC2CO25</v>
      </c>
      <c r="AC3536" s="399" t="str">
        <f t="shared" si="725"/>
        <v>DC2CO25-DC</v>
      </c>
      <c r="AD3536" t="str">
        <f>Y3536&amp;"-"&amp;VLOOKUP(AC3536,'LICH THI'!C:AA,9,0)</f>
        <v>65DCDB20588-42483</v>
      </c>
      <c r="AE3536">
        <f t="shared" si="726"/>
        <v>1</v>
      </c>
    </row>
    <row r="3537" spans="1:31" x14ac:dyDescent="0.25">
      <c r="A3537" s="436" t="str">
        <f t="shared" si="716"/>
        <v>DC2CO25-DC-34</v>
      </c>
      <c r="B3537" s="436">
        <f>COUNTIF(AC$4:AC3537,AC3537)</f>
        <v>34</v>
      </c>
      <c r="C3537" s="436" t="str">
        <f t="shared" si="717"/>
        <v>DC2CO25-DC</v>
      </c>
      <c r="D3537" s="436">
        <f>VLOOKUP(C3537,'LICH THI'!C:AA,12,0)</f>
        <v>72</v>
      </c>
      <c r="E3537" s="436">
        <f>VLOOKUP(C3537,'LICH THI'!C:AA,13,0)</f>
        <v>0</v>
      </c>
      <c r="F3537" s="436" t="str">
        <f t="shared" si="727"/>
        <v/>
      </c>
      <c r="G3537" s="436" t="str">
        <f>VLOOKUP(C3537,'LICH THI'!C:AA,14,0)</f>
        <v/>
      </c>
      <c r="H3537" s="436" t="str">
        <f t="shared" si="718"/>
        <v/>
      </c>
      <c r="I3537" s="436" t="str">
        <f t="shared" si="719"/>
        <v>Phùng Quang Lập</v>
      </c>
      <c r="J3537" s="436"/>
      <c r="K3537" s="436">
        <f t="shared" si="720"/>
        <v>1</v>
      </c>
      <c r="L3537" s="436" t="str">
        <f t="shared" si="721"/>
        <v>DC2CO25-DC-1</v>
      </c>
      <c r="M3537" s="436" t="str">
        <f t="shared" si="722"/>
        <v/>
      </c>
      <c r="N3537" s="437" t="e">
        <f t="shared" si="728"/>
        <v>#VALUE!</v>
      </c>
      <c r="O3537" s="437"/>
      <c r="P3537" s="430" t="str">
        <f t="shared" si="723"/>
        <v/>
      </c>
      <c r="U3537" s="177">
        <v>59</v>
      </c>
      <c r="V3537" s="177" t="s">
        <v>3892</v>
      </c>
      <c r="W3537" s="177" t="s">
        <v>3893</v>
      </c>
      <c r="X3537" s="177" t="s">
        <v>3894</v>
      </c>
      <c r="Y3537" s="177" t="s">
        <v>3895</v>
      </c>
      <c r="Z3537" s="177" t="s">
        <v>6780</v>
      </c>
      <c r="AA3537" s="525" t="s">
        <v>3896</v>
      </c>
      <c r="AB3537" s="399" t="str">
        <f t="shared" si="724"/>
        <v>DC2CO25</v>
      </c>
      <c r="AC3537" s="399" t="str">
        <f t="shared" si="725"/>
        <v>DC2CO25-DC</v>
      </c>
      <c r="AD3537" t="str">
        <f>Y3537&amp;"-"&amp;VLOOKUP(AC3537,'LICH THI'!C:AA,9,0)</f>
        <v>65DCDB24070-42483</v>
      </c>
      <c r="AE3537">
        <f t="shared" si="726"/>
        <v>1</v>
      </c>
    </row>
    <row r="3538" spans="1:31" x14ac:dyDescent="0.25">
      <c r="A3538" s="436" t="str">
        <f t="shared" si="716"/>
        <v>DC2CO25-DC-35</v>
      </c>
      <c r="B3538" s="436">
        <f>COUNTIF(AC$4:AC3538,AC3538)</f>
        <v>35</v>
      </c>
      <c r="C3538" s="436" t="str">
        <f t="shared" si="717"/>
        <v>DC2CO25-DC</v>
      </c>
      <c r="D3538" s="436">
        <f>VLOOKUP(C3538,'LICH THI'!C:AA,12,0)</f>
        <v>72</v>
      </c>
      <c r="E3538" s="436">
        <f>VLOOKUP(C3538,'LICH THI'!C:AA,13,0)</f>
        <v>0</v>
      </c>
      <c r="F3538" s="436" t="str">
        <f t="shared" si="727"/>
        <v/>
      </c>
      <c r="G3538" s="436" t="str">
        <f>VLOOKUP(C3538,'LICH THI'!C:AA,14,0)</f>
        <v/>
      </c>
      <c r="H3538" s="436" t="str">
        <f t="shared" si="718"/>
        <v/>
      </c>
      <c r="I3538" s="436" t="str">
        <f t="shared" si="719"/>
        <v>Nguyễn Kim Lương</v>
      </c>
      <c r="J3538" s="436"/>
      <c r="K3538" s="436">
        <f t="shared" si="720"/>
        <v>1</v>
      </c>
      <c r="L3538" s="436" t="str">
        <f t="shared" si="721"/>
        <v>DC2CO25-DC-1</v>
      </c>
      <c r="M3538" s="436" t="str">
        <f t="shared" si="722"/>
        <v/>
      </c>
      <c r="N3538" s="437" t="e">
        <f t="shared" si="728"/>
        <v>#VALUE!</v>
      </c>
      <c r="O3538" s="437"/>
      <c r="P3538" s="430" t="str">
        <f t="shared" si="723"/>
        <v/>
      </c>
      <c r="U3538" s="177">
        <v>12</v>
      </c>
      <c r="V3538" s="177" t="s">
        <v>6441</v>
      </c>
      <c r="W3538" s="177" t="s">
        <v>3159</v>
      </c>
      <c r="X3538" s="177" t="s">
        <v>4028</v>
      </c>
      <c r="Y3538" s="177" t="s">
        <v>6786</v>
      </c>
      <c r="Z3538" s="177" t="s">
        <v>6780</v>
      </c>
      <c r="AA3538" s="525" t="s">
        <v>6787</v>
      </c>
      <c r="AB3538" s="399" t="str">
        <f t="shared" si="724"/>
        <v>DC2CO25</v>
      </c>
      <c r="AC3538" s="399" t="str">
        <f t="shared" si="725"/>
        <v>DC2CO25-DC</v>
      </c>
      <c r="AD3538" t="str">
        <f>Y3538&amp;"-"&amp;VLOOKUP(AC3538,'LICH THI'!C:AA,9,0)</f>
        <v>65DCCC22720-42483</v>
      </c>
      <c r="AE3538">
        <f t="shared" si="726"/>
        <v>1</v>
      </c>
    </row>
    <row r="3539" spans="1:31" x14ac:dyDescent="0.25">
      <c r="A3539" s="436" t="str">
        <f t="shared" si="716"/>
        <v>DC2CO25-DC-36</v>
      </c>
      <c r="B3539" s="436">
        <f>COUNTIF(AC$4:AC3539,AC3539)</f>
        <v>36</v>
      </c>
      <c r="C3539" s="436" t="str">
        <f t="shared" si="717"/>
        <v>DC2CO25-DC</v>
      </c>
      <c r="D3539" s="436">
        <f>VLOOKUP(C3539,'LICH THI'!C:AA,12,0)</f>
        <v>72</v>
      </c>
      <c r="E3539" s="436">
        <f>VLOOKUP(C3539,'LICH THI'!C:AA,13,0)</f>
        <v>0</v>
      </c>
      <c r="F3539" s="436" t="str">
        <f t="shared" si="727"/>
        <v/>
      </c>
      <c r="G3539" s="436" t="str">
        <f>VLOOKUP(C3539,'LICH THI'!C:AA,14,0)</f>
        <v/>
      </c>
      <c r="H3539" s="436" t="str">
        <f t="shared" si="718"/>
        <v/>
      </c>
      <c r="I3539" s="436" t="str">
        <f t="shared" si="719"/>
        <v>Hà Văn Lượng</v>
      </c>
      <c r="J3539" s="436"/>
      <c r="K3539" s="436">
        <f t="shared" si="720"/>
        <v>1</v>
      </c>
      <c r="L3539" s="436" t="str">
        <f t="shared" si="721"/>
        <v>DC2CO25-DC-1</v>
      </c>
      <c r="M3539" s="436" t="str">
        <f t="shared" si="722"/>
        <v/>
      </c>
      <c r="N3539" s="437" t="e">
        <f t="shared" si="728"/>
        <v>#VALUE!</v>
      </c>
      <c r="O3539" s="437"/>
      <c r="P3539" s="430" t="str">
        <f t="shared" si="723"/>
        <v/>
      </c>
      <c r="U3539" s="177">
        <v>4</v>
      </c>
      <c r="V3539" s="177" t="s">
        <v>3175</v>
      </c>
      <c r="W3539" s="177" t="s">
        <v>3181</v>
      </c>
      <c r="X3539" s="177" t="s">
        <v>2810</v>
      </c>
      <c r="Y3539" s="177" t="s">
        <v>3182</v>
      </c>
      <c r="Z3539" s="177" t="s">
        <v>6780</v>
      </c>
      <c r="AA3539" s="525" t="s">
        <v>3183</v>
      </c>
      <c r="AB3539" s="399" t="str">
        <f t="shared" si="724"/>
        <v>DC2CO25</v>
      </c>
      <c r="AC3539" s="399" t="str">
        <f t="shared" si="725"/>
        <v>DC2CO25-DC</v>
      </c>
      <c r="AD3539" t="str">
        <f>Y3539&amp;"-"&amp;VLOOKUP(AC3539,'LICH THI'!C:AA,9,0)</f>
        <v>63DCCA3012-42483</v>
      </c>
      <c r="AE3539">
        <f t="shared" si="726"/>
        <v>1</v>
      </c>
    </row>
    <row r="3540" spans="1:31" x14ac:dyDescent="0.25">
      <c r="A3540" s="436" t="str">
        <f t="shared" si="716"/>
        <v>DC2CO25-DC-37</v>
      </c>
      <c r="B3540" s="436">
        <f>COUNTIF(AC$4:AC3540,AC3540)</f>
        <v>37</v>
      </c>
      <c r="C3540" s="436" t="str">
        <f t="shared" si="717"/>
        <v>DC2CO25-DC</v>
      </c>
      <c r="D3540" s="436">
        <f>VLOOKUP(C3540,'LICH THI'!C:AA,12,0)</f>
        <v>72</v>
      </c>
      <c r="E3540" s="436">
        <f>VLOOKUP(C3540,'LICH THI'!C:AA,13,0)</f>
        <v>0</v>
      </c>
      <c r="F3540" s="436" t="str">
        <f t="shared" si="727"/>
        <v/>
      </c>
      <c r="G3540" s="436" t="str">
        <f>VLOOKUP(C3540,'LICH THI'!C:AA,14,0)</f>
        <v/>
      </c>
      <c r="H3540" s="436" t="str">
        <f t="shared" si="718"/>
        <v/>
      </c>
      <c r="I3540" s="436" t="str">
        <f t="shared" si="719"/>
        <v>Đào Ngọc Minh</v>
      </c>
      <c r="J3540" s="436"/>
      <c r="K3540" s="436">
        <f t="shared" si="720"/>
        <v>1</v>
      </c>
      <c r="L3540" s="436" t="str">
        <f t="shared" si="721"/>
        <v>DC2CO25-DC-1</v>
      </c>
      <c r="M3540" s="436" t="str">
        <f t="shared" si="722"/>
        <v/>
      </c>
      <c r="N3540" s="437" t="e">
        <f t="shared" si="728"/>
        <v>#VALUE!</v>
      </c>
      <c r="O3540" s="437"/>
      <c r="P3540" s="430" t="str">
        <f t="shared" si="723"/>
        <v/>
      </c>
      <c r="U3540" s="177">
        <v>35</v>
      </c>
      <c r="V3540" s="177" t="s">
        <v>3459</v>
      </c>
      <c r="W3540" s="177" t="s">
        <v>4077</v>
      </c>
      <c r="X3540" s="177" t="s">
        <v>2713</v>
      </c>
      <c r="Y3540" s="177" t="s">
        <v>4078</v>
      </c>
      <c r="Z3540" s="177" t="s">
        <v>6780</v>
      </c>
      <c r="AA3540" s="525" t="s">
        <v>4079</v>
      </c>
      <c r="AB3540" s="399" t="str">
        <f t="shared" si="724"/>
        <v>DC2CO25</v>
      </c>
      <c r="AC3540" s="399" t="str">
        <f t="shared" si="725"/>
        <v>DC2CO25-DC</v>
      </c>
      <c r="AD3540" t="str">
        <f>Y3540&amp;"-"&amp;VLOOKUP(AC3540,'LICH THI'!C:AA,9,0)</f>
        <v>65DCCS20661-42483</v>
      </c>
      <c r="AE3540">
        <f t="shared" si="726"/>
        <v>1</v>
      </c>
    </row>
    <row r="3541" spans="1:31" x14ac:dyDescent="0.25">
      <c r="A3541" s="436" t="str">
        <f t="shared" si="716"/>
        <v>DC2CO25-DC-38</v>
      </c>
      <c r="B3541" s="436">
        <f>COUNTIF(AC$4:AC3541,AC3541)</f>
        <v>38</v>
      </c>
      <c r="C3541" s="436" t="str">
        <f t="shared" si="717"/>
        <v>DC2CO25-DC</v>
      </c>
      <c r="D3541" s="436">
        <f>VLOOKUP(C3541,'LICH THI'!C:AA,12,0)</f>
        <v>72</v>
      </c>
      <c r="E3541" s="436">
        <f>VLOOKUP(C3541,'LICH THI'!C:AA,13,0)</f>
        <v>0</v>
      </c>
      <c r="F3541" s="436" t="str">
        <f t="shared" si="727"/>
        <v/>
      </c>
      <c r="G3541" s="436" t="str">
        <f>VLOOKUP(C3541,'LICH THI'!C:AA,14,0)</f>
        <v/>
      </c>
      <c r="H3541" s="436" t="str">
        <f t="shared" si="718"/>
        <v/>
      </c>
      <c r="I3541" s="436" t="str">
        <f t="shared" si="719"/>
        <v>Phan Văn Nam</v>
      </c>
      <c r="J3541" s="436"/>
      <c r="K3541" s="436">
        <f t="shared" si="720"/>
        <v>1</v>
      </c>
      <c r="L3541" s="436" t="str">
        <f t="shared" si="721"/>
        <v>DC2CO25-DC-1</v>
      </c>
      <c r="M3541" s="436" t="str">
        <f t="shared" si="722"/>
        <v/>
      </c>
      <c r="N3541" s="437" t="e">
        <f t="shared" si="728"/>
        <v>#VALUE!</v>
      </c>
      <c r="O3541" s="437"/>
      <c r="P3541" s="430" t="str">
        <f t="shared" si="723"/>
        <v/>
      </c>
      <c r="U3541" s="177">
        <v>60</v>
      </c>
      <c r="V3541" s="177" t="s">
        <v>3892</v>
      </c>
      <c r="W3541" s="177" t="s">
        <v>3197</v>
      </c>
      <c r="X3541" s="177" t="s">
        <v>2773</v>
      </c>
      <c r="Y3541" s="177" t="s">
        <v>6820</v>
      </c>
      <c r="Z3541" s="177" t="s">
        <v>6780</v>
      </c>
      <c r="AA3541" s="525" t="s">
        <v>6559</v>
      </c>
      <c r="AB3541" s="399" t="str">
        <f t="shared" si="724"/>
        <v>DC2CO25</v>
      </c>
      <c r="AC3541" s="399" t="str">
        <f t="shared" si="725"/>
        <v>DC2CO25-DC</v>
      </c>
      <c r="AD3541" t="str">
        <f>Y3541&amp;"-"&amp;VLOOKUP(AC3541,'LICH THI'!C:AA,9,0)</f>
        <v>65DCDB22817-42483</v>
      </c>
      <c r="AE3541">
        <f t="shared" si="726"/>
        <v>1</v>
      </c>
    </row>
    <row r="3542" spans="1:31" x14ac:dyDescent="0.25">
      <c r="A3542" s="436" t="str">
        <f t="shared" si="716"/>
        <v>DC2CO25-DC-39</v>
      </c>
      <c r="B3542" s="436">
        <f>COUNTIF(AC$4:AC3542,AC3542)</f>
        <v>39</v>
      </c>
      <c r="C3542" s="436" t="str">
        <f t="shared" si="717"/>
        <v>DC2CO25-DC</v>
      </c>
      <c r="D3542" s="436">
        <f>VLOOKUP(C3542,'LICH THI'!C:AA,12,0)</f>
        <v>72</v>
      </c>
      <c r="E3542" s="436">
        <f>VLOOKUP(C3542,'LICH THI'!C:AA,13,0)</f>
        <v>0</v>
      </c>
      <c r="F3542" s="436" t="str">
        <f t="shared" si="727"/>
        <v/>
      </c>
      <c r="G3542" s="436" t="str">
        <f>VLOOKUP(C3542,'LICH THI'!C:AA,14,0)</f>
        <v/>
      </c>
      <c r="H3542" s="436" t="str">
        <f t="shared" si="718"/>
        <v/>
      </c>
      <c r="I3542" s="436" t="str">
        <f t="shared" si="719"/>
        <v>Phạm Đình Nghĩa</v>
      </c>
      <c r="J3542" s="436"/>
      <c r="K3542" s="436">
        <f t="shared" si="720"/>
        <v>1</v>
      </c>
      <c r="L3542" s="436" t="str">
        <f t="shared" si="721"/>
        <v>DC2CO25-DC-1</v>
      </c>
      <c r="M3542" s="436" t="str">
        <f t="shared" si="722"/>
        <v/>
      </c>
      <c r="N3542" s="437" t="e">
        <f t="shared" si="728"/>
        <v>#VALUE!</v>
      </c>
      <c r="O3542" s="437"/>
      <c r="P3542" s="430" t="str">
        <f t="shared" si="723"/>
        <v/>
      </c>
      <c r="U3542" s="177">
        <v>54</v>
      </c>
      <c r="V3542" s="177" t="s">
        <v>3467</v>
      </c>
      <c r="W3542" s="177" t="s">
        <v>3137</v>
      </c>
      <c r="X3542" s="177" t="s">
        <v>3626</v>
      </c>
      <c r="Y3542" s="177" t="s">
        <v>6815</v>
      </c>
      <c r="Z3542" s="177" t="s">
        <v>6780</v>
      </c>
      <c r="AA3542" s="525" t="s">
        <v>6100</v>
      </c>
      <c r="AB3542" s="399" t="str">
        <f t="shared" si="724"/>
        <v>DC2CO25</v>
      </c>
      <c r="AC3542" s="399" t="str">
        <f t="shared" si="725"/>
        <v>DC2CO25-DC</v>
      </c>
      <c r="AD3542" t="str">
        <f>Y3542&amp;"-"&amp;VLOOKUP(AC3542,'LICH THI'!C:AA,9,0)</f>
        <v>65DCDB21725-42483</v>
      </c>
      <c r="AE3542">
        <f t="shared" si="726"/>
        <v>1</v>
      </c>
    </row>
    <row r="3543" spans="1:31" x14ac:dyDescent="0.25">
      <c r="A3543" s="436" t="str">
        <f t="shared" si="716"/>
        <v>DC2CO25-DC-40</v>
      </c>
      <c r="B3543" s="436">
        <f>COUNTIF(AC$4:AC3543,AC3543)</f>
        <v>40</v>
      </c>
      <c r="C3543" s="436" t="str">
        <f t="shared" si="717"/>
        <v>DC2CO25-DC</v>
      </c>
      <c r="D3543" s="436">
        <f>VLOOKUP(C3543,'LICH THI'!C:AA,12,0)</f>
        <v>72</v>
      </c>
      <c r="E3543" s="436">
        <f>VLOOKUP(C3543,'LICH THI'!C:AA,13,0)</f>
        <v>0</v>
      </c>
      <c r="F3543" s="436" t="str">
        <f t="shared" si="727"/>
        <v/>
      </c>
      <c r="G3543" s="436" t="str">
        <f>VLOOKUP(C3543,'LICH THI'!C:AA,14,0)</f>
        <v/>
      </c>
      <c r="H3543" s="436" t="str">
        <f t="shared" si="718"/>
        <v/>
      </c>
      <c r="I3543" s="436" t="str">
        <f t="shared" si="719"/>
        <v>Nguyễn Đức Nhân</v>
      </c>
      <c r="J3543" s="436"/>
      <c r="K3543" s="436">
        <f t="shared" si="720"/>
        <v>1</v>
      </c>
      <c r="L3543" s="436" t="str">
        <f t="shared" si="721"/>
        <v>DC2CO25-DC-1</v>
      </c>
      <c r="M3543" s="436" t="str">
        <f t="shared" si="722"/>
        <v/>
      </c>
      <c r="N3543" s="437" t="e">
        <f t="shared" si="728"/>
        <v>#VALUE!</v>
      </c>
      <c r="O3543" s="437"/>
      <c r="P3543" s="430" t="str">
        <f t="shared" si="723"/>
        <v/>
      </c>
      <c r="U3543" s="177">
        <v>23</v>
      </c>
      <c r="V3543" s="177" t="s">
        <v>3449</v>
      </c>
      <c r="W3543" s="177" t="s">
        <v>3103</v>
      </c>
      <c r="X3543" s="177" t="s">
        <v>3680</v>
      </c>
      <c r="Y3543" s="177" t="s">
        <v>6794</v>
      </c>
      <c r="Z3543" s="177" t="s">
        <v>6780</v>
      </c>
      <c r="AA3543" s="525" t="s">
        <v>6795</v>
      </c>
      <c r="AB3543" s="399" t="str">
        <f t="shared" si="724"/>
        <v>DC2CO25</v>
      </c>
      <c r="AC3543" s="399" t="str">
        <f t="shared" si="725"/>
        <v>DC2CO25-DC</v>
      </c>
      <c r="AD3543" t="str">
        <f>Y3543&amp;"-"&amp;VLOOKUP(AC3543,'LICH THI'!C:AA,9,0)</f>
        <v>65DCCD23837-42483</v>
      </c>
      <c r="AE3543">
        <f t="shared" si="726"/>
        <v>1</v>
      </c>
    </row>
    <row r="3544" spans="1:31" x14ac:dyDescent="0.25">
      <c r="A3544" s="436" t="str">
        <f t="shared" si="716"/>
        <v>DC2CO25-DC-41</v>
      </c>
      <c r="B3544" s="436">
        <f>COUNTIF(AC$4:AC3544,AC3544)</f>
        <v>41</v>
      </c>
      <c r="C3544" s="436" t="str">
        <f t="shared" si="717"/>
        <v>DC2CO25-DC</v>
      </c>
      <c r="D3544" s="436">
        <f>VLOOKUP(C3544,'LICH THI'!C:AA,12,0)</f>
        <v>72</v>
      </c>
      <c r="E3544" s="436">
        <f>VLOOKUP(C3544,'LICH THI'!C:AA,13,0)</f>
        <v>0</v>
      </c>
      <c r="F3544" s="436" t="str">
        <f t="shared" si="727"/>
        <v/>
      </c>
      <c r="G3544" s="436" t="str">
        <f>VLOOKUP(C3544,'LICH THI'!C:AA,14,0)</f>
        <v/>
      </c>
      <c r="H3544" s="436" t="str">
        <f t="shared" si="718"/>
        <v/>
      </c>
      <c r="I3544" s="436" t="str">
        <f t="shared" si="719"/>
        <v>Bùi Quang Nhật</v>
      </c>
      <c r="J3544" s="436"/>
      <c r="K3544" s="436">
        <f t="shared" si="720"/>
        <v>1</v>
      </c>
      <c r="L3544" s="436" t="str">
        <f t="shared" si="721"/>
        <v>DC2CO25-DC-1</v>
      </c>
      <c r="M3544" s="436" t="str">
        <f t="shared" si="722"/>
        <v/>
      </c>
      <c r="N3544" s="437" t="e">
        <f t="shared" si="728"/>
        <v>#VALUE!</v>
      </c>
      <c r="O3544" s="437"/>
      <c r="P3544" s="430" t="str">
        <f t="shared" si="723"/>
        <v/>
      </c>
      <c r="U3544" s="177">
        <v>13</v>
      </c>
      <c r="V3544" s="177" t="s">
        <v>6441</v>
      </c>
      <c r="W3544" s="177" t="s">
        <v>4726</v>
      </c>
      <c r="X3544" s="177" t="s">
        <v>5305</v>
      </c>
      <c r="Y3544" s="177" t="s">
        <v>6658</v>
      </c>
      <c r="Z3544" s="177" t="s">
        <v>6780</v>
      </c>
      <c r="AA3544" s="525" t="s">
        <v>6659</v>
      </c>
      <c r="AB3544" s="399" t="str">
        <f t="shared" si="724"/>
        <v>DC2CO25</v>
      </c>
      <c r="AC3544" s="399" t="str">
        <f t="shared" si="725"/>
        <v>DC2CO25-DC</v>
      </c>
      <c r="AD3544" t="str">
        <f>Y3544&amp;"-"&amp;VLOOKUP(AC3544,'LICH THI'!C:AA,9,0)</f>
        <v>65DCCC21732-42483</v>
      </c>
      <c r="AE3544">
        <f t="shared" si="726"/>
        <v>1</v>
      </c>
    </row>
    <row r="3545" spans="1:31" x14ac:dyDescent="0.25">
      <c r="A3545" s="436" t="str">
        <f t="shared" si="716"/>
        <v>DC2CO25-DC-42</v>
      </c>
      <c r="B3545" s="436">
        <f>COUNTIF(AC$4:AC3545,AC3545)</f>
        <v>42</v>
      </c>
      <c r="C3545" s="436" t="str">
        <f t="shared" si="717"/>
        <v>DC2CO25-DC</v>
      </c>
      <c r="D3545" s="436">
        <f>VLOOKUP(C3545,'LICH THI'!C:AA,12,0)</f>
        <v>72</v>
      </c>
      <c r="E3545" s="436">
        <f>VLOOKUP(C3545,'LICH THI'!C:AA,13,0)</f>
        <v>0</v>
      </c>
      <c r="F3545" s="436" t="str">
        <f t="shared" si="727"/>
        <v/>
      </c>
      <c r="G3545" s="436" t="str">
        <f>VLOOKUP(C3545,'LICH THI'!C:AA,14,0)</f>
        <v/>
      </c>
      <c r="H3545" s="436" t="str">
        <f t="shared" si="718"/>
        <v/>
      </c>
      <c r="I3545" s="436" t="str">
        <f t="shared" si="719"/>
        <v>Phạm Văn Phúc</v>
      </c>
      <c r="J3545" s="436"/>
      <c r="K3545" s="436">
        <f t="shared" si="720"/>
        <v>1</v>
      </c>
      <c r="L3545" s="436" t="str">
        <f t="shared" si="721"/>
        <v>DC2CO25-DC-1</v>
      </c>
      <c r="M3545" s="436" t="str">
        <f t="shared" si="722"/>
        <v/>
      </c>
      <c r="N3545" s="437" t="e">
        <f t="shared" si="728"/>
        <v>#VALUE!</v>
      </c>
      <c r="O3545" s="437"/>
      <c r="P3545" s="430" t="str">
        <f t="shared" si="723"/>
        <v/>
      </c>
      <c r="U3545" s="177">
        <v>36</v>
      </c>
      <c r="V3545" s="177" t="s">
        <v>3459</v>
      </c>
      <c r="W3545" s="177" t="s">
        <v>2738</v>
      </c>
      <c r="X3545" s="177" t="s">
        <v>2887</v>
      </c>
      <c r="Y3545" s="177" t="s">
        <v>6801</v>
      </c>
      <c r="Z3545" s="177" t="s">
        <v>6780</v>
      </c>
      <c r="AA3545" s="525" t="s">
        <v>3472</v>
      </c>
      <c r="AB3545" s="399" t="str">
        <f t="shared" si="724"/>
        <v>DC2CO25</v>
      </c>
      <c r="AC3545" s="399" t="str">
        <f t="shared" si="725"/>
        <v>DC2CO25-DC</v>
      </c>
      <c r="AD3545" t="str">
        <f>Y3545&amp;"-"&amp;VLOOKUP(AC3545,'LICH THI'!C:AA,9,0)</f>
        <v>65DCCS24403-42483</v>
      </c>
      <c r="AE3545">
        <f t="shared" si="726"/>
        <v>1</v>
      </c>
    </row>
    <row r="3546" spans="1:31" x14ac:dyDescent="0.25">
      <c r="A3546" s="436" t="str">
        <f t="shared" si="716"/>
        <v>DC2CO25-DC-43</v>
      </c>
      <c r="B3546" s="436">
        <f>COUNTIF(AC$4:AC3546,AC3546)</f>
        <v>43</v>
      </c>
      <c r="C3546" s="436" t="str">
        <f t="shared" si="717"/>
        <v>DC2CO25-DC</v>
      </c>
      <c r="D3546" s="436">
        <f>VLOOKUP(C3546,'LICH THI'!C:AA,12,0)</f>
        <v>72</v>
      </c>
      <c r="E3546" s="436">
        <f>VLOOKUP(C3546,'LICH THI'!C:AA,13,0)</f>
        <v>0</v>
      </c>
      <c r="F3546" s="436" t="str">
        <f t="shared" si="727"/>
        <v/>
      </c>
      <c r="G3546" s="436" t="str">
        <f>VLOOKUP(C3546,'LICH THI'!C:AA,14,0)</f>
        <v/>
      </c>
      <c r="H3546" s="436" t="str">
        <f t="shared" si="718"/>
        <v/>
      </c>
      <c r="I3546" s="436" t="str">
        <f t="shared" si="719"/>
        <v>Phạm Văn Phương</v>
      </c>
      <c r="J3546" s="436"/>
      <c r="K3546" s="436">
        <f t="shared" si="720"/>
        <v>1</v>
      </c>
      <c r="L3546" s="436" t="str">
        <f t="shared" si="721"/>
        <v>DC2CO25-DC-1</v>
      </c>
      <c r="M3546" s="436" t="str">
        <f t="shared" si="722"/>
        <v/>
      </c>
      <c r="N3546" s="437" t="e">
        <f t="shared" si="728"/>
        <v>#VALUE!</v>
      </c>
      <c r="O3546" s="437"/>
      <c r="P3546" s="430" t="str">
        <f t="shared" si="723"/>
        <v/>
      </c>
      <c r="U3546" s="177">
        <v>37</v>
      </c>
      <c r="V3546" s="177" t="s">
        <v>3459</v>
      </c>
      <c r="W3546" s="177" t="s">
        <v>2738</v>
      </c>
      <c r="X3546" s="177" t="s">
        <v>2717</v>
      </c>
      <c r="Y3546" s="177" t="s">
        <v>6802</v>
      </c>
      <c r="Z3546" s="177" t="s">
        <v>6780</v>
      </c>
      <c r="AA3546" s="525" t="s">
        <v>6803</v>
      </c>
      <c r="AB3546" s="399" t="str">
        <f t="shared" si="724"/>
        <v>DC2CO25</v>
      </c>
      <c r="AC3546" s="399" t="str">
        <f t="shared" si="725"/>
        <v>DC2CO25-DC</v>
      </c>
      <c r="AD3546" t="str">
        <f>Y3546&amp;"-"&amp;VLOOKUP(AC3546,'LICH THI'!C:AA,9,0)</f>
        <v>65DCCS23082-42483</v>
      </c>
      <c r="AE3546">
        <f t="shared" si="726"/>
        <v>1</v>
      </c>
    </row>
    <row r="3547" spans="1:31" x14ac:dyDescent="0.25">
      <c r="A3547" s="436" t="str">
        <f t="shared" si="716"/>
        <v>DC2CO25-DC-44</v>
      </c>
      <c r="B3547" s="436">
        <f>COUNTIF(AC$4:AC3547,AC3547)</f>
        <v>44</v>
      </c>
      <c r="C3547" s="436" t="str">
        <f t="shared" si="717"/>
        <v>DC2CO25-DC</v>
      </c>
      <c r="D3547" s="436">
        <f>VLOOKUP(C3547,'LICH THI'!C:AA,12,0)</f>
        <v>72</v>
      </c>
      <c r="E3547" s="436">
        <f>VLOOKUP(C3547,'LICH THI'!C:AA,13,0)</f>
        <v>0</v>
      </c>
      <c r="F3547" s="436" t="str">
        <f t="shared" si="727"/>
        <v/>
      </c>
      <c r="G3547" s="436" t="str">
        <f>VLOOKUP(C3547,'LICH THI'!C:AA,14,0)</f>
        <v/>
      </c>
      <c r="H3547" s="436" t="str">
        <f t="shared" si="718"/>
        <v/>
      </c>
      <c r="I3547" s="436" t="str">
        <f t="shared" si="719"/>
        <v>Nguyễn Huy Quang</v>
      </c>
      <c r="J3547" s="436"/>
      <c r="K3547" s="436">
        <f t="shared" si="720"/>
        <v>1</v>
      </c>
      <c r="L3547" s="436" t="str">
        <f t="shared" si="721"/>
        <v>DC2CO25-DC-1</v>
      </c>
      <c r="M3547" s="436" t="str">
        <f t="shared" si="722"/>
        <v/>
      </c>
      <c r="N3547" s="437" t="e">
        <f t="shared" si="728"/>
        <v>#VALUE!</v>
      </c>
      <c r="O3547" s="437"/>
      <c r="P3547" s="430" t="str">
        <f t="shared" si="723"/>
        <v/>
      </c>
      <c r="U3547" s="177">
        <v>68</v>
      </c>
      <c r="V3547" s="177" t="s">
        <v>3478</v>
      </c>
      <c r="W3547" s="177" t="s">
        <v>3144</v>
      </c>
      <c r="X3547" s="177" t="s">
        <v>3147</v>
      </c>
      <c r="Y3547" s="177" t="s">
        <v>6823</v>
      </c>
      <c r="Z3547" s="177" t="s">
        <v>6780</v>
      </c>
      <c r="AA3547" s="525" t="s">
        <v>6114</v>
      </c>
      <c r="AB3547" s="399" t="str">
        <f t="shared" si="724"/>
        <v>DC2CO25</v>
      </c>
      <c r="AC3547" s="399" t="str">
        <f t="shared" si="725"/>
        <v>DC2CO25-DC</v>
      </c>
      <c r="AD3547" t="str">
        <f>Y3547&amp;"-"&amp;VLOOKUP(AC3547,'LICH THI'!C:AA,9,0)</f>
        <v>65DCDD21998-42483</v>
      </c>
      <c r="AE3547">
        <f t="shared" si="726"/>
        <v>1</v>
      </c>
    </row>
    <row r="3548" spans="1:31" x14ac:dyDescent="0.25">
      <c r="A3548" s="436" t="str">
        <f t="shared" si="716"/>
        <v>DC2CO25-DC-45</v>
      </c>
      <c r="B3548" s="436">
        <f>COUNTIF(AC$4:AC3548,AC3548)</f>
        <v>45</v>
      </c>
      <c r="C3548" s="436" t="str">
        <f t="shared" si="717"/>
        <v>DC2CO25-DC</v>
      </c>
      <c r="D3548" s="436">
        <f>VLOOKUP(C3548,'LICH THI'!C:AA,12,0)</f>
        <v>72</v>
      </c>
      <c r="E3548" s="436">
        <f>VLOOKUP(C3548,'LICH THI'!C:AA,13,0)</f>
        <v>0</v>
      </c>
      <c r="F3548" s="436" t="str">
        <f t="shared" si="727"/>
        <v/>
      </c>
      <c r="G3548" s="436" t="str">
        <f>VLOOKUP(C3548,'LICH THI'!C:AA,14,0)</f>
        <v/>
      </c>
      <c r="H3548" s="436" t="str">
        <f t="shared" si="718"/>
        <v/>
      </c>
      <c r="I3548" s="436" t="str">
        <f t="shared" si="719"/>
        <v>Hoàng Minh Quân</v>
      </c>
      <c r="J3548" s="436"/>
      <c r="K3548" s="436">
        <f t="shared" si="720"/>
        <v>1</v>
      </c>
      <c r="L3548" s="436" t="str">
        <f t="shared" si="721"/>
        <v>DC2CO25-DC-1</v>
      </c>
      <c r="M3548" s="436" t="str">
        <f t="shared" si="722"/>
        <v/>
      </c>
      <c r="N3548" s="437" t="e">
        <f t="shared" si="728"/>
        <v>#VALUE!</v>
      </c>
      <c r="O3548" s="437"/>
      <c r="P3548" s="430" t="str">
        <f t="shared" si="723"/>
        <v/>
      </c>
      <c r="U3548" s="177">
        <v>38</v>
      </c>
      <c r="V3548" s="177" t="s">
        <v>3459</v>
      </c>
      <c r="W3548" s="177" t="s">
        <v>2883</v>
      </c>
      <c r="X3548" s="177" t="s">
        <v>2890</v>
      </c>
      <c r="Y3548" s="177" t="s">
        <v>5477</v>
      </c>
      <c r="Z3548" s="177" t="s">
        <v>6780</v>
      </c>
      <c r="AA3548" s="525" t="s">
        <v>5324</v>
      </c>
      <c r="AB3548" s="399" t="str">
        <f t="shared" si="724"/>
        <v>DC2CO25</v>
      </c>
      <c r="AC3548" s="399" t="str">
        <f t="shared" si="725"/>
        <v>DC2CO25-DC</v>
      </c>
      <c r="AD3548" t="str">
        <f>Y3548&amp;"-"&amp;VLOOKUP(AC3548,'LICH THI'!C:AA,9,0)</f>
        <v>65DCCS20656-42483</v>
      </c>
      <c r="AE3548">
        <f t="shared" si="726"/>
        <v>1</v>
      </c>
    </row>
    <row r="3549" spans="1:31" x14ac:dyDescent="0.25">
      <c r="A3549" s="436" t="str">
        <f t="shared" si="716"/>
        <v>DC2CO25-DC-46</v>
      </c>
      <c r="B3549" s="436">
        <f>COUNTIF(AC$4:AC3549,AC3549)</f>
        <v>46</v>
      </c>
      <c r="C3549" s="436" t="str">
        <f t="shared" si="717"/>
        <v>DC2CO25-DC</v>
      </c>
      <c r="D3549" s="436">
        <f>VLOOKUP(C3549,'LICH THI'!C:AA,12,0)</f>
        <v>72</v>
      </c>
      <c r="E3549" s="436">
        <f>VLOOKUP(C3549,'LICH THI'!C:AA,13,0)</f>
        <v>0</v>
      </c>
      <c r="F3549" s="436" t="str">
        <f t="shared" si="727"/>
        <v/>
      </c>
      <c r="G3549" s="436" t="str">
        <f>VLOOKUP(C3549,'LICH THI'!C:AA,14,0)</f>
        <v/>
      </c>
      <c r="H3549" s="436" t="str">
        <f t="shared" si="718"/>
        <v/>
      </c>
      <c r="I3549" s="436" t="str">
        <f t="shared" si="719"/>
        <v>Phạm Mạnh Quân</v>
      </c>
      <c r="J3549" s="436"/>
      <c r="K3549" s="436">
        <f t="shared" si="720"/>
        <v>1</v>
      </c>
      <c r="L3549" s="436" t="str">
        <f t="shared" si="721"/>
        <v>DC2CO25-DC-1</v>
      </c>
      <c r="M3549" s="436" t="str">
        <f t="shared" si="722"/>
        <v/>
      </c>
      <c r="N3549" s="437" t="e">
        <f t="shared" si="728"/>
        <v>#VALUE!</v>
      </c>
      <c r="O3549" s="437"/>
      <c r="P3549" s="430" t="str">
        <f t="shared" si="723"/>
        <v/>
      </c>
      <c r="U3549" s="177">
        <v>39</v>
      </c>
      <c r="V3549" s="177" t="s">
        <v>3459</v>
      </c>
      <c r="W3549" s="177" t="s">
        <v>6804</v>
      </c>
      <c r="X3549" s="177" t="s">
        <v>2890</v>
      </c>
      <c r="Y3549" s="177" t="s">
        <v>6805</v>
      </c>
      <c r="Z3549" s="177" t="s">
        <v>6780</v>
      </c>
      <c r="AA3549" s="525" t="s">
        <v>6806</v>
      </c>
      <c r="AB3549" s="399" t="str">
        <f t="shared" si="724"/>
        <v>DC2CO25</v>
      </c>
      <c r="AC3549" s="399" t="str">
        <f t="shared" si="725"/>
        <v>DC2CO25-DC</v>
      </c>
      <c r="AD3549" t="str">
        <f>Y3549&amp;"-"&amp;VLOOKUP(AC3549,'LICH THI'!C:AA,9,0)</f>
        <v>65DCCS23360-42483</v>
      </c>
      <c r="AE3549">
        <f t="shared" si="726"/>
        <v>1</v>
      </c>
    </row>
    <row r="3550" spans="1:31" x14ac:dyDescent="0.25">
      <c r="A3550" s="436" t="str">
        <f t="shared" si="716"/>
        <v>DC2CO25-DC-47</v>
      </c>
      <c r="B3550" s="436">
        <f>COUNTIF(AC$4:AC3550,AC3550)</f>
        <v>47</v>
      </c>
      <c r="C3550" s="436" t="str">
        <f t="shared" si="717"/>
        <v>DC2CO25-DC</v>
      </c>
      <c r="D3550" s="436">
        <f>VLOOKUP(C3550,'LICH THI'!C:AA,12,0)</f>
        <v>72</v>
      </c>
      <c r="E3550" s="436">
        <f>VLOOKUP(C3550,'LICH THI'!C:AA,13,0)</f>
        <v>0</v>
      </c>
      <c r="F3550" s="436" t="str">
        <f t="shared" si="727"/>
        <v/>
      </c>
      <c r="G3550" s="436" t="str">
        <f>VLOOKUP(C3550,'LICH THI'!C:AA,14,0)</f>
        <v/>
      </c>
      <c r="H3550" s="436" t="str">
        <f t="shared" si="718"/>
        <v/>
      </c>
      <c r="I3550" s="436" t="str">
        <f t="shared" si="719"/>
        <v>Phan Hồng Quân</v>
      </c>
      <c r="J3550" s="436"/>
      <c r="K3550" s="436">
        <f t="shared" si="720"/>
        <v>1</v>
      </c>
      <c r="L3550" s="436" t="str">
        <f t="shared" si="721"/>
        <v>DC2CO25-DC-1</v>
      </c>
      <c r="M3550" s="436" t="str">
        <f t="shared" si="722"/>
        <v/>
      </c>
      <c r="N3550" s="437" t="e">
        <f t="shared" si="728"/>
        <v>#VALUE!</v>
      </c>
      <c r="O3550" s="437"/>
      <c r="P3550" s="430" t="str">
        <f t="shared" si="723"/>
        <v/>
      </c>
      <c r="U3550" s="177">
        <v>25</v>
      </c>
      <c r="V3550" s="177" t="s">
        <v>3455</v>
      </c>
      <c r="W3550" s="177" t="s">
        <v>6231</v>
      </c>
      <c r="X3550" s="177" t="s">
        <v>2890</v>
      </c>
      <c r="Y3550" s="177" t="s">
        <v>6232</v>
      </c>
      <c r="Z3550" s="177" t="s">
        <v>6780</v>
      </c>
      <c r="AA3550" s="525" t="s">
        <v>4709</v>
      </c>
      <c r="AB3550" s="399" t="str">
        <f t="shared" si="724"/>
        <v>DC2CO25</v>
      </c>
      <c r="AC3550" s="399" t="str">
        <f t="shared" si="725"/>
        <v>DC2CO25-DC</v>
      </c>
      <c r="AD3550" t="str">
        <f>Y3550&amp;"-"&amp;VLOOKUP(AC3550,'LICH THI'!C:AA,9,0)</f>
        <v>65DCCD22697-42483</v>
      </c>
      <c r="AE3550">
        <f t="shared" si="726"/>
        <v>1</v>
      </c>
    </row>
    <row r="3551" spans="1:31" x14ac:dyDescent="0.25">
      <c r="A3551" s="436" t="str">
        <f t="shared" si="716"/>
        <v>DC2CO25-DC-48</v>
      </c>
      <c r="B3551" s="436">
        <f>COUNTIF(AC$4:AC3551,AC3551)</f>
        <v>48</v>
      </c>
      <c r="C3551" s="436" t="str">
        <f t="shared" si="717"/>
        <v>DC2CO25-DC</v>
      </c>
      <c r="D3551" s="436">
        <f>VLOOKUP(C3551,'LICH THI'!C:AA,12,0)</f>
        <v>72</v>
      </c>
      <c r="E3551" s="436">
        <f>VLOOKUP(C3551,'LICH THI'!C:AA,13,0)</f>
        <v>0</v>
      </c>
      <c r="F3551" s="436" t="str">
        <f t="shared" si="727"/>
        <v/>
      </c>
      <c r="G3551" s="436" t="str">
        <f>VLOOKUP(C3551,'LICH THI'!C:AA,14,0)</f>
        <v/>
      </c>
      <c r="H3551" s="436" t="str">
        <f t="shared" si="718"/>
        <v/>
      </c>
      <c r="I3551" s="436" t="str">
        <f t="shared" si="719"/>
        <v>Toàn Mạnh Quyền</v>
      </c>
      <c r="J3551" s="436"/>
      <c r="K3551" s="436">
        <f t="shared" si="720"/>
        <v>1</v>
      </c>
      <c r="L3551" s="436" t="str">
        <f t="shared" si="721"/>
        <v>DC2CO25-DC-1</v>
      </c>
      <c r="M3551" s="436" t="str">
        <f t="shared" si="722"/>
        <v/>
      </c>
      <c r="N3551" s="437" t="e">
        <f t="shared" si="728"/>
        <v>#VALUE!</v>
      </c>
      <c r="O3551" s="437"/>
      <c r="P3551" s="430" t="str">
        <f t="shared" si="723"/>
        <v/>
      </c>
      <c r="U3551" s="177">
        <v>40</v>
      </c>
      <c r="V3551" s="177" t="s">
        <v>3459</v>
      </c>
      <c r="W3551" s="177" t="s">
        <v>3889</v>
      </c>
      <c r="X3551" s="177" t="s">
        <v>2984</v>
      </c>
      <c r="Y3551" s="177" t="s">
        <v>3890</v>
      </c>
      <c r="Z3551" s="177" t="s">
        <v>6780</v>
      </c>
      <c r="AA3551" s="525" t="s">
        <v>3891</v>
      </c>
      <c r="AB3551" s="399" t="str">
        <f t="shared" si="724"/>
        <v>DC2CO25</v>
      </c>
      <c r="AC3551" s="399" t="str">
        <f t="shared" si="725"/>
        <v>DC2CO25-DC</v>
      </c>
      <c r="AD3551" t="str">
        <f>Y3551&amp;"-"&amp;VLOOKUP(AC3551,'LICH THI'!C:AA,9,0)</f>
        <v>65DCCS20655-42483</v>
      </c>
      <c r="AE3551">
        <f t="shared" si="726"/>
        <v>1</v>
      </c>
    </row>
    <row r="3552" spans="1:31" x14ac:dyDescent="0.25">
      <c r="A3552" s="436" t="str">
        <f t="shared" si="716"/>
        <v>DC2CO25-DC-49</v>
      </c>
      <c r="B3552" s="436">
        <f>COUNTIF(AC$4:AC3552,AC3552)</f>
        <v>49</v>
      </c>
      <c r="C3552" s="436" t="str">
        <f t="shared" si="717"/>
        <v>DC2CO25-DC</v>
      </c>
      <c r="D3552" s="436">
        <f>VLOOKUP(C3552,'LICH THI'!C:AA,12,0)</f>
        <v>72</v>
      </c>
      <c r="E3552" s="436">
        <f>VLOOKUP(C3552,'LICH THI'!C:AA,13,0)</f>
        <v>0</v>
      </c>
      <c r="F3552" s="436" t="str">
        <f t="shared" si="727"/>
        <v/>
      </c>
      <c r="G3552" s="436" t="str">
        <f>VLOOKUP(C3552,'LICH THI'!C:AA,14,0)</f>
        <v/>
      </c>
      <c r="H3552" s="436" t="str">
        <f t="shared" si="718"/>
        <v/>
      </c>
      <c r="I3552" s="436" t="str">
        <f t="shared" si="719"/>
        <v>Vũ Đức Sinh</v>
      </c>
      <c r="J3552" s="436"/>
      <c r="K3552" s="436">
        <f t="shared" si="720"/>
        <v>1</v>
      </c>
      <c r="L3552" s="436" t="str">
        <f t="shared" si="721"/>
        <v>DC2CO25-DC-1</v>
      </c>
      <c r="M3552" s="436" t="str">
        <f t="shared" si="722"/>
        <v/>
      </c>
      <c r="N3552" s="437" t="e">
        <f t="shared" si="728"/>
        <v>#VALUE!</v>
      </c>
      <c r="O3552" s="437"/>
      <c r="P3552" s="430" t="str">
        <f t="shared" si="723"/>
        <v/>
      </c>
      <c r="U3552" s="177">
        <v>61</v>
      </c>
      <c r="V3552" s="177" t="s">
        <v>3892</v>
      </c>
      <c r="W3552" s="177" t="s">
        <v>2712</v>
      </c>
      <c r="X3552" s="177" t="s">
        <v>3172</v>
      </c>
      <c r="Y3552" s="177" t="s">
        <v>6649</v>
      </c>
      <c r="Z3552" s="177" t="s">
        <v>6780</v>
      </c>
      <c r="AA3552" s="525" t="s">
        <v>4043</v>
      </c>
      <c r="AB3552" s="399" t="str">
        <f t="shared" si="724"/>
        <v>DC2CO25</v>
      </c>
      <c r="AC3552" s="399" t="str">
        <f t="shared" si="725"/>
        <v>DC2CO25-DC</v>
      </c>
      <c r="AD3552" t="str">
        <f>Y3552&amp;"-"&amp;VLOOKUP(AC3552,'LICH THI'!C:AA,9,0)</f>
        <v>65DCDB20567-42483</v>
      </c>
      <c r="AE3552">
        <f t="shared" si="726"/>
        <v>1</v>
      </c>
    </row>
    <row r="3553" spans="1:31" x14ac:dyDescent="0.25">
      <c r="A3553" s="436" t="str">
        <f t="shared" si="716"/>
        <v>DC2CO25-DC-50</v>
      </c>
      <c r="B3553" s="436">
        <f>COUNTIF(AC$4:AC3553,AC3553)</f>
        <v>50</v>
      </c>
      <c r="C3553" s="436" t="str">
        <f t="shared" si="717"/>
        <v>DC2CO25-DC</v>
      </c>
      <c r="D3553" s="436">
        <f>VLOOKUP(C3553,'LICH THI'!C:AA,12,0)</f>
        <v>72</v>
      </c>
      <c r="E3553" s="436">
        <f>VLOOKUP(C3553,'LICH THI'!C:AA,13,0)</f>
        <v>0</v>
      </c>
      <c r="F3553" s="436" t="str">
        <f t="shared" si="727"/>
        <v/>
      </c>
      <c r="G3553" s="436" t="str">
        <f>VLOOKUP(C3553,'LICH THI'!C:AA,14,0)</f>
        <v/>
      </c>
      <c r="H3553" s="436" t="str">
        <f t="shared" si="718"/>
        <v/>
      </c>
      <c r="I3553" s="436" t="str">
        <f t="shared" si="719"/>
        <v>Nguyễn Đình Sơn</v>
      </c>
      <c r="J3553" s="436"/>
      <c r="K3553" s="436">
        <f t="shared" si="720"/>
        <v>1</v>
      </c>
      <c r="L3553" s="436" t="str">
        <f t="shared" si="721"/>
        <v>DC2CO25-DC-1</v>
      </c>
      <c r="M3553" s="436" t="str">
        <f t="shared" si="722"/>
        <v/>
      </c>
      <c r="N3553" s="437" t="e">
        <f t="shared" si="728"/>
        <v>#VALUE!</v>
      </c>
      <c r="O3553" s="437"/>
      <c r="P3553" s="430" t="str">
        <f t="shared" si="723"/>
        <v/>
      </c>
      <c r="U3553" s="177">
        <v>6</v>
      </c>
      <c r="V3553" s="177" t="s">
        <v>2724</v>
      </c>
      <c r="W3553" s="177" t="s">
        <v>2780</v>
      </c>
      <c r="X3553" s="177" t="s">
        <v>2688</v>
      </c>
      <c r="Y3553" s="177" t="s">
        <v>2781</v>
      </c>
      <c r="Z3553" s="177" t="s">
        <v>6780</v>
      </c>
      <c r="AA3553" s="525" t="s">
        <v>2782</v>
      </c>
      <c r="AB3553" s="399" t="str">
        <f t="shared" si="724"/>
        <v>DC2CO25</v>
      </c>
      <c r="AC3553" s="399" t="str">
        <f t="shared" si="725"/>
        <v>DC2CO25-DC</v>
      </c>
      <c r="AD3553" t="str">
        <f>Y3553&amp;"-"&amp;VLOOKUP(AC3553,'LICH THI'!C:AA,9,0)</f>
        <v>64DCCA3045-42483</v>
      </c>
      <c r="AE3553">
        <f t="shared" si="726"/>
        <v>1</v>
      </c>
    </row>
    <row r="3554" spans="1:31" x14ac:dyDescent="0.25">
      <c r="A3554" s="436" t="str">
        <f t="shared" si="716"/>
        <v>DC2CO25-DC-51</v>
      </c>
      <c r="B3554" s="436">
        <f>COUNTIF(AC$4:AC3554,AC3554)</f>
        <v>51</v>
      </c>
      <c r="C3554" s="436" t="str">
        <f t="shared" si="717"/>
        <v>DC2CO25-DC</v>
      </c>
      <c r="D3554" s="436">
        <f>VLOOKUP(C3554,'LICH THI'!C:AA,12,0)</f>
        <v>72</v>
      </c>
      <c r="E3554" s="436">
        <f>VLOOKUP(C3554,'LICH THI'!C:AA,13,0)</f>
        <v>0</v>
      </c>
      <c r="F3554" s="436" t="str">
        <f t="shared" si="727"/>
        <v/>
      </c>
      <c r="G3554" s="436" t="str">
        <f>VLOOKUP(C3554,'LICH THI'!C:AA,14,0)</f>
        <v/>
      </c>
      <c r="H3554" s="436" t="str">
        <f t="shared" si="718"/>
        <v/>
      </c>
      <c r="I3554" s="436" t="str">
        <f t="shared" si="719"/>
        <v>Trần Văn Tâm</v>
      </c>
      <c r="J3554" s="436"/>
      <c r="K3554" s="436">
        <f t="shared" si="720"/>
        <v>1</v>
      </c>
      <c r="L3554" s="436" t="str">
        <f t="shared" si="721"/>
        <v>DC2CO25-DC-1</v>
      </c>
      <c r="M3554" s="436" t="str">
        <f t="shared" si="722"/>
        <v/>
      </c>
      <c r="N3554" s="437" t="e">
        <f t="shared" si="728"/>
        <v>#VALUE!</v>
      </c>
      <c r="O3554" s="437"/>
      <c r="P3554" s="430" t="str">
        <f t="shared" si="723"/>
        <v/>
      </c>
      <c r="U3554" s="177">
        <v>18</v>
      </c>
      <c r="V3554" s="177" t="s">
        <v>3426</v>
      </c>
      <c r="W3554" s="177" t="s">
        <v>2757</v>
      </c>
      <c r="X3554" s="177" t="s">
        <v>3583</v>
      </c>
      <c r="Y3554" s="177" t="s">
        <v>6789</v>
      </c>
      <c r="Z3554" s="177" t="s">
        <v>6780</v>
      </c>
      <c r="AA3554" s="525" t="s">
        <v>4495</v>
      </c>
      <c r="AB3554" s="399" t="str">
        <f t="shared" si="724"/>
        <v>DC2CO25</v>
      </c>
      <c r="AC3554" s="399" t="str">
        <f t="shared" si="725"/>
        <v>DC2CO25-DC</v>
      </c>
      <c r="AD3554" t="str">
        <f>Y3554&amp;"-"&amp;VLOOKUP(AC3554,'LICH THI'!C:AA,9,0)</f>
        <v>65DCCD20437-42483</v>
      </c>
      <c r="AE3554">
        <f t="shared" si="726"/>
        <v>1</v>
      </c>
    </row>
    <row r="3555" spans="1:31" x14ac:dyDescent="0.25">
      <c r="A3555" s="436" t="str">
        <f t="shared" si="716"/>
        <v>DC2CO25-DC-52</v>
      </c>
      <c r="B3555" s="436">
        <f>COUNTIF(AC$4:AC3555,AC3555)</f>
        <v>52</v>
      </c>
      <c r="C3555" s="436" t="str">
        <f t="shared" si="717"/>
        <v>DC2CO25-DC</v>
      </c>
      <c r="D3555" s="436">
        <f>VLOOKUP(C3555,'LICH THI'!C:AA,12,0)</f>
        <v>72</v>
      </c>
      <c r="E3555" s="436">
        <f>VLOOKUP(C3555,'LICH THI'!C:AA,13,0)</f>
        <v>0</v>
      </c>
      <c r="F3555" s="436" t="str">
        <f t="shared" si="727"/>
        <v/>
      </c>
      <c r="G3555" s="436" t="str">
        <f>VLOOKUP(C3555,'LICH THI'!C:AA,14,0)</f>
        <v/>
      </c>
      <c r="H3555" s="436" t="str">
        <f t="shared" si="718"/>
        <v/>
      </c>
      <c r="I3555" s="436" t="str">
        <f t="shared" si="719"/>
        <v>Nguyễn Thành Tân</v>
      </c>
      <c r="J3555" s="436"/>
      <c r="K3555" s="436">
        <f t="shared" si="720"/>
        <v>1</v>
      </c>
      <c r="L3555" s="436" t="str">
        <f t="shared" si="721"/>
        <v>DC2CO25-DC-1</v>
      </c>
      <c r="M3555" s="436" t="str">
        <f t="shared" si="722"/>
        <v/>
      </c>
      <c r="N3555" s="437" t="e">
        <f t="shared" si="728"/>
        <v>#VALUE!</v>
      </c>
      <c r="O3555" s="437"/>
      <c r="P3555" s="430" t="str">
        <f t="shared" si="723"/>
        <v/>
      </c>
      <c r="U3555" s="177">
        <v>62</v>
      </c>
      <c r="V3555" s="177" t="s">
        <v>3892</v>
      </c>
      <c r="W3555" s="177" t="s">
        <v>2862</v>
      </c>
      <c r="X3555" s="177" t="s">
        <v>3239</v>
      </c>
      <c r="Y3555" s="177" t="s">
        <v>6650</v>
      </c>
      <c r="Z3555" s="177" t="s">
        <v>6780</v>
      </c>
      <c r="AA3555" s="525" t="s">
        <v>4420</v>
      </c>
      <c r="AB3555" s="399" t="str">
        <f t="shared" si="724"/>
        <v>DC2CO25</v>
      </c>
      <c r="AC3555" s="399" t="str">
        <f t="shared" si="725"/>
        <v>DC2CO25-DC</v>
      </c>
      <c r="AD3555" t="str">
        <f>Y3555&amp;"-"&amp;VLOOKUP(AC3555,'LICH THI'!C:AA,9,0)</f>
        <v>65DCDB23528-42483</v>
      </c>
      <c r="AE3555">
        <f t="shared" si="726"/>
        <v>1</v>
      </c>
    </row>
    <row r="3556" spans="1:31" x14ac:dyDescent="0.25">
      <c r="A3556" s="436" t="str">
        <f t="shared" si="716"/>
        <v>DC2CO25-DC-53</v>
      </c>
      <c r="B3556" s="436">
        <f>COUNTIF(AC$4:AC3556,AC3556)</f>
        <v>53</v>
      </c>
      <c r="C3556" s="436" t="str">
        <f t="shared" si="717"/>
        <v>DC2CO25-DC</v>
      </c>
      <c r="D3556" s="436">
        <f>VLOOKUP(C3556,'LICH THI'!C:AA,12,0)</f>
        <v>72</v>
      </c>
      <c r="E3556" s="436">
        <f>VLOOKUP(C3556,'LICH THI'!C:AA,13,0)</f>
        <v>0</v>
      </c>
      <c r="F3556" s="436" t="str">
        <f t="shared" si="727"/>
        <v/>
      </c>
      <c r="G3556" s="436" t="str">
        <f>VLOOKUP(C3556,'LICH THI'!C:AA,14,0)</f>
        <v/>
      </c>
      <c r="H3556" s="436" t="str">
        <f t="shared" si="718"/>
        <v/>
      </c>
      <c r="I3556" s="436" t="str">
        <f t="shared" si="719"/>
        <v>Phạm Ngọc Tân</v>
      </c>
      <c r="J3556" s="436"/>
      <c r="K3556" s="436">
        <f t="shared" si="720"/>
        <v>1</v>
      </c>
      <c r="L3556" s="436" t="str">
        <f t="shared" si="721"/>
        <v>DC2CO25-DC-1</v>
      </c>
      <c r="M3556" s="436" t="str">
        <f t="shared" si="722"/>
        <v/>
      </c>
      <c r="N3556" s="437" t="e">
        <f t="shared" si="728"/>
        <v>#VALUE!</v>
      </c>
      <c r="O3556" s="437"/>
      <c r="P3556" s="430" t="str">
        <f t="shared" si="723"/>
        <v/>
      </c>
      <c r="U3556" s="177">
        <v>14</v>
      </c>
      <c r="V3556" s="177" t="s">
        <v>6441</v>
      </c>
      <c r="W3556" s="177" t="s">
        <v>3081</v>
      </c>
      <c r="X3556" s="177" t="s">
        <v>3239</v>
      </c>
      <c r="Y3556" s="177" t="s">
        <v>6788</v>
      </c>
      <c r="Z3556" s="177" t="s">
        <v>6780</v>
      </c>
      <c r="AA3556" s="525" t="s">
        <v>6114</v>
      </c>
      <c r="AB3556" s="399" t="str">
        <f t="shared" si="724"/>
        <v>DC2CO25</v>
      </c>
      <c r="AC3556" s="399" t="str">
        <f t="shared" si="725"/>
        <v>DC2CO25-DC</v>
      </c>
      <c r="AD3556" t="str">
        <f>Y3556&amp;"-"&amp;VLOOKUP(AC3556,'LICH THI'!C:AA,9,0)</f>
        <v>65DCCC21350-42483</v>
      </c>
      <c r="AE3556">
        <f t="shared" si="726"/>
        <v>1</v>
      </c>
    </row>
    <row r="3557" spans="1:31" x14ac:dyDescent="0.25">
      <c r="A3557" s="436" t="str">
        <f t="shared" si="716"/>
        <v>DC2CO25-DC-54</v>
      </c>
      <c r="B3557" s="436">
        <f>COUNTIF(AC$4:AC3557,AC3557)</f>
        <v>54</v>
      </c>
      <c r="C3557" s="436" t="str">
        <f t="shared" si="717"/>
        <v>DC2CO25-DC</v>
      </c>
      <c r="D3557" s="436">
        <f>VLOOKUP(C3557,'LICH THI'!C:AA,12,0)</f>
        <v>72</v>
      </c>
      <c r="E3557" s="436">
        <f>VLOOKUP(C3557,'LICH THI'!C:AA,13,0)</f>
        <v>0</v>
      </c>
      <c r="F3557" s="436" t="str">
        <f t="shared" si="727"/>
        <v/>
      </c>
      <c r="G3557" s="436" t="str">
        <f>VLOOKUP(C3557,'LICH THI'!C:AA,14,0)</f>
        <v/>
      </c>
      <c r="H3557" s="436" t="str">
        <f t="shared" si="718"/>
        <v/>
      </c>
      <c r="I3557" s="436" t="str">
        <f t="shared" si="719"/>
        <v>Hoàng Trọng Tiệp</v>
      </c>
      <c r="J3557" s="436"/>
      <c r="K3557" s="436">
        <f t="shared" si="720"/>
        <v>1</v>
      </c>
      <c r="L3557" s="436" t="str">
        <f t="shared" si="721"/>
        <v>DC2CO25-DC-1</v>
      </c>
      <c r="M3557" s="436" t="str">
        <f t="shared" si="722"/>
        <v/>
      </c>
      <c r="N3557" s="437" t="e">
        <f t="shared" si="728"/>
        <v>#VALUE!</v>
      </c>
      <c r="O3557" s="437"/>
      <c r="P3557" s="430" t="str">
        <f t="shared" si="723"/>
        <v/>
      </c>
      <c r="U3557" s="177">
        <v>26</v>
      </c>
      <c r="V3557" s="177" t="s">
        <v>3455</v>
      </c>
      <c r="W3557" s="177" t="s">
        <v>4863</v>
      </c>
      <c r="X3557" s="177" t="s">
        <v>4063</v>
      </c>
      <c r="Y3557" s="177" t="s">
        <v>4864</v>
      </c>
      <c r="Z3557" s="177" t="s">
        <v>6780</v>
      </c>
      <c r="AA3557" s="525" t="s">
        <v>4463</v>
      </c>
      <c r="AB3557" s="399" t="str">
        <f t="shared" si="724"/>
        <v>DC2CO25</v>
      </c>
      <c r="AC3557" s="399" t="str">
        <f t="shared" si="725"/>
        <v>DC2CO25-DC</v>
      </c>
      <c r="AD3557" t="str">
        <f>Y3557&amp;"-"&amp;VLOOKUP(AC3557,'LICH THI'!C:AA,9,0)</f>
        <v>65DCCD24453-42483</v>
      </c>
      <c r="AE3557">
        <f t="shared" si="726"/>
        <v>1</v>
      </c>
    </row>
    <row r="3558" spans="1:31" x14ac:dyDescent="0.25">
      <c r="A3558" s="436" t="str">
        <f t="shared" si="716"/>
        <v>DC2CO25-DC-55</v>
      </c>
      <c r="B3558" s="436">
        <f>COUNTIF(AC$4:AC3558,AC3558)</f>
        <v>55</v>
      </c>
      <c r="C3558" s="436" t="str">
        <f t="shared" si="717"/>
        <v>DC2CO25-DC</v>
      </c>
      <c r="D3558" s="436">
        <f>VLOOKUP(C3558,'LICH THI'!C:AA,12,0)</f>
        <v>72</v>
      </c>
      <c r="E3558" s="436">
        <f>VLOOKUP(C3558,'LICH THI'!C:AA,13,0)</f>
        <v>0</v>
      </c>
      <c r="F3558" s="436" t="str">
        <f t="shared" si="727"/>
        <v/>
      </c>
      <c r="G3558" s="436" t="str">
        <f>VLOOKUP(C3558,'LICH THI'!C:AA,14,0)</f>
        <v/>
      </c>
      <c r="H3558" s="436" t="str">
        <f t="shared" si="718"/>
        <v/>
      </c>
      <c r="I3558" s="436" t="str">
        <f t="shared" si="719"/>
        <v>Nguyễn Hữu Tiệp</v>
      </c>
      <c r="J3558" s="436"/>
      <c r="K3558" s="436">
        <f t="shared" si="720"/>
        <v>1</v>
      </c>
      <c r="L3558" s="436" t="str">
        <f t="shared" si="721"/>
        <v>DC2CO25-DC-1</v>
      </c>
      <c r="M3558" s="436" t="str">
        <f t="shared" si="722"/>
        <v/>
      </c>
      <c r="N3558" s="437" t="e">
        <f t="shared" si="728"/>
        <v>#VALUE!</v>
      </c>
      <c r="O3558" s="437"/>
      <c r="P3558" s="430" t="str">
        <f t="shared" si="723"/>
        <v/>
      </c>
      <c r="U3558" s="177">
        <v>27</v>
      </c>
      <c r="V3558" s="177" t="s">
        <v>3455</v>
      </c>
      <c r="W3558" s="177" t="s">
        <v>3326</v>
      </c>
      <c r="X3558" s="177" t="s">
        <v>4063</v>
      </c>
      <c r="Y3558" s="177" t="s">
        <v>4064</v>
      </c>
      <c r="Z3558" s="177" t="s">
        <v>6780</v>
      </c>
      <c r="AA3558" s="525" t="s">
        <v>4065</v>
      </c>
      <c r="AB3558" s="399" t="str">
        <f t="shared" si="724"/>
        <v>DC2CO25</v>
      </c>
      <c r="AC3558" s="399" t="str">
        <f t="shared" si="725"/>
        <v>DC2CO25-DC</v>
      </c>
      <c r="AD3558" t="str">
        <f>Y3558&amp;"-"&amp;VLOOKUP(AC3558,'LICH THI'!C:AA,9,0)</f>
        <v>65DCCD22432-42483</v>
      </c>
      <c r="AE3558">
        <f t="shared" si="726"/>
        <v>1</v>
      </c>
    </row>
    <row r="3559" spans="1:31" x14ac:dyDescent="0.25">
      <c r="A3559" s="436" t="str">
        <f t="shared" si="716"/>
        <v>DC2CO25-DC-56</v>
      </c>
      <c r="B3559" s="436">
        <f>COUNTIF(AC$4:AC3559,AC3559)</f>
        <v>56</v>
      </c>
      <c r="C3559" s="436" t="str">
        <f t="shared" si="717"/>
        <v>DC2CO25-DC</v>
      </c>
      <c r="D3559" s="436">
        <f>VLOOKUP(C3559,'LICH THI'!C:AA,12,0)</f>
        <v>72</v>
      </c>
      <c r="E3559" s="436">
        <f>VLOOKUP(C3559,'LICH THI'!C:AA,13,0)</f>
        <v>0</v>
      </c>
      <c r="F3559" s="436" t="str">
        <f t="shared" si="727"/>
        <v/>
      </c>
      <c r="G3559" s="436" t="str">
        <f>VLOOKUP(C3559,'LICH THI'!C:AA,14,0)</f>
        <v/>
      </c>
      <c r="H3559" s="436" t="str">
        <f t="shared" si="718"/>
        <v/>
      </c>
      <c r="I3559" s="436" t="str">
        <f t="shared" si="719"/>
        <v>Nguyễn Đình Tú</v>
      </c>
      <c r="J3559" s="436"/>
      <c r="K3559" s="436">
        <f t="shared" si="720"/>
        <v>1</v>
      </c>
      <c r="L3559" s="436" t="str">
        <f t="shared" si="721"/>
        <v>DC2CO25-DC-1</v>
      </c>
      <c r="M3559" s="436" t="str">
        <f t="shared" si="722"/>
        <v/>
      </c>
      <c r="N3559" s="437" t="e">
        <f t="shared" si="728"/>
        <v>#VALUE!</v>
      </c>
      <c r="O3559" s="437"/>
      <c r="P3559" s="430" t="str">
        <f t="shared" si="723"/>
        <v/>
      </c>
      <c r="U3559" s="177">
        <v>28</v>
      </c>
      <c r="V3559" s="177" t="s">
        <v>3455</v>
      </c>
      <c r="W3559" s="177" t="s">
        <v>2780</v>
      </c>
      <c r="X3559" s="177" t="s">
        <v>2697</v>
      </c>
      <c r="Y3559" s="177" t="s">
        <v>4066</v>
      </c>
      <c r="Z3559" s="177" t="s">
        <v>6780</v>
      </c>
      <c r="AA3559" s="525" t="s">
        <v>4067</v>
      </c>
      <c r="AB3559" s="399" t="str">
        <f t="shared" si="724"/>
        <v>DC2CO25</v>
      </c>
      <c r="AC3559" s="399" t="str">
        <f t="shared" si="725"/>
        <v>DC2CO25-DC</v>
      </c>
      <c r="AD3559" t="str">
        <f>Y3559&amp;"-"&amp;VLOOKUP(AC3559,'LICH THI'!C:AA,9,0)</f>
        <v>65DCCD22426-42483</v>
      </c>
      <c r="AE3559">
        <f t="shared" si="726"/>
        <v>1</v>
      </c>
    </row>
    <row r="3560" spans="1:31" x14ac:dyDescent="0.25">
      <c r="A3560" s="436" t="str">
        <f t="shared" si="716"/>
        <v>DC2CO25-DC-57</v>
      </c>
      <c r="B3560" s="436">
        <f>COUNTIF(AC$4:AC3560,AC3560)</f>
        <v>57</v>
      </c>
      <c r="C3560" s="436" t="str">
        <f t="shared" si="717"/>
        <v>DC2CO25-DC</v>
      </c>
      <c r="D3560" s="436">
        <f>VLOOKUP(C3560,'LICH THI'!C:AA,12,0)</f>
        <v>72</v>
      </c>
      <c r="E3560" s="436">
        <f>VLOOKUP(C3560,'LICH THI'!C:AA,13,0)</f>
        <v>0</v>
      </c>
      <c r="F3560" s="436" t="str">
        <f t="shared" si="727"/>
        <v/>
      </c>
      <c r="G3560" s="436" t="str">
        <f>VLOOKUP(C3560,'LICH THI'!C:AA,14,0)</f>
        <v/>
      </c>
      <c r="H3560" s="436" t="str">
        <f t="shared" si="718"/>
        <v/>
      </c>
      <c r="I3560" s="436" t="str">
        <f t="shared" si="719"/>
        <v>Ngô Mạnh Tuân</v>
      </c>
      <c r="J3560" s="436"/>
      <c r="K3560" s="436">
        <f t="shared" si="720"/>
        <v>1</v>
      </c>
      <c r="L3560" s="436" t="str">
        <f t="shared" si="721"/>
        <v>DC2CO25-DC-1</v>
      </c>
      <c r="M3560" s="436" t="str">
        <f t="shared" si="722"/>
        <v/>
      </c>
      <c r="N3560" s="437" t="e">
        <f t="shared" si="728"/>
        <v>#VALUE!</v>
      </c>
      <c r="O3560" s="437"/>
      <c r="P3560" s="430" t="str">
        <f t="shared" si="723"/>
        <v/>
      </c>
      <c r="U3560" s="177">
        <v>29</v>
      </c>
      <c r="V3560" s="177" t="s">
        <v>3455</v>
      </c>
      <c r="W3560" s="177" t="s">
        <v>5160</v>
      </c>
      <c r="X3560" s="177" t="s">
        <v>5142</v>
      </c>
      <c r="Y3560" s="177" t="s">
        <v>6796</v>
      </c>
      <c r="Z3560" s="177" t="s">
        <v>6780</v>
      </c>
      <c r="AA3560" s="525" t="s">
        <v>3445</v>
      </c>
      <c r="AB3560" s="399" t="str">
        <f t="shared" si="724"/>
        <v>DC2CO25</v>
      </c>
      <c r="AC3560" s="399" t="str">
        <f t="shared" si="725"/>
        <v>DC2CO25-DC</v>
      </c>
      <c r="AD3560" t="str">
        <f>Y3560&amp;"-"&amp;VLOOKUP(AC3560,'LICH THI'!C:AA,9,0)</f>
        <v>65DCCD23835-42483</v>
      </c>
      <c r="AE3560">
        <f t="shared" si="726"/>
        <v>1</v>
      </c>
    </row>
    <row r="3561" spans="1:31" x14ac:dyDescent="0.25">
      <c r="A3561" s="436" t="str">
        <f t="shared" si="716"/>
        <v>DC2CO25-DC-58</v>
      </c>
      <c r="B3561" s="436">
        <f>COUNTIF(AC$4:AC3561,AC3561)</f>
        <v>58</v>
      </c>
      <c r="C3561" s="436" t="str">
        <f t="shared" si="717"/>
        <v>DC2CO25-DC</v>
      </c>
      <c r="D3561" s="436">
        <f>VLOOKUP(C3561,'LICH THI'!C:AA,12,0)</f>
        <v>72</v>
      </c>
      <c r="E3561" s="436">
        <f>VLOOKUP(C3561,'LICH THI'!C:AA,13,0)</f>
        <v>0</v>
      </c>
      <c r="F3561" s="436" t="str">
        <f t="shared" si="727"/>
        <v/>
      </c>
      <c r="G3561" s="436" t="str">
        <f>VLOOKUP(C3561,'LICH THI'!C:AA,14,0)</f>
        <v/>
      </c>
      <c r="H3561" s="436" t="str">
        <f t="shared" si="718"/>
        <v/>
      </c>
      <c r="I3561" s="436" t="str">
        <f t="shared" si="719"/>
        <v>Lê Anh Tuấn</v>
      </c>
      <c r="J3561" s="436"/>
      <c r="K3561" s="436">
        <f t="shared" si="720"/>
        <v>1</v>
      </c>
      <c r="L3561" s="436" t="str">
        <f t="shared" si="721"/>
        <v>DC2CO25-DC-1</v>
      </c>
      <c r="M3561" s="436" t="str">
        <f t="shared" si="722"/>
        <v/>
      </c>
      <c r="N3561" s="437" t="e">
        <f t="shared" si="728"/>
        <v>#VALUE!</v>
      </c>
      <c r="O3561" s="437"/>
      <c r="P3561" s="430" t="str">
        <f t="shared" si="723"/>
        <v/>
      </c>
      <c r="U3561" s="177">
        <v>71</v>
      </c>
      <c r="V3561" s="177" t="s">
        <v>3478</v>
      </c>
      <c r="W3561" s="177" t="s">
        <v>4172</v>
      </c>
      <c r="X3561" s="177" t="s">
        <v>2721</v>
      </c>
      <c r="Y3561" s="177" t="s">
        <v>6448</v>
      </c>
      <c r="Z3561" s="177" t="s">
        <v>6780</v>
      </c>
      <c r="AA3561" s="525" t="s">
        <v>3597</v>
      </c>
      <c r="AB3561" s="399" t="str">
        <f t="shared" si="724"/>
        <v>DC2CO25</v>
      </c>
      <c r="AC3561" s="399" t="str">
        <f t="shared" si="725"/>
        <v>DC2CO25-DC</v>
      </c>
      <c r="AD3561" t="str">
        <f>Y3561&amp;"-"&amp;VLOOKUP(AC3561,'LICH THI'!C:AA,9,0)</f>
        <v>65DCDD22388-42483</v>
      </c>
      <c r="AE3561">
        <f t="shared" si="726"/>
        <v>1</v>
      </c>
    </row>
    <row r="3562" spans="1:31" x14ac:dyDescent="0.25">
      <c r="A3562" s="436" t="str">
        <f t="shared" si="716"/>
        <v>DC2CO25-DC-59</v>
      </c>
      <c r="B3562" s="436">
        <f>COUNTIF(AC$4:AC3562,AC3562)</f>
        <v>59</v>
      </c>
      <c r="C3562" s="436" t="str">
        <f t="shared" si="717"/>
        <v>DC2CO25-DC</v>
      </c>
      <c r="D3562" s="436">
        <f>VLOOKUP(C3562,'LICH THI'!C:AA,12,0)</f>
        <v>72</v>
      </c>
      <c r="E3562" s="436">
        <f>VLOOKUP(C3562,'LICH THI'!C:AA,13,0)</f>
        <v>0</v>
      </c>
      <c r="F3562" s="436" t="str">
        <f t="shared" si="727"/>
        <v/>
      </c>
      <c r="G3562" s="436" t="str">
        <f>VLOOKUP(C3562,'LICH THI'!C:AA,14,0)</f>
        <v/>
      </c>
      <c r="H3562" s="436" t="str">
        <f t="shared" si="718"/>
        <v/>
      </c>
      <c r="I3562" s="436" t="str">
        <f t="shared" si="719"/>
        <v>Hoàng Nhật Tùng</v>
      </c>
      <c r="J3562" s="436"/>
      <c r="K3562" s="436">
        <f t="shared" si="720"/>
        <v>1</v>
      </c>
      <c r="L3562" s="436" t="str">
        <f t="shared" si="721"/>
        <v>DC2CO25-DC-1</v>
      </c>
      <c r="M3562" s="436" t="str">
        <f t="shared" si="722"/>
        <v/>
      </c>
      <c r="N3562" s="437" t="e">
        <f t="shared" si="728"/>
        <v>#VALUE!</v>
      </c>
      <c r="O3562" s="437"/>
      <c r="P3562" s="430" t="str">
        <f t="shared" si="723"/>
        <v/>
      </c>
      <c r="U3562" s="177">
        <v>43</v>
      </c>
      <c r="V3562" s="177" t="s">
        <v>3459</v>
      </c>
      <c r="W3562" s="177" t="s">
        <v>6807</v>
      </c>
      <c r="X3562" s="177" t="s">
        <v>3274</v>
      </c>
      <c r="Y3562" s="177" t="s">
        <v>6808</v>
      </c>
      <c r="Z3562" s="177" t="s">
        <v>6780</v>
      </c>
      <c r="AA3562" s="525" t="s">
        <v>6809</v>
      </c>
      <c r="AB3562" s="399" t="str">
        <f t="shared" si="724"/>
        <v>DC2CO25</v>
      </c>
      <c r="AC3562" s="399" t="str">
        <f t="shared" si="725"/>
        <v>DC2CO25-DC</v>
      </c>
      <c r="AD3562" t="str">
        <f>Y3562&amp;"-"&amp;VLOOKUP(AC3562,'LICH THI'!C:AA,9,0)</f>
        <v>65DCCS20644-42483</v>
      </c>
      <c r="AE3562">
        <f t="shared" si="726"/>
        <v>1</v>
      </c>
    </row>
    <row r="3563" spans="1:31" x14ac:dyDescent="0.25">
      <c r="A3563" s="436" t="str">
        <f t="shared" si="716"/>
        <v>DC2CO25-DC-60</v>
      </c>
      <c r="B3563" s="436">
        <f>COUNTIF(AC$4:AC3563,AC3563)</f>
        <v>60</v>
      </c>
      <c r="C3563" s="436" t="str">
        <f t="shared" si="717"/>
        <v>DC2CO25-DC</v>
      </c>
      <c r="D3563" s="436">
        <f>VLOOKUP(C3563,'LICH THI'!C:AA,12,0)</f>
        <v>72</v>
      </c>
      <c r="E3563" s="436">
        <f>VLOOKUP(C3563,'LICH THI'!C:AA,13,0)</f>
        <v>0</v>
      </c>
      <c r="F3563" s="436" t="str">
        <f t="shared" si="727"/>
        <v/>
      </c>
      <c r="G3563" s="436" t="str">
        <f>VLOOKUP(C3563,'LICH THI'!C:AA,14,0)</f>
        <v/>
      </c>
      <c r="H3563" s="436" t="str">
        <f t="shared" si="718"/>
        <v/>
      </c>
      <c r="I3563" s="436" t="str">
        <f t="shared" si="719"/>
        <v>Nguyễn Thanh Tùng</v>
      </c>
      <c r="J3563" s="436"/>
      <c r="K3563" s="436">
        <f t="shared" si="720"/>
        <v>1</v>
      </c>
      <c r="L3563" s="436" t="str">
        <f t="shared" si="721"/>
        <v>DC2CO25-DC-1</v>
      </c>
      <c r="M3563" s="436" t="str">
        <f t="shared" si="722"/>
        <v/>
      </c>
      <c r="N3563" s="437" t="e">
        <f t="shared" si="728"/>
        <v>#VALUE!</v>
      </c>
      <c r="O3563" s="437"/>
      <c r="P3563" s="430" t="str">
        <f t="shared" si="723"/>
        <v/>
      </c>
      <c r="U3563" s="177">
        <v>55</v>
      </c>
      <c r="V3563" s="177" t="s">
        <v>3467</v>
      </c>
      <c r="W3563" s="177" t="s">
        <v>4080</v>
      </c>
      <c r="X3563" s="177" t="s">
        <v>3274</v>
      </c>
      <c r="Y3563" s="177" t="s">
        <v>6816</v>
      </c>
      <c r="Z3563" s="177" t="s">
        <v>6780</v>
      </c>
      <c r="AA3563" s="525" t="s">
        <v>6542</v>
      </c>
      <c r="AB3563" s="399" t="str">
        <f t="shared" si="724"/>
        <v>DC2CO25</v>
      </c>
      <c r="AC3563" s="399" t="str">
        <f t="shared" si="725"/>
        <v>DC2CO25-DC</v>
      </c>
      <c r="AD3563" t="str">
        <f>Y3563&amp;"-"&amp;VLOOKUP(AC3563,'LICH THI'!C:AA,9,0)</f>
        <v>65DCDB20574-42483</v>
      </c>
      <c r="AE3563">
        <f t="shared" si="726"/>
        <v>1</v>
      </c>
    </row>
    <row r="3564" spans="1:31" x14ac:dyDescent="0.25">
      <c r="A3564" s="436" t="str">
        <f t="shared" si="716"/>
        <v>DC2CO25-DC-61</v>
      </c>
      <c r="B3564" s="436">
        <f>COUNTIF(AC$4:AC3564,AC3564)</f>
        <v>61</v>
      </c>
      <c r="C3564" s="436" t="str">
        <f t="shared" si="717"/>
        <v>DC2CO25-DC</v>
      </c>
      <c r="D3564" s="436">
        <f>VLOOKUP(C3564,'LICH THI'!C:AA,12,0)</f>
        <v>72</v>
      </c>
      <c r="E3564" s="436">
        <f>VLOOKUP(C3564,'LICH THI'!C:AA,13,0)</f>
        <v>0</v>
      </c>
      <c r="F3564" s="436" t="str">
        <f t="shared" si="727"/>
        <v/>
      </c>
      <c r="G3564" s="436" t="str">
        <f>VLOOKUP(C3564,'LICH THI'!C:AA,14,0)</f>
        <v/>
      </c>
      <c r="H3564" s="436" t="str">
        <f t="shared" si="718"/>
        <v/>
      </c>
      <c r="I3564" s="436" t="str">
        <f t="shared" si="719"/>
        <v>Nguyễn Đức Tuyên</v>
      </c>
      <c r="J3564" s="436"/>
      <c r="K3564" s="436">
        <f t="shared" si="720"/>
        <v>1</v>
      </c>
      <c r="L3564" s="436" t="str">
        <f t="shared" si="721"/>
        <v>DC2CO25-DC-1</v>
      </c>
      <c r="M3564" s="436" t="str">
        <f t="shared" si="722"/>
        <v/>
      </c>
      <c r="N3564" s="437" t="e">
        <f t="shared" si="728"/>
        <v>#VALUE!</v>
      </c>
      <c r="O3564" s="437"/>
      <c r="P3564" s="430" t="str">
        <f t="shared" si="723"/>
        <v/>
      </c>
      <c r="U3564" s="177">
        <v>72</v>
      </c>
      <c r="V3564" s="177" t="s">
        <v>3478</v>
      </c>
      <c r="W3564" s="177" t="s">
        <v>3103</v>
      </c>
      <c r="X3564" s="177" t="s">
        <v>4015</v>
      </c>
      <c r="Y3564" s="177" t="s">
        <v>6825</v>
      </c>
      <c r="Z3564" s="177" t="s">
        <v>6780</v>
      </c>
      <c r="AA3564" s="525" t="s">
        <v>4365</v>
      </c>
      <c r="AB3564" s="399" t="str">
        <f t="shared" si="724"/>
        <v>DC2CO25</v>
      </c>
      <c r="AC3564" s="399" t="str">
        <f t="shared" si="725"/>
        <v>DC2CO25-DC</v>
      </c>
      <c r="AD3564" t="str">
        <f>Y3564&amp;"-"&amp;VLOOKUP(AC3564,'LICH THI'!C:AA,9,0)</f>
        <v>65DCDD21665-42483</v>
      </c>
      <c r="AE3564">
        <f t="shared" si="726"/>
        <v>1</v>
      </c>
    </row>
    <row r="3565" spans="1:31" x14ac:dyDescent="0.25">
      <c r="A3565" s="436" t="str">
        <f t="shared" si="716"/>
        <v>DC2CO25-DC-62</v>
      </c>
      <c r="B3565" s="436">
        <f>COUNTIF(AC$4:AC3565,AC3565)</f>
        <v>62</v>
      </c>
      <c r="C3565" s="436" t="str">
        <f t="shared" si="717"/>
        <v>DC2CO25-DC</v>
      </c>
      <c r="D3565" s="436">
        <f>VLOOKUP(C3565,'LICH THI'!C:AA,12,0)</f>
        <v>72</v>
      </c>
      <c r="E3565" s="436">
        <f>VLOOKUP(C3565,'LICH THI'!C:AA,13,0)</f>
        <v>0</v>
      </c>
      <c r="F3565" s="436" t="str">
        <f t="shared" si="727"/>
        <v/>
      </c>
      <c r="G3565" s="436" t="str">
        <f>VLOOKUP(C3565,'LICH THI'!C:AA,14,0)</f>
        <v/>
      </c>
      <c r="H3565" s="436" t="str">
        <f t="shared" si="718"/>
        <v/>
      </c>
      <c r="I3565" s="436" t="str">
        <f t="shared" si="719"/>
        <v>Tạ Kim Tuyên</v>
      </c>
      <c r="J3565" s="436"/>
      <c r="K3565" s="436">
        <f t="shared" si="720"/>
        <v>1</v>
      </c>
      <c r="L3565" s="436" t="str">
        <f t="shared" si="721"/>
        <v>DC2CO25-DC-1</v>
      </c>
      <c r="M3565" s="436" t="str">
        <f t="shared" si="722"/>
        <v/>
      </c>
      <c r="N3565" s="437" t="e">
        <f t="shared" si="728"/>
        <v>#VALUE!</v>
      </c>
      <c r="O3565" s="437"/>
      <c r="P3565" s="430" t="str">
        <f t="shared" si="723"/>
        <v/>
      </c>
      <c r="U3565" s="177">
        <v>9</v>
      </c>
      <c r="V3565" s="177" t="s">
        <v>3301</v>
      </c>
      <c r="W3565" s="177" t="s">
        <v>5429</v>
      </c>
      <c r="X3565" s="177" t="s">
        <v>4015</v>
      </c>
      <c r="Y3565" s="177" t="s">
        <v>5430</v>
      </c>
      <c r="Z3565" s="177" t="s">
        <v>6780</v>
      </c>
      <c r="AA3565" s="525" t="s">
        <v>2850</v>
      </c>
      <c r="AB3565" s="399" t="str">
        <f t="shared" si="724"/>
        <v>DC2CO25</v>
      </c>
      <c r="AC3565" s="399" t="str">
        <f t="shared" si="725"/>
        <v>DC2CO25-DC</v>
      </c>
      <c r="AD3565" t="str">
        <f>Y3565&amp;"-"&amp;VLOOKUP(AC3565,'LICH THI'!C:AA,9,0)</f>
        <v>64DCDD3060-42483</v>
      </c>
      <c r="AE3565">
        <f t="shared" si="726"/>
        <v>1</v>
      </c>
    </row>
    <row r="3566" spans="1:31" x14ac:dyDescent="0.25">
      <c r="A3566" s="436" t="str">
        <f t="shared" si="716"/>
        <v>DC2CO25-DC-63</v>
      </c>
      <c r="B3566" s="436">
        <f>COUNTIF(AC$4:AC3566,AC3566)</f>
        <v>63</v>
      </c>
      <c r="C3566" s="436" t="str">
        <f t="shared" si="717"/>
        <v>DC2CO25-DC</v>
      </c>
      <c r="D3566" s="436">
        <f>VLOOKUP(C3566,'LICH THI'!C:AA,12,0)</f>
        <v>72</v>
      </c>
      <c r="E3566" s="436">
        <f>VLOOKUP(C3566,'LICH THI'!C:AA,13,0)</f>
        <v>0</v>
      </c>
      <c r="F3566" s="436" t="str">
        <f t="shared" si="727"/>
        <v/>
      </c>
      <c r="G3566" s="436" t="str">
        <f>VLOOKUP(C3566,'LICH THI'!C:AA,14,0)</f>
        <v/>
      </c>
      <c r="H3566" s="436" t="str">
        <f t="shared" si="718"/>
        <v/>
      </c>
      <c r="I3566" s="436" t="str">
        <f t="shared" si="719"/>
        <v>Lại Thế Tường</v>
      </c>
      <c r="J3566" s="436"/>
      <c r="K3566" s="436">
        <f t="shared" si="720"/>
        <v>1</v>
      </c>
      <c r="L3566" s="436" t="str">
        <f t="shared" si="721"/>
        <v>DC2CO25-DC-1</v>
      </c>
      <c r="M3566" s="436" t="str">
        <f t="shared" si="722"/>
        <v/>
      </c>
      <c r="N3566" s="437" t="e">
        <f t="shared" si="728"/>
        <v>#VALUE!</v>
      </c>
      <c r="O3566" s="437"/>
      <c r="P3566" s="430" t="str">
        <f t="shared" si="723"/>
        <v/>
      </c>
      <c r="U3566" s="177">
        <v>44</v>
      </c>
      <c r="V3566" s="177" t="s">
        <v>3459</v>
      </c>
      <c r="W3566" s="177" t="s">
        <v>5482</v>
      </c>
      <c r="X3566" s="177" t="s">
        <v>5483</v>
      </c>
      <c r="Y3566" s="177" t="s">
        <v>5484</v>
      </c>
      <c r="Z3566" s="177" t="s">
        <v>6780</v>
      </c>
      <c r="AA3566" s="525" t="s">
        <v>5485</v>
      </c>
      <c r="AB3566" s="399" t="str">
        <f t="shared" si="724"/>
        <v>DC2CO25</v>
      </c>
      <c r="AC3566" s="399" t="str">
        <f t="shared" si="725"/>
        <v>DC2CO25-DC</v>
      </c>
      <c r="AD3566" t="str">
        <f>Y3566&amp;"-"&amp;VLOOKUP(AC3566,'LICH THI'!C:AA,9,0)</f>
        <v>65DCCS22715-42483</v>
      </c>
      <c r="AE3566">
        <f t="shared" si="726"/>
        <v>1</v>
      </c>
    </row>
    <row r="3567" spans="1:31" x14ac:dyDescent="0.25">
      <c r="A3567" s="436" t="str">
        <f t="shared" si="716"/>
        <v>DC2CO25-DC-64</v>
      </c>
      <c r="B3567" s="436">
        <f>COUNTIF(AC$4:AC3567,AC3567)</f>
        <v>64</v>
      </c>
      <c r="C3567" s="436" t="str">
        <f t="shared" si="717"/>
        <v>DC2CO25-DC</v>
      </c>
      <c r="D3567" s="436">
        <f>VLOOKUP(C3567,'LICH THI'!C:AA,12,0)</f>
        <v>72</v>
      </c>
      <c r="E3567" s="436">
        <f>VLOOKUP(C3567,'LICH THI'!C:AA,13,0)</f>
        <v>0</v>
      </c>
      <c r="F3567" s="436" t="str">
        <f t="shared" si="727"/>
        <v/>
      </c>
      <c r="G3567" s="436" t="str">
        <f>VLOOKUP(C3567,'LICH THI'!C:AA,14,0)</f>
        <v/>
      </c>
      <c r="H3567" s="436" t="str">
        <f t="shared" si="718"/>
        <v/>
      </c>
      <c r="I3567" s="436" t="str">
        <f t="shared" si="719"/>
        <v>Thái Hữu Thành</v>
      </c>
      <c r="J3567" s="436"/>
      <c r="K3567" s="436">
        <f t="shared" si="720"/>
        <v>1</v>
      </c>
      <c r="L3567" s="436" t="str">
        <f t="shared" si="721"/>
        <v>DC2CO25-DC-1</v>
      </c>
      <c r="M3567" s="436" t="str">
        <f t="shared" si="722"/>
        <v/>
      </c>
      <c r="N3567" s="437" t="e">
        <f t="shared" si="728"/>
        <v>#VALUE!</v>
      </c>
      <c r="O3567" s="437"/>
      <c r="P3567" s="430" t="str">
        <f t="shared" si="723"/>
        <v/>
      </c>
      <c r="U3567" s="177">
        <v>69</v>
      </c>
      <c r="V3567" s="177" t="s">
        <v>3478</v>
      </c>
      <c r="W3567" s="177" t="s">
        <v>6264</v>
      </c>
      <c r="X3567" s="177" t="s">
        <v>2894</v>
      </c>
      <c r="Y3567" s="177" t="s">
        <v>6265</v>
      </c>
      <c r="Z3567" s="177" t="s">
        <v>6780</v>
      </c>
      <c r="AA3567" s="525" t="s">
        <v>6266</v>
      </c>
      <c r="AB3567" s="399" t="str">
        <f t="shared" si="724"/>
        <v>DC2CO25</v>
      </c>
      <c r="AC3567" s="399" t="str">
        <f t="shared" si="725"/>
        <v>DC2CO25-DC</v>
      </c>
      <c r="AD3567" t="str">
        <f>Y3567&amp;"-"&amp;VLOOKUP(AC3567,'LICH THI'!C:AA,9,0)</f>
        <v>65DCDD23092-42483</v>
      </c>
      <c r="AE3567">
        <f t="shared" si="726"/>
        <v>1</v>
      </c>
    </row>
    <row r="3568" spans="1:31" x14ac:dyDescent="0.25">
      <c r="A3568" s="436" t="str">
        <f t="shared" si="716"/>
        <v>DC2CO25-DC-65</v>
      </c>
      <c r="B3568" s="436">
        <f>COUNTIF(AC$4:AC3568,AC3568)</f>
        <v>65</v>
      </c>
      <c r="C3568" s="436" t="str">
        <f t="shared" si="717"/>
        <v>DC2CO25-DC</v>
      </c>
      <c r="D3568" s="436">
        <f>VLOOKUP(C3568,'LICH THI'!C:AA,12,0)</f>
        <v>72</v>
      </c>
      <c r="E3568" s="436">
        <f>VLOOKUP(C3568,'LICH THI'!C:AA,13,0)</f>
        <v>0</v>
      </c>
      <c r="F3568" s="436" t="str">
        <f t="shared" si="727"/>
        <v/>
      </c>
      <c r="G3568" s="436" t="str">
        <f>VLOOKUP(C3568,'LICH THI'!C:AA,14,0)</f>
        <v/>
      </c>
      <c r="H3568" s="436" t="str">
        <f t="shared" si="718"/>
        <v/>
      </c>
      <c r="I3568" s="436" t="str">
        <f t="shared" si="719"/>
        <v>Vũ Quang Thành</v>
      </c>
      <c r="J3568" s="436"/>
      <c r="K3568" s="436">
        <f t="shared" si="720"/>
        <v>1</v>
      </c>
      <c r="L3568" s="436" t="str">
        <f t="shared" si="721"/>
        <v>DC2CO25-DC-1</v>
      </c>
      <c r="M3568" s="436" t="str">
        <f t="shared" si="722"/>
        <v/>
      </c>
      <c r="N3568" s="437" t="e">
        <f t="shared" si="728"/>
        <v>#VALUE!</v>
      </c>
      <c r="O3568" s="437"/>
      <c r="P3568" s="430" t="str">
        <f t="shared" si="723"/>
        <v/>
      </c>
      <c r="U3568" s="177">
        <v>63</v>
      </c>
      <c r="V3568" s="177" t="s">
        <v>3892</v>
      </c>
      <c r="W3568" s="177" t="s">
        <v>6177</v>
      </c>
      <c r="X3568" s="177" t="s">
        <v>2894</v>
      </c>
      <c r="Y3568" s="177" t="s">
        <v>6651</v>
      </c>
      <c r="Z3568" s="177" t="s">
        <v>6780</v>
      </c>
      <c r="AA3568" s="525" t="s">
        <v>6652</v>
      </c>
      <c r="AB3568" s="399" t="str">
        <f t="shared" si="724"/>
        <v>DC2CO25</v>
      </c>
      <c r="AC3568" s="399" t="str">
        <f t="shared" si="725"/>
        <v>DC2CO25-DC</v>
      </c>
      <c r="AD3568" t="str">
        <f>Y3568&amp;"-"&amp;VLOOKUP(AC3568,'LICH THI'!C:AA,9,0)</f>
        <v>65DCDB20552-42483</v>
      </c>
      <c r="AE3568">
        <f t="shared" si="726"/>
        <v>1</v>
      </c>
    </row>
    <row r="3569" spans="1:31" x14ac:dyDescent="0.25">
      <c r="A3569" s="436" t="str">
        <f t="shared" si="716"/>
        <v>DC2CO25-DC-66</v>
      </c>
      <c r="B3569" s="436">
        <f>COUNTIF(AC$4:AC3569,AC3569)</f>
        <v>66</v>
      </c>
      <c r="C3569" s="436" t="str">
        <f t="shared" si="717"/>
        <v>DC2CO25-DC</v>
      </c>
      <c r="D3569" s="436">
        <f>VLOOKUP(C3569,'LICH THI'!C:AA,12,0)</f>
        <v>72</v>
      </c>
      <c r="E3569" s="436">
        <f>VLOOKUP(C3569,'LICH THI'!C:AA,13,0)</f>
        <v>0</v>
      </c>
      <c r="F3569" s="436" t="str">
        <f t="shared" si="727"/>
        <v/>
      </c>
      <c r="G3569" s="436" t="str">
        <f>VLOOKUP(C3569,'LICH THI'!C:AA,14,0)</f>
        <v/>
      </c>
      <c r="H3569" s="436" t="str">
        <f t="shared" si="718"/>
        <v/>
      </c>
      <c r="I3569" s="436" t="str">
        <f t="shared" si="719"/>
        <v>Bạch Xuân Thắng</v>
      </c>
      <c r="J3569" s="436"/>
      <c r="K3569" s="436">
        <f t="shared" si="720"/>
        <v>1</v>
      </c>
      <c r="L3569" s="436" t="str">
        <f t="shared" si="721"/>
        <v>DC2CO25-DC-1</v>
      </c>
      <c r="M3569" s="436" t="str">
        <f t="shared" si="722"/>
        <v/>
      </c>
      <c r="N3569" s="437" t="e">
        <f t="shared" si="728"/>
        <v>#VALUE!</v>
      </c>
      <c r="O3569" s="437"/>
      <c r="P3569" s="430" t="str">
        <f t="shared" si="723"/>
        <v/>
      </c>
      <c r="U3569" s="177">
        <v>64</v>
      </c>
      <c r="V3569" s="177" t="s">
        <v>3892</v>
      </c>
      <c r="W3569" s="177" t="s">
        <v>6821</v>
      </c>
      <c r="X3569" s="177" t="s">
        <v>3464</v>
      </c>
      <c r="Y3569" s="177" t="s">
        <v>6822</v>
      </c>
      <c r="Z3569" s="177" t="s">
        <v>6780</v>
      </c>
      <c r="AA3569" s="525" t="s">
        <v>5347</v>
      </c>
      <c r="AB3569" s="399" t="str">
        <f t="shared" si="724"/>
        <v>DC2CO25</v>
      </c>
      <c r="AC3569" s="399" t="str">
        <f t="shared" si="725"/>
        <v>DC2CO25-DC</v>
      </c>
      <c r="AD3569" t="str">
        <f>Y3569&amp;"-"&amp;VLOOKUP(AC3569,'LICH THI'!C:AA,9,0)</f>
        <v>65DCDB20565-42483</v>
      </c>
      <c r="AE3569">
        <f t="shared" si="726"/>
        <v>1</v>
      </c>
    </row>
    <row r="3570" spans="1:31" x14ac:dyDescent="0.25">
      <c r="A3570" s="436" t="str">
        <f t="shared" si="716"/>
        <v>DC2CO25-DC-67</v>
      </c>
      <c r="B3570" s="436">
        <f>COUNTIF(AC$4:AC3570,AC3570)</f>
        <v>67</v>
      </c>
      <c r="C3570" s="436" t="str">
        <f t="shared" si="717"/>
        <v>DC2CO25-DC</v>
      </c>
      <c r="D3570" s="436">
        <f>VLOOKUP(C3570,'LICH THI'!C:AA,12,0)</f>
        <v>72</v>
      </c>
      <c r="E3570" s="436">
        <f>VLOOKUP(C3570,'LICH THI'!C:AA,13,0)</f>
        <v>0</v>
      </c>
      <c r="F3570" s="436" t="str">
        <f t="shared" si="727"/>
        <v/>
      </c>
      <c r="G3570" s="436" t="str">
        <f>VLOOKUP(C3570,'LICH THI'!C:AA,14,0)</f>
        <v/>
      </c>
      <c r="H3570" s="436" t="str">
        <f t="shared" si="718"/>
        <v/>
      </c>
      <c r="I3570" s="436" t="str">
        <f t="shared" si="719"/>
        <v>Trương Văn Thắng</v>
      </c>
      <c r="J3570" s="436"/>
      <c r="K3570" s="436">
        <f t="shared" si="720"/>
        <v>1</v>
      </c>
      <c r="L3570" s="436" t="str">
        <f t="shared" si="721"/>
        <v>DC2CO25-DC-1</v>
      </c>
      <c r="M3570" s="436" t="str">
        <f t="shared" si="722"/>
        <v/>
      </c>
      <c r="N3570" s="437" t="e">
        <f t="shared" si="728"/>
        <v>#VALUE!</v>
      </c>
      <c r="O3570" s="437"/>
      <c r="P3570" s="430" t="str">
        <f t="shared" si="723"/>
        <v/>
      </c>
      <c r="U3570" s="177">
        <v>41</v>
      </c>
      <c r="V3570" s="177" t="s">
        <v>3459</v>
      </c>
      <c r="W3570" s="177" t="s">
        <v>3463</v>
      </c>
      <c r="X3570" s="177" t="s">
        <v>3464</v>
      </c>
      <c r="Y3570" s="177" t="s">
        <v>3465</v>
      </c>
      <c r="Z3570" s="177" t="s">
        <v>6780</v>
      </c>
      <c r="AA3570" s="525" t="s">
        <v>3466</v>
      </c>
      <c r="AB3570" s="399" t="str">
        <f t="shared" si="724"/>
        <v>DC2CO25</v>
      </c>
      <c r="AC3570" s="399" t="str">
        <f t="shared" si="725"/>
        <v>DC2CO25-DC</v>
      </c>
      <c r="AD3570" t="str">
        <f>Y3570&amp;"-"&amp;VLOOKUP(AC3570,'LICH THI'!C:AA,9,0)</f>
        <v>65DCCS23361-42483</v>
      </c>
      <c r="AE3570">
        <f t="shared" si="726"/>
        <v>1</v>
      </c>
    </row>
    <row r="3571" spans="1:31" x14ac:dyDescent="0.25">
      <c r="A3571" s="436" t="str">
        <f t="shared" si="716"/>
        <v>DC2CO25-DC-68</v>
      </c>
      <c r="B3571" s="436">
        <f>COUNTIF(AC$4:AC3571,AC3571)</f>
        <v>68</v>
      </c>
      <c r="C3571" s="436" t="str">
        <f t="shared" si="717"/>
        <v>DC2CO25-DC</v>
      </c>
      <c r="D3571" s="436">
        <f>VLOOKUP(C3571,'LICH THI'!C:AA,12,0)</f>
        <v>72</v>
      </c>
      <c r="E3571" s="436">
        <f>VLOOKUP(C3571,'LICH THI'!C:AA,13,0)</f>
        <v>0</v>
      </c>
      <c r="F3571" s="436" t="str">
        <f t="shared" si="727"/>
        <v/>
      </c>
      <c r="G3571" s="436" t="str">
        <f>VLOOKUP(C3571,'LICH THI'!C:AA,14,0)</f>
        <v/>
      </c>
      <c r="H3571" s="436" t="str">
        <f t="shared" si="718"/>
        <v/>
      </c>
      <c r="I3571" s="436" t="str">
        <f t="shared" si="719"/>
        <v>Lê Công Thiện</v>
      </c>
      <c r="J3571" s="436"/>
      <c r="K3571" s="436">
        <f t="shared" si="720"/>
        <v>1</v>
      </c>
      <c r="L3571" s="436" t="str">
        <f t="shared" si="721"/>
        <v>DC2CO25-DC-1</v>
      </c>
      <c r="M3571" s="436" t="str">
        <f t="shared" si="722"/>
        <v/>
      </c>
      <c r="N3571" s="437" t="e">
        <f t="shared" si="728"/>
        <v>#VALUE!</v>
      </c>
      <c r="O3571" s="437"/>
      <c r="P3571" s="430" t="str">
        <f t="shared" si="723"/>
        <v/>
      </c>
      <c r="U3571" s="177">
        <v>70</v>
      </c>
      <c r="V3571" s="177" t="s">
        <v>3478</v>
      </c>
      <c r="W3571" s="177" t="s">
        <v>3153</v>
      </c>
      <c r="X3571" s="177" t="s">
        <v>4004</v>
      </c>
      <c r="Y3571" s="177" t="s">
        <v>6824</v>
      </c>
      <c r="Z3571" s="177" t="s">
        <v>6780</v>
      </c>
      <c r="AA3571" s="525" t="s">
        <v>4404</v>
      </c>
      <c r="AB3571" s="399" t="str">
        <f t="shared" si="724"/>
        <v>DC2CO25</v>
      </c>
      <c r="AC3571" s="399" t="str">
        <f t="shared" si="725"/>
        <v>DC2CO25-DC</v>
      </c>
      <c r="AD3571" t="str">
        <f>Y3571&amp;"-"&amp;VLOOKUP(AC3571,'LICH THI'!C:AA,9,0)</f>
        <v>65DCDD23931-42483</v>
      </c>
      <c r="AE3571">
        <f t="shared" si="726"/>
        <v>1</v>
      </c>
    </row>
    <row r="3572" spans="1:31" x14ac:dyDescent="0.25">
      <c r="A3572" s="436" t="str">
        <f t="shared" si="716"/>
        <v>DC2CO25-DC-69</v>
      </c>
      <c r="B3572" s="436">
        <f>COUNTIF(AC$4:AC3572,AC3572)</f>
        <v>69</v>
      </c>
      <c r="C3572" s="436" t="str">
        <f t="shared" si="717"/>
        <v>DC2CO25-DC</v>
      </c>
      <c r="D3572" s="436">
        <f>VLOOKUP(C3572,'LICH THI'!C:AA,12,0)</f>
        <v>72</v>
      </c>
      <c r="E3572" s="436">
        <f>VLOOKUP(C3572,'LICH THI'!C:AA,13,0)</f>
        <v>0</v>
      </c>
      <c r="F3572" s="436" t="str">
        <f t="shared" si="727"/>
        <v/>
      </c>
      <c r="G3572" s="436" t="str">
        <f>VLOOKUP(C3572,'LICH THI'!C:AA,14,0)</f>
        <v/>
      </c>
      <c r="H3572" s="436" t="str">
        <f t="shared" si="718"/>
        <v/>
      </c>
      <c r="I3572" s="436" t="str">
        <f t="shared" si="719"/>
        <v>Vũ Văn Thiện</v>
      </c>
      <c r="J3572" s="436"/>
      <c r="K3572" s="436">
        <f t="shared" si="720"/>
        <v>1</v>
      </c>
      <c r="L3572" s="436" t="str">
        <f t="shared" si="721"/>
        <v>DC2CO25-DC-1</v>
      </c>
      <c r="M3572" s="436" t="str">
        <f t="shared" si="722"/>
        <v/>
      </c>
      <c r="N3572" s="437" t="e">
        <f t="shared" si="728"/>
        <v>#VALUE!</v>
      </c>
      <c r="O3572" s="437"/>
      <c r="P3572" s="430" t="str">
        <f t="shared" si="723"/>
        <v/>
      </c>
      <c r="U3572" s="177">
        <v>42</v>
      </c>
      <c r="V3572" s="177" t="s">
        <v>3459</v>
      </c>
      <c r="W3572" s="177" t="s">
        <v>2914</v>
      </c>
      <c r="X3572" s="177" t="s">
        <v>4004</v>
      </c>
      <c r="Y3572" s="177" t="s">
        <v>5478</v>
      </c>
      <c r="Z3572" s="177" t="s">
        <v>6780</v>
      </c>
      <c r="AA3572" s="525" t="s">
        <v>4836</v>
      </c>
      <c r="AB3572" s="399" t="str">
        <f t="shared" si="724"/>
        <v>DC2CO25</v>
      </c>
      <c r="AC3572" s="399" t="str">
        <f t="shared" si="725"/>
        <v>DC2CO25-DC</v>
      </c>
      <c r="AD3572" t="str">
        <f>Y3572&amp;"-"&amp;VLOOKUP(AC3572,'LICH THI'!C:AA,9,0)</f>
        <v>65DCCS20641-42483</v>
      </c>
      <c r="AE3572">
        <f t="shared" si="726"/>
        <v>1</v>
      </c>
    </row>
    <row r="3573" spans="1:31" x14ac:dyDescent="0.25">
      <c r="A3573" s="436" t="str">
        <f t="shared" si="716"/>
        <v>DC2CO25-DC-70</v>
      </c>
      <c r="B3573" s="436">
        <f>COUNTIF(AC$4:AC3573,AC3573)</f>
        <v>70</v>
      </c>
      <c r="C3573" s="436" t="str">
        <f t="shared" si="717"/>
        <v>DC2CO25-DC</v>
      </c>
      <c r="D3573" s="436">
        <f>VLOOKUP(C3573,'LICH THI'!C:AA,12,0)</f>
        <v>72</v>
      </c>
      <c r="E3573" s="436">
        <f>VLOOKUP(C3573,'LICH THI'!C:AA,13,0)</f>
        <v>0</v>
      </c>
      <c r="F3573" s="436" t="str">
        <f t="shared" si="727"/>
        <v/>
      </c>
      <c r="G3573" s="436" t="str">
        <f>VLOOKUP(C3573,'LICH THI'!C:AA,14,0)</f>
        <v/>
      </c>
      <c r="H3573" s="436" t="str">
        <f t="shared" si="718"/>
        <v/>
      </c>
      <c r="I3573" s="436" t="str">
        <f t="shared" si="719"/>
        <v>Đặng Trần Việt</v>
      </c>
      <c r="J3573" s="436"/>
      <c r="K3573" s="436">
        <f t="shared" si="720"/>
        <v>1</v>
      </c>
      <c r="L3573" s="436" t="str">
        <f t="shared" si="721"/>
        <v>DC2CO25-DC-1</v>
      </c>
      <c r="M3573" s="436" t="str">
        <f t="shared" si="722"/>
        <v/>
      </c>
      <c r="N3573" s="437" t="e">
        <f t="shared" si="728"/>
        <v>#VALUE!</v>
      </c>
      <c r="O3573" s="437"/>
      <c r="P3573" s="430" t="str">
        <f t="shared" si="723"/>
        <v/>
      </c>
      <c r="U3573" s="177">
        <v>7</v>
      </c>
      <c r="V3573" s="177" t="s">
        <v>2724</v>
      </c>
      <c r="W3573" s="177" t="s">
        <v>3193</v>
      </c>
      <c r="X3573" s="177" t="s">
        <v>2996</v>
      </c>
      <c r="Y3573" s="177" t="s">
        <v>4678</v>
      </c>
      <c r="Z3573" s="177" t="s">
        <v>6780</v>
      </c>
      <c r="AA3573" s="525" t="s">
        <v>3420</v>
      </c>
      <c r="AB3573" s="399" t="str">
        <f t="shared" si="724"/>
        <v>DC2CO25</v>
      </c>
      <c r="AC3573" s="399" t="str">
        <f t="shared" si="725"/>
        <v>DC2CO25-DC</v>
      </c>
      <c r="AD3573" t="str">
        <f>Y3573&amp;"-"&amp;VLOOKUP(AC3573,'LICH THI'!C:AA,9,0)</f>
        <v>64DCCA3038-42483</v>
      </c>
      <c r="AE3573">
        <f t="shared" si="726"/>
        <v>1</v>
      </c>
    </row>
    <row r="3574" spans="1:31" x14ac:dyDescent="0.25">
      <c r="A3574" s="436" t="str">
        <f t="shared" si="716"/>
        <v>DC2CO25-DC-71</v>
      </c>
      <c r="B3574" s="436">
        <f>COUNTIF(AC$4:AC3574,AC3574)</f>
        <v>71</v>
      </c>
      <c r="C3574" s="436" t="str">
        <f t="shared" si="717"/>
        <v>DC2CO25-DC</v>
      </c>
      <c r="D3574" s="436">
        <f>VLOOKUP(C3574,'LICH THI'!C:AA,12,0)</f>
        <v>72</v>
      </c>
      <c r="E3574" s="436">
        <f>VLOOKUP(C3574,'LICH THI'!C:AA,13,0)</f>
        <v>0</v>
      </c>
      <c r="F3574" s="436" t="str">
        <f t="shared" si="727"/>
        <v/>
      </c>
      <c r="G3574" s="436" t="str">
        <f>VLOOKUP(C3574,'LICH THI'!C:AA,14,0)</f>
        <v/>
      </c>
      <c r="H3574" s="436" t="str">
        <f t="shared" si="718"/>
        <v/>
      </c>
      <c r="I3574" s="436" t="str">
        <f t="shared" si="719"/>
        <v>Nguyễn Kiến Việt</v>
      </c>
      <c r="J3574" s="436"/>
      <c r="K3574" s="436">
        <f t="shared" si="720"/>
        <v>1</v>
      </c>
      <c r="L3574" s="436" t="str">
        <f t="shared" si="721"/>
        <v>DC2CO25-DC-1</v>
      </c>
      <c r="M3574" s="436" t="str">
        <f t="shared" si="722"/>
        <v/>
      </c>
      <c r="N3574" s="437" t="e">
        <f t="shared" si="728"/>
        <v>#VALUE!</v>
      </c>
      <c r="O3574" s="437"/>
      <c r="P3574" s="430" t="str">
        <f t="shared" si="723"/>
        <v/>
      </c>
      <c r="U3574" s="177">
        <v>30</v>
      </c>
      <c r="V3574" s="177" t="s">
        <v>3455</v>
      </c>
      <c r="W3574" s="177" t="s">
        <v>6797</v>
      </c>
      <c r="X3574" s="177" t="s">
        <v>2996</v>
      </c>
      <c r="Y3574" s="177" t="s">
        <v>6798</v>
      </c>
      <c r="Z3574" s="177" t="s">
        <v>6780</v>
      </c>
      <c r="AA3574" s="525" t="s">
        <v>4666</v>
      </c>
      <c r="AB3574" s="399" t="str">
        <f t="shared" si="724"/>
        <v>DC2CO25</v>
      </c>
      <c r="AC3574" s="399" t="str">
        <f t="shared" si="725"/>
        <v>DC2CO25-DC</v>
      </c>
      <c r="AD3574" t="str">
        <f>Y3574&amp;"-"&amp;VLOOKUP(AC3574,'LICH THI'!C:AA,9,0)</f>
        <v>65DCCD22427-42483</v>
      </c>
      <c r="AE3574">
        <f t="shared" si="726"/>
        <v>1</v>
      </c>
    </row>
    <row r="3575" spans="1:31" x14ac:dyDescent="0.25">
      <c r="A3575" s="436" t="str">
        <f t="shared" si="716"/>
        <v>DC2CO25-DC-72</v>
      </c>
      <c r="B3575" s="436">
        <f>COUNTIF(AC$4:AC3575,AC3575)</f>
        <v>72</v>
      </c>
      <c r="C3575" s="436" t="str">
        <f t="shared" si="717"/>
        <v>DC2CO25-DC</v>
      </c>
      <c r="D3575" s="436">
        <f>VLOOKUP(C3575,'LICH THI'!C:AA,12,0)</f>
        <v>72</v>
      </c>
      <c r="E3575" s="436">
        <f>VLOOKUP(C3575,'LICH THI'!C:AA,13,0)</f>
        <v>0</v>
      </c>
      <c r="F3575" s="436" t="str">
        <f t="shared" si="727"/>
        <v/>
      </c>
      <c r="G3575" s="436" t="str">
        <f>VLOOKUP(C3575,'LICH THI'!C:AA,14,0)</f>
        <v/>
      </c>
      <c r="H3575" s="436" t="str">
        <f t="shared" si="718"/>
        <v/>
      </c>
      <c r="I3575" s="436" t="str">
        <f t="shared" si="719"/>
        <v>Phan Văn Võ</v>
      </c>
      <c r="J3575" s="436"/>
      <c r="K3575" s="436">
        <f t="shared" si="720"/>
        <v>1</v>
      </c>
      <c r="L3575" s="436" t="str">
        <f t="shared" si="721"/>
        <v>DC2CO25-DC-1</v>
      </c>
      <c r="M3575" s="436" t="str">
        <f t="shared" si="722"/>
        <v/>
      </c>
      <c r="N3575" s="437" t="e">
        <f t="shared" si="728"/>
        <v>#VALUE!</v>
      </c>
      <c r="O3575" s="437"/>
      <c r="P3575" s="430" t="str">
        <f t="shared" si="723"/>
        <v/>
      </c>
      <c r="U3575" s="177">
        <v>3</v>
      </c>
      <c r="V3575" s="177" t="s">
        <v>2603</v>
      </c>
      <c r="W3575" s="177" t="s">
        <v>3197</v>
      </c>
      <c r="X3575" s="177" t="s">
        <v>6781</v>
      </c>
      <c r="Y3575" s="177" t="s">
        <v>6782</v>
      </c>
      <c r="Z3575" s="177" t="s">
        <v>6780</v>
      </c>
      <c r="AA3575" s="525" t="s">
        <v>6783</v>
      </c>
      <c r="AB3575" s="399" t="str">
        <f t="shared" si="724"/>
        <v>DC2CO25</v>
      </c>
      <c r="AC3575" s="399" t="str">
        <f t="shared" si="725"/>
        <v>DC2CO25-DC</v>
      </c>
      <c r="AD3575" t="str">
        <f>Y3575&amp;"-"&amp;VLOOKUP(AC3575,'LICH THI'!C:AA,9,0)</f>
        <v>62DCCD3135-42483</v>
      </c>
      <c r="AE3575">
        <f t="shared" si="726"/>
        <v>1</v>
      </c>
    </row>
    <row r="3576" spans="1:31" x14ac:dyDescent="0.25">
      <c r="A3576" s="436" t="str">
        <f t="shared" si="716"/>
        <v>DC2CO26-DC-1</v>
      </c>
      <c r="B3576" s="436">
        <f>COUNTIF(AC$4:AC3576,AC3576)</f>
        <v>1</v>
      </c>
      <c r="C3576" s="436" t="str">
        <f t="shared" si="717"/>
        <v>DC2CO26-DC</v>
      </c>
      <c r="D3576" s="436">
        <f>VLOOKUP(C3576,'LICH THI'!C:AA,12,0)</f>
        <v>9</v>
      </c>
      <c r="E3576" s="436">
        <f>VLOOKUP(C3576,'LICH THI'!C:AA,13,0)</f>
        <v>0</v>
      </c>
      <c r="F3576" s="436" t="str">
        <f t="shared" si="727"/>
        <v/>
      </c>
      <c r="G3576" s="436" t="str">
        <f>VLOOKUP(C3576,'LICH THI'!C:AA,14,0)</f>
        <v/>
      </c>
      <c r="H3576" s="436" t="str">
        <f t="shared" si="718"/>
        <v/>
      </c>
      <c r="I3576" s="436" t="str">
        <f t="shared" si="719"/>
        <v>Đinh Văn Chung</v>
      </c>
      <c r="J3576" s="436"/>
      <c r="K3576" s="436">
        <f t="shared" si="720"/>
        <v>1</v>
      </c>
      <c r="L3576" s="436" t="str">
        <f t="shared" si="721"/>
        <v>DC2CO26-DC-1</v>
      </c>
      <c r="M3576" s="436" t="str">
        <f t="shared" si="722"/>
        <v/>
      </c>
      <c r="N3576" s="437" t="e">
        <f t="shared" si="728"/>
        <v>#VALUE!</v>
      </c>
      <c r="O3576" s="437"/>
      <c r="P3576" s="430" t="str">
        <f t="shared" si="723"/>
        <v/>
      </c>
      <c r="U3576" s="177">
        <v>4</v>
      </c>
      <c r="V3576" s="177" t="s">
        <v>4894</v>
      </c>
      <c r="W3576" s="177" t="s">
        <v>4052</v>
      </c>
      <c r="X3576" s="177" t="s">
        <v>2731</v>
      </c>
      <c r="Y3576" s="177" t="s">
        <v>6686</v>
      </c>
      <c r="Z3576" s="177" t="s">
        <v>6684</v>
      </c>
      <c r="AA3576" s="525" t="s">
        <v>3321</v>
      </c>
      <c r="AB3576" s="399" t="str">
        <f t="shared" si="724"/>
        <v>DC2CO26</v>
      </c>
      <c r="AC3576" s="399" t="str">
        <f t="shared" si="725"/>
        <v>DC2CO26-DC</v>
      </c>
      <c r="AD3576" t="str">
        <f>Y3576&amp;"-"&amp;VLOOKUP(AC3576,'LICH THI'!C:AA,9,0)</f>
        <v>65DCOT24373-42483</v>
      </c>
      <c r="AE3576">
        <f t="shared" si="726"/>
        <v>1</v>
      </c>
    </row>
    <row r="3577" spans="1:31" x14ac:dyDescent="0.25">
      <c r="A3577" s="436" t="str">
        <f t="shared" si="716"/>
        <v>DC2CO26-DC-2</v>
      </c>
      <c r="B3577" s="436">
        <f>COUNTIF(AC$4:AC3577,AC3577)</f>
        <v>2</v>
      </c>
      <c r="C3577" s="436" t="str">
        <f t="shared" si="717"/>
        <v>DC2CO26-DC</v>
      </c>
      <c r="D3577" s="436">
        <f>VLOOKUP(C3577,'LICH THI'!C:AA,12,0)</f>
        <v>9</v>
      </c>
      <c r="E3577" s="436">
        <f>VLOOKUP(C3577,'LICH THI'!C:AA,13,0)</f>
        <v>0</v>
      </c>
      <c r="F3577" s="436" t="str">
        <f t="shared" si="727"/>
        <v/>
      </c>
      <c r="G3577" s="436" t="str">
        <f>VLOOKUP(C3577,'LICH THI'!C:AA,14,0)</f>
        <v/>
      </c>
      <c r="H3577" s="436" t="str">
        <f t="shared" si="718"/>
        <v/>
      </c>
      <c r="I3577" s="436" t="str">
        <f t="shared" si="719"/>
        <v>Lưu Quang Đoàn</v>
      </c>
      <c r="J3577" s="436"/>
      <c r="K3577" s="436">
        <f t="shared" si="720"/>
        <v>1</v>
      </c>
      <c r="L3577" s="436" t="str">
        <f t="shared" si="721"/>
        <v>DC2CO26-DC-1</v>
      </c>
      <c r="M3577" s="436" t="str">
        <f t="shared" si="722"/>
        <v/>
      </c>
      <c r="N3577" s="437" t="e">
        <f t="shared" si="728"/>
        <v>#VALUE!</v>
      </c>
      <c r="O3577" s="437"/>
      <c r="P3577" s="430" t="str">
        <f t="shared" si="723"/>
        <v/>
      </c>
      <c r="U3577" s="177">
        <v>5</v>
      </c>
      <c r="V3577" s="177" t="s">
        <v>4894</v>
      </c>
      <c r="W3577" s="177" t="s">
        <v>6098</v>
      </c>
      <c r="X3577" s="177" t="s">
        <v>3121</v>
      </c>
      <c r="Y3577" s="177" t="s">
        <v>6099</v>
      </c>
      <c r="Z3577" s="177" t="s">
        <v>6684</v>
      </c>
      <c r="AA3577" s="525" t="s">
        <v>6100</v>
      </c>
      <c r="AB3577" s="399" t="str">
        <f t="shared" si="724"/>
        <v>DC2CO26</v>
      </c>
      <c r="AC3577" s="399" t="str">
        <f t="shared" si="725"/>
        <v>DC2CO26-DC</v>
      </c>
      <c r="AD3577" t="str">
        <f>Y3577&amp;"-"&amp;VLOOKUP(AC3577,'LICH THI'!C:AA,9,0)</f>
        <v>65DCOT21768-42483</v>
      </c>
      <c r="AE3577">
        <f t="shared" si="726"/>
        <v>1</v>
      </c>
    </row>
    <row r="3578" spans="1:31" x14ac:dyDescent="0.25">
      <c r="A3578" s="436" t="str">
        <f t="shared" si="716"/>
        <v>DC2CO26-DC-3</v>
      </c>
      <c r="B3578" s="436">
        <f>COUNTIF(AC$4:AC3578,AC3578)</f>
        <v>3</v>
      </c>
      <c r="C3578" s="436" t="str">
        <f t="shared" si="717"/>
        <v>DC2CO26-DC</v>
      </c>
      <c r="D3578" s="436">
        <f>VLOOKUP(C3578,'LICH THI'!C:AA,12,0)</f>
        <v>9</v>
      </c>
      <c r="E3578" s="436">
        <f>VLOOKUP(C3578,'LICH THI'!C:AA,13,0)</f>
        <v>0</v>
      </c>
      <c r="F3578" s="436" t="str">
        <f t="shared" si="727"/>
        <v/>
      </c>
      <c r="G3578" s="436" t="str">
        <f>VLOOKUP(C3578,'LICH THI'!C:AA,14,0)</f>
        <v/>
      </c>
      <c r="H3578" s="436" t="str">
        <f t="shared" si="718"/>
        <v/>
      </c>
      <c r="I3578" s="436" t="str">
        <f t="shared" si="719"/>
        <v>Đỗ Văn Hòa</v>
      </c>
      <c r="J3578" s="436"/>
      <c r="K3578" s="436">
        <f t="shared" si="720"/>
        <v>1</v>
      </c>
      <c r="L3578" s="436" t="str">
        <f t="shared" si="721"/>
        <v>DC2CO26-DC-1</v>
      </c>
      <c r="M3578" s="436" t="str">
        <f t="shared" si="722"/>
        <v/>
      </c>
      <c r="N3578" s="437" t="e">
        <f t="shared" si="728"/>
        <v>#VALUE!</v>
      </c>
      <c r="O3578" s="437"/>
      <c r="P3578" s="430" t="str">
        <f t="shared" si="723"/>
        <v/>
      </c>
      <c r="U3578" s="177">
        <v>2</v>
      </c>
      <c r="V3578" s="177" t="s">
        <v>3400</v>
      </c>
      <c r="W3578" s="177" t="s">
        <v>3663</v>
      </c>
      <c r="X3578" s="177" t="s">
        <v>2660</v>
      </c>
      <c r="Y3578" s="177" t="s">
        <v>6685</v>
      </c>
      <c r="Z3578" s="177" t="s">
        <v>6684</v>
      </c>
      <c r="AA3578" s="525" t="s">
        <v>5874</v>
      </c>
      <c r="AB3578" s="399" t="str">
        <f t="shared" si="724"/>
        <v>DC2CO26</v>
      </c>
      <c r="AC3578" s="399" t="str">
        <f t="shared" si="725"/>
        <v>DC2CO26-DC</v>
      </c>
      <c r="AD3578" t="str">
        <f>Y3578&amp;"-"&amp;VLOOKUP(AC3578,'LICH THI'!C:AA,9,0)</f>
        <v>64DCOT3210-42483</v>
      </c>
      <c r="AE3578">
        <f t="shared" si="726"/>
        <v>1</v>
      </c>
    </row>
    <row r="3579" spans="1:31" x14ac:dyDescent="0.25">
      <c r="A3579" s="436" t="str">
        <f t="shared" si="716"/>
        <v>DC2CO26-DC-4</v>
      </c>
      <c r="B3579" s="436">
        <f>COUNTIF(AC$4:AC3579,AC3579)</f>
        <v>4</v>
      </c>
      <c r="C3579" s="436" t="str">
        <f t="shared" si="717"/>
        <v>DC2CO26-DC</v>
      </c>
      <c r="D3579" s="436">
        <f>VLOOKUP(C3579,'LICH THI'!C:AA,12,0)</f>
        <v>9</v>
      </c>
      <c r="E3579" s="436">
        <f>VLOOKUP(C3579,'LICH THI'!C:AA,13,0)</f>
        <v>0</v>
      </c>
      <c r="F3579" s="436" t="str">
        <f t="shared" si="727"/>
        <v/>
      </c>
      <c r="G3579" s="436" t="str">
        <f>VLOOKUP(C3579,'LICH THI'!C:AA,14,0)</f>
        <v/>
      </c>
      <c r="H3579" s="436" t="str">
        <f t="shared" si="718"/>
        <v/>
      </c>
      <c r="I3579" s="436" t="str">
        <f t="shared" si="719"/>
        <v>Nguyễn Duy Hưng</v>
      </c>
      <c r="J3579" s="436"/>
      <c r="K3579" s="436">
        <f t="shared" si="720"/>
        <v>1</v>
      </c>
      <c r="L3579" s="436" t="str">
        <f t="shared" si="721"/>
        <v>DC2CO26-DC-1</v>
      </c>
      <c r="M3579" s="436" t="str">
        <f t="shared" si="722"/>
        <v/>
      </c>
      <c r="N3579" s="437" t="e">
        <f t="shared" si="728"/>
        <v>#VALUE!</v>
      </c>
      <c r="O3579" s="437"/>
      <c r="P3579" s="430" t="str">
        <f t="shared" si="723"/>
        <v/>
      </c>
      <c r="U3579" s="177">
        <v>6</v>
      </c>
      <c r="V3579" s="177" t="s">
        <v>4894</v>
      </c>
      <c r="W3579" s="177" t="s">
        <v>2969</v>
      </c>
      <c r="X3579" s="177" t="s">
        <v>2804</v>
      </c>
      <c r="Y3579" s="177" t="s">
        <v>6105</v>
      </c>
      <c r="Z3579" s="177" t="s">
        <v>6684</v>
      </c>
      <c r="AA3579" s="525" t="s">
        <v>4400</v>
      </c>
      <c r="AB3579" s="399" t="str">
        <f t="shared" si="724"/>
        <v>DC2CO26</v>
      </c>
      <c r="AC3579" s="399" t="str">
        <f t="shared" si="725"/>
        <v>DC2CO26-DC</v>
      </c>
      <c r="AD3579" t="str">
        <f>Y3579&amp;"-"&amp;VLOOKUP(AC3579,'LICH THI'!C:AA,9,0)</f>
        <v>65DCOT21358-42483</v>
      </c>
      <c r="AE3579">
        <f t="shared" si="726"/>
        <v>1</v>
      </c>
    </row>
    <row r="3580" spans="1:31" x14ac:dyDescent="0.25">
      <c r="A3580" s="436" t="str">
        <f t="shared" si="716"/>
        <v>DC2CO26-DC-5</v>
      </c>
      <c r="B3580" s="436">
        <f>COUNTIF(AC$4:AC3580,AC3580)</f>
        <v>5</v>
      </c>
      <c r="C3580" s="436" t="str">
        <f t="shared" si="717"/>
        <v>DC2CO26-DC</v>
      </c>
      <c r="D3580" s="436">
        <f>VLOOKUP(C3580,'LICH THI'!C:AA,12,0)</f>
        <v>9</v>
      </c>
      <c r="E3580" s="436">
        <f>VLOOKUP(C3580,'LICH THI'!C:AA,13,0)</f>
        <v>0</v>
      </c>
      <c r="F3580" s="436" t="str">
        <f t="shared" si="727"/>
        <v/>
      </c>
      <c r="G3580" s="436" t="str">
        <f>VLOOKUP(C3580,'LICH THI'!C:AA,14,0)</f>
        <v/>
      </c>
      <c r="H3580" s="436" t="str">
        <f t="shared" si="718"/>
        <v/>
      </c>
      <c r="I3580" s="436" t="str">
        <f t="shared" si="719"/>
        <v>Đinh Trung Kiên</v>
      </c>
      <c r="J3580" s="436"/>
      <c r="K3580" s="436">
        <f t="shared" si="720"/>
        <v>1</v>
      </c>
      <c r="L3580" s="436" t="str">
        <f t="shared" si="721"/>
        <v>DC2CO26-DC-1</v>
      </c>
      <c r="M3580" s="436" t="str">
        <f t="shared" si="722"/>
        <v/>
      </c>
      <c r="N3580" s="437" t="e">
        <f t="shared" si="728"/>
        <v>#VALUE!</v>
      </c>
      <c r="O3580" s="437"/>
      <c r="P3580" s="430" t="str">
        <f t="shared" si="723"/>
        <v/>
      </c>
      <c r="U3580" s="177">
        <v>7</v>
      </c>
      <c r="V3580" s="177" t="s">
        <v>4894</v>
      </c>
      <c r="W3580" s="177" t="s">
        <v>6687</v>
      </c>
      <c r="X3580" s="177" t="s">
        <v>2762</v>
      </c>
      <c r="Y3580" s="177" t="s">
        <v>6688</v>
      </c>
      <c r="Z3580" s="177" t="s">
        <v>6684</v>
      </c>
      <c r="AA3580" s="525" t="s">
        <v>6112</v>
      </c>
      <c r="AB3580" s="399" t="str">
        <f t="shared" si="724"/>
        <v>DC2CO26</v>
      </c>
      <c r="AC3580" s="399" t="str">
        <f t="shared" si="725"/>
        <v>DC2CO26-DC</v>
      </c>
      <c r="AD3580" t="str">
        <f>Y3580&amp;"-"&amp;VLOOKUP(AC3580,'LICH THI'!C:AA,9,0)</f>
        <v>65DCOT23116-42483</v>
      </c>
      <c r="AE3580">
        <f t="shared" si="726"/>
        <v>1</v>
      </c>
    </row>
    <row r="3581" spans="1:31" x14ac:dyDescent="0.25">
      <c r="A3581" s="436" t="str">
        <f t="shared" si="716"/>
        <v>DC2CO26-DC-6</v>
      </c>
      <c r="B3581" s="436">
        <f>COUNTIF(AC$4:AC3581,AC3581)</f>
        <v>6</v>
      </c>
      <c r="C3581" s="436" t="str">
        <f t="shared" si="717"/>
        <v>DC2CO26-DC</v>
      </c>
      <c r="D3581" s="436">
        <f>VLOOKUP(C3581,'LICH THI'!C:AA,12,0)</f>
        <v>9</v>
      </c>
      <c r="E3581" s="436">
        <f>VLOOKUP(C3581,'LICH THI'!C:AA,13,0)</f>
        <v>0</v>
      </c>
      <c r="F3581" s="436" t="str">
        <f t="shared" si="727"/>
        <v/>
      </c>
      <c r="G3581" s="436" t="str">
        <f>VLOOKUP(C3581,'LICH THI'!C:AA,14,0)</f>
        <v/>
      </c>
      <c r="H3581" s="436" t="str">
        <f t="shared" si="718"/>
        <v/>
      </c>
      <c r="I3581" s="436" t="str">
        <f t="shared" si="719"/>
        <v>Đỗ Văn Thành</v>
      </c>
      <c r="J3581" s="436"/>
      <c r="K3581" s="436">
        <f t="shared" si="720"/>
        <v>1</v>
      </c>
      <c r="L3581" s="436" t="str">
        <f t="shared" si="721"/>
        <v>DC2CO26-DC-1</v>
      </c>
      <c r="M3581" s="436" t="str">
        <f t="shared" si="722"/>
        <v/>
      </c>
      <c r="N3581" s="437" t="e">
        <f t="shared" si="728"/>
        <v>#VALUE!</v>
      </c>
      <c r="O3581" s="437"/>
      <c r="P3581" s="430" t="str">
        <f t="shared" si="723"/>
        <v/>
      </c>
      <c r="U3581" s="177">
        <v>8</v>
      </c>
      <c r="V3581" s="177" t="s">
        <v>4894</v>
      </c>
      <c r="W3581" s="177" t="s">
        <v>3663</v>
      </c>
      <c r="X3581" s="177" t="s">
        <v>2894</v>
      </c>
      <c r="Y3581" s="177" t="s">
        <v>6111</v>
      </c>
      <c r="Z3581" s="177" t="s">
        <v>6684</v>
      </c>
      <c r="AA3581" s="525" t="s">
        <v>6112</v>
      </c>
      <c r="AB3581" s="399" t="str">
        <f t="shared" si="724"/>
        <v>DC2CO26</v>
      </c>
      <c r="AC3581" s="399" t="str">
        <f t="shared" si="725"/>
        <v>DC2CO26-DC</v>
      </c>
      <c r="AD3581" t="str">
        <f>Y3581&amp;"-"&amp;VLOOKUP(AC3581,'LICH THI'!C:AA,9,0)</f>
        <v>65DCOT23130-42483</v>
      </c>
      <c r="AE3581">
        <f t="shared" si="726"/>
        <v>1</v>
      </c>
    </row>
    <row r="3582" spans="1:31" x14ac:dyDescent="0.25">
      <c r="A3582" s="436" t="str">
        <f t="shared" si="716"/>
        <v>DC2CO26-DC-7</v>
      </c>
      <c r="B3582" s="436">
        <f>COUNTIF(AC$4:AC3582,AC3582)</f>
        <v>7</v>
      </c>
      <c r="C3582" s="436" t="str">
        <f t="shared" si="717"/>
        <v>DC2CO26-DC</v>
      </c>
      <c r="D3582" s="436">
        <f>VLOOKUP(C3582,'LICH THI'!C:AA,12,0)</f>
        <v>9</v>
      </c>
      <c r="E3582" s="436">
        <f>VLOOKUP(C3582,'LICH THI'!C:AA,13,0)</f>
        <v>0</v>
      </c>
      <c r="F3582" s="436" t="str">
        <f t="shared" si="727"/>
        <v/>
      </c>
      <c r="G3582" s="436" t="str">
        <f>VLOOKUP(C3582,'LICH THI'!C:AA,14,0)</f>
        <v/>
      </c>
      <c r="H3582" s="436" t="str">
        <f t="shared" si="718"/>
        <v/>
      </c>
      <c r="I3582" s="436" t="str">
        <f t="shared" si="719"/>
        <v>Nguyễn Hồng Thế</v>
      </c>
      <c r="J3582" s="436"/>
      <c r="K3582" s="436">
        <f t="shared" si="720"/>
        <v>1</v>
      </c>
      <c r="L3582" s="436" t="str">
        <f t="shared" si="721"/>
        <v>DC2CO26-DC-1</v>
      </c>
      <c r="M3582" s="436" t="str">
        <f t="shared" si="722"/>
        <v/>
      </c>
      <c r="N3582" s="437" t="e">
        <f t="shared" si="728"/>
        <v>#VALUE!</v>
      </c>
      <c r="O3582" s="437"/>
      <c r="P3582" s="430" t="str">
        <f t="shared" si="723"/>
        <v/>
      </c>
      <c r="U3582" s="177">
        <v>1</v>
      </c>
      <c r="V3582" s="177" t="s">
        <v>3856</v>
      </c>
      <c r="W3582" s="177" t="s">
        <v>2693</v>
      </c>
      <c r="X3582" s="177" t="s">
        <v>5416</v>
      </c>
      <c r="Y3582" s="177" t="s">
        <v>6224</v>
      </c>
      <c r="Z3582" s="177" t="s">
        <v>6684</v>
      </c>
      <c r="AA3582" s="525" t="s">
        <v>3334</v>
      </c>
      <c r="AB3582" s="399" t="str">
        <f t="shared" si="724"/>
        <v>DC2CO26</v>
      </c>
      <c r="AC3582" s="399" t="str">
        <f t="shared" si="725"/>
        <v>DC2CO26-DC</v>
      </c>
      <c r="AD3582" t="str">
        <f>Y3582&amp;"-"&amp;VLOOKUP(AC3582,'LICH THI'!C:AA,9,0)</f>
        <v>64DCOT3074-42483</v>
      </c>
      <c r="AE3582">
        <f t="shared" si="726"/>
        <v>1</v>
      </c>
    </row>
    <row r="3583" spans="1:31" x14ac:dyDescent="0.25">
      <c r="A3583" s="436" t="str">
        <f t="shared" si="716"/>
        <v>DC2CO26-DC-8</v>
      </c>
      <c r="B3583" s="436">
        <f>COUNTIF(AC$4:AC3583,AC3583)</f>
        <v>8</v>
      </c>
      <c r="C3583" s="436" t="str">
        <f t="shared" si="717"/>
        <v>DC2CO26-DC</v>
      </c>
      <c r="D3583" s="436">
        <f>VLOOKUP(C3583,'LICH THI'!C:AA,12,0)</f>
        <v>9</v>
      </c>
      <c r="E3583" s="436">
        <f>VLOOKUP(C3583,'LICH THI'!C:AA,13,0)</f>
        <v>0</v>
      </c>
      <c r="F3583" s="436" t="str">
        <f t="shared" si="727"/>
        <v/>
      </c>
      <c r="G3583" s="436" t="str">
        <f>VLOOKUP(C3583,'LICH THI'!C:AA,14,0)</f>
        <v/>
      </c>
      <c r="H3583" s="436" t="str">
        <f t="shared" si="718"/>
        <v/>
      </c>
      <c r="I3583" s="436" t="str">
        <f t="shared" si="719"/>
        <v>Phạm Văn Triệu</v>
      </c>
      <c r="J3583" s="436"/>
      <c r="K3583" s="436">
        <f t="shared" si="720"/>
        <v>1</v>
      </c>
      <c r="L3583" s="436" t="str">
        <f t="shared" si="721"/>
        <v>DC2CO26-DC-1</v>
      </c>
      <c r="M3583" s="436" t="str">
        <f t="shared" si="722"/>
        <v/>
      </c>
      <c r="N3583" s="437" t="e">
        <f t="shared" si="728"/>
        <v>#VALUE!</v>
      </c>
      <c r="O3583" s="437"/>
      <c r="P3583" s="430" t="str">
        <f t="shared" si="723"/>
        <v/>
      </c>
      <c r="U3583" s="177">
        <v>9</v>
      </c>
      <c r="V3583" s="177" t="s">
        <v>4894</v>
      </c>
      <c r="W3583" s="177" t="s">
        <v>2738</v>
      </c>
      <c r="X3583" s="177" t="s">
        <v>6115</v>
      </c>
      <c r="Y3583" s="177" t="s">
        <v>6116</v>
      </c>
      <c r="Z3583" s="177" t="s">
        <v>6684</v>
      </c>
      <c r="AA3583" s="525" t="s">
        <v>6117</v>
      </c>
      <c r="AB3583" s="399" t="str">
        <f t="shared" si="724"/>
        <v>DC2CO26</v>
      </c>
      <c r="AC3583" s="399" t="str">
        <f t="shared" si="725"/>
        <v>DC2CO26-DC</v>
      </c>
      <c r="AD3583" t="str">
        <f>Y3583&amp;"-"&amp;VLOOKUP(AC3583,'LICH THI'!C:AA,9,0)</f>
        <v>65DCOT22742-42483</v>
      </c>
      <c r="AE3583">
        <f t="shared" si="726"/>
        <v>1</v>
      </c>
    </row>
    <row r="3584" spans="1:31" x14ac:dyDescent="0.25">
      <c r="A3584" s="436" t="str">
        <f t="shared" si="716"/>
        <v>DC2CO26-DC-9</v>
      </c>
      <c r="B3584" s="436">
        <f>COUNTIF(AC$4:AC3584,AC3584)</f>
        <v>9</v>
      </c>
      <c r="C3584" s="436" t="str">
        <f t="shared" si="717"/>
        <v>DC2CO26-DC</v>
      </c>
      <c r="D3584" s="436">
        <f>VLOOKUP(C3584,'LICH THI'!C:AA,12,0)</f>
        <v>9</v>
      </c>
      <c r="E3584" s="436">
        <f>VLOOKUP(C3584,'LICH THI'!C:AA,13,0)</f>
        <v>0</v>
      </c>
      <c r="F3584" s="436" t="str">
        <f t="shared" si="727"/>
        <v/>
      </c>
      <c r="G3584" s="436" t="str">
        <f>VLOOKUP(C3584,'LICH THI'!C:AA,14,0)</f>
        <v/>
      </c>
      <c r="H3584" s="436" t="str">
        <f t="shared" si="718"/>
        <v/>
      </c>
      <c r="I3584" s="436" t="str">
        <f t="shared" si="719"/>
        <v>Nguyễn Công Vinh</v>
      </c>
      <c r="J3584" s="436"/>
      <c r="K3584" s="436">
        <f t="shared" si="720"/>
        <v>1</v>
      </c>
      <c r="L3584" s="436" t="str">
        <f t="shared" si="721"/>
        <v>DC2CO26-DC-1</v>
      </c>
      <c r="M3584" s="436" t="str">
        <f t="shared" si="722"/>
        <v/>
      </c>
      <c r="N3584" s="437" t="e">
        <f t="shared" si="728"/>
        <v>#VALUE!</v>
      </c>
      <c r="O3584" s="437"/>
      <c r="P3584" s="430" t="str">
        <f t="shared" si="723"/>
        <v/>
      </c>
      <c r="U3584" s="177">
        <v>10</v>
      </c>
      <c r="V3584" s="177" t="s">
        <v>4894</v>
      </c>
      <c r="W3584" s="177" t="s">
        <v>2720</v>
      </c>
      <c r="X3584" s="177" t="s">
        <v>3099</v>
      </c>
      <c r="Y3584" s="177" t="s">
        <v>6689</v>
      </c>
      <c r="Z3584" s="177" t="s">
        <v>6684</v>
      </c>
      <c r="AA3584" s="525" t="s">
        <v>3321</v>
      </c>
      <c r="AB3584" s="399" t="str">
        <f t="shared" si="724"/>
        <v>DC2CO26</v>
      </c>
      <c r="AC3584" s="399" t="str">
        <f t="shared" si="725"/>
        <v>DC2CO26-DC</v>
      </c>
      <c r="AD3584" t="str">
        <f>Y3584&amp;"-"&amp;VLOOKUP(AC3584,'LICH THI'!C:AA,9,0)</f>
        <v>65DCOT24027-42483</v>
      </c>
      <c r="AE3584">
        <f t="shared" si="726"/>
        <v>1</v>
      </c>
    </row>
    <row r="3585" spans="1:31" x14ac:dyDescent="0.25">
      <c r="A3585" s="436" t="str">
        <f t="shared" si="716"/>
        <v>DC2CO28-DC-1</v>
      </c>
      <c r="B3585" s="436">
        <f>COUNTIF(AC$4:AC3585,AC3585)</f>
        <v>1</v>
      </c>
      <c r="C3585" s="436" t="str">
        <f t="shared" si="717"/>
        <v>DC2CO28-DC</v>
      </c>
      <c r="D3585" s="436">
        <f>VLOOKUP(C3585,'LICH THI'!C:AA,12,0)</f>
        <v>2</v>
      </c>
      <c r="E3585" s="436">
        <f>VLOOKUP(C3585,'LICH THI'!C:AA,13,0)</f>
        <v>2</v>
      </c>
      <c r="F3585" s="436">
        <f t="shared" si="727"/>
        <v>2</v>
      </c>
      <c r="G3585" s="436">
        <f>VLOOKUP(C3585,'LICH THI'!C:AA,14,0)</f>
        <v>1</v>
      </c>
      <c r="H3585" s="436">
        <f t="shared" si="718"/>
        <v>1</v>
      </c>
      <c r="I3585" s="436" t="str">
        <f t="shared" si="719"/>
        <v>Lường Văn Đạt</v>
      </c>
      <c r="J3585" s="436"/>
      <c r="K3585" s="436">
        <f t="shared" si="720"/>
        <v>1</v>
      </c>
      <c r="L3585" s="436" t="str">
        <f t="shared" si="721"/>
        <v>DC2CO28-DC-1</v>
      </c>
      <c r="M3585" s="436">
        <f t="shared" si="722"/>
        <v>0</v>
      </c>
      <c r="N3585" s="437">
        <f t="shared" si="728"/>
        <v>2</v>
      </c>
      <c r="O3585" s="437"/>
      <c r="P3585" s="430" t="str">
        <f t="shared" si="723"/>
        <v/>
      </c>
      <c r="U3585" s="177">
        <v>1</v>
      </c>
      <c r="V3585" s="177" t="s">
        <v>3102</v>
      </c>
      <c r="W3585" s="177" t="s">
        <v>3658</v>
      </c>
      <c r="X3585" s="177" t="s">
        <v>2746</v>
      </c>
      <c r="Y3585" s="177" t="s">
        <v>3659</v>
      </c>
      <c r="Z3585" s="177" t="s">
        <v>7026</v>
      </c>
      <c r="AA3585" s="525" t="s">
        <v>3660</v>
      </c>
      <c r="AB3585" s="399" t="str">
        <f t="shared" si="724"/>
        <v>DC2CO28</v>
      </c>
      <c r="AC3585" s="399" t="str">
        <f t="shared" si="725"/>
        <v>DC2CO28-DC</v>
      </c>
      <c r="AD3585" t="str">
        <f>Y3585&amp;"-"&amp;VLOOKUP(AC3585,'LICH THI'!C:AA,9,0)</f>
        <v>62DCCD3024-42474</v>
      </c>
      <c r="AE3585">
        <f t="shared" si="726"/>
        <v>1</v>
      </c>
    </row>
    <row r="3586" spans="1:31" x14ac:dyDescent="0.25">
      <c r="A3586" s="436" t="str">
        <f t="shared" si="716"/>
        <v>DC2CO28-DC-2</v>
      </c>
      <c r="B3586" s="436">
        <f>COUNTIF(AC$4:AC3586,AC3586)</f>
        <v>2</v>
      </c>
      <c r="C3586" s="436" t="str">
        <f t="shared" si="717"/>
        <v>DC2CO28-DC</v>
      </c>
      <c r="D3586" s="436">
        <f>VLOOKUP(C3586,'LICH THI'!C:AA,12,0)</f>
        <v>2</v>
      </c>
      <c r="E3586" s="436">
        <f>VLOOKUP(C3586,'LICH THI'!C:AA,13,0)</f>
        <v>2</v>
      </c>
      <c r="F3586" s="436">
        <f t="shared" si="727"/>
        <v>2</v>
      </c>
      <c r="G3586" s="436">
        <f>VLOOKUP(C3586,'LICH THI'!C:AA,14,0)</f>
        <v>1</v>
      </c>
      <c r="H3586" s="436">
        <f t="shared" si="718"/>
        <v>1</v>
      </c>
      <c r="I3586" s="436" t="str">
        <f t="shared" si="719"/>
        <v>Nguyễn Minh Hảo</v>
      </c>
      <c r="J3586" s="436"/>
      <c r="K3586" s="436">
        <f t="shared" si="720"/>
        <v>1</v>
      </c>
      <c r="L3586" s="436" t="str">
        <f t="shared" si="721"/>
        <v>DC2CO28-DC-1</v>
      </c>
      <c r="M3586" s="436">
        <f t="shared" si="722"/>
        <v>0</v>
      </c>
      <c r="N3586" s="437">
        <f t="shared" si="728"/>
        <v>1</v>
      </c>
      <c r="O3586" s="437"/>
      <c r="P3586" s="430" t="str">
        <f t="shared" si="723"/>
        <v/>
      </c>
      <c r="U3586" s="177">
        <v>2</v>
      </c>
      <c r="V3586" s="177" t="s">
        <v>3229</v>
      </c>
      <c r="W3586" s="177" t="s">
        <v>2708</v>
      </c>
      <c r="X3586" s="177" t="s">
        <v>5742</v>
      </c>
      <c r="Y3586" s="177" t="s">
        <v>6770</v>
      </c>
      <c r="Z3586" s="177" t="s">
        <v>7026</v>
      </c>
      <c r="AA3586" s="525" t="s">
        <v>4174</v>
      </c>
      <c r="AB3586" s="399" t="str">
        <f t="shared" si="724"/>
        <v>DC2CO28</v>
      </c>
      <c r="AC3586" s="399" t="str">
        <f t="shared" si="725"/>
        <v>DC2CO28-DC</v>
      </c>
      <c r="AD3586" t="str">
        <f>Y3586&amp;"-"&amp;VLOOKUP(AC3586,'LICH THI'!C:AA,9,0)</f>
        <v>63DCDB3056-42474</v>
      </c>
      <c r="AE3586">
        <f t="shared" si="726"/>
        <v>1</v>
      </c>
    </row>
    <row r="3587" spans="1:31" x14ac:dyDescent="0.25">
      <c r="A3587" s="436" t="str">
        <f t="shared" si="716"/>
        <v>DC2CO28-DL-1</v>
      </c>
      <c r="B3587" s="436">
        <f>COUNTIF(AC$4:AC3587,AC3587)</f>
        <v>1</v>
      </c>
      <c r="C3587" s="436" t="str">
        <f t="shared" si="717"/>
        <v>DC2CO28-DL</v>
      </c>
      <c r="D3587" s="436">
        <f>VLOOKUP(C3587,'LICH THI'!C:AA,12,0)</f>
        <v>52</v>
      </c>
      <c r="E3587" s="436">
        <f>VLOOKUP(C3587,'LICH THI'!C:AA,13,0)</f>
        <v>52</v>
      </c>
      <c r="F3587" s="436">
        <f t="shared" si="727"/>
        <v>52</v>
      </c>
      <c r="G3587" s="436">
        <f>VLOOKUP(C3587,'LICH THI'!C:AA,14,0)</f>
        <v>1</v>
      </c>
      <c r="H3587" s="436">
        <f t="shared" si="718"/>
        <v>1</v>
      </c>
      <c r="I3587" s="436" t="str">
        <f t="shared" si="719"/>
        <v>Nguyễn Văn Chí</v>
      </c>
      <c r="J3587" s="436"/>
      <c r="K3587" s="436">
        <f t="shared" si="720"/>
        <v>1</v>
      </c>
      <c r="L3587" s="436" t="str">
        <f t="shared" si="721"/>
        <v>DC2CO28-DL-1</v>
      </c>
      <c r="M3587" s="436">
        <f t="shared" si="722"/>
        <v>28</v>
      </c>
      <c r="N3587" s="437">
        <f t="shared" si="728"/>
        <v>26</v>
      </c>
      <c r="O3587" s="437"/>
      <c r="P3587" s="430" t="str">
        <f t="shared" si="723"/>
        <v/>
      </c>
      <c r="U3587" s="177">
        <v>3</v>
      </c>
      <c r="V3587" s="177" t="s">
        <v>4902</v>
      </c>
      <c r="W3587" s="177" t="s">
        <v>2741</v>
      </c>
      <c r="X3587" s="177" t="s">
        <v>6771</v>
      </c>
      <c r="Y3587" s="177" t="s">
        <v>6772</v>
      </c>
      <c r="Z3587" s="177" t="s">
        <v>7026</v>
      </c>
      <c r="AA3587" s="525" t="s">
        <v>6773</v>
      </c>
      <c r="AB3587" s="399" t="str">
        <f t="shared" si="724"/>
        <v>DC2CO28</v>
      </c>
      <c r="AC3587" s="399" t="str">
        <f t="shared" si="725"/>
        <v>DC2CO28-DL</v>
      </c>
      <c r="AD3587" t="str">
        <f>Y3587&amp;"-"&amp;VLOOKUP(AC3587,'LICH THI'!C:AA,9,0)</f>
        <v>65DLCD21337-42474</v>
      </c>
      <c r="AE3587">
        <f t="shared" si="726"/>
        <v>1</v>
      </c>
    </row>
    <row r="3588" spans="1:31" x14ac:dyDescent="0.25">
      <c r="A3588" s="436" t="str">
        <f t="shared" si="716"/>
        <v>DC2CO28-DL-2</v>
      </c>
      <c r="B3588" s="436">
        <f>COUNTIF(AC$4:AC3588,AC3588)</f>
        <v>2</v>
      </c>
      <c r="C3588" s="436" t="str">
        <f t="shared" si="717"/>
        <v>DC2CO28-DL</v>
      </c>
      <c r="D3588" s="436">
        <f>VLOOKUP(C3588,'LICH THI'!C:AA,12,0)</f>
        <v>52</v>
      </c>
      <c r="E3588" s="436">
        <f>VLOOKUP(C3588,'LICH THI'!C:AA,13,0)</f>
        <v>52</v>
      </c>
      <c r="F3588" s="436">
        <f t="shared" si="727"/>
        <v>52</v>
      </c>
      <c r="G3588" s="436">
        <f>VLOOKUP(C3588,'LICH THI'!C:AA,14,0)</f>
        <v>1</v>
      </c>
      <c r="H3588" s="436">
        <f t="shared" si="718"/>
        <v>1</v>
      </c>
      <c r="I3588" s="436" t="str">
        <f t="shared" si="719"/>
        <v>Vũ Xuân Đạo</v>
      </c>
      <c r="J3588" s="436"/>
      <c r="K3588" s="436">
        <f t="shared" si="720"/>
        <v>1</v>
      </c>
      <c r="L3588" s="436" t="str">
        <f t="shared" si="721"/>
        <v>DC2CO28-DL-1</v>
      </c>
      <c r="M3588" s="436">
        <f t="shared" si="722"/>
        <v>28</v>
      </c>
      <c r="N3588" s="437">
        <f t="shared" si="728"/>
        <v>27</v>
      </c>
      <c r="O3588" s="437"/>
      <c r="P3588" s="430" t="str">
        <f t="shared" si="723"/>
        <v/>
      </c>
      <c r="U3588" s="177">
        <v>11</v>
      </c>
      <c r="V3588" s="177" t="s">
        <v>4915</v>
      </c>
      <c r="W3588" s="177" t="s">
        <v>3704</v>
      </c>
      <c r="X3588" s="177" t="s">
        <v>2904</v>
      </c>
      <c r="Y3588" s="177" t="s">
        <v>7037</v>
      </c>
      <c r="Z3588" s="177" t="s">
        <v>7026</v>
      </c>
      <c r="AA3588" s="525" t="s">
        <v>3615</v>
      </c>
      <c r="AB3588" s="399" t="str">
        <f t="shared" si="724"/>
        <v>DC2CO28</v>
      </c>
      <c r="AC3588" s="399" t="str">
        <f t="shared" si="725"/>
        <v>DC2CO28-DL</v>
      </c>
      <c r="AD3588" t="str">
        <f>Y3588&amp;"-"&amp;VLOOKUP(AC3588,'LICH THI'!C:AA,9,0)</f>
        <v>65DLCD20621-42474</v>
      </c>
      <c r="AE3588">
        <f t="shared" si="726"/>
        <v>1</v>
      </c>
    </row>
    <row r="3589" spans="1:31" x14ac:dyDescent="0.25">
      <c r="A3589" s="436" t="str">
        <f t="shared" ref="A3589:A3652" si="729">C3589&amp;"-"&amp;B3589</f>
        <v>DC2CO28-DL-3</v>
      </c>
      <c r="B3589" s="436">
        <f>COUNTIF(AC$4:AC3589,AC3589)</f>
        <v>3</v>
      </c>
      <c r="C3589" s="436" t="str">
        <f t="shared" ref="C3589:C3652" si="730">_CT_MaHP1</f>
        <v>DC2CO28-DL</v>
      </c>
      <c r="D3589" s="436">
        <f>VLOOKUP(C3589,'LICH THI'!C:AA,12,0)</f>
        <v>52</v>
      </c>
      <c r="E3589" s="436">
        <f>VLOOKUP(C3589,'LICH THI'!C:AA,13,0)</f>
        <v>52</v>
      </c>
      <c r="F3589" s="436">
        <f t="shared" si="727"/>
        <v>52</v>
      </c>
      <c r="G3589" s="436">
        <f>VLOOKUP(C3589,'LICH THI'!C:AA,14,0)</f>
        <v>1</v>
      </c>
      <c r="H3589" s="436">
        <f t="shared" ref="H3589:H3652" si="731">IF(E3589=0,"",TRUNC((B3589+E3589-1)/E3589))</f>
        <v>1</v>
      </c>
      <c r="I3589" s="436" t="str">
        <f t="shared" ref="I3589:I3652" si="732">W3589&amp;" "&amp;X3589</f>
        <v>Đoàn Minh Đức</v>
      </c>
      <c r="J3589" s="436"/>
      <c r="K3589" s="436">
        <f t="shared" ref="K3589:K3652" si="733">IF(G3589=1,1,IF(H3589&lt;G3589,H3589+1,1))</f>
        <v>1</v>
      </c>
      <c r="L3589" s="436" t="str">
        <f t="shared" ref="L3589:L3652" si="734">C3589&amp;"-"&amp;K3589</f>
        <v>DC2CO28-DL-1</v>
      </c>
      <c r="M3589" s="436">
        <f t="shared" ref="M3589:M3652" si="735">IF(E3589=0,"",MOD(MID(C3589,6,2),E3589))</f>
        <v>28</v>
      </c>
      <c r="N3589" s="437">
        <f t="shared" si="728"/>
        <v>28</v>
      </c>
      <c r="O3589" s="437"/>
      <c r="P3589" s="430" t="str">
        <f t="shared" ref="P3589:P3652" si="736">IF(MOD(20*O3589,10)&lt;&gt;0,"SAI","")</f>
        <v/>
      </c>
      <c r="U3589" s="177">
        <v>12</v>
      </c>
      <c r="V3589" s="177" t="s">
        <v>4915</v>
      </c>
      <c r="W3589" s="177" t="s">
        <v>4922</v>
      </c>
      <c r="X3589" s="177" t="s">
        <v>2948</v>
      </c>
      <c r="Y3589" s="177" t="s">
        <v>4923</v>
      </c>
      <c r="Z3589" s="177" t="s">
        <v>7026</v>
      </c>
      <c r="AA3589" s="525" t="s">
        <v>4924</v>
      </c>
      <c r="AB3589" s="399" t="str">
        <f t="shared" ref="AB3589:AB3652" si="737">_CT_MaHP</f>
        <v>DC2CO28</v>
      </c>
      <c r="AC3589" s="399" t="str">
        <f t="shared" ref="AC3589:AC3652" si="738">_CT_MaHe</f>
        <v>DC2CO28-DL</v>
      </c>
      <c r="AD3589" t="str">
        <f>Y3589&amp;"-"&amp;VLOOKUP(AC3589,'LICH THI'!C:AA,9,0)</f>
        <v>65DLCD20727-42474</v>
      </c>
      <c r="AE3589">
        <f t="shared" ref="AE3589:AE3652" si="739">COUNTIF(AD3589,AD:AD)</f>
        <v>1</v>
      </c>
    </row>
    <row r="3590" spans="1:31" x14ac:dyDescent="0.25">
      <c r="A3590" s="436" t="str">
        <f t="shared" si="729"/>
        <v>DC2CO28-DL-4</v>
      </c>
      <c r="B3590" s="436">
        <f>COUNTIF(AC$4:AC3590,AC3590)</f>
        <v>4</v>
      </c>
      <c r="C3590" s="436" t="str">
        <f t="shared" si="730"/>
        <v>DC2CO28-DL</v>
      </c>
      <c r="D3590" s="436">
        <f>VLOOKUP(C3590,'LICH THI'!C:AA,12,0)</f>
        <v>52</v>
      </c>
      <c r="E3590" s="436">
        <f>VLOOKUP(C3590,'LICH THI'!C:AA,13,0)</f>
        <v>52</v>
      </c>
      <c r="F3590" s="436">
        <f t="shared" ref="F3590:F3653" si="740">IF(G3590="","",IF(G3590=H3590,D3590-(H3590-1)*E3590,E3590))</f>
        <v>52</v>
      </c>
      <c r="G3590" s="436">
        <f>VLOOKUP(C3590,'LICH THI'!C:AA,14,0)</f>
        <v>1</v>
      </c>
      <c r="H3590" s="436">
        <f t="shared" si="731"/>
        <v>1</v>
      </c>
      <c r="I3590" s="436" t="str">
        <f t="shared" si="732"/>
        <v>Phạm Ngọc Đức</v>
      </c>
      <c r="J3590" s="436"/>
      <c r="K3590" s="436">
        <f t="shared" si="733"/>
        <v>1</v>
      </c>
      <c r="L3590" s="436" t="str">
        <f t="shared" si="734"/>
        <v>DC2CO28-DL-1</v>
      </c>
      <c r="M3590" s="436">
        <f t="shared" si="735"/>
        <v>28</v>
      </c>
      <c r="N3590" s="437">
        <f t="shared" ref="N3590:N3653" si="741">IF(F3590=0,"",(K3590-1)*$N$2+1+MOD(B3590-M3590,F3590))</f>
        <v>29</v>
      </c>
      <c r="O3590" s="437"/>
      <c r="P3590" s="430" t="str">
        <f t="shared" si="736"/>
        <v/>
      </c>
      <c r="U3590" s="177">
        <v>13</v>
      </c>
      <c r="V3590" s="177" t="s">
        <v>4915</v>
      </c>
      <c r="W3590" s="177" t="s">
        <v>3081</v>
      </c>
      <c r="X3590" s="177" t="s">
        <v>2948</v>
      </c>
      <c r="Y3590" s="177" t="s">
        <v>4927</v>
      </c>
      <c r="Z3590" s="177" t="s">
        <v>7026</v>
      </c>
      <c r="AA3590" s="525" t="s">
        <v>4928</v>
      </c>
      <c r="AB3590" s="399" t="str">
        <f t="shared" si="737"/>
        <v>DC2CO28</v>
      </c>
      <c r="AC3590" s="399" t="str">
        <f t="shared" si="738"/>
        <v>DC2CO28-DL</v>
      </c>
      <c r="AD3590" t="str">
        <f>Y3590&amp;"-"&amp;VLOOKUP(AC3590,'LICH THI'!C:AA,9,0)</f>
        <v>65DLCD20746-42474</v>
      </c>
      <c r="AE3590">
        <f t="shared" si="739"/>
        <v>1</v>
      </c>
    </row>
    <row r="3591" spans="1:31" x14ac:dyDescent="0.25">
      <c r="A3591" s="436" t="str">
        <f t="shared" si="729"/>
        <v>DC2CO28-DL-5</v>
      </c>
      <c r="B3591" s="436">
        <f>COUNTIF(AC$4:AC3591,AC3591)</f>
        <v>5</v>
      </c>
      <c r="C3591" s="436" t="str">
        <f t="shared" si="730"/>
        <v>DC2CO28-DL</v>
      </c>
      <c r="D3591" s="436">
        <f>VLOOKUP(C3591,'LICH THI'!C:AA,12,0)</f>
        <v>52</v>
      </c>
      <c r="E3591" s="436">
        <f>VLOOKUP(C3591,'LICH THI'!C:AA,13,0)</f>
        <v>52</v>
      </c>
      <c r="F3591" s="436">
        <f t="shared" si="740"/>
        <v>52</v>
      </c>
      <c r="G3591" s="436">
        <f>VLOOKUP(C3591,'LICH THI'!C:AA,14,0)</f>
        <v>1</v>
      </c>
      <c r="H3591" s="436">
        <f t="shared" si="731"/>
        <v>1</v>
      </c>
      <c r="I3591" s="436" t="str">
        <f t="shared" si="732"/>
        <v>Trần Minh Đức</v>
      </c>
      <c r="J3591" s="436"/>
      <c r="K3591" s="436">
        <f t="shared" si="733"/>
        <v>1</v>
      </c>
      <c r="L3591" s="436" t="str">
        <f t="shared" si="734"/>
        <v>DC2CO28-DL-1</v>
      </c>
      <c r="M3591" s="436">
        <f t="shared" si="735"/>
        <v>28</v>
      </c>
      <c r="N3591" s="437">
        <f t="shared" si="741"/>
        <v>30</v>
      </c>
      <c r="O3591" s="437"/>
      <c r="P3591" s="430" t="str">
        <f t="shared" si="736"/>
        <v/>
      </c>
      <c r="U3591" s="177">
        <v>14</v>
      </c>
      <c r="V3591" s="177" t="s">
        <v>4915</v>
      </c>
      <c r="W3591" s="177" t="s">
        <v>3593</v>
      </c>
      <c r="X3591" s="177" t="s">
        <v>2948</v>
      </c>
      <c r="Y3591" s="177" t="s">
        <v>4929</v>
      </c>
      <c r="Z3591" s="177" t="s">
        <v>7026</v>
      </c>
      <c r="AA3591" s="525" t="s">
        <v>4930</v>
      </c>
      <c r="AB3591" s="399" t="str">
        <f t="shared" si="737"/>
        <v>DC2CO28</v>
      </c>
      <c r="AC3591" s="399" t="str">
        <f t="shared" si="738"/>
        <v>DC2CO28-DL</v>
      </c>
      <c r="AD3591" t="str">
        <f>Y3591&amp;"-"&amp;VLOOKUP(AC3591,'LICH THI'!C:AA,9,0)</f>
        <v>65DLCD20712-42474</v>
      </c>
      <c r="AE3591">
        <f t="shared" si="739"/>
        <v>1</v>
      </c>
    </row>
    <row r="3592" spans="1:31" x14ac:dyDescent="0.25">
      <c r="A3592" s="436" t="str">
        <f t="shared" si="729"/>
        <v>DC2CO28-DL-6</v>
      </c>
      <c r="B3592" s="436">
        <f>COUNTIF(AC$4:AC3592,AC3592)</f>
        <v>6</v>
      </c>
      <c r="C3592" s="436" t="str">
        <f t="shared" si="730"/>
        <v>DC2CO28-DL</v>
      </c>
      <c r="D3592" s="436">
        <f>VLOOKUP(C3592,'LICH THI'!C:AA,12,0)</f>
        <v>52</v>
      </c>
      <c r="E3592" s="436">
        <f>VLOOKUP(C3592,'LICH THI'!C:AA,13,0)</f>
        <v>52</v>
      </c>
      <c r="F3592" s="436">
        <f t="shared" si="740"/>
        <v>52</v>
      </c>
      <c r="G3592" s="436">
        <f>VLOOKUP(C3592,'LICH THI'!C:AA,14,0)</f>
        <v>1</v>
      </c>
      <c r="H3592" s="436">
        <f t="shared" si="731"/>
        <v>1</v>
      </c>
      <c r="I3592" s="436" t="str">
        <f t="shared" si="732"/>
        <v>Hoàng Văn Kiên</v>
      </c>
      <c r="J3592" s="436"/>
      <c r="K3592" s="436">
        <f t="shared" si="733"/>
        <v>1</v>
      </c>
      <c r="L3592" s="436" t="str">
        <f t="shared" si="734"/>
        <v>DC2CO28-DL-1</v>
      </c>
      <c r="M3592" s="436">
        <f t="shared" si="735"/>
        <v>28</v>
      </c>
      <c r="N3592" s="437">
        <f t="shared" si="741"/>
        <v>31</v>
      </c>
      <c r="O3592" s="437"/>
      <c r="P3592" s="430" t="str">
        <f t="shared" si="736"/>
        <v/>
      </c>
      <c r="U3592" s="177">
        <v>4</v>
      </c>
      <c r="V3592" s="177" t="s">
        <v>4902</v>
      </c>
      <c r="W3592" s="177" t="s">
        <v>2966</v>
      </c>
      <c r="X3592" s="177" t="s">
        <v>2762</v>
      </c>
      <c r="Y3592" s="177" t="s">
        <v>6774</v>
      </c>
      <c r="Z3592" s="177" t="s">
        <v>7026</v>
      </c>
      <c r="AA3592" s="525" t="s">
        <v>6775</v>
      </c>
      <c r="AB3592" s="399" t="str">
        <f t="shared" si="737"/>
        <v>DC2CO28</v>
      </c>
      <c r="AC3592" s="399" t="str">
        <f t="shared" si="738"/>
        <v>DC2CO28-DL</v>
      </c>
      <c r="AD3592" t="str">
        <f>Y3592&amp;"-"&amp;VLOOKUP(AC3592,'LICH THI'!C:AA,9,0)</f>
        <v>65DLCD20471-42474</v>
      </c>
      <c r="AE3592">
        <f t="shared" si="739"/>
        <v>1</v>
      </c>
    </row>
    <row r="3593" spans="1:31" x14ac:dyDescent="0.25">
      <c r="A3593" s="436" t="str">
        <f t="shared" si="729"/>
        <v>DC2CO28-DL-7</v>
      </c>
      <c r="B3593" s="436">
        <f>COUNTIF(AC$4:AC3593,AC3593)</f>
        <v>7</v>
      </c>
      <c r="C3593" s="436" t="str">
        <f t="shared" si="730"/>
        <v>DC2CO28-DL</v>
      </c>
      <c r="D3593" s="436">
        <f>VLOOKUP(C3593,'LICH THI'!C:AA,12,0)</f>
        <v>52</v>
      </c>
      <c r="E3593" s="436">
        <f>VLOOKUP(C3593,'LICH THI'!C:AA,13,0)</f>
        <v>52</v>
      </c>
      <c r="F3593" s="436">
        <f t="shared" si="740"/>
        <v>52</v>
      </c>
      <c r="G3593" s="436">
        <f>VLOOKUP(C3593,'LICH THI'!C:AA,14,0)</f>
        <v>1</v>
      </c>
      <c r="H3593" s="436">
        <f t="shared" si="731"/>
        <v>1</v>
      </c>
      <c r="I3593" s="436" t="str">
        <f t="shared" si="732"/>
        <v>Cao Văn Lanh</v>
      </c>
      <c r="J3593" s="436"/>
      <c r="K3593" s="436">
        <f t="shared" si="733"/>
        <v>1</v>
      </c>
      <c r="L3593" s="436" t="str">
        <f t="shared" si="734"/>
        <v>DC2CO28-DL-1</v>
      </c>
      <c r="M3593" s="436">
        <f t="shared" si="735"/>
        <v>28</v>
      </c>
      <c r="N3593" s="437">
        <f t="shared" si="741"/>
        <v>32</v>
      </c>
      <c r="O3593" s="437"/>
      <c r="P3593" s="430" t="str">
        <f t="shared" si="736"/>
        <v/>
      </c>
      <c r="U3593" s="177">
        <v>5</v>
      </c>
      <c r="V3593" s="177" t="s">
        <v>4902</v>
      </c>
      <c r="W3593" s="177" t="s">
        <v>3257</v>
      </c>
      <c r="X3593" s="177" t="s">
        <v>6137</v>
      </c>
      <c r="Y3593" s="177" t="s">
        <v>6138</v>
      </c>
      <c r="Z3593" s="177" t="s">
        <v>7026</v>
      </c>
      <c r="AA3593" s="525" t="s">
        <v>6139</v>
      </c>
      <c r="AB3593" s="399" t="str">
        <f t="shared" si="737"/>
        <v>DC2CO28</v>
      </c>
      <c r="AC3593" s="399" t="str">
        <f t="shared" si="738"/>
        <v>DC2CO28-DL</v>
      </c>
      <c r="AD3593" t="str">
        <f>Y3593&amp;"-"&amp;VLOOKUP(AC3593,'LICH THI'!C:AA,9,0)</f>
        <v>65DLCD21077-42474</v>
      </c>
      <c r="AE3593">
        <f t="shared" si="739"/>
        <v>1</v>
      </c>
    </row>
    <row r="3594" spans="1:31" x14ac:dyDescent="0.25">
      <c r="A3594" s="436" t="str">
        <f t="shared" si="729"/>
        <v>DC2CO28-DL-8</v>
      </c>
      <c r="B3594" s="436">
        <f>COUNTIF(AC$4:AC3594,AC3594)</f>
        <v>8</v>
      </c>
      <c r="C3594" s="436" t="str">
        <f t="shared" si="730"/>
        <v>DC2CO28-DL</v>
      </c>
      <c r="D3594" s="436">
        <f>VLOOKUP(C3594,'LICH THI'!C:AA,12,0)</f>
        <v>52</v>
      </c>
      <c r="E3594" s="436">
        <f>VLOOKUP(C3594,'LICH THI'!C:AA,13,0)</f>
        <v>52</v>
      </c>
      <c r="F3594" s="436">
        <f t="shared" si="740"/>
        <v>52</v>
      </c>
      <c r="G3594" s="436">
        <f>VLOOKUP(C3594,'LICH THI'!C:AA,14,0)</f>
        <v>1</v>
      </c>
      <c r="H3594" s="436">
        <f t="shared" si="731"/>
        <v>1</v>
      </c>
      <c r="I3594" s="436" t="str">
        <f t="shared" si="732"/>
        <v>Phạm Văn Lợi</v>
      </c>
      <c r="J3594" s="436"/>
      <c r="K3594" s="436">
        <f t="shared" si="733"/>
        <v>1</v>
      </c>
      <c r="L3594" s="436" t="str">
        <f t="shared" si="734"/>
        <v>DC2CO28-DL-1</v>
      </c>
      <c r="M3594" s="436">
        <f t="shared" si="735"/>
        <v>28</v>
      </c>
      <c r="N3594" s="437">
        <f t="shared" si="741"/>
        <v>33</v>
      </c>
      <c r="O3594" s="437"/>
      <c r="P3594" s="430" t="str">
        <f t="shared" si="736"/>
        <v/>
      </c>
      <c r="U3594" s="177">
        <v>15</v>
      </c>
      <c r="V3594" s="177" t="s">
        <v>4915</v>
      </c>
      <c r="W3594" s="177" t="s">
        <v>2738</v>
      </c>
      <c r="X3594" s="177" t="s">
        <v>4940</v>
      </c>
      <c r="Y3594" s="177" t="s">
        <v>4941</v>
      </c>
      <c r="Z3594" s="177" t="s">
        <v>7026</v>
      </c>
      <c r="AA3594" s="525" t="s">
        <v>4942</v>
      </c>
      <c r="AB3594" s="399" t="str">
        <f t="shared" si="737"/>
        <v>DC2CO28</v>
      </c>
      <c r="AC3594" s="399" t="str">
        <f t="shared" si="738"/>
        <v>DC2CO28-DL</v>
      </c>
      <c r="AD3594" t="str">
        <f>Y3594&amp;"-"&amp;VLOOKUP(AC3594,'LICH THI'!C:AA,9,0)</f>
        <v>65DLCD20690-42474</v>
      </c>
      <c r="AE3594">
        <f t="shared" si="739"/>
        <v>1</v>
      </c>
    </row>
    <row r="3595" spans="1:31" x14ac:dyDescent="0.25">
      <c r="A3595" s="436" t="str">
        <f t="shared" si="729"/>
        <v>DC2CO28-DL-9</v>
      </c>
      <c r="B3595" s="436">
        <f>COUNTIF(AC$4:AC3595,AC3595)</f>
        <v>9</v>
      </c>
      <c r="C3595" s="436" t="str">
        <f t="shared" si="730"/>
        <v>DC2CO28-DL</v>
      </c>
      <c r="D3595" s="436">
        <f>VLOOKUP(C3595,'LICH THI'!C:AA,12,0)</f>
        <v>52</v>
      </c>
      <c r="E3595" s="436">
        <f>VLOOKUP(C3595,'LICH THI'!C:AA,13,0)</f>
        <v>52</v>
      </c>
      <c r="F3595" s="436">
        <f t="shared" si="740"/>
        <v>52</v>
      </c>
      <c r="G3595" s="436">
        <f>VLOOKUP(C3595,'LICH THI'!C:AA,14,0)</f>
        <v>1</v>
      </c>
      <c r="H3595" s="436">
        <f t="shared" si="731"/>
        <v>1</v>
      </c>
      <c r="I3595" s="436" t="str">
        <f t="shared" si="732"/>
        <v>Nguyễn Thị Huyền Ly</v>
      </c>
      <c r="J3595" s="436"/>
      <c r="K3595" s="436">
        <f t="shared" si="733"/>
        <v>1</v>
      </c>
      <c r="L3595" s="436" t="str">
        <f t="shared" si="734"/>
        <v>DC2CO28-DL-1</v>
      </c>
      <c r="M3595" s="436">
        <f t="shared" si="735"/>
        <v>28</v>
      </c>
      <c r="N3595" s="437">
        <f t="shared" si="741"/>
        <v>34</v>
      </c>
      <c r="O3595" s="437"/>
      <c r="P3595" s="430" t="str">
        <f t="shared" si="736"/>
        <v/>
      </c>
      <c r="U3595" s="177">
        <v>16</v>
      </c>
      <c r="V3595" s="177" t="s">
        <v>4915</v>
      </c>
      <c r="W3595" s="177" t="s">
        <v>2704</v>
      </c>
      <c r="X3595" s="177" t="s">
        <v>4287</v>
      </c>
      <c r="Y3595" s="177" t="s">
        <v>4943</v>
      </c>
      <c r="Z3595" s="177" t="s">
        <v>7026</v>
      </c>
      <c r="AA3595" s="525" t="s">
        <v>4944</v>
      </c>
      <c r="AB3595" s="399" t="str">
        <f t="shared" si="737"/>
        <v>DC2CO28</v>
      </c>
      <c r="AC3595" s="399" t="str">
        <f t="shared" si="738"/>
        <v>DC2CO28-DL</v>
      </c>
      <c r="AD3595" t="str">
        <f>Y3595&amp;"-"&amp;VLOOKUP(AC3595,'LICH THI'!C:AA,9,0)</f>
        <v>65DLCD21092-42474</v>
      </c>
      <c r="AE3595">
        <f t="shared" si="739"/>
        <v>1</v>
      </c>
    </row>
    <row r="3596" spans="1:31" x14ac:dyDescent="0.25">
      <c r="A3596" s="436" t="str">
        <f t="shared" si="729"/>
        <v>DC2CO28-DL-10</v>
      </c>
      <c r="B3596" s="436">
        <f>COUNTIF(AC$4:AC3596,AC3596)</f>
        <v>10</v>
      </c>
      <c r="C3596" s="436" t="str">
        <f t="shared" si="730"/>
        <v>DC2CO28-DL</v>
      </c>
      <c r="D3596" s="436">
        <f>VLOOKUP(C3596,'LICH THI'!C:AA,12,0)</f>
        <v>52</v>
      </c>
      <c r="E3596" s="436">
        <f>VLOOKUP(C3596,'LICH THI'!C:AA,13,0)</f>
        <v>52</v>
      </c>
      <c r="F3596" s="436">
        <f t="shared" si="740"/>
        <v>52</v>
      </c>
      <c r="G3596" s="436">
        <f>VLOOKUP(C3596,'LICH THI'!C:AA,14,0)</f>
        <v>1</v>
      </c>
      <c r="H3596" s="436">
        <f t="shared" si="731"/>
        <v>1</v>
      </c>
      <c r="I3596" s="436" t="str">
        <f t="shared" si="732"/>
        <v>Trần Việt Mạnh</v>
      </c>
      <c r="J3596" s="436"/>
      <c r="K3596" s="436">
        <f t="shared" si="733"/>
        <v>1</v>
      </c>
      <c r="L3596" s="436" t="str">
        <f t="shared" si="734"/>
        <v>DC2CO28-DL-1</v>
      </c>
      <c r="M3596" s="436">
        <f t="shared" si="735"/>
        <v>28</v>
      </c>
      <c r="N3596" s="437">
        <f t="shared" si="741"/>
        <v>35</v>
      </c>
      <c r="O3596" s="437"/>
      <c r="P3596" s="430" t="str">
        <f t="shared" si="736"/>
        <v/>
      </c>
      <c r="U3596" s="177">
        <v>17</v>
      </c>
      <c r="V3596" s="177" t="s">
        <v>4915</v>
      </c>
      <c r="W3596" s="177" t="s">
        <v>3669</v>
      </c>
      <c r="X3596" s="177" t="s">
        <v>2930</v>
      </c>
      <c r="Y3596" s="177" t="s">
        <v>4945</v>
      </c>
      <c r="Z3596" s="177" t="s">
        <v>7026</v>
      </c>
      <c r="AA3596" s="525" t="s">
        <v>4946</v>
      </c>
      <c r="AB3596" s="399" t="str">
        <f t="shared" si="737"/>
        <v>DC2CO28</v>
      </c>
      <c r="AC3596" s="399" t="str">
        <f t="shared" si="738"/>
        <v>DC2CO28-DL</v>
      </c>
      <c r="AD3596" t="str">
        <f>Y3596&amp;"-"&amp;VLOOKUP(AC3596,'LICH THI'!C:AA,9,0)</f>
        <v>65DLCD20696-42474</v>
      </c>
      <c r="AE3596">
        <f t="shared" si="739"/>
        <v>1</v>
      </c>
    </row>
    <row r="3597" spans="1:31" x14ac:dyDescent="0.25">
      <c r="A3597" s="436" t="str">
        <f t="shared" si="729"/>
        <v>DC2CO28-DL-11</v>
      </c>
      <c r="B3597" s="436">
        <f>COUNTIF(AC$4:AC3597,AC3597)</f>
        <v>11</v>
      </c>
      <c r="C3597" s="436" t="str">
        <f t="shared" si="730"/>
        <v>DC2CO28-DL</v>
      </c>
      <c r="D3597" s="436">
        <f>VLOOKUP(C3597,'LICH THI'!C:AA,12,0)</f>
        <v>52</v>
      </c>
      <c r="E3597" s="436">
        <f>VLOOKUP(C3597,'LICH THI'!C:AA,13,0)</f>
        <v>52</v>
      </c>
      <c r="F3597" s="436">
        <f t="shared" si="740"/>
        <v>52</v>
      </c>
      <c r="G3597" s="436">
        <f>VLOOKUP(C3597,'LICH THI'!C:AA,14,0)</f>
        <v>1</v>
      </c>
      <c r="H3597" s="436">
        <f t="shared" si="731"/>
        <v>1</v>
      </c>
      <c r="I3597" s="436" t="str">
        <f t="shared" si="732"/>
        <v>Đinh Văn Ngần</v>
      </c>
      <c r="J3597" s="436"/>
      <c r="K3597" s="436">
        <f t="shared" si="733"/>
        <v>1</v>
      </c>
      <c r="L3597" s="436" t="str">
        <f t="shared" si="734"/>
        <v>DC2CO28-DL-1</v>
      </c>
      <c r="M3597" s="436">
        <f t="shared" si="735"/>
        <v>28</v>
      </c>
      <c r="N3597" s="437">
        <f t="shared" si="741"/>
        <v>36</v>
      </c>
      <c r="O3597" s="437"/>
      <c r="P3597" s="430" t="str">
        <f t="shared" si="736"/>
        <v/>
      </c>
      <c r="U3597" s="177">
        <v>6</v>
      </c>
      <c r="V3597" s="177" t="s">
        <v>4902</v>
      </c>
      <c r="W3597" s="177" t="s">
        <v>4052</v>
      </c>
      <c r="X3597" s="177" t="s">
        <v>7027</v>
      </c>
      <c r="Y3597" s="177" t="s">
        <v>7028</v>
      </c>
      <c r="Z3597" s="177" t="s">
        <v>7026</v>
      </c>
      <c r="AA3597" s="525" t="s">
        <v>7029</v>
      </c>
      <c r="AB3597" s="399" t="str">
        <f t="shared" si="737"/>
        <v>DC2CO28</v>
      </c>
      <c r="AC3597" s="399" t="str">
        <f t="shared" si="738"/>
        <v>DC2CO28-DL</v>
      </c>
      <c r="AD3597" t="str">
        <f>Y3597&amp;"-"&amp;VLOOKUP(AC3597,'LICH THI'!C:AA,9,0)</f>
        <v>65DLCD20722-42474</v>
      </c>
      <c r="AE3597">
        <f t="shared" si="739"/>
        <v>1</v>
      </c>
    </row>
    <row r="3598" spans="1:31" x14ac:dyDescent="0.25">
      <c r="A3598" s="436" t="str">
        <f t="shared" si="729"/>
        <v>DC2CO28-DL-12</v>
      </c>
      <c r="B3598" s="436">
        <f>COUNTIF(AC$4:AC3598,AC3598)</f>
        <v>12</v>
      </c>
      <c r="C3598" s="436" t="str">
        <f t="shared" si="730"/>
        <v>DC2CO28-DL</v>
      </c>
      <c r="D3598" s="436">
        <f>VLOOKUP(C3598,'LICH THI'!C:AA,12,0)</f>
        <v>52</v>
      </c>
      <c r="E3598" s="436">
        <f>VLOOKUP(C3598,'LICH THI'!C:AA,13,0)</f>
        <v>52</v>
      </c>
      <c r="F3598" s="436">
        <f t="shared" si="740"/>
        <v>52</v>
      </c>
      <c r="G3598" s="436">
        <f>VLOOKUP(C3598,'LICH THI'!C:AA,14,0)</f>
        <v>1</v>
      </c>
      <c r="H3598" s="436">
        <f t="shared" si="731"/>
        <v>1</v>
      </c>
      <c r="I3598" s="436" t="str">
        <f t="shared" si="732"/>
        <v>Ngô Cao Nguyên</v>
      </c>
      <c r="J3598" s="436"/>
      <c r="K3598" s="436">
        <f t="shared" si="733"/>
        <v>1</v>
      </c>
      <c r="L3598" s="436" t="str">
        <f t="shared" si="734"/>
        <v>DC2CO28-DL-1</v>
      </c>
      <c r="M3598" s="436">
        <f t="shared" si="735"/>
        <v>28</v>
      </c>
      <c r="N3598" s="437">
        <f t="shared" si="741"/>
        <v>37</v>
      </c>
      <c r="O3598" s="437"/>
      <c r="P3598" s="430" t="str">
        <f t="shared" si="736"/>
        <v/>
      </c>
      <c r="U3598" s="177">
        <v>7</v>
      </c>
      <c r="V3598" s="177" t="s">
        <v>4902</v>
      </c>
      <c r="W3598" s="177" t="s">
        <v>6145</v>
      </c>
      <c r="X3598" s="177" t="s">
        <v>4673</v>
      </c>
      <c r="Y3598" s="177" t="s">
        <v>6146</v>
      </c>
      <c r="Z3598" s="177" t="s">
        <v>7026</v>
      </c>
      <c r="AA3598" s="525" t="s">
        <v>6147</v>
      </c>
      <c r="AB3598" s="399" t="str">
        <f t="shared" si="737"/>
        <v>DC2CO28</v>
      </c>
      <c r="AC3598" s="399" t="str">
        <f t="shared" si="738"/>
        <v>DC2CO28-DL</v>
      </c>
      <c r="AD3598" t="str">
        <f>Y3598&amp;"-"&amp;VLOOKUP(AC3598,'LICH THI'!C:AA,9,0)</f>
        <v>65DLCD21056-42474</v>
      </c>
      <c r="AE3598">
        <f t="shared" si="739"/>
        <v>1</v>
      </c>
    </row>
    <row r="3599" spans="1:31" x14ac:dyDescent="0.25">
      <c r="A3599" s="436" t="str">
        <f t="shared" si="729"/>
        <v>DC2CO28-DL-13</v>
      </c>
      <c r="B3599" s="436">
        <f>COUNTIF(AC$4:AC3599,AC3599)</f>
        <v>13</v>
      </c>
      <c r="C3599" s="436" t="str">
        <f t="shared" si="730"/>
        <v>DC2CO28-DL</v>
      </c>
      <c r="D3599" s="436">
        <f>VLOOKUP(C3599,'LICH THI'!C:AA,12,0)</f>
        <v>52</v>
      </c>
      <c r="E3599" s="436">
        <f>VLOOKUP(C3599,'LICH THI'!C:AA,13,0)</f>
        <v>52</v>
      </c>
      <c r="F3599" s="436">
        <f t="shared" si="740"/>
        <v>52</v>
      </c>
      <c r="G3599" s="436">
        <f>VLOOKUP(C3599,'LICH THI'!C:AA,14,0)</f>
        <v>1</v>
      </c>
      <c r="H3599" s="436">
        <f t="shared" si="731"/>
        <v>1</v>
      </c>
      <c r="I3599" s="436" t="str">
        <f t="shared" si="732"/>
        <v>Nguyễn Huy Quang</v>
      </c>
      <c r="J3599" s="436"/>
      <c r="K3599" s="436">
        <f t="shared" si="733"/>
        <v>1</v>
      </c>
      <c r="L3599" s="436" t="str">
        <f t="shared" si="734"/>
        <v>DC2CO28-DL-1</v>
      </c>
      <c r="M3599" s="436">
        <f t="shared" si="735"/>
        <v>28</v>
      </c>
      <c r="N3599" s="437">
        <f t="shared" si="741"/>
        <v>38</v>
      </c>
      <c r="O3599" s="437"/>
      <c r="P3599" s="430" t="str">
        <f t="shared" si="736"/>
        <v/>
      </c>
      <c r="U3599" s="177">
        <v>18</v>
      </c>
      <c r="V3599" s="177" t="s">
        <v>4915</v>
      </c>
      <c r="W3599" s="177" t="s">
        <v>3144</v>
      </c>
      <c r="X3599" s="177" t="s">
        <v>3147</v>
      </c>
      <c r="Y3599" s="177" t="s">
        <v>4950</v>
      </c>
      <c r="Z3599" s="177" t="s">
        <v>7026</v>
      </c>
      <c r="AA3599" s="525" t="s">
        <v>4951</v>
      </c>
      <c r="AB3599" s="399" t="str">
        <f t="shared" si="737"/>
        <v>DC2CO28</v>
      </c>
      <c r="AC3599" s="399" t="str">
        <f t="shared" si="738"/>
        <v>DC2CO28-DL</v>
      </c>
      <c r="AD3599" t="str">
        <f>Y3599&amp;"-"&amp;VLOOKUP(AC3599,'LICH THI'!C:AA,9,0)</f>
        <v>65DLCD20546-42474</v>
      </c>
      <c r="AE3599">
        <f t="shared" si="739"/>
        <v>1</v>
      </c>
    </row>
    <row r="3600" spans="1:31" x14ac:dyDescent="0.25">
      <c r="A3600" s="436" t="str">
        <f t="shared" si="729"/>
        <v>DC2CO28-DL-14</v>
      </c>
      <c r="B3600" s="436">
        <f>COUNTIF(AC$4:AC3600,AC3600)</f>
        <v>14</v>
      </c>
      <c r="C3600" s="436" t="str">
        <f t="shared" si="730"/>
        <v>DC2CO28-DL</v>
      </c>
      <c r="D3600" s="436">
        <f>VLOOKUP(C3600,'LICH THI'!C:AA,12,0)</f>
        <v>52</v>
      </c>
      <c r="E3600" s="436">
        <f>VLOOKUP(C3600,'LICH THI'!C:AA,13,0)</f>
        <v>52</v>
      </c>
      <c r="F3600" s="436">
        <f t="shared" si="740"/>
        <v>52</v>
      </c>
      <c r="G3600" s="436">
        <f>VLOOKUP(C3600,'LICH THI'!C:AA,14,0)</f>
        <v>1</v>
      </c>
      <c r="H3600" s="436">
        <f t="shared" si="731"/>
        <v>1</v>
      </c>
      <c r="I3600" s="436" t="str">
        <f t="shared" si="732"/>
        <v>Đỗ Văn Quỳnh</v>
      </c>
      <c r="J3600" s="436"/>
      <c r="K3600" s="436">
        <f t="shared" si="733"/>
        <v>1</v>
      </c>
      <c r="L3600" s="436" t="str">
        <f t="shared" si="734"/>
        <v>DC2CO28-DL-1</v>
      </c>
      <c r="M3600" s="436">
        <f t="shared" si="735"/>
        <v>28</v>
      </c>
      <c r="N3600" s="437">
        <f t="shared" si="741"/>
        <v>39</v>
      </c>
      <c r="O3600" s="437"/>
      <c r="P3600" s="430" t="str">
        <f t="shared" si="736"/>
        <v/>
      </c>
      <c r="U3600" s="177">
        <v>19</v>
      </c>
      <c r="V3600" s="177" t="s">
        <v>4915</v>
      </c>
      <c r="W3600" s="177" t="s">
        <v>3663</v>
      </c>
      <c r="X3600" s="177" t="s">
        <v>2684</v>
      </c>
      <c r="Y3600" s="177" t="s">
        <v>7038</v>
      </c>
      <c r="Z3600" s="177" t="s">
        <v>7026</v>
      </c>
      <c r="AA3600" s="525" t="s">
        <v>7039</v>
      </c>
      <c r="AB3600" s="399" t="str">
        <f t="shared" si="737"/>
        <v>DC2CO28</v>
      </c>
      <c r="AC3600" s="399" t="str">
        <f t="shared" si="738"/>
        <v>DC2CO28-DL</v>
      </c>
      <c r="AD3600" t="str">
        <f>Y3600&amp;"-"&amp;VLOOKUP(AC3600,'LICH THI'!C:AA,9,0)</f>
        <v>65DLCD20472-42474</v>
      </c>
      <c r="AE3600">
        <f t="shared" si="739"/>
        <v>1</v>
      </c>
    </row>
    <row r="3601" spans="1:31" x14ac:dyDescent="0.25">
      <c r="A3601" s="436" t="str">
        <f t="shared" si="729"/>
        <v>DC2CO28-DL-15</v>
      </c>
      <c r="B3601" s="436">
        <f>COUNTIF(AC$4:AC3601,AC3601)</f>
        <v>15</v>
      </c>
      <c r="C3601" s="436" t="str">
        <f t="shared" si="730"/>
        <v>DC2CO28-DL</v>
      </c>
      <c r="D3601" s="436">
        <f>VLOOKUP(C3601,'LICH THI'!C:AA,12,0)</f>
        <v>52</v>
      </c>
      <c r="E3601" s="436">
        <f>VLOOKUP(C3601,'LICH THI'!C:AA,13,0)</f>
        <v>52</v>
      </c>
      <c r="F3601" s="436">
        <f t="shared" si="740"/>
        <v>52</v>
      </c>
      <c r="G3601" s="436">
        <f>VLOOKUP(C3601,'LICH THI'!C:AA,14,0)</f>
        <v>1</v>
      </c>
      <c r="H3601" s="436">
        <f t="shared" si="731"/>
        <v>1</v>
      </c>
      <c r="I3601" s="436" t="str">
        <f t="shared" si="732"/>
        <v>Hà Hồng Sơn</v>
      </c>
      <c r="J3601" s="436"/>
      <c r="K3601" s="436">
        <f t="shared" si="733"/>
        <v>1</v>
      </c>
      <c r="L3601" s="436" t="str">
        <f t="shared" si="734"/>
        <v>DC2CO28-DL-1</v>
      </c>
      <c r="M3601" s="436">
        <f t="shared" si="735"/>
        <v>28</v>
      </c>
      <c r="N3601" s="437">
        <f t="shared" si="741"/>
        <v>40</v>
      </c>
      <c r="O3601" s="437"/>
      <c r="P3601" s="430" t="str">
        <f t="shared" si="736"/>
        <v/>
      </c>
      <c r="U3601" s="177">
        <v>20</v>
      </c>
      <c r="V3601" s="177" t="s">
        <v>4915</v>
      </c>
      <c r="W3601" s="177" t="s">
        <v>7040</v>
      </c>
      <c r="X3601" s="177" t="s">
        <v>2688</v>
      </c>
      <c r="Y3601" s="177" t="s">
        <v>7041</v>
      </c>
      <c r="Z3601" s="177" t="s">
        <v>7026</v>
      </c>
      <c r="AA3601" s="525" t="s">
        <v>7042</v>
      </c>
      <c r="AB3601" s="399" t="str">
        <f t="shared" si="737"/>
        <v>DC2CO28</v>
      </c>
      <c r="AC3601" s="399" t="str">
        <f t="shared" si="738"/>
        <v>DC2CO28-DL</v>
      </c>
      <c r="AD3601" t="str">
        <f>Y3601&amp;"-"&amp;VLOOKUP(AC3601,'LICH THI'!C:AA,9,0)</f>
        <v>65DLCD21067-42474</v>
      </c>
      <c r="AE3601">
        <f t="shared" si="739"/>
        <v>1</v>
      </c>
    </row>
    <row r="3602" spans="1:31" x14ac:dyDescent="0.25">
      <c r="A3602" s="436" t="str">
        <f t="shared" si="729"/>
        <v>DC2CO28-DL-16</v>
      </c>
      <c r="B3602" s="436">
        <f>COUNTIF(AC$4:AC3602,AC3602)</f>
        <v>16</v>
      </c>
      <c r="C3602" s="436" t="str">
        <f t="shared" si="730"/>
        <v>DC2CO28-DL</v>
      </c>
      <c r="D3602" s="436">
        <f>VLOOKUP(C3602,'LICH THI'!C:AA,12,0)</f>
        <v>52</v>
      </c>
      <c r="E3602" s="436">
        <f>VLOOKUP(C3602,'LICH THI'!C:AA,13,0)</f>
        <v>52</v>
      </c>
      <c r="F3602" s="436">
        <f t="shared" si="740"/>
        <v>52</v>
      </c>
      <c r="G3602" s="436">
        <f>VLOOKUP(C3602,'LICH THI'!C:AA,14,0)</f>
        <v>1</v>
      </c>
      <c r="H3602" s="436">
        <f t="shared" si="731"/>
        <v>1</v>
      </c>
      <c r="I3602" s="436" t="str">
        <f t="shared" si="732"/>
        <v>Lê Phong Sơn</v>
      </c>
      <c r="J3602" s="436"/>
      <c r="K3602" s="436">
        <f t="shared" si="733"/>
        <v>1</v>
      </c>
      <c r="L3602" s="436" t="str">
        <f t="shared" si="734"/>
        <v>DC2CO28-DL-1</v>
      </c>
      <c r="M3602" s="436">
        <f t="shared" si="735"/>
        <v>28</v>
      </c>
      <c r="N3602" s="437">
        <f t="shared" si="741"/>
        <v>41</v>
      </c>
      <c r="O3602" s="437"/>
      <c r="P3602" s="430" t="str">
        <f t="shared" si="736"/>
        <v/>
      </c>
      <c r="U3602" s="177">
        <v>8</v>
      </c>
      <c r="V3602" s="177" t="s">
        <v>4902</v>
      </c>
      <c r="W3602" s="177" t="s">
        <v>7030</v>
      </c>
      <c r="X3602" s="177" t="s">
        <v>2688</v>
      </c>
      <c r="Y3602" s="177" t="s">
        <v>7031</v>
      </c>
      <c r="Z3602" s="177" t="s">
        <v>7026</v>
      </c>
      <c r="AA3602" s="525" t="s">
        <v>7032</v>
      </c>
      <c r="AB3602" s="399" t="str">
        <f t="shared" si="737"/>
        <v>DC2CO28</v>
      </c>
      <c r="AC3602" s="399" t="str">
        <f t="shared" si="738"/>
        <v>DC2CO28-DL</v>
      </c>
      <c r="AD3602" t="str">
        <f>Y3602&amp;"-"&amp;VLOOKUP(AC3602,'LICH THI'!C:AA,9,0)</f>
        <v>65DLCD21049-42474</v>
      </c>
      <c r="AE3602">
        <f t="shared" si="739"/>
        <v>1</v>
      </c>
    </row>
    <row r="3603" spans="1:31" x14ac:dyDescent="0.25">
      <c r="A3603" s="436" t="str">
        <f t="shared" si="729"/>
        <v>DC2CO28-DL-17</v>
      </c>
      <c r="B3603" s="436">
        <f>COUNTIF(AC$4:AC3603,AC3603)</f>
        <v>17</v>
      </c>
      <c r="C3603" s="436" t="str">
        <f t="shared" si="730"/>
        <v>DC2CO28-DL</v>
      </c>
      <c r="D3603" s="436">
        <f>VLOOKUP(C3603,'LICH THI'!C:AA,12,0)</f>
        <v>52</v>
      </c>
      <c r="E3603" s="436">
        <f>VLOOKUP(C3603,'LICH THI'!C:AA,13,0)</f>
        <v>52</v>
      </c>
      <c r="F3603" s="436">
        <f t="shared" si="740"/>
        <v>52</v>
      </c>
      <c r="G3603" s="436">
        <f>VLOOKUP(C3603,'LICH THI'!C:AA,14,0)</f>
        <v>1</v>
      </c>
      <c r="H3603" s="436">
        <f t="shared" si="731"/>
        <v>1</v>
      </c>
      <c r="I3603" s="436" t="str">
        <f t="shared" si="732"/>
        <v>Nguyễn Tiến Sỹ</v>
      </c>
      <c r="J3603" s="436"/>
      <c r="K3603" s="436">
        <f t="shared" si="733"/>
        <v>1</v>
      </c>
      <c r="L3603" s="436" t="str">
        <f t="shared" si="734"/>
        <v>DC2CO28-DL-1</v>
      </c>
      <c r="M3603" s="436">
        <f t="shared" si="735"/>
        <v>28</v>
      </c>
      <c r="N3603" s="437">
        <f t="shared" si="741"/>
        <v>42</v>
      </c>
      <c r="O3603" s="437"/>
      <c r="P3603" s="430" t="str">
        <f t="shared" si="736"/>
        <v/>
      </c>
      <c r="U3603" s="177">
        <v>9</v>
      </c>
      <c r="V3603" s="177" t="s">
        <v>4902</v>
      </c>
      <c r="W3603" s="177" t="s">
        <v>2880</v>
      </c>
      <c r="X3603" s="177" t="s">
        <v>6222</v>
      </c>
      <c r="Y3603" s="177" t="s">
        <v>7033</v>
      </c>
      <c r="Z3603" s="177" t="s">
        <v>7026</v>
      </c>
      <c r="AA3603" s="525" t="s">
        <v>7034</v>
      </c>
      <c r="AB3603" s="399" t="str">
        <f t="shared" si="737"/>
        <v>DC2CO28</v>
      </c>
      <c r="AC3603" s="399" t="str">
        <f t="shared" si="738"/>
        <v>DC2CO28-DL</v>
      </c>
      <c r="AD3603" t="str">
        <f>Y3603&amp;"-"&amp;VLOOKUP(AC3603,'LICH THI'!C:AA,9,0)</f>
        <v>65DLCD20698-42474</v>
      </c>
      <c r="AE3603">
        <f t="shared" si="739"/>
        <v>1</v>
      </c>
    </row>
    <row r="3604" spans="1:31" x14ac:dyDescent="0.25">
      <c r="A3604" s="436" t="str">
        <f t="shared" si="729"/>
        <v>DC2CO28-DL-18</v>
      </c>
      <c r="B3604" s="436">
        <f>COUNTIF(AC$4:AC3604,AC3604)</f>
        <v>18</v>
      </c>
      <c r="C3604" s="436" t="str">
        <f t="shared" si="730"/>
        <v>DC2CO28-DL</v>
      </c>
      <c r="D3604" s="436">
        <f>VLOOKUP(C3604,'LICH THI'!C:AA,12,0)</f>
        <v>52</v>
      </c>
      <c r="E3604" s="436">
        <f>VLOOKUP(C3604,'LICH THI'!C:AA,13,0)</f>
        <v>52</v>
      </c>
      <c r="F3604" s="436">
        <f t="shared" si="740"/>
        <v>52</v>
      </c>
      <c r="G3604" s="436">
        <f>VLOOKUP(C3604,'LICH THI'!C:AA,14,0)</f>
        <v>1</v>
      </c>
      <c r="H3604" s="436">
        <f t="shared" si="731"/>
        <v>1</v>
      </c>
      <c r="I3604" s="436" t="str">
        <f t="shared" si="732"/>
        <v>Nguyễn Thành Tuyên</v>
      </c>
      <c r="J3604" s="436"/>
      <c r="K3604" s="436">
        <f t="shared" si="733"/>
        <v>1</v>
      </c>
      <c r="L3604" s="436" t="str">
        <f t="shared" si="734"/>
        <v>DC2CO28-DL-1</v>
      </c>
      <c r="M3604" s="436">
        <f t="shared" si="735"/>
        <v>28</v>
      </c>
      <c r="N3604" s="437">
        <f t="shared" si="741"/>
        <v>43</v>
      </c>
      <c r="O3604" s="437"/>
      <c r="P3604" s="430" t="str">
        <f t="shared" si="736"/>
        <v/>
      </c>
      <c r="U3604" s="177">
        <v>10</v>
      </c>
      <c r="V3604" s="177" t="s">
        <v>4902</v>
      </c>
      <c r="W3604" s="177" t="s">
        <v>2862</v>
      </c>
      <c r="X3604" s="177" t="s">
        <v>4015</v>
      </c>
      <c r="Y3604" s="177" t="s">
        <v>7035</v>
      </c>
      <c r="Z3604" s="177" t="s">
        <v>7026</v>
      </c>
      <c r="AA3604" s="525" t="s">
        <v>7036</v>
      </c>
      <c r="AB3604" s="399" t="str">
        <f t="shared" si="737"/>
        <v>DC2CO28</v>
      </c>
      <c r="AC3604" s="399" t="str">
        <f t="shared" si="738"/>
        <v>DC2CO28-DL</v>
      </c>
      <c r="AD3604" t="str">
        <f>Y3604&amp;"-"&amp;VLOOKUP(AC3604,'LICH THI'!C:AA,9,0)</f>
        <v>65DLCD20531-42474</v>
      </c>
      <c r="AE3604">
        <f t="shared" si="739"/>
        <v>1</v>
      </c>
    </row>
    <row r="3605" spans="1:31" x14ac:dyDescent="0.25">
      <c r="A3605" s="436" t="str">
        <f t="shared" si="729"/>
        <v>DC2CO28-DL-19</v>
      </c>
      <c r="B3605" s="436">
        <f>COUNTIF(AC$4:AC3605,AC3605)</f>
        <v>19</v>
      </c>
      <c r="C3605" s="436" t="str">
        <f t="shared" si="730"/>
        <v>DC2CO28-DL</v>
      </c>
      <c r="D3605" s="436">
        <f>VLOOKUP(C3605,'LICH THI'!C:AA,12,0)</f>
        <v>52</v>
      </c>
      <c r="E3605" s="436">
        <f>VLOOKUP(C3605,'LICH THI'!C:AA,13,0)</f>
        <v>52</v>
      </c>
      <c r="F3605" s="436">
        <f t="shared" si="740"/>
        <v>52</v>
      </c>
      <c r="G3605" s="436">
        <f>VLOOKUP(C3605,'LICH THI'!C:AA,14,0)</f>
        <v>1</v>
      </c>
      <c r="H3605" s="436">
        <f t="shared" si="731"/>
        <v>1</v>
      </c>
      <c r="I3605" s="436" t="str">
        <f t="shared" si="732"/>
        <v>Đàm Minh Thành</v>
      </c>
      <c r="J3605" s="436"/>
      <c r="K3605" s="436">
        <f t="shared" si="733"/>
        <v>1</v>
      </c>
      <c r="L3605" s="436" t="str">
        <f t="shared" si="734"/>
        <v>DC2CO28-DL-1</v>
      </c>
      <c r="M3605" s="436">
        <f t="shared" si="735"/>
        <v>28</v>
      </c>
      <c r="N3605" s="437">
        <f t="shared" si="741"/>
        <v>44</v>
      </c>
      <c r="O3605" s="437"/>
      <c r="P3605" s="430" t="str">
        <f t="shared" si="736"/>
        <v/>
      </c>
      <c r="U3605" s="177">
        <v>21</v>
      </c>
      <c r="V3605" s="177" t="s">
        <v>4915</v>
      </c>
      <c r="W3605" s="177" t="s">
        <v>4953</v>
      </c>
      <c r="X3605" s="177" t="s">
        <v>2894</v>
      </c>
      <c r="Y3605" s="177" t="s">
        <v>4954</v>
      </c>
      <c r="Z3605" s="177" t="s">
        <v>7026</v>
      </c>
      <c r="AA3605" s="525" t="s">
        <v>4955</v>
      </c>
      <c r="AB3605" s="399" t="str">
        <f t="shared" si="737"/>
        <v>DC2CO28</v>
      </c>
      <c r="AC3605" s="399" t="str">
        <f t="shared" si="738"/>
        <v>DC2CO28-DL</v>
      </c>
      <c r="AD3605" t="str">
        <f>Y3605&amp;"-"&amp;VLOOKUP(AC3605,'LICH THI'!C:AA,9,0)</f>
        <v>65DLCD20565-42474</v>
      </c>
      <c r="AE3605">
        <f t="shared" si="739"/>
        <v>1</v>
      </c>
    </row>
    <row r="3606" spans="1:31" x14ac:dyDescent="0.25">
      <c r="A3606" s="436" t="str">
        <f t="shared" si="729"/>
        <v>DC2CT16-DC-1</v>
      </c>
      <c r="B3606" s="436">
        <f>COUNTIF(AC$4:AC3606,AC3606)</f>
        <v>1</v>
      </c>
      <c r="C3606" s="436" t="str">
        <f t="shared" si="730"/>
        <v>DC2CT16-DC</v>
      </c>
      <c r="D3606" s="436">
        <f>VLOOKUP(C3606,'LICH THI'!C:AA,12,0)</f>
        <v>87</v>
      </c>
      <c r="E3606" s="436">
        <f>VLOOKUP(C3606,'LICH THI'!C:AA,13,0)</f>
        <v>45</v>
      </c>
      <c r="F3606" s="436">
        <f t="shared" si="740"/>
        <v>45</v>
      </c>
      <c r="G3606" s="436">
        <f>VLOOKUP(C3606,'LICH THI'!C:AA,14,0)</f>
        <v>2</v>
      </c>
      <c r="H3606" s="436">
        <f t="shared" si="731"/>
        <v>1</v>
      </c>
      <c r="I3606" s="436" t="str">
        <f t="shared" si="732"/>
        <v>Chu Việt Anh</v>
      </c>
      <c r="J3606" s="436"/>
      <c r="K3606" s="436">
        <f t="shared" si="733"/>
        <v>2</v>
      </c>
      <c r="L3606" s="436" t="str">
        <f t="shared" si="734"/>
        <v>DC2CT16-DC-2</v>
      </c>
      <c r="M3606" s="436">
        <f t="shared" si="735"/>
        <v>16</v>
      </c>
      <c r="N3606" s="437">
        <f t="shared" si="741"/>
        <v>81</v>
      </c>
      <c r="O3606" s="437"/>
      <c r="P3606" s="430" t="str">
        <f t="shared" si="736"/>
        <v/>
      </c>
      <c r="U3606" s="177">
        <v>9</v>
      </c>
      <c r="V3606" s="177" t="s">
        <v>2897</v>
      </c>
      <c r="W3606" s="177" t="s">
        <v>2898</v>
      </c>
      <c r="X3606" s="177" t="s">
        <v>2611</v>
      </c>
      <c r="Y3606" s="177" t="s">
        <v>2899</v>
      </c>
      <c r="Z3606" s="177" t="s">
        <v>5399</v>
      </c>
      <c r="AA3606" s="525" t="s">
        <v>2900</v>
      </c>
      <c r="AB3606" s="399" t="str">
        <f t="shared" si="737"/>
        <v>DC2CT16</v>
      </c>
      <c r="AC3606" s="399" t="str">
        <f t="shared" si="738"/>
        <v>DC2CT16-DC</v>
      </c>
      <c r="AD3606" t="str">
        <f>Y3606&amp;"-"&amp;VLOOKUP(AC3606,'LICH THI'!C:AA,9,0)</f>
        <v>64DCDB3017-42475</v>
      </c>
      <c r="AE3606">
        <f t="shared" si="739"/>
        <v>1</v>
      </c>
    </row>
    <row r="3607" spans="1:31" x14ac:dyDescent="0.25">
      <c r="A3607" s="436" t="str">
        <f t="shared" si="729"/>
        <v>DC2CT16-DC-2</v>
      </c>
      <c r="B3607" s="436">
        <f>COUNTIF(AC$4:AC3607,AC3607)</f>
        <v>2</v>
      </c>
      <c r="C3607" s="436" t="str">
        <f t="shared" si="730"/>
        <v>DC2CT16-DC</v>
      </c>
      <c r="D3607" s="436">
        <f>VLOOKUP(C3607,'LICH THI'!C:AA,12,0)</f>
        <v>87</v>
      </c>
      <c r="E3607" s="436">
        <f>VLOOKUP(C3607,'LICH THI'!C:AA,13,0)</f>
        <v>45</v>
      </c>
      <c r="F3607" s="436">
        <f t="shared" si="740"/>
        <v>45</v>
      </c>
      <c r="G3607" s="436">
        <f>VLOOKUP(C3607,'LICH THI'!C:AA,14,0)</f>
        <v>2</v>
      </c>
      <c r="H3607" s="436">
        <f t="shared" si="731"/>
        <v>1</v>
      </c>
      <c r="I3607" s="436" t="str">
        <f t="shared" si="732"/>
        <v>Dương Tuấn Anh</v>
      </c>
      <c r="J3607" s="436"/>
      <c r="K3607" s="436">
        <f t="shared" si="733"/>
        <v>2</v>
      </c>
      <c r="L3607" s="436" t="str">
        <f t="shared" si="734"/>
        <v>DC2CT16-DC-2</v>
      </c>
      <c r="M3607" s="436">
        <f t="shared" si="735"/>
        <v>16</v>
      </c>
      <c r="N3607" s="437">
        <f t="shared" si="741"/>
        <v>82</v>
      </c>
      <c r="O3607" s="437"/>
      <c r="P3607" s="430" t="str">
        <f t="shared" si="736"/>
        <v/>
      </c>
      <c r="U3607" s="177">
        <v>2</v>
      </c>
      <c r="V3607" s="177" t="s">
        <v>3209</v>
      </c>
      <c r="W3607" s="177" t="s">
        <v>2929</v>
      </c>
      <c r="X3607" s="177" t="s">
        <v>2611</v>
      </c>
      <c r="Y3607" s="177" t="s">
        <v>3635</v>
      </c>
      <c r="Z3607" s="177" t="s">
        <v>5399</v>
      </c>
      <c r="AA3607" s="525" t="s">
        <v>3636</v>
      </c>
      <c r="AB3607" s="399" t="str">
        <f t="shared" si="737"/>
        <v>DC2CT16</v>
      </c>
      <c r="AC3607" s="399" t="str">
        <f t="shared" si="738"/>
        <v>DC2CT16-DC</v>
      </c>
      <c r="AD3607" t="str">
        <f>Y3607&amp;"-"&amp;VLOOKUP(AC3607,'LICH THI'!C:AA,9,0)</f>
        <v>63DCCD3331-42475</v>
      </c>
      <c r="AE3607">
        <f t="shared" si="739"/>
        <v>1</v>
      </c>
    </row>
    <row r="3608" spans="1:31" x14ac:dyDescent="0.25">
      <c r="A3608" s="436" t="str">
        <f t="shared" si="729"/>
        <v>DC2CT16-DC-3</v>
      </c>
      <c r="B3608" s="436">
        <f>COUNTIF(AC$4:AC3608,AC3608)</f>
        <v>3</v>
      </c>
      <c r="C3608" s="436" t="str">
        <f t="shared" si="730"/>
        <v>DC2CT16-DC</v>
      </c>
      <c r="D3608" s="436">
        <f>VLOOKUP(C3608,'LICH THI'!C:AA,12,0)</f>
        <v>87</v>
      </c>
      <c r="E3608" s="436">
        <f>VLOOKUP(C3608,'LICH THI'!C:AA,13,0)</f>
        <v>45</v>
      </c>
      <c r="F3608" s="436">
        <f t="shared" si="740"/>
        <v>45</v>
      </c>
      <c r="G3608" s="436">
        <f>VLOOKUP(C3608,'LICH THI'!C:AA,14,0)</f>
        <v>2</v>
      </c>
      <c r="H3608" s="436">
        <f t="shared" si="731"/>
        <v>1</v>
      </c>
      <c r="I3608" s="436" t="str">
        <f t="shared" si="732"/>
        <v>Lê Phước Anh</v>
      </c>
      <c r="J3608" s="436"/>
      <c r="K3608" s="436">
        <f t="shared" si="733"/>
        <v>2</v>
      </c>
      <c r="L3608" s="436" t="str">
        <f t="shared" si="734"/>
        <v>DC2CT16-DC-2</v>
      </c>
      <c r="M3608" s="436">
        <f t="shared" si="735"/>
        <v>16</v>
      </c>
      <c r="N3608" s="437">
        <f t="shared" si="741"/>
        <v>83</v>
      </c>
      <c r="O3608" s="437"/>
      <c r="P3608" s="430" t="str">
        <f t="shared" si="736"/>
        <v/>
      </c>
      <c r="U3608" s="177">
        <v>72</v>
      </c>
      <c r="V3608" s="177" t="s">
        <v>3455</v>
      </c>
      <c r="W3608" s="177" t="s">
        <v>5466</v>
      </c>
      <c r="X3608" s="177" t="s">
        <v>2611</v>
      </c>
      <c r="Y3608" s="177" t="s">
        <v>5467</v>
      </c>
      <c r="Z3608" s="177" t="s">
        <v>5399</v>
      </c>
      <c r="AA3608" s="525" t="s">
        <v>5468</v>
      </c>
      <c r="AB3608" s="399" t="str">
        <f t="shared" si="737"/>
        <v>DC2CT16</v>
      </c>
      <c r="AC3608" s="399" t="str">
        <f t="shared" si="738"/>
        <v>DC2CT16-DC</v>
      </c>
      <c r="AD3608" t="str">
        <f>Y3608&amp;"-"&amp;VLOOKUP(AC3608,'LICH THI'!C:AA,9,0)</f>
        <v>65DCCD22800-42475</v>
      </c>
      <c r="AE3608">
        <f t="shared" si="739"/>
        <v>1</v>
      </c>
    </row>
    <row r="3609" spans="1:31" x14ac:dyDescent="0.25">
      <c r="A3609" s="436" t="str">
        <f t="shared" si="729"/>
        <v>DC2CT16-DC-4</v>
      </c>
      <c r="B3609" s="436">
        <f>COUNTIF(AC$4:AC3609,AC3609)</f>
        <v>4</v>
      </c>
      <c r="C3609" s="436" t="str">
        <f t="shared" si="730"/>
        <v>DC2CT16-DC</v>
      </c>
      <c r="D3609" s="436">
        <f>VLOOKUP(C3609,'LICH THI'!C:AA,12,0)</f>
        <v>87</v>
      </c>
      <c r="E3609" s="436">
        <f>VLOOKUP(C3609,'LICH THI'!C:AA,13,0)</f>
        <v>45</v>
      </c>
      <c r="F3609" s="436">
        <f t="shared" si="740"/>
        <v>45</v>
      </c>
      <c r="G3609" s="436">
        <f>VLOOKUP(C3609,'LICH THI'!C:AA,14,0)</f>
        <v>2</v>
      </c>
      <c r="H3609" s="436">
        <f t="shared" si="731"/>
        <v>1</v>
      </c>
      <c r="I3609" s="436" t="str">
        <f t="shared" si="732"/>
        <v>Nguyễn Quang Anh</v>
      </c>
      <c r="J3609" s="436"/>
      <c r="K3609" s="436">
        <f t="shared" si="733"/>
        <v>2</v>
      </c>
      <c r="L3609" s="436" t="str">
        <f t="shared" si="734"/>
        <v>DC2CT16-DC-2</v>
      </c>
      <c r="M3609" s="436">
        <f t="shared" si="735"/>
        <v>16</v>
      </c>
      <c r="N3609" s="437">
        <f t="shared" si="741"/>
        <v>84</v>
      </c>
      <c r="O3609" s="437"/>
      <c r="P3609" s="430" t="str">
        <f t="shared" si="736"/>
        <v/>
      </c>
      <c r="U3609" s="177">
        <v>61</v>
      </c>
      <c r="V3609" s="177" t="s">
        <v>3449</v>
      </c>
      <c r="W3609" s="177" t="s">
        <v>3032</v>
      </c>
      <c r="X3609" s="177" t="s">
        <v>2611</v>
      </c>
      <c r="Y3609" s="177" t="s">
        <v>3450</v>
      </c>
      <c r="Z3609" s="177" t="s">
        <v>5399</v>
      </c>
      <c r="AA3609" s="525" t="s">
        <v>3451</v>
      </c>
      <c r="AB3609" s="399" t="str">
        <f t="shared" si="737"/>
        <v>DC2CT16</v>
      </c>
      <c r="AC3609" s="399" t="str">
        <f t="shared" si="738"/>
        <v>DC2CT16-DC</v>
      </c>
      <c r="AD3609" t="str">
        <f>Y3609&amp;"-"&amp;VLOOKUP(AC3609,'LICH THI'!C:AA,9,0)</f>
        <v>65DCCD20494-42475</v>
      </c>
      <c r="AE3609">
        <f t="shared" si="739"/>
        <v>1</v>
      </c>
    </row>
    <row r="3610" spans="1:31" x14ac:dyDescent="0.25">
      <c r="A3610" s="436" t="str">
        <f t="shared" si="729"/>
        <v>DC2CT16-DC-5</v>
      </c>
      <c r="B3610" s="436">
        <f>COUNTIF(AC$4:AC3610,AC3610)</f>
        <v>5</v>
      </c>
      <c r="C3610" s="436" t="str">
        <f t="shared" si="730"/>
        <v>DC2CT16-DC</v>
      </c>
      <c r="D3610" s="436">
        <f>VLOOKUP(C3610,'LICH THI'!C:AA,12,0)</f>
        <v>87</v>
      </c>
      <c r="E3610" s="436">
        <f>VLOOKUP(C3610,'LICH THI'!C:AA,13,0)</f>
        <v>45</v>
      </c>
      <c r="F3610" s="436">
        <f t="shared" si="740"/>
        <v>45</v>
      </c>
      <c r="G3610" s="436">
        <f>VLOOKUP(C3610,'LICH THI'!C:AA,14,0)</f>
        <v>2</v>
      </c>
      <c r="H3610" s="436">
        <f t="shared" si="731"/>
        <v>1</v>
      </c>
      <c r="I3610" s="436" t="str">
        <f t="shared" si="732"/>
        <v>Nguyễn Tuấn Anh</v>
      </c>
      <c r="J3610" s="436"/>
      <c r="K3610" s="436">
        <f t="shared" si="733"/>
        <v>2</v>
      </c>
      <c r="L3610" s="436" t="str">
        <f t="shared" si="734"/>
        <v>DC2CT16-DC-2</v>
      </c>
      <c r="M3610" s="436">
        <f t="shared" si="735"/>
        <v>16</v>
      </c>
      <c r="N3610" s="437">
        <f t="shared" si="741"/>
        <v>85</v>
      </c>
      <c r="O3610" s="437"/>
      <c r="P3610" s="430" t="str">
        <f t="shared" si="736"/>
        <v/>
      </c>
      <c r="U3610" s="177">
        <v>35</v>
      </c>
      <c r="V3610" s="177" t="s">
        <v>3761</v>
      </c>
      <c r="W3610" s="177" t="s">
        <v>3475</v>
      </c>
      <c r="X3610" s="177" t="s">
        <v>2611</v>
      </c>
      <c r="Y3610" s="177" t="s">
        <v>5431</v>
      </c>
      <c r="Z3610" s="177" t="s">
        <v>5399</v>
      </c>
      <c r="AA3610" s="525" t="s">
        <v>4623</v>
      </c>
      <c r="AB3610" s="399" t="str">
        <f t="shared" si="737"/>
        <v>DC2CT16</v>
      </c>
      <c r="AC3610" s="399" t="str">
        <f t="shared" si="738"/>
        <v>DC2CT16-DC</v>
      </c>
      <c r="AD3610" t="str">
        <f>Y3610&amp;"-"&amp;VLOOKUP(AC3610,'LICH THI'!C:AA,9,0)</f>
        <v>64DCDD3181-42475</v>
      </c>
      <c r="AE3610">
        <f t="shared" si="739"/>
        <v>1</v>
      </c>
    </row>
    <row r="3611" spans="1:31" x14ac:dyDescent="0.25">
      <c r="A3611" s="436" t="str">
        <f t="shared" si="729"/>
        <v>DC2CT16-DC-6</v>
      </c>
      <c r="B3611" s="436">
        <f>COUNTIF(AC$4:AC3611,AC3611)</f>
        <v>6</v>
      </c>
      <c r="C3611" s="436" t="str">
        <f t="shared" si="730"/>
        <v>DC2CT16-DC</v>
      </c>
      <c r="D3611" s="436">
        <f>VLOOKUP(C3611,'LICH THI'!C:AA,12,0)</f>
        <v>87</v>
      </c>
      <c r="E3611" s="436">
        <f>VLOOKUP(C3611,'LICH THI'!C:AA,13,0)</f>
        <v>45</v>
      </c>
      <c r="F3611" s="436">
        <f t="shared" si="740"/>
        <v>45</v>
      </c>
      <c r="G3611" s="436">
        <f>VLOOKUP(C3611,'LICH THI'!C:AA,14,0)</f>
        <v>2</v>
      </c>
      <c r="H3611" s="436">
        <f t="shared" si="731"/>
        <v>1</v>
      </c>
      <c r="I3611" s="436" t="str">
        <f t="shared" si="732"/>
        <v>Mai Đức Bình</v>
      </c>
      <c r="J3611" s="436"/>
      <c r="K3611" s="436">
        <f t="shared" si="733"/>
        <v>2</v>
      </c>
      <c r="L3611" s="436" t="str">
        <f t="shared" si="734"/>
        <v>DC2CT16-DC-2</v>
      </c>
      <c r="M3611" s="436">
        <f t="shared" si="735"/>
        <v>16</v>
      </c>
      <c r="N3611" s="437">
        <f t="shared" si="741"/>
        <v>86</v>
      </c>
      <c r="O3611" s="437"/>
      <c r="P3611" s="430" t="str">
        <f t="shared" si="736"/>
        <v/>
      </c>
      <c r="U3611" s="177">
        <v>62</v>
      </c>
      <c r="V3611" s="177" t="s">
        <v>3449</v>
      </c>
      <c r="W3611" s="177" t="s">
        <v>3452</v>
      </c>
      <c r="X3611" s="177" t="s">
        <v>2605</v>
      </c>
      <c r="Y3611" s="177" t="s">
        <v>3453</v>
      </c>
      <c r="Z3611" s="177" t="s">
        <v>5399</v>
      </c>
      <c r="AA3611" s="525" t="s">
        <v>3454</v>
      </c>
      <c r="AB3611" s="399" t="str">
        <f t="shared" si="737"/>
        <v>DC2CT16</v>
      </c>
      <c r="AC3611" s="399" t="str">
        <f t="shared" si="738"/>
        <v>DC2CT16-DC</v>
      </c>
      <c r="AD3611" t="str">
        <f>Y3611&amp;"-"&amp;VLOOKUP(AC3611,'LICH THI'!C:AA,9,0)</f>
        <v>65DCCD20492-42475</v>
      </c>
      <c r="AE3611">
        <f t="shared" si="739"/>
        <v>1</v>
      </c>
    </row>
    <row r="3612" spans="1:31" x14ac:dyDescent="0.25">
      <c r="A3612" s="436" t="str">
        <f t="shared" si="729"/>
        <v>DC2CT16-DC-7</v>
      </c>
      <c r="B3612" s="436">
        <f>COUNTIF(AC$4:AC3612,AC3612)</f>
        <v>7</v>
      </c>
      <c r="C3612" s="436" t="str">
        <f t="shared" si="730"/>
        <v>DC2CT16-DC</v>
      </c>
      <c r="D3612" s="436">
        <f>VLOOKUP(C3612,'LICH THI'!C:AA,12,0)</f>
        <v>87</v>
      </c>
      <c r="E3612" s="436">
        <f>VLOOKUP(C3612,'LICH THI'!C:AA,13,0)</f>
        <v>45</v>
      </c>
      <c r="F3612" s="436">
        <f t="shared" si="740"/>
        <v>45</v>
      </c>
      <c r="G3612" s="436">
        <f>VLOOKUP(C3612,'LICH THI'!C:AA,14,0)</f>
        <v>2</v>
      </c>
      <c r="H3612" s="436">
        <f t="shared" si="731"/>
        <v>1</v>
      </c>
      <c r="I3612" s="436" t="str">
        <f t="shared" si="732"/>
        <v>Tống Văn Ca</v>
      </c>
      <c r="J3612" s="436"/>
      <c r="K3612" s="436">
        <f t="shared" si="733"/>
        <v>2</v>
      </c>
      <c r="L3612" s="436" t="str">
        <f t="shared" si="734"/>
        <v>DC2CT16-DC-2</v>
      </c>
      <c r="M3612" s="436">
        <f t="shared" si="735"/>
        <v>16</v>
      </c>
      <c r="N3612" s="437">
        <f t="shared" si="741"/>
        <v>87</v>
      </c>
      <c r="O3612" s="437"/>
      <c r="P3612" s="430" t="str">
        <f t="shared" si="736"/>
        <v/>
      </c>
      <c r="U3612" s="177">
        <v>52</v>
      </c>
      <c r="V3612" s="177" t="s">
        <v>3426</v>
      </c>
      <c r="W3612" s="177" t="s">
        <v>2753</v>
      </c>
      <c r="X3612" s="177" t="s">
        <v>2209</v>
      </c>
      <c r="Y3612" s="177" t="s">
        <v>4034</v>
      </c>
      <c r="Z3612" s="177" t="s">
        <v>5399</v>
      </c>
      <c r="AA3612" s="525" t="s">
        <v>4035</v>
      </c>
      <c r="AB3612" s="399" t="str">
        <f t="shared" si="737"/>
        <v>DC2CT16</v>
      </c>
      <c r="AC3612" s="399" t="str">
        <f t="shared" si="738"/>
        <v>DC2CT16-DC</v>
      </c>
      <c r="AD3612" t="str">
        <f>Y3612&amp;"-"&amp;VLOOKUP(AC3612,'LICH THI'!C:AA,9,0)</f>
        <v>65DCCD20453-42475</v>
      </c>
      <c r="AE3612">
        <f t="shared" si="739"/>
        <v>1</v>
      </c>
    </row>
    <row r="3613" spans="1:31" x14ac:dyDescent="0.25">
      <c r="A3613" s="436" t="str">
        <f t="shared" si="729"/>
        <v>DC2CT16-DC-8</v>
      </c>
      <c r="B3613" s="436">
        <f>COUNTIF(AC$4:AC3613,AC3613)</f>
        <v>8</v>
      </c>
      <c r="C3613" s="436" t="str">
        <f t="shared" si="730"/>
        <v>DC2CT16-DC</v>
      </c>
      <c r="D3613" s="436">
        <f>VLOOKUP(C3613,'LICH THI'!C:AA,12,0)</f>
        <v>87</v>
      </c>
      <c r="E3613" s="436">
        <f>VLOOKUP(C3613,'LICH THI'!C:AA,13,0)</f>
        <v>45</v>
      </c>
      <c r="F3613" s="436">
        <f t="shared" si="740"/>
        <v>45</v>
      </c>
      <c r="G3613" s="436">
        <f>VLOOKUP(C3613,'LICH THI'!C:AA,14,0)</f>
        <v>2</v>
      </c>
      <c r="H3613" s="436">
        <f t="shared" si="731"/>
        <v>1</v>
      </c>
      <c r="I3613" s="436" t="str">
        <f t="shared" si="732"/>
        <v>Nguyễn Thanh Cảnh</v>
      </c>
      <c r="J3613" s="436"/>
      <c r="K3613" s="436">
        <f t="shared" si="733"/>
        <v>2</v>
      </c>
      <c r="L3613" s="436" t="str">
        <f t="shared" si="734"/>
        <v>DC2CT16-DC-2</v>
      </c>
      <c r="M3613" s="436">
        <f t="shared" si="735"/>
        <v>16</v>
      </c>
      <c r="N3613" s="437">
        <f t="shared" si="741"/>
        <v>88</v>
      </c>
      <c r="O3613" s="437"/>
      <c r="P3613" s="430" t="str">
        <f t="shared" si="736"/>
        <v/>
      </c>
      <c r="U3613" s="177">
        <v>10</v>
      </c>
      <c r="V3613" s="177" t="s">
        <v>2935</v>
      </c>
      <c r="W3613" s="177" t="s">
        <v>4080</v>
      </c>
      <c r="X3613" s="177" t="s">
        <v>3327</v>
      </c>
      <c r="Y3613" s="177" t="s">
        <v>5401</v>
      </c>
      <c r="Z3613" s="177" t="s">
        <v>5399</v>
      </c>
      <c r="AA3613" s="525" t="s">
        <v>5402</v>
      </c>
      <c r="AB3613" s="399" t="str">
        <f t="shared" si="737"/>
        <v>DC2CT16</v>
      </c>
      <c r="AC3613" s="399" t="str">
        <f t="shared" si="738"/>
        <v>DC2CT16-DC</v>
      </c>
      <c r="AD3613" t="str">
        <f>Y3613&amp;"-"&amp;VLOOKUP(AC3613,'LICH THI'!C:AA,9,0)</f>
        <v>64DCDB3103-42475</v>
      </c>
      <c r="AE3613">
        <f t="shared" si="739"/>
        <v>1</v>
      </c>
    </row>
    <row r="3614" spans="1:31" x14ac:dyDescent="0.25">
      <c r="A3614" s="436" t="str">
        <f t="shared" si="729"/>
        <v>DC2CT16-DC-9</v>
      </c>
      <c r="B3614" s="436">
        <f>COUNTIF(AC$4:AC3614,AC3614)</f>
        <v>9</v>
      </c>
      <c r="C3614" s="436" t="str">
        <f t="shared" si="730"/>
        <v>DC2CT16-DC</v>
      </c>
      <c r="D3614" s="436">
        <f>VLOOKUP(C3614,'LICH THI'!C:AA,12,0)</f>
        <v>87</v>
      </c>
      <c r="E3614" s="436">
        <f>VLOOKUP(C3614,'LICH THI'!C:AA,13,0)</f>
        <v>45</v>
      </c>
      <c r="F3614" s="436">
        <f t="shared" si="740"/>
        <v>45</v>
      </c>
      <c r="G3614" s="436">
        <f>VLOOKUP(C3614,'LICH THI'!C:AA,14,0)</f>
        <v>2</v>
      </c>
      <c r="H3614" s="436">
        <f t="shared" si="731"/>
        <v>1</v>
      </c>
      <c r="I3614" s="436" t="str">
        <f t="shared" si="732"/>
        <v>Lê Quang Cương</v>
      </c>
      <c r="J3614" s="436"/>
      <c r="K3614" s="436">
        <f t="shared" si="733"/>
        <v>2</v>
      </c>
      <c r="L3614" s="436" t="str">
        <f t="shared" si="734"/>
        <v>DC2CT16-DC-2</v>
      </c>
      <c r="M3614" s="436">
        <f t="shared" si="735"/>
        <v>16</v>
      </c>
      <c r="N3614" s="437">
        <f t="shared" si="741"/>
        <v>89</v>
      </c>
      <c r="O3614" s="437"/>
      <c r="P3614" s="430" t="str">
        <f t="shared" si="736"/>
        <v/>
      </c>
      <c r="U3614" s="177">
        <v>64</v>
      </c>
      <c r="V3614" s="177" t="s">
        <v>3449</v>
      </c>
      <c r="W3614" s="177" t="s">
        <v>4046</v>
      </c>
      <c r="X3614" s="177" t="s">
        <v>4047</v>
      </c>
      <c r="Y3614" s="177" t="s">
        <v>4048</v>
      </c>
      <c r="Z3614" s="177" t="s">
        <v>5399</v>
      </c>
      <c r="AA3614" s="525" t="s">
        <v>4049</v>
      </c>
      <c r="AB3614" s="399" t="str">
        <f t="shared" si="737"/>
        <v>DC2CT16</v>
      </c>
      <c r="AC3614" s="399" t="str">
        <f t="shared" si="738"/>
        <v>DC2CT16-DC</v>
      </c>
      <c r="AD3614" t="str">
        <f>Y3614&amp;"-"&amp;VLOOKUP(AC3614,'LICH THI'!C:AA,9,0)</f>
        <v>65DCCD20464-42475</v>
      </c>
      <c r="AE3614">
        <f t="shared" si="739"/>
        <v>1</v>
      </c>
    </row>
    <row r="3615" spans="1:31" x14ac:dyDescent="0.25">
      <c r="A3615" s="436" t="str">
        <f t="shared" si="729"/>
        <v>DC2CT16-DC-10</v>
      </c>
      <c r="B3615" s="436">
        <f>COUNTIF(AC$4:AC3615,AC3615)</f>
        <v>10</v>
      </c>
      <c r="C3615" s="436" t="str">
        <f t="shared" si="730"/>
        <v>DC2CT16-DC</v>
      </c>
      <c r="D3615" s="436">
        <f>VLOOKUP(C3615,'LICH THI'!C:AA,12,0)</f>
        <v>87</v>
      </c>
      <c r="E3615" s="436">
        <f>VLOOKUP(C3615,'LICH THI'!C:AA,13,0)</f>
        <v>45</v>
      </c>
      <c r="F3615" s="436">
        <f t="shared" si="740"/>
        <v>45</v>
      </c>
      <c r="G3615" s="436">
        <f>VLOOKUP(C3615,'LICH THI'!C:AA,14,0)</f>
        <v>2</v>
      </c>
      <c r="H3615" s="436">
        <f t="shared" si="731"/>
        <v>1</v>
      </c>
      <c r="I3615" s="436" t="str">
        <f t="shared" si="732"/>
        <v>Lê Ngọc Cường</v>
      </c>
      <c r="J3615" s="436"/>
      <c r="K3615" s="436">
        <f t="shared" si="733"/>
        <v>2</v>
      </c>
      <c r="L3615" s="436" t="str">
        <f t="shared" si="734"/>
        <v>DC2CT16-DC-2</v>
      </c>
      <c r="M3615" s="436">
        <f t="shared" si="735"/>
        <v>16</v>
      </c>
      <c r="N3615" s="437">
        <f t="shared" si="741"/>
        <v>90</v>
      </c>
      <c r="O3615" s="437"/>
      <c r="P3615" s="430" t="str">
        <f t="shared" si="736"/>
        <v/>
      </c>
      <c r="U3615" s="177">
        <v>53</v>
      </c>
      <c r="V3615" s="177" t="s">
        <v>3426</v>
      </c>
      <c r="W3615" s="177" t="s">
        <v>2610</v>
      </c>
      <c r="X3615" s="177" t="s">
        <v>2735</v>
      </c>
      <c r="Y3615" s="177" t="s">
        <v>5450</v>
      </c>
      <c r="Z3615" s="177" t="s">
        <v>5399</v>
      </c>
      <c r="AA3615" s="525" t="s">
        <v>2789</v>
      </c>
      <c r="AB3615" s="399" t="str">
        <f t="shared" si="737"/>
        <v>DC2CT16</v>
      </c>
      <c r="AC3615" s="399" t="str">
        <f t="shared" si="738"/>
        <v>DC2CT16-DC</v>
      </c>
      <c r="AD3615" t="str">
        <f>Y3615&amp;"-"&amp;VLOOKUP(AC3615,'LICH THI'!C:AA,9,0)</f>
        <v>65DCCD22412-42475</v>
      </c>
      <c r="AE3615">
        <f t="shared" si="739"/>
        <v>1</v>
      </c>
    </row>
    <row r="3616" spans="1:31" x14ac:dyDescent="0.25">
      <c r="A3616" s="436" t="str">
        <f t="shared" si="729"/>
        <v>DC2CT16-DC-11</v>
      </c>
      <c r="B3616" s="436">
        <f>COUNTIF(AC$4:AC3616,AC3616)</f>
        <v>11</v>
      </c>
      <c r="C3616" s="436" t="str">
        <f t="shared" si="730"/>
        <v>DC2CT16-DC</v>
      </c>
      <c r="D3616" s="436">
        <f>VLOOKUP(C3616,'LICH THI'!C:AA,12,0)</f>
        <v>87</v>
      </c>
      <c r="E3616" s="436">
        <f>VLOOKUP(C3616,'LICH THI'!C:AA,13,0)</f>
        <v>45</v>
      </c>
      <c r="F3616" s="436">
        <f t="shared" si="740"/>
        <v>45</v>
      </c>
      <c r="G3616" s="436">
        <f>VLOOKUP(C3616,'LICH THI'!C:AA,14,0)</f>
        <v>2</v>
      </c>
      <c r="H3616" s="436">
        <f t="shared" si="731"/>
        <v>1</v>
      </c>
      <c r="I3616" s="436" t="str">
        <f t="shared" si="732"/>
        <v>Nguyễn Tài Cường</v>
      </c>
      <c r="J3616" s="436"/>
      <c r="K3616" s="436">
        <f t="shared" si="733"/>
        <v>2</v>
      </c>
      <c r="L3616" s="436" t="str">
        <f t="shared" si="734"/>
        <v>DC2CT16-DC-2</v>
      </c>
      <c r="M3616" s="436">
        <f t="shared" si="735"/>
        <v>16</v>
      </c>
      <c r="N3616" s="437">
        <f t="shared" si="741"/>
        <v>91</v>
      </c>
      <c r="O3616" s="437"/>
      <c r="P3616" s="430" t="str">
        <f t="shared" si="736"/>
        <v/>
      </c>
      <c r="U3616" s="177">
        <v>4</v>
      </c>
      <c r="V3616" s="177" t="s">
        <v>3229</v>
      </c>
      <c r="W3616" s="177" t="s">
        <v>5094</v>
      </c>
      <c r="X3616" s="177" t="s">
        <v>2735</v>
      </c>
      <c r="Y3616" s="177" t="s">
        <v>5400</v>
      </c>
      <c r="Z3616" s="177" t="s">
        <v>5399</v>
      </c>
      <c r="AA3616" s="525" t="s">
        <v>3403</v>
      </c>
      <c r="AB3616" s="399" t="str">
        <f t="shared" si="737"/>
        <v>DC2CT16</v>
      </c>
      <c r="AC3616" s="399" t="str">
        <f t="shared" si="738"/>
        <v>DC2CT16-DC</v>
      </c>
      <c r="AD3616" t="str">
        <f>Y3616&amp;"-"&amp;VLOOKUP(AC3616,'LICH THI'!C:AA,9,0)</f>
        <v>63DCDB3005-42475</v>
      </c>
      <c r="AE3616">
        <f t="shared" si="739"/>
        <v>1</v>
      </c>
    </row>
    <row r="3617" spans="1:31" x14ac:dyDescent="0.25">
      <c r="A3617" s="436" t="str">
        <f t="shared" si="729"/>
        <v>DC2CT16-DC-12</v>
      </c>
      <c r="B3617" s="436">
        <f>COUNTIF(AC$4:AC3617,AC3617)</f>
        <v>12</v>
      </c>
      <c r="C3617" s="436" t="str">
        <f t="shared" si="730"/>
        <v>DC2CT16-DC</v>
      </c>
      <c r="D3617" s="436">
        <f>VLOOKUP(C3617,'LICH THI'!C:AA,12,0)</f>
        <v>87</v>
      </c>
      <c r="E3617" s="436">
        <f>VLOOKUP(C3617,'LICH THI'!C:AA,13,0)</f>
        <v>45</v>
      </c>
      <c r="F3617" s="436">
        <f t="shared" si="740"/>
        <v>45</v>
      </c>
      <c r="G3617" s="436">
        <f>VLOOKUP(C3617,'LICH THI'!C:AA,14,0)</f>
        <v>2</v>
      </c>
      <c r="H3617" s="436">
        <f t="shared" si="731"/>
        <v>1</v>
      </c>
      <c r="I3617" s="436" t="str">
        <f t="shared" si="732"/>
        <v>Nguyễn Chí Chiến</v>
      </c>
      <c r="J3617" s="436"/>
      <c r="K3617" s="436">
        <f t="shared" si="733"/>
        <v>2</v>
      </c>
      <c r="L3617" s="436" t="str">
        <f t="shared" si="734"/>
        <v>DC2CT16-DC-2</v>
      </c>
      <c r="M3617" s="436">
        <f t="shared" si="735"/>
        <v>16</v>
      </c>
      <c r="N3617" s="437">
        <f t="shared" si="741"/>
        <v>92</v>
      </c>
      <c r="O3617" s="437"/>
      <c r="P3617" s="430" t="str">
        <f t="shared" si="736"/>
        <v/>
      </c>
      <c r="U3617" s="177">
        <v>63</v>
      </c>
      <c r="V3617" s="177" t="s">
        <v>3449</v>
      </c>
      <c r="W3617" s="177" t="s">
        <v>5456</v>
      </c>
      <c r="X3617" s="177" t="s">
        <v>2709</v>
      </c>
      <c r="Y3617" s="177" t="s">
        <v>5457</v>
      </c>
      <c r="Z3617" s="177" t="s">
        <v>5399</v>
      </c>
      <c r="AA3617" s="525" t="s">
        <v>5458</v>
      </c>
      <c r="AB3617" s="399" t="str">
        <f t="shared" si="737"/>
        <v>DC2CT16</v>
      </c>
      <c r="AC3617" s="399" t="str">
        <f t="shared" si="738"/>
        <v>DC2CT16-DC</v>
      </c>
      <c r="AD3617" t="str">
        <f>Y3617&amp;"-"&amp;VLOOKUP(AC3617,'LICH THI'!C:AA,9,0)</f>
        <v>65DCCD24013-42475</v>
      </c>
      <c r="AE3617">
        <f t="shared" si="739"/>
        <v>1</v>
      </c>
    </row>
    <row r="3618" spans="1:31" x14ac:dyDescent="0.25">
      <c r="A3618" s="436" t="str">
        <f t="shared" si="729"/>
        <v>DC2CT16-DC-13</v>
      </c>
      <c r="B3618" s="436">
        <f>COUNTIF(AC$4:AC3618,AC3618)</f>
        <v>13</v>
      </c>
      <c r="C3618" s="436" t="str">
        <f t="shared" si="730"/>
        <v>DC2CT16-DC</v>
      </c>
      <c r="D3618" s="436">
        <f>VLOOKUP(C3618,'LICH THI'!C:AA,12,0)</f>
        <v>87</v>
      </c>
      <c r="E3618" s="436">
        <f>VLOOKUP(C3618,'LICH THI'!C:AA,13,0)</f>
        <v>45</v>
      </c>
      <c r="F3618" s="436">
        <f t="shared" si="740"/>
        <v>45</v>
      </c>
      <c r="G3618" s="436">
        <f>VLOOKUP(C3618,'LICH THI'!C:AA,14,0)</f>
        <v>2</v>
      </c>
      <c r="H3618" s="436">
        <f t="shared" si="731"/>
        <v>1</v>
      </c>
      <c r="I3618" s="436" t="str">
        <f t="shared" si="732"/>
        <v>Đinh Văn Chỉnh</v>
      </c>
      <c r="J3618" s="436"/>
      <c r="K3618" s="436">
        <f t="shared" si="733"/>
        <v>2</v>
      </c>
      <c r="L3618" s="436" t="str">
        <f t="shared" si="734"/>
        <v>DC2CT16-DC-2</v>
      </c>
      <c r="M3618" s="436">
        <f t="shared" si="735"/>
        <v>16</v>
      </c>
      <c r="N3618" s="437">
        <f t="shared" si="741"/>
        <v>93</v>
      </c>
      <c r="O3618" s="437"/>
      <c r="P3618" s="430" t="str">
        <f t="shared" si="736"/>
        <v/>
      </c>
      <c r="U3618" s="177">
        <v>73</v>
      </c>
      <c r="V3618" s="177" t="s">
        <v>3455</v>
      </c>
      <c r="W3618" s="177" t="s">
        <v>4052</v>
      </c>
      <c r="X3618" s="177" t="s">
        <v>4053</v>
      </c>
      <c r="Y3618" s="177" t="s">
        <v>4054</v>
      </c>
      <c r="Z3618" s="177" t="s">
        <v>5399</v>
      </c>
      <c r="AA3618" s="525" t="s">
        <v>4055</v>
      </c>
      <c r="AB3618" s="399" t="str">
        <f t="shared" si="737"/>
        <v>DC2CT16</v>
      </c>
      <c r="AC3618" s="399" t="str">
        <f t="shared" si="738"/>
        <v>DC2CT16-DC</v>
      </c>
      <c r="AD3618" t="str">
        <f>Y3618&amp;"-"&amp;VLOOKUP(AC3618,'LICH THI'!C:AA,9,0)</f>
        <v>65DCCD24068-42475</v>
      </c>
      <c r="AE3618">
        <f t="shared" si="739"/>
        <v>1</v>
      </c>
    </row>
    <row r="3619" spans="1:31" x14ac:dyDescent="0.25">
      <c r="A3619" s="436" t="str">
        <f t="shared" si="729"/>
        <v>DC2CT16-DC-14</v>
      </c>
      <c r="B3619" s="436">
        <f>COUNTIF(AC$4:AC3619,AC3619)</f>
        <v>14</v>
      </c>
      <c r="C3619" s="436" t="str">
        <f t="shared" si="730"/>
        <v>DC2CT16-DC</v>
      </c>
      <c r="D3619" s="436">
        <f>VLOOKUP(C3619,'LICH THI'!C:AA,12,0)</f>
        <v>87</v>
      </c>
      <c r="E3619" s="436">
        <f>VLOOKUP(C3619,'LICH THI'!C:AA,13,0)</f>
        <v>45</v>
      </c>
      <c r="F3619" s="436">
        <f t="shared" si="740"/>
        <v>45</v>
      </c>
      <c r="G3619" s="436">
        <f>VLOOKUP(C3619,'LICH THI'!C:AA,14,0)</f>
        <v>2</v>
      </c>
      <c r="H3619" s="436">
        <f t="shared" si="731"/>
        <v>1</v>
      </c>
      <c r="I3619" s="436" t="str">
        <f t="shared" si="732"/>
        <v>Trang Công Du</v>
      </c>
      <c r="J3619" s="436"/>
      <c r="K3619" s="436">
        <f t="shared" si="733"/>
        <v>2</v>
      </c>
      <c r="L3619" s="436" t="str">
        <f t="shared" si="734"/>
        <v>DC2CT16-DC-2</v>
      </c>
      <c r="M3619" s="436">
        <f t="shared" si="735"/>
        <v>16</v>
      </c>
      <c r="N3619" s="437">
        <f t="shared" si="741"/>
        <v>94</v>
      </c>
      <c r="O3619" s="437"/>
      <c r="P3619" s="430" t="str">
        <f t="shared" si="736"/>
        <v/>
      </c>
      <c r="U3619" s="177">
        <v>15</v>
      </c>
      <c r="V3619" s="177" t="s">
        <v>3301</v>
      </c>
      <c r="W3619" s="177" t="s">
        <v>5403</v>
      </c>
      <c r="X3619" s="177" t="s">
        <v>5404</v>
      </c>
      <c r="Y3619" s="177" t="s">
        <v>5405</v>
      </c>
      <c r="Z3619" s="177" t="s">
        <v>5399</v>
      </c>
      <c r="AA3619" s="525" t="s">
        <v>3091</v>
      </c>
      <c r="AB3619" s="399" t="str">
        <f t="shared" si="737"/>
        <v>DC2CT16</v>
      </c>
      <c r="AC3619" s="399" t="str">
        <f t="shared" si="738"/>
        <v>DC2CT16-DC</v>
      </c>
      <c r="AD3619" t="str">
        <f>Y3619&amp;"-"&amp;VLOOKUP(AC3619,'LICH THI'!C:AA,9,0)</f>
        <v>64DCDD3043-42475</v>
      </c>
      <c r="AE3619">
        <f t="shared" si="739"/>
        <v>1</v>
      </c>
    </row>
    <row r="3620" spans="1:31" x14ac:dyDescent="0.25">
      <c r="A3620" s="436" t="str">
        <f t="shared" si="729"/>
        <v>DC2CT16-DC-15</v>
      </c>
      <c r="B3620" s="436">
        <f>COUNTIF(AC$4:AC3620,AC3620)</f>
        <v>15</v>
      </c>
      <c r="C3620" s="436" t="str">
        <f t="shared" si="730"/>
        <v>DC2CT16-DC</v>
      </c>
      <c r="D3620" s="436">
        <f>VLOOKUP(C3620,'LICH THI'!C:AA,12,0)</f>
        <v>87</v>
      </c>
      <c r="E3620" s="436">
        <f>VLOOKUP(C3620,'LICH THI'!C:AA,13,0)</f>
        <v>45</v>
      </c>
      <c r="F3620" s="436">
        <f t="shared" si="740"/>
        <v>45</v>
      </c>
      <c r="G3620" s="436">
        <f>VLOOKUP(C3620,'LICH THI'!C:AA,14,0)</f>
        <v>2</v>
      </c>
      <c r="H3620" s="436">
        <f t="shared" si="731"/>
        <v>1</v>
      </c>
      <c r="I3620" s="436" t="str">
        <f t="shared" si="732"/>
        <v>Ngô Đức Duy</v>
      </c>
      <c r="J3620" s="436"/>
      <c r="K3620" s="436">
        <f t="shared" si="733"/>
        <v>2</v>
      </c>
      <c r="L3620" s="436" t="str">
        <f t="shared" si="734"/>
        <v>DC2CT16-DC-2</v>
      </c>
      <c r="M3620" s="436">
        <f t="shared" si="735"/>
        <v>16</v>
      </c>
      <c r="N3620" s="437">
        <f t="shared" si="741"/>
        <v>95</v>
      </c>
      <c r="O3620" s="437"/>
      <c r="P3620" s="430" t="str">
        <f t="shared" si="736"/>
        <v/>
      </c>
      <c r="U3620" s="177">
        <v>11</v>
      </c>
      <c r="V3620" s="177" t="s">
        <v>2935</v>
      </c>
      <c r="W3620" s="177" t="s">
        <v>4239</v>
      </c>
      <c r="X3620" s="177" t="s">
        <v>2742</v>
      </c>
      <c r="Y3620" s="177" t="s">
        <v>4708</v>
      </c>
      <c r="Z3620" s="177" t="s">
        <v>5399</v>
      </c>
      <c r="AA3620" s="525" t="s">
        <v>4709</v>
      </c>
      <c r="AB3620" s="399" t="str">
        <f t="shared" si="737"/>
        <v>DC2CT16</v>
      </c>
      <c r="AC3620" s="399" t="str">
        <f t="shared" si="738"/>
        <v>DC2CT16-DC</v>
      </c>
      <c r="AD3620" t="str">
        <f>Y3620&amp;"-"&amp;VLOOKUP(AC3620,'LICH THI'!C:AA,9,0)</f>
        <v>64DCDB3052-42475</v>
      </c>
      <c r="AE3620">
        <f t="shared" si="739"/>
        <v>1</v>
      </c>
    </row>
    <row r="3621" spans="1:31" x14ac:dyDescent="0.25">
      <c r="A3621" s="436" t="str">
        <f t="shared" si="729"/>
        <v>DC2CT16-DC-16</v>
      </c>
      <c r="B3621" s="436">
        <f>COUNTIF(AC$4:AC3621,AC3621)</f>
        <v>16</v>
      </c>
      <c r="C3621" s="436" t="str">
        <f t="shared" si="730"/>
        <v>DC2CT16-DC</v>
      </c>
      <c r="D3621" s="436">
        <f>VLOOKUP(C3621,'LICH THI'!C:AA,12,0)</f>
        <v>87</v>
      </c>
      <c r="E3621" s="436">
        <f>VLOOKUP(C3621,'LICH THI'!C:AA,13,0)</f>
        <v>45</v>
      </c>
      <c r="F3621" s="436">
        <f t="shared" si="740"/>
        <v>45</v>
      </c>
      <c r="G3621" s="436">
        <f>VLOOKUP(C3621,'LICH THI'!C:AA,14,0)</f>
        <v>2</v>
      </c>
      <c r="H3621" s="436">
        <f t="shared" si="731"/>
        <v>1</v>
      </c>
      <c r="I3621" s="436" t="str">
        <f t="shared" si="732"/>
        <v>Đào Trường Dương</v>
      </c>
      <c r="J3621" s="436"/>
      <c r="K3621" s="436">
        <f t="shared" si="733"/>
        <v>2</v>
      </c>
      <c r="L3621" s="436" t="str">
        <f t="shared" si="734"/>
        <v>DC2CT16-DC-2</v>
      </c>
      <c r="M3621" s="436">
        <f t="shared" si="735"/>
        <v>16</v>
      </c>
      <c r="N3621" s="437">
        <f t="shared" si="741"/>
        <v>51</v>
      </c>
      <c r="O3621" s="437"/>
      <c r="P3621" s="430" t="str">
        <f t="shared" si="736"/>
        <v/>
      </c>
      <c r="U3621" s="177">
        <v>74</v>
      </c>
      <c r="V3621" s="177" t="s">
        <v>3455</v>
      </c>
      <c r="W3621" s="177" t="s">
        <v>5469</v>
      </c>
      <c r="X3621" s="177" t="s">
        <v>2601</v>
      </c>
      <c r="Y3621" s="177" t="s">
        <v>5470</v>
      </c>
      <c r="Z3621" s="177" t="s">
        <v>5399</v>
      </c>
      <c r="AA3621" s="525" t="s">
        <v>4900</v>
      </c>
      <c r="AB3621" s="399" t="str">
        <f t="shared" si="737"/>
        <v>DC2CT16</v>
      </c>
      <c r="AC3621" s="399" t="str">
        <f t="shared" si="738"/>
        <v>DC2CT16-DC</v>
      </c>
      <c r="AD3621" t="str">
        <f>Y3621&amp;"-"&amp;VLOOKUP(AC3621,'LICH THI'!C:AA,9,0)</f>
        <v>65DCCD23053-42475</v>
      </c>
      <c r="AE3621">
        <f t="shared" si="739"/>
        <v>1</v>
      </c>
    </row>
    <row r="3622" spans="1:31" x14ac:dyDescent="0.25">
      <c r="A3622" s="436" t="str">
        <f t="shared" si="729"/>
        <v>DC2CT16-DC-17</v>
      </c>
      <c r="B3622" s="436">
        <f>COUNTIF(AC$4:AC3622,AC3622)</f>
        <v>17</v>
      </c>
      <c r="C3622" s="436" t="str">
        <f t="shared" si="730"/>
        <v>DC2CT16-DC</v>
      </c>
      <c r="D3622" s="436">
        <f>VLOOKUP(C3622,'LICH THI'!C:AA,12,0)</f>
        <v>87</v>
      </c>
      <c r="E3622" s="436">
        <f>VLOOKUP(C3622,'LICH THI'!C:AA,13,0)</f>
        <v>45</v>
      </c>
      <c r="F3622" s="436">
        <f t="shared" si="740"/>
        <v>45</v>
      </c>
      <c r="G3622" s="436">
        <f>VLOOKUP(C3622,'LICH THI'!C:AA,14,0)</f>
        <v>2</v>
      </c>
      <c r="H3622" s="436">
        <f t="shared" si="731"/>
        <v>1</v>
      </c>
      <c r="I3622" s="436" t="str">
        <f t="shared" si="732"/>
        <v>Phạm Thành Đạt</v>
      </c>
      <c r="J3622" s="436"/>
      <c r="K3622" s="436">
        <f t="shared" si="733"/>
        <v>2</v>
      </c>
      <c r="L3622" s="436" t="str">
        <f t="shared" si="734"/>
        <v>DC2CT16-DC-2</v>
      </c>
      <c r="M3622" s="436">
        <f t="shared" si="735"/>
        <v>16</v>
      </c>
      <c r="N3622" s="437">
        <f t="shared" si="741"/>
        <v>52</v>
      </c>
      <c r="O3622" s="437"/>
      <c r="P3622" s="430" t="str">
        <f t="shared" si="736"/>
        <v/>
      </c>
      <c r="U3622" s="177">
        <v>36</v>
      </c>
      <c r="V3622" s="177" t="s">
        <v>3761</v>
      </c>
      <c r="W3622" s="177" t="s">
        <v>3235</v>
      </c>
      <c r="X3622" s="177" t="s">
        <v>2746</v>
      </c>
      <c r="Y3622" s="177" t="s">
        <v>5432</v>
      </c>
      <c r="Z3622" s="177" t="s">
        <v>5399</v>
      </c>
      <c r="AA3622" s="525" t="s">
        <v>4409</v>
      </c>
      <c r="AB3622" s="399" t="str">
        <f t="shared" si="737"/>
        <v>DC2CT16</v>
      </c>
      <c r="AC3622" s="399" t="str">
        <f t="shared" si="738"/>
        <v>DC2CT16-DC</v>
      </c>
      <c r="AD3622" t="str">
        <f>Y3622&amp;"-"&amp;VLOOKUP(AC3622,'LICH THI'!C:AA,9,0)</f>
        <v>64DCDD3119-42475</v>
      </c>
      <c r="AE3622">
        <f t="shared" si="739"/>
        <v>1</v>
      </c>
    </row>
    <row r="3623" spans="1:31" x14ac:dyDescent="0.25">
      <c r="A3623" s="436" t="str">
        <f t="shared" si="729"/>
        <v>DC2CT16-DC-18</v>
      </c>
      <c r="B3623" s="436">
        <f>COUNTIF(AC$4:AC3623,AC3623)</f>
        <v>18</v>
      </c>
      <c r="C3623" s="436" t="str">
        <f t="shared" si="730"/>
        <v>DC2CT16-DC</v>
      </c>
      <c r="D3623" s="436">
        <f>VLOOKUP(C3623,'LICH THI'!C:AA,12,0)</f>
        <v>87</v>
      </c>
      <c r="E3623" s="436">
        <f>VLOOKUP(C3623,'LICH THI'!C:AA,13,0)</f>
        <v>45</v>
      </c>
      <c r="F3623" s="436">
        <f t="shared" si="740"/>
        <v>45</v>
      </c>
      <c r="G3623" s="436">
        <f>VLOOKUP(C3623,'LICH THI'!C:AA,14,0)</f>
        <v>2</v>
      </c>
      <c r="H3623" s="436">
        <f t="shared" si="731"/>
        <v>1</v>
      </c>
      <c r="I3623" s="436" t="str">
        <f t="shared" si="732"/>
        <v>Phùng Tiến Đạt</v>
      </c>
      <c r="J3623" s="436"/>
      <c r="K3623" s="436">
        <f t="shared" si="733"/>
        <v>2</v>
      </c>
      <c r="L3623" s="436" t="str">
        <f t="shared" si="734"/>
        <v>DC2CT16-DC-2</v>
      </c>
      <c r="M3623" s="436">
        <f t="shared" si="735"/>
        <v>16</v>
      </c>
      <c r="N3623" s="437">
        <f t="shared" si="741"/>
        <v>53</v>
      </c>
      <c r="O3623" s="437"/>
      <c r="P3623" s="430" t="str">
        <f t="shared" si="736"/>
        <v/>
      </c>
      <c r="U3623" s="177">
        <v>16</v>
      </c>
      <c r="V3623" s="177" t="s">
        <v>3301</v>
      </c>
      <c r="W3623" s="177" t="s">
        <v>3759</v>
      </c>
      <c r="X3623" s="177" t="s">
        <v>2746</v>
      </c>
      <c r="Y3623" s="177" t="s">
        <v>3760</v>
      </c>
      <c r="Z3623" s="177" t="s">
        <v>5399</v>
      </c>
      <c r="AA3623" s="525" t="s">
        <v>2756</v>
      </c>
      <c r="AB3623" s="399" t="str">
        <f t="shared" si="737"/>
        <v>DC2CT16</v>
      </c>
      <c r="AC3623" s="399" t="str">
        <f t="shared" si="738"/>
        <v>DC2CT16-DC</v>
      </c>
      <c r="AD3623" t="str">
        <f>Y3623&amp;"-"&amp;VLOOKUP(AC3623,'LICH THI'!C:AA,9,0)</f>
        <v>64DCDD3042-42475</v>
      </c>
      <c r="AE3623">
        <f t="shared" si="739"/>
        <v>1</v>
      </c>
    </row>
    <row r="3624" spans="1:31" x14ac:dyDescent="0.25">
      <c r="A3624" s="436" t="str">
        <f t="shared" si="729"/>
        <v>DC2CT16-DC-19</v>
      </c>
      <c r="B3624" s="436">
        <f>COUNTIF(AC$4:AC3624,AC3624)</f>
        <v>19</v>
      </c>
      <c r="C3624" s="436" t="str">
        <f t="shared" si="730"/>
        <v>DC2CT16-DC</v>
      </c>
      <c r="D3624" s="436">
        <f>VLOOKUP(C3624,'LICH THI'!C:AA,12,0)</f>
        <v>87</v>
      </c>
      <c r="E3624" s="436">
        <f>VLOOKUP(C3624,'LICH THI'!C:AA,13,0)</f>
        <v>45</v>
      </c>
      <c r="F3624" s="436">
        <f t="shared" si="740"/>
        <v>45</v>
      </c>
      <c r="G3624" s="436">
        <f>VLOOKUP(C3624,'LICH THI'!C:AA,14,0)</f>
        <v>2</v>
      </c>
      <c r="H3624" s="436">
        <f t="shared" si="731"/>
        <v>1</v>
      </c>
      <c r="I3624" s="436" t="str">
        <f t="shared" si="732"/>
        <v>Lại Công Định</v>
      </c>
      <c r="J3624" s="436"/>
      <c r="K3624" s="436">
        <f t="shared" si="733"/>
        <v>2</v>
      </c>
      <c r="L3624" s="436" t="str">
        <f t="shared" si="734"/>
        <v>DC2CT16-DC-2</v>
      </c>
      <c r="M3624" s="436">
        <f t="shared" si="735"/>
        <v>16</v>
      </c>
      <c r="N3624" s="437">
        <f t="shared" si="741"/>
        <v>54</v>
      </c>
      <c r="O3624" s="437"/>
      <c r="P3624" s="430" t="str">
        <f t="shared" si="736"/>
        <v/>
      </c>
      <c r="U3624" s="177">
        <v>37</v>
      </c>
      <c r="V3624" s="177" t="s">
        <v>3761</v>
      </c>
      <c r="W3624" s="177" t="s">
        <v>5433</v>
      </c>
      <c r="X3624" s="177" t="s">
        <v>4147</v>
      </c>
      <c r="Y3624" s="177" t="s">
        <v>5434</v>
      </c>
      <c r="Z3624" s="177" t="s">
        <v>5399</v>
      </c>
      <c r="AA3624" s="525" t="s">
        <v>5435</v>
      </c>
      <c r="AB3624" s="399" t="str">
        <f t="shared" si="737"/>
        <v>DC2CT16</v>
      </c>
      <c r="AC3624" s="399" t="str">
        <f t="shared" si="738"/>
        <v>DC2CT16-DC</v>
      </c>
      <c r="AD3624" t="str">
        <f>Y3624&amp;"-"&amp;VLOOKUP(AC3624,'LICH THI'!C:AA,9,0)</f>
        <v>64DCDD3117-42475</v>
      </c>
      <c r="AE3624">
        <f t="shared" si="739"/>
        <v>1</v>
      </c>
    </row>
    <row r="3625" spans="1:31" x14ac:dyDescent="0.25">
      <c r="A3625" s="436" t="str">
        <f t="shared" si="729"/>
        <v>DC2CT16-DC-20</v>
      </c>
      <c r="B3625" s="436">
        <f>COUNTIF(AC$4:AC3625,AC3625)</f>
        <v>20</v>
      </c>
      <c r="C3625" s="436" t="str">
        <f t="shared" si="730"/>
        <v>DC2CT16-DC</v>
      </c>
      <c r="D3625" s="436">
        <f>VLOOKUP(C3625,'LICH THI'!C:AA,12,0)</f>
        <v>87</v>
      </c>
      <c r="E3625" s="436">
        <f>VLOOKUP(C3625,'LICH THI'!C:AA,13,0)</f>
        <v>45</v>
      </c>
      <c r="F3625" s="436">
        <f t="shared" si="740"/>
        <v>45</v>
      </c>
      <c r="G3625" s="436">
        <f>VLOOKUP(C3625,'LICH THI'!C:AA,14,0)</f>
        <v>2</v>
      </c>
      <c r="H3625" s="436">
        <f t="shared" si="731"/>
        <v>1</v>
      </c>
      <c r="I3625" s="436" t="str">
        <f t="shared" si="732"/>
        <v>Lê Mạnh Đoan</v>
      </c>
      <c r="J3625" s="436"/>
      <c r="K3625" s="436">
        <f t="shared" si="733"/>
        <v>2</v>
      </c>
      <c r="L3625" s="436" t="str">
        <f t="shared" si="734"/>
        <v>DC2CT16-DC-2</v>
      </c>
      <c r="M3625" s="436">
        <f t="shared" si="735"/>
        <v>16</v>
      </c>
      <c r="N3625" s="437">
        <f t="shared" si="741"/>
        <v>55</v>
      </c>
      <c r="O3625" s="437"/>
      <c r="P3625" s="430" t="str">
        <f t="shared" si="736"/>
        <v/>
      </c>
      <c r="U3625" s="177">
        <v>12</v>
      </c>
      <c r="V3625" s="177" t="s">
        <v>2935</v>
      </c>
      <c r="W3625" s="177" t="s">
        <v>2944</v>
      </c>
      <c r="X3625" s="177" t="s">
        <v>2945</v>
      </c>
      <c r="Y3625" s="177" t="s">
        <v>2946</v>
      </c>
      <c r="Z3625" s="177" t="s">
        <v>5399</v>
      </c>
      <c r="AA3625" s="525" t="s">
        <v>2947</v>
      </c>
      <c r="AB3625" s="399" t="str">
        <f t="shared" si="737"/>
        <v>DC2CT16</v>
      </c>
      <c r="AC3625" s="399" t="str">
        <f t="shared" si="738"/>
        <v>DC2CT16-DC</v>
      </c>
      <c r="AD3625" t="str">
        <f>Y3625&amp;"-"&amp;VLOOKUP(AC3625,'LICH THI'!C:AA,9,0)</f>
        <v>64DCDB3138-42475</v>
      </c>
      <c r="AE3625">
        <f t="shared" si="739"/>
        <v>1</v>
      </c>
    </row>
    <row r="3626" spans="1:31" x14ac:dyDescent="0.25">
      <c r="A3626" s="436" t="str">
        <f t="shared" si="729"/>
        <v>DC2CT16-DC-21</v>
      </c>
      <c r="B3626" s="436">
        <f>COUNTIF(AC$4:AC3626,AC3626)</f>
        <v>21</v>
      </c>
      <c r="C3626" s="436" t="str">
        <f t="shared" si="730"/>
        <v>DC2CT16-DC</v>
      </c>
      <c r="D3626" s="436">
        <f>VLOOKUP(C3626,'LICH THI'!C:AA,12,0)</f>
        <v>87</v>
      </c>
      <c r="E3626" s="436">
        <f>VLOOKUP(C3626,'LICH THI'!C:AA,13,0)</f>
        <v>45</v>
      </c>
      <c r="F3626" s="436">
        <f t="shared" si="740"/>
        <v>45</v>
      </c>
      <c r="G3626" s="436">
        <f>VLOOKUP(C3626,'LICH THI'!C:AA,14,0)</f>
        <v>2</v>
      </c>
      <c r="H3626" s="436">
        <f t="shared" si="731"/>
        <v>1</v>
      </c>
      <c r="I3626" s="436" t="str">
        <f t="shared" si="732"/>
        <v>Bùi Quý Đô</v>
      </c>
      <c r="J3626" s="436"/>
      <c r="K3626" s="436">
        <f t="shared" si="733"/>
        <v>2</v>
      </c>
      <c r="L3626" s="436" t="str">
        <f t="shared" si="734"/>
        <v>DC2CT16-DC-2</v>
      </c>
      <c r="M3626" s="436">
        <f t="shared" si="735"/>
        <v>16</v>
      </c>
      <c r="N3626" s="437">
        <f t="shared" si="741"/>
        <v>56</v>
      </c>
      <c r="O3626" s="437"/>
      <c r="P3626" s="430" t="str">
        <f t="shared" si="736"/>
        <v/>
      </c>
      <c r="U3626" s="177">
        <v>54</v>
      </c>
      <c r="V3626" s="177" t="s">
        <v>3426</v>
      </c>
      <c r="W3626" s="177" t="s">
        <v>4039</v>
      </c>
      <c r="X3626" s="177" t="s">
        <v>3958</v>
      </c>
      <c r="Y3626" s="177" t="s">
        <v>4040</v>
      </c>
      <c r="Z3626" s="177" t="s">
        <v>5399</v>
      </c>
      <c r="AA3626" s="525" t="s">
        <v>4041</v>
      </c>
      <c r="AB3626" s="399" t="str">
        <f t="shared" si="737"/>
        <v>DC2CT16</v>
      </c>
      <c r="AC3626" s="399" t="str">
        <f t="shared" si="738"/>
        <v>DC2CT16-DC</v>
      </c>
      <c r="AD3626" t="str">
        <f>Y3626&amp;"-"&amp;VLOOKUP(AC3626,'LICH THI'!C:AA,9,0)</f>
        <v>65DCCD20461-42475</v>
      </c>
      <c r="AE3626">
        <f t="shared" si="739"/>
        <v>1</v>
      </c>
    </row>
    <row r="3627" spans="1:31" x14ac:dyDescent="0.25">
      <c r="A3627" s="436" t="str">
        <f t="shared" si="729"/>
        <v>DC2CT16-DC-22</v>
      </c>
      <c r="B3627" s="436">
        <f>COUNTIF(AC$4:AC3627,AC3627)</f>
        <v>22</v>
      </c>
      <c r="C3627" s="436" t="str">
        <f t="shared" si="730"/>
        <v>DC2CT16-DC</v>
      </c>
      <c r="D3627" s="436">
        <f>VLOOKUP(C3627,'LICH THI'!C:AA,12,0)</f>
        <v>87</v>
      </c>
      <c r="E3627" s="436">
        <f>VLOOKUP(C3627,'LICH THI'!C:AA,13,0)</f>
        <v>45</v>
      </c>
      <c r="F3627" s="436">
        <f t="shared" si="740"/>
        <v>45</v>
      </c>
      <c r="G3627" s="436">
        <f>VLOOKUP(C3627,'LICH THI'!C:AA,14,0)</f>
        <v>2</v>
      </c>
      <c r="H3627" s="436">
        <f t="shared" si="731"/>
        <v>1</v>
      </c>
      <c r="I3627" s="436" t="str">
        <f t="shared" si="732"/>
        <v>Trần Ngọc Đô</v>
      </c>
      <c r="J3627" s="436"/>
      <c r="K3627" s="436">
        <f t="shared" si="733"/>
        <v>2</v>
      </c>
      <c r="L3627" s="436" t="str">
        <f t="shared" si="734"/>
        <v>DC2CT16-DC-2</v>
      </c>
      <c r="M3627" s="436">
        <f t="shared" si="735"/>
        <v>16</v>
      </c>
      <c r="N3627" s="437">
        <f t="shared" si="741"/>
        <v>57</v>
      </c>
      <c r="O3627" s="437"/>
      <c r="P3627" s="430" t="str">
        <f t="shared" si="736"/>
        <v/>
      </c>
      <c r="U3627" s="177">
        <v>5</v>
      </c>
      <c r="V3627" s="177" t="s">
        <v>3229</v>
      </c>
      <c r="W3627" s="177" t="s">
        <v>3957</v>
      </c>
      <c r="X3627" s="177" t="s">
        <v>3958</v>
      </c>
      <c r="Y3627" s="177" t="s">
        <v>3959</v>
      </c>
      <c r="Z3627" s="177" t="s">
        <v>5399</v>
      </c>
      <c r="AA3627" s="525" t="s">
        <v>3960</v>
      </c>
      <c r="AB3627" s="399" t="str">
        <f t="shared" si="737"/>
        <v>DC2CT16</v>
      </c>
      <c r="AC3627" s="399" t="str">
        <f t="shared" si="738"/>
        <v>DC2CT16-DC</v>
      </c>
      <c r="AD3627" t="str">
        <f>Y3627&amp;"-"&amp;VLOOKUP(AC3627,'LICH THI'!C:AA,9,0)</f>
        <v>63DCDB3009-42475</v>
      </c>
      <c r="AE3627">
        <f t="shared" si="739"/>
        <v>1</v>
      </c>
    </row>
    <row r="3628" spans="1:31" x14ac:dyDescent="0.25">
      <c r="A3628" s="436" t="str">
        <f t="shared" si="729"/>
        <v>DC2CT16-DC-23</v>
      </c>
      <c r="B3628" s="436">
        <f>COUNTIF(AC$4:AC3628,AC3628)</f>
        <v>23</v>
      </c>
      <c r="C3628" s="436" t="str">
        <f t="shared" si="730"/>
        <v>DC2CT16-DC</v>
      </c>
      <c r="D3628" s="436">
        <f>VLOOKUP(C3628,'LICH THI'!C:AA,12,0)</f>
        <v>87</v>
      </c>
      <c r="E3628" s="436">
        <f>VLOOKUP(C3628,'LICH THI'!C:AA,13,0)</f>
        <v>45</v>
      </c>
      <c r="F3628" s="436">
        <f t="shared" si="740"/>
        <v>45</v>
      </c>
      <c r="G3628" s="436">
        <f>VLOOKUP(C3628,'LICH THI'!C:AA,14,0)</f>
        <v>2</v>
      </c>
      <c r="H3628" s="436">
        <f t="shared" si="731"/>
        <v>1</v>
      </c>
      <c r="I3628" s="436" t="str">
        <f t="shared" si="732"/>
        <v>Hoàng Việt Đức</v>
      </c>
      <c r="J3628" s="436"/>
      <c r="K3628" s="436">
        <f t="shared" si="733"/>
        <v>2</v>
      </c>
      <c r="L3628" s="436" t="str">
        <f t="shared" si="734"/>
        <v>DC2CT16-DC-2</v>
      </c>
      <c r="M3628" s="436">
        <f t="shared" si="735"/>
        <v>16</v>
      </c>
      <c r="N3628" s="437">
        <f t="shared" si="741"/>
        <v>58</v>
      </c>
      <c r="O3628" s="437"/>
      <c r="P3628" s="430" t="str">
        <f t="shared" si="736"/>
        <v/>
      </c>
      <c r="U3628" s="177">
        <v>13</v>
      </c>
      <c r="V3628" s="177" t="s">
        <v>2935</v>
      </c>
      <c r="W3628" s="177" t="s">
        <v>3605</v>
      </c>
      <c r="X3628" s="177" t="s">
        <v>2948</v>
      </c>
      <c r="Y3628" s="177" t="s">
        <v>4710</v>
      </c>
      <c r="Z3628" s="177" t="s">
        <v>5399</v>
      </c>
      <c r="AA3628" s="525" t="s">
        <v>3321</v>
      </c>
      <c r="AB3628" s="399" t="str">
        <f t="shared" si="737"/>
        <v>DC2CT16</v>
      </c>
      <c r="AC3628" s="399" t="str">
        <f t="shared" si="738"/>
        <v>DC2CT16-DC</v>
      </c>
      <c r="AD3628" t="str">
        <f>Y3628&amp;"-"&amp;VLOOKUP(AC3628,'LICH THI'!C:AA,9,0)</f>
        <v>64DCDB3079-42475</v>
      </c>
      <c r="AE3628">
        <f t="shared" si="739"/>
        <v>1</v>
      </c>
    </row>
    <row r="3629" spans="1:31" x14ac:dyDescent="0.25">
      <c r="A3629" s="436" t="str">
        <f t="shared" si="729"/>
        <v>DC2CT16-DC-24</v>
      </c>
      <c r="B3629" s="436">
        <f>COUNTIF(AC$4:AC3629,AC3629)</f>
        <v>24</v>
      </c>
      <c r="C3629" s="436" t="str">
        <f t="shared" si="730"/>
        <v>DC2CT16-DC</v>
      </c>
      <c r="D3629" s="436">
        <f>VLOOKUP(C3629,'LICH THI'!C:AA,12,0)</f>
        <v>87</v>
      </c>
      <c r="E3629" s="436">
        <f>VLOOKUP(C3629,'LICH THI'!C:AA,13,0)</f>
        <v>45</v>
      </c>
      <c r="F3629" s="436">
        <f t="shared" si="740"/>
        <v>45</v>
      </c>
      <c r="G3629" s="436">
        <f>VLOOKUP(C3629,'LICH THI'!C:AA,14,0)</f>
        <v>2</v>
      </c>
      <c r="H3629" s="436">
        <f t="shared" si="731"/>
        <v>1</v>
      </c>
      <c r="I3629" s="436" t="str">
        <f t="shared" si="732"/>
        <v>Nguyễn Bá Đương</v>
      </c>
      <c r="J3629" s="436"/>
      <c r="K3629" s="436">
        <f t="shared" si="733"/>
        <v>2</v>
      </c>
      <c r="L3629" s="436" t="str">
        <f t="shared" si="734"/>
        <v>DC2CT16-DC-2</v>
      </c>
      <c r="M3629" s="436">
        <f t="shared" si="735"/>
        <v>16</v>
      </c>
      <c r="N3629" s="437">
        <f t="shared" si="741"/>
        <v>59</v>
      </c>
      <c r="O3629" s="437"/>
      <c r="P3629" s="430" t="str">
        <f t="shared" si="736"/>
        <v/>
      </c>
      <c r="U3629" s="177">
        <v>38</v>
      </c>
      <c r="V3629" s="177" t="s">
        <v>3761</v>
      </c>
      <c r="W3629" s="177" t="s">
        <v>4789</v>
      </c>
      <c r="X3629" s="177" t="s">
        <v>4687</v>
      </c>
      <c r="Y3629" s="177" t="s">
        <v>5436</v>
      </c>
      <c r="Z3629" s="177" t="s">
        <v>5399</v>
      </c>
      <c r="AA3629" s="525" t="s">
        <v>5437</v>
      </c>
      <c r="AB3629" s="399" t="str">
        <f t="shared" si="737"/>
        <v>DC2CT16</v>
      </c>
      <c r="AC3629" s="399" t="str">
        <f t="shared" si="738"/>
        <v>DC2CT16-DC</v>
      </c>
      <c r="AD3629" t="str">
        <f>Y3629&amp;"-"&amp;VLOOKUP(AC3629,'LICH THI'!C:AA,9,0)</f>
        <v>64DCDD3174-42475</v>
      </c>
      <c r="AE3629">
        <f t="shared" si="739"/>
        <v>1</v>
      </c>
    </row>
    <row r="3630" spans="1:31" x14ac:dyDescent="0.25">
      <c r="A3630" s="436" t="str">
        <f t="shared" si="729"/>
        <v>DC2CT16-DC-25</v>
      </c>
      <c r="B3630" s="436">
        <f>COUNTIF(AC$4:AC3630,AC3630)</f>
        <v>25</v>
      </c>
      <c r="C3630" s="436" t="str">
        <f t="shared" si="730"/>
        <v>DC2CT16-DC</v>
      </c>
      <c r="D3630" s="436">
        <f>VLOOKUP(C3630,'LICH THI'!C:AA,12,0)</f>
        <v>87</v>
      </c>
      <c r="E3630" s="436">
        <f>VLOOKUP(C3630,'LICH THI'!C:AA,13,0)</f>
        <v>45</v>
      </c>
      <c r="F3630" s="436">
        <f t="shared" si="740"/>
        <v>45</v>
      </c>
      <c r="G3630" s="436">
        <f>VLOOKUP(C3630,'LICH THI'!C:AA,14,0)</f>
        <v>2</v>
      </c>
      <c r="H3630" s="436">
        <f t="shared" si="731"/>
        <v>1</v>
      </c>
      <c r="I3630" s="436" t="str">
        <f t="shared" si="732"/>
        <v>Vũ Văn Hải</v>
      </c>
      <c r="J3630" s="436"/>
      <c r="K3630" s="436">
        <f t="shared" si="733"/>
        <v>2</v>
      </c>
      <c r="L3630" s="436" t="str">
        <f t="shared" si="734"/>
        <v>DC2CT16-DC-2</v>
      </c>
      <c r="M3630" s="436">
        <f t="shared" si="735"/>
        <v>16</v>
      </c>
      <c r="N3630" s="437">
        <f t="shared" si="741"/>
        <v>60</v>
      </c>
      <c r="O3630" s="437"/>
      <c r="P3630" s="430" t="str">
        <f t="shared" si="736"/>
        <v/>
      </c>
      <c r="U3630" s="177">
        <v>55</v>
      </c>
      <c r="V3630" s="177" t="s">
        <v>3426</v>
      </c>
      <c r="W3630" s="177" t="s">
        <v>2914</v>
      </c>
      <c r="X3630" s="177" t="s">
        <v>2908</v>
      </c>
      <c r="Y3630" s="177" t="s">
        <v>5451</v>
      </c>
      <c r="Z3630" s="177" t="s">
        <v>5399</v>
      </c>
      <c r="AA3630" s="525" t="s">
        <v>5452</v>
      </c>
      <c r="AB3630" s="399" t="str">
        <f t="shared" si="737"/>
        <v>DC2CT16</v>
      </c>
      <c r="AC3630" s="399" t="str">
        <f t="shared" si="738"/>
        <v>DC2CT16-DC</v>
      </c>
      <c r="AD3630" t="str">
        <f>Y3630&amp;"-"&amp;VLOOKUP(AC3630,'LICH THI'!C:AA,9,0)</f>
        <v>65DCCD21676-42475</v>
      </c>
      <c r="AE3630">
        <f t="shared" si="739"/>
        <v>1</v>
      </c>
    </row>
    <row r="3631" spans="1:31" x14ac:dyDescent="0.25">
      <c r="A3631" s="436" t="str">
        <f t="shared" si="729"/>
        <v>DC2CT16-DC-26</v>
      </c>
      <c r="B3631" s="436">
        <f>COUNTIF(AC$4:AC3631,AC3631)</f>
        <v>26</v>
      </c>
      <c r="C3631" s="436" t="str">
        <f t="shared" si="730"/>
        <v>DC2CT16-DC</v>
      </c>
      <c r="D3631" s="436">
        <f>VLOOKUP(C3631,'LICH THI'!C:AA,12,0)</f>
        <v>87</v>
      </c>
      <c r="E3631" s="436">
        <f>VLOOKUP(C3631,'LICH THI'!C:AA,13,0)</f>
        <v>45</v>
      </c>
      <c r="F3631" s="436">
        <f t="shared" si="740"/>
        <v>45</v>
      </c>
      <c r="G3631" s="436">
        <f>VLOOKUP(C3631,'LICH THI'!C:AA,14,0)</f>
        <v>2</v>
      </c>
      <c r="H3631" s="436">
        <f t="shared" si="731"/>
        <v>1</v>
      </c>
      <c r="I3631" s="436" t="str">
        <f t="shared" si="732"/>
        <v>Phan Ngọc Hanh</v>
      </c>
      <c r="J3631" s="436"/>
      <c r="K3631" s="436">
        <f t="shared" si="733"/>
        <v>2</v>
      </c>
      <c r="L3631" s="436" t="str">
        <f t="shared" si="734"/>
        <v>DC2CT16-DC-2</v>
      </c>
      <c r="M3631" s="436">
        <f t="shared" si="735"/>
        <v>16</v>
      </c>
      <c r="N3631" s="437">
        <f t="shared" si="741"/>
        <v>61</v>
      </c>
      <c r="O3631" s="437"/>
      <c r="P3631" s="430" t="str">
        <f t="shared" si="736"/>
        <v/>
      </c>
      <c r="U3631" s="177">
        <v>81</v>
      </c>
      <c r="V3631" s="177" t="s">
        <v>3459</v>
      </c>
      <c r="W3631" s="177" t="s">
        <v>4074</v>
      </c>
      <c r="X3631" s="177" t="s">
        <v>2794</v>
      </c>
      <c r="Y3631" s="177" t="s">
        <v>4075</v>
      </c>
      <c r="Z3631" s="177" t="s">
        <v>5399</v>
      </c>
      <c r="AA3631" s="525" t="s">
        <v>4076</v>
      </c>
      <c r="AB3631" s="399" t="str">
        <f t="shared" si="737"/>
        <v>DC2CT16</v>
      </c>
      <c r="AC3631" s="399" t="str">
        <f t="shared" si="738"/>
        <v>DC2CT16-DC</v>
      </c>
      <c r="AD3631" t="str">
        <f>Y3631&amp;"-"&amp;VLOOKUP(AC3631,'LICH THI'!C:AA,9,0)</f>
        <v>65DCCS20683-42475</v>
      </c>
      <c r="AE3631">
        <f t="shared" si="739"/>
        <v>1</v>
      </c>
    </row>
    <row r="3632" spans="1:31" x14ac:dyDescent="0.25">
      <c r="A3632" s="436" t="str">
        <f t="shared" si="729"/>
        <v>DC2CT16-DC-27</v>
      </c>
      <c r="B3632" s="436">
        <f>COUNTIF(AC$4:AC3632,AC3632)</f>
        <v>27</v>
      </c>
      <c r="C3632" s="436" t="str">
        <f t="shared" si="730"/>
        <v>DC2CT16-DC</v>
      </c>
      <c r="D3632" s="436">
        <f>VLOOKUP(C3632,'LICH THI'!C:AA,12,0)</f>
        <v>87</v>
      </c>
      <c r="E3632" s="436">
        <f>VLOOKUP(C3632,'LICH THI'!C:AA,13,0)</f>
        <v>45</v>
      </c>
      <c r="F3632" s="436">
        <f t="shared" si="740"/>
        <v>45</v>
      </c>
      <c r="G3632" s="436">
        <f>VLOOKUP(C3632,'LICH THI'!C:AA,14,0)</f>
        <v>2</v>
      </c>
      <c r="H3632" s="436">
        <f t="shared" si="731"/>
        <v>1</v>
      </c>
      <c r="I3632" s="436" t="str">
        <f t="shared" si="732"/>
        <v>Chu Văn Hậu</v>
      </c>
      <c r="J3632" s="436"/>
      <c r="K3632" s="436">
        <f t="shared" si="733"/>
        <v>2</v>
      </c>
      <c r="L3632" s="436" t="str">
        <f t="shared" si="734"/>
        <v>DC2CT16-DC-2</v>
      </c>
      <c r="M3632" s="436">
        <f t="shared" si="735"/>
        <v>16</v>
      </c>
      <c r="N3632" s="437">
        <f t="shared" si="741"/>
        <v>62</v>
      </c>
      <c r="O3632" s="437"/>
      <c r="P3632" s="430" t="str">
        <f t="shared" si="736"/>
        <v/>
      </c>
      <c r="U3632" s="177">
        <v>17</v>
      </c>
      <c r="V3632" s="177" t="s">
        <v>3301</v>
      </c>
      <c r="W3632" s="177" t="s">
        <v>5406</v>
      </c>
      <c r="X3632" s="177" t="s">
        <v>4084</v>
      </c>
      <c r="Y3632" s="177" t="s">
        <v>5407</v>
      </c>
      <c r="Z3632" s="177" t="s">
        <v>5399</v>
      </c>
      <c r="AA3632" s="525" t="s">
        <v>2962</v>
      </c>
      <c r="AB3632" s="399" t="str">
        <f t="shared" si="737"/>
        <v>DC2CT16</v>
      </c>
      <c r="AC3632" s="399" t="str">
        <f t="shared" si="738"/>
        <v>DC2CT16-DC</v>
      </c>
      <c r="AD3632" t="str">
        <f>Y3632&amp;"-"&amp;VLOOKUP(AC3632,'LICH THI'!C:AA,9,0)</f>
        <v>64DCDD3019-42475</v>
      </c>
      <c r="AE3632">
        <f t="shared" si="739"/>
        <v>1</v>
      </c>
    </row>
    <row r="3633" spans="1:31" x14ac:dyDescent="0.25">
      <c r="A3633" s="436" t="str">
        <f t="shared" si="729"/>
        <v>DC2CT16-DC-28</v>
      </c>
      <c r="B3633" s="436">
        <f>COUNTIF(AC$4:AC3633,AC3633)</f>
        <v>28</v>
      </c>
      <c r="C3633" s="436" t="str">
        <f t="shared" si="730"/>
        <v>DC2CT16-DC</v>
      </c>
      <c r="D3633" s="436">
        <f>VLOOKUP(C3633,'LICH THI'!C:AA,12,0)</f>
        <v>87</v>
      </c>
      <c r="E3633" s="436">
        <f>VLOOKUP(C3633,'LICH THI'!C:AA,13,0)</f>
        <v>45</v>
      </c>
      <c r="F3633" s="436">
        <f t="shared" si="740"/>
        <v>45</v>
      </c>
      <c r="G3633" s="436">
        <f>VLOOKUP(C3633,'LICH THI'!C:AA,14,0)</f>
        <v>2</v>
      </c>
      <c r="H3633" s="436">
        <f t="shared" si="731"/>
        <v>1</v>
      </c>
      <c r="I3633" s="436" t="str">
        <f t="shared" si="732"/>
        <v>Lê Văn Hậu</v>
      </c>
      <c r="J3633" s="436"/>
      <c r="K3633" s="436">
        <f t="shared" si="733"/>
        <v>2</v>
      </c>
      <c r="L3633" s="436" t="str">
        <f t="shared" si="734"/>
        <v>DC2CT16-DC-2</v>
      </c>
      <c r="M3633" s="436">
        <f t="shared" si="735"/>
        <v>16</v>
      </c>
      <c r="N3633" s="437">
        <f t="shared" si="741"/>
        <v>63</v>
      </c>
      <c r="O3633" s="437"/>
      <c r="P3633" s="430" t="str">
        <f t="shared" si="736"/>
        <v/>
      </c>
      <c r="U3633" s="177">
        <v>18</v>
      </c>
      <c r="V3633" s="177" t="s">
        <v>3301</v>
      </c>
      <c r="W3633" s="177" t="s">
        <v>2604</v>
      </c>
      <c r="X3633" s="177" t="s">
        <v>4084</v>
      </c>
      <c r="Y3633" s="177" t="s">
        <v>5408</v>
      </c>
      <c r="Z3633" s="177" t="s">
        <v>5399</v>
      </c>
      <c r="AA3633" s="525" t="s">
        <v>3996</v>
      </c>
      <c r="AB3633" s="399" t="str">
        <f t="shared" si="737"/>
        <v>DC2CT16</v>
      </c>
      <c r="AC3633" s="399" t="str">
        <f t="shared" si="738"/>
        <v>DC2CT16-DC</v>
      </c>
      <c r="AD3633" t="str">
        <f>Y3633&amp;"-"&amp;VLOOKUP(AC3633,'LICH THI'!C:AA,9,0)</f>
        <v>64DCDD3007-42475</v>
      </c>
      <c r="AE3633">
        <f t="shared" si="739"/>
        <v>1</v>
      </c>
    </row>
    <row r="3634" spans="1:31" x14ac:dyDescent="0.25">
      <c r="A3634" s="436" t="str">
        <f t="shared" si="729"/>
        <v>DC2CT16-DC-29</v>
      </c>
      <c r="B3634" s="436">
        <f>COUNTIF(AC$4:AC3634,AC3634)</f>
        <v>29</v>
      </c>
      <c r="C3634" s="436" t="str">
        <f t="shared" si="730"/>
        <v>DC2CT16-DC</v>
      </c>
      <c r="D3634" s="436">
        <f>VLOOKUP(C3634,'LICH THI'!C:AA,12,0)</f>
        <v>87</v>
      </c>
      <c r="E3634" s="436">
        <f>VLOOKUP(C3634,'LICH THI'!C:AA,13,0)</f>
        <v>45</v>
      </c>
      <c r="F3634" s="436">
        <f t="shared" si="740"/>
        <v>45</v>
      </c>
      <c r="G3634" s="436">
        <f>VLOOKUP(C3634,'LICH THI'!C:AA,14,0)</f>
        <v>2</v>
      </c>
      <c r="H3634" s="436">
        <f t="shared" si="731"/>
        <v>1</v>
      </c>
      <c r="I3634" s="436" t="str">
        <f t="shared" si="732"/>
        <v>Vũ Văn Hiền</v>
      </c>
      <c r="J3634" s="436"/>
      <c r="K3634" s="436">
        <f t="shared" si="733"/>
        <v>2</v>
      </c>
      <c r="L3634" s="436" t="str">
        <f t="shared" si="734"/>
        <v>DC2CT16-DC-2</v>
      </c>
      <c r="M3634" s="436">
        <f t="shared" si="735"/>
        <v>16</v>
      </c>
      <c r="N3634" s="437">
        <f t="shared" si="741"/>
        <v>64</v>
      </c>
      <c r="O3634" s="437"/>
      <c r="P3634" s="430" t="str">
        <f t="shared" si="736"/>
        <v/>
      </c>
      <c r="U3634" s="177">
        <v>56</v>
      </c>
      <c r="V3634" s="177" t="s">
        <v>3426</v>
      </c>
      <c r="W3634" s="177" t="s">
        <v>2914</v>
      </c>
      <c r="X3634" s="177" t="s">
        <v>3029</v>
      </c>
      <c r="Y3634" s="177" t="s">
        <v>3433</v>
      </c>
      <c r="Z3634" s="177" t="s">
        <v>5399</v>
      </c>
      <c r="AA3634" s="525" t="s">
        <v>3434</v>
      </c>
      <c r="AB3634" s="399" t="str">
        <f t="shared" si="737"/>
        <v>DC2CT16</v>
      </c>
      <c r="AC3634" s="399" t="str">
        <f t="shared" si="738"/>
        <v>DC2CT16-DC</v>
      </c>
      <c r="AD3634" t="str">
        <f>Y3634&amp;"-"&amp;VLOOKUP(AC3634,'LICH THI'!C:AA,9,0)</f>
        <v>65DCCD20493-42475</v>
      </c>
      <c r="AE3634">
        <f t="shared" si="739"/>
        <v>1</v>
      </c>
    </row>
    <row r="3635" spans="1:31" x14ac:dyDescent="0.25">
      <c r="A3635" s="436" t="str">
        <f t="shared" si="729"/>
        <v>DC2CT16-DC-30</v>
      </c>
      <c r="B3635" s="436">
        <f>COUNTIF(AC$4:AC3635,AC3635)</f>
        <v>30</v>
      </c>
      <c r="C3635" s="436" t="str">
        <f t="shared" si="730"/>
        <v>DC2CT16-DC</v>
      </c>
      <c r="D3635" s="436">
        <f>VLOOKUP(C3635,'LICH THI'!C:AA,12,0)</f>
        <v>87</v>
      </c>
      <c r="E3635" s="436">
        <f>VLOOKUP(C3635,'LICH THI'!C:AA,13,0)</f>
        <v>45</v>
      </c>
      <c r="F3635" s="436">
        <f t="shared" si="740"/>
        <v>45</v>
      </c>
      <c r="G3635" s="436">
        <f>VLOOKUP(C3635,'LICH THI'!C:AA,14,0)</f>
        <v>2</v>
      </c>
      <c r="H3635" s="436">
        <f t="shared" si="731"/>
        <v>1</v>
      </c>
      <c r="I3635" s="436" t="str">
        <f t="shared" si="732"/>
        <v>Nguyễn Quốc Hiệp</v>
      </c>
      <c r="J3635" s="436"/>
      <c r="K3635" s="436">
        <f t="shared" si="733"/>
        <v>2</v>
      </c>
      <c r="L3635" s="436" t="str">
        <f t="shared" si="734"/>
        <v>DC2CT16-DC-2</v>
      </c>
      <c r="M3635" s="436">
        <f t="shared" si="735"/>
        <v>16</v>
      </c>
      <c r="N3635" s="437">
        <f t="shared" si="741"/>
        <v>65</v>
      </c>
      <c r="O3635" s="437"/>
      <c r="P3635" s="430" t="str">
        <f t="shared" si="736"/>
        <v/>
      </c>
      <c r="U3635" s="177">
        <v>65</v>
      </c>
      <c r="V3635" s="177" t="s">
        <v>3449</v>
      </c>
      <c r="W3635" s="177" t="s">
        <v>3488</v>
      </c>
      <c r="X3635" s="177" t="s">
        <v>4886</v>
      </c>
      <c r="Y3635" s="177" t="s">
        <v>5459</v>
      </c>
      <c r="Z3635" s="177" t="s">
        <v>5399</v>
      </c>
      <c r="AA3635" s="525" t="s">
        <v>5460</v>
      </c>
      <c r="AB3635" s="399" t="str">
        <f t="shared" si="737"/>
        <v>DC2CT16</v>
      </c>
      <c r="AC3635" s="399" t="str">
        <f t="shared" si="738"/>
        <v>DC2CT16-DC</v>
      </c>
      <c r="AD3635" t="str">
        <f>Y3635&amp;"-"&amp;VLOOKUP(AC3635,'LICH THI'!C:AA,9,0)</f>
        <v>65DCCD20689-42475</v>
      </c>
      <c r="AE3635">
        <f t="shared" si="739"/>
        <v>1</v>
      </c>
    </row>
    <row r="3636" spans="1:31" x14ac:dyDescent="0.25">
      <c r="A3636" s="436" t="str">
        <f t="shared" si="729"/>
        <v>DC2CT16-DC-31</v>
      </c>
      <c r="B3636" s="436">
        <f>COUNTIF(AC$4:AC3636,AC3636)</f>
        <v>31</v>
      </c>
      <c r="C3636" s="436" t="str">
        <f t="shared" si="730"/>
        <v>DC2CT16-DC</v>
      </c>
      <c r="D3636" s="436">
        <f>VLOOKUP(C3636,'LICH THI'!C:AA,12,0)</f>
        <v>87</v>
      </c>
      <c r="E3636" s="436">
        <f>VLOOKUP(C3636,'LICH THI'!C:AA,13,0)</f>
        <v>45</v>
      </c>
      <c r="F3636" s="436">
        <f t="shared" si="740"/>
        <v>45</v>
      </c>
      <c r="G3636" s="436">
        <f>VLOOKUP(C3636,'LICH THI'!C:AA,14,0)</f>
        <v>2</v>
      </c>
      <c r="H3636" s="436">
        <f t="shared" si="731"/>
        <v>1</v>
      </c>
      <c r="I3636" s="436" t="str">
        <f t="shared" si="732"/>
        <v>Trần Văn Hoan</v>
      </c>
      <c r="J3636" s="436"/>
      <c r="K3636" s="436">
        <f t="shared" si="733"/>
        <v>2</v>
      </c>
      <c r="L3636" s="436" t="str">
        <f t="shared" si="734"/>
        <v>DC2CT16-DC-2</v>
      </c>
      <c r="M3636" s="436">
        <f t="shared" si="735"/>
        <v>16</v>
      </c>
      <c r="N3636" s="437">
        <f t="shared" si="741"/>
        <v>66</v>
      </c>
      <c r="O3636" s="437"/>
      <c r="P3636" s="430" t="str">
        <f t="shared" si="736"/>
        <v/>
      </c>
      <c r="U3636" s="177">
        <v>66</v>
      </c>
      <c r="V3636" s="177" t="s">
        <v>3449</v>
      </c>
      <c r="W3636" s="177" t="s">
        <v>2757</v>
      </c>
      <c r="X3636" s="177" t="s">
        <v>4684</v>
      </c>
      <c r="Y3636" s="177" t="s">
        <v>5461</v>
      </c>
      <c r="Z3636" s="177" t="s">
        <v>5399</v>
      </c>
      <c r="AA3636" s="525" t="s">
        <v>3470</v>
      </c>
      <c r="AB3636" s="399" t="str">
        <f t="shared" si="737"/>
        <v>DC2CT16</v>
      </c>
      <c r="AC3636" s="399" t="str">
        <f t="shared" si="738"/>
        <v>DC2CT16-DC</v>
      </c>
      <c r="AD3636" t="str">
        <f>Y3636&amp;"-"&amp;VLOOKUP(AC3636,'LICH THI'!C:AA,9,0)</f>
        <v>65DCCD23059-42475</v>
      </c>
      <c r="AE3636">
        <f t="shared" si="739"/>
        <v>1</v>
      </c>
    </row>
    <row r="3637" spans="1:31" x14ac:dyDescent="0.25">
      <c r="A3637" s="436" t="str">
        <f t="shared" si="729"/>
        <v>DC2CT16-DC-32</v>
      </c>
      <c r="B3637" s="436">
        <f>COUNTIF(AC$4:AC3637,AC3637)</f>
        <v>32</v>
      </c>
      <c r="C3637" s="436" t="str">
        <f t="shared" si="730"/>
        <v>DC2CT16-DC</v>
      </c>
      <c r="D3637" s="436">
        <f>VLOOKUP(C3637,'LICH THI'!C:AA,12,0)</f>
        <v>87</v>
      </c>
      <c r="E3637" s="436">
        <f>VLOOKUP(C3637,'LICH THI'!C:AA,13,0)</f>
        <v>45</v>
      </c>
      <c r="F3637" s="436">
        <f t="shared" si="740"/>
        <v>45</v>
      </c>
      <c r="G3637" s="436">
        <f>VLOOKUP(C3637,'LICH THI'!C:AA,14,0)</f>
        <v>2</v>
      </c>
      <c r="H3637" s="436">
        <f t="shared" si="731"/>
        <v>1</v>
      </c>
      <c r="I3637" s="436" t="str">
        <f t="shared" si="732"/>
        <v>Trần Hữu Hoàn</v>
      </c>
      <c r="J3637" s="436"/>
      <c r="K3637" s="436">
        <f t="shared" si="733"/>
        <v>2</v>
      </c>
      <c r="L3637" s="436" t="str">
        <f t="shared" si="734"/>
        <v>DC2CT16-DC-2</v>
      </c>
      <c r="M3637" s="436">
        <f t="shared" si="735"/>
        <v>16</v>
      </c>
      <c r="N3637" s="437">
        <f t="shared" si="741"/>
        <v>67</v>
      </c>
      <c r="O3637" s="437"/>
      <c r="P3637" s="430" t="str">
        <f t="shared" si="736"/>
        <v/>
      </c>
      <c r="U3637" s="177">
        <v>39</v>
      </c>
      <c r="V3637" s="177" t="s">
        <v>3761</v>
      </c>
      <c r="W3637" s="177" t="s">
        <v>3750</v>
      </c>
      <c r="X3637" s="177" t="s">
        <v>3790</v>
      </c>
      <c r="Y3637" s="177" t="s">
        <v>5438</v>
      </c>
      <c r="Z3637" s="177" t="s">
        <v>5399</v>
      </c>
      <c r="AA3637" s="525" t="s">
        <v>5439</v>
      </c>
      <c r="AB3637" s="399" t="str">
        <f t="shared" si="737"/>
        <v>DC2CT16</v>
      </c>
      <c r="AC3637" s="399" t="str">
        <f t="shared" si="738"/>
        <v>DC2CT16-DC</v>
      </c>
      <c r="AD3637" t="str">
        <f>Y3637&amp;"-"&amp;VLOOKUP(AC3637,'LICH THI'!C:AA,9,0)</f>
        <v>64DCDD3184-42475</v>
      </c>
      <c r="AE3637">
        <f t="shared" si="739"/>
        <v>1</v>
      </c>
    </row>
    <row r="3638" spans="1:31" x14ac:dyDescent="0.25">
      <c r="A3638" s="436" t="str">
        <f t="shared" si="729"/>
        <v>DC2CT16-DC-33</v>
      </c>
      <c r="B3638" s="436">
        <f>COUNTIF(AC$4:AC3638,AC3638)</f>
        <v>33</v>
      </c>
      <c r="C3638" s="436" t="str">
        <f t="shared" si="730"/>
        <v>DC2CT16-DC</v>
      </c>
      <c r="D3638" s="436">
        <f>VLOOKUP(C3638,'LICH THI'!C:AA,12,0)</f>
        <v>87</v>
      </c>
      <c r="E3638" s="436">
        <f>VLOOKUP(C3638,'LICH THI'!C:AA,13,0)</f>
        <v>45</v>
      </c>
      <c r="F3638" s="436">
        <f t="shared" si="740"/>
        <v>45</v>
      </c>
      <c r="G3638" s="436">
        <f>VLOOKUP(C3638,'LICH THI'!C:AA,14,0)</f>
        <v>2</v>
      </c>
      <c r="H3638" s="436">
        <f t="shared" si="731"/>
        <v>1</v>
      </c>
      <c r="I3638" s="436" t="str">
        <f t="shared" si="732"/>
        <v>Cao Văn Hoàng</v>
      </c>
      <c r="J3638" s="436"/>
      <c r="K3638" s="436">
        <f t="shared" si="733"/>
        <v>2</v>
      </c>
      <c r="L3638" s="436" t="str">
        <f t="shared" si="734"/>
        <v>DC2CT16-DC-2</v>
      </c>
      <c r="M3638" s="436">
        <f t="shared" si="735"/>
        <v>16</v>
      </c>
      <c r="N3638" s="437">
        <f t="shared" si="741"/>
        <v>68</v>
      </c>
      <c r="O3638" s="437"/>
      <c r="P3638" s="430" t="str">
        <f t="shared" si="736"/>
        <v/>
      </c>
      <c r="U3638" s="177">
        <v>19</v>
      </c>
      <c r="V3638" s="177" t="s">
        <v>3301</v>
      </c>
      <c r="W3638" s="177" t="s">
        <v>3257</v>
      </c>
      <c r="X3638" s="177" t="s">
        <v>2834</v>
      </c>
      <c r="Y3638" s="177" t="s">
        <v>5387</v>
      </c>
      <c r="Z3638" s="177" t="s">
        <v>5399</v>
      </c>
      <c r="AA3638" s="525" t="s">
        <v>5388</v>
      </c>
      <c r="AB3638" s="399" t="str">
        <f t="shared" si="737"/>
        <v>DC2CT16</v>
      </c>
      <c r="AC3638" s="399" t="str">
        <f t="shared" si="738"/>
        <v>DC2CT16-DC</v>
      </c>
      <c r="AD3638" t="str">
        <f>Y3638&amp;"-"&amp;VLOOKUP(AC3638,'LICH THI'!C:AA,9,0)</f>
        <v>64DCDD3039-42475</v>
      </c>
      <c r="AE3638">
        <f t="shared" si="739"/>
        <v>1</v>
      </c>
    </row>
    <row r="3639" spans="1:31" x14ac:dyDescent="0.25">
      <c r="A3639" s="436" t="str">
        <f t="shared" si="729"/>
        <v>DC2CT16-DC-34</v>
      </c>
      <c r="B3639" s="436">
        <f>COUNTIF(AC$4:AC3639,AC3639)</f>
        <v>34</v>
      </c>
      <c r="C3639" s="436" t="str">
        <f t="shared" si="730"/>
        <v>DC2CT16-DC</v>
      </c>
      <c r="D3639" s="436">
        <f>VLOOKUP(C3639,'LICH THI'!C:AA,12,0)</f>
        <v>87</v>
      </c>
      <c r="E3639" s="436">
        <f>VLOOKUP(C3639,'LICH THI'!C:AA,13,0)</f>
        <v>45</v>
      </c>
      <c r="F3639" s="436">
        <f t="shared" si="740"/>
        <v>45</v>
      </c>
      <c r="G3639" s="436">
        <f>VLOOKUP(C3639,'LICH THI'!C:AA,14,0)</f>
        <v>2</v>
      </c>
      <c r="H3639" s="436">
        <f t="shared" si="731"/>
        <v>1</v>
      </c>
      <c r="I3639" s="436" t="str">
        <f t="shared" si="732"/>
        <v>Nguyễn Xuân Hoàng</v>
      </c>
      <c r="J3639" s="436"/>
      <c r="K3639" s="436">
        <f t="shared" si="733"/>
        <v>2</v>
      </c>
      <c r="L3639" s="436" t="str">
        <f t="shared" si="734"/>
        <v>DC2CT16-DC-2</v>
      </c>
      <c r="M3639" s="436">
        <f t="shared" si="735"/>
        <v>16</v>
      </c>
      <c r="N3639" s="437">
        <f t="shared" si="741"/>
        <v>69</v>
      </c>
      <c r="O3639" s="437"/>
      <c r="P3639" s="430" t="str">
        <f t="shared" si="736"/>
        <v/>
      </c>
      <c r="U3639" s="177">
        <v>20</v>
      </c>
      <c r="V3639" s="177" t="s">
        <v>3301</v>
      </c>
      <c r="W3639" s="177" t="s">
        <v>3590</v>
      </c>
      <c r="X3639" s="177" t="s">
        <v>2834</v>
      </c>
      <c r="Y3639" s="177" t="s">
        <v>5409</v>
      </c>
      <c r="Z3639" s="177" t="s">
        <v>5399</v>
      </c>
      <c r="AA3639" s="525" t="s">
        <v>5410</v>
      </c>
      <c r="AB3639" s="399" t="str">
        <f t="shared" si="737"/>
        <v>DC2CT16</v>
      </c>
      <c r="AC3639" s="399" t="str">
        <f t="shared" si="738"/>
        <v>DC2CT16-DC</v>
      </c>
      <c r="AD3639" t="str">
        <f>Y3639&amp;"-"&amp;VLOOKUP(AC3639,'LICH THI'!C:AA,9,0)</f>
        <v>64DCDD3016-42475</v>
      </c>
      <c r="AE3639">
        <f t="shared" si="739"/>
        <v>1</v>
      </c>
    </row>
    <row r="3640" spans="1:31" x14ac:dyDescent="0.25">
      <c r="A3640" s="436" t="str">
        <f t="shared" si="729"/>
        <v>DC2CT16-DC-35</v>
      </c>
      <c r="B3640" s="436">
        <f>COUNTIF(AC$4:AC3640,AC3640)</f>
        <v>35</v>
      </c>
      <c r="C3640" s="436" t="str">
        <f t="shared" si="730"/>
        <v>DC2CT16-DC</v>
      </c>
      <c r="D3640" s="436">
        <f>VLOOKUP(C3640,'LICH THI'!C:AA,12,0)</f>
        <v>87</v>
      </c>
      <c r="E3640" s="436">
        <f>VLOOKUP(C3640,'LICH THI'!C:AA,13,0)</f>
        <v>45</v>
      </c>
      <c r="F3640" s="436">
        <f t="shared" si="740"/>
        <v>45</v>
      </c>
      <c r="G3640" s="436">
        <f>VLOOKUP(C3640,'LICH THI'!C:AA,14,0)</f>
        <v>2</v>
      </c>
      <c r="H3640" s="436">
        <f t="shared" si="731"/>
        <v>1</v>
      </c>
      <c r="I3640" s="436" t="str">
        <f t="shared" si="732"/>
        <v>Lê Trọng Hùng</v>
      </c>
      <c r="J3640" s="436"/>
      <c r="K3640" s="436">
        <f t="shared" si="733"/>
        <v>2</v>
      </c>
      <c r="L3640" s="436" t="str">
        <f t="shared" si="734"/>
        <v>DC2CT16-DC-2</v>
      </c>
      <c r="M3640" s="436">
        <f t="shared" si="735"/>
        <v>16</v>
      </c>
      <c r="N3640" s="437">
        <f t="shared" si="741"/>
        <v>70</v>
      </c>
      <c r="O3640" s="437"/>
      <c r="P3640" s="430" t="str">
        <f t="shared" si="736"/>
        <v/>
      </c>
      <c r="U3640" s="177">
        <v>40</v>
      </c>
      <c r="V3640" s="177" t="s">
        <v>3761</v>
      </c>
      <c r="W3640" s="177" t="s">
        <v>5187</v>
      </c>
      <c r="X3640" s="177" t="s">
        <v>2801</v>
      </c>
      <c r="Y3640" s="177" t="s">
        <v>5440</v>
      </c>
      <c r="Z3640" s="177" t="s">
        <v>5399</v>
      </c>
      <c r="AA3640" s="525" t="s">
        <v>5441</v>
      </c>
      <c r="AB3640" s="399" t="str">
        <f t="shared" si="737"/>
        <v>DC2CT16</v>
      </c>
      <c r="AC3640" s="399" t="str">
        <f t="shared" si="738"/>
        <v>DC2CT16-DC</v>
      </c>
      <c r="AD3640" t="str">
        <f>Y3640&amp;"-"&amp;VLOOKUP(AC3640,'LICH THI'!C:AA,9,0)</f>
        <v>64DCDD3128-42475</v>
      </c>
      <c r="AE3640">
        <f t="shared" si="739"/>
        <v>1</v>
      </c>
    </row>
    <row r="3641" spans="1:31" x14ac:dyDescent="0.25">
      <c r="A3641" s="436" t="str">
        <f t="shared" si="729"/>
        <v>DC2CT16-DC-36</v>
      </c>
      <c r="B3641" s="436">
        <f>COUNTIF(AC$4:AC3641,AC3641)</f>
        <v>36</v>
      </c>
      <c r="C3641" s="436" t="str">
        <f t="shared" si="730"/>
        <v>DC2CT16-DC</v>
      </c>
      <c r="D3641" s="436">
        <f>VLOOKUP(C3641,'LICH THI'!C:AA,12,0)</f>
        <v>87</v>
      </c>
      <c r="E3641" s="436">
        <f>VLOOKUP(C3641,'LICH THI'!C:AA,13,0)</f>
        <v>45</v>
      </c>
      <c r="F3641" s="436">
        <f t="shared" si="740"/>
        <v>45</v>
      </c>
      <c r="G3641" s="436">
        <f>VLOOKUP(C3641,'LICH THI'!C:AA,14,0)</f>
        <v>2</v>
      </c>
      <c r="H3641" s="436">
        <f t="shared" si="731"/>
        <v>1</v>
      </c>
      <c r="I3641" s="436" t="str">
        <f t="shared" si="732"/>
        <v>Phan Thế Hùng</v>
      </c>
      <c r="J3641" s="436"/>
      <c r="K3641" s="436">
        <f t="shared" si="733"/>
        <v>2</v>
      </c>
      <c r="L3641" s="436" t="str">
        <f t="shared" si="734"/>
        <v>DC2CT16-DC-2</v>
      </c>
      <c r="M3641" s="436">
        <f t="shared" si="735"/>
        <v>16</v>
      </c>
      <c r="N3641" s="437">
        <f t="shared" si="741"/>
        <v>71</v>
      </c>
      <c r="O3641" s="437"/>
      <c r="P3641" s="430" t="str">
        <f t="shared" si="736"/>
        <v/>
      </c>
      <c r="U3641" s="177">
        <v>3</v>
      </c>
      <c r="V3641" s="177" t="s">
        <v>2609</v>
      </c>
      <c r="W3641" s="177" t="s">
        <v>3219</v>
      </c>
      <c r="X3641" s="177" t="s">
        <v>2801</v>
      </c>
      <c r="Y3641" s="177" t="s">
        <v>3220</v>
      </c>
      <c r="Z3641" s="177" t="s">
        <v>5399</v>
      </c>
      <c r="AA3641" s="525" t="s">
        <v>3221</v>
      </c>
      <c r="AB3641" s="399" t="str">
        <f t="shared" si="737"/>
        <v>DC2CT16</v>
      </c>
      <c r="AC3641" s="399" t="str">
        <f t="shared" si="738"/>
        <v>DC2CT16-DC</v>
      </c>
      <c r="AD3641" t="str">
        <f>Y3641&amp;"-"&amp;VLOOKUP(AC3641,'LICH THI'!C:AA,9,0)</f>
        <v>63DCCD3210-42475</v>
      </c>
      <c r="AE3641">
        <f t="shared" si="739"/>
        <v>1</v>
      </c>
    </row>
    <row r="3642" spans="1:31" x14ac:dyDescent="0.25">
      <c r="A3642" s="436" t="str">
        <f t="shared" si="729"/>
        <v>DC2CT16-DC-37</v>
      </c>
      <c r="B3642" s="436">
        <f>COUNTIF(AC$4:AC3642,AC3642)</f>
        <v>37</v>
      </c>
      <c r="C3642" s="436" t="str">
        <f t="shared" si="730"/>
        <v>DC2CT16-DC</v>
      </c>
      <c r="D3642" s="436">
        <f>VLOOKUP(C3642,'LICH THI'!C:AA,12,0)</f>
        <v>87</v>
      </c>
      <c r="E3642" s="436">
        <f>VLOOKUP(C3642,'LICH THI'!C:AA,13,0)</f>
        <v>45</v>
      </c>
      <c r="F3642" s="436">
        <f t="shared" si="740"/>
        <v>45</v>
      </c>
      <c r="G3642" s="436">
        <f>VLOOKUP(C3642,'LICH THI'!C:AA,14,0)</f>
        <v>2</v>
      </c>
      <c r="H3642" s="436">
        <f t="shared" si="731"/>
        <v>1</v>
      </c>
      <c r="I3642" s="436" t="str">
        <f t="shared" si="732"/>
        <v>Trương Trọng Hùng</v>
      </c>
      <c r="J3642" s="436"/>
      <c r="K3642" s="436">
        <f t="shared" si="733"/>
        <v>2</v>
      </c>
      <c r="L3642" s="436" t="str">
        <f t="shared" si="734"/>
        <v>DC2CT16-DC-2</v>
      </c>
      <c r="M3642" s="436">
        <f t="shared" si="735"/>
        <v>16</v>
      </c>
      <c r="N3642" s="437">
        <f t="shared" si="741"/>
        <v>72</v>
      </c>
      <c r="O3642" s="437"/>
      <c r="P3642" s="430" t="str">
        <f t="shared" si="736"/>
        <v/>
      </c>
      <c r="U3642" s="177">
        <v>21</v>
      </c>
      <c r="V3642" s="177" t="s">
        <v>3301</v>
      </c>
      <c r="W3642" s="177" t="s">
        <v>3970</v>
      </c>
      <c r="X3642" s="177" t="s">
        <v>2801</v>
      </c>
      <c r="Y3642" s="177" t="s">
        <v>3971</v>
      </c>
      <c r="Z3642" s="177" t="s">
        <v>5399</v>
      </c>
      <c r="AA3642" s="525" t="s">
        <v>3972</v>
      </c>
      <c r="AB3642" s="399" t="str">
        <f t="shared" si="737"/>
        <v>DC2CT16</v>
      </c>
      <c r="AC3642" s="399" t="str">
        <f t="shared" si="738"/>
        <v>DC2CT16-DC</v>
      </c>
      <c r="AD3642" t="str">
        <f>Y3642&amp;"-"&amp;VLOOKUP(AC3642,'LICH THI'!C:AA,9,0)</f>
        <v>64DCDD3037-42475</v>
      </c>
      <c r="AE3642">
        <f t="shared" si="739"/>
        <v>1</v>
      </c>
    </row>
    <row r="3643" spans="1:31" x14ac:dyDescent="0.25">
      <c r="A3643" s="436" t="str">
        <f t="shared" si="729"/>
        <v>DC2CT16-DC-38</v>
      </c>
      <c r="B3643" s="436">
        <f>COUNTIF(AC$4:AC3643,AC3643)</f>
        <v>38</v>
      </c>
      <c r="C3643" s="436" t="str">
        <f t="shared" si="730"/>
        <v>DC2CT16-DC</v>
      </c>
      <c r="D3643" s="436">
        <f>VLOOKUP(C3643,'LICH THI'!C:AA,12,0)</f>
        <v>87</v>
      </c>
      <c r="E3643" s="436">
        <f>VLOOKUP(C3643,'LICH THI'!C:AA,13,0)</f>
        <v>45</v>
      </c>
      <c r="F3643" s="436">
        <f t="shared" si="740"/>
        <v>45</v>
      </c>
      <c r="G3643" s="436">
        <f>VLOOKUP(C3643,'LICH THI'!C:AA,14,0)</f>
        <v>2</v>
      </c>
      <c r="H3643" s="436">
        <f t="shared" si="731"/>
        <v>1</v>
      </c>
      <c r="I3643" s="436" t="str">
        <f t="shared" si="732"/>
        <v>Trần Văn Huy</v>
      </c>
      <c r="J3643" s="436"/>
      <c r="K3643" s="436">
        <f t="shared" si="733"/>
        <v>2</v>
      </c>
      <c r="L3643" s="436" t="str">
        <f t="shared" si="734"/>
        <v>DC2CT16-DC-2</v>
      </c>
      <c r="M3643" s="436">
        <f t="shared" si="735"/>
        <v>16</v>
      </c>
      <c r="N3643" s="437">
        <f t="shared" si="741"/>
        <v>73</v>
      </c>
      <c r="O3643" s="437"/>
      <c r="P3643" s="430" t="str">
        <f t="shared" si="736"/>
        <v/>
      </c>
      <c r="U3643" s="177">
        <v>22</v>
      </c>
      <c r="V3643" s="177" t="s">
        <v>3301</v>
      </c>
      <c r="W3643" s="177" t="s">
        <v>2757</v>
      </c>
      <c r="X3643" s="177" t="s">
        <v>2911</v>
      </c>
      <c r="Y3643" s="177" t="s">
        <v>5411</v>
      </c>
      <c r="Z3643" s="177" t="s">
        <v>5399</v>
      </c>
      <c r="AA3643" s="525" t="s">
        <v>2760</v>
      </c>
      <c r="AB3643" s="399" t="str">
        <f t="shared" si="737"/>
        <v>DC2CT16</v>
      </c>
      <c r="AC3643" s="399" t="str">
        <f t="shared" si="738"/>
        <v>DC2CT16-DC</v>
      </c>
      <c r="AD3643" t="str">
        <f>Y3643&amp;"-"&amp;VLOOKUP(AC3643,'LICH THI'!C:AA,9,0)</f>
        <v>64DCDD3011-42475</v>
      </c>
      <c r="AE3643">
        <f t="shared" si="739"/>
        <v>1</v>
      </c>
    </row>
    <row r="3644" spans="1:31" x14ac:dyDescent="0.25">
      <c r="A3644" s="436" t="str">
        <f t="shared" si="729"/>
        <v>DC2CT16-DC-39</v>
      </c>
      <c r="B3644" s="436">
        <f>COUNTIF(AC$4:AC3644,AC3644)</f>
        <v>39</v>
      </c>
      <c r="C3644" s="436" t="str">
        <f t="shared" si="730"/>
        <v>DC2CT16-DC</v>
      </c>
      <c r="D3644" s="436">
        <f>VLOOKUP(C3644,'LICH THI'!C:AA,12,0)</f>
        <v>87</v>
      </c>
      <c r="E3644" s="436">
        <f>VLOOKUP(C3644,'LICH THI'!C:AA,13,0)</f>
        <v>45</v>
      </c>
      <c r="F3644" s="436">
        <f t="shared" si="740"/>
        <v>45</v>
      </c>
      <c r="G3644" s="436">
        <f>VLOOKUP(C3644,'LICH THI'!C:AA,14,0)</f>
        <v>2</v>
      </c>
      <c r="H3644" s="436">
        <f t="shared" si="731"/>
        <v>1</v>
      </c>
      <c r="I3644" s="436" t="str">
        <f t="shared" si="732"/>
        <v>Dương Thị Thu Hương</v>
      </c>
      <c r="J3644" s="436"/>
      <c r="K3644" s="436">
        <f t="shared" si="733"/>
        <v>2</v>
      </c>
      <c r="L3644" s="436" t="str">
        <f t="shared" si="734"/>
        <v>DC2CT16-DC-2</v>
      </c>
      <c r="M3644" s="436">
        <f t="shared" si="735"/>
        <v>16</v>
      </c>
      <c r="N3644" s="437">
        <f t="shared" si="741"/>
        <v>74</v>
      </c>
      <c r="O3644" s="437"/>
      <c r="P3644" s="430" t="str">
        <f t="shared" si="736"/>
        <v/>
      </c>
      <c r="U3644" s="177">
        <v>41</v>
      </c>
      <c r="V3644" s="177" t="s">
        <v>3761</v>
      </c>
      <c r="W3644" s="177" t="s">
        <v>5442</v>
      </c>
      <c r="X3644" s="177" t="s">
        <v>2663</v>
      </c>
      <c r="Y3644" s="177" t="s">
        <v>5443</v>
      </c>
      <c r="Z3644" s="177" t="s">
        <v>5399</v>
      </c>
      <c r="AA3644" s="525" t="s">
        <v>3286</v>
      </c>
      <c r="AB3644" s="399" t="str">
        <f t="shared" si="737"/>
        <v>DC2CT16</v>
      </c>
      <c r="AC3644" s="399" t="str">
        <f t="shared" si="738"/>
        <v>DC2CT16-DC</v>
      </c>
      <c r="AD3644" t="str">
        <f>Y3644&amp;"-"&amp;VLOOKUP(AC3644,'LICH THI'!C:AA,9,0)</f>
        <v>64DCDD3178-42475</v>
      </c>
      <c r="AE3644">
        <f t="shared" si="739"/>
        <v>1</v>
      </c>
    </row>
    <row r="3645" spans="1:31" x14ac:dyDescent="0.25">
      <c r="A3645" s="436" t="str">
        <f t="shared" si="729"/>
        <v>DC2CT16-DC-40</v>
      </c>
      <c r="B3645" s="436">
        <f>COUNTIF(AC$4:AC3645,AC3645)</f>
        <v>40</v>
      </c>
      <c r="C3645" s="436" t="str">
        <f t="shared" si="730"/>
        <v>DC2CT16-DC</v>
      </c>
      <c r="D3645" s="436">
        <f>VLOOKUP(C3645,'LICH THI'!C:AA,12,0)</f>
        <v>87</v>
      </c>
      <c r="E3645" s="436">
        <f>VLOOKUP(C3645,'LICH THI'!C:AA,13,0)</f>
        <v>45</v>
      </c>
      <c r="F3645" s="436">
        <f t="shared" si="740"/>
        <v>45</v>
      </c>
      <c r="G3645" s="436">
        <f>VLOOKUP(C3645,'LICH THI'!C:AA,14,0)</f>
        <v>2</v>
      </c>
      <c r="H3645" s="436">
        <f t="shared" si="731"/>
        <v>1</v>
      </c>
      <c r="I3645" s="436" t="str">
        <f t="shared" si="732"/>
        <v>Hoàng Văn Lâm</v>
      </c>
      <c r="J3645" s="436"/>
      <c r="K3645" s="436">
        <f t="shared" si="733"/>
        <v>2</v>
      </c>
      <c r="L3645" s="436" t="str">
        <f t="shared" si="734"/>
        <v>DC2CT16-DC-2</v>
      </c>
      <c r="M3645" s="436">
        <f t="shared" si="735"/>
        <v>16</v>
      </c>
      <c r="N3645" s="437">
        <f t="shared" si="741"/>
        <v>75</v>
      </c>
      <c r="O3645" s="437"/>
      <c r="P3645" s="430" t="str">
        <f t="shared" si="736"/>
        <v/>
      </c>
      <c r="U3645" s="177">
        <v>42</v>
      </c>
      <c r="V3645" s="177" t="s">
        <v>3761</v>
      </c>
      <c r="W3645" s="177" t="s">
        <v>2966</v>
      </c>
      <c r="X3645" s="177" t="s">
        <v>2884</v>
      </c>
      <c r="Y3645" s="177" t="s">
        <v>5444</v>
      </c>
      <c r="Z3645" s="177" t="s">
        <v>5399</v>
      </c>
      <c r="AA3645" s="525" t="s">
        <v>5445</v>
      </c>
      <c r="AB3645" s="399" t="str">
        <f t="shared" si="737"/>
        <v>DC2CT16</v>
      </c>
      <c r="AC3645" s="399" t="str">
        <f t="shared" si="738"/>
        <v>DC2CT16-DC</v>
      </c>
      <c r="AD3645" t="str">
        <f>Y3645&amp;"-"&amp;VLOOKUP(AC3645,'LICH THI'!C:AA,9,0)</f>
        <v>64DCDD3103-42475</v>
      </c>
      <c r="AE3645">
        <f t="shared" si="739"/>
        <v>1</v>
      </c>
    </row>
    <row r="3646" spans="1:31" x14ac:dyDescent="0.25">
      <c r="A3646" s="436" t="str">
        <f t="shared" si="729"/>
        <v>DC2CT16-DC-41</v>
      </c>
      <c r="B3646" s="436">
        <f>COUNTIF(AC$4:AC3646,AC3646)</f>
        <v>41</v>
      </c>
      <c r="C3646" s="436" t="str">
        <f t="shared" si="730"/>
        <v>DC2CT16-DC</v>
      </c>
      <c r="D3646" s="436">
        <f>VLOOKUP(C3646,'LICH THI'!C:AA,12,0)</f>
        <v>87</v>
      </c>
      <c r="E3646" s="436">
        <f>VLOOKUP(C3646,'LICH THI'!C:AA,13,0)</f>
        <v>45</v>
      </c>
      <c r="F3646" s="436">
        <f t="shared" si="740"/>
        <v>45</v>
      </c>
      <c r="G3646" s="436">
        <f>VLOOKUP(C3646,'LICH THI'!C:AA,14,0)</f>
        <v>2</v>
      </c>
      <c r="H3646" s="436">
        <f t="shared" si="731"/>
        <v>1</v>
      </c>
      <c r="I3646" s="436" t="str">
        <f t="shared" si="732"/>
        <v>Vũ Văn Mạnh</v>
      </c>
      <c r="J3646" s="436"/>
      <c r="K3646" s="436">
        <f t="shared" si="733"/>
        <v>2</v>
      </c>
      <c r="L3646" s="436" t="str">
        <f t="shared" si="734"/>
        <v>DC2CT16-DC-2</v>
      </c>
      <c r="M3646" s="436">
        <f t="shared" si="735"/>
        <v>16</v>
      </c>
      <c r="N3646" s="437">
        <f t="shared" si="741"/>
        <v>76</v>
      </c>
      <c r="O3646" s="437"/>
      <c r="P3646" s="430" t="str">
        <f t="shared" si="736"/>
        <v/>
      </c>
      <c r="U3646" s="177">
        <v>43</v>
      </c>
      <c r="V3646" s="177" t="s">
        <v>3761</v>
      </c>
      <c r="W3646" s="177" t="s">
        <v>2914</v>
      </c>
      <c r="X3646" s="177" t="s">
        <v>2930</v>
      </c>
      <c r="Y3646" s="177" t="s">
        <v>5446</v>
      </c>
      <c r="Z3646" s="177" t="s">
        <v>5399</v>
      </c>
      <c r="AA3646" s="525" t="s">
        <v>4640</v>
      </c>
      <c r="AB3646" s="399" t="str">
        <f t="shared" si="737"/>
        <v>DC2CT16</v>
      </c>
      <c r="AC3646" s="399" t="str">
        <f t="shared" si="738"/>
        <v>DC2CT16-DC</v>
      </c>
      <c r="AD3646" t="str">
        <f>Y3646&amp;"-"&amp;VLOOKUP(AC3646,'LICH THI'!C:AA,9,0)</f>
        <v>64DCDD3116-42475</v>
      </c>
      <c r="AE3646">
        <f t="shared" si="739"/>
        <v>1</v>
      </c>
    </row>
    <row r="3647" spans="1:31" x14ac:dyDescent="0.25">
      <c r="A3647" s="436" t="str">
        <f t="shared" si="729"/>
        <v>DC2CT16-DC-42</v>
      </c>
      <c r="B3647" s="436">
        <f>COUNTIF(AC$4:AC3647,AC3647)</f>
        <v>42</v>
      </c>
      <c r="C3647" s="436" t="str">
        <f t="shared" si="730"/>
        <v>DC2CT16-DC</v>
      </c>
      <c r="D3647" s="436">
        <f>VLOOKUP(C3647,'LICH THI'!C:AA,12,0)</f>
        <v>87</v>
      </c>
      <c r="E3647" s="436">
        <f>VLOOKUP(C3647,'LICH THI'!C:AA,13,0)</f>
        <v>45</v>
      </c>
      <c r="F3647" s="436">
        <f t="shared" si="740"/>
        <v>45</v>
      </c>
      <c r="G3647" s="436">
        <f>VLOOKUP(C3647,'LICH THI'!C:AA,14,0)</f>
        <v>2</v>
      </c>
      <c r="H3647" s="436">
        <f t="shared" si="731"/>
        <v>1</v>
      </c>
      <c r="I3647" s="436" t="str">
        <f t="shared" si="732"/>
        <v>Phạm Thị Thúy Nga</v>
      </c>
      <c r="J3647" s="436"/>
      <c r="K3647" s="436">
        <f t="shared" si="733"/>
        <v>2</v>
      </c>
      <c r="L3647" s="436" t="str">
        <f t="shared" si="734"/>
        <v>DC2CT16-DC-2</v>
      </c>
      <c r="M3647" s="436">
        <f t="shared" si="735"/>
        <v>16</v>
      </c>
      <c r="N3647" s="437">
        <f t="shared" si="741"/>
        <v>77</v>
      </c>
      <c r="O3647" s="437"/>
      <c r="P3647" s="430" t="str">
        <f t="shared" si="736"/>
        <v/>
      </c>
      <c r="U3647" s="177">
        <v>23</v>
      </c>
      <c r="V3647" s="177" t="s">
        <v>3301</v>
      </c>
      <c r="W3647" s="177" t="s">
        <v>3973</v>
      </c>
      <c r="X3647" s="177" t="s">
        <v>2676</v>
      </c>
      <c r="Y3647" s="177" t="s">
        <v>3974</v>
      </c>
      <c r="Z3647" s="177" t="s">
        <v>5399</v>
      </c>
      <c r="AA3647" s="525" t="s">
        <v>3975</v>
      </c>
      <c r="AB3647" s="399" t="str">
        <f t="shared" si="737"/>
        <v>DC2CT16</v>
      </c>
      <c r="AC3647" s="399" t="str">
        <f t="shared" si="738"/>
        <v>DC2CT16-DC</v>
      </c>
      <c r="AD3647" t="str">
        <f>Y3647&amp;"-"&amp;VLOOKUP(AC3647,'LICH THI'!C:AA,9,0)</f>
        <v>64DCDD3062-42475</v>
      </c>
      <c r="AE3647">
        <f t="shared" si="739"/>
        <v>1</v>
      </c>
    </row>
    <row r="3648" spans="1:31" x14ac:dyDescent="0.25">
      <c r="A3648" s="436" t="str">
        <f t="shared" si="729"/>
        <v>DC2CT16-DC-43</v>
      </c>
      <c r="B3648" s="436">
        <f>COUNTIF(AC$4:AC3648,AC3648)</f>
        <v>43</v>
      </c>
      <c r="C3648" s="436" t="str">
        <f t="shared" si="730"/>
        <v>DC2CT16-DC</v>
      </c>
      <c r="D3648" s="436">
        <f>VLOOKUP(C3648,'LICH THI'!C:AA,12,0)</f>
        <v>87</v>
      </c>
      <c r="E3648" s="436">
        <f>VLOOKUP(C3648,'LICH THI'!C:AA,13,0)</f>
        <v>45</v>
      </c>
      <c r="F3648" s="436">
        <f t="shared" si="740"/>
        <v>45</v>
      </c>
      <c r="G3648" s="436">
        <f>VLOOKUP(C3648,'LICH THI'!C:AA,14,0)</f>
        <v>2</v>
      </c>
      <c r="H3648" s="436">
        <f t="shared" si="731"/>
        <v>1</v>
      </c>
      <c r="I3648" s="436" t="str">
        <f t="shared" si="732"/>
        <v>Phạm Tiến Nhường</v>
      </c>
      <c r="J3648" s="436"/>
      <c r="K3648" s="436">
        <f t="shared" si="733"/>
        <v>2</v>
      </c>
      <c r="L3648" s="436" t="str">
        <f t="shared" si="734"/>
        <v>DC2CT16-DC-2</v>
      </c>
      <c r="M3648" s="436">
        <f t="shared" si="735"/>
        <v>16</v>
      </c>
      <c r="N3648" s="437">
        <f t="shared" si="741"/>
        <v>78</v>
      </c>
      <c r="O3648" s="437"/>
      <c r="P3648" s="430" t="str">
        <f t="shared" si="736"/>
        <v/>
      </c>
      <c r="U3648" s="177">
        <v>57</v>
      </c>
      <c r="V3648" s="177" t="s">
        <v>3426</v>
      </c>
      <c r="W3648" s="177" t="s">
        <v>3210</v>
      </c>
      <c r="X3648" s="177" t="s">
        <v>3437</v>
      </c>
      <c r="Y3648" s="177" t="s">
        <v>3438</v>
      </c>
      <c r="Z3648" s="177" t="s">
        <v>5399</v>
      </c>
      <c r="AA3648" s="525" t="s">
        <v>3439</v>
      </c>
      <c r="AB3648" s="399" t="str">
        <f t="shared" si="737"/>
        <v>DC2CT16</v>
      </c>
      <c r="AC3648" s="399" t="str">
        <f t="shared" si="738"/>
        <v>DC2CT16-DC</v>
      </c>
      <c r="AD3648" t="str">
        <f>Y3648&amp;"-"&amp;VLOOKUP(AC3648,'LICH THI'!C:AA,9,0)</f>
        <v>65DCCD20484-42475</v>
      </c>
      <c r="AE3648">
        <f t="shared" si="739"/>
        <v>1</v>
      </c>
    </row>
    <row r="3649" spans="1:31" x14ac:dyDescent="0.25">
      <c r="A3649" s="436" t="str">
        <f t="shared" si="729"/>
        <v>DC2CT16-DC-44</v>
      </c>
      <c r="B3649" s="436">
        <f>COUNTIF(AC$4:AC3649,AC3649)</f>
        <v>44</v>
      </c>
      <c r="C3649" s="436" t="str">
        <f t="shared" si="730"/>
        <v>DC2CT16-DC</v>
      </c>
      <c r="D3649" s="436">
        <f>VLOOKUP(C3649,'LICH THI'!C:AA,12,0)</f>
        <v>87</v>
      </c>
      <c r="E3649" s="436">
        <f>VLOOKUP(C3649,'LICH THI'!C:AA,13,0)</f>
        <v>45</v>
      </c>
      <c r="F3649" s="436">
        <f t="shared" si="740"/>
        <v>45</v>
      </c>
      <c r="G3649" s="436">
        <f>VLOOKUP(C3649,'LICH THI'!C:AA,14,0)</f>
        <v>2</v>
      </c>
      <c r="H3649" s="436">
        <f t="shared" si="731"/>
        <v>1</v>
      </c>
      <c r="I3649" s="436" t="str">
        <f t="shared" si="732"/>
        <v>Ngô Văn Quang</v>
      </c>
      <c r="J3649" s="436"/>
      <c r="K3649" s="436">
        <f t="shared" si="733"/>
        <v>2</v>
      </c>
      <c r="L3649" s="436" t="str">
        <f t="shared" si="734"/>
        <v>DC2CT16-DC-2</v>
      </c>
      <c r="M3649" s="436">
        <f t="shared" si="735"/>
        <v>16</v>
      </c>
      <c r="N3649" s="437">
        <f t="shared" si="741"/>
        <v>79</v>
      </c>
      <c r="O3649" s="437"/>
      <c r="P3649" s="430" t="str">
        <f t="shared" si="736"/>
        <v/>
      </c>
      <c r="U3649" s="177">
        <v>58</v>
      </c>
      <c r="V3649" s="177" t="s">
        <v>3426</v>
      </c>
      <c r="W3649" s="177" t="s">
        <v>3204</v>
      </c>
      <c r="X3649" s="177" t="s">
        <v>3147</v>
      </c>
      <c r="Y3649" s="177" t="s">
        <v>3440</v>
      </c>
      <c r="Z3649" s="177" t="s">
        <v>5399</v>
      </c>
      <c r="AA3649" s="525" t="s">
        <v>3441</v>
      </c>
      <c r="AB3649" s="399" t="str">
        <f t="shared" si="737"/>
        <v>DC2CT16</v>
      </c>
      <c r="AC3649" s="399" t="str">
        <f t="shared" si="738"/>
        <v>DC2CT16-DC</v>
      </c>
      <c r="AD3649" t="str">
        <f>Y3649&amp;"-"&amp;VLOOKUP(AC3649,'LICH THI'!C:AA,9,0)</f>
        <v>65DCCD20454-42475</v>
      </c>
      <c r="AE3649">
        <f t="shared" si="739"/>
        <v>1</v>
      </c>
    </row>
    <row r="3650" spans="1:31" x14ac:dyDescent="0.25">
      <c r="A3650" s="436" t="str">
        <f t="shared" si="729"/>
        <v>DC2CT16-DC-45</v>
      </c>
      <c r="B3650" s="436">
        <f>COUNTIF(AC$4:AC3650,AC3650)</f>
        <v>45</v>
      </c>
      <c r="C3650" s="436" t="str">
        <f t="shared" si="730"/>
        <v>DC2CT16-DC</v>
      </c>
      <c r="D3650" s="436">
        <f>VLOOKUP(C3650,'LICH THI'!C:AA,12,0)</f>
        <v>87</v>
      </c>
      <c r="E3650" s="436">
        <f>VLOOKUP(C3650,'LICH THI'!C:AA,13,0)</f>
        <v>45</v>
      </c>
      <c r="F3650" s="436">
        <f t="shared" si="740"/>
        <v>45</v>
      </c>
      <c r="G3650" s="436">
        <f>VLOOKUP(C3650,'LICH THI'!C:AA,14,0)</f>
        <v>2</v>
      </c>
      <c r="H3650" s="436">
        <f t="shared" si="731"/>
        <v>1</v>
      </c>
      <c r="I3650" s="436" t="str">
        <f t="shared" si="732"/>
        <v>Hoàng Minh Quân</v>
      </c>
      <c r="J3650" s="436"/>
      <c r="K3650" s="436">
        <f t="shared" si="733"/>
        <v>2</v>
      </c>
      <c r="L3650" s="436" t="str">
        <f t="shared" si="734"/>
        <v>DC2CT16-DC-2</v>
      </c>
      <c r="M3650" s="436">
        <f t="shared" si="735"/>
        <v>16</v>
      </c>
      <c r="N3650" s="437">
        <f t="shared" si="741"/>
        <v>80</v>
      </c>
      <c r="O3650" s="437"/>
      <c r="P3650" s="430" t="str">
        <f t="shared" si="736"/>
        <v/>
      </c>
      <c r="U3650" s="177">
        <v>82</v>
      </c>
      <c r="V3650" s="177" t="s">
        <v>3459</v>
      </c>
      <c r="W3650" s="177" t="s">
        <v>2883</v>
      </c>
      <c r="X3650" s="177" t="s">
        <v>2890</v>
      </c>
      <c r="Y3650" s="177" t="s">
        <v>5477</v>
      </c>
      <c r="Z3650" s="177" t="s">
        <v>5399</v>
      </c>
      <c r="AA3650" s="525" t="s">
        <v>5324</v>
      </c>
      <c r="AB3650" s="399" t="str">
        <f t="shared" si="737"/>
        <v>DC2CT16</v>
      </c>
      <c r="AC3650" s="399" t="str">
        <f t="shared" si="738"/>
        <v>DC2CT16-DC</v>
      </c>
      <c r="AD3650" t="str">
        <f>Y3650&amp;"-"&amp;VLOOKUP(AC3650,'LICH THI'!C:AA,9,0)</f>
        <v>65DCCS20656-42475</v>
      </c>
      <c r="AE3650">
        <f t="shared" si="739"/>
        <v>1</v>
      </c>
    </row>
    <row r="3651" spans="1:31" x14ac:dyDescent="0.25">
      <c r="A3651" s="436" t="str">
        <f t="shared" si="729"/>
        <v>DC2CT16-DC-46</v>
      </c>
      <c r="B3651" s="436">
        <f>COUNTIF(AC$4:AC3651,AC3651)</f>
        <v>46</v>
      </c>
      <c r="C3651" s="436" t="str">
        <f t="shared" si="730"/>
        <v>DC2CT16-DC</v>
      </c>
      <c r="D3651" s="436">
        <f>VLOOKUP(C3651,'LICH THI'!C:AA,12,0)</f>
        <v>87</v>
      </c>
      <c r="E3651" s="436">
        <f>VLOOKUP(C3651,'LICH THI'!C:AA,13,0)</f>
        <v>45</v>
      </c>
      <c r="F3651" s="436">
        <f t="shared" si="740"/>
        <v>42</v>
      </c>
      <c r="G3651" s="436">
        <f>VLOOKUP(C3651,'LICH THI'!C:AA,14,0)</f>
        <v>2</v>
      </c>
      <c r="H3651" s="436">
        <f t="shared" si="731"/>
        <v>2</v>
      </c>
      <c r="I3651" s="436" t="str">
        <f t="shared" si="732"/>
        <v>Nguyễn Đắc Quân</v>
      </c>
      <c r="J3651" s="436"/>
      <c r="K3651" s="436">
        <f t="shared" si="733"/>
        <v>1</v>
      </c>
      <c r="L3651" s="436" t="str">
        <f t="shared" si="734"/>
        <v>DC2CT16-DC-1</v>
      </c>
      <c r="M3651" s="436">
        <f t="shared" si="735"/>
        <v>16</v>
      </c>
      <c r="N3651" s="437">
        <f t="shared" si="741"/>
        <v>31</v>
      </c>
      <c r="O3651" s="437"/>
      <c r="P3651" s="430" t="str">
        <f t="shared" si="736"/>
        <v/>
      </c>
      <c r="U3651" s="177">
        <v>44</v>
      </c>
      <c r="V3651" s="177" t="s">
        <v>3761</v>
      </c>
      <c r="W3651" s="177" t="s">
        <v>3997</v>
      </c>
      <c r="X3651" s="177" t="s">
        <v>2890</v>
      </c>
      <c r="Y3651" s="177" t="s">
        <v>3998</v>
      </c>
      <c r="Z3651" s="177" t="s">
        <v>5399</v>
      </c>
      <c r="AA3651" s="525" t="s">
        <v>3999</v>
      </c>
      <c r="AB3651" s="399" t="str">
        <f t="shared" si="737"/>
        <v>DC2CT16</v>
      </c>
      <c r="AC3651" s="399" t="str">
        <f t="shared" si="738"/>
        <v>DC2CT16-DC</v>
      </c>
      <c r="AD3651" t="str">
        <f>Y3651&amp;"-"&amp;VLOOKUP(AC3651,'LICH THI'!C:AA,9,0)</f>
        <v>64DCDD3125-42475</v>
      </c>
      <c r="AE3651">
        <f t="shared" si="739"/>
        <v>1</v>
      </c>
    </row>
    <row r="3652" spans="1:31" x14ac:dyDescent="0.25">
      <c r="A3652" s="436" t="str">
        <f t="shared" si="729"/>
        <v>DC2CT16-DC-47</v>
      </c>
      <c r="B3652" s="436">
        <f>COUNTIF(AC$4:AC3652,AC3652)</f>
        <v>47</v>
      </c>
      <c r="C3652" s="436" t="str">
        <f t="shared" si="730"/>
        <v>DC2CT16-DC</v>
      </c>
      <c r="D3652" s="436">
        <f>VLOOKUP(C3652,'LICH THI'!C:AA,12,0)</f>
        <v>87</v>
      </c>
      <c r="E3652" s="436">
        <f>VLOOKUP(C3652,'LICH THI'!C:AA,13,0)</f>
        <v>45</v>
      </c>
      <c r="F3652" s="436">
        <f t="shared" si="740"/>
        <v>42</v>
      </c>
      <c r="G3652" s="436">
        <f>VLOOKUP(C3652,'LICH THI'!C:AA,14,0)</f>
        <v>2</v>
      </c>
      <c r="H3652" s="436">
        <f t="shared" si="731"/>
        <v>2</v>
      </c>
      <c r="I3652" s="436" t="str">
        <f t="shared" si="732"/>
        <v>Nguyễn Đức Quân</v>
      </c>
      <c r="J3652" s="436"/>
      <c r="K3652" s="436">
        <f t="shared" si="733"/>
        <v>1</v>
      </c>
      <c r="L3652" s="436" t="str">
        <f t="shared" si="734"/>
        <v>DC2CT16-DC-1</v>
      </c>
      <c r="M3652" s="436">
        <f t="shared" si="735"/>
        <v>16</v>
      </c>
      <c r="N3652" s="437">
        <f t="shared" si="741"/>
        <v>32</v>
      </c>
      <c r="O3652" s="437"/>
      <c r="P3652" s="430" t="str">
        <f t="shared" si="736"/>
        <v/>
      </c>
      <c r="U3652" s="177">
        <v>67</v>
      </c>
      <c r="V3652" s="177" t="s">
        <v>3449</v>
      </c>
      <c r="W3652" s="177" t="s">
        <v>3103</v>
      </c>
      <c r="X3652" s="177" t="s">
        <v>2890</v>
      </c>
      <c r="Y3652" s="177" t="s">
        <v>5462</v>
      </c>
      <c r="Z3652" s="177" t="s">
        <v>5399</v>
      </c>
      <c r="AA3652" s="525" t="s">
        <v>5463</v>
      </c>
      <c r="AB3652" s="399" t="str">
        <f t="shared" si="737"/>
        <v>DC2CT16</v>
      </c>
      <c r="AC3652" s="399" t="str">
        <f t="shared" si="738"/>
        <v>DC2CT16-DC</v>
      </c>
      <c r="AD3652" t="str">
        <f>Y3652&amp;"-"&amp;VLOOKUP(AC3652,'LICH THI'!C:AA,9,0)</f>
        <v>65DCCD20351-42475</v>
      </c>
      <c r="AE3652">
        <f t="shared" si="739"/>
        <v>1</v>
      </c>
    </row>
    <row r="3653" spans="1:31" x14ac:dyDescent="0.25">
      <c r="A3653" s="436" t="str">
        <f t="shared" ref="A3653:A3716" si="742">C3653&amp;"-"&amp;B3653</f>
        <v>DC2CT16-DC-48</v>
      </c>
      <c r="B3653" s="436">
        <f>COUNTIF(AC$4:AC3653,AC3653)</f>
        <v>48</v>
      </c>
      <c r="C3653" s="436" t="str">
        <f t="shared" ref="C3653:C3716" si="743">_CT_MaHP1</f>
        <v>DC2CT16-DC</v>
      </c>
      <c r="D3653" s="436">
        <f>VLOOKUP(C3653,'LICH THI'!C:AA,12,0)</f>
        <v>87</v>
      </c>
      <c r="E3653" s="436">
        <f>VLOOKUP(C3653,'LICH THI'!C:AA,13,0)</f>
        <v>45</v>
      </c>
      <c r="F3653" s="436">
        <f t="shared" si="740"/>
        <v>42</v>
      </c>
      <c r="G3653" s="436">
        <f>VLOOKUP(C3653,'LICH THI'!C:AA,14,0)</f>
        <v>2</v>
      </c>
      <c r="H3653" s="436">
        <f t="shared" ref="H3653:H3716" si="744">IF(E3653=0,"",TRUNC((B3653+E3653-1)/E3653))</f>
        <v>2</v>
      </c>
      <c r="I3653" s="436" t="str">
        <f t="shared" ref="I3653:I3716" si="745">W3653&amp;" "&amp;X3653</f>
        <v>Hoàng Quang Quý</v>
      </c>
      <c r="J3653" s="436"/>
      <c r="K3653" s="436">
        <f t="shared" ref="K3653:K3716" si="746">IF(G3653=1,1,IF(H3653&lt;G3653,H3653+1,1))</f>
        <v>1</v>
      </c>
      <c r="L3653" s="436" t="str">
        <f t="shared" ref="L3653:L3716" si="747">C3653&amp;"-"&amp;K3653</f>
        <v>DC2CT16-DC-1</v>
      </c>
      <c r="M3653" s="436">
        <f t="shared" ref="M3653:M3716" si="748">IF(E3653=0,"",MOD(MID(C3653,6,2),E3653))</f>
        <v>16</v>
      </c>
      <c r="N3653" s="437">
        <f t="shared" si="741"/>
        <v>33</v>
      </c>
      <c r="O3653" s="437"/>
      <c r="P3653" s="430" t="str">
        <f t="shared" ref="P3653:P3716" si="749">IF(MOD(20*O3653,10)&lt;&gt;0,"SAI","")</f>
        <v/>
      </c>
      <c r="U3653" s="177">
        <v>24</v>
      </c>
      <c r="V3653" s="177" t="s">
        <v>3301</v>
      </c>
      <c r="W3653" s="177" t="s">
        <v>3305</v>
      </c>
      <c r="X3653" s="177" t="s">
        <v>3004</v>
      </c>
      <c r="Y3653" s="177" t="s">
        <v>3306</v>
      </c>
      <c r="Z3653" s="177" t="s">
        <v>5399</v>
      </c>
      <c r="AA3653" s="525" t="s">
        <v>3307</v>
      </c>
      <c r="AB3653" s="399" t="str">
        <f t="shared" ref="AB3653:AB3716" si="750">_CT_MaHP</f>
        <v>DC2CT16</v>
      </c>
      <c r="AC3653" s="399" t="str">
        <f t="shared" ref="AC3653:AC3716" si="751">_CT_MaHe</f>
        <v>DC2CT16-DC</v>
      </c>
      <c r="AD3653" t="str">
        <f>Y3653&amp;"-"&amp;VLOOKUP(AC3653,'LICH THI'!C:AA,9,0)</f>
        <v>64DCDD3031-42475</v>
      </c>
      <c r="AE3653">
        <f t="shared" ref="AE3653:AE3716" si="752">COUNTIF(AD3653,AD:AD)</f>
        <v>1</v>
      </c>
    </row>
    <row r="3654" spans="1:31" x14ac:dyDescent="0.25">
      <c r="A3654" s="436" t="str">
        <f t="shared" si="742"/>
        <v>DC2CT16-DC-49</v>
      </c>
      <c r="B3654" s="436">
        <f>COUNTIF(AC$4:AC3654,AC3654)</f>
        <v>49</v>
      </c>
      <c r="C3654" s="436" t="str">
        <f t="shared" si="743"/>
        <v>DC2CT16-DC</v>
      </c>
      <c r="D3654" s="436">
        <f>VLOOKUP(C3654,'LICH THI'!C:AA,12,0)</f>
        <v>87</v>
      </c>
      <c r="E3654" s="436">
        <f>VLOOKUP(C3654,'LICH THI'!C:AA,13,0)</f>
        <v>45</v>
      </c>
      <c r="F3654" s="436">
        <f t="shared" ref="F3654:F3717" si="753">IF(G3654="","",IF(G3654=H3654,D3654-(H3654-1)*E3654,E3654))</f>
        <v>42</v>
      </c>
      <c r="G3654" s="436">
        <f>VLOOKUP(C3654,'LICH THI'!C:AA,14,0)</f>
        <v>2</v>
      </c>
      <c r="H3654" s="436">
        <f t="shared" si="744"/>
        <v>2</v>
      </c>
      <c r="I3654" s="436" t="str">
        <f t="shared" si="745"/>
        <v>Nguyễn Văn Sinh</v>
      </c>
      <c r="J3654" s="436"/>
      <c r="K3654" s="436">
        <f t="shared" si="746"/>
        <v>1</v>
      </c>
      <c r="L3654" s="436" t="str">
        <f t="shared" si="747"/>
        <v>DC2CT16-DC-1</v>
      </c>
      <c r="M3654" s="436">
        <f t="shared" si="748"/>
        <v>16</v>
      </c>
      <c r="N3654" s="437">
        <f t="shared" ref="N3654:N3717" si="754">IF(F3654=0,"",(K3654-1)*$N$2+1+MOD(B3654-M3654,F3654))</f>
        <v>34</v>
      </c>
      <c r="O3654" s="437"/>
      <c r="P3654" s="430" t="str">
        <f t="shared" si="749"/>
        <v/>
      </c>
      <c r="U3654" s="177">
        <v>68</v>
      </c>
      <c r="V3654" s="177" t="s">
        <v>3449</v>
      </c>
      <c r="W3654" s="177" t="s">
        <v>2741</v>
      </c>
      <c r="X3654" s="177" t="s">
        <v>3172</v>
      </c>
      <c r="Y3654" s="177" t="s">
        <v>5464</v>
      </c>
      <c r="Z3654" s="177" t="s">
        <v>5399</v>
      </c>
      <c r="AA3654" s="525" t="s">
        <v>3282</v>
      </c>
      <c r="AB3654" s="399" t="str">
        <f t="shared" si="750"/>
        <v>DC2CT16</v>
      </c>
      <c r="AC3654" s="399" t="str">
        <f t="shared" si="751"/>
        <v>DC2CT16-DC</v>
      </c>
      <c r="AD3654" t="str">
        <f>Y3654&amp;"-"&amp;VLOOKUP(AC3654,'LICH THI'!C:AA,9,0)</f>
        <v>65DCCD23506-42475</v>
      </c>
      <c r="AE3654">
        <f t="shared" si="752"/>
        <v>1</v>
      </c>
    </row>
    <row r="3655" spans="1:31" x14ac:dyDescent="0.25">
      <c r="A3655" s="436" t="str">
        <f t="shared" si="742"/>
        <v>DC2CT16-DC-50</v>
      </c>
      <c r="B3655" s="436">
        <f>COUNTIF(AC$4:AC3655,AC3655)</f>
        <v>50</v>
      </c>
      <c r="C3655" s="436" t="str">
        <f t="shared" si="743"/>
        <v>DC2CT16-DC</v>
      </c>
      <c r="D3655" s="436">
        <f>VLOOKUP(C3655,'LICH THI'!C:AA,12,0)</f>
        <v>87</v>
      </c>
      <c r="E3655" s="436">
        <f>VLOOKUP(C3655,'LICH THI'!C:AA,13,0)</f>
        <v>45</v>
      </c>
      <c r="F3655" s="436">
        <f t="shared" si="753"/>
        <v>42</v>
      </c>
      <c r="G3655" s="436">
        <f>VLOOKUP(C3655,'LICH THI'!C:AA,14,0)</f>
        <v>2</v>
      </c>
      <c r="H3655" s="436">
        <f t="shared" si="744"/>
        <v>2</v>
      </c>
      <c r="I3655" s="436" t="str">
        <f t="shared" si="745"/>
        <v>Mai Thanh Sơn</v>
      </c>
      <c r="J3655" s="436"/>
      <c r="K3655" s="436">
        <f t="shared" si="746"/>
        <v>1</v>
      </c>
      <c r="L3655" s="436" t="str">
        <f t="shared" si="747"/>
        <v>DC2CT16-DC-1</v>
      </c>
      <c r="M3655" s="436">
        <f t="shared" si="748"/>
        <v>16</v>
      </c>
      <c r="N3655" s="437">
        <f t="shared" si="754"/>
        <v>35</v>
      </c>
      <c r="O3655" s="437"/>
      <c r="P3655" s="430" t="str">
        <f t="shared" si="749"/>
        <v/>
      </c>
      <c r="U3655" s="177">
        <v>25</v>
      </c>
      <c r="V3655" s="177" t="s">
        <v>3301</v>
      </c>
      <c r="W3655" s="177" t="s">
        <v>5412</v>
      </c>
      <c r="X3655" s="177" t="s">
        <v>2688</v>
      </c>
      <c r="Y3655" s="177" t="s">
        <v>5413</v>
      </c>
      <c r="Z3655" s="177" t="s">
        <v>5399</v>
      </c>
      <c r="AA3655" s="525" t="s">
        <v>3340</v>
      </c>
      <c r="AB3655" s="399" t="str">
        <f t="shared" si="750"/>
        <v>DC2CT16</v>
      </c>
      <c r="AC3655" s="399" t="str">
        <f t="shared" si="751"/>
        <v>DC2CT16-DC</v>
      </c>
      <c r="AD3655" t="str">
        <f>Y3655&amp;"-"&amp;VLOOKUP(AC3655,'LICH THI'!C:AA,9,0)</f>
        <v>64DCDD3010-42475</v>
      </c>
      <c r="AE3655">
        <f t="shared" si="752"/>
        <v>1</v>
      </c>
    </row>
    <row r="3656" spans="1:31" x14ac:dyDescent="0.25">
      <c r="A3656" s="436" t="str">
        <f t="shared" si="742"/>
        <v>DC2CT16-DC-51</v>
      </c>
      <c r="B3656" s="436">
        <f>COUNTIF(AC$4:AC3656,AC3656)</f>
        <v>51</v>
      </c>
      <c r="C3656" s="436" t="str">
        <f t="shared" si="743"/>
        <v>DC2CT16-DC</v>
      </c>
      <c r="D3656" s="436">
        <f>VLOOKUP(C3656,'LICH THI'!C:AA,12,0)</f>
        <v>87</v>
      </c>
      <c r="E3656" s="436">
        <f>VLOOKUP(C3656,'LICH THI'!C:AA,13,0)</f>
        <v>45</v>
      </c>
      <c r="F3656" s="436">
        <f t="shared" si="753"/>
        <v>42</v>
      </c>
      <c r="G3656" s="436">
        <f>VLOOKUP(C3656,'LICH THI'!C:AA,14,0)</f>
        <v>2</v>
      </c>
      <c r="H3656" s="436">
        <f t="shared" si="744"/>
        <v>2</v>
      </c>
      <c r="I3656" s="436" t="str">
        <f t="shared" si="745"/>
        <v>Nguyễn Duy Sơn</v>
      </c>
      <c r="J3656" s="436"/>
      <c r="K3656" s="436">
        <f t="shared" si="746"/>
        <v>1</v>
      </c>
      <c r="L3656" s="436" t="str">
        <f t="shared" si="747"/>
        <v>DC2CT16-DC-1</v>
      </c>
      <c r="M3656" s="436">
        <f t="shared" si="748"/>
        <v>16</v>
      </c>
      <c r="N3656" s="437">
        <f t="shared" si="754"/>
        <v>36</v>
      </c>
      <c r="O3656" s="437"/>
      <c r="P3656" s="430" t="str">
        <f t="shared" si="749"/>
        <v/>
      </c>
      <c r="U3656" s="177">
        <v>26</v>
      </c>
      <c r="V3656" s="177" t="s">
        <v>3301</v>
      </c>
      <c r="W3656" s="177" t="s">
        <v>2969</v>
      </c>
      <c r="X3656" s="177" t="s">
        <v>2688</v>
      </c>
      <c r="Y3656" s="177" t="s">
        <v>5414</v>
      </c>
      <c r="Z3656" s="177" t="s">
        <v>5399</v>
      </c>
      <c r="AA3656" s="525" t="s">
        <v>3741</v>
      </c>
      <c r="AB3656" s="399" t="str">
        <f t="shared" si="750"/>
        <v>DC2CT16</v>
      </c>
      <c r="AC3656" s="399" t="str">
        <f t="shared" si="751"/>
        <v>DC2CT16-DC</v>
      </c>
      <c r="AD3656" t="str">
        <f>Y3656&amp;"-"&amp;VLOOKUP(AC3656,'LICH THI'!C:AA,9,0)</f>
        <v>64DCDD3018-42475</v>
      </c>
      <c r="AE3656">
        <f t="shared" si="752"/>
        <v>1</v>
      </c>
    </row>
    <row r="3657" spans="1:31" x14ac:dyDescent="0.25">
      <c r="A3657" s="436" t="str">
        <f t="shared" si="742"/>
        <v>DC2CT16-DC-52</v>
      </c>
      <c r="B3657" s="436">
        <f>COUNTIF(AC$4:AC3657,AC3657)</f>
        <v>52</v>
      </c>
      <c r="C3657" s="436" t="str">
        <f t="shared" si="743"/>
        <v>DC2CT16-DC</v>
      </c>
      <c r="D3657" s="436">
        <f>VLOOKUP(C3657,'LICH THI'!C:AA,12,0)</f>
        <v>87</v>
      </c>
      <c r="E3657" s="436">
        <f>VLOOKUP(C3657,'LICH THI'!C:AA,13,0)</f>
        <v>45</v>
      </c>
      <c r="F3657" s="436">
        <f t="shared" si="753"/>
        <v>42</v>
      </c>
      <c r="G3657" s="436">
        <f>VLOOKUP(C3657,'LICH THI'!C:AA,14,0)</f>
        <v>2</v>
      </c>
      <c r="H3657" s="436">
        <f t="shared" si="744"/>
        <v>2</v>
      </c>
      <c r="I3657" s="436" t="str">
        <f t="shared" si="745"/>
        <v>Nguyễn Ngọc Sơn</v>
      </c>
      <c r="J3657" s="436"/>
      <c r="K3657" s="436">
        <f t="shared" si="746"/>
        <v>1</v>
      </c>
      <c r="L3657" s="436" t="str">
        <f t="shared" si="747"/>
        <v>DC2CT16-DC-1</v>
      </c>
      <c r="M3657" s="436">
        <f t="shared" si="748"/>
        <v>16</v>
      </c>
      <c r="N3657" s="437">
        <f t="shared" si="754"/>
        <v>37</v>
      </c>
      <c r="O3657" s="437"/>
      <c r="P3657" s="430" t="str">
        <f t="shared" si="749"/>
        <v/>
      </c>
      <c r="U3657" s="177">
        <v>1</v>
      </c>
      <c r="V3657" s="177" t="s">
        <v>2603</v>
      </c>
      <c r="W3657" s="177" t="s">
        <v>2783</v>
      </c>
      <c r="X3657" s="177" t="s">
        <v>2688</v>
      </c>
      <c r="Y3657" s="177" t="s">
        <v>3672</v>
      </c>
      <c r="Z3657" s="177" t="s">
        <v>5399</v>
      </c>
      <c r="AA3657" s="525" t="s">
        <v>3673</v>
      </c>
      <c r="AB3657" s="399" t="str">
        <f t="shared" si="750"/>
        <v>DC2CT16</v>
      </c>
      <c r="AC3657" s="399" t="str">
        <f t="shared" si="751"/>
        <v>DC2CT16-DC</v>
      </c>
      <c r="AD3657" t="str">
        <f>Y3657&amp;"-"&amp;VLOOKUP(AC3657,'LICH THI'!C:AA,9,0)</f>
        <v>62DCCD3087-42475</v>
      </c>
      <c r="AE3657">
        <f t="shared" si="752"/>
        <v>1</v>
      </c>
    </row>
    <row r="3658" spans="1:31" x14ac:dyDescent="0.25">
      <c r="A3658" s="436" t="str">
        <f t="shared" si="742"/>
        <v>DC2CT16-DC-53</v>
      </c>
      <c r="B3658" s="436">
        <f>COUNTIF(AC$4:AC3658,AC3658)</f>
        <v>53</v>
      </c>
      <c r="C3658" s="436" t="str">
        <f t="shared" si="743"/>
        <v>DC2CT16-DC</v>
      </c>
      <c r="D3658" s="436">
        <f>VLOOKUP(C3658,'LICH THI'!C:AA,12,0)</f>
        <v>87</v>
      </c>
      <c r="E3658" s="436">
        <f>VLOOKUP(C3658,'LICH THI'!C:AA,13,0)</f>
        <v>45</v>
      </c>
      <c r="F3658" s="436">
        <f t="shared" si="753"/>
        <v>42</v>
      </c>
      <c r="G3658" s="436">
        <f>VLOOKUP(C3658,'LICH THI'!C:AA,14,0)</f>
        <v>2</v>
      </c>
      <c r="H3658" s="436">
        <f t="shared" si="744"/>
        <v>2</v>
      </c>
      <c r="I3658" s="436" t="str">
        <f t="shared" si="745"/>
        <v>Phạm Thành Sơn</v>
      </c>
      <c r="J3658" s="436"/>
      <c r="K3658" s="436">
        <f t="shared" si="746"/>
        <v>1</v>
      </c>
      <c r="L3658" s="436" t="str">
        <f t="shared" si="747"/>
        <v>DC2CT16-DC-1</v>
      </c>
      <c r="M3658" s="436">
        <f t="shared" si="748"/>
        <v>16</v>
      </c>
      <c r="N3658" s="437">
        <f t="shared" si="754"/>
        <v>38</v>
      </c>
      <c r="O3658" s="437"/>
      <c r="P3658" s="430" t="str">
        <f t="shared" si="749"/>
        <v/>
      </c>
      <c r="U3658" s="177">
        <v>6</v>
      </c>
      <c r="V3658" s="177" t="s">
        <v>3229</v>
      </c>
      <c r="W3658" s="177" t="s">
        <v>3235</v>
      </c>
      <c r="X3658" s="177" t="s">
        <v>2688</v>
      </c>
      <c r="Y3658" s="177" t="s">
        <v>3236</v>
      </c>
      <c r="Z3658" s="177" t="s">
        <v>5399</v>
      </c>
      <c r="AA3658" s="525" t="s">
        <v>3237</v>
      </c>
      <c r="AB3658" s="399" t="str">
        <f t="shared" si="750"/>
        <v>DC2CT16</v>
      </c>
      <c r="AC3658" s="399" t="str">
        <f t="shared" si="751"/>
        <v>DC2CT16-DC</v>
      </c>
      <c r="AD3658" t="str">
        <f>Y3658&amp;"-"&amp;VLOOKUP(AC3658,'LICH THI'!C:AA,9,0)</f>
        <v>63DCDB3035-42475</v>
      </c>
      <c r="AE3658">
        <f t="shared" si="752"/>
        <v>1</v>
      </c>
    </row>
    <row r="3659" spans="1:31" x14ac:dyDescent="0.25">
      <c r="A3659" s="436" t="str">
        <f t="shared" si="742"/>
        <v>DC2CT16-DC-54</v>
      </c>
      <c r="B3659" s="436">
        <f>COUNTIF(AC$4:AC3659,AC3659)</f>
        <v>54</v>
      </c>
      <c r="C3659" s="436" t="str">
        <f t="shared" si="743"/>
        <v>DC2CT16-DC</v>
      </c>
      <c r="D3659" s="436">
        <f>VLOOKUP(C3659,'LICH THI'!C:AA,12,0)</f>
        <v>87</v>
      </c>
      <c r="E3659" s="436">
        <f>VLOOKUP(C3659,'LICH THI'!C:AA,13,0)</f>
        <v>45</v>
      </c>
      <c r="F3659" s="436">
        <f t="shared" si="753"/>
        <v>42</v>
      </c>
      <c r="G3659" s="436">
        <f>VLOOKUP(C3659,'LICH THI'!C:AA,14,0)</f>
        <v>2</v>
      </c>
      <c r="H3659" s="436">
        <f t="shared" si="744"/>
        <v>2</v>
      </c>
      <c r="I3659" s="436" t="str">
        <f t="shared" si="745"/>
        <v>Sái Văn Sơn</v>
      </c>
      <c r="J3659" s="436"/>
      <c r="K3659" s="436">
        <f t="shared" si="746"/>
        <v>1</v>
      </c>
      <c r="L3659" s="436" t="str">
        <f t="shared" si="747"/>
        <v>DC2CT16-DC-1</v>
      </c>
      <c r="M3659" s="436">
        <f t="shared" si="748"/>
        <v>16</v>
      </c>
      <c r="N3659" s="437">
        <f t="shared" si="754"/>
        <v>39</v>
      </c>
      <c r="O3659" s="437"/>
      <c r="P3659" s="430" t="str">
        <f t="shared" si="749"/>
        <v/>
      </c>
      <c r="U3659" s="177">
        <v>45</v>
      </c>
      <c r="V3659" s="177" t="s">
        <v>3761</v>
      </c>
      <c r="W3659" s="177" t="s">
        <v>4000</v>
      </c>
      <c r="X3659" s="177" t="s">
        <v>2688</v>
      </c>
      <c r="Y3659" s="177" t="s">
        <v>4001</v>
      </c>
      <c r="Z3659" s="177" t="s">
        <v>5399</v>
      </c>
      <c r="AA3659" s="525" t="s">
        <v>4002</v>
      </c>
      <c r="AB3659" s="399" t="str">
        <f t="shared" si="750"/>
        <v>DC2CT16</v>
      </c>
      <c r="AC3659" s="399" t="str">
        <f t="shared" si="751"/>
        <v>DC2CT16-DC</v>
      </c>
      <c r="AD3659" t="str">
        <f>Y3659&amp;"-"&amp;VLOOKUP(AC3659,'LICH THI'!C:AA,9,0)</f>
        <v>64DCDD3133-42475</v>
      </c>
      <c r="AE3659">
        <f t="shared" si="752"/>
        <v>1</v>
      </c>
    </row>
    <row r="3660" spans="1:31" x14ac:dyDescent="0.25">
      <c r="A3660" s="436" t="str">
        <f t="shared" si="742"/>
        <v>DC2CT16-DC-55</v>
      </c>
      <c r="B3660" s="436">
        <f>COUNTIF(AC$4:AC3660,AC3660)</f>
        <v>55</v>
      </c>
      <c r="C3660" s="436" t="str">
        <f t="shared" si="743"/>
        <v>DC2CT16-DC</v>
      </c>
      <c r="D3660" s="436">
        <f>VLOOKUP(C3660,'LICH THI'!C:AA,12,0)</f>
        <v>87</v>
      </c>
      <c r="E3660" s="436">
        <f>VLOOKUP(C3660,'LICH THI'!C:AA,13,0)</f>
        <v>45</v>
      </c>
      <c r="F3660" s="436">
        <f t="shared" si="753"/>
        <v>42</v>
      </c>
      <c r="G3660" s="436">
        <f>VLOOKUP(C3660,'LICH THI'!C:AA,14,0)</f>
        <v>2</v>
      </c>
      <c r="H3660" s="436">
        <f t="shared" si="744"/>
        <v>2</v>
      </c>
      <c r="I3660" s="436" t="str">
        <f t="shared" si="745"/>
        <v>Đào Duy Tân</v>
      </c>
      <c r="J3660" s="436"/>
      <c r="K3660" s="436">
        <f t="shared" si="746"/>
        <v>1</v>
      </c>
      <c r="L3660" s="436" t="str">
        <f t="shared" si="747"/>
        <v>DC2CT16-DC-1</v>
      </c>
      <c r="M3660" s="436">
        <f t="shared" si="748"/>
        <v>16</v>
      </c>
      <c r="N3660" s="437">
        <f t="shared" si="754"/>
        <v>40</v>
      </c>
      <c r="O3660" s="437"/>
      <c r="P3660" s="430" t="str">
        <f t="shared" si="749"/>
        <v/>
      </c>
      <c r="U3660" s="177">
        <v>75</v>
      </c>
      <c r="V3660" s="177" t="s">
        <v>3455</v>
      </c>
      <c r="W3660" s="177" t="s">
        <v>4329</v>
      </c>
      <c r="X3660" s="177" t="s">
        <v>3239</v>
      </c>
      <c r="Y3660" s="177" t="s">
        <v>5471</v>
      </c>
      <c r="Z3660" s="177" t="s">
        <v>5399</v>
      </c>
      <c r="AA3660" s="525" t="s">
        <v>5472</v>
      </c>
      <c r="AB3660" s="399" t="str">
        <f t="shared" si="750"/>
        <v>DC2CT16</v>
      </c>
      <c r="AC3660" s="399" t="str">
        <f t="shared" si="751"/>
        <v>DC2CT16-DC</v>
      </c>
      <c r="AD3660" t="str">
        <f>Y3660&amp;"-"&amp;VLOOKUP(AC3660,'LICH THI'!C:AA,9,0)</f>
        <v>65DCCD21685-42475</v>
      </c>
      <c r="AE3660">
        <f t="shared" si="752"/>
        <v>1</v>
      </c>
    </row>
    <row r="3661" spans="1:31" x14ac:dyDescent="0.25">
      <c r="A3661" s="436" t="str">
        <f t="shared" si="742"/>
        <v>DC2CT16-DC-56</v>
      </c>
      <c r="B3661" s="436">
        <f>COUNTIF(AC$4:AC3661,AC3661)</f>
        <v>56</v>
      </c>
      <c r="C3661" s="436" t="str">
        <f t="shared" si="743"/>
        <v>DC2CT16-DC</v>
      </c>
      <c r="D3661" s="436">
        <f>VLOOKUP(C3661,'LICH THI'!C:AA,12,0)</f>
        <v>87</v>
      </c>
      <c r="E3661" s="436">
        <f>VLOOKUP(C3661,'LICH THI'!C:AA,13,0)</f>
        <v>45</v>
      </c>
      <c r="F3661" s="436">
        <f t="shared" si="753"/>
        <v>42</v>
      </c>
      <c r="G3661" s="436">
        <f>VLOOKUP(C3661,'LICH THI'!C:AA,14,0)</f>
        <v>2</v>
      </c>
      <c r="H3661" s="436">
        <f t="shared" si="744"/>
        <v>2</v>
      </c>
      <c r="I3661" s="436" t="str">
        <f t="shared" si="745"/>
        <v>Phạm Văn Tiến</v>
      </c>
      <c r="J3661" s="436"/>
      <c r="K3661" s="436">
        <f t="shared" si="746"/>
        <v>1</v>
      </c>
      <c r="L3661" s="436" t="str">
        <f t="shared" si="747"/>
        <v>DC2CT16-DC-1</v>
      </c>
      <c r="M3661" s="436">
        <f t="shared" si="748"/>
        <v>16</v>
      </c>
      <c r="N3661" s="437">
        <f t="shared" si="754"/>
        <v>41</v>
      </c>
      <c r="O3661" s="437"/>
      <c r="P3661" s="430" t="str">
        <f t="shared" si="749"/>
        <v/>
      </c>
      <c r="U3661" s="177">
        <v>29</v>
      </c>
      <c r="V3661" s="177" t="s">
        <v>3301</v>
      </c>
      <c r="W3661" s="177" t="s">
        <v>2738</v>
      </c>
      <c r="X3661" s="177" t="s">
        <v>2992</v>
      </c>
      <c r="Y3661" s="177" t="s">
        <v>5420</v>
      </c>
      <c r="Z3661" s="177" t="s">
        <v>5399</v>
      </c>
      <c r="AA3661" s="525" t="s">
        <v>5421</v>
      </c>
      <c r="AB3661" s="399" t="str">
        <f t="shared" si="750"/>
        <v>DC2CT16</v>
      </c>
      <c r="AC3661" s="399" t="str">
        <f t="shared" si="751"/>
        <v>DC2CT16-DC</v>
      </c>
      <c r="AD3661" t="str">
        <f>Y3661&amp;"-"&amp;VLOOKUP(AC3661,'LICH THI'!C:AA,9,0)</f>
        <v>64DCDD3044-42475</v>
      </c>
      <c r="AE3661">
        <f t="shared" si="752"/>
        <v>1</v>
      </c>
    </row>
    <row r="3662" spans="1:31" x14ac:dyDescent="0.25">
      <c r="A3662" s="436" t="str">
        <f t="shared" si="742"/>
        <v>DC2CT16-DC-57</v>
      </c>
      <c r="B3662" s="436">
        <f>COUNTIF(AC$4:AC3662,AC3662)</f>
        <v>57</v>
      </c>
      <c r="C3662" s="436" t="str">
        <f t="shared" si="743"/>
        <v>DC2CT16-DC</v>
      </c>
      <c r="D3662" s="436">
        <f>VLOOKUP(C3662,'LICH THI'!C:AA,12,0)</f>
        <v>87</v>
      </c>
      <c r="E3662" s="436">
        <f>VLOOKUP(C3662,'LICH THI'!C:AA,13,0)</f>
        <v>45</v>
      </c>
      <c r="F3662" s="436">
        <f t="shared" si="753"/>
        <v>42</v>
      </c>
      <c r="G3662" s="436">
        <f>VLOOKUP(C3662,'LICH THI'!C:AA,14,0)</f>
        <v>2</v>
      </c>
      <c r="H3662" s="436">
        <f t="shared" si="744"/>
        <v>2</v>
      </c>
      <c r="I3662" s="436" t="str">
        <f t="shared" si="745"/>
        <v>Hoàng Trọng Tiệp</v>
      </c>
      <c r="J3662" s="436"/>
      <c r="K3662" s="436">
        <f t="shared" si="746"/>
        <v>1</v>
      </c>
      <c r="L3662" s="436" t="str">
        <f t="shared" si="747"/>
        <v>DC2CT16-DC-1</v>
      </c>
      <c r="M3662" s="436">
        <f t="shared" si="748"/>
        <v>16</v>
      </c>
      <c r="N3662" s="437">
        <f t="shared" si="754"/>
        <v>42</v>
      </c>
      <c r="O3662" s="437"/>
      <c r="P3662" s="430" t="str">
        <f t="shared" si="749"/>
        <v/>
      </c>
      <c r="U3662" s="177">
        <v>77</v>
      </c>
      <c r="V3662" s="177" t="s">
        <v>3455</v>
      </c>
      <c r="W3662" s="177" t="s">
        <v>4863</v>
      </c>
      <c r="X3662" s="177" t="s">
        <v>4063</v>
      </c>
      <c r="Y3662" s="177" t="s">
        <v>4864</v>
      </c>
      <c r="Z3662" s="177" t="s">
        <v>5399</v>
      </c>
      <c r="AA3662" s="525" t="s">
        <v>4463</v>
      </c>
      <c r="AB3662" s="399" t="str">
        <f t="shared" si="750"/>
        <v>DC2CT16</v>
      </c>
      <c r="AC3662" s="399" t="str">
        <f t="shared" si="751"/>
        <v>DC2CT16-DC</v>
      </c>
      <c r="AD3662" t="str">
        <f>Y3662&amp;"-"&amp;VLOOKUP(AC3662,'LICH THI'!C:AA,9,0)</f>
        <v>65DCCD24453-42475</v>
      </c>
      <c r="AE3662">
        <f t="shared" si="752"/>
        <v>1</v>
      </c>
    </row>
    <row r="3663" spans="1:31" x14ac:dyDescent="0.25">
      <c r="A3663" s="436" t="str">
        <f t="shared" si="742"/>
        <v>DC2CT16-DC-58</v>
      </c>
      <c r="B3663" s="436">
        <f>COUNTIF(AC$4:AC3663,AC3663)</f>
        <v>58</v>
      </c>
      <c r="C3663" s="436" t="str">
        <f t="shared" si="743"/>
        <v>DC2CT16-DC</v>
      </c>
      <c r="D3663" s="436">
        <f>VLOOKUP(C3663,'LICH THI'!C:AA,12,0)</f>
        <v>87</v>
      </c>
      <c r="E3663" s="436">
        <f>VLOOKUP(C3663,'LICH THI'!C:AA,13,0)</f>
        <v>45</v>
      </c>
      <c r="F3663" s="436">
        <f t="shared" si="753"/>
        <v>42</v>
      </c>
      <c r="G3663" s="436">
        <f>VLOOKUP(C3663,'LICH THI'!C:AA,14,0)</f>
        <v>2</v>
      </c>
      <c r="H3663" s="436">
        <f t="shared" si="744"/>
        <v>2</v>
      </c>
      <c r="I3663" s="436" t="str">
        <f t="shared" si="745"/>
        <v>Nguyễn Văn Toan</v>
      </c>
      <c r="J3663" s="436"/>
      <c r="K3663" s="436">
        <f t="shared" si="746"/>
        <v>1</v>
      </c>
      <c r="L3663" s="436" t="str">
        <f t="shared" si="747"/>
        <v>DC2CT16-DC-1</v>
      </c>
      <c r="M3663" s="436">
        <f t="shared" si="748"/>
        <v>16</v>
      </c>
      <c r="N3663" s="437">
        <f t="shared" si="754"/>
        <v>1</v>
      </c>
      <c r="O3663" s="437"/>
      <c r="P3663" s="430" t="str">
        <f t="shared" si="749"/>
        <v/>
      </c>
      <c r="U3663" s="177">
        <v>30</v>
      </c>
      <c r="V3663" s="177" t="s">
        <v>3301</v>
      </c>
      <c r="W3663" s="177" t="s">
        <v>2741</v>
      </c>
      <c r="X3663" s="177" t="s">
        <v>4137</v>
      </c>
      <c r="Y3663" s="177" t="s">
        <v>5422</v>
      </c>
      <c r="Z3663" s="177" t="s">
        <v>5399</v>
      </c>
      <c r="AA3663" s="525" t="s">
        <v>3031</v>
      </c>
      <c r="AB3663" s="399" t="str">
        <f t="shared" si="750"/>
        <v>DC2CT16</v>
      </c>
      <c r="AC3663" s="399" t="str">
        <f t="shared" si="751"/>
        <v>DC2CT16-DC</v>
      </c>
      <c r="AD3663" t="str">
        <f>Y3663&amp;"-"&amp;VLOOKUP(AC3663,'LICH THI'!C:AA,9,0)</f>
        <v>64DCDD3030-42475</v>
      </c>
      <c r="AE3663">
        <f t="shared" si="752"/>
        <v>1</v>
      </c>
    </row>
    <row r="3664" spans="1:31" x14ac:dyDescent="0.25">
      <c r="A3664" s="436" t="str">
        <f t="shared" si="742"/>
        <v>DC2CT16-DC-59</v>
      </c>
      <c r="B3664" s="436">
        <f>COUNTIF(AC$4:AC3664,AC3664)</f>
        <v>59</v>
      </c>
      <c r="C3664" s="436" t="str">
        <f t="shared" si="743"/>
        <v>DC2CT16-DC</v>
      </c>
      <c r="D3664" s="436">
        <f>VLOOKUP(C3664,'LICH THI'!C:AA,12,0)</f>
        <v>87</v>
      </c>
      <c r="E3664" s="436">
        <f>VLOOKUP(C3664,'LICH THI'!C:AA,13,0)</f>
        <v>45</v>
      </c>
      <c r="F3664" s="436">
        <f t="shared" si="753"/>
        <v>42</v>
      </c>
      <c r="G3664" s="436">
        <f>VLOOKUP(C3664,'LICH THI'!C:AA,14,0)</f>
        <v>2</v>
      </c>
      <c r="H3664" s="436">
        <f t="shared" si="744"/>
        <v>2</v>
      </c>
      <c r="I3664" s="436" t="str">
        <f t="shared" si="745"/>
        <v>Đặng Đình Toàn</v>
      </c>
      <c r="J3664" s="436"/>
      <c r="K3664" s="436">
        <f t="shared" si="746"/>
        <v>1</v>
      </c>
      <c r="L3664" s="436" t="str">
        <f t="shared" si="747"/>
        <v>DC2CT16-DC-1</v>
      </c>
      <c r="M3664" s="436">
        <f t="shared" si="748"/>
        <v>16</v>
      </c>
      <c r="N3664" s="437">
        <f t="shared" si="754"/>
        <v>2</v>
      </c>
      <c r="O3664" s="437"/>
      <c r="P3664" s="430" t="str">
        <f t="shared" si="749"/>
        <v/>
      </c>
      <c r="U3664" s="177">
        <v>31</v>
      </c>
      <c r="V3664" s="177" t="s">
        <v>3301</v>
      </c>
      <c r="W3664" s="177" t="s">
        <v>3601</v>
      </c>
      <c r="X3664" s="177" t="s">
        <v>2818</v>
      </c>
      <c r="Y3664" s="177" t="s">
        <v>5423</v>
      </c>
      <c r="Z3664" s="177" t="s">
        <v>5399</v>
      </c>
      <c r="AA3664" s="525" t="s">
        <v>3878</v>
      </c>
      <c r="AB3664" s="399" t="str">
        <f t="shared" si="750"/>
        <v>DC2CT16</v>
      </c>
      <c r="AC3664" s="399" t="str">
        <f t="shared" si="751"/>
        <v>DC2CT16-DC</v>
      </c>
      <c r="AD3664" t="str">
        <f>Y3664&amp;"-"&amp;VLOOKUP(AC3664,'LICH THI'!C:AA,9,0)</f>
        <v>64DCDD3046-42475</v>
      </c>
      <c r="AE3664">
        <f t="shared" si="752"/>
        <v>1</v>
      </c>
    </row>
    <row r="3665" spans="1:31" x14ac:dyDescent="0.25">
      <c r="A3665" s="436" t="str">
        <f t="shared" si="742"/>
        <v>DC2CT16-DC-60</v>
      </c>
      <c r="B3665" s="436">
        <f>COUNTIF(AC$4:AC3665,AC3665)</f>
        <v>60</v>
      </c>
      <c r="C3665" s="436" t="str">
        <f t="shared" si="743"/>
        <v>DC2CT16-DC</v>
      </c>
      <c r="D3665" s="436">
        <f>VLOOKUP(C3665,'LICH THI'!C:AA,12,0)</f>
        <v>87</v>
      </c>
      <c r="E3665" s="436">
        <f>VLOOKUP(C3665,'LICH THI'!C:AA,13,0)</f>
        <v>45</v>
      </c>
      <c r="F3665" s="436">
        <f t="shared" si="753"/>
        <v>42</v>
      </c>
      <c r="G3665" s="436">
        <f>VLOOKUP(C3665,'LICH THI'!C:AA,14,0)</f>
        <v>2</v>
      </c>
      <c r="H3665" s="436">
        <f t="shared" si="744"/>
        <v>2</v>
      </c>
      <c r="I3665" s="436" t="str">
        <f t="shared" si="745"/>
        <v>Nguyễn Đình Tú</v>
      </c>
      <c r="J3665" s="436"/>
      <c r="K3665" s="436">
        <f t="shared" si="746"/>
        <v>1</v>
      </c>
      <c r="L3665" s="436" t="str">
        <f t="shared" si="747"/>
        <v>DC2CT16-DC-1</v>
      </c>
      <c r="M3665" s="436">
        <f t="shared" si="748"/>
        <v>16</v>
      </c>
      <c r="N3665" s="437">
        <f t="shared" si="754"/>
        <v>3</v>
      </c>
      <c r="O3665" s="437"/>
      <c r="P3665" s="430" t="str">
        <f t="shared" si="749"/>
        <v/>
      </c>
      <c r="U3665" s="177">
        <v>78</v>
      </c>
      <c r="V3665" s="177" t="s">
        <v>3455</v>
      </c>
      <c r="W3665" s="177" t="s">
        <v>2780</v>
      </c>
      <c r="X3665" s="177" t="s">
        <v>2697</v>
      </c>
      <c r="Y3665" s="177" t="s">
        <v>4066</v>
      </c>
      <c r="Z3665" s="177" t="s">
        <v>5399</v>
      </c>
      <c r="AA3665" s="525" t="s">
        <v>4067</v>
      </c>
      <c r="AB3665" s="399" t="str">
        <f t="shared" si="750"/>
        <v>DC2CT16</v>
      </c>
      <c r="AC3665" s="399" t="str">
        <f t="shared" si="751"/>
        <v>DC2CT16-DC</v>
      </c>
      <c r="AD3665" t="str">
        <f>Y3665&amp;"-"&amp;VLOOKUP(AC3665,'LICH THI'!C:AA,9,0)</f>
        <v>65DCCD22426-42475</v>
      </c>
      <c r="AE3665">
        <f t="shared" si="752"/>
        <v>1</v>
      </c>
    </row>
    <row r="3666" spans="1:31" x14ac:dyDescent="0.25">
      <c r="A3666" s="436" t="str">
        <f t="shared" si="742"/>
        <v>DC2CT16-DC-61</v>
      </c>
      <c r="B3666" s="436">
        <f>COUNTIF(AC$4:AC3666,AC3666)</f>
        <v>61</v>
      </c>
      <c r="C3666" s="436" t="str">
        <f t="shared" si="743"/>
        <v>DC2CT16-DC</v>
      </c>
      <c r="D3666" s="436">
        <f>VLOOKUP(C3666,'LICH THI'!C:AA,12,0)</f>
        <v>87</v>
      </c>
      <c r="E3666" s="436">
        <f>VLOOKUP(C3666,'LICH THI'!C:AA,13,0)</f>
        <v>45</v>
      </c>
      <c r="F3666" s="436">
        <f t="shared" si="753"/>
        <v>42</v>
      </c>
      <c r="G3666" s="436">
        <f>VLOOKUP(C3666,'LICH THI'!C:AA,14,0)</f>
        <v>2</v>
      </c>
      <c r="H3666" s="436">
        <f t="shared" si="744"/>
        <v>2</v>
      </c>
      <c r="I3666" s="436" t="str">
        <f t="shared" si="745"/>
        <v>Nguyễn Thiên Tuân</v>
      </c>
      <c r="J3666" s="436"/>
      <c r="K3666" s="436">
        <f t="shared" si="746"/>
        <v>1</v>
      </c>
      <c r="L3666" s="436" t="str">
        <f t="shared" si="747"/>
        <v>DC2CT16-DC-1</v>
      </c>
      <c r="M3666" s="436">
        <f t="shared" si="748"/>
        <v>16</v>
      </c>
      <c r="N3666" s="437">
        <f t="shared" si="754"/>
        <v>4</v>
      </c>
      <c r="O3666" s="437"/>
      <c r="P3666" s="430" t="str">
        <f t="shared" si="749"/>
        <v/>
      </c>
      <c r="U3666" s="177">
        <v>32</v>
      </c>
      <c r="V3666" s="177" t="s">
        <v>3301</v>
      </c>
      <c r="W3666" s="177" t="s">
        <v>5424</v>
      </c>
      <c r="X3666" s="177" t="s">
        <v>5142</v>
      </c>
      <c r="Y3666" s="177" t="s">
        <v>5425</v>
      </c>
      <c r="Z3666" s="177" t="s">
        <v>5399</v>
      </c>
      <c r="AA3666" s="525" t="s">
        <v>5426</v>
      </c>
      <c r="AB3666" s="399" t="str">
        <f t="shared" si="750"/>
        <v>DC2CT16</v>
      </c>
      <c r="AC3666" s="399" t="str">
        <f t="shared" si="751"/>
        <v>DC2CT16-DC</v>
      </c>
      <c r="AD3666" t="str">
        <f>Y3666&amp;"-"&amp;VLOOKUP(AC3666,'LICH THI'!C:AA,9,0)</f>
        <v>64DCDD3050-42475</v>
      </c>
      <c r="AE3666">
        <f t="shared" si="752"/>
        <v>1</v>
      </c>
    </row>
    <row r="3667" spans="1:31" x14ac:dyDescent="0.25">
      <c r="A3667" s="436" t="str">
        <f t="shared" si="742"/>
        <v>DC2CT16-DC-62</v>
      </c>
      <c r="B3667" s="436">
        <f>COUNTIF(AC$4:AC3667,AC3667)</f>
        <v>62</v>
      </c>
      <c r="C3667" s="436" t="str">
        <f t="shared" si="743"/>
        <v>DC2CT16-DC</v>
      </c>
      <c r="D3667" s="436">
        <f>VLOOKUP(C3667,'LICH THI'!C:AA,12,0)</f>
        <v>87</v>
      </c>
      <c r="E3667" s="436">
        <f>VLOOKUP(C3667,'LICH THI'!C:AA,13,0)</f>
        <v>45</v>
      </c>
      <c r="F3667" s="436">
        <f t="shared" si="753"/>
        <v>42</v>
      </c>
      <c r="G3667" s="436">
        <f>VLOOKUP(C3667,'LICH THI'!C:AA,14,0)</f>
        <v>2</v>
      </c>
      <c r="H3667" s="436">
        <f t="shared" si="744"/>
        <v>2</v>
      </c>
      <c r="I3667" s="436" t="str">
        <f t="shared" si="745"/>
        <v>Hà Văn Tuấn</v>
      </c>
      <c r="J3667" s="436"/>
      <c r="K3667" s="436">
        <f t="shared" si="746"/>
        <v>1</v>
      </c>
      <c r="L3667" s="436" t="str">
        <f t="shared" si="747"/>
        <v>DC2CT16-DC-1</v>
      </c>
      <c r="M3667" s="436">
        <f t="shared" si="748"/>
        <v>16</v>
      </c>
      <c r="N3667" s="437">
        <f t="shared" si="754"/>
        <v>5</v>
      </c>
      <c r="O3667" s="437"/>
      <c r="P3667" s="430" t="str">
        <f t="shared" si="749"/>
        <v/>
      </c>
      <c r="U3667" s="177">
        <v>59</v>
      </c>
      <c r="V3667" s="177" t="s">
        <v>3426</v>
      </c>
      <c r="W3667" s="177" t="s">
        <v>3181</v>
      </c>
      <c r="X3667" s="177" t="s">
        <v>2721</v>
      </c>
      <c r="Y3667" s="177" t="s">
        <v>3446</v>
      </c>
      <c r="Z3667" s="177" t="s">
        <v>5399</v>
      </c>
      <c r="AA3667" s="525" t="s">
        <v>3447</v>
      </c>
      <c r="AB3667" s="399" t="str">
        <f t="shared" si="750"/>
        <v>DC2CT16</v>
      </c>
      <c r="AC3667" s="399" t="str">
        <f t="shared" si="751"/>
        <v>DC2CT16-DC</v>
      </c>
      <c r="AD3667" t="str">
        <f>Y3667&amp;"-"&amp;VLOOKUP(AC3667,'LICH THI'!C:AA,9,0)</f>
        <v>65DCCD20472-42475</v>
      </c>
      <c r="AE3667">
        <f t="shared" si="752"/>
        <v>1</v>
      </c>
    </row>
    <row r="3668" spans="1:31" x14ac:dyDescent="0.25">
      <c r="A3668" s="436" t="str">
        <f t="shared" si="742"/>
        <v>DC2CT16-DC-63</v>
      </c>
      <c r="B3668" s="436">
        <f>COUNTIF(AC$4:AC3668,AC3668)</f>
        <v>63</v>
      </c>
      <c r="C3668" s="436" t="str">
        <f t="shared" si="743"/>
        <v>DC2CT16-DC</v>
      </c>
      <c r="D3668" s="436">
        <f>VLOOKUP(C3668,'LICH THI'!C:AA,12,0)</f>
        <v>87</v>
      </c>
      <c r="E3668" s="436">
        <f>VLOOKUP(C3668,'LICH THI'!C:AA,13,0)</f>
        <v>45</v>
      </c>
      <c r="F3668" s="436">
        <f t="shared" si="753"/>
        <v>42</v>
      </c>
      <c r="G3668" s="436">
        <f>VLOOKUP(C3668,'LICH THI'!C:AA,14,0)</f>
        <v>2</v>
      </c>
      <c r="H3668" s="436">
        <f t="shared" si="744"/>
        <v>2</v>
      </c>
      <c r="I3668" s="436" t="str">
        <f t="shared" si="745"/>
        <v>Lê Văn Tuấn</v>
      </c>
      <c r="J3668" s="436"/>
      <c r="K3668" s="436">
        <f t="shared" si="746"/>
        <v>1</v>
      </c>
      <c r="L3668" s="436" t="str">
        <f t="shared" si="747"/>
        <v>DC2CT16-DC-1</v>
      </c>
      <c r="M3668" s="436">
        <f t="shared" si="748"/>
        <v>16</v>
      </c>
      <c r="N3668" s="437">
        <f t="shared" si="754"/>
        <v>6</v>
      </c>
      <c r="O3668" s="437"/>
      <c r="P3668" s="430" t="str">
        <f t="shared" si="749"/>
        <v/>
      </c>
      <c r="U3668" s="177">
        <v>49</v>
      </c>
      <c r="V3668" s="177" t="s">
        <v>3761</v>
      </c>
      <c r="W3668" s="177" t="s">
        <v>2604</v>
      </c>
      <c r="X3668" s="177" t="s">
        <v>2721</v>
      </c>
      <c r="Y3668" s="177" t="s">
        <v>4014</v>
      </c>
      <c r="Z3668" s="177" t="s">
        <v>5399</v>
      </c>
      <c r="AA3668" s="525" t="s">
        <v>2625</v>
      </c>
      <c r="AB3668" s="399" t="str">
        <f t="shared" si="750"/>
        <v>DC2CT16</v>
      </c>
      <c r="AC3668" s="399" t="str">
        <f t="shared" si="751"/>
        <v>DC2CT16-DC</v>
      </c>
      <c r="AD3668" t="str">
        <f>Y3668&amp;"-"&amp;VLOOKUP(AC3668,'LICH THI'!C:AA,9,0)</f>
        <v>64DCDD3176-42475</v>
      </c>
      <c r="AE3668">
        <f t="shared" si="752"/>
        <v>1</v>
      </c>
    </row>
    <row r="3669" spans="1:31" x14ac:dyDescent="0.25">
      <c r="A3669" s="436" t="str">
        <f t="shared" si="742"/>
        <v>DC2CT16-DC-64</v>
      </c>
      <c r="B3669" s="436">
        <f>COUNTIF(AC$4:AC3669,AC3669)</f>
        <v>64</v>
      </c>
      <c r="C3669" s="436" t="str">
        <f t="shared" si="743"/>
        <v>DC2CT16-DC</v>
      </c>
      <c r="D3669" s="436">
        <f>VLOOKUP(C3669,'LICH THI'!C:AA,12,0)</f>
        <v>87</v>
      </c>
      <c r="E3669" s="436">
        <f>VLOOKUP(C3669,'LICH THI'!C:AA,13,0)</f>
        <v>45</v>
      </c>
      <c r="F3669" s="436">
        <f t="shared" si="753"/>
        <v>42</v>
      </c>
      <c r="G3669" s="436">
        <f>VLOOKUP(C3669,'LICH THI'!C:AA,14,0)</f>
        <v>2</v>
      </c>
      <c r="H3669" s="436">
        <f t="shared" si="744"/>
        <v>2</v>
      </c>
      <c r="I3669" s="436" t="str">
        <f t="shared" si="745"/>
        <v>Trần Anh Tuấn</v>
      </c>
      <c r="J3669" s="436"/>
      <c r="K3669" s="436">
        <f t="shared" si="746"/>
        <v>1</v>
      </c>
      <c r="L3669" s="436" t="str">
        <f t="shared" si="747"/>
        <v>DC2CT16-DC-1</v>
      </c>
      <c r="M3669" s="436">
        <f t="shared" si="748"/>
        <v>16</v>
      </c>
      <c r="N3669" s="437">
        <f t="shared" si="754"/>
        <v>7</v>
      </c>
      <c r="O3669" s="437"/>
      <c r="P3669" s="430" t="str">
        <f t="shared" si="749"/>
        <v/>
      </c>
      <c r="U3669" s="177">
        <v>79</v>
      </c>
      <c r="V3669" s="177" t="s">
        <v>3455</v>
      </c>
      <c r="W3669" s="177" t="s">
        <v>3271</v>
      </c>
      <c r="X3669" s="177" t="s">
        <v>2721</v>
      </c>
      <c r="Y3669" s="177" t="s">
        <v>5473</v>
      </c>
      <c r="Z3669" s="177" t="s">
        <v>5399</v>
      </c>
      <c r="AA3669" s="525" t="s">
        <v>5474</v>
      </c>
      <c r="AB3669" s="399" t="str">
        <f t="shared" si="750"/>
        <v>DC2CT16</v>
      </c>
      <c r="AC3669" s="399" t="str">
        <f t="shared" si="751"/>
        <v>DC2CT16-DC</v>
      </c>
      <c r="AD3669" t="str">
        <f>Y3669&amp;"-"&amp;VLOOKUP(AC3669,'LICH THI'!C:AA,9,0)</f>
        <v>65DCCD22406-42475</v>
      </c>
      <c r="AE3669">
        <f t="shared" si="752"/>
        <v>1</v>
      </c>
    </row>
    <row r="3670" spans="1:31" x14ac:dyDescent="0.25">
      <c r="A3670" s="436" t="str">
        <f t="shared" si="742"/>
        <v>DC2CT16-DC-65</v>
      </c>
      <c r="B3670" s="436">
        <f>COUNTIF(AC$4:AC3670,AC3670)</f>
        <v>65</v>
      </c>
      <c r="C3670" s="436" t="str">
        <f t="shared" si="743"/>
        <v>DC2CT16-DC</v>
      </c>
      <c r="D3670" s="436">
        <f>VLOOKUP(C3670,'LICH THI'!C:AA,12,0)</f>
        <v>87</v>
      </c>
      <c r="E3670" s="436">
        <f>VLOOKUP(C3670,'LICH THI'!C:AA,13,0)</f>
        <v>45</v>
      </c>
      <c r="F3670" s="436">
        <f t="shared" si="753"/>
        <v>42</v>
      </c>
      <c r="G3670" s="436">
        <f>VLOOKUP(C3670,'LICH THI'!C:AA,14,0)</f>
        <v>2</v>
      </c>
      <c r="H3670" s="436">
        <f t="shared" si="744"/>
        <v>2</v>
      </c>
      <c r="I3670" s="436" t="str">
        <f t="shared" si="745"/>
        <v>Trịnh Duy Tuấn</v>
      </c>
      <c r="J3670" s="436"/>
      <c r="K3670" s="436">
        <f t="shared" si="746"/>
        <v>1</v>
      </c>
      <c r="L3670" s="436" t="str">
        <f t="shared" si="747"/>
        <v>DC2CT16-DC-1</v>
      </c>
      <c r="M3670" s="436">
        <f t="shared" si="748"/>
        <v>16</v>
      </c>
      <c r="N3670" s="437">
        <f t="shared" si="754"/>
        <v>8</v>
      </c>
      <c r="O3670" s="437"/>
      <c r="P3670" s="430" t="str">
        <f t="shared" si="749"/>
        <v/>
      </c>
      <c r="U3670" s="177">
        <v>33</v>
      </c>
      <c r="V3670" s="177" t="s">
        <v>3301</v>
      </c>
      <c r="W3670" s="177" t="s">
        <v>5427</v>
      </c>
      <c r="X3670" s="177" t="s">
        <v>2721</v>
      </c>
      <c r="Y3670" s="177" t="s">
        <v>5428</v>
      </c>
      <c r="Z3670" s="177" t="s">
        <v>5399</v>
      </c>
      <c r="AA3670" s="525" t="s">
        <v>5114</v>
      </c>
      <c r="AB3670" s="399" t="str">
        <f t="shared" si="750"/>
        <v>DC2CT16</v>
      </c>
      <c r="AC3670" s="399" t="str">
        <f t="shared" si="751"/>
        <v>DC2CT16-DC</v>
      </c>
      <c r="AD3670" t="str">
        <f>Y3670&amp;"-"&amp;VLOOKUP(AC3670,'LICH THI'!C:AA,9,0)</f>
        <v>64DCDD3059-42475</v>
      </c>
      <c r="AE3670">
        <f t="shared" si="752"/>
        <v>1</v>
      </c>
    </row>
    <row r="3671" spans="1:31" x14ac:dyDescent="0.25">
      <c r="A3671" s="436" t="str">
        <f t="shared" si="742"/>
        <v>DC2CT16-DC-66</v>
      </c>
      <c r="B3671" s="436">
        <f>COUNTIF(AC$4:AC3671,AC3671)</f>
        <v>66</v>
      </c>
      <c r="C3671" s="436" t="str">
        <f t="shared" si="743"/>
        <v>DC2CT16-DC</v>
      </c>
      <c r="D3671" s="436">
        <f>VLOOKUP(C3671,'LICH THI'!C:AA,12,0)</f>
        <v>87</v>
      </c>
      <c r="E3671" s="436">
        <f>VLOOKUP(C3671,'LICH THI'!C:AA,13,0)</f>
        <v>45</v>
      </c>
      <c r="F3671" s="436">
        <f t="shared" si="753"/>
        <v>42</v>
      </c>
      <c r="G3671" s="436">
        <f>VLOOKUP(C3671,'LICH THI'!C:AA,14,0)</f>
        <v>2</v>
      </c>
      <c r="H3671" s="436">
        <f t="shared" si="744"/>
        <v>2</v>
      </c>
      <c r="I3671" s="436" t="str">
        <f t="shared" si="745"/>
        <v>Nguyễn Thanh Tùng</v>
      </c>
      <c r="J3671" s="436"/>
      <c r="K3671" s="436">
        <f t="shared" si="746"/>
        <v>1</v>
      </c>
      <c r="L3671" s="436" t="str">
        <f t="shared" si="747"/>
        <v>DC2CT16-DC-1</v>
      </c>
      <c r="M3671" s="436">
        <f t="shared" si="748"/>
        <v>16</v>
      </c>
      <c r="N3671" s="437">
        <f t="shared" si="754"/>
        <v>9</v>
      </c>
      <c r="O3671" s="437"/>
      <c r="P3671" s="430" t="str">
        <f t="shared" si="749"/>
        <v/>
      </c>
      <c r="U3671" s="177">
        <v>7</v>
      </c>
      <c r="V3671" s="177" t="s">
        <v>2724</v>
      </c>
      <c r="W3671" s="177" t="s">
        <v>4080</v>
      </c>
      <c r="X3671" s="177" t="s">
        <v>3274</v>
      </c>
      <c r="Y3671" s="177" t="s">
        <v>5186</v>
      </c>
      <c r="Z3671" s="177" t="s">
        <v>5399</v>
      </c>
      <c r="AA3671" s="525" t="s">
        <v>2789</v>
      </c>
      <c r="AB3671" s="399" t="str">
        <f t="shared" si="750"/>
        <v>DC2CT16</v>
      </c>
      <c r="AC3671" s="399" t="str">
        <f t="shared" si="751"/>
        <v>DC2CT16-DC</v>
      </c>
      <c r="AD3671" t="str">
        <f>Y3671&amp;"-"&amp;VLOOKUP(AC3671,'LICH THI'!C:AA,9,0)</f>
        <v>64DCCA3010-42475</v>
      </c>
      <c r="AE3671">
        <f t="shared" si="752"/>
        <v>1</v>
      </c>
    </row>
    <row r="3672" spans="1:31" x14ac:dyDescent="0.25">
      <c r="A3672" s="436" t="str">
        <f t="shared" si="742"/>
        <v>DC2CT16-DC-67</v>
      </c>
      <c r="B3672" s="436">
        <f>COUNTIF(AC$4:AC3672,AC3672)</f>
        <v>67</v>
      </c>
      <c r="C3672" s="436" t="str">
        <f t="shared" si="743"/>
        <v>DC2CT16-DC</v>
      </c>
      <c r="D3672" s="436">
        <f>VLOOKUP(C3672,'LICH THI'!C:AA,12,0)</f>
        <v>87</v>
      </c>
      <c r="E3672" s="436">
        <f>VLOOKUP(C3672,'LICH THI'!C:AA,13,0)</f>
        <v>45</v>
      </c>
      <c r="F3672" s="436">
        <f t="shared" si="753"/>
        <v>42</v>
      </c>
      <c r="G3672" s="436">
        <f>VLOOKUP(C3672,'LICH THI'!C:AA,14,0)</f>
        <v>2</v>
      </c>
      <c r="H3672" s="436">
        <f t="shared" si="744"/>
        <v>2</v>
      </c>
      <c r="I3672" s="436" t="str">
        <f t="shared" si="745"/>
        <v>Nguyễn Văn Tụng</v>
      </c>
      <c r="J3672" s="436"/>
      <c r="K3672" s="436">
        <f t="shared" si="746"/>
        <v>1</v>
      </c>
      <c r="L3672" s="436" t="str">
        <f t="shared" si="747"/>
        <v>DC2CT16-DC-1</v>
      </c>
      <c r="M3672" s="436">
        <f t="shared" si="748"/>
        <v>16</v>
      </c>
      <c r="N3672" s="437">
        <f t="shared" si="754"/>
        <v>10</v>
      </c>
      <c r="O3672" s="437"/>
      <c r="P3672" s="430" t="str">
        <f t="shared" si="749"/>
        <v/>
      </c>
      <c r="U3672" s="177">
        <v>8</v>
      </c>
      <c r="V3672" s="177" t="s">
        <v>2724</v>
      </c>
      <c r="W3672" s="177" t="s">
        <v>2741</v>
      </c>
      <c r="X3672" s="177" t="s">
        <v>2787</v>
      </c>
      <c r="Y3672" s="177" t="s">
        <v>2788</v>
      </c>
      <c r="Z3672" s="177" t="s">
        <v>5399</v>
      </c>
      <c r="AA3672" s="525" t="s">
        <v>2789</v>
      </c>
      <c r="AB3672" s="399" t="str">
        <f t="shared" si="750"/>
        <v>DC2CT16</v>
      </c>
      <c r="AC3672" s="399" t="str">
        <f t="shared" si="751"/>
        <v>DC2CT16-DC</v>
      </c>
      <c r="AD3672" t="str">
        <f>Y3672&amp;"-"&amp;VLOOKUP(AC3672,'LICH THI'!C:AA,9,0)</f>
        <v>64DCCA3015-42475</v>
      </c>
      <c r="AE3672">
        <f t="shared" si="752"/>
        <v>1</v>
      </c>
    </row>
    <row r="3673" spans="1:31" x14ac:dyDescent="0.25">
      <c r="A3673" s="436" t="str">
        <f t="shared" si="742"/>
        <v>DC2CT16-DC-68</v>
      </c>
      <c r="B3673" s="436">
        <f>COUNTIF(AC$4:AC3673,AC3673)</f>
        <v>68</v>
      </c>
      <c r="C3673" s="436" t="str">
        <f t="shared" si="743"/>
        <v>DC2CT16-DC</v>
      </c>
      <c r="D3673" s="436">
        <f>VLOOKUP(C3673,'LICH THI'!C:AA,12,0)</f>
        <v>87</v>
      </c>
      <c r="E3673" s="436">
        <f>VLOOKUP(C3673,'LICH THI'!C:AA,13,0)</f>
        <v>45</v>
      </c>
      <c r="F3673" s="436">
        <f t="shared" si="753"/>
        <v>42</v>
      </c>
      <c r="G3673" s="436">
        <f>VLOOKUP(C3673,'LICH THI'!C:AA,14,0)</f>
        <v>2</v>
      </c>
      <c r="H3673" s="436">
        <f t="shared" si="744"/>
        <v>2</v>
      </c>
      <c r="I3673" s="436" t="str">
        <f t="shared" si="745"/>
        <v>Tạ Kim Tuyên</v>
      </c>
      <c r="J3673" s="436"/>
      <c r="K3673" s="436">
        <f t="shared" si="746"/>
        <v>1</v>
      </c>
      <c r="L3673" s="436" t="str">
        <f t="shared" si="747"/>
        <v>DC2CT16-DC-1</v>
      </c>
      <c r="M3673" s="436">
        <f t="shared" si="748"/>
        <v>16</v>
      </c>
      <c r="N3673" s="437">
        <f t="shared" si="754"/>
        <v>11</v>
      </c>
      <c r="O3673" s="437"/>
      <c r="P3673" s="430" t="str">
        <f t="shared" si="749"/>
        <v/>
      </c>
      <c r="U3673" s="177">
        <v>34</v>
      </c>
      <c r="V3673" s="177" t="s">
        <v>3301</v>
      </c>
      <c r="W3673" s="177" t="s">
        <v>5429</v>
      </c>
      <c r="X3673" s="177" t="s">
        <v>4015</v>
      </c>
      <c r="Y3673" s="177" t="s">
        <v>5430</v>
      </c>
      <c r="Z3673" s="177" t="s">
        <v>5399</v>
      </c>
      <c r="AA3673" s="525" t="s">
        <v>2850</v>
      </c>
      <c r="AB3673" s="399" t="str">
        <f t="shared" si="750"/>
        <v>DC2CT16</v>
      </c>
      <c r="AC3673" s="399" t="str">
        <f t="shared" si="751"/>
        <v>DC2CT16-DC</v>
      </c>
      <c r="AD3673" t="str">
        <f>Y3673&amp;"-"&amp;VLOOKUP(AC3673,'LICH THI'!C:AA,9,0)</f>
        <v>64DCDD3060-42475</v>
      </c>
      <c r="AE3673">
        <f t="shared" si="752"/>
        <v>1</v>
      </c>
    </row>
    <row r="3674" spans="1:31" x14ac:dyDescent="0.25">
      <c r="A3674" s="436" t="str">
        <f t="shared" si="742"/>
        <v>DC2CT16-DC-69</v>
      </c>
      <c r="B3674" s="436">
        <f>COUNTIF(AC$4:AC3674,AC3674)</f>
        <v>69</v>
      </c>
      <c r="C3674" s="436" t="str">
        <f t="shared" si="743"/>
        <v>DC2CT16-DC</v>
      </c>
      <c r="D3674" s="436">
        <f>VLOOKUP(C3674,'LICH THI'!C:AA,12,0)</f>
        <v>87</v>
      </c>
      <c r="E3674" s="436">
        <f>VLOOKUP(C3674,'LICH THI'!C:AA,13,0)</f>
        <v>45</v>
      </c>
      <c r="F3674" s="436">
        <f t="shared" si="753"/>
        <v>42</v>
      </c>
      <c r="G3674" s="436">
        <f>VLOOKUP(C3674,'LICH THI'!C:AA,14,0)</f>
        <v>2</v>
      </c>
      <c r="H3674" s="436">
        <f t="shared" si="744"/>
        <v>2</v>
      </c>
      <c r="I3674" s="436" t="str">
        <f t="shared" si="745"/>
        <v>Nguyễn Hoàng Tư</v>
      </c>
      <c r="J3674" s="436"/>
      <c r="K3674" s="436">
        <f t="shared" si="746"/>
        <v>1</v>
      </c>
      <c r="L3674" s="436" t="str">
        <f t="shared" si="747"/>
        <v>DC2CT16-DC-1</v>
      </c>
      <c r="M3674" s="436">
        <f t="shared" si="748"/>
        <v>16</v>
      </c>
      <c r="N3674" s="437">
        <f t="shared" si="754"/>
        <v>12</v>
      </c>
      <c r="O3674" s="437"/>
      <c r="P3674" s="430" t="str">
        <f t="shared" si="749"/>
        <v/>
      </c>
      <c r="U3674" s="177">
        <v>70</v>
      </c>
      <c r="V3674" s="177" t="s">
        <v>3449</v>
      </c>
      <c r="W3674" s="177" t="s">
        <v>3785</v>
      </c>
      <c r="X3674" s="177" t="s">
        <v>4860</v>
      </c>
      <c r="Y3674" s="177" t="s">
        <v>4861</v>
      </c>
      <c r="Z3674" s="177" t="s">
        <v>5399</v>
      </c>
      <c r="AA3674" s="525" t="s">
        <v>4862</v>
      </c>
      <c r="AB3674" s="399" t="str">
        <f t="shared" si="750"/>
        <v>DC2CT16</v>
      </c>
      <c r="AC3674" s="399" t="str">
        <f t="shared" si="751"/>
        <v>DC2CT16-DC</v>
      </c>
      <c r="AD3674" t="str">
        <f>Y3674&amp;"-"&amp;VLOOKUP(AC3674,'LICH THI'!C:AA,9,0)</f>
        <v>65DCCD23942-42475</v>
      </c>
      <c r="AE3674">
        <f t="shared" si="752"/>
        <v>1</v>
      </c>
    </row>
    <row r="3675" spans="1:31" x14ac:dyDescent="0.25">
      <c r="A3675" s="436" t="str">
        <f t="shared" si="742"/>
        <v>DC2CT16-DC-70</v>
      </c>
      <c r="B3675" s="436">
        <f>COUNTIF(AC$4:AC3675,AC3675)</f>
        <v>70</v>
      </c>
      <c r="C3675" s="436" t="str">
        <f t="shared" si="743"/>
        <v>DC2CT16-DC</v>
      </c>
      <c r="D3675" s="436">
        <f>VLOOKUP(C3675,'LICH THI'!C:AA,12,0)</f>
        <v>87</v>
      </c>
      <c r="E3675" s="436">
        <f>VLOOKUP(C3675,'LICH THI'!C:AA,13,0)</f>
        <v>45</v>
      </c>
      <c r="F3675" s="436">
        <f t="shared" si="753"/>
        <v>42</v>
      </c>
      <c r="G3675" s="436">
        <f>VLOOKUP(C3675,'LICH THI'!C:AA,14,0)</f>
        <v>2</v>
      </c>
      <c r="H3675" s="436">
        <f t="shared" si="744"/>
        <v>2</v>
      </c>
      <c r="I3675" s="436" t="str">
        <f t="shared" si="745"/>
        <v>Lại Thế Tường</v>
      </c>
      <c r="J3675" s="436"/>
      <c r="K3675" s="436">
        <f t="shared" si="746"/>
        <v>1</v>
      </c>
      <c r="L3675" s="436" t="str">
        <f t="shared" si="747"/>
        <v>DC2CT16-DC-1</v>
      </c>
      <c r="M3675" s="436">
        <f t="shared" si="748"/>
        <v>16</v>
      </c>
      <c r="N3675" s="437">
        <f t="shared" si="754"/>
        <v>13</v>
      </c>
      <c r="O3675" s="437"/>
      <c r="P3675" s="430" t="str">
        <f t="shared" si="749"/>
        <v/>
      </c>
      <c r="U3675" s="177">
        <v>87</v>
      </c>
      <c r="V3675" s="177" t="s">
        <v>3459</v>
      </c>
      <c r="W3675" s="177" t="s">
        <v>5482</v>
      </c>
      <c r="X3675" s="177" t="s">
        <v>5483</v>
      </c>
      <c r="Y3675" s="177" t="s">
        <v>5484</v>
      </c>
      <c r="Z3675" s="177" t="s">
        <v>5399</v>
      </c>
      <c r="AA3675" s="525" t="s">
        <v>5485</v>
      </c>
      <c r="AB3675" s="399" t="str">
        <f t="shared" si="750"/>
        <v>DC2CT16</v>
      </c>
      <c r="AC3675" s="399" t="str">
        <f t="shared" si="751"/>
        <v>DC2CT16-DC</v>
      </c>
      <c r="AD3675" t="str">
        <f>Y3675&amp;"-"&amp;VLOOKUP(AC3675,'LICH THI'!C:AA,9,0)</f>
        <v>65DCCS22715-42475</v>
      </c>
      <c r="AE3675">
        <f t="shared" si="752"/>
        <v>1</v>
      </c>
    </row>
    <row r="3676" spans="1:31" x14ac:dyDescent="0.25">
      <c r="A3676" s="436" t="str">
        <f t="shared" si="742"/>
        <v>DC2CT16-DC-71</v>
      </c>
      <c r="B3676" s="436">
        <f>COUNTIF(AC$4:AC3676,AC3676)</f>
        <v>71</v>
      </c>
      <c r="C3676" s="436" t="str">
        <f t="shared" si="743"/>
        <v>DC2CT16-DC</v>
      </c>
      <c r="D3676" s="436">
        <f>VLOOKUP(C3676,'LICH THI'!C:AA,12,0)</f>
        <v>87</v>
      </c>
      <c r="E3676" s="436">
        <f>VLOOKUP(C3676,'LICH THI'!C:AA,13,0)</f>
        <v>45</v>
      </c>
      <c r="F3676" s="436">
        <f t="shared" si="753"/>
        <v>42</v>
      </c>
      <c r="G3676" s="436">
        <f>VLOOKUP(C3676,'LICH THI'!C:AA,14,0)</f>
        <v>2</v>
      </c>
      <c r="H3676" s="436">
        <f t="shared" si="744"/>
        <v>2</v>
      </c>
      <c r="I3676" s="436" t="str">
        <f t="shared" si="745"/>
        <v>Dương Tất Thành</v>
      </c>
      <c r="J3676" s="436"/>
      <c r="K3676" s="436">
        <f t="shared" si="746"/>
        <v>1</v>
      </c>
      <c r="L3676" s="436" t="str">
        <f t="shared" si="747"/>
        <v>DC2CT16-DC-1</v>
      </c>
      <c r="M3676" s="436">
        <f t="shared" si="748"/>
        <v>16</v>
      </c>
      <c r="N3676" s="437">
        <f t="shared" si="754"/>
        <v>14</v>
      </c>
      <c r="O3676" s="437"/>
      <c r="P3676" s="430" t="str">
        <f t="shared" si="749"/>
        <v/>
      </c>
      <c r="U3676" s="177">
        <v>46</v>
      </c>
      <c r="V3676" s="177" t="s">
        <v>3761</v>
      </c>
      <c r="W3676" s="177" t="s">
        <v>3762</v>
      </c>
      <c r="X3676" s="177" t="s">
        <v>2894</v>
      </c>
      <c r="Y3676" s="177" t="s">
        <v>3763</v>
      </c>
      <c r="Z3676" s="177" t="s">
        <v>5399</v>
      </c>
      <c r="AA3676" s="525" t="s">
        <v>3764</v>
      </c>
      <c r="AB3676" s="399" t="str">
        <f t="shared" si="750"/>
        <v>DC2CT16</v>
      </c>
      <c r="AC3676" s="399" t="str">
        <f t="shared" si="751"/>
        <v>DC2CT16-DC</v>
      </c>
      <c r="AD3676" t="str">
        <f>Y3676&amp;"-"&amp;VLOOKUP(AC3676,'LICH THI'!C:AA,9,0)</f>
        <v>64DCDD3151-42475</v>
      </c>
      <c r="AE3676">
        <f t="shared" si="752"/>
        <v>1</v>
      </c>
    </row>
    <row r="3677" spans="1:31" x14ac:dyDescent="0.25">
      <c r="A3677" s="436" t="str">
        <f t="shared" si="742"/>
        <v>DC2CT16-DC-72</v>
      </c>
      <c r="B3677" s="436">
        <f>COUNTIF(AC$4:AC3677,AC3677)</f>
        <v>72</v>
      </c>
      <c r="C3677" s="436" t="str">
        <f t="shared" si="743"/>
        <v>DC2CT16-DC</v>
      </c>
      <c r="D3677" s="436">
        <f>VLOOKUP(C3677,'LICH THI'!C:AA,12,0)</f>
        <v>87</v>
      </c>
      <c r="E3677" s="436">
        <f>VLOOKUP(C3677,'LICH THI'!C:AA,13,0)</f>
        <v>45</v>
      </c>
      <c r="F3677" s="436">
        <f t="shared" si="753"/>
        <v>42</v>
      </c>
      <c r="G3677" s="436">
        <f>VLOOKUP(C3677,'LICH THI'!C:AA,14,0)</f>
        <v>2</v>
      </c>
      <c r="H3677" s="436">
        <f t="shared" si="744"/>
        <v>2</v>
      </c>
      <c r="I3677" s="436" t="str">
        <f t="shared" si="745"/>
        <v>Phạm Văn Thắng</v>
      </c>
      <c r="J3677" s="436"/>
      <c r="K3677" s="436">
        <f t="shared" si="746"/>
        <v>1</v>
      </c>
      <c r="L3677" s="436" t="str">
        <f t="shared" si="747"/>
        <v>DC2CT16-DC-1</v>
      </c>
      <c r="M3677" s="436">
        <f t="shared" si="748"/>
        <v>16</v>
      </c>
      <c r="N3677" s="437">
        <f t="shared" si="754"/>
        <v>15</v>
      </c>
      <c r="O3677" s="437"/>
      <c r="P3677" s="430" t="str">
        <f t="shared" si="749"/>
        <v/>
      </c>
      <c r="U3677" s="177">
        <v>76</v>
      </c>
      <c r="V3677" s="177" t="s">
        <v>3455</v>
      </c>
      <c r="W3677" s="177" t="s">
        <v>2738</v>
      </c>
      <c r="X3677" s="177" t="s">
        <v>3464</v>
      </c>
      <c r="Y3677" s="177" t="s">
        <v>4061</v>
      </c>
      <c r="Z3677" s="177" t="s">
        <v>5399</v>
      </c>
      <c r="AA3677" s="525" t="s">
        <v>4062</v>
      </c>
      <c r="AB3677" s="399" t="str">
        <f t="shared" si="750"/>
        <v>DC2CT16</v>
      </c>
      <c r="AC3677" s="399" t="str">
        <f t="shared" si="751"/>
        <v>DC2CT16-DC</v>
      </c>
      <c r="AD3677" t="str">
        <f>Y3677&amp;"-"&amp;VLOOKUP(AC3677,'LICH THI'!C:AA,9,0)</f>
        <v>65DCCD21707-42475</v>
      </c>
      <c r="AE3677">
        <f t="shared" si="752"/>
        <v>1</v>
      </c>
    </row>
    <row r="3678" spans="1:31" x14ac:dyDescent="0.25">
      <c r="A3678" s="436" t="str">
        <f t="shared" si="742"/>
        <v>DC2CT16-DC-73</v>
      </c>
      <c r="B3678" s="436">
        <f>COUNTIF(AC$4:AC3678,AC3678)</f>
        <v>73</v>
      </c>
      <c r="C3678" s="436" t="str">
        <f t="shared" si="743"/>
        <v>DC2CT16-DC</v>
      </c>
      <c r="D3678" s="436">
        <f>VLOOKUP(C3678,'LICH THI'!C:AA,12,0)</f>
        <v>87</v>
      </c>
      <c r="E3678" s="436">
        <f>VLOOKUP(C3678,'LICH THI'!C:AA,13,0)</f>
        <v>45</v>
      </c>
      <c r="F3678" s="436">
        <f t="shared" si="753"/>
        <v>42</v>
      </c>
      <c r="G3678" s="436">
        <f>VLOOKUP(C3678,'LICH THI'!C:AA,14,0)</f>
        <v>2</v>
      </c>
      <c r="H3678" s="436">
        <f t="shared" si="744"/>
        <v>2</v>
      </c>
      <c r="I3678" s="436" t="str">
        <f t="shared" si="745"/>
        <v>Trần Văn Thắng</v>
      </c>
      <c r="J3678" s="436"/>
      <c r="K3678" s="436">
        <f t="shared" si="746"/>
        <v>1</v>
      </c>
      <c r="L3678" s="436" t="str">
        <f t="shared" si="747"/>
        <v>DC2CT16-DC-1</v>
      </c>
      <c r="M3678" s="436">
        <f t="shared" si="748"/>
        <v>16</v>
      </c>
      <c r="N3678" s="437">
        <f t="shared" si="754"/>
        <v>16</v>
      </c>
      <c r="O3678" s="437"/>
      <c r="P3678" s="430" t="str">
        <f t="shared" si="749"/>
        <v/>
      </c>
      <c r="U3678" s="177">
        <v>69</v>
      </c>
      <c r="V3678" s="177" t="s">
        <v>3449</v>
      </c>
      <c r="W3678" s="177" t="s">
        <v>2757</v>
      </c>
      <c r="X3678" s="177" t="s">
        <v>3464</v>
      </c>
      <c r="Y3678" s="177" t="s">
        <v>4050</v>
      </c>
      <c r="Z3678" s="177" t="s">
        <v>5399</v>
      </c>
      <c r="AA3678" s="525" t="s">
        <v>4051</v>
      </c>
      <c r="AB3678" s="399" t="str">
        <f t="shared" si="750"/>
        <v>DC2CT16</v>
      </c>
      <c r="AC3678" s="399" t="str">
        <f t="shared" si="751"/>
        <v>DC2CT16-DC</v>
      </c>
      <c r="AD3678" t="str">
        <f>Y3678&amp;"-"&amp;VLOOKUP(AC3678,'LICH THI'!C:AA,9,0)</f>
        <v>65DCCD23501-42475</v>
      </c>
      <c r="AE3678">
        <f t="shared" si="752"/>
        <v>1</v>
      </c>
    </row>
    <row r="3679" spans="1:31" x14ac:dyDescent="0.25">
      <c r="A3679" s="436" t="str">
        <f t="shared" si="742"/>
        <v>DC2CT16-DC-74</v>
      </c>
      <c r="B3679" s="436">
        <f>COUNTIF(AC$4:AC3679,AC3679)</f>
        <v>74</v>
      </c>
      <c r="C3679" s="436" t="str">
        <f t="shared" si="743"/>
        <v>DC2CT16-DC</v>
      </c>
      <c r="D3679" s="436">
        <f>VLOOKUP(C3679,'LICH THI'!C:AA,12,0)</f>
        <v>87</v>
      </c>
      <c r="E3679" s="436">
        <f>VLOOKUP(C3679,'LICH THI'!C:AA,13,0)</f>
        <v>45</v>
      </c>
      <c r="F3679" s="436">
        <f t="shared" si="753"/>
        <v>42</v>
      </c>
      <c r="G3679" s="436">
        <f>VLOOKUP(C3679,'LICH THI'!C:AA,14,0)</f>
        <v>2</v>
      </c>
      <c r="H3679" s="436">
        <f t="shared" si="744"/>
        <v>2</v>
      </c>
      <c r="I3679" s="436" t="str">
        <f t="shared" si="745"/>
        <v>Trương Văn Thắng</v>
      </c>
      <c r="J3679" s="436"/>
      <c r="K3679" s="436">
        <f t="shared" si="746"/>
        <v>1</v>
      </c>
      <c r="L3679" s="436" t="str">
        <f t="shared" si="747"/>
        <v>DC2CT16-DC-1</v>
      </c>
      <c r="M3679" s="436">
        <f t="shared" si="748"/>
        <v>16</v>
      </c>
      <c r="N3679" s="437">
        <f t="shared" si="754"/>
        <v>17</v>
      </c>
      <c r="O3679" s="437"/>
      <c r="P3679" s="430" t="str">
        <f t="shared" si="749"/>
        <v/>
      </c>
      <c r="U3679" s="177">
        <v>83</v>
      </c>
      <c r="V3679" s="177" t="s">
        <v>3459</v>
      </c>
      <c r="W3679" s="177" t="s">
        <v>3463</v>
      </c>
      <c r="X3679" s="177" t="s">
        <v>3464</v>
      </c>
      <c r="Y3679" s="177" t="s">
        <v>3465</v>
      </c>
      <c r="Z3679" s="177" t="s">
        <v>5399</v>
      </c>
      <c r="AA3679" s="525" t="s">
        <v>3466</v>
      </c>
      <c r="AB3679" s="399" t="str">
        <f t="shared" si="750"/>
        <v>DC2CT16</v>
      </c>
      <c r="AC3679" s="399" t="str">
        <f t="shared" si="751"/>
        <v>DC2CT16-DC</v>
      </c>
      <c r="AD3679" t="str">
        <f>Y3679&amp;"-"&amp;VLOOKUP(AC3679,'LICH THI'!C:AA,9,0)</f>
        <v>65DCCS23361-42475</v>
      </c>
      <c r="AE3679">
        <f t="shared" si="752"/>
        <v>1</v>
      </c>
    </row>
    <row r="3680" spans="1:31" x14ac:dyDescent="0.25">
      <c r="A3680" s="436" t="str">
        <f t="shared" si="742"/>
        <v>DC2CT16-DC-75</v>
      </c>
      <c r="B3680" s="436">
        <f>COUNTIF(AC$4:AC3680,AC3680)</f>
        <v>75</v>
      </c>
      <c r="C3680" s="436" t="str">
        <f t="shared" si="743"/>
        <v>DC2CT16-DC</v>
      </c>
      <c r="D3680" s="436">
        <f>VLOOKUP(C3680,'LICH THI'!C:AA,12,0)</f>
        <v>87</v>
      </c>
      <c r="E3680" s="436">
        <f>VLOOKUP(C3680,'LICH THI'!C:AA,13,0)</f>
        <v>45</v>
      </c>
      <c r="F3680" s="436">
        <f t="shared" si="753"/>
        <v>42</v>
      </c>
      <c r="G3680" s="436">
        <f>VLOOKUP(C3680,'LICH THI'!C:AA,14,0)</f>
        <v>2</v>
      </c>
      <c r="H3680" s="436">
        <f t="shared" si="744"/>
        <v>2</v>
      </c>
      <c r="I3680" s="436" t="str">
        <f t="shared" si="745"/>
        <v>Hoàng Hồng Thế</v>
      </c>
      <c r="J3680" s="436"/>
      <c r="K3680" s="436">
        <f t="shared" si="746"/>
        <v>1</v>
      </c>
      <c r="L3680" s="436" t="str">
        <f t="shared" si="747"/>
        <v>DC2CT16-DC-1</v>
      </c>
      <c r="M3680" s="436">
        <f t="shared" si="748"/>
        <v>16</v>
      </c>
      <c r="N3680" s="437">
        <f t="shared" si="754"/>
        <v>18</v>
      </c>
      <c r="O3680" s="437"/>
      <c r="P3680" s="430" t="str">
        <f t="shared" si="749"/>
        <v/>
      </c>
      <c r="U3680" s="177">
        <v>27</v>
      </c>
      <c r="V3680" s="177" t="s">
        <v>3301</v>
      </c>
      <c r="W3680" s="177" t="s">
        <v>5415</v>
      </c>
      <c r="X3680" s="177" t="s">
        <v>5416</v>
      </c>
      <c r="Y3680" s="177" t="s">
        <v>5417</v>
      </c>
      <c r="Z3680" s="177" t="s">
        <v>5399</v>
      </c>
      <c r="AA3680" s="525" t="s">
        <v>4855</v>
      </c>
      <c r="AB3680" s="399" t="str">
        <f t="shared" si="750"/>
        <v>DC2CT16</v>
      </c>
      <c r="AC3680" s="399" t="str">
        <f t="shared" si="751"/>
        <v>DC2CT16-DC</v>
      </c>
      <c r="AD3680" t="str">
        <f>Y3680&amp;"-"&amp;VLOOKUP(AC3680,'LICH THI'!C:AA,9,0)</f>
        <v>64DCDD3028-42475</v>
      </c>
      <c r="AE3680">
        <f t="shared" si="752"/>
        <v>1</v>
      </c>
    </row>
    <row r="3681" spans="1:31" x14ac:dyDescent="0.25">
      <c r="A3681" s="436" t="str">
        <f t="shared" si="742"/>
        <v>DC2CT16-DC-76</v>
      </c>
      <c r="B3681" s="436">
        <f>COUNTIF(AC$4:AC3681,AC3681)</f>
        <v>76</v>
      </c>
      <c r="C3681" s="436" t="str">
        <f t="shared" si="743"/>
        <v>DC2CT16-DC</v>
      </c>
      <c r="D3681" s="436">
        <f>VLOOKUP(C3681,'LICH THI'!C:AA,12,0)</f>
        <v>87</v>
      </c>
      <c r="E3681" s="436">
        <f>VLOOKUP(C3681,'LICH THI'!C:AA,13,0)</f>
        <v>45</v>
      </c>
      <c r="F3681" s="436">
        <f t="shared" si="753"/>
        <v>42</v>
      </c>
      <c r="G3681" s="436">
        <f>VLOOKUP(C3681,'LICH THI'!C:AA,14,0)</f>
        <v>2</v>
      </c>
      <c r="H3681" s="436">
        <f t="shared" si="744"/>
        <v>2</v>
      </c>
      <c r="I3681" s="436" t="str">
        <f t="shared" si="745"/>
        <v>Nguyễn Đức Thiện</v>
      </c>
      <c r="J3681" s="436"/>
      <c r="K3681" s="436">
        <f t="shared" si="746"/>
        <v>1</v>
      </c>
      <c r="L3681" s="436" t="str">
        <f t="shared" si="747"/>
        <v>DC2CT16-DC-1</v>
      </c>
      <c r="M3681" s="436">
        <f t="shared" si="748"/>
        <v>16</v>
      </c>
      <c r="N3681" s="437">
        <f t="shared" si="754"/>
        <v>19</v>
      </c>
      <c r="O3681" s="437"/>
      <c r="P3681" s="430" t="str">
        <f t="shared" si="749"/>
        <v/>
      </c>
      <c r="U3681" s="177">
        <v>47</v>
      </c>
      <c r="V3681" s="177" t="s">
        <v>3761</v>
      </c>
      <c r="W3681" s="177" t="s">
        <v>3103</v>
      </c>
      <c r="X3681" s="177" t="s">
        <v>4004</v>
      </c>
      <c r="Y3681" s="177" t="s">
        <v>4005</v>
      </c>
      <c r="Z3681" s="177" t="s">
        <v>5399</v>
      </c>
      <c r="AA3681" s="525" t="s">
        <v>4006</v>
      </c>
      <c r="AB3681" s="399" t="str">
        <f t="shared" si="750"/>
        <v>DC2CT16</v>
      </c>
      <c r="AC3681" s="399" t="str">
        <f t="shared" si="751"/>
        <v>DC2CT16-DC</v>
      </c>
      <c r="AD3681" t="str">
        <f>Y3681&amp;"-"&amp;VLOOKUP(AC3681,'LICH THI'!C:AA,9,0)</f>
        <v>64DCDD3109-42475</v>
      </c>
      <c r="AE3681">
        <f t="shared" si="752"/>
        <v>1</v>
      </c>
    </row>
    <row r="3682" spans="1:31" x14ac:dyDescent="0.25">
      <c r="A3682" s="436" t="str">
        <f t="shared" si="742"/>
        <v>DC2CT16-DC-77</v>
      </c>
      <c r="B3682" s="436">
        <f>COUNTIF(AC$4:AC3682,AC3682)</f>
        <v>77</v>
      </c>
      <c r="C3682" s="436" t="str">
        <f t="shared" si="743"/>
        <v>DC2CT16-DC</v>
      </c>
      <c r="D3682" s="436">
        <f>VLOOKUP(C3682,'LICH THI'!C:AA,12,0)</f>
        <v>87</v>
      </c>
      <c r="E3682" s="436">
        <f>VLOOKUP(C3682,'LICH THI'!C:AA,13,0)</f>
        <v>45</v>
      </c>
      <c r="F3682" s="436">
        <f t="shared" si="753"/>
        <v>42</v>
      </c>
      <c r="G3682" s="436">
        <f>VLOOKUP(C3682,'LICH THI'!C:AA,14,0)</f>
        <v>2</v>
      </c>
      <c r="H3682" s="436">
        <f t="shared" si="744"/>
        <v>2</v>
      </c>
      <c r="I3682" s="436" t="str">
        <f t="shared" si="745"/>
        <v>Vũ Văn Thiện</v>
      </c>
      <c r="J3682" s="436"/>
      <c r="K3682" s="436">
        <f t="shared" si="746"/>
        <v>1</v>
      </c>
      <c r="L3682" s="436" t="str">
        <f t="shared" si="747"/>
        <v>DC2CT16-DC-1</v>
      </c>
      <c r="M3682" s="436">
        <f t="shared" si="748"/>
        <v>16</v>
      </c>
      <c r="N3682" s="437">
        <f t="shared" si="754"/>
        <v>20</v>
      </c>
      <c r="O3682" s="437"/>
      <c r="P3682" s="430" t="str">
        <f t="shared" si="749"/>
        <v/>
      </c>
      <c r="U3682" s="177">
        <v>84</v>
      </c>
      <c r="V3682" s="177" t="s">
        <v>3459</v>
      </c>
      <c r="W3682" s="177" t="s">
        <v>2914</v>
      </c>
      <c r="X3682" s="177" t="s">
        <v>4004</v>
      </c>
      <c r="Y3682" s="177" t="s">
        <v>5478</v>
      </c>
      <c r="Z3682" s="177" t="s">
        <v>5399</v>
      </c>
      <c r="AA3682" s="525" t="s">
        <v>4836</v>
      </c>
      <c r="AB3682" s="399" t="str">
        <f t="shared" si="750"/>
        <v>DC2CT16</v>
      </c>
      <c r="AC3682" s="399" t="str">
        <f t="shared" si="751"/>
        <v>DC2CT16-DC</v>
      </c>
      <c r="AD3682" t="str">
        <f>Y3682&amp;"-"&amp;VLOOKUP(AC3682,'LICH THI'!C:AA,9,0)</f>
        <v>65DCCS20641-42475</v>
      </c>
      <c r="AE3682">
        <f t="shared" si="752"/>
        <v>1</v>
      </c>
    </row>
    <row r="3683" spans="1:31" x14ac:dyDescent="0.25">
      <c r="A3683" s="436" t="str">
        <f t="shared" si="742"/>
        <v>DC2CT16-DC-78</v>
      </c>
      <c r="B3683" s="436">
        <f>COUNTIF(AC$4:AC3683,AC3683)</f>
        <v>78</v>
      </c>
      <c r="C3683" s="436" t="str">
        <f t="shared" si="743"/>
        <v>DC2CT16-DC</v>
      </c>
      <c r="D3683" s="436">
        <f>VLOOKUP(C3683,'LICH THI'!C:AA,12,0)</f>
        <v>87</v>
      </c>
      <c r="E3683" s="436">
        <f>VLOOKUP(C3683,'LICH THI'!C:AA,13,0)</f>
        <v>45</v>
      </c>
      <c r="F3683" s="436">
        <f t="shared" si="753"/>
        <v>42</v>
      </c>
      <c r="G3683" s="436">
        <f>VLOOKUP(C3683,'LICH THI'!C:AA,14,0)</f>
        <v>2</v>
      </c>
      <c r="H3683" s="436">
        <f t="shared" si="744"/>
        <v>2</v>
      </c>
      <c r="I3683" s="436" t="str">
        <f t="shared" si="745"/>
        <v>Bùi Anh Thiết</v>
      </c>
      <c r="J3683" s="436"/>
      <c r="K3683" s="436">
        <f t="shared" si="746"/>
        <v>1</v>
      </c>
      <c r="L3683" s="436" t="str">
        <f t="shared" si="747"/>
        <v>DC2CT16-DC-1</v>
      </c>
      <c r="M3683" s="436">
        <f t="shared" si="748"/>
        <v>16</v>
      </c>
      <c r="N3683" s="437">
        <f t="shared" si="754"/>
        <v>21</v>
      </c>
      <c r="O3683" s="437"/>
      <c r="P3683" s="430" t="str">
        <f t="shared" si="749"/>
        <v/>
      </c>
      <c r="U3683" s="177">
        <v>85</v>
      </c>
      <c r="V3683" s="177" t="s">
        <v>3459</v>
      </c>
      <c r="W3683" s="177" t="s">
        <v>5153</v>
      </c>
      <c r="X3683" s="177" t="s">
        <v>3008</v>
      </c>
      <c r="Y3683" s="177" t="s">
        <v>5479</v>
      </c>
      <c r="Z3683" s="177" t="s">
        <v>5399</v>
      </c>
      <c r="AA3683" s="525" t="s">
        <v>5337</v>
      </c>
      <c r="AB3683" s="399" t="str">
        <f t="shared" si="750"/>
        <v>DC2CT16</v>
      </c>
      <c r="AC3683" s="399" t="str">
        <f t="shared" si="751"/>
        <v>DC2CT16-DC</v>
      </c>
      <c r="AD3683" t="str">
        <f>Y3683&amp;"-"&amp;VLOOKUP(AC3683,'LICH THI'!C:AA,9,0)</f>
        <v>65DCCS22716-42475</v>
      </c>
      <c r="AE3683">
        <f t="shared" si="752"/>
        <v>1</v>
      </c>
    </row>
    <row r="3684" spans="1:31" x14ac:dyDescent="0.25">
      <c r="A3684" s="436" t="str">
        <f t="shared" si="742"/>
        <v>DC2CT16-DC-79</v>
      </c>
      <c r="B3684" s="436">
        <f>COUNTIF(AC$4:AC3684,AC3684)</f>
        <v>79</v>
      </c>
      <c r="C3684" s="436" t="str">
        <f t="shared" si="743"/>
        <v>DC2CT16-DC</v>
      </c>
      <c r="D3684" s="436">
        <f>VLOOKUP(C3684,'LICH THI'!C:AA,12,0)</f>
        <v>87</v>
      </c>
      <c r="E3684" s="436">
        <f>VLOOKUP(C3684,'LICH THI'!C:AA,13,0)</f>
        <v>45</v>
      </c>
      <c r="F3684" s="436">
        <f t="shared" si="753"/>
        <v>42</v>
      </c>
      <c r="G3684" s="436">
        <f>VLOOKUP(C3684,'LICH THI'!C:AA,14,0)</f>
        <v>2</v>
      </c>
      <c r="H3684" s="436">
        <f t="shared" si="744"/>
        <v>2</v>
      </c>
      <c r="I3684" s="436" t="str">
        <f t="shared" si="745"/>
        <v>Nguyễn Khắc Thịnh</v>
      </c>
      <c r="J3684" s="436"/>
      <c r="K3684" s="436">
        <f t="shared" si="746"/>
        <v>1</v>
      </c>
      <c r="L3684" s="436" t="str">
        <f t="shared" si="747"/>
        <v>DC2CT16-DC-1</v>
      </c>
      <c r="M3684" s="436">
        <f t="shared" si="748"/>
        <v>16</v>
      </c>
      <c r="N3684" s="437">
        <f t="shared" si="754"/>
        <v>22</v>
      </c>
      <c r="O3684" s="437"/>
      <c r="P3684" s="430" t="str">
        <f t="shared" si="749"/>
        <v/>
      </c>
      <c r="U3684" s="177">
        <v>28</v>
      </c>
      <c r="V3684" s="177" t="s">
        <v>3301</v>
      </c>
      <c r="W3684" s="177" t="s">
        <v>3302</v>
      </c>
      <c r="X3684" s="177" t="s">
        <v>4578</v>
      </c>
      <c r="Y3684" s="177" t="s">
        <v>5418</v>
      </c>
      <c r="Z3684" s="177" t="s">
        <v>5399</v>
      </c>
      <c r="AA3684" s="525" t="s">
        <v>5419</v>
      </c>
      <c r="AB3684" s="399" t="str">
        <f t="shared" si="750"/>
        <v>DC2CT16</v>
      </c>
      <c r="AC3684" s="399" t="str">
        <f t="shared" si="751"/>
        <v>DC2CT16-DC</v>
      </c>
      <c r="AD3684" t="str">
        <f>Y3684&amp;"-"&amp;VLOOKUP(AC3684,'LICH THI'!C:AA,9,0)</f>
        <v>64DCDD3053-42475</v>
      </c>
      <c r="AE3684">
        <f t="shared" si="752"/>
        <v>1</v>
      </c>
    </row>
    <row r="3685" spans="1:31" x14ac:dyDescent="0.25">
      <c r="A3685" s="436" t="str">
        <f t="shared" si="742"/>
        <v>DC2CT16-DC-80</v>
      </c>
      <c r="B3685" s="436">
        <f>COUNTIF(AC$4:AC3685,AC3685)</f>
        <v>80</v>
      </c>
      <c r="C3685" s="436" t="str">
        <f t="shared" si="743"/>
        <v>DC2CT16-DC</v>
      </c>
      <c r="D3685" s="436">
        <f>VLOOKUP(C3685,'LICH THI'!C:AA,12,0)</f>
        <v>87</v>
      </c>
      <c r="E3685" s="436">
        <f>VLOOKUP(C3685,'LICH THI'!C:AA,13,0)</f>
        <v>45</v>
      </c>
      <c r="F3685" s="436">
        <f t="shared" si="753"/>
        <v>42</v>
      </c>
      <c r="G3685" s="436">
        <f>VLOOKUP(C3685,'LICH THI'!C:AA,14,0)</f>
        <v>2</v>
      </c>
      <c r="H3685" s="436">
        <f t="shared" si="744"/>
        <v>2</v>
      </c>
      <c r="I3685" s="436" t="str">
        <f t="shared" si="745"/>
        <v>Hà Văn Thóa</v>
      </c>
      <c r="J3685" s="436"/>
      <c r="K3685" s="436">
        <f t="shared" si="746"/>
        <v>1</v>
      </c>
      <c r="L3685" s="436" t="str">
        <f t="shared" si="747"/>
        <v>DC2CT16-DC-1</v>
      </c>
      <c r="M3685" s="436">
        <f t="shared" si="748"/>
        <v>16</v>
      </c>
      <c r="N3685" s="437">
        <f t="shared" si="754"/>
        <v>23</v>
      </c>
      <c r="O3685" s="437"/>
      <c r="P3685" s="430" t="str">
        <f t="shared" si="749"/>
        <v/>
      </c>
      <c r="U3685" s="177">
        <v>14</v>
      </c>
      <c r="V3685" s="177" t="s">
        <v>2935</v>
      </c>
      <c r="W3685" s="177" t="s">
        <v>3181</v>
      </c>
      <c r="X3685" s="177" t="s">
        <v>4713</v>
      </c>
      <c r="Y3685" s="177" t="s">
        <v>4714</v>
      </c>
      <c r="Z3685" s="177" t="s">
        <v>5399</v>
      </c>
      <c r="AA3685" s="525" t="s">
        <v>4715</v>
      </c>
      <c r="AB3685" s="399" t="str">
        <f t="shared" si="750"/>
        <v>DC2CT16</v>
      </c>
      <c r="AC3685" s="399" t="str">
        <f t="shared" si="751"/>
        <v>DC2CT16-DC</v>
      </c>
      <c r="AD3685" t="str">
        <f>Y3685&amp;"-"&amp;VLOOKUP(AC3685,'LICH THI'!C:AA,9,0)</f>
        <v>64DCDB3089-42475</v>
      </c>
      <c r="AE3685">
        <f t="shared" si="752"/>
        <v>1</v>
      </c>
    </row>
    <row r="3686" spans="1:31" x14ac:dyDescent="0.25">
      <c r="A3686" s="436" t="str">
        <f t="shared" si="742"/>
        <v>DC2CT16-DC-81</v>
      </c>
      <c r="B3686" s="436">
        <f>COUNTIF(AC$4:AC3686,AC3686)</f>
        <v>81</v>
      </c>
      <c r="C3686" s="436" t="str">
        <f t="shared" si="743"/>
        <v>DC2CT16-DC</v>
      </c>
      <c r="D3686" s="436">
        <f>VLOOKUP(C3686,'LICH THI'!C:AA,12,0)</f>
        <v>87</v>
      </c>
      <c r="E3686" s="436">
        <f>VLOOKUP(C3686,'LICH THI'!C:AA,13,0)</f>
        <v>45</v>
      </c>
      <c r="F3686" s="436">
        <f t="shared" si="753"/>
        <v>42</v>
      </c>
      <c r="G3686" s="436">
        <f>VLOOKUP(C3686,'LICH THI'!C:AA,14,0)</f>
        <v>2</v>
      </c>
      <c r="H3686" s="436">
        <f t="shared" si="744"/>
        <v>2</v>
      </c>
      <c r="I3686" s="436" t="str">
        <f t="shared" si="745"/>
        <v>Nguyễn Xuân Thương</v>
      </c>
      <c r="J3686" s="436"/>
      <c r="K3686" s="436">
        <f t="shared" si="746"/>
        <v>1</v>
      </c>
      <c r="L3686" s="436" t="str">
        <f t="shared" si="747"/>
        <v>DC2CT16-DC-1</v>
      </c>
      <c r="M3686" s="436">
        <f t="shared" si="748"/>
        <v>16</v>
      </c>
      <c r="N3686" s="437">
        <f t="shared" si="754"/>
        <v>24</v>
      </c>
      <c r="O3686" s="437"/>
      <c r="P3686" s="430" t="str">
        <f t="shared" si="749"/>
        <v/>
      </c>
      <c r="U3686" s="177">
        <v>48</v>
      </c>
      <c r="V3686" s="177" t="s">
        <v>3761</v>
      </c>
      <c r="W3686" s="177" t="s">
        <v>3590</v>
      </c>
      <c r="X3686" s="177" t="s">
        <v>4007</v>
      </c>
      <c r="Y3686" s="177" t="s">
        <v>5447</v>
      </c>
      <c r="Z3686" s="177" t="s">
        <v>5399</v>
      </c>
      <c r="AA3686" s="525" t="s">
        <v>5448</v>
      </c>
      <c r="AB3686" s="399" t="str">
        <f t="shared" si="750"/>
        <v>DC2CT16</v>
      </c>
      <c r="AC3686" s="399" t="str">
        <f t="shared" si="751"/>
        <v>DC2CT16-DC</v>
      </c>
      <c r="AD3686" t="str">
        <f>Y3686&amp;"-"&amp;VLOOKUP(AC3686,'LICH THI'!C:AA,9,0)</f>
        <v>64DCDD3164-42475</v>
      </c>
      <c r="AE3686">
        <f t="shared" si="752"/>
        <v>1</v>
      </c>
    </row>
    <row r="3687" spans="1:31" x14ac:dyDescent="0.25">
      <c r="A3687" s="436" t="str">
        <f t="shared" si="742"/>
        <v>DC2CT16-DC-82</v>
      </c>
      <c r="B3687" s="436">
        <f>COUNTIF(AC$4:AC3687,AC3687)</f>
        <v>82</v>
      </c>
      <c r="C3687" s="436" t="str">
        <f t="shared" si="743"/>
        <v>DC2CT16-DC</v>
      </c>
      <c r="D3687" s="436">
        <f>VLOOKUP(C3687,'LICH THI'!C:AA,12,0)</f>
        <v>87</v>
      </c>
      <c r="E3687" s="436">
        <f>VLOOKUP(C3687,'LICH THI'!C:AA,13,0)</f>
        <v>45</v>
      </c>
      <c r="F3687" s="436">
        <f t="shared" si="753"/>
        <v>42</v>
      </c>
      <c r="G3687" s="436">
        <f>VLOOKUP(C3687,'LICH THI'!C:AA,14,0)</f>
        <v>2</v>
      </c>
      <c r="H3687" s="436">
        <f t="shared" si="744"/>
        <v>2</v>
      </c>
      <c r="I3687" s="436" t="str">
        <f t="shared" si="745"/>
        <v>Lê Văn Trình</v>
      </c>
      <c r="J3687" s="436"/>
      <c r="K3687" s="436">
        <f t="shared" si="746"/>
        <v>1</v>
      </c>
      <c r="L3687" s="436" t="str">
        <f t="shared" si="747"/>
        <v>DC2CT16-DC-1</v>
      </c>
      <c r="M3687" s="436">
        <f t="shared" si="748"/>
        <v>16</v>
      </c>
      <c r="N3687" s="437">
        <f t="shared" si="754"/>
        <v>25</v>
      </c>
      <c r="O3687" s="437"/>
      <c r="P3687" s="430" t="str">
        <f t="shared" si="749"/>
        <v/>
      </c>
      <c r="U3687" s="177">
        <v>86</v>
      </c>
      <c r="V3687" s="177" t="s">
        <v>3459</v>
      </c>
      <c r="W3687" s="177" t="s">
        <v>2604</v>
      </c>
      <c r="X3687" s="177" t="s">
        <v>5480</v>
      </c>
      <c r="Y3687" s="177" t="s">
        <v>5481</v>
      </c>
      <c r="Z3687" s="177" t="s">
        <v>5399</v>
      </c>
      <c r="AA3687" s="525" t="s">
        <v>4271</v>
      </c>
      <c r="AB3687" s="399" t="str">
        <f t="shared" si="750"/>
        <v>DC2CT16</v>
      </c>
      <c r="AC3687" s="399" t="str">
        <f t="shared" si="751"/>
        <v>DC2CT16-DC</v>
      </c>
      <c r="AD3687" t="str">
        <f>Y3687&amp;"-"&amp;VLOOKUP(AC3687,'LICH THI'!C:AA,9,0)</f>
        <v>65DCCS20663-42475</v>
      </c>
      <c r="AE3687">
        <f t="shared" si="752"/>
        <v>1</v>
      </c>
    </row>
    <row r="3688" spans="1:31" x14ac:dyDescent="0.25">
      <c r="A3688" s="436" t="str">
        <f t="shared" si="742"/>
        <v>DC2CT16-DC-83</v>
      </c>
      <c r="B3688" s="436">
        <f>COUNTIF(AC$4:AC3688,AC3688)</f>
        <v>83</v>
      </c>
      <c r="C3688" s="436" t="str">
        <f t="shared" si="743"/>
        <v>DC2CT16-DC</v>
      </c>
      <c r="D3688" s="436">
        <f>VLOOKUP(C3688,'LICH THI'!C:AA,12,0)</f>
        <v>87</v>
      </c>
      <c r="E3688" s="436">
        <f>VLOOKUP(C3688,'LICH THI'!C:AA,13,0)</f>
        <v>45</v>
      </c>
      <c r="F3688" s="436">
        <f t="shared" si="753"/>
        <v>42</v>
      </c>
      <c r="G3688" s="436">
        <f>VLOOKUP(C3688,'LICH THI'!C:AA,14,0)</f>
        <v>2</v>
      </c>
      <c r="H3688" s="436">
        <f t="shared" si="744"/>
        <v>2</v>
      </c>
      <c r="I3688" s="436" t="str">
        <f t="shared" si="745"/>
        <v>Phạm Quốc Việt</v>
      </c>
      <c r="J3688" s="436"/>
      <c r="K3688" s="436">
        <f t="shared" si="746"/>
        <v>1</v>
      </c>
      <c r="L3688" s="436" t="str">
        <f t="shared" si="747"/>
        <v>DC2CT16-DC-1</v>
      </c>
      <c r="M3688" s="436">
        <f t="shared" si="748"/>
        <v>16</v>
      </c>
      <c r="N3688" s="437">
        <f t="shared" si="754"/>
        <v>26</v>
      </c>
      <c r="O3688" s="437"/>
      <c r="P3688" s="430" t="str">
        <f t="shared" si="749"/>
        <v/>
      </c>
      <c r="U3688" s="177">
        <v>80</v>
      </c>
      <c r="V3688" s="177" t="s">
        <v>3455</v>
      </c>
      <c r="W3688" s="177" t="s">
        <v>5475</v>
      </c>
      <c r="X3688" s="177" t="s">
        <v>2996</v>
      </c>
      <c r="Y3688" s="177" t="s">
        <v>5476</v>
      </c>
      <c r="Z3688" s="177" t="s">
        <v>5399</v>
      </c>
      <c r="AA3688" s="525" t="s">
        <v>3268</v>
      </c>
      <c r="AB3688" s="399" t="str">
        <f t="shared" si="750"/>
        <v>DC2CT16</v>
      </c>
      <c r="AC3688" s="399" t="str">
        <f t="shared" si="751"/>
        <v>DC2CT16-DC</v>
      </c>
      <c r="AD3688" t="str">
        <f>Y3688&amp;"-"&amp;VLOOKUP(AC3688,'LICH THI'!C:AA,9,0)</f>
        <v>65DCCD22803-42475</v>
      </c>
      <c r="AE3688">
        <f t="shared" si="752"/>
        <v>1</v>
      </c>
    </row>
    <row r="3689" spans="1:31" x14ac:dyDescent="0.25">
      <c r="A3689" s="436" t="str">
        <f t="shared" si="742"/>
        <v>DC2CT16-DC-84</v>
      </c>
      <c r="B3689" s="436">
        <f>COUNTIF(AC$4:AC3689,AC3689)</f>
        <v>84</v>
      </c>
      <c r="C3689" s="436" t="str">
        <f t="shared" si="743"/>
        <v>DC2CT16-DC</v>
      </c>
      <c r="D3689" s="436">
        <f>VLOOKUP(C3689,'LICH THI'!C:AA,12,0)</f>
        <v>87</v>
      </c>
      <c r="E3689" s="436">
        <f>VLOOKUP(C3689,'LICH THI'!C:AA,13,0)</f>
        <v>45</v>
      </c>
      <c r="F3689" s="436">
        <f t="shared" si="753"/>
        <v>42</v>
      </c>
      <c r="G3689" s="436">
        <f>VLOOKUP(C3689,'LICH THI'!C:AA,14,0)</f>
        <v>2</v>
      </c>
      <c r="H3689" s="436">
        <f t="shared" si="744"/>
        <v>2</v>
      </c>
      <c r="I3689" s="436" t="str">
        <f t="shared" si="745"/>
        <v>Khuất Văn Vinh</v>
      </c>
      <c r="J3689" s="436"/>
      <c r="K3689" s="436">
        <f t="shared" si="746"/>
        <v>1</v>
      </c>
      <c r="L3689" s="436" t="str">
        <f t="shared" si="747"/>
        <v>DC2CT16-DC-1</v>
      </c>
      <c r="M3689" s="436">
        <f t="shared" si="748"/>
        <v>16</v>
      </c>
      <c r="N3689" s="437">
        <f t="shared" si="754"/>
        <v>27</v>
      </c>
      <c r="O3689" s="437"/>
      <c r="P3689" s="430" t="str">
        <f t="shared" si="749"/>
        <v/>
      </c>
      <c r="U3689" s="177">
        <v>60</v>
      </c>
      <c r="V3689" s="177" t="s">
        <v>3426</v>
      </c>
      <c r="W3689" s="177" t="s">
        <v>5453</v>
      </c>
      <c r="X3689" s="177" t="s">
        <v>3099</v>
      </c>
      <c r="Y3689" s="177" t="s">
        <v>5454</v>
      </c>
      <c r="Z3689" s="177" t="s">
        <v>5399</v>
      </c>
      <c r="AA3689" s="525" t="s">
        <v>5455</v>
      </c>
      <c r="AB3689" s="399" t="str">
        <f t="shared" si="750"/>
        <v>DC2CT16</v>
      </c>
      <c r="AC3689" s="399" t="str">
        <f t="shared" si="751"/>
        <v>DC2CT16-DC</v>
      </c>
      <c r="AD3689" t="str">
        <f>Y3689&amp;"-"&amp;VLOOKUP(AC3689,'LICH THI'!C:AA,9,0)</f>
        <v>65DCCD22027-42475</v>
      </c>
      <c r="AE3689">
        <f t="shared" si="752"/>
        <v>1</v>
      </c>
    </row>
    <row r="3690" spans="1:31" x14ac:dyDescent="0.25">
      <c r="A3690" s="436" t="str">
        <f t="shared" si="742"/>
        <v>DC2CT16-DC-85</v>
      </c>
      <c r="B3690" s="436">
        <f>COUNTIF(AC$4:AC3690,AC3690)</f>
        <v>85</v>
      </c>
      <c r="C3690" s="436" t="str">
        <f t="shared" si="743"/>
        <v>DC2CT16-DC</v>
      </c>
      <c r="D3690" s="436">
        <f>VLOOKUP(C3690,'LICH THI'!C:AA,12,0)</f>
        <v>87</v>
      </c>
      <c r="E3690" s="436">
        <f>VLOOKUP(C3690,'LICH THI'!C:AA,13,0)</f>
        <v>45</v>
      </c>
      <c r="F3690" s="436">
        <f t="shared" si="753"/>
        <v>42</v>
      </c>
      <c r="G3690" s="436">
        <f>VLOOKUP(C3690,'LICH THI'!C:AA,14,0)</f>
        <v>2</v>
      </c>
      <c r="H3690" s="436">
        <f t="shared" si="744"/>
        <v>2</v>
      </c>
      <c r="I3690" s="436" t="str">
        <f t="shared" si="745"/>
        <v>Lưu Văn Vũ</v>
      </c>
      <c r="J3690" s="436"/>
      <c r="K3690" s="436">
        <f t="shared" si="746"/>
        <v>1</v>
      </c>
      <c r="L3690" s="436" t="str">
        <f t="shared" si="747"/>
        <v>DC2CT16-DC-1</v>
      </c>
      <c r="M3690" s="436">
        <f t="shared" si="748"/>
        <v>16</v>
      </c>
      <c r="N3690" s="437">
        <f t="shared" si="754"/>
        <v>28</v>
      </c>
      <c r="O3690" s="437"/>
      <c r="P3690" s="430" t="str">
        <f t="shared" si="749"/>
        <v/>
      </c>
      <c r="U3690" s="177">
        <v>50</v>
      </c>
      <c r="V3690" s="177" t="s">
        <v>3761</v>
      </c>
      <c r="W3690" s="177" t="s">
        <v>3167</v>
      </c>
      <c r="X3690" s="177" t="s">
        <v>3011</v>
      </c>
      <c r="Y3690" s="177" t="s">
        <v>5449</v>
      </c>
      <c r="Z3690" s="177" t="s">
        <v>5399</v>
      </c>
      <c r="AA3690" s="525" t="s">
        <v>3926</v>
      </c>
      <c r="AB3690" s="399" t="str">
        <f t="shared" si="750"/>
        <v>DC2CT16</v>
      </c>
      <c r="AC3690" s="399" t="str">
        <f t="shared" si="751"/>
        <v>DC2CT16-DC</v>
      </c>
      <c r="AD3690" t="str">
        <f>Y3690&amp;"-"&amp;VLOOKUP(AC3690,'LICH THI'!C:AA,9,0)</f>
        <v>64DCDD3148-42475</v>
      </c>
      <c r="AE3690">
        <f t="shared" si="752"/>
        <v>1</v>
      </c>
    </row>
    <row r="3691" spans="1:31" x14ac:dyDescent="0.25">
      <c r="A3691" s="436" t="str">
        <f t="shared" si="742"/>
        <v>DC2CT16-DC-86</v>
      </c>
      <c r="B3691" s="436">
        <f>COUNTIF(AC$4:AC3691,AC3691)</f>
        <v>86</v>
      </c>
      <c r="C3691" s="436" t="str">
        <f t="shared" si="743"/>
        <v>DC2CT16-DC</v>
      </c>
      <c r="D3691" s="436">
        <f>VLOOKUP(C3691,'LICH THI'!C:AA,12,0)</f>
        <v>87</v>
      </c>
      <c r="E3691" s="436">
        <f>VLOOKUP(C3691,'LICH THI'!C:AA,13,0)</f>
        <v>45</v>
      </c>
      <c r="F3691" s="436">
        <f t="shared" si="753"/>
        <v>42</v>
      </c>
      <c r="G3691" s="436">
        <f>VLOOKUP(C3691,'LICH THI'!C:AA,14,0)</f>
        <v>2</v>
      </c>
      <c r="H3691" s="436">
        <f t="shared" si="744"/>
        <v>2</v>
      </c>
      <c r="I3691" s="436" t="str">
        <f t="shared" si="745"/>
        <v>Mai Văn Vương</v>
      </c>
      <c r="J3691" s="436"/>
      <c r="K3691" s="436">
        <f t="shared" si="746"/>
        <v>1</v>
      </c>
      <c r="L3691" s="436" t="str">
        <f t="shared" si="747"/>
        <v>DC2CT16-DC-1</v>
      </c>
      <c r="M3691" s="436">
        <f t="shared" si="748"/>
        <v>16</v>
      </c>
      <c r="N3691" s="437">
        <f t="shared" si="754"/>
        <v>29</v>
      </c>
      <c r="O3691" s="437"/>
      <c r="P3691" s="430" t="str">
        <f t="shared" si="749"/>
        <v/>
      </c>
      <c r="U3691" s="177">
        <v>71</v>
      </c>
      <c r="V3691" s="177" t="s">
        <v>3449</v>
      </c>
      <c r="W3691" s="177" t="s">
        <v>3951</v>
      </c>
      <c r="X3691" s="177" t="s">
        <v>3164</v>
      </c>
      <c r="Y3691" s="177" t="s">
        <v>5465</v>
      </c>
      <c r="Z3691" s="177" t="s">
        <v>5399</v>
      </c>
      <c r="AA3691" s="525" t="s">
        <v>5342</v>
      </c>
      <c r="AB3691" s="399" t="str">
        <f t="shared" si="750"/>
        <v>DC2CT16</v>
      </c>
      <c r="AC3691" s="399" t="str">
        <f t="shared" si="751"/>
        <v>DC2CT16-DC</v>
      </c>
      <c r="AD3691" t="str">
        <f>Y3691&amp;"-"&amp;VLOOKUP(AC3691,'LICH THI'!C:AA,9,0)</f>
        <v>65DCCD22019-42475</v>
      </c>
      <c r="AE3691">
        <f t="shared" si="752"/>
        <v>1</v>
      </c>
    </row>
    <row r="3692" spans="1:31" x14ac:dyDescent="0.25">
      <c r="A3692" s="436" t="str">
        <f t="shared" si="742"/>
        <v>DC2CT16-DC-87</v>
      </c>
      <c r="B3692" s="436">
        <f>COUNTIF(AC$4:AC3692,AC3692)</f>
        <v>87</v>
      </c>
      <c r="C3692" s="436" t="str">
        <f t="shared" si="743"/>
        <v>DC2CT16-DC</v>
      </c>
      <c r="D3692" s="436">
        <f>VLOOKUP(C3692,'LICH THI'!C:AA,12,0)</f>
        <v>87</v>
      </c>
      <c r="E3692" s="436">
        <f>VLOOKUP(C3692,'LICH THI'!C:AA,13,0)</f>
        <v>45</v>
      </c>
      <c r="F3692" s="436">
        <f t="shared" si="753"/>
        <v>42</v>
      </c>
      <c r="G3692" s="436">
        <f>VLOOKUP(C3692,'LICH THI'!C:AA,14,0)</f>
        <v>2</v>
      </c>
      <c r="H3692" s="436">
        <f t="shared" si="744"/>
        <v>2</v>
      </c>
      <c r="I3692" s="436" t="str">
        <f t="shared" si="745"/>
        <v>Nguyễn Khắc Ý</v>
      </c>
      <c r="J3692" s="436"/>
      <c r="K3692" s="436">
        <f t="shared" si="746"/>
        <v>1</v>
      </c>
      <c r="L3692" s="436" t="str">
        <f t="shared" si="747"/>
        <v>DC2CT16-DC-1</v>
      </c>
      <c r="M3692" s="436">
        <f t="shared" si="748"/>
        <v>16</v>
      </c>
      <c r="N3692" s="437">
        <f t="shared" si="754"/>
        <v>30</v>
      </c>
      <c r="O3692" s="437"/>
      <c r="P3692" s="430" t="str">
        <f t="shared" si="749"/>
        <v/>
      </c>
      <c r="U3692" s="177">
        <v>51</v>
      </c>
      <c r="V3692" s="177" t="s">
        <v>3761</v>
      </c>
      <c r="W3692" s="177" t="s">
        <v>3302</v>
      </c>
      <c r="X3692" s="177" t="s">
        <v>4017</v>
      </c>
      <c r="Y3692" s="177" t="s">
        <v>4018</v>
      </c>
      <c r="Z3692" s="177" t="s">
        <v>5399</v>
      </c>
      <c r="AA3692" s="525" t="s">
        <v>4019</v>
      </c>
      <c r="AB3692" s="399" t="str">
        <f t="shared" si="750"/>
        <v>DC2CT16</v>
      </c>
      <c r="AC3692" s="399" t="str">
        <f t="shared" si="751"/>
        <v>DC2CT16-DC</v>
      </c>
      <c r="AD3692" t="str">
        <f>Y3692&amp;"-"&amp;VLOOKUP(AC3692,'LICH THI'!C:AA,9,0)</f>
        <v>64DCDD3122-42475</v>
      </c>
      <c r="AE3692">
        <f t="shared" si="752"/>
        <v>1</v>
      </c>
    </row>
    <row r="3693" spans="1:31" x14ac:dyDescent="0.25">
      <c r="A3693" s="436" t="str">
        <f t="shared" si="742"/>
        <v>DC2CT27-DC-1</v>
      </c>
      <c r="B3693" s="436">
        <f>COUNTIF(AC$4:AC3693,AC3693)</f>
        <v>1</v>
      </c>
      <c r="C3693" s="436" t="str">
        <f t="shared" si="743"/>
        <v>DC2CT27-DC</v>
      </c>
      <c r="D3693" s="436">
        <f>VLOOKUP(C3693,'LICH THI'!C:AA,12,0)</f>
        <v>22</v>
      </c>
      <c r="E3693" s="436">
        <f>VLOOKUP(C3693,'LICH THI'!C:AA,13,0)</f>
        <v>0</v>
      </c>
      <c r="F3693" s="436" t="str">
        <f t="shared" si="753"/>
        <v/>
      </c>
      <c r="G3693" s="436" t="str">
        <f>VLOOKUP(C3693,'LICH THI'!C:AA,14,0)</f>
        <v/>
      </c>
      <c r="H3693" s="436" t="str">
        <f t="shared" si="744"/>
        <v/>
      </c>
      <c r="I3693" s="436" t="str">
        <f t="shared" si="745"/>
        <v>Nguyễn Xuân Anh</v>
      </c>
      <c r="J3693" s="436"/>
      <c r="K3693" s="436">
        <f t="shared" si="746"/>
        <v>1</v>
      </c>
      <c r="L3693" s="436" t="str">
        <f t="shared" si="747"/>
        <v>DC2CT27-DC-1</v>
      </c>
      <c r="M3693" s="436" t="str">
        <f t="shared" si="748"/>
        <v/>
      </c>
      <c r="N3693" s="437" t="e">
        <f t="shared" si="754"/>
        <v>#VALUE!</v>
      </c>
      <c r="O3693" s="437"/>
      <c r="P3693" s="430" t="str">
        <f t="shared" si="749"/>
        <v/>
      </c>
      <c r="U3693" s="177">
        <v>1</v>
      </c>
      <c r="V3693" s="177" t="s">
        <v>3102</v>
      </c>
      <c r="W3693" s="177" t="s">
        <v>3590</v>
      </c>
      <c r="X3693" s="177" t="s">
        <v>2611</v>
      </c>
      <c r="Y3693" s="177" t="s">
        <v>4108</v>
      </c>
      <c r="Z3693" s="177" t="s">
        <v>4109</v>
      </c>
      <c r="AA3693" s="525" t="s">
        <v>4110</v>
      </c>
      <c r="AB3693" s="399" t="str">
        <f t="shared" si="750"/>
        <v>DC2CT27</v>
      </c>
      <c r="AC3693" s="399" t="str">
        <f t="shared" si="751"/>
        <v>DC2CT27-DC</v>
      </c>
      <c r="AD3693" t="str">
        <f>Y3693&amp;"-"&amp;VLOOKUP(AC3693,'LICH THI'!C:AA,9,0)</f>
        <v>62DCCD3005-42484</v>
      </c>
      <c r="AE3693">
        <f t="shared" si="752"/>
        <v>1</v>
      </c>
    </row>
    <row r="3694" spans="1:31" x14ac:dyDescent="0.25">
      <c r="A3694" s="436" t="str">
        <f t="shared" si="742"/>
        <v>DC2CT27-DC-2</v>
      </c>
      <c r="B3694" s="436">
        <f>COUNTIF(AC$4:AC3694,AC3694)</f>
        <v>2</v>
      </c>
      <c r="C3694" s="436" t="str">
        <f t="shared" si="743"/>
        <v>DC2CT27-DC</v>
      </c>
      <c r="D3694" s="436">
        <f>VLOOKUP(C3694,'LICH THI'!C:AA,12,0)</f>
        <v>22</v>
      </c>
      <c r="E3694" s="436">
        <f>VLOOKUP(C3694,'LICH THI'!C:AA,13,0)</f>
        <v>0</v>
      </c>
      <c r="F3694" s="436" t="str">
        <f t="shared" si="753"/>
        <v/>
      </c>
      <c r="G3694" s="436" t="str">
        <f>VLOOKUP(C3694,'LICH THI'!C:AA,14,0)</f>
        <v/>
      </c>
      <c r="H3694" s="436" t="str">
        <f t="shared" si="744"/>
        <v/>
      </c>
      <c r="I3694" s="436" t="str">
        <f t="shared" si="745"/>
        <v>Nguyễn Kim Cao</v>
      </c>
      <c r="J3694" s="436"/>
      <c r="K3694" s="436">
        <f t="shared" si="746"/>
        <v>1</v>
      </c>
      <c r="L3694" s="436" t="str">
        <f t="shared" si="747"/>
        <v>DC2CT27-DC-1</v>
      </c>
      <c r="M3694" s="436" t="str">
        <f t="shared" si="748"/>
        <v/>
      </c>
      <c r="N3694" s="437" t="e">
        <f t="shared" si="754"/>
        <v>#VALUE!</v>
      </c>
      <c r="O3694" s="437"/>
      <c r="P3694" s="430" t="str">
        <f t="shared" si="749"/>
        <v/>
      </c>
      <c r="U3694" s="177">
        <v>9</v>
      </c>
      <c r="V3694" s="177" t="s">
        <v>2603</v>
      </c>
      <c r="W3694" s="177" t="s">
        <v>3159</v>
      </c>
      <c r="X3694" s="177" t="s">
        <v>2853</v>
      </c>
      <c r="Y3694" s="177" t="s">
        <v>4116</v>
      </c>
      <c r="Z3694" s="177" t="s">
        <v>4109</v>
      </c>
      <c r="AA3694" s="525" t="s">
        <v>4117</v>
      </c>
      <c r="AB3694" s="399" t="str">
        <f t="shared" si="750"/>
        <v>DC2CT27</v>
      </c>
      <c r="AC3694" s="399" t="str">
        <f t="shared" si="751"/>
        <v>DC2CT27-DC</v>
      </c>
      <c r="AD3694" t="str">
        <f>Y3694&amp;"-"&amp;VLOOKUP(AC3694,'LICH THI'!C:AA,9,0)</f>
        <v>62DCCD3008-42484</v>
      </c>
      <c r="AE3694">
        <f t="shared" si="752"/>
        <v>1</v>
      </c>
    </row>
    <row r="3695" spans="1:31" x14ac:dyDescent="0.25">
      <c r="A3695" s="436" t="str">
        <f t="shared" si="742"/>
        <v>DC2CT27-DC-3</v>
      </c>
      <c r="B3695" s="436">
        <f>COUNTIF(AC$4:AC3695,AC3695)</f>
        <v>3</v>
      </c>
      <c r="C3695" s="436" t="str">
        <f t="shared" si="743"/>
        <v>DC2CT27-DC</v>
      </c>
      <c r="D3695" s="436">
        <f>VLOOKUP(C3695,'LICH THI'!C:AA,12,0)</f>
        <v>22</v>
      </c>
      <c r="E3695" s="436">
        <f>VLOOKUP(C3695,'LICH THI'!C:AA,13,0)</f>
        <v>0</v>
      </c>
      <c r="F3695" s="436" t="str">
        <f t="shared" si="753"/>
        <v/>
      </c>
      <c r="G3695" s="436" t="str">
        <f>VLOOKUP(C3695,'LICH THI'!C:AA,14,0)</f>
        <v/>
      </c>
      <c r="H3695" s="436" t="str">
        <f t="shared" si="744"/>
        <v/>
      </c>
      <c r="I3695" s="436" t="str">
        <f t="shared" si="745"/>
        <v>Nguyễn Công Cường</v>
      </c>
      <c r="J3695" s="436"/>
      <c r="K3695" s="436">
        <f t="shared" si="746"/>
        <v>1</v>
      </c>
      <c r="L3695" s="436" t="str">
        <f t="shared" si="747"/>
        <v>DC2CT27-DC-1</v>
      </c>
      <c r="M3695" s="436" t="str">
        <f t="shared" si="748"/>
        <v/>
      </c>
      <c r="N3695" s="437" t="e">
        <f t="shared" si="754"/>
        <v>#VALUE!</v>
      </c>
      <c r="O3695" s="437"/>
      <c r="P3695" s="430" t="str">
        <f t="shared" si="749"/>
        <v/>
      </c>
      <c r="U3695" s="177">
        <v>2</v>
      </c>
      <c r="V3695" s="177" t="s">
        <v>3102</v>
      </c>
      <c r="W3695" s="177" t="s">
        <v>2720</v>
      </c>
      <c r="X3695" s="177" t="s">
        <v>2735</v>
      </c>
      <c r="Y3695" s="177" t="s">
        <v>3108</v>
      </c>
      <c r="Z3695" s="177" t="s">
        <v>4109</v>
      </c>
      <c r="AA3695" s="525" t="s">
        <v>3109</v>
      </c>
      <c r="AB3695" s="399" t="str">
        <f t="shared" si="750"/>
        <v>DC2CT27</v>
      </c>
      <c r="AC3695" s="399" t="str">
        <f t="shared" si="751"/>
        <v>DC2CT27-DC</v>
      </c>
      <c r="AD3695" t="str">
        <f>Y3695&amp;"-"&amp;VLOOKUP(AC3695,'LICH THI'!C:AA,9,0)</f>
        <v>62DCCD3013-42484</v>
      </c>
      <c r="AE3695">
        <f t="shared" si="752"/>
        <v>1</v>
      </c>
    </row>
    <row r="3696" spans="1:31" x14ac:dyDescent="0.25">
      <c r="A3696" s="436" t="str">
        <f t="shared" si="742"/>
        <v>DC2CT27-DC-4</v>
      </c>
      <c r="B3696" s="436">
        <f>COUNTIF(AC$4:AC3696,AC3696)</f>
        <v>4</v>
      </c>
      <c r="C3696" s="436" t="str">
        <f t="shared" si="743"/>
        <v>DC2CT27-DC</v>
      </c>
      <c r="D3696" s="436">
        <f>VLOOKUP(C3696,'LICH THI'!C:AA,12,0)</f>
        <v>22</v>
      </c>
      <c r="E3696" s="436">
        <f>VLOOKUP(C3696,'LICH THI'!C:AA,13,0)</f>
        <v>0</v>
      </c>
      <c r="F3696" s="436" t="str">
        <f t="shared" si="753"/>
        <v/>
      </c>
      <c r="G3696" s="436" t="str">
        <f>VLOOKUP(C3696,'LICH THI'!C:AA,14,0)</f>
        <v/>
      </c>
      <c r="H3696" s="436" t="str">
        <f t="shared" si="744"/>
        <v/>
      </c>
      <c r="I3696" s="436" t="str">
        <f t="shared" si="745"/>
        <v>Nguyễn Văn Dương</v>
      </c>
      <c r="J3696" s="436"/>
      <c r="K3696" s="436">
        <f t="shared" si="746"/>
        <v>1</v>
      </c>
      <c r="L3696" s="436" t="str">
        <f t="shared" si="747"/>
        <v>DC2CT27-DC-1</v>
      </c>
      <c r="M3696" s="436" t="str">
        <f t="shared" si="748"/>
        <v/>
      </c>
      <c r="N3696" s="437" t="e">
        <f t="shared" si="754"/>
        <v>#VALUE!</v>
      </c>
      <c r="O3696" s="437"/>
      <c r="P3696" s="430" t="str">
        <f t="shared" si="749"/>
        <v/>
      </c>
      <c r="U3696" s="177">
        <v>3</v>
      </c>
      <c r="V3696" s="177" t="s">
        <v>3102</v>
      </c>
      <c r="W3696" s="177" t="s">
        <v>2741</v>
      </c>
      <c r="X3696" s="177" t="s">
        <v>2601</v>
      </c>
      <c r="Y3696" s="177" t="s">
        <v>3113</v>
      </c>
      <c r="Z3696" s="177" t="s">
        <v>4109</v>
      </c>
      <c r="AA3696" s="525" t="s">
        <v>3114</v>
      </c>
      <c r="AB3696" s="399" t="str">
        <f t="shared" si="750"/>
        <v>DC2CT27</v>
      </c>
      <c r="AC3696" s="399" t="str">
        <f t="shared" si="751"/>
        <v>DC2CT27-DC</v>
      </c>
      <c r="AD3696" t="str">
        <f>Y3696&amp;"-"&amp;VLOOKUP(AC3696,'LICH THI'!C:AA,9,0)</f>
        <v>62DCCD2018-42484</v>
      </c>
      <c r="AE3696">
        <f t="shared" si="752"/>
        <v>1</v>
      </c>
    </row>
    <row r="3697" spans="1:31" x14ac:dyDescent="0.25">
      <c r="A3697" s="436" t="str">
        <f t="shared" si="742"/>
        <v>DC2CT27-DC-5</v>
      </c>
      <c r="B3697" s="436">
        <f>COUNTIF(AC$4:AC3697,AC3697)</f>
        <v>5</v>
      </c>
      <c r="C3697" s="436" t="str">
        <f t="shared" si="743"/>
        <v>DC2CT27-DC</v>
      </c>
      <c r="D3697" s="436">
        <f>VLOOKUP(C3697,'LICH THI'!C:AA,12,0)</f>
        <v>22</v>
      </c>
      <c r="E3697" s="436">
        <f>VLOOKUP(C3697,'LICH THI'!C:AA,13,0)</f>
        <v>0</v>
      </c>
      <c r="F3697" s="436" t="str">
        <f t="shared" si="753"/>
        <v/>
      </c>
      <c r="G3697" s="436" t="str">
        <f>VLOOKUP(C3697,'LICH THI'!C:AA,14,0)</f>
        <v/>
      </c>
      <c r="H3697" s="436" t="str">
        <f t="shared" si="744"/>
        <v/>
      </c>
      <c r="I3697" s="436" t="str">
        <f t="shared" si="745"/>
        <v>Nguyễn Duy Đại</v>
      </c>
      <c r="J3697" s="436"/>
      <c r="K3697" s="436">
        <f t="shared" si="746"/>
        <v>1</v>
      </c>
      <c r="L3697" s="436" t="str">
        <f t="shared" si="747"/>
        <v>DC2CT27-DC-1</v>
      </c>
      <c r="M3697" s="436" t="str">
        <f t="shared" si="748"/>
        <v/>
      </c>
      <c r="N3697" s="437" t="e">
        <f t="shared" si="754"/>
        <v>#VALUE!</v>
      </c>
      <c r="O3697" s="437"/>
      <c r="P3697" s="430" t="str">
        <f t="shared" si="749"/>
        <v/>
      </c>
      <c r="U3697" s="177">
        <v>10</v>
      </c>
      <c r="V3697" s="177" t="s">
        <v>2603</v>
      </c>
      <c r="W3697" s="177" t="s">
        <v>2969</v>
      </c>
      <c r="X3697" s="177" t="s">
        <v>4118</v>
      </c>
      <c r="Y3697" s="177" t="s">
        <v>4119</v>
      </c>
      <c r="Z3697" s="177" t="s">
        <v>4109</v>
      </c>
      <c r="AA3697" s="525" t="s">
        <v>4120</v>
      </c>
      <c r="AB3697" s="399" t="str">
        <f t="shared" si="750"/>
        <v>DC2CT27</v>
      </c>
      <c r="AC3697" s="399" t="str">
        <f t="shared" si="751"/>
        <v>DC2CT27-DC</v>
      </c>
      <c r="AD3697" t="str">
        <f>Y3697&amp;"-"&amp;VLOOKUP(AC3697,'LICH THI'!C:AA,9,0)</f>
        <v>62DCCD3021-42484</v>
      </c>
      <c r="AE3697">
        <f t="shared" si="752"/>
        <v>1</v>
      </c>
    </row>
    <row r="3698" spans="1:31" x14ac:dyDescent="0.25">
      <c r="A3698" s="436" t="str">
        <f t="shared" si="742"/>
        <v>DC2CT27-DC-6</v>
      </c>
      <c r="B3698" s="436">
        <f>COUNTIF(AC$4:AC3698,AC3698)</f>
        <v>6</v>
      </c>
      <c r="C3698" s="436" t="str">
        <f t="shared" si="743"/>
        <v>DC2CT27-DC</v>
      </c>
      <c r="D3698" s="436">
        <f>VLOOKUP(C3698,'LICH THI'!C:AA,12,0)</f>
        <v>22</v>
      </c>
      <c r="E3698" s="436">
        <f>VLOOKUP(C3698,'LICH THI'!C:AA,13,0)</f>
        <v>0</v>
      </c>
      <c r="F3698" s="436" t="str">
        <f t="shared" si="753"/>
        <v/>
      </c>
      <c r="G3698" s="436" t="str">
        <f>VLOOKUP(C3698,'LICH THI'!C:AA,14,0)</f>
        <v/>
      </c>
      <c r="H3698" s="436" t="str">
        <f t="shared" si="744"/>
        <v/>
      </c>
      <c r="I3698" s="436" t="str">
        <f t="shared" si="745"/>
        <v>Phạm Tiến Đạt</v>
      </c>
      <c r="J3698" s="436"/>
      <c r="K3698" s="436">
        <f t="shared" si="746"/>
        <v>1</v>
      </c>
      <c r="L3698" s="436" t="str">
        <f t="shared" si="747"/>
        <v>DC2CT27-DC-1</v>
      </c>
      <c r="M3698" s="436" t="str">
        <f t="shared" si="748"/>
        <v/>
      </c>
      <c r="N3698" s="437" t="e">
        <f t="shared" si="754"/>
        <v>#VALUE!</v>
      </c>
      <c r="O3698" s="437"/>
      <c r="P3698" s="430" t="str">
        <f t="shared" si="749"/>
        <v/>
      </c>
      <c r="U3698" s="177">
        <v>20</v>
      </c>
      <c r="V3698" s="177" t="s">
        <v>3209</v>
      </c>
      <c r="W3698" s="177" t="s">
        <v>3210</v>
      </c>
      <c r="X3698" s="177" t="s">
        <v>2746</v>
      </c>
      <c r="Y3698" s="177" t="s">
        <v>3211</v>
      </c>
      <c r="Z3698" s="177" t="s">
        <v>4109</v>
      </c>
      <c r="AA3698" s="525" t="s">
        <v>2699</v>
      </c>
      <c r="AB3698" s="399" t="str">
        <f t="shared" si="750"/>
        <v>DC2CT27</v>
      </c>
      <c r="AC3698" s="399" t="str">
        <f t="shared" si="751"/>
        <v>DC2CT27-DC</v>
      </c>
      <c r="AD3698" t="str">
        <f>Y3698&amp;"-"&amp;VLOOKUP(AC3698,'LICH THI'!C:AA,9,0)</f>
        <v>63DCCD3315-42484</v>
      </c>
      <c r="AE3698">
        <f t="shared" si="752"/>
        <v>1</v>
      </c>
    </row>
    <row r="3699" spans="1:31" x14ac:dyDescent="0.25">
      <c r="A3699" s="436" t="str">
        <f t="shared" si="742"/>
        <v>DC2CT27-DC-7</v>
      </c>
      <c r="B3699" s="436">
        <f>COUNTIF(AC$4:AC3699,AC3699)</f>
        <v>7</v>
      </c>
      <c r="C3699" s="436" t="str">
        <f t="shared" si="743"/>
        <v>DC2CT27-DC</v>
      </c>
      <c r="D3699" s="436">
        <f>VLOOKUP(C3699,'LICH THI'!C:AA,12,0)</f>
        <v>22</v>
      </c>
      <c r="E3699" s="436">
        <f>VLOOKUP(C3699,'LICH THI'!C:AA,13,0)</f>
        <v>0</v>
      </c>
      <c r="F3699" s="436" t="str">
        <f t="shared" si="753"/>
        <v/>
      </c>
      <c r="G3699" s="436" t="str">
        <f>VLOOKUP(C3699,'LICH THI'!C:AA,14,0)</f>
        <v/>
      </c>
      <c r="H3699" s="436" t="str">
        <f t="shared" si="744"/>
        <v/>
      </c>
      <c r="I3699" s="436" t="str">
        <f t="shared" si="745"/>
        <v>Phạm Trung Hiếu</v>
      </c>
      <c r="J3699" s="436"/>
      <c r="K3699" s="436">
        <f t="shared" si="746"/>
        <v>1</v>
      </c>
      <c r="L3699" s="436" t="str">
        <f t="shared" si="747"/>
        <v>DC2CT27-DC-1</v>
      </c>
      <c r="M3699" s="436" t="str">
        <f t="shared" si="748"/>
        <v/>
      </c>
      <c r="N3699" s="437" t="e">
        <f t="shared" si="754"/>
        <v>#VALUE!</v>
      </c>
      <c r="O3699" s="437"/>
      <c r="P3699" s="430" t="str">
        <f t="shared" si="749"/>
        <v/>
      </c>
      <c r="U3699" s="177">
        <v>18</v>
      </c>
      <c r="V3699" s="177" t="s">
        <v>2935</v>
      </c>
      <c r="W3699" s="177" t="s">
        <v>3277</v>
      </c>
      <c r="X3699" s="177" t="s">
        <v>2754</v>
      </c>
      <c r="Y3699" s="177" t="s">
        <v>4134</v>
      </c>
      <c r="Z3699" s="177" t="s">
        <v>4109</v>
      </c>
      <c r="AA3699" s="525" t="s">
        <v>3481</v>
      </c>
      <c r="AB3699" s="399" t="str">
        <f t="shared" si="750"/>
        <v>DC2CT27</v>
      </c>
      <c r="AC3699" s="399" t="str">
        <f t="shared" si="751"/>
        <v>DC2CT27-DC</v>
      </c>
      <c r="AD3699" t="str">
        <f>Y3699&amp;"-"&amp;VLOOKUP(AC3699,'LICH THI'!C:AA,9,0)</f>
        <v>64DCDB3087-42484</v>
      </c>
      <c r="AE3699">
        <f t="shared" si="752"/>
        <v>1</v>
      </c>
    </row>
    <row r="3700" spans="1:31" x14ac:dyDescent="0.25">
      <c r="A3700" s="436" t="str">
        <f t="shared" si="742"/>
        <v>DC2CT27-DC-8</v>
      </c>
      <c r="B3700" s="436">
        <f>COUNTIF(AC$4:AC3700,AC3700)</f>
        <v>8</v>
      </c>
      <c r="C3700" s="436" t="str">
        <f t="shared" si="743"/>
        <v>DC2CT27-DC</v>
      </c>
      <c r="D3700" s="436">
        <f>VLOOKUP(C3700,'LICH THI'!C:AA,12,0)</f>
        <v>22</v>
      </c>
      <c r="E3700" s="436">
        <f>VLOOKUP(C3700,'LICH THI'!C:AA,13,0)</f>
        <v>0</v>
      </c>
      <c r="F3700" s="436" t="str">
        <f t="shared" si="753"/>
        <v/>
      </c>
      <c r="G3700" s="436" t="str">
        <f>VLOOKUP(C3700,'LICH THI'!C:AA,14,0)</f>
        <v/>
      </c>
      <c r="H3700" s="436" t="str">
        <f t="shared" si="744"/>
        <v/>
      </c>
      <c r="I3700" s="436" t="str">
        <f t="shared" si="745"/>
        <v>Nguyễn Văn Hưng</v>
      </c>
      <c r="J3700" s="436"/>
      <c r="K3700" s="436">
        <f t="shared" si="746"/>
        <v>1</v>
      </c>
      <c r="L3700" s="436" t="str">
        <f t="shared" si="747"/>
        <v>DC2CT27-DC-1</v>
      </c>
      <c r="M3700" s="436" t="str">
        <f t="shared" si="748"/>
        <v/>
      </c>
      <c r="N3700" s="437" t="e">
        <f t="shared" si="754"/>
        <v>#VALUE!</v>
      </c>
      <c r="O3700" s="437"/>
      <c r="P3700" s="430" t="str">
        <f t="shared" si="749"/>
        <v/>
      </c>
      <c r="U3700" s="177">
        <v>11</v>
      </c>
      <c r="V3700" s="177" t="s">
        <v>2603</v>
      </c>
      <c r="W3700" s="177" t="s">
        <v>2741</v>
      </c>
      <c r="X3700" s="177" t="s">
        <v>2804</v>
      </c>
      <c r="Y3700" s="177" t="s">
        <v>4121</v>
      </c>
      <c r="Z3700" s="177" t="s">
        <v>4109</v>
      </c>
      <c r="AA3700" s="525" t="s">
        <v>3248</v>
      </c>
      <c r="AB3700" s="399" t="str">
        <f t="shared" si="750"/>
        <v>DC2CT27</v>
      </c>
      <c r="AC3700" s="399" t="str">
        <f t="shared" si="751"/>
        <v>DC2CT27-DC</v>
      </c>
      <c r="AD3700" t="str">
        <f>Y3700&amp;"-"&amp;VLOOKUP(AC3700,'LICH THI'!C:AA,9,0)</f>
        <v>62DCCD3046-42484</v>
      </c>
      <c r="AE3700">
        <f t="shared" si="752"/>
        <v>1</v>
      </c>
    </row>
    <row r="3701" spans="1:31" x14ac:dyDescent="0.25">
      <c r="A3701" s="436" t="str">
        <f t="shared" si="742"/>
        <v>DC2CT27-DC-9</v>
      </c>
      <c r="B3701" s="436">
        <f>COUNTIF(AC$4:AC3701,AC3701)</f>
        <v>9</v>
      </c>
      <c r="C3701" s="436" t="str">
        <f t="shared" si="743"/>
        <v>DC2CT27-DC</v>
      </c>
      <c r="D3701" s="436">
        <f>VLOOKUP(C3701,'LICH THI'!C:AA,12,0)</f>
        <v>22</v>
      </c>
      <c r="E3701" s="436">
        <f>VLOOKUP(C3701,'LICH THI'!C:AA,13,0)</f>
        <v>0</v>
      </c>
      <c r="F3701" s="436" t="str">
        <f t="shared" si="753"/>
        <v/>
      </c>
      <c r="G3701" s="436" t="str">
        <f>VLOOKUP(C3701,'LICH THI'!C:AA,14,0)</f>
        <v/>
      </c>
      <c r="H3701" s="436" t="str">
        <f t="shared" si="744"/>
        <v/>
      </c>
      <c r="I3701" s="436" t="str">
        <f t="shared" si="745"/>
        <v>Nguyễn Văn Kiên</v>
      </c>
      <c r="J3701" s="436"/>
      <c r="K3701" s="436">
        <f t="shared" si="746"/>
        <v>1</v>
      </c>
      <c r="L3701" s="436" t="str">
        <f t="shared" si="747"/>
        <v>DC2CT27-DC-1</v>
      </c>
      <c r="M3701" s="436" t="str">
        <f t="shared" si="748"/>
        <v/>
      </c>
      <c r="N3701" s="437" t="e">
        <f t="shared" si="754"/>
        <v>#VALUE!</v>
      </c>
      <c r="O3701" s="437"/>
      <c r="P3701" s="430" t="str">
        <f t="shared" si="749"/>
        <v/>
      </c>
      <c r="U3701" s="177">
        <v>12</v>
      </c>
      <c r="V3701" s="177" t="s">
        <v>2603</v>
      </c>
      <c r="W3701" s="177" t="s">
        <v>2741</v>
      </c>
      <c r="X3701" s="177" t="s">
        <v>2762</v>
      </c>
      <c r="Y3701" s="177" t="s">
        <v>4122</v>
      </c>
      <c r="Z3701" s="177" t="s">
        <v>4109</v>
      </c>
      <c r="AA3701" s="525" t="s">
        <v>4123</v>
      </c>
      <c r="AB3701" s="399" t="str">
        <f t="shared" si="750"/>
        <v>DC2CT27</v>
      </c>
      <c r="AC3701" s="399" t="str">
        <f t="shared" si="751"/>
        <v>DC2CT27-DC</v>
      </c>
      <c r="AD3701" t="str">
        <f>Y3701&amp;"-"&amp;VLOOKUP(AC3701,'LICH THI'!C:AA,9,0)</f>
        <v>62DCCD3052-42484</v>
      </c>
      <c r="AE3701">
        <f t="shared" si="752"/>
        <v>1</v>
      </c>
    </row>
    <row r="3702" spans="1:31" x14ac:dyDescent="0.25">
      <c r="A3702" s="436" t="str">
        <f t="shared" si="742"/>
        <v>DC2CT27-DC-10</v>
      </c>
      <c r="B3702" s="436">
        <f>COUNTIF(AC$4:AC3702,AC3702)</f>
        <v>10</v>
      </c>
      <c r="C3702" s="436" t="str">
        <f t="shared" si="743"/>
        <v>DC2CT27-DC</v>
      </c>
      <c r="D3702" s="436">
        <f>VLOOKUP(C3702,'LICH THI'!C:AA,12,0)</f>
        <v>22</v>
      </c>
      <c r="E3702" s="436">
        <f>VLOOKUP(C3702,'LICH THI'!C:AA,13,0)</f>
        <v>0</v>
      </c>
      <c r="F3702" s="436" t="str">
        <f t="shared" si="753"/>
        <v/>
      </c>
      <c r="G3702" s="436" t="str">
        <f>VLOOKUP(C3702,'LICH THI'!C:AA,14,0)</f>
        <v/>
      </c>
      <c r="H3702" s="436" t="str">
        <f t="shared" si="744"/>
        <v/>
      </c>
      <c r="I3702" s="436" t="str">
        <f t="shared" si="745"/>
        <v>Tạ Tuấn Linh</v>
      </c>
      <c r="J3702" s="436"/>
      <c r="K3702" s="436">
        <f t="shared" si="746"/>
        <v>1</v>
      </c>
      <c r="L3702" s="436" t="str">
        <f t="shared" si="747"/>
        <v>DC2CT27-DC-1</v>
      </c>
      <c r="M3702" s="436" t="str">
        <f t="shared" si="748"/>
        <v/>
      </c>
      <c r="N3702" s="437" t="e">
        <f t="shared" si="754"/>
        <v>#VALUE!</v>
      </c>
      <c r="O3702" s="437"/>
      <c r="P3702" s="430" t="str">
        <f t="shared" si="749"/>
        <v/>
      </c>
      <c r="U3702" s="177">
        <v>13</v>
      </c>
      <c r="V3702" s="177" t="s">
        <v>2603</v>
      </c>
      <c r="W3702" s="177" t="s">
        <v>4124</v>
      </c>
      <c r="X3702" s="177" t="s">
        <v>2670</v>
      </c>
      <c r="Y3702" s="177" t="s">
        <v>4125</v>
      </c>
      <c r="Z3702" s="177" t="s">
        <v>4109</v>
      </c>
      <c r="AA3702" s="525" t="s">
        <v>4126</v>
      </c>
      <c r="AB3702" s="399" t="str">
        <f t="shared" si="750"/>
        <v>DC2CT27</v>
      </c>
      <c r="AC3702" s="399" t="str">
        <f t="shared" si="751"/>
        <v>DC2CT27-DC</v>
      </c>
      <c r="AD3702" t="str">
        <f>Y3702&amp;"-"&amp;VLOOKUP(AC3702,'LICH THI'!C:AA,9,0)</f>
        <v>62DCCD3058-42484</v>
      </c>
      <c r="AE3702">
        <f t="shared" si="752"/>
        <v>1</v>
      </c>
    </row>
    <row r="3703" spans="1:31" x14ac:dyDescent="0.25">
      <c r="A3703" s="436" t="str">
        <f t="shared" si="742"/>
        <v>DC2CT27-DC-11</v>
      </c>
      <c r="B3703" s="436">
        <f>COUNTIF(AC$4:AC3703,AC3703)</f>
        <v>11</v>
      </c>
      <c r="C3703" s="436" t="str">
        <f t="shared" si="743"/>
        <v>DC2CT27-DC</v>
      </c>
      <c r="D3703" s="436">
        <f>VLOOKUP(C3703,'LICH THI'!C:AA,12,0)</f>
        <v>22</v>
      </c>
      <c r="E3703" s="436">
        <f>VLOOKUP(C3703,'LICH THI'!C:AA,13,0)</f>
        <v>0</v>
      </c>
      <c r="F3703" s="436" t="str">
        <f t="shared" si="753"/>
        <v/>
      </c>
      <c r="G3703" s="436" t="str">
        <f>VLOOKUP(C3703,'LICH THI'!C:AA,14,0)</f>
        <v/>
      </c>
      <c r="H3703" s="436" t="str">
        <f t="shared" si="744"/>
        <v/>
      </c>
      <c r="I3703" s="436" t="str">
        <f t="shared" si="745"/>
        <v>Phạm Huyền Mai</v>
      </c>
      <c r="J3703" s="436"/>
      <c r="K3703" s="436">
        <f t="shared" si="746"/>
        <v>1</v>
      </c>
      <c r="L3703" s="436" t="str">
        <f t="shared" si="747"/>
        <v>DC2CT27-DC-1</v>
      </c>
      <c r="M3703" s="436" t="str">
        <f t="shared" si="748"/>
        <v/>
      </c>
      <c r="N3703" s="437" t="e">
        <f t="shared" si="754"/>
        <v>#VALUE!</v>
      </c>
      <c r="O3703" s="437"/>
      <c r="P3703" s="430" t="str">
        <f t="shared" si="749"/>
        <v/>
      </c>
      <c r="U3703" s="177">
        <v>4</v>
      </c>
      <c r="V3703" s="177" t="s">
        <v>3102</v>
      </c>
      <c r="W3703" s="177" t="s">
        <v>3129</v>
      </c>
      <c r="X3703" s="177" t="s">
        <v>3130</v>
      </c>
      <c r="Y3703" s="177" t="s">
        <v>3131</v>
      </c>
      <c r="Z3703" s="177" t="s">
        <v>4109</v>
      </c>
      <c r="AA3703" s="525" t="s">
        <v>3132</v>
      </c>
      <c r="AB3703" s="399" t="str">
        <f t="shared" si="750"/>
        <v>DC2CT27</v>
      </c>
      <c r="AC3703" s="399" t="str">
        <f t="shared" si="751"/>
        <v>DC2CT27-DC</v>
      </c>
      <c r="AD3703" t="str">
        <f>Y3703&amp;"-"&amp;VLOOKUP(AC3703,'LICH THI'!C:AA,9,0)</f>
        <v>62DCCD3062-42484</v>
      </c>
      <c r="AE3703">
        <f t="shared" si="752"/>
        <v>1</v>
      </c>
    </row>
    <row r="3704" spans="1:31" x14ac:dyDescent="0.25">
      <c r="A3704" s="436" t="str">
        <f t="shared" si="742"/>
        <v>DC2CT27-DC-12</v>
      </c>
      <c r="B3704" s="436">
        <f>COUNTIF(AC$4:AC3704,AC3704)</f>
        <v>12</v>
      </c>
      <c r="C3704" s="436" t="str">
        <f t="shared" si="743"/>
        <v>DC2CT27-DC</v>
      </c>
      <c r="D3704" s="436">
        <f>VLOOKUP(C3704,'LICH THI'!C:AA,12,0)</f>
        <v>22</v>
      </c>
      <c r="E3704" s="436">
        <f>VLOOKUP(C3704,'LICH THI'!C:AA,13,0)</f>
        <v>0</v>
      </c>
      <c r="F3704" s="436" t="str">
        <f t="shared" si="753"/>
        <v/>
      </c>
      <c r="G3704" s="436" t="str">
        <f>VLOOKUP(C3704,'LICH THI'!C:AA,14,0)</f>
        <v/>
      </c>
      <c r="H3704" s="436" t="str">
        <f t="shared" si="744"/>
        <v/>
      </c>
      <c r="I3704" s="436" t="str">
        <f t="shared" si="745"/>
        <v>Nguyễn Văn Mạnh</v>
      </c>
      <c r="J3704" s="436"/>
      <c r="K3704" s="436">
        <f t="shared" si="746"/>
        <v>1</v>
      </c>
      <c r="L3704" s="436" t="str">
        <f t="shared" si="747"/>
        <v>DC2CT27-DC-1</v>
      </c>
      <c r="M3704" s="436" t="str">
        <f t="shared" si="748"/>
        <v/>
      </c>
      <c r="N3704" s="437" t="e">
        <f t="shared" si="754"/>
        <v>#VALUE!</v>
      </c>
      <c r="O3704" s="437"/>
      <c r="P3704" s="430" t="str">
        <f t="shared" si="749"/>
        <v/>
      </c>
      <c r="U3704" s="177">
        <v>5</v>
      </c>
      <c r="V3704" s="177" t="s">
        <v>3102</v>
      </c>
      <c r="W3704" s="177" t="s">
        <v>2741</v>
      </c>
      <c r="X3704" s="177" t="s">
        <v>2930</v>
      </c>
      <c r="Y3704" s="177" t="s">
        <v>3135</v>
      </c>
      <c r="Z3704" s="177" t="s">
        <v>4109</v>
      </c>
      <c r="AA3704" s="525" t="s">
        <v>3136</v>
      </c>
      <c r="AB3704" s="399" t="str">
        <f t="shared" si="750"/>
        <v>DC2CT27</v>
      </c>
      <c r="AC3704" s="399" t="str">
        <f t="shared" si="751"/>
        <v>DC2CT27-DC</v>
      </c>
      <c r="AD3704" t="str">
        <f>Y3704&amp;"-"&amp;VLOOKUP(AC3704,'LICH THI'!C:AA,9,0)</f>
        <v>62DCCD2049-42484</v>
      </c>
      <c r="AE3704">
        <f t="shared" si="752"/>
        <v>1</v>
      </c>
    </row>
    <row r="3705" spans="1:31" x14ac:dyDescent="0.25">
      <c r="A3705" s="436" t="str">
        <f t="shared" si="742"/>
        <v>DC2CT27-DC-13</v>
      </c>
      <c r="B3705" s="436">
        <f>COUNTIF(AC$4:AC3705,AC3705)</f>
        <v>13</v>
      </c>
      <c r="C3705" s="436" t="str">
        <f t="shared" si="743"/>
        <v>DC2CT27-DC</v>
      </c>
      <c r="D3705" s="436">
        <f>VLOOKUP(C3705,'LICH THI'!C:AA,12,0)</f>
        <v>22</v>
      </c>
      <c r="E3705" s="436">
        <f>VLOOKUP(C3705,'LICH THI'!C:AA,13,0)</f>
        <v>0</v>
      </c>
      <c r="F3705" s="436" t="str">
        <f t="shared" si="753"/>
        <v/>
      </c>
      <c r="G3705" s="436" t="str">
        <f>VLOOKUP(C3705,'LICH THI'!C:AA,14,0)</f>
        <v/>
      </c>
      <c r="H3705" s="436" t="str">
        <f t="shared" si="744"/>
        <v/>
      </c>
      <c r="I3705" s="436" t="str">
        <f t="shared" si="745"/>
        <v>Nguyễn Văn Nam</v>
      </c>
      <c r="J3705" s="436"/>
      <c r="K3705" s="436">
        <f t="shared" si="746"/>
        <v>1</v>
      </c>
      <c r="L3705" s="436" t="str">
        <f t="shared" si="747"/>
        <v>DC2CT27-DC-1</v>
      </c>
      <c r="M3705" s="436" t="str">
        <f t="shared" si="748"/>
        <v/>
      </c>
      <c r="N3705" s="437" t="e">
        <f t="shared" si="754"/>
        <v>#VALUE!</v>
      </c>
      <c r="O3705" s="437"/>
      <c r="P3705" s="430" t="str">
        <f t="shared" si="749"/>
        <v/>
      </c>
      <c r="U3705" s="177">
        <v>19</v>
      </c>
      <c r="V3705" s="177" t="s">
        <v>3761</v>
      </c>
      <c r="W3705" s="177" t="s">
        <v>2741</v>
      </c>
      <c r="X3705" s="177" t="s">
        <v>2773</v>
      </c>
      <c r="Y3705" s="177" t="s">
        <v>4135</v>
      </c>
      <c r="Z3705" s="177" t="s">
        <v>4109</v>
      </c>
      <c r="AA3705" s="525" t="s">
        <v>4136</v>
      </c>
      <c r="AB3705" s="399" t="str">
        <f t="shared" si="750"/>
        <v>DC2CT27</v>
      </c>
      <c r="AC3705" s="399" t="str">
        <f t="shared" si="751"/>
        <v>DC2CT27-DC</v>
      </c>
      <c r="AD3705" t="str">
        <f>Y3705&amp;"-"&amp;VLOOKUP(AC3705,'LICH THI'!C:AA,9,0)</f>
        <v>64DCDD3135-42484</v>
      </c>
      <c r="AE3705">
        <f t="shared" si="752"/>
        <v>1</v>
      </c>
    </row>
    <row r="3706" spans="1:31" x14ac:dyDescent="0.25">
      <c r="A3706" s="436" t="str">
        <f t="shared" si="742"/>
        <v>DC2CT27-DC-14</v>
      </c>
      <c r="B3706" s="436">
        <f>COUNTIF(AC$4:AC3706,AC3706)</f>
        <v>14</v>
      </c>
      <c r="C3706" s="436" t="str">
        <f t="shared" si="743"/>
        <v>DC2CT27-DC</v>
      </c>
      <c r="D3706" s="436">
        <f>VLOOKUP(C3706,'LICH THI'!C:AA,12,0)</f>
        <v>22</v>
      </c>
      <c r="E3706" s="436">
        <f>VLOOKUP(C3706,'LICH THI'!C:AA,13,0)</f>
        <v>0</v>
      </c>
      <c r="F3706" s="436" t="str">
        <f t="shared" si="753"/>
        <v/>
      </c>
      <c r="G3706" s="436" t="str">
        <f>VLOOKUP(C3706,'LICH THI'!C:AA,14,0)</f>
        <v/>
      </c>
      <c r="H3706" s="436" t="str">
        <f t="shared" si="744"/>
        <v/>
      </c>
      <c r="I3706" s="436" t="str">
        <f t="shared" si="745"/>
        <v>Nguyễn Mạnh Ninh</v>
      </c>
      <c r="J3706" s="436"/>
      <c r="K3706" s="436">
        <f t="shared" si="746"/>
        <v>1</v>
      </c>
      <c r="L3706" s="436" t="str">
        <f t="shared" si="747"/>
        <v>DC2CT27-DC-1</v>
      </c>
      <c r="M3706" s="436" t="str">
        <f t="shared" si="748"/>
        <v/>
      </c>
      <c r="N3706" s="437" t="e">
        <f t="shared" si="754"/>
        <v>#VALUE!</v>
      </c>
      <c r="O3706" s="437"/>
      <c r="P3706" s="430" t="str">
        <f t="shared" si="749"/>
        <v/>
      </c>
      <c r="U3706" s="177">
        <v>7</v>
      </c>
      <c r="V3706" s="177" t="s">
        <v>3102</v>
      </c>
      <c r="W3706" s="177" t="s">
        <v>2734</v>
      </c>
      <c r="X3706" s="177" t="s">
        <v>3629</v>
      </c>
      <c r="Y3706" s="177" t="s">
        <v>4111</v>
      </c>
      <c r="Z3706" s="177" t="s">
        <v>4109</v>
      </c>
      <c r="AA3706" s="525" t="s">
        <v>4112</v>
      </c>
      <c r="AB3706" s="399" t="str">
        <f t="shared" si="750"/>
        <v>DC2CT27</v>
      </c>
      <c r="AC3706" s="399" t="str">
        <f t="shared" si="751"/>
        <v>DC2CT27-DC</v>
      </c>
      <c r="AD3706" t="str">
        <f>Y3706&amp;"-"&amp;VLOOKUP(AC3706,'LICH THI'!C:AA,9,0)</f>
        <v>62DCCD2050-42484</v>
      </c>
      <c r="AE3706">
        <f t="shared" si="752"/>
        <v>1</v>
      </c>
    </row>
    <row r="3707" spans="1:31" x14ac:dyDescent="0.25">
      <c r="A3707" s="436" t="str">
        <f t="shared" si="742"/>
        <v>DC2CT27-DC-15</v>
      </c>
      <c r="B3707" s="436">
        <f>COUNTIF(AC$4:AC3707,AC3707)</f>
        <v>15</v>
      </c>
      <c r="C3707" s="436" t="str">
        <f t="shared" si="743"/>
        <v>DC2CT27-DC</v>
      </c>
      <c r="D3707" s="436">
        <f>VLOOKUP(C3707,'LICH THI'!C:AA,12,0)</f>
        <v>22</v>
      </c>
      <c r="E3707" s="436">
        <f>VLOOKUP(C3707,'LICH THI'!C:AA,13,0)</f>
        <v>0</v>
      </c>
      <c r="F3707" s="436" t="str">
        <f t="shared" si="753"/>
        <v/>
      </c>
      <c r="G3707" s="436" t="str">
        <f>VLOOKUP(C3707,'LICH THI'!C:AA,14,0)</f>
        <v/>
      </c>
      <c r="H3707" s="436" t="str">
        <f t="shared" si="744"/>
        <v/>
      </c>
      <c r="I3707" s="436" t="str">
        <f t="shared" si="745"/>
        <v>Lại Văn Nghị</v>
      </c>
      <c r="J3707" s="436"/>
      <c r="K3707" s="436">
        <f t="shared" si="746"/>
        <v>1</v>
      </c>
      <c r="L3707" s="436" t="str">
        <f t="shared" si="747"/>
        <v>DC2CT27-DC-1</v>
      </c>
      <c r="M3707" s="436" t="str">
        <f t="shared" si="748"/>
        <v/>
      </c>
      <c r="N3707" s="437" t="e">
        <f t="shared" si="754"/>
        <v>#VALUE!</v>
      </c>
      <c r="O3707" s="437"/>
      <c r="P3707" s="430" t="str">
        <f t="shared" si="749"/>
        <v/>
      </c>
      <c r="U3707" s="177">
        <v>6</v>
      </c>
      <c r="V3707" s="177" t="s">
        <v>3102</v>
      </c>
      <c r="W3707" s="177" t="s">
        <v>3140</v>
      </c>
      <c r="X3707" s="177" t="s">
        <v>3141</v>
      </c>
      <c r="Y3707" s="177" t="s">
        <v>3142</v>
      </c>
      <c r="Z3707" s="177" t="s">
        <v>4109</v>
      </c>
      <c r="AA3707" s="525" t="s">
        <v>3143</v>
      </c>
      <c r="AB3707" s="399" t="str">
        <f t="shared" si="750"/>
        <v>DC2CT27</v>
      </c>
      <c r="AC3707" s="399" t="str">
        <f t="shared" si="751"/>
        <v>DC2CT27-DC</v>
      </c>
      <c r="AD3707" t="str">
        <f>Y3707&amp;"-"&amp;VLOOKUP(AC3707,'LICH THI'!C:AA,9,0)</f>
        <v>62DCCD3068-42484</v>
      </c>
      <c r="AE3707">
        <f t="shared" si="752"/>
        <v>1</v>
      </c>
    </row>
    <row r="3708" spans="1:31" x14ac:dyDescent="0.25">
      <c r="A3708" s="436" t="str">
        <f t="shared" si="742"/>
        <v>DC2CT27-DC-16</v>
      </c>
      <c r="B3708" s="436">
        <f>COUNTIF(AC$4:AC3708,AC3708)</f>
        <v>16</v>
      </c>
      <c r="C3708" s="436" t="str">
        <f t="shared" si="743"/>
        <v>DC2CT27-DC</v>
      </c>
      <c r="D3708" s="436">
        <f>VLOOKUP(C3708,'LICH THI'!C:AA,12,0)</f>
        <v>22</v>
      </c>
      <c r="E3708" s="436">
        <f>VLOOKUP(C3708,'LICH THI'!C:AA,13,0)</f>
        <v>0</v>
      </c>
      <c r="F3708" s="436" t="str">
        <f t="shared" si="753"/>
        <v/>
      </c>
      <c r="G3708" s="436" t="str">
        <f>VLOOKUP(C3708,'LICH THI'!C:AA,14,0)</f>
        <v/>
      </c>
      <c r="H3708" s="436" t="str">
        <f t="shared" si="744"/>
        <v/>
      </c>
      <c r="I3708" s="436" t="str">
        <f t="shared" si="745"/>
        <v>Ngô Việt Phương</v>
      </c>
      <c r="J3708" s="436"/>
      <c r="K3708" s="436">
        <f t="shared" si="746"/>
        <v>1</v>
      </c>
      <c r="L3708" s="436" t="str">
        <f t="shared" si="747"/>
        <v>DC2CT27-DC-1</v>
      </c>
      <c r="M3708" s="436" t="str">
        <f t="shared" si="748"/>
        <v/>
      </c>
      <c r="N3708" s="437" t="e">
        <f t="shared" si="754"/>
        <v>#VALUE!</v>
      </c>
      <c r="O3708" s="437"/>
      <c r="P3708" s="430" t="str">
        <f t="shared" si="749"/>
        <v/>
      </c>
      <c r="U3708" s="177">
        <v>17</v>
      </c>
      <c r="V3708" s="177" t="s">
        <v>4130</v>
      </c>
      <c r="W3708" s="177" t="s">
        <v>4131</v>
      </c>
      <c r="X3708" s="177" t="s">
        <v>2717</v>
      </c>
      <c r="Y3708" s="177" t="s">
        <v>4132</v>
      </c>
      <c r="Z3708" s="177" t="s">
        <v>4109</v>
      </c>
      <c r="AA3708" s="525" t="s">
        <v>4133</v>
      </c>
      <c r="AB3708" s="399" t="str">
        <f t="shared" si="750"/>
        <v>DC2CT27</v>
      </c>
      <c r="AC3708" s="399" t="str">
        <f t="shared" si="751"/>
        <v>DC2CT27-DC</v>
      </c>
      <c r="AD3708" t="str">
        <f>Y3708&amp;"-"&amp;VLOOKUP(AC3708,'LICH THI'!C:AA,9,0)</f>
        <v>63DCCS3005-42484</v>
      </c>
      <c r="AE3708">
        <f t="shared" si="752"/>
        <v>1</v>
      </c>
    </row>
    <row r="3709" spans="1:31" x14ac:dyDescent="0.25">
      <c r="A3709" s="436" t="str">
        <f t="shared" si="742"/>
        <v>DC2CT27-DC-17</v>
      </c>
      <c r="B3709" s="436">
        <f>COUNTIF(AC$4:AC3709,AC3709)</f>
        <v>17</v>
      </c>
      <c r="C3709" s="436" t="str">
        <f t="shared" si="743"/>
        <v>DC2CT27-DC</v>
      </c>
      <c r="D3709" s="436">
        <f>VLOOKUP(C3709,'LICH THI'!C:AA,12,0)</f>
        <v>22</v>
      </c>
      <c r="E3709" s="436">
        <f>VLOOKUP(C3709,'LICH THI'!C:AA,13,0)</f>
        <v>0</v>
      </c>
      <c r="F3709" s="436" t="str">
        <f t="shared" si="753"/>
        <v/>
      </c>
      <c r="G3709" s="436" t="str">
        <f>VLOOKUP(C3709,'LICH THI'!C:AA,14,0)</f>
        <v/>
      </c>
      <c r="H3709" s="436" t="str">
        <f t="shared" si="744"/>
        <v/>
      </c>
      <c r="I3709" s="436" t="str">
        <f t="shared" si="745"/>
        <v>Nguyễn Văn Sinh</v>
      </c>
      <c r="J3709" s="436"/>
      <c r="K3709" s="436">
        <f t="shared" si="746"/>
        <v>1</v>
      </c>
      <c r="L3709" s="436" t="str">
        <f t="shared" si="747"/>
        <v>DC2CT27-DC-1</v>
      </c>
      <c r="M3709" s="436" t="str">
        <f t="shared" si="748"/>
        <v/>
      </c>
      <c r="N3709" s="437" t="e">
        <f t="shared" si="754"/>
        <v>#VALUE!</v>
      </c>
      <c r="O3709" s="437"/>
      <c r="P3709" s="430" t="str">
        <f t="shared" si="749"/>
        <v/>
      </c>
      <c r="U3709" s="177">
        <v>14</v>
      </c>
      <c r="V3709" s="177" t="s">
        <v>2603</v>
      </c>
      <c r="W3709" s="177" t="s">
        <v>2741</v>
      </c>
      <c r="X3709" s="177" t="s">
        <v>3172</v>
      </c>
      <c r="Y3709" s="177" t="s">
        <v>3173</v>
      </c>
      <c r="Z3709" s="177" t="s">
        <v>4109</v>
      </c>
      <c r="AA3709" s="525" t="s">
        <v>3174</v>
      </c>
      <c r="AB3709" s="399" t="str">
        <f t="shared" si="750"/>
        <v>DC2CT27</v>
      </c>
      <c r="AC3709" s="399" t="str">
        <f t="shared" si="751"/>
        <v>DC2CT27-DC</v>
      </c>
      <c r="AD3709" t="str">
        <f>Y3709&amp;"-"&amp;VLOOKUP(AC3709,'LICH THI'!C:AA,9,0)</f>
        <v>62DCCD3083-42484</v>
      </c>
      <c r="AE3709">
        <f t="shared" si="752"/>
        <v>1</v>
      </c>
    </row>
    <row r="3710" spans="1:31" x14ac:dyDescent="0.25">
      <c r="A3710" s="436" t="str">
        <f t="shared" si="742"/>
        <v>DC2CT27-DC-18</v>
      </c>
      <c r="B3710" s="436">
        <f>COUNTIF(AC$4:AC3710,AC3710)</f>
        <v>18</v>
      </c>
      <c r="C3710" s="436" t="str">
        <f t="shared" si="743"/>
        <v>DC2CT27-DC</v>
      </c>
      <c r="D3710" s="436">
        <f>VLOOKUP(C3710,'LICH THI'!C:AA,12,0)</f>
        <v>22</v>
      </c>
      <c r="E3710" s="436">
        <f>VLOOKUP(C3710,'LICH THI'!C:AA,13,0)</f>
        <v>0</v>
      </c>
      <c r="F3710" s="436" t="str">
        <f t="shared" si="753"/>
        <v/>
      </c>
      <c r="G3710" s="436" t="str">
        <f>VLOOKUP(C3710,'LICH THI'!C:AA,14,0)</f>
        <v/>
      </c>
      <c r="H3710" s="436" t="str">
        <f t="shared" si="744"/>
        <v/>
      </c>
      <c r="I3710" s="436" t="str">
        <f t="shared" si="745"/>
        <v>Trần Văn Toan</v>
      </c>
      <c r="J3710" s="436"/>
      <c r="K3710" s="436">
        <f t="shared" si="746"/>
        <v>1</v>
      </c>
      <c r="L3710" s="436" t="str">
        <f t="shared" si="747"/>
        <v>DC2CT27-DC-1</v>
      </c>
      <c r="M3710" s="436" t="str">
        <f t="shared" si="748"/>
        <v/>
      </c>
      <c r="N3710" s="437" t="e">
        <f t="shared" si="754"/>
        <v>#VALUE!</v>
      </c>
      <c r="O3710" s="437"/>
      <c r="P3710" s="430" t="str">
        <f t="shared" si="749"/>
        <v/>
      </c>
      <c r="U3710" s="177">
        <v>21</v>
      </c>
      <c r="V3710" s="177" t="s">
        <v>3209</v>
      </c>
      <c r="W3710" s="177" t="s">
        <v>2757</v>
      </c>
      <c r="X3710" s="177" t="s">
        <v>4137</v>
      </c>
      <c r="Y3710" s="177" t="s">
        <v>4138</v>
      </c>
      <c r="Z3710" s="177" t="s">
        <v>4109</v>
      </c>
      <c r="AA3710" s="525" t="s">
        <v>4139</v>
      </c>
      <c r="AB3710" s="399" t="str">
        <f t="shared" si="750"/>
        <v>DC2CT27</v>
      </c>
      <c r="AC3710" s="399" t="str">
        <f t="shared" si="751"/>
        <v>DC2CT27-DC</v>
      </c>
      <c r="AD3710" t="str">
        <f>Y3710&amp;"-"&amp;VLOOKUP(AC3710,'LICH THI'!C:AA,9,0)</f>
        <v>63DCCD3059-42484</v>
      </c>
      <c r="AE3710">
        <f t="shared" si="752"/>
        <v>1</v>
      </c>
    </row>
    <row r="3711" spans="1:31" x14ac:dyDescent="0.25">
      <c r="A3711" s="436" t="str">
        <f t="shared" si="742"/>
        <v>DC2CT27-DC-19</v>
      </c>
      <c r="B3711" s="436">
        <f>COUNTIF(AC$4:AC3711,AC3711)</f>
        <v>19</v>
      </c>
      <c r="C3711" s="436" t="str">
        <f t="shared" si="743"/>
        <v>DC2CT27-DC</v>
      </c>
      <c r="D3711" s="436">
        <f>VLOOKUP(C3711,'LICH THI'!C:AA,12,0)</f>
        <v>22</v>
      </c>
      <c r="E3711" s="436">
        <f>VLOOKUP(C3711,'LICH THI'!C:AA,13,0)</f>
        <v>0</v>
      </c>
      <c r="F3711" s="436" t="str">
        <f t="shared" si="753"/>
        <v/>
      </c>
      <c r="G3711" s="436" t="str">
        <f>VLOOKUP(C3711,'LICH THI'!C:AA,14,0)</f>
        <v/>
      </c>
      <c r="H3711" s="436" t="str">
        <f t="shared" si="744"/>
        <v/>
      </c>
      <c r="I3711" s="436" t="str">
        <f t="shared" si="745"/>
        <v>Hứa Văn Toàn</v>
      </c>
      <c r="J3711" s="436"/>
      <c r="K3711" s="436">
        <f t="shared" si="746"/>
        <v>1</v>
      </c>
      <c r="L3711" s="436" t="str">
        <f t="shared" si="747"/>
        <v>DC2CT27-DC-1</v>
      </c>
      <c r="M3711" s="436" t="str">
        <f t="shared" si="748"/>
        <v/>
      </c>
      <c r="N3711" s="437" t="e">
        <f t="shared" si="754"/>
        <v>#VALUE!</v>
      </c>
      <c r="O3711" s="437"/>
      <c r="P3711" s="430" t="str">
        <f t="shared" si="749"/>
        <v/>
      </c>
      <c r="U3711" s="177">
        <v>22</v>
      </c>
      <c r="V3711" s="177" t="s">
        <v>3077</v>
      </c>
      <c r="W3711" s="177" t="s">
        <v>3932</v>
      </c>
      <c r="X3711" s="177" t="s">
        <v>2818</v>
      </c>
      <c r="Y3711" s="177" t="s">
        <v>3933</v>
      </c>
      <c r="Z3711" s="177" t="s">
        <v>4109</v>
      </c>
      <c r="AA3711" s="525" t="s">
        <v>2998</v>
      </c>
      <c r="AB3711" s="399" t="str">
        <f t="shared" si="750"/>
        <v>DC2CT27</v>
      </c>
      <c r="AC3711" s="399" t="str">
        <f t="shared" si="751"/>
        <v>DC2CT27-DC</v>
      </c>
      <c r="AD3711" t="str">
        <f>Y3711&amp;"-"&amp;VLOOKUP(AC3711,'LICH THI'!C:AA,9,0)</f>
        <v>64DCDB3164-42484</v>
      </c>
      <c r="AE3711">
        <f t="shared" si="752"/>
        <v>1</v>
      </c>
    </row>
    <row r="3712" spans="1:31" x14ac:dyDescent="0.25">
      <c r="A3712" s="436" t="str">
        <f t="shared" si="742"/>
        <v>DC2CT27-DC-20</v>
      </c>
      <c r="B3712" s="436">
        <f>COUNTIF(AC$4:AC3712,AC3712)</f>
        <v>20</v>
      </c>
      <c r="C3712" s="436" t="str">
        <f t="shared" si="743"/>
        <v>DC2CT27-DC</v>
      </c>
      <c r="D3712" s="436">
        <f>VLOOKUP(C3712,'LICH THI'!C:AA,12,0)</f>
        <v>22</v>
      </c>
      <c r="E3712" s="436">
        <f>VLOOKUP(C3712,'LICH THI'!C:AA,13,0)</f>
        <v>0</v>
      </c>
      <c r="F3712" s="436" t="str">
        <f t="shared" si="753"/>
        <v/>
      </c>
      <c r="G3712" s="436" t="str">
        <f>VLOOKUP(C3712,'LICH THI'!C:AA,14,0)</f>
        <v/>
      </c>
      <c r="H3712" s="436" t="str">
        <f t="shared" si="744"/>
        <v/>
      </c>
      <c r="I3712" s="436" t="str">
        <f t="shared" si="745"/>
        <v>Vũ Ngọc Tú</v>
      </c>
      <c r="J3712" s="436"/>
      <c r="K3712" s="436">
        <f t="shared" si="746"/>
        <v>1</v>
      </c>
      <c r="L3712" s="436" t="str">
        <f t="shared" si="747"/>
        <v>DC2CT27-DC-1</v>
      </c>
      <c r="M3712" s="436" t="str">
        <f t="shared" si="748"/>
        <v/>
      </c>
      <c r="N3712" s="437" t="e">
        <f t="shared" si="754"/>
        <v>#VALUE!</v>
      </c>
      <c r="O3712" s="437"/>
      <c r="P3712" s="430" t="str">
        <f t="shared" si="749"/>
        <v/>
      </c>
      <c r="U3712" s="177">
        <v>8</v>
      </c>
      <c r="V3712" s="177" t="s">
        <v>3102</v>
      </c>
      <c r="W3712" s="177" t="s">
        <v>4113</v>
      </c>
      <c r="X3712" s="177" t="s">
        <v>2697</v>
      </c>
      <c r="Y3712" s="177" t="s">
        <v>4114</v>
      </c>
      <c r="Z3712" s="177" t="s">
        <v>4109</v>
      </c>
      <c r="AA3712" s="525" t="s">
        <v>4115</v>
      </c>
      <c r="AB3712" s="399" t="str">
        <f t="shared" si="750"/>
        <v>DC2CT27</v>
      </c>
      <c r="AC3712" s="399" t="str">
        <f t="shared" si="751"/>
        <v>DC2CT27-DC</v>
      </c>
      <c r="AD3712" t="str">
        <f>Y3712&amp;"-"&amp;VLOOKUP(AC3712,'LICH THI'!C:AA,9,0)</f>
        <v>62DCCD3122-42484</v>
      </c>
      <c r="AE3712">
        <f t="shared" si="752"/>
        <v>1</v>
      </c>
    </row>
    <row r="3713" spans="1:31" x14ac:dyDescent="0.25">
      <c r="A3713" s="436" t="str">
        <f t="shared" si="742"/>
        <v>DC2CT27-DC-21</v>
      </c>
      <c r="B3713" s="436">
        <f>COUNTIF(AC$4:AC3713,AC3713)</f>
        <v>21</v>
      </c>
      <c r="C3713" s="436" t="str">
        <f t="shared" si="743"/>
        <v>DC2CT27-DC</v>
      </c>
      <c r="D3713" s="436">
        <f>VLOOKUP(C3713,'LICH THI'!C:AA,12,0)</f>
        <v>22</v>
      </c>
      <c r="E3713" s="436">
        <f>VLOOKUP(C3713,'LICH THI'!C:AA,13,0)</f>
        <v>0</v>
      </c>
      <c r="F3713" s="436" t="str">
        <f t="shared" si="753"/>
        <v/>
      </c>
      <c r="G3713" s="436" t="str">
        <f>VLOOKUP(C3713,'LICH THI'!C:AA,14,0)</f>
        <v/>
      </c>
      <c r="H3713" s="436" t="str">
        <f t="shared" si="744"/>
        <v/>
      </c>
      <c r="I3713" s="436" t="str">
        <f t="shared" si="745"/>
        <v>Nguyễn Anh Thuấn</v>
      </c>
      <c r="J3713" s="436"/>
      <c r="K3713" s="436">
        <f t="shared" si="746"/>
        <v>1</v>
      </c>
      <c r="L3713" s="436" t="str">
        <f t="shared" si="747"/>
        <v>DC2CT27-DC-1</v>
      </c>
      <c r="M3713" s="436" t="str">
        <f t="shared" si="748"/>
        <v/>
      </c>
      <c r="N3713" s="437" t="e">
        <f t="shared" si="754"/>
        <v>#VALUE!</v>
      </c>
      <c r="O3713" s="437"/>
      <c r="P3713" s="430" t="str">
        <f t="shared" si="749"/>
        <v/>
      </c>
      <c r="U3713" s="177">
        <v>15</v>
      </c>
      <c r="V3713" s="177" t="s">
        <v>2603</v>
      </c>
      <c r="W3713" s="177" t="s">
        <v>2995</v>
      </c>
      <c r="X3713" s="177" t="s">
        <v>3620</v>
      </c>
      <c r="Y3713" s="177" t="s">
        <v>3621</v>
      </c>
      <c r="Z3713" s="177" t="s">
        <v>4109</v>
      </c>
      <c r="AA3713" s="525" t="s">
        <v>3622</v>
      </c>
      <c r="AB3713" s="399" t="str">
        <f t="shared" si="750"/>
        <v>DC2CT27</v>
      </c>
      <c r="AC3713" s="399" t="str">
        <f t="shared" si="751"/>
        <v>DC2CT27-DC</v>
      </c>
      <c r="AD3713" t="str">
        <f>Y3713&amp;"-"&amp;VLOOKUP(AC3713,'LICH THI'!C:AA,9,0)</f>
        <v>62DCCD3105-42484</v>
      </c>
      <c r="AE3713">
        <f t="shared" si="752"/>
        <v>1</v>
      </c>
    </row>
    <row r="3714" spans="1:31" x14ac:dyDescent="0.25">
      <c r="A3714" s="436" t="str">
        <f t="shared" si="742"/>
        <v>DC2CT27-DC-22</v>
      </c>
      <c r="B3714" s="436">
        <f>COUNTIF(AC$4:AC3714,AC3714)</f>
        <v>22</v>
      </c>
      <c r="C3714" s="436" t="str">
        <f t="shared" si="743"/>
        <v>DC2CT27-DC</v>
      </c>
      <c r="D3714" s="436">
        <f>VLOOKUP(C3714,'LICH THI'!C:AA,12,0)</f>
        <v>22</v>
      </c>
      <c r="E3714" s="436">
        <f>VLOOKUP(C3714,'LICH THI'!C:AA,13,0)</f>
        <v>0</v>
      </c>
      <c r="F3714" s="436" t="str">
        <f t="shared" si="753"/>
        <v/>
      </c>
      <c r="G3714" s="436" t="str">
        <f>VLOOKUP(C3714,'LICH THI'!C:AA,14,0)</f>
        <v/>
      </c>
      <c r="H3714" s="436" t="str">
        <f t="shared" si="744"/>
        <v/>
      </c>
      <c r="I3714" s="436" t="str">
        <f t="shared" si="745"/>
        <v>Dương Tuấn Trọng</v>
      </c>
      <c r="J3714" s="436"/>
      <c r="K3714" s="436">
        <f t="shared" si="746"/>
        <v>1</v>
      </c>
      <c r="L3714" s="436" t="str">
        <f t="shared" si="747"/>
        <v>DC2CT27-DC-1</v>
      </c>
      <c r="M3714" s="436" t="str">
        <f t="shared" si="748"/>
        <v/>
      </c>
      <c r="N3714" s="437" t="e">
        <f t="shared" si="754"/>
        <v>#VALUE!</v>
      </c>
      <c r="O3714" s="437"/>
      <c r="P3714" s="430" t="str">
        <f t="shared" si="749"/>
        <v/>
      </c>
      <c r="U3714" s="177">
        <v>16</v>
      </c>
      <c r="V3714" s="177" t="s">
        <v>2609</v>
      </c>
      <c r="W3714" s="177" t="s">
        <v>2929</v>
      </c>
      <c r="X3714" s="177" t="s">
        <v>4127</v>
      </c>
      <c r="Y3714" s="177" t="s">
        <v>4128</v>
      </c>
      <c r="Z3714" s="177" t="s">
        <v>4109</v>
      </c>
      <c r="AA3714" s="525" t="s">
        <v>4129</v>
      </c>
      <c r="AB3714" s="399" t="str">
        <f t="shared" si="750"/>
        <v>DC2CT27</v>
      </c>
      <c r="AC3714" s="399" t="str">
        <f t="shared" si="751"/>
        <v>DC2CT27-DC</v>
      </c>
      <c r="AD3714" t="str">
        <f>Y3714&amp;"-"&amp;VLOOKUP(AC3714,'LICH THI'!C:AA,9,0)</f>
        <v>63DCCD3270-42484</v>
      </c>
      <c r="AE3714">
        <f t="shared" si="752"/>
        <v>1</v>
      </c>
    </row>
    <row r="3715" spans="1:31" x14ac:dyDescent="0.25">
      <c r="A3715" s="436" t="str">
        <f t="shared" si="742"/>
        <v>DC2CT31-DC-1</v>
      </c>
      <c r="B3715" s="436">
        <f>COUNTIF(AC$4:AC3715,AC3715)</f>
        <v>1</v>
      </c>
      <c r="C3715" s="436" t="str">
        <f t="shared" si="743"/>
        <v>DC2CT31-DC</v>
      </c>
      <c r="D3715" s="436">
        <f>VLOOKUP(C3715,'LICH THI'!C:AA,12,0)</f>
        <v>75</v>
      </c>
      <c r="E3715" s="436">
        <f>VLOOKUP(C3715,'LICH THI'!C:AA,13,0)</f>
        <v>45</v>
      </c>
      <c r="F3715" s="436">
        <f t="shared" si="753"/>
        <v>45</v>
      </c>
      <c r="G3715" s="436">
        <f>VLOOKUP(C3715,'LICH THI'!C:AA,14,0)</f>
        <v>2</v>
      </c>
      <c r="H3715" s="436">
        <f t="shared" si="744"/>
        <v>1</v>
      </c>
      <c r="I3715" s="436" t="str">
        <f t="shared" si="745"/>
        <v>Lê Phước Anh</v>
      </c>
      <c r="J3715" s="436"/>
      <c r="K3715" s="436">
        <f t="shared" si="746"/>
        <v>2</v>
      </c>
      <c r="L3715" s="436" t="str">
        <f t="shared" si="747"/>
        <v>DC2CT31-DC-2</v>
      </c>
      <c r="M3715" s="436">
        <f t="shared" si="748"/>
        <v>31</v>
      </c>
      <c r="N3715" s="437">
        <f t="shared" si="754"/>
        <v>66</v>
      </c>
      <c r="O3715" s="437"/>
      <c r="P3715" s="430" t="str">
        <f t="shared" si="749"/>
        <v/>
      </c>
      <c r="U3715" s="177">
        <v>54</v>
      </c>
      <c r="V3715" s="177" t="s">
        <v>3455</v>
      </c>
      <c r="W3715" s="177" t="s">
        <v>5466</v>
      </c>
      <c r="X3715" s="177" t="s">
        <v>2611</v>
      </c>
      <c r="Y3715" s="177" t="s">
        <v>5467</v>
      </c>
      <c r="Z3715" s="177" t="s">
        <v>6653</v>
      </c>
      <c r="AA3715" s="525" t="s">
        <v>5468</v>
      </c>
      <c r="AB3715" s="399" t="str">
        <f t="shared" si="750"/>
        <v>DC2CT31</v>
      </c>
      <c r="AC3715" s="399" t="str">
        <f t="shared" si="751"/>
        <v>DC2CT31-DC</v>
      </c>
      <c r="AD3715" t="str">
        <f>Y3715&amp;"-"&amp;VLOOKUP(AC3715,'LICH THI'!C:AA,9,0)</f>
        <v>65DCCD22800-42482</v>
      </c>
      <c r="AE3715">
        <f t="shared" si="752"/>
        <v>1</v>
      </c>
    </row>
    <row r="3716" spans="1:31" x14ac:dyDescent="0.25">
      <c r="A3716" s="436" t="str">
        <f t="shared" si="742"/>
        <v>DC2CT31-DC-2</v>
      </c>
      <c r="B3716" s="436">
        <f>COUNTIF(AC$4:AC3716,AC3716)</f>
        <v>2</v>
      </c>
      <c r="C3716" s="436" t="str">
        <f t="shared" si="743"/>
        <v>DC2CT31-DC</v>
      </c>
      <c r="D3716" s="436">
        <f>VLOOKUP(C3716,'LICH THI'!C:AA,12,0)</f>
        <v>75</v>
      </c>
      <c r="E3716" s="436">
        <f>VLOOKUP(C3716,'LICH THI'!C:AA,13,0)</f>
        <v>45</v>
      </c>
      <c r="F3716" s="436">
        <f t="shared" si="753"/>
        <v>45</v>
      </c>
      <c r="G3716" s="436">
        <f>VLOOKUP(C3716,'LICH THI'!C:AA,14,0)</f>
        <v>2</v>
      </c>
      <c r="H3716" s="436">
        <f t="shared" si="744"/>
        <v>1</v>
      </c>
      <c r="I3716" s="436" t="str">
        <f t="shared" si="745"/>
        <v>Nguyễn Tiến Anh</v>
      </c>
      <c r="J3716" s="436"/>
      <c r="K3716" s="436">
        <f t="shared" si="746"/>
        <v>2</v>
      </c>
      <c r="L3716" s="436" t="str">
        <f t="shared" si="747"/>
        <v>DC2CT31-DC-2</v>
      </c>
      <c r="M3716" s="436">
        <f t="shared" si="748"/>
        <v>31</v>
      </c>
      <c r="N3716" s="437">
        <f t="shared" si="754"/>
        <v>67</v>
      </c>
      <c r="O3716" s="437"/>
      <c r="P3716" s="430" t="str">
        <f t="shared" si="749"/>
        <v/>
      </c>
      <c r="U3716" s="177">
        <v>34</v>
      </c>
      <c r="V3716" s="177" t="s">
        <v>3426</v>
      </c>
      <c r="W3716" s="177" t="s">
        <v>2880</v>
      </c>
      <c r="X3716" s="177" t="s">
        <v>2611</v>
      </c>
      <c r="Y3716" s="177" t="s">
        <v>6660</v>
      </c>
      <c r="Z3716" s="177" t="s">
        <v>6653</v>
      </c>
      <c r="AA3716" s="525" t="s">
        <v>6661</v>
      </c>
      <c r="AB3716" s="399" t="str">
        <f t="shared" si="750"/>
        <v>DC2CT31</v>
      </c>
      <c r="AC3716" s="399" t="str">
        <f t="shared" si="751"/>
        <v>DC2CT31-DC</v>
      </c>
      <c r="AD3716" t="str">
        <f>Y3716&amp;"-"&amp;VLOOKUP(AC3716,'LICH THI'!C:AA,9,0)</f>
        <v>65DCCD22695-42482</v>
      </c>
      <c r="AE3716">
        <f t="shared" si="752"/>
        <v>1</v>
      </c>
    </row>
    <row r="3717" spans="1:31" x14ac:dyDescent="0.25">
      <c r="A3717" s="436" t="str">
        <f t="shared" ref="A3717:A3780" si="755">C3717&amp;"-"&amp;B3717</f>
        <v>DC2CT31-DC-3</v>
      </c>
      <c r="B3717" s="436">
        <f>COUNTIF(AC$4:AC3717,AC3717)</f>
        <v>3</v>
      </c>
      <c r="C3717" s="436" t="str">
        <f t="shared" ref="C3717:C3780" si="756">_CT_MaHP1</f>
        <v>DC2CT31-DC</v>
      </c>
      <c r="D3717" s="436">
        <f>VLOOKUP(C3717,'LICH THI'!C:AA,12,0)</f>
        <v>75</v>
      </c>
      <c r="E3717" s="436">
        <f>VLOOKUP(C3717,'LICH THI'!C:AA,13,0)</f>
        <v>45</v>
      </c>
      <c r="F3717" s="436">
        <f t="shared" si="753"/>
        <v>45</v>
      </c>
      <c r="G3717" s="436">
        <f>VLOOKUP(C3717,'LICH THI'!C:AA,14,0)</f>
        <v>2</v>
      </c>
      <c r="H3717" s="436">
        <f t="shared" ref="H3717:H3780" si="757">IF(E3717=0,"",TRUNC((B3717+E3717-1)/E3717))</f>
        <v>1</v>
      </c>
      <c r="I3717" s="436" t="str">
        <f t="shared" ref="I3717:I3780" si="758">W3717&amp;" "&amp;X3717</f>
        <v>Phạm Tuấn Anh</v>
      </c>
      <c r="J3717" s="436"/>
      <c r="K3717" s="436">
        <f t="shared" ref="K3717:K3780" si="759">IF(G3717=1,1,IF(H3717&lt;G3717,H3717+1,1))</f>
        <v>2</v>
      </c>
      <c r="L3717" s="436" t="str">
        <f t="shared" ref="L3717:L3780" si="760">C3717&amp;"-"&amp;K3717</f>
        <v>DC2CT31-DC-2</v>
      </c>
      <c r="M3717" s="436">
        <f t="shared" ref="M3717:M3780" si="761">IF(E3717=0,"",MOD(MID(C3717,6,2),E3717))</f>
        <v>31</v>
      </c>
      <c r="N3717" s="437">
        <f t="shared" si="754"/>
        <v>68</v>
      </c>
      <c r="O3717" s="437"/>
      <c r="P3717" s="430" t="str">
        <f t="shared" ref="P3717:P3780" si="762">IF(MOD(20*O3717,10)&lt;&gt;0,"SAI","")</f>
        <v/>
      </c>
      <c r="U3717" s="177">
        <v>67</v>
      </c>
      <c r="V3717" s="177" t="s">
        <v>3892</v>
      </c>
      <c r="W3717" s="177" t="s">
        <v>6196</v>
      </c>
      <c r="X3717" s="177" t="s">
        <v>2611</v>
      </c>
      <c r="Y3717" s="177" t="s">
        <v>6677</v>
      </c>
      <c r="Z3717" s="177" t="s">
        <v>6653</v>
      </c>
      <c r="AA3717" s="525" t="s">
        <v>3262</v>
      </c>
      <c r="AB3717" s="399" t="str">
        <f t="shared" ref="AB3717:AB3780" si="763">_CT_MaHP</f>
        <v>DC2CT31</v>
      </c>
      <c r="AC3717" s="399" t="str">
        <f t="shared" ref="AC3717:AC3780" si="764">_CT_MaHe</f>
        <v>DC2CT31-DC</v>
      </c>
      <c r="AD3717" t="str">
        <f>Y3717&amp;"-"&amp;VLOOKUP(AC3717,'LICH THI'!C:AA,9,0)</f>
        <v>65DCDB20542-42482</v>
      </c>
      <c r="AE3717">
        <f t="shared" ref="AE3717:AE3780" si="765">COUNTIF(AD3717,AD:AD)</f>
        <v>1</v>
      </c>
    </row>
    <row r="3718" spans="1:31" x14ac:dyDescent="0.25">
      <c r="A3718" s="436" t="str">
        <f t="shared" si="755"/>
        <v>DC2CT31-DC-4</v>
      </c>
      <c r="B3718" s="436">
        <f>COUNTIF(AC$4:AC3718,AC3718)</f>
        <v>4</v>
      </c>
      <c r="C3718" s="436" t="str">
        <f t="shared" si="756"/>
        <v>DC2CT31-DC</v>
      </c>
      <c r="D3718" s="436">
        <f>VLOOKUP(C3718,'LICH THI'!C:AA,12,0)</f>
        <v>75</v>
      </c>
      <c r="E3718" s="436">
        <f>VLOOKUP(C3718,'LICH THI'!C:AA,13,0)</f>
        <v>45</v>
      </c>
      <c r="F3718" s="436">
        <f t="shared" ref="F3718:F3781" si="766">IF(G3718="","",IF(G3718=H3718,D3718-(H3718-1)*E3718,E3718))</f>
        <v>45</v>
      </c>
      <c r="G3718" s="436">
        <f>VLOOKUP(C3718,'LICH THI'!C:AA,14,0)</f>
        <v>2</v>
      </c>
      <c r="H3718" s="436">
        <f t="shared" si="757"/>
        <v>1</v>
      </c>
      <c r="I3718" s="436" t="str">
        <f t="shared" si="758"/>
        <v>Hồ Sỹ Ba</v>
      </c>
      <c r="J3718" s="436"/>
      <c r="K3718" s="436">
        <f t="shared" si="759"/>
        <v>2</v>
      </c>
      <c r="L3718" s="436" t="str">
        <f t="shared" si="760"/>
        <v>DC2CT31-DC-2</v>
      </c>
      <c r="M3718" s="436">
        <f t="shared" si="761"/>
        <v>31</v>
      </c>
      <c r="N3718" s="437">
        <f t="shared" ref="N3718:N3781" si="767">IF(F3718=0,"",(K3718-1)*$N$2+1+MOD(B3718-M3718,F3718))</f>
        <v>69</v>
      </c>
      <c r="O3718" s="437"/>
      <c r="P3718" s="430" t="str">
        <f t="shared" si="762"/>
        <v/>
      </c>
      <c r="U3718" s="177">
        <v>70</v>
      </c>
      <c r="V3718" s="177" t="s">
        <v>3478</v>
      </c>
      <c r="W3718" s="177" t="s">
        <v>4633</v>
      </c>
      <c r="X3718" s="177" t="s">
        <v>6218</v>
      </c>
      <c r="Y3718" s="177" t="s">
        <v>6682</v>
      </c>
      <c r="Z3718" s="177" t="s">
        <v>6653</v>
      </c>
      <c r="AA3718" s="525" t="s">
        <v>6164</v>
      </c>
      <c r="AB3718" s="399" t="str">
        <f t="shared" si="763"/>
        <v>DC2CT31</v>
      </c>
      <c r="AC3718" s="399" t="str">
        <f t="shared" si="764"/>
        <v>DC2CT31-DC</v>
      </c>
      <c r="AD3718" t="str">
        <f>Y3718&amp;"-"&amp;VLOOKUP(AC3718,'LICH THI'!C:AA,9,0)</f>
        <v>65DCDD20354-42482</v>
      </c>
      <c r="AE3718">
        <f t="shared" si="765"/>
        <v>1</v>
      </c>
    </row>
    <row r="3719" spans="1:31" x14ac:dyDescent="0.25">
      <c r="A3719" s="436" t="str">
        <f t="shared" si="755"/>
        <v>DC2CT31-DC-5</v>
      </c>
      <c r="B3719" s="436">
        <f>COUNTIF(AC$4:AC3719,AC3719)</f>
        <v>5</v>
      </c>
      <c r="C3719" s="436" t="str">
        <f t="shared" si="756"/>
        <v>DC2CT31-DC</v>
      </c>
      <c r="D3719" s="436">
        <f>VLOOKUP(C3719,'LICH THI'!C:AA,12,0)</f>
        <v>75</v>
      </c>
      <c r="E3719" s="436">
        <f>VLOOKUP(C3719,'LICH THI'!C:AA,13,0)</f>
        <v>45</v>
      </c>
      <c r="F3719" s="436">
        <f t="shared" si="766"/>
        <v>45</v>
      </c>
      <c r="G3719" s="436">
        <f>VLOOKUP(C3719,'LICH THI'!C:AA,14,0)</f>
        <v>2</v>
      </c>
      <c r="H3719" s="436">
        <f t="shared" si="757"/>
        <v>1</v>
      </c>
      <c r="I3719" s="436" t="str">
        <f t="shared" si="758"/>
        <v>Lê Văn Bình</v>
      </c>
      <c r="J3719" s="436"/>
      <c r="K3719" s="436">
        <f t="shared" si="759"/>
        <v>2</v>
      </c>
      <c r="L3719" s="436" t="str">
        <f t="shared" si="760"/>
        <v>DC2CT31-DC-2</v>
      </c>
      <c r="M3719" s="436">
        <f t="shared" si="761"/>
        <v>31</v>
      </c>
      <c r="N3719" s="437">
        <f t="shared" si="767"/>
        <v>70</v>
      </c>
      <c r="O3719" s="437"/>
      <c r="P3719" s="430" t="str">
        <f t="shared" si="762"/>
        <v/>
      </c>
      <c r="U3719" s="177">
        <v>7</v>
      </c>
      <c r="V3719" s="177" t="s">
        <v>2603</v>
      </c>
      <c r="W3719" s="177" t="s">
        <v>2604</v>
      </c>
      <c r="X3719" s="177" t="s">
        <v>2605</v>
      </c>
      <c r="Y3719" s="177" t="s">
        <v>2606</v>
      </c>
      <c r="Z3719" s="177" t="s">
        <v>6653</v>
      </c>
      <c r="AA3719" s="525" t="s">
        <v>2608</v>
      </c>
      <c r="AB3719" s="399" t="str">
        <f t="shared" si="763"/>
        <v>DC2CT31</v>
      </c>
      <c r="AC3719" s="399" t="str">
        <f t="shared" si="764"/>
        <v>DC2CT31-DC</v>
      </c>
      <c r="AD3719" t="str">
        <f>Y3719&amp;"-"&amp;VLOOKUP(AC3719,'LICH THI'!C:AA,9,0)</f>
        <v>62DCCD3006-42482</v>
      </c>
      <c r="AE3719">
        <f t="shared" si="765"/>
        <v>1</v>
      </c>
    </row>
    <row r="3720" spans="1:31" x14ac:dyDescent="0.25">
      <c r="A3720" s="436" t="str">
        <f t="shared" si="755"/>
        <v>DC2CT31-DC-6</v>
      </c>
      <c r="B3720" s="436">
        <f>COUNTIF(AC$4:AC3720,AC3720)</f>
        <v>6</v>
      </c>
      <c r="C3720" s="436" t="str">
        <f t="shared" si="756"/>
        <v>DC2CT31-DC</v>
      </c>
      <c r="D3720" s="436">
        <f>VLOOKUP(C3720,'LICH THI'!C:AA,12,0)</f>
        <v>75</v>
      </c>
      <c r="E3720" s="436">
        <f>VLOOKUP(C3720,'LICH THI'!C:AA,13,0)</f>
        <v>45</v>
      </c>
      <c r="F3720" s="436">
        <f t="shared" si="766"/>
        <v>45</v>
      </c>
      <c r="G3720" s="436">
        <f>VLOOKUP(C3720,'LICH THI'!C:AA,14,0)</f>
        <v>2</v>
      </c>
      <c r="H3720" s="436">
        <f t="shared" si="757"/>
        <v>1</v>
      </c>
      <c r="I3720" s="436" t="str">
        <f t="shared" si="758"/>
        <v>Mai Đức Bình</v>
      </c>
      <c r="J3720" s="436"/>
      <c r="K3720" s="436">
        <f t="shared" si="759"/>
        <v>2</v>
      </c>
      <c r="L3720" s="436" t="str">
        <f t="shared" si="760"/>
        <v>DC2CT31-DC-2</v>
      </c>
      <c r="M3720" s="436">
        <f t="shared" si="761"/>
        <v>31</v>
      </c>
      <c r="N3720" s="437">
        <f t="shared" si="767"/>
        <v>71</v>
      </c>
      <c r="O3720" s="437"/>
      <c r="P3720" s="430" t="str">
        <f t="shared" si="762"/>
        <v/>
      </c>
      <c r="U3720" s="177">
        <v>47</v>
      </c>
      <c r="V3720" s="177" t="s">
        <v>3449</v>
      </c>
      <c r="W3720" s="177" t="s">
        <v>3452</v>
      </c>
      <c r="X3720" s="177" t="s">
        <v>2605</v>
      </c>
      <c r="Y3720" s="177" t="s">
        <v>3453</v>
      </c>
      <c r="Z3720" s="177" t="s">
        <v>6653</v>
      </c>
      <c r="AA3720" s="525" t="s">
        <v>3454</v>
      </c>
      <c r="AB3720" s="399" t="str">
        <f t="shared" si="763"/>
        <v>DC2CT31</v>
      </c>
      <c r="AC3720" s="399" t="str">
        <f t="shared" si="764"/>
        <v>DC2CT31-DC</v>
      </c>
      <c r="AD3720" t="str">
        <f>Y3720&amp;"-"&amp;VLOOKUP(AC3720,'LICH THI'!C:AA,9,0)</f>
        <v>65DCCD20492-42482</v>
      </c>
      <c r="AE3720">
        <f t="shared" si="765"/>
        <v>1</v>
      </c>
    </row>
    <row r="3721" spans="1:31" x14ac:dyDescent="0.25">
      <c r="A3721" s="436" t="str">
        <f t="shared" si="755"/>
        <v>DC2CT31-DC-7</v>
      </c>
      <c r="B3721" s="436">
        <f>COUNTIF(AC$4:AC3721,AC3721)</f>
        <v>7</v>
      </c>
      <c r="C3721" s="436" t="str">
        <f t="shared" si="756"/>
        <v>DC2CT31-DC</v>
      </c>
      <c r="D3721" s="436">
        <f>VLOOKUP(C3721,'LICH THI'!C:AA,12,0)</f>
        <v>75</v>
      </c>
      <c r="E3721" s="436">
        <f>VLOOKUP(C3721,'LICH THI'!C:AA,13,0)</f>
        <v>45</v>
      </c>
      <c r="F3721" s="436">
        <f t="shared" si="766"/>
        <v>45</v>
      </c>
      <c r="G3721" s="436">
        <f>VLOOKUP(C3721,'LICH THI'!C:AA,14,0)</f>
        <v>2</v>
      </c>
      <c r="H3721" s="436">
        <f t="shared" si="757"/>
        <v>1</v>
      </c>
      <c r="I3721" s="436" t="str">
        <f t="shared" si="758"/>
        <v>Trịnh Ngọc Bình</v>
      </c>
      <c r="J3721" s="436"/>
      <c r="K3721" s="436">
        <f t="shared" si="759"/>
        <v>2</v>
      </c>
      <c r="L3721" s="436" t="str">
        <f t="shared" si="760"/>
        <v>DC2CT31-DC-2</v>
      </c>
      <c r="M3721" s="436">
        <f t="shared" si="761"/>
        <v>31</v>
      </c>
      <c r="N3721" s="437">
        <f t="shared" si="767"/>
        <v>72</v>
      </c>
      <c r="O3721" s="437"/>
      <c r="P3721" s="430" t="str">
        <f t="shared" si="762"/>
        <v/>
      </c>
      <c r="U3721" s="177">
        <v>71</v>
      </c>
      <c r="V3721" s="177" t="s">
        <v>3478</v>
      </c>
      <c r="W3721" s="177" t="s">
        <v>3479</v>
      </c>
      <c r="X3721" s="177" t="s">
        <v>2605</v>
      </c>
      <c r="Y3721" s="177" t="s">
        <v>3480</v>
      </c>
      <c r="Z3721" s="177" t="s">
        <v>6653</v>
      </c>
      <c r="AA3721" s="525" t="s">
        <v>3481</v>
      </c>
      <c r="AB3721" s="399" t="str">
        <f t="shared" si="763"/>
        <v>DC2CT31</v>
      </c>
      <c r="AC3721" s="399" t="str">
        <f t="shared" si="764"/>
        <v>DC2CT31-DC</v>
      </c>
      <c r="AD3721" t="str">
        <f>Y3721&amp;"-"&amp;VLOOKUP(AC3721,'LICH THI'!C:AA,9,0)</f>
        <v>65DCDD23827-42482</v>
      </c>
      <c r="AE3721">
        <f t="shared" si="765"/>
        <v>1</v>
      </c>
    </row>
    <row r="3722" spans="1:31" x14ac:dyDescent="0.25">
      <c r="A3722" s="436" t="str">
        <f t="shared" si="755"/>
        <v>DC2CT31-DC-8</v>
      </c>
      <c r="B3722" s="436">
        <f>COUNTIF(AC$4:AC3722,AC3722)</f>
        <v>8</v>
      </c>
      <c r="C3722" s="436" t="str">
        <f t="shared" si="756"/>
        <v>DC2CT31-DC</v>
      </c>
      <c r="D3722" s="436">
        <f>VLOOKUP(C3722,'LICH THI'!C:AA,12,0)</f>
        <v>75</v>
      </c>
      <c r="E3722" s="436">
        <f>VLOOKUP(C3722,'LICH THI'!C:AA,13,0)</f>
        <v>45</v>
      </c>
      <c r="F3722" s="436">
        <f t="shared" si="766"/>
        <v>45</v>
      </c>
      <c r="G3722" s="436">
        <f>VLOOKUP(C3722,'LICH THI'!C:AA,14,0)</f>
        <v>2</v>
      </c>
      <c r="H3722" s="436">
        <f t="shared" si="757"/>
        <v>1</v>
      </c>
      <c r="I3722" s="436" t="str">
        <f t="shared" si="758"/>
        <v>Vũ Văn Có</v>
      </c>
      <c r="J3722" s="436"/>
      <c r="K3722" s="436">
        <f t="shared" si="759"/>
        <v>2</v>
      </c>
      <c r="L3722" s="436" t="str">
        <f t="shared" si="760"/>
        <v>DC2CT31-DC-2</v>
      </c>
      <c r="M3722" s="436">
        <f t="shared" si="761"/>
        <v>31</v>
      </c>
      <c r="N3722" s="437">
        <f t="shared" si="767"/>
        <v>73</v>
      </c>
      <c r="O3722" s="437"/>
      <c r="P3722" s="430" t="str">
        <f t="shared" si="762"/>
        <v/>
      </c>
      <c r="U3722" s="177">
        <v>68</v>
      </c>
      <c r="V3722" s="177" t="s">
        <v>3892</v>
      </c>
      <c r="W3722" s="177" t="s">
        <v>2914</v>
      </c>
      <c r="X3722" s="177" t="s">
        <v>6678</v>
      </c>
      <c r="Y3722" s="177" t="s">
        <v>6679</v>
      </c>
      <c r="Z3722" s="177" t="s">
        <v>6653</v>
      </c>
      <c r="AA3722" s="525" t="s">
        <v>4079</v>
      </c>
      <c r="AB3722" s="399" t="str">
        <f t="shared" si="763"/>
        <v>DC2CT31</v>
      </c>
      <c r="AC3722" s="399" t="str">
        <f t="shared" si="764"/>
        <v>DC2CT31-DC</v>
      </c>
      <c r="AD3722" t="str">
        <f>Y3722&amp;"-"&amp;VLOOKUP(AC3722,'LICH THI'!C:AA,9,0)</f>
        <v>65DCDB20566-42482</v>
      </c>
      <c r="AE3722">
        <f t="shared" si="765"/>
        <v>1</v>
      </c>
    </row>
    <row r="3723" spans="1:31" x14ac:dyDescent="0.25">
      <c r="A3723" s="436" t="str">
        <f t="shared" si="755"/>
        <v>DC2CT31-DC-9</v>
      </c>
      <c r="B3723" s="436">
        <f>COUNTIF(AC$4:AC3723,AC3723)</f>
        <v>9</v>
      </c>
      <c r="C3723" s="436" t="str">
        <f t="shared" si="756"/>
        <v>DC2CT31-DC</v>
      </c>
      <c r="D3723" s="436">
        <f>VLOOKUP(C3723,'LICH THI'!C:AA,12,0)</f>
        <v>75</v>
      </c>
      <c r="E3723" s="436">
        <f>VLOOKUP(C3723,'LICH THI'!C:AA,13,0)</f>
        <v>45</v>
      </c>
      <c r="F3723" s="436">
        <f t="shared" si="766"/>
        <v>45</v>
      </c>
      <c r="G3723" s="436">
        <f>VLOOKUP(C3723,'LICH THI'!C:AA,14,0)</f>
        <v>2</v>
      </c>
      <c r="H3723" s="436">
        <f t="shared" si="757"/>
        <v>1</v>
      </c>
      <c r="I3723" s="436" t="str">
        <f t="shared" si="758"/>
        <v>Phạm Văn Cương</v>
      </c>
      <c r="J3723" s="436"/>
      <c r="K3723" s="436">
        <f t="shared" si="759"/>
        <v>2</v>
      </c>
      <c r="L3723" s="436" t="str">
        <f t="shared" si="760"/>
        <v>DC2CT31-DC-2</v>
      </c>
      <c r="M3723" s="436">
        <f t="shared" si="761"/>
        <v>31</v>
      </c>
      <c r="N3723" s="437">
        <f t="shared" si="767"/>
        <v>74</v>
      </c>
      <c r="O3723" s="437"/>
      <c r="P3723" s="430" t="str">
        <f t="shared" si="762"/>
        <v/>
      </c>
      <c r="U3723" s="177">
        <v>55</v>
      </c>
      <c r="V3723" s="177" t="s">
        <v>3455</v>
      </c>
      <c r="W3723" s="177" t="s">
        <v>2738</v>
      </c>
      <c r="X3723" s="177" t="s">
        <v>4047</v>
      </c>
      <c r="Y3723" s="177" t="s">
        <v>6673</v>
      </c>
      <c r="Z3723" s="177" t="s">
        <v>6653</v>
      </c>
      <c r="AA3723" s="525" t="s">
        <v>5141</v>
      </c>
      <c r="AB3723" s="399" t="str">
        <f t="shared" si="763"/>
        <v>DC2CT31</v>
      </c>
      <c r="AC3723" s="399" t="str">
        <f t="shared" si="764"/>
        <v>DC2CT31-DC</v>
      </c>
      <c r="AD3723" t="str">
        <f>Y3723&amp;"-"&amp;VLOOKUP(AC3723,'LICH THI'!C:AA,9,0)</f>
        <v>65DCCD22008-42482</v>
      </c>
      <c r="AE3723">
        <f t="shared" si="765"/>
        <v>1</v>
      </c>
    </row>
    <row r="3724" spans="1:31" x14ac:dyDescent="0.25">
      <c r="A3724" s="436" t="str">
        <f t="shared" si="755"/>
        <v>DC2CT31-DC-10</v>
      </c>
      <c r="B3724" s="436">
        <f>COUNTIF(AC$4:AC3724,AC3724)</f>
        <v>10</v>
      </c>
      <c r="C3724" s="436" t="str">
        <f t="shared" si="756"/>
        <v>DC2CT31-DC</v>
      </c>
      <c r="D3724" s="436">
        <f>VLOOKUP(C3724,'LICH THI'!C:AA,12,0)</f>
        <v>75</v>
      </c>
      <c r="E3724" s="436">
        <f>VLOOKUP(C3724,'LICH THI'!C:AA,13,0)</f>
        <v>45</v>
      </c>
      <c r="F3724" s="436">
        <f t="shared" si="766"/>
        <v>45</v>
      </c>
      <c r="G3724" s="436">
        <f>VLOOKUP(C3724,'LICH THI'!C:AA,14,0)</f>
        <v>2</v>
      </c>
      <c r="H3724" s="436">
        <f t="shared" si="757"/>
        <v>1</v>
      </c>
      <c r="I3724" s="436" t="str">
        <f t="shared" si="758"/>
        <v>Phạm Quang Chiến</v>
      </c>
      <c r="J3724" s="436"/>
      <c r="K3724" s="436">
        <f t="shared" si="759"/>
        <v>2</v>
      </c>
      <c r="L3724" s="436" t="str">
        <f t="shared" si="760"/>
        <v>DC2CT31-DC-2</v>
      </c>
      <c r="M3724" s="436">
        <f t="shared" si="761"/>
        <v>31</v>
      </c>
      <c r="N3724" s="437">
        <f t="shared" si="767"/>
        <v>75</v>
      </c>
      <c r="O3724" s="437"/>
      <c r="P3724" s="430" t="str">
        <f t="shared" si="762"/>
        <v/>
      </c>
      <c r="U3724" s="177">
        <v>31</v>
      </c>
      <c r="V3724" s="177" t="s">
        <v>6441</v>
      </c>
      <c r="W3724" s="177" t="s">
        <v>2987</v>
      </c>
      <c r="X3724" s="177" t="s">
        <v>2709</v>
      </c>
      <c r="Y3724" s="177" t="s">
        <v>6655</v>
      </c>
      <c r="Z3724" s="177" t="s">
        <v>6653</v>
      </c>
      <c r="AA3724" s="525" t="s">
        <v>6656</v>
      </c>
      <c r="AB3724" s="399" t="str">
        <f t="shared" si="763"/>
        <v>DC2CT31</v>
      </c>
      <c r="AC3724" s="399" t="str">
        <f t="shared" si="764"/>
        <v>DC2CT31-DC</v>
      </c>
      <c r="AD3724" t="str">
        <f>Y3724&amp;"-"&amp;VLOOKUP(AC3724,'LICH THI'!C:AA,9,0)</f>
        <v>65DCCC23442-42482</v>
      </c>
      <c r="AE3724">
        <f t="shared" si="765"/>
        <v>1</v>
      </c>
    </row>
    <row r="3725" spans="1:31" x14ac:dyDescent="0.25">
      <c r="A3725" s="436" t="str">
        <f t="shared" si="755"/>
        <v>DC2CT31-DC-11</v>
      </c>
      <c r="B3725" s="436">
        <f>COUNTIF(AC$4:AC3725,AC3725)</f>
        <v>11</v>
      </c>
      <c r="C3725" s="436" t="str">
        <f t="shared" si="756"/>
        <v>DC2CT31-DC</v>
      </c>
      <c r="D3725" s="436">
        <f>VLOOKUP(C3725,'LICH THI'!C:AA,12,0)</f>
        <v>75</v>
      </c>
      <c r="E3725" s="436">
        <f>VLOOKUP(C3725,'LICH THI'!C:AA,13,0)</f>
        <v>45</v>
      </c>
      <c r="F3725" s="436">
        <f t="shared" si="766"/>
        <v>45</v>
      </c>
      <c r="G3725" s="436">
        <f>VLOOKUP(C3725,'LICH THI'!C:AA,14,0)</f>
        <v>2</v>
      </c>
      <c r="H3725" s="436">
        <f t="shared" si="757"/>
        <v>1</v>
      </c>
      <c r="I3725" s="436" t="str">
        <f t="shared" si="758"/>
        <v>Trần Văn Duẩn</v>
      </c>
      <c r="J3725" s="436"/>
      <c r="K3725" s="436">
        <f t="shared" si="759"/>
        <v>2</v>
      </c>
      <c r="L3725" s="436" t="str">
        <f t="shared" si="760"/>
        <v>DC2CT31-DC-2</v>
      </c>
      <c r="M3725" s="436">
        <f t="shared" si="761"/>
        <v>31</v>
      </c>
      <c r="N3725" s="437">
        <f t="shared" si="767"/>
        <v>76</v>
      </c>
      <c r="O3725" s="437"/>
      <c r="P3725" s="430" t="str">
        <f t="shared" si="762"/>
        <v/>
      </c>
      <c r="U3725" s="177">
        <v>63</v>
      </c>
      <c r="V3725" s="177" t="s">
        <v>3459</v>
      </c>
      <c r="W3725" s="177" t="s">
        <v>2757</v>
      </c>
      <c r="X3725" s="177" t="s">
        <v>3460</v>
      </c>
      <c r="Y3725" s="177" t="s">
        <v>3461</v>
      </c>
      <c r="Z3725" s="177" t="s">
        <v>6653</v>
      </c>
      <c r="AA3725" s="525" t="s">
        <v>3462</v>
      </c>
      <c r="AB3725" s="399" t="str">
        <f t="shared" si="763"/>
        <v>DC2CT31</v>
      </c>
      <c r="AC3725" s="399" t="str">
        <f t="shared" si="764"/>
        <v>DC2CT31-DC</v>
      </c>
      <c r="AD3725" t="str">
        <f>Y3725&amp;"-"&amp;VLOOKUP(AC3725,'LICH THI'!C:AA,9,0)</f>
        <v>65DCCS20640-42482</v>
      </c>
      <c r="AE3725">
        <f t="shared" si="765"/>
        <v>1</v>
      </c>
    </row>
    <row r="3726" spans="1:31" x14ac:dyDescent="0.25">
      <c r="A3726" s="436" t="str">
        <f t="shared" si="755"/>
        <v>DC2CT31-DC-12</v>
      </c>
      <c r="B3726" s="436">
        <f>COUNTIF(AC$4:AC3726,AC3726)</f>
        <v>12</v>
      </c>
      <c r="C3726" s="436" t="str">
        <f t="shared" si="756"/>
        <v>DC2CT31-DC</v>
      </c>
      <c r="D3726" s="436">
        <f>VLOOKUP(C3726,'LICH THI'!C:AA,12,0)</f>
        <v>75</v>
      </c>
      <c r="E3726" s="436">
        <f>VLOOKUP(C3726,'LICH THI'!C:AA,13,0)</f>
        <v>45</v>
      </c>
      <c r="F3726" s="436">
        <f t="shared" si="766"/>
        <v>45</v>
      </c>
      <c r="G3726" s="436">
        <f>VLOOKUP(C3726,'LICH THI'!C:AA,14,0)</f>
        <v>2</v>
      </c>
      <c r="H3726" s="436">
        <f t="shared" si="757"/>
        <v>1</v>
      </c>
      <c r="I3726" s="436" t="str">
        <f t="shared" si="758"/>
        <v>Lương Hoàng Dũng</v>
      </c>
      <c r="J3726" s="436"/>
      <c r="K3726" s="436">
        <f t="shared" si="759"/>
        <v>2</v>
      </c>
      <c r="L3726" s="436" t="str">
        <f t="shared" si="760"/>
        <v>DC2CT31-DC-2</v>
      </c>
      <c r="M3726" s="436">
        <f t="shared" si="761"/>
        <v>31</v>
      </c>
      <c r="N3726" s="437">
        <f t="shared" si="767"/>
        <v>77</v>
      </c>
      <c r="O3726" s="437"/>
      <c r="P3726" s="430" t="str">
        <f t="shared" si="762"/>
        <v/>
      </c>
      <c r="U3726" s="177">
        <v>24</v>
      </c>
      <c r="V3726" s="177" t="s">
        <v>2825</v>
      </c>
      <c r="W3726" s="177" t="s">
        <v>2826</v>
      </c>
      <c r="X3726" s="177" t="s">
        <v>2827</v>
      </c>
      <c r="Y3726" s="177" t="s">
        <v>2828</v>
      </c>
      <c r="Z3726" s="177" t="s">
        <v>6653</v>
      </c>
      <c r="AA3726" s="525" t="s">
        <v>2829</v>
      </c>
      <c r="AB3726" s="399" t="str">
        <f t="shared" si="763"/>
        <v>DC2CT31</v>
      </c>
      <c r="AC3726" s="399" t="str">
        <f t="shared" si="764"/>
        <v>DC2CT31-DC</v>
      </c>
      <c r="AD3726" t="str">
        <f>Y3726&amp;"-"&amp;VLOOKUP(AC3726,'LICH THI'!C:AA,9,0)</f>
        <v>64DCCD3144-42482</v>
      </c>
      <c r="AE3726">
        <f t="shared" si="765"/>
        <v>1</v>
      </c>
    </row>
    <row r="3727" spans="1:31" x14ac:dyDescent="0.25">
      <c r="A3727" s="436" t="str">
        <f t="shared" si="755"/>
        <v>DC2CT31-DC-13</v>
      </c>
      <c r="B3727" s="436">
        <f>COUNTIF(AC$4:AC3727,AC3727)</f>
        <v>13</v>
      </c>
      <c r="C3727" s="436" t="str">
        <f t="shared" si="756"/>
        <v>DC2CT31-DC</v>
      </c>
      <c r="D3727" s="436">
        <f>VLOOKUP(C3727,'LICH THI'!C:AA,12,0)</f>
        <v>75</v>
      </c>
      <c r="E3727" s="436">
        <f>VLOOKUP(C3727,'LICH THI'!C:AA,13,0)</f>
        <v>45</v>
      </c>
      <c r="F3727" s="436">
        <f t="shared" si="766"/>
        <v>45</v>
      </c>
      <c r="G3727" s="436">
        <f>VLOOKUP(C3727,'LICH THI'!C:AA,14,0)</f>
        <v>2</v>
      </c>
      <c r="H3727" s="436">
        <f t="shared" si="757"/>
        <v>1</v>
      </c>
      <c r="I3727" s="436" t="str">
        <f t="shared" si="758"/>
        <v>Vũ Duy Dũng</v>
      </c>
      <c r="J3727" s="436"/>
      <c r="K3727" s="436">
        <f t="shared" si="759"/>
        <v>2</v>
      </c>
      <c r="L3727" s="436" t="str">
        <f t="shared" si="760"/>
        <v>DC2CT31-DC-2</v>
      </c>
      <c r="M3727" s="436">
        <f t="shared" si="761"/>
        <v>31</v>
      </c>
      <c r="N3727" s="437">
        <f t="shared" si="767"/>
        <v>78</v>
      </c>
      <c r="O3727" s="437"/>
      <c r="P3727" s="430" t="str">
        <f t="shared" si="762"/>
        <v/>
      </c>
      <c r="U3727" s="177">
        <v>72</v>
      </c>
      <c r="V3727" s="177" t="s">
        <v>3478</v>
      </c>
      <c r="W3727" s="177" t="s">
        <v>3980</v>
      </c>
      <c r="X3727" s="177" t="s">
        <v>2827</v>
      </c>
      <c r="Y3727" s="177" t="s">
        <v>6260</v>
      </c>
      <c r="Z3727" s="177" t="s">
        <v>6653</v>
      </c>
      <c r="AA3727" s="525" t="s">
        <v>4376</v>
      </c>
      <c r="AB3727" s="399" t="str">
        <f t="shared" si="763"/>
        <v>DC2CT31</v>
      </c>
      <c r="AC3727" s="399" t="str">
        <f t="shared" si="764"/>
        <v>DC2CT31-DC</v>
      </c>
      <c r="AD3727" t="str">
        <f>Y3727&amp;"-"&amp;VLOOKUP(AC3727,'LICH THI'!C:AA,9,0)</f>
        <v>65DCDD22687-42482</v>
      </c>
      <c r="AE3727">
        <f t="shared" si="765"/>
        <v>1</v>
      </c>
    </row>
    <row r="3728" spans="1:31" x14ac:dyDescent="0.25">
      <c r="A3728" s="436" t="str">
        <f t="shared" si="755"/>
        <v>DC2CT31-DC-14</v>
      </c>
      <c r="B3728" s="436">
        <f>COUNTIF(AC$4:AC3728,AC3728)</f>
        <v>14</v>
      </c>
      <c r="C3728" s="436" t="str">
        <f t="shared" si="756"/>
        <v>DC2CT31-DC</v>
      </c>
      <c r="D3728" s="436">
        <f>VLOOKUP(C3728,'LICH THI'!C:AA,12,0)</f>
        <v>75</v>
      </c>
      <c r="E3728" s="436">
        <f>VLOOKUP(C3728,'LICH THI'!C:AA,13,0)</f>
        <v>45</v>
      </c>
      <c r="F3728" s="436">
        <f t="shared" si="766"/>
        <v>45</v>
      </c>
      <c r="G3728" s="436">
        <f>VLOOKUP(C3728,'LICH THI'!C:AA,14,0)</f>
        <v>2</v>
      </c>
      <c r="H3728" s="436">
        <f t="shared" si="757"/>
        <v>1</v>
      </c>
      <c r="I3728" s="436" t="str">
        <f t="shared" si="758"/>
        <v>Đào Trường Dương</v>
      </c>
      <c r="J3728" s="436"/>
      <c r="K3728" s="436">
        <f t="shared" si="759"/>
        <v>2</v>
      </c>
      <c r="L3728" s="436" t="str">
        <f t="shared" si="760"/>
        <v>DC2CT31-DC-2</v>
      </c>
      <c r="M3728" s="436">
        <f t="shared" si="761"/>
        <v>31</v>
      </c>
      <c r="N3728" s="437">
        <f t="shared" si="767"/>
        <v>79</v>
      </c>
      <c r="O3728" s="437"/>
      <c r="P3728" s="430" t="str">
        <f t="shared" si="762"/>
        <v/>
      </c>
      <c r="U3728" s="177">
        <v>56</v>
      </c>
      <c r="V3728" s="177" t="s">
        <v>3455</v>
      </c>
      <c r="W3728" s="177" t="s">
        <v>5469</v>
      </c>
      <c r="X3728" s="177" t="s">
        <v>2601</v>
      </c>
      <c r="Y3728" s="177" t="s">
        <v>5470</v>
      </c>
      <c r="Z3728" s="177" t="s">
        <v>6653</v>
      </c>
      <c r="AA3728" s="525" t="s">
        <v>4900</v>
      </c>
      <c r="AB3728" s="399" t="str">
        <f t="shared" si="763"/>
        <v>DC2CT31</v>
      </c>
      <c r="AC3728" s="399" t="str">
        <f t="shared" si="764"/>
        <v>DC2CT31-DC</v>
      </c>
      <c r="AD3728" t="str">
        <f>Y3728&amp;"-"&amp;VLOOKUP(AC3728,'LICH THI'!C:AA,9,0)</f>
        <v>65DCCD23053-42482</v>
      </c>
      <c r="AE3728">
        <f t="shared" si="765"/>
        <v>1</v>
      </c>
    </row>
    <row r="3729" spans="1:31" x14ac:dyDescent="0.25">
      <c r="A3729" s="436" t="str">
        <f t="shared" si="755"/>
        <v>DC2CT31-DC-15</v>
      </c>
      <c r="B3729" s="436">
        <f>COUNTIF(AC$4:AC3729,AC3729)</f>
        <v>15</v>
      </c>
      <c r="C3729" s="436" t="str">
        <f t="shared" si="756"/>
        <v>DC2CT31-DC</v>
      </c>
      <c r="D3729" s="436">
        <f>VLOOKUP(C3729,'LICH THI'!C:AA,12,0)</f>
        <v>75</v>
      </c>
      <c r="E3729" s="436">
        <f>VLOOKUP(C3729,'LICH THI'!C:AA,13,0)</f>
        <v>45</v>
      </c>
      <c r="F3729" s="436">
        <f t="shared" si="766"/>
        <v>45</v>
      </c>
      <c r="G3729" s="436">
        <f>VLOOKUP(C3729,'LICH THI'!C:AA,14,0)</f>
        <v>2</v>
      </c>
      <c r="H3729" s="436">
        <f t="shared" si="757"/>
        <v>1</v>
      </c>
      <c r="I3729" s="436" t="str">
        <f t="shared" si="758"/>
        <v>Nguyễn Văn Dương</v>
      </c>
      <c r="J3729" s="436"/>
      <c r="K3729" s="436">
        <f t="shared" si="759"/>
        <v>2</v>
      </c>
      <c r="L3729" s="436" t="str">
        <f t="shared" si="760"/>
        <v>DC2CT31-DC-2</v>
      </c>
      <c r="M3729" s="436">
        <f t="shared" si="761"/>
        <v>31</v>
      </c>
      <c r="N3729" s="437">
        <f t="shared" si="767"/>
        <v>80</v>
      </c>
      <c r="O3729" s="437"/>
      <c r="P3729" s="430" t="str">
        <f t="shared" si="762"/>
        <v/>
      </c>
      <c r="U3729" s="177">
        <v>1</v>
      </c>
      <c r="V3729" s="177" t="s">
        <v>3102</v>
      </c>
      <c r="W3729" s="177" t="s">
        <v>2741</v>
      </c>
      <c r="X3729" s="177" t="s">
        <v>2601</v>
      </c>
      <c r="Y3729" s="177" t="s">
        <v>3113</v>
      </c>
      <c r="Z3729" s="177" t="s">
        <v>6653</v>
      </c>
      <c r="AA3729" s="525" t="s">
        <v>3114</v>
      </c>
      <c r="AB3729" s="399" t="str">
        <f t="shared" si="763"/>
        <v>DC2CT31</v>
      </c>
      <c r="AC3729" s="399" t="str">
        <f t="shared" si="764"/>
        <v>DC2CT31-DC</v>
      </c>
      <c r="AD3729" t="str">
        <f>Y3729&amp;"-"&amp;VLOOKUP(AC3729,'LICH THI'!C:AA,9,0)</f>
        <v>62DCCD2018-42482</v>
      </c>
      <c r="AE3729">
        <f t="shared" si="765"/>
        <v>1</v>
      </c>
    </row>
    <row r="3730" spans="1:31" x14ac:dyDescent="0.25">
      <c r="A3730" s="436" t="str">
        <f t="shared" si="755"/>
        <v>DC2CT31-DC-16</v>
      </c>
      <c r="B3730" s="436">
        <f>COUNTIF(AC$4:AC3730,AC3730)</f>
        <v>16</v>
      </c>
      <c r="C3730" s="436" t="str">
        <f t="shared" si="756"/>
        <v>DC2CT31-DC</v>
      </c>
      <c r="D3730" s="436">
        <f>VLOOKUP(C3730,'LICH THI'!C:AA,12,0)</f>
        <v>75</v>
      </c>
      <c r="E3730" s="436">
        <f>VLOOKUP(C3730,'LICH THI'!C:AA,13,0)</f>
        <v>45</v>
      </c>
      <c r="F3730" s="436">
        <f t="shared" si="766"/>
        <v>45</v>
      </c>
      <c r="G3730" s="436">
        <f>VLOOKUP(C3730,'LICH THI'!C:AA,14,0)</f>
        <v>2</v>
      </c>
      <c r="H3730" s="436">
        <f t="shared" si="757"/>
        <v>1</v>
      </c>
      <c r="I3730" s="436" t="str">
        <f t="shared" si="758"/>
        <v>Dương Tiến Đạt</v>
      </c>
      <c r="J3730" s="436"/>
      <c r="K3730" s="436">
        <f t="shared" si="759"/>
        <v>2</v>
      </c>
      <c r="L3730" s="436" t="str">
        <f t="shared" si="760"/>
        <v>DC2CT31-DC-2</v>
      </c>
      <c r="M3730" s="436">
        <f t="shared" si="761"/>
        <v>31</v>
      </c>
      <c r="N3730" s="437">
        <f t="shared" si="767"/>
        <v>81</v>
      </c>
      <c r="O3730" s="437"/>
      <c r="P3730" s="430" t="str">
        <f t="shared" si="762"/>
        <v/>
      </c>
      <c r="U3730" s="177">
        <v>35</v>
      </c>
      <c r="V3730" s="177" t="s">
        <v>3426</v>
      </c>
      <c r="W3730" s="177" t="s">
        <v>4036</v>
      </c>
      <c r="X3730" s="177" t="s">
        <v>2746</v>
      </c>
      <c r="Y3730" s="177" t="s">
        <v>4037</v>
      </c>
      <c r="Z3730" s="177" t="s">
        <v>6653</v>
      </c>
      <c r="AA3730" s="525" t="s">
        <v>4038</v>
      </c>
      <c r="AB3730" s="399" t="str">
        <f t="shared" si="763"/>
        <v>DC2CT31</v>
      </c>
      <c r="AC3730" s="399" t="str">
        <f t="shared" si="764"/>
        <v>DC2CT31-DC</v>
      </c>
      <c r="AD3730" t="str">
        <f>Y3730&amp;"-"&amp;VLOOKUP(AC3730,'LICH THI'!C:AA,9,0)</f>
        <v>65DCCD20252-42482</v>
      </c>
      <c r="AE3730">
        <f t="shared" si="765"/>
        <v>1</v>
      </c>
    </row>
    <row r="3731" spans="1:31" x14ac:dyDescent="0.25">
      <c r="A3731" s="436" t="str">
        <f t="shared" si="755"/>
        <v>DC2CT31-DC-17</v>
      </c>
      <c r="B3731" s="436">
        <f>COUNTIF(AC$4:AC3731,AC3731)</f>
        <v>17</v>
      </c>
      <c r="C3731" s="436" t="str">
        <f t="shared" si="756"/>
        <v>DC2CT31-DC</v>
      </c>
      <c r="D3731" s="436">
        <f>VLOOKUP(C3731,'LICH THI'!C:AA,12,0)</f>
        <v>75</v>
      </c>
      <c r="E3731" s="436">
        <f>VLOOKUP(C3731,'LICH THI'!C:AA,13,0)</f>
        <v>45</v>
      </c>
      <c r="F3731" s="436">
        <f t="shared" si="766"/>
        <v>45</v>
      </c>
      <c r="G3731" s="436">
        <f>VLOOKUP(C3731,'LICH THI'!C:AA,14,0)</f>
        <v>2</v>
      </c>
      <c r="H3731" s="436">
        <f t="shared" si="757"/>
        <v>1</v>
      </c>
      <c r="I3731" s="436" t="str">
        <f t="shared" si="758"/>
        <v>Nguyễn Phạm Đạt</v>
      </c>
      <c r="J3731" s="436"/>
      <c r="K3731" s="436">
        <f t="shared" si="759"/>
        <v>2</v>
      </c>
      <c r="L3731" s="436" t="str">
        <f t="shared" si="760"/>
        <v>DC2CT31-DC-2</v>
      </c>
      <c r="M3731" s="436">
        <f t="shared" si="761"/>
        <v>31</v>
      </c>
      <c r="N3731" s="437">
        <f t="shared" si="767"/>
        <v>82</v>
      </c>
      <c r="O3731" s="437"/>
      <c r="P3731" s="430" t="str">
        <f t="shared" si="762"/>
        <v/>
      </c>
      <c r="U3731" s="177">
        <v>66</v>
      </c>
      <c r="V3731" s="177" t="s">
        <v>3467</v>
      </c>
      <c r="W3731" s="177" t="s">
        <v>6675</v>
      </c>
      <c r="X3731" s="177" t="s">
        <v>2746</v>
      </c>
      <c r="Y3731" s="177" t="s">
        <v>6676</v>
      </c>
      <c r="Z3731" s="177" t="s">
        <v>6653</v>
      </c>
      <c r="AA3731" s="525" t="s">
        <v>3498</v>
      </c>
      <c r="AB3731" s="399" t="str">
        <f t="shared" si="763"/>
        <v>DC2CT31</v>
      </c>
      <c r="AC3731" s="399" t="str">
        <f t="shared" si="764"/>
        <v>DC2CT31-DC</v>
      </c>
      <c r="AD3731" t="str">
        <f>Y3731&amp;"-"&amp;VLOOKUP(AC3731,'LICH THI'!C:AA,9,0)</f>
        <v>65DCDB20584-42482</v>
      </c>
      <c r="AE3731">
        <f t="shared" si="765"/>
        <v>1</v>
      </c>
    </row>
    <row r="3732" spans="1:31" x14ac:dyDescent="0.25">
      <c r="A3732" s="436" t="str">
        <f t="shared" si="755"/>
        <v>DC2CT31-DC-18</v>
      </c>
      <c r="B3732" s="436">
        <f>COUNTIF(AC$4:AC3732,AC3732)</f>
        <v>18</v>
      </c>
      <c r="C3732" s="436" t="str">
        <f t="shared" si="756"/>
        <v>DC2CT31-DC</v>
      </c>
      <c r="D3732" s="436">
        <f>VLOOKUP(C3732,'LICH THI'!C:AA,12,0)</f>
        <v>75</v>
      </c>
      <c r="E3732" s="436">
        <f>VLOOKUP(C3732,'LICH THI'!C:AA,13,0)</f>
        <v>45</v>
      </c>
      <c r="F3732" s="436">
        <f t="shared" si="766"/>
        <v>45</v>
      </c>
      <c r="G3732" s="436">
        <f>VLOOKUP(C3732,'LICH THI'!C:AA,14,0)</f>
        <v>2</v>
      </c>
      <c r="H3732" s="436">
        <f t="shared" si="757"/>
        <v>1</v>
      </c>
      <c r="I3732" s="436" t="str">
        <f t="shared" si="758"/>
        <v>Nguyễn Hải Điệp</v>
      </c>
      <c r="J3732" s="436"/>
      <c r="K3732" s="436">
        <f t="shared" si="759"/>
        <v>2</v>
      </c>
      <c r="L3732" s="436" t="str">
        <f t="shared" si="760"/>
        <v>DC2CT31-DC-2</v>
      </c>
      <c r="M3732" s="436">
        <f t="shared" si="761"/>
        <v>31</v>
      </c>
      <c r="N3732" s="437">
        <f t="shared" si="767"/>
        <v>83</v>
      </c>
      <c r="O3732" s="437"/>
      <c r="P3732" s="430" t="str">
        <f t="shared" si="762"/>
        <v/>
      </c>
      <c r="U3732" s="177">
        <v>48</v>
      </c>
      <c r="V3732" s="177" t="s">
        <v>3449</v>
      </c>
      <c r="W3732" s="177" t="s">
        <v>4705</v>
      </c>
      <c r="X3732" s="177" t="s">
        <v>4057</v>
      </c>
      <c r="Y3732" s="177" t="s">
        <v>6667</v>
      </c>
      <c r="Z3732" s="177" t="s">
        <v>6653</v>
      </c>
      <c r="AA3732" s="525" t="s">
        <v>3797</v>
      </c>
      <c r="AB3732" s="399" t="str">
        <f t="shared" si="763"/>
        <v>DC2CT31</v>
      </c>
      <c r="AC3732" s="399" t="str">
        <f t="shared" si="764"/>
        <v>DC2CT31-DC</v>
      </c>
      <c r="AD3732" t="str">
        <f>Y3732&amp;"-"&amp;VLOOKUP(AC3732,'LICH THI'!C:AA,9,0)</f>
        <v>65DCCD22017-42482</v>
      </c>
      <c r="AE3732">
        <f t="shared" si="765"/>
        <v>1</v>
      </c>
    </row>
    <row r="3733" spans="1:31" x14ac:dyDescent="0.25">
      <c r="A3733" s="436" t="str">
        <f t="shared" si="755"/>
        <v>DC2CT31-DC-19</v>
      </c>
      <c r="B3733" s="436">
        <f>COUNTIF(AC$4:AC3733,AC3733)</f>
        <v>19</v>
      </c>
      <c r="C3733" s="436" t="str">
        <f t="shared" si="756"/>
        <v>DC2CT31-DC</v>
      </c>
      <c r="D3733" s="436">
        <f>VLOOKUP(C3733,'LICH THI'!C:AA,12,0)</f>
        <v>75</v>
      </c>
      <c r="E3733" s="436">
        <f>VLOOKUP(C3733,'LICH THI'!C:AA,13,0)</f>
        <v>45</v>
      </c>
      <c r="F3733" s="436">
        <f t="shared" si="766"/>
        <v>45</v>
      </c>
      <c r="G3733" s="436">
        <f>VLOOKUP(C3733,'LICH THI'!C:AA,14,0)</f>
        <v>2</v>
      </c>
      <c r="H3733" s="436">
        <f t="shared" si="757"/>
        <v>1</v>
      </c>
      <c r="I3733" s="436" t="str">
        <f t="shared" si="758"/>
        <v>Hoàng Công Định</v>
      </c>
      <c r="J3733" s="436"/>
      <c r="K3733" s="436">
        <f t="shared" si="759"/>
        <v>2</v>
      </c>
      <c r="L3733" s="436" t="str">
        <f t="shared" si="760"/>
        <v>DC2CT31-DC-2</v>
      </c>
      <c r="M3733" s="436">
        <f t="shared" si="761"/>
        <v>31</v>
      </c>
      <c r="N3733" s="437">
        <f t="shared" si="767"/>
        <v>84</v>
      </c>
      <c r="O3733" s="437"/>
      <c r="P3733" s="430" t="str">
        <f t="shared" si="762"/>
        <v/>
      </c>
      <c r="U3733" s="177">
        <v>69</v>
      </c>
      <c r="V3733" s="177" t="s">
        <v>3892</v>
      </c>
      <c r="W3733" s="177" t="s">
        <v>6645</v>
      </c>
      <c r="X3733" s="177" t="s">
        <v>4147</v>
      </c>
      <c r="Y3733" s="177" t="s">
        <v>6680</v>
      </c>
      <c r="Z3733" s="177" t="s">
        <v>6653</v>
      </c>
      <c r="AA3733" s="525" t="s">
        <v>6681</v>
      </c>
      <c r="AB3733" s="399" t="str">
        <f t="shared" si="763"/>
        <v>DC2CT31</v>
      </c>
      <c r="AC3733" s="399" t="str">
        <f t="shared" si="764"/>
        <v>DC2CT31-DC</v>
      </c>
      <c r="AD3733" t="str">
        <f>Y3733&amp;"-"&amp;VLOOKUP(AC3733,'LICH THI'!C:AA,9,0)</f>
        <v>65DCDB22059-42482</v>
      </c>
      <c r="AE3733">
        <f t="shared" si="765"/>
        <v>1</v>
      </c>
    </row>
    <row r="3734" spans="1:31" x14ac:dyDescent="0.25">
      <c r="A3734" s="436" t="str">
        <f t="shared" si="755"/>
        <v>DC2CT31-DC-20</v>
      </c>
      <c r="B3734" s="436">
        <f>COUNTIF(AC$4:AC3734,AC3734)</f>
        <v>20</v>
      </c>
      <c r="C3734" s="436" t="str">
        <f t="shared" si="756"/>
        <v>DC2CT31-DC</v>
      </c>
      <c r="D3734" s="436">
        <f>VLOOKUP(C3734,'LICH THI'!C:AA,12,0)</f>
        <v>75</v>
      </c>
      <c r="E3734" s="436">
        <f>VLOOKUP(C3734,'LICH THI'!C:AA,13,0)</f>
        <v>45</v>
      </c>
      <c r="F3734" s="436">
        <f t="shared" si="766"/>
        <v>45</v>
      </c>
      <c r="G3734" s="436">
        <f>VLOOKUP(C3734,'LICH THI'!C:AA,14,0)</f>
        <v>2</v>
      </c>
      <c r="H3734" s="436">
        <f t="shared" si="757"/>
        <v>1</v>
      </c>
      <c r="I3734" s="436" t="str">
        <f t="shared" si="758"/>
        <v>Bùi Quý Đô</v>
      </c>
      <c r="J3734" s="436"/>
      <c r="K3734" s="436">
        <f t="shared" si="759"/>
        <v>2</v>
      </c>
      <c r="L3734" s="436" t="str">
        <f t="shared" si="760"/>
        <v>DC2CT31-DC-2</v>
      </c>
      <c r="M3734" s="436">
        <f t="shared" si="761"/>
        <v>31</v>
      </c>
      <c r="N3734" s="437">
        <f t="shared" si="767"/>
        <v>85</v>
      </c>
      <c r="O3734" s="437"/>
      <c r="P3734" s="430" t="str">
        <f t="shared" si="762"/>
        <v/>
      </c>
      <c r="U3734" s="177">
        <v>36</v>
      </c>
      <c r="V3734" s="177" t="s">
        <v>3426</v>
      </c>
      <c r="W3734" s="177" t="s">
        <v>4039</v>
      </c>
      <c r="X3734" s="177" t="s">
        <v>3958</v>
      </c>
      <c r="Y3734" s="177" t="s">
        <v>4040</v>
      </c>
      <c r="Z3734" s="177" t="s">
        <v>6653</v>
      </c>
      <c r="AA3734" s="525" t="s">
        <v>4041</v>
      </c>
      <c r="AB3734" s="399" t="str">
        <f t="shared" si="763"/>
        <v>DC2CT31</v>
      </c>
      <c r="AC3734" s="399" t="str">
        <f t="shared" si="764"/>
        <v>DC2CT31-DC</v>
      </c>
      <c r="AD3734" t="str">
        <f>Y3734&amp;"-"&amp;VLOOKUP(AC3734,'LICH THI'!C:AA,9,0)</f>
        <v>65DCCD20461-42482</v>
      </c>
      <c r="AE3734">
        <f t="shared" si="765"/>
        <v>1</v>
      </c>
    </row>
    <row r="3735" spans="1:31" x14ac:dyDescent="0.25">
      <c r="A3735" s="436" t="str">
        <f t="shared" si="755"/>
        <v>DC2CT31-DC-21</v>
      </c>
      <c r="B3735" s="436">
        <f>COUNTIF(AC$4:AC3735,AC3735)</f>
        <v>21</v>
      </c>
      <c r="C3735" s="436" t="str">
        <f t="shared" si="756"/>
        <v>DC2CT31-DC</v>
      </c>
      <c r="D3735" s="436">
        <f>VLOOKUP(C3735,'LICH THI'!C:AA,12,0)</f>
        <v>75</v>
      </c>
      <c r="E3735" s="436">
        <f>VLOOKUP(C3735,'LICH THI'!C:AA,13,0)</f>
        <v>45</v>
      </c>
      <c r="F3735" s="436">
        <f t="shared" si="766"/>
        <v>45</v>
      </c>
      <c r="G3735" s="436">
        <f>VLOOKUP(C3735,'LICH THI'!C:AA,14,0)</f>
        <v>2</v>
      </c>
      <c r="H3735" s="436">
        <f t="shared" si="757"/>
        <v>1</v>
      </c>
      <c r="I3735" s="436" t="str">
        <f t="shared" si="758"/>
        <v>Phạm Duy Giáp</v>
      </c>
      <c r="J3735" s="436"/>
      <c r="K3735" s="436">
        <f t="shared" si="759"/>
        <v>2</v>
      </c>
      <c r="L3735" s="436" t="str">
        <f t="shared" si="760"/>
        <v>DC2CT31-DC-2</v>
      </c>
      <c r="M3735" s="436">
        <f t="shared" si="761"/>
        <v>31</v>
      </c>
      <c r="N3735" s="437">
        <f t="shared" si="767"/>
        <v>86</v>
      </c>
      <c r="O3735" s="437"/>
      <c r="P3735" s="430" t="str">
        <f t="shared" si="762"/>
        <v/>
      </c>
      <c r="U3735" s="177">
        <v>12</v>
      </c>
      <c r="V3735" s="177" t="s">
        <v>3196</v>
      </c>
      <c r="W3735" s="177" t="s">
        <v>3200</v>
      </c>
      <c r="X3735" s="177" t="s">
        <v>3201</v>
      </c>
      <c r="Y3735" s="177" t="s">
        <v>3202</v>
      </c>
      <c r="Z3735" s="177" t="s">
        <v>6653</v>
      </c>
      <c r="AA3735" s="525" t="s">
        <v>3203</v>
      </c>
      <c r="AB3735" s="399" t="str">
        <f t="shared" si="763"/>
        <v>DC2CT31</v>
      </c>
      <c r="AC3735" s="399" t="str">
        <f t="shared" si="764"/>
        <v>DC2CT31-DC</v>
      </c>
      <c r="AD3735" t="str">
        <f>Y3735&amp;"-"&amp;VLOOKUP(AC3735,'LICH THI'!C:AA,9,0)</f>
        <v>63DCCD3003-42482</v>
      </c>
      <c r="AE3735">
        <f t="shared" si="765"/>
        <v>1</v>
      </c>
    </row>
    <row r="3736" spans="1:31" x14ac:dyDescent="0.25">
      <c r="A3736" s="436" t="str">
        <f t="shared" si="755"/>
        <v>DC2CT31-DC-22</v>
      </c>
      <c r="B3736" s="436">
        <f>COUNTIF(AC$4:AC3736,AC3736)</f>
        <v>22</v>
      </c>
      <c r="C3736" s="436" t="str">
        <f t="shared" si="756"/>
        <v>DC2CT31-DC</v>
      </c>
      <c r="D3736" s="436">
        <f>VLOOKUP(C3736,'LICH THI'!C:AA,12,0)</f>
        <v>75</v>
      </c>
      <c r="E3736" s="436">
        <f>VLOOKUP(C3736,'LICH THI'!C:AA,13,0)</f>
        <v>45</v>
      </c>
      <c r="F3736" s="436">
        <f t="shared" si="766"/>
        <v>45</v>
      </c>
      <c r="G3736" s="436">
        <f>VLOOKUP(C3736,'LICH THI'!C:AA,14,0)</f>
        <v>2</v>
      </c>
      <c r="H3736" s="436">
        <f t="shared" si="757"/>
        <v>1</v>
      </c>
      <c r="I3736" s="436" t="str">
        <f t="shared" si="758"/>
        <v>Đinh Đông Hải</v>
      </c>
      <c r="J3736" s="436"/>
      <c r="K3736" s="436">
        <f t="shared" si="759"/>
        <v>2</v>
      </c>
      <c r="L3736" s="436" t="str">
        <f t="shared" si="760"/>
        <v>DC2CT31-DC-2</v>
      </c>
      <c r="M3736" s="436">
        <f t="shared" si="761"/>
        <v>31</v>
      </c>
      <c r="N3736" s="437">
        <f t="shared" si="767"/>
        <v>87</v>
      </c>
      <c r="O3736" s="437"/>
      <c r="P3736" s="430" t="str">
        <f t="shared" si="762"/>
        <v/>
      </c>
      <c r="U3736" s="177">
        <v>37</v>
      </c>
      <c r="V3736" s="177" t="s">
        <v>3426</v>
      </c>
      <c r="W3736" s="177" t="s">
        <v>6662</v>
      </c>
      <c r="X3736" s="177" t="s">
        <v>2908</v>
      </c>
      <c r="Y3736" s="177" t="s">
        <v>6663</v>
      </c>
      <c r="Z3736" s="177" t="s">
        <v>6653</v>
      </c>
      <c r="AA3736" s="525" t="s">
        <v>4357</v>
      </c>
      <c r="AB3736" s="399" t="str">
        <f t="shared" si="763"/>
        <v>DC2CT31</v>
      </c>
      <c r="AC3736" s="399" t="str">
        <f t="shared" si="764"/>
        <v>DC2CT31-DC</v>
      </c>
      <c r="AD3736" t="str">
        <f>Y3736&amp;"-"&amp;VLOOKUP(AC3736,'LICH THI'!C:AA,9,0)</f>
        <v>65DCCD20439-42482</v>
      </c>
      <c r="AE3736">
        <f t="shared" si="765"/>
        <v>1</v>
      </c>
    </row>
    <row r="3737" spans="1:31" x14ac:dyDescent="0.25">
      <c r="A3737" s="436" t="str">
        <f t="shared" si="755"/>
        <v>DC2CT31-DC-23</v>
      </c>
      <c r="B3737" s="436">
        <f>COUNTIF(AC$4:AC3737,AC3737)</f>
        <v>23</v>
      </c>
      <c r="C3737" s="436" t="str">
        <f t="shared" si="756"/>
        <v>DC2CT31-DC</v>
      </c>
      <c r="D3737" s="436">
        <f>VLOOKUP(C3737,'LICH THI'!C:AA,12,0)</f>
        <v>75</v>
      </c>
      <c r="E3737" s="436">
        <f>VLOOKUP(C3737,'LICH THI'!C:AA,13,0)</f>
        <v>45</v>
      </c>
      <c r="F3737" s="436">
        <f t="shared" si="766"/>
        <v>45</v>
      </c>
      <c r="G3737" s="436">
        <f>VLOOKUP(C3737,'LICH THI'!C:AA,14,0)</f>
        <v>2</v>
      </c>
      <c r="H3737" s="436">
        <f t="shared" si="757"/>
        <v>1</v>
      </c>
      <c r="I3737" s="436" t="str">
        <f t="shared" si="758"/>
        <v>Đinh Văn Hậu</v>
      </c>
      <c r="J3737" s="436"/>
      <c r="K3737" s="436">
        <f t="shared" si="759"/>
        <v>2</v>
      </c>
      <c r="L3737" s="436" t="str">
        <f t="shared" si="760"/>
        <v>DC2CT31-DC-2</v>
      </c>
      <c r="M3737" s="436">
        <f t="shared" si="761"/>
        <v>31</v>
      </c>
      <c r="N3737" s="437">
        <f t="shared" si="767"/>
        <v>88</v>
      </c>
      <c r="O3737" s="437"/>
      <c r="P3737" s="430" t="str">
        <f t="shared" si="762"/>
        <v/>
      </c>
      <c r="U3737" s="177">
        <v>73</v>
      </c>
      <c r="V3737" s="177" t="s">
        <v>3478</v>
      </c>
      <c r="W3737" s="177" t="s">
        <v>4052</v>
      </c>
      <c r="X3737" s="177" t="s">
        <v>4084</v>
      </c>
      <c r="Y3737" s="177" t="s">
        <v>6261</v>
      </c>
      <c r="Z3737" s="177" t="s">
        <v>6653</v>
      </c>
      <c r="AA3737" s="525" t="s">
        <v>3494</v>
      </c>
      <c r="AB3737" s="399" t="str">
        <f t="shared" si="763"/>
        <v>DC2CT31</v>
      </c>
      <c r="AC3737" s="399" t="str">
        <f t="shared" si="764"/>
        <v>DC2CT31-DC</v>
      </c>
      <c r="AD3737" t="str">
        <f>Y3737&amp;"-"&amp;VLOOKUP(AC3737,'LICH THI'!C:AA,9,0)</f>
        <v>65DCDD21082-42482</v>
      </c>
      <c r="AE3737">
        <f t="shared" si="765"/>
        <v>1</v>
      </c>
    </row>
    <row r="3738" spans="1:31" x14ac:dyDescent="0.25">
      <c r="A3738" s="436" t="str">
        <f t="shared" si="755"/>
        <v>DC2CT31-DC-24</v>
      </c>
      <c r="B3738" s="436">
        <f>COUNTIF(AC$4:AC3738,AC3738)</f>
        <v>24</v>
      </c>
      <c r="C3738" s="436" t="str">
        <f t="shared" si="756"/>
        <v>DC2CT31-DC</v>
      </c>
      <c r="D3738" s="436">
        <f>VLOOKUP(C3738,'LICH THI'!C:AA,12,0)</f>
        <v>75</v>
      </c>
      <c r="E3738" s="436">
        <f>VLOOKUP(C3738,'LICH THI'!C:AA,13,0)</f>
        <v>45</v>
      </c>
      <c r="F3738" s="436">
        <f t="shared" si="766"/>
        <v>45</v>
      </c>
      <c r="G3738" s="436">
        <f>VLOOKUP(C3738,'LICH THI'!C:AA,14,0)</f>
        <v>2</v>
      </c>
      <c r="H3738" s="436">
        <f t="shared" si="757"/>
        <v>1</v>
      </c>
      <c r="I3738" s="436" t="str">
        <f t="shared" si="758"/>
        <v>Trần Văn Hậu</v>
      </c>
      <c r="J3738" s="436"/>
      <c r="K3738" s="436">
        <f t="shared" si="759"/>
        <v>2</v>
      </c>
      <c r="L3738" s="436" t="str">
        <f t="shared" si="760"/>
        <v>DC2CT31-DC-2</v>
      </c>
      <c r="M3738" s="436">
        <f t="shared" si="761"/>
        <v>31</v>
      </c>
      <c r="N3738" s="437">
        <f t="shared" si="767"/>
        <v>89</v>
      </c>
      <c r="O3738" s="437"/>
      <c r="P3738" s="430" t="str">
        <f t="shared" si="762"/>
        <v/>
      </c>
      <c r="U3738" s="177">
        <v>38</v>
      </c>
      <c r="V3738" s="177" t="s">
        <v>3426</v>
      </c>
      <c r="W3738" s="177" t="s">
        <v>2757</v>
      </c>
      <c r="X3738" s="177" t="s">
        <v>4084</v>
      </c>
      <c r="Y3738" s="177" t="s">
        <v>6664</v>
      </c>
      <c r="Z3738" s="177" t="s">
        <v>6653</v>
      </c>
      <c r="AA3738" s="525" t="s">
        <v>6665</v>
      </c>
      <c r="AB3738" s="399" t="str">
        <f t="shared" si="763"/>
        <v>DC2CT31</v>
      </c>
      <c r="AC3738" s="399" t="str">
        <f t="shared" si="764"/>
        <v>DC2CT31-DC</v>
      </c>
      <c r="AD3738" t="str">
        <f>Y3738&amp;"-"&amp;VLOOKUP(AC3738,'LICH THI'!C:AA,9,0)</f>
        <v>65DCCD20481-42482</v>
      </c>
      <c r="AE3738">
        <f t="shared" si="765"/>
        <v>1</v>
      </c>
    </row>
    <row r="3739" spans="1:31" x14ac:dyDescent="0.25">
      <c r="A3739" s="436" t="str">
        <f t="shared" si="755"/>
        <v>DC2CT31-DC-25</v>
      </c>
      <c r="B3739" s="436">
        <f>COUNTIF(AC$4:AC3739,AC3739)</f>
        <v>25</v>
      </c>
      <c r="C3739" s="436" t="str">
        <f t="shared" si="756"/>
        <v>DC2CT31-DC</v>
      </c>
      <c r="D3739" s="436">
        <f>VLOOKUP(C3739,'LICH THI'!C:AA,12,0)</f>
        <v>75</v>
      </c>
      <c r="E3739" s="436">
        <f>VLOOKUP(C3739,'LICH THI'!C:AA,13,0)</f>
        <v>45</v>
      </c>
      <c r="F3739" s="436">
        <f t="shared" si="766"/>
        <v>45</v>
      </c>
      <c r="G3739" s="436">
        <f>VLOOKUP(C3739,'LICH THI'!C:AA,14,0)</f>
        <v>2</v>
      </c>
      <c r="H3739" s="436">
        <f t="shared" si="757"/>
        <v>1</v>
      </c>
      <c r="I3739" s="436" t="str">
        <f t="shared" si="758"/>
        <v>Vũ Văn Hiền</v>
      </c>
      <c r="J3739" s="436"/>
      <c r="K3739" s="436">
        <f t="shared" si="759"/>
        <v>2</v>
      </c>
      <c r="L3739" s="436" t="str">
        <f t="shared" si="760"/>
        <v>DC2CT31-DC-2</v>
      </c>
      <c r="M3739" s="436">
        <f t="shared" si="761"/>
        <v>31</v>
      </c>
      <c r="N3739" s="437">
        <f t="shared" si="767"/>
        <v>90</v>
      </c>
      <c r="O3739" s="437"/>
      <c r="P3739" s="430" t="str">
        <f t="shared" si="762"/>
        <v/>
      </c>
      <c r="U3739" s="177">
        <v>39</v>
      </c>
      <c r="V3739" s="177" t="s">
        <v>3426</v>
      </c>
      <c r="W3739" s="177" t="s">
        <v>2914</v>
      </c>
      <c r="X3739" s="177" t="s">
        <v>3029</v>
      </c>
      <c r="Y3739" s="177" t="s">
        <v>3433</v>
      </c>
      <c r="Z3739" s="177" t="s">
        <v>6653</v>
      </c>
      <c r="AA3739" s="525" t="s">
        <v>3434</v>
      </c>
      <c r="AB3739" s="399" t="str">
        <f t="shared" si="763"/>
        <v>DC2CT31</v>
      </c>
      <c r="AC3739" s="399" t="str">
        <f t="shared" si="764"/>
        <v>DC2CT31-DC</v>
      </c>
      <c r="AD3739" t="str">
        <f>Y3739&amp;"-"&amp;VLOOKUP(AC3739,'LICH THI'!C:AA,9,0)</f>
        <v>65DCCD20493-42482</v>
      </c>
      <c r="AE3739">
        <f t="shared" si="765"/>
        <v>1</v>
      </c>
    </row>
    <row r="3740" spans="1:31" x14ac:dyDescent="0.25">
      <c r="A3740" s="436" t="str">
        <f t="shared" si="755"/>
        <v>DC2CT31-DC-26</v>
      </c>
      <c r="B3740" s="436">
        <f>COUNTIF(AC$4:AC3740,AC3740)</f>
        <v>26</v>
      </c>
      <c r="C3740" s="436" t="str">
        <f t="shared" si="756"/>
        <v>DC2CT31-DC</v>
      </c>
      <c r="D3740" s="436">
        <f>VLOOKUP(C3740,'LICH THI'!C:AA,12,0)</f>
        <v>75</v>
      </c>
      <c r="E3740" s="436">
        <f>VLOOKUP(C3740,'LICH THI'!C:AA,13,0)</f>
        <v>45</v>
      </c>
      <c r="F3740" s="436">
        <f t="shared" si="766"/>
        <v>45</v>
      </c>
      <c r="G3740" s="436">
        <f>VLOOKUP(C3740,'LICH THI'!C:AA,14,0)</f>
        <v>2</v>
      </c>
      <c r="H3740" s="436">
        <f t="shared" si="757"/>
        <v>1</v>
      </c>
      <c r="I3740" s="436" t="str">
        <f t="shared" si="758"/>
        <v>Vũ Văn Hiệu</v>
      </c>
      <c r="J3740" s="436"/>
      <c r="K3740" s="436">
        <f t="shared" si="759"/>
        <v>2</v>
      </c>
      <c r="L3740" s="436" t="str">
        <f t="shared" si="760"/>
        <v>DC2CT31-DC-2</v>
      </c>
      <c r="M3740" s="436">
        <f t="shared" si="761"/>
        <v>31</v>
      </c>
      <c r="N3740" s="437">
        <f t="shared" si="767"/>
        <v>91</v>
      </c>
      <c r="O3740" s="437"/>
      <c r="P3740" s="430" t="str">
        <f t="shared" si="762"/>
        <v/>
      </c>
      <c r="U3740" s="177">
        <v>2</v>
      </c>
      <c r="V3740" s="177" t="s">
        <v>3102</v>
      </c>
      <c r="W3740" s="177" t="s">
        <v>2914</v>
      </c>
      <c r="X3740" s="177" t="s">
        <v>4907</v>
      </c>
      <c r="Y3740" s="177" t="s">
        <v>6510</v>
      </c>
      <c r="Z3740" s="177" t="s">
        <v>6653</v>
      </c>
      <c r="AA3740" s="525" t="s">
        <v>6511</v>
      </c>
      <c r="AB3740" s="399" t="str">
        <f t="shared" si="763"/>
        <v>DC2CT31</v>
      </c>
      <c r="AC3740" s="399" t="str">
        <f t="shared" si="764"/>
        <v>DC2CT31-DC</v>
      </c>
      <c r="AD3740" t="str">
        <f>Y3740&amp;"-"&amp;VLOOKUP(AC3740,'LICH THI'!C:AA,9,0)</f>
        <v>62DCCD3037-42482</v>
      </c>
      <c r="AE3740">
        <f t="shared" si="765"/>
        <v>1</v>
      </c>
    </row>
    <row r="3741" spans="1:31" x14ac:dyDescent="0.25">
      <c r="A3741" s="436" t="str">
        <f t="shared" si="755"/>
        <v>DC2CT31-DC-27</v>
      </c>
      <c r="B3741" s="436">
        <f>COUNTIF(AC$4:AC3741,AC3741)</f>
        <v>27</v>
      </c>
      <c r="C3741" s="436" t="str">
        <f t="shared" si="756"/>
        <v>DC2CT31-DC</v>
      </c>
      <c r="D3741" s="436">
        <f>VLOOKUP(C3741,'LICH THI'!C:AA,12,0)</f>
        <v>75</v>
      </c>
      <c r="E3741" s="436">
        <f>VLOOKUP(C3741,'LICH THI'!C:AA,13,0)</f>
        <v>45</v>
      </c>
      <c r="F3741" s="436">
        <f t="shared" si="766"/>
        <v>45</v>
      </c>
      <c r="G3741" s="436">
        <f>VLOOKUP(C3741,'LICH THI'!C:AA,14,0)</f>
        <v>2</v>
      </c>
      <c r="H3741" s="436">
        <f t="shared" si="757"/>
        <v>1</v>
      </c>
      <c r="I3741" s="436" t="str">
        <f t="shared" si="758"/>
        <v>Trần Văn Hoan</v>
      </c>
      <c r="J3741" s="436"/>
      <c r="K3741" s="436">
        <f t="shared" si="759"/>
        <v>2</v>
      </c>
      <c r="L3741" s="436" t="str">
        <f t="shared" si="760"/>
        <v>DC2CT31-DC-2</v>
      </c>
      <c r="M3741" s="436">
        <f t="shared" si="761"/>
        <v>31</v>
      </c>
      <c r="N3741" s="437">
        <f t="shared" si="767"/>
        <v>92</v>
      </c>
      <c r="O3741" s="437"/>
      <c r="P3741" s="430" t="str">
        <f t="shared" si="762"/>
        <v/>
      </c>
      <c r="U3741" s="177">
        <v>49</v>
      </c>
      <c r="V3741" s="177" t="s">
        <v>3449</v>
      </c>
      <c r="W3741" s="177" t="s">
        <v>2757</v>
      </c>
      <c r="X3741" s="177" t="s">
        <v>4684</v>
      </c>
      <c r="Y3741" s="177" t="s">
        <v>5461</v>
      </c>
      <c r="Z3741" s="177" t="s">
        <v>6653</v>
      </c>
      <c r="AA3741" s="525" t="s">
        <v>3470</v>
      </c>
      <c r="AB3741" s="399" t="str">
        <f t="shared" si="763"/>
        <v>DC2CT31</v>
      </c>
      <c r="AC3741" s="399" t="str">
        <f t="shared" si="764"/>
        <v>DC2CT31-DC</v>
      </c>
      <c r="AD3741" t="str">
        <f>Y3741&amp;"-"&amp;VLOOKUP(AC3741,'LICH THI'!C:AA,9,0)</f>
        <v>65DCCD23059-42482</v>
      </c>
      <c r="AE3741">
        <f t="shared" si="765"/>
        <v>1</v>
      </c>
    </row>
    <row r="3742" spans="1:31" x14ac:dyDescent="0.25">
      <c r="A3742" s="436" t="str">
        <f t="shared" si="755"/>
        <v>DC2CT31-DC-28</v>
      </c>
      <c r="B3742" s="436">
        <f>COUNTIF(AC$4:AC3742,AC3742)</f>
        <v>28</v>
      </c>
      <c r="C3742" s="436" t="str">
        <f t="shared" si="756"/>
        <v>DC2CT31-DC</v>
      </c>
      <c r="D3742" s="436">
        <f>VLOOKUP(C3742,'LICH THI'!C:AA,12,0)</f>
        <v>75</v>
      </c>
      <c r="E3742" s="436">
        <f>VLOOKUP(C3742,'LICH THI'!C:AA,13,0)</f>
        <v>45</v>
      </c>
      <c r="F3742" s="436">
        <f t="shared" si="766"/>
        <v>45</v>
      </c>
      <c r="G3742" s="436">
        <f>VLOOKUP(C3742,'LICH THI'!C:AA,14,0)</f>
        <v>2</v>
      </c>
      <c r="H3742" s="436">
        <f t="shared" si="757"/>
        <v>1</v>
      </c>
      <c r="I3742" s="436" t="str">
        <f t="shared" si="758"/>
        <v>Nguyễn Quang Huân</v>
      </c>
      <c r="J3742" s="436"/>
      <c r="K3742" s="436">
        <f t="shared" si="759"/>
        <v>2</v>
      </c>
      <c r="L3742" s="436" t="str">
        <f t="shared" si="760"/>
        <v>DC2CT31-DC-2</v>
      </c>
      <c r="M3742" s="436">
        <f t="shared" si="761"/>
        <v>31</v>
      </c>
      <c r="N3742" s="437">
        <f t="shared" si="767"/>
        <v>93</v>
      </c>
      <c r="O3742" s="437"/>
      <c r="P3742" s="430" t="str">
        <f t="shared" si="762"/>
        <v/>
      </c>
      <c r="U3742" s="177">
        <v>29</v>
      </c>
      <c r="V3742" s="177" t="s">
        <v>3301</v>
      </c>
      <c r="W3742" s="177" t="s">
        <v>3032</v>
      </c>
      <c r="X3742" s="177" t="s">
        <v>3968</v>
      </c>
      <c r="Y3742" s="177" t="s">
        <v>3969</v>
      </c>
      <c r="Z3742" s="177" t="s">
        <v>6653</v>
      </c>
      <c r="AA3742" s="525" t="s">
        <v>2886</v>
      </c>
      <c r="AB3742" s="399" t="str">
        <f t="shared" si="763"/>
        <v>DC2CT31</v>
      </c>
      <c r="AC3742" s="399" t="str">
        <f t="shared" si="764"/>
        <v>DC2CT31-DC</v>
      </c>
      <c r="AD3742" t="str">
        <f>Y3742&amp;"-"&amp;VLOOKUP(AC3742,'LICH THI'!C:AA,9,0)</f>
        <v>64DCDD3022-42482</v>
      </c>
      <c r="AE3742">
        <f t="shared" si="765"/>
        <v>1</v>
      </c>
    </row>
    <row r="3743" spans="1:31" x14ac:dyDescent="0.25">
      <c r="A3743" s="436" t="str">
        <f t="shared" si="755"/>
        <v>DC2CT31-DC-29</v>
      </c>
      <c r="B3743" s="436">
        <f>COUNTIF(AC$4:AC3743,AC3743)</f>
        <v>29</v>
      </c>
      <c r="C3743" s="436" t="str">
        <f t="shared" si="756"/>
        <v>DC2CT31-DC</v>
      </c>
      <c r="D3743" s="436">
        <f>VLOOKUP(C3743,'LICH THI'!C:AA,12,0)</f>
        <v>75</v>
      </c>
      <c r="E3743" s="436">
        <f>VLOOKUP(C3743,'LICH THI'!C:AA,13,0)</f>
        <v>45</v>
      </c>
      <c r="F3743" s="436">
        <f t="shared" si="766"/>
        <v>45</v>
      </c>
      <c r="G3743" s="436">
        <f>VLOOKUP(C3743,'LICH THI'!C:AA,14,0)</f>
        <v>2</v>
      </c>
      <c r="H3743" s="436">
        <f t="shared" si="757"/>
        <v>1</v>
      </c>
      <c r="I3743" s="436" t="str">
        <f t="shared" si="758"/>
        <v>Phan Thế Hùng</v>
      </c>
      <c r="J3743" s="436"/>
      <c r="K3743" s="436">
        <f t="shared" si="759"/>
        <v>2</v>
      </c>
      <c r="L3743" s="436" t="str">
        <f t="shared" si="760"/>
        <v>DC2CT31-DC-2</v>
      </c>
      <c r="M3743" s="436">
        <f t="shared" si="761"/>
        <v>31</v>
      </c>
      <c r="N3743" s="437">
        <f t="shared" si="767"/>
        <v>94</v>
      </c>
      <c r="O3743" s="437"/>
      <c r="P3743" s="430" t="str">
        <f t="shared" si="762"/>
        <v/>
      </c>
      <c r="U3743" s="177">
        <v>15</v>
      </c>
      <c r="V3743" s="177" t="s">
        <v>2609</v>
      </c>
      <c r="W3743" s="177" t="s">
        <v>3219</v>
      </c>
      <c r="X3743" s="177" t="s">
        <v>2801</v>
      </c>
      <c r="Y3743" s="177" t="s">
        <v>3220</v>
      </c>
      <c r="Z3743" s="177" t="s">
        <v>6653</v>
      </c>
      <c r="AA3743" s="525" t="s">
        <v>3221</v>
      </c>
      <c r="AB3743" s="399" t="str">
        <f t="shared" si="763"/>
        <v>DC2CT31</v>
      </c>
      <c r="AC3743" s="399" t="str">
        <f t="shared" si="764"/>
        <v>DC2CT31-DC</v>
      </c>
      <c r="AD3743" t="str">
        <f>Y3743&amp;"-"&amp;VLOOKUP(AC3743,'LICH THI'!C:AA,9,0)</f>
        <v>63DCCD3210-42482</v>
      </c>
      <c r="AE3743">
        <f t="shared" si="765"/>
        <v>1</v>
      </c>
    </row>
    <row r="3744" spans="1:31" x14ac:dyDescent="0.25">
      <c r="A3744" s="436" t="str">
        <f t="shared" si="755"/>
        <v>DC2CT31-DC-30</v>
      </c>
      <c r="B3744" s="436">
        <f>COUNTIF(AC$4:AC3744,AC3744)</f>
        <v>30</v>
      </c>
      <c r="C3744" s="436" t="str">
        <f t="shared" si="756"/>
        <v>DC2CT31-DC</v>
      </c>
      <c r="D3744" s="436">
        <f>VLOOKUP(C3744,'LICH THI'!C:AA,12,0)</f>
        <v>75</v>
      </c>
      <c r="E3744" s="436">
        <f>VLOOKUP(C3744,'LICH THI'!C:AA,13,0)</f>
        <v>45</v>
      </c>
      <c r="F3744" s="436">
        <f t="shared" si="766"/>
        <v>45</v>
      </c>
      <c r="G3744" s="436">
        <f>VLOOKUP(C3744,'LICH THI'!C:AA,14,0)</f>
        <v>2</v>
      </c>
      <c r="H3744" s="436">
        <f t="shared" si="757"/>
        <v>1</v>
      </c>
      <c r="I3744" s="436" t="str">
        <f t="shared" si="758"/>
        <v>Nguyễn Văn Hưng</v>
      </c>
      <c r="J3744" s="436"/>
      <c r="K3744" s="436">
        <f t="shared" si="759"/>
        <v>2</v>
      </c>
      <c r="L3744" s="436" t="str">
        <f t="shared" si="760"/>
        <v>DC2CT31-DC-2</v>
      </c>
      <c r="M3744" s="436">
        <f t="shared" si="761"/>
        <v>31</v>
      </c>
      <c r="N3744" s="437">
        <f t="shared" si="767"/>
        <v>95</v>
      </c>
      <c r="O3744" s="437"/>
      <c r="P3744" s="430" t="str">
        <f t="shared" si="762"/>
        <v/>
      </c>
      <c r="U3744" s="177">
        <v>8</v>
      </c>
      <c r="V3744" s="177" t="s">
        <v>2603</v>
      </c>
      <c r="W3744" s="177" t="s">
        <v>2741</v>
      </c>
      <c r="X3744" s="177" t="s">
        <v>2804</v>
      </c>
      <c r="Y3744" s="177" t="s">
        <v>4121</v>
      </c>
      <c r="Z3744" s="177" t="s">
        <v>6653</v>
      </c>
      <c r="AA3744" s="525" t="s">
        <v>3248</v>
      </c>
      <c r="AB3744" s="399" t="str">
        <f t="shared" si="763"/>
        <v>DC2CT31</v>
      </c>
      <c r="AC3744" s="399" t="str">
        <f t="shared" si="764"/>
        <v>DC2CT31-DC</v>
      </c>
      <c r="AD3744" t="str">
        <f>Y3744&amp;"-"&amp;VLOOKUP(AC3744,'LICH THI'!C:AA,9,0)</f>
        <v>62DCCD3046-42482</v>
      </c>
      <c r="AE3744">
        <f t="shared" si="765"/>
        <v>1</v>
      </c>
    </row>
    <row r="3745" spans="1:31" x14ac:dyDescent="0.25">
      <c r="A3745" s="436" t="str">
        <f t="shared" si="755"/>
        <v>DC2CT31-DC-31</v>
      </c>
      <c r="B3745" s="436">
        <f>COUNTIF(AC$4:AC3745,AC3745)</f>
        <v>31</v>
      </c>
      <c r="C3745" s="436" t="str">
        <f t="shared" si="756"/>
        <v>DC2CT31-DC</v>
      </c>
      <c r="D3745" s="436">
        <f>VLOOKUP(C3745,'LICH THI'!C:AA,12,0)</f>
        <v>75</v>
      </c>
      <c r="E3745" s="436">
        <f>VLOOKUP(C3745,'LICH THI'!C:AA,13,0)</f>
        <v>45</v>
      </c>
      <c r="F3745" s="436">
        <f t="shared" si="766"/>
        <v>45</v>
      </c>
      <c r="G3745" s="436">
        <f>VLOOKUP(C3745,'LICH THI'!C:AA,14,0)</f>
        <v>2</v>
      </c>
      <c r="H3745" s="436">
        <f t="shared" si="757"/>
        <v>1</v>
      </c>
      <c r="I3745" s="436" t="str">
        <f t="shared" si="758"/>
        <v>Trần Văn Kiên</v>
      </c>
      <c r="J3745" s="436"/>
      <c r="K3745" s="436">
        <f t="shared" si="759"/>
        <v>2</v>
      </c>
      <c r="L3745" s="436" t="str">
        <f t="shared" si="760"/>
        <v>DC2CT31-DC-2</v>
      </c>
      <c r="M3745" s="436">
        <f t="shared" si="761"/>
        <v>31</v>
      </c>
      <c r="N3745" s="437">
        <f t="shared" si="767"/>
        <v>51</v>
      </c>
      <c r="O3745" s="437"/>
      <c r="P3745" s="430" t="str">
        <f t="shared" si="762"/>
        <v/>
      </c>
      <c r="U3745" s="177">
        <v>57</v>
      </c>
      <c r="V3745" s="177" t="s">
        <v>3455</v>
      </c>
      <c r="W3745" s="177" t="s">
        <v>2757</v>
      </c>
      <c r="X3745" s="177" t="s">
        <v>2762</v>
      </c>
      <c r="Y3745" s="177" t="s">
        <v>6674</v>
      </c>
      <c r="Z3745" s="177" t="s">
        <v>6653</v>
      </c>
      <c r="AA3745" s="525" t="s">
        <v>4376</v>
      </c>
      <c r="AB3745" s="399" t="str">
        <f t="shared" si="763"/>
        <v>DC2CT31</v>
      </c>
      <c r="AC3745" s="399" t="str">
        <f t="shared" si="764"/>
        <v>DC2CT31-DC</v>
      </c>
      <c r="AD3745" t="str">
        <f>Y3745&amp;"-"&amp;VLOOKUP(AC3745,'LICH THI'!C:AA,9,0)</f>
        <v>65DCCD21679-42482</v>
      </c>
      <c r="AE3745">
        <f t="shared" si="765"/>
        <v>1</v>
      </c>
    </row>
    <row r="3746" spans="1:31" x14ac:dyDescent="0.25">
      <c r="A3746" s="436" t="str">
        <f t="shared" si="755"/>
        <v>DC2CT31-DC-32</v>
      </c>
      <c r="B3746" s="436">
        <f>COUNTIF(AC$4:AC3746,AC3746)</f>
        <v>32</v>
      </c>
      <c r="C3746" s="436" t="str">
        <f t="shared" si="756"/>
        <v>DC2CT31-DC</v>
      </c>
      <c r="D3746" s="436">
        <f>VLOOKUP(C3746,'LICH THI'!C:AA,12,0)</f>
        <v>75</v>
      </c>
      <c r="E3746" s="436">
        <f>VLOOKUP(C3746,'LICH THI'!C:AA,13,0)</f>
        <v>45</v>
      </c>
      <c r="F3746" s="436">
        <f t="shared" si="766"/>
        <v>45</v>
      </c>
      <c r="G3746" s="436">
        <f>VLOOKUP(C3746,'LICH THI'!C:AA,14,0)</f>
        <v>2</v>
      </c>
      <c r="H3746" s="436">
        <f t="shared" si="757"/>
        <v>1</v>
      </c>
      <c r="I3746" s="436" t="str">
        <f t="shared" si="758"/>
        <v>Ngô Văn Kiều</v>
      </c>
      <c r="J3746" s="436"/>
      <c r="K3746" s="436">
        <f t="shared" si="759"/>
        <v>2</v>
      </c>
      <c r="L3746" s="436" t="str">
        <f t="shared" si="760"/>
        <v>DC2CT31-DC-2</v>
      </c>
      <c r="M3746" s="436">
        <f t="shared" si="761"/>
        <v>31</v>
      </c>
      <c r="N3746" s="437">
        <f t="shared" si="767"/>
        <v>52</v>
      </c>
      <c r="O3746" s="437"/>
      <c r="P3746" s="430" t="str">
        <f t="shared" si="762"/>
        <v/>
      </c>
      <c r="U3746" s="177">
        <v>13</v>
      </c>
      <c r="V3746" s="177" t="s">
        <v>3209</v>
      </c>
      <c r="W3746" s="177" t="s">
        <v>3204</v>
      </c>
      <c r="X3746" s="177" t="s">
        <v>3642</v>
      </c>
      <c r="Y3746" s="177" t="s">
        <v>3643</v>
      </c>
      <c r="Z3746" s="177" t="s">
        <v>6653</v>
      </c>
      <c r="AA3746" s="525" t="s">
        <v>3644</v>
      </c>
      <c r="AB3746" s="399" t="str">
        <f t="shared" si="763"/>
        <v>DC2CT31</v>
      </c>
      <c r="AC3746" s="399" t="str">
        <f t="shared" si="764"/>
        <v>DC2CT31-DC</v>
      </c>
      <c r="AD3746" t="str">
        <f>Y3746&amp;"-"&amp;VLOOKUP(AC3746,'LICH THI'!C:AA,9,0)</f>
        <v>63DCCD3326-42482</v>
      </c>
      <c r="AE3746">
        <f t="shared" si="765"/>
        <v>1</v>
      </c>
    </row>
    <row r="3747" spans="1:31" x14ac:dyDescent="0.25">
      <c r="A3747" s="436" t="str">
        <f t="shared" si="755"/>
        <v>DC2CT31-DC-33</v>
      </c>
      <c r="B3747" s="436">
        <f>COUNTIF(AC$4:AC3747,AC3747)</f>
        <v>33</v>
      </c>
      <c r="C3747" s="436" t="str">
        <f t="shared" si="756"/>
        <v>DC2CT31-DC</v>
      </c>
      <c r="D3747" s="436">
        <f>VLOOKUP(C3747,'LICH THI'!C:AA,12,0)</f>
        <v>75</v>
      </c>
      <c r="E3747" s="436">
        <f>VLOOKUP(C3747,'LICH THI'!C:AA,13,0)</f>
        <v>45</v>
      </c>
      <c r="F3747" s="436">
        <f t="shared" si="766"/>
        <v>45</v>
      </c>
      <c r="G3747" s="436">
        <f>VLOOKUP(C3747,'LICH THI'!C:AA,14,0)</f>
        <v>2</v>
      </c>
      <c r="H3747" s="436">
        <f t="shared" si="757"/>
        <v>1</v>
      </c>
      <c r="I3747" s="436" t="str">
        <f t="shared" si="758"/>
        <v>Trần Hữu Khánh</v>
      </c>
      <c r="J3747" s="436"/>
      <c r="K3747" s="436">
        <f t="shared" si="759"/>
        <v>2</v>
      </c>
      <c r="L3747" s="436" t="str">
        <f t="shared" si="760"/>
        <v>DC2CT31-DC-2</v>
      </c>
      <c r="M3747" s="436">
        <f t="shared" si="761"/>
        <v>31</v>
      </c>
      <c r="N3747" s="437">
        <f t="shared" si="767"/>
        <v>53</v>
      </c>
      <c r="O3747" s="437"/>
      <c r="P3747" s="430" t="str">
        <f t="shared" si="762"/>
        <v/>
      </c>
      <c r="U3747" s="177">
        <v>16</v>
      </c>
      <c r="V3747" s="177" t="s">
        <v>2609</v>
      </c>
      <c r="W3747" s="177" t="s">
        <v>3750</v>
      </c>
      <c r="X3747" s="177" t="s">
        <v>3316</v>
      </c>
      <c r="Y3747" s="177" t="s">
        <v>4182</v>
      </c>
      <c r="Z3747" s="177" t="s">
        <v>6653</v>
      </c>
      <c r="AA3747" s="525" t="s">
        <v>4183</v>
      </c>
      <c r="AB3747" s="399" t="str">
        <f t="shared" si="763"/>
        <v>DC2CT31</v>
      </c>
      <c r="AC3747" s="399" t="str">
        <f t="shared" si="764"/>
        <v>DC2CT31-DC</v>
      </c>
      <c r="AD3747" t="str">
        <f>Y3747&amp;"-"&amp;VLOOKUP(AC3747,'LICH THI'!C:AA,9,0)</f>
        <v>63DCCD3256-42482</v>
      </c>
      <c r="AE3747">
        <f t="shared" si="765"/>
        <v>1</v>
      </c>
    </row>
    <row r="3748" spans="1:31" x14ac:dyDescent="0.25">
      <c r="A3748" s="436" t="str">
        <f t="shared" si="755"/>
        <v>DC2CT31-DC-34</v>
      </c>
      <c r="B3748" s="436">
        <f>COUNTIF(AC$4:AC3748,AC3748)</f>
        <v>34</v>
      </c>
      <c r="C3748" s="436" t="str">
        <f t="shared" si="756"/>
        <v>DC2CT31-DC</v>
      </c>
      <c r="D3748" s="436">
        <f>VLOOKUP(C3748,'LICH THI'!C:AA,12,0)</f>
        <v>75</v>
      </c>
      <c r="E3748" s="436">
        <f>VLOOKUP(C3748,'LICH THI'!C:AA,13,0)</f>
        <v>45</v>
      </c>
      <c r="F3748" s="436">
        <f t="shared" si="766"/>
        <v>45</v>
      </c>
      <c r="G3748" s="436">
        <f>VLOOKUP(C3748,'LICH THI'!C:AA,14,0)</f>
        <v>2</v>
      </c>
      <c r="H3748" s="436">
        <f t="shared" si="757"/>
        <v>1</v>
      </c>
      <c r="I3748" s="436" t="str">
        <f t="shared" si="758"/>
        <v>Phạm Thị Thanh Loan</v>
      </c>
      <c r="J3748" s="436"/>
      <c r="K3748" s="436">
        <f t="shared" si="759"/>
        <v>2</v>
      </c>
      <c r="L3748" s="436" t="str">
        <f t="shared" si="760"/>
        <v>DC2CT31-DC-2</v>
      </c>
      <c r="M3748" s="436">
        <f t="shared" si="761"/>
        <v>31</v>
      </c>
      <c r="N3748" s="437">
        <f t="shared" si="767"/>
        <v>54</v>
      </c>
      <c r="O3748" s="437"/>
      <c r="P3748" s="430" t="str">
        <f t="shared" si="762"/>
        <v/>
      </c>
      <c r="U3748" s="177">
        <v>74</v>
      </c>
      <c r="V3748" s="177" t="s">
        <v>3478</v>
      </c>
      <c r="W3748" s="177" t="s">
        <v>3484</v>
      </c>
      <c r="X3748" s="177" t="s">
        <v>3485</v>
      </c>
      <c r="Y3748" s="177" t="s">
        <v>3486</v>
      </c>
      <c r="Z3748" s="177" t="s">
        <v>6653</v>
      </c>
      <c r="AA3748" s="525" t="s">
        <v>3487</v>
      </c>
      <c r="AB3748" s="399" t="str">
        <f t="shared" si="763"/>
        <v>DC2CT31</v>
      </c>
      <c r="AC3748" s="399" t="str">
        <f t="shared" si="764"/>
        <v>DC2CT31-DC</v>
      </c>
      <c r="AD3748" t="str">
        <f>Y3748&amp;"-"&amp;VLOOKUP(AC3748,'LICH THI'!C:AA,9,0)</f>
        <v>65DCDD22688-42482</v>
      </c>
      <c r="AE3748">
        <f t="shared" si="765"/>
        <v>1</v>
      </c>
    </row>
    <row r="3749" spans="1:31" x14ac:dyDescent="0.25">
      <c r="A3749" s="436" t="str">
        <f t="shared" si="755"/>
        <v>DC2CT31-DC-35</v>
      </c>
      <c r="B3749" s="436">
        <f>COUNTIF(AC$4:AC3749,AC3749)</f>
        <v>35</v>
      </c>
      <c r="C3749" s="436" t="str">
        <f t="shared" si="756"/>
        <v>DC2CT31-DC</v>
      </c>
      <c r="D3749" s="436">
        <f>VLOOKUP(C3749,'LICH THI'!C:AA,12,0)</f>
        <v>75</v>
      </c>
      <c r="E3749" s="436">
        <f>VLOOKUP(C3749,'LICH THI'!C:AA,13,0)</f>
        <v>45</v>
      </c>
      <c r="F3749" s="436">
        <f t="shared" si="766"/>
        <v>45</v>
      </c>
      <c r="G3749" s="436">
        <f>VLOOKUP(C3749,'LICH THI'!C:AA,14,0)</f>
        <v>2</v>
      </c>
      <c r="H3749" s="436">
        <f t="shared" si="757"/>
        <v>1</v>
      </c>
      <c r="I3749" s="436" t="str">
        <f t="shared" si="758"/>
        <v>Nguyễn Thành Luân</v>
      </c>
      <c r="J3749" s="436"/>
      <c r="K3749" s="436">
        <f t="shared" si="759"/>
        <v>2</v>
      </c>
      <c r="L3749" s="436" t="str">
        <f t="shared" si="760"/>
        <v>DC2CT31-DC-2</v>
      </c>
      <c r="M3749" s="436">
        <f t="shared" si="761"/>
        <v>31</v>
      </c>
      <c r="N3749" s="437">
        <f t="shared" si="767"/>
        <v>55</v>
      </c>
      <c r="O3749" s="437"/>
      <c r="P3749" s="430" t="str">
        <f t="shared" si="762"/>
        <v/>
      </c>
      <c r="U3749" s="177">
        <v>3</v>
      </c>
      <c r="V3749" s="177" t="s">
        <v>3102</v>
      </c>
      <c r="W3749" s="177" t="s">
        <v>2862</v>
      </c>
      <c r="X3749" s="177" t="s">
        <v>3608</v>
      </c>
      <c r="Y3749" s="177" t="s">
        <v>3609</v>
      </c>
      <c r="Z3749" s="177" t="s">
        <v>6653</v>
      </c>
      <c r="AA3749" s="525" t="s">
        <v>3610</v>
      </c>
      <c r="AB3749" s="399" t="str">
        <f t="shared" si="763"/>
        <v>DC2CT31</v>
      </c>
      <c r="AC3749" s="399" t="str">
        <f t="shared" si="764"/>
        <v>DC2CT31-DC</v>
      </c>
      <c r="AD3749" t="str">
        <f>Y3749&amp;"-"&amp;VLOOKUP(AC3749,'LICH THI'!C:AA,9,0)</f>
        <v>62DCCD3060-42482</v>
      </c>
      <c r="AE3749">
        <f t="shared" si="765"/>
        <v>1</v>
      </c>
    </row>
    <row r="3750" spans="1:31" x14ac:dyDescent="0.25">
      <c r="A3750" s="436" t="str">
        <f t="shared" si="755"/>
        <v>DC2CT31-DC-36</v>
      </c>
      <c r="B3750" s="436">
        <f>COUNTIF(AC$4:AC3750,AC3750)</f>
        <v>36</v>
      </c>
      <c r="C3750" s="436" t="str">
        <f t="shared" si="756"/>
        <v>DC2CT31-DC</v>
      </c>
      <c r="D3750" s="436">
        <f>VLOOKUP(C3750,'LICH THI'!C:AA,12,0)</f>
        <v>75</v>
      </c>
      <c r="E3750" s="436">
        <f>VLOOKUP(C3750,'LICH THI'!C:AA,13,0)</f>
        <v>45</v>
      </c>
      <c r="F3750" s="436">
        <f t="shared" si="766"/>
        <v>45</v>
      </c>
      <c r="G3750" s="436">
        <f>VLOOKUP(C3750,'LICH THI'!C:AA,14,0)</f>
        <v>2</v>
      </c>
      <c r="H3750" s="436">
        <f t="shared" si="757"/>
        <v>1</v>
      </c>
      <c r="I3750" s="436" t="str">
        <f t="shared" si="758"/>
        <v>Mai Văn Lực</v>
      </c>
      <c r="J3750" s="436"/>
      <c r="K3750" s="436">
        <f t="shared" si="759"/>
        <v>2</v>
      </c>
      <c r="L3750" s="436" t="str">
        <f t="shared" si="760"/>
        <v>DC2CT31-DC-2</v>
      </c>
      <c r="M3750" s="436">
        <f t="shared" si="761"/>
        <v>31</v>
      </c>
      <c r="N3750" s="437">
        <f t="shared" si="767"/>
        <v>56</v>
      </c>
      <c r="O3750" s="437"/>
      <c r="P3750" s="430" t="str">
        <f t="shared" si="762"/>
        <v/>
      </c>
      <c r="U3750" s="177">
        <v>50</v>
      </c>
      <c r="V3750" s="177" t="s">
        <v>3449</v>
      </c>
      <c r="W3750" s="177" t="s">
        <v>3951</v>
      </c>
      <c r="X3750" s="177" t="s">
        <v>4253</v>
      </c>
      <c r="Y3750" s="177" t="s">
        <v>6668</v>
      </c>
      <c r="Z3750" s="177" t="s">
        <v>6653</v>
      </c>
      <c r="AA3750" s="525" t="s">
        <v>4946</v>
      </c>
      <c r="AB3750" s="399" t="str">
        <f t="shared" si="763"/>
        <v>DC2CT31</v>
      </c>
      <c r="AC3750" s="399" t="str">
        <f t="shared" si="764"/>
        <v>DC2CT31-DC</v>
      </c>
      <c r="AD3750" t="str">
        <f>Y3750&amp;"-"&amp;VLOOKUP(AC3750,'LICH THI'!C:AA,9,0)</f>
        <v>65DCCD20434-42482</v>
      </c>
      <c r="AE3750">
        <f t="shared" si="765"/>
        <v>1</v>
      </c>
    </row>
    <row r="3751" spans="1:31" x14ac:dyDescent="0.25">
      <c r="A3751" s="436" t="str">
        <f t="shared" si="755"/>
        <v>DC2CT31-DC-37</v>
      </c>
      <c r="B3751" s="436">
        <f>COUNTIF(AC$4:AC3751,AC3751)</f>
        <v>37</v>
      </c>
      <c r="C3751" s="436" t="str">
        <f t="shared" si="756"/>
        <v>DC2CT31-DC</v>
      </c>
      <c r="D3751" s="436">
        <f>VLOOKUP(C3751,'LICH THI'!C:AA,12,0)</f>
        <v>75</v>
      </c>
      <c r="E3751" s="436">
        <f>VLOOKUP(C3751,'LICH THI'!C:AA,13,0)</f>
        <v>45</v>
      </c>
      <c r="F3751" s="436">
        <f t="shared" si="766"/>
        <v>45</v>
      </c>
      <c r="G3751" s="436">
        <f>VLOOKUP(C3751,'LICH THI'!C:AA,14,0)</f>
        <v>2</v>
      </c>
      <c r="H3751" s="436">
        <f t="shared" si="757"/>
        <v>1</v>
      </c>
      <c r="I3751" s="436" t="str">
        <f t="shared" si="758"/>
        <v>Nguyễn Đăng Mạnh</v>
      </c>
      <c r="J3751" s="436"/>
      <c r="K3751" s="436">
        <f t="shared" si="759"/>
        <v>2</v>
      </c>
      <c r="L3751" s="436" t="str">
        <f t="shared" si="760"/>
        <v>DC2CT31-DC-2</v>
      </c>
      <c r="M3751" s="436">
        <f t="shared" si="761"/>
        <v>31</v>
      </c>
      <c r="N3751" s="437">
        <f t="shared" si="767"/>
        <v>57</v>
      </c>
      <c r="O3751" s="437"/>
      <c r="P3751" s="430" t="str">
        <f t="shared" si="762"/>
        <v/>
      </c>
      <c r="U3751" s="177">
        <v>40</v>
      </c>
      <c r="V3751" s="177" t="s">
        <v>3426</v>
      </c>
      <c r="W3751" s="177" t="s">
        <v>2875</v>
      </c>
      <c r="X3751" s="177" t="s">
        <v>2930</v>
      </c>
      <c r="Y3751" s="177" t="s">
        <v>6666</v>
      </c>
      <c r="Z3751" s="177" t="s">
        <v>6653</v>
      </c>
      <c r="AA3751" s="525" t="s">
        <v>3662</v>
      </c>
      <c r="AB3751" s="399" t="str">
        <f t="shared" si="763"/>
        <v>DC2CT31</v>
      </c>
      <c r="AC3751" s="399" t="str">
        <f t="shared" si="764"/>
        <v>DC2CT31-DC</v>
      </c>
      <c r="AD3751" t="str">
        <f>Y3751&amp;"-"&amp;VLOOKUP(AC3751,'LICH THI'!C:AA,9,0)</f>
        <v>65DCCD20438-42482</v>
      </c>
      <c r="AE3751">
        <f t="shared" si="765"/>
        <v>1</v>
      </c>
    </row>
    <row r="3752" spans="1:31" x14ac:dyDescent="0.25">
      <c r="A3752" s="436" t="str">
        <f t="shared" si="755"/>
        <v>DC2CT31-DC-38</v>
      </c>
      <c r="B3752" s="436">
        <f>COUNTIF(AC$4:AC3752,AC3752)</f>
        <v>38</v>
      </c>
      <c r="C3752" s="436" t="str">
        <f t="shared" si="756"/>
        <v>DC2CT31-DC</v>
      </c>
      <c r="D3752" s="436">
        <f>VLOOKUP(C3752,'LICH THI'!C:AA,12,0)</f>
        <v>75</v>
      </c>
      <c r="E3752" s="436">
        <f>VLOOKUP(C3752,'LICH THI'!C:AA,13,0)</f>
        <v>45</v>
      </c>
      <c r="F3752" s="436">
        <f t="shared" si="766"/>
        <v>45</v>
      </c>
      <c r="G3752" s="436">
        <f>VLOOKUP(C3752,'LICH THI'!C:AA,14,0)</f>
        <v>2</v>
      </c>
      <c r="H3752" s="436">
        <f t="shared" si="757"/>
        <v>1</v>
      </c>
      <c r="I3752" s="436" t="str">
        <f t="shared" si="758"/>
        <v>Trần Đức Mạnh</v>
      </c>
      <c r="J3752" s="436"/>
      <c r="K3752" s="436">
        <f t="shared" si="759"/>
        <v>2</v>
      </c>
      <c r="L3752" s="436" t="str">
        <f t="shared" si="760"/>
        <v>DC2CT31-DC-2</v>
      </c>
      <c r="M3752" s="436">
        <f t="shared" si="761"/>
        <v>31</v>
      </c>
      <c r="N3752" s="437">
        <f t="shared" si="767"/>
        <v>58</v>
      </c>
      <c r="O3752" s="437"/>
      <c r="P3752" s="430" t="str">
        <f t="shared" si="762"/>
        <v/>
      </c>
      <c r="U3752" s="177">
        <v>10</v>
      </c>
      <c r="V3752" s="177" t="s">
        <v>3175</v>
      </c>
      <c r="W3752" s="177" t="s">
        <v>3184</v>
      </c>
      <c r="X3752" s="177" t="s">
        <v>2930</v>
      </c>
      <c r="Y3752" s="177" t="s">
        <v>3185</v>
      </c>
      <c r="Z3752" s="177" t="s">
        <v>6653</v>
      </c>
      <c r="AA3752" s="525" t="s">
        <v>3186</v>
      </c>
      <c r="AB3752" s="399" t="str">
        <f t="shared" si="763"/>
        <v>DC2CT31</v>
      </c>
      <c r="AC3752" s="399" t="str">
        <f t="shared" si="764"/>
        <v>DC2CT31-DC</v>
      </c>
      <c r="AD3752" t="str">
        <f>Y3752&amp;"-"&amp;VLOOKUP(AC3752,'LICH THI'!C:AA,9,0)</f>
        <v>63DCCA3028-42482</v>
      </c>
      <c r="AE3752">
        <f t="shared" si="765"/>
        <v>1</v>
      </c>
    </row>
    <row r="3753" spans="1:31" x14ac:dyDescent="0.25">
      <c r="A3753" s="436" t="str">
        <f t="shared" si="755"/>
        <v>DC2CT31-DC-39</v>
      </c>
      <c r="B3753" s="436">
        <f>COUNTIF(AC$4:AC3753,AC3753)</f>
        <v>39</v>
      </c>
      <c r="C3753" s="436" t="str">
        <f t="shared" si="756"/>
        <v>DC2CT31-DC</v>
      </c>
      <c r="D3753" s="436">
        <f>VLOOKUP(C3753,'LICH THI'!C:AA,12,0)</f>
        <v>75</v>
      </c>
      <c r="E3753" s="436">
        <f>VLOOKUP(C3753,'LICH THI'!C:AA,13,0)</f>
        <v>45</v>
      </c>
      <c r="F3753" s="436">
        <f t="shared" si="766"/>
        <v>45</v>
      </c>
      <c r="G3753" s="436">
        <f>VLOOKUP(C3753,'LICH THI'!C:AA,14,0)</f>
        <v>2</v>
      </c>
      <c r="H3753" s="436">
        <f t="shared" si="757"/>
        <v>1</v>
      </c>
      <c r="I3753" s="436" t="str">
        <f t="shared" si="758"/>
        <v>Trần Văn Nghĩa</v>
      </c>
      <c r="J3753" s="436"/>
      <c r="K3753" s="436">
        <f t="shared" si="759"/>
        <v>2</v>
      </c>
      <c r="L3753" s="436" t="str">
        <f t="shared" si="760"/>
        <v>DC2CT31-DC-2</v>
      </c>
      <c r="M3753" s="436">
        <f t="shared" si="761"/>
        <v>31</v>
      </c>
      <c r="N3753" s="437">
        <f t="shared" si="767"/>
        <v>59</v>
      </c>
      <c r="O3753" s="437"/>
      <c r="P3753" s="430" t="str">
        <f t="shared" si="762"/>
        <v/>
      </c>
      <c r="U3753" s="177">
        <v>17</v>
      </c>
      <c r="V3753" s="177" t="s">
        <v>2609</v>
      </c>
      <c r="W3753" s="177" t="s">
        <v>2757</v>
      </c>
      <c r="X3753" s="177" t="s">
        <v>3626</v>
      </c>
      <c r="Y3753" s="177" t="s">
        <v>4190</v>
      </c>
      <c r="Z3753" s="177" t="s">
        <v>6653</v>
      </c>
      <c r="AA3753" s="525" t="s">
        <v>4191</v>
      </c>
      <c r="AB3753" s="399" t="str">
        <f t="shared" si="763"/>
        <v>DC2CT31</v>
      </c>
      <c r="AC3753" s="399" t="str">
        <f t="shared" si="764"/>
        <v>DC2CT31-DC</v>
      </c>
      <c r="AD3753" t="str">
        <f>Y3753&amp;"-"&amp;VLOOKUP(AC3753,'LICH THI'!C:AA,9,0)</f>
        <v>63DCCD3273-42482</v>
      </c>
      <c r="AE3753">
        <f t="shared" si="765"/>
        <v>1</v>
      </c>
    </row>
    <row r="3754" spans="1:31" x14ac:dyDescent="0.25">
      <c r="A3754" s="436" t="str">
        <f t="shared" si="755"/>
        <v>DC2CT31-DC-40</v>
      </c>
      <c r="B3754" s="436">
        <f>COUNTIF(AC$4:AC3754,AC3754)</f>
        <v>40</v>
      </c>
      <c r="C3754" s="436" t="str">
        <f t="shared" si="756"/>
        <v>DC2CT31-DC</v>
      </c>
      <c r="D3754" s="436">
        <f>VLOOKUP(C3754,'LICH THI'!C:AA,12,0)</f>
        <v>75</v>
      </c>
      <c r="E3754" s="436">
        <f>VLOOKUP(C3754,'LICH THI'!C:AA,13,0)</f>
        <v>45</v>
      </c>
      <c r="F3754" s="436">
        <f t="shared" si="766"/>
        <v>45</v>
      </c>
      <c r="G3754" s="436">
        <f>VLOOKUP(C3754,'LICH THI'!C:AA,14,0)</f>
        <v>2</v>
      </c>
      <c r="H3754" s="436">
        <f t="shared" si="757"/>
        <v>1</v>
      </c>
      <c r="I3754" s="436" t="str">
        <f t="shared" si="758"/>
        <v>Trần Đình Nhân</v>
      </c>
      <c r="J3754" s="436"/>
      <c r="K3754" s="436">
        <f t="shared" si="759"/>
        <v>2</v>
      </c>
      <c r="L3754" s="436" t="str">
        <f t="shared" si="760"/>
        <v>DC2CT31-DC-2</v>
      </c>
      <c r="M3754" s="436">
        <f t="shared" si="761"/>
        <v>31</v>
      </c>
      <c r="N3754" s="437">
        <f t="shared" si="767"/>
        <v>60</v>
      </c>
      <c r="O3754" s="437"/>
      <c r="P3754" s="430" t="str">
        <f t="shared" si="762"/>
        <v/>
      </c>
      <c r="U3754" s="177">
        <v>14</v>
      </c>
      <c r="V3754" s="177" t="s">
        <v>3209</v>
      </c>
      <c r="W3754" s="177" t="s">
        <v>3263</v>
      </c>
      <c r="X3754" s="177" t="s">
        <v>3680</v>
      </c>
      <c r="Y3754" s="177" t="s">
        <v>3681</v>
      </c>
      <c r="Z3754" s="177" t="s">
        <v>6653</v>
      </c>
      <c r="AA3754" s="525" t="s">
        <v>3682</v>
      </c>
      <c r="AB3754" s="399" t="str">
        <f t="shared" si="763"/>
        <v>DC2CT31</v>
      </c>
      <c r="AC3754" s="399" t="str">
        <f t="shared" si="764"/>
        <v>DC2CT31-DC</v>
      </c>
      <c r="AD3754" t="str">
        <f>Y3754&amp;"-"&amp;VLOOKUP(AC3754,'LICH THI'!C:AA,9,0)</f>
        <v>63DCCD3371-42482</v>
      </c>
      <c r="AE3754">
        <f t="shared" si="765"/>
        <v>1</v>
      </c>
    </row>
    <row r="3755" spans="1:31" x14ac:dyDescent="0.25">
      <c r="A3755" s="436" t="str">
        <f t="shared" si="755"/>
        <v>DC2CT31-DC-41</v>
      </c>
      <c r="B3755" s="436">
        <f>COUNTIF(AC$4:AC3755,AC3755)</f>
        <v>41</v>
      </c>
      <c r="C3755" s="436" t="str">
        <f t="shared" si="756"/>
        <v>DC2CT31-DC</v>
      </c>
      <c r="D3755" s="436">
        <f>VLOOKUP(C3755,'LICH THI'!C:AA,12,0)</f>
        <v>75</v>
      </c>
      <c r="E3755" s="436">
        <f>VLOOKUP(C3755,'LICH THI'!C:AA,13,0)</f>
        <v>45</v>
      </c>
      <c r="F3755" s="436">
        <f t="shared" si="766"/>
        <v>45</v>
      </c>
      <c r="G3755" s="436">
        <f>VLOOKUP(C3755,'LICH THI'!C:AA,14,0)</f>
        <v>2</v>
      </c>
      <c r="H3755" s="436">
        <f t="shared" si="757"/>
        <v>1</v>
      </c>
      <c r="I3755" s="436" t="str">
        <f t="shared" si="758"/>
        <v>Nguyễn Trung Nhất</v>
      </c>
      <c r="J3755" s="436"/>
      <c r="K3755" s="436">
        <f t="shared" si="759"/>
        <v>2</v>
      </c>
      <c r="L3755" s="436" t="str">
        <f t="shared" si="760"/>
        <v>DC2CT31-DC-2</v>
      </c>
      <c r="M3755" s="436">
        <f t="shared" si="761"/>
        <v>31</v>
      </c>
      <c r="N3755" s="437">
        <f t="shared" si="767"/>
        <v>61</v>
      </c>
      <c r="O3755" s="437"/>
      <c r="P3755" s="430" t="str">
        <f t="shared" si="762"/>
        <v/>
      </c>
      <c r="U3755" s="177">
        <v>32</v>
      </c>
      <c r="V3755" s="177" t="s">
        <v>6441</v>
      </c>
      <c r="W3755" s="177" t="s">
        <v>2687</v>
      </c>
      <c r="X3755" s="177" t="s">
        <v>2777</v>
      </c>
      <c r="Y3755" s="177" t="s">
        <v>6657</v>
      </c>
      <c r="Z3755" s="177" t="s">
        <v>6653</v>
      </c>
      <c r="AA3755" s="525" t="s">
        <v>5924</v>
      </c>
      <c r="AB3755" s="399" t="str">
        <f t="shared" si="763"/>
        <v>DC2CT31</v>
      </c>
      <c r="AC3755" s="399" t="str">
        <f t="shared" si="764"/>
        <v>DC2CT31-DC</v>
      </c>
      <c r="AD3755" t="str">
        <f>Y3755&amp;"-"&amp;VLOOKUP(AC3755,'LICH THI'!C:AA,9,0)</f>
        <v>65DCCC23950-42482</v>
      </c>
      <c r="AE3755">
        <f t="shared" si="765"/>
        <v>1</v>
      </c>
    </row>
    <row r="3756" spans="1:31" x14ac:dyDescent="0.25">
      <c r="A3756" s="436" t="str">
        <f t="shared" si="755"/>
        <v>DC2CT31-DC-42</v>
      </c>
      <c r="B3756" s="436">
        <f>COUNTIF(AC$4:AC3756,AC3756)</f>
        <v>42</v>
      </c>
      <c r="C3756" s="436" t="str">
        <f t="shared" si="756"/>
        <v>DC2CT31-DC</v>
      </c>
      <c r="D3756" s="436">
        <f>VLOOKUP(C3756,'LICH THI'!C:AA,12,0)</f>
        <v>75</v>
      </c>
      <c r="E3756" s="436">
        <f>VLOOKUP(C3756,'LICH THI'!C:AA,13,0)</f>
        <v>45</v>
      </c>
      <c r="F3756" s="436">
        <f t="shared" si="766"/>
        <v>45</v>
      </c>
      <c r="G3756" s="436">
        <f>VLOOKUP(C3756,'LICH THI'!C:AA,14,0)</f>
        <v>2</v>
      </c>
      <c r="H3756" s="436">
        <f t="shared" si="757"/>
        <v>1</v>
      </c>
      <c r="I3756" s="436" t="str">
        <f t="shared" si="758"/>
        <v>Vũ Tiến Nhất</v>
      </c>
      <c r="J3756" s="436"/>
      <c r="K3756" s="436">
        <f t="shared" si="759"/>
        <v>2</v>
      </c>
      <c r="L3756" s="436" t="str">
        <f t="shared" si="760"/>
        <v>DC2CT31-DC-2</v>
      </c>
      <c r="M3756" s="436">
        <f t="shared" si="761"/>
        <v>31</v>
      </c>
      <c r="N3756" s="437">
        <f t="shared" si="767"/>
        <v>62</v>
      </c>
      <c r="O3756" s="437"/>
      <c r="P3756" s="430" t="str">
        <f t="shared" si="762"/>
        <v/>
      </c>
      <c r="U3756" s="177">
        <v>28</v>
      </c>
      <c r="V3756" s="177" t="s">
        <v>2935</v>
      </c>
      <c r="W3756" s="177" t="s">
        <v>2975</v>
      </c>
      <c r="X3756" s="177" t="s">
        <v>2777</v>
      </c>
      <c r="Y3756" s="177" t="s">
        <v>2976</v>
      </c>
      <c r="Z3756" s="177" t="s">
        <v>6653</v>
      </c>
      <c r="AA3756" s="525" t="s">
        <v>2977</v>
      </c>
      <c r="AB3756" s="399" t="str">
        <f t="shared" si="763"/>
        <v>DC2CT31</v>
      </c>
      <c r="AC3756" s="399" t="str">
        <f t="shared" si="764"/>
        <v>DC2CT31-DC</v>
      </c>
      <c r="AD3756" t="str">
        <f>Y3756&amp;"-"&amp;VLOOKUP(AC3756,'LICH THI'!C:AA,9,0)</f>
        <v>64DCDB3065-42482</v>
      </c>
      <c r="AE3756">
        <f t="shared" si="765"/>
        <v>1</v>
      </c>
    </row>
    <row r="3757" spans="1:31" x14ac:dyDescent="0.25">
      <c r="A3757" s="436" t="str">
        <f t="shared" si="755"/>
        <v>DC2CT31-DC-43</v>
      </c>
      <c r="B3757" s="436">
        <f>COUNTIF(AC$4:AC3757,AC3757)</f>
        <v>43</v>
      </c>
      <c r="C3757" s="436" t="str">
        <f t="shared" si="756"/>
        <v>DC2CT31-DC</v>
      </c>
      <c r="D3757" s="436">
        <f>VLOOKUP(C3757,'LICH THI'!C:AA,12,0)</f>
        <v>75</v>
      </c>
      <c r="E3757" s="436">
        <f>VLOOKUP(C3757,'LICH THI'!C:AA,13,0)</f>
        <v>45</v>
      </c>
      <c r="F3757" s="436">
        <f t="shared" si="766"/>
        <v>45</v>
      </c>
      <c r="G3757" s="436">
        <f>VLOOKUP(C3757,'LICH THI'!C:AA,14,0)</f>
        <v>2</v>
      </c>
      <c r="H3757" s="436">
        <f t="shared" si="757"/>
        <v>1</v>
      </c>
      <c r="I3757" s="436" t="str">
        <f t="shared" si="758"/>
        <v>Bùi Quang Nhật</v>
      </c>
      <c r="J3757" s="436"/>
      <c r="K3757" s="436">
        <f t="shared" si="759"/>
        <v>2</v>
      </c>
      <c r="L3757" s="436" t="str">
        <f t="shared" si="760"/>
        <v>DC2CT31-DC-2</v>
      </c>
      <c r="M3757" s="436">
        <f t="shared" si="761"/>
        <v>31</v>
      </c>
      <c r="N3757" s="437">
        <f t="shared" si="767"/>
        <v>63</v>
      </c>
      <c r="O3757" s="437"/>
      <c r="P3757" s="430" t="str">
        <f t="shared" si="762"/>
        <v/>
      </c>
      <c r="U3757" s="177">
        <v>33</v>
      </c>
      <c r="V3757" s="177" t="s">
        <v>6441</v>
      </c>
      <c r="W3757" s="177" t="s">
        <v>4726</v>
      </c>
      <c r="X3757" s="177" t="s">
        <v>5305</v>
      </c>
      <c r="Y3757" s="177" t="s">
        <v>6658</v>
      </c>
      <c r="Z3757" s="177" t="s">
        <v>6653</v>
      </c>
      <c r="AA3757" s="525" t="s">
        <v>6659</v>
      </c>
      <c r="AB3757" s="399" t="str">
        <f t="shared" si="763"/>
        <v>DC2CT31</v>
      </c>
      <c r="AC3757" s="399" t="str">
        <f t="shared" si="764"/>
        <v>DC2CT31-DC</v>
      </c>
      <c r="AD3757" t="str">
        <f>Y3757&amp;"-"&amp;VLOOKUP(AC3757,'LICH THI'!C:AA,9,0)</f>
        <v>65DCCC21732-42482</v>
      </c>
      <c r="AE3757">
        <f t="shared" si="765"/>
        <v>1</v>
      </c>
    </row>
    <row r="3758" spans="1:31" x14ac:dyDescent="0.25">
      <c r="A3758" s="436" t="str">
        <f t="shared" si="755"/>
        <v>DC2CT31-DC-44</v>
      </c>
      <c r="B3758" s="436">
        <f>COUNTIF(AC$4:AC3758,AC3758)</f>
        <v>44</v>
      </c>
      <c r="C3758" s="436" t="str">
        <f t="shared" si="756"/>
        <v>DC2CT31-DC</v>
      </c>
      <c r="D3758" s="436">
        <f>VLOOKUP(C3758,'LICH THI'!C:AA,12,0)</f>
        <v>75</v>
      </c>
      <c r="E3758" s="436">
        <f>VLOOKUP(C3758,'LICH THI'!C:AA,13,0)</f>
        <v>45</v>
      </c>
      <c r="F3758" s="436">
        <f t="shared" si="766"/>
        <v>45</v>
      </c>
      <c r="G3758" s="436">
        <f>VLOOKUP(C3758,'LICH THI'!C:AA,14,0)</f>
        <v>2</v>
      </c>
      <c r="H3758" s="436">
        <f t="shared" si="757"/>
        <v>1</v>
      </c>
      <c r="I3758" s="436" t="str">
        <f t="shared" si="758"/>
        <v>Bùi Văn Nho</v>
      </c>
      <c r="J3758" s="436"/>
      <c r="K3758" s="436">
        <f t="shared" si="759"/>
        <v>2</v>
      </c>
      <c r="L3758" s="436" t="str">
        <f t="shared" si="760"/>
        <v>DC2CT31-DC-2</v>
      </c>
      <c r="M3758" s="436">
        <f t="shared" si="761"/>
        <v>31</v>
      </c>
      <c r="N3758" s="437">
        <f t="shared" si="767"/>
        <v>64</v>
      </c>
      <c r="O3758" s="437"/>
      <c r="P3758" s="430" t="str">
        <f t="shared" si="762"/>
        <v/>
      </c>
      <c r="U3758" s="177">
        <v>18</v>
      </c>
      <c r="V3758" s="177" t="s">
        <v>2609</v>
      </c>
      <c r="W3758" s="177" t="s">
        <v>2800</v>
      </c>
      <c r="X3758" s="177" t="s">
        <v>4192</v>
      </c>
      <c r="Y3758" s="177" t="s">
        <v>4193</v>
      </c>
      <c r="Z3758" s="177" t="s">
        <v>6653</v>
      </c>
      <c r="AA3758" s="525" t="s">
        <v>3701</v>
      </c>
      <c r="AB3758" s="399" t="str">
        <f t="shared" si="763"/>
        <v>DC2CT31</v>
      </c>
      <c r="AC3758" s="399" t="str">
        <f t="shared" si="764"/>
        <v>DC2CT31-DC</v>
      </c>
      <c r="AD3758" t="str">
        <f>Y3758&amp;"-"&amp;VLOOKUP(AC3758,'LICH THI'!C:AA,9,0)</f>
        <v>63DCCD3278-42482</v>
      </c>
      <c r="AE3758">
        <f t="shared" si="765"/>
        <v>1</v>
      </c>
    </row>
    <row r="3759" spans="1:31" x14ac:dyDescent="0.25">
      <c r="A3759" s="436" t="str">
        <f t="shared" si="755"/>
        <v>DC2CT31-DC-45</v>
      </c>
      <c r="B3759" s="436">
        <f>COUNTIF(AC$4:AC3759,AC3759)</f>
        <v>45</v>
      </c>
      <c r="C3759" s="436" t="str">
        <f t="shared" si="756"/>
        <v>DC2CT31-DC</v>
      </c>
      <c r="D3759" s="436">
        <f>VLOOKUP(C3759,'LICH THI'!C:AA,12,0)</f>
        <v>75</v>
      </c>
      <c r="E3759" s="436">
        <f>VLOOKUP(C3759,'LICH THI'!C:AA,13,0)</f>
        <v>45</v>
      </c>
      <c r="F3759" s="436">
        <f t="shared" si="766"/>
        <v>45</v>
      </c>
      <c r="G3759" s="436">
        <f>VLOOKUP(C3759,'LICH THI'!C:AA,14,0)</f>
        <v>2</v>
      </c>
      <c r="H3759" s="436">
        <f t="shared" si="757"/>
        <v>1</v>
      </c>
      <c r="I3759" s="436" t="str">
        <f t="shared" si="758"/>
        <v>Đào Hứa Phong</v>
      </c>
      <c r="J3759" s="436"/>
      <c r="K3759" s="436">
        <f t="shared" si="759"/>
        <v>2</v>
      </c>
      <c r="L3759" s="436" t="str">
        <f t="shared" si="760"/>
        <v>DC2CT31-DC-2</v>
      </c>
      <c r="M3759" s="436">
        <f t="shared" si="761"/>
        <v>31</v>
      </c>
      <c r="N3759" s="437">
        <f t="shared" si="767"/>
        <v>65</v>
      </c>
      <c r="O3759" s="437"/>
      <c r="P3759" s="430" t="str">
        <f t="shared" si="762"/>
        <v/>
      </c>
      <c r="U3759" s="177">
        <v>26</v>
      </c>
      <c r="V3759" s="177" t="s">
        <v>2897</v>
      </c>
      <c r="W3759" s="177" t="s">
        <v>3283</v>
      </c>
      <c r="X3759" s="177" t="s">
        <v>3284</v>
      </c>
      <c r="Y3759" s="177" t="s">
        <v>3285</v>
      </c>
      <c r="Z3759" s="177" t="s">
        <v>6653</v>
      </c>
      <c r="AA3759" s="525" t="s">
        <v>3286</v>
      </c>
      <c r="AB3759" s="399" t="str">
        <f t="shared" si="763"/>
        <v>DC2CT31</v>
      </c>
      <c r="AC3759" s="399" t="str">
        <f t="shared" si="764"/>
        <v>DC2CT31-DC</v>
      </c>
      <c r="AD3759" t="str">
        <f>Y3759&amp;"-"&amp;VLOOKUP(AC3759,'LICH THI'!C:AA,9,0)</f>
        <v>64DCDB3070-42482</v>
      </c>
      <c r="AE3759">
        <f t="shared" si="765"/>
        <v>1</v>
      </c>
    </row>
    <row r="3760" spans="1:31" x14ac:dyDescent="0.25">
      <c r="A3760" s="436" t="str">
        <f t="shared" si="755"/>
        <v>DC2CT31-DC-46</v>
      </c>
      <c r="B3760" s="436">
        <f>COUNTIF(AC$4:AC3760,AC3760)</f>
        <v>46</v>
      </c>
      <c r="C3760" s="436" t="str">
        <f t="shared" si="756"/>
        <v>DC2CT31-DC</v>
      </c>
      <c r="D3760" s="436">
        <f>VLOOKUP(C3760,'LICH THI'!C:AA,12,0)</f>
        <v>75</v>
      </c>
      <c r="E3760" s="436">
        <f>VLOOKUP(C3760,'LICH THI'!C:AA,13,0)</f>
        <v>45</v>
      </c>
      <c r="F3760" s="436">
        <f t="shared" si="766"/>
        <v>30</v>
      </c>
      <c r="G3760" s="436">
        <f>VLOOKUP(C3760,'LICH THI'!C:AA,14,0)</f>
        <v>2</v>
      </c>
      <c r="H3760" s="436">
        <f t="shared" si="757"/>
        <v>2</v>
      </c>
      <c r="I3760" s="436" t="str">
        <f t="shared" si="758"/>
        <v>Đoàn Phong Quang</v>
      </c>
      <c r="J3760" s="436"/>
      <c r="K3760" s="436">
        <f t="shared" si="759"/>
        <v>1</v>
      </c>
      <c r="L3760" s="436" t="str">
        <f t="shared" si="760"/>
        <v>DC2CT31-DC-1</v>
      </c>
      <c r="M3760" s="436">
        <f t="shared" si="761"/>
        <v>31</v>
      </c>
      <c r="N3760" s="437">
        <f t="shared" si="767"/>
        <v>16</v>
      </c>
      <c r="O3760" s="437"/>
      <c r="P3760" s="430" t="str">
        <f t="shared" si="762"/>
        <v/>
      </c>
      <c r="U3760" s="177">
        <v>19</v>
      </c>
      <c r="V3760" s="177" t="s">
        <v>2609</v>
      </c>
      <c r="W3760" s="177" t="s">
        <v>3654</v>
      </c>
      <c r="X3760" s="177" t="s">
        <v>3147</v>
      </c>
      <c r="Y3760" s="177" t="s">
        <v>3655</v>
      </c>
      <c r="Z3760" s="177" t="s">
        <v>6653</v>
      </c>
      <c r="AA3760" s="525" t="s">
        <v>3656</v>
      </c>
      <c r="AB3760" s="399" t="str">
        <f t="shared" si="763"/>
        <v>DC2CT31</v>
      </c>
      <c r="AC3760" s="399" t="str">
        <f t="shared" si="764"/>
        <v>DC2CT31-DC</v>
      </c>
      <c r="AD3760" t="str">
        <f>Y3760&amp;"-"&amp;VLOOKUP(AC3760,'LICH THI'!C:AA,9,0)</f>
        <v>63DCCD3276-42482</v>
      </c>
      <c r="AE3760">
        <f t="shared" si="765"/>
        <v>1</v>
      </c>
    </row>
    <row r="3761" spans="1:31" x14ac:dyDescent="0.25">
      <c r="A3761" s="436" t="str">
        <f t="shared" si="755"/>
        <v>DC2CT31-DC-47</v>
      </c>
      <c r="B3761" s="436">
        <f>COUNTIF(AC$4:AC3761,AC3761)</f>
        <v>47</v>
      </c>
      <c r="C3761" s="436" t="str">
        <f t="shared" si="756"/>
        <v>DC2CT31-DC</v>
      </c>
      <c r="D3761" s="436">
        <f>VLOOKUP(C3761,'LICH THI'!C:AA,12,0)</f>
        <v>75</v>
      </c>
      <c r="E3761" s="436">
        <f>VLOOKUP(C3761,'LICH THI'!C:AA,13,0)</f>
        <v>45</v>
      </c>
      <c r="F3761" s="436">
        <f t="shared" si="766"/>
        <v>30</v>
      </c>
      <c r="G3761" s="436">
        <f>VLOOKUP(C3761,'LICH THI'!C:AA,14,0)</f>
        <v>2</v>
      </c>
      <c r="H3761" s="436">
        <f t="shared" si="757"/>
        <v>2</v>
      </c>
      <c r="I3761" s="436" t="str">
        <f t="shared" si="758"/>
        <v>Hồ Văn Quang</v>
      </c>
      <c r="J3761" s="436"/>
      <c r="K3761" s="436">
        <f t="shared" si="759"/>
        <v>1</v>
      </c>
      <c r="L3761" s="436" t="str">
        <f t="shared" si="760"/>
        <v>DC2CT31-DC-1</v>
      </c>
      <c r="M3761" s="436">
        <f t="shared" si="761"/>
        <v>31</v>
      </c>
      <c r="N3761" s="437">
        <f t="shared" si="767"/>
        <v>17</v>
      </c>
      <c r="O3761" s="437"/>
      <c r="P3761" s="430" t="str">
        <f t="shared" si="762"/>
        <v/>
      </c>
      <c r="U3761" s="177">
        <v>4</v>
      </c>
      <c r="V3761" s="177" t="s">
        <v>3102</v>
      </c>
      <c r="W3761" s="177" t="s">
        <v>2727</v>
      </c>
      <c r="X3761" s="177" t="s">
        <v>3147</v>
      </c>
      <c r="Y3761" s="177" t="s">
        <v>3148</v>
      </c>
      <c r="Z3761" s="177" t="s">
        <v>6653</v>
      </c>
      <c r="AA3761" s="525" t="s">
        <v>3149</v>
      </c>
      <c r="AB3761" s="399" t="str">
        <f t="shared" si="763"/>
        <v>DC2CT31</v>
      </c>
      <c r="AC3761" s="399" t="str">
        <f t="shared" si="764"/>
        <v>DC2CT31-DC</v>
      </c>
      <c r="AD3761" t="str">
        <f>Y3761&amp;"-"&amp;VLOOKUP(AC3761,'LICH THI'!C:AA,9,0)</f>
        <v>62DCCD3076-42482</v>
      </c>
      <c r="AE3761">
        <f t="shared" si="765"/>
        <v>1</v>
      </c>
    </row>
    <row r="3762" spans="1:31" x14ac:dyDescent="0.25">
      <c r="A3762" s="436" t="str">
        <f t="shared" si="755"/>
        <v>DC2CT31-DC-48</v>
      </c>
      <c r="B3762" s="436">
        <f>COUNTIF(AC$4:AC3762,AC3762)</f>
        <v>48</v>
      </c>
      <c r="C3762" s="436" t="str">
        <f t="shared" si="756"/>
        <v>DC2CT31-DC</v>
      </c>
      <c r="D3762" s="436">
        <f>VLOOKUP(C3762,'LICH THI'!C:AA,12,0)</f>
        <v>75</v>
      </c>
      <c r="E3762" s="436">
        <f>VLOOKUP(C3762,'LICH THI'!C:AA,13,0)</f>
        <v>45</v>
      </c>
      <c r="F3762" s="436">
        <f t="shared" si="766"/>
        <v>30</v>
      </c>
      <c r="G3762" s="436">
        <f>VLOOKUP(C3762,'LICH THI'!C:AA,14,0)</f>
        <v>2</v>
      </c>
      <c r="H3762" s="436">
        <f t="shared" si="757"/>
        <v>2</v>
      </c>
      <c r="I3762" s="436" t="str">
        <f t="shared" si="758"/>
        <v>Ngô Văn Quang</v>
      </c>
      <c r="J3762" s="436"/>
      <c r="K3762" s="436">
        <f t="shared" si="759"/>
        <v>1</v>
      </c>
      <c r="L3762" s="436" t="str">
        <f t="shared" si="760"/>
        <v>DC2CT31-DC-1</v>
      </c>
      <c r="M3762" s="436">
        <f t="shared" si="761"/>
        <v>31</v>
      </c>
      <c r="N3762" s="437">
        <f t="shared" si="767"/>
        <v>18</v>
      </c>
      <c r="O3762" s="437"/>
      <c r="P3762" s="430" t="str">
        <f t="shared" si="762"/>
        <v/>
      </c>
      <c r="U3762" s="177">
        <v>41</v>
      </c>
      <c r="V3762" s="177" t="s">
        <v>3426</v>
      </c>
      <c r="W3762" s="177" t="s">
        <v>3204</v>
      </c>
      <c r="X3762" s="177" t="s">
        <v>3147</v>
      </c>
      <c r="Y3762" s="177" t="s">
        <v>3440</v>
      </c>
      <c r="Z3762" s="177" t="s">
        <v>6653</v>
      </c>
      <c r="AA3762" s="525" t="s">
        <v>3441</v>
      </c>
      <c r="AB3762" s="399" t="str">
        <f t="shared" si="763"/>
        <v>DC2CT31</v>
      </c>
      <c r="AC3762" s="399" t="str">
        <f t="shared" si="764"/>
        <v>DC2CT31-DC</v>
      </c>
      <c r="AD3762" t="str">
        <f>Y3762&amp;"-"&amp;VLOOKUP(AC3762,'LICH THI'!C:AA,9,0)</f>
        <v>65DCCD20454-42482</v>
      </c>
      <c r="AE3762">
        <f t="shared" si="765"/>
        <v>1</v>
      </c>
    </row>
    <row r="3763" spans="1:31" x14ac:dyDescent="0.25">
      <c r="A3763" s="436" t="str">
        <f t="shared" si="755"/>
        <v>DC2CT31-DC-49</v>
      </c>
      <c r="B3763" s="436">
        <f>COUNTIF(AC$4:AC3763,AC3763)</f>
        <v>49</v>
      </c>
      <c r="C3763" s="436" t="str">
        <f t="shared" si="756"/>
        <v>DC2CT31-DC</v>
      </c>
      <c r="D3763" s="436">
        <f>VLOOKUP(C3763,'LICH THI'!C:AA,12,0)</f>
        <v>75</v>
      </c>
      <c r="E3763" s="436">
        <f>VLOOKUP(C3763,'LICH THI'!C:AA,13,0)</f>
        <v>45</v>
      </c>
      <c r="F3763" s="436">
        <f t="shared" si="766"/>
        <v>30</v>
      </c>
      <c r="G3763" s="436">
        <f>VLOOKUP(C3763,'LICH THI'!C:AA,14,0)</f>
        <v>2</v>
      </c>
      <c r="H3763" s="436">
        <f t="shared" si="757"/>
        <v>2</v>
      </c>
      <c r="I3763" s="436" t="str">
        <f t="shared" si="758"/>
        <v>Nguyễn Duy Quân</v>
      </c>
      <c r="J3763" s="436"/>
      <c r="K3763" s="436">
        <f t="shared" si="759"/>
        <v>1</v>
      </c>
      <c r="L3763" s="436" t="str">
        <f t="shared" si="760"/>
        <v>DC2CT31-DC-1</v>
      </c>
      <c r="M3763" s="436">
        <f t="shared" si="761"/>
        <v>31</v>
      </c>
      <c r="N3763" s="437">
        <f t="shared" si="767"/>
        <v>19</v>
      </c>
      <c r="O3763" s="437"/>
      <c r="P3763" s="430" t="str">
        <f t="shared" si="762"/>
        <v/>
      </c>
      <c r="U3763" s="177">
        <v>42</v>
      </c>
      <c r="V3763" s="177" t="s">
        <v>3426</v>
      </c>
      <c r="W3763" s="177" t="s">
        <v>2969</v>
      </c>
      <c r="X3763" s="177" t="s">
        <v>2890</v>
      </c>
      <c r="Y3763" s="177" t="s">
        <v>6446</v>
      </c>
      <c r="Z3763" s="177" t="s">
        <v>6653</v>
      </c>
      <c r="AA3763" s="525" t="s">
        <v>4900</v>
      </c>
      <c r="AB3763" s="399" t="str">
        <f t="shared" si="763"/>
        <v>DC2CT31</v>
      </c>
      <c r="AC3763" s="399" t="str">
        <f t="shared" si="764"/>
        <v>DC2CT31-DC</v>
      </c>
      <c r="AD3763" t="str">
        <f>Y3763&amp;"-"&amp;VLOOKUP(AC3763,'LICH THI'!C:AA,9,0)</f>
        <v>65DCCD20460-42482</v>
      </c>
      <c r="AE3763">
        <f t="shared" si="765"/>
        <v>1</v>
      </c>
    </row>
    <row r="3764" spans="1:31" x14ac:dyDescent="0.25">
      <c r="A3764" s="436" t="str">
        <f t="shared" si="755"/>
        <v>DC2CT31-DC-50</v>
      </c>
      <c r="B3764" s="436">
        <f>COUNTIF(AC$4:AC3764,AC3764)</f>
        <v>50</v>
      </c>
      <c r="C3764" s="436" t="str">
        <f t="shared" si="756"/>
        <v>DC2CT31-DC</v>
      </c>
      <c r="D3764" s="436">
        <f>VLOOKUP(C3764,'LICH THI'!C:AA,12,0)</f>
        <v>75</v>
      </c>
      <c r="E3764" s="436">
        <f>VLOOKUP(C3764,'LICH THI'!C:AA,13,0)</f>
        <v>45</v>
      </c>
      <c r="F3764" s="436">
        <f t="shared" si="766"/>
        <v>30</v>
      </c>
      <c r="G3764" s="436">
        <f>VLOOKUP(C3764,'LICH THI'!C:AA,14,0)</f>
        <v>2</v>
      </c>
      <c r="H3764" s="436">
        <f t="shared" si="757"/>
        <v>2</v>
      </c>
      <c r="I3764" s="436" t="str">
        <f t="shared" si="758"/>
        <v>Phạm Đình Quí</v>
      </c>
      <c r="J3764" s="436"/>
      <c r="K3764" s="436">
        <f t="shared" si="759"/>
        <v>1</v>
      </c>
      <c r="L3764" s="436" t="str">
        <f t="shared" si="760"/>
        <v>DC2CT31-DC-1</v>
      </c>
      <c r="M3764" s="436">
        <f t="shared" si="761"/>
        <v>31</v>
      </c>
      <c r="N3764" s="437">
        <f t="shared" si="767"/>
        <v>20</v>
      </c>
      <c r="O3764" s="437"/>
      <c r="P3764" s="430" t="str">
        <f t="shared" si="762"/>
        <v/>
      </c>
      <c r="U3764" s="177">
        <v>51</v>
      </c>
      <c r="V3764" s="177" t="s">
        <v>3449</v>
      </c>
      <c r="W3764" s="177" t="s">
        <v>3137</v>
      </c>
      <c r="X3764" s="177" t="s">
        <v>2979</v>
      </c>
      <c r="Y3764" s="177" t="s">
        <v>6669</v>
      </c>
      <c r="Z3764" s="177" t="s">
        <v>6653</v>
      </c>
      <c r="AA3764" s="525" t="s">
        <v>6670</v>
      </c>
      <c r="AB3764" s="399" t="str">
        <f t="shared" si="763"/>
        <v>DC2CT31</v>
      </c>
      <c r="AC3764" s="399" t="str">
        <f t="shared" si="764"/>
        <v>DC2CT31-DC</v>
      </c>
      <c r="AD3764" t="str">
        <f>Y3764&amp;"-"&amp;VLOOKUP(AC3764,'LICH THI'!C:AA,9,0)</f>
        <v>65DCCD22431-42482</v>
      </c>
      <c r="AE3764">
        <f t="shared" si="765"/>
        <v>1</v>
      </c>
    </row>
    <row r="3765" spans="1:31" x14ac:dyDescent="0.25">
      <c r="A3765" s="436" t="str">
        <f t="shared" si="755"/>
        <v>DC2CT31-DC-51</v>
      </c>
      <c r="B3765" s="436">
        <f>COUNTIF(AC$4:AC3765,AC3765)</f>
        <v>51</v>
      </c>
      <c r="C3765" s="436" t="str">
        <f t="shared" si="756"/>
        <v>DC2CT31-DC</v>
      </c>
      <c r="D3765" s="436">
        <f>VLOOKUP(C3765,'LICH THI'!C:AA,12,0)</f>
        <v>75</v>
      </c>
      <c r="E3765" s="436">
        <f>VLOOKUP(C3765,'LICH THI'!C:AA,13,0)</f>
        <v>45</v>
      </c>
      <c r="F3765" s="436">
        <f t="shared" si="766"/>
        <v>30</v>
      </c>
      <c r="G3765" s="436">
        <f>VLOOKUP(C3765,'LICH THI'!C:AA,14,0)</f>
        <v>2</v>
      </c>
      <c r="H3765" s="436">
        <f t="shared" si="757"/>
        <v>2</v>
      </c>
      <c r="I3765" s="436" t="str">
        <f t="shared" si="758"/>
        <v>Đinh Văn Quyết</v>
      </c>
      <c r="J3765" s="436"/>
      <c r="K3765" s="436">
        <f t="shared" si="759"/>
        <v>1</v>
      </c>
      <c r="L3765" s="436" t="str">
        <f t="shared" si="760"/>
        <v>DC2CT31-DC-1</v>
      </c>
      <c r="M3765" s="436">
        <f t="shared" si="761"/>
        <v>31</v>
      </c>
      <c r="N3765" s="437">
        <f t="shared" si="767"/>
        <v>21</v>
      </c>
      <c r="O3765" s="437"/>
      <c r="P3765" s="430" t="str">
        <f t="shared" si="762"/>
        <v/>
      </c>
      <c r="U3765" s="177">
        <v>75</v>
      </c>
      <c r="V3765" s="177" t="s">
        <v>3478</v>
      </c>
      <c r="W3765" s="177" t="s">
        <v>4052</v>
      </c>
      <c r="X3765" s="177" t="s">
        <v>3646</v>
      </c>
      <c r="Y3765" s="177" t="s">
        <v>6683</v>
      </c>
      <c r="Z3765" s="177" t="s">
        <v>6653</v>
      </c>
      <c r="AA3765" s="525" t="s">
        <v>4893</v>
      </c>
      <c r="AB3765" s="399" t="str">
        <f t="shared" si="763"/>
        <v>DC2CT31</v>
      </c>
      <c r="AC3765" s="399" t="str">
        <f t="shared" si="764"/>
        <v>DC2CT31-DC</v>
      </c>
      <c r="AD3765" t="str">
        <f>Y3765&amp;"-"&amp;VLOOKUP(AC3765,'LICH THI'!C:AA,9,0)</f>
        <v>65DCDD21996-42482</v>
      </c>
      <c r="AE3765">
        <f t="shared" si="765"/>
        <v>1</v>
      </c>
    </row>
    <row r="3766" spans="1:31" x14ac:dyDescent="0.25">
      <c r="A3766" s="436" t="str">
        <f t="shared" si="755"/>
        <v>DC2CT31-DC-52</v>
      </c>
      <c r="B3766" s="436">
        <f>COUNTIF(AC$4:AC3766,AC3766)</f>
        <v>52</v>
      </c>
      <c r="C3766" s="436" t="str">
        <f t="shared" si="756"/>
        <v>DC2CT31-DC</v>
      </c>
      <c r="D3766" s="436">
        <f>VLOOKUP(C3766,'LICH THI'!C:AA,12,0)</f>
        <v>75</v>
      </c>
      <c r="E3766" s="436">
        <f>VLOOKUP(C3766,'LICH THI'!C:AA,13,0)</f>
        <v>45</v>
      </c>
      <c r="F3766" s="436">
        <f t="shared" si="766"/>
        <v>30</v>
      </c>
      <c r="G3766" s="436">
        <f>VLOOKUP(C3766,'LICH THI'!C:AA,14,0)</f>
        <v>2</v>
      </c>
      <c r="H3766" s="436">
        <f t="shared" si="757"/>
        <v>2</v>
      </c>
      <c r="I3766" s="436" t="str">
        <f t="shared" si="758"/>
        <v>Bùi Văn Sao</v>
      </c>
      <c r="J3766" s="436"/>
      <c r="K3766" s="436">
        <f t="shared" si="759"/>
        <v>1</v>
      </c>
      <c r="L3766" s="436" t="str">
        <f t="shared" si="760"/>
        <v>DC2CT31-DC-1</v>
      </c>
      <c r="M3766" s="436">
        <f t="shared" si="761"/>
        <v>31</v>
      </c>
      <c r="N3766" s="437">
        <f t="shared" si="767"/>
        <v>22</v>
      </c>
      <c r="O3766" s="437"/>
      <c r="P3766" s="430" t="str">
        <f t="shared" si="762"/>
        <v/>
      </c>
      <c r="U3766" s="177">
        <v>52</v>
      </c>
      <c r="V3766" s="177" t="s">
        <v>3449</v>
      </c>
      <c r="W3766" s="177" t="s">
        <v>2800</v>
      </c>
      <c r="X3766" s="177" t="s">
        <v>6671</v>
      </c>
      <c r="Y3766" s="177" t="s">
        <v>6672</v>
      </c>
      <c r="Z3766" s="177" t="s">
        <v>6653</v>
      </c>
      <c r="AA3766" s="525" t="s">
        <v>6002</v>
      </c>
      <c r="AB3766" s="399" t="str">
        <f t="shared" si="763"/>
        <v>DC2CT31</v>
      </c>
      <c r="AC3766" s="399" t="str">
        <f t="shared" si="764"/>
        <v>DC2CT31-DC</v>
      </c>
      <c r="AD3766" t="str">
        <f>Y3766&amp;"-"&amp;VLOOKUP(AC3766,'LICH THI'!C:AA,9,0)</f>
        <v>65DCCD22418-42482</v>
      </c>
      <c r="AE3766">
        <f t="shared" si="765"/>
        <v>1</v>
      </c>
    </row>
    <row r="3767" spans="1:31" x14ac:dyDescent="0.25">
      <c r="A3767" s="436" t="str">
        <f t="shared" si="755"/>
        <v>DC2CT31-DC-53</v>
      </c>
      <c r="B3767" s="436">
        <f>COUNTIF(AC$4:AC3767,AC3767)</f>
        <v>53</v>
      </c>
      <c r="C3767" s="436" t="str">
        <f t="shared" si="756"/>
        <v>DC2CT31-DC</v>
      </c>
      <c r="D3767" s="436">
        <f>VLOOKUP(C3767,'LICH THI'!C:AA,12,0)</f>
        <v>75</v>
      </c>
      <c r="E3767" s="436">
        <f>VLOOKUP(C3767,'LICH THI'!C:AA,13,0)</f>
        <v>45</v>
      </c>
      <c r="F3767" s="436">
        <f t="shared" si="766"/>
        <v>30</v>
      </c>
      <c r="G3767" s="436">
        <f>VLOOKUP(C3767,'LICH THI'!C:AA,14,0)</f>
        <v>2</v>
      </c>
      <c r="H3767" s="436">
        <f t="shared" si="757"/>
        <v>2</v>
      </c>
      <c r="I3767" s="436" t="str">
        <f t="shared" si="758"/>
        <v>Nguyễn Hồng Sơn</v>
      </c>
      <c r="J3767" s="436"/>
      <c r="K3767" s="436">
        <f t="shared" si="759"/>
        <v>1</v>
      </c>
      <c r="L3767" s="436" t="str">
        <f t="shared" si="760"/>
        <v>DC2CT31-DC-1</v>
      </c>
      <c r="M3767" s="436">
        <f t="shared" si="761"/>
        <v>31</v>
      </c>
      <c r="N3767" s="437">
        <f t="shared" si="767"/>
        <v>23</v>
      </c>
      <c r="O3767" s="437"/>
      <c r="P3767" s="430" t="str">
        <f t="shared" si="762"/>
        <v/>
      </c>
      <c r="U3767" s="177">
        <v>43</v>
      </c>
      <c r="V3767" s="177" t="s">
        <v>3426</v>
      </c>
      <c r="W3767" s="177" t="s">
        <v>2693</v>
      </c>
      <c r="X3767" s="177" t="s">
        <v>2688</v>
      </c>
      <c r="Y3767" s="177" t="s">
        <v>4042</v>
      </c>
      <c r="Z3767" s="177" t="s">
        <v>6653</v>
      </c>
      <c r="AA3767" s="525" t="s">
        <v>4043</v>
      </c>
      <c r="AB3767" s="399" t="str">
        <f t="shared" si="763"/>
        <v>DC2CT31</v>
      </c>
      <c r="AC3767" s="399" t="str">
        <f t="shared" si="764"/>
        <v>DC2CT31-DC</v>
      </c>
      <c r="AD3767" t="str">
        <f>Y3767&amp;"-"&amp;VLOOKUP(AC3767,'LICH THI'!C:AA,9,0)</f>
        <v>65DCCD22791-42482</v>
      </c>
      <c r="AE3767">
        <f t="shared" si="765"/>
        <v>1</v>
      </c>
    </row>
    <row r="3768" spans="1:31" x14ac:dyDescent="0.25">
      <c r="A3768" s="436" t="str">
        <f t="shared" si="755"/>
        <v>DC2CT31-DC-54</v>
      </c>
      <c r="B3768" s="436">
        <f>COUNTIF(AC$4:AC3768,AC3768)</f>
        <v>54</v>
      </c>
      <c r="C3768" s="436" t="str">
        <f t="shared" si="756"/>
        <v>DC2CT31-DC</v>
      </c>
      <c r="D3768" s="436">
        <f>VLOOKUP(C3768,'LICH THI'!C:AA,12,0)</f>
        <v>75</v>
      </c>
      <c r="E3768" s="436">
        <f>VLOOKUP(C3768,'LICH THI'!C:AA,13,0)</f>
        <v>45</v>
      </c>
      <c r="F3768" s="436">
        <f t="shared" si="766"/>
        <v>30</v>
      </c>
      <c r="G3768" s="436">
        <f>VLOOKUP(C3768,'LICH THI'!C:AA,14,0)</f>
        <v>2</v>
      </c>
      <c r="H3768" s="436">
        <f t="shared" si="757"/>
        <v>2</v>
      </c>
      <c r="I3768" s="436" t="str">
        <f t="shared" si="758"/>
        <v>Vũ Ngọc Sơn</v>
      </c>
      <c r="J3768" s="436"/>
      <c r="K3768" s="436">
        <f t="shared" si="759"/>
        <v>1</v>
      </c>
      <c r="L3768" s="436" t="str">
        <f t="shared" si="760"/>
        <v>DC2CT31-DC-1</v>
      </c>
      <c r="M3768" s="436">
        <f t="shared" si="761"/>
        <v>31</v>
      </c>
      <c r="N3768" s="437">
        <f t="shared" si="767"/>
        <v>24</v>
      </c>
      <c r="O3768" s="437"/>
      <c r="P3768" s="430" t="str">
        <f t="shared" si="762"/>
        <v/>
      </c>
      <c r="U3768" s="177">
        <v>5</v>
      </c>
      <c r="V3768" s="177" t="s">
        <v>3102</v>
      </c>
      <c r="W3768" s="177" t="s">
        <v>4113</v>
      </c>
      <c r="X3768" s="177" t="s">
        <v>2688</v>
      </c>
      <c r="Y3768" s="177" t="s">
        <v>6654</v>
      </c>
      <c r="Z3768" s="177" t="s">
        <v>6653</v>
      </c>
      <c r="AA3768" s="525" t="s">
        <v>5255</v>
      </c>
      <c r="AB3768" s="399" t="str">
        <f t="shared" si="763"/>
        <v>DC2CT31</v>
      </c>
      <c r="AC3768" s="399" t="str">
        <f t="shared" si="764"/>
        <v>DC2CT31-DC</v>
      </c>
      <c r="AD3768" t="str">
        <f>Y3768&amp;"-"&amp;VLOOKUP(AC3768,'LICH THI'!C:AA,9,0)</f>
        <v>62DCCD3088-42482</v>
      </c>
      <c r="AE3768">
        <f t="shared" si="765"/>
        <v>1</v>
      </c>
    </row>
    <row r="3769" spans="1:31" x14ac:dyDescent="0.25">
      <c r="A3769" s="436" t="str">
        <f t="shared" si="755"/>
        <v>DC2CT31-DC-55</v>
      </c>
      <c r="B3769" s="436">
        <f>COUNTIF(AC$4:AC3769,AC3769)</f>
        <v>55</v>
      </c>
      <c r="C3769" s="436" t="str">
        <f t="shared" si="756"/>
        <v>DC2CT31-DC</v>
      </c>
      <c r="D3769" s="436">
        <f>VLOOKUP(C3769,'LICH THI'!C:AA,12,0)</f>
        <v>75</v>
      </c>
      <c r="E3769" s="436">
        <f>VLOOKUP(C3769,'LICH THI'!C:AA,13,0)</f>
        <v>45</v>
      </c>
      <c r="F3769" s="436">
        <f t="shared" si="766"/>
        <v>30</v>
      </c>
      <c r="G3769" s="436">
        <f>VLOOKUP(C3769,'LICH THI'!C:AA,14,0)</f>
        <v>2</v>
      </c>
      <c r="H3769" s="436">
        <f t="shared" si="757"/>
        <v>2</v>
      </c>
      <c r="I3769" s="436" t="str">
        <f t="shared" si="758"/>
        <v>Nguyễn Văn Tài</v>
      </c>
      <c r="J3769" s="436"/>
      <c r="K3769" s="436">
        <f t="shared" si="759"/>
        <v>1</v>
      </c>
      <c r="L3769" s="436" t="str">
        <f t="shared" si="760"/>
        <v>DC2CT31-DC-1</v>
      </c>
      <c r="M3769" s="436">
        <f t="shared" si="761"/>
        <v>31</v>
      </c>
      <c r="N3769" s="437">
        <f t="shared" si="767"/>
        <v>25</v>
      </c>
      <c r="O3769" s="437"/>
      <c r="P3769" s="430" t="str">
        <f t="shared" si="762"/>
        <v/>
      </c>
      <c r="U3769" s="177">
        <v>20</v>
      </c>
      <c r="V3769" s="177" t="s">
        <v>2609</v>
      </c>
      <c r="W3769" s="177" t="s">
        <v>2741</v>
      </c>
      <c r="X3769" s="177" t="s">
        <v>3043</v>
      </c>
      <c r="Y3769" s="177" t="s">
        <v>4194</v>
      </c>
      <c r="Z3769" s="177" t="s">
        <v>6653</v>
      </c>
      <c r="AA3769" s="525" t="s">
        <v>3812</v>
      </c>
      <c r="AB3769" s="399" t="str">
        <f t="shared" si="763"/>
        <v>DC2CT31</v>
      </c>
      <c r="AC3769" s="399" t="str">
        <f t="shared" si="764"/>
        <v>DC2CT31-DC</v>
      </c>
      <c r="AD3769" t="str">
        <f>Y3769&amp;"-"&amp;VLOOKUP(AC3769,'LICH THI'!C:AA,9,0)</f>
        <v>63DCCD3251-42482</v>
      </c>
      <c r="AE3769">
        <f t="shared" si="765"/>
        <v>1</v>
      </c>
    </row>
    <row r="3770" spans="1:31" x14ac:dyDescent="0.25">
      <c r="A3770" s="436" t="str">
        <f t="shared" si="755"/>
        <v>DC2CT31-DC-56</v>
      </c>
      <c r="B3770" s="436">
        <f>COUNTIF(AC$4:AC3770,AC3770)</f>
        <v>56</v>
      </c>
      <c r="C3770" s="436" t="str">
        <f t="shared" si="756"/>
        <v>DC2CT31-DC</v>
      </c>
      <c r="D3770" s="436">
        <f>VLOOKUP(C3770,'LICH THI'!C:AA,12,0)</f>
        <v>75</v>
      </c>
      <c r="E3770" s="436">
        <f>VLOOKUP(C3770,'LICH THI'!C:AA,13,0)</f>
        <v>45</v>
      </c>
      <c r="F3770" s="436">
        <f t="shared" si="766"/>
        <v>30</v>
      </c>
      <c r="G3770" s="436">
        <f>VLOOKUP(C3770,'LICH THI'!C:AA,14,0)</f>
        <v>2</v>
      </c>
      <c r="H3770" s="436">
        <f t="shared" si="757"/>
        <v>2</v>
      </c>
      <c r="I3770" s="436" t="str">
        <f t="shared" si="758"/>
        <v>Nguyễn Hữu Tiệp</v>
      </c>
      <c r="J3770" s="436"/>
      <c r="K3770" s="436">
        <f t="shared" si="759"/>
        <v>1</v>
      </c>
      <c r="L3770" s="436" t="str">
        <f t="shared" si="760"/>
        <v>DC2CT31-DC-1</v>
      </c>
      <c r="M3770" s="436">
        <f t="shared" si="761"/>
        <v>31</v>
      </c>
      <c r="N3770" s="437">
        <f t="shared" si="767"/>
        <v>26</v>
      </c>
      <c r="O3770" s="437"/>
      <c r="P3770" s="430" t="str">
        <f t="shared" si="762"/>
        <v/>
      </c>
      <c r="U3770" s="177">
        <v>59</v>
      </c>
      <c r="V3770" s="177" t="s">
        <v>3455</v>
      </c>
      <c r="W3770" s="177" t="s">
        <v>3326</v>
      </c>
      <c r="X3770" s="177" t="s">
        <v>4063</v>
      </c>
      <c r="Y3770" s="177" t="s">
        <v>4064</v>
      </c>
      <c r="Z3770" s="177" t="s">
        <v>6653</v>
      </c>
      <c r="AA3770" s="525" t="s">
        <v>4065</v>
      </c>
      <c r="AB3770" s="399" t="str">
        <f t="shared" si="763"/>
        <v>DC2CT31</v>
      </c>
      <c r="AC3770" s="399" t="str">
        <f t="shared" si="764"/>
        <v>DC2CT31-DC</v>
      </c>
      <c r="AD3770" t="str">
        <f>Y3770&amp;"-"&amp;VLOOKUP(AC3770,'LICH THI'!C:AA,9,0)</f>
        <v>65DCCD22432-42482</v>
      </c>
      <c r="AE3770">
        <f t="shared" si="765"/>
        <v>1</v>
      </c>
    </row>
    <row r="3771" spans="1:31" x14ac:dyDescent="0.25">
      <c r="A3771" s="436" t="str">
        <f t="shared" si="755"/>
        <v>DC2CT31-DC-57</v>
      </c>
      <c r="B3771" s="436">
        <f>COUNTIF(AC$4:AC3771,AC3771)</f>
        <v>57</v>
      </c>
      <c r="C3771" s="436" t="str">
        <f t="shared" si="756"/>
        <v>DC2CT31-DC</v>
      </c>
      <c r="D3771" s="436">
        <f>VLOOKUP(C3771,'LICH THI'!C:AA,12,0)</f>
        <v>75</v>
      </c>
      <c r="E3771" s="436">
        <f>VLOOKUP(C3771,'LICH THI'!C:AA,13,0)</f>
        <v>45</v>
      </c>
      <c r="F3771" s="436">
        <f t="shared" si="766"/>
        <v>30</v>
      </c>
      <c r="G3771" s="436">
        <f>VLOOKUP(C3771,'LICH THI'!C:AA,14,0)</f>
        <v>2</v>
      </c>
      <c r="H3771" s="436">
        <f t="shared" si="757"/>
        <v>2</v>
      </c>
      <c r="I3771" s="436" t="str">
        <f t="shared" si="758"/>
        <v>Trần Hữu Tỉnh</v>
      </c>
      <c r="J3771" s="436"/>
      <c r="K3771" s="436">
        <f t="shared" si="759"/>
        <v>1</v>
      </c>
      <c r="L3771" s="436" t="str">
        <f t="shared" si="760"/>
        <v>DC2CT31-DC-1</v>
      </c>
      <c r="M3771" s="436">
        <f t="shared" si="761"/>
        <v>31</v>
      </c>
      <c r="N3771" s="437">
        <f t="shared" si="767"/>
        <v>27</v>
      </c>
      <c r="O3771" s="437"/>
      <c r="P3771" s="430" t="str">
        <f t="shared" si="762"/>
        <v/>
      </c>
      <c r="U3771" s="177">
        <v>27</v>
      </c>
      <c r="V3771" s="177" t="s">
        <v>2897</v>
      </c>
      <c r="W3771" s="177" t="s">
        <v>3750</v>
      </c>
      <c r="X3771" s="177" t="s">
        <v>3751</v>
      </c>
      <c r="Y3771" s="177" t="s">
        <v>3752</v>
      </c>
      <c r="Z3771" s="177" t="s">
        <v>6653</v>
      </c>
      <c r="AA3771" s="525" t="s">
        <v>3753</v>
      </c>
      <c r="AB3771" s="399" t="str">
        <f t="shared" si="763"/>
        <v>DC2CT31</v>
      </c>
      <c r="AC3771" s="399" t="str">
        <f t="shared" si="764"/>
        <v>DC2CT31-DC</v>
      </c>
      <c r="AD3771" t="str">
        <f>Y3771&amp;"-"&amp;VLOOKUP(AC3771,'LICH THI'!C:AA,9,0)</f>
        <v>64DCDB3037-42482</v>
      </c>
      <c r="AE3771">
        <f t="shared" si="765"/>
        <v>1</v>
      </c>
    </row>
    <row r="3772" spans="1:31" x14ac:dyDescent="0.25">
      <c r="A3772" s="436" t="str">
        <f t="shared" si="755"/>
        <v>DC2CT31-DC-58</v>
      </c>
      <c r="B3772" s="436">
        <f>COUNTIF(AC$4:AC3772,AC3772)</f>
        <v>58</v>
      </c>
      <c r="C3772" s="436" t="str">
        <f t="shared" si="756"/>
        <v>DC2CT31-DC</v>
      </c>
      <c r="D3772" s="436">
        <f>VLOOKUP(C3772,'LICH THI'!C:AA,12,0)</f>
        <v>75</v>
      </c>
      <c r="E3772" s="436">
        <f>VLOOKUP(C3772,'LICH THI'!C:AA,13,0)</f>
        <v>45</v>
      </c>
      <c r="F3772" s="436">
        <f t="shared" si="766"/>
        <v>30</v>
      </c>
      <c r="G3772" s="436">
        <f>VLOOKUP(C3772,'LICH THI'!C:AA,14,0)</f>
        <v>2</v>
      </c>
      <c r="H3772" s="436">
        <f t="shared" si="757"/>
        <v>2</v>
      </c>
      <c r="I3772" s="436" t="str">
        <f t="shared" si="758"/>
        <v>Trần Quốc Tỉnh</v>
      </c>
      <c r="J3772" s="436"/>
      <c r="K3772" s="436">
        <f t="shared" si="759"/>
        <v>1</v>
      </c>
      <c r="L3772" s="436" t="str">
        <f t="shared" si="760"/>
        <v>DC2CT31-DC-1</v>
      </c>
      <c r="M3772" s="436">
        <f t="shared" si="761"/>
        <v>31</v>
      </c>
      <c r="N3772" s="437">
        <f t="shared" si="767"/>
        <v>28</v>
      </c>
      <c r="O3772" s="437"/>
      <c r="P3772" s="430" t="str">
        <f t="shared" si="762"/>
        <v/>
      </c>
      <c r="U3772" s="177">
        <v>30</v>
      </c>
      <c r="V3772" s="177" t="s">
        <v>3301</v>
      </c>
      <c r="W3772" s="177" t="s">
        <v>3864</v>
      </c>
      <c r="X3772" s="177" t="s">
        <v>3751</v>
      </c>
      <c r="Y3772" s="177" t="s">
        <v>4716</v>
      </c>
      <c r="Z3772" s="177" t="s">
        <v>6653</v>
      </c>
      <c r="AA3772" s="525" t="s">
        <v>3859</v>
      </c>
      <c r="AB3772" s="399" t="str">
        <f t="shared" si="763"/>
        <v>DC2CT31</v>
      </c>
      <c r="AC3772" s="399" t="str">
        <f t="shared" si="764"/>
        <v>DC2CT31-DC</v>
      </c>
      <c r="AD3772" t="str">
        <f>Y3772&amp;"-"&amp;VLOOKUP(AC3772,'LICH THI'!C:AA,9,0)</f>
        <v>64DCDD3015-42482</v>
      </c>
      <c r="AE3772">
        <f t="shared" si="765"/>
        <v>1</v>
      </c>
    </row>
    <row r="3773" spans="1:31" x14ac:dyDescent="0.25">
      <c r="A3773" s="436" t="str">
        <f t="shared" si="755"/>
        <v>DC2CT31-DC-59</v>
      </c>
      <c r="B3773" s="436">
        <f>COUNTIF(AC$4:AC3773,AC3773)</f>
        <v>59</v>
      </c>
      <c r="C3773" s="436" t="str">
        <f t="shared" si="756"/>
        <v>DC2CT31-DC</v>
      </c>
      <c r="D3773" s="436">
        <f>VLOOKUP(C3773,'LICH THI'!C:AA,12,0)</f>
        <v>75</v>
      </c>
      <c r="E3773" s="436">
        <f>VLOOKUP(C3773,'LICH THI'!C:AA,13,0)</f>
        <v>45</v>
      </c>
      <c r="F3773" s="436">
        <f t="shared" si="766"/>
        <v>30</v>
      </c>
      <c r="G3773" s="436">
        <f>VLOOKUP(C3773,'LICH THI'!C:AA,14,0)</f>
        <v>2</v>
      </c>
      <c r="H3773" s="436">
        <f t="shared" si="757"/>
        <v>2</v>
      </c>
      <c r="I3773" s="436" t="str">
        <f t="shared" si="758"/>
        <v>Nguyễn Đình Toàn</v>
      </c>
      <c r="J3773" s="436"/>
      <c r="K3773" s="436">
        <f t="shared" si="759"/>
        <v>1</v>
      </c>
      <c r="L3773" s="436" t="str">
        <f t="shared" si="760"/>
        <v>DC2CT31-DC-1</v>
      </c>
      <c r="M3773" s="436">
        <f t="shared" si="761"/>
        <v>31</v>
      </c>
      <c r="N3773" s="437">
        <f t="shared" si="767"/>
        <v>29</v>
      </c>
      <c r="O3773" s="437"/>
      <c r="P3773" s="430" t="str">
        <f t="shared" si="762"/>
        <v/>
      </c>
      <c r="U3773" s="177">
        <v>44</v>
      </c>
      <c r="V3773" s="177" t="s">
        <v>3426</v>
      </c>
      <c r="W3773" s="177" t="s">
        <v>2780</v>
      </c>
      <c r="X3773" s="177" t="s">
        <v>2818</v>
      </c>
      <c r="Y3773" s="177" t="s">
        <v>4044</v>
      </c>
      <c r="Z3773" s="177" t="s">
        <v>6653</v>
      </c>
      <c r="AA3773" s="525" t="s">
        <v>4045</v>
      </c>
      <c r="AB3773" s="399" t="str">
        <f t="shared" si="763"/>
        <v>DC2CT31</v>
      </c>
      <c r="AC3773" s="399" t="str">
        <f t="shared" si="764"/>
        <v>DC2CT31-DC</v>
      </c>
      <c r="AD3773" t="str">
        <f>Y3773&amp;"-"&amp;VLOOKUP(AC3773,'LICH THI'!C:AA,9,0)</f>
        <v>65DCCD21697-42482</v>
      </c>
      <c r="AE3773">
        <f t="shared" si="765"/>
        <v>1</v>
      </c>
    </row>
    <row r="3774" spans="1:31" x14ac:dyDescent="0.25">
      <c r="A3774" s="436" t="str">
        <f t="shared" si="755"/>
        <v>DC2CT31-DC-60</v>
      </c>
      <c r="B3774" s="436">
        <f>COUNTIF(AC$4:AC3774,AC3774)</f>
        <v>60</v>
      </c>
      <c r="C3774" s="436" t="str">
        <f t="shared" si="756"/>
        <v>DC2CT31-DC</v>
      </c>
      <c r="D3774" s="436">
        <f>VLOOKUP(C3774,'LICH THI'!C:AA,12,0)</f>
        <v>75</v>
      </c>
      <c r="E3774" s="436">
        <f>VLOOKUP(C3774,'LICH THI'!C:AA,13,0)</f>
        <v>45</v>
      </c>
      <c r="F3774" s="436">
        <f t="shared" si="766"/>
        <v>30</v>
      </c>
      <c r="G3774" s="436">
        <f>VLOOKUP(C3774,'LICH THI'!C:AA,14,0)</f>
        <v>2</v>
      </c>
      <c r="H3774" s="436">
        <f t="shared" si="757"/>
        <v>2</v>
      </c>
      <c r="I3774" s="436" t="str">
        <f t="shared" si="758"/>
        <v>Nguyễn Văn Toàn</v>
      </c>
      <c r="J3774" s="436"/>
      <c r="K3774" s="436">
        <f t="shared" si="759"/>
        <v>1</v>
      </c>
      <c r="L3774" s="436" t="str">
        <f t="shared" si="760"/>
        <v>DC2CT31-DC-1</v>
      </c>
      <c r="M3774" s="436">
        <f t="shared" si="761"/>
        <v>31</v>
      </c>
      <c r="N3774" s="437">
        <f t="shared" si="767"/>
        <v>30</v>
      </c>
      <c r="O3774" s="437"/>
      <c r="P3774" s="430" t="str">
        <f t="shared" si="762"/>
        <v/>
      </c>
      <c r="U3774" s="177">
        <v>60</v>
      </c>
      <c r="V3774" s="177" t="s">
        <v>3455</v>
      </c>
      <c r="W3774" s="177" t="s">
        <v>2741</v>
      </c>
      <c r="X3774" s="177" t="s">
        <v>2818</v>
      </c>
      <c r="Y3774" s="177" t="s">
        <v>4865</v>
      </c>
      <c r="Z3774" s="177" t="s">
        <v>6653</v>
      </c>
      <c r="AA3774" s="525" t="s">
        <v>4866</v>
      </c>
      <c r="AB3774" s="399" t="str">
        <f t="shared" si="763"/>
        <v>DC2CT31</v>
      </c>
      <c r="AC3774" s="399" t="str">
        <f t="shared" si="764"/>
        <v>DC2CT31-DC</v>
      </c>
      <c r="AD3774" t="str">
        <f>Y3774&amp;"-"&amp;VLOOKUP(AC3774,'LICH THI'!C:AA,9,0)</f>
        <v>65DCCD22793-42482</v>
      </c>
      <c r="AE3774">
        <f t="shared" si="765"/>
        <v>1</v>
      </c>
    </row>
    <row r="3775" spans="1:31" x14ac:dyDescent="0.25">
      <c r="A3775" s="436" t="str">
        <f t="shared" si="755"/>
        <v>DC2CT31-DC-61</v>
      </c>
      <c r="B3775" s="436">
        <f>COUNTIF(AC$4:AC3775,AC3775)</f>
        <v>61</v>
      </c>
      <c r="C3775" s="436" t="str">
        <f t="shared" si="756"/>
        <v>DC2CT31-DC</v>
      </c>
      <c r="D3775" s="436">
        <f>VLOOKUP(C3775,'LICH THI'!C:AA,12,0)</f>
        <v>75</v>
      </c>
      <c r="E3775" s="436">
        <f>VLOOKUP(C3775,'LICH THI'!C:AA,13,0)</f>
        <v>45</v>
      </c>
      <c r="F3775" s="436">
        <f t="shared" si="766"/>
        <v>30</v>
      </c>
      <c r="G3775" s="436">
        <f>VLOOKUP(C3775,'LICH THI'!C:AA,14,0)</f>
        <v>2</v>
      </c>
      <c r="H3775" s="436">
        <f t="shared" si="757"/>
        <v>2</v>
      </c>
      <c r="I3775" s="436" t="str">
        <f t="shared" si="758"/>
        <v>Lâm Anh Tú</v>
      </c>
      <c r="J3775" s="436"/>
      <c r="K3775" s="436">
        <f t="shared" si="759"/>
        <v>1</v>
      </c>
      <c r="L3775" s="436" t="str">
        <f t="shared" si="760"/>
        <v>DC2CT31-DC-1</v>
      </c>
      <c r="M3775" s="436">
        <f t="shared" si="761"/>
        <v>31</v>
      </c>
      <c r="N3775" s="437">
        <f t="shared" si="767"/>
        <v>1</v>
      </c>
      <c r="O3775" s="437"/>
      <c r="P3775" s="430" t="str">
        <f t="shared" si="762"/>
        <v/>
      </c>
      <c r="U3775" s="177">
        <v>61</v>
      </c>
      <c r="V3775" s="177" t="s">
        <v>3455</v>
      </c>
      <c r="W3775" s="177" t="s">
        <v>4867</v>
      </c>
      <c r="X3775" s="177" t="s">
        <v>2697</v>
      </c>
      <c r="Y3775" s="177" t="s">
        <v>4868</v>
      </c>
      <c r="Z3775" s="177" t="s">
        <v>6653</v>
      </c>
      <c r="AA3775" s="525" t="s">
        <v>4082</v>
      </c>
      <c r="AB3775" s="399" t="str">
        <f t="shared" si="763"/>
        <v>DC2CT31</v>
      </c>
      <c r="AC3775" s="399" t="str">
        <f t="shared" si="764"/>
        <v>DC2CT31-DC</v>
      </c>
      <c r="AD3775" t="str">
        <f>Y3775&amp;"-"&amp;VLOOKUP(AC3775,'LICH THI'!C:AA,9,0)</f>
        <v>65DCCD21682-42482</v>
      </c>
      <c r="AE3775">
        <f t="shared" si="765"/>
        <v>1</v>
      </c>
    </row>
    <row r="3776" spans="1:31" x14ac:dyDescent="0.25">
      <c r="A3776" s="436" t="str">
        <f t="shared" si="755"/>
        <v>DC2CT31-DC-62</v>
      </c>
      <c r="B3776" s="436">
        <f>COUNTIF(AC$4:AC3776,AC3776)</f>
        <v>62</v>
      </c>
      <c r="C3776" s="436" t="str">
        <f t="shared" si="756"/>
        <v>DC2CT31-DC</v>
      </c>
      <c r="D3776" s="436">
        <f>VLOOKUP(C3776,'LICH THI'!C:AA,12,0)</f>
        <v>75</v>
      </c>
      <c r="E3776" s="436">
        <f>VLOOKUP(C3776,'LICH THI'!C:AA,13,0)</f>
        <v>45</v>
      </c>
      <c r="F3776" s="436">
        <f t="shared" si="766"/>
        <v>30</v>
      </c>
      <c r="G3776" s="436">
        <f>VLOOKUP(C3776,'LICH THI'!C:AA,14,0)</f>
        <v>2</v>
      </c>
      <c r="H3776" s="436">
        <f t="shared" si="757"/>
        <v>2</v>
      </c>
      <c r="I3776" s="436" t="str">
        <f t="shared" si="758"/>
        <v>Hà Văn Tuấn</v>
      </c>
      <c r="J3776" s="436"/>
      <c r="K3776" s="436">
        <f t="shared" si="759"/>
        <v>1</v>
      </c>
      <c r="L3776" s="436" t="str">
        <f t="shared" si="760"/>
        <v>DC2CT31-DC-1</v>
      </c>
      <c r="M3776" s="436">
        <f t="shared" si="761"/>
        <v>31</v>
      </c>
      <c r="N3776" s="437">
        <f t="shared" si="767"/>
        <v>2</v>
      </c>
      <c r="O3776" s="437"/>
      <c r="P3776" s="430" t="str">
        <f t="shared" si="762"/>
        <v/>
      </c>
      <c r="U3776" s="177">
        <v>45</v>
      </c>
      <c r="V3776" s="177" t="s">
        <v>3426</v>
      </c>
      <c r="W3776" s="177" t="s">
        <v>3181</v>
      </c>
      <c r="X3776" s="177" t="s">
        <v>2721</v>
      </c>
      <c r="Y3776" s="177" t="s">
        <v>3446</v>
      </c>
      <c r="Z3776" s="177" t="s">
        <v>6653</v>
      </c>
      <c r="AA3776" s="525" t="s">
        <v>3447</v>
      </c>
      <c r="AB3776" s="399" t="str">
        <f t="shared" si="763"/>
        <v>DC2CT31</v>
      </c>
      <c r="AC3776" s="399" t="str">
        <f t="shared" si="764"/>
        <v>DC2CT31-DC</v>
      </c>
      <c r="AD3776" t="str">
        <f>Y3776&amp;"-"&amp;VLOOKUP(AC3776,'LICH THI'!C:AA,9,0)</f>
        <v>65DCCD20472-42482</v>
      </c>
      <c r="AE3776">
        <f t="shared" si="765"/>
        <v>1</v>
      </c>
    </row>
    <row r="3777" spans="1:31" x14ac:dyDescent="0.25">
      <c r="A3777" s="436" t="str">
        <f t="shared" si="755"/>
        <v>DC2CT31-DC-63</v>
      </c>
      <c r="B3777" s="436">
        <f>COUNTIF(AC$4:AC3777,AC3777)</f>
        <v>63</v>
      </c>
      <c r="C3777" s="436" t="str">
        <f t="shared" si="756"/>
        <v>DC2CT31-DC</v>
      </c>
      <c r="D3777" s="436">
        <f>VLOOKUP(C3777,'LICH THI'!C:AA,12,0)</f>
        <v>75</v>
      </c>
      <c r="E3777" s="436">
        <f>VLOOKUP(C3777,'LICH THI'!C:AA,13,0)</f>
        <v>45</v>
      </c>
      <c r="F3777" s="436">
        <f t="shared" si="766"/>
        <v>30</v>
      </c>
      <c r="G3777" s="436">
        <f>VLOOKUP(C3777,'LICH THI'!C:AA,14,0)</f>
        <v>2</v>
      </c>
      <c r="H3777" s="436">
        <f t="shared" si="757"/>
        <v>2</v>
      </c>
      <c r="I3777" s="436" t="str">
        <f t="shared" si="758"/>
        <v>Nguyễn Danh Tuấn</v>
      </c>
      <c r="J3777" s="436"/>
      <c r="K3777" s="436">
        <f t="shared" si="759"/>
        <v>1</v>
      </c>
      <c r="L3777" s="436" t="str">
        <f t="shared" si="760"/>
        <v>DC2CT31-DC-1</v>
      </c>
      <c r="M3777" s="436">
        <f t="shared" si="761"/>
        <v>31</v>
      </c>
      <c r="N3777" s="437">
        <f t="shared" si="767"/>
        <v>3</v>
      </c>
      <c r="O3777" s="437"/>
      <c r="P3777" s="430" t="str">
        <f t="shared" si="762"/>
        <v/>
      </c>
      <c r="U3777" s="177">
        <v>46</v>
      </c>
      <c r="V3777" s="177" t="s">
        <v>3426</v>
      </c>
      <c r="W3777" s="177" t="s">
        <v>3092</v>
      </c>
      <c r="X3777" s="177" t="s">
        <v>2721</v>
      </c>
      <c r="Y3777" s="177" t="s">
        <v>3448</v>
      </c>
      <c r="Z3777" s="177" t="s">
        <v>6653</v>
      </c>
      <c r="AA3777" s="525" t="s">
        <v>3420</v>
      </c>
      <c r="AB3777" s="399" t="str">
        <f t="shared" si="763"/>
        <v>DC2CT31</v>
      </c>
      <c r="AC3777" s="399" t="str">
        <f t="shared" si="764"/>
        <v>DC2CT31-DC</v>
      </c>
      <c r="AD3777" t="str">
        <f>Y3777&amp;"-"&amp;VLOOKUP(AC3777,'LICH THI'!C:AA,9,0)</f>
        <v>65DCCD20498-42482</v>
      </c>
      <c r="AE3777">
        <f t="shared" si="765"/>
        <v>1</v>
      </c>
    </row>
    <row r="3778" spans="1:31" x14ac:dyDescent="0.25">
      <c r="A3778" s="436" t="str">
        <f t="shared" si="755"/>
        <v>DC2CT31-DC-64</v>
      </c>
      <c r="B3778" s="436">
        <f>COUNTIF(AC$4:AC3778,AC3778)</f>
        <v>64</v>
      </c>
      <c r="C3778" s="436" t="str">
        <f t="shared" si="756"/>
        <v>DC2CT31-DC</v>
      </c>
      <c r="D3778" s="436">
        <f>VLOOKUP(C3778,'LICH THI'!C:AA,12,0)</f>
        <v>75</v>
      </c>
      <c r="E3778" s="436">
        <f>VLOOKUP(C3778,'LICH THI'!C:AA,13,0)</f>
        <v>45</v>
      </c>
      <c r="F3778" s="436">
        <f t="shared" si="766"/>
        <v>30</v>
      </c>
      <c r="G3778" s="436">
        <f>VLOOKUP(C3778,'LICH THI'!C:AA,14,0)</f>
        <v>2</v>
      </c>
      <c r="H3778" s="436">
        <f t="shared" si="757"/>
        <v>2</v>
      </c>
      <c r="I3778" s="436" t="str">
        <f t="shared" si="758"/>
        <v>Nguyễn Văn Tuấn</v>
      </c>
      <c r="J3778" s="436"/>
      <c r="K3778" s="436">
        <f t="shared" si="759"/>
        <v>1</v>
      </c>
      <c r="L3778" s="436" t="str">
        <f t="shared" si="760"/>
        <v>DC2CT31-DC-1</v>
      </c>
      <c r="M3778" s="436">
        <f t="shared" si="761"/>
        <v>31</v>
      </c>
      <c r="N3778" s="437">
        <f t="shared" si="767"/>
        <v>4</v>
      </c>
      <c r="O3778" s="437"/>
      <c r="P3778" s="430" t="str">
        <f t="shared" si="762"/>
        <v/>
      </c>
      <c r="U3778" s="177">
        <v>6</v>
      </c>
      <c r="V3778" s="177" t="s">
        <v>3102</v>
      </c>
      <c r="W3778" s="177" t="s">
        <v>2741</v>
      </c>
      <c r="X3778" s="177" t="s">
        <v>2721</v>
      </c>
      <c r="Y3778" s="177" t="s">
        <v>5365</v>
      </c>
      <c r="Z3778" s="177" t="s">
        <v>6653</v>
      </c>
      <c r="AA3778" s="525" t="s">
        <v>5366</v>
      </c>
      <c r="AB3778" s="399" t="str">
        <f t="shared" si="763"/>
        <v>DC2CT31</v>
      </c>
      <c r="AC3778" s="399" t="str">
        <f t="shared" si="764"/>
        <v>DC2CT31-DC</v>
      </c>
      <c r="AD3778" t="str">
        <f>Y3778&amp;"-"&amp;VLOOKUP(AC3778,'LICH THI'!C:AA,9,0)</f>
        <v>62DCCD3127-42482</v>
      </c>
      <c r="AE3778">
        <f t="shared" si="765"/>
        <v>1</v>
      </c>
    </row>
    <row r="3779" spans="1:31" x14ac:dyDescent="0.25">
      <c r="A3779" s="436" t="str">
        <f t="shared" si="755"/>
        <v>DC2CT31-DC-65</v>
      </c>
      <c r="B3779" s="436">
        <f>COUNTIF(AC$4:AC3779,AC3779)</f>
        <v>65</v>
      </c>
      <c r="C3779" s="436" t="str">
        <f t="shared" si="756"/>
        <v>DC2CT31-DC</v>
      </c>
      <c r="D3779" s="436">
        <f>VLOOKUP(C3779,'LICH THI'!C:AA,12,0)</f>
        <v>75</v>
      </c>
      <c r="E3779" s="436">
        <f>VLOOKUP(C3779,'LICH THI'!C:AA,13,0)</f>
        <v>45</v>
      </c>
      <c r="F3779" s="436">
        <f t="shared" si="766"/>
        <v>30</v>
      </c>
      <c r="G3779" s="436">
        <f>VLOOKUP(C3779,'LICH THI'!C:AA,14,0)</f>
        <v>2</v>
      </c>
      <c r="H3779" s="436">
        <f t="shared" si="757"/>
        <v>2</v>
      </c>
      <c r="I3779" s="436" t="str">
        <f t="shared" si="758"/>
        <v>Trần Anh Tuấn</v>
      </c>
      <c r="J3779" s="436"/>
      <c r="K3779" s="436">
        <f t="shared" si="759"/>
        <v>1</v>
      </c>
      <c r="L3779" s="436" t="str">
        <f t="shared" si="760"/>
        <v>DC2CT31-DC-1</v>
      </c>
      <c r="M3779" s="436">
        <f t="shared" si="761"/>
        <v>31</v>
      </c>
      <c r="N3779" s="437">
        <f t="shared" si="767"/>
        <v>5</v>
      </c>
      <c r="O3779" s="437"/>
      <c r="P3779" s="430" t="str">
        <f t="shared" si="762"/>
        <v/>
      </c>
      <c r="U3779" s="177">
        <v>62</v>
      </c>
      <c r="V3779" s="177" t="s">
        <v>3455</v>
      </c>
      <c r="W3779" s="177" t="s">
        <v>3271</v>
      </c>
      <c r="X3779" s="177" t="s">
        <v>2721</v>
      </c>
      <c r="Y3779" s="177" t="s">
        <v>5473</v>
      </c>
      <c r="Z3779" s="177" t="s">
        <v>6653</v>
      </c>
      <c r="AA3779" s="525" t="s">
        <v>5474</v>
      </c>
      <c r="AB3779" s="399" t="str">
        <f t="shared" si="763"/>
        <v>DC2CT31</v>
      </c>
      <c r="AC3779" s="399" t="str">
        <f t="shared" si="764"/>
        <v>DC2CT31-DC</v>
      </c>
      <c r="AD3779" t="str">
        <f>Y3779&amp;"-"&amp;VLOOKUP(AC3779,'LICH THI'!C:AA,9,0)</f>
        <v>65DCCD22406-42482</v>
      </c>
      <c r="AE3779">
        <f t="shared" si="765"/>
        <v>1</v>
      </c>
    </row>
    <row r="3780" spans="1:31" x14ac:dyDescent="0.25">
      <c r="A3780" s="436" t="str">
        <f t="shared" si="755"/>
        <v>DC2CT31-DC-66</v>
      </c>
      <c r="B3780" s="436">
        <f>COUNTIF(AC$4:AC3780,AC3780)</f>
        <v>66</v>
      </c>
      <c r="C3780" s="436" t="str">
        <f t="shared" si="756"/>
        <v>DC2CT31-DC</v>
      </c>
      <c r="D3780" s="436">
        <f>VLOOKUP(C3780,'LICH THI'!C:AA,12,0)</f>
        <v>75</v>
      </c>
      <c r="E3780" s="436">
        <f>VLOOKUP(C3780,'LICH THI'!C:AA,13,0)</f>
        <v>45</v>
      </c>
      <c r="F3780" s="436">
        <f t="shared" si="766"/>
        <v>30</v>
      </c>
      <c r="G3780" s="436">
        <f>VLOOKUP(C3780,'LICH THI'!C:AA,14,0)</f>
        <v>2</v>
      </c>
      <c r="H3780" s="436">
        <f t="shared" si="757"/>
        <v>2</v>
      </c>
      <c r="I3780" s="436" t="str">
        <f t="shared" si="758"/>
        <v>Đỗ Văn Tùng</v>
      </c>
      <c r="J3780" s="436"/>
      <c r="K3780" s="436">
        <f t="shared" si="759"/>
        <v>1</v>
      </c>
      <c r="L3780" s="436" t="str">
        <f t="shared" si="760"/>
        <v>DC2CT31-DC-1</v>
      </c>
      <c r="M3780" s="436">
        <f t="shared" si="761"/>
        <v>31</v>
      </c>
      <c r="N3780" s="437">
        <f t="shared" si="767"/>
        <v>6</v>
      </c>
      <c r="O3780" s="437"/>
      <c r="P3780" s="430" t="str">
        <f t="shared" si="762"/>
        <v/>
      </c>
      <c r="U3780" s="177">
        <v>21</v>
      </c>
      <c r="V3780" s="177" t="s">
        <v>2609</v>
      </c>
      <c r="W3780" s="177" t="s">
        <v>3663</v>
      </c>
      <c r="X3780" s="177" t="s">
        <v>3274</v>
      </c>
      <c r="Y3780" s="177" t="s">
        <v>5254</v>
      </c>
      <c r="Z3780" s="177" t="s">
        <v>6653</v>
      </c>
      <c r="AA3780" s="525" t="s">
        <v>5255</v>
      </c>
      <c r="AB3780" s="399" t="str">
        <f t="shared" si="763"/>
        <v>DC2CT31</v>
      </c>
      <c r="AC3780" s="399" t="str">
        <f t="shared" si="764"/>
        <v>DC2CT31-DC</v>
      </c>
      <c r="AD3780" t="str">
        <f>Y3780&amp;"-"&amp;VLOOKUP(AC3780,'LICH THI'!C:AA,9,0)</f>
        <v>63DCCD3244-42482</v>
      </c>
      <c r="AE3780">
        <f t="shared" si="765"/>
        <v>1</v>
      </c>
    </row>
    <row r="3781" spans="1:31" x14ac:dyDescent="0.25">
      <c r="A3781" s="436" t="str">
        <f t="shared" ref="A3781:A3844" si="768">C3781&amp;"-"&amp;B3781</f>
        <v>DC2CT31-DC-67</v>
      </c>
      <c r="B3781" s="436">
        <f>COUNTIF(AC$4:AC3781,AC3781)</f>
        <v>67</v>
      </c>
      <c r="C3781" s="436" t="str">
        <f t="shared" ref="C3781:C3844" si="769">_CT_MaHP1</f>
        <v>DC2CT31-DC</v>
      </c>
      <c r="D3781" s="436">
        <f>VLOOKUP(C3781,'LICH THI'!C:AA,12,0)</f>
        <v>75</v>
      </c>
      <c r="E3781" s="436">
        <f>VLOOKUP(C3781,'LICH THI'!C:AA,13,0)</f>
        <v>45</v>
      </c>
      <c r="F3781" s="436">
        <f t="shared" si="766"/>
        <v>30</v>
      </c>
      <c r="G3781" s="436">
        <f>VLOOKUP(C3781,'LICH THI'!C:AA,14,0)</f>
        <v>2</v>
      </c>
      <c r="H3781" s="436">
        <f t="shared" ref="H3781:H3844" si="770">IF(E3781=0,"",TRUNC((B3781+E3781-1)/E3781))</f>
        <v>2</v>
      </c>
      <c r="I3781" s="436" t="str">
        <f t="shared" ref="I3781:I3844" si="771">W3781&amp;" "&amp;X3781</f>
        <v>Nguyễn Văn Tụng</v>
      </c>
      <c r="J3781" s="436"/>
      <c r="K3781" s="436">
        <f t="shared" ref="K3781:K3844" si="772">IF(G3781=1,1,IF(H3781&lt;G3781,H3781+1,1))</f>
        <v>1</v>
      </c>
      <c r="L3781" s="436" t="str">
        <f t="shared" ref="L3781:L3844" si="773">C3781&amp;"-"&amp;K3781</f>
        <v>DC2CT31-DC-1</v>
      </c>
      <c r="M3781" s="436">
        <f t="shared" ref="M3781:M3844" si="774">IF(E3781=0,"",MOD(MID(C3781,6,2),E3781))</f>
        <v>31</v>
      </c>
      <c r="N3781" s="437">
        <f t="shared" si="767"/>
        <v>7</v>
      </c>
      <c r="O3781" s="437"/>
      <c r="P3781" s="430" t="str">
        <f t="shared" ref="P3781:P3844" si="775">IF(MOD(20*O3781,10)&lt;&gt;0,"SAI","")</f>
        <v/>
      </c>
      <c r="U3781" s="177">
        <v>22</v>
      </c>
      <c r="V3781" s="177" t="s">
        <v>2724</v>
      </c>
      <c r="W3781" s="177" t="s">
        <v>2741</v>
      </c>
      <c r="X3781" s="177" t="s">
        <v>2787</v>
      </c>
      <c r="Y3781" s="177" t="s">
        <v>2788</v>
      </c>
      <c r="Z3781" s="177" t="s">
        <v>6653</v>
      </c>
      <c r="AA3781" s="525" t="s">
        <v>2789</v>
      </c>
      <c r="AB3781" s="399" t="str">
        <f t="shared" ref="AB3781:AB3844" si="776">_CT_MaHP</f>
        <v>DC2CT31</v>
      </c>
      <c r="AC3781" s="399" t="str">
        <f t="shared" ref="AC3781:AC3844" si="777">_CT_MaHe</f>
        <v>DC2CT31-DC</v>
      </c>
      <c r="AD3781" t="str">
        <f>Y3781&amp;"-"&amp;VLOOKUP(AC3781,'LICH THI'!C:AA,9,0)</f>
        <v>64DCCA3015-42482</v>
      </c>
      <c r="AE3781">
        <f t="shared" ref="AE3781:AE3844" si="778">COUNTIF(AD3781,AD:AD)</f>
        <v>1</v>
      </c>
    </row>
    <row r="3782" spans="1:31" x14ac:dyDescent="0.25">
      <c r="A3782" s="436" t="str">
        <f t="shared" si="768"/>
        <v>DC2CT31-DC-68</v>
      </c>
      <c r="B3782" s="436">
        <f>COUNTIF(AC$4:AC3782,AC3782)</f>
        <v>68</v>
      </c>
      <c r="C3782" s="436" t="str">
        <f t="shared" si="769"/>
        <v>DC2CT31-DC</v>
      </c>
      <c r="D3782" s="436">
        <f>VLOOKUP(C3782,'LICH THI'!C:AA,12,0)</f>
        <v>75</v>
      </c>
      <c r="E3782" s="436">
        <f>VLOOKUP(C3782,'LICH THI'!C:AA,13,0)</f>
        <v>45</v>
      </c>
      <c r="F3782" s="436">
        <f t="shared" ref="F3782:F3845" si="779">IF(G3782="","",IF(G3782=H3782,D3782-(H3782-1)*E3782,E3782))</f>
        <v>30</v>
      </c>
      <c r="G3782" s="436">
        <f>VLOOKUP(C3782,'LICH THI'!C:AA,14,0)</f>
        <v>2</v>
      </c>
      <c r="H3782" s="436">
        <f t="shared" si="770"/>
        <v>2</v>
      </c>
      <c r="I3782" s="436" t="str">
        <f t="shared" si="771"/>
        <v>Lại Thế Tường</v>
      </c>
      <c r="J3782" s="436"/>
      <c r="K3782" s="436">
        <f t="shared" si="772"/>
        <v>1</v>
      </c>
      <c r="L3782" s="436" t="str">
        <f t="shared" si="773"/>
        <v>DC2CT31-DC-1</v>
      </c>
      <c r="M3782" s="436">
        <f t="shared" si="774"/>
        <v>31</v>
      </c>
      <c r="N3782" s="437">
        <f t="shared" ref="N3782:N3845" si="780">IF(F3782=0,"",(K3782-1)*$N$2+1+MOD(B3782-M3782,F3782))</f>
        <v>8</v>
      </c>
      <c r="O3782" s="437"/>
      <c r="P3782" s="430" t="str">
        <f t="shared" si="775"/>
        <v/>
      </c>
      <c r="U3782" s="177">
        <v>65</v>
      </c>
      <c r="V3782" s="177" t="s">
        <v>3459</v>
      </c>
      <c r="W3782" s="177" t="s">
        <v>5482</v>
      </c>
      <c r="X3782" s="177" t="s">
        <v>5483</v>
      </c>
      <c r="Y3782" s="177" t="s">
        <v>5484</v>
      </c>
      <c r="Z3782" s="177" t="s">
        <v>6653</v>
      </c>
      <c r="AA3782" s="525" t="s">
        <v>5485</v>
      </c>
      <c r="AB3782" s="399" t="str">
        <f t="shared" si="776"/>
        <v>DC2CT31</v>
      </c>
      <c r="AC3782" s="399" t="str">
        <f t="shared" si="777"/>
        <v>DC2CT31-DC</v>
      </c>
      <c r="AD3782" t="str">
        <f>Y3782&amp;"-"&amp;VLOOKUP(AC3782,'LICH THI'!C:AA,9,0)</f>
        <v>65DCCS22715-42482</v>
      </c>
      <c r="AE3782">
        <f t="shared" si="778"/>
        <v>1</v>
      </c>
    </row>
    <row r="3783" spans="1:31" x14ac:dyDescent="0.25">
      <c r="A3783" s="436" t="str">
        <f t="shared" si="768"/>
        <v>DC2CT31-DC-69</v>
      </c>
      <c r="B3783" s="436">
        <f>COUNTIF(AC$4:AC3783,AC3783)</f>
        <v>69</v>
      </c>
      <c r="C3783" s="436" t="str">
        <f t="shared" si="769"/>
        <v>DC2CT31-DC</v>
      </c>
      <c r="D3783" s="436">
        <f>VLOOKUP(C3783,'LICH THI'!C:AA,12,0)</f>
        <v>75</v>
      </c>
      <c r="E3783" s="436">
        <f>VLOOKUP(C3783,'LICH THI'!C:AA,13,0)</f>
        <v>45</v>
      </c>
      <c r="F3783" s="436">
        <f t="shared" si="779"/>
        <v>30</v>
      </c>
      <c r="G3783" s="436">
        <f>VLOOKUP(C3783,'LICH THI'!C:AA,14,0)</f>
        <v>2</v>
      </c>
      <c r="H3783" s="436">
        <f t="shared" si="770"/>
        <v>2</v>
      </c>
      <c r="I3783" s="436" t="str">
        <f t="shared" si="771"/>
        <v>Phạm Văn Thắng</v>
      </c>
      <c r="J3783" s="436"/>
      <c r="K3783" s="436">
        <f t="shared" si="772"/>
        <v>1</v>
      </c>
      <c r="L3783" s="436" t="str">
        <f t="shared" si="773"/>
        <v>DC2CT31-DC-1</v>
      </c>
      <c r="M3783" s="436">
        <f t="shared" si="774"/>
        <v>31</v>
      </c>
      <c r="N3783" s="437">
        <f t="shared" si="780"/>
        <v>9</v>
      </c>
      <c r="O3783" s="437"/>
      <c r="P3783" s="430" t="str">
        <f t="shared" si="775"/>
        <v/>
      </c>
      <c r="U3783" s="177">
        <v>58</v>
      </c>
      <c r="V3783" s="177" t="s">
        <v>3455</v>
      </c>
      <c r="W3783" s="177" t="s">
        <v>2738</v>
      </c>
      <c r="X3783" s="177" t="s">
        <v>3464</v>
      </c>
      <c r="Y3783" s="177" t="s">
        <v>4061</v>
      </c>
      <c r="Z3783" s="177" t="s">
        <v>6653</v>
      </c>
      <c r="AA3783" s="525" t="s">
        <v>4062</v>
      </c>
      <c r="AB3783" s="399" t="str">
        <f t="shared" si="776"/>
        <v>DC2CT31</v>
      </c>
      <c r="AC3783" s="399" t="str">
        <f t="shared" si="777"/>
        <v>DC2CT31-DC</v>
      </c>
      <c r="AD3783" t="str">
        <f>Y3783&amp;"-"&amp;VLOOKUP(AC3783,'LICH THI'!C:AA,9,0)</f>
        <v>65DCCD21707-42482</v>
      </c>
      <c r="AE3783">
        <f t="shared" si="778"/>
        <v>1</v>
      </c>
    </row>
    <row r="3784" spans="1:31" x14ac:dyDescent="0.25">
      <c r="A3784" s="436" t="str">
        <f t="shared" si="768"/>
        <v>DC2CT31-DC-70</v>
      </c>
      <c r="B3784" s="436">
        <f>COUNTIF(AC$4:AC3784,AC3784)</f>
        <v>70</v>
      </c>
      <c r="C3784" s="436" t="str">
        <f t="shared" si="769"/>
        <v>DC2CT31-DC</v>
      </c>
      <c r="D3784" s="436">
        <f>VLOOKUP(C3784,'LICH THI'!C:AA,12,0)</f>
        <v>75</v>
      </c>
      <c r="E3784" s="436">
        <f>VLOOKUP(C3784,'LICH THI'!C:AA,13,0)</f>
        <v>45</v>
      </c>
      <c r="F3784" s="436">
        <f t="shared" si="779"/>
        <v>30</v>
      </c>
      <c r="G3784" s="436">
        <f>VLOOKUP(C3784,'LICH THI'!C:AA,14,0)</f>
        <v>2</v>
      </c>
      <c r="H3784" s="436">
        <f t="shared" si="770"/>
        <v>2</v>
      </c>
      <c r="I3784" s="436" t="str">
        <f t="shared" si="771"/>
        <v>Trần Văn Thắng</v>
      </c>
      <c r="J3784" s="436"/>
      <c r="K3784" s="436">
        <f t="shared" si="772"/>
        <v>1</v>
      </c>
      <c r="L3784" s="436" t="str">
        <f t="shared" si="773"/>
        <v>DC2CT31-DC-1</v>
      </c>
      <c r="M3784" s="436">
        <f t="shared" si="774"/>
        <v>31</v>
      </c>
      <c r="N3784" s="437">
        <f t="shared" si="780"/>
        <v>10</v>
      </c>
      <c r="O3784" s="437"/>
      <c r="P3784" s="430" t="str">
        <f t="shared" si="775"/>
        <v/>
      </c>
      <c r="U3784" s="177">
        <v>53</v>
      </c>
      <c r="V3784" s="177" t="s">
        <v>3449</v>
      </c>
      <c r="W3784" s="177" t="s">
        <v>2757</v>
      </c>
      <c r="X3784" s="177" t="s">
        <v>3464</v>
      </c>
      <c r="Y3784" s="177" t="s">
        <v>4050</v>
      </c>
      <c r="Z3784" s="177" t="s">
        <v>6653</v>
      </c>
      <c r="AA3784" s="525" t="s">
        <v>4051</v>
      </c>
      <c r="AB3784" s="399" t="str">
        <f t="shared" si="776"/>
        <v>DC2CT31</v>
      </c>
      <c r="AC3784" s="399" t="str">
        <f t="shared" si="777"/>
        <v>DC2CT31-DC</v>
      </c>
      <c r="AD3784" t="str">
        <f>Y3784&amp;"-"&amp;VLOOKUP(AC3784,'LICH THI'!C:AA,9,0)</f>
        <v>65DCCD23501-42482</v>
      </c>
      <c r="AE3784">
        <f t="shared" si="778"/>
        <v>1</v>
      </c>
    </row>
    <row r="3785" spans="1:31" x14ac:dyDescent="0.25">
      <c r="A3785" s="436" t="str">
        <f t="shared" si="768"/>
        <v>DC2CT31-DC-71</v>
      </c>
      <c r="B3785" s="436">
        <f>COUNTIF(AC$4:AC3785,AC3785)</f>
        <v>71</v>
      </c>
      <c r="C3785" s="436" t="str">
        <f t="shared" si="769"/>
        <v>DC2CT31-DC</v>
      </c>
      <c r="D3785" s="436">
        <f>VLOOKUP(C3785,'LICH THI'!C:AA,12,0)</f>
        <v>75</v>
      </c>
      <c r="E3785" s="436">
        <f>VLOOKUP(C3785,'LICH THI'!C:AA,13,0)</f>
        <v>45</v>
      </c>
      <c r="F3785" s="436">
        <f t="shared" si="779"/>
        <v>30</v>
      </c>
      <c r="G3785" s="436">
        <f>VLOOKUP(C3785,'LICH THI'!C:AA,14,0)</f>
        <v>2</v>
      </c>
      <c r="H3785" s="436">
        <f t="shared" si="770"/>
        <v>2</v>
      </c>
      <c r="I3785" s="436" t="str">
        <f t="shared" si="771"/>
        <v>Vũ Quang Thắng</v>
      </c>
      <c r="J3785" s="436"/>
      <c r="K3785" s="436">
        <f t="shared" si="772"/>
        <v>1</v>
      </c>
      <c r="L3785" s="436" t="str">
        <f t="shared" si="773"/>
        <v>DC2CT31-DC-1</v>
      </c>
      <c r="M3785" s="436">
        <f t="shared" si="774"/>
        <v>31</v>
      </c>
      <c r="N3785" s="437">
        <f t="shared" si="780"/>
        <v>11</v>
      </c>
      <c r="O3785" s="437"/>
      <c r="P3785" s="430" t="str">
        <f t="shared" si="775"/>
        <v/>
      </c>
      <c r="U3785" s="177">
        <v>25</v>
      </c>
      <c r="V3785" s="177" t="s">
        <v>2825</v>
      </c>
      <c r="W3785" s="177" t="s">
        <v>6177</v>
      </c>
      <c r="X3785" s="177" t="s">
        <v>3464</v>
      </c>
      <c r="Y3785" s="177" t="s">
        <v>6178</v>
      </c>
      <c r="Z3785" s="177" t="s">
        <v>6653</v>
      </c>
      <c r="AA3785" s="525" t="s">
        <v>4779</v>
      </c>
      <c r="AB3785" s="399" t="str">
        <f t="shared" si="776"/>
        <v>DC2CT31</v>
      </c>
      <c r="AC3785" s="399" t="str">
        <f t="shared" si="777"/>
        <v>DC2CT31-DC</v>
      </c>
      <c r="AD3785" t="str">
        <f>Y3785&amp;"-"&amp;VLOOKUP(AC3785,'LICH THI'!C:AA,9,0)</f>
        <v>64DCCD3164-42482</v>
      </c>
      <c r="AE3785">
        <f t="shared" si="778"/>
        <v>1</v>
      </c>
    </row>
    <row r="3786" spans="1:31" x14ac:dyDescent="0.25">
      <c r="A3786" s="436" t="str">
        <f t="shared" si="768"/>
        <v>DC2CT31-DC-72</v>
      </c>
      <c r="B3786" s="436">
        <f>COUNTIF(AC$4:AC3786,AC3786)</f>
        <v>72</v>
      </c>
      <c r="C3786" s="436" t="str">
        <f t="shared" si="769"/>
        <v>DC2CT31-DC</v>
      </c>
      <c r="D3786" s="436">
        <f>VLOOKUP(C3786,'LICH THI'!C:AA,12,0)</f>
        <v>75</v>
      </c>
      <c r="E3786" s="436">
        <f>VLOOKUP(C3786,'LICH THI'!C:AA,13,0)</f>
        <v>45</v>
      </c>
      <c r="F3786" s="436">
        <f t="shared" si="779"/>
        <v>30</v>
      </c>
      <c r="G3786" s="436">
        <f>VLOOKUP(C3786,'LICH THI'!C:AA,14,0)</f>
        <v>2</v>
      </c>
      <c r="H3786" s="436">
        <f t="shared" si="770"/>
        <v>2</v>
      </c>
      <c r="I3786" s="436" t="str">
        <f t="shared" si="771"/>
        <v>Bùi Anh Thiết</v>
      </c>
      <c r="J3786" s="436"/>
      <c r="K3786" s="436">
        <f t="shared" si="772"/>
        <v>1</v>
      </c>
      <c r="L3786" s="436" t="str">
        <f t="shared" si="773"/>
        <v>DC2CT31-DC-1</v>
      </c>
      <c r="M3786" s="436">
        <f t="shared" si="774"/>
        <v>31</v>
      </c>
      <c r="N3786" s="437">
        <f t="shared" si="780"/>
        <v>12</v>
      </c>
      <c r="O3786" s="437"/>
      <c r="P3786" s="430" t="str">
        <f t="shared" si="775"/>
        <v/>
      </c>
      <c r="U3786" s="177">
        <v>64</v>
      </c>
      <c r="V3786" s="177" t="s">
        <v>3459</v>
      </c>
      <c r="W3786" s="177" t="s">
        <v>5153</v>
      </c>
      <c r="X3786" s="177" t="s">
        <v>3008</v>
      </c>
      <c r="Y3786" s="177" t="s">
        <v>5479</v>
      </c>
      <c r="Z3786" s="177" t="s">
        <v>6653</v>
      </c>
      <c r="AA3786" s="525" t="s">
        <v>5337</v>
      </c>
      <c r="AB3786" s="399" t="str">
        <f t="shared" si="776"/>
        <v>DC2CT31</v>
      </c>
      <c r="AC3786" s="399" t="str">
        <f t="shared" si="777"/>
        <v>DC2CT31-DC</v>
      </c>
      <c r="AD3786" t="str">
        <f>Y3786&amp;"-"&amp;VLOOKUP(AC3786,'LICH THI'!C:AA,9,0)</f>
        <v>65DCCS22716-42482</v>
      </c>
      <c r="AE3786">
        <f t="shared" si="778"/>
        <v>1</v>
      </c>
    </row>
    <row r="3787" spans="1:31" x14ac:dyDescent="0.25">
      <c r="A3787" s="436" t="str">
        <f t="shared" si="768"/>
        <v>DC2CT31-DC-73</v>
      </c>
      <c r="B3787" s="436">
        <f>COUNTIF(AC$4:AC3787,AC3787)</f>
        <v>73</v>
      </c>
      <c r="C3787" s="436" t="str">
        <f t="shared" si="769"/>
        <v>DC2CT31-DC</v>
      </c>
      <c r="D3787" s="436">
        <f>VLOOKUP(C3787,'LICH THI'!C:AA,12,0)</f>
        <v>75</v>
      </c>
      <c r="E3787" s="436">
        <f>VLOOKUP(C3787,'LICH THI'!C:AA,13,0)</f>
        <v>45</v>
      </c>
      <c r="F3787" s="436">
        <f t="shared" si="779"/>
        <v>30</v>
      </c>
      <c r="G3787" s="436">
        <f>VLOOKUP(C3787,'LICH THI'!C:AA,14,0)</f>
        <v>2</v>
      </c>
      <c r="H3787" s="436">
        <f t="shared" si="770"/>
        <v>2</v>
      </c>
      <c r="I3787" s="436" t="str">
        <f t="shared" si="771"/>
        <v>Nguyễn Đức Trung</v>
      </c>
      <c r="J3787" s="436"/>
      <c r="K3787" s="436">
        <f t="shared" si="772"/>
        <v>1</v>
      </c>
      <c r="L3787" s="436" t="str">
        <f t="shared" si="773"/>
        <v>DC2CT31-DC-1</v>
      </c>
      <c r="M3787" s="436">
        <f t="shared" si="774"/>
        <v>31</v>
      </c>
      <c r="N3787" s="437">
        <f t="shared" si="780"/>
        <v>13</v>
      </c>
      <c r="O3787" s="437"/>
      <c r="P3787" s="430" t="str">
        <f t="shared" si="775"/>
        <v/>
      </c>
      <c r="U3787" s="177">
        <v>11</v>
      </c>
      <c r="V3787" s="177" t="s">
        <v>3175</v>
      </c>
      <c r="W3787" s="177" t="s">
        <v>3103</v>
      </c>
      <c r="X3787" s="177" t="s">
        <v>3160</v>
      </c>
      <c r="Y3787" s="177" t="s">
        <v>3191</v>
      </c>
      <c r="Z3787" s="177" t="s">
        <v>6653</v>
      </c>
      <c r="AA3787" s="525" t="s">
        <v>3192</v>
      </c>
      <c r="AB3787" s="399" t="str">
        <f t="shared" si="776"/>
        <v>DC2CT31</v>
      </c>
      <c r="AC3787" s="399" t="str">
        <f t="shared" si="777"/>
        <v>DC2CT31-DC</v>
      </c>
      <c r="AD3787" t="str">
        <f>Y3787&amp;"-"&amp;VLOOKUP(AC3787,'LICH THI'!C:AA,9,0)</f>
        <v>63DCCA3022-42482</v>
      </c>
      <c r="AE3787">
        <f t="shared" si="778"/>
        <v>1</v>
      </c>
    </row>
    <row r="3788" spans="1:31" x14ac:dyDescent="0.25">
      <c r="A3788" s="436" t="str">
        <f t="shared" si="768"/>
        <v>DC2CT31-DC-74</v>
      </c>
      <c r="B3788" s="436">
        <f>COUNTIF(AC$4:AC3788,AC3788)</f>
        <v>74</v>
      </c>
      <c r="C3788" s="436" t="str">
        <f t="shared" si="769"/>
        <v>DC2CT31-DC</v>
      </c>
      <c r="D3788" s="436">
        <f>VLOOKUP(C3788,'LICH THI'!C:AA,12,0)</f>
        <v>75</v>
      </c>
      <c r="E3788" s="436">
        <f>VLOOKUP(C3788,'LICH THI'!C:AA,13,0)</f>
        <v>45</v>
      </c>
      <c r="F3788" s="436">
        <f t="shared" si="779"/>
        <v>30</v>
      </c>
      <c r="G3788" s="436">
        <f>VLOOKUP(C3788,'LICH THI'!C:AA,14,0)</f>
        <v>2</v>
      </c>
      <c r="H3788" s="436">
        <f t="shared" si="770"/>
        <v>2</v>
      </c>
      <c r="I3788" s="436" t="str">
        <f t="shared" si="771"/>
        <v>Đường Minh Văn</v>
      </c>
      <c r="J3788" s="436"/>
      <c r="K3788" s="436">
        <f t="shared" si="772"/>
        <v>1</v>
      </c>
      <c r="L3788" s="436" t="str">
        <f t="shared" si="773"/>
        <v>DC2CT31-DC-1</v>
      </c>
      <c r="M3788" s="436">
        <f t="shared" si="774"/>
        <v>31</v>
      </c>
      <c r="N3788" s="437">
        <f t="shared" si="780"/>
        <v>14</v>
      </c>
      <c r="O3788" s="437"/>
      <c r="P3788" s="430" t="str">
        <f t="shared" si="775"/>
        <v/>
      </c>
      <c r="U3788" s="177">
        <v>9</v>
      </c>
      <c r="V3788" s="177" t="s">
        <v>2603</v>
      </c>
      <c r="W3788" s="177" t="s">
        <v>3674</v>
      </c>
      <c r="X3788" s="177" t="s">
        <v>3675</v>
      </c>
      <c r="Y3788" s="177" t="s">
        <v>3676</v>
      </c>
      <c r="Z3788" s="177" t="s">
        <v>6653</v>
      </c>
      <c r="AA3788" s="525" t="s">
        <v>3677</v>
      </c>
      <c r="AB3788" s="399" t="str">
        <f t="shared" si="776"/>
        <v>DC2CT31</v>
      </c>
      <c r="AC3788" s="399" t="str">
        <f t="shared" si="777"/>
        <v>DC2CT31-DC</v>
      </c>
      <c r="AD3788" t="str">
        <f>Y3788&amp;"-"&amp;VLOOKUP(AC3788,'LICH THI'!C:AA,9,0)</f>
        <v>62DCCD3131-42482</v>
      </c>
      <c r="AE3788">
        <f t="shared" si="778"/>
        <v>1</v>
      </c>
    </row>
    <row r="3789" spans="1:31" x14ac:dyDescent="0.25">
      <c r="A3789" s="436" t="str">
        <f t="shared" si="768"/>
        <v>DC2CT31-DC-75</v>
      </c>
      <c r="B3789" s="436">
        <f>COUNTIF(AC$4:AC3789,AC3789)</f>
        <v>75</v>
      </c>
      <c r="C3789" s="436" t="str">
        <f t="shared" si="769"/>
        <v>DC2CT31-DC</v>
      </c>
      <c r="D3789" s="436">
        <f>VLOOKUP(C3789,'LICH THI'!C:AA,12,0)</f>
        <v>75</v>
      </c>
      <c r="E3789" s="436">
        <f>VLOOKUP(C3789,'LICH THI'!C:AA,13,0)</f>
        <v>45</v>
      </c>
      <c r="F3789" s="436">
        <f t="shared" si="779"/>
        <v>30</v>
      </c>
      <c r="G3789" s="436">
        <f>VLOOKUP(C3789,'LICH THI'!C:AA,14,0)</f>
        <v>2</v>
      </c>
      <c r="H3789" s="436">
        <f t="shared" si="770"/>
        <v>2</v>
      </c>
      <c r="I3789" s="436" t="str">
        <f t="shared" si="771"/>
        <v>Đặng Trần Việt</v>
      </c>
      <c r="J3789" s="436"/>
      <c r="K3789" s="436">
        <f t="shared" si="772"/>
        <v>1</v>
      </c>
      <c r="L3789" s="436" t="str">
        <f t="shared" si="773"/>
        <v>DC2CT31-DC-1</v>
      </c>
      <c r="M3789" s="436">
        <f t="shared" si="774"/>
        <v>31</v>
      </c>
      <c r="N3789" s="437">
        <f t="shared" si="780"/>
        <v>15</v>
      </c>
      <c r="O3789" s="437"/>
      <c r="P3789" s="430" t="str">
        <f t="shared" si="775"/>
        <v/>
      </c>
      <c r="U3789" s="177">
        <v>23</v>
      </c>
      <c r="V3789" s="177" t="s">
        <v>2724</v>
      </c>
      <c r="W3789" s="177" t="s">
        <v>3193</v>
      </c>
      <c r="X3789" s="177" t="s">
        <v>2996</v>
      </c>
      <c r="Y3789" s="177" t="s">
        <v>4678</v>
      </c>
      <c r="Z3789" s="177" t="s">
        <v>6653</v>
      </c>
      <c r="AA3789" s="525" t="s">
        <v>3420</v>
      </c>
      <c r="AB3789" s="399" t="str">
        <f t="shared" si="776"/>
        <v>DC2CT31</v>
      </c>
      <c r="AC3789" s="399" t="str">
        <f t="shared" si="777"/>
        <v>DC2CT31-DC</v>
      </c>
      <c r="AD3789" t="str">
        <f>Y3789&amp;"-"&amp;VLOOKUP(AC3789,'LICH THI'!C:AA,9,0)</f>
        <v>64DCCA3038-42482</v>
      </c>
      <c r="AE3789">
        <f t="shared" si="778"/>
        <v>1</v>
      </c>
    </row>
    <row r="3790" spans="1:31" x14ac:dyDescent="0.25">
      <c r="A3790" s="436" t="str">
        <f t="shared" si="768"/>
        <v>DC2CT32-DC-1</v>
      </c>
      <c r="B3790" s="436">
        <f>COUNTIF(AC$4:AC3790,AC3790)</f>
        <v>1</v>
      </c>
      <c r="C3790" s="436" t="str">
        <f t="shared" si="769"/>
        <v>DC2CT32-DC</v>
      </c>
      <c r="D3790" s="436">
        <f>VLOOKUP(C3790,'LICH THI'!C:AA,12,0)</f>
        <v>81</v>
      </c>
      <c r="E3790" s="436">
        <f>VLOOKUP(C3790,'LICH THI'!C:AA,13,0)</f>
        <v>45</v>
      </c>
      <c r="F3790" s="436">
        <f t="shared" si="779"/>
        <v>45</v>
      </c>
      <c r="G3790" s="436">
        <f>VLOOKUP(C3790,'LICH THI'!C:AA,14,0)</f>
        <v>2</v>
      </c>
      <c r="H3790" s="436">
        <f t="shared" si="770"/>
        <v>1</v>
      </c>
      <c r="I3790" s="436" t="str">
        <f t="shared" si="771"/>
        <v>Lưu Hoàng Anh</v>
      </c>
      <c r="J3790" s="436"/>
      <c r="K3790" s="436">
        <f t="shared" si="772"/>
        <v>2</v>
      </c>
      <c r="L3790" s="436" t="str">
        <f t="shared" si="773"/>
        <v>DC2CT32-DC-2</v>
      </c>
      <c r="M3790" s="436">
        <f t="shared" si="774"/>
        <v>32</v>
      </c>
      <c r="N3790" s="437">
        <f t="shared" si="780"/>
        <v>65</v>
      </c>
      <c r="O3790" s="437"/>
      <c r="P3790" s="430" t="str">
        <f t="shared" si="775"/>
        <v/>
      </c>
      <c r="U3790" s="177">
        <v>8</v>
      </c>
      <c r="V3790" s="177" t="s">
        <v>2603</v>
      </c>
      <c r="W3790" s="177" t="s">
        <v>5367</v>
      </c>
      <c r="X3790" s="177" t="s">
        <v>2611</v>
      </c>
      <c r="Y3790" s="177" t="s">
        <v>5368</v>
      </c>
      <c r="Z3790" s="177" t="s">
        <v>5364</v>
      </c>
      <c r="AA3790" s="525" t="s">
        <v>5235</v>
      </c>
      <c r="AB3790" s="399" t="str">
        <f t="shared" si="776"/>
        <v>DC2CT32</v>
      </c>
      <c r="AC3790" s="399" t="str">
        <f t="shared" si="777"/>
        <v>DC2CT32-DC</v>
      </c>
      <c r="AD3790" t="str">
        <f>Y3790&amp;"-"&amp;VLOOKUP(AC3790,'LICH THI'!C:AA,9,0)</f>
        <v>62DCCD3003-42479</v>
      </c>
      <c r="AE3790">
        <f t="shared" si="778"/>
        <v>1</v>
      </c>
    </row>
    <row r="3791" spans="1:31" x14ac:dyDescent="0.25">
      <c r="A3791" s="436" t="str">
        <f t="shared" si="768"/>
        <v>DC2CT32-DC-2</v>
      </c>
      <c r="B3791" s="436">
        <f>COUNTIF(AC$4:AC3791,AC3791)</f>
        <v>2</v>
      </c>
      <c r="C3791" s="436" t="str">
        <f t="shared" si="769"/>
        <v>DC2CT32-DC</v>
      </c>
      <c r="D3791" s="436">
        <f>VLOOKUP(C3791,'LICH THI'!C:AA,12,0)</f>
        <v>81</v>
      </c>
      <c r="E3791" s="436">
        <f>VLOOKUP(C3791,'LICH THI'!C:AA,13,0)</f>
        <v>45</v>
      </c>
      <c r="F3791" s="436">
        <f t="shared" si="779"/>
        <v>45</v>
      </c>
      <c r="G3791" s="436">
        <f>VLOOKUP(C3791,'LICH THI'!C:AA,14,0)</f>
        <v>2</v>
      </c>
      <c r="H3791" s="436">
        <f t="shared" si="770"/>
        <v>1</v>
      </c>
      <c r="I3791" s="436" t="str">
        <f t="shared" si="771"/>
        <v>Đặng Tiểu Bình</v>
      </c>
      <c r="J3791" s="436"/>
      <c r="K3791" s="436">
        <f t="shared" si="772"/>
        <v>2</v>
      </c>
      <c r="L3791" s="436" t="str">
        <f t="shared" si="773"/>
        <v>DC2CT32-DC-2</v>
      </c>
      <c r="M3791" s="436">
        <f t="shared" si="774"/>
        <v>32</v>
      </c>
      <c r="N3791" s="437">
        <f t="shared" si="780"/>
        <v>66</v>
      </c>
      <c r="O3791" s="437"/>
      <c r="P3791" s="430" t="str">
        <f t="shared" si="775"/>
        <v/>
      </c>
      <c r="U3791" s="177">
        <v>20</v>
      </c>
      <c r="V3791" s="177" t="s">
        <v>2724</v>
      </c>
      <c r="W3791" s="177" t="s">
        <v>2725</v>
      </c>
      <c r="X3791" s="177" t="s">
        <v>2605</v>
      </c>
      <c r="Y3791" s="177" t="s">
        <v>2726</v>
      </c>
      <c r="Z3791" s="177" t="s">
        <v>5364</v>
      </c>
      <c r="AA3791" s="525" t="s">
        <v>2699</v>
      </c>
      <c r="AB3791" s="399" t="str">
        <f t="shared" si="776"/>
        <v>DC2CT32</v>
      </c>
      <c r="AC3791" s="399" t="str">
        <f t="shared" si="777"/>
        <v>DC2CT32-DC</v>
      </c>
      <c r="AD3791" t="str">
        <f>Y3791&amp;"-"&amp;VLOOKUP(AC3791,'LICH THI'!C:AA,9,0)</f>
        <v>64DCCA3007-42479</v>
      </c>
      <c r="AE3791">
        <f t="shared" si="778"/>
        <v>1</v>
      </c>
    </row>
    <row r="3792" spans="1:31" x14ac:dyDescent="0.25">
      <c r="A3792" s="436" t="str">
        <f t="shared" si="768"/>
        <v>DC2CT32-DC-3</v>
      </c>
      <c r="B3792" s="436">
        <f>COUNTIF(AC$4:AC3792,AC3792)</f>
        <v>3</v>
      </c>
      <c r="C3792" s="436" t="str">
        <f t="shared" si="769"/>
        <v>DC2CT32-DC</v>
      </c>
      <c r="D3792" s="436">
        <f>VLOOKUP(C3792,'LICH THI'!C:AA,12,0)</f>
        <v>81</v>
      </c>
      <c r="E3792" s="436">
        <f>VLOOKUP(C3792,'LICH THI'!C:AA,13,0)</f>
        <v>45</v>
      </c>
      <c r="F3792" s="436">
        <f t="shared" si="779"/>
        <v>45</v>
      </c>
      <c r="G3792" s="436">
        <f>VLOOKUP(C3792,'LICH THI'!C:AA,14,0)</f>
        <v>2</v>
      </c>
      <c r="H3792" s="436">
        <f t="shared" si="770"/>
        <v>1</v>
      </c>
      <c r="I3792" s="436" t="str">
        <f t="shared" si="771"/>
        <v>Phạm Văn Bình</v>
      </c>
      <c r="J3792" s="436"/>
      <c r="K3792" s="436">
        <f t="shared" si="772"/>
        <v>2</v>
      </c>
      <c r="L3792" s="436" t="str">
        <f t="shared" si="773"/>
        <v>DC2CT32-DC-2</v>
      </c>
      <c r="M3792" s="436">
        <f t="shared" si="774"/>
        <v>32</v>
      </c>
      <c r="N3792" s="437">
        <f t="shared" si="780"/>
        <v>67</v>
      </c>
      <c r="O3792" s="437"/>
      <c r="P3792" s="430" t="str">
        <f t="shared" si="775"/>
        <v/>
      </c>
      <c r="U3792" s="177">
        <v>49</v>
      </c>
      <c r="V3792" s="177" t="s">
        <v>2897</v>
      </c>
      <c r="W3792" s="177" t="s">
        <v>2738</v>
      </c>
      <c r="X3792" s="177" t="s">
        <v>2605</v>
      </c>
      <c r="Y3792" s="177" t="s">
        <v>2901</v>
      </c>
      <c r="Z3792" s="177" t="s">
        <v>5364</v>
      </c>
      <c r="AA3792" s="525" t="s">
        <v>2902</v>
      </c>
      <c r="AB3792" s="399" t="str">
        <f t="shared" si="776"/>
        <v>DC2CT32</v>
      </c>
      <c r="AC3792" s="399" t="str">
        <f t="shared" si="777"/>
        <v>DC2CT32-DC</v>
      </c>
      <c r="AD3792" t="str">
        <f>Y3792&amp;"-"&amp;VLOOKUP(AC3792,'LICH THI'!C:AA,9,0)</f>
        <v>64DCDB3020-42479</v>
      </c>
      <c r="AE3792">
        <f t="shared" si="778"/>
        <v>1</v>
      </c>
    </row>
    <row r="3793" spans="1:31" x14ac:dyDescent="0.25">
      <c r="A3793" s="436" t="str">
        <f t="shared" si="768"/>
        <v>DC2CT32-DC-4</v>
      </c>
      <c r="B3793" s="436">
        <f>COUNTIF(AC$4:AC3793,AC3793)</f>
        <v>4</v>
      </c>
      <c r="C3793" s="436" t="str">
        <f t="shared" si="769"/>
        <v>DC2CT32-DC</v>
      </c>
      <c r="D3793" s="436">
        <f>VLOOKUP(C3793,'LICH THI'!C:AA,12,0)</f>
        <v>81</v>
      </c>
      <c r="E3793" s="436">
        <f>VLOOKUP(C3793,'LICH THI'!C:AA,13,0)</f>
        <v>45</v>
      </c>
      <c r="F3793" s="436">
        <f t="shared" si="779"/>
        <v>45</v>
      </c>
      <c r="G3793" s="436">
        <f>VLOOKUP(C3793,'LICH THI'!C:AA,14,0)</f>
        <v>2</v>
      </c>
      <c r="H3793" s="436">
        <f t="shared" si="770"/>
        <v>1</v>
      </c>
      <c r="I3793" s="436" t="str">
        <f t="shared" si="771"/>
        <v>Nguyễn Kim Cao</v>
      </c>
      <c r="J3793" s="436"/>
      <c r="K3793" s="436">
        <f t="shared" si="772"/>
        <v>2</v>
      </c>
      <c r="L3793" s="436" t="str">
        <f t="shared" si="773"/>
        <v>DC2CT32-DC-2</v>
      </c>
      <c r="M3793" s="436">
        <f t="shared" si="774"/>
        <v>32</v>
      </c>
      <c r="N3793" s="437">
        <f t="shared" si="780"/>
        <v>68</v>
      </c>
      <c r="O3793" s="437"/>
      <c r="P3793" s="430" t="str">
        <f t="shared" si="775"/>
        <v/>
      </c>
      <c r="U3793" s="177">
        <v>9</v>
      </c>
      <c r="V3793" s="177" t="s">
        <v>2603</v>
      </c>
      <c r="W3793" s="177" t="s">
        <v>3159</v>
      </c>
      <c r="X3793" s="177" t="s">
        <v>2853</v>
      </c>
      <c r="Y3793" s="177" t="s">
        <v>4116</v>
      </c>
      <c r="Z3793" s="177" t="s">
        <v>5364</v>
      </c>
      <c r="AA3793" s="525" t="s">
        <v>4117</v>
      </c>
      <c r="AB3793" s="399" t="str">
        <f t="shared" si="776"/>
        <v>DC2CT32</v>
      </c>
      <c r="AC3793" s="399" t="str">
        <f t="shared" si="777"/>
        <v>DC2CT32-DC</v>
      </c>
      <c r="AD3793" t="str">
        <f>Y3793&amp;"-"&amp;VLOOKUP(AC3793,'LICH THI'!C:AA,9,0)</f>
        <v>62DCCD3008-42479</v>
      </c>
      <c r="AE3793">
        <f t="shared" si="778"/>
        <v>1</v>
      </c>
    </row>
    <row r="3794" spans="1:31" x14ac:dyDescent="0.25">
      <c r="A3794" s="436" t="str">
        <f t="shared" si="768"/>
        <v>DC2CT32-DC-5</v>
      </c>
      <c r="B3794" s="436">
        <f>COUNTIF(AC$4:AC3794,AC3794)</f>
        <v>5</v>
      </c>
      <c r="C3794" s="436" t="str">
        <f t="shared" si="769"/>
        <v>DC2CT32-DC</v>
      </c>
      <c r="D3794" s="436">
        <f>VLOOKUP(C3794,'LICH THI'!C:AA,12,0)</f>
        <v>81</v>
      </c>
      <c r="E3794" s="436">
        <f>VLOOKUP(C3794,'LICH THI'!C:AA,13,0)</f>
        <v>45</v>
      </c>
      <c r="F3794" s="436">
        <f t="shared" si="779"/>
        <v>45</v>
      </c>
      <c r="G3794" s="436">
        <f>VLOOKUP(C3794,'LICH THI'!C:AA,14,0)</f>
        <v>2</v>
      </c>
      <c r="H3794" s="436">
        <f t="shared" si="770"/>
        <v>1</v>
      </c>
      <c r="I3794" s="436" t="str">
        <f t="shared" si="771"/>
        <v>Phạm Văn Cường</v>
      </c>
      <c r="J3794" s="436"/>
      <c r="K3794" s="436">
        <f t="shared" si="772"/>
        <v>2</v>
      </c>
      <c r="L3794" s="436" t="str">
        <f t="shared" si="773"/>
        <v>DC2CT32-DC-2</v>
      </c>
      <c r="M3794" s="436">
        <f t="shared" si="774"/>
        <v>32</v>
      </c>
      <c r="N3794" s="437">
        <f t="shared" si="780"/>
        <v>69</v>
      </c>
      <c r="O3794" s="437"/>
      <c r="P3794" s="430" t="str">
        <f t="shared" si="775"/>
        <v/>
      </c>
      <c r="U3794" s="177">
        <v>22</v>
      </c>
      <c r="V3794" s="177" t="s">
        <v>2724</v>
      </c>
      <c r="W3794" s="177" t="s">
        <v>2738</v>
      </c>
      <c r="X3794" s="177" t="s">
        <v>2735</v>
      </c>
      <c r="Y3794" s="177" t="s">
        <v>2739</v>
      </c>
      <c r="Z3794" s="177" t="s">
        <v>5364</v>
      </c>
      <c r="AA3794" s="525" t="s">
        <v>2740</v>
      </c>
      <c r="AB3794" s="399" t="str">
        <f t="shared" si="776"/>
        <v>DC2CT32</v>
      </c>
      <c r="AC3794" s="399" t="str">
        <f t="shared" si="777"/>
        <v>DC2CT32-DC</v>
      </c>
      <c r="AD3794" t="str">
        <f>Y3794&amp;"-"&amp;VLOOKUP(AC3794,'LICH THI'!C:AA,9,0)</f>
        <v>64DCCA3049-42479</v>
      </c>
      <c r="AE3794">
        <f t="shared" si="778"/>
        <v>1</v>
      </c>
    </row>
    <row r="3795" spans="1:31" x14ac:dyDescent="0.25">
      <c r="A3795" s="436" t="str">
        <f t="shared" si="768"/>
        <v>DC2CT32-DC-6</v>
      </c>
      <c r="B3795" s="436">
        <f>COUNTIF(AC$4:AC3795,AC3795)</f>
        <v>6</v>
      </c>
      <c r="C3795" s="436" t="str">
        <f t="shared" si="769"/>
        <v>DC2CT32-DC</v>
      </c>
      <c r="D3795" s="436">
        <f>VLOOKUP(C3795,'LICH THI'!C:AA,12,0)</f>
        <v>81</v>
      </c>
      <c r="E3795" s="436">
        <f>VLOOKUP(C3795,'LICH THI'!C:AA,13,0)</f>
        <v>45</v>
      </c>
      <c r="F3795" s="436">
        <f t="shared" si="779"/>
        <v>45</v>
      </c>
      <c r="G3795" s="436">
        <f>VLOOKUP(C3795,'LICH THI'!C:AA,14,0)</f>
        <v>2</v>
      </c>
      <c r="H3795" s="436">
        <f t="shared" si="770"/>
        <v>1</v>
      </c>
      <c r="I3795" s="436" t="str">
        <f t="shared" si="771"/>
        <v>Trần Siêu Cường</v>
      </c>
      <c r="J3795" s="436"/>
      <c r="K3795" s="436">
        <f t="shared" si="772"/>
        <v>2</v>
      </c>
      <c r="L3795" s="436" t="str">
        <f t="shared" si="773"/>
        <v>DC2CT32-DC-2</v>
      </c>
      <c r="M3795" s="436">
        <f t="shared" si="774"/>
        <v>32</v>
      </c>
      <c r="N3795" s="437">
        <f t="shared" si="780"/>
        <v>70</v>
      </c>
      <c r="O3795" s="437"/>
      <c r="P3795" s="430" t="str">
        <f t="shared" si="775"/>
        <v/>
      </c>
      <c r="U3795" s="177">
        <v>1</v>
      </c>
      <c r="V3795" s="177" t="s">
        <v>3102</v>
      </c>
      <c r="W3795" s="177" t="s">
        <v>3110</v>
      </c>
      <c r="X3795" s="177" t="s">
        <v>2735</v>
      </c>
      <c r="Y3795" s="177" t="s">
        <v>3111</v>
      </c>
      <c r="Z3795" s="177" t="s">
        <v>5364</v>
      </c>
      <c r="AA3795" s="525" t="s">
        <v>3112</v>
      </c>
      <c r="AB3795" s="399" t="str">
        <f t="shared" si="776"/>
        <v>DC2CT32</v>
      </c>
      <c r="AC3795" s="399" t="str">
        <f t="shared" si="777"/>
        <v>DC2CT32-DC</v>
      </c>
      <c r="AD3795" t="str">
        <f>Y3795&amp;"-"&amp;VLOOKUP(AC3795,'LICH THI'!C:AA,9,0)</f>
        <v>62DCCD3015-42479</v>
      </c>
      <c r="AE3795">
        <f t="shared" si="778"/>
        <v>1</v>
      </c>
    </row>
    <row r="3796" spans="1:31" x14ac:dyDescent="0.25">
      <c r="A3796" s="436" t="str">
        <f t="shared" si="768"/>
        <v>DC2CT32-DC-7</v>
      </c>
      <c r="B3796" s="436">
        <f>COUNTIF(AC$4:AC3796,AC3796)</f>
        <v>7</v>
      </c>
      <c r="C3796" s="436" t="str">
        <f t="shared" si="769"/>
        <v>DC2CT32-DC</v>
      </c>
      <c r="D3796" s="436">
        <f>VLOOKUP(C3796,'LICH THI'!C:AA,12,0)</f>
        <v>81</v>
      </c>
      <c r="E3796" s="436">
        <f>VLOOKUP(C3796,'LICH THI'!C:AA,13,0)</f>
        <v>45</v>
      </c>
      <c r="F3796" s="436">
        <f t="shared" si="779"/>
        <v>45</v>
      </c>
      <c r="G3796" s="436">
        <f>VLOOKUP(C3796,'LICH THI'!C:AA,14,0)</f>
        <v>2</v>
      </c>
      <c r="H3796" s="436">
        <f t="shared" si="770"/>
        <v>1</v>
      </c>
      <c r="I3796" s="436" t="str">
        <f t="shared" si="771"/>
        <v>Trịnh Quốc Cường</v>
      </c>
      <c r="J3796" s="436"/>
      <c r="K3796" s="436">
        <f t="shared" si="772"/>
        <v>2</v>
      </c>
      <c r="L3796" s="436" t="str">
        <f t="shared" si="773"/>
        <v>DC2CT32-DC-2</v>
      </c>
      <c r="M3796" s="436">
        <f t="shared" si="774"/>
        <v>32</v>
      </c>
      <c r="N3796" s="437">
        <f t="shared" si="780"/>
        <v>71</v>
      </c>
      <c r="O3796" s="437"/>
      <c r="P3796" s="430" t="str">
        <f t="shared" si="775"/>
        <v/>
      </c>
      <c r="U3796" s="177">
        <v>64</v>
      </c>
      <c r="V3796" s="177" t="s">
        <v>2935</v>
      </c>
      <c r="W3796" s="177" t="s">
        <v>5385</v>
      </c>
      <c r="X3796" s="177" t="s">
        <v>2735</v>
      </c>
      <c r="Y3796" s="177" t="s">
        <v>5386</v>
      </c>
      <c r="Z3796" s="177" t="s">
        <v>5364</v>
      </c>
      <c r="AA3796" s="525" t="s">
        <v>4771</v>
      </c>
      <c r="AB3796" s="399" t="str">
        <f t="shared" si="776"/>
        <v>DC2CT32</v>
      </c>
      <c r="AC3796" s="399" t="str">
        <f t="shared" si="777"/>
        <v>DC2CT32-DC</v>
      </c>
      <c r="AD3796" t="str">
        <f>Y3796&amp;"-"&amp;VLOOKUP(AC3796,'LICH THI'!C:AA,9,0)</f>
        <v>64DCDB3107-42479</v>
      </c>
      <c r="AE3796">
        <f t="shared" si="778"/>
        <v>1</v>
      </c>
    </row>
    <row r="3797" spans="1:31" x14ac:dyDescent="0.25">
      <c r="A3797" s="436" t="str">
        <f t="shared" si="768"/>
        <v>DC2CT32-DC-8</v>
      </c>
      <c r="B3797" s="436">
        <f>COUNTIF(AC$4:AC3797,AC3797)</f>
        <v>8</v>
      </c>
      <c r="C3797" s="436" t="str">
        <f t="shared" si="769"/>
        <v>DC2CT32-DC</v>
      </c>
      <c r="D3797" s="436">
        <f>VLOOKUP(C3797,'LICH THI'!C:AA,12,0)</f>
        <v>81</v>
      </c>
      <c r="E3797" s="436">
        <f>VLOOKUP(C3797,'LICH THI'!C:AA,13,0)</f>
        <v>45</v>
      </c>
      <c r="F3797" s="436">
        <f t="shared" si="779"/>
        <v>45</v>
      </c>
      <c r="G3797" s="436">
        <f>VLOOKUP(C3797,'LICH THI'!C:AA,14,0)</f>
        <v>2</v>
      </c>
      <c r="H3797" s="436">
        <f t="shared" si="770"/>
        <v>1</v>
      </c>
      <c r="I3797" s="436" t="str">
        <f t="shared" si="771"/>
        <v>Nguyễn Đức Chinh</v>
      </c>
      <c r="J3797" s="436"/>
      <c r="K3797" s="436">
        <f t="shared" si="772"/>
        <v>2</v>
      </c>
      <c r="L3797" s="436" t="str">
        <f t="shared" si="773"/>
        <v>DC2CT32-DC-2</v>
      </c>
      <c r="M3797" s="436">
        <f t="shared" si="774"/>
        <v>32</v>
      </c>
      <c r="N3797" s="437">
        <f t="shared" si="780"/>
        <v>72</v>
      </c>
      <c r="O3797" s="437"/>
      <c r="P3797" s="430" t="str">
        <f t="shared" si="775"/>
        <v/>
      </c>
      <c r="U3797" s="177">
        <v>16</v>
      </c>
      <c r="V3797" s="177" t="s">
        <v>3196</v>
      </c>
      <c r="W3797" s="177" t="s">
        <v>3103</v>
      </c>
      <c r="X3797" s="177" t="s">
        <v>4163</v>
      </c>
      <c r="Y3797" s="177" t="s">
        <v>4164</v>
      </c>
      <c r="Z3797" s="177" t="s">
        <v>5364</v>
      </c>
      <c r="AA3797" s="525" t="s">
        <v>4165</v>
      </c>
      <c r="AB3797" s="399" t="str">
        <f t="shared" si="776"/>
        <v>DC2CT32</v>
      </c>
      <c r="AC3797" s="399" t="str">
        <f t="shared" si="777"/>
        <v>DC2CT32-DC</v>
      </c>
      <c r="AD3797" t="str">
        <f>Y3797&amp;"-"&amp;VLOOKUP(AC3797,'LICH THI'!C:AA,9,0)</f>
        <v>63DCCD3016-42479</v>
      </c>
      <c r="AE3797">
        <f t="shared" si="778"/>
        <v>1</v>
      </c>
    </row>
    <row r="3798" spans="1:31" x14ac:dyDescent="0.25">
      <c r="A3798" s="436" t="str">
        <f t="shared" si="768"/>
        <v>DC2CT32-DC-9</v>
      </c>
      <c r="B3798" s="436">
        <f>COUNTIF(AC$4:AC3798,AC3798)</f>
        <v>9</v>
      </c>
      <c r="C3798" s="436" t="str">
        <f t="shared" si="769"/>
        <v>DC2CT32-DC</v>
      </c>
      <c r="D3798" s="436">
        <f>VLOOKUP(C3798,'LICH THI'!C:AA,12,0)</f>
        <v>81</v>
      </c>
      <c r="E3798" s="436">
        <f>VLOOKUP(C3798,'LICH THI'!C:AA,13,0)</f>
        <v>45</v>
      </c>
      <c r="F3798" s="436">
        <f t="shared" si="779"/>
        <v>45</v>
      </c>
      <c r="G3798" s="436">
        <f>VLOOKUP(C3798,'LICH THI'!C:AA,14,0)</f>
        <v>2</v>
      </c>
      <c r="H3798" s="436">
        <f t="shared" si="770"/>
        <v>1</v>
      </c>
      <c r="I3798" s="436" t="str">
        <f t="shared" si="771"/>
        <v>Phạm Đức Chung</v>
      </c>
      <c r="J3798" s="436"/>
      <c r="K3798" s="436">
        <f t="shared" si="772"/>
        <v>2</v>
      </c>
      <c r="L3798" s="436" t="str">
        <f t="shared" si="773"/>
        <v>DC2CT32-DC-2</v>
      </c>
      <c r="M3798" s="436">
        <f t="shared" si="774"/>
        <v>32</v>
      </c>
      <c r="N3798" s="437">
        <f t="shared" si="780"/>
        <v>73</v>
      </c>
      <c r="O3798" s="437"/>
      <c r="P3798" s="430" t="str">
        <f t="shared" si="775"/>
        <v/>
      </c>
      <c r="U3798" s="177">
        <v>21</v>
      </c>
      <c r="V3798" s="177" t="s">
        <v>2724</v>
      </c>
      <c r="W3798" s="177" t="s">
        <v>2730</v>
      </c>
      <c r="X3798" s="177" t="s">
        <v>2731</v>
      </c>
      <c r="Y3798" s="177" t="s">
        <v>2732</v>
      </c>
      <c r="Z3798" s="177" t="s">
        <v>5364</v>
      </c>
      <c r="AA3798" s="525" t="s">
        <v>2733</v>
      </c>
      <c r="AB3798" s="399" t="str">
        <f t="shared" si="776"/>
        <v>DC2CT32</v>
      </c>
      <c r="AC3798" s="399" t="str">
        <f t="shared" si="777"/>
        <v>DC2CT32-DC</v>
      </c>
      <c r="AD3798" t="str">
        <f>Y3798&amp;"-"&amp;VLOOKUP(AC3798,'LICH THI'!C:AA,9,0)</f>
        <v>64DCCA3043-42479</v>
      </c>
      <c r="AE3798">
        <f t="shared" si="778"/>
        <v>1</v>
      </c>
    </row>
    <row r="3799" spans="1:31" x14ac:dyDescent="0.25">
      <c r="A3799" s="436" t="str">
        <f t="shared" si="768"/>
        <v>DC2CT32-DC-10</v>
      </c>
      <c r="B3799" s="436">
        <f>COUNTIF(AC$4:AC3799,AC3799)</f>
        <v>10</v>
      </c>
      <c r="C3799" s="436" t="str">
        <f t="shared" si="769"/>
        <v>DC2CT32-DC</v>
      </c>
      <c r="D3799" s="436">
        <f>VLOOKUP(C3799,'LICH THI'!C:AA,12,0)</f>
        <v>81</v>
      </c>
      <c r="E3799" s="436">
        <f>VLOOKUP(C3799,'LICH THI'!C:AA,13,0)</f>
        <v>45</v>
      </c>
      <c r="F3799" s="436">
        <f t="shared" si="779"/>
        <v>45</v>
      </c>
      <c r="G3799" s="436">
        <f>VLOOKUP(C3799,'LICH THI'!C:AA,14,0)</f>
        <v>2</v>
      </c>
      <c r="H3799" s="436">
        <f t="shared" si="770"/>
        <v>1</v>
      </c>
      <c r="I3799" s="436" t="str">
        <f t="shared" si="771"/>
        <v>Phạm Ngọc Dân</v>
      </c>
      <c r="J3799" s="436"/>
      <c r="K3799" s="436">
        <f t="shared" si="772"/>
        <v>2</v>
      </c>
      <c r="L3799" s="436" t="str">
        <f t="shared" si="773"/>
        <v>DC2CT32-DC-2</v>
      </c>
      <c r="M3799" s="436">
        <f t="shared" si="774"/>
        <v>32</v>
      </c>
      <c r="N3799" s="437">
        <f t="shared" si="780"/>
        <v>74</v>
      </c>
      <c r="O3799" s="437"/>
      <c r="P3799" s="430" t="str">
        <f t="shared" si="775"/>
        <v/>
      </c>
      <c r="U3799" s="177">
        <v>76</v>
      </c>
      <c r="V3799" s="177" t="s">
        <v>3077</v>
      </c>
      <c r="W3799" s="177" t="s">
        <v>3081</v>
      </c>
      <c r="X3799" s="177" t="s">
        <v>3082</v>
      </c>
      <c r="Y3799" s="177" t="s">
        <v>3083</v>
      </c>
      <c r="Z3799" s="177" t="s">
        <v>5364</v>
      </c>
      <c r="AA3799" s="525" t="s">
        <v>3084</v>
      </c>
      <c r="AB3799" s="399" t="str">
        <f t="shared" si="776"/>
        <v>DC2CT32</v>
      </c>
      <c r="AC3799" s="399" t="str">
        <f t="shared" si="777"/>
        <v>DC2CT32-DC</v>
      </c>
      <c r="AD3799" t="str">
        <f>Y3799&amp;"-"&amp;VLOOKUP(AC3799,'LICH THI'!C:AA,9,0)</f>
        <v>64DCDB3163-42479</v>
      </c>
      <c r="AE3799">
        <f t="shared" si="778"/>
        <v>1</v>
      </c>
    </row>
    <row r="3800" spans="1:31" x14ac:dyDescent="0.25">
      <c r="A3800" s="436" t="str">
        <f t="shared" si="768"/>
        <v>DC2CT32-DC-11</v>
      </c>
      <c r="B3800" s="436">
        <f>COUNTIF(AC$4:AC3800,AC3800)</f>
        <v>11</v>
      </c>
      <c r="C3800" s="436" t="str">
        <f t="shared" si="769"/>
        <v>DC2CT32-DC</v>
      </c>
      <c r="D3800" s="436">
        <f>VLOOKUP(C3800,'LICH THI'!C:AA,12,0)</f>
        <v>81</v>
      </c>
      <c r="E3800" s="436">
        <f>VLOOKUP(C3800,'LICH THI'!C:AA,13,0)</f>
        <v>45</v>
      </c>
      <c r="F3800" s="436">
        <f t="shared" si="779"/>
        <v>45</v>
      </c>
      <c r="G3800" s="436">
        <f>VLOOKUP(C3800,'LICH THI'!C:AA,14,0)</f>
        <v>2</v>
      </c>
      <c r="H3800" s="436">
        <f t="shared" si="770"/>
        <v>1</v>
      </c>
      <c r="I3800" s="436" t="str">
        <f t="shared" si="771"/>
        <v>Ngô Quang Dương</v>
      </c>
      <c r="J3800" s="436"/>
      <c r="K3800" s="436">
        <f t="shared" si="772"/>
        <v>2</v>
      </c>
      <c r="L3800" s="436" t="str">
        <f t="shared" si="773"/>
        <v>DC2CT32-DC-2</v>
      </c>
      <c r="M3800" s="436">
        <f t="shared" si="774"/>
        <v>32</v>
      </c>
      <c r="N3800" s="437">
        <f t="shared" si="780"/>
        <v>75</v>
      </c>
      <c r="O3800" s="437"/>
      <c r="P3800" s="430" t="str">
        <f t="shared" si="775"/>
        <v/>
      </c>
      <c r="U3800" s="177">
        <v>37</v>
      </c>
      <c r="V3800" s="177" t="s">
        <v>2790</v>
      </c>
      <c r="W3800" s="177" t="s">
        <v>5375</v>
      </c>
      <c r="X3800" s="177" t="s">
        <v>2601</v>
      </c>
      <c r="Y3800" s="177" t="s">
        <v>5376</v>
      </c>
      <c r="Z3800" s="177" t="s">
        <v>5364</v>
      </c>
      <c r="AA3800" s="525" t="s">
        <v>5377</v>
      </c>
      <c r="AB3800" s="399" t="str">
        <f t="shared" si="776"/>
        <v>DC2CT32</v>
      </c>
      <c r="AC3800" s="399" t="str">
        <f t="shared" si="777"/>
        <v>DC2CT32-DC</v>
      </c>
      <c r="AD3800" t="str">
        <f>Y3800&amp;"-"&amp;VLOOKUP(AC3800,'LICH THI'!C:AA,9,0)</f>
        <v>64DCCD3140-42479</v>
      </c>
      <c r="AE3800">
        <f t="shared" si="778"/>
        <v>1</v>
      </c>
    </row>
    <row r="3801" spans="1:31" x14ac:dyDescent="0.25">
      <c r="A3801" s="436" t="str">
        <f t="shared" si="768"/>
        <v>DC2CT32-DC-12</v>
      </c>
      <c r="B3801" s="436">
        <f>COUNTIF(AC$4:AC3801,AC3801)</f>
        <v>12</v>
      </c>
      <c r="C3801" s="436" t="str">
        <f t="shared" si="769"/>
        <v>DC2CT32-DC</v>
      </c>
      <c r="D3801" s="436">
        <f>VLOOKUP(C3801,'LICH THI'!C:AA,12,0)</f>
        <v>81</v>
      </c>
      <c r="E3801" s="436">
        <f>VLOOKUP(C3801,'LICH THI'!C:AA,13,0)</f>
        <v>45</v>
      </c>
      <c r="F3801" s="436">
        <f t="shared" si="779"/>
        <v>45</v>
      </c>
      <c r="G3801" s="436">
        <f>VLOOKUP(C3801,'LICH THI'!C:AA,14,0)</f>
        <v>2</v>
      </c>
      <c r="H3801" s="436">
        <f t="shared" si="770"/>
        <v>1</v>
      </c>
      <c r="I3801" s="436" t="str">
        <f t="shared" si="771"/>
        <v>Lường Văn Đạt</v>
      </c>
      <c r="J3801" s="436"/>
      <c r="K3801" s="436">
        <f t="shared" si="772"/>
        <v>2</v>
      </c>
      <c r="L3801" s="436" t="str">
        <f t="shared" si="773"/>
        <v>DC2CT32-DC-2</v>
      </c>
      <c r="M3801" s="436">
        <f t="shared" si="774"/>
        <v>32</v>
      </c>
      <c r="N3801" s="437">
        <f t="shared" si="780"/>
        <v>76</v>
      </c>
      <c r="O3801" s="437"/>
      <c r="P3801" s="430" t="str">
        <f t="shared" si="775"/>
        <v/>
      </c>
      <c r="U3801" s="177">
        <v>2</v>
      </c>
      <c r="V3801" s="177" t="s">
        <v>3102</v>
      </c>
      <c r="W3801" s="177" t="s">
        <v>3658</v>
      </c>
      <c r="X3801" s="177" t="s">
        <v>2746</v>
      </c>
      <c r="Y3801" s="177" t="s">
        <v>3659</v>
      </c>
      <c r="Z3801" s="177" t="s">
        <v>5364</v>
      </c>
      <c r="AA3801" s="525" t="s">
        <v>3660</v>
      </c>
      <c r="AB3801" s="399" t="str">
        <f t="shared" si="776"/>
        <v>DC2CT32</v>
      </c>
      <c r="AC3801" s="399" t="str">
        <f t="shared" si="777"/>
        <v>DC2CT32-DC</v>
      </c>
      <c r="AD3801" t="str">
        <f>Y3801&amp;"-"&amp;VLOOKUP(AC3801,'LICH THI'!C:AA,9,0)</f>
        <v>62DCCD3024-42479</v>
      </c>
      <c r="AE3801">
        <f t="shared" si="778"/>
        <v>1</v>
      </c>
    </row>
    <row r="3802" spans="1:31" x14ac:dyDescent="0.25">
      <c r="A3802" s="436" t="str">
        <f t="shared" si="768"/>
        <v>DC2CT32-DC-13</v>
      </c>
      <c r="B3802" s="436">
        <f>COUNTIF(AC$4:AC3802,AC3802)</f>
        <v>13</v>
      </c>
      <c r="C3802" s="436" t="str">
        <f t="shared" si="769"/>
        <v>DC2CT32-DC</v>
      </c>
      <c r="D3802" s="436">
        <f>VLOOKUP(C3802,'LICH THI'!C:AA,12,0)</f>
        <v>81</v>
      </c>
      <c r="E3802" s="436">
        <f>VLOOKUP(C3802,'LICH THI'!C:AA,13,0)</f>
        <v>45</v>
      </c>
      <c r="F3802" s="436">
        <f t="shared" si="779"/>
        <v>45</v>
      </c>
      <c r="G3802" s="436">
        <f>VLOOKUP(C3802,'LICH THI'!C:AA,14,0)</f>
        <v>2</v>
      </c>
      <c r="H3802" s="436">
        <f t="shared" si="770"/>
        <v>1</v>
      </c>
      <c r="I3802" s="436" t="str">
        <f t="shared" si="771"/>
        <v>Nguyễn Xuân Đạt</v>
      </c>
      <c r="J3802" s="436"/>
      <c r="K3802" s="436">
        <f t="shared" si="772"/>
        <v>2</v>
      </c>
      <c r="L3802" s="436" t="str">
        <f t="shared" si="773"/>
        <v>DC2CT32-DC-2</v>
      </c>
      <c r="M3802" s="436">
        <f t="shared" si="774"/>
        <v>32</v>
      </c>
      <c r="N3802" s="437">
        <f t="shared" si="780"/>
        <v>77</v>
      </c>
      <c r="O3802" s="437"/>
      <c r="P3802" s="430" t="str">
        <f t="shared" si="775"/>
        <v/>
      </c>
      <c r="U3802" s="177">
        <v>38</v>
      </c>
      <c r="V3802" s="177" t="s">
        <v>2790</v>
      </c>
      <c r="W3802" s="177" t="s">
        <v>3590</v>
      </c>
      <c r="X3802" s="177" t="s">
        <v>2746</v>
      </c>
      <c r="Y3802" s="177" t="s">
        <v>5049</v>
      </c>
      <c r="Z3802" s="177" t="s">
        <v>5364</v>
      </c>
      <c r="AA3802" s="525" t="s">
        <v>5050</v>
      </c>
      <c r="AB3802" s="399" t="str">
        <f t="shared" si="776"/>
        <v>DC2CT32</v>
      </c>
      <c r="AC3802" s="399" t="str">
        <f t="shared" si="777"/>
        <v>DC2CT32-DC</v>
      </c>
      <c r="AD3802" t="str">
        <f>Y3802&amp;"-"&amp;VLOOKUP(AC3802,'LICH THI'!C:AA,9,0)</f>
        <v>64DCCD3079-42479</v>
      </c>
      <c r="AE3802">
        <f t="shared" si="778"/>
        <v>1</v>
      </c>
    </row>
    <row r="3803" spans="1:31" x14ac:dyDescent="0.25">
      <c r="A3803" s="436" t="str">
        <f t="shared" si="768"/>
        <v>DC2CT32-DC-14</v>
      </c>
      <c r="B3803" s="436">
        <f>COUNTIF(AC$4:AC3803,AC3803)</f>
        <v>14</v>
      </c>
      <c r="C3803" s="436" t="str">
        <f t="shared" si="769"/>
        <v>DC2CT32-DC</v>
      </c>
      <c r="D3803" s="436">
        <f>VLOOKUP(C3803,'LICH THI'!C:AA,12,0)</f>
        <v>81</v>
      </c>
      <c r="E3803" s="436">
        <f>VLOOKUP(C3803,'LICH THI'!C:AA,13,0)</f>
        <v>45</v>
      </c>
      <c r="F3803" s="436">
        <f t="shared" si="779"/>
        <v>45</v>
      </c>
      <c r="G3803" s="436">
        <f>VLOOKUP(C3803,'LICH THI'!C:AA,14,0)</f>
        <v>2</v>
      </c>
      <c r="H3803" s="436">
        <f t="shared" si="770"/>
        <v>1</v>
      </c>
      <c r="I3803" s="436" t="str">
        <f t="shared" si="771"/>
        <v>Phùng Tiến Đạt</v>
      </c>
      <c r="J3803" s="436"/>
      <c r="K3803" s="436">
        <f t="shared" si="772"/>
        <v>2</v>
      </c>
      <c r="L3803" s="436" t="str">
        <f t="shared" si="773"/>
        <v>DC2CT32-DC-2</v>
      </c>
      <c r="M3803" s="436">
        <f t="shared" si="774"/>
        <v>32</v>
      </c>
      <c r="N3803" s="437">
        <f t="shared" si="780"/>
        <v>78</v>
      </c>
      <c r="O3803" s="437"/>
      <c r="P3803" s="430" t="str">
        <f t="shared" si="775"/>
        <v/>
      </c>
      <c r="U3803" s="177">
        <v>72</v>
      </c>
      <c r="V3803" s="177" t="s">
        <v>3301</v>
      </c>
      <c r="W3803" s="177" t="s">
        <v>3759</v>
      </c>
      <c r="X3803" s="177" t="s">
        <v>2746</v>
      </c>
      <c r="Y3803" s="177" t="s">
        <v>3760</v>
      </c>
      <c r="Z3803" s="177" t="s">
        <v>5364</v>
      </c>
      <c r="AA3803" s="525" t="s">
        <v>2756</v>
      </c>
      <c r="AB3803" s="399" t="str">
        <f t="shared" si="776"/>
        <v>DC2CT32</v>
      </c>
      <c r="AC3803" s="399" t="str">
        <f t="shared" si="777"/>
        <v>DC2CT32-DC</v>
      </c>
      <c r="AD3803" t="str">
        <f>Y3803&amp;"-"&amp;VLOOKUP(AC3803,'LICH THI'!C:AA,9,0)</f>
        <v>64DCDD3042-42479</v>
      </c>
      <c r="AE3803">
        <f t="shared" si="778"/>
        <v>1</v>
      </c>
    </row>
    <row r="3804" spans="1:31" x14ac:dyDescent="0.25">
      <c r="A3804" s="436" t="str">
        <f t="shared" si="768"/>
        <v>DC2CT32-DC-15</v>
      </c>
      <c r="B3804" s="436">
        <f>COUNTIF(AC$4:AC3804,AC3804)</f>
        <v>15</v>
      </c>
      <c r="C3804" s="436" t="str">
        <f t="shared" si="769"/>
        <v>DC2CT32-DC</v>
      </c>
      <c r="D3804" s="436">
        <f>VLOOKUP(C3804,'LICH THI'!C:AA,12,0)</f>
        <v>81</v>
      </c>
      <c r="E3804" s="436">
        <f>VLOOKUP(C3804,'LICH THI'!C:AA,13,0)</f>
        <v>45</v>
      </c>
      <c r="F3804" s="436">
        <f t="shared" si="779"/>
        <v>45</v>
      </c>
      <c r="G3804" s="436">
        <f>VLOOKUP(C3804,'LICH THI'!C:AA,14,0)</f>
        <v>2</v>
      </c>
      <c r="H3804" s="436">
        <f t="shared" si="770"/>
        <v>1</v>
      </c>
      <c r="I3804" s="436" t="str">
        <f t="shared" si="771"/>
        <v>Tạ Tương Đạt</v>
      </c>
      <c r="J3804" s="436"/>
      <c r="K3804" s="436">
        <f t="shared" si="772"/>
        <v>2</v>
      </c>
      <c r="L3804" s="436" t="str">
        <f t="shared" si="773"/>
        <v>DC2CT32-DC-2</v>
      </c>
      <c r="M3804" s="436">
        <f t="shared" si="774"/>
        <v>32</v>
      </c>
      <c r="N3804" s="437">
        <f t="shared" si="780"/>
        <v>79</v>
      </c>
      <c r="O3804" s="437"/>
      <c r="P3804" s="430" t="str">
        <f t="shared" si="775"/>
        <v/>
      </c>
      <c r="U3804" s="177">
        <v>23</v>
      </c>
      <c r="V3804" s="177" t="s">
        <v>2724</v>
      </c>
      <c r="W3804" s="177" t="s">
        <v>2745</v>
      </c>
      <c r="X3804" s="177" t="s">
        <v>2746</v>
      </c>
      <c r="Y3804" s="177" t="s">
        <v>2747</v>
      </c>
      <c r="Z3804" s="177" t="s">
        <v>5364</v>
      </c>
      <c r="AA3804" s="525" t="s">
        <v>2748</v>
      </c>
      <c r="AB3804" s="399" t="str">
        <f t="shared" si="776"/>
        <v>DC2CT32</v>
      </c>
      <c r="AC3804" s="399" t="str">
        <f t="shared" si="777"/>
        <v>DC2CT32-DC</v>
      </c>
      <c r="AD3804" t="str">
        <f>Y3804&amp;"-"&amp;VLOOKUP(AC3804,'LICH THI'!C:AA,9,0)</f>
        <v>64DCCA3081-42479</v>
      </c>
      <c r="AE3804">
        <f t="shared" si="778"/>
        <v>1</v>
      </c>
    </row>
    <row r="3805" spans="1:31" x14ac:dyDescent="0.25">
      <c r="A3805" s="436" t="str">
        <f t="shared" si="768"/>
        <v>DC2CT32-DC-16</v>
      </c>
      <c r="B3805" s="436">
        <f>COUNTIF(AC$4:AC3805,AC3805)</f>
        <v>16</v>
      </c>
      <c r="C3805" s="436" t="str">
        <f t="shared" si="769"/>
        <v>DC2CT32-DC</v>
      </c>
      <c r="D3805" s="436">
        <f>VLOOKUP(C3805,'LICH THI'!C:AA,12,0)</f>
        <v>81</v>
      </c>
      <c r="E3805" s="436">
        <f>VLOOKUP(C3805,'LICH THI'!C:AA,13,0)</f>
        <v>45</v>
      </c>
      <c r="F3805" s="436">
        <f t="shared" si="779"/>
        <v>45</v>
      </c>
      <c r="G3805" s="436">
        <f>VLOOKUP(C3805,'LICH THI'!C:AA,14,0)</f>
        <v>2</v>
      </c>
      <c r="H3805" s="436">
        <f t="shared" si="770"/>
        <v>1</v>
      </c>
      <c r="I3805" s="436" t="str">
        <f t="shared" si="771"/>
        <v>Vũ Xuân Đề</v>
      </c>
      <c r="J3805" s="436"/>
      <c r="K3805" s="436">
        <f t="shared" si="772"/>
        <v>2</v>
      </c>
      <c r="L3805" s="436" t="str">
        <f t="shared" si="773"/>
        <v>DC2CT32-DC-2</v>
      </c>
      <c r="M3805" s="436">
        <f t="shared" si="774"/>
        <v>32</v>
      </c>
      <c r="N3805" s="437">
        <f t="shared" si="780"/>
        <v>80</v>
      </c>
      <c r="O3805" s="437"/>
      <c r="P3805" s="430" t="str">
        <f t="shared" si="775"/>
        <v/>
      </c>
      <c r="U3805" s="177">
        <v>24</v>
      </c>
      <c r="V3805" s="177" t="s">
        <v>2724</v>
      </c>
      <c r="W3805" s="177" t="s">
        <v>3704</v>
      </c>
      <c r="X3805" s="177" t="s">
        <v>3705</v>
      </c>
      <c r="Y3805" s="177" t="s">
        <v>3706</v>
      </c>
      <c r="Z3805" s="177" t="s">
        <v>5364</v>
      </c>
      <c r="AA3805" s="525" t="s">
        <v>3362</v>
      </c>
      <c r="AB3805" s="399" t="str">
        <f t="shared" si="776"/>
        <v>DC2CT32</v>
      </c>
      <c r="AC3805" s="399" t="str">
        <f t="shared" si="777"/>
        <v>DC2CT32-DC</v>
      </c>
      <c r="AD3805" t="str">
        <f>Y3805&amp;"-"&amp;VLOOKUP(AC3805,'LICH THI'!C:AA,9,0)</f>
        <v>64DCCA3036-42479</v>
      </c>
      <c r="AE3805">
        <f t="shared" si="778"/>
        <v>1</v>
      </c>
    </row>
    <row r="3806" spans="1:31" x14ac:dyDescent="0.25">
      <c r="A3806" s="436" t="str">
        <f t="shared" si="768"/>
        <v>DC2CT32-DC-17</v>
      </c>
      <c r="B3806" s="436">
        <f>COUNTIF(AC$4:AC3806,AC3806)</f>
        <v>17</v>
      </c>
      <c r="C3806" s="436" t="str">
        <f t="shared" si="769"/>
        <v>DC2CT32-DC</v>
      </c>
      <c r="D3806" s="436">
        <f>VLOOKUP(C3806,'LICH THI'!C:AA,12,0)</f>
        <v>81</v>
      </c>
      <c r="E3806" s="436">
        <f>VLOOKUP(C3806,'LICH THI'!C:AA,13,0)</f>
        <v>45</v>
      </c>
      <c r="F3806" s="436">
        <f t="shared" si="779"/>
        <v>45</v>
      </c>
      <c r="G3806" s="436">
        <f>VLOOKUP(C3806,'LICH THI'!C:AA,14,0)</f>
        <v>2</v>
      </c>
      <c r="H3806" s="436">
        <f t="shared" si="770"/>
        <v>1</v>
      </c>
      <c r="I3806" s="436" t="str">
        <f t="shared" si="771"/>
        <v>Phạm Bình Đô</v>
      </c>
      <c r="J3806" s="436"/>
      <c r="K3806" s="436">
        <f t="shared" si="772"/>
        <v>2</v>
      </c>
      <c r="L3806" s="436" t="str">
        <f t="shared" si="773"/>
        <v>DC2CT32-DC-2</v>
      </c>
      <c r="M3806" s="436">
        <f t="shared" si="774"/>
        <v>32</v>
      </c>
      <c r="N3806" s="437">
        <f t="shared" si="780"/>
        <v>81</v>
      </c>
      <c r="O3806" s="437"/>
      <c r="P3806" s="430" t="str">
        <f t="shared" si="775"/>
        <v/>
      </c>
      <c r="U3806" s="177">
        <v>77</v>
      </c>
      <c r="V3806" s="177" t="s">
        <v>3077</v>
      </c>
      <c r="W3806" s="177" t="s">
        <v>5389</v>
      </c>
      <c r="X3806" s="177" t="s">
        <v>3958</v>
      </c>
      <c r="Y3806" s="177" t="s">
        <v>5390</v>
      </c>
      <c r="Z3806" s="177" t="s">
        <v>5364</v>
      </c>
      <c r="AA3806" s="525" t="s">
        <v>3853</v>
      </c>
      <c r="AB3806" s="399" t="str">
        <f t="shared" si="776"/>
        <v>DC2CT32</v>
      </c>
      <c r="AC3806" s="399" t="str">
        <f t="shared" si="777"/>
        <v>DC2CT32-DC</v>
      </c>
      <c r="AD3806" t="str">
        <f>Y3806&amp;"-"&amp;VLOOKUP(AC3806,'LICH THI'!C:AA,9,0)</f>
        <v>64DCDB3170-42479</v>
      </c>
      <c r="AE3806">
        <f t="shared" si="778"/>
        <v>1</v>
      </c>
    </row>
    <row r="3807" spans="1:31" x14ac:dyDescent="0.25">
      <c r="A3807" s="436" t="str">
        <f t="shared" si="768"/>
        <v>DC2CT32-DC-18</v>
      </c>
      <c r="B3807" s="436">
        <f>COUNTIF(AC$4:AC3807,AC3807)</f>
        <v>18</v>
      </c>
      <c r="C3807" s="436" t="str">
        <f t="shared" si="769"/>
        <v>DC2CT32-DC</v>
      </c>
      <c r="D3807" s="436">
        <f>VLOOKUP(C3807,'LICH THI'!C:AA,12,0)</f>
        <v>81</v>
      </c>
      <c r="E3807" s="436">
        <f>VLOOKUP(C3807,'LICH THI'!C:AA,13,0)</f>
        <v>45</v>
      </c>
      <c r="F3807" s="436">
        <f t="shared" si="779"/>
        <v>45</v>
      </c>
      <c r="G3807" s="436">
        <f>VLOOKUP(C3807,'LICH THI'!C:AA,14,0)</f>
        <v>2</v>
      </c>
      <c r="H3807" s="436">
        <f t="shared" si="770"/>
        <v>1</v>
      </c>
      <c r="I3807" s="436" t="str">
        <f t="shared" si="771"/>
        <v>Bùi Anh Đức</v>
      </c>
      <c r="J3807" s="436"/>
      <c r="K3807" s="436">
        <f t="shared" si="772"/>
        <v>2</v>
      </c>
      <c r="L3807" s="436" t="str">
        <f t="shared" si="773"/>
        <v>DC2CT32-DC-2</v>
      </c>
      <c r="M3807" s="436">
        <f t="shared" si="774"/>
        <v>32</v>
      </c>
      <c r="N3807" s="437">
        <f t="shared" si="780"/>
        <v>82</v>
      </c>
      <c r="O3807" s="437"/>
      <c r="P3807" s="430" t="str">
        <f t="shared" si="775"/>
        <v/>
      </c>
      <c r="U3807" s="177">
        <v>48</v>
      </c>
      <c r="V3807" s="177" t="s">
        <v>3731</v>
      </c>
      <c r="W3807" s="177" t="s">
        <v>5153</v>
      </c>
      <c r="X3807" s="177" t="s">
        <v>2948</v>
      </c>
      <c r="Y3807" s="177" t="s">
        <v>5154</v>
      </c>
      <c r="Z3807" s="177" t="s">
        <v>5364</v>
      </c>
      <c r="AA3807" s="525" t="s">
        <v>5155</v>
      </c>
      <c r="AB3807" s="399" t="str">
        <f t="shared" si="776"/>
        <v>DC2CT32</v>
      </c>
      <c r="AC3807" s="399" t="str">
        <f t="shared" si="777"/>
        <v>DC2CT32-DC</v>
      </c>
      <c r="AD3807" t="str">
        <f>Y3807&amp;"-"&amp;VLOOKUP(AC3807,'LICH THI'!C:AA,9,0)</f>
        <v>64DCCS3067-42479</v>
      </c>
      <c r="AE3807">
        <f t="shared" si="778"/>
        <v>1</v>
      </c>
    </row>
    <row r="3808" spans="1:31" x14ac:dyDescent="0.25">
      <c r="A3808" s="436" t="str">
        <f t="shared" si="768"/>
        <v>DC2CT32-DC-19</v>
      </c>
      <c r="B3808" s="436">
        <f>COUNTIF(AC$4:AC3808,AC3808)</f>
        <v>19</v>
      </c>
      <c r="C3808" s="436" t="str">
        <f t="shared" si="769"/>
        <v>DC2CT32-DC</v>
      </c>
      <c r="D3808" s="436">
        <f>VLOOKUP(C3808,'LICH THI'!C:AA,12,0)</f>
        <v>81</v>
      </c>
      <c r="E3808" s="436">
        <f>VLOOKUP(C3808,'LICH THI'!C:AA,13,0)</f>
        <v>45</v>
      </c>
      <c r="F3808" s="436">
        <f t="shared" si="779"/>
        <v>45</v>
      </c>
      <c r="G3808" s="436">
        <f>VLOOKUP(C3808,'LICH THI'!C:AA,14,0)</f>
        <v>2</v>
      </c>
      <c r="H3808" s="436">
        <f t="shared" si="770"/>
        <v>1</v>
      </c>
      <c r="I3808" s="436" t="str">
        <f t="shared" si="771"/>
        <v>Đặng Minh Đức</v>
      </c>
      <c r="J3808" s="436"/>
      <c r="K3808" s="436">
        <f t="shared" si="772"/>
        <v>2</v>
      </c>
      <c r="L3808" s="436" t="str">
        <f t="shared" si="773"/>
        <v>DC2CT32-DC-2</v>
      </c>
      <c r="M3808" s="436">
        <f t="shared" si="774"/>
        <v>32</v>
      </c>
      <c r="N3808" s="437">
        <f t="shared" si="780"/>
        <v>83</v>
      </c>
      <c r="O3808" s="437"/>
      <c r="P3808" s="430" t="str">
        <f t="shared" si="775"/>
        <v/>
      </c>
      <c r="U3808" s="177">
        <v>78</v>
      </c>
      <c r="V3808" s="177" t="s">
        <v>3077</v>
      </c>
      <c r="W3808" s="177" t="s">
        <v>5391</v>
      </c>
      <c r="X3808" s="177" t="s">
        <v>2948</v>
      </c>
      <c r="Y3808" s="177" t="s">
        <v>5392</v>
      </c>
      <c r="Z3808" s="177" t="s">
        <v>5364</v>
      </c>
      <c r="AA3808" s="525" t="s">
        <v>3054</v>
      </c>
      <c r="AB3808" s="399" t="str">
        <f t="shared" si="776"/>
        <v>DC2CT32</v>
      </c>
      <c r="AC3808" s="399" t="str">
        <f t="shared" si="777"/>
        <v>DC2CT32-DC</v>
      </c>
      <c r="AD3808" t="str">
        <f>Y3808&amp;"-"&amp;VLOOKUP(AC3808,'LICH THI'!C:AA,9,0)</f>
        <v>64DCCA3097-42479</v>
      </c>
      <c r="AE3808">
        <f t="shared" si="778"/>
        <v>1</v>
      </c>
    </row>
    <row r="3809" spans="1:31" x14ac:dyDescent="0.25">
      <c r="A3809" s="436" t="str">
        <f t="shared" si="768"/>
        <v>DC2CT32-DC-20</v>
      </c>
      <c r="B3809" s="436">
        <f>COUNTIF(AC$4:AC3809,AC3809)</f>
        <v>20</v>
      </c>
      <c r="C3809" s="436" t="str">
        <f t="shared" si="769"/>
        <v>DC2CT32-DC</v>
      </c>
      <c r="D3809" s="436">
        <f>VLOOKUP(C3809,'LICH THI'!C:AA,12,0)</f>
        <v>81</v>
      </c>
      <c r="E3809" s="436">
        <f>VLOOKUP(C3809,'LICH THI'!C:AA,13,0)</f>
        <v>45</v>
      </c>
      <c r="F3809" s="436">
        <f t="shared" si="779"/>
        <v>45</v>
      </c>
      <c r="G3809" s="436">
        <f>VLOOKUP(C3809,'LICH THI'!C:AA,14,0)</f>
        <v>2</v>
      </c>
      <c r="H3809" s="436">
        <f t="shared" si="770"/>
        <v>1</v>
      </c>
      <c r="I3809" s="436" t="str">
        <f t="shared" si="771"/>
        <v>Trần Văn Đức</v>
      </c>
      <c r="J3809" s="436"/>
      <c r="K3809" s="436">
        <f t="shared" si="772"/>
        <v>2</v>
      </c>
      <c r="L3809" s="436" t="str">
        <f t="shared" si="773"/>
        <v>DC2CT32-DC-2</v>
      </c>
      <c r="M3809" s="436">
        <f t="shared" si="774"/>
        <v>32</v>
      </c>
      <c r="N3809" s="437">
        <f t="shared" si="780"/>
        <v>84</v>
      </c>
      <c r="O3809" s="437"/>
      <c r="P3809" s="430" t="str">
        <f t="shared" si="775"/>
        <v/>
      </c>
      <c r="U3809" s="177">
        <v>50</v>
      </c>
      <c r="V3809" s="177" t="s">
        <v>2897</v>
      </c>
      <c r="W3809" s="177" t="s">
        <v>2757</v>
      </c>
      <c r="X3809" s="177" t="s">
        <v>2948</v>
      </c>
      <c r="Y3809" s="177" t="s">
        <v>3742</v>
      </c>
      <c r="Z3809" s="177" t="s">
        <v>5364</v>
      </c>
      <c r="AA3809" s="525" t="s">
        <v>3743</v>
      </c>
      <c r="AB3809" s="399" t="str">
        <f t="shared" si="776"/>
        <v>DC2CT32</v>
      </c>
      <c r="AC3809" s="399" t="str">
        <f t="shared" si="777"/>
        <v>DC2CT32-DC</v>
      </c>
      <c r="AD3809" t="str">
        <f>Y3809&amp;"-"&amp;VLOOKUP(AC3809,'LICH THI'!C:AA,9,0)</f>
        <v>64DCDB3011-42479</v>
      </c>
      <c r="AE3809">
        <f t="shared" si="778"/>
        <v>1</v>
      </c>
    </row>
    <row r="3810" spans="1:31" x14ac:dyDescent="0.25">
      <c r="A3810" s="436" t="str">
        <f t="shared" si="768"/>
        <v>DC2CT32-DC-21</v>
      </c>
      <c r="B3810" s="436">
        <f>COUNTIF(AC$4:AC3810,AC3810)</f>
        <v>21</v>
      </c>
      <c r="C3810" s="436" t="str">
        <f t="shared" si="769"/>
        <v>DC2CT32-DC</v>
      </c>
      <c r="D3810" s="436">
        <f>VLOOKUP(C3810,'LICH THI'!C:AA,12,0)</f>
        <v>81</v>
      </c>
      <c r="E3810" s="436">
        <f>VLOOKUP(C3810,'LICH THI'!C:AA,13,0)</f>
        <v>45</v>
      </c>
      <c r="F3810" s="436">
        <f t="shared" si="779"/>
        <v>45</v>
      </c>
      <c r="G3810" s="436">
        <f>VLOOKUP(C3810,'LICH THI'!C:AA,14,0)</f>
        <v>2</v>
      </c>
      <c r="H3810" s="436">
        <f t="shared" si="770"/>
        <v>1</v>
      </c>
      <c r="I3810" s="436" t="str">
        <f t="shared" si="771"/>
        <v>Phạm Trung Hiếu</v>
      </c>
      <c r="J3810" s="436"/>
      <c r="K3810" s="436">
        <f t="shared" si="772"/>
        <v>2</v>
      </c>
      <c r="L3810" s="436" t="str">
        <f t="shared" si="773"/>
        <v>DC2CT32-DC-2</v>
      </c>
      <c r="M3810" s="436">
        <f t="shared" si="774"/>
        <v>32</v>
      </c>
      <c r="N3810" s="437">
        <f t="shared" si="780"/>
        <v>85</v>
      </c>
      <c r="O3810" s="437"/>
      <c r="P3810" s="430" t="str">
        <f t="shared" si="775"/>
        <v/>
      </c>
      <c r="U3810" s="177">
        <v>51</v>
      </c>
      <c r="V3810" s="177" t="s">
        <v>2897</v>
      </c>
      <c r="W3810" s="177" t="s">
        <v>3277</v>
      </c>
      <c r="X3810" s="177" t="s">
        <v>2754</v>
      </c>
      <c r="Y3810" s="177" t="s">
        <v>3278</v>
      </c>
      <c r="Z3810" s="177" t="s">
        <v>5364</v>
      </c>
      <c r="AA3810" s="525" t="s">
        <v>3279</v>
      </c>
      <c r="AB3810" s="399" t="str">
        <f t="shared" si="776"/>
        <v>DC2CT32</v>
      </c>
      <c r="AC3810" s="399" t="str">
        <f t="shared" si="777"/>
        <v>DC2CT32-DC</v>
      </c>
      <c r="AD3810" t="str">
        <f>Y3810&amp;"-"&amp;VLOOKUP(AC3810,'LICH THI'!C:AA,9,0)</f>
        <v>64DCDB3002-42479</v>
      </c>
      <c r="AE3810">
        <f t="shared" si="778"/>
        <v>1</v>
      </c>
    </row>
    <row r="3811" spans="1:31" x14ac:dyDescent="0.25">
      <c r="A3811" s="436" t="str">
        <f t="shared" si="768"/>
        <v>DC2CT32-DC-22</v>
      </c>
      <c r="B3811" s="436">
        <f>COUNTIF(AC$4:AC3811,AC3811)</f>
        <v>22</v>
      </c>
      <c r="C3811" s="436" t="str">
        <f t="shared" si="769"/>
        <v>DC2CT32-DC</v>
      </c>
      <c r="D3811" s="436">
        <f>VLOOKUP(C3811,'LICH THI'!C:AA,12,0)</f>
        <v>81</v>
      </c>
      <c r="E3811" s="436">
        <f>VLOOKUP(C3811,'LICH THI'!C:AA,13,0)</f>
        <v>45</v>
      </c>
      <c r="F3811" s="436">
        <f t="shared" si="779"/>
        <v>45</v>
      </c>
      <c r="G3811" s="436">
        <f>VLOOKUP(C3811,'LICH THI'!C:AA,14,0)</f>
        <v>2</v>
      </c>
      <c r="H3811" s="436">
        <f t="shared" si="770"/>
        <v>1</v>
      </c>
      <c r="I3811" s="436" t="str">
        <f t="shared" si="771"/>
        <v>Tống Văn Hiếu</v>
      </c>
      <c r="J3811" s="436"/>
      <c r="K3811" s="436">
        <f t="shared" si="772"/>
        <v>2</v>
      </c>
      <c r="L3811" s="436" t="str">
        <f t="shared" si="773"/>
        <v>DC2CT32-DC-2</v>
      </c>
      <c r="M3811" s="436">
        <f t="shared" si="774"/>
        <v>32</v>
      </c>
      <c r="N3811" s="437">
        <f t="shared" si="780"/>
        <v>86</v>
      </c>
      <c r="O3811" s="437"/>
      <c r="P3811" s="430" t="str">
        <f t="shared" si="775"/>
        <v/>
      </c>
      <c r="U3811" s="177">
        <v>25</v>
      </c>
      <c r="V3811" s="177" t="s">
        <v>2724</v>
      </c>
      <c r="W3811" s="177" t="s">
        <v>2753</v>
      </c>
      <c r="X3811" s="177" t="s">
        <v>2754</v>
      </c>
      <c r="Y3811" s="177" t="s">
        <v>2755</v>
      </c>
      <c r="Z3811" s="177" t="s">
        <v>5364</v>
      </c>
      <c r="AA3811" s="525" t="s">
        <v>2756</v>
      </c>
      <c r="AB3811" s="399" t="str">
        <f t="shared" si="776"/>
        <v>DC2CT32</v>
      </c>
      <c r="AC3811" s="399" t="str">
        <f t="shared" si="777"/>
        <v>DC2CT32-DC</v>
      </c>
      <c r="AD3811" t="str">
        <f>Y3811&amp;"-"&amp;VLOOKUP(AC3811,'LICH THI'!C:AA,9,0)</f>
        <v>64DCCA3021-42479</v>
      </c>
      <c r="AE3811">
        <f t="shared" si="778"/>
        <v>1</v>
      </c>
    </row>
    <row r="3812" spans="1:31" x14ac:dyDescent="0.25">
      <c r="A3812" s="436" t="str">
        <f t="shared" si="768"/>
        <v>DC2CT32-DC-23</v>
      </c>
      <c r="B3812" s="436">
        <f>COUNTIF(AC$4:AC3812,AC3812)</f>
        <v>23</v>
      </c>
      <c r="C3812" s="436" t="str">
        <f t="shared" si="769"/>
        <v>DC2CT32-DC</v>
      </c>
      <c r="D3812" s="436">
        <f>VLOOKUP(C3812,'LICH THI'!C:AA,12,0)</f>
        <v>81</v>
      </c>
      <c r="E3812" s="436">
        <f>VLOOKUP(C3812,'LICH THI'!C:AA,13,0)</f>
        <v>45</v>
      </c>
      <c r="F3812" s="436">
        <f t="shared" si="779"/>
        <v>45</v>
      </c>
      <c r="G3812" s="436">
        <f>VLOOKUP(C3812,'LICH THI'!C:AA,14,0)</f>
        <v>2</v>
      </c>
      <c r="H3812" s="436">
        <f t="shared" si="770"/>
        <v>1</v>
      </c>
      <c r="I3812" s="436" t="str">
        <f t="shared" si="771"/>
        <v>Cao Văn Hoàng</v>
      </c>
      <c r="J3812" s="436"/>
      <c r="K3812" s="436">
        <f t="shared" si="772"/>
        <v>2</v>
      </c>
      <c r="L3812" s="436" t="str">
        <f t="shared" si="773"/>
        <v>DC2CT32-DC-2</v>
      </c>
      <c r="M3812" s="436">
        <f t="shared" si="774"/>
        <v>32</v>
      </c>
      <c r="N3812" s="437">
        <f t="shared" si="780"/>
        <v>87</v>
      </c>
      <c r="O3812" s="437"/>
      <c r="P3812" s="430" t="str">
        <f t="shared" si="775"/>
        <v/>
      </c>
      <c r="U3812" s="177">
        <v>73</v>
      </c>
      <c r="V3812" s="177" t="s">
        <v>3301</v>
      </c>
      <c r="W3812" s="177" t="s">
        <v>3257</v>
      </c>
      <c r="X3812" s="177" t="s">
        <v>2834</v>
      </c>
      <c r="Y3812" s="177" t="s">
        <v>5387</v>
      </c>
      <c r="Z3812" s="177" t="s">
        <v>5364</v>
      </c>
      <c r="AA3812" s="525" t="s">
        <v>5388</v>
      </c>
      <c r="AB3812" s="399" t="str">
        <f t="shared" si="776"/>
        <v>DC2CT32</v>
      </c>
      <c r="AC3812" s="399" t="str">
        <f t="shared" si="777"/>
        <v>DC2CT32-DC</v>
      </c>
      <c r="AD3812" t="str">
        <f>Y3812&amp;"-"&amp;VLOOKUP(AC3812,'LICH THI'!C:AA,9,0)</f>
        <v>64DCDD3039-42479</v>
      </c>
      <c r="AE3812">
        <f t="shared" si="778"/>
        <v>1</v>
      </c>
    </row>
    <row r="3813" spans="1:31" x14ac:dyDescent="0.25">
      <c r="A3813" s="436" t="str">
        <f t="shared" si="768"/>
        <v>DC2CT32-DC-24</v>
      </c>
      <c r="B3813" s="436">
        <f>COUNTIF(AC$4:AC3813,AC3813)</f>
        <v>24</v>
      </c>
      <c r="C3813" s="436" t="str">
        <f t="shared" si="769"/>
        <v>DC2CT32-DC</v>
      </c>
      <c r="D3813" s="436">
        <f>VLOOKUP(C3813,'LICH THI'!C:AA,12,0)</f>
        <v>81</v>
      </c>
      <c r="E3813" s="436">
        <f>VLOOKUP(C3813,'LICH THI'!C:AA,13,0)</f>
        <v>45</v>
      </c>
      <c r="F3813" s="436">
        <f t="shared" si="779"/>
        <v>45</v>
      </c>
      <c r="G3813" s="436">
        <f>VLOOKUP(C3813,'LICH THI'!C:AA,14,0)</f>
        <v>2</v>
      </c>
      <c r="H3813" s="436">
        <f t="shared" si="770"/>
        <v>1</v>
      </c>
      <c r="I3813" s="436" t="str">
        <f t="shared" si="771"/>
        <v>Vũ Quốc Hoàng</v>
      </c>
      <c r="J3813" s="436"/>
      <c r="K3813" s="436">
        <f t="shared" si="772"/>
        <v>2</v>
      </c>
      <c r="L3813" s="436" t="str">
        <f t="shared" si="773"/>
        <v>DC2CT32-DC-2</v>
      </c>
      <c r="M3813" s="436">
        <f t="shared" si="774"/>
        <v>32</v>
      </c>
      <c r="N3813" s="437">
        <f t="shared" si="780"/>
        <v>88</v>
      </c>
      <c r="O3813" s="437"/>
      <c r="P3813" s="430" t="str">
        <f t="shared" si="775"/>
        <v/>
      </c>
      <c r="U3813" s="177">
        <v>65</v>
      </c>
      <c r="V3813" s="177" t="s">
        <v>2935</v>
      </c>
      <c r="W3813" s="177" t="s">
        <v>2951</v>
      </c>
      <c r="X3813" s="177" t="s">
        <v>2834</v>
      </c>
      <c r="Y3813" s="177" t="s">
        <v>2952</v>
      </c>
      <c r="Z3813" s="177" t="s">
        <v>5364</v>
      </c>
      <c r="AA3813" s="525" t="s">
        <v>2953</v>
      </c>
      <c r="AB3813" s="399" t="str">
        <f t="shared" si="776"/>
        <v>DC2CT32</v>
      </c>
      <c r="AC3813" s="399" t="str">
        <f t="shared" si="777"/>
        <v>DC2CT32-DC</v>
      </c>
      <c r="AD3813" t="str">
        <f>Y3813&amp;"-"&amp;VLOOKUP(AC3813,'LICH THI'!C:AA,9,0)</f>
        <v>64DCDB3109-42479</v>
      </c>
      <c r="AE3813">
        <f t="shared" si="778"/>
        <v>1</v>
      </c>
    </row>
    <row r="3814" spans="1:31" x14ac:dyDescent="0.25">
      <c r="A3814" s="436" t="str">
        <f t="shared" si="768"/>
        <v>DC2CT32-DC-25</v>
      </c>
      <c r="B3814" s="436">
        <f>COUNTIF(AC$4:AC3814,AC3814)</f>
        <v>25</v>
      </c>
      <c r="C3814" s="436" t="str">
        <f t="shared" si="769"/>
        <v>DC2CT32-DC</v>
      </c>
      <c r="D3814" s="436">
        <f>VLOOKUP(C3814,'LICH THI'!C:AA,12,0)</f>
        <v>81</v>
      </c>
      <c r="E3814" s="436">
        <f>VLOOKUP(C3814,'LICH THI'!C:AA,13,0)</f>
        <v>45</v>
      </c>
      <c r="F3814" s="436">
        <f t="shared" si="779"/>
        <v>45</v>
      </c>
      <c r="G3814" s="436">
        <f>VLOOKUP(C3814,'LICH THI'!C:AA,14,0)</f>
        <v>2</v>
      </c>
      <c r="H3814" s="436">
        <f t="shared" si="770"/>
        <v>1</v>
      </c>
      <c r="I3814" s="436" t="str">
        <f t="shared" si="771"/>
        <v>Nguyễn Thị Hồng</v>
      </c>
      <c r="J3814" s="436"/>
      <c r="K3814" s="436">
        <f t="shared" si="772"/>
        <v>2</v>
      </c>
      <c r="L3814" s="436" t="str">
        <f t="shared" si="773"/>
        <v>DC2CT32-DC-2</v>
      </c>
      <c r="M3814" s="436">
        <f t="shared" si="774"/>
        <v>32</v>
      </c>
      <c r="N3814" s="437">
        <f t="shared" si="780"/>
        <v>89</v>
      </c>
      <c r="O3814" s="437"/>
      <c r="P3814" s="430" t="str">
        <f t="shared" si="775"/>
        <v/>
      </c>
      <c r="U3814" s="177">
        <v>39</v>
      </c>
      <c r="V3814" s="177" t="s">
        <v>2790</v>
      </c>
      <c r="W3814" s="177" t="s">
        <v>2619</v>
      </c>
      <c r="X3814" s="177" t="s">
        <v>2797</v>
      </c>
      <c r="Y3814" s="177" t="s">
        <v>2798</v>
      </c>
      <c r="Z3814" s="177" t="s">
        <v>5364</v>
      </c>
      <c r="AA3814" s="525" t="s">
        <v>2799</v>
      </c>
      <c r="AB3814" s="399" t="str">
        <f t="shared" si="776"/>
        <v>DC2CT32</v>
      </c>
      <c r="AC3814" s="399" t="str">
        <f t="shared" si="777"/>
        <v>DC2CT32-DC</v>
      </c>
      <c r="AD3814" t="str">
        <f>Y3814&amp;"-"&amp;VLOOKUP(AC3814,'LICH THI'!C:AA,9,0)</f>
        <v>64DCCD3131-42479</v>
      </c>
      <c r="AE3814">
        <f t="shared" si="778"/>
        <v>1</v>
      </c>
    </row>
    <row r="3815" spans="1:31" x14ac:dyDescent="0.25">
      <c r="A3815" s="436" t="str">
        <f t="shared" si="768"/>
        <v>DC2CT32-DC-26</v>
      </c>
      <c r="B3815" s="436">
        <f>COUNTIF(AC$4:AC3815,AC3815)</f>
        <v>26</v>
      </c>
      <c r="C3815" s="436" t="str">
        <f t="shared" si="769"/>
        <v>DC2CT32-DC</v>
      </c>
      <c r="D3815" s="436">
        <f>VLOOKUP(C3815,'LICH THI'!C:AA,12,0)</f>
        <v>81</v>
      </c>
      <c r="E3815" s="436">
        <f>VLOOKUP(C3815,'LICH THI'!C:AA,13,0)</f>
        <v>45</v>
      </c>
      <c r="F3815" s="436">
        <f t="shared" si="779"/>
        <v>45</v>
      </c>
      <c r="G3815" s="436">
        <f>VLOOKUP(C3815,'LICH THI'!C:AA,14,0)</f>
        <v>2</v>
      </c>
      <c r="H3815" s="436">
        <f t="shared" si="770"/>
        <v>1</v>
      </c>
      <c r="I3815" s="436" t="str">
        <f t="shared" si="771"/>
        <v>Nguyễn Tiến Hợi</v>
      </c>
      <c r="J3815" s="436"/>
      <c r="K3815" s="436">
        <f t="shared" si="772"/>
        <v>2</v>
      </c>
      <c r="L3815" s="436" t="str">
        <f t="shared" si="773"/>
        <v>DC2CT32-DC-2</v>
      </c>
      <c r="M3815" s="436">
        <f t="shared" si="774"/>
        <v>32</v>
      </c>
      <c r="N3815" s="437">
        <f t="shared" si="780"/>
        <v>90</v>
      </c>
      <c r="O3815" s="437"/>
      <c r="P3815" s="430" t="str">
        <f t="shared" si="775"/>
        <v/>
      </c>
      <c r="U3815" s="177">
        <v>66</v>
      </c>
      <c r="V3815" s="177" t="s">
        <v>2935</v>
      </c>
      <c r="W3815" s="177" t="s">
        <v>2880</v>
      </c>
      <c r="X3815" s="177" t="s">
        <v>2954</v>
      </c>
      <c r="Y3815" s="177" t="s">
        <v>2955</v>
      </c>
      <c r="Z3815" s="177" t="s">
        <v>5364</v>
      </c>
      <c r="AA3815" s="525" t="s">
        <v>2956</v>
      </c>
      <c r="AB3815" s="399" t="str">
        <f t="shared" si="776"/>
        <v>DC2CT32</v>
      </c>
      <c r="AC3815" s="399" t="str">
        <f t="shared" si="777"/>
        <v>DC2CT32-DC</v>
      </c>
      <c r="AD3815" t="str">
        <f>Y3815&amp;"-"&amp;VLOOKUP(AC3815,'LICH THI'!C:AA,9,0)</f>
        <v>64DCDB3085-42479</v>
      </c>
      <c r="AE3815">
        <f t="shared" si="778"/>
        <v>1</v>
      </c>
    </row>
    <row r="3816" spans="1:31" x14ac:dyDescent="0.25">
      <c r="A3816" s="436" t="str">
        <f t="shared" si="768"/>
        <v>DC2CT32-DC-27</v>
      </c>
      <c r="B3816" s="436">
        <f>COUNTIF(AC$4:AC3816,AC3816)</f>
        <v>27</v>
      </c>
      <c r="C3816" s="436" t="str">
        <f t="shared" si="769"/>
        <v>DC2CT32-DC</v>
      </c>
      <c r="D3816" s="436">
        <f>VLOOKUP(C3816,'LICH THI'!C:AA,12,0)</f>
        <v>81</v>
      </c>
      <c r="E3816" s="436">
        <f>VLOOKUP(C3816,'LICH THI'!C:AA,13,0)</f>
        <v>45</v>
      </c>
      <c r="F3816" s="436">
        <f t="shared" si="779"/>
        <v>45</v>
      </c>
      <c r="G3816" s="436">
        <f>VLOOKUP(C3816,'LICH THI'!C:AA,14,0)</f>
        <v>2</v>
      </c>
      <c r="H3816" s="436">
        <f t="shared" si="770"/>
        <v>1</v>
      </c>
      <c r="I3816" s="436" t="str">
        <f t="shared" si="771"/>
        <v>Bùi Văn Hùng</v>
      </c>
      <c r="J3816" s="436"/>
      <c r="K3816" s="436">
        <f t="shared" si="772"/>
        <v>2</v>
      </c>
      <c r="L3816" s="436" t="str">
        <f t="shared" si="773"/>
        <v>DC2CT32-DC-2</v>
      </c>
      <c r="M3816" s="436">
        <f t="shared" si="774"/>
        <v>32</v>
      </c>
      <c r="N3816" s="437">
        <f t="shared" si="780"/>
        <v>91</v>
      </c>
      <c r="O3816" s="437"/>
      <c r="P3816" s="430" t="str">
        <f t="shared" si="775"/>
        <v/>
      </c>
      <c r="U3816" s="177">
        <v>40</v>
      </c>
      <c r="V3816" s="177" t="s">
        <v>2790</v>
      </c>
      <c r="W3816" s="177" t="s">
        <v>2800</v>
      </c>
      <c r="X3816" s="177" t="s">
        <v>2801</v>
      </c>
      <c r="Y3816" s="177" t="s">
        <v>2802</v>
      </c>
      <c r="Z3816" s="177" t="s">
        <v>5364</v>
      </c>
      <c r="AA3816" s="525" t="s">
        <v>2803</v>
      </c>
      <c r="AB3816" s="399" t="str">
        <f t="shared" si="776"/>
        <v>DC2CT32</v>
      </c>
      <c r="AC3816" s="399" t="str">
        <f t="shared" si="777"/>
        <v>DC2CT32-DC</v>
      </c>
      <c r="AD3816" t="str">
        <f>Y3816&amp;"-"&amp;VLOOKUP(AC3816,'LICH THI'!C:AA,9,0)</f>
        <v>64DCCD3067-42479</v>
      </c>
      <c r="AE3816">
        <f t="shared" si="778"/>
        <v>1</v>
      </c>
    </row>
    <row r="3817" spans="1:31" x14ac:dyDescent="0.25">
      <c r="A3817" s="436" t="str">
        <f t="shared" si="768"/>
        <v>DC2CT32-DC-28</v>
      </c>
      <c r="B3817" s="436">
        <f>COUNTIF(AC$4:AC3817,AC3817)</f>
        <v>28</v>
      </c>
      <c r="C3817" s="436" t="str">
        <f t="shared" si="769"/>
        <v>DC2CT32-DC</v>
      </c>
      <c r="D3817" s="436">
        <f>VLOOKUP(C3817,'LICH THI'!C:AA,12,0)</f>
        <v>81</v>
      </c>
      <c r="E3817" s="436">
        <f>VLOOKUP(C3817,'LICH THI'!C:AA,13,0)</f>
        <v>45</v>
      </c>
      <c r="F3817" s="436">
        <f t="shared" si="779"/>
        <v>45</v>
      </c>
      <c r="G3817" s="436">
        <f>VLOOKUP(C3817,'LICH THI'!C:AA,14,0)</f>
        <v>2</v>
      </c>
      <c r="H3817" s="436">
        <f t="shared" si="770"/>
        <v>1</v>
      </c>
      <c r="I3817" s="436" t="str">
        <f t="shared" si="771"/>
        <v>Đào Anh Hùng</v>
      </c>
      <c r="J3817" s="436"/>
      <c r="K3817" s="436">
        <f t="shared" si="772"/>
        <v>2</v>
      </c>
      <c r="L3817" s="436" t="str">
        <f t="shared" si="773"/>
        <v>DC2CT32-DC-2</v>
      </c>
      <c r="M3817" s="436">
        <f t="shared" si="774"/>
        <v>32</v>
      </c>
      <c r="N3817" s="437">
        <f t="shared" si="780"/>
        <v>92</v>
      </c>
      <c r="O3817" s="437"/>
      <c r="P3817" s="430" t="str">
        <f t="shared" si="775"/>
        <v/>
      </c>
      <c r="U3817" s="177">
        <v>41</v>
      </c>
      <c r="V3817" s="177" t="s">
        <v>2790</v>
      </c>
      <c r="W3817" s="177" t="s">
        <v>5378</v>
      </c>
      <c r="X3817" s="177" t="s">
        <v>2801</v>
      </c>
      <c r="Y3817" s="177" t="s">
        <v>5379</v>
      </c>
      <c r="Z3817" s="177" t="s">
        <v>5364</v>
      </c>
      <c r="AA3817" s="525" t="s">
        <v>5208</v>
      </c>
      <c r="AB3817" s="399" t="str">
        <f t="shared" si="776"/>
        <v>DC2CT32</v>
      </c>
      <c r="AC3817" s="399" t="str">
        <f t="shared" si="777"/>
        <v>DC2CT32-DC</v>
      </c>
      <c r="AD3817" t="str">
        <f>Y3817&amp;"-"&amp;VLOOKUP(AC3817,'LICH THI'!C:AA,9,0)</f>
        <v>64DCCD3037-42479</v>
      </c>
      <c r="AE3817">
        <f t="shared" si="778"/>
        <v>1</v>
      </c>
    </row>
    <row r="3818" spans="1:31" x14ac:dyDescent="0.25">
      <c r="A3818" s="436" t="str">
        <f t="shared" si="768"/>
        <v>DC2CT32-DC-29</v>
      </c>
      <c r="B3818" s="436">
        <f>COUNTIF(AC$4:AC3818,AC3818)</f>
        <v>29</v>
      </c>
      <c r="C3818" s="436" t="str">
        <f t="shared" si="769"/>
        <v>DC2CT32-DC</v>
      </c>
      <c r="D3818" s="436">
        <f>VLOOKUP(C3818,'LICH THI'!C:AA,12,0)</f>
        <v>81</v>
      </c>
      <c r="E3818" s="436">
        <f>VLOOKUP(C3818,'LICH THI'!C:AA,13,0)</f>
        <v>45</v>
      </c>
      <c r="F3818" s="436">
        <f t="shared" si="779"/>
        <v>45</v>
      </c>
      <c r="G3818" s="436">
        <f>VLOOKUP(C3818,'LICH THI'!C:AA,14,0)</f>
        <v>2</v>
      </c>
      <c r="H3818" s="436">
        <f t="shared" si="770"/>
        <v>1</v>
      </c>
      <c r="I3818" s="436" t="str">
        <f t="shared" si="771"/>
        <v>Nguyễn Hữu Hùng</v>
      </c>
      <c r="J3818" s="436"/>
      <c r="K3818" s="436">
        <f t="shared" si="772"/>
        <v>2</v>
      </c>
      <c r="L3818" s="436" t="str">
        <f t="shared" si="773"/>
        <v>DC2CT32-DC-2</v>
      </c>
      <c r="M3818" s="436">
        <f t="shared" si="774"/>
        <v>32</v>
      </c>
      <c r="N3818" s="437">
        <f t="shared" si="780"/>
        <v>93</v>
      </c>
      <c r="O3818" s="437"/>
      <c r="P3818" s="430" t="str">
        <f t="shared" si="775"/>
        <v/>
      </c>
      <c r="U3818" s="177">
        <v>42</v>
      </c>
      <c r="V3818" s="177" t="s">
        <v>2790</v>
      </c>
      <c r="W3818" s="177" t="s">
        <v>3326</v>
      </c>
      <c r="X3818" s="177" t="s">
        <v>2801</v>
      </c>
      <c r="Y3818" s="177" t="s">
        <v>5086</v>
      </c>
      <c r="Z3818" s="177" t="s">
        <v>5364</v>
      </c>
      <c r="AA3818" s="525" t="s">
        <v>5087</v>
      </c>
      <c r="AB3818" s="399" t="str">
        <f t="shared" si="776"/>
        <v>DC2CT32</v>
      </c>
      <c r="AC3818" s="399" t="str">
        <f t="shared" si="777"/>
        <v>DC2CT32-DC</v>
      </c>
      <c r="AD3818" t="str">
        <f>Y3818&amp;"-"&amp;VLOOKUP(AC3818,'LICH THI'!C:AA,9,0)</f>
        <v>63DCCD3081-42479</v>
      </c>
      <c r="AE3818">
        <f t="shared" si="778"/>
        <v>1</v>
      </c>
    </row>
    <row r="3819" spans="1:31" x14ac:dyDescent="0.25">
      <c r="A3819" s="436" t="str">
        <f t="shared" si="768"/>
        <v>DC2CT32-DC-30</v>
      </c>
      <c r="B3819" s="436">
        <f>COUNTIF(AC$4:AC3819,AC3819)</f>
        <v>30</v>
      </c>
      <c r="C3819" s="436" t="str">
        <f t="shared" si="769"/>
        <v>DC2CT32-DC</v>
      </c>
      <c r="D3819" s="436">
        <f>VLOOKUP(C3819,'LICH THI'!C:AA,12,0)</f>
        <v>81</v>
      </c>
      <c r="E3819" s="436">
        <f>VLOOKUP(C3819,'LICH THI'!C:AA,13,0)</f>
        <v>45</v>
      </c>
      <c r="F3819" s="436">
        <f t="shared" si="779"/>
        <v>45</v>
      </c>
      <c r="G3819" s="436">
        <f>VLOOKUP(C3819,'LICH THI'!C:AA,14,0)</f>
        <v>2</v>
      </c>
      <c r="H3819" s="436">
        <f t="shared" si="770"/>
        <v>1</v>
      </c>
      <c r="I3819" s="436" t="str">
        <f t="shared" si="771"/>
        <v>Hoàng Đức Huy</v>
      </c>
      <c r="J3819" s="436"/>
      <c r="K3819" s="436">
        <f t="shared" si="772"/>
        <v>2</v>
      </c>
      <c r="L3819" s="436" t="str">
        <f t="shared" si="773"/>
        <v>DC2CT32-DC-2</v>
      </c>
      <c r="M3819" s="436">
        <f t="shared" si="774"/>
        <v>32</v>
      </c>
      <c r="N3819" s="437">
        <f t="shared" si="780"/>
        <v>94</v>
      </c>
      <c r="O3819" s="437"/>
      <c r="P3819" s="430" t="str">
        <f t="shared" si="775"/>
        <v/>
      </c>
      <c r="U3819" s="177">
        <v>26</v>
      </c>
      <c r="V3819" s="177" t="s">
        <v>2724</v>
      </c>
      <c r="W3819" s="177" t="s">
        <v>3442</v>
      </c>
      <c r="X3819" s="177" t="s">
        <v>2911</v>
      </c>
      <c r="Y3819" s="177" t="s">
        <v>5258</v>
      </c>
      <c r="Z3819" s="177" t="s">
        <v>5364</v>
      </c>
      <c r="AA3819" s="525" t="s">
        <v>5202</v>
      </c>
      <c r="AB3819" s="399" t="str">
        <f t="shared" si="776"/>
        <v>DC2CT32</v>
      </c>
      <c r="AC3819" s="399" t="str">
        <f t="shared" si="777"/>
        <v>DC2CT32-DC</v>
      </c>
      <c r="AD3819" t="str">
        <f>Y3819&amp;"-"&amp;VLOOKUP(AC3819,'LICH THI'!C:AA,9,0)</f>
        <v>64DCCA3025-42479</v>
      </c>
      <c r="AE3819">
        <f t="shared" si="778"/>
        <v>1</v>
      </c>
    </row>
    <row r="3820" spans="1:31" x14ac:dyDescent="0.25">
      <c r="A3820" s="436" t="str">
        <f t="shared" si="768"/>
        <v>DC2CT32-DC-31</v>
      </c>
      <c r="B3820" s="436">
        <f>COUNTIF(AC$4:AC3820,AC3820)</f>
        <v>31</v>
      </c>
      <c r="C3820" s="436" t="str">
        <f t="shared" si="769"/>
        <v>DC2CT32-DC</v>
      </c>
      <c r="D3820" s="436">
        <f>VLOOKUP(C3820,'LICH THI'!C:AA,12,0)</f>
        <v>81</v>
      </c>
      <c r="E3820" s="436">
        <f>VLOOKUP(C3820,'LICH THI'!C:AA,13,0)</f>
        <v>45</v>
      </c>
      <c r="F3820" s="436">
        <f t="shared" si="779"/>
        <v>45</v>
      </c>
      <c r="G3820" s="436">
        <f>VLOOKUP(C3820,'LICH THI'!C:AA,14,0)</f>
        <v>2</v>
      </c>
      <c r="H3820" s="436">
        <f t="shared" si="770"/>
        <v>1</v>
      </c>
      <c r="I3820" s="436" t="str">
        <f t="shared" si="771"/>
        <v>Nguyễn Văn Huy</v>
      </c>
      <c r="J3820" s="436"/>
      <c r="K3820" s="436">
        <f t="shared" si="772"/>
        <v>2</v>
      </c>
      <c r="L3820" s="436" t="str">
        <f t="shared" si="773"/>
        <v>DC2CT32-DC-2</v>
      </c>
      <c r="M3820" s="436">
        <f t="shared" si="774"/>
        <v>32</v>
      </c>
      <c r="N3820" s="437">
        <f t="shared" si="780"/>
        <v>95</v>
      </c>
      <c r="O3820" s="437"/>
      <c r="P3820" s="430" t="str">
        <f t="shared" si="775"/>
        <v/>
      </c>
      <c r="U3820" s="177">
        <v>52</v>
      </c>
      <c r="V3820" s="177" t="s">
        <v>2897</v>
      </c>
      <c r="W3820" s="177" t="s">
        <v>2741</v>
      </c>
      <c r="X3820" s="177" t="s">
        <v>2911</v>
      </c>
      <c r="Y3820" s="177" t="s">
        <v>2912</v>
      </c>
      <c r="Z3820" s="177" t="s">
        <v>5364</v>
      </c>
      <c r="AA3820" s="525" t="s">
        <v>2913</v>
      </c>
      <c r="AB3820" s="399" t="str">
        <f t="shared" si="776"/>
        <v>DC2CT32</v>
      </c>
      <c r="AC3820" s="399" t="str">
        <f t="shared" si="777"/>
        <v>DC2CT32-DC</v>
      </c>
      <c r="AD3820" t="str">
        <f>Y3820&amp;"-"&amp;VLOOKUP(AC3820,'LICH THI'!C:AA,9,0)</f>
        <v>64DCDB3068-42479</v>
      </c>
      <c r="AE3820">
        <f t="shared" si="778"/>
        <v>1</v>
      </c>
    </row>
    <row r="3821" spans="1:31" x14ac:dyDescent="0.25">
      <c r="A3821" s="436" t="str">
        <f t="shared" si="768"/>
        <v>DC2CT32-DC-32</v>
      </c>
      <c r="B3821" s="436">
        <f>COUNTIF(AC$4:AC3821,AC3821)</f>
        <v>32</v>
      </c>
      <c r="C3821" s="436" t="str">
        <f t="shared" si="769"/>
        <v>DC2CT32-DC</v>
      </c>
      <c r="D3821" s="436">
        <f>VLOOKUP(C3821,'LICH THI'!C:AA,12,0)</f>
        <v>81</v>
      </c>
      <c r="E3821" s="436">
        <f>VLOOKUP(C3821,'LICH THI'!C:AA,13,0)</f>
        <v>45</v>
      </c>
      <c r="F3821" s="436">
        <f t="shared" si="779"/>
        <v>45</v>
      </c>
      <c r="G3821" s="436">
        <f>VLOOKUP(C3821,'LICH THI'!C:AA,14,0)</f>
        <v>2</v>
      </c>
      <c r="H3821" s="436">
        <f t="shared" si="770"/>
        <v>1</v>
      </c>
      <c r="I3821" s="436" t="str">
        <f t="shared" si="771"/>
        <v>Vũ Quốc Huy</v>
      </c>
      <c r="J3821" s="436"/>
      <c r="K3821" s="436">
        <f t="shared" si="772"/>
        <v>2</v>
      </c>
      <c r="L3821" s="436" t="str">
        <f t="shared" si="773"/>
        <v>DC2CT32-DC-2</v>
      </c>
      <c r="M3821" s="436">
        <f t="shared" si="774"/>
        <v>32</v>
      </c>
      <c r="N3821" s="437">
        <f t="shared" si="780"/>
        <v>51</v>
      </c>
      <c r="O3821" s="437"/>
      <c r="P3821" s="430" t="str">
        <f t="shared" si="775"/>
        <v/>
      </c>
      <c r="U3821" s="177">
        <v>53</v>
      </c>
      <c r="V3821" s="177" t="s">
        <v>2897</v>
      </c>
      <c r="W3821" s="177" t="s">
        <v>2951</v>
      </c>
      <c r="X3821" s="177" t="s">
        <v>2911</v>
      </c>
      <c r="Y3821" s="177" t="s">
        <v>3744</v>
      </c>
      <c r="Z3821" s="177" t="s">
        <v>5364</v>
      </c>
      <c r="AA3821" s="525" t="s">
        <v>3745</v>
      </c>
      <c r="AB3821" s="399" t="str">
        <f t="shared" si="776"/>
        <v>DC2CT32</v>
      </c>
      <c r="AC3821" s="399" t="str">
        <f t="shared" si="777"/>
        <v>DC2CT32-DC</v>
      </c>
      <c r="AD3821" t="str">
        <f>Y3821&amp;"-"&amp;VLOOKUP(AC3821,'LICH THI'!C:AA,9,0)</f>
        <v>64DCDB3077-42479</v>
      </c>
      <c r="AE3821">
        <f t="shared" si="778"/>
        <v>1</v>
      </c>
    </row>
    <row r="3822" spans="1:31" x14ac:dyDescent="0.25">
      <c r="A3822" s="436" t="str">
        <f t="shared" si="768"/>
        <v>DC2CT32-DC-33</v>
      </c>
      <c r="B3822" s="436">
        <f>COUNTIF(AC$4:AC3822,AC3822)</f>
        <v>33</v>
      </c>
      <c r="C3822" s="436" t="str">
        <f t="shared" si="769"/>
        <v>DC2CT32-DC</v>
      </c>
      <c r="D3822" s="436">
        <f>VLOOKUP(C3822,'LICH THI'!C:AA,12,0)</f>
        <v>81</v>
      </c>
      <c r="E3822" s="436">
        <f>VLOOKUP(C3822,'LICH THI'!C:AA,13,0)</f>
        <v>45</v>
      </c>
      <c r="F3822" s="436">
        <f t="shared" si="779"/>
        <v>45</v>
      </c>
      <c r="G3822" s="436">
        <f>VLOOKUP(C3822,'LICH THI'!C:AA,14,0)</f>
        <v>2</v>
      </c>
      <c r="H3822" s="436">
        <f t="shared" si="770"/>
        <v>1</v>
      </c>
      <c r="I3822" s="436" t="str">
        <f t="shared" si="771"/>
        <v>Đinh Quang Hưng</v>
      </c>
      <c r="J3822" s="436"/>
      <c r="K3822" s="436">
        <f t="shared" si="772"/>
        <v>2</v>
      </c>
      <c r="L3822" s="436" t="str">
        <f t="shared" si="773"/>
        <v>DC2CT32-DC-2</v>
      </c>
      <c r="M3822" s="436">
        <f t="shared" si="774"/>
        <v>32</v>
      </c>
      <c r="N3822" s="437">
        <f t="shared" si="780"/>
        <v>52</v>
      </c>
      <c r="O3822" s="437"/>
      <c r="P3822" s="430" t="str">
        <f t="shared" si="775"/>
        <v/>
      </c>
      <c r="U3822" s="177">
        <v>67</v>
      </c>
      <c r="V3822" s="177" t="s">
        <v>2935</v>
      </c>
      <c r="W3822" s="177" t="s">
        <v>5277</v>
      </c>
      <c r="X3822" s="177" t="s">
        <v>2804</v>
      </c>
      <c r="Y3822" s="177" t="s">
        <v>5278</v>
      </c>
      <c r="Z3822" s="177" t="s">
        <v>5364</v>
      </c>
      <c r="AA3822" s="525" t="s">
        <v>5279</v>
      </c>
      <c r="AB3822" s="399" t="str">
        <f t="shared" si="776"/>
        <v>DC2CT32</v>
      </c>
      <c r="AC3822" s="399" t="str">
        <f t="shared" si="777"/>
        <v>DC2CT32-DC</v>
      </c>
      <c r="AD3822" t="str">
        <f>Y3822&amp;"-"&amp;VLOOKUP(AC3822,'LICH THI'!C:AA,9,0)</f>
        <v>64DCDB3086-42479</v>
      </c>
      <c r="AE3822">
        <f t="shared" si="778"/>
        <v>1</v>
      </c>
    </row>
    <row r="3823" spans="1:31" x14ac:dyDescent="0.25">
      <c r="A3823" s="436" t="str">
        <f t="shared" si="768"/>
        <v>DC2CT32-DC-34</v>
      </c>
      <c r="B3823" s="436">
        <f>COUNTIF(AC$4:AC3823,AC3823)</f>
        <v>34</v>
      </c>
      <c r="C3823" s="436" t="str">
        <f t="shared" si="769"/>
        <v>DC2CT32-DC</v>
      </c>
      <c r="D3823" s="436">
        <f>VLOOKUP(C3823,'LICH THI'!C:AA,12,0)</f>
        <v>81</v>
      </c>
      <c r="E3823" s="436">
        <f>VLOOKUP(C3823,'LICH THI'!C:AA,13,0)</f>
        <v>45</v>
      </c>
      <c r="F3823" s="436">
        <f t="shared" si="779"/>
        <v>45</v>
      </c>
      <c r="G3823" s="436">
        <f>VLOOKUP(C3823,'LICH THI'!C:AA,14,0)</f>
        <v>2</v>
      </c>
      <c r="H3823" s="436">
        <f t="shared" si="770"/>
        <v>1</v>
      </c>
      <c r="I3823" s="436" t="str">
        <f t="shared" si="771"/>
        <v>Nguyễn Văn Hưng</v>
      </c>
      <c r="J3823" s="436"/>
      <c r="K3823" s="436">
        <f t="shared" si="772"/>
        <v>2</v>
      </c>
      <c r="L3823" s="436" t="str">
        <f t="shared" si="773"/>
        <v>DC2CT32-DC-2</v>
      </c>
      <c r="M3823" s="436">
        <f t="shared" si="774"/>
        <v>32</v>
      </c>
      <c r="N3823" s="437">
        <f t="shared" si="780"/>
        <v>53</v>
      </c>
      <c r="O3823" s="437"/>
      <c r="P3823" s="430" t="str">
        <f t="shared" si="775"/>
        <v/>
      </c>
      <c r="U3823" s="177">
        <v>10</v>
      </c>
      <c r="V3823" s="177" t="s">
        <v>2603</v>
      </c>
      <c r="W3823" s="177" t="s">
        <v>2741</v>
      </c>
      <c r="X3823" s="177" t="s">
        <v>2804</v>
      </c>
      <c r="Y3823" s="177" t="s">
        <v>4121</v>
      </c>
      <c r="Z3823" s="177" t="s">
        <v>5364</v>
      </c>
      <c r="AA3823" s="525" t="s">
        <v>3248</v>
      </c>
      <c r="AB3823" s="399" t="str">
        <f t="shared" si="776"/>
        <v>DC2CT32</v>
      </c>
      <c r="AC3823" s="399" t="str">
        <f t="shared" si="777"/>
        <v>DC2CT32-DC</v>
      </c>
      <c r="AD3823" t="str">
        <f>Y3823&amp;"-"&amp;VLOOKUP(AC3823,'LICH THI'!C:AA,9,0)</f>
        <v>62DCCD3046-42479</v>
      </c>
      <c r="AE3823">
        <f t="shared" si="778"/>
        <v>1</v>
      </c>
    </row>
    <row r="3824" spans="1:31" x14ac:dyDescent="0.25">
      <c r="A3824" s="436" t="str">
        <f t="shared" si="768"/>
        <v>DC2CT32-DC-35</v>
      </c>
      <c r="B3824" s="436">
        <f>COUNTIF(AC$4:AC3824,AC3824)</f>
        <v>35</v>
      </c>
      <c r="C3824" s="436" t="str">
        <f t="shared" si="769"/>
        <v>DC2CT32-DC</v>
      </c>
      <c r="D3824" s="436">
        <f>VLOOKUP(C3824,'LICH THI'!C:AA,12,0)</f>
        <v>81</v>
      </c>
      <c r="E3824" s="436">
        <f>VLOOKUP(C3824,'LICH THI'!C:AA,13,0)</f>
        <v>45</v>
      </c>
      <c r="F3824" s="436">
        <f t="shared" si="779"/>
        <v>45</v>
      </c>
      <c r="G3824" s="436">
        <f>VLOOKUP(C3824,'LICH THI'!C:AA,14,0)</f>
        <v>2</v>
      </c>
      <c r="H3824" s="436">
        <f t="shared" si="770"/>
        <v>1</v>
      </c>
      <c r="I3824" s="436" t="str">
        <f t="shared" si="771"/>
        <v>Nguyễn Văn Hưng</v>
      </c>
      <c r="J3824" s="436"/>
      <c r="K3824" s="436">
        <f t="shared" si="772"/>
        <v>2</v>
      </c>
      <c r="L3824" s="436" t="str">
        <f t="shared" si="773"/>
        <v>DC2CT32-DC-2</v>
      </c>
      <c r="M3824" s="436">
        <f t="shared" si="774"/>
        <v>32</v>
      </c>
      <c r="N3824" s="437">
        <f t="shared" si="780"/>
        <v>54</v>
      </c>
      <c r="O3824" s="437"/>
      <c r="P3824" s="430" t="str">
        <f t="shared" si="775"/>
        <v/>
      </c>
      <c r="U3824" s="177">
        <v>43</v>
      </c>
      <c r="V3824" s="177" t="s">
        <v>2790</v>
      </c>
      <c r="W3824" s="177" t="s">
        <v>2741</v>
      </c>
      <c r="X3824" s="177" t="s">
        <v>2804</v>
      </c>
      <c r="Y3824" s="177" t="s">
        <v>2807</v>
      </c>
      <c r="Z3824" s="177" t="s">
        <v>5364</v>
      </c>
      <c r="AA3824" s="525" t="s">
        <v>2808</v>
      </c>
      <c r="AB3824" s="399" t="str">
        <f t="shared" si="776"/>
        <v>DC2CT32</v>
      </c>
      <c r="AC3824" s="399" t="str">
        <f t="shared" si="777"/>
        <v>DC2CT32-DC</v>
      </c>
      <c r="AD3824" t="str">
        <f>Y3824&amp;"-"&amp;VLOOKUP(AC3824,'LICH THI'!C:AA,9,0)</f>
        <v>64DCCD3053-42479</v>
      </c>
      <c r="AE3824">
        <f t="shared" si="778"/>
        <v>1</v>
      </c>
    </row>
    <row r="3825" spans="1:31" x14ac:dyDescent="0.25">
      <c r="A3825" s="436" t="str">
        <f t="shared" si="768"/>
        <v>DC2CT32-DC-36</v>
      </c>
      <c r="B3825" s="436">
        <f>COUNTIF(AC$4:AC3825,AC3825)</f>
        <v>36</v>
      </c>
      <c r="C3825" s="436" t="str">
        <f t="shared" si="769"/>
        <v>DC2CT32-DC</v>
      </c>
      <c r="D3825" s="436">
        <f>VLOOKUP(C3825,'LICH THI'!C:AA,12,0)</f>
        <v>81</v>
      </c>
      <c r="E3825" s="436">
        <f>VLOOKUP(C3825,'LICH THI'!C:AA,13,0)</f>
        <v>45</v>
      </c>
      <c r="F3825" s="436">
        <f t="shared" si="779"/>
        <v>45</v>
      </c>
      <c r="G3825" s="436">
        <f>VLOOKUP(C3825,'LICH THI'!C:AA,14,0)</f>
        <v>2</v>
      </c>
      <c r="H3825" s="436">
        <f t="shared" si="770"/>
        <v>1</v>
      </c>
      <c r="I3825" s="436" t="str">
        <f t="shared" si="771"/>
        <v>Ninh Khắc Kiên</v>
      </c>
      <c r="J3825" s="436"/>
      <c r="K3825" s="436">
        <f t="shared" si="772"/>
        <v>2</v>
      </c>
      <c r="L3825" s="436" t="str">
        <f t="shared" si="773"/>
        <v>DC2CT32-DC-2</v>
      </c>
      <c r="M3825" s="436">
        <f t="shared" si="774"/>
        <v>32</v>
      </c>
      <c r="N3825" s="437">
        <f t="shared" si="780"/>
        <v>55</v>
      </c>
      <c r="O3825" s="437"/>
      <c r="P3825" s="430" t="str">
        <f t="shared" si="775"/>
        <v/>
      </c>
      <c r="U3825" s="177">
        <v>27</v>
      </c>
      <c r="V3825" s="177" t="s">
        <v>2724</v>
      </c>
      <c r="W3825" s="177" t="s">
        <v>2761</v>
      </c>
      <c r="X3825" s="177" t="s">
        <v>2762</v>
      </c>
      <c r="Y3825" s="177" t="s">
        <v>2763</v>
      </c>
      <c r="Z3825" s="177" t="s">
        <v>5364</v>
      </c>
      <c r="AA3825" s="525" t="s">
        <v>2764</v>
      </c>
      <c r="AB3825" s="399" t="str">
        <f t="shared" si="776"/>
        <v>DC2CT32</v>
      </c>
      <c r="AC3825" s="399" t="str">
        <f t="shared" si="777"/>
        <v>DC2CT32-DC</v>
      </c>
      <c r="AD3825" t="str">
        <f>Y3825&amp;"-"&amp;VLOOKUP(AC3825,'LICH THI'!C:AA,9,0)</f>
        <v>64DCCA3084-42479</v>
      </c>
      <c r="AE3825">
        <f t="shared" si="778"/>
        <v>1</v>
      </c>
    </row>
    <row r="3826" spans="1:31" x14ac:dyDescent="0.25">
      <c r="A3826" s="436" t="str">
        <f t="shared" si="768"/>
        <v>DC2CT32-DC-37</v>
      </c>
      <c r="B3826" s="436">
        <f>COUNTIF(AC$4:AC3826,AC3826)</f>
        <v>37</v>
      </c>
      <c r="C3826" s="436" t="str">
        <f t="shared" si="769"/>
        <v>DC2CT32-DC</v>
      </c>
      <c r="D3826" s="436">
        <f>VLOOKUP(C3826,'LICH THI'!C:AA,12,0)</f>
        <v>81</v>
      </c>
      <c r="E3826" s="436">
        <f>VLOOKUP(C3826,'LICH THI'!C:AA,13,0)</f>
        <v>45</v>
      </c>
      <c r="F3826" s="436">
        <f t="shared" si="779"/>
        <v>45</v>
      </c>
      <c r="G3826" s="436">
        <f>VLOOKUP(C3826,'LICH THI'!C:AA,14,0)</f>
        <v>2</v>
      </c>
      <c r="H3826" s="436">
        <f t="shared" si="770"/>
        <v>1</v>
      </c>
      <c r="I3826" s="436" t="str">
        <f t="shared" si="771"/>
        <v>Ngô Văn Kiều</v>
      </c>
      <c r="J3826" s="436"/>
      <c r="K3826" s="436">
        <f t="shared" si="772"/>
        <v>2</v>
      </c>
      <c r="L3826" s="436" t="str">
        <f t="shared" si="773"/>
        <v>DC2CT32-DC-2</v>
      </c>
      <c r="M3826" s="436">
        <f t="shared" si="774"/>
        <v>32</v>
      </c>
      <c r="N3826" s="437">
        <f t="shared" si="780"/>
        <v>56</v>
      </c>
      <c r="O3826" s="437"/>
      <c r="P3826" s="430" t="str">
        <f t="shared" si="775"/>
        <v/>
      </c>
      <c r="U3826" s="177">
        <v>74</v>
      </c>
      <c r="V3826" s="177" t="s">
        <v>3209</v>
      </c>
      <c r="W3826" s="177" t="s">
        <v>3204</v>
      </c>
      <c r="X3826" s="177" t="s">
        <v>3642</v>
      </c>
      <c r="Y3826" s="177" t="s">
        <v>3643</v>
      </c>
      <c r="Z3826" s="177" t="s">
        <v>5364</v>
      </c>
      <c r="AA3826" s="525" t="s">
        <v>3644</v>
      </c>
      <c r="AB3826" s="399" t="str">
        <f t="shared" si="776"/>
        <v>DC2CT32</v>
      </c>
      <c r="AC3826" s="399" t="str">
        <f t="shared" si="777"/>
        <v>DC2CT32-DC</v>
      </c>
      <c r="AD3826" t="str">
        <f>Y3826&amp;"-"&amp;VLOOKUP(AC3826,'LICH THI'!C:AA,9,0)</f>
        <v>63DCCD3326-42479</v>
      </c>
      <c r="AE3826">
        <f t="shared" si="778"/>
        <v>1</v>
      </c>
    </row>
    <row r="3827" spans="1:31" x14ac:dyDescent="0.25">
      <c r="A3827" s="436" t="str">
        <f t="shared" si="768"/>
        <v>DC2CT32-DC-38</v>
      </c>
      <c r="B3827" s="436">
        <f>COUNTIF(AC$4:AC3827,AC3827)</f>
        <v>38</v>
      </c>
      <c r="C3827" s="436" t="str">
        <f t="shared" si="769"/>
        <v>DC2CT32-DC</v>
      </c>
      <c r="D3827" s="436">
        <f>VLOOKUP(C3827,'LICH THI'!C:AA,12,0)</f>
        <v>81</v>
      </c>
      <c r="E3827" s="436">
        <f>VLOOKUP(C3827,'LICH THI'!C:AA,13,0)</f>
        <v>45</v>
      </c>
      <c r="F3827" s="436">
        <f t="shared" si="779"/>
        <v>45</v>
      </c>
      <c r="G3827" s="436">
        <f>VLOOKUP(C3827,'LICH THI'!C:AA,14,0)</f>
        <v>2</v>
      </c>
      <c r="H3827" s="436">
        <f t="shared" si="770"/>
        <v>1</v>
      </c>
      <c r="I3827" s="436" t="str">
        <f t="shared" si="771"/>
        <v>Nguyễn Thành Lãm</v>
      </c>
      <c r="J3827" s="436"/>
      <c r="K3827" s="436">
        <f t="shared" si="772"/>
        <v>2</v>
      </c>
      <c r="L3827" s="436" t="str">
        <f t="shared" si="773"/>
        <v>DC2CT32-DC-2</v>
      </c>
      <c r="M3827" s="436">
        <f t="shared" si="774"/>
        <v>32</v>
      </c>
      <c r="N3827" s="437">
        <f t="shared" si="780"/>
        <v>57</v>
      </c>
      <c r="O3827" s="437"/>
      <c r="P3827" s="430" t="str">
        <f t="shared" si="775"/>
        <v/>
      </c>
      <c r="U3827" s="177">
        <v>68</v>
      </c>
      <c r="V3827" s="177" t="s">
        <v>2935</v>
      </c>
      <c r="W3827" s="177" t="s">
        <v>2862</v>
      </c>
      <c r="X3827" s="177" t="s">
        <v>2957</v>
      </c>
      <c r="Y3827" s="177" t="s">
        <v>2958</v>
      </c>
      <c r="Z3827" s="177" t="s">
        <v>5364</v>
      </c>
      <c r="AA3827" s="525" t="s">
        <v>2959</v>
      </c>
      <c r="AB3827" s="399" t="str">
        <f t="shared" si="776"/>
        <v>DC2CT32</v>
      </c>
      <c r="AC3827" s="399" t="str">
        <f t="shared" si="777"/>
        <v>DC2CT32-DC</v>
      </c>
      <c r="AD3827" t="str">
        <f>Y3827&amp;"-"&amp;VLOOKUP(AC3827,'LICH THI'!C:AA,9,0)</f>
        <v>64DCDB3119-42479</v>
      </c>
      <c r="AE3827">
        <f t="shared" si="778"/>
        <v>1</v>
      </c>
    </row>
    <row r="3828" spans="1:31" x14ac:dyDescent="0.25">
      <c r="A3828" s="436" t="str">
        <f t="shared" si="768"/>
        <v>DC2CT32-DC-39</v>
      </c>
      <c r="B3828" s="436">
        <f>COUNTIF(AC$4:AC3828,AC3828)</f>
        <v>39</v>
      </c>
      <c r="C3828" s="436" t="str">
        <f t="shared" si="769"/>
        <v>DC2CT32-DC</v>
      </c>
      <c r="D3828" s="436">
        <f>VLOOKUP(C3828,'LICH THI'!C:AA,12,0)</f>
        <v>81</v>
      </c>
      <c r="E3828" s="436">
        <f>VLOOKUP(C3828,'LICH THI'!C:AA,13,0)</f>
        <v>45</v>
      </c>
      <c r="F3828" s="436">
        <f t="shared" si="779"/>
        <v>45</v>
      </c>
      <c r="G3828" s="436">
        <f>VLOOKUP(C3828,'LICH THI'!C:AA,14,0)</f>
        <v>2</v>
      </c>
      <c r="H3828" s="436">
        <f t="shared" si="770"/>
        <v>1</v>
      </c>
      <c r="I3828" s="436" t="str">
        <f t="shared" si="771"/>
        <v>Lê Thị Lan</v>
      </c>
      <c r="J3828" s="436"/>
      <c r="K3828" s="436">
        <f t="shared" si="772"/>
        <v>2</v>
      </c>
      <c r="L3828" s="436" t="str">
        <f t="shared" si="773"/>
        <v>DC2CT32-DC-2</v>
      </c>
      <c r="M3828" s="436">
        <f t="shared" si="774"/>
        <v>32</v>
      </c>
      <c r="N3828" s="437">
        <f t="shared" si="780"/>
        <v>58</v>
      </c>
      <c r="O3828" s="437"/>
      <c r="P3828" s="430" t="str">
        <f t="shared" si="775"/>
        <v/>
      </c>
      <c r="U3828" s="177">
        <v>54</v>
      </c>
      <c r="V3828" s="177" t="s">
        <v>2897</v>
      </c>
      <c r="W3828" s="177" t="s">
        <v>3367</v>
      </c>
      <c r="X3828" s="177" t="s">
        <v>2960</v>
      </c>
      <c r="Y3828" s="177" t="s">
        <v>4696</v>
      </c>
      <c r="Z3828" s="177" t="s">
        <v>5364</v>
      </c>
      <c r="AA3828" s="525" t="s">
        <v>3321</v>
      </c>
      <c r="AB3828" s="399" t="str">
        <f t="shared" si="776"/>
        <v>DC2CT32</v>
      </c>
      <c r="AC3828" s="399" t="str">
        <f t="shared" si="777"/>
        <v>DC2CT32-DC</v>
      </c>
      <c r="AD3828" t="str">
        <f>Y3828&amp;"-"&amp;VLOOKUP(AC3828,'LICH THI'!C:AA,9,0)</f>
        <v>64DCDB3056-42479</v>
      </c>
      <c r="AE3828">
        <f t="shared" si="778"/>
        <v>1</v>
      </c>
    </row>
    <row r="3829" spans="1:31" x14ac:dyDescent="0.25">
      <c r="A3829" s="436" t="str">
        <f t="shared" si="768"/>
        <v>DC2CT32-DC-40</v>
      </c>
      <c r="B3829" s="436">
        <f>COUNTIF(AC$4:AC3829,AC3829)</f>
        <v>40</v>
      </c>
      <c r="C3829" s="436" t="str">
        <f t="shared" si="769"/>
        <v>DC2CT32-DC</v>
      </c>
      <c r="D3829" s="436">
        <f>VLOOKUP(C3829,'LICH THI'!C:AA,12,0)</f>
        <v>81</v>
      </c>
      <c r="E3829" s="436">
        <f>VLOOKUP(C3829,'LICH THI'!C:AA,13,0)</f>
        <v>45</v>
      </c>
      <c r="F3829" s="436">
        <f t="shared" si="779"/>
        <v>45</v>
      </c>
      <c r="G3829" s="436">
        <f>VLOOKUP(C3829,'LICH THI'!C:AA,14,0)</f>
        <v>2</v>
      </c>
      <c r="H3829" s="436">
        <f t="shared" si="770"/>
        <v>1</v>
      </c>
      <c r="I3829" s="436" t="str">
        <f t="shared" si="771"/>
        <v>Lê Thị út Lan</v>
      </c>
      <c r="J3829" s="436"/>
      <c r="K3829" s="436">
        <f t="shared" si="772"/>
        <v>2</v>
      </c>
      <c r="L3829" s="436" t="str">
        <f t="shared" si="773"/>
        <v>DC2CT32-DC-2</v>
      </c>
      <c r="M3829" s="436">
        <f t="shared" si="774"/>
        <v>32</v>
      </c>
      <c r="N3829" s="437">
        <f t="shared" si="780"/>
        <v>59</v>
      </c>
      <c r="O3829" s="437"/>
      <c r="P3829" s="430" t="str">
        <f t="shared" si="775"/>
        <v/>
      </c>
      <c r="U3829" s="177">
        <v>44</v>
      </c>
      <c r="V3829" s="177" t="s">
        <v>2790</v>
      </c>
      <c r="W3829" s="177" t="s">
        <v>5192</v>
      </c>
      <c r="X3829" s="177" t="s">
        <v>2960</v>
      </c>
      <c r="Y3829" s="177" t="s">
        <v>5193</v>
      </c>
      <c r="Z3829" s="177" t="s">
        <v>5364</v>
      </c>
      <c r="AA3829" s="525" t="s">
        <v>4407</v>
      </c>
      <c r="AB3829" s="399" t="str">
        <f t="shared" si="776"/>
        <v>DC2CT32</v>
      </c>
      <c r="AC3829" s="399" t="str">
        <f t="shared" si="777"/>
        <v>DC2CT32-DC</v>
      </c>
      <c r="AD3829" t="str">
        <f>Y3829&amp;"-"&amp;VLOOKUP(AC3829,'LICH THI'!C:AA,9,0)</f>
        <v>64DCCD3078-42479</v>
      </c>
      <c r="AE3829">
        <f t="shared" si="778"/>
        <v>1</v>
      </c>
    </row>
    <row r="3830" spans="1:31" x14ac:dyDescent="0.25">
      <c r="A3830" s="436" t="str">
        <f t="shared" si="768"/>
        <v>DC2CT32-DC-41</v>
      </c>
      <c r="B3830" s="436">
        <f>COUNTIF(AC$4:AC3830,AC3830)</f>
        <v>41</v>
      </c>
      <c r="C3830" s="436" t="str">
        <f t="shared" si="769"/>
        <v>DC2CT32-DC</v>
      </c>
      <c r="D3830" s="436">
        <f>VLOOKUP(C3830,'LICH THI'!C:AA,12,0)</f>
        <v>81</v>
      </c>
      <c r="E3830" s="436">
        <f>VLOOKUP(C3830,'LICH THI'!C:AA,13,0)</f>
        <v>45</v>
      </c>
      <c r="F3830" s="436">
        <f t="shared" si="779"/>
        <v>45</v>
      </c>
      <c r="G3830" s="436">
        <f>VLOOKUP(C3830,'LICH THI'!C:AA,14,0)</f>
        <v>2</v>
      </c>
      <c r="H3830" s="436">
        <f t="shared" si="770"/>
        <v>1</v>
      </c>
      <c r="I3830" s="436" t="str">
        <f t="shared" si="771"/>
        <v>Nguyễn Văn Lập</v>
      </c>
      <c r="J3830" s="436"/>
      <c r="K3830" s="436">
        <f t="shared" si="772"/>
        <v>2</v>
      </c>
      <c r="L3830" s="436" t="str">
        <f t="shared" si="773"/>
        <v>DC2CT32-DC-2</v>
      </c>
      <c r="M3830" s="436">
        <f t="shared" si="774"/>
        <v>32</v>
      </c>
      <c r="N3830" s="437">
        <f t="shared" si="780"/>
        <v>60</v>
      </c>
      <c r="O3830" s="437"/>
      <c r="P3830" s="430" t="str">
        <f t="shared" si="775"/>
        <v/>
      </c>
      <c r="U3830" s="177">
        <v>55</v>
      </c>
      <c r="V3830" s="177" t="s">
        <v>2897</v>
      </c>
      <c r="W3830" s="177" t="s">
        <v>2741</v>
      </c>
      <c r="X3830" s="177" t="s">
        <v>3894</v>
      </c>
      <c r="Y3830" s="177" t="s">
        <v>5380</v>
      </c>
      <c r="Z3830" s="177" t="s">
        <v>5364</v>
      </c>
      <c r="AA3830" s="525" t="s">
        <v>5381</v>
      </c>
      <c r="AB3830" s="399" t="str">
        <f t="shared" si="776"/>
        <v>DC2CT32</v>
      </c>
      <c r="AC3830" s="399" t="str">
        <f t="shared" si="777"/>
        <v>DC2CT32-DC</v>
      </c>
      <c r="AD3830" t="str">
        <f>Y3830&amp;"-"&amp;VLOOKUP(AC3830,'LICH THI'!C:AA,9,0)</f>
        <v>64DCDB3032-42479</v>
      </c>
      <c r="AE3830">
        <f t="shared" si="778"/>
        <v>1</v>
      </c>
    </row>
    <row r="3831" spans="1:31" x14ac:dyDescent="0.25">
      <c r="A3831" s="436" t="str">
        <f t="shared" si="768"/>
        <v>DC2CT32-DC-42</v>
      </c>
      <c r="B3831" s="436">
        <f>COUNTIF(AC$4:AC3831,AC3831)</f>
        <v>42</v>
      </c>
      <c r="C3831" s="436" t="str">
        <f t="shared" si="769"/>
        <v>DC2CT32-DC</v>
      </c>
      <c r="D3831" s="436">
        <f>VLOOKUP(C3831,'LICH THI'!C:AA,12,0)</f>
        <v>81</v>
      </c>
      <c r="E3831" s="436">
        <f>VLOOKUP(C3831,'LICH THI'!C:AA,13,0)</f>
        <v>45</v>
      </c>
      <c r="F3831" s="436">
        <f t="shared" si="779"/>
        <v>45</v>
      </c>
      <c r="G3831" s="436">
        <f>VLOOKUP(C3831,'LICH THI'!C:AA,14,0)</f>
        <v>2</v>
      </c>
      <c r="H3831" s="436">
        <f t="shared" si="770"/>
        <v>1</v>
      </c>
      <c r="I3831" s="436" t="str">
        <f t="shared" si="771"/>
        <v>Ngô Thị Khải Lệ</v>
      </c>
      <c r="J3831" s="436"/>
      <c r="K3831" s="436">
        <f t="shared" si="772"/>
        <v>2</v>
      </c>
      <c r="L3831" s="436" t="str">
        <f t="shared" si="773"/>
        <v>DC2CT32-DC-2</v>
      </c>
      <c r="M3831" s="436">
        <f t="shared" si="774"/>
        <v>32</v>
      </c>
      <c r="N3831" s="437">
        <f t="shared" si="780"/>
        <v>61</v>
      </c>
      <c r="O3831" s="437"/>
      <c r="P3831" s="430" t="str">
        <f t="shared" si="775"/>
        <v/>
      </c>
      <c r="U3831" s="177">
        <v>56</v>
      </c>
      <c r="V3831" s="177" t="s">
        <v>2897</v>
      </c>
      <c r="W3831" s="177" t="s">
        <v>5382</v>
      </c>
      <c r="X3831" s="177" t="s">
        <v>5237</v>
      </c>
      <c r="Y3831" s="177" t="s">
        <v>5383</v>
      </c>
      <c r="Z3831" s="177" t="s">
        <v>5364</v>
      </c>
      <c r="AA3831" s="525" t="s">
        <v>5384</v>
      </c>
      <c r="AB3831" s="399" t="str">
        <f t="shared" si="776"/>
        <v>DC2CT32</v>
      </c>
      <c r="AC3831" s="399" t="str">
        <f t="shared" si="777"/>
        <v>DC2CT32-DC</v>
      </c>
      <c r="AD3831" t="str">
        <f>Y3831&amp;"-"&amp;VLOOKUP(AC3831,'LICH THI'!C:AA,9,0)</f>
        <v>64DCDB3035-42479</v>
      </c>
      <c r="AE3831">
        <f t="shared" si="778"/>
        <v>1</v>
      </c>
    </row>
    <row r="3832" spans="1:31" x14ac:dyDescent="0.25">
      <c r="A3832" s="436" t="str">
        <f t="shared" si="768"/>
        <v>DC2CT32-DC-43</v>
      </c>
      <c r="B3832" s="436">
        <f>COUNTIF(AC$4:AC3832,AC3832)</f>
        <v>43</v>
      </c>
      <c r="C3832" s="436" t="str">
        <f t="shared" si="769"/>
        <v>DC2CT32-DC</v>
      </c>
      <c r="D3832" s="436">
        <f>VLOOKUP(C3832,'LICH THI'!C:AA,12,0)</f>
        <v>81</v>
      </c>
      <c r="E3832" s="436">
        <f>VLOOKUP(C3832,'LICH THI'!C:AA,13,0)</f>
        <v>45</v>
      </c>
      <c r="F3832" s="436">
        <f t="shared" si="779"/>
        <v>45</v>
      </c>
      <c r="G3832" s="436">
        <f>VLOOKUP(C3832,'LICH THI'!C:AA,14,0)</f>
        <v>2</v>
      </c>
      <c r="H3832" s="436">
        <f t="shared" si="770"/>
        <v>1</v>
      </c>
      <c r="I3832" s="436" t="str">
        <f t="shared" si="771"/>
        <v>Trần Tùng Linh</v>
      </c>
      <c r="J3832" s="436"/>
      <c r="K3832" s="436">
        <f t="shared" si="772"/>
        <v>2</v>
      </c>
      <c r="L3832" s="436" t="str">
        <f t="shared" si="773"/>
        <v>DC2CT32-DC-2</v>
      </c>
      <c r="M3832" s="436">
        <f t="shared" si="774"/>
        <v>32</v>
      </c>
      <c r="N3832" s="437">
        <f t="shared" si="780"/>
        <v>62</v>
      </c>
      <c r="O3832" s="437"/>
      <c r="P3832" s="430" t="str">
        <f t="shared" si="775"/>
        <v/>
      </c>
      <c r="U3832" s="177">
        <v>17</v>
      </c>
      <c r="V3832" s="177" t="s">
        <v>2609</v>
      </c>
      <c r="W3832" s="177" t="s">
        <v>3222</v>
      </c>
      <c r="X3832" s="177" t="s">
        <v>2670</v>
      </c>
      <c r="Y3832" s="177" t="s">
        <v>3223</v>
      </c>
      <c r="Z3832" s="177" t="s">
        <v>5364</v>
      </c>
      <c r="AA3832" s="525" t="s">
        <v>3224</v>
      </c>
      <c r="AB3832" s="399" t="str">
        <f t="shared" si="776"/>
        <v>DC2CT32</v>
      </c>
      <c r="AC3832" s="399" t="str">
        <f t="shared" si="777"/>
        <v>DC2CT32-DC</v>
      </c>
      <c r="AD3832" t="str">
        <f>Y3832&amp;"-"&amp;VLOOKUP(AC3832,'LICH THI'!C:AA,9,0)</f>
        <v>63DCCD3272-42479</v>
      </c>
      <c r="AE3832">
        <f t="shared" si="778"/>
        <v>1</v>
      </c>
    </row>
    <row r="3833" spans="1:31" x14ac:dyDescent="0.25">
      <c r="A3833" s="436" t="str">
        <f t="shared" si="768"/>
        <v>DC2CT32-DC-44</v>
      </c>
      <c r="B3833" s="436">
        <f>COUNTIF(AC$4:AC3833,AC3833)</f>
        <v>44</v>
      </c>
      <c r="C3833" s="436" t="str">
        <f t="shared" si="769"/>
        <v>DC2CT32-DC</v>
      </c>
      <c r="D3833" s="436">
        <f>VLOOKUP(C3833,'LICH THI'!C:AA,12,0)</f>
        <v>81</v>
      </c>
      <c r="E3833" s="436">
        <f>VLOOKUP(C3833,'LICH THI'!C:AA,13,0)</f>
        <v>45</v>
      </c>
      <c r="F3833" s="436">
        <f t="shared" si="779"/>
        <v>45</v>
      </c>
      <c r="G3833" s="436">
        <f>VLOOKUP(C3833,'LICH THI'!C:AA,14,0)</f>
        <v>2</v>
      </c>
      <c r="H3833" s="436">
        <f t="shared" si="770"/>
        <v>1</v>
      </c>
      <c r="I3833" s="436" t="str">
        <f t="shared" si="771"/>
        <v>Nguyễn Văn Minh</v>
      </c>
      <c r="J3833" s="436"/>
      <c r="K3833" s="436">
        <f t="shared" si="772"/>
        <v>2</v>
      </c>
      <c r="L3833" s="436" t="str">
        <f t="shared" si="773"/>
        <v>DC2CT32-DC-2</v>
      </c>
      <c r="M3833" s="436">
        <f t="shared" si="774"/>
        <v>32</v>
      </c>
      <c r="N3833" s="437">
        <f t="shared" si="780"/>
        <v>63</v>
      </c>
      <c r="O3833" s="437"/>
      <c r="P3833" s="430" t="str">
        <f t="shared" si="775"/>
        <v/>
      </c>
      <c r="U3833" s="177">
        <v>57</v>
      </c>
      <c r="V3833" s="177" t="s">
        <v>2897</v>
      </c>
      <c r="W3833" s="177" t="s">
        <v>2741</v>
      </c>
      <c r="X3833" s="177" t="s">
        <v>2713</v>
      </c>
      <c r="Y3833" s="177" t="s">
        <v>5271</v>
      </c>
      <c r="Z3833" s="177" t="s">
        <v>5364</v>
      </c>
      <c r="AA3833" s="525" t="s">
        <v>5272</v>
      </c>
      <c r="AB3833" s="399" t="str">
        <f t="shared" si="776"/>
        <v>DC2CT32</v>
      </c>
      <c r="AC3833" s="399" t="str">
        <f t="shared" si="777"/>
        <v>DC2CT32-DC</v>
      </c>
      <c r="AD3833" t="str">
        <f>Y3833&amp;"-"&amp;VLOOKUP(AC3833,'LICH THI'!C:AA,9,0)</f>
        <v>64DCDB3019-42479</v>
      </c>
      <c r="AE3833">
        <f t="shared" si="778"/>
        <v>1</v>
      </c>
    </row>
    <row r="3834" spans="1:31" x14ac:dyDescent="0.25">
      <c r="A3834" s="436" t="str">
        <f t="shared" si="768"/>
        <v>DC2CT32-DC-45</v>
      </c>
      <c r="B3834" s="436">
        <f>COUNTIF(AC$4:AC3834,AC3834)</f>
        <v>45</v>
      </c>
      <c r="C3834" s="436" t="str">
        <f t="shared" si="769"/>
        <v>DC2CT32-DC</v>
      </c>
      <c r="D3834" s="436">
        <f>VLOOKUP(C3834,'LICH THI'!C:AA,12,0)</f>
        <v>81</v>
      </c>
      <c r="E3834" s="436">
        <f>VLOOKUP(C3834,'LICH THI'!C:AA,13,0)</f>
        <v>45</v>
      </c>
      <c r="F3834" s="436">
        <f t="shared" si="779"/>
        <v>45</v>
      </c>
      <c r="G3834" s="436">
        <f>VLOOKUP(C3834,'LICH THI'!C:AA,14,0)</f>
        <v>2</v>
      </c>
      <c r="H3834" s="436">
        <f t="shared" si="770"/>
        <v>1</v>
      </c>
      <c r="I3834" s="436" t="str">
        <f t="shared" si="771"/>
        <v>Lại Văn Nghị</v>
      </c>
      <c r="J3834" s="436"/>
      <c r="K3834" s="436">
        <f t="shared" si="772"/>
        <v>2</v>
      </c>
      <c r="L3834" s="436" t="str">
        <f t="shared" si="773"/>
        <v>DC2CT32-DC-2</v>
      </c>
      <c r="M3834" s="436">
        <f t="shared" si="774"/>
        <v>32</v>
      </c>
      <c r="N3834" s="437">
        <f t="shared" si="780"/>
        <v>64</v>
      </c>
      <c r="O3834" s="437"/>
      <c r="P3834" s="430" t="str">
        <f t="shared" si="775"/>
        <v/>
      </c>
      <c r="U3834" s="177">
        <v>3</v>
      </c>
      <c r="V3834" s="177" t="s">
        <v>3102</v>
      </c>
      <c r="W3834" s="177" t="s">
        <v>3140</v>
      </c>
      <c r="X3834" s="177" t="s">
        <v>3141</v>
      </c>
      <c r="Y3834" s="177" t="s">
        <v>3142</v>
      </c>
      <c r="Z3834" s="177" t="s">
        <v>5364</v>
      </c>
      <c r="AA3834" s="525" t="s">
        <v>3143</v>
      </c>
      <c r="AB3834" s="399" t="str">
        <f t="shared" si="776"/>
        <v>DC2CT32</v>
      </c>
      <c r="AC3834" s="399" t="str">
        <f t="shared" si="777"/>
        <v>DC2CT32-DC</v>
      </c>
      <c r="AD3834" t="str">
        <f>Y3834&amp;"-"&amp;VLOOKUP(AC3834,'LICH THI'!C:AA,9,0)</f>
        <v>62DCCD3068-42479</v>
      </c>
      <c r="AE3834">
        <f t="shared" si="778"/>
        <v>1</v>
      </c>
    </row>
    <row r="3835" spans="1:31" x14ac:dyDescent="0.25">
      <c r="A3835" s="436" t="str">
        <f t="shared" si="768"/>
        <v>DC2CT32-DC-46</v>
      </c>
      <c r="B3835" s="436">
        <f>COUNTIF(AC$4:AC3835,AC3835)</f>
        <v>46</v>
      </c>
      <c r="C3835" s="436" t="str">
        <f t="shared" si="769"/>
        <v>DC2CT32-DC</v>
      </c>
      <c r="D3835" s="436">
        <f>VLOOKUP(C3835,'LICH THI'!C:AA,12,0)</f>
        <v>81</v>
      </c>
      <c r="E3835" s="436">
        <f>VLOOKUP(C3835,'LICH THI'!C:AA,13,0)</f>
        <v>45</v>
      </c>
      <c r="F3835" s="436">
        <f t="shared" si="779"/>
        <v>36</v>
      </c>
      <c r="G3835" s="436">
        <f>VLOOKUP(C3835,'LICH THI'!C:AA,14,0)</f>
        <v>2</v>
      </c>
      <c r="H3835" s="436">
        <f t="shared" si="770"/>
        <v>2</v>
      </c>
      <c r="I3835" s="436" t="str">
        <f t="shared" si="771"/>
        <v>Phạm Văn Ngữ</v>
      </c>
      <c r="J3835" s="436"/>
      <c r="K3835" s="436">
        <f t="shared" si="772"/>
        <v>1</v>
      </c>
      <c r="L3835" s="436" t="str">
        <f t="shared" si="773"/>
        <v>DC2CT32-DC-1</v>
      </c>
      <c r="M3835" s="436">
        <f t="shared" si="774"/>
        <v>32</v>
      </c>
      <c r="N3835" s="437">
        <f t="shared" si="780"/>
        <v>15</v>
      </c>
      <c r="O3835" s="437"/>
      <c r="P3835" s="430" t="str">
        <f t="shared" si="775"/>
        <v/>
      </c>
      <c r="U3835" s="177">
        <v>58</v>
      </c>
      <c r="V3835" s="177" t="s">
        <v>2897</v>
      </c>
      <c r="W3835" s="177" t="s">
        <v>2738</v>
      </c>
      <c r="X3835" s="177" t="s">
        <v>5273</v>
      </c>
      <c r="Y3835" s="177" t="s">
        <v>5274</v>
      </c>
      <c r="Z3835" s="177" t="s">
        <v>5364</v>
      </c>
      <c r="AA3835" s="525" t="s">
        <v>3794</v>
      </c>
      <c r="AB3835" s="399" t="str">
        <f t="shared" si="776"/>
        <v>DC2CT32</v>
      </c>
      <c r="AC3835" s="399" t="str">
        <f t="shared" si="777"/>
        <v>DC2CT32-DC</v>
      </c>
      <c r="AD3835" t="str">
        <f>Y3835&amp;"-"&amp;VLOOKUP(AC3835,'LICH THI'!C:AA,9,0)</f>
        <v>64DCDB3014-42479</v>
      </c>
      <c r="AE3835">
        <f t="shared" si="778"/>
        <v>1</v>
      </c>
    </row>
    <row r="3836" spans="1:31" x14ac:dyDescent="0.25">
      <c r="A3836" s="436" t="str">
        <f t="shared" si="768"/>
        <v>DC2CT32-DC-47</v>
      </c>
      <c r="B3836" s="436">
        <f>COUNTIF(AC$4:AC3836,AC3836)</f>
        <v>47</v>
      </c>
      <c r="C3836" s="436" t="str">
        <f t="shared" si="769"/>
        <v>DC2CT32-DC</v>
      </c>
      <c r="D3836" s="436">
        <f>VLOOKUP(C3836,'LICH THI'!C:AA,12,0)</f>
        <v>81</v>
      </c>
      <c r="E3836" s="436">
        <f>VLOOKUP(C3836,'LICH THI'!C:AA,13,0)</f>
        <v>45</v>
      </c>
      <c r="F3836" s="436">
        <f t="shared" si="779"/>
        <v>36</v>
      </c>
      <c r="G3836" s="436">
        <f>VLOOKUP(C3836,'LICH THI'!C:AA,14,0)</f>
        <v>2</v>
      </c>
      <c r="H3836" s="436">
        <f t="shared" si="770"/>
        <v>2</v>
      </c>
      <c r="I3836" s="436" t="str">
        <f t="shared" si="771"/>
        <v>Nguyễn Huy Phước</v>
      </c>
      <c r="J3836" s="436"/>
      <c r="K3836" s="436">
        <f t="shared" si="772"/>
        <v>1</v>
      </c>
      <c r="L3836" s="436" t="str">
        <f t="shared" si="773"/>
        <v>DC2CT32-DC-1</v>
      </c>
      <c r="M3836" s="436">
        <f t="shared" si="774"/>
        <v>32</v>
      </c>
      <c r="N3836" s="437">
        <f t="shared" si="780"/>
        <v>16</v>
      </c>
      <c r="O3836" s="437"/>
      <c r="P3836" s="430" t="str">
        <f t="shared" si="775"/>
        <v/>
      </c>
      <c r="U3836" s="177">
        <v>47</v>
      </c>
      <c r="V3836" s="177" t="s">
        <v>2868</v>
      </c>
      <c r="W3836" s="177" t="s">
        <v>3144</v>
      </c>
      <c r="X3836" s="177" t="s">
        <v>3096</v>
      </c>
      <c r="Y3836" s="177" t="s">
        <v>3722</v>
      </c>
      <c r="Z3836" s="177" t="s">
        <v>5364</v>
      </c>
      <c r="AA3836" s="525" t="s">
        <v>3723</v>
      </c>
      <c r="AB3836" s="399" t="str">
        <f t="shared" si="776"/>
        <v>DC2CT32</v>
      </c>
      <c r="AC3836" s="399" t="str">
        <f t="shared" si="777"/>
        <v>DC2CT32-DC</v>
      </c>
      <c r="AD3836" t="str">
        <f>Y3836&amp;"-"&amp;VLOOKUP(AC3836,'LICH THI'!C:AA,9,0)</f>
        <v>64DCCD3258-42479</v>
      </c>
      <c r="AE3836">
        <f t="shared" si="778"/>
        <v>1</v>
      </c>
    </row>
    <row r="3837" spans="1:31" x14ac:dyDescent="0.25">
      <c r="A3837" s="436" t="str">
        <f t="shared" si="768"/>
        <v>DC2CT32-DC-48</v>
      </c>
      <c r="B3837" s="436">
        <f>COUNTIF(AC$4:AC3837,AC3837)</f>
        <v>48</v>
      </c>
      <c r="C3837" s="436" t="str">
        <f t="shared" si="769"/>
        <v>DC2CT32-DC</v>
      </c>
      <c r="D3837" s="436">
        <f>VLOOKUP(C3837,'LICH THI'!C:AA,12,0)</f>
        <v>81</v>
      </c>
      <c r="E3837" s="436">
        <f>VLOOKUP(C3837,'LICH THI'!C:AA,13,0)</f>
        <v>45</v>
      </c>
      <c r="F3837" s="436">
        <f t="shared" si="779"/>
        <v>36</v>
      </c>
      <c r="G3837" s="436">
        <f>VLOOKUP(C3837,'LICH THI'!C:AA,14,0)</f>
        <v>2</v>
      </c>
      <c r="H3837" s="436">
        <f t="shared" si="770"/>
        <v>2</v>
      </c>
      <c r="I3837" s="436" t="str">
        <f t="shared" si="771"/>
        <v>Khuất Duy Quang</v>
      </c>
      <c r="J3837" s="436"/>
      <c r="K3837" s="436">
        <f t="shared" si="772"/>
        <v>1</v>
      </c>
      <c r="L3837" s="436" t="str">
        <f t="shared" si="773"/>
        <v>DC2CT32-DC-1</v>
      </c>
      <c r="M3837" s="436">
        <f t="shared" si="774"/>
        <v>32</v>
      </c>
      <c r="N3837" s="437">
        <f t="shared" si="780"/>
        <v>17</v>
      </c>
      <c r="O3837" s="437"/>
      <c r="P3837" s="430" t="str">
        <f t="shared" si="775"/>
        <v/>
      </c>
      <c r="U3837" s="177">
        <v>59</v>
      </c>
      <c r="V3837" s="177" t="s">
        <v>2897</v>
      </c>
      <c r="W3837" s="177" t="s">
        <v>3287</v>
      </c>
      <c r="X3837" s="177" t="s">
        <v>3147</v>
      </c>
      <c r="Y3837" s="177" t="s">
        <v>3288</v>
      </c>
      <c r="Z3837" s="177" t="s">
        <v>5364</v>
      </c>
      <c r="AA3837" s="525" t="s">
        <v>3289</v>
      </c>
      <c r="AB3837" s="399" t="str">
        <f t="shared" si="776"/>
        <v>DC2CT32</v>
      </c>
      <c r="AC3837" s="399" t="str">
        <f t="shared" si="777"/>
        <v>DC2CT32-DC</v>
      </c>
      <c r="AD3837" t="str">
        <f>Y3837&amp;"-"&amp;VLOOKUP(AC3837,'LICH THI'!C:AA,9,0)</f>
        <v>64DCDB3076-42479</v>
      </c>
      <c r="AE3837">
        <f t="shared" si="778"/>
        <v>1</v>
      </c>
    </row>
    <row r="3838" spans="1:31" x14ac:dyDescent="0.25">
      <c r="A3838" s="436" t="str">
        <f t="shared" si="768"/>
        <v>DC2CT32-DC-49</v>
      </c>
      <c r="B3838" s="436">
        <f>COUNTIF(AC$4:AC3838,AC3838)</f>
        <v>49</v>
      </c>
      <c r="C3838" s="436" t="str">
        <f t="shared" si="769"/>
        <v>DC2CT32-DC</v>
      </c>
      <c r="D3838" s="436">
        <f>VLOOKUP(C3838,'LICH THI'!C:AA,12,0)</f>
        <v>81</v>
      </c>
      <c r="E3838" s="436">
        <f>VLOOKUP(C3838,'LICH THI'!C:AA,13,0)</f>
        <v>45</v>
      </c>
      <c r="F3838" s="436">
        <f t="shared" si="779"/>
        <v>36</v>
      </c>
      <c r="G3838" s="436">
        <f>VLOOKUP(C3838,'LICH THI'!C:AA,14,0)</f>
        <v>2</v>
      </c>
      <c r="H3838" s="436">
        <f t="shared" si="770"/>
        <v>2</v>
      </c>
      <c r="I3838" s="436" t="str">
        <f t="shared" si="771"/>
        <v>Nguyễn Thế Quang</v>
      </c>
      <c r="J3838" s="436"/>
      <c r="K3838" s="436">
        <f t="shared" si="772"/>
        <v>1</v>
      </c>
      <c r="L3838" s="436" t="str">
        <f t="shared" si="773"/>
        <v>DC2CT32-DC-1</v>
      </c>
      <c r="M3838" s="436">
        <f t="shared" si="774"/>
        <v>32</v>
      </c>
      <c r="N3838" s="437">
        <f t="shared" si="780"/>
        <v>18</v>
      </c>
      <c r="O3838" s="437"/>
      <c r="P3838" s="430" t="str">
        <f t="shared" si="775"/>
        <v/>
      </c>
      <c r="U3838" s="177">
        <v>28</v>
      </c>
      <c r="V3838" s="177" t="s">
        <v>2724</v>
      </c>
      <c r="W3838" s="177" t="s">
        <v>3243</v>
      </c>
      <c r="X3838" s="177" t="s">
        <v>3147</v>
      </c>
      <c r="Y3838" s="177" t="s">
        <v>3709</v>
      </c>
      <c r="Z3838" s="177" t="s">
        <v>5364</v>
      </c>
      <c r="AA3838" s="525" t="s">
        <v>3349</v>
      </c>
      <c r="AB3838" s="399" t="str">
        <f t="shared" si="776"/>
        <v>DC2CT32</v>
      </c>
      <c r="AC3838" s="399" t="str">
        <f t="shared" si="777"/>
        <v>DC2CT32-DC</v>
      </c>
      <c r="AD3838" t="str">
        <f>Y3838&amp;"-"&amp;VLOOKUP(AC3838,'LICH THI'!C:AA,9,0)</f>
        <v>64DCCA3008-42479</v>
      </c>
      <c r="AE3838">
        <f t="shared" si="778"/>
        <v>1</v>
      </c>
    </row>
    <row r="3839" spans="1:31" x14ac:dyDescent="0.25">
      <c r="A3839" s="436" t="str">
        <f t="shared" si="768"/>
        <v>DC2CT32-DC-50</v>
      </c>
      <c r="B3839" s="436">
        <f>COUNTIF(AC$4:AC3839,AC3839)</f>
        <v>50</v>
      </c>
      <c r="C3839" s="436" t="str">
        <f t="shared" si="769"/>
        <v>DC2CT32-DC</v>
      </c>
      <c r="D3839" s="436">
        <f>VLOOKUP(C3839,'LICH THI'!C:AA,12,0)</f>
        <v>81</v>
      </c>
      <c r="E3839" s="436">
        <f>VLOOKUP(C3839,'LICH THI'!C:AA,13,0)</f>
        <v>45</v>
      </c>
      <c r="F3839" s="436">
        <f t="shared" si="779"/>
        <v>36</v>
      </c>
      <c r="G3839" s="436">
        <f>VLOOKUP(C3839,'LICH THI'!C:AA,14,0)</f>
        <v>2</v>
      </c>
      <c r="H3839" s="436">
        <f t="shared" si="770"/>
        <v>2</v>
      </c>
      <c r="I3839" s="436" t="str">
        <f t="shared" si="771"/>
        <v>Vũ Mạnh Quang</v>
      </c>
      <c r="J3839" s="436"/>
      <c r="K3839" s="436">
        <f t="shared" si="772"/>
        <v>1</v>
      </c>
      <c r="L3839" s="436" t="str">
        <f t="shared" si="773"/>
        <v>DC2CT32-DC-1</v>
      </c>
      <c r="M3839" s="436">
        <f t="shared" si="774"/>
        <v>32</v>
      </c>
      <c r="N3839" s="437">
        <f t="shared" si="780"/>
        <v>19</v>
      </c>
      <c r="O3839" s="437"/>
      <c r="P3839" s="430" t="str">
        <f t="shared" si="775"/>
        <v/>
      </c>
      <c r="U3839" s="177">
        <v>69</v>
      </c>
      <c r="V3839" s="177" t="s">
        <v>2935</v>
      </c>
      <c r="W3839" s="177" t="s">
        <v>5282</v>
      </c>
      <c r="X3839" s="177" t="s">
        <v>3147</v>
      </c>
      <c r="Y3839" s="177" t="s">
        <v>5283</v>
      </c>
      <c r="Z3839" s="177" t="s">
        <v>5364</v>
      </c>
      <c r="AA3839" s="525" t="s">
        <v>2971</v>
      </c>
      <c r="AB3839" s="399" t="str">
        <f t="shared" si="776"/>
        <v>DC2CT32</v>
      </c>
      <c r="AC3839" s="399" t="str">
        <f t="shared" si="777"/>
        <v>DC2CT32-DC</v>
      </c>
      <c r="AD3839" t="str">
        <f>Y3839&amp;"-"&amp;VLOOKUP(AC3839,'LICH THI'!C:AA,9,0)</f>
        <v>64DCDB3132-42479</v>
      </c>
      <c r="AE3839">
        <f t="shared" si="778"/>
        <v>1</v>
      </c>
    </row>
    <row r="3840" spans="1:31" x14ac:dyDescent="0.25">
      <c r="A3840" s="436" t="str">
        <f t="shared" si="768"/>
        <v>DC2CT32-DC-51</v>
      </c>
      <c r="B3840" s="436">
        <f>COUNTIF(AC$4:AC3840,AC3840)</f>
        <v>51</v>
      </c>
      <c r="C3840" s="436" t="str">
        <f t="shared" si="769"/>
        <v>DC2CT32-DC</v>
      </c>
      <c r="D3840" s="436">
        <f>VLOOKUP(C3840,'LICH THI'!C:AA,12,0)</f>
        <v>81</v>
      </c>
      <c r="E3840" s="436">
        <f>VLOOKUP(C3840,'LICH THI'!C:AA,13,0)</f>
        <v>45</v>
      </c>
      <c r="F3840" s="436">
        <f t="shared" si="779"/>
        <v>36</v>
      </c>
      <c r="G3840" s="436">
        <f>VLOOKUP(C3840,'LICH THI'!C:AA,14,0)</f>
        <v>2</v>
      </c>
      <c r="H3840" s="436">
        <f t="shared" si="770"/>
        <v>2</v>
      </c>
      <c r="I3840" s="436" t="str">
        <f t="shared" si="771"/>
        <v>Hoàng Ngọc Quỳnh</v>
      </c>
      <c r="J3840" s="436"/>
      <c r="K3840" s="436">
        <f t="shared" si="772"/>
        <v>1</v>
      </c>
      <c r="L3840" s="436" t="str">
        <f t="shared" si="773"/>
        <v>DC2CT32-DC-1</v>
      </c>
      <c r="M3840" s="436">
        <f t="shared" si="774"/>
        <v>32</v>
      </c>
      <c r="N3840" s="437">
        <f t="shared" si="780"/>
        <v>20</v>
      </c>
      <c r="O3840" s="437"/>
      <c r="P3840" s="430" t="str">
        <f t="shared" si="775"/>
        <v/>
      </c>
      <c r="U3840" s="177">
        <v>79</v>
      </c>
      <c r="V3840" s="177" t="s">
        <v>3077</v>
      </c>
      <c r="W3840" s="177" t="s">
        <v>3238</v>
      </c>
      <c r="X3840" s="177" t="s">
        <v>2684</v>
      </c>
      <c r="Y3840" s="177" t="s">
        <v>5393</v>
      </c>
      <c r="Z3840" s="177" t="s">
        <v>5364</v>
      </c>
      <c r="AA3840" s="525" t="s">
        <v>4771</v>
      </c>
      <c r="AB3840" s="399" t="str">
        <f t="shared" si="776"/>
        <v>DC2CT32</v>
      </c>
      <c r="AC3840" s="399" t="str">
        <f t="shared" si="777"/>
        <v>DC2CT32-DC</v>
      </c>
      <c r="AD3840" t="str">
        <f>Y3840&amp;"-"&amp;VLOOKUP(AC3840,'LICH THI'!C:AA,9,0)</f>
        <v>64DCDB3137-42479</v>
      </c>
      <c r="AE3840">
        <f t="shared" si="778"/>
        <v>1</v>
      </c>
    </row>
    <row r="3841" spans="1:31" x14ac:dyDescent="0.25">
      <c r="A3841" s="436" t="str">
        <f t="shared" si="768"/>
        <v>DC2CT32-DC-52</v>
      </c>
      <c r="B3841" s="436">
        <f>COUNTIF(AC$4:AC3841,AC3841)</f>
        <v>52</v>
      </c>
      <c r="C3841" s="436" t="str">
        <f t="shared" si="769"/>
        <v>DC2CT32-DC</v>
      </c>
      <c r="D3841" s="436">
        <f>VLOOKUP(C3841,'LICH THI'!C:AA,12,0)</f>
        <v>81</v>
      </c>
      <c r="E3841" s="436">
        <f>VLOOKUP(C3841,'LICH THI'!C:AA,13,0)</f>
        <v>45</v>
      </c>
      <c r="F3841" s="436">
        <f t="shared" si="779"/>
        <v>36</v>
      </c>
      <c r="G3841" s="436">
        <f>VLOOKUP(C3841,'LICH THI'!C:AA,14,0)</f>
        <v>2</v>
      </c>
      <c r="H3841" s="436">
        <f t="shared" si="770"/>
        <v>2</v>
      </c>
      <c r="I3841" s="436" t="str">
        <f t="shared" si="771"/>
        <v>Nguyễn Cứu Sinh</v>
      </c>
      <c r="J3841" s="436"/>
      <c r="K3841" s="436">
        <f t="shared" si="772"/>
        <v>1</v>
      </c>
      <c r="L3841" s="436" t="str">
        <f t="shared" si="773"/>
        <v>DC2CT32-DC-1</v>
      </c>
      <c r="M3841" s="436">
        <f t="shared" si="774"/>
        <v>32</v>
      </c>
      <c r="N3841" s="437">
        <f t="shared" si="780"/>
        <v>21</v>
      </c>
      <c r="O3841" s="437"/>
      <c r="P3841" s="430" t="str">
        <f t="shared" si="775"/>
        <v/>
      </c>
      <c r="U3841" s="177">
        <v>29</v>
      </c>
      <c r="V3841" s="177" t="s">
        <v>2724</v>
      </c>
      <c r="W3841" s="177" t="s">
        <v>4676</v>
      </c>
      <c r="X3841" s="177" t="s">
        <v>3172</v>
      </c>
      <c r="Y3841" s="177" t="s">
        <v>4677</v>
      </c>
      <c r="Z3841" s="177" t="s">
        <v>5364</v>
      </c>
      <c r="AA3841" s="525" t="s">
        <v>4027</v>
      </c>
      <c r="AB3841" s="399" t="str">
        <f t="shared" si="776"/>
        <v>DC2CT32</v>
      </c>
      <c r="AC3841" s="399" t="str">
        <f t="shared" si="777"/>
        <v>DC2CT32-DC</v>
      </c>
      <c r="AD3841" t="str">
        <f>Y3841&amp;"-"&amp;VLOOKUP(AC3841,'LICH THI'!C:AA,9,0)</f>
        <v>64DCCA3018-42479</v>
      </c>
      <c r="AE3841">
        <f t="shared" si="778"/>
        <v>1</v>
      </c>
    </row>
    <row r="3842" spans="1:31" x14ac:dyDescent="0.25">
      <c r="A3842" s="436" t="str">
        <f t="shared" si="768"/>
        <v>DC2CT32-DC-53</v>
      </c>
      <c r="B3842" s="436">
        <f>COUNTIF(AC$4:AC3842,AC3842)</f>
        <v>53</v>
      </c>
      <c r="C3842" s="436" t="str">
        <f t="shared" si="769"/>
        <v>DC2CT32-DC</v>
      </c>
      <c r="D3842" s="436">
        <f>VLOOKUP(C3842,'LICH THI'!C:AA,12,0)</f>
        <v>81</v>
      </c>
      <c r="E3842" s="436">
        <f>VLOOKUP(C3842,'LICH THI'!C:AA,13,0)</f>
        <v>45</v>
      </c>
      <c r="F3842" s="436">
        <f t="shared" si="779"/>
        <v>36</v>
      </c>
      <c r="G3842" s="436">
        <f>VLOOKUP(C3842,'LICH THI'!C:AA,14,0)</f>
        <v>2</v>
      </c>
      <c r="H3842" s="436">
        <f t="shared" si="770"/>
        <v>2</v>
      </c>
      <c r="I3842" s="436" t="str">
        <f t="shared" si="771"/>
        <v>Nguyễn Văn Sinh</v>
      </c>
      <c r="J3842" s="436"/>
      <c r="K3842" s="436">
        <f t="shared" si="772"/>
        <v>1</v>
      </c>
      <c r="L3842" s="436" t="str">
        <f t="shared" si="773"/>
        <v>DC2CT32-DC-1</v>
      </c>
      <c r="M3842" s="436">
        <f t="shared" si="774"/>
        <v>32</v>
      </c>
      <c r="N3842" s="437">
        <f t="shared" si="780"/>
        <v>22</v>
      </c>
      <c r="O3842" s="437"/>
      <c r="P3842" s="430" t="str">
        <f t="shared" si="775"/>
        <v/>
      </c>
      <c r="U3842" s="177">
        <v>11</v>
      </c>
      <c r="V3842" s="177" t="s">
        <v>2603</v>
      </c>
      <c r="W3842" s="177" t="s">
        <v>2741</v>
      </c>
      <c r="X3842" s="177" t="s">
        <v>3172</v>
      </c>
      <c r="Y3842" s="177" t="s">
        <v>3173</v>
      </c>
      <c r="Z3842" s="177" t="s">
        <v>5364</v>
      </c>
      <c r="AA3842" s="525" t="s">
        <v>3174</v>
      </c>
      <c r="AB3842" s="399" t="str">
        <f t="shared" si="776"/>
        <v>DC2CT32</v>
      </c>
      <c r="AC3842" s="399" t="str">
        <f t="shared" si="777"/>
        <v>DC2CT32-DC</v>
      </c>
      <c r="AD3842" t="str">
        <f>Y3842&amp;"-"&amp;VLOOKUP(AC3842,'LICH THI'!C:AA,9,0)</f>
        <v>62DCCD3083-42479</v>
      </c>
      <c r="AE3842">
        <f t="shared" si="778"/>
        <v>1</v>
      </c>
    </row>
    <row r="3843" spans="1:31" x14ac:dyDescent="0.25">
      <c r="A3843" s="436" t="str">
        <f t="shared" si="768"/>
        <v>DC2CT32-DC-54</v>
      </c>
      <c r="B3843" s="436">
        <f>COUNTIF(AC$4:AC3843,AC3843)</f>
        <v>54</v>
      </c>
      <c r="C3843" s="436" t="str">
        <f t="shared" si="769"/>
        <v>DC2CT32-DC</v>
      </c>
      <c r="D3843" s="436">
        <f>VLOOKUP(C3843,'LICH THI'!C:AA,12,0)</f>
        <v>81</v>
      </c>
      <c r="E3843" s="436">
        <f>VLOOKUP(C3843,'LICH THI'!C:AA,13,0)</f>
        <v>45</v>
      </c>
      <c r="F3843" s="436">
        <f t="shared" si="779"/>
        <v>36</v>
      </c>
      <c r="G3843" s="436">
        <f>VLOOKUP(C3843,'LICH THI'!C:AA,14,0)</f>
        <v>2</v>
      </c>
      <c r="H3843" s="436">
        <f t="shared" si="770"/>
        <v>2</v>
      </c>
      <c r="I3843" s="436" t="str">
        <f t="shared" si="771"/>
        <v>Đặng Công Sơn</v>
      </c>
      <c r="J3843" s="436"/>
      <c r="K3843" s="436">
        <f t="shared" si="772"/>
        <v>1</v>
      </c>
      <c r="L3843" s="436" t="str">
        <f t="shared" si="773"/>
        <v>DC2CT32-DC-1</v>
      </c>
      <c r="M3843" s="436">
        <f t="shared" si="774"/>
        <v>32</v>
      </c>
      <c r="N3843" s="437">
        <f t="shared" si="780"/>
        <v>23</v>
      </c>
      <c r="O3843" s="437"/>
      <c r="P3843" s="430" t="str">
        <f t="shared" si="775"/>
        <v/>
      </c>
      <c r="U3843" s="177">
        <v>70</v>
      </c>
      <c r="V3843" s="177" t="s">
        <v>2935</v>
      </c>
      <c r="W3843" s="177" t="s">
        <v>5284</v>
      </c>
      <c r="X3843" s="177" t="s">
        <v>2688</v>
      </c>
      <c r="Y3843" s="177" t="s">
        <v>5285</v>
      </c>
      <c r="Z3843" s="177" t="s">
        <v>5364</v>
      </c>
      <c r="AA3843" s="525" t="s">
        <v>4823</v>
      </c>
      <c r="AB3843" s="399" t="str">
        <f t="shared" si="776"/>
        <v>DC2CT32</v>
      </c>
      <c r="AC3843" s="399" t="str">
        <f t="shared" si="777"/>
        <v>DC2CT32-DC</v>
      </c>
      <c r="AD3843" t="str">
        <f>Y3843&amp;"-"&amp;VLOOKUP(AC3843,'LICH THI'!C:AA,9,0)</f>
        <v>64DCDB3083-42479</v>
      </c>
      <c r="AE3843">
        <f t="shared" si="778"/>
        <v>1</v>
      </c>
    </row>
    <row r="3844" spans="1:31" x14ac:dyDescent="0.25">
      <c r="A3844" s="436" t="str">
        <f t="shared" si="768"/>
        <v>DC2CT32-DC-55</v>
      </c>
      <c r="B3844" s="436">
        <f>COUNTIF(AC$4:AC3844,AC3844)</f>
        <v>55</v>
      </c>
      <c r="C3844" s="436" t="str">
        <f t="shared" si="769"/>
        <v>DC2CT32-DC</v>
      </c>
      <c r="D3844" s="436">
        <f>VLOOKUP(C3844,'LICH THI'!C:AA,12,0)</f>
        <v>81</v>
      </c>
      <c r="E3844" s="436">
        <f>VLOOKUP(C3844,'LICH THI'!C:AA,13,0)</f>
        <v>45</v>
      </c>
      <c r="F3844" s="436">
        <f t="shared" si="779"/>
        <v>36</v>
      </c>
      <c r="G3844" s="436">
        <f>VLOOKUP(C3844,'LICH THI'!C:AA,14,0)</f>
        <v>2</v>
      </c>
      <c r="H3844" s="436">
        <f t="shared" si="770"/>
        <v>2</v>
      </c>
      <c r="I3844" s="436" t="str">
        <f t="shared" si="771"/>
        <v>Nguyễn Đình Sơn</v>
      </c>
      <c r="J3844" s="436"/>
      <c r="K3844" s="436">
        <f t="shared" si="772"/>
        <v>1</v>
      </c>
      <c r="L3844" s="436" t="str">
        <f t="shared" si="773"/>
        <v>DC2CT32-DC-1</v>
      </c>
      <c r="M3844" s="436">
        <f t="shared" si="774"/>
        <v>32</v>
      </c>
      <c r="N3844" s="437">
        <f t="shared" si="780"/>
        <v>24</v>
      </c>
      <c r="O3844" s="437"/>
      <c r="P3844" s="430" t="str">
        <f t="shared" si="775"/>
        <v/>
      </c>
      <c r="U3844" s="177">
        <v>30</v>
      </c>
      <c r="V3844" s="177" t="s">
        <v>2724</v>
      </c>
      <c r="W3844" s="177" t="s">
        <v>2780</v>
      </c>
      <c r="X3844" s="177" t="s">
        <v>2688</v>
      </c>
      <c r="Y3844" s="177" t="s">
        <v>2781</v>
      </c>
      <c r="Z3844" s="177" t="s">
        <v>5364</v>
      </c>
      <c r="AA3844" s="525" t="s">
        <v>2782</v>
      </c>
      <c r="AB3844" s="399" t="str">
        <f t="shared" si="776"/>
        <v>DC2CT32</v>
      </c>
      <c r="AC3844" s="399" t="str">
        <f t="shared" si="777"/>
        <v>DC2CT32-DC</v>
      </c>
      <c r="AD3844" t="str">
        <f>Y3844&amp;"-"&amp;VLOOKUP(AC3844,'LICH THI'!C:AA,9,0)</f>
        <v>64DCCA3045-42479</v>
      </c>
      <c r="AE3844">
        <f t="shared" si="778"/>
        <v>1</v>
      </c>
    </row>
    <row r="3845" spans="1:31" x14ac:dyDescent="0.25">
      <c r="A3845" s="436" t="str">
        <f t="shared" ref="A3845:A3908" si="781">C3845&amp;"-"&amp;B3845</f>
        <v>DC2CT32-DC-56</v>
      </c>
      <c r="B3845" s="436">
        <f>COUNTIF(AC$4:AC3845,AC3845)</f>
        <v>56</v>
      </c>
      <c r="C3845" s="436" t="str">
        <f t="shared" ref="C3845:C3908" si="782">_CT_MaHP1</f>
        <v>DC2CT32-DC</v>
      </c>
      <c r="D3845" s="436">
        <f>VLOOKUP(C3845,'LICH THI'!C:AA,12,0)</f>
        <v>81</v>
      </c>
      <c r="E3845" s="436">
        <f>VLOOKUP(C3845,'LICH THI'!C:AA,13,0)</f>
        <v>45</v>
      </c>
      <c r="F3845" s="436">
        <f t="shared" si="779"/>
        <v>36</v>
      </c>
      <c r="G3845" s="436">
        <f>VLOOKUP(C3845,'LICH THI'!C:AA,14,0)</f>
        <v>2</v>
      </c>
      <c r="H3845" s="436">
        <f t="shared" ref="H3845:H3908" si="783">IF(E3845=0,"",TRUNC((B3845+E3845-1)/E3845))</f>
        <v>2</v>
      </c>
      <c r="I3845" s="436" t="str">
        <f t="shared" ref="I3845:I3908" si="784">W3845&amp;" "&amp;X3845</f>
        <v>Nguyễn Ngọc Sơn</v>
      </c>
      <c r="J3845" s="436"/>
      <c r="K3845" s="436">
        <f t="shared" ref="K3845:K3908" si="785">IF(G3845=1,1,IF(H3845&lt;G3845,H3845+1,1))</f>
        <v>1</v>
      </c>
      <c r="L3845" s="436" t="str">
        <f t="shared" ref="L3845:L3908" si="786">C3845&amp;"-"&amp;K3845</f>
        <v>DC2CT32-DC-1</v>
      </c>
      <c r="M3845" s="436">
        <f t="shared" ref="M3845:M3908" si="787">IF(E3845=0,"",MOD(MID(C3845,6,2),E3845))</f>
        <v>32</v>
      </c>
      <c r="N3845" s="437">
        <f t="shared" si="780"/>
        <v>25</v>
      </c>
      <c r="O3845" s="437"/>
      <c r="P3845" s="430" t="str">
        <f t="shared" ref="P3845:P3908" si="788">IF(MOD(20*O3845,10)&lt;&gt;0,"SAI","")</f>
        <v/>
      </c>
      <c r="U3845" s="177">
        <v>12</v>
      </c>
      <c r="V3845" s="177" t="s">
        <v>2603</v>
      </c>
      <c r="W3845" s="177" t="s">
        <v>2783</v>
      </c>
      <c r="X3845" s="177" t="s">
        <v>2688</v>
      </c>
      <c r="Y3845" s="177" t="s">
        <v>3672</v>
      </c>
      <c r="Z3845" s="177" t="s">
        <v>5364</v>
      </c>
      <c r="AA3845" s="525" t="s">
        <v>3673</v>
      </c>
      <c r="AB3845" s="399" t="str">
        <f t="shared" ref="AB3845:AB3908" si="789">_CT_MaHP</f>
        <v>DC2CT32</v>
      </c>
      <c r="AC3845" s="399" t="str">
        <f t="shared" ref="AC3845:AC3908" si="790">_CT_MaHe</f>
        <v>DC2CT32-DC</v>
      </c>
      <c r="AD3845" t="str">
        <f>Y3845&amp;"-"&amp;VLOOKUP(AC3845,'LICH THI'!C:AA,9,0)</f>
        <v>62DCCD3087-42479</v>
      </c>
      <c r="AE3845">
        <f t="shared" ref="AE3845:AE3908" si="791">COUNTIF(AD3845,AD:AD)</f>
        <v>1</v>
      </c>
    </row>
    <row r="3846" spans="1:31" x14ac:dyDescent="0.25">
      <c r="A3846" s="436" t="str">
        <f t="shared" si="781"/>
        <v>DC2CT32-DC-57</v>
      </c>
      <c r="B3846" s="436">
        <f>COUNTIF(AC$4:AC3846,AC3846)</f>
        <v>57</v>
      </c>
      <c r="C3846" s="436" t="str">
        <f t="shared" si="782"/>
        <v>DC2CT32-DC</v>
      </c>
      <c r="D3846" s="436">
        <f>VLOOKUP(C3846,'LICH THI'!C:AA,12,0)</f>
        <v>81</v>
      </c>
      <c r="E3846" s="436">
        <f>VLOOKUP(C3846,'LICH THI'!C:AA,13,0)</f>
        <v>45</v>
      </c>
      <c r="F3846" s="436">
        <f t="shared" ref="F3846:F3909" si="792">IF(G3846="","",IF(G3846=H3846,D3846-(H3846-1)*E3846,E3846))</f>
        <v>36</v>
      </c>
      <c r="G3846" s="436">
        <f>VLOOKUP(C3846,'LICH THI'!C:AA,14,0)</f>
        <v>2</v>
      </c>
      <c r="H3846" s="436">
        <f t="shared" si="783"/>
        <v>2</v>
      </c>
      <c r="I3846" s="436" t="str">
        <f t="shared" si="784"/>
        <v>Phạm Trường Sơn</v>
      </c>
      <c r="J3846" s="436"/>
      <c r="K3846" s="436">
        <f t="shared" si="785"/>
        <v>1</v>
      </c>
      <c r="L3846" s="436" t="str">
        <f t="shared" si="786"/>
        <v>DC2CT32-DC-1</v>
      </c>
      <c r="M3846" s="436">
        <f t="shared" si="787"/>
        <v>32</v>
      </c>
      <c r="N3846" s="437">
        <f t="shared" ref="N3846:N3909" si="793">IF(F3846=0,"",(K3846-1)*$N$2+1+MOD(B3846-M3846,F3846))</f>
        <v>26</v>
      </c>
      <c r="O3846" s="437"/>
      <c r="P3846" s="430" t="str">
        <f t="shared" si="788"/>
        <v/>
      </c>
      <c r="U3846" s="177">
        <v>31</v>
      </c>
      <c r="V3846" s="177" t="s">
        <v>2724</v>
      </c>
      <c r="W3846" s="177" t="s">
        <v>5373</v>
      </c>
      <c r="X3846" s="177" t="s">
        <v>2688</v>
      </c>
      <c r="Y3846" s="177" t="s">
        <v>5374</v>
      </c>
      <c r="Z3846" s="177" t="s">
        <v>5364</v>
      </c>
      <c r="AA3846" s="525" t="s">
        <v>5354</v>
      </c>
      <c r="AB3846" s="399" t="str">
        <f t="shared" si="789"/>
        <v>DC2CT32</v>
      </c>
      <c r="AC3846" s="399" t="str">
        <f t="shared" si="790"/>
        <v>DC2CT32-DC</v>
      </c>
      <c r="AD3846" t="str">
        <f>Y3846&amp;"-"&amp;VLOOKUP(AC3846,'LICH THI'!C:AA,9,0)</f>
        <v>64DCCA3069-42479</v>
      </c>
      <c r="AE3846">
        <f t="shared" si="791"/>
        <v>1</v>
      </c>
    </row>
    <row r="3847" spans="1:31" x14ac:dyDescent="0.25">
      <c r="A3847" s="436" t="str">
        <f t="shared" si="781"/>
        <v>DC2CT32-DC-58</v>
      </c>
      <c r="B3847" s="436">
        <f>COUNTIF(AC$4:AC3847,AC3847)</f>
        <v>58</v>
      </c>
      <c r="C3847" s="436" t="str">
        <f t="shared" si="782"/>
        <v>DC2CT32-DC</v>
      </c>
      <c r="D3847" s="436">
        <f>VLOOKUP(C3847,'LICH THI'!C:AA,12,0)</f>
        <v>81</v>
      </c>
      <c r="E3847" s="436">
        <f>VLOOKUP(C3847,'LICH THI'!C:AA,13,0)</f>
        <v>45</v>
      </c>
      <c r="F3847" s="436">
        <f t="shared" si="792"/>
        <v>36</v>
      </c>
      <c r="G3847" s="436">
        <f>VLOOKUP(C3847,'LICH THI'!C:AA,14,0)</f>
        <v>2</v>
      </c>
      <c r="H3847" s="436">
        <f t="shared" si="783"/>
        <v>2</v>
      </c>
      <c r="I3847" s="436" t="str">
        <f t="shared" si="784"/>
        <v>Vi Văn Sơn</v>
      </c>
      <c r="J3847" s="436"/>
      <c r="K3847" s="436">
        <f t="shared" si="785"/>
        <v>1</v>
      </c>
      <c r="L3847" s="436" t="str">
        <f t="shared" si="786"/>
        <v>DC2CT32-DC-1</v>
      </c>
      <c r="M3847" s="436">
        <f t="shared" si="787"/>
        <v>32</v>
      </c>
      <c r="N3847" s="437">
        <f t="shared" si="793"/>
        <v>27</v>
      </c>
      <c r="O3847" s="437"/>
      <c r="P3847" s="430" t="str">
        <f t="shared" si="788"/>
        <v/>
      </c>
      <c r="U3847" s="177">
        <v>60</v>
      </c>
      <c r="V3847" s="177" t="s">
        <v>2897</v>
      </c>
      <c r="W3847" s="177" t="s">
        <v>3747</v>
      </c>
      <c r="X3847" s="177" t="s">
        <v>2688</v>
      </c>
      <c r="Y3847" s="177" t="s">
        <v>3748</v>
      </c>
      <c r="Z3847" s="177" t="s">
        <v>5364</v>
      </c>
      <c r="AA3847" s="525" t="s">
        <v>3749</v>
      </c>
      <c r="AB3847" s="399" t="str">
        <f t="shared" si="789"/>
        <v>DC2CT32</v>
      </c>
      <c r="AC3847" s="399" t="str">
        <f t="shared" si="790"/>
        <v>DC2CT32-DC</v>
      </c>
      <c r="AD3847" t="str">
        <f>Y3847&amp;"-"&amp;VLOOKUP(AC3847,'LICH THI'!C:AA,9,0)</f>
        <v>64DCDB3029-42479</v>
      </c>
      <c r="AE3847">
        <f t="shared" si="791"/>
        <v>1</v>
      </c>
    </row>
    <row r="3848" spans="1:31" x14ac:dyDescent="0.25">
      <c r="A3848" s="436" t="str">
        <f t="shared" si="781"/>
        <v>DC2CT32-DC-59</v>
      </c>
      <c r="B3848" s="436">
        <f>COUNTIF(AC$4:AC3848,AC3848)</f>
        <v>59</v>
      </c>
      <c r="C3848" s="436" t="str">
        <f t="shared" si="782"/>
        <v>DC2CT32-DC</v>
      </c>
      <c r="D3848" s="436">
        <f>VLOOKUP(C3848,'LICH THI'!C:AA,12,0)</f>
        <v>81</v>
      </c>
      <c r="E3848" s="436">
        <f>VLOOKUP(C3848,'LICH THI'!C:AA,13,0)</f>
        <v>45</v>
      </c>
      <c r="F3848" s="436">
        <f t="shared" si="792"/>
        <v>36</v>
      </c>
      <c r="G3848" s="436">
        <f>VLOOKUP(C3848,'LICH THI'!C:AA,14,0)</f>
        <v>2</v>
      </c>
      <c r="H3848" s="436">
        <f t="shared" si="783"/>
        <v>2</v>
      </c>
      <c r="I3848" s="436" t="str">
        <f t="shared" si="784"/>
        <v>Đỗ Văn Tài</v>
      </c>
      <c r="J3848" s="436"/>
      <c r="K3848" s="436">
        <f t="shared" si="785"/>
        <v>1</v>
      </c>
      <c r="L3848" s="436" t="str">
        <f t="shared" si="786"/>
        <v>DC2CT32-DC-1</v>
      </c>
      <c r="M3848" s="436">
        <f t="shared" si="787"/>
        <v>32</v>
      </c>
      <c r="N3848" s="437">
        <f t="shared" si="793"/>
        <v>28</v>
      </c>
      <c r="O3848" s="437"/>
      <c r="P3848" s="430" t="str">
        <f t="shared" si="788"/>
        <v/>
      </c>
      <c r="U3848" s="177">
        <v>13</v>
      </c>
      <c r="V3848" s="177" t="s">
        <v>2603</v>
      </c>
      <c r="W3848" s="177" t="s">
        <v>3663</v>
      </c>
      <c r="X3848" s="177" t="s">
        <v>3043</v>
      </c>
      <c r="Y3848" s="177" t="s">
        <v>5168</v>
      </c>
      <c r="Z3848" s="177" t="s">
        <v>5364</v>
      </c>
      <c r="AA3848" s="525" t="s">
        <v>4939</v>
      </c>
      <c r="AB3848" s="399" t="str">
        <f t="shared" si="789"/>
        <v>DC2CT32</v>
      </c>
      <c r="AC3848" s="399" t="str">
        <f t="shared" si="790"/>
        <v>DC2CT32-DC</v>
      </c>
      <c r="AD3848" t="str">
        <f>Y3848&amp;"-"&amp;VLOOKUP(AC3848,'LICH THI'!C:AA,9,0)</f>
        <v>62DCCD3090-42479</v>
      </c>
      <c r="AE3848">
        <f t="shared" si="791"/>
        <v>1</v>
      </c>
    </row>
    <row r="3849" spans="1:31" x14ac:dyDescent="0.25">
      <c r="A3849" s="436" t="str">
        <f t="shared" si="781"/>
        <v>DC2CT32-DC-60</v>
      </c>
      <c r="B3849" s="436">
        <f>COUNTIF(AC$4:AC3849,AC3849)</f>
        <v>60</v>
      </c>
      <c r="C3849" s="436" t="str">
        <f t="shared" si="782"/>
        <v>DC2CT32-DC</v>
      </c>
      <c r="D3849" s="436">
        <f>VLOOKUP(C3849,'LICH THI'!C:AA,12,0)</f>
        <v>81</v>
      </c>
      <c r="E3849" s="436">
        <f>VLOOKUP(C3849,'LICH THI'!C:AA,13,0)</f>
        <v>45</v>
      </c>
      <c r="F3849" s="436">
        <f t="shared" si="792"/>
        <v>36</v>
      </c>
      <c r="G3849" s="436">
        <f>VLOOKUP(C3849,'LICH THI'!C:AA,14,0)</f>
        <v>2</v>
      </c>
      <c r="H3849" s="436">
        <f t="shared" si="783"/>
        <v>2</v>
      </c>
      <c r="I3849" s="436" t="str">
        <f t="shared" si="784"/>
        <v>Lương Thị Tam</v>
      </c>
      <c r="J3849" s="436"/>
      <c r="K3849" s="436">
        <f t="shared" si="785"/>
        <v>1</v>
      </c>
      <c r="L3849" s="436" t="str">
        <f t="shared" si="786"/>
        <v>DC2CT32-DC-1</v>
      </c>
      <c r="M3849" s="436">
        <f t="shared" si="787"/>
        <v>32</v>
      </c>
      <c r="N3849" s="437">
        <f t="shared" si="793"/>
        <v>29</v>
      </c>
      <c r="O3849" s="437"/>
      <c r="P3849" s="430" t="str">
        <f t="shared" si="788"/>
        <v/>
      </c>
      <c r="U3849" s="177">
        <v>61</v>
      </c>
      <c r="V3849" s="177" t="s">
        <v>2897</v>
      </c>
      <c r="W3849" s="177" t="s">
        <v>4485</v>
      </c>
      <c r="X3849" s="177" t="s">
        <v>5217</v>
      </c>
      <c r="Y3849" s="177" t="s">
        <v>5218</v>
      </c>
      <c r="Z3849" s="177" t="s">
        <v>5364</v>
      </c>
      <c r="AA3849" s="525" t="s">
        <v>2998</v>
      </c>
      <c r="AB3849" s="399" t="str">
        <f t="shared" si="789"/>
        <v>DC2CT32</v>
      </c>
      <c r="AC3849" s="399" t="str">
        <f t="shared" si="790"/>
        <v>DC2CT32-DC</v>
      </c>
      <c r="AD3849" t="str">
        <f>Y3849&amp;"-"&amp;VLOOKUP(AC3849,'LICH THI'!C:AA,9,0)</f>
        <v>64DCDB3023-42479</v>
      </c>
      <c r="AE3849">
        <f t="shared" si="791"/>
        <v>1</v>
      </c>
    </row>
    <row r="3850" spans="1:31" x14ac:dyDescent="0.25">
      <c r="A3850" s="436" t="str">
        <f t="shared" si="781"/>
        <v>DC2CT32-DC-61</v>
      </c>
      <c r="B3850" s="436">
        <f>COUNTIF(AC$4:AC3850,AC3850)</f>
        <v>61</v>
      </c>
      <c r="C3850" s="436" t="str">
        <f t="shared" si="782"/>
        <v>DC2CT32-DC</v>
      </c>
      <c r="D3850" s="436">
        <f>VLOOKUP(C3850,'LICH THI'!C:AA,12,0)</f>
        <v>81</v>
      </c>
      <c r="E3850" s="436">
        <f>VLOOKUP(C3850,'LICH THI'!C:AA,13,0)</f>
        <v>45</v>
      </c>
      <c r="F3850" s="436">
        <f t="shared" si="792"/>
        <v>36</v>
      </c>
      <c r="G3850" s="436">
        <f>VLOOKUP(C3850,'LICH THI'!C:AA,14,0)</f>
        <v>2</v>
      </c>
      <c r="H3850" s="436">
        <f t="shared" si="783"/>
        <v>2</v>
      </c>
      <c r="I3850" s="436" t="str">
        <f t="shared" si="784"/>
        <v>Phan Văn Tiến</v>
      </c>
      <c r="J3850" s="436"/>
      <c r="K3850" s="436">
        <f t="shared" si="785"/>
        <v>1</v>
      </c>
      <c r="L3850" s="436" t="str">
        <f t="shared" si="786"/>
        <v>DC2CT32-DC-1</v>
      </c>
      <c r="M3850" s="436">
        <f t="shared" si="787"/>
        <v>32</v>
      </c>
      <c r="N3850" s="437">
        <f t="shared" si="793"/>
        <v>30</v>
      </c>
      <c r="O3850" s="437"/>
      <c r="P3850" s="430" t="str">
        <f t="shared" si="788"/>
        <v/>
      </c>
      <c r="U3850" s="177">
        <v>34</v>
      </c>
      <c r="V3850" s="177" t="s">
        <v>2724</v>
      </c>
      <c r="W3850" s="177" t="s">
        <v>3197</v>
      </c>
      <c r="X3850" s="177" t="s">
        <v>2992</v>
      </c>
      <c r="Y3850" s="177" t="s">
        <v>5260</v>
      </c>
      <c r="Z3850" s="177" t="s">
        <v>5364</v>
      </c>
      <c r="AA3850" s="525" t="s">
        <v>5261</v>
      </c>
      <c r="AB3850" s="399" t="str">
        <f t="shared" si="789"/>
        <v>DC2CT32</v>
      </c>
      <c r="AC3850" s="399" t="str">
        <f t="shared" si="790"/>
        <v>DC2CT32-DC</v>
      </c>
      <c r="AD3850" t="str">
        <f>Y3850&amp;"-"&amp;VLOOKUP(AC3850,'LICH THI'!C:AA,9,0)</f>
        <v>64DCCA3024-42479</v>
      </c>
      <c r="AE3850">
        <f t="shared" si="791"/>
        <v>1</v>
      </c>
    </row>
    <row r="3851" spans="1:31" x14ac:dyDescent="0.25">
      <c r="A3851" s="436" t="str">
        <f t="shared" si="781"/>
        <v>DC2CT32-DC-62</v>
      </c>
      <c r="B3851" s="436">
        <f>COUNTIF(AC$4:AC3851,AC3851)</f>
        <v>62</v>
      </c>
      <c r="C3851" s="436" t="str">
        <f t="shared" si="782"/>
        <v>DC2CT32-DC</v>
      </c>
      <c r="D3851" s="436">
        <f>VLOOKUP(C3851,'LICH THI'!C:AA,12,0)</f>
        <v>81</v>
      </c>
      <c r="E3851" s="436">
        <f>VLOOKUP(C3851,'LICH THI'!C:AA,13,0)</f>
        <v>45</v>
      </c>
      <c r="F3851" s="436">
        <f t="shared" si="792"/>
        <v>36</v>
      </c>
      <c r="G3851" s="436">
        <f>VLOOKUP(C3851,'LICH THI'!C:AA,14,0)</f>
        <v>2</v>
      </c>
      <c r="H3851" s="436">
        <f t="shared" si="783"/>
        <v>2</v>
      </c>
      <c r="I3851" s="436" t="str">
        <f t="shared" si="784"/>
        <v>Đặng Quốc Toàn</v>
      </c>
      <c r="J3851" s="436"/>
      <c r="K3851" s="436">
        <f t="shared" si="785"/>
        <v>1</v>
      </c>
      <c r="L3851" s="436" t="str">
        <f t="shared" si="786"/>
        <v>DC2CT32-DC-1</v>
      </c>
      <c r="M3851" s="436">
        <f t="shared" si="787"/>
        <v>32</v>
      </c>
      <c r="N3851" s="437">
        <f t="shared" si="793"/>
        <v>31</v>
      </c>
      <c r="O3851" s="437"/>
      <c r="P3851" s="430" t="str">
        <f t="shared" si="788"/>
        <v/>
      </c>
      <c r="U3851" s="177">
        <v>4</v>
      </c>
      <c r="V3851" s="177" t="s">
        <v>3102</v>
      </c>
      <c r="W3851" s="177" t="s">
        <v>3666</v>
      </c>
      <c r="X3851" s="177" t="s">
        <v>2818</v>
      </c>
      <c r="Y3851" s="177" t="s">
        <v>3667</v>
      </c>
      <c r="Z3851" s="177" t="s">
        <v>5364</v>
      </c>
      <c r="AA3851" s="525" t="s">
        <v>3668</v>
      </c>
      <c r="AB3851" s="399" t="str">
        <f t="shared" si="789"/>
        <v>DC2CT32</v>
      </c>
      <c r="AC3851" s="399" t="str">
        <f t="shared" si="790"/>
        <v>DC2CT32-DC</v>
      </c>
      <c r="AD3851" t="str">
        <f>Y3851&amp;"-"&amp;VLOOKUP(AC3851,'LICH THI'!C:AA,9,0)</f>
        <v>62DCCD3110-42479</v>
      </c>
      <c r="AE3851">
        <f t="shared" si="791"/>
        <v>1</v>
      </c>
    </row>
    <row r="3852" spans="1:31" x14ac:dyDescent="0.25">
      <c r="A3852" s="436" t="str">
        <f t="shared" si="781"/>
        <v>DC2CT32-DC-63</v>
      </c>
      <c r="B3852" s="436">
        <f>COUNTIF(AC$4:AC3852,AC3852)</f>
        <v>63</v>
      </c>
      <c r="C3852" s="436" t="str">
        <f t="shared" si="782"/>
        <v>DC2CT32-DC</v>
      </c>
      <c r="D3852" s="436">
        <f>VLOOKUP(C3852,'LICH THI'!C:AA,12,0)</f>
        <v>81</v>
      </c>
      <c r="E3852" s="436">
        <f>VLOOKUP(C3852,'LICH THI'!C:AA,13,0)</f>
        <v>45</v>
      </c>
      <c r="F3852" s="436">
        <f t="shared" si="792"/>
        <v>36</v>
      </c>
      <c r="G3852" s="436">
        <f>VLOOKUP(C3852,'LICH THI'!C:AA,14,0)</f>
        <v>2</v>
      </c>
      <c r="H3852" s="436">
        <f t="shared" si="783"/>
        <v>2</v>
      </c>
      <c r="I3852" s="436" t="str">
        <f t="shared" si="784"/>
        <v>Đinh Đức Toàn</v>
      </c>
      <c r="J3852" s="436"/>
      <c r="K3852" s="436">
        <f t="shared" si="785"/>
        <v>1</v>
      </c>
      <c r="L3852" s="436" t="str">
        <f t="shared" si="786"/>
        <v>DC2CT32-DC-1</v>
      </c>
      <c r="M3852" s="436">
        <f t="shared" si="787"/>
        <v>32</v>
      </c>
      <c r="N3852" s="437">
        <f t="shared" si="793"/>
        <v>32</v>
      </c>
      <c r="O3852" s="437"/>
      <c r="P3852" s="430" t="str">
        <f t="shared" si="788"/>
        <v/>
      </c>
      <c r="U3852" s="177">
        <v>46</v>
      </c>
      <c r="V3852" s="177" t="s">
        <v>2790</v>
      </c>
      <c r="W3852" s="177" t="s">
        <v>2817</v>
      </c>
      <c r="X3852" s="177" t="s">
        <v>2818</v>
      </c>
      <c r="Y3852" s="177" t="s">
        <v>2819</v>
      </c>
      <c r="Z3852" s="177" t="s">
        <v>5364</v>
      </c>
      <c r="AA3852" s="525" t="s">
        <v>2820</v>
      </c>
      <c r="AB3852" s="399" t="str">
        <f t="shared" si="789"/>
        <v>DC2CT32</v>
      </c>
      <c r="AC3852" s="399" t="str">
        <f t="shared" si="790"/>
        <v>DC2CT32-DC</v>
      </c>
      <c r="AD3852" t="str">
        <f>Y3852&amp;"-"&amp;VLOOKUP(AC3852,'LICH THI'!C:AA,9,0)</f>
        <v>64DCCD1004-42479</v>
      </c>
      <c r="AE3852">
        <f t="shared" si="791"/>
        <v>1</v>
      </c>
    </row>
    <row r="3853" spans="1:31" x14ac:dyDescent="0.25">
      <c r="A3853" s="436" t="str">
        <f t="shared" si="781"/>
        <v>DC2CT32-DC-64</v>
      </c>
      <c r="B3853" s="436">
        <f>COUNTIF(AC$4:AC3853,AC3853)</f>
        <v>64</v>
      </c>
      <c r="C3853" s="436" t="str">
        <f t="shared" si="782"/>
        <v>DC2CT32-DC</v>
      </c>
      <c r="D3853" s="436">
        <f>VLOOKUP(C3853,'LICH THI'!C:AA,12,0)</f>
        <v>81</v>
      </c>
      <c r="E3853" s="436">
        <f>VLOOKUP(C3853,'LICH THI'!C:AA,13,0)</f>
        <v>45</v>
      </c>
      <c r="F3853" s="436">
        <f t="shared" si="792"/>
        <v>36</v>
      </c>
      <c r="G3853" s="436">
        <f>VLOOKUP(C3853,'LICH THI'!C:AA,14,0)</f>
        <v>2</v>
      </c>
      <c r="H3853" s="436">
        <f t="shared" si="783"/>
        <v>2</v>
      </c>
      <c r="I3853" s="436" t="str">
        <f t="shared" si="784"/>
        <v>Nguyễn Ngọc Tô</v>
      </c>
      <c r="J3853" s="436"/>
      <c r="K3853" s="436">
        <f t="shared" si="785"/>
        <v>1</v>
      </c>
      <c r="L3853" s="436" t="str">
        <f t="shared" si="786"/>
        <v>DC2CT32-DC-1</v>
      </c>
      <c r="M3853" s="436">
        <f t="shared" si="787"/>
        <v>32</v>
      </c>
      <c r="N3853" s="437">
        <f t="shared" si="793"/>
        <v>33</v>
      </c>
      <c r="O3853" s="437"/>
      <c r="P3853" s="430" t="str">
        <f t="shared" si="788"/>
        <v/>
      </c>
      <c r="U3853" s="177">
        <v>35</v>
      </c>
      <c r="V3853" s="177" t="s">
        <v>2724</v>
      </c>
      <c r="W3853" s="177" t="s">
        <v>2783</v>
      </c>
      <c r="X3853" s="177" t="s">
        <v>2784</v>
      </c>
      <c r="Y3853" s="177" t="s">
        <v>2785</v>
      </c>
      <c r="Z3853" s="177" t="s">
        <v>5364</v>
      </c>
      <c r="AA3853" s="525" t="s">
        <v>2786</v>
      </c>
      <c r="AB3853" s="399" t="str">
        <f t="shared" si="789"/>
        <v>DC2CT32</v>
      </c>
      <c r="AC3853" s="399" t="str">
        <f t="shared" si="790"/>
        <v>DC2CT32-DC</v>
      </c>
      <c r="AD3853" t="str">
        <f>Y3853&amp;"-"&amp;VLOOKUP(AC3853,'LICH THI'!C:AA,9,0)</f>
        <v>64DCCA3031-42479</v>
      </c>
      <c r="AE3853">
        <f t="shared" si="791"/>
        <v>1</v>
      </c>
    </row>
    <row r="3854" spans="1:31" x14ac:dyDescent="0.25">
      <c r="A3854" s="436" t="str">
        <f t="shared" si="781"/>
        <v>DC2CT32-DC-65</v>
      </c>
      <c r="B3854" s="436">
        <f>COUNTIF(AC$4:AC3854,AC3854)</f>
        <v>65</v>
      </c>
      <c r="C3854" s="436" t="str">
        <f t="shared" si="782"/>
        <v>DC2CT32-DC</v>
      </c>
      <c r="D3854" s="436">
        <f>VLOOKUP(C3854,'LICH THI'!C:AA,12,0)</f>
        <v>81</v>
      </c>
      <c r="E3854" s="436">
        <f>VLOOKUP(C3854,'LICH THI'!C:AA,13,0)</f>
        <v>45</v>
      </c>
      <c r="F3854" s="436">
        <f t="shared" si="792"/>
        <v>36</v>
      </c>
      <c r="G3854" s="436">
        <f>VLOOKUP(C3854,'LICH THI'!C:AA,14,0)</f>
        <v>2</v>
      </c>
      <c r="H3854" s="436">
        <f t="shared" si="783"/>
        <v>2</v>
      </c>
      <c r="I3854" s="436" t="str">
        <f t="shared" si="784"/>
        <v>Nguyễn Năng Tới</v>
      </c>
      <c r="J3854" s="436"/>
      <c r="K3854" s="436">
        <f t="shared" si="785"/>
        <v>1</v>
      </c>
      <c r="L3854" s="436" t="str">
        <f t="shared" si="786"/>
        <v>DC2CT32-DC-1</v>
      </c>
      <c r="M3854" s="436">
        <f t="shared" si="787"/>
        <v>32</v>
      </c>
      <c r="N3854" s="437">
        <f t="shared" si="793"/>
        <v>34</v>
      </c>
      <c r="O3854" s="437"/>
      <c r="P3854" s="430" t="str">
        <f t="shared" si="788"/>
        <v/>
      </c>
      <c r="U3854" s="177">
        <v>19</v>
      </c>
      <c r="V3854" s="177" t="s">
        <v>3229</v>
      </c>
      <c r="W3854" s="177" t="s">
        <v>5369</v>
      </c>
      <c r="X3854" s="177" t="s">
        <v>5370</v>
      </c>
      <c r="Y3854" s="177" t="s">
        <v>5371</v>
      </c>
      <c r="Z3854" s="177" t="s">
        <v>5364</v>
      </c>
      <c r="AA3854" s="525" t="s">
        <v>5372</v>
      </c>
      <c r="AB3854" s="399" t="str">
        <f t="shared" si="789"/>
        <v>DC2CT32</v>
      </c>
      <c r="AC3854" s="399" t="str">
        <f t="shared" si="790"/>
        <v>DC2CT32-DC</v>
      </c>
      <c r="AD3854" t="str">
        <f>Y3854&amp;"-"&amp;VLOOKUP(AC3854,'LICH THI'!C:AA,9,0)</f>
        <v>63DCDB3069-42479</v>
      </c>
      <c r="AE3854">
        <f t="shared" si="791"/>
        <v>1</v>
      </c>
    </row>
    <row r="3855" spans="1:31" x14ac:dyDescent="0.25">
      <c r="A3855" s="436" t="str">
        <f t="shared" si="781"/>
        <v>DC2CT32-DC-66</v>
      </c>
      <c r="B3855" s="436">
        <f>COUNTIF(AC$4:AC3855,AC3855)</f>
        <v>66</v>
      </c>
      <c r="C3855" s="436" t="str">
        <f t="shared" si="782"/>
        <v>DC2CT32-DC</v>
      </c>
      <c r="D3855" s="436">
        <f>VLOOKUP(C3855,'LICH THI'!C:AA,12,0)</f>
        <v>81</v>
      </c>
      <c r="E3855" s="436">
        <f>VLOOKUP(C3855,'LICH THI'!C:AA,13,0)</f>
        <v>45</v>
      </c>
      <c r="F3855" s="436">
        <f t="shared" si="792"/>
        <v>36</v>
      </c>
      <c r="G3855" s="436">
        <f>VLOOKUP(C3855,'LICH THI'!C:AA,14,0)</f>
        <v>2</v>
      </c>
      <c r="H3855" s="436">
        <f t="shared" si="783"/>
        <v>2</v>
      </c>
      <c r="I3855" s="436" t="str">
        <f t="shared" si="784"/>
        <v>Vũ Ngọc Tú</v>
      </c>
      <c r="J3855" s="436"/>
      <c r="K3855" s="436">
        <f t="shared" si="785"/>
        <v>1</v>
      </c>
      <c r="L3855" s="436" t="str">
        <f t="shared" si="786"/>
        <v>DC2CT32-DC-1</v>
      </c>
      <c r="M3855" s="436">
        <f t="shared" si="787"/>
        <v>32</v>
      </c>
      <c r="N3855" s="437">
        <f t="shared" si="793"/>
        <v>35</v>
      </c>
      <c r="O3855" s="437"/>
      <c r="P3855" s="430" t="str">
        <f t="shared" si="788"/>
        <v/>
      </c>
      <c r="U3855" s="177">
        <v>5</v>
      </c>
      <c r="V3855" s="177" t="s">
        <v>3102</v>
      </c>
      <c r="W3855" s="177" t="s">
        <v>4113</v>
      </c>
      <c r="X3855" s="177" t="s">
        <v>2697</v>
      </c>
      <c r="Y3855" s="177" t="s">
        <v>4114</v>
      </c>
      <c r="Z3855" s="177" t="s">
        <v>5364</v>
      </c>
      <c r="AA3855" s="525" t="s">
        <v>4115</v>
      </c>
      <c r="AB3855" s="399" t="str">
        <f t="shared" si="789"/>
        <v>DC2CT32</v>
      </c>
      <c r="AC3855" s="399" t="str">
        <f t="shared" si="790"/>
        <v>DC2CT32-DC</v>
      </c>
      <c r="AD3855" t="str">
        <f>Y3855&amp;"-"&amp;VLOOKUP(AC3855,'LICH THI'!C:AA,9,0)</f>
        <v>62DCCD3122-42479</v>
      </c>
      <c r="AE3855">
        <f t="shared" si="791"/>
        <v>1</v>
      </c>
    </row>
    <row r="3856" spans="1:31" x14ac:dyDescent="0.25">
      <c r="A3856" s="436" t="str">
        <f t="shared" si="781"/>
        <v>DC2CT32-DC-67</v>
      </c>
      <c r="B3856" s="436">
        <f>COUNTIF(AC$4:AC3856,AC3856)</f>
        <v>67</v>
      </c>
      <c r="C3856" s="436" t="str">
        <f t="shared" si="782"/>
        <v>DC2CT32-DC</v>
      </c>
      <c r="D3856" s="436">
        <f>VLOOKUP(C3856,'LICH THI'!C:AA,12,0)</f>
        <v>81</v>
      </c>
      <c r="E3856" s="436">
        <f>VLOOKUP(C3856,'LICH THI'!C:AA,13,0)</f>
        <v>45</v>
      </c>
      <c r="F3856" s="436">
        <f t="shared" si="792"/>
        <v>36</v>
      </c>
      <c r="G3856" s="436">
        <f>VLOOKUP(C3856,'LICH THI'!C:AA,14,0)</f>
        <v>2</v>
      </c>
      <c r="H3856" s="436">
        <f t="shared" si="783"/>
        <v>2</v>
      </c>
      <c r="I3856" s="436" t="str">
        <f t="shared" si="784"/>
        <v>Nguyễn Minh Tuấn</v>
      </c>
      <c r="J3856" s="436"/>
      <c r="K3856" s="436">
        <f t="shared" si="785"/>
        <v>1</v>
      </c>
      <c r="L3856" s="436" t="str">
        <f t="shared" si="786"/>
        <v>DC2CT32-DC-1</v>
      </c>
      <c r="M3856" s="436">
        <f t="shared" si="787"/>
        <v>32</v>
      </c>
      <c r="N3856" s="437">
        <f t="shared" si="793"/>
        <v>36</v>
      </c>
      <c r="O3856" s="437"/>
      <c r="P3856" s="430" t="str">
        <f t="shared" si="788"/>
        <v/>
      </c>
      <c r="U3856" s="177">
        <v>6</v>
      </c>
      <c r="V3856" s="177" t="s">
        <v>3102</v>
      </c>
      <c r="W3856" s="177" t="s">
        <v>2708</v>
      </c>
      <c r="X3856" s="177" t="s">
        <v>2721</v>
      </c>
      <c r="Y3856" s="177" t="s">
        <v>5244</v>
      </c>
      <c r="Z3856" s="177" t="s">
        <v>5364</v>
      </c>
      <c r="AA3856" s="525" t="s">
        <v>5245</v>
      </c>
      <c r="AB3856" s="399" t="str">
        <f t="shared" si="789"/>
        <v>DC2CT32</v>
      </c>
      <c r="AC3856" s="399" t="str">
        <f t="shared" si="790"/>
        <v>DC2CT32-DC</v>
      </c>
      <c r="AD3856" t="str">
        <f>Y3856&amp;"-"&amp;VLOOKUP(AC3856,'LICH THI'!C:AA,9,0)</f>
        <v>62DCCD3124-42479</v>
      </c>
      <c r="AE3856">
        <f t="shared" si="791"/>
        <v>1</v>
      </c>
    </row>
    <row r="3857" spans="1:31" x14ac:dyDescent="0.25">
      <c r="A3857" s="436" t="str">
        <f t="shared" si="781"/>
        <v>DC2CT32-DC-68</v>
      </c>
      <c r="B3857" s="436">
        <f>COUNTIF(AC$4:AC3857,AC3857)</f>
        <v>68</v>
      </c>
      <c r="C3857" s="436" t="str">
        <f t="shared" si="782"/>
        <v>DC2CT32-DC</v>
      </c>
      <c r="D3857" s="436">
        <f>VLOOKUP(C3857,'LICH THI'!C:AA,12,0)</f>
        <v>81</v>
      </c>
      <c r="E3857" s="436">
        <f>VLOOKUP(C3857,'LICH THI'!C:AA,13,0)</f>
        <v>45</v>
      </c>
      <c r="F3857" s="436">
        <f t="shared" si="792"/>
        <v>36</v>
      </c>
      <c r="G3857" s="436">
        <f>VLOOKUP(C3857,'LICH THI'!C:AA,14,0)</f>
        <v>2</v>
      </c>
      <c r="H3857" s="436">
        <f t="shared" si="783"/>
        <v>2</v>
      </c>
      <c r="I3857" s="436" t="str">
        <f t="shared" si="784"/>
        <v>Nguyễn Văn Tuấn</v>
      </c>
      <c r="J3857" s="436"/>
      <c r="K3857" s="436">
        <f t="shared" si="785"/>
        <v>1</v>
      </c>
      <c r="L3857" s="436" t="str">
        <f t="shared" si="786"/>
        <v>DC2CT32-DC-1</v>
      </c>
      <c r="M3857" s="436">
        <f t="shared" si="787"/>
        <v>32</v>
      </c>
      <c r="N3857" s="437">
        <f t="shared" si="793"/>
        <v>1</v>
      </c>
      <c r="O3857" s="437"/>
      <c r="P3857" s="430" t="str">
        <f t="shared" si="788"/>
        <v/>
      </c>
      <c r="U3857" s="177">
        <v>7</v>
      </c>
      <c r="V3857" s="177" t="s">
        <v>3102</v>
      </c>
      <c r="W3857" s="177" t="s">
        <v>2741</v>
      </c>
      <c r="X3857" s="177" t="s">
        <v>2721</v>
      </c>
      <c r="Y3857" s="177" t="s">
        <v>5365</v>
      </c>
      <c r="Z3857" s="177" t="s">
        <v>5364</v>
      </c>
      <c r="AA3857" s="525" t="s">
        <v>5366</v>
      </c>
      <c r="AB3857" s="399" t="str">
        <f t="shared" si="789"/>
        <v>DC2CT32</v>
      </c>
      <c r="AC3857" s="399" t="str">
        <f t="shared" si="790"/>
        <v>DC2CT32-DC</v>
      </c>
      <c r="AD3857" t="str">
        <f>Y3857&amp;"-"&amp;VLOOKUP(AC3857,'LICH THI'!C:AA,9,0)</f>
        <v>62DCCD3127-42479</v>
      </c>
      <c r="AE3857">
        <f t="shared" si="791"/>
        <v>1</v>
      </c>
    </row>
    <row r="3858" spans="1:31" x14ac:dyDescent="0.25">
      <c r="A3858" s="436" t="str">
        <f t="shared" si="781"/>
        <v>DC2CT32-DC-69</v>
      </c>
      <c r="B3858" s="436">
        <f>COUNTIF(AC$4:AC3858,AC3858)</f>
        <v>69</v>
      </c>
      <c r="C3858" s="436" t="str">
        <f t="shared" si="782"/>
        <v>DC2CT32-DC</v>
      </c>
      <c r="D3858" s="436">
        <f>VLOOKUP(C3858,'LICH THI'!C:AA,12,0)</f>
        <v>81</v>
      </c>
      <c r="E3858" s="436">
        <f>VLOOKUP(C3858,'LICH THI'!C:AA,13,0)</f>
        <v>45</v>
      </c>
      <c r="F3858" s="436">
        <f t="shared" si="792"/>
        <v>36</v>
      </c>
      <c r="G3858" s="436">
        <f>VLOOKUP(C3858,'LICH THI'!C:AA,14,0)</f>
        <v>2</v>
      </c>
      <c r="H3858" s="436">
        <f t="shared" si="783"/>
        <v>2</v>
      </c>
      <c r="I3858" s="436" t="str">
        <f t="shared" si="784"/>
        <v>Nguyễn Đức Tuệ</v>
      </c>
      <c r="J3858" s="436"/>
      <c r="K3858" s="436">
        <f t="shared" si="785"/>
        <v>1</v>
      </c>
      <c r="L3858" s="436" t="str">
        <f t="shared" si="786"/>
        <v>DC2CT32-DC-1</v>
      </c>
      <c r="M3858" s="436">
        <f t="shared" si="787"/>
        <v>32</v>
      </c>
      <c r="N3858" s="437">
        <f t="shared" si="793"/>
        <v>2</v>
      </c>
      <c r="O3858" s="437"/>
      <c r="P3858" s="430" t="str">
        <f t="shared" si="788"/>
        <v/>
      </c>
      <c r="U3858" s="177">
        <v>75</v>
      </c>
      <c r="V3858" s="177" t="s">
        <v>3209</v>
      </c>
      <c r="W3858" s="177" t="s">
        <v>3103</v>
      </c>
      <c r="X3858" s="177" t="s">
        <v>3649</v>
      </c>
      <c r="Y3858" s="177" t="s">
        <v>3650</v>
      </c>
      <c r="Z3858" s="177" t="s">
        <v>5364</v>
      </c>
      <c r="AA3858" s="525" t="s">
        <v>3651</v>
      </c>
      <c r="AB3858" s="399" t="str">
        <f t="shared" si="789"/>
        <v>DC2CT32</v>
      </c>
      <c r="AC3858" s="399" t="str">
        <f t="shared" si="790"/>
        <v>DC2CT32-DC</v>
      </c>
      <c r="AD3858" t="str">
        <f>Y3858&amp;"-"&amp;VLOOKUP(AC3858,'LICH THI'!C:AA,9,0)</f>
        <v>63DCCD3336-42479</v>
      </c>
      <c r="AE3858">
        <f t="shared" si="791"/>
        <v>1</v>
      </c>
    </row>
    <row r="3859" spans="1:31" x14ac:dyDescent="0.25">
      <c r="A3859" s="436" t="str">
        <f t="shared" si="781"/>
        <v>DC2CT32-DC-70</v>
      </c>
      <c r="B3859" s="436">
        <f>COUNTIF(AC$4:AC3859,AC3859)</f>
        <v>70</v>
      </c>
      <c r="C3859" s="436" t="str">
        <f t="shared" si="782"/>
        <v>DC2CT32-DC</v>
      </c>
      <c r="D3859" s="436">
        <f>VLOOKUP(C3859,'LICH THI'!C:AA,12,0)</f>
        <v>81</v>
      </c>
      <c r="E3859" s="436">
        <f>VLOOKUP(C3859,'LICH THI'!C:AA,13,0)</f>
        <v>45</v>
      </c>
      <c r="F3859" s="436">
        <f t="shared" si="792"/>
        <v>36</v>
      </c>
      <c r="G3859" s="436">
        <f>VLOOKUP(C3859,'LICH THI'!C:AA,14,0)</f>
        <v>2</v>
      </c>
      <c r="H3859" s="436">
        <f t="shared" si="783"/>
        <v>2</v>
      </c>
      <c r="I3859" s="436" t="str">
        <f t="shared" si="784"/>
        <v>Ngô Xuân Thanh</v>
      </c>
      <c r="J3859" s="436"/>
      <c r="K3859" s="436">
        <f t="shared" si="785"/>
        <v>1</v>
      </c>
      <c r="L3859" s="436" t="str">
        <f t="shared" si="786"/>
        <v>DC2CT32-DC-1</v>
      </c>
      <c r="M3859" s="436">
        <f t="shared" si="787"/>
        <v>32</v>
      </c>
      <c r="N3859" s="437">
        <f t="shared" si="793"/>
        <v>3</v>
      </c>
      <c r="O3859" s="437"/>
      <c r="P3859" s="430" t="str">
        <f t="shared" si="788"/>
        <v/>
      </c>
      <c r="U3859" s="177">
        <v>80</v>
      </c>
      <c r="V3859" s="177" t="s">
        <v>3077</v>
      </c>
      <c r="W3859" s="177" t="s">
        <v>5394</v>
      </c>
      <c r="X3859" s="177" t="s">
        <v>3552</v>
      </c>
      <c r="Y3859" s="177" t="s">
        <v>5395</v>
      </c>
      <c r="Z3859" s="177" t="s">
        <v>5364</v>
      </c>
      <c r="AA3859" s="525" t="s">
        <v>4833</v>
      </c>
      <c r="AB3859" s="399" t="str">
        <f t="shared" si="789"/>
        <v>DC2CT32</v>
      </c>
      <c r="AC3859" s="399" t="str">
        <f t="shared" si="790"/>
        <v>DC2CT32-DC</v>
      </c>
      <c r="AD3859" t="str">
        <f>Y3859&amp;"-"&amp;VLOOKUP(AC3859,'LICH THI'!C:AA,9,0)</f>
        <v>64DCDB3129-42479</v>
      </c>
      <c r="AE3859">
        <f t="shared" si="791"/>
        <v>1</v>
      </c>
    </row>
    <row r="3860" spans="1:31" x14ac:dyDescent="0.25">
      <c r="A3860" s="436" t="str">
        <f t="shared" si="781"/>
        <v>DC2CT32-DC-71</v>
      </c>
      <c r="B3860" s="436">
        <f>COUNTIF(AC$4:AC3860,AC3860)</f>
        <v>71</v>
      </c>
      <c r="C3860" s="436" t="str">
        <f t="shared" si="782"/>
        <v>DC2CT32-DC</v>
      </c>
      <c r="D3860" s="436">
        <f>VLOOKUP(C3860,'LICH THI'!C:AA,12,0)</f>
        <v>81</v>
      </c>
      <c r="E3860" s="436">
        <f>VLOOKUP(C3860,'LICH THI'!C:AA,13,0)</f>
        <v>45</v>
      </c>
      <c r="F3860" s="436">
        <f t="shared" si="792"/>
        <v>36</v>
      </c>
      <c r="G3860" s="436">
        <f>VLOOKUP(C3860,'LICH THI'!C:AA,14,0)</f>
        <v>2</v>
      </c>
      <c r="H3860" s="436">
        <f t="shared" si="783"/>
        <v>2</v>
      </c>
      <c r="I3860" s="436" t="str">
        <f t="shared" si="784"/>
        <v>Phạm Thế Thanh</v>
      </c>
      <c r="J3860" s="436"/>
      <c r="K3860" s="436">
        <f t="shared" si="785"/>
        <v>1</v>
      </c>
      <c r="L3860" s="436" t="str">
        <f t="shared" si="786"/>
        <v>DC2CT32-DC-1</v>
      </c>
      <c r="M3860" s="436">
        <f t="shared" si="787"/>
        <v>32</v>
      </c>
      <c r="N3860" s="437">
        <f t="shared" si="793"/>
        <v>4</v>
      </c>
      <c r="O3860" s="437"/>
      <c r="P3860" s="430" t="str">
        <f t="shared" si="788"/>
        <v/>
      </c>
      <c r="U3860" s="177">
        <v>81</v>
      </c>
      <c r="V3860" s="177" t="s">
        <v>3595</v>
      </c>
      <c r="W3860" s="177" t="s">
        <v>5396</v>
      </c>
      <c r="X3860" s="177" t="s">
        <v>3552</v>
      </c>
      <c r="Y3860" s="177" t="s">
        <v>5397</v>
      </c>
      <c r="Z3860" s="177" t="s">
        <v>5364</v>
      </c>
      <c r="AA3860" s="525" t="s">
        <v>5398</v>
      </c>
      <c r="AB3860" s="399" t="str">
        <f t="shared" si="789"/>
        <v>DC2CT32</v>
      </c>
      <c r="AC3860" s="399" t="str">
        <f t="shared" si="790"/>
        <v>DC2CT32-DC</v>
      </c>
      <c r="AD3860" t="str">
        <f>Y3860&amp;"-"&amp;VLOOKUP(AC3860,'LICH THI'!C:AA,9,0)</f>
        <v>64DCCC3010-42479</v>
      </c>
      <c r="AE3860">
        <f t="shared" si="791"/>
        <v>1</v>
      </c>
    </row>
    <row r="3861" spans="1:31" x14ac:dyDescent="0.25">
      <c r="A3861" s="436" t="str">
        <f t="shared" si="781"/>
        <v>DC2CT32-DC-72</v>
      </c>
      <c r="B3861" s="436">
        <f>COUNTIF(AC$4:AC3861,AC3861)</f>
        <v>72</v>
      </c>
      <c r="C3861" s="436" t="str">
        <f t="shared" si="782"/>
        <v>DC2CT32-DC</v>
      </c>
      <c r="D3861" s="436">
        <f>VLOOKUP(C3861,'LICH THI'!C:AA,12,0)</f>
        <v>81</v>
      </c>
      <c r="E3861" s="436">
        <f>VLOOKUP(C3861,'LICH THI'!C:AA,13,0)</f>
        <v>45</v>
      </c>
      <c r="F3861" s="436">
        <f t="shared" si="792"/>
        <v>36</v>
      </c>
      <c r="G3861" s="436">
        <f>VLOOKUP(C3861,'LICH THI'!C:AA,14,0)</f>
        <v>2</v>
      </c>
      <c r="H3861" s="436">
        <f t="shared" si="783"/>
        <v>2</v>
      </c>
      <c r="I3861" s="436" t="str">
        <f t="shared" si="784"/>
        <v>Phạm Văn Thảo</v>
      </c>
      <c r="J3861" s="436"/>
      <c r="K3861" s="436">
        <f t="shared" si="785"/>
        <v>1</v>
      </c>
      <c r="L3861" s="436" t="str">
        <f t="shared" si="786"/>
        <v>DC2CT32-DC-1</v>
      </c>
      <c r="M3861" s="436">
        <f t="shared" si="787"/>
        <v>32</v>
      </c>
      <c r="N3861" s="437">
        <f t="shared" si="793"/>
        <v>5</v>
      </c>
      <c r="O3861" s="437"/>
      <c r="P3861" s="430" t="str">
        <f t="shared" si="788"/>
        <v/>
      </c>
      <c r="U3861" s="177">
        <v>32</v>
      </c>
      <c r="V3861" s="177" t="s">
        <v>2724</v>
      </c>
      <c r="W3861" s="177" t="s">
        <v>2738</v>
      </c>
      <c r="X3861" s="177" t="s">
        <v>2620</v>
      </c>
      <c r="Y3861" s="177" t="s">
        <v>3261</v>
      </c>
      <c r="Z3861" s="177" t="s">
        <v>5364</v>
      </c>
      <c r="AA3861" s="525" t="s">
        <v>3262</v>
      </c>
      <c r="AB3861" s="399" t="str">
        <f t="shared" si="789"/>
        <v>DC2CT32</v>
      </c>
      <c r="AC3861" s="399" t="str">
        <f t="shared" si="790"/>
        <v>DC2CT32-DC</v>
      </c>
      <c r="AD3861" t="str">
        <f>Y3861&amp;"-"&amp;VLOOKUP(AC3861,'LICH THI'!C:AA,9,0)</f>
        <v>64DCCA3004-42479</v>
      </c>
      <c r="AE3861">
        <f t="shared" si="791"/>
        <v>1</v>
      </c>
    </row>
    <row r="3862" spans="1:31" x14ac:dyDescent="0.25">
      <c r="A3862" s="436" t="str">
        <f t="shared" si="781"/>
        <v>DC2CT32-DC-73</v>
      </c>
      <c r="B3862" s="436">
        <f>COUNTIF(AC$4:AC3862,AC3862)</f>
        <v>73</v>
      </c>
      <c r="C3862" s="436" t="str">
        <f t="shared" si="782"/>
        <v>DC2CT32-DC</v>
      </c>
      <c r="D3862" s="436">
        <f>VLOOKUP(C3862,'LICH THI'!C:AA,12,0)</f>
        <v>81</v>
      </c>
      <c r="E3862" s="436">
        <f>VLOOKUP(C3862,'LICH THI'!C:AA,13,0)</f>
        <v>45</v>
      </c>
      <c r="F3862" s="436">
        <f t="shared" si="792"/>
        <v>36</v>
      </c>
      <c r="G3862" s="436">
        <f>VLOOKUP(C3862,'LICH THI'!C:AA,14,0)</f>
        <v>2</v>
      </c>
      <c r="H3862" s="436">
        <f t="shared" si="783"/>
        <v>2</v>
      </c>
      <c r="I3862" s="436" t="str">
        <f t="shared" si="784"/>
        <v>Hà Văn Thóa</v>
      </c>
      <c r="J3862" s="436"/>
      <c r="K3862" s="436">
        <f t="shared" si="785"/>
        <v>1</v>
      </c>
      <c r="L3862" s="436" t="str">
        <f t="shared" si="786"/>
        <v>DC2CT32-DC-1</v>
      </c>
      <c r="M3862" s="436">
        <f t="shared" si="787"/>
        <v>32</v>
      </c>
      <c r="N3862" s="437">
        <f t="shared" si="793"/>
        <v>6</v>
      </c>
      <c r="O3862" s="437"/>
      <c r="P3862" s="430" t="str">
        <f t="shared" si="788"/>
        <v/>
      </c>
      <c r="U3862" s="177">
        <v>71</v>
      </c>
      <c r="V3862" s="177" t="s">
        <v>2935</v>
      </c>
      <c r="W3862" s="177" t="s">
        <v>3181</v>
      </c>
      <c r="X3862" s="177" t="s">
        <v>4713</v>
      </c>
      <c r="Y3862" s="177" t="s">
        <v>4714</v>
      </c>
      <c r="Z3862" s="177" t="s">
        <v>5364</v>
      </c>
      <c r="AA3862" s="525" t="s">
        <v>4715</v>
      </c>
      <c r="AB3862" s="399" t="str">
        <f t="shared" si="789"/>
        <v>DC2CT32</v>
      </c>
      <c r="AC3862" s="399" t="str">
        <f t="shared" si="790"/>
        <v>DC2CT32-DC</v>
      </c>
      <c r="AD3862" t="str">
        <f>Y3862&amp;"-"&amp;VLOOKUP(AC3862,'LICH THI'!C:AA,9,0)</f>
        <v>64DCDB3089-42479</v>
      </c>
      <c r="AE3862">
        <f t="shared" si="791"/>
        <v>1</v>
      </c>
    </row>
    <row r="3863" spans="1:31" x14ac:dyDescent="0.25">
      <c r="A3863" s="436" t="str">
        <f t="shared" si="781"/>
        <v>DC2CT32-DC-74</v>
      </c>
      <c r="B3863" s="436">
        <f>COUNTIF(AC$4:AC3863,AC3863)</f>
        <v>74</v>
      </c>
      <c r="C3863" s="436" t="str">
        <f t="shared" si="782"/>
        <v>DC2CT32-DC</v>
      </c>
      <c r="D3863" s="436">
        <f>VLOOKUP(C3863,'LICH THI'!C:AA,12,0)</f>
        <v>81</v>
      </c>
      <c r="E3863" s="436">
        <f>VLOOKUP(C3863,'LICH THI'!C:AA,13,0)</f>
        <v>45</v>
      </c>
      <c r="F3863" s="436">
        <f t="shared" si="792"/>
        <v>36</v>
      </c>
      <c r="G3863" s="436">
        <f>VLOOKUP(C3863,'LICH THI'!C:AA,14,0)</f>
        <v>2</v>
      </c>
      <c r="H3863" s="436">
        <f t="shared" si="783"/>
        <v>2</v>
      </c>
      <c r="I3863" s="436" t="str">
        <f t="shared" si="784"/>
        <v>Trịnh Văn Thơ</v>
      </c>
      <c r="J3863" s="436"/>
      <c r="K3863" s="436">
        <f t="shared" si="785"/>
        <v>1</v>
      </c>
      <c r="L3863" s="436" t="str">
        <f t="shared" si="786"/>
        <v>DC2CT32-DC-1</v>
      </c>
      <c r="M3863" s="436">
        <f t="shared" si="787"/>
        <v>32</v>
      </c>
      <c r="N3863" s="437">
        <f t="shared" si="793"/>
        <v>7</v>
      </c>
      <c r="O3863" s="437"/>
      <c r="P3863" s="430" t="str">
        <f t="shared" si="788"/>
        <v/>
      </c>
      <c r="U3863" s="177">
        <v>33</v>
      </c>
      <c r="V3863" s="177" t="s">
        <v>2724</v>
      </c>
      <c r="W3863" s="177" t="s">
        <v>2972</v>
      </c>
      <c r="X3863" s="177" t="s">
        <v>3710</v>
      </c>
      <c r="Y3863" s="177" t="s">
        <v>3711</v>
      </c>
      <c r="Z3863" s="177" t="s">
        <v>5364</v>
      </c>
      <c r="AA3863" s="525" t="s">
        <v>3304</v>
      </c>
      <c r="AB3863" s="399" t="str">
        <f t="shared" si="789"/>
        <v>DC2CT32</v>
      </c>
      <c r="AC3863" s="399" t="str">
        <f t="shared" si="790"/>
        <v>DC2CT32-DC</v>
      </c>
      <c r="AD3863" t="str">
        <f>Y3863&amp;"-"&amp;VLOOKUP(AC3863,'LICH THI'!C:AA,9,0)</f>
        <v>64DCCA3082-42479</v>
      </c>
      <c r="AE3863">
        <f t="shared" si="791"/>
        <v>1</v>
      </c>
    </row>
    <row r="3864" spans="1:31" x14ac:dyDescent="0.25">
      <c r="A3864" s="436" t="str">
        <f t="shared" si="781"/>
        <v>DC2CT32-DC-75</v>
      </c>
      <c r="B3864" s="436">
        <f>COUNTIF(AC$4:AC3864,AC3864)</f>
        <v>75</v>
      </c>
      <c r="C3864" s="436" t="str">
        <f t="shared" si="782"/>
        <v>DC2CT32-DC</v>
      </c>
      <c r="D3864" s="436">
        <f>VLOOKUP(C3864,'LICH THI'!C:AA,12,0)</f>
        <v>81</v>
      </c>
      <c r="E3864" s="436">
        <f>VLOOKUP(C3864,'LICH THI'!C:AA,13,0)</f>
        <v>45</v>
      </c>
      <c r="F3864" s="436">
        <f t="shared" si="792"/>
        <v>36</v>
      </c>
      <c r="G3864" s="436">
        <f>VLOOKUP(C3864,'LICH THI'!C:AA,14,0)</f>
        <v>2</v>
      </c>
      <c r="H3864" s="436">
        <f t="shared" si="783"/>
        <v>2</v>
      </c>
      <c r="I3864" s="436" t="str">
        <f t="shared" si="784"/>
        <v>Nguyễn Anh Thuấn</v>
      </c>
      <c r="J3864" s="436"/>
      <c r="K3864" s="436">
        <f t="shared" si="785"/>
        <v>1</v>
      </c>
      <c r="L3864" s="436" t="str">
        <f t="shared" si="786"/>
        <v>DC2CT32-DC-1</v>
      </c>
      <c r="M3864" s="436">
        <f t="shared" si="787"/>
        <v>32</v>
      </c>
      <c r="N3864" s="437">
        <f t="shared" si="793"/>
        <v>8</v>
      </c>
      <c r="O3864" s="437"/>
      <c r="P3864" s="430" t="str">
        <f t="shared" si="788"/>
        <v/>
      </c>
      <c r="U3864" s="177">
        <v>14</v>
      </c>
      <c r="V3864" s="177" t="s">
        <v>2603</v>
      </c>
      <c r="W3864" s="177" t="s">
        <v>2995</v>
      </c>
      <c r="X3864" s="177" t="s">
        <v>3620</v>
      </c>
      <c r="Y3864" s="177" t="s">
        <v>3621</v>
      </c>
      <c r="Z3864" s="177" t="s">
        <v>5364</v>
      </c>
      <c r="AA3864" s="525" t="s">
        <v>3622</v>
      </c>
      <c r="AB3864" s="399" t="str">
        <f t="shared" si="789"/>
        <v>DC2CT32</v>
      </c>
      <c r="AC3864" s="399" t="str">
        <f t="shared" si="790"/>
        <v>DC2CT32-DC</v>
      </c>
      <c r="AD3864" t="str">
        <f>Y3864&amp;"-"&amp;VLOOKUP(AC3864,'LICH THI'!C:AA,9,0)</f>
        <v>62DCCD3105-42479</v>
      </c>
      <c r="AE3864">
        <f t="shared" si="791"/>
        <v>1</v>
      </c>
    </row>
    <row r="3865" spans="1:31" x14ac:dyDescent="0.25">
      <c r="A3865" s="436" t="str">
        <f t="shared" si="781"/>
        <v>DC2CT32-DC-76</v>
      </c>
      <c r="B3865" s="436">
        <f>COUNTIF(AC$4:AC3865,AC3865)</f>
        <v>76</v>
      </c>
      <c r="C3865" s="436" t="str">
        <f t="shared" si="782"/>
        <v>DC2CT32-DC</v>
      </c>
      <c r="D3865" s="436">
        <f>VLOOKUP(C3865,'LICH THI'!C:AA,12,0)</f>
        <v>81</v>
      </c>
      <c r="E3865" s="436">
        <f>VLOOKUP(C3865,'LICH THI'!C:AA,13,0)</f>
        <v>45</v>
      </c>
      <c r="F3865" s="436">
        <f t="shared" si="792"/>
        <v>36</v>
      </c>
      <c r="G3865" s="436">
        <f>VLOOKUP(C3865,'LICH THI'!C:AA,14,0)</f>
        <v>2</v>
      </c>
      <c r="H3865" s="436">
        <f t="shared" si="783"/>
        <v>2</v>
      </c>
      <c r="I3865" s="436" t="str">
        <f t="shared" si="784"/>
        <v>Nguyễn Văn Thuận</v>
      </c>
      <c r="J3865" s="436"/>
      <c r="K3865" s="436">
        <f t="shared" si="785"/>
        <v>1</v>
      </c>
      <c r="L3865" s="436" t="str">
        <f t="shared" si="786"/>
        <v>DC2CT32-DC-1</v>
      </c>
      <c r="M3865" s="436">
        <f t="shared" si="787"/>
        <v>32</v>
      </c>
      <c r="N3865" s="437">
        <f t="shared" si="793"/>
        <v>9</v>
      </c>
      <c r="O3865" s="437"/>
      <c r="P3865" s="430" t="str">
        <f t="shared" si="788"/>
        <v/>
      </c>
      <c r="U3865" s="177">
        <v>45</v>
      </c>
      <c r="V3865" s="177" t="s">
        <v>2790</v>
      </c>
      <c r="W3865" s="177" t="s">
        <v>2741</v>
      </c>
      <c r="X3865" s="177" t="s">
        <v>4089</v>
      </c>
      <c r="Y3865" s="177" t="s">
        <v>5197</v>
      </c>
      <c r="Z3865" s="177" t="s">
        <v>5364</v>
      </c>
      <c r="AA3865" s="525" t="s">
        <v>3695</v>
      </c>
      <c r="AB3865" s="399" t="str">
        <f t="shared" si="789"/>
        <v>DC2CT32</v>
      </c>
      <c r="AC3865" s="399" t="str">
        <f t="shared" si="790"/>
        <v>DC2CT32-DC</v>
      </c>
      <c r="AD3865" t="str">
        <f>Y3865&amp;"-"&amp;VLOOKUP(AC3865,'LICH THI'!C:AA,9,0)</f>
        <v>64DCCD3116-42479</v>
      </c>
      <c r="AE3865">
        <f t="shared" si="791"/>
        <v>1</v>
      </c>
    </row>
    <row r="3866" spans="1:31" x14ac:dyDescent="0.25">
      <c r="A3866" s="436" t="str">
        <f t="shared" si="781"/>
        <v>DC2CT32-DC-77</v>
      </c>
      <c r="B3866" s="436">
        <f>COUNTIF(AC$4:AC3866,AC3866)</f>
        <v>77</v>
      </c>
      <c r="C3866" s="436" t="str">
        <f t="shared" si="782"/>
        <v>DC2CT32-DC</v>
      </c>
      <c r="D3866" s="436">
        <f>VLOOKUP(C3866,'LICH THI'!C:AA,12,0)</f>
        <v>81</v>
      </c>
      <c r="E3866" s="436">
        <f>VLOOKUP(C3866,'LICH THI'!C:AA,13,0)</f>
        <v>45</v>
      </c>
      <c r="F3866" s="436">
        <f t="shared" si="792"/>
        <v>36</v>
      </c>
      <c r="G3866" s="436">
        <f>VLOOKUP(C3866,'LICH THI'!C:AA,14,0)</f>
        <v>2</v>
      </c>
      <c r="H3866" s="436">
        <f t="shared" si="783"/>
        <v>2</v>
      </c>
      <c r="I3866" s="436" t="str">
        <f t="shared" si="784"/>
        <v>Vũ Văn Thuận</v>
      </c>
      <c r="J3866" s="436"/>
      <c r="K3866" s="436">
        <f t="shared" si="785"/>
        <v>1</v>
      </c>
      <c r="L3866" s="436" t="str">
        <f t="shared" si="786"/>
        <v>DC2CT32-DC-1</v>
      </c>
      <c r="M3866" s="436">
        <f t="shared" si="787"/>
        <v>32</v>
      </c>
      <c r="N3866" s="437">
        <f t="shared" si="793"/>
        <v>10</v>
      </c>
      <c r="O3866" s="437"/>
      <c r="P3866" s="430" t="str">
        <f t="shared" si="788"/>
        <v/>
      </c>
      <c r="U3866" s="177">
        <v>18</v>
      </c>
      <c r="V3866" s="177" t="s">
        <v>3229</v>
      </c>
      <c r="W3866" s="177" t="s">
        <v>2914</v>
      </c>
      <c r="X3866" s="177" t="s">
        <v>4089</v>
      </c>
      <c r="Y3866" s="177" t="s">
        <v>5256</v>
      </c>
      <c r="Z3866" s="177" t="s">
        <v>5364</v>
      </c>
      <c r="AA3866" s="525" t="s">
        <v>5257</v>
      </c>
      <c r="AB3866" s="399" t="str">
        <f t="shared" si="789"/>
        <v>DC2CT32</v>
      </c>
      <c r="AC3866" s="399" t="str">
        <f t="shared" si="790"/>
        <v>DC2CT32-DC</v>
      </c>
      <c r="AD3866" t="str">
        <f>Y3866&amp;"-"&amp;VLOOKUP(AC3866,'LICH THI'!C:AA,9,0)</f>
        <v>63DCDB3045-42479</v>
      </c>
      <c r="AE3866">
        <f t="shared" si="791"/>
        <v>1</v>
      </c>
    </row>
    <row r="3867" spans="1:31" x14ac:dyDescent="0.25">
      <c r="A3867" s="436" t="str">
        <f t="shared" si="781"/>
        <v>DC2CT32-DC-78</v>
      </c>
      <c r="B3867" s="436">
        <f>COUNTIF(AC$4:AC3867,AC3867)</f>
        <v>78</v>
      </c>
      <c r="C3867" s="436" t="str">
        <f t="shared" si="782"/>
        <v>DC2CT32-DC</v>
      </c>
      <c r="D3867" s="436">
        <f>VLOOKUP(C3867,'LICH THI'!C:AA,12,0)</f>
        <v>81</v>
      </c>
      <c r="E3867" s="436">
        <f>VLOOKUP(C3867,'LICH THI'!C:AA,13,0)</f>
        <v>45</v>
      </c>
      <c r="F3867" s="436">
        <f t="shared" si="792"/>
        <v>36</v>
      </c>
      <c r="G3867" s="436">
        <f>VLOOKUP(C3867,'LICH THI'!C:AA,14,0)</f>
        <v>2</v>
      </c>
      <c r="H3867" s="436">
        <f t="shared" si="783"/>
        <v>2</v>
      </c>
      <c r="I3867" s="436" t="str">
        <f t="shared" si="784"/>
        <v>NguyễnThị Trang</v>
      </c>
      <c r="J3867" s="436"/>
      <c r="K3867" s="436">
        <f t="shared" si="785"/>
        <v>1</v>
      </c>
      <c r="L3867" s="436" t="str">
        <f t="shared" si="786"/>
        <v>DC2CT32-DC-1</v>
      </c>
      <c r="M3867" s="436">
        <f t="shared" si="787"/>
        <v>32</v>
      </c>
      <c r="N3867" s="437">
        <f t="shared" si="793"/>
        <v>11</v>
      </c>
      <c r="O3867" s="437"/>
      <c r="P3867" s="430" t="str">
        <f t="shared" si="788"/>
        <v/>
      </c>
      <c r="U3867" s="177">
        <v>62</v>
      </c>
      <c r="V3867" s="177" t="s">
        <v>2897</v>
      </c>
      <c r="W3867" s="177" t="s">
        <v>4702</v>
      </c>
      <c r="X3867" s="177" t="s">
        <v>2694</v>
      </c>
      <c r="Y3867" s="177" t="s">
        <v>4703</v>
      </c>
      <c r="Z3867" s="177" t="s">
        <v>5364</v>
      </c>
      <c r="AA3867" s="525" t="s">
        <v>4704</v>
      </c>
      <c r="AB3867" s="399" t="str">
        <f t="shared" si="789"/>
        <v>DC2CT32</v>
      </c>
      <c r="AC3867" s="399" t="str">
        <f t="shared" si="790"/>
        <v>DC2CT32-DC</v>
      </c>
      <c r="AD3867" t="str">
        <f>Y3867&amp;"-"&amp;VLOOKUP(AC3867,'LICH THI'!C:AA,9,0)</f>
        <v>64DCDB3051-42479</v>
      </c>
      <c r="AE3867">
        <f t="shared" si="791"/>
        <v>1</v>
      </c>
    </row>
    <row r="3868" spans="1:31" x14ac:dyDescent="0.25">
      <c r="A3868" s="436" t="str">
        <f t="shared" si="781"/>
        <v>DC2CT32-DC-79</v>
      </c>
      <c r="B3868" s="436">
        <f>COUNTIF(AC$4:AC3868,AC3868)</f>
        <v>79</v>
      </c>
      <c r="C3868" s="436" t="str">
        <f t="shared" si="782"/>
        <v>DC2CT32-DC</v>
      </c>
      <c r="D3868" s="436">
        <f>VLOOKUP(C3868,'LICH THI'!C:AA,12,0)</f>
        <v>81</v>
      </c>
      <c r="E3868" s="436">
        <f>VLOOKUP(C3868,'LICH THI'!C:AA,13,0)</f>
        <v>45</v>
      </c>
      <c r="F3868" s="436">
        <f t="shared" si="792"/>
        <v>36</v>
      </c>
      <c r="G3868" s="436">
        <f>VLOOKUP(C3868,'LICH THI'!C:AA,14,0)</f>
        <v>2</v>
      </c>
      <c r="H3868" s="436">
        <f t="shared" si="783"/>
        <v>2</v>
      </c>
      <c r="I3868" s="436" t="str">
        <f t="shared" si="784"/>
        <v>Đường Minh Văn</v>
      </c>
      <c r="J3868" s="436"/>
      <c r="K3868" s="436">
        <f t="shared" si="785"/>
        <v>1</v>
      </c>
      <c r="L3868" s="436" t="str">
        <f t="shared" si="786"/>
        <v>DC2CT32-DC-1</v>
      </c>
      <c r="M3868" s="436">
        <f t="shared" si="787"/>
        <v>32</v>
      </c>
      <c r="N3868" s="437">
        <f t="shared" si="793"/>
        <v>12</v>
      </c>
      <c r="O3868" s="437"/>
      <c r="P3868" s="430" t="str">
        <f t="shared" si="788"/>
        <v/>
      </c>
      <c r="U3868" s="177">
        <v>15</v>
      </c>
      <c r="V3868" s="177" t="s">
        <v>2603</v>
      </c>
      <c r="W3868" s="177" t="s">
        <v>3674</v>
      </c>
      <c r="X3868" s="177" t="s">
        <v>3675</v>
      </c>
      <c r="Y3868" s="177" t="s">
        <v>3676</v>
      </c>
      <c r="Z3868" s="177" t="s">
        <v>5364</v>
      </c>
      <c r="AA3868" s="525" t="s">
        <v>3677</v>
      </c>
      <c r="AB3868" s="399" t="str">
        <f t="shared" si="789"/>
        <v>DC2CT32</v>
      </c>
      <c r="AC3868" s="399" t="str">
        <f t="shared" si="790"/>
        <v>DC2CT32-DC</v>
      </c>
      <c r="AD3868" t="str">
        <f>Y3868&amp;"-"&amp;VLOOKUP(AC3868,'LICH THI'!C:AA,9,0)</f>
        <v>62DCCD3131-42479</v>
      </c>
      <c r="AE3868">
        <f t="shared" si="791"/>
        <v>1</v>
      </c>
    </row>
    <row r="3869" spans="1:31" x14ac:dyDescent="0.25">
      <c r="A3869" s="436" t="str">
        <f t="shared" si="781"/>
        <v>DC2CT32-DC-80</v>
      </c>
      <c r="B3869" s="436">
        <f>COUNTIF(AC$4:AC3869,AC3869)</f>
        <v>80</v>
      </c>
      <c r="C3869" s="436" t="str">
        <f t="shared" si="782"/>
        <v>DC2CT32-DC</v>
      </c>
      <c r="D3869" s="436">
        <f>VLOOKUP(C3869,'LICH THI'!C:AA,12,0)</f>
        <v>81</v>
      </c>
      <c r="E3869" s="436">
        <f>VLOOKUP(C3869,'LICH THI'!C:AA,13,0)</f>
        <v>45</v>
      </c>
      <c r="F3869" s="436">
        <f t="shared" si="792"/>
        <v>36</v>
      </c>
      <c r="G3869" s="436">
        <f>VLOOKUP(C3869,'LICH THI'!C:AA,14,0)</f>
        <v>2</v>
      </c>
      <c r="H3869" s="436">
        <f t="shared" si="783"/>
        <v>2</v>
      </c>
      <c r="I3869" s="436" t="str">
        <f t="shared" si="784"/>
        <v>Đặng Trần Việt</v>
      </c>
      <c r="J3869" s="436"/>
      <c r="K3869" s="436">
        <f t="shared" si="785"/>
        <v>1</v>
      </c>
      <c r="L3869" s="436" t="str">
        <f t="shared" si="786"/>
        <v>DC2CT32-DC-1</v>
      </c>
      <c r="M3869" s="436">
        <f t="shared" si="787"/>
        <v>32</v>
      </c>
      <c r="N3869" s="437">
        <f t="shared" si="793"/>
        <v>13</v>
      </c>
      <c r="O3869" s="437"/>
      <c r="P3869" s="430" t="str">
        <f t="shared" si="788"/>
        <v/>
      </c>
      <c r="U3869" s="177">
        <v>36</v>
      </c>
      <c r="V3869" s="177" t="s">
        <v>2724</v>
      </c>
      <c r="W3869" s="177" t="s">
        <v>3193</v>
      </c>
      <c r="X3869" s="177" t="s">
        <v>2996</v>
      </c>
      <c r="Y3869" s="177" t="s">
        <v>4678</v>
      </c>
      <c r="Z3869" s="177" t="s">
        <v>5364</v>
      </c>
      <c r="AA3869" s="525" t="s">
        <v>3420</v>
      </c>
      <c r="AB3869" s="399" t="str">
        <f t="shared" si="789"/>
        <v>DC2CT32</v>
      </c>
      <c r="AC3869" s="399" t="str">
        <f t="shared" si="790"/>
        <v>DC2CT32-DC</v>
      </c>
      <c r="AD3869" t="str">
        <f>Y3869&amp;"-"&amp;VLOOKUP(AC3869,'LICH THI'!C:AA,9,0)</f>
        <v>64DCCA3038-42479</v>
      </c>
      <c r="AE3869">
        <f t="shared" si="791"/>
        <v>1</v>
      </c>
    </row>
    <row r="3870" spans="1:31" x14ac:dyDescent="0.25">
      <c r="A3870" s="436" t="str">
        <f t="shared" si="781"/>
        <v>DC2CT32-DC-81</v>
      </c>
      <c r="B3870" s="436">
        <f>COUNTIF(AC$4:AC3870,AC3870)</f>
        <v>81</v>
      </c>
      <c r="C3870" s="436" t="str">
        <f t="shared" si="782"/>
        <v>DC2CT32-DC</v>
      </c>
      <c r="D3870" s="436">
        <f>VLOOKUP(C3870,'LICH THI'!C:AA,12,0)</f>
        <v>81</v>
      </c>
      <c r="E3870" s="436">
        <f>VLOOKUP(C3870,'LICH THI'!C:AA,13,0)</f>
        <v>45</v>
      </c>
      <c r="F3870" s="436">
        <f t="shared" si="792"/>
        <v>36</v>
      </c>
      <c r="G3870" s="436">
        <f>VLOOKUP(C3870,'LICH THI'!C:AA,14,0)</f>
        <v>2</v>
      </c>
      <c r="H3870" s="436">
        <f t="shared" si="783"/>
        <v>2</v>
      </c>
      <c r="I3870" s="436" t="str">
        <f t="shared" si="784"/>
        <v>Nguyễn Hải Yến</v>
      </c>
      <c r="J3870" s="436"/>
      <c r="K3870" s="436">
        <f t="shared" si="785"/>
        <v>1</v>
      </c>
      <c r="L3870" s="436" t="str">
        <f t="shared" si="786"/>
        <v>DC2CT32-DC-1</v>
      </c>
      <c r="M3870" s="436">
        <f t="shared" si="787"/>
        <v>32</v>
      </c>
      <c r="N3870" s="437">
        <f t="shared" si="793"/>
        <v>14</v>
      </c>
      <c r="O3870" s="437"/>
      <c r="P3870" s="430" t="str">
        <f t="shared" si="788"/>
        <v/>
      </c>
      <c r="U3870" s="177">
        <v>63</v>
      </c>
      <c r="V3870" s="177" t="s">
        <v>2897</v>
      </c>
      <c r="W3870" s="177" t="s">
        <v>4705</v>
      </c>
      <c r="X3870" s="177" t="s">
        <v>2639</v>
      </c>
      <c r="Y3870" s="177" t="s">
        <v>4706</v>
      </c>
      <c r="Z3870" s="177" t="s">
        <v>5364</v>
      </c>
      <c r="AA3870" s="525" t="s">
        <v>4707</v>
      </c>
      <c r="AB3870" s="399" t="str">
        <f t="shared" si="789"/>
        <v>DC2CT32</v>
      </c>
      <c r="AC3870" s="399" t="str">
        <f t="shared" si="790"/>
        <v>DC2CT32-DC</v>
      </c>
      <c r="AD3870" t="str">
        <f>Y3870&amp;"-"&amp;VLOOKUP(AC3870,'LICH THI'!C:AA,9,0)</f>
        <v>64DCDB3053-42479</v>
      </c>
      <c r="AE3870">
        <f t="shared" si="791"/>
        <v>1</v>
      </c>
    </row>
    <row r="3871" spans="1:31" x14ac:dyDescent="0.25">
      <c r="A3871" s="436" t="str">
        <f t="shared" si="781"/>
        <v>DC2CT62-DC-1</v>
      </c>
      <c r="B3871" s="436">
        <f>COUNTIF(AC$4:AC3871,AC3871)</f>
        <v>1</v>
      </c>
      <c r="C3871" s="436" t="str">
        <f t="shared" si="782"/>
        <v>DC2CT62-DC</v>
      </c>
      <c r="D3871" s="436">
        <f>VLOOKUP(C3871,'LICH THI'!C:AA,12,0)</f>
        <v>8</v>
      </c>
      <c r="E3871" s="436">
        <f>VLOOKUP(C3871,'LICH THI'!C:AA,13,0)</f>
        <v>8</v>
      </c>
      <c r="F3871" s="436">
        <f t="shared" si="792"/>
        <v>8</v>
      </c>
      <c r="G3871" s="436">
        <f>VLOOKUP(C3871,'LICH THI'!C:AA,14,0)</f>
        <v>1</v>
      </c>
      <c r="H3871" s="436">
        <f t="shared" si="783"/>
        <v>1</v>
      </c>
      <c r="I3871" s="436" t="str">
        <f t="shared" si="784"/>
        <v>Vũ Duy Dũng</v>
      </c>
      <c r="J3871" s="436"/>
      <c r="K3871" s="436">
        <f t="shared" si="785"/>
        <v>1</v>
      </c>
      <c r="L3871" s="436" t="str">
        <f t="shared" si="786"/>
        <v>DC2CT62-DC-1</v>
      </c>
      <c r="M3871" s="436">
        <f t="shared" si="787"/>
        <v>6</v>
      </c>
      <c r="N3871" s="437">
        <f t="shared" si="793"/>
        <v>4</v>
      </c>
      <c r="O3871" s="437"/>
      <c r="P3871" s="430" t="str">
        <f t="shared" si="788"/>
        <v/>
      </c>
      <c r="U3871" s="177">
        <v>1</v>
      </c>
      <c r="V3871" s="177" t="s">
        <v>3478</v>
      </c>
      <c r="W3871" s="177" t="s">
        <v>3980</v>
      </c>
      <c r="X3871" s="177" t="s">
        <v>2827</v>
      </c>
      <c r="Y3871" s="177" t="s">
        <v>6260</v>
      </c>
      <c r="Z3871" s="177" t="s">
        <v>7548</v>
      </c>
      <c r="AA3871" s="525" t="s">
        <v>4376</v>
      </c>
      <c r="AB3871" s="399" t="str">
        <f t="shared" si="789"/>
        <v>DC2CT62</v>
      </c>
      <c r="AC3871" s="399" t="str">
        <f t="shared" si="790"/>
        <v>DC2CT62-DC</v>
      </c>
      <c r="AD3871" t="str">
        <f>Y3871&amp;"-"&amp;VLOOKUP(AC3871,'LICH THI'!C:AA,9,0)</f>
        <v>65DCDD22687-42470</v>
      </c>
      <c r="AE3871">
        <f t="shared" si="791"/>
        <v>1</v>
      </c>
    </row>
    <row r="3872" spans="1:31" x14ac:dyDescent="0.25">
      <c r="A3872" s="436" t="str">
        <f t="shared" si="781"/>
        <v>DC2CT62-DC-2</v>
      </c>
      <c r="B3872" s="436">
        <f>COUNTIF(AC$4:AC3872,AC3872)</f>
        <v>2</v>
      </c>
      <c r="C3872" s="436" t="str">
        <f t="shared" si="782"/>
        <v>DC2CT62-DC</v>
      </c>
      <c r="D3872" s="436">
        <f>VLOOKUP(C3872,'LICH THI'!C:AA,12,0)</f>
        <v>8</v>
      </c>
      <c r="E3872" s="436">
        <f>VLOOKUP(C3872,'LICH THI'!C:AA,13,0)</f>
        <v>8</v>
      </c>
      <c r="F3872" s="436">
        <f t="shared" si="792"/>
        <v>8</v>
      </c>
      <c r="G3872" s="436">
        <f>VLOOKUP(C3872,'LICH THI'!C:AA,14,0)</f>
        <v>1</v>
      </c>
      <c r="H3872" s="436">
        <f t="shared" si="783"/>
        <v>1</v>
      </c>
      <c r="I3872" s="436" t="str">
        <f t="shared" si="784"/>
        <v>Phạm Thị Thanh Loan</v>
      </c>
      <c r="J3872" s="436"/>
      <c r="K3872" s="436">
        <f t="shared" si="785"/>
        <v>1</v>
      </c>
      <c r="L3872" s="436" t="str">
        <f t="shared" si="786"/>
        <v>DC2CT62-DC-1</v>
      </c>
      <c r="M3872" s="436">
        <f t="shared" si="787"/>
        <v>6</v>
      </c>
      <c r="N3872" s="437">
        <f t="shared" si="793"/>
        <v>5</v>
      </c>
      <c r="O3872" s="437"/>
      <c r="P3872" s="430" t="str">
        <f t="shared" si="788"/>
        <v/>
      </c>
      <c r="U3872" s="177">
        <v>2</v>
      </c>
      <c r="V3872" s="177" t="s">
        <v>3478</v>
      </c>
      <c r="W3872" s="177" t="s">
        <v>3484</v>
      </c>
      <c r="X3872" s="177" t="s">
        <v>3485</v>
      </c>
      <c r="Y3872" s="177" t="s">
        <v>3486</v>
      </c>
      <c r="Z3872" s="177" t="s">
        <v>7548</v>
      </c>
      <c r="AA3872" s="525" t="s">
        <v>3487</v>
      </c>
      <c r="AB3872" s="399" t="str">
        <f t="shared" si="789"/>
        <v>DC2CT62</v>
      </c>
      <c r="AC3872" s="399" t="str">
        <f t="shared" si="790"/>
        <v>DC2CT62-DC</v>
      </c>
      <c r="AD3872" t="str">
        <f>Y3872&amp;"-"&amp;VLOOKUP(AC3872,'LICH THI'!C:AA,9,0)</f>
        <v>65DCDD22688-42470</v>
      </c>
      <c r="AE3872">
        <f t="shared" si="791"/>
        <v>1</v>
      </c>
    </row>
    <row r="3873" spans="1:31" x14ac:dyDescent="0.25">
      <c r="A3873" s="436" t="str">
        <f t="shared" si="781"/>
        <v>DC2CT62-DC-3</v>
      </c>
      <c r="B3873" s="436">
        <f>COUNTIF(AC$4:AC3873,AC3873)</f>
        <v>3</v>
      </c>
      <c r="C3873" s="436" t="str">
        <f t="shared" si="782"/>
        <v>DC2CT62-DC</v>
      </c>
      <c r="D3873" s="436">
        <f>VLOOKUP(C3873,'LICH THI'!C:AA,12,0)</f>
        <v>8</v>
      </c>
      <c r="E3873" s="436">
        <f>VLOOKUP(C3873,'LICH THI'!C:AA,13,0)</f>
        <v>8</v>
      </c>
      <c r="F3873" s="436">
        <f t="shared" si="792"/>
        <v>8</v>
      </c>
      <c r="G3873" s="436">
        <f>VLOOKUP(C3873,'LICH THI'!C:AA,14,0)</f>
        <v>1</v>
      </c>
      <c r="H3873" s="436">
        <f t="shared" si="783"/>
        <v>1</v>
      </c>
      <c r="I3873" s="436" t="str">
        <f t="shared" si="784"/>
        <v>Khổng Vũ Nam</v>
      </c>
      <c r="J3873" s="436"/>
      <c r="K3873" s="436">
        <f t="shared" si="785"/>
        <v>1</v>
      </c>
      <c r="L3873" s="436" t="str">
        <f t="shared" si="786"/>
        <v>DC2CT62-DC-1</v>
      </c>
      <c r="M3873" s="436">
        <f t="shared" si="787"/>
        <v>6</v>
      </c>
      <c r="N3873" s="437">
        <f t="shared" si="793"/>
        <v>6</v>
      </c>
      <c r="O3873" s="437"/>
      <c r="P3873" s="430" t="str">
        <f t="shared" si="788"/>
        <v/>
      </c>
      <c r="U3873" s="177">
        <v>3</v>
      </c>
      <c r="V3873" s="177" t="s">
        <v>3478</v>
      </c>
      <c r="W3873" s="177" t="s">
        <v>6762</v>
      </c>
      <c r="X3873" s="177" t="s">
        <v>2773</v>
      </c>
      <c r="Y3873" s="177" t="s">
        <v>6763</v>
      </c>
      <c r="Z3873" s="177" t="s">
        <v>7548</v>
      </c>
      <c r="AA3873" s="525" t="s">
        <v>4870</v>
      </c>
      <c r="AB3873" s="399" t="str">
        <f t="shared" si="789"/>
        <v>DC2CT62</v>
      </c>
      <c r="AC3873" s="399" t="str">
        <f t="shared" si="790"/>
        <v>DC2CT62-DC</v>
      </c>
      <c r="AD3873" t="str">
        <f>Y3873&amp;"-"&amp;VLOOKUP(AC3873,'LICH THI'!C:AA,9,0)</f>
        <v>65DCDD22387-42470</v>
      </c>
      <c r="AE3873">
        <f t="shared" si="791"/>
        <v>1</v>
      </c>
    </row>
    <row r="3874" spans="1:31" x14ac:dyDescent="0.25">
      <c r="A3874" s="436" t="str">
        <f t="shared" si="781"/>
        <v>DC2CT62-DC-4</v>
      </c>
      <c r="B3874" s="436">
        <f>COUNTIF(AC$4:AC3874,AC3874)</f>
        <v>4</v>
      </c>
      <c r="C3874" s="436" t="str">
        <f t="shared" si="782"/>
        <v>DC2CT62-DC</v>
      </c>
      <c r="D3874" s="436">
        <f>VLOOKUP(C3874,'LICH THI'!C:AA,12,0)</f>
        <v>8</v>
      </c>
      <c r="E3874" s="436">
        <f>VLOOKUP(C3874,'LICH THI'!C:AA,13,0)</f>
        <v>8</v>
      </c>
      <c r="F3874" s="436">
        <f t="shared" si="792"/>
        <v>8</v>
      </c>
      <c r="G3874" s="436">
        <f>VLOOKUP(C3874,'LICH THI'!C:AA,14,0)</f>
        <v>1</v>
      </c>
      <c r="H3874" s="436">
        <f t="shared" si="783"/>
        <v>1</v>
      </c>
      <c r="I3874" s="436" t="str">
        <f t="shared" si="784"/>
        <v>Nguyễn Trọng Phong</v>
      </c>
      <c r="J3874" s="436"/>
      <c r="K3874" s="436">
        <f t="shared" si="785"/>
        <v>1</v>
      </c>
      <c r="L3874" s="436" t="str">
        <f t="shared" si="786"/>
        <v>DC2CT62-DC-1</v>
      </c>
      <c r="M3874" s="436">
        <f t="shared" si="787"/>
        <v>6</v>
      </c>
      <c r="N3874" s="437">
        <f t="shared" si="793"/>
        <v>7</v>
      </c>
      <c r="O3874" s="437"/>
      <c r="P3874" s="430" t="str">
        <f t="shared" si="788"/>
        <v/>
      </c>
      <c r="U3874" s="177">
        <v>4</v>
      </c>
      <c r="V3874" s="177" t="s">
        <v>3478</v>
      </c>
      <c r="W3874" s="177" t="s">
        <v>3353</v>
      </c>
      <c r="X3874" s="177" t="s">
        <v>3284</v>
      </c>
      <c r="Y3874" s="177" t="s">
        <v>6262</v>
      </c>
      <c r="Z3874" s="177" t="s">
        <v>7548</v>
      </c>
      <c r="AA3874" s="525" t="s">
        <v>6263</v>
      </c>
      <c r="AB3874" s="399" t="str">
        <f t="shared" si="789"/>
        <v>DC2CT62</v>
      </c>
      <c r="AC3874" s="399" t="str">
        <f t="shared" si="790"/>
        <v>DC2CT62-DC</v>
      </c>
      <c r="AD3874" t="str">
        <f>Y3874&amp;"-"&amp;VLOOKUP(AC3874,'LICH THI'!C:AA,9,0)</f>
        <v>65DCDD22003-42470</v>
      </c>
      <c r="AE3874">
        <f t="shared" si="791"/>
        <v>1</v>
      </c>
    </row>
    <row r="3875" spans="1:31" x14ac:dyDescent="0.25">
      <c r="A3875" s="436" t="str">
        <f t="shared" si="781"/>
        <v>DC2CT62-DC-5</v>
      </c>
      <c r="B3875" s="436">
        <f>COUNTIF(AC$4:AC3875,AC3875)</f>
        <v>5</v>
      </c>
      <c r="C3875" s="436" t="str">
        <f t="shared" si="782"/>
        <v>DC2CT62-DC</v>
      </c>
      <c r="D3875" s="436">
        <f>VLOOKUP(C3875,'LICH THI'!C:AA,12,0)</f>
        <v>8</v>
      </c>
      <c r="E3875" s="436">
        <f>VLOOKUP(C3875,'LICH THI'!C:AA,13,0)</f>
        <v>8</v>
      </c>
      <c r="F3875" s="436">
        <f t="shared" si="792"/>
        <v>8</v>
      </c>
      <c r="G3875" s="436">
        <f>VLOOKUP(C3875,'LICH THI'!C:AA,14,0)</f>
        <v>1</v>
      </c>
      <c r="H3875" s="436">
        <f t="shared" si="783"/>
        <v>1</v>
      </c>
      <c r="I3875" s="436" t="str">
        <f t="shared" si="784"/>
        <v>Nguyễn Đức Tuyên</v>
      </c>
      <c r="J3875" s="436"/>
      <c r="K3875" s="436">
        <f t="shared" si="785"/>
        <v>1</v>
      </c>
      <c r="L3875" s="436" t="str">
        <f t="shared" si="786"/>
        <v>DC2CT62-DC-1</v>
      </c>
      <c r="M3875" s="436">
        <f t="shared" si="787"/>
        <v>6</v>
      </c>
      <c r="N3875" s="437">
        <f t="shared" si="793"/>
        <v>8</v>
      </c>
      <c r="O3875" s="437"/>
      <c r="P3875" s="430" t="str">
        <f t="shared" si="788"/>
        <v/>
      </c>
      <c r="U3875" s="177">
        <v>6</v>
      </c>
      <c r="V3875" s="177" t="s">
        <v>3478</v>
      </c>
      <c r="W3875" s="177" t="s">
        <v>3103</v>
      </c>
      <c r="X3875" s="177" t="s">
        <v>4015</v>
      </c>
      <c r="Y3875" s="177" t="s">
        <v>6825</v>
      </c>
      <c r="Z3875" s="177" t="s">
        <v>7548</v>
      </c>
      <c r="AA3875" s="525" t="s">
        <v>4365</v>
      </c>
      <c r="AB3875" s="399" t="str">
        <f t="shared" si="789"/>
        <v>DC2CT62</v>
      </c>
      <c r="AC3875" s="399" t="str">
        <f t="shared" si="790"/>
        <v>DC2CT62-DC</v>
      </c>
      <c r="AD3875" t="str">
        <f>Y3875&amp;"-"&amp;VLOOKUP(AC3875,'LICH THI'!C:AA,9,0)</f>
        <v>65DCDD21665-42470</v>
      </c>
      <c r="AE3875">
        <f t="shared" si="791"/>
        <v>1</v>
      </c>
    </row>
    <row r="3876" spans="1:31" x14ac:dyDescent="0.25">
      <c r="A3876" s="436" t="str">
        <f t="shared" si="781"/>
        <v>DC2CT62-DC-6</v>
      </c>
      <c r="B3876" s="436">
        <f>COUNTIF(AC$4:AC3876,AC3876)</f>
        <v>6</v>
      </c>
      <c r="C3876" s="436" t="str">
        <f t="shared" si="782"/>
        <v>DC2CT62-DC</v>
      </c>
      <c r="D3876" s="436">
        <f>VLOOKUP(C3876,'LICH THI'!C:AA,12,0)</f>
        <v>8</v>
      </c>
      <c r="E3876" s="436">
        <f>VLOOKUP(C3876,'LICH THI'!C:AA,13,0)</f>
        <v>8</v>
      </c>
      <c r="F3876" s="436">
        <f t="shared" si="792"/>
        <v>8</v>
      </c>
      <c r="G3876" s="436">
        <f>VLOOKUP(C3876,'LICH THI'!C:AA,14,0)</f>
        <v>1</v>
      </c>
      <c r="H3876" s="436">
        <f t="shared" si="783"/>
        <v>1</v>
      </c>
      <c r="I3876" s="436" t="str">
        <f t="shared" si="784"/>
        <v>Phạm Bá Tuyên</v>
      </c>
      <c r="J3876" s="436"/>
      <c r="K3876" s="436">
        <f t="shared" si="785"/>
        <v>1</v>
      </c>
      <c r="L3876" s="436" t="str">
        <f t="shared" si="786"/>
        <v>DC2CT62-DC-1</v>
      </c>
      <c r="M3876" s="436">
        <f t="shared" si="787"/>
        <v>6</v>
      </c>
      <c r="N3876" s="437">
        <f t="shared" si="793"/>
        <v>1</v>
      </c>
      <c r="O3876" s="437"/>
      <c r="P3876" s="430" t="str">
        <f t="shared" si="788"/>
        <v/>
      </c>
      <c r="U3876" s="177">
        <v>7</v>
      </c>
      <c r="V3876" s="177" t="s">
        <v>3478</v>
      </c>
      <c r="W3876" s="177" t="s">
        <v>6854</v>
      </c>
      <c r="X3876" s="177" t="s">
        <v>4015</v>
      </c>
      <c r="Y3876" s="177" t="s">
        <v>6855</v>
      </c>
      <c r="Z3876" s="177" t="s">
        <v>7548</v>
      </c>
      <c r="AA3876" s="525" t="s">
        <v>6856</v>
      </c>
      <c r="AB3876" s="399" t="str">
        <f t="shared" si="789"/>
        <v>DC2CT62</v>
      </c>
      <c r="AC3876" s="399" t="str">
        <f t="shared" si="790"/>
        <v>DC2CT62-DC</v>
      </c>
      <c r="AD3876" t="str">
        <f>Y3876&amp;"-"&amp;VLOOKUP(AC3876,'LICH THI'!C:AA,9,0)</f>
        <v>65DCDD22837-42470</v>
      </c>
      <c r="AE3876">
        <f t="shared" si="791"/>
        <v>1</v>
      </c>
    </row>
    <row r="3877" spans="1:31" x14ac:dyDescent="0.25">
      <c r="A3877" s="436" t="str">
        <f t="shared" si="781"/>
        <v>DC2CT62-DC-7</v>
      </c>
      <c r="B3877" s="436">
        <f>COUNTIF(AC$4:AC3877,AC3877)</f>
        <v>7</v>
      </c>
      <c r="C3877" s="436" t="str">
        <f t="shared" si="782"/>
        <v>DC2CT62-DC</v>
      </c>
      <c r="D3877" s="436">
        <f>VLOOKUP(C3877,'LICH THI'!C:AA,12,0)</f>
        <v>8</v>
      </c>
      <c r="E3877" s="436">
        <f>VLOOKUP(C3877,'LICH THI'!C:AA,13,0)</f>
        <v>8</v>
      </c>
      <c r="F3877" s="436">
        <f t="shared" si="792"/>
        <v>8</v>
      </c>
      <c r="G3877" s="436">
        <f>VLOOKUP(C3877,'LICH THI'!C:AA,14,0)</f>
        <v>1</v>
      </c>
      <c r="H3877" s="436">
        <f t="shared" si="783"/>
        <v>1</v>
      </c>
      <c r="I3877" s="436" t="str">
        <f t="shared" si="784"/>
        <v>Thái Hữu Thành</v>
      </c>
      <c r="J3877" s="436"/>
      <c r="K3877" s="436">
        <f t="shared" si="785"/>
        <v>1</v>
      </c>
      <c r="L3877" s="436" t="str">
        <f t="shared" si="786"/>
        <v>DC2CT62-DC-1</v>
      </c>
      <c r="M3877" s="436">
        <f t="shared" si="787"/>
        <v>6</v>
      </c>
      <c r="N3877" s="437">
        <f t="shared" si="793"/>
        <v>2</v>
      </c>
      <c r="O3877" s="437"/>
      <c r="P3877" s="430" t="str">
        <f t="shared" si="788"/>
        <v/>
      </c>
      <c r="U3877" s="177">
        <v>5</v>
      </c>
      <c r="V3877" s="177" t="s">
        <v>3478</v>
      </c>
      <c r="W3877" s="177" t="s">
        <v>6264</v>
      </c>
      <c r="X3877" s="177" t="s">
        <v>2894</v>
      </c>
      <c r="Y3877" s="177" t="s">
        <v>6265</v>
      </c>
      <c r="Z3877" s="177" t="s">
        <v>7548</v>
      </c>
      <c r="AA3877" s="525" t="s">
        <v>6266</v>
      </c>
      <c r="AB3877" s="399" t="str">
        <f t="shared" si="789"/>
        <v>DC2CT62</v>
      </c>
      <c r="AC3877" s="399" t="str">
        <f t="shared" si="790"/>
        <v>DC2CT62-DC</v>
      </c>
      <c r="AD3877" t="str">
        <f>Y3877&amp;"-"&amp;VLOOKUP(AC3877,'LICH THI'!C:AA,9,0)</f>
        <v>65DCDD23092-42470</v>
      </c>
      <c r="AE3877">
        <f t="shared" si="791"/>
        <v>1</v>
      </c>
    </row>
    <row r="3878" spans="1:31" x14ac:dyDescent="0.25">
      <c r="A3878" s="436" t="str">
        <f t="shared" si="781"/>
        <v>DC2CT62-DC-8</v>
      </c>
      <c r="B3878" s="436">
        <f>COUNTIF(AC$4:AC3878,AC3878)</f>
        <v>8</v>
      </c>
      <c r="C3878" s="436" t="str">
        <f t="shared" si="782"/>
        <v>DC2CT62-DC</v>
      </c>
      <c r="D3878" s="436">
        <f>VLOOKUP(C3878,'LICH THI'!C:AA,12,0)</f>
        <v>8</v>
      </c>
      <c r="E3878" s="436">
        <f>VLOOKUP(C3878,'LICH THI'!C:AA,13,0)</f>
        <v>8</v>
      </c>
      <c r="F3878" s="436">
        <f t="shared" si="792"/>
        <v>8</v>
      </c>
      <c r="G3878" s="436">
        <f>VLOOKUP(C3878,'LICH THI'!C:AA,14,0)</f>
        <v>1</v>
      </c>
      <c r="H3878" s="436">
        <f t="shared" si="783"/>
        <v>1</v>
      </c>
      <c r="I3878" s="436" t="str">
        <f t="shared" si="784"/>
        <v>Nguyễn Quốc Việt</v>
      </c>
      <c r="J3878" s="436"/>
      <c r="K3878" s="436">
        <f t="shared" si="785"/>
        <v>1</v>
      </c>
      <c r="L3878" s="436" t="str">
        <f t="shared" si="786"/>
        <v>DC2CT62-DC-1</v>
      </c>
      <c r="M3878" s="436">
        <f t="shared" si="787"/>
        <v>6</v>
      </c>
      <c r="N3878" s="437">
        <f t="shared" si="793"/>
        <v>3</v>
      </c>
      <c r="O3878" s="437"/>
      <c r="P3878" s="430" t="str">
        <f t="shared" si="788"/>
        <v/>
      </c>
      <c r="U3878" s="177">
        <v>8</v>
      </c>
      <c r="V3878" s="177" t="s">
        <v>3478</v>
      </c>
      <c r="W3878" s="177" t="s">
        <v>3488</v>
      </c>
      <c r="X3878" s="177" t="s">
        <v>2996</v>
      </c>
      <c r="Y3878" s="177" t="s">
        <v>3489</v>
      </c>
      <c r="Z3878" s="177" t="s">
        <v>7548</v>
      </c>
      <c r="AA3878" s="525" t="s">
        <v>3490</v>
      </c>
      <c r="AB3878" s="399" t="str">
        <f t="shared" si="789"/>
        <v>DC2CT62</v>
      </c>
      <c r="AC3878" s="399" t="str">
        <f t="shared" si="790"/>
        <v>DC2CT62-DC</v>
      </c>
      <c r="AD3878" t="str">
        <f>Y3878&amp;"-"&amp;VLOOKUP(AC3878,'LICH THI'!C:AA,9,0)</f>
        <v>65DCDD21994-42470</v>
      </c>
      <c r="AE3878">
        <f t="shared" si="791"/>
        <v>1</v>
      </c>
    </row>
    <row r="3879" spans="1:31" x14ac:dyDescent="0.25">
      <c r="A3879" s="436" t="str">
        <f t="shared" si="781"/>
        <v>DC2CT65-DC-1</v>
      </c>
      <c r="B3879" s="436">
        <f>COUNTIF(AC$4:AC3879,AC3879)</f>
        <v>1</v>
      </c>
      <c r="C3879" s="436" t="str">
        <f t="shared" si="782"/>
        <v>DC2CT65-DC</v>
      </c>
      <c r="D3879" s="436">
        <f>VLOOKUP(C3879,'LICH THI'!C:AA,12,0)</f>
        <v>29</v>
      </c>
      <c r="E3879" s="436">
        <f>VLOOKUP(C3879,'LICH THI'!C:AA,13,0)</f>
        <v>29</v>
      </c>
      <c r="F3879" s="436">
        <f t="shared" si="792"/>
        <v>29</v>
      </c>
      <c r="G3879" s="436">
        <f>VLOOKUP(C3879,'LICH THI'!C:AA,14,0)</f>
        <v>1</v>
      </c>
      <c r="H3879" s="436">
        <f t="shared" si="783"/>
        <v>1</v>
      </c>
      <c r="I3879" s="436" t="str">
        <f t="shared" si="784"/>
        <v>Dương Tuấn Anh</v>
      </c>
      <c r="J3879" s="436"/>
      <c r="K3879" s="436">
        <f t="shared" si="785"/>
        <v>1</v>
      </c>
      <c r="L3879" s="436" t="str">
        <f t="shared" si="786"/>
        <v>DC2CT65-DC-1</v>
      </c>
      <c r="M3879" s="436">
        <f t="shared" si="787"/>
        <v>7</v>
      </c>
      <c r="N3879" s="437">
        <f t="shared" si="793"/>
        <v>24</v>
      </c>
      <c r="O3879" s="437"/>
      <c r="P3879" s="430" t="str">
        <f t="shared" si="788"/>
        <v/>
      </c>
      <c r="U3879" s="177">
        <v>3</v>
      </c>
      <c r="V3879" s="177" t="s">
        <v>3209</v>
      </c>
      <c r="W3879" s="177" t="s">
        <v>2929</v>
      </c>
      <c r="X3879" s="177" t="s">
        <v>2611</v>
      </c>
      <c r="Y3879" s="177" t="s">
        <v>3635</v>
      </c>
      <c r="Z3879" s="177" t="s">
        <v>5043</v>
      </c>
      <c r="AA3879" s="525" t="s">
        <v>3636</v>
      </c>
      <c r="AB3879" s="399" t="str">
        <f t="shared" si="789"/>
        <v>DC2CT65</v>
      </c>
      <c r="AC3879" s="399" t="str">
        <f t="shared" si="790"/>
        <v>DC2CT65-DC</v>
      </c>
      <c r="AD3879" t="str">
        <f>Y3879&amp;"-"&amp;VLOOKUP(AC3879,'LICH THI'!C:AA,9,0)</f>
        <v>63DCCD3331-42474</v>
      </c>
      <c r="AE3879">
        <f t="shared" si="791"/>
        <v>1</v>
      </c>
    </row>
    <row r="3880" spans="1:31" x14ac:dyDescent="0.25">
      <c r="A3880" s="436" t="str">
        <f t="shared" si="781"/>
        <v>DC2CT65-DC-2</v>
      </c>
      <c r="B3880" s="436">
        <f>COUNTIF(AC$4:AC3880,AC3880)</f>
        <v>2</v>
      </c>
      <c r="C3880" s="436" t="str">
        <f t="shared" si="782"/>
        <v>DC2CT65-DC</v>
      </c>
      <c r="D3880" s="436">
        <f>VLOOKUP(C3880,'LICH THI'!C:AA,12,0)</f>
        <v>29</v>
      </c>
      <c r="E3880" s="436">
        <f>VLOOKUP(C3880,'LICH THI'!C:AA,13,0)</f>
        <v>29</v>
      </c>
      <c r="F3880" s="436">
        <f t="shared" si="792"/>
        <v>29</v>
      </c>
      <c r="G3880" s="436">
        <f>VLOOKUP(C3880,'LICH THI'!C:AA,14,0)</f>
        <v>1</v>
      </c>
      <c r="H3880" s="436">
        <f t="shared" si="783"/>
        <v>1</v>
      </c>
      <c r="I3880" s="436" t="str">
        <f t="shared" si="784"/>
        <v>Lê Mạnh Cường</v>
      </c>
      <c r="J3880" s="436"/>
      <c r="K3880" s="436">
        <f t="shared" si="785"/>
        <v>1</v>
      </c>
      <c r="L3880" s="436" t="str">
        <f t="shared" si="786"/>
        <v>DC2CT65-DC-1</v>
      </c>
      <c r="M3880" s="436">
        <f t="shared" si="787"/>
        <v>7</v>
      </c>
      <c r="N3880" s="437">
        <f t="shared" si="793"/>
        <v>25</v>
      </c>
      <c r="O3880" s="437"/>
      <c r="P3880" s="430" t="str">
        <f t="shared" si="788"/>
        <v/>
      </c>
      <c r="U3880" s="177">
        <v>13</v>
      </c>
      <c r="V3880" s="177" t="s">
        <v>2790</v>
      </c>
      <c r="W3880" s="177" t="s">
        <v>2944</v>
      </c>
      <c r="X3880" s="177" t="s">
        <v>2735</v>
      </c>
      <c r="Y3880" s="177" t="s">
        <v>5048</v>
      </c>
      <c r="Z3880" s="177" t="s">
        <v>5043</v>
      </c>
      <c r="AA3880" s="525" t="s">
        <v>2921</v>
      </c>
      <c r="AB3880" s="399" t="str">
        <f t="shared" si="789"/>
        <v>DC2CT65</v>
      </c>
      <c r="AC3880" s="399" t="str">
        <f t="shared" si="790"/>
        <v>DC2CT65-DC</v>
      </c>
      <c r="AD3880" t="str">
        <f>Y3880&amp;"-"&amp;VLOOKUP(AC3880,'LICH THI'!C:AA,9,0)</f>
        <v>64DCCD3143-42474</v>
      </c>
      <c r="AE3880">
        <f t="shared" si="791"/>
        <v>1</v>
      </c>
    </row>
    <row r="3881" spans="1:31" x14ac:dyDescent="0.25">
      <c r="A3881" s="436" t="str">
        <f t="shared" si="781"/>
        <v>DC2CT65-DC-3</v>
      </c>
      <c r="B3881" s="436">
        <f>COUNTIF(AC$4:AC3881,AC3881)</f>
        <v>3</v>
      </c>
      <c r="C3881" s="436" t="str">
        <f t="shared" si="782"/>
        <v>DC2CT65-DC</v>
      </c>
      <c r="D3881" s="436">
        <f>VLOOKUP(C3881,'LICH THI'!C:AA,12,0)</f>
        <v>29</v>
      </c>
      <c r="E3881" s="436">
        <f>VLOOKUP(C3881,'LICH THI'!C:AA,13,0)</f>
        <v>29</v>
      </c>
      <c r="F3881" s="436">
        <f t="shared" si="792"/>
        <v>29</v>
      </c>
      <c r="G3881" s="436">
        <f>VLOOKUP(C3881,'LICH THI'!C:AA,14,0)</f>
        <v>1</v>
      </c>
      <c r="H3881" s="436">
        <f t="shared" si="783"/>
        <v>1</v>
      </c>
      <c r="I3881" s="436" t="str">
        <f t="shared" si="784"/>
        <v>Trịnh Xuân Doát</v>
      </c>
      <c r="J3881" s="436"/>
      <c r="K3881" s="436">
        <f t="shared" si="785"/>
        <v>1</v>
      </c>
      <c r="L3881" s="436" t="str">
        <f t="shared" si="786"/>
        <v>DC2CT65-DC-1</v>
      </c>
      <c r="M3881" s="436">
        <f t="shared" si="787"/>
        <v>7</v>
      </c>
      <c r="N3881" s="437">
        <f t="shared" si="793"/>
        <v>26</v>
      </c>
      <c r="O3881" s="437"/>
      <c r="P3881" s="430" t="str">
        <f t="shared" si="788"/>
        <v/>
      </c>
      <c r="U3881" s="177">
        <v>26</v>
      </c>
      <c r="V3881" s="177" t="s">
        <v>3731</v>
      </c>
      <c r="W3881" s="177" t="s">
        <v>3757</v>
      </c>
      <c r="X3881" s="177" t="s">
        <v>5067</v>
      </c>
      <c r="Y3881" s="177" t="s">
        <v>5068</v>
      </c>
      <c r="Z3881" s="177" t="s">
        <v>5043</v>
      </c>
      <c r="AA3881" s="525" t="s">
        <v>3736</v>
      </c>
      <c r="AB3881" s="399" t="str">
        <f t="shared" si="789"/>
        <v>DC2CT65</v>
      </c>
      <c r="AC3881" s="399" t="str">
        <f t="shared" si="790"/>
        <v>DC2CT65-DC</v>
      </c>
      <c r="AD3881" t="str">
        <f>Y3881&amp;"-"&amp;VLOOKUP(AC3881,'LICH THI'!C:AA,9,0)</f>
        <v>64DCCS3005-42474</v>
      </c>
      <c r="AE3881">
        <f t="shared" si="791"/>
        <v>1</v>
      </c>
    </row>
    <row r="3882" spans="1:31" x14ac:dyDescent="0.25">
      <c r="A3882" s="436" t="str">
        <f t="shared" si="781"/>
        <v>DC2CT65-DC-4</v>
      </c>
      <c r="B3882" s="436">
        <f>COUNTIF(AC$4:AC3882,AC3882)</f>
        <v>4</v>
      </c>
      <c r="C3882" s="436" t="str">
        <f t="shared" si="782"/>
        <v>DC2CT65-DC</v>
      </c>
      <c r="D3882" s="436">
        <f>VLOOKUP(C3882,'LICH THI'!C:AA,12,0)</f>
        <v>29</v>
      </c>
      <c r="E3882" s="436">
        <f>VLOOKUP(C3882,'LICH THI'!C:AA,13,0)</f>
        <v>29</v>
      </c>
      <c r="F3882" s="436">
        <f t="shared" si="792"/>
        <v>29</v>
      </c>
      <c r="G3882" s="436">
        <f>VLOOKUP(C3882,'LICH THI'!C:AA,14,0)</f>
        <v>1</v>
      </c>
      <c r="H3882" s="436">
        <f t="shared" si="783"/>
        <v>1</v>
      </c>
      <c r="I3882" s="436" t="str">
        <f t="shared" si="784"/>
        <v>Lương Hoàng Dũng</v>
      </c>
      <c r="J3882" s="436"/>
      <c r="K3882" s="436">
        <f t="shared" si="785"/>
        <v>1</v>
      </c>
      <c r="L3882" s="436" t="str">
        <f t="shared" si="786"/>
        <v>DC2CT65-DC-1</v>
      </c>
      <c r="M3882" s="436">
        <f t="shared" si="787"/>
        <v>7</v>
      </c>
      <c r="N3882" s="437">
        <f t="shared" si="793"/>
        <v>27</v>
      </c>
      <c r="O3882" s="437"/>
      <c r="P3882" s="430" t="str">
        <f t="shared" si="788"/>
        <v/>
      </c>
      <c r="U3882" s="177">
        <v>21</v>
      </c>
      <c r="V3882" s="177" t="s">
        <v>2825</v>
      </c>
      <c r="W3882" s="177" t="s">
        <v>2826</v>
      </c>
      <c r="X3882" s="177" t="s">
        <v>2827</v>
      </c>
      <c r="Y3882" s="177" t="s">
        <v>2828</v>
      </c>
      <c r="Z3882" s="177" t="s">
        <v>5043</v>
      </c>
      <c r="AA3882" s="525" t="s">
        <v>2829</v>
      </c>
      <c r="AB3882" s="399" t="str">
        <f t="shared" si="789"/>
        <v>DC2CT65</v>
      </c>
      <c r="AC3882" s="399" t="str">
        <f t="shared" si="790"/>
        <v>DC2CT65-DC</v>
      </c>
      <c r="AD3882" t="str">
        <f>Y3882&amp;"-"&amp;VLOOKUP(AC3882,'LICH THI'!C:AA,9,0)</f>
        <v>64DCCD3144-42474</v>
      </c>
      <c r="AE3882">
        <f t="shared" si="791"/>
        <v>1</v>
      </c>
    </row>
    <row r="3883" spans="1:31" x14ac:dyDescent="0.25">
      <c r="A3883" s="436" t="str">
        <f t="shared" si="781"/>
        <v>DC2CT65-DC-5</v>
      </c>
      <c r="B3883" s="436">
        <f>COUNTIF(AC$4:AC3883,AC3883)</f>
        <v>5</v>
      </c>
      <c r="C3883" s="436" t="str">
        <f t="shared" si="782"/>
        <v>DC2CT65-DC</v>
      </c>
      <c r="D3883" s="436">
        <f>VLOOKUP(C3883,'LICH THI'!C:AA,12,0)</f>
        <v>29</v>
      </c>
      <c r="E3883" s="436">
        <f>VLOOKUP(C3883,'LICH THI'!C:AA,13,0)</f>
        <v>29</v>
      </c>
      <c r="F3883" s="436">
        <f t="shared" si="792"/>
        <v>29</v>
      </c>
      <c r="G3883" s="436">
        <f>VLOOKUP(C3883,'LICH THI'!C:AA,14,0)</f>
        <v>1</v>
      </c>
      <c r="H3883" s="436">
        <f t="shared" si="783"/>
        <v>1</v>
      </c>
      <c r="I3883" s="436" t="str">
        <f t="shared" si="784"/>
        <v>Nguyễn Văn Duy</v>
      </c>
      <c r="J3883" s="436"/>
      <c r="K3883" s="436">
        <f t="shared" si="785"/>
        <v>1</v>
      </c>
      <c r="L3883" s="436" t="str">
        <f t="shared" si="786"/>
        <v>DC2CT65-DC-1</v>
      </c>
      <c r="M3883" s="436">
        <f t="shared" si="787"/>
        <v>7</v>
      </c>
      <c r="N3883" s="437">
        <f t="shared" si="793"/>
        <v>28</v>
      </c>
      <c r="O3883" s="437"/>
      <c r="P3883" s="430" t="str">
        <f t="shared" si="788"/>
        <v/>
      </c>
      <c r="U3883" s="177">
        <v>6</v>
      </c>
      <c r="V3883" s="177" t="s">
        <v>2724</v>
      </c>
      <c r="W3883" s="177" t="s">
        <v>2741</v>
      </c>
      <c r="X3883" s="177" t="s">
        <v>2742</v>
      </c>
      <c r="Y3883" s="177" t="s">
        <v>2743</v>
      </c>
      <c r="Z3883" s="177" t="s">
        <v>5043</v>
      </c>
      <c r="AA3883" s="525" t="s">
        <v>2744</v>
      </c>
      <c r="AB3883" s="399" t="str">
        <f t="shared" si="789"/>
        <v>DC2CT65</v>
      </c>
      <c r="AC3883" s="399" t="str">
        <f t="shared" si="790"/>
        <v>DC2CT65-DC</v>
      </c>
      <c r="AD3883" t="str">
        <f>Y3883&amp;"-"&amp;VLOOKUP(AC3883,'LICH THI'!C:AA,9,0)</f>
        <v>64DCCA3030-42474</v>
      </c>
      <c r="AE3883">
        <f t="shared" si="791"/>
        <v>1</v>
      </c>
    </row>
    <row r="3884" spans="1:31" x14ac:dyDescent="0.25">
      <c r="A3884" s="436" t="str">
        <f t="shared" si="781"/>
        <v>DC2CT65-DC-6</v>
      </c>
      <c r="B3884" s="436">
        <f>COUNTIF(AC$4:AC3884,AC3884)</f>
        <v>6</v>
      </c>
      <c r="C3884" s="436" t="str">
        <f t="shared" si="782"/>
        <v>DC2CT65-DC</v>
      </c>
      <c r="D3884" s="436">
        <f>VLOOKUP(C3884,'LICH THI'!C:AA,12,0)</f>
        <v>29</v>
      </c>
      <c r="E3884" s="436">
        <f>VLOOKUP(C3884,'LICH THI'!C:AA,13,0)</f>
        <v>29</v>
      </c>
      <c r="F3884" s="436">
        <f t="shared" si="792"/>
        <v>29</v>
      </c>
      <c r="G3884" s="436">
        <f>VLOOKUP(C3884,'LICH THI'!C:AA,14,0)</f>
        <v>1</v>
      </c>
      <c r="H3884" s="436">
        <f t="shared" si="783"/>
        <v>1</v>
      </c>
      <c r="I3884" s="436" t="str">
        <f t="shared" si="784"/>
        <v>Nguyễn Xuân Đạt</v>
      </c>
      <c r="J3884" s="436"/>
      <c r="K3884" s="436">
        <f t="shared" si="785"/>
        <v>1</v>
      </c>
      <c r="L3884" s="436" t="str">
        <f t="shared" si="786"/>
        <v>DC2CT65-DC-1</v>
      </c>
      <c r="M3884" s="436">
        <f t="shared" si="787"/>
        <v>7</v>
      </c>
      <c r="N3884" s="437">
        <f t="shared" si="793"/>
        <v>29</v>
      </c>
      <c r="O3884" s="437"/>
      <c r="P3884" s="430" t="str">
        <f t="shared" si="788"/>
        <v/>
      </c>
      <c r="U3884" s="177">
        <v>14</v>
      </c>
      <c r="V3884" s="177" t="s">
        <v>2790</v>
      </c>
      <c r="W3884" s="177" t="s">
        <v>3590</v>
      </c>
      <c r="X3884" s="177" t="s">
        <v>2746</v>
      </c>
      <c r="Y3884" s="177" t="s">
        <v>5049</v>
      </c>
      <c r="Z3884" s="177" t="s">
        <v>5043</v>
      </c>
      <c r="AA3884" s="525" t="s">
        <v>5050</v>
      </c>
      <c r="AB3884" s="399" t="str">
        <f t="shared" si="789"/>
        <v>DC2CT65</v>
      </c>
      <c r="AC3884" s="399" t="str">
        <f t="shared" si="790"/>
        <v>DC2CT65-DC</v>
      </c>
      <c r="AD3884" t="str">
        <f>Y3884&amp;"-"&amp;VLOOKUP(AC3884,'LICH THI'!C:AA,9,0)</f>
        <v>64DCCD3079-42474</v>
      </c>
      <c r="AE3884">
        <f t="shared" si="791"/>
        <v>1</v>
      </c>
    </row>
    <row r="3885" spans="1:31" x14ac:dyDescent="0.25">
      <c r="A3885" s="436" t="str">
        <f t="shared" si="781"/>
        <v>DC2CT65-DC-7</v>
      </c>
      <c r="B3885" s="436">
        <f>COUNTIF(AC$4:AC3885,AC3885)</f>
        <v>7</v>
      </c>
      <c r="C3885" s="436" t="str">
        <f t="shared" si="782"/>
        <v>DC2CT65-DC</v>
      </c>
      <c r="D3885" s="436">
        <f>VLOOKUP(C3885,'LICH THI'!C:AA,12,0)</f>
        <v>29</v>
      </c>
      <c r="E3885" s="436">
        <f>VLOOKUP(C3885,'LICH THI'!C:AA,13,0)</f>
        <v>29</v>
      </c>
      <c r="F3885" s="436">
        <f t="shared" si="792"/>
        <v>29</v>
      </c>
      <c r="G3885" s="436">
        <f>VLOOKUP(C3885,'LICH THI'!C:AA,14,0)</f>
        <v>1</v>
      </c>
      <c r="H3885" s="436">
        <f t="shared" si="783"/>
        <v>1</v>
      </c>
      <c r="I3885" s="436" t="str">
        <f t="shared" si="784"/>
        <v>Tạ Tương Đạt</v>
      </c>
      <c r="J3885" s="436"/>
      <c r="K3885" s="436">
        <f t="shared" si="785"/>
        <v>1</v>
      </c>
      <c r="L3885" s="436" t="str">
        <f t="shared" si="786"/>
        <v>DC2CT65-DC-1</v>
      </c>
      <c r="M3885" s="436">
        <f t="shared" si="787"/>
        <v>7</v>
      </c>
      <c r="N3885" s="437">
        <f t="shared" si="793"/>
        <v>1</v>
      </c>
      <c r="O3885" s="437"/>
      <c r="P3885" s="430" t="str">
        <f t="shared" si="788"/>
        <v/>
      </c>
      <c r="U3885" s="177">
        <v>7</v>
      </c>
      <c r="V3885" s="177" t="s">
        <v>2724</v>
      </c>
      <c r="W3885" s="177" t="s">
        <v>2745</v>
      </c>
      <c r="X3885" s="177" t="s">
        <v>2746</v>
      </c>
      <c r="Y3885" s="177" t="s">
        <v>2747</v>
      </c>
      <c r="Z3885" s="177" t="s">
        <v>5043</v>
      </c>
      <c r="AA3885" s="525" t="s">
        <v>2748</v>
      </c>
      <c r="AB3885" s="399" t="str">
        <f t="shared" si="789"/>
        <v>DC2CT65</v>
      </c>
      <c r="AC3885" s="399" t="str">
        <f t="shared" si="790"/>
        <v>DC2CT65-DC</v>
      </c>
      <c r="AD3885" t="str">
        <f>Y3885&amp;"-"&amp;VLOOKUP(AC3885,'LICH THI'!C:AA,9,0)</f>
        <v>64DCCA3081-42474</v>
      </c>
      <c r="AE3885">
        <f t="shared" si="791"/>
        <v>1</v>
      </c>
    </row>
    <row r="3886" spans="1:31" x14ac:dyDescent="0.25">
      <c r="A3886" s="436" t="str">
        <f t="shared" si="781"/>
        <v>DC2CT65-DC-8</v>
      </c>
      <c r="B3886" s="436">
        <f>COUNTIF(AC$4:AC3886,AC3886)</f>
        <v>8</v>
      </c>
      <c r="C3886" s="436" t="str">
        <f t="shared" si="782"/>
        <v>DC2CT65-DC</v>
      </c>
      <c r="D3886" s="436">
        <f>VLOOKUP(C3886,'LICH THI'!C:AA,12,0)</f>
        <v>29</v>
      </c>
      <c r="E3886" s="436">
        <f>VLOOKUP(C3886,'LICH THI'!C:AA,13,0)</f>
        <v>29</v>
      </c>
      <c r="F3886" s="436">
        <f t="shared" si="792"/>
        <v>29</v>
      </c>
      <c r="G3886" s="436">
        <f>VLOOKUP(C3886,'LICH THI'!C:AA,14,0)</f>
        <v>1</v>
      </c>
      <c r="H3886" s="436">
        <f t="shared" si="783"/>
        <v>1</v>
      </c>
      <c r="I3886" s="436" t="str">
        <f t="shared" si="784"/>
        <v>Lê Văn Hanh</v>
      </c>
      <c r="J3886" s="436"/>
      <c r="K3886" s="436">
        <f t="shared" si="785"/>
        <v>1</v>
      </c>
      <c r="L3886" s="436" t="str">
        <f t="shared" si="786"/>
        <v>DC2CT65-DC-1</v>
      </c>
      <c r="M3886" s="436">
        <f t="shared" si="787"/>
        <v>7</v>
      </c>
      <c r="N3886" s="437">
        <f t="shared" si="793"/>
        <v>2</v>
      </c>
      <c r="O3886" s="437"/>
      <c r="P3886" s="430" t="str">
        <f t="shared" si="788"/>
        <v/>
      </c>
      <c r="U3886" s="177">
        <v>15</v>
      </c>
      <c r="V3886" s="177" t="s">
        <v>2790</v>
      </c>
      <c r="W3886" s="177" t="s">
        <v>2604</v>
      </c>
      <c r="X3886" s="177" t="s">
        <v>2794</v>
      </c>
      <c r="Y3886" s="177" t="s">
        <v>2795</v>
      </c>
      <c r="Z3886" s="177" t="s">
        <v>5043</v>
      </c>
      <c r="AA3886" s="525" t="s">
        <v>2796</v>
      </c>
      <c r="AB3886" s="399" t="str">
        <f t="shared" si="789"/>
        <v>DC2CT65</v>
      </c>
      <c r="AC3886" s="399" t="str">
        <f t="shared" si="790"/>
        <v>DC2CT65-DC</v>
      </c>
      <c r="AD3886" t="str">
        <f>Y3886&amp;"-"&amp;VLOOKUP(AC3886,'LICH THI'!C:AA,9,0)</f>
        <v>64DCCD3136-42474</v>
      </c>
      <c r="AE3886">
        <f t="shared" si="791"/>
        <v>1</v>
      </c>
    </row>
    <row r="3887" spans="1:31" x14ac:dyDescent="0.25">
      <c r="A3887" s="436" t="str">
        <f t="shared" si="781"/>
        <v>DC2CT65-DC-9</v>
      </c>
      <c r="B3887" s="436">
        <f>COUNTIF(AC$4:AC3887,AC3887)</f>
        <v>9</v>
      </c>
      <c r="C3887" s="436" t="str">
        <f t="shared" si="782"/>
        <v>DC2CT65-DC</v>
      </c>
      <c r="D3887" s="436">
        <f>VLOOKUP(C3887,'LICH THI'!C:AA,12,0)</f>
        <v>29</v>
      </c>
      <c r="E3887" s="436">
        <f>VLOOKUP(C3887,'LICH THI'!C:AA,13,0)</f>
        <v>29</v>
      </c>
      <c r="F3887" s="436">
        <f t="shared" si="792"/>
        <v>29</v>
      </c>
      <c r="G3887" s="436">
        <f>VLOOKUP(C3887,'LICH THI'!C:AA,14,0)</f>
        <v>1</v>
      </c>
      <c r="H3887" s="436">
        <f t="shared" si="783"/>
        <v>1</v>
      </c>
      <c r="I3887" s="436" t="str">
        <f t="shared" si="784"/>
        <v>Phan Thế Hùng</v>
      </c>
      <c r="J3887" s="436"/>
      <c r="K3887" s="436">
        <f t="shared" si="785"/>
        <v>1</v>
      </c>
      <c r="L3887" s="436" t="str">
        <f t="shared" si="786"/>
        <v>DC2CT65-DC-1</v>
      </c>
      <c r="M3887" s="436">
        <f t="shared" si="787"/>
        <v>7</v>
      </c>
      <c r="N3887" s="437">
        <f t="shared" si="793"/>
        <v>3</v>
      </c>
      <c r="O3887" s="437"/>
      <c r="P3887" s="430" t="str">
        <f t="shared" si="788"/>
        <v/>
      </c>
      <c r="U3887" s="177">
        <v>4</v>
      </c>
      <c r="V3887" s="177" t="s">
        <v>2609</v>
      </c>
      <c r="W3887" s="177" t="s">
        <v>3219</v>
      </c>
      <c r="X3887" s="177" t="s">
        <v>2801</v>
      </c>
      <c r="Y3887" s="177" t="s">
        <v>3220</v>
      </c>
      <c r="Z3887" s="177" t="s">
        <v>5043</v>
      </c>
      <c r="AA3887" s="525" t="s">
        <v>3221</v>
      </c>
      <c r="AB3887" s="399" t="str">
        <f t="shared" si="789"/>
        <v>DC2CT65</v>
      </c>
      <c r="AC3887" s="399" t="str">
        <f t="shared" si="790"/>
        <v>DC2CT65-DC</v>
      </c>
      <c r="AD3887" t="str">
        <f>Y3887&amp;"-"&amp;VLOOKUP(AC3887,'LICH THI'!C:AA,9,0)</f>
        <v>63DCCD3210-42474</v>
      </c>
      <c r="AE3887">
        <f t="shared" si="791"/>
        <v>1</v>
      </c>
    </row>
    <row r="3888" spans="1:31" x14ac:dyDescent="0.25">
      <c r="A3888" s="436" t="str">
        <f t="shared" si="781"/>
        <v>DC2CT65-DC-10</v>
      </c>
      <c r="B3888" s="436">
        <f>COUNTIF(AC$4:AC3888,AC3888)</f>
        <v>10</v>
      </c>
      <c r="C3888" s="436" t="str">
        <f t="shared" si="782"/>
        <v>DC2CT65-DC</v>
      </c>
      <c r="D3888" s="436">
        <f>VLOOKUP(C3888,'LICH THI'!C:AA,12,0)</f>
        <v>29</v>
      </c>
      <c r="E3888" s="436">
        <f>VLOOKUP(C3888,'LICH THI'!C:AA,13,0)</f>
        <v>29</v>
      </c>
      <c r="F3888" s="436">
        <f t="shared" si="792"/>
        <v>29</v>
      </c>
      <c r="G3888" s="436">
        <f>VLOOKUP(C3888,'LICH THI'!C:AA,14,0)</f>
        <v>1</v>
      </c>
      <c r="H3888" s="436">
        <f t="shared" si="783"/>
        <v>1</v>
      </c>
      <c r="I3888" s="436" t="str">
        <f t="shared" si="784"/>
        <v>Trần Mạnh Hùng</v>
      </c>
      <c r="J3888" s="436"/>
      <c r="K3888" s="436">
        <f t="shared" si="785"/>
        <v>1</v>
      </c>
      <c r="L3888" s="436" t="str">
        <f t="shared" si="786"/>
        <v>DC2CT65-DC-1</v>
      </c>
      <c r="M3888" s="436">
        <f t="shared" si="787"/>
        <v>7</v>
      </c>
      <c r="N3888" s="437">
        <f t="shared" si="793"/>
        <v>4</v>
      </c>
      <c r="O3888" s="437"/>
      <c r="P3888" s="430" t="str">
        <f t="shared" si="788"/>
        <v/>
      </c>
      <c r="U3888" s="177">
        <v>20</v>
      </c>
      <c r="V3888" s="177" t="s">
        <v>2790</v>
      </c>
      <c r="W3888" s="177" t="s">
        <v>3187</v>
      </c>
      <c r="X3888" s="177" t="s">
        <v>2801</v>
      </c>
      <c r="Y3888" s="177" t="s">
        <v>5058</v>
      </c>
      <c r="Z3888" s="177" t="s">
        <v>5043</v>
      </c>
      <c r="AA3888" s="525" t="s">
        <v>5059</v>
      </c>
      <c r="AB3888" s="399" t="str">
        <f t="shared" si="789"/>
        <v>DC2CT65</v>
      </c>
      <c r="AC3888" s="399" t="str">
        <f t="shared" si="790"/>
        <v>DC2CT65-DC</v>
      </c>
      <c r="AD3888" t="str">
        <f>Y3888&amp;"-"&amp;VLOOKUP(AC3888,'LICH THI'!C:AA,9,0)</f>
        <v>63DCCD3226-42474</v>
      </c>
      <c r="AE3888">
        <f t="shared" si="791"/>
        <v>1</v>
      </c>
    </row>
    <row r="3889" spans="1:31" x14ac:dyDescent="0.25">
      <c r="A3889" s="436" t="str">
        <f t="shared" si="781"/>
        <v>DC2CT65-DC-11</v>
      </c>
      <c r="B3889" s="436">
        <f>COUNTIF(AC$4:AC3889,AC3889)</f>
        <v>11</v>
      </c>
      <c r="C3889" s="436" t="str">
        <f t="shared" si="782"/>
        <v>DC2CT65-DC</v>
      </c>
      <c r="D3889" s="436">
        <f>VLOOKUP(C3889,'LICH THI'!C:AA,12,0)</f>
        <v>29</v>
      </c>
      <c r="E3889" s="436">
        <f>VLOOKUP(C3889,'LICH THI'!C:AA,13,0)</f>
        <v>29</v>
      </c>
      <c r="F3889" s="436">
        <f t="shared" si="792"/>
        <v>29</v>
      </c>
      <c r="G3889" s="436">
        <f>VLOOKUP(C3889,'LICH THI'!C:AA,14,0)</f>
        <v>1</v>
      </c>
      <c r="H3889" s="436">
        <f t="shared" si="783"/>
        <v>1</v>
      </c>
      <c r="I3889" s="436" t="str">
        <f t="shared" si="784"/>
        <v>Vũ Hoàng Huỳnh</v>
      </c>
      <c r="J3889" s="436"/>
      <c r="K3889" s="436">
        <f t="shared" si="785"/>
        <v>1</v>
      </c>
      <c r="L3889" s="436" t="str">
        <f t="shared" si="786"/>
        <v>DC2CT65-DC-1</v>
      </c>
      <c r="M3889" s="436">
        <f t="shared" si="787"/>
        <v>7</v>
      </c>
      <c r="N3889" s="437">
        <f t="shared" si="793"/>
        <v>5</v>
      </c>
      <c r="O3889" s="437"/>
      <c r="P3889" s="430" t="str">
        <f t="shared" si="788"/>
        <v/>
      </c>
      <c r="U3889" s="177">
        <v>22</v>
      </c>
      <c r="V3889" s="177" t="s">
        <v>2825</v>
      </c>
      <c r="W3889" s="177" t="s">
        <v>2837</v>
      </c>
      <c r="X3889" s="177" t="s">
        <v>2838</v>
      </c>
      <c r="Y3889" s="177" t="s">
        <v>2839</v>
      </c>
      <c r="Z3889" s="177" t="s">
        <v>5043</v>
      </c>
      <c r="AA3889" s="525" t="s">
        <v>2840</v>
      </c>
      <c r="AB3889" s="399" t="str">
        <f t="shared" si="789"/>
        <v>DC2CT65</v>
      </c>
      <c r="AC3889" s="399" t="str">
        <f t="shared" si="790"/>
        <v>DC2CT65-DC</v>
      </c>
      <c r="AD3889" t="str">
        <f>Y3889&amp;"-"&amp;VLOOKUP(AC3889,'LICH THI'!C:AA,9,0)</f>
        <v>64DCCD3139-42474</v>
      </c>
      <c r="AE3889">
        <f t="shared" si="791"/>
        <v>1</v>
      </c>
    </row>
    <row r="3890" spans="1:31" x14ac:dyDescent="0.25">
      <c r="A3890" s="436" t="str">
        <f t="shared" si="781"/>
        <v>DC2CT65-DC-12</v>
      </c>
      <c r="B3890" s="436">
        <f>COUNTIF(AC$4:AC3890,AC3890)</f>
        <v>12</v>
      </c>
      <c r="C3890" s="436" t="str">
        <f t="shared" si="782"/>
        <v>DC2CT65-DC</v>
      </c>
      <c r="D3890" s="436">
        <f>VLOOKUP(C3890,'LICH THI'!C:AA,12,0)</f>
        <v>29</v>
      </c>
      <c r="E3890" s="436">
        <f>VLOOKUP(C3890,'LICH THI'!C:AA,13,0)</f>
        <v>29</v>
      </c>
      <c r="F3890" s="436">
        <f t="shared" si="792"/>
        <v>29</v>
      </c>
      <c r="G3890" s="436">
        <f>VLOOKUP(C3890,'LICH THI'!C:AA,14,0)</f>
        <v>1</v>
      </c>
      <c r="H3890" s="436">
        <f t="shared" si="783"/>
        <v>1</v>
      </c>
      <c r="I3890" s="436" t="str">
        <f t="shared" si="784"/>
        <v>Phạm Quang Hưng</v>
      </c>
      <c r="J3890" s="436"/>
      <c r="K3890" s="436">
        <f t="shared" si="785"/>
        <v>1</v>
      </c>
      <c r="L3890" s="436" t="str">
        <f t="shared" si="786"/>
        <v>DC2CT65-DC-1</v>
      </c>
      <c r="M3890" s="436">
        <f t="shared" si="787"/>
        <v>7</v>
      </c>
      <c r="N3890" s="437">
        <f t="shared" si="793"/>
        <v>6</v>
      </c>
      <c r="O3890" s="437"/>
      <c r="P3890" s="430" t="str">
        <f t="shared" si="788"/>
        <v/>
      </c>
      <c r="U3890" s="177">
        <v>27</v>
      </c>
      <c r="V3890" s="177" t="s">
        <v>3731</v>
      </c>
      <c r="W3890" s="177" t="s">
        <v>2987</v>
      </c>
      <c r="X3890" s="177" t="s">
        <v>2804</v>
      </c>
      <c r="Y3890" s="177" t="s">
        <v>5069</v>
      </c>
      <c r="Z3890" s="177" t="s">
        <v>5043</v>
      </c>
      <c r="AA3890" s="525" t="s">
        <v>3581</v>
      </c>
      <c r="AB3890" s="399" t="str">
        <f t="shared" si="789"/>
        <v>DC2CT65</v>
      </c>
      <c r="AC3890" s="399" t="str">
        <f t="shared" si="790"/>
        <v>DC2CT65-DC</v>
      </c>
      <c r="AD3890" t="str">
        <f>Y3890&amp;"-"&amp;VLOOKUP(AC3890,'LICH THI'!C:AA,9,0)</f>
        <v>64DCCS3022-42474</v>
      </c>
      <c r="AE3890">
        <f t="shared" si="791"/>
        <v>1</v>
      </c>
    </row>
    <row r="3891" spans="1:31" x14ac:dyDescent="0.25">
      <c r="A3891" s="436" t="str">
        <f t="shared" si="781"/>
        <v>DC2CT65-DC-13</v>
      </c>
      <c r="B3891" s="436">
        <f>COUNTIF(AC$4:AC3891,AC3891)</f>
        <v>13</v>
      </c>
      <c r="C3891" s="436" t="str">
        <f t="shared" si="782"/>
        <v>DC2CT65-DC</v>
      </c>
      <c r="D3891" s="436">
        <f>VLOOKUP(C3891,'LICH THI'!C:AA,12,0)</f>
        <v>29</v>
      </c>
      <c r="E3891" s="436">
        <f>VLOOKUP(C3891,'LICH THI'!C:AA,13,0)</f>
        <v>29</v>
      </c>
      <c r="F3891" s="436">
        <f t="shared" si="792"/>
        <v>29</v>
      </c>
      <c r="G3891" s="436">
        <f>VLOOKUP(C3891,'LICH THI'!C:AA,14,0)</f>
        <v>1</v>
      </c>
      <c r="H3891" s="436">
        <f t="shared" si="783"/>
        <v>1</v>
      </c>
      <c r="I3891" s="436" t="str">
        <f t="shared" si="784"/>
        <v>Nguyễn Văn Kiên</v>
      </c>
      <c r="J3891" s="436"/>
      <c r="K3891" s="436">
        <f t="shared" si="785"/>
        <v>1</v>
      </c>
      <c r="L3891" s="436" t="str">
        <f t="shared" si="786"/>
        <v>DC2CT65-DC-1</v>
      </c>
      <c r="M3891" s="436">
        <f t="shared" si="787"/>
        <v>7</v>
      </c>
      <c r="N3891" s="437">
        <f t="shared" si="793"/>
        <v>7</v>
      </c>
      <c r="O3891" s="437"/>
      <c r="P3891" s="430" t="str">
        <f t="shared" si="788"/>
        <v/>
      </c>
      <c r="U3891" s="177">
        <v>28</v>
      </c>
      <c r="V3891" s="177" t="s">
        <v>3731</v>
      </c>
      <c r="W3891" s="177" t="s">
        <v>2741</v>
      </c>
      <c r="X3891" s="177" t="s">
        <v>2762</v>
      </c>
      <c r="Y3891" s="177" t="s">
        <v>5070</v>
      </c>
      <c r="Z3891" s="177" t="s">
        <v>5043</v>
      </c>
      <c r="AA3891" s="525" t="s">
        <v>5071</v>
      </c>
      <c r="AB3891" s="399" t="str">
        <f t="shared" si="789"/>
        <v>DC2CT65</v>
      </c>
      <c r="AC3891" s="399" t="str">
        <f t="shared" si="790"/>
        <v>DC2CT65-DC</v>
      </c>
      <c r="AD3891" t="str">
        <f>Y3891&amp;"-"&amp;VLOOKUP(AC3891,'LICH THI'!C:AA,9,0)</f>
        <v>64DCCS3028-42474</v>
      </c>
      <c r="AE3891">
        <f t="shared" si="791"/>
        <v>1</v>
      </c>
    </row>
    <row r="3892" spans="1:31" x14ac:dyDescent="0.25">
      <c r="A3892" s="436" t="str">
        <f t="shared" si="781"/>
        <v>DC2CT65-DC-14</v>
      </c>
      <c r="B3892" s="436">
        <f>COUNTIF(AC$4:AC3892,AC3892)</f>
        <v>14</v>
      </c>
      <c r="C3892" s="436" t="str">
        <f t="shared" si="782"/>
        <v>DC2CT65-DC</v>
      </c>
      <c r="D3892" s="436">
        <f>VLOOKUP(C3892,'LICH THI'!C:AA,12,0)</f>
        <v>29</v>
      </c>
      <c r="E3892" s="436">
        <f>VLOOKUP(C3892,'LICH THI'!C:AA,13,0)</f>
        <v>29</v>
      </c>
      <c r="F3892" s="436">
        <f t="shared" si="792"/>
        <v>29</v>
      </c>
      <c r="G3892" s="436">
        <f>VLOOKUP(C3892,'LICH THI'!C:AA,14,0)</f>
        <v>1</v>
      </c>
      <c r="H3892" s="436">
        <f t="shared" si="783"/>
        <v>1</v>
      </c>
      <c r="I3892" s="436" t="str">
        <f t="shared" si="784"/>
        <v>Nguyễn Duy Khánh</v>
      </c>
      <c r="J3892" s="436"/>
      <c r="K3892" s="436">
        <f t="shared" si="785"/>
        <v>1</v>
      </c>
      <c r="L3892" s="436" t="str">
        <f t="shared" si="786"/>
        <v>DC2CT65-DC-1</v>
      </c>
      <c r="M3892" s="436">
        <f t="shared" si="787"/>
        <v>7</v>
      </c>
      <c r="N3892" s="437">
        <f t="shared" si="793"/>
        <v>8</v>
      </c>
      <c r="O3892" s="437"/>
      <c r="P3892" s="430" t="str">
        <f t="shared" si="788"/>
        <v/>
      </c>
      <c r="U3892" s="177">
        <v>16</v>
      </c>
      <c r="V3892" s="177" t="s">
        <v>2790</v>
      </c>
      <c r="W3892" s="177" t="s">
        <v>2969</v>
      </c>
      <c r="X3892" s="177" t="s">
        <v>3316</v>
      </c>
      <c r="Y3892" s="177" t="s">
        <v>5051</v>
      </c>
      <c r="Z3892" s="177" t="s">
        <v>5043</v>
      </c>
      <c r="AA3892" s="525" t="s">
        <v>5052</v>
      </c>
      <c r="AB3892" s="399" t="str">
        <f t="shared" si="789"/>
        <v>DC2CT65</v>
      </c>
      <c r="AC3892" s="399" t="str">
        <f t="shared" si="790"/>
        <v>DC2CT65-DC</v>
      </c>
      <c r="AD3892" t="str">
        <f>Y3892&amp;"-"&amp;VLOOKUP(AC3892,'LICH THI'!C:AA,9,0)</f>
        <v>64DCCD3129-42474</v>
      </c>
      <c r="AE3892">
        <f t="shared" si="791"/>
        <v>1</v>
      </c>
    </row>
    <row r="3893" spans="1:31" x14ac:dyDescent="0.25">
      <c r="A3893" s="436" t="str">
        <f t="shared" si="781"/>
        <v>DC2CT65-DC-15</v>
      </c>
      <c r="B3893" s="436">
        <f>COUNTIF(AC$4:AC3893,AC3893)</f>
        <v>15</v>
      </c>
      <c r="C3893" s="436" t="str">
        <f t="shared" si="782"/>
        <v>DC2CT65-DC</v>
      </c>
      <c r="D3893" s="436">
        <f>VLOOKUP(C3893,'LICH THI'!C:AA,12,0)</f>
        <v>29</v>
      </c>
      <c r="E3893" s="436">
        <f>VLOOKUP(C3893,'LICH THI'!C:AA,13,0)</f>
        <v>29</v>
      </c>
      <c r="F3893" s="436">
        <f t="shared" si="792"/>
        <v>29</v>
      </c>
      <c r="G3893" s="436">
        <f>VLOOKUP(C3893,'LICH THI'!C:AA,14,0)</f>
        <v>1</v>
      </c>
      <c r="H3893" s="436">
        <f t="shared" si="783"/>
        <v>1</v>
      </c>
      <c r="I3893" s="436" t="str">
        <f t="shared" si="784"/>
        <v>Phạm Văn Khương</v>
      </c>
      <c r="J3893" s="436"/>
      <c r="K3893" s="436">
        <f t="shared" si="785"/>
        <v>1</v>
      </c>
      <c r="L3893" s="436" t="str">
        <f t="shared" si="786"/>
        <v>DC2CT65-DC-1</v>
      </c>
      <c r="M3893" s="436">
        <f t="shared" si="787"/>
        <v>7</v>
      </c>
      <c r="N3893" s="437">
        <f t="shared" si="793"/>
        <v>9</v>
      </c>
      <c r="O3893" s="437"/>
      <c r="P3893" s="430" t="str">
        <f t="shared" si="788"/>
        <v/>
      </c>
      <c r="U3893" s="177">
        <v>17</v>
      </c>
      <c r="V3893" s="177" t="s">
        <v>2790</v>
      </c>
      <c r="W3893" s="177" t="s">
        <v>2738</v>
      </c>
      <c r="X3893" s="177" t="s">
        <v>5053</v>
      </c>
      <c r="Y3893" s="177" t="s">
        <v>5054</v>
      </c>
      <c r="Z3893" s="177" t="s">
        <v>5043</v>
      </c>
      <c r="AA3893" s="525" t="s">
        <v>5055</v>
      </c>
      <c r="AB3893" s="399" t="str">
        <f t="shared" si="789"/>
        <v>DC2CT65</v>
      </c>
      <c r="AC3893" s="399" t="str">
        <f t="shared" si="790"/>
        <v>DC2CT65-DC</v>
      </c>
      <c r="AD3893" t="str">
        <f>Y3893&amp;"-"&amp;VLOOKUP(AC3893,'LICH THI'!C:AA,9,0)</f>
        <v>64DCCD3308-42474</v>
      </c>
      <c r="AE3893">
        <f t="shared" si="791"/>
        <v>1</v>
      </c>
    </row>
    <row r="3894" spans="1:31" x14ac:dyDescent="0.25">
      <c r="A3894" s="436" t="str">
        <f t="shared" si="781"/>
        <v>DC2CT65-DC-16</v>
      </c>
      <c r="B3894" s="436">
        <f>COUNTIF(AC$4:AC3894,AC3894)</f>
        <v>16</v>
      </c>
      <c r="C3894" s="436" t="str">
        <f t="shared" si="782"/>
        <v>DC2CT65-DC</v>
      </c>
      <c r="D3894" s="436">
        <f>VLOOKUP(C3894,'LICH THI'!C:AA,12,0)</f>
        <v>29</v>
      </c>
      <c r="E3894" s="436">
        <f>VLOOKUP(C3894,'LICH THI'!C:AA,13,0)</f>
        <v>29</v>
      </c>
      <c r="F3894" s="436">
        <f t="shared" si="792"/>
        <v>29</v>
      </c>
      <c r="G3894" s="436">
        <f>VLOOKUP(C3894,'LICH THI'!C:AA,14,0)</f>
        <v>1</v>
      </c>
      <c r="H3894" s="436">
        <f t="shared" si="783"/>
        <v>1</v>
      </c>
      <c r="I3894" s="436" t="str">
        <f t="shared" si="784"/>
        <v>Nguyễn Văn Lâm</v>
      </c>
      <c r="J3894" s="436"/>
      <c r="K3894" s="436">
        <f t="shared" si="785"/>
        <v>1</v>
      </c>
      <c r="L3894" s="436" t="str">
        <f t="shared" si="786"/>
        <v>DC2CT65-DC-1</v>
      </c>
      <c r="M3894" s="436">
        <f t="shared" si="787"/>
        <v>7</v>
      </c>
      <c r="N3894" s="437">
        <f t="shared" si="793"/>
        <v>10</v>
      </c>
      <c r="O3894" s="437"/>
      <c r="P3894" s="430" t="str">
        <f t="shared" si="788"/>
        <v/>
      </c>
      <c r="U3894" s="177">
        <v>5</v>
      </c>
      <c r="V3894" s="177" t="s">
        <v>4208</v>
      </c>
      <c r="W3894" s="177" t="s">
        <v>2741</v>
      </c>
      <c r="X3894" s="177" t="s">
        <v>2884</v>
      </c>
      <c r="Y3894" s="177" t="s">
        <v>5047</v>
      </c>
      <c r="Z3894" s="177" t="s">
        <v>5043</v>
      </c>
      <c r="AA3894" s="525" t="s">
        <v>3051</v>
      </c>
      <c r="AB3894" s="399" t="str">
        <f t="shared" si="789"/>
        <v>DC2CT65</v>
      </c>
      <c r="AC3894" s="399" t="str">
        <f t="shared" si="790"/>
        <v>DC2CT65-DC</v>
      </c>
      <c r="AD3894" t="str">
        <f>Y3894&amp;"-"&amp;VLOOKUP(AC3894,'LICH THI'!C:AA,9,0)</f>
        <v>63DCDD3042-42474</v>
      </c>
      <c r="AE3894">
        <f t="shared" si="791"/>
        <v>1</v>
      </c>
    </row>
    <row r="3895" spans="1:31" x14ac:dyDescent="0.25">
      <c r="A3895" s="436" t="str">
        <f t="shared" si="781"/>
        <v>DC2CT65-DC-17</v>
      </c>
      <c r="B3895" s="436">
        <f>COUNTIF(AC$4:AC3895,AC3895)</f>
        <v>17</v>
      </c>
      <c r="C3895" s="436" t="str">
        <f t="shared" si="782"/>
        <v>DC2CT65-DC</v>
      </c>
      <c r="D3895" s="436">
        <f>VLOOKUP(C3895,'LICH THI'!C:AA,12,0)</f>
        <v>29</v>
      </c>
      <c r="E3895" s="436">
        <f>VLOOKUP(C3895,'LICH THI'!C:AA,13,0)</f>
        <v>29</v>
      </c>
      <c r="F3895" s="436">
        <f t="shared" si="792"/>
        <v>29</v>
      </c>
      <c r="G3895" s="436">
        <f>VLOOKUP(C3895,'LICH THI'!C:AA,14,0)</f>
        <v>1</v>
      </c>
      <c r="H3895" s="436">
        <f t="shared" si="783"/>
        <v>1</v>
      </c>
      <c r="I3895" s="436" t="str">
        <f t="shared" si="784"/>
        <v>Lường Tuấn Linh</v>
      </c>
      <c r="J3895" s="436"/>
      <c r="K3895" s="436">
        <f t="shared" si="785"/>
        <v>1</v>
      </c>
      <c r="L3895" s="436" t="str">
        <f t="shared" si="786"/>
        <v>DC2CT65-DC-1</v>
      </c>
      <c r="M3895" s="436">
        <f t="shared" si="787"/>
        <v>7</v>
      </c>
      <c r="N3895" s="437">
        <f t="shared" si="793"/>
        <v>11</v>
      </c>
      <c r="O3895" s="437"/>
      <c r="P3895" s="430" t="str">
        <f t="shared" si="788"/>
        <v/>
      </c>
      <c r="U3895" s="177">
        <v>25</v>
      </c>
      <c r="V3895" s="177" t="s">
        <v>2868</v>
      </c>
      <c r="W3895" s="177" t="s">
        <v>5065</v>
      </c>
      <c r="X3895" s="177" t="s">
        <v>2670</v>
      </c>
      <c r="Y3895" s="177" t="s">
        <v>5066</v>
      </c>
      <c r="Z3895" s="177" t="s">
        <v>5043</v>
      </c>
      <c r="AA3895" s="525" t="s">
        <v>2820</v>
      </c>
      <c r="AB3895" s="399" t="str">
        <f t="shared" si="789"/>
        <v>DC2CT65</v>
      </c>
      <c r="AC3895" s="399" t="str">
        <f t="shared" si="790"/>
        <v>DC2CT65-DC</v>
      </c>
      <c r="AD3895" t="str">
        <f>Y3895&amp;"-"&amp;VLOOKUP(AC3895,'LICH THI'!C:AA,9,0)</f>
        <v>64DCCD3261-42474</v>
      </c>
      <c r="AE3895">
        <f t="shared" si="791"/>
        <v>1</v>
      </c>
    </row>
    <row r="3896" spans="1:31" x14ac:dyDescent="0.25">
      <c r="A3896" s="436" t="str">
        <f t="shared" si="781"/>
        <v>DC2CT65-DC-18</v>
      </c>
      <c r="B3896" s="436">
        <f>COUNTIF(AC$4:AC3896,AC3896)</f>
        <v>18</v>
      </c>
      <c r="C3896" s="436" t="str">
        <f t="shared" si="782"/>
        <v>DC2CT65-DC</v>
      </c>
      <c r="D3896" s="436">
        <f>VLOOKUP(C3896,'LICH THI'!C:AA,12,0)</f>
        <v>29</v>
      </c>
      <c r="E3896" s="436">
        <f>VLOOKUP(C3896,'LICH THI'!C:AA,13,0)</f>
        <v>29</v>
      </c>
      <c r="F3896" s="436">
        <f t="shared" si="792"/>
        <v>29</v>
      </c>
      <c r="G3896" s="436">
        <f>VLOOKUP(C3896,'LICH THI'!C:AA,14,0)</f>
        <v>1</v>
      </c>
      <c r="H3896" s="436">
        <f t="shared" si="783"/>
        <v>1</v>
      </c>
      <c r="I3896" s="436" t="str">
        <f t="shared" si="784"/>
        <v>Nguyễn Văn Mạnh</v>
      </c>
      <c r="J3896" s="436"/>
      <c r="K3896" s="436">
        <f t="shared" si="785"/>
        <v>1</v>
      </c>
      <c r="L3896" s="436" t="str">
        <f t="shared" si="786"/>
        <v>DC2CT65-DC-1</v>
      </c>
      <c r="M3896" s="436">
        <f t="shared" si="787"/>
        <v>7</v>
      </c>
      <c r="N3896" s="437">
        <f t="shared" si="793"/>
        <v>12</v>
      </c>
      <c r="O3896" s="437"/>
      <c r="P3896" s="430" t="str">
        <f t="shared" si="788"/>
        <v/>
      </c>
      <c r="U3896" s="177">
        <v>29</v>
      </c>
      <c r="V3896" s="177" t="s">
        <v>2851</v>
      </c>
      <c r="W3896" s="177" t="s">
        <v>2741</v>
      </c>
      <c r="X3896" s="177" t="s">
        <v>2930</v>
      </c>
      <c r="Y3896" s="177" t="s">
        <v>5072</v>
      </c>
      <c r="Z3896" s="177" t="s">
        <v>5043</v>
      </c>
      <c r="AA3896" s="525" t="s">
        <v>2998</v>
      </c>
      <c r="AB3896" s="399" t="str">
        <f t="shared" si="789"/>
        <v>DC2CT65</v>
      </c>
      <c r="AC3896" s="399" t="str">
        <f t="shared" si="790"/>
        <v>DC2CT65-DC</v>
      </c>
      <c r="AD3896" t="str">
        <f>Y3896&amp;"-"&amp;VLOOKUP(AC3896,'LICH THI'!C:AA,9,0)</f>
        <v>64DCDB3165-42474</v>
      </c>
      <c r="AE3896">
        <f t="shared" si="791"/>
        <v>1</v>
      </c>
    </row>
    <row r="3897" spans="1:31" x14ac:dyDescent="0.25">
      <c r="A3897" s="436" t="str">
        <f t="shared" si="781"/>
        <v>DC2CT65-DC-19</v>
      </c>
      <c r="B3897" s="436">
        <f>COUNTIF(AC$4:AC3897,AC3897)</f>
        <v>19</v>
      </c>
      <c r="C3897" s="436" t="str">
        <f t="shared" si="782"/>
        <v>DC2CT65-DC</v>
      </c>
      <c r="D3897" s="436">
        <f>VLOOKUP(C3897,'LICH THI'!C:AA,12,0)</f>
        <v>29</v>
      </c>
      <c r="E3897" s="436">
        <f>VLOOKUP(C3897,'LICH THI'!C:AA,13,0)</f>
        <v>29</v>
      </c>
      <c r="F3897" s="436">
        <f t="shared" si="792"/>
        <v>29</v>
      </c>
      <c r="G3897" s="436">
        <f>VLOOKUP(C3897,'LICH THI'!C:AA,14,0)</f>
        <v>1</v>
      </c>
      <c r="H3897" s="436">
        <f t="shared" si="783"/>
        <v>1</v>
      </c>
      <c r="I3897" s="436" t="str">
        <f t="shared" si="784"/>
        <v>Đỗ Thị Kiều My</v>
      </c>
      <c r="J3897" s="436"/>
      <c r="K3897" s="436">
        <f t="shared" si="785"/>
        <v>1</v>
      </c>
      <c r="L3897" s="436" t="str">
        <f t="shared" si="786"/>
        <v>DC2CT65-DC-1</v>
      </c>
      <c r="M3897" s="436">
        <f t="shared" si="787"/>
        <v>7</v>
      </c>
      <c r="N3897" s="437">
        <f t="shared" si="793"/>
        <v>13</v>
      </c>
      <c r="O3897" s="437"/>
      <c r="P3897" s="430" t="str">
        <f t="shared" si="788"/>
        <v/>
      </c>
      <c r="U3897" s="177">
        <v>8</v>
      </c>
      <c r="V3897" s="177" t="s">
        <v>2724</v>
      </c>
      <c r="W3897" s="177" t="s">
        <v>2768</v>
      </c>
      <c r="X3897" s="177" t="s">
        <v>2769</v>
      </c>
      <c r="Y3897" s="177" t="s">
        <v>2770</v>
      </c>
      <c r="Z3897" s="177" t="s">
        <v>5043</v>
      </c>
      <c r="AA3897" s="525" t="s">
        <v>2771</v>
      </c>
      <c r="AB3897" s="399" t="str">
        <f t="shared" si="789"/>
        <v>DC2CT65</v>
      </c>
      <c r="AC3897" s="399" t="str">
        <f t="shared" si="790"/>
        <v>DC2CT65-DC</v>
      </c>
      <c r="AD3897" t="str">
        <f>Y3897&amp;"-"&amp;VLOOKUP(AC3897,'LICH THI'!C:AA,9,0)</f>
        <v>64DCCA3047-42474</v>
      </c>
      <c r="AE3897">
        <f t="shared" si="791"/>
        <v>1</v>
      </c>
    </row>
    <row r="3898" spans="1:31" x14ac:dyDescent="0.25">
      <c r="A3898" s="436" t="str">
        <f t="shared" si="781"/>
        <v>DC2CT65-DC-20</v>
      </c>
      <c r="B3898" s="436">
        <f>COUNTIF(AC$4:AC3898,AC3898)</f>
        <v>20</v>
      </c>
      <c r="C3898" s="436" t="str">
        <f t="shared" si="782"/>
        <v>DC2CT65-DC</v>
      </c>
      <c r="D3898" s="436">
        <f>VLOOKUP(C3898,'LICH THI'!C:AA,12,0)</f>
        <v>29</v>
      </c>
      <c r="E3898" s="436">
        <f>VLOOKUP(C3898,'LICH THI'!C:AA,13,0)</f>
        <v>29</v>
      </c>
      <c r="F3898" s="436">
        <f t="shared" si="792"/>
        <v>29</v>
      </c>
      <c r="G3898" s="436">
        <f>VLOOKUP(C3898,'LICH THI'!C:AA,14,0)</f>
        <v>1</v>
      </c>
      <c r="H3898" s="436">
        <f t="shared" si="783"/>
        <v>1</v>
      </c>
      <c r="I3898" s="436" t="str">
        <f t="shared" si="784"/>
        <v>Đặng Văn Nam</v>
      </c>
      <c r="J3898" s="436"/>
      <c r="K3898" s="436">
        <f t="shared" si="785"/>
        <v>1</v>
      </c>
      <c r="L3898" s="436" t="str">
        <f t="shared" si="786"/>
        <v>DC2CT65-DC-1</v>
      </c>
      <c r="M3898" s="436">
        <f t="shared" si="787"/>
        <v>7</v>
      </c>
      <c r="N3898" s="437">
        <f t="shared" si="793"/>
        <v>14</v>
      </c>
      <c r="O3898" s="437"/>
      <c r="P3898" s="430" t="str">
        <f t="shared" si="788"/>
        <v/>
      </c>
      <c r="U3898" s="177">
        <v>9</v>
      </c>
      <c r="V3898" s="177" t="s">
        <v>2724</v>
      </c>
      <c r="W3898" s="177" t="s">
        <v>2772</v>
      </c>
      <c r="X3898" s="177" t="s">
        <v>2773</v>
      </c>
      <c r="Y3898" s="177" t="s">
        <v>2774</v>
      </c>
      <c r="Z3898" s="177" t="s">
        <v>5043</v>
      </c>
      <c r="AA3898" s="525" t="s">
        <v>2775</v>
      </c>
      <c r="AB3898" s="399" t="str">
        <f t="shared" si="789"/>
        <v>DC2CT65</v>
      </c>
      <c r="AC3898" s="399" t="str">
        <f t="shared" si="790"/>
        <v>DC2CT65-DC</v>
      </c>
      <c r="AD3898" t="str">
        <f>Y3898&amp;"-"&amp;VLOOKUP(AC3898,'LICH THI'!C:AA,9,0)</f>
        <v>64DCCA3017-42474</v>
      </c>
      <c r="AE3898">
        <f t="shared" si="791"/>
        <v>1</v>
      </c>
    </row>
    <row r="3899" spans="1:31" x14ac:dyDescent="0.25">
      <c r="A3899" s="436" t="str">
        <f t="shared" si="781"/>
        <v>DC2CT65-DC-21</v>
      </c>
      <c r="B3899" s="436">
        <f>COUNTIF(AC$4:AC3899,AC3899)</f>
        <v>21</v>
      </c>
      <c r="C3899" s="436" t="str">
        <f t="shared" si="782"/>
        <v>DC2CT65-DC</v>
      </c>
      <c r="D3899" s="436">
        <f>VLOOKUP(C3899,'LICH THI'!C:AA,12,0)</f>
        <v>29</v>
      </c>
      <c r="E3899" s="436">
        <f>VLOOKUP(C3899,'LICH THI'!C:AA,13,0)</f>
        <v>29</v>
      </c>
      <c r="F3899" s="436">
        <f t="shared" si="792"/>
        <v>29</v>
      </c>
      <c r="G3899" s="436">
        <f>VLOOKUP(C3899,'LICH THI'!C:AA,14,0)</f>
        <v>1</v>
      </c>
      <c r="H3899" s="436">
        <f t="shared" si="783"/>
        <v>1</v>
      </c>
      <c r="I3899" s="436" t="str">
        <f t="shared" si="784"/>
        <v>Lê Văn Nam</v>
      </c>
      <c r="J3899" s="436"/>
      <c r="K3899" s="436">
        <f t="shared" si="785"/>
        <v>1</v>
      </c>
      <c r="L3899" s="436" t="str">
        <f t="shared" si="786"/>
        <v>DC2CT65-DC-1</v>
      </c>
      <c r="M3899" s="436">
        <f t="shared" si="787"/>
        <v>7</v>
      </c>
      <c r="N3899" s="437">
        <f t="shared" si="793"/>
        <v>15</v>
      </c>
      <c r="O3899" s="437"/>
      <c r="P3899" s="430" t="str">
        <f t="shared" si="788"/>
        <v/>
      </c>
      <c r="U3899" s="177">
        <v>18</v>
      </c>
      <c r="V3899" s="177" t="s">
        <v>2790</v>
      </c>
      <c r="W3899" s="177" t="s">
        <v>2604</v>
      </c>
      <c r="X3899" s="177" t="s">
        <v>2773</v>
      </c>
      <c r="Y3899" s="177" t="s">
        <v>5056</v>
      </c>
      <c r="Z3899" s="177" t="s">
        <v>5043</v>
      </c>
      <c r="AA3899" s="525" t="s">
        <v>5057</v>
      </c>
      <c r="AB3899" s="399" t="str">
        <f t="shared" si="789"/>
        <v>DC2CT65</v>
      </c>
      <c r="AC3899" s="399" t="str">
        <f t="shared" si="790"/>
        <v>DC2CT65-DC</v>
      </c>
      <c r="AD3899" t="str">
        <f>Y3899&amp;"-"&amp;VLOOKUP(AC3899,'LICH THI'!C:AA,9,0)</f>
        <v>64DCCD3100-42474</v>
      </c>
      <c r="AE3899">
        <f t="shared" si="791"/>
        <v>1</v>
      </c>
    </row>
    <row r="3900" spans="1:31" x14ac:dyDescent="0.25">
      <c r="A3900" s="436" t="str">
        <f t="shared" si="781"/>
        <v>DC2CT65-DC-22</v>
      </c>
      <c r="B3900" s="436">
        <f>COUNTIF(AC$4:AC3900,AC3900)</f>
        <v>22</v>
      </c>
      <c r="C3900" s="436" t="str">
        <f t="shared" si="782"/>
        <v>DC2CT65-DC</v>
      </c>
      <c r="D3900" s="436">
        <f>VLOOKUP(C3900,'LICH THI'!C:AA,12,0)</f>
        <v>29</v>
      </c>
      <c r="E3900" s="436">
        <f>VLOOKUP(C3900,'LICH THI'!C:AA,13,0)</f>
        <v>29</v>
      </c>
      <c r="F3900" s="436">
        <f t="shared" si="792"/>
        <v>29</v>
      </c>
      <c r="G3900" s="436">
        <f>VLOOKUP(C3900,'LICH THI'!C:AA,14,0)</f>
        <v>1</v>
      </c>
      <c r="H3900" s="436">
        <f t="shared" si="783"/>
        <v>1</v>
      </c>
      <c r="I3900" s="436" t="str">
        <f t="shared" si="784"/>
        <v>Nguyễn Xuân Nam</v>
      </c>
      <c r="J3900" s="436"/>
      <c r="K3900" s="436">
        <f t="shared" si="785"/>
        <v>1</v>
      </c>
      <c r="L3900" s="436" t="str">
        <f t="shared" si="786"/>
        <v>DC2CT65-DC-1</v>
      </c>
      <c r="M3900" s="436">
        <f t="shared" si="787"/>
        <v>7</v>
      </c>
      <c r="N3900" s="437">
        <f t="shared" si="793"/>
        <v>16</v>
      </c>
      <c r="O3900" s="437"/>
      <c r="P3900" s="430" t="str">
        <f t="shared" si="788"/>
        <v/>
      </c>
      <c r="U3900" s="177">
        <v>10</v>
      </c>
      <c r="V3900" s="177" t="s">
        <v>2724</v>
      </c>
      <c r="W3900" s="177" t="s">
        <v>3590</v>
      </c>
      <c r="X3900" s="177" t="s">
        <v>2773</v>
      </c>
      <c r="Y3900" s="177" t="s">
        <v>3707</v>
      </c>
      <c r="Z3900" s="177" t="s">
        <v>5043</v>
      </c>
      <c r="AA3900" s="525" t="s">
        <v>3708</v>
      </c>
      <c r="AB3900" s="399" t="str">
        <f t="shared" si="789"/>
        <v>DC2CT65</v>
      </c>
      <c r="AC3900" s="399" t="str">
        <f t="shared" si="790"/>
        <v>DC2CT65-DC</v>
      </c>
      <c r="AD3900" t="str">
        <f>Y3900&amp;"-"&amp;VLOOKUP(AC3900,'LICH THI'!C:AA,9,0)</f>
        <v>64DCCA3016-42474</v>
      </c>
      <c r="AE3900">
        <f t="shared" si="791"/>
        <v>1</v>
      </c>
    </row>
    <row r="3901" spans="1:31" x14ac:dyDescent="0.25">
      <c r="A3901" s="436" t="str">
        <f t="shared" si="781"/>
        <v>DC2CT65-DC-23</v>
      </c>
      <c r="B3901" s="436">
        <f>COUNTIF(AC$4:AC3901,AC3901)</f>
        <v>23</v>
      </c>
      <c r="C3901" s="436" t="str">
        <f t="shared" si="782"/>
        <v>DC2CT65-DC</v>
      </c>
      <c r="D3901" s="436">
        <f>VLOOKUP(C3901,'LICH THI'!C:AA,12,0)</f>
        <v>29</v>
      </c>
      <c r="E3901" s="436">
        <f>VLOOKUP(C3901,'LICH THI'!C:AA,13,0)</f>
        <v>29</v>
      </c>
      <c r="F3901" s="436">
        <f t="shared" si="792"/>
        <v>29</v>
      </c>
      <c r="G3901" s="436">
        <f>VLOOKUP(C3901,'LICH THI'!C:AA,14,0)</f>
        <v>1</v>
      </c>
      <c r="H3901" s="436">
        <f t="shared" si="783"/>
        <v>1</v>
      </c>
      <c r="I3901" s="436" t="str">
        <f t="shared" si="784"/>
        <v>Phan Trung Nghĩa</v>
      </c>
      <c r="J3901" s="436"/>
      <c r="K3901" s="436">
        <f t="shared" si="785"/>
        <v>1</v>
      </c>
      <c r="L3901" s="436" t="str">
        <f t="shared" si="786"/>
        <v>DC2CT65-DC-1</v>
      </c>
      <c r="M3901" s="436">
        <f t="shared" si="787"/>
        <v>7</v>
      </c>
      <c r="N3901" s="437">
        <f t="shared" si="793"/>
        <v>17</v>
      </c>
      <c r="O3901" s="437"/>
      <c r="P3901" s="430" t="str">
        <f t="shared" si="788"/>
        <v/>
      </c>
      <c r="U3901" s="177">
        <v>2</v>
      </c>
      <c r="V3901" s="177" t="s">
        <v>3196</v>
      </c>
      <c r="W3901" s="177" t="s">
        <v>5044</v>
      </c>
      <c r="X3901" s="177" t="s">
        <v>3626</v>
      </c>
      <c r="Y3901" s="177" t="s">
        <v>5045</v>
      </c>
      <c r="Z3901" s="177" t="s">
        <v>5043</v>
      </c>
      <c r="AA3901" s="525" t="s">
        <v>5046</v>
      </c>
      <c r="AB3901" s="399" t="str">
        <f t="shared" si="789"/>
        <v>DC2CT65</v>
      </c>
      <c r="AC3901" s="399" t="str">
        <f t="shared" si="790"/>
        <v>DC2CT65-DC</v>
      </c>
      <c r="AD3901" t="str">
        <f>Y3901&amp;"-"&amp;VLOOKUP(AC3901,'LICH THI'!C:AA,9,0)</f>
        <v>63DCCD3078-42474</v>
      </c>
      <c r="AE3901">
        <f t="shared" si="791"/>
        <v>1</v>
      </c>
    </row>
    <row r="3902" spans="1:31" x14ac:dyDescent="0.25">
      <c r="A3902" s="436" t="str">
        <f t="shared" si="781"/>
        <v>DC2CT65-DC-24</v>
      </c>
      <c r="B3902" s="436">
        <f>COUNTIF(AC$4:AC3902,AC3902)</f>
        <v>24</v>
      </c>
      <c r="C3902" s="436" t="str">
        <f t="shared" si="782"/>
        <v>DC2CT65-DC</v>
      </c>
      <c r="D3902" s="436">
        <f>VLOOKUP(C3902,'LICH THI'!C:AA,12,0)</f>
        <v>29</v>
      </c>
      <c r="E3902" s="436">
        <f>VLOOKUP(C3902,'LICH THI'!C:AA,13,0)</f>
        <v>29</v>
      </c>
      <c r="F3902" s="436">
        <f t="shared" si="792"/>
        <v>29</v>
      </c>
      <c r="G3902" s="436">
        <f>VLOOKUP(C3902,'LICH THI'!C:AA,14,0)</f>
        <v>1</v>
      </c>
      <c r="H3902" s="436">
        <f t="shared" si="783"/>
        <v>1</v>
      </c>
      <c r="I3902" s="436" t="str">
        <f t="shared" si="784"/>
        <v>Nguyễn Đình Sơn</v>
      </c>
      <c r="J3902" s="436"/>
      <c r="K3902" s="436">
        <f t="shared" si="785"/>
        <v>1</v>
      </c>
      <c r="L3902" s="436" t="str">
        <f t="shared" si="786"/>
        <v>DC2CT65-DC-1</v>
      </c>
      <c r="M3902" s="436">
        <f t="shared" si="787"/>
        <v>7</v>
      </c>
      <c r="N3902" s="437">
        <f t="shared" si="793"/>
        <v>18</v>
      </c>
      <c r="O3902" s="437"/>
      <c r="P3902" s="430" t="str">
        <f t="shared" si="788"/>
        <v/>
      </c>
      <c r="U3902" s="177">
        <v>11</v>
      </c>
      <c r="V3902" s="177" t="s">
        <v>2724</v>
      </c>
      <c r="W3902" s="177" t="s">
        <v>2780</v>
      </c>
      <c r="X3902" s="177" t="s">
        <v>2688</v>
      </c>
      <c r="Y3902" s="177" t="s">
        <v>2781</v>
      </c>
      <c r="Z3902" s="177" t="s">
        <v>5043</v>
      </c>
      <c r="AA3902" s="525" t="s">
        <v>2782</v>
      </c>
      <c r="AB3902" s="399" t="str">
        <f t="shared" si="789"/>
        <v>DC2CT65</v>
      </c>
      <c r="AC3902" s="399" t="str">
        <f t="shared" si="790"/>
        <v>DC2CT65-DC</v>
      </c>
      <c r="AD3902" t="str">
        <f>Y3902&amp;"-"&amp;VLOOKUP(AC3902,'LICH THI'!C:AA,9,0)</f>
        <v>64DCCA3045-42474</v>
      </c>
      <c r="AE3902">
        <f t="shared" si="791"/>
        <v>1</v>
      </c>
    </row>
    <row r="3903" spans="1:31" x14ac:dyDescent="0.25">
      <c r="A3903" s="436" t="str">
        <f t="shared" si="781"/>
        <v>DC2CT65-DC-25</v>
      </c>
      <c r="B3903" s="436">
        <f>COUNTIF(AC$4:AC3903,AC3903)</f>
        <v>25</v>
      </c>
      <c r="C3903" s="436" t="str">
        <f t="shared" si="782"/>
        <v>DC2CT65-DC</v>
      </c>
      <c r="D3903" s="436">
        <f>VLOOKUP(C3903,'LICH THI'!C:AA,12,0)</f>
        <v>29</v>
      </c>
      <c r="E3903" s="436">
        <f>VLOOKUP(C3903,'LICH THI'!C:AA,13,0)</f>
        <v>29</v>
      </c>
      <c r="F3903" s="436">
        <f t="shared" si="792"/>
        <v>29</v>
      </c>
      <c r="G3903" s="436">
        <f>VLOOKUP(C3903,'LICH THI'!C:AA,14,0)</f>
        <v>1</v>
      </c>
      <c r="H3903" s="436">
        <f t="shared" si="783"/>
        <v>1</v>
      </c>
      <c r="I3903" s="436" t="str">
        <f t="shared" si="784"/>
        <v>Hà Thanh Tùng</v>
      </c>
      <c r="J3903" s="436"/>
      <c r="K3903" s="436">
        <f t="shared" si="785"/>
        <v>1</v>
      </c>
      <c r="L3903" s="436" t="str">
        <f t="shared" si="786"/>
        <v>DC2CT65-DC-1</v>
      </c>
      <c r="M3903" s="436">
        <f t="shared" si="787"/>
        <v>7</v>
      </c>
      <c r="N3903" s="437">
        <f t="shared" si="793"/>
        <v>19</v>
      </c>
      <c r="O3903" s="437"/>
      <c r="P3903" s="430" t="str">
        <f t="shared" si="788"/>
        <v/>
      </c>
      <c r="U3903" s="177">
        <v>24</v>
      </c>
      <c r="V3903" s="177" t="s">
        <v>2851</v>
      </c>
      <c r="W3903" s="177" t="s">
        <v>5062</v>
      </c>
      <c r="X3903" s="177" t="s">
        <v>3274</v>
      </c>
      <c r="Y3903" s="177" t="s">
        <v>5063</v>
      </c>
      <c r="Z3903" s="177" t="s">
        <v>5043</v>
      </c>
      <c r="AA3903" s="525" t="s">
        <v>5064</v>
      </c>
      <c r="AB3903" s="399" t="str">
        <f t="shared" si="789"/>
        <v>DC2CT65</v>
      </c>
      <c r="AC3903" s="399" t="str">
        <f t="shared" si="790"/>
        <v>DC2CT65-DC</v>
      </c>
      <c r="AD3903" t="str">
        <f>Y3903&amp;"-"&amp;VLOOKUP(AC3903,'LICH THI'!C:AA,9,0)</f>
        <v>64DCCD3262-42474</v>
      </c>
      <c r="AE3903">
        <f t="shared" si="791"/>
        <v>1</v>
      </c>
    </row>
    <row r="3904" spans="1:31" x14ac:dyDescent="0.25">
      <c r="A3904" s="436" t="str">
        <f t="shared" si="781"/>
        <v>DC2CT65-DC-26</v>
      </c>
      <c r="B3904" s="436">
        <f>COUNTIF(AC$4:AC3904,AC3904)</f>
        <v>26</v>
      </c>
      <c r="C3904" s="436" t="str">
        <f t="shared" si="782"/>
        <v>DC2CT65-DC</v>
      </c>
      <c r="D3904" s="436">
        <f>VLOOKUP(C3904,'LICH THI'!C:AA,12,0)</f>
        <v>29</v>
      </c>
      <c r="E3904" s="436">
        <f>VLOOKUP(C3904,'LICH THI'!C:AA,13,0)</f>
        <v>29</v>
      </c>
      <c r="F3904" s="436">
        <f t="shared" si="792"/>
        <v>29</v>
      </c>
      <c r="G3904" s="436">
        <f>VLOOKUP(C3904,'LICH THI'!C:AA,14,0)</f>
        <v>1</v>
      </c>
      <c r="H3904" s="436">
        <f t="shared" si="783"/>
        <v>1</v>
      </c>
      <c r="I3904" s="436" t="str">
        <f t="shared" si="784"/>
        <v>Trịnh Văn Thơ</v>
      </c>
      <c r="J3904" s="436"/>
      <c r="K3904" s="436">
        <f t="shared" si="785"/>
        <v>1</v>
      </c>
      <c r="L3904" s="436" t="str">
        <f t="shared" si="786"/>
        <v>DC2CT65-DC-1</v>
      </c>
      <c r="M3904" s="436">
        <f t="shared" si="787"/>
        <v>7</v>
      </c>
      <c r="N3904" s="437">
        <f t="shared" si="793"/>
        <v>20</v>
      </c>
      <c r="O3904" s="437"/>
      <c r="P3904" s="430" t="str">
        <f t="shared" si="788"/>
        <v/>
      </c>
      <c r="U3904" s="177">
        <v>12</v>
      </c>
      <c r="V3904" s="177" t="s">
        <v>2724</v>
      </c>
      <c r="W3904" s="177" t="s">
        <v>2972</v>
      </c>
      <c r="X3904" s="177" t="s">
        <v>3710</v>
      </c>
      <c r="Y3904" s="177" t="s">
        <v>3711</v>
      </c>
      <c r="Z3904" s="177" t="s">
        <v>5043</v>
      </c>
      <c r="AA3904" s="525" t="s">
        <v>3304</v>
      </c>
      <c r="AB3904" s="399" t="str">
        <f t="shared" si="789"/>
        <v>DC2CT65</v>
      </c>
      <c r="AC3904" s="399" t="str">
        <f t="shared" si="790"/>
        <v>DC2CT65-DC</v>
      </c>
      <c r="AD3904" t="str">
        <f>Y3904&amp;"-"&amp;VLOOKUP(AC3904,'LICH THI'!C:AA,9,0)</f>
        <v>64DCCA3082-42474</v>
      </c>
      <c r="AE3904">
        <f t="shared" si="791"/>
        <v>1</v>
      </c>
    </row>
    <row r="3905" spans="1:31" x14ac:dyDescent="0.25">
      <c r="A3905" s="436" t="str">
        <f t="shared" si="781"/>
        <v>DC2CT65-DC-27</v>
      </c>
      <c r="B3905" s="436">
        <f>COUNTIF(AC$4:AC3905,AC3905)</f>
        <v>27</v>
      </c>
      <c r="C3905" s="436" t="str">
        <f t="shared" si="782"/>
        <v>DC2CT65-DC</v>
      </c>
      <c r="D3905" s="436">
        <f>VLOOKUP(C3905,'LICH THI'!C:AA,12,0)</f>
        <v>29</v>
      </c>
      <c r="E3905" s="436">
        <f>VLOOKUP(C3905,'LICH THI'!C:AA,13,0)</f>
        <v>29</v>
      </c>
      <c r="F3905" s="436">
        <f t="shared" si="792"/>
        <v>29</v>
      </c>
      <c r="G3905" s="436">
        <f>VLOOKUP(C3905,'LICH THI'!C:AA,14,0)</f>
        <v>1</v>
      </c>
      <c r="H3905" s="436">
        <f t="shared" si="783"/>
        <v>1</v>
      </c>
      <c r="I3905" s="436" t="str">
        <f t="shared" si="784"/>
        <v>Trần Mạnh Trung</v>
      </c>
      <c r="J3905" s="436"/>
      <c r="K3905" s="436">
        <f t="shared" si="785"/>
        <v>1</v>
      </c>
      <c r="L3905" s="436" t="str">
        <f t="shared" si="786"/>
        <v>DC2CT65-DC-1</v>
      </c>
      <c r="M3905" s="436">
        <f t="shared" si="787"/>
        <v>7</v>
      </c>
      <c r="N3905" s="437">
        <f t="shared" si="793"/>
        <v>21</v>
      </c>
      <c r="O3905" s="437"/>
      <c r="P3905" s="430" t="str">
        <f t="shared" si="788"/>
        <v/>
      </c>
      <c r="U3905" s="177">
        <v>23</v>
      </c>
      <c r="V3905" s="177" t="s">
        <v>2851</v>
      </c>
      <c r="W3905" s="177" t="s">
        <v>3187</v>
      </c>
      <c r="X3905" s="177" t="s">
        <v>3160</v>
      </c>
      <c r="Y3905" s="177" t="s">
        <v>5060</v>
      </c>
      <c r="Z3905" s="177" t="s">
        <v>5043</v>
      </c>
      <c r="AA3905" s="525" t="s">
        <v>5061</v>
      </c>
      <c r="AB3905" s="399" t="str">
        <f t="shared" si="789"/>
        <v>DC2CT65</v>
      </c>
      <c r="AC3905" s="399" t="str">
        <f t="shared" si="790"/>
        <v>DC2CT65-DC</v>
      </c>
      <c r="AD3905" t="str">
        <f>Y3905&amp;"-"&amp;VLOOKUP(AC3905,'LICH THI'!C:AA,9,0)</f>
        <v>64DCCD3172-42474</v>
      </c>
      <c r="AE3905">
        <f t="shared" si="791"/>
        <v>1</v>
      </c>
    </row>
    <row r="3906" spans="1:31" x14ac:dyDescent="0.25">
      <c r="A3906" s="436" t="str">
        <f t="shared" si="781"/>
        <v>DC2CT65-DC-28</v>
      </c>
      <c r="B3906" s="436">
        <f>COUNTIF(AC$4:AC3906,AC3906)</f>
        <v>28</v>
      </c>
      <c r="C3906" s="436" t="str">
        <f t="shared" si="782"/>
        <v>DC2CT65-DC</v>
      </c>
      <c r="D3906" s="436">
        <f>VLOOKUP(C3906,'LICH THI'!C:AA,12,0)</f>
        <v>29</v>
      </c>
      <c r="E3906" s="436">
        <f>VLOOKUP(C3906,'LICH THI'!C:AA,13,0)</f>
        <v>29</v>
      </c>
      <c r="F3906" s="436">
        <f t="shared" si="792"/>
        <v>29</v>
      </c>
      <c r="G3906" s="436">
        <f>VLOOKUP(C3906,'LICH THI'!C:AA,14,0)</f>
        <v>1</v>
      </c>
      <c r="H3906" s="436">
        <f t="shared" si="783"/>
        <v>1</v>
      </c>
      <c r="I3906" s="436" t="str">
        <f t="shared" si="784"/>
        <v>Đào Văn Vang</v>
      </c>
      <c r="J3906" s="436"/>
      <c r="K3906" s="436">
        <f t="shared" si="785"/>
        <v>1</v>
      </c>
      <c r="L3906" s="436" t="str">
        <f t="shared" si="786"/>
        <v>DC2CT65-DC-1</v>
      </c>
      <c r="M3906" s="436">
        <f t="shared" si="787"/>
        <v>7</v>
      </c>
      <c r="N3906" s="437">
        <f t="shared" si="793"/>
        <v>22</v>
      </c>
      <c r="O3906" s="437"/>
      <c r="P3906" s="430" t="str">
        <f t="shared" si="788"/>
        <v/>
      </c>
      <c r="U3906" s="177">
        <v>19</v>
      </c>
      <c r="V3906" s="177" t="s">
        <v>2790</v>
      </c>
      <c r="W3906" s="177" t="s">
        <v>2821</v>
      </c>
      <c r="X3906" s="177" t="s">
        <v>2822</v>
      </c>
      <c r="Y3906" s="177" t="s">
        <v>2823</v>
      </c>
      <c r="Z3906" s="177" t="s">
        <v>5043</v>
      </c>
      <c r="AA3906" s="525" t="s">
        <v>2824</v>
      </c>
      <c r="AB3906" s="399" t="str">
        <f t="shared" si="789"/>
        <v>DC2CT65</v>
      </c>
      <c r="AC3906" s="399" t="str">
        <f t="shared" si="790"/>
        <v>DC2CT65-DC</v>
      </c>
      <c r="AD3906" t="str">
        <f>Y3906&amp;"-"&amp;VLOOKUP(AC3906,'LICH THI'!C:AA,9,0)</f>
        <v>64DCCD3038-42474</v>
      </c>
      <c r="AE3906">
        <f t="shared" si="791"/>
        <v>1</v>
      </c>
    </row>
    <row r="3907" spans="1:31" x14ac:dyDescent="0.25">
      <c r="A3907" s="436" t="str">
        <f t="shared" si="781"/>
        <v>DC2CT65-DC-29</v>
      </c>
      <c r="B3907" s="436">
        <f>COUNTIF(AC$4:AC3907,AC3907)</f>
        <v>29</v>
      </c>
      <c r="C3907" s="436" t="str">
        <f t="shared" si="782"/>
        <v>DC2CT65-DC</v>
      </c>
      <c r="D3907" s="436">
        <f>VLOOKUP(C3907,'LICH THI'!C:AA,12,0)</f>
        <v>29</v>
      </c>
      <c r="E3907" s="436">
        <f>VLOOKUP(C3907,'LICH THI'!C:AA,13,0)</f>
        <v>29</v>
      </c>
      <c r="F3907" s="436">
        <f t="shared" si="792"/>
        <v>29</v>
      </c>
      <c r="G3907" s="436">
        <f>VLOOKUP(C3907,'LICH THI'!C:AA,14,0)</f>
        <v>1</v>
      </c>
      <c r="H3907" s="436">
        <f t="shared" si="783"/>
        <v>1</v>
      </c>
      <c r="I3907" s="436" t="str">
        <f t="shared" si="784"/>
        <v>Đường Minh Văn</v>
      </c>
      <c r="J3907" s="436"/>
      <c r="K3907" s="436">
        <f t="shared" si="785"/>
        <v>1</v>
      </c>
      <c r="L3907" s="436" t="str">
        <f t="shared" si="786"/>
        <v>DC2CT65-DC-1</v>
      </c>
      <c r="M3907" s="436">
        <f t="shared" si="787"/>
        <v>7</v>
      </c>
      <c r="N3907" s="437">
        <f t="shared" si="793"/>
        <v>23</v>
      </c>
      <c r="O3907" s="437"/>
      <c r="P3907" s="430" t="str">
        <f t="shared" si="788"/>
        <v/>
      </c>
      <c r="U3907" s="177">
        <v>1</v>
      </c>
      <c r="V3907" s="177" t="s">
        <v>2603</v>
      </c>
      <c r="W3907" s="177" t="s">
        <v>3674</v>
      </c>
      <c r="X3907" s="177" t="s">
        <v>3675</v>
      </c>
      <c r="Y3907" s="177" t="s">
        <v>3676</v>
      </c>
      <c r="Z3907" s="177" t="s">
        <v>5043</v>
      </c>
      <c r="AA3907" s="525" t="s">
        <v>3677</v>
      </c>
      <c r="AB3907" s="399" t="str">
        <f t="shared" si="789"/>
        <v>DC2CT65</v>
      </c>
      <c r="AC3907" s="399" t="str">
        <f t="shared" si="790"/>
        <v>DC2CT65-DC</v>
      </c>
      <c r="AD3907" t="str">
        <f>Y3907&amp;"-"&amp;VLOOKUP(AC3907,'LICH THI'!C:AA,9,0)</f>
        <v>62DCCD3131-42474</v>
      </c>
      <c r="AE3907">
        <f t="shared" si="791"/>
        <v>1</v>
      </c>
    </row>
    <row r="3908" spans="1:31" x14ac:dyDescent="0.25">
      <c r="A3908" s="436" t="str">
        <f t="shared" si="781"/>
        <v>DC2DD11-DC-1</v>
      </c>
      <c r="B3908" s="436">
        <f>COUNTIF(AC$4:AC3908,AC3908)</f>
        <v>1</v>
      </c>
      <c r="C3908" s="436" t="str">
        <f t="shared" si="782"/>
        <v>DC2DD11-DC</v>
      </c>
      <c r="D3908" s="436">
        <f>VLOOKUP(C3908,'LICH THI'!C:AA,12,0)</f>
        <v>6</v>
      </c>
      <c r="E3908" s="436">
        <f>VLOOKUP(C3908,'LICH THI'!C:AA,13,0)</f>
        <v>6</v>
      </c>
      <c r="F3908" s="436">
        <f t="shared" si="792"/>
        <v>6</v>
      </c>
      <c r="G3908" s="436">
        <f>VLOOKUP(C3908,'LICH THI'!C:AA,14,0)</f>
        <v>1</v>
      </c>
      <c r="H3908" s="436">
        <f t="shared" si="783"/>
        <v>1</v>
      </c>
      <c r="I3908" s="436" t="str">
        <f t="shared" si="784"/>
        <v>Tống Thanh Cao</v>
      </c>
      <c r="J3908" s="436"/>
      <c r="K3908" s="436">
        <f t="shared" si="785"/>
        <v>1</v>
      </c>
      <c r="L3908" s="436" t="str">
        <f t="shared" si="786"/>
        <v>DC2DD11-DC-1</v>
      </c>
      <c r="M3908" s="436">
        <f t="shared" si="787"/>
        <v>5</v>
      </c>
      <c r="N3908" s="437">
        <f t="shared" si="793"/>
        <v>3</v>
      </c>
      <c r="O3908" s="437"/>
      <c r="P3908" s="430" t="str">
        <f t="shared" si="788"/>
        <v/>
      </c>
      <c r="U3908" s="177">
        <v>1</v>
      </c>
      <c r="V3908" s="177" t="s">
        <v>3301</v>
      </c>
      <c r="W3908" s="177" t="s">
        <v>6745</v>
      </c>
      <c r="X3908" s="177" t="s">
        <v>2853</v>
      </c>
      <c r="Y3908" s="177" t="s">
        <v>6746</v>
      </c>
      <c r="Z3908" s="177" t="s">
        <v>7502</v>
      </c>
      <c r="AA3908" s="525" t="s">
        <v>4532</v>
      </c>
      <c r="AB3908" s="399" t="str">
        <f t="shared" si="789"/>
        <v>DC2DD11</v>
      </c>
      <c r="AC3908" s="399" t="str">
        <f t="shared" si="790"/>
        <v>DC2DD11-DC</v>
      </c>
      <c r="AD3908" t="str">
        <f>Y3908&amp;"-"&amp;VLOOKUP(AC3908,'LICH THI'!C:AA,9,0)</f>
        <v>64DCDD3035-42470</v>
      </c>
      <c r="AE3908">
        <f t="shared" si="791"/>
        <v>1</v>
      </c>
    </row>
    <row r="3909" spans="1:31" x14ac:dyDescent="0.25">
      <c r="A3909" s="436" t="str">
        <f t="shared" ref="A3909:A3972" si="794">C3909&amp;"-"&amp;B3909</f>
        <v>DC2DD11-DC-2</v>
      </c>
      <c r="B3909" s="436">
        <f>COUNTIF(AC$4:AC3909,AC3909)</f>
        <v>2</v>
      </c>
      <c r="C3909" s="436" t="str">
        <f t="shared" ref="C3909:C3972" si="795">_CT_MaHP1</f>
        <v>DC2DD11-DC</v>
      </c>
      <c r="D3909" s="436">
        <f>VLOOKUP(C3909,'LICH THI'!C:AA,12,0)</f>
        <v>6</v>
      </c>
      <c r="E3909" s="436">
        <f>VLOOKUP(C3909,'LICH THI'!C:AA,13,0)</f>
        <v>6</v>
      </c>
      <c r="F3909" s="436">
        <f t="shared" si="792"/>
        <v>6</v>
      </c>
      <c r="G3909" s="436">
        <f>VLOOKUP(C3909,'LICH THI'!C:AA,14,0)</f>
        <v>1</v>
      </c>
      <c r="H3909" s="436">
        <f t="shared" ref="H3909:H3972" si="796">IF(E3909=0,"",TRUNC((B3909+E3909-1)/E3909))</f>
        <v>1</v>
      </c>
      <c r="I3909" s="436" t="str">
        <f t="shared" ref="I3909:I3972" si="797">W3909&amp;" "&amp;X3909</f>
        <v>Nguyễn Tiến Dũng</v>
      </c>
      <c r="J3909" s="436"/>
      <c r="K3909" s="436">
        <f t="shared" ref="K3909:K3972" si="798">IF(G3909=1,1,IF(H3909&lt;G3909,H3909+1,1))</f>
        <v>1</v>
      </c>
      <c r="L3909" s="436" t="str">
        <f t="shared" ref="L3909:L3972" si="799">C3909&amp;"-"&amp;K3909</f>
        <v>DC2DD11-DC-1</v>
      </c>
      <c r="M3909" s="436">
        <f t="shared" ref="M3909:M3972" si="800">IF(E3909=0,"",MOD(MID(C3909,6,2),E3909))</f>
        <v>5</v>
      </c>
      <c r="N3909" s="437">
        <f t="shared" si="793"/>
        <v>4</v>
      </c>
      <c r="O3909" s="437"/>
      <c r="P3909" s="430" t="str">
        <f t="shared" ref="P3909:P3972" si="801">IF(MOD(20*O3909,10)&lt;&gt;0,"SAI","")</f>
        <v/>
      </c>
      <c r="U3909" s="177">
        <v>3</v>
      </c>
      <c r="V3909" s="177" t="s">
        <v>3478</v>
      </c>
      <c r="W3909" s="177" t="s">
        <v>2880</v>
      </c>
      <c r="X3909" s="177" t="s">
        <v>2827</v>
      </c>
      <c r="Y3909" s="177" t="s">
        <v>4869</v>
      </c>
      <c r="Z3909" s="177" t="s">
        <v>7502</v>
      </c>
      <c r="AA3909" s="525" t="s">
        <v>4870</v>
      </c>
      <c r="AB3909" s="399" t="str">
        <f t="shared" ref="AB3909:AB3972" si="802">_CT_MaHP</f>
        <v>DC2DD11</v>
      </c>
      <c r="AC3909" s="399" t="str">
        <f t="shared" ref="AC3909:AC3972" si="803">_CT_MaHe</f>
        <v>DC2DD11-DC</v>
      </c>
      <c r="AD3909" t="str">
        <f>Y3909&amp;"-"&amp;VLOOKUP(AC3909,'LICH THI'!C:AA,9,0)</f>
        <v>65DCDD23097-42470</v>
      </c>
      <c r="AE3909">
        <f t="shared" ref="AE3909:AE3972" si="804">COUNTIF(AD3909,AD:AD)</f>
        <v>1</v>
      </c>
    </row>
    <row r="3910" spans="1:31" x14ac:dyDescent="0.25">
      <c r="A3910" s="436" t="str">
        <f t="shared" si="794"/>
        <v>DC2DD11-DC-3</v>
      </c>
      <c r="B3910" s="436">
        <f>COUNTIF(AC$4:AC3910,AC3910)</f>
        <v>3</v>
      </c>
      <c r="C3910" s="436" t="str">
        <f t="shared" si="795"/>
        <v>DC2DD11-DC</v>
      </c>
      <c r="D3910" s="436">
        <f>VLOOKUP(C3910,'LICH THI'!C:AA,12,0)</f>
        <v>6</v>
      </c>
      <c r="E3910" s="436">
        <f>VLOOKUP(C3910,'LICH THI'!C:AA,13,0)</f>
        <v>6</v>
      </c>
      <c r="F3910" s="436">
        <f t="shared" ref="F3910:F3973" si="805">IF(G3910="","",IF(G3910=H3910,D3910-(H3910-1)*E3910,E3910))</f>
        <v>6</v>
      </c>
      <c r="G3910" s="436">
        <f>VLOOKUP(C3910,'LICH THI'!C:AA,14,0)</f>
        <v>1</v>
      </c>
      <c r="H3910" s="436">
        <f t="shared" si="796"/>
        <v>1</v>
      </c>
      <c r="I3910" s="436" t="str">
        <f t="shared" si="797"/>
        <v>Nguyễn Khắc Linh</v>
      </c>
      <c r="J3910" s="436"/>
      <c r="K3910" s="436">
        <f t="shared" si="798"/>
        <v>1</v>
      </c>
      <c r="L3910" s="436" t="str">
        <f t="shared" si="799"/>
        <v>DC2DD11-DC-1</v>
      </c>
      <c r="M3910" s="436">
        <f t="shared" si="800"/>
        <v>5</v>
      </c>
      <c r="N3910" s="437">
        <f t="shared" ref="N3910:N3973" si="806">IF(F3910=0,"",(K3910-1)*$N$2+1+MOD(B3910-M3910,F3910))</f>
        <v>5</v>
      </c>
      <c r="O3910" s="437"/>
      <c r="P3910" s="430" t="str">
        <f t="shared" si="801"/>
        <v/>
      </c>
      <c r="U3910" s="177">
        <v>2</v>
      </c>
      <c r="V3910" s="177" t="s">
        <v>3301</v>
      </c>
      <c r="W3910" s="177" t="s">
        <v>3302</v>
      </c>
      <c r="X3910" s="177" t="s">
        <v>2670</v>
      </c>
      <c r="Y3910" s="177" t="s">
        <v>3303</v>
      </c>
      <c r="Z3910" s="177" t="s">
        <v>7502</v>
      </c>
      <c r="AA3910" s="525" t="s">
        <v>3304</v>
      </c>
      <c r="AB3910" s="399" t="str">
        <f t="shared" si="802"/>
        <v>DC2DD11</v>
      </c>
      <c r="AC3910" s="399" t="str">
        <f t="shared" si="803"/>
        <v>DC2DD11-DC</v>
      </c>
      <c r="AD3910" t="str">
        <f>Y3910&amp;"-"&amp;VLOOKUP(AC3910,'LICH THI'!C:AA,9,0)</f>
        <v>64DCDD3048-42470</v>
      </c>
      <c r="AE3910">
        <f t="shared" si="804"/>
        <v>1</v>
      </c>
    </row>
    <row r="3911" spans="1:31" x14ac:dyDescent="0.25">
      <c r="A3911" s="436" t="str">
        <f t="shared" si="794"/>
        <v>DC2DD11-DC-4</v>
      </c>
      <c r="B3911" s="436">
        <f>COUNTIF(AC$4:AC3911,AC3911)</f>
        <v>4</v>
      </c>
      <c r="C3911" s="436" t="str">
        <f t="shared" si="795"/>
        <v>DC2DD11-DC</v>
      </c>
      <c r="D3911" s="436">
        <f>VLOOKUP(C3911,'LICH THI'!C:AA,12,0)</f>
        <v>6</v>
      </c>
      <c r="E3911" s="436">
        <f>VLOOKUP(C3911,'LICH THI'!C:AA,13,0)</f>
        <v>6</v>
      </c>
      <c r="F3911" s="436">
        <f t="shared" si="805"/>
        <v>6</v>
      </c>
      <c r="G3911" s="436">
        <f>VLOOKUP(C3911,'LICH THI'!C:AA,14,0)</f>
        <v>1</v>
      </c>
      <c r="H3911" s="436">
        <f t="shared" si="796"/>
        <v>1</v>
      </c>
      <c r="I3911" s="436" t="str">
        <f t="shared" si="797"/>
        <v>Lê Văn Sắc</v>
      </c>
      <c r="J3911" s="436"/>
      <c r="K3911" s="436">
        <f t="shared" si="798"/>
        <v>1</v>
      </c>
      <c r="L3911" s="436" t="str">
        <f t="shared" si="799"/>
        <v>DC2DD11-DC-1</v>
      </c>
      <c r="M3911" s="436">
        <f t="shared" si="800"/>
        <v>5</v>
      </c>
      <c r="N3911" s="437">
        <f t="shared" si="806"/>
        <v>6</v>
      </c>
      <c r="O3911" s="437"/>
      <c r="P3911" s="430" t="str">
        <f t="shared" si="801"/>
        <v/>
      </c>
      <c r="U3911" s="177">
        <v>4</v>
      </c>
      <c r="V3911" s="177" t="s">
        <v>3478</v>
      </c>
      <c r="W3911" s="177" t="s">
        <v>2604</v>
      </c>
      <c r="X3911" s="177" t="s">
        <v>6835</v>
      </c>
      <c r="Y3911" s="177" t="s">
        <v>6836</v>
      </c>
      <c r="Z3911" s="177" t="s">
        <v>7502</v>
      </c>
      <c r="AA3911" s="525" t="s">
        <v>4520</v>
      </c>
      <c r="AB3911" s="399" t="str">
        <f t="shared" si="802"/>
        <v>DC2DD11</v>
      </c>
      <c r="AC3911" s="399" t="str">
        <f t="shared" si="803"/>
        <v>DC2DD11-DC</v>
      </c>
      <c r="AD3911" t="str">
        <f>Y3911&amp;"-"&amp;VLOOKUP(AC3911,'LICH THI'!C:AA,9,0)</f>
        <v>65DCDD23828-42470</v>
      </c>
      <c r="AE3911">
        <f t="shared" si="804"/>
        <v>1</v>
      </c>
    </row>
    <row r="3912" spans="1:31" x14ac:dyDescent="0.25">
      <c r="A3912" s="436" t="str">
        <f t="shared" si="794"/>
        <v>DC2DD11-DC-5</v>
      </c>
      <c r="B3912" s="436">
        <f>COUNTIF(AC$4:AC3912,AC3912)</f>
        <v>5</v>
      </c>
      <c r="C3912" s="436" t="str">
        <f t="shared" si="795"/>
        <v>DC2DD11-DC</v>
      </c>
      <c r="D3912" s="436">
        <f>VLOOKUP(C3912,'LICH THI'!C:AA,12,0)</f>
        <v>6</v>
      </c>
      <c r="E3912" s="436">
        <f>VLOOKUP(C3912,'LICH THI'!C:AA,13,0)</f>
        <v>6</v>
      </c>
      <c r="F3912" s="436">
        <f t="shared" si="805"/>
        <v>6</v>
      </c>
      <c r="G3912" s="436">
        <f>VLOOKUP(C3912,'LICH THI'!C:AA,14,0)</f>
        <v>1</v>
      </c>
      <c r="H3912" s="436">
        <f t="shared" si="796"/>
        <v>1</v>
      </c>
      <c r="I3912" s="436" t="str">
        <f t="shared" si="797"/>
        <v>Nguyễn Mạnh Thắng</v>
      </c>
      <c r="J3912" s="436"/>
      <c r="K3912" s="436">
        <f t="shared" si="798"/>
        <v>1</v>
      </c>
      <c r="L3912" s="436" t="str">
        <f t="shared" si="799"/>
        <v>DC2DD11-DC-1</v>
      </c>
      <c r="M3912" s="436">
        <f t="shared" si="800"/>
        <v>5</v>
      </c>
      <c r="N3912" s="437">
        <f t="shared" si="806"/>
        <v>1</v>
      </c>
      <c r="O3912" s="437"/>
      <c r="P3912" s="430" t="str">
        <f t="shared" si="801"/>
        <v/>
      </c>
      <c r="U3912" s="177">
        <v>5</v>
      </c>
      <c r="V3912" s="177" t="s">
        <v>3478</v>
      </c>
      <c r="W3912" s="177" t="s">
        <v>2734</v>
      </c>
      <c r="X3912" s="177" t="s">
        <v>3464</v>
      </c>
      <c r="Y3912" s="177" t="s">
        <v>3897</v>
      </c>
      <c r="Z3912" s="177" t="s">
        <v>7502</v>
      </c>
      <c r="AA3912" s="525" t="s">
        <v>3898</v>
      </c>
      <c r="AB3912" s="399" t="str">
        <f t="shared" si="802"/>
        <v>DC2DD11</v>
      </c>
      <c r="AC3912" s="399" t="str">
        <f t="shared" si="803"/>
        <v>DC2DD11-DC</v>
      </c>
      <c r="AD3912" t="str">
        <f>Y3912&amp;"-"&amp;VLOOKUP(AC3912,'LICH THI'!C:AA,9,0)</f>
        <v>65DCDD23492-42470</v>
      </c>
      <c r="AE3912">
        <f t="shared" si="804"/>
        <v>1</v>
      </c>
    </row>
    <row r="3913" spans="1:31" x14ac:dyDescent="0.25">
      <c r="A3913" s="436" t="str">
        <f t="shared" si="794"/>
        <v>DC2DD11-DC-6</v>
      </c>
      <c r="B3913" s="436">
        <f>COUNTIF(AC$4:AC3913,AC3913)</f>
        <v>6</v>
      </c>
      <c r="C3913" s="436" t="str">
        <f t="shared" si="795"/>
        <v>DC2DD11-DC</v>
      </c>
      <c r="D3913" s="436">
        <f>VLOOKUP(C3913,'LICH THI'!C:AA,12,0)</f>
        <v>6</v>
      </c>
      <c r="E3913" s="436">
        <f>VLOOKUP(C3913,'LICH THI'!C:AA,13,0)</f>
        <v>6</v>
      </c>
      <c r="F3913" s="436">
        <f t="shared" si="805"/>
        <v>6</v>
      </c>
      <c r="G3913" s="436">
        <f>VLOOKUP(C3913,'LICH THI'!C:AA,14,0)</f>
        <v>1</v>
      </c>
      <c r="H3913" s="436">
        <f t="shared" si="796"/>
        <v>1</v>
      </c>
      <c r="I3913" s="436" t="str">
        <f t="shared" si="797"/>
        <v>Phạm Đình Thắng</v>
      </c>
      <c r="J3913" s="436"/>
      <c r="K3913" s="436">
        <f t="shared" si="798"/>
        <v>1</v>
      </c>
      <c r="L3913" s="436" t="str">
        <f t="shared" si="799"/>
        <v>DC2DD11-DC-1</v>
      </c>
      <c r="M3913" s="436">
        <f t="shared" si="800"/>
        <v>5</v>
      </c>
      <c r="N3913" s="437">
        <f t="shared" si="806"/>
        <v>2</v>
      </c>
      <c r="O3913" s="437"/>
      <c r="P3913" s="430" t="str">
        <f t="shared" si="801"/>
        <v/>
      </c>
      <c r="U3913" s="177">
        <v>6</v>
      </c>
      <c r="V3913" s="177" t="s">
        <v>3478</v>
      </c>
      <c r="W3913" s="177" t="s">
        <v>3137</v>
      </c>
      <c r="X3913" s="177" t="s">
        <v>3464</v>
      </c>
      <c r="Y3913" s="177" t="s">
        <v>6764</v>
      </c>
      <c r="Z3913" s="177" t="s">
        <v>7502</v>
      </c>
      <c r="AA3913" s="525" t="s">
        <v>6765</v>
      </c>
      <c r="AB3913" s="399" t="str">
        <f t="shared" si="802"/>
        <v>DC2DD11</v>
      </c>
      <c r="AC3913" s="399" t="str">
        <f t="shared" si="803"/>
        <v>DC2DD11-DC</v>
      </c>
      <c r="AD3913" t="str">
        <f>Y3913&amp;"-"&amp;VLOOKUP(AC3913,'LICH THI'!C:AA,9,0)</f>
        <v>65DCDD22392-42470</v>
      </c>
      <c r="AE3913">
        <f t="shared" si="804"/>
        <v>1</v>
      </c>
    </row>
    <row r="3914" spans="1:31" x14ac:dyDescent="0.25">
      <c r="A3914" s="436" t="str">
        <f t="shared" si="794"/>
        <v>DC2DD35-DC-1</v>
      </c>
      <c r="B3914" s="436">
        <f>COUNTIF(AC$4:AC3914,AC3914)</f>
        <v>1</v>
      </c>
      <c r="C3914" s="436" t="str">
        <f t="shared" si="795"/>
        <v>DC2DD35-DC</v>
      </c>
      <c r="D3914" s="436">
        <f>VLOOKUP(C3914,'LICH THI'!C:AA,12,0)</f>
        <v>7</v>
      </c>
      <c r="E3914" s="436">
        <f>VLOOKUP(C3914,'LICH THI'!C:AA,13,0)</f>
        <v>7</v>
      </c>
      <c r="F3914" s="436">
        <f t="shared" si="805"/>
        <v>7</v>
      </c>
      <c r="G3914" s="436">
        <f>VLOOKUP(C3914,'LICH THI'!C:AA,14,0)</f>
        <v>1</v>
      </c>
      <c r="H3914" s="436">
        <f t="shared" si="796"/>
        <v>1</v>
      </c>
      <c r="I3914" s="436" t="str">
        <f t="shared" si="797"/>
        <v>Phạm Thị Thanh Loan</v>
      </c>
      <c r="J3914" s="436"/>
      <c r="K3914" s="436">
        <f t="shared" si="798"/>
        <v>1</v>
      </c>
      <c r="L3914" s="436" t="str">
        <f t="shared" si="799"/>
        <v>DC2DD35-DC-1</v>
      </c>
      <c r="M3914" s="436">
        <f t="shared" si="800"/>
        <v>0</v>
      </c>
      <c r="N3914" s="437">
        <f t="shared" si="806"/>
        <v>2</v>
      </c>
      <c r="O3914" s="437"/>
      <c r="P3914" s="430" t="str">
        <f t="shared" si="801"/>
        <v/>
      </c>
      <c r="U3914" s="177">
        <v>3</v>
      </c>
      <c r="V3914" s="177" t="s">
        <v>3478</v>
      </c>
      <c r="W3914" s="177" t="s">
        <v>3484</v>
      </c>
      <c r="X3914" s="177" t="s">
        <v>3485</v>
      </c>
      <c r="Y3914" s="177" t="s">
        <v>3486</v>
      </c>
      <c r="Z3914" s="177" t="s">
        <v>7545</v>
      </c>
      <c r="AA3914" s="525" t="s">
        <v>3487</v>
      </c>
      <c r="AB3914" s="399" t="str">
        <f t="shared" si="802"/>
        <v>DC2DD35</v>
      </c>
      <c r="AC3914" s="399" t="str">
        <f t="shared" si="803"/>
        <v>DC2DD35-DC</v>
      </c>
      <c r="AD3914" t="str">
        <f>Y3914&amp;"-"&amp;VLOOKUP(AC3914,'LICH THI'!C:AA,9,0)</f>
        <v>65DCDD22688-42479</v>
      </c>
      <c r="AE3914">
        <f t="shared" si="804"/>
        <v>1</v>
      </c>
    </row>
    <row r="3915" spans="1:31" x14ac:dyDescent="0.25">
      <c r="A3915" s="436" t="str">
        <f t="shared" si="794"/>
        <v>DC2DD35-DC-2</v>
      </c>
      <c r="B3915" s="436">
        <f>COUNTIF(AC$4:AC3915,AC3915)</f>
        <v>2</v>
      </c>
      <c r="C3915" s="436" t="str">
        <f t="shared" si="795"/>
        <v>DC2DD35-DC</v>
      </c>
      <c r="D3915" s="436">
        <f>VLOOKUP(C3915,'LICH THI'!C:AA,12,0)</f>
        <v>7</v>
      </c>
      <c r="E3915" s="436">
        <f>VLOOKUP(C3915,'LICH THI'!C:AA,13,0)</f>
        <v>7</v>
      </c>
      <c r="F3915" s="436">
        <f t="shared" si="805"/>
        <v>7</v>
      </c>
      <c r="G3915" s="436">
        <f>VLOOKUP(C3915,'LICH THI'!C:AA,14,0)</f>
        <v>1</v>
      </c>
      <c r="H3915" s="436">
        <f t="shared" si="796"/>
        <v>1</v>
      </c>
      <c r="I3915" s="436" t="str">
        <f t="shared" si="797"/>
        <v>Trần Quốc Tỉnh</v>
      </c>
      <c r="J3915" s="436"/>
      <c r="K3915" s="436">
        <f t="shared" si="798"/>
        <v>1</v>
      </c>
      <c r="L3915" s="436" t="str">
        <f t="shared" si="799"/>
        <v>DC2DD35-DC-1</v>
      </c>
      <c r="M3915" s="436">
        <f t="shared" si="800"/>
        <v>0</v>
      </c>
      <c r="N3915" s="437">
        <f t="shared" si="806"/>
        <v>3</v>
      </c>
      <c r="O3915" s="437"/>
      <c r="P3915" s="430" t="str">
        <f t="shared" si="801"/>
        <v/>
      </c>
      <c r="U3915" s="177">
        <v>2</v>
      </c>
      <c r="V3915" s="177" t="s">
        <v>3301</v>
      </c>
      <c r="W3915" s="177" t="s">
        <v>3864</v>
      </c>
      <c r="X3915" s="177" t="s">
        <v>3751</v>
      </c>
      <c r="Y3915" s="177" t="s">
        <v>4716</v>
      </c>
      <c r="Z3915" s="177" t="s">
        <v>7545</v>
      </c>
      <c r="AA3915" s="525" t="s">
        <v>3859</v>
      </c>
      <c r="AB3915" s="399" t="str">
        <f t="shared" si="802"/>
        <v>DC2DD35</v>
      </c>
      <c r="AC3915" s="399" t="str">
        <f t="shared" si="803"/>
        <v>DC2DD35-DC</v>
      </c>
      <c r="AD3915" t="str">
        <f>Y3915&amp;"-"&amp;VLOOKUP(AC3915,'LICH THI'!C:AA,9,0)</f>
        <v>64DCDD3015-42479</v>
      </c>
      <c r="AE3915">
        <f t="shared" si="804"/>
        <v>1</v>
      </c>
    </row>
    <row r="3916" spans="1:31" x14ac:dyDescent="0.25">
      <c r="A3916" s="436" t="str">
        <f t="shared" si="794"/>
        <v>DC2DD35-DC-3</v>
      </c>
      <c r="B3916" s="436">
        <f>COUNTIF(AC$4:AC3916,AC3916)</f>
        <v>3</v>
      </c>
      <c r="C3916" s="436" t="str">
        <f t="shared" si="795"/>
        <v>DC2DD35-DC</v>
      </c>
      <c r="D3916" s="436">
        <f>VLOOKUP(C3916,'LICH THI'!C:AA,12,0)</f>
        <v>7</v>
      </c>
      <c r="E3916" s="436">
        <f>VLOOKUP(C3916,'LICH THI'!C:AA,13,0)</f>
        <v>7</v>
      </c>
      <c r="F3916" s="436">
        <f t="shared" si="805"/>
        <v>7</v>
      </c>
      <c r="G3916" s="436">
        <f>VLOOKUP(C3916,'LICH THI'!C:AA,14,0)</f>
        <v>1</v>
      </c>
      <c r="H3916" s="436">
        <f t="shared" si="796"/>
        <v>1</v>
      </c>
      <c r="I3916" s="436" t="str">
        <f t="shared" si="797"/>
        <v>Đinh Anh Tuấn</v>
      </c>
      <c r="J3916" s="436"/>
      <c r="K3916" s="436">
        <f t="shared" si="798"/>
        <v>1</v>
      </c>
      <c r="L3916" s="436" t="str">
        <f t="shared" si="799"/>
        <v>DC2DD35-DC-1</v>
      </c>
      <c r="M3916" s="436">
        <f t="shared" si="800"/>
        <v>0</v>
      </c>
      <c r="N3916" s="437">
        <f t="shared" si="806"/>
        <v>4</v>
      </c>
      <c r="O3916" s="437"/>
      <c r="P3916" s="430" t="str">
        <f t="shared" si="801"/>
        <v/>
      </c>
      <c r="U3916" s="177">
        <v>1</v>
      </c>
      <c r="V3916" s="177" t="s">
        <v>4208</v>
      </c>
      <c r="W3916" s="177" t="s">
        <v>4224</v>
      </c>
      <c r="X3916" s="177" t="s">
        <v>2721</v>
      </c>
      <c r="Y3916" s="177" t="s">
        <v>4225</v>
      </c>
      <c r="Z3916" s="177" t="s">
        <v>7545</v>
      </c>
      <c r="AA3916" s="525" t="s">
        <v>3701</v>
      </c>
      <c r="AB3916" s="399" t="str">
        <f t="shared" si="802"/>
        <v>DC2DD35</v>
      </c>
      <c r="AC3916" s="399" t="str">
        <f t="shared" si="803"/>
        <v>DC2DD35-DC</v>
      </c>
      <c r="AD3916" t="str">
        <f>Y3916&amp;"-"&amp;VLOOKUP(AC3916,'LICH THI'!C:AA,9,0)</f>
        <v>63DCDD3037-42479</v>
      </c>
      <c r="AE3916">
        <f t="shared" si="804"/>
        <v>1</v>
      </c>
    </row>
    <row r="3917" spans="1:31" x14ac:dyDescent="0.25">
      <c r="A3917" s="436" t="str">
        <f t="shared" si="794"/>
        <v>DC2DD35-DC-4</v>
      </c>
      <c r="B3917" s="436">
        <f>COUNTIF(AC$4:AC3917,AC3917)</f>
        <v>4</v>
      </c>
      <c r="C3917" s="436" t="str">
        <f t="shared" si="795"/>
        <v>DC2DD35-DC</v>
      </c>
      <c r="D3917" s="436">
        <f>VLOOKUP(C3917,'LICH THI'!C:AA,12,0)</f>
        <v>7</v>
      </c>
      <c r="E3917" s="436">
        <f>VLOOKUP(C3917,'LICH THI'!C:AA,13,0)</f>
        <v>7</v>
      </c>
      <c r="F3917" s="436">
        <f t="shared" si="805"/>
        <v>7</v>
      </c>
      <c r="G3917" s="436">
        <f>VLOOKUP(C3917,'LICH THI'!C:AA,14,0)</f>
        <v>1</v>
      </c>
      <c r="H3917" s="436">
        <f t="shared" si="796"/>
        <v>1</v>
      </c>
      <c r="I3917" s="436" t="str">
        <f t="shared" si="797"/>
        <v>Lê Anh Tuấn</v>
      </c>
      <c r="J3917" s="436"/>
      <c r="K3917" s="436">
        <f t="shared" si="798"/>
        <v>1</v>
      </c>
      <c r="L3917" s="436" t="str">
        <f t="shared" si="799"/>
        <v>DC2DD35-DC-1</v>
      </c>
      <c r="M3917" s="436">
        <f t="shared" si="800"/>
        <v>0</v>
      </c>
      <c r="N3917" s="437">
        <f t="shared" si="806"/>
        <v>5</v>
      </c>
      <c r="O3917" s="437"/>
      <c r="P3917" s="430" t="str">
        <f t="shared" si="801"/>
        <v/>
      </c>
      <c r="U3917" s="177">
        <v>5</v>
      </c>
      <c r="V3917" s="177" t="s">
        <v>3478</v>
      </c>
      <c r="W3917" s="177" t="s">
        <v>4172</v>
      </c>
      <c r="X3917" s="177" t="s">
        <v>2721</v>
      </c>
      <c r="Y3917" s="177" t="s">
        <v>6448</v>
      </c>
      <c r="Z3917" s="177" t="s">
        <v>7545</v>
      </c>
      <c r="AA3917" s="525" t="s">
        <v>3597</v>
      </c>
      <c r="AB3917" s="399" t="str">
        <f t="shared" si="802"/>
        <v>DC2DD35</v>
      </c>
      <c r="AC3917" s="399" t="str">
        <f t="shared" si="803"/>
        <v>DC2DD35-DC</v>
      </c>
      <c r="AD3917" t="str">
        <f>Y3917&amp;"-"&amp;VLOOKUP(AC3917,'LICH THI'!C:AA,9,0)</f>
        <v>65DCDD22388-42479</v>
      </c>
      <c r="AE3917">
        <f t="shared" si="804"/>
        <v>1</v>
      </c>
    </row>
    <row r="3918" spans="1:31" x14ac:dyDescent="0.25">
      <c r="A3918" s="436" t="str">
        <f t="shared" si="794"/>
        <v>DC2DD35-DC-5</v>
      </c>
      <c r="B3918" s="436">
        <f>COUNTIF(AC$4:AC3918,AC3918)</f>
        <v>5</v>
      </c>
      <c r="C3918" s="436" t="str">
        <f t="shared" si="795"/>
        <v>DC2DD35-DC</v>
      </c>
      <c r="D3918" s="436">
        <f>VLOOKUP(C3918,'LICH THI'!C:AA,12,0)</f>
        <v>7</v>
      </c>
      <c r="E3918" s="436">
        <f>VLOOKUP(C3918,'LICH THI'!C:AA,13,0)</f>
        <v>7</v>
      </c>
      <c r="F3918" s="436">
        <f t="shared" si="805"/>
        <v>7</v>
      </c>
      <c r="G3918" s="436">
        <f>VLOOKUP(C3918,'LICH THI'!C:AA,14,0)</f>
        <v>1</v>
      </c>
      <c r="H3918" s="436">
        <f t="shared" si="796"/>
        <v>1</v>
      </c>
      <c r="I3918" s="436" t="str">
        <f t="shared" si="797"/>
        <v>Nguyễn Đức Tuyên</v>
      </c>
      <c r="J3918" s="436"/>
      <c r="K3918" s="436">
        <f t="shared" si="798"/>
        <v>1</v>
      </c>
      <c r="L3918" s="436" t="str">
        <f t="shared" si="799"/>
        <v>DC2DD35-DC-1</v>
      </c>
      <c r="M3918" s="436">
        <f t="shared" si="800"/>
        <v>0</v>
      </c>
      <c r="N3918" s="437">
        <f t="shared" si="806"/>
        <v>6</v>
      </c>
      <c r="O3918" s="437"/>
      <c r="P3918" s="430" t="str">
        <f t="shared" si="801"/>
        <v/>
      </c>
      <c r="U3918" s="177">
        <v>6</v>
      </c>
      <c r="V3918" s="177" t="s">
        <v>3478</v>
      </c>
      <c r="W3918" s="177" t="s">
        <v>3103</v>
      </c>
      <c r="X3918" s="177" t="s">
        <v>4015</v>
      </c>
      <c r="Y3918" s="177" t="s">
        <v>6825</v>
      </c>
      <c r="Z3918" s="177" t="s">
        <v>7545</v>
      </c>
      <c r="AA3918" s="525" t="s">
        <v>4365</v>
      </c>
      <c r="AB3918" s="399" t="str">
        <f t="shared" si="802"/>
        <v>DC2DD35</v>
      </c>
      <c r="AC3918" s="399" t="str">
        <f t="shared" si="803"/>
        <v>DC2DD35-DC</v>
      </c>
      <c r="AD3918" t="str">
        <f>Y3918&amp;"-"&amp;VLOOKUP(AC3918,'LICH THI'!C:AA,9,0)</f>
        <v>65DCDD21665-42479</v>
      </c>
      <c r="AE3918">
        <f t="shared" si="804"/>
        <v>1</v>
      </c>
    </row>
    <row r="3919" spans="1:31" x14ac:dyDescent="0.25">
      <c r="A3919" s="436" t="str">
        <f t="shared" si="794"/>
        <v>DC2DD35-DC-6</v>
      </c>
      <c r="B3919" s="436">
        <f>COUNTIF(AC$4:AC3919,AC3919)</f>
        <v>6</v>
      </c>
      <c r="C3919" s="436" t="str">
        <f t="shared" si="795"/>
        <v>DC2DD35-DC</v>
      </c>
      <c r="D3919" s="436">
        <f>VLOOKUP(C3919,'LICH THI'!C:AA,12,0)</f>
        <v>7</v>
      </c>
      <c r="E3919" s="436">
        <f>VLOOKUP(C3919,'LICH THI'!C:AA,13,0)</f>
        <v>7</v>
      </c>
      <c r="F3919" s="436">
        <f t="shared" si="805"/>
        <v>7</v>
      </c>
      <c r="G3919" s="436">
        <f>VLOOKUP(C3919,'LICH THI'!C:AA,14,0)</f>
        <v>1</v>
      </c>
      <c r="H3919" s="436">
        <f t="shared" si="796"/>
        <v>1</v>
      </c>
      <c r="I3919" s="436" t="str">
        <f t="shared" si="797"/>
        <v>Nguyễn Mạnh Thắng</v>
      </c>
      <c r="J3919" s="436"/>
      <c r="K3919" s="436">
        <f t="shared" si="798"/>
        <v>1</v>
      </c>
      <c r="L3919" s="436" t="str">
        <f t="shared" si="799"/>
        <v>DC2DD35-DC-1</v>
      </c>
      <c r="M3919" s="436">
        <f t="shared" si="800"/>
        <v>0</v>
      </c>
      <c r="N3919" s="437">
        <f t="shared" si="806"/>
        <v>7</v>
      </c>
      <c r="O3919" s="437"/>
      <c r="P3919" s="430" t="str">
        <f t="shared" si="801"/>
        <v/>
      </c>
      <c r="U3919" s="177">
        <v>4</v>
      </c>
      <c r="V3919" s="177" t="s">
        <v>3478</v>
      </c>
      <c r="W3919" s="177" t="s">
        <v>2734</v>
      </c>
      <c r="X3919" s="177" t="s">
        <v>3464</v>
      </c>
      <c r="Y3919" s="177" t="s">
        <v>3897</v>
      </c>
      <c r="Z3919" s="177" t="s">
        <v>7545</v>
      </c>
      <c r="AA3919" s="525" t="s">
        <v>3898</v>
      </c>
      <c r="AB3919" s="399" t="str">
        <f t="shared" si="802"/>
        <v>DC2DD35</v>
      </c>
      <c r="AC3919" s="399" t="str">
        <f t="shared" si="803"/>
        <v>DC2DD35-DC</v>
      </c>
      <c r="AD3919" t="str">
        <f>Y3919&amp;"-"&amp;VLOOKUP(AC3919,'LICH THI'!C:AA,9,0)</f>
        <v>65DCDD23492-42479</v>
      </c>
      <c r="AE3919">
        <f t="shared" si="804"/>
        <v>1</v>
      </c>
    </row>
    <row r="3920" spans="1:31" x14ac:dyDescent="0.25">
      <c r="A3920" s="436" t="str">
        <f t="shared" si="794"/>
        <v>DC2DD35-DC-7</v>
      </c>
      <c r="B3920" s="436">
        <f>COUNTIF(AC$4:AC3920,AC3920)</f>
        <v>7</v>
      </c>
      <c r="C3920" s="436" t="str">
        <f t="shared" si="795"/>
        <v>DC2DD35-DC</v>
      </c>
      <c r="D3920" s="436">
        <f>VLOOKUP(C3920,'LICH THI'!C:AA,12,0)</f>
        <v>7</v>
      </c>
      <c r="E3920" s="436">
        <f>VLOOKUP(C3920,'LICH THI'!C:AA,13,0)</f>
        <v>7</v>
      </c>
      <c r="F3920" s="436">
        <f t="shared" si="805"/>
        <v>7</v>
      </c>
      <c r="G3920" s="436">
        <f>VLOOKUP(C3920,'LICH THI'!C:AA,14,0)</f>
        <v>1</v>
      </c>
      <c r="H3920" s="436">
        <f t="shared" si="796"/>
        <v>1</v>
      </c>
      <c r="I3920" s="436" t="str">
        <f t="shared" si="797"/>
        <v>Nguyễn Quốc Việt</v>
      </c>
      <c r="J3920" s="436"/>
      <c r="K3920" s="436">
        <f t="shared" si="798"/>
        <v>1</v>
      </c>
      <c r="L3920" s="436" t="str">
        <f t="shared" si="799"/>
        <v>DC2DD35-DC-1</v>
      </c>
      <c r="M3920" s="436">
        <f t="shared" si="800"/>
        <v>0</v>
      </c>
      <c r="N3920" s="437">
        <f t="shared" si="806"/>
        <v>1</v>
      </c>
      <c r="O3920" s="437"/>
      <c r="P3920" s="430" t="str">
        <f t="shared" si="801"/>
        <v/>
      </c>
      <c r="U3920" s="177">
        <v>7</v>
      </c>
      <c r="V3920" s="177" t="s">
        <v>3478</v>
      </c>
      <c r="W3920" s="177" t="s">
        <v>3488</v>
      </c>
      <c r="X3920" s="177" t="s">
        <v>2996</v>
      </c>
      <c r="Y3920" s="177" t="s">
        <v>3489</v>
      </c>
      <c r="Z3920" s="177" t="s">
        <v>7545</v>
      </c>
      <c r="AA3920" s="525" t="s">
        <v>3490</v>
      </c>
      <c r="AB3920" s="399" t="str">
        <f t="shared" si="802"/>
        <v>DC2DD35</v>
      </c>
      <c r="AC3920" s="399" t="str">
        <f t="shared" si="803"/>
        <v>DC2DD35-DC</v>
      </c>
      <c r="AD3920" t="str">
        <f>Y3920&amp;"-"&amp;VLOOKUP(AC3920,'LICH THI'!C:AA,9,0)</f>
        <v>65DCDD21994-42479</v>
      </c>
      <c r="AE3920">
        <f t="shared" si="804"/>
        <v>1</v>
      </c>
    </row>
    <row r="3921" spans="1:31" x14ac:dyDescent="0.25">
      <c r="A3921" s="436" t="str">
        <f t="shared" si="794"/>
        <v>DC2DD42-DC-1</v>
      </c>
      <c r="B3921" s="436">
        <f>COUNTIF(AC$4:AC3921,AC3921)</f>
        <v>1</v>
      </c>
      <c r="C3921" s="436" t="str">
        <f t="shared" si="795"/>
        <v>DC2DD42-DC</v>
      </c>
      <c r="D3921" s="436">
        <f>VLOOKUP(C3921,'LICH THI'!C:AA,12,0)</f>
        <v>33</v>
      </c>
      <c r="E3921" s="436">
        <f>VLOOKUP(C3921,'LICH THI'!C:AA,13,0)</f>
        <v>33</v>
      </c>
      <c r="F3921" s="436">
        <f t="shared" si="805"/>
        <v>33</v>
      </c>
      <c r="G3921" s="436">
        <f>VLOOKUP(C3921,'LICH THI'!C:AA,14,0)</f>
        <v>1</v>
      </c>
      <c r="H3921" s="436">
        <f t="shared" si="796"/>
        <v>1</v>
      </c>
      <c r="I3921" s="436" t="str">
        <f t="shared" si="797"/>
        <v>Nguyễn Tuấn Anh</v>
      </c>
      <c r="J3921" s="436"/>
      <c r="K3921" s="436">
        <f t="shared" si="798"/>
        <v>1</v>
      </c>
      <c r="L3921" s="436" t="str">
        <f t="shared" si="799"/>
        <v>DC2DD42-DC-1</v>
      </c>
      <c r="M3921" s="436">
        <f t="shared" si="800"/>
        <v>9</v>
      </c>
      <c r="N3921" s="437">
        <f t="shared" si="806"/>
        <v>26</v>
      </c>
      <c r="O3921" s="437"/>
      <c r="P3921" s="430" t="str">
        <f t="shared" si="801"/>
        <v/>
      </c>
      <c r="U3921" s="177">
        <v>12</v>
      </c>
      <c r="V3921" s="177" t="s">
        <v>3761</v>
      </c>
      <c r="W3921" s="177" t="s">
        <v>3475</v>
      </c>
      <c r="X3921" s="177" t="s">
        <v>2611</v>
      </c>
      <c r="Y3921" s="177" t="s">
        <v>5431</v>
      </c>
      <c r="Z3921" s="177" t="s">
        <v>7246</v>
      </c>
      <c r="AA3921" s="525" t="s">
        <v>4623</v>
      </c>
      <c r="AB3921" s="399" t="str">
        <f t="shared" si="802"/>
        <v>DC2DD42</v>
      </c>
      <c r="AC3921" s="399" t="str">
        <f t="shared" si="803"/>
        <v>DC2DD42-DC</v>
      </c>
      <c r="AD3921" t="str">
        <f>Y3921&amp;"-"&amp;VLOOKUP(AC3921,'LICH THI'!C:AA,9,0)</f>
        <v>64DCDD3181-42480</v>
      </c>
      <c r="AE3921">
        <f t="shared" si="804"/>
        <v>1</v>
      </c>
    </row>
    <row r="3922" spans="1:31" x14ac:dyDescent="0.25">
      <c r="A3922" s="436" t="str">
        <f t="shared" si="794"/>
        <v>DC2DD42-DC-2</v>
      </c>
      <c r="B3922" s="436">
        <f>COUNTIF(AC$4:AC3922,AC3922)</f>
        <v>2</v>
      </c>
      <c r="C3922" s="436" t="str">
        <f t="shared" si="795"/>
        <v>DC2DD42-DC</v>
      </c>
      <c r="D3922" s="436">
        <f>VLOOKUP(C3922,'LICH THI'!C:AA,12,0)</f>
        <v>33</v>
      </c>
      <c r="E3922" s="436">
        <f>VLOOKUP(C3922,'LICH THI'!C:AA,13,0)</f>
        <v>33</v>
      </c>
      <c r="F3922" s="436">
        <f t="shared" si="805"/>
        <v>33</v>
      </c>
      <c r="G3922" s="436">
        <f>VLOOKUP(C3922,'LICH THI'!C:AA,14,0)</f>
        <v>1</v>
      </c>
      <c r="H3922" s="436">
        <f t="shared" si="796"/>
        <v>1</v>
      </c>
      <c r="I3922" s="436" t="str">
        <f t="shared" si="797"/>
        <v>Nguyễn Văn Cảnh</v>
      </c>
      <c r="J3922" s="436"/>
      <c r="K3922" s="436">
        <f t="shared" si="798"/>
        <v>1</v>
      </c>
      <c r="L3922" s="436" t="str">
        <f t="shared" si="799"/>
        <v>DC2DD42-DC-1</v>
      </c>
      <c r="M3922" s="436">
        <f t="shared" si="800"/>
        <v>9</v>
      </c>
      <c r="N3922" s="437">
        <f t="shared" si="806"/>
        <v>27</v>
      </c>
      <c r="O3922" s="437"/>
      <c r="P3922" s="430" t="str">
        <f t="shared" si="801"/>
        <v/>
      </c>
      <c r="U3922" s="177">
        <v>2</v>
      </c>
      <c r="V3922" s="177" t="s">
        <v>3301</v>
      </c>
      <c r="W3922" s="177" t="s">
        <v>2741</v>
      </c>
      <c r="X3922" s="177" t="s">
        <v>3327</v>
      </c>
      <c r="Y3922" s="177" t="s">
        <v>3966</v>
      </c>
      <c r="Z3922" s="177" t="s">
        <v>7246</v>
      </c>
      <c r="AA3922" s="525" t="s">
        <v>3967</v>
      </c>
      <c r="AB3922" s="399" t="str">
        <f t="shared" si="802"/>
        <v>DC2DD42</v>
      </c>
      <c r="AC3922" s="399" t="str">
        <f t="shared" si="803"/>
        <v>DC2DD42-DC</v>
      </c>
      <c r="AD3922" t="str">
        <f>Y3922&amp;"-"&amp;VLOOKUP(AC3922,'LICH THI'!C:AA,9,0)</f>
        <v>64DCDD3014-42480</v>
      </c>
      <c r="AE3922">
        <f t="shared" si="804"/>
        <v>1</v>
      </c>
    </row>
    <row r="3923" spans="1:31" x14ac:dyDescent="0.25">
      <c r="A3923" s="436" t="str">
        <f t="shared" si="794"/>
        <v>DC2DD42-DC-3</v>
      </c>
      <c r="B3923" s="436">
        <f>COUNTIF(AC$4:AC3923,AC3923)</f>
        <v>3</v>
      </c>
      <c r="C3923" s="436" t="str">
        <f t="shared" si="795"/>
        <v>DC2DD42-DC</v>
      </c>
      <c r="D3923" s="436">
        <f>VLOOKUP(C3923,'LICH THI'!C:AA,12,0)</f>
        <v>33</v>
      </c>
      <c r="E3923" s="436">
        <f>VLOOKUP(C3923,'LICH THI'!C:AA,13,0)</f>
        <v>33</v>
      </c>
      <c r="F3923" s="436">
        <f t="shared" si="805"/>
        <v>33</v>
      </c>
      <c r="G3923" s="436">
        <f>VLOOKUP(C3923,'LICH THI'!C:AA,14,0)</f>
        <v>1</v>
      </c>
      <c r="H3923" s="436">
        <f t="shared" si="796"/>
        <v>1</v>
      </c>
      <c r="I3923" s="436" t="str">
        <f t="shared" si="797"/>
        <v>Tống Thanh Cao</v>
      </c>
      <c r="J3923" s="436"/>
      <c r="K3923" s="436">
        <f t="shared" si="798"/>
        <v>1</v>
      </c>
      <c r="L3923" s="436" t="str">
        <f t="shared" si="799"/>
        <v>DC2DD42-DC-1</v>
      </c>
      <c r="M3923" s="436">
        <f t="shared" si="800"/>
        <v>9</v>
      </c>
      <c r="N3923" s="437">
        <f t="shared" si="806"/>
        <v>28</v>
      </c>
      <c r="O3923" s="437"/>
      <c r="P3923" s="430" t="str">
        <f t="shared" si="801"/>
        <v/>
      </c>
      <c r="U3923" s="177">
        <v>3</v>
      </c>
      <c r="V3923" s="177" t="s">
        <v>3301</v>
      </c>
      <c r="W3923" s="177" t="s">
        <v>6745</v>
      </c>
      <c r="X3923" s="177" t="s">
        <v>2853</v>
      </c>
      <c r="Y3923" s="177" t="s">
        <v>6746</v>
      </c>
      <c r="Z3923" s="177" t="s">
        <v>7246</v>
      </c>
      <c r="AA3923" s="525" t="s">
        <v>4532</v>
      </c>
      <c r="AB3923" s="399" t="str">
        <f t="shared" si="802"/>
        <v>DC2DD42</v>
      </c>
      <c r="AC3923" s="399" t="str">
        <f t="shared" si="803"/>
        <v>DC2DD42-DC</v>
      </c>
      <c r="AD3923" t="str">
        <f>Y3923&amp;"-"&amp;VLOOKUP(AC3923,'LICH THI'!C:AA,9,0)</f>
        <v>64DCDD3035-42480</v>
      </c>
      <c r="AE3923">
        <f t="shared" si="804"/>
        <v>1</v>
      </c>
    </row>
    <row r="3924" spans="1:31" x14ac:dyDescent="0.25">
      <c r="A3924" s="436" t="str">
        <f t="shared" si="794"/>
        <v>DC2DD42-DC-4</v>
      </c>
      <c r="B3924" s="436">
        <f>COUNTIF(AC$4:AC3924,AC3924)</f>
        <v>4</v>
      </c>
      <c r="C3924" s="436" t="str">
        <f t="shared" si="795"/>
        <v>DC2DD42-DC</v>
      </c>
      <c r="D3924" s="436">
        <f>VLOOKUP(C3924,'LICH THI'!C:AA,12,0)</f>
        <v>33</v>
      </c>
      <c r="E3924" s="436">
        <f>VLOOKUP(C3924,'LICH THI'!C:AA,13,0)</f>
        <v>33</v>
      </c>
      <c r="F3924" s="436">
        <f t="shared" si="805"/>
        <v>33</v>
      </c>
      <c r="G3924" s="436">
        <f>VLOOKUP(C3924,'LICH THI'!C:AA,14,0)</f>
        <v>1</v>
      </c>
      <c r="H3924" s="436">
        <f t="shared" si="796"/>
        <v>1</v>
      </c>
      <c r="I3924" s="436" t="str">
        <f t="shared" si="797"/>
        <v>Ngô Trí Cường</v>
      </c>
      <c r="J3924" s="436"/>
      <c r="K3924" s="436">
        <f t="shared" si="798"/>
        <v>1</v>
      </c>
      <c r="L3924" s="436" t="str">
        <f t="shared" si="799"/>
        <v>DC2DD42-DC-1</v>
      </c>
      <c r="M3924" s="436">
        <f t="shared" si="800"/>
        <v>9</v>
      </c>
      <c r="N3924" s="437">
        <f t="shared" si="806"/>
        <v>29</v>
      </c>
      <c r="O3924" s="437"/>
      <c r="P3924" s="430" t="str">
        <f t="shared" si="801"/>
        <v/>
      </c>
      <c r="U3924" s="177">
        <v>13</v>
      </c>
      <c r="V3924" s="177" t="s">
        <v>3761</v>
      </c>
      <c r="W3924" s="177" t="s">
        <v>5489</v>
      </c>
      <c r="X3924" s="177" t="s">
        <v>2735</v>
      </c>
      <c r="Y3924" s="177" t="s">
        <v>5490</v>
      </c>
      <c r="Z3924" s="177" t="s">
        <v>7246</v>
      </c>
      <c r="AA3924" s="525" t="s">
        <v>4204</v>
      </c>
      <c r="AB3924" s="399" t="str">
        <f t="shared" si="802"/>
        <v>DC2DD42</v>
      </c>
      <c r="AC3924" s="399" t="str">
        <f t="shared" si="803"/>
        <v>DC2DD42-DC</v>
      </c>
      <c r="AD3924" t="str">
        <f>Y3924&amp;"-"&amp;VLOOKUP(AC3924,'LICH THI'!C:AA,9,0)</f>
        <v>64DCDD3195-42480</v>
      </c>
      <c r="AE3924">
        <f t="shared" si="804"/>
        <v>1</v>
      </c>
    </row>
    <row r="3925" spans="1:31" x14ac:dyDescent="0.25">
      <c r="A3925" s="436" t="str">
        <f t="shared" si="794"/>
        <v>DC2DD42-DC-5</v>
      </c>
      <c r="B3925" s="436">
        <f>COUNTIF(AC$4:AC3925,AC3925)</f>
        <v>5</v>
      </c>
      <c r="C3925" s="436" t="str">
        <f t="shared" si="795"/>
        <v>DC2DD42-DC</v>
      </c>
      <c r="D3925" s="436">
        <f>VLOOKUP(C3925,'LICH THI'!C:AA,12,0)</f>
        <v>33</v>
      </c>
      <c r="E3925" s="436">
        <f>VLOOKUP(C3925,'LICH THI'!C:AA,13,0)</f>
        <v>33</v>
      </c>
      <c r="F3925" s="436">
        <f t="shared" si="805"/>
        <v>33</v>
      </c>
      <c r="G3925" s="436">
        <f>VLOOKUP(C3925,'LICH THI'!C:AA,14,0)</f>
        <v>1</v>
      </c>
      <c r="H3925" s="436">
        <f t="shared" si="796"/>
        <v>1</v>
      </c>
      <c r="I3925" s="436" t="str">
        <f t="shared" si="797"/>
        <v>Đinh Quang Doanh</v>
      </c>
      <c r="J3925" s="436"/>
      <c r="K3925" s="436">
        <f t="shared" si="798"/>
        <v>1</v>
      </c>
      <c r="L3925" s="436" t="str">
        <f t="shared" si="799"/>
        <v>DC2DD42-DC-1</v>
      </c>
      <c r="M3925" s="436">
        <f t="shared" si="800"/>
        <v>9</v>
      </c>
      <c r="N3925" s="437">
        <f t="shared" si="806"/>
        <v>30</v>
      </c>
      <c r="O3925" s="437"/>
      <c r="P3925" s="430" t="str">
        <f t="shared" si="801"/>
        <v/>
      </c>
      <c r="U3925" s="177">
        <v>14</v>
      </c>
      <c r="V3925" s="177" t="s">
        <v>3761</v>
      </c>
      <c r="W3925" s="177" t="s">
        <v>5277</v>
      </c>
      <c r="X3925" s="177" t="s">
        <v>6980</v>
      </c>
      <c r="Y3925" s="177" t="s">
        <v>6981</v>
      </c>
      <c r="Z3925" s="177" t="s">
        <v>7246</v>
      </c>
      <c r="AA3925" s="525" t="s">
        <v>5078</v>
      </c>
      <c r="AB3925" s="399" t="str">
        <f t="shared" si="802"/>
        <v>DC2DD42</v>
      </c>
      <c r="AC3925" s="399" t="str">
        <f t="shared" si="803"/>
        <v>DC2DD42-DC</v>
      </c>
      <c r="AD3925" t="str">
        <f>Y3925&amp;"-"&amp;VLOOKUP(AC3925,'LICH THI'!C:AA,9,0)</f>
        <v>64DCDD3134-42480</v>
      </c>
      <c r="AE3925">
        <f t="shared" si="804"/>
        <v>1</v>
      </c>
    </row>
    <row r="3926" spans="1:31" x14ac:dyDescent="0.25">
      <c r="A3926" s="436" t="str">
        <f t="shared" si="794"/>
        <v>DC2DD42-DC-6</v>
      </c>
      <c r="B3926" s="436">
        <f>COUNTIF(AC$4:AC3926,AC3926)</f>
        <v>6</v>
      </c>
      <c r="C3926" s="436" t="str">
        <f t="shared" si="795"/>
        <v>DC2DD42-DC</v>
      </c>
      <c r="D3926" s="436">
        <f>VLOOKUP(C3926,'LICH THI'!C:AA,12,0)</f>
        <v>33</v>
      </c>
      <c r="E3926" s="436">
        <f>VLOOKUP(C3926,'LICH THI'!C:AA,13,0)</f>
        <v>33</v>
      </c>
      <c r="F3926" s="436">
        <f t="shared" si="805"/>
        <v>33</v>
      </c>
      <c r="G3926" s="436">
        <f>VLOOKUP(C3926,'LICH THI'!C:AA,14,0)</f>
        <v>1</v>
      </c>
      <c r="H3926" s="436">
        <f t="shared" si="796"/>
        <v>1</v>
      </c>
      <c r="I3926" s="436" t="str">
        <f t="shared" si="797"/>
        <v>Trang Công Du</v>
      </c>
      <c r="J3926" s="436"/>
      <c r="K3926" s="436">
        <f t="shared" si="798"/>
        <v>1</v>
      </c>
      <c r="L3926" s="436" t="str">
        <f t="shared" si="799"/>
        <v>DC2DD42-DC-1</v>
      </c>
      <c r="M3926" s="436">
        <f t="shared" si="800"/>
        <v>9</v>
      </c>
      <c r="N3926" s="437">
        <f t="shared" si="806"/>
        <v>31</v>
      </c>
      <c r="O3926" s="437"/>
      <c r="P3926" s="430" t="str">
        <f t="shared" si="801"/>
        <v/>
      </c>
      <c r="U3926" s="177">
        <v>4</v>
      </c>
      <c r="V3926" s="177" t="s">
        <v>3301</v>
      </c>
      <c r="W3926" s="177" t="s">
        <v>5403</v>
      </c>
      <c r="X3926" s="177" t="s">
        <v>5404</v>
      </c>
      <c r="Y3926" s="177" t="s">
        <v>5405</v>
      </c>
      <c r="Z3926" s="177" t="s">
        <v>7246</v>
      </c>
      <c r="AA3926" s="525" t="s">
        <v>3091</v>
      </c>
      <c r="AB3926" s="399" t="str">
        <f t="shared" si="802"/>
        <v>DC2DD42</v>
      </c>
      <c r="AC3926" s="399" t="str">
        <f t="shared" si="803"/>
        <v>DC2DD42-DC</v>
      </c>
      <c r="AD3926" t="str">
        <f>Y3926&amp;"-"&amp;VLOOKUP(AC3926,'LICH THI'!C:AA,9,0)</f>
        <v>64DCDD3043-42480</v>
      </c>
      <c r="AE3926">
        <f t="shared" si="804"/>
        <v>1</v>
      </c>
    </row>
    <row r="3927" spans="1:31" x14ac:dyDescent="0.25">
      <c r="A3927" s="436" t="str">
        <f t="shared" si="794"/>
        <v>DC2DD42-DC-7</v>
      </c>
      <c r="B3927" s="436">
        <f>COUNTIF(AC$4:AC3927,AC3927)</f>
        <v>7</v>
      </c>
      <c r="C3927" s="436" t="str">
        <f t="shared" si="795"/>
        <v>DC2DD42-DC</v>
      </c>
      <c r="D3927" s="436">
        <f>VLOOKUP(C3927,'LICH THI'!C:AA,12,0)</f>
        <v>33</v>
      </c>
      <c r="E3927" s="436">
        <f>VLOOKUP(C3927,'LICH THI'!C:AA,13,0)</f>
        <v>33</v>
      </c>
      <c r="F3927" s="436">
        <f t="shared" si="805"/>
        <v>33</v>
      </c>
      <c r="G3927" s="436">
        <f>VLOOKUP(C3927,'LICH THI'!C:AA,14,0)</f>
        <v>1</v>
      </c>
      <c r="H3927" s="436">
        <f t="shared" si="796"/>
        <v>1</v>
      </c>
      <c r="I3927" s="436" t="str">
        <f t="shared" si="797"/>
        <v>Phạm Viết Dũng</v>
      </c>
      <c r="J3927" s="436"/>
      <c r="K3927" s="436">
        <f t="shared" si="798"/>
        <v>1</v>
      </c>
      <c r="L3927" s="436" t="str">
        <f t="shared" si="799"/>
        <v>DC2DD42-DC-1</v>
      </c>
      <c r="M3927" s="436">
        <f t="shared" si="800"/>
        <v>9</v>
      </c>
      <c r="N3927" s="437">
        <f t="shared" si="806"/>
        <v>32</v>
      </c>
      <c r="O3927" s="437"/>
      <c r="P3927" s="430" t="str">
        <f t="shared" si="801"/>
        <v/>
      </c>
      <c r="U3927" s="177">
        <v>15</v>
      </c>
      <c r="V3927" s="177" t="s">
        <v>3761</v>
      </c>
      <c r="W3927" s="177" t="s">
        <v>3724</v>
      </c>
      <c r="X3927" s="177" t="s">
        <v>2827</v>
      </c>
      <c r="Y3927" s="177" t="s">
        <v>5491</v>
      </c>
      <c r="Z3927" s="177" t="s">
        <v>7246</v>
      </c>
      <c r="AA3927" s="525" t="s">
        <v>5492</v>
      </c>
      <c r="AB3927" s="399" t="str">
        <f t="shared" si="802"/>
        <v>DC2DD42</v>
      </c>
      <c r="AC3927" s="399" t="str">
        <f t="shared" si="803"/>
        <v>DC2DD42-DC</v>
      </c>
      <c r="AD3927" t="str">
        <f>Y3927&amp;"-"&amp;VLOOKUP(AC3927,'LICH THI'!C:AA,9,0)</f>
        <v>64DCDD3197-42480</v>
      </c>
      <c r="AE3927">
        <f t="shared" si="804"/>
        <v>1</v>
      </c>
    </row>
    <row r="3928" spans="1:31" x14ac:dyDescent="0.25">
      <c r="A3928" s="436" t="str">
        <f t="shared" si="794"/>
        <v>DC2DD42-DC-8</v>
      </c>
      <c r="B3928" s="436">
        <f>COUNTIF(AC$4:AC3928,AC3928)</f>
        <v>8</v>
      </c>
      <c r="C3928" s="436" t="str">
        <f t="shared" si="795"/>
        <v>DC2DD42-DC</v>
      </c>
      <c r="D3928" s="436">
        <f>VLOOKUP(C3928,'LICH THI'!C:AA,12,0)</f>
        <v>33</v>
      </c>
      <c r="E3928" s="436">
        <f>VLOOKUP(C3928,'LICH THI'!C:AA,13,0)</f>
        <v>33</v>
      </c>
      <c r="F3928" s="436">
        <f t="shared" si="805"/>
        <v>33</v>
      </c>
      <c r="G3928" s="436">
        <f>VLOOKUP(C3928,'LICH THI'!C:AA,14,0)</f>
        <v>1</v>
      </c>
      <c r="H3928" s="436">
        <f t="shared" si="796"/>
        <v>1</v>
      </c>
      <c r="I3928" s="436" t="str">
        <f t="shared" si="797"/>
        <v>Trần Anh Dũng</v>
      </c>
      <c r="J3928" s="436"/>
      <c r="K3928" s="436">
        <f t="shared" si="798"/>
        <v>1</v>
      </c>
      <c r="L3928" s="436" t="str">
        <f t="shared" si="799"/>
        <v>DC2DD42-DC-1</v>
      </c>
      <c r="M3928" s="436">
        <f t="shared" si="800"/>
        <v>9</v>
      </c>
      <c r="N3928" s="437">
        <f t="shared" si="806"/>
        <v>33</v>
      </c>
      <c r="O3928" s="437"/>
      <c r="P3928" s="430" t="str">
        <f t="shared" si="801"/>
        <v/>
      </c>
      <c r="U3928" s="177">
        <v>16</v>
      </c>
      <c r="V3928" s="177" t="s">
        <v>3761</v>
      </c>
      <c r="W3928" s="177" t="s">
        <v>3271</v>
      </c>
      <c r="X3928" s="177" t="s">
        <v>2827</v>
      </c>
      <c r="Y3928" s="177" t="s">
        <v>6982</v>
      </c>
      <c r="Z3928" s="177" t="s">
        <v>7246</v>
      </c>
      <c r="AA3928" s="525" t="s">
        <v>3002</v>
      </c>
      <c r="AB3928" s="399" t="str">
        <f t="shared" si="802"/>
        <v>DC2DD42</v>
      </c>
      <c r="AC3928" s="399" t="str">
        <f t="shared" si="803"/>
        <v>DC2DD42-DC</v>
      </c>
      <c r="AD3928" t="str">
        <f>Y3928&amp;"-"&amp;VLOOKUP(AC3928,'LICH THI'!C:AA,9,0)</f>
        <v>64DCDD3156-42480</v>
      </c>
      <c r="AE3928">
        <f t="shared" si="804"/>
        <v>1</v>
      </c>
    </row>
    <row r="3929" spans="1:31" x14ac:dyDescent="0.25">
      <c r="A3929" s="436" t="str">
        <f t="shared" si="794"/>
        <v>DC2DD42-DC-9</v>
      </c>
      <c r="B3929" s="436">
        <f>COUNTIF(AC$4:AC3929,AC3929)</f>
        <v>9</v>
      </c>
      <c r="C3929" s="436" t="str">
        <f t="shared" si="795"/>
        <v>DC2DD42-DC</v>
      </c>
      <c r="D3929" s="436">
        <f>VLOOKUP(C3929,'LICH THI'!C:AA,12,0)</f>
        <v>33</v>
      </c>
      <c r="E3929" s="436">
        <f>VLOOKUP(C3929,'LICH THI'!C:AA,13,0)</f>
        <v>33</v>
      </c>
      <c r="F3929" s="436">
        <f t="shared" si="805"/>
        <v>33</v>
      </c>
      <c r="G3929" s="436">
        <f>VLOOKUP(C3929,'LICH THI'!C:AA,14,0)</f>
        <v>1</v>
      </c>
      <c r="H3929" s="436">
        <f t="shared" si="796"/>
        <v>1</v>
      </c>
      <c r="I3929" s="436" t="str">
        <f t="shared" si="797"/>
        <v>Vũ Đình Dũng</v>
      </c>
      <c r="J3929" s="436"/>
      <c r="K3929" s="436">
        <f t="shared" si="798"/>
        <v>1</v>
      </c>
      <c r="L3929" s="436" t="str">
        <f t="shared" si="799"/>
        <v>DC2DD42-DC-1</v>
      </c>
      <c r="M3929" s="436">
        <f t="shared" si="800"/>
        <v>9</v>
      </c>
      <c r="N3929" s="437">
        <f t="shared" si="806"/>
        <v>1</v>
      </c>
      <c r="O3929" s="437"/>
      <c r="P3929" s="430" t="str">
        <f t="shared" si="801"/>
        <v/>
      </c>
      <c r="U3929" s="177">
        <v>17</v>
      </c>
      <c r="V3929" s="177" t="s">
        <v>3761</v>
      </c>
      <c r="W3929" s="177" t="s">
        <v>4205</v>
      </c>
      <c r="X3929" s="177" t="s">
        <v>2827</v>
      </c>
      <c r="Y3929" s="177" t="s">
        <v>7077</v>
      </c>
      <c r="Z3929" s="177" t="s">
        <v>7246</v>
      </c>
      <c r="AA3929" s="525" t="s">
        <v>4539</v>
      </c>
      <c r="AB3929" s="399" t="str">
        <f t="shared" si="802"/>
        <v>DC2DD42</v>
      </c>
      <c r="AC3929" s="399" t="str">
        <f t="shared" si="803"/>
        <v>DC2DD42-DC</v>
      </c>
      <c r="AD3929" t="str">
        <f>Y3929&amp;"-"&amp;VLOOKUP(AC3929,'LICH THI'!C:AA,9,0)</f>
        <v>64DCDD3132-42480</v>
      </c>
      <c r="AE3929">
        <f t="shared" si="804"/>
        <v>1</v>
      </c>
    </row>
    <row r="3930" spans="1:31" x14ac:dyDescent="0.25">
      <c r="A3930" s="436" t="str">
        <f t="shared" si="794"/>
        <v>DC2DD42-DC-10</v>
      </c>
      <c r="B3930" s="436">
        <f>COUNTIF(AC$4:AC3930,AC3930)</f>
        <v>10</v>
      </c>
      <c r="C3930" s="436" t="str">
        <f t="shared" si="795"/>
        <v>DC2DD42-DC</v>
      </c>
      <c r="D3930" s="436">
        <f>VLOOKUP(C3930,'LICH THI'!C:AA,12,0)</f>
        <v>33</v>
      </c>
      <c r="E3930" s="436">
        <f>VLOOKUP(C3930,'LICH THI'!C:AA,13,0)</f>
        <v>33</v>
      </c>
      <c r="F3930" s="436">
        <f t="shared" si="805"/>
        <v>33</v>
      </c>
      <c r="G3930" s="436">
        <f>VLOOKUP(C3930,'LICH THI'!C:AA,14,0)</f>
        <v>1</v>
      </c>
      <c r="H3930" s="436">
        <f t="shared" si="796"/>
        <v>1</v>
      </c>
      <c r="I3930" s="436" t="str">
        <f t="shared" si="797"/>
        <v>Phạm Thành Đạt</v>
      </c>
      <c r="J3930" s="436"/>
      <c r="K3930" s="436">
        <f t="shared" si="798"/>
        <v>1</v>
      </c>
      <c r="L3930" s="436" t="str">
        <f t="shared" si="799"/>
        <v>DC2DD42-DC-1</v>
      </c>
      <c r="M3930" s="436">
        <f t="shared" si="800"/>
        <v>9</v>
      </c>
      <c r="N3930" s="437">
        <f t="shared" si="806"/>
        <v>2</v>
      </c>
      <c r="O3930" s="437"/>
      <c r="P3930" s="430" t="str">
        <f t="shared" si="801"/>
        <v/>
      </c>
      <c r="U3930" s="177">
        <v>18</v>
      </c>
      <c r="V3930" s="177" t="s">
        <v>3761</v>
      </c>
      <c r="W3930" s="177" t="s">
        <v>3235</v>
      </c>
      <c r="X3930" s="177" t="s">
        <v>2746</v>
      </c>
      <c r="Y3930" s="177" t="s">
        <v>5432</v>
      </c>
      <c r="Z3930" s="177" t="s">
        <v>7246</v>
      </c>
      <c r="AA3930" s="525" t="s">
        <v>4409</v>
      </c>
      <c r="AB3930" s="399" t="str">
        <f t="shared" si="802"/>
        <v>DC2DD42</v>
      </c>
      <c r="AC3930" s="399" t="str">
        <f t="shared" si="803"/>
        <v>DC2DD42-DC</v>
      </c>
      <c r="AD3930" t="str">
        <f>Y3930&amp;"-"&amp;VLOOKUP(AC3930,'LICH THI'!C:AA,9,0)</f>
        <v>64DCDD3119-42480</v>
      </c>
      <c r="AE3930">
        <f t="shared" si="804"/>
        <v>1</v>
      </c>
    </row>
    <row r="3931" spans="1:31" x14ac:dyDescent="0.25">
      <c r="A3931" s="436" t="str">
        <f t="shared" si="794"/>
        <v>DC2DD42-DC-11</v>
      </c>
      <c r="B3931" s="436">
        <f>COUNTIF(AC$4:AC3931,AC3931)</f>
        <v>11</v>
      </c>
      <c r="C3931" s="436" t="str">
        <f t="shared" si="795"/>
        <v>DC2DD42-DC</v>
      </c>
      <c r="D3931" s="436">
        <f>VLOOKUP(C3931,'LICH THI'!C:AA,12,0)</f>
        <v>33</v>
      </c>
      <c r="E3931" s="436">
        <f>VLOOKUP(C3931,'LICH THI'!C:AA,13,0)</f>
        <v>33</v>
      </c>
      <c r="F3931" s="436">
        <f t="shared" si="805"/>
        <v>33</v>
      </c>
      <c r="G3931" s="436">
        <f>VLOOKUP(C3931,'LICH THI'!C:AA,14,0)</f>
        <v>1</v>
      </c>
      <c r="H3931" s="436">
        <f t="shared" si="796"/>
        <v>1</v>
      </c>
      <c r="I3931" s="436" t="str">
        <f t="shared" si="797"/>
        <v>Phùng Tiến Đạt</v>
      </c>
      <c r="J3931" s="436"/>
      <c r="K3931" s="436">
        <f t="shared" si="798"/>
        <v>1</v>
      </c>
      <c r="L3931" s="436" t="str">
        <f t="shared" si="799"/>
        <v>DC2DD42-DC-1</v>
      </c>
      <c r="M3931" s="436">
        <f t="shared" si="800"/>
        <v>9</v>
      </c>
      <c r="N3931" s="437">
        <f t="shared" si="806"/>
        <v>3</v>
      </c>
      <c r="O3931" s="437"/>
      <c r="P3931" s="430" t="str">
        <f t="shared" si="801"/>
        <v/>
      </c>
      <c r="U3931" s="177">
        <v>5</v>
      </c>
      <c r="V3931" s="177" t="s">
        <v>3301</v>
      </c>
      <c r="W3931" s="177" t="s">
        <v>3759</v>
      </c>
      <c r="X3931" s="177" t="s">
        <v>2746</v>
      </c>
      <c r="Y3931" s="177" t="s">
        <v>3760</v>
      </c>
      <c r="Z3931" s="177" t="s">
        <v>7246</v>
      </c>
      <c r="AA3931" s="525" t="s">
        <v>2756</v>
      </c>
      <c r="AB3931" s="399" t="str">
        <f t="shared" si="802"/>
        <v>DC2DD42</v>
      </c>
      <c r="AC3931" s="399" t="str">
        <f t="shared" si="803"/>
        <v>DC2DD42-DC</v>
      </c>
      <c r="AD3931" t="str">
        <f>Y3931&amp;"-"&amp;VLOOKUP(AC3931,'LICH THI'!C:AA,9,0)</f>
        <v>64DCDD3042-42480</v>
      </c>
      <c r="AE3931">
        <f t="shared" si="804"/>
        <v>1</v>
      </c>
    </row>
    <row r="3932" spans="1:31" x14ac:dyDescent="0.25">
      <c r="A3932" s="436" t="str">
        <f t="shared" si="794"/>
        <v>DC2DD42-DC-12</v>
      </c>
      <c r="B3932" s="436">
        <f>COUNTIF(AC$4:AC3932,AC3932)</f>
        <v>12</v>
      </c>
      <c r="C3932" s="436" t="str">
        <f t="shared" si="795"/>
        <v>DC2DD42-DC</v>
      </c>
      <c r="D3932" s="436">
        <f>VLOOKUP(C3932,'LICH THI'!C:AA,12,0)</f>
        <v>33</v>
      </c>
      <c r="E3932" s="436">
        <f>VLOOKUP(C3932,'LICH THI'!C:AA,13,0)</f>
        <v>33</v>
      </c>
      <c r="F3932" s="436">
        <f t="shared" si="805"/>
        <v>33</v>
      </c>
      <c r="G3932" s="436">
        <f>VLOOKUP(C3932,'LICH THI'!C:AA,14,0)</f>
        <v>1</v>
      </c>
      <c r="H3932" s="436">
        <f t="shared" si="796"/>
        <v>1</v>
      </c>
      <c r="I3932" s="436" t="str">
        <f t="shared" si="797"/>
        <v>Lại Công Định</v>
      </c>
      <c r="J3932" s="436"/>
      <c r="K3932" s="436">
        <f t="shared" si="798"/>
        <v>1</v>
      </c>
      <c r="L3932" s="436" t="str">
        <f t="shared" si="799"/>
        <v>DC2DD42-DC-1</v>
      </c>
      <c r="M3932" s="436">
        <f t="shared" si="800"/>
        <v>9</v>
      </c>
      <c r="N3932" s="437">
        <f t="shared" si="806"/>
        <v>4</v>
      </c>
      <c r="O3932" s="437"/>
      <c r="P3932" s="430" t="str">
        <f t="shared" si="801"/>
        <v/>
      </c>
      <c r="U3932" s="177">
        <v>19</v>
      </c>
      <c r="V3932" s="177" t="s">
        <v>3761</v>
      </c>
      <c r="W3932" s="177" t="s">
        <v>5433</v>
      </c>
      <c r="X3932" s="177" t="s">
        <v>4147</v>
      </c>
      <c r="Y3932" s="177" t="s">
        <v>5434</v>
      </c>
      <c r="Z3932" s="177" t="s">
        <v>7246</v>
      </c>
      <c r="AA3932" s="525" t="s">
        <v>5435</v>
      </c>
      <c r="AB3932" s="399" t="str">
        <f t="shared" si="802"/>
        <v>DC2DD42</v>
      </c>
      <c r="AC3932" s="399" t="str">
        <f t="shared" si="803"/>
        <v>DC2DD42-DC</v>
      </c>
      <c r="AD3932" t="str">
        <f>Y3932&amp;"-"&amp;VLOOKUP(AC3932,'LICH THI'!C:AA,9,0)</f>
        <v>64DCDD3117-42480</v>
      </c>
      <c r="AE3932">
        <f t="shared" si="804"/>
        <v>1</v>
      </c>
    </row>
    <row r="3933" spans="1:31" x14ac:dyDescent="0.25">
      <c r="A3933" s="436" t="str">
        <f t="shared" si="794"/>
        <v>DC2DD42-DC-13</v>
      </c>
      <c r="B3933" s="436">
        <f>COUNTIF(AC$4:AC3933,AC3933)</f>
        <v>13</v>
      </c>
      <c r="C3933" s="436" t="str">
        <f t="shared" si="795"/>
        <v>DC2DD42-DC</v>
      </c>
      <c r="D3933" s="436">
        <f>VLOOKUP(C3933,'LICH THI'!C:AA,12,0)</f>
        <v>33</v>
      </c>
      <c r="E3933" s="436">
        <f>VLOOKUP(C3933,'LICH THI'!C:AA,13,0)</f>
        <v>33</v>
      </c>
      <c r="F3933" s="436">
        <f t="shared" si="805"/>
        <v>33</v>
      </c>
      <c r="G3933" s="436">
        <f>VLOOKUP(C3933,'LICH THI'!C:AA,14,0)</f>
        <v>1</v>
      </c>
      <c r="H3933" s="436">
        <f t="shared" si="796"/>
        <v>1</v>
      </c>
      <c r="I3933" s="436" t="str">
        <f t="shared" si="797"/>
        <v>Phạm Thành Đông</v>
      </c>
      <c r="J3933" s="436"/>
      <c r="K3933" s="436">
        <f t="shared" si="798"/>
        <v>1</v>
      </c>
      <c r="L3933" s="436" t="str">
        <f t="shared" si="799"/>
        <v>DC2DD42-DC-1</v>
      </c>
      <c r="M3933" s="436">
        <f t="shared" si="800"/>
        <v>9</v>
      </c>
      <c r="N3933" s="437">
        <f t="shared" si="806"/>
        <v>5</v>
      </c>
      <c r="O3933" s="437"/>
      <c r="P3933" s="430" t="str">
        <f t="shared" si="801"/>
        <v/>
      </c>
      <c r="U3933" s="177">
        <v>20</v>
      </c>
      <c r="V3933" s="177" t="s">
        <v>3761</v>
      </c>
      <c r="W3933" s="177" t="s">
        <v>3235</v>
      </c>
      <c r="X3933" s="177" t="s">
        <v>2750</v>
      </c>
      <c r="Y3933" s="177" t="s">
        <v>3984</v>
      </c>
      <c r="Z3933" s="177" t="s">
        <v>7246</v>
      </c>
      <c r="AA3933" s="525" t="s">
        <v>3985</v>
      </c>
      <c r="AB3933" s="399" t="str">
        <f t="shared" si="802"/>
        <v>DC2DD42</v>
      </c>
      <c r="AC3933" s="399" t="str">
        <f t="shared" si="803"/>
        <v>DC2DD42-DC</v>
      </c>
      <c r="AD3933" t="str">
        <f>Y3933&amp;"-"&amp;VLOOKUP(AC3933,'LICH THI'!C:AA,9,0)</f>
        <v>64DCDD3183-42480</v>
      </c>
      <c r="AE3933">
        <f t="shared" si="804"/>
        <v>1</v>
      </c>
    </row>
    <row r="3934" spans="1:31" x14ac:dyDescent="0.25">
      <c r="A3934" s="436" t="str">
        <f t="shared" si="794"/>
        <v>DC2DD42-DC-14</v>
      </c>
      <c r="B3934" s="436">
        <f>COUNTIF(AC$4:AC3934,AC3934)</f>
        <v>14</v>
      </c>
      <c r="C3934" s="436" t="str">
        <f t="shared" si="795"/>
        <v>DC2DD42-DC</v>
      </c>
      <c r="D3934" s="436">
        <f>VLOOKUP(C3934,'LICH THI'!C:AA,12,0)</f>
        <v>33</v>
      </c>
      <c r="E3934" s="436">
        <f>VLOOKUP(C3934,'LICH THI'!C:AA,13,0)</f>
        <v>33</v>
      </c>
      <c r="F3934" s="436">
        <f t="shared" si="805"/>
        <v>33</v>
      </c>
      <c r="G3934" s="436">
        <f>VLOOKUP(C3934,'LICH THI'!C:AA,14,0)</f>
        <v>1</v>
      </c>
      <c r="H3934" s="436">
        <f t="shared" si="796"/>
        <v>1</v>
      </c>
      <c r="I3934" s="436" t="str">
        <f t="shared" si="797"/>
        <v>Nguyễn Sơn Hà</v>
      </c>
      <c r="J3934" s="436"/>
      <c r="K3934" s="436">
        <f t="shared" si="798"/>
        <v>1</v>
      </c>
      <c r="L3934" s="436" t="str">
        <f t="shared" si="799"/>
        <v>DC2DD42-DC-1</v>
      </c>
      <c r="M3934" s="436">
        <f t="shared" si="800"/>
        <v>9</v>
      </c>
      <c r="N3934" s="437">
        <f t="shared" si="806"/>
        <v>6</v>
      </c>
      <c r="O3934" s="437"/>
      <c r="P3934" s="430" t="str">
        <f t="shared" si="801"/>
        <v/>
      </c>
      <c r="U3934" s="177">
        <v>21</v>
      </c>
      <c r="V3934" s="177" t="s">
        <v>3761</v>
      </c>
      <c r="W3934" s="177" t="s">
        <v>3085</v>
      </c>
      <c r="X3934" s="177" t="s">
        <v>3163</v>
      </c>
      <c r="Y3934" s="177" t="s">
        <v>6983</v>
      </c>
      <c r="Z3934" s="177" t="s">
        <v>7246</v>
      </c>
      <c r="AA3934" s="525" t="s">
        <v>5737</v>
      </c>
      <c r="AB3934" s="399" t="str">
        <f t="shared" si="802"/>
        <v>DC2DD42</v>
      </c>
      <c r="AC3934" s="399" t="str">
        <f t="shared" si="803"/>
        <v>DC2DD42-DC</v>
      </c>
      <c r="AD3934" t="str">
        <f>Y3934&amp;"-"&amp;VLOOKUP(AC3934,'LICH THI'!C:AA,9,0)</f>
        <v>64DCDD3144-42480</v>
      </c>
      <c r="AE3934">
        <f t="shared" si="804"/>
        <v>1</v>
      </c>
    </row>
    <row r="3935" spans="1:31" x14ac:dyDescent="0.25">
      <c r="A3935" s="436" t="str">
        <f t="shared" si="794"/>
        <v>DC2DD42-DC-15</v>
      </c>
      <c r="B3935" s="436">
        <f>COUNTIF(AC$4:AC3935,AC3935)</f>
        <v>15</v>
      </c>
      <c r="C3935" s="436" t="str">
        <f t="shared" si="795"/>
        <v>DC2DD42-DC</v>
      </c>
      <c r="D3935" s="436">
        <f>VLOOKUP(C3935,'LICH THI'!C:AA,12,0)</f>
        <v>33</v>
      </c>
      <c r="E3935" s="436">
        <f>VLOOKUP(C3935,'LICH THI'!C:AA,13,0)</f>
        <v>33</v>
      </c>
      <c r="F3935" s="436">
        <f t="shared" si="805"/>
        <v>33</v>
      </c>
      <c r="G3935" s="436">
        <f>VLOOKUP(C3935,'LICH THI'!C:AA,14,0)</f>
        <v>1</v>
      </c>
      <c r="H3935" s="436">
        <f t="shared" si="796"/>
        <v>1</v>
      </c>
      <c r="I3935" s="436" t="str">
        <f t="shared" si="797"/>
        <v>Chu Văn Hậu</v>
      </c>
      <c r="J3935" s="436"/>
      <c r="K3935" s="436">
        <f t="shared" si="798"/>
        <v>1</v>
      </c>
      <c r="L3935" s="436" t="str">
        <f t="shared" si="799"/>
        <v>DC2DD42-DC-1</v>
      </c>
      <c r="M3935" s="436">
        <f t="shared" si="800"/>
        <v>9</v>
      </c>
      <c r="N3935" s="437">
        <f t="shared" si="806"/>
        <v>7</v>
      </c>
      <c r="O3935" s="437"/>
      <c r="P3935" s="430" t="str">
        <f t="shared" si="801"/>
        <v/>
      </c>
      <c r="U3935" s="177">
        <v>6</v>
      </c>
      <c r="V3935" s="177" t="s">
        <v>3301</v>
      </c>
      <c r="W3935" s="177" t="s">
        <v>5406</v>
      </c>
      <c r="X3935" s="177" t="s">
        <v>4084</v>
      </c>
      <c r="Y3935" s="177" t="s">
        <v>5407</v>
      </c>
      <c r="Z3935" s="177" t="s">
        <v>7246</v>
      </c>
      <c r="AA3935" s="525" t="s">
        <v>2962</v>
      </c>
      <c r="AB3935" s="399" t="str">
        <f t="shared" si="802"/>
        <v>DC2DD42</v>
      </c>
      <c r="AC3935" s="399" t="str">
        <f t="shared" si="803"/>
        <v>DC2DD42-DC</v>
      </c>
      <c r="AD3935" t="str">
        <f>Y3935&amp;"-"&amp;VLOOKUP(AC3935,'LICH THI'!C:AA,9,0)</f>
        <v>64DCDD3019-42480</v>
      </c>
      <c r="AE3935">
        <f t="shared" si="804"/>
        <v>1</v>
      </c>
    </row>
    <row r="3936" spans="1:31" x14ac:dyDescent="0.25">
      <c r="A3936" s="436" t="str">
        <f t="shared" si="794"/>
        <v>DC2DD42-DC-16</v>
      </c>
      <c r="B3936" s="436">
        <f>COUNTIF(AC$4:AC3936,AC3936)</f>
        <v>16</v>
      </c>
      <c r="C3936" s="436" t="str">
        <f t="shared" si="795"/>
        <v>DC2DD42-DC</v>
      </c>
      <c r="D3936" s="436">
        <f>VLOOKUP(C3936,'LICH THI'!C:AA,12,0)</f>
        <v>33</v>
      </c>
      <c r="E3936" s="436">
        <f>VLOOKUP(C3936,'LICH THI'!C:AA,13,0)</f>
        <v>33</v>
      </c>
      <c r="F3936" s="436">
        <f t="shared" si="805"/>
        <v>33</v>
      </c>
      <c r="G3936" s="436">
        <f>VLOOKUP(C3936,'LICH THI'!C:AA,14,0)</f>
        <v>1</v>
      </c>
      <c r="H3936" s="436">
        <f t="shared" si="796"/>
        <v>1</v>
      </c>
      <c r="I3936" s="436" t="str">
        <f t="shared" si="797"/>
        <v>Lê Văn Hậu</v>
      </c>
      <c r="J3936" s="436"/>
      <c r="K3936" s="436">
        <f t="shared" si="798"/>
        <v>1</v>
      </c>
      <c r="L3936" s="436" t="str">
        <f t="shared" si="799"/>
        <v>DC2DD42-DC-1</v>
      </c>
      <c r="M3936" s="436">
        <f t="shared" si="800"/>
        <v>9</v>
      </c>
      <c r="N3936" s="437">
        <f t="shared" si="806"/>
        <v>8</v>
      </c>
      <c r="O3936" s="437"/>
      <c r="P3936" s="430" t="str">
        <f t="shared" si="801"/>
        <v/>
      </c>
      <c r="U3936" s="177">
        <v>7</v>
      </c>
      <c r="V3936" s="177" t="s">
        <v>3301</v>
      </c>
      <c r="W3936" s="177" t="s">
        <v>2604</v>
      </c>
      <c r="X3936" s="177" t="s">
        <v>4084</v>
      </c>
      <c r="Y3936" s="177" t="s">
        <v>5408</v>
      </c>
      <c r="Z3936" s="177" t="s">
        <v>7246</v>
      </c>
      <c r="AA3936" s="525" t="s">
        <v>3996</v>
      </c>
      <c r="AB3936" s="399" t="str">
        <f t="shared" si="802"/>
        <v>DC2DD42</v>
      </c>
      <c r="AC3936" s="399" t="str">
        <f t="shared" si="803"/>
        <v>DC2DD42-DC</v>
      </c>
      <c r="AD3936" t="str">
        <f>Y3936&amp;"-"&amp;VLOOKUP(AC3936,'LICH THI'!C:AA,9,0)</f>
        <v>64DCDD3007-42480</v>
      </c>
      <c r="AE3936">
        <f t="shared" si="804"/>
        <v>1</v>
      </c>
    </row>
    <row r="3937" spans="1:31" x14ac:dyDescent="0.25">
      <c r="A3937" s="436" t="str">
        <f t="shared" si="794"/>
        <v>DC2DD42-DC-17</v>
      </c>
      <c r="B3937" s="436">
        <f>COUNTIF(AC$4:AC3937,AC3937)</f>
        <v>17</v>
      </c>
      <c r="C3937" s="436" t="str">
        <f t="shared" si="795"/>
        <v>DC2DD42-DC</v>
      </c>
      <c r="D3937" s="436">
        <f>VLOOKUP(C3937,'LICH THI'!C:AA,12,0)</f>
        <v>33</v>
      </c>
      <c r="E3937" s="436">
        <f>VLOOKUP(C3937,'LICH THI'!C:AA,13,0)</f>
        <v>33</v>
      </c>
      <c r="F3937" s="436">
        <f t="shared" si="805"/>
        <v>33</v>
      </c>
      <c r="G3937" s="436">
        <f>VLOOKUP(C3937,'LICH THI'!C:AA,14,0)</f>
        <v>1</v>
      </c>
      <c r="H3937" s="436">
        <f t="shared" si="796"/>
        <v>1</v>
      </c>
      <c r="I3937" s="436" t="str">
        <f t="shared" si="797"/>
        <v>Nguyễn Tiến Hoàn</v>
      </c>
      <c r="J3937" s="436"/>
      <c r="K3937" s="436">
        <f t="shared" si="798"/>
        <v>1</v>
      </c>
      <c r="L3937" s="436" t="str">
        <f t="shared" si="799"/>
        <v>DC2DD42-DC-1</v>
      </c>
      <c r="M3937" s="436">
        <f t="shared" si="800"/>
        <v>9</v>
      </c>
      <c r="N3937" s="437">
        <f t="shared" si="806"/>
        <v>9</v>
      </c>
      <c r="O3937" s="437"/>
      <c r="P3937" s="430" t="str">
        <f t="shared" si="801"/>
        <v/>
      </c>
      <c r="U3937" s="177">
        <v>22</v>
      </c>
      <c r="V3937" s="177" t="s">
        <v>3761</v>
      </c>
      <c r="W3937" s="177" t="s">
        <v>2880</v>
      </c>
      <c r="X3937" s="177" t="s">
        <v>3790</v>
      </c>
      <c r="Y3937" s="177" t="s">
        <v>5493</v>
      </c>
      <c r="Z3937" s="177" t="s">
        <v>7246</v>
      </c>
      <c r="AA3937" s="525" t="s">
        <v>5494</v>
      </c>
      <c r="AB3937" s="399" t="str">
        <f t="shared" si="802"/>
        <v>DC2DD42</v>
      </c>
      <c r="AC3937" s="399" t="str">
        <f t="shared" si="803"/>
        <v>DC2DD42-DC</v>
      </c>
      <c r="AD3937" t="str">
        <f>Y3937&amp;"-"&amp;VLOOKUP(AC3937,'LICH THI'!C:AA,9,0)</f>
        <v>64DCDD3112-42480</v>
      </c>
      <c r="AE3937">
        <f t="shared" si="804"/>
        <v>1</v>
      </c>
    </row>
    <row r="3938" spans="1:31" x14ac:dyDescent="0.25">
      <c r="A3938" s="436" t="str">
        <f t="shared" si="794"/>
        <v>DC2DD42-DC-18</v>
      </c>
      <c r="B3938" s="436">
        <f>COUNTIF(AC$4:AC3938,AC3938)</f>
        <v>18</v>
      </c>
      <c r="C3938" s="436" t="str">
        <f t="shared" si="795"/>
        <v>DC2DD42-DC</v>
      </c>
      <c r="D3938" s="436">
        <f>VLOOKUP(C3938,'LICH THI'!C:AA,12,0)</f>
        <v>33</v>
      </c>
      <c r="E3938" s="436">
        <f>VLOOKUP(C3938,'LICH THI'!C:AA,13,0)</f>
        <v>33</v>
      </c>
      <c r="F3938" s="436">
        <f t="shared" si="805"/>
        <v>33</v>
      </c>
      <c r="G3938" s="436">
        <f>VLOOKUP(C3938,'LICH THI'!C:AA,14,0)</f>
        <v>1</v>
      </c>
      <c r="H3938" s="436">
        <f t="shared" si="796"/>
        <v>1</v>
      </c>
      <c r="I3938" s="436" t="str">
        <f t="shared" si="797"/>
        <v>Trần Hữu Hoàn</v>
      </c>
      <c r="J3938" s="436"/>
      <c r="K3938" s="436">
        <f t="shared" si="798"/>
        <v>1</v>
      </c>
      <c r="L3938" s="436" t="str">
        <f t="shared" si="799"/>
        <v>DC2DD42-DC-1</v>
      </c>
      <c r="M3938" s="436">
        <f t="shared" si="800"/>
        <v>9</v>
      </c>
      <c r="N3938" s="437">
        <f t="shared" si="806"/>
        <v>10</v>
      </c>
      <c r="O3938" s="437"/>
      <c r="P3938" s="430" t="str">
        <f t="shared" si="801"/>
        <v/>
      </c>
      <c r="U3938" s="177">
        <v>23</v>
      </c>
      <c r="V3938" s="177" t="s">
        <v>3761</v>
      </c>
      <c r="W3938" s="177" t="s">
        <v>3750</v>
      </c>
      <c r="X3938" s="177" t="s">
        <v>3790</v>
      </c>
      <c r="Y3938" s="177" t="s">
        <v>5438</v>
      </c>
      <c r="Z3938" s="177" t="s">
        <v>7246</v>
      </c>
      <c r="AA3938" s="525" t="s">
        <v>5439</v>
      </c>
      <c r="AB3938" s="399" t="str">
        <f t="shared" si="802"/>
        <v>DC2DD42</v>
      </c>
      <c r="AC3938" s="399" t="str">
        <f t="shared" si="803"/>
        <v>DC2DD42-DC</v>
      </c>
      <c r="AD3938" t="str">
        <f>Y3938&amp;"-"&amp;VLOOKUP(AC3938,'LICH THI'!C:AA,9,0)</f>
        <v>64DCDD3184-42480</v>
      </c>
      <c r="AE3938">
        <f t="shared" si="804"/>
        <v>1</v>
      </c>
    </row>
    <row r="3939" spans="1:31" x14ac:dyDescent="0.25">
      <c r="A3939" s="436" t="str">
        <f t="shared" si="794"/>
        <v>DC2DD42-DC-19</v>
      </c>
      <c r="B3939" s="436">
        <f>COUNTIF(AC$4:AC3939,AC3939)</f>
        <v>19</v>
      </c>
      <c r="C3939" s="436" t="str">
        <f t="shared" si="795"/>
        <v>DC2DD42-DC</v>
      </c>
      <c r="D3939" s="436">
        <f>VLOOKUP(C3939,'LICH THI'!C:AA,12,0)</f>
        <v>33</v>
      </c>
      <c r="E3939" s="436">
        <f>VLOOKUP(C3939,'LICH THI'!C:AA,13,0)</f>
        <v>33</v>
      </c>
      <c r="F3939" s="436">
        <f t="shared" si="805"/>
        <v>33</v>
      </c>
      <c r="G3939" s="436">
        <f>VLOOKUP(C3939,'LICH THI'!C:AA,14,0)</f>
        <v>1</v>
      </c>
      <c r="H3939" s="436">
        <f t="shared" si="796"/>
        <v>1</v>
      </c>
      <c r="I3939" s="436" t="str">
        <f t="shared" si="797"/>
        <v>Cao Văn Hoàng</v>
      </c>
      <c r="J3939" s="436"/>
      <c r="K3939" s="436">
        <f t="shared" si="798"/>
        <v>1</v>
      </c>
      <c r="L3939" s="436" t="str">
        <f t="shared" si="799"/>
        <v>DC2DD42-DC-1</v>
      </c>
      <c r="M3939" s="436">
        <f t="shared" si="800"/>
        <v>9</v>
      </c>
      <c r="N3939" s="437">
        <f t="shared" si="806"/>
        <v>11</v>
      </c>
      <c r="O3939" s="437"/>
      <c r="P3939" s="430" t="str">
        <f t="shared" si="801"/>
        <v/>
      </c>
      <c r="U3939" s="177">
        <v>8</v>
      </c>
      <c r="V3939" s="177" t="s">
        <v>3301</v>
      </c>
      <c r="W3939" s="177" t="s">
        <v>3257</v>
      </c>
      <c r="X3939" s="177" t="s">
        <v>2834</v>
      </c>
      <c r="Y3939" s="177" t="s">
        <v>5387</v>
      </c>
      <c r="Z3939" s="177" t="s">
        <v>7246</v>
      </c>
      <c r="AA3939" s="525" t="s">
        <v>5388</v>
      </c>
      <c r="AB3939" s="399" t="str">
        <f t="shared" si="802"/>
        <v>DC2DD42</v>
      </c>
      <c r="AC3939" s="399" t="str">
        <f t="shared" si="803"/>
        <v>DC2DD42-DC</v>
      </c>
      <c r="AD3939" t="str">
        <f>Y3939&amp;"-"&amp;VLOOKUP(AC3939,'LICH THI'!C:AA,9,0)</f>
        <v>64DCDD3039-42480</v>
      </c>
      <c r="AE3939">
        <f t="shared" si="804"/>
        <v>1</v>
      </c>
    </row>
    <row r="3940" spans="1:31" x14ac:dyDescent="0.25">
      <c r="A3940" s="436" t="str">
        <f t="shared" si="794"/>
        <v>DC2DD42-DC-20</v>
      </c>
      <c r="B3940" s="436">
        <f>COUNTIF(AC$4:AC3940,AC3940)</f>
        <v>20</v>
      </c>
      <c r="C3940" s="436" t="str">
        <f t="shared" si="795"/>
        <v>DC2DD42-DC</v>
      </c>
      <c r="D3940" s="436">
        <f>VLOOKUP(C3940,'LICH THI'!C:AA,12,0)</f>
        <v>33</v>
      </c>
      <c r="E3940" s="436">
        <f>VLOOKUP(C3940,'LICH THI'!C:AA,13,0)</f>
        <v>33</v>
      </c>
      <c r="F3940" s="436">
        <f t="shared" si="805"/>
        <v>33</v>
      </c>
      <c r="G3940" s="436">
        <f>VLOOKUP(C3940,'LICH THI'!C:AA,14,0)</f>
        <v>1</v>
      </c>
      <c r="H3940" s="436">
        <f t="shared" si="796"/>
        <v>1</v>
      </c>
      <c r="I3940" s="436" t="str">
        <f t="shared" si="797"/>
        <v>Lê Trọng Hùng</v>
      </c>
      <c r="J3940" s="436"/>
      <c r="K3940" s="436">
        <f t="shared" si="798"/>
        <v>1</v>
      </c>
      <c r="L3940" s="436" t="str">
        <f t="shared" si="799"/>
        <v>DC2DD42-DC-1</v>
      </c>
      <c r="M3940" s="436">
        <f t="shared" si="800"/>
        <v>9</v>
      </c>
      <c r="N3940" s="437">
        <f t="shared" si="806"/>
        <v>12</v>
      </c>
      <c r="O3940" s="437"/>
      <c r="P3940" s="430" t="str">
        <f t="shared" si="801"/>
        <v/>
      </c>
      <c r="U3940" s="177">
        <v>24</v>
      </c>
      <c r="V3940" s="177" t="s">
        <v>3761</v>
      </c>
      <c r="W3940" s="177" t="s">
        <v>5187</v>
      </c>
      <c r="X3940" s="177" t="s">
        <v>2801</v>
      </c>
      <c r="Y3940" s="177" t="s">
        <v>5440</v>
      </c>
      <c r="Z3940" s="177" t="s">
        <v>7246</v>
      </c>
      <c r="AA3940" s="525" t="s">
        <v>5441</v>
      </c>
      <c r="AB3940" s="399" t="str">
        <f t="shared" si="802"/>
        <v>DC2DD42</v>
      </c>
      <c r="AC3940" s="399" t="str">
        <f t="shared" si="803"/>
        <v>DC2DD42-DC</v>
      </c>
      <c r="AD3940" t="str">
        <f>Y3940&amp;"-"&amp;VLOOKUP(AC3940,'LICH THI'!C:AA,9,0)</f>
        <v>64DCDD3128-42480</v>
      </c>
      <c r="AE3940">
        <f t="shared" si="804"/>
        <v>1</v>
      </c>
    </row>
    <row r="3941" spans="1:31" x14ac:dyDescent="0.25">
      <c r="A3941" s="436" t="str">
        <f t="shared" si="794"/>
        <v>DC2DD42-DC-21</v>
      </c>
      <c r="B3941" s="436">
        <f>COUNTIF(AC$4:AC3941,AC3941)</f>
        <v>21</v>
      </c>
      <c r="C3941" s="436" t="str">
        <f t="shared" si="795"/>
        <v>DC2DD42-DC</v>
      </c>
      <c r="D3941" s="436">
        <f>VLOOKUP(C3941,'LICH THI'!C:AA,12,0)</f>
        <v>33</v>
      </c>
      <c r="E3941" s="436">
        <f>VLOOKUP(C3941,'LICH THI'!C:AA,13,0)</f>
        <v>33</v>
      </c>
      <c r="F3941" s="436">
        <f t="shared" si="805"/>
        <v>33</v>
      </c>
      <c r="G3941" s="436">
        <f>VLOOKUP(C3941,'LICH THI'!C:AA,14,0)</f>
        <v>1</v>
      </c>
      <c r="H3941" s="436">
        <f t="shared" si="796"/>
        <v>1</v>
      </c>
      <c r="I3941" s="436" t="str">
        <f t="shared" si="797"/>
        <v>Hoàng Văn Lâm</v>
      </c>
      <c r="J3941" s="436"/>
      <c r="K3941" s="436">
        <f t="shared" si="798"/>
        <v>1</v>
      </c>
      <c r="L3941" s="436" t="str">
        <f t="shared" si="799"/>
        <v>DC2DD42-DC-1</v>
      </c>
      <c r="M3941" s="436">
        <f t="shared" si="800"/>
        <v>9</v>
      </c>
      <c r="N3941" s="437">
        <f t="shared" si="806"/>
        <v>13</v>
      </c>
      <c r="O3941" s="437"/>
      <c r="P3941" s="430" t="str">
        <f t="shared" si="801"/>
        <v/>
      </c>
      <c r="U3941" s="177">
        <v>25</v>
      </c>
      <c r="V3941" s="177" t="s">
        <v>3761</v>
      </c>
      <c r="W3941" s="177" t="s">
        <v>2966</v>
      </c>
      <c r="X3941" s="177" t="s">
        <v>2884</v>
      </c>
      <c r="Y3941" s="177" t="s">
        <v>5444</v>
      </c>
      <c r="Z3941" s="177" t="s">
        <v>7246</v>
      </c>
      <c r="AA3941" s="525" t="s">
        <v>5445</v>
      </c>
      <c r="AB3941" s="399" t="str">
        <f t="shared" si="802"/>
        <v>DC2DD42</v>
      </c>
      <c r="AC3941" s="399" t="str">
        <f t="shared" si="803"/>
        <v>DC2DD42-DC</v>
      </c>
      <c r="AD3941" t="str">
        <f>Y3941&amp;"-"&amp;VLOOKUP(AC3941,'LICH THI'!C:AA,9,0)</f>
        <v>64DCDD3103-42480</v>
      </c>
      <c r="AE3941">
        <f t="shared" si="804"/>
        <v>1</v>
      </c>
    </row>
    <row r="3942" spans="1:31" x14ac:dyDescent="0.25">
      <c r="A3942" s="436" t="str">
        <f t="shared" si="794"/>
        <v>DC2DD42-DC-22</v>
      </c>
      <c r="B3942" s="436">
        <f>COUNTIF(AC$4:AC3942,AC3942)</f>
        <v>22</v>
      </c>
      <c r="C3942" s="436" t="str">
        <f t="shared" si="795"/>
        <v>DC2DD42-DC</v>
      </c>
      <c r="D3942" s="436">
        <f>VLOOKUP(C3942,'LICH THI'!C:AA,12,0)</f>
        <v>33</v>
      </c>
      <c r="E3942" s="436">
        <f>VLOOKUP(C3942,'LICH THI'!C:AA,13,0)</f>
        <v>33</v>
      </c>
      <c r="F3942" s="436">
        <f t="shared" si="805"/>
        <v>33</v>
      </c>
      <c r="G3942" s="436">
        <f>VLOOKUP(C3942,'LICH THI'!C:AA,14,0)</f>
        <v>1</v>
      </c>
      <c r="H3942" s="436">
        <f t="shared" si="796"/>
        <v>1</v>
      </c>
      <c r="I3942" s="436" t="str">
        <f t="shared" si="797"/>
        <v>Nguyễn Thành Long</v>
      </c>
      <c r="J3942" s="436"/>
      <c r="K3942" s="436">
        <f t="shared" si="798"/>
        <v>1</v>
      </c>
      <c r="L3942" s="436" t="str">
        <f t="shared" si="799"/>
        <v>DC2DD42-DC-1</v>
      </c>
      <c r="M3942" s="436">
        <f t="shared" si="800"/>
        <v>9</v>
      </c>
      <c r="N3942" s="437">
        <f t="shared" si="806"/>
        <v>14</v>
      </c>
      <c r="O3942" s="437"/>
      <c r="P3942" s="430" t="str">
        <f t="shared" si="801"/>
        <v/>
      </c>
      <c r="U3942" s="177">
        <v>26</v>
      </c>
      <c r="V3942" s="177" t="s">
        <v>3761</v>
      </c>
      <c r="W3942" s="177" t="s">
        <v>2862</v>
      </c>
      <c r="X3942" s="177" t="s">
        <v>2765</v>
      </c>
      <c r="Y3942" s="177" t="s">
        <v>3990</v>
      </c>
      <c r="Z3942" s="177" t="s">
        <v>7246</v>
      </c>
      <c r="AA3942" s="525" t="s">
        <v>3344</v>
      </c>
      <c r="AB3942" s="399" t="str">
        <f t="shared" si="802"/>
        <v>DC2DD42</v>
      </c>
      <c r="AC3942" s="399" t="str">
        <f t="shared" si="803"/>
        <v>DC2DD42-DC</v>
      </c>
      <c r="AD3942" t="str">
        <f>Y3942&amp;"-"&amp;VLOOKUP(AC3942,'LICH THI'!C:AA,9,0)</f>
        <v>64DCDD3163-42480</v>
      </c>
      <c r="AE3942">
        <f t="shared" si="804"/>
        <v>1</v>
      </c>
    </row>
    <row r="3943" spans="1:31" x14ac:dyDescent="0.25">
      <c r="A3943" s="436" t="str">
        <f t="shared" si="794"/>
        <v>DC2DD42-DC-23</v>
      </c>
      <c r="B3943" s="436">
        <f>COUNTIF(AC$4:AC3943,AC3943)</f>
        <v>23</v>
      </c>
      <c r="C3943" s="436" t="str">
        <f t="shared" si="795"/>
        <v>DC2DD42-DC</v>
      </c>
      <c r="D3943" s="436">
        <f>VLOOKUP(C3943,'LICH THI'!C:AA,12,0)</f>
        <v>33</v>
      </c>
      <c r="E3943" s="436">
        <f>VLOOKUP(C3943,'LICH THI'!C:AA,13,0)</f>
        <v>33</v>
      </c>
      <c r="F3943" s="436">
        <f t="shared" si="805"/>
        <v>33</v>
      </c>
      <c r="G3943" s="436">
        <f>VLOOKUP(C3943,'LICH THI'!C:AA,14,0)</f>
        <v>1</v>
      </c>
      <c r="H3943" s="436">
        <f t="shared" si="796"/>
        <v>1</v>
      </c>
      <c r="I3943" s="436" t="str">
        <f t="shared" si="797"/>
        <v>Đoàn Ngọc Minh</v>
      </c>
      <c r="J3943" s="436"/>
      <c r="K3943" s="436">
        <f t="shared" si="798"/>
        <v>1</v>
      </c>
      <c r="L3943" s="436" t="str">
        <f t="shared" si="799"/>
        <v>DC2DD42-DC-1</v>
      </c>
      <c r="M3943" s="436">
        <f t="shared" si="800"/>
        <v>9</v>
      </c>
      <c r="N3943" s="437">
        <f t="shared" si="806"/>
        <v>15</v>
      </c>
      <c r="O3943" s="437"/>
      <c r="P3943" s="430" t="str">
        <f t="shared" si="801"/>
        <v/>
      </c>
      <c r="U3943" s="177">
        <v>27</v>
      </c>
      <c r="V3943" s="177" t="s">
        <v>3761</v>
      </c>
      <c r="W3943" s="177" t="s">
        <v>4152</v>
      </c>
      <c r="X3943" s="177" t="s">
        <v>2713</v>
      </c>
      <c r="Y3943" s="177" t="s">
        <v>5497</v>
      </c>
      <c r="Z3943" s="177" t="s">
        <v>7246</v>
      </c>
      <c r="AA3943" s="525" t="s">
        <v>2956</v>
      </c>
      <c r="AB3943" s="399" t="str">
        <f t="shared" si="802"/>
        <v>DC2DD42</v>
      </c>
      <c r="AC3943" s="399" t="str">
        <f t="shared" si="803"/>
        <v>DC2DD42-DC</v>
      </c>
      <c r="AD3943" t="str">
        <f>Y3943&amp;"-"&amp;VLOOKUP(AC3943,'LICH THI'!C:AA,9,0)</f>
        <v>64DCDD3149-42480</v>
      </c>
      <c r="AE3943">
        <f t="shared" si="804"/>
        <v>1</v>
      </c>
    </row>
    <row r="3944" spans="1:31" x14ac:dyDescent="0.25">
      <c r="A3944" s="436" t="str">
        <f t="shared" si="794"/>
        <v>DC2DD42-DC-24</v>
      </c>
      <c r="B3944" s="436">
        <f>COUNTIF(AC$4:AC3944,AC3944)</f>
        <v>24</v>
      </c>
      <c r="C3944" s="436" t="str">
        <f t="shared" si="795"/>
        <v>DC2DD42-DC</v>
      </c>
      <c r="D3944" s="436">
        <f>VLOOKUP(C3944,'LICH THI'!C:AA,12,0)</f>
        <v>33</v>
      </c>
      <c r="E3944" s="436">
        <f>VLOOKUP(C3944,'LICH THI'!C:AA,13,0)</f>
        <v>33</v>
      </c>
      <c r="F3944" s="436">
        <f t="shared" si="805"/>
        <v>33</v>
      </c>
      <c r="G3944" s="436">
        <f>VLOOKUP(C3944,'LICH THI'!C:AA,14,0)</f>
        <v>1</v>
      </c>
      <c r="H3944" s="436">
        <f t="shared" si="796"/>
        <v>1</v>
      </c>
      <c r="I3944" s="436" t="str">
        <f t="shared" si="797"/>
        <v>Nguyễn Văn Minh</v>
      </c>
      <c r="J3944" s="436"/>
      <c r="K3944" s="436">
        <f t="shared" si="798"/>
        <v>1</v>
      </c>
      <c r="L3944" s="436" t="str">
        <f t="shared" si="799"/>
        <v>DC2DD42-DC-1</v>
      </c>
      <c r="M3944" s="436">
        <f t="shared" si="800"/>
        <v>9</v>
      </c>
      <c r="N3944" s="437">
        <f t="shared" si="806"/>
        <v>16</v>
      </c>
      <c r="O3944" s="437"/>
      <c r="P3944" s="430" t="str">
        <f t="shared" si="801"/>
        <v/>
      </c>
      <c r="U3944" s="177">
        <v>28</v>
      </c>
      <c r="V3944" s="177" t="s">
        <v>3761</v>
      </c>
      <c r="W3944" s="177" t="s">
        <v>2741</v>
      </c>
      <c r="X3944" s="177" t="s">
        <v>2713</v>
      </c>
      <c r="Y3944" s="177" t="s">
        <v>5498</v>
      </c>
      <c r="Z3944" s="177" t="s">
        <v>7246</v>
      </c>
      <c r="AA3944" s="525" t="s">
        <v>3286</v>
      </c>
      <c r="AB3944" s="399" t="str">
        <f t="shared" si="802"/>
        <v>DC2DD42</v>
      </c>
      <c r="AC3944" s="399" t="str">
        <f t="shared" si="803"/>
        <v>DC2DD42-DC</v>
      </c>
      <c r="AD3944" t="str">
        <f>Y3944&amp;"-"&amp;VLOOKUP(AC3944,'LICH THI'!C:AA,9,0)</f>
        <v>64DCDD3118-42480</v>
      </c>
      <c r="AE3944">
        <f t="shared" si="804"/>
        <v>1</v>
      </c>
    </row>
    <row r="3945" spans="1:31" x14ac:dyDescent="0.25">
      <c r="A3945" s="436" t="str">
        <f t="shared" si="794"/>
        <v>DC2DD42-DC-25</v>
      </c>
      <c r="B3945" s="436">
        <f>COUNTIF(AC$4:AC3945,AC3945)</f>
        <v>25</v>
      </c>
      <c r="C3945" s="436" t="str">
        <f t="shared" si="795"/>
        <v>DC2DD42-DC</v>
      </c>
      <c r="D3945" s="436">
        <f>VLOOKUP(C3945,'LICH THI'!C:AA,12,0)</f>
        <v>33</v>
      </c>
      <c r="E3945" s="436">
        <f>VLOOKUP(C3945,'LICH THI'!C:AA,13,0)</f>
        <v>33</v>
      </c>
      <c r="F3945" s="436">
        <f t="shared" si="805"/>
        <v>33</v>
      </c>
      <c r="G3945" s="436">
        <f>VLOOKUP(C3945,'LICH THI'!C:AA,14,0)</f>
        <v>1</v>
      </c>
      <c r="H3945" s="436">
        <f t="shared" si="796"/>
        <v>1</v>
      </c>
      <c r="I3945" s="436" t="str">
        <f t="shared" si="797"/>
        <v>Nguyễn Văn Nam</v>
      </c>
      <c r="J3945" s="436"/>
      <c r="K3945" s="436">
        <f t="shared" si="798"/>
        <v>1</v>
      </c>
      <c r="L3945" s="436" t="str">
        <f t="shared" si="799"/>
        <v>DC2DD42-DC-1</v>
      </c>
      <c r="M3945" s="436">
        <f t="shared" si="800"/>
        <v>9</v>
      </c>
      <c r="N3945" s="437">
        <f t="shared" si="806"/>
        <v>17</v>
      </c>
      <c r="O3945" s="437"/>
      <c r="P3945" s="430" t="str">
        <f t="shared" si="801"/>
        <v/>
      </c>
      <c r="U3945" s="177">
        <v>29</v>
      </c>
      <c r="V3945" s="177" t="s">
        <v>3761</v>
      </c>
      <c r="W3945" s="177" t="s">
        <v>2741</v>
      </c>
      <c r="X3945" s="177" t="s">
        <v>2773</v>
      </c>
      <c r="Y3945" s="177" t="s">
        <v>4135</v>
      </c>
      <c r="Z3945" s="177" t="s">
        <v>7246</v>
      </c>
      <c r="AA3945" s="525" t="s">
        <v>4136</v>
      </c>
      <c r="AB3945" s="399" t="str">
        <f t="shared" si="802"/>
        <v>DC2DD42</v>
      </c>
      <c r="AC3945" s="399" t="str">
        <f t="shared" si="803"/>
        <v>DC2DD42-DC</v>
      </c>
      <c r="AD3945" t="str">
        <f>Y3945&amp;"-"&amp;VLOOKUP(AC3945,'LICH THI'!C:AA,9,0)</f>
        <v>64DCDD3135-42480</v>
      </c>
      <c r="AE3945">
        <f t="shared" si="804"/>
        <v>1</v>
      </c>
    </row>
    <row r="3946" spans="1:31" x14ac:dyDescent="0.25">
      <c r="A3946" s="436" t="str">
        <f t="shared" si="794"/>
        <v>DC2DD42-DC-26</v>
      </c>
      <c r="B3946" s="436">
        <f>COUNTIF(AC$4:AC3946,AC3946)</f>
        <v>26</v>
      </c>
      <c r="C3946" s="436" t="str">
        <f t="shared" si="795"/>
        <v>DC2DD42-DC</v>
      </c>
      <c r="D3946" s="436">
        <f>VLOOKUP(C3946,'LICH THI'!C:AA,12,0)</f>
        <v>33</v>
      </c>
      <c r="E3946" s="436">
        <f>VLOOKUP(C3946,'LICH THI'!C:AA,13,0)</f>
        <v>33</v>
      </c>
      <c r="F3946" s="436">
        <f t="shared" si="805"/>
        <v>33</v>
      </c>
      <c r="G3946" s="436">
        <f>VLOOKUP(C3946,'LICH THI'!C:AA,14,0)</f>
        <v>1</v>
      </c>
      <c r="H3946" s="436">
        <f t="shared" si="796"/>
        <v>1</v>
      </c>
      <c r="I3946" s="436" t="str">
        <f t="shared" si="797"/>
        <v>Phạm Văn Năm</v>
      </c>
      <c r="J3946" s="436"/>
      <c r="K3946" s="436">
        <f t="shared" si="798"/>
        <v>1</v>
      </c>
      <c r="L3946" s="436" t="str">
        <f t="shared" si="799"/>
        <v>DC2DD42-DC-1</v>
      </c>
      <c r="M3946" s="436">
        <f t="shared" si="800"/>
        <v>9</v>
      </c>
      <c r="N3946" s="437">
        <f t="shared" si="806"/>
        <v>18</v>
      </c>
      <c r="O3946" s="437"/>
      <c r="P3946" s="430" t="str">
        <f t="shared" si="801"/>
        <v/>
      </c>
      <c r="U3946" s="177">
        <v>30</v>
      </c>
      <c r="V3946" s="177" t="s">
        <v>3761</v>
      </c>
      <c r="W3946" s="177" t="s">
        <v>2738</v>
      </c>
      <c r="X3946" s="177" t="s">
        <v>5499</v>
      </c>
      <c r="Y3946" s="177" t="s">
        <v>5500</v>
      </c>
      <c r="Z3946" s="177" t="s">
        <v>7246</v>
      </c>
      <c r="AA3946" s="525" t="s">
        <v>5261</v>
      </c>
      <c r="AB3946" s="399" t="str">
        <f t="shared" si="802"/>
        <v>DC2DD42</v>
      </c>
      <c r="AC3946" s="399" t="str">
        <f t="shared" si="803"/>
        <v>DC2DD42-DC</v>
      </c>
      <c r="AD3946" t="str">
        <f>Y3946&amp;"-"&amp;VLOOKUP(AC3946,'LICH THI'!C:AA,9,0)</f>
        <v>64DCDD3169-42480</v>
      </c>
      <c r="AE3946">
        <f t="shared" si="804"/>
        <v>1</v>
      </c>
    </row>
    <row r="3947" spans="1:31" x14ac:dyDescent="0.25">
      <c r="A3947" s="436" t="str">
        <f t="shared" si="794"/>
        <v>DC2DD42-DC-27</v>
      </c>
      <c r="B3947" s="436">
        <f>COUNTIF(AC$4:AC3947,AC3947)</f>
        <v>27</v>
      </c>
      <c r="C3947" s="436" t="str">
        <f t="shared" si="795"/>
        <v>DC2DD42-DC</v>
      </c>
      <c r="D3947" s="436">
        <f>VLOOKUP(C3947,'LICH THI'!C:AA,12,0)</f>
        <v>33</v>
      </c>
      <c r="E3947" s="436">
        <f>VLOOKUP(C3947,'LICH THI'!C:AA,13,0)</f>
        <v>33</v>
      </c>
      <c r="F3947" s="436">
        <f t="shared" si="805"/>
        <v>33</v>
      </c>
      <c r="G3947" s="436">
        <f>VLOOKUP(C3947,'LICH THI'!C:AA,14,0)</f>
        <v>1</v>
      </c>
      <c r="H3947" s="436">
        <f t="shared" si="796"/>
        <v>1</v>
      </c>
      <c r="I3947" s="436" t="str">
        <f t="shared" si="797"/>
        <v>Liêu Văn Ninh</v>
      </c>
      <c r="J3947" s="436"/>
      <c r="K3947" s="436">
        <f t="shared" si="798"/>
        <v>1</v>
      </c>
      <c r="L3947" s="436" t="str">
        <f t="shared" si="799"/>
        <v>DC2DD42-DC-1</v>
      </c>
      <c r="M3947" s="436">
        <f t="shared" si="800"/>
        <v>9</v>
      </c>
      <c r="N3947" s="437">
        <f t="shared" si="806"/>
        <v>19</v>
      </c>
      <c r="O3947" s="437"/>
      <c r="P3947" s="430" t="str">
        <f t="shared" si="801"/>
        <v/>
      </c>
      <c r="U3947" s="177">
        <v>31</v>
      </c>
      <c r="V3947" s="177" t="s">
        <v>3761</v>
      </c>
      <c r="W3947" s="177" t="s">
        <v>3991</v>
      </c>
      <c r="X3947" s="177" t="s">
        <v>3629</v>
      </c>
      <c r="Y3947" s="177" t="s">
        <v>3992</v>
      </c>
      <c r="Z3947" s="177" t="s">
        <v>7246</v>
      </c>
      <c r="AA3947" s="525" t="s">
        <v>3993</v>
      </c>
      <c r="AB3947" s="399" t="str">
        <f t="shared" si="802"/>
        <v>DC2DD42</v>
      </c>
      <c r="AC3947" s="399" t="str">
        <f t="shared" si="803"/>
        <v>DC2DD42-DC</v>
      </c>
      <c r="AD3947" t="str">
        <f>Y3947&amp;"-"&amp;VLOOKUP(AC3947,'LICH THI'!C:AA,9,0)</f>
        <v>64DCDD3203-42480</v>
      </c>
      <c r="AE3947">
        <f t="shared" si="804"/>
        <v>1</v>
      </c>
    </row>
    <row r="3948" spans="1:31" x14ac:dyDescent="0.25">
      <c r="A3948" s="436" t="str">
        <f t="shared" si="794"/>
        <v>DC2DD42-DC-28</v>
      </c>
      <c r="B3948" s="436">
        <f>COUNTIF(AC$4:AC3948,AC3948)</f>
        <v>28</v>
      </c>
      <c r="C3948" s="436" t="str">
        <f t="shared" si="795"/>
        <v>DC2DD42-DC</v>
      </c>
      <c r="D3948" s="436">
        <f>VLOOKUP(C3948,'LICH THI'!C:AA,12,0)</f>
        <v>33</v>
      </c>
      <c r="E3948" s="436">
        <f>VLOOKUP(C3948,'LICH THI'!C:AA,13,0)</f>
        <v>33</v>
      </c>
      <c r="F3948" s="436">
        <f t="shared" si="805"/>
        <v>33</v>
      </c>
      <c r="G3948" s="436">
        <f>VLOOKUP(C3948,'LICH THI'!C:AA,14,0)</f>
        <v>1</v>
      </c>
      <c r="H3948" s="436">
        <f t="shared" si="796"/>
        <v>1</v>
      </c>
      <c r="I3948" s="436" t="str">
        <f t="shared" si="797"/>
        <v>Hoàng Quang Quý</v>
      </c>
      <c r="J3948" s="436"/>
      <c r="K3948" s="436">
        <f t="shared" si="798"/>
        <v>1</v>
      </c>
      <c r="L3948" s="436" t="str">
        <f t="shared" si="799"/>
        <v>DC2DD42-DC-1</v>
      </c>
      <c r="M3948" s="436">
        <f t="shared" si="800"/>
        <v>9</v>
      </c>
      <c r="N3948" s="437">
        <f t="shared" si="806"/>
        <v>20</v>
      </c>
      <c r="O3948" s="437"/>
      <c r="P3948" s="430" t="str">
        <f t="shared" si="801"/>
        <v/>
      </c>
      <c r="U3948" s="177">
        <v>9</v>
      </c>
      <c r="V3948" s="177" t="s">
        <v>3301</v>
      </c>
      <c r="W3948" s="177" t="s">
        <v>3305</v>
      </c>
      <c r="X3948" s="177" t="s">
        <v>3004</v>
      </c>
      <c r="Y3948" s="177" t="s">
        <v>3306</v>
      </c>
      <c r="Z3948" s="177" t="s">
        <v>7246</v>
      </c>
      <c r="AA3948" s="525" t="s">
        <v>3307</v>
      </c>
      <c r="AB3948" s="399" t="str">
        <f t="shared" si="802"/>
        <v>DC2DD42</v>
      </c>
      <c r="AC3948" s="399" t="str">
        <f t="shared" si="803"/>
        <v>DC2DD42-DC</v>
      </c>
      <c r="AD3948" t="str">
        <f>Y3948&amp;"-"&amp;VLOOKUP(AC3948,'LICH THI'!C:AA,9,0)</f>
        <v>64DCDD3031-42480</v>
      </c>
      <c r="AE3948">
        <f t="shared" si="804"/>
        <v>1</v>
      </c>
    </row>
    <row r="3949" spans="1:31" x14ac:dyDescent="0.25">
      <c r="A3949" s="436" t="str">
        <f t="shared" si="794"/>
        <v>DC2DD42-DC-29</v>
      </c>
      <c r="B3949" s="436">
        <f>COUNTIF(AC$4:AC3949,AC3949)</f>
        <v>29</v>
      </c>
      <c r="C3949" s="436" t="str">
        <f t="shared" si="795"/>
        <v>DC2DD42-DC</v>
      </c>
      <c r="D3949" s="436">
        <f>VLOOKUP(C3949,'LICH THI'!C:AA,12,0)</f>
        <v>33</v>
      </c>
      <c r="E3949" s="436">
        <f>VLOOKUP(C3949,'LICH THI'!C:AA,13,0)</f>
        <v>33</v>
      </c>
      <c r="F3949" s="436">
        <f t="shared" si="805"/>
        <v>33</v>
      </c>
      <c r="G3949" s="436">
        <f>VLOOKUP(C3949,'LICH THI'!C:AA,14,0)</f>
        <v>1</v>
      </c>
      <c r="H3949" s="436">
        <f t="shared" si="796"/>
        <v>1</v>
      </c>
      <c r="I3949" s="436" t="str">
        <f t="shared" si="797"/>
        <v>Nguyễn Viết Tiến</v>
      </c>
      <c r="J3949" s="436"/>
      <c r="K3949" s="436">
        <f t="shared" si="798"/>
        <v>1</v>
      </c>
      <c r="L3949" s="436" t="str">
        <f t="shared" si="799"/>
        <v>DC2DD42-DC-1</v>
      </c>
      <c r="M3949" s="436">
        <f t="shared" si="800"/>
        <v>9</v>
      </c>
      <c r="N3949" s="437">
        <f t="shared" si="806"/>
        <v>21</v>
      </c>
      <c r="O3949" s="437"/>
      <c r="P3949" s="430" t="str">
        <f t="shared" si="801"/>
        <v/>
      </c>
      <c r="U3949" s="177">
        <v>10</v>
      </c>
      <c r="V3949" s="177" t="s">
        <v>3301</v>
      </c>
      <c r="W3949" s="177" t="s">
        <v>3934</v>
      </c>
      <c r="X3949" s="177" t="s">
        <v>2992</v>
      </c>
      <c r="Y3949" s="177" t="s">
        <v>5875</v>
      </c>
      <c r="Z3949" s="177" t="s">
        <v>7246</v>
      </c>
      <c r="AA3949" s="525" t="s">
        <v>5876</v>
      </c>
      <c r="AB3949" s="399" t="str">
        <f t="shared" si="802"/>
        <v>DC2DD42</v>
      </c>
      <c r="AC3949" s="399" t="str">
        <f t="shared" si="803"/>
        <v>DC2DD42-DC</v>
      </c>
      <c r="AD3949" t="str">
        <f>Y3949&amp;"-"&amp;VLOOKUP(AC3949,'LICH THI'!C:AA,9,0)</f>
        <v>64DCDD3017-42480</v>
      </c>
      <c r="AE3949">
        <f t="shared" si="804"/>
        <v>1</v>
      </c>
    </row>
    <row r="3950" spans="1:31" x14ac:dyDescent="0.25">
      <c r="A3950" s="436" t="str">
        <f t="shared" si="794"/>
        <v>DC2DD42-DC-30</v>
      </c>
      <c r="B3950" s="436">
        <f>COUNTIF(AC$4:AC3950,AC3950)</f>
        <v>30</v>
      </c>
      <c r="C3950" s="436" t="str">
        <f t="shared" si="795"/>
        <v>DC2DD42-DC</v>
      </c>
      <c r="D3950" s="436">
        <f>VLOOKUP(C3950,'LICH THI'!C:AA,12,0)</f>
        <v>33</v>
      </c>
      <c r="E3950" s="436">
        <f>VLOOKUP(C3950,'LICH THI'!C:AA,13,0)</f>
        <v>33</v>
      </c>
      <c r="F3950" s="436">
        <f t="shared" si="805"/>
        <v>33</v>
      </c>
      <c r="G3950" s="436">
        <f>VLOOKUP(C3950,'LICH THI'!C:AA,14,0)</f>
        <v>1</v>
      </c>
      <c r="H3950" s="436">
        <f t="shared" si="796"/>
        <v>1</v>
      </c>
      <c r="I3950" s="436" t="str">
        <f t="shared" si="797"/>
        <v>Trần Quốc Tỉnh</v>
      </c>
      <c r="J3950" s="436"/>
      <c r="K3950" s="436">
        <f t="shared" si="798"/>
        <v>1</v>
      </c>
      <c r="L3950" s="436" t="str">
        <f t="shared" si="799"/>
        <v>DC2DD42-DC-1</v>
      </c>
      <c r="M3950" s="436">
        <f t="shared" si="800"/>
        <v>9</v>
      </c>
      <c r="N3950" s="437">
        <f t="shared" si="806"/>
        <v>22</v>
      </c>
      <c r="O3950" s="437"/>
      <c r="P3950" s="430" t="str">
        <f t="shared" si="801"/>
        <v/>
      </c>
      <c r="U3950" s="177">
        <v>11</v>
      </c>
      <c r="V3950" s="177" t="s">
        <v>3301</v>
      </c>
      <c r="W3950" s="177" t="s">
        <v>3864</v>
      </c>
      <c r="X3950" s="177" t="s">
        <v>3751</v>
      </c>
      <c r="Y3950" s="177" t="s">
        <v>4716</v>
      </c>
      <c r="Z3950" s="177" t="s">
        <v>7246</v>
      </c>
      <c r="AA3950" s="525" t="s">
        <v>3859</v>
      </c>
      <c r="AB3950" s="399" t="str">
        <f t="shared" si="802"/>
        <v>DC2DD42</v>
      </c>
      <c r="AC3950" s="399" t="str">
        <f t="shared" si="803"/>
        <v>DC2DD42-DC</v>
      </c>
      <c r="AD3950" t="str">
        <f>Y3950&amp;"-"&amp;VLOOKUP(AC3950,'LICH THI'!C:AA,9,0)</f>
        <v>64DCDD3015-42480</v>
      </c>
      <c r="AE3950">
        <f t="shared" si="804"/>
        <v>1</v>
      </c>
    </row>
    <row r="3951" spans="1:31" x14ac:dyDescent="0.25">
      <c r="A3951" s="436" t="str">
        <f t="shared" si="794"/>
        <v>DC2DD42-DC-31</v>
      </c>
      <c r="B3951" s="436">
        <f>COUNTIF(AC$4:AC3951,AC3951)</f>
        <v>31</v>
      </c>
      <c r="C3951" s="436" t="str">
        <f t="shared" si="795"/>
        <v>DC2DD42-DC</v>
      </c>
      <c r="D3951" s="436">
        <f>VLOOKUP(C3951,'LICH THI'!C:AA,12,0)</f>
        <v>33</v>
      </c>
      <c r="E3951" s="436">
        <f>VLOOKUP(C3951,'LICH THI'!C:AA,13,0)</f>
        <v>33</v>
      </c>
      <c r="F3951" s="436">
        <f t="shared" si="805"/>
        <v>33</v>
      </c>
      <c r="G3951" s="436">
        <f>VLOOKUP(C3951,'LICH THI'!C:AA,14,0)</f>
        <v>1</v>
      </c>
      <c r="H3951" s="436">
        <f t="shared" si="796"/>
        <v>1</v>
      </c>
      <c r="I3951" s="436" t="str">
        <f t="shared" si="797"/>
        <v>Võ Trọng Thành</v>
      </c>
      <c r="J3951" s="436"/>
      <c r="K3951" s="436">
        <f t="shared" si="798"/>
        <v>1</v>
      </c>
      <c r="L3951" s="436" t="str">
        <f t="shared" si="799"/>
        <v>DC2DD42-DC-1</v>
      </c>
      <c r="M3951" s="436">
        <f t="shared" si="800"/>
        <v>9</v>
      </c>
      <c r="N3951" s="437">
        <f t="shared" si="806"/>
        <v>23</v>
      </c>
      <c r="O3951" s="437"/>
      <c r="P3951" s="430" t="str">
        <f t="shared" si="801"/>
        <v/>
      </c>
      <c r="U3951" s="177">
        <v>1</v>
      </c>
      <c r="V3951" s="177" t="s">
        <v>4208</v>
      </c>
      <c r="W3951" s="177" t="s">
        <v>5816</v>
      </c>
      <c r="X3951" s="177" t="s">
        <v>2894</v>
      </c>
      <c r="Y3951" s="177" t="s">
        <v>5817</v>
      </c>
      <c r="Z3951" s="177" t="s">
        <v>7246</v>
      </c>
      <c r="AA3951" s="525" t="s">
        <v>4689</v>
      </c>
      <c r="AB3951" s="399" t="str">
        <f t="shared" si="802"/>
        <v>DC2DD42</v>
      </c>
      <c r="AC3951" s="399" t="str">
        <f t="shared" si="803"/>
        <v>DC2DD42-DC</v>
      </c>
      <c r="AD3951" t="str">
        <f>Y3951&amp;"-"&amp;VLOOKUP(AC3951,'LICH THI'!C:AA,9,0)</f>
        <v>63DCDD3017-42480</v>
      </c>
      <c r="AE3951">
        <f t="shared" si="804"/>
        <v>1</v>
      </c>
    </row>
    <row r="3952" spans="1:31" x14ac:dyDescent="0.25">
      <c r="A3952" s="436" t="str">
        <f t="shared" si="794"/>
        <v>DC2DD42-DC-32</v>
      </c>
      <c r="B3952" s="436">
        <f>COUNTIF(AC$4:AC3952,AC3952)</f>
        <v>32</v>
      </c>
      <c r="C3952" s="436" t="str">
        <f t="shared" si="795"/>
        <v>DC2DD42-DC</v>
      </c>
      <c r="D3952" s="436">
        <f>VLOOKUP(C3952,'LICH THI'!C:AA,12,0)</f>
        <v>33</v>
      </c>
      <c r="E3952" s="436">
        <f>VLOOKUP(C3952,'LICH THI'!C:AA,13,0)</f>
        <v>33</v>
      </c>
      <c r="F3952" s="436">
        <f t="shared" si="805"/>
        <v>33</v>
      </c>
      <c r="G3952" s="436">
        <f>VLOOKUP(C3952,'LICH THI'!C:AA,14,0)</f>
        <v>1</v>
      </c>
      <c r="H3952" s="436">
        <f t="shared" si="796"/>
        <v>1</v>
      </c>
      <c r="I3952" s="436" t="str">
        <f t="shared" si="797"/>
        <v>Nguyễn Đức Thiện</v>
      </c>
      <c r="J3952" s="436"/>
      <c r="K3952" s="436">
        <f t="shared" si="798"/>
        <v>1</v>
      </c>
      <c r="L3952" s="436" t="str">
        <f t="shared" si="799"/>
        <v>DC2DD42-DC-1</v>
      </c>
      <c r="M3952" s="436">
        <f t="shared" si="800"/>
        <v>9</v>
      </c>
      <c r="N3952" s="437">
        <f t="shared" si="806"/>
        <v>24</v>
      </c>
      <c r="O3952" s="437"/>
      <c r="P3952" s="430" t="str">
        <f t="shared" si="801"/>
        <v/>
      </c>
      <c r="U3952" s="177">
        <v>32</v>
      </c>
      <c r="V3952" s="177" t="s">
        <v>3761</v>
      </c>
      <c r="W3952" s="177" t="s">
        <v>3103</v>
      </c>
      <c r="X3952" s="177" t="s">
        <v>4004</v>
      </c>
      <c r="Y3952" s="177" t="s">
        <v>4005</v>
      </c>
      <c r="Z3952" s="177" t="s">
        <v>7246</v>
      </c>
      <c r="AA3952" s="525" t="s">
        <v>4006</v>
      </c>
      <c r="AB3952" s="399" t="str">
        <f t="shared" si="802"/>
        <v>DC2DD42</v>
      </c>
      <c r="AC3952" s="399" t="str">
        <f t="shared" si="803"/>
        <v>DC2DD42-DC</v>
      </c>
      <c r="AD3952" t="str">
        <f>Y3952&amp;"-"&amp;VLOOKUP(AC3952,'LICH THI'!C:AA,9,0)</f>
        <v>64DCDD3109-42480</v>
      </c>
      <c r="AE3952">
        <f t="shared" si="804"/>
        <v>1</v>
      </c>
    </row>
    <row r="3953" spans="1:31" x14ac:dyDescent="0.25">
      <c r="A3953" s="436" t="str">
        <f t="shared" si="794"/>
        <v>DC2DD42-DC-33</v>
      </c>
      <c r="B3953" s="436">
        <f>COUNTIF(AC$4:AC3953,AC3953)</f>
        <v>33</v>
      </c>
      <c r="C3953" s="436" t="str">
        <f t="shared" si="795"/>
        <v>DC2DD42-DC</v>
      </c>
      <c r="D3953" s="436">
        <f>VLOOKUP(C3953,'LICH THI'!C:AA,12,0)</f>
        <v>33</v>
      </c>
      <c r="E3953" s="436">
        <f>VLOOKUP(C3953,'LICH THI'!C:AA,13,0)</f>
        <v>33</v>
      </c>
      <c r="F3953" s="436">
        <f t="shared" si="805"/>
        <v>33</v>
      </c>
      <c r="G3953" s="436">
        <f>VLOOKUP(C3953,'LICH THI'!C:AA,14,0)</f>
        <v>1</v>
      </c>
      <c r="H3953" s="436">
        <f t="shared" si="796"/>
        <v>1</v>
      </c>
      <c r="I3953" s="436" t="str">
        <f t="shared" si="797"/>
        <v>Nguyễn Khắc Ý</v>
      </c>
      <c r="J3953" s="436"/>
      <c r="K3953" s="436">
        <f t="shared" si="798"/>
        <v>1</v>
      </c>
      <c r="L3953" s="436" t="str">
        <f t="shared" si="799"/>
        <v>DC2DD42-DC-1</v>
      </c>
      <c r="M3953" s="436">
        <f t="shared" si="800"/>
        <v>9</v>
      </c>
      <c r="N3953" s="437">
        <f t="shared" si="806"/>
        <v>25</v>
      </c>
      <c r="O3953" s="437"/>
      <c r="P3953" s="430" t="str">
        <f t="shared" si="801"/>
        <v/>
      </c>
      <c r="U3953" s="177">
        <v>33</v>
      </c>
      <c r="V3953" s="177" t="s">
        <v>3761</v>
      </c>
      <c r="W3953" s="177" t="s">
        <v>3302</v>
      </c>
      <c r="X3953" s="177" t="s">
        <v>4017</v>
      </c>
      <c r="Y3953" s="177" t="s">
        <v>4018</v>
      </c>
      <c r="Z3953" s="177" t="s">
        <v>7246</v>
      </c>
      <c r="AA3953" s="525" t="s">
        <v>4019</v>
      </c>
      <c r="AB3953" s="399" t="str">
        <f t="shared" si="802"/>
        <v>DC2DD42</v>
      </c>
      <c r="AC3953" s="399" t="str">
        <f t="shared" si="803"/>
        <v>DC2DD42-DC</v>
      </c>
      <c r="AD3953" t="str">
        <f>Y3953&amp;"-"&amp;VLOOKUP(AC3953,'LICH THI'!C:AA,9,0)</f>
        <v>64DCDD3122-42480</v>
      </c>
      <c r="AE3953">
        <f t="shared" si="804"/>
        <v>1</v>
      </c>
    </row>
    <row r="3954" spans="1:31" x14ac:dyDescent="0.25">
      <c r="A3954" s="436" t="str">
        <f t="shared" si="794"/>
        <v>DC2DD51-DC-1</v>
      </c>
      <c r="B3954" s="436">
        <f>COUNTIF(AC$4:AC3954,AC3954)</f>
        <v>1</v>
      </c>
      <c r="C3954" s="436" t="str">
        <f t="shared" si="795"/>
        <v>DC2DD51-DC</v>
      </c>
      <c r="D3954" s="436">
        <f>VLOOKUP(C3954,'LICH THI'!C:AA,12,0)</f>
        <v>26</v>
      </c>
      <c r="E3954" s="436">
        <f>VLOOKUP(C3954,'LICH THI'!C:AA,13,0)</f>
        <v>26</v>
      </c>
      <c r="F3954" s="436">
        <f t="shared" si="805"/>
        <v>26</v>
      </c>
      <c r="G3954" s="436">
        <f>VLOOKUP(C3954,'LICH THI'!C:AA,14,0)</f>
        <v>1</v>
      </c>
      <c r="H3954" s="436">
        <f t="shared" si="796"/>
        <v>1</v>
      </c>
      <c r="I3954" s="436" t="str">
        <f t="shared" si="797"/>
        <v>Nguyễn Tuấn Anh</v>
      </c>
      <c r="J3954" s="436"/>
      <c r="K3954" s="436">
        <f t="shared" si="798"/>
        <v>1</v>
      </c>
      <c r="L3954" s="436" t="str">
        <f t="shared" si="799"/>
        <v>DC2DD51-DC-1</v>
      </c>
      <c r="M3954" s="436">
        <f t="shared" si="800"/>
        <v>25</v>
      </c>
      <c r="N3954" s="437">
        <f t="shared" si="806"/>
        <v>3</v>
      </c>
      <c r="O3954" s="437"/>
      <c r="P3954" s="430" t="str">
        <f t="shared" si="801"/>
        <v/>
      </c>
      <c r="U3954" s="177">
        <v>13</v>
      </c>
      <c r="V3954" s="177" t="s">
        <v>3761</v>
      </c>
      <c r="W3954" s="177" t="s">
        <v>3475</v>
      </c>
      <c r="X3954" s="177" t="s">
        <v>2611</v>
      </c>
      <c r="Y3954" s="177" t="s">
        <v>5431</v>
      </c>
      <c r="Z3954" s="177" t="s">
        <v>7075</v>
      </c>
      <c r="AA3954" s="525" t="s">
        <v>4623</v>
      </c>
      <c r="AB3954" s="399" t="str">
        <f t="shared" si="802"/>
        <v>DC2DD51</v>
      </c>
      <c r="AC3954" s="399" t="str">
        <f t="shared" si="803"/>
        <v>DC2DD51-DC</v>
      </c>
      <c r="AD3954" t="str">
        <f>Y3954&amp;"-"&amp;VLOOKUP(AC3954,'LICH THI'!C:AA,9,0)</f>
        <v>64DCDD3181-42471</v>
      </c>
      <c r="AE3954">
        <f t="shared" si="804"/>
        <v>1</v>
      </c>
    </row>
    <row r="3955" spans="1:31" x14ac:dyDescent="0.25">
      <c r="A3955" s="436" t="str">
        <f t="shared" si="794"/>
        <v>DC2DD51-DC-2</v>
      </c>
      <c r="B3955" s="436">
        <f>COUNTIF(AC$4:AC3955,AC3955)</f>
        <v>2</v>
      </c>
      <c r="C3955" s="436" t="str">
        <f t="shared" si="795"/>
        <v>DC2DD51-DC</v>
      </c>
      <c r="D3955" s="436">
        <f>VLOOKUP(C3955,'LICH THI'!C:AA,12,0)</f>
        <v>26</v>
      </c>
      <c r="E3955" s="436">
        <f>VLOOKUP(C3955,'LICH THI'!C:AA,13,0)</f>
        <v>26</v>
      </c>
      <c r="F3955" s="436">
        <f t="shared" si="805"/>
        <v>26</v>
      </c>
      <c r="G3955" s="436">
        <f>VLOOKUP(C3955,'LICH THI'!C:AA,14,0)</f>
        <v>1</v>
      </c>
      <c r="H3955" s="436">
        <f t="shared" si="796"/>
        <v>1</v>
      </c>
      <c r="I3955" s="436" t="str">
        <f t="shared" si="797"/>
        <v>Đặng Văn Chứ</v>
      </c>
      <c r="J3955" s="436"/>
      <c r="K3955" s="436">
        <f t="shared" si="798"/>
        <v>1</v>
      </c>
      <c r="L3955" s="436" t="str">
        <f t="shared" si="799"/>
        <v>DC2DD51-DC-1</v>
      </c>
      <c r="M3955" s="436">
        <f t="shared" si="800"/>
        <v>25</v>
      </c>
      <c r="N3955" s="437">
        <f t="shared" si="806"/>
        <v>4</v>
      </c>
      <c r="O3955" s="437"/>
      <c r="P3955" s="430" t="str">
        <f t="shared" si="801"/>
        <v/>
      </c>
      <c r="U3955" s="177">
        <v>2</v>
      </c>
      <c r="V3955" s="177" t="s">
        <v>3301</v>
      </c>
      <c r="W3955" s="177" t="s">
        <v>2772</v>
      </c>
      <c r="X3955" s="177" t="s">
        <v>6969</v>
      </c>
      <c r="Y3955" s="177" t="s">
        <v>6970</v>
      </c>
      <c r="Z3955" s="177" t="s">
        <v>7075</v>
      </c>
      <c r="AA3955" s="525" t="s">
        <v>6971</v>
      </c>
      <c r="AB3955" s="399" t="str">
        <f t="shared" si="802"/>
        <v>DC2DD51</v>
      </c>
      <c r="AC3955" s="399" t="str">
        <f t="shared" si="803"/>
        <v>DC2DD51-DC</v>
      </c>
      <c r="AD3955" t="str">
        <f>Y3955&amp;"-"&amp;VLOOKUP(AC3955,'LICH THI'!C:AA,9,0)</f>
        <v>64DCDD3013-42471</v>
      </c>
      <c r="AE3955">
        <f t="shared" si="804"/>
        <v>1</v>
      </c>
    </row>
    <row r="3956" spans="1:31" x14ac:dyDescent="0.25">
      <c r="A3956" s="436" t="str">
        <f t="shared" si="794"/>
        <v>DC2DD51-DC-3</v>
      </c>
      <c r="B3956" s="436">
        <f>COUNTIF(AC$4:AC3956,AC3956)</f>
        <v>3</v>
      </c>
      <c r="C3956" s="436" t="str">
        <f t="shared" si="795"/>
        <v>DC2DD51-DC</v>
      </c>
      <c r="D3956" s="436">
        <f>VLOOKUP(C3956,'LICH THI'!C:AA,12,0)</f>
        <v>26</v>
      </c>
      <c r="E3956" s="436">
        <f>VLOOKUP(C3956,'LICH THI'!C:AA,13,0)</f>
        <v>26</v>
      </c>
      <c r="F3956" s="436">
        <f t="shared" si="805"/>
        <v>26</v>
      </c>
      <c r="G3956" s="436">
        <f>VLOOKUP(C3956,'LICH THI'!C:AA,14,0)</f>
        <v>1</v>
      </c>
      <c r="H3956" s="436">
        <f t="shared" si="796"/>
        <v>1</v>
      </c>
      <c r="I3956" s="436" t="str">
        <f t="shared" si="797"/>
        <v>Đinh Quang Doanh</v>
      </c>
      <c r="J3956" s="436"/>
      <c r="K3956" s="436">
        <f t="shared" si="798"/>
        <v>1</v>
      </c>
      <c r="L3956" s="436" t="str">
        <f t="shared" si="799"/>
        <v>DC2DD51-DC-1</v>
      </c>
      <c r="M3956" s="436">
        <f t="shared" si="800"/>
        <v>25</v>
      </c>
      <c r="N3956" s="437">
        <f t="shared" si="806"/>
        <v>5</v>
      </c>
      <c r="O3956" s="437"/>
      <c r="P3956" s="430" t="str">
        <f t="shared" si="801"/>
        <v/>
      </c>
      <c r="U3956" s="177">
        <v>14</v>
      </c>
      <c r="V3956" s="177" t="s">
        <v>3761</v>
      </c>
      <c r="W3956" s="177" t="s">
        <v>5277</v>
      </c>
      <c r="X3956" s="177" t="s">
        <v>6980</v>
      </c>
      <c r="Y3956" s="177" t="s">
        <v>6981</v>
      </c>
      <c r="Z3956" s="177" t="s">
        <v>7075</v>
      </c>
      <c r="AA3956" s="525" t="s">
        <v>5078</v>
      </c>
      <c r="AB3956" s="399" t="str">
        <f t="shared" si="802"/>
        <v>DC2DD51</v>
      </c>
      <c r="AC3956" s="399" t="str">
        <f t="shared" si="803"/>
        <v>DC2DD51-DC</v>
      </c>
      <c r="AD3956" t="str">
        <f>Y3956&amp;"-"&amp;VLOOKUP(AC3956,'LICH THI'!C:AA,9,0)</f>
        <v>64DCDD3134-42471</v>
      </c>
      <c r="AE3956">
        <f t="shared" si="804"/>
        <v>1</v>
      </c>
    </row>
    <row r="3957" spans="1:31" x14ac:dyDescent="0.25">
      <c r="A3957" s="436" t="str">
        <f t="shared" si="794"/>
        <v>DC2DD51-DC-4</v>
      </c>
      <c r="B3957" s="436">
        <f>COUNTIF(AC$4:AC3957,AC3957)</f>
        <v>4</v>
      </c>
      <c r="C3957" s="436" t="str">
        <f t="shared" si="795"/>
        <v>DC2DD51-DC</v>
      </c>
      <c r="D3957" s="436">
        <f>VLOOKUP(C3957,'LICH THI'!C:AA,12,0)</f>
        <v>26</v>
      </c>
      <c r="E3957" s="436">
        <f>VLOOKUP(C3957,'LICH THI'!C:AA,13,0)</f>
        <v>26</v>
      </c>
      <c r="F3957" s="436">
        <f t="shared" si="805"/>
        <v>26</v>
      </c>
      <c r="G3957" s="436">
        <f>VLOOKUP(C3957,'LICH THI'!C:AA,14,0)</f>
        <v>1</v>
      </c>
      <c r="H3957" s="436">
        <f t="shared" si="796"/>
        <v>1</v>
      </c>
      <c r="I3957" s="436" t="str">
        <f t="shared" si="797"/>
        <v>Trang Công Du</v>
      </c>
      <c r="J3957" s="436"/>
      <c r="K3957" s="436">
        <f t="shared" si="798"/>
        <v>1</v>
      </c>
      <c r="L3957" s="436" t="str">
        <f t="shared" si="799"/>
        <v>DC2DD51-DC-1</v>
      </c>
      <c r="M3957" s="436">
        <f t="shared" si="800"/>
        <v>25</v>
      </c>
      <c r="N3957" s="437">
        <f t="shared" si="806"/>
        <v>6</v>
      </c>
      <c r="O3957" s="437"/>
      <c r="P3957" s="430" t="str">
        <f t="shared" si="801"/>
        <v/>
      </c>
      <c r="U3957" s="177">
        <v>3</v>
      </c>
      <c r="V3957" s="177" t="s">
        <v>3301</v>
      </c>
      <c r="W3957" s="177" t="s">
        <v>5403</v>
      </c>
      <c r="X3957" s="177" t="s">
        <v>5404</v>
      </c>
      <c r="Y3957" s="177" t="s">
        <v>5405</v>
      </c>
      <c r="Z3957" s="177" t="s">
        <v>7075</v>
      </c>
      <c r="AA3957" s="525" t="s">
        <v>3091</v>
      </c>
      <c r="AB3957" s="399" t="str">
        <f t="shared" si="802"/>
        <v>DC2DD51</v>
      </c>
      <c r="AC3957" s="399" t="str">
        <f t="shared" si="803"/>
        <v>DC2DD51-DC</v>
      </c>
      <c r="AD3957" t="str">
        <f>Y3957&amp;"-"&amp;VLOOKUP(AC3957,'LICH THI'!C:AA,9,0)</f>
        <v>64DCDD3043-42471</v>
      </c>
      <c r="AE3957">
        <f t="shared" si="804"/>
        <v>1</v>
      </c>
    </row>
    <row r="3958" spans="1:31" x14ac:dyDescent="0.25">
      <c r="A3958" s="436" t="str">
        <f t="shared" si="794"/>
        <v>DC2DD51-DC-5</v>
      </c>
      <c r="B3958" s="436">
        <f>COUNTIF(AC$4:AC3958,AC3958)</f>
        <v>5</v>
      </c>
      <c r="C3958" s="436" t="str">
        <f t="shared" si="795"/>
        <v>DC2DD51-DC</v>
      </c>
      <c r="D3958" s="436">
        <f>VLOOKUP(C3958,'LICH THI'!C:AA,12,0)</f>
        <v>26</v>
      </c>
      <c r="E3958" s="436">
        <f>VLOOKUP(C3958,'LICH THI'!C:AA,13,0)</f>
        <v>26</v>
      </c>
      <c r="F3958" s="436">
        <f t="shared" si="805"/>
        <v>26</v>
      </c>
      <c r="G3958" s="436">
        <f>VLOOKUP(C3958,'LICH THI'!C:AA,14,0)</f>
        <v>1</v>
      </c>
      <c r="H3958" s="436">
        <f t="shared" si="796"/>
        <v>1</v>
      </c>
      <c r="I3958" s="436" t="str">
        <f t="shared" si="797"/>
        <v>Vũ Đình Dũng</v>
      </c>
      <c r="J3958" s="436"/>
      <c r="K3958" s="436">
        <f t="shared" si="798"/>
        <v>1</v>
      </c>
      <c r="L3958" s="436" t="str">
        <f t="shared" si="799"/>
        <v>DC2DD51-DC-1</v>
      </c>
      <c r="M3958" s="436">
        <f t="shared" si="800"/>
        <v>25</v>
      </c>
      <c r="N3958" s="437">
        <f t="shared" si="806"/>
        <v>7</v>
      </c>
      <c r="O3958" s="437"/>
      <c r="P3958" s="430" t="str">
        <f t="shared" si="801"/>
        <v/>
      </c>
      <c r="U3958" s="177">
        <v>15</v>
      </c>
      <c r="V3958" s="177" t="s">
        <v>3761</v>
      </c>
      <c r="W3958" s="177" t="s">
        <v>4205</v>
      </c>
      <c r="X3958" s="177" t="s">
        <v>2827</v>
      </c>
      <c r="Y3958" s="177" t="s">
        <v>7077</v>
      </c>
      <c r="Z3958" s="177" t="s">
        <v>7075</v>
      </c>
      <c r="AA3958" s="525" t="s">
        <v>4539</v>
      </c>
      <c r="AB3958" s="399" t="str">
        <f t="shared" si="802"/>
        <v>DC2DD51</v>
      </c>
      <c r="AC3958" s="399" t="str">
        <f t="shared" si="803"/>
        <v>DC2DD51-DC</v>
      </c>
      <c r="AD3958" t="str">
        <f>Y3958&amp;"-"&amp;VLOOKUP(AC3958,'LICH THI'!C:AA,9,0)</f>
        <v>64DCDD3132-42471</v>
      </c>
      <c r="AE3958">
        <f t="shared" si="804"/>
        <v>1</v>
      </c>
    </row>
    <row r="3959" spans="1:31" x14ac:dyDescent="0.25">
      <c r="A3959" s="436" t="str">
        <f t="shared" si="794"/>
        <v>DC2DD51-DC-6</v>
      </c>
      <c r="B3959" s="436">
        <f>COUNTIF(AC$4:AC3959,AC3959)</f>
        <v>6</v>
      </c>
      <c r="C3959" s="436" t="str">
        <f t="shared" si="795"/>
        <v>DC2DD51-DC</v>
      </c>
      <c r="D3959" s="436">
        <f>VLOOKUP(C3959,'LICH THI'!C:AA,12,0)</f>
        <v>26</v>
      </c>
      <c r="E3959" s="436">
        <f>VLOOKUP(C3959,'LICH THI'!C:AA,13,0)</f>
        <v>26</v>
      </c>
      <c r="F3959" s="436">
        <f t="shared" si="805"/>
        <v>26</v>
      </c>
      <c r="G3959" s="436">
        <f>VLOOKUP(C3959,'LICH THI'!C:AA,14,0)</f>
        <v>1</v>
      </c>
      <c r="H3959" s="436">
        <f t="shared" si="796"/>
        <v>1</v>
      </c>
      <c r="I3959" s="436" t="str">
        <f t="shared" si="797"/>
        <v>Đặng Văn Dương</v>
      </c>
      <c r="J3959" s="436"/>
      <c r="K3959" s="436">
        <f t="shared" si="798"/>
        <v>1</v>
      </c>
      <c r="L3959" s="436" t="str">
        <f t="shared" si="799"/>
        <v>DC2DD51-DC-1</v>
      </c>
      <c r="M3959" s="436">
        <f t="shared" si="800"/>
        <v>25</v>
      </c>
      <c r="N3959" s="437">
        <f t="shared" si="806"/>
        <v>8</v>
      </c>
      <c r="O3959" s="437"/>
      <c r="P3959" s="430" t="str">
        <f t="shared" si="801"/>
        <v/>
      </c>
      <c r="U3959" s="177">
        <v>4</v>
      </c>
      <c r="V3959" s="177" t="s">
        <v>3301</v>
      </c>
      <c r="W3959" s="177" t="s">
        <v>2772</v>
      </c>
      <c r="X3959" s="177" t="s">
        <v>2601</v>
      </c>
      <c r="Y3959" s="177" t="s">
        <v>7076</v>
      </c>
      <c r="Z3959" s="177" t="s">
        <v>7075</v>
      </c>
      <c r="AA3959" s="525" t="s">
        <v>5725</v>
      </c>
      <c r="AB3959" s="399" t="str">
        <f t="shared" si="802"/>
        <v>DC2DD51</v>
      </c>
      <c r="AC3959" s="399" t="str">
        <f t="shared" si="803"/>
        <v>DC2DD51-DC</v>
      </c>
      <c r="AD3959" t="str">
        <f>Y3959&amp;"-"&amp;VLOOKUP(AC3959,'LICH THI'!C:AA,9,0)</f>
        <v>64DCDD3009-42471</v>
      </c>
      <c r="AE3959">
        <f t="shared" si="804"/>
        <v>1</v>
      </c>
    </row>
    <row r="3960" spans="1:31" x14ac:dyDescent="0.25">
      <c r="A3960" s="436" t="str">
        <f t="shared" si="794"/>
        <v>DC2DD51-DC-7</v>
      </c>
      <c r="B3960" s="436">
        <f>COUNTIF(AC$4:AC3960,AC3960)</f>
        <v>7</v>
      </c>
      <c r="C3960" s="436" t="str">
        <f t="shared" si="795"/>
        <v>DC2DD51-DC</v>
      </c>
      <c r="D3960" s="436">
        <f>VLOOKUP(C3960,'LICH THI'!C:AA,12,0)</f>
        <v>26</v>
      </c>
      <c r="E3960" s="436">
        <f>VLOOKUP(C3960,'LICH THI'!C:AA,13,0)</f>
        <v>26</v>
      </c>
      <c r="F3960" s="436">
        <f t="shared" si="805"/>
        <v>26</v>
      </c>
      <c r="G3960" s="436">
        <f>VLOOKUP(C3960,'LICH THI'!C:AA,14,0)</f>
        <v>1</v>
      </c>
      <c r="H3960" s="436">
        <f t="shared" si="796"/>
        <v>1</v>
      </c>
      <c r="I3960" s="436" t="str">
        <f t="shared" si="797"/>
        <v>Nguyễn Bá Đương</v>
      </c>
      <c r="J3960" s="436"/>
      <c r="K3960" s="436">
        <f t="shared" si="798"/>
        <v>1</v>
      </c>
      <c r="L3960" s="436" t="str">
        <f t="shared" si="799"/>
        <v>DC2DD51-DC-1</v>
      </c>
      <c r="M3960" s="436">
        <f t="shared" si="800"/>
        <v>25</v>
      </c>
      <c r="N3960" s="437">
        <f t="shared" si="806"/>
        <v>9</v>
      </c>
      <c r="O3960" s="437"/>
      <c r="P3960" s="430" t="str">
        <f t="shared" si="801"/>
        <v/>
      </c>
      <c r="U3960" s="177">
        <v>16</v>
      </c>
      <c r="V3960" s="177" t="s">
        <v>3761</v>
      </c>
      <c r="W3960" s="177" t="s">
        <v>4789</v>
      </c>
      <c r="X3960" s="177" t="s">
        <v>4687</v>
      </c>
      <c r="Y3960" s="177" t="s">
        <v>5436</v>
      </c>
      <c r="Z3960" s="177" t="s">
        <v>7075</v>
      </c>
      <c r="AA3960" s="525" t="s">
        <v>5437</v>
      </c>
      <c r="AB3960" s="399" t="str">
        <f t="shared" si="802"/>
        <v>DC2DD51</v>
      </c>
      <c r="AC3960" s="399" t="str">
        <f t="shared" si="803"/>
        <v>DC2DD51-DC</v>
      </c>
      <c r="AD3960" t="str">
        <f>Y3960&amp;"-"&amp;VLOOKUP(AC3960,'LICH THI'!C:AA,9,0)</f>
        <v>64DCDD3174-42471</v>
      </c>
      <c r="AE3960">
        <f t="shared" si="804"/>
        <v>1</v>
      </c>
    </row>
    <row r="3961" spans="1:31" x14ac:dyDescent="0.25">
      <c r="A3961" s="436" t="str">
        <f t="shared" si="794"/>
        <v>DC2DD51-DC-8</v>
      </c>
      <c r="B3961" s="436">
        <f>COUNTIF(AC$4:AC3961,AC3961)</f>
        <v>8</v>
      </c>
      <c r="C3961" s="436" t="str">
        <f t="shared" si="795"/>
        <v>DC2DD51-DC</v>
      </c>
      <c r="D3961" s="436">
        <f>VLOOKUP(C3961,'LICH THI'!C:AA,12,0)</f>
        <v>26</v>
      </c>
      <c r="E3961" s="436">
        <f>VLOOKUP(C3961,'LICH THI'!C:AA,13,0)</f>
        <v>26</v>
      </c>
      <c r="F3961" s="436">
        <f t="shared" si="805"/>
        <v>26</v>
      </c>
      <c r="G3961" s="436">
        <f>VLOOKUP(C3961,'LICH THI'!C:AA,14,0)</f>
        <v>1</v>
      </c>
      <c r="H3961" s="436">
        <f t="shared" si="796"/>
        <v>1</v>
      </c>
      <c r="I3961" s="436" t="str">
        <f t="shared" si="797"/>
        <v>Dương Xuân Huấn</v>
      </c>
      <c r="J3961" s="436"/>
      <c r="K3961" s="436">
        <f t="shared" si="798"/>
        <v>1</v>
      </c>
      <c r="L3961" s="436" t="str">
        <f t="shared" si="799"/>
        <v>DC2DD51-DC-1</v>
      </c>
      <c r="M3961" s="436">
        <f t="shared" si="800"/>
        <v>25</v>
      </c>
      <c r="N3961" s="437">
        <f t="shared" si="806"/>
        <v>10</v>
      </c>
      <c r="O3961" s="437"/>
      <c r="P3961" s="430" t="str">
        <f t="shared" si="801"/>
        <v/>
      </c>
      <c r="U3961" s="177">
        <v>5</v>
      </c>
      <c r="V3961" s="177" t="s">
        <v>3301</v>
      </c>
      <c r="W3961" s="177" t="s">
        <v>2907</v>
      </c>
      <c r="X3961" s="177" t="s">
        <v>6102</v>
      </c>
      <c r="Y3961" s="177" t="s">
        <v>6977</v>
      </c>
      <c r="Z3961" s="177" t="s">
        <v>7075</v>
      </c>
      <c r="AA3961" s="525" t="s">
        <v>6978</v>
      </c>
      <c r="AB3961" s="399" t="str">
        <f t="shared" si="802"/>
        <v>DC2DD51</v>
      </c>
      <c r="AC3961" s="399" t="str">
        <f t="shared" si="803"/>
        <v>DC2DD51-DC</v>
      </c>
      <c r="AD3961" t="str">
        <f>Y3961&amp;"-"&amp;VLOOKUP(AC3961,'LICH THI'!C:AA,9,0)</f>
        <v>64DCDD3024-42471</v>
      </c>
      <c r="AE3961">
        <f t="shared" si="804"/>
        <v>1</v>
      </c>
    </row>
    <row r="3962" spans="1:31" x14ac:dyDescent="0.25">
      <c r="A3962" s="436" t="str">
        <f t="shared" si="794"/>
        <v>DC2DD51-DC-9</v>
      </c>
      <c r="B3962" s="436">
        <f>COUNTIF(AC$4:AC3962,AC3962)</f>
        <v>9</v>
      </c>
      <c r="C3962" s="436" t="str">
        <f t="shared" si="795"/>
        <v>DC2DD51-DC</v>
      </c>
      <c r="D3962" s="436">
        <f>VLOOKUP(C3962,'LICH THI'!C:AA,12,0)</f>
        <v>26</v>
      </c>
      <c r="E3962" s="436">
        <f>VLOOKUP(C3962,'LICH THI'!C:AA,13,0)</f>
        <v>26</v>
      </c>
      <c r="F3962" s="436">
        <f t="shared" si="805"/>
        <v>26</v>
      </c>
      <c r="G3962" s="436">
        <f>VLOOKUP(C3962,'LICH THI'!C:AA,14,0)</f>
        <v>1</v>
      </c>
      <c r="H3962" s="436">
        <f t="shared" si="796"/>
        <v>1</v>
      </c>
      <c r="I3962" s="436" t="str">
        <f t="shared" si="797"/>
        <v>Trương Trọng Hùng</v>
      </c>
      <c r="J3962" s="436"/>
      <c r="K3962" s="436">
        <f t="shared" si="798"/>
        <v>1</v>
      </c>
      <c r="L3962" s="436" t="str">
        <f t="shared" si="799"/>
        <v>DC2DD51-DC-1</v>
      </c>
      <c r="M3962" s="436">
        <f t="shared" si="800"/>
        <v>25</v>
      </c>
      <c r="N3962" s="437">
        <f t="shared" si="806"/>
        <v>11</v>
      </c>
      <c r="O3962" s="437"/>
      <c r="P3962" s="430" t="str">
        <f t="shared" si="801"/>
        <v/>
      </c>
      <c r="U3962" s="177">
        <v>6</v>
      </c>
      <c r="V3962" s="177" t="s">
        <v>3301</v>
      </c>
      <c r="W3962" s="177" t="s">
        <v>3970</v>
      </c>
      <c r="X3962" s="177" t="s">
        <v>2801</v>
      </c>
      <c r="Y3962" s="177" t="s">
        <v>3971</v>
      </c>
      <c r="Z3962" s="177" t="s">
        <v>7075</v>
      </c>
      <c r="AA3962" s="525" t="s">
        <v>3972</v>
      </c>
      <c r="AB3962" s="399" t="str">
        <f t="shared" si="802"/>
        <v>DC2DD51</v>
      </c>
      <c r="AC3962" s="399" t="str">
        <f t="shared" si="803"/>
        <v>DC2DD51-DC</v>
      </c>
      <c r="AD3962" t="str">
        <f>Y3962&amp;"-"&amp;VLOOKUP(AC3962,'LICH THI'!C:AA,9,0)</f>
        <v>64DCDD3037-42471</v>
      </c>
      <c r="AE3962">
        <f t="shared" si="804"/>
        <v>1</v>
      </c>
    </row>
    <row r="3963" spans="1:31" x14ac:dyDescent="0.25">
      <c r="A3963" s="436" t="str">
        <f t="shared" si="794"/>
        <v>DC2DD51-DC-10</v>
      </c>
      <c r="B3963" s="436">
        <f>COUNTIF(AC$4:AC3963,AC3963)</f>
        <v>10</v>
      </c>
      <c r="C3963" s="436" t="str">
        <f t="shared" si="795"/>
        <v>DC2DD51-DC</v>
      </c>
      <c r="D3963" s="436">
        <f>VLOOKUP(C3963,'LICH THI'!C:AA,12,0)</f>
        <v>26</v>
      </c>
      <c r="E3963" s="436">
        <f>VLOOKUP(C3963,'LICH THI'!C:AA,13,0)</f>
        <v>26</v>
      </c>
      <c r="F3963" s="436">
        <f t="shared" si="805"/>
        <v>26</v>
      </c>
      <c r="G3963" s="436">
        <f>VLOOKUP(C3963,'LICH THI'!C:AA,14,0)</f>
        <v>1</v>
      </c>
      <c r="H3963" s="436">
        <f t="shared" si="796"/>
        <v>1</v>
      </c>
      <c r="I3963" s="436" t="str">
        <f t="shared" si="797"/>
        <v>Vũ Văn Mạnh</v>
      </c>
      <c r="J3963" s="436"/>
      <c r="K3963" s="436">
        <f t="shared" si="798"/>
        <v>1</v>
      </c>
      <c r="L3963" s="436" t="str">
        <f t="shared" si="799"/>
        <v>DC2DD51-DC-1</v>
      </c>
      <c r="M3963" s="436">
        <f t="shared" si="800"/>
        <v>25</v>
      </c>
      <c r="N3963" s="437">
        <f t="shared" si="806"/>
        <v>12</v>
      </c>
      <c r="O3963" s="437"/>
      <c r="P3963" s="430" t="str">
        <f t="shared" si="801"/>
        <v/>
      </c>
      <c r="U3963" s="177">
        <v>17</v>
      </c>
      <c r="V3963" s="177" t="s">
        <v>3761</v>
      </c>
      <c r="W3963" s="177" t="s">
        <v>2914</v>
      </c>
      <c r="X3963" s="177" t="s">
        <v>2930</v>
      </c>
      <c r="Y3963" s="177" t="s">
        <v>5446</v>
      </c>
      <c r="Z3963" s="177" t="s">
        <v>7075</v>
      </c>
      <c r="AA3963" s="525" t="s">
        <v>4640</v>
      </c>
      <c r="AB3963" s="399" t="str">
        <f t="shared" si="802"/>
        <v>DC2DD51</v>
      </c>
      <c r="AC3963" s="399" t="str">
        <f t="shared" si="803"/>
        <v>DC2DD51-DC</v>
      </c>
      <c r="AD3963" t="str">
        <f>Y3963&amp;"-"&amp;VLOOKUP(AC3963,'LICH THI'!C:AA,9,0)</f>
        <v>64DCDD3116-42471</v>
      </c>
      <c r="AE3963">
        <f t="shared" si="804"/>
        <v>1</v>
      </c>
    </row>
    <row r="3964" spans="1:31" x14ac:dyDescent="0.25">
      <c r="A3964" s="436" t="str">
        <f t="shared" si="794"/>
        <v>DC2DD51-DC-11</v>
      </c>
      <c r="B3964" s="436">
        <f>COUNTIF(AC$4:AC3964,AC3964)</f>
        <v>11</v>
      </c>
      <c r="C3964" s="436" t="str">
        <f t="shared" si="795"/>
        <v>DC2DD51-DC</v>
      </c>
      <c r="D3964" s="436">
        <f>VLOOKUP(C3964,'LICH THI'!C:AA,12,0)</f>
        <v>26</v>
      </c>
      <c r="E3964" s="436">
        <f>VLOOKUP(C3964,'LICH THI'!C:AA,13,0)</f>
        <v>26</v>
      </c>
      <c r="F3964" s="436">
        <f t="shared" si="805"/>
        <v>26</v>
      </c>
      <c r="G3964" s="436">
        <f>VLOOKUP(C3964,'LICH THI'!C:AA,14,0)</f>
        <v>1</v>
      </c>
      <c r="H3964" s="436">
        <f t="shared" si="796"/>
        <v>1</v>
      </c>
      <c r="I3964" s="436" t="str">
        <f t="shared" si="797"/>
        <v>Nguyễn Mạnh Phú</v>
      </c>
      <c r="J3964" s="436"/>
      <c r="K3964" s="436">
        <f t="shared" si="798"/>
        <v>1</v>
      </c>
      <c r="L3964" s="436" t="str">
        <f t="shared" si="799"/>
        <v>DC2DD51-DC-1</v>
      </c>
      <c r="M3964" s="436">
        <f t="shared" si="800"/>
        <v>25</v>
      </c>
      <c r="N3964" s="437">
        <f t="shared" si="806"/>
        <v>13</v>
      </c>
      <c r="O3964" s="437"/>
      <c r="P3964" s="430" t="str">
        <f t="shared" si="801"/>
        <v/>
      </c>
      <c r="U3964" s="177">
        <v>7</v>
      </c>
      <c r="V3964" s="177" t="s">
        <v>3301</v>
      </c>
      <c r="W3964" s="177" t="s">
        <v>2734</v>
      </c>
      <c r="X3964" s="177" t="s">
        <v>3232</v>
      </c>
      <c r="Y3964" s="177" t="s">
        <v>3976</v>
      </c>
      <c r="Z3964" s="177" t="s">
        <v>7075</v>
      </c>
      <c r="AA3964" s="525" t="s">
        <v>2775</v>
      </c>
      <c r="AB3964" s="399" t="str">
        <f t="shared" si="802"/>
        <v>DC2DD51</v>
      </c>
      <c r="AC3964" s="399" t="str">
        <f t="shared" si="803"/>
        <v>DC2DD51-DC</v>
      </c>
      <c r="AD3964" t="str">
        <f>Y3964&amp;"-"&amp;VLOOKUP(AC3964,'LICH THI'!C:AA,9,0)</f>
        <v>64DCDD3006-42471</v>
      </c>
      <c r="AE3964">
        <f t="shared" si="804"/>
        <v>1</v>
      </c>
    </row>
    <row r="3965" spans="1:31" x14ac:dyDescent="0.25">
      <c r="A3965" s="436" t="str">
        <f t="shared" si="794"/>
        <v>DC2DD51-DC-12</v>
      </c>
      <c r="B3965" s="436">
        <f>COUNTIF(AC$4:AC3965,AC3965)</f>
        <v>12</v>
      </c>
      <c r="C3965" s="436" t="str">
        <f t="shared" si="795"/>
        <v>DC2DD51-DC</v>
      </c>
      <c r="D3965" s="436">
        <f>VLOOKUP(C3965,'LICH THI'!C:AA,12,0)</f>
        <v>26</v>
      </c>
      <c r="E3965" s="436">
        <f>VLOOKUP(C3965,'LICH THI'!C:AA,13,0)</f>
        <v>26</v>
      </c>
      <c r="F3965" s="436">
        <f t="shared" si="805"/>
        <v>26</v>
      </c>
      <c r="G3965" s="436">
        <f>VLOOKUP(C3965,'LICH THI'!C:AA,14,0)</f>
        <v>1</v>
      </c>
      <c r="H3965" s="436">
        <f t="shared" si="796"/>
        <v>1</v>
      </c>
      <c r="I3965" s="436" t="str">
        <f t="shared" si="797"/>
        <v>Đoàn Văn Phúc</v>
      </c>
      <c r="J3965" s="436"/>
      <c r="K3965" s="436">
        <f t="shared" si="798"/>
        <v>1</v>
      </c>
      <c r="L3965" s="436" t="str">
        <f t="shared" si="799"/>
        <v>DC2DD51-DC-1</v>
      </c>
      <c r="M3965" s="436">
        <f t="shared" si="800"/>
        <v>25</v>
      </c>
      <c r="N3965" s="437">
        <f t="shared" si="806"/>
        <v>14</v>
      </c>
      <c r="O3965" s="437"/>
      <c r="P3965" s="430" t="str">
        <f t="shared" si="801"/>
        <v/>
      </c>
      <c r="U3965" s="177">
        <v>18</v>
      </c>
      <c r="V3965" s="177" t="s">
        <v>3761</v>
      </c>
      <c r="W3965" s="177" t="s">
        <v>3994</v>
      </c>
      <c r="X3965" s="177" t="s">
        <v>2887</v>
      </c>
      <c r="Y3965" s="177" t="s">
        <v>3995</v>
      </c>
      <c r="Z3965" s="177" t="s">
        <v>7075</v>
      </c>
      <c r="AA3965" s="525" t="s">
        <v>3996</v>
      </c>
      <c r="AB3965" s="399" t="str">
        <f t="shared" si="802"/>
        <v>DC2DD51</v>
      </c>
      <c r="AC3965" s="399" t="str">
        <f t="shared" si="803"/>
        <v>DC2DD51-DC</v>
      </c>
      <c r="AD3965" t="str">
        <f>Y3965&amp;"-"&amp;VLOOKUP(AC3965,'LICH THI'!C:AA,9,0)</f>
        <v>64DCDD3138-42471</v>
      </c>
      <c r="AE3965">
        <f t="shared" si="804"/>
        <v>1</v>
      </c>
    </row>
    <row r="3966" spans="1:31" x14ac:dyDescent="0.25">
      <c r="A3966" s="436" t="str">
        <f t="shared" si="794"/>
        <v>DC2DD51-DC-13</v>
      </c>
      <c r="B3966" s="436">
        <f>COUNTIF(AC$4:AC3966,AC3966)</f>
        <v>13</v>
      </c>
      <c r="C3966" s="436" t="str">
        <f t="shared" si="795"/>
        <v>DC2DD51-DC</v>
      </c>
      <c r="D3966" s="436">
        <f>VLOOKUP(C3966,'LICH THI'!C:AA,12,0)</f>
        <v>26</v>
      </c>
      <c r="E3966" s="436">
        <f>VLOOKUP(C3966,'LICH THI'!C:AA,13,0)</f>
        <v>26</v>
      </c>
      <c r="F3966" s="436">
        <f t="shared" si="805"/>
        <v>26</v>
      </c>
      <c r="G3966" s="436">
        <f>VLOOKUP(C3966,'LICH THI'!C:AA,14,0)</f>
        <v>1</v>
      </c>
      <c r="H3966" s="436">
        <f t="shared" si="796"/>
        <v>1</v>
      </c>
      <c r="I3966" s="436" t="str">
        <f t="shared" si="797"/>
        <v>Nguyễn Đắc Quân</v>
      </c>
      <c r="J3966" s="436"/>
      <c r="K3966" s="436">
        <f t="shared" si="798"/>
        <v>1</v>
      </c>
      <c r="L3966" s="436" t="str">
        <f t="shared" si="799"/>
        <v>DC2DD51-DC-1</v>
      </c>
      <c r="M3966" s="436">
        <f t="shared" si="800"/>
        <v>25</v>
      </c>
      <c r="N3966" s="437">
        <f t="shared" si="806"/>
        <v>15</v>
      </c>
      <c r="O3966" s="437"/>
      <c r="P3966" s="430" t="str">
        <f t="shared" si="801"/>
        <v/>
      </c>
      <c r="U3966" s="177">
        <v>19</v>
      </c>
      <c r="V3966" s="177" t="s">
        <v>3761</v>
      </c>
      <c r="W3966" s="177" t="s">
        <v>3997</v>
      </c>
      <c r="X3966" s="177" t="s">
        <v>2890</v>
      </c>
      <c r="Y3966" s="177" t="s">
        <v>3998</v>
      </c>
      <c r="Z3966" s="177" t="s">
        <v>7075</v>
      </c>
      <c r="AA3966" s="525" t="s">
        <v>3999</v>
      </c>
      <c r="AB3966" s="399" t="str">
        <f t="shared" si="802"/>
        <v>DC2DD51</v>
      </c>
      <c r="AC3966" s="399" t="str">
        <f t="shared" si="803"/>
        <v>DC2DD51-DC</v>
      </c>
      <c r="AD3966" t="str">
        <f>Y3966&amp;"-"&amp;VLOOKUP(AC3966,'LICH THI'!C:AA,9,0)</f>
        <v>64DCDD3125-42471</v>
      </c>
      <c r="AE3966">
        <f t="shared" si="804"/>
        <v>1</v>
      </c>
    </row>
    <row r="3967" spans="1:31" x14ac:dyDescent="0.25">
      <c r="A3967" s="436" t="str">
        <f t="shared" si="794"/>
        <v>DC2DD51-DC-14</v>
      </c>
      <c r="B3967" s="436">
        <f>COUNTIF(AC$4:AC3967,AC3967)</f>
        <v>14</v>
      </c>
      <c r="C3967" s="436" t="str">
        <f t="shared" si="795"/>
        <v>DC2DD51-DC</v>
      </c>
      <c r="D3967" s="436">
        <f>VLOOKUP(C3967,'LICH THI'!C:AA,12,0)</f>
        <v>26</v>
      </c>
      <c r="E3967" s="436">
        <f>VLOOKUP(C3967,'LICH THI'!C:AA,13,0)</f>
        <v>26</v>
      </c>
      <c r="F3967" s="436">
        <f t="shared" si="805"/>
        <v>26</v>
      </c>
      <c r="G3967" s="436">
        <f>VLOOKUP(C3967,'LICH THI'!C:AA,14,0)</f>
        <v>1</v>
      </c>
      <c r="H3967" s="436">
        <f t="shared" si="796"/>
        <v>1</v>
      </c>
      <c r="I3967" s="436" t="str">
        <f t="shared" si="797"/>
        <v>Mai Thanh Sơn</v>
      </c>
      <c r="J3967" s="436"/>
      <c r="K3967" s="436">
        <f t="shared" si="798"/>
        <v>1</v>
      </c>
      <c r="L3967" s="436" t="str">
        <f t="shared" si="799"/>
        <v>DC2DD51-DC-1</v>
      </c>
      <c r="M3967" s="436">
        <f t="shared" si="800"/>
        <v>25</v>
      </c>
      <c r="N3967" s="437">
        <f t="shared" si="806"/>
        <v>16</v>
      </c>
      <c r="O3967" s="437"/>
      <c r="P3967" s="430" t="str">
        <f t="shared" si="801"/>
        <v/>
      </c>
      <c r="U3967" s="177">
        <v>8</v>
      </c>
      <c r="V3967" s="177" t="s">
        <v>3301</v>
      </c>
      <c r="W3967" s="177" t="s">
        <v>5412</v>
      </c>
      <c r="X3967" s="177" t="s">
        <v>2688</v>
      </c>
      <c r="Y3967" s="177" t="s">
        <v>5413</v>
      </c>
      <c r="Z3967" s="177" t="s">
        <v>7075</v>
      </c>
      <c r="AA3967" s="525" t="s">
        <v>3340</v>
      </c>
      <c r="AB3967" s="399" t="str">
        <f t="shared" si="802"/>
        <v>DC2DD51</v>
      </c>
      <c r="AC3967" s="399" t="str">
        <f t="shared" si="803"/>
        <v>DC2DD51-DC</v>
      </c>
      <c r="AD3967" t="str">
        <f>Y3967&amp;"-"&amp;VLOOKUP(AC3967,'LICH THI'!C:AA,9,0)</f>
        <v>64DCDD3010-42471</v>
      </c>
      <c r="AE3967">
        <f t="shared" si="804"/>
        <v>1</v>
      </c>
    </row>
    <row r="3968" spans="1:31" x14ac:dyDescent="0.25">
      <c r="A3968" s="436" t="str">
        <f t="shared" si="794"/>
        <v>DC2DD51-DC-15</v>
      </c>
      <c r="B3968" s="436">
        <f>COUNTIF(AC$4:AC3968,AC3968)</f>
        <v>15</v>
      </c>
      <c r="C3968" s="436" t="str">
        <f t="shared" si="795"/>
        <v>DC2DD51-DC</v>
      </c>
      <c r="D3968" s="436">
        <f>VLOOKUP(C3968,'LICH THI'!C:AA,12,0)</f>
        <v>26</v>
      </c>
      <c r="E3968" s="436">
        <f>VLOOKUP(C3968,'LICH THI'!C:AA,13,0)</f>
        <v>26</v>
      </c>
      <c r="F3968" s="436">
        <f t="shared" si="805"/>
        <v>26</v>
      </c>
      <c r="G3968" s="436">
        <f>VLOOKUP(C3968,'LICH THI'!C:AA,14,0)</f>
        <v>1</v>
      </c>
      <c r="H3968" s="436">
        <f t="shared" si="796"/>
        <v>1</v>
      </c>
      <c r="I3968" s="436" t="str">
        <f t="shared" si="797"/>
        <v>Sái Văn Sơn</v>
      </c>
      <c r="J3968" s="436"/>
      <c r="K3968" s="436">
        <f t="shared" si="798"/>
        <v>1</v>
      </c>
      <c r="L3968" s="436" t="str">
        <f t="shared" si="799"/>
        <v>DC2DD51-DC-1</v>
      </c>
      <c r="M3968" s="436">
        <f t="shared" si="800"/>
        <v>25</v>
      </c>
      <c r="N3968" s="437">
        <f t="shared" si="806"/>
        <v>17</v>
      </c>
      <c r="O3968" s="437"/>
      <c r="P3968" s="430" t="str">
        <f t="shared" si="801"/>
        <v/>
      </c>
      <c r="U3968" s="177">
        <v>20</v>
      </c>
      <c r="V3968" s="177" t="s">
        <v>3761</v>
      </c>
      <c r="W3968" s="177" t="s">
        <v>4000</v>
      </c>
      <c r="X3968" s="177" t="s">
        <v>2688</v>
      </c>
      <c r="Y3968" s="177" t="s">
        <v>4001</v>
      </c>
      <c r="Z3968" s="177" t="s">
        <v>7075</v>
      </c>
      <c r="AA3968" s="525" t="s">
        <v>4002</v>
      </c>
      <c r="AB3968" s="399" t="str">
        <f t="shared" si="802"/>
        <v>DC2DD51</v>
      </c>
      <c r="AC3968" s="399" t="str">
        <f t="shared" si="803"/>
        <v>DC2DD51-DC</v>
      </c>
      <c r="AD3968" t="str">
        <f>Y3968&amp;"-"&amp;VLOOKUP(AC3968,'LICH THI'!C:AA,9,0)</f>
        <v>64DCDD3133-42471</v>
      </c>
      <c r="AE3968">
        <f t="shared" si="804"/>
        <v>1</v>
      </c>
    </row>
    <row r="3969" spans="1:31" x14ac:dyDescent="0.25">
      <c r="A3969" s="436" t="str">
        <f t="shared" si="794"/>
        <v>DC2DD51-DC-16</v>
      </c>
      <c r="B3969" s="436">
        <f>COUNTIF(AC$4:AC3969,AC3969)</f>
        <v>16</v>
      </c>
      <c r="C3969" s="436" t="str">
        <f t="shared" si="795"/>
        <v>DC2DD51-DC</v>
      </c>
      <c r="D3969" s="436">
        <f>VLOOKUP(C3969,'LICH THI'!C:AA,12,0)</f>
        <v>26</v>
      </c>
      <c r="E3969" s="436">
        <f>VLOOKUP(C3969,'LICH THI'!C:AA,13,0)</f>
        <v>26</v>
      </c>
      <c r="F3969" s="436">
        <f t="shared" si="805"/>
        <v>26</v>
      </c>
      <c r="G3969" s="436">
        <f>VLOOKUP(C3969,'LICH THI'!C:AA,14,0)</f>
        <v>1</v>
      </c>
      <c r="H3969" s="436">
        <f t="shared" si="796"/>
        <v>1</v>
      </c>
      <c r="I3969" s="436" t="str">
        <f t="shared" si="797"/>
        <v>Tạ Quang Tân</v>
      </c>
      <c r="J3969" s="436"/>
      <c r="K3969" s="436">
        <f t="shared" si="798"/>
        <v>1</v>
      </c>
      <c r="L3969" s="436" t="str">
        <f t="shared" si="799"/>
        <v>DC2DD51-DC-1</v>
      </c>
      <c r="M3969" s="436">
        <f t="shared" si="800"/>
        <v>25</v>
      </c>
      <c r="N3969" s="437">
        <f t="shared" si="806"/>
        <v>18</v>
      </c>
      <c r="O3969" s="437"/>
      <c r="P3969" s="430" t="str">
        <f t="shared" si="801"/>
        <v/>
      </c>
      <c r="U3969" s="177">
        <v>21</v>
      </c>
      <c r="V3969" s="177" t="s">
        <v>3761</v>
      </c>
      <c r="W3969" s="177" t="s">
        <v>3298</v>
      </c>
      <c r="X3969" s="177" t="s">
        <v>3239</v>
      </c>
      <c r="Y3969" s="177" t="s">
        <v>4003</v>
      </c>
      <c r="Z3969" s="177" t="s">
        <v>7075</v>
      </c>
      <c r="AA3969" s="525" t="s">
        <v>3013</v>
      </c>
      <c r="AB3969" s="399" t="str">
        <f t="shared" si="802"/>
        <v>DC2DD51</v>
      </c>
      <c r="AC3969" s="399" t="str">
        <f t="shared" si="803"/>
        <v>DC2DD51-DC</v>
      </c>
      <c r="AD3969" t="str">
        <f>Y3969&amp;"-"&amp;VLOOKUP(AC3969,'LICH THI'!C:AA,9,0)</f>
        <v>64DCDD3102-42471</v>
      </c>
      <c r="AE3969">
        <f t="shared" si="804"/>
        <v>1</v>
      </c>
    </row>
    <row r="3970" spans="1:31" x14ac:dyDescent="0.25">
      <c r="A3970" s="436" t="str">
        <f t="shared" si="794"/>
        <v>DC2DD51-DC-17</v>
      </c>
      <c r="B3970" s="436">
        <f>COUNTIF(AC$4:AC3970,AC3970)</f>
        <v>17</v>
      </c>
      <c r="C3970" s="436" t="str">
        <f t="shared" si="795"/>
        <v>DC2DD51-DC</v>
      </c>
      <c r="D3970" s="436">
        <f>VLOOKUP(C3970,'LICH THI'!C:AA,12,0)</f>
        <v>26</v>
      </c>
      <c r="E3970" s="436">
        <f>VLOOKUP(C3970,'LICH THI'!C:AA,13,0)</f>
        <v>26</v>
      </c>
      <c r="F3970" s="436">
        <f t="shared" si="805"/>
        <v>26</v>
      </c>
      <c r="G3970" s="436">
        <f>VLOOKUP(C3970,'LICH THI'!C:AA,14,0)</f>
        <v>1</v>
      </c>
      <c r="H3970" s="436">
        <f t="shared" si="796"/>
        <v>1</v>
      </c>
      <c r="I3970" s="436" t="str">
        <f t="shared" si="797"/>
        <v>Phạm Văn Tiến</v>
      </c>
      <c r="J3970" s="436"/>
      <c r="K3970" s="436">
        <f t="shared" si="798"/>
        <v>1</v>
      </c>
      <c r="L3970" s="436" t="str">
        <f t="shared" si="799"/>
        <v>DC2DD51-DC-1</v>
      </c>
      <c r="M3970" s="436">
        <f t="shared" si="800"/>
        <v>25</v>
      </c>
      <c r="N3970" s="437">
        <f t="shared" si="806"/>
        <v>19</v>
      </c>
      <c r="O3970" s="437"/>
      <c r="P3970" s="430" t="str">
        <f t="shared" si="801"/>
        <v/>
      </c>
      <c r="U3970" s="177">
        <v>11</v>
      </c>
      <c r="V3970" s="177" t="s">
        <v>3301</v>
      </c>
      <c r="W3970" s="177" t="s">
        <v>2738</v>
      </c>
      <c r="X3970" s="177" t="s">
        <v>2992</v>
      </c>
      <c r="Y3970" s="177" t="s">
        <v>5420</v>
      </c>
      <c r="Z3970" s="177" t="s">
        <v>7075</v>
      </c>
      <c r="AA3970" s="525" t="s">
        <v>5421</v>
      </c>
      <c r="AB3970" s="399" t="str">
        <f t="shared" si="802"/>
        <v>DC2DD51</v>
      </c>
      <c r="AC3970" s="399" t="str">
        <f t="shared" si="803"/>
        <v>DC2DD51-DC</v>
      </c>
      <c r="AD3970" t="str">
        <f>Y3970&amp;"-"&amp;VLOOKUP(AC3970,'LICH THI'!C:AA,9,0)</f>
        <v>64DCDD3044-42471</v>
      </c>
      <c r="AE3970">
        <f t="shared" si="804"/>
        <v>1</v>
      </c>
    </row>
    <row r="3971" spans="1:31" x14ac:dyDescent="0.25">
      <c r="A3971" s="436" t="str">
        <f t="shared" si="794"/>
        <v>DC2DD51-DC-18</v>
      </c>
      <c r="B3971" s="436">
        <f>COUNTIF(AC$4:AC3971,AC3971)</f>
        <v>18</v>
      </c>
      <c r="C3971" s="436" t="str">
        <f t="shared" si="795"/>
        <v>DC2DD51-DC</v>
      </c>
      <c r="D3971" s="436">
        <f>VLOOKUP(C3971,'LICH THI'!C:AA,12,0)</f>
        <v>26</v>
      </c>
      <c r="E3971" s="436">
        <f>VLOOKUP(C3971,'LICH THI'!C:AA,13,0)</f>
        <v>26</v>
      </c>
      <c r="F3971" s="436">
        <f t="shared" si="805"/>
        <v>26</v>
      </c>
      <c r="G3971" s="436">
        <f>VLOOKUP(C3971,'LICH THI'!C:AA,14,0)</f>
        <v>1</v>
      </c>
      <c r="H3971" s="436">
        <f t="shared" si="796"/>
        <v>1</v>
      </c>
      <c r="I3971" s="436" t="str">
        <f t="shared" si="797"/>
        <v>Dương Quang Tịnh</v>
      </c>
      <c r="J3971" s="436"/>
      <c r="K3971" s="436">
        <f t="shared" si="798"/>
        <v>1</v>
      </c>
      <c r="L3971" s="436" t="str">
        <f t="shared" si="799"/>
        <v>DC2DD51-DC-1</v>
      </c>
      <c r="M3971" s="436">
        <f t="shared" si="800"/>
        <v>25</v>
      </c>
      <c r="N3971" s="437">
        <f t="shared" si="806"/>
        <v>20</v>
      </c>
      <c r="O3971" s="437"/>
      <c r="P3971" s="430" t="str">
        <f t="shared" si="801"/>
        <v/>
      </c>
      <c r="U3971" s="177">
        <v>24</v>
      </c>
      <c r="V3971" s="177" t="s">
        <v>3761</v>
      </c>
      <c r="W3971" s="177" t="s">
        <v>6902</v>
      </c>
      <c r="X3971" s="177" t="s">
        <v>6903</v>
      </c>
      <c r="Y3971" s="177" t="s">
        <v>6904</v>
      </c>
      <c r="Z3971" s="177" t="s">
        <v>7075</v>
      </c>
      <c r="AA3971" s="525" t="s">
        <v>2879</v>
      </c>
      <c r="AB3971" s="399" t="str">
        <f t="shared" si="802"/>
        <v>DC2DD51</v>
      </c>
      <c r="AC3971" s="399" t="str">
        <f t="shared" si="803"/>
        <v>DC2DD51-DC</v>
      </c>
      <c r="AD3971" t="str">
        <f>Y3971&amp;"-"&amp;VLOOKUP(AC3971,'LICH THI'!C:AA,9,0)</f>
        <v>64DCDD3121-42471</v>
      </c>
      <c r="AE3971">
        <f t="shared" si="804"/>
        <v>1</v>
      </c>
    </row>
    <row r="3972" spans="1:31" x14ac:dyDescent="0.25">
      <c r="A3972" s="436" t="str">
        <f t="shared" si="794"/>
        <v>DC2DD51-DC-19</v>
      </c>
      <c r="B3972" s="436">
        <f>COUNTIF(AC$4:AC3972,AC3972)</f>
        <v>19</v>
      </c>
      <c r="C3972" s="436" t="str">
        <f t="shared" si="795"/>
        <v>DC2DD51-DC</v>
      </c>
      <c r="D3972" s="436">
        <f>VLOOKUP(C3972,'LICH THI'!C:AA,12,0)</f>
        <v>26</v>
      </c>
      <c r="E3972" s="436">
        <f>VLOOKUP(C3972,'LICH THI'!C:AA,13,0)</f>
        <v>26</v>
      </c>
      <c r="F3972" s="436">
        <f t="shared" si="805"/>
        <v>26</v>
      </c>
      <c r="G3972" s="436">
        <f>VLOOKUP(C3972,'LICH THI'!C:AA,14,0)</f>
        <v>1</v>
      </c>
      <c r="H3972" s="436">
        <f t="shared" si="796"/>
        <v>1</v>
      </c>
      <c r="I3972" s="436" t="str">
        <f t="shared" si="797"/>
        <v>Trịnh Duy Tuấn</v>
      </c>
      <c r="J3972" s="436"/>
      <c r="K3972" s="436">
        <f t="shared" si="798"/>
        <v>1</v>
      </c>
      <c r="L3972" s="436" t="str">
        <f t="shared" si="799"/>
        <v>DC2DD51-DC-1</v>
      </c>
      <c r="M3972" s="436">
        <f t="shared" si="800"/>
        <v>25</v>
      </c>
      <c r="N3972" s="437">
        <f t="shared" si="806"/>
        <v>21</v>
      </c>
      <c r="O3972" s="437"/>
      <c r="P3972" s="430" t="str">
        <f t="shared" si="801"/>
        <v/>
      </c>
      <c r="U3972" s="177">
        <v>12</v>
      </c>
      <c r="V3972" s="177" t="s">
        <v>3301</v>
      </c>
      <c r="W3972" s="177" t="s">
        <v>5427</v>
      </c>
      <c r="X3972" s="177" t="s">
        <v>2721</v>
      </c>
      <c r="Y3972" s="177" t="s">
        <v>5428</v>
      </c>
      <c r="Z3972" s="177" t="s">
        <v>7075</v>
      </c>
      <c r="AA3972" s="525" t="s">
        <v>5114</v>
      </c>
      <c r="AB3972" s="399" t="str">
        <f t="shared" si="802"/>
        <v>DC2DD51</v>
      </c>
      <c r="AC3972" s="399" t="str">
        <f t="shared" si="803"/>
        <v>DC2DD51-DC</v>
      </c>
      <c r="AD3972" t="str">
        <f>Y3972&amp;"-"&amp;VLOOKUP(AC3972,'LICH THI'!C:AA,9,0)</f>
        <v>64DCDD3059-42471</v>
      </c>
      <c r="AE3972">
        <f t="shared" si="804"/>
        <v>1</v>
      </c>
    </row>
    <row r="3973" spans="1:31" x14ac:dyDescent="0.25">
      <c r="A3973" s="436" t="str">
        <f t="shared" ref="A3973:A4036" si="807">C3973&amp;"-"&amp;B3973</f>
        <v>DC2DD51-DC-20</v>
      </c>
      <c r="B3973" s="436">
        <f>COUNTIF(AC$4:AC3973,AC3973)</f>
        <v>20</v>
      </c>
      <c r="C3973" s="436" t="str">
        <f t="shared" ref="C3973:C4036" si="808">_CT_MaHP1</f>
        <v>DC2DD51-DC</v>
      </c>
      <c r="D3973" s="436">
        <f>VLOOKUP(C3973,'LICH THI'!C:AA,12,0)</f>
        <v>26</v>
      </c>
      <c r="E3973" s="436">
        <f>VLOOKUP(C3973,'LICH THI'!C:AA,13,0)</f>
        <v>26</v>
      </c>
      <c r="F3973" s="436">
        <f t="shared" si="805"/>
        <v>26</v>
      </c>
      <c r="G3973" s="436">
        <f>VLOOKUP(C3973,'LICH THI'!C:AA,14,0)</f>
        <v>1</v>
      </c>
      <c r="H3973" s="436">
        <f t="shared" ref="H3973:H4036" si="809">IF(E3973=0,"",TRUNC((B3973+E3973-1)/E3973))</f>
        <v>1</v>
      </c>
      <c r="I3973" s="436" t="str">
        <f t="shared" ref="I3973:I4036" si="810">W3973&amp;" "&amp;X3973</f>
        <v>Dương Tất Thành</v>
      </c>
      <c r="J3973" s="436"/>
      <c r="K3973" s="436">
        <f t="shared" ref="K3973:K4036" si="811">IF(G3973=1,1,IF(H3973&lt;G3973,H3973+1,1))</f>
        <v>1</v>
      </c>
      <c r="L3973" s="436" t="str">
        <f t="shared" ref="L3973:L4036" si="812">C3973&amp;"-"&amp;K3973</f>
        <v>DC2DD51-DC-1</v>
      </c>
      <c r="M3973" s="436">
        <f t="shared" ref="M3973:M4036" si="813">IF(E3973=0,"",MOD(MID(C3973,6,2),E3973))</f>
        <v>25</v>
      </c>
      <c r="N3973" s="437">
        <f t="shared" si="806"/>
        <v>22</v>
      </c>
      <c r="O3973" s="437"/>
      <c r="P3973" s="430" t="str">
        <f t="shared" ref="P3973:P4036" si="814">IF(MOD(20*O3973,10)&lt;&gt;0,"SAI","")</f>
        <v/>
      </c>
      <c r="U3973" s="177">
        <v>22</v>
      </c>
      <c r="V3973" s="177" t="s">
        <v>3761</v>
      </c>
      <c r="W3973" s="177" t="s">
        <v>3762</v>
      </c>
      <c r="X3973" s="177" t="s">
        <v>2894</v>
      </c>
      <c r="Y3973" s="177" t="s">
        <v>3763</v>
      </c>
      <c r="Z3973" s="177" t="s">
        <v>7075</v>
      </c>
      <c r="AA3973" s="525" t="s">
        <v>3764</v>
      </c>
      <c r="AB3973" s="399" t="str">
        <f t="shared" ref="AB3973:AB4036" si="815">_CT_MaHP</f>
        <v>DC2DD51</v>
      </c>
      <c r="AC3973" s="399" t="str">
        <f t="shared" ref="AC3973:AC4036" si="816">_CT_MaHe</f>
        <v>DC2DD51-DC</v>
      </c>
      <c r="AD3973" t="str">
        <f>Y3973&amp;"-"&amp;VLOOKUP(AC3973,'LICH THI'!C:AA,9,0)</f>
        <v>64DCDD3151-42471</v>
      </c>
      <c r="AE3973">
        <f t="shared" ref="AE3973:AE4036" si="817">COUNTIF(AD3973,AD:AD)</f>
        <v>1</v>
      </c>
    </row>
    <row r="3974" spans="1:31" x14ac:dyDescent="0.25">
      <c r="A3974" s="436" t="str">
        <f t="shared" si="807"/>
        <v>DC2DD51-DC-21</v>
      </c>
      <c r="B3974" s="436">
        <f>COUNTIF(AC$4:AC3974,AC3974)</f>
        <v>21</v>
      </c>
      <c r="C3974" s="436" t="str">
        <f t="shared" si="808"/>
        <v>DC2DD51-DC</v>
      </c>
      <c r="D3974" s="436">
        <f>VLOOKUP(C3974,'LICH THI'!C:AA,12,0)</f>
        <v>26</v>
      </c>
      <c r="E3974" s="436">
        <f>VLOOKUP(C3974,'LICH THI'!C:AA,13,0)</f>
        <v>26</v>
      </c>
      <c r="F3974" s="436">
        <f t="shared" ref="F3974:F4037" si="818">IF(G3974="","",IF(G3974=H3974,D3974-(H3974-1)*E3974,E3974))</f>
        <v>26</v>
      </c>
      <c r="G3974" s="436">
        <f>VLOOKUP(C3974,'LICH THI'!C:AA,14,0)</f>
        <v>1</v>
      </c>
      <c r="H3974" s="436">
        <f t="shared" si="809"/>
        <v>1</v>
      </c>
      <c r="I3974" s="436" t="str">
        <f t="shared" si="810"/>
        <v>Hoàng Hồng Thế</v>
      </c>
      <c r="J3974" s="436"/>
      <c r="K3974" s="436">
        <f t="shared" si="811"/>
        <v>1</v>
      </c>
      <c r="L3974" s="436" t="str">
        <f t="shared" si="812"/>
        <v>DC2DD51-DC-1</v>
      </c>
      <c r="M3974" s="436">
        <f t="shared" si="813"/>
        <v>25</v>
      </c>
      <c r="N3974" s="437">
        <f t="shared" ref="N3974:N4037" si="819">IF(F3974=0,"",(K3974-1)*$N$2+1+MOD(B3974-M3974,F3974))</f>
        <v>23</v>
      </c>
      <c r="O3974" s="437"/>
      <c r="P3974" s="430" t="str">
        <f t="shared" si="814"/>
        <v/>
      </c>
      <c r="U3974" s="177">
        <v>9</v>
      </c>
      <c r="V3974" s="177" t="s">
        <v>3301</v>
      </c>
      <c r="W3974" s="177" t="s">
        <v>5415</v>
      </c>
      <c r="X3974" s="177" t="s">
        <v>5416</v>
      </c>
      <c r="Y3974" s="177" t="s">
        <v>5417</v>
      </c>
      <c r="Z3974" s="177" t="s">
        <v>7075</v>
      </c>
      <c r="AA3974" s="525" t="s">
        <v>4855</v>
      </c>
      <c r="AB3974" s="399" t="str">
        <f t="shared" si="815"/>
        <v>DC2DD51</v>
      </c>
      <c r="AC3974" s="399" t="str">
        <f t="shared" si="816"/>
        <v>DC2DD51-DC</v>
      </c>
      <c r="AD3974" t="str">
        <f>Y3974&amp;"-"&amp;VLOOKUP(AC3974,'LICH THI'!C:AA,9,0)</f>
        <v>64DCDD3028-42471</v>
      </c>
      <c r="AE3974">
        <f t="shared" si="817"/>
        <v>1</v>
      </c>
    </row>
    <row r="3975" spans="1:31" x14ac:dyDescent="0.25">
      <c r="A3975" s="436" t="str">
        <f t="shared" si="807"/>
        <v>DC2DD51-DC-22</v>
      </c>
      <c r="B3975" s="436">
        <f>COUNTIF(AC$4:AC3975,AC3975)</f>
        <v>22</v>
      </c>
      <c r="C3975" s="436" t="str">
        <f t="shared" si="808"/>
        <v>DC2DD51-DC</v>
      </c>
      <c r="D3975" s="436">
        <f>VLOOKUP(C3975,'LICH THI'!C:AA,12,0)</f>
        <v>26</v>
      </c>
      <c r="E3975" s="436">
        <f>VLOOKUP(C3975,'LICH THI'!C:AA,13,0)</f>
        <v>26</v>
      </c>
      <c r="F3975" s="436">
        <f t="shared" si="818"/>
        <v>26</v>
      </c>
      <c r="G3975" s="436">
        <f>VLOOKUP(C3975,'LICH THI'!C:AA,14,0)</f>
        <v>1</v>
      </c>
      <c r="H3975" s="436">
        <f t="shared" si="809"/>
        <v>1</v>
      </c>
      <c r="I3975" s="436" t="str">
        <f t="shared" si="810"/>
        <v>Vũ Ngọc Thịnh</v>
      </c>
      <c r="J3975" s="436"/>
      <c r="K3975" s="436">
        <f t="shared" si="811"/>
        <v>1</v>
      </c>
      <c r="L3975" s="436" t="str">
        <f t="shared" si="812"/>
        <v>DC2DD51-DC-1</v>
      </c>
      <c r="M3975" s="436">
        <f t="shared" si="813"/>
        <v>25</v>
      </c>
      <c r="N3975" s="437">
        <f t="shared" si="819"/>
        <v>24</v>
      </c>
      <c r="O3975" s="437"/>
      <c r="P3975" s="430" t="str">
        <f t="shared" si="814"/>
        <v/>
      </c>
      <c r="U3975" s="177">
        <v>1</v>
      </c>
      <c r="V3975" s="177" t="s">
        <v>4208</v>
      </c>
      <c r="W3975" s="177" t="s">
        <v>4113</v>
      </c>
      <c r="X3975" s="177" t="s">
        <v>4578</v>
      </c>
      <c r="Y3975" s="177" t="s">
        <v>6329</v>
      </c>
      <c r="Z3975" s="177" t="s">
        <v>7075</v>
      </c>
      <c r="AA3975" s="525" t="s">
        <v>6330</v>
      </c>
      <c r="AB3975" s="399" t="str">
        <f t="shared" si="815"/>
        <v>DC2DD51</v>
      </c>
      <c r="AC3975" s="399" t="str">
        <f t="shared" si="816"/>
        <v>DC2DD51-DC</v>
      </c>
      <c r="AD3975" t="str">
        <f>Y3975&amp;"-"&amp;VLOOKUP(AC3975,'LICH THI'!C:AA,9,0)</f>
        <v>63DCDD3029-42471</v>
      </c>
      <c r="AE3975">
        <f t="shared" si="817"/>
        <v>1</v>
      </c>
    </row>
    <row r="3976" spans="1:31" x14ac:dyDescent="0.25">
      <c r="A3976" s="436" t="str">
        <f t="shared" si="807"/>
        <v>DC2DD51-DC-23</v>
      </c>
      <c r="B3976" s="436">
        <f>COUNTIF(AC$4:AC3976,AC3976)</f>
        <v>23</v>
      </c>
      <c r="C3976" s="436" t="str">
        <f t="shared" si="808"/>
        <v>DC2DD51-DC</v>
      </c>
      <c r="D3976" s="436">
        <f>VLOOKUP(C3976,'LICH THI'!C:AA,12,0)</f>
        <v>26</v>
      </c>
      <c r="E3976" s="436">
        <f>VLOOKUP(C3976,'LICH THI'!C:AA,13,0)</f>
        <v>26</v>
      </c>
      <c r="F3976" s="436">
        <f t="shared" si="818"/>
        <v>26</v>
      </c>
      <c r="G3976" s="436">
        <f>VLOOKUP(C3976,'LICH THI'!C:AA,14,0)</f>
        <v>1</v>
      </c>
      <c r="H3976" s="436">
        <f t="shared" si="809"/>
        <v>1</v>
      </c>
      <c r="I3976" s="436" t="str">
        <f t="shared" si="810"/>
        <v>Nguyễn Thị Thu</v>
      </c>
      <c r="J3976" s="436"/>
      <c r="K3976" s="436">
        <f t="shared" si="811"/>
        <v>1</v>
      </c>
      <c r="L3976" s="436" t="str">
        <f t="shared" si="812"/>
        <v>DC2DD51-DC-1</v>
      </c>
      <c r="M3976" s="436">
        <f t="shared" si="813"/>
        <v>25</v>
      </c>
      <c r="N3976" s="437">
        <f t="shared" si="819"/>
        <v>25</v>
      </c>
      <c r="O3976" s="437"/>
      <c r="P3976" s="430" t="str">
        <f t="shared" si="814"/>
        <v/>
      </c>
      <c r="U3976" s="177">
        <v>23</v>
      </c>
      <c r="V3976" s="177" t="s">
        <v>3761</v>
      </c>
      <c r="W3976" s="177" t="s">
        <v>2619</v>
      </c>
      <c r="X3976" s="177" t="s">
        <v>2623</v>
      </c>
      <c r="Y3976" s="177" t="s">
        <v>6984</v>
      </c>
      <c r="Z3976" s="177" t="s">
        <v>7075</v>
      </c>
      <c r="AA3976" s="525" t="s">
        <v>2889</v>
      </c>
      <c r="AB3976" s="399" t="str">
        <f t="shared" si="815"/>
        <v>DC2DD51</v>
      </c>
      <c r="AC3976" s="399" t="str">
        <f t="shared" si="816"/>
        <v>DC2DD51-DC</v>
      </c>
      <c r="AD3976" t="str">
        <f>Y3976&amp;"-"&amp;VLOOKUP(AC3976,'LICH THI'!C:AA,9,0)</f>
        <v>64DCDD3104-42471</v>
      </c>
      <c r="AE3976">
        <f t="shared" si="817"/>
        <v>1</v>
      </c>
    </row>
    <row r="3977" spans="1:31" x14ac:dyDescent="0.25">
      <c r="A3977" s="436" t="str">
        <f t="shared" si="807"/>
        <v>DC2DD51-DC-24</v>
      </c>
      <c r="B3977" s="436">
        <f>COUNTIF(AC$4:AC3977,AC3977)</f>
        <v>24</v>
      </c>
      <c r="C3977" s="436" t="str">
        <f t="shared" si="808"/>
        <v>DC2DD51-DC</v>
      </c>
      <c r="D3977" s="436">
        <f>VLOOKUP(C3977,'LICH THI'!C:AA,12,0)</f>
        <v>26</v>
      </c>
      <c r="E3977" s="436">
        <f>VLOOKUP(C3977,'LICH THI'!C:AA,13,0)</f>
        <v>26</v>
      </c>
      <c r="F3977" s="436">
        <f t="shared" si="818"/>
        <v>26</v>
      </c>
      <c r="G3977" s="436">
        <f>VLOOKUP(C3977,'LICH THI'!C:AA,14,0)</f>
        <v>1</v>
      </c>
      <c r="H3977" s="436">
        <f t="shared" si="809"/>
        <v>1</v>
      </c>
      <c r="I3977" s="436" t="str">
        <f t="shared" si="810"/>
        <v>Trần Thị Thúy</v>
      </c>
      <c r="J3977" s="436"/>
      <c r="K3977" s="436">
        <f t="shared" si="811"/>
        <v>1</v>
      </c>
      <c r="L3977" s="436" t="str">
        <f t="shared" si="812"/>
        <v>DC2DD51-DC-1</v>
      </c>
      <c r="M3977" s="436">
        <f t="shared" si="813"/>
        <v>25</v>
      </c>
      <c r="N3977" s="437">
        <f t="shared" si="819"/>
        <v>26</v>
      </c>
      <c r="O3977" s="437"/>
      <c r="P3977" s="430" t="str">
        <f t="shared" si="814"/>
        <v/>
      </c>
      <c r="U3977" s="177">
        <v>10</v>
      </c>
      <c r="V3977" s="177" t="s">
        <v>3301</v>
      </c>
      <c r="W3977" s="177" t="s">
        <v>2716</v>
      </c>
      <c r="X3977" s="177" t="s">
        <v>2631</v>
      </c>
      <c r="Y3977" s="177" t="s">
        <v>6979</v>
      </c>
      <c r="Z3977" s="177" t="s">
        <v>7075</v>
      </c>
      <c r="AA3977" s="525" t="s">
        <v>2786</v>
      </c>
      <c r="AB3977" s="399" t="str">
        <f t="shared" si="815"/>
        <v>DC2DD51</v>
      </c>
      <c r="AC3977" s="399" t="str">
        <f t="shared" si="816"/>
        <v>DC2DD51-DC</v>
      </c>
      <c r="AD3977" t="str">
        <f>Y3977&amp;"-"&amp;VLOOKUP(AC3977,'LICH THI'!C:AA,9,0)</f>
        <v>64DCDD3061-42471</v>
      </c>
      <c r="AE3977">
        <f t="shared" si="817"/>
        <v>1</v>
      </c>
    </row>
    <row r="3978" spans="1:31" x14ac:dyDescent="0.25">
      <c r="A3978" s="436" t="str">
        <f t="shared" si="807"/>
        <v>DC2DD51-DC-25</v>
      </c>
      <c r="B3978" s="436">
        <f>COUNTIF(AC$4:AC3978,AC3978)</f>
        <v>25</v>
      </c>
      <c r="C3978" s="436" t="str">
        <f t="shared" si="808"/>
        <v>DC2DD51-DC</v>
      </c>
      <c r="D3978" s="436">
        <f>VLOOKUP(C3978,'LICH THI'!C:AA,12,0)</f>
        <v>26</v>
      </c>
      <c r="E3978" s="436">
        <f>VLOOKUP(C3978,'LICH THI'!C:AA,13,0)</f>
        <v>26</v>
      </c>
      <c r="F3978" s="436">
        <f t="shared" si="818"/>
        <v>26</v>
      </c>
      <c r="G3978" s="436">
        <f>VLOOKUP(C3978,'LICH THI'!C:AA,14,0)</f>
        <v>1</v>
      </c>
      <c r="H3978" s="436">
        <f t="shared" si="809"/>
        <v>1</v>
      </c>
      <c r="I3978" s="436" t="str">
        <f t="shared" si="810"/>
        <v>Đỗ Quang Vọng</v>
      </c>
      <c r="J3978" s="436"/>
      <c r="K3978" s="436">
        <f t="shared" si="811"/>
        <v>1</v>
      </c>
      <c r="L3978" s="436" t="str">
        <f t="shared" si="812"/>
        <v>DC2DD51-DC-1</v>
      </c>
      <c r="M3978" s="436">
        <f t="shared" si="813"/>
        <v>25</v>
      </c>
      <c r="N3978" s="437">
        <f t="shared" si="819"/>
        <v>1</v>
      </c>
      <c r="O3978" s="437"/>
      <c r="P3978" s="430" t="str">
        <f t="shared" si="814"/>
        <v/>
      </c>
      <c r="U3978" s="177">
        <v>25</v>
      </c>
      <c r="V3978" s="177" t="s">
        <v>3761</v>
      </c>
      <c r="W3978" s="177" t="s">
        <v>7078</v>
      </c>
      <c r="X3978" s="177" t="s">
        <v>7079</v>
      </c>
      <c r="Y3978" s="177" t="s">
        <v>7080</v>
      </c>
      <c r="Z3978" s="177" t="s">
        <v>7075</v>
      </c>
      <c r="AA3978" s="525" t="s">
        <v>4651</v>
      </c>
      <c r="AB3978" s="399" t="str">
        <f t="shared" si="815"/>
        <v>DC2DD51</v>
      </c>
      <c r="AC3978" s="399" t="str">
        <f t="shared" si="816"/>
        <v>DC2DD51-DC</v>
      </c>
      <c r="AD3978" t="str">
        <f>Y3978&amp;"-"&amp;VLOOKUP(AC3978,'LICH THI'!C:AA,9,0)</f>
        <v>64DCDD3177-42471</v>
      </c>
      <c r="AE3978">
        <f t="shared" si="817"/>
        <v>1</v>
      </c>
    </row>
    <row r="3979" spans="1:31" x14ac:dyDescent="0.25">
      <c r="A3979" s="436" t="str">
        <f t="shared" si="807"/>
        <v>DC2DD51-DC-26</v>
      </c>
      <c r="B3979" s="436">
        <f>COUNTIF(AC$4:AC3979,AC3979)</f>
        <v>26</v>
      </c>
      <c r="C3979" s="436" t="str">
        <f t="shared" si="808"/>
        <v>DC2DD51-DC</v>
      </c>
      <c r="D3979" s="436">
        <f>VLOOKUP(C3979,'LICH THI'!C:AA,12,0)</f>
        <v>26</v>
      </c>
      <c r="E3979" s="436">
        <f>VLOOKUP(C3979,'LICH THI'!C:AA,13,0)</f>
        <v>26</v>
      </c>
      <c r="F3979" s="436">
        <f t="shared" si="818"/>
        <v>26</v>
      </c>
      <c r="G3979" s="436">
        <f>VLOOKUP(C3979,'LICH THI'!C:AA,14,0)</f>
        <v>1</v>
      </c>
      <c r="H3979" s="436">
        <f t="shared" si="809"/>
        <v>1</v>
      </c>
      <c r="I3979" s="436" t="str">
        <f t="shared" si="810"/>
        <v>Lưu Văn Vũ</v>
      </c>
      <c r="J3979" s="436"/>
      <c r="K3979" s="436">
        <f t="shared" si="811"/>
        <v>1</v>
      </c>
      <c r="L3979" s="436" t="str">
        <f t="shared" si="812"/>
        <v>DC2DD51-DC-1</v>
      </c>
      <c r="M3979" s="436">
        <f t="shared" si="813"/>
        <v>25</v>
      </c>
      <c r="N3979" s="437">
        <f t="shared" si="819"/>
        <v>2</v>
      </c>
      <c r="O3979" s="437"/>
      <c r="P3979" s="430" t="str">
        <f t="shared" si="814"/>
        <v/>
      </c>
      <c r="U3979" s="177">
        <v>26</v>
      </c>
      <c r="V3979" s="177" t="s">
        <v>3761</v>
      </c>
      <c r="W3979" s="177" t="s">
        <v>3167</v>
      </c>
      <c r="X3979" s="177" t="s">
        <v>3011</v>
      </c>
      <c r="Y3979" s="177" t="s">
        <v>5449</v>
      </c>
      <c r="Z3979" s="177" t="s">
        <v>7075</v>
      </c>
      <c r="AA3979" s="525" t="s">
        <v>3926</v>
      </c>
      <c r="AB3979" s="399" t="str">
        <f t="shared" si="815"/>
        <v>DC2DD51</v>
      </c>
      <c r="AC3979" s="399" t="str">
        <f t="shared" si="816"/>
        <v>DC2DD51-DC</v>
      </c>
      <c r="AD3979" t="str">
        <f>Y3979&amp;"-"&amp;VLOOKUP(AC3979,'LICH THI'!C:AA,9,0)</f>
        <v>64DCDD3148-42471</v>
      </c>
      <c r="AE3979">
        <f t="shared" si="817"/>
        <v>1</v>
      </c>
    </row>
    <row r="3980" spans="1:31" x14ac:dyDescent="0.25">
      <c r="A3980" s="436" t="str">
        <f t="shared" si="807"/>
        <v>DC2DD52-DC-1</v>
      </c>
      <c r="B3980" s="436">
        <f>COUNTIF(AC$4:AC3980,AC3980)</f>
        <v>1</v>
      </c>
      <c r="C3980" s="436" t="str">
        <f t="shared" si="808"/>
        <v>DC2DD52-DC</v>
      </c>
      <c r="D3980" s="436">
        <f>VLOOKUP(C3980,'LICH THI'!C:AA,12,0)</f>
        <v>30</v>
      </c>
      <c r="E3980" s="436">
        <f>VLOOKUP(C3980,'LICH THI'!C:AA,13,0)</f>
        <v>30</v>
      </c>
      <c r="F3980" s="436">
        <f t="shared" si="818"/>
        <v>30</v>
      </c>
      <c r="G3980" s="436">
        <f>VLOOKUP(C3980,'LICH THI'!C:AA,14,0)</f>
        <v>1</v>
      </c>
      <c r="H3980" s="436">
        <f t="shared" si="809"/>
        <v>1</v>
      </c>
      <c r="I3980" s="436" t="str">
        <f t="shared" si="810"/>
        <v>Nguyễn Văn Cảnh</v>
      </c>
      <c r="J3980" s="436"/>
      <c r="K3980" s="436">
        <f t="shared" si="811"/>
        <v>1</v>
      </c>
      <c r="L3980" s="436" t="str">
        <f t="shared" si="812"/>
        <v>DC2DD52-DC-1</v>
      </c>
      <c r="M3980" s="436">
        <f t="shared" si="813"/>
        <v>22</v>
      </c>
      <c r="N3980" s="437">
        <f t="shared" si="819"/>
        <v>10</v>
      </c>
      <c r="O3980" s="437"/>
      <c r="P3980" s="430" t="str">
        <f t="shared" si="814"/>
        <v/>
      </c>
      <c r="U3980" s="177">
        <v>4</v>
      </c>
      <c r="V3980" s="177" t="s">
        <v>3301</v>
      </c>
      <c r="W3980" s="177" t="s">
        <v>2741</v>
      </c>
      <c r="X3980" s="177" t="s">
        <v>3327</v>
      </c>
      <c r="Y3980" s="177" t="s">
        <v>3966</v>
      </c>
      <c r="Z3980" s="177" t="s">
        <v>6968</v>
      </c>
      <c r="AA3980" s="525" t="s">
        <v>3967</v>
      </c>
      <c r="AB3980" s="399" t="str">
        <f t="shared" si="815"/>
        <v>DC2DD52</v>
      </c>
      <c r="AC3980" s="399" t="str">
        <f t="shared" si="816"/>
        <v>DC2DD52-DC</v>
      </c>
      <c r="AD3980" t="str">
        <f>Y3980&amp;"-"&amp;VLOOKUP(AC3980,'LICH THI'!C:AA,9,0)</f>
        <v>64DCDD3014-42479</v>
      </c>
      <c r="AE3980">
        <f t="shared" si="817"/>
        <v>1</v>
      </c>
    </row>
    <row r="3981" spans="1:31" x14ac:dyDescent="0.25">
      <c r="A3981" s="436" t="str">
        <f t="shared" si="807"/>
        <v>DC2DD52-DC-2</v>
      </c>
      <c r="B3981" s="436">
        <f>COUNTIF(AC$4:AC3981,AC3981)</f>
        <v>2</v>
      </c>
      <c r="C3981" s="436" t="str">
        <f t="shared" si="808"/>
        <v>DC2DD52-DC</v>
      </c>
      <c r="D3981" s="436">
        <f>VLOOKUP(C3981,'LICH THI'!C:AA,12,0)</f>
        <v>30</v>
      </c>
      <c r="E3981" s="436">
        <f>VLOOKUP(C3981,'LICH THI'!C:AA,13,0)</f>
        <v>30</v>
      </c>
      <c r="F3981" s="436">
        <f t="shared" si="818"/>
        <v>30</v>
      </c>
      <c r="G3981" s="436">
        <f>VLOOKUP(C3981,'LICH THI'!C:AA,14,0)</f>
        <v>1</v>
      </c>
      <c r="H3981" s="436">
        <f t="shared" si="809"/>
        <v>1</v>
      </c>
      <c r="I3981" s="436" t="str">
        <f t="shared" si="810"/>
        <v>Đặng Văn Chứ</v>
      </c>
      <c r="J3981" s="436"/>
      <c r="K3981" s="436">
        <f t="shared" si="811"/>
        <v>1</v>
      </c>
      <c r="L3981" s="436" t="str">
        <f t="shared" si="812"/>
        <v>DC2DD52-DC-1</v>
      </c>
      <c r="M3981" s="436">
        <f t="shared" si="813"/>
        <v>22</v>
      </c>
      <c r="N3981" s="437">
        <f t="shared" si="819"/>
        <v>11</v>
      </c>
      <c r="O3981" s="437"/>
      <c r="P3981" s="430" t="str">
        <f t="shared" si="814"/>
        <v/>
      </c>
      <c r="U3981" s="177">
        <v>5</v>
      </c>
      <c r="V3981" s="177" t="s">
        <v>3301</v>
      </c>
      <c r="W3981" s="177" t="s">
        <v>2772</v>
      </c>
      <c r="X3981" s="177" t="s">
        <v>6969</v>
      </c>
      <c r="Y3981" s="177" t="s">
        <v>6970</v>
      </c>
      <c r="Z3981" s="177" t="s">
        <v>6968</v>
      </c>
      <c r="AA3981" s="525" t="s">
        <v>6971</v>
      </c>
      <c r="AB3981" s="399" t="str">
        <f t="shared" si="815"/>
        <v>DC2DD52</v>
      </c>
      <c r="AC3981" s="399" t="str">
        <f t="shared" si="816"/>
        <v>DC2DD52-DC</v>
      </c>
      <c r="AD3981" t="str">
        <f>Y3981&amp;"-"&amp;VLOOKUP(AC3981,'LICH THI'!C:AA,9,0)</f>
        <v>64DCDD3013-42479</v>
      </c>
      <c r="AE3981">
        <f t="shared" si="817"/>
        <v>1</v>
      </c>
    </row>
    <row r="3982" spans="1:31" x14ac:dyDescent="0.25">
      <c r="A3982" s="436" t="str">
        <f t="shared" si="807"/>
        <v>DC2DD52-DC-3</v>
      </c>
      <c r="B3982" s="436">
        <f>COUNTIF(AC$4:AC3982,AC3982)</f>
        <v>3</v>
      </c>
      <c r="C3982" s="436" t="str">
        <f t="shared" si="808"/>
        <v>DC2DD52-DC</v>
      </c>
      <c r="D3982" s="436">
        <f>VLOOKUP(C3982,'LICH THI'!C:AA,12,0)</f>
        <v>30</v>
      </c>
      <c r="E3982" s="436">
        <f>VLOOKUP(C3982,'LICH THI'!C:AA,13,0)</f>
        <v>30</v>
      </c>
      <c r="F3982" s="436">
        <f t="shared" si="818"/>
        <v>30</v>
      </c>
      <c r="G3982" s="436">
        <f>VLOOKUP(C3982,'LICH THI'!C:AA,14,0)</f>
        <v>1</v>
      </c>
      <c r="H3982" s="436">
        <f t="shared" si="809"/>
        <v>1</v>
      </c>
      <c r="I3982" s="436" t="str">
        <f t="shared" si="810"/>
        <v>Đinh Quang Doanh</v>
      </c>
      <c r="J3982" s="436"/>
      <c r="K3982" s="436">
        <f t="shared" si="811"/>
        <v>1</v>
      </c>
      <c r="L3982" s="436" t="str">
        <f t="shared" si="812"/>
        <v>DC2DD52-DC-1</v>
      </c>
      <c r="M3982" s="436">
        <f t="shared" si="813"/>
        <v>22</v>
      </c>
      <c r="N3982" s="437">
        <f t="shared" si="819"/>
        <v>12</v>
      </c>
      <c r="O3982" s="437"/>
      <c r="P3982" s="430" t="str">
        <f t="shared" si="814"/>
        <v/>
      </c>
      <c r="U3982" s="177">
        <v>18</v>
      </c>
      <c r="V3982" s="177" t="s">
        <v>3761</v>
      </c>
      <c r="W3982" s="177" t="s">
        <v>5277</v>
      </c>
      <c r="X3982" s="177" t="s">
        <v>6980</v>
      </c>
      <c r="Y3982" s="177" t="s">
        <v>6981</v>
      </c>
      <c r="Z3982" s="177" t="s">
        <v>6968</v>
      </c>
      <c r="AA3982" s="525" t="s">
        <v>5078</v>
      </c>
      <c r="AB3982" s="399" t="str">
        <f t="shared" si="815"/>
        <v>DC2DD52</v>
      </c>
      <c r="AC3982" s="399" t="str">
        <f t="shared" si="816"/>
        <v>DC2DD52-DC</v>
      </c>
      <c r="AD3982" t="str">
        <f>Y3982&amp;"-"&amp;VLOOKUP(AC3982,'LICH THI'!C:AA,9,0)</f>
        <v>64DCDD3134-42479</v>
      </c>
      <c r="AE3982">
        <f t="shared" si="817"/>
        <v>1</v>
      </c>
    </row>
    <row r="3983" spans="1:31" x14ac:dyDescent="0.25">
      <c r="A3983" s="436" t="str">
        <f t="shared" si="807"/>
        <v>DC2DD52-DC-4</v>
      </c>
      <c r="B3983" s="436">
        <f>COUNTIF(AC$4:AC3983,AC3983)</f>
        <v>4</v>
      </c>
      <c r="C3983" s="436" t="str">
        <f t="shared" si="808"/>
        <v>DC2DD52-DC</v>
      </c>
      <c r="D3983" s="436">
        <f>VLOOKUP(C3983,'LICH THI'!C:AA,12,0)</f>
        <v>30</v>
      </c>
      <c r="E3983" s="436">
        <f>VLOOKUP(C3983,'LICH THI'!C:AA,13,0)</f>
        <v>30</v>
      </c>
      <c r="F3983" s="436">
        <f t="shared" si="818"/>
        <v>30</v>
      </c>
      <c r="G3983" s="436">
        <f>VLOOKUP(C3983,'LICH THI'!C:AA,14,0)</f>
        <v>1</v>
      </c>
      <c r="H3983" s="436">
        <f t="shared" si="809"/>
        <v>1</v>
      </c>
      <c r="I3983" s="436" t="str">
        <f t="shared" si="810"/>
        <v>Trang Công Du</v>
      </c>
      <c r="J3983" s="436"/>
      <c r="K3983" s="436">
        <f t="shared" si="811"/>
        <v>1</v>
      </c>
      <c r="L3983" s="436" t="str">
        <f t="shared" si="812"/>
        <v>DC2DD52-DC-1</v>
      </c>
      <c r="M3983" s="436">
        <f t="shared" si="813"/>
        <v>22</v>
      </c>
      <c r="N3983" s="437">
        <f t="shared" si="819"/>
        <v>13</v>
      </c>
      <c r="O3983" s="437"/>
      <c r="P3983" s="430" t="str">
        <f t="shared" si="814"/>
        <v/>
      </c>
      <c r="U3983" s="177">
        <v>6</v>
      </c>
      <c r="V3983" s="177" t="s">
        <v>3301</v>
      </c>
      <c r="W3983" s="177" t="s">
        <v>5403</v>
      </c>
      <c r="X3983" s="177" t="s">
        <v>5404</v>
      </c>
      <c r="Y3983" s="177" t="s">
        <v>5405</v>
      </c>
      <c r="Z3983" s="177" t="s">
        <v>6968</v>
      </c>
      <c r="AA3983" s="525" t="s">
        <v>3091</v>
      </c>
      <c r="AB3983" s="399" t="str">
        <f t="shared" si="815"/>
        <v>DC2DD52</v>
      </c>
      <c r="AC3983" s="399" t="str">
        <f t="shared" si="816"/>
        <v>DC2DD52-DC</v>
      </c>
      <c r="AD3983" t="str">
        <f>Y3983&amp;"-"&amp;VLOOKUP(AC3983,'LICH THI'!C:AA,9,0)</f>
        <v>64DCDD3043-42479</v>
      </c>
      <c r="AE3983">
        <f t="shared" si="817"/>
        <v>1</v>
      </c>
    </row>
    <row r="3984" spans="1:31" x14ac:dyDescent="0.25">
      <c r="A3984" s="436" t="str">
        <f t="shared" si="807"/>
        <v>DC2DD52-DC-5</v>
      </c>
      <c r="B3984" s="436">
        <f>COUNTIF(AC$4:AC3984,AC3984)</f>
        <v>5</v>
      </c>
      <c r="C3984" s="436" t="str">
        <f t="shared" si="808"/>
        <v>DC2DD52-DC</v>
      </c>
      <c r="D3984" s="436">
        <f>VLOOKUP(C3984,'LICH THI'!C:AA,12,0)</f>
        <v>30</v>
      </c>
      <c r="E3984" s="436">
        <f>VLOOKUP(C3984,'LICH THI'!C:AA,13,0)</f>
        <v>30</v>
      </c>
      <c r="F3984" s="436">
        <f t="shared" si="818"/>
        <v>30</v>
      </c>
      <c r="G3984" s="436">
        <f>VLOOKUP(C3984,'LICH THI'!C:AA,14,0)</f>
        <v>1</v>
      </c>
      <c r="H3984" s="436">
        <f t="shared" si="809"/>
        <v>1</v>
      </c>
      <c r="I3984" s="436" t="str">
        <f t="shared" si="810"/>
        <v>Trần Anh Dũng</v>
      </c>
      <c r="J3984" s="436"/>
      <c r="K3984" s="436">
        <f t="shared" si="811"/>
        <v>1</v>
      </c>
      <c r="L3984" s="436" t="str">
        <f t="shared" si="812"/>
        <v>DC2DD52-DC-1</v>
      </c>
      <c r="M3984" s="436">
        <f t="shared" si="813"/>
        <v>22</v>
      </c>
      <c r="N3984" s="437">
        <f t="shared" si="819"/>
        <v>14</v>
      </c>
      <c r="O3984" s="437"/>
      <c r="P3984" s="430" t="str">
        <f t="shared" si="814"/>
        <v/>
      </c>
      <c r="U3984" s="177">
        <v>19</v>
      </c>
      <c r="V3984" s="177" t="s">
        <v>3761</v>
      </c>
      <c r="W3984" s="177" t="s">
        <v>3271</v>
      </c>
      <c r="X3984" s="177" t="s">
        <v>2827</v>
      </c>
      <c r="Y3984" s="177" t="s">
        <v>6982</v>
      </c>
      <c r="Z3984" s="177" t="s">
        <v>6968</v>
      </c>
      <c r="AA3984" s="525" t="s">
        <v>3002</v>
      </c>
      <c r="AB3984" s="399" t="str">
        <f t="shared" si="815"/>
        <v>DC2DD52</v>
      </c>
      <c r="AC3984" s="399" t="str">
        <f t="shared" si="816"/>
        <v>DC2DD52-DC</v>
      </c>
      <c r="AD3984" t="str">
        <f>Y3984&amp;"-"&amp;VLOOKUP(AC3984,'LICH THI'!C:AA,9,0)</f>
        <v>64DCDD3156-42479</v>
      </c>
      <c r="AE3984">
        <f t="shared" si="817"/>
        <v>1</v>
      </c>
    </row>
    <row r="3985" spans="1:31" x14ac:dyDescent="0.25">
      <c r="A3985" s="436" t="str">
        <f t="shared" si="807"/>
        <v>DC2DD52-DC-6</v>
      </c>
      <c r="B3985" s="436">
        <f>COUNTIF(AC$4:AC3985,AC3985)</f>
        <v>6</v>
      </c>
      <c r="C3985" s="436" t="str">
        <f t="shared" si="808"/>
        <v>DC2DD52-DC</v>
      </c>
      <c r="D3985" s="436">
        <f>VLOOKUP(C3985,'LICH THI'!C:AA,12,0)</f>
        <v>30</v>
      </c>
      <c r="E3985" s="436">
        <f>VLOOKUP(C3985,'LICH THI'!C:AA,13,0)</f>
        <v>30</v>
      </c>
      <c r="F3985" s="436">
        <f t="shared" si="818"/>
        <v>30</v>
      </c>
      <c r="G3985" s="436">
        <f>VLOOKUP(C3985,'LICH THI'!C:AA,14,0)</f>
        <v>1</v>
      </c>
      <c r="H3985" s="436">
        <f t="shared" si="809"/>
        <v>1</v>
      </c>
      <c r="I3985" s="436" t="str">
        <f t="shared" si="810"/>
        <v>Nguyễn Văn Duy</v>
      </c>
      <c r="J3985" s="436"/>
      <c r="K3985" s="436">
        <f t="shared" si="811"/>
        <v>1</v>
      </c>
      <c r="L3985" s="436" t="str">
        <f t="shared" si="812"/>
        <v>DC2DD52-DC-1</v>
      </c>
      <c r="M3985" s="436">
        <f t="shared" si="813"/>
        <v>22</v>
      </c>
      <c r="N3985" s="437">
        <f t="shared" si="819"/>
        <v>15</v>
      </c>
      <c r="O3985" s="437"/>
      <c r="P3985" s="430" t="str">
        <f t="shared" si="814"/>
        <v/>
      </c>
      <c r="U3985" s="177">
        <v>7</v>
      </c>
      <c r="V3985" s="177" t="s">
        <v>3301</v>
      </c>
      <c r="W3985" s="177" t="s">
        <v>2741</v>
      </c>
      <c r="X3985" s="177" t="s">
        <v>2742</v>
      </c>
      <c r="Y3985" s="177" t="s">
        <v>6972</v>
      </c>
      <c r="Z3985" s="177" t="s">
        <v>6968</v>
      </c>
      <c r="AA3985" s="525" t="s">
        <v>6973</v>
      </c>
      <c r="AB3985" s="399" t="str">
        <f t="shared" si="815"/>
        <v>DC2DD52</v>
      </c>
      <c r="AC3985" s="399" t="str">
        <f t="shared" si="816"/>
        <v>DC2DD52-DC</v>
      </c>
      <c r="AD3985" t="str">
        <f>Y3985&amp;"-"&amp;VLOOKUP(AC3985,'LICH THI'!C:AA,9,0)</f>
        <v>64DCDD3012-42479</v>
      </c>
      <c r="AE3985">
        <f t="shared" si="817"/>
        <v>1</v>
      </c>
    </row>
    <row r="3986" spans="1:31" x14ac:dyDescent="0.25">
      <c r="A3986" s="436" t="str">
        <f t="shared" si="807"/>
        <v>DC2DD52-DC-7</v>
      </c>
      <c r="B3986" s="436">
        <f>COUNTIF(AC$4:AC3986,AC3986)</f>
        <v>7</v>
      </c>
      <c r="C3986" s="436" t="str">
        <f t="shared" si="808"/>
        <v>DC2DD52-DC</v>
      </c>
      <c r="D3986" s="436">
        <f>VLOOKUP(C3986,'LICH THI'!C:AA,12,0)</f>
        <v>30</v>
      </c>
      <c r="E3986" s="436">
        <f>VLOOKUP(C3986,'LICH THI'!C:AA,13,0)</f>
        <v>30</v>
      </c>
      <c r="F3986" s="436">
        <f t="shared" si="818"/>
        <v>30</v>
      </c>
      <c r="G3986" s="436">
        <f>VLOOKUP(C3986,'LICH THI'!C:AA,14,0)</f>
        <v>1</v>
      </c>
      <c r="H3986" s="436">
        <f t="shared" si="809"/>
        <v>1</v>
      </c>
      <c r="I3986" s="436" t="str">
        <f t="shared" si="810"/>
        <v>Phạm Thành Đạt</v>
      </c>
      <c r="J3986" s="436"/>
      <c r="K3986" s="436">
        <f t="shared" si="811"/>
        <v>1</v>
      </c>
      <c r="L3986" s="436" t="str">
        <f t="shared" si="812"/>
        <v>DC2DD52-DC-1</v>
      </c>
      <c r="M3986" s="436">
        <f t="shared" si="813"/>
        <v>22</v>
      </c>
      <c r="N3986" s="437">
        <f t="shared" si="819"/>
        <v>16</v>
      </c>
      <c r="O3986" s="437"/>
      <c r="P3986" s="430" t="str">
        <f t="shared" si="814"/>
        <v/>
      </c>
      <c r="U3986" s="177">
        <v>20</v>
      </c>
      <c r="V3986" s="177" t="s">
        <v>3761</v>
      </c>
      <c r="W3986" s="177" t="s">
        <v>3235</v>
      </c>
      <c r="X3986" s="177" t="s">
        <v>2746</v>
      </c>
      <c r="Y3986" s="177" t="s">
        <v>5432</v>
      </c>
      <c r="Z3986" s="177" t="s">
        <v>6968</v>
      </c>
      <c r="AA3986" s="525" t="s">
        <v>4409</v>
      </c>
      <c r="AB3986" s="399" t="str">
        <f t="shared" si="815"/>
        <v>DC2DD52</v>
      </c>
      <c r="AC3986" s="399" t="str">
        <f t="shared" si="816"/>
        <v>DC2DD52-DC</v>
      </c>
      <c r="AD3986" t="str">
        <f>Y3986&amp;"-"&amp;VLOOKUP(AC3986,'LICH THI'!C:AA,9,0)</f>
        <v>64DCDD3119-42479</v>
      </c>
      <c r="AE3986">
        <f t="shared" si="817"/>
        <v>1</v>
      </c>
    </row>
    <row r="3987" spans="1:31" x14ac:dyDescent="0.25">
      <c r="A3987" s="436" t="str">
        <f t="shared" si="807"/>
        <v>DC2DD52-DC-8</v>
      </c>
      <c r="B3987" s="436">
        <f>COUNTIF(AC$4:AC3987,AC3987)</f>
        <v>8</v>
      </c>
      <c r="C3987" s="436" t="str">
        <f t="shared" si="808"/>
        <v>DC2DD52-DC</v>
      </c>
      <c r="D3987" s="436">
        <f>VLOOKUP(C3987,'LICH THI'!C:AA,12,0)</f>
        <v>30</v>
      </c>
      <c r="E3987" s="436">
        <f>VLOOKUP(C3987,'LICH THI'!C:AA,13,0)</f>
        <v>30</v>
      </c>
      <c r="F3987" s="436">
        <f t="shared" si="818"/>
        <v>30</v>
      </c>
      <c r="G3987" s="436">
        <f>VLOOKUP(C3987,'LICH THI'!C:AA,14,0)</f>
        <v>1</v>
      </c>
      <c r="H3987" s="436">
        <f t="shared" si="809"/>
        <v>1</v>
      </c>
      <c r="I3987" s="436" t="str">
        <f t="shared" si="810"/>
        <v>Vũ Tiến Đạt</v>
      </c>
      <c r="J3987" s="436"/>
      <c r="K3987" s="436">
        <f t="shared" si="811"/>
        <v>1</v>
      </c>
      <c r="L3987" s="436" t="str">
        <f t="shared" si="812"/>
        <v>DC2DD52-DC-1</v>
      </c>
      <c r="M3987" s="436">
        <f t="shared" si="813"/>
        <v>22</v>
      </c>
      <c r="N3987" s="437">
        <f t="shared" si="819"/>
        <v>17</v>
      </c>
      <c r="O3987" s="437"/>
      <c r="P3987" s="430" t="str">
        <f t="shared" si="814"/>
        <v/>
      </c>
      <c r="U3987" s="177">
        <v>8</v>
      </c>
      <c r="V3987" s="177" t="s">
        <v>3301</v>
      </c>
      <c r="W3987" s="177" t="s">
        <v>2975</v>
      </c>
      <c r="X3987" s="177" t="s">
        <v>2746</v>
      </c>
      <c r="Y3987" s="177" t="s">
        <v>6974</v>
      </c>
      <c r="Z3987" s="177" t="s">
        <v>6968</v>
      </c>
      <c r="AA3987" s="525" t="s">
        <v>4409</v>
      </c>
      <c r="AB3987" s="399" t="str">
        <f t="shared" si="815"/>
        <v>DC2DD52</v>
      </c>
      <c r="AC3987" s="399" t="str">
        <f t="shared" si="816"/>
        <v>DC2DD52-DC</v>
      </c>
      <c r="AD3987" t="str">
        <f>Y3987&amp;"-"&amp;VLOOKUP(AC3987,'LICH THI'!C:AA,9,0)</f>
        <v>64DCDD3167-42479</v>
      </c>
      <c r="AE3987">
        <f t="shared" si="817"/>
        <v>1</v>
      </c>
    </row>
    <row r="3988" spans="1:31" x14ac:dyDescent="0.25">
      <c r="A3988" s="436" t="str">
        <f t="shared" si="807"/>
        <v>DC2DD52-DC-9</v>
      </c>
      <c r="B3988" s="436">
        <f>COUNTIF(AC$4:AC3988,AC3988)</f>
        <v>9</v>
      </c>
      <c r="C3988" s="436" t="str">
        <f t="shared" si="808"/>
        <v>DC2DD52-DC</v>
      </c>
      <c r="D3988" s="436">
        <f>VLOOKUP(C3988,'LICH THI'!C:AA,12,0)</f>
        <v>30</v>
      </c>
      <c r="E3988" s="436">
        <f>VLOOKUP(C3988,'LICH THI'!C:AA,13,0)</f>
        <v>30</v>
      </c>
      <c r="F3988" s="436">
        <f t="shared" si="818"/>
        <v>30</v>
      </c>
      <c r="G3988" s="436">
        <f>VLOOKUP(C3988,'LICH THI'!C:AA,14,0)</f>
        <v>1</v>
      </c>
      <c r="H3988" s="436">
        <f t="shared" si="809"/>
        <v>1</v>
      </c>
      <c r="I3988" s="436" t="str">
        <f t="shared" si="810"/>
        <v>Nguyễn Bá Đương</v>
      </c>
      <c r="J3988" s="436"/>
      <c r="K3988" s="436">
        <f t="shared" si="811"/>
        <v>1</v>
      </c>
      <c r="L3988" s="436" t="str">
        <f t="shared" si="812"/>
        <v>DC2DD52-DC-1</v>
      </c>
      <c r="M3988" s="436">
        <f t="shared" si="813"/>
        <v>22</v>
      </c>
      <c r="N3988" s="437">
        <f t="shared" si="819"/>
        <v>18</v>
      </c>
      <c r="O3988" s="437"/>
      <c r="P3988" s="430" t="str">
        <f t="shared" si="814"/>
        <v/>
      </c>
      <c r="U3988" s="177">
        <v>21</v>
      </c>
      <c r="V3988" s="177" t="s">
        <v>3761</v>
      </c>
      <c r="W3988" s="177" t="s">
        <v>4789</v>
      </c>
      <c r="X3988" s="177" t="s">
        <v>4687</v>
      </c>
      <c r="Y3988" s="177" t="s">
        <v>5436</v>
      </c>
      <c r="Z3988" s="177" t="s">
        <v>6968</v>
      </c>
      <c r="AA3988" s="525" t="s">
        <v>5437</v>
      </c>
      <c r="AB3988" s="399" t="str">
        <f t="shared" si="815"/>
        <v>DC2DD52</v>
      </c>
      <c r="AC3988" s="399" t="str">
        <f t="shared" si="816"/>
        <v>DC2DD52-DC</v>
      </c>
      <c r="AD3988" t="str">
        <f>Y3988&amp;"-"&amp;VLOOKUP(AC3988,'LICH THI'!C:AA,9,0)</f>
        <v>64DCDD3174-42479</v>
      </c>
      <c r="AE3988">
        <f t="shared" si="817"/>
        <v>1</v>
      </c>
    </row>
    <row r="3989" spans="1:31" x14ac:dyDescent="0.25">
      <c r="A3989" s="436" t="str">
        <f t="shared" si="807"/>
        <v>DC2DD52-DC-10</v>
      </c>
      <c r="B3989" s="436">
        <f>COUNTIF(AC$4:AC3989,AC3989)</f>
        <v>10</v>
      </c>
      <c r="C3989" s="436" t="str">
        <f t="shared" si="808"/>
        <v>DC2DD52-DC</v>
      </c>
      <c r="D3989" s="436">
        <f>VLOOKUP(C3989,'LICH THI'!C:AA,12,0)</f>
        <v>30</v>
      </c>
      <c r="E3989" s="436">
        <f>VLOOKUP(C3989,'LICH THI'!C:AA,13,0)</f>
        <v>30</v>
      </c>
      <c r="F3989" s="436">
        <f t="shared" si="818"/>
        <v>30</v>
      </c>
      <c r="G3989" s="436">
        <f>VLOOKUP(C3989,'LICH THI'!C:AA,14,0)</f>
        <v>1</v>
      </c>
      <c r="H3989" s="436">
        <f t="shared" si="809"/>
        <v>1</v>
      </c>
      <c r="I3989" s="436" t="str">
        <f t="shared" si="810"/>
        <v>Nguyễn Sơn Hà</v>
      </c>
      <c r="J3989" s="436"/>
      <c r="K3989" s="436">
        <f t="shared" si="811"/>
        <v>1</v>
      </c>
      <c r="L3989" s="436" t="str">
        <f t="shared" si="812"/>
        <v>DC2DD52-DC-1</v>
      </c>
      <c r="M3989" s="436">
        <f t="shared" si="813"/>
        <v>22</v>
      </c>
      <c r="N3989" s="437">
        <f t="shared" si="819"/>
        <v>19</v>
      </c>
      <c r="O3989" s="437"/>
      <c r="P3989" s="430" t="str">
        <f t="shared" si="814"/>
        <v/>
      </c>
      <c r="U3989" s="177">
        <v>22</v>
      </c>
      <c r="V3989" s="177" t="s">
        <v>3761</v>
      </c>
      <c r="W3989" s="177" t="s">
        <v>3085</v>
      </c>
      <c r="X3989" s="177" t="s">
        <v>3163</v>
      </c>
      <c r="Y3989" s="177" t="s">
        <v>6983</v>
      </c>
      <c r="Z3989" s="177" t="s">
        <v>6968</v>
      </c>
      <c r="AA3989" s="525" t="s">
        <v>5737</v>
      </c>
      <c r="AB3989" s="399" t="str">
        <f t="shared" si="815"/>
        <v>DC2DD52</v>
      </c>
      <c r="AC3989" s="399" t="str">
        <f t="shared" si="816"/>
        <v>DC2DD52-DC</v>
      </c>
      <c r="AD3989" t="str">
        <f>Y3989&amp;"-"&amp;VLOOKUP(AC3989,'LICH THI'!C:AA,9,0)</f>
        <v>64DCDD3144-42479</v>
      </c>
      <c r="AE3989">
        <f t="shared" si="817"/>
        <v>1</v>
      </c>
    </row>
    <row r="3990" spans="1:31" x14ac:dyDescent="0.25">
      <c r="A3990" s="436" t="str">
        <f t="shared" si="807"/>
        <v>DC2DD52-DC-11</v>
      </c>
      <c r="B3990" s="436">
        <f>COUNTIF(AC$4:AC3990,AC3990)</f>
        <v>11</v>
      </c>
      <c r="C3990" s="436" t="str">
        <f t="shared" si="808"/>
        <v>DC2DD52-DC</v>
      </c>
      <c r="D3990" s="436">
        <f>VLOOKUP(C3990,'LICH THI'!C:AA,12,0)</f>
        <v>30</v>
      </c>
      <c r="E3990" s="436">
        <f>VLOOKUP(C3990,'LICH THI'!C:AA,13,0)</f>
        <v>30</v>
      </c>
      <c r="F3990" s="436">
        <f t="shared" si="818"/>
        <v>30</v>
      </c>
      <c r="G3990" s="436">
        <f>VLOOKUP(C3990,'LICH THI'!C:AA,14,0)</f>
        <v>1</v>
      </c>
      <c r="H3990" s="436">
        <f t="shared" si="809"/>
        <v>1</v>
      </c>
      <c r="I3990" s="436" t="str">
        <f t="shared" si="810"/>
        <v>Nguyễn Văn Hải</v>
      </c>
      <c r="J3990" s="436"/>
      <c r="K3990" s="436">
        <f t="shared" si="811"/>
        <v>1</v>
      </c>
      <c r="L3990" s="436" t="str">
        <f t="shared" si="812"/>
        <v>DC2DD52-DC-1</v>
      </c>
      <c r="M3990" s="436">
        <f t="shared" si="813"/>
        <v>22</v>
      </c>
      <c r="N3990" s="437">
        <f t="shared" si="819"/>
        <v>20</v>
      </c>
      <c r="O3990" s="437"/>
      <c r="P3990" s="430" t="str">
        <f t="shared" si="814"/>
        <v/>
      </c>
      <c r="U3990" s="177">
        <v>1</v>
      </c>
      <c r="V3990" s="177" t="s">
        <v>4208</v>
      </c>
      <c r="W3990" s="177" t="s">
        <v>2741</v>
      </c>
      <c r="X3990" s="177" t="s">
        <v>2908</v>
      </c>
      <c r="Y3990" s="177" t="s">
        <v>6967</v>
      </c>
      <c r="Z3990" s="177" t="s">
        <v>6968</v>
      </c>
      <c r="AA3990" s="525" t="s">
        <v>3234</v>
      </c>
      <c r="AB3990" s="399" t="str">
        <f t="shared" si="815"/>
        <v>DC2DD52</v>
      </c>
      <c r="AC3990" s="399" t="str">
        <f t="shared" si="816"/>
        <v>DC2DD52-DC</v>
      </c>
      <c r="AD3990" t="str">
        <f>Y3990&amp;"-"&amp;VLOOKUP(AC3990,'LICH THI'!C:AA,9,0)</f>
        <v>63DCDD3008-42479</v>
      </c>
      <c r="AE3990">
        <f t="shared" si="817"/>
        <v>1</v>
      </c>
    </row>
    <row r="3991" spans="1:31" x14ac:dyDescent="0.25">
      <c r="A3991" s="436" t="str">
        <f t="shared" si="807"/>
        <v>DC2DD52-DC-12</v>
      </c>
      <c r="B3991" s="436">
        <f>COUNTIF(AC$4:AC3991,AC3991)</f>
        <v>12</v>
      </c>
      <c r="C3991" s="436" t="str">
        <f t="shared" si="808"/>
        <v>DC2DD52-DC</v>
      </c>
      <c r="D3991" s="436">
        <f>VLOOKUP(C3991,'LICH THI'!C:AA,12,0)</f>
        <v>30</v>
      </c>
      <c r="E3991" s="436">
        <f>VLOOKUP(C3991,'LICH THI'!C:AA,13,0)</f>
        <v>30</v>
      </c>
      <c r="F3991" s="436">
        <f t="shared" si="818"/>
        <v>30</v>
      </c>
      <c r="G3991" s="436">
        <f>VLOOKUP(C3991,'LICH THI'!C:AA,14,0)</f>
        <v>1</v>
      </c>
      <c r="H3991" s="436">
        <f t="shared" si="809"/>
        <v>1</v>
      </c>
      <c r="I3991" s="436" t="str">
        <f t="shared" si="810"/>
        <v>Nguyễn Tiến Hoàn</v>
      </c>
      <c r="J3991" s="436"/>
      <c r="K3991" s="436">
        <f t="shared" si="811"/>
        <v>1</v>
      </c>
      <c r="L3991" s="436" t="str">
        <f t="shared" si="812"/>
        <v>DC2DD52-DC-1</v>
      </c>
      <c r="M3991" s="436">
        <f t="shared" si="813"/>
        <v>22</v>
      </c>
      <c r="N3991" s="437">
        <f t="shared" si="819"/>
        <v>21</v>
      </c>
      <c r="O3991" s="437"/>
      <c r="P3991" s="430" t="str">
        <f t="shared" si="814"/>
        <v/>
      </c>
      <c r="U3991" s="177">
        <v>23</v>
      </c>
      <c r="V3991" s="177" t="s">
        <v>3761</v>
      </c>
      <c r="W3991" s="177" t="s">
        <v>2880</v>
      </c>
      <c r="X3991" s="177" t="s">
        <v>3790</v>
      </c>
      <c r="Y3991" s="177" t="s">
        <v>5493</v>
      </c>
      <c r="Z3991" s="177" t="s">
        <v>6968</v>
      </c>
      <c r="AA3991" s="525" t="s">
        <v>5494</v>
      </c>
      <c r="AB3991" s="399" t="str">
        <f t="shared" si="815"/>
        <v>DC2DD52</v>
      </c>
      <c r="AC3991" s="399" t="str">
        <f t="shared" si="816"/>
        <v>DC2DD52-DC</v>
      </c>
      <c r="AD3991" t="str">
        <f>Y3991&amp;"-"&amp;VLOOKUP(AC3991,'LICH THI'!C:AA,9,0)</f>
        <v>64DCDD3112-42479</v>
      </c>
      <c r="AE3991">
        <f t="shared" si="817"/>
        <v>1</v>
      </c>
    </row>
    <row r="3992" spans="1:31" x14ac:dyDescent="0.25">
      <c r="A3992" s="436" t="str">
        <f t="shared" si="807"/>
        <v>DC2DD52-DC-13</v>
      </c>
      <c r="B3992" s="436">
        <f>COUNTIF(AC$4:AC3992,AC3992)</f>
        <v>13</v>
      </c>
      <c r="C3992" s="436" t="str">
        <f t="shared" si="808"/>
        <v>DC2DD52-DC</v>
      </c>
      <c r="D3992" s="436">
        <f>VLOOKUP(C3992,'LICH THI'!C:AA,12,0)</f>
        <v>30</v>
      </c>
      <c r="E3992" s="436">
        <f>VLOOKUP(C3992,'LICH THI'!C:AA,13,0)</f>
        <v>30</v>
      </c>
      <c r="F3992" s="436">
        <f t="shared" si="818"/>
        <v>30</v>
      </c>
      <c r="G3992" s="436">
        <f>VLOOKUP(C3992,'LICH THI'!C:AA,14,0)</f>
        <v>1</v>
      </c>
      <c r="H3992" s="436">
        <f t="shared" si="809"/>
        <v>1</v>
      </c>
      <c r="I3992" s="436" t="str">
        <f t="shared" si="810"/>
        <v>Đinh Duy Hoàng</v>
      </c>
      <c r="J3992" s="436"/>
      <c r="K3992" s="436">
        <f t="shared" si="811"/>
        <v>1</v>
      </c>
      <c r="L3992" s="436" t="str">
        <f t="shared" si="812"/>
        <v>DC2DD52-DC-1</v>
      </c>
      <c r="M3992" s="436">
        <f t="shared" si="813"/>
        <v>22</v>
      </c>
      <c r="N3992" s="437">
        <f t="shared" si="819"/>
        <v>22</v>
      </c>
      <c r="O3992" s="437"/>
      <c r="P3992" s="430" t="str">
        <f t="shared" si="814"/>
        <v/>
      </c>
      <c r="U3992" s="177">
        <v>24</v>
      </c>
      <c r="V3992" s="177" t="s">
        <v>3761</v>
      </c>
      <c r="W3992" s="177" t="s">
        <v>5495</v>
      </c>
      <c r="X3992" s="177" t="s">
        <v>2834</v>
      </c>
      <c r="Y3992" s="177" t="s">
        <v>5496</v>
      </c>
      <c r="Z3992" s="177" t="s">
        <v>6968</v>
      </c>
      <c r="AA3992" s="525" t="s">
        <v>4626</v>
      </c>
      <c r="AB3992" s="399" t="str">
        <f t="shared" si="815"/>
        <v>DC2DD52</v>
      </c>
      <c r="AC3992" s="399" t="str">
        <f t="shared" si="816"/>
        <v>DC2DD52-DC</v>
      </c>
      <c r="AD3992" t="str">
        <f>Y3992&amp;"-"&amp;VLOOKUP(AC3992,'LICH THI'!C:AA,9,0)</f>
        <v>64DCDD3168-42479</v>
      </c>
      <c r="AE3992">
        <f t="shared" si="817"/>
        <v>1</v>
      </c>
    </row>
    <row r="3993" spans="1:31" x14ac:dyDescent="0.25">
      <c r="A3993" s="436" t="str">
        <f t="shared" si="807"/>
        <v>DC2DD52-DC-14</v>
      </c>
      <c r="B3993" s="436">
        <f>COUNTIF(AC$4:AC3993,AC3993)</f>
        <v>14</v>
      </c>
      <c r="C3993" s="436" t="str">
        <f t="shared" si="808"/>
        <v>DC2DD52-DC</v>
      </c>
      <c r="D3993" s="436">
        <f>VLOOKUP(C3993,'LICH THI'!C:AA,12,0)</f>
        <v>30</v>
      </c>
      <c r="E3993" s="436">
        <f>VLOOKUP(C3993,'LICH THI'!C:AA,13,0)</f>
        <v>30</v>
      </c>
      <c r="F3993" s="436">
        <f t="shared" si="818"/>
        <v>30</v>
      </c>
      <c r="G3993" s="436">
        <f>VLOOKUP(C3993,'LICH THI'!C:AA,14,0)</f>
        <v>1</v>
      </c>
      <c r="H3993" s="436">
        <f t="shared" si="809"/>
        <v>1</v>
      </c>
      <c r="I3993" s="436" t="str">
        <f t="shared" si="810"/>
        <v>Mai Hoàng</v>
      </c>
      <c r="J3993" s="436"/>
      <c r="K3993" s="436">
        <f t="shared" si="811"/>
        <v>1</v>
      </c>
      <c r="L3993" s="436" t="str">
        <f t="shared" si="812"/>
        <v>DC2DD52-DC-1</v>
      </c>
      <c r="M3993" s="436">
        <f t="shared" si="813"/>
        <v>22</v>
      </c>
      <c r="N3993" s="437">
        <f t="shared" si="819"/>
        <v>23</v>
      </c>
      <c r="O3993" s="437"/>
      <c r="P3993" s="430" t="str">
        <f t="shared" si="814"/>
        <v/>
      </c>
      <c r="U3993" s="177">
        <v>2</v>
      </c>
      <c r="V3993" s="177" t="s">
        <v>4208</v>
      </c>
      <c r="W3993" s="177" t="s">
        <v>3130</v>
      </c>
      <c r="X3993" s="177" t="s">
        <v>2834</v>
      </c>
      <c r="Y3993" s="177" t="s">
        <v>5815</v>
      </c>
      <c r="Z3993" s="177" t="s">
        <v>6968</v>
      </c>
      <c r="AA3993" s="525" t="s">
        <v>5814</v>
      </c>
      <c r="AB3993" s="399" t="str">
        <f t="shared" si="815"/>
        <v>DC2DD52</v>
      </c>
      <c r="AC3993" s="399" t="str">
        <f t="shared" si="816"/>
        <v>DC2DD52-DC</v>
      </c>
      <c r="AD3993" t="str">
        <f>Y3993&amp;"-"&amp;VLOOKUP(AC3993,'LICH THI'!C:AA,9,0)</f>
        <v>63DCDD3133-42479</v>
      </c>
      <c r="AE3993">
        <f t="shared" si="817"/>
        <v>1</v>
      </c>
    </row>
    <row r="3994" spans="1:31" x14ac:dyDescent="0.25">
      <c r="A3994" s="436" t="str">
        <f t="shared" si="807"/>
        <v>DC2DD52-DC-15</v>
      </c>
      <c r="B3994" s="436">
        <f>COUNTIF(AC$4:AC3994,AC3994)</f>
        <v>15</v>
      </c>
      <c r="C3994" s="436" t="str">
        <f t="shared" si="808"/>
        <v>DC2DD52-DC</v>
      </c>
      <c r="D3994" s="436">
        <f>VLOOKUP(C3994,'LICH THI'!C:AA,12,0)</f>
        <v>30</v>
      </c>
      <c r="E3994" s="436">
        <f>VLOOKUP(C3994,'LICH THI'!C:AA,13,0)</f>
        <v>30</v>
      </c>
      <c r="F3994" s="436">
        <f t="shared" si="818"/>
        <v>30</v>
      </c>
      <c r="G3994" s="436">
        <f>VLOOKUP(C3994,'LICH THI'!C:AA,14,0)</f>
        <v>1</v>
      </c>
      <c r="H3994" s="436">
        <f t="shared" si="809"/>
        <v>1</v>
      </c>
      <c r="I3994" s="436" t="str">
        <f t="shared" si="810"/>
        <v>Nguyễn Mạnh Huân</v>
      </c>
      <c r="J3994" s="436"/>
      <c r="K3994" s="436">
        <f t="shared" si="811"/>
        <v>1</v>
      </c>
      <c r="L3994" s="436" t="str">
        <f t="shared" si="812"/>
        <v>DC2DD52-DC-1</v>
      </c>
      <c r="M3994" s="436">
        <f t="shared" si="813"/>
        <v>22</v>
      </c>
      <c r="N3994" s="437">
        <f t="shared" si="819"/>
        <v>24</v>
      </c>
      <c r="O3994" s="437"/>
      <c r="P3994" s="430" t="str">
        <f t="shared" si="814"/>
        <v/>
      </c>
      <c r="U3994" s="177">
        <v>9</v>
      </c>
      <c r="V3994" s="177" t="s">
        <v>3301</v>
      </c>
      <c r="W3994" s="177" t="s">
        <v>2734</v>
      </c>
      <c r="X3994" s="177" t="s">
        <v>3968</v>
      </c>
      <c r="Y3994" s="177" t="s">
        <v>6975</v>
      </c>
      <c r="Z3994" s="177" t="s">
        <v>6968</v>
      </c>
      <c r="AA3994" s="525" t="s">
        <v>6976</v>
      </c>
      <c r="AB3994" s="399" t="str">
        <f t="shared" si="815"/>
        <v>DC2DD52</v>
      </c>
      <c r="AC3994" s="399" t="str">
        <f t="shared" si="816"/>
        <v>DC2DD52-DC</v>
      </c>
      <c r="AD3994" t="str">
        <f>Y3994&amp;"-"&amp;VLOOKUP(AC3994,'LICH THI'!C:AA,9,0)</f>
        <v>64DCDD3034-42479</v>
      </c>
      <c r="AE3994">
        <f t="shared" si="817"/>
        <v>1</v>
      </c>
    </row>
    <row r="3995" spans="1:31" x14ac:dyDescent="0.25">
      <c r="A3995" s="436" t="str">
        <f t="shared" si="807"/>
        <v>DC2DD52-DC-16</v>
      </c>
      <c r="B3995" s="436">
        <f>COUNTIF(AC$4:AC3995,AC3995)</f>
        <v>16</v>
      </c>
      <c r="C3995" s="436" t="str">
        <f t="shared" si="808"/>
        <v>DC2DD52-DC</v>
      </c>
      <c r="D3995" s="436">
        <f>VLOOKUP(C3995,'LICH THI'!C:AA,12,0)</f>
        <v>30</v>
      </c>
      <c r="E3995" s="436">
        <f>VLOOKUP(C3995,'LICH THI'!C:AA,13,0)</f>
        <v>30</v>
      </c>
      <c r="F3995" s="436">
        <f t="shared" si="818"/>
        <v>30</v>
      </c>
      <c r="G3995" s="436">
        <f>VLOOKUP(C3995,'LICH THI'!C:AA,14,0)</f>
        <v>1</v>
      </c>
      <c r="H3995" s="436">
        <f t="shared" si="809"/>
        <v>1</v>
      </c>
      <c r="I3995" s="436" t="str">
        <f t="shared" si="810"/>
        <v>Nguyễn Quang Huân</v>
      </c>
      <c r="J3995" s="436"/>
      <c r="K3995" s="436">
        <f t="shared" si="811"/>
        <v>1</v>
      </c>
      <c r="L3995" s="436" t="str">
        <f t="shared" si="812"/>
        <v>DC2DD52-DC-1</v>
      </c>
      <c r="M3995" s="436">
        <f t="shared" si="813"/>
        <v>22</v>
      </c>
      <c r="N3995" s="437">
        <f t="shared" si="819"/>
        <v>25</v>
      </c>
      <c r="O3995" s="437"/>
      <c r="P3995" s="430" t="str">
        <f t="shared" si="814"/>
        <v/>
      </c>
      <c r="U3995" s="177">
        <v>10</v>
      </c>
      <c r="V3995" s="177" t="s">
        <v>3301</v>
      </c>
      <c r="W3995" s="177" t="s">
        <v>3032</v>
      </c>
      <c r="X3995" s="177" t="s">
        <v>3968</v>
      </c>
      <c r="Y3995" s="177" t="s">
        <v>3969</v>
      </c>
      <c r="Z3995" s="177" t="s">
        <v>6968</v>
      </c>
      <c r="AA3995" s="525" t="s">
        <v>2886</v>
      </c>
      <c r="AB3995" s="399" t="str">
        <f t="shared" si="815"/>
        <v>DC2DD52</v>
      </c>
      <c r="AC3995" s="399" t="str">
        <f t="shared" si="816"/>
        <v>DC2DD52-DC</v>
      </c>
      <c r="AD3995" t="str">
        <f>Y3995&amp;"-"&amp;VLOOKUP(AC3995,'LICH THI'!C:AA,9,0)</f>
        <v>64DCDD3022-42479</v>
      </c>
      <c r="AE3995">
        <f t="shared" si="817"/>
        <v>1</v>
      </c>
    </row>
    <row r="3996" spans="1:31" x14ac:dyDescent="0.25">
      <c r="A3996" s="436" t="str">
        <f t="shared" si="807"/>
        <v>DC2DD52-DC-17</v>
      </c>
      <c r="B3996" s="436">
        <f>COUNTIF(AC$4:AC3996,AC3996)</f>
        <v>17</v>
      </c>
      <c r="C3996" s="436" t="str">
        <f t="shared" si="808"/>
        <v>DC2DD52-DC</v>
      </c>
      <c r="D3996" s="436">
        <f>VLOOKUP(C3996,'LICH THI'!C:AA,12,0)</f>
        <v>30</v>
      </c>
      <c r="E3996" s="436">
        <f>VLOOKUP(C3996,'LICH THI'!C:AA,13,0)</f>
        <v>30</v>
      </c>
      <c r="F3996" s="436">
        <f t="shared" si="818"/>
        <v>30</v>
      </c>
      <c r="G3996" s="436">
        <f>VLOOKUP(C3996,'LICH THI'!C:AA,14,0)</f>
        <v>1</v>
      </c>
      <c r="H3996" s="436">
        <f t="shared" si="809"/>
        <v>1</v>
      </c>
      <c r="I3996" s="436" t="str">
        <f t="shared" si="810"/>
        <v>Dương Xuân Huấn</v>
      </c>
      <c r="J3996" s="436"/>
      <c r="K3996" s="436">
        <f t="shared" si="811"/>
        <v>1</v>
      </c>
      <c r="L3996" s="436" t="str">
        <f t="shared" si="812"/>
        <v>DC2DD52-DC-1</v>
      </c>
      <c r="M3996" s="436">
        <f t="shared" si="813"/>
        <v>22</v>
      </c>
      <c r="N3996" s="437">
        <f t="shared" si="819"/>
        <v>26</v>
      </c>
      <c r="O3996" s="437"/>
      <c r="P3996" s="430" t="str">
        <f t="shared" si="814"/>
        <v/>
      </c>
      <c r="U3996" s="177">
        <v>11</v>
      </c>
      <c r="V3996" s="177" t="s">
        <v>3301</v>
      </c>
      <c r="W3996" s="177" t="s">
        <v>2907</v>
      </c>
      <c r="X3996" s="177" t="s">
        <v>6102</v>
      </c>
      <c r="Y3996" s="177" t="s">
        <v>6977</v>
      </c>
      <c r="Z3996" s="177" t="s">
        <v>6968</v>
      </c>
      <c r="AA3996" s="525" t="s">
        <v>6978</v>
      </c>
      <c r="AB3996" s="399" t="str">
        <f t="shared" si="815"/>
        <v>DC2DD52</v>
      </c>
      <c r="AC3996" s="399" t="str">
        <f t="shared" si="816"/>
        <v>DC2DD52-DC</v>
      </c>
      <c r="AD3996" t="str">
        <f>Y3996&amp;"-"&amp;VLOOKUP(AC3996,'LICH THI'!C:AA,9,0)</f>
        <v>64DCDD3024-42479</v>
      </c>
      <c r="AE3996">
        <f t="shared" si="817"/>
        <v>1</v>
      </c>
    </row>
    <row r="3997" spans="1:31" x14ac:dyDescent="0.25">
      <c r="A3997" s="436" t="str">
        <f t="shared" si="807"/>
        <v>DC2DD52-DC-18</v>
      </c>
      <c r="B3997" s="436">
        <f>COUNTIF(AC$4:AC3997,AC3997)</f>
        <v>18</v>
      </c>
      <c r="C3997" s="436" t="str">
        <f t="shared" si="808"/>
        <v>DC2DD52-DC</v>
      </c>
      <c r="D3997" s="436">
        <f>VLOOKUP(C3997,'LICH THI'!C:AA,12,0)</f>
        <v>30</v>
      </c>
      <c r="E3997" s="436">
        <f>VLOOKUP(C3997,'LICH THI'!C:AA,13,0)</f>
        <v>30</v>
      </c>
      <c r="F3997" s="436">
        <f t="shared" si="818"/>
        <v>30</v>
      </c>
      <c r="G3997" s="436">
        <f>VLOOKUP(C3997,'LICH THI'!C:AA,14,0)</f>
        <v>1</v>
      </c>
      <c r="H3997" s="436">
        <f t="shared" si="809"/>
        <v>1</v>
      </c>
      <c r="I3997" s="436" t="str">
        <f t="shared" si="810"/>
        <v>Lê Trọng Hùng</v>
      </c>
      <c r="J3997" s="436"/>
      <c r="K3997" s="436">
        <f t="shared" si="811"/>
        <v>1</v>
      </c>
      <c r="L3997" s="436" t="str">
        <f t="shared" si="812"/>
        <v>DC2DD52-DC-1</v>
      </c>
      <c r="M3997" s="436">
        <f t="shared" si="813"/>
        <v>22</v>
      </c>
      <c r="N3997" s="437">
        <f t="shared" si="819"/>
        <v>27</v>
      </c>
      <c r="O3997" s="437"/>
      <c r="P3997" s="430" t="str">
        <f t="shared" si="814"/>
        <v/>
      </c>
      <c r="U3997" s="177">
        <v>25</v>
      </c>
      <c r="V3997" s="177" t="s">
        <v>3761</v>
      </c>
      <c r="W3997" s="177" t="s">
        <v>5187</v>
      </c>
      <c r="X3997" s="177" t="s">
        <v>2801</v>
      </c>
      <c r="Y3997" s="177" t="s">
        <v>5440</v>
      </c>
      <c r="Z3997" s="177" t="s">
        <v>6968</v>
      </c>
      <c r="AA3997" s="525" t="s">
        <v>5441</v>
      </c>
      <c r="AB3997" s="399" t="str">
        <f t="shared" si="815"/>
        <v>DC2DD52</v>
      </c>
      <c r="AC3997" s="399" t="str">
        <f t="shared" si="816"/>
        <v>DC2DD52-DC</v>
      </c>
      <c r="AD3997" t="str">
        <f>Y3997&amp;"-"&amp;VLOOKUP(AC3997,'LICH THI'!C:AA,9,0)</f>
        <v>64DCDD3128-42479</v>
      </c>
      <c r="AE3997">
        <f t="shared" si="817"/>
        <v>1</v>
      </c>
    </row>
    <row r="3998" spans="1:31" x14ac:dyDescent="0.25">
      <c r="A3998" s="436" t="str">
        <f t="shared" si="807"/>
        <v>DC2DD52-DC-19</v>
      </c>
      <c r="B3998" s="436">
        <f>COUNTIF(AC$4:AC3998,AC3998)</f>
        <v>19</v>
      </c>
      <c r="C3998" s="436" t="str">
        <f t="shared" si="808"/>
        <v>DC2DD52-DC</v>
      </c>
      <c r="D3998" s="436">
        <f>VLOOKUP(C3998,'LICH THI'!C:AA,12,0)</f>
        <v>30</v>
      </c>
      <c r="E3998" s="436">
        <f>VLOOKUP(C3998,'LICH THI'!C:AA,13,0)</f>
        <v>30</v>
      </c>
      <c r="F3998" s="436">
        <f t="shared" si="818"/>
        <v>30</v>
      </c>
      <c r="G3998" s="436">
        <f>VLOOKUP(C3998,'LICH THI'!C:AA,14,0)</f>
        <v>1</v>
      </c>
      <c r="H3998" s="436">
        <f t="shared" si="809"/>
        <v>1</v>
      </c>
      <c r="I3998" s="436" t="str">
        <f t="shared" si="810"/>
        <v>Trương Trọng Hùng</v>
      </c>
      <c r="J3998" s="436"/>
      <c r="K3998" s="436">
        <f t="shared" si="811"/>
        <v>1</v>
      </c>
      <c r="L3998" s="436" t="str">
        <f t="shared" si="812"/>
        <v>DC2DD52-DC-1</v>
      </c>
      <c r="M3998" s="436">
        <f t="shared" si="813"/>
        <v>22</v>
      </c>
      <c r="N3998" s="437">
        <f t="shared" si="819"/>
        <v>28</v>
      </c>
      <c r="O3998" s="437"/>
      <c r="P3998" s="430" t="str">
        <f t="shared" si="814"/>
        <v/>
      </c>
      <c r="U3998" s="177">
        <v>12</v>
      </c>
      <c r="V3998" s="177" t="s">
        <v>3301</v>
      </c>
      <c r="W3998" s="177" t="s">
        <v>3970</v>
      </c>
      <c r="X3998" s="177" t="s">
        <v>2801</v>
      </c>
      <c r="Y3998" s="177" t="s">
        <v>3971</v>
      </c>
      <c r="Z3998" s="177" t="s">
        <v>6968</v>
      </c>
      <c r="AA3998" s="525" t="s">
        <v>3972</v>
      </c>
      <c r="AB3998" s="399" t="str">
        <f t="shared" si="815"/>
        <v>DC2DD52</v>
      </c>
      <c r="AC3998" s="399" t="str">
        <f t="shared" si="816"/>
        <v>DC2DD52-DC</v>
      </c>
      <c r="AD3998" t="str">
        <f>Y3998&amp;"-"&amp;VLOOKUP(AC3998,'LICH THI'!C:AA,9,0)</f>
        <v>64DCDD3037-42479</v>
      </c>
      <c r="AE3998">
        <f t="shared" si="817"/>
        <v>1</v>
      </c>
    </row>
    <row r="3999" spans="1:31" x14ac:dyDescent="0.25">
      <c r="A3999" s="436" t="str">
        <f t="shared" si="807"/>
        <v>DC2DD52-DC-20</v>
      </c>
      <c r="B3999" s="436">
        <f>COUNTIF(AC$4:AC3999,AC3999)</f>
        <v>20</v>
      </c>
      <c r="C3999" s="436" t="str">
        <f t="shared" si="808"/>
        <v>DC2DD52-DC</v>
      </c>
      <c r="D3999" s="436">
        <f>VLOOKUP(C3999,'LICH THI'!C:AA,12,0)</f>
        <v>30</v>
      </c>
      <c r="E3999" s="436">
        <f>VLOOKUP(C3999,'LICH THI'!C:AA,13,0)</f>
        <v>30</v>
      </c>
      <c r="F3999" s="436">
        <f t="shared" si="818"/>
        <v>30</v>
      </c>
      <c r="G3999" s="436">
        <f>VLOOKUP(C3999,'LICH THI'!C:AA,14,0)</f>
        <v>1</v>
      </c>
      <c r="H3999" s="436">
        <f t="shared" si="809"/>
        <v>1</v>
      </c>
      <c r="I3999" s="436" t="str">
        <f t="shared" si="810"/>
        <v>Trần Văn Huy</v>
      </c>
      <c r="J3999" s="436"/>
      <c r="K3999" s="436">
        <f t="shared" si="811"/>
        <v>1</v>
      </c>
      <c r="L3999" s="436" t="str">
        <f t="shared" si="812"/>
        <v>DC2DD52-DC-1</v>
      </c>
      <c r="M3999" s="436">
        <f t="shared" si="813"/>
        <v>22</v>
      </c>
      <c r="N3999" s="437">
        <f t="shared" si="819"/>
        <v>29</v>
      </c>
      <c r="O3999" s="437"/>
      <c r="P3999" s="430" t="str">
        <f t="shared" si="814"/>
        <v/>
      </c>
      <c r="U3999" s="177">
        <v>13</v>
      </c>
      <c r="V3999" s="177" t="s">
        <v>3301</v>
      </c>
      <c r="W3999" s="177" t="s">
        <v>2757</v>
      </c>
      <c r="X3999" s="177" t="s">
        <v>2911</v>
      </c>
      <c r="Y3999" s="177" t="s">
        <v>5411</v>
      </c>
      <c r="Z3999" s="177" t="s">
        <v>6968</v>
      </c>
      <c r="AA3999" s="525" t="s">
        <v>2760</v>
      </c>
      <c r="AB3999" s="399" t="str">
        <f t="shared" si="815"/>
        <v>DC2DD52</v>
      </c>
      <c r="AC3999" s="399" t="str">
        <f t="shared" si="816"/>
        <v>DC2DD52-DC</v>
      </c>
      <c r="AD3999" t="str">
        <f>Y3999&amp;"-"&amp;VLOOKUP(AC3999,'LICH THI'!C:AA,9,0)</f>
        <v>64DCDD3011-42479</v>
      </c>
      <c r="AE3999">
        <f t="shared" si="817"/>
        <v>1</v>
      </c>
    </row>
    <row r="4000" spans="1:31" x14ac:dyDescent="0.25">
      <c r="A4000" s="436" t="str">
        <f t="shared" si="807"/>
        <v>DC2DD52-DC-21</v>
      </c>
      <c r="B4000" s="436">
        <f>COUNTIF(AC$4:AC4000,AC4000)</f>
        <v>21</v>
      </c>
      <c r="C4000" s="436" t="str">
        <f t="shared" si="808"/>
        <v>DC2DD52-DC</v>
      </c>
      <c r="D4000" s="436">
        <f>VLOOKUP(C4000,'LICH THI'!C:AA,12,0)</f>
        <v>30</v>
      </c>
      <c r="E4000" s="436">
        <f>VLOOKUP(C4000,'LICH THI'!C:AA,13,0)</f>
        <v>30</v>
      </c>
      <c r="F4000" s="436">
        <f t="shared" si="818"/>
        <v>30</v>
      </c>
      <c r="G4000" s="436">
        <f>VLOOKUP(C4000,'LICH THI'!C:AA,14,0)</f>
        <v>1</v>
      </c>
      <c r="H4000" s="436">
        <f t="shared" si="809"/>
        <v>1</v>
      </c>
      <c r="I4000" s="436" t="str">
        <f t="shared" si="810"/>
        <v>Nguyễn Khắc Linh</v>
      </c>
      <c r="J4000" s="436"/>
      <c r="K4000" s="436">
        <f t="shared" si="811"/>
        <v>1</v>
      </c>
      <c r="L4000" s="436" t="str">
        <f t="shared" si="812"/>
        <v>DC2DD52-DC-1</v>
      </c>
      <c r="M4000" s="436">
        <f t="shared" si="813"/>
        <v>22</v>
      </c>
      <c r="N4000" s="437">
        <f t="shared" si="819"/>
        <v>30</v>
      </c>
      <c r="O4000" s="437"/>
      <c r="P4000" s="430" t="str">
        <f t="shared" si="814"/>
        <v/>
      </c>
      <c r="U4000" s="177">
        <v>14</v>
      </c>
      <c r="V4000" s="177" t="s">
        <v>3301</v>
      </c>
      <c r="W4000" s="177" t="s">
        <v>3302</v>
      </c>
      <c r="X4000" s="177" t="s">
        <v>2670</v>
      </c>
      <c r="Y4000" s="177" t="s">
        <v>3303</v>
      </c>
      <c r="Z4000" s="177" t="s">
        <v>6968</v>
      </c>
      <c r="AA4000" s="525" t="s">
        <v>3304</v>
      </c>
      <c r="AB4000" s="399" t="str">
        <f t="shared" si="815"/>
        <v>DC2DD52</v>
      </c>
      <c r="AC4000" s="399" t="str">
        <f t="shared" si="816"/>
        <v>DC2DD52-DC</v>
      </c>
      <c r="AD4000" t="str">
        <f>Y4000&amp;"-"&amp;VLOOKUP(AC4000,'LICH THI'!C:AA,9,0)</f>
        <v>64DCDD3048-42479</v>
      </c>
      <c r="AE4000">
        <f t="shared" si="817"/>
        <v>1</v>
      </c>
    </row>
    <row r="4001" spans="1:31" x14ac:dyDescent="0.25">
      <c r="A4001" s="436" t="str">
        <f t="shared" si="807"/>
        <v>DC2DD52-DC-22</v>
      </c>
      <c r="B4001" s="436">
        <f>COUNTIF(AC$4:AC4001,AC4001)</f>
        <v>22</v>
      </c>
      <c r="C4001" s="436" t="str">
        <f t="shared" si="808"/>
        <v>DC2DD52-DC</v>
      </c>
      <c r="D4001" s="436">
        <f>VLOOKUP(C4001,'LICH THI'!C:AA,12,0)</f>
        <v>30</v>
      </c>
      <c r="E4001" s="436">
        <f>VLOOKUP(C4001,'LICH THI'!C:AA,13,0)</f>
        <v>30</v>
      </c>
      <c r="F4001" s="436">
        <f t="shared" si="818"/>
        <v>30</v>
      </c>
      <c r="G4001" s="436">
        <f>VLOOKUP(C4001,'LICH THI'!C:AA,14,0)</f>
        <v>1</v>
      </c>
      <c r="H4001" s="436">
        <f t="shared" si="809"/>
        <v>1</v>
      </c>
      <c r="I4001" s="436" t="str">
        <f t="shared" si="810"/>
        <v>Bùi Hoài Nam</v>
      </c>
      <c r="J4001" s="436"/>
      <c r="K4001" s="436">
        <f t="shared" si="811"/>
        <v>1</v>
      </c>
      <c r="L4001" s="436" t="str">
        <f t="shared" si="812"/>
        <v>DC2DD52-DC-1</v>
      </c>
      <c r="M4001" s="436">
        <f t="shared" si="813"/>
        <v>22</v>
      </c>
      <c r="N4001" s="437">
        <f t="shared" si="819"/>
        <v>1</v>
      </c>
      <c r="O4001" s="437"/>
      <c r="P4001" s="430" t="str">
        <f t="shared" si="814"/>
        <v/>
      </c>
      <c r="U4001" s="177">
        <v>3</v>
      </c>
      <c r="V4001" s="177" t="s">
        <v>4208</v>
      </c>
      <c r="W4001" s="177" t="s">
        <v>6831</v>
      </c>
      <c r="X4001" s="177" t="s">
        <v>2773</v>
      </c>
      <c r="Y4001" s="177" t="s">
        <v>6832</v>
      </c>
      <c r="Z4001" s="177" t="s">
        <v>6968</v>
      </c>
      <c r="AA4001" s="525" t="s">
        <v>6833</v>
      </c>
      <c r="AB4001" s="399" t="str">
        <f t="shared" si="815"/>
        <v>DC2DD52</v>
      </c>
      <c r="AC4001" s="399" t="str">
        <f t="shared" si="816"/>
        <v>DC2DD52-DC</v>
      </c>
      <c r="AD4001" t="str">
        <f>Y4001&amp;"-"&amp;VLOOKUP(AC4001,'LICH THI'!C:AA,9,0)</f>
        <v>63DCDD3147-42479</v>
      </c>
      <c r="AE4001">
        <f t="shared" si="817"/>
        <v>1</v>
      </c>
    </row>
    <row r="4002" spans="1:31" x14ac:dyDescent="0.25">
      <c r="A4002" s="436" t="str">
        <f t="shared" si="807"/>
        <v>DC2DD52-DC-23</v>
      </c>
      <c r="B4002" s="436">
        <f>COUNTIF(AC$4:AC4002,AC4002)</f>
        <v>23</v>
      </c>
      <c r="C4002" s="436" t="str">
        <f t="shared" si="808"/>
        <v>DC2DD52-DC</v>
      </c>
      <c r="D4002" s="436">
        <f>VLOOKUP(C4002,'LICH THI'!C:AA,12,0)</f>
        <v>30</v>
      </c>
      <c r="E4002" s="436">
        <f>VLOOKUP(C4002,'LICH THI'!C:AA,13,0)</f>
        <v>30</v>
      </c>
      <c r="F4002" s="436">
        <f t="shared" si="818"/>
        <v>30</v>
      </c>
      <c r="G4002" s="436">
        <f>VLOOKUP(C4002,'LICH THI'!C:AA,14,0)</f>
        <v>1</v>
      </c>
      <c r="H4002" s="436">
        <f t="shared" si="809"/>
        <v>1</v>
      </c>
      <c r="I4002" s="436" t="str">
        <f t="shared" si="810"/>
        <v>Phạm Văn Tiến</v>
      </c>
      <c r="J4002" s="436"/>
      <c r="K4002" s="436">
        <f t="shared" si="811"/>
        <v>1</v>
      </c>
      <c r="L4002" s="436" t="str">
        <f t="shared" si="812"/>
        <v>DC2DD52-DC-1</v>
      </c>
      <c r="M4002" s="436">
        <f t="shared" si="813"/>
        <v>22</v>
      </c>
      <c r="N4002" s="437">
        <f t="shared" si="819"/>
        <v>2</v>
      </c>
      <c r="O4002" s="437"/>
      <c r="P4002" s="430" t="str">
        <f t="shared" si="814"/>
        <v/>
      </c>
      <c r="U4002" s="177">
        <v>16</v>
      </c>
      <c r="V4002" s="177" t="s">
        <v>3301</v>
      </c>
      <c r="W4002" s="177" t="s">
        <v>2738</v>
      </c>
      <c r="X4002" s="177" t="s">
        <v>2992</v>
      </c>
      <c r="Y4002" s="177" t="s">
        <v>5420</v>
      </c>
      <c r="Z4002" s="177" t="s">
        <v>6968</v>
      </c>
      <c r="AA4002" s="525" t="s">
        <v>5421</v>
      </c>
      <c r="AB4002" s="399" t="str">
        <f t="shared" si="815"/>
        <v>DC2DD52</v>
      </c>
      <c r="AC4002" s="399" t="str">
        <f t="shared" si="816"/>
        <v>DC2DD52-DC</v>
      </c>
      <c r="AD4002" t="str">
        <f>Y4002&amp;"-"&amp;VLOOKUP(AC4002,'LICH THI'!C:AA,9,0)</f>
        <v>64DCDD3044-42479</v>
      </c>
      <c r="AE4002">
        <f t="shared" si="817"/>
        <v>1</v>
      </c>
    </row>
    <row r="4003" spans="1:31" x14ac:dyDescent="0.25">
      <c r="A4003" s="436" t="str">
        <f t="shared" si="807"/>
        <v>DC2DD52-DC-24</v>
      </c>
      <c r="B4003" s="436">
        <f>COUNTIF(AC$4:AC4003,AC4003)</f>
        <v>24</v>
      </c>
      <c r="C4003" s="436" t="str">
        <f t="shared" si="808"/>
        <v>DC2DD52-DC</v>
      </c>
      <c r="D4003" s="436">
        <f>VLOOKUP(C4003,'LICH THI'!C:AA,12,0)</f>
        <v>30</v>
      </c>
      <c r="E4003" s="436">
        <f>VLOOKUP(C4003,'LICH THI'!C:AA,13,0)</f>
        <v>30</v>
      </c>
      <c r="F4003" s="436">
        <f t="shared" si="818"/>
        <v>30</v>
      </c>
      <c r="G4003" s="436">
        <f>VLOOKUP(C4003,'LICH THI'!C:AA,14,0)</f>
        <v>1</v>
      </c>
      <c r="H4003" s="436">
        <f t="shared" si="809"/>
        <v>1</v>
      </c>
      <c r="I4003" s="436" t="str">
        <f t="shared" si="810"/>
        <v>Dương Quang Tịnh</v>
      </c>
      <c r="J4003" s="436"/>
      <c r="K4003" s="436">
        <f t="shared" si="811"/>
        <v>1</v>
      </c>
      <c r="L4003" s="436" t="str">
        <f t="shared" si="812"/>
        <v>DC2DD52-DC-1</v>
      </c>
      <c r="M4003" s="436">
        <f t="shared" si="813"/>
        <v>22</v>
      </c>
      <c r="N4003" s="437">
        <f t="shared" si="819"/>
        <v>3</v>
      </c>
      <c r="O4003" s="437"/>
      <c r="P4003" s="430" t="str">
        <f t="shared" si="814"/>
        <v/>
      </c>
      <c r="U4003" s="177">
        <v>27</v>
      </c>
      <c r="V4003" s="177" t="s">
        <v>3761</v>
      </c>
      <c r="W4003" s="177" t="s">
        <v>6902</v>
      </c>
      <c r="X4003" s="177" t="s">
        <v>6903</v>
      </c>
      <c r="Y4003" s="177" t="s">
        <v>6904</v>
      </c>
      <c r="Z4003" s="177" t="s">
        <v>6968</v>
      </c>
      <c r="AA4003" s="525" t="s">
        <v>2879</v>
      </c>
      <c r="AB4003" s="399" t="str">
        <f t="shared" si="815"/>
        <v>DC2DD52</v>
      </c>
      <c r="AC4003" s="399" t="str">
        <f t="shared" si="816"/>
        <v>DC2DD52-DC</v>
      </c>
      <c r="AD4003" t="str">
        <f>Y4003&amp;"-"&amp;VLOOKUP(AC4003,'LICH THI'!C:AA,9,0)</f>
        <v>64DCDD3121-42479</v>
      </c>
      <c r="AE4003">
        <f t="shared" si="817"/>
        <v>1</v>
      </c>
    </row>
    <row r="4004" spans="1:31" x14ac:dyDescent="0.25">
      <c r="A4004" s="436" t="str">
        <f t="shared" si="807"/>
        <v>DC2DD52-DC-25</v>
      </c>
      <c r="B4004" s="436">
        <f>COUNTIF(AC$4:AC4004,AC4004)</f>
        <v>25</v>
      </c>
      <c r="C4004" s="436" t="str">
        <f t="shared" si="808"/>
        <v>DC2DD52-DC</v>
      </c>
      <c r="D4004" s="436">
        <f>VLOOKUP(C4004,'LICH THI'!C:AA,12,0)</f>
        <v>30</v>
      </c>
      <c r="E4004" s="436">
        <f>VLOOKUP(C4004,'LICH THI'!C:AA,13,0)</f>
        <v>30</v>
      </c>
      <c r="F4004" s="436">
        <f t="shared" si="818"/>
        <v>30</v>
      </c>
      <c r="G4004" s="436">
        <f>VLOOKUP(C4004,'LICH THI'!C:AA,14,0)</f>
        <v>1</v>
      </c>
      <c r="H4004" s="436">
        <f t="shared" si="809"/>
        <v>1</v>
      </c>
      <c r="I4004" s="436" t="str">
        <f t="shared" si="810"/>
        <v>Nguyễn Văn Toan</v>
      </c>
      <c r="J4004" s="436"/>
      <c r="K4004" s="436">
        <f t="shared" si="811"/>
        <v>1</v>
      </c>
      <c r="L4004" s="436" t="str">
        <f t="shared" si="812"/>
        <v>DC2DD52-DC-1</v>
      </c>
      <c r="M4004" s="436">
        <f t="shared" si="813"/>
        <v>22</v>
      </c>
      <c r="N4004" s="437">
        <f t="shared" si="819"/>
        <v>4</v>
      </c>
      <c r="O4004" s="437"/>
      <c r="P4004" s="430" t="str">
        <f t="shared" si="814"/>
        <v/>
      </c>
      <c r="U4004" s="177">
        <v>17</v>
      </c>
      <c r="V4004" s="177" t="s">
        <v>3301</v>
      </c>
      <c r="W4004" s="177" t="s">
        <v>2741</v>
      </c>
      <c r="X4004" s="177" t="s">
        <v>4137</v>
      </c>
      <c r="Y4004" s="177" t="s">
        <v>5422</v>
      </c>
      <c r="Z4004" s="177" t="s">
        <v>6968</v>
      </c>
      <c r="AA4004" s="525" t="s">
        <v>3031</v>
      </c>
      <c r="AB4004" s="399" t="str">
        <f t="shared" si="815"/>
        <v>DC2DD52</v>
      </c>
      <c r="AC4004" s="399" t="str">
        <f t="shared" si="816"/>
        <v>DC2DD52-DC</v>
      </c>
      <c r="AD4004" t="str">
        <f>Y4004&amp;"-"&amp;VLOOKUP(AC4004,'LICH THI'!C:AA,9,0)</f>
        <v>64DCDD3030-42479</v>
      </c>
      <c r="AE4004">
        <f t="shared" si="817"/>
        <v>1</v>
      </c>
    </row>
    <row r="4005" spans="1:31" x14ac:dyDescent="0.25">
      <c r="A4005" s="436" t="str">
        <f t="shared" si="807"/>
        <v>DC2DD52-DC-26</v>
      </c>
      <c r="B4005" s="436">
        <f>COUNTIF(AC$4:AC4005,AC4005)</f>
        <v>26</v>
      </c>
      <c r="C4005" s="436" t="str">
        <f t="shared" si="808"/>
        <v>DC2DD52-DC</v>
      </c>
      <c r="D4005" s="436">
        <f>VLOOKUP(C4005,'LICH THI'!C:AA,12,0)</f>
        <v>30</v>
      </c>
      <c r="E4005" s="436">
        <f>VLOOKUP(C4005,'LICH THI'!C:AA,13,0)</f>
        <v>30</v>
      </c>
      <c r="F4005" s="436">
        <f t="shared" si="818"/>
        <v>30</v>
      </c>
      <c r="G4005" s="436">
        <f>VLOOKUP(C4005,'LICH THI'!C:AA,14,0)</f>
        <v>1</v>
      </c>
      <c r="H4005" s="436">
        <f t="shared" si="809"/>
        <v>1</v>
      </c>
      <c r="I4005" s="436" t="str">
        <f t="shared" si="810"/>
        <v>Lê Văn Tuấn</v>
      </c>
      <c r="J4005" s="436"/>
      <c r="K4005" s="436">
        <f t="shared" si="811"/>
        <v>1</v>
      </c>
      <c r="L4005" s="436" t="str">
        <f t="shared" si="812"/>
        <v>DC2DD52-DC-1</v>
      </c>
      <c r="M4005" s="436">
        <f t="shared" si="813"/>
        <v>22</v>
      </c>
      <c r="N4005" s="437">
        <f t="shared" si="819"/>
        <v>5</v>
      </c>
      <c r="O4005" s="437"/>
      <c r="P4005" s="430" t="str">
        <f t="shared" si="814"/>
        <v/>
      </c>
      <c r="U4005" s="177">
        <v>28</v>
      </c>
      <c r="V4005" s="177" t="s">
        <v>3761</v>
      </c>
      <c r="W4005" s="177" t="s">
        <v>2604</v>
      </c>
      <c r="X4005" s="177" t="s">
        <v>2721</v>
      </c>
      <c r="Y4005" s="177" t="s">
        <v>4014</v>
      </c>
      <c r="Z4005" s="177" t="s">
        <v>6968</v>
      </c>
      <c r="AA4005" s="525" t="s">
        <v>2625</v>
      </c>
      <c r="AB4005" s="399" t="str">
        <f t="shared" si="815"/>
        <v>DC2DD52</v>
      </c>
      <c r="AC4005" s="399" t="str">
        <f t="shared" si="816"/>
        <v>DC2DD52-DC</v>
      </c>
      <c r="AD4005" t="str">
        <f>Y4005&amp;"-"&amp;VLOOKUP(AC4005,'LICH THI'!C:AA,9,0)</f>
        <v>64DCDD3176-42479</v>
      </c>
      <c r="AE4005">
        <f t="shared" si="817"/>
        <v>1</v>
      </c>
    </row>
    <row r="4006" spans="1:31" x14ac:dyDescent="0.25">
      <c r="A4006" s="436" t="str">
        <f t="shared" si="807"/>
        <v>DC2DD52-DC-27</v>
      </c>
      <c r="B4006" s="436">
        <f>COUNTIF(AC$4:AC4006,AC4006)</f>
        <v>27</v>
      </c>
      <c r="C4006" s="436" t="str">
        <f t="shared" si="808"/>
        <v>DC2DD52-DC</v>
      </c>
      <c r="D4006" s="436">
        <f>VLOOKUP(C4006,'LICH THI'!C:AA,12,0)</f>
        <v>30</v>
      </c>
      <c r="E4006" s="436">
        <f>VLOOKUP(C4006,'LICH THI'!C:AA,13,0)</f>
        <v>30</v>
      </c>
      <c r="F4006" s="436">
        <f t="shared" si="818"/>
        <v>30</v>
      </c>
      <c r="G4006" s="436">
        <f>VLOOKUP(C4006,'LICH THI'!C:AA,14,0)</f>
        <v>1</v>
      </c>
      <c r="H4006" s="436">
        <f t="shared" si="809"/>
        <v>1</v>
      </c>
      <c r="I4006" s="436" t="str">
        <f t="shared" si="810"/>
        <v>Nguyễn Đức Tuấn</v>
      </c>
      <c r="J4006" s="436"/>
      <c r="K4006" s="436">
        <f t="shared" si="811"/>
        <v>1</v>
      </c>
      <c r="L4006" s="436" t="str">
        <f t="shared" si="812"/>
        <v>DC2DD52-DC-1</v>
      </c>
      <c r="M4006" s="436">
        <f t="shared" si="813"/>
        <v>22</v>
      </c>
      <c r="N4006" s="437">
        <f t="shared" si="819"/>
        <v>6</v>
      </c>
      <c r="O4006" s="437"/>
      <c r="P4006" s="430" t="str">
        <f t="shared" si="814"/>
        <v/>
      </c>
      <c r="U4006" s="177">
        <v>29</v>
      </c>
      <c r="V4006" s="177" t="s">
        <v>3761</v>
      </c>
      <c r="W4006" s="177" t="s">
        <v>3103</v>
      </c>
      <c r="X4006" s="177" t="s">
        <v>2721</v>
      </c>
      <c r="Y4006" s="177" t="s">
        <v>4717</v>
      </c>
      <c r="Z4006" s="177" t="s">
        <v>6968</v>
      </c>
      <c r="AA4006" s="525" t="s">
        <v>4718</v>
      </c>
      <c r="AB4006" s="399" t="str">
        <f t="shared" si="815"/>
        <v>DC2DD52</v>
      </c>
      <c r="AC4006" s="399" t="str">
        <f t="shared" si="816"/>
        <v>DC2DD52-DC</v>
      </c>
      <c r="AD4006" t="str">
        <f>Y4006&amp;"-"&amp;VLOOKUP(AC4006,'LICH THI'!C:AA,9,0)</f>
        <v>64DCDD3115-42479</v>
      </c>
      <c r="AE4006">
        <f t="shared" si="817"/>
        <v>1</v>
      </c>
    </row>
    <row r="4007" spans="1:31" x14ac:dyDescent="0.25">
      <c r="A4007" s="436" t="str">
        <f t="shared" si="807"/>
        <v>DC2DD52-DC-28</v>
      </c>
      <c r="B4007" s="436">
        <f>COUNTIF(AC$4:AC4007,AC4007)</f>
        <v>28</v>
      </c>
      <c r="C4007" s="436" t="str">
        <f t="shared" si="808"/>
        <v>DC2DD52-DC</v>
      </c>
      <c r="D4007" s="436">
        <f>VLOOKUP(C4007,'LICH THI'!C:AA,12,0)</f>
        <v>30</v>
      </c>
      <c r="E4007" s="436">
        <f>VLOOKUP(C4007,'LICH THI'!C:AA,13,0)</f>
        <v>30</v>
      </c>
      <c r="F4007" s="436">
        <f t="shared" si="818"/>
        <v>30</v>
      </c>
      <c r="G4007" s="436">
        <f>VLOOKUP(C4007,'LICH THI'!C:AA,14,0)</f>
        <v>1</v>
      </c>
      <c r="H4007" s="436">
        <f t="shared" si="809"/>
        <v>1</v>
      </c>
      <c r="I4007" s="436" t="str">
        <f t="shared" si="810"/>
        <v>Nguyễn Duy Tuyên</v>
      </c>
      <c r="J4007" s="436"/>
      <c r="K4007" s="436">
        <f t="shared" si="811"/>
        <v>1</v>
      </c>
      <c r="L4007" s="436" t="str">
        <f t="shared" si="812"/>
        <v>DC2DD52-DC-1</v>
      </c>
      <c r="M4007" s="436">
        <f t="shared" si="813"/>
        <v>22</v>
      </c>
      <c r="N4007" s="437">
        <f t="shared" si="819"/>
        <v>7</v>
      </c>
      <c r="O4007" s="437"/>
      <c r="P4007" s="430" t="str">
        <f t="shared" si="814"/>
        <v/>
      </c>
      <c r="U4007" s="177">
        <v>30</v>
      </c>
      <c r="V4007" s="177" t="s">
        <v>3761</v>
      </c>
      <c r="W4007" s="177" t="s">
        <v>2969</v>
      </c>
      <c r="X4007" s="177" t="s">
        <v>4015</v>
      </c>
      <c r="Y4007" s="177" t="s">
        <v>4016</v>
      </c>
      <c r="Z4007" s="177" t="s">
        <v>6968</v>
      </c>
      <c r="AA4007" s="525" t="s">
        <v>3218</v>
      </c>
      <c r="AB4007" s="399" t="str">
        <f t="shared" si="815"/>
        <v>DC2DD52</v>
      </c>
      <c r="AC4007" s="399" t="str">
        <f t="shared" si="816"/>
        <v>DC2DD52-DC</v>
      </c>
      <c r="AD4007" t="str">
        <f>Y4007&amp;"-"&amp;VLOOKUP(AC4007,'LICH THI'!C:AA,9,0)</f>
        <v>64DCDD3206-42479</v>
      </c>
      <c r="AE4007">
        <f t="shared" si="817"/>
        <v>1</v>
      </c>
    </row>
    <row r="4008" spans="1:31" x14ac:dyDescent="0.25">
      <c r="A4008" s="436" t="str">
        <f t="shared" si="807"/>
        <v>DC2DD52-DC-29</v>
      </c>
      <c r="B4008" s="436">
        <f>COUNTIF(AC$4:AC4008,AC4008)</f>
        <v>29</v>
      </c>
      <c r="C4008" s="436" t="str">
        <f t="shared" si="808"/>
        <v>DC2DD52-DC</v>
      </c>
      <c r="D4008" s="436">
        <f>VLOOKUP(C4008,'LICH THI'!C:AA,12,0)</f>
        <v>30</v>
      </c>
      <c r="E4008" s="436">
        <f>VLOOKUP(C4008,'LICH THI'!C:AA,13,0)</f>
        <v>30</v>
      </c>
      <c r="F4008" s="436">
        <f t="shared" si="818"/>
        <v>30</v>
      </c>
      <c r="G4008" s="436">
        <f>VLOOKUP(C4008,'LICH THI'!C:AA,14,0)</f>
        <v>1</v>
      </c>
      <c r="H4008" s="436">
        <f t="shared" si="809"/>
        <v>1</v>
      </c>
      <c r="I4008" s="436" t="str">
        <f t="shared" si="810"/>
        <v>Nguyễn Thị Thu</v>
      </c>
      <c r="J4008" s="436"/>
      <c r="K4008" s="436">
        <f t="shared" si="811"/>
        <v>1</v>
      </c>
      <c r="L4008" s="436" t="str">
        <f t="shared" si="812"/>
        <v>DC2DD52-DC-1</v>
      </c>
      <c r="M4008" s="436">
        <f t="shared" si="813"/>
        <v>22</v>
      </c>
      <c r="N4008" s="437">
        <f t="shared" si="819"/>
        <v>8</v>
      </c>
      <c r="O4008" s="437"/>
      <c r="P4008" s="430" t="str">
        <f t="shared" si="814"/>
        <v/>
      </c>
      <c r="U4008" s="177">
        <v>26</v>
      </c>
      <c r="V4008" s="177" t="s">
        <v>3761</v>
      </c>
      <c r="W4008" s="177" t="s">
        <v>2619</v>
      </c>
      <c r="X4008" s="177" t="s">
        <v>2623</v>
      </c>
      <c r="Y4008" s="177" t="s">
        <v>6984</v>
      </c>
      <c r="Z4008" s="177" t="s">
        <v>6968</v>
      </c>
      <c r="AA4008" s="525" t="s">
        <v>2889</v>
      </c>
      <c r="AB4008" s="399" t="str">
        <f t="shared" si="815"/>
        <v>DC2DD52</v>
      </c>
      <c r="AC4008" s="399" t="str">
        <f t="shared" si="816"/>
        <v>DC2DD52-DC</v>
      </c>
      <c r="AD4008" t="str">
        <f>Y4008&amp;"-"&amp;VLOOKUP(AC4008,'LICH THI'!C:AA,9,0)</f>
        <v>64DCDD3104-42479</v>
      </c>
      <c r="AE4008">
        <f t="shared" si="817"/>
        <v>1</v>
      </c>
    </row>
    <row r="4009" spans="1:31" x14ac:dyDescent="0.25">
      <c r="A4009" s="436" t="str">
        <f t="shared" si="807"/>
        <v>DC2DD52-DC-30</v>
      </c>
      <c r="B4009" s="436">
        <f>COUNTIF(AC$4:AC4009,AC4009)</f>
        <v>30</v>
      </c>
      <c r="C4009" s="436" t="str">
        <f t="shared" si="808"/>
        <v>DC2DD52-DC</v>
      </c>
      <c r="D4009" s="436">
        <f>VLOOKUP(C4009,'LICH THI'!C:AA,12,0)</f>
        <v>30</v>
      </c>
      <c r="E4009" s="436">
        <f>VLOOKUP(C4009,'LICH THI'!C:AA,13,0)</f>
        <v>30</v>
      </c>
      <c r="F4009" s="436">
        <f t="shared" si="818"/>
        <v>30</v>
      </c>
      <c r="G4009" s="436">
        <f>VLOOKUP(C4009,'LICH THI'!C:AA,14,0)</f>
        <v>1</v>
      </c>
      <c r="H4009" s="436">
        <f t="shared" si="809"/>
        <v>1</v>
      </c>
      <c r="I4009" s="436" t="str">
        <f t="shared" si="810"/>
        <v>Trần Thị Thúy</v>
      </c>
      <c r="J4009" s="436"/>
      <c r="K4009" s="436">
        <f t="shared" si="811"/>
        <v>1</v>
      </c>
      <c r="L4009" s="436" t="str">
        <f t="shared" si="812"/>
        <v>DC2DD52-DC-1</v>
      </c>
      <c r="M4009" s="436">
        <f t="shared" si="813"/>
        <v>22</v>
      </c>
      <c r="N4009" s="437">
        <f t="shared" si="819"/>
        <v>9</v>
      </c>
      <c r="O4009" s="437"/>
      <c r="P4009" s="430" t="str">
        <f t="shared" si="814"/>
        <v/>
      </c>
      <c r="U4009" s="177">
        <v>15</v>
      </c>
      <c r="V4009" s="177" t="s">
        <v>3301</v>
      </c>
      <c r="W4009" s="177" t="s">
        <v>2716</v>
      </c>
      <c r="X4009" s="177" t="s">
        <v>2631</v>
      </c>
      <c r="Y4009" s="177" t="s">
        <v>6979</v>
      </c>
      <c r="Z4009" s="177" t="s">
        <v>6968</v>
      </c>
      <c r="AA4009" s="525" t="s">
        <v>2786</v>
      </c>
      <c r="AB4009" s="399" t="str">
        <f t="shared" si="815"/>
        <v>DC2DD52</v>
      </c>
      <c r="AC4009" s="399" t="str">
        <f t="shared" si="816"/>
        <v>DC2DD52-DC</v>
      </c>
      <c r="AD4009" t="str">
        <f>Y4009&amp;"-"&amp;VLOOKUP(AC4009,'LICH THI'!C:AA,9,0)</f>
        <v>64DCDD3061-42479</v>
      </c>
      <c r="AE4009">
        <f t="shared" si="817"/>
        <v>1</v>
      </c>
    </row>
    <row r="4010" spans="1:31" x14ac:dyDescent="0.25">
      <c r="A4010" s="436" t="str">
        <f t="shared" si="807"/>
        <v>DC2DD94-DC-1</v>
      </c>
      <c r="B4010" s="436">
        <f>COUNTIF(AC$4:AC4010,AC4010)</f>
        <v>1</v>
      </c>
      <c r="C4010" s="436" t="str">
        <f t="shared" si="808"/>
        <v>DC2DD94-DC</v>
      </c>
      <c r="D4010" s="436">
        <f>VLOOKUP(C4010,'LICH THI'!C:AA,12,0)</f>
        <v>26</v>
      </c>
      <c r="E4010" s="436">
        <f>VLOOKUP(C4010,'LICH THI'!C:AA,13,0)</f>
        <v>26</v>
      </c>
      <c r="F4010" s="436">
        <f t="shared" si="818"/>
        <v>26</v>
      </c>
      <c r="G4010" s="436">
        <f>VLOOKUP(C4010,'LICH THI'!C:AA,14,0)</f>
        <v>1</v>
      </c>
      <c r="H4010" s="436">
        <f t="shared" si="809"/>
        <v>1</v>
      </c>
      <c r="I4010" s="436" t="str">
        <f t="shared" si="810"/>
        <v>Ngô Trí Cường</v>
      </c>
      <c r="J4010" s="436"/>
      <c r="K4010" s="436">
        <f t="shared" si="811"/>
        <v>1</v>
      </c>
      <c r="L4010" s="436" t="str">
        <f t="shared" si="812"/>
        <v>DC2DD94-DC-1</v>
      </c>
      <c r="M4010" s="436">
        <f t="shared" si="813"/>
        <v>16</v>
      </c>
      <c r="N4010" s="437">
        <f t="shared" si="819"/>
        <v>12</v>
      </c>
      <c r="O4010" s="437"/>
      <c r="P4010" s="430" t="str">
        <f t="shared" si="814"/>
        <v/>
      </c>
      <c r="U4010" s="177">
        <v>9</v>
      </c>
      <c r="V4010" s="177" t="s">
        <v>3761</v>
      </c>
      <c r="W4010" s="177" t="s">
        <v>5489</v>
      </c>
      <c r="X4010" s="177" t="s">
        <v>2735</v>
      </c>
      <c r="Y4010" s="177" t="s">
        <v>5490</v>
      </c>
      <c r="Z4010" s="177" t="s">
        <v>5486</v>
      </c>
      <c r="AA4010" s="525" t="s">
        <v>4204</v>
      </c>
      <c r="AB4010" s="399" t="str">
        <f t="shared" si="815"/>
        <v>DC2DD94</v>
      </c>
      <c r="AC4010" s="399" t="str">
        <f t="shared" si="816"/>
        <v>DC2DD94-DC</v>
      </c>
      <c r="AD4010" t="str">
        <f>Y4010&amp;"-"&amp;VLOOKUP(AC4010,'LICH THI'!C:AA,9,0)</f>
        <v>64DCDD3195-42482</v>
      </c>
      <c r="AE4010">
        <f t="shared" si="817"/>
        <v>1</v>
      </c>
    </row>
    <row r="4011" spans="1:31" x14ac:dyDescent="0.25">
      <c r="A4011" s="436" t="str">
        <f t="shared" si="807"/>
        <v>DC2DD94-DC-2</v>
      </c>
      <c r="B4011" s="436">
        <f>COUNTIF(AC$4:AC4011,AC4011)</f>
        <v>2</v>
      </c>
      <c r="C4011" s="436" t="str">
        <f t="shared" si="808"/>
        <v>DC2DD94-DC</v>
      </c>
      <c r="D4011" s="436">
        <f>VLOOKUP(C4011,'LICH THI'!C:AA,12,0)</f>
        <v>26</v>
      </c>
      <c r="E4011" s="436">
        <f>VLOOKUP(C4011,'LICH THI'!C:AA,13,0)</f>
        <v>26</v>
      </c>
      <c r="F4011" s="436">
        <f t="shared" si="818"/>
        <v>26</v>
      </c>
      <c r="G4011" s="436">
        <f>VLOOKUP(C4011,'LICH THI'!C:AA,14,0)</f>
        <v>1</v>
      </c>
      <c r="H4011" s="436">
        <f t="shared" si="809"/>
        <v>1</v>
      </c>
      <c r="I4011" s="436" t="str">
        <f t="shared" si="810"/>
        <v>Trang Công Du</v>
      </c>
      <c r="J4011" s="436"/>
      <c r="K4011" s="436">
        <f t="shared" si="811"/>
        <v>1</v>
      </c>
      <c r="L4011" s="436" t="str">
        <f t="shared" si="812"/>
        <v>DC2DD94-DC-1</v>
      </c>
      <c r="M4011" s="436">
        <f t="shared" si="813"/>
        <v>16</v>
      </c>
      <c r="N4011" s="437">
        <f t="shared" si="819"/>
        <v>13</v>
      </c>
      <c r="O4011" s="437"/>
      <c r="P4011" s="430" t="str">
        <f t="shared" si="814"/>
        <v/>
      </c>
      <c r="U4011" s="177">
        <v>1</v>
      </c>
      <c r="V4011" s="177" t="s">
        <v>3301</v>
      </c>
      <c r="W4011" s="177" t="s">
        <v>5403</v>
      </c>
      <c r="X4011" s="177" t="s">
        <v>5404</v>
      </c>
      <c r="Y4011" s="177" t="s">
        <v>5405</v>
      </c>
      <c r="Z4011" s="177" t="s">
        <v>5486</v>
      </c>
      <c r="AA4011" s="525" t="s">
        <v>3091</v>
      </c>
      <c r="AB4011" s="399" t="str">
        <f t="shared" si="815"/>
        <v>DC2DD94</v>
      </c>
      <c r="AC4011" s="399" t="str">
        <f t="shared" si="816"/>
        <v>DC2DD94-DC</v>
      </c>
      <c r="AD4011" t="str">
        <f>Y4011&amp;"-"&amp;VLOOKUP(AC4011,'LICH THI'!C:AA,9,0)</f>
        <v>64DCDD3043-42482</v>
      </c>
      <c r="AE4011">
        <f t="shared" si="817"/>
        <v>1</v>
      </c>
    </row>
    <row r="4012" spans="1:31" x14ac:dyDescent="0.25">
      <c r="A4012" s="436" t="str">
        <f t="shared" si="807"/>
        <v>DC2DD94-DC-3</v>
      </c>
      <c r="B4012" s="436">
        <f>COUNTIF(AC$4:AC4012,AC4012)</f>
        <v>3</v>
      </c>
      <c r="C4012" s="436" t="str">
        <f t="shared" si="808"/>
        <v>DC2DD94-DC</v>
      </c>
      <c r="D4012" s="436">
        <f>VLOOKUP(C4012,'LICH THI'!C:AA,12,0)</f>
        <v>26</v>
      </c>
      <c r="E4012" s="436">
        <f>VLOOKUP(C4012,'LICH THI'!C:AA,13,0)</f>
        <v>26</v>
      </c>
      <c r="F4012" s="436">
        <f t="shared" si="818"/>
        <v>26</v>
      </c>
      <c r="G4012" s="436">
        <f>VLOOKUP(C4012,'LICH THI'!C:AA,14,0)</f>
        <v>1</v>
      </c>
      <c r="H4012" s="436">
        <f t="shared" si="809"/>
        <v>1</v>
      </c>
      <c r="I4012" s="436" t="str">
        <f t="shared" si="810"/>
        <v>Phạm Viết Dũng</v>
      </c>
      <c r="J4012" s="436"/>
      <c r="K4012" s="436">
        <f t="shared" si="811"/>
        <v>1</v>
      </c>
      <c r="L4012" s="436" t="str">
        <f t="shared" si="812"/>
        <v>DC2DD94-DC-1</v>
      </c>
      <c r="M4012" s="436">
        <f t="shared" si="813"/>
        <v>16</v>
      </c>
      <c r="N4012" s="437">
        <f t="shared" si="819"/>
        <v>14</v>
      </c>
      <c r="O4012" s="437"/>
      <c r="P4012" s="430" t="str">
        <f t="shared" si="814"/>
        <v/>
      </c>
      <c r="U4012" s="177">
        <v>10</v>
      </c>
      <c r="V4012" s="177" t="s">
        <v>3761</v>
      </c>
      <c r="W4012" s="177" t="s">
        <v>3724</v>
      </c>
      <c r="X4012" s="177" t="s">
        <v>2827</v>
      </c>
      <c r="Y4012" s="177" t="s">
        <v>5491</v>
      </c>
      <c r="Z4012" s="177" t="s">
        <v>5486</v>
      </c>
      <c r="AA4012" s="525" t="s">
        <v>5492</v>
      </c>
      <c r="AB4012" s="399" t="str">
        <f t="shared" si="815"/>
        <v>DC2DD94</v>
      </c>
      <c r="AC4012" s="399" t="str">
        <f t="shared" si="816"/>
        <v>DC2DD94-DC</v>
      </c>
      <c r="AD4012" t="str">
        <f>Y4012&amp;"-"&amp;VLOOKUP(AC4012,'LICH THI'!C:AA,9,0)</f>
        <v>64DCDD3197-42482</v>
      </c>
      <c r="AE4012">
        <f t="shared" si="817"/>
        <v>1</v>
      </c>
    </row>
    <row r="4013" spans="1:31" x14ac:dyDescent="0.25">
      <c r="A4013" s="436" t="str">
        <f t="shared" si="807"/>
        <v>DC2DD94-DC-4</v>
      </c>
      <c r="B4013" s="436">
        <f>COUNTIF(AC$4:AC4013,AC4013)</f>
        <v>4</v>
      </c>
      <c r="C4013" s="436" t="str">
        <f t="shared" si="808"/>
        <v>DC2DD94-DC</v>
      </c>
      <c r="D4013" s="436">
        <f>VLOOKUP(C4013,'LICH THI'!C:AA,12,0)</f>
        <v>26</v>
      </c>
      <c r="E4013" s="436">
        <f>VLOOKUP(C4013,'LICH THI'!C:AA,13,0)</f>
        <v>26</v>
      </c>
      <c r="F4013" s="436">
        <f t="shared" si="818"/>
        <v>26</v>
      </c>
      <c r="G4013" s="436">
        <f>VLOOKUP(C4013,'LICH THI'!C:AA,14,0)</f>
        <v>1</v>
      </c>
      <c r="H4013" s="436">
        <f t="shared" si="809"/>
        <v>1</v>
      </c>
      <c r="I4013" s="436" t="str">
        <f t="shared" si="810"/>
        <v>Nguyễn Đức Duy</v>
      </c>
      <c r="J4013" s="436"/>
      <c r="K4013" s="436">
        <f t="shared" si="811"/>
        <v>1</v>
      </c>
      <c r="L4013" s="436" t="str">
        <f t="shared" si="812"/>
        <v>DC2DD94-DC-1</v>
      </c>
      <c r="M4013" s="436">
        <f t="shared" si="813"/>
        <v>16</v>
      </c>
      <c r="N4013" s="437">
        <f t="shared" si="819"/>
        <v>15</v>
      </c>
      <c r="O4013" s="437"/>
      <c r="P4013" s="430" t="str">
        <f t="shared" si="814"/>
        <v/>
      </c>
      <c r="U4013" s="177">
        <v>11</v>
      </c>
      <c r="V4013" s="177" t="s">
        <v>3761</v>
      </c>
      <c r="W4013" s="177" t="s">
        <v>3103</v>
      </c>
      <c r="X4013" s="177" t="s">
        <v>2742</v>
      </c>
      <c r="Y4013" s="177" t="s">
        <v>3983</v>
      </c>
      <c r="Z4013" s="177" t="s">
        <v>5486</v>
      </c>
      <c r="AA4013" s="525" t="s">
        <v>3016</v>
      </c>
      <c r="AB4013" s="399" t="str">
        <f t="shared" si="815"/>
        <v>DC2DD94</v>
      </c>
      <c r="AC4013" s="399" t="str">
        <f t="shared" si="816"/>
        <v>DC2DD94-DC</v>
      </c>
      <c r="AD4013" t="str">
        <f>Y4013&amp;"-"&amp;VLOOKUP(AC4013,'LICH THI'!C:AA,9,0)</f>
        <v>64DCDD3123-42482</v>
      </c>
      <c r="AE4013">
        <f t="shared" si="817"/>
        <v>1</v>
      </c>
    </row>
    <row r="4014" spans="1:31" x14ac:dyDescent="0.25">
      <c r="A4014" s="436" t="str">
        <f t="shared" si="807"/>
        <v>DC2DD94-DC-5</v>
      </c>
      <c r="B4014" s="436">
        <f>COUNTIF(AC$4:AC4014,AC4014)</f>
        <v>5</v>
      </c>
      <c r="C4014" s="436" t="str">
        <f t="shared" si="808"/>
        <v>DC2DD94-DC</v>
      </c>
      <c r="D4014" s="436">
        <f>VLOOKUP(C4014,'LICH THI'!C:AA,12,0)</f>
        <v>26</v>
      </c>
      <c r="E4014" s="436">
        <f>VLOOKUP(C4014,'LICH THI'!C:AA,13,0)</f>
        <v>26</v>
      </c>
      <c r="F4014" s="436">
        <f t="shared" si="818"/>
        <v>26</v>
      </c>
      <c r="G4014" s="436">
        <f>VLOOKUP(C4014,'LICH THI'!C:AA,14,0)</f>
        <v>1</v>
      </c>
      <c r="H4014" s="436">
        <f t="shared" si="809"/>
        <v>1</v>
      </c>
      <c r="I4014" s="436" t="str">
        <f t="shared" si="810"/>
        <v>Phạm Thành Đạt</v>
      </c>
      <c r="J4014" s="436"/>
      <c r="K4014" s="436">
        <f t="shared" si="811"/>
        <v>1</v>
      </c>
      <c r="L4014" s="436" t="str">
        <f t="shared" si="812"/>
        <v>DC2DD94-DC-1</v>
      </c>
      <c r="M4014" s="436">
        <f t="shared" si="813"/>
        <v>16</v>
      </c>
      <c r="N4014" s="437">
        <f t="shared" si="819"/>
        <v>16</v>
      </c>
      <c r="O4014" s="437"/>
      <c r="P4014" s="430" t="str">
        <f t="shared" si="814"/>
        <v/>
      </c>
      <c r="U4014" s="177">
        <v>12</v>
      </c>
      <c r="V4014" s="177" t="s">
        <v>3761</v>
      </c>
      <c r="W4014" s="177" t="s">
        <v>3235</v>
      </c>
      <c r="X4014" s="177" t="s">
        <v>2746</v>
      </c>
      <c r="Y4014" s="177" t="s">
        <v>5432</v>
      </c>
      <c r="Z4014" s="177" t="s">
        <v>5486</v>
      </c>
      <c r="AA4014" s="525" t="s">
        <v>4409</v>
      </c>
      <c r="AB4014" s="399" t="str">
        <f t="shared" si="815"/>
        <v>DC2DD94</v>
      </c>
      <c r="AC4014" s="399" t="str">
        <f t="shared" si="816"/>
        <v>DC2DD94-DC</v>
      </c>
      <c r="AD4014" t="str">
        <f>Y4014&amp;"-"&amp;VLOOKUP(AC4014,'LICH THI'!C:AA,9,0)</f>
        <v>64DCDD3119-42482</v>
      </c>
      <c r="AE4014">
        <f t="shared" si="817"/>
        <v>1</v>
      </c>
    </row>
    <row r="4015" spans="1:31" x14ac:dyDescent="0.25">
      <c r="A4015" s="436" t="str">
        <f t="shared" si="807"/>
        <v>DC2DD94-DC-6</v>
      </c>
      <c r="B4015" s="436">
        <f>COUNTIF(AC$4:AC4015,AC4015)</f>
        <v>6</v>
      </c>
      <c r="C4015" s="436" t="str">
        <f t="shared" si="808"/>
        <v>DC2DD94-DC</v>
      </c>
      <c r="D4015" s="436">
        <f>VLOOKUP(C4015,'LICH THI'!C:AA,12,0)</f>
        <v>26</v>
      </c>
      <c r="E4015" s="436">
        <f>VLOOKUP(C4015,'LICH THI'!C:AA,13,0)</f>
        <v>26</v>
      </c>
      <c r="F4015" s="436">
        <f t="shared" si="818"/>
        <v>26</v>
      </c>
      <c r="G4015" s="436">
        <f>VLOOKUP(C4015,'LICH THI'!C:AA,14,0)</f>
        <v>1</v>
      </c>
      <c r="H4015" s="436">
        <f t="shared" si="809"/>
        <v>1</v>
      </c>
      <c r="I4015" s="436" t="str">
        <f t="shared" si="810"/>
        <v>Nguyễn Bá Đương</v>
      </c>
      <c r="J4015" s="436"/>
      <c r="K4015" s="436">
        <f t="shared" si="811"/>
        <v>1</v>
      </c>
      <c r="L4015" s="436" t="str">
        <f t="shared" si="812"/>
        <v>DC2DD94-DC-1</v>
      </c>
      <c r="M4015" s="436">
        <f t="shared" si="813"/>
        <v>16</v>
      </c>
      <c r="N4015" s="437">
        <f t="shared" si="819"/>
        <v>17</v>
      </c>
      <c r="O4015" s="437"/>
      <c r="P4015" s="430" t="str">
        <f t="shared" si="814"/>
        <v/>
      </c>
      <c r="U4015" s="177">
        <v>13</v>
      </c>
      <c r="V4015" s="177" t="s">
        <v>3761</v>
      </c>
      <c r="W4015" s="177" t="s">
        <v>4789</v>
      </c>
      <c r="X4015" s="177" t="s">
        <v>4687</v>
      </c>
      <c r="Y4015" s="177" t="s">
        <v>5436</v>
      </c>
      <c r="Z4015" s="177" t="s">
        <v>5486</v>
      </c>
      <c r="AA4015" s="525" t="s">
        <v>5437</v>
      </c>
      <c r="AB4015" s="399" t="str">
        <f t="shared" si="815"/>
        <v>DC2DD94</v>
      </c>
      <c r="AC4015" s="399" t="str">
        <f t="shared" si="816"/>
        <v>DC2DD94-DC</v>
      </c>
      <c r="AD4015" t="str">
        <f>Y4015&amp;"-"&amp;VLOOKUP(AC4015,'LICH THI'!C:AA,9,0)</f>
        <v>64DCDD3174-42482</v>
      </c>
      <c r="AE4015">
        <f t="shared" si="817"/>
        <v>1</v>
      </c>
    </row>
    <row r="4016" spans="1:31" x14ac:dyDescent="0.25">
      <c r="A4016" s="436" t="str">
        <f t="shared" si="807"/>
        <v>DC2DD94-DC-7</v>
      </c>
      <c r="B4016" s="436">
        <f>COUNTIF(AC$4:AC4016,AC4016)</f>
        <v>7</v>
      </c>
      <c r="C4016" s="436" t="str">
        <f t="shared" si="808"/>
        <v>DC2DD94-DC</v>
      </c>
      <c r="D4016" s="436">
        <f>VLOOKUP(C4016,'LICH THI'!C:AA,12,0)</f>
        <v>26</v>
      </c>
      <c r="E4016" s="436">
        <f>VLOOKUP(C4016,'LICH THI'!C:AA,13,0)</f>
        <v>26</v>
      </c>
      <c r="F4016" s="436">
        <f t="shared" si="818"/>
        <v>26</v>
      </c>
      <c r="G4016" s="436">
        <f>VLOOKUP(C4016,'LICH THI'!C:AA,14,0)</f>
        <v>1</v>
      </c>
      <c r="H4016" s="436">
        <f t="shared" si="809"/>
        <v>1</v>
      </c>
      <c r="I4016" s="436" t="str">
        <f t="shared" si="810"/>
        <v>Lê Văn Hậu</v>
      </c>
      <c r="J4016" s="436"/>
      <c r="K4016" s="436">
        <f t="shared" si="811"/>
        <v>1</v>
      </c>
      <c r="L4016" s="436" t="str">
        <f t="shared" si="812"/>
        <v>DC2DD94-DC-1</v>
      </c>
      <c r="M4016" s="436">
        <f t="shared" si="813"/>
        <v>16</v>
      </c>
      <c r="N4016" s="437">
        <f t="shared" si="819"/>
        <v>18</v>
      </c>
      <c r="O4016" s="437"/>
      <c r="P4016" s="430" t="str">
        <f t="shared" si="814"/>
        <v/>
      </c>
      <c r="U4016" s="177">
        <v>2</v>
      </c>
      <c r="V4016" s="177" t="s">
        <v>3301</v>
      </c>
      <c r="W4016" s="177" t="s">
        <v>2604</v>
      </c>
      <c r="X4016" s="177" t="s">
        <v>4084</v>
      </c>
      <c r="Y4016" s="177" t="s">
        <v>5408</v>
      </c>
      <c r="Z4016" s="177" t="s">
        <v>5486</v>
      </c>
      <c r="AA4016" s="525" t="s">
        <v>3996</v>
      </c>
      <c r="AB4016" s="399" t="str">
        <f t="shared" si="815"/>
        <v>DC2DD94</v>
      </c>
      <c r="AC4016" s="399" t="str">
        <f t="shared" si="816"/>
        <v>DC2DD94-DC</v>
      </c>
      <c r="AD4016" t="str">
        <f>Y4016&amp;"-"&amp;VLOOKUP(AC4016,'LICH THI'!C:AA,9,0)</f>
        <v>64DCDD3007-42482</v>
      </c>
      <c r="AE4016">
        <f t="shared" si="817"/>
        <v>1</v>
      </c>
    </row>
    <row r="4017" spans="1:31" x14ac:dyDescent="0.25">
      <c r="A4017" s="436" t="str">
        <f t="shared" si="807"/>
        <v>DC2DD94-DC-8</v>
      </c>
      <c r="B4017" s="436">
        <f>COUNTIF(AC$4:AC4017,AC4017)</f>
        <v>8</v>
      </c>
      <c r="C4017" s="436" t="str">
        <f t="shared" si="808"/>
        <v>DC2DD94-DC</v>
      </c>
      <c r="D4017" s="436">
        <f>VLOOKUP(C4017,'LICH THI'!C:AA,12,0)</f>
        <v>26</v>
      </c>
      <c r="E4017" s="436">
        <f>VLOOKUP(C4017,'LICH THI'!C:AA,13,0)</f>
        <v>26</v>
      </c>
      <c r="F4017" s="436">
        <f t="shared" si="818"/>
        <v>26</v>
      </c>
      <c r="G4017" s="436">
        <f>VLOOKUP(C4017,'LICH THI'!C:AA,14,0)</f>
        <v>1</v>
      </c>
      <c r="H4017" s="436">
        <f t="shared" si="809"/>
        <v>1</v>
      </c>
      <c r="I4017" s="436" t="str">
        <f t="shared" si="810"/>
        <v>Nguyễn Văn Hiến</v>
      </c>
      <c r="J4017" s="436"/>
      <c r="K4017" s="436">
        <f t="shared" si="811"/>
        <v>1</v>
      </c>
      <c r="L4017" s="436" t="str">
        <f t="shared" si="812"/>
        <v>DC2DD94-DC-1</v>
      </c>
      <c r="M4017" s="436">
        <f t="shared" si="813"/>
        <v>16</v>
      </c>
      <c r="N4017" s="437">
        <f t="shared" si="819"/>
        <v>19</v>
      </c>
      <c r="O4017" s="437"/>
      <c r="P4017" s="430" t="str">
        <f t="shared" si="814"/>
        <v/>
      </c>
      <c r="U4017" s="177">
        <v>14</v>
      </c>
      <c r="V4017" s="177" t="s">
        <v>3761</v>
      </c>
      <c r="W4017" s="177" t="s">
        <v>2741</v>
      </c>
      <c r="X4017" s="177" t="s">
        <v>3986</v>
      </c>
      <c r="Y4017" s="177" t="s">
        <v>3987</v>
      </c>
      <c r="Z4017" s="177" t="s">
        <v>5486</v>
      </c>
      <c r="AA4017" s="525" t="s">
        <v>2843</v>
      </c>
      <c r="AB4017" s="399" t="str">
        <f t="shared" si="815"/>
        <v>DC2DD94</v>
      </c>
      <c r="AC4017" s="399" t="str">
        <f t="shared" si="816"/>
        <v>DC2DD94-DC</v>
      </c>
      <c r="AD4017" t="str">
        <f>Y4017&amp;"-"&amp;VLOOKUP(AC4017,'LICH THI'!C:AA,9,0)</f>
        <v>64DCDD3160-42482</v>
      </c>
      <c r="AE4017">
        <f t="shared" si="817"/>
        <v>1</v>
      </c>
    </row>
    <row r="4018" spans="1:31" x14ac:dyDescent="0.25">
      <c r="A4018" s="436" t="str">
        <f t="shared" si="807"/>
        <v>DC2DD94-DC-9</v>
      </c>
      <c r="B4018" s="436">
        <f>COUNTIF(AC$4:AC4018,AC4018)</f>
        <v>9</v>
      </c>
      <c r="C4018" s="436" t="str">
        <f t="shared" si="808"/>
        <v>DC2DD94-DC</v>
      </c>
      <c r="D4018" s="436">
        <f>VLOOKUP(C4018,'LICH THI'!C:AA,12,0)</f>
        <v>26</v>
      </c>
      <c r="E4018" s="436">
        <f>VLOOKUP(C4018,'LICH THI'!C:AA,13,0)</f>
        <v>26</v>
      </c>
      <c r="F4018" s="436">
        <f t="shared" si="818"/>
        <v>26</v>
      </c>
      <c r="G4018" s="436">
        <f>VLOOKUP(C4018,'LICH THI'!C:AA,14,0)</f>
        <v>1</v>
      </c>
      <c r="H4018" s="436">
        <f t="shared" si="809"/>
        <v>1</v>
      </c>
      <c r="I4018" s="436" t="str">
        <f t="shared" si="810"/>
        <v>Nguyễn Tiến Hoàn</v>
      </c>
      <c r="J4018" s="436"/>
      <c r="K4018" s="436">
        <f t="shared" si="811"/>
        <v>1</v>
      </c>
      <c r="L4018" s="436" t="str">
        <f t="shared" si="812"/>
        <v>DC2DD94-DC-1</v>
      </c>
      <c r="M4018" s="436">
        <f t="shared" si="813"/>
        <v>16</v>
      </c>
      <c r="N4018" s="437">
        <f t="shared" si="819"/>
        <v>20</v>
      </c>
      <c r="O4018" s="437"/>
      <c r="P4018" s="430" t="str">
        <f t="shared" si="814"/>
        <v/>
      </c>
      <c r="U4018" s="177">
        <v>15</v>
      </c>
      <c r="V4018" s="177" t="s">
        <v>3761</v>
      </c>
      <c r="W4018" s="177" t="s">
        <v>2880</v>
      </c>
      <c r="X4018" s="177" t="s">
        <v>3790</v>
      </c>
      <c r="Y4018" s="177" t="s">
        <v>5493</v>
      </c>
      <c r="Z4018" s="177" t="s">
        <v>5486</v>
      </c>
      <c r="AA4018" s="525" t="s">
        <v>5494</v>
      </c>
      <c r="AB4018" s="399" t="str">
        <f t="shared" si="815"/>
        <v>DC2DD94</v>
      </c>
      <c r="AC4018" s="399" t="str">
        <f t="shared" si="816"/>
        <v>DC2DD94-DC</v>
      </c>
      <c r="AD4018" t="str">
        <f>Y4018&amp;"-"&amp;VLOOKUP(AC4018,'LICH THI'!C:AA,9,0)</f>
        <v>64DCDD3112-42482</v>
      </c>
      <c r="AE4018">
        <f t="shared" si="817"/>
        <v>1</v>
      </c>
    </row>
    <row r="4019" spans="1:31" x14ac:dyDescent="0.25">
      <c r="A4019" s="436" t="str">
        <f t="shared" si="807"/>
        <v>DC2DD94-DC-10</v>
      </c>
      <c r="B4019" s="436">
        <f>COUNTIF(AC$4:AC4019,AC4019)</f>
        <v>10</v>
      </c>
      <c r="C4019" s="436" t="str">
        <f t="shared" si="808"/>
        <v>DC2DD94-DC</v>
      </c>
      <c r="D4019" s="436">
        <f>VLOOKUP(C4019,'LICH THI'!C:AA,12,0)</f>
        <v>26</v>
      </c>
      <c r="E4019" s="436">
        <f>VLOOKUP(C4019,'LICH THI'!C:AA,13,0)</f>
        <v>26</v>
      </c>
      <c r="F4019" s="436">
        <f t="shared" si="818"/>
        <v>26</v>
      </c>
      <c r="G4019" s="436">
        <f>VLOOKUP(C4019,'LICH THI'!C:AA,14,0)</f>
        <v>1</v>
      </c>
      <c r="H4019" s="436">
        <f t="shared" si="809"/>
        <v>1</v>
      </c>
      <c r="I4019" s="436" t="str">
        <f t="shared" si="810"/>
        <v>Đinh Duy Hoàng</v>
      </c>
      <c r="J4019" s="436"/>
      <c r="K4019" s="436">
        <f t="shared" si="811"/>
        <v>1</v>
      </c>
      <c r="L4019" s="436" t="str">
        <f t="shared" si="812"/>
        <v>DC2DD94-DC-1</v>
      </c>
      <c r="M4019" s="436">
        <f t="shared" si="813"/>
        <v>16</v>
      </c>
      <c r="N4019" s="437">
        <f t="shared" si="819"/>
        <v>21</v>
      </c>
      <c r="O4019" s="437"/>
      <c r="P4019" s="430" t="str">
        <f t="shared" si="814"/>
        <v/>
      </c>
      <c r="U4019" s="177">
        <v>16</v>
      </c>
      <c r="V4019" s="177" t="s">
        <v>3761</v>
      </c>
      <c r="W4019" s="177" t="s">
        <v>5495</v>
      </c>
      <c r="X4019" s="177" t="s">
        <v>2834</v>
      </c>
      <c r="Y4019" s="177" t="s">
        <v>5496</v>
      </c>
      <c r="Z4019" s="177" t="s">
        <v>5486</v>
      </c>
      <c r="AA4019" s="525" t="s">
        <v>4626</v>
      </c>
      <c r="AB4019" s="399" t="str">
        <f t="shared" si="815"/>
        <v>DC2DD94</v>
      </c>
      <c r="AC4019" s="399" t="str">
        <f t="shared" si="816"/>
        <v>DC2DD94-DC</v>
      </c>
      <c r="AD4019" t="str">
        <f>Y4019&amp;"-"&amp;VLOOKUP(AC4019,'LICH THI'!C:AA,9,0)</f>
        <v>64DCDD3168-42482</v>
      </c>
      <c r="AE4019">
        <f t="shared" si="817"/>
        <v>1</v>
      </c>
    </row>
    <row r="4020" spans="1:31" x14ac:dyDescent="0.25">
      <c r="A4020" s="436" t="str">
        <f t="shared" si="807"/>
        <v>DC2DD94-DC-11</v>
      </c>
      <c r="B4020" s="436">
        <f>COUNTIF(AC$4:AC4020,AC4020)</f>
        <v>11</v>
      </c>
      <c r="C4020" s="436" t="str">
        <f t="shared" si="808"/>
        <v>DC2DD94-DC</v>
      </c>
      <c r="D4020" s="436">
        <f>VLOOKUP(C4020,'LICH THI'!C:AA,12,0)</f>
        <v>26</v>
      </c>
      <c r="E4020" s="436">
        <f>VLOOKUP(C4020,'LICH THI'!C:AA,13,0)</f>
        <v>26</v>
      </c>
      <c r="F4020" s="436">
        <f t="shared" si="818"/>
        <v>26</v>
      </c>
      <c r="G4020" s="436">
        <f>VLOOKUP(C4020,'LICH THI'!C:AA,14,0)</f>
        <v>1</v>
      </c>
      <c r="H4020" s="436">
        <f t="shared" si="809"/>
        <v>1</v>
      </c>
      <c r="I4020" s="436" t="str">
        <f t="shared" si="810"/>
        <v>Lê Trọng Hùng</v>
      </c>
      <c r="J4020" s="436"/>
      <c r="K4020" s="436">
        <f t="shared" si="811"/>
        <v>1</v>
      </c>
      <c r="L4020" s="436" t="str">
        <f t="shared" si="812"/>
        <v>DC2DD94-DC-1</v>
      </c>
      <c r="M4020" s="436">
        <f t="shared" si="813"/>
        <v>16</v>
      </c>
      <c r="N4020" s="437">
        <f t="shared" si="819"/>
        <v>22</v>
      </c>
      <c r="O4020" s="437"/>
      <c r="P4020" s="430" t="str">
        <f t="shared" si="814"/>
        <v/>
      </c>
      <c r="U4020" s="177">
        <v>17</v>
      </c>
      <c r="V4020" s="177" t="s">
        <v>3761</v>
      </c>
      <c r="W4020" s="177" t="s">
        <v>5187</v>
      </c>
      <c r="X4020" s="177" t="s">
        <v>2801</v>
      </c>
      <c r="Y4020" s="177" t="s">
        <v>5440</v>
      </c>
      <c r="Z4020" s="177" t="s">
        <v>5486</v>
      </c>
      <c r="AA4020" s="525" t="s">
        <v>5441</v>
      </c>
      <c r="AB4020" s="399" t="str">
        <f t="shared" si="815"/>
        <v>DC2DD94</v>
      </c>
      <c r="AC4020" s="399" t="str">
        <f t="shared" si="816"/>
        <v>DC2DD94-DC</v>
      </c>
      <c r="AD4020" t="str">
        <f>Y4020&amp;"-"&amp;VLOOKUP(AC4020,'LICH THI'!C:AA,9,0)</f>
        <v>64DCDD3128-42482</v>
      </c>
      <c r="AE4020">
        <f t="shared" si="817"/>
        <v>1</v>
      </c>
    </row>
    <row r="4021" spans="1:31" x14ac:dyDescent="0.25">
      <c r="A4021" s="436" t="str">
        <f t="shared" si="807"/>
        <v>DC2DD94-DC-12</v>
      </c>
      <c r="B4021" s="436">
        <f>COUNTIF(AC$4:AC4021,AC4021)</f>
        <v>12</v>
      </c>
      <c r="C4021" s="436" t="str">
        <f t="shared" si="808"/>
        <v>DC2DD94-DC</v>
      </c>
      <c r="D4021" s="436">
        <f>VLOOKUP(C4021,'LICH THI'!C:AA,12,0)</f>
        <v>26</v>
      </c>
      <c r="E4021" s="436">
        <f>VLOOKUP(C4021,'LICH THI'!C:AA,13,0)</f>
        <v>26</v>
      </c>
      <c r="F4021" s="436">
        <f t="shared" si="818"/>
        <v>26</v>
      </c>
      <c r="G4021" s="436">
        <f>VLOOKUP(C4021,'LICH THI'!C:AA,14,0)</f>
        <v>1</v>
      </c>
      <c r="H4021" s="436">
        <f t="shared" si="809"/>
        <v>1</v>
      </c>
      <c r="I4021" s="436" t="str">
        <f t="shared" si="810"/>
        <v>Hoàng Văn Lâm</v>
      </c>
      <c r="J4021" s="436"/>
      <c r="K4021" s="436">
        <f t="shared" si="811"/>
        <v>1</v>
      </c>
      <c r="L4021" s="436" t="str">
        <f t="shared" si="812"/>
        <v>DC2DD94-DC-1</v>
      </c>
      <c r="M4021" s="436">
        <f t="shared" si="813"/>
        <v>16</v>
      </c>
      <c r="N4021" s="437">
        <f t="shared" si="819"/>
        <v>23</v>
      </c>
      <c r="O4021" s="437"/>
      <c r="P4021" s="430" t="str">
        <f t="shared" si="814"/>
        <v/>
      </c>
      <c r="U4021" s="177">
        <v>18</v>
      </c>
      <c r="V4021" s="177" t="s">
        <v>3761</v>
      </c>
      <c r="W4021" s="177" t="s">
        <v>2966</v>
      </c>
      <c r="X4021" s="177" t="s">
        <v>2884</v>
      </c>
      <c r="Y4021" s="177" t="s">
        <v>5444</v>
      </c>
      <c r="Z4021" s="177" t="s">
        <v>5486</v>
      </c>
      <c r="AA4021" s="525" t="s">
        <v>5445</v>
      </c>
      <c r="AB4021" s="399" t="str">
        <f t="shared" si="815"/>
        <v>DC2DD94</v>
      </c>
      <c r="AC4021" s="399" t="str">
        <f t="shared" si="816"/>
        <v>DC2DD94-DC</v>
      </c>
      <c r="AD4021" t="str">
        <f>Y4021&amp;"-"&amp;VLOOKUP(AC4021,'LICH THI'!C:AA,9,0)</f>
        <v>64DCDD3103-42482</v>
      </c>
      <c r="AE4021">
        <f t="shared" si="817"/>
        <v>1</v>
      </c>
    </row>
    <row r="4022" spans="1:31" x14ac:dyDescent="0.25">
      <c r="A4022" s="436" t="str">
        <f t="shared" si="807"/>
        <v>DC2DD94-DC-13</v>
      </c>
      <c r="B4022" s="436">
        <f>COUNTIF(AC$4:AC4022,AC4022)</f>
        <v>13</v>
      </c>
      <c r="C4022" s="436" t="str">
        <f t="shared" si="808"/>
        <v>DC2DD94-DC</v>
      </c>
      <c r="D4022" s="436">
        <f>VLOOKUP(C4022,'LICH THI'!C:AA,12,0)</f>
        <v>26</v>
      </c>
      <c r="E4022" s="436">
        <f>VLOOKUP(C4022,'LICH THI'!C:AA,13,0)</f>
        <v>26</v>
      </c>
      <c r="F4022" s="436">
        <f t="shared" si="818"/>
        <v>26</v>
      </c>
      <c r="G4022" s="436">
        <f>VLOOKUP(C4022,'LICH THI'!C:AA,14,0)</f>
        <v>1</v>
      </c>
      <c r="H4022" s="436">
        <f t="shared" si="809"/>
        <v>1</v>
      </c>
      <c r="I4022" s="436" t="str">
        <f t="shared" si="810"/>
        <v>Nguyễn Khắc Linh</v>
      </c>
      <c r="J4022" s="436"/>
      <c r="K4022" s="436">
        <f t="shared" si="811"/>
        <v>1</v>
      </c>
      <c r="L4022" s="436" t="str">
        <f t="shared" si="812"/>
        <v>DC2DD94-DC-1</v>
      </c>
      <c r="M4022" s="436">
        <f t="shared" si="813"/>
        <v>16</v>
      </c>
      <c r="N4022" s="437">
        <f t="shared" si="819"/>
        <v>24</v>
      </c>
      <c r="O4022" s="437"/>
      <c r="P4022" s="430" t="str">
        <f t="shared" si="814"/>
        <v/>
      </c>
      <c r="U4022" s="177">
        <v>3</v>
      </c>
      <c r="V4022" s="177" t="s">
        <v>3301</v>
      </c>
      <c r="W4022" s="177" t="s">
        <v>3302</v>
      </c>
      <c r="X4022" s="177" t="s">
        <v>2670</v>
      </c>
      <c r="Y4022" s="177" t="s">
        <v>3303</v>
      </c>
      <c r="Z4022" s="177" t="s">
        <v>5486</v>
      </c>
      <c r="AA4022" s="525" t="s">
        <v>3304</v>
      </c>
      <c r="AB4022" s="399" t="str">
        <f t="shared" si="815"/>
        <v>DC2DD94</v>
      </c>
      <c r="AC4022" s="399" t="str">
        <f t="shared" si="816"/>
        <v>DC2DD94-DC</v>
      </c>
      <c r="AD4022" t="str">
        <f>Y4022&amp;"-"&amp;VLOOKUP(AC4022,'LICH THI'!C:AA,9,0)</f>
        <v>64DCDD3048-42482</v>
      </c>
      <c r="AE4022">
        <f t="shared" si="817"/>
        <v>1</v>
      </c>
    </row>
    <row r="4023" spans="1:31" x14ac:dyDescent="0.25">
      <c r="A4023" s="436" t="str">
        <f t="shared" si="807"/>
        <v>DC2DD94-DC-14</v>
      </c>
      <c r="B4023" s="436">
        <f>COUNTIF(AC$4:AC4023,AC4023)</f>
        <v>14</v>
      </c>
      <c r="C4023" s="436" t="str">
        <f t="shared" si="808"/>
        <v>DC2DD94-DC</v>
      </c>
      <c r="D4023" s="436">
        <f>VLOOKUP(C4023,'LICH THI'!C:AA,12,0)</f>
        <v>26</v>
      </c>
      <c r="E4023" s="436">
        <f>VLOOKUP(C4023,'LICH THI'!C:AA,13,0)</f>
        <v>26</v>
      </c>
      <c r="F4023" s="436">
        <f t="shared" si="818"/>
        <v>26</v>
      </c>
      <c r="G4023" s="436">
        <f>VLOOKUP(C4023,'LICH THI'!C:AA,14,0)</f>
        <v>1</v>
      </c>
      <c r="H4023" s="436">
        <f t="shared" si="809"/>
        <v>1</v>
      </c>
      <c r="I4023" s="436" t="str">
        <f t="shared" si="810"/>
        <v>Nguyễn Thành Long</v>
      </c>
      <c r="J4023" s="436"/>
      <c r="K4023" s="436">
        <f t="shared" si="811"/>
        <v>1</v>
      </c>
      <c r="L4023" s="436" t="str">
        <f t="shared" si="812"/>
        <v>DC2DD94-DC-1</v>
      </c>
      <c r="M4023" s="436">
        <f t="shared" si="813"/>
        <v>16</v>
      </c>
      <c r="N4023" s="437">
        <f t="shared" si="819"/>
        <v>25</v>
      </c>
      <c r="O4023" s="437"/>
      <c r="P4023" s="430" t="str">
        <f t="shared" si="814"/>
        <v/>
      </c>
      <c r="U4023" s="177">
        <v>19</v>
      </c>
      <c r="V4023" s="177" t="s">
        <v>3761</v>
      </c>
      <c r="W4023" s="177" t="s">
        <v>2862</v>
      </c>
      <c r="X4023" s="177" t="s">
        <v>2765</v>
      </c>
      <c r="Y4023" s="177" t="s">
        <v>3990</v>
      </c>
      <c r="Z4023" s="177" t="s">
        <v>5486</v>
      </c>
      <c r="AA4023" s="525" t="s">
        <v>3344</v>
      </c>
      <c r="AB4023" s="399" t="str">
        <f t="shared" si="815"/>
        <v>DC2DD94</v>
      </c>
      <c r="AC4023" s="399" t="str">
        <f t="shared" si="816"/>
        <v>DC2DD94-DC</v>
      </c>
      <c r="AD4023" t="str">
        <f>Y4023&amp;"-"&amp;VLOOKUP(AC4023,'LICH THI'!C:AA,9,0)</f>
        <v>64DCDD3163-42482</v>
      </c>
      <c r="AE4023">
        <f t="shared" si="817"/>
        <v>1</v>
      </c>
    </row>
    <row r="4024" spans="1:31" x14ac:dyDescent="0.25">
      <c r="A4024" s="436" t="str">
        <f t="shared" si="807"/>
        <v>DC2DD94-DC-15</v>
      </c>
      <c r="B4024" s="436">
        <f>COUNTIF(AC$4:AC4024,AC4024)</f>
        <v>15</v>
      </c>
      <c r="C4024" s="436" t="str">
        <f t="shared" si="808"/>
        <v>DC2DD94-DC</v>
      </c>
      <c r="D4024" s="436">
        <f>VLOOKUP(C4024,'LICH THI'!C:AA,12,0)</f>
        <v>26</v>
      </c>
      <c r="E4024" s="436">
        <f>VLOOKUP(C4024,'LICH THI'!C:AA,13,0)</f>
        <v>26</v>
      </c>
      <c r="F4024" s="436">
        <f t="shared" si="818"/>
        <v>26</v>
      </c>
      <c r="G4024" s="436">
        <f>VLOOKUP(C4024,'LICH THI'!C:AA,14,0)</f>
        <v>1</v>
      </c>
      <c r="H4024" s="436">
        <f t="shared" si="809"/>
        <v>1</v>
      </c>
      <c r="I4024" s="436" t="str">
        <f t="shared" si="810"/>
        <v>Đoàn Ngọc Minh</v>
      </c>
      <c r="J4024" s="436"/>
      <c r="K4024" s="436">
        <f t="shared" si="811"/>
        <v>1</v>
      </c>
      <c r="L4024" s="436" t="str">
        <f t="shared" si="812"/>
        <v>DC2DD94-DC-1</v>
      </c>
      <c r="M4024" s="436">
        <f t="shared" si="813"/>
        <v>16</v>
      </c>
      <c r="N4024" s="437">
        <f t="shared" si="819"/>
        <v>26</v>
      </c>
      <c r="O4024" s="437"/>
      <c r="P4024" s="430" t="str">
        <f t="shared" si="814"/>
        <v/>
      </c>
      <c r="U4024" s="177">
        <v>20</v>
      </c>
      <c r="V4024" s="177" t="s">
        <v>3761</v>
      </c>
      <c r="W4024" s="177" t="s">
        <v>4152</v>
      </c>
      <c r="X4024" s="177" t="s">
        <v>2713</v>
      </c>
      <c r="Y4024" s="177" t="s">
        <v>5497</v>
      </c>
      <c r="Z4024" s="177" t="s">
        <v>5486</v>
      </c>
      <c r="AA4024" s="525" t="s">
        <v>2956</v>
      </c>
      <c r="AB4024" s="399" t="str">
        <f t="shared" si="815"/>
        <v>DC2DD94</v>
      </c>
      <c r="AC4024" s="399" t="str">
        <f t="shared" si="816"/>
        <v>DC2DD94-DC</v>
      </c>
      <c r="AD4024" t="str">
        <f>Y4024&amp;"-"&amp;VLOOKUP(AC4024,'LICH THI'!C:AA,9,0)</f>
        <v>64DCDD3149-42482</v>
      </c>
      <c r="AE4024">
        <f t="shared" si="817"/>
        <v>1</v>
      </c>
    </row>
    <row r="4025" spans="1:31" x14ac:dyDescent="0.25">
      <c r="A4025" s="436" t="str">
        <f t="shared" si="807"/>
        <v>DC2DD94-DC-16</v>
      </c>
      <c r="B4025" s="436">
        <f>COUNTIF(AC$4:AC4025,AC4025)</f>
        <v>16</v>
      </c>
      <c r="C4025" s="436" t="str">
        <f t="shared" si="808"/>
        <v>DC2DD94-DC</v>
      </c>
      <c r="D4025" s="436">
        <f>VLOOKUP(C4025,'LICH THI'!C:AA,12,0)</f>
        <v>26</v>
      </c>
      <c r="E4025" s="436">
        <f>VLOOKUP(C4025,'LICH THI'!C:AA,13,0)</f>
        <v>26</v>
      </c>
      <c r="F4025" s="436">
        <f t="shared" si="818"/>
        <v>26</v>
      </c>
      <c r="G4025" s="436">
        <f>VLOOKUP(C4025,'LICH THI'!C:AA,14,0)</f>
        <v>1</v>
      </c>
      <c r="H4025" s="436">
        <f t="shared" si="809"/>
        <v>1</v>
      </c>
      <c r="I4025" s="436" t="str">
        <f t="shared" si="810"/>
        <v>Nguyễn Văn Minh</v>
      </c>
      <c r="J4025" s="436"/>
      <c r="K4025" s="436">
        <f t="shared" si="811"/>
        <v>1</v>
      </c>
      <c r="L4025" s="436" t="str">
        <f t="shared" si="812"/>
        <v>DC2DD94-DC-1</v>
      </c>
      <c r="M4025" s="436">
        <f t="shared" si="813"/>
        <v>16</v>
      </c>
      <c r="N4025" s="437">
        <f t="shared" si="819"/>
        <v>1</v>
      </c>
      <c r="O4025" s="437"/>
      <c r="P4025" s="430" t="str">
        <f t="shared" si="814"/>
        <v/>
      </c>
      <c r="U4025" s="177">
        <v>21</v>
      </c>
      <c r="V4025" s="177" t="s">
        <v>3761</v>
      </c>
      <c r="W4025" s="177" t="s">
        <v>2741</v>
      </c>
      <c r="X4025" s="177" t="s">
        <v>2713</v>
      </c>
      <c r="Y4025" s="177" t="s">
        <v>5498</v>
      </c>
      <c r="Z4025" s="177" t="s">
        <v>5486</v>
      </c>
      <c r="AA4025" s="525" t="s">
        <v>3286</v>
      </c>
      <c r="AB4025" s="399" t="str">
        <f t="shared" si="815"/>
        <v>DC2DD94</v>
      </c>
      <c r="AC4025" s="399" t="str">
        <f t="shared" si="816"/>
        <v>DC2DD94-DC</v>
      </c>
      <c r="AD4025" t="str">
        <f>Y4025&amp;"-"&amp;VLOOKUP(AC4025,'LICH THI'!C:AA,9,0)</f>
        <v>64DCDD3118-42482</v>
      </c>
      <c r="AE4025">
        <f t="shared" si="817"/>
        <v>1</v>
      </c>
    </row>
    <row r="4026" spans="1:31" x14ac:dyDescent="0.25">
      <c r="A4026" s="436" t="str">
        <f t="shared" si="807"/>
        <v>DC2DD94-DC-17</v>
      </c>
      <c r="B4026" s="436">
        <f>COUNTIF(AC$4:AC4026,AC4026)</f>
        <v>17</v>
      </c>
      <c r="C4026" s="436" t="str">
        <f t="shared" si="808"/>
        <v>DC2DD94-DC</v>
      </c>
      <c r="D4026" s="436">
        <f>VLOOKUP(C4026,'LICH THI'!C:AA,12,0)</f>
        <v>26</v>
      </c>
      <c r="E4026" s="436">
        <f>VLOOKUP(C4026,'LICH THI'!C:AA,13,0)</f>
        <v>26</v>
      </c>
      <c r="F4026" s="436">
        <f t="shared" si="818"/>
        <v>26</v>
      </c>
      <c r="G4026" s="436">
        <f>VLOOKUP(C4026,'LICH THI'!C:AA,14,0)</f>
        <v>1</v>
      </c>
      <c r="H4026" s="436">
        <f t="shared" si="809"/>
        <v>1</v>
      </c>
      <c r="I4026" s="436" t="str">
        <f t="shared" si="810"/>
        <v>Nguyễn Văn Nam</v>
      </c>
      <c r="J4026" s="436"/>
      <c r="K4026" s="436">
        <f t="shared" si="811"/>
        <v>1</v>
      </c>
      <c r="L4026" s="436" t="str">
        <f t="shared" si="812"/>
        <v>DC2DD94-DC-1</v>
      </c>
      <c r="M4026" s="436">
        <f t="shared" si="813"/>
        <v>16</v>
      </c>
      <c r="N4026" s="437">
        <f t="shared" si="819"/>
        <v>2</v>
      </c>
      <c r="O4026" s="437"/>
      <c r="P4026" s="430" t="str">
        <f t="shared" si="814"/>
        <v/>
      </c>
      <c r="U4026" s="177">
        <v>22</v>
      </c>
      <c r="V4026" s="177" t="s">
        <v>3761</v>
      </c>
      <c r="W4026" s="177" t="s">
        <v>2741</v>
      </c>
      <c r="X4026" s="177" t="s">
        <v>2773</v>
      </c>
      <c r="Y4026" s="177" t="s">
        <v>4135</v>
      </c>
      <c r="Z4026" s="177" t="s">
        <v>5486</v>
      </c>
      <c r="AA4026" s="525" t="s">
        <v>4136</v>
      </c>
      <c r="AB4026" s="399" t="str">
        <f t="shared" si="815"/>
        <v>DC2DD94</v>
      </c>
      <c r="AC4026" s="399" t="str">
        <f t="shared" si="816"/>
        <v>DC2DD94-DC</v>
      </c>
      <c r="AD4026" t="str">
        <f>Y4026&amp;"-"&amp;VLOOKUP(AC4026,'LICH THI'!C:AA,9,0)</f>
        <v>64DCDD3135-42482</v>
      </c>
      <c r="AE4026">
        <f t="shared" si="817"/>
        <v>1</v>
      </c>
    </row>
    <row r="4027" spans="1:31" x14ac:dyDescent="0.25">
      <c r="A4027" s="436" t="str">
        <f t="shared" si="807"/>
        <v>DC2DD94-DC-18</v>
      </c>
      <c r="B4027" s="436">
        <f>COUNTIF(AC$4:AC4027,AC4027)</f>
        <v>18</v>
      </c>
      <c r="C4027" s="436" t="str">
        <f t="shared" si="808"/>
        <v>DC2DD94-DC</v>
      </c>
      <c r="D4027" s="436">
        <f>VLOOKUP(C4027,'LICH THI'!C:AA,12,0)</f>
        <v>26</v>
      </c>
      <c r="E4027" s="436">
        <f>VLOOKUP(C4027,'LICH THI'!C:AA,13,0)</f>
        <v>26</v>
      </c>
      <c r="F4027" s="436">
        <f t="shared" si="818"/>
        <v>26</v>
      </c>
      <c r="G4027" s="436">
        <f>VLOOKUP(C4027,'LICH THI'!C:AA,14,0)</f>
        <v>1</v>
      </c>
      <c r="H4027" s="436">
        <f t="shared" si="809"/>
        <v>1</v>
      </c>
      <c r="I4027" s="436" t="str">
        <f t="shared" si="810"/>
        <v>Phạm Văn Năm</v>
      </c>
      <c r="J4027" s="436"/>
      <c r="K4027" s="436">
        <f t="shared" si="811"/>
        <v>1</v>
      </c>
      <c r="L4027" s="436" t="str">
        <f t="shared" si="812"/>
        <v>DC2DD94-DC-1</v>
      </c>
      <c r="M4027" s="436">
        <f t="shared" si="813"/>
        <v>16</v>
      </c>
      <c r="N4027" s="437">
        <f t="shared" si="819"/>
        <v>3</v>
      </c>
      <c r="O4027" s="437"/>
      <c r="P4027" s="430" t="str">
        <f t="shared" si="814"/>
        <v/>
      </c>
      <c r="U4027" s="177">
        <v>23</v>
      </c>
      <c r="V4027" s="177" t="s">
        <v>3761</v>
      </c>
      <c r="W4027" s="177" t="s">
        <v>2738</v>
      </c>
      <c r="X4027" s="177" t="s">
        <v>5499</v>
      </c>
      <c r="Y4027" s="177" t="s">
        <v>5500</v>
      </c>
      <c r="Z4027" s="177" t="s">
        <v>5486</v>
      </c>
      <c r="AA4027" s="525" t="s">
        <v>5261</v>
      </c>
      <c r="AB4027" s="399" t="str">
        <f t="shared" si="815"/>
        <v>DC2DD94</v>
      </c>
      <c r="AC4027" s="399" t="str">
        <f t="shared" si="816"/>
        <v>DC2DD94-DC</v>
      </c>
      <c r="AD4027" t="str">
        <f>Y4027&amp;"-"&amp;VLOOKUP(AC4027,'LICH THI'!C:AA,9,0)</f>
        <v>64DCDD3169-42482</v>
      </c>
      <c r="AE4027">
        <f t="shared" si="817"/>
        <v>1</v>
      </c>
    </row>
    <row r="4028" spans="1:31" x14ac:dyDescent="0.25">
      <c r="A4028" s="436" t="str">
        <f t="shared" si="807"/>
        <v>DC2DD94-DC-19</v>
      </c>
      <c r="B4028" s="436">
        <f>COUNTIF(AC$4:AC4028,AC4028)</f>
        <v>19</v>
      </c>
      <c r="C4028" s="436" t="str">
        <f t="shared" si="808"/>
        <v>DC2DD94-DC</v>
      </c>
      <c r="D4028" s="436">
        <f>VLOOKUP(C4028,'LICH THI'!C:AA,12,0)</f>
        <v>26</v>
      </c>
      <c r="E4028" s="436">
        <f>VLOOKUP(C4028,'LICH THI'!C:AA,13,0)</f>
        <v>26</v>
      </c>
      <c r="F4028" s="436">
        <f t="shared" si="818"/>
        <v>26</v>
      </c>
      <c r="G4028" s="436">
        <f>VLOOKUP(C4028,'LICH THI'!C:AA,14,0)</f>
        <v>1</v>
      </c>
      <c r="H4028" s="436">
        <f t="shared" si="809"/>
        <v>1</v>
      </c>
      <c r="I4028" s="436" t="str">
        <f t="shared" si="810"/>
        <v>Hoàng Quang Quý</v>
      </c>
      <c r="J4028" s="436"/>
      <c r="K4028" s="436">
        <f t="shared" si="811"/>
        <v>1</v>
      </c>
      <c r="L4028" s="436" t="str">
        <f t="shared" si="812"/>
        <v>DC2DD94-DC-1</v>
      </c>
      <c r="M4028" s="436">
        <f t="shared" si="813"/>
        <v>16</v>
      </c>
      <c r="N4028" s="437">
        <f t="shared" si="819"/>
        <v>4</v>
      </c>
      <c r="O4028" s="437"/>
      <c r="P4028" s="430" t="str">
        <f t="shared" si="814"/>
        <v/>
      </c>
      <c r="U4028" s="177">
        <v>4</v>
      </c>
      <c r="V4028" s="177" t="s">
        <v>3301</v>
      </c>
      <c r="W4028" s="177" t="s">
        <v>3305</v>
      </c>
      <c r="X4028" s="177" t="s">
        <v>3004</v>
      </c>
      <c r="Y4028" s="177" t="s">
        <v>3306</v>
      </c>
      <c r="Z4028" s="177" t="s">
        <v>5486</v>
      </c>
      <c r="AA4028" s="525" t="s">
        <v>3307</v>
      </c>
      <c r="AB4028" s="399" t="str">
        <f t="shared" si="815"/>
        <v>DC2DD94</v>
      </c>
      <c r="AC4028" s="399" t="str">
        <f t="shared" si="816"/>
        <v>DC2DD94-DC</v>
      </c>
      <c r="AD4028" t="str">
        <f>Y4028&amp;"-"&amp;VLOOKUP(AC4028,'LICH THI'!C:AA,9,0)</f>
        <v>64DCDD3031-42482</v>
      </c>
      <c r="AE4028">
        <f t="shared" si="817"/>
        <v>1</v>
      </c>
    </row>
    <row r="4029" spans="1:31" x14ac:dyDescent="0.25">
      <c r="A4029" s="436" t="str">
        <f t="shared" si="807"/>
        <v>DC2DD94-DC-20</v>
      </c>
      <c r="B4029" s="436">
        <f>COUNTIF(AC$4:AC4029,AC4029)</f>
        <v>20</v>
      </c>
      <c r="C4029" s="436" t="str">
        <f t="shared" si="808"/>
        <v>DC2DD94-DC</v>
      </c>
      <c r="D4029" s="436">
        <f>VLOOKUP(C4029,'LICH THI'!C:AA,12,0)</f>
        <v>26</v>
      </c>
      <c r="E4029" s="436">
        <f>VLOOKUP(C4029,'LICH THI'!C:AA,13,0)</f>
        <v>26</v>
      </c>
      <c r="F4029" s="436">
        <f t="shared" si="818"/>
        <v>26</v>
      </c>
      <c r="G4029" s="436">
        <f>VLOOKUP(C4029,'LICH THI'!C:AA,14,0)</f>
        <v>1</v>
      </c>
      <c r="H4029" s="436">
        <f t="shared" si="809"/>
        <v>1</v>
      </c>
      <c r="I4029" s="436" t="str">
        <f t="shared" si="810"/>
        <v>Nguyễn Văn Toan</v>
      </c>
      <c r="J4029" s="436"/>
      <c r="K4029" s="436">
        <f t="shared" si="811"/>
        <v>1</v>
      </c>
      <c r="L4029" s="436" t="str">
        <f t="shared" si="812"/>
        <v>DC2DD94-DC-1</v>
      </c>
      <c r="M4029" s="436">
        <f t="shared" si="813"/>
        <v>16</v>
      </c>
      <c r="N4029" s="437">
        <f t="shared" si="819"/>
        <v>5</v>
      </c>
      <c r="O4029" s="437"/>
      <c r="P4029" s="430" t="str">
        <f t="shared" si="814"/>
        <v/>
      </c>
      <c r="U4029" s="177">
        <v>8</v>
      </c>
      <c r="V4029" s="177" t="s">
        <v>3301</v>
      </c>
      <c r="W4029" s="177" t="s">
        <v>2741</v>
      </c>
      <c r="X4029" s="177" t="s">
        <v>4137</v>
      </c>
      <c r="Y4029" s="177" t="s">
        <v>5422</v>
      </c>
      <c r="Z4029" s="177" t="s">
        <v>5486</v>
      </c>
      <c r="AA4029" s="525" t="s">
        <v>3031</v>
      </c>
      <c r="AB4029" s="399" t="str">
        <f t="shared" si="815"/>
        <v>DC2DD94</v>
      </c>
      <c r="AC4029" s="399" t="str">
        <f t="shared" si="816"/>
        <v>DC2DD94-DC</v>
      </c>
      <c r="AD4029" t="str">
        <f>Y4029&amp;"-"&amp;VLOOKUP(AC4029,'LICH THI'!C:AA,9,0)</f>
        <v>64DCDD3030-42482</v>
      </c>
      <c r="AE4029">
        <f t="shared" si="817"/>
        <v>1</v>
      </c>
    </row>
    <row r="4030" spans="1:31" x14ac:dyDescent="0.25">
      <c r="A4030" s="436" t="str">
        <f t="shared" si="807"/>
        <v>DC2DD94-DC-21</v>
      </c>
      <c r="B4030" s="436">
        <f>COUNTIF(AC$4:AC4030,AC4030)</f>
        <v>21</v>
      </c>
      <c r="C4030" s="436" t="str">
        <f t="shared" si="808"/>
        <v>DC2DD94-DC</v>
      </c>
      <c r="D4030" s="436">
        <f>VLOOKUP(C4030,'LICH THI'!C:AA,12,0)</f>
        <v>26</v>
      </c>
      <c r="E4030" s="436">
        <f>VLOOKUP(C4030,'LICH THI'!C:AA,13,0)</f>
        <v>26</v>
      </c>
      <c r="F4030" s="436">
        <f t="shared" si="818"/>
        <v>26</v>
      </c>
      <c r="G4030" s="436">
        <f>VLOOKUP(C4030,'LICH THI'!C:AA,14,0)</f>
        <v>1</v>
      </c>
      <c r="H4030" s="436">
        <f t="shared" si="809"/>
        <v>1</v>
      </c>
      <c r="I4030" s="436" t="str">
        <f t="shared" si="810"/>
        <v>Dương Tất Thành</v>
      </c>
      <c r="J4030" s="436"/>
      <c r="K4030" s="436">
        <f t="shared" si="811"/>
        <v>1</v>
      </c>
      <c r="L4030" s="436" t="str">
        <f t="shared" si="812"/>
        <v>DC2DD94-DC-1</v>
      </c>
      <c r="M4030" s="436">
        <f t="shared" si="813"/>
        <v>16</v>
      </c>
      <c r="N4030" s="437">
        <f t="shared" si="819"/>
        <v>6</v>
      </c>
      <c r="O4030" s="437"/>
      <c r="P4030" s="430" t="str">
        <f t="shared" si="814"/>
        <v/>
      </c>
      <c r="U4030" s="177">
        <v>24</v>
      </c>
      <c r="V4030" s="177" t="s">
        <v>3761</v>
      </c>
      <c r="W4030" s="177" t="s">
        <v>3762</v>
      </c>
      <c r="X4030" s="177" t="s">
        <v>2894</v>
      </c>
      <c r="Y4030" s="177" t="s">
        <v>3763</v>
      </c>
      <c r="Z4030" s="177" t="s">
        <v>5486</v>
      </c>
      <c r="AA4030" s="525" t="s">
        <v>3764</v>
      </c>
      <c r="AB4030" s="399" t="str">
        <f t="shared" si="815"/>
        <v>DC2DD94</v>
      </c>
      <c r="AC4030" s="399" t="str">
        <f t="shared" si="816"/>
        <v>DC2DD94-DC</v>
      </c>
      <c r="AD4030" t="str">
        <f>Y4030&amp;"-"&amp;VLOOKUP(AC4030,'LICH THI'!C:AA,9,0)</f>
        <v>64DCDD3151-42482</v>
      </c>
      <c r="AE4030">
        <f t="shared" si="817"/>
        <v>1</v>
      </c>
    </row>
    <row r="4031" spans="1:31" x14ac:dyDescent="0.25">
      <c r="A4031" s="436" t="str">
        <f t="shared" si="807"/>
        <v>DC2DD94-DC-22</v>
      </c>
      <c r="B4031" s="436">
        <f>COUNTIF(AC$4:AC4031,AC4031)</f>
        <v>22</v>
      </c>
      <c r="C4031" s="436" t="str">
        <f t="shared" si="808"/>
        <v>DC2DD94-DC</v>
      </c>
      <c r="D4031" s="436">
        <f>VLOOKUP(C4031,'LICH THI'!C:AA,12,0)</f>
        <v>26</v>
      </c>
      <c r="E4031" s="436">
        <f>VLOOKUP(C4031,'LICH THI'!C:AA,13,0)</f>
        <v>26</v>
      </c>
      <c r="F4031" s="436">
        <f t="shared" si="818"/>
        <v>26</v>
      </c>
      <c r="G4031" s="436">
        <f>VLOOKUP(C4031,'LICH THI'!C:AA,14,0)</f>
        <v>1</v>
      </c>
      <c r="H4031" s="436">
        <f t="shared" si="809"/>
        <v>1</v>
      </c>
      <c r="I4031" s="436" t="str">
        <f t="shared" si="810"/>
        <v>Đặng Văn Thao</v>
      </c>
      <c r="J4031" s="436"/>
      <c r="K4031" s="436">
        <f t="shared" si="811"/>
        <v>1</v>
      </c>
      <c r="L4031" s="436" t="str">
        <f t="shared" si="812"/>
        <v>DC2DD94-DC-1</v>
      </c>
      <c r="M4031" s="436">
        <f t="shared" si="813"/>
        <v>16</v>
      </c>
      <c r="N4031" s="437">
        <f t="shared" si="819"/>
        <v>7</v>
      </c>
      <c r="O4031" s="437"/>
      <c r="P4031" s="430" t="str">
        <f t="shared" si="814"/>
        <v/>
      </c>
      <c r="U4031" s="177">
        <v>5</v>
      </c>
      <c r="V4031" s="177" t="s">
        <v>3301</v>
      </c>
      <c r="W4031" s="177" t="s">
        <v>2772</v>
      </c>
      <c r="X4031" s="177" t="s">
        <v>3977</v>
      </c>
      <c r="Y4031" s="177" t="s">
        <v>3978</v>
      </c>
      <c r="Z4031" s="177" t="s">
        <v>5486</v>
      </c>
      <c r="AA4031" s="525" t="s">
        <v>3979</v>
      </c>
      <c r="AB4031" s="399" t="str">
        <f t="shared" si="815"/>
        <v>DC2DD94</v>
      </c>
      <c r="AC4031" s="399" t="str">
        <f t="shared" si="816"/>
        <v>DC2DD94-DC</v>
      </c>
      <c r="AD4031" t="str">
        <f>Y4031&amp;"-"&amp;VLOOKUP(AC4031,'LICH THI'!C:AA,9,0)</f>
        <v>64DCDD3194-42482</v>
      </c>
      <c r="AE4031">
        <f t="shared" si="817"/>
        <v>1</v>
      </c>
    </row>
    <row r="4032" spans="1:31" x14ac:dyDescent="0.25">
      <c r="A4032" s="436" t="str">
        <f t="shared" si="807"/>
        <v>DC2DD94-DC-23</v>
      </c>
      <c r="B4032" s="436">
        <f>COUNTIF(AC$4:AC4032,AC4032)</f>
        <v>23</v>
      </c>
      <c r="C4032" s="436" t="str">
        <f t="shared" si="808"/>
        <v>DC2DD94-DC</v>
      </c>
      <c r="D4032" s="436">
        <f>VLOOKUP(C4032,'LICH THI'!C:AA,12,0)</f>
        <v>26</v>
      </c>
      <c r="E4032" s="436">
        <f>VLOOKUP(C4032,'LICH THI'!C:AA,13,0)</f>
        <v>26</v>
      </c>
      <c r="F4032" s="436">
        <f t="shared" si="818"/>
        <v>26</v>
      </c>
      <c r="G4032" s="436">
        <f>VLOOKUP(C4032,'LICH THI'!C:AA,14,0)</f>
        <v>1</v>
      </c>
      <c r="H4032" s="436">
        <f t="shared" si="809"/>
        <v>1</v>
      </c>
      <c r="I4032" s="436" t="str">
        <f t="shared" si="810"/>
        <v>Vũ Đình Thêm</v>
      </c>
      <c r="J4032" s="436"/>
      <c r="K4032" s="436">
        <f t="shared" si="811"/>
        <v>1</v>
      </c>
      <c r="L4032" s="436" t="str">
        <f t="shared" si="812"/>
        <v>DC2DD94-DC-1</v>
      </c>
      <c r="M4032" s="436">
        <f t="shared" si="813"/>
        <v>16</v>
      </c>
      <c r="N4032" s="437">
        <f t="shared" si="819"/>
        <v>8</v>
      </c>
      <c r="O4032" s="437"/>
      <c r="P4032" s="430" t="str">
        <f t="shared" si="814"/>
        <v/>
      </c>
      <c r="U4032" s="177">
        <v>6</v>
      </c>
      <c r="V4032" s="177" t="s">
        <v>3301</v>
      </c>
      <c r="W4032" s="177" t="s">
        <v>4205</v>
      </c>
      <c r="X4032" s="177" t="s">
        <v>5487</v>
      </c>
      <c r="Y4032" s="177" t="s">
        <v>5488</v>
      </c>
      <c r="Z4032" s="177" t="s">
        <v>5486</v>
      </c>
      <c r="AA4032" s="525" t="s">
        <v>3573</v>
      </c>
      <c r="AB4032" s="399" t="str">
        <f t="shared" si="815"/>
        <v>DC2DD94</v>
      </c>
      <c r="AC4032" s="399" t="str">
        <f t="shared" si="816"/>
        <v>DC2DD94-DC</v>
      </c>
      <c r="AD4032" t="str">
        <f>Y4032&amp;"-"&amp;VLOOKUP(AC4032,'LICH THI'!C:AA,9,0)</f>
        <v>64DCDD3172-42482</v>
      </c>
      <c r="AE4032">
        <f t="shared" si="817"/>
        <v>1</v>
      </c>
    </row>
    <row r="4033" spans="1:31" x14ac:dyDescent="0.25">
      <c r="A4033" s="436" t="str">
        <f t="shared" si="807"/>
        <v>DC2DD94-DC-24</v>
      </c>
      <c r="B4033" s="436">
        <f>COUNTIF(AC$4:AC4033,AC4033)</f>
        <v>24</v>
      </c>
      <c r="C4033" s="436" t="str">
        <f t="shared" si="808"/>
        <v>DC2DD94-DC</v>
      </c>
      <c r="D4033" s="436">
        <f>VLOOKUP(C4033,'LICH THI'!C:AA,12,0)</f>
        <v>26</v>
      </c>
      <c r="E4033" s="436">
        <f>VLOOKUP(C4033,'LICH THI'!C:AA,13,0)</f>
        <v>26</v>
      </c>
      <c r="F4033" s="436">
        <f t="shared" si="818"/>
        <v>26</v>
      </c>
      <c r="G4033" s="436">
        <f>VLOOKUP(C4033,'LICH THI'!C:AA,14,0)</f>
        <v>1</v>
      </c>
      <c r="H4033" s="436">
        <f t="shared" si="809"/>
        <v>1</v>
      </c>
      <c r="I4033" s="436" t="str">
        <f t="shared" si="810"/>
        <v>Nguyễn Khắc Thịnh</v>
      </c>
      <c r="J4033" s="436"/>
      <c r="K4033" s="436">
        <f t="shared" si="811"/>
        <v>1</v>
      </c>
      <c r="L4033" s="436" t="str">
        <f t="shared" si="812"/>
        <v>DC2DD94-DC-1</v>
      </c>
      <c r="M4033" s="436">
        <f t="shared" si="813"/>
        <v>16</v>
      </c>
      <c r="N4033" s="437">
        <f t="shared" si="819"/>
        <v>9</v>
      </c>
      <c r="O4033" s="437"/>
      <c r="P4033" s="430" t="str">
        <f t="shared" si="814"/>
        <v/>
      </c>
      <c r="U4033" s="177">
        <v>7</v>
      </c>
      <c r="V4033" s="177" t="s">
        <v>3301</v>
      </c>
      <c r="W4033" s="177" t="s">
        <v>3302</v>
      </c>
      <c r="X4033" s="177" t="s">
        <v>4578</v>
      </c>
      <c r="Y4033" s="177" t="s">
        <v>5418</v>
      </c>
      <c r="Z4033" s="177" t="s">
        <v>5486</v>
      </c>
      <c r="AA4033" s="525" t="s">
        <v>5419</v>
      </c>
      <c r="AB4033" s="399" t="str">
        <f t="shared" si="815"/>
        <v>DC2DD94</v>
      </c>
      <c r="AC4033" s="399" t="str">
        <f t="shared" si="816"/>
        <v>DC2DD94-DC</v>
      </c>
      <c r="AD4033" t="str">
        <f>Y4033&amp;"-"&amp;VLOOKUP(AC4033,'LICH THI'!C:AA,9,0)</f>
        <v>64DCDD3053-42482</v>
      </c>
      <c r="AE4033">
        <f t="shared" si="817"/>
        <v>1</v>
      </c>
    </row>
    <row r="4034" spans="1:31" x14ac:dyDescent="0.25">
      <c r="A4034" s="436" t="str">
        <f t="shared" si="807"/>
        <v>DC2DD94-DC-25</v>
      </c>
      <c r="B4034" s="436">
        <f>COUNTIF(AC$4:AC4034,AC4034)</f>
        <v>25</v>
      </c>
      <c r="C4034" s="436" t="str">
        <f t="shared" si="808"/>
        <v>DC2DD94-DC</v>
      </c>
      <c r="D4034" s="436">
        <f>VLOOKUP(C4034,'LICH THI'!C:AA,12,0)</f>
        <v>26</v>
      </c>
      <c r="E4034" s="436">
        <f>VLOOKUP(C4034,'LICH THI'!C:AA,13,0)</f>
        <v>26</v>
      </c>
      <c r="F4034" s="436">
        <f t="shared" si="818"/>
        <v>26</v>
      </c>
      <c r="G4034" s="436">
        <f>VLOOKUP(C4034,'LICH THI'!C:AA,14,0)</f>
        <v>1</v>
      </c>
      <c r="H4034" s="436">
        <f t="shared" si="809"/>
        <v>1</v>
      </c>
      <c r="I4034" s="436" t="str">
        <f t="shared" si="810"/>
        <v>Nguyễn Thành Thương</v>
      </c>
      <c r="J4034" s="436"/>
      <c r="K4034" s="436">
        <f t="shared" si="811"/>
        <v>1</v>
      </c>
      <c r="L4034" s="436" t="str">
        <f t="shared" si="812"/>
        <v>DC2DD94-DC-1</v>
      </c>
      <c r="M4034" s="436">
        <f t="shared" si="813"/>
        <v>16</v>
      </c>
      <c r="N4034" s="437">
        <f t="shared" si="819"/>
        <v>10</v>
      </c>
      <c r="O4034" s="437"/>
      <c r="P4034" s="430" t="str">
        <f t="shared" si="814"/>
        <v/>
      </c>
      <c r="U4034" s="177">
        <v>25</v>
      </c>
      <c r="V4034" s="177" t="s">
        <v>3761</v>
      </c>
      <c r="W4034" s="177" t="s">
        <v>2862</v>
      </c>
      <c r="X4034" s="177" t="s">
        <v>4007</v>
      </c>
      <c r="Y4034" s="177" t="s">
        <v>4008</v>
      </c>
      <c r="Z4034" s="177" t="s">
        <v>5486</v>
      </c>
      <c r="AA4034" s="525" t="s">
        <v>4009</v>
      </c>
      <c r="AB4034" s="399" t="str">
        <f t="shared" si="815"/>
        <v>DC2DD94</v>
      </c>
      <c r="AC4034" s="399" t="str">
        <f t="shared" si="816"/>
        <v>DC2DD94-DC</v>
      </c>
      <c r="AD4034" t="str">
        <f>Y4034&amp;"-"&amp;VLOOKUP(AC4034,'LICH THI'!C:AA,9,0)</f>
        <v>64DCDD3139-42482</v>
      </c>
      <c r="AE4034">
        <f t="shared" si="817"/>
        <v>1</v>
      </c>
    </row>
    <row r="4035" spans="1:31" x14ac:dyDescent="0.25">
      <c r="A4035" s="436" t="str">
        <f t="shared" si="807"/>
        <v>DC2DD94-DC-26</v>
      </c>
      <c r="B4035" s="436">
        <f>COUNTIF(AC$4:AC4035,AC4035)</f>
        <v>26</v>
      </c>
      <c r="C4035" s="436" t="str">
        <f t="shared" si="808"/>
        <v>DC2DD94-DC</v>
      </c>
      <c r="D4035" s="436">
        <f>VLOOKUP(C4035,'LICH THI'!C:AA,12,0)</f>
        <v>26</v>
      </c>
      <c r="E4035" s="436">
        <f>VLOOKUP(C4035,'LICH THI'!C:AA,13,0)</f>
        <v>26</v>
      </c>
      <c r="F4035" s="436">
        <f t="shared" si="818"/>
        <v>26</v>
      </c>
      <c r="G4035" s="436">
        <f>VLOOKUP(C4035,'LICH THI'!C:AA,14,0)</f>
        <v>1</v>
      </c>
      <c r="H4035" s="436">
        <f t="shared" si="809"/>
        <v>1</v>
      </c>
      <c r="I4035" s="436" t="str">
        <f t="shared" si="810"/>
        <v>Trương Anh Trưởng</v>
      </c>
      <c r="J4035" s="436"/>
      <c r="K4035" s="436">
        <f t="shared" si="811"/>
        <v>1</v>
      </c>
      <c r="L4035" s="436" t="str">
        <f t="shared" si="812"/>
        <v>DC2DD94-DC-1</v>
      </c>
      <c r="M4035" s="436">
        <f t="shared" si="813"/>
        <v>16</v>
      </c>
      <c r="N4035" s="437">
        <f t="shared" si="819"/>
        <v>11</v>
      </c>
      <c r="O4035" s="437"/>
      <c r="P4035" s="430" t="str">
        <f t="shared" si="814"/>
        <v/>
      </c>
      <c r="U4035" s="177">
        <v>26</v>
      </c>
      <c r="V4035" s="177" t="s">
        <v>3761</v>
      </c>
      <c r="W4035" s="177" t="s">
        <v>4010</v>
      </c>
      <c r="X4035" s="177" t="s">
        <v>4011</v>
      </c>
      <c r="Y4035" s="177" t="s">
        <v>4012</v>
      </c>
      <c r="Z4035" s="177" t="s">
        <v>5486</v>
      </c>
      <c r="AA4035" s="525" t="s">
        <v>4013</v>
      </c>
      <c r="AB4035" s="399" t="str">
        <f t="shared" si="815"/>
        <v>DC2DD94</v>
      </c>
      <c r="AC4035" s="399" t="str">
        <f t="shared" si="816"/>
        <v>DC2DD94-DC</v>
      </c>
      <c r="AD4035" t="str">
        <f>Y4035&amp;"-"&amp;VLOOKUP(AC4035,'LICH THI'!C:AA,9,0)</f>
        <v>64DCDD3106-42482</v>
      </c>
      <c r="AE4035">
        <f t="shared" si="817"/>
        <v>1</v>
      </c>
    </row>
    <row r="4036" spans="1:31" x14ac:dyDescent="0.25">
      <c r="A4036" s="436" t="str">
        <f t="shared" si="807"/>
        <v>DC2DD94-DL-1</v>
      </c>
      <c r="B4036" s="436">
        <f>COUNTIF(AC$4:AC4036,AC4036)</f>
        <v>1</v>
      </c>
      <c r="C4036" s="436" t="str">
        <f t="shared" si="808"/>
        <v>DC2DD94-DL</v>
      </c>
      <c r="D4036" s="436">
        <f>VLOOKUP(C4036,'LICH THI'!C:AA,12,0)</f>
        <v>2</v>
      </c>
      <c r="E4036" s="436">
        <f>VLOOKUP(C4036,'LICH THI'!C:AA,13,0)</f>
        <v>2</v>
      </c>
      <c r="F4036" s="436">
        <f t="shared" si="818"/>
        <v>2</v>
      </c>
      <c r="G4036" s="436">
        <f>VLOOKUP(C4036,'LICH THI'!C:AA,14,0)</f>
        <v>1</v>
      </c>
      <c r="H4036" s="436">
        <f t="shared" si="809"/>
        <v>1</v>
      </c>
      <c r="I4036" s="436" t="str">
        <f t="shared" si="810"/>
        <v>Nguyễn Hoàng Hiệp</v>
      </c>
      <c r="J4036" s="436"/>
      <c r="K4036" s="436">
        <f t="shared" si="811"/>
        <v>1</v>
      </c>
      <c r="L4036" s="436" t="str">
        <f t="shared" si="812"/>
        <v>DC2DD94-DL-1</v>
      </c>
      <c r="M4036" s="436">
        <f t="shared" si="813"/>
        <v>0</v>
      </c>
      <c r="N4036" s="437">
        <f t="shared" si="819"/>
        <v>2</v>
      </c>
      <c r="O4036" s="437"/>
      <c r="P4036" s="430" t="str">
        <f t="shared" si="814"/>
        <v/>
      </c>
      <c r="U4036" s="177">
        <v>27</v>
      </c>
      <c r="V4036" s="177" t="s">
        <v>4989</v>
      </c>
      <c r="W4036" s="177" t="s">
        <v>3785</v>
      </c>
      <c r="X4036" s="177" t="s">
        <v>4886</v>
      </c>
      <c r="Y4036" s="177" t="s">
        <v>5501</v>
      </c>
      <c r="Z4036" s="177" t="s">
        <v>5486</v>
      </c>
      <c r="AA4036" s="525" t="s">
        <v>3123</v>
      </c>
      <c r="AB4036" s="399" t="str">
        <f t="shared" si="815"/>
        <v>DC2DD94</v>
      </c>
      <c r="AC4036" s="399" t="str">
        <f t="shared" si="816"/>
        <v>DC2DD94-DL</v>
      </c>
      <c r="AD4036" t="str">
        <f>Y4036&amp;"-"&amp;VLOOKUP(AC4036,'LICH THI'!C:AA,9,0)</f>
        <v>65DLDD20431-42482</v>
      </c>
      <c r="AE4036">
        <f t="shared" si="817"/>
        <v>1</v>
      </c>
    </row>
    <row r="4037" spans="1:31" x14ac:dyDescent="0.25">
      <c r="A4037" s="436" t="str">
        <f t="shared" ref="A4037:A4100" si="820">C4037&amp;"-"&amp;B4037</f>
        <v>DC2DD94-DL-2</v>
      </c>
      <c r="B4037" s="436">
        <f>COUNTIF(AC$4:AC4037,AC4037)</f>
        <v>2</v>
      </c>
      <c r="C4037" s="436" t="str">
        <f t="shared" ref="C4037:C4100" si="821">_CT_MaHP1</f>
        <v>DC2DD94-DL</v>
      </c>
      <c r="D4037" s="436">
        <f>VLOOKUP(C4037,'LICH THI'!C:AA,12,0)</f>
        <v>2</v>
      </c>
      <c r="E4037" s="436">
        <f>VLOOKUP(C4037,'LICH THI'!C:AA,13,0)</f>
        <v>2</v>
      </c>
      <c r="F4037" s="436">
        <f t="shared" si="818"/>
        <v>2</v>
      </c>
      <c r="G4037" s="436">
        <f>VLOOKUP(C4037,'LICH THI'!C:AA,14,0)</f>
        <v>1</v>
      </c>
      <c r="H4037" s="436">
        <f t="shared" ref="H4037:H4100" si="822">IF(E4037=0,"",TRUNC((B4037+E4037-1)/E4037))</f>
        <v>1</v>
      </c>
      <c r="I4037" s="436" t="str">
        <f t="shared" ref="I4037:I4100" si="823">W4037&amp;" "&amp;X4037</f>
        <v>Vũ Mai Khang</v>
      </c>
      <c r="J4037" s="436"/>
      <c r="K4037" s="436">
        <f t="shared" ref="K4037:K4100" si="824">IF(G4037=1,1,IF(H4037&lt;G4037,H4037+1,1))</f>
        <v>1</v>
      </c>
      <c r="L4037" s="436" t="str">
        <f t="shared" ref="L4037:L4100" si="825">C4037&amp;"-"&amp;K4037</f>
        <v>DC2DD94-DL-1</v>
      </c>
      <c r="M4037" s="436">
        <f t="shared" ref="M4037:M4100" si="826">IF(E4037=0,"",MOD(MID(C4037,6,2),E4037))</f>
        <v>0</v>
      </c>
      <c r="N4037" s="437">
        <f t="shared" si="819"/>
        <v>1</v>
      </c>
      <c r="O4037" s="437"/>
      <c r="P4037" s="430" t="str">
        <f t="shared" ref="P4037:P4100" si="827">IF(MOD(20*O4037,10)&lt;&gt;0,"SAI","")</f>
        <v/>
      </c>
      <c r="U4037" s="177">
        <v>28</v>
      </c>
      <c r="V4037" s="177" t="s">
        <v>4989</v>
      </c>
      <c r="W4037" s="177" t="s">
        <v>5502</v>
      </c>
      <c r="X4037" s="177" t="s">
        <v>4814</v>
      </c>
      <c r="Y4037" s="177" t="s">
        <v>5503</v>
      </c>
      <c r="Z4037" s="177" t="s">
        <v>5486</v>
      </c>
      <c r="AA4037" s="525" t="s">
        <v>5504</v>
      </c>
      <c r="AB4037" s="399" t="str">
        <f t="shared" ref="AB4037:AB4100" si="828">_CT_MaHP</f>
        <v>DC2DD94</v>
      </c>
      <c r="AC4037" s="399" t="str">
        <f t="shared" ref="AC4037:AC4100" si="829">_CT_MaHe</f>
        <v>DC2DD94-DL</v>
      </c>
      <c r="AD4037" t="str">
        <f>Y4037&amp;"-"&amp;VLOOKUP(AC4037,'LICH THI'!C:AA,9,0)</f>
        <v>65DLDD20392-42482</v>
      </c>
      <c r="AE4037">
        <f t="shared" ref="AE4037:AE4100" si="830">COUNTIF(AD4037,AD:AD)</f>
        <v>1</v>
      </c>
    </row>
    <row r="4038" spans="1:31" x14ac:dyDescent="0.25">
      <c r="A4038" s="436" t="str">
        <f t="shared" si="820"/>
        <v>DC2DT42-DC-1</v>
      </c>
      <c r="B4038" s="436">
        <f>COUNTIF(AC$4:AC4038,AC4038)</f>
        <v>1</v>
      </c>
      <c r="C4038" s="436" t="str">
        <f t="shared" si="821"/>
        <v>DC2DT42-DC</v>
      </c>
      <c r="D4038" s="436">
        <f>VLOOKUP(C4038,'LICH THI'!C:AA,12,0)</f>
        <v>9</v>
      </c>
      <c r="E4038" s="436">
        <f>VLOOKUP(C4038,'LICH THI'!C:AA,13,0)</f>
        <v>9</v>
      </c>
      <c r="F4038" s="436">
        <f t="shared" ref="F4038:F4101" si="831">IF(G4038="","",IF(G4038=H4038,D4038-(H4038-1)*E4038,E4038))</f>
        <v>9</v>
      </c>
      <c r="G4038" s="436">
        <f>VLOOKUP(C4038,'LICH THI'!C:AA,14,0)</f>
        <v>1</v>
      </c>
      <c r="H4038" s="436">
        <f t="shared" si="822"/>
        <v>1</v>
      </c>
      <c r="I4038" s="436" t="str">
        <f t="shared" si="823"/>
        <v>Nguyễn Thị Hương</v>
      </c>
      <c r="J4038" s="436"/>
      <c r="K4038" s="436">
        <f t="shared" si="824"/>
        <v>1</v>
      </c>
      <c r="L4038" s="436" t="str">
        <f t="shared" si="825"/>
        <v>DC2DT42-DC-1</v>
      </c>
      <c r="M4038" s="436">
        <f t="shared" si="826"/>
        <v>6</v>
      </c>
      <c r="N4038" s="437">
        <f t="shared" ref="N4038:N4101" si="832">IF(F4038=0,"",(K4038-1)*$N$2+1+MOD(B4038-M4038,F4038))</f>
        <v>5</v>
      </c>
      <c r="O4038" s="437"/>
      <c r="P4038" s="430" t="str">
        <f t="shared" si="827"/>
        <v/>
      </c>
      <c r="U4038" s="177">
        <v>7</v>
      </c>
      <c r="V4038" s="177" t="s">
        <v>3341</v>
      </c>
      <c r="W4038" s="177" t="s">
        <v>2619</v>
      </c>
      <c r="X4038" s="177" t="s">
        <v>2663</v>
      </c>
      <c r="Y4038" s="177" t="s">
        <v>4733</v>
      </c>
      <c r="Z4038" s="177" t="s">
        <v>7526</v>
      </c>
      <c r="AA4038" s="525" t="s">
        <v>3888</v>
      </c>
      <c r="AB4038" s="399" t="str">
        <f t="shared" si="828"/>
        <v>DC2DT42</v>
      </c>
      <c r="AC4038" s="399" t="str">
        <f t="shared" si="829"/>
        <v>DC2DT42-DC</v>
      </c>
      <c r="AD4038" t="str">
        <f>Y4038&amp;"-"&amp;VLOOKUP(AC4038,'LICH THI'!C:AA,9,0)</f>
        <v>64DCDT3109-42483</v>
      </c>
      <c r="AE4038">
        <f t="shared" si="830"/>
        <v>1</v>
      </c>
    </row>
    <row r="4039" spans="1:31" x14ac:dyDescent="0.25">
      <c r="A4039" s="436" t="str">
        <f t="shared" si="820"/>
        <v>DC2DT42-DC-2</v>
      </c>
      <c r="B4039" s="436">
        <f>COUNTIF(AC$4:AC4039,AC4039)</f>
        <v>2</v>
      </c>
      <c r="C4039" s="436" t="str">
        <f t="shared" si="821"/>
        <v>DC2DT42-DC</v>
      </c>
      <c r="D4039" s="436">
        <f>VLOOKUP(C4039,'LICH THI'!C:AA,12,0)</f>
        <v>9</v>
      </c>
      <c r="E4039" s="436">
        <f>VLOOKUP(C4039,'LICH THI'!C:AA,13,0)</f>
        <v>9</v>
      </c>
      <c r="F4039" s="436">
        <f t="shared" si="831"/>
        <v>9</v>
      </c>
      <c r="G4039" s="436">
        <f>VLOOKUP(C4039,'LICH THI'!C:AA,14,0)</f>
        <v>1</v>
      </c>
      <c r="H4039" s="436">
        <f t="shared" si="822"/>
        <v>1</v>
      </c>
      <c r="I4039" s="436" t="str">
        <f t="shared" si="823"/>
        <v>Nguyễn Đình Lực</v>
      </c>
      <c r="J4039" s="436"/>
      <c r="K4039" s="436">
        <f t="shared" si="824"/>
        <v>1</v>
      </c>
      <c r="L4039" s="436" t="str">
        <f t="shared" si="825"/>
        <v>DC2DT42-DC-1</v>
      </c>
      <c r="M4039" s="436">
        <f t="shared" si="826"/>
        <v>6</v>
      </c>
      <c r="N4039" s="437">
        <f t="shared" si="832"/>
        <v>6</v>
      </c>
      <c r="O4039" s="437"/>
      <c r="P4039" s="430" t="str">
        <f t="shared" si="827"/>
        <v/>
      </c>
      <c r="U4039" s="177">
        <v>1</v>
      </c>
      <c r="V4039" s="177" t="s">
        <v>3308</v>
      </c>
      <c r="W4039" s="177" t="s">
        <v>2780</v>
      </c>
      <c r="X4039" s="177" t="s">
        <v>4253</v>
      </c>
      <c r="Y4039" s="177" t="s">
        <v>4720</v>
      </c>
      <c r="Z4039" s="177" t="s">
        <v>7526</v>
      </c>
      <c r="AA4039" s="525" t="s">
        <v>4721</v>
      </c>
      <c r="AB4039" s="399" t="str">
        <f t="shared" si="828"/>
        <v>DC2DT42</v>
      </c>
      <c r="AC4039" s="399" t="str">
        <f t="shared" si="829"/>
        <v>DC2DT42-DC</v>
      </c>
      <c r="AD4039" t="str">
        <f>Y4039&amp;"-"&amp;VLOOKUP(AC4039,'LICH THI'!C:AA,9,0)</f>
        <v>64DCDT3047-42483</v>
      </c>
      <c r="AE4039">
        <f t="shared" si="830"/>
        <v>1</v>
      </c>
    </row>
    <row r="4040" spans="1:31" x14ac:dyDescent="0.25">
      <c r="A4040" s="436" t="str">
        <f t="shared" si="820"/>
        <v>DC2DT42-DC-3</v>
      </c>
      <c r="B4040" s="436">
        <f>COUNTIF(AC$4:AC4040,AC4040)</f>
        <v>3</v>
      </c>
      <c r="C4040" s="436" t="str">
        <f t="shared" si="821"/>
        <v>DC2DT42-DC</v>
      </c>
      <c r="D4040" s="436">
        <f>VLOOKUP(C4040,'LICH THI'!C:AA,12,0)</f>
        <v>9</v>
      </c>
      <c r="E4040" s="436">
        <f>VLOOKUP(C4040,'LICH THI'!C:AA,13,0)</f>
        <v>9</v>
      </c>
      <c r="F4040" s="436">
        <f t="shared" si="831"/>
        <v>9</v>
      </c>
      <c r="G4040" s="436">
        <f>VLOOKUP(C4040,'LICH THI'!C:AA,14,0)</f>
        <v>1</v>
      </c>
      <c r="H4040" s="436">
        <f t="shared" si="822"/>
        <v>1</v>
      </c>
      <c r="I4040" s="436" t="str">
        <f t="shared" si="823"/>
        <v>Trần Quang Minh</v>
      </c>
      <c r="J4040" s="436"/>
      <c r="K4040" s="436">
        <f t="shared" si="824"/>
        <v>1</v>
      </c>
      <c r="L4040" s="436" t="str">
        <f t="shared" si="825"/>
        <v>DC2DT42-DC-1</v>
      </c>
      <c r="M4040" s="436">
        <f t="shared" si="826"/>
        <v>6</v>
      </c>
      <c r="N4040" s="437">
        <f t="shared" si="832"/>
        <v>7</v>
      </c>
      <c r="O4040" s="437"/>
      <c r="P4040" s="430" t="str">
        <f t="shared" si="827"/>
        <v/>
      </c>
      <c r="U4040" s="177">
        <v>5</v>
      </c>
      <c r="V4040" s="177" t="s">
        <v>3325</v>
      </c>
      <c r="W4040" s="177" t="s">
        <v>3336</v>
      </c>
      <c r="X4040" s="177" t="s">
        <v>2713</v>
      </c>
      <c r="Y4040" s="177" t="s">
        <v>3337</v>
      </c>
      <c r="Z4040" s="177" t="s">
        <v>7526</v>
      </c>
      <c r="AA4040" s="525" t="s">
        <v>3338</v>
      </c>
      <c r="AB4040" s="399" t="str">
        <f t="shared" si="828"/>
        <v>DC2DT42</v>
      </c>
      <c r="AC4040" s="399" t="str">
        <f t="shared" si="829"/>
        <v>DC2DT42-DC</v>
      </c>
      <c r="AD4040" t="str">
        <f>Y4040&amp;"-"&amp;VLOOKUP(AC4040,'LICH THI'!C:AA,9,0)</f>
        <v>64DCDT3085-42483</v>
      </c>
      <c r="AE4040">
        <f t="shared" si="830"/>
        <v>1</v>
      </c>
    </row>
    <row r="4041" spans="1:31" x14ac:dyDescent="0.25">
      <c r="A4041" s="436" t="str">
        <f t="shared" si="820"/>
        <v>DC2DT42-DC-4</v>
      </c>
      <c r="B4041" s="436">
        <f>COUNTIF(AC$4:AC4041,AC4041)</f>
        <v>4</v>
      </c>
      <c r="C4041" s="436" t="str">
        <f t="shared" si="821"/>
        <v>DC2DT42-DC</v>
      </c>
      <c r="D4041" s="436">
        <f>VLOOKUP(C4041,'LICH THI'!C:AA,12,0)</f>
        <v>9</v>
      </c>
      <c r="E4041" s="436">
        <f>VLOOKUP(C4041,'LICH THI'!C:AA,13,0)</f>
        <v>9</v>
      </c>
      <c r="F4041" s="436">
        <f t="shared" si="831"/>
        <v>9</v>
      </c>
      <c r="G4041" s="436">
        <f>VLOOKUP(C4041,'LICH THI'!C:AA,14,0)</f>
        <v>1</v>
      </c>
      <c r="H4041" s="436">
        <f t="shared" si="822"/>
        <v>1</v>
      </c>
      <c r="I4041" s="436" t="str">
        <f t="shared" si="823"/>
        <v>Nguyễn Thị Hoàng Nga</v>
      </c>
      <c r="J4041" s="436"/>
      <c r="K4041" s="436">
        <f t="shared" si="824"/>
        <v>1</v>
      </c>
      <c r="L4041" s="436" t="str">
        <f t="shared" si="825"/>
        <v>DC2DT42-DC-1</v>
      </c>
      <c r="M4041" s="436">
        <f t="shared" si="826"/>
        <v>6</v>
      </c>
      <c r="N4041" s="437">
        <f t="shared" si="832"/>
        <v>8</v>
      </c>
      <c r="O4041" s="437"/>
      <c r="P4041" s="430" t="str">
        <f t="shared" si="827"/>
        <v/>
      </c>
      <c r="U4041" s="177">
        <v>8</v>
      </c>
      <c r="V4041" s="177" t="s">
        <v>3341</v>
      </c>
      <c r="W4041" s="177" t="s">
        <v>5546</v>
      </c>
      <c r="X4041" s="177" t="s">
        <v>2676</v>
      </c>
      <c r="Y4041" s="177" t="s">
        <v>5547</v>
      </c>
      <c r="Z4041" s="177" t="s">
        <v>7526</v>
      </c>
      <c r="AA4041" s="525" t="s">
        <v>5548</v>
      </c>
      <c r="AB4041" s="399" t="str">
        <f t="shared" si="828"/>
        <v>DC2DT42</v>
      </c>
      <c r="AC4041" s="399" t="str">
        <f t="shared" si="829"/>
        <v>DC2DT42-DC</v>
      </c>
      <c r="AD4041" t="str">
        <f>Y4041&amp;"-"&amp;VLOOKUP(AC4041,'LICH THI'!C:AA,9,0)</f>
        <v>64DCDT3142-42483</v>
      </c>
      <c r="AE4041">
        <f t="shared" si="830"/>
        <v>1</v>
      </c>
    </row>
    <row r="4042" spans="1:31" x14ac:dyDescent="0.25">
      <c r="A4042" s="436" t="str">
        <f t="shared" si="820"/>
        <v>DC2DT42-DC-5</v>
      </c>
      <c r="B4042" s="436">
        <f>COUNTIF(AC$4:AC4042,AC4042)</f>
        <v>5</v>
      </c>
      <c r="C4042" s="436" t="str">
        <f t="shared" si="821"/>
        <v>DC2DT42-DC</v>
      </c>
      <c r="D4042" s="436">
        <f>VLOOKUP(C4042,'LICH THI'!C:AA,12,0)</f>
        <v>9</v>
      </c>
      <c r="E4042" s="436">
        <f>VLOOKUP(C4042,'LICH THI'!C:AA,13,0)</f>
        <v>9</v>
      </c>
      <c r="F4042" s="436">
        <f t="shared" si="831"/>
        <v>9</v>
      </c>
      <c r="G4042" s="436">
        <f>VLOOKUP(C4042,'LICH THI'!C:AA,14,0)</f>
        <v>1</v>
      </c>
      <c r="H4042" s="436">
        <f t="shared" si="822"/>
        <v>1</v>
      </c>
      <c r="I4042" s="436" t="str">
        <f t="shared" si="823"/>
        <v>Bùi Duy Phong</v>
      </c>
      <c r="J4042" s="436"/>
      <c r="K4042" s="436">
        <f t="shared" si="824"/>
        <v>1</v>
      </c>
      <c r="L4042" s="436" t="str">
        <f t="shared" si="825"/>
        <v>DC2DT42-DC-1</v>
      </c>
      <c r="M4042" s="436">
        <f t="shared" si="826"/>
        <v>6</v>
      </c>
      <c r="N4042" s="437">
        <f t="shared" si="832"/>
        <v>9</v>
      </c>
      <c r="O4042" s="437"/>
      <c r="P4042" s="430" t="str">
        <f t="shared" si="827"/>
        <v/>
      </c>
      <c r="U4042" s="177">
        <v>9</v>
      </c>
      <c r="V4042" s="177" t="s">
        <v>3341</v>
      </c>
      <c r="W4042" s="177" t="s">
        <v>6170</v>
      </c>
      <c r="X4042" s="177" t="s">
        <v>3284</v>
      </c>
      <c r="Y4042" s="177" t="s">
        <v>6992</v>
      </c>
      <c r="Z4042" s="177" t="s">
        <v>7526</v>
      </c>
      <c r="AA4042" s="525" t="s">
        <v>6993</v>
      </c>
      <c r="AB4042" s="399" t="str">
        <f t="shared" si="828"/>
        <v>DC2DT42</v>
      </c>
      <c r="AC4042" s="399" t="str">
        <f t="shared" si="829"/>
        <v>DC2DT42-DC</v>
      </c>
      <c r="AD4042" t="str">
        <f>Y4042&amp;"-"&amp;VLOOKUP(AC4042,'LICH THI'!C:AA,9,0)</f>
        <v>64DCDT3158-42483</v>
      </c>
      <c r="AE4042">
        <f t="shared" si="830"/>
        <v>1</v>
      </c>
    </row>
    <row r="4043" spans="1:31" x14ac:dyDescent="0.25">
      <c r="A4043" s="436" t="str">
        <f t="shared" si="820"/>
        <v>DC2DT42-DC-6</v>
      </c>
      <c r="B4043" s="436">
        <f>COUNTIF(AC$4:AC4043,AC4043)</f>
        <v>6</v>
      </c>
      <c r="C4043" s="436" t="str">
        <f t="shared" si="821"/>
        <v>DC2DT42-DC</v>
      </c>
      <c r="D4043" s="436">
        <f>VLOOKUP(C4043,'LICH THI'!C:AA,12,0)</f>
        <v>9</v>
      </c>
      <c r="E4043" s="436">
        <f>VLOOKUP(C4043,'LICH THI'!C:AA,13,0)</f>
        <v>9</v>
      </c>
      <c r="F4043" s="436">
        <f t="shared" si="831"/>
        <v>9</v>
      </c>
      <c r="G4043" s="436">
        <f>VLOOKUP(C4043,'LICH THI'!C:AA,14,0)</f>
        <v>1</v>
      </c>
      <c r="H4043" s="436">
        <f t="shared" si="822"/>
        <v>1</v>
      </c>
      <c r="I4043" s="436" t="str">
        <f t="shared" si="823"/>
        <v>Nguyễn Tuấn Phong</v>
      </c>
      <c r="J4043" s="436"/>
      <c r="K4043" s="436">
        <f t="shared" si="824"/>
        <v>1</v>
      </c>
      <c r="L4043" s="436" t="str">
        <f t="shared" si="825"/>
        <v>DC2DT42-DC-1</v>
      </c>
      <c r="M4043" s="436">
        <f t="shared" si="826"/>
        <v>6</v>
      </c>
      <c r="N4043" s="437">
        <f t="shared" si="832"/>
        <v>1</v>
      </c>
      <c r="O4043" s="437"/>
      <c r="P4043" s="430" t="str">
        <f t="shared" si="827"/>
        <v/>
      </c>
      <c r="U4043" s="177">
        <v>6</v>
      </c>
      <c r="V4043" s="177" t="s">
        <v>3325</v>
      </c>
      <c r="W4043" s="177" t="s">
        <v>3475</v>
      </c>
      <c r="X4043" s="177" t="s">
        <v>3284</v>
      </c>
      <c r="Y4043" s="177" t="s">
        <v>5529</v>
      </c>
      <c r="Z4043" s="177" t="s">
        <v>7526</v>
      </c>
      <c r="AA4043" s="525" t="s">
        <v>5530</v>
      </c>
      <c r="AB4043" s="399" t="str">
        <f t="shared" si="828"/>
        <v>DC2DT42</v>
      </c>
      <c r="AC4043" s="399" t="str">
        <f t="shared" si="829"/>
        <v>DC2DT42-DC</v>
      </c>
      <c r="AD4043" t="str">
        <f>Y4043&amp;"-"&amp;VLOOKUP(AC4043,'LICH THI'!C:AA,9,0)</f>
        <v>64DCDT3089-42483</v>
      </c>
      <c r="AE4043">
        <f t="shared" si="830"/>
        <v>1</v>
      </c>
    </row>
    <row r="4044" spans="1:31" x14ac:dyDescent="0.25">
      <c r="A4044" s="436" t="str">
        <f t="shared" si="820"/>
        <v>DC2DT42-DC-7</v>
      </c>
      <c r="B4044" s="436">
        <f>COUNTIF(AC$4:AC4044,AC4044)</f>
        <v>7</v>
      </c>
      <c r="C4044" s="436" t="str">
        <f t="shared" si="821"/>
        <v>DC2DT42-DC</v>
      </c>
      <c r="D4044" s="436">
        <f>VLOOKUP(C4044,'LICH THI'!C:AA,12,0)</f>
        <v>9</v>
      </c>
      <c r="E4044" s="436">
        <f>VLOOKUP(C4044,'LICH THI'!C:AA,13,0)</f>
        <v>9</v>
      </c>
      <c r="F4044" s="436">
        <f t="shared" si="831"/>
        <v>9</v>
      </c>
      <c r="G4044" s="436">
        <f>VLOOKUP(C4044,'LICH THI'!C:AA,14,0)</f>
        <v>1</v>
      </c>
      <c r="H4044" s="436">
        <f t="shared" si="822"/>
        <v>1</v>
      </c>
      <c r="I4044" s="436" t="str">
        <f t="shared" si="823"/>
        <v>Ưng Hồng Quân</v>
      </c>
      <c r="J4044" s="436"/>
      <c r="K4044" s="436">
        <f t="shared" si="824"/>
        <v>1</v>
      </c>
      <c r="L4044" s="436" t="str">
        <f t="shared" si="825"/>
        <v>DC2DT42-DC-1</v>
      </c>
      <c r="M4044" s="436">
        <f t="shared" si="826"/>
        <v>6</v>
      </c>
      <c r="N4044" s="437">
        <f t="shared" si="832"/>
        <v>2</v>
      </c>
      <c r="O4044" s="437"/>
      <c r="P4044" s="430" t="str">
        <f t="shared" si="827"/>
        <v/>
      </c>
      <c r="U4044" s="177">
        <v>2</v>
      </c>
      <c r="V4044" s="177" t="s">
        <v>3308</v>
      </c>
      <c r="W4044" s="177" t="s">
        <v>3773</v>
      </c>
      <c r="X4044" s="177" t="s">
        <v>2890</v>
      </c>
      <c r="Y4044" s="177" t="s">
        <v>3774</v>
      </c>
      <c r="Z4044" s="177" t="s">
        <v>7526</v>
      </c>
      <c r="AA4044" s="525" t="s">
        <v>3775</v>
      </c>
      <c r="AB4044" s="399" t="str">
        <f t="shared" si="828"/>
        <v>DC2DT42</v>
      </c>
      <c r="AC4044" s="399" t="str">
        <f t="shared" si="829"/>
        <v>DC2DT42-DC</v>
      </c>
      <c r="AD4044" t="str">
        <f>Y4044&amp;"-"&amp;VLOOKUP(AC4044,'LICH THI'!C:AA,9,0)</f>
        <v>64DCDT3043-42483</v>
      </c>
      <c r="AE4044">
        <f t="shared" si="830"/>
        <v>1</v>
      </c>
    </row>
    <row r="4045" spans="1:31" x14ac:dyDescent="0.25">
      <c r="A4045" s="436" t="str">
        <f t="shared" si="820"/>
        <v>DC2DT42-DC-8</v>
      </c>
      <c r="B4045" s="436">
        <f>COUNTIF(AC$4:AC4045,AC4045)</f>
        <v>8</v>
      </c>
      <c r="C4045" s="436" t="str">
        <f t="shared" si="821"/>
        <v>DC2DT42-DC</v>
      </c>
      <c r="D4045" s="436">
        <f>VLOOKUP(C4045,'LICH THI'!C:AA,12,0)</f>
        <v>9</v>
      </c>
      <c r="E4045" s="436">
        <f>VLOOKUP(C4045,'LICH THI'!C:AA,13,0)</f>
        <v>9</v>
      </c>
      <c r="F4045" s="436">
        <f t="shared" si="831"/>
        <v>9</v>
      </c>
      <c r="G4045" s="436">
        <f>VLOOKUP(C4045,'LICH THI'!C:AA,14,0)</f>
        <v>1</v>
      </c>
      <c r="H4045" s="436">
        <f t="shared" si="822"/>
        <v>1</v>
      </c>
      <c r="I4045" s="436" t="str">
        <f t="shared" si="823"/>
        <v>Nguyễn Xuân Sơn</v>
      </c>
      <c r="J4045" s="436"/>
      <c r="K4045" s="436">
        <f t="shared" si="824"/>
        <v>1</v>
      </c>
      <c r="L4045" s="436" t="str">
        <f t="shared" si="825"/>
        <v>DC2DT42-DC-1</v>
      </c>
      <c r="M4045" s="436">
        <f t="shared" si="826"/>
        <v>6</v>
      </c>
      <c r="N4045" s="437">
        <f t="shared" si="832"/>
        <v>3</v>
      </c>
      <c r="O4045" s="437"/>
      <c r="P4045" s="430" t="str">
        <f t="shared" si="827"/>
        <v/>
      </c>
      <c r="U4045" s="177">
        <v>3</v>
      </c>
      <c r="V4045" s="177" t="s">
        <v>3308</v>
      </c>
      <c r="W4045" s="177" t="s">
        <v>3590</v>
      </c>
      <c r="X4045" s="177" t="s">
        <v>2688</v>
      </c>
      <c r="Y4045" s="177" t="s">
        <v>3776</v>
      </c>
      <c r="Z4045" s="177" t="s">
        <v>7526</v>
      </c>
      <c r="AA4045" s="525" t="s">
        <v>3777</v>
      </c>
      <c r="AB4045" s="399" t="str">
        <f t="shared" si="828"/>
        <v>DC2DT42</v>
      </c>
      <c r="AC4045" s="399" t="str">
        <f t="shared" si="829"/>
        <v>DC2DT42-DC</v>
      </c>
      <c r="AD4045" t="str">
        <f>Y4045&amp;"-"&amp;VLOOKUP(AC4045,'LICH THI'!C:AA,9,0)</f>
        <v>64DCDT3035-42483</v>
      </c>
      <c r="AE4045">
        <f t="shared" si="830"/>
        <v>1</v>
      </c>
    </row>
    <row r="4046" spans="1:31" x14ac:dyDescent="0.25">
      <c r="A4046" s="436" t="str">
        <f t="shared" si="820"/>
        <v>DC2DT42-DC-9</v>
      </c>
      <c r="B4046" s="436">
        <f>COUNTIF(AC$4:AC4046,AC4046)</f>
        <v>9</v>
      </c>
      <c r="C4046" s="436" t="str">
        <f t="shared" si="821"/>
        <v>DC2DT42-DC</v>
      </c>
      <c r="D4046" s="436">
        <f>VLOOKUP(C4046,'LICH THI'!C:AA,12,0)</f>
        <v>9</v>
      </c>
      <c r="E4046" s="436">
        <f>VLOOKUP(C4046,'LICH THI'!C:AA,13,0)</f>
        <v>9</v>
      </c>
      <c r="F4046" s="436">
        <f t="shared" si="831"/>
        <v>9</v>
      </c>
      <c r="G4046" s="436">
        <f>VLOOKUP(C4046,'LICH THI'!C:AA,14,0)</f>
        <v>1</v>
      </c>
      <c r="H4046" s="436">
        <f t="shared" si="822"/>
        <v>1</v>
      </c>
      <c r="I4046" s="436" t="str">
        <f t="shared" si="823"/>
        <v>Đỗ Văn Tuấn</v>
      </c>
      <c r="J4046" s="436"/>
      <c r="K4046" s="436">
        <f t="shared" si="824"/>
        <v>1</v>
      </c>
      <c r="L4046" s="436" t="str">
        <f t="shared" si="825"/>
        <v>DC2DT42-DC-1</v>
      </c>
      <c r="M4046" s="436">
        <f t="shared" si="826"/>
        <v>6</v>
      </c>
      <c r="N4046" s="437">
        <f t="shared" si="832"/>
        <v>4</v>
      </c>
      <c r="O4046" s="437"/>
      <c r="P4046" s="430" t="str">
        <f t="shared" si="827"/>
        <v/>
      </c>
      <c r="U4046" s="177">
        <v>4</v>
      </c>
      <c r="V4046" s="177" t="s">
        <v>3308</v>
      </c>
      <c r="W4046" s="177" t="s">
        <v>3663</v>
      </c>
      <c r="X4046" s="177" t="s">
        <v>2721</v>
      </c>
      <c r="Y4046" s="177" t="s">
        <v>6429</v>
      </c>
      <c r="Z4046" s="177" t="s">
        <v>7526</v>
      </c>
      <c r="AA4046" s="525" t="s">
        <v>4707</v>
      </c>
      <c r="AB4046" s="399" t="str">
        <f t="shared" si="828"/>
        <v>DC2DT42</v>
      </c>
      <c r="AC4046" s="399" t="str">
        <f t="shared" si="829"/>
        <v>DC2DT42-DC</v>
      </c>
      <c r="AD4046" t="str">
        <f>Y4046&amp;"-"&amp;VLOOKUP(AC4046,'LICH THI'!C:AA,9,0)</f>
        <v>64DCDT3039-42483</v>
      </c>
      <c r="AE4046">
        <f t="shared" si="830"/>
        <v>1</v>
      </c>
    </row>
    <row r="4047" spans="1:31" x14ac:dyDescent="0.25">
      <c r="A4047" s="436" t="str">
        <f t="shared" si="820"/>
        <v>DC2DT44-DC-1</v>
      </c>
      <c r="B4047" s="436">
        <f>COUNTIF(AC$4:AC4047,AC4047)</f>
        <v>1</v>
      </c>
      <c r="C4047" s="436" t="str">
        <f t="shared" si="821"/>
        <v>DC2DT44-DC</v>
      </c>
      <c r="D4047" s="436">
        <f>VLOOKUP(C4047,'LICH THI'!C:AA,12,0)</f>
        <v>12</v>
      </c>
      <c r="E4047" s="436">
        <f>VLOOKUP(C4047,'LICH THI'!C:AA,13,0)</f>
        <v>12</v>
      </c>
      <c r="F4047" s="436">
        <f t="shared" si="831"/>
        <v>12</v>
      </c>
      <c r="G4047" s="436">
        <f>VLOOKUP(C4047,'LICH THI'!C:AA,14,0)</f>
        <v>1</v>
      </c>
      <c r="H4047" s="436">
        <f t="shared" si="822"/>
        <v>1</v>
      </c>
      <c r="I4047" s="436" t="str">
        <f t="shared" si="823"/>
        <v>Nguyễn Tuấn Anh</v>
      </c>
      <c r="J4047" s="436"/>
      <c r="K4047" s="436">
        <f t="shared" si="824"/>
        <v>1</v>
      </c>
      <c r="L4047" s="436" t="str">
        <f t="shared" si="825"/>
        <v>DC2DT44-DC-1</v>
      </c>
      <c r="M4047" s="436">
        <f t="shared" si="826"/>
        <v>8</v>
      </c>
      <c r="N4047" s="437">
        <f t="shared" si="832"/>
        <v>6</v>
      </c>
      <c r="O4047" s="437"/>
      <c r="P4047" s="430" t="str">
        <f t="shared" si="827"/>
        <v/>
      </c>
      <c r="U4047" s="177">
        <v>3</v>
      </c>
      <c r="V4047" s="177" t="s">
        <v>3325</v>
      </c>
      <c r="W4047" s="177" t="s">
        <v>3475</v>
      </c>
      <c r="X4047" s="177" t="s">
        <v>2611</v>
      </c>
      <c r="Y4047" s="177" t="s">
        <v>3783</v>
      </c>
      <c r="Z4047" s="177" t="s">
        <v>7438</v>
      </c>
      <c r="AA4047" s="525" t="s">
        <v>3784</v>
      </c>
      <c r="AB4047" s="399" t="str">
        <f t="shared" si="828"/>
        <v>DC2DT44</v>
      </c>
      <c r="AC4047" s="399" t="str">
        <f t="shared" si="829"/>
        <v>DC2DT44-DC</v>
      </c>
      <c r="AD4047" t="str">
        <f>Y4047&amp;"-"&amp;VLOOKUP(AC4047,'LICH THI'!C:AA,9,0)</f>
        <v>64DCDT3077-42483</v>
      </c>
      <c r="AE4047">
        <f t="shared" si="830"/>
        <v>1</v>
      </c>
    </row>
    <row r="4048" spans="1:31" x14ac:dyDescent="0.25">
      <c r="A4048" s="436" t="str">
        <f t="shared" si="820"/>
        <v>DC2DT44-DC-2</v>
      </c>
      <c r="B4048" s="436">
        <f>COUNTIF(AC$4:AC4048,AC4048)</f>
        <v>2</v>
      </c>
      <c r="C4048" s="436" t="str">
        <f t="shared" si="821"/>
        <v>DC2DT44-DC</v>
      </c>
      <c r="D4048" s="436">
        <f>VLOOKUP(C4048,'LICH THI'!C:AA,12,0)</f>
        <v>12</v>
      </c>
      <c r="E4048" s="436">
        <f>VLOOKUP(C4048,'LICH THI'!C:AA,13,0)</f>
        <v>12</v>
      </c>
      <c r="F4048" s="436">
        <f t="shared" si="831"/>
        <v>12</v>
      </c>
      <c r="G4048" s="436">
        <f>VLOOKUP(C4048,'LICH THI'!C:AA,14,0)</f>
        <v>1</v>
      </c>
      <c r="H4048" s="436">
        <f t="shared" si="822"/>
        <v>1</v>
      </c>
      <c r="I4048" s="436" t="str">
        <f t="shared" si="823"/>
        <v>Lương Văn Diệp</v>
      </c>
      <c r="J4048" s="436"/>
      <c r="K4048" s="436">
        <f t="shared" si="824"/>
        <v>1</v>
      </c>
      <c r="L4048" s="436" t="str">
        <f t="shared" si="825"/>
        <v>DC2DT44-DC-1</v>
      </c>
      <c r="M4048" s="436">
        <f t="shared" si="826"/>
        <v>8</v>
      </c>
      <c r="N4048" s="437">
        <f t="shared" si="832"/>
        <v>7</v>
      </c>
      <c r="O4048" s="437"/>
      <c r="P4048" s="430" t="str">
        <f t="shared" si="827"/>
        <v/>
      </c>
      <c r="U4048" s="177">
        <v>1</v>
      </c>
      <c r="V4048" s="177" t="s">
        <v>3308</v>
      </c>
      <c r="W4048" s="177" t="s">
        <v>3345</v>
      </c>
      <c r="X4048" s="177" t="s">
        <v>3025</v>
      </c>
      <c r="Y4048" s="177" t="s">
        <v>5508</v>
      </c>
      <c r="Z4048" s="177" t="s">
        <v>7438</v>
      </c>
      <c r="AA4048" s="525" t="s">
        <v>5509</v>
      </c>
      <c r="AB4048" s="399" t="str">
        <f t="shared" si="828"/>
        <v>DC2DT44</v>
      </c>
      <c r="AC4048" s="399" t="str">
        <f t="shared" si="829"/>
        <v>DC2DT44-DC</v>
      </c>
      <c r="AD4048" t="str">
        <f>Y4048&amp;"-"&amp;VLOOKUP(AC4048,'LICH THI'!C:AA,9,0)</f>
        <v>64DCDT3020-42483</v>
      </c>
      <c r="AE4048">
        <f t="shared" si="830"/>
        <v>1</v>
      </c>
    </row>
    <row r="4049" spans="1:31" x14ac:dyDescent="0.25">
      <c r="A4049" s="436" t="str">
        <f t="shared" si="820"/>
        <v>DC2DT44-DC-3</v>
      </c>
      <c r="B4049" s="436">
        <f>COUNTIF(AC$4:AC4049,AC4049)</f>
        <v>3</v>
      </c>
      <c r="C4049" s="436" t="str">
        <f t="shared" si="821"/>
        <v>DC2DT44-DC</v>
      </c>
      <c r="D4049" s="436">
        <f>VLOOKUP(C4049,'LICH THI'!C:AA,12,0)</f>
        <v>12</v>
      </c>
      <c r="E4049" s="436">
        <f>VLOOKUP(C4049,'LICH THI'!C:AA,13,0)</f>
        <v>12</v>
      </c>
      <c r="F4049" s="436">
        <f t="shared" si="831"/>
        <v>12</v>
      </c>
      <c r="G4049" s="436">
        <f>VLOOKUP(C4049,'LICH THI'!C:AA,14,0)</f>
        <v>1</v>
      </c>
      <c r="H4049" s="436">
        <f t="shared" si="822"/>
        <v>1</v>
      </c>
      <c r="I4049" s="436" t="str">
        <f t="shared" si="823"/>
        <v>Nguyễn Hoàng Dương</v>
      </c>
      <c r="J4049" s="436"/>
      <c r="K4049" s="436">
        <f t="shared" si="824"/>
        <v>1</v>
      </c>
      <c r="L4049" s="436" t="str">
        <f t="shared" si="825"/>
        <v>DC2DT44-DC-1</v>
      </c>
      <c r="M4049" s="436">
        <f t="shared" si="826"/>
        <v>8</v>
      </c>
      <c r="N4049" s="437">
        <f t="shared" si="832"/>
        <v>8</v>
      </c>
      <c r="O4049" s="437"/>
      <c r="P4049" s="430" t="str">
        <f t="shared" si="827"/>
        <v/>
      </c>
      <c r="U4049" s="177">
        <v>4</v>
      </c>
      <c r="V4049" s="177" t="s">
        <v>3325</v>
      </c>
      <c r="W4049" s="177" t="s">
        <v>3785</v>
      </c>
      <c r="X4049" s="177" t="s">
        <v>2601</v>
      </c>
      <c r="Y4049" s="177" t="s">
        <v>3786</v>
      </c>
      <c r="Z4049" s="177" t="s">
        <v>7438</v>
      </c>
      <c r="AA4049" s="525" t="s">
        <v>3362</v>
      </c>
      <c r="AB4049" s="399" t="str">
        <f t="shared" si="828"/>
        <v>DC2DT44</v>
      </c>
      <c r="AC4049" s="399" t="str">
        <f t="shared" si="829"/>
        <v>DC2DT44-DC</v>
      </c>
      <c r="AD4049" t="str">
        <f>Y4049&amp;"-"&amp;VLOOKUP(AC4049,'LICH THI'!C:AA,9,0)</f>
        <v>64DCDT3090-42483</v>
      </c>
      <c r="AE4049">
        <f t="shared" si="830"/>
        <v>1</v>
      </c>
    </row>
    <row r="4050" spans="1:31" x14ac:dyDescent="0.25">
      <c r="A4050" s="436" t="str">
        <f t="shared" si="820"/>
        <v>DC2DT44-DC-4</v>
      </c>
      <c r="B4050" s="436">
        <f>COUNTIF(AC$4:AC4050,AC4050)</f>
        <v>4</v>
      </c>
      <c r="C4050" s="436" t="str">
        <f t="shared" si="821"/>
        <v>DC2DT44-DC</v>
      </c>
      <c r="D4050" s="436">
        <f>VLOOKUP(C4050,'LICH THI'!C:AA,12,0)</f>
        <v>12</v>
      </c>
      <c r="E4050" s="436">
        <f>VLOOKUP(C4050,'LICH THI'!C:AA,13,0)</f>
        <v>12</v>
      </c>
      <c r="F4050" s="436">
        <f t="shared" si="831"/>
        <v>12</v>
      </c>
      <c r="G4050" s="436">
        <f>VLOOKUP(C4050,'LICH THI'!C:AA,14,0)</f>
        <v>1</v>
      </c>
      <c r="H4050" s="436">
        <f t="shared" si="822"/>
        <v>1</v>
      </c>
      <c r="I4050" s="436" t="str">
        <f t="shared" si="823"/>
        <v>Nguyễn Thị Huyền</v>
      </c>
      <c r="J4050" s="436"/>
      <c r="K4050" s="436">
        <f t="shared" si="824"/>
        <v>1</v>
      </c>
      <c r="L4050" s="436" t="str">
        <f t="shared" si="825"/>
        <v>DC2DT44-DC-1</v>
      </c>
      <c r="M4050" s="436">
        <f t="shared" si="826"/>
        <v>8</v>
      </c>
      <c r="N4050" s="437">
        <f t="shared" si="832"/>
        <v>9</v>
      </c>
      <c r="O4050" s="437"/>
      <c r="P4050" s="430" t="str">
        <f t="shared" si="827"/>
        <v/>
      </c>
      <c r="U4050" s="177">
        <v>5</v>
      </c>
      <c r="V4050" s="177" t="s">
        <v>3325</v>
      </c>
      <c r="W4050" s="177" t="s">
        <v>2619</v>
      </c>
      <c r="X4050" s="177" t="s">
        <v>4236</v>
      </c>
      <c r="Y4050" s="177" t="s">
        <v>7439</v>
      </c>
      <c r="Z4050" s="177" t="s">
        <v>7438</v>
      </c>
      <c r="AA4050" s="525" t="s">
        <v>3357</v>
      </c>
      <c r="AB4050" s="399" t="str">
        <f t="shared" si="828"/>
        <v>DC2DT44</v>
      </c>
      <c r="AC4050" s="399" t="str">
        <f t="shared" si="829"/>
        <v>DC2DT44-DC</v>
      </c>
      <c r="AD4050" t="str">
        <f>Y4050&amp;"-"&amp;VLOOKUP(AC4050,'LICH THI'!C:AA,9,0)</f>
        <v>64DCDT3074-42483</v>
      </c>
      <c r="AE4050">
        <f t="shared" si="830"/>
        <v>1</v>
      </c>
    </row>
    <row r="4051" spans="1:31" x14ac:dyDescent="0.25">
      <c r="A4051" s="436" t="str">
        <f t="shared" si="820"/>
        <v>DC2DT44-DC-5</v>
      </c>
      <c r="B4051" s="436">
        <f>COUNTIF(AC$4:AC4051,AC4051)</f>
        <v>5</v>
      </c>
      <c r="C4051" s="436" t="str">
        <f t="shared" si="821"/>
        <v>DC2DT44-DC</v>
      </c>
      <c r="D4051" s="436">
        <f>VLOOKUP(C4051,'LICH THI'!C:AA,12,0)</f>
        <v>12</v>
      </c>
      <c r="E4051" s="436">
        <f>VLOOKUP(C4051,'LICH THI'!C:AA,13,0)</f>
        <v>12</v>
      </c>
      <c r="F4051" s="436">
        <f t="shared" si="831"/>
        <v>12</v>
      </c>
      <c r="G4051" s="436">
        <f>VLOOKUP(C4051,'LICH THI'!C:AA,14,0)</f>
        <v>1</v>
      </c>
      <c r="H4051" s="436">
        <f t="shared" si="822"/>
        <v>1</v>
      </c>
      <c r="I4051" s="436" t="str">
        <f t="shared" si="823"/>
        <v>Nguyễn Quốc Khánh</v>
      </c>
      <c r="J4051" s="436"/>
      <c r="K4051" s="436">
        <f t="shared" si="824"/>
        <v>1</v>
      </c>
      <c r="L4051" s="436" t="str">
        <f t="shared" si="825"/>
        <v>DC2DT44-DC-1</v>
      </c>
      <c r="M4051" s="436">
        <f t="shared" si="826"/>
        <v>8</v>
      </c>
      <c r="N4051" s="437">
        <f t="shared" si="832"/>
        <v>10</v>
      </c>
      <c r="O4051" s="437"/>
      <c r="P4051" s="430" t="str">
        <f t="shared" si="827"/>
        <v/>
      </c>
      <c r="U4051" s="177">
        <v>6</v>
      </c>
      <c r="V4051" s="177" t="s">
        <v>3325</v>
      </c>
      <c r="W4051" s="177" t="s">
        <v>3488</v>
      </c>
      <c r="X4051" s="177" t="s">
        <v>3316</v>
      </c>
      <c r="Y4051" s="177" t="s">
        <v>6517</v>
      </c>
      <c r="Z4051" s="177" t="s">
        <v>7438</v>
      </c>
      <c r="AA4051" s="525" t="s">
        <v>6518</v>
      </c>
      <c r="AB4051" s="399" t="str">
        <f t="shared" si="828"/>
        <v>DC2DT44</v>
      </c>
      <c r="AC4051" s="399" t="str">
        <f t="shared" si="829"/>
        <v>DC2DT44-DC</v>
      </c>
      <c r="AD4051" t="str">
        <f>Y4051&amp;"-"&amp;VLOOKUP(AC4051,'LICH THI'!C:AA,9,0)</f>
        <v>64DCDT3078-42483</v>
      </c>
      <c r="AE4051">
        <f t="shared" si="830"/>
        <v>1</v>
      </c>
    </row>
    <row r="4052" spans="1:31" x14ac:dyDescent="0.25">
      <c r="A4052" s="436" t="str">
        <f t="shared" si="820"/>
        <v>DC2DT44-DC-6</v>
      </c>
      <c r="B4052" s="436">
        <f>COUNTIF(AC$4:AC4052,AC4052)</f>
        <v>6</v>
      </c>
      <c r="C4052" s="436" t="str">
        <f t="shared" si="821"/>
        <v>DC2DT44-DC</v>
      </c>
      <c r="D4052" s="436">
        <f>VLOOKUP(C4052,'LICH THI'!C:AA,12,0)</f>
        <v>12</v>
      </c>
      <c r="E4052" s="436">
        <f>VLOOKUP(C4052,'LICH THI'!C:AA,13,0)</f>
        <v>12</v>
      </c>
      <c r="F4052" s="436">
        <f t="shared" si="831"/>
        <v>12</v>
      </c>
      <c r="G4052" s="436">
        <f>VLOOKUP(C4052,'LICH THI'!C:AA,14,0)</f>
        <v>1</v>
      </c>
      <c r="H4052" s="436">
        <f t="shared" si="822"/>
        <v>1</v>
      </c>
      <c r="I4052" s="436" t="str">
        <f t="shared" si="823"/>
        <v>Đặng Thị Khánh Linh</v>
      </c>
      <c r="J4052" s="436"/>
      <c r="K4052" s="436">
        <f t="shared" si="824"/>
        <v>1</v>
      </c>
      <c r="L4052" s="436" t="str">
        <f t="shared" si="825"/>
        <v>DC2DT44-DC-1</v>
      </c>
      <c r="M4052" s="436">
        <f t="shared" si="826"/>
        <v>8</v>
      </c>
      <c r="N4052" s="437">
        <f t="shared" si="832"/>
        <v>11</v>
      </c>
      <c r="O4052" s="437"/>
      <c r="P4052" s="430" t="str">
        <f t="shared" si="827"/>
        <v/>
      </c>
      <c r="U4052" s="177">
        <v>7</v>
      </c>
      <c r="V4052" s="177" t="s">
        <v>3325</v>
      </c>
      <c r="W4052" s="177" t="s">
        <v>5522</v>
      </c>
      <c r="X4052" s="177" t="s">
        <v>2670</v>
      </c>
      <c r="Y4052" s="177" t="s">
        <v>5523</v>
      </c>
      <c r="Z4052" s="177" t="s">
        <v>7438</v>
      </c>
      <c r="AA4052" s="525" t="s">
        <v>3321</v>
      </c>
      <c r="AB4052" s="399" t="str">
        <f t="shared" si="828"/>
        <v>DC2DT44</v>
      </c>
      <c r="AC4052" s="399" t="str">
        <f t="shared" si="829"/>
        <v>DC2DT44-DC</v>
      </c>
      <c r="AD4052" t="str">
        <f>Y4052&amp;"-"&amp;VLOOKUP(AC4052,'LICH THI'!C:AA,9,0)</f>
        <v>64DCDT3100-42483</v>
      </c>
      <c r="AE4052">
        <f t="shared" si="830"/>
        <v>1</v>
      </c>
    </row>
    <row r="4053" spans="1:31" x14ac:dyDescent="0.25">
      <c r="A4053" s="436" t="str">
        <f t="shared" si="820"/>
        <v>DC2DT44-DC-7</v>
      </c>
      <c r="B4053" s="436">
        <f>COUNTIF(AC$4:AC4053,AC4053)</f>
        <v>7</v>
      </c>
      <c r="C4053" s="436" t="str">
        <f t="shared" si="821"/>
        <v>DC2DT44-DC</v>
      </c>
      <c r="D4053" s="436">
        <f>VLOOKUP(C4053,'LICH THI'!C:AA,12,0)</f>
        <v>12</v>
      </c>
      <c r="E4053" s="436">
        <f>VLOOKUP(C4053,'LICH THI'!C:AA,13,0)</f>
        <v>12</v>
      </c>
      <c r="F4053" s="436">
        <f t="shared" si="831"/>
        <v>12</v>
      </c>
      <c r="G4053" s="436">
        <f>VLOOKUP(C4053,'LICH THI'!C:AA,14,0)</f>
        <v>1</v>
      </c>
      <c r="H4053" s="436">
        <f t="shared" si="822"/>
        <v>1</v>
      </c>
      <c r="I4053" s="436" t="str">
        <f t="shared" si="823"/>
        <v>Nguyễn Thùy Linh</v>
      </c>
      <c r="J4053" s="436"/>
      <c r="K4053" s="436">
        <f t="shared" si="824"/>
        <v>1</v>
      </c>
      <c r="L4053" s="436" t="str">
        <f t="shared" si="825"/>
        <v>DC2DT44-DC-1</v>
      </c>
      <c r="M4053" s="436">
        <f t="shared" si="826"/>
        <v>8</v>
      </c>
      <c r="N4053" s="437">
        <f t="shared" si="832"/>
        <v>12</v>
      </c>
      <c r="O4053" s="437"/>
      <c r="P4053" s="430" t="str">
        <f t="shared" si="827"/>
        <v/>
      </c>
      <c r="U4053" s="177">
        <v>8</v>
      </c>
      <c r="V4053" s="177" t="s">
        <v>3325</v>
      </c>
      <c r="W4053" s="177" t="s">
        <v>2669</v>
      </c>
      <c r="X4053" s="177" t="s">
        <v>2670</v>
      </c>
      <c r="Y4053" s="177" t="s">
        <v>3335</v>
      </c>
      <c r="Z4053" s="177" t="s">
        <v>7438</v>
      </c>
      <c r="AA4053" s="525" t="s">
        <v>3069</v>
      </c>
      <c r="AB4053" s="399" t="str">
        <f t="shared" si="828"/>
        <v>DC2DT44</v>
      </c>
      <c r="AC4053" s="399" t="str">
        <f t="shared" si="829"/>
        <v>DC2DT44-DC</v>
      </c>
      <c r="AD4053" t="str">
        <f>Y4053&amp;"-"&amp;VLOOKUP(AC4053,'LICH THI'!C:AA,9,0)</f>
        <v>64DCDT3205-42483</v>
      </c>
      <c r="AE4053">
        <f t="shared" si="830"/>
        <v>1</v>
      </c>
    </row>
    <row r="4054" spans="1:31" x14ac:dyDescent="0.25">
      <c r="A4054" s="436" t="str">
        <f t="shared" si="820"/>
        <v>DC2DT44-DC-8</v>
      </c>
      <c r="B4054" s="436">
        <f>COUNTIF(AC$4:AC4054,AC4054)</f>
        <v>8</v>
      </c>
      <c r="C4054" s="436" t="str">
        <f t="shared" si="821"/>
        <v>DC2DT44-DC</v>
      </c>
      <c r="D4054" s="436">
        <f>VLOOKUP(C4054,'LICH THI'!C:AA,12,0)</f>
        <v>12</v>
      </c>
      <c r="E4054" s="436">
        <f>VLOOKUP(C4054,'LICH THI'!C:AA,13,0)</f>
        <v>12</v>
      </c>
      <c r="F4054" s="436">
        <f t="shared" si="831"/>
        <v>12</v>
      </c>
      <c r="G4054" s="436">
        <f>VLOOKUP(C4054,'LICH THI'!C:AA,14,0)</f>
        <v>1</v>
      </c>
      <c r="H4054" s="436">
        <f t="shared" si="822"/>
        <v>1</v>
      </c>
      <c r="I4054" s="436" t="str">
        <f t="shared" si="823"/>
        <v>Trần Quang Minh</v>
      </c>
      <c r="J4054" s="436"/>
      <c r="K4054" s="436">
        <f t="shared" si="824"/>
        <v>1</v>
      </c>
      <c r="L4054" s="436" t="str">
        <f t="shared" si="825"/>
        <v>DC2DT44-DC-1</v>
      </c>
      <c r="M4054" s="436">
        <f t="shared" si="826"/>
        <v>8</v>
      </c>
      <c r="N4054" s="437">
        <f t="shared" si="832"/>
        <v>1</v>
      </c>
      <c r="O4054" s="437"/>
      <c r="P4054" s="430" t="str">
        <f t="shared" si="827"/>
        <v/>
      </c>
      <c r="U4054" s="177">
        <v>9</v>
      </c>
      <c r="V4054" s="177" t="s">
        <v>3325</v>
      </c>
      <c r="W4054" s="177" t="s">
        <v>3336</v>
      </c>
      <c r="X4054" s="177" t="s">
        <v>2713</v>
      </c>
      <c r="Y4054" s="177" t="s">
        <v>3337</v>
      </c>
      <c r="Z4054" s="177" t="s">
        <v>7438</v>
      </c>
      <c r="AA4054" s="525" t="s">
        <v>3338</v>
      </c>
      <c r="AB4054" s="399" t="str">
        <f t="shared" si="828"/>
        <v>DC2DT44</v>
      </c>
      <c r="AC4054" s="399" t="str">
        <f t="shared" si="829"/>
        <v>DC2DT44-DC</v>
      </c>
      <c r="AD4054" t="str">
        <f>Y4054&amp;"-"&amp;VLOOKUP(AC4054,'LICH THI'!C:AA,9,0)</f>
        <v>64DCDT3085-42483</v>
      </c>
      <c r="AE4054">
        <f t="shared" si="830"/>
        <v>1</v>
      </c>
    </row>
    <row r="4055" spans="1:31" x14ac:dyDescent="0.25">
      <c r="A4055" s="436" t="str">
        <f t="shared" si="820"/>
        <v>DC2DT44-DC-9</v>
      </c>
      <c r="B4055" s="436">
        <f>COUNTIF(AC$4:AC4055,AC4055)</f>
        <v>9</v>
      </c>
      <c r="C4055" s="436" t="str">
        <f t="shared" si="821"/>
        <v>DC2DT44-DC</v>
      </c>
      <c r="D4055" s="436">
        <f>VLOOKUP(C4055,'LICH THI'!C:AA,12,0)</f>
        <v>12</v>
      </c>
      <c r="E4055" s="436">
        <f>VLOOKUP(C4055,'LICH THI'!C:AA,13,0)</f>
        <v>12</v>
      </c>
      <c r="F4055" s="436">
        <f t="shared" si="831"/>
        <v>12</v>
      </c>
      <c r="G4055" s="436">
        <f>VLOOKUP(C4055,'LICH THI'!C:AA,14,0)</f>
        <v>1</v>
      </c>
      <c r="H4055" s="436">
        <f t="shared" si="822"/>
        <v>1</v>
      </c>
      <c r="I4055" s="436" t="str">
        <f t="shared" si="823"/>
        <v>Lê Bảo Sang</v>
      </c>
      <c r="J4055" s="436"/>
      <c r="K4055" s="436">
        <f t="shared" si="824"/>
        <v>1</v>
      </c>
      <c r="L4055" s="436" t="str">
        <f t="shared" si="825"/>
        <v>DC2DT44-DC-1</v>
      </c>
      <c r="M4055" s="436">
        <f t="shared" si="826"/>
        <v>8</v>
      </c>
      <c r="N4055" s="437">
        <f t="shared" si="832"/>
        <v>2</v>
      </c>
      <c r="O4055" s="437"/>
      <c r="P4055" s="430" t="str">
        <f t="shared" si="827"/>
        <v/>
      </c>
      <c r="U4055" s="177">
        <v>10</v>
      </c>
      <c r="V4055" s="177" t="s">
        <v>3325</v>
      </c>
      <c r="W4055" s="177" t="s">
        <v>6430</v>
      </c>
      <c r="X4055" s="177" t="s">
        <v>3323</v>
      </c>
      <c r="Y4055" s="177" t="s">
        <v>6431</v>
      </c>
      <c r="Z4055" s="177" t="s">
        <v>7438</v>
      </c>
      <c r="AA4055" s="525" t="s">
        <v>6399</v>
      </c>
      <c r="AB4055" s="399" t="str">
        <f t="shared" si="828"/>
        <v>DC2DT44</v>
      </c>
      <c r="AC4055" s="399" t="str">
        <f t="shared" si="829"/>
        <v>DC2DT44-DC</v>
      </c>
      <c r="AD4055" t="str">
        <f>Y4055&amp;"-"&amp;VLOOKUP(AC4055,'LICH THI'!C:AA,9,0)</f>
        <v>64DCDT3076-42483</v>
      </c>
      <c r="AE4055">
        <f t="shared" si="830"/>
        <v>1</v>
      </c>
    </row>
    <row r="4056" spans="1:31" x14ac:dyDescent="0.25">
      <c r="A4056" s="436" t="str">
        <f t="shared" si="820"/>
        <v>DC2DT44-DC-10</v>
      </c>
      <c r="B4056" s="436">
        <f>COUNTIF(AC$4:AC4056,AC4056)</f>
        <v>10</v>
      </c>
      <c r="C4056" s="436" t="str">
        <f t="shared" si="821"/>
        <v>DC2DT44-DC</v>
      </c>
      <c r="D4056" s="436">
        <f>VLOOKUP(C4056,'LICH THI'!C:AA,12,0)</f>
        <v>12</v>
      </c>
      <c r="E4056" s="436">
        <f>VLOOKUP(C4056,'LICH THI'!C:AA,13,0)</f>
        <v>12</v>
      </c>
      <c r="F4056" s="436">
        <f t="shared" si="831"/>
        <v>12</v>
      </c>
      <c r="G4056" s="436">
        <f>VLOOKUP(C4056,'LICH THI'!C:AA,14,0)</f>
        <v>1</v>
      </c>
      <c r="H4056" s="436">
        <f t="shared" si="822"/>
        <v>1</v>
      </c>
      <c r="I4056" s="436" t="str">
        <f t="shared" si="823"/>
        <v>Nguyễn Văn Tài</v>
      </c>
      <c r="J4056" s="436"/>
      <c r="K4056" s="436">
        <f t="shared" si="824"/>
        <v>1</v>
      </c>
      <c r="L4056" s="436" t="str">
        <f t="shared" si="825"/>
        <v>DC2DT44-DC-1</v>
      </c>
      <c r="M4056" s="436">
        <f t="shared" si="826"/>
        <v>8</v>
      </c>
      <c r="N4056" s="437">
        <f t="shared" si="832"/>
        <v>3</v>
      </c>
      <c r="O4056" s="437"/>
      <c r="P4056" s="430" t="str">
        <f t="shared" si="827"/>
        <v/>
      </c>
      <c r="U4056" s="177">
        <v>11</v>
      </c>
      <c r="V4056" s="177" t="s">
        <v>3325</v>
      </c>
      <c r="W4056" s="177" t="s">
        <v>2741</v>
      </c>
      <c r="X4056" s="177" t="s">
        <v>3043</v>
      </c>
      <c r="Y4056" s="177" t="s">
        <v>5531</v>
      </c>
      <c r="Z4056" s="177" t="s">
        <v>7438</v>
      </c>
      <c r="AA4056" s="525" t="s">
        <v>3842</v>
      </c>
      <c r="AB4056" s="399" t="str">
        <f t="shared" si="828"/>
        <v>DC2DT44</v>
      </c>
      <c r="AC4056" s="399" t="str">
        <f t="shared" si="829"/>
        <v>DC2DT44-DC</v>
      </c>
      <c r="AD4056" t="str">
        <f>Y4056&amp;"-"&amp;VLOOKUP(AC4056,'LICH THI'!C:AA,9,0)</f>
        <v>64DCDT3084-42483</v>
      </c>
      <c r="AE4056">
        <f t="shared" si="830"/>
        <v>1</v>
      </c>
    </row>
    <row r="4057" spans="1:31" x14ac:dyDescent="0.25">
      <c r="A4057" s="436" t="str">
        <f t="shared" si="820"/>
        <v>DC2DT44-DC-11</v>
      </c>
      <c r="B4057" s="436">
        <f>COUNTIF(AC$4:AC4057,AC4057)</f>
        <v>11</v>
      </c>
      <c r="C4057" s="436" t="str">
        <f t="shared" si="821"/>
        <v>DC2DT44-DC</v>
      </c>
      <c r="D4057" s="436">
        <f>VLOOKUP(C4057,'LICH THI'!C:AA,12,0)</f>
        <v>12</v>
      </c>
      <c r="E4057" s="436">
        <f>VLOOKUP(C4057,'LICH THI'!C:AA,13,0)</f>
        <v>12</v>
      </c>
      <c r="F4057" s="436">
        <f t="shared" si="831"/>
        <v>12</v>
      </c>
      <c r="G4057" s="436">
        <f>VLOOKUP(C4057,'LICH THI'!C:AA,14,0)</f>
        <v>1</v>
      </c>
      <c r="H4057" s="436">
        <f t="shared" si="822"/>
        <v>1</v>
      </c>
      <c r="I4057" s="436" t="str">
        <f t="shared" si="823"/>
        <v>Đoàn Thị Tuyền</v>
      </c>
      <c r="J4057" s="436"/>
      <c r="K4057" s="436">
        <f t="shared" si="824"/>
        <v>1</v>
      </c>
      <c r="L4057" s="436" t="str">
        <f t="shared" si="825"/>
        <v>DC2DT44-DC-1</v>
      </c>
      <c r="M4057" s="436">
        <f t="shared" si="826"/>
        <v>8</v>
      </c>
      <c r="N4057" s="437">
        <f t="shared" si="832"/>
        <v>4</v>
      </c>
      <c r="O4057" s="437"/>
      <c r="P4057" s="430" t="str">
        <f t="shared" si="827"/>
        <v/>
      </c>
      <c r="U4057" s="177">
        <v>12</v>
      </c>
      <c r="V4057" s="177" t="s">
        <v>3325</v>
      </c>
      <c r="W4057" s="177" t="s">
        <v>3049</v>
      </c>
      <c r="X4057" s="177" t="s">
        <v>3795</v>
      </c>
      <c r="Y4057" s="177" t="s">
        <v>3796</v>
      </c>
      <c r="Z4057" s="177" t="s">
        <v>7438</v>
      </c>
      <c r="AA4057" s="525" t="s">
        <v>3797</v>
      </c>
      <c r="AB4057" s="399" t="str">
        <f t="shared" si="828"/>
        <v>DC2DT44</v>
      </c>
      <c r="AC4057" s="399" t="str">
        <f t="shared" si="829"/>
        <v>DC2DT44-DC</v>
      </c>
      <c r="AD4057" t="str">
        <f>Y4057&amp;"-"&amp;VLOOKUP(AC4057,'LICH THI'!C:AA,9,0)</f>
        <v>64DCDT3082-42483</v>
      </c>
      <c r="AE4057">
        <f t="shared" si="830"/>
        <v>1</v>
      </c>
    </row>
    <row r="4058" spans="1:31" x14ac:dyDescent="0.25">
      <c r="A4058" s="436" t="str">
        <f t="shared" si="820"/>
        <v>DC2DT44-DC-12</v>
      </c>
      <c r="B4058" s="436">
        <f>COUNTIF(AC$4:AC4058,AC4058)</f>
        <v>12</v>
      </c>
      <c r="C4058" s="436" t="str">
        <f t="shared" si="821"/>
        <v>DC2DT44-DC</v>
      </c>
      <c r="D4058" s="436">
        <f>VLOOKUP(C4058,'LICH THI'!C:AA,12,0)</f>
        <v>12</v>
      </c>
      <c r="E4058" s="436">
        <f>VLOOKUP(C4058,'LICH THI'!C:AA,13,0)</f>
        <v>12</v>
      </c>
      <c r="F4058" s="436">
        <f t="shared" si="831"/>
        <v>12</v>
      </c>
      <c r="G4058" s="436">
        <f>VLOOKUP(C4058,'LICH THI'!C:AA,14,0)</f>
        <v>1</v>
      </c>
      <c r="H4058" s="436">
        <f t="shared" si="822"/>
        <v>1</v>
      </c>
      <c r="I4058" s="436" t="str">
        <f t="shared" si="823"/>
        <v>Trịnh Đình Văn</v>
      </c>
      <c r="J4058" s="436"/>
      <c r="K4058" s="436">
        <f t="shared" si="824"/>
        <v>1</v>
      </c>
      <c r="L4058" s="436" t="str">
        <f t="shared" si="825"/>
        <v>DC2DT44-DC-1</v>
      </c>
      <c r="M4058" s="436">
        <f t="shared" si="826"/>
        <v>8</v>
      </c>
      <c r="N4058" s="437">
        <f t="shared" si="832"/>
        <v>5</v>
      </c>
      <c r="O4058" s="437"/>
      <c r="P4058" s="430" t="str">
        <f t="shared" si="827"/>
        <v/>
      </c>
      <c r="U4058" s="177">
        <v>2</v>
      </c>
      <c r="V4058" s="177" t="s">
        <v>3308</v>
      </c>
      <c r="W4058" s="177" t="s">
        <v>3780</v>
      </c>
      <c r="X4058" s="177" t="s">
        <v>3675</v>
      </c>
      <c r="Y4058" s="177" t="s">
        <v>3781</v>
      </c>
      <c r="Z4058" s="177" t="s">
        <v>7438</v>
      </c>
      <c r="AA4058" s="525" t="s">
        <v>3782</v>
      </c>
      <c r="AB4058" s="399" t="str">
        <f t="shared" si="828"/>
        <v>DC2DT44</v>
      </c>
      <c r="AC4058" s="399" t="str">
        <f t="shared" si="829"/>
        <v>DC2DT44-DC</v>
      </c>
      <c r="AD4058" t="str">
        <f>Y4058&amp;"-"&amp;VLOOKUP(AC4058,'LICH THI'!C:AA,9,0)</f>
        <v>64DCDT3009-42483</v>
      </c>
      <c r="AE4058">
        <f t="shared" si="830"/>
        <v>1</v>
      </c>
    </row>
    <row r="4059" spans="1:31" x14ac:dyDescent="0.25">
      <c r="A4059" s="436" t="str">
        <f t="shared" si="820"/>
        <v>DC2DT45-DC-1</v>
      </c>
      <c r="B4059" s="436">
        <f>COUNTIF(AC$4:AC4059,AC4059)</f>
        <v>1</v>
      </c>
      <c r="C4059" s="436" t="str">
        <f t="shared" si="821"/>
        <v>DC2DT45-DC</v>
      </c>
      <c r="D4059" s="436">
        <f>VLOOKUP(C4059,'LICH THI'!C:AA,12,0)</f>
        <v>10</v>
      </c>
      <c r="E4059" s="436">
        <f>VLOOKUP(C4059,'LICH THI'!C:AA,13,0)</f>
        <v>10</v>
      </c>
      <c r="F4059" s="436">
        <f t="shared" si="831"/>
        <v>10</v>
      </c>
      <c r="G4059" s="436">
        <f>VLOOKUP(C4059,'LICH THI'!C:AA,14,0)</f>
        <v>1</v>
      </c>
      <c r="H4059" s="436">
        <f t="shared" si="822"/>
        <v>1</v>
      </c>
      <c r="I4059" s="436" t="str">
        <f t="shared" si="823"/>
        <v>Đặng Thị Thùy Dương</v>
      </c>
      <c r="J4059" s="436"/>
      <c r="K4059" s="436">
        <f t="shared" si="824"/>
        <v>1</v>
      </c>
      <c r="L4059" s="436" t="str">
        <f t="shared" si="825"/>
        <v>DC2DT45-DC-1</v>
      </c>
      <c r="M4059" s="436">
        <f t="shared" si="826"/>
        <v>5</v>
      </c>
      <c r="N4059" s="437">
        <f t="shared" si="832"/>
        <v>7</v>
      </c>
      <c r="O4059" s="437"/>
      <c r="P4059" s="430" t="str">
        <f t="shared" si="827"/>
        <v/>
      </c>
      <c r="U4059" s="177">
        <v>2</v>
      </c>
      <c r="V4059" s="177" t="s">
        <v>3325</v>
      </c>
      <c r="W4059" s="177" t="s">
        <v>6719</v>
      </c>
      <c r="X4059" s="177" t="s">
        <v>2601</v>
      </c>
      <c r="Y4059" s="177" t="s">
        <v>6720</v>
      </c>
      <c r="Z4059" s="177" t="s">
        <v>7490</v>
      </c>
      <c r="AA4059" s="525" t="s">
        <v>4675</v>
      </c>
      <c r="AB4059" s="399" t="str">
        <f t="shared" si="828"/>
        <v>DC2DT45</v>
      </c>
      <c r="AC4059" s="399" t="str">
        <f t="shared" si="829"/>
        <v>DC2DT45-DC</v>
      </c>
      <c r="AD4059" t="str">
        <f>Y4059&amp;"-"&amp;VLOOKUP(AC4059,'LICH THI'!C:AA,9,0)</f>
        <v>64DCDT3093-42484</v>
      </c>
      <c r="AE4059">
        <f t="shared" si="830"/>
        <v>1</v>
      </c>
    </row>
    <row r="4060" spans="1:31" x14ac:dyDescent="0.25">
      <c r="A4060" s="436" t="str">
        <f t="shared" si="820"/>
        <v>DC2DT45-DC-2</v>
      </c>
      <c r="B4060" s="436">
        <f>COUNTIF(AC$4:AC4060,AC4060)</f>
        <v>2</v>
      </c>
      <c r="C4060" s="436" t="str">
        <f t="shared" si="821"/>
        <v>DC2DT45-DC</v>
      </c>
      <c r="D4060" s="436">
        <f>VLOOKUP(C4060,'LICH THI'!C:AA,12,0)</f>
        <v>10</v>
      </c>
      <c r="E4060" s="436">
        <f>VLOOKUP(C4060,'LICH THI'!C:AA,13,0)</f>
        <v>10</v>
      </c>
      <c r="F4060" s="436">
        <f t="shared" si="831"/>
        <v>10</v>
      </c>
      <c r="G4060" s="436">
        <f>VLOOKUP(C4060,'LICH THI'!C:AA,14,0)</f>
        <v>1</v>
      </c>
      <c r="H4060" s="436">
        <f t="shared" si="822"/>
        <v>1</v>
      </c>
      <c r="I4060" s="436" t="str">
        <f t="shared" si="823"/>
        <v>Nguyễn Quang Hóa</v>
      </c>
      <c r="J4060" s="436"/>
      <c r="K4060" s="436">
        <f t="shared" si="824"/>
        <v>1</v>
      </c>
      <c r="L4060" s="436" t="str">
        <f t="shared" si="825"/>
        <v>DC2DT45-DC-1</v>
      </c>
      <c r="M4060" s="436">
        <f t="shared" si="826"/>
        <v>5</v>
      </c>
      <c r="N4060" s="437">
        <f t="shared" si="832"/>
        <v>8</v>
      </c>
      <c r="O4060" s="437"/>
      <c r="P4060" s="430" t="str">
        <f t="shared" si="827"/>
        <v/>
      </c>
      <c r="U4060" s="177">
        <v>3</v>
      </c>
      <c r="V4060" s="177" t="s">
        <v>3325</v>
      </c>
      <c r="W4060" s="177" t="s">
        <v>3032</v>
      </c>
      <c r="X4060" s="177" t="s">
        <v>3787</v>
      </c>
      <c r="Y4060" s="177" t="s">
        <v>3788</v>
      </c>
      <c r="Z4060" s="177" t="s">
        <v>7490</v>
      </c>
      <c r="AA4060" s="525" t="s">
        <v>2861</v>
      </c>
      <c r="AB4060" s="399" t="str">
        <f t="shared" si="828"/>
        <v>DC2DT45</v>
      </c>
      <c r="AC4060" s="399" t="str">
        <f t="shared" si="829"/>
        <v>DC2DT45-DC</v>
      </c>
      <c r="AD4060" t="str">
        <f>Y4060&amp;"-"&amp;VLOOKUP(AC4060,'LICH THI'!C:AA,9,0)</f>
        <v>64DCDT3088-42484</v>
      </c>
      <c r="AE4060">
        <f t="shared" si="830"/>
        <v>1</v>
      </c>
    </row>
    <row r="4061" spans="1:31" x14ac:dyDescent="0.25">
      <c r="A4061" s="436" t="str">
        <f t="shared" si="820"/>
        <v>DC2DT45-DC-3</v>
      </c>
      <c r="B4061" s="436">
        <f>COUNTIF(AC$4:AC4061,AC4061)</f>
        <v>3</v>
      </c>
      <c r="C4061" s="436" t="str">
        <f t="shared" si="821"/>
        <v>DC2DT45-DC</v>
      </c>
      <c r="D4061" s="436">
        <f>VLOOKUP(C4061,'LICH THI'!C:AA,12,0)</f>
        <v>10</v>
      </c>
      <c r="E4061" s="436">
        <f>VLOOKUP(C4061,'LICH THI'!C:AA,13,0)</f>
        <v>10</v>
      </c>
      <c r="F4061" s="436">
        <f t="shared" si="831"/>
        <v>10</v>
      </c>
      <c r="G4061" s="436">
        <f>VLOOKUP(C4061,'LICH THI'!C:AA,14,0)</f>
        <v>1</v>
      </c>
      <c r="H4061" s="436">
        <f t="shared" si="822"/>
        <v>1</v>
      </c>
      <c r="I4061" s="436" t="str">
        <f t="shared" si="823"/>
        <v>Nguyễn Thị Linh</v>
      </c>
      <c r="J4061" s="436"/>
      <c r="K4061" s="436">
        <f t="shared" si="824"/>
        <v>1</v>
      </c>
      <c r="L4061" s="436" t="str">
        <f t="shared" si="825"/>
        <v>DC2DT45-DC-1</v>
      </c>
      <c r="M4061" s="436">
        <f t="shared" si="826"/>
        <v>5</v>
      </c>
      <c r="N4061" s="437">
        <f t="shared" si="832"/>
        <v>9</v>
      </c>
      <c r="O4061" s="437"/>
      <c r="P4061" s="430" t="str">
        <f t="shared" si="827"/>
        <v/>
      </c>
      <c r="U4061" s="177">
        <v>4</v>
      </c>
      <c r="V4061" s="177" t="s">
        <v>3325</v>
      </c>
      <c r="W4061" s="177" t="s">
        <v>2619</v>
      </c>
      <c r="X4061" s="177" t="s">
        <v>2670</v>
      </c>
      <c r="Y4061" s="177" t="s">
        <v>5880</v>
      </c>
      <c r="Z4061" s="177" t="s">
        <v>7490</v>
      </c>
      <c r="AA4061" s="525" t="s">
        <v>5441</v>
      </c>
      <c r="AB4061" s="399" t="str">
        <f t="shared" si="828"/>
        <v>DC2DT45</v>
      </c>
      <c r="AC4061" s="399" t="str">
        <f t="shared" si="829"/>
        <v>DC2DT45-DC</v>
      </c>
      <c r="AD4061" t="str">
        <f>Y4061&amp;"-"&amp;VLOOKUP(AC4061,'LICH THI'!C:AA,9,0)</f>
        <v>64DCDT3096-42484</v>
      </c>
      <c r="AE4061">
        <f t="shared" si="830"/>
        <v>1</v>
      </c>
    </row>
    <row r="4062" spans="1:31" x14ac:dyDescent="0.25">
      <c r="A4062" s="436" t="str">
        <f t="shared" si="820"/>
        <v>DC2DT45-DC-4</v>
      </c>
      <c r="B4062" s="436">
        <f>COUNTIF(AC$4:AC4062,AC4062)</f>
        <v>4</v>
      </c>
      <c r="C4062" s="436" t="str">
        <f t="shared" si="821"/>
        <v>DC2DT45-DC</v>
      </c>
      <c r="D4062" s="436">
        <f>VLOOKUP(C4062,'LICH THI'!C:AA,12,0)</f>
        <v>10</v>
      </c>
      <c r="E4062" s="436">
        <f>VLOOKUP(C4062,'LICH THI'!C:AA,13,0)</f>
        <v>10</v>
      </c>
      <c r="F4062" s="436">
        <f t="shared" si="831"/>
        <v>10</v>
      </c>
      <c r="G4062" s="436">
        <f>VLOOKUP(C4062,'LICH THI'!C:AA,14,0)</f>
        <v>1</v>
      </c>
      <c r="H4062" s="436">
        <f t="shared" si="822"/>
        <v>1</v>
      </c>
      <c r="I4062" s="436" t="str">
        <f t="shared" si="823"/>
        <v>Trần Thùy Linh</v>
      </c>
      <c r="J4062" s="436"/>
      <c r="K4062" s="436">
        <f t="shared" si="824"/>
        <v>1</v>
      </c>
      <c r="L4062" s="436" t="str">
        <f t="shared" si="825"/>
        <v>DC2DT45-DC-1</v>
      </c>
      <c r="M4062" s="436">
        <f t="shared" si="826"/>
        <v>5</v>
      </c>
      <c r="N4062" s="437">
        <f t="shared" si="832"/>
        <v>10</v>
      </c>
      <c r="O4062" s="437"/>
      <c r="P4062" s="430" t="str">
        <f t="shared" si="827"/>
        <v/>
      </c>
      <c r="U4062" s="177">
        <v>5</v>
      </c>
      <c r="V4062" s="177" t="s">
        <v>3325</v>
      </c>
      <c r="W4062" s="177" t="s">
        <v>6193</v>
      </c>
      <c r="X4062" s="177" t="s">
        <v>2670</v>
      </c>
      <c r="Y4062" s="177" t="s">
        <v>6194</v>
      </c>
      <c r="Z4062" s="177" t="s">
        <v>7490</v>
      </c>
      <c r="AA4062" s="525" t="s">
        <v>6195</v>
      </c>
      <c r="AB4062" s="399" t="str">
        <f t="shared" si="828"/>
        <v>DC2DT45</v>
      </c>
      <c r="AC4062" s="399" t="str">
        <f t="shared" si="829"/>
        <v>DC2DT45-DC</v>
      </c>
      <c r="AD4062" t="str">
        <f>Y4062&amp;"-"&amp;VLOOKUP(AC4062,'LICH THI'!C:AA,9,0)</f>
        <v>64DCDT3069-42484</v>
      </c>
      <c r="AE4062">
        <f t="shared" si="830"/>
        <v>1</v>
      </c>
    </row>
    <row r="4063" spans="1:31" x14ac:dyDescent="0.25">
      <c r="A4063" s="436" t="str">
        <f t="shared" si="820"/>
        <v>DC2DT45-DC-5</v>
      </c>
      <c r="B4063" s="436">
        <f>COUNTIF(AC$4:AC4063,AC4063)</f>
        <v>5</v>
      </c>
      <c r="C4063" s="436" t="str">
        <f t="shared" si="821"/>
        <v>DC2DT45-DC</v>
      </c>
      <c r="D4063" s="436">
        <f>VLOOKUP(C4063,'LICH THI'!C:AA,12,0)</f>
        <v>10</v>
      </c>
      <c r="E4063" s="436">
        <f>VLOOKUP(C4063,'LICH THI'!C:AA,13,0)</f>
        <v>10</v>
      </c>
      <c r="F4063" s="436">
        <f t="shared" si="831"/>
        <v>10</v>
      </c>
      <c r="G4063" s="436">
        <f>VLOOKUP(C4063,'LICH THI'!C:AA,14,0)</f>
        <v>1</v>
      </c>
      <c r="H4063" s="436">
        <f t="shared" si="822"/>
        <v>1</v>
      </c>
      <c r="I4063" s="436" t="str">
        <f t="shared" si="823"/>
        <v>Nguyễn Văn Phương</v>
      </c>
      <c r="J4063" s="436"/>
      <c r="K4063" s="436">
        <f t="shared" si="824"/>
        <v>1</v>
      </c>
      <c r="L4063" s="436" t="str">
        <f t="shared" si="825"/>
        <v>DC2DT45-DC-1</v>
      </c>
      <c r="M4063" s="436">
        <f t="shared" si="826"/>
        <v>5</v>
      </c>
      <c r="N4063" s="437">
        <f t="shared" si="832"/>
        <v>1</v>
      </c>
      <c r="O4063" s="437"/>
      <c r="P4063" s="430" t="str">
        <f t="shared" si="827"/>
        <v/>
      </c>
      <c r="U4063" s="177">
        <v>6</v>
      </c>
      <c r="V4063" s="177" t="s">
        <v>3325</v>
      </c>
      <c r="W4063" s="177" t="s">
        <v>2741</v>
      </c>
      <c r="X4063" s="177" t="s">
        <v>2717</v>
      </c>
      <c r="Y4063" s="177" t="s">
        <v>3793</v>
      </c>
      <c r="Z4063" s="177" t="s">
        <v>7490</v>
      </c>
      <c r="AA4063" s="525" t="s">
        <v>3794</v>
      </c>
      <c r="AB4063" s="399" t="str">
        <f t="shared" si="828"/>
        <v>DC2DT45</v>
      </c>
      <c r="AC4063" s="399" t="str">
        <f t="shared" si="829"/>
        <v>DC2DT45-DC</v>
      </c>
      <c r="AD4063" t="str">
        <f>Y4063&amp;"-"&amp;VLOOKUP(AC4063,'LICH THI'!C:AA,9,0)</f>
        <v>64DCDT3099-42484</v>
      </c>
      <c r="AE4063">
        <f t="shared" si="830"/>
        <v>1</v>
      </c>
    </row>
    <row r="4064" spans="1:31" x14ac:dyDescent="0.25">
      <c r="A4064" s="436" t="str">
        <f t="shared" si="820"/>
        <v>DC2DT45-DC-6</v>
      </c>
      <c r="B4064" s="436">
        <f>COUNTIF(AC$4:AC4064,AC4064)</f>
        <v>6</v>
      </c>
      <c r="C4064" s="436" t="str">
        <f t="shared" si="821"/>
        <v>DC2DT45-DC</v>
      </c>
      <c r="D4064" s="436">
        <f>VLOOKUP(C4064,'LICH THI'!C:AA,12,0)</f>
        <v>10</v>
      </c>
      <c r="E4064" s="436">
        <f>VLOOKUP(C4064,'LICH THI'!C:AA,13,0)</f>
        <v>10</v>
      </c>
      <c r="F4064" s="436">
        <f t="shared" si="831"/>
        <v>10</v>
      </c>
      <c r="G4064" s="436">
        <f>VLOOKUP(C4064,'LICH THI'!C:AA,14,0)</f>
        <v>1</v>
      </c>
      <c r="H4064" s="436">
        <f t="shared" si="822"/>
        <v>1</v>
      </c>
      <c r="I4064" s="436" t="str">
        <f t="shared" si="823"/>
        <v>Phùng Đức Toàn</v>
      </c>
      <c r="J4064" s="436"/>
      <c r="K4064" s="436">
        <f t="shared" si="824"/>
        <v>1</v>
      </c>
      <c r="L4064" s="436" t="str">
        <f t="shared" si="825"/>
        <v>DC2DT45-DC-1</v>
      </c>
      <c r="M4064" s="436">
        <f t="shared" si="826"/>
        <v>5</v>
      </c>
      <c r="N4064" s="437">
        <f t="shared" si="832"/>
        <v>2</v>
      </c>
      <c r="O4064" s="437"/>
      <c r="P4064" s="430" t="str">
        <f t="shared" si="827"/>
        <v/>
      </c>
      <c r="U4064" s="177">
        <v>1</v>
      </c>
      <c r="V4064" s="177" t="s">
        <v>3308</v>
      </c>
      <c r="W4064" s="177" t="s">
        <v>3778</v>
      </c>
      <c r="X4064" s="177" t="s">
        <v>2818</v>
      </c>
      <c r="Y4064" s="177" t="s">
        <v>3779</v>
      </c>
      <c r="Z4064" s="177" t="s">
        <v>7490</v>
      </c>
      <c r="AA4064" s="525" t="s">
        <v>2986</v>
      </c>
      <c r="AB4064" s="399" t="str">
        <f t="shared" si="828"/>
        <v>DC2DT45</v>
      </c>
      <c r="AC4064" s="399" t="str">
        <f t="shared" si="829"/>
        <v>DC2DT45-DC</v>
      </c>
      <c r="AD4064" t="str">
        <f>Y4064&amp;"-"&amp;VLOOKUP(AC4064,'LICH THI'!C:AA,9,0)</f>
        <v>64DCDT3041-42484</v>
      </c>
      <c r="AE4064">
        <f t="shared" si="830"/>
        <v>1</v>
      </c>
    </row>
    <row r="4065" spans="1:31" x14ac:dyDescent="0.25">
      <c r="A4065" s="436" t="str">
        <f t="shared" si="820"/>
        <v>DC2DT45-DC-7</v>
      </c>
      <c r="B4065" s="436">
        <f>COUNTIF(AC$4:AC4065,AC4065)</f>
        <v>7</v>
      </c>
      <c r="C4065" s="436" t="str">
        <f t="shared" si="821"/>
        <v>DC2DT45-DC</v>
      </c>
      <c r="D4065" s="436">
        <f>VLOOKUP(C4065,'LICH THI'!C:AA,12,0)</f>
        <v>10</v>
      </c>
      <c r="E4065" s="436">
        <f>VLOOKUP(C4065,'LICH THI'!C:AA,13,0)</f>
        <v>10</v>
      </c>
      <c r="F4065" s="436">
        <f t="shared" si="831"/>
        <v>10</v>
      </c>
      <c r="G4065" s="436">
        <f>VLOOKUP(C4065,'LICH THI'!C:AA,14,0)</f>
        <v>1</v>
      </c>
      <c r="H4065" s="436">
        <f t="shared" si="822"/>
        <v>1</v>
      </c>
      <c r="I4065" s="436" t="str">
        <f t="shared" si="823"/>
        <v>Nguyễn Anh Tùng</v>
      </c>
      <c r="J4065" s="436"/>
      <c r="K4065" s="436">
        <f t="shared" si="824"/>
        <v>1</v>
      </c>
      <c r="L4065" s="436" t="str">
        <f t="shared" si="825"/>
        <v>DC2DT45-DC-1</v>
      </c>
      <c r="M4065" s="436">
        <f t="shared" si="826"/>
        <v>5</v>
      </c>
      <c r="N4065" s="437">
        <f t="shared" si="832"/>
        <v>3</v>
      </c>
      <c r="O4065" s="437"/>
      <c r="P4065" s="430" t="str">
        <f t="shared" si="827"/>
        <v/>
      </c>
      <c r="U4065" s="177">
        <v>7</v>
      </c>
      <c r="V4065" s="177" t="s">
        <v>3325</v>
      </c>
      <c r="W4065" s="177" t="s">
        <v>2995</v>
      </c>
      <c r="X4065" s="177" t="s">
        <v>3274</v>
      </c>
      <c r="Y4065" s="177" t="s">
        <v>3339</v>
      </c>
      <c r="Z4065" s="177" t="s">
        <v>7490</v>
      </c>
      <c r="AA4065" s="525" t="s">
        <v>3340</v>
      </c>
      <c r="AB4065" s="399" t="str">
        <f t="shared" si="828"/>
        <v>DC2DT45</v>
      </c>
      <c r="AC4065" s="399" t="str">
        <f t="shared" si="829"/>
        <v>DC2DT45-DC</v>
      </c>
      <c r="AD4065" t="str">
        <f>Y4065&amp;"-"&amp;VLOOKUP(AC4065,'LICH THI'!C:AA,9,0)</f>
        <v>64DCDT3146-42484</v>
      </c>
      <c r="AE4065">
        <f t="shared" si="830"/>
        <v>1</v>
      </c>
    </row>
    <row r="4066" spans="1:31" x14ac:dyDescent="0.25">
      <c r="A4066" s="436" t="str">
        <f t="shared" si="820"/>
        <v>DC2DT45-DC-8</v>
      </c>
      <c r="B4066" s="436">
        <f>COUNTIF(AC$4:AC4066,AC4066)</f>
        <v>8</v>
      </c>
      <c r="C4066" s="436" t="str">
        <f t="shared" si="821"/>
        <v>DC2DT45-DC</v>
      </c>
      <c r="D4066" s="436">
        <f>VLOOKUP(C4066,'LICH THI'!C:AA,12,0)</f>
        <v>10</v>
      </c>
      <c r="E4066" s="436">
        <f>VLOOKUP(C4066,'LICH THI'!C:AA,13,0)</f>
        <v>10</v>
      </c>
      <c r="F4066" s="436">
        <f t="shared" si="831"/>
        <v>10</v>
      </c>
      <c r="G4066" s="436">
        <f>VLOOKUP(C4066,'LICH THI'!C:AA,14,0)</f>
        <v>1</v>
      </c>
      <c r="H4066" s="436">
        <f t="shared" si="822"/>
        <v>1</v>
      </c>
      <c r="I4066" s="436" t="str">
        <f t="shared" si="823"/>
        <v>Đoàn Thị Tuyền</v>
      </c>
      <c r="J4066" s="436"/>
      <c r="K4066" s="436">
        <f t="shared" si="824"/>
        <v>1</v>
      </c>
      <c r="L4066" s="436" t="str">
        <f t="shared" si="825"/>
        <v>DC2DT45-DC-1</v>
      </c>
      <c r="M4066" s="436">
        <f t="shared" si="826"/>
        <v>5</v>
      </c>
      <c r="N4066" s="437">
        <f t="shared" si="832"/>
        <v>4</v>
      </c>
      <c r="O4066" s="437"/>
      <c r="P4066" s="430" t="str">
        <f t="shared" si="827"/>
        <v/>
      </c>
      <c r="U4066" s="177">
        <v>8</v>
      </c>
      <c r="V4066" s="177" t="s">
        <v>3325</v>
      </c>
      <c r="W4066" s="177" t="s">
        <v>3049</v>
      </c>
      <c r="X4066" s="177" t="s">
        <v>3795</v>
      </c>
      <c r="Y4066" s="177" t="s">
        <v>3796</v>
      </c>
      <c r="Z4066" s="177" t="s">
        <v>7490</v>
      </c>
      <c r="AA4066" s="525" t="s">
        <v>3797</v>
      </c>
      <c r="AB4066" s="399" t="str">
        <f t="shared" si="828"/>
        <v>DC2DT45</v>
      </c>
      <c r="AC4066" s="399" t="str">
        <f t="shared" si="829"/>
        <v>DC2DT45-DC</v>
      </c>
      <c r="AD4066" t="str">
        <f>Y4066&amp;"-"&amp;VLOOKUP(AC4066,'LICH THI'!C:AA,9,0)</f>
        <v>64DCDT3082-42484</v>
      </c>
      <c r="AE4066">
        <f t="shared" si="830"/>
        <v>1</v>
      </c>
    </row>
    <row r="4067" spans="1:31" x14ac:dyDescent="0.25">
      <c r="A4067" s="436" t="str">
        <f t="shared" si="820"/>
        <v>DC2DT45-DC-9</v>
      </c>
      <c r="B4067" s="436">
        <f>COUNTIF(AC$4:AC4067,AC4067)</f>
        <v>9</v>
      </c>
      <c r="C4067" s="436" t="str">
        <f t="shared" si="821"/>
        <v>DC2DT45-DC</v>
      </c>
      <c r="D4067" s="436">
        <f>VLOOKUP(C4067,'LICH THI'!C:AA,12,0)</f>
        <v>10</v>
      </c>
      <c r="E4067" s="436">
        <f>VLOOKUP(C4067,'LICH THI'!C:AA,13,0)</f>
        <v>10</v>
      </c>
      <c r="F4067" s="436">
        <f t="shared" si="831"/>
        <v>10</v>
      </c>
      <c r="G4067" s="436">
        <f>VLOOKUP(C4067,'LICH THI'!C:AA,14,0)</f>
        <v>1</v>
      </c>
      <c r="H4067" s="436">
        <f t="shared" si="822"/>
        <v>1</v>
      </c>
      <c r="I4067" s="436" t="str">
        <f t="shared" si="823"/>
        <v>Nguyễn Trọng Thành</v>
      </c>
      <c r="J4067" s="436"/>
      <c r="K4067" s="436">
        <f t="shared" si="824"/>
        <v>1</v>
      </c>
      <c r="L4067" s="436" t="str">
        <f t="shared" si="825"/>
        <v>DC2DT45-DC-1</v>
      </c>
      <c r="M4067" s="436">
        <f t="shared" si="826"/>
        <v>5</v>
      </c>
      <c r="N4067" s="437">
        <f t="shared" si="832"/>
        <v>5</v>
      </c>
      <c r="O4067" s="437"/>
      <c r="P4067" s="430" t="str">
        <f t="shared" si="827"/>
        <v/>
      </c>
      <c r="U4067" s="177">
        <v>9</v>
      </c>
      <c r="V4067" s="177" t="s">
        <v>3341</v>
      </c>
      <c r="W4067" s="177" t="s">
        <v>3353</v>
      </c>
      <c r="X4067" s="177" t="s">
        <v>2894</v>
      </c>
      <c r="Y4067" s="177" t="s">
        <v>3354</v>
      </c>
      <c r="Z4067" s="177" t="s">
        <v>7490</v>
      </c>
      <c r="AA4067" s="525" t="s">
        <v>3355</v>
      </c>
      <c r="AB4067" s="399" t="str">
        <f t="shared" si="828"/>
        <v>DC2DT45</v>
      </c>
      <c r="AC4067" s="399" t="str">
        <f t="shared" si="829"/>
        <v>DC2DT45-DC</v>
      </c>
      <c r="AD4067" t="str">
        <f>Y4067&amp;"-"&amp;VLOOKUP(AC4067,'LICH THI'!C:AA,9,0)</f>
        <v>64DCDT3177-42484</v>
      </c>
      <c r="AE4067">
        <f t="shared" si="830"/>
        <v>1</v>
      </c>
    </row>
    <row r="4068" spans="1:31" x14ac:dyDescent="0.25">
      <c r="A4068" s="436" t="str">
        <f t="shared" si="820"/>
        <v>DC2DT45-DC-10</v>
      </c>
      <c r="B4068" s="436">
        <f>COUNTIF(AC$4:AC4068,AC4068)</f>
        <v>10</v>
      </c>
      <c r="C4068" s="436" t="str">
        <f t="shared" si="821"/>
        <v>DC2DT45-DC</v>
      </c>
      <c r="D4068" s="436">
        <f>VLOOKUP(C4068,'LICH THI'!C:AA,12,0)</f>
        <v>10</v>
      </c>
      <c r="E4068" s="436">
        <f>VLOOKUP(C4068,'LICH THI'!C:AA,13,0)</f>
        <v>10</v>
      </c>
      <c r="F4068" s="436">
        <f t="shared" si="831"/>
        <v>10</v>
      </c>
      <c r="G4068" s="436">
        <f>VLOOKUP(C4068,'LICH THI'!C:AA,14,0)</f>
        <v>1</v>
      </c>
      <c r="H4068" s="436">
        <f t="shared" si="822"/>
        <v>1</v>
      </c>
      <c r="I4068" s="436" t="str">
        <f t="shared" si="823"/>
        <v>Nguyễn Thị Thúy</v>
      </c>
      <c r="J4068" s="436"/>
      <c r="K4068" s="436">
        <f t="shared" si="824"/>
        <v>1</v>
      </c>
      <c r="L4068" s="436" t="str">
        <f t="shared" si="825"/>
        <v>DC2DT45-DC-1</v>
      </c>
      <c r="M4068" s="436">
        <f t="shared" si="826"/>
        <v>5</v>
      </c>
      <c r="N4068" s="437">
        <f t="shared" si="832"/>
        <v>6</v>
      </c>
      <c r="O4068" s="437"/>
      <c r="P4068" s="430" t="str">
        <f t="shared" si="827"/>
        <v/>
      </c>
      <c r="U4068" s="177">
        <v>10</v>
      </c>
      <c r="V4068" s="177" t="s">
        <v>3341</v>
      </c>
      <c r="W4068" s="177" t="s">
        <v>2619</v>
      </c>
      <c r="X4068" s="177" t="s">
        <v>2631</v>
      </c>
      <c r="Y4068" s="177" t="s">
        <v>5552</v>
      </c>
      <c r="Z4068" s="177" t="s">
        <v>7490</v>
      </c>
      <c r="AA4068" s="525" t="s">
        <v>5548</v>
      </c>
      <c r="AB4068" s="399" t="str">
        <f t="shared" si="828"/>
        <v>DC2DT45</v>
      </c>
      <c r="AC4068" s="399" t="str">
        <f t="shared" si="829"/>
        <v>DC2DT45-DC</v>
      </c>
      <c r="AD4068" t="str">
        <f>Y4068&amp;"-"&amp;VLOOKUP(AC4068,'LICH THI'!C:AA,9,0)</f>
        <v>64DCDT3115-42484</v>
      </c>
      <c r="AE4068">
        <f t="shared" si="830"/>
        <v>1</v>
      </c>
    </row>
    <row r="4069" spans="1:31" x14ac:dyDescent="0.25">
      <c r="A4069" s="436" t="str">
        <f t="shared" si="820"/>
        <v>DC2DT46-DC-1</v>
      </c>
      <c r="B4069" s="436">
        <f>COUNTIF(AC$4:AC4069,AC4069)</f>
        <v>1</v>
      </c>
      <c r="C4069" s="436" t="str">
        <f t="shared" si="821"/>
        <v>DC2DT46-DC</v>
      </c>
      <c r="D4069" s="436">
        <f>VLOOKUP(C4069,'LICH THI'!C:AA,12,0)</f>
        <v>17</v>
      </c>
      <c r="E4069" s="436">
        <f>VLOOKUP(C4069,'LICH THI'!C:AA,13,0)</f>
        <v>17</v>
      </c>
      <c r="F4069" s="436">
        <f t="shared" si="831"/>
        <v>17</v>
      </c>
      <c r="G4069" s="436">
        <f>VLOOKUP(C4069,'LICH THI'!C:AA,14,0)</f>
        <v>1</v>
      </c>
      <c r="H4069" s="436">
        <f t="shared" si="822"/>
        <v>1</v>
      </c>
      <c r="I4069" s="436" t="str">
        <f t="shared" si="823"/>
        <v>Nguyễn Hữu Cảnh</v>
      </c>
      <c r="J4069" s="436"/>
      <c r="K4069" s="436">
        <f t="shared" si="824"/>
        <v>1</v>
      </c>
      <c r="L4069" s="436" t="str">
        <f t="shared" si="825"/>
        <v>DC2DT46-DC-1</v>
      </c>
      <c r="M4069" s="436">
        <f t="shared" si="826"/>
        <v>12</v>
      </c>
      <c r="N4069" s="437">
        <f t="shared" si="832"/>
        <v>7</v>
      </c>
      <c r="O4069" s="437"/>
      <c r="P4069" s="430" t="str">
        <f t="shared" si="827"/>
        <v/>
      </c>
      <c r="U4069" s="177">
        <v>3</v>
      </c>
      <c r="V4069" s="177" t="s">
        <v>3325</v>
      </c>
      <c r="W4069" s="177" t="s">
        <v>3326</v>
      </c>
      <c r="X4069" s="177" t="s">
        <v>3327</v>
      </c>
      <c r="Y4069" s="177" t="s">
        <v>3328</v>
      </c>
      <c r="Z4069" s="177" t="s">
        <v>7325</v>
      </c>
      <c r="AA4069" s="525" t="s">
        <v>3329</v>
      </c>
      <c r="AB4069" s="399" t="str">
        <f t="shared" si="828"/>
        <v>DC2DT46</v>
      </c>
      <c r="AC4069" s="399" t="str">
        <f t="shared" si="829"/>
        <v>DC2DT46-DC</v>
      </c>
      <c r="AD4069" t="str">
        <f>Y4069&amp;"-"&amp;VLOOKUP(AC4069,'LICH THI'!C:AA,9,0)</f>
        <v>64DCDT3136-42479</v>
      </c>
      <c r="AE4069">
        <f t="shared" si="830"/>
        <v>1</v>
      </c>
    </row>
    <row r="4070" spans="1:31" x14ac:dyDescent="0.25">
      <c r="A4070" s="436" t="str">
        <f t="shared" si="820"/>
        <v>DC2DT46-DC-2</v>
      </c>
      <c r="B4070" s="436">
        <f>COUNTIF(AC$4:AC4070,AC4070)</f>
        <v>2</v>
      </c>
      <c r="C4070" s="436" t="str">
        <f t="shared" si="821"/>
        <v>DC2DT46-DC</v>
      </c>
      <c r="D4070" s="436">
        <f>VLOOKUP(C4070,'LICH THI'!C:AA,12,0)</f>
        <v>17</v>
      </c>
      <c r="E4070" s="436">
        <f>VLOOKUP(C4070,'LICH THI'!C:AA,13,0)</f>
        <v>17</v>
      </c>
      <c r="F4070" s="436">
        <f t="shared" si="831"/>
        <v>17</v>
      </c>
      <c r="G4070" s="436">
        <f>VLOOKUP(C4070,'LICH THI'!C:AA,14,0)</f>
        <v>1</v>
      </c>
      <c r="H4070" s="436">
        <f t="shared" si="822"/>
        <v>1</v>
      </c>
      <c r="I4070" s="436" t="str">
        <f t="shared" si="823"/>
        <v>Trần Trung Hiếu</v>
      </c>
      <c r="J4070" s="436"/>
      <c r="K4070" s="436">
        <f t="shared" si="824"/>
        <v>1</v>
      </c>
      <c r="L4070" s="436" t="str">
        <f t="shared" si="825"/>
        <v>DC2DT46-DC-1</v>
      </c>
      <c r="M4070" s="436">
        <f t="shared" si="826"/>
        <v>12</v>
      </c>
      <c r="N4070" s="437">
        <f t="shared" si="832"/>
        <v>8</v>
      </c>
      <c r="O4070" s="437"/>
      <c r="P4070" s="430" t="str">
        <f t="shared" si="827"/>
        <v/>
      </c>
      <c r="U4070" s="177">
        <v>4</v>
      </c>
      <c r="V4070" s="177" t="s">
        <v>3325</v>
      </c>
      <c r="W4070" s="177" t="s">
        <v>3052</v>
      </c>
      <c r="X4070" s="177" t="s">
        <v>2754</v>
      </c>
      <c r="Y4070" s="177" t="s">
        <v>4725</v>
      </c>
      <c r="Z4070" s="177" t="s">
        <v>7325</v>
      </c>
      <c r="AA4070" s="525" t="s">
        <v>3919</v>
      </c>
      <c r="AB4070" s="399" t="str">
        <f t="shared" si="828"/>
        <v>DC2DT46</v>
      </c>
      <c r="AC4070" s="399" t="str">
        <f t="shared" si="829"/>
        <v>DC2DT46-DC</v>
      </c>
      <c r="AD4070" t="str">
        <f>Y4070&amp;"-"&amp;VLOOKUP(AC4070,'LICH THI'!C:AA,9,0)</f>
        <v>64DCDT3172-42479</v>
      </c>
      <c r="AE4070">
        <f t="shared" si="830"/>
        <v>1</v>
      </c>
    </row>
    <row r="4071" spans="1:31" x14ac:dyDescent="0.25">
      <c r="A4071" s="436" t="str">
        <f t="shared" si="820"/>
        <v>DC2DT46-DC-3</v>
      </c>
      <c r="B4071" s="436">
        <f>COUNTIF(AC$4:AC4071,AC4071)</f>
        <v>3</v>
      </c>
      <c r="C4071" s="436" t="str">
        <f t="shared" si="821"/>
        <v>DC2DT46-DC</v>
      </c>
      <c r="D4071" s="436">
        <f>VLOOKUP(C4071,'LICH THI'!C:AA,12,0)</f>
        <v>17</v>
      </c>
      <c r="E4071" s="436">
        <f>VLOOKUP(C4071,'LICH THI'!C:AA,13,0)</f>
        <v>17</v>
      </c>
      <c r="F4071" s="436">
        <f t="shared" si="831"/>
        <v>17</v>
      </c>
      <c r="G4071" s="436">
        <f>VLOOKUP(C4071,'LICH THI'!C:AA,14,0)</f>
        <v>1</v>
      </c>
      <c r="H4071" s="436">
        <f t="shared" si="822"/>
        <v>1</v>
      </c>
      <c r="I4071" s="436" t="str">
        <f t="shared" si="823"/>
        <v>Nguyễn Thùy Linh</v>
      </c>
      <c r="J4071" s="436"/>
      <c r="K4071" s="436">
        <f t="shared" si="824"/>
        <v>1</v>
      </c>
      <c r="L4071" s="436" t="str">
        <f t="shared" si="825"/>
        <v>DC2DT46-DC-1</v>
      </c>
      <c r="M4071" s="436">
        <f t="shared" si="826"/>
        <v>12</v>
      </c>
      <c r="N4071" s="437">
        <f t="shared" si="832"/>
        <v>9</v>
      </c>
      <c r="O4071" s="437"/>
      <c r="P4071" s="430" t="str">
        <f t="shared" si="827"/>
        <v/>
      </c>
      <c r="U4071" s="177">
        <v>5</v>
      </c>
      <c r="V4071" s="177" t="s">
        <v>3325</v>
      </c>
      <c r="W4071" s="177" t="s">
        <v>2669</v>
      </c>
      <c r="X4071" s="177" t="s">
        <v>2670</v>
      </c>
      <c r="Y4071" s="177" t="s">
        <v>3335</v>
      </c>
      <c r="Z4071" s="177" t="s">
        <v>7325</v>
      </c>
      <c r="AA4071" s="525" t="s">
        <v>3069</v>
      </c>
      <c r="AB4071" s="399" t="str">
        <f t="shared" si="828"/>
        <v>DC2DT46</v>
      </c>
      <c r="AC4071" s="399" t="str">
        <f t="shared" si="829"/>
        <v>DC2DT46-DC</v>
      </c>
      <c r="AD4071" t="str">
        <f>Y4071&amp;"-"&amp;VLOOKUP(AC4071,'LICH THI'!C:AA,9,0)</f>
        <v>64DCDT3205-42479</v>
      </c>
      <c r="AE4071">
        <f t="shared" si="830"/>
        <v>1</v>
      </c>
    </row>
    <row r="4072" spans="1:31" x14ac:dyDescent="0.25">
      <c r="A4072" s="436" t="str">
        <f t="shared" si="820"/>
        <v>DC2DT46-DC-4</v>
      </c>
      <c r="B4072" s="436">
        <f>COUNTIF(AC$4:AC4072,AC4072)</f>
        <v>4</v>
      </c>
      <c r="C4072" s="436" t="str">
        <f t="shared" si="821"/>
        <v>DC2DT46-DC</v>
      </c>
      <c r="D4072" s="436">
        <f>VLOOKUP(C4072,'LICH THI'!C:AA,12,0)</f>
        <v>17</v>
      </c>
      <c r="E4072" s="436">
        <f>VLOOKUP(C4072,'LICH THI'!C:AA,13,0)</f>
        <v>17</v>
      </c>
      <c r="F4072" s="436">
        <f t="shared" si="831"/>
        <v>17</v>
      </c>
      <c r="G4072" s="436">
        <f>VLOOKUP(C4072,'LICH THI'!C:AA,14,0)</f>
        <v>1</v>
      </c>
      <c r="H4072" s="436">
        <f t="shared" si="822"/>
        <v>1</v>
      </c>
      <c r="I4072" s="436" t="str">
        <f t="shared" si="823"/>
        <v>Phạm Khắc Lực</v>
      </c>
      <c r="J4072" s="436"/>
      <c r="K4072" s="436">
        <f t="shared" si="824"/>
        <v>1</v>
      </c>
      <c r="L4072" s="436" t="str">
        <f t="shared" si="825"/>
        <v>DC2DT46-DC-1</v>
      </c>
      <c r="M4072" s="436">
        <f t="shared" si="826"/>
        <v>12</v>
      </c>
      <c r="N4072" s="437">
        <f t="shared" si="832"/>
        <v>10</v>
      </c>
      <c r="O4072" s="437"/>
      <c r="P4072" s="430" t="str">
        <f t="shared" si="827"/>
        <v/>
      </c>
      <c r="U4072" s="177">
        <v>14</v>
      </c>
      <c r="V4072" s="177" t="s">
        <v>3341</v>
      </c>
      <c r="W4072" s="177" t="s">
        <v>6433</v>
      </c>
      <c r="X4072" s="177" t="s">
        <v>4253</v>
      </c>
      <c r="Y4072" s="177" t="s">
        <v>6434</v>
      </c>
      <c r="Z4072" s="177" t="s">
        <v>7325</v>
      </c>
      <c r="AA4072" s="525" t="s">
        <v>6435</v>
      </c>
      <c r="AB4072" s="399" t="str">
        <f t="shared" si="828"/>
        <v>DC2DT46</v>
      </c>
      <c r="AC4072" s="399" t="str">
        <f t="shared" si="829"/>
        <v>DC2DT46-DC</v>
      </c>
      <c r="AD4072" t="str">
        <f>Y4072&amp;"-"&amp;VLOOKUP(AC4072,'LICH THI'!C:AA,9,0)</f>
        <v>64DCDT3111-42479</v>
      </c>
      <c r="AE4072">
        <f t="shared" si="830"/>
        <v>1</v>
      </c>
    </row>
    <row r="4073" spans="1:31" x14ac:dyDescent="0.25">
      <c r="A4073" s="436" t="str">
        <f t="shared" si="820"/>
        <v>DC2DT46-DC-5</v>
      </c>
      <c r="B4073" s="436">
        <f>COUNTIF(AC$4:AC4073,AC4073)</f>
        <v>5</v>
      </c>
      <c r="C4073" s="436" t="str">
        <f t="shared" si="821"/>
        <v>DC2DT46-DC</v>
      </c>
      <c r="D4073" s="436">
        <f>VLOOKUP(C4073,'LICH THI'!C:AA,12,0)</f>
        <v>17</v>
      </c>
      <c r="E4073" s="436">
        <f>VLOOKUP(C4073,'LICH THI'!C:AA,13,0)</f>
        <v>17</v>
      </c>
      <c r="F4073" s="436">
        <f t="shared" si="831"/>
        <v>17</v>
      </c>
      <c r="G4073" s="436">
        <f>VLOOKUP(C4073,'LICH THI'!C:AA,14,0)</f>
        <v>1</v>
      </c>
      <c r="H4073" s="436">
        <f t="shared" si="822"/>
        <v>1</v>
      </c>
      <c r="I4073" s="436" t="str">
        <f t="shared" si="823"/>
        <v>Đỗ Văn Lưỡng</v>
      </c>
      <c r="J4073" s="436"/>
      <c r="K4073" s="436">
        <f t="shared" si="824"/>
        <v>1</v>
      </c>
      <c r="L4073" s="436" t="str">
        <f t="shared" si="825"/>
        <v>DC2DT46-DC-1</v>
      </c>
      <c r="M4073" s="436">
        <f t="shared" si="826"/>
        <v>12</v>
      </c>
      <c r="N4073" s="437">
        <f t="shared" si="832"/>
        <v>11</v>
      </c>
      <c r="O4073" s="437"/>
      <c r="P4073" s="430" t="str">
        <f t="shared" si="827"/>
        <v/>
      </c>
      <c r="U4073" s="177">
        <v>6</v>
      </c>
      <c r="V4073" s="177" t="s">
        <v>3325</v>
      </c>
      <c r="W4073" s="177" t="s">
        <v>3663</v>
      </c>
      <c r="X4073" s="177" t="s">
        <v>5524</v>
      </c>
      <c r="Y4073" s="177" t="s">
        <v>5525</v>
      </c>
      <c r="Z4073" s="177" t="s">
        <v>7325</v>
      </c>
      <c r="AA4073" s="525" t="s">
        <v>3723</v>
      </c>
      <c r="AB4073" s="399" t="str">
        <f t="shared" si="828"/>
        <v>DC2DT46</v>
      </c>
      <c r="AC4073" s="399" t="str">
        <f t="shared" si="829"/>
        <v>DC2DT46-DC</v>
      </c>
      <c r="AD4073" t="str">
        <f>Y4073&amp;"-"&amp;VLOOKUP(AC4073,'LICH THI'!C:AA,9,0)</f>
        <v>64DCDT3079-42479</v>
      </c>
      <c r="AE4073">
        <f t="shared" si="830"/>
        <v>1</v>
      </c>
    </row>
    <row r="4074" spans="1:31" x14ac:dyDescent="0.25">
      <c r="A4074" s="436" t="str">
        <f t="shared" si="820"/>
        <v>DC2DT46-DC-6</v>
      </c>
      <c r="B4074" s="436">
        <f>COUNTIF(AC$4:AC4074,AC4074)</f>
        <v>6</v>
      </c>
      <c r="C4074" s="436" t="str">
        <f t="shared" si="821"/>
        <v>DC2DT46-DC</v>
      </c>
      <c r="D4074" s="436">
        <f>VLOOKUP(C4074,'LICH THI'!C:AA,12,0)</f>
        <v>17</v>
      </c>
      <c r="E4074" s="436">
        <f>VLOOKUP(C4074,'LICH THI'!C:AA,13,0)</f>
        <v>17</v>
      </c>
      <c r="F4074" s="436">
        <f t="shared" si="831"/>
        <v>17</v>
      </c>
      <c r="G4074" s="436">
        <f>VLOOKUP(C4074,'LICH THI'!C:AA,14,0)</f>
        <v>1</v>
      </c>
      <c r="H4074" s="436">
        <f t="shared" si="822"/>
        <v>1</v>
      </c>
      <c r="I4074" s="436" t="str">
        <f t="shared" si="823"/>
        <v>Lê Văn Mạnh</v>
      </c>
      <c r="J4074" s="436"/>
      <c r="K4074" s="436">
        <f t="shared" si="824"/>
        <v>1</v>
      </c>
      <c r="L4074" s="436" t="str">
        <f t="shared" si="825"/>
        <v>DC2DT46-DC-1</v>
      </c>
      <c r="M4074" s="436">
        <f t="shared" si="826"/>
        <v>12</v>
      </c>
      <c r="N4074" s="437">
        <f t="shared" si="832"/>
        <v>12</v>
      </c>
      <c r="O4074" s="437"/>
      <c r="P4074" s="430" t="str">
        <f t="shared" si="827"/>
        <v/>
      </c>
      <c r="U4074" s="177">
        <v>7</v>
      </c>
      <c r="V4074" s="177" t="s">
        <v>3325</v>
      </c>
      <c r="W4074" s="177" t="s">
        <v>2604</v>
      </c>
      <c r="X4074" s="177" t="s">
        <v>2930</v>
      </c>
      <c r="Y4074" s="177" t="s">
        <v>5526</v>
      </c>
      <c r="Z4074" s="177" t="s">
        <v>7325</v>
      </c>
      <c r="AA4074" s="525" t="s">
        <v>3916</v>
      </c>
      <c r="AB4074" s="399" t="str">
        <f t="shared" si="828"/>
        <v>DC2DT46</v>
      </c>
      <c r="AC4074" s="399" t="str">
        <f t="shared" si="829"/>
        <v>DC2DT46-DC</v>
      </c>
      <c r="AD4074" t="str">
        <f>Y4074&amp;"-"&amp;VLOOKUP(AC4074,'LICH THI'!C:AA,9,0)</f>
        <v>64DCDT3083-42479</v>
      </c>
      <c r="AE4074">
        <f t="shared" si="830"/>
        <v>1</v>
      </c>
    </row>
    <row r="4075" spans="1:31" x14ac:dyDescent="0.25">
      <c r="A4075" s="436" t="str">
        <f t="shared" si="820"/>
        <v>DC2DT46-DC-7</v>
      </c>
      <c r="B4075" s="436">
        <f>COUNTIF(AC$4:AC4075,AC4075)</f>
        <v>7</v>
      </c>
      <c r="C4075" s="436" t="str">
        <f t="shared" si="821"/>
        <v>DC2DT46-DC</v>
      </c>
      <c r="D4075" s="436">
        <f>VLOOKUP(C4075,'LICH THI'!C:AA,12,0)</f>
        <v>17</v>
      </c>
      <c r="E4075" s="436">
        <f>VLOOKUP(C4075,'LICH THI'!C:AA,13,0)</f>
        <v>17</v>
      </c>
      <c r="F4075" s="436">
        <f t="shared" si="831"/>
        <v>17</v>
      </c>
      <c r="G4075" s="436">
        <f>VLOOKUP(C4075,'LICH THI'!C:AA,14,0)</f>
        <v>1</v>
      </c>
      <c r="H4075" s="436">
        <f t="shared" si="822"/>
        <v>1</v>
      </c>
      <c r="I4075" s="436" t="str">
        <f t="shared" si="823"/>
        <v>Nguyễn Công Tuấn Minh</v>
      </c>
      <c r="J4075" s="436"/>
      <c r="K4075" s="436">
        <f t="shared" si="824"/>
        <v>1</v>
      </c>
      <c r="L4075" s="436" t="str">
        <f t="shared" si="825"/>
        <v>DC2DT46-DC-1</v>
      </c>
      <c r="M4075" s="436">
        <f t="shared" si="826"/>
        <v>12</v>
      </c>
      <c r="N4075" s="437">
        <f t="shared" si="832"/>
        <v>13</v>
      </c>
      <c r="O4075" s="437"/>
      <c r="P4075" s="430" t="str">
        <f t="shared" si="827"/>
        <v/>
      </c>
      <c r="U4075" s="177">
        <v>1</v>
      </c>
      <c r="V4075" s="177" t="s">
        <v>3308</v>
      </c>
      <c r="W4075" s="177" t="s">
        <v>3768</v>
      </c>
      <c r="X4075" s="177" t="s">
        <v>2713</v>
      </c>
      <c r="Y4075" s="177" t="s">
        <v>3769</v>
      </c>
      <c r="Z4075" s="177" t="s">
        <v>7325</v>
      </c>
      <c r="AA4075" s="525" t="s">
        <v>3770</v>
      </c>
      <c r="AB4075" s="399" t="str">
        <f t="shared" si="828"/>
        <v>DC2DT46</v>
      </c>
      <c r="AC4075" s="399" t="str">
        <f t="shared" si="829"/>
        <v>DC2DT46-DC</v>
      </c>
      <c r="AD4075" t="str">
        <f>Y4075&amp;"-"&amp;VLOOKUP(AC4075,'LICH THI'!C:AA,9,0)</f>
        <v>64DCDT3021-42479</v>
      </c>
      <c r="AE4075">
        <f t="shared" si="830"/>
        <v>1</v>
      </c>
    </row>
    <row r="4076" spans="1:31" x14ac:dyDescent="0.25">
      <c r="A4076" s="436" t="str">
        <f t="shared" si="820"/>
        <v>DC2DT46-DC-8</v>
      </c>
      <c r="B4076" s="436">
        <f>COUNTIF(AC$4:AC4076,AC4076)</f>
        <v>8</v>
      </c>
      <c r="C4076" s="436" t="str">
        <f t="shared" si="821"/>
        <v>DC2DT46-DC</v>
      </c>
      <c r="D4076" s="436">
        <f>VLOOKUP(C4076,'LICH THI'!C:AA,12,0)</f>
        <v>17</v>
      </c>
      <c r="E4076" s="436">
        <f>VLOOKUP(C4076,'LICH THI'!C:AA,13,0)</f>
        <v>17</v>
      </c>
      <c r="F4076" s="436">
        <f t="shared" si="831"/>
        <v>17</v>
      </c>
      <c r="G4076" s="436">
        <f>VLOOKUP(C4076,'LICH THI'!C:AA,14,0)</f>
        <v>1</v>
      </c>
      <c r="H4076" s="436">
        <f t="shared" si="822"/>
        <v>1</v>
      </c>
      <c r="I4076" s="436" t="str">
        <f t="shared" si="823"/>
        <v>Lê Văn Nam</v>
      </c>
      <c r="J4076" s="436"/>
      <c r="K4076" s="436">
        <f t="shared" si="824"/>
        <v>1</v>
      </c>
      <c r="L4076" s="436" t="str">
        <f t="shared" si="825"/>
        <v>DC2DT46-DC-1</v>
      </c>
      <c r="M4076" s="436">
        <f t="shared" si="826"/>
        <v>12</v>
      </c>
      <c r="N4076" s="437">
        <f t="shared" si="832"/>
        <v>14</v>
      </c>
      <c r="O4076" s="437"/>
      <c r="P4076" s="430" t="str">
        <f t="shared" si="827"/>
        <v/>
      </c>
      <c r="U4076" s="177">
        <v>15</v>
      </c>
      <c r="V4076" s="177" t="s">
        <v>3341</v>
      </c>
      <c r="W4076" s="177" t="s">
        <v>2604</v>
      </c>
      <c r="X4076" s="177" t="s">
        <v>2773</v>
      </c>
      <c r="Y4076" s="177" t="s">
        <v>5545</v>
      </c>
      <c r="Z4076" s="177" t="s">
        <v>7325</v>
      </c>
      <c r="AA4076" s="525" t="s">
        <v>3334</v>
      </c>
      <c r="AB4076" s="399" t="str">
        <f t="shared" si="828"/>
        <v>DC2DT46</v>
      </c>
      <c r="AC4076" s="399" t="str">
        <f t="shared" si="829"/>
        <v>DC2DT46-DC</v>
      </c>
      <c r="AD4076" t="str">
        <f>Y4076&amp;"-"&amp;VLOOKUP(AC4076,'LICH THI'!C:AA,9,0)</f>
        <v>64DCDT3138-42479</v>
      </c>
      <c r="AE4076">
        <f t="shared" si="830"/>
        <v>1</v>
      </c>
    </row>
    <row r="4077" spans="1:31" x14ac:dyDescent="0.25">
      <c r="A4077" s="436" t="str">
        <f t="shared" si="820"/>
        <v>DC2DT46-DC-9</v>
      </c>
      <c r="B4077" s="436">
        <f>COUNTIF(AC$4:AC4077,AC4077)</f>
        <v>9</v>
      </c>
      <c r="C4077" s="436" t="str">
        <f t="shared" si="821"/>
        <v>DC2DT46-DC</v>
      </c>
      <c r="D4077" s="436">
        <f>VLOOKUP(C4077,'LICH THI'!C:AA,12,0)</f>
        <v>17</v>
      </c>
      <c r="E4077" s="436">
        <f>VLOOKUP(C4077,'LICH THI'!C:AA,13,0)</f>
        <v>17</v>
      </c>
      <c r="F4077" s="436">
        <f t="shared" si="831"/>
        <v>17</v>
      </c>
      <c r="G4077" s="436">
        <f>VLOOKUP(C4077,'LICH THI'!C:AA,14,0)</f>
        <v>1</v>
      </c>
      <c r="H4077" s="436">
        <f t="shared" si="822"/>
        <v>1</v>
      </c>
      <c r="I4077" s="436" t="str">
        <f t="shared" si="823"/>
        <v>Bùi Quang Ngọc</v>
      </c>
      <c r="J4077" s="436"/>
      <c r="K4077" s="436">
        <f t="shared" si="824"/>
        <v>1</v>
      </c>
      <c r="L4077" s="436" t="str">
        <f t="shared" si="825"/>
        <v>DC2DT46-DC-1</v>
      </c>
      <c r="M4077" s="436">
        <f t="shared" si="826"/>
        <v>12</v>
      </c>
      <c r="N4077" s="437">
        <f t="shared" si="832"/>
        <v>15</v>
      </c>
      <c r="O4077" s="437"/>
      <c r="P4077" s="430" t="str">
        <f t="shared" si="827"/>
        <v/>
      </c>
      <c r="U4077" s="177">
        <v>8</v>
      </c>
      <c r="V4077" s="177" t="s">
        <v>3325</v>
      </c>
      <c r="W4077" s="177" t="s">
        <v>4726</v>
      </c>
      <c r="X4077" s="177" t="s">
        <v>3064</v>
      </c>
      <c r="Y4077" s="177" t="s">
        <v>4727</v>
      </c>
      <c r="Z4077" s="177" t="s">
        <v>7325</v>
      </c>
      <c r="AA4077" s="525" t="s">
        <v>3634</v>
      </c>
      <c r="AB4077" s="399" t="str">
        <f t="shared" si="828"/>
        <v>DC2DT46</v>
      </c>
      <c r="AC4077" s="399" t="str">
        <f t="shared" si="829"/>
        <v>DC2DT46-DC</v>
      </c>
      <c r="AD4077" t="str">
        <f>Y4077&amp;"-"&amp;VLOOKUP(AC4077,'LICH THI'!C:AA,9,0)</f>
        <v>64DCDT3153-42479</v>
      </c>
      <c r="AE4077">
        <f t="shared" si="830"/>
        <v>1</v>
      </c>
    </row>
    <row r="4078" spans="1:31" x14ac:dyDescent="0.25">
      <c r="A4078" s="436" t="str">
        <f t="shared" si="820"/>
        <v>DC2DT46-DC-10</v>
      </c>
      <c r="B4078" s="436">
        <f>COUNTIF(AC$4:AC4078,AC4078)</f>
        <v>10</v>
      </c>
      <c r="C4078" s="436" t="str">
        <f t="shared" si="821"/>
        <v>DC2DT46-DC</v>
      </c>
      <c r="D4078" s="436">
        <f>VLOOKUP(C4078,'LICH THI'!C:AA,12,0)</f>
        <v>17</v>
      </c>
      <c r="E4078" s="436">
        <f>VLOOKUP(C4078,'LICH THI'!C:AA,13,0)</f>
        <v>17</v>
      </c>
      <c r="F4078" s="436">
        <f t="shared" si="831"/>
        <v>17</v>
      </c>
      <c r="G4078" s="436">
        <f>VLOOKUP(C4078,'LICH THI'!C:AA,14,0)</f>
        <v>1</v>
      </c>
      <c r="H4078" s="436">
        <f t="shared" si="822"/>
        <v>1</v>
      </c>
      <c r="I4078" s="436" t="str">
        <f t="shared" si="823"/>
        <v>Ưng Hồng Quân</v>
      </c>
      <c r="J4078" s="436"/>
      <c r="K4078" s="436">
        <f t="shared" si="824"/>
        <v>1</v>
      </c>
      <c r="L4078" s="436" t="str">
        <f t="shared" si="825"/>
        <v>DC2DT46-DC-1</v>
      </c>
      <c r="M4078" s="436">
        <f t="shared" si="826"/>
        <v>12</v>
      </c>
      <c r="N4078" s="437">
        <f t="shared" si="832"/>
        <v>16</v>
      </c>
      <c r="O4078" s="437"/>
      <c r="P4078" s="430" t="str">
        <f t="shared" si="827"/>
        <v/>
      </c>
      <c r="U4078" s="177">
        <v>2</v>
      </c>
      <c r="V4078" s="177" t="s">
        <v>3308</v>
      </c>
      <c r="W4078" s="177" t="s">
        <v>3773</v>
      </c>
      <c r="X4078" s="177" t="s">
        <v>2890</v>
      </c>
      <c r="Y4078" s="177" t="s">
        <v>3774</v>
      </c>
      <c r="Z4078" s="177" t="s">
        <v>7325</v>
      </c>
      <c r="AA4078" s="525" t="s">
        <v>3775</v>
      </c>
      <c r="AB4078" s="399" t="str">
        <f t="shared" si="828"/>
        <v>DC2DT46</v>
      </c>
      <c r="AC4078" s="399" t="str">
        <f t="shared" si="829"/>
        <v>DC2DT46-DC</v>
      </c>
      <c r="AD4078" t="str">
        <f>Y4078&amp;"-"&amp;VLOOKUP(AC4078,'LICH THI'!C:AA,9,0)</f>
        <v>64DCDT3043-42479</v>
      </c>
      <c r="AE4078">
        <f t="shared" si="830"/>
        <v>1</v>
      </c>
    </row>
    <row r="4079" spans="1:31" x14ac:dyDescent="0.25">
      <c r="A4079" s="436" t="str">
        <f t="shared" si="820"/>
        <v>DC2DT46-DC-11</v>
      </c>
      <c r="B4079" s="436">
        <f>COUNTIF(AC$4:AC4079,AC4079)</f>
        <v>11</v>
      </c>
      <c r="C4079" s="436" t="str">
        <f t="shared" si="821"/>
        <v>DC2DT46-DC</v>
      </c>
      <c r="D4079" s="436">
        <f>VLOOKUP(C4079,'LICH THI'!C:AA,12,0)</f>
        <v>17</v>
      </c>
      <c r="E4079" s="436">
        <f>VLOOKUP(C4079,'LICH THI'!C:AA,13,0)</f>
        <v>17</v>
      </c>
      <c r="F4079" s="436">
        <f t="shared" si="831"/>
        <v>17</v>
      </c>
      <c r="G4079" s="436">
        <f>VLOOKUP(C4079,'LICH THI'!C:AA,14,0)</f>
        <v>1</v>
      </c>
      <c r="H4079" s="436">
        <f t="shared" si="822"/>
        <v>1</v>
      </c>
      <c r="I4079" s="436" t="str">
        <f t="shared" si="823"/>
        <v>Lê Bảo Sang</v>
      </c>
      <c r="J4079" s="436"/>
      <c r="K4079" s="436">
        <f t="shared" si="824"/>
        <v>1</v>
      </c>
      <c r="L4079" s="436" t="str">
        <f t="shared" si="825"/>
        <v>DC2DT46-DC-1</v>
      </c>
      <c r="M4079" s="436">
        <f t="shared" si="826"/>
        <v>12</v>
      </c>
      <c r="N4079" s="437">
        <f t="shared" si="832"/>
        <v>17</v>
      </c>
      <c r="O4079" s="437"/>
      <c r="P4079" s="430" t="str">
        <f t="shared" si="827"/>
        <v/>
      </c>
      <c r="U4079" s="177">
        <v>9</v>
      </c>
      <c r="V4079" s="177" t="s">
        <v>3325</v>
      </c>
      <c r="W4079" s="177" t="s">
        <v>6430</v>
      </c>
      <c r="X4079" s="177" t="s">
        <v>3323</v>
      </c>
      <c r="Y4079" s="177" t="s">
        <v>6431</v>
      </c>
      <c r="Z4079" s="177" t="s">
        <v>7325</v>
      </c>
      <c r="AA4079" s="525" t="s">
        <v>6399</v>
      </c>
      <c r="AB4079" s="399" t="str">
        <f t="shared" si="828"/>
        <v>DC2DT46</v>
      </c>
      <c r="AC4079" s="399" t="str">
        <f t="shared" si="829"/>
        <v>DC2DT46-DC</v>
      </c>
      <c r="AD4079" t="str">
        <f>Y4079&amp;"-"&amp;VLOOKUP(AC4079,'LICH THI'!C:AA,9,0)</f>
        <v>64DCDT3076-42479</v>
      </c>
      <c r="AE4079">
        <f t="shared" si="830"/>
        <v>1</v>
      </c>
    </row>
    <row r="4080" spans="1:31" x14ac:dyDescent="0.25">
      <c r="A4080" s="436" t="str">
        <f t="shared" si="820"/>
        <v>DC2DT46-DC-12</v>
      </c>
      <c r="B4080" s="436">
        <f>COUNTIF(AC$4:AC4080,AC4080)</f>
        <v>12</v>
      </c>
      <c r="C4080" s="436" t="str">
        <f t="shared" si="821"/>
        <v>DC2DT46-DC</v>
      </c>
      <c r="D4080" s="436">
        <f>VLOOKUP(C4080,'LICH THI'!C:AA,12,0)</f>
        <v>17</v>
      </c>
      <c r="E4080" s="436">
        <f>VLOOKUP(C4080,'LICH THI'!C:AA,13,0)</f>
        <v>17</v>
      </c>
      <c r="F4080" s="436">
        <f t="shared" si="831"/>
        <v>17</v>
      </c>
      <c r="G4080" s="436">
        <f>VLOOKUP(C4080,'LICH THI'!C:AA,14,0)</f>
        <v>1</v>
      </c>
      <c r="H4080" s="436">
        <f t="shared" si="822"/>
        <v>1</v>
      </c>
      <c r="I4080" s="436" t="str">
        <f t="shared" si="823"/>
        <v>Nguyễn Đắc Tiền</v>
      </c>
      <c r="J4080" s="436"/>
      <c r="K4080" s="436">
        <f t="shared" si="824"/>
        <v>1</v>
      </c>
      <c r="L4080" s="436" t="str">
        <f t="shared" si="825"/>
        <v>DC2DT46-DC-1</v>
      </c>
      <c r="M4080" s="436">
        <f t="shared" si="826"/>
        <v>12</v>
      </c>
      <c r="N4080" s="437">
        <f t="shared" si="832"/>
        <v>1</v>
      </c>
      <c r="O4080" s="437"/>
      <c r="P4080" s="430" t="str">
        <f t="shared" si="827"/>
        <v/>
      </c>
      <c r="U4080" s="177">
        <v>12</v>
      </c>
      <c r="V4080" s="177" t="s">
        <v>3325</v>
      </c>
      <c r="W4080" s="177" t="s">
        <v>3997</v>
      </c>
      <c r="X4080" s="177" t="s">
        <v>7326</v>
      </c>
      <c r="Y4080" s="177" t="s">
        <v>7327</v>
      </c>
      <c r="Z4080" s="177" t="s">
        <v>7325</v>
      </c>
      <c r="AA4080" s="525" t="s">
        <v>2971</v>
      </c>
      <c r="AB4080" s="399" t="str">
        <f t="shared" si="828"/>
        <v>DC2DT46</v>
      </c>
      <c r="AC4080" s="399" t="str">
        <f t="shared" si="829"/>
        <v>DC2DT46-DC</v>
      </c>
      <c r="AD4080" t="str">
        <f>Y4080&amp;"-"&amp;VLOOKUP(AC4080,'LICH THI'!C:AA,9,0)</f>
        <v>64DCDT3067-42479</v>
      </c>
      <c r="AE4080">
        <f t="shared" si="830"/>
        <v>1</v>
      </c>
    </row>
    <row r="4081" spans="1:31" x14ac:dyDescent="0.25">
      <c r="A4081" s="436" t="str">
        <f t="shared" si="820"/>
        <v>DC2DT46-DC-13</v>
      </c>
      <c r="B4081" s="436">
        <f>COUNTIF(AC$4:AC4081,AC4081)</f>
        <v>13</v>
      </c>
      <c r="C4081" s="436" t="str">
        <f t="shared" si="821"/>
        <v>DC2DT46-DC</v>
      </c>
      <c r="D4081" s="436">
        <f>VLOOKUP(C4081,'LICH THI'!C:AA,12,0)</f>
        <v>17</v>
      </c>
      <c r="E4081" s="436">
        <f>VLOOKUP(C4081,'LICH THI'!C:AA,13,0)</f>
        <v>17</v>
      </c>
      <c r="F4081" s="436">
        <f t="shared" si="831"/>
        <v>17</v>
      </c>
      <c r="G4081" s="436">
        <f>VLOOKUP(C4081,'LICH THI'!C:AA,14,0)</f>
        <v>1</v>
      </c>
      <c r="H4081" s="436">
        <f t="shared" si="822"/>
        <v>1</v>
      </c>
      <c r="I4081" s="436" t="str">
        <f t="shared" si="823"/>
        <v>Ngô Thị Tính</v>
      </c>
      <c r="J4081" s="436"/>
      <c r="K4081" s="436">
        <f t="shared" si="824"/>
        <v>1</v>
      </c>
      <c r="L4081" s="436" t="str">
        <f t="shared" si="825"/>
        <v>DC2DT46-DC-1</v>
      </c>
      <c r="M4081" s="436">
        <f t="shared" si="826"/>
        <v>12</v>
      </c>
      <c r="N4081" s="437">
        <f t="shared" si="832"/>
        <v>2</v>
      </c>
      <c r="O4081" s="437"/>
      <c r="P4081" s="430" t="str">
        <f t="shared" si="827"/>
        <v/>
      </c>
      <c r="U4081" s="177">
        <v>13</v>
      </c>
      <c r="V4081" s="177" t="s">
        <v>3325</v>
      </c>
      <c r="W4081" s="177" t="s">
        <v>5865</v>
      </c>
      <c r="X4081" s="177" t="s">
        <v>7328</v>
      </c>
      <c r="Y4081" s="177" t="s">
        <v>7329</v>
      </c>
      <c r="Z4081" s="177" t="s">
        <v>7325</v>
      </c>
      <c r="AA4081" s="525" t="s">
        <v>5530</v>
      </c>
      <c r="AB4081" s="399" t="str">
        <f t="shared" si="828"/>
        <v>DC2DT46</v>
      </c>
      <c r="AC4081" s="399" t="str">
        <f t="shared" si="829"/>
        <v>DC2DT46-DC</v>
      </c>
      <c r="AD4081" t="str">
        <f>Y4081&amp;"-"&amp;VLOOKUP(AC4081,'LICH THI'!C:AA,9,0)</f>
        <v>64DCDT3073-42479</v>
      </c>
      <c r="AE4081">
        <f t="shared" si="830"/>
        <v>1</v>
      </c>
    </row>
    <row r="4082" spans="1:31" x14ac:dyDescent="0.25">
      <c r="A4082" s="436" t="str">
        <f t="shared" si="820"/>
        <v>DC2DT46-DC-14</v>
      </c>
      <c r="B4082" s="436">
        <f>COUNTIF(AC$4:AC4082,AC4082)</f>
        <v>14</v>
      </c>
      <c r="C4082" s="436" t="str">
        <f t="shared" si="821"/>
        <v>DC2DT46-DC</v>
      </c>
      <c r="D4082" s="436">
        <f>VLOOKUP(C4082,'LICH THI'!C:AA,12,0)</f>
        <v>17</v>
      </c>
      <c r="E4082" s="436">
        <f>VLOOKUP(C4082,'LICH THI'!C:AA,13,0)</f>
        <v>17</v>
      </c>
      <c r="F4082" s="436">
        <f t="shared" si="831"/>
        <v>17</v>
      </c>
      <c r="G4082" s="436">
        <f>VLOOKUP(C4082,'LICH THI'!C:AA,14,0)</f>
        <v>1</v>
      </c>
      <c r="H4082" s="436">
        <f t="shared" si="822"/>
        <v>1</v>
      </c>
      <c r="I4082" s="436" t="str">
        <f t="shared" si="823"/>
        <v>Nguyễn Trọng Thành</v>
      </c>
      <c r="J4082" s="436"/>
      <c r="K4082" s="436">
        <f t="shared" si="824"/>
        <v>1</v>
      </c>
      <c r="L4082" s="436" t="str">
        <f t="shared" si="825"/>
        <v>DC2DT46-DC-1</v>
      </c>
      <c r="M4082" s="436">
        <f t="shared" si="826"/>
        <v>12</v>
      </c>
      <c r="N4082" s="437">
        <f t="shared" si="832"/>
        <v>3</v>
      </c>
      <c r="O4082" s="437"/>
      <c r="P4082" s="430" t="str">
        <f t="shared" si="827"/>
        <v/>
      </c>
      <c r="U4082" s="177">
        <v>16</v>
      </c>
      <c r="V4082" s="177" t="s">
        <v>3341</v>
      </c>
      <c r="W4082" s="177" t="s">
        <v>3353</v>
      </c>
      <c r="X4082" s="177" t="s">
        <v>2894</v>
      </c>
      <c r="Y4082" s="177" t="s">
        <v>3354</v>
      </c>
      <c r="Z4082" s="177" t="s">
        <v>7325</v>
      </c>
      <c r="AA4082" s="525" t="s">
        <v>3355</v>
      </c>
      <c r="AB4082" s="399" t="str">
        <f t="shared" si="828"/>
        <v>DC2DT46</v>
      </c>
      <c r="AC4082" s="399" t="str">
        <f t="shared" si="829"/>
        <v>DC2DT46-DC</v>
      </c>
      <c r="AD4082" t="str">
        <f>Y4082&amp;"-"&amp;VLOOKUP(AC4082,'LICH THI'!C:AA,9,0)</f>
        <v>64DCDT3177-42479</v>
      </c>
      <c r="AE4082">
        <f t="shared" si="830"/>
        <v>1</v>
      </c>
    </row>
    <row r="4083" spans="1:31" x14ac:dyDescent="0.25">
      <c r="A4083" s="436" t="str">
        <f t="shared" si="820"/>
        <v>DC2DT46-DC-15</v>
      </c>
      <c r="B4083" s="436">
        <f>COUNTIF(AC$4:AC4083,AC4083)</f>
        <v>15</v>
      </c>
      <c r="C4083" s="436" t="str">
        <f t="shared" si="821"/>
        <v>DC2DT46-DC</v>
      </c>
      <c r="D4083" s="436">
        <f>VLOOKUP(C4083,'LICH THI'!C:AA,12,0)</f>
        <v>17</v>
      </c>
      <c r="E4083" s="436">
        <f>VLOOKUP(C4083,'LICH THI'!C:AA,13,0)</f>
        <v>17</v>
      </c>
      <c r="F4083" s="436">
        <f t="shared" si="831"/>
        <v>17</v>
      </c>
      <c r="G4083" s="436">
        <f>VLOOKUP(C4083,'LICH THI'!C:AA,14,0)</f>
        <v>1</v>
      </c>
      <c r="H4083" s="436">
        <f t="shared" si="822"/>
        <v>1</v>
      </c>
      <c r="I4083" s="436" t="str">
        <f t="shared" si="823"/>
        <v>Hoàng Trí Thảo</v>
      </c>
      <c r="J4083" s="436"/>
      <c r="K4083" s="436">
        <f t="shared" si="824"/>
        <v>1</v>
      </c>
      <c r="L4083" s="436" t="str">
        <f t="shared" si="825"/>
        <v>DC2DT46-DC-1</v>
      </c>
      <c r="M4083" s="436">
        <f t="shared" si="826"/>
        <v>12</v>
      </c>
      <c r="N4083" s="437">
        <f t="shared" si="832"/>
        <v>4</v>
      </c>
      <c r="O4083" s="437"/>
      <c r="P4083" s="430" t="str">
        <f t="shared" si="827"/>
        <v/>
      </c>
      <c r="U4083" s="177">
        <v>10</v>
      </c>
      <c r="V4083" s="177" t="s">
        <v>3325</v>
      </c>
      <c r="W4083" s="177" t="s">
        <v>5881</v>
      </c>
      <c r="X4083" s="177" t="s">
        <v>2620</v>
      </c>
      <c r="Y4083" s="177" t="s">
        <v>5882</v>
      </c>
      <c r="Z4083" s="177" t="s">
        <v>7325</v>
      </c>
      <c r="AA4083" s="525" t="s">
        <v>5717</v>
      </c>
      <c r="AB4083" s="399" t="str">
        <f t="shared" si="828"/>
        <v>DC2DT46</v>
      </c>
      <c r="AC4083" s="399" t="str">
        <f t="shared" si="829"/>
        <v>DC2DT46-DC</v>
      </c>
      <c r="AD4083" t="str">
        <f>Y4083&amp;"-"&amp;VLOOKUP(AC4083,'LICH THI'!C:AA,9,0)</f>
        <v>64DCDT3065-42479</v>
      </c>
      <c r="AE4083">
        <f t="shared" si="830"/>
        <v>1</v>
      </c>
    </row>
    <row r="4084" spans="1:31" x14ac:dyDescent="0.25">
      <c r="A4084" s="436" t="str">
        <f t="shared" si="820"/>
        <v>DC2DT46-DC-16</v>
      </c>
      <c r="B4084" s="436">
        <f>COUNTIF(AC$4:AC4084,AC4084)</f>
        <v>16</v>
      </c>
      <c r="C4084" s="436" t="str">
        <f t="shared" si="821"/>
        <v>DC2DT46-DC</v>
      </c>
      <c r="D4084" s="436">
        <f>VLOOKUP(C4084,'LICH THI'!C:AA,12,0)</f>
        <v>17</v>
      </c>
      <c r="E4084" s="436">
        <f>VLOOKUP(C4084,'LICH THI'!C:AA,13,0)</f>
        <v>17</v>
      </c>
      <c r="F4084" s="436">
        <f t="shared" si="831"/>
        <v>17</v>
      </c>
      <c r="G4084" s="436">
        <f>VLOOKUP(C4084,'LICH THI'!C:AA,14,0)</f>
        <v>1</v>
      </c>
      <c r="H4084" s="436">
        <f t="shared" si="822"/>
        <v>1</v>
      </c>
      <c r="I4084" s="436" t="str">
        <f t="shared" si="823"/>
        <v>Trần Mạnh Thắng</v>
      </c>
      <c r="J4084" s="436"/>
      <c r="K4084" s="436">
        <f t="shared" si="824"/>
        <v>1</v>
      </c>
      <c r="L4084" s="436" t="str">
        <f t="shared" si="825"/>
        <v>DC2DT46-DC-1</v>
      </c>
      <c r="M4084" s="436">
        <f t="shared" si="826"/>
        <v>12</v>
      </c>
      <c r="N4084" s="437">
        <f t="shared" si="832"/>
        <v>5</v>
      </c>
      <c r="O4084" s="437"/>
      <c r="P4084" s="430" t="str">
        <f t="shared" si="827"/>
        <v/>
      </c>
      <c r="U4084" s="177">
        <v>11</v>
      </c>
      <c r="V4084" s="177" t="s">
        <v>3325</v>
      </c>
      <c r="W4084" s="177" t="s">
        <v>3187</v>
      </c>
      <c r="X4084" s="177" t="s">
        <v>3464</v>
      </c>
      <c r="Y4084" s="177" t="s">
        <v>6198</v>
      </c>
      <c r="Z4084" s="177" t="s">
        <v>7325</v>
      </c>
      <c r="AA4084" s="525" t="s">
        <v>5081</v>
      </c>
      <c r="AB4084" s="399" t="str">
        <f t="shared" si="828"/>
        <v>DC2DT46</v>
      </c>
      <c r="AC4084" s="399" t="str">
        <f t="shared" si="829"/>
        <v>DC2DT46-DC</v>
      </c>
      <c r="AD4084" t="str">
        <f>Y4084&amp;"-"&amp;VLOOKUP(AC4084,'LICH THI'!C:AA,9,0)</f>
        <v>64DCDT3098-42479</v>
      </c>
      <c r="AE4084">
        <f t="shared" si="830"/>
        <v>1</v>
      </c>
    </row>
    <row r="4085" spans="1:31" x14ac:dyDescent="0.25">
      <c r="A4085" s="436" t="str">
        <f t="shared" si="820"/>
        <v>DC2DT46-DC-17</v>
      </c>
      <c r="B4085" s="436">
        <f>COUNTIF(AC$4:AC4085,AC4085)</f>
        <v>17</v>
      </c>
      <c r="C4085" s="436" t="str">
        <f t="shared" si="821"/>
        <v>DC2DT46-DC</v>
      </c>
      <c r="D4085" s="436">
        <f>VLOOKUP(C4085,'LICH THI'!C:AA,12,0)</f>
        <v>17</v>
      </c>
      <c r="E4085" s="436">
        <f>VLOOKUP(C4085,'LICH THI'!C:AA,13,0)</f>
        <v>17</v>
      </c>
      <c r="F4085" s="436">
        <f t="shared" si="831"/>
        <v>17</v>
      </c>
      <c r="G4085" s="436">
        <f>VLOOKUP(C4085,'LICH THI'!C:AA,14,0)</f>
        <v>1</v>
      </c>
      <c r="H4085" s="436">
        <f t="shared" si="822"/>
        <v>1</v>
      </c>
      <c r="I4085" s="436" t="str">
        <f t="shared" si="823"/>
        <v>Nguyễn Văn Thông</v>
      </c>
      <c r="J4085" s="436"/>
      <c r="K4085" s="436">
        <f t="shared" si="824"/>
        <v>1</v>
      </c>
      <c r="L4085" s="436" t="str">
        <f t="shared" si="825"/>
        <v>DC2DT46-DC-1</v>
      </c>
      <c r="M4085" s="436">
        <f t="shared" si="826"/>
        <v>12</v>
      </c>
      <c r="N4085" s="437">
        <f t="shared" si="832"/>
        <v>6</v>
      </c>
      <c r="O4085" s="437"/>
      <c r="P4085" s="430" t="str">
        <f t="shared" si="827"/>
        <v/>
      </c>
      <c r="U4085" s="177">
        <v>17</v>
      </c>
      <c r="V4085" s="177" t="s">
        <v>3341</v>
      </c>
      <c r="W4085" s="177" t="s">
        <v>2741</v>
      </c>
      <c r="X4085" s="177" t="s">
        <v>6439</v>
      </c>
      <c r="Y4085" s="177" t="s">
        <v>7085</v>
      </c>
      <c r="Z4085" s="177" t="s">
        <v>7325</v>
      </c>
      <c r="AA4085" s="525" t="s">
        <v>2971</v>
      </c>
      <c r="AB4085" s="399" t="str">
        <f t="shared" si="828"/>
        <v>DC2DT46</v>
      </c>
      <c r="AC4085" s="399" t="str">
        <f t="shared" si="829"/>
        <v>DC2DT46-DC</v>
      </c>
      <c r="AD4085" t="str">
        <f>Y4085&amp;"-"&amp;VLOOKUP(AC4085,'LICH THI'!C:AA,9,0)</f>
        <v>64DCDT3130-42479</v>
      </c>
      <c r="AE4085">
        <f t="shared" si="830"/>
        <v>1</v>
      </c>
    </row>
    <row r="4086" spans="1:31" x14ac:dyDescent="0.25">
      <c r="A4086" s="436" t="str">
        <f t="shared" si="820"/>
        <v>DC2DT51-DC-1</v>
      </c>
      <c r="B4086" s="436">
        <f>COUNTIF(AC$4:AC4086,AC4086)</f>
        <v>1</v>
      </c>
      <c r="C4086" s="436" t="str">
        <f t="shared" si="821"/>
        <v>DC2DT51-DC</v>
      </c>
      <c r="D4086" s="436">
        <f>VLOOKUP(C4086,'LICH THI'!C:AA,12,0)</f>
        <v>29</v>
      </c>
      <c r="E4086" s="436">
        <f>VLOOKUP(C4086,'LICH THI'!C:AA,13,0)</f>
        <v>29</v>
      </c>
      <c r="F4086" s="436">
        <f t="shared" si="831"/>
        <v>29</v>
      </c>
      <c r="G4086" s="436">
        <f>VLOOKUP(C4086,'LICH THI'!C:AA,14,0)</f>
        <v>1</v>
      </c>
      <c r="H4086" s="436">
        <f t="shared" si="822"/>
        <v>1</v>
      </c>
      <c r="I4086" s="436" t="str">
        <f t="shared" si="823"/>
        <v>Vũ Duy Cần</v>
      </c>
      <c r="J4086" s="436"/>
      <c r="K4086" s="436">
        <f t="shared" si="824"/>
        <v>1</v>
      </c>
      <c r="L4086" s="436" t="str">
        <f t="shared" si="825"/>
        <v>DC2DT51-DC-1</v>
      </c>
      <c r="M4086" s="436">
        <f t="shared" si="826"/>
        <v>22</v>
      </c>
      <c r="N4086" s="437">
        <f t="shared" si="832"/>
        <v>9</v>
      </c>
      <c r="O4086" s="437"/>
      <c r="P4086" s="430" t="str">
        <f t="shared" si="827"/>
        <v/>
      </c>
      <c r="U4086" s="177">
        <v>19</v>
      </c>
      <c r="V4086" s="177" t="s">
        <v>3341</v>
      </c>
      <c r="W4086" s="177" t="s">
        <v>3980</v>
      </c>
      <c r="X4086" s="177" t="s">
        <v>6519</v>
      </c>
      <c r="Y4086" s="177" t="s">
        <v>6520</v>
      </c>
      <c r="Z4086" s="177" t="s">
        <v>7081</v>
      </c>
      <c r="AA4086" s="525" t="s">
        <v>6521</v>
      </c>
      <c r="AB4086" s="399" t="str">
        <f t="shared" si="828"/>
        <v>DC2DT51</v>
      </c>
      <c r="AC4086" s="399" t="str">
        <f t="shared" si="829"/>
        <v>DC2DT51-DC</v>
      </c>
      <c r="AD4086" t="str">
        <f>Y4086&amp;"-"&amp;VLOOKUP(AC4086,'LICH THI'!C:AA,9,0)</f>
        <v>64DCDT3131-42482</v>
      </c>
      <c r="AE4086">
        <f t="shared" si="830"/>
        <v>1</v>
      </c>
    </row>
    <row r="4087" spans="1:31" x14ac:dyDescent="0.25">
      <c r="A4087" s="436" t="str">
        <f t="shared" si="820"/>
        <v>DC2DT51-DC-2</v>
      </c>
      <c r="B4087" s="436">
        <f>COUNTIF(AC$4:AC4087,AC4087)</f>
        <v>2</v>
      </c>
      <c r="C4087" s="436" t="str">
        <f t="shared" si="821"/>
        <v>DC2DT51-DC</v>
      </c>
      <c r="D4087" s="436">
        <f>VLOOKUP(C4087,'LICH THI'!C:AA,12,0)</f>
        <v>29</v>
      </c>
      <c r="E4087" s="436">
        <f>VLOOKUP(C4087,'LICH THI'!C:AA,13,0)</f>
        <v>29</v>
      </c>
      <c r="F4087" s="436">
        <f t="shared" si="831"/>
        <v>29</v>
      </c>
      <c r="G4087" s="436">
        <f>VLOOKUP(C4087,'LICH THI'!C:AA,14,0)</f>
        <v>1</v>
      </c>
      <c r="H4087" s="436">
        <f t="shared" si="822"/>
        <v>1</v>
      </c>
      <c r="I4087" s="436" t="str">
        <f t="shared" si="823"/>
        <v>Lê Văn Công</v>
      </c>
      <c r="J4087" s="436"/>
      <c r="K4087" s="436">
        <f t="shared" si="824"/>
        <v>1</v>
      </c>
      <c r="L4087" s="436" t="str">
        <f t="shared" si="825"/>
        <v>DC2DT51-DC-1</v>
      </c>
      <c r="M4087" s="436">
        <f t="shared" si="826"/>
        <v>22</v>
      </c>
      <c r="N4087" s="437">
        <f t="shared" si="832"/>
        <v>10</v>
      </c>
      <c r="O4087" s="437"/>
      <c r="P4087" s="430" t="str">
        <f t="shared" si="827"/>
        <v/>
      </c>
      <c r="U4087" s="177">
        <v>20</v>
      </c>
      <c r="V4087" s="177" t="s">
        <v>3341</v>
      </c>
      <c r="W4087" s="177" t="s">
        <v>2604</v>
      </c>
      <c r="X4087" s="177" t="s">
        <v>3104</v>
      </c>
      <c r="Y4087" s="177" t="s">
        <v>3798</v>
      </c>
      <c r="Z4087" s="177" t="s">
        <v>7081</v>
      </c>
      <c r="AA4087" s="525" t="s">
        <v>3799</v>
      </c>
      <c r="AB4087" s="399" t="str">
        <f t="shared" si="828"/>
        <v>DC2DT51</v>
      </c>
      <c r="AC4087" s="399" t="str">
        <f t="shared" si="829"/>
        <v>DC2DT51-DC</v>
      </c>
      <c r="AD4087" t="str">
        <f>Y4087&amp;"-"&amp;VLOOKUP(AC4087,'LICH THI'!C:AA,9,0)</f>
        <v>64DCDT3163-42482</v>
      </c>
      <c r="AE4087">
        <f t="shared" si="830"/>
        <v>1</v>
      </c>
    </row>
    <row r="4088" spans="1:31" x14ac:dyDescent="0.25">
      <c r="A4088" s="436" t="str">
        <f t="shared" si="820"/>
        <v>DC2DT51-DC-3</v>
      </c>
      <c r="B4088" s="436">
        <f>COUNTIF(AC$4:AC4088,AC4088)</f>
        <v>3</v>
      </c>
      <c r="C4088" s="436" t="str">
        <f t="shared" si="821"/>
        <v>DC2DT51-DC</v>
      </c>
      <c r="D4088" s="436">
        <f>VLOOKUP(C4088,'LICH THI'!C:AA,12,0)</f>
        <v>29</v>
      </c>
      <c r="E4088" s="436">
        <f>VLOOKUP(C4088,'LICH THI'!C:AA,13,0)</f>
        <v>29</v>
      </c>
      <c r="F4088" s="436">
        <f t="shared" si="831"/>
        <v>29</v>
      </c>
      <c r="G4088" s="436">
        <f>VLOOKUP(C4088,'LICH THI'!C:AA,14,0)</f>
        <v>1</v>
      </c>
      <c r="H4088" s="436">
        <f t="shared" si="822"/>
        <v>1</v>
      </c>
      <c r="I4088" s="436" t="str">
        <f t="shared" si="823"/>
        <v>Đặng Thị Thùy Dương</v>
      </c>
      <c r="J4088" s="436"/>
      <c r="K4088" s="436">
        <f t="shared" si="824"/>
        <v>1</v>
      </c>
      <c r="L4088" s="436" t="str">
        <f t="shared" si="825"/>
        <v>DC2DT51-DC-1</v>
      </c>
      <c r="M4088" s="436">
        <f t="shared" si="826"/>
        <v>22</v>
      </c>
      <c r="N4088" s="437">
        <f t="shared" si="832"/>
        <v>11</v>
      </c>
      <c r="O4088" s="437"/>
      <c r="P4088" s="430" t="str">
        <f t="shared" si="827"/>
        <v/>
      </c>
      <c r="U4088" s="177">
        <v>10</v>
      </c>
      <c r="V4088" s="177" t="s">
        <v>3325</v>
      </c>
      <c r="W4088" s="177" t="s">
        <v>6719</v>
      </c>
      <c r="X4088" s="177" t="s">
        <v>2601</v>
      </c>
      <c r="Y4088" s="177" t="s">
        <v>6720</v>
      </c>
      <c r="Z4088" s="177" t="s">
        <v>7081</v>
      </c>
      <c r="AA4088" s="525" t="s">
        <v>4675</v>
      </c>
      <c r="AB4088" s="399" t="str">
        <f t="shared" si="828"/>
        <v>DC2DT51</v>
      </c>
      <c r="AC4088" s="399" t="str">
        <f t="shared" si="829"/>
        <v>DC2DT51-DC</v>
      </c>
      <c r="AD4088" t="str">
        <f>Y4088&amp;"-"&amp;VLOOKUP(AC4088,'LICH THI'!C:AA,9,0)</f>
        <v>64DCDT3093-42482</v>
      </c>
      <c r="AE4088">
        <f t="shared" si="830"/>
        <v>1</v>
      </c>
    </row>
    <row r="4089" spans="1:31" x14ac:dyDescent="0.25">
      <c r="A4089" s="436" t="str">
        <f t="shared" si="820"/>
        <v>DC2DT51-DC-4</v>
      </c>
      <c r="B4089" s="436">
        <f>COUNTIF(AC$4:AC4089,AC4089)</f>
        <v>4</v>
      </c>
      <c r="C4089" s="436" t="str">
        <f t="shared" si="821"/>
        <v>DC2DT51-DC</v>
      </c>
      <c r="D4089" s="436">
        <f>VLOOKUP(C4089,'LICH THI'!C:AA,12,0)</f>
        <v>29</v>
      </c>
      <c r="E4089" s="436">
        <f>VLOOKUP(C4089,'LICH THI'!C:AA,13,0)</f>
        <v>29</v>
      </c>
      <c r="F4089" s="436">
        <f t="shared" si="831"/>
        <v>29</v>
      </c>
      <c r="G4089" s="436">
        <f>VLOOKUP(C4089,'LICH THI'!C:AA,14,0)</f>
        <v>1</v>
      </c>
      <c r="H4089" s="436">
        <f t="shared" si="822"/>
        <v>1</v>
      </c>
      <c r="I4089" s="436" t="str">
        <f t="shared" si="823"/>
        <v>Đỗ Sơn Dương</v>
      </c>
      <c r="J4089" s="436"/>
      <c r="K4089" s="436">
        <f t="shared" si="824"/>
        <v>1</v>
      </c>
      <c r="L4089" s="436" t="str">
        <f t="shared" si="825"/>
        <v>DC2DT51-DC-1</v>
      </c>
      <c r="M4089" s="436">
        <f t="shared" si="826"/>
        <v>22</v>
      </c>
      <c r="N4089" s="437">
        <f t="shared" si="832"/>
        <v>12</v>
      </c>
      <c r="O4089" s="437"/>
      <c r="P4089" s="430" t="str">
        <f t="shared" si="827"/>
        <v/>
      </c>
      <c r="U4089" s="177">
        <v>21</v>
      </c>
      <c r="V4089" s="177" t="s">
        <v>3341</v>
      </c>
      <c r="W4089" s="177" t="s">
        <v>6522</v>
      </c>
      <c r="X4089" s="177" t="s">
        <v>2601</v>
      </c>
      <c r="Y4089" s="177" t="s">
        <v>6523</v>
      </c>
      <c r="Z4089" s="177" t="s">
        <v>7081</v>
      </c>
      <c r="AA4089" s="525" t="s">
        <v>6524</v>
      </c>
      <c r="AB4089" s="399" t="str">
        <f t="shared" si="828"/>
        <v>DC2DT51</v>
      </c>
      <c r="AC4089" s="399" t="str">
        <f t="shared" si="829"/>
        <v>DC2DT51-DC</v>
      </c>
      <c r="AD4089" t="str">
        <f>Y4089&amp;"-"&amp;VLOOKUP(AC4089,'LICH THI'!C:AA,9,0)</f>
        <v>64DCDT3173-42482</v>
      </c>
      <c r="AE4089">
        <f t="shared" si="830"/>
        <v>1</v>
      </c>
    </row>
    <row r="4090" spans="1:31" x14ac:dyDescent="0.25">
      <c r="A4090" s="436" t="str">
        <f t="shared" si="820"/>
        <v>DC2DT51-DC-5</v>
      </c>
      <c r="B4090" s="436">
        <f>COUNTIF(AC$4:AC4090,AC4090)</f>
        <v>5</v>
      </c>
      <c r="C4090" s="436" t="str">
        <f t="shared" si="821"/>
        <v>DC2DT51-DC</v>
      </c>
      <c r="D4090" s="436">
        <f>VLOOKUP(C4090,'LICH THI'!C:AA,12,0)</f>
        <v>29</v>
      </c>
      <c r="E4090" s="436">
        <f>VLOOKUP(C4090,'LICH THI'!C:AA,13,0)</f>
        <v>29</v>
      </c>
      <c r="F4090" s="436">
        <f t="shared" si="831"/>
        <v>29</v>
      </c>
      <c r="G4090" s="436">
        <f>VLOOKUP(C4090,'LICH THI'!C:AA,14,0)</f>
        <v>1</v>
      </c>
      <c r="H4090" s="436">
        <f t="shared" si="822"/>
        <v>1</v>
      </c>
      <c r="I4090" s="436" t="str">
        <f t="shared" si="823"/>
        <v>Nguyễn Thị Hạnh</v>
      </c>
      <c r="J4090" s="436"/>
      <c r="K4090" s="436">
        <f t="shared" si="824"/>
        <v>1</v>
      </c>
      <c r="L4090" s="436" t="str">
        <f t="shared" si="825"/>
        <v>DC2DT51-DC-1</v>
      </c>
      <c r="M4090" s="436">
        <f t="shared" si="826"/>
        <v>22</v>
      </c>
      <c r="N4090" s="437">
        <f t="shared" si="832"/>
        <v>13</v>
      </c>
      <c r="O4090" s="437"/>
      <c r="P4090" s="430" t="str">
        <f t="shared" si="827"/>
        <v/>
      </c>
      <c r="U4090" s="177">
        <v>1</v>
      </c>
      <c r="V4090" s="177" t="s">
        <v>3308</v>
      </c>
      <c r="W4090" s="177" t="s">
        <v>2619</v>
      </c>
      <c r="X4090" s="177" t="s">
        <v>2656</v>
      </c>
      <c r="Y4090" s="177" t="s">
        <v>6513</v>
      </c>
      <c r="Z4090" s="177" t="s">
        <v>7081</v>
      </c>
      <c r="AA4090" s="525" t="s">
        <v>3838</v>
      </c>
      <c r="AB4090" s="399" t="str">
        <f t="shared" si="828"/>
        <v>DC2DT51</v>
      </c>
      <c r="AC4090" s="399" t="str">
        <f t="shared" si="829"/>
        <v>DC2DT51-DC</v>
      </c>
      <c r="AD4090" t="str">
        <f>Y4090&amp;"-"&amp;VLOOKUP(AC4090,'LICH THI'!C:AA,9,0)</f>
        <v>64DCDT3023-42482</v>
      </c>
      <c r="AE4090">
        <f t="shared" si="830"/>
        <v>1</v>
      </c>
    </row>
    <row r="4091" spans="1:31" x14ac:dyDescent="0.25">
      <c r="A4091" s="436" t="str">
        <f t="shared" si="820"/>
        <v>DC2DT51-DC-6</v>
      </c>
      <c r="B4091" s="436">
        <f>COUNTIF(AC$4:AC4091,AC4091)</f>
        <v>6</v>
      </c>
      <c r="C4091" s="436" t="str">
        <f t="shared" si="821"/>
        <v>DC2DT51-DC</v>
      </c>
      <c r="D4091" s="436">
        <f>VLOOKUP(C4091,'LICH THI'!C:AA,12,0)</f>
        <v>29</v>
      </c>
      <c r="E4091" s="436">
        <f>VLOOKUP(C4091,'LICH THI'!C:AA,13,0)</f>
        <v>29</v>
      </c>
      <c r="F4091" s="436">
        <f t="shared" si="831"/>
        <v>29</v>
      </c>
      <c r="G4091" s="436">
        <f>VLOOKUP(C4091,'LICH THI'!C:AA,14,0)</f>
        <v>1</v>
      </c>
      <c r="H4091" s="436">
        <f t="shared" si="822"/>
        <v>1</v>
      </c>
      <c r="I4091" s="436" t="str">
        <f t="shared" si="823"/>
        <v>Nguyễn Đức Hào</v>
      </c>
      <c r="J4091" s="436"/>
      <c r="K4091" s="436">
        <f t="shared" si="824"/>
        <v>1</v>
      </c>
      <c r="L4091" s="436" t="str">
        <f t="shared" si="825"/>
        <v>DC2DT51-DC-1</v>
      </c>
      <c r="M4091" s="436">
        <f t="shared" si="826"/>
        <v>22</v>
      </c>
      <c r="N4091" s="437">
        <f t="shared" si="832"/>
        <v>14</v>
      </c>
      <c r="O4091" s="437"/>
      <c r="P4091" s="430" t="str">
        <f t="shared" si="827"/>
        <v/>
      </c>
      <c r="U4091" s="177">
        <v>2</v>
      </c>
      <c r="V4091" s="177" t="s">
        <v>3308</v>
      </c>
      <c r="W4091" s="177" t="s">
        <v>3103</v>
      </c>
      <c r="X4091" s="177" t="s">
        <v>3560</v>
      </c>
      <c r="Y4091" s="177" t="s">
        <v>6190</v>
      </c>
      <c r="Z4091" s="177" t="s">
        <v>7081</v>
      </c>
      <c r="AA4091" s="525" t="s">
        <v>5108</v>
      </c>
      <c r="AB4091" s="399" t="str">
        <f t="shared" si="828"/>
        <v>DC2DT51</v>
      </c>
      <c r="AC4091" s="399" t="str">
        <f t="shared" si="829"/>
        <v>DC2DT51-DC</v>
      </c>
      <c r="AD4091" t="str">
        <f>Y4091&amp;"-"&amp;VLOOKUP(AC4091,'LICH THI'!C:AA,9,0)</f>
        <v>64DCDT3025-42482</v>
      </c>
      <c r="AE4091">
        <f t="shared" si="830"/>
        <v>1</v>
      </c>
    </row>
    <row r="4092" spans="1:31" x14ac:dyDescent="0.25">
      <c r="A4092" s="436" t="str">
        <f t="shared" si="820"/>
        <v>DC2DT51-DC-7</v>
      </c>
      <c r="B4092" s="436">
        <f>COUNTIF(AC$4:AC4092,AC4092)</f>
        <v>7</v>
      </c>
      <c r="C4092" s="436" t="str">
        <f t="shared" si="821"/>
        <v>DC2DT51-DC</v>
      </c>
      <c r="D4092" s="436">
        <f>VLOOKUP(C4092,'LICH THI'!C:AA,12,0)</f>
        <v>29</v>
      </c>
      <c r="E4092" s="436">
        <f>VLOOKUP(C4092,'LICH THI'!C:AA,13,0)</f>
        <v>29</v>
      </c>
      <c r="F4092" s="436">
        <f t="shared" si="831"/>
        <v>29</v>
      </c>
      <c r="G4092" s="436">
        <f>VLOOKUP(C4092,'LICH THI'!C:AA,14,0)</f>
        <v>1</v>
      </c>
      <c r="H4092" s="436">
        <f t="shared" si="822"/>
        <v>1</v>
      </c>
      <c r="I4092" s="436" t="str">
        <f t="shared" si="823"/>
        <v>Lê Trọng Hiếu</v>
      </c>
      <c r="J4092" s="436"/>
      <c r="K4092" s="436">
        <f t="shared" si="824"/>
        <v>1</v>
      </c>
      <c r="L4092" s="436" t="str">
        <f t="shared" si="825"/>
        <v>DC2DT51-DC-1</v>
      </c>
      <c r="M4092" s="436">
        <f t="shared" si="826"/>
        <v>22</v>
      </c>
      <c r="N4092" s="437">
        <f t="shared" si="832"/>
        <v>15</v>
      </c>
      <c r="O4092" s="437"/>
      <c r="P4092" s="430" t="str">
        <f t="shared" si="827"/>
        <v/>
      </c>
      <c r="U4092" s="177">
        <v>11</v>
      </c>
      <c r="V4092" s="177" t="s">
        <v>3325</v>
      </c>
      <c r="W4092" s="177" t="s">
        <v>5187</v>
      </c>
      <c r="X4092" s="177" t="s">
        <v>2754</v>
      </c>
      <c r="Y4092" s="177" t="s">
        <v>5879</v>
      </c>
      <c r="Z4092" s="177" t="s">
        <v>7081</v>
      </c>
      <c r="AA4092" s="525" t="s">
        <v>4830</v>
      </c>
      <c r="AB4092" s="399" t="str">
        <f t="shared" si="828"/>
        <v>DC2DT51</v>
      </c>
      <c r="AC4092" s="399" t="str">
        <f t="shared" si="829"/>
        <v>DC2DT51-DC</v>
      </c>
      <c r="AD4092" t="str">
        <f>Y4092&amp;"-"&amp;VLOOKUP(AC4092,'LICH THI'!C:AA,9,0)</f>
        <v>64DCDT3102-42482</v>
      </c>
      <c r="AE4092">
        <f t="shared" si="830"/>
        <v>1</v>
      </c>
    </row>
    <row r="4093" spans="1:31" x14ac:dyDescent="0.25">
      <c r="A4093" s="436" t="str">
        <f t="shared" si="820"/>
        <v>DC2DT51-DC-8</v>
      </c>
      <c r="B4093" s="436">
        <f>COUNTIF(AC$4:AC4093,AC4093)</f>
        <v>8</v>
      </c>
      <c r="C4093" s="436" t="str">
        <f t="shared" si="821"/>
        <v>DC2DT51-DC</v>
      </c>
      <c r="D4093" s="436">
        <f>VLOOKUP(C4093,'LICH THI'!C:AA,12,0)</f>
        <v>29</v>
      </c>
      <c r="E4093" s="436">
        <f>VLOOKUP(C4093,'LICH THI'!C:AA,13,0)</f>
        <v>29</v>
      </c>
      <c r="F4093" s="436">
        <f t="shared" si="831"/>
        <v>29</v>
      </c>
      <c r="G4093" s="436">
        <f>VLOOKUP(C4093,'LICH THI'!C:AA,14,0)</f>
        <v>1</v>
      </c>
      <c r="H4093" s="436">
        <f t="shared" si="822"/>
        <v>1</v>
      </c>
      <c r="I4093" s="436" t="str">
        <f t="shared" si="823"/>
        <v>Trần Thị Huyền</v>
      </c>
      <c r="J4093" s="436"/>
      <c r="K4093" s="436">
        <f t="shared" si="824"/>
        <v>1</v>
      </c>
      <c r="L4093" s="436" t="str">
        <f t="shared" si="825"/>
        <v>DC2DT51-DC-1</v>
      </c>
      <c r="M4093" s="436">
        <f t="shared" si="826"/>
        <v>22</v>
      </c>
      <c r="N4093" s="437">
        <f t="shared" si="832"/>
        <v>16</v>
      </c>
      <c r="O4093" s="437"/>
      <c r="P4093" s="430" t="str">
        <f t="shared" si="827"/>
        <v/>
      </c>
      <c r="U4093" s="177">
        <v>22</v>
      </c>
      <c r="V4093" s="177" t="s">
        <v>3341</v>
      </c>
      <c r="W4093" s="177" t="s">
        <v>2716</v>
      </c>
      <c r="X4093" s="177" t="s">
        <v>4236</v>
      </c>
      <c r="Y4093" s="177" t="s">
        <v>4732</v>
      </c>
      <c r="Z4093" s="177" t="s">
        <v>7081</v>
      </c>
      <c r="AA4093" s="525" t="s">
        <v>4407</v>
      </c>
      <c r="AB4093" s="399" t="str">
        <f t="shared" si="828"/>
        <v>DC2DT51</v>
      </c>
      <c r="AC4093" s="399" t="str">
        <f t="shared" si="829"/>
        <v>DC2DT51-DC</v>
      </c>
      <c r="AD4093" t="str">
        <f>Y4093&amp;"-"&amp;VLOOKUP(AC4093,'LICH THI'!C:AA,9,0)</f>
        <v>64DCDT3122-42482</v>
      </c>
      <c r="AE4093">
        <f t="shared" si="830"/>
        <v>1</v>
      </c>
    </row>
    <row r="4094" spans="1:31" x14ac:dyDescent="0.25">
      <c r="A4094" s="436" t="str">
        <f t="shared" si="820"/>
        <v>DC2DT51-DC-9</v>
      </c>
      <c r="B4094" s="436">
        <f>COUNTIF(AC$4:AC4094,AC4094)</f>
        <v>9</v>
      </c>
      <c r="C4094" s="436" t="str">
        <f t="shared" si="821"/>
        <v>DC2DT51-DC</v>
      </c>
      <c r="D4094" s="436">
        <f>VLOOKUP(C4094,'LICH THI'!C:AA,12,0)</f>
        <v>29</v>
      </c>
      <c r="E4094" s="436">
        <f>VLOOKUP(C4094,'LICH THI'!C:AA,13,0)</f>
        <v>29</v>
      </c>
      <c r="F4094" s="436">
        <f t="shared" si="831"/>
        <v>29</v>
      </c>
      <c r="G4094" s="436">
        <f>VLOOKUP(C4094,'LICH THI'!C:AA,14,0)</f>
        <v>1</v>
      </c>
      <c r="H4094" s="436">
        <f t="shared" si="822"/>
        <v>1</v>
      </c>
      <c r="I4094" s="436" t="str">
        <f t="shared" si="823"/>
        <v>Nguyễn Quốc Khánh</v>
      </c>
      <c r="J4094" s="436"/>
      <c r="K4094" s="436">
        <f t="shared" si="824"/>
        <v>1</v>
      </c>
      <c r="L4094" s="436" t="str">
        <f t="shared" si="825"/>
        <v>DC2DT51-DC-1</v>
      </c>
      <c r="M4094" s="436">
        <f t="shared" si="826"/>
        <v>22</v>
      </c>
      <c r="N4094" s="437">
        <f t="shared" si="832"/>
        <v>17</v>
      </c>
      <c r="O4094" s="437"/>
      <c r="P4094" s="430" t="str">
        <f t="shared" si="827"/>
        <v/>
      </c>
      <c r="U4094" s="177">
        <v>12</v>
      </c>
      <c r="V4094" s="177" t="s">
        <v>3325</v>
      </c>
      <c r="W4094" s="177" t="s">
        <v>3488</v>
      </c>
      <c r="X4094" s="177" t="s">
        <v>3316</v>
      </c>
      <c r="Y4094" s="177" t="s">
        <v>6517</v>
      </c>
      <c r="Z4094" s="177" t="s">
        <v>7081</v>
      </c>
      <c r="AA4094" s="525" t="s">
        <v>6518</v>
      </c>
      <c r="AB4094" s="399" t="str">
        <f t="shared" si="828"/>
        <v>DC2DT51</v>
      </c>
      <c r="AC4094" s="399" t="str">
        <f t="shared" si="829"/>
        <v>DC2DT51-DC</v>
      </c>
      <c r="AD4094" t="str">
        <f>Y4094&amp;"-"&amp;VLOOKUP(AC4094,'LICH THI'!C:AA,9,0)</f>
        <v>64DCDT3078-42482</v>
      </c>
      <c r="AE4094">
        <f t="shared" si="830"/>
        <v>1</v>
      </c>
    </row>
    <row r="4095" spans="1:31" x14ac:dyDescent="0.25">
      <c r="A4095" s="436" t="str">
        <f t="shared" si="820"/>
        <v>DC2DT51-DC-10</v>
      </c>
      <c r="B4095" s="436">
        <f>COUNTIF(AC$4:AC4095,AC4095)</f>
        <v>10</v>
      </c>
      <c r="C4095" s="436" t="str">
        <f t="shared" si="821"/>
        <v>DC2DT51-DC</v>
      </c>
      <c r="D4095" s="436">
        <f>VLOOKUP(C4095,'LICH THI'!C:AA,12,0)</f>
        <v>29</v>
      </c>
      <c r="E4095" s="436">
        <f>VLOOKUP(C4095,'LICH THI'!C:AA,13,0)</f>
        <v>29</v>
      </c>
      <c r="F4095" s="436">
        <f t="shared" si="831"/>
        <v>29</v>
      </c>
      <c r="G4095" s="436">
        <f>VLOOKUP(C4095,'LICH THI'!C:AA,14,0)</f>
        <v>1</v>
      </c>
      <c r="H4095" s="436">
        <f t="shared" si="822"/>
        <v>1</v>
      </c>
      <c r="I4095" s="436" t="str">
        <f t="shared" si="823"/>
        <v>Nguyễn Nhật Linh</v>
      </c>
      <c r="J4095" s="436"/>
      <c r="K4095" s="436">
        <f t="shared" si="824"/>
        <v>1</v>
      </c>
      <c r="L4095" s="436" t="str">
        <f t="shared" si="825"/>
        <v>DC2DT51-DC-1</v>
      </c>
      <c r="M4095" s="436">
        <f t="shared" si="826"/>
        <v>22</v>
      </c>
      <c r="N4095" s="437">
        <f t="shared" si="832"/>
        <v>18</v>
      </c>
      <c r="O4095" s="437"/>
      <c r="P4095" s="430" t="str">
        <f t="shared" si="827"/>
        <v/>
      </c>
      <c r="U4095" s="177">
        <v>3</v>
      </c>
      <c r="V4095" s="177" t="s">
        <v>3308</v>
      </c>
      <c r="W4095" s="177" t="s">
        <v>3225</v>
      </c>
      <c r="X4095" s="177" t="s">
        <v>2670</v>
      </c>
      <c r="Y4095" s="177" t="s">
        <v>6428</v>
      </c>
      <c r="Z4095" s="177" t="s">
        <v>7081</v>
      </c>
      <c r="AA4095" s="525" t="s">
        <v>5929</v>
      </c>
      <c r="AB4095" s="399" t="str">
        <f t="shared" si="828"/>
        <v>DC2DT51</v>
      </c>
      <c r="AC4095" s="399" t="str">
        <f t="shared" si="829"/>
        <v>DC2DT51-DC</v>
      </c>
      <c r="AD4095" t="str">
        <f>Y4095&amp;"-"&amp;VLOOKUP(AC4095,'LICH THI'!C:AA,9,0)</f>
        <v>64DCDT3026-42482</v>
      </c>
      <c r="AE4095">
        <f t="shared" si="830"/>
        <v>1</v>
      </c>
    </row>
    <row r="4096" spans="1:31" x14ac:dyDescent="0.25">
      <c r="A4096" s="436" t="str">
        <f t="shared" si="820"/>
        <v>DC2DT51-DC-11</v>
      </c>
      <c r="B4096" s="436">
        <f>COUNTIF(AC$4:AC4096,AC4096)</f>
        <v>11</v>
      </c>
      <c r="C4096" s="436" t="str">
        <f t="shared" si="821"/>
        <v>DC2DT51-DC</v>
      </c>
      <c r="D4096" s="436">
        <f>VLOOKUP(C4096,'LICH THI'!C:AA,12,0)</f>
        <v>29</v>
      </c>
      <c r="E4096" s="436">
        <f>VLOOKUP(C4096,'LICH THI'!C:AA,13,0)</f>
        <v>29</v>
      </c>
      <c r="F4096" s="436">
        <f t="shared" si="831"/>
        <v>29</v>
      </c>
      <c r="G4096" s="436">
        <f>VLOOKUP(C4096,'LICH THI'!C:AA,14,0)</f>
        <v>1</v>
      </c>
      <c r="H4096" s="436">
        <f t="shared" si="822"/>
        <v>1</v>
      </c>
      <c r="I4096" s="436" t="str">
        <f t="shared" si="823"/>
        <v>Vũ Chí Linh</v>
      </c>
      <c r="J4096" s="436"/>
      <c r="K4096" s="436">
        <f t="shared" si="824"/>
        <v>1</v>
      </c>
      <c r="L4096" s="436" t="str">
        <f t="shared" si="825"/>
        <v>DC2DT51-DC-1</v>
      </c>
      <c r="M4096" s="436">
        <f t="shared" si="826"/>
        <v>22</v>
      </c>
      <c r="N4096" s="437">
        <f t="shared" si="832"/>
        <v>19</v>
      </c>
      <c r="O4096" s="437"/>
      <c r="P4096" s="430" t="str">
        <f t="shared" si="827"/>
        <v/>
      </c>
      <c r="U4096" s="177">
        <v>4</v>
      </c>
      <c r="V4096" s="177" t="s">
        <v>3308</v>
      </c>
      <c r="W4096" s="177" t="s">
        <v>3319</v>
      </c>
      <c r="X4096" s="177" t="s">
        <v>2670</v>
      </c>
      <c r="Y4096" s="177" t="s">
        <v>3320</v>
      </c>
      <c r="Z4096" s="177" t="s">
        <v>7081</v>
      </c>
      <c r="AA4096" s="525" t="s">
        <v>3321</v>
      </c>
      <c r="AB4096" s="399" t="str">
        <f t="shared" si="828"/>
        <v>DC2DT51</v>
      </c>
      <c r="AC4096" s="399" t="str">
        <f t="shared" si="829"/>
        <v>DC2DT51-DC</v>
      </c>
      <c r="AD4096" t="str">
        <f>Y4096&amp;"-"&amp;VLOOKUP(AC4096,'LICH THI'!C:AA,9,0)</f>
        <v>64DCDT3049-42482</v>
      </c>
      <c r="AE4096">
        <f t="shared" si="830"/>
        <v>1</v>
      </c>
    </row>
    <row r="4097" spans="1:31" x14ac:dyDescent="0.25">
      <c r="A4097" s="436" t="str">
        <f t="shared" si="820"/>
        <v>DC2DT51-DC-12</v>
      </c>
      <c r="B4097" s="436">
        <f>COUNTIF(AC$4:AC4097,AC4097)</f>
        <v>12</v>
      </c>
      <c r="C4097" s="436" t="str">
        <f t="shared" si="821"/>
        <v>DC2DT51-DC</v>
      </c>
      <c r="D4097" s="436">
        <f>VLOOKUP(C4097,'LICH THI'!C:AA,12,0)</f>
        <v>29</v>
      </c>
      <c r="E4097" s="436">
        <f>VLOOKUP(C4097,'LICH THI'!C:AA,13,0)</f>
        <v>29</v>
      </c>
      <c r="F4097" s="436">
        <f t="shared" si="831"/>
        <v>29</v>
      </c>
      <c r="G4097" s="436">
        <f>VLOOKUP(C4097,'LICH THI'!C:AA,14,0)</f>
        <v>1</v>
      </c>
      <c r="H4097" s="436">
        <f t="shared" si="822"/>
        <v>1</v>
      </c>
      <c r="I4097" s="436" t="str">
        <f t="shared" si="823"/>
        <v>Đỗ Văn Lưỡng</v>
      </c>
      <c r="J4097" s="436"/>
      <c r="K4097" s="436">
        <f t="shared" si="824"/>
        <v>1</v>
      </c>
      <c r="L4097" s="436" t="str">
        <f t="shared" si="825"/>
        <v>DC2DT51-DC-1</v>
      </c>
      <c r="M4097" s="436">
        <f t="shared" si="826"/>
        <v>22</v>
      </c>
      <c r="N4097" s="437">
        <f t="shared" si="832"/>
        <v>20</v>
      </c>
      <c r="O4097" s="437"/>
      <c r="P4097" s="430" t="str">
        <f t="shared" si="827"/>
        <v/>
      </c>
      <c r="U4097" s="177">
        <v>13</v>
      </c>
      <c r="V4097" s="177" t="s">
        <v>3325</v>
      </c>
      <c r="W4097" s="177" t="s">
        <v>3663</v>
      </c>
      <c r="X4097" s="177" t="s">
        <v>5524</v>
      </c>
      <c r="Y4097" s="177" t="s">
        <v>5525</v>
      </c>
      <c r="Z4097" s="177" t="s">
        <v>7081</v>
      </c>
      <c r="AA4097" s="525" t="s">
        <v>3723</v>
      </c>
      <c r="AB4097" s="399" t="str">
        <f t="shared" si="828"/>
        <v>DC2DT51</v>
      </c>
      <c r="AC4097" s="399" t="str">
        <f t="shared" si="829"/>
        <v>DC2DT51-DC</v>
      </c>
      <c r="AD4097" t="str">
        <f>Y4097&amp;"-"&amp;VLOOKUP(AC4097,'LICH THI'!C:AA,9,0)</f>
        <v>64DCDT3079-42482</v>
      </c>
      <c r="AE4097">
        <f t="shared" si="830"/>
        <v>1</v>
      </c>
    </row>
    <row r="4098" spans="1:31" x14ac:dyDescent="0.25">
      <c r="A4098" s="436" t="str">
        <f t="shared" si="820"/>
        <v>DC2DT51-DC-13</v>
      </c>
      <c r="B4098" s="436">
        <f>COUNTIF(AC$4:AC4098,AC4098)</f>
        <v>13</v>
      </c>
      <c r="C4098" s="436" t="str">
        <f t="shared" si="821"/>
        <v>DC2DT51-DC</v>
      </c>
      <c r="D4098" s="436">
        <f>VLOOKUP(C4098,'LICH THI'!C:AA,12,0)</f>
        <v>29</v>
      </c>
      <c r="E4098" s="436">
        <f>VLOOKUP(C4098,'LICH THI'!C:AA,13,0)</f>
        <v>29</v>
      </c>
      <c r="F4098" s="436">
        <f t="shared" si="831"/>
        <v>29</v>
      </c>
      <c r="G4098" s="436">
        <f>VLOOKUP(C4098,'LICH THI'!C:AA,14,0)</f>
        <v>1</v>
      </c>
      <c r="H4098" s="436">
        <f t="shared" si="822"/>
        <v>1</v>
      </c>
      <c r="I4098" s="436" t="str">
        <f t="shared" si="823"/>
        <v>Hoàng Tuấn Mạnh</v>
      </c>
      <c r="J4098" s="436"/>
      <c r="K4098" s="436">
        <f t="shared" si="824"/>
        <v>1</v>
      </c>
      <c r="L4098" s="436" t="str">
        <f t="shared" si="825"/>
        <v>DC2DT51-DC-1</v>
      </c>
      <c r="M4098" s="436">
        <f t="shared" si="826"/>
        <v>22</v>
      </c>
      <c r="N4098" s="437">
        <f t="shared" si="832"/>
        <v>21</v>
      </c>
      <c r="O4098" s="437"/>
      <c r="P4098" s="430" t="str">
        <f t="shared" si="827"/>
        <v/>
      </c>
      <c r="U4098" s="177">
        <v>23</v>
      </c>
      <c r="V4098" s="177" t="s">
        <v>3341</v>
      </c>
      <c r="W4098" s="177" t="s">
        <v>5541</v>
      </c>
      <c r="X4098" s="177" t="s">
        <v>2930</v>
      </c>
      <c r="Y4098" s="177" t="s">
        <v>5542</v>
      </c>
      <c r="Z4098" s="177" t="s">
        <v>7081</v>
      </c>
      <c r="AA4098" s="525" t="s">
        <v>2934</v>
      </c>
      <c r="AB4098" s="399" t="str">
        <f t="shared" si="828"/>
        <v>DC2DT51</v>
      </c>
      <c r="AC4098" s="399" t="str">
        <f t="shared" si="829"/>
        <v>DC2DT51-DC</v>
      </c>
      <c r="AD4098" t="str">
        <f>Y4098&amp;"-"&amp;VLOOKUP(AC4098,'LICH THI'!C:AA,9,0)</f>
        <v>64DCDT3129-42482</v>
      </c>
      <c r="AE4098">
        <f t="shared" si="830"/>
        <v>1</v>
      </c>
    </row>
    <row r="4099" spans="1:31" x14ac:dyDescent="0.25">
      <c r="A4099" s="436" t="str">
        <f t="shared" si="820"/>
        <v>DC2DT51-DC-14</v>
      </c>
      <c r="B4099" s="436">
        <f>COUNTIF(AC$4:AC4099,AC4099)</f>
        <v>14</v>
      </c>
      <c r="C4099" s="436" t="str">
        <f t="shared" si="821"/>
        <v>DC2DT51-DC</v>
      </c>
      <c r="D4099" s="436">
        <f>VLOOKUP(C4099,'LICH THI'!C:AA,12,0)</f>
        <v>29</v>
      </c>
      <c r="E4099" s="436">
        <f>VLOOKUP(C4099,'LICH THI'!C:AA,13,0)</f>
        <v>29</v>
      </c>
      <c r="F4099" s="436">
        <f t="shared" si="831"/>
        <v>29</v>
      </c>
      <c r="G4099" s="436">
        <f>VLOOKUP(C4099,'LICH THI'!C:AA,14,0)</f>
        <v>1</v>
      </c>
      <c r="H4099" s="436">
        <f t="shared" si="822"/>
        <v>1</v>
      </c>
      <c r="I4099" s="436" t="str">
        <f t="shared" si="823"/>
        <v>Nguyễn Đăng Minh</v>
      </c>
      <c r="J4099" s="436"/>
      <c r="K4099" s="436">
        <f t="shared" si="824"/>
        <v>1</v>
      </c>
      <c r="L4099" s="436" t="str">
        <f t="shared" si="825"/>
        <v>DC2DT51-DC-1</v>
      </c>
      <c r="M4099" s="436">
        <f t="shared" si="826"/>
        <v>22</v>
      </c>
      <c r="N4099" s="437">
        <f t="shared" si="832"/>
        <v>22</v>
      </c>
      <c r="O4099" s="437"/>
      <c r="P4099" s="430" t="str">
        <f t="shared" si="827"/>
        <v/>
      </c>
      <c r="U4099" s="177">
        <v>5</v>
      </c>
      <c r="V4099" s="177" t="s">
        <v>3308</v>
      </c>
      <c r="W4099" s="177" t="s">
        <v>2875</v>
      </c>
      <c r="X4099" s="177" t="s">
        <v>2713</v>
      </c>
      <c r="Y4099" s="177" t="s">
        <v>3771</v>
      </c>
      <c r="Z4099" s="177" t="s">
        <v>7081</v>
      </c>
      <c r="AA4099" s="525" t="s">
        <v>3772</v>
      </c>
      <c r="AB4099" s="399" t="str">
        <f t="shared" si="828"/>
        <v>DC2DT51</v>
      </c>
      <c r="AC4099" s="399" t="str">
        <f t="shared" si="829"/>
        <v>DC2DT51-DC</v>
      </c>
      <c r="AD4099" t="str">
        <f>Y4099&amp;"-"&amp;VLOOKUP(AC4099,'LICH THI'!C:AA,9,0)</f>
        <v>64DCDT3017-42482</v>
      </c>
      <c r="AE4099">
        <f t="shared" si="830"/>
        <v>1</v>
      </c>
    </row>
    <row r="4100" spans="1:31" x14ac:dyDescent="0.25">
      <c r="A4100" s="436" t="str">
        <f t="shared" si="820"/>
        <v>DC2DT51-DC-15</v>
      </c>
      <c r="B4100" s="436">
        <f>COUNTIF(AC$4:AC4100,AC4100)</f>
        <v>15</v>
      </c>
      <c r="C4100" s="436" t="str">
        <f t="shared" si="821"/>
        <v>DC2DT51-DC</v>
      </c>
      <c r="D4100" s="436">
        <f>VLOOKUP(C4100,'LICH THI'!C:AA,12,0)</f>
        <v>29</v>
      </c>
      <c r="E4100" s="436">
        <f>VLOOKUP(C4100,'LICH THI'!C:AA,13,0)</f>
        <v>29</v>
      </c>
      <c r="F4100" s="436">
        <f t="shared" si="831"/>
        <v>29</v>
      </c>
      <c r="G4100" s="436">
        <f>VLOOKUP(C4100,'LICH THI'!C:AA,14,0)</f>
        <v>1</v>
      </c>
      <c r="H4100" s="436">
        <f t="shared" si="822"/>
        <v>1</v>
      </c>
      <c r="I4100" s="436" t="str">
        <f t="shared" si="823"/>
        <v>Trần Quang Minh</v>
      </c>
      <c r="J4100" s="436"/>
      <c r="K4100" s="436">
        <f t="shared" si="824"/>
        <v>1</v>
      </c>
      <c r="L4100" s="436" t="str">
        <f t="shared" si="825"/>
        <v>DC2DT51-DC-1</v>
      </c>
      <c r="M4100" s="436">
        <f t="shared" si="826"/>
        <v>22</v>
      </c>
      <c r="N4100" s="437">
        <f t="shared" si="832"/>
        <v>23</v>
      </c>
      <c r="O4100" s="437"/>
      <c r="P4100" s="430" t="str">
        <f t="shared" si="827"/>
        <v/>
      </c>
      <c r="U4100" s="177">
        <v>14</v>
      </c>
      <c r="V4100" s="177" t="s">
        <v>3325</v>
      </c>
      <c r="W4100" s="177" t="s">
        <v>3336</v>
      </c>
      <c r="X4100" s="177" t="s">
        <v>2713</v>
      </c>
      <c r="Y4100" s="177" t="s">
        <v>3337</v>
      </c>
      <c r="Z4100" s="177" t="s">
        <v>7081</v>
      </c>
      <c r="AA4100" s="525" t="s">
        <v>3338</v>
      </c>
      <c r="AB4100" s="399" t="str">
        <f t="shared" si="828"/>
        <v>DC2DT51</v>
      </c>
      <c r="AC4100" s="399" t="str">
        <f t="shared" si="829"/>
        <v>DC2DT51-DC</v>
      </c>
      <c r="AD4100" t="str">
        <f>Y4100&amp;"-"&amp;VLOOKUP(AC4100,'LICH THI'!C:AA,9,0)</f>
        <v>64DCDT3085-42482</v>
      </c>
      <c r="AE4100">
        <f t="shared" si="830"/>
        <v>1</v>
      </c>
    </row>
    <row r="4101" spans="1:31" x14ac:dyDescent="0.25">
      <c r="A4101" s="436" t="str">
        <f t="shared" ref="A4101:A4164" si="833">C4101&amp;"-"&amp;B4101</f>
        <v>DC2DT51-DC-16</v>
      </c>
      <c r="B4101" s="436">
        <f>COUNTIF(AC$4:AC4101,AC4101)</f>
        <v>16</v>
      </c>
      <c r="C4101" s="436" t="str">
        <f t="shared" ref="C4101:C4164" si="834">_CT_MaHP1</f>
        <v>DC2DT51-DC</v>
      </c>
      <c r="D4101" s="436">
        <f>VLOOKUP(C4101,'LICH THI'!C:AA,12,0)</f>
        <v>29</v>
      </c>
      <c r="E4101" s="436">
        <f>VLOOKUP(C4101,'LICH THI'!C:AA,13,0)</f>
        <v>29</v>
      </c>
      <c r="F4101" s="436">
        <f t="shared" si="831"/>
        <v>29</v>
      </c>
      <c r="G4101" s="436">
        <f>VLOOKUP(C4101,'LICH THI'!C:AA,14,0)</f>
        <v>1</v>
      </c>
      <c r="H4101" s="436">
        <f t="shared" ref="H4101:H4164" si="835">IF(E4101=0,"",TRUNC((B4101+E4101-1)/E4101))</f>
        <v>1</v>
      </c>
      <c r="I4101" s="436" t="str">
        <f t="shared" ref="I4101:I4164" si="836">W4101&amp;" "&amp;X4101</f>
        <v>Lê Văn Nam</v>
      </c>
      <c r="J4101" s="436"/>
      <c r="K4101" s="436">
        <f t="shared" ref="K4101:K4164" si="837">IF(G4101=1,1,IF(H4101&lt;G4101,H4101+1,1))</f>
        <v>1</v>
      </c>
      <c r="L4101" s="436" t="str">
        <f t="shared" ref="L4101:L4164" si="838">C4101&amp;"-"&amp;K4101</f>
        <v>DC2DT51-DC-1</v>
      </c>
      <c r="M4101" s="436">
        <f t="shared" ref="M4101:M4164" si="839">IF(E4101=0,"",MOD(MID(C4101,6,2),E4101))</f>
        <v>22</v>
      </c>
      <c r="N4101" s="437">
        <f t="shared" si="832"/>
        <v>24</v>
      </c>
      <c r="O4101" s="437"/>
      <c r="P4101" s="430" t="str">
        <f t="shared" ref="P4101:P4164" si="840">IF(MOD(20*O4101,10)&lt;&gt;0,"SAI","")</f>
        <v/>
      </c>
      <c r="U4101" s="177">
        <v>24</v>
      </c>
      <c r="V4101" s="177" t="s">
        <v>3341</v>
      </c>
      <c r="W4101" s="177" t="s">
        <v>2604</v>
      </c>
      <c r="X4101" s="177" t="s">
        <v>2773</v>
      </c>
      <c r="Y4101" s="177" t="s">
        <v>5545</v>
      </c>
      <c r="Z4101" s="177" t="s">
        <v>7081</v>
      </c>
      <c r="AA4101" s="525" t="s">
        <v>3334</v>
      </c>
      <c r="AB4101" s="399" t="str">
        <f t="shared" ref="AB4101:AB4164" si="841">_CT_MaHP</f>
        <v>DC2DT51</v>
      </c>
      <c r="AC4101" s="399" t="str">
        <f t="shared" ref="AC4101:AC4164" si="842">_CT_MaHe</f>
        <v>DC2DT51-DC</v>
      </c>
      <c r="AD4101" t="str">
        <f>Y4101&amp;"-"&amp;VLOOKUP(AC4101,'LICH THI'!C:AA,9,0)</f>
        <v>64DCDT3138-42482</v>
      </c>
      <c r="AE4101">
        <f t="shared" ref="AE4101:AE4164" si="843">COUNTIF(AD4101,AD:AD)</f>
        <v>1</v>
      </c>
    </row>
    <row r="4102" spans="1:31" x14ac:dyDescent="0.25">
      <c r="A4102" s="436" t="str">
        <f t="shared" si="833"/>
        <v>DC2DT51-DC-17</v>
      </c>
      <c r="B4102" s="436">
        <f>COUNTIF(AC$4:AC4102,AC4102)</f>
        <v>17</v>
      </c>
      <c r="C4102" s="436" t="str">
        <f t="shared" si="834"/>
        <v>DC2DT51-DC</v>
      </c>
      <c r="D4102" s="436">
        <f>VLOOKUP(C4102,'LICH THI'!C:AA,12,0)</f>
        <v>29</v>
      </c>
      <c r="E4102" s="436">
        <f>VLOOKUP(C4102,'LICH THI'!C:AA,13,0)</f>
        <v>29</v>
      </c>
      <c r="F4102" s="436">
        <f t="shared" ref="F4102:F4165" si="844">IF(G4102="","",IF(G4102=H4102,D4102-(H4102-1)*E4102,E4102))</f>
        <v>29</v>
      </c>
      <c r="G4102" s="436">
        <f>VLOOKUP(C4102,'LICH THI'!C:AA,14,0)</f>
        <v>1</v>
      </c>
      <c r="H4102" s="436">
        <f t="shared" si="835"/>
        <v>1</v>
      </c>
      <c r="I4102" s="436" t="str">
        <f t="shared" si="836"/>
        <v>Bùi Quang Ngọc</v>
      </c>
      <c r="J4102" s="436"/>
      <c r="K4102" s="436">
        <f t="shared" si="837"/>
        <v>1</v>
      </c>
      <c r="L4102" s="436" t="str">
        <f t="shared" si="838"/>
        <v>DC2DT51-DC-1</v>
      </c>
      <c r="M4102" s="436">
        <f t="shared" si="839"/>
        <v>22</v>
      </c>
      <c r="N4102" s="437">
        <f t="shared" ref="N4102:N4165" si="845">IF(F4102=0,"",(K4102-1)*$N$2+1+MOD(B4102-M4102,F4102))</f>
        <v>25</v>
      </c>
      <c r="O4102" s="437"/>
      <c r="P4102" s="430" t="str">
        <f t="shared" si="840"/>
        <v/>
      </c>
      <c r="U4102" s="177">
        <v>15</v>
      </c>
      <c r="V4102" s="177" t="s">
        <v>3325</v>
      </c>
      <c r="W4102" s="177" t="s">
        <v>4726</v>
      </c>
      <c r="X4102" s="177" t="s">
        <v>3064</v>
      </c>
      <c r="Y4102" s="177" t="s">
        <v>4727</v>
      </c>
      <c r="Z4102" s="177" t="s">
        <v>7081</v>
      </c>
      <c r="AA4102" s="525" t="s">
        <v>3634</v>
      </c>
      <c r="AB4102" s="399" t="str">
        <f t="shared" si="841"/>
        <v>DC2DT51</v>
      </c>
      <c r="AC4102" s="399" t="str">
        <f t="shared" si="842"/>
        <v>DC2DT51-DC</v>
      </c>
      <c r="AD4102" t="str">
        <f>Y4102&amp;"-"&amp;VLOOKUP(AC4102,'LICH THI'!C:AA,9,0)</f>
        <v>64DCDT3153-42482</v>
      </c>
      <c r="AE4102">
        <f t="shared" si="843"/>
        <v>1</v>
      </c>
    </row>
    <row r="4103" spans="1:31" x14ac:dyDescent="0.25">
      <c r="A4103" s="436" t="str">
        <f t="shared" si="833"/>
        <v>DC2DT51-DC-18</v>
      </c>
      <c r="B4103" s="436">
        <f>COUNTIF(AC$4:AC4103,AC4103)</f>
        <v>18</v>
      </c>
      <c r="C4103" s="436" t="str">
        <f t="shared" si="834"/>
        <v>DC2DT51-DC</v>
      </c>
      <c r="D4103" s="436">
        <f>VLOOKUP(C4103,'LICH THI'!C:AA,12,0)</f>
        <v>29</v>
      </c>
      <c r="E4103" s="436">
        <f>VLOOKUP(C4103,'LICH THI'!C:AA,13,0)</f>
        <v>29</v>
      </c>
      <c r="F4103" s="436">
        <f t="shared" si="844"/>
        <v>29</v>
      </c>
      <c r="G4103" s="436">
        <f>VLOOKUP(C4103,'LICH THI'!C:AA,14,0)</f>
        <v>1</v>
      </c>
      <c r="H4103" s="436">
        <f t="shared" si="835"/>
        <v>1</v>
      </c>
      <c r="I4103" s="436" t="str">
        <f t="shared" si="836"/>
        <v>Bùi Duy Phong</v>
      </c>
      <c r="J4103" s="436"/>
      <c r="K4103" s="436">
        <f t="shared" si="837"/>
        <v>1</v>
      </c>
      <c r="L4103" s="436" t="str">
        <f t="shared" si="838"/>
        <v>DC2DT51-DC-1</v>
      </c>
      <c r="M4103" s="436">
        <f t="shared" si="839"/>
        <v>22</v>
      </c>
      <c r="N4103" s="437">
        <f t="shared" si="845"/>
        <v>26</v>
      </c>
      <c r="O4103" s="437"/>
      <c r="P4103" s="430" t="str">
        <f t="shared" si="840"/>
        <v/>
      </c>
      <c r="U4103" s="177">
        <v>25</v>
      </c>
      <c r="V4103" s="177" t="s">
        <v>3341</v>
      </c>
      <c r="W4103" s="177" t="s">
        <v>6170</v>
      </c>
      <c r="X4103" s="177" t="s">
        <v>3284</v>
      </c>
      <c r="Y4103" s="177" t="s">
        <v>6992</v>
      </c>
      <c r="Z4103" s="177" t="s">
        <v>7081</v>
      </c>
      <c r="AA4103" s="525" t="s">
        <v>6993</v>
      </c>
      <c r="AB4103" s="399" t="str">
        <f t="shared" si="841"/>
        <v>DC2DT51</v>
      </c>
      <c r="AC4103" s="399" t="str">
        <f t="shared" si="842"/>
        <v>DC2DT51-DC</v>
      </c>
      <c r="AD4103" t="str">
        <f>Y4103&amp;"-"&amp;VLOOKUP(AC4103,'LICH THI'!C:AA,9,0)</f>
        <v>64DCDT3158-42482</v>
      </c>
      <c r="AE4103">
        <f t="shared" si="843"/>
        <v>1</v>
      </c>
    </row>
    <row r="4104" spans="1:31" x14ac:dyDescent="0.25">
      <c r="A4104" s="436" t="str">
        <f t="shared" si="833"/>
        <v>DC2DT51-DC-19</v>
      </c>
      <c r="B4104" s="436">
        <f>COUNTIF(AC$4:AC4104,AC4104)</f>
        <v>19</v>
      </c>
      <c r="C4104" s="436" t="str">
        <f t="shared" si="834"/>
        <v>DC2DT51-DC</v>
      </c>
      <c r="D4104" s="436">
        <f>VLOOKUP(C4104,'LICH THI'!C:AA,12,0)</f>
        <v>29</v>
      </c>
      <c r="E4104" s="436">
        <f>VLOOKUP(C4104,'LICH THI'!C:AA,13,0)</f>
        <v>29</v>
      </c>
      <c r="F4104" s="436">
        <f t="shared" si="844"/>
        <v>29</v>
      </c>
      <c r="G4104" s="436">
        <f>VLOOKUP(C4104,'LICH THI'!C:AA,14,0)</f>
        <v>1</v>
      </c>
      <c r="H4104" s="436">
        <f t="shared" si="835"/>
        <v>1</v>
      </c>
      <c r="I4104" s="436" t="str">
        <f t="shared" si="836"/>
        <v>Nguyễn Văn Phong</v>
      </c>
      <c r="J4104" s="436"/>
      <c r="K4104" s="436">
        <f t="shared" si="837"/>
        <v>1</v>
      </c>
      <c r="L4104" s="436" t="str">
        <f t="shared" si="838"/>
        <v>DC2DT51-DC-1</v>
      </c>
      <c r="M4104" s="436">
        <f t="shared" si="839"/>
        <v>22</v>
      </c>
      <c r="N4104" s="437">
        <f t="shared" si="845"/>
        <v>27</v>
      </c>
      <c r="O4104" s="437"/>
      <c r="P4104" s="430" t="str">
        <f t="shared" si="840"/>
        <v/>
      </c>
      <c r="U4104" s="177">
        <v>26</v>
      </c>
      <c r="V4104" s="177" t="s">
        <v>3341</v>
      </c>
      <c r="W4104" s="177" t="s">
        <v>2741</v>
      </c>
      <c r="X4104" s="177" t="s">
        <v>3284</v>
      </c>
      <c r="Y4104" s="177" t="s">
        <v>6994</v>
      </c>
      <c r="Z4104" s="177" t="s">
        <v>7081</v>
      </c>
      <c r="AA4104" s="525" t="s">
        <v>3069</v>
      </c>
      <c r="AB4104" s="399" t="str">
        <f t="shared" si="841"/>
        <v>DC2DT51</v>
      </c>
      <c r="AC4104" s="399" t="str">
        <f t="shared" si="842"/>
        <v>DC2DT51-DC</v>
      </c>
      <c r="AD4104" t="str">
        <f>Y4104&amp;"-"&amp;VLOOKUP(AC4104,'LICH THI'!C:AA,9,0)</f>
        <v>64DCDT3199-42482</v>
      </c>
      <c r="AE4104">
        <f t="shared" si="843"/>
        <v>1</v>
      </c>
    </row>
    <row r="4105" spans="1:31" x14ac:dyDescent="0.25">
      <c r="A4105" s="436" t="str">
        <f t="shared" si="833"/>
        <v>DC2DT51-DC-20</v>
      </c>
      <c r="B4105" s="436">
        <f>COUNTIF(AC$4:AC4105,AC4105)</f>
        <v>20</v>
      </c>
      <c r="C4105" s="436" t="str">
        <f t="shared" si="834"/>
        <v>DC2DT51-DC</v>
      </c>
      <c r="D4105" s="436">
        <f>VLOOKUP(C4105,'LICH THI'!C:AA,12,0)</f>
        <v>29</v>
      </c>
      <c r="E4105" s="436">
        <f>VLOOKUP(C4105,'LICH THI'!C:AA,13,0)</f>
        <v>29</v>
      </c>
      <c r="F4105" s="436">
        <f t="shared" si="844"/>
        <v>29</v>
      </c>
      <c r="G4105" s="436">
        <f>VLOOKUP(C4105,'LICH THI'!C:AA,14,0)</f>
        <v>1</v>
      </c>
      <c r="H4105" s="436">
        <f t="shared" si="835"/>
        <v>1</v>
      </c>
      <c r="I4105" s="436" t="str">
        <f t="shared" si="836"/>
        <v>Tạ Bùi Hoàng Phong</v>
      </c>
      <c r="J4105" s="436"/>
      <c r="K4105" s="436">
        <f t="shared" si="837"/>
        <v>1</v>
      </c>
      <c r="L4105" s="436" t="str">
        <f t="shared" si="838"/>
        <v>DC2DT51-DC-1</v>
      </c>
      <c r="M4105" s="436">
        <f t="shared" si="839"/>
        <v>22</v>
      </c>
      <c r="N4105" s="437">
        <f t="shared" si="845"/>
        <v>28</v>
      </c>
      <c r="O4105" s="437"/>
      <c r="P4105" s="430" t="str">
        <f t="shared" si="840"/>
        <v/>
      </c>
      <c r="U4105" s="177">
        <v>6</v>
      </c>
      <c r="V4105" s="177" t="s">
        <v>3308</v>
      </c>
      <c r="W4105" s="177" t="s">
        <v>5513</v>
      </c>
      <c r="X4105" s="177" t="s">
        <v>3284</v>
      </c>
      <c r="Y4105" s="177" t="s">
        <v>5514</v>
      </c>
      <c r="Z4105" s="177" t="s">
        <v>7081</v>
      </c>
      <c r="AA4105" s="525" t="s">
        <v>2882</v>
      </c>
      <c r="AB4105" s="399" t="str">
        <f t="shared" si="841"/>
        <v>DC2DT51</v>
      </c>
      <c r="AC4105" s="399" t="str">
        <f t="shared" si="842"/>
        <v>DC2DT51-DC</v>
      </c>
      <c r="AD4105" t="str">
        <f>Y4105&amp;"-"&amp;VLOOKUP(AC4105,'LICH THI'!C:AA,9,0)</f>
        <v>64DCDT3064-42482</v>
      </c>
      <c r="AE4105">
        <f t="shared" si="843"/>
        <v>1</v>
      </c>
    </row>
    <row r="4106" spans="1:31" x14ac:dyDescent="0.25">
      <c r="A4106" s="436" t="str">
        <f t="shared" si="833"/>
        <v>DC2DT51-DC-21</v>
      </c>
      <c r="B4106" s="436">
        <f>COUNTIF(AC$4:AC4106,AC4106)</f>
        <v>21</v>
      </c>
      <c r="C4106" s="436" t="str">
        <f t="shared" si="834"/>
        <v>DC2DT51-DC</v>
      </c>
      <c r="D4106" s="436">
        <f>VLOOKUP(C4106,'LICH THI'!C:AA,12,0)</f>
        <v>29</v>
      </c>
      <c r="E4106" s="436">
        <f>VLOOKUP(C4106,'LICH THI'!C:AA,13,0)</f>
        <v>29</v>
      </c>
      <c r="F4106" s="436">
        <f t="shared" si="844"/>
        <v>29</v>
      </c>
      <c r="G4106" s="436">
        <f>VLOOKUP(C4106,'LICH THI'!C:AA,14,0)</f>
        <v>1</v>
      </c>
      <c r="H4106" s="436">
        <f t="shared" si="835"/>
        <v>1</v>
      </c>
      <c r="I4106" s="436" t="str">
        <f t="shared" si="836"/>
        <v>Tô Minh Phương</v>
      </c>
      <c r="J4106" s="436"/>
      <c r="K4106" s="436">
        <f t="shared" si="837"/>
        <v>1</v>
      </c>
      <c r="L4106" s="436" t="str">
        <f t="shared" si="838"/>
        <v>DC2DT51-DC-1</v>
      </c>
      <c r="M4106" s="436">
        <f t="shared" si="839"/>
        <v>22</v>
      </c>
      <c r="N4106" s="437">
        <f t="shared" si="845"/>
        <v>29</v>
      </c>
      <c r="O4106" s="437"/>
      <c r="P4106" s="430" t="str">
        <f t="shared" si="840"/>
        <v/>
      </c>
      <c r="U4106" s="177">
        <v>7</v>
      </c>
      <c r="V4106" s="177" t="s">
        <v>3308</v>
      </c>
      <c r="W4106" s="177" t="s">
        <v>6988</v>
      </c>
      <c r="X4106" s="177" t="s">
        <v>2717</v>
      </c>
      <c r="Y4106" s="177" t="s">
        <v>6989</v>
      </c>
      <c r="Z4106" s="177" t="s">
        <v>7081</v>
      </c>
      <c r="AA4106" s="525" t="s">
        <v>3403</v>
      </c>
      <c r="AB4106" s="399" t="str">
        <f t="shared" si="841"/>
        <v>DC2DT51</v>
      </c>
      <c r="AC4106" s="399" t="str">
        <f t="shared" si="842"/>
        <v>DC2DT51-DC</v>
      </c>
      <c r="AD4106" t="str">
        <f>Y4106&amp;"-"&amp;VLOOKUP(AC4106,'LICH THI'!C:AA,9,0)</f>
        <v>64DCDT3006-42482</v>
      </c>
      <c r="AE4106">
        <f t="shared" si="843"/>
        <v>1</v>
      </c>
    </row>
    <row r="4107" spans="1:31" x14ac:dyDescent="0.25">
      <c r="A4107" s="436" t="str">
        <f t="shared" si="833"/>
        <v>DC2DT51-DC-22</v>
      </c>
      <c r="B4107" s="436">
        <f>COUNTIF(AC$4:AC4107,AC4107)</f>
        <v>22</v>
      </c>
      <c r="C4107" s="436" t="str">
        <f t="shared" si="834"/>
        <v>DC2DT51-DC</v>
      </c>
      <c r="D4107" s="436">
        <f>VLOOKUP(C4107,'LICH THI'!C:AA,12,0)</f>
        <v>29</v>
      </c>
      <c r="E4107" s="436">
        <f>VLOOKUP(C4107,'LICH THI'!C:AA,13,0)</f>
        <v>29</v>
      </c>
      <c r="F4107" s="436">
        <f t="shared" si="844"/>
        <v>29</v>
      </c>
      <c r="G4107" s="436">
        <f>VLOOKUP(C4107,'LICH THI'!C:AA,14,0)</f>
        <v>1</v>
      </c>
      <c r="H4107" s="436">
        <f t="shared" si="835"/>
        <v>1</v>
      </c>
      <c r="I4107" s="436" t="str">
        <f t="shared" si="836"/>
        <v>Nguyễn Trọng Quang</v>
      </c>
      <c r="J4107" s="436"/>
      <c r="K4107" s="436">
        <f t="shared" si="837"/>
        <v>1</v>
      </c>
      <c r="L4107" s="436" t="str">
        <f t="shared" si="838"/>
        <v>DC2DT51-DC-1</v>
      </c>
      <c r="M4107" s="436">
        <f t="shared" si="839"/>
        <v>22</v>
      </c>
      <c r="N4107" s="437">
        <f t="shared" si="845"/>
        <v>1</v>
      </c>
      <c r="O4107" s="437"/>
      <c r="P4107" s="430" t="str">
        <f t="shared" si="840"/>
        <v/>
      </c>
      <c r="U4107" s="177">
        <v>8</v>
      </c>
      <c r="V4107" s="177" t="s">
        <v>3308</v>
      </c>
      <c r="W4107" s="177" t="s">
        <v>3353</v>
      </c>
      <c r="X4107" s="177" t="s">
        <v>3147</v>
      </c>
      <c r="Y4107" s="177" t="s">
        <v>5517</v>
      </c>
      <c r="Z4107" s="177" t="s">
        <v>7081</v>
      </c>
      <c r="AA4107" s="525" t="s">
        <v>4314</v>
      </c>
      <c r="AB4107" s="399" t="str">
        <f t="shared" si="841"/>
        <v>DC2DT51</v>
      </c>
      <c r="AC4107" s="399" t="str">
        <f t="shared" si="842"/>
        <v>DC2DT51-DC</v>
      </c>
      <c r="AD4107" t="str">
        <f>Y4107&amp;"-"&amp;VLOOKUP(AC4107,'LICH THI'!C:AA,9,0)</f>
        <v>64DCDT3189-42482</v>
      </c>
      <c r="AE4107">
        <f t="shared" si="843"/>
        <v>1</v>
      </c>
    </row>
    <row r="4108" spans="1:31" x14ac:dyDescent="0.25">
      <c r="A4108" s="436" t="str">
        <f t="shared" si="833"/>
        <v>DC2DT51-DC-23</v>
      </c>
      <c r="B4108" s="436">
        <f>COUNTIF(AC$4:AC4108,AC4108)</f>
        <v>23</v>
      </c>
      <c r="C4108" s="436" t="str">
        <f t="shared" si="834"/>
        <v>DC2DT51-DC</v>
      </c>
      <c r="D4108" s="436">
        <f>VLOOKUP(C4108,'LICH THI'!C:AA,12,0)</f>
        <v>29</v>
      </c>
      <c r="E4108" s="436">
        <f>VLOOKUP(C4108,'LICH THI'!C:AA,13,0)</f>
        <v>29</v>
      </c>
      <c r="F4108" s="436">
        <f t="shared" si="844"/>
        <v>29</v>
      </c>
      <c r="G4108" s="436">
        <f>VLOOKUP(C4108,'LICH THI'!C:AA,14,0)</f>
        <v>1</v>
      </c>
      <c r="H4108" s="436">
        <f t="shared" si="835"/>
        <v>1</v>
      </c>
      <c r="I4108" s="436" t="str">
        <f t="shared" si="836"/>
        <v>Phạm Hữu Tấn</v>
      </c>
      <c r="J4108" s="436"/>
      <c r="K4108" s="436">
        <f t="shared" si="837"/>
        <v>1</v>
      </c>
      <c r="L4108" s="436" t="str">
        <f t="shared" si="838"/>
        <v>DC2DT51-DC-1</v>
      </c>
      <c r="M4108" s="436">
        <f t="shared" si="839"/>
        <v>22</v>
      </c>
      <c r="N4108" s="437">
        <f t="shared" si="845"/>
        <v>2</v>
      </c>
      <c r="O4108" s="437"/>
      <c r="P4108" s="430" t="str">
        <f t="shared" si="840"/>
        <v/>
      </c>
      <c r="U4108" s="177">
        <v>27</v>
      </c>
      <c r="V4108" s="177" t="s">
        <v>3341</v>
      </c>
      <c r="W4108" s="177" t="s">
        <v>3807</v>
      </c>
      <c r="X4108" s="177" t="s">
        <v>2988</v>
      </c>
      <c r="Y4108" s="177" t="s">
        <v>3808</v>
      </c>
      <c r="Z4108" s="177" t="s">
        <v>7081</v>
      </c>
      <c r="AA4108" s="525" t="s">
        <v>3809</v>
      </c>
      <c r="AB4108" s="399" t="str">
        <f t="shared" si="841"/>
        <v>DC2DT51</v>
      </c>
      <c r="AC4108" s="399" t="str">
        <f t="shared" si="842"/>
        <v>DC2DT51-DC</v>
      </c>
      <c r="AD4108" t="str">
        <f>Y4108&amp;"-"&amp;VLOOKUP(AC4108,'LICH THI'!C:AA,9,0)</f>
        <v>64DCDT3161-42482</v>
      </c>
      <c r="AE4108">
        <f t="shared" si="843"/>
        <v>1</v>
      </c>
    </row>
    <row r="4109" spans="1:31" x14ac:dyDescent="0.25">
      <c r="A4109" s="436" t="str">
        <f t="shared" si="833"/>
        <v>DC2DT51-DC-24</v>
      </c>
      <c r="B4109" s="436">
        <f>COUNTIF(AC$4:AC4109,AC4109)</f>
        <v>24</v>
      </c>
      <c r="C4109" s="436" t="str">
        <f t="shared" si="834"/>
        <v>DC2DT51-DC</v>
      </c>
      <c r="D4109" s="436">
        <f>VLOOKUP(C4109,'LICH THI'!C:AA,12,0)</f>
        <v>29</v>
      </c>
      <c r="E4109" s="436">
        <f>VLOOKUP(C4109,'LICH THI'!C:AA,13,0)</f>
        <v>29</v>
      </c>
      <c r="F4109" s="436">
        <f t="shared" si="844"/>
        <v>29</v>
      </c>
      <c r="G4109" s="436">
        <f>VLOOKUP(C4109,'LICH THI'!C:AA,14,0)</f>
        <v>1</v>
      </c>
      <c r="H4109" s="436">
        <f t="shared" si="835"/>
        <v>1</v>
      </c>
      <c r="I4109" s="436" t="str">
        <f t="shared" si="836"/>
        <v>Trịnh Đức Tín</v>
      </c>
      <c r="J4109" s="436"/>
      <c r="K4109" s="436">
        <f t="shared" si="837"/>
        <v>1</v>
      </c>
      <c r="L4109" s="436" t="str">
        <f t="shared" si="838"/>
        <v>DC2DT51-DC-1</v>
      </c>
      <c r="M4109" s="436">
        <f t="shared" si="839"/>
        <v>22</v>
      </c>
      <c r="N4109" s="437">
        <f t="shared" si="845"/>
        <v>3</v>
      </c>
      <c r="O4109" s="437"/>
      <c r="P4109" s="430" t="str">
        <f t="shared" si="840"/>
        <v/>
      </c>
      <c r="U4109" s="177">
        <v>9</v>
      </c>
      <c r="V4109" s="177" t="s">
        <v>3308</v>
      </c>
      <c r="W4109" s="177" t="s">
        <v>7082</v>
      </c>
      <c r="X4109" s="177" t="s">
        <v>7083</v>
      </c>
      <c r="Y4109" s="177" t="s">
        <v>7084</v>
      </c>
      <c r="Z4109" s="177" t="s">
        <v>7081</v>
      </c>
      <c r="AA4109" s="525" t="s">
        <v>3334</v>
      </c>
      <c r="AB4109" s="399" t="str">
        <f t="shared" si="841"/>
        <v>DC2DT51</v>
      </c>
      <c r="AC4109" s="399" t="str">
        <f t="shared" si="842"/>
        <v>DC2DT51-DC</v>
      </c>
      <c r="AD4109" t="str">
        <f>Y4109&amp;"-"&amp;VLOOKUP(AC4109,'LICH THI'!C:AA,9,0)</f>
        <v>64DCDT3055-42482</v>
      </c>
      <c r="AE4109">
        <f t="shared" si="843"/>
        <v>1</v>
      </c>
    </row>
    <row r="4110" spans="1:31" x14ac:dyDescent="0.25">
      <c r="A4110" s="436" t="str">
        <f t="shared" si="833"/>
        <v>DC2DT51-DC-25</v>
      </c>
      <c r="B4110" s="436">
        <f>COUNTIF(AC$4:AC4110,AC4110)</f>
        <v>25</v>
      </c>
      <c r="C4110" s="436" t="str">
        <f t="shared" si="834"/>
        <v>DC2DT51-DC</v>
      </c>
      <c r="D4110" s="436">
        <f>VLOOKUP(C4110,'LICH THI'!C:AA,12,0)</f>
        <v>29</v>
      </c>
      <c r="E4110" s="436">
        <f>VLOOKUP(C4110,'LICH THI'!C:AA,13,0)</f>
        <v>29</v>
      </c>
      <c r="F4110" s="436">
        <f t="shared" si="844"/>
        <v>29</v>
      </c>
      <c r="G4110" s="436">
        <f>VLOOKUP(C4110,'LICH THI'!C:AA,14,0)</f>
        <v>1</v>
      </c>
      <c r="H4110" s="436">
        <f t="shared" si="835"/>
        <v>1</v>
      </c>
      <c r="I4110" s="436" t="str">
        <f t="shared" si="836"/>
        <v>Nguyễn Anh Tùng</v>
      </c>
      <c r="J4110" s="436"/>
      <c r="K4110" s="436">
        <f t="shared" si="837"/>
        <v>1</v>
      </c>
      <c r="L4110" s="436" t="str">
        <f t="shared" si="838"/>
        <v>DC2DT51-DC-1</v>
      </c>
      <c r="M4110" s="436">
        <f t="shared" si="839"/>
        <v>22</v>
      </c>
      <c r="N4110" s="437">
        <f t="shared" si="845"/>
        <v>4</v>
      </c>
      <c r="O4110" s="437"/>
      <c r="P4110" s="430" t="str">
        <f t="shared" si="840"/>
        <v/>
      </c>
      <c r="U4110" s="177">
        <v>17</v>
      </c>
      <c r="V4110" s="177" t="s">
        <v>3325</v>
      </c>
      <c r="W4110" s="177" t="s">
        <v>2995</v>
      </c>
      <c r="X4110" s="177" t="s">
        <v>3274</v>
      </c>
      <c r="Y4110" s="177" t="s">
        <v>3339</v>
      </c>
      <c r="Z4110" s="177" t="s">
        <v>7081</v>
      </c>
      <c r="AA4110" s="525" t="s">
        <v>3340</v>
      </c>
      <c r="AB4110" s="399" t="str">
        <f t="shared" si="841"/>
        <v>DC2DT51</v>
      </c>
      <c r="AC4110" s="399" t="str">
        <f t="shared" si="842"/>
        <v>DC2DT51-DC</v>
      </c>
      <c r="AD4110" t="str">
        <f>Y4110&amp;"-"&amp;VLOOKUP(AC4110,'LICH THI'!C:AA,9,0)</f>
        <v>64DCDT3146-42482</v>
      </c>
      <c r="AE4110">
        <f t="shared" si="843"/>
        <v>1</v>
      </c>
    </row>
    <row r="4111" spans="1:31" x14ac:dyDescent="0.25">
      <c r="A4111" s="436" t="str">
        <f t="shared" si="833"/>
        <v>DC2DT51-DC-26</v>
      </c>
      <c r="B4111" s="436">
        <f>COUNTIF(AC$4:AC4111,AC4111)</f>
        <v>26</v>
      </c>
      <c r="C4111" s="436" t="str">
        <f t="shared" si="834"/>
        <v>DC2DT51-DC</v>
      </c>
      <c r="D4111" s="436">
        <f>VLOOKUP(C4111,'LICH THI'!C:AA,12,0)</f>
        <v>29</v>
      </c>
      <c r="E4111" s="436">
        <f>VLOOKUP(C4111,'LICH THI'!C:AA,13,0)</f>
        <v>29</v>
      </c>
      <c r="F4111" s="436">
        <f t="shared" si="844"/>
        <v>29</v>
      </c>
      <c r="G4111" s="436">
        <f>VLOOKUP(C4111,'LICH THI'!C:AA,14,0)</f>
        <v>1</v>
      </c>
      <c r="H4111" s="436">
        <f t="shared" si="835"/>
        <v>1</v>
      </c>
      <c r="I4111" s="436" t="str">
        <f t="shared" si="836"/>
        <v>Nguyễn Doanh Tuyên</v>
      </c>
      <c r="J4111" s="436"/>
      <c r="K4111" s="436">
        <f t="shared" si="837"/>
        <v>1</v>
      </c>
      <c r="L4111" s="436" t="str">
        <f t="shared" si="838"/>
        <v>DC2DT51-DC-1</v>
      </c>
      <c r="M4111" s="436">
        <f t="shared" si="839"/>
        <v>22</v>
      </c>
      <c r="N4111" s="437">
        <f t="shared" si="845"/>
        <v>5</v>
      </c>
      <c r="O4111" s="437"/>
      <c r="P4111" s="430" t="str">
        <f t="shared" si="840"/>
        <v/>
      </c>
      <c r="U4111" s="177">
        <v>18</v>
      </c>
      <c r="V4111" s="177" t="s">
        <v>3325</v>
      </c>
      <c r="W4111" s="177" t="s">
        <v>4728</v>
      </c>
      <c r="X4111" s="177" t="s">
        <v>4015</v>
      </c>
      <c r="Y4111" s="177" t="s">
        <v>4729</v>
      </c>
      <c r="Z4111" s="177" t="s">
        <v>7081</v>
      </c>
      <c r="AA4111" s="525" t="s">
        <v>2796</v>
      </c>
      <c r="AB4111" s="399" t="str">
        <f t="shared" si="841"/>
        <v>DC2DT51</v>
      </c>
      <c r="AC4111" s="399" t="str">
        <f t="shared" si="842"/>
        <v>DC2DT51-DC</v>
      </c>
      <c r="AD4111" t="str">
        <f>Y4111&amp;"-"&amp;VLOOKUP(AC4111,'LICH THI'!C:AA,9,0)</f>
        <v>64DCDT3070-42482</v>
      </c>
      <c r="AE4111">
        <f t="shared" si="843"/>
        <v>1</v>
      </c>
    </row>
    <row r="4112" spans="1:31" x14ac:dyDescent="0.25">
      <c r="A4112" s="436" t="str">
        <f t="shared" si="833"/>
        <v>DC2DT51-DC-27</v>
      </c>
      <c r="B4112" s="436">
        <f>COUNTIF(AC$4:AC4112,AC4112)</f>
        <v>27</v>
      </c>
      <c r="C4112" s="436" t="str">
        <f t="shared" si="834"/>
        <v>DC2DT51-DC</v>
      </c>
      <c r="D4112" s="436">
        <f>VLOOKUP(C4112,'LICH THI'!C:AA,12,0)</f>
        <v>29</v>
      </c>
      <c r="E4112" s="436">
        <f>VLOOKUP(C4112,'LICH THI'!C:AA,13,0)</f>
        <v>29</v>
      </c>
      <c r="F4112" s="436">
        <f t="shared" si="844"/>
        <v>29</v>
      </c>
      <c r="G4112" s="436">
        <f>VLOOKUP(C4112,'LICH THI'!C:AA,14,0)</f>
        <v>1</v>
      </c>
      <c r="H4112" s="436">
        <f t="shared" si="835"/>
        <v>1</v>
      </c>
      <c r="I4112" s="436" t="str">
        <f t="shared" si="836"/>
        <v>Nguyễn Văn Thông</v>
      </c>
      <c r="J4112" s="436"/>
      <c r="K4112" s="436">
        <f t="shared" si="837"/>
        <v>1</v>
      </c>
      <c r="L4112" s="436" t="str">
        <f t="shared" si="838"/>
        <v>DC2DT51-DC-1</v>
      </c>
      <c r="M4112" s="436">
        <f t="shared" si="839"/>
        <v>22</v>
      </c>
      <c r="N4112" s="437">
        <f t="shared" si="845"/>
        <v>6</v>
      </c>
      <c r="O4112" s="437"/>
      <c r="P4112" s="430" t="str">
        <f t="shared" si="840"/>
        <v/>
      </c>
      <c r="U4112" s="177">
        <v>28</v>
      </c>
      <c r="V4112" s="177" t="s">
        <v>3341</v>
      </c>
      <c r="W4112" s="177" t="s">
        <v>2741</v>
      </c>
      <c r="X4112" s="177" t="s">
        <v>6439</v>
      </c>
      <c r="Y4112" s="177" t="s">
        <v>7085</v>
      </c>
      <c r="Z4112" s="177" t="s">
        <v>7081</v>
      </c>
      <c r="AA4112" s="525" t="s">
        <v>2971</v>
      </c>
      <c r="AB4112" s="399" t="str">
        <f t="shared" si="841"/>
        <v>DC2DT51</v>
      </c>
      <c r="AC4112" s="399" t="str">
        <f t="shared" si="842"/>
        <v>DC2DT51-DC</v>
      </c>
      <c r="AD4112" t="str">
        <f>Y4112&amp;"-"&amp;VLOOKUP(AC4112,'LICH THI'!C:AA,9,0)</f>
        <v>64DCDT3130-42482</v>
      </c>
      <c r="AE4112">
        <f t="shared" si="843"/>
        <v>1</v>
      </c>
    </row>
    <row r="4113" spans="1:31" x14ac:dyDescent="0.25">
      <c r="A4113" s="436" t="str">
        <f t="shared" si="833"/>
        <v>DC2DT51-DC-28</v>
      </c>
      <c r="B4113" s="436">
        <f>COUNTIF(AC$4:AC4113,AC4113)</f>
        <v>28</v>
      </c>
      <c r="C4113" s="436" t="str">
        <f t="shared" si="834"/>
        <v>DC2DT51-DC</v>
      </c>
      <c r="D4113" s="436">
        <f>VLOOKUP(C4113,'LICH THI'!C:AA,12,0)</f>
        <v>29</v>
      </c>
      <c r="E4113" s="436">
        <f>VLOOKUP(C4113,'LICH THI'!C:AA,13,0)</f>
        <v>29</v>
      </c>
      <c r="F4113" s="436">
        <f t="shared" si="844"/>
        <v>29</v>
      </c>
      <c r="G4113" s="436">
        <f>VLOOKUP(C4113,'LICH THI'!C:AA,14,0)</f>
        <v>1</v>
      </c>
      <c r="H4113" s="436">
        <f t="shared" si="835"/>
        <v>1</v>
      </c>
      <c r="I4113" s="436" t="str">
        <f t="shared" si="836"/>
        <v>Đinh Thị Thủy</v>
      </c>
      <c r="J4113" s="436"/>
      <c r="K4113" s="436">
        <f t="shared" si="837"/>
        <v>1</v>
      </c>
      <c r="L4113" s="436" t="str">
        <f t="shared" si="838"/>
        <v>DC2DT51-DC-1</v>
      </c>
      <c r="M4113" s="436">
        <f t="shared" si="839"/>
        <v>22</v>
      </c>
      <c r="N4113" s="437">
        <f t="shared" si="845"/>
        <v>7</v>
      </c>
      <c r="O4113" s="437"/>
      <c r="P4113" s="430" t="str">
        <f t="shared" si="840"/>
        <v/>
      </c>
      <c r="U4113" s="177">
        <v>16</v>
      </c>
      <c r="V4113" s="177" t="s">
        <v>3325</v>
      </c>
      <c r="W4113" s="177" t="s">
        <v>3393</v>
      </c>
      <c r="X4113" s="177" t="s">
        <v>2627</v>
      </c>
      <c r="Y4113" s="177" t="s">
        <v>6990</v>
      </c>
      <c r="Z4113" s="177" t="s">
        <v>7081</v>
      </c>
      <c r="AA4113" s="525" t="s">
        <v>6991</v>
      </c>
      <c r="AB4113" s="399" t="str">
        <f t="shared" si="841"/>
        <v>DC2DT51</v>
      </c>
      <c r="AC4113" s="399" t="str">
        <f t="shared" si="842"/>
        <v>DC2DT51-DC</v>
      </c>
      <c r="AD4113" t="str">
        <f>Y4113&amp;"-"&amp;VLOOKUP(AC4113,'LICH THI'!C:AA,9,0)</f>
        <v>64DCDT3139-42482</v>
      </c>
      <c r="AE4113">
        <f t="shared" si="843"/>
        <v>1</v>
      </c>
    </row>
    <row r="4114" spans="1:31" x14ac:dyDescent="0.25">
      <c r="A4114" s="436" t="str">
        <f t="shared" si="833"/>
        <v>DC2DT51-DC-29</v>
      </c>
      <c r="B4114" s="436">
        <f>COUNTIF(AC$4:AC4114,AC4114)</f>
        <v>29</v>
      </c>
      <c r="C4114" s="436" t="str">
        <f t="shared" si="834"/>
        <v>DC2DT51-DC</v>
      </c>
      <c r="D4114" s="436">
        <f>VLOOKUP(C4114,'LICH THI'!C:AA,12,0)</f>
        <v>29</v>
      </c>
      <c r="E4114" s="436">
        <f>VLOOKUP(C4114,'LICH THI'!C:AA,13,0)</f>
        <v>29</v>
      </c>
      <c r="F4114" s="436">
        <f t="shared" si="844"/>
        <v>29</v>
      </c>
      <c r="G4114" s="436">
        <f>VLOOKUP(C4114,'LICH THI'!C:AA,14,0)</f>
        <v>1</v>
      </c>
      <c r="H4114" s="436">
        <f t="shared" si="835"/>
        <v>1</v>
      </c>
      <c r="I4114" s="436" t="str">
        <f t="shared" si="836"/>
        <v>Nguyễn Thị Thu Thủy</v>
      </c>
      <c r="J4114" s="436"/>
      <c r="K4114" s="436">
        <f t="shared" si="837"/>
        <v>1</v>
      </c>
      <c r="L4114" s="436" t="str">
        <f t="shared" si="838"/>
        <v>DC2DT51-DC-1</v>
      </c>
      <c r="M4114" s="436">
        <f t="shared" si="839"/>
        <v>22</v>
      </c>
      <c r="N4114" s="437">
        <f t="shared" si="845"/>
        <v>8</v>
      </c>
      <c r="O4114" s="437"/>
      <c r="P4114" s="430" t="str">
        <f t="shared" si="840"/>
        <v/>
      </c>
      <c r="U4114" s="177">
        <v>29</v>
      </c>
      <c r="V4114" s="177" t="s">
        <v>3341</v>
      </c>
      <c r="W4114" s="177" t="s">
        <v>3056</v>
      </c>
      <c r="X4114" s="177" t="s">
        <v>2627</v>
      </c>
      <c r="Y4114" s="177" t="s">
        <v>6997</v>
      </c>
      <c r="Z4114" s="177" t="s">
        <v>7081</v>
      </c>
      <c r="AA4114" s="525" t="s">
        <v>4607</v>
      </c>
      <c r="AB4114" s="399" t="str">
        <f t="shared" si="841"/>
        <v>DC2DT51</v>
      </c>
      <c r="AC4114" s="399" t="str">
        <f t="shared" si="842"/>
        <v>DC2DT51-DC</v>
      </c>
      <c r="AD4114" t="str">
        <f>Y4114&amp;"-"&amp;VLOOKUP(AC4114,'LICH THI'!C:AA,9,0)</f>
        <v>64DCDT3175-42482</v>
      </c>
      <c r="AE4114">
        <f t="shared" si="843"/>
        <v>1</v>
      </c>
    </row>
    <row r="4115" spans="1:31" x14ac:dyDescent="0.25">
      <c r="A4115" s="436" t="str">
        <f t="shared" si="833"/>
        <v>DC2DT53-DC-1</v>
      </c>
      <c r="B4115" s="436">
        <f>COUNTIF(AC$4:AC4115,AC4115)</f>
        <v>1</v>
      </c>
      <c r="C4115" s="436" t="str">
        <f t="shared" si="834"/>
        <v>DC2DT53-DC</v>
      </c>
      <c r="D4115" s="436">
        <f>VLOOKUP(C4115,'LICH THI'!C:AA,12,0)</f>
        <v>15</v>
      </c>
      <c r="E4115" s="436">
        <f>VLOOKUP(C4115,'LICH THI'!C:AA,13,0)</f>
        <v>15</v>
      </c>
      <c r="F4115" s="436">
        <f t="shared" si="844"/>
        <v>15</v>
      </c>
      <c r="G4115" s="436">
        <f>VLOOKUP(C4115,'LICH THI'!C:AA,14,0)</f>
        <v>1</v>
      </c>
      <c r="H4115" s="436">
        <f t="shared" si="835"/>
        <v>1</v>
      </c>
      <c r="I4115" s="436" t="str">
        <f t="shared" si="836"/>
        <v>Nguyễn Văn Cường</v>
      </c>
      <c r="J4115" s="436"/>
      <c r="K4115" s="436">
        <f t="shared" si="837"/>
        <v>1</v>
      </c>
      <c r="L4115" s="436" t="str">
        <f t="shared" si="838"/>
        <v>DC2DT53-DC-1</v>
      </c>
      <c r="M4115" s="436">
        <f t="shared" si="839"/>
        <v>8</v>
      </c>
      <c r="N4115" s="437">
        <f t="shared" si="845"/>
        <v>9</v>
      </c>
      <c r="O4115" s="437"/>
      <c r="P4115" s="430" t="str">
        <f t="shared" si="840"/>
        <v/>
      </c>
      <c r="U4115" s="177">
        <v>1</v>
      </c>
      <c r="V4115" s="177" t="s">
        <v>3308</v>
      </c>
      <c r="W4115" s="177" t="s">
        <v>2741</v>
      </c>
      <c r="X4115" s="177" t="s">
        <v>2735</v>
      </c>
      <c r="Y4115" s="177" t="s">
        <v>3765</v>
      </c>
      <c r="Z4115" s="177" t="s">
        <v>7550</v>
      </c>
      <c r="AA4115" s="525" t="s">
        <v>3749</v>
      </c>
      <c r="AB4115" s="399" t="str">
        <f t="shared" si="841"/>
        <v>DC2DT53</v>
      </c>
      <c r="AC4115" s="399" t="str">
        <f t="shared" si="842"/>
        <v>DC2DT53-DC</v>
      </c>
      <c r="AD4115" t="str">
        <f>Y4115&amp;"-"&amp;VLOOKUP(AC4115,'LICH THI'!C:AA,9,0)</f>
        <v>64DCDT3060-42470</v>
      </c>
      <c r="AE4115">
        <f t="shared" si="843"/>
        <v>1</v>
      </c>
    </row>
    <row r="4116" spans="1:31" x14ac:dyDescent="0.25">
      <c r="A4116" s="436" t="str">
        <f t="shared" si="833"/>
        <v>DC2DT53-DC-2</v>
      </c>
      <c r="B4116" s="436">
        <f>COUNTIF(AC$4:AC4116,AC4116)</f>
        <v>2</v>
      </c>
      <c r="C4116" s="436" t="str">
        <f t="shared" si="834"/>
        <v>DC2DT53-DC</v>
      </c>
      <c r="D4116" s="436">
        <f>VLOOKUP(C4116,'LICH THI'!C:AA,12,0)</f>
        <v>15</v>
      </c>
      <c r="E4116" s="436">
        <f>VLOOKUP(C4116,'LICH THI'!C:AA,13,0)</f>
        <v>15</v>
      </c>
      <c r="F4116" s="436">
        <f t="shared" si="844"/>
        <v>15</v>
      </c>
      <c r="G4116" s="436">
        <f>VLOOKUP(C4116,'LICH THI'!C:AA,14,0)</f>
        <v>1</v>
      </c>
      <c r="H4116" s="436">
        <f t="shared" si="835"/>
        <v>1</v>
      </c>
      <c r="I4116" s="436" t="str">
        <f t="shared" si="836"/>
        <v>Phạm Viết Hưng</v>
      </c>
      <c r="J4116" s="436"/>
      <c r="K4116" s="436">
        <f t="shared" si="837"/>
        <v>1</v>
      </c>
      <c r="L4116" s="436" t="str">
        <f t="shared" si="838"/>
        <v>DC2DT53-DC-1</v>
      </c>
      <c r="M4116" s="436">
        <f t="shared" si="839"/>
        <v>8</v>
      </c>
      <c r="N4116" s="437">
        <f t="shared" si="845"/>
        <v>10</v>
      </c>
      <c r="O4116" s="437"/>
      <c r="P4116" s="430" t="str">
        <f t="shared" si="840"/>
        <v/>
      </c>
      <c r="U4116" s="177">
        <v>2</v>
      </c>
      <c r="V4116" s="177" t="s">
        <v>3308</v>
      </c>
      <c r="W4116" s="177" t="s">
        <v>3724</v>
      </c>
      <c r="X4116" s="177" t="s">
        <v>2804</v>
      </c>
      <c r="Y4116" s="177" t="s">
        <v>6907</v>
      </c>
      <c r="Z4116" s="177" t="s">
        <v>7550</v>
      </c>
      <c r="AA4116" s="525" t="s">
        <v>5767</v>
      </c>
      <c r="AB4116" s="399" t="str">
        <f t="shared" si="841"/>
        <v>DC2DT53</v>
      </c>
      <c r="AC4116" s="399" t="str">
        <f t="shared" si="842"/>
        <v>DC2DT53-DC</v>
      </c>
      <c r="AD4116" t="str">
        <f>Y4116&amp;"-"&amp;VLOOKUP(AC4116,'LICH THI'!C:AA,9,0)</f>
        <v>64DCDT3182-42470</v>
      </c>
      <c r="AE4116">
        <f t="shared" si="843"/>
        <v>1</v>
      </c>
    </row>
    <row r="4117" spans="1:31" x14ac:dyDescent="0.25">
      <c r="A4117" s="436" t="str">
        <f t="shared" si="833"/>
        <v>DC2DT53-DC-3</v>
      </c>
      <c r="B4117" s="436">
        <f>COUNTIF(AC$4:AC4117,AC4117)</f>
        <v>3</v>
      </c>
      <c r="C4117" s="436" t="str">
        <f t="shared" si="834"/>
        <v>DC2DT53-DC</v>
      </c>
      <c r="D4117" s="436">
        <f>VLOOKUP(C4117,'LICH THI'!C:AA,12,0)</f>
        <v>15</v>
      </c>
      <c r="E4117" s="436">
        <f>VLOOKUP(C4117,'LICH THI'!C:AA,13,0)</f>
        <v>15</v>
      </c>
      <c r="F4117" s="436">
        <f t="shared" si="844"/>
        <v>15</v>
      </c>
      <c r="G4117" s="436">
        <f>VLOOKUP(C4117,'LICH THI'!C:AA,14,0)</f>
        <v>1</v>
      </c>
      <c r="H4117" s="436">
        <f t="shared" si="835"/>
        <v>1</v>
      </c>
      <c r="I4117" s="436" t="str">
        <f t="shared" si="836"/>
        <v>Nguyễn Thị Hương</v>
      </c>
      <c r="J4117" s="436"/>
      <c r="K4117" s="436">
        <f t="shared" si="837"/>
        <v>1</v>
      </c>
      <c r="L4117" s="436" t="str">
        <f t="shared" si="838"/>
        <v>DC2DT53-DC-1</v>
      </c>
      <c r="M4117" s="436">
        <f t="shared" si="839"/>
        <v>8</v>
      </c>
      <c r="N4117" s="437">
        <f t="shared" si="845"/>
        <v>11</v>
      </c>
      <c r="O4117" s="437"/>
      <c r="P4117" s="430" t="str">
        <f t="shared" si="840"/>
        <v/>
      </c>
      <c r="U4117" s="177">
        <v>11</v>
      </c>
      <c r="V4117" s="177" t="s">
        <v>3341</v>
      </c>
      <c r="W4117" s="177" t="s">
        <v>2619</v>
      </c>
      <c r="X4117" s="177" t="s">
        <v>2663</v>
      </c>
      <c r="Y4117" s="177" t="s">
        <v>4733</v>
      </c>
      <c r="Z4117" s="177" t="s">
        <v>7550</v>
      </c>
      <c r="AA4117" s="525" t="s">
        <v>3888</v>
      </c>
      <c r="AB4117" s="399" t="str">
        <f t="shared" si="841"/>
        <v>DC2DT53</v>
      </c>
      <c r="AC4117" s="399" t="str">
        <f t="shared" si="842"/>
        <v>DC2DT53-DC</v>
      </c>
      <c r="AD4117" t="str">
        <f>Y4117&amp;"-"&amp;VLOOKUP(AC4117,'LICH THI'!C:AA,9,0)</f>
        <v>64DCDT3109-42470</v>
      </c>
      <c r="AE4117">
        <f t="shared" si="843"/>
        <v>1</v>
      </c>
    </row>
    <row r="4118" spans="1:31" x14ac:dyDescent="0.25">
      <c r="A4118" s="436" t="str">
        <f t="shared" si="833"/>
        <v>DC2DT53-DC-4</v>
      </c>
      <c r="B4118" s="436">
        <f>COUNTIF(AC$4:AC4118,AC4118)</f>
        <v>4</v>
      </c>
      <c r="C4118" s="436" t="str">
        <f t="shared" si="834"/>
        <v>DC2DT53-DC</v>
      </c>
      <c r="D4118" s="436">
        <f>VLOOKUP(C4118,'LICH THI'!C:AA,12,0)</f>
        <v>15</v>
      </c>
      <c r="E4118" s="436">
        <f>VLOOKUP(C4118,'LICH THI'!C:AA,13,0)</f>
        <v>15</v>
      </c>
      <c r="F4118" s="436">
        <f t="shared" si="844"/>
        <v>15</v>
      </c>
      <c r="G4118" s="436">
        <f>VLOOKUP(C4118,'LICH THI'!C:AA,14,0)</f>
        <v>1</v>
      </c>
      <c r="H4118" s="436">
        <f t="shared" si="835"/>
        <v>1</v>
      </c>
      <c r="I4118" s="436" t="str">
        <f t="shared" si="836"/>
        <v>Mạc Văn Khải</v>
      </c>
      <c r="J4118" s="436"/>
      <c r="K4118" s="436">
        <f t="shared" si="837"/>
        <v>1</v>
      </c>
      <c r="L4118" s="436" t="str">
        <f t="shared" si="838"/>
        <v>DC2DT53-DC-1</v>
      </c>
      <c r="M4118" s="436">
        <f t="shared" si="839"/>
        <v>8</v>
      </c>
      <c r="N4118" s="437">
        <f t="shared" si="845"/>
        <v>12</v>
      </c>
      <c r="O4118" s="437"/>
      <c r="P4118" s="430" t="str">
        <f t="shared" si="840"/>
        <v/>
      </c>
      <c r="U4118" s="177">
        <v>12</v>
      </c>
      <c r="V4118" s="177" t="s">
        <v>3341</v>
      </c>
      <c r="W4118" s="177" t="s">
        <v>6525</v>
      </c>
      <c r="X4118" s="177" t="s">
        <v>6134</v>
      </c>
      <c r="Y4118" s="177" t="s">
        <v>6526</v>
      </c>
      <c r="Z4118" s="177" t="s">
        <v>7550</v>
      </c>
      <c r="AA4118" s="525" t="s">
        <v>6527</v>
      </c>
      <c r="AB4118" s="399" t="str">
        <f t="shared" si="841"/>
        <v>DC2DT53</v>
      </c>
      <c r="AC4118" s="399" t="str">
        <f t="shared" si="842"/>
        <v>DC2DT53-DC</v>
      </c>
      <c r="AD4118" t="str">
        <f>Y4118&amp;"-"&amp;VLOOKUP(AC4118,'LICH THI'!C:AA,9,0)</f>
        <v>64DCDT3124-42470</v>
      </c>
      <c r="AE4118">
        <f t="shared" si="843"/>
        <v>1</v>
      </c>
    </row>
    <row r="4119" spans="1:31" x14ac:dyDescent="0.25">
      <c r="A4119" s="436" t="str">
        <f t="shared" si="833"/>
        <v>DC2DT53-DC-5</v>
      </c>
      <c r="B4119" s="436">
        <f>COUNTIF(AC$4:AC4119,AC4119)</f>
        <v>5</v>
      </c>
      <c r="C4119" s="436" t="str">
        <f t="shared" si="834"/>
        <v>DC2DT53-DC</v>
      </c>
      <c r="D4119" s="436">
        <f>VLOOKUP(C4119,'LICH THI'!C:AA,12,0)</f>
        <v>15</v>
      </c>
      <c r="E4119" s="436">
        <f>VLOOKUP(C4119,'LICH THI'!C:AA,13,0)</f>
        <v>15</v>
      </c>
      <c r="F4119" s="436">
        <f t="shared" si="844"/>
        <v>15</v>
      </c>
      <c r="G4119" s="436">
        <f>VLOOKUP(C4119,'LICH THI'!C:AA,14,0)</f>
        <v>1</v>
      </c>
      <c r="H4119" s="436">
        <f t="shared" si="835"/>
        <v>1</v>
      </c>
      <c r="I4119" s="436" t="str">
        <f t="shared" si="836"/>
        <v>Nguyễn Thùy Linh</v>
      </c>
      <c r="J4119" s="436"/>
      <c r="K4119" s="436">
        <f t="shared" si="837"/>
        <v>1</v>
      </c>
      <c r="L4119" s="436" t="str">
        <f t="shared" si="838"/>
        <v>DC2DT53-DC-1</v>
      </c>
      <c r="M4119" s="436">
        <f t="shared" si="839"/>
        <v>8</v>
      </c>
      <c r="N4119" s="437">
        <f t="shared" si="845"/>
        <v>13</v>
      </c>
      <c r="O4119" s="437"/>
      <c r="P4119" s="430" t="str">
        <f t="shared" si="840"/>
        <v/>
      </c>
      <c r="U4119" s="177">
        <v>9</v>
      </c>
      <c r="V4119" s="177" t="s">
        <v>3325</v>
      </c>
      <c r="W4119" s="177" t="s">
        <v>2669</v>
      </c>
      <c r="X4119" s="177" t="s">
        <v>2670</v>
      </c>
      <c r="Y4119" s="177" t="s">
        <v>3335</v>
      </c>
      <c r="Z4119" s="177" t="s">
        <v>7550</v>
      </c>
      <c r="AA4119" s="525" t="s">
        <v>3069</v>
      </c>
      <c r="AB4119" s="399" t="str">
        <f t="shared" si="841"/>
        <v>DC2DT53</v>
      </c>
      <c r="AC4119" s="399" t="str">
        <f t="shared" si="842"/>
        <v>DC2DT53-DC</v>
      </c>
      <c r="AD4119" t="str">
        <f>Y4119&amp;"-"&amp;VLOOKUP(AC4119,'LICH THI'!C:AA,9,0)</f>
        <v>64DCDT3205-42470</v>
      </c>
      <c r="AE4119">
        <f t="shared" si="843"/>
        <v>1</v>
      </c>
    </row>
    <row r="4120" spans="1:31" x14ac:dyDescent="0.25">
      <c r="A4120" s="436" t="str">
        <f t="shared" si="833"/>
        <v>DC2DT53-DC-6</v>
      </c>
      <c r="B4120" s="436">
        <f>COUNTIF(AC$4:AC4120,AC4120)</f>
        <v>6</v>
      </c>
      <c r="C4120" s="436" t="str">
        <f t="shared" si="834"/>
        <v>DC2DT53-DC</v>
      </c>
      <c r="D4120" s="436">
        <f>VLOOKUP(C4120,'LICH THI'!C:AA,12,0)</f>
        <v>15</v>
      </c>
      <c r="E4120" s="436">
        <f>VLOOKUP(C4120,'LICH THI'!C:AA,13,0)</f>
        <v>15</v>
      </c>
      <c r="F4120" s="436">
        <f t="shared" si="844"/>
        <v>15</v>
      </c>
      <c r="G4120" s="436">
        <f>VLOOKUP(C4120,'LICH THI'!C:AA,14,0)</f>
        <v>1</v>
      </c>
      <c r="H4120" s="436">
        <f t="shared" si="835"/>
        <v>1</v>
      </c>
      <c r="I4120" s="436" t="str">
        <f t="shared" si="836"/>
        <v>Nguyễn Đình Lực</v>
      </c>
      <c r="J4120" s="436"/>
      <c r="K4120" s="436">
        <f t="shared" si="837"/>
        <v>1</v>
      </c>
      <c r="L4120" s="436" t="str">
        <f t="shared" si="838"/>
        <v>DC2DT53-DC-1</v>
      </c>
      <c r="M4120" s="436">
        <f t="shared" si="839"/>
        <v>8</v>
      </c>
      <c r="N4120" s="437">
        <f t="shared" si="845"/>
        <v>14</v>
      </c>
      <c r="O4120" s="437"/>
      <c r="P4120" s="430" t="str">
        <f t="shared" si="840"/>
        <v/>
      </c>
      <c r="U4120" s="177">
        <v>3</v>
      </c>
      <c r="V4120" s="177" t="s">
        <v>3308</v>
      </c>
      <c r="W4120" s="177" t="s">
        <v>2780</v>
      </c>
      <c r="X4120" s="177" t="s">
        <v>4253</v>
      </c>
      <c r="Y4120" s="177" t="s">
        <v>4720</v>
      </c>
      <c r="Z4120" s="177" t="s">
        <v>7550</v>
      </c>
      <c r="AA4120" s="525" t="s">
        <v>4721</v>
      </c>
      <c r="AB4120" s="399" t="str">
        <f t="shared" si="841"/>
        <v>DC2DT53</v>
      </c>
      <c r="AC4120" s="399" t="str">
        <f t="shared" si="842"/>
        <v>DC2DT53-DC</v>
      </c>
      <c r="AD4120" t="str">
        <f>Y4120&amp;"-"&amp;VLOOKUP(AC4120,'LICH THI'!C:AA,9,0)</f>
        <v>64DCDT3047-42470</v>
      </c>
      <c r="AE4120">
        <f t="shared" si="843"/>
        <v>1</v>
      </c>
    </row>
    <row r="4121" spans="1:31" x14ac:dyDescent="0.25">
      <c r="A4121" s="436" t="str">
        <f t="shared" si="833"/>
        <v>DC2DT53-DC-7</v>
      </c>
      <c r="B4121" s="436">
        <f>COUNTIF(AC$4:AC4121,AC4121)</f>
        <v>7</v>
      </c>
      <c r="C4121" s="436" t="str">
        <f t="shared" si="834"/>
        <v>DC2DT53-DC</v>
      </c>
      <c r="D4121" s="436">
        <f>VLOOKUP(C4121,'LICH THI'!C:AA,12,0)</f>
        <v>15</v>
      </c>
      <c r="E4121" s="436">
        <f>VLOOKUP(C4121,'LICH THI'!C:AA,13,0)</f>
        <v>15</v>
      </c>
      <c r="F4121" s="436">
        <f t="shared" si="844"/>
        <v>15</v>
      </c>
      <c r="G4121" s="436">
        <f>VLOOKUP(C4121,'LICH THI'!C:AA,14,0)</f>
        <v>1</v>
      </c>
      <c r="H4121" s="436">
        <f t="shared" si="835"/>
        <v>1</v>
      </c>
      <c r="I4121" s="436" t="str">
        <f t="shared" si="836"/>
        <v>Nguyễn Công Tuấn Minh</v>
      </c>
      <c r="J4121" s="436"/>
      <c r="K4121" s="436">
        <f t="shared" si="837"/>
        <v>1</v>
      </c>
      <c r="L4121" s="436" t="str">
        <f t="shared" si="838"/>
        <v>DC2DT53-DC-1</v>
      </c>
      <c r="M4121" s="436">
        <f t="shared" si="839"/>
        <v>8</v>
      </c>
      <c r="N4121" s="437">
        <f t="shared" si="845"/>
        <v>15</v>
      </c>
      <c r="O4121" s="437"/>
      <c r="P4121" s="430" t="str">
        <f t="shared" si="840"/>
        <v/>
      </c>
      <c r="U4121" s="177">
        <v>4</v>
      </c>
      <c r="V4121" s="177" t="s">
        <v>3308</v>
      </c>
      <c r="W4121" s="177" t="s">
        <v>3768</v>
      </c>
      <c r="X4121" s="177" t="s">
        <v>2713</v>
      </c>
      <c r="Y4121" s="177" t="s">
        <v>3769</v>
      </c>
      <c r="Z4121" s="177" t="s">
        <v>7550</v>
      </c>
      <c r="AA4121" s="525" t="s">
        <v>3770</v>
      </c>
      <c r="AB4121" s="399" t="str">
        <f t="shared" si="841"/>
        <v>DC2DT53</v>
      </c>
      <c r="AC4121" s="399" t="str">
        <f t="shared" si="842"/>
        <v>DC2DT53-DC</v>
      </c>
      <c r="AD4121" t="str">
        <f>Y4121&amp;"-"&amp;VLOOKUP(AC4121,'LICH THI'!C:AA,9,0)</f>
        <v>64DCDT3021-42470</v>
      </c>
      <c r="AE4121">
        <f t="shared" si="843"/>
        <v>1</v>
      </c>
    </row>
    <row r="4122" spans="1:31" x14ac:dyDescent="0.25">
      <c r="A4122" s="436" t="str">
        <f t="shared" si="833"/>
        <v>DC2DT53-DC-8</v>
      </c>
      <c r="B4122" s="436">
        <f>COUNTIF(AC$4:AC4122,AC4122)</f>
        <v>8</v>
      </c>
      <c r="C4122" s="436" t="str">
        <f t="shared" si="834"/>
        <v>DC2DT53-DC</v>
      </c>
      <c r="D4122" s="436">
        <f>VLOOKUP(C4122,'LICH THI'!C:AA,12,0)</f>
        <v>15</v>
      </c>
      <c r="E4122" s="436">
        <f>VLOOKUP(C4122,'LICH THI'!C:AA,13,0)</f>
        <v>15</v>
      </c>
      <c r="F4122" s="436">
        <f t="shared" si="844"/>
        <v>15</v>
      </c>
      <c r="G4122" s="436">
        <f>VLOOKUP(C4122,'LICH THI'!C:AA,14,0)</f>
        <v>1</v>
      </c>
      <c r="H4122" s="436">
        <f t="shared" si="835"/>
        <v>1</v>
      </c>
      <c r="I4122" s="436" t="str">
        <f t="shared" si="836"/>
        <v>Nguyễn Đăng Minh</v>
      </c>
      <c r="J4122" s="436"/>
      <c r="K4122" s="436">
        <f t="shared" si="837"/>
        <v>1</v>
      </c>
      <c r="L4122" s="436" t="str">
        <f t="shared" si="838"/>
        <v>DC2DT53-DC-1</v>
      </c>
      <c r="M4122" s="436">
        <f t="shared" si="839"/>
        <v>8</v>
      </c>
      <c r="N4122" s="437">
        <f t="shared" si="845"/>
        <v>1</v>
      </c>
      <c r="O4122" s="437"/>
      <c r="P4122" s="430" t="str">
        <f t="shared" si="840"/>
        <v/>
      </c>
      <c r="U4122" s="177">
        <v>5</v>
      </c>
      <c r="V4122" s="177" t="s">
        <v>3308</v>
      </c>
      <c r="W4122" s="177" t="s">
        <v>2875</v>
      </c>
      <c r="X4122" s="177" t="s">
        <v>2713</v>
      </c>
      <c r="Y4122" s="177" t="s">
        <v>3771</v>
      </c>
      <c r="Z4122" s="177" t="s">
        <v>7550</v>
      </c>
      <c r="AA4122" s="525" t="s">
        <v>3772</v>
      </c>
      <c r="AB4122" s="399" t="str">
        <f t="shared" si="841"/>
        <v>DC2DT53</v>
      </c>
      <c r="AC4122" s="399" t="str">
        <f t="shared" si="842"/>
        <v>DC2DT53-DC</v>
      </c>
      <c r="AD4122" t="str">
        <f>Y4122&amp;"-"&amp;VLOOKUP(AC4122,'LICH THI'!C:AA,9,0)</f>
        <v>64DCDT3017-42470</v>
      </c>
      <c r="AE4122">
        <f t="shared" si="843"/>
        <v>1</v>
      </c>
    </row>
    <row r="4123" spans="1:31" x14ac:dyDescent="0.25">
      <c r="A4123" s="436" t="str">
        <f t="shared" si="833"/>
        <v>DC2DT53-DC-9</v>
      </c>
      <c r="B4123" s="436">
        <f>COUNTIF(AC$4:AC4123,AC4123)</f>
        <v>9</v>
      </c>
      <c r="C4123" s="436" t="str">
        <f t="shared" si="834"/>
        <v>DC2DT53-DC</v>
      </c>
      <c r="D4123" s="436">
        <f>VLOOKUP(C4123,'LICH THI'!C:AA,12,0)</f>
        <v>15</v>
      </c>
      <c r="E4123" s="436">
        <f>VLOOKUP(C4123,'LICH THI'!C:AA,13,0)</f>
        <v>15</v>
      </c>
      <c r="F4123" s="436">
        <f t="shared" si="844"/>
        <v>15</v>
      </c>
      <c r="G4123" s="436">
        <f>VLOOKUP(C4123,'LICH THI'!C:AA,14,0)</f>
        <v>1</v>
      </c>
      <c r="H4123" s="436">
        <f t="shared" si="835"/>
        <v>1</v>
      </c>
      <c r="I4123" s="436" t="str">
        <f t="shared" si="836"/>
        <v>Nguyễn Thị Hoàng Nga</v>
      </c>
      <c r="J4123" s="436"/>
      <c r="K4123" s="436">
        <f t="shared" si="837"/>
        <v>1</v>
      </c>
      <c r="L4123" s="436" t="str">
        <f t="shared" si="838"/>
        <v>DC2DT53-DC-1</v>
      </c>
      <c r="M4123" s="436">
        <f t="shared" si="839"/>
        <v>8</v>
      </c>
      <c r="N4123" s="437">
        <f t="shared" si="845"/>
        <v>2</v>
      </c>
      <c r="O4123" s="437"/>
      <c r="P4123" s="430" t="str">
        <f t="shared" si="840"/>
        <v/>
      </c>
      <c r="U4123" s="177">
        <v>13</v>
      </c>
      <c r="V4123" s="177" t="s">
        <v>3341</v>
      </c>
      <c r="W4123" s="177" t="s">
        <v>5546</v>
      </c>
      <c r="X4123" s="177" t="s">
        <v>2676</v>
      </c>
      <c r="Y4123" s="177" t="s">
        <v>5547</v>
      </c>
      <c r="Z4123" s="177" t="s">
        <v>7550</v>
      </c>
      <c r="AA4123" s="525" t="s">
        <v>5548</v>
      </c>
      <c r="AB4123" s="399" t="str">
        <f t="shared" si="841"/>
        <v>DC2DT53</v>
      </c>
      <c r="AC4123" s="399" t="str">
        <f t="shared" si="842"/>
        <v>DC2DT53-DC</v>
      </c>
      <c r="AD4123" t="str">
        <f>Y4123&amp;"-"&amp;VLOOKUP(AC4123,'LICH THI'!C:AA,9,0)</f>
        <v>64DCDT3142-42470</v>
      </c>
      <c r="AE4123">
        <f t="shared" si="843"/>
        <v>1</v>
      </c>
    </row>
    <row r="4124" spans="1:31" x14ac:dyDescent="0.25">
      <c r="A4124" s="436" t="str">
        <f t="shared" si="833"/>
        <v>DC2DT53-DC-10</v>
      </c>
      <c r="B4124" s="436">
        <f>COUNTIF(AC$4:AC4124,AC4124)</f>
        <v>10</v>
      </c>
      <c r="C4124" s="436" t="str">
        <f t="shared" si="834"/>
        <v>DC2DT53-DC</v>
      </c>
      <c r="D4124" s="436">
        <f>VLOOKUP(C4124,'LICH THI'!C:AA,12,0)</f>
        <v>15</v>
      </c>
      <c r="E4124" s="436">
        <f>VLOOKUP(C4124,'LICH THI'!C:AA,13,0)</f>
        <v>15</v>
      </c>
      <c r="F4124" s="436">
        <f t="shared" si="844"/>
        <v>15</v>
      </c>
      <c r="G4124" s="436">
        <f>VLOOKUP(C4124,'LICH THI'!C:AA,14,0)</f>
        <v>1</v>
      </c>
      <c r="H4124" s="436">
        <f t="shared" si="835"/>
        <v>1</v>
      </c>
      <c r="I4124" s="436" t="str">
        <f t="shared" si="836"/>
        <v>Phạm Thị Hồng Nhung</v>
      </c>
      <c r="J4124" s="436"/>
      <c r="K4124" s="436">
        <f t="shared" si="837"/>
        <v>1</v>
      </c>
      <c r="L4124" s="436" t="str">
        <f t="shared" si="838"/>
        <v>DC2DT53-DC-1</v>
      </c>
      <c r="M4124" s="436">
        <f t="shared" si="839"/>
        <v>8</v>
      </c>
      <c r="N4124" s="437">
        <f t="shared" si="845"/>
        <v>3</v>
      </c>
      <c r="O4124" s="437"/>
      <c r="P4124" s="430" t="str">
        <f t="shared" si="840"/>
        <v/>
      </c>
      <c r="U4124" s="177">
        <v>14</v>
      </c>
      <c r="V4124" s="177" t="s">
        <v>3341</v>
      </c>
      <c r="W4124" s="177" t="s">
        <v>2679</v>
      </c>
      <c r="X4124" s="177" t="s">
        <v>2680</v>
      </c>
      <c r="Y4124" s="177" t="s">
        <v>4734</v>
      </c>
      <c r="Z4124" s="177" t="s">
        <v>7550</v>
      </c>
      <c r="AA4124" s="525" t="s">
        <v>2740</v>
      </c>
      <c r="AB4124" s="399" t="str">
        <f t="shared" si="841"/>
        <v>DC2DT53</v>
      </c>
      <c r="AC4124" s="399" t="str">
        <f t="shared" si="842"/>
        <v>DC2DT53-DC</v>
      </c>
      <c r="AD4124" t="str">
        <f>Y4124&amp;"-"&amp;VLOOKUP(AC4124,'LICH THI'!C:AA,9,0)</f>
        <v>64DCDT3180-42470</v>
      </c>
      <c r="AE4124">
        <f t="shared" si="843"/>
        <v>1</v>
      </c>
    </row>
    <row r="4125" spans="1:31" x14ac:dyDescent="0.25">
      <c r="A4125" s="436" t="str">
        <f t="shared" si="833"/>
        <v>DC2DT53-DC-11</v>
      </c>
      <c r="B4125" s="436">
        <f>COUNTIF(AC$4:AC4125,AC4125)</f>
        <v>11</v>
      </c>
      <c r="C4125" s="436" t="str">
        <f t="shared" si="834"/>
        <v>DC2DT53-DC</v>
      </c>
      <c r="D4125" s="436">
        <f>VLOOKUP(C4125,'LICH THI'!C:AA,12,0)</f>
        <v>15</v>
      </c>
      <c r="E4125" s="436">
        <f>VLOOKUP(C4125,'LICH THI'!C:AA,13,0)</f>
        <v>15</v>
      </c>
      <c r="F4125" s="436">
        <f t="shared" si="844"/>
        <v>15</v>
      </c>
      <c r="G4125" s="436">
        <f>VLOOKUP(C4125,'LICH THI'!C:AA,14,0)</f>
        <v>1</v>
      </c>
      <c r="H4125" s="436">
        <f t="shared" si="835"/>
        <v>1</v>
      </c>
      <c r="I4125" s="436" t="str">
        <f t="shared" si="836"/>
        <v>Ưng Hồng Quân</v>
      </c>
      <c r="J4125" s="436"/>
      <c r="K4125" s="436">
        <f t="shared" si="837"/>
        <v>1</v>
      </c>
      <c r="L4125" s="436" t="str">
        <f t="shared" si="838"/>
        <v>DC2DT53-DC-1</v>
      </c>
      <c r="M4125" s="436">
        <f t="shared" si="839"/>
        <v>8</v>
      </c>
      <c r="N4125" s="437">
        <f t="shared" si="845"/>
        <v>4</v>
      </c>
      <c r="O4125" s="437"/>
      <c r="P4125" s="430" t="str">
        <f t="shared" si="840"/>
        <v/>
      </c>
      <c r="U4125" s="177">
        <v>6</v>
      </c>
      <c r="V4125" s="177" t="s">
        <v>3308</v>
      </c>
      <c r="W4125" s="177" t="s">
        <v>3773</v>
      </c>
      <c r="X4125" s="177" t="s">
        <v>2890</v>
      </c>
      <c r="Y4125" s="177" t="s">
        <v>3774</v>
      </c>
      <c r="Z4125" s="177" t="s">
        <v>7550</v>
      </c>
      <c r="AA4125" s="525" t="s">
        <v>3775</v>
      </c>
      <c r="AB4125" s="399" t="str">
        <f t="shared" si="841"/>
        <v>DC2DT53</v>
      </c>
      <c r="AC4125" s="399" t="str">
        <f t="shared" si="842"/>
        <v>DC2DT53-DC</v>
      </c>
      <c r="AD4125" t="str">
        <f>Y4125&amp;"-"&amp;VLOOKUP(AC4125,'LICH THI'!C:AA,9,0)</f>
        <v>64DCDT3043-42470</v>
      </c>
      <c r="AE4125">
        <f t="shared" si="843"/>
        <v>1</v>
      </c>
    </row>
    <row r="4126" spans="1:31" x14ac:dyDescent="0.25">
      <c r="A4126" s="436" t="str">
        <f t="shared" si="833"/>
        <v>DC2DT53-DC-12</v>
      </c>
      <c r="B4126" s="436">
        <f>COUNTIF(AC$4:AC4126,AC4126)</f>
        <v>12</v>
      </c>
      <c r="C4126" s="436" t="str">
        <f t="shared" si="834"/>
        <v>DC2DT53-DC</v>
      </c>
      <c r="D4126" s="436">
        <f>VLOOKUP(C4126,'LICH THI'!C:AA,12,0)</f>
        <v>15</v>
      </c>
      <c r="E4126" s="436">
        <f>VLOOKUP(C4126,'LICH THI'!C:AA,13,0)</f>
        <v>15</v>
      </c>
      <c r="F4126" s="436">
        <f t="shared" si="844"/>
        <v>15</v>
      </c>
      <c r="G4126" s="436">
        <f>VLOOKUP(C4126,'LICH THI'!C:AA,14,0)</f>
        <v>1</v>
      </c>
      <c r="H4126" s="436">
        <f t="shared" si="835"/>
        <v>1</v>
      </c>
      <c r="I4126" s="436" t="str">
        <f t="shared" si="836"/>
        <v>Nguyễn Xuân Sơn</v>
      </c>
      <c r="J4126" s="436"/>
      <c r="K4126" s="436">
        <f t="shared" si="837"/>
        <v>1</v>
      </c>
      <c r="L4126" s="436" t="str">
        <f t="shared" si="838"/>
        <v>DC2DT53-DC-1</v>
      </c>
      <c r="M4126" s="436">
        <f t="shared" si="839"/>
        <v>8</v>
      </c>
      <c r="N4126" s="437">
        <f t="shared" si="845"/>
        <v>5</v>
      </c>
      <c r="O4126" s="437"/>
      <c r="P4126" s="430" t="str">
        <f t="shared" si="840"/>
        <v/>
      </c>
      <c r="U4126" s="177">
        <v>7</v>
      </c>
      <c r="V4126" s="177" t="s">
        <v>3308</v>
      </c>
      <c r="W4126" s="177" t="s">
        <v>3590</v>
      </c>
      <c r="X4126" s="177" t="s">
        <v>2688</v>
      </c>
      <c r="Y4126" s="177" t="s">
        <v>3776</v>
      </c>
      <c r="Z4126" s="177" t="s">
        <v>7550</v>
      </c>
      <c r="AA4126" s="525" t="s">
        <v>3777</v>
      </c>
      <c r="AB4126" s="399" t="str">
        <f t="shared" si="841"/>
        <v>DC2DT53</v>
      </c>
      <c r="AC4126" s="399" t="str">
        <f t="shared" si="842"/>
        <v>DC2DT53-DC</v>
      </c>
      <c r="AD4126" t="str">
        <f>Y4126&amp;"-"&amp;VLOOKUP(AC4126,'LICH THI'!C:AA,9,0)</f>
        <v>64DCDT3035-42470</v>
      </c>
      <c r="AE4126">
        <f t="shared" si="843"/>
        <v>1</v>
      </c>
    </row>
    <row r="4127" spans="1:31" x14ac:dyDescent="0.25">
      <c r="A4127" s="436" t="str">
        <f t="shared" si="833"/>
        <v>DC2DT53-DC-13</v>
      </c>
      <c r="B4127" s="436">
        <f>COUNTIF(AC$4:AC4127,AC4127)</f>
        <v>13</v>
      </c>
      <c r="C4127" s="436" t="str">
        <f t="shared" si="834"/>
        <v>DC2DT53-DC</v>
      </c>
      <c r="D4127" s="436">
        <f>VLOOKUP(C4127,'LICH THI'!C:AA,12,0)</f>
        <v>15</v>
      </c>
      <c r="E4127" s="436">
        <f>VLOOKUP(C4127,'LICH THI'!C:AA,13,0)</f>
        <v>15</v>
      </c>
      <c r="F4127" s="436">
        <f t="shared" si="844"/>
        <v>15</v>
      </c>
      <c r="G4127" s="436">
        <f>VLOOKUP(C4127,'LICH THI'!C:AA,14,0)</f>
        <v>1</v>
      </c>
      <c r="H4127" s="436">
        <f t="shared" si="835"/>
        <v>1</v>
      </c>
      <c r="I4127" s="436" t="str">
        <f t="shared" si="836"/>
        <v>Lê Văn Tiến</v>
      </c>
      <c r="J4127" s="436"/>
      <c r="K4127" s="436">
        <f t="shared" si="837"/>
        <v>1</v>
      </c>
      <c r="L4127" s="436" t="str">
        <f t="shared" si="838"/>
        <v>DC2DT53-DC-1</v>
      </c>
      <c r="M4127" s="436">
        <f t="shared" si="839"/>
        <v>8</v>
      </c>
      <c r="N4127" s="437">
        <f t="shared" si="845"/>
        <v>6</v>
      </c>
      <c r="O4127" s="437"/>
      <c r="P4127" s="430" t="str">
        <f t="shared" si="840"/>
        <v/>
      </c>
      <c r="U4127" s="177">
        <v>8</v>
      </c>
      <c r="V4127" s="177" t="s">
        <v>3308</v>
      </c>
      <c r="W4127" s="177" t="s">
        <v>2604</v>
      </c>
      <c r="X4127" s="177" t="s">
        <v>2992</v>
      </c>
      <c r="Y4127" s="177" t="s">
        <v>5978</v>
      </c>
      <c r="Z4127" s="177" t="s">
        <v>7550</v>
      </c>
      <c r="AA4127" s="525" t="s">
        <v>2771</v>
      </c>
      <c r="AB4127" s="399" t="str">
        <f t="shared" si="841"/>
        <v>DC2DT53</v>
      </c>
      <c r="AC4127" s="399" t="str">
        <f t="shared" si="842"/>
        <v>DC2DT53-DC</v>
      </c>
      <c r="AD4127" t="str">
        <f>Y4127&amp;"-"&amp;VLOOKUP(AC4127,'LICH THI'!C:AA,9,0)</f>
        <v>64DCDT3019-42470</v>
      </c>
      <c r="AE4127">
        <f t="shared" si="843"/>
        <v>1</v>
      </c>
    </row>
    <row r="4128" spans="1:31" x14ac:dyDescent="0.25">
      <c r="A4128" s="436" t="str">
        <f t="shared" si="833"/>
        <v>DC2DT53-DC-14</v>
      </c>
      <c r="B4128" s="436">
        <f>COUNTIF(AC$4:AC4128,AC4128)</f>
        <v>14</v>
      </c>
      <c r="C4128" s="436" t="str">
        <f t="shared" si="834"/>
        <v>DC2DT53-DC</v>
      </c>
      <c r="D4128" s="436">
        <f>VLOOKUP(C4128,'LICH THI'!C:AA,12,0)</f>
        <v>15</v>
      </c>
      <c r="E4128" s="436">
        <f>VLOOKUP(C4128,'LICH THI'!C:AA,13,0)</f>
        <v>15</v>
      </c>
      <c r="F4128" s="436">
        <f t="shared" si="844"/>
        <v>15</v>
      </c>
      <c r="G4128" s="436">
        <f>VLOOKUP(C4128,'LICH THI'!C:AA,14,0)</f>
        <v>1</v>
      </c>
      <c r="H4128" s="436">
        <f t="shared" si="835"/>
        <v>1</v>
      </c>
      <c r="I4128" s="436" t="str">
        <f t="shared" si="836"/>
        <v>Trần Mạnh Thắng</v>
      </c>
      <c r="J4128" s="436"/>
      <c r="K4128" s="436">
        <f t="shared" si="837"/>
        <v>1</v>
      </c>
      <c r="L4128" s="436" t="str">
        <f t="shared" si="838"/>
        <v>DC2DT53-DC-1</v>
      </c>
      <c r="M4128" s="436">
        <f t="shared" si="839"/>
        <v>8</v>
      </c>
      <c r="N4128" s="437">
        <f t="shared" si="845"/>
        <v>7</v>
      </c>
      <c r="O4128" s="437"/>
      <c r="P4128" s="430" t="str">
        <f t="shared" si="840"/>
        <v/>
      </c>
      <c r="U4128" s="177">
        <v>10</v>
      </c>
      <c r="V4128" s="177" t="s">
        <v>3325</v>
      </c>
      <c r="W4128" s="177" t="s">
        <v>3187</v>
      </c>
      <c r="X4128" s="177" t="s">
        <v>3464</v>
      </c>
      <c r="Y4128" s="177" t="s">
        <v>6198</v>
      </c>
      <c r="Z4128" s="177" t="s">
        <v>7550</v>
      </c>
      <c r="AA4128" s="525" t="s">
        <v>5081</v>
      </c>
      <c r="AB4128" s="399" t="str">
        <f t="shared" si="841"/>
        <v>DC2DT53</v>
      </c>
      <c r="AC4128" s="399" t="str">
        <f t="shared" si="842"/>
        <v>DC2DT53-DC</v>
      </c>
      <c r="AD4128" t="str">
        <f>Y4128&amp;"-"&amp;VLOOKUP(AC4128,'LICH THI'!C:AA,9,0)</f>
        <v>64DCDT3098-42470</v>
      </c>
      <c r="AE4128">
        <f t="shared" si="843"/>
        <v>1</v>
      </c>
    </row>
    <row r="4129" spans="1:31" x14ac:dyDescent="0.25">
      <c r="A4129" s="436" t="str">
        <f t="shared" si="833"/>
        <v>DC2DT53-DC-15</v>
      </c>
      <c r="B4129" s="436">
        <f>COUNTIF(AC$4:AC4129,AC4129)</f>
        <v>15</v>
      </c>
      <c r="C4129" s="436" t="str">
        <f t="shared" si="834"/>
        <v>DC2DT53-DC</v>
      </c>
      <c r="D4129" s="436">
        <f>VLOOKUP(C4129,'LICH THI'!C:AA,12,0)</f>
        <v>15</v>
      </c>
      <c r="E4129" s="436">
        <f>VLOOKUP(C4129,'LICH THI'!C:AA,13,0)</f>
        <v>15</v>
      </c>
      <c r="F4129" s="436">
        <f t="shared" si="844"/>
        <v>15</v>
      </c>
      <c r="G4129" s="436">
        <f>VLOOKUP(C4129,'LICH THI'!C:AA,14,0)</f>
        <v>1</v>
      </c>
      <c r="H4129" s="436">
        <f t="shared" si="835"/>
        <v>1</v>
      </c>
      <c r="I4129" s="436" t="str">
        <f t="shared" si="836"/>
        <v>Nguyễn Thị Thu Thủy</v>
      </c>
      <c r="J4129" s="436"/>
      <c r="K4129" s="436">
        <f t="shared" si="837"/>
        <v>1</v>
      </c>
      <c r="L4129" s="436" t="str">
        <f t="shared" si="838"/>
        <v>DC2DT53-DC-1</v>
      </c>
      <c r="M4129" s="436">
        <f t="shared" si="839"/>
        <v>8</v>
      </c>
      <c r="N4129" s="437">
        <f t="shared" si="845"/>
        <v>8</v>
      </c>
      <c r="O4129" s="437"/>
      <c r="P4129" s="430" t="str">
        <f t="shared" si="840"/>
        <v/>
      </c>
      <c r="U4129" s="177">
        <v>15</v>
      </c>
      <c r="V4129" s="177" t="s">
        <v>3341</v>
      </c>
      <c r="W4129" s="177" t="s">
        <v>3056</v>
      </c>
      <c r="X4129" s="177" t="s">
        <v>2627</v>
      </c>
      <c r="Y4129" s="177" t="s">
        <v>6997</v>
      </c>
      <c r="Z4129" s="177" t="s">
        <v>7550</v>
      </c>
      <c r="AA4129" s="525" t="s">
        <v>4607</v>
      </c>
      <c r="AB4129" s="399" t="str">
        <f t="shared" si="841"/>
        <v>DC2DT53</v>
      </c>
      <c r="AC4129" s="399" t="str">
        <f t="shared" si="842"/>
        <v>DC2DT53-DC</v>
      </c>
      <c r="AD4129" t="str">
        <f>Y4129&amp;"-"&amp;VLOOKUP(AC4129,'LICH THI'!C:AA,9,0)</f>
        <v>64DCDT3175-42470</v>
      </c>
      <c r="AE4129">
        <f t="shared" si="843"/>
        <v>1</v>
      </c>
    </row>
    <row r="4130" spans="1:31" x14ac:dyDescent="0.25">
      <c r="A4130" s="436" t="str">
        <f t="shared" si="833"/>
        <v>DC2DT55-DC-1</v>
      </c>
      <c r="B4130" s="436">
        <f>COUNTIF(AC$4:AC4130,AC4130)</f>
        <v>1</v>
      </c>
      <c r="C4130" s="436" t="str">
        <f t="shared" si="834"/>
        <v>DC2DT55-DC</v>
      </c>
      <c r="D4130" s="436">
        <f>VLOOKUP(C4130,'LICH THI'!C:AA,12,0)</f>
        <v>33</v>
      </c>
      <c r="E4130" s="436">
        <f>VLOOKUP(C4130,'LICH THI'!C:AA,13,0)</f>
        <v>33</v>
      </c>
      <c r="F4130" s="436">
        <f t="shared" si="844"/>
        <v>33</v>
      </c>
      <c r="G4130" s="436">
        <f>VLOOKUP(C4130,'LICH THI'!C:AA,14,0)</f>
        <v>1</v>
      </c>
      <c r="H4130" s="436">
        <f t="shared" si="835"/>
        <v>1</v>
      </c>
      <c r="I4130" s="436" t="str">
        <f t="shared" si="836"/>
        <v>Nguyễn Hữu Cảnh</v>
      </c>
      <c r="J4130" s="436"/>
      <c r="K4130" s="436">
        <f t="shared" si="837"/>
        <v>1</v>
      </c>
      <c r="L4130" s="436" t="str">
        <f t="shared" si="838"/>
        <v>DC2DT55-DC-1</v>
      </c>
      <c r="M4130" s="436">
        <f t="shared" si="839"/>
        <v>22</v>
      </c>
      <c r="N4130" s="437">
        <f t="shared" si="845"/>
        <v>13</v>
      </c>
      <c r="O4130" s="437"/>
      <c r="P4130" s="430" t="str">
        <f t="shared" si="840"/>
        <v/>
      </c>
      <c r="U4130" s="177">
        <v>12</v>
      </c>
      <c r="V4130" s="177" t="s">
        <v>3325</v>
      </c>
      <c r="W4130" s="177" t="s">
        <v>3326</v>
      </c>
      <c r="X4130" s="177" t="s">
        <v>3327</v>
      </c>
      <c r="Y4130" s="177" t="s">
        <v>3328</v>
      </c>
      <c r="Z4130" s="177" t="s">
        <v>5505</v>
      </c>
      <c r="AA4130" s="525" t="s">
        <v>3329</v>
      </c>
      <c r="AB4130" s="399" t="str">
        <f t="shared" si="841"/>
        <v>DC2DT55</v>
      </c>
      <c r="AC4130" s="399" t="str">
        <f t="shared" si="842"/>
        <v>DC2DT55-DC</v>
      </c>
      <c r="AD4130" t="str">
        <f>Y4130&amp;"-"&amp;VLOOKUP(AC4130,'LICH THI'!C:AA,9,0)</f>
        <v>64DCDT3136-42475</v>
      </c>
      <c r="AE4130">
        <f t="shared" si="843"/>
        <v>1</v>
      </c>
    </row>
    <row r="4131" spans="1:31" x14ac:dyDescent="0.25">
      <c r="A4131" s="436" t="str">
        <f t="shared" si="833"/>
        <v>DC2DT55-DC-2</v>
      </c>
      <c r="B4131" s="436">
        <f>COUNTIF(AC$4:AC4131,AC4131)</f>
        <v>2</v>
      </c>
      <c r="C4131" s="436" t="str">
        <f t="shared" si="834"/>
        <v>DC2DT55-DC</v>
      </c>
      <c r="D4131" s="436">
        <f>VLOOKUP(C4131,'LICH THI'!C:AA,12,0)</f>
        <v>33</v>
      </c>
      <c r="E4131" s="436">
        <f>VLOOKUP(C4131,'LICH THI'!C:AA,13,0)</f>
        <v>33</v>
      </c>
      <c r="F4131" s="436">
        <f t="shared" si="844"/>
        <v>33</v>
      </c>
      <c r="G4131" s="436">
        <f>VLOOKUP(C4131,'LICH THI'!C:AA,14,0)</f>
        <v>1</v>
      </c>
      <c r="H4131" s="436">
        <f t="shared" si="835"/>
        <v>1</v>
      </c>
      <c r="I4131" s="436" t="str">
        <f t="shared" si="836"/>
        <v>Trần Quang Cơ</v>
      </c>
      <c r="J4131" s="436"/>
      <c r="K4131" s="436">
        <f t="shared" si="837"/>
        <v>1</v>
      </c>
      <c r="L4131" s="436" t="str">
        <f t="shared" si="838"/>
        <v>DC2DT55-DC-1</v>
      </c>
      <c r="M4131" s="436">
        <f t="shared" si="839"/>
        <v>22</v>
      </c>
      <c r="N4131" s="437">
        <f t="shared" si="845"/>
        <v>14</v>
      </c>
      <c r="O4131" s="437"/>
      <c r="P4131" s="430" t="str">
        <f t="shared" si="840"/>
        <v/>
      </c>
      <c r="U4131" s="177">
        <v>24</v>
      </c>
      <c r="V4131" s="177" t="s">
        <v>3341</v>
      </c>
      <c r="W4131" s="177" t="s">
        <v>3336</v>
      </c>
      <c r="X4131" s="177" t="s">
        <v>5535</v>
      </c>
      <c r="Y4131" s="177" t="s">
        <v>5536</v>
      </c>
      <c r="Z4131" s="177" t="s">
        <v>5505</v>
      </c>
      <c r="AA4131" s="525" t="s">
        <v>3352</v>
      </c>
      <c r="AB4131" s="399" t="str">
        <f t="shared" si="841"/>
        <v>DC2DT55</v>
      </c>
      <c r="AC4131" s="399" t="str">
        <f t="shared" si="842"/>
        <v>DC2DT55-DC</v>
      </c>
      <c r="AD4131" t="str">
        <f>Y4131&amp;"-"&amp;VLOOKUP(AC4131,'LICH THI'!C:AA,9,0)</f>
        <v>64DCDT3195-42475</v>
      </c>
      <c r="AE4131">
        <f t="shared" si="843"/>
        <v>1</v>
      </c>
    </row>
    <row r="4132" spans="1:31" x14ac:dyDescent="0.25">
      <c r="A4132" s="436" t="str">
        <f t="shared" si="833"/>
        <v>DC2DT55-DC-3</v>
      </c>
      <c r="B4132" s="436">
        <f>COUNTIF(AC$4:AC4132,AC4132)</f>
        <v>3</v>
      </c>
      <c r="C4132" s="436" t="str">
        <f t="shared" si="834"/>
        <v>DC2DT55-DC</v>
      </c>
      <c r="D4132" s="436">
        <f>VLOOKUP(C4132,'LICH THI'!C:AA,12,0)</f>
        <v>33</v>
      </c>
      <c r="E4132" s="436">
        <f>VLOOKUP(C4132,'LICH THI'!C:AA,13,0)</f>
        <v>33</v>
      </c>
      <c r="F4132" s="436">
        <f t="shared" si="844"/>
        <v>33</v>
      </c>
      <c r="G4132" s="436">
        <f>VLOOKUP(C4132,'LICH THI'!C:AA,14,0)</f>
        <v>1</v>
      </c>
      <c r="H4132" s="436">
        <f t="shared" si="835"/>
        <v>1</v>
      </c>
      <c r="I4132" s="436" t="str">
        <f t="shared" si="836"/>
        <v>Nguyễn Phúc Cường</v>
      </c>
      <c r="J4132" s="436"/>
      <c r="K4132" s="436">
        <f t="shared" si="837"/>
        <v>1</v>
      </c>
      <c r="L4132" s="436" t="str">
        <f t="shared" si="838"/>
        <v>DC2DT55-DC-1</v>
      </c>
      <c r="M4132" s="436">
        <f t="shared" si="839"/>
        <v>22</v>
      </c>
      <c r="N4132" s="437">
        <f t="shared" si="845"/>
        <v>15</v>
      </c>
      <c r="O4132" s="437"/>
      <c r="P4132" s="430" t="str">
        <f t="shared" si="840"/>
        <v/>
      </c>
      <c r="U4132" s="177">
        <v>25</v>
      </c>
      <c r="V4132" s="177" t="s">
        <v>3341</v>
      </c>
      <c r="W4132" s="177" t="s">
        <v>3800</v>
      </c>
      <c r="X4132" s="177" t="s">
        <v>2735</v>
      </c>
      <c r="Y4132" s="177" t="s">
        <v>3801</v>
      </c>
      <c r="Z4132" s="177" t="s">
        <v>5505</v>
      </c>
      <c r="AA4132" s="525" t="s">
        <v>3802</v>
      </c>
      <c r="AB4132" s="399" t="str">
        <f t="shared" si="841"/>
        <v>DC2DT55</v>
      </c>
      <c r="AC4132" s="399" t="str">
        <f t="shared" si="842"/>
        <v>DC2DT55-DC</v>
      </c>
      <c r="AD4132" t="str">
        <f>Y4132&amp;"-"&amp;VLOOKUP(AC4132,'LICH THI'!C:AA,9,0)</f>
        <v>64DCDT3162-42475</v>
      </c>
      <c r="AE4132">
        <f t="shared" si="843"/>
        <v>1</v>
      </c>
    </row>
    <row r="4133" spans="1:31" x14ac:dyDescent="0.25">
      <c r="A4133" s="436" t="str">
        <f t="shared" si="833"/>
        <v>DC2DT55-DC-4</v>
      </c>
      <c r="B4133" s="436">
        <f>COUNTIF(AC$4:AC4133,AC4133)</f>
        <v>4</v>
      </c>
      <c r="C4133" s="436" t="str">
        <f t="shared" si="834"/>
        <v>DC2DT55-DC</v>
      </c>
      <c r="D4133" s="436">
        <f>VLOOKUP(C4133,'LICH THI'!C:AA,12,0)</f>
        <v>33</v>
      </c>
      <c r="E4133" s="436">
        <f>VLOOKUP(C4133,'LICH THI'!C:AA,13,0)</f>
        <v>33</v>
      </c>
      <c r="F4133" s="436">
        <f t="shared" si="844"/>
        <v>33</v>
      </c>
      <c r="G4133" s="436">
        <f>VLOOKUP(C4133,'LICH THI'!C:AA,14,0)</f>
        <v>1</v>
      </c>
      <c r="H4133" s="436">
        <f t="shared" si="835"/>
        <v>1</v>
      </c>
      <c r="I4133" s="436" t="str">
        <f t="shared" si="836"/>
        <v>Vũ Quỳnh Châu</v>
      </c>
      <c r="J4133" s="436"/>
      <c r="K4133" s="436">
        <f t="shared" si="837"/>
        <v>1</v>
      </c>
      <c r="L4133" s="436" t="str">
        <f t="shared" si="838"/>
        <v>DC2DT55-DC-1</v>
      </c>
      <c r="M4133" s="436">
        <f t="shared" si="839"/>
        <v>22</v>
      </c>
      <c r="N4133" s="437">
        <f t="shared" si="845"/>
        <v>16</v>
      </c>
      <c r="O4133" s="437"/>
      <c r="P4133" s="430" t="str">
        <f t="shared" si="840"/>
        <v/>
      </c>
      <c r="U4133" s="177">
        <v>1</v>
      </c>
      <c r="V4133" s="177" t="s">
        <v>3308</v>
      </c>
      <c r="W4133" s="177" t="s">
        <v>3309</v>
      </c>
      <c r="X4133" s="177" t="s">
        <v>3310</v>
      </c>
      <c r="Y4133" s="177" t="s">
        <v>3311</v>
      </c>
      <c r="Z4133" s="177" t="s">
        <v>5505</v>
      </c>
      <c r="AA4133" s="525" t="s">
        <v>3312</v>
      </c>
      <c r="AB4133" s="399" t="str">
        <f t="shared" si="841"/>
        <v>DC2DT55</v>
      </c>
      <c r="AC4133" s="399" t="str">
        <f t="shared" si="842"/>
        <v>DC2DT55-DC</v>
      </c>
      <c r="AD4133" t="str">
        <f>Y4133&amp;"-"&amp;VLOOKUP(AC4133,'LICH THI'!C:AA,9,0)</f>
        <v>64DCDT3192-42475</v>
      </c>
      <c r="AE4133">
        <f t="shared" si="843"/>
        <v>1</v>
      </c>
    </row>
    <row r="4134" spans="1:31" x14ac:dyDescent="0.25">
      <c r="A4134" s="436" t="str">
        <f t="shared" si="833"/>
        <v>DC2DT55-DC-5</v>
      </c>
      <c r="B4134" s="436">
        <f>COUNTIF(AC$4:AC4134,AC4134)</f>
        <v>5</v>
      </c>
      <c r="C4134" s="436" t="str">
        <f t="shared" si="834"/>
        <v>DC2DT55-DC</v>
      </c>
      <c r="D4134" s="436">
        <f>VLOOKUP(C4134,'LICH THI'!C:AA,12,0)</f>
        <v>33</v>
      </c>
      <c r="E4134" s="436">
        <f>VLOOKUP(C4134,'LICH THI'!C:AA,13,0)</f>
        <v>33</v>
      </c>
      <c r="F4134" s="436">
        <f t="shared" si="844"/>
        <v>33</v>
      </c>
      <c r="G4134" s="436">
        <f>VLOOKUP(C4134,'LICH THI'!C:AA,14,0)</f>
        <v>1</v>
      </c>
      <c r="H4134" s="436">
        <f t="shared" si="835"/>
        <v>1</v>
      </c>
      <c r="I4134" s="436" t="str">
        <f t="shared" si="836"/>
        <v>Nguyễn Đình Dân</v>
      </c>
      <c r="J4134" s="436"/>
      <c r="K4134" s="436">
        <f t="shared" si="837"/>
        <v>1</v>
      </c>
      <c r="L4134" s="436" t="str">
        <f t="shared" si="838"/>
        <v>DC2DT55-DC-1</v>
      </c>
      <c r="M4134" s="436">
        <f t="shared" si="839"/>
        <v>22</v>
      </c>
      <c r="N4134" s="437">
        <f t="shared" si="845"/>
        <v>17</v>
      </c>
      <c r="O4134" s="437"/>
      <c r="P4134" s="430" t="str">
        <f t="shared" si="840"/>
        <v/>
      </c>
      <c r="U4134" s="177">
        <v>2</v>
      </c>
      <c r="V4134" s="177" t="s">
        <v>3308</v>
      </c>
      <c r="W4134" s="177" t="s">
        <v>2780</v>
      </c>
      <c r="X4134" s="177" t="s">
        <v>3082</v>
      </c>
      <c r="Y4134" s="177" t="s">
        <v>5506</v>
      </c>
      <c r="Z4134" s="177" t="s">
        <v>5505</v>
      </c>
      <c r="AA4134" s="525" t="s">
        <v>5507</v>
      </c>
      <c r="AB4134" s="399" t="str">
        <f t="shared" si="841"/>
        <v>DC2DT55</v>
      </c>
      <c r="AC4134" s="399" t="str">
        <f t="shared" si="842"/>
        <v>DC2DT55-DC</v>
      </c>
      <c r="AD4134" t="str">
        <f>Y4134&amp;"-"&amp;VLOOKUP(AC4134,'LICH THI'!C:AA,9,0)</f>
        <v>64DCDT3040-42475</v>
      </c>
      <c r="AE4134">
        <f t="shared" si="843"/>
        <v>1</v>
      </c>
    </row>
    <row r="4135" spans="1:31" x14ac:dyDescent="0.25">
      <c r="A4135" s="436" t="str">
        <f t="shared" si="833"/>
        <v>DC2DT55-DC-6</v>
      </c>
      <c r="B4135" s="436">
        <f>COUNTIF(AC$4:AC4135,AC4135)</f>
        <v>6</v>
      </c>
      <c r="C4135" s="436" t="str">
        <f t="shared" si="834"/>
        <v>DC2DT55-DC</v>
      </c>
      <c r="D4135" s="436">
        <f>VLOOKUP(C4135,'LICH THI'!C:AA,12,0)</f>
        <v>33</v>
      </c>
      <c r="E4135" s="436">
        <f>VLOOKUP(C4135,'LICH THI'!C:AA,13,0)</f>
        <v>33</v>
      </c>
      <c r="F4135" s="436">
        <f t="shared" si="844"/>
        <v>33</v>
      </c>
      <c r="G4135" s="436">
        <f>VLOOKUP(C4135,'LICH THI'!C:AA,14,0)</f>
        <v>1</v>
      </c>
      <c r="H4135" s="436">
        <f t="shared" si="835"/>
        <v>1</v>
      </c>
      <c r="I4135" s="436" t="str">
        <f t="shared" si="836"/>
        <v>Lương Văn Diệp</v>
      </c>
      <c r="J4135" s="436"/>
      <c r="K4135" s="436">
        <f t="shared" si="837"/>
        <v>1</v>
      </c>
      <c r="L4135" s="436" t="str">
        <f t="shared" si="838"/>
        <v>DC2DT55-DC-1</v>
      </c>
      <c r="M4135" s="436">
        <f t="shared" si="839"/>
        <v>22</v>
      </c>
      <c r="N4135" s="437">
        <f t="shared" si="845"/>
        <v>18</v>
      </c>
      <c r="O4135" s="437"/>
      <c r="P4135" s="430" t="str">
        <f t="shared" si="840"/>
        <v/>
      </c>
      <c r="U4135" s="177">
        <v>3</v>
      </c>
      <c r="V4135" s="177" t="s">
        <v>3308</v>
      </c>
      <c r="W4135" s="177" t="s">
        <v>3345</v>
      </c>
      <c r="X4135" s="177" t="s">
        <v>3025</v>
      </c>
      <c r="Y4135" s="177" t="s">
        <v>5508</v>
      </c>
      <c r="Z4135" s="177" t="s">
        <v>5505</v>
      </c>
      <c r="AA4135" s="525" t="s">
        <v>5509</v>
      </c>
      <c r="AB4135" s="399" t="str">
        <f t="shared" si="841"/>
        <v>DC2DT55</v>
      </c>
      <c r="AC4135" s="399" t="str">
        <f t="shared" si="842"/>
        <v>DC2DT55-DC</v>
      </c>
      <c r="AD4135" t="str">
        <f>Y4135&amp;"-"&amp;VLOOKUP(AC4135,'LICH THI'!C:AA,9,0)</f>
        <v>64DCDT3020-42475</v>
      </c>
      <c r="AE4135">
        <f t="shared" si="843"/>
        <v>1</v>
      </c>
    </row>
    <row r="4136" spans="1:31" x14ac:dyDescent="0.25">
      <c r="A4136" s="436" t="str">
        <f t="shared" si="833"/>
        <v>DC2DT55-DC-7</v>
      </c>
      <c r="B4136" s="436">
        <f>COUNTIF(AC$4:AC4136,AC4136)</f>
        <v>7</v>
      </c>
      <c r="C4136" s="436" t="str">
        <f t="shared" si="834"/>
        <v>DC2DT55-DC</v>
      </c>
      <c r="D4136" s="436">
        <f>VLOOKUP(C4136,'LICH THI'!C:AA,12,0)</f>
        <v>33</v>
      </c>
      <c r="E4136" s="436">
        <f>VLOOKUP(C4136,'LICH THI'!C:AA,13,0)</f>
        <v>33</v>
      </c>
      <c r="F4136" s="436">
        <f t="shared" si="844"/>
        <v>33</v>
      </c>
      <c r="G4136" s="436">
        <f>VLOOKUP(C4136,'LICH THI'!C:AA,14,0)</f>
        <v>1</v>
      </c>
      <c r="H4136" s="436">
        <f t="shared" si="835"/>
        <v>1</v>
      </c>
      <c r="I4136" s="436" t="str">
        <f t="shared" si="836"/>
        <v>Nguyễn Đức Du</v>
      </c>
      <c r="J4136" s="436"/>
      <c r="K4136" s="436">
        <f t="shared" si="837"/>
        <v>1</v>
      </c>
      <c r="L4136" s="436" t="str">
        <f t="shared" si="838"/>
        <v>DC2DT55-DC-1</v>
      </c>
      <c r="M4136" s="436">
        <f t="shared" si="839"/>
        <v>22</v>
      </c>
      <c r="N4136" s="437">
        <f t="shared" si="845"/>
        <v>19</v>
      </c>
      <c r="O4136" s="437"/>
      <c r="P4136" s="430" t="str">
        <f t="shared" si="840"/>
        <v/>
      </c>
      <c r="U4136" s="177">
        <v>13</v>
      </c>
      <c r="V4136" s="177" t="s">
        <v>3325</v>
      </c>
      <c r="W4136" s="177" t="s">
        <v>3103</v>
      </c>
      <c r="X4136" s="177" t="s">
        <v>5404</v>
      </c>
      <c r="Y4136" s="177" t="s">
        <v>5518</v>
      </c>
      <c r="Z4136" s="177" t="s">
        <v>5505</v>
      </c>
      <c r="AA4136" s="525" t="s">
        <v>2882</v>
      </c>
      <c r="AB4136" s="399" t="str">
        <f t="shared" si="841"/>
        <v>DC2DT55</v>
      </c>
      <c r="AC4136" s="399" t="str">
        <f t="shared" si="842"/>
        <v>DC2DT55-DC</v>
      </c>
      <c r="AD4136" t="str">
        <f>Y4136&amp;"-"&amp;VLOOKUP(AC4136,'LICH THI'!C:AA,9,0)</f>
        <v>64DCDT3157-42475</v>
      </c>
      <c r="AE4136">
        <f t="shared" si="843"/>
        <v>1</v>
      </c>
    </row>
    <row r="4137" spans="1:31" x14ac:dyDescent="0.25">
      <c r="A4137" s="436" t="str">
        <f t="shared" si="833"/>
        <v>DC2DT55-DC-8</v>
      </c>
      <c r="B4137" s="436">
        <f>COUNTIF(AC$4:AC4137,AC4137)</f>
        <v>8</v>
      </c>
      <c r="C4137" s="436" t="str">
        <f t="shared" si="834"/>
        <v>DC2DT55-DC</v>
      </c>
      <c r="D4137" s="436">
        <f>VLOOKUP(C4137,'LICH THI'!C:AA,12,0)</f>
        <v>33</v>
      </c>
      <c r="E4137" s="436">
        <f>VLOOKUP(C4137,'LICH THI'!C:AA,13,0)</f>
        <v>33</v>
      </c>
      <c r="F4137" s="436">
        <f t="shared" si="844"/>
        <v>33</v>
      </c>
      <c r="G4137" s="436">
        <f>VLOOKUP(C4137,'LICH THI'!C:AA,14,0)</f>
        <v>1</v>
      </c>
      <c r="H4137" s="436">
        <f t="shared" si="835"/>
        <v>1</v>
      </c>
      <c r="I4137" s="436" t="str">
        <f t="shared" si="836"/>
        <v>Tống Tuấn Dũng</v>
      </c>
      <c r="J4137" s="436"/>
      <c r="K4137" s="436">
        <f t="shared" si="837"/>
        <v>1</v>
      </c>
      <c r="L4137" s="436" t="str">
        <f t="shared" si="838"/>
        <v>DC2DT55-DC-1</v>
      </c>
      <c r="M4137" s="436">
        <f t="shared" si="839"/>
        <v>22</v>
      </c>
      <c r="N4137" s="437">
        <f t="shared" si="845"/>
        <v>20</v>
      </c>
      <c r="O4137" s="437"/>
      <c r="P4137" s="430" t="str">
        <f t="shared" si="840"/>
        <v/>
      </c>
      <c r="U4137" s="177">
        <v>26</v>
      </c>
      <c r="V4137" s="177" t="s">
        <v>3341</v>
      </c>
      <c r="W4137" s="177" t="s">
        <v>5537</v>
      </c>
      <c r="X4137" s="177" t="s">
        <v>2827</v>
      </c>
      <c r="Y4137" s="177" t="s">
        <v>5538</v>
      </c>
      <c r="Z4137" s="177" t="s">
        <v>5505</v>
      </c>
      <c r="AA4137" s="525" t="s">
        <v>4558</v>
      </c>
      <c r="AB4137" s="399" t="str">
        <f t="shared" si="841"/>
        <v>DC2DT55</v>
      </c>
      <c r="AC4137" s="399" t="str">
        <f t="shared" si="842"/>
        <v>DC2DT55-DC</v>
      </c>
      <c r="AD4137" t="str">
        <f>Y4137&amp;"-"&amp;VLOOKUP(AC4137,'LICH THI'!C:AA,9,0)</f>
        <v>64DCDT3154-42475</v>
      </c>
      <c r="AE4137">
        <f t="shared" si="843"/>
        <v>1</v>
      </c>
    </row>
    <row r="4138" spans="1:31" x14ac:dyDescent="0.25">
      <c r="A4138" s="436" t="str">
        <f t="shared" si="833"/>
        <v>DC2DT55-DC-9</v>
      </c>
      <c r="B4138" s="436">
        <f>COUNTIF(AC$4:AC4138,AC4138)</f>
        <v>9</v>
      </c>
      <c r="C4138" s="436" t="str">
        <f t="shared" si="834"/>
        <v>DC2DT55-DC</v>
      </c>
      <c r="D4138" s="436">
        <f>VLOOKUP(C4138,'LICH THI'!C:AA,12,0)</f>
        <v>33</v>
      </c>
      <c r="E4138" s="436">
        <f>VLOOKUP(C4138,'LICH THI'!C:AA,13,0)</f>
        <v>33</v>
      </c>
      <c r="F4138" s="436">
        <f t="shared" si="844"/>
        <v>33</v>
      </c>
      <c r="G4138" s="436">
        <f>VLOOKUP(C4138,'LICH THI'!C:AA,14,0)</f>
        <v>1</v>
      </c>
      <c r="H4138" s="436">
        <f t="shared" si="835"/>
        <v>1</v>
      </c>
      <c r="I4138" s="436" t="str">
        <f t="shared" si="836"/>
        <v>Lương Trọng Dương</v>
      </c>
      <c r="J4138" s="436"/>
      <c r="K4138" s="436">
        <f t="shared" si="837"/>
        <v>1</v>
      </c>
      <c r="L4138" s="436" t="str">
        <f t="shared" si="838"/>
        <v>DC2DT55-DC-1</v>
      </c>
      <c r="M4138" s="436">
        <f t="shared" si="839"/>
        <v>22</v>
      </c>
      <c r="N4138" s="437">
        <f t="shared" si="845"/>
        <v>21</v>
      </c>
      <c r="O4138" s="437"/>
      <c r="P4138" s="430" t="str">
        <f t="shared" si="840"/>
        <v/>
      </c>
      <c r="U4138" s="177">
        <v>4</v>
      </c>
      <c r="V4138" s="177" t="s">
        <v>3308</v>
      </c>
      <c r="W4138" s="177" t="s">
        <v>3313</v>
      </c>
      <c r="X4138" s="177" t="s">
        <v>2601</v>
      </c>
      <c r="Y4138" s="177" t="s">
        <v>3314</v>
      </c>
      <c r="Z4138" s="177" t="s">
        <v>5505</v>
      </c>
      <c r="AA4138" s="525" t="s">
        <v>3315</v>
      </c>
      <c r="AB4138" s="399" t="str">
        <f t="shared" si="841"/>
        <v>DC2DT55</v>
      </c>
      <c r="AC4138" s="399" t="str">
        <f t="shared" si="842"/>
        <v>DC2DT55-DC</v>
      </c>
      <c r="AD4138" t="str">
        <f>Y4138&amp;"-"&amp;VLOOKUP(AC4138,'LICH THI'!C:AA,9,0)</f>
        <v>64DCDT3186-42475</v>
      </c>
      <c r="AE4138">
        <f t="shared" si="843"/>
        <v>1</v>
      </c>
    </row>
    <row r="4139" spans="1:31" x14ac:dyDescent="0.25">
      <c r="A4139" s="436" t="str">
        <f t="shared" si="833"/>
        <v>DC2DT55-DC-10</v>
      </c>
      <c r="B4139" s="436">
        <f>COUNTIF(AC$4:AC4139,AC4139)</f>
        <v>10</v>
      </c>
      <c r="C4139" s="436" t="str">
        <f t="shared" si="834"/>
        <v>DC2DT55-DC</v>
      </c>
      <c r="D4139" s="436">
        <f>VLOOKUP(C4139,'LICH THI'!C:AA,12,0)</f>
        <v>33</v>
      </c>
      <c r="E4139" s="436">
        <f>VLOOKUP(C4139,'LICH THI'!C:AA,13,0)</f>
        <v>33</v>
      </c>
      <c r="F4139" s="436">
        <f t="shared" si="844"/>
        <v>33</v>
      </c>
      <c r="G4139" s="436">
        <f>VLOOKUP(C4139,'LICH THI'!C:AA,14,0)</f>
        <v>1</v>
      </c>
      <c r="H4139" s="436">
        <f t="shared" si="835"/>
        <v>1</v>
      </c>
      <c r="I4139" s="436" t="str">
        <f t="shared" si="836"/>
        <v>Phạm Danh Đăng</v>
      </c>
      <c r="J4139" s="436"/>
      <c r="K4139" s="436">
        <f t="shared" si="837"/>
        <v>1</v>
      </c>
      <c r="L4139" s="436" t="str">
        <f t="shared" si="838"/>
        <v>DC2DT55-DC-1</v>
      </c>
      <c r="M4139" s="436">
        <f t="shared" si="839"/>
        <v>22</v>
      </c>
      <c r="N4139" s="437">
        <f t="shared" si="845"/>
        <v>22</v>
      </c>
      <c r="O4139" s="437"/>
      <c r="P4139" s="430" t="str">
        <f t="shared" si="840"/>
        <v/>
      </c>
      <c r="U4139" s="177">
        <v>5</v>
      </c>
      <c r="V4139" s="177" t="s">
        <v>3308</v>
      </c>
      <c r="W4139" s="177" t="s">
        <v>5510</v>
      </c>
      <c r="X4139" s="177" t="s">
        <v>5511</v>
      </c>
      <c r="Y4139" s="177" t="s">
        <v>5512</v>
      </c>
      <c r="Z4139" s="177" t="s">
        <v>5505</v>
      </c>
      <c r="AA4139" s="525" t="s">
        <v>5381</v>
      </c>
      <c r="AB4139" s="399" t="str">
        <f t="shared" si="841"/>
        <v>DC2DT55</v>
      </c>
      <c r="AC4139" s="399" t="str">
        <f t="shared" si="842"/>
        <v>DC2DT55-DC</v>
      </c>
      <c r="AD4139" t="str">
        <f>Y4139&amp;"-"&amp;VLOOKUP(AC4139,'LICH THI'!C:AA,9,0)</f>
        <v>64DCDT3038-42475</v>
      </c>
      <c r="AE4139">
        <f t="shared" si="843"/>
        <v>1</v>
      </c>
    </row>
    <row r="4140" spans="1:31" x14ac:dyDescent="0.25">
      <c r="A4140" s="436" t="str">
        <f t="shared" si="833"/>
        <v>DC2DT55-DC-11</v>
      </c>
      <c r="B4140" s="436">
        <f>COUNTIF(AC$4:AC4140,AC4140)</f>
        <v>11</v>
      </c>
      <c r="C4140" s="436" t="str">
        <f t="shared" si="834"/>
        <v>DC2DT55-DC</v>
      </c>
      <c r="D4140" s="436">
        <f>VLOOKUP(C4140,'LICH THI'!C:AA,12,0)</f>
        <v>33</v>
      </c>
      <c r="E4140" s="436">
        <f>VLOOKUP(C4140,'LICH THI'!C:AA,13,0)</f>
        <v>33</v>
      </c>
      <c r="F4140" s="436">
        <f t="shared" si="844"/>
        <v>33</v>
      </c>
      <c r="G4140" s="436">
        <f>VLOOKUP(C4140,'LICH THI'!C:AA,14,0)</f>
        <v>1</v>
      </c>
      <c r="H4140" s="436">
        <f t="shared" si="835"/>
        <v>1</v>
      </c>
      <c r="I4140" s="436" t="str">
        <f t="shared" si="836"/>
        <v>Đặng Duy Hoàng</v>
      </c>
      <c r="J4140" s="436"/>
      <c r="K4140" s="436">
        <f t="shared" si="837"/>
        <v>1</v>
      </c>
      <c r="L4140" s="436" t="str">
        <f t="shared" si="838"/>
        <v>DC2DT55-DC-1</v>
      </c>
      <c r="M4140" s="436">
        <f t="shared" si="839"/>
        <v>22</v>
      </c>
      <c r="N4140" s="437">
        <f t="shared" si="845"/>
        <v>23</v>
      </c>
      <c r="O4140" s="437"/>
      <c r="P4140" s="430" t="str">
        <f t="shared" si="840"/>
        <v/>
      </c>
      <c r="U4140" s="177">
        <v>14</v>
      </c>
      <c r="V4140" s="177" t="s">
        <v>3325</v>
      </c>
      <c r="W4140" s="177" t="s">
        <v>5519</v>
      </c>
      <c r="X4140" s="177" t="s">
        <v>2834</v>
      </c>
      <c r="Y4140" s="177" t="s">
        <v>5520</v>
      </c>
      <c r="Z4140" s="177" t="s">
        <v>5505</v>
      </c>
      <c r="AA4140" s="525" t="s">
        <v>5521</v>
      </c>
      <c r="AB4140" s="399" t="str">
        <f t="shared" si="841"/>
        <v>DC2DT55</v>
      </c>
      <c r="AC4140" s="399" t="str">
        <f t="shared" si="842"/>
        <v>DC2DT55-DC</v>
      </c>
      <c r="AD4140" t="str">
        <f>Y4140&amp;"-"&amp;VLOOKUP(AC4140,'LICH THI'!C:AA,9,0)</f>
        <v>64DCDT3056-42475</v>
      </c>
      <c r="AE4140">
        <f t="shared" si="843"/>
        <v>1</v>
      </c>
    </row>
    <row r="4141" spans="1:31" x14ac:dyDescent="0.25">
      <c r="A4141" s="436" t="str">
        <f t="shared" si="833"/>
        <v>DC2DT55-DC-12</v>
      </c>
      <c r="B4141" s="436">
        <f>COUNTIF(AC$4:AC4141,AC4141)</f>
        <v>12</v>
      </c>
      <c r="C4141" s="436" t="str">
        <f t="shared" si="834"/>
        <v>DC2DT55-DC</v>
      </c>
      <c r="D4141" s="436">
        <f>VLOOKUP(C4141,'LICH THI'!C:AA,12,0)</f>
        <v>33</v>
      </c>
      <c r="E4141" s="436">
        <f>VLOOKUP(C4141,'LICH THI'!C:AA,13,0)</f>
        <v>33</v>
      </c>
      <c r="F4141" s="436">
        <f t="shared" si="844"/>
        <v>33</v>
      </c>
      <c r="G4141" s="436">
        <f>VLOOKUP(C4141,'LICH THI'!C:AA,14,0)</f>
        <v>1</v>
      </c>
      <c r="H4141" s="436">
        <f t="shared" si="835"/>
        <v>1</v>
      </c>
      <c r="I4141" s="436" t="str">
        <f t="shared" si="836"/>
        <v>Đặng Thị Khánh Linh</v>
      </c>
      <c r="J4141" s="436"/>
      <c r="K4141" s="436">
        <f t="shared" si="837"/>
        <v>1</v>
      </c>
      <c r="L4141" s="436" t="str">
        <f t="shared" si="838"/>
        <v>DC2DT55-DC-1</v>
      </c>
      <c r="M4141" s="436">
        <f t="shared" si="839"/>
        <v>22</v>
      </c>
      <c r="N4141" s="437">
        <f t="shared" si="845"/>
        <v>24</v>
      </c>
      <c r="O4141" s="437"/>
      <c r="P4141" s="430" t="str">
        <f t="shared" si="840"/>
        <v/>
      </c>
      <c r="U4141" s="177">
        <v>15</v>
      </c>
      <c r="V4141" s="177" t="s">
        <v>3325</v>
      </c>
      <c r="W4141" s="177" t="s">
        <v>5522</v>
      </c>
      <c r="X4141" s="177" t="s">
        <v>2670</v>
      </c>
      <c r="Y4141" s="177" t="s">
        <v>5523</v>
      </c>
      <c r="Z4141" s="177" t="s">
        <v>5505</v>
      </c>
      <c r="AA4141" s="525" t="s">
        <v>3321</v>
      </c>
      <c r="AB4141" s="399" t="str">
        <f t="shared" si="841"/>
        <v>DC2DT55</v>
      </c>
      <c r="AC4141" s="399" t="str">
        <f t="shared" si="842"/>
        <v>DC2DT55-DC</v>
      </c>
      <c r="AD4141" t="str">
        <f>Y4141&amp;"-"&amp;VLOOKUP(AC4141,'LICH THI'!C:AA,9,0)</f>
        <v>64DCDT3100-42475</v>
      </c>
      <c r="AE4141">
        <f t="shared" si="843"/>
        <v>1</v>
      </c>
    </row>
    <row r="4142" spans="1:31" x14ac:dyDescent="0.25">
      <c r="A4142" s="436" t="str">
        <f t="shared" si="833"/>
        <v>DC2DT55-DC-13</v>
      </c>
      <c r="B4142" s="436">
        <f>COUNTIF(AC$4:AC4142,AC4142)</f>
        <v>13</v>
      </c>
      <c r="C4142" s="436" t="str">
        <f t="shared" si="834"/>
        <v>DC2DT55-DC</v>
      </c>
      <c r="D4142" s="436">
        <f>VLOOKUP(C4142,'LICH THI'!C:AA,12,0)</f>
        <v>33</v>
      </c>
      <c r="E4142" s="436">
        <f>VLOOKUP(C4142,'LICH THI'!C:AA,13,0)</f>
        <v>33</v>
      </c>
      <c r="F4142" s="436">
        <f t="shared" si="844"/>
        <v>33</v>
      </c>
      <c r="G4142" s="436">
        <f>VLOOKUP(C4142,'LICH THI'!C:AA,14,0)</f>
        <v>1</v>
      </c>
      <c r="H4142" s="436">
        <f t="shared" si="835"/>
        <v>1</v>
      </c>
      <c r="I4142" s="436" t="str">
        <f t="shared" si="836"/>
        <v>Vũ Chí Linh</v>
      </c>
      <c r="J4142" s="436"/>
      <c r="K4142" s="436">
        <f t="shared" si="837"/>
        <v>1</v>
      </c>
      <c r="L4142" s="436" t="str">
        <f t="shared" si="838"/>
        <v>DC2DT55-DC-1</v>
      </c>
      <c r="M4142" s="436">
        <f t="shared" si="839"/>
        <v>22</v>
      </c>
      <c r="N4142" s="437">
        <f t="shared" si="845"/>
        <v>25</v>
      </c>
      <c r="O4142" s="437"/>
      <c r="P4142" s="430" t="str">
        <f t="shared" si="840"/>
        <v/>
      </c>
      <c r="U4142" s="177">
        <v>6</v>
      </c>
      <c r="V4142" s="177" t="s">
        <v>3308</v>
      </c>
      <c r="W4142" s="177" t="s">
        <v>3319</v>
      </c>
      <c r="X4142" s="177" t="s">
        <v>2670</v>
      </c>
      <c r="Y4142" s="177" t="s">
        <v>3320</v>
      </c>
      <c r="Z4142" s="177" t="s">
        <v>5505</v>
      </c>
      <c r="AA4142" s="525" t="s">
        <v>3321</v>
      </c>
      <c r="AB4142" s="399" t="str">
        <f t="shared" si="841"/>
        <v>DC2DT55</v>
      </c>
      <c r="AC4142" s="399" t="str">
        <f t="shared" si="842"/>
        <v>DC2DT55-DC</v>
      </c>
      <c r="AD4142" t="str">
        <f>Y4142&amp;"-"&amp;VLOOKUP(AC4142,'LICH THI'!C:AA,9,0)</f>
        <v>64DCDT3049-42475</v>
      </c>
      <c r="AE4142">
        <f t="shared" si="843"/>
        <v>1</v>
      </c>
    </row>
    <row r="4143" spans="1:31" x14ac:dyDescent="0.25">
      <c r="A4143" s="436" t="str">
        <f t="shared" si="833"/>
        <v>DC2DT55-DC-14</v>
      </c>
      <c r="B4143" s="436">
        <f>COUNTIF(AC$4:AC4143,AC4143)</f>
        <v>14</v>
      </c>
      <c r="C4143" s="436" t="str">
        <f t="shared" si="834"/>
        <v>DC2DT55-DC</v>
      </c>
      <c r="D4143" s="436">
        <f>VLOOKUP(C4143,'LICH THI'!C:AA,12,0)</f>
        <v>33</v>
      </c>
      <c r="E4143" s="436">
        <f>VLOOKUP(C4143,'LICH THI'!C:AA,13,0)</f>
        <v>33</v>
      </c>
      <c r="F4143" s="436">
        <f t="shared" si="844"/>
        <v>33</v>
      </c>
      <c r="G4143" s="436">
        <f>VLOOKUP(C4143,'LICH THI'!C:AA,14,0)</f>
        <v>1</v>
      </c>
      <c r="H4143" s="436">
        <f t="shared" si="835"/>
        <v>1</v>
      </c>
      <c r="I4143" s="436" t="str">
        <f t="shared" si="836"/>
        <v>Đỗ Văn Lưỡng</v>
      </c>
      <c r="J4143" s="436"/>
      <c r="K4143" s="436">
        <f t="shared" si="837"/>
        <v>1</v>
      </c>
      <c r="L4143" s="436" t="str">
        <f t="shared" si="838"/>
        <v>DC2DT55-DC-1</v>
      </c>
      <c r="M4143" s="436">
        <f t="shared" si="839"/>
        <v>22</v>
      </c>
      <c r="N4143" s="437">
        <f t="shared" si="845"/>
        <v>26</v>
      </c>
      <c r="O4143" s="437"/>
      <c r="P4143" s="430" t="str">
        <f t="shared" si="840"/>
        <v/>
      </c>
      <c r="U4143" s="177">
        <v>16</v>
      </c>
      <c r="V4143" s="177" t="s">
        <v>3325</v>
      </c>
      <c r="W4143" s="177" t="s">
        <v>3663</v>
      </c>
      <c r="X4143" s="177" t="s">
        <v>5524</v>
      </c>
      <c r="Y4143" s="177" t="s">
        <v>5525</v>
      </c>
      <c r="Z4143" s="177" t="s">
        <v>5505</v>
      </c>
      <c r="AA4143" s="525" t="s">
        <v>3723</v>
      </c>
      <c r="AB4143" s="399" t="str">
        <f t="shared" si="841"/>
        <v>DC2DT55</v>
      </c>
      <c r="AC4143" s="399" t="str">
        <f t="shared" si="842"/>
        <v>DC2DT55-DC</v>
      </c>
      <c r="AD4143" t="str">
        <f>Y4143&amp;"-"&amp;VLOOKUP(AC4143,'LICH THI'!C:AA,9,0)</f>
        <v>64DCDT3079-42475</v>
      </c>
      <c r="AE4143">
        <f t="shared" si="843"/>
        <v>1</v>
      </c>
    </row>
    <row r="4144" spans="1:31" x14ac:dyDescent="0.25">
      <c r="A4144" s="436" t="str">
        <f t="shared" si="833"/>
        <v>DC2DT55-DC-15</v>
      </c>
      <c r="B4144" s="436">
        <f>COUNTIF(AC$4:AC4144,AC4144)</f>
        <v>15</v>
      </c>
      <c r="C4144" s="436" t="str">
        <f t="shared" si="834"/>
        <v>DC2DT55-DC</v>
      </c>
      <c r="D4144" s="436">
        <f>VLOOKUP(C4144,'LICH THI'!C:AA,12,0)</f>
        <v>33</v>
      </c>
      <c r="E4144" s="436">
        <f>VLOOKUP(C4144,'LICH THI'!C:AA,13,0)</f>
        <v>33</v>
      </c>
      <c r="F4144" s="436">
        <f t="shared" si="844"/>
        <v>33</v>
      </c>
      <c r="G4144" s="436">
        <f>VLOOKUP(C4144,'LICH THI'!C:AA,14,0)</f>
        <v>1</v>
      </c>
      <c r="H4144" s="436">
        <f t="shared" si="835"/>
        <v>1</v>
      </c>
      <c r="I4144" s="436" t="str">
        <f t="shared" si="836"/>
        <v>Đoàn Duy Mạnh</v>
      </c>
      <c r="J4144" s="436"/>
      <c r="K4144" s="436">
        <f t="shared" si="837"/>
        <v>1</v>
      </c>
      <c r="L4144" s="436" t="str">
        <f t="shared" si="838"/>
        <v>DC2DT55-DC-1</v>
      </c>
      <c r="M4144" s="436">
        <f t="shared" si="839"/>
        <v>22</v>
      </c>
      <c r="N4144" s="437">
        <f t="shared" si="845"/>
        <v>27</v>
      </c>
      <c r="O4144" s="437"/>
      <c r="P4144" s="430" t="str">
        <f t="shared" si="840"/>
        <v/>
      </c>
      <c r="U4144" s="177">
        <v>27</v>
      </c>
      <c r="V4144" s="177" t="s">
        <v>3341</v>
      </c>
      <c r="W4144" s="177" t="s">
        <v>5539</v>
      </c>
      <c r="X4144" s="177" t="s">
        <v>2930</v>
      </c>
      <c r="Y4144" s="177" t="s">
        <v>5540</v>
      </c>
      <c r="Z4144" s="177" t="s">
        <v>5505</v>
      </c>
      <c r="AA4144" s="525" t="s">
        <v>2940</v>
      </c>
      <c r="AB4144" s="399" t="str">
        <f t="shared" si="841"/>
        <v>DC2DT55</v>
      </c>
      <c r="AC4144" s="399" t="str">
        <f t="shared" si="842"/>
        <v>DC2DT55-DC</v>
      </c>
      <c r="AD4144" t="str">
        <f>Y4144&amp;"-"&amp;VLOOKUP(AC4144,'LICH THI'!C:AA,9,0)</f>
        <v>64DCDT3202-42475</v>
      </c>
      <c r="AE4144">
        <f t="shared" si="843"/>
        <v>1</v>
      </c>
    </row>
    <row r="4145" spans="1:31" x14ac:dyDescent="0.25">
      <c r="A4145" s="436" t="str">
        <f t="shared" si="833"/>
        <v>DC2DT55-DC-16</v>
      </c>
      <c r="B4145" s="436">
        <f>COUNTIF(AC$4:AC4145,AC4145)</f>
        <v>16</v>
      </c>
      <c r="C4145" s="436" t="str">
        <f t="shared" si="834"/>
        <v>DC2DT55-DC</v>
      </c>
      <c r="D4145" s="436">
        <f>VLOOKUP(C4145,'LICH THI'!C:AA,12,0)</f>
        <v>33</v>
      </c>
      <c r="E4145" s="436">
        <f>VLOOKUP(C4145,'LICH THI'!C:AA,13,0)</f>
        <v>33</v>
      </c>
      <c r="F4145" s="436">
        <f t="shared" si="844"/>
        <v>33</v>
      </c>
      <c r="G4145" s="436">
        <f>VLOOKUP(C4145,'LICH THI'!C:AA,14,0)</f>
        <v>1</v>
      </c>
      <c r="H4145" s="436">
        <f t="shared" si="835"/>
        <v>1</v>
      </c>
      <c r="I4145" s="436" t="str">
        <f t="shared" si="836"/>
        <v>Hoàng Tuấn Mạnh</v>
      </c>
      <c r="J4145" s="436"/>
      <c r="K4145" s="436">
        <f t="shared" si="837"/>
        <v>1</v>
      </c>
      <c r="L4145" s="436" t="str">
        <f t="shared" si="838"/>
        <v>DC2DT55-DC-1</v>
      </c>
      <c r="M4145" s="436">
        <f t="shared" si="839"/>
        <v>22</v>
      </c>
      <c r="N4145" s="437">
        <f t="shared" si="845"/>
        <v>28</v>
      </c>
      <c r="O4145" s="437"/>
      <c r="P4145" s="430" t="str">
        <f t="shared" si="840"/>
        <v/>
      </c>
      <c r="U4145" s="177">
        <v>28</v>
      </c>
      <c r="V4145" s="177" t="s">
        <v>3341</v>
      </c>
      <c r="W4145" s="177" t="s">
        <v>5541</v>
      </c>
      <c r="X4145" s="177" t="s">
        <v>2930</v>
      </c>
      <c r="Y4145" s="177" t="s">
        <v>5542</v>
      </c>
      <c r="Z4145" s="177" t="s">
        <v>5505</v>
      </c>
      <c r="AA4145" s="525" t="s">
        <v>2934</v>
      </c>
      <c r="AB4145" s="399" t="str">
        <f t="shared" si="841"/>
        <v>DC2DT55</v>
      </c>
      <c r="AC4145" s="399" t="str">
        <f t="shared" si="842"/>
        <v>DC2DT55-DC</v>
      </c>
      <c r="AD4145" t="str">
        <f>Y4145&amp;"-"&amp;VLOOKUP(AC4145,'LICH THI'!C:AA,9,0)</f>
        <v>64DCDT3129-42475</v>
      </c>
      <c r="AE4145">
        <f t="shared" si="843"/>
        <v>1</v>
      </c>
    </row>
    <row r="4146" spans="1:31" x14ac:dyDescent="0.25">
      <c r="A4146" s="436" t="str">
        <f t="shared" si="833"/>
        <v>DC2DT55-DC-17</v>
      </c>
      <c r="B4146" s="436">
        <f>COUNTIF(AC$4:AC4146,AC4146)</f>
        <v>17</v>
      </c>
      <c r="C4146" s="436" t="str">
        <f t="shared" si="834"/>
        <v>DC2DT55-DC</v>
      </c>
      <c r="D4146" s="436">
        <f>VLOOKUP(C4146,'LICH THI'!C:AA,12,0)</f>
        <v>33</v>
      </c>
      <c r="E4146" s="436">
        <f>VLOOKUP(C4146,'LICH THI'!C:AA,13,0)</f>
        <v>33</v>
      </c>
      <c r="F4146" s="436">
        <f t="shared" si="844"/>
        <v>33</v>
      </c>
      <c r="G4146" s="436">
        <f>VLOOKUP(C4146,'LICH THI'!C:AA,14,0)</f>
        <v>1</v>
      </c>
      <c r="H4146" s="436">
        <f t="shared" si="835"/>
        <v>1</v>
      </c>
      <c r="I4146" s="436" t="str">
        <f t="shared" si="836"/>
        <v>Lê Văn Mạnh</v>
      </c>
      <c r="J4146" s="436"/>
      <c r="K4146" s="436">
        <f t="shared" si="837"/>
        <v>1</v>
      </c>
      <c r="L4146" s="436" t="str">
        <f t="shared" si="838"/>
        <v>DC2DT55-DC-1</v>
      </c>
      <c r="M4146" s="436">
        <f t="shared" si="839"/>
        <v>22</v>
      </c>
      <c r="N4146" s="437">
        <f t="shared" si="845"/>
        <v>29</v>
      </c>
      <c r="O4146" s="437"/>
      <c r="P4146" s="430" t="str">
        <f t="shared" si="840"/>
        <v/>
      </c>
      <c r="U4146" s="177">
        <v>17</v>
      </c>
      <c r="V4146" s="177" t="s">
        <v>3325</v>
      </c>
      <c r="W4146" s="177" t="s">
        <v>2604</v>
      </c>
      <c r="X4146" s="177" t="s">
        <v>2930</v>
      </c>
      <c r="Y4146" s="177" t="s">
        <v>5526</v>
      </c>
      <c r="Z4146" s="177" t="s">
        <v>5505</v>
      </c>
      <c r="AA4146" s="525" t="s">
        <v>3916</v>
      </c>
      <c r="AB4146" s="399" t="str">
        <f t="shared" si="841"/>
        <v>DC2DT55</v>
      </c>
      <c r="AC4146" s="399" t="str">
        <f t="shared" si="842"/>
        <v>DC2DT55-DC</v>
      </c>
      <c r="AD4146" t="str">
        <f>Y4146&amp;"-"&amp;VLOOKUP(AC4146,'LICH THI'!C:AA,9,0)</f>
        <v>64DCDT3083-42475</v>
      </c>
      <c r="AE4146">
        <f t="shared" si="843"/>
        <v>1</v>
      </c>
    </row>
    <row r="4147" spans="1:31" x14ac:dyDescent="0.25">
      <c r="A4147" s="436" t="str">
        <f t="shared" si="833"/>
        <v>DC2DT55-DC-18</v>
      </c>
      <c r="B4147" s="436">
        <f>COUNTIF(AC$4:AC4147,AC4147)</f>
        <v>18</v>
      </c>
      <c r="C4147" s="436" t="str">
        <f t="shared" si="834"/>
        <v>DC2DT55-DC</v>
      </c>
      <c r="D4147" s="436">
        <f>VLOOKUP(C4147,'LICH THI'!C:AA,12,0)</f>
        <v>33</v>
      </c>
      <c r="E4147" s="436">
        <f>VLOOKUP(C4147,'LICH THI'!C:AA,13,0)</f>
        <v>33</v>
      </c>
      <c r="F4147" s="436">
        <f t="shared" si="844"/>
        <v>33</v>
      </c>
      <c r="G4147" s="436">
        <f>VLOOKUP(C4147,'LICH THI'!C:AA,14,0)</f>
        <v>1</v>
      </c>
      <c r="H4147" s="436">
        <f t="shared" si="835"/>
        <v>1</v>
      </c>
      <c r="I4147" s="436" t="str">
        <f t="shared" si="836"/>
        <v>Phan Bảo Minh</v>
      </c>
      <c r="J4147" s="436"/>
      <c r="K4147" s="436">
        <f t="shared" si="837"/>
        <v>1</v>
      </c>
      <c r="L4147" s="436" t="str">
        <f t="shared" si="838"/>
        <v>DC2DT55-DC-1</v>
      </c>
      <c r="M4147" s="436">
        <f t="shared" si="839"/>
        <v>22</v>
      </c>
      <c r="N4147" s="437">
        <f t="shared" si="845"/>
        <v>30</v>
      </c>
      <c r="O4147" s="437"/>
      <c r="P4147" s="430" t="str">
        <f t="shared" si="840"/>
        <v/>
      </c>
      <c r="U4147" s="177">
        <v>29</v>
      </c>
      <c r="V4147" s="177" t="s">
        <v>3341</v>
      </c>
      <c r="W4147" s="177" t="s">
        <v>5543</v>
      </c>
      <c r="X4147" s="177" t="s">
        <v>2713</v>
      </c>
      <c r="Y4147" s="177" t="s">
        <v>5544</v>
      </c>
      <c r="Z4147" s="177" t="s">
        <v>5505</v>
      </c>
      <c r="AA4147" s="525" t="s">
        <v>2902</v>
      </c>
      <c r="AB4147" s="399" t="str">
        <f t="shared" si="841"/>
        <v>DC2DT55</v>
      </c>
      <c r="AC4147" s="399" t="str">
        <f t="shared" si="842"/>
        <v>DC2DT55-DC</v>
      </c>
      <c r="AD4147" t="str">
        <f>Y4147&amp;"-"&amp;VLOOKUP(AC4147,'LICH THI'!C:AA,9,0)</f>
        <v>64DCDT3171-42475</v>
      </c>
      <c r="AE4147">
        <f t="shared" si="843"/>
        <v>1</v>
      </c>
    </row>
    <row r="4148" spans="1:31" x14ac:dyDescent="0.25">
      <c r="A4148" s="436" t="str">
        <f t="shared" si="833"/>
        <v>DC2DT55-DC-19</v>
      </c>
      <c r="B4148" s="436">
        <f>COUNTIF(AC$4:AC4148,AC4148)</f>
        <v>19</v>
      </c>
      <c r="C4148" s="436" t="str">
        <f t="shared" si="834"/>
        <v>DC2DT55-DC</v>
      </c>
      <c r="D4148" s="436">
        <f>VLOOKUP(C4148,'LICH THI'!C:AA,12,0)</f>
        <v>33</v>
      </c>
      <c r="E4148" s="436">
        <f>VLOOKUP(C4148,'LICH THI'!C:AA,13,0)</f>
        <v>33</v>
      </c>
      <c r="F4148" s="436">
        <f t="shared" si="844"/>
        <v>33</v>
      </c>
      <c r="G4148" s="436">
        <f>VLOOKUP(C4148,'LICH THI'!C:AA,14,0)</f>
        <v>1</v>
      </c>
      <c r="H4148" s="436">
        <f t="shared" si="835"/>
        <v>1</v>
      </c>
      <c r="I4148" s="436" t="str">
        <f t="shared" si="836"/>
        <v>Trần Quang Minh</v>
      </c>
      <c r="J4148" s="436"/>
      <c r="K4148" s="436">
        <f t="shared" si="837"/>
        <v>1</v>
      </c>
      <c r="L4148" s="436" t="str">
        <f t="shared" si="838"/>
        <v>DC2DT55-DC-1</v>
      </c>
      <c r="M4148" s="436">
        <f t="shared" si="839"/>
        <v>22</v>
      </c>
      <c r="N4148" s="437">
        <f t="shared" si="845"/>
        <v>31</v>
      </c>
      <c r="O4148" s="437"/>
      <c r="P4148" s="430" t="str">
        <f t="shared" si="840"/>
        <v/>
      </c>
      <c r="U4148" s="177">
        <v>18</v>
      </c>
      <c r="V4148" s="177" t="s">
        <v>3325</v>
      </c>
      <c r="W4148" s="177" t="s">
        <v>3336</v>
      </c>
      <c r="X4148" s="177" t="s">
        <v>2713</v>
      </c>
      <c r="Y4148" s="177" t="s">
        <v>3337</v>
      </c>
      <c r="Z4148" s="177" t="s">
        <v>5505</v>
      </c>
      <c r="AA4148" s="525" t="s">
        <v>3338</v>
      </c>
      <c r="AB4148" s="399" t="str">
        <f t="shared" si="841"/>
        <v>DC2DT55</v>
      </c>
      <c r="AC4148" s="399" t="str">
        <f t="shared" si="842"/>
        <v>DC2DT55-DC</v>
      </c>
      <c r="AD4148" t="str">
        <f>Y4148&amp;"-"&amp;VLOOKUP(AC4148,'LICH THI'!C:AA,9,0)</f>
        <v>64DCDT3085-42475</v>
      </c>
      <c r="AE4148">
        <f t="shared" si="843"/>
        <v>1</v>
      </c>
    </row>
    <row r="4149" spans="1:31" x14ac:dyDescent="0.25">
      <c r="A4149" s="436" t="str">
        <f t="shared" si="833"/>
        <v>DC2DT55-DC-20</v>
      </c>
      <c r="B4149" s="436">
        <f>COUNTIF(AC$4:AC4149,AC4149)</f>
        <v>20</v>
      </c>
      <c r="C4149" s="436" t="str">
        <f t="shared" si="834"/>
        <v>DC2DT55-DC</v>
      </c>
      <c r="D4149" s="436">
        <f>VLOOKUP(C4149,'LICH THI'!C:AA,12,0)</f>
        <v>33</v>
      </c>
      <c r="E4149" s="436">
        <f>VLOOKUP(C4149,'LICH THI'!C:AA,13,0)</f>
        <v>33</v>
      </c>
      <c r="F4149" s="436">
        <f t="shared" si="844"/>
        <v>33</v>
      </c>
      <c r="G4149" s="436">
        <f>VLOOKUP(C4149,'LICH THI'!C:AA,14,0)</f>
        <v>1</v>
      </c>
      <c r="H4149" s="436">
        <f t="shared" si="835"/>
        <v>1</v>
      </c>
      <c r="I4149" s="436" t="str">
        <f t="shared" si="836"/>
        <v>Đào Thị Na</v>
      </c>
      <c r="J4149" s="436"/>
      <c r="K4149" s="436">
        <f t="shared" si="837"/>
        <v>1</v>
      </c>
      <c r="L4149" s="436" t="str">
        <f t="shared" si="838"/>
        <v>DC2DT55-DC-1</v>
      </c>
      <c r="M4149" s="436">
        <f t="shared" si="839"/>
        <v>22</v>
      </c>
      <c r="N4149" s="437">
        <f t="shared" si="845"/>
        <v>32</v>
      </c>
      <c r="O4149" s="437"/>
      <c r="P4149" s="430" t="str">
        <f t="shared" si="840"/>
        <v/>
      </c>
      <c r="U4149" s="177">
        <v>19</v>
      </c>
      <c r="V4149" s="177" t="s">
        <v>3325</v>
      </c>
      <c r="W4149" s="177" t="s">
        <v>3576</v>
      </c>
      <c r="X4149" s="177" t="s">
        <v>5527</v>
      </c>
      <c r="Y4149" s="177" t="s">
        <v>5528</v>
      </c>
      <c r="Z4149" s="177" t="s">
        <v>5505</v>
      </c>
      <c r="AA4149" s="525" t="s">
        <v>3708</v>
      </c>
      <c r="AB4149" s="399" t="str">
        <f t="shared" si="841"/>
        <v>DC2DT55</v>
      </c>
      <c r="AC4149" s="399" t="str">
        <f t="shared" si="842"/>
        <v>DC2DT55-DC</v>
      </c>
      <c r="AD4149" t="str">
        <f>Y4149&amp;"-"&amp;VLOOKUP(AC4149,'LICH THI'!C:AA,9,0)</f>
        <v>64DCDT3164-42475</v>
      </c>
      <c r="AE4149">
        <f t="shared" si="843"/>
        <v>1</v>
      </c>
    </row>
    <row r="4150" spans="1:31" x14ac:dyDescent="0.25">
      <c r="A4150" s="436" t="str">
        <f t="shared" si="833"/>
        <v>DC2DT55-DC-21</v>
      </c>
      <c r="B4150" s="436">
        <f>COUNTIF(AC$4:AC4150,AC4150)</f>
        <v>21</v>
      </c>
      <c r="C4150" s="436" t="str">
        <f t="shared" si="834"/>
        <v>DC2DT55-DC</v>
      </c>
      <c r="D4150" s="436">
        <f>VLOOKUP(C4150,'LICH THI'!C:AA,12,0)</f>
        <v>33</v>
      </c>
      <c r="E4150" s="436">
        <f>VLOOKUP(C4150,'LICH THI'!C:AA,13,0)</f>
        <v>33</v>
      </c>
      <c r="F4150" s="436">
        <f t="shared" si="844"/>
        <v>33</v>
      </c>
      <c r="G4150" s="436">
        <f>VLOOKUP(C4150,'LICH THI'!C:AA,14,0)</f>
        <v>1</v>
      </c>
      <c r="H4150" s="436">
        <f t="shared" si="835"/>
        <v>1</v>
      </c>
      <c r="I4150" s="436" t="str">
        <f t="shared" si="836"/>
        <v>Lê Văn Nam</v>
      </c>
      <c r="J4150" s="436"/>
      <c r="K4150" s="436">
        <f t="shared" si="837"/>
        <v>1</v>
      </c>
      <c r="L4150" s="436" t="str">
        <f t="shared" si="838"/>
        <v>DC2DT55-DC-1</v>
      </c>
      <c r="M4150" s="436">
        <f t="shared" si="839"/>
        <v>22</v>
      </c>
      <c r="N4150" s="437">
        <f t="shared" si="845"/>
        <v>33</v>
      </c>
      <c r="O4150" s="437"/>
      <c r="P4150" s="430" t="str">
        <f t="shared" si="840"/>
        <v/>
      </c>
      <c r="U4150" s="177">
        <v>30</v>
      </c>
      <c r="V4150" s="177" t="s">
        <v>3341</v>
      </c>
      <c r="W4150" s="177" t="s">
        <v>2604</v>
      </c>
      <c r="X4150" s="177" t="s">
        <v>2773</v>
      </c>
      <c r="Y4150" s="177" t="s">
        <v>5545</v>
      </c>
      <c r="Z4150" s="177" t="s">
        <v>5505</v>
      </c>
      <c r="AA4150" s="525" t="s">
        <v>3334</v>
      </c>
      <c r="AB4150" s="399" t="str">
        <f t="shared" si="841"/>
        <v>DC2DT55</v>
      </c>
      <c r="AC4150" s="399" t="str">
        <f t="shared" si="842"/>
        <v>DC2DT55-DC</v>
      </c>
      <c r="AD4150" t="str">
        <f>Y4150&amp;"-"&amp;VLOOKUP(AC4150,'LICH THI'!C:AA,9,0)</f>
        <v>64DCDT3138-42475</v>
      </c>
      <c r="AE4150">
        <f t="shared" si="843"/>
        <v>1</v>
      </c>
    </row>
    <row r="4151" spans="1:31" x14ac:dyDescent="0.25">
      <c r="A4151" s="436" t="str">
        <f t="shared" si="833"/>
        <v>DC2DT55-DC-22</v>
      </c>
      <c r="B4151" s="436">
        <f>COUNTIF(AC$4:AC4151,AC4151)</f>
        <v>22</v>
      </c>
      <c r="C4151" s="436" t="str">
        <f t="shared" si="834"/>
        <v>DC2DT55-DC</v>
      </c>
      <c r="D4151" s="436">
        <f>VLOOKUP(C4151,'LICH THI'!C:AA,12,0)</f>
        <v>33</v>
      </c>
      <c r="E4151" s="436">
        <f>VLOOKUP(C4151,'LICH THI'!C:AA,13,0)</f>
        <v>33</v>
      </c>
      <c r="F4151" s="436">
        <f t="shared" si="844"/>
        <v>33</v>
      </c>
      <c r="G4151" s="436">
        <f>VLOOKUP(C4151,'LICH THI'!C:AA,14,0)</f>
        <v>1</v>
      </c>
      <c r="H4151" s="436">
        <f t="shared" si="835"/>
        <v>1</v>
      </c>
      <c r="I4151" s="436" t="str">
        <f t="shared" si="836"/>
        <v>Nguyễn Thị Hoàng Nga</v>
      </c>
      <c r="J4151" s="436"/>
      <c r="K4151" s="436">
        <f t="shared" si="837"/>
        <v>1</v>
      </c>
      <c r="L4151" s="436" t="str">
        <f t="shared" si="838"/>
        <v>DC2DT55-DC-1</v>
      </c>
      <c r="M4151" s="436">
        <f t="shared" si="839"/>
        <v>22</v>
      </c>
      <c r="N4151" s="437">
        <f t="shared" si="845"/>
        <v>1</v>
      </c>
      <c r="O4151" s="437"/>
      <c r="P4151" s="430" t="str">
        <f t="shared" si="840"/>
        <v/>
      </c>
      <c r="U4151" s="177">
        <v>31</v>
      </c>
      <c r="V4151" s="177" t="s">
        <v>3341</v>
      </c>
      <c r="W4151" s="177" t="s">
        <v>5546</v>
      </c>
      <c r="X4151" s="177" t="s">
        <v>2676</v>
      </c>
      <c r="Y4151" s="177" t="s">
        <v>5547</v>
      </c>
      <c r="Z4151" s="177" t="s">
        <v>5505</v>
      </c>
      <c r="AA4151" s="525" t="s">
        <v>5548</v>
      </c>
      <c r="AB4151" s="399" t="str">
        <f t="shared" si="841"/>
        <v>DC2DT55</v>
      </c>
      <c r="AC4151" s="399" t="str">
        <f t="shared" si="842"/>
        <v>DC2DT55-DC</v>
      </c>
      <c r="AD4151" t="str">
        <f>Y4151&amp;"-"&amp;VLOOKUP(AC4151,'LICH THI'!C:AA,9,0)</f>
        <v>64DCDT3142-42475</v>
      </c>
      <c r="AE4151">
        <f t="shared" si="843"/>
        <v>1</v>
      </c>
    </row>
    <row r="4152" spans="1:31" x14ac:dyDescent="0.25">
      <c r="A4152" s="436" t="str">
        <f t="shared" si="833"/>
        <v>DC2DT55-DC-23</v>
      </c>
      <c r="B4152" s="436">
        <f>COUNTIF(AC$4:AC4152,AC4152)</f>
        <v>23</v>
      </c>
      <c r="C4152" s="436" t="str">
        <f t="shared" si="834"/>
        <v>DC2DT55-DC</v>
      </c>
      <c r="D4152" s="436">
        <f>VLOOKUP(C4152,'LICH THI'!C:AA,12,0)</f>
        <v>33</v>
      </c>
      <c r="E4152" s="436">
        <f>VLOOKUP(C4152,'LICH THI'!C:AA,13,0)</f>
        <v>33</v>
      </c>
      <c r="F4152" s="436">
        <f t="shared" si="844"/>
        <v>33</v>
      </c>
      <c r="G4152" s="436">
        <f>VLOOKUP(C4152,'LICH THI'!C:AA,14,0)</f>
        <v>1</v>
      </c>
      <c r="H4152" s="436">
        <f t="shared" si="835"/>
        <v>1</v>
      </c>
      <c r="I4152" s="436" t="str">
        <f t="shared" si="836"/>
        <v>Nguyễn Tuấn Phong</v>
      </c>
      <c r="J4152" s="436"/>
      <c r="K4152" s="436">
        <f t="shared" si="837"/>
        <v>1</v>
      </c>
      <c r="L4152" s="436" t="str">
        <f t="shared" si="838"/>
        <v>DC2DT55-DC-1</v>
      </c>
      <c r="M4152" s="436">
        <f t="shared" si="839"/>
        <v>22</v>
      </c>
      <c r="N4152" s="437">
        <f t="shared" si="845"/>
        <v>2</v>
      </c>
      <c r="O4152" s="437"/>
      <c r="P4152" s="430" t="str">
        <f t="shared" si="840"/>
        <v/>
      </c>
      <c r="U4152" s="177">
        <v>20</v>
      </c>
      <c r="V4152" s="177" t="s">
        <v>3325</v>
      </c>
      <c r="W4152" s="177" t="s">
        <v>3475</v>
      </c>
      <c r="X4152" s="177" t="s">
        <v>3284</v>
      </c>
      <c r="Y4152" s="177" t="s">
        <v>5529</v>
      </c>
      <c r="Z4152" s="177" t="s">
        <v>5505</v>
      </c>
      <c r="AA4152" s="525" t="s">
        <v>5530</v>
      </c>
      <c r="AB4152" s="399" t="str">
        <f t="shared" si="841"/>
        <v>DC2DT55</v>
      </c>
      <c r="AC4152" s="399" t="str">
        <f t="shared" si="842"/>
        <v>DC2DT55-DC</v>
      </c>
      <c r="AD4152" t="str">
        <f>Y4152&amp;"-"&amp;VLOOKUP(AC4152,'LICH THI'!C:AA,9,0)</f>
        <v>64DCDT3089-42475</v>
      </c>
      <c r="AE4152">
        <f t="shared" si="843"/>
        <v>1</v>
      </c>
    </row>
    <row r="4153" spans="1:31" x14ac:dyDescent="0.25">
      <c r="A4153" s="436" t="str">
        <f t="shared" si="833"/>
        <v>DC2DT55-DC-24</v>
      </c>
      <c r="B4153" s="436">
        <f>COUNTIF(AC$4:AC4153,AC4153)</f>
        <v>24</v>
      </c>
      <c r="C4153" s="436" t="str">
        <f t="shared" si="834"/>
        <v>DC2DT55-DC</v>
      </c>
      <c r="D4153" s="436">
        <f>VLOOKUP(C4153,'LICH THI'!C:AA,12,0)</f>
        <v>33</v>
      </c>
      <c r="E4153" s="436">
        <f>VLOOKUP(C4153,'LICH THI'!C:AA,13,0)</f>
        <v>33</v>
      </c>
      <c r="F4153" s="436">
        <f t="shared" si="844"/>
        <v>33</v>
      </c>
      <c r="G4153" s="436">
        <f>VLOOKUP(C4153,'LICH THI'!C:AA,14,0)</f>
        <v>1</v>
      </c>
      <c r="H4153" s="436">
        <f t="shared" si="835"/>
        <v>1</v>
      </c>
      <c r="I4153" s="436" t="str">
        <f t="shared" si="836"/>
        <v>Tạ Bùi Hoàng Phong</v>
      </c>
      <c r="J4153" s="436"/>
      <c r="K4153" s="436">
        <f t="shared" si="837"/>
        <v>1</v>
      </c>
      <c r="L4153" s="436" t="str">
        <f t="shared" si="838"/>
        <v>DC2DT55-DC-1</v>
      </c>
      <c r="M4153" s="436">
        <f t="shared" si="839"/>
        <v>22</v>
      </c>
      <c r="N4153" s="437">
        <f t="shared" si="845"/>
        <v>3</v>
      </c>
      <c r="O4153" s="437"/>
      <c r="P4153" s="430" t="str">
        <f t="shared" si="840"/>
        <v/>
      </c>
      <c r="U4153" s="177">
        <v>7</v>
      </c>
      <c r="V4153" s="177" t="s">
        <v>3308</v>
      </c>
      <c r="W4153" s="177" t="s">
        <v>5513</v>
      </c>
      <c r="X4153" s="177" t="s">
        <v>3284</v>
      </c>
      <c r="Y4153" s="177" t="s">
        <v>5514</v>
      </c>
      <c r="Z4153" s="177" t="s">
        <v>5505</v>
      </c>
      <c r="AA4153" s="525" t="s">
        <v>2882</v>
      </c>
      <c r="AB4153" s="399" t="str">
        <f t="shared" si="841"/>
        <v>DC2DT55</v>
      </c>
      <c r="AC4153" s="399" t="str">
        <f t="shared" si="842"/>
        <v>DC2DT55-DC</v>
      </c>
      <c r="AD4153" t="str">
        <f>Y4153&amp;"-"&amp;VLOOKUP(AC4153,'LICH THI'!C:AA,9,0)</f>
        <v>64DCDT3064-42475</v>
      </c>
      <c r="AE4153">
        <f t="shared" si="843"/>
        <v>1</v>
      </c>
    </row>
    <row r="4154" spans="1:31" x14ac:dyDescent="0.25">
      <c r="A4154" s="436" t="str">
        <f t="shared" si="833"/>
        <v>DC2DT55-DC-25</v>
      </c>
      <c r="B4154" s="436">
        <f>COUNTIF(AC$4:AC4154,AC4154)</f>
        <v>25</v>
      </c>
      <c r="C4154" s="436" t="str">
        <f t="shared" si="834"/>
        <v>DC2DT55-DC</v>
      </c>
      <c r="D4154" s="436">
        <f>VLOOKUP(C4154,'LICH THI'!C:AA,12,0)</f>
        <v>33</v>
      </c>
      <c r="E4154" s="436">
        <f>VLOOKUP(C4154,'LICH THI'!C:AA,13,0)</f>
        <v>33</v>
      </c>
      <c r="F4154" s="436">
        <f t="shared" si="844"/>
        <v>33</v>
      </c>
      <c r="G4154" s="436">
        <f>VLOOKUP(C4154,'LICH THI'!C:AA,14,0)</f>
        <v>1</v>
      </c>
      <c r="H4154" s="436">
        <f t="shared" si="835"/>
        <v>1</v>
      </c>
      <c r="I4154" s="436" t="str">
        <f t="shared" si="836"/>
        <v>Lại Thanh Phương</v>
      </c>
      <c r="J4154" s="436"/>
      <c r="K4154" s="436">
        <f t="shared" si="837"/>
        <v>1</v>
      </c>
      <c r="L4154" s="436" t="str">
        <f t="shared" si="838"/>
        <v>DC2DT55-DC-1</v>
      </c>
      <c r="M4154" s="436">
        <f t="shared" si="839"/>
        <v>22</v>
      </c>
      <c r="N4154" s="437">
        <f t="shared" si="845"/>
        <v>4</v>
      </c>
      <c r="O4154" s="437"/>
      <c r="P4154" s="430" t="str">
        <f t="shared" si="840"/>
        <v/>
      </c>
      <c r="U4154" s="177">
        <v>8</v>
      </c>
      <c r="V4154" s="177" t="s">
        <v>3308</v>
      </c>
      <c r="W4154" s="177" t="s">
        <v>5515</v>
      </c>
      <c r="X4154" s="177" t="s">
        <v>2717</v>
      </c>
      <c r="Y4154" s="177" t="s">
        <v>5516</v>
      </c>
      <c r="Z4154" s="177" t="s">
        <v>5505</v>
      </c>
      <c r="AA4154" s="525" t="s">
        <v>3410</v>
      </c>
      <c r="AB4154" s="399" t="str">
        <f t="shared" si="841"/>
        <v>DC2DT55</v>
      </c>
      <c r="AC4154" s="399" t="str">
        <f t="shared" si="842"/>
        <v>DC2DT55-DC</v>
      </c>
      <c r="AD4154" t="str">
        <f>Y4154&amp;"-"&amp;VLOOKUP(AC4154,'LICH THI'!C:AA,9,0)</f>
        <v>64DCDT3185-42475</v>
      </c>
      <c r="AE4154">
        <f t="shared" si="843"/>
        <v>1</v>
      </c>
    </row>
    <row r="4155" spans="1:31" x14ac:dyDescent="0.25">
      <c r="A4155" s="436" t="str">
        <f t="shared" si="833"/>
        <v>DC2DT55-DC-26</v>
      </c>
      <c r="B4155" s="436">
        <f>COUNTIF(AC$4:AC4155,AC4155)</f>
        <v>26</v>
      </c>
      <c r="C4155" s="436" t="str">
        <f t="shared" si="834"/>
        <v>DC2DT55-DC</v>
      </c>
      <c r="D4155" s="436">
        <f>VLOOKUP(C4155,'LICH THI'!C:AA,12,0)</f>
        <v>33</v>
      </c>
      <c r="E4155" s="436">
        <f>VLOOKUP(C4155,'LICH THI'!C:AA,13,0)</f>
        <v>33</v>
      </c>
      <c r="F4155" s="436">
        <f t="shared" si="844"/>
        <v>33</v>
      </c>
      <c r="G4155" s="436">
        <f>VLOOKUP(C4155,'LICH THI'!C:AA,14,0)</f>
        <v>1</v>
      </c>
      <c r="H4155" s="436">
        <f t="shared" si="835"/>
        <v>1</v>
      </c>
      <c r="I4155" s="436" t="str">
        <f t="shared" si="836"/>
        <v>Nguyễn Văn Phương</v>
      </c>
      <c r="J4155" s="436"/>
      <c r="K4155" s="436">
        <f t="shared" si="837"/>
        <v>1</v>
      </c>
      <c r="L4155" s="436" t="str">
        <f t="shared" si="838"/>
        <v>DC2DT55-DC-1</v>
      </c>
      <c r="M4155" s="436">
        <f t="shared" si="839"/>
        <v>22</v>
      </c>
      <c r="N4155" s="437">
        <f t="shared" si="845"/>
        <v>5</v>
      </c>
      <c r="O4155" s="437"/>
      <c r="P4155" s="430" t="str">
        <f t="shared" si="840"/>
        <v/>
      </c>
      <c r="U4155" s="177">
        <v>21</v>
      </c>
      <c r="V4155" s="177" t="s">
        <v>3325</v>
      </c>
      <c r="W4155" s="177" t="s">
        <v>2741</v>
      </c>
      <c r="X4155" s="177" t="s">
        <v>2717</v>
      </c>
      <c r="Y4155" s="177" t="s">
        <v>3793</v>
      </c>
      <c r="Z4155" s="177" t="s">
        <v>5505</v>
      </c>
      <c r="AA4155" s="525" t="s">
        <v>3794</v>
      </c>
      <c r="AB4155" s="399" t="str">
        <f t="shared" si="841"/>
        <v>DC2DT55</v>
      </c>
      <c r="AC4155" s="399" t="str">
        <f t="shared" si="842"/>
        <v>DC2DT55-DC</v>
      </c>
      <c r="AD4155" t="str">
        <f>Y4155&amp;"-"&amp;VLOOKUP(AC4155,'LICH THI'!C:AA,9,0)</f>
        <v>64DCDT3099-42475</v>
      </c>
      <c r="AE4155">
        <f t="shared" si="843"/>
        <v>1</v>
      </c>
    </row>
    <row r="4156" spans="1:31" x14ac:dyDescent="0.25">
      <c r="A4156" s="436" t="str">
        <f t="shared" si="833"/>
        <v>DC2DT55-DC-27</v>
      </c>
      <c r="B4156" s="436">
        <f>COUNTIF(AC$4:AC4156,AC4156)</f>
        <v>27</v>
      </c>
      <c r="C4156" s="436" t="str">
        <f t="shared" si="834"/>
        <v>DC2DT55-DC</v>
      </c>
      <c r="D4156" s="436">
        <f>VLOOKUP(C4156,'LICH THI'!C:AA,12,0)</f>
        <v>33</v>
      </c>
      <c r="E4156" s="436">
        <f>VLOOKUP(C4156,'LICH THI'!C:AA,13,0)</f>
        <v>33</v>
      </c>
      <c r="F4156" s="436">
        <f t="shared" si="844"/>
        <v>33</v>
      </c>
      <c r="G4156" s="436">
        <f>VLOOKUP(C4156,'LICH THI'!C:AA,14,0)</f>
        <v>1</v>
      </c>
      <c r="H4156" s="436">
        <f t="shared" si="835"/>
        <v>1</v>
      </c>
      <c r="I4156" s="436" t="str">
        <f t="shared" si="836"/>
        <v>Vũ Việt Phương</v>
      </c>
      <c r="J4156" s="436"/>
      <c r="K4156" s="436">
        <f t="shared" si="837"/>
        <v>1</v>
      </c>
      <c r="L4156" s="436" t="str">
        <f t="shared" si="838"/>
        <v>DC2DT55-DC-1</v>
      </c>
      <c r="M4156" s="436">
        <f t="shared" si="839"/>
        <v>22</v>
      </c>
      <c r="N4156" s="437">
        <f t="shared" si="845"/>
        <v>6</v>
      </c>
      <c r="O4156" s="437"/>
      <c r="P4156" s="430" t="str">
        <f t="shared" si="840"/>
        <v/>
      </c>
      <c r="U4156" s="177">
        <v>32</v>
      </c>
      <c r="V4156" s="177" t="s">
        <v>3341</v>
      </c>
      <c r="W4156" s="177" t="s">
        <v>5549</v>
      </c>
      <c r="X4156" s="177" t="s">
        <v>2717</v>
      </c>
      <c r="Y4156" s="177" t="s">
        <v>5550</v>
      </c>
      <c r="Z4156" s="177" t="s">
        <v>5505</v>
      </c>
      <c r="AA4156" s="525" t="s">
        <v>5551</v>
      </c>
      <c r="AB4156" s="399" t="str">
        <f t="shared" si="841"/>
        <v>DC2DT55</v>
      </c>
      <c r="AC4156" s="399" t="str">
        <f t="shared" si="842"/>
        <v>DC2DT55-DC</v>
      </c>
      <c r="AD4156" t="str">
        <f>Y4156&amp;"-"&amp;VLOOKUP(AC4156,'LICH THI'!C:AA,9,0)</f>
        <v>64DCDT3184-42475</v>
      </c>
      <c r="AE4156">
        <f t="shared" si="843"/>
        <v>1</v>
      </c>
    </row>
    <row r="4157" spans="1:31" x14ac:dyDescent="0.25">
      <c r="A4157" s="436" t="str">
        <f t="shared" si="833"/>
        <v>DC2DT55-DC-28</v>
      </c>
      <c r="B4157" s="436">
        <f>COUNTIF(AC$4:AC4157,AC4157)</f>
        <v>28</v>
      </c>
      <c r="C4157" s="436" t="str">
        <f t="shared" si="834"/>
        <v>DC2DT55-DC</v>
      </c>
      <c r="D4157" s="436">
        <f>VLOOKUP(C4157,'LICH THI'!C:AA,12,0)</f>
        <v>33</v>
      </c>
      <c r="E4157" s="436">
        <f>VLOOKUP(C4157,'LICH THI'!C:AA,13,0)</f>
        <v>33</v>
      </c>
      <c r="F4157" s="436">
        <f t="shared" si="844"/>
        <v>33</v>
      </c>
      <c r="G4157" s="436">
        <f>VLOOKUP(C4157,'LICH THI'!C:AA,14,0)</f>
        <v>1</v>
      </c>
      <c r="H4157" s="436">
        <f t="shared" si="835"/>
        <v>1</v>
      </c>
      <c r="I4157" s="436" t="str">
        <f t="shared" si="836"/>
        <v>Nguyễn Trọng Quang</v>
      </c>
      <c r="J4157" s="436"/>
      <c r="K4157" s="436">
        <f t="shared" si="837"/>
        <v>1</v>
      </c>
      <c r="L4157" s="436" t="str">
        <f t="shared" si="838"/>
        <v>DC2DT55-DC-1</v>
      </c>
      <c r="M4157" s="436">
        <f t="shared" si="839"/>
        <v>22</v>
      </c>
      <c r="N4157" s="437">
        <f t="shared" si="845"/>
        <v>7</v>
      </c>
      <c r="O4157" s="437"/>
      <c r="P4157" s="430" t="str">
        <f t="shared" si="840"/>
        <v/>
      </c>
      <c r="U4157" s="177">
        <v>9</v>
      </c>
      <c r="V4157" s="177" t="s">
        <v>3308</v>
      </c>
      <c r="W4157" s="177" t="s">
        <v>3353</v>
      </c>
      <c r="X4157" s="177" t="s">
        <v>3147</v>
      </c>
      <c r="Y4157" s="177" t="s">
        <v>5517</v>
      </c>
      <c r="Z4157" s="177" t="s">
        <v>5505</v>
      </c>
      <c r="AA4157" s="525" t="s">
        <v>4314</v>
      </c>
      <c r="AB4157" s="399" t="str">
        <f t="shared" si="841"/>
        <v>DC2DT55</v>
      </c>
      <c r="AC4157" s="399" t="str">
        <f t="shared" si="842"/>
        <v>DC2DT55-DC</v>
      </c>
      <c r="AD4157" t="str">
        <f>Y4157&amp;"-"&amp;VLOOKUP(AC4157,'LICH THI'!C:AA,9,0)</f>
        <v>64DCDT3189-42475</v>
      </c>
      <c r="AE4157">
        <f t="shared" si="843"/>
        <v>1</v>
      </c>
    </row>
    <row r="4158" spans="1:31" x14ac:dyDescent="0.25">
      <c r="A4158" s="436" t="str">
        <f t="shared" si="833"/>
        <v>DC2DT55-DC-29</v>
      </c>
      <c r="B4158" s="436">
        <f>COUNTIF(AC$4:AC4158,AC4158)</f>
        <v>29</v>
      </c>
      <c r="C4158" s="436" t="str">
        <f t="shared" si="834"/>
        <v>DC2DT55-DC</v>
      </c>
      <c r="D4158" s="436">
        <f>VLOOKUP(C4158,'LICH THI'!C:AA,12,0)</f>
        <v>33</v>
      </c>
      <c r="E4158" s="436">
        <f>VLOOKUP(C4158,'LICH THI'!C:AA,13,0)</f>
        <v>33</v>
      </c>
      <c r="F4158" s="436">
        <f t="shared" si="844"/>
        <v>33</v>
      </c>
      <c r="G4158" s="436">
        <f>VLOOKUP(C4158,'LICH THI'!C:AA,14,0)</f>
        <v>1</v>
      </c>
      <c r="H4158" s="436">
        <f t="shared" si="835"/>
        <v>1</v>
      </c>
      <c r="I4158" s="436" t="str">
        <f t="shared" si="836"/>
        <v>Ưng Hồng Quân</v>
      </c>
      <c r="J4158" s="436"/>
      <c r="K4158" s="436">
        <f t="shared" si="837"/>
        <v>1</v>
      </c>
      <c r="L4158" s="436" t="str">
        <f t="shared" si="838"/>
        <v>DC2DT55-DC-1</v>
      </c>
      <c r="M4158" s="436">
        <f t="shared" si="839"/>
        <v>22</v>
      </c>
      <c r="N4158" s="437">
        <f t="shared" si="845"/>
        <v>8</v>
      </c>
      <c r="O4158" s="437"/>
      <c r="P4158" s="430" t="str">
        <f t="shared" si="840"/>
        <v/>
      </c>
      <c r="U4158" s="177">
        <v>10</v>
      </c>
      <c r="V4158" s="177" t="s">
        <v>3308</v>
      </c>
      <c r="W4158" s="177" t="s">
        <v>3773</v>
      </c>
      <c r="X4158" s="177" t="s">
        <v>2890</v>
      </c>
      <c r="Y4158" s="177" t="s">
        <v>3774</v>
      </c>
      <c r="Z4158" s="177" t="s">
        <v>5505</v>
      </c>
      <c r="AA4158" s="525" t="s">
        <v>3775</v>
      </c>
      <c r="AB4158" s="399" t="str">
        <f t="shared" si="841"/>
        <v>DC2DT55</v>
      </c>
      <c r="AC4158" s="399" t="str">
        <f t="shared" si="842"/>
        <v>DC2DT55-DC</v>
      </c>
      <c r="AD4158" t="str">
        <f>Y4158&amp;"-"&amp;VLOOKUP(AC4158,'LICH THI'!C:AA,9,0)</f>
        <v>64DCDT3043-42475</v>
      </c>
      <c r="AE4158">
        <f t="shared" si="843"/>
        <v>1</v>
      </c>
    </row>
    <row r="4159" spans="1:31" x14ac:dyDescent="0.25">
      <c r="A4159" s="436" t="str">
        <f t="shared" si="833"/>
        <v>DC2DT55-DC-30</v>
      </c>
      <c r="B4159" s="436">
        <f>COUNTIF(AC$4:AC4159,AC4159)</f>
        <v>30</v>
      </c>
      <c r="C4159" s="436" t="str">
        <f t="shared" si="834"/>
        <v>DC2DT55-DC</v>
      </c>
      <c r="D4159" s="436">
        <f>VLOOKUP(C4159,'LICH THI'!C:AA,12,0)</f>
        <v>33</v>
      </c>
      <c r="E4159" s="436">
        <f>VLOOKUP(C4159,'LICH THI'!C:AA,13,0)</f>
        <v>33</v>
      </c>
      <c r="F4159" s="436">
        <f t="shared" si="844"/>
        <v>33</v>
      </c>
      <c r="G4159" s="436">
        <f>VLOOKUP(C4159,'LICH THI'!C:AA,14,0)</f>
        <v>1</v>
      </c>
      <c r="H4159" s="436">
        <f t="shared" si="835"/>
        <v>1</v>
      </c>
      <c r="I4159" s="436" t="str">
        <f t="shared" si="836"/>
        <v>Nguyễn Xuân Sơn</v>
      </c>
      <c r="J4159" s="436"/>
      <c r="K4159" s="436">
        <f t="shared" si="837"/>
        <v>1</v>
      </c>
      <c r="L4159" s="436" t="str">
        <f t="shared" si="838"/>
        <v>DC2DT55-DC-1</v>
      </c>
      <c r="M4159" s="436">
        <f t="shared" si="839"/>
        <v>22</v>
      </c>
      <c r="N4159" s="437">
        <f t="shared" si="845"/>
        <v>9</v>
      </c>
      <c r="O4159" s="437"/>
      <c r="P4159" s="430" t="str">
        <f t="shared" si="840"/>
        <v/>
      </c>
      <c r="U4159" s="177">
        <v>11</v>
      </c>
      <c r="V4159" s="177" t="s">
        <v>3308</v>
      </c>
      <c r="W4159" s="177" t="s">
        <v>3590</v>
      </c>
      <c r="X4159" s="177" t="s">
        <v>2688</v>
      </c>
      <c r="Y4159" s="177" t="s">
        <v>3776</v>
      </c>
      <c r="Z4159" s="177" t="s">
        <v>5505</v>
      </c>
      <c r="AA4159" s="525" t="s">
        <v>3777</v>
      </c>
      <c r="AB4159" s="399" t="str">
        <f t="shared" si="841"/>
        <v>DC2DT55</v>
      </c>
      <c r="AC4159" s="399" t="str">
        <f t="shared" si="842"/>
        <v>DC2DT55-DC</v>
      </c>
      <c r="AD4159" t="str">
        <f>Y4159&amp;"-"&amp;VLOOKUP(AC4159,'LICH THI'!C:AA,9,0)</f>
        <v>64DCDT3035-42475</v>
      </c>
      <c r="AE4159">
        <f t="shared" si="843"/>
        <v>1</v>
      </c>
    </row>
    <row r="4160" spans="1:31" x14ac:dyDescent="0.25">
      <c r="A4160" s="436" t="str">
        <f t="shared" si="833"/>
        <v>DC2DT55-DC-31</v>
      </c>
      <c r="B4160" s="436">
        <f>COUNTIF(AC$4:AC4160,AC4160)</f>
        <v>31</v>
      </c>
      <c r="C4160" s="436" t="str">
        <f t="shared" si="834"/>
        <v>DC2DT55-DC</v>
      </c>
      <c r="D4160" s="436">
        <f>VLOOKUP(C4160,'LICH THI'!C:AA,12,0)</f>
        <v>33</v>
      </c>
      <c r="E4160" s="436">
        <f>VLOOKUP(C4160,'LICH THI'!C:AA,13,0)</f>
        <v>33</v>
      </c>
      <c r="F4160" s="436">
        <f t="shared" si="844"/>
        <v>33</v>
      </c>
      <c r="G4160" s="436">
        <f>VLOOKUP(C4160,'LICH THI'!C:AA,14,0)</f>
        <v>1</v>
      </c>
      <c r="H4160" s="436">
        <f t="shared" si="835"/>
        <v>1</v>
      </c>
      <c r="I4160" s="436" t="str">
        <f t="shared" si="836"/>
        <v>Nguyễn Văn Tài</v>
      </c>
      <c r="J4160" s="436"/>
      <c r="K4160" s="436">
        <f t="shared" si="837"/>
        <v>1</v>
      </c>
      <c r="L4160" s="436" t="str">
        <f t="shared" si="838"/>
        <v>DC2DT55-DC-1</v>
      </c>
      <c r="M4160" s="436">
        <f t="shared" si="839"/>
        <v>22</v>
      </c>
      <c r="N4160" s="437">
        <f t="shared" si="845"/>
        <v>10</v>
      </c>
      <c r="O4160" s="437"/>
      <c r="P4160" s="430" t="str">
        <f t="shared" si="840"/>
        <v/>
      </c>
      <c r="U4160" s="177">
        <v>22</v>
      </c>
      <c r="V4160" s="177" t="s">
        <v>3325</v>
      </c>
      <c r="W4160" s="177" t="s">
        <v>2741</v>
      </c>
      <c r="X4160" s="177" t="s">
        <v>3043</v>
      </c>
      <c r="Y4160" s="177" t="s">
        <v>5531</v>
      </c>
      <c r="Z4160" s="177" t="s">
        <v>5505</v>
      </c>
      <c r="AA4160" s="525" t="s">
        <v>3842</v>
      </c>
      <c r="AB4160" s="399" t="str">
        <f t="shared" si="841"/>
        <v>DC2DT55</v>
      </c>
      <c r="AC4160" s="399" t="str">
        <f t="shared" si="842"/>
        <v>DC2DT55-DC</v>
      </c>
      <c r="AD4160" t="str">
        <f>Y4160&amp;"-"&amp;VLOOKUP(AC4160,'LICH THI'!C:AA,9,0)</f>
        <v>64DCDT3084-42475</v>
      </c>
      <c r="AE4160">
        <f t="shared" si="843"/>
        <v>1</v>
      </c>
    </row>
    <row r="4161" spans="1:31" x14ac:dyDescent="0.25">
      <c r="A4161" s="436" t="str">
        <f t="shared" si="833"/>
        <v>DC2DT55-DC-32</v>
      </c>
      <c r="B4161" s="436">
        <f>COUNTIF(AC$4:AC4161,AC4161)</f>
        <v>32</v>
      </c>
      <c r="C4161" s="436" t="str">
        <f t="shared" si="834"/>
        <v>DC2DT55-DC</v>
      </c>
      <c r="D4161" s="436">
        <f>VLOOKUP(C4161,'LICH THI'!C:AA,12,0)</f>
        <v>33</v>
      </c>
      <c r="E4161" s="436">
        <f>VLOOKUP(C4161,'LICH THI'!C:AA,13,0)</f>
        <v>33</v>
      </c>
      <c r="F4161" s="436">
        <f t="shared" si="844"/>
        <v>33</v>
      </c>
      <c r="G4161" s="436">
        <f>VLOOKUP(C4161,'LICH THI'!C:AA,14,0)</f>
        <v>1</v>
      </c>
      <c r="H4161" s="436">
        <f t="shared" si="835"/>
        <v>1</v>
      </c>
      <c r="I4161" s="436" t="str">
        <f t="shared" si="836"/>
        <v>Nguyễn Trí Tú</v>
      </c>
      <c r="J4161" s="436"/>
      <c r="K4161" s="436">
        <f t="shared" si="837"/>
        <v>1</v>
      </c>
      <c r="L4161" s="436" t="str">
        <f t="shared" si="838"/>
        <v>DC2DT55-DC-1</v>
      </c>
      <c r="M4161" s="436">
        <f t="shared" si="839"/>
        <v>22</v>
      </c>
      <c r="N4161" s="437">
        <f t="shared" si="845"/>
        <v>11</v>
      </c>
      <c r="O4161" s="437"/>
      <c r="P4161" s="430" t="str">
        <f t="shared" si="840"/>
        <v/>
      </c>
      <c r="U4161" s="177">
        <v>23</v>
      </c>
      <c r="V4161" s="177" t="s">
        <v>3325</v>
      </c>
      <c r="W4161" s="177" t="s">
        <v>5532</v>
      </c>
      <c r="X4161" s="177" t="s">
        <v>2697</v>
      </c>
      <c r="Y4161" s="177" t="s">
        <v>5533</v>
      </c>
      <c r="Z4161" s="177" t="s">
        <v>5505</v>
      </c>
      <c r="AA4161" s="525" t="s">
        <v>5534</v>
      </c>
      <c r="AB4161" s="399" t="str">
        <f t="shared" si="841"/>
        <v>DC2DT55</v>
      </c>
      <c r="AC4161" s="399" t="str">
        <f t="shared" si="842"/>
        <v>DC2DT55-DC</v>
      </c>
      <c r="AD4161" t="str">
        <f>Y4161&amp;"-"&amp;VLOOKUP(AC4161,'LICH THI'!C:AA,9,0)</f>
        <v>64DCDT3191-42475</v>
      </c>
      <c r="AE4161">
        <f t="shared" si="843"/>
        <v>1</v>
      </c>
    </row>
    <row r="4162" spans="1:31" x14ac:dyDescent="0.25">
      <c r="A4162" s="436" t="str">
        <f t="shared" si="833"/>
        <v>DC2DT55-DC-33</v>
      </c>
      <c r="B4162" s="436">
        <f>COUNTIF(AC$4:AC4162,AC4162)</f>
        <v>33</v>
      </c>
      <c r="C4162" s="436" t="str">
        <f t="shared" si="834"/>
        <v>DC2DT55-DC</v>
      </c>
      <c r="D4162" s="436">
        <f>VLOOKUP(C4162,'LICH THI'!C:AA,12,0)</f>
        <v>33</v>
      </c>
      <c r="E4162" s="436">
        <f>VLOOKUP(C4162,'LICH THI'!C:AA,13,0)</f>
        <v>33</v>
      </c>
      <c r="F4162" s="436">
        <f t="shared" si="844"/>
        <v>33</v>
      </c>
      <c r="G4162" s="436">
        <f>VLOOKUP(C4162,'LICH THI'!C:AA,14,0)</f>
        <v>1</v>
      </c>
      <c r="H4162" s="436">
        <f t="shared" si="835"/>
        <v>1</v>
      </c>
      <c r="I4162" s="436" t="str">
        <f t="shared" si="836"/>
        <v>Nguyễn Thị Thúy</v>
      </c>
      <c r="J4162" s="436"/>
      <c r="K4162" s="436">
        <f t="shared" si="837"/>
        <v>1</v>
      </c>
      <c r="L4162" s="436" t="str">
        <f t="shared" si="838"/>
        <v>DC2DT55-DC-1</v>
      </c>
      <c r="M4162" s="436">
        <f t="shared" si="839"/>
        <v>22</v>
      </c>
      <c r="N4162" s="437">
        <f t="shared" si="845"/>
        <v>12</v>
      </c>
      <c r="O4162" s="437"/>
      <c r="P4162" s="430" t="str">
        <f t="shared" si="840"/>
        <v/>
      </c>
      <c r="U4162" s="177">
        <v>33</v>
      </c>
      <c r="V4162" s="177" t="s">
        <v>3341</v>
      </c>
      <c r="W4162" s="177" t="s">
        <v>2619</v>
      </c>
      <c r="X4162" s="177" t="s">
        <v>2631</v>
      </c>
      <c r="Y4162" s="177" t="s">
        <v>5552</v>
      </c>
      <c r="Z4162" s="177" t="s">
        <v>5505</v>
      </c>
      <c r="AA4162" s="525" t="s">
        <v>5548</v>
      </c>
      <c r="AB4162" s="399" t="str">
        <f t="shared" si="841"/>
        <v>DC2DT55</v>
      </c>
      <c r="AC4162" s="399" t="str">
        <f t="shared" si="842"/>
        <v>DC2DT55-DC</v>
      </c>
      <c r="AD4162" t="str">
        <f>Y4162&amp;"-"&amp;VLOOKUP(AC4162,'LICH THI'!C:AA,9,0)</f>
        <v>64DCDT3115-42475</v>
      </c>
      <c r="AE4162">
        <f t="shared" si="843"/>
        <v>1</v>
      </c>
    </row>
    <row r="4163" spans="1:31" x14ac:dyDescent="0.25">
      <c r="A4163" s="436" t="str">
        <f t="shared" si="833"/>
        <v>DC2DT56-DC-1</v>
      </c>
      <c r="B4163" s="436">
        <f>COUNTIF(AC$4:AC4163,AC4163)</f>
        <v>1</v>
      </c>
      <c r="C4163" s="436" t="str">
        <f t="shared" si="834"/>
        <v>DC2DT56-DC</v>
      </c>
      <c r="D4163" s="436">
        <f>VLOOKUP(C4163,'LICH THI'!C:AA,12,0)</f>
        <v>12</v>
      </c>
      <c r="E4163" s="436">
        <f>VLOOKUP(C4163,'LICH THI'!C:AA,13,0)</f>
        <v>12</v>
      </c>
      <c r="F4163" s="436">
        <f t="shared" si="844"/>
        <v>12</v>
      </c>
      <c r="G4163" s="436">
        <f>VLOOKUP(C4163,'LICH THI'!C:AA,14,0)</f>
        <v>1</v>
      </c>
      <c r="H4163" s="436">
        <f t="shared" si="835"/>
        <v>1</v>
      </c>
      <c r="I4163" s="436" t="str">
        <f t="shared" si="836"/>
        <v>Nguyễn Tuấn Anh</v>
      </c>
      <c r="J4163" s="436"/>
      <c r="K4163" s="436">
        <f t="shared" si="837"/>
        <v>1</v>
      </c>
      <c r="L4163" s="436" t="str">
        <f t="shared" si="838"/>
        <v>DC2DT56-DC-1</v>
      </c>
      <c r="M4163" s="436">
        <f t="shared" si="839"/>
        <v>8</v>
      </c>
      <c r="N4163" s="437">
        <f t="shared" si="845"/>
        <v>6</v>
      </c>
      <c r="O4163" s="437"/>
      <c r="P4163" s="430" t="str">
        <f t="shared" si="840"/>
        <v/>
      </c>
      <c r="U4163" s="177">
        <v>1</v>
      </c>
      <c r="V4163" s="177" t="s">
        <v>3325</v>
      </c>
      <c r="W4163" s="177" t="s">
        <v>3475</v>
      </c>
      <c r="X4163" s="177" t="s">
        <v>2611</v>
      </c>
      <c r="Y4163" s="177" t="s">
        <v>3783</v>
      </c>
      <c r="Z4163" s="177" t="s">
        <v>7525</v>
      </c>
      <c r="AA4163" s="525" t="s">
        <v>3784</v>
      </c>
      <c r="AB4163" s="399" t="str">
        <f t="shared" si="841"/>
        <v>DC2DT56</v>
      </c>
      <c r="AC4163" s="399" t="str">
        <f t="shared" si="842"/>
        <v>DC2DT56-DC</v>
      </c>
      <c r="AD4163" t="str">
        <f>Y4163&amp;"-"&amp;VLOOKUP(AC4163,'LICH THI'!C:AA,9,0)</f>
        <v>64DCDT3077-42483</v>
      </c>
      <c r="AE4163">
        <f t="shared" si="843"/>
        <v>1</v>
      </c>
    </row>
    <row r="4164" spans="1:31" x14ac:dyDescent="0.25">
      <c r="A4164" s="436" t="str">
        <f t="shared" si="833"/>
        <v>DC2DT56-DC-2</v>
      </c>
      <c r="B4164" s="436">
        <f>COUNTIF(AC$4:AC4164,AC4164)</f>
        <v>2</v>
      </c>
      <c r="C4164" s="436" t="str">
        <f t="shared" si="834"/>
        <v>DC2DT56-DC</v>
      </c>
      <c r="D4164" s="436">
        <f>VLOOKUP(C4164,'LICH THI'!C:AA,12,0)</f>
        <v>12</v>
      </c>
      <c r="E4164" s="436">
        <f>VLOOKUP(C4164,'LICH THI'!C:AA,13,0)</f>
        <v>12</v>
      </c>
      <c r="F4164" s="436">
        <f t="shared" si="844"/>
        <v>12</v>
      </c>
      <c r="G4164" s="436">
        <f>VLOOKUP(C4164,'LICH THI'!C:AA,14,0)</f>
        <v>1</v>
      </c>
      <c r="H4164" s="436">
        <f t="shared" si="835"/>
        <v>1</v>
      </c>
      <c r="I4164" s="436" t="str">
        <f t="shared" si="836"/>
        <v>Nguyễn Hữu Cảnh</v>
      </c>
      <c r="J4164" s="436"/>
      <c r="K4164" s="436">
        <f t="shared" si="837"/>
        <v>1</v>
      </c>
      <c r="L4164" s="436" t="str">
        <f t="shared" si="838"/>
        <v>DC2DT56-DC-1</v>
      </c>
      <c r="M4164" s="436">
        <f t="shared" si="839"/>
        <v>8</v>
      </c>
      <c r="N4164" s="437">
        <f t="shared" si="845"/>
        <v>7</v>
      </c>
      <c r="O4164" s="437"/>
      <c r="P4164" s="430" t="str">
        <f t="shared" si="840"/>
        <v/>
      </c>
      <c r="U4164" s="177">
        <v>2</v>
      </c>
      <c r="V4164" s="177" t="s">
        <v>3325</v>
      </c>
      <c r="W4164" s="177" t="s">
        <v>3326</v>
      </c>
      <c r="X4164" s="177" t="s">
        <v>3327</v>
      </c>
      <c r="Y4164" s="177" t="s">
        <v>3328</v>
      </c>
      <c r="Z4164" s="177" t="s">
        <v>7525</v>
      </c>
      <c r="AA4164" s="525" t="s">
        <v>3329</v>
      </c>
      <c r="AB4164" s="399" t="str">
        <f t="shared" si="841"/>
        <v>DC2DT56</v>
      </c>
      <c r="AC4164" s="399" t="str">
        <f t="shared" si="842"/>
        <v>DC2DT56-DC</v>
      </c>
      <c r="AD4164" t="str">
        <f>Y4164&amp;"-"&amp;VLOOKUP(AC4164,'LICH THI'!C:AA,9,0)</f>
        <v>64DCDT3136-42483</v>
      </c>
      <c r="AE4164">
        <f t="shared" si="843"/>
        <v>1</v>
      </c>
    </row>
    <row r="4165" spans="1:31" x14ac:dyDescent="0.25">
      <c r="A4165" s="436" t="str">
        <f t="shared" ref="A4165:A4228" si="846">C4165&amp;"-"&amp;B4165</f>
        <v>DC2DT56-DC-3</v>
      </c>
      <c r="B4165" s="436">
        <f>COUNTIF(AC$4:AC4165,AC4165)</f>
        <v>3</v>
      </c>
      <c r="C4165" s="436" t="str">
        <f t="shared" ref="C4165:C4228" si="847">_CT_MaHP1</f>
        <v>DC2DT56-DC</v>
      </c>
      <c r="D4165" s="436">
        <f>VLOOKUP(C4165,'LICH THI'!C:AA,12,0)</f>
        <v>12</v>
      </c>
      <c r="E4165" s="436">
        <f>VLOOKUP(C4165,'LICH THI'!C:AA,13,0)</f>
        <v>12</v>
      </c>
      <c r="F4165" s="436">
        <f t="shared" si="844"/>
        <v>12</v>
      </c>
      <c r="G4165" s="436">
        <f>VLOOKUP(C4165,'LICH THI'!C:AA,14,0)</f>
        <v>1</v>
      </c>
      <c r="H4165" s="436">
        <f t="shared" ref="H4165:H4228" si="848">IF(E4165=0,"",TRUNC((B4165+E4165-1)/E4165))</f>
        <v>1</v>
      </c>
      <c r="I4165" s="436" t="str">
        <f t="shared" ref="I4165:I4228" si="849">W4165&amp;" "&amp;X4165</f>
        <v>Lê Trọng Hiếu</v>
      </c>
      <c r="J4165" s="436"/>
      <c r="K4165" s="436">
        <f t="shared" ref="K4165:K4228" si="850">IF(G4165=1,1,IF(H4165&lt;G4165,H4165+1,1))</f>
        <v>1</v>
      </c>
      <c r="L4165" s="436" t="str">
        <f t="shared" ref="L4165:L4228" si="851">C4165&amp;"-"&amp;K4165</f>
        <v>DC2DT56-DC-1</v>
      </c>
      <c r="M4165" s="436">
        <f t="shared" ref="M4165:M4228" si="852">IF(E4165=0,"",MOD(MID(C4165,6,2),E4165))</f>
        <v>8</v>
      </c>
      <c r="N4165" s="437">
        <f t="shared" si="845"/>
        <v>8</v>
      </c>
      <c r="O4165" s="437"/>
      <c r="P4165" s="430" t="str">
        <f t="shared" ref="P4165:P4228" si="853">IF(MOD(20*O4165,10)&lt;&gt;0,"SAI","")</f>
        <v/>
      </c>
      <c r="U4165" s="177">
        <v>3</v>
      </c>
      <c r="V4165" s="177" t="s">
        <v>3325</v>
      </c>
      <c r="W4165" s="177" t="s">
        <v>5187</v>
      </c>
      <c r="X4165" s="177" t="s">
        <v>2754</v>
      </c>
      <c r="Y4165" s="177" t="s">
        <v>5879</v>
      </c>
      <c r="Z4165" s="177" t="s">
        <v>7525</v>
      </c>
      <c r="AA4165" s="525" t="s">
        <v>4830</v>
      </c>
      <c r="AB4165" s="399" t="str">
        <f t="shared" ref="AB4165:AB4228" si="854">_CT_MaHP</f>
        <v>DC2DT56</v>
      </c>
      <c r="AC4165" s="399" t="str">
        <f t="shared" ref="AC4165:AC4228" si="855">_CT_MaHe</f>
        <v>DC2DT56-DC</v>
      </c>
      <c r="AD4165" t="str">
        <f>Y4165&amp;"-"&amp;VLOOKUP(AC4165,'LICH THI'!C:AA,9,0)</f>
        <v>64DCDT3102-42483</v>
      </c>
      <c r="AE4165">
        <f t="shared" ref="AE4165:AE4228" si="856">COUNTIF(AD4165,AD:AD)</f>
        <v>1</v>
      </c>
    </row>
    <row r="4166" spans="1:31" x14ac:dyDescent="0.25">
      <c r="A4166" s="436" t="str">
        <f t="shared" si="846"/>
        <v>DC2DT56-DC-4</v>
      </c>
      <c r="B4166" s="436">
        <f>COUNTIF(AC$4:AC4166,AC4166)</f>
        <v>4</v>
      </c>
      <c r="C4166" s="436" t="str">
        <f t="shared" si="847"/>
        <v>DC2DT56-DC</v>
      </c>
      <c r="D4166" s="436">
        <f>VLOOKUP(C4166,'LICH THI'!C:AA,12,0)</f>
        <v>12</v>
      </c>
      <c r="E4166" s="436">
        <f>VLOOKUP(C4166,'LICH THI'!C:AA,13,0)</f>
        <v>12</v>
      </c>
      <c r="F4166" s="436">
        <f t="shared" ref="F4166:F4229" si="857">IF(G4166="","",IF(G4166=H4166,D4166-(H4166-1)*E4166,E4166))</f>
        <v>12</v>
      </c>
      <c r="G4166" s="436">
        <f>VLOOKUP(C4166,'LICH THI'!C:AA,14,0)</f>
        <v>1</v>
      </c>
      <c r="H4166" s="436">
        <f t="shared" si="848"/>
        <v>1</v>
      </c>
      <c r="I4166" s="436" t="str">
        <f t="shared" si="849"/>
        <v>Đào Thị Na</v>
      </c>
      <c r="J4166" s="436"/>
      <c r="K4166" s="436">
        <f t="shared" si="850"/>
        <v>1</v>
      </c>
      <c r="L4166" s="436" t="str">
        <f t="shared" si="851"/>
        <v>DC2DT56-DC-1</v>
      </c>
      <c r="M4166" s="436">
        <f t="shared" si="852"/>
        <v>8</v>
      </c>
      <c r="N4166" s="437">
        <f t="shared" ref="N4166:N4229" si="858">IF(F4166=0,"",(K4166-1)*$N$2+1+MOD(B4166-M4166,F4166))</f>
        <v>9</v>
      </c>
      <c r="O4166" s="437"/>
      <c r="P4166" s="430" t="str">
        <f t="shared" si="853"/>
        <v/>
      </c>
      <c r="U4166" s="177">
        <v>4</v>
      </c>
      <c r="V4166" s="177" t="s">
        <v>3325</v>
      </c>
      <c r="W4166" s="177" t="s">
        <v>3576</v>
      </c>
      <c r="X4166" s="177" t="s">
        <v>5527</v>
      </c>
      <c r="Y4166" s="177" t="s">
        <v>5528</v>
      </c>
      <c r="Z4166" s="177" t="s">
        <v>7525</v>
      </c>
      <c r="AA4166" s="525" t="s">
        <v>3708</v>
      </c>
      <c r="AB4166" s="399" t="str">
        <f t="shared" si="854"/>
        <v>DC2DT56</v>
      </c>
      <c r="AC4166" s="399" t="str">
        <f t="shared" si="855"/>
        <v>DC2DT56-DC</v>
      </c>
      <c r="AD4166" t="str">
        <f>Y4166&amp;"-"&amp;VLOOKUP(AC4166,'LICH THI'!C:AA,9,0)</f>
        <v>64DCDT3164-42483</v>
      </c>
      <c r="AE4166">
        <f t="shared" si="856"/>
        <v>1</v>
      </c>
    </row>
    <row r="4167" spans="1:31" x14ac:dyDescent="0.25">
      <c r="A4167" s="436" t="str">
        <f t="shared" si="846"/>
        <v>DC2DT56-DC-5</v>
      </c>
      <c r="B4167" s="436">
        <f>COUNTIF(AC$4:AC4167,AC4167)</f>
        <v>5</v>
      </c>
      <c r="C4167" s="436" t="str">
        <f t="shared" si="847"/>
        <v>DC2DT56-DC</v>
      </c>
      <c r="D4167" s="436">
        <f>VLOOKUP(C4167,'LICH THI'!C:AA,12,0)</f>
        <v>12</v>
      </c>
      <c r="E4167" s="436">
        <f>VLOOKUP(C4167,'LICH THI'!C:AA,13,0)</f>
        <v>12</v>
      </c>
      <c r="F4167" s="436">
        <f t="shared" si="857"/>
        <v>12</v>
      </c>
      <c r="G4167" s="436">
        <f>VLOOKUP(C4167,'LICH THI'!C:AA,14,0)</f>
        <v>1</v>
      </c>
      <c r="H4167" s="436">
        <f t="shared" si="848"/>
        <v>1</v>
      </c>
      <c r="I4167" s="436" t="str">
        <f t="shared" si="849"/>
        <v>Bùi Duy Phong</v>
      </c>
      <c r="J4167" s="436"/>
      <c r="K4167" s="436">
        <f t="shared" si="850"/>
        <v>1</v>
      </c>
      <c r="L4167" s="436" t="str">
        <f t="shared" si="851"/>
        <v>DC2DT56-DC-1</v>
      </c>
      <c r="M4167" s="436">
        <f t="shared" si="852"/>
        <v>8</v>
      </c>
      <c r="N4167" s="437">
        <f t="shared" si="858"/>
        <v>10</v>
      </c>
      <c r="O4167" s="437"/>
      <c r="P4167" s="430" t="str">
        <f t="shared" si="853"/>
        <v/>
      </c>
      <c r="U4167" s="177">
        <v>11</v>
      </c>
      <c r="V4167" s="177" t="s">
        <v>3341</v>
      </c>
      <c r="W4167" s="177" t="s">
        <v>6170</v>
      </c>
      <c r="X4167" s="177" t="s">
        <v>3284</v>
      </c>
      <c r="Y4167" s="177" t="s">
        <v>6992</v>
      </c>
      <c r="Z4167" s="177" t="s">
        <v>7525</v>
      </c>
      <c r="AA4167" s="525" t="s">
        <v>6993</v>
      </c>
      <c r="AB4167" s="399" t="str">
        <f t="shared" si="854"/>
        <v>DC2DT56</v>
      </c>
      <c r="AC4167" s="399" t="str">
        <f t="shared" si="855"/>
        <v>DC2DT56-DC</v>
      </c>
      <c r="AD4167" t="str">
        <f>Y4167&amp;"-"&amp;VLOOKUP(AC4167,'LICH THI'!C:AA,9,0)</f>
        <v>64DCDT3158-42483</v>
      </c>
      <c r="AE4167">
        <f t="shared" si="856"/>
        <v>1</v>
      </c>
    </row>
    <row r="4168" spans="1:31" x14ac:dyDescent="0.25">
      <c r="A4168" s="436" t="str">
        <f t="shared" si="846"/>
        <v>DC2DT56-DC-6</v>
      </c>
      <c r="B4168" s="436">
        <f>COUNTIF(AC$4:AC4168,AC4168)</f>
        <v>6</v>
      </c>
      <c r="C4168" s="436" t="str">
        <f t="shared" si="847"/>
        <v>DC2DT56-DC</v>
      </c>
      <c r="D4168" s="436">
        <f>VLOOKUP(C4168,'LICH THI'!C:AA,12,0)</f>
        <v>12</v>
      </c>
      <c r="E4168" s="436">
        <f>VLOOKUP(C4168,'LICH THI'!C:AA,13,0)</f>
        <v>12</v>
      </c>
      <c r="F4168" s="436">
        <f t="shared" si="857"/>
        <v>12</v>
      </c>
      <c r="G4168" s="436">
        <f>VLOOKUP(C4168,'LICH THI'!C:AA,14,0)</f>
        <v>1</v>
      </c>
      <c r="H4168" s="436">
        <f t="shared" si="848"/>
        <v>1</v>
      </c>
      <c r="I4168" s="436" t="str">
        <f t="shared" si="849"/>
        <v>Nguyễn Văn Phương</v>
      </c>
      <c r="J4168" s="436"/>
      <c r="K4168" s="436">
        <f t="shared" si="850"/>
        <v>1</v>
      </c>
      <c r="L4168" s="436" t="str">
        <f t="shared" si="851"/>
        <v>DC2DT56-DC-1</v>
      </c>
      <c r="M4168" s="436">
        <f t="shared" si="852"/>
        <v>8</v>
      </c>
      <c r="N4168" s="437">
        <f t="shared" si="858"/>
        <v>11</v>
      </c>
      <c r="O4168" s="437"/>
      <c r="P4168" s="430" t="str">
        <f t="shared" si="853"/>
        <v/>
      </c>
      <c r="U4168" s="177">
        <v>5</v>
      </c>
      <c r="V4168" s="177" t="s">
        <v>3325</v>
      </c>
      <c r="W4168" s="177" t="s">
        <v>2741</v>
      </c>
      <c r="X4168" s="177" t="s">
        <v>2717</v>
      </c>
      <c r="Y4168" s="177" t="s">
        <v>3793</v>
      </c>
      <c r="Z4168" s="177" t="s">
        <v>7525</v>
      </c>
      <c r="AA4168" s="525" t="s">
        <v>3794</v>
      </c>
      <c r="AB4168" s="399" t="str">
        <f t="shared" si="854"/>
        <v>DC2DT56</v>
      </c>
      <c r="AC4168" s="399" t="str">
        <f t="shared" si="855"/>
        <v>DC2DT56-DC</v>
      </c>
      <c r="AD4168" t="str">
        <f>Y4168&amp;"-"&amp;VLOOKUP(AC4168,'LICH THI'!C:AA,9,0)</f>
        <v>64DCDT3099-42483</v>
      </c>
      <c r="AE4168">
        <f t="shared" si="856"/>
        <v>1</v>
      </c>
    </row>
    <row r="4169" spans="1:31" x14ac:dyDescent="0.25">
      <c r="A4169" s="436" t="str">
        <f t="shared" si="846"/>
        <v>DC2DT56-DC-7</v>
      </c>
      <c r="B4169" s="436">
        <f>COUNTIF(AC$4:AC4169,AC4169)</f>
        <v>7</v>
      </c>
      <c r="C4169" s="436" t="str">
        <f t="shared" si="847"/>
        <v>DC2DT56-DC</v>
      </c>
      <c r="D4169" s="436">
        <f>VLOOKUP(C4169,'LICH THI'!C:AA,12,0)</f>
        <v>12</v>
      </c>
      <c r="E4169" s="436">
        <f>VLOOKUP(C4169,'LICH THI'!C:AA,13,0)</f>
        <v>12</v>
      </c>
      <c r="F4169" s="436">
        <f t="shared" si="857"/>
        <v>12</v>
      </c>
      <c r="G4169" s="436">
        <f>VLOOKUP(C4169,'LICH THI'!C:AA,14,0)</f>
        <v>1</v>
      </c>
      <c r="H4169" s="436">
        <f t="shared" si="848"/>
        <v>1</v>
      </c>
      <c r="I4169" s="436" t="str">
        <f t="shared" si="849"/>
        <v>Lê Bảo Sang</v>
      </c>
      <c r="J4169" s="436"/>
      <c r="K4169" s="436">
        <f t="shared" si="850"/>
        <v>1</v>
      </c>
      <c r="L4169" s="436" t="str">
        <f t="shared" si="851"/>
        <v>DC2DT56-DC-1</v>
      </c>
      <c r="M4169" s="436">
        <f t="shared" si="852"/>
        <v>8</v>
      </c>
      <c r="N4169" s="437">
        <f t="shared" si="858"/>
        <v>12</v>
      </c>
      <c r="O4169" s="437"/>
      <c r="P4169" s="430" t="str">
        <f t="shared" si="853"/>
        <v/>
      </c>
      <c r="U4169" s="177">
        <v>6</v>
      </c>
      <c r="V4169" s="177" t="s">
        <v>3325</v>
      </c>
      <c r="W4169" s="177" t="s">
        <v>6430</v>
      </c>
      <c r="X4169" s="177" t="s">
        <v>3323</v>
      </c>
      <c r="Y4169" s="177" t="s">
        <v>6431</v>
      </c>
      <c r="Z4169" s="177" t="s">
        <v>7525</v>
      </c>
      <c r="AA4169" s="525" t="s">
        <v>6399</v>
      </c>
      <c r="AB4169" s="399" t="str">
        <f t="shared" si="854"/>
        <v>DC2DT56</v>
      </c>
      <c r="AC4169" s="399" t="str">
        <f t="shared" si="855"/>
        <v>DC2DT56-DC</v>
      </c>
      <c r="AD4169" t="str">
        <f>Y4169&amp;"-"&amp;VLOOKUP(AC4169,'LICH THI'!C:AA,9,0)</f>
        <v>64DCDT3076-42483</v>
      </c>
      <c r="AE4169">
        <f t="shared" si="856"/>
        <v>1</v>
      </c>
    </row>
    <row r="4170" spans="1:31" x14ac:dyDescent="0.25">
      <c r="A4170" s="436" t="str">
        <f t="shared" si="846"/>
        <v>DC2DT56-DC-8</v>
      </c>
      <c r="B4170" s="436">
        <f>COUNTIF(AC$4:AC4170,AC4170)</f>
        <v>8</v>
      </c>
      <c r="C4170" s="436" t="str">
        <f t="shared" si="847"/>
        <v>DC2DT56-DC</v>
      </c>
      <c r="D4170" s="436">
        <f>VLOOKUP(C4170,'LICH THI'!C:AA,12,0)</f>
        <v>12</v>
      </c>
      <c r="E4170" s="436">
        <f>VLOOKUP(C4170,'LICH THI'!C:AA,13,0)</f>
        <v>12</v>
      </c>
      <c r="F4170" s="436">
        <f t="shared" si="857"/>
        <v>12</v>
      </c>
      <c r="G4170" s="436">
        <f>VLOOKUP(C4170,'LICH THI'!C:AA,14,0)</f>
        <v>1</v>
      </c>
      <c r="H4170" s="436">
        <f t="shared" si="848"/>
        <v>1</v>
      </c>
      <c r="I4170" s="436" t="str">
        <f t="shared" si="849"/>
        <v>Phạm Hữu Tấn</v>
      </c>
      <c r="J4170" s="436"/>
      <c r="K4170" s="436">
        <f t="shared" si="850"/>
        <v>1</v>
      </c>
      <c r="L4170" s="436" t="str">
        <f t="shared" si="851"/>
        <v>DC2DT56-DC-1</v>
      </c>
      <c r="M4170" s="436">
        <f t="shared" si="852"/>
        <v>8</v>
      </c>
      <c r="N4170" s="437">
        <f t="shared" si="858"/>
        <v>1</v>
      </c>
      <c r="O4170" s="437"/>
      <c r="P4170" s="430" t="str">
        <f t="shared" si="853"/>
        <v/>
      </c>
      <c r="U4170" s="177">
        <v>12</v>
      </c>
      <c r="V4170" s="177" t="s">
        <v>3341</v>
      </c>
      <c r="W4170" s="177" t="s">
        <v>3807</v>
      </c>
      <c r="X4170" s="177" t="s">
        <v>2988</v>
      </c>
      <c r="Y4170" s="177" t="s">
        <v>3808</v>
      </c>
      <c r="Z4170" s="177" t="s">
        <v>7525</v>
      </c>
      <c r="AA4170" s="525" t="s">
        <v>3809</v>
      </c>
      <c r="AB4170" s="399" t="str">
        <f t="shared" si="854"/>
        <v>DC2DT56</v>
      </c>
      <c r="AC4170" s="399" t="str">
        <f t="shared" si="855"/>
        <v>DC2DT56-DC</v>
      </c>
      <c r="AD4170" t="str">
        <f>Y4170&amp;"-"&amp;VLOOKUP(AC4170,'LICH THI'!C:AA,9,0)</f>
        <v>64DCDT3161-42483</v>
      </c>
      <c r="AE4170">
        <f t="shared" si="856"/>
        <v>1</v>
      </c>
    </row>
    <row r="4171" spans="1:31" x14ac:dyDescent="0.25">
      <c r="A4171" s="436" t="str">
        <f t="shared" si="846"/>
        <v>DC2DT56-DC-9</v>
      </c>
      <c r="B4171" s="436">
        <f>COUNTIF(AC$4:AC4171,AC4171)</f>
        <v>9</v>
      </c>
      <c r="C4171" s="436" t="str">
        <f t="shared" si="847"/>
        <v>DC2DT56-DC</v>
      </c>
      <c r="D4171" s="436">
        <f>VLOOKUP(C4171,'LICH THI'!C:AA,12,0)</f>
        <v>12</v>
      </c>
      <c r="E4171" s="436">
        <f>VLOOKUP(C4171,'LICH THI'!C:AA,13,0)</f>
        <v>12</v>
      </c>
      <c r="F4171" s="436">
        <f t="shared" si="857"/>
        <v>12</v>
      </c>
      <c r="G4171" s="436">
        <f>VLOOKUP(C4171,'LICH THI'!C:AA,14,0)</f>
        <v>1</v>
      </c>
      <c r="H4171" s="436">
        <f t="shared" si="848"/>
        <v>1</v>
      </c>
      <c r="I4171" s="436" t="str">
        <f t="shared" si="849"/>
        <v>Ngô Thị Tính</v>
      </c>
      <c r="J4171" s="436"/>
      <c r="K4171" s="436">
        <f t="shared" si="850"/>
        <v>1</v>
      </c>
      <c r="L4171" s="436" t="str">
        <f t="shared" si="851"/>
        <v>DC2DT56-DC-1</v>
      </c>
      <c r="M4171" s="436">
        <f t="shared" si="852"/>
        <v>8</v>
      </c>
      <c r="N4171" s="437">
        <f t="shared" si="858"/>
        <v>2</v>
      </c>
      <c r="O4171" s="437"/>
      <c r="P4171" s="430" t="str">
        <f t="shared" si="853"/>
        <v/>
      </c>
      <c r="U4171" s="177">
        <v>8</v>
      </c>
      <c r="V4171" s="177" t="s">
        <v>3325</v>
      </c>
      <c r="W4171" s="177" t="s">
        <v>5865</v>
      </c>
      <c r="X4171" s="177" t="s">
        <v>7328</v>
      </c>
      <c r="Y4171" s="177" t="s">
        <v>7329</v>
      </c>
      <c r="Z4171" s="177" t="s">
        <v>7525</v>
      </c>
      <c r="AA4171" s="525" t="s">
        <v>5530</v>
      </c>
      <c r="AB4171" s="399" t="str">
        <f t="shared" si="854"/>
        <v>DC2DT56</v>
      </c>
      <c r="AC4171" s="399" t="str">
        <f t="shared" si="855"/>
        <v>DC2DT56-DC</v>
      </c>
      <c r="AD4171" t="str">
        <f>Y4171&amp;"-"&amp;VLOOKUP(AC4171,'LICH THI'!C:AA,9,0)</f>
        <v>64DCDT3073-42483</v>
      </c>
      <c r="AE4171">
        <f t="shared" si="856"/>
        <v>1</v>
      </c>
    </row>
    <row r="4172" spans="1:31" x14ac:dyDescent="0.25">
      <c r="A4172" s="436" t="str">
        <f t="shared" si="846"/>
        <v>DC2DT56-DC-10</v>
      </c>
      <c r="B4172" s="436">
        <f>COUNTIF(AC$4:AC4172,AC4172)</f>
        <v>10</v>
      </c>
      <c r="C4172" s="436" t="str">
        <f t="shared" si="847"/>
        <v>DC2DT56-DC</v>
      </c>
      <c r="D4172" s="436">
        <f>VLOOKUP(C4172,'LICH THI'!C:AA,12,0)</f>
        <v>12</v>
      </c>
      <c r="E4172" s="436">
        <f>VLOOKUP(C4172,'LICH THI'!C:AA,13,0)</f>
        <v>12</v>
      </c>
      <c r="F4172" s="436">
        <f t="shared" si="857"/>
        <v>12</v>
      </c>
      <c r="G4172" s="436">
        <f>VLOOKUP(C4172,'LICH THI'!C:AA,14,0)</f>
        <v>1</v>
      </c>
      <c r="H4172" s="436">
        <f t="shared" si="848"/>
        <v>1</v>
      </c>
      <c r="I4172" s="436" t="str">
        <f t="shared" si="849"/>
        <v>Nguyễn Anh Tùng</v>
      </c>
      <c r="J4172" s="436"/>
      <c r="K4172" s="436">
        <f t="shared" si="850"/>
        <v>1</v>
      </c>
      <c r="L4172" s="436" t="str">
        <f t="shared" si="851"/>
        <v>DC2DT56-DC-1</v>
      </c>
      <c r="M4172" s="436">
        <f t="shared" si="852"/>
        <v>8</v>
      </c>
      <c r="N4172" s="437">
        <f t="shared" si="858"/>
        <v>3</v>
      </c>
      <c r="O4172" s="437"/>
      <c r="P4172" s="430" t="str">
        <f t="shared" si="853"/>
        <v/>
      </c>
      <c r="U4172" s="177">
        <v>9</v>
      </c>
      <c r="V4172" s="177" t="s">
        <v>3325</v>
      </c>
      <c r="W4172" s="177" t="s">
        <v>2995</v>
      </c>
      <c r="X4172" s="177" t="s">
        <v>3274</v>
      </c>
      <c r="Y4172" s="177" t="s">
        <v>3339</v>
      </c>
      <c r="Z4172" s="177" t="s">
        <v>7525</v>
      </c>
      <c r="AA4172" s="525" t="s">
        <v>3340</v>
      </c>
      <c r="AB4172" s="399" t="str">
        <f t="shared" si="854"/>
        <v>DC2DT56</v>
      </c>
      <c r="AC4172" s="399" t="str">
        <f t="shared" si="855"/>
        <v>DC2DT56-DC</v>
      </c>
      <c r="AD4172" t="str">
        <f>Y4172&amp;"-"&amp;VLOOKUP(AC4172,'LICH THI'!C:AA,9,0)</f>
        <v>64DCDT3146-42483</v>
      </c>
      <c r="AE4172">
        <f t="shared" si="856"/>
        <v>1</v>
      </c>
    </row>
    <row r="4173" spans="1:31" x14ac:dyDescent="0.25">
      <c r="A4173" s="436" t="str">
        <f t="shared" si="846"/>
        <v>DC2DT56-DC-11</v>
      </c>
      <c r="B4173" s="436">
        <f>COUNTIF(AC$4:AC4173,AC4173)</f>
        <v>11</v>
      </c>
      <c r="C4173" s="436" t="str">
        <f t="shared" si="847"/>
        <v>DC2DT56-DC</v>
      </c>
      <c r="D4173" s="436">
        <f>VLOOKUP(C4173,'LICH THI'!C:AA,12,0)</f>
        <v>12</v>
      </c>
      <c r="E4173" s="436">
        <f>VLOOKUP(C4173,'LICH THI'!C:AA,13,0)</f>
        <v>12</v>
      </c>
      <c r="F4173" s="436">
        <f t="shared" si="857"/>
        <v>12</v>
      </c>
      <c r="G4173" s="436">
        <f>VLOOKUP(C4173,'LICH THI'!C:AA,14,0)</f>
        <v>1</v>
      </c>
      <c r="H4173" s="436">
        <f t="shared" si="848"/>
        <v>1</v>
      </c>
      <c r="I4173" s="436" t="str">
        <f t="shared" si="849"/>
        <v>Đoàn Thị Tuyền</v>
      </c>
      <c r="J4173" s="436"/>
      <c r="K4173" s="436">
        <f t="shared" si="850"/>
        <v>1</v>
      </c>
      <c r="L4173" s="436" t="str">
        <f t="shared" si="851"/>
        <v>DC2DT56-DC-1</v>
      </c>
      <c r="M4173" s="436">
        <f t="shared" si="852"/>
        <v>8</v>
      </c>
      <c r="N4173" s="437">
        <f t="shared" si="858"/>
        <v>4</v>
      </c>
      <c r="O4173" s="437"/>
      <c r="P4173" s="430" t="str">
        <f t="shared" si="853"/>
        <v/>
      </c>
      <c r="U4173" s="177">
        <v>10</v>
      </c>
      <c r="V4173" s="177" t="s">
        <v>3325</v>
      </c>
      <c r="W4173" s="177" t="s">
        <v>3049</v>
      </c>
      <c r="X4173" s="177" t="s">
        <v>3795</v>
      </c>
      <c r="Y4173" s="177" t="s">
        <v>3796</v>
      </c>
      <c r="Z4173" s="177" t="s">
        <v>7525</v>
      </c>
      <c r="AA4173" s="525" t="s">
        <v>3797</v>
      </c>
      <c r="AB4173" s="399" t="str">
        <f t="shared" si="854"/>
        <v>DC2DT56</v>
      </c>
      <c r="AC4173" s="399" t="str">
        <f t="shared" si="855"/>
        <v>DC2DT56-DC</v>
      </c>
      <c r="AD4173" t="str">
        <f>Y4173&amp;"-"&amp;VLOOKUP(AC4173,'LICH THI'!C:AA,9,0)</f>
        <v>64DCDT3082-42483</v>
      </c>
      <c r="AE4173">
        <f t="shared" si="856"/>
        <v>1</v>
      </c>
    </row>
    <row r="4174" spans="1:31" x14ac:dyDescent="0.25">
      <c r="A4174" s="436" t="str">
        <f t="shared" si="846"/>
        <v>DC2DT56-DC-12</v>
      </c>
      <c r="B4174" s="436">
        <f>COUNTIF(AC$4:AC4174,AC4174)</f>
        <v>12</v>
      </c>
      <c r="C4174" s="436" t="str">
        <f t="shared" si="847"/>
        <v>DC2DT56-DC</v>
      </c>
      <c r="D4174" s="436">
        <f>VLOOKUP(C4174,'LICH THI'!C:AA,12,0)</f>
        <v>12</v>
      </c>
      <c r="E4174" s="436">
        <f>VLOOKUP(C4174,'LICH THI'!C:AA,13,0)</f>
        <v>12</v>
      </c>
      <c r="F4174" s="436">
        <f t="shared" si="857"/>
        <v>12</v>
      </c>
      <c r="G4174" s="436">
        <f>VLOOKUP(C4174,'LICH THI'!C:AA,14,0)</f>
        <v>1</v>
      </c>
      <c r="H4174" s="436">
        <f t="shared" si="848"/>
        <v>1</v>
      </c>
      <c r="I4174" s="436" t="str">
        <f t="shared" si="849"/>
        <v>Trần Mạnh Thắng</v>
      </c>
      <c r="J4174" s="436"/>
      <c r="K4174" s="436">
        <f t="shared" si="850"/>
        <v>1</v>
      </c>
      <c r="L4174" s="436" t="str">
        <f t="shared" si="851"/>
        <v>DC2DT56-DC-1</v>
      </c>
      <c r="M4174" s="436">
        <f t="shared" si="852"/>
        <v>8</v>
      </c>
      <c r="N4174" s="437">
        <f t="shared" si="858"/>
        <v>5</v>
      </c>
      <c r="O4174" s="437"/>
      <c r="P4174" s="430" t="str">
        <f t="shared" si="853"/>
        <v/>
      </c>
      <c r="U4174" s="177">
        <v>7</v>
      </c>
      <c r="V4174" s="177" t="s">
        <v>3325</v>
      </c>
      <c r="W4174" s="177" t="s">
        <v>3187</v>
      </c>
      <c r="X4174" s="177" t="s">
        <v>3464</v>
      </c>
      <c r="Y4174" s="177" t="s">
        <v>6198</v>
      </c>
      <c r="Z4174" s="177" t="s">
        <v>7525</v>
      </c>
      <c r="AA4174" s="525" t="s">
        <v>5081</v>
      </c>
      <c r="AB4174" s="399" t="str">
        <f t="shared" si="854"/>
        <v>DC2DT56</v>
      </c>
      <c r="AC4174" s="399" t="str">
        <f t="shared" si="855"/>
        <v>DC2DT56-DC</v>
      </c>
      <c r="AD4174" t="str">
        <f>Y4174&amp;"-"&amp;VLOOKUP(AC4174,'LICH THI'!C:AA,9,0)</f>
        <v>64DCDT3098-42483</v>
      </c>
      <c r="AE4174">
        <f t="shared" si="856"/>
        <v>1</v>
      </c>
    </row>
    <row r="4175" spans="1:31" x14ac:dyDescent="0.25">
      <c r="A4175" s="436" t="str">
        <f t="shared" si="846"/>
        <v>DC2DT57-DC-1</v>
      </c>
      <c r="B4175" s="436">
        <f>COUNTIF(AC$4:AC4175,AC4175)</f>
        <v>1</v>
      </c>
      <c r="C4175" s="436" t="str">
        <f t="shared" si="847"/>
        <v>DC2DT57-DC</v>
      </c>
      <c r="D4175" s="436">
        <f>VLOOKUP(C4175,'LICH THI'!C:AA,12,0)</f>
        <v>13</v>
      </c>
      <c r="E4175" s="436">
        <f>VLOOKUP(C4175,'LICH THI'!C:AA,13,0)</f>
        <v>13</v>
      </c>
      <c r="F4175" s="436">
        <f t="shared" si="857"/>
        <v>13</v>
      </c>
      <c r="G4175" s="436">
        <f>VLOOKUP(C4175,'LICH THI'!C:AA,14,0)</f>
        <v>1</v>
      </c>
      <c r="H4175" s="436">
        <f t="shared" si="848"/>
        <v>1</v>
      </c>
      <c r="I4175" s="436" t="str">
        <f t="shared" si="849"/>
        <v>Nguyễn Quang Hóa</v>
      </c>
      <c r="J4175" s="436"/>
      <c r="K4175" s="436">
        <f t="shared" si="850"/>
        <v>1</v>
      </c>
      <c r="L4175" s="436" t="str">
        <f t="shared" si="851"/>
        <v>DC2DT57-DC-1</v>
      </c>
      <c r="M4175" s="436">
        <f t="shared" si="852"/>
        <v>5</v>
      </c>
      <c r="N4175" s="437">
        <f t="shared" si="858"/>
        <v>10</v>
      </c>
      <c r="O4175" s="437"/>
      <c r="P4175" s="430" t="str">
        <f t="shared" si="853"/>
        <v/>
      </c>
      <c r="U4175" s="177">
        <v>4</v>
      </c>
      <c r="V4175" s="177" t="s">
        <v>3325</v>
      </c>
      <c r="W4175" s="177" t="s">
        <v>3032</v>
      </c>
      <c r="X4175" s="177" t="s">
        <v>3787</v>
      </c>
      <c r="Y4175" s="177" t="s">
        <v>3788</v>
      </c>
      <c r="Z4175" s="177" t="s">
        <v>7324</v>
      </c>
      <c r="AA4175" s="525" t="s">
        <v>2861</v>
      </c>
      <c r="AB4175" s="399" t="str">
        <f t="shared" si="854"/>
        <v>DC2DT57</v>
      </c>
      <c r="AC4175" s="399" t="str">
        <f t="shared" si="855"/>
        <v>DC2DT57-DC</v>
      </c>
      <c r="AD4175" t="str">
        <f>Y4175&amp;"-"&amp;VLOOKUP(AC4175,'LICH THI'!C:AA,9,0)</f>
        <v>64DCDT3088-42481</v>
      </c>
      <c r="AE4175">
        <f t="shared" si="856"/>
        <v>1</v>
      </c>
    </row>
    <row r="4176" spans="1:31" x14ac:dyDescent="0.25">
      <c r="A4176" s="436" t="str">
        <f t="shared" si="846"/>
        <v>DC2DT57-DC-2</v>
      </c>
      <c r="B4176" s="436">
        <f>COUNTIF(AC$4:AC4176,AC4176)</f>
        <v>2</v>
      </c>
      <c r="C4176" s="436" t="str">
        <f t="shared" si="847"/>
        <v>DC2DT57-DC</v>
      </c>
      <c r="D4176" s="436">
        <f>VLOOKUP(C4176,'LICH THI'!C:AA,12,0)</f>
        <v>13</v>
      </c>
      <c r="E4176" s="436">
        <f>VLOOKUP(C4176,'LICH THI'!C:AA,13,0)</f>
        <v>13</v>
      </c>
      <c r="F4176" s="436">
        <f t="shared" si="857"/>
        <v>13</v>
      </c>
      <c r="G4176" s="436">
        <f>VLOOKUP(C4176,'LICH THI'!C:AA,14,0)</f>
        <v>1</v>
      </c>
      <c r="H4176" s="436">
        <f t="shared" si="848"/>
        <v>1</v>
      </c>
      <c r="I4176" s="436" t="str">
        <f t="shared" si="849"/>
        <v>Đặng Duy Hoàng</v>
      </c>
      <c r="J4176" s="436"/>
      <c r="K4176" s="436">
        <f t="shared" si="850"/>
        <v>1</v>
      </c>
      <c r="L4176" s="436" t="str">
        <f t="shared" si="851"/>
        <v>DC2DT57-DC-1</v>
      </c>
      <c r="M4176" s="436">
        <f t="shared" si="852"/>
        <v>5</v>
      </c>
      <c r="N4176" s="437">
        <f t="shared" si="858"/>
        <v>11</v>
      </c>
      <c r="O4176" s="437"/>
      <c r="P4176" s="430" t="str">
        <f t="shared" si="853"/>
        <v/>
      </c>
      <c r="U4176" s="177">
        <v>5</v>
      </c>
      <c r="V4176" s="177" t="s">
        <v>3325</v>
      </c>
      <c r="W4176" s="177" t="s">
        <v>5519</v>
      </c>
      <c r="X4176" s="177" t="s">
        <v>2834</v>
      </c>
      <c r="Y4176" s="177" t="s">
        <v>5520</v>
      </c>
      <c r="Z4176" s="177" t="s">
        <v>7324</v>
      </c>
      <c r="AA4176" s="525" t="s">
        <v>5521</v>
      </c>
      <c r="AB4176" s="399" t="str">
        <f t="shared" si="854"/>
        <v>DC2DT57</v>
      </c>
      <c r="AC4176" s="399" t="str">
        <f t="shared" si="855"/>
        <v>DC2DT57-DC</v>
      </c>
      <c r="AD4176" t="str">
        <f>Y4176&amp;"-"&amp;VLOOKUP(AC4176,'LICH THI'!C:AA,9,0)</f>
        <v>64DCDT3056-42481</v>
      </c>
      <c r="AE4176">
        <f t="shared" si="856"/>
        <v>1</v>
      </c>
    </row>
    <row r="4177" spans="1:31" x14ac:dyDescent="0.25">
      <c r="A4177" s="436" t="str">
        <f t="shared" si="846"/>
        <v>DC2DT57-DC-3</v>
      </c>
      <c r="B4177" s="436">
        <f>COUNTIF(AC$4:AC4177,AC4177)</f>
        <v>3</v>
      </c>
      <c r="C4177" s="436" t="str">
        <f t="shared" si="847"/>
        <v>DC2DT57-DC</v>
      </c>
      <c r="D4177" s="436">
        <f>VLOOKUP(C4177,'LICH THI'!C:AA,12,0)</f>
        <v>13</v>
      </c>
      <c r="E4177" s="436">
        <f>VLOOKUP(C4177,'LICH THI'!C:AA,13,0)</f>
        <v>13</v>
      </c>
      <c r="F4177" s="436">
        <f t="shared" si="857"/>
        <v>13</v>
      </c>
      <c r="G4177" s="436">
        <f>VLOOKUP(C4177,'LICH THI'!C:AA,14,0)</f>
        <v>1</v>
      </c>
      <c r="H4177" s="436">
        <f t="shared" si="848"/>
        <v>1</v>
      </c>
      <c r="I4177" s="436" t="str">
        <f t="shared" si="849"/>
        <v>Trần Thị Huyền</v>
      </c>
      <c r="J4177" s="436"/>
      <c r="K4177" s="436">
        <f t="shared" si="850"/>
        <v>1</v>
      </c>
      <c r="L4177" s="436" t="str">
        <f t="shared" si="851"/>
        <v>DC2DT57-DC-1</v>
      </c>
      <c r="M4177" s="436">
        <f t="shared" si="852"/>
        <v>5</v>
      </c>
      <c r="N4177" s="437">
        <f t="shared" si="858"/>
        <v>12</v>
      </c>
      <c r="O4177" s="437"/>
      <c r="P4177" s="430" t="str">
        <f t="shared" si="853"/>
        <v/>
      </c>
      <c r="U4177" s="177">
        <v>10</v>
      </c>
      <c r="V4177" s="177" t="s">
        <v>3341</v>
      </c>
      <c r="W4177" s="177" t="s">
        <v>2716</v>
      </c>
      <c r="X4177" s="177" t="s">
        <v>4236</v>
      </c>
      <c r="Y4177" s="177" t="s">
        <v>4732</v>
      </c>
      <c r="Z4177" s="177" t="s">
        <v>7324</v>
      </c>
      <c r="AA4177" s="525" t="s">
        <v>4407</v>
      </c>
      <c r="AB4177" s="399" t="str">
        <f t="shared" si="854"/>
        <v>DC2DT57</v>
      </c>
      <c r="AC4177" s="399" t="str">
        <f t="shared" si="855"/>
        <v>DC2DT57-DC</v>
      </c>
      <c r="AD4177" t="str">
        <f>Y4177&amp;"-"&amp;VLOOKUP(AC4177,'LICH THI'!C:AA,9,0)</f>
        <v>64DCDT3122-42481</v>
      </c>
      <c r="AE4177">
        <f t="shared" si="856"/>
        <v>1</v>
      </c>
    </row>
    <row r="4178" spans="1:31" x14ac:dyDescent="0.25">
      <c r="A4178" s="436" t="str">
        <f t="shared" si="846"/>
        <v>DC2DT57-DC-4</v>
      </c>
      <c r="B4178" s="436">
        <f>COUNTIF(AC$4:AC4178,AC4178)</f>
        <v>4</v>
      </c>
      <c r="C4178" s="436" t="str">
        <f t="shared" si="847"/>
        <v>DC2DT57-DC</v>
      </c>
      <c r="D4178" s="436">
        <f>VLOOKUP(C4178,'LICH THI'!C:AA,12,0)</f>
        <v>13</v>
      </c>
      <c r="E4178" s="436">
        <f>VLOOKUP(C4178,'LICH THI'!C:AA,13,0)</f>
        <v>13</v>
      </c>
      <c r="F4178" s="436">
        <f t="shared" si="857"/>
        <v>13</v>
      </c>
      <c r="G4178" s="436">
        <f>VLOOKUP(C4178,'LICH THI'!C:AA,14,0)</f>
        <v>1</v>
      </c>
      <c r="H4178" s="436">
        <f t="shared" si="848"/>
        <v>1</v>
      </c>
      <c r="I4178" s="436" t="str">
        <f t="shared" si="849"/>
        <v>Nguyễn Nhật Linh</v>
      </c>
      <c r="J4178" s="436"/>
      <c r="K4178" s="436">
        <f t="shared" si="850"/>
        <v>1</v>
      </c>
      <c r="L4178" s="436" t="str">
        <f t="shared" si="851"/>
        <v>DC2DT57-DC-1</v>
      </c>
      <c r="M4178" s="436">
        <f t="shared" si="852"/>
        <v>5</v>
      </c>
      <c r="N4178" s="437">
        <f t="shared" si="858"/>
        <v>13</v>
      </c>
      <c r="O4178" s="437"/>
      <c r="P4178" s="430" t="str">
        <f t="shared" si="853"/>
        <v/>
      </c>
      <c r="U4178" s="177">
        <v>1</v>
      </c>
      <c r="V4178" s="177" t="s">
        <v>3308</v>
      </c>
      <c r="W4178" s="177" t="s">
        <v>3225</v>
      </c>
      <c r="X4178" s="177" t="s">
        <v>2670</v>
      </c>
      <c r="Y4178" s="177" t="s">
        <v>6428</v>
      </c>
      <c r="Z4178" s="177" t="s">
        <v>7324</v>
      </c>
      <c r="AA4178" s="525" t="s">
        <v>5929</v>
      </c>
      <c r="AB4178" s="399" t="str">
        <f t="shared" si="854"/>
        <v>DC2DT57</v>
      </c>
      <c r="AC4178" s="399" t="str">
        <f t="shared" si="855"/>
        <v>DC2DT57-DC</v>
      </c>
      <c r="AD4178" t="str">
        <f>Y4178&amp;"-"&amp;VLOOKUP(AC4178,'LICH THI'!C:AA,9,0)</f>
        <v>64DCDT3026-42481</v>
      </c>
      <c r="AE4178">
        <f t="shared" si="856"/>
        <v>1</v>
      </c>
    </row>
    <row r="4179" spans="1:31" x14ac:dyDescent="0.25">
      <c r="A4179" s="436" t="str">
        <f t="shared" si="846"/>
        <v>DC2DT57-DC-5</v>
      </c>
      <c r="B4179" s="436">
        <f>COUNTIF(AC$4:AC4179,AC4179)</f>
        <v>5</v>
      </c>
      <c r="C4179" s="436" t="str">
        <f t="shared" si="847"/>
        <v>DC2DT57-DC</v>
      </c>
      <c r="D4179" s="436">
        <f>VLOOKUP(C4179,'LICH THI'!C:AA,12,0)</f>
        <v>13</v>
      </c>
      <c r="E4179" s="436">
        <f>VLOOKUP(C4179,'LICH THI'!C:AA,13,0)</f>
        <v>13</v>
      </c>
      <c r="F4179" s="436">
        <f t="shared" si="857"/>
        <v>13</v>
      </c>
      <c r="G4179" s="436">
        <f>VLOOKUP(C4179,'LICH THI'!C:AA,14,0)</f>
        <v>1</v>
      </c>
      <c r="H4179" s="436">
        <f t="shared" si="848"/>
        <v>1</v>
      </c>
      <c r="I4179" s="436" t="str">
        <f t="shared" si="849"/>
        <v>Phạm Khắc Lực</v>
      </c>
      <c r="J4179" s="436"/>
      <c r="K4179" s="436">
        <f t="shared" si="850"/>
        <v>1</v>
      </c>
      <c r="L4179" s="436" t="str">
        <f t="shared" si="851"/>
        <v>DC2DT57-DC-1</v>
      </c>
      <c r="M4179" s="436">
        <f t="shared" si="852"/>
        <v>5</v>
      </c>
      <c r="N4179" s="437">
        <f t="shared" si="858"/>
        <v>1</v>
      </c>
      <c r="O4179" s="437"/>
      <c r="P4179" s="430" t="str">
        <f t="shared" si="853"/>
        <v/>
      </c>
      <c r="U4179" s="177">
        <v>11</v>
      </c>
      <c r="V4179" s="177" t="s">
        <v>3341</v>
      </c>
      <c r="W4179" s="177" t="s">
        <v>6433</v>
      </c>
      <c r="X4179" s="177" t="s">
        <v>4253</v>
      </c>
      <c r="Y4179" s="177" t="s">
        <v>6434</v>
      </c>
      <c r="Z4179" s="177" t="s">
        <v>7324</v>
      </c>
      <c r="AA4179" s="525" t="s">
        <v>6435</v>
      </c>
      <c r="AB4179" s="399" t="str">
        <f t="shared" si="854"/>
        <v>DC2DT57</v>
      </c>
      <c r="AC4179" s="399" t="str">
        <f t="shared" si="855"/>
        <v>DC2DT57-DC</v>
      </c>
      <c r="AD4179" t="str">
        <f>Y4179&amp;"-"&amp;VLOOKUP(AC4179,'LICH THI'!C:AA,9,0)</f>
        <v>64DCDT3111-42481</v>
      </c>
      <c r="AE4179">
        <f t="shared" si="856"/>
        <v>1</v>
      </c>
    </row>
    <row r="4180" spans="1:31" x14ac:dyDescent="0.25">
      <c r="A4180" s="436" t="str">
        <f t="shared" si="846"/>
        <v>DC2DT57-DC-6</v>
      </c>
      <c r="B4180" s="436">
        <f>COUNTIF(AC$4:AC4180,AC4180)</f>
        <v>6</v>
      </c>
      <c r="C4180" s="436" t="str">
        <f t="shared" si="847"/>
        <v>DC2DT57-DC</v>
      </c>
      <c r="D4180" s="436">
        <f>VLOOKUP(C4180,'LICH THI'!C:AA,12,0)</f>
        <v>13</v>
      </c>
      <c r="E4180" s="436">
        <f>VLOOKUP(C4180,'LICH THI'!C:AA,13,0)</f>
        <v>13</v>
      </c>
      <c r="F4180" s="436">
        <f t="shared" si="857"/>
        <v>13</v>
      </c>
      <c r="G4180" s="436">
        <f>VLOOKUP(C4180,'LICH THI'!C:AA,14,0)</f>
        <v>1</v>
      </c>
      <c r="H4180" s="436">
        <f t="shared" si="848"/>
        <v>1</v>
      </c>
      <c r="I4180" s="436" t="str">
        <f t="shared" si="849"/>
        <v>Trần Quang Minh</v>
      </c>
      <c r="J4180" s="436"/>
      <c r="K4180" s="436">
        <f t="shared" si="850"/>
        <v>1</v>
      </c>
      <c r="L4180" s="436" t="str">
        <f t="shared" si="851"/>
        <v>DC2DT57-DC-1</v>
      </c>
      <c r="M4180" s="436">
        <f t="shared" si="852"/>
        <v>5</v>
      </c>
      <c r="N4180" s="437">
        <f t="shared" si="858"/>
        <v>2</v>
      </c>
      <c r="O4180" s="437"/>
      <c r="P4180" s="430" t="str">
        <f t="shared" si="853"/>
        <v/>
      </c>
      <c r="U4180" s="177">
        <v>6</v>
      </c>
      <c r="V4180" s="177" t="s">
        <v>3325</v>
      </c>
      <c r="W4180" s="177" t="s">
        <v>3336</v>
      </c>
      <c r="X4180" s="177" t="s">
        <v>2713</v>
      </c>
      <c r="Y4180" s="177" t="s">
        <v>3337</v>
      </c>
      <c r="Z4180" s="177" t="s">
        <v>7324</v>
      </c>
      <c r="AA4180" s="525" t="s">
        <v>3338</v>
      </c>
      <c r="AB4180" s="399" t="str">
        <f t="shared" si="854"/>
        <v>DC2DT57</v>
      </c>
      <c r="AC4180" s="399" t="str">
        <f t="shared" si="855"/>
        <v>DC2DT57-DC</v>
      </c>
      <c r="AD4180" t="str">
        <f>Y4180&amp;"-"&amp;VLOOKUP(AC4180,'LICH THI'!C:AA,9,0)</f>
        <v>64DCDT3085-42481</v>
      </c>
      <c r="AE4180">
        <f t="shared" si="856"/>
        <v>1</v>
      </c>
    </row>
    <row r="4181" spans="1:31" x14ac:dyDescent="0.25">
      <c r="A4181" s="436" t="str">
        <f t="shared" si="846"/>
        <v>DC2DT57-DC-7</v>
      </c>
      <c r="B4181" s="436">
        <f>COUNTIF(AC$4:AC4181,AC4181)</f>
        <v>7</v>
      </c>
      <c r="C4181" s="436" t="str">
        <f t="shared" si="847"/>
        <v>DC2DT57-DC</v>
      </c>
      <c r="D4181" s="436">
        <f>VLOOKUP(C4181,'LICH THI'!C:AA,12,0)</f>
        <v>13</v>
      </c>
      <c r="E4181" s="436">
        <f>VLOOKUP(C4181,'LICH THI'!C:AA,13,0)</f>
        <v>13</v>
      </c>
      <c r="F4181" s="436">
        <f t="shared" si="857"/>
        <v>13</v>
      </c>
      <c r="G4181" s="436">
        <f>VLOOKUP(C4181,'LICH THI'!C:AA,14,0)</f>
        <v>1</v>
      </c>
      <c r="H4181" s="436">
        <f t="shared" si="848"/>
        <v>1</v>
      </c>
      <c r="I4181" s="436" t="str">
        <f t="shared" si="849"/>
        <v>Nguyễn Văn Phong</v>
      </c>
      <c r="J4181" s="436"/>
      <c r="K4181" s="436">
        <f t="shared" si="850"/>
        <v>1</v>
      </c>
      <c r="L4181" s="436" t="str">
        <f t="shared" si="851"/>
        <v>DC2DT57-DC-1</v>
      </c>
      <c r="M4181" s="436">
        <f t="shared" si="852"/>
        <v>5</v>
      </c>
      <c r="N4181" s="437">
        <f t="shared" si="858"/>
        <v>3</v>
      </c>
      <c r="O4181" s="437"/>
      <c r="P4181" s="430" t="str">
        <f t="shared" si="853"/>
        <v/>
      </c>
      <c r="U4181" s="177">
        <v>12</v>
      </c>
      <c r="V4181" s="177" t="s">
        <v>3341</v>
      </c>
      <c r="W4181" s="177" t="s">
        <v>2741</v>
      </c>
      <c r="X4181" s="177" t="s">
        <v>3284</v>
      </c>
      <c r="Y4181" s="177" t="s">
        <v>6994</v>
      </c>
      <c r="Z4181" s="177" t="s">
        <v>7324</v>
      </c>
      <c r="AA4181" s="525" t="s">
        <v>3069</v>
      </c>
      <c r="AB4181" s="399" t="str">
        <f t="shared" si="854"/>
        <v>DC2DT57</v>
      </c>
      <c r="AC4181" s="399" t="str">
        <f t="shared" si="855"/>
        <v>DC2DT57-DC</v>
      </c>
      <c r="AD4181" t="str">
        <f>Y4181&amp;"-"&amp;VLOOKUP(AC4181,'LICH THI'!C:AA,9,0)</f>
        <v>64DCDT3199-42481</v>
      </c>
      <c r="AE4181">
        <f t="shared" si="856"/>
        <v>1</v>
      </c>
    </row>
    <row r="4182" spans="1:31" x14ac:dyDescent="0.25">
      <c r="A4182" s="436" t="str">
        <f t="shared" si="846"/>
        <v>DC2DT57-DC-8</v>
      </c>
      <c r="B4182" s="436">
        <f>COUNTIF(AC$4:AC4182,AC4182)</f>
        <v>8</v>
      </c>
      <c r="C4182" s="436" t="str">
        <f t="shared" si="847"/>
        <v>DC2DT57-DC</v>
      </c>
      <c r="D4182" s="436">
        <f>VLOOKUP(C4182,'LICH THI'!C:AA,12,0)</f>
        <v>13</v>
      </c>
      <c r="E4182" s="436">
        <f>VLOOKUP(C4182,'LICH THI'!C:AA,13,0)</f>
        <v>13</v>
      </c>
      <c r="F4182" s="436">
        <f t="shared" si="857"/>
        <v>13</v>
      </c>
      <c r="G4182" s="436">
        <f>VLOOKUP(C4182,'LICH THI'!C:AA,14,0)</f>
        <v>1</v>
      </c>
      <c r="H4182" s="436">
        <f t="shared" si="848"/>
        <v>1</v>
      </c>
      <c r="I4182" s="436" t="str">
        <f t="shared" si="849"/>
        <v>Vũ Việt Phương</v>
      </c>
      <c r="J4182" s="436"/>
      <c r="K4182" s="436">
        <f t="shared" si="850"/>
        <v>1</v>
      </c>
      <c r="L4182" s="436" t="str">
        <f t="shared" si="851"/>
        <v>DC2DT57-DC-1</v>
      </c>
      <c r="M4182" s="436">
        <f t="shared" si="852"/>
        <v>5</v>
      </c>
      <c r="N4182" s="437">
        <f t="shared" si="858"/>
        <v>4</v>
      </c>
      <c r="O4182" s="437"/>
      <c r="P4182" s="430" t="str">
        <f t="shared" si="853"/>
        <v/>
      </c>
      <c r="U4182" s="177">
        <v>13</v>
      </c>
      <c r="V4182" s="177" t="s">
        <v>3341</v>
      </c>
      <c r="W4182" s="177" t="s">
        <v>5549</v>
      </c>
      <c r="X4182" s="177" t="s">
        <v>2717</v>
      </c>
      <c r="Y4182" s="177" t="s">
        <v>5550</v>
      </c>
      <c r="Z4182" s="177" t="s">
        <v>7324</v>
      </c>
      <c r="AA4182" s="525" t="s">
        <v>5551</v>
      </c>
      <c r="AB4182" s="399" t="str">
        <f t="shared" si="854"/>
        <v>DC2DT57</v>
      </c>
      <c r="AC4182" s="399" t="str">
        <f t="shared" si="855"/>
        <v>DC2DT57-DC</v>
      </c>
      <c r="AD4182" t="str">
        <f>Y4182&amp;"-"&amp;VLOOKUP(AC4182,'LICH THI'!C:AA,9,0)</f>
        <v>64DCDT3184-42481</v>
      </c>
      <c r="AE4182">
        <f t="shared" si="856"/>
        <v>1</v>
      </c>
    </row>
    <row r="4183" spans="1:31" x14ac:dyDescent="0.25">
      <c r="A4183" s="436" t="str">
        <f t="shared" si="846"/>
        <v>DC2DT57-DC-9</v>
      </c>
      <c r="B4183" s="436">
        <f>COUNTIF(AC$4:AC4183,AC4183)</f>
        <v>9</v>
      </c>
      <c r="C4183" s="436" t="str">
        <f t="shared" si="847"/>
        <v>DC2DT57-DC</v>
      </c>
      <c r="D4183" s="436">
        <f>VLOOKUP(C4183,'LICH THI'!C:AA,12,0)</f>
        <v>13</v>
      </c>
      <c r="E4183" s="436">
        <f>VLOOKUP(C4183,'LICH THI'!C:AA,13,0)</f>
        <v>13</v>
      </c>
      <c r="F4183" s="436">
        <f t="shared" si="857"/>
        <v>13</v>
      </c>
      <c r="G4183" s="436">
        <f>VLOOKUP(C4183,'LICH THI'!C:AA,14,0)</f>
        <v>1</v>
      </c>
      <c r="H4183" s="436">
        <f t="shared" si="848"/>
        <v>1</v>
      </c>
      <c r="I4183" s="436" t="str">
        <f t="shared" si="849"/>
        <v>Nguyễn Trọng Quang</v>
      </c>
      <c r="J4183" s="436"/>
      <c r="K4183" s="436">
        <f t="shared" si="850"/>
        <v>1</v>
      </c>
      <c r="L4183" s="436" t="str">
        <f t="shared" si="851"/>
        <v>DC2DT57-DC-1</v>
      </c>
      <c r="M4183" s="436">
        <f t="shared" si="852"/>
        <v>5</v>
      </c>
      <c r="N4183" s="437">
        <f t="shared" si="858"/>
        <v>5</v>
      </c>
      <c r="O4183" s="437"/>
      <c r="P4183" s="430" t="str">
        <f t="shared" si="853"/>
        <v/>
      </c>
      <c r="U4183" s="177">
        <v>2</v>
      </c>
      <c r="V4183" s="177" t="s">
        <v>3308</v>
      </c>
      <c r="W4183" s="177" t="s">
        <v>3353</v>
      </c>
      <c r="X4183" s="177" t="s">
        <v>3147</v>
      </c>
      <c r="Y4183" s="177" t="s">
        <v>5517</v>
      </c>
      <c r="Z4183" s="177" t="s">
        <v>7324</v>
      </c>
      <c r="AA4183" s="525" t="s">
        <v>4314</v>
      </c>
      <c r="AB4183" s="399" t="str">
        <f t="shared" si="854"/>
        <v>DC2DT57</v>
      </c>
      <c r="AC4183" s="399" t="str">
        <f t="shared" si="855"/>
        <v>DC2DT57-DC</v>
      </c>
      <c r="AD4183" t="str">
        <f>Y4183&amp;"-"&amp;VLOOKUP(AC4183,'LICH THI'!C:AA,9,0)</f>
        <v>64DCDT3189-42481</v>
      </c>
      <c r="AE4183">
        <f t="shared" si="856"/>
        <v>1</v>
      </c>
    </row>
    <row r="4184" spans="1:31" x14ac:dyDescent="0.25">
      <c r="A4184" s="436" t="str">
        <f t="shared" si="846"/>
        <v>DC2DT57-DC-10</v>
      </c>
      <c r="B4184" s="436">
        <f>COUNTIF(AC$4:AC4184,AC4184)</f>
        <v>10</v>
      </c>
      <c r="C4184" s="436" t="str">
        <f t="shared" si="847"/>
        <v>DC2DT57-DC</v>
      </c>
      <c r="D4184" s="436">
        <f>VLOOKUP(C4184,'LICH THI'!C:AA,12,0)</f>
        <v>13</v>
      </c>
      <c r="E4184" s="436">
        <f>VLOOKUP(C4184,'LICH THI'!C:AA,13,0)</f>
        <v>13</v>
      </c>
      <c r="F4184" s="436">
        <f t="shared" si="857"/>
        <v>13</v>
      </c>
      <c r="G4184" s="436">
        <f>VLOOKUP(C4184,'LICH THI'!C:AA,14,0)</f>
        <v>1</v>
      </c>
      <c r="H4184" s="436">
        <f t="shared" si="848"/>
        <v>1</v>
      </c>
      <c r="I4184" s="436" t="str">
        <f t="shared" si="849"/>
        <v>Nguyễn Cao Sang</v>
      </c>
      <c r="J4184" s="436"/>
      <c r="K4184" s="436">
        <f t="shared" si="850"/>
        <v>1</v>
      </c>
      <c r="L4184" s="436" t="str">
        <f t="shared" si="851"/>
        <v>DC2DT57-DC-1</v>
      </c>
      <c r="M4184" s="436">
        <f t="shared" si="852"/>
        <v>5</v>
      </c>
      <c r="N4184" s="437">
        <f t="shared" si="858"/>
        <v>6</v>
      </c>
      <c r="O4184" s="437"/>
      <c r="P4184" s="430" t="str">
        <f t="shared" si="853"/>
        <v/>
      </c>
      <c r="U4184" s="177">
        <v>3</v>
      </c>
      <c r="V4184" s="177" t="s">
        <v>3308</v>
      </c>
      <c r="W4184" s="177" t="s">
        <v>3322</v>
      </c>
      <c r="X4184" s="177" t="s">
        <v>3323</v>
      </c>
      <c r="Y4184" s="177" t="s">
        <v>3324</v>
      </c>
      <c r="Z4184" s="177" t="s">
        <v>7324</v>
      </c>
      <c r="AA4184" s="525" t="s">
        <v>2764</v>
      </c>
      <c r="AB4184" s="399" t="str">
        <f t="shared" si="854"/>
        <v>DC2DT57</v>
      </c>
      <c r="AC4184" s="399" t="str">
        <f t="shared" si="855"/>
        <v>DC2DT57-DC</v>
      </c>
      <c r="AD4184" t="str">
        <f>Y4184&amp;"-"&amp;VLOOKUP(AC4184,'LICH THI'!C:AA,9,0)</f>
        <v>64DCDT3033-42481</v>
      </c>
      <c r="AE4184">
        <f t="shared" si="856"/>
        <v>1</v>
      </c>
    </row>
    <row r="4185" spans="1:31" x14ac:dyDescent="0.25">
      <c r="A4185" s="436" t="str">
        <f t="shared" si="846"/>
        <v>DC2DT57-DC-11</v>
      </c>
      <c r="B4185" s="436">
        <f>COUNTIF(AC$4:AC4185,AC4185)</f>
        <v>11</v>
      </c>
      <c r="C4185" s="436" t="str">
        <f t="shared" si="847"/>
        <v>DC2DT57-DC</v>
      </c>
      <c r="D4185" s="436">
        <f>VLOOKUP(C4185,'LICH THI'!C:AA,12,0)</f>
        <v>13</v>
      </c>
      <c r="E4185" s="436">
        <f>VLOOKUP(C4185,'LICH THI'!C:AA,13,0)</f>
        <v>13</v>
      </c>
      <c r="F4185" s="436">
        <f t="shared" si="857"/>
        <v>13</v>
      </c>
      <c r="G4185" s="436">
        <f>VLOOKUP(C4185,'LICH THI'!C:AA,14,0)</f>
        <v>1</v>
      </c>
      <c r="H4185" s="436">
        <f t="shared" si="848"/>
        <v>1</v>
      </c>
      <c r="I4185" s="436" t="str">
        <f t="shared" si="849"/>
        <v>Nguyễn Trí Tú</v>
      </c>
      <c r="J4185" s="436"/>
      <c r="K4185" s="436">
        <f t="shared" si="850"/>
        <v>1</v>
      </c>
      <c r="L4185" s="436" t="str">
        <f t="shared" si="851"/>
        <v>DC2DT57-DC-1</v>
      </c>
      <c r="M4185" s="436">
        <f t="shared" si="852"/>
        <v>5</v>
      </c>
      <c r="N4185" s="437">
        <f t="shared" si="858"/>
        <v>7</v>
      </c>
      <c r="O4185" s="437"/>
      <c r="P4185" s="430" t="str">
        <f t="shared" si="853"/>
        <v/>
      </c>
      <c r="U4185" s="177">
        <v>8</v>
      </c>
      <c r="V4185" s="177" t="s">
        <v>3325</v>
      </c>
      <c r="W4185" s="177" t="s">
        <v>5532</v>
      </c>
      <c r="X4185" s="177" t="s">
        <v>2697</v>
      </c>
      <c r="Y4185" s="177" t="s">
        <v>5533</v>
      </c>
      <c r="Z4185" s="177" t="s">
        <v>7324</v>
      </c>
      <c r="AA4185" s="525" t="s">
        <v>5534</v>
      </c>
      <c r="AB4185" s="399" t="str">
        <f t="shared" si="854"/>
        <v>DC2DT57</v>
      </c>
      <c r="AC4185" s="399" t="str">
        <f t="shared" si="855"/>
        <v>DC2DT57-DC</v>
      </c>
      <c r="AD4185" t="str">
        <f>Y4185&amp;"-"&amp;VLOOKUP(AC4185,'LICH THI'!C:AA,9,0)</f>
        <v>64DCDT3191-42481</v>
      </c>
      <c r="AE4185">
        <f t="shared" si="856"/>
        <v>1</v>
      </c>
    </row>
    <row r="4186" spans="1:31" x14ac:dyDescent="0.25">
      <c r="A4186" s="436" t="str">
        <f t="shared" si="846"/>
        <v>DC2DT57-DC-12</v>
      </c>
      <c r="B4186" s="436">
        <f>COUNTIF(AC$4:AC4186,AC4186)</f>
        <v>12</v>
      </c>
      <c r="C4186" s="436" t="str">
        <f t="shared" si="847"/>
        <v>DC2DT57-DC</v>
      </c>
      <c r="D4186" s="436">
        <f>VLOOKUP(C4186,'LICH THI'!C:AA,12,0)</f>
        <v>13</v>
      </c>
      <c r="E4186" s="436">
        <f>VLOOKUP(C4186,'LICH THI'!C:AA,13,0)</f>
        <v>13</v>
      </c>
      <c r="F4186" s="436">
        <f t="shared" si="857"/>
        <v>13</v>
      </c>
      <c r="G4186" s="436">
        <f>VLOOKUP(C4186,'LICH THI'!C:AA,14,0)</f>
        <v>1</v>
      </c>
      <c r="H4186" s="436">
        <f t="shared" si="848"/>
        <v>1</v>
      </c>
      <c r="I4186" s="436" t="str">
        <f t="shared" si="849"/>
        <v>Đoàn Thị Tuyền</v>
      </c>
      <c r="J4186" s="436"/>
      <c r="K4186" s="436">
        <f t="shared" si="850"/>
        <v>1</v>
      </c>
      <c r="L4186" s="436" t="str">
        <f t="shared" si="851"/>
        <v>DC2DT57-DC-1</v>
      </c>
      <c r="M4186" s="436">
        <f t="shared" si="852"/>
        <v>5</v>
      </c>
      <c r="N4186" s="437">
        <f t="shared" si="858"/>
        <v>8</v>
      </c>
      <c r="O4186" s="437"/>
      <c r="P4186" s="430" t="str">
        <f t="shared" si="853"/>
        <v/>
      </c>
      <c r="U4186" s="177">
        <v>9</v>
      </c>
      <c r="V4186" s="177" t="s">
        <v>3325</v>
      </c>
      <c r="W4186" s="177" t="s">
        <v>3049</v>
      </c>
      <c r="X4186" s="177" t="s">
        <v>3795</v>
      </c>
      <c r="Y4186" s="177" t="s">
        <v>3796</v>
      </c>
      <c r="Z4186" s="177" t="s">
        <v>7324</v>
      </c>
      <c r="AA4186" s="525" t="s">
        <v>3797</v>
      </c>
      <c r="AB4186" s="399" t="str">
        <f t="shared" si="854"/>
        <v>DC2DT57</v>
      </c>
      <c r="AC4186" s="399" t="str">
        <f t="shared" si="855"/>
        <v>DC2DT57-DC</v>
      </c>
      <c r="AD4186" t="str">
        <f>Y4186&amp;"-"&amp;VLOOKUP(AC4186,'LICH THI'!C:AA,9,0)</f>
        <v>64DCDT3082-42481</v>
      </c>
      <c r="AE4186">
        <f t="shared" si="856"/>
        <v>1</v>
      </c>
    </row>
    <row r="4187" spans="1:31" x14ac:dyDescent="0.25">
      <c r="A4187" s="436" t="str">
        <f t="shared" si="846"/>
        <v>DC2DT57-DC-13</v>
      </c>
      <c r="B4187" s="436">
        <f>COUNTIF(AC$4:AC4187,AC4187)</f>
        <v>13</v>
      </c>
      <c r="C4187" s="436" t="str">
        <f t="shared" si="847"/>
        <v>DC2DT57-DC</v>
      </c>
      <c r="D4187" s="436">
        <f>VLOOKUP(C4187,'LICH THI'!C:AA,12,0)</f>
        <v>13</v>
      </c>
      <c r="E4187" s="436">
        <f>VLOOKUP(C4187,'LICH THI'!C:AA,13,0)</f>
        <v>13</v>
      </c>
      <c r="F4187" s="436">
        <f t="shared" si="857"/>
        <v>13</v>
      </c>
      <c r="G4187" s="436">
        <f>VLOOKUP(C4187,'LICH THI'!C:AA,14,0)</f>
        <v>1</v>
      </c>
      <c r="H4187" s="436">
        <f t="shared" si="848"/>
        <v>1</v>
      </c>
      <c r="I4187" s="436" t="str">
        <f t="shared" si="849"/>
        <v>Đinh Thị Thủy</v>
      </c>
      <c r="J4187" s="436"/>
      <c r="K4187" s="436">
        <f t="shared" si="850"/>
        <v>1</v>
      </c>
      <c r="L4187" s="436" t="str">
        <f t="shared" si="851"/>
        <v>DC2DT57-DC-1</v>
      </c>
      <c r="M4187" s="436">
        <f t="shared" si="852"/>
        <v>5</v>
      </c>
      <c r="N4187" s="437">
        <f t="shared" si="858"/>
        <v>9</v>
      </c>
      <c r="O4187" s="437"/>
      <c r="P4187" s="430" t="str">
        <f t="shared" si="853"/>
        <v/>
      </c>
      <c r="U4187" s="177">
        <v>7</v>
      </c>
      <c r="V4187" s="177" t="s">
        <v>3325</v>
      </c>
      <c r="W4187" s="177" t="s">
        <v>3393</v>
      </c>
      <c r="X4187" s="177" t="s">
        <v>2627</v>
      </c>
      <c r="Y4187" s="177" t="s">
        <v>6990</v>
      </c>
      <c r="Z4187" s="177" t="s">
        <v>7324</v>
      </c>
      <c r="AA4187" s="525" t="s">
        <v>6991</v>
      </c>
      <c r="AB4187" s="399" t="str">
        <f t="shared" si="854"/>
        <v>DC2DT57</v>
      </c>
      <c r="AC4187" s="399" t="str">
        <f t="shared" si="855"/>
        <v>DC2DT57-DC</v>
      </c>
      <c r="AD4187" t="str">
        <f>Y4187&amp;"-"&amp;VLOOKUP(AC4187,'LICH THI'!C:AA,9,0)</f>
        <v>64DCDT3139-42481</v>
      </c>
      <c r="AE4187">
        <f t="shared" si="856"/>
        <v>1</v>
      </c>
    </row>
    <row r="4188" spans="1:31" x14ac:dyDescent="0.25">
      <c r="A4188" s="436" t="str">
        <f t="shared" si="846"/>
        <v>DC2GT33-DC-1</v>
      </c>
      <c r="B4188" s="436">
        <f>COUNTIF(AC$4:AC4188,AC4188)</f>
        <v>1</v>
      </c>
      <c r="C4188" s="436" t="str">
        <f t="shared" si="847"/>
        <v>DC2GT33-DC</v>
      </c>
      <c r="D4188" s="436">
        <f>VLOOKUP(C4188,'LICH THI'!C:AA,12,0)</f>
        <v>87</v>
      </c>
      <c r="E4188" s="436">
        <f>VLOOKUP(C4188,'LICH THI'!C:AA,13,0)</f>
        <v>45</v>
      </c>
      <c r="F4188" s="436">
        <f t="shared" si="857"/>
        <v>45</v>
      </c>
      <c r="G4188" s="436">
        <f>VLOOKUP(C4188,'LICH THI'!C:AA,14,0)</f>
        <v>2</v>
      </c>
      <c r="H4188" s="436">
        <f t="shared" si="848"/>
        <v>1</v>
      </c>
      <c r="I4188" s="436" t="str">
        <f t="shared" si="849"/>
        <v>Lê Công Tuấn Anh</v>
      </c>
      <c r="J4188" s="436"/>
      <c r="K4188" s="436">
        <f t="shared" si="850"/>
        <v>2</v>
      </c>
      <c r="L4188" s="436" t="str">
        <f t="shared" si="851"/>
        <v>DC2GT33-DC-2</v>
      </c>
      <c r="M4188" s="436">
        <f t="shared" si="852"/>
        <v>33</v>
      </c>
      <c r="N4188" s="437">
        <f t="shared" si="858"/>
        <v>64</v>
      </c>
      <c r="O4188" s="437"/>
      <c r="P4188" s="430" t="str">
        <f t="shared" si="853"/>
        <v/>
      </c>
      <c r="U4188" s="177">
        <v>8</v>
      </c>
      <c r="V4188" s="177" t="s">
        <v>2790</v>
      </c>
      <c r="W4188" s="177" t="s">
        <v>2791</v>
      </c>
      <c r="X4188" s="177" t="s">
        <v>2611</v>
      </c>
      <c r="Y4188" s="177" t="s">
        <v>2792</v>
      </c>
      <c r="Z4188" s="177" t="s">
        <v>5073</v>
      </c>
      <c r="AA4188" s="525" t="s">
        <v>2793</v>
      </c>
      <c r="AB4188" s="399" t="str">
        <f t="shared" si="854"/>
        <v>DC2GT33</v>
      </c>
      <c r="AC4188" s="399" t="str">
        <f t="shared" si="855"/>
        <v>DC2GT33-DC</v>
      </c>
      <c r="AD4188" t="str">
        <f>Y4188&amp;"-"&amp;VLOOKUP(AC4188,'LICH THI'!C:AA,9,0)</f>
        <v>64DCCD3090-42475</v>
      </c>
      <c r="AE4188">
        <f t="shared" si="856"/>
        <v>1</v>
      </c>
    </row>
    <row r="4189" spans="1:31" x14ac:dyDescent="0.25">
      <c r="A4189" s="436" t="str">
        <f t="shared" si="846"/>
        <v>DC2GT33-DC-2</v>
      </c>
      <c r="B4189" s="436">
        <f>COUNTIF(AC$4:AC4189,AC4189)</f>
        <v>2</v>
      </c>
      <c r="C4189" s="436" t="str">
        <f t="shared" si="847"/>
        <v>DC2GT33-DC</v>
      </c>
      <c r="D4189" s="436">
        <f>VLOOKUP(C4189,'LICH THI'!C:AA,12,0)</f>
        <v>87</v>
      </c>
      <c r="E4189" s="436">
        <f>VLOOKUP(C4189,'LICH THI'!C:AA,13,0)</f>
        <v>45</v>
      </c>
      <c r="F4189" s="436">
        <f t="shared" si="857"/>
        <v>45</v>
      </c>
      <c r="G4189" s="436">
        <f>VLOOKUP(C4189,'LICH THI'!C:AA,14,0)</f>
        <v>2</v>
      </c>
      <c r="H4189" s="436">
        <f t="shared" si="848"/>
        <v>1</v>
      </c>
      <c r="I4189" s="436" t="str">
        <f t="shared" si="849"/>
        <v>Nguyễn Kiều Anh</v>
      </c>
      <c r="J4189" s="436"/>
      <c r="K4189" s="436">
        <f t="shared" si="850"/>
        <v>2</v>
      </c>
      <c r="L4189" s="436" t="str">
        <f t="shared" si="851"/>
        <v>DC2GT33-DC-2</v>
      </c>
      <c r="M4189" s="436">
        <f t="shared" si="852"/>
        <v>33</v>
      </c>
      <c r="N4189" s="437">
        <f t="shared" si="858"/>
        <v>65</v>
      </c>
      <c r="O4189" s="437"/>
      <c r="P4189" s="430" t="str">
        <f t="shared" si="853"/>
        <v/>
      </c>
      <c r="U4189" s="177">
        <v>74</v>
      </c>
      <c r="V4189" s="177" t="s">
        <v>3731</v>
      </c>
      <c r="W4189" s="177" t="s">
        <v>3929</v>
      </c>
      <c r="X4189" s="177" t="s">
        <v>2611</v>
      </c>
      <c r="Y4189" s="177" t="s">
        <v>5147</v>
      </c>
      <c r="Z4189" s="177" t="s">
        <v>5073</v>
      </c>
      <c r="AA4189" s="525" t="s">
        <v>3738</v>
      </c>
      <c r="AB4189" s="399" t="str">
        <f t="shared" si="854"/>
        <v>DC2GT33</v>
      </c>
      <c r="AC4189" s="399" t="str">
        <f t="shared" si="855"/>
        <v>DC2GT33-DC</v>
      </c>
      <c r="AD4189" t="str">
        <f>Y4189&amp;"-"&amp;VLOOKUP(AC4189,'LICH THI'!C:AA,9,0)</f>
        <v>64DCCS3056-42475</v>
      </c>
      <c r="AE4189">
        <f t="shared" si="856"/>
        <v>1</v>
      </c>
    </row>
    <row r="4190" spans="1:31" x14ac:dyDescent="0.25">
      <c r="A4190" s="436" t="str">
        <f t="shared" si="846"/>
        <v>DC2GT33-DC-3</v>
      </c>
      <c r="B4190" s="436">
        <f>COUNTIF(AC$4:AC4190,AC4190)</f>
        <v>3</v>
      </c>
      <c r="C4190" s="436" t="str">
        <f t="shared" si="847"/>
        <v>DC2GT33-DC</v>
      </c>
      <c r="D4190" s="436">
        <f>VLOOKUP(C4190,'LICH THI'!C:AA,12,0)</f>
        <v>87</v>
      </c>
      <c r="E4190" s="436">
        <f>VLOOKUP(C4190,'LICH THI'!C:AA,13,0)</f>
        <v>45</v>
      </c>
      <c r="F4190" s="436">
        <f t="shared" si="857"/>
        <v>45</v>
      </c>
      <c r="G4190" s="436">
        <f>VLOOKUP(C4190,'LICH THI'!C:AA,14,0)</f>
        <v>2</v>
      </c>
      <c r="H4190" s="436">
        <f t="shared" si="848"/>
        <v>1</v>
      </c>
      <c r="I4190" s="436" t="str">
        <f t="shared" si="849"/>
        <v>Đào Viết Bình</v>
      </c>
      <c r="J4190" s="436"/>
      <c r="K4190" s="436">
        <f t="shared" si="850"/>
        <v>2</v>
      </c>
      <c r="L4190" s="436" t="str">
        <f t="shared" si="851"/>
        <v>DC2GT33-DC-2</v>
      </c>
      <c r="M4190" s="436">
        <f t="shared" si="852"/>
        <v>33</v>
      </c>
      <c r="N4190" s="437">
        <f t="shared" si="858"/>
        <v>66</v>
      </c>
      <c r="O4190" s="437"/>
      <c r="P4190" s="430" t="str">
        <f t="shared" si="853"/>
        <v/>
      </c>
      <c r="U4190" s="177">
        <v>58</v>
      </c>
      <c r="V4190" s="177" t="s">
        <v>2868</v>
      </c>
      <c r="W4190" s="177" t="s">
        <v>2872</v>
      </c>
      <c r="X4190" s="177" t="s">
        <v>2605</v>
      </c>
      <c r="Y4190" s="177" t="s">
        <v>2873</v>
      </c>
      <c r="Z4190" s="177" t="s">
        <v>5073</v>
      </c>
      <c r="AA4190" s="525" t="s">
        <v>2874</v>
      </c>
      <c r="AB4190" s="399" t="str">
        <f t="shared" si="854"/>
        <v>DC2GT33</v>
      </c>
      <c r="AC4190" s="399" t="str">
        <f t="shared" si="855"/>
        <v>DC2GT33-DC</v>
      </c>
      <c r="AD4190" t="str">
        <f>Y4190&amp;"-"&amp;VLOOKUP(AC4190,'LICH THI'!C:AA,9,0)</f>
        <v>64DCCD3264-42475</v>
      </c>
      <c r="AE4190">
        <f t="shared" si="856"/>
        <v>1</v>
      </c>
    </row>
    <row r="4191" spans="1:31" x14ac:dyDescent="0.25">
      <c r="A4191" s="436" t="str">
        <f t="shared" si="846"/>
        <v>DC2GT33-DC-4</v>
      </c>
      <c r="B4191" s="436">
        <f>COUNTIF(AC$4:AC4191,AC4191)</f>
        <v>4</v>
      </c>
      <c r="C4191" s="436" t="str">
        <f t="shared" si="847"/>
        <v>DC2GT33-DC</v>
      </c>
      <c r="D4191" s="436">
        <f>VLOOKUP(C4191,'LICH THI'!C:AA,12,0)</f>
        <v>87</v>
      </c>
      <c r="E4191" s="436">
        <f>VLOOKUP(C4191,'LICH THI'!C:AA,13,0)</f>
        <v>45</v>
      </c>
      <c r="F4191" s="436">
        <f t="shared" si="857"/>
        <v>45</v>
      </c>
      <c r="G4191" s="436">
        <f>VLOOKUP(C4191,'LICH THI'!C:AA,14,0)</f>
        <v>2</v>
      </c>
      <c r="H4191" s="436">
        <f t="shared" si="848"/>
        <v>1</v>
      </c>
      <c r="I4191" s="436" t="str">
        <f t="shared" si="849"/>
        <v>Trần Thanh Cao</v>
      </c>
      <c r="J4191" s="436"/>
      <c r="K4191" s="436">
        <f t="shared" si="850"/>
        <v>2</v>
      </c>
      <c r="L4191" s="436" t="str">
        <f t="shared" si="851"/>
        <v>DC2GT33-DC-2</v>
      </c>
      <c r="M4191" s="436">
        <f t="shared" si="852"/>
        <v>33</v>
      </c>
      <c r="N4191" s="437">
        <f t="shared" si="858"/>
        <v>67</v>
      </c>
      <c r="O4191" s="437"/>
      <c r="P4191" s="430" t="str">
        <f t="shared" si="853"/>
        <v/>
      </c>
      <c r="U4191" s="177">
        <v>44</v>
      </c>
      <c r="V4191" s="177" t="s">
        <v>2851</v>
      </c>
      <c r="W4191" s="177" t="s">
        <v>2852</v>
      </c>
      <c r="X4191" s="177" t="s">
        <v>2853</v>
      </c>
      <c r="Y4191" s="177" t="s">
        <v>2854</v>
      </c>
      <c r="Z4191" s="177" t="s">
        <v>5073</v>
      </c>
      <c r="AA4191" s="525" t="s">
        <v>2855</v>
      </c>
      <c r="AB4191" s="399" t="str">
        <f t="shared" si="854"/>
        <v>DC2GT33</v>
      </c>
      <c r="AC4191" s="399" t="str">
        <f t="shared" si="855"/>
        <v>DC2GT33-DC</v>
      </c>
      <c r="AD4191" t="str">
        <f>Y4191&amp;"-"&amp;VLOOKUP(AC4191,'LICH THI'!C:AA,9,0)</f>
        <v>64DCCD3205-42475</v>
      </c>
      <c r="AE4191">
        <f t="shared" si="856"/>
        <v>1</v>
      </c>
    </row>
    <row r="4192" spans="1:31" x14ac:dyDescent="0.25">
      <c r="A4192" s="436" t="str">
        <f t="shared" si="846"/>
        <v>DC2GT33-DC-5</v>
      </c>
      <c r="B4192" s="436">
        <f>COUNTIF(AC$4:AC4192,AC4192)</f>
        <v>5</v>
      </c>
      <c r="C4192" s="436" t="str">
        <f t="shared" si="847"/>
        <v>DC2GT33-DC</v>
      </c>
      <c r="D4192" s="436">
        <f>VLOOKUP(C4192,'LICH THI'!C:AA,12,0)</f>
        <v>87</v>
      </c>
      <c r="E4192" s="436">
        <f>VLOOKUP(C4192,'LICH THI'!C:AA,13,0)</f>
        <v>45</v>
      </c>
      <c r="F4192" s="436">
        <f t="shared" si="857"/>
        <v>45</v>
      </c>
      <c r="G4192" s="436">
        <f>VLOOKUP(C4192,'LICH THI'!C:AA,14,0)</f>
        <v>2</v>
      </c>
      <c r="H4192" s="436">
        <f t="shared" si="848"/>
        <v>1</v>
      </c>
      <c r="I4192" s="436" t="str">
        <f t="shared" si="849"/>
        <v>Nguyễn Quang Cẩn</v>
      </c>
      <c r="J4192" s="436"/>
      <c r="K4192" s="436">
        <f t="shared" si="850"/>
        <v>2</v>
      </c>
      <c r="L4192" s="436" t="str">
        <f t="shared" si="851"/>
        <v>DC2GT33-DC-2</v>
      </c>
      <c r="M4192" s="436">
        <f t="shared" si="852"/>
        <v>33</v>
      </c>
      <c r="N4192" s="437">
        <f t="shared" si="858"/>
        <v>68</v>
      </c>
      <c r="O4192" s="437"/>
      <c r="P4192" s="430" t="str">
        <f t="shared" si="853"/>
        <v/>
      </c>
      <c r="U4192" s="177">
        <v>32</v>
      </c>
      <c r="V4192" s="177" t="s">
        <v>2825</v>
      </c>
      <c r="W4192" s="177" t="s">
        <v>3032</v>
      </c>
      <c r="X4192" s="177" t="s">
        <v>5105</v>
      </c>
      <c r="Y4192" s="177" t="s">
        <v>5106</v>
      </c>
      <c r="Z4192" s="177" t="s">
        <v>5073</v>
      </c>
      <c r="AA4192" s="525" t="s">
        <v>2950</v>
      </c>
      <c r="AB4192" s="399" t="str">
        <f t="shared" si="854"/>
        <v>DC2GT33</v>
      </c>
      <c r="AC4192" s="399" t="str">
        <f t="shared" si="855"/>
        <v>DC2GT33-DC</v>
      </c>
      <c r="AD4192" t="str">
        <f>Y4192&amp;"-"&amp;VLOOKUP(AC4192,'LICH THI'!C:AA,9,0)</f>
        <v>64DCCD3160-42475</v>
      </c>
      <c r="AE4192">
        <f t="shared" si="856"/>
        <v>1</v>
      </c>
    </row>
    <row r="4193" spans="1:31" x14ac:dyDescent="0.25">
      <c r="A4193" s="436" t="str">
        <f t="shared" si="846"/>
        <v>DC2GT33-DC-6</v>
      </c>
      <c r="B4193" s="436">
        <f>COUNTIF(AC$4:AC4193,AC4193)</f>
        <v>6</v>
      </c>
      <c r="C4193" s="436" t="str">
        <f t="shared" si="847"/>
        <v>DC2GT33-DC</v>
      </c>
      <c r="D4193" s="436">
        <f>VLOOKUP(C4193,'LICH THI'!C:AA,12,0)</f>
        <v>87</v>
      </c>
      <c r="E4193" s="436">
        <f>VLOOKUP(C4193,'LICH THI'!C:AA,13,0)</f>
        <v>45</v>
      </c>
      <c r="F4193" s="436">
        <f t="shared" si="857"/>
        <v>45</v>
      </c>
      <c r="G4193" s="436">
        <f>VLOOKUP(C4193,'LICH THI'!C:AA,14,0)</f>
        <v>2</v>
      </c>
      <c r="H4193" s="436">
        <f t="shared" si="848"/>
        <v>1</v>
      </c>
      <c r="I4193" s="436" t="str">
        <f t="shared" si="849"/>
        <v>Phan Thế Công</v>
      </c>
      <c r="J4193" s="436"/>
      <c r="K4193" s="436">
        <f t="shared" si="850"/>
        <v>2</v>
      </c>
      <c r="L4193" s="436" t="str">
        <f t="shared" si="851"/>
        <v>DC2GT33-DC-2</v>
      </c>
      <c r="M4193" s="436">
        <f t="shared" si="852"/>
        <v>33</v>
      </c>
      <c r="N4193" s="437">
        <f t="shared" si="858"/>
        <v>69</v>
      </c>
      <c r="O4193" s="437"/>
      <c r="P4193" s="430" t="str">
        <f t="shared" si="853"/>
        <v/>
      </c>
      <c r="U4193" s="177">
        <v>76</v>
      </c>
      <c r="V4193" s="177" t="s">
        <v>3731</v>
      </c>
      <c r="W4193" s="177" t="s">
        <v>3219</v>
      </c>
      <c r="X4193" s="177" t="s">
        <v>3104</v>
      </c>
      <c r="Y4193" s="177" t="s">
        <v>5150</v>
      </c>
      <c r="Z4193" s="177" t="s">
        <v>5073</v>
      </c>
      <c r="AA4193" s="525" t="s">
        <v>5151</v>
      </c>
      <c r="AB4193" s="399" t="str">
        <f t="shared" si="854"/>
        <v>DC2GT33</v>
      </c>
      <c r="AC4193" s="399" t="str">
        <f t="shared" si="855"/>
        <v>DC2GT33-DC</v>
      </c>
      <c r="AD4193" t="str">
        <f>Y4193&amp;"-"&amp;VLOOKUP(AC4193,'LICH THI'!C:AA,9,0)</f>
        <v>64DCCS3070-42475</v>
      </c>
      <c r="AE4193">
        <f t="shared" si="856"/>
        <v>1</v>
      </c>
    </row>
    <row r="4194" spans="1:31" x14ac:dyDescent="0.25">
      <c r="A4194" s="436" t="str">
        <f t="shared" si="846"/>
        <v>DC2GT33-DC-7</v>
      </c>
      <c r="B4194" s="436">
        <f>COUNTIF(AC$4:AC4194,AC4194)</f>
        <v>7</v>
      </c>
      <c r="C4194" s="436" t="str">
        <f t="shared" si="847"/>
        <v>DC2GT33-DC</v>
      </c>
      <c r="D4194" s="436">
        <f>VLOOKUP(C4194,'LICH THI'!C:AA,12,0)</f>
        <v>87</v>
      </c>
      <c r="E4194" s="436">
        <f>VLOOKUP(C4194,'LICH THI'!C:AA,13,0)</f>
        <v>45</v>
      </c>
      <c r="F4194" s="436">
        <f t="shared" si="857"/>
        <v>45</v>
      </c>
      <c r="G4194" s="436">
        <f>VLOOKUP(C4194,'LICH THI'!C:AA,14,0)</f>
        <v>2</v>
      </c>
      <c r="H4194" s="436">
        <f t="shared" si="848"/>
        <v>1</v>
      </c>
      <c r="I4194" s="436" t="str">
        <f t="shared" si="849"/>
        <v>Đào Minh Cường</v>
      </c>
      <c r="J4194" s="436"/>
      <c r="K4194" s="436">
        <f t="shared" si="850"/>
        <v>2</v>
      </c>
      <c r="L4194" s="436" t="str">
        <f t="shared" si="851"/>
        <v>DC2GT33-DC-2</v>
      </c>
      <c r="M4194" s="436">
        <f t="shared" si="852"/>
        <v>33</v>
      </c>
      <c r="N4194" s="437">
        <f t="shared" si="858"/>
        <v>70</v>
      </c>
      <c r="O4194" s="437"/>
      <c r="P4194" s="430" t="str">
        <f t="shared" si="853"/>
        <v/>
      </c>
      <c r="U4194" s="177">
        <v>11</v>
      </c>
      <c r="V4194" s="177" t="s">
        <v>2790</v>
      </c>
      <c r="W4194" s="177" t="s">
        <v>5079</v>
      </c>
      <c r="X4194" s="177" t="s">
        <v>2735</v>
      </c>
      <c r="Y4194" s="177" t="s">
        <v>5080</v>
      </c>
      <c r="Z4194" s="177" t="s">
        <v>5073</v>
      </c>
      <c r="AA4194" s="525" t="s">
        <v>5081</v>
      </c>
      <c r="AB4194" s="399" t="str">
        <f t="shared" si="854"/>
        <v>DC2GT33</v>
      </c>
      <c r="AC4194" s="399" t="str">
        <f t="shared" si="855"/>
        <v>DC2GT33-DC</v>
      </c>
      <c r="AD4194" t="str">
        <f>Y4194&amp;"-"&amp;VLOOKUP(AC4194,'LICH THI'!C:AA,9,0)</f>
        <v>64DCCD3039-42475</v>
      </c>
      <c r="AE4194">
        <f t="shared" si="856"/>
        <v>1</v>
      </c>
    </row>
    <row r="4195" spans="1:31" x14ac:dyDescent="0.25">
      <c r="A4195" s="436" t="str">
        <f t="shared" si="846"/>
        <v>DC2GT33-DC-8</v>
      </c>
      <c r="B4195" s="436">
        <f>COUNTIF(AC$4:AC4195,AC4195)</f>
        <v>8</v>
      </c>
      <c r="C4195" s="436" t="str">
        <f t="shared" si="847"/>
        <v>DC2GT33-DC</v>
      </c>
      <c r="D4195" s="436">
        <f>VLOOKUP(C4195,'LICH THI'!C:AA,12,0)</f>
        <v>87</v>
      </c>
      <c r="E4195" s="436">
        <f>VLOOKUP(C4195,'LICH THI'!C:AA,13,0)</f>
        <v>45</v>
      </c>
      <c r="F4195" s="436">
        <f t="shared" si="857"/>
        <v>45</v>
      </c>
      <c r="G4195" s="436">
        <f>VLOOKUP(C4195,'LICH THI'!C:AA,14,0)</f>
        <v>2</v>
      </c>
      <c r="H4195" s="436">
        <f t="shared" si="848"/>
        <v>1</v>
      </c>
      <c r="I4195" s="436" t="str">
        <f t="shared" si="849"/>
        <v>Hồ Văn Cường</v>
      </c>
      <c r="J4195" s="436"/>
      <c r="K4195" s="436">
        <f t="shared" si="850"/>
        <v>2</v>
      </c>
      <c r="L4195" s="436" t="str">
        <f t="shared" si="851"/>
        <v>DC2GT33-DC-2</v>
      </c>
      <c r="M4195" s="436">
        <f t="shared" si="852"/>
        <v>33</v>
      </c>
      <c r="N4195" s="437">
        <f t="shared" si="858"/>
        <v>71</v>
      </c>
      <c r="O4195" s="437"/>
      <c r="P4195" s="430" t="str">
        <f t="shared" si="853"/>
        <v/>
      </c>
      <c r="U4195" s="177">
        <v>33</v>
      </c>
      <c r="V4195" s="177" t="s">
        <v>2825</v>
      </c>
      <c r="W4195" s="177" t="s">
        <v>2727</v>
      </c>
      <c r="X4195" s="177" t="s">
        <v>2735</v>
      </c>
      <c r="Y4195" s="177" t="s">
        <v>5107</v>
      </c>
      <c r="Z4195" s="177" t="s">
        <v>5073</v>
      </c>
      <c r="AA4195" s="525" t="s">
        <v>5108</v>
      </c>
      <c r="AB4195" s="399" t="str">
        <f t="shared" si="854"/>
        <v>DC2GT33</v>
      </c>
      <c r="AC4195" s="399" t="str">
        <f t="shared" si="855"/>
        <v>DC2GT33-DC</v>
      </c>
      <c r="AD4195" t="str">
        <f>Y4195&amp;"-"&amp;VLOOKUP(AC4195,'LICH THI'!C:AA,9,0)</f>
        <v>64DCCD3167-42475</v>
      </c>
      <c r="AE4195">
        <f t="shared" si="856"/>
        <v>1</v>
      </c>
    </row>
    <row r="4196" spans="1:31" x14ac:dyDescent="0.25">
      <c r="A4196" s="436" t="str">
        <f t="shared" si="846"/>
        <v>DC2GT33-DC-9</v>
      </c>
      <c r="B4196" s="436">
        <f>COUNTIF(AC$4:AC4196,AC4196)</f>
        <v>9</v>
      </c>
      <c r="C4196" s="436" t="str">
        <f t="shared" si="847"/>
        <v>DC2GT33-DC</v>
      </c>
      <c r="D4196" s="436">
        <f>VLOOKUP(C4196,'LICH THI'!C:AA,12,0)</f>
        <v>87</v>
      </c>
      <c r="E4196" s="436">
        <f>VLOOKUP(C4196,'LICH THI'!C:AA,13,0)</f>
        <v>45</v>
      </c>
      <c r="F4196" s="436">
        <f t="shared" si="857"/>
        <v>45</v>
      </c>
      <c r="G4196" s="436">
        <f>VLOOKUP(C4196,'LICH THI'!C:AA,14,0)</f>
        <v>2</v>
      </c>
      <c r="H4196" s="436">
        <f t="shared" si="848"/>
        <v>1</v>
      </c>
      <c r="I4196" s="436" t="str">
        <f t="shared" si="849"/>
        <v>Lê Mạnh Cường</v>
      </c>
      <c r="J4196" s="436"/>
      <c r="K4196" s="436">
        <f t="shared" si="850"/>
        <v>2</v>
      </c>
      <c r="L4196" s="436" t="str">
        <f t="shared" si="851"/>
        <v>DC2GT33-DC-2</v>
      </c>
      <c r="M4196" s="436">
        <f t="shared" si="852"/>
        <v>33</v>
      </c>
      <c r="N4196" s="437">
        <f t="shared" si="858"/>
        <v>72</v>
      </c>
      <c r="O4196" s="437"/>
      <c r="P4196" s="430" t="str">
        <f t="shared" si="853"/>
        <v/>
      </c>
      <c r="U4196" s="177">
        <v>12</v>
      </c>
      <c r="V4196" s="177" t="s">
        <v>2790</v>
      </c>
      <c r="W4196" s="177" t="s">
        <v>2944</v>
      </c>
      <c r="X4196" s="177" t="s">
        <v>2735</v>
      </c>
      <c r="Y4196" s="177" t="s">
        <v>5048</v>
      </c>
      <c r="Z4196" s="177" t="s">
        <v>5073</v>
      </c>
      <c r="AA4196" s="525" t="s">
        <v>2921</v>
      </c>
      <c r="AB4196" s="399" t="str">
        <f t="shared" si="854"/>
        <v>DC2GT33</v>
      </c>
      <c r="AC4196" s="399" t="str">
        <f t="shared" si="855"/>
        <v>DC2GT33-DC</v>
      </c>
      <c r="AD4196" t="str">
        <f>Y4196&amp;"-"&amp;VLOOKUP(AC4196,'LICH THI'!C:AA,9,0)</f>
        <v>64DCCD3143-42475</v>
      </c>
      <c r="AE4196">
        <f t="shared" si="856"/>
        <v>1</v>
      </c>
    </row>
    <row r="4197" spans="1:31" x14ac:dyDescent="0.25">
      <c r="A4197" s="436" t="str">
        <f t="shared" si="846"/>
        <v>DC2GT33-DC-10</v>
      </c>
      <c r="B4197" s="436">
        <f>COUNTIF(AC$4:AC4197,AC4197)</f>
        <v>10</v>
      </c>
      <c r="C4197" s="436" t="str">
        <f t="shared" si="847"/>
        <v>DC2GT33-DC</v>
      </c>
      <c r="D4197" s="436">
        <f>VLOOKUP(C4197,'LICH THI'!C:AA,12,0)</f>
        <v>87</v>
      </c>
      <c r="E4197" s="436">
        <f>VLOOKUP(C4197,'LICH THI'!C:AA,13,0)</f>
        <v>45</v>
      </c>
      <c r="F4197" s="436">
        <f t="shared" si="857"/>
        <v>45</v>
      </c>
      <c r="G4197" s="436">
        <f>VLOOKUP(C4197,'LICH THI'!C:AA,14,0)</f>
        <v>2</v>
      </c>
      <c r="H4197" s="436">
        <f t="shared" si="848"/>
        <v>1</v>
      </c>
      <c r="I4197" s="436" t="str">
        <f t="shared" si="849"/>
        <v>Nguyễn Văn Chiến</v>
      </c>
      <c r="J4197" s="436"/>
      <c r="K4197" s="436">
        <f t="shared" si="850"/>
        <v>2</v>
      </c>
      <c r="L4197" s="436" t="str">
        <f t="shared" si="851"/>
        <v>DC2GT33-DC-2</v>
      </c>
      <c r="M4197" s="436">
        <f t="shared" si="852"/>
        <v>33</v>
      </c>
      <c r="N4197" s="437">
        <f t="shared" si="858"/>
        <v>73</v>
      </c>
      <c r="O4197" s="437"/>
      <c r="P4197" s="430" t="str">
        <f t="shared" si="853"/>
        <v/>
      </c>
      <c r="U4197" s="177">
        <v>9</v>
      </c>
      <c r="V4197" s="177" t="s">
        <v>2790</v>
      </c>
      <c r="W4197" s="177" t="s">
        <v>2741</v>
      </c>
      <c r="X4197" s="177" t="s">
        <v>2709</v>
      </c>
      <c r="Y4197" s="177" t="s">
        <v>5076</v>
      </c>
      <c r="Z4197" s="177" t="s">
        <v>5073</v>
      </c>
      <c r="AA4197" s="525" t="s">
        <v>2959</v>
      </c>
      <c r="AB4197" s="399" t="str">
        <f t="shared" si="854"/>
        <v>DC2GT33</v>
      </c>
      <c r="AC4197" s="399" t="str">
        <f t="shared" si="855"/>
        <v>DC2GT33-DC</v>
      </c>
      <c r="AD4197" t="str">
        <f>Y4197&amp;"-"&amp;VLOOKUP(AC4197,'LICH THI'!C:AA,9,0)</f>
        <v>64DCCD3138-42475</v>
      </c>
      <c r="AE4197">
        <f t="shared" si="856"/>
        <v>1</v>
      </c>
    </row>
    <row r="4198" spans="1:31" x14ac:dyDescent="0.25">
      <c r="A4198" s="436" t="str">
        <f t="shared" si="846"/>
        <v>DC2GT33-DC-11</v>
      </c>
      <c r="B4198" s="436">
        <f>COUNTIF(AC$4:AC4198,AC4198)</f>
        <v>11</v>
      </c>
      <c r="C4198" s="436" t="str">
        <f t="shared" si="847"/>
        <v>DC2GT33-DC</v>
      </c>
      <c r="D4198" s="436">
        <f>VLOOKUP(C4198,'LICH THI'!C:AA,12,0)</f>
        <v>87</v>
      </c>
      <c r="E4198" s="436">
        <f>VLOOKUP(C4198,'LICH THI'!C:AA,13,0)</f>
        <v>45</v>
      </c>
      <c r="F4198" s="436">
        <f t="shared" si="857"/>
        <v>45</v>
      </c>
      <c r="G4198" s="436">
        <f>VLOOKUP(C4198,'LICH THI'!C:AA,14,0)</f>
        <v>2</v>
      </c>
      <c r="H4198" s="436">
        <f t="shared" si="848"/>
        <v>1</v>
      </c>
      <c r="I4198" s="436" t="str">
        <f t="shared" si="849"/>
        <v>Nguyễn Văn Chính</v>
      </c>
      <c r="J4198" s="436"/>
      <c r="K4198" s="436">
        <f t="shared" si="850"/>
        <v>2</v>
      </c>
      <c r="L4198" s="436" t="str">
        <f t="shared" si="851"/>
        <v>DC2GT33-DC-2</v>
      </c>
      <c r="M4198" s="436">
        <f t="shared" si="852"/>
        <v>33</v>
      </c>
      <c r="N4198" s="437">
        <f t="shared" si="858"/>
        <v>74</v>
      </c>
      <c r="O4198" s="437"/>
      <c r="P4198" s="430" t="str">
        <f t="shared" si="853"/>
        <v/>
      </c>
      <c r="U4198" s="177">
        <v>10</v>
      </c>
      <c r="V4198" s="177" t="s">
        <v>2790</v>
      </c>
      <c r="W4198" s="177" t="s">
        <v>2741</v>
      </c>
      <c r="X4198" s="177" t="s">
        <v>3258</v>
      </c>
      <c r="Y4198" s="177" t="s">
        <v>5077</v>
      </c>
      <c r="Z4198" s="177" t="s">
        <v>5073</v>
      </c>
      <c r="AA4198" s="525" t="s">
        <v>5078</v>
      </c>
      <c r="AB4198" s="399" t="str">
        <f t="shared" si="854"/>
        <v>DC2GT33</v>
      </c>
      <c r="AC4198" s="399" t="str">
        <f t="shared" si="855"/>
        <v>DC2GT33-DC</v>
      </c>
      <c r="AD4198" t="str">
        <f>Y4198&amp;"-"&amp;VLOOKUP(AC4198,'LICH THI'!C:AA,9,0)</f>
        <v>64DCCD3050-42475</v>
      </c>
      <c r="AE4198">
        <f t="shared" si="856"/>
        <v>1</v>
      </c>
    </row>
    <row r="4199" spans="1:31" x14ac:dyDescent="0.25">
      <c r="A4199" s="436" t="str">
        <f t="shared" si="846"/>
        <v>DC2GT33-DC-12</v>
      </c>
      <c r="B4199" s="436">
        <f>COUNTIF(AC$4:AC4199,AC4199)</f>
        <v>12</v>
      </c>
      <c r="C4199" s="436" t="str">
        <f t="shared" si="847"/>
        <v>DC2GT33-DC</v>
      </c>
      <c r="D4199" s="436">
        <f>VLOOKUP(C4199,'LICH THI'!C:AA,12,0)</f>
        <v>87</v>
      </c>
      <c r="E4199" s="436">
        <f>VLOOKUP(C4199,'LICH THI'!C:AA,13,0)</f>
        <v>45</v>
      </c>
      <c r="F4199" s="436">
        <f t="shared" si="857"/>
        <v>45</v>
      </c>
      <c r="G4199" s="436">
        <f>VLOOKUP(C4199,'LICH THI'!C:AA,14,0)</f>
        <v>2</v>
      </c>
      <c r="H4199" s="436">
        <f t="shared" si="848"/>
        <v>1</v>
      </c>
      <c r="I4199" s="436" t="str">
        <f t="shared" si="849"/>
        <v>Lê Viết Chung</v>
      </c>
      <c r="J4199" s="436"/>
      <c r="K4199" s="436">
        <f t="shared" si="850"/>
        <v>2</v>
      </c>
      <c r="L4199" s="436" t="str">
        <f t="shared" si="851"/>
        <v>DC2GT33-DC-2</v>
      </c>
      <c r="M4199" s="436">
        <f t="shared" si="852"/>
        <v>33</v>
      </c>
      <c r="N4199" s="437">
        <f t="shared" si="858"/>
        <v>75</v>
      </c>
      <c r="O4199" s="437"/>
      <c r="P4199" s="430" t="str">
        <f t="shared" si="853"/>
        <v/>
      </c>
      <c r="U4199" s="177">
        <v>75</v>
      </c>
      <c r="V4199" s="177" t="s">
        <v>3731</v>
      </c>
      <c r="W4199" s="177" t="s">
        <v>5148</v>
      </c>
      <c r="X4199" s="177" t="s">
        <v>2731</v>
      </c>
      <c r="Y4199" s="177" t="s">
        <v>5149</v>
      </c>
      <c r="Z4199" s="177" t="s">
        <v>5073</v>
      </c>
      <c r="AA4199" s="525" t="s">
        <v>3048</v>
      </c>
      <c r="AB4199" s="399" t="str">
        <f t="shared" si="854"/>
        <v>DC2GT33</v>
      </c>
      <c r="AC4199" s="399" t="str">
        <f t="shared" si="855"/>
        <v>DC2GT33-DC</v>
      </c>
      <c r="AD4199" t="str">
        <f>Y4199&amp;"-"&amp;VLOOKUP(AC4199,'LICH THI'!C:AA,9,0)</f>
        <v>64DCCS3019-42475</v>
      </c>
      <c r="AE4199">
        <f t="shared" si="856"/>
        <v>1</v>
      </c>
    </row>
    <row r="4200" spans="1:31" x14ac:dyDescent="0.25">
      <c r="A4200" s="436" t="str">
        <f t="shared" si="846"/>
        <v>DC2GT33-DC-13</v>
      </c>
      <c r="B4200" s="436">
        <f>COUNTIF(AC$4:AC4200,AC4200)</f>
        <v>13</v>
      </c>
      <c r="C4200" s="436" t="str">
        <f t="shared" si="847"/>
        <v>DC2GT33-DC</v>
      </c>
      <c r="D4200" s="436">
        <f>VLOOKUP(C4200,'LICH THI'!C:AA,12,0)</f>
        <v>87</v>
      </c>
      <c r="E4200" s="436">
        <f>VLOOKUP(C4200,'LICH THI'!C:AA,13,0)</f>
        <v>45</v>
      </c>
      <c r="F4200" s="436">
        <f t="shared" si="857"/>
        <v>45</v>
      </c>
      <c r="G4200" s="436">
        <f>VLOOKUP(C4200,'LICH THI'!C:AA,14,0)</f>
        <v>2</v>
      </c>
      <c r="H4200" s="436">
        <f t="shared" si="848"/>
        <v>1</v>
      </c>
      <c r="I4200" s="436" t="str">
        <f t="shared" si="849"/>
        <v>Trịnh Xuân Doát</v>
      </c>
      <c r="J4200" s="436"/>
      <c r="K4200" s="436">
        <f t="shared" si="850"/>
        <v>2</v>
      </c>
      <c r="L4200" s="436" t="str">
        <f t="shared" si="851"/>
        <v>DC2GT33-DC-2</v>
      </c>
      <c r="M4200" s="436">
        <f t="shared" si="852"/>
        <v>33</v>
      </c>
      <c r="N4200" s="437">
        <f t="shared" si="858"/>
        <v>76</v>
      </c>
      <c r="O4200" s="437"/>
      <c r="P4200" s="430" t="str">
        <f t="shared" si="853"/>
        <v/>
      </c>
      <c r="U4200" s="177">
        <v>77</v>
      </c>
      <c r="V4200" s="177" t="s">
        <v>3731</v>
      </c>
      <c r="W4200" s="177" t="s">
        <v>3757</v>
      </c>
      <c r="X4200" s="177" t="s">
        <v>5067</v>
      </c>
      <c r="Y4200" s="177" t="s">
        <v>5068</v>
      </c>
      <c r="Z4200" s="177" t="s">
        <v>5073</v>
      </c>
      <c r="AA4200" s="525" t="s">
        <v>3736</v>
      </c>
      <c r="AB4200" s="399" t="str">
        <f t="shared" si="854"/>
        <v>DC2GT33</v>
      </c>
      <c r="AC4200" s="399" t="str">
        <f t="shared" si="855"/>
        <v>DC2GT33-DC</v>
      </c>
      <c r="AD4200" t="str">
        <f>Y4200&amp;"-"&amp;VLOOKUP(AC4200,'LICH THI'!C:AA,9,0)</f>
        <v>64DCCS3005-42475</v>
      </c>
      <c r="AE4200">
        <f t="shared" si="856"/>
        <v>1</v>
      </c>
    </row>
    <row r="4201" spans="1:31" x14ac:dyDescent="0.25">
      <c r="A4201" s="436" t="str">
        <f t="shared" si="846"/>
        <v>DC2GT33-DC-14</v>
      </c>
      <c r="B4201" s="436">
        <f>COUNTIF(AC$4:AC4201,AC4201)</f>
        <v>14</v>
      </c>
      <c r="C4201" s="436" t="str">
        <f t="shared" si="847"/>
        <v>DC2GT33-DC</v>
      </c>
      <c r="D4201" s="436">
        <f>VLOOKUP(C4201,'LICH THI'!C:AA,12,0)</f>
        <v>87</v>
      </c>
      <c r="E4201" s="436">
        <f>VLOOKUP(C4201,'LICH THI'!C:AA,13,0)</f>
        <v>45</v>
      </c>
      <c r="F4201" s="436">
        <f t="shared" si="857"/>
        <v>45</v>
      </c>
      <c r="G4201" s="436">
        <f>VLOOKUP(C4201,'LICH THI'!C:AA,14,0)</f>
        <v>2</v>
      </c>
      <c r="H4201" s="436">
        <f t="shared" si="848"/>
        <v>1</v>
      </c>
      <c r="I4201" s="436" t="str">
        <f t="shared" si="849"/>
        <v>Lương Hoàng Dũng</v>
      </c>
      <c r="J4201" s="436"/>
      <c r="K4201" s="436">
        <f t="shared" si="850"/>
        <v>2</v>
      </c>
      <c r="L4201" s="436" t="str">
        <f t="shared" si="851"/>
        <v>DC2GT33-DC-2</v>
      </c>
      <c r="M4201" s="436">
        <f t="shared" si="852"/>
        <v>33</v>
      </c>
      <c r="N4201" s="437">
        <f t="shared" si="858"/>
        <v>77</v>
      </c>
      <c r="O4201" s="437"/>
      <c r="P4201" s="430" t="str">
        <f t="shared" si="853"/>
        <v/>
      </c>
      <c r="U4201" s="177">
        <v>34</v>
      </c>
      <c r="V4201" s="177" t="s">
        <v>2825</v>
      </c>
      <c r="W4201" s="177" t="s">
        <v>2826</v>
      </c>
      <c r="X4201" s="177" t="s">
        <v>2827</v>
      </c>
      <c r="Y4201" s="177" t="s">
        <v>2828</v>
      </c>
      <c r="Z4201" s="177" t="s">
        <v>5073</v>
      </c>
      <c r="AA4201" s="525" t="s">
        <v>2829</v>
      </c>
      <c r="AB4201" s="399" t="str">
        <f t="shared" si="854"/>
        <v>DC2GT33</v>
      </c>
      <c r="AC4201" s="399" t="str">
        <f t="shared" si="855"/>
        <v>DC2GT33-DC</v>
      </c>
      <c r="AD4201" t="str">
        <f>Y4201&amp;"-"&amp;VLOOKUP(AC4201,'LICH THI'!C:AA,9,0)</f>
        <v>64DCCD3144-42475</v>
      </c>
      <c r="AE4201">
        <f t="shared" si="856"/>
        <v>1</v>
      </c>
    </row>
    <row r="4202" spans="1:31" x14ac:dyDescent="0.25">
      <c r="A4202" s="436" t="str">
        <f t="shared" si="846"/>
        <v>DC2GT33-DC-15</v>
      </c>
      <c r="B4202" s="436">
        <f>COUNTIF(AC$4:AC4202,AC4202)</f>
        <v>15</v>
      </c>
      <c r="C4202" s="436" t="str">
        <f t="shared" si="847"/>
        <v>DC2GT33-DC</v>
      </c>
      <c r="D4202" s="436">
        <f>VLOOKUP(C4202,'LICH THI'!C:AA,12,0)</f>
        <v>87</v>
      </c>
      <c r="E4202" s="436">
        <f>VLOOKUP(C4202,'LICH THI'!C:AA,13,0)</f>
        <v>45</v>
      </c>
      <c r="F4202" s="436">
        <f t="shared" si="857"/>
        <v>45</v>
      </c>
      <c r="G4202" s="436">
        <f>VLOOKUP(C4202,'LICH THI'!C:AA,14,0)</f>
        <v>2</v>
      </c>
      <c r="H4202" s="436">
        <f t="shared" si="848"/>
        <v>1</v>
      </c>
      <c r="I4202" s="436" t="str">
        <f t="shared" si="849"/>
        <v>Nguyễn Duy Bắc Dũng</v>
      </c>
      <c r="J4202" s="436"/>
      <c r="K4202" s="436">
        <f t="shared" si="850"/>
        <v>2</v>
      </c>
      <c r="L4202" s="436" t="str">
        <f t="shared" si="851"/>
        <v>DC2GT33-DC-2</v>
      </c>
      <c r="M4202" s="436">
        <f t="shared" si="852"/>
        <v>33</v>
      </c>
      <c r="N4202" s="437">
        <f t="shared" si="858"/>
        <v>78</v>
      </c>
      <c r="O4202" s="437"/>
      <c r="P4202" s="430" t="str">
        <f t="shared" si="853"/>
        <v/>
      </c>
      <c r="U4202" s="177">
        <v>45</v>
      </c>
      <c r="V4202" s="177" t="s">
        <v>2851</v>
      </c>
      <c r="W4202" s="177" t="s">
        <v>2856</v>
      </c>
      <c r="X4202" s="177" t="s">
        <v>2827</v>
      </c>
      <c r="Y4202" s="177" t="s">
        <v>2857</v>
      </c>
      <c r="Z4202" s="177" t="s">
        <v>5073</v>
      </c>
      <c r="AA4202" s="525" t="s">
        <v>2858</v>
      </c>
      <c r="AB4202" s="399" t="str">
        <f t="shared" si="854"/>
        <v>DC2GT33</v>
      </c>
      <c r="AC4202" s="399" t="str">
        <f t="shared" si="855"/>
        <v>DC2GT33-DC</v>
      </c>
      <c r="AD4202" t="str">
        <f>Y4202&amp;"-"&amp;VLOOKUP(AC4202,'LICH THI'!C:AA,9,0)</f>
        <v>64DCCD3238-42475</v>
      </c>
      <c r="AE4202">
        <f t="shared" si="856"/>
        <v>1</v>
      </c>
    </row>
    <row r="4203" spans="1:31" x14ac:dyDescent="0.25">
      <c r="A4203" s="436" t="str">
        <f t="shared" si="846"/>
        <v>DC2GT33-DC-16</v>
      </c>
      <c r="B4203" s="436">
        <f>COUNTIF(AC$4:AC4203,AC4203)</f>
        <v>16</v>
      </c>
      <c r="C4203" s="436" t="str">
        <f t="shared" si="847"/>
        <v>DC2GT33-DC</v>
      </c>
      <c r="D4203" s="436">
        <f>VLOOKUP(C4203,'LICH THI'!C:AA,12,0)</f>
        <v>87</v>
      </c>
      <c r="E4203" s="436">
        <f>VLOOKUP(C4203,'LICH THI'!C:AA,13,0)</f>
        <v>45</v>
      </c>
      <c r="F4203" s="436">
        <f t="shared" si="857"/>
        <v>45</v>
      </c>
      <c r="G4203" s="436">
        <f>VLOOKUP(C4203,'LICH THI'!C:AA,14,0)</f>
        <v>2</v>
      </c>
      <c r="H4203" s="436">
        <f t="shared" si="848"/>
        <v>1</v>
      </c>
      <c r="I4203" s="436" t="str">
        <f t="shared" si="849"/>
        <v>Vũ Tiến Dũng</v>
      </c>
      <c r="J4203" s="436"/>
      <c r="K4203" s="436">
        <f t="shared" si="850"/>
        <v>2</v>
      </c>
      <c r="L4203" s="436" t="str">
        <f t="shared" si="851"/>
        <v>DC2GT33-DC-2</v>
      </c>
      <c r="M4203" s="436">
        <f t="shared" si="852"/>
        <v>33</v>
      </c>
      <c r="N4203" s="437">
        <f t="shared" si="858"/>
        <v>79</v>
      </c>
      <c r="O4203" s="437"/>
      <c r="P4203" s="430" t="str">
        <f t="shared" si="853"/>
        <v/>
      </c>
      <c r="U4203" s="177">
        <v>46</v>
      </c>
      <c r="V4203" s="177" t="s">
        <v>2851</v>
      </c>
      <c r="W4203" s="177" t="s">
        <v>2975</v>
      </c>
      <c r="X4203" s="177" t="s">
        <v>2827</v>
      </c>
      <c r="Y4203" s="177" t="s">
        <v>5119</v>
      </c>
      <c r="Z4203" s="177" t="s">
        <v>5073</v>
      </c>
      <c r="AA4203" s="525" t="s">
        <v>5108</v>
      </c>
      <c r="AB4203" s="399" t="str">
        <f t="shared" si="854"/>
        <v>DC2GT33</v>
      </c>
      <c r="AC4203" s="399" t="str">
        <f t="shared" si="855"/>
        <v>DC2GT33-DC</v>
      </c>
      <c r="AD4203" t="str">
        <f>Y4203&amp;"-"&amp;VLOOKUP(AC4203,'LICH THI'!C:AA,9,0)</f>
        <v>64DCCD3192-42475</v>
      </c>
      <c r="AE4203">
        <f t="shared" si="856"/>
        <v>1</v>
      </c>
    </row>
    <row r="4204" spans="1:31" x14ac:dyDescent="0.25">
      <c r="A4204" s="436" t="str">
        <f t="shared" si="846"/>
        <v>DC2GT33-DC-17</v>
      </c>
      <c r="B4204" s="436">
        <f>COUNTIF(AC$4:AC4204,AC4204)</f>
        <v>17</v>
      </c>
      <c r="C4204" s="436" t="str">
        <f t="shared" si="847"/>
        <v>DC2GT33-DC</v>
      </c>
      <c r="D4204" s="436">
        <f>VLOOKUP(C4204,'LICH THI'!C:AA,12,0)</f>
        <v>87</v>
      </c>
      <c r="E4204" s="436">
        <f>VLOOKUP(C4204,'LICH THI'!C:AA,13,0)</f>
        <v>45</v>
      </c>
      <c r="F4204" s="436">
        <f t="shared" si="857"/>
        <v>45</v>
      </c>
      <c r="G4204" s="436">
        <f>VLOOKUP(C4204,'LICH THI'!C:AA,14,0)</f>
        <v>2</v>
      </c>
      <c r="H4204" s="436">
        <f t="shared" si="848"/>
        <v>1</v>
      </c>
      <c r="I4204" s="436" t="str">
        <f t="shared" si="849"/>
        <v>Bùi Văn Duy</v>
      </c>
      <c r="J4204" s="436"/>
      <c r="K4204" s="436">
        <f t="shared" si="850"/>
        <v>2</v>
      </c>
      <c r="L4204" s="436" t="str">
        <f t="shared" si="851"/>
        <v>DC2GT33-DC-2</v>
      </c>
      <c r="M4204" s="436">
        <f t="shared" si="852"/>
        <v>33</v>
      </c>
      <c r="N4204" s="437">
        <f t="shared" si="858"/>
        <v>80</v>
      </c>
      <c r="O4204" s="437"/>
      <c r="P4204" s="430" t="str">
        <f t="shared" si="853"/>
        <v/>
      </c>
      <c r="U4204" s="177">
        <v>13</v>
      </c>
      <c r="V4204" s="177" t="s">
        <v>2790</v>
      </c>
      <c r="W4204" s="177" t="s">
        <v>2800</v>
      </c>
      <c r="X4204" s="177" t="s">
        <v>2742</v>
      </c>
      <c r="Y4204" s="177" t="s">
        <v>5082</v>
      </c>
      <c r="Z4204" s="177" t="s">
        <v>5073</v>
      </c>
      <c r="AA4204" s="525" t="s">
        <v>4656</v>
      </c>
      <c r="AB4204" s="399" t="str">
        <f t="shared" si="854"/>
        <v>DC2GT33</v>
      </c>
      <c r="AC4204" s="399" t="str">
        <f t="shared" si="855"/>
        <v>DC2GT33-DC</v>
      </c>
      <c r="AD4204" t="str">
        <f>Y4204&amp;"-"&amp;VLOOKUP(AC4204,'LICH THI'!C:AA,9,0)</f>
        <v>64DCCD3101-42475</v>
      </c>
      <c r="AE4204">
        <f t="shared" si="856"/>
        <v>1</v>
      </c>
    </row>
    <row r="4205" spans="1:31" x14ac:dyDescent="0.25">
      <c r="A4205" s="436" t="str">
        <f t="shared" si="846"/>
        <v>DC2GT33-DC-18</v>
      </c>
      <c r="B4205" s="436">
        <f>COUNTIF(AC$4:AC4205,AC4205)</f>
        <v>18</v>
      </c>
      <c r="C4205" s="436" t="str">
        <f t="shared" si="847"/>
        <v>DC2GT33-DC</v>
      </c>
      <c r="D4205" s="436">
        <f>VLOOKUP(C4205,'LICH THI'!C:AA,12,0)</f>
        <v>87</v>
      </c>
      <c r="E4205" s="436">
        <f>VLOOKUP(C4205,'LICH THI'!C:AA,13,0)</f>
        <v>45</v>
      </c>
      <c r="F4205" s="436">
        <f t="shared" si="857"/>
        <v>45</v>
      </c>
      <c r="G4205" s="436">
        <f>VLOOKUP(C4205,'LICH THI'!C:AA,14,0)</f>
        <v>2</v>
      </c>
      <c r="H4205" s="436">
        <f t="shared" si="848"/>
        <v>1</v>
      </c>
      <c r="I4205" s="436" t="str">
        <f t="shared" si="849"/>
        <v>Phạm Duy</v>
      </c>
      <c r="J4205" s="436"/>
      <c r="K4205" s="436">
        <f t="shared" si="850"/>
        <v>2</v>
      </c>
      <c r="L4205" s="436" t="str">
        <f t="shared" si="851"/>
        <v>DC2GT33-DC-2</v>
      </c>
      <c r="M4205" s="436">
        <f t="shared" si="852"/>
        <v>33</v>
      </c>
      <c r="N4205" s="437">
        <f t="shared" si="858"/>
        <v>81</v>
      </c>
      <c r="O4205" s="437"/>
      <c r="P4205" s="430" t="str">
        <f t="shared" si="853"/>
        <v/>
      </c>
      <c r="U4205" s="177">
        <v>47</v>
      </c>
      <c r="V4205" s="177" t="s">
        <v>2851</v>
      </c>
      <c r="W4205" s="177" t="s">
        <v>2859</v>
      </c>
      <c r="X4205" s="177" t="s">
        <v>2742</v>
      </c>
      <c r="Y4205" s="177" t="s">
        <v>2860</v>
      </c>
      <c r="Z4205" s="177" t="s">
        <v>5073</v>
      </c>
      <c r="AA4205" s="525" t="s">
        <v>2861</v>
      </c>
      <c r="AB4205" s="399" t="str">
        <f t="shared" si="854"/>
        <v>DC2GT33</v>
      </c>
      <c r="AC4205" s="399" t="str">
        <f t="shared" si="855"/>
        <v>DC2GT33-DC</v>
      </c>
      <c r="AD4205" t="str">
        <f>Y4205&amp;"-"&amp;VLOOKUP(AC4205,'LICH THI'!C:AA,9,0)</f>
        <v>64DCCD3207-42475</v>
      </c>
      <c r="AE4205">
        <f t="shared" si="856"/>
        <v>1</v>
      </c>
    </row>
    <row r="4206" spans="1:31" x14ac:dyDescent="0.25">
      <c r="A4206" s="436" t="str">
        <f t="shared" si="846"/>
        <v>DC2GT33-DC-19</v>
      </c>
      <c r="B4206" s="436">
        <f>COUNTIF(AC$4:AC4206,AC4206)</f>
        <v>19</v>
      </c>
      <c r="C4206" s="436" t="str">
        <f t="shared" si="847"/>
        <v>DC2GT33-DC</v>
      </c>
      <c r="D4206" s="436">
        <f>VLOOKUP(C4206,'LICH THI'!C:AA,12,0)</f>
        <v>87</v>
      </c>
      <c r="E4206" s="436">
        <f>VLOOKUP(C4206,'LICH THI'!C:AA,13,0)</f>
        <v>45</v>
      </c>
      <c r="F4206" s="436">
        <f t="shared" si="857"/>
        <v>45</v>
      </c>
      <c r="G4206" s="436">
        <f>VLOOKUP(C4206,'LICH THI'!C:AA,14,0)</f>
        <v>2</v>
      </c>
      <c r="H4206" s="436">
        <f t="shared" si="848"/>
        <v>1</v>
      </c>
      <c r="I4206" s="436" t="str">
        <f t="shared" si="849"/>
        <v>Phạm Văn Duy</v>
      </c>
      <c r="J4206" s="436"/>
      <c r="K4206" s="436">
        <f t="shared" si="850"/>
        <v>2</v>
      </c>
      <c r="L4206" s="436" t="str">
        <f t="shared" si="851"/>
        <v>DC2GT33-DC-2</v>
      </c>
      <c r="M4206" s="436">
        <f t="shared" si="852"/>
        <v>33</v>
      </c>
      <c r="N4206" s="437">
        <f t="shared" si="858"/>
        <v>82</v>
      </c>
      <c r="O4206" s="437"/>
      <c r="P4206" s="430" t="str">
        <f t="shared" si="853"/>
        <v/>
      </c>
      <c r="U4206" s="177">
        <v>14</v>
      </c>
      <c r="V4206" s="177" t="s">
        <v>2790</v>
      </c>
      <c r="W4206" s="177" t="s">
        <v>2738</v>
      </c>
      <c r="X4206" s="177" t="s">
        <v>2742</v>
      </c>
      <c r="Y4206" s="177" t="s">
        <v>5083</v>
      </c>
      <c r="Z4206" s="177" t="s">
        <v>5073</v>
      </c>
      <c r="AA4206" s="525" t="s">
        <v>4636</v>
      </c>
      <c r="AB4206" s="399" t="str">
        <f t="shared" si="854"/>
        <v>DC2GT33</v>
      </c>
      <c r="AC4206" s="399" t="str">
        <f t="shared" si="855"/>
        <v>DC2GT33-DC</v>
      </c>
      <c r="AD4206" t="str">
        <f>Y4206&amp;"-"&amp;VLOOKUP(AC4206,'LICH THI'!C:AA,9,0)</f>
        <v>64DCCD3035-42475</v>
      </c>
      <c r="AE4206">
        <f t="shared" si="856"/>
        <v>1</v>
      </c>
    </row>
    <row r="4207" spans="1:31" x14ac:dyDescent="0.25">
      <c r="A4207" s="436" t="str">
        <f t="shared" si="846"/>
        <v>DC2GT33-DC-20</v>
      </c>
      <c r="B4207" s="436">
        <f>COUNTIF(AC$4:AC4207,AC4207)</f>
        <v>20</v>
      </c>
      <c r="C4207" s="436" t="str">
        <f t="shared" si="847"/>
        <v>DC2GT33-DC</v>
      </c>
      <c r="D4207" s="436">
        <f>VLOOKUP(C4207,'LICH THI'!C:AA,12,0)</f>
        <v>87</v>
      </c>
      <c r="E4207" s="436">
        <f>VLOOKUP(C4207,'LICH THI'!C:AA,13,0)</f>
        <v>45</v>
      </c>
      <c r="F4207" s="436">
        <f t="shared" si="857"/>
        <v>45</v>
      </c>
      <c r="G4207" s="436">
        <f>VLOOKUP(C4207,'LICH THI'!C:AA,14,0)</f>
        <v>2</v>
      </c>
      <c r="H4207" s="436">
        <f t="shared" si="848"/>
        <v>1</v>
      </c>
      <c r="I4207" s="436" t="str">
        <f t="shared" si="849"/>
        <v>Đỗ Viết Dương</v>
      </c>
      <c r="J4207" s="436"/>
      <c r="K4207" s="436">
        <f t="shared" si="850"/>
        <v>2</v>
      </c>
      <c r="L4207" s="436" t="str">
        <f t="shared" si="851"/>
        <v>DC2GT33-DC-2</v>
      </c>
      <c r="M4207" s="436">
        <f t="shared" si="852"/>
        <v>33</v>
      </c>
      <c r="N4207" s="437">
        <f t="shared" si="858"/>
        <v>83</v>
      </c>
      <c r="O4207" s="437"/>
      <c r="P4207" s="430" t="str">
        <f t="shared" si="853"/>
        <v/>
      </c>
      <c r="U4207" s="177">
        <v>78</v>
      </c>
      <c r="V4207" s="177" t="s">
        <v>3731</v>
      </c>
      <c r="W4207" s="177" t="s">
        <v>3713</v>
      </c>
      <c r="X4207" s="177" t="s">
        <v>2601</v>
      </c>
      <c r="Y4207" s="177" t="s">
        <v>5152</v>
      </c>
      <c r="Z4207" s="177" t="s">
        <v>5073</v>
      </c>
      <c r="AA4207" s="525" t="s">
        <v>4836</v>
      </c>
      <c r="AB4207" s="399" t="str">
        <f t="shared" si="854"/>
        <v>DC2GT33</v>
      </c>
      <c r="AC4207" s="399" t="str">
        <f t="shared" si="855"/>
        <v>DC2GT33-DC</v>
      </c>
      <c r="AD4207" t="str">
        <f>Y4207&amp;"-"&amp;VLOOKUP(AC4207,'LICH THI'!C:AA,9,0)</f>
        <v>64DCCS3001-42475</v>
      </c>
      <c r="AE4207">
        <f t="shared" si="856"/>
        <v>1</v>
      </c>
    </row>
    <row r="4208" spans="1:31" x14ac:dyDescent="0.25">
      <c r="A4208" s="436" t="str">
        <f t="shared" si="846"/>
        <v>DC2GT33-DC-21</v>
      </c>
      <c r="B4208" s="436">
        <f>COUNTIF(AC$4:AC4208,AC4208)</f>
        <v>21</v>
      </c>
      <c r="C4208" s="436" t="str">
        <f t="shared" si="847"/>
        <v>DC2GT33-DC</v>
      </c>
      <c r="D4208" s="436">
        <f>VLOOKUP(C4208,'LICH THI'!C:AA,12,0)</f>
        <v>87</v>
      </c>
      <c r="E4208" s="436">
        <f>VLOOKUP(C4208,'LICH THI'!C:AA,13,0)</f>
        <v>45</v>
      </c>
      <c r="F4208" s="436">
        <f t="shared" si="857"/>
        <v>45</v>
      </c>
      <c r="G4208" s="436">
        <f>VLOOKUP(C4208,'LICH THI'!C:AA,14,0)</f>
        <v>2</v>
      </c>
      <c r="H4208" s="436">
        <f t="shared" si="848"/>
        <v>1</v>
      </c>
      <c r="I4208" s="436" t="str">
        <f t="shared" si="849"/>
        <v>Nguyễn Đức Dương</v>
      </c>
      <c r="J4208" s="436"/>
      <c r="K4208" s="436">
        <f t="shared" si="850"/>
        <v>2</v>
      </c>
      <c r="L4208" s="436" t="str">
        <f t="shared" si="851"/>
        <v>DC2GT33-DC-2</v>
      </c>
      <c r="M4208" s="436">
        <f t="shared" si="852"/>
        <v>33</v>
      </c>
      <c r="N4208" s="437">
        <f t="shared" si="858"/>
        <v>84</v>
      </c>
      <c r="O4208" s="437"/>
      <c r="P4208" s="430" t="str">
        <f t="shared" si="853"/>
        <v/>
      </c>
      <c r="U4208" s="177">
        <v>3</v>
      </c>
      <c r="V4208" s="177" t="s">
        <v>3209</v>
      </c>
      <c r="W4208" s="177" t="s">
        <v>3103</v>
      </c>
      <c r="X4208" s="177" t="s">
        <v>2601</v>
      </c>
      <c r="Y4208" s="177" t="s">
        <v>5074</v>
      </c>
      <c r="Z4208" s="177" t="s">
        <v>5073</v>
      </c>
      <c r="AA4208" s="525" t="s">
        <v>5075</v>
      </c>
      <c r="AB4208" s="399" t="str">
        <f t="shared" si="854"/>
        <v>DC2GT33</v>
      </c>
      <c r="AC4208" s="399" t="str">
        <f t="shared" si="855"/>
        <v>DC2GT33-DC</v>
      </c>
      <c r="AD4208" t="str">
        <f>Y4208&amp;"-"&amp;VLOOKUP(AC4208,'LICH THI'!C:AA,9,0)</f>
        <v>63DCCD3319-42475</v>
      </c>
      <c r="AE4208">
        <f t="shared" si="856"/>
        <v>1</v>
      </c>
    </row>
    <row r="4209" spans="1:31" x14ac:dyDescent="0.25">
      <c r="A4209" s="436" t="str">
        <f t="shared" si="846"/>
        <v>DC2GT33-DC-22</v>
      </c>
      <c r="B4209" s="436">
        <f>COUNTIF(AC$4:AC4209,AC4209)</f>
        <v>22</v>
      </c>
      <c r="C4209" s="436" t="str">
        <f t="shared" si="847"/>
        <v>DC2GT33-DC</v>
      </c>
      <c r="D4209" s="436">
        <f>VLOOKUP(C4209,'LICH THI'!C:AA,12,0)</f>
        <v>87</v>
      </c>
      <c r="E4209" s="436">
        <f>VLOOKUP(C4209,'LICH THI'!C:AA,13,0)</f>
        <v>45</v>
      </c>
      <c r="F4209" s="436">
        <f t="shared" si="857"/>
        <v>45</v>
      </c>
      <c r="G4209" s="436">
        <f>VLOOKUP(C4209,'LICH THI'!C:AA,14,0)</f>
        <v>2</v>
      </c>
      <c r="H4209" s="436">
        <f t="shared" si="848"/>
        <v>1</v>
      </c>
      <c r="I4209" s="436" t="str">
        <f t="shared" si="849"/>
        <v>Nguyễn Quang Đạt</v>
      </c>
      <c r="J4209" s="436"/>
      <c r="K4209" s="436">
        <f t="shared" si="850"/>
        <v>2</v>
      </c>
      <c r="L4209" s="436" t="str">
        <f t="shared" si="851"/>
        <v>DC2GT33-DC-2</v>
      </c>
      <c r="M4209" s="436">
        <f t="shared" si="852"/>
        <v>33</v>
      </c>
      <c r="N4209" s="437">
        <f t="shared" si="858"/>
        <v>85</v>
      </c>
      <c r="O4209" s="437"/>
      <c r="P4209" s="430" t="str">
        <f t="shared" si="853"/>
        <v/>
      </c>
      <c r="U4209" s="177">
        <v>59</v>
      </c>
      <c r="V4209" s="177" t="s">
        <v>2868</v>
      </c>
      <c r="W4209" s="177" t="s">
        <v>3032</v>
      </c>
      <c r="X4209" s="177" t="s">
        <v>2746</v>
      </c>
      <c r="Y4209" s="177" t="s">
        <v>5129</v>
      </c>
      <c r="Z4209" s="177" t="s">
        <v>5073</v>
      </c>
      <c r="AA4209" s="525" t="s">
        <v>4508</v>
      </c>
      <c r="AB4209" s="399" t="str">
        <f t="shared" si="854"/>
        <v>DC2GT33</v>
      </c>
      <c r="AC4209" s="399" t="str">
        <f t="shared" si="855"/>
        <v>DC2GT33-DC</v>
      </c>
      <c r="AD4209" t="str">
        <f>Y4209&amp;"-"&amp;VLOOKUP(AC4209,'LICH THI'!C:AA,9,0)</f>
        <v>64DCCD3223-42475</v>
      </c>
      <c r="AE4209">
        <f t="shared" si="856"/>
        <v>1</v>
      </c>
    </row>
    <row r="4210" spans="1:31" x14ac:dyDescent="0.25">
      <c r="A4210" s="436" t="str">
        <f t="shared" si="846"/>
        <v>DC2GT33-DC-23</v>
      </c>
      <c r="B4210" s="436">
        <f>COUNTIF(AC$4:AC4210,AC4210)</f>
        <v>23</v>
      </c>
      <c r="C4210" s="436" t="str">
        <f t="shared" si="847"/>
        <v>DC2GT33-DC</v>
      </c>
      <c r="D4210" s="436">
        <f>VLOOKUP(C4210,'LICH THI'!C:AA,12,0)</f>
        <v>87</v>
      </c>
      <c r="E4210" s="436">
        <f>VLOOKUP(C4210,'LICH THI'!C:AA,13,0)</f>
        <v>45</v>
      </c>
      <c r="F4210" s="436">
        <f t="shared" si="857"/>
        <v>45</v>
      </c>
      <c r="G4210" s="436">
        <f>VLOOKUP(C4210,'LICH THI'!C:AA,14,0)</f>
        <v>2</v>
      </c>
      <c r="H4210" s="436">
        <f t="shared" si="848"/>
        <v>1</v>
      </c>
      <c r="I4210" s="436" t="str">
        <f t="shared" si="849"/>
        <v>Nguyễn Tiến Đạt</v>
      </c>
      <c r="J4210" s="436"/>
      <c r="K4210" s="436">
        <f t="shared" si="850"/>
        <v>2</v>
      </c>
      <c r="L4210" s="436" t="str">
        <f t="shared" si="851"/>
        <v>DC2GT33-DC-2</v>
      </c>
      <c r="M4210" s="436">
        <f t="shared" si="852"/>
        <v>33</v>
      </c>
      <c r="N4210" s="437">
        <f t="shared" si="858"/>
        <v>86</v>
      </c>
      <c r="O4210" s="437"/>
      <c r="P4210" s="430" t="str">
        <f t="shared" si="853"/>
        <v/>
      </c>
      <c r="U4210" s="177">
        <v>60</v>
      </c>
      <c r="V4210" s="177" t="s">
        <v>2868</v>
      </c>
      <c r="W4210" s="177" t="s">
        <v>2880</v>
      </c>
      <c r="X4210" s="177" t="s">
        <v>2746</v>
      </c>
      <c r="Y4210" s="177" t="s">
        <v>2881</v>
      </c>
      <c r="Z4210" s="177" t="s">
        <v>5073</v>
      </c>
      <c r="AA4210" s="525" t="s">
        <v>2882</v>
      </c>
      <c r="AB4210" s="399" t="str">
        <f t="shared" si="854"/>
        <v>DC2GT33</v>
      </c>
      <c r="AC4210" s="399" t="str">
        <f t="shared" si="855"/>
        <v>DC2GT33-DC</v>
      </c>
      <c r="AD4210" t="str">
        <f>Y4210&amp;"-"&amp;VLOOKUP(AC4210,'LICH THI'!C:AA,9,0)</f>
        <v>64DCCD3234-42475</v>
      </c>
      <c r="AE4210">
        <f t="shared" si="856"/>
        <v>1</v>
      </c>
    </row>
    <row r="4211" spans="1:31" x14ac:dyDescent="0.25">
      <c r="A4211" s="436" t="str">
        <f t="shared" si="846"/>
        <v>DC2GT33-DC-24</v>
      </c>
      <c r="B4211" s="436">
        <f>COUNTIF(AC$4:AC4211,AC4211)</f>
        <v>24</v>
      </c>
      <c r="C4211" s="436" t="str">
        <f t="shared" si="847"/>
        <v>DC2GT33-DC</v>
      </c>
      <c r="D4211" s="436">
        <f>VLOOKUP(C4211,'LICH THI'!C:AA,12,0)</f>
        <v>87</v>
      </c>
      <c r="E4211" s="436">
        <f>VLOOKUP(C4211,'LICH THI'!C:AA,13,0)</f>
        <v>45</v>
      </c>
      <c r="F4211" s="436">
        <f t="shared" si="857"/>
        <v>45</v>
      </c>
      <c r="G4211" s="436">
        <f>VLOOKUP(C4211,'LICH THI'!C:AA,14,0)</f>
        <v>2</v>
      </c>
      <c r="H4211" s="436">
        <f t="shared" si="848"/>
        <v>1</v>
      </c>
      <c r="I4211" s="436" t="str">
        <f t="shared" si="849"/>
        <v>Nguyễn Xuân Đạt</v>
      </c>
      <c r="J4211" s="436"/>
      <c r="K4211" s="436">
        <f t="shared" si="850"/>
        <v>2</v>
      </c>
      <c r="L4211" s="436" t="str">
        <f t="shared" si="851"/>
        <v>DC2GT33-DC-2</v>
      </c>
      <c r="M4211" s="436">
        <f t="shared" si="852"/>
        <v>33</v>
      </c>
      <c r="N4211" s="437">
        <f t="shared" si="858"/>
        <v>87</v>
      </c>
      <c r="O4211" s="437"/>
      <c r="P4211" s="430" t="str">
        <f t="shared" si="853"/>
        <v/>
      </c>
      <c r="U4211" s="177">
        <v>15</v>
      </c>
      <c r="V4211" s="177" t="s">
        <v>2790</v>
      </c>
      <c r="W4211" s="177" t="s">
        <v>3590</v>
      </c>
      <c r="X4211" s="177" t="s">
        <v>2746</v>
      </c>
      <c r="Y4211" s="177" t="s">
        <v>5049</v>
      </c>
      <c r="Z4211" s="177" t="s">
        <v>5073</v>
      </c>
      <c r="AA4211" s="525" t="s">
        <v>5050</v>
      </c>
      <c r="AB4211" s="399" t="str">
        <f t="shared" si="854"/>
        <v>DC2GT33</v>
      </c>
      <c r="AC4211" s="399" t="str">
        <f t="shared" si="855"/>
        <v>DC2GT33-DC</v>
      </c>
      <c r="AD4211" t="str">
        <f>Y4211&amp;"-"&amp;VLOOKUP(AC4211,'LICH THI'!C:AA,9,0)</f>
        <v>64DCCD3079-42475</v>
      </c>
      <c r="AE4211">
        <f t="shared" si="856"/>
        <v>1</v>
      </c>
    </row>
    <row r="4212" spans="1:31" x14ac:dyDescent="0.25">
      <c r="A4212" s="436" t="str">
        <f t="shared" si="846"/>
        <v>DC2GT33-DC-25</v>
      </c>
      <c r="B4212" s="436">
        <f>COUNTIF(AC$4:AC4212,AC4212)</f>
        <v>25</v>
      </c>
      <c r="C4212" s="436" t="str">
        <f t="shared" si="847"/>
        <v>DC2GT33-DC</v>
      </c>
      <c r="D4212" s="436">
        <f>VLOOKUP(C4212,'LICH THI'!C:AA,12,0)</f>
        <v>87</v>
      </c>
      <c r="E4212" s="436">
        <f>VLOOKUP(C4212,'LICH THI'!C:AA,13,0)</f>
        <v>45</v>
      </c>
      <c r="F4212" s="436">
        <f t="shared" si="857"/>
        <v>45</v>
      </c>
      <c r="G4212" s="436">
        <f>VLOOKUP(C4212,'LICH THI'!C:AA,14,0)</f>
        <v>2</v>
      </c>
      <c r="H4212" s="436">
        <f t="shared" si="848"/>
        <v>1</v>
      </c>
      <c r="I4212" s="436" t="str">
        <f t="shared" si="849"/>
        <v>Tạ Tiến Đạt</v>
      </c>
      <c r="J4212" s="436"/>
      <c r="K4212" s="436">
        <f t="shared" si="850"/>
        <v>2</v>
      </c>
      <c r="L4212" s="436" t="str">
        <f t="shared" si="851"/>
        <v>DC2GT33-DC-2</v>
      </c>
      <c r="M4212" s="436">
        <f t="shared" si="852"/>
        <v>33</v>
      </c>
      <c r="N4212" s="437">
        <f t="shared" si="858"/>
        <v>88</v>
      </c>
      <c r="O4212" s="437"/>
      <c r="P4212" s="430" t="str">
        <f t="shared" si="853"/>
        <v/>
      </c>
      <c r="U4212" s="177">
        <v>16</v>
      </c>
      <c r="V4212" s="177" t="s">
        <v>2790</v>
      </c>
      <c r="W4212" s="177" t="s">
        <v>5084</v>
      </c>
      <c r="X4212" s="177" t="s">
        <v>2746</v>
      </c>
      <c r="Y4212" s="177" t="s">
        <v>5085</v>
      </c>
      <c r="Z4212" s="177" t="s">
        <v>5073</v>
      </c>
      <c r="AA4212" s="525" t="s">
        <v>2962</v>
      </c>
      <c r="AB4212" s="399" t="str">
        <f t="shared" si="854"/>
        <v>DC2GT33</v>
      </c>
      <c r="AC4212" s="399" t="str">
        <f t="shared" si="855"/>
        <v>DC2GT33-DC</v>
      </c>
      <c r="AD4212" t="str">
        <f>Y4212&amp;"-"&amp;VLOOKUP(AC4212,'LICH THI'!C:AA,9,0)</f>
        <v>64DCCD3102-42475</v>
      </c>
      <c r="AE4212">
        <f t="shared" si="856"/>
        <v>1</v>
      </c>
    </row>
    <row r="4213" spans="1:31" x14ac:dyDescent="0.25">
      <c r="A4213" s="436" t="str">
        <f t="shared" si="846"/>
        <v>DC2GT33-DC-26</v>
      </c>
      <c r="B4213" s="436">
        <f>COUNTIF(AC$4:AC4213,AC4213)</f>
        <v>26</v>
      </c>
      <c r="C4213" s="436" t="str">
        <f t="shared" si="847"/>
        <v>DC2GT33-DC</v>
      </c>
      <c r="D4213" s="436">
        <f>VLOOKUP(C4213,'LICH THI'!C:AA,12,0)</f>
        <v>87</v>
      </c>
      <c r="E4213" s="436">
        <f>VLOOKUP(C4213,'LICH THI'!C:AA,13,0)</f>
        <v>45</v>
      </c>
      <c r="F4213" s="436">
        <f t="shared" si="857"/>
        <v>45</v>
      </c>
      <c r="G4213" s="436">
        <f>VLOOKUP(C4213,'LICH THI'!C:AA,14,0)</f>
        <v>2</v>
      </c>
      <c r="H4213" s="436">
        <f t="shared" si="848"/>
        <v>1</v>
      </c>
      <c r="I4213" s="436" t="str">
        <f t="shared" si="849"/>
        <v>Nguyễn Long Đoàn</v>
      </c>
      <c r="J4213" s="436"/>
      <c r="K4213" s="436">
        <f t="shared" si="850"/>
        <v>2</v>
      </c>
      <c r="L4213" s="436" t="str">
        <f t="shared" si="851"/>
        <v>DC2GT33-DC-2</v>
      </c>
      <c r="M4213" s="436">
        <f t="shared" si="852"/>
        <v>33</v>
      </c>
      <c r="N4213" s="437">
        <f t="shared" si="858"/>
        <v>89</v>
      </c>
      <c r="O4213" s="437"/>
      <c r="P4213" s="430" t="str">
        <f t="shared" si="853"/>
        <v/>
      </c>
      <c r="U4213" s="177">
        <v>35</v>
      </c>
      <c r="V4213" s="177" t="s">
        <v>2825</v>
      </c>
      <c r="W4213" s="177" t="s">
        <v>5109</v>
      </c>
      <c r="X4213" s="177" t="s">
        <v>3121</v>
      </c>
      <c r="Y4213" s="177" t="s">
        <v>5110</v>
      </c>
      <c r="Z4213" s="177" t="s">
        <v>5073</v>
      </c>
      <c r="AA4213" s="525" t="s">
        <v>4569</v>
      </c>
      <c r="AB4213" s="399" t="str">
        <f t="shared" si="854"/>
        <v>DC2GT33</v>
      </c>
      <c r="AC4213" s="399" t="str">
        <f t="shared" si="855"/>
        <v>DC2GT33-DC</v>
      </c>
      <c r="AD4213" t="str">
        <f>Y4213&amp;"-"&amp;VLOOKUP(AC4213,'LICH THI'!C:AA,9,0)</f>
        <v>64DCCD3005-42475</v>
      </c>
      <c r="AE4213">
        <f t="shared" si="856"/>
        <v>1</v>
      </c>
    </row>
    <row r="4214" spans="1:31" x14ac:dyDescent="0.25">
      <c r="A4214" s="436" t="str">
        <f t="shared" si="846"/>
        <v>DC2GT33-DC-27</v>
      </c>
      <c r="B4214" s="436">
        <f>COUNTIF(AC$4:AC4214,AC4214)</f>
        <v>27</v>
      </c>
      <c r="C4214" s="436" t="str">
        <f t="shared" si="847"/>
        <v>DC2GT33-DC</v>
      </c>
      <c r="D4214" s="436">
        <f>VLOOKUP(C4214,'LICH THI'!C:AA,12,0)</f>
        <v>87</v>
      </c>
      <c r="E4214" s="436">
        <f>VLOOKUP(C4214,'LICH THI'!C:AA,13,0)</f>
        <v>45</v>
      </c>
      <c r="F4214" s="436">
        <f t="shared" si="857"/>
        <v>45</v>
      </c>
      <c r="G4214" s="436">
        <f>VLOOKUP(C4214,'LICH THI'!C:AA,14,0)</f>
        <v>2</v>
      </c>
      <c r="H4214" s="436">
        <f t="shared" si="848"/>
        <v>1</v>
      </c>
      <c r="I4214" s="436" t="str">
        <f t="shared" si="849"/>
        <v>Nguyễn Thành Đông</v>
      </c>
      <c r="J4214" s="436"/>
      <c r="K4214" s="436">
        <f t="shared" si="850"/>
        <v>2</v>
      </c>
      <c r="L4214" s="436" t="str">
        <f t="shared" si="851"/>
        <v>DC2GT33-DC-2</v>
      </c>
      <c r="M4214" s="436">
        <f t="shared" si="852"/>
        <v>33</v>
      </c>
      <c r="N4214" s="437">
        <f t="shared" si="858"/>
        <v>90</v>
      </c>
      <c r="O4214" s="437"/>
      <c r="P4214" s="430" t="str">
        <f t="shared" si="853"/>
        <v/>
      </c>
      <c r="U4214" s="177">
        <v>48</v>
      </c>
      <c r="V4214" s="177" t="s">
        <v>2851</v>
      </c>
      <c r="W4214" s="177" t="s">
        <v>2862</v>
      </c>
      <c r="X4214" s="177" t="s">
        <v>2750</v>
      </c>
      <c r="Y4214" s="177" t="s">
        <v>2863</v>
      </c>
      <c r="Z4214" s="177" t="s">
        <v>5073</v>
      </c>
      <c r="AA4214" s="525" t="s">
        <v>2864</v>
      </c>
      <c r="AB4214" s="399" t="str">
        <f t="shared" si="854"/>
        <v>DC2GT33</v>
      </c>
      <c r="AC4214" s="399" t="str">
        <f t="shared" si="855"/>
        <v>DC2GT33-DC</v>
      </c>
      <c r="AD4214" t="str">
        <f>Y4214&amp;"-"&amp;VLOOKUP(AC4214,'LICH THI'!C:AA,9,0)</f>
        <v>64DCCD3255-42475</v>
      </c>
      <c r="AE4214">
        <f t="shared" si="856"/>
        <v>1</v>
      </c>
    </row>
    <row r="4215" spans="1:31" x14ac:dyDescent="0.25">
      <c r="A4215" s="436" t="str">
        <f t="shared" si="846"/>
        <v>DC2GT33-DC-28</v>
      </c>
      <c r="B4215" s="436">
        <f>COUNTIF(AC$4:AC4215,AC4215)</f>
        <v>28</v>
      </c>
      <c r="C4215" s="436" t="str">
        <f t="shared" si="847"/>
        <v>DC2GT33-DC</v>
      </c>
      <c r="D4215" s="436">
        <f>VLOOKUP(C4215,'LICH THI'!C:AA,12,0)</f>
        <v>87</v>
      </c>
      <c r="E4215" s="436">
        <f>VLOOKUP(C4215,'LICH THI'!C:AA,13,0)</f>
        <v>45</v>
      </c>
      <c r="F4215" s="436">
        <f t="shared" si="857"/>
        <v>45</v>
      </c>
      <c r="G4215" s="436">
        <f>VLOOKUP(C4215,'LICH THI'!C:AA,14,0)</f>
        <v>2</v>
      </c>
      <c r="H4215" s="436">
        <f t="shared" si="848"/>
        <v>1</v>
      </c>
      <c r="I4215" s="436" t="str">
        <f t="shared" si="849"/>
        <v>Nguyễn Văn Đồng</v>
      </c>
      <c r="J4215" s="436"/>
      <c r="K4215" s="436">
        <f t="shared" si="850"/>
        <v>2</v>
      </c>
      <c r="L4215" s="436" t="str">
        <f t="shared" si="851"/>
        <v>DC2GT33-DC-2</v>
      </c>
      <c r="M4215" s="436">
        <f t="shared" si="852"/>
        <v>33</v>
      </c>
      <c r="N4215" s="437">
        <f t="shared" si="858"/>
        <v>91</v>
      </c>
      <c r="O4215" s="437"/>
      <c r="P4215" s="430" t="str">
        <f t="shared" si="853"/>
        <v/>
      </c>
      <c r="U4215" s="177">
        <v>36</v>
      </c>
      <c r="V4215" s="177" t="s">
        <v>2825</v>
      </c>
      <c r="W4215" s="177" t="s">
        <v>2741</v>
      </c>
      <c r="X4215" s="177" t="s">
        <v>2830</v>
      </c>
      <c r="Y4215" s="177" t="s">
        <v>2831</v>
      </c>
      <c r="Z4215" s="177" t="s">
        <v>5073</v>
      </c>
      <c r="AA4215" s="525" t="s">
        <v>2832</v>
      </c>
      <c r="AB4215" s="399" t="str">
        <f t="shared" si="854"/>
        <v>DC2GT33</v>
      </c>
      <c r="AC4215" s="399" t="str">
        <f t="shared" si="855"/>
        <v>DC2GT33-DC</v>
      </c>
      <c r="AD4215" t="str">
        <f>Y4215&amp;"-"&amp;VLOOKUP(AC4215,'LICH THI'!C:AA,9,0)</f>
        <v>64DCCD3031-42475</v>
      </c>
      <c r="AE4215">
        <f t="shared" si="856"/>
        <v>1</v>
      </c>
    </row>
    <row r="4216" spans="1:31" x14ac:dyDescent="0.25">
      <c r="A4216" s="436" t="str">
        <f t="shared" si="846"/>
        <v>DC2GT33-DC-29</v>
      </c>
      <c r="B4216" s="436">
        <f>COUNTIF(AC$4:AC4216,AC4216)</f>
        <v>29</v>
      </c>
      <c r="C4216" s="436" t="str">
        <f t="shared" si="847"/>
        <v>DC2GT33-DC</v>
      </c>
      <c r="D4216" s="436">
        <f>VLOOKUP(C4216,'LICH THI'!C:AA,12,0)</f>
        <v>87</v>
      </c>
      <c r="E4216" s="436">
        <f>VLOOKUP(C4216,'LICH THI'!C:AA,13,0)</f>
        <v>45</v>
      </c>
      <c r="F4216" s="436">
        <f t="shared" si="857"/>
        <v>45</v>
      </c>
      <c r="G4216" s="436">
        <f>VLOOKUP(C4216,'LICH THI'!C:AA,14,0)</f>
        <v>2</v>
      </c>
      <c r="H4216" s="436">
        <f t="shared" si="848"/>
        <v>1</v>
      </c>
      <c r="I4216" s="436" t="str">
        <f t="shared" si="849"/>
        <v>Bùi Anh Đức</v>
      </c>
      <c r="J4216" s="436"/>
      <c r="K4216" s="436">
        <f t="shared" si="850"/>
        <v>2</v>
      </c>
      <c r="L4216" s="436" t="str">
        <f t="shared" si="851"/>
        <v>DC2GT33-DC-2</v>
      </c>
      <c r="M4216" s="436">
        <f t="shared" si="852"/>
        <v>33</v>
      </c>
      <c r="N4216" s="437">
        <f t="shared" si="858"/>
        <v>92</v>
      </c>
      <c r="O4216" s="437"/>
      <c r="P4216" s="430" t="str">
        <f t="shared" si="853"/>
        <v/>
      </c>
      <c r="U4216" s="177">
        <v>79</v>
      </c>
      <c r="V4216" s="177" t="s">
        <v>3731</v>
      </c>
      <c r="W4216" s="177" t="s">
        <v>5153</v>
      </c>
      <c r="X4216" s="177" t="s">
        <v>2948</v>
      </c>
      <c r="Y4216" s="177" t="s">
        <v>5154</v>
      </c>
      <c r="Z4216" s="177" t="s">
        <v>5073</v>
      </c>
      <c r="AA4216" s="525" t="s">
        <v>5155</v>
      </c>
      <c r="AB4216" s="399" t="str">
        <f t="shared" si="854"/>
        <v>DC2GT33</v>
      </c>
      <c r="AC4216" s="399" t="str">
        <f t="shared" si="855"/>
        <v>DC2GT33-DC</v>
      </c>
      <c r="AD4216" t="str">
        <f>Y4216&amp;"-"&amp;VLOOKUP(AC4216,'LICH THI'!C:AA,9,0)</f>
        <v>64DCCS3067-42475</v>
      </c>
      <c r="AE4216">
        <f t="shared" si="856"/>
        <v>1</v>
      </c>
    </row>
    <row r="4217" spans="1:31" x14ac:dyDescent="0.25">
      <c r="A4217" s="436" t="str">
        <f t="shared" si="846"/>
        <v>DC2GT33-DC-30</v>
      </c>
      <c r="B4217" s="436">
        <f>COUNTIF(AC$4:AC4217,AC4217)</f>
        <v>30</v>
      </c>
      <c r="C4217" s="436" t="str">
        <f t="shared" si="847"/>
        <v>DC2GT33-DC</v>
      </c>
      <c r="D4217" s="436">
        <f>VLOOKUP(C4217,'LICH THI'!C:AA,12,0)</f>
        <v>87</v>
      </c>
      <c r="E4217" s="436">
        <f>VLOOKUP(C4217,'LICH THI'!C:AA,13,0)</f>
        <v>45</v>
      </c>
      <c r="F4217" s="436">
        <f t="shared" si="857"/>
        <v>45</v>
      </c>
      <c r="G4217" s="436">
        <f>VLOOKUP(C4217,'LICH THI'!C:AA,14,0)</f>
        <v>2</v>
      </c>
      <c r="H4217" s="436">
        <f t="shared" si="848"/>
        <v>1</v>
      </c>
      <c r="I4217" s="436" t="str">
        <f t="shared" si="849"/>
        <v>Đào Văn Đức</v>
      </c>
      <c r="J4217" s="436"/>
      <c r="K4217" s="436">
        <f t="shared" si="850"/>
        <v>2</v>
      </c>
      <c r="L4217" s="436" t="str">
        <f t="shared" si="851"/>
        <v>DC2GT33-DC-2</v>
      </c>
      <c r="M4217" s="436">
        <f t="shared" si="852"/>
        <v>33</v>
      </c>
      <c r="N4217" s="437">
        <f t="shared" si="858"/>
        <v>93</v>
      </c>
      <c r="O4217" s="437"/>
      <c r="P4217" s="430" t="str">
        <f t="shared" si="853"/>
        <v/>
      </c>
      <c r="U4217" s="177">
        <v>61</v>
      </c>
      <c r="V4217" s="177" t="s">
        <v>2868</v>
      </c>
      <c r="W4217" s="177" t="s">
        <v>2821</v>
      </c>
      <c r="X4217" s="177" t="s">
        <v>2948</v>
      </c>
      <c r="Y4217" s="177" t="s">
        <v>5130</v>
      </c>
      <c r="Z4217" s="177" t="s">
        <v>5073</v>
      </c>
      <c r="AA4217" s="525" t="s">
        <v>2625</v>
      </c>
      <c r="AB4217" s="399" t="str">
        <f t="shared" si="854"/>
        <v>DC2GT33</v>
      </c>
      <c r="AC4217" s="399" t="str">
        <f t="shared" si="855"/>
        <v>DC2GT33-DC</v>
      </c>
      <c r="AD4217" t="str">
        <f>Y4217&amp;"-"&amp;VLOOKUP(AC4217,'LICH THI'!C:AA,9,0)</f>
        <v>64DCCD3290-42475</v>
      </c>
      <c r="AE4217">
        <f t="shared" si="856"/>
        <v>1</v>
      </c>
    </row>
    <row r="4218" spans="1:31" x14ac:dyDescent="0.25">
      <c r="A4218" s="436" t="str">
        <f t="shared" si="846"/>
        <v>DC2GT33-DC-31</v>
      </c>
      <c r="B4218" s="436">
        <f>COUNTIF(AC$4:AC4218,AC4218)</f>
        <v>31</v>
      </c>
      <c r="C4218" s="436" t="str">
        <f t="shared" si="847"/>
        <v>DC2GT33-DC</v>
      </c>
      <c r="D4218" s="436">
        <f>VLOOKUP(C4218,'LICH THI'!C:AA,12,0)</f>
        <v>87</v>
      </c>
      <c r="E4218" s="436">
        <f>VLOOKUP(C4218,'LICH THI'!C:AA,13,0)</f>
        <v>45</v>
      </c>
      <c r="F4218" s="436">
        <f t="shared" si="857"/>
        <v>45</v>
      </c>
      <c r="G4218" s="436">
        <f>VLOOKUP(C4218,'LICH THI'!C:AA,14,0)</f>
        <v>2</v>
      </c>
      <c r="H4218" s="436">
        <f t="shared" si="848"/>
        <v>1</v>
      </c>
      <c r="I4218" s="436" t="str">
        <f t="shared" si="849"/>
        <v>Mai Văn Đương</v>
      </c>
      <c r="J4218" s="436"/>
      <c r="K4218" s="436">
        <f t="shared" si="850"/>
        <v>2</v>
      </c>
      <c r="L4218" s="436" t="str">
        <f t="shared" si="851"/>
        <v>DC2GT33-DC-2</v>
      </c>
      <c r="M4218" s="436">
        <f t="shared" si="852"/>
        <v>33</v>
      </c>
      <c r="N4218" s="437">
        <f t="shared" si="858"/>
        <v>94</v>
      </c>
      <c r="O4218" s="437"/>
      <c r="P4218" s="430" t="str">
        <f t="shared" si="853"/>
        <v/>
      </c>
      <c r="U4218" s="177">
        <v>62</v>
      </c>
      <c r="V4218" s="177" t="s">
        <v>2868</v>
      </c>
      <c r="W4218" s="177" t="s">
        <v>3951</v>
      </c>
      <c r="X4218" s="177" t="s">
        <v>4687</v>
      </c>
      <c r="Y4218" s="177" t="s">
        <v>4688</v>
      </c>
      <c r="Z4218" s="177" t="s">
        <v>5073</v>
      </c>
      <c r="AA4218" s="525" t="s">
        <v>4689</v>
      </c>
      <c r="AB4218" s="399" t="str">
        <f t="shared" si="854"/>
        <v>DC2GT33</v>
      </c>
      <c r="AC4218" s="399" t="str">
        <f t="shared" si="855"/>
        <v>DC2GT33-DC</v>
      </c>
      <c r="AD4218" t="str">
        <f>Y4218&amp;"-"&amp;VLOOKUP(AC4218,'LICH THI'!C:AA,9,0)</f>
        <v>64DCCD3246-42475</v>
      </c>
      <c r="AE4218">
        <f t="shared" si="856"/>
        <v>1</v>
      </c>
    </row>
    <row r="4219" spans="1:31" x14ac:dyDescent="0.25">
      <c r="A4219" s="436" t="str">
        <f t="shared" si="846"/>
        <v>DC2GT33-DC-32</v>
      </c>
      <c r="B4219" s="436">
        <f>COUNTIF(AC$4:AC4219,AC4219)</f>
        <v>32</v>
      </c>
      <c r="C4219" s="436" t="str">
        <f t="shared" si="847"/>
        <v>DC2GT33-DC</v>
      </c>
      <c r="D4219" s="436">
        <f>VLOOKUP(C4219,'LICH THI'!C:AA,12,0)</f>
        <v>87</v>
      </c>
      <c r="E4219" s="436">
        <f>VLOOKUP(C4219,'LICH THI'!C:AA,13,0)</f>
        <v>45</v>
      </c>
      <c r="F4219" s="436">
        <f t="shared" si="857"/>
        <v>45</v>
      </c>
      <c r="G4219" s="436">
        <f>VLOOKUP(C4219,'LICH THI'!C:AA,14,0)</f>
        <v>2</v>
      </c>
      <c r="H4219" s="436">
        <f t="shared" si="848"/>
        <v>1</v>
      </c>
      <c r="I4219" s="436" t="str">
        <f t="shared" si="849"/>
        <v>Phan Thanh Hà</v>
      </c>
      <c r="J4219" s="436"/>
      <c r="K4219" s="436">
        <f t="shared" si="850"/>
        <v>2</v>
      </c>
      <c r="L4219" s="436" t="str">
        <f t="shared" si="851"/>
        <v>DC2GT33-DC-2</v>
      </c>
      <c r="M4219" s="436">
        <f t="shared" si="852"/>
        <v>33</v>
      </c>
      <c r="N4219" s="437">
        <f t="shared" si="858"/>
        <v>95</v>
      </c>
      <c r="O4219" s="437"/>
      <c r="P4219" s="430" t="str">
        <f t="shared" si="853"/>
        <v/>
      </c>
      <c r="U4219" s="177">
        <v>63</v>
      </c>
      <c r="V4219" s="177" t="s">
        <v>2868</v>
      </c>
      <c r="W4219" s="177" t="s">
        <v>5131</v>
      </c>
      <c r="X4219" s="177" t="s">
        <v>3163</v>
      </c>
      <c r="Y4219" s="177" t="s">
        <v>5132</v>
      </c>
      <c r="Z4219" s="177" t="s">
        <v>5073</v>
      </c>
      <c r="AA4219" s="525" t="s">
        <v>5133</v>
      </c>
      <c r="AB4219" s="399" t="str">
        <f t="shared" si="854"/>
        <v>DC2GT33</v>
      </c>
      <c r="AC4219" s="399" t="str">
        <f t="shared" si="855"/>
        <v>DC2GT33-DC</v>
      </c>
      <c r="AD4219" t="str">
        <f>Y4219&amp;"-"&amp;VLOOKUP(AC4219,'LICH THI'!C:AA,9,0)</f>
        <v>64DCCD3263-42475</v>
      </c>
      <c r="AE4219">
        <f t="shared" si="856"/>
        <v>1</v>
      </c>
    </row>
    <row r="4220" spans="1:31" x14ac:dyDescent="0.25">
      <c r="A4220" s="436" t="str">
        <f t="shared" si="846"/>
        <v>DC2GT33-DC-33</v>
      </c>
      <c r="B4220" s="436">
        <f>COUNTIF(AC$4:AC4220,AC4220)</f>
        <v>33</v>
      </c>
      <c r="C4220" s="436" t="str">
        <f t="shared" si="847"/>
        <v>DC2GT33-DC</v>
      </c>
      <c r="D4220" s="436">
        <f>VLOOKUP(C4220,'LICH THI'!C:AA,12,0)</f>
        <v>87</v>
      </c>
      <c r="E4220" s="436">
        <f>VLOOKUP(C4220,'LICH THI'!C:AA,13,0)</f>
        <v>45</v>
      </c>
      <c r="F4220" s="436">
        <f t="shared" si="857"/>
        <v>45</v>
      </c>
      <c r="G4220" s="436">
        <f>VLOOKUP(C4220,'LICH THI'!C:AA,14,0)</f>
        <v>2</v>
      </c>
      <c r="H4220" s="436">
        <f t="shared" si="848"/>
        <v>1</v>
      </c>
      <c r="I4220" s="436" t="str">
        <f t="shared" si="849"/>
        <v>Nguyễn Huy Hải</v>
      </c>
      <c r="J4220" s="436"/>
      <c r="K4220" s="436">
        <f t="shared" si="850"/>
        <v>2</v>
      </c>
      <c r="L4220" s="436" t="str">
        <f t="shared" si="851"/>
        <v>DC2GT33-DC-2</v>
      </c>
      <c r="M4220" s="436">
        <f t="shared" si="852"/>
        <v>33</v>
      </c>
      <c r="N4220" s="437">
        <f t="shared" si="858"/>
        <v>51</v>
      </c>
      <c r="O4220" s="437"/>
      <c r="P4220" s="430" t="str">
        <f t="shared" si="853"/>
        <v/>
      </c>
      <c r="U4220" s="177">
        <v>49</v>
      </c>
      <c r="V4220" s="177" t="s">
        <v>2851</v>
      </c>
      <c r="W4220" s="177" t="s">
        <v>3144</v>
      </c>
      <c r="X4220" s="177" t="s">
        <v>2908</v>
      </c>
      <c r="Y4220" s="177" t="s">
        <v>5120</v>
      </c>
      <c r="Z4220" s="177" t="s">
        <v>5073</v>
      </c>
      <c r="AA4220" s="525" t="s">
        <v>2871</v>
      </c>
      <c r="AB4220" s="399" t="str">
        <f t="shared" si="854"/>
        <v>DC2GT33</v>
      </c>
      <c r="AC4220" s="399" t="str">
        <f t="shared" si="855"/>
        <v>DC2GT33-DC</v>
      </c>
      <c r="AD4220" t="str">
        <f>Y4220&amp;"-"&amp;VLOOKUP(AC4220,'LICH THI'!C:AA,9,0)</f>
        <v>64DCCD3240-42475</v>
      </c>
      <c r="AE4220">
        <f t="shared" si="856"/>
        <v>1</v>
      </c>
    </row>
    <row r="4221" spans="1:31" x14ac:dyDescent="0.25">
      <c r="A4221" s="436" t="str">
        <f t="shared" si="846"/>
        <v>DC2GT33-DC-34</v>
      </c>
      <c r="B4221" s="436">
        <f>COUNTIF(AC$4:AC4221,AC4221)</f>
        <v>34</v>
      </c>
      <c r="C4221" s="436" t="str">
        <f t="shared" si="847"/>
        <v>DC2GT33-DC</v>
      </c>
      <c r="D4221" s="436">
        <f>VLOOKUP(C4221,'LICH THI'!C:AA,12,0)</f>
        <v>87</v>
      </c>
      <c r="E4221" s="436">
        <f>VLOOKUP(C4221,'LICH THI'!C:AA,13,0)</f>
        <v>45</v>
      </c>
      <c r="F4221" s="436">
        <f t="shared" si="857"/>
        <v>45</v>
      </c>
      <c r="G4221" s="436">
        <f>VLOOKUP(C4221,'LICH THI'!C:AA,14,0)</f>
        <v>2</v>
      </c>
      <c r="H4221" s="436">
        <f t="shared" si="848"/>
        <v>1</v>
      </c>
      <c r="I4221" s="436" t="str">
        <f t="shared" si="849"/>
        <v>Nguyễn Mạnh Hải</v>
      </c>
      <c r="J4221" s="436"/>
      <c r="K4221" s="436">
        <f t="shared" si="850"/>
        <v>2</v>
      </c>
      <c r="L4221" s="436" t="str">
        <f t="shared" si="851"/>
        <v>DC2GT33-DC-2</v>
      </c>
      <c r="M4221" s="436">
        <f t="shared" si="852"/>
        <v>33</v>
      </c>
      <c r="N4221" s="437">
        <f t="shared" si="858"/>
        <v>52</v>
      </c>
      <c r="O4221" s="437"/>
      <c r="P4221" s="430" t="str">
        <f t="shared" si="853"/>
        <v/>
      </c>
      <c r="U4221" s="177">
        <v>50</v>
      </c>
      <c r="V4221" s="177" t="s">
        <v>2851</v>
      </c>
      <c r="W4221" s="177" t="s">
        <v>2734</v>
      </c>
      <c r="X4221" s="177" t="s">
        <v>2908</v>
      </c>
      <c r="Y4221" s="177" t="s">
        <v>5121</v>
      </c>
      <c r="Z4221" s="177" t="s">
        <v>5073</v>
      </c>
      <c r="AA4221" s="525" t="s">
        <v>5081</v>
      </c>
      <c r="AB4221" s="399" t="str">
        <f t="shared" si="854"/>
        <v>DC2GT33</v>
      </c>
      <c r="AC4221" s="399" t="str">
        <f t="shared" si="855"/>
        <v>DC2GT33-DC</v>
      </c>
      <c r="AD4221" t="str">
        <f>Y4221&amp;"-"&amp;VLOOKUP(AC4221,'LICH THI'!C:AA,9,0)</f>
        <v>64DCCD3194-42475</v>
      </c>
      <c r="AE4221">
        <f t="shared" si="856"/>
        <v>1</v>
      </c>
    </row>
    <row r="4222" spans="1:31" x14ac:dyDescent="0.25">
      <c r="A4222" s="436" t="str">
        <f t="shared" si="846"/>
        <v>DC2GT33-DC-35</v>
      </c>
      <c r="B4222" s="436">
        <f>COUNTIF(AC$4:AC4222,AC4222)</f>
        <v>35</v>
      </c>
      <c r="C4222" s="436" t="str">
        <f t="shared" si="847"/>
        <v>DC2GT33-DC</v>
      </c>
      <c r="D4222" s="436">
        <f>VLOOKUP(C4222,'LICH THI'!C:AA,12,0)</f>
        <v>87</v>
      </c>
      <c r="E4222" s="436">
        <f>VLOOKUP(C4222,'LICH THI'!C:AA,13,0)</f>
        <v>45</v>
      </c>
      <c r="F4222" s="436">
        <f t="shared" si="857"/>
        <v>45</v>
      </c>
      <c r="G4222" s="436">
        <f>VLOOKUP(C4222,'LICH THI'!C:AA,14,0)</f>
        <v>2</v>
      </c>
      <c r="H4222" s="436">
        <f t="shared" si="848"/>
        <v>1</v>
      </c>
      <c r="I4222" s="436" t="str">
        <f t="shared" si="849"/>
        <v>Phạm Ngọc Hải</v>
      </c>
      <c r="J4222" s="436"/>
      <c r="K4222" s="436">
        <f t="shared" si="850"/>
        <v>2</v>
      </c>
      <c r="L4222" s="436" t="str">
        <f t="shared" si="851"/>
        <v>DC2GT33-DC-2</v>
      </c>
      <c r="M4222" s="436">
        <f t="shared" si="852"/>
        <v>33</v>
      </c>
      <c r="N4222" s="437">
        <f t="shared" si="858"/>
        <v>53</v>
      </c>
      <c r="O4222" s="437"/>
      <c r="P4222" s="430" t="str">
        <f t="shared" si="853"/>
        <v/>
      </c>
      <c r="U4222" s="177">
        <v>51</v>
      </c>
      <c r="V4222" s="177" t="s">
        <v>2851</v>
      </c>
      <c r="W4222" s="177" t="s">
        <v>3081</v>
      </c>
      <c r="X4222" s="177" t="s">
        <v>2908</v>
      </c>
      <c r="Y4222" s="177" t="s">
        <v>5122</v>
      </c>
      <c r="Z4222" s="177" t="s">
        <v>5073</v>
      </c>
      <c r="AA4222" s="525" t="s">
        <v>5123</v>
      </c>
      <c r="AB4222" s="399" t="str">
        <f t="shared" si="854"/>
        <v>DC2GT33</v>
      </c>
      <c r="AC4222" s="399" t="str">
        <f t="shared" si="855"/>
        <v>DC2GT33-DC</v>
      </c>
      <c r="AD4222" t="str">
        <f>Y4222&amp;"-"&amp;VLOOKUP(AC4222,'LICH THI'!C:AA,9,0)</f>
        <v>64DCCD3266-42475</v>
      </c>
      <c r="AE4222">
        <f t="shared" si="856"/>
        <v>1</v>
      </c>
    </row>
    <row r="4223" spans="1:31" x14ac:dyDescent="0.25">
      <c r="A4223" s="436" t="str">
        <f t="shared" si="846"/>
        <v>DC2GT33-DC-36</v>
      </c>
      <c r="B4223" s="436">
        <f>COUNTIF(AC$4:AC4223,AC4223)</f>
        <v>36</v>
      </c>
      <c r="C4223" s="436" t="str">
        <f t="shared" si="847"/>
        <v>DC2GT33-DC</v>
      </c>
      <c r="D4223" s="436">
        <f>VLOOKUP(C4223,'LICH THI'!C:AA,12,0)</f>
        <v>87</v>
      </c>
      <c r="E4223" s="436">
        <f>VLOOKUP(C4223,'LICH THI'!C:AA,13,0)</f>
        <v>45</v>
      </c>
      <c r="F4223" s="436">
        <f t="shared" si="857"/>
        <v>45</v>
      </c>
      <c r="G4223" s="436">
        <f>VLOOKUP(C4223,'LICH THI'!C:AA,14,0)</f>
        <v>2</v>
      </c>
      <c r="H4223" s="436">
        <f t="shared" si="848"/>
        <v>1</v>
      </c>
      <c r="I4223" s="436" t="str">
        <f t="shared" si="849"/>
        <v>Trần Lê Thanh Hải</v>
      </c>
      <c r="J4223" s="436"/>
      <c r="K4223" s="436">
        <f t="shared" si="850"/>
        <v>2</v>
      </c>
      <c r="L4223" s="436" t="str">
        <f t="shared" si="851"/>
        <v>DC2GT33-DC-2</v>
      </c>
      <c r="M4223" s="436">
        <f t="shared" si="852"/>
        <v>33</v>
      </c>
      <c r="N4223" s="437">
        <f t="shared" si="858"/>
        <v>54</v>
      </c>
      <c r="O4223" s="437"/>
      <c r="P4223" s="430" t="str">
        <f t="shared" si="853"/>
        <v/>
      </c>
      <c r="U4223" s="177">
        <v>80</v>
      </c>
      <c r="V4223" s="177" t="s">
        <v>3731</v>
      </c>
      <c r="W4223" s="177" t="s">
        <v>3734</v>
      </c>
      <c r="X4223" s="177" t="s">
        <v>2908</v>
      </c>
      <c r="Y4223" s="177" t="s">
        <v>3735</v>
      </c>
      <c r="Z4223" s="177" t="s">
        <v>5073</v>
      </c>
      <c r="AA4223" s="525" t="s">
        <v>3736</v>
      </c>
      <c r="AB4223" s="399" t="str">
        <f t="shared" si="854"/>
        <v>DC2GT33</v>
      </c>
      <c r="AC4223" s="399" t="str">
        <f t="shared" si="855"/>
        <v>DC2GT33-DC</v>
      </c>
      <c r="AD4223" t="str">
        <f>Y4223&amp;"-"&amp;VLOOKUP(AC4223,'LICH THI'!C:AA,9,0)</f>
        <v>64DCCS3062-42475</v>
      </c>
      <c r="AE4223">
        <f t="shared" si="856"/>
        <v>1</v>
      </c>
    </row>
    <row r="4224" spans="1:31" x14ac:dyDescent="0.25">
      <c r="A4224" s="436" t="str">
        <f t="shared" si="846"/>
        <v>DC2GT33-DC-37</v>
      </c>
      <c r="B4224" s="436">
        <f>COUNTIF(AC$4:AC4224,AC4224)</f>
        <v>37</v>
      </c>
      <c r="C4224" s="436" t="str">
        <f t="shared" si="847"/>
        <v>DC2GT33-DC</v>
      </c>
      <c r="D4224" s="436">
        <f>VLOOKUP(C4224,'LICH THI'!C:AA,12,0)</f>
        <v>87</v>
      </c>
      <c r="E4224" s="436">
        <f>VLOOKUP(C4224,'LICH THI'!C:AA,13,0)</f>
        <v>45</v>
      </c>
      <c r="F4224" s="436">
        <f t="shared" si="857"/>
        <v>45</v>
      </c>
      <c r="G4224" s="436">
        <f>VLOOKUP(C4224,'LICH THI'!C:AA,14,0)</f>
        <v>2</v>
      </c>
      <c r="H4224" s="436">
        <f t="shared" si="848"/>
        <v>1</v>
      </c>
      <c r="I4224" s="436" t="str">
        <f t="shared" si="849"/>
        <v>Phạm Văn Hiếu</v>
      </c>
      <c r="J4224" s="436"/>
      <c r="K4224" s="436">
        <f t="shared" si="850"/>
        <v>2</v>
      </c>
      <c r="L4224" s="436" t="str">
        <f t="shared" si="851"/>
        <v>DC2GT33-DC-2</v>
      </c>
      <c r="M4224" s="436">
        <f t="shared" si="852"/>
        <v>33</v>
      </c>
      <c r="N4224" s="437">
        <f t="shared" si="858"/>
        <v>55</v>
      </c>
      <c r="O4224" s="437"/>
      <c r="P4224" s="430" t="str">
        <f t="shared" si="853"/>
        <v/>
      </c>
      <c r="U4224" s="177">
        <v>64</v>
      </c>
      <c r="V4224" s="177" t="s">
        <v>2868</v>
      </c>
      <c r="W4224" s="177" t="s">
        <v>2738</v>
      </c>
      <c r="X4224" s="177" t="s">
        <v>2754</v>
      </c>
      <c r="Y4224" s="177" t="s">
        <v>5134</v>
      </c>
      <c r="Z4224" s="177" t="s">
        <v>5073</v>
      </c>
      <c r="AA4224" s="525" t="s">
        <v>2651</v>
      </c>
      <c r="AB4224" s="399" t="str">
        <f t="shared" si="854"/>
        <v>DC2GT33</v>
      </c>
      <c r="AC4224" s="399" t="str">
        <f t="shared" si="855"/>
        <v>DC2GT33-DC</v>
      </c>
      <c r="AD4224" t="str">
        <f>Y4224&amp;"-"&amp;VLOOKUP(AC4224,'LICH THI'!C:AA,9,0)</f>
        <v>64DCCD3243-42475</v>
      </c>
      <c r="AE4224">
        <f t="shared" si="856"/>
        <v>1</v>
      </c>
    </row>
    <row r="4225" spans="1:31" x14ac:dyDescent="0.25">
      <c r="A4225" s="436" t="str">
        <f t="shared" si="846"/>
        <v>DC2GT33-DC-38</v>
      </c>
      <c r="B4225" s="436">
        <f>COUNTIF(AC$4:AC4225,AC4225)</f>
        <v>38</v>
      </c>
      <c r="C4225" s="436" t="str">
        <f t="shared" si="847"/>
        <v>DC2GT33-DC</v>
      </c>
      <c r="D4225" s="436">
        <f>VLOOKUP(C4225,'LICH THI'!C:AA,12,0)</f>
        <v>87</v>
      </c>
      <c r="E4225" s="436">
        <f>VLOOKUP(C4225,'LICH THI'!C:AA,13,0)</f>
        <v>45</v>
      </c>
      <c r="F4225" s="436">
        <f t="shared" si="857"/>
        <v>45</v>
      </c>
      <c r="G4225" s="436">
        <f>VLOOKUP(C4225,'LICH THI'!C:AA,14,0)</f>
        <v>2</v>
      </c>
      <c r="H4225" s="436">
        <f t="shared" si="848"/>
        <v>1</v>
      </c>
      <c r="I4225" s="436" t="str">
        <f t="shared" si="849"/>
        <v>Vũ Huy Hoàng</v>
      </c>
      <c r="J4225" s="436"/>
      <c r="K4225" s="436">
        <f t="shared" si="850"/>
        <v>2</v>
      </c>
      <c r="L4225" s="436" t="str">
        <f t="shared" si="851"/>
        <v>DC2GT33-DC-2</v>
      </c>
      <c r="M4225" s="436">
        <f t="shared" si="852"/>
        <v>33</v>
      </c>
      <c r="N4225" s="437">
        <f t="shared" si="858"/>
        <v>56</v>
      </c>
      <c r="O4225" s="437"/>
      <c r="P4225" s="430" t="str">
        <f t="shared" si="853"/>
        <v/>
      </c>
      <c r="U4225" s="177">
        <v>52</v>
      </c>
      <c r="V4225" s="177" t="s">
        <v>2851</v>
      </c>
      <c r="W4225" s="177" t="s">
        <v>5124</v>
      </c>
      <c r="X4225" s="177" t="s">
        <v>2834</v>
      </c>
      <c r="Y4225" s="177" t="s">
        <v>5125</v>
      </c>
      <c r="Z4225" s="177" t="s">
        <v>5073</v>
      </c>
      <c r="AA4225" s="525" t="s">
        <v>3410</v>
      </c>
      <c r="AB4225" s="399" t="str">
        <f t="shared" si="854"/>
        <v>DC2GT33</v>
      </c>
      <c r="AC4225" s="399" t="str">
        <f t="shared" si="855"/>
        <v>DC2GT33-DC</v>
      </c>
      <c r="AD4225" t="str">
        <f>Y4225&amp;"-"&amp;VLOOKUP(AC4225,'LICH THI'!C:AA,9,0)</f>
        <v>64DCCD3276-42475</v>
      </c>
      <c r="AE4225">
        <f t="shared" si="856"/>
        <v>1</v>
      </c>
    </row>
    <row r="4226" spans="1:31" x14ac:dyDescent="0.25">
      <c r="A4226" s="436" t="str">
        <f t="shared" si="846"/>
        <v>DC2GT33-DC-39</v>
      </c>
      <c r="B4226" s="436">
        <f>COUNTIF(AC$4:AC4226,AC4226)</f>
        <v>39</v>
      </c>
      <c r="C4226" s="436" t="str">
        <f t="shared" si="847"/>
        <v>DC2GT33-DC</v>
      </c>
      <c r="D4226" s="436">
        <f>VLOOKUP(C4226,'LICH THI'!C:AA,12,0)</f>
        <v>87</v>
      </c>
      <c r="E4226" s="436">
        <f>VLOOKUP(C4226,'LICH THI'!C:AA,13,0)</f>
        <v>45</v>
      </c>
      <c r="F4226" s="436">
        <f t="shared" si="857"/>
        <v>45</v>
      </c>
      <c r="G4226" s="436">
        <f>VLOOKUP(C4226,'LICH THI'!C:AA,14,0)</f>
        <v>2</v>
      </c>
      <c r="H4226" s="436">
        <f t="shared" si="848"/>
        <v>1</v>
      </c>
      <c r="I4226" s="436" t="str">
        <f t="shared" si="849"/>
        <v>Nguyễn Hữu Hùng</v>
      </c>
      <c r="J4226" s="436"/>
      <c r="K4226" s="436">
        <f t="shared" si="850"/>
        <v>2</v>
      </c>
      <c r="L4226" s="436" t="str">
        <f t="shared" si="851"/>
        <v>DC2GT33-DC-2</v>
      </c>
      <c r="M4226" s="436">
        <f t="shared" si="852"/>
        <v>33</v>
      </c>
      <c r="N4226" s="437">
        <f t="shared" si="858"/>
        <v>57</v>
      </c>
      <c r="O4226" s="437"/>
      <c r="P4226" s="430" t="str">
        <f t="shared" si="853"/>
        <v/>
      </c>
      <c r="U4226" s="177">
        <v>17</v>
      </c>
      <c r="V4226" s="177" t="s">
        <v>2790</v>
      </c>
      <c r="W4226" s="177" t="s">
        <v>3326</v>
      </c>
      <c r="X4226" s="177" t="s">
        <v>2801</v>
      </c>
      <c r="Y4226" s="177" t="s">
        <v>5086</v>
      </c>
      <c r="Z4226" s="177" t="s">
        <v>5073</v>
      </c>
      <c r="AA4226" s="525" t="s">
        <v>5087</v>
      </c>
      <c r="AB4226" s="399" t="str">
        <f t="shared" si="854"/>
        <v>DC2GT33</v>
      </c>
      <c r="AC4226" s="399" t="str">
        <f t="shared" si="855"/>
        <v>DC2GT33-DC</v>
      </c>
      <c r="AD4226" t="str">
        <f>Y4226&amp;"-"&amp;VLOOKUP(AC4226,'LICH THI'!C:AA,9,0)</f>
        <v>63DCCD3081-42475</v>
      </c>
      <c r="AE4226">
        <f t="shared" si="856"/>
        <v>1</v>
      </c>
    </row>
    <row r="4227" spans="1:31" x14ac:dyDescent="0.25">
      <c r="A4227" s="436" t="str">
        <f t="shared" si="846"/>
        <v>DC2GT33-DC-40</v>
      </c>
      <c r="B4227" s="436">
        <f>COUNTIF(AC$4:AC4227,AC4227)</f>
        <v>40</v>
      </c>
      <c r="C4227" s="436" t="str">
        <f t="shared" si="847"/>
        <v>DC2GT33-DC</v>
      </c>
      <c r="D4227" s="436">
        <f>VLOOKUP(C4227,'LICH THI'!C:AA,12,0)</f>
        <v>87</v>
      </c>
      <c r="E4227" s="436">
        <f>VLOOKUP(C4227,'LICH THI'!C:AA,13,0)</f>
        <v>45</v>
      </c>
      <c r="F4227" s="436">
        <f t="shared" si="857"/>
        <v>45</v>
      </c>
      <c r="G4227" s="436">
        <f>VLOOKUP(C4227,'LICH THI'!C:AA,14,0)</f>
        <v>2</v>
      </c>
      <c r="H4227" s="436">
        <f t="shared" si="848"/>
        <v>1</v>
      </c>
      <c r="I4227" s="436" t="str">
        <f t="shared" si="849"/>
        <v>Nguyễn Mạnh Hùng</v>
      </c>
      <c r="J4227" s="436"/>
      <c r="K4227" s="436">
        <f t="shared" si="850"/>
        <v>2</v>
      </c>
      <c r="L4227" s="436" t="str">
        <f t="shared" si="851"/>
        <v>DC2GT33-DC-2</v>
      </c>
      <c r="M4227" s="436">
        <f t="shared" si="852"/>
        <v>33</v>
      </c>
      <c r="N4227" s="437">
        <f t="shared" si="858"/>
        <v>58</v>
      </c>
      <c r="O4227" s="437"/>
      <c r="P4227" s="430" t="str">
        <f t="shared" si="853"/>
        <v/>
      </c>
      <c r="U4227" s="177">
        <v>53</v>
      </c>
      <c r="V4227" s="177" t="s">
        <v>2851</v>
      </c>
      <c r="W4227" s="177" t="s">
        <v>2734</v>
      </c>
      <c r="X4227" s="177" t="s">
        <v>2801</v>
      </c>
      <c r="Y4227" s="177" t="s">
        <v>5126</v>
      </c>
      <c r="Z4227" s="177" t="s">
        <v>5073</v>
      </c>
      <c r="AA4227" s="525" t="s">
        <v>5127</v>
      </c>
      <c r="AB4227" s="399" t="str">
        <f t="shared" si="854"/>
        <v>DC2GT33</v>
      </c>
      <c r="AC4227" s="399" t="str">
        <f t="shared" si="855"/>
        <v>DC2GT33-DC</v>
      </c>
      <c r="AD4227" t="str">
        <f>Y4227&amp;"-"&amp;VLOOKUP(AC4227,'LICH THI'!C:AA,9,0)</f>
        <v>64DCCD3272-42475</v>
      </c>
      <c r="AE4227">
        <f t="shared" si="856"/>
        <v>1</v>
      </c>
    </row>
    <row r="4228" spans="1:31" x14ac:dyDescent="0.25">
      <c r="A4228" s="436" t="str">
        <f t="shared" si="846"/>
        <v>DC2GT33-DC-41</v>
      </c>
      <c r="B4228" s="436">
        <f>COUNTIF(AC$4:AC4228,AC4228)</f>
        <v>41</v>
      </c>
      <c r="C4228" s="436" t="str">
        <f t="shared" si="847"/>
        <v>DC2GT33-DC</v>
      </c>
      <c r="D4228" s="436">
        <f>VLOOKUP(C4228,'LICH THI'!C:AA,12,0)</f>
        <v>87</v>
      </c>
      <c r="E4228" s="436">
        <f>VLOOKUP(C4228,'LICH THI'!C:AA,13,0)</f>
        <v>45</v>
      </c>
      <c r="F4228" s="436">
        <f t="shared" si="857"/>
        <v>45</v>
      </c>
      <c r="G4228" s="436">
        <f>VLOOKUP(C4228,'LICH THI'!C:AA,14,0)</f>
        <v>2</v>
      </c>
      <c r="H4228" s="436">
        <f t="shared" si="848"/>
        <v>1</v>
      </c>
      <c r="I4228" s="436" t="str">
        <f t="shared" si="849"/>
        <v>Vũ Hoàng Huỳnh</v>
      </c>
      <c r="J4228" s="436"/>
      <c r="K4228" s="436">
        <f t="shared" si="850"/>
        <v>2</v>
      </c>
      <c r="L4228" s="436" t="str">
        <f t="shared" si="851"/>
        <v>DC2GT33-DC-2</v>
      </c>
      <c r="M4228" s="436">
        <f t="shared" si="852"/>
        <v>33</v>
      </c>
      <c r="N4228" s="437">
        <f t="shared" si="858"/>
        <v>59</v>
      </c>
      <c r="O4228" s="437"/>
      <c r="P4228" s="430" t="str">
        <f t="shared" si="853"/>
        <v/>
      </c>
      <c r="U4228" s="177">
        <v>37</v>
      </c>
      <c r="V4228" s="177" t="s">
        <v>2825</v>
      </c>
      <c r="W4228" s="177" t="s">
        <v>2837</v>
      </c>
      <c r="X4228" s="177" t="s">
        <v>2838</v>
      </c>
      <c r="Y4228" s="177" t="s">
        <v>2839</v>
      </c>
      <c r="Z4228" s="177" t="s">
        <v>5073</v>
      </c>
      <c r="AA4228" s="525" t="s">
        <v>2840</v>
      </c>
      <c r="AB4228" s="399" t="str">
        <f t="shared" si="854"/>
        <v>DC2GT33</v>
      </c>
      <c r="AC4228" s="399" t="str">
        <f t="shared" si="855"/>
        <v>DC2GT33-DC</v>
      </c>
      <c r="AD4228" t="str">
        <f>Y4228&amp;"-"&amp;VLOOKUP(AC4228,'LICH THI'!C:AA,9,0)</f>
        <v>64DCCD3139-42475</v>
      </c>
      <c r="AE4228">
        <f t="shared" si="856"/>
        <v>1</v>
      </c>
    </row>
    <row r="4229" spans="1:31" x14ac:dyDescent="0.25">
      <c r="A4229" s="436" t="str">
        <f t="shared" ref="A4229:A4292" si="859">C4229&amp;"-"&amp;B4229</f>
        <v>DC2GT33-DC-42</v>
      </c>
      <c r="B4229" s="436">
        <f>COUNTIF(AC$4:AC4229,AC4229)</f>
        <v>42</v>
      </c>
      <c r="C4229" s="436" t="str">
        <f t="shared" ref="C4229:C4292" si="860">_CT_MaHP1</f>
        <v>DC2GT33-DC</v>
      </c>
      <c r="D4229" s="436">
        <f>VLOOKUP(C4229,'LICH THI'!C:AA,12,0)</f>
        <v>87</v>
      </c>
      <c r="E4229" s="436">
        <f>VLOOKUP(C4229,'LICH THI'!C:AA,13,0)</f>
        <v>45</v>
      </c>
      <c r="F4229" s="436">
        <f t="shared" si="857"/>
        <v>45</v>
      </c>
      <c r="G4229" s="436">
        <f>VLOOKUP(C4229,'LICH THI'!C:AA,14,0)</f>
        <v>2</v>
      </c>
      <c r="H4229" s="436">
        <f t="shared" ref="H4229:H4292" si="861">IF(E4229=0,"",TRUNC((B4229+E4229-1)/E4229))</f>
        <v>1</v>
      </c>
      <c r="I4229" s="436" t="str">
        <f t="shared" ref="I4229:I4292" si="862">W4229&amp;" "&amp;X4229</f>
        <v>Đặng Văn Hưng</v>
      </c>
      <c r="J4229" s="436"/>
      <c r="K4229" s="436">
        <f t="shared" ref="K4229:K4292" si="863">IF(G4229=1,1,IF(H4229&lt;G4229,H4229+1,1))</f>
        <v>2</v>
      </c>
      <c r="L4229" s="436" t="str">
        <f t="shared" ref="L4229:L4292" si="864">C4229&amp;"-"&amp;K4229</f>
        <v>DC2GT33-DC-2</v>
      </c>
      <c r="M4229" s="436">
        <f t="shared" ref="M4229:M4292" si="865">IF(E4229=0,"",MOD(MID(C4229,6,2),E4229))</f>
        <v>33</v>
      </c>
      <c r="N4229" s="437">
        <f t="shared" si="858"/>
        <v>60</v>
      </c>
      <c r="O4229" s="437"/>
      <c r="P4229" s="430" t="str">
        <f t="shared" ref="P4229:P4292" si="866">IF(MOD(20*O4229,10)&lt;&gt;0,"SAI","")</f>
        <v/>
      </c>
      <c r="U4229" s="177">
        <v>18</v>
      </c>
      <c r="V4229" s="177" t="s">
        <v>2790</v>
      </c>
      <c r="W4229" s="177" t="s">
        <v>2772</v>
      </c>
      <c r="X4229" s="177" t="s">
        <v>2804</v>
      </c>
      <c r="Y4229" s="177" t="s">
        <v>2805</v>
      </c>
      <c r="Z4229" s="177" t="s">
        <v>5073</v>
      </c>
      <c r="AA4229" s="525" t="s">
        <v>2806</v>
      </c>
      <c r="AB4229" s="399" t="str">
        <f t="shared" ref="AB4229:AB4292" si="867">_CT_MaHP</f>
        <v>DC2GT33</v>
      </c>
      <c r="AC4229" s="399" t="str">
        <f t="shared" ref="AC4229:AC4292" si="868">_CT_MaHe</f>
        <v>DC2GT33-DC</v>
      </c>
      <c r="AD4229" t="str">
        <f>Y4229&amp;"-"&amp;VLOOKUP(AC4229,'LICH THI'!C:AA,9,0)</f>
        <v>64DCCD3120-42475</v>
      </c>
      <c r="AE4229">
        <f t="shared" ref="AE4229:AE4292" si="869">COUNTIF(AD4229,AD:AD)</f>
        <v>1</v>
      </c>
    </row>
    <row r="4230" spans="1:31" x14ac:dyDescent="0.25">
      <c r="A4230" s="436" t="str">
        <f t="shared" si="859"/>
        <v>DC2GT33-DC-43</v>
      </c>
      <c r="B4230" s="436">
        <f>COUNTIF(AC$4:AC4230,AC4230)</f>
        <v>43</v>
      </c>
      <c r="C4230" s="436" t="str">
        <f t="shared" si="860"/>
        <v>DC2GT33-DC</v>
      </c>
      <c r="D4230" s="436">
        <f>VLOOKUP(C4230,'LICH THI'!C:AA,12,0)</f>
        <v>87</v>
      </c>
      <c r="E4230" s="436">
        <f>VLOOKUP(C4230,'LICH THI'!C:AA,13,0)</f>
        <v>45</v>
      </c>
      <c r="F4230" s="436">
        <f t="shared" ref="F4230:F4293" si="870">IF(G4230="","",IF(G4230=H4230,D4230-(H4230-1)*E4230,E4230))</f>
        <v>45</v>
      </c>
      <c r="G4230" s="436">
        <f>VLOOKUP(C4230,'LICH THI'!C:AA,14,0)</f>
        <v>2</v>
      </c>
      <c r="H4230" s="436">
        <f t="shared" si="861"/>
        <v>1</v>
      </c>
      <c r="I4230" s="436" t="str">
        <f t="shared" si="862"/>
        <v>Nguyễn Văn Hưng</v>
      </c>
      <c r="J4230" s="436"/>
      <c r="K4230" s="436">
        <f t="shared" si="863"/>
        <v>2</v>
      </c>
      <c r="L4230" s="436" t="str">
        <f t="shared" si="864"/>
        <v>DC2GT33-DC-2</v>
      </c>
      <c r="M4230" s="436">
        <f t="shared" si="865"/>
        <v>33</v>
      </c>
      <c r="N4230" s="437">
        <f t="shared" ref="N4230:N4293" si="871">IF(F4230=0,"",(K4230-1)*$N$2+1+MOD(B4230-M4230,F4230))</f>
        <v>61</v>
      </c>
      <c r="O4230" s="437"/>
      <c r="P4230" s="430" t="str">
        <f t="shared" si="866"/>
        <v/>
      </c>
      <c r="U4230" s="177">
        <v>19</v>
      </c>
      <c r="V4230" s="177" t="s">
        <v>2790</v>
      </c>
      <c r="W4230" s="177" t="s">
        <v>2741</v>
      </c>
      <c r="X4230" s="177" t="s">
        <v>2804</v>
      </c>
      <c r="Y4230" s="177" t="s">
        <v>2807</v>
      </c>
      <c r="Z4230" s="177" t="s">
        <v>5073</v>
      </c>
      <c r="AA4230" s="525" t="s">
        <v>2808</v>
      </c>
      <c r="AB4230" s="399" t="str">
        <f t="shared" si="867"/>
        <v>DC2GT33</v>
      </c>
      <c r="AC4230" s="399" t="str">
        <f t="shared" si="868"/>
        <v>DC2GT33-DC</v>
      </c>
      <c r="AD4230" t="str">
        <f>Y4230&amp;"-"&amp;VLOOKUP(AC4230,'LICH THI'!C:AA,9,0)</f>
        <v>64DCCD3053-42475</v>
      </c>
      <c r="AE4230">
        <f t="shared" si="869"/>
        <v>1</v>
      </c>
    </row>
    <row r="4231" spans="1:31" x14ac:dyDescent="0.25">
      <c r="A4231" s="436" t="str">
        <f t="shared" si="859"/>
        <v>DC2GT33-DC-44</v>
      </c>
      <c r="B4231" s="436">
        <f>COUNTIF(AC$4:AC4231,AC4231)</f>
        <v>44</v>
      </c>
      <c r="C4231" s="436" t="str">
        <f t="shared" si="860"/>
        <v>DC2GT33-DC</v>
      </c>
      <c r="D4231" s="436">
        <f>VLOOKUP(C4231,'LICH THI'!C:AA,12,0)</f>
        <v>87</v>
      </c>
      <c r="E4231" s="436">
        <f>VLOOKUP(C4231,'LICH THI'!C:AA,13,0)</f>
        <v>45</v>
      </c>
      <c r="F4231" s="436">
        <f t="shared" si="870"/>
        <v>45</v>
      </c>
      <c r="G4231" s="436">
        <f>VLOOKUP(C4231,'LICH THI'!C:AA,14,0)</f>
        <v>2</v>
      </c>
      <c r="H4231" s="436">
        <f t="shared" si="861"/>
        <v>1</v>
      </c>
      <c r="I4231" s="436" t="str">
        <f t="shared" si="862"/>
        <v>Phạm Quang Hưng</v>
      </c>
      <c r="J4231" s="436"/>
      <c r="K4231" s="436">
        <f t="shared" si="863"/>
        <v>2</v>
      </c>
      <c r="L4231" s="436" t="str">
        <f t="shared" si="864"/>
        <v>DC2GT33-DC-2</v>
      </c>
      <c r="M4231" s="436">
        <f t="shared" si="865"/>
        <v>33</v>
      </c>
      <c r="N4231" s="437">
        <f t="shared" si="871"/>
        <v>62</v>
      </c>
      <c r="O4231" s="437"/>
      <c r="P4231" s="430" t="str">
        <f t="shared" si="866"/>
        <v/>
      </c>
      <c r="U4231" s="177">
        <v>81</v>
      </c>
      <c r="V4231" s="177" t="s">
        <v>3731</v>
      </c>
      <c r="W4231" s="177" t="s">
        <v>2987</v>
      </c>
      <c r="X4231" s="177" t="s">
        <v>2804</v>
      </c>
      <c r="Y4231" s="177" t="s">
        <v>5069</v>
      </c>
      <c r="Z4231" s="177" t="s">
        <v>5073</v>
      </c>
      <c r="AA4231" s="525" t="s">
        <v>3581</v>
      </c>
      <c r="AB4231" s="399" t="str">
        <f t="shared" si="867"/>
        <v>DC2GT33</v>
      </c>
      <c r="AC4231" s="399" t="str">
        <f t="shared" si="868"/>
        <v>DC2GT33-DC</v>
      </c>
      <c r="AD4231" t="str">
        <f>Y4231&amp;"-"&amp;VLOOKUP(AC4231,'LICH THI'!C:AA,9,0)</f>
        <v>64DCCS3022-42475</v>
      </c>
      <c r="AE4231">
        <f t="shared" si="869"/>
        <v>1</v>
      </c>
    </row>
    <row r="4232" spans="1:31" x14ac:dyDescent="0.25">
      <c r="A4232" s="436" t="str">
        <f t="shared" si="859"/>
        <v>DC2GT33-DC-45</v>
      </c>
      <c r="B4232" s="436">
        <f>COUNTIF(AC$4:AC4232,AC4232)</f>
        <v>45</v>
      </c>
      <c r="C4232" s="436" t="str">
        <f t="shared" si="860"/>
        <v>DC2GT33-DC</v>
      </c>
      <c r="D4232" s="436">
        <f>VLOOKUP(C4232,'LICH THI'!C:AA,12,0)</f>
        <v>87</v>
      </c>
      <c r="E4232" s="436">
        <f>VLOOKUP(C4232,'LICH THI'!C:AA,13,0)</f>
        <v>45</v>
      </c>
      <c r="F4232" s="436">
        <f t="shared" si="870"/>
        <v>45</v>
      </c>
      <c r="G4232" s="436">
        <f>VLOOKUP(C4232,'LICH THI'!C:AA,14,0)</f>
        <v>2</v>
      </c>
      <c r="H4232" s="436">
        <f t="shared" si="861"/>
        <v>1</v>
      </c>
      <c r="I4232" s="436" t="str">
        <f t="shared" si="862"/>
        <v>Trần Văn Hỷ</v>
      </c>
      <c r="J4232" s="436"/>
      <c r="K4232" s="436">
        <f t="shared" si="863"/>
        <v>2</v>
      </c>
      <c r="L4232" s="436" t="str">
        <f t="shared" si="864"/>
        <v>DC2GT33-DC-2</v>
      </c>
      <c r="M4232" s="436">
        <f t="shared" si="865"/>
        <v>33</v>
      </c>
      <c r="N4232" s="437">
        <f t="shared" si="871"/>
        <v>63</v>
      </c>
      <c r="O4232" s="437"/>
      <c r="P4232" s="430" t="str">
        <f t="shared" si="866"/>
        <v/>
      </c>
      <c r="U4232" s="177">
        <v>38</v>
      </c>
      <c r="V4232" s="177" t="s">
        <v>2825</v>
      </c>
      <c r="W4232" s="177" t="s">
        <v>2757</v>
      </c>
      <c r="X4232" s="177" t="s">
        <v>2841</v>
      </c>
      <c r="Y4232" s="177" t="s">
        <v>2842</v>
      </c>
      <c r="Z4232" s="177" t="s">
        <v>5073</v>
      </c>
      <c r="AA4232" s="525" t="s">
        <v>2843</v>
      </c>
      <c r="AB4232" s="399" t="str">
        <f t="shared" si="867"/>
        <v>DC2GT33</v>
      </c>
      <c r="AC4232" s="399" t="str">
        <f t="shared" si="868"/>
        <v>DC2GT33-DC</v>
      </c>
      <c r="AD4232" t="str">
        <f>Y4232&amp;"-"&amp;VLOOKUP(AC4232,'LICH THI'!C:AA,9,0)</f>
        <v>64DCCD3112-42475</v>
      </c>
      <c r="AE4232">
        <f t="shared" si="869"/>
        <v>1</v>
      </c>
    </row>
    <row r="4233" spans="1:31" x14ac:dyDescent="0.25">
      <c r="A4233" s="436" t="str">
        <f t="shared" si="859"/>
        <v>DC2GT33-DC-46</v>
      </c>
      <c r="B4233" s="436">
        <f>COUNTIF(AC$4:AC4233,AC4233)</f>
        <v>46</v>
      </c>
      <c r="C4233" s="436" t="str">
        <f t="shared" si="860"/>
        <v>DC2GT33-DC</v>
      </c>
      <c r="D4233" s="436">
        <f>VLOOKUP(C4233,'LICH THI'!C:AA,12,0)</f>
        <v>87</v>
      </c>
      <c r="E4233" s="436">
        <f>VLOOKUP(C4233,'LICH THI'!C:AA,13,0)</f>
        <v>45</v>
      </c>
      <c r="F4233" s="436">
        <f t="shared" si="870"/>
        <v>42</v>
      </c>
      <c r="G4233" s="436">
        <f>VLOOKUP(C4233,'LICH THI'!C:AA,14,0)</f>
        <v>2</v>
      </c>
      <c r="H4233" s="436">
        <f t="shared" si="861"/>
        <v>2</v>
      </c>
      <c r="I4233" s="436" t="str">
        <f t="shared" si="862"/>
        <v>Lê Huy Kiên</v>
      </c>
      <c r="J4233" s="436"/>
      <c r="K4233" s="436">
        <f t="shared" si="863"/>
        <v>1</v>
      </c>
      <c r="L4233" s="436" t="str">
        <f t="shared" si="864"/>
        <v>DC2GT33-DC-1</v>
      </c>
      <c r="M4233" s="436">
        <f t="shared" si="865"/>
        <v>33</v>
      </c>
      <c r="N4233" s="437">
        <f t="shared" si="871"/>
        <v>14</v>
      </c>
      <c r="O4233" s="437"/>
      <c r="P4233" s="430" t="str">
        <f t="shared" si="866"/>
        <v/>
      </c>
      <c r="U4233" s="177">
        <v>54</v>
      </c>
      <c r="V4233" s="177" t="s">
        <v>2851</v>
      </c>
      <c r="W4233" s="177" t="s">
        <v>2865</v>
      </c>
      <c r="X4233" s="177" t="s">
        <v>2762</v>
      </c>
      <c r="Y4233" s="177" t="s">
        <v>2866</v>
      </c>
      <c r="Z4233" s="177" t="s">
        <v>5073</v>
      </c>
      <c r="AA4233" s="525" t="s">
        <v>2867</v>
      </c>
      <c r="AB4233" s="399" t="str">
        <f t="shared" si="867"/>
        <v>DC2GT33</v>
      </c>
      <c r="AC4233" s="399" t="str">
        <f t="shared" si="868"/>
        <v>DC2GT33-DC</v>
      </c>
      <c r="AD4233" t="str">
        <f>Y4233&amp;"-"&amp;VLOOKUP(AC4233,'LICH THI'!C:AA,9,0)</f>
        <v>64DCCD3195-42475</v>
      </c>
      <c r="AE4233">
        <f t="shared" si="869"/>
        <v>1</v>
      </c>
    </row>
    <row r="4234" spans="1:31" x14ac:dyDescent="0.25">
      <c r="A4234" s="436" t="str">
        <f t="shared" si="859"/>
        <v>DC2GT33-DC-47</v>
      </c>
      <c r="B4234" s="436">
        <f>COUNTIF(AC$4:AC4234,AC4234)</f>
        <v>47</v>
      </c>
      <c r="C4234" s="436" t="str">
        <f t="shared" si="860"/>
        <v>DC2GT33-DC</v>
      </c>
      <c r="D4234" s="436">
        <f>VLOOKUP(C4234,'LICH THI'!C:AA,12,0)</f>
        <v>87</v>
      </c>
      <c r="E4234" s="436">
        <f>VLOOKUP(C4234,'LICH THI'!C:AA,13,0)</f>
        <v>45</v>
      </c>
      <c r="F4234" s="436">
        <f t="shared" si="870"/>
        <v>42</v>
      </c>
      <c r="G4234" s="436">
        <f>VLOOKUP(C4234,'LICH THI'!C:AA,14,0)</f>
        <v>2</v>
      </c>
      <c r="H4234" s="436">
        <f t="shared" si="861"/>
        <v>2</v>
      </c>
      <c r="I4234" s="436" t="str">
        <f t="shared" si="862"/>
        <v>Nguyễn Văn Kiên</v>
      </c>
      <c r="J4234" s="436"/>
      <c r="K4234" s="436">
        <f t="shared" si="863"/>
        <v>1</v>
      </c>
      <c r="L4234" s="436" t="str">
        <f t="shared" si="864"/>
        <v>DC2GT33-DC-1</v>
      </c>
      <c r="M4234" s="436">
        <f t="shared" si="865"/>
        <v>33</v>
      </c>
      <c r="N4234" s="437">
        <f t="shared" si="871"/>
        <v>15</v>
      </c>
      <c r="O4234" s="437"/>
      <c r="P4234" s="430" t="str">
        <f t="shared" si="866"/>
        <v/>
      </c>
      <c r="U4234" s="177">
        <v>82</v>
      </c>
      <c r="V4234" s="177" t="s">
        <v>3731</v>
      </c>
      <c r="W4234" s="177" t="s">
        <v>2741</v>
      </c>
      <c r="X4234" s="177" t="s">
        <v>2762</v>
      </c>
      <c r="Y4234" s="177" t="s">
        <v>5070</v>
      </c>
      <c r="Z4234" s="177" t="s">
        <v>5073</v>
      </c>
      <c r="AA4234" s="525" t="s">
        <v>5071</v>
      </c>
      <c r="AB4234" s="399" t="str">
        <f t="shared" si="867"/>
        <v>DC2GT33</v>
      </c>
      <c r="AC4234" s="399" t="str">
        <f t="shared" si="868"/>
        <v>DC2GT33-DC</v>
      </c>
      <c r="AD4234" t="str">
        <f>Y4234&amp;"-"&amp;VLOOKUP(AC4234,'LICH THI'!C:AA,9,0)</f>
        <v>64DCCS3028-42475</v>
      </c>
      <c r="AE4234">
        <f t="shared" si="869"/>
        <v>1</v>
      </c>
    </row>
    <row r="4235" spans="1:31" x14ac:dyDescent="0.25">
      <c r="A4235" s="436" t="str">
        <f t="shared" si="859"/>
        <v>DC2GT33-DC-48</v>
      </c>
      <c r="B4235" s="436">
        <f>COUNTIF(AC$4:AC4235,AC4235)</f>
        <v>48</v>
      </c>
      <c r="C4235" s="436" t="str">
        <f t="shared" si="860"/>
        <v>DC2GT33-DC</v>
      </c>
      <c r="D4235" s="436">
        <f>VLOOKUP(C4235,'LICH THI'!C:AA,12,0)</f>
        <v>87</v>
      </c>
      <c r="E4235" s="436">
        <f>VLOOKUP(C4235,'LICH THI'!C:AA,13,0)</f>
        <v>45</v>
      </c>
      <c r="F4235" s="436">
        <f t="shared" si="870"/>
        <v>42</v>
      </c>
      <c r="G4235" s="436">
        <f>VLOOKUP(C4235,'LICH THI'!C:AA,14,0)</f>
        <v>2</v>
      </c>
      <c r="H4235" s="436">
        <f t="shared" si="861"/>
        <v>2</v>
      </c>
      <c r="I4235" s="436" t="str">
        <f t="shared" si="862"/>
        <v>Trần Hữu Khánh</v>
      </c>
      <c r="J4235" s="436"/>
      <c r="K4235" s="436">
        <f t="shared" si="863"/>
        <v>1</v>
      </c>
      <c r="L4235" s="436" t="str">
        <f t="shared" si="864"/>
        <v>DC2GT33-DC-1</v>
      </c>
      <c r="M4235" s="436">
        <f t="shared" si="865"/>
        <v>33</v>
      </c>
      <c r="N4235" s="437">
        <f t="shared" si="871"/>
        <v>16</v>
      </c>
      <c r="O4235" s="437"/>
      <c r="P4235" s="430" t="str">
        <f t="shared" si="866"/>
        <v/>
      </c>
      <c r="U4235" s="177">
        <v>4</v>
      </c>
      <c r="V4235" s="177" t="s">
        <v>2609</v>
      </c>
      <c r="W4235" s="177" t="s">
        <v>3750</v>
      </c>
      <c r="X4235" s="177" t="s">
        <v>3316</v>
      </c>
      <c r="Y4235" s="177" t="s">
        <v>4182</v>
      </c>
      <c r="Z4235" s="177" t="s">
        <v>5073</v>
      </c>
      <c r="AA4235" s="525" t="s">
        <v>4183</v>
      </c>
      <c r="AB4235" s="399" t="str">
        <f t="shared" si="867"/>
        <v>DC2GT33</v>
      </c>
      <c r="AC4235" s="399" t="str">
        <f t="shared" si="868"/>
        <v>DC2GT33-DC</v>
      </c>
      <c r="AD4235" t="str">
        <f>Y4235&amp;"-"&amp;VLOOKUP(AC4235,'LICH THI'!C:AA,9,0)</f>
        <v>63DCCD3256-42475</v>
      </c>
      <c r="AE4235">
        <f t="shared" si="869"/>
        <v>1</v>
      </c>
    </row>
    <row r="4236" spans="1:31" x14ac:dyDescent="0.25">
      <c r="A4236" s="436" t="str">
        <f t="shared" si="859"/>
        <v>DC2GT33-DC-49</v>
      </c>
      <c r="B4236" s="436">
        <f>COUNTIF(AC$4:AC4236,AC4236)</f>
        <v>49</v>
      </c>
      <c r="C4236" s="436" t="str">
        <f t="shared" si="860"/>
        <v>DC2GT33-DC</v>
      </c>
      <c r="D4236" s="436">
        <f>VLOOKUP(C4236,'LICH THI'!C:AA,12,0)</f>
        <v>87</v>
      </c>
      <c r="E4236" s="436">
        <f>VLOOKUP(C4236,'LICH THI'!C:AA,13,0)</f>
        <v>45</v>
      </c>
      <c r="F4236" s="436">
        <f t="shared" si="870"/>
        <v>42</v>
      </c>
      <c r="G4236" s="436">
        <f>VLOOKUP(C4236,'LICH THI'!C:AA,14,0)</f>
        <v>2</v>
      </c>
      <c r="H4236" s="436">
        <f t="shared" si="861"/>
        <v>2</v>
      </c>
      <c r="I4236" s="436" t="str">
        <f t="shared" si="862"/>
        <v>Nguyễn Đình Khuê</v>
      </c>
      <c r="J4236" s="436"/>
      <c r="K4236" s="436">
        <f t="shared" si="863"/>
        <v>1</v>
      </c>
      <c r="L4236" s="436" t="str">
        <f t="shared" si="864"/>
        <v>DC2GT33-DC-1</v>
      </c>
      <c r="M4236" s="436">
        <f t="shared" si="865"/>
        <v>33</v>
      </c>
      <c r="N4236" s="437">
        <f t="shared" si="871"/>
        <v>17</v>
      </c>
      <c r="O4236" s="437"/>
      <c r="P4236" s="430" t="str">
        <f t="shared" si="866"/>
        <v/>
      </c>
      <c r="U4236" s="177">
        <v>20</v>
      </c>
      <c r="V4236" s="177" t="s">
        <v>2790</v>
      </c>
      <c r="W4236" s="177" t="s">
        <v>2780</v>
      </c>
      <c r="X4236" s="177" t="s">
        <v>2919</v>
      </c>
      <c r="Y4236" s="177" t="s">
        <v>5088</v>
      </c>
      <c r="Z4236" s="177" t="s">
        <v>5073</v>
      </c>
      <c r="AA4236" s="525" t="s">
        <v>5089</v>
      </c>
      <c r="AB4236" s="399" t="str">
        <f t="shared" si="867"/>
        <v>DC2GT33</v>
      </c>
      <c r="AC4236" s="399" t="str">
        <f t="shared" si="868"/>
        <v>DC2GT33-DC</v>
      </c>
      <c r="AD4236" t="str">
        <f>Y4236&amp;"-"&amp;VLOOKUP(AC4236,'LICH THI'!C:AA,9,0)</f>
        <v>64DCCD3011-42475</v>
      </c>
      <c r="AE4236">
        <f t="shared" si="869"/>
        <v>1</v>
      </c>
    </row>
    <row r="4237" spans="1:31" x14ac:dyDescent="0.25">
      <c r="A4237" s="436" t="str">
        <f t="shared" si="859"/>
        <v>DC2GT33-DC-50</v>
      </c>
      <c r="B4237" s="436">
        <f>COUNTIF(AC$4:AC4237,AC4237)</f>
        <v>50</v>
      </c>
      <c r="C4237" s="436" t="str">
        <f t="shared" si="860"/>
        <v>DC2GT33-DC</v>
      </c>
      <c r="D4237" s="436">
        <f>VLOOKUP(C4237,'LICH THI'!C:AA,12,0)</f>
        <v>87</v>
      </c>
      <c r="E4237" s="436">
        <f>VLOOKUP(C4237,'LICH THI'!C:AA,13,0)</f>
        <v>45</v>
      </c>
      <c r="F4237" s="436">
        <f t="shared" si="870"/>
        <v>42</v>
      </c>
      <c r="G4237" s="436">
        <f>VLOOKUP(C4237,'LICH THI'!C:AA,14,0)</f>
        <v>2</v>
      </c>
      <c r="H4237" s="436">
        <f t="shared" si="861"/>
        <v>2</v>
      </c>
      <c r="I4237" s="436" t="str">
        <f t="shared" si="862"/>
        <v>Phạm Văn Khương</v>
      </c>
      <c r="J4237" s="436"/>
      <c r="K4237" s="436">
        <f t="shared" si="863"/>
        <v>1</v>
      </c>
      <c r="L4237" s="436" t="str">
        <f t="shared" si="864"/>
        <v>DC2GT33-DC-1</v>
      </c>
      <c r="M4237" s="436">
        <f t="shared" si="865"/>
        <v>33</v>
      </c>
      <c r="N4237" s="437">
        <f t="shared" si="871"/>
        <v>18</v>
      </c>
      <c r="O4237" s="437"/>
      <c r="P4237" s="430" t="str">
        <f t="shared" si="866"/>
        <v/>
      </c>
      <c r="U4237" s="177">
        <v>21</v>
      </c>
      <c r="V4237" s="177" t="s">
        <v>2790</v>
      </c>
      <c r="W4237" s="177" t="s">
        <v>2738</v>
      </c>
      <c r="X4237" s="177" t="s">
        <v>5053</v>
      </c>
      <c r="Y4237" s="177" t="s">
        <v>5054</v>
      </c>
      <c r="Z4237" s="177" t="s">
        <v>5073</v>
      </c>
      <c r="AA4237" s="525" t="s">
        <v>5055</v>
      </c>
      <c r="AB4237" s="399" t="str">
        <f t="shared" si="867"/>
        <v>DC2GT33</v>
      </c>
      <c r="AC4237" s="399" t="str">
        <f t="shared" si="868"/>
        <v>DC2GT33-DC</v>
      </c>
      <c r="AD4237" t="str">
        <f>Y4237&amp;"-"&amp;VLOOKUP(AC4237,'LICH THI'!C:AA,9,0)</f>
        <v>64DCCD3308-42475</v>
      </c>
      <c r="AE4237">
        <f t="shared" si="869"/>
        <v>1</v>
      </c>
    </row>
    <row r="4238" spans="1:31" x14ac:dyDescent="0.25">
      <c r="A4238" s="436" t="str">
        <f t="shared" si="859"/>
        <v>DC2GT33-DC-51</v>
      </c>
      <c r="B4238" s="436">
        <f>COUNTIF(AC$4:AC4238,AC4238)</f>
        <v>51</v>
      </c>
      <c r="C4238" s="436" t="str">
        <f t="shared" si="860"/>
        <v>DC2GT33-DC</v>
      </c>
      <c r="D4238" s="436">
        <f>VLOOKUP(C4238,'LICH THI'!C:AA,12,0)</f>
        <v>87</v>
      </c>
      <c r="E4238" s="436">
        <f>VLOOKUP(C4238,'LICH THI'!C:AA,13,0)</f>
        <v>45</v>
      </c>
      <c r="F4238" s="436">
        <f t="shared" si="870"/>
        <v>42</v>
      </c>
      <c r="G4238" s="436">
        <f>VLOOKUP(C4238,'LICH THI'!C:AA,14,0)</f>
        <v>2</v>
      </c>
      <c r="H4238" s="436">
        <f t="shared" si="861"/>
        <v>2</v>
      </c>
      <c r="I4238" s="436" t="str">
        <f t="shared" si="862"/>
        <v>Hoàng Minh Lâm</v>
      </c>
      <c r="J4238" s="436"/>
      <c r="K4238" s="436">
        <f t="shared" si="863"/>
        <v>1</v>
      </c>
      <c r="L4238" s="436" t="str">
        <f t="shared" si="864"/>
        <v>DC2GT33-DC-1</v>
      </c>
      <c r="M4238" s="436">
        <f t="shared" si="865"/>
        <v>33</v>
      </c>
      <c r="N4238" s="437">
        <f t="shared" si="871"/>
        <v>19</v>
      </c>
      <c r="O4238" s="437"/>
      <c r="P4238" s="430" t="str">
        <f t="shared" si="866"/>
        <v/>
      </c>
      <c r="U4238" s="177">
        <v>65</v>
      </c>
      <c r="V4238" s="177" t="s">
        <v>2868</v>
      </c>
      <c r="W4238" s="177" t="s">
        <v>2883</v>
      </c>
      <c r="X4238" s="177" t="s">
        <v>2884</v>
      </c>
      <c r="Y4238" s="177" t="s">
        <v>2885</v>
      </c>
      <c r="Z4238" s="177" t="s">
        <v>5073</v>
      </c>
      <c r="AA4238" s="525" t="s">
        <v>2886</v>
      </c>
      <c r="AB4238" s="399" t="str">
        <f t="shared" si="867"/>
        <v>DC2GT33</v>
      </c>
      <c r="AC4238" s="399" t="str">
        <f t="shared" si="868"/>
        <v>DC2GT33-DC</v>
      </c>
      <c r="AD4238" t="str">
        <f>Y4238&amp;"-"&amp;VLOOKUP(AC4238,'LICH THI'!C:AA,9,0)</f>
        <v>64DCCD3233-42475</v>
      </c>
      <c r="AE4238">
        <f t="shared" si="869"/>
        <v>1</v>
      </c>
    </row>
    <row r="4239" spans="1:31" x14ac:dyDescent="0.25">
      <c r="A4239" s="436" t="str">
        <f t="shared" si="859"/>
        <v>DC2GT33-DC-52</v>
      </c>
      <c r="B4239" s="436">
        <f>COUNTIF(AC$4:AC4239,AC4239)</f>
        <v>52</v>
      </c>
      <c r="C4239" s="436" t="str">
        <f t="shared" si="860"/>
        <v>DC2GT33-DC</v>
      </c>
      <c r="D4239" s="436">
        <f>VLOOKUP(C4239,'LICH THI'!C:AA,12,0)</f>
        <v>87</v>
      </c>
      <c r="E4239" s="436">
        <f>VLOOKUP(C4239,'LICH THI'!C:AA,13,0)</f>
        <v>45</v>
      </c>
      <c r="F4239" s="436">
        <f t="shared" si="870"/>
        <v>42</v>
      </c>
      <c r="G4239" s="436">
        <f>VLOOKUP(C4239,'LICH THI'!C:AA,14,0)</f>
        <v>2</v>
      </c>
      <c r="H4239" s="436">
        <f t="shared" si="861"/>
        <v>2</v>
      </c>
      <c r="I4239" s="436" t="str">
        <f t="shared" si="862"/>
        <v>Bùi Hữu Hoàng Linh</v>
      </c>
      <c r="J4239" s="436"/>
      <c r="K4239" s="436">
        <f t="shared" si="863"/>
        <v>1</v>
      </c>
      <c r="L4239" s="436" t="str">
        <f t="shared" si="864"/>
        <v>DC2GT33-DC-1</v>
      </c>
      <c r="M4239" s="436">
        <f t="shared" si="865"/>
        <v>33</v>
      </c>
      <c r="N4239" s="437">
        <f t="shared" si="871"/>
        <v>20</v>
      </c>
      <c r="O4239" s="437"/>
      <c r="P4239" s="430" t="str">
        <f t="shared" si="866"/>
        <v/>
      </c>
      <c r="U4239" s="177">
        <v>83</v>
      </c>
      <c r="V4239" s="177" t="s">
        <v>3731</v>
      </c>
      <c r="W4239" s="177" t="s">
        <v>5156</v>
      </c>
      <c r="X4239" s="177" t="s">
        <v>2670</v>
      </c>
      <c r="Y4239" s="177" t="s">
        <v>5157</v>
      </c>
      <c r="Z4239" s="177" t="s">
        <v>5073</v>
      </c>
      <c r="AA4239" s="525" t="s">
        <v>5158</v>
      </c>
      <c r="AB4239" s="399" t="str">
        <f t="shared" si="867"/>
        <v>DC2GT33</v>
      </c>
      <c r="AC4239" s="399" t="str">
        <f t="shared" si="868"/>
        <v>DC2GT33-DC</v>
      </c>
      <c r="AD4239" t="str">
        <f>Y4239&amp;"-"&amp;VLOOKUP(AC4239,'LICH THI'!C:AA,9,0)</f>
        <v>64DCCS3048-42475</v>
      </c>
      <c r="AE4239">
        <f t="shared" si="869"/>
        <v>1</v>
      </c>
    </row>
    <row r="4240" spans="1:31" x14ac:dyDescent="0.25">
      <c r="A4240" s="436" t="str">
        <f t="shared" si="859"/>
        <v>DC2GT33-DC-53</v>
      </c>
      <c r="B4240" s="436">
        <f>COUNTIF(AC$4:AC4240,AC4240)</f>
        <v>53</v>
      </c>
      <c r="C4240" s="436" t="str">
        <f t="shared" si="860"/>
        <v>DC2GT33-DC</v>
      </c>
      <c r="D4240" s="436">
        <f>VLOOKUP(C4240,'LICH THI'!C:AA,12,0)</f>
        <v>87</v>
      </c>
      <c r="E4240" s="436">
        <f>VLOOKUP(C4240,'LICH THI'!C:AA,13,0)</f>
        <v>45</v>
      </c>
      <c r="F4240" s="436">
        <f t="shared" si="870"/>
        <v>42</v>
      </c>
      <c r="G4240" s="436">
        <f>VLOOKUP(C4240,'LICH THI'!C:AA,14,0)</f>
        <v>2</v>
      </c>
      <c r="H4240" s="436">
        <f t="shared" si="861"/>
        <v>2</v>
      </c>
      <c r="I4240" s="436" t="str">
        <f t="shared" si="862"/>
        <v>Đoàn Hải Long</v>
      </c>
      <c r="J4240" s="436"/>
      <c r="K4240" s="436">
        <f t="shared" si="863"/>
        <v>1</v>
      </c>
      <c r="L4240" s="436" t="str">
        <f t="shared" si="864"/>
        <v>DC2GT33-DC-1</v>
      </c>
      <c r="M4240" s="436">
        <f t="shared" si="865"/>
        <v>33</v>
      </c>
      <c r="N4240" s="437">
        <f t="shared" si="871"/>
        <v>21</v>
      </c>
      <c r="O4240" s="437"/>
      <c r="P4240" s="430" t="str">
        <f t="shared" si="866"/>
        <v/>
      </c>
      <c r="U4240" s="177">
        <v>39</v>
      </c>
      <c r="V4240" s="177" t="s">
        <v>2825</v>
      </c>
      <c r="W4240" s="177" t="s">
        <v>5111</v>
      </c>
      <c r="X4240" s="177" t="s">
        <v>2765</v>
      </c>
      <c r="Y4240" s="177" t="s">
        <v>5112</v>
      </c>
      <c r="Z4240" s="177" t="s">
        <v>5073</v>
      </c>
      <c r="AA4240" s="525" t="s">
        <v>3470</v>
      </c>
      <c r="AB4240" s="399" t="str">
        <f t="shared" si="867"/>
        <v>DC2GT33</v>
      </c>
      <c r="AC4240" s="399" t="str">
        <f t="shared" si="868"/>
        <v>DC2GT33-DC</v>
      </c>
      <c r="AD4240" t="str">
        <f>Y4240&amp;"-"&amp;VLOOKUP(AC4240,'LICH THI'!C:AA,9,0)</f>
        <v>64DCTH3155-42475</v>
      </c>
      <c r="AE4240">
        <f t="shared" si="869"/>
        <v>1</v>
      </c>
    </row>
    <row r="4241" spans="1:31" x14ac:dyDescent="0.25">
      <c r="A4241" s="436" t="str">
        <f t="shared" si="859"/>
        <v>DC2GT33-DC-54</v>
      </c>
      <c r="B4241" s="436">
        <f>COUNTIF(AC$4:AC4241,AC4241)</f>
        <v>54</v>
      </c>
      <c r="C4241" s="436" t="str">
        <f t="shared" si="860"/>
        <v>DC2GT33-DC</v>
      </c>
      <c r="D4241" s="436">
        <f>VLOOKUP(C4241,'LICH THI'!C:AA,12,0)</f>
        <v>87</v>
      </c>
      <c r="E4241" s="436">
        <f>VLOOKUP(C4241,'LICH THI'!C:AA,13,0)</f>
        <v>45</v>
      </c>
      <c r="F4241" s="436">
        <f t="shared" si="870"/>
        <v>42</v>
      </c>
      <c r="G4241" s="436">
        <f>VLOOKUP(C4241,'LICH THI'!C:AA,14,0)</f>
        <v>2</v>
      </c>
      <c r="H4241" s="436">
        <f t="shared" si="861"/>
        <v>2</v>
      </c>
      <c r="I4241" s="436" t="str">
        <f t="shared" si="862"/>
        <v>Lê Văn Long</v>
      </c>
      <c r="J4241" s="436"/>
      <c r="K4241" s="436">
        <f t="shared" si="863"/>
        <v>1</v>
      </c>
      <c r="L4241" s="436" t="str">
        <f t="shared" si="864"/>
        <v>DC2GT33-DC-1</v>
      </c>
      <c r="M4241" s="436">
        <f t="shared" si="865"/>
        <v>33</v>
      </c>
      <c r="N4241" s="437">
        <f t="shared" si="871"/>
        <v>22</v>
      </c>
      <c r="O4241" s="437"/>
      <c r="P4241" s="430" t="str">
        <f t="shared" si="866"/>
        <v/>
      </c>
      <c r="U4241" s="177">
        <v>55</v>
      </c>
      <c r="V4241" s="177" t="s">
        <v>2851</v>
      </c>
      <c r="W4241" s="177" t="s">
        <v>2604</v>
      </c>
      <c r="X4241" s="177" t="s">
        <v>2765</v>
      </c>
      <c r="Y4241" s="177" t="s">
        <v>3712</v>
      </c>
      <c r="Z4241" s="177" t="s">
        <v>5073</v>
      </c>
      <c r="AA4241" s="525" t="s">
        <v>2729</v>
      </c>
      <c r="AB4241" s="399" t="str">
        <f t="shared" si="867"/>
        <v>DC2GT33</v>
      </c>
      <c r="AC4241" s="399" t="str">
        <f t="shared" si="868"/>
        <v>DC2GT33-DC</v>
      </c>
      <c r="AD4241" t="str">
        <f>Y4241&amp;"-"&amp;VLOOKUP(AC4241,'LICH THI'!C:AA,9,0)</f>
        <v>64DCCD3214-42475</v>
      </c>
      <c r="AE4241">
        <f t="shared" si="869"/>
        <v>1</v>
      </c>
    </row>
    <row r="4242" spans="1:31" x14ac:dyDescent="0.25">
      <c r="A4242" s="436" t="str">
        <f t="shared" si="859"/>
        <v>DC2GT33-DC-55</v>
      </c>
      <c r="B4242" s="436">
        <f>COUNTIF(AC$4:AC4242,AC4242)</f>
        <v>55</v>
      </c>
      <c r="C4242" s="436" t="str">
        <f t="shared" si="860"/>
        <v>DC2GT33-DC</v>
      </c>
      <c r="D4242" s="436">
        <f>VLOOKUP(C4242,'LICH THI'!C:AA,12,0)</f>
        <v>87</v>
      </c>
      <c r="E4242" s="436">
        <f>VLOOKUP(C4242,'LICH THI'!C:AA,13,0)</f>
        <v>45</v>
      </c>
      <c r="F4242" s="436">
        <f t="shared" si="870"/>
        <v>42</v>
      </c>
      <c r="G4242" s="436">
        <f>VLOOKUP(C4242,'LICH THI'!C:AA,14,0)</f>
        <v>2</v>
      </c>
      <c r="H4242" s="436">
        <f t="shared" si="861"/>
        <v>2</v>
      </c>
      <c r="I4242" s="436" t="str">
        <f t="shared" si="862"/>
        <v>Lý Đình Luân</v>
      </c>
      <c r="J4242" s="436"/>
      <c r="K4242" s="436">
        <f t="shared" si="863"/>
        <v>1</v>
      </c>
      <c r="L4242" s="436" t="str">
        <f t="shared" si="864"/>
        <v>DC2GT33-DC-1</v>
      </c>
      <c r="M4242" s="436">
        <f t="shared" si="865"/>
        <v>33</v>
      </c>
      <c r="N4242" s="437">
        <f t="shared" si="871"/>
        <v>23</v>
      </c>
      <c r="O4242" s="437"/>
      <c r="P4242" s="430" t="str">
        <f t="shared" si="866"/>
        <v/>
      </c>
      <c r="U4242" s="177">
        <v>7</v>
      </c>
      <c r="V4242" s="177" t="s">
        <v>3229</v>
      </c>
      <c r="W4242" s="177" t="s">
        <v>3690</v>
      </c>
      <c r="X4242" s="177" t="s">
        <v>3608</v>
      </c>
      <c r="Y4242" s="177" t="s">
        <v>3691</v>
      </c>
      <c r="Z4242" s="177" t="s">
        <v>5073</v>
      </c>
      <c r="AA4242" s="525" t="s">
        <v>3692</v>
      </c>
      <c r="AB4242" s="399" t="str">
        <f t="shared" si="867"/>
        <v>DC2GT33</v>
      </c>
      <c r="AC4242" s="399" t="str">
        <f t="shared" si="868"/>
        <v>DC2GT33-DC</v>
      </c>
      <c r="AD4242" t="str">
        <f>Y4242&amp;"-"&amp;VLOOKUP(AC4242,'LICH THI'!C:AA,9,0)</f>
        <v>63DCDB3074-42475</v>
      </c>
      <c r="AE4242">
        <f t="shared" si="869"/>
        <v>1</v>
      </c>
    </row>
    <row r="4243" spans="1:31" x14ac:dyDescent="0.25">
      <c r="A4243" s="436" t="str">
        <f t="shared" si="859"/>
        <v>DC2GT33-DC-56</v>
      </c>
      <c r="B4243" s="436">
        <f>COUNTIF(AC$4:AC4243,AC4243)</f>
        <v>56</v>
      </c>
      <c r="C4243" s="436" t="str">
        <f t="shared" si="860"/>
        <v>DC2GT33-DC</v>
      </c>
      <c r="D4243" s="436">
        <f>VLOOKUP(C4243,'LICH THI'!C:AA,12,0)</f>
        <v>87</v>
      </c>
      <c r="E4243" s="436">
        <f>VLOOKUP(C4243,'LICH THI'!C:AA,13,0)</f>
        <v>45</v>
      </c>
      <c r="F4243" s="436">
        <f t="shared" si="870"/>
        <v>42</v>
      </c>
      <c r="G4243" s="436">
        <f>VLOOKUP(C4243,'LICH THI'!C:AA,14,0)</f>
        <v>2</v>
      </c>
      <c r="H4243" s="436">
        <f t="shared" si="861"/>
        <v>2</v>
      </c>
      <c r="I4243" s="436" t="str">
        <f t="shared" si="862"/>
        <v>Trần Hiếu Lượng</v>
      </c>
      <c r="J4243" s="436"/>
      <c r="K4243" s="436">
        <f t="shared" si="863"/>
        <v>1</v>
      </c>
      <c r="L4243" s="436" t="str">
        <f t="shared" si="864"/>
        <v>DC2GT33-DC-1</v>
      </c>
      <c r="M4243" s="436">
        <f t="shared" si="865"/>
        <v>33</v>
      </c>
      <c r="N4243" s="437">
        <f t="shared" si="871"/>
        <v>24</v>
      </c>
      <c r="O4243" s="437"/>
      <c r="P4243" s="430" t="str">
        <f t="shared" si="866"/>
        <v/>
      </c>
      <c r="U4243" s="177">
        <v>22</v>
      </c>
      <c r="V4243" s="177" t="s">
        <v>2790</v>
      </c>
      <c r="W4243" s="177" t="s">
        <v>2809</v>
      </c>
      <c r="X4243" s="177" t="s">
        <v>2810</v>
      </c>
      <c r="Y4243" s="177" t="s">
        <v>2811</v>
      </c>
      <c r="Z4243" s="177" t="s">
        <v>5073</v>
      </c>
      <c r="AA4243" s="525" t="s">
        <v>2812</v>
      </c>
      <c r="AB4243" s="399" t="str">
        <f t="shared" si="867"/>
        <v>DC2GT33</v>
      </c>
      <c r="AC4243" s="399" t="str">
        <f t="shared" si="868"/>
        <v>DC2GT33-DC</v>
      </c>
      <c r="AD4243" t="str">
        <f>Y4243&amp;"-"&amp;VLOOKUP(AC4243,'LICH THI'!C:AA,9,0)</f>
        <v>64DCCD3130-42475</v>
      </c>
      <c r="AE4243">
        <f t="shared" si="869"/>
        <v>1</v>
      </c>
    </row>
    <row r="4244" spans="1:31" x14ac:dyDescent="0.25">
      <c r="A4244" s="436" t="str">
        <f t="shared" si="859"/>
        <v>DC2GT33-DC-57</v>
      </c>
      <c r="B4244" s="436">
        <f>COUNTIF(AC$4:AC4244,AC4244)</f>
        <v>57</v>
      </c>
      <c r="C4244" s="436" t="str">
        <f t="shared" si="860"/>
        <v>DC2GT33-DC</v>
      </c>
      <c r="D4244" s="436">
        <f>VLOOKUP(C4244,'LICH THI'!C:AA,12,0)</f>
        <v>87</v>
      </c>
      <c r="E4244" s="436">
        <f>VLOOKUP(C4244,'LICH THI'!C:AA,13,0)</f>
        <v>45</v>
      </c>
      <c r="F4244" s="436">
        <f t="shared" si="870"/>
        <v>42</v>
      </c>
      <c r="G4244" s="436">
        <f>VLOOKUP(C4244,'LICH THI'!C:AA,14,0)</f>
        <v>2</v>
      </c>
      <c r="H4244" s="436">
        <f t="shared" si="861"/>
        <v>2</v>
      </c>
      <c r="I4244" s="436" t="str">
        <f t="shared" si="862"/>
        <v>Mai Văn Mạnh</v>
      </c>
      <c r="J4244" s="436"/>
      <c r="K4244" s="436">
        <f t="shared" si="863"/>
        <v>1</v>
      </c>
      <c r="L4244" s="436" t="str">
        <f t="shared" si="864"/>
        <v>DC2GT33-DC-1</v>
      </c>
      <c r="M4244" s="436">
        <f t="shared" si="865"/>
        <v>33</v>
      </c>
      <c r="N4244" s="437">
        <f t="shared" si="871"/>
        <v>25</v>
      </c>
      <c r="O4244" s="437"/>
      <c r="P4244" s="430" t="str">
        <f t="shared" si="866"/>
        <v/>
      </c>
      <c r="U4244" s="177">
        <v>5</v>
      </c>
      <c r="V4244" s="177" t="s">
        <v>2609</v>
      </c>
      <c r="W4244" s="177" t="s">
        <v>3951</v>
      </c>
      <c r="X4244" s="177" t="s">
        <v>2930</v>
      </c>
      <c r="Y4244" s="177" t="s">
        <v>3952</v>
      </c>
      <c r="Z4244" s="177" t="s">
        <v>5073</v>
      </c>
      <c r="AA4244" s="525" t="s">
        <v>3953</v>
      </c>
      <c r="AB4244" s="399" t="str">
        <f t="shared" si="867"/>
        <v>DC2GT33</v>
      </c>
      <c r="AC4244" s="399" t="str">
        <f t="shared" si="868"/>
        <v>DC2GT33-DC</v>
      </c>
      <c r="AD4244" t="str">
        <f>Y4244&amp;"-"&amp;VLOOKUP(AC4244,'LICH THI'!C:AA,9,0)</f>
        <v>63DCCD3204-42475</v>
      </c>
      <c r="AE4244">
        <f t="shared" si="869"/>
        <v>1</v>
      </c>
    </row>
    <row r="4245" spans="1:31" x14ac:dyDescent="0.25">
      <c r="A4245" s="436" t="str">
        <f t="shared" si="859"/>
        <v>DC2GT33-DC-58</v>
      </c>
      <c r="B4245" s="436">
        <f>COUNTIF(AC$4:AC4245,AC4245)</f>
        <v>58</v>
      </c>
      <c r="C4245" s="436" t="str">
        <f t="shared" si="860"/>
        <v>DC2GT33-DC</v>
      </c>
      <c r="D4245" s="436">
        <f>VLOOKUP(C4245,'LICH THI'!C:AA,12,0)</f>
        <v>87</v>
      </c>
      <c r="E4245" s="436">
        <f>VLOOKUP(C4245,'LICH THI'!C:AA,13,0)</f>
        <v>45</v>
      </c>
      <c r="F4245" s="436">
        <f t="shared" si="870"/>
        <v>42</v>
      </c>
      <c r="G4245" s="436">
        <f>VLOOKUP(C4245,'LICH THI'!C:AA,14,0)</f>
        <v>2</v>
      </c>
      <c r="H4245" s="436">
        <f t="shared" si="861"/>
        <v>2</v>
      </c>
      <c r="I4245" s="436" t="str">
        <f t="shared" si="862"/>
        <v>Trần Đức Mạnh</v>
      </c>
      <c r="J4245" s="436"/>
      <c r="K4245" s="436">
        <f t="shared" si="863"/>
        <v>1</v>
      </c>
      <c r="L4245" s="436" t="str">
        <f t="shared" si="864"/>
        <v>DC2GT33-DC-1</v>
      </c>
      <c r="M4245" s="436">
        <f t="shared" si="865"/>
        <v>33</v>
      </c>
      <c r="N4245" s="437">
        <f t="shared" si="871"/>
        <v>26</v>
      </c>
      <c r="O4245" s="437"/>
      <c r="P4245" s="430" t="str">
        <f t="shared" si="866"/>
        <v/>
      </c>
      <c r="U4245" s="177">
        <v>1</v>
      </c>
      <c r="V4245" s="177" t="s">
        <v>3175</v>
      </c>
      <c r="W4245" s="177" t="s">
        <v>3184</v>
      </c>
      <c r="X4245" s="177" t="s">
        <v>2930</v>
      </c>
      <c r="Y4245" s="177" t="s">
        <v>3185</v>
      </c>
      <c r="Z4245" s="177" t="s">
        <v>5073</v>
      </c>
      <c r="AA4245" s="525" t="s">
        <v>3186</v>
      </c>
      <c r="AB4245" s="399" t="str">
        <f t="shared" si="867"/>
        <v>DC2GT33</v>
      </c>
      <c r="AC4245" s="399" t="str">
        <f t="shared" si="868"/>
        <v>DC2GT33-DC</v>
      </c>
      <c r="AD4245" t="str">
        <f>Y4245&amp;"-"&amp;VLOOKUP(AC4245,'LICH THI'!C:AA,9,0)</f>
        <v>63DCCA3028-42475</v>
      </c>
      <c r="AE4245">
        <f t="shared" si="869"/>
        <v>1</v>
      </c>
    </row>
    <row r="4246" spans="1:31" x14ac:dyDescent="0.25">
      <c r="A4246" s="436" t="str">
        <f t="shared" si="859"/>
        <v>DC2GT33-DC-59</v>
      </c>
      <c r="B4246" s="436">
        <f>COUNTIF(AC$4:AC4246,AC4246)</f>
        <v>59</v>
      </c>
      <c r="C4246" s="436" t="str">
        <f t="shared" si="860"/>
        <v>DC2GT33-DC</v>
      </c>
      <c r="D4246" s="436">
        <f>VLOOKUP(C4246,'LICH THI'!C:AA,12,0)</f>
        <v>87</v>
      </c>
      <c r="E4246" s="436">
        <f>VLOOKUP(C4246,'LICH THI'!C:AA,13,0)</f>
        <v>45</v>
      </c>
      <c r="F4246" s="436">
        <f t="shared" si="870"/>
        <v>42</v>
      </c>
      <c r="G4246" s="436">
        <f>VLOOKUP(C4246,'LICH THI'!C:AA,14,0)</f>
        <v>2</v>
      </c>
      <c r="H4246" s="436">
        <f t="shared" si="861"/>
        <v>2</v>
      </c>
      <c r="I4246" s="436" t="str">
        <f t="shared" si="862"/>
        <v>Trần Văn Mạnh</v>
      </c>
      <c r="J4246" s="436"/>
      <c r="K4246" s="436">
        <f t="shared" si="863"/>
        <v>1</v>
      </c>
      <c r="L4246" s="436" t="str">
        <f t="shared" si="864"/>
        <v>DC2GT33-DC-1</v>
      </c>
      <c r="M4246" s="436">
        <f t="shared" si="865"/>
        <v>33</v>
      </c>
      <c r="N4246" s="437">
        <f t="shared" si="871"/>
        <v>27</v>
      </c>
      <c r="O4246" s="437"/>
      <c r="P4246" s="430" t="str">
        <f t="shared" si="866"/>
        <v/>
      </c>
      <c r="U4246" s="177">
        <v>23</v>
      </c>
      <c r="V4246" s="177" t="s">
        <v>2790</v>
      </c>
      <c r="W4246" s="177" t="s">
        <v>2757</v>
      </c>
      <c r="X4246" s="177" t="s">
        <v>2930</v>
      </c>
      <c r="Y4246" s="177" t="s">
        <v>5090</v>
      </c>
      <c r="Z4246" s="177" t="s">
        <v>5073</v>
      </c>
      <c r="AA4246" s="525" t="s">
        <v>5091</v>
      </c>
      <c r="AB4246" s="399" t="str">
        <f t="shared" si="867"/>
        <v>DC2GT33</v>
      </c>
      <c r="AC4246" s="399" t="str">
        <f t="shared" si="868"/>
        <v>DC2GT33-DC</v>
      </c>
      <c r="AD4246" t="str">
        <f>Y4246&amp;"-"&amp;VLOOKUP(AC4246,'LICH THI'!C:AA,9,0)</f>
        <v>64DCCD3023-42475</v>
      </c>
      <c r="AE4246">
        <f t="shared" si="869"/>
        <v>1</v>
      </c>
    </row>
    <row r="4247" spans="1:31" x14ac:dyDescent="0.25">
      <c r="A4247" s="436" t="str">
        <f t="shared" si="859"/>
        <v>DC2GT33-DC-60</v>
      </c>
      <c r="B4247" s="436">
        <f>COUNTIF(AC$4:AC4247,AC4247)</f>
        <v>60</v>
      </c>
      <c r="C4247" s="436" t="str">
        <f t="shared" si="860"/>
        <v>DC2GT33-DC</v>
      </c>
      <c r="D4247" s="436">
        <f>VLOOKUP(C4247,'LICH THI'!C:AA,12,0)</f>
        <v>87</v>
      </c>
      <c r="E4247" s="436">
        <f>VLOOKUP(C4247,'LICH THI'!C:AA,13,0)</f>
        <v>45</v>
      </c>
      <c r="F4247" s="436">
        <f t="shared" si="870"/>
        <v>42</v>
      </c>
      <c r="G4247" s="436">
        <f>VLOOKUP(C4247,'LICH THI'!C:AA,14,0)</f>
        <v>2</v>
      </c>
      <c r="H4247" s="436">
        <f t="shared" si="861"/>
        <v>2</v>
      </c>
      <c r="I4247" s="436" t="str">
        <f t="shared" si="862"/>
        <v>Lý Hoài Nam</v>
      </c>
      <c r="J4247" s="436"/>
      <c r="K4247" s="436">
        <f t="shared" si="863"/>
        <v>1</v>
      </c>
      <c r="L4247" s="436" t="str">
        <f t="shared" si="864"/>
        <v>DC2GT33-DC-1</v>
      </c>
      <c r="M4247" s="436">
        <f t="shared" si="865"/>
        <v>33</v>
      </c>
      <c r="N4247" s="437">
        <f t="shared" si="871"/>
        <v>28</v>
      </c>
      <c r="O4247" s="437"/>
      <c r="P4247" s="430" t="str">
        <f t="shared" si="866"/>
        <v/>
      </c>
      <c r="U4247" s="177">
        <v>40</v>
      </c>
      <c r="V4247" s="177" t="s">
        <v>2825</v>
      </c>
      <c r="W4247" s="177" t="s">
        <v>2844</v>
      </c>
      <c r="X4247" s="177" t="s">
        <v>2773</v>
      </c>
      <c r="Y4247" s="177" t="s">
        <v>2845</v>
      </c>
      <c r="Z4247" s="177" t="s">
        <v>5073</v>
      </c>
      <c r="AA4247" s="525" t="s">
        <v>2846</v>
      </c>
      <c r="AB4247" s="399" t="str">
        <f t="shared" si="867"/>
        <v>DC2GT33</v>
      </c>
      <c r="AC4247" s="399" t="str">
        <f t="shared" si="868"/>
        <v>DC2GT33-DC</v>
      </c>
      <c r="AD4247" t="str">
        <f>Y4247&amp;"-"&amp;VLOOKUP(AC4247,'LICH THI'!C:AA,9,0)</f>
        <v>64DCCD1255-42475</v>
      </c>
      <c r="AE4247">
        <f t="shared" si="869"/>
        <v>1</v>
      </c>
    </row>
    <row r="4248" spans="1:31" x14ac:dyDescent="0.25">
      <c r="A4248" s="436" t="str">
        <f t="shared" si="859"/>
        <v>DC2GT33-DC-61</v>
      </c>
      <c r="B4248" s="436">
        <f>COUNTIF(AC$4:AC4248,AC4248)</f>
        <v>61</v>
      </c>
      <c r="C4248" s="436" t="str">
        <f t="shared" si="860"/>
        <v>DC2GT33-DC</v>
      </c>
      <c r="D4248" s="436">
        <f>VLOOKUP(C4248,'LICH THI'!C:AA,12,0)</f>
        <v>87</v>
      </c>
      <c r="E4248" s="436">
        <f>VLOOKUP(C4248,'LICH THI'!C:AA,13,0)</f>
        <v>45</v>
      </c>
      <c r="F4248" s="436">
        <f t="shared" si="870"/>
        <v>42</v>
      </c>
      <c r="G4248" s="436">
        <f>VLOOKUP(C4248,'LICH THI'!C:AA,14,0)</f>
        <v>2</v>
      </c>
      <c r="H4248" s="436">
        <f t="shared" si="861"/>
        <v>2</v>
      </c>
      <c r="I4248" s="436" t="str">
        <f t="shared" si="862"/>
        <v>Cao Hải Ninh</v>
      </c>
      <c r="J4248" s="436"/>
      <c r="K4248" s="436">
        <f t="shared" si="863"/>
        <v>1</v>
      </c>
      <c r="L4248" s="436" t="str">
        <f t="shared" si="864"/>
        <v>DC2GT33-DC-1</v>
      </c>
      <c r="M4248" s="436">
        <f t="shared" si="865"/>
        <v>33</v>
      </c>
      <c r="N4248" s="437">
        <f t="shared" si="871"/>
        <v>29</v>
      </c>
      <c r="O4248" s="437"/>
      <c r="P4248" s="430" t="str">
        <f t="shared" si="866"/>
        <v/>
      </c>
      <c r="U4248" s="177">
        <v>66</v>
      </c>
      <c r="V4248" s="177" t="s">
        <v>2868</v>
      </c>
      <c r="W4248" s="177" t="s">
        <v>5135</v>
      </c>
      <c r="X4248" s="177" t="s">
        <v>3629</v>
      </c>
      <c r="Y4248" s="177" t="s">
        <v>5136</v>
      </c>
      <c r="Z4248" s="177" t="s">
        <v>5073</v>
      </c>
      <c r="AA4248" s="525" t="s">
        <v>5137</v>
      </c>
      <c r="AB4248" s="399" t="str">
        <f t="shared" si="867"/>
        <v>DC2GT33</v>
      </c>
      <c r="AC4248" s="399" t="str">
        <f t="shared" si="868"/>
        <v>DC2GT33-DC</v>
      </c>
      <c r="AD4248" t="str">
        <f>Y4248&amp;"-"&amp;VLOOKUP(AC4248,'LICH THI'!C:AA,9,0)</f>
        <v>64DCCD3256-42475</v>
      </c>
      <c r="AE4248">
        <f t="shared" si="869"/>
        <v>1</v>
      </c>
    </row>
    <row r="4249" spans="1:31" x14ac:dyDescent="0.25">
      <c r="A4249" s="436" t="str">
        <f t="shared" si="859"/>
        <v>DC2GT33-DC-62</v>
      </c>
      <c r="B4249" s="436">
        <f>COUNTIF(AC$4:AC4249,AC4249)</f>
        <v>62</v>
      </c>
      <c r="C4249" s="436" t="str">
        <f t="shared" si="860"/>
        <v>DC2GT33-DC</v>
      </c>
      <c r="D4249" s="436">
        <f>VLOOKUP(C4249,'LICH THI'!C:AA,12,0)</f>
        <v>87</v>
      </c>
      <c r="E4249" s="436">
        <f>VLOOKUP(C4249,'LICH THI'!C:AA,13,0)</f>
        <v>45</v>
      </c>
      <c r="F4249" s="436">
        <f t="shared" si="870"/>
        <v>42</v>
      </c>
      <c r="G4249" s="436">
        <f>VLOOKUP(C4249,'LICH THI'!C:AA,14,0)</f>
        <v>2</v>
      </c>
      <c r="H4249" s="436">
        <f t="shared" si="861"/>
        <v>2</v>
      </c>
      <c r="I4249" s="436" t="str">
        <f t="shared" si="862"/>
        <v>Nguyễn Tài Ninh</v>
      </c>
      <c r="J4249" s="436"/>
      <c r="K4249" s="436">
        <f t="shared" si="863"/>
        <v>1</v>
      </c>
      <c r="L4249" s="436" t="str">
        <f t="shared" si="864"/>
        <v>DC2GT33-DC-1</v>
      </c>
      <c r="M4249" s="436">
        <f t="shared" si="865"/>
        <v>33</v>
      </c>
      <c r="N4249" s="437">
        <f t="shared" si="871"/>
        <v>30</v>
      </c>
      <c r="O4249" s="437"/>
      <c r="P4249" s="430" t="str">
        <f t="shared" si="866"/>
        <v/>
      </c>
      <c r="U4249" s="177">
        <v>25</v>
      </c>
      <c r="V4249" s="177" t="s">
        <v>2790</v>
      </c>
      <c r="W4249" s="177" t="s">
        <v>5094</v>
      </c>
      <c r="X4249" s="177" t="s">
        <v>3629</v>
      </c>
      <c r="Y4249" s="177" t="s">
        <v>5095</v>
      </c>
      <c r="Z4249" s="177" t="s">
        <v>5073</v>
      </c>
      <c r="AA4249" s="525" t="s">
        <v>5096</v>
      </c>
      <c r="AB4249" s="399" t="str">
        <f t="shared" si="867"/>
        <v>DC2GT33</v>
      </c>
      <c r="AC4249" s="399" t="str">
        <f t="shared" si="868"/>
        <v>DC2GT33-DC</v>
      </c>
      <c r="AD4249" t="str">
        <f>Y4249&amp;"-"&amp;VLOOKUP(AC4249,'LICH THI'!C:AA,9,0)</f>
        <v>64DCCD3098-42475</v>
      </c>
      <c r="AE4249">
        <f t="shared" si="869"/>
        <v>1</v>
      </c>
    </row>
    <row r="4250" spans="1:31" x14ac:dyDescent="0.25">
      <c r="A4250" s="436" t="str">
        <f t="shared" si="859"/>
        <v>DC2GT33-DC-63</v>
      </c>
      <c r="B4250" s="436">
        <f>COUNTIF(AC$4:AC4250,AC4250)</f>
        <v>63</v>
      </c>
      <c r="C4250" s="436" t="str">
        <f t="shared" si="860"/>
        <v>DC2GT33-DC</v>
      </c>
      <c r="D4250" s="436">
        <f>VLOOKUP(C4250,'LICH THI'!C:AA,12,0)</f>
        <v>87</v>
      </c>
      <c r="E4250" s="436">
        <f>VLOOKUP(C4250,'LICH THI'!C:AA,13,0)</f>
        <v>45</v>
      </c>
      <c r="F4250" s="436">
        <f t="shared" si="870"/>
        <v>42</v>
      </c>
      <c r="G4250" s="436">
        <f>VLOOKUP(C4250,'LICH THI'!C:AA,14,0)</f>
        <v>2</v>
      </c>
      <c r="H4250" s="436">
        <f t="shared" si="861"/>
        <v>2</v>
      </c>
      <c r="I4250" s="436" t="str">
        <f t="shared" si="862"/>
        <v>Nguyễn Phúc Nguyên</v>
      </c>
      <c r="J4250" s="436"/>
      <c r="K4250" s="436">
        <f t="shared" si="863"/>
        <v>1</v>
      </c>
      <c r="L4250" s="436" t="str">
        <f t="shared" si="864"/>
        <v>DC2GT33-DC-1</v>
      </c>
      <c r="M4250" s="436">
        <f t="shared" si="865"/>
        <v>33</v>
      </c>
      <c r="N4250" s="437">
        <f t="shared" si="871"/>
        <v>31</v>
      </c>
      <c r="O4250" s="437"/>
      <c r="P4250" s="430" t="str">
        <f t="shared" si="866"/>
        <v/>
      </c>
      <c r="U4250" s="177">
        <v>24</v>
      </c>
      <c r="V4250" s="177" t="s">
        <v>2790</v>
      </c>
      <c r="W4250" s="177" t="s">
        <v>3800</v>
      </c>
      <c r="X4250" s="177" t="s">
        <v>4673</v>
      </c>
      <c r="Y4250" s="177" t="s">
        <v>5092</v>
      </c>
      <c r="Z4250" s="177" t="s">
        <v>5073</v>
      </c>
      <c r="AA4250" s="525" t="s">
        <v>5093</v>
      </c>
      <c r="AB4250" s="399" t="str">
        <f t="shared" si="867"/>
        <v>DC2GT33</v>
      </c>
      <c r="AC4250" s="399" t="str">
        <f t="shared" si="868"/>
        <v>DC2GT33-DC</v>
      </c>
      <c r="AD4250" t="str">
        <f>Y4250&amp;"-"&amp;VLOOKUP(AC4250,'LICH THI'!C:AA,9,0)</f>
        <v>64DCCD3084-42475</v>
      </c>
      <c r="AE4250">
        <f t="shared" si="869"/>
        <v>1</v>
      </c>
    </row>
    <row r="4251" spans="1:31" x14ac:dyDescent="0.25">
      <c r="A4251" s="436" t="str">
        <f t="shared" si="859"/>
        <v>DC2GT33-DC-64</v>
      </c>
      <c r="B4251" s="436">
        <f>COUNTIF(AC$4:AC4251,AC4251)</f>
        <v>64</v>
      </c>
      <c r="C4251" s="436" t="str">
        <f t="shared" si="860"/>
        <v>DC2GT33-DC</v>
      </c>
      <c r="D4251" s="436">
        <f>VLOOKUP(C4251,'LICH THI'!C:AA,12,0)</f>
        <v>87</v>
      </c>
      <c r="E4251" s="436">
        <f>VLOOKUP(C4251,'LICH THI'!C:AA,13,0)</f>
        <v>45</v>
      </c>
      <c r="F4251" s="436">
        <f t="shared" si="870"/>
        <v>42</v>
      </c>
      <c r="G4251" s="436">
        <f>VLOOKUP(C4251,'LICH THI'!C:AA,14,0)</f>
        <v>2</v>
      </c>
      <c r="H4251" s="436">
        <f t="shared" si="861"/>
        <v>2</v>
      </c>
      <c r="I4251" s="436" t="str">
        <f t="shared" si="862"/>
        <v>Vũ Hà Phan</v>
      </c>
      <c r="J4251" s="436"/>
      <c r="K4251" s="436">
        <f t="shared" si="863"/>
        <v>1</v>
      </c>
      <c r="L4251" s="436" t="str">
        <f t="shared" si="864"/>
        <v>DC2GT33-DC-1</v>
      </c>
      <c r="M4251" s="436">
        <f t="shared" si="865"/>
        <v>33</v>
      </c>
      <c r="N4251" s="437">
        <f t="shared" si="871"/>
        <v>32</v>
      </c>
      <c r="O4251" s="437"/>
      <c r="P4251" s="430" t="str">
        <f t="shared" si="866"/>
        <v/>
      </c>
      <c r="U4251" s="177">
        <v>26</v>
      </c>
      <c r="V4251" s="177" t="s">
        <v>2790</v>
      </c>
      <c r="W4251" s="177" t="s">
        <v>2813</v>
      </c>
      <c r="X4251" s="177" t="s">
        <v>2814</v>
      </c>
      <c r="Y4251" s="177" t="s">
        <v>2815</v>
      </c>
      <c r="Z4251" s="177" t="s">
        <v>5073</v>
      </c>
      <c r="AA4251" s="525" t="s">
        <v>2816</v>
      </c>
      <c r="AB4251" s="399" t="str">
        <f t="shared" si="867"/>
        <v>DC2GT33</v>
      </c>
      <c r="AC4251" s="399" t="str">
        <f t="shared" si="868"/>
        <v>DC2GT33-DC</v>
      </c>
      <c r="AD4251" t="str">
        <f>Y4251&amp;"-"&amp;VLOOKUP(AC4251,'LICH THI'!C:AA,9,0)</f>
        <v>64DCCD3030-42475</v>
      </c>
      <c r="AE4251">
        <f t="shared" si="869"/>
        <v>1</v>
      </c>
    </row>
    <row r="4252" spans="1:31" x14ac:dyDescent="0.25">
      <c r="A4252" s="436" t="str">
        <f t="shared" si="859"/>
        <v>DC2GT33-DC-65</v>
      </c>
      <c r="B4252" s="436">
        <f>COUNTIF(AC$4:AC4252,AC4252)</f>
        <v>65</v>
      </c>
      <c r="C4252" s="436" t="str">
        <f t="shared" si="860"/>
        <v>DC2GT33-DC</v>
      </c>
      <c r="D4252" s="436">
        <f>VLOOKUP(C4252,'LICH THI'!C:AA,12,0)</f>
        <v>87</v>
      </c>
      <c r="E4252" s="436">
        <f>VLOOKUP(C4252,'LICH THI'!C:AA,13,0)</f>
        <v>45</v>
      </c>
      <c r="F4252" s="436">
        <f t="shared" si="870"/>
        <v>42</v>
      </c>
      <c r="G4252" s="436">
        <f>VLOOKUP(C4252,'LICH THI'!C:AA,14,0)</f>
        <v>2</v>
      </c>
      <c r="H4252" s="436">
        <f t="shared" si="861"/>
        <v>2</v>
      </c>
      <c r="I4252" s="436" t="str">
        <f t="shared" si="862"/>
        <v>Nguyễn Văn Phúc</v>
      </c>
      <c r="J4252" s="436"/>
      <c r="K4252" s="436">
        <f t="shared" si="863"/>
        <v>1</v>
      </c>
      <c r="L4252" s="436" t="str">
        <f t="shared" si="864"/>
        <v>DC2GT33-DC-1</v>
      </c>
      <c r="M4252" s="436">
        <f t="shared" si="865"/>
        <v>33</v>
      </c>
      <c r="N4252" s="437">
        <f t="shared" si="871"/>
        <v>33</v>
      </c>
      <c r="O4252" s="437"/>
      <c r="P4252" s="430" t="str">
        <f t="shared" si="866"/>
        <v/>
      </c>
      <c r="U4252" s="177">
        <v>67</v>
      </c>
      <c r="V4252" s="177" t="s">
        <v>2868</v>
      </c>
      <c r="W4252" s="177" t="s">
        <v>2741</v>
      </c>
      <c r="X4252" s="177" t="s">
        <v>2887</v>
      </c>
      <c r="Y4252" s="177" t="s">
        <v>2888</v>
      </c>
      <c r="Z4252" s="177" t="s">
        <v>5073</v>
      </c>
      <c r="AA4252" s="525" t="s">
        <v>2889</v>
      </c>
      <c r="AB4252" s="399" t="str">
        <f t="shared" si="867"/>
        <v>DC2GT33</v>
      </c>
      <c r="AC4252" s="399" t="str">
        <f t="shared" si="868"/>
        <v>DC2GT33-DC</v>
      </c>
      <c r="AD4252" t="str">
        <f>Y4252&amp;"-"&amp;VLOOKUP(AC4252,'LICH THI'!C:AA,9,0)</f>
        <v>64DCCD3277-42475</v>
      </c>
      <c r="AE4252">
        <f t="shared" si="869"/>
        <v>1</v>
      </c>
    </row>
    <row r="4253" spans="1:31" x14ac:dyDescent="0.25">
      <c r="A4253" s="436" t="str">
        <f t="shared" si="859"/>
        <v>DC2GT33-DC-66</v>
      </c>
      <c r="B4253" s="436">
        <f>COUNTIF(AC$4:AC4253,AC4253)</f>
        <v>66</v>
      </c>
      <c r="C4253" s="436" t="str">
        <f t="shared" si="860"/>
        <v>DC2GT33-DC</v>
      </c>
      <c r="D4253" s="436">
        <f>VLOOKUP(C4253,'LICH THI'!C:AA,12,0)</f>
        <v>87</v>
      </c>
      <c r="E4253" s="436">
        <f>VLOOKUP(C4253,'LICH THI'!C:AA,13,0)</f>
        <v>45</v>
      </c>
      <c r="F4253" s="436">
        <f t="shared" si="870"/>
        <v>42</v>
      </c>
      <c r="G4253" s="436">
        <f>VLOOKUP(C4253,'LICH THI'!C:AA,14,0)</f>
        <v>2</v>
      </c>
      <c r="H4253" s="436">
        <f t="shared" si="861"/>
        <v>2</v>
      </c>
      <c r="I4253" s="436" t="str">
        <f t="shared" si="862"/>
        <v>Đào Thị Phượng</v>
      </c>
      <c r="J4253" s="436"/>
      <c r="K4253" s="436">
        <f t="shared" si="863"/>
        <v>1</v>
      </c>
      <c r="L4253" s="436" t="str">
        <f t="shared" si="864"/>
        <v>DC2GT33-DC-1</v>
      </c>
      <c r="M4253" s="436">
        <f t="shared" si="865"/>
        <v>33</v>
      </c>
      <c r="N4253" s="437">
        <f t="shared" si="871"/>
        <v>34</v>
      </c>
      <c r="O4253" s="437"/>
      <c r="P4253" s="430" t="str">
        <f t="shared" si="866"/>
        <v/>
      </c>
      <c r="U4253" s="177">
        <v>84</v>
      </c>
      <c r="V4253" s="177" t="s">
        <v>3731</v>
      </c>
      <c r="W4253" s="177" t="s">
        <v>3576</v>
      </c>
      <c r="X4253" s="177" t="s">
        <v>4311</v>
      </c>
      <c r="Y4253" s="177" t="s">
        <v>5159</v>
      </c>
      <c r="Z4253" s="177" t="s">
        <v>5073</v>
      </c>
      <c r="AA4253" s="525" t="s">
        <v>3365</v>
      </c>
      <c r="AB4253" s="399" t="str">
        <f t="shared" si="867"/>
        <v>DC2GT33</v>
      </c>
      <c r="AC4253" s="399" t="str">
        <f t="shared" si="868"/>
        <v>DC2GT33-DC</v>
      </c>
      <c r="AD4253" t="str">
        <f>Y4253&amp;"-"&amp;VLOOKUP(AC4253,'LICH THI'!C:AA,9,0)</f>
        <v>64DCCS3034-42475</v>
      </c>
      <c r="AE4253">
        <f t="shared" si="869"/>
        <v>1</v>
      </c>
    </row>
    <row r="4254" spans="1:31" x14ac:dyDescent="0.25">
      <c r="A4254" s="436" t="str">
        <f t="shared" si="859"/>
        <v>DC2GT33-DC-67</v>
      </c>
      <c r="B4254" s="436">
        <f>COUNTIF(AC$4:AC4254,AC4254)</f>
        <v>67</v>
      </c>
      <c r="C4254" s="436" t="str">
        <f t="shared" si="860"/>
        <v>DC2GT33-DC</v>
      </c>
      <c r="D4254" s="436">
        <f>VLOOKUP(C4254,'LICH THI'!C:AA,12,0)</f>
        <v>87</v>
      </c>
      <c r="E4254" s="436">
        <f>VLOOKUP(C4254,'LICH THI'!C:AA,13,0)</f>
        <v>45</v>
      </c>
      <c r="F4254" s="436">
        <f t="shared" si="870"/>
        <v>42</v>
      </c>
      <c r="G4254" s="436">
        <f>VLOOKUP(C4254,'LICH THI'!C:AA,14,0)</f>
        <v>2</v>
      </c>
      <c r="H4254" s="436">
        <f t="shared" si="861"/>
        <v>2</v>
      </c>
      <c r="I4254" s="436" t="str">
        <f t="shared" si="862"/>
        <v>Bùi Văn Quân</v>
      </c>
      <c r="J4254" s="436"/>
      <c r="K4254" s="436">
        <f t="shared" si="863"/>
        <v>1</v>
      </c>
      <c r="L4254" s="436" t="str">
        <f t="shared" si="864"/>
        <v>DC2GT33-DC-1</v>
      </c>
      <c r="M4254" s="436">
        <f t="shared" si="865"/>
        <v>33</v>
      </c>
      <c r="N4254" s="437">
        <f t="shared" si="871"/>
        <v>35</v>
      </c>
      <c r="O4254" s="437"/>
      <c r="P4254" s="430" t="str">
        <f t="shared" si="866"/>
        <v/>
      </c>
      <c r="U4254" s="177">
        <v>27</v>
      </c>
      <c r="V4254" s="177" t="s">
        <v>2790</v>
      </c>
      <c r="W4254" s="177" t="s">
        <v>2800</v>
      </c>
      <c r="X4254" s="177" t="s">
        <v>2890</v>
      </c>
      <c r="Y4254" s="177" t="s">
        <v>5097</v>
      </c>
      <c r="Z4254" s="177" t="s">
        <v>5073</v>
      </c>
      <c r="AA4254" s="525" t="s">
        <v>5098</v>
      </c>
      <c r="AB4254" s="399" t="str">
        <f t="shared" si="867"/>
        <v>DC2GT33</v>
      </c>
      <c r="AC4254" s="399" t="str">
        <f t="shared" si="868"/>
        <v>DC2GT33-DC</v>
      </c>
      <c r="AD4254" t="str">
        <f>Y4254&amp;"-"&amp;VLOOKUP(AC4254,'LICH THI'!C:AA,9,0)</f>
        <v>64DCCD3117-42475</v>
      </c>
      <c r="AE4254">
        <f t="shared" si="869"/>
        <v>1</v>
      </c>
    </row>
    <row r="4255" spans="1:31" x14ac:dyDescent="0.25">
      <c r="A4255" s="436" t="str">
        <f t="shared" si="859"/>
        <v>DC2GT33-DC-68</v>
      </c>
      <c r="B4255" s="436">
        <f>COUNTIF(AC$4:AC4255,AC4255)</f>
        <v>68</v>
      </c>
      <c r="C4255" s="436" t="str">
        <f t="shared" si="860"/>
        <v>DC2GT33-DC</v>
      </c>
      <c r="D4255" s="436">
        <f>VLOOKUP(C4255,'LICH THI'!C:AA,12,0)</f>
        <v>87</v>
      </c>
      <c r="E4255" s="436">
        <f>VLOOKUP(C4255,'LICH THI'!C:AA,13,0)</f>
        <v>45</v>
      </c>
      <c r="F4255" s="436">
        <f t="shared" si="870"/>
        <v>42</v>
      </c>
      <c r="G4255" s="436">
        <f>VLOOKUP(C4255,'LICH THI'!C:AA,14,0)</f>
        <v>2</v>
      </c>
      <c r="H4255" s="436">
        <f t="shared" si="861"/>
        <v>2</v>
      </c>
      <c r="I4255" s="436" t="str">
        <f t="shared" si="862"/>
        <v>Ngô Mạnh Quyền</v>
      </c>
      <c r="J4255" s="436"/>
      <c r="K4255" s="436">
        <f t="shared" si="863"/>
        <v>1</v>
      </c>
      <c r="L4255" s="436" t="str">
        <f t="shared" si="864"/>
        <v>DC2GT33-DC-1</v>
      </c>
      <c r="M4255" s="436">
        <f t="shared" si="865"/>
        <v>33</v>
      </c>
      <c r="N4255" s="437">
        <f t="shared" si="871"/>
        <v>36</v>
      </c>
      <c r="O4255" s="437"/>
      <c r="P4255" s="430" t="str">
        <f t="shared" si="866"/>
        <v/>
      </c>
      <c r="U4255" s="177">
        <v>85</v>
      </c>
      <c r="V4255" s="177" t="s">
        <v>3731</v>
      </c>
      <c r="W4255" s="177" t="s">
        <v>5160</v>
      </c>
      <c r="X4255" s="177" t="s">
        <v>2984</v>
      </c>
      <c r="Y4255" s="177" t="s">
        <v>5161</v>
      </c>
      <c r="Z4255" s="177" t="s">
        <v>5073</v>
      </c>
      <c r="AA4255" s="525" t="s">
        <v>4362</v>
      </c>
      <c r="AB4255" s="399" t="str">
        <f t="shared" si="867"/>
        <v>DC2GT33</v>
      </c>
      <c r="AC4255" s="399" t="str">
        <f t="shared" si="868"/>
        <v>DC2GT33-DC</v>
      </c>
      <c r="AD4255" t="str">
        <f>Y4255&amp;"-"&amp;VLOOKUP(AC4255,'LICH THI'!C:AA,9,0)</f>
        <v>64DCCS3021-42475</v>
      </c>
      <c r="AE4255">
        <f t="shared" si="869"/>
        <v>1</v>
      </c>
    </row>
    <row r="4256" spans="1:31" x14ac:dyDescent="0.25">
      <c r="A4256" s="436" t="str">
        <f t="shared" si="859"/>
        <v>DC2GT33-DC-69</v>
      </c>
      <c r="B4256" s="436">
        <f>COUNTIF(AC$4:AC4256,AC4256)</f>
        <v>69</v>
      </c>
      <c r="C4256" s="436" t="str">
        <f t="shared" si="860"/>
        <v>DC2GT33-DC</v>
      </c>
      <c r="D4256" s="436">
        <f>VLOOKUP(C4256,'LICH THI'!C:AA,12,0)</f>
        <v>87</v>
      </c>
      <c r="E4256" s="436">
        <f>VLOOKUP(C4256,'LICH THI'!C:AA,13,0)</f>
        <v>45</v>
      </c>
      <c r="F4256" s="436">
        <f t="shared" si="870"/>
        <v>42</v>
      </c>
      <c r="G4256" s="436">
        <f>VLOOKUP(C4256,'LICH THI'!C:AA,14,0)</f>
        <v>2</v>
      </c>
      <c r="H4256" s="436">
        <f t="shared" si="861"/>
        <v>2</v>
      </c>
      <c r="I4256" s="436" t="str">
        <f t="shared" si="862"/>
        <v>Đinh Văn Sơn</v>
      </c>
      <c r="J4256" s="436"/>
      <c r="K4256" s="436">
        <f t="shared" si="863"/>
        <v>1</v>
      </c>
      <c r="L4256" s="436" t="str">
        <f t="shared" si="864"/>
        <v>DC2GT33-DC-1</v>
      </c>
      <c r="M4256" s="436">
        <f t="shared" si="865"/>
        <v>33</v>
      </c>
      <c r="N4256" s="437">
        <f t="shared" si="871"/>
        <v>37</v>
      </c>
      <c r="O4256" s="437"/>
      <c r="P4256" s="430" t="str">
        <f t="shared" si="866"/>
        <v/>
      </c>
      <c r="U4256" s="177">
        <v>41</v>
      </c>
      <c r="V4256" s="177" t="s">
        <v>2825</v>
      </c>
      <c r="W4256" s="177" t="s">
        <v>4052</v>
      </c>
      <c r="X4256" s="177" t="s">
        <v>2688</v>
      </c>
      <c r="Y4256" s="177" t="s">
        <v>5113</v>
      </c>
      <c r="Z4256" s="177" t="s">
        <v>5073</v>
      </c>
      <c r="AA4256" s="525" t="s">
        <v>5114</v>
      </c>
      <c r="AB4256" s="399" t="str">
        <f t="shared" si="867"/>
        <v>DC2GT33</v>
      </c>
      <c r="AC4256" s="399" t="str">
        <f t="shared" si="868"/>
        <v>DC2GT33-DC</v>
      </c>
      <c r="AD4256" t="str">
        <f>Y4256&amp;"-"&amp;VLOOKUP(AC4256,'LICH THI'!C:AA,9,0)</f>
        <v>64DCCD3074-42475</v>
      </c>
      <c r="AE4256">
        <f t="shared" si="869"/>
        <v>1</v>
      </c>
    </row>
    <row r="4257" spans="1:31" x14ac:dyDescent="0.25">
      <c r="A4257" s="436" t="str">
        <f t="shared" si="859"/>
        <v>DC2GT33-DC-70</v>
      </c>
      <c r="B4257" s="436">
        <f>COUNTIF(AC$4:AC4257,AC4257)</f>
        <v>70</v>
      </c>
      <c r="C4257" s="436" t="str">
        <f t="shared" si="860"/>
        <v>DC2GT33-DC</v>
      </c>
      <c r="D4257" s="436">
        <f>VLOOKUP(C4257,'LICH THI'!C:AA,12,0)</f>
        <v>87</v>
      </c>
      <c r="E4257" s="436">
        <f>VLOOKUP(C4257,'LICH THI'!C:AA,13,0)</f>
        <v>45</v>
      </c>
      <c r="F4257" s="436">
        <f t="shared" si="870"/>
        <v>42</v>
      </c>
      <c r="G4257" s="436">
        <f>VLOOKUP(C4257,'LICH THI'!C:AA,14,0)</f>
        <v>2</v>
      </c>
      <c r="H4257" s="436">
        <f t="shared" si="861"/>
        <v>2</v>
      </c>
      <c r="I4257" s="436" t="str">
        <f t="shared" si="862"/>
        <v>Hoàng Sơn</v>
      </c>
      <c r="J4257" s="436"/>
      <c r="K4257" s="436">
        <f t="shared" si="863"/>
        <v>1</v>
      </c>
      <c r="L4257" s="436" t="str">
        <f t="shared" si="864"/>
        <v>DC2GT33-DC-1</v>
      </c>
      <c r="M4257" s="436">
        <f t="shared" si="865"/>
        <v>33</v>
      </c>
      <c r="N4257" s="437">
        <f t="shared" si="871"/>
        <v>38</v>
      </c>
      <c r="O4257" s="437"/>
      <c r="P4257" s="430" t="str">
        <f t="shared" si="866"/>
        <v/>
      </c>
      <c r="U4257" s="177">
        <v>56</v>
      </c>
      <c r="V4257" s="177" t="s">
        <v>2851</v>
      </c>
      <c r="W4257" s="177" t="s">
        <v>2834</v>
      </c>
      <c r="X4257" s="177" t="s">
        <v>2688</v>
      </c>
      <c r="Y4257" s="177" t="s">
        <v>5128</v>
      </c>
      <c r="Z4257" s="177" t="s">
        <v>5073</v>
      </c>
      <c r="AA4257" s="525" t="s">
        <v>5061</v>
      </c>
      <c r="AB4257" s="399" t="str">
        <f t="shared" si="867"/>
        <v>DC2GT33</v>
      </c>
      <c r="AC4257" s="399" t="str">
        <f t="shared" si="868"/>
        <v>DC2GT33-DC</v>
      </c>
      <c r="AD4257" t="str">
        <f>Y4257&amp;"-"&amp;VLOOKUP(AC4257,'LICH THI'!C:AA,9,0)</f>
        <v>64DCCD3196-42475</v>
      </c>
      <c r="AE4257">
        <f t="shared" si="869"/>
        <v>1</v>
      </c>
    </row>
    <row r="4258" spans="1:31" x14ac:dyDescent="0.25">
      <c r="A4258" s="436" t="str">
        <f t="shared" si="859"/>
        <v>DC2GT33-DC-71</v>
      </c>
      <c r="B4258" s="436">
        <f>COUNTIF(AC$4:AC4258,AC4258)</f>
        <v>71</v>
      </c>
      <c r="C4258" s="436" t="str">
        <f t="shared" si="860"/>
        <v>DC2GT33-DC</v>
      </c>
      <c r="D4258" s="436">
        <f>VLOOKUP(C4258,'LICH THI'!C:AA,12,0)</f>
        <v>87</v>
      </c>
      <c r="E4258" s="436">
        <f>VLOOKUP(C4258,'LICH THI'!C:AA,13,0)</f>
        <v>45</v>
      </c>
      <c r="F4258" s="436">
        <f t="shared" si="870"/>
        <v>42</v>
      </c>
      <c r="G4258" s="436">
        <f>VLOOKUP(C4258,'LICH THI'!C:AA,14,0)</f>
        <v>2</v>
      </c>
      <c r="H4258" s="436">
        <f t="shared" si="861"/>
        <v>2</v>
      </c>
      <c r="I4258" s="436" t="str">
        <f t="shared" si="862"/>
        <v>Nguyễn Sư Sơn</v>
      </c>
      <c r="J4258" s="436"/>
      <c r="K4258" s="436">
        <f t="shared" si="863"/>
        <v>1</v>
      </c>
      <c r="L4258" s="436" t="str">
        <f t="shared" si="864"/>
        <v>DC2GT33-DC-1</v>
      </c>
      <c r="M4258" s="436">
        <f t="shared" si="865"/>
        <v>33</v>
      </c>
      <c r="N4258" s="437">
        <f t="shared" si="871"/>
        <v>39</v>
      </c>
      <c r="O4258" s="437"/>
      <c r="P4258" s="430" t="str">
        <f t="shared" si="866"/>
        <v/>
      </c>
      <c r="U4258" s="177">
        <v>68</v>
      </c>
      <c r="V4258" s="177" t="s">
        <v>2868</v>
      </c>
      <c r="W4258" s="177" t="s">
        <v>3964</v>
      </c>
      <c r="X4258" s="177" t="s">
        <v>2688</v>
      </c>
      <c r="Y4258" s="177" t="s">
        <v>3965</v>
      </c>
      <c r="Z4258" s="177" t="s">
        <v>5073</v>
      </c>
      <c r="AA4258" s="525" t="s">
        <v>3084</v>
      </c>
      <c r="AB4258" s="399" t="str">
        <f t="shared" si="867"/>
        <v>DC2GT33</v>
      </c>
      <c r="AC4258" s="399" t="str">
        <f t="shared" si="868"/>
        <v>DC2GT33-DC</v>
      </c>
      <c r="AD4258" t="str">
        <f>Y4258&amp;"-"&amp;VLOOKUP(AC4258,'LICH THI'!C:AA,9,0)</f>
        <v>64DCCD3299-42475</v>
      </c>
      <c r="AE4258">
        <f t="shared" si="869"/>
        <v>1</v>
      </c>
    </row>
    <row r="4259" spans="1:31" x14ac:dyDescent="0.25">
      <c r="A4259" s="436" t="str">
        <f t="shared" si="859"/>
        <v>DC2GT33-DC-72</v>
      </c>
      <c r="B4259" s="436">
        <f>COUNTIF(AC$4:AC4259,AC4259)</f>
        <v>72</v>
      </c>
      <c r="C4259" s="436" t="str">
        <f t="shared" si="860"/>
        <v>DC2GT33-DC</v>
      </c>
      <c r="D4259" s="436">
        <f>VLOOKUP(C4259,'LICH THI'!C:AA,12,0)</f>
        <v>87</v>
      </c>
      <c r="E4259" s="436">
        <f>VLOOKUP(C4259,'LICH THI'!C:AA,13,0)</f>
        <v>45</v>
      </c>
      <c r="F4259" s="436">
        <f t="shared" si="870"/>
        <v>42</v>
      </c>
      <c r="G4259" s="436">
        <f>VLOOKUP(C4259,'LICH THI'!C:AA,14,0)</f>
        <v>2</v>
      </c>
      <c r="H4259" s="436">
        <f t="shared" si="861"/>
        <v>2</v>
      </c>
      <c r="I4259" s="436" t="str">
        <f t="shared" si="862"/>
        <v>Trần Văn Sơn</v>
      </c>
      <c r="J4259" s="436"/>
      <c r="K4259" s="436">
        <f t="shared" si="863"/>
        <v>1</v>
      </c>
      <c r="L4259" s="436" t="str">
        <f t="shared" si="864"/>
        <v>DC2GT33-DC-1</v>
      </c>
      <c r="M4259" s="436">
        <f t="shared" si="865"/>
        <v>33</v>
      </c>
      <c r="N4259" s="437">
        <f t="shared" si="871"/>
        <v>40</v>
      </c>
      <c r="O4259" s="437"/>
      <c r="P4259" s="430" t="str">
        <f t="shared" si="866"/>
        <v/>
      </c>
      <c r="U4259" s="177">
        <v>28</v>
      </c>
      <c r="V4259" s="177" t="s">
        <v>2790</v>
      </c>
      <c r="W4259" s="177" t="s">
        <v>2757</v>
      </c>
      <c r="X4259" s="177" t="s">
        <v>2688</v>
      </c>
      <c r="Y4259" s="177" t="s">
        <v>5099</v>
      </c>
      <c r="Z4259" s="177" t="s">
        <v>5073</v>
      </c>
      <c r="AA4259" s="525" t="s">
        <v>5100</v>
      </c>
      <c r="AB4259" s="399" t="str">
        <f t="shared" si="867"/>
        <v>DC2GT33</v>
      </c>
      <c r="AC4259" s="399" t="str">
        <f t="shared" si="868"/>
        <v>DC2GT33-DC</v>
      </c>
      <c r="AD4259" t="str">
        <f>Y4259&amp;"-"&amp;VLOOKUP(AC4259,'LICH THI'!C:AA,9,0)</f>
        <v>64DCCD3028-42475</v>
      </c>
      <c r="AE4259">
        <f t="shared" si="869"/>
        <v>1</v>
      </c>
    </row>
    <row r="4260" spans="1:31" x14ac:dyDescent="0.25">
      <c r="A4260" s="436" t="str">
        <f t="shared" si="859"/>
        <v>DC2GT33-DC-73</v>
      </c>
      <c r="B4260" s="436">
        <f>COUNTIF(AC$4:AC4260,AC4260)</f>
        <v>73</v>
      </c>
      <c r="C4260" s="436" t="str">
        <f t="shared" si="860"/>
        <v>DC2GT33-DC</v>
      </c>
      <c r="D4260" s="436">
        <f>VLOOKUP(C4260,'LICH THI'!C:AA,12,0)</f>
        <v>87</v>
      </c>
      <c r="E4260" s="436">
        <f>VLOOKUP(C4260,'LICH THI'!C:AA,13,0)</f>
        <v>45</v>
      </c>
      <c r="F4260" s="436">
        <f t="shared" si="870"/>
        <v>42</v>
      </c>
      <c r="G4260" s="436">
        <f>VLOOKUP(C4260,'LICH THI'!C:AA,14,0)</f>
        <v>2</v>
      </c>
      <c r="H4260" s="436">
        <f t="shared" si="861"/>
        <v>2</v>
      </c>
      <c r="I4260" s="436" t="str">
        <f t="shared" si="862"/>
        <v>Nguyễn Văn Tài</v>
      </c>
      <c r="J4260" s="436"/>
      <c r="K4260" s="436">
        <f t="shared" si="863"/>
        <v>1</v>
      </c>
      <c r="L4260" s="436" t="str">
        <f t="shared" si="864"/>
        <v>DC2GT33-DC-1</v>
      </c>
      <c r="M4260" s="436">
        <f t="shared" si="865"/>
        <v>33</v>
      </c>
      <c r="N4260" s="437">
        <f t="shared" si="871"/>
        <v>41</v>
      </c>
      <c r="O4260" s="437"/>
      <c r="P4260" s="430" t="str">
        <f t="shared" si="866"/>
        <v/>
      </c>
      <c r="U4260" s="177">
        <v>6</v>
      </c>
      <c r="V4260" s="177" t="s">
        <v>2609</v>
      </c>
      <c r="W4260" s="177" t="s">
        <v>2741</v>
      </c>
      <c r="X4260" s="177" t="s">
        <v>3043</v>
      </c>
      <c r="Y4260" s="177" t="s">
        <v>4194</v>
      </c>
      <c r="Z4260" s="177" t="s">
        <v>5073</v>
      </c>
      <c r="AA4260" s="525" t="s">
        <v>3812</v>
      </c>
      <c r="AB4260" s="399" t="str">
        <f t="shared" si="867"/>
        <v>DC2GT33</v>
      </c>
      <c r="AC4260" s="399" t="str">
        <f t="shared" si="868"/>
        <v>DC2GT33-DC</v>
      </c>
      <c r="AD4260" t="str">
        <f>Y4260&amp;"-"&amp;VLOOKUP(AC4260,'LICH THI'!C:AA,9,0)</f>
        <v>63DCCD3251-42475</v>
      </c>
      <c r="AE4260">
        <f t="shared" si="869"/>
        <v>1</v>
      </c>
    </row>
    <row r="4261" spans="1:31" x14ac:dyDescent="0.25">
      <c r="A4261" s="436" t="str">
        <f t="shared" si="859"/>
        <v>DC2GT33-DC-74</v>
      </c>
      <c r="B4261" s="436">
        <f>COUNTIF(AC$4:AC4261,AC4261)</f>
        <v>74</v>
      </c>
      <c r="C4261" s="436" t="str">
        <f t="shared" si="860"/>
        <v>DC2GT33-DC</v>
      </c>
      <c r="D4261" s="436">
        <f>VLOOKUP(C4261,'LICH THI'!C:AA,12,0)</f>
        <v>87</v>
      </c>
      <c r="E4261" s="436">
        <f>VLOOKUP(C4261,'LICH THI'!C:AA,13,0)</f>
        <v>45</v>
      </c>
      <c r="F4261" s="436">
        <f t="shared" si="870"/>
        <v>42</v>
      </c>
      <c r="G4261" s="436">
        <f>VLOOKUP(C4261,'LICH THI'!C:AA,14,0)</f>
        <v>2</v>
      </c>
      <c r="H4261" s="436">
        <f t="shared" si="861"/>
        <v>2</v>
      </c>
      <c r="I4261" s="436" t="str">
        <f t="shared" si="862"/>
        <v>Hoàng Nghĩa Tăng</v>
      </c>
      <c r="J4261" s="436"/>
      <c r="K4261" s="436">
        <f t="shared" si="863"/>
        <v>1</v>
      </c>
      <c r="L4261" s="436" t="str">
        <f t="shared" si="864"/>
        <v>DC2GT33-DC-1</v>
      </c>
      <c r="M4261" s="436">
        <f t="shared" si="865"/>
        <v>33</v>
      </c>
      <c r="N4261" s="437">
        <f t="shared" si="871"/>
        <v>42</v>
      </c>
      <c r="O4261" s="437"/>
      <c r="P4261" s="430" t="str">
        <f t="shared" si="866"/>
        <v/>
      </c>
      <c r="U4261" s="177">
        <v>69</v>
      </c>
      <c r="V4261" s="177" t="s">
        <v>2868</v>
      </c>
      <c r="W4261" s="177" t="s">
        <v>5138</v>
      </c>
      <c r="X4261" s="177" t="s">
        <v>5139</v>
      </c>
      <c r="Y4261" s="177" t="s">
        <v>5140</v>
      </c>
      <c r="Z4261" s="177" t="s">
        <v>5073</v>
      </c>
      <c r="AA4261" s="525" t="s">
        <v>5141</v>
      </c>
      <c r="AB4261" s="399" t="str">
        <f t="shared" si="867"/>
        <v>DC2GT33</v>
      </c>
      <c r="AC4261" s="399" t="str">
        <f t="shared" si="868"/>
        <v>DC2GT33-DC</v>
      </c>
      <c r="AD4261" t="str">
        <f>Y4261&amp;"-"&amp;VLOOKUP(AC4261,'LICH THI'!C:AA,9,0)</f>
        <v>64DCCD3298-42475</v>
      </c>
      <c r="AE4261">
        <f t="shared" si="869"/>
        <v>1</v>
      </c>
    </row>
    <row r="4262" spans="1:31" x14ac:dyDescent="0.25">
      <c r="A4262" s="436" t="str">
        <f t="shared" si="859"/>
        <v>DC2GT33-DC-75</v>
      </c>
      <c r="B4262" s="436">
        <f>COUNTIF(AC$4:AC4262,AC4262)</f>
        <v>75</v>
      </c>
      <c r="C4262" s="436" t="str">
        <f t="shared" si="860"/>
        <v>DC2GT33-DC</v>
      </c>
      <c r="D4262" s="436">
        <f>VLOOKUP(C4262,'LICH THI'!C:AA,12,0)</f>
        <v>87</v>
      </c>
      <c r="E4262" s="436">
        <f>VLOOKUP(C4262,'LICH THI'!C:AA,13,0)</f>
        <v>45</v>
      </c>
      <c r="F4262" s="436">
        <f t="shared" si="870"/>
        <v>42</v>
      </c>
      <c r="G4262" s="436">
        <f>VLOOKUP(C4262,'LICH THI'!C:AA,14,0)</f>
        <v>2</v>
      </c>
      <c r="H4262" s="436">
        <f t="shared" si="861"/>
        <v>2</v>
      </c>
      <c r="I4262" s="436" t="str">
        <f t="shared" si="862"/>
        <v>Nguyễn Nhật Tâm</v>
      </c>
      <c r="J4262" s="436"/>
      <c r="K4262" s="436">
        <f t="shared" si="863"/>
        <v>1</v>
      </c>
      <c r="L4262" s="436" t="str">
        <f t="shared" si="864"/>
        <v>DC2GT33-DC-1</v>
      </c>
      <c r="M4262" s="436">
        <f t="shared" si="865"/>
        <v>33</v>
      </c>
      <c r="N4262" s="437">
        <f t="shared" si="871"/>
        <v>1</v>
      </c>
      <c r="O4262" s="437"/>
      <c r="P4262" s="430" t="str">
        <f t="shared" si="866"/>
        <v/>
      </c>
      <c r="U4262" s="177">
        <v>42</v>
      </c>
      <c r="V4262" s="177" t="s">
        <v>2825</v>
      </c>
      <c r="W4262" s="177" t="s">
        <v>3225</v>
      </c>
      <c r="X4262" s="177" t="s">
        <v>3583</v>
      </c>
      <c r="Y4262" s="177" t="s">
        <v>5115</v>
      </c>
      <c r="Z4262" s="177" t="s">
        <v>5073</v>
      </c>
      <c r="AA4262" s="525" t="s">
        <v>2820</v>
      </c>
      <c r="AB4262" s="399" t="str">
        <f t="shared" si="867"/>
        <v>DC2GT33</v>
      </c>
      <c r="AC4262" s="399" t="str">
        <f t="shared" si="868"/>
        <v>DC2GT33-DC</v>
      </c>
      <c r="AD4262" t="str">
        <f>Y4262&amp;"-"&amp;VLOOKUP(AC4262,'LICH THI'!C:AA,9,0)</f>
        <v>64DCCD3133-42475</v>
      </c>
      <c r="AE4262">
        <f t="shared" si="869"/>
        <v>1</v>
      </c>
    </row>
    <row r="4263" spans="1:31" x14ac:dyDescent="0.25">
      <c r="A4263" s="436" t="str">
        <f t="shared" si="859"/>
        <v>DC2GT33-DC-76</v>
      </c>
      <c r="B4263" s="436">
        <f>COUNTIF(AC$4:AC4263,AC4263)</f>
        <v>76</v>
      </c>
      <c r="C4263" s="436" t="str">
        <f t="shared" si="860"/>
        <v>DC2GT33-DC</v>
      </c>
      <c r="D4263" s="436">
        <f>VLOOKUP(C4263,'LICH THI'!C:AA,12,0)</f>
        <v>87</v>
      </c>
      <c r="E4263" s="436">
        <f>VLOOKUP(C4263,'LICH THI'!C:AA,13,0)</f>
        <v>45</v>
      </c>
      <c r="F4263" s="436">
        <f t="shared" si="870"/>
        <v>42</v>
      </c>
      <c r="G4263" s="436">
        <f>VLOOKUP(C4263,'LICH THI'!C:AA,14,0)</f>
        <v>2</v>
      </c>
      <c r="H4263" s="436">
        <f t="shared" si="861"/>
        <v>2</v>
      </c>
      <c r="I4263" s="436" t="str">
        <f t="shared" si="862"/>
        <v>Vũ Văn Toàn</v>
      </c>
      <c r="J4263" s="436"/>
      <c r="K4263" s="436">
        <f t="shared" si="863"/>
        <v>1</v>
      </c>
      <c r="L4263" s="436" t="str">
        <f t="shared" si="864"/>
        <v>DC2GT33-DC-1</v>
      </c>
      <c r="M4263" s="436">
        <f t="shared" si="865"/>
        <v>33</v>
      </c>
      <c r="N4263" s="437">
        <f t="shared" si="871"/>
        <v>2</v>
      </c>
      <c r="O4263" s="437"/>
      <c r="P4263" s="430" t="str">
        <f t="shared" si="866"/>
        <v/>
      </c>
      <c r="U4263" s="177">
        <v>29</v>
      </c>
      <c r="V4263" s="177" t="s">
        <v>2790</v>
      </c>
      <c r="W4263" s="177" t="s">
        <v>2914</v>
      </c>
      <c r="X4263" s="177" t="s">
        <v>2818</v>
      </c>
      <c r="Y4263" s="177" t="s">
        <v>5101</v>
      </c>
      <c r="Z4263" s="177" t="s">
        <v>5073</v>
      </c>
      <c r="AA4263" s="525" t="s">
        <v>4099</v>
      </c>
      <c r="AB4263" s="399" t="str">
        <f t="shared" si="867"/>
        <v>DC2GT33</v>
      </c>
      <c r="AC4263" s="399" t="str">
        <f t="shared" si="868"/>
        <v>DC2GT33-DC</v>
      </c>
      <c r="AD4263" t="str">
        <f>Y4263&amp;"-"&amp;VLOOKUP(AC4263,'LICH THI'!C:AA,9,0)</f>
        <v>64DCCD3055-42475</v>
      </c>
      <c r="AE4263">
        <f t="shared" si="869"/>
        <v>1</v>
      </c>
    </row>
    <row r="4264" spans="1:31" x14ac:dyDescent="0.25">
      <c r="A4264" s="436" t="str">
        <f t="shared" si="859"/>
        <v>DC2GT33-DC-77</v>
      </c>
      <c r="B4264" s="436">
        <f>COUNTIF(AC$4:AC4264,AC4264)</f>
        <v>77</v>
      </c>
      <c r="C4264" s="436" t="str">
        <f t="shared" si="860"/>
        <v>DC2GT33-DC</v>
      </c>
      <c r="D4264" s="436">
        <f>VLOOKUP(C4264,'LICH THI'!C:AA,12,0)</f>
        <v>87</v>
      </c>
      <c r="E4264" s="436">
        <f>VLOOKUP(C4264,'LICH THI'!C:AA,13,0)</f>
        <v>45</v>
      </c>
      <c r="F4264" s="436">
        <f t="shared" si="870"/>
        <v>42</v>
      </c>
      <c r="G4264" s="436">
        <f>VLOOKUP(C4264,'LICH THI'!C:AA,14,0)</f>
        <v>2</v>
      </c>
      <c r="H4264" s="436">
        <f t="shared" si="861"/>
        <v>2</v>
      </c>
      <c r="I4264" s="436" t="str">
        <f t="shared" si="862"/>
        <v>Vương Đình Toản</v>
      </c>
      <c r="J4264" s="436"/>
      <c r="K4264" s="436">
        <f t="shared" si="863"/>
        <v>1</v>
      </c>
      <c r="L4264" s="436" t="str">
        <f t="shared" si="864"/>
        <v>DC2GT33-DC-1</v>
      </c>
      <c r="M4264" s="436">
        <f t="shared" si="865"/>
        <v>33</v>
      </c>
      <c r="N4264" s="437">
        <f t="shared" si="871"/>
        <v>3</v>
      </c>
      <c r="O4264" s="437"/>
      <c r="P4264" s="430" t="str">
        <f t="shared" si="866"/>
        <v/>
      </c>
      <c r="U4264" s="177">
        <v>86</v>
      </c>
      <c r="V4264" s="177" t="s">
        <v>3731</v>
      </c>
      <c r="W4264" s="177" t="s">
        <v>5162</v>
      </c>
      <c r="X4264" s="177" t="s">
        <v>3213</v>
      </c>
      <c r="Y4264" s="177" t="s">
        <v>5163</v>
      </c>
      <c r="Z4264" s="177" t="s">
        <v>5073</v>
      </c>
      <c r="AA4264" s="525" t="s">
        <v>5164</v>
      </c>
      <c r="AB4264" s="399" t="str">
        <f t="shared" si="867"/>
        <v>DC2GT33</v>
      </c>
      <c r="AC4264" s="399" t="str">
        <f t="shared" si="868"/>
        <v>DC2GT33-DC</v>
      </c>
      <c r="AD4264" t="str">
        <f>Y4264&amp;"-"&amp;VLOOKUP(AC4264,'LICH THI'!C:AA,9,0)</f>
        <v>64DCCS3025-42475</v>
      </c>
      <c r="AE4264">
        <f t="shared" si="869"/>
        <v>1</v>
      </c>
    </row>
    <row r="4265" spans="1:31" x14ac:dyDescent="0.25">
      <c r="A4265" s="436" t="str">
        <f t="shared" si="859"/>
        <v>DC2GT33-DC-78</v>
      </c>
      <c r="B4265" s="436">
        <f>COUNTIF(AC$4:AC4265,AC4265)</f>
        <v>78</v>
      </c>
      <c r="C4265" s="436" t="str">
        <f t="shared" si="860"/>
        <v>DC2GT33-DC</v>
      </c>
      <c r="D4265" s="436">
        <f>VLOOKUP(C4265,'LICH THI'!C:AA,12,0)</f>
        <v>87</v>
      </c>
      <c r="E4265" s="436">
        <f>VLOOKUP(C4265,'LICH THI'!C:AA,13,0)</f>
        <v>45</v>
      </c>
      <c r="F4265" s="436">
        <f t="shared" si="870"/>
        <v>42</v>
      </c>
      <c r="G4265" s="436">
        <f>VLOOKUP(C4265,'LICH THI'!C:AA,14,0)</f>
        <v>2</v>
      </c>
      <c r="H4265" s="436">
        <f t="shared" si="861"/>
        <v>2</v>
      </c>
      <c r="I4265" s="436" t="str">
        <f t="shared" si="862"/>
        <v>Phạm Ngọc Tuân</v>
      </c>
      <c r="J4265" s="436"/>
      <c r="K4265" s="436">
        <f t="shared" si="863"/>
        <v>1</v>
      </c>
      <c r="L4265" s="436" t="str">
        <f t="shared" si="864"/>
        <v>DC2GT33-DC-1</v>
      </c>
      <c r="M4265" s="436">
        <f t="shared" si="865"/>
        <v>33</v>
      </c>
      <c r="N4265" s="437">
        <f t="shared" si="871"/>
        <v>4</v>
      </c>
      <c r="O4265" s="437"/>
      <c r="P4265" s="430" t="str">
        <f t="shared" si="866"/>
        <v/>
      </c>
      <c r="U4265" s="177">
        <v>71</v>
      </c>
      <c r="V4265" s="177" t="s">
        <v>2868</v>
      </c>
      <c r="W4265" s="177" t="s">
        <v>3081</v>
      </c>
      <c r="X4265" s="177" t="s">
        <v>5142</v>
      </c>
      <c r="Y4265" s="177" t="s">
        <v>5143</v>
      </c>
      <c r="Z4265" s="177" t="s">
        <v>5073</v>
      </c>
      <c r="AA4265" s="525" t="s">
        <v>4821</v>
      </c>
      <c r="AB4265" s="399" t="str">
        <f t="shared" si="867"/>
        <v>DC2GT33</v>
      </c>
      <c r="AC4265" s="399" t="str">
        <f t="shared" si="868"/>
        <v>DC2GT33-DC</v>
      </c>
      <c r="AD4265" t="str">
        <f>Y4265&amp;"-"&amp;VLOOKUP(AC4265,'LICH THI'!C:AA,9,0)</f>
        <v>64DCCD3279-42475</v>
      </c>
      <c r="AE4265">
        <f t="shared" si="869"/>
        <v>1</v>
      </c>
    </row>
    <row r="4266" spans="1:31" x14ac:dyDescent="0.25">
      <c r="A4266" s="436" t="str">
        <f t="shared" si="859"/>
        <v>DC2GT33-DC-79</v>
      </c>
      <c r="B4266" s="436">
        <f>COUNTIF(AC$4:AC4266,AC4266)</f>
        <v>79</v>
      </c>
      <c r="C4266" s="436" t="str">
        <f t="shared" si="860"/>
        <v>DC2GT33-DC</v>
      </c>
      <c r="D4266" s="436">
        <f>VLOOKUP(C4266,'LICH THI'!C:AA,12,0)</f>
        <v>87</v>
      </c>
      <c r="E4266" s="436">
        <f>VLOOKUP(C4266,'LICH THI'!C:AA,13,0)</f>
        <v>45</v>
      </c>
      <c r="F4266" s="436">
        <f t="shared" si="870"/>
        <v>42</v>
      </c>
      <c r="G4266" s="436">
        <f>VLOOKUP(C4266,'LICH THI'!C:AA,14,0)</f>
        <v>2</v>
      </c>
      <c r="H4266" s="436">
        <f t="shared" si="861"/>
        <v>2</v>
      </c>
      <c r="I4266" s="436" t="str">
        <f t="shared" si="862"/>
        <v>nguyễn anh tuấn</v>
      </c>
      <c r="J4266" s="436"/>
      <c r="K4266" s="436">
        <f t="shared" si="863"/>
        <v>1</v>
      </c>
      <c r="L4266" s="436" t="str">
        <f t="shared" si="864"/>
        <v>DC2GT33-DC-1</v>
      </c>
      <c r="M4266" s="436">
        <f t="shared" si="865"/>
        <v>33</v>
      </c>
      <c r="N4266" s="437">
        <f t="shared" si="871"/>
        <v>5</v>
      </c>
      <c r="O4266" s="437"/>
      <c r="P4266" s="430" t="str">
        <f t="shared" si="866"/>
        <v/>
      </c>
      <c r="U4266" s="177">
        <v>73</v>
      </c>
      <c r="V4266" s="177" t="s">
        <v>2868</v>
      </c>
      <c r="W4266" s="177" t="s">
        <v>5144</v>
      </c>
      <c r="X4266" s="177" t="s">
        <v>5145</v>
      </c>
      <c r="Y4266" s="177" t="s">
        <v>5146</v>
      </c>
      <c r="Z4266" s="177" t="s">
        <v>5073</v>
      </c>
      <c r="AA4266" s="525" t="s">
        <v>4525</v>
      </c>
      <c r="AB4266" s="399" t="str">
        <f t="shared" si="867"/>
        <v>DC2GT33</v>
      </c>
      <c r="AC4266" s="399" t="str">
        <f t="shared" si="868"/>
        <v>DC2GT33-DC</v>
      </c>
      <c r="AD4266" t="str">
        <f>Y4266&amp;"-"&amp;VLOOKUP(AC4266,'LICH THI'!C:AA,9,0)</f>
        <v>64DCCD3286-42475</v>
      </c>
      <c r="AE4266">
        <f t="shared" si="869"/>
        <v>1</v>
      </c>
    </row>
    <row r="4267" spans="1:31" x14ac:dyDescent="0.25">
      <c r="A4267" s="436" t="str">
        <f t="shared" si="859"/>
        <v>DC2GT33-DC-80</v>
      </c>
      <c r="B4267" s="436">
        <f>COUNTIF(AC$4:AC4267,AC4267)</f>
        <v>80</v>
      </c>
      <c r="C4267" s="436" t="str">
        <f t="shared" si="860"/>
        <v>DC2GT33-DC</v>
      </c>
      <c r="D4267" s="436">
        <f>VLOOKUP(C4267,'LICH THI'!C:AA,12,0)</f>
        <v>87</v>
      </c>
      <c r="E4267" s="436">
        <f>VLOOKUP(C4267,'LICH THI'!C:AA,13,0)</f>
        <v>45</v>
      </c>
      <c r="F4267" s="436">
        <f t="shared" si="870"/>
        <v>42</v>
      </c>
      <c r="G4267" s="436">
        <f>VLOOKUP(C4267,'LICH THI'!C:AA,14,0)</f>
        <v>2</v>
      </c>
      <c r="H4267" s="436">
        <f t="shared" si="861"/>
        <v>2</v>
      </c>
      <c r="I4267" s="436" t="str">
        <f t="shared" si="862"/>
        <v>Trần Anh Tuấn</v>
      </c>
      <c r="J4267" s="436"/>
      <c r="K4267" s="436">
        <f t="shared" si="863"/>
        <v>1</v>
      </c>
      <c r="L4267" s="436" t="str">
        <f t="shared" si="864"/>
        <v>DC2GT33-DC-1</v>
      </c>
      <c r="M4267" s="436">
        <f t="shared" si="865"/>
        <v>33</v>
      </c>
      <c r="N4267" s="437">
        <f t="shared" si="871"/>
        <v>6</v>
      </c>
      <c r="O4267" s="437"/>
      <c r="P4267" s="430" t="str">
        <f t="shared" si="866"/>
        <v/>
      </c>
      <c r="U4267" s="177">
        <v>72</v>
      </c>
      <c r="V4267" s="177" t="s">
        <v>2868</v>
      </c>
      <c r="W4267" s="177" t="s">
        <v>3271</v>
      </c>
      <c r="X4267" s="177" t="s">
        <v>2721</v>
      </c>
      <c r="Y4267" s="177" t="s">
        <v>3272</v>
      </c>
      <c r="Z4267" s="177" t="s">
        <v>5073</v>
      </c>
      <c r="AA4267" s="525" t="s">
        <v>2861</v>
      </c>
      <c r="AB4267" s="399" t="str">
        <f t="shared" si="867"/>
        <v>DC2GT33</v>
      </c>
      <c r="AC4267" s="399" t="str">
        <f t="shared" si="868"/>
        <v>DC2GT33-DC</v>
      </c>
      <c r="AD4267" t="str">
        <f>Y4267&amp;"-"&amp;VLOOKUP(AC4267,'LICH THI'!C:AA,9,0)</f>
        <v>64DCCD3227-42475</v>
      </c>
      <c r="AE4267">
        <f t="shared" si="869"/>
        <v>1</v>
      </c>
    </row>
    <row r="4268" spans="1:31" x14ac:dyDescent="0.25">
      <c r="A4268" s="436" t="str">
        <f t="shared" si="859"/>
        <v>DC2GT33-DC-81</v>
      </c>
      <c r="B4268" s="436">
        <f>COUNTIF(AC$4:AC4268,AC4268)</f>
        <v>81</v>
      </c>
      <c r="C4268" s="436" t="str">
        <f t="shared" si="860"/>
        <v>DC2GT33-DC</v>
      </c>
      <c r="D4268" s="436">
        <f>VLOOKUP(C4268,'LICH THI'!C:AA,12,0)</f>
        <v>87</v>
      </c>
      <c r="E4268" s="436">
        <f>VLOOKUP(C4268,'LICH THI'!C:AA,13,0)</f>
        <v>45</v>
      </c>
      <c r="F4268" s="436">
        <f t="shared" si="870"/>
        <v>42</v>
      </c>
      <c r="G4268" s="436">
        <f>VLOOKUP(C4268,'LICH THI'!C:AA,14,0)</f>
        <v>2</v>
      </c>
      <c r="H4268" s="436">
        <f t="shared" si="861"/>
        <v>2</v>
      </c>
      <c r="I4268" s="436" t="str">
        <f t="shared" si="862"/>
        <v>Nguyễn Hữu Tuyền</v>
      </c>
      <c r="J4268" s="436"/>
      <c r="K4268" s="436">
        <f t="shared" si="863"/>
        <v>1</v>
      </c>
      <c r="L4268" s="436" t="str">
        <f t="shared" si="864"/>
        <v>DC2GT33-DC-1</v>
      </c>
      <c r="M4268" s="436">
        <f t="shared" si="865"/>
        <v>33</v>
      </c>
      <c r="N4268" s="437">
        <f t="shared" si="871"/>
        <v>7</v>
      </c>
      <c r="O4268" s="437"/>
      <c r="P4268" s="430" t="str">
        <f t="shared" si="866"/>
        <v/>
      </c>
      <c r="U4268" s="177">
        <v>30</v>
      </c>
      <c r="V4268" s="177" t="s">
        <v>2790</v>
      </c>
      <c r="W4268" s="177" t="s">
        <v>3326</v>
      </c>
      <c r="X4268" s="177" t="s">
        <v>3795</v>
      </c>
      <c r="Y4268" s="177" t="s">
        <v>5102</v>
      </c>
      <c r="Z4268" s="177" t="s">
        <v>5073</v>
      </c>
      <c r="AA4268" s="525" t="s">
        <v>4776</v>
      </c>
      <c r="AB4268" s="399" t="str">
        <f t="shared" si="867"/>
        <v>DC2GT33</v>
      </c>
      <c r="AC4268" s="399" t="str">
        <f t="shared" si="868"/>
        <v>DC2GT33-DC</v>
      </c>
      <c r="AD4268" t="str">
        <f>Y4268&amp;"-"&amp;VLOOKUP(AC4268,'LICH THI'!C:AA,9,0)</f>
        <v>64DCCD3008-42475</v>
      </c>
      <c r="AE4268">
        <f t="shared" si="869"/>
        <v>1</v>
      </c>
    </row>
    <row r="4269" spans="1:31" x14ac:dyDescent="0.25">
      <c r="A4269" s="436" t="str">
        <f t="shared" si="859"/>
        <v>DC2GT33-DC-82</v>
      </c>
      <c r="B4269" s="436">
        <f>COUNTIF(AC$4:AC4269,AC4269)</f>
        <v>82</v>
      </c>
      <c r="C4269" s="436" t="str">
        <f t="shared" si="860"/>
        <v>DC2GT33-DC</v>
      </c>
      <c r="D4269" s="436">
        <f>VLOOKUP(C4269,'LICH THI'!C:AA,12,0)</f>
        <v>87</v>
      </c>
      <c r="E4269" s="436">
        <f>VLOOKUP(C4269,'LICH THI'!C:AA,13,0)</f>
        <v>45</v>
      </c>
      <c r="F4269" s="436">
        <f t="shared" si="870"/>
        <v>42</v>
      </c>
      <c r="G4269" s="436">
        <f>VLOOKUP(C4269,'LICH THI'!C:AA,14,0)</f>
        <v>2</v>
      </c>
      <c r="H4269" s="436">
        <f t="shared" si="861"/>
        <v>2</v>
      </c>
      <c r="I4269" s="436" t="str">
        <f t="shared" si="862"/>
        <v>Trần Nhật Thành</v>
      </c>
      <c r="J4269" s="436"/>
      <c r="K4269" s="436">
        <f t="shared" si="863"/>
        <v>1</v>
      </c>
      <c r="L4269" s="436" t="str">
        <f t="shared" si="864"/>
        <v>DC2GT33-DC-1</v>
      </c>
      <c r="M4269" s="436">
        <f t="shared" si="865"/>
        <v>33</v>
      </c>
      <c r="N4269" s="437">
        <f t="shared" si="871"/>
        <v>8</v>
      </c>
      <c r="O4269" s="437"/>
      <c r="P4269" s="430" t="str">
        <f t="shared" si="866"/>
        <v/>
      </c>
      <c r="U4269" s="177">
        <v>70</v>
      </c>
      <c r="V4269" s="177" t="s">
        <v>2868</v>
      </c>
      <c r="W4269" s="177" t="s">
        <v>2893</v>
      </c>
      <c r="X4269" s="177" t="s">
        <v>2894</v>
      </c>
      <c r="Y4269" s="177" t="s">
        <v>2895</v>
      </c>
      <c r="Z4269" s="177" t="s">
        <v>5073</v>
      </c>
      <c r="AA4269" s="525" t="s">
        <v>2896</v>
      </c>
      <c r="AB4269" s="399" t="str">
        <f t="shared" si="867"/>
        <v>DC2GT33</v>
      </c>
      <c r="AC4269" s="399" t="str">
        <f t="shared" si="868"/>
        <v>DC2GT33-DC</v>
      </c>
      <c r="AD4269" t="str">
        <f>Y4269&amp;"-"&amp;VLOOKUP(AC4269,'LICH THI'!C:AA,9,0)</f>
        <v>64DCCD3265-42475</v>
      </c>
      <c r="AE4269">
        <f t="shared" si="869"/>
        <v>1</v>
      </c>
    </row>
    <row r="4270" spans="1:31" x14ac:dyDescent="0.25">
      <c r="A4270" s="436" t="str">
        <f t="shared" si="859"/>
        <v>DC2GT33-DC-83</v>
      </c>
      <c r="B4270" s="436">
        <f>COUNTIF(AC$4:AC4270,AC4270)</f>
        <v>83</v>
      </c>
      <c r="C4270" s="436" t="str">
        <f t="shared" si="860"/>
        <v>DC2GT33-DC</v>
      </c>
      <c r="D4270" s="436">
        <f>VLOOKUP(C4270,'LICH THI'!C:AA,12,0)</f>
        <v>87</v>
      </c>
      <c r="E4270" s="436">
        <f>VLOOKUP(C4270,'LICH THI'!C:AA,13,0)</f>
        <v>45</v>
      </c>
      <c r="F4270" s="436">
        <f t="shared" si="870"/>
        <v>42</v>
      </c>
      <c r="G4270" s="436">
        <f>VLOOKUP(C4270,'LICH THI'!C:AA,14,0)</f>
        <v>2</v>
      </c>
      <c r="H4270" s="436">
        <f t="shared" si="861"/>
        <v>2</v>
      </c>
      <c r="I4270" s="436" t="str">
        <f t="shared" si="862"/>
        <v>Tống Ngọc Thắng</v>
      </c>
      <c r="J4270" s="436"/>
      <c r="K4270" s="436">
        <f t="shared" si="863"/>
        <v>1</v>
      </c>
      <c r="L4270" s="436" t="str">
        <f t="shared" si="864"/>
        <v>DC2GT33-DC-1</v>
      </c>
      <c r="M4270" s="436">
        <f t="shared" si="865"/>
        <v>33</v>
      </c>
      <c r="N4270" s="437">
        <f t="shared" si="871"/>
        <v>9</v>
      </c>
      <c r="O4270" s="437"/>
      <c r="P4270" s="430" t="str">
        <f t="shared" si="866"/>
        <v/>
      </c>
      <c r="U4270" s="177">
        <v>43</v>
      </c>
      <c r="V4270" s="177" t="s">
        <v>2825</v>
      </c>
      <c r="W4270" s="177" t="s">
        <v>5116</v>
      </c>
      <c r="X4270" s="177" t="s">
        <v>3464</v>
      </c>
      <c r="Y4270" s="177" t="s">
        <v>5117</v>
      </c>
      <c r="Z4270" s="177" t="s">
        <v>5073</v>
      </c>
      <c r="AA4270" s="525" t="s">
        <v>5118</v>
      </c>
      <c r="AB4270" s="399" t="str">
        <f t="shared" si="867"/>
        <v>DC2GT33</v>
      </c>
      <c r="AC4270" s="399" t="str">
        <f t="shared" si="868"/>
        <v>DC2GT33-DC</v>
      </c>
      <c r="AD4270" t="str">
        <f>Y4270&amp;"-"&amp;VLOOKUP(AC4270,'LICH THI'!C:AA,9,0)</f>
        <v>64DCCD3054-42475</v>
      </c>
      <c r="AE4270">
        <f t="shared" si="869"/>
        <v>1</v>
      </c>
    </row>
    <row r="4271" spans="1:31" x14ac:dyDescent="0.25">
      <c r="A4271" s="436" t="str">
        <f t="shared" si="859"/>
        <v>DC2GT33-DC-84</v>
      </c>
      <c r="B4271" s="436">
        <f>COUNTIF(AC$4:AC4271,AC4271)</f>
        <v>84</v>
      </c>
      <c r="C4271" s="436" t="str">
        <f t="shared" si="860"/>
        <v>DC2GT33-DC</v>
      </c>
      <c r="D4271" s="436">
        <f>VLOOKUP(C4271,'LICH THI'!C:AA,12,0)</f>
        <v>87</v>
      </c>
      <c r="E4271" s="436">
        <f>VLOOKUP(C4271,'LICH THI'!C:AA,13,0)</f>
        <v>45</v>
      </c>
      <c r="F4271" s="436">
        <f t="shared" si="870"/>
        <v>42</v>
      </c>
      <c r="G4271" s="436">
        <f>VLOOKUP(C4271,'LICH THI'!C:AA,14,0)</f>
        <v>2</v>
      </c>
      <c r="H4271" s="436">
        <f t="shared" si="861"/>
        <v>2</v>
      </c>
      <c r="I4271" s="436" t="str">
        <f t="shared" si="862"/>
        <v>Nguyễn Đức Trung</v>
      </c>
      <c r="J4271" s="436"/>
      <c r="K4271" s="436">
        <f t="shared" si="863"/>
        <v>1</v>
      </c>
      <c r="L4271" s="436" t="str">
        <f t="shared" si="864"/>
        <v>DC2GT33-DC-1</v>
      </c>
      <c r="M4271" s="436">
        <f t="shared" si="865"/>
        <v>33</v>
      </c>
      <c r="N4271" s="437">
        <f t="shared" si="871"/>
        <v>10</v>
      </c>
      <c r="O4271" s="437"/>
      <c r="P4271" s="430" t="str">
        <f t="shared" si="866"/>
        <v/>
      </c>
      <c r="U4271" s="177">
        <v>2</v>
      </c>
      <c r="V4271" s="177" t="s">
        <v>3175</v>
      </c>
      <c r="W4271" s="177" t="s">
        <v>3103</v>
      </c>
      <c r="X4271" s="177" t="s">
        <v>3160</v>
      </c>
      <c r="Y4271" s="177" t="s">
        <v>3191</v>
      </c>
      <c r="Z4271" s="177" t="s">
        <v>5073</v>
      </c>
      <c r="AA4271" s="525" t="s">
        <v>3192</v>
      </c>
      <c r="AB4271" s="399" t="str">
        <f t="shared" si="867"/>
        <v>DC2GT33</v>
      </c>
      <c r="AC4271" s="399" t="str">
        <f t="shared" si="868"/>
        <v>DC2GT33-DC</v>
      </c>
      <c r="AD4271" t="str">
        <f>Y4271&amp;"-"&amp;VLOOKUP(AC4271,'LICH THI'!C:AA,9,0)</f>
        <v>63DCCA3022-42475</v>
      </c>
      <c r="AE4271">
        <f t="shared" si="869"/>
        <v>1</v>
      </c>
    </row>
    <row r="4272" spans="1:31" x14ac:dyDescent="0.25">
      <c r="A4272" s="436" t="str">
        <f t="shared" si="859"/>
        <v>DC2GT33-DC-85</v>
      </c>
      <c r="B4272" s="436">
        <f>COUNTIF(AC$4:AC4272,AC4272)</f>
        <v>85</v>
      </c>
      <c r="C4272" s="436" t="str">
        <f t="shared" si="860"/>
        <v>DC2GT33-DC</v>
      </c>
      <c r="D4272" s="436">
        <f>VLOOKUP(C4272,'LICH THI'!C:AA,12,0)</f>
        <v>87</v>
      </c>
      <c r="E4272" s="436">
        <f>VLOOKUP(C4272,'LICH THI'!C:AA,13,0)</f>
        <v>45</v>
      </c>
      <c r="F4272" s="436">
        <f t="shared" si="870"/>
        <v>42</v>
      </c>
      <c r="G4272" s="436">
        <f>VLOOKUP(C4272,'LICH THI'!C:AA,14,0)</f>
        <v>2</v>
      </c>
      <c r="H4272" s="436">
        <f t="shared" si="861"/>
        <v>2</v>
      </c>
      <c r="I4272" s="436" t="str">
        <f t="shared" si="862"/>
        <v>Trần Mạnh Trung</v>
      </c>
      <c r="J4272" s="436"/>
      <c r="K4272" s="436">
        <f t="shared" si="863"/>
        <v>1</v>
      </c>
      <c r="L4272" s="436" t="str">
        <f t="shared" si="864"/>
        <v>DC2GT33-DC-1</v>
      </c>
      <c r="M4272" s="436">
        <f t="shared" si="865"/>
        <v>33</v>
      </c>
      <c r="N4272" s="437">
        <f t="shared" si="871"/>
        <v>11</v>
      </c>
      <c r="O4272" s="437"/>
      <c r="P4272" s="430" t="str">
        <f t="shared" si="866"/>
        <v/>
      </c>
      <c r="U4272" s="177">
        <v>57</v>
      </c>
      <c r="V4272" s="177" t="s">
        <v>2851</v>
      </c>
      <c r="W4272" s="177" t="s">
        <v>3187</v>
      </c>
      <c r="X4272" s="177" t="s">
        <v>3160</v>
      </c>
      <c r="Y4272" s="177" t="s">
        <v>5060</v>
      </c>
      <c r="Z4272" s="177" t="s">
        <v>5073</v>
      </c>
      <c r="AA4272" s="525" t="s">
        <v>5061</v>
      </c>
      <c r="AB4272" s="399" t="str">
        <f t="shared" si="867"/>
        <v>DC2GT33</v>
      </c>
      <c r="AC4272" s="399" t="str">
        <f t="shared" si="868"/>
        <v>DC2GT33-DC</v>
      </c>
      <c r="AD4272" t="str">
        <f>Y4272&amp;"-"&amp;VLOOKUP(AC4272,'LICH THI'!C:AA,9,0)</f>
        <v>64DCCD3172-42475</v>
      </c>
      <c r="AE4272">
        <f t="shared" si="869"/>
        <v>1</v>
      </c>
    </row>
    <row r="4273" spans="1:31" x14ac:dyDescent="0.25">
      <c r="A4273" s="436" t="str">
        <f t="shared" si="859"/>
        <v>DC2GT33-DC-86</v>
      </c>
      <c r="B4273" s="436">
        <f>COUNTIF(AC$4:AC4273,AC4273)</f>
        <v>86</v>
      </c>
      <c r="C4273" s="436" t="str">
        <f t="shared" si="860"/>
        <v>DC2GT33-DC</v>
      </c>
      <c r="D4273" s="436">
        <f>VLOOKUP(C4273,'LICH THI'!C:AA,12,0)</f>
        <v>87</v>
      </c>
      <c r="E4273" s="436">
        <f>VLOOKUP(C4273,'LICH THI'!C:AA,13,0)</f>
        <v>45</v>
      </c>
      <c r="F4273" s="436">
        <f t="shared" si="870"/>
        <v>42</v>
      </c>
      <c r="G4273" s="436">
        <f>VLOOKUP(C4273,'LICH THI'!C:AA,14,0)</f>
        <v>2</v>
      </c>
      <c r="H4273" s="436">
        <f t="shared" si="861"/>
        <v>2</v>
      </c>
      <c r="I4273" s="436" t="str">
        <f t="shared" si="862"/>
        <v>Vũ Thị Vân</v>
      </c>
      <c r="J4273" s="436"/>
      <c r="K4273" s="436">
        <f t="shared" si="863"/>
        <v>1</v>
      </c>
      <c r="L4273" s="436" t="str">
        <f t="shared" si="864"/>
        <v>DC2GT33-DC-1</v>
      </c>
      <c r="M4273" s="436">
        <f t="shared" si="865"/>
        <v>33</v>
      </c>
      <c r="N4273" s="437">
        <f t="shared" si="871"/>
        <v>12</v>
      </c>
      <c r="O4273" s="437"/>
      <c r="P4273" s="430" t="str">
        <f t="shared" si="866"/>
        <v/>
      </c>
      <c r="U4273" s="177">
        <v>87</v>
      </c>
      <c r="V4273" s="177" t="s">
        <v>3731</v>
      </c>
      <c r="W4273" s="177" t="s">
        <v>2615</v>
      </c>
      <c r="X4273" s="177" t="s">
        <v>4458</v>
      </c>
      <c r="Y4273" s="177" t="s">
        <v>5165</v>
      </c>
      <c r="Z4273" s="177" t="s">
        <v>5073</v>
      </c>
      <c r="AA4273" s="525" t="s">
        <v>5166</v>
      </c>
      <c r="AB4273" s="399" t="str">
        <f t="shared" si="867"/>
        <v>DC2GT33</v>
      </c>
      <c r="AC4273" s="399" t="str">
        <f t="shared" si="868"/>
        <v>DC2GT33-DC</v>
      </c>
      <c r="AD4273" t="str">
        <f>Y4273&amp;"-"&amp;VLOOKUP(AC4273,'LICH THI'!C:AA,9,0)</f>
        <v>64DCCS3045-42475</v>
      </c>
      <c r="AE4273">
        <f t="shared" si="869"/>
        <v>1</v>
      </c>
    </row>
    <row r="4274" spans="1:31" x14ac:dyDescent="0.25">
      <c r="A4274" s="436" t="str">
        <f t="shared" si="859"/>
        <v>DC2GT33-DC-87</v>
      </c>
      <c r="B4274" s="436">
        <f>COUNTIF(AC$4:AC4274,AC4274)</f>
        <v>87</v>
      </c>
      <c r="C4274" s="436" t="str">
        <f t="shared" si="860"/>
        <v>DC2GT33-DC</v>
      </c>
      <c r="D4274" s="436">
        <f>VLOOKUP(C4274,'LICH THI'!C:AA,12,0)</f>
        <v>87</v>
      </c>
      <c r="E4274" s="436">
        <f>VLOOKUP(C4274,'LICH THI'!C:AA,13,0)</f>
        <v>45</v>
      </c>
      <c r="F4274" s="436">
        <f t="shared" si="870"/>
        <v>42</v>
      </c>
      <c r="G4274" s="436">
        <f>VLOOKUP(C4274,'LICH THI'!C:AA,14,0)</f>
        <v>2</v>
      </c>
      <c r="H4274" s="436">
        <f t="shared" si="861"/>
        <v>2</v>
      </c>
      <c r="I4274" s="436" t="str">
        <f t="shared" si="862"/>
        <v>Lê Vũ</v>
      </c>
      <c r="J4274" s="436"/>
      <c r="K4274" s="436">
        <f t="shared" si="863"/>
        <v>1</v>
      </c>
      <c r="L4274" s="436" t="str">
        <f t="shared" si="864"/>
        <v>DC2GT33-DC-1</v>
      </c>
      <c r="M4274" s="436">
        <f t="shared" si="865"/>
        <v>33</v>
      </c>
      <c r="N4274" s="437">
        <f t="shared" si="871"/>
        <v>13</v>
      </c>
      <c r="O4274" s="437"/>
      <c r="P4274" s="430" t="str">
        <f t="shared" si="866"/>
        <v/>
      </c>
      <c r="U4274" s="177">
        <v>31</v>
      </c>
      <c r="V4274" s="177" t="s">
        <v>2790</v>
      </c>
      <c r="W4274" s="177" t="s">
        <v>4767</v>
      </c>
      <c r="X4274" s="177" t="s">
        <v>3011</v>
      </c>
      <c r="Y4274" s="177" t="s">
        <v>5103</v>
      </c>
      <c r="Z4274" s="177" t="s">
        <v>5073</v>
      </c>
      <c r="AA4274" s="525" t="s">
        <v>5104</v>
      </c>
      <c r="AB4274" s="399" t="str">
        <f t="shared" si="867"/>
        <v>DC2GT33</v>
      </c>
      <c r="AC4274" s="399" t="str">
        <f t="shared" si="868"/>
        <v>DC2GT33-DC</v>
      </c>
      <c r="AD4274" t="str">
        <f>Y4274&amp;"-"&amp;VLOOKUP(AC4274,'LICH THI'!C:AA,9,0)</f>
        <v>64DCCD3015-42475</v>
      </c>
      <c r="AE4274">
        <f t="shared" si="869"/>
        <v>1</v>
      </c>
    </row>
    <row r="4275" spans="1:31" x14ac:dyDescent="0.25">
      <c r="A4275" s="436" t="str">
        <f t="shared" si="859"/>
        <v>DC2GT34-DC-1</v>
      </c>
      <c r="B4275" s="436">
        <f>COUNTIF(AC$4:AC4275,AC4275)</f>
        <v>1</v>
      </c>
      <c r="C4275" s="436" t="str">
        <f t="shared" si="860"/>
        <v>DC2GT34-DC</v>
      </c>
      <c r="D4275" s="436">
        <f>VLOOKUP(C4275,'LICH THI'!C:AA,12,0)</f>
        <v>1</v>
      </c>
      <c r="E4275" s="436">
        <f>VLOOKUP(C4275,'LICH THI'!C:AA,13,0)</f>
        <v>0</v>
      </c>
      <c r="F4275" s="436" t="str">
        <f t="shared" si="870"/>
        <v/>
      </c>
      <c r="G4275" s="436" t="str">
        <f>VLOOKUP(C4275,'LICH THI'!C:AA,14,0)</f>
        <v/>
      </c>
      <c r="H4275" s="436" t="str">
        <f t="shared" si="861"/>
        <v/>
      </c>
      <c r="I4275" s="436" t="str">
        <f t="shared" si="862"/>
        <v>Nguyễn Duy Khánh</v>
      </c>
      <c r="J4275" s="436"/>
      <c r="K4275" s="436">
        <f t="shared" si="863"/>
        <v>1</v>
      </c>
      <c r="L4275" s="436" t="str">
        <f t="shared" si="864"/>
        <v>DC2GT34-DC-1</v>
      </c>
      <c r="M4275" s="436" t="str">
        <f t="shared" si="865"/>
        <v/>
      </c>
      <c r="N4275" s="437" t="e">
        <f t="shared" si="871"/>
        <v>#VALUE!</v>
      </c>
      <c r="O4275" s="437"/>
      <c r="P4275" s="430" t="str">
        <f t="shared" si="866"/>
        <v/>
      </c>
      <c r="U4275" s="177">
        <v>1</v>
      </c>
      <c r="V4275" s="177" t="s">
        <v>2790</v>
      </c>
      <c r="W4275" s="177" t="s">
        <v>2969</v>
      </c>
      <c r="X4275" s="177" t="s">
        <v>3316</v>
      </c>
      <c r="Y4275" s="177" t="s">
        <v>5051</v>
      </c>
      <c r="Z4275" s="177" t="s">
        <v>7367</v>
      </c>
      <c r="AA4275" s="525" t="s">
        <v>5052</v>
      </c>
      <c r="AB4275" s="399" t="str">
        <f t="shared" si="867"/>
        <v>DC2GT34</v>
      </c>
      <c r="AC4275" s="399" t="str">
        <f t="shared" si="868"/>
        <v>DC2GT34-DC</v>
      </c>
      <c r="AD4275" t="str">
        <f>Y4275&amp;"-"&amp;VLOOKUP(AC4275,'LICH THI'!C:AA,9,0)</f>
        <v>64DCCD3129-42469</v>
      </c>
      <c r="AE4275">
        <f t="shared" si="869"/>
        <v>1</v>
      </c>
    </row>
    <row r="4276" spans="1:31" x14ac:dyDescent="0.25">
      <c r="A4276" s="436" t="str">
        <f t="shared" si="859"/>
        <v>DC2GT34-DL-1</v>
      </c>
      <c r="B4276" s="436">
        <f>COUNTIF(AC$4:AC4276,AC4276)</f>
        <v>1</v>
      </c>
      <c r="C4276" s="436" t="str">
        <f t="shared" si="860"/>
        <v>DC2GT34-DL</v>
      </c>
      <c r="D4276" s="436">
        <f>VLOOKUP(C4276,'LICH THI'!C:AA,12,0)</f>
        <v>7</v>
      </c>
      <c r="E4276" s="436">
        <f>VLOOKUP(C4276,'LICH THI'!C:AA,13,0)</f>
        <v>0</v>
      </c>
      <c r="F4276" s="436" t="str">
        <f t="shared" si="870"/>
        <v/>
      </c>
      <c r="G4276" s="436" t="str">
        <f>VLOOKUP(C4276,'LICH THI'!C:AA,14,0)</f>
        <v/>
      </c>
      <c r="H4276" s="436" t="str">
        <f t="shared" si="861"/>
        <v/>
      </c>
      <c r="I4276" s="436" t="str">
        <f t="shared" si="862"/>
        <v>Phạm Văn Duy</v>
      </c>
      <c r="J4276" s="436"/>
      <c r="K4276" s="436">
        <f t="shared" si="863"/>
        <v>1</v>
      </c>
      <c r="L4276" s="436" t="str">
        <f t="shared" si="864"/>
        <v>DC2GT34-DL-1</v>
      </c>
      <c r="M4276" s="436" t="str">
        <f t="shared" si="865"/>
        <v/>
      </c>
      <c r="N4276" s="437" t="e">
        <f t="shared" si="871"/>
        <v>#VALUE!</v>
      </c>
      <c r="O4276" s="437"/>
      <c r="P4276" s="430" t="str">
        <f t="shared" si="866"/>
        <v/>
      </c>
      <c r="U4276" s="177">
        <v>2</v>
      </c>
      <c r="V4276" s="177" t="s">
        <v>4902</v>
      </c>
      <c r="W4276" s="177" t="s">
        <v>2738</v>
      </c>
      <c r="X4276" s="177" t="s">
        <v>2742</v>
      </c>
      <c r="Y4276" s="177" t="s">
        <v>7159</v>
      </c>
      <c r="Z4276" s="177" t="s">
        <v>7367</v>
      </c>
      <c r="AA4276" s="525" t="s">
        <v>7160</v>
      </c>
      <c r="AB4276" s="399" t="str">
        <f t="shared" si="867"/>
        <v>DC2GT34</v>
      </c>
      <c r="AC4276" s="399" t="str">
        <f t="shared" si="868"/>
        <v>DC2GT34-DL</v>
      </c>
      <c r="AD4276" t="str">
        <f>Y4276&amp;"-"&amp;VLOOKUP(AC4276,'LICH THI'!C:AA,9,0)</f>
        <v>65DLCD20637-42469</v>
      </c>
      <c r="AE4276">
        <f t="shared" si="869"/>
        <v>1</v>
      </c>
    </row>
    <row r="4277" spans="1:31" x14ac:dyDescent="0.25">
      <c r="A4277" s="436" t="str">
        <f t="shared" si="859"/>
        <v>DC2GT34-DL-2</v>
      </c>
      <c r="B4277" s="436">
        <f>COUNTIF(AC$4:AC4277,AC4277)</f>
        <v>2</v>
      </c>
      <c r="C4277" s="436" t="str">
        <f t="shared" si="860"/>
        <v>DC2GT34-DL</v>
      </c>
      <c r="D4277" s="436">
        <f>VLOOKUP(C4277,'LICH THI'!C:AA,12,0)</f>
        <v>7</v>
      </c>
      <c r="E4277" s="436">
        <f>VLOOKUP(C4277,'LICH THI'!C:AA,13,0)</f>
        <v>0</v>
      </c>
      <c r="F4277" s="436" t="str">
        <f t="shared" si="870"/>
        <v/>
      </c>
      <c r="G4277" s="436" t="str">
        <f>VLOOKUP(C4277,'LICH THI'!C:AA,14,0)</f>
        <v/>
      </c>
      <c r="H4277" s="436" t="str">
        <f t="shared" si="861"/>
        <v/>
      </c>
      <c r="I4277" s="436" t="str">
        <f t="shared" si="862"/>
        <v>Đinh Văn Kỳ</v>
      </c>
      <c r="J4277" s="436"/>
      <c r="K4277" s="436">
        <f t="shared" si="863"/>
        <v>1</v>
      </c>
      <c r="L4277" s="436" t="str">
        <f t="shared" si="864"/>
        <v>DC2GT34-DL-1</v>
      </c>
      <c r="M4277" s="436" t="str">
        <f t="shared" si="865"/>
        <v/>
      </c>
      <c r="N4277" s="437" t="e">
        <f t="shared" si="871"/>
        <v>#VALUE!</v>
      </c>
      <c r="O4277" s="437"/>
      <c r="P4277" s="430" t="str">
        <f t="shared" si="866"/>
        <v/>
      </c>
      <c r="U4277" s="177">
        <v>3</v>
      </c>
      <c r="V4277" s="177" t="s">
        <v>4902</v>
      </c>
      <c r="W4277" s="177" t="s">
        <v>4052</v>
      </c>
      <c r="X4277" s="177" t="s">
        <v>7368</v>
      </c>
      <c r="Y4277" s="177" t="s">
        <v>7369</v>
      </c>
      <c r="Z4277" s="177" t="s">
        <v>7367</v>
      </c>
      <c r="AA4277" s="525" t="s">
        <v>7370</v>
      </c>
      <c r="AB4277" s="399" t="str">
        <f t="shared" si="867"/>
        <v>DC2GT34</v>
      </c>
      <c r="AC4277" s="399" t="str">
        <f t="shared" si="868"/>
        <v>DC2GT34-DL</v>
      </c>
      <c r="AD4277" t="str">
        <f>Y4277&amp;"-"&amp;VLOOKUP(AC4277,'LICH THI'!C:AA,9,0)</f>
        <v>65DLCD20752-42469</v>
      </c>
      <c r="AE4277">
        <f t="shared" si="869"/>
        <v>1</v>
      </c>
    </row>
    <row r="4278" spans="1:31" x14ac:dyDescent="0.25">
      <c r="A4278" s="436" t="str">
        <f t="shared" si="859"/>
        <v>DC2GT34-DL-3</v>
      </c>
      <c r="B4278" s="436">
        <f>COUNTIF(AC$4:AC4278,AC4278)</f>
        <v>3</v>
      </c>
      <c r="C4278" s="436" t="str">
        <f t="shared" si="860"/>
        <v>DC2GT34-DL</v>
      </c>
      <c r="D4278" s="436">
        <f>VLOOKUP(C4278,'LICH THI'!C:AA,12,0)</f>
        <v>7</v>
      </c>
      <c r="E4278" s="436">
        <f>VLOOKUP(C4278,'LICH THI'!C:AA,13,0)</f>
        <v>0</v>
      </c>
      <c r="F4278" s="436" t="str">
        <f t="shared" si="870"/>
        <v/>
      </c>
      <c r="G4278" s="436" t="str">
        <f>VLOOKUP(C4278,'LICH THI'!C:AA,14,0)</f>
        <v/>
      </c>
      <c r="H4278" s="436" t="str">
        <f t="shared" si="861"/>
        <v/>
      </c>
      <c r="I4278" s="436" t="str">
        <f t="shared" si="862"/>
        <v>Nguyễn Tiến Sỹ</v>
      </c>
      <c r="J4278" s="436"/>
      <c r="K4278" s="436">
        <f t="shared" si="863"/>
        <v>1</v>
      </c>
      <c r="L4278" s="436" t="str">
        <f t="shared" si="864"/>
        <v>DC2GT34-DL-1</v>
      </c>
      <c r="M4278" s="436" t="str">
        <f t="shared" si="865"/>
        <v/>
      </c>
      <c r="N4278" s="437" t="e">
        <f t="shared" si="871"/>
        <v>#VALUE!</v>
      </c>
      <c r="O4278" s="437"/>
      <c r="P4278" s="430" t="str">
        <f t="shared" si="866"/>
        <v/>
      </c>
      <c r="U4278" s="177">
        <v>4</v>
      </c>
      <c r="V4278" s="177" t="s">
        <v>4902</v>
      </c>
      <c r="W4278" s="177" t="s">
        <v>2880</v>
      </c>
      <c r="X4278" s="177" t="s">
        <v>6222</v>
      </c>
      <c r="Y4278" s="177" t="s">
        <v>7033</v>
      </c>
      <c r="Z4278" s="177" t="s">
        <v>7367</v>
      </c>
      <c r="AA4278" s="525" t="s">
        <v>7034</v>
      </c>
      <c r="AB4278" s="399" t="str">
        <f t="shared" si="867"/>
        <v>DC2GT34</v>
      </c>
      <c r="AC4278" s="399" t="str">
        <f t="shared" si="868"/>
        <v>DC2GT34-DL</v>
      </c>
      <c r="AD4278" t="str">
        <f>Y4278&amp;"-"&amp;VLOOKUP(AC4278,'LICH THI'!C:AA,9,0)</f>
        <v>65DLCD20698-42469</v>
      </c>
      <c r="AE4278">
        <f t="shared" si="869"/>
        <v>1</v>
      </c>
    </row>
    <row r="4279" spans="1:31" x14ac:dyDescent="0.25">
      <c r="A4279" s="436" t="str">
        <f t="shared" si="859"/>
        <v>DC2GT34-DL-4</v>
      </c>
      <c r="B4279" s="436">
        <f>COUNTIF(AC$4:AC4279,AC4279)</f>
        <v>4</v>
      </c>
      <c r="C4279" s="436" t="str">
        <f t="shared" si="860"/>
        <v>DC2GT34-DL</v>
      </c>
      <c r="D4279" s="436">
        <f>VLOOKUP(C4279,'LICH THI'!C:AA,12,0)</f>
        <v>7</v>
      </c>
      <c r="E4279" s="436">
        <f>VLOOKUP(C4279,'LICH THI'!C:AA,13,0)</f>
        <v>0</v>
      </c>
      <c r="F4279" s="436" t="str">
        <f t="shared" si="870"/>
        <v/>
      </c>
      <c r="G4279" s="436" t="str">
        <f>VLOOKUP(C4279,'LICH THI'!C:AA,14,0)</f>
        <v/>
      </c>
      <c r="H4279" s="436" t="str">
        <f t="shared" si="861"/>
        <v/>
      </c>
      <c r="I4279" s="436" t="str">
        <f t="shared" si="862"/>
        <v>Nguyễn Đức Tuấn</v>
      </c>
      <c r="J4279" s="436"/>
      <c r="K4279" s="436">
        <f t="shared" si="863"/>
        <v>1</v>
      </c>
      <c r="L4279" s="436" t="str">
        <f t="shared" si="864"/>
        <v>DC2GT34-DL-1</v>
      </c>
      <c r="M4279" s="436" t="str">
        <f t="shared" si="865"/>
        <v/>
      </c>
      <c r="N4279" s="437" t="e">
        <f t="shared" si="871"/>
        <v>#VALUE!</v>
      </c>
      <c r="O4279" s="437"/>
      <c r="P4279" s="430" t="str">
        <f t="shared" si="866"/>
        <v/>
      </c>
      <c r="U4279" s="177">
        <v>6</v>
      </c>
      <c r="V4279" s="177" t="s">
        <v>4902</v>
      </c>
      <c r="W4279" s="177" t="s">
        <v>3103</v>
      </c>
      <c r="X4279" s="177" t="s">
        <v>2721</v>
      </c>
      <c r="Y4279" s="177" t="s">
        <v>6162</v>
      </c>
      <c r="Z4279" s="177" t="s">
        <v>7367</v>
      </c>
      <c r="AA4279" s="525" t="s">
        <v>3146</v>
      </c>
      <c r="AB4279" s="399" t="str">
        <f t="shared" si="867"/>
        <v>DC2GT34</v>
      </c>
      <c r="AC4279" s="399" t="str">
        <f t="shared" si="868"/>
        <v>DC2GT34-DL</v>
      </c>
      <c r="AD4279" t="str">
        <f>Y4279&amp;"-"&amp;VLOOKUP(AC4279,'LICH THI'!C:AA,9,0)</f>
        <v>65DLCD21048-42469</v>
      </c>
      <c r="AE4279">
        <f t="shared" si="869"/>
        <v>1</v>
      </c>
    </row>
    <row r="4280" spans="1:31" x14ac:dyDescent="0.25">
      <c r="A4280" s="436" t="str">
        <f t="shared" si="859"/>
        <v>DC2GT34-DL-5</v>
      </c>
      <c r="B4280" s="436">
        <f>COUNTIF(AC$4:AC4280,AC4280)</f>
        <v>5</v>
      </c>
      <c r="C4280" s="436" t="str">
        <f t="shared" si="860"/>
        <v>DC2GT34-DL</v>
      </c>
      <c r="D4280" s="436">
        <f>VLOOKUP(C4280,'LICH THI'!C:AA,12,0)</f>
        <v>7</v>
      </c>
      <c r="E4280" s="436">
        <f>VLOOKUP(C4280,'LICH THI'!C:AA,13,0)</f>
        <v>0</v>
      </c>
      <c r="F4280" s="436" t="str">
        <f t="shared" si="870"/>
        <v/>
      </c>
      <c r="G4280" s="436" t="str">
        <f>VLOOKUP(C4280,'LICH THI'!C:AA,14,0)</f>
        <v/>
      </c>
      <c r="H4280" s="436" t="str">
        <f t="shared" si="861"/>
        <v/>
      </c>
      <c r="I4280" s="436" t="str">
        <f t="shared" si="862"/>
        <v>Nguyễn Sỹ Thái</v>
      </c>
      <c r="J4280" s="436"/>
      <c r="K4280" s="436">
        <f t="shared" si="863"/>
        <v>1</v>
      </c>
      <c r="L4280" s="436" t="str">
        <f t="shared" si="864"/>
        <v>DC2GT34-DL-1</v>
      </c>
      <c r="M4280" s="436" t="str">
        <f t="shared" si="865"/>
        <v/>
      </c>
      <c r="N4280" s="437" t="e">
        <f t="shared" si="871"/>
        <v>#VALUE!</v>
      </c>
      <c r="O4280" s="437"/>
      <c r="P4280" s="430" t="str">
        <f t="shared" si="866"/>
        <v/>
      </c>
      <c r="U4280" s="177">
        <v>5</v>
      </c>
      <c r="V4280" s="177" t="s">
        <v>4902</v>
      </c>
      <c r="W4280" s="177" t="s">
        <v>4912</v>
      </c>
      <c r="X4280" s="177" t="s">
        <v>4330</v>
      </c>
      <c r="Y4280" s="177" t="s">
        <v>4913</v>
      </c>
      <c r="Z4280" s="177" t="s">
        <v>7367</v>
      </c>
      <c r="AA4280" s="525" t="s">
        <v>4914</v>
      </c>
      <c r="AB4280" s="399" t="str">
        <f t="shared" si="867"/>
        <v>DC2GT34</v>
      </c>
      <c r="AC4280" s="399" t="str">
        <f t="shared" si="868"/>
        <v>DC2GT34-DL</v>
      </c>
      <c r="AD4280" t="str">
        <f>Y4280&amp;"-"&amp;VLOOKUP(AC4280,'LICH THI'!C:AA,9,0)</f>
        <v>65DLCD20753-42469</v>
      </c>
      <c r="AE4280">
        <f t="shared" si="869"/>
        <v>1</v>
      </c>
    </row>
    <row r="4281" spans="1:31" x14ac:dyDescent="0.25">
      <c r="A4281" s="436" t="str">
        <f t="shared" si="859"/>
        <v>DC2GT34-DL-6</v>
      </c>
      <c r="B4281" s="436">
        <f>COUNTIF(AC$4:AC4281,AC4281)</f>
        <v>6</v>
      </c>
      <c r="C4281" s="436" t="str">
        <f t="shared" si="860"/>
        <v>DC2GT34-DL</v>
      </c>
      <c r="D4281" s="436">
        <f>VLOOKUP(C4281,'LICH THI'!C:AA,12,0)</f>
        <v>7</v>
      </c>
      <c r="E4281" s="436">
        <f>VLOOKUP(C4281,'LICH THI'!C:AA,13,0)</f>
        <v>0</v>
      </c>
      <c r="F4281" s="436" t="str">
        <f t="shared" si="870"/>
        <v/>
      </c>
      <c r="G4281" s="436" t="str">
        <f>VLOOKUP(C4281,'LICH THI'!C:AA,14,0)</f>
        <v/>
      </c>
      <c r="H4281" s="436" t="str">
        <f t="shared" si="861"/>
        <v/>
      </c>
      <c r="I4281" s="436" t="str">
        <f t="shared" si="862"/>
        <v>Đàm Minh Thành</v>
      </c>
      <c r="J4281" s="436"/>
      <c r="K4281" s="436">
        <f t="shared" si="863"/>
        <v>1</v>
      </c>
      <c r="L4281" s="436" t="str">
        <f t="shared" si="864"/>
        <v>DC2GT34-DL-1</v>
      </c>
      <c r="M4281" s="436" t="str">
        <f t="shared" si="865"/>
        <v/>
      </c>
      <c r="N4281" s="437" t="e">
        <f t="shared" si="871"/>
        <v>#VALUE!</v>
      </c>
      <c r="O4281" s="437"/>
      <c r="P4281" s="430" t="str">
        <f t="shared" si="866"/>
        <v/>
      </c>
      <c r="U4281" s="177">
        <v>7</v>
      </c>
      <c r="V4281" s="177" t="s">
        <v>4915</v>
      </c>
      <c r="W4281" s="177" t="s">
        <v>4953</v>
      </c>
      <c r="X4281" s="177" t="s">
        <v>2894</v>
      </c>
      <c r="Y4281" s="177" t="s">
        <v>4954</v>
      </c>
      <c r="Z4281" s="177" t="s">
        <v>7367</v>
      </c>
      <c r="AA4281" s="525" t="s">
        <v>4955</v>
      </c>
      <c r="AB4281" s="399" t="str">
        <f t="shared" si="867"/>
        <v>DC2GT34</v>
      </c>
      <c r="AC4281" s="399" t="str">
        <f t="shared" si="868"/>
        <v>DC2GT34-DL</v>
      </c>
      <c r="AD4281" t="str">
        <f>Y4281&amp;"-"&amp;VLOOKUP(AC4281,'LICH THI'!C:AA,9,0)</f>
        <v>65DLCD20565-42469</v>
      </c>
      <c r="AE4281">
        <f t="shared" si="869"/>
        <v>1</v>
      </c>
    </row>
    <row r="4282" spans="1:31" x14ac:dyDescent="0.25">
      <c r="A4282" s="436" t="str">
        <f t="shared" si="859"/>
        <v>DC2GT34-DL-7</v>
      </c>
      <c r="B4282" s="436">
        <f>COUNTIF(AC$4:AC4282,AC4282)</f>
        <v>7</v>
      </c>
      <c r="C4282" s="436" t="str">
        <f t="shared" si="860"/>
        <v>DC2GT34-DL</v>
      </c>
      <c r="D4282" s="436">
        <f>VLOOKUP(C4282,'LICH THI'!C:AA,12,0)</f>
        <v>7</v>
      </c>
      <c r="E4282" s="436">
        <f>VLOOKUP(C4282,'LICH THI'!C:AA,13,0)</f>
        <v>0</v>
      </c>
      <c r="F4282" s="436" t="str">
        <f t="shared" si="870"/>
        <v/>
      </c>
      <c r="G4282" s="436" t="str">
        <f>VLOOKUP(C4282,'LICH THI'!C:AA,14,0)</f>
        <v/>
      </c>
      <c r="H4282" s="436" t="str">
        <f t="shared" si="861"/>
        <v/>
      </c>
      <c r="I4282" s="436" t="str">
        <f t="shared" si="862"/>
        <v>Nguyễn Văn Thi</v>
      </c>
      <c r="J4282" s="436"/>
      <c r="K4282" s="436">
        <f t="shared" si="863"/>
        <v>1</v>
      </c>
      <c r="L4282" s="436" t="str">
        <f t="shared" si="864"/>
        <v>DC2GT34-DL-1</v>
      </c>
      <c r="M4282" s="436" t="str">
        <f t="shared" si="865"/>
        <v/>
      </c>
      <c r="N4282" s="437" t="e">
        <f t="shared" si="871"/>
        <v>#VALUE!</v>
      </c>
      <c r="O4282" s="437"/>
      <c r="P4282" s="430" t="str">
        <f t="shared" si="866"/>
        <v/>
      </c>
      <c r="U4282" s="177">
        <v>8</v>
      </c>
      <c r="V4282" s="177" t="s">
        <v>4915</v>
      </c>
      <c r="W4282" s="177" t="s">
        <v>2741</v>
      </c>
      <c r="X4282" s="177" t="s">
        <v>6060</v>
      </c>
      <c r="Y4282" s="177" t="s">
        <v>7287</v>
      </c>
      <c r="Z4282" s="177" t="s">
        <v>7367</v>
      </c>
      <c r="AA4282" s="525" t="s">
        <v>7288</v>
      </c>
      <c r="AB4282" s="399" t="str">
        <f t="shared" si="867"/>
        <v>DC2GT34</v>
      </c>
      <c r="AC4282" s="399" t="str">
        <f t="shared" si="868"/>
        <v>DC2GT34-DL</v>
      </c>
      <c r="AD4282" t="str">
        <f>Y4282&amp;"-"&amp;VLOOKUP(AC4282,'LICH THI'!C:AA,9,0)</f>
        <v>65DLCD20626-42469</v>
      </c>
      <c r="AE4282">
        <f t="shared" si="869"/>
        <v>1</v>
      </c>
    </row>
    <row r="4283" spans="1:31" x14ac:dyDescent="0.25">
      <c r="A4283" s="436" t="str">
        <f t="shared" si="859"/>
        <v>DC2GT35-DC-1</v>
      </c>
      <c r="B4283" s="436">
        <f>COUNTIF(AC$4:AC4283,AC4283)</f>
        <v>1</v>
      </c>
      <c r="C4283" s="436" t="str">
        <f t="shared" si="860"/>
        <v>DC2GT35-DC</v>
      </c>
      <c r="D4283" s="436">
        <f>VLOOKUP(C4283,'LICH THI'!C:AA,12,0)</f>
        <v>31</v>
      </c>
      <c r="E4283" s="436">
        <f>VLOOKUP(C4283,'LICH THI'!C:AA,13,0)</f>
        <v>31</v>
      </c>
      <c r="F4283" s="436">
        <f t="shared" si="870"/>
        <v>31</v>
      </c>
      <c r="G4283" s="436">
        <f>VLOOKUP(C4283,'LICH THI'!C:AA,14,0)</f>
        <v>1</v>
      </c>
      <c r="H4283" s="436">
        <f t="shared" si="861"/>
        <v>1</v>
      </c>
      <c r="I4283" s="436" t="str">
        <f t="shared" si="862"/>
        <v>Chu Việt Anh</v>
      </c>
      <c r="J4283" s="436"/>
      <c r="K4283" s="436">
        <f t="shared" si="863"/>
        <v>1</v>
      </c>
      <c r="L4283" s="436" t="str">
        <f t="shared" si="864"/>
        <v>DC2GT35-DC-1</v>
      </c>
      <c r="M4283" s="436">
        <f t="shared" si="865"/>
        <v>4</v>
      </c>
      <c r="N4283" s="437">
        <f t="shared" si="871"/>
        <v>29</v>
      </c>
      <c r="O4283" s="437"/>
      <c r="P4283" s="430" t="str">
        <f t="shared" si="866"/>
        <v/>
      </c>
      <c r="U4283" s="177">
        <v>18</v>
      </c>
      <c r="V4283" s="177" t="s">
        <v>2897</v>
      </c>
      <c r="W4283" s="177" t="s">
        <v>2898</v>
      </c>
      <c r="X4283" s="177" t="s">
        <v>2611</v>
      </c>
      <c r="Y4283" s="177" t="s">
        <v>2899</v>
      </c>
      <c r="Z4283" s="177" t="s">
        <v>7458</v>
      </c>
      <c r="AA4283" s="525" t="s">
        <v>2900</v>
      </c>
      <c r="AB4283" s="399" t="str">
        <f t="shared" si="867"/>
        <v>DC2GT35</v>
      </c>
      <c r="AC4283" s="399" t="str">
        <f t="shared" si="868"/>
        <v>DC2GT35-DC</v>
      </c>
      <c r="AD4283" t="str">
        <f>Y4283&amp;"-"&amp;VLOOKUP(AC4283,'LICH THI'!C:AA,9,0)</f>
        <v>64DCDB3017-42483</v>
      </c>
      <c r="AE4283">
        <f t="shared" si="869"/>
        <v>1</v>
      </c>
    </row>
    <row r="4284" spans="1:31" x14ac:dyDescent="0.25">
      <c r="A4284" s="436" t="str">
        <f t="shared" si="859"/>
        <v>DC2GT35-DC-2</v>
      </c>
      <c r="B4284" s="436">
        <f>COUNTIF(AC$4:AC4284,AC4284)</f>
        <v>2</v>
      </c>
      <c r="C4284" s="436" t="str">
        <f t="shared" si="860"/>
        <v>DC2GT35-DC</v>
      </c>
      <c r="D4284" s="436">
        <f>VLOOKUP(C4284,'LICH THI'!C:AA,12,0)</f>
        <v>31</v>
      </c>
      <c r="E4284" s="436">
        <f>VLOOKUP(C4284,'LICH THI'!C:AA,13,0)</f>
        <v>31</v>
      </c>
      <c r="F4284" s="436">
        <f t="shared" si="870"/>
        <v>31</v>
      </c>
      <c r="G4284" s="436">
        <f>VLOOKUP(C4284,'LICH THI'!C:AA,14,0)</f>
        <v>1</v>
      </c>
      <c r="H4284" s="436">
        <f t="shared" si="861"/>
        <v>1</v>
      </c>
      <c r="I4284" s="436" t="str">
        <f t="shared" si="862"/>
        <v>Nguyễn Trung Anh</v>
      </c>
      <c r="J4284" s="436"/>
      <c r="K4284" s="436">
        <f t="shared" si="863"/>
        <v>1</v>
      </c>
      <c r="L4284" s="436" t="str">
        <f t="shared" si="864"/>
        <v>DC2GT35-DC-1</v>
      </c>
      <c r="M4284" s="436">
        <f t="shared" si="865"/>
        <v>4</v>
      </c>
      <c r="N4284" s="437">
        <f t="shared" si="871"/>
        <v>30</v>
      </c>
      <c r="O4284" s="437"/>
      <c r="P4284" s="430" t="str">
        <f t="shared" si="866"/>
        <v/>
      </c>
      <c r="U4284" s="177">
        <v>6</v>
      </c>
      <c r="V4284" s="177" t="s">
        <v>3209</v>
      </c>
      <c r="W4284" s="177" t="s">
        <v>2687</v>
      </c>
      <c r="X4284" s="177" t="s">
        <v>2611</v>
      </c>
      <c r="Y4284" s="177" t="s">
        <v>3639</v>
      </c>
      <c r="Z4284" s="177" t="s">
        <v>7458</v>
      </c>
      <c r="AA4284" s="525" t="s">
        <v>2796</v>
      </c>
      <c r="AB4284" s="399" t="str">
        <f t="shared" si="867"/>
        <v>DC2GT35</v>
      </c>
      <c r="AC4284" s="399" t="str">
        <f t="shared" si="868"/>
        <v>DC2GT35-DC</v>
      </c>
      <c r="AD4284" t="str">
        <f>Y4284&amp;"-"&amp;VLOOKUP(AC4284,'LICH THI'!C:AA,9,0)</f>
        <v>63DCCD3029-42483</v>
      </c>
      <c r="AE4284">
        <f t="shared" si="869"/>
        <v>1</v>
      </c>
    </row>
    <row r="4285" spans="1:31" x14ac:dyDescent="0.25">
      <c r="A4285" s="436" t="str">
        <f t="shared" si="859"/>
        <v>DC2GT35-DC-3</v>
      </c>
      <c r="B4285" s="436">
        <f>COUNTIF(AC$4:AC4285,AC4285)</f>
        <v>3</v>
      </c>
      <c r="C4285" s="436" t="str">
        <f t="shared" si="860"/>
        <v>DC2GT35-DC</v>
      </c>
      <c r="D4285" s="436">
        <f>VLOOKUP(C4285,'LICH THI'!C:AA,12,0)</f>
        <v>31</v>
      </c>
      <c r="E4285" s="436">
        <f>VLOOKUP(C4285,'LICH THI'!C:AA,13,0)</f>
        <v>31</v>
      </c>
      <c r="F4285" s="436">
        <f t="shared" si="870"/>
        <v>31</v>
      </c>
      <c r="G4285" s="436">
        <f>VLOOKUP(C4285,'LICH THI'!C:AA,14,0)</f>
        <v>1</v>
      </c>
      <c r="H4285" s="436">
        <f t="shared" si="861"/>
        <v>1</v>
      </c>
      <c r="I4285" s="436" t="str">
        <f t="shared" si="862"/>
        <v>Nguyễn Thành Công</v>
      </c>
      <c r="J4285" s="436"/>
      <c r="K4285" s="436">
        <f t="shared" si="863"/>
        <v>1</v>
      </c>
      <c r="L4285" s="436" t="str">
        <f t="shared" si="864"/>
        <v>DC2GT35-DC-1</v>
      </c>
      <c r="M4285" s="436">
        <f t="shared" si="865"/>
        <v>4</v>
      </c>
      <c r="N4285" s="437">
        <f t="shared" si="871"/>
        <v>31</v>
      </c>
      <c r="O4285" s="437"/>
      <c r="P4285" s="430" t="str">
        <f t="shared" si="866"/>
        <v/>
      </c>
      <c r="U4285" s="177">
        <v>7</v>
      </c>
      <c r="V4285" s="177" t="s">
        <v>3209</v>
      </c>
      <c r="W4285" s="177" t="s">
        <v>2862</v>
      </c>
      <c r="X4285" s="177" t="s">
        <v>3104</v>
      </c>
      <c r="Y4285" s="177" t="s">
        <v>7356</v>
      </c>
      <c r="Z4285" s="177" t="s">
        <v>7458</v>
      </c>
      <c r="AA4285" s="525" t="s">
        <v>7357</v>
      </c>
      <c r="AB4285" s="399" t="str">
        <f t="shared" si="867"/>
        <v>DC2GT35</v>
      </c>
      <c r="AC4285" s="399" t="str">
        <f t="shared" si="868"/>
        <v>DC2GT35-DC</v>
      </c>
      <c r="AD4285" t="str">
        <f>Y4285&amp;"-"&amp;VLOOKUP(AC4285,'LICH THI'!C:AA,9,0)</f>
        <v>63DCCD3337-42483</v>
      </c>
      <c r="AE4285">
        <f t="shared" si="869"/>
        <v>1</v>
      </c>
    </row>
    <row r="4286" spans="1:31" x14ac:dyDescent="0.25">
      <c r="A4286" s="436" t="str">
        <f t="shared" si="859"/>
        <v>DC2GT35-DC-4</v>
      </c>
      <c r="B4286" s="436">
        <f>COUNTIF(AC$4:AC4286,AC4286)</f>
        <v>4</v>
      </c>
      <c r="C4286" s="436" t="str">
        <f t="shared" si="860"/>
        <v>DC2GT35-DC</v>
      </c>
      <c r="D4286" s="436">
        <f>VLOOKUP(C4286,'LICH THI'!C:AA,12,0)</f>
        <v>31</v>
      </c>
      <c r="E4286" s="436">
        <f>VLOOKUP(C4286,'LICH THI'!C:AA,13,0)</f>
        <v>31</v>
      </c>
      <c r="F4286" s="436">
        <f t="shared" si="870"/>
        <v>31</v>
      </c>
      <c r="G4286" s="436">
        <f>VLOOKUP(C4286,'LICH THI'!C:AA,14,0)</f>
        <v>1</v>
      </c>
      <c r="H4286" s="436">
        <f t="shared" si="861"/>
        <v>1</v>
      </c>
      <c r="I4286" s="436" t="str">
        <f t="shared" si="862"/>
        <v>Nguyễn Đức Dương</v>
      </c>
      <c r="J4286" s="436"/>
      <c r="K4286" s="436">
        <f t="shared" si="863"/>
        <v>1</v>
      </c>
      <c r="L4286" s="436" t="str">
        <f t="shared" si="864"/>
        <v>DC2GT35-DC-1</v>
      </c>
      <c r="M4286" s="436">
        <f t="shared" si="865"/>
        <v>4</v>
      </c>
      <c r="N4286" s="437">
        <f t="shared" si="871"/>
        <v>1</v>
      </c>
      <c r="O4286" s="437"/>
      <c r="P4286" s="430" t="str">
        <f t="shared" si="866"/>
        <v/>
      </c>
      <c r="U4286" s="177">
        <v>8</v>
      </c>
      <c r="V4286" s="177" t="s">
        <v>3209</v>
      </c>
      <c r="W4286" s="177" t="s">
        <v>3103</v>
      </c>
      <c r="X4286" s="177" t="s">
        <v>2601</v>
      </c>
      <c r="Y4286" s="177" t="s">
        <v>5074</v>
      </c>
      <c r="Z4286" s="177" t="s">
        <v>7458</v>
      </c>
      <c r="AA4286" s="525" t="s">
        <v>5075</v>
      </c>
      <c r="AB4286" s="399" t="str">
        <f t="shared" si="867"/>
        <v>DC2GT35</v>
      </c>
      <c r="AC4286" s="399" t="str">
        <f t="shared" si="868"/>
        <v>DC2GT35-DC</v>
      </c>
      <c r="AD4286" t="str">
        <f>Y4286&amp;"-"&amp;VLOOKUP(AC4286,'LICH THI'!C:AA,9,0)</f>
        <v>63DCCD3319-42483</v>
      </c>
      <c r="AE4286">
        <f t="shared" si="869"/>
        <v>1</v>
      </c>
    </row>
    <row r="4287" spans="1:31" x14ac:dyDescent="0.25">
      <c r="A4287" s="436" t="str">
        <f t="shared" si="859"/>
        <v>DC2GT35-DC-5</v>
      </c>
      <c r="B4287" s="436">
        <f>COUNTIF(AC$4:AC4287,AC4287)</f>
        <v>5</v>
      </c>
      <c r="C4287" s="436" t="str">
        <f t="shared" si="860"/>
        <v>DC2GT35-DC</v>
      </c>
      <c r="D4287" s="436">
        <f>VLOOKUP(C4287,'LICH THI'!C:AA,12,0)</f>
        <v>31</v>
      </c>
      <c r="E4287" s="436">
        <f>VLOOKUP(C4287,'LICH THI'!C:AA,13,0)</f>
        <v>31</v>
      </c>
      <c r="F4287" s="436">
        <f t="shared" si="870"/>
        <v>31</v>
      </c>
      <c r="G4287" s="436">
        <f>VLOOKUP(C4287,'LICH THI'!C:AA,14,0)</f>
        <v>1</v>
      </c>
      <c r="H4287" s="436">
        <f t="shared" si="861"/>
        <v>1</v>
      </c>
      <c r="I4287" s="436" t="str">
        <f t="shared" si="862"/>
        <v>Bùi Anh Đức</v>
      </c>
      <c r="J4287" s="436"/>
      <c r="K4287" s="436">
        <f t="shared" si="863"/>
        <v>1</v>
      </c>
      <c r="L4287" s="436" t="str">
        <f t="shared" si="864"/>
        <v>DC2GT35-DC-1</v>
      </c>
      <c r="M4287" s="436">
        <f t="shared" si="865"/>
        <v>4</v>
      </c>
      <c r="N4287" s="437">
        <f t="shared" si="871"/>
        <v>2</v>
      </c>
      <c r="O4287" s="437"/>
      <c r="P4287" s="430" t="str">
        <f t="shared" si="866"/>
        <v/>
      </c>
      <c r="U4287" s="177">
        <v>17</v>
      </c>
      <c r="V4287" s="177" t="s">
        <v>3731</v>
      </c>
      <c r="W4287" s="177" t="s">
        <v>5153</v>
      </c>
      <c r="X4287" s="177" t="s">
        <v>2948</v>
      </c>
      <c r="Y4287" s="177" t="s">
        <v>5154</v>
      </c>
      <c r="Z4287" s="177" t="s">
        <v>7458</v>
      </c>
      <c r="AA4287" s="525" t="s">
        <v>5155</v>
      </c>
      <c r="AB4287" s="399" t="str">
        <f t="shared" si="867"/>
        <v>DC2GT35</v>
      </c>
      <c r="AC4287" s="399" t="str">
        <f t="shared" si="868"/>
        <v>DC2GT35-DC</v>
      </c>
      <c r="AD4287" t="str">
        <f>Y4287&amp;"-"&amp;VLOOKUP(AC4287,'LICH THI'!C:AA,9,0)</f>
        <v>64DCCS3067-42483</v>
      </c>
      <c r="AE4287">
        <f t="shared" si="869"/>
        <v>1</v>
      </c>
    </row>
    <row r="4288" spans="1:31" x14ac:dyDescent="0.25">
      <c r="A4288" s="436" t="str">
        <f t="shared" si="859"/>
        <v>DC2GT35-DC-6</v>
      </c>
      <c r="B4288" s="436">
        <f>COUNTIF(AC$4:AC4288,AC4288)</f>
        <v>6</v>
      </c>
      <c r="C4288" s="436" t="str">
        <f t="shared" si="860"/>
        <v>DC2GT35-DC</v>
      </c>
      <c r="D4288" s="436">
        <f>VLOOKUP(C4288,'LICH THI'!C:AA,12,0)</f>
        <v>31</v>
      </c>
      <c r="E4288" s="436">
        <f>VLOOKUP(C4288,'LICH THI'!C:AA,13,0)</f>
        <v>31</v>
      </c>
      <c r="F4288" s="436">
        <f t="shared" si="870"/>
        <v>31</v>
      </c>
      <c r="G4288" s="436">
        <f>VLOOKUP(C4288,'LICH THI'!C:AA,14,0)</f>
        <v>1</v>
      </c>
      <c r="H4288" s="436">
        <f t="shared" si="861"/>
        <v>1</v>
      </c>
      <c r="I4288" s="436" t="str">
        <f t="shared" si="862"/>
        <v>Nguyễn Sơn Hải</v>
      </c>
      <c r="J4288" s="436"/>
      <c r="K4288" s="436">
        <f t="shared" si="863"/>
        <v>1</v>
      </c>
      <c r="L4288" s="436" t="str">
        <f t="shared" si="864"/>
        <v>DC2GT35-DC-1</v>
      </c>
      <c r="M4288" s="436">
        <f t="shared" si="865"/>
        <v>4</v>
      </c>
      <c r="N4288" s="437">
        <f t="shared" si="871"/>
        <v>3</v>
      </c>
      <c r="O4288" s="437"/>
      <c r="P4288" s="430" t="str">
        <f t="shared" si="866"/>
        <v/>
      </c>
      <c r="U4288" s="177">
        <v>31</v>
      </c>
      <c r="V4288" s="177" t="s">
        <v>3077</v>
      </c>
      <c r="W4288" s="177" t="s">
        <v>3085</v>
      </c>
      <c r="X4288" s="177" t="s">
        <v>2908</v>
      </c>
      <c r="Y4288" s="177" t="s">
        <v>3086</v>
      </c>
      <c r="Z4288" s="177" t="s">
        <v>7458</v>
      </c>
      <c r="AA4288" s="525" t="s">
        <v>3087</v>
      </c>
      <c r="AB4288" s="399" t="str">
        <f t="shared" si="867"/>
        <v>DC2GT35</v>
      </c>
      <c r="AC4288" s="399" t="str">
        <f t="shared" si="868"/>
        <v>DC2GT35-DC</v>
      </c>
      <c r="AD4288" t="str">
        <f>Y4288&amp;"-"&amp;VLOOKUP(AC4288,'LICH THI'!C:AA,9,0)</f>
        <v>64DCDB3140-42483</v>
      </c>
      <c r="AE4288">
        <f t="shared" si="869"/>
        <v>1</v>
      </c>
    </row>
    <row r="4289" spans="1:31" x14ac:dyDescent="0.25">
      <c r="A4289" s="436" t="str">
        <f t="shared" si="859"/>
        <v>DC2GT35-DC-7</v>
      </c>
      <c r="B4289" s="436">
        <f>COUNTIF(AC$4:AC4289,AC4289)</f>
        <v>7</v>
      </c>
      <c r="C4289" s="436" t="str">
        <f t="shared" si="860"/>
        <v>DC2GT35-DC</v>
      </c>
      <c r="D4289" s="436">
        <f>VLOOKUP(C4289,'LICH THI'!C:AA,12,0)</f>
        <v>31</v>
      </c>
      <c r="E4289" s="436">
        <f>VLOOKUP(C4289,'LICH THI'!C:AA,13,0)</f>
        <v>31</v>
      </c>
      <c r="F4289" s="436">
        <f t="shared" si="870"/>
        <v>31</v>
      </c>
      <c r="G4289" s="436">
        <f>VLOOKUP(C4289,'LICH THI'!C:AA,14,0)</f>
        <v>1</v>
      </c>
      <c r="H4289" s="436">
        <f t="shared" si="861"/>
        <v>1</v>
      </c>
      <c r="I4289" s="436" t="str">
        <f t="shared" si="862"/>
        <v>Nguyễn Minh Hảo</v>
      </c>
      <c r="J4289" s="436"/>
      <c r="K4289" s="436">
        <f t="shared" si="863"/>
        <v>1</v>
      </c>
      <c r="L4289" s="436" t="str">
        <f t="shared" si="864"/>
        <v>DC2GT35-DC-1</v>
      </c>
      <c r="M4289" s="436">
        <f t="shared" si="865"/>
        <v>4</v>
      </c>
      <c r="N4289" s="437">
        <f t="shared" si="871"/>
        <v>4</v>
      </c>
      <c r="O4289" s="437"/>
      <c r="P4289" s="430" t="str">
        <f t="shared" si="866"/>
        <v/>
      </c>
      <c r="U4289" s="177">
        <v>13</v>
      </c>
      <c r="V4289" s="177" t="s">
        <v>3229</v>
      </c>
      <c r="W4289" s="177" t="s">
        <v>2708</v>
      </c>
      <c r="X4289" s="177" t="s">
        <v>5742</v>
      </c>
      <c r="Y4289" s="177" t="s">
        <v>6770</v>
      </c>
      <c r="Z4289" s="177" t="s">
        <v>7458</v>
      </c>
      <c r="AA4289" s="525" t="s">
        <v>4174</v>
      </c>
      <c r="AB4289" s="399" t="str">
        <f t="shared" si="867"/>
        <v>DC2GT35</v>
      </c>
      <c r="AC4289" s="399" t="str">
        <f t="shared" si="868"/>
        <v>DC2GT35-DC</v>
      </c>
      <c r="AD4289" t="str">
        <f>Y4289&amp;"-"&amp;VLOOKUP(AC4289,'LICH THI'!C:AA,9,0)</f>
        <v>63DCDB3056-42483</v>
      </c>
      <c r="AE4289">
        <f t="shared" si="869"/>
        <v>1</v>
      </c>
    </row>
    <row r="4290" spans="1:31" x14ac:dyDescent="0.25">
      <c r="A4290" s="436" t="str">
        <f t="shared" si="859"/>
        <v>DC2GT35-DC-8</v>
      </c>
      <c r="B4290" s="436">
        <f>COUNTIF(AC$4:AC4290,AC4290)</f>
        <v>8</v>
      </c>
      <c r="C4290" s="436" t="str">
        <f t="shared" si="860"/>
        <v>DC2GT35-DC</v>
      </c>
      <c r="D4290" s="436">
        <f>VLOOKUP(C4290,'LICH THI'!C:AA,12,0)</f>
        <v>31</v>
      </c>
      <c r="E4290" s="436">
        <f>VLOOKUP(C4290,'LICH THI'!C:AA,13,0)</f>
        <v>31</v>
      </c>
      <c r="F4290" s="436">
        <f t="shared" si="870"/>
        <v>31</v>
      </c>
      <c r="G4290" s="436">
        <f>VLOOKUP(C4290,'LICH THI'!C:AA,14,0)</f>
        <v>1</v>
      </c>
      <c r="H4290" s="436">
        <f t="shared" si="861"/>
        <v>1</v>
      </c>
      <c r="I4290" s="436" t="str">
        <f t="shared" si="862"/>
        <v>Đinh Văn Hiếu</v>
      </c>
      <c r="J4290" s="436"/>
      <c r="K4290" s="436">
        <f t="shared" si="863"/>
        <v>1</v>
      </c>
      <c r="L4290" s="436" t="str">
        <f t="shared" si="864"/>
        <v>DC2GT35-DC-1</v>
      </c>
      <c r="M4290" s="436">
        <f t="shared" si="865"/>
        <v>4</v>
      </c>
      <c r="N4290" s="437">
        <f t="shared" si="871"/>
        <v>5</v>
      </c>
      <c r="O4290" s="437"/>
      <c r="P4290" s="430" t="str">
        <f t="shared" si="866"/>
        <v/>
      </c>
      <c r="U4290" s="177">
        <v>20</v>
      </c>
      <c r="V4290" s="177" t="s">
        <v>2935</v>
      </c>
      <c r="W4290" s="177" t="s">
        <v>4052</v>
      </c>
      <c r="X4290" s="177" t="s">
        <v>2754</v>
      </c>
      <c r="Y4290" s="177" t="s">
        <v>5275</v>
      </c>
      <c r="Z4290" s="177" t="s">
        <v>7458</v>
      </c>
      <c r="AA4290" s="525" t="s">
        <v>2882</v>
      </c>
      <c r="AB4290" s="399" t="str">
        <f t="shared" si="867"/>
        <v>DC2GT35</v>
      </c>
      <c r="AC4290" s="399" t="str">
        <f t="shared" si="868"/>
        <v>DC2GT35-DC</v>
      </c>
      <c r="AD4290" t="str">
        <f>Y4290&amp;"-"&amp;VLOOKUP(AC4290,'LICH THI'!C:AA,9,0)</f>
        <v>64DCDB3171-42483</v>
      </c>
      <c r="AE4290">
        <f t="shared" si="869"/>
        <v>1</v>
      </c>
    </row>
    <row r="4291" spans="1:31" x14ac:dyDescent="0.25">
      <c r="A4291" s="436" t="str">
        <f t="shared" si="859"/>
        <v>DC2GT35-DC-9</v>
      </c>
      <c r="B4291" s="436">
        <f>COUNTIF(AC$4:AC4291,AC4291)</f>
        <v>9</v>
      </c>
      <c r="C4291" s="436" t="str">
        <f t="shared" si="860"/>
        <v>DC2GT35-DC</v>
      </c>
      <c r="D4291" s="436">
        <f>VLOOKUP(C4291,'LICH THI'!C:AA,12,0)</f>
        <v>31</v>
      </c>
      <c r="E4291" s="436">
        <f>VLOOKUP(C4291,'LICH THI'!C:AA,13,0)</f>
        <v>31</v>
      </c>
      <c r="F4291" s="436">
        <f t="shared" si="870"/>
        <v>31</v>
      </c>
      <c r="G4291" s="436">
        <f>VLOOKUP(C4291,'LICH THI'!C:AA,14,0)</f>
        <v>1</v>
      </c>
      <c r="H4291" s="436">
        <f t="shared" si="861"/>
        <v>1</v>
      </c>
      <c r="I4291" s="436" t="str">
        <f t="shared" si="862"/>
        <v>Vũ Quốc Hoàng</v>
      </c>
      <c r="J4291" s="436"/>
      <c r="K4291" s="436">
        <f t="shared" si="863"/>
        <v>1</v>
      </c>
      <c r="L4291" s="436" t="str">
        <f t="shared" si="864"/>
        <v>DC2GT35-DC-1</v>
      </c>
      <c r="M4291" s="436">
        <f t="shared" si="865"/>
        <v>4</v>
      </c>
      <c r="N4291" s="437">
        <f t="shared" si="871"/>
        <v>6</v>
      </c>
      <c r="O4291" s="437"/>
      <c r="P4291" s="430" t="str">
        <f t="shared" si="866"/>
        <v/>
      </c>
      <c r="U4291" s="177">
        <v>21</v>
      </c>
      <c r="V4291" s="177" t="s">
        <v>2935</v>
      </c>
      <c r="W4291" s="177" t="s">
        <v>2951</v>
      </c>
      <c r="X4291" s="177" t="s">
        <v>2834</v>
      </c>
      <c r="Y4291" s="177" t="s">
        <v>2952</v>
      </c>
      <c r="Z4291" s="177" t="s">
        <v>7458</v>
      </c>
      <c r="AA4291" s="525" t="s">
        <v>2953</v>
      </c>
      <c r="AB4291" s="399" t="str">
        <f t="shared" si="867"/>
        <v>DC2GT35</v>
      </c>
      <c r="AC4291" s="399" t="str">
        <f t="shared" si="868"/>
        <v>DC2GT35-DC</v>
      </c>
      <c r="AD4291" t="str">
        <f>Y4291&amp;"-"&amp;VLOOKUP(AC4291,'LICH THI'!C:AA,9,0)</f>
        <v>64DCDB3109-42483</v>
      </c>
      <c r="AE4291">
        <f t="shared" si="869"/>
        <v>1</v>
      </c>
    </row>
    <row r="4292" spans="1:31" x14ac:dyDescent="0.25">
      <c r="A4292" s="436" t="str">
        <f t="shared" si="859"/>
        <v>DC2GT35-DC-10</v>
      </c>
      <c r="B4292" s="436">
        <f>COUNTIF(AC$4:AC4292,AC4292)</f>
        <v>10</v>
      </c>
      <c r="C4292" s="436" t="str">
        <f t="shared" si="860"/>
        <v>DC2GT35-DC</v>
      </c>
      <c r="D4292" s="436">
        <f>VLOOKUP(C4292,'LICH THI'!C:AA,12,0)</f>
        <v>31</v>
      </c>
      <c r="E4292" s="436">
        <f>VLOOKUP(C4292,'LICH THI'!C:AA,13,0)</f>
        <v>31</v>
      </c>
      <c r="F4292" s="436">
        <f t="shared" si="870"/>
        <v>31</v>
      </c>
      <c r="G4292" s="436">
        <f>VLOOKUP(C4292,'LICH THI'!C:AA,14,0)</f>
        <v>1</v>
      </c>
      <c r="H4292" s="436">
        <f t="shared" si="861"/>
        <v>1</v>
      </c>
      <c r="I4292" s="436" t="str">
        <f t="shared" si="862"/>
        <v>Nguyễn Đức Huy</v>
      </c>
      <c r="J4292" s="436"/>
      <c r="K4292" s="436">
        <f t="shared" si="863"/>
        <v>1</v>
      </c>
      <c r="L4292" s="436" t="str">
        <f t="shared" si="864"/>
        <v>DC2GT35-DC-1</v>
      </c>
      <c r="M4292" s="436">
        <f t="shared" si="865"/>
        <v>4</v>
      </c>
      <c r="N4292" s="437">
        <f t="shared" si="871"/>
        <v>7</v>
      </c>
      <c r="O4292" s="437"/>
      <c r="P4292" s="430" t="str">
        <f t="shared" si="866"/>
        <v/>
      </c>
      <c r="U4292" s="177">
        <v>22</v>
      </c>
      <c r="V4292" s="177" t="s">
        <v>2935</v>
      </c>
      <c r="W4292" s="177" t="s">
        <v>3103</v>
      </c>
      <c r="X4292" s="177" t="s">
        <v>2911</v>
      </c>
      <c r="Y4292" s="177" t="s">
        <v>5219</v>
      </c>
      <c r="Z4292" s="177" t="s">
        <v>7458</v>
      </c>
      <c r="AA4292" s="525" t="s">
        <v>5220</v>
      </c>
      <c r="AB4292" s="399" t="str">
        <f t="shared" si="867"/>
        <v>DC2GT35</v>
      </c>
      <c r="AC4292" s="399" t="str">
        <f t="shared" si="868"/>
        <v>DC2GT35-DC</v>
      </c>
      <c r="AD4292" t="str">
        <f>Y4292&amp;"-"&amp;VLOOKUP(AC4292,'LICH THI'!C:AA,9,0)</f>
        <v>64DCDB3125-42483</v>
      </c>
      <c r="AE4292">
        <f t="shared" si="869"/>
        <v>1</v>
      </c>
    </row>
    <row r="4293" spans="1:31" x14ac:dyDescent="0.25">
      <c r="A4293" s="436" t="str">
        <f t="shared" ref="A4293:A4356" si="872">C4293&amp;"-"&amp;B4293</f>
        <v>DC2GT35-DC-11</v>
      </c>
      <c r="B4293" s="436">
        <f>COUNTIF(AC$4:AC4293,AC4293)</f>
        <v>11</v>
      </c>
      <c r="C4293" s="436" t="str">
        <f t="shared" ref="C4293:C4356" si="873">_CT_MaHP1</f>
        <v>DC2GT35-DC</v>
      </c>
      <c r="D4293" s="436">
        <f>VLOOKUP(C4293,'LICH THI'!C:AA,12,0)</f>
        <v>31</v>
      </c>
      <c r="E4293" s="436">
        <f>VLOOKUP(C4293,'LICH THI'!C:AA,13,0)</f>
        <v>31</v>
      </c>
      <c r="F4293" s="436">
        <f t="shared" si="870"/>
        <v>31</v>
      </c>
      <c r="G4293" s="436">
        <f>VLOOKUP(C4293,'LICH THI'!C:AA,14,0)</f>
        <v>1</v>
      </c>
      <c r="H4293" s="436">
        <f t="shared" ref="H4293:H4356" si="874">IF(E4293=0,"",TRUNC((B4293+E4293-1)/E4293))</f>
        <v>1</v>
      </c>
      <c r="I4293" s="436" t="str">
        <f t="shared" ref="I4293:I4356" si="875">W4293&amp;" "&amp;X4293</f>
        <v>Nguyễn Văn Hưng</v>
      </c>
      <c r="J4293" s="436"/>
      <c r="K4293" s="436">
        <f t="shared" ref="K4293:K4356" si="876">IF(G4293=1,1,IF(H4293&lt;G4293,H4293+1,1))</f>
        <v>1</v>
      </c>
      <c r="L4293" s="436" t="str">
        <f t="shared" ref="L4293:L4356" si="877">C4293&amp;"-"&amp;K4293</f>
        <v>DC2GT35-DC-1</v>
      </c>
      <c r="M4293" s="436">
        <f t="shared" ref="M4293:M4356" si="878">IF(E4293=0,"",MOD(MID(C4293,6,2),E4293))</f>
        <v>4</v>
      </c>
      <c r="N4293" s="437">
        <f t="shared" si="871"/>
        <v>8</v>
      </c>
      <c r="O4293" s="437"/>
      <c r="P4293" s="430" t="str">
        <f t="shared" ref="P4293:P4356" si="879">IF(MOD(20*O4293,10)&lt;&gt;0,"SAI","")</f>
        <v/>
      </c>
      <c r="U4293" s="177">
        <v>1</v>
      </c>
      <c r="V4293" s="177" t="s">
        <v>2603</v>
      </c>
      <c r="W4293" s="177" t="s">
        <v>2741</v>
      </c>
      <c r="X4293" s="177" t="s">
        <v>2804</v>
      </c>
      <c r="Y4293" s="177" t="s">
        <v>4121</v>
      </c>
      <c r="Z4293" s="177" t="s">
        <v>7458</v>
      </c>
      <c r="AA4293" s="525" t="s">
        <v>3248</v>
      </c>
      <c r="AB4293" s="399" t="str">
        <f t="shared" ref="AB4293:AB4356" si="880">_CT_MaHP</f>
        <v>DC2GT35</v>
      </c>
      <c r="AC4293" s="399" t="str">
        <f t="shared" ref="AC4293:AC4356" si="881">_CT_MaHe</f>
        <v>DC2GT35-DC</v>
      </c>
      <c r="AD4293" t="str">
        <f>Y4293&amp;"-"&amp;VLOOKUP(AC4293,'LICH THI'!C:AA,9,0)</f>
        <v>62DCCD3046-42483</v>
      </c>
      <c r="AE4293">
        <f t="shared" ref="AE4293:AE4356" si="882">COUNTIF(AD4293,AD:AD)</f>
        <v>1</v>
      </c>
    </row>
    <row r="4294" spans="1:31" x14ac:dyDescent="0.25">
      <c r="A4294" s="436" t="str">
        <f t="shared" si="872"/>
        <v>DC2GT35-DC-12</v>
      </c>
      <c r="B4294" s="436">
        <f>COUNTIF(AC$4:AC4294,AC4294)</f>
        <v>12</v>
      </c>
      <c r="C4294" s="436" t="str">
        <f t="shared" si="873"/>
        <v>DC2GT35-DC</v>
      </c>
      <c r="D4294" s="436">
        <f>VLOOKUP(C4294,'LICH THI'!C:AA,12,0)</f>
        <v>31</v>
      </c>
      <c r="E4294" s="436">
        <f>VLOOKUP(C4294,'LICH THI'!C:AA,13,0)</f>
        <v>31</v>
      </c>
      <c r="F4294" s="436">
        <f t="shared" ref="F4294:F4357" si="883">IF(G4294="","",IF(G4294=H4294,D4294-(H4294-1)*E4294,E4294))</f>
        <v>31</v>
      </c>
      <c r="G4294" s="436">
        <f>VLOOKUP(C4294,'LICH THI'!C:AA,14,0)</f>
        <v>1</v>
      </c>
      <c r="H4294" s="436">
        <f t="shared" si="874"/>
        <v>1</v>
      </c>
      <c r="I4294" s="436" t="str">
        <f t="shared" si="875"/>
        <v>Đỗ Đức Linh</v>
      </c>
      <c r="J4294" s="436"/>
      <c r="K4294" s="436">
        <f t="shared" si="876"/>
        <v>1</v>
      </c>
      <c r="L4294" s="436" t="str">
        <f t="shared" si="877"/>
        <v>DC2GT35-DC-1</v>
      </c>
      <c r="M4294" s="436">
        <f t="shared" si="878"/>
        <v>4</v>
      </c>
      <c r="N4294" s="437">
        <f t="shared" ref="N4294:N4357" si="884">IF(F4294=0,"",(K4294-1)*$N$2+1+MOD(B4294-M4294,F4294))</f>
        <v>9</v>
      </c>
      <c r="O4294" s="437"/>
      <c r="P4294" s="430" t="str">
        <f t="shared" si="879"/>
        <v/>
      </c>
      <c r="U4294" s="177">
        <v>23</v>
      </c>
      <c r="V4294" s="177" t="s">
        <v>2935</v>
      </c>
      <c r="W4294" s="177" t="s">
        <v>2963</v>
      </c>
      <c r="X4294" s="177" t="s">
        <v>2670</v>
      </c>
      <c r="Y4294" s="177" t="s">
        <v>2964</v>
      </c>
      <c r="Z4294" s="177" t="s">
        <v>7458</v>
      </c>
      <c r="AA4294" s="525" t="s">
        <v>2965</v>
      </c>
      <c r="AB4294" s="399" t="str">
        <f t="shared" si="880"/>
        <v>DC2GT35</v>
      </c>
      <c r="AC4294" s="399" t="str">
        <f t="shared" si="881"/>
        <v>DC2GT35-DC</v>
      </c>
      <c r="AD4294" t="str">
        <f>Y4294&amp;"-"&amp;VLOOKUP(AC4294,'LICH THI'!C:AA,9,0)</f>
        <v>64DCDB3110-42483</v>
      </c>
      <c r="AE4294">
        <f t="shared" si="882"/>
        <v>1</v>
      </c>
    </row>
    <row r="4295" spans="1:31" x14ac:dyDescent="0.25">
      <c r="A4295" s="436" t="str">
        <f t="shared" si="872"/>
        <v>DC2GT35-DC-13</v>
      </c>
      <c r="B4295" s="436">
        <f>COUNTIF(AC$4:AC4295,AC4295)</f>
        <v>13</v>
      </c>
      <c r="C4295" s="436" t="str">
        <f t="shared" si="873"/>
        <v>DC2GT35-DC</v>
      </c>
      <c r="D4295" s="436">
        <f>VLOOKUP(C4295,'LICH THI'!C:AA,12,0)</f>
        <v>31</v>
      </c>
      <c r="E4295" s="436">
        <f>VLOOKUP(C4295,'LICH THI'!C:AA,13,0)</f>
        <v>31</v>
      </c>
      <c r="F4295" s="436">
        <f t="shared" si="883"/>
        <v>31</v>
      </c>
      <c r="G4295" s="436">
        <f>VLOOKUP(C4295,'LICH THI'!C:AA,14,0)</f>
        <v>1</v>
      </c>
      <c r="H4295" s="436">
        <f t="shared" si="874"/>
        <v>1</v>
      </c>
      <c r="I4295" s="436" t="str">
        <f t="shared" si="875"/>
        <v>Hoàng Văn Linh</v>
      </c>
      <c r="J4295" s="436"/>
      <c r="K4295" s="436">
        <f t="shared" si="876"/>
        <v>1</v>
      </c>
      <c r="L4295" s="436" t="str">
        <f t="shared" si="877"/>
        <v>DC2GT35-DC-1</v>
      </c>
      <c r="M4295" s="436">
        <f t="shared" si="878"/>
        <v>4</v>
      </c>
      <c r="N4295" s="437">
        <f t="shared" si="884"/>
        <v>10</v>
      </c>
      <c r="O4295" s="437"/>
      <c r="P4295" s="430" t="str">
        <f t="shared" si="879"/>
        <v/>
      </c>
      <c r="U4295" s="177">
        <v>24</v>
      </c>
      <c r="V4295" s="177" t="s">
        <v>2935</v>
      </c>
      <c r="W4295" s="177" t="s">
        <v>2966</v>
      </c>
      <c r="X4295" s="177" t="s">
        <v>2670</v>
      </c>
      <c r="Y4295" s="177" t="s">
        <v>2967</v>
      </c>
      <c r="Z4295" s="177" t="s">
        <v>7458</v>
      </c>
      <c r="AA4295" s="525" t="s">
        <v>2968</v>
      </c>
      <c r="AB4295" s="399" t="str">
        <f t="shared" si="880"/>
        <v>DC2GT35</v>
      </c>
      <c r="AC4295" s="399" t="str">
        <f t="shared" si="881"/>
        <v>DC2GT35-DC</v>
      </c>
      <c r="AD4295" t="str">
        <f>Y4295&amp;"-"&amp;VLOOKUP(AC4295,'LICH THI'!C:AA,9,0)</f>
        <v>64DCDB3106-42483</v>
      </c>
      <c r="AE4295">
        <f t="shared" si="882"/>
        <v>1</v>
      </c>
    </row>
    <row r="4296" spans="1:31" x14ac:dyDescent="0.25">
      <c r="A4296" s="436" t="str">
        <f t="shared" si="872"/>
        <v>DC2GT35-DC-14</v>
      </c>
      <c r="B4296" s="436">
        <f>COUNTIF(AC$4:AC4296,AC4296)</f>
        <v>14</v>
      </c>
      <c r="C4296" s="436" t="str">
        <f t="shared" si="873"/>
        <v>DC2GT35-DC</v>
      </c>
      <c r="D4296" s="436">
        <f>VLOOKUP(C4296,'LICH THI'!C:AA,12,0)</f>
        <v>31</v>
      </c>
      <c r="E4296" s="436">
        <f>VLOOKUP(C4296,'LICH THI'!C:AA,13,0)</f>
        <v>31</v>
      </c>
      <c r="F4296" s="436">
        <f t="shared" si="883"/>
        <v>31</v>
      </c>
      <c r="G4296" s="436">
        <f>VLOOKUP(C4296,'LICH THI'!C:AA,14,0)</f>
        <v>1</v>
      </c>
      <c r="H4296" s="436">
        <f t="shared" si="874"/>
        <v>1</v>
      </c>
      <c r="I4296" s="436" t="str">
        <f t="shared" si="875"/>
        <v>Nguyễn Duy Linh</v>
      </c>
      <c r="J4296" s="436"/>
      <c r="K4296" s="436">
        <f t="shared" si="876"/>
        <v>1</v>
      </c>
      <c r="L4296" s="436" t="str">
        <f t="shared" si="877"/>
        <v>DC2GT35-DC-1</v>
      </c>
      <c r="M4296" s="436">
        <f t="shared" si="878"/>
        <v>4</v>
      </c>
      <c r="N4296" s="437">
        <f t="shared" si="884"/>
        <v>11</v>
      </c>
      <c r="O4296" s="437"/>
      <c r="P4296" s="430" t="str">
        <f t="shared" si="879"/>
        <v/>
      </c>
      <c r="U4296" s="177">
        <v>25</v>
      </c>
      <c r="V4296" s="177" t="s">
        <v>2935</v>
      </c>
      <c r="W4296" s="177" t="s">
        <v>2969</v>
      </c>
      <c r="X4296" s="177" t="s">
        <v>2670</v>
      </c>
      <c r="Y4296" s="177" t="s">
        <v>2970</v>
      </c>
      <c r="Z4296" s="177" t="s">
        <v>7458</v>
      </c>
      <c r="AA4296" s="525" t="s">
        <v>2971</v>
      </c>
      <c r="AB4296" s="399" t="str">
        <f t="shared" si="880"/>
        <v>DC2GT35</v>
      </c>
      <c r="AC4296" s="399" t="str">
        <f t="shared" si="881"/>
        <v>DC2GT35-DC</v>
      </c>
      <c r="AD4296" t="str">
        <f>Y4296&amp;"-"&amp;VLOOKUP(AC4296,'LICH THI'!C:AA,9,0)</f>
        <v>64DCDB3033-42483</v>
      </c>
      <c r="AE4296">
        <f t="shared" si="882"/>
        <v>1</v>
      </c>
    </row>
    <row r="4297" spans="1:31" x14ac:dyDescent="0.25">
      <c r="A4297" s="436" t="str">
        <f t="shared" si="872"/>
        <v>DC2GT35-DC-15</v>
      </c>
      <c r="B4297" s="436">
        <f>COUNTIF(AC$4:AC4297,AC4297)</f>
        <v>15</v>
      </c>
      <c r="C4297" s="436" t="str">
        <f t="shared" si="873"/>
        <v>DC2GT35-DC</v>
      </c>
      <c r="D4297" s="436">
        <f>VLOOKUP(C4297,'LICH THI'!C:AA,12,0)</f>
        <v>31</v>
      </c>
      <c r="E4297" s="436">
        <f>VLOOKUP(C4297,'LICH THI'!C:AA,13,0)</f>
        <v>31</v>
      </c>
      <c r="F4297" s="436">
        <f t="shared" si="883"/>
        <v>31</v>
      </c>
      <c r="G4297" s="436">
        <f>VLOOKUP(C4297,'LICH THI'!C:AA,14,0)</f>
        <v>1</v>
      </c>
      <c r="H4297" s="436">
        <f t="shared" si="874"/>
        <v>1</v>
      </c>
      <c r="I4297" s="436" t="str">
        <f t="shared" si="875"/>
        <v>Nguyễn Văn Linh</v>
      </c>
      <c r="J4297" s="436"/>
      <c r="K4297" s="436">
        <f t="shared" si="876"/>
        <v>1</v>
      </c>
      <c r="L4297" s="436" t="str">
        <f t="shared" si="877"/>
        <v>DC2GT35-DC-1</v>
      </c>
      <c r="M4297" s="436">
        <f t="shared" si="878"/>
        <v>4</v>
      </c>
      <c r="N4297" s="437">
        <f t="shared" si="884"/>
        <v>12</v>
      </c>
      <c r="O4297" s="437"/>
      <c r="P4297" s="430" t="str">
        <f t="shared" si="879"/>
        <v/>
      </c>
      <c r="U4297" s="177">
        <v>26</v>
      </c>
      <c r="V4297" s="177" t="s">
        <v>2935</v>
      </c>
      <c r="W4297" s="177" t="s">
        <v>2741</v>
      </c>
      <c r="X4297" s="177" t="s">
        <v>2670</v>
      </c>
      <c r="Y4297" s="177" t="s">
        <v>3297</v>
      </c>
      <c r="Z4297" s="177" t="s">
        <v>7458</v>
      </c>
      <c r="AA4297" s="525" t="s">
        <v>2820</v>
      </c>
      <c r="AB4297" s="399" t="str">
        <f t="shared" si="880"/>
        <v>DC2GT35</v>
      </c>
      <c r="AC4297" s="399" t="str">
        <f t="shared" si="881"/>
        <v>DC2GT35-DC</v>
      </c>
      <c r="AD4297" t="str">
        <f>Y4297&amp;"-"&amp;VLOOKUP(AC4297,'LICH THI'!C:AA,9,0)</f>
        <v>64DCDB3088-42483</v>
      </c>
      <c r="AE4297">
        <f t="shared" si="882"/>
        <v>1</v>
      </c>
    </row>
    <row r="4298" spans="1:31" x14ac:dyDescent="0.25">
      <c r="A4298" s="436" t="str">
        <f t="shared" si="872"/>
        <v>DC2GT35-DC-16</v>
      </c>
      <c r="B4298" s="436">
        <f>COUNTIF(AC$4:AC4298,AC4298)</f>
        <v>16</v>
      </c>
      <c r="C4298" s="436" t="str">
        <f t="shared" si="873"/>
        <v>DC2GT35-DC</v>
      </c>
      <c r="D4298" s="436">
        <f>VLOOKUP(C4298,'LICH THI'!C:AA,12,0)</f>
        <v>31</v>
      </c>
      <c r="E4298" s="436">
        <f>VLOOKUP(C4298,'LICH THI'!C:AA,13,0)</f>
        <v>31</v>
      </c>
      <c r="F4298" s="436">
        <f t="shared" si="883"/>
        <v>31</v>
      </c>
      <c r="G4298" s="436">
        <f>VLOOKUP(C4298,'LICH THI'!C:AA,14,0)</f>
        <v>1</v>
      </c>
      <c r="H4298" s="436">
        <f t="shared" si="874"/>
        <v>1</v>
      </c>
      <c r="I4298" s="436" t="str">
        <f t="shared" si="875"/>
        <v>Lý Đình Luân</v>
      </c>
      <c r="J4298" s="436"/>
      <c r="K4298" s="436">
        <f t="shared" si="876"/>
        <v>1</v>
      </c>
      <c r="L4298" s="436" t="str">
        <f t="shared" si="877"/>
        <v>DC2GT35-DC-1</v>
      </c>
      <c r="M4298" s="436">
        <f t="shared" si="878"/>
        <v>4</v>
      </c>
      <c r="N4298" s="437">
        <f t="shared" si="884"/>
        <v>13</v>
      </c>
      <c r="O4298" s="437"/>
      <c r="P4298" s="430" t="str">
        <f t="shared" si="879"/>
        <v/>
      </c>
      <c r="U4298" s="177">
        <v>14</v>
      </c>
      <c r="V4298" s="177" t="s">
        <v>3229</v>
      </c>
      <c r="W4298" s="177" t="s">
        <v>3690</v>
      </c>
      <c r="X4298" s="177" t="s">
        <v>3608</v>
      </c>
      <c r="Y4298" s="177" t="s">
        <v>3691</v>
      </c>
      <c r="Z4298" s="177" t="s">
        <v>7458</v>
      </c>
      <c r="AA4298" s="525" t="s">
        <v>3692</v>
      </c>
      <c r="AB4298" s="399" t="str">
        <f t="shared" si="880"/>
        <v>DC2GT35</v>
      </c>
      <c r="AC4298" s="399" t="str">
        <f t="shared" si="881"/>
        <v>DC2GT35-DC</v>
      </c>
      <c r="AD4298" t="str">
        <f>Y4298&amp;"-"&amp;VLOOKUP(AC4298,'LICH THI'!C:AA,9,0)</f>
        <v>63DCDB3074-42483</v>
      </c>
      <c r="AE4298">
        <f t="shared" si="882"/>
        <v>1</v>
      </c>
    </row>
    <row r="4299" spans="1:31" x14ac:dyDescent="0.25">
      <c r="A4299" s="436" t="str">
        <f t="shared" si="872"/>
        <v>DC2GT35-DC-17</v>
      </c>
      <c r="B4299" s="436">
        <f>COUNTIF(AC$4:AC4299,AC4299)</f>
        <v>17</v>
      </c>
      <c r="C4299" s="436" t="str">
        <f t="shared" si="873"/>
        <v>DC2GT35-DC</v>
      </c>
      <c r="D4299" s="436">
        <f>VLOOKUP(C4299,'LICH THI'!C:AA,12,0)</f>
        <v>31</v>
      </c>
      <c r="E4299" s="436">
        <f>VLOOKUP(C4299,'LICH THI'!C:AA,13,0)</f>
        <v>31</v>
      </c>
      <c r="F4299" s="436">
        <f t="shared" si="883"/>
        <v>31</v>
      </c>
      <c r="G4299" s="436">
        <f>VLOOKUP(C4299,'LICH THI'!C:AA,14,0)</f>
        <v>1</v>
      </c>
      <c r="H4299" s="436">
        <f t="shared" si="874"/>
        <v>1</v>
      </c>
      <c r="I4299" s="436" t="str">
        <f t="shared" si="875"/>
        <v>Trương Thành Luân</v>
      </c>
      <c r="J4299" s="436"/>
      <c r="K4299" s="436">
        <f t="shared" si="876"/>
        <v>1</v>
      </c>
      <c r="L4299" s="436" t="str">
        <f t="shared" si="877"/>
        <v>DC2GT35-DC-1</v>
      </c>
      <c r="M4299" s="436">
        <f t="shared" si="878"/>
        <v>4</v>
      </c>
      <c r="N4299" s="437">
        <f t="shared" si="884"/>
        <v>14</v>
      </c>
      <c r="O4299" s="437"/>
      <c r="P4299" s="430" t="str">
        <f t="shared" si="879"/>
        <v/>
      </c>
      <c r="U4299" s="177">
        <v>10</v>
      </c>
      <c r="V4299" s="177" t="s">
        <v>2609</v>
      </c>
      <c r="W4299" s="177" t="s">
        <v>6375</v>
      </c>
      <c r="X4299" s="177" t="s">
        <v>3608</v>
      </c>
      <c r="Y4299" s="177" t="s">
        <v>6376</v>
      </c>
      <c r="Z4299" s="177" t="s">
        <v>7458</v>
      </c>
      <c r="AA4299" s="525" t="s">
        <v>3051</v>
      </c>
      <c r="AB4299" s="399" t="str">
        <f t="shared" si="880"/>
        <v>DC2GT35</v>
      </c>
      <c r="AC4299" s="399" t="str">
        <f t="shared" si="881"/>
        <v>DC2GT35-DC</v>
      </c>
      <c r="AD4299" t="str">
        <f>Y4299&amp;"-"&amp;VLOOKUP(AC4299,'LICH THI'!C:AA,9,0)</f>
        <v>63DCCD3257-42483</v>
      </c>
      <c r="AE4299">
        <f t="shared" si="882"/>
        <v>1</v>
      </c>
    </row>
    <row r="4300" spans="1:31" x14ac:dyDescent="0.25">
      <c r="A4300" s="436" t="str">
        <f t="shared" si="872"/>
        <v>DC2GT35-DC-18</v>
      </c>
      <c r="B4300" s="436">
        <f>COUNTIF(AC$4:AC4300,AC4300)</f>
        <v>18</v>
      </c>
      <c r="C4300" s="436" t="str">
        <f t="shared" si="873"/>
        <v>DC2GT35-DC</v>
      </c>
      <c r="D4300" s="436">
        <f>VLOOKUP(C4300,'LICH THI'!C:AA,12,0)</f>
        <v>31</v>
      </c>
      <c r="E4300" s="436">
        <f>VLOOKUP(C4300,'LICH THI'!C:AA,13,0)</f>
        <v>31</v>
      </c>
      <c r="F4300" s="436">
        <f t="shared" si="883"/>
        <v>31</v>
      </c>
      <c r="G4300" s="436">
        <f>VLOOKUP(C4300,'LICH THI'!C:AA,14,0)</f>
        <v>1</v>
      </c>
      <c r="H4300" s="436">
        <f t="shared" si="874"/>
        <v>1</v>
      </c>
      <c r="I4300" s="436" t="str">
        <f t="shared" si="875"/>
        <v>Đặng Sỹ Lưu</v>
      </c>
      <c r="J4300" s="436"/>
      <c r="K4300" s="436">
        <f t="shared" si="876"/>
        <v>1</v>
      </c>
      <c r="L4300" s="436" t="str">
        <f t="shared" si="877"/>
        <v>DC2GT35-DC-1</v>
      </c>
      <c r="M4300" s="436">
        <f t="shared" si="878"/>
        <v>4</v>
      </c>
      <c r="N4300" s="437">
        <f t="shared" si="884"/>
        <v>15</v>
      </c>
      <c r="O4300" s="437"/>
      <c r="P4300" s="430" t="str">
        <f t="shared" si="879"/>
        <v/>
      </c>
      <c r="U4300" s="177">
        <v>27</v>
      </c>
      <c r="V4300" s="177" t="s">
        <v>2935</v>
      </c>
      <c r="W4300" s="177" t="s">
        <v>4711</v>
      </c>
      <c r="X4300" s="177" t="s">
        <v>4591</v>
      </c>
      <c r="Y4300" s="177" t="s">
        <v>4712</v>
      </c>
      <c r="Z4300" s="177" t="s">
        <v>7458</v>
      </c>
      <c r="AA4300" s="525" t="s">
        <v>3206</v>
      </c>
      <c r="AB4300" s="399" t="str">
        <f t="shared" si="880"/>
        <v>DC2GT35</v>
      </c>
      <c r="AC4300" s="399" t="str">
        <f t="shared" si="881"/>
        <v>DC2GT35-DC</v>
      </c>
      <c r="AD4300" t="str">
        <f>Y4300&amp;"-"&amp;VLOOKUP(AC4300,'LICH THI'!C:AA,9,0)</f>
        <v>64DCDB3134-42483</v>
      </c>
      <c r="AE4300">
        <f t="shared" si="882"/>
        <v>1</v>
      </c>
    </row>
    <row r="4301" spans="1:31" x14ac:dyDescent="0.25">
      <c r="A4301" s="436" t="str">
        <f t="shared" si="872"/>
        <v>DC2GT35-DC-19</v>
      </c>
      <c r="B4301" s="436">
        <f>COUNTIF(AC$4:AC4301,AC4301)</f>
        <v>19</v>
      </c>
      <c r="C4301" s="436" t="str">
        <f t="shared" si="873"/>
        <v>DC2GT35-DC</v>
      </c>
      <c r="D4301" s="436">
        <f>VLOOKUP(C4301,'LICH THI'!C:AA,12,0)</f>
        <v>31</v>
      </c>
      <c r="E4301" s="436">
        <f>VLOOKUP(C4301,'LICH THI'!C:AA,13,0)</f>
        <v>31</v>
      </c>
      <c r="F4301" s="436">
        <f t="shared" si="883"/>
        <v>31</v>
      </c>
      <c r="G4301" s="436">
        <f>VLOOKUP(C4301,'LICH THI'!C:AA,14,0)</f>
        <v>1</v>
      </c>
      <c r="H4301" s="436">
        <f t="shared" si="874"/>
        <v>1</v>
      </c>
      <c r="I4301" s="436" t="str">
        <f t="shared" si="875"/>
        <v>Mẫn Văn Minh</v>
      </c>
      <c r="J4301" s="436"/>
      <c r="K4301" s="436">
        <f t="shared" si="876"/>
        <v>1</v>
      </c>
      <c r="L4301" s="436" t="str">
        <f t="shared" si="877"/>
        <v>DC2GT35-DC-1</v>
      </c>
      <c r="M4301" s="436">
        <f t="shared" si="878"/>
        <v>4</v>
      </c>
      <c r="N4301" s="437">
        <f t="shared" si="884"/>
        <v>16</v>
      </c>
      <c r="O4301" s="437"/>
      <c r="P4301" s="430" t="str">
        <f t="shared" si="879"/>
        <v/>
      </c>
      <c r="U4301" s="177">
        <v>28</v>
      </c>
      <c r="V4301" s="177" t="s">
        <v>2935</v>
      </c>
      <c r="W4301" s="177" t="s">
        <v>6506</v>
      </c>
      <c r="X4301" s="177" t="s">
        <v>2713</v>
      </c>
      <c r="Y4301" s="177" t="s">
        <v>6507</v>
      </c>
      <c r="Z4301" s="177" t="s">
        <v>7458</v>
      </c>
      <c r="AA4301" s="525" t="s">
        <v>3996</v>
      </c>
      <c r="AB4301" s="399" t="str">
        <f t="shared" si="880"/>
        <v>DC2GT35</v>
      </c>
      <c r="AC4301" s="399" t="str">
        <f t="shared" si="881"/>
        <v>DC2GT35-DC</v>
      </c>
      <c r="AD4301" t="str">
        <f>Y4301&amp;"-"&amp;VLOOKUP(AC4301,'LICH THI'!C:AA,9,0)</f>
        <v>64DCDB3024-42483</v>
      </c>
      <c r="AE4301">
        <f t="shared" si="882"/>
        <v>1</v>
      </c>
    </row>
    <row r="4302" spans="1:31" x14ac:dyDescent="0.25">
      <c r="A4302" s="436" t="str">
        <f t="shared" si="872"/>
        <v>DC2GT35-DC-20</v>
      </c>
      <c r="B4302" s="436">
        <f>COUNTIF(AC$4:AC4302,AC4302)</f>
        <v>20</v>
      </c>
      <c r="C4302" s="436" t="str">
        <f t="shared" si="873"/>
        <v>DC2GT35-DC</v>
      </c>
      <c r="D4302" s="436">
        <f>VLOOKUP(C4302,'LICH THI'!C:AA,12,0)</f>
        <v>31</v>
      </c>
      <c r="E4302" s="436">
        <f>VLOOKUP(C4302,'LICH THI'!C:AA,13,0)</f>
        <v>31</v>
      </c>
      <c r="F4302" s="436">
        <f t="shared" si="883"/>
        <v>31</v>
      </c>
      <c r="G4302" s="436">
        <f>VLOOKUP(C4302,'LICH THI'!C:AA,14,0)</f>
        <v>1</v>
      </c>
      <c r="H4302" s="436">
        <f t="shared" si="874"/>
        <v>1</v>
      </c>
      <c r="I4302" s="436" t="str">
        <f t="shared" si="875"/>
        <v>Lê Thanh Nam</v>
      </c>
      <c r="J4302" s="436"/>
      <c r="K4302" s="436">
        <f t="shared" si="876"/>
        <v>1</v>
      </c>
      <c r="L4302" s="436" t="str">
        <f t="shared" si="877"/>
        <v>DC2GT35-DC-1</v>
      </c>
      <c r="M4302" s="436">
        <f t="shared" si="878"/>
        <v>4</v>
      </c>
      <c r="N4302" s="437">
        <f t="shared" si="884"/>
        <v>17</v>
      </c>
      <c r="O4302" s="437"/>
      <c r="P4302" s="430" t="str">
        <f t="shared" si="879"/>
        <v/>
      </c>
      <c r="U4302" s="177">
        <v>11</v>
      </c>
      <c r="V4302" s="177" t="s">
        <v>2609</v>
      </c>
      <c r="W4302" s="177" t="s">
        <v>4179</v>
      </c>
      <c r="X4302" s="177" t="s">
        <v>2773</v>
      </c>
      <c r="Y4302" s="177" t="s">
        <v>5252</v>
      </c>
      <c r="Z4302" s="177" t="s">
        <v>7458</v>
      </c>
      <c r="AA4302" s="525" t="s">
        <v>5253</v>
      </c>
      <c r="AB4302" s="399" t="str">
        <f t="shared" si="880"/>
        <v>DC2GT35</v>
      </c>
      <c r="AC4302" s="399" t="str">
        <f t="shared" si="881"/>
        <v>DC2GT35-DC</v>
      </c>
      <c r="AD4302" t="str">
        <f>Y4302&amp;"-"&amp;VLOOKUP(AC4302,'LICH THI'!C:AA,9,0)</f>
        <v>63DCCD3149-42483</v>
      </c>
      <c r="AE4302">
        <f t="shared" si="882"/>
        <v>1</v>
      </c>
    </row>
    <row r="4303" spans="1:31" x14ac:dyDescent="0.25">
      <c r="A4303" s="436" t="str">
        <f t="shared" si="872"/>
        <v>DC2GT35-DC-21</v>
      </c>
      <c r="B4303" s="436">
        <f>COUNTIF(AC$4:AC4303,AC4303)</f>
        <v>21</v>
      </c>
      <c r="C4303" s="436" t="str">
        <f t="shared" si="873"/>
        <v>DC2GT35-DC</v>
      </c>
      <c r="D4303" s="436">
        <f>VLOOKUP(C4303,'LICH THI'!C:AA,12,0)</f>
        <v>31</v>
      </c>
      <c r="E4303" s="436">
        <f>VLOOKUP(C4303,'LICH THI'!C:AA,13,0)</f>
        <v>31</v>
      </c>
      <c r="F4303" s="436">
        <f t="shared" si="883"/>
        <v>31</v>
      </c>
      <c r="G4303" s="436">
        <f>VLOOKUP(C4303,'LICH THI'!C:AA,14,0)</f>
        <v>1</v>
      </c>
      <c r="H4303" s="436">
        <f t="shared" si="874"/>
        <v>1</v>
      </c>
      <c r="I4303" s="436" t="str">
        <f t="shared" si="875"/>
        <v>Nguyễn Nhật Nam</v>
      </c>
      <c r="J4303" s="436"/>
      <c r="K4303" s="436">
        <f t="shared" si="876"/>
        <v>1</v>
      </c>
      <c r="L4303" s="436" t="str">
        <f t="shared" si="877"/>
        <v>DC2GT35-DC-1</v>
      </c>
      <c r="M4303" s="436">
        <f t="shared" si="878"/>
        <v>4</v>
      </c>
      <c r="N4303" s="437">
        <f t="shared" si="884"/>
        <v>18</v>
      </c>
      <c r="O4303" s="437"/>
      <c r="P4303" s="430" t="str">
        <f t="shared" si="879"/>
        <v/>
      </c>
      <c r="U4303" s="177">
        <v>12</v>
      </c>
      <c r="V4303" s="177" t="s">
        <v>2609</v>
      </c>
      <c r="W4303" s="177" t="s">
        <v>3225</v>
      </c>
      <c r="X4303" s="177" t="s">
        <v>2773</v>
      </c>
      <c r="Y4303" s="177" t="s">
        <v>3226</v>
      </c>
      <c r="Z4303" s="177" t="s">
        <v>7458</v>
      </c>
      <c r="AA4303" s="525" t="s">
        <v>3174</v>
      </c>
      <c r="AB4303" s="399" t="str">
        <f t="shared" si="880"/>
        <v>DC2GT35</v>
      </c>
      <c r="AC4303" s="399" t="str">
        <f t="shared" si="881"/>
        <v>DC2GT35-DC</v>
      </c>
      <c r="AD4303" t="str">
        <f>Y4303&amp;"-"&amp;VLOOKUP(AC4303,'LICH THI'!C:AA,9,0)</f>
        <v>63DCCD3264-42483</v>
      </c>
      <c r="AE4303">
        <f t="shared" si="882"/>
        <v>1</v>
      </c>
    </row>
    <row r="4304" spans="1:31" x14ac:dyDescent="0.25">
      <c r="A4304" s="436" t="str">
        <f t="shared" si="872"/>
        <v>DC2GT35-DC-22</v>
      </c>
      <c r="B4304" s="436">
        <f>COUNTIF(AC$4:AC4304,AC4304)</f>
        <v>22</v>
      </c>
      <c r="C4304" s="436" t="str">
        <f t="shared" si="873"/>
        <v>DC2GT35-DC</v>
      </c>
      <c r="D4304" s="436">
        <f>VLOOKUP(C4304,'LICH THI'!C:AA,12,0)</f>
        <v>31</v>
      </c>
      <c r="E4304" s="436">
        <f>VLOOKUP(C4304,'LICH THI'!C:AA,13,0)</f>
        <v>31</v>
      </c>
      <c r="F4304" s="436">
        <f t="shared" si="883"/>
        <v>31</v>
      </c>
      <c r="G4304" s="436">
        <f>VLOOKUP(C4304,'LICH THI'!C:AA,14,0)</f>
        <v>1</v>
      </c>
      <c r="H4304" s="436">
        <f t="shared" si="874"/>
        <v>1</v>
      </c>
      <c r="I4304" s="436" t="str">
        <f t="shared" si="875"/>
        <v>Nguyễn Thành Nam</v>
      </c>
      <c r="J4304" s="436"/>
      <c r="K4304" s="436">
        <f t="shared" si="876"/>
        <v>1</v>
      </c>
      <c r="L4304" s="436" t="str">
        <f t="shared" si="877"/>
        <v>DC2GT35-DC-1</v>
      </c>
      <c r="M4304" s="436">
        <f t="shared" si="878"/>
        <v>4</v>
      </c>
      <c r="N4304" s="437">
        <f t="shared" si="884"/>
        <v>19</v>
      </c>
      <c r="O4304" s="437"/>
      <c r="P4304" s="430" t="str">
        <f t="shared" si="879"/>
        <v/>
      </c>
      <c r="U4304" s="177">
        <v>29</v>
      </c>
      <c r="V4304" s="177" t="s">
        <v>2935</v>
      </c>
      <c r="W4304" s="177" t="s">
        <v>2862</v>
      </c>
      <c r="X4304" s="177" t="s">
        <v>2773</v>
      </c>
      <c r="Y4304" s="177" t="s">
        <v>5280</v>
      </c>
      <c r="Z4304" s="177" t="s">
        <v>7458</v>
      </c>
      <c r="AA4304" s="525" t="s">
        <v>5281</v>
      </c>
      <c r="AB4304" s="399" t="str">
        <f t="shared" si="880"/>
        <v>DC2GT35</v>
      </c>
      <c r="AC4304" s="399" t="str">
        <f t="shared" si="881"/>
        <v>DC2GT35-DC</v>
      </c>
      <c r="AD4304" t="str">
        <f>Y4304&amp;"-"&amp;VLOOKUP(AC4304,'LICH THI'!C:AA,9,0)</f>
        <v>64DCDB3064-42483</v>
      </c>
      <c r="AE4304">
        <f t="shared" si="882"/>
        <v>1</v>
      </c>
    </row>
    <row r="4305" spans="1:31" x14ac:dyDescent="0.25">
      <c r="A4305" s="436" t="str">
        <f t="shared" si="872"/>
        <v>DC2GT35-DC-23</v>
      </c>
      <c r="B4305" s="436">
        <f>COUNTIF(AC$4:AC4305,AC4305)</f>
        <v>23</v>
      </c>
      <c r="C4305" s="436" t="str">
        <f t="shared" si="873"/>
        <v>DC2GT35-DC</v>
      </c>
      <c r="D4305" s="436">
        <f>VLOOKUP(C4305,'LICH THI'!C:AA,12,0)</f>
        <v>31</v>
      </c>
      <c r="E4305" s="436">
        <f>VLOOKUP(C4305,'LICH THI'!C:AA,13,0)</f>
        <v>31</v>
      </c>
      <c r="F4305" s="436">
        <f t="shared" si="883"/>
        <v>31</v>
      </c>
      <c r="G4305" s="436">
        <f>VLOOKUP(C4305,'LICH THI'!C:AA,14,0)</f>
        <v>1</v>
      </c>
      <c r="H4305" s="436">
        <f t="shared" si="874"/>
        <v>1</v>
      </c>
      <c r="I4305" s="436" t="str">
        <f t="shared" si="875"/>
        <v>Vũ Văn Nam</v>
      </c>
      <c r="J4305" s="436"/>
      <c r="K4305" s="436">
        <f t="shared" si="876"/>
        <v>1</v>
      </c>
      <c r="L4305" s="436" t="str">
        <f t="shared" si="877"/>
        <v>DC2GT35-DC-1</v>
      </c>
      <c r="M4305" s="436">
        <f t="shared" si="878"/>
        <v>4</v>
      </c>
      <c r="N4305" s="437">
        <f t="shared" si="884"/>
        <v>20</v>
      </c>
      <c r="O4305" s="437"/>
      <c r="P4305" s="430" t="str">
        <f t="shared" si="879"/>
        <v/>
      </c>
      <c r="U4305" s="177">
        <v>3</v>
      </c>
      <c r="V4305" s="177" t="s">
        <v>3196</v>
      </c>
      <c r="W4305" s="177" t="s">
        <v>2914</v>
      </c>
      <c r="X4305" s="177" t="s">
        <v>2773</v>
      </c>
      <c r="Y4305" s="177" t="s">
        <v>3945</v>
      </c>
      <c r="Z4305" s="177" t="s">
        <v>7458</v>
      </c>
      <c r="AA4305" s="525" t="s">
        <v>3946</v>
      </c>
      <c r="AB4305" s="399" t="str">
        <f t="shared" si="880"/>
        <v>DC2GT35</v>
      </c>
      <c r="AC4305" s="399" t="str">
        <f t="shared" si="881"/>
        <v>DC2GT35-DC</v>
      </c>
      <c r="AD4305" t="str">
        <f>Y4305&amp;"-"&amp;VLOOKUP(AC4305,'LICH THI'!C:AA,9,0)</f>
        <v>63DCCD1017-42483</v>
      </c>
      <c r="AE4305">
        <f t="shared" si="882"/>
        <v>1</v>
      </c>
    </row>
    <row r="4306" spans="1:31" x14ac:dyDescent="0.25">
      <c r="A4306" s="436" t="str">
        <f t="shared" si="872"/>
        <v>DC2GT35-DC-24</v>
      </c>
      <c r="B4306" s="436">
        <f>COUNTIF(AC$4:AC4306,AC4306)</f>
        <v>24</v>
      </c>
      <c r="C4306" s="436" t="str">
        <f t="shared" si="873"/>
        <v>DC2GT35-DC</v>
      </c>
      <c r="D4306" s="436">
        <f>VLOOKUP(C4306,'LICH THI'!C:AA,12,0)</f>
        <v>31</v>
      </c>
      <c r="E4306" s="436">
        <f>VLOOKUP(C4306,'LICH THI'!C:AA,13,0)</f>
        <v>31</v>
      </c>
      <c r="F4306" s="436">
        <f t="shared" si="883"/>
        <v>31</v>
      </c>
      <c r="G4306" s="436">
        <f>VLOOKUP(C4306,'LICH THI'!C:AA,14,0)</f>
        <v>1</v>
      </c>
      <c r="H4306" s="436">
        <f t="shared" si="874"/>
        <v>1</v>
      </c>
      <c r="I4306" s="436" t="str">
        <f t="shared" si="875"/>
        <v>Phạm Tiến Phát</v>
      </c>
      <c r="J4306" s="436"/>
      <c r="K4306" s="436">
        <f t="shared" si="876"/>
        <v>1</v>
      </c>
      <c r="L4306" s="436" t="str">
        <f t="shared" si="877"/>
        <v>DC2GT35-DC-1</v>
      </c>
      <c r="M4306" s="436">
        <f t="shared" si="878"/>
        <v>4</v>
      </c>
      <c r="N4306" s="437">
        <f t="shared" si="884"/>
        <v>21</v>
      </c>
      <c r="O4306" s="437"/>
      <c r="P4306" s="430" t="str">
        <f t="shared" si="879"/>
        <v/>
      </c>
      <c r="U4306" s="177">
        <v>4</v>
      </c>
      <c r="V4306" s="177" t="s">
        <v>3196</v>
      </c>
      <c r="W4306" s="177" t="s">
        <v>3210</v>
      </c>
      <c r="X4306" s="177" t="s">
        <v>5175</v>
      </c>
      <c r="Y4306" s="177" t="s">
        <v>5176</v>
      </c>
      <c r="Z4306" s="177" t="s">
        <v>7458</v>
      </c>
      <c r="AA4306" s="525" t="s">
        <v>5177</v>
      </c>
      <c r="AB4306" s="399" t="str">
        <f t="shared" si="880"/>
        <v>DC2GT35</v>
      </c>
      <c r="AC4306" s="399" t="str">
        <f t="shared" si="881"/>
        <v>DC2GT35-DC</v>
      </c>
      <c r="AD4306" t="str">
        <f>Y4306&amp;"-"&amp;VLOOKUP(AC4306,'LICH THI'!C:AA,9,0)</f>
        <v>63DCCD3056-42483</v>
      </c>
      <c r="AE4306">
        <f t="shared" si="882"/>
        <v>1</v>
      </c>
    </row>
    <row r="4307" spans="1:31" x14ac:dyDescent="0.25">
      <c r="A4307" s="436" t="str">
        <f t="shared" si="872"/>
        <v>DC2GT35-DC-25</v>
      </c>
      <c r="B4307" s="436">
        <f>COUNTIF(AC$4:AC4307,AC4307)</f>
        <v>25</v>
      </c>
      <c r="C4307" s="436" t="str">
        <f t="shared" si="873"/>
        <v>DC2GT35-DC</v>
      </c>
      <c r="D4307" s="436">
        <f>VLOOKUP(C4307,'LICH THI'!C:AA,12,0)</f>
        <v>31</v>
      </c>
      <c r="E4307" s="436">
        <f>VLOOKUP(C4307,'LICH THI'!C:AA,13,0)</f>
        <v>31</v>
      </c>
      <c r="F4307" s="436">
        <f t="shared" si="883"/>
        <v>31</v>
      </c>
      <c r="G4307" s="436">
        <f>VLOOKUP(C4307,'LICH THI'!C:AA,14,0)</f>
        <v>1</v>
      </c>
      <c r="H4307" s="436">
        <f t="shared" si="874"/>
        <v>1</v>
      </c>
      <c r="I4307" s="436" t="str">
        <f t="shared" si="875"/>
        <v>Nguyễn Thế Quang</v>
      </c>
      <c r="J4307" s="436"/>
      <c r="K4307" s="436">
        <f t="shared" si="876"/>
        <v>1</v>
      </c>
      <c r="L4307" s="436" t="str">
        <f t="shared" si="877"/>
        <v>DC2GT35-DC-1</v>
      </c>
      <c r="M4307" s="436">
        <f t="shared" si="878"/>
        <v>4</v>
      </c>
      <c r="N4307" s="437">
        <f t="shared" si="884"/>
        <v>22</v>
      </c>
      <c r="O4307" s="437"/>
      <c r="P4307" s="430" t="str">
        <f t="shared" si="879"/>
        <v/>
      </c>
      <c r="U4307" s="177">
        <v>16</v>
      </c>
      <c r="V4307" s="177" t="s">
        <v>2724</v>
      </c>
      <c r="W4307" s="177" t="s">
        <v>3243</v>
      </c>
      <c r="X4307" s="177" t="s">
        <v>3147</v>
      </c>
      <c r="Y4307" s="177" t="s">
        <v>3709</v>
      </c>
      <c r="Z4307" s="177" t="s">
        <v>7458</v>
      </c>
      <c r="AA4307" s="525" t="s">
        <v>3349</v>
      </c>
      <c r="AB4307" s="399" t="str">
        <f t="shared" si="880"/>
        <v>DC2GT35</v>
      </c>
      <c r="AC4307" s="399" t="str">
        <f t="shared" si="881"/>
        <v>DC2GT35-DC</v>
      </c>
      <c r="AD4307" t="str">
        <f>Y4307&amp;"-"&amp;VLOOKUP(AC4307,'LICH THI'!C:AA,9,0)</f>
        <v>64DCCA3008-42483</v>
      </c>
      <c r="AE4307">
        <f t="shared" si="882"/>
        <v>1</v>
      </c>
    </row>
    <row r="4308" spans="1:31" x14ac:dyDescent="0.25">
      <c r="A4308" s="436" t="str">
        <f t="shared" si="872"/>
        <v>DC2GT35-DC-26</v>
      </c>
      <c r="B4308" s="436">
        <f>COUNTIF(AC$4:AC4308,AC4308)</f>
        <v>26</v>
      </c>
      <c r="C4308" s="436" t="str">
        <f t="shared" si="873"/>
        <v>DC2GT35-DC</v>
      </c>
      <c r="D4308" s="436">
        <f>VLOOKUP(C4308,'LICH THI'!C:AA,12,0)</f>
        <v>31</v>
      </c>
      <c r="E4308" s="436">
        <f>VLOOKUP(C4308,'LICH THI'!C:AA,13,0)</f>
        <v>31</v>
      </c>
      <c r="F4308" s="436">
        <f t="shared" si="883"/>
        <v>31</v>
      </c>
      <c r="G4308" s="436">
        <f>VLOOKUP(C4308,'LICH THI'!C:AA,14,0)</f>
        <v>1</v>
      </c>
      <c r="H4308" s="436">
        <f t="shared" si="874"/>
        <v>1</v>
      </c>
      <c r="I4308" s="436" t="str">
        <f t="shared" si="875"/>
        <v>Nguyễn Duy Quân</v>
      </c>
      <c r="J4308" s="436"/>
      <c r="K4308" s="436">
        <f t="shared" si="876"/>
        <v>1</v>
      </c>
      <c r="L4308" s="436" t="str">
        <f t="shared" si="877"/>
        <v>DC2GT35-DC-1</v>
      </c>
      <c r="M4308" s="436">
        <f t="shared" si="878"/>
        <v>4</v>
      </c>
      <c r="N4308" s="437">
        <f t="shared" si="884"/>
        <v>23</v>
      </c>
      <c r="O4308" s="437"/>
      <c r="P4308" s="430" t="str">
        <f t="shared" si="879"/>
        <v/>
      </c>
      <c r="U4308" s="177">
        <v>30</v>
      </c>
      <c r="V4308" s="177" t="s">
        <v>3426</v>
      </c>
      <c r="W4308" s="177" t="s">
        <v>2969</v>
      </c>
      <c r="X4308" s="177" t="s">
        <v>2890</v>
      </c>
      <c r="Y4308" s="177" t="s">
        <v>6446</v>
      </c>
      <c r="Z4308" s="177" t="s">
        <v>7458</v>
      </c>
      <c r="AA4308" s="525" t="s">
        <v>4900</v>
      </c>
      <c r="AB4308" s="399" t="str">
        <f t="shared" si="880"/>
        <v>DC2GT35</v>
      </c>
      <c r="AC4308" s="399" t="str">
        <f t="shared" si="881"/>
        <v>DC2GT35-DC</v>
      </c>
      <c r="AD4308" t="str">
        <f>Y4308&amp;"-"&amp;VLOOKUP(AC4308,'LICH THI'!C:AA,9,0)</f>
        <v>65DCCD20460-42483</v>
      </c>
      <c r="AE4308">
        <f t="shared" si="882"/>
        <v>1</v>
      </c>
    </row>
    <row r="4309" spans="1:31" x14ac:dyDescent="0.25">
      <c r="A4309" s="436" t="str">
        <f t="shared" si="872"/>
        <v>DC2GT35-DC-27</v>
      </c>
      <c r="B4309" s="436">
        <f>COUNTIF(AC$4:AC4309,AC4309)</f>
        <v>27</v>
      </c>
      <c r="C4309" s="436" t="str">
        <f t="shared" si="873"/>
        <v>DC2GT35-DC</v>
      </c>
      <c r="D4309" s="436">
        <f>VLOOKUP(C4309,'LICH THI'!C:AA,12,0)</f>
        <v>31</v>
      </c>
      <c r="E4309" s="436">
        <f>VLOOKUP(C4309,'LICH THI'!C:AA,13,0)</f>
        <v>31</v>
      </c>
      <c r="F4309" s="436">
        <f t="shared" si="883"/>
        <v>31</v>
      </c>
      <c r="G4309" s="436">
        <f>VLOOKUP(C4309,'LICH THI'!C:AA,14,0)</f>
        <v>1</v>
      </c>
      <c r="H4309" s="436">
        <f t="shared" si="874"/>
        <v>1</v>
      </c>
      <c r="I4309" s="436" t="str">
        <f t="shared" si="875"/>
        <v>Phạm Thành Sơn</v>
      </c>
      <c r="J4309" s="436"/>
      <c r="K4309" s="436">
        <f t="shared" si="876"/>
        <v>1</v>
      </c>
      <c r="L4309" s="436" t="str">
        <f t="shared" si="877"/>
        <v>DC2GT35-DC-1</v>
      </c>
      <c r="M4309" s="436">
        <f t="shared" si="878"/>
        <v>4</v>
      </c>
      <c r="N4309" s="437">
        <f t="shared" si="884"/>
        <v>24</v>
      </c>
      <c r="O4309" s="437"/>
      <c r="P4309" s="430" t="str">
        <f t="shared" si="879"/>
        <v/>
      </c>
      <c r="U4309" s="177">
        <v>15</v>
      </c>
      <c r="V4309" s="177" t="s">
        <v>3229</v>
      </c>
      <c r="W4309" s="177" t="s">
        <v>3235</v>
      </c>
      <c r="X4309" s="177" t="s">
        <v>2688</v>
      </c>
      <c r="Y4309" s="177" t="s">
        <v>3236</v>
      </c>
      <c r="Z4309" s="177" t="s">
        <v>7458</v>
      </c>
      <c r="AA4309" s="525" t="s">
        <v>3237</v>
      </c>
      <c r="AB4309" s="399" t="str">
        <f t="shared" si="880"/>
        <v>DC2GT35</v>
      </c>
      <c r="AC4309" s="399" t="str">
        <f t="shared" si="881"/>
        <v>DC2GT35-DC</v>
      </c>
      <c r="AD4309" t="str">
        <f>Y4309&amp;"-"&amp;VLOOKUP(AC4309,'LICH THI'!C:AA,9,0)</f>
        <v>63DCDB3035-42483</v>
      </c>
      <c r="AE4309">
        <f t="shared" si="882"/>
        <v>1</v>
      </c>
    </row>
    <row r="4310" spans="1:31" x14ac:dyDescent="0.25">
      <c r="A4310" s="436" t="str">
        <f t="shared" si="872"/>
        <v>DC2GT35-DC-28</v>
      </c>
      <c r="B4310" s="436">
        <f>COUNTIF(AC$4:AC4310,AC4310)</f>
        <v>28</v>
      </c>
      <c r="C4310" s="436" t="str">
        <f t="shared" si="873"/>
        <v>DC2GT35-DC</v>
      </c>
      <c r="D4310" s="436">
        <f>VLOOKUP(C4310,'LICH THI'!C:AA,12,0)</f>
        <v>31</v>
      </c>
      <c r="E4310" s="436">
        <f>VLOOKUP(C4310,'LICH THI'!C:AA,13,0)</f>
        <v>31</v>
      </c>
      <c r="F4310" s="436">
        <f t="shared" si="883"/>
        <v>31</v>
      </c>
      <c r="G4310" s="436">
        <f>VLOOKUP(C4310,'LICH THI'!C:AA,14,0)</f>
        <v>1</v>
      </c>
      <c r="H4310" s="436">
        <f t="shared" si="874"/>
        <v>1</v>
      </c>
      <c r="I4310" s="436" t="str">
        <f t="shared" si="875"/>
        <v>Lương Thị Tam</v>
      </c>
      <c r="J4310" s="436"/>
      <c r="K4310" s="436">
        <f t="shared" si="876"/>
        <v>1</v>
      </c>
      <c r="L4310" s="436" t="str">
        <f t="shared" si="877"/>
        <v>DC2GT35-DC-1</v>
      </c>
      <c r="M4310" s="436">
        <f t="shared" si="878"/>
        <v>4</v>
      </c>
      <c r="N4310" s="437">
        <f t="shared" si="884"/>
        <v>25</v>
      </c>
      <c r="O4310" s="437"/>
      <c r="P4310" s="430" t="str">
        <f t="shared" si="879"/>
        <v/>
      </c>
      <c r="U4310" s="177">
        <v>19</v>
      </c>
      <c r="V4310" s="177" t="s">
        <v>2897</v>
      </c>
      <c r="W4310" s="177" t="s">
        <v>4485</v>
      </c>
      <c r="X4310" s="177" t="s">
        <v>5217</v>
      </c>
      <c r="Y4310" s="177" t="s">
        <v>5218</v>
      </c>
      <c r="Z4310" s="177" t="s">
        <v>7458</v>
      </c>
      <c r="AA4310" s="525" t="s">
        <v>2998</v>
      </c>
      <c r="AB4310" s="399" t="str">
        <f t="shared" si="880"/>
        <v>DC2GT35</v>
      </c>
      <c r="AC4310" s="399" t="str">
        <f t="shared" si="881"/>
        <v>DC2GT35-DC</v>
      </c>
      <c r="AD4310" t="str">
        <f>Y4310&amp;"-"&amp;VLOOKUP(AC4310,'LICH THI'!C:AA,9,0)</f>
        <v>64DCDB3023-42483</v>
      </c>
      <c r="AE4310">
        <f t="shared" si="882"/>
        <v>1</v>
      </c>
    </row>
    <row r="4311" spans="1:31" x14ac:dyDescent="0.25">
      <c r="A4311" s="436" t="str">
        <f t="shared" si="872"/>
        <v>DC2GT35-DC-29</v>
      </c>
      <c r="B4311" s="436">
        <f>COUNTIF(AC$4:AC4311,AC4311)</f>
        <v>29</v>
      </c>
      <c r="C4311" s="436" t="str">
        <f t="shared" si="873"/>
        <v>DC2GT35-DC</v>
      </c>
      <c r="D4311" s="436">
        <f>VLOOKUP(C4311,'LICH THI'!C:AA,12,0)</f>
        <v>31</v>
      </c>
      <c r="E4311" s="436">
        <f>VLOOKUP(C4311,'LICH THI'!C:AA,13,0)</f>
        <v>31</v>
      </c>
      <c r="F4311" s="436">
        <f t="shared" si="883"/>
        <v>31</v>
      </c>
      <c r="G4311" s="436">
        <f>VLOOKUP(C4311,'LICH THI'!C:AA,14,0)</f>
        <v>1</v>
      </c>
      <c r="H4311" s="436">
        <f t="shared" si="874"/>
        <v>1</v>
      </c>
      <c r="I4311" s="436" t="str">
        <f t="shared" si="875"/>
        <v>Đặng Trần Tuấn</v>
      </c>
      <c r="J4311" s="436"/>
      <c r="K4311" s="436">
        <f t="shared" si="876"/>
        <v>1</v>
      </c>
      <c r="L4311" s="436" t="str">
        <f t="shared" si="877"/>
        <v>DC2GT35-DC-1</v>
      </c>
      <c r="M4311" s="436">
        <f t="shared" si="878"/>
        <v>4</v>
      </c>
      <c r="N4311" s="437">
        <f t="shared" si="884"/>
        <v>26</v>
      </c>
      <c r="O4311" s="437"/>
      <c r="P4311" s="430" t="str">
        <f t="shared" si="879"/>
        <v/>
      </c>
      <c r="U4311" s="177">
        <v>2</v>
      </c>
      <c r="V4311" s="177" t="s">
        <v>3175</v>
      </c>
      <c r="W4311" s="177" t="s">
        <v>3193</v>
      </c>
      <c r="X4311" s="177" t="s">
        <v>2721</v>
      </c>
      <c r="Y4311" s="177" t="s">
        <v>3194</v>
      </c>
      <c r="Z4311" s="177" t="s">
        <v>7458</v>
      </c>
      <c r="AA4311" s="525" t="s">
        <v>3195</v>
      </c>
      <c r="AB4311" s="399" t="str">
        <f t="shared" si="880"/>
        <v>DC2GT35</v>
      </c>
      <c r="AC4311" s="399" t="str">
        <f t="shared" si="881"/>
        <v>DC2GT35-DC</v>
      </c>
      <c r="AD4311" t="str">
        <f>Y4311&amp;"-"&amp;VLOOKUP(AC4311,'LICH THI'!C:AA,9,0)</f>
        <v>63DCCA3014-42483</v>
      </c>
      <c r="AE4311">
        <f t="shared" si="882"/>
        <v>1</v>
      </c>
    </row>
    <row r="4312" spans="1:31" x14ac:dyDescent="0.25">
      <c r="A4312" s="436" t="str">
        <f t="shared" si="872"/>
        <v>DC2GT35-DC-30</v>
      </c>
      <c r="B4312" s="436">
        <f>COUNTIF(AC$4:AC4312,AC4312)</f>
        <v>30</v>
      </c>
      <c r="C4312" s="436" t="str">
        <f t="shared" si="873"/>
        <v>DC2GT35-DC</v>
      </c>
      <c r="D4312" s="436">
        <f>VLOOKUP(C4312,'LICH THI'!C:AA,12,0)</f>
        <v>31</v>
      </c>
      <c r="E4312" s="436">
        <f>VLOOKUP(C4312,'LICH THI'!C:AA,13,0)</f>
        <v>31</v>
      </c>
      <c r="F4312" s="436">
        <f t="shared" si="883"/>
        <v>31</v>
      </c>
      <c r="G4312" s="436">
        <f>VLOOKUP(C4312,'LICH THI'!C:AA,14,0)</f>
        <v>1</v>
      </c>
      <c r="H4312" s="436">
        <f t="shared" si="874"/>
        <v>1</v>
      </c>
      <c r="I4312" s="436" t="str">
        <f t="shared" si="875"/>
        <v>Lê Văn Tuấn</v>
      </c>
      <c r="J4312" s="436"/>
      <c r="K4312" s="436">
        <f t="shared" si="876"/>
        <v>1</v>
      </c>
      <c r="L4312" s="436" t="str">
        <f t="shared" si="877"/>
        <v>DC2GT35-DC-1</v>
      </c>
      <c r="M4312" s="436">
        <f t="shared" si="878"/>
        <v>4</v>
      </c>
      <c r="N4312" s="437">
        <f t="shared" si="884"/>
        <v>27</v>
      </c>
      <c r="O4312" s="437"/>
      <c r="P4312" s="430" t="str">
        <f t="shared" si="879"/>
        <v/>
      </c>
      <c r="U4312" s="177">
        <v>5</v>
      </c>
      <c r="V4312" s="177" t="s">
        <v>3196</v>
      </c>
      <c r="W4312" s="177" t="s">
        <v>2604</v>
      </c>
      <c r="X4312" s="177" t="s">
        <v>2721</v>
      </c>
      <c r="Y4312" s="177" t="s">
        <v>3207</v>
      </c>
      <c r="Z4312" s="177" t="s">
        <v>7458</v>
      </c>
      <c r="AA4312" s="525" t="s">
        <v>3208</v>
      </c>
      <c r="AB4312" s="399" t="str">
        <f t="shared" si="880"/>
        <v>DC2GT35</v>
      </c>
      <c r="AC4312" s="399" t="str">
        <f t="shared" si="881"/>
        <v>DC2GT35-DC</v>
      </c>
      <c r="AD4312" t="str">
        <f>Y4312&amp;"-"&amp;VLOOKUP(AC4312,'LICH THI'!C:AA,9,0)</f>
        <v>63DCCD3032-42483</v>
      </c>
      <c r="AE4312">
        <f t="shared" si="882"/>
        <v>1</v>
      </c>
    </row>
    <row r="4313" spans="1:31" x14ac:dyDescent="0.25">
      <c r="A4313" s="436" t="str">
        <f t="shared" si="872"/>
        <v>DC2GT35-DC-31</v>
      </c>
      <c r="B4313" s="436">
        <f>COUNTIF(AC$4:AC4313,AC4313)</f>
        <v>31</v>
      </c>
      <c r="C4313" s="436" t="str">
        <f t="shared" si="873"/>
        <v>DC2GT35-DC</v>
      </c>
      <c r="D4313" s="436">
        <f>VLOOKUP(C4313,'LICH THI'!C:AA,12,0)</f>
        <v>31</v>
      </c>
      <c r="E4313" s="436">
        <f>VLOOKUP(C4313,'LICH THI'!C:AA,13,0)</f>
        <v>31</v>
      </c>
      <c r="F4313" s="436">
        <f t="shared" si="883"/>
        <v>31</v>
      </c>
      <c r="G4313" s="436">
        <f>VLOOKUP(C4313,'LICH THI'!C:AA,14,0)</f>
        <v>1</v>
      </c>
      <c r="H4313" s="436">
        <f t="shared" si="874"/>
        <v>1</v>
      </c>
      <c r="I4313" s="436" t="str">
        <f t="shared" si="875"/>
        <v>Vũ Văn Việt</v>
      </c>
      <c r="J4313" s="436"/>
      <c r="K4313" s="436">
        <f t="shared" si="876"/>
        <v>1</v>
      </c>
      <c r="L4313" s="436" t="str">
        <f t="shared" si="877"/>
        <v>DC2GT35-DC-1</v>
      </c>
      <c r="M4313" s="436">
        <f t="shared" si="878"/>
        <v>4</v>
      </c>
      <c r="N4313" s="437">
        <f t="shared" si="884"/>
        <v>28</v>
      </c>
      <c r="O4313" s="437"/>
      <c r="P4313" s="430" t="str">
        <f t="shared" si="879"/>
        <v/>
      </c>
      <c r="U4313" s="177">
        <v>9</v>
      </c>
      <c r="V4313" s="177" t="s">
        <v>3209</v>
      </c>
      <c r="W4313" s="177" t="s">
        <v>2914</v>
      </c>
      <c r="X4313" s="177" t="s">
        <v>2996</v>
      </c>
      <c r="Y4313" s="177" t="s">
        <v>5224</v>
      </c>
      <c r="Z4313" s="177" t="s">
        <v>7458</v>
      </c>
      <c r="AA4313" s="525" t="s">
        <v>3651</v>
      </c>
      <c r="AB4313" s="399" t="str">
        <f t="shared" si="880"/>
        <v>DC2GT35</v>
      </c>
      <c r="AC4313" s="399" t="str">
        <f t="shared" si="881"/>
        <v>DC2GT35-DC</v>
      </c>
      <c r="AD4313" t="str">
        <f>Y4313&amp;"-"&amp;VLOOKUP(AC4313,'LICH THI'!C:AA,9,0)</f>
        <v>63DCCD1019-42483</v>
      </c>
      <c r="AE4313">
        <f t="shared" si="882"/>
        <v>1</v>
      </c>
    </row>
    <row r="4314" spans="1:31" x14ac:dyDescent="0.25">
      <c r="A4314" s="436" t="str">
        <f t="shared" si="872"/>
        <v>DC2GT42-DC-1</v>
      </c>
      <c r="B4314" s="436">
        <f>COUNTIF(AC$4:AC4314,AC4314)</f>
        <v>1</v>
      </c>
      <c r="C4314" s="436" t="str">
        <f t="shared" si="873"/>
        <v>DC2GT42-DC</v>
      </c>
      <c r="D4314" s="436">
        <f>VLOOKUP(C4314,'LICH THI'!C:AA,12,0)</f>
        <v>132</v>
      </c>
      <c r="E4314" s="436">
        <f>VLOOKUP(C4314,'LICH THI'!C:AA,13,0)</f>
        <v>45</v>
      </c>
      <c r="F4314" s="436">
        <f t="shared" si="883"/>
        <v>45</v>
      </c>
      <c r="G4314" s="436">
        <f>VLOOKUP(C4314,'LICH THI'!C:AA,14,0)</f>
        <v>3</v>
      </c>
      <c r="H4314" s="436">
        <f t="shared" si="874"/>
        <v>1</v>
      </c>
      <c r="I4314" s="436" t="str">
        <f t="shared" si="875"/>
        <v>Đỗ Tú Anh</v>
      </c>
      <c r="J4314" s="436"/>
      <c r="K4314" s="436">
        <f t="shared" si="876"/>
        <v>2</v>
      </c>
      <c r="L4314" s="436" t="str">
        <f t="shared" si="877"/>
        <v>DC2GT42-DC-2</v>
      </c>
      <c r="M4314" s="436">
        <f t="shared" si="878"/>
        <v>42</v>
      </c>
      <c r="N4314" s="437">
        <f t="shared" si="884"/>
        <v>55</v>
      </c>
      <c r="O4314" s="437"/>
      <c r="P4314" s="430" t="str">
        <f t="shared" si="879"/>
        <v/>
      </c>
      <c r="U4314" s="177">
        <v>110</v>
      </c>
      <c r="V4314" s="177" t="s">
        <v>3517</v>
      </c>
      <c r="W4314" s="177" t="s">
        <v>3909</v>
      </c>
      <c r="X4314" s="177" t="s">
        <v>2611</v>
      </c>
      <c r="Y4314" s="177" t="s">
        <v>3910</v>
      </c>
      <c r="Z4314" s="177" t="s">
        <v>5241</v>
      </c>
      <c r="AA4314" s="525" t="s">
        <v>3911</v>
      </c>
      <c r="AB4314" s="399" t="str">
        <f t="shared" si="880"/>
        <v>DC2GT42</v>
      </c>
      <c r="AC4314" s="399" t="str">
        <f t="shared" si="881"/>
        <v>DC2GT42-DC</v>
      </c>
      <c r="AD4314" t="str">
        <f>Y4314&amp;"-"&amp;VLOOKUP(AC4314,'LICH THI'!C:AA,9,0)</f>
        <v>65DCKX22937-42470</v>
      </c>
      <c r="AE4314">
        <f t="shared" si="882"/>
        <v>1</v>
      </c>
    </row>
    <row r="4315" spans="1:31" x14ac:dyDescent="0.25">
      <c r="A4315" s="436" t="str">
        <f t="shared" si="872"/>
        <v>DC2GT42-DC-2</v>
      </c>
      <c r="B4315" s="436">
        <f>COUNTIF(AC$4:AC4315,AC4315)</f>
        <v>2</v>
      </c>
      <c r="C4315" s="436" t="str">
        <f t="shared" si="873"/>
        <v>DC2GT42-DC</v>
      </c>
      <c r="D4315" s="436">
        <f>VLOOKUP(C4315,'LICH THI'!C:AA,12,0)</f>
        <v>132</v>
      </c>
      <c r="E4315" s="436">
        <f>VLOOKUP(C4315,'LICH THI'!C:AA,13,0)</f>
        <v>45</v>
      </c>
      <c r="F4315" s="436">
        <f t="shared" si="883"/>
        <v>45</v>
      </c>
      <c r="G4315" s="436">
        <f>VLOOKUP(C4315,'LICH THI'!C:AA,14,0)</f>
        <v>3</v>
      </c>
      <c r="H4315" s="436">
        <f t="shared" si="874"/>
        <v>1</v>
      </c>
      <c r="I4315" s="436" t="str">
        <f t="shared" si="875"/>
        <v>Hoàng Thị Hồng Anh</v>
      </c>
      <c r="J4315" s="436"/>
      <c r="K4315" s="436">
        <f t="shared" si="876"/>
        <v>2</v>
      </c>
      <c r="L4315" s="436" t="str">
        <f t="shared" si="877"/>
        <v>DC2GT42-DC-2</v>
      </c>
      <c r="M4315" s="436">
        <f t="shared" si="878"/>
        <v>42</v>
      </c>
      <c r="N4315" s="437">
        <f t="shared" si="884"/>
        <v>56</v>
      </c>
      <c r="O4315" s="437"/>
      <c r="P4315" s="430" t="str">
        <f t="shared" si="879"/>
        <v/>
      </c>
      <c r="U4315" s="177">
        <v>84</v>
      </c>
      <c r="V4315" s="177" t="s">
        <v>3509</v>
      </c>
      <c r="W4315" s="177" t="s">
        <v>3510</v>
      </c>
      <c r="X4315" s="177" t="s">
        <v>2611</v>
      </c>
      <c r="Y4315" s="177" t="s">
        <v>3511</v>
      </c>
      <c r="Z4315" s="177" t="s">
        <v>5241</v>
      </c>
      <c r="AA4315" s="525" t="s">
        <v>2886</v>
      </c>
      <c r="AB4315" s="399" t="str">
        <f t="shared" si="880"/>
        <v>DC2GT42</v>
      </c>
      <c r="AC4315" s="399" t="str">
        <f t="shared" si="881"/>
        <v>DC2GT42-DC</v>
      </c>
      <c r="AD4315" t="str">
        <f>Y4315&amp;"-"&amp;VLOOKUP(AC4315,'LICH THI'!C:AA,9,0)</f>
        <v>65DCKX21482-42470</v>
      </c>
      <c r="AE4315">
        <f t="shared" si="882"/>
        <v>1</v>
      </c>
    </row>
    <row r="4316" spans="1:31" x14ac:dyDescent="0.25">
      <c r="A4316" s="436" t="str">
        <f t="shared" si="872"/>
        <v>DC2GT42-DC-3</v>
      </c>
      <c r="B4316" s="436">
        <f>COUNTIF(AC$4:AC4316,AC4316)</f>
        <v>3</v>
      </c>
      <c r="C4316" s="436" t="str">
        <f t="shared" si="873"/>
        <v>DC2GT42-DC</v>
      </c>
      <c r="D4316" s="436">
        <f>VLOOKUP(C4316,'LICH THI'!C:AA,12,0)</f>
        <v>132</v>
      </c>
      <c r="E4316" s="436">
        <f>VLOOKUP(C4316,'LICH THI'!C:AA,13,0)</f>
        <v>45</v>
      </c>
      <c r="F4316" s="436">
        <f t="shared" si="883"/>
        <v>45</v>
      </c>
      <c r="G4316" s="436">
        <f>VLOOKUP(C4316,'LICH THI'!C:AA,14,0)</f>
        <v>3</v>
      </c>
      <c r="H4316" s="436">
        <f t="shared" si="874"/>
        <v>1</v>
      </c>
      <c r="I4316" s="436" t="str">
        <f t="shared" si="875"/>
        <v>Kiều Hoàng Anh</v>
      </c>
      <c r="J4316" s="436"/>
      <c r="K4316" s="436">
        <f t="shared" si="876"/>
        <v>2</v>
      </c>
      <c r="L4316" s="436" t="str">
        <f t="shared" si="877"/>
        <v>DC2GT42-DC-2</v>
      </c>
      <c r="M4316" s="436">
        <f t="shared" si="878"/>
        <v>42</v>
      </c>
      <c r="N4316" s="437">
        <f t="shared" si="884"/>
        <v>57</v>
      </c>
      <c r="O4316" s="437"/>
      <c r="P4316" s="430" t="str">
        <f t="shared" si="879"/>
        <v/>
      </c>
      <c r="U4316" s="177">
        <v>42</v>
      </c>
      <c r="V4316" s="177" t="s">
        <v>3731</v>
      </c>
      <c r="W4316" s="177" t="s">
        <v>5262</v>
      </c>
      <c r="X4316" s="177" t="s">
        <v>2611</v>
      </c>
      <c r="Y4316" s="177" t="s">
        <v>5263</v>
      </c>
      <c r="Z4316" s="177" t="s">
        <v>5241</v>
      </c>
      <c r="AA4316" s="525" t="s">
        <v>3407</v>
      </c>
      <c r="AB4316" s="399" t="str">
        <f t="shared" si="880"/>
        <v>DC2GT42</v>
      </c>
      <c r="AC4316" s="399" t="str">
        <f t="shared" si="881"/>
        <v>DC2GT42-DC</v>
      </c>
      <c r="AD4316" t="str">
        <f>Y4316&amp;"-"&amp;VLOOKUP(AC4316,'LICH THI'!C:AA,9,0)</f>
        <v>64DCCS3013-42470</v>
      </c>
      <c r="AE4316">
        <f t="shared" si="882"/>
        <v>1</v>
      </c>
    </row>
    <row r="4317" spans="1:31" x14ac:dyDescent="0.25">
      <c r="A4317" s="436" t="str">
        <f t="shared" si="872"/>
        <v>DC2GT42-DC-4</v>
      </c>
      <c r="B4317" s="436">
        <f>COUNTIF(AC$4:AC4317,AC4317)</f>
        <v>4</v>
      </c>
      <c r="C4317" s="436" t="str">
        <f t="shared" si="873"/>
        <v>DC2GT42-DC</v>
      </c>
      <c r="D4317" s="436">
        <f>VLOOKUP(C4317,'LICH THI'!C:AA,12,0)</f>
        <v>132</v>
      </c>
      <c r="E4317" s="436">
        <f>VLOOKUP(C4317,'LICH THI'!C:AA,13,0)</f>
        <v>45</v>
      </c>
      <c r="F4317" s="436">
        <f t="shared" si="883"/>
        <v>45</v>
      </c>
      <c r="G4317" s="436">
        <f>VLOOKUP(C4317,'LICH THI'!C:AA,14,0)</f>
        <v>3</v>
      </c>
      <c r="H4317" s="436">
        <f t="shared" si="874"/>
        <v>1</v>
      </c>
      <c r="I4317" s="436" t="str">
        <f t="shared" si="875"/>
        <v>Lã Ngọc Anh</v>
      </c>
      <c r="J4317" s="436"/>
      <c r="K4317" s="436">
        <f t="shared" si="876"/>
        <v>2</v>
      </c>
      <c r="L4317" s="436" t="str">
        <f t="shared" si="877"/>
        <v>DC2GT42-DC-2</v>
      </c>
      <c r="M4317" s="436">
        <f t="shared" si="878"/>
        <v>42</v>
      </c>
      <c r="N4317" s="437">
        <f t="shared" si="884"/>
        <v>58</v>
      </c>
      <c r="O4317" s="437"/>
      <c r="P4317" s="430" t="str">
        <f t="shared" si="879"/>
        <v/>
      </c>
      <c r="U4317" s="177">
        <v>30</v>
      </c>
      <c r="V4317" s="177" t="s">
        <v>2724</v>
      </c>
      <c r="W4317" s="177" t="s">
        <v>4667</v>
      </c>
      <c r="X4317" s="177" t="s">
        <v>2611</v>
      </c>
      <c r="Y4317" s="177" t="s">
        <v>4668</v>
      </c>
      <c r="Z4317" s="177" t="s">
        <v>5241</v>
      </c>
      <c r="AA4317" s="525" t="s">
        <v>4589</v>
      </c>
      <c r="AB4317" s="399" t="str">
        <f t="shared" si="880"/>
        <v>DC2GT42</v>
      </c>
      <c r="AC4317" s="399" t="str">
        <f t="shared" si="881"/>
        <v>DC2GT42-DC</v>
      </c>
      <c r="AD4317" t="str">
        <f>Y4317&amp;"-"&amp;VLOOKUP(AC4317,'LICH THI'!C:AA,9,0)</f>
        <v>64DCCA3071-42470</v>
      </c>
      <c r="AE4317">
        <f t="shared" si="882"/>
        <v>1</v>
      </c>
    </row>
    <row r="4318" spans="1:31" x14ac:dyDescent="0.25">
      <c r="A4318" s="436" t="str">
        <f t="shared" si="872"/>
        <v>DC2GT42-DC-5</v>
      </c>
      <c r="B4318" s="436">
        <f>COUNTIF(AC$4:AC4318,AC4318)</f>
        <v>5</v>
      </c>
      <c r="C4318" s="436" t="str">
        <f t="shared" si="873"/>
        <v>DC2GT42-DC</v>
      </c>
      <c r="D4318" s="436">
        <f>VLOOKUP(C4318,'LICH THI'!C:AA,12,0)</f>
        <v>132</v>
      </c>
      <c r="E4318" s="436">
        <f>VLOOKUP(C4318,'LICH THI'!C:AA,13,0)</f>
        <v>45</v>
      </c>
      <c r="F4318" s="436">
        <f t="shared" si="883"/>
        <v>45</v>
      </c>
      <c r="G4318" s="436">
        <f>VLOOKUP(C4318,'LICH THI'!C:AA,14,0)</f>
        <v>3</v>
      </c>
      <c r="H4318" s="436">
        <f t="shared" si="874"/>
        <v>1</v>
      </c>
      <c r="I4318" s="436" t="str">
        <f t="shared" si="875"/>
        <v>Nguyễn Duy Anh</v>
      </c>
      <c r="J4318" s="436"/>
      <c r="K4318" s="436">
        <f t="shared" si="876"/>
        <v>2</v>
      </c>
      <c r="L4318" s="436" t="str">
        <f t="shared" si="877"/>
        <v>DC2GT42-DC-2</v>
      </c>
      <c r="M4318" s="436">
        <f t="shared" si="878"/>
        <v>42</v>
      </c>
      <c r="N4318" s="437">
        <f t="shared" si="884"/>
        <v>59</v>
      </c>
      <c r="O4318" s="437"/>
      <c r="P4318" s="430" t="str">
        <f t="shared" si="879"/>
        <v/>
      </c>
      <c r="U4318" s="177">
        <v>19</v>
      </c>
      <c r="V4318" s="177" t="s">
        <v>2609</v>
      </c>
      <c r="W4318" s="177" t="s">
        <v>2969</v>
      </c>
      <c r="X4318" s="177" t="s">
        <v>2611</v>
      </c>
      <c r="Y4318" s="177" t="s">
        <v>5225</v>
      </c>
      <c r="Z4318" s="177" t="s">
        <v>5241</v>
      </c>
      <c r="AA4318" s="525" t="s">
        <v>5226</v>
      </c>
      <c r="AB4318" s="399" t="str">
        <f t="shared" si="880"/>
        <v>DC2GT42</v>
      </c>
      <c r="AC4318" s="399" t="str">
        <f t="shared" si="881"/>
        <v>DC2GT42-DC</v>
      </c>
      <c r="AD4318" t="str">
        <f>Y4318&amp;"-"&amp;VLOOKUP(AC4318,'LICH THI'!C:AA,9,0)</f>
        <v>63DCCD3219-42470</v>
      </c>
      <c r="AE4318">
        <f t="shared" si="882"/>
        <v>1</v>
      </c>
    </row>
    <row r="4319" spans="1:31" x14ac:dyDescent="0.25">
      <c r="A4319" s="436" t="str">
        <f t="shared" si="872"/>
        <v>DC2GT42-DC-6</v>
      </c>
      <c r="B4319" s="436">
        <f>COUNTIF(AC$4:AC4319,AC4319)</f>
        <v>6</v>
      </c>
      <c r="C4319" s="436" t="str">
        <f t="shared" si="873"/>
        <v>DC2GT42-DC</v>
      </c>
      <c r="D4319" s="436">
        <f>VLOOKUP(C4319,'LICH THI'!C:AA,12,0)</f>
        <v>132</v>
      </c>
      <c r="E4319" s="436">
        <f>VLOOKUP(C4319,'LICH THI'!C:AA,13,0)</f>
        <v>45</v>
      </c>
      <c r="F4319" s="436">
        <f t="shared" si="883"/>
        <v>45</v>
      </c>
      <c r="G4319" s="436">
        <f>VLOOKUP(C4319,'LICH THI'!C:AA,14,0)</f>
        <v>3</v>
      </c>
      <c r="H4319" s="436">
        <f t="shared" si="874"/>
        <v>1</v>
      </c>
      <c r="I4319" s="436" t="str">
        <f t="shared" si="875"/>
        <v>Trịnh Tuấn Anh</v>
      </c>
      <c r="J4319" s="436"/>
      <c r="K4319" s="436">
        <f t="shared" si="876"/>
        <v>2</v>
      </c>
      <c r="L4319" s="436" t="str">
        <f t="shared" si="877"/>
        <v>DC2GT42-DC-2</v>
      </c>
      <c r="M4319" s="436">
        <f t="shared" si="878"/>
        <v>42</v>
      </c>
      <c r="N4319" s="437">
        <f t="shared" si="884"/>
        <v>60</v>
      </c>
      <c r="O4319" s="437"/>
      <c r="P4319" s="430" t="str">
        <f t="shared" si="879"/>
        <v/>
      </c>
      <c r="U4319" s="177">
        <v>49</v>
      </c>
      <c r="V4319" s="177" t="s">
        <v>2897</v>
      </c>
      <c r="W4319" s="177" t="s">
        <v>3739</v>
      </c>
      <c r="X4319" s="177" t="s">
        <v>2611</v>
      </c>
      <c r="Y4319" s="177" t="s">
        <v>3740</v>
      </c>
      <c r="Z4319" s="177" t="s">
        <v>5241</v>
      </c>
      <c r="AA4319" s="525" t="s">
        <v>3741</v>
      </c>
      <c r="AB4319" s="399" t="str">
        <f t="shared" si="880"/>
        <v>DC2GT42</v>
      </c>
      <c r="AC4319" s="399" t="str">
        <f t="shared" si="881"/>
        <v>DC2GT42-DC</v>
      </c>
      <c r="AD4319" t="str">
        <f>Y4319&amp;"-"&amp;VLOOKUP(AC4319,'LICH THI'!C:AA,9,0)</f>
        <v>64DCDB3061-42470</v>
      </c>
      <c r="AE4319">
        <f t="shared" si="882"/>
        <v>1</v>
      </c>
    </row>
    <row r="4320" spans="1:31" x14ac:dyDescent="0.25">
      <c r="A4320" s="436" t="str">
        <f t="shared" si="872"/>
        <v>DC2GT42-DC-7</v>
      </c>
      <c r="B4320" s="436">
        <f>COUNTIF(AC$4:AC4320,AC4320)</f>
        <v>7</v>
      </c>
      <c r="C4320" s="436" t="str">
        <f t="shared" si="873"/>
        <v>DC2GT42-DC</v>
      </c>
      <c r="D4320" s="436">
        <f>VLOOKUP(C4320,'LICH THI'!C:AA,12,0)</f>
        <v>132</v>
      </c>
      <c r="E4320" s="436">
        <f>VLOOKUP(C4320,'LICH THI'!C:AA,13,0)</f>
        <v>45</v>
      </c>
      <c r="F4320" s="436">
        <f t="shared" si="883"/>
        <v>45</v>
      </c>
      <c r="G4320" s="436">
        <f>VLOOKUP(C4320,'LICH THI'!C:AA,14,0)</f>
        <v>3</v>
      </c>
      <c r="H4320" s="436">
        <f t="shared" si="874"/>
        <v>1</v>
      </c>
      <c r="I4320" s="436" t="str">
        <f t="shared" si="875"/>
        <v>Trịnh Thị Vân Anh</v>
      </c>
      <c r="J4320" s="436"/>
      <c r="K4320" s="436">
        <f t="shared" si="876"/>
        <v>2</v>
      </c>
      <c r="L4320" s="436" t="str">
        <f t="shared" si="877"/>
        <v>DC2GT42-DC-2</v>
      </c>
      <c r="M4320" s="436">
        <f t="shared" si="878"/>
        <v>42</v>
      </c>
      <c r="N4320" s="437">
        <f t="shared" si="884"/>
        <v>61</v>
      </c>
      <c r="O4320" s="437"/>
      <c r="P4320" s="430" t="str">
        <f t="shared" si="879"/>
        <v/>
      </c>
      <c r="U4320" s="177">
        <v>111</v>
      </c>
      <c r="V4320" s="177" t="s">
        <v>3517</v>
      </c>
      <c r="W4320" s="177" t="s">
        <v>3520</v>
      </c>
      <c r="X4320" s="177" t="s">
        <v>2611</v>
      </c>
      <c r="Y4320" s="177" t="s">
        <v>3521</v>
      </c>
      <c r="Z4320" s="177" t="s">
        <v>5241</v>
      </c>
      <c r="AA4320" s="525" t="s">
        <v>3522</v>
      </c>
      <c r="AB4320" s="399" t="str">
        <f t="shared" si="880"/>
        <v>DC2GT42</v>
      </c>
      <c r="AC4320" s="399" t="str">
        <f t="shared" si="881"/>
        <v>DC2GT42-DC</v>
      </c>
      <c r="AD4320" t="str">
        <f>Y4320&amp;"-"&amp;VLOOKUP(AC4320,'LICH THI'!C:AA,9,0)</f>
        <v>65DCKX22150-42470</v>
      </c>
      <c r="AE4320">
        <f t="shared" si="882"/>
        <v>1</v>
      </c>
    </row>
    <row r="4321" spans="1:31" x14ac:dyDescent="0.25">
      <c r="A4321" s="436" t="str">
        <f t="shared" si="872"/>
        <v>DC2GT42-DC-8</v>
      </c>
      <c r="B4321" s="436">
        <f>COUNTIF(AC$4:AC4321,AC4321)</f>
        <v>8</v>
      </c>
      <c r="C4321" s="436" t="str">
        <f t="shared" si="873"/>
        <v>DC2GT42-DC</v>
      </c>
      <c r="D4321" s="436">
        <f>VLOOKUP(C4321,'LICH THI'!C:AA,12,0)</f>
        <v>132</v>
      </c>
      <c r="E4321" s="436">
        <f>VLOOKUP(C4321,'LICH THI'!C:AA,13,0)</f>
        <v>45</v>
      </c>
      <c r="F4321" s="436">
        <f t="shared" si="883"/>
        <v>45</v>
      </c>
      <c r="G4321" s="436">
        <f>VLOOKUP(C4321,'LICH THI'!C:AA,14,0)</f>
        <v>3</v>
      </c>
      <c r="H4321" s="436">
        <f t="shared" si="874"/>
        <v>1</v>
      </c>
      <c r="I4321" s="436" t="str">
        <f t="shared" si="875"/>
        <v>Trương Tuấn Anh</v>
      </c>
      <c r="J4321" s="436"/>
      <c r="K4321" s="436">
        <f t="shared" si="876"/>
        <v>2</v>
      </c>
      <c r="L4321" s="436" t="str">
        <f t="shared" si="877"/>
        <v>DC2GT42-DC-2</v>
      </c>
      <c r="M4321" s="436">
        <f t="shared" si="878"/>
        <v>42</v>
      </c>
      <c r="N4321" s="437">
        <f t="shared" si="884"/>
        <v>62</v>
      </c>
      <c r="O4321" s="437"/>
      <c r="P4321" s="430" t="str">
        <f t="shared" si="879"/>
        <v/>
      </c>
      <c r="U4321" s="177">
        <v>64</v>
      </c>
      <c r="V4321" s="177" t="s">
        <v>2935</v>
      </c>
      <c r="W4321" s="177" t="s">
        <v>2936</v>
      </c>
      <c r="X4321" s="177" t="s">
        <v>2611</v>
      </c>
      <c r="Y4321" s="177" t="s">
        <v>2937</v>
      </c>
      <c r="Z4321" s="177" t="s">
        <v>5241</v>
      </c>
      <c r="AA4321" s="525" t="s">
        <v>2938</v>
      </c>
      <c r="AB4321" s="399" t="str">
        <f t="shared" si="880"/>
        <v>DC2GT42</v>
      </c>
      <c r="AC4321" s="399" t="str">
        <f t="shared" si="881"/>
        <v>DC2GT42-DC</v>
      </c>
      <c r="AD4321" t="str">
        <f>Y4321&amp;"-"&amp;VLOOKUP(AC4321,'LICH THI'!C:AA,9,0)</f>
        <v>64DCDB3080-42470</v>
      </c>
      <c r="AE4321">
        <f t="shared" si="882"/>
        <v>1</v>
      </c>
    </row>
    <row r="4322" spans="1:31" x14ac:dyDescent="0.25">
      <c r="A4322" s="436" t="str">
        <f t="shared" si="872"/>
        <v>DC2GT42-DC-9</v>
      </c>
      <c r="B4322" s="436">
        <f>COUNTIF(AC$4:AC4322,AC4322)</f>
        <v>9</v>
      </c>
      <c r="C4322" s="436" t="str">
        <f t="shared" si="873"/>
        <v>DC2GT42-DC</v>
      </c>
      <c r="D4322" s="436">
        <f>VLOOKUP(C4322,'LICH THI'!C:AA,12,0)</f>
        <v>132</v>
      </c>
      <c r="E4322" s="436">
        <f>VLOOKUP(C4322,'LICH THI'!C:AA,13,0)</f>
        <v>45</v>
      </c>
      <c r="F4322" s="436">
        <f t="shared" si="883"/>
        <v>45</v>
      </c>
      <c r="G4322" s="436">
        <f>VLOOKUP(C4322,'LICH THI'!C:AA,14,0)</f>
        <v>3</v>
      </c>
      <c r="H4322" s="436">
        <f t="shared" si="874"/>
        <v>1</v>
      </c>
      <c r="I4322" s="436" t="str">
        <f t="shared" si="875"/>
        <v>Nông Quốc Ân</v>
      </c>
      <c r="J4322" s="436"/>
      <c r="K4322" s="436">
        <f t="shared" si="876"/>
        <v>2</v>
      </c>
      <c r="L4322" s="436" t="str">
        <f t="shared" si="877"/>
        <v>DC2GT42-DC-2</v>
      </c>
      <c r="M4322" s="436">
        <f t="shared" si="878"/>
        <v>42</v>
      </c>
      <c r="N4322" s="437">
        <f t="shared" si="884"/>
        <v>63</v>
      </c>
      <c r="O4322" s="437"/>
      <c r="P4322" s="430" t="str">
        <f t="shared" si="879"/>
        <v/>
      </c>
      <c r="U4322" s="177">
        <v>85</v>
      </c>
      <c r="V4322" s="177" t="s">
        <v>3509</v>
      </c>
      <c r="W4322" s="177" t="s">
        <v>5288</v>
      </c>
      <c r="X4322" s="177" t="s">
        <v>5289</v>
      </c>
      <c r="Y4322" s="177" t="s">
        <v>5290</v>
      </c>
      <c r="Z4322" s="177" t="s">
        <v>5241</v>
      </c>
      <c r="AA4322" s="525" t="s">
        <v>5291</v>
      </c>
      <c r="AB4322" s="399" t="str">
        <f t="shared" si="880"/>
        <v>DC2GT42</v>
      </c>
      <c r="AC4322" s="399" t="str">
        <f t="shared" si="881"/>
        <v>DC2GT42-DC</v>
      </c>
      <c r="AD4322" t="str">
        <f>Y4322&amp;"-"&amp;VLOOKUP(AC4322,'LICH THI'!C:AA,9,0)</f>
        <v>65DCKX21465-42470</v>
      </c>
      <c r="AE4322">
        <f t="shared" si="882"/>
        <v>1</v>
      </c>
    </row>
    <row r="4323" spans="1:31" x14ac:dyDescent="0.25">
      <c r="A4323" s="436" t="str">
        <f t="shared" si="872"/>
        <v>DC2GT42-DC-10</v>
      </c>
      <c r="B4323" s="436">
        <f>COUNTIF(AC$4:AC4323,AC4323)</f>
        <v>10</v>
      </c>
      <c r="C4323" s="436" t="str">
        <f t="shared" si="873"/>
        <v>DC2GT42-DC</v>
      </c>
      <c r="D4323" s="436">
        <f>VLOOKUP(C4323,'LICH THI'!C:AA,12,0)</f>
        <v>132</v>
      </c>
      <c r="E4323" s="436">
        <f>VLOOKUP(C4323,'LICH THI'!C:AA,13,0)</f>
        <v>45</v>
      </c>
      <c r="F4323" s="436">
        <f t="shared" si="883"/>
        <v>45</v>
      </c>
      <c r="G4323" s="436">
        <f>VLOOKUP(C4323,'LICH THI'!C:AA,14,0)</f>
        <v>3</v>
      </c>
      <c r="H4323" s="436">
        <f t="shared" si="874"/>
        <v>1</v>
      </c>
      <c r="I4323" s="436" t="str">
        <f t="shared" si="875"/>
        <v>Thân Văn Bình</v>
      </c>
      <c r="J4323" s="436"/>
      <c r="K4323" s="436">
        <f t="shared" si="876"/>
        <v>2</v>
      </c>
      <c r="L4323" s="436" t="str">
        <f t="shared" si="877"/>
        <v>DC2GT42-DC-2</v>
      </c>
      <c r="M4323" s="436">
        <f t="shared" si="878"/>
        <v>42</v>
      </c>
      <c r="N4323" s="437">
        <f t="shared" si="884"/>
        <v>64</v>
      </c>
      <c r="O4323" s="437"/>
      <c r="P4323" s="430" t="str">
        <f t="shared" si="879"/>
        <v/>
      </c>
      <c r="U4323" s="177">
        <v>127</v>
      </c>
      <c r="V4323" s="177" t="s">
        <v>3077</v>
      </c>
      <c r="W4323" s="177" t="s">
        <v>3078</v>
      </c>
      <c r="X4323" s="177" t="s">
        <v>2605</v>
      </c>
      <c r="Y4323" s="177" t="s">
        <v>3079</v>
      </c>
      <c r="Z4323" s="177" t="s">
        <v>5241</v>
      </c>
      <c r="AA4323" s="525" t="s">
        <v>3080</v>
      </c>
      <c r="AB4323" s="399" t="str">
        <f t="shared" si="880"/>
        <v>DC2GT42</v>
      </c>
      <c r="AC4323" s="399" t="str">
        <f t="shared" si="881"/>
        <v>DC2GT42-DC</v>
      </c>
      <c r="AD4323" t="str">
        <f>Y4323&amp;"-"&amp;VLOOKUP(AC4323,'LICH THI'!C:AA,9,0)</f>
        <v>64DCDB3115-42470</v>
      </c>
      <c r="AE4323">
        <f t="shared" si="882"/>
        <v>1</v>
      </c>
    </row>
    <row r="4324" spans="1:31" x14ac:dyDescent="0.25">
      <c r="A4324" s="436" t="str">
        <f t="shared" si="872"/>
        <v>DC2GT42-DC-11</v>
      </c>
      <c r="B4324" s="436">
        <f>COUNTIF(AC$4:AC4324,AC4324)</f>
        <v>11</v>
      </c>
      <c r="C4324" s="436" t="str">
        <f t="shared" si="873"/>
        <v>DC2GT42-DC</v>
      </c>
      <c r="D4324" s="436">
        <f>VLOOKUP(C4324,'LICH THI'!C:AA,12,0)</f>
        <v>132</v>
      </c>
      <c r="E4324" s="436">
        <f>VLOOKUP(C4324,'LICH THI'!C:AA,13,0)</f>
        <v>45</v>
      </c>
      <c r="F4324" s="436">
        <f t="shared" si="883"/>
        <v>45</v>
      </c>
      <c r="G4324" s="436">
        <f>VLOOKUP(C4324,'LICH THI'!C:AA,14,0)</f>
        <v>3</v>
      </c>
      <c r="H4324" s="436">
        <f t="shared" si="874"/>
        <v>1</v>
      </c>
      <c r="I4324" s="436" t="str">
        <f t="shared" si="875"/>
        <v>Nguyễn Minh Cầm</v>
      </c>
      <c r="J4324" s="436"/>
      <c r="K4324" s="436">
        <f t="shared" si="876"/>
        <v>2</v>
      </c>
      <c r="L4324" s="436" t="str">
        <f t="shared" si="877"/>
        <v>DC2GT42-DC-2</v>
      </c>
      <c r="M4324" s="436">
        <f t="shared" si="878"/>
        <v>42</v>
      </c>
      <c r="N4324" s="437">
        <f t="shared" si="884"/>
        <v>65</v>
      </c>
      <c r="O4324" s="437"/>
      <c r="P4324" s="430" t="str">
        <f t="shared" si="879"/>
        <v/>
      </c>
      <c r="U4324" s="177">
        <v>9</v>
      </c>
      <c r="V4324" s="177" t="s">
        <v>3196</v>
      </c>
      <c r="W4324" s="177" t="s">
        <v>2708</v>
      </c>
      <c r="X4324" s="177" t="s">
        <v>3939</v>
      </c>
      <c r="Y4324" s="177" t="s">
        <v>3940</v>
      </c>
      <c r="Z4324" s="177" t="s">
        <v>5241</v>
      </c>
      <c r="AA4324" s="525" t="s">
        <v>3941</v>
      </c>
      <c r="AB4324" s="399" t="str">
        <f t="shared" si="880"/>
        <v>DC2GT42</v>
      </c>
      <c r="AC4324" s="399" t="str">
        <f t="shared" si="881"/>
        <v>DC2GT42-DC</v>
      </c>
      <c r="AD4324" t="str">
        <f>Y4324&amp;"-"&amp;VLOOKUP(AC4324,'LICH THI'!C:AA,9,0)</f>
        <v>63DCCD3304-42470</v>
      </c>
      <c r="AE4324">
        <f t="shared" si="882"/>
        <v>1</v>
      </c>
    </row>
    <row r="4325" spans="1:31" x14ac:dyDescent="0.25">
      <c r="A4325" s="436" t="str">
        <f t="shared" si="872"/>
        <v>DC2GT42-DC-12</v>
      </c>
      <c r="B4325" s="436">
        <f>COUNTIF(AC$4:AC4325,AC4325)</f>
        <v>12</v>
      </c>
      <c r="C4325" s="436" t="str">
        <f t="shared" si="873"/>
        <v>DC2GT42-DC</v>
      </c>
      <c r="D4325" s="436">
        <f>VLOOKUP(C4325,'LICH THI'!C:AA,12,0)</f>
        <v>132</v>
      </c>
      <c r="E4325" s="436">
        <f>VLOOKUP(C4325,'LICH THI'!C:AA,13,0)</f>
        <v>45</v>
      </c>
      <c r="F4325" s="436">
        <f t="shared" si="883"/>
        <v>45</v>
      </c>
      <c r="G4325" s="436">
        <f>VLOOKUP(C4325,'LICH THI'!C:AA,14,0)</f>
        <v>3</v>
      </c>
      <c r="H4325" s="436">
        <f t="shared" si="874"/>
        <v>1</v>
      </c>
      <c r="I4325" s="436" t="str">
        <f t="shared" si="875"/>
        <v>Nguyễn Mạnh Cường</v>
      </c>
      <c r="J4325" s="436"/>
      <c r="K4325" s="436">
        <f t="shared" si="876"/>
        <v>2</v>
      </c>
      <c r="L4325" s="436" t="str">
        <f t="shared" si="877"/>
        <v>DC2GT42-DC-2</v>
      </c>
      <c r="M4325" s="436">
        <f t="shared" si="878"/>
        <v>42</v>
      </c>
      <c r="N4325" s="437">
        <f t="shared" si="884"/>
        <v>66</v>
      </c>
      <c r="O4325" s="437"/>
      <c r="P4325" s="430" t="str">
        <f t="shared" si="879"/>
        <v/>
      </c>
      <c r="U4325" s="177">
        <v>32</v>
      </c>
      <c r="V4325" s="177" t="s">
        <v>2724</v>
      </c>
      <c r="W4325" s="177" t="s">
        <v>2734</v>
      </c>
      <c r="X4325" s="177" t="s">
        <v>2735</v>
      </c>
      <c r="Y4325" s="177" t="s">
        <v>2736</v>
      </c>
      <c r="Z4325" s="177" t="s">
        <v>5241</v>
      </c>
      <c r="AA4325" s="525" t="s">
        <v>2737</v>
      </c>
      <c r="AB4325" s="399" t="str">
        <f t="shared" si="880"/>
        <v>DC2GT42</v>
      </c>
      <c r="AC4325" s="399" t="str">
        <f t="shared" si="881"/>
        <v>DC2GT42-DC</v>
      </c>
      <c r="AD4325" t="str">
        <f>Y4325&amp;"-"&amp;VLOOKUP(AC4325,'LICH THI'!C:AA,9,0)</f>
        <v>64DCCA3019-42470</v>
      </c>
      <c r="AE4325">
        <f t="shared" si="882"/>
        <v>1</v>
      </c>
    </row>
    <row r="4326" spans="1:31" x14ac:dyDescent="0.25">
      <c r="A4326" s="436" t="str">
        <f t="shared" si="872"/>
        <v>DC2GT42-DC-13</v>
      </c>
      <c r="B4326" s="436">
        <f>COUNTIF(AC$4:AC4326,AC4326)</f>
        <v>13</v>
      </c>
      <c r="C4326" s="436" t="str">
        <f t="shared" si="873"/>
        <v>DC2GT42-DC</v>
      </c>
      <c r="D4326" s="436">
        <f>VLOOKUP(C4326,'LICH THI'!C:AA,12,0)</f>
        <v>132</v>
      </c>
      <c r="E4326" s="436">
        <f>VLOOKUP(C4326,'LICH THI'!C:AA,13,0)</f>
        <v>45</v>
      </c>
      <c r="F4326" s="436">
        <f t="shared" si="883"/>
        <v>45</v>
      </c>
      <c r="G4326" s="436">
        <f>VLOOKUP(C4326,'LICH THI'!C:AA,14,0)</f>
        <v>3</v>
      </c>
      <c r="H4326" s="436">
        <f t="shared" si="874"/>
        <v>1</v>
      </c>
      <c r="I4326" s="436" t="str">
        <f t="shared" si="875"/>
        <v>Nguyễn Quyết Chiến</v>
      </c>
      <c r="J4326" s="436"/>
      <c r="K4326" s="436">
        <f t="shared" si="876"/>
        <v>2</v>
      </c>
      <c r="L4326" s="436" t="str">
        <f t="shared" si="877"/>
        <v>DC2GT42-DC-2</v>
      </c>
      <c r="M4326" s="436">
        <f t="shared" si="878"/>
        <v>42</v>
      </c>
      <c r="N4326" s="437">
        <f t="shared" si="884"/>
        <v>67</v>
      </c>
      <c r="O4326" s="437"/>
      <c r="P4326" s="430" t="str">
        <f t="shared" si="879"/>
        <v/>
      </c>
      <c r="U4326" s="177">
        <v>50</v>
      </c>
      <c r="V4326" s="177" t="s">
        <v>2897</v>
      </c>
      <c r="W4326" s="177" t="s">
        <v>5266</v>
      </c>
      <c r="X4326" s="177" t="s">
        <v>2709</v>
      </c>
      <c r="Y4326" s="177" t="s">
        <v>5267</v>
      </c>
      <c r="Z4326" s="177" t="s">
        <v>5241</v>
      </c>
      <c r="AA4326" s="525" t="s">
        <v>3835</v>
      </c>
      <c r="AB4326" s="399" t="str">
        <f t="shared" si="880"/>
        <v>DC2GT42</v>
      </c>
      <c r="AC4326" s="399" t="str">
        <f t="shared" si="881"/>
        <v>DC2GT42-DC</v>
      </c>
      <c r="AD4326" t="str">
        <f>Y4326&amp;"-"&amp;VLOOKUP(AC4326,'LICH THI'!C:AA,9,0)</f>
        <v>64DCDB3003-42470</v>
      </c>
      <c r="AE4326">
        <f t="shared" si="882"/>
        <v>1</v>
      </c>
    </row>
    <row r="4327" spans="1:31" x14ac:dyDescent="0.25">
      <c r="A4327" s="436" t="str">
        <f t="shared" si="872"/>
        <v>DC2GT42-DC-14</v>
      </c>
      <c r="B4327" s="436">
        <f>COUNTIF(AC$4:AC4327,AC4327)</f>
        <v>14</v>
      </c>
      <c r="C4327" s="436" t="str">
        <f t="shared" si="873"/>
        <v>DC2GT42-DC</v>
      </c>
      <c r="D4327" s="436">
        <f>VLOOKUP(C4327,'LICH THI'!C:AA,12,0)</f>
        <v>132</v>
      </c>
      <c r="E4327" s="436">
        <f>VLOOKUP(C4327,'LICH THI'!C:AA,13,0)</f>
        <v>45</v>
      </c>
      <c r="F4327" s="436">
        <f t="shared" si="883"/>
        <v>45</v>
      </c>
      <c r="G4327" s="436">
        <f>VLOOKUP(C4327,'LICH THI'!C:AA,14,0)</f>
        <v>3</v>
      </c>
      <c r="H4327" s="436">
        <f t="shared" si="874"/>
        <v>1</v>
      </c>
      <c r="I4327" s="436" t="str">
        <f t="shared" si="875"/>
        <v>Lê Viết Chung</v>
      </c>
      <c r="J4327" s="436"/>
      <c r="K4327" s="436">
        <f t="shared" si="876"/>
        <v>2</v>
      </c>
      <c r="L4327" s="436" t="str">
        <f t="shared" si="877"/>
        <v>DC2GT42-DC-2</v>
      </c>
      <c r="M4327" s="436">
        <f t="shared" si="878"/>
        <v>42</v>
      </c>
      <c r="N4327" s="437">
        <f t="shared" si="884"/>
        <v>68</v>
      </c>
      <c r="O4327" s="437"/>
      <c r="P4327" s="430" t="str">
        <f t="shared" si="879"/>
        <v/>
      </c>
      <c r="U4327" s="177">
        <v>43</v>
      </c>
      <c r="V4327" s="177" t="s">
        <v>3731</v>
      </c>
      <c r="W4327" s="177" t="s">
        <v>5148</v>
      </c>
      <c r="X4327" s="177" t="s">
        <v>2731</v>
      </c>
      <c r="Y4327" s="177" t="s">
        <v>5149</v>
      </c>
      <c r="Z4327" s="177" t="s">
        <v>5241</v>
      </c>
      <c r="AA4327" s="525" t="s">
        <v>3048</v>
      </c>
      <c r="AB4327" s="399" t="str">
        <f t="shared" si="880"/>
        <v>DC2GT42</v>
      </c>
      <c r="AC4327" s="399" t="str">
        <f t="shared" si="881"/>
        <v>DC2GT42-DC</v>
      </c>
      <c r="AD4327" t="str">
        <f>Y4327&amp;"-"&amp;VLOOKUP(AC4327,'LICH THI'!C:AA,9,0)</f>
        <v>64DCCS3019-42470</v>
      </c>
      <c r="AE4327">
        <f t="shared" si="882"/>
        <v>1</v>
      </c>
    </row>
    <row r="4328" spans="1:31" x14ac:dyDescent="0.25">
      <c r="A4328" s="436" t="str">
        <f t="shared" si="872"/>
        <v>DC2GT42-DC-15</v>
      </c>
      <c r="B4328" s="436">
        <f>COUNTIF(AC$4:AC4328,AC4328)</f>
        <v>15</v>
      </c>
      <c r="C4328" s="436" t="str">
        <f t="shared" si="873"/>
        <v>DC2GT42-DC</v>
      </c>
      <c r="D4328" s="436">
        <f>VLOOKUP(C4328,'LICH THI'!C:AA,12,0)</f>
        <v>132</v>
      </c>
      <c r="E4328" s="436">
        <f>VLOOKUP(C4328,'LICH THI'!C:AA,13,0)</f>
        <v>45</v>
      </c>
      <c r="F4328" s="436">
        <f t="shared" si="883"/>
        <v>45</v>
      </c>
      <c r="G4328" s="436">
        <f>VLOOKUP(C4328,'LICH THI'!C:AA,14,0)</f>
        <v>3</v>
      </c>
      <c r="H4328" s="436">
        <f t="shared" si="874"/>
        <v>1</v>
      </c>
      <c r="I4328" s="436" t="str">
        <f t="shared" si="875"/>
        <v>Phạm Đức Chung</v>
      </c>
      <c r="J4328" s="436"/>
      <c r="K4328" s="436">
        <f t="shared" si="876"/>
        <v>2</v>
      </c>
      <c r="L4328" s="436" t="str">
        <f t="shared" si="877"/>
        <v>DC2GT42-DC-2</v>
      </c>
      <c r="M4328" s="436">
        <f t="shared" si="878"/>
        <v>42</v>
      </c>
      <c r="N4328" s="437">
        <f t="shared" si="884"/>
        <v>69</v>
      </c>
      <c r="O4328" s="437"/>
      <c r="P4328" s="430" t="str">
        <f t="shared" si="879"/>
        <v/>
      </c>
      <c r="U4328" s="177">
        <v>31</v>
      </c>
      <c r="V4328" s="177" t="s">
        <v>2724</v>
      </c>
      <c r="W4328" s="177" t="s">
        <v>2730</v>
      </c>
      <c r="X4328" s="177" t="s">
        <v>2731</v>
      </c>
      <c r="Y4328" s="177" t="s">
        <v>2732</v>
      </c>
      <c r="Z4328" s="177" t="s">
        <v>5241</v>
      </c>
      <c r="AA4328" s="525" t="s">
        <v>2733</v>
      </c>
      <c r="AB4328" s="399" t="str">
        <f t="shared" si="880"/>
        <v>DC2GT42</v>
      </c>
      <c r="AC4328" s="399" t="str">
        <f t="shared" si="881"/>
        <v>DC2GT42-DC</v>
      </c>
      <c r="AD4328" t="str">
        <f>Y4328&amp;"-"&amp;VLOOKUP(AC4328,'LICH THI'!C:AA,9,0)</f>
        <v>64DCCA3043-42470</v>
      </c>
      <c r="AE4328">
        <f t="shared" si="882"/>
        <v>1</v>
      </c>
    </row>
    <row r="4329" spans="1:31" x14ac:dyDescent="0.25">
      <c r="A4329" s="436" t="str">
        <f t="shared" si="872"/>
        <v>DC2GT42-DC-16</v>
      </c>
      <c r="B4329" s="436">
        <f>COUNTIF(AC$4:AC4329,AC4329)</f>
        <v>16</v>
      </c>
      <c r="C4329" s="436" t="str">
        <f t="shared" si="873"/>
        <v>DC2GT42-DC</v>
      </c>
      <c r="D4329" s="436">
        <f>VLOOKUP(C4329,'LICH THI'!C:AA,12,0)</f>
        <v>132</v>
      </c>
      <c r="E4329" s="436">
        <f>VLOOKUP(C4329,'LICH THI'!C:AA,13,0)</f>
        <v>45</v>
      </c>
      <c r="F4329" s="436">
        <f t="shared" si="883"/>
        <v>45</v>
      </c>
      <c r="G4329" s="436">
        <f>VLOOKUP(C4329,'LICH THI'!C:AA,14,0)</f>
        <v>3</v>
      </c>
      <c r="H4329" s="436">
        <f t="shared" si="874"/>
        <v>1</v>
      </c>
      <c r="I4329" s="436" t="str">
        <f t="shared" si="875"/>
        <v>Nguyễn Thị Bích Diệp</v>
      </c>
      <c r="J4329" s="436"/>
      <c r="K4329" s="436">
        <f t="shared" si="876"/>
        <v>2</v>
      </c>
      <c r="L4329" s="436" t="str">
        <f t="shared" si="877"/>
        <v>DC2GT42-DC-2</v>
      </c>
      <c r="M4329" s="436">
        <f t="shared" si="878"/>
        <v>42</v>
      </c>
      <c r="N4329" s="437">
        <f t="shared" si="884"/>
        <v>70</v>
      </c>
      <c r="O4329" s="437"/>
      <c r="P4329" s="430" t="str">
        <f t="shared" si="879"/>
        <v/>
      </c>
      <c r="U4329" s="177">
        <v>103</v>
      </c>
      <c r="V4329" s="177" t="s">
        <v>4879</v>
      </c>
      <c r="W4329" s="177" t="s">
        <v>3035</v>
      </c>
      <c r="X4329" s="177" t="s">
        <v>3025</v>
      </c>
      <c r="Y4329" s="177" t="s">
        <v>5325</v>
      </c>
      <c r="Z4329" s="177" t="s">
        <v>5241</v>
      </c>
      <c r="AA4329" s="525" t="s">
        <v>5326</v>
      </c>
      <c r="AB4329" s="399" t="str">
        <f t="shared" si="880"/>
        <v>DC2GT42</v>
      </c>
      <c r="AC4329" s="399" t="str">
        <f t="shared" si="881"/>
        <v>DC2GT42-DC</v>
      </c>
      <c r="AD4329" t="str">
        <f>Y4329&amp;"-"&amp;VLOOKUP(AC4329,'LICH THI'!C:AA,9,0)</f>
        <v>65DCKX22619-42470</v>
      </c>
      <c r="AE4329">
        <f t="shared" si="882"/>
        <v>1</v>
      </c>
    </row>
    <row r="4330" spans="1:31" x14ac:dyDescent="0.25">
      <c r="A4330" s="436" t="str">
        <f t="shared" si="872"/>
        <v>DC2GT42-DC-17</v>
      </c>
      <c r="B4330" s="436">
        <f>COUNTIF(AC$4:AC4330,AC4330)</f>
        <v>17</v>
      </c>
      <c r="C4330" s="436" t="str">
        <f t="shared" si="873"/>
        <v>DC2GT42-DC</v>
      </c>
      <c r="D4330" s="436">
        <f>VLOOKUP(C4330,'LICH THI'!C:AA,12,0)</f>
        <v>132</v>
      </c>
      <c r="E4330" s="436">
        <f>VLOOKUP(C4330,'LICH THI'!C:AA,13,0)</f>
        <v>45</v>
      </c>
      <c r="F4330" s="436">
        <f t="shared" si="883"/>
        <v>45</v>
      </c>
      <c r="G4330" s="436">
        <f>VLOOKUP(C4330,'LICH THI'!C:AA,14,0)</f>
        <v>3</v>
      </c>
      <c r="H4330" s="436">
        <f t="shared" si="874"/>
        <v>1</v>
      </c>
      <c r="I4330" s="436" t="str">
        <f t="shared" si="875"/>
        <v>Ngô Đức Duy</v>
      </c>
      <c r="J4330" s="436"/>
      <c r="K4330" s="436">
        <f t="shared" si="876"/>
        <v>2</v>
      </c>
      <c r="L4330" s="436" t="str">
        <f t="shared" si="877"/>
        <v>DC2GT42-DC-2</v>
      </c>
      <c r="M4330" s="436">
        <f t="shared" si="878"/>
        <v>42</v>
      </c>
      <c r="N4330" s="437">
        <f t="shared" si="884"/>
        <v>71</v>
      </c>
      <c r="O4330" s="437"/>
      <c r="P4330" s="430" t="str">
        <f t="shared" si="879"/>
        <v/>
      </c>
      <c r="U4330" s="177">
        <v>65</v>
      </c>
      <c r="V4330" s="177" t="s">
        <v>2935</v>
      </c>
      <c r="W4330" s="177" t="s">
        <v>4239</v>
      </c>
      <c r="X4330" s="177" t="s">
        <v>2742</v>
      </c>
      <c r="Y4330" s="177" t="s">
        <v>4708</v>
      </c>
      <c r="Z4330" s="177" t="s">
        <v>5241</v>
      </c>
      <c r="AA4330" s="525" t="s">
        <v>4709</v>
      </c>
      <c r="AB4330" s="399" t="str">
        <f t="shared" si="880"/>
        <v>DC2GT42</v>
      </c>
      <c r="AC4330" s="399" t="str">
        <f t="shared" si="881"/>
        <v>DC2GT42-DC</v>
      </c>
      <c r="AD4330" t="str">
        <f>Y4330&amp;"-"&amp;VLOOKUP(AC4330,'LICH THI'!C:AA,9,0)</f>
        <v>64DCDB3052-42470</v>
      </c>
      <c r="AE4330">
        <f t="shared" si="882"/>
        <v>1</v>
      </c>
    </row>
    <row r="4331" spans="1:31" x14ac:dyDescent="0.25">
      <c r="A4331" s="436" t="str">
        <f t="shared" si="872"/>
        <v>DC2GT42-DC-18</v>
      </c>
      <c r="B4331" s="436">
        <f>COUNTIF(AC$4:AC4331,AC4331)</f>
        <v>18</v>
      </c>
      <c r="C4331" s="436" t="str">
        <f t="shared" si="873"/>
        <v>DC2GT42-DC</v>
      </c>
      <c r="D4331" s="436">
        <f>VLOOKUP(C4331,'LICH THI'!C:AA,12,0)</f>
        <v>132</v>
      </c>
      <c r="E4331" s="436">
        <f>VLOOKUP(C4331,'LICH THI'!C:AA,13,0)</f>
        <v>45</v>
      </c>
      <c r="F4331" s="436">
        <f t="shared" si="883"/>
        <v>45</v>
      </c>
      <c r="G4331" s="436">
        <f>VLOOKUP(C4331,'LICH THI'!C:AA,14,0)</f>
        <v>3</v>
      </c>
      <c r="H4331" s="436">
        <f t="shared" si="874"/>
        <v>1</v>
      </c>
      <c r="I4331" s="436" t="str">
        <f t="shared" si="875"/>
        <v>Nguyễn Văn Dương</v>
      </c>
      <c r="J4331" s="436"/>
      <c r="K4331" s="436">
        <f t="shared" si="876"/>
        <v>2</v>
      </c>
      <c r="L4331" s="436" t="str">
        <f t="shared" si="877"/>
        <v>DC2GT42-DC-2</v>
      </c>
      <c r="M4331" s="436">
        <f t="shared" si="878"/>
        <v>42</v>
      </c>
      <c r="N4331" s="437">
        <f t="shared" si="884"/>
        <v>72</v>
      </c>
      <c r="O4331" s="437"/>
      <c r="P4331" s="430" t="str">
        <f t="shared" si="879"/>
        <v/>
      </c>
      <c r="U4331" s="177">
        <v>1</v>
      </c>
      <c r="V4331" s="177" t="s">
        <v>3102</v>
      </c>
      <c r="W4331" s="177" t="s">
        <v>2741</v>
      </c>
      <c r="X4331" s="177" t="s">
        <v>2601</v>
      </c>
      <c r="Y4331" s="177" t="s">
        <v>3113</v>
      </c>
      <c r="Z4331" s="177" t="s">
        <v>5241</v>
      </c>
      <c r="AA4331" s="525" t="s">
        <v>3114</v>
      </c>
      <c r="AB4331" s="399" t="str">
        <f t="shared" si="880"/>
        <v>DC2GT42</v>
      </c>
      <c r="AC4331" s="399" t="str">
        <f t="shared" si="881"/>
        <v>DC2GT42-DC</v>
      </c>
      <c r="AD4331" t="str">
        <f>Y4331&amp;"-"&amp;VLOOKUP(AC4331,'LICH THI'!C:AA,9,0)</f>
        <v>62DCCD2018-42470</v>
      </c>
      <c r="AE4331">
        <f t="shared" si="882"/>
        <v>1</v>
      </c>
    </row>
    <row r="4332" spans="1:31" x14ac:dyDescent="0.25">
      <c r="A4332" s="436" t="str">
        <f t="shared" si="872"/>
        <v>DC2GT42-DC-19</v>
      </c>
      <c r="B4332" s="436">
        <f>COUNTIF(AC$4:AC4332,AC4332)</f>
        <v>19</v>
      </c>
      <c r="C4332" s="436" t="str">
        <f t="shared" si="873"/>
        <v>DC2GT42-DC</v>
      </c>
      <c r="D4332" s="436">
        <f>VLOOKUP(C4332,'LICH THI'!C:AA,12,0)</f>
        <v>132</v>
      </c>
      <c r="E4332" s="436">
        <f>VLOOKUP(C4332,'LICH THI'!C:AA,13,0)</f>
        <v>45</v>
      </c>
      <c r="F4332" s="436">
        <f t="shared" si="883"/>
        <v>45</v>
      </c>
      <c r="G4332" s="436">
        <f>VLOOKUP(C4332,'LICH THI'!C:AA,14,0)</f>
        <v>3</v>
      </c>
      <c r="H4332" s="436">
        <f t="shared" si="874"/>
        <v>1</v>
      </c>
      <c r="I4332" s="436" t="str">
        <f t="shared" si="875"/>
        <v>Đỗ Xuân Đại</v>
      </c>
      <c r="J4332" s="436"/>
      <c r="K4332" s="436">
        <f t="shared" si="876"/>
        <v>2</v>
      </c>
      <c r="L4332" s="436" t="str">
        <f t="shared" si="877"/>
        <v>DC2GT42-DC-2</v>
      </c>
      <c r="M4332" s="436">
        <f t="shared" si="878"/>
        <v>42</v>
      </c>
      <c r="N4332" s="437">
        <f t="shared" si="884"/>
        <v>73</v>
      </c>
      <c r="O4332" s="437"/>
      <c r="P4332" s="430" t="str">
        <f t="shared" si="879"/>
        <v/>
      </c>
      <c r="U4332" s="177">
        <v>128</v>
      </c>
      <c r="V4332" s="177" t="s">
        <v>3077</v>
      </c>
      <c r="W4332" s="177" t="s">
        <v>5357</v>
      </c>
      <c r="X4332" s="177" t="s">
        <v>4118</v>
      </c>
      <c r="Y4332" s="177" t="s">
        <v>5358</v>
      </c>
      <c r="Z4332" s="177" t="s">
        <v>5241</v>
      </c>
      <c r="AA4332" s="525" t="s">
        <v>5359</v>
      </c>
      <c r="AB4332" s="399" t="str">
        <f t="shared" si="880"/>
        <v>DC2GT42</v>
      </c>
      <c r="AC4332" s="399" t="str">
        <f t="shared" si="881"/>
        <v>DC2GT42-DC</v>
      </c>
      <c r="AD4332" t="str">
        <f>Y4332&amp;"-"&amp;VLOOKUP(AC4332,'LICH THI'!C:AA,9,0)</f>
        <v>64DCDB3143-42470</v>
      </c>
      <c r="AE4332">
        <f t="shared" si="882"/>
        <v>1</v>
      </c>
    </row>
    <row r="4333" spans="1:31" x14ac:dyDescent="0.25">
      <c r="A4333" s="436" t="str">
        <f t="shared" si="872"/>
        <v>DC2GT42-DC-20</v>
      </c>
      <c r="B4333" s="436">
        <f>COUNTIF(AC$4:AC4333,AC4333)</f>
        <v>20</v>
      </c>
      <c r="C4333" s="436" t="str">
        <f t="shared" si="873"/>
        <v>DC2GT42-DC</v>
      </c>
      <c r="D4333" s="436">
        <f>VLOOKUP(C4333,'LICH THI'!C:AA,12,0)</f>
        <v>132</v>
      </c>
      <c r="E4333" s="436">
        <f>VLOOKUP(C4333,'LICH THI'!C:AA,13,0)</f>
        <v>45</v>
      </c>
      <c r="F4333" s="436">
        <f t="shared" si="883"/>
        <v>45</v>
      </c>
      <c r="G4333" s="436">
        <f>VLOOKUP(C4333,'LICH THI'!C:AA,14,0)</f>
        <v>3</v>
      </c>
      <c r="H4333" s="436">
        <f t="shared" si="874"/>
        <v>1</v>
      </c>
      <c r="I4333" s="436" t="str">
        <f t="shared" si="875"/>
        <v>Lê Nhân Đạt</v>
      </c>
      <c r="J4333" s="436"/>
      <c r="K4333" s="436">
        <f t="shared" si="876"/>
        <v>2</v>
      </c>
      <c r="L4333" s="436" t="str">
        <f t="shared" si="877"/>
        <v>DC2GT42-DC-2</v>
      </c>
      <c r="M4333" s="436">
        <f t="shared" si="878"/>
        <v>42</v>
      </c>
      <c r="N4333" s="437">
        <f t="shared" si="884"/>
        <v>74</v>
      </c>
      <c r="O4333" s="437"/>
      <c r="P4333" s="430" t="str">
        <f t="shared" si="879"/>
        <v/>
      </c>
      <c r="U4333" s="177">
        <v>66</v>
      </c>
      <c r="V4333" s="177" t="s">
        <v>2935</v>
      </c>
      <c r="W4333" s="177" t="s">
        <v>2941</v>
      </c>
      <c r="X4333" s="177" t="s">
        <v>2746</v>
      </c>
      <c r="Y4333" s="177" t="s">
        <v>2942</v>
      </c>
      <c r="Z4333" s="177" t="s">
        <v>5241</v>
      </c>
      <c r="AA4333" s="525" t="s">
        <v>2943</v>
      </c>
      <c r="AB4333" s="399" t="str">
        <f t="shared" si="880"/>
        <v>DC2GT42</v>
      </c>
      <c r="AC4333" s="399" t="str">
        <f t="shared" si="881"/>
        <v>DC2GT42-DC</v>
      </c>
      <c r="AD4333" t="str">
        <f>Y4333&amp;"-"&amp;VLOOKUP(AC4333,'LICH THI'!C:AA,9,0)</f>
        <v>64DCDB3072-42470</v>
      </c>
      <c r="AE4333">
        <f t="shared" si="882"/>
        <v>1</v>
      </c>
    </row>
    <row r="4334" spans="1:31" x14ac:dyDescent="0.25">
      <c r="A4334" s="436" t="str">
        <f t="shared" si="872"/>
        <v>DC2GT42-DC-21</v>
      </c>
      <c r="B4334" s="436">
        <f>COUNTIF(AC$4:AC4334,AC4334)</f>
        <v>21</v>
      </c>
      <c r="C4334" s="436" t="str">
        <f t="shared" si="873"/>
        <v>DC2GT42-DC</v>
      </c>
      <c r="D4334" s="436">
        <f>VLOOKUP(C4334,'LICH THI'!C:AA,12,0)</f>
        <v>132</v>
      </c>
      <c r="E4334" s="436">
        <f>VLOOKUP(C4334,'LICH THI'!C:AA,13,0)</f>
        <v>45</v>
      </c>
      <c r="F4334" s="436">
        <f t="shared" si="883"/>
        <v>45</v>
      </c>
      <c r="G4334" s="436">
        <f>VLOOKUP(C4334,'LICH THI'!C:AA,14,0)</f>
        <v>3</v>
      </c>
      <c r="H4334" s="436">
        <f t="shared" si="874"/>
        <v>1</v>
      </c>
      <c r="I4334" s="436" t="str">
        <f t="shared" si="875"/>
        <v>Lường Văn Đạt</v>
      </c>
      <c r="J4334" s="436"/>
      <c r="K4334" s="436">
        <f t="shared" si="876"/>
        <v>2</v>
      </c>
      <c r="L4334" s="436" t="str">
        <f t="shared" si="877"/>
        <v>DC2GT42-DC-2</v>
      </c>
      <c r="M4334" s="436">
        <f t="shared" si="878"/>
        <v>42</v>
      </c>
      <c r="N4334" s="437">
        <f t="shared" si="884"/>
        <v>75</v>
      </c>
      <c r="O4334" s="437"/>
      <c r="P4334" s="430" t="str">
        <f t="shared" si="879"/>
        <v/>
      </c>
      <c r="U4334" s="177">
        <v>2</v>
      </c>
      <c r="V4334" s="177" t="s">
        <v>3102</v>
      </c>
      <c r="W4334" s="177" t="s">
        <v>3658</v>
      </c>
      <c r="X4334" s="177" t="s">
        <v>2746</v>
      </c>
      <c r="Y4334" s="177" t="s">
        <v>3659</v>
      </c>
      <c r="Z4334" s="177" t="s">
        <v>5241</v>
      </c>
      <c r="AA4334" s="525" t="s">
        <v>3660</v>
      </c>
      <c r="AB4334" s="399" t="str">
        <f t="shared" si="880"/>
        <v>DC2GT42</v>
      </c>
      <c r="AC4334" s="399" t="str">
        <f t="shared" si="881"/>
        <v>DC2GT42-DC</v>
      </c>
      <c r="AD4334" t="str">
        <f>Y4334&amp;"-"&amp;VLOOKUP(AC4334,'LICH THI'!C:AA,9,0)</f>
        <v>62DCCD3024-42470</v>
      </c>
      <c r="AE4334">
        <f t="shared" si="882"/>
        <v>1</v>
      </c>
    </row>
    <row r="4335" spans="1:31" x14ac:dyDescent="0.25">
      <c r="A4335" s="436" t="str">
        <f t="shared" si="872"/>
        <v>DC2GT42-DC-22</v>
      </c>
      <c r="B4335" s="436">
        <f>COUNTIF(AC$4:AC4335,AC4335)</f>
        <v>22</v>
      </c>
      <c r="C4335" s="436" t="str">
        <f t="shared" si="873"/>
        <v>DC2GT42-DC</v>
      </c>
      <c r="D4335" s="436">
        <f>VLOOKUP(C4335,'LICH THI'!C:AA,12,0)</f>
        <v>132</v>
      </c>
      <c r="E4335" s="436">
        <f>VLOOKUP(C4335,'LICH THI'!C:AA,13,0)</f>
        <v>45</v>
      </c>
      <c r="F4335" s="436">
        <f t="shared" si="883"/>
        <v>45</v>
      </c>
      <c r="G4335" s="436">
        <f>VLOOKUP(C4335,'LICH THI'!C:AA,14,0)</f>
        <v>3</v>
      </c>
      <c r="H4335" s="436">
        <f t="shared" si="874"/>
        <v>1</v>
      </c>
      <c r="I4335" s="436" t="str">
        <f t="shared" si="875"/>
        <v>Phan Văn Đạt</v>
      </c>
      <c r="J4335" s="436"/>
      <c r="K4335" s="436">
        <f t="shared" si="876"/>
        <v>2</v>
      </c>
      <c r="L4335" s="436" t="str">
        <f t="shared" si="877"/>
        <v>DC2GT42-DC-2</v>
      </c>
      <c r="M4335" s="436">
        <f t="shared" si="878"/>
        <v>42</v>
      </c>
      <c r="N4335" s="437">
        <f t="shared" si="884"/>
        <v>76</v>
      </c>
      <c r="O4335" s="437"/>
      <c r="P4335" s="430" t="str">
        <f t="shared" si="879"/>
        <v/>
      </c>
      <c r="U4335" s="177">
        <v>10</v>
      </c>
      <c r="V4335" s="177" t="s">
        <v>3196</v>
      </c>
      <c r="W4335" s="177" t="s">
        <v>3197</v>
      </c>
      <c r="X4335" s="177" t="s">
        <v>2746</v>
      </c>
      <c r="Y4335" s="177" t="s">
        <v>3198</v>
      </c>
      <c r="Z4335" s="177" t="s">
        <v>5241</v>
      </c>
      <c r="AA4335" s="525" t="s">
        <v>3199</v>
      </c>
      <c r="AB4335" s="399" t="str">
        <f t="shared" si="880"/>
        <v>DC2GT42</v>
      </c>
      <c r="AC4335" s="399" t="str">
        <f t="shared" si="881"/>
        <v>DC2GT42-DC</v>
      </c>
      <c r="AD4335" t="str">
        <f>Y4335&amp;"-"&amp;VLOOKUP(AC4335,'LICH THI'!C:AA,9,0)</f>
        <v>63DCCD3075-42470</v>
      </c>
      <c r="AE4335">
        <f t="shared" si="882"/>
        <v>1</v>
      </c>
    </row>
    <row r="4336" spans="1:31" x14ac:dyDescent="0.25">
      <c r="A4336" s="436" t="str">
        <f t="shared" si="872"/>
        <v>DC2GT42-DC-23</v>
      </c>
      <c r="B4336" s="436">
        <f>COUNTIF(AC$4:AC4336,AC4336)</f>
        <v>23</v>
      </c>
      <c r="C4336" s="436" t="str">
        <f t="shared" si="873"/>
        <v>DC2GT42-DC</v>
      </c>
      <c r="D4336" s="436">
        <f>VLOOKUP(C4336,'LICH THI'!C:AA,12,0)</f>
        <v>132</v>
      </c>
      <c r="E4336" s="436">
        <f>VLOOKUP(C4336,'LICH THI'!C:AA,13,0)</f>
        <v>45</v>
      </c>
      <c r="F4336" s="436">
        <f t="shared" si="883"/>
        <v>45</v>
      </c>
      <c r="G4336" s="436">
        <f>VLOOKUP(C4336,'LICH THI'!C:AA,14,0)</f>
        <v>3</v>
      </c>
      <c r="H4336" s="436">
        <f t="shared" si="874"/>
        <v>1</v>
      </c>
      <c r="I4336" s="436" t="str">
        <f t="shared" si="875"/>
        <v>Lê Mạnh Đoan</v>
      </c>
      <c r="J4336" s="436"/>
      <c r="K4336" s="436">
        <f t="shared" si="876"/>
        <v>2</v>
      </c>
      <c r="L4336" s="436" t="str">
        <f t="shared" si="877"/>
        <v>DC2GT42-DC-2</v>
      </c>
      <c r="M4336" s="436">
        <f t="shared" si="878"/>
        <v>42</v>
      </c>
      <c r="N4336" s="437">
        <f t="shared" si="884"/>
        <v>77</v>
      </c>
      <c r="O4336" s="437"/>
      <c r="P4336" s="430" t="str">
        <f t="shared" si="879"/>
        <v/>
      </c>
      <c r="U4336" s="177">
        <v>67</v>
      </c>
      <c r="V4336" s="177" t="s">
        <v>2935</v>
      </c>
      <c r="W4336" s="177" t="s">
        <v>2944</v>
      </c>
      <c r="X4336" s="177" t="s">
        <v>2945</v>
      </c>
      <c r="Y4336" s="177" t="s">
        <v>2946</v>
      </c>
      <c r="Z4336" s="177" t="s">
        <v>5241</v>
      </c>
      <c r="AA4336" s="525" t="s">
        <v>2947</v>
      </c>
      <c r="AB4336" s="399" t="str">
        <f t="shared" si="880"/>
        <v>DC2GT42</v>
      </c>
      <c r="AC4336" s="399" t="str">
        <f t="shared" si="881"/>
        <v>DC2GT42-DC</v>
      </c>
      <c r="AD4336" t="str">
        <f>Y4336&amp;"-"&amp;VLOOKUP(AC4336,'LICH THI'!C:AA,9,0)</f>
        <v>64DCDB3138-42470</v>
      </c>
      <c r="AE4336">
        <f t="shared" si="882"/>
        <v>1</v>
      </c>
    </row>
    <row r="4337" spans="1:31" x14ac:dyDescent="0.25">
      <c r="A4337" s="436" t="str">
        <f t="shared" si="872"/>
        <v>DC2GT42-DC-24</v>
      </c>
      <c r="B4337" s="436">
        <f>COUNTIF(AC$4:AC4337,AC4337)</f>
        <v>24</v>
      </c>
      <c r="C4337" s="436" t="str">
        <f t="shared" si="873"/>
        <v>DC2GT42-DC</v>
      </c>
      <c r="D4337" s="436">
        <f>VLOOKUP(C4337,'LICH THI'!C:AA,12,0)</f>
        <v>132</v>
      </c>
      <c r="E4337" s="436">
        <f>VLOOKUP(C4337,'LICH THI'!C:AA,13,0)</f>
        <v>45</v>
      </c>
      <c r="F4337" s="436">
        <f t="shared" si="883"/>
        <v>45</v>
      </c>
      <c r="G4337" s="436">
        <f>VLOOKUP(C4337,'LICH THI'!C:AA,14,0)</f>
        <v>3</v>
      </c>
      <c r="H4337" s="436">
        <f t="shared" si="874"/>
        <v>1</v>
      </c>
      <c r="I4337" s="436" t="str">
        <f t="shared" si="875"/>
        <v>Trần Phương Đông</v>
      </c>
      <c r="J4337" s="436"/>
      <c r="K4337" s="436">
        <f t="shared" si="876"/>
        <v>2</v>
      </c>
      <c r="L4337" s="436" t="str">
        <f t="shared" si="877"/>
        <v>DC2GT42-DC-2</v>
      </c>
      <c r="M4337" s="436">
        <f t="shared" si="878"/>
        <v>42</v>
      </c>
      <c r="N4337" s="437">
        <f t="shared" si="884"/>
        <v>78</v>
      </c>
      <c r="O4337" s="437"/>
      <c r="P4337" s="430" t="str">
        <f t="shared" si="879"/>
        <v/>
      </c>
      <c r="U4337" s="177">
        <v>112</v>
      </c>
      <c r="V4337" s="177" t="s">
        <v>3517</v>
      </c>
      <c r="W4337" s="177" t="s">
        <v>3532</v>
      </c>
      <c r="X4337" s="177" t="s">
        <v>2750</v>
      </c>
      <c r="Y4337" s="177" t="s">
        <v>3533</v>
      </c>
      <c r="Z4337" s="177" t="s">
        <v>5241</v>
      </c>
      <c r="AA4337" s="525" t="s">
        <v>3534</v>
      </c>
      <c r="AB4337" s="399" t="str">
        <f t="shared" si="880"/>
        <v>DC2GT42</v>
      </c>
      <c r="AC4337" s="399" t="str">
        <f t="shared" si="881"/>
        <v>DC2GT42-DC</v>
      </c>
      <c r="AD4337" t="str">
        <f>Y4337&amp;"-"&amp;VLOOKUP(AC4337,'LICH THI'!C:AA,9,0)</f>
        <v>65DCKX22159-42470</v>
      </c>
      <c r="AE4337">
        <f t="shared" si="882"/>
        <v>1</v>
      </c>
    </row>
    <row r="4338" spans="1:31" x14ac:dyDescent="0.25">
      <c r="A4338" s="436" t="str">
        <f t="shared" si="872"/>
        <v>DC2GT42-DC-25</v>
      </c>
      <c r="B4338" s="436">
        <f>COUNTIF(AC$4:AC4338,AC4338)</f>
        <v>25</v>
      </c>
      <c r="C4338" s="436" t="str">
        <f t="shared" si="873"/>
        <v>DC2GT42-DC</v>
      </c>
      <c r="D4338" s="436">
        <f>VLOOKUP(C4338,'LICH THI'!C:AA,12,0)</f>
        <v>132</v>
      </c>
      <c r="E4338" s="436">
        <f>VLOOKUP(C4338,'LICH THI'!C:AA,13,0)</f>
        <v>45</v>
      </c>
      <c r="F4338" s="436">
        <f t="shared" si="883"/>
        <v>45</v>
      </c>
      <c r="G4338" s="436">
        <f>VLOOKUP(C4338,'LICH THI'!C:AA,14,0)</f>
        <v>3</v>
      </c>
      <c r="H4338" s="436">
        <f t="shared" si="874"/>
        <v>1</v>
      </c>
      <c r="I4338" s="436" t="str">
        <f t="shared" si="875"/>
        <v>Hoàng Việt Đức</v>
      </c>
      <c r="J4338" s="436"/>
      <c r="K4338" s="436">
        <f t="shared" si="876"/>
        <v>2</v>
      </c>
      <c r="L4338" s="436" t="str">
        <f t="shared" si="877"/>
        <v>DC2GT42-DC-2</v>
      </c>
      <c r="M4338" s="436">
        <f t="shared" si="878"/>
        <v>42</v>
      </c>
      <c r="N4338" s="437">
        <f t="shared" si="884"/>
        <v>79</v>
      </c>
      <c r="O4338" s="437"/>
      <c r="P4338" s="430" t="str">
        <f t="shared" si="879"/>
        <v/>
      </c>
      <c r="U4338" s="177">
        <v>68</v>
      </c>
      <c r="V4338" s="177" t="s">
        <v>2935</v>
      </c>
      <c r="W4338" s="177" t="s">
        <v>3605</v>
      </c>
      <c r="X4338" s="177" t="s">
        <v>2948</v>
      </c>
      <c r="Y4338" s="177" t="s">
        <v>4710</v>
      </c>
      <c r="Z4338" s="177" t="s">
        <v>5241</v>
      </c>
      <c r="AA4338" s="525" t="s">
        <v>3321</v>
      </c>
      <c r="AB4338" s="399" t="str">
        <f t="shared" si="880"/>
        <v>DC2GT42</v>
      </c>
      <c r="AC4338" s="399" t="str">
        <f t="shared" si="881"/>
        <v>DC2GT42-DC</v>
      </c>
      <c r="AD4338" t="str">
        <f>Y4338&amp;"-"&amp;VLOOKUP(AC4338,'LICH THI'!C:AA,9,0)</f>
        <v>64DCDB3079-42470</v>
      </c>
      <c r="AE4338">
        <f t="shared" si="882"/>
        <v>1</v>
      </c>
    </row>
    <row r="4339" spans="1:31" x14ac:dyDescent="0.25">
      <c r="A4339" s="436" t="str">
        <f t="shared" si="872"/>
        <v>DC2GT42-DC-26</v>
      </c>
      <c r="B4339" s="436">
        <f>COUNTIF(AC$4:AC4339,AC4339)</f>
        <v>26</v>
      </c>
      <c r="C4339" s="436" t="str">
        <f t="shared" si="873"/>
        <v>DC2GT42-DC</v>
      </c>
      <c r="D4339" s="436">
        <f>VLOOKUP(C4339,'LICH THI'!C:AA,12,0)</f>
        <v>132</v>
      </c>
      <c r="E4339" s="436">
        <f>VLOOKUP(C4339,'LICH THI'!C:AA,13,0)</f>
        <v>45</v>
      </c>
      <c r="F4339" s="436">
        <f t="shared" si="883"/>
        <v>45</v>
      </c>
      <c r="G4339" s="436">
        <f>VLOOKUP(C4339,'LICH THI'!C:AA,14,0)</f>
        <v>3</v>
      </c>
      <c r="H4339" s="436">
        <f t="shared" si="874"/>
        <v>1</v>
      </c>
      <c r="I4339" s="436" t="str">
        <f t="shared" si="875"/>
        <v>Trần Văn Giáp</v>
      </c>
      <c r="J4339" s="436"/>
      <c r="K4339" s="436">
        <f t="shared" si="876"/>
        <v>2</v>
      </c>
      <c r="L4339" s="436" t="str">
        <f t="shared" si="877"/>
        <v>DC2GT42-DC-2</v>
      </c>
      <c r="M4339" s="436">
        <f t="shared" si="878"/>
        <v>42</v>
      </c>
      <c r="N4339" s="437">
        <f t="shared" si="884"/>
        <v>80</v>
      </c>
      <c r="O4339" s="437"/>
      <c r="P4339" s="430" t="str">
        <f t="shared" si="879"/>
        <v/>
      </c>
      <c r="U4339" s="177">
        <v>11</v>
      </c>
      <c r="V4339" s="177" t="s">
        <v>3196</v>
      </c>
      <c r="W4339" s="177" t="s">
        <v>2757</v>
      </c>
      <c r="X4339" s="177" t="s">
        <v>3201</v>
      </c>
      <c r="Y4339" s="177" t="s">
        <v>5173</v>
      </c>
      <c r="Z4339" s="177" t="s">
        <v>5241</v>
      </c>
      <c r="AA4339" s="525" t="s">
        <v>5174</v>
      </c>
      <c r="AB4339" s="399" t="str">
        <f t="shared" si="880"/>
        <v>DC2GT42</v>
      </c>
      <c r="AC4339" s="399" t="str">
        <f t="shared" si="881"/>
        <v>DC2GT42-DC</v>
      </c>
      <c r="AD4339" t="str">
        <f>Y4339&amp;"-"&amp;VLOOKUP(AC4339,'LICH THI'!C:AA,9,0)</f>
        <v>63DCCD3013-42470</v>
      </c>
      <c r="AE4339">
        <f t="shared" si="882"/>
        <v>1</v>
      </c>
    </row>
    <row r="4340" spans="1:31" x14ac:dyDescent="0.25">
      <c r="A4340" s="436" t="str">
        <f t="shared" si="872"/>
        <v>DC2GT42-DC-27</v>
      </c>
      <c r="B4340" s="436">
        <f>COUNTIF(AC$4:AC4340,AC4340)</f>
        <v>27</v>
      </c>
      <c r="C4340" s="436" t="str">
        <f t="shared" si="873"/>
        <v>DC2GT42-DC</v>
      </c>
      <c r="D4340" s="436">
        <f>VLOOKUP(C4340,'LICH THI'!C:AA,12,0)</f>
        <v>132</v>
      </c>
      <c r="E4340" s="436">
        <f>VLOOKUP(C4340,'LICH THI'!C:AA,13,0)</f>
        <v>45</v>
      </c>
      <c r="F4340" s="436">
        <f t="shared" si="883"/>
        <v>45</v>
      </c>
      <c r="G4340" s="436">
        <f>VLOOKUP(C4340,'LICH THI'!C:AA,14,0)</f>
        <v>3</v>
      </c>
      <c r="H4340" s="436">
        <f t="shared" si="874"/>
        <v>1</v>
      </c>
      <c r="I4340" s="436" t="str">
        <f t="shared" si="875"/>
        <v>Đỗ Thu Hà</v>
      </c>
      <c r="J4340" s="436"/>
      <c r="K4340" s="436">
        <f t="shared" si="876"/>
        <v>2</v>
      </c>
      <c r="L4340" s="436" t="str">
        <f t="shared" si="877"/>
        <v>DC2GT42-DC-2</v>
      </c>
      <c r="M4340" s="436">
        <f t="shared" si="878"/>
        <v>42</v>
      </c>
      <c r="N4340" s="437">
        <f t="shared" si="884"/>
        <v>81</v>
      </c>
      <c r="O4340" s="437"/>
      <c r="P4340" s="430" t="str">
        <f t="shared" si="879"/>
        <v/>
      </c>
      <c r="U4340" s="177">
        <v>113</v>
      </c>
      <c r="V4340" s="177" t="s">
        <v>3517</v>
      </c>
      <c r="W4340" s="177" t="s">
        <v>3535</v>
      </c>
      <c r="X4340" s="177" t="s">
        <v>3163</v>
      </c>
      <c r="Y4340" s="177" t="s">
        <v>3536</v>
      </c>
      <c r="Z4340" s="177" t="s">
        <v>5241</v>
      </c>
      <c r="AA4340" s="525" t="s">
        <v>3537</v>
      </c>
      <c r="AB4340" s="399" t="str">
        <f t="shared" si="880"/>
        <v>DC2GT42</v>
      </c>
      <c r="AC4340" s="399" t="str">
        <f t="shared" si="881"/>
        <v>DC2GT42-DC</v>
      </c>
      <c r="AD4340" t="str">
        <f>Y4340&amp;"-"&amp;VLOOKUP(AC4340,'LICH THI'!C:AA,9,0)</f>
        <v>65DCKX22153-42470</v>
      </c>
      <c r="AE4340">
        <f t="shared" si="882"/>
        <v>1</v>
      </c>
    </row>
    <row r="4341" spans="1:31" x14ac:dyDescent="0.25">
      <c r="A4341" s="436" t="str">
        <f t="shared" si="872"/>
        <v>DC2GT42-DC-28</v>
      </c>
      <c r="B4341" s="436">
        <f>COUNTIF(AC$4:AC4341,AC4341)</f>
        <v>28</v>
      </c>
      <c r="C4341" s="436" t="str">
        <f t="shared" si="873"/>
        <v>DC2GT42-DC</v>
      </c>
      <c r="D4341" s="436">
        <f>VLOOKUP(C4341,'LICH THI'!C:AA,12,0)</f>
        <v>132</v>
      </c>
      <c r="E4341" s="436">
        <f>VLOOKUP(C4341,'LICH THI'!C:AA,13,0)</f>
        <v>45</v>
      </c>
      <c r="F4341" s="436">
        <f t="shared" si="883"/>
        <v>45</v>
      </c>
      <c r="G4341" s="436">
        <f>VLOOKUP(C4341,'LICH THI'!C:AA,14,0)</f>
        <v>3</v>
      </c>
      <c r="H4341" s="436">
        <f t="shared" si="874"/>
        <v>1</v>
      </c>
      <c r="I4341" s="436" t="str">
        <f t="shared" si="875"/>
        <v>Lại Hữu Hải</v>
      </c>
      <c r="J4341" s="436"/>
      <c r="K4341" s="436">
        <f t="shared" si="876"/>
        <v>2</v>
      </c>
      <c r="L4341" s="436" t="str">
        <f t="shared" si="877"/>
        <v>DC2GT42-DC-2</v>
      </c>
      <c r="M4341" s="436">
        <f t="shared" si="878"/>
        <v>42</v>
      </c>
      <c r="N4341" s="437">
        <f t="shared" si="884"/>
        <v>82</v>
      </c>
      <c r="O4341" s="437"/>
      <c r="P4341" s="430" t="str">
        <f t="shared" si="879"/>
        <v/>
      </c>
      <c r="U4341" s="177">
        <v>86</v>
      </c>
      <c r="V4341" s="177" t="s">
        <v>3509</v>
      </c>
      <c r="W4341" s="177" t="s">
        <v>3901</v>
      </c>
      <c r="X4341" s="177" t="s">
        <v>2908</v>
      </c>
      <c r="Y4341" s="177" t="s">
        <v>3902</v>
      </c>
      <c r="Z4341" s="177" t="s">
        <v>5241</v>
      </c>
      <c r="AA4341" s="525" t="s">
        <v>3903</v>
      </c>
      <c r="AB4341" s="399" t="str">
        <f t="shared" si="880"/>
        <v>DC2GT42</v>
      </c>
      <c r="AC4341" s="399" t="str">
        <f t="shared" si="881"/>
        <v>DC2GT42-DC</v>
      </c>
      <c r="AD4341" t="str">
        <f>Y4341&amp;"-"&amp;VLOOKUP(AC4341,'LICH THI'!C:AA,9,0)</f>
        <v>65DCKX21451-42470</v>
      </c>
      <c r="AE4341">
        <f t="shared" si="882"/>
        <v>1</v>
      </c>
    </row>
    <row r="4342" spans="1:31" x14ac:dyDescent="0.25">
      <c r="A4342" s="436" t="str">
        <f t="shared" si="872"/>
        <v>DC2GT42-DC-29</v>
      </c>
      <c r="B4342" s="436">
        <f>COUNTIF(AC$4:AC4342,AC4342)</f>
        <v>29</v>
      </c>
      <c r="C4342" s="436" t="str">
        <f t="shared" si="873"/>
        <v>DC2GT42-DC</v>
      </c>
      <c r="D4342" s="436">
        <f>VLOOKUP(C4342,'LICH THI'!C:AA,12,0)</f>
        <v>132</v>
      </c>
      <c r="E4342" s="436">
        <f>VLOOKUP(C4342,'LICH THI'!C:AA,13,0)</f>
        <v>45</v>
      </c>
      <c r="F4342" s="436">
        <f t="shared" si="883"/>
        <v>45</v>
      </c>
      <c r="G4342" s="436">
        <f>VLOOKUP(C4342,'LICH THI'!C:AA,14,0)</f>
        <v>3</v>
      </c>
      <c r="H4342" s="436">
        <f t="shared" si="874"/>
        <v>1</v>
      </c>
      <c r="I4342" s="436" t="str">
        <f t="shared" si="875"/>
        <v>Ngô Văn Hải</v>
      </c>
      <c r="J4342" s="436"/>
      <c r="K4342" s="436">
        <f t="shared" si="876"/>
        <v>2</v>
      </c>
      <c r="L4342" s="436" t="str">
        <f t="shared" si="877"/>
        <v>DC2GT42-DC-2</v>
      </c>
      <c r="M4342" s="436">
        <f t="shared" si="878"/>
        <v>42</v>
      </c>
      <c r="N4342" s="437">
        <f t="shared" si="884"/>
        <v>83</v>
      </c>
      <c r="O4342" s="437"/>
      <c r="P4342" s="430" t="str">
        <f t="shared" si="879"/>
        <v/>
      </c>
      <c r="U4342" s="177">
        <v>12</v>
      </c>
      <c r="V4342" s="177" t="s">
        <v>3196</v>
      </c>
      <c r="W4342" s="177" t="s">
        <v>3204</v>
      </c>
      <c r="X4342" s="177" t="s">
        <v>2908</v>
      </c>
      <c r="Y4342" s="177" t="s">
        <v>3205</v>
      </c>
      <c r="Z4342" s="177" t="s">
        <v>5241</v>
      </c>
      <c r="AA4342" s="525" t="s">
        <v>3206</v>
      </c>
      <c r="AB4342" s="399" t="str">
        <f t="shared" si="880"/>
        <v>DC2GT42</v>
      </c>
      <c r="AC4342" s="399" t="str">
        <f t="shared" si="881"/>
        <v>DC2GT42-DC</v>
      </c>
      <c r="AD4342" t="str">
        <f>Y4342&amp;"-"&amp;VLOOKUP(AC4342,'LICH THI'!C:AA,9,0)</f>
        <v>63DCCD3043-42470</v>
      </c>
      <c r="AE4342">
        <f t="shared" si="882"/>
        <v>1</v>
      </c>
    </row>
    <row r="4343" spans="1:31" x14ac:dyDescent="0.25">
      <c r="A4343" s="436" t="str">
        <f t="shared" si="872"/>
        <v>DC2GT42-DC-30</v>
      </c>
      <c r="B4343" s="436">
        <f>COUNTIF(AC$4:AC4343,AC4343)</f>
        <v>30</v>
      </c>
      <c r="C4343" s="436" t="str">
        <f t="shared" si="873"/>
        <v>DC2GT42-DC</v>
      </c>
      <c r="D4343" s="436">
        <f>VLOOKUP(C4343,'LICH THI'!C:AA,12,0)</f>
        <v>132</v>
      </c>
      <c r="E4343" s="436">
        <f>VLOOKUP(C4343,'LICH THI'!C:AA,13,0)</f>
        <v>45</v>
      </c>
      <c r="F4343" s="436">
        <f t="shared" si="883"/>
        <v>45</v>
      </c>
      <c r="G4343" s="436">
        <f>VLOOKUP(C4343,'LICH THI'!C:AA,14,0)</f>
        <v>3</v>
      </c>
      <c r="H4343" s="436">
        <f t="shared" si="874"/>
        <v>1</v>
      </c>
      <c r="I4343" s="436" t="str">
        <f t="shared" si="875"/>
        <v>Nguyễn Minh Hải</v>
      </c>
      <c r="J4343" s="436"/>
      <c r="K4343" s="436">
        <f t="shared" si="876"/>
        <v>2</v>
      </c>
      <c r="L4343" s="436" t="str">
        <f t="shared" si="877"/>
        <v>DC2GT42-DC-2</v>
      </c>
      <c r="M4343" s="436">
        <f t="shared" si="878"/>
        <v>42</v>
      </c>
      <c r="N4343" s="437">
        <f t="shared" si="884"/>
        <v>84</v>
      </c>
      <c r="O4343" s="437"/>
      <c r="P4343" s="430" t="str">
        <f t="shared" si="879"/>
        <v/>
      </c>
      <c r="U4343" s="177">
        <v>20</v>
      </c>
      <c r="V4343" s="177" t="s">
        <v>2609</v>
      </c>
      <c r="W4343" s="177" t="s">
        <v>2708</v>
      </c>
      <c r="X4343" s="177" t="s">
        <v>2908</v>
      </c>
      <c r="Y4343" s="177" t="s">
        <v>5251</v>
      </c>
      <c r="Z4343" s="177" t="s">
        <v>5241</v>
      </c>
      <c r="AA4343" s="525" t="s">
        <v>3183</v>
      </c>
      <c r="AB4343" s="399" t="str">
        <f t="shared" si="880"/>
        <v>DC2GT42</v>
      </c>
      <c r="AC4343" s="399" t="str">
        <f t="shared" si="881"/>
        <v>DC2GT42-DC</v>
      </c>
      <c r="AD4343" t="str">
        <f>Y4343&amp;"-"&amp;VLOOKUP(AC4343,'LICH THI'!C:AA,9,0)</f>
        <v>63DCCD3202-42470</v>
      </c>
      <c r="AE4343">
        <f t="shared" si="882"/>
        <v>1</v>
      </c>
    </row>
    <row r="4344" spans="1:31" x14ac:dyDescent="0.25">
      <c r="A4344" s="436" t="str">
        <f t="shared" si="872"/>
        <v>DC2GT42-DC-31</v>
      </c>
      <c r="B4344" s="436">
        <f>COUNTIF(AC$4:AC4344,AC4344)</f>
        <v>31</v>
      </c>
      <c r="C4344" s="436" t="str">
        <f t="shared" si="873"/>
        <v>DC2GT42-DC</v>
      </c>
      <c r="D4344" s="436">
        <f>VLOOKUP(C4344,'LICH THI'!C:AA,12,0)</f>
        <v>132</v>
      </c>
      <c r="E4344" s="436">
        <f>VLOOKUP(C4344,'LICH THI'!C:AA,13,0)</f>
        <v>45</v>
      </c>
      <c r="F4344" s="436">
        <f t="shared" si="883"/>
        <v>45</v>
      </c>
      <c r="G4344" s="436">
        <f>VLOOKUP(C4344,'LICH THI'!C:AA,14,0)</f>
        <v>3</v>
      </c>
      <c r="H4344" s="436">
        <f t="shared" si="874"/>
        <v>1</v>
      </c>
      <c r="I4344" s="436" t="str">
        <f t="shared" si="875"/>
        <v>Vũ Đăng Hải</v>
      </c>
      <c r="J4344" s="436"/>
      <c r="K4344" s="436">
        <f t="shared" si="876"/>
        <v>2</v>
      </c>
      <c r="L4344" s="436" t="str">
        <f t="shared" si="877"/>
        <v>DC2GT42-DC-2</v>
      </c>
      <c r="M4344" s="436">
        <f t="shared" si="878"/>
        <v>42</v>
      </c>
      <c r="N4344" s="437">
        <f t="shared" si="884"/>
        <v>85</v>
      </c>
      <c r="O4344" s="437"/>
      <c r="P4344" s="430" t="str">
        <f t="shared" si="879"/>
        <v/>
      </c>
      <c r="U4344" s="177">
        <v>17</v>
      </c>
      <c r="V4344" s="177" t="s">
        <v>3209</v>
      </c>
      <c r="W4344" s="177" t="s">
        <v>5246</v>
      </c>
      <c r="X4344" s="177" t="s">
        <v>2908</v>
      </c>
      <c r="Y4344" s="177" t="s">
        <v>5247</v>
      </c>
      <c r="Z4344" s="177" t="s">
        <v>5241</v>
      </c>
      <c r="AA4344" s="525" t="s">
        <v>5248</v>
      </c>
      <c r="AB4344" s="399" t="str">
        <f t="shared" si="880"/>
        <v>DC2GT42</v>
      </c>
      <c r="AC4344" s="399" t="str">
        <f t="shared" si="881"/>
        <v>DC2GT42-DC</v>
      </c>
      <c r="AD4344" t="str">
        <f>Y4344&amp;"-"&amp;VLOOKUP(AC4344,'LICH THI'!C:AA,9,0)</f>
        <v>63DCCD3007-42470</v>
      </c>
      <c r="AE4344">
        <f t="shared" si="882"/>
        <v>1</v>
      </c>
    </row>
    <row r="4345" spans="1:31" x14ac:dyDescent="0.25">
      <c r="A4345" s="436" t="str">
        <f t="shared" si="872"/>
        <v>DC2GT42-DC-32</v>
      </c>
      <c r="B4345" s="436">
        <f>COUNTIF(AC$4:AC4345,AC4345)</f>
        <v>32</v>
      </c>
      <c r="C4345" s="436" t="str">
        <f t="shared" si="873"/>
        <v>DC2GT42-DC</v>
      </c>
      <c r="D4345" s="436">
        <f>VLOOKUP(C4345,'LICH THI'!C:AA,12,0)</f>
        <v>132</v>
      </c>
      <c r="E4345" s="436">
        <f>VLOOKUP(C4345,'LICH THI'!C:AA,13,0)</f>
        <v>45</v>
      </c>
      <c r="F4345" s="436">
        <f t="shared" si="883"/>
        <v>45</v>
      </c>
      <c r="G4345" s="436">
        <f>VLOOKUP(C4345,'LICH THI'!C:AA,14,0)</f>
        <v>3</v>
      </c>
      <c r="H4345" s="436">
        <f t="shared" si="874"/>
        <v>1</v>
      </c>
      <c r="I4345" s="436" t="str">
        <f t="shared" si="875"/>
        <v>Dương Thị Hậu</v>
      </c>
      <c r="J4345" s="436"/>
      <c r="K4345" s="436">
        <f t="shared" si="876"/>
        <v>2</v>
      </c>
      <c r="L4345" s="436" t="str">
        <f t="shared" si="877"/>
        <v>DC2GT42-DC-2</v>
      </c>
      <c r="M4345" s="436">
        <f t="shared" si="878"/>
        <v>42</v>
      </c>
      <c r="N4345" s="437">
        <f t="shared" si="884"/>
        <v>86</v>
      </c>
      <c r="O4345" s="437"/>
      <c r="P4345" s="430" t="str">
        <f t="shared" si="879"/>
        <v/>
      </c>
      <c r="U4345" s="177">
        <v>87</v>
      </c>
      <c r="V4345" s="177" t="s">
        <v>3509</v>
      </c>
      <c r="W4345" s="177" t="s">
        <v>5001</v>
      </c>
      <c r="X4345" s="177" t="s">
        <v>4084</v>
      </c>
      <c r="Y4345" s="177" t="s">
        <v>5292</v>
      </c>
      <c r="Z4345" s="177" t="s">
        <v>5241</v>
      </c>
      <c r="AA4345" s="525" t="s">
        <v>4055</v>
      </c>
      <c r="AB4345" s="399" t="str">
        <f t="shared" si="880"/>
        <v>DC2GT42</v>
      </c>
      <c r="AC4345" s="399" t="str">
        <f t="shared" si="881"/>
        <v>DC2GT42-DC</v>
      </c>
      <c r="AD4345" t="str">
        <f>Y4345&amp;"-"&amp;VLOOKUP(AC4345,'LICH THI'!C:AA,9,0)</f>
        <v>65DCKX22953-42470</v>
      </c>
      <c r="AE4345">
        <f t="shared" si="882"/>
        <v>1</v>
      </c>
    </row>
    <row r="4346" spans="1:31" x14ac:dyDescent="0.25">
      <c r="A4346" s="436" t="str">
        <f t="shared" si="872"/>
        <v>DC2GT42-DC-33</v>
      </c>
      <c r="B4346" s="436">
        <f>COUNTIF(AC$4:AC4346,AC4346)</f>
        <v>33</v>
      </c>
      <c r="C4346" s="436" t="str">
        <f t="shared" si="873"/>
        <v>DC2GT42-DC</v>
      </c>
      <c r="D4346" s="436">
        <f>VLOOKUP(C4346,'LICH THI'!C:AA,12,0)</f>
        <v>132</v>
      </c>
      <c r="E4346" s="436">
        <f>VLOOKUP(C4346,'LICH THI'!C:AA,13,0)</f>
        <v>45</v>
      </c>
      <c r="F4346" s="436">
        <f t="shared" si="883"/>
        <v>45</v>
      </c>
      <c r="G4346" s="436">
        <f>VLOOKUP(C4346,'LICH THI'!C:AA,14,0)</f>
        <v>3</v>
      </c>
      <c r="H4346" s="436">
        <f t="shared" si="874"/>
        <v>1</v>
      </c>
      <c r="I4346" s="436" t="str">
        <f t="shared" si="875"/>
        <v>Trần Thị Hiền</v>
      </c>
      <c r="J4346" s="436"/>
      <c r="K4346" s="436">
        <f t="shared" si="876"/>
        <v>2</v>
      </c>
      <c r="L4346" s="436" t="str">
        <f t="shared" si="877"/>
        <v>DC2GT42-DC-2</v>
      </c>
      <c r="M4346" s="436">
        <f t="shared" si="878"/>
        <v>42</v>
      </c>
      <c r="N4346" s="437">
        <f t="shared" si="884"/>
        <v>87</v>
      </c>
      <c r="O4346" s="437"/>
      <c r="P4346" s="430" t="str">
        <f t="shared" si="879"/>
        <v/>
      </c>
      <c r="U4346" s="177">
        <v>114</v>
      </c>
      <c r="V4346" s="177" t="s">
        <v>3517</v>
      </c>
      <c r="W4346" s="177" t="s">
        <v>2716</v>
      </c>
      <c r="X4346" s="177" t="s">
        <v>3029</v>
      </c>
      <c r="Y4346" s="177" t="s">
        <v>5339</v>
      </c>
      <c r="Z4346" s="177" t="s">
        <v>5241</v>
      </c>
      <c r="AA4346" s="525" t="s">
        <v>3436</v>
      </c>
      <c r="AB4346" s="399" t="str">
        <f t="shared" si="880"/>
        <v>DC2GT42</v>
      </c>
      <c r="AC4346" s="399" t="str">
        <f t="shared" si="881"/>
        <v>DC2GT42-DC</v>
      </c>
      <c r="AD4346" t="str">
        <f>Y4346&amp;"-"&amp;VLOOKUP(AC4346,'LICH THI'!C:AA,9,0)</f>
        <v>65DCKX20118-42470</v>
      </c>
      <c r="AE4346">
        <f t="shared" si="882"/>
        <v>1</v>
      </c>
    </row>
    <row r="4347" spans="1:31" x14ac:dyDescent="0.25">
      <c r="A4347" s="436" t="str">
        <f t="shared" si="872"/>
        <v>DC2GT42-DC-34</v>
      </c>
      <c r="B4347" s="436">
        <f>COUNTIF(AC$4:AC4347,AC4347)</f>
        <v>34</v>
      </c>
      <c r="C4347" s="436" t="str">
        <f t="shared" si="873"/>
        <v>DC2GT42-DC</v>
      </c>
      <c r="D4347" s="436">
        <f>VLOOKUP(C4347,'LICH THI'!C:AA,12,0)</f>
        <v>132</v>
      </c>
      <c r="E4347" s="436">
        <f>VLOOKUP(C4347,'LICH THI'!C:AA,13,0)</f>
        <v>45</v>
      </c>
      <c r="F4347" s="436">
        <f t="shared" si="883"/>
        <v>45</v>
      </c>
      <c r="G4347" s="436">
        <f>VLOOKUP(C4347,'LICH THI'!C:AA,14,0)</f>
        <v>3</v>
      </c>
      <c r="H4347" s="436">
        <f t="shared" si="874"/>
        <v>1</v>
      </c>
      <c r="I4347" s="436" t="str">
        <f t="shared" si="875"/>
        <v>Đinh Văn Hiếu</v>
      </c>
      <c r="J4347" s="436"/>
      <c r="K4347" s="436">
        <f t="shared" si="876"/>
        <v>2</v>
      </c>
      <c r="L4347" s="436" t="str">
        <f t="shared" si="877"/>
        <v>DC2GT42-DC-2</v>
      </c>
      <c r="M4347" s="436">
        <f t="shared" si="878"/>
        <v>42</v>
      </c>
      <c r="N4347" s="437">
        <f t="shared" si="884"/>
        <v>88</v>
      </c>
      <c r="O4347" s="437"/>
      <c r="P4347" s="430" t="str">
        <f t="shared" si="879"/>
        <v/>
      </c>
      <c r="U4347" s="177">
        <v>69</v>
      </c>
      <c r="V4347" s="177" t="s">
        <v>2935</v>
      </c>
      <c r="W4347" s="177" t="s">
        <v>4052</v>
      </c>
      <c r="X4347" s="177" t="s">
        <v>2754</v>
      </c>
      <c r="Y4347" s="177" t="s">
        <v>5275</v>
      </c>
      <c r="Z4347" s="177" t="s">
        <v>5241</v>
      </c>
      <c r="AA4347" s="525" t="s">
        <v>2882</v>
      </c>
      <c r="AB4347" s="399" t="str">
        <f t="shared" si="880"/>
        <v>DC2GT42</v>
      </c>
      <c r="AC4347" s="399" t="str">
        <f t="shared" si="881"/>
        <v>DC2GT42-DC</v>
      </c>
      <c r="AD4347" t="str">
        <f>Y4347&amp;"-"&amp;VLOOKUP(AC4347,'LICH THI'!C:AA,9,0)</f>
        <v>64DCDB3171-42470</v>
      </c>
      <c r="AE4347">
        <f t="shared" si="882"/>
        <v>1</v>
      </c>
    </row>
    <row r="4348" spans="1:31" x14ac:dyDescent="0.25">
      <c r="A4348" s="436" t="str">
        <f t="shared" si="872"/>
        <v>DC2GT42-DC-35</v>
      </c>
      <c r="B4348" s="436">
        <f>COUNTIF(AC$4:AC4348,AC4348)</f>
        <v>35</v>
      </c>
      <c r="C4348" s="436" t="str">
        <f t="shared" si="873"/>
        <v>DC2GT42-DC</v>
      </c>
      <c r="D4348" s="436">
        <f>VLOOKUP(C4348,'LICH THI'!C:AA,12,0)</f>
        <v>132</v>
      </c>
      <c r="E4348" s="436">
        <f>VLOOKUP(C4348,'LICH THI'!C:AA,13,0)</f>
        <v>45</v>
      </c>
      <c r="F4348" s="436">
        <f t="shared" si="883"/>
        <v>45</v>
      </c>
      <c r="G4348" s="436">
        <f>VLOOKUP(C4348,'LICH THI'!C:AA,14,0)</f>
        <v>3</v>
      </c>
      <c r="H4348" s="436">
        <f t="shared" si="874"/>
        <v>1</v>
      </c>
      <c r="I4348" s="436" t="str">
        <f t="shared" si="875"/>
        <v>Phạm Trung Hiếu</v>
      </c>
      <c r="J4348" s="436"/>
      <c r="K4348" s="436">
        <f t="shared" si="876"/>
        <v>2</v>
      </c>
      <c r="L4348" s="436" t="str">
        <f t="shared" si="877"/>
        <v>DC2GT42-DC-2</v>
      </c>
      <c r="M4348" s="436">
        <f t="shared" si="878"/>
        <v>42</v>
      </c>
      <c r="N4348" s="437">
        <f t="shared" si="884"/>
        <v>89</v>
      </c>
      <c r="O4348" s="437"/>
      <c r="P4348" s="430" t="str">
        <f t="shared" si="879"/>
        <v/>
      </c>
      <c r="U4348" s="177">
        <v>70</v>
      </c>
      <c r="V4348" s="177" t="s">
        <v>2935</v>
      </c>
      <c r="W4348" s="177" t="s">
        <v>3277</v>
      </c>
      <c r="X4348" s="177" t="s">
        <v>2754</v>
      </c>
      <c r="Y4348" s="177" t="s">
        <v>4134</v>
      </c>
      <c r="Z4348" s="177" t="s">
        <v>5241</v>
      </c>
      <c r="AA4348" s="525" t="s">
        <v>3481</v>
      </c>
      <c r="AB4348" s="399" t="str">
        <f t="shared" si="880"/>
        <v>DC2GT42</v>
      </c>
      <c r="AC4348" s="399" t="str">
        <f t="shared" si="881"/>
        <v>DC2GT42-DC</v>
      </c>
      <c r="AD4348" t="str">
        <f>Y4348&amp;"-"&amp;VLOOKUP(AC4348,'LICH THI'!C:AA,9,0)</f>
        <v>64DCDB3087-42470</v>
      </c>
      <c r="AE4348">
        <f t="shared" si="882"/>
        <v>1</v>
      </c>
    </row>
    <row r="4349" spans="1:31" x14ac:dyDescent="0.25">
      <c r="A4349" s="436" t="str">
        <f t="shared" si="872"/>
        <v>DC2GT42-DC-36</v>
      </c>
      <c r="B4349" s="436">
        <f>COUNTIF(AC$4:AC4349,AC4349)</f>
        <v>36</v>
      </c>
      <c r="C4349" s="436" t="str">
        <f t="shared" si="873"/>
        <v>DC2GT42-DC</v>
      </c>
      <c r="D4349" s="436">
        <f>VLOOKUP(C4349,'LICH THI'!C:AA,12,0)</f>
        <v>132</v>
      </c>
      <c r="E4349" s="436">
        <f>VLOOKUP(C4349,'LICH THI'!C:AA,13,0)</f>
        <v>45</v>
      </c>
      <c r="F4349" s="436">
        <f t="shared" si="883"/>
        <v>45</v>
      </c>
      <c r="G4349" s="436">
        <f>VLOOKUP(C4349,'LICH THI'!C:AA,14,0)</f>
        <v>3</v>
      </c>
      <c r="H4349" s="436">
        <f t="shared" si="874"/>
        <v>1</v>
      </c>
      <c r="I4349" s="436" t="str">
        <f t="shared" si="875"/>
        <v>Tống Văn Hiếu</v>
      </c>
      <c r="J4349" s="436"/>
      <c r="K4349" s="436">
        <f t="shared" si="876"/>
        <v>2</v>
      </c>
      <c r="L4349" s="436" t="str">
        <f t="shared" si="877"/>
        <v>DC2GT42-DC-2</v>
      </c>
      <c r="M4349" s="436">
        <f t="shared" si="878"/>
        <v>42</v>
      </c>
      <c r="N4349" s="437">
        <f t="shared" si="884"/>
        <v>90</v>
      </c>
      <c r="O4349" s="437"/>
      <c r="P4349" s="430" t="str">
        <f t="shared" si="879"/>
        <v/>
      </c>
      <c r="U4349" s="177">
        <v>33</v>
      </c>
      <c r="V4349" s="177" t="s">
        <v>2724</v>
      </c>
      <c r="W4349" s="177" t="s">
        <v>2753</v>
      </c>
      <c r="X4349" s="177" t="s">
        <v>2754</v>
      </c>
      <c r="Y4349" s="177" t="s">
        <v>2755</v>
      </c>
      <c r="Z4349" s="177" t="s">
        <v>5241</v>
      </c>
      <c r="AA4349" s="525" t="s">
        <v>2756</v>
      </c>
      <c r="AB4349" s="399" t="str">
        <f t="shared" si="880"/>
        <v>DC2GT42</v>
      </c>
      <c r="AC4349" s="399" t="str">
        <f t="shared" si="881"/>
        <v>DC2GT42-DC</v>
      </c>
      <c r="AD4349" t="str">
        <f>Y4349&amp;"-"&amp;VLOOKUP(AC4349,'LICH THI'!C:AA,9,0)</f>
        <v>64DCCA3021-42470</v>
      </c>
      <c r="AE4349">
        <f t="shared" si="882"/>
        <v>1</v>
      </c>
    </row>
    <row r="4350" spans="1:31" x14ac:dyDescent="0.25">
      <c r="A4350" s="436" t="str">
        <f t="shared" si="872"/>
        <v>DC2GT42-DC-37</v>
      </c>
      <c r="B4350" s="436">
        <f>COUNTIF(AC$4:AC4350,AC4350)</f>
        <v>37</v>
      </c>
      <c r="C4350" s="436" t="str">
        <f t="shared" si="873"/>
        <v>DC2GT42-DC</v>
      </c>
      <c r="D4350" s="436">
        <f>VLOOKUP(C4350,'LICH THI'!C:AA,12,0)</f>
        <v>132</v>
      </c>
      <c r="E4350" s="436">
        <f>VLOOKUP(C4350,'LICH THI'!C:AA,13,0)</f>
        <v>45</v>
      </c>
      <c r="F4350" s="436">
        <f t="shared" si="883"/>
        <v>45</v>
      </c>
      <c r="G4350" s="436">
        <f>VLOOKUP(C4350,'LICH THI'!C:AA,14,0)</f>
        <v>3</v>
      </c>
      <c r="H4350" s="436">
        <f t="shared" si="874"/>
        <v>1</v>
      </c>
      <c r="I4350" s="436" t="str">
        <f t="shared" si="875"/>
        <v>Ngô Văn Hiệu</v>
      </c>
      <c r="J4350" s="436"/>
      <c r="K4350" s="436">
        <f t="shared" si="876"/>
        <v>2</v>
      </c>
      <c r="L4350" s="436" t="str">
        <f t="shared" si="877"/>
        <v>DC2GT42-DC-2</v>
      </c>
      <c r="M4350" s="436">
        <f t="shared" si="878"/>
        <v>42</v>
      </c>
      <c r="N4350" s="437">
        <f t="shared" si="884"/>
        <v>91</v>
      </c>
      <c r="O4350" s="437"/>
      <c r="P4350" s="430" t="str">
        <f t="shared" si="879"/>
        <v/>
      </c>
      <c r="U4350" s="177">
        <v>71</v>
      </c>
      <c r="V4350" s="177" t="s">
        <v>2935</v>
      </c>
      <c r="W4350" s="177" t="s">
        <v>3204</v>
      </c>
      <c r="X4350" s="177" t="s">
        <v>4907</v>
      </c>
      <c r="Y4350" s="177" t="s">
        <v>5276</v>
      </c>
      <c r="Z4350" s="177" t="s">
        <v>5241</v>
      </c>
      <c r="AA4350" s="525" t="s">
        <v>5052</v>
      </c>
      <c r="AB4350" s="399" t="str">
        <f t="shared" si="880"/>
        <v>DC2GT42</v>
      </c>
      <c r="AC4350" s="399" t="str">
        <f t="shared" si="881"/>
        <v>DC2GT42-DC</v>
      </c>
      <c r="AD4350" t="str">
        <f>Y4350&amp;"-"&amp;VLOOKUP(AC4350,'LICH THI'!C:AA,9,0)</f>
        <v>64DCDB3096-42470</v>
      </c>
      <c r="AE4350">
        <f t="shared" si="882"/>
        <v>1</v>
      </c>
    </row>
    <row r="4351" spans="1:31" x14ac:dyDescent="0.25">
      <c r="A4351" s="436" t="str">
        <f t="shared" si="872"/>
        <v>DC2GT42-DC-38</v>
      </c>
      <c r="B4351" s="436">
        <f>COUNTIF(AC$4:AC4351,AC4351)</f>
        <v>38</v>
      </c>
      <c r="C4351" s="436" t="str">
        <f t="shared" si="873"/>
        <v>DC2GT42-DC</v>
      </c>
      <c r="D4351" s="436">
        <f>VLOOKUP(C4351,'LICH THI'!C:AA,12,0)</f>
        <v>132</v>
      </c>
      <c r="E4351" s="436">
        <f>VLOOKUP(C4351,'LICH THI'!C:AA,13,0)</f>
        <v>45</v>
      </c>
      <c r="F4351" s="436">
        <f t="shared" si="883"/>
        <v>45</v>
      </c>
      <c r="G4351" s="436">
        <f>VLOOKUP(C4351,'LICH THI'!C:AA,14,0)</f>
        <v>3</v>
      </c>
      <c r="H4351" s="436">
        <f t="shared" si="874"/>
        <v>1</v>
      </c>
      <c r="I4351" s="436" t="str">
        <f t="shared" si="875"/>
        <v>Nguyễn Thúy Hoà</v>
      </c>
      <c r="J4351" s="436"/>
      <c r="K4351" s="436">
        <f t="shared" si="876"/>
        <v>2</v>
      </c>
      <c r="L4351" s="436" t="str">
        <f t="shared" si="877"/>
        <v>DC2GT42-DC-2</v>
      </c>
      <c r="M4351" s="436">
        <f t="shared" si="878"/>
        <v>42</v>
      </c>
      <c r="N4351" s="437">
        <f t="shared" si="884"/>
        <v>92</v>
      </c>
      <c r="O4351" s="437"/>
      <c r="P4351" s="430" t="str">
        <f t="shared" si="879"/>
        <v/>
      </c>
      <c r="U4351" s="177">
        <v>115</v>
      </c>
      <c r="V4351" s="177" t="s">
        <v>3517</v>
      </c>
      <c r="W4351" s="177" t="s">
        <v>3914</v>
      </c>
      <c r="X4351" s="177" t="s">
        <v>3539</v>
      </c>
      <c r="Y4351" s="177" t="s">
        <v>3915</v>
      </c>
      <c r="Z4351" s="177" t="s">
        <v>5241</v>
      </c>
      <c r="AA4351" s="525" t="s">
        <v>3916</v>
      </c>
      <c r="AB4351" s="399" t="str">
        <f t="shared" si="880"/>
        <v>DC2GT42</v>
      </c>
      <c r="AC4351" s="399" t="str">
        <f t="shared" si="881"/>
        <v>DC2GT42-DC</v>
      </c>
      <c r="AD4351" t="str">
        <f>Y4351&amp;"-"&amp;VLOOKUP(AC4351,'LICH THI'!C:AA,9,0)</f>
        <v>65DCKX22163-42470</v>
      </c>
      <c r="AE4351">
        <f t="shared" si="882"/>
        <v>1</v>
      </c>
    </row>
    <row r="4352" spans="1:31" x14ac:dyDescent="0.25">
      <c r="A4352" s="436" t="str">
        <f t="shared" si="872"/>
        <v>DC2GT42-DC-39</v>
      </c>
      <c r="B4352" s="436">
        <f>COUNTIF(AC$4:AC4352,AC4352)</f>
        <v>39</v>
      </c>
      <c r="C4352" s="436" t="str">
        <f t="shared" si="873"/>
        <v>DC2GT42-DC</v>
      </c>
      <c r="D4352" s="436">
        <f>VLOOKUP(C4352,'LICH THI'!C:AA,12,0)</f>
        <v>132</v>
      </c>
      <c r="E4352" s="436">
        <f>VLOOKUP(C4352,'LICH THI'!C:AA,13,0)</f>
        <v>45</v>
      </c>
      <c r="F4352" s="436">
        <f t="shared" si="883"/>
        <v>45</v>
      </c>
      <c r="G4352" s="436">
        <f>VLOOKUP(C4352,'LICH THI'!C:AA,14,0)</f>
        <v>3</v>
      </c>
      <c r="H4352" s="436">
        <f t="shared" si="874"/>
        <v>1</v>
      </c>
      <c r="I4352" s="436" t="str">
        <f t="shared" si="875"/>
        <v>Nguyễn Tiến Hợi</v>
      </c>
      <c r="J4352" s="436"/>
      <c r="K4352" s="436">
        <f t="shared" si="876"/>
        <v>2</v>
      </c>
      <c r="L4352" s="436" t="str">
        <f t="shared" si="877"/>
        <v>DC2GT42-DC-2</v>
      </c>
      <c r="M4352" s="436">
        <f t="shared" si="878"/>
        <v>42</v>
      </c>
      <c r="N4352" s="437">
        <f t="shared" si="884"/>
        <v>93</v>
      </c>
      <c r="O4352" s="437"/>
      <c r="P4352" s="430" t="str">
        <f t="shared" si="879"/>
        <v/>
      </c>
      <c r="U4352" s="177">
        <v>72</v>
      </c>
      <c r="V4352" s="177" t="s">
        <v>2935</v>
      </c>
      <c r="W4352" s="177" t="s">
        <v>2880</v>
      </c>
      <c r="X4352" s="177" t="s">
        <v>2954</v>
      </c>
      <c r="Y4352" s="177" t="s">
        <v>2955</v>
      </c>
      <c r="Z4352" s="177" t="s">
        <v>5241</v>
      </c>
      <c r="AA4352" s="525" t="s">
        <v>2956</v>
      </c>
      <c r="AB4352" s="399" t="str">
        <f t="shared" si="880"/>
        <v>DC2GT42</v>
      </c>
      <c r="AC4352" s="399" t="str">
        <f t="shared" si="881"/>
        <v>DC2GT42-DC</v>
      </c>
      <c r="AD4352" t="str">
        <f>Y4352&amp;"-"&amp;VLOOKUP(AC4352,'LICH THI'!C:AA,9,0)</f>
        <v>64DCDB3085-42470</v>
      </c>
      <c r="AE4352">
        <f t="shared" si="882"/>
        <v>1</v>
      </c>
    </row>
    <row r="4353" spans="1:31" x14ac:dyDescent="0.25">
      <c r="A4353" s="436" t="str">
        <f t="shared" si="872"/>
        <v>DC2GT42-DC-40</v>
      </c>
      <c r="B4353" s="436">
        <f>COUNTIF(AC$4:AC4353,AC4353)</f>
        <v>40</v>
      </c>
      <c r="C4353" s="436" t="str">
        <f t="shared" si="873"/>
        <v>DC2GT42-DC</v>
      </c>
      <c r="D4353" s="436">
        <f>VLOOKUP(C4353,'LICH THI'!C:AA,12,0)</f>
        <v>132</v>
      </c>
      <c r="E4353" s="436">
        <f>VLOOKUP(C4353,'LICH THI'!C:AA,13,0)</f>
        <v>45</v>
      </c>
      <c r="F4353" s="436">
        <f t="shared" si="883"/>
        <v>45</v>
      </c>
      <c r="G4353" s="436">
        <f>VLOOKUP(C4353,'LICH THI'!C:AA,14,0)</f>
        <v>3</v>
      </c>
      <c r="H4353" s="436">
        <f t="shared" si="874"/>
        <v>1</v>
      </c>
      <c r="I4353" s="436" t="str">
        <f t="shared" si="875"/>
        <v>Bùi Thị Huệ</v>
      </c>
      <c r="J4353" s="436"/>
      <c r="K4353" s="436">
        <f t="shared" si="876"/>
        <v>2</v>
      </c>
      <c r="L4353" s="436" t="str">
        <f t="shared" si="877"/>
        <v>DC2GT42-DC-2</v>
      </c>
      <c r="M4353" s="436">
        <f t="shared" si="878"/>
        <v>42</v>
      </c>
      <c r="N4353" s="437">
        <f t="shared" si="884"/>
        <v>94</v>
      </c>
      <c r="O4353" s="437"/>
      <c r="P4353" s="430" t="str">
        <f t="shared" si="879"/>
        <v/>
      </c>
      <c r="U4353" s="177">
        <v>104</v>
      </c>
      <c r="V4353" s="177" t="s">
        <v>4879</v>
      </c>
      <c r="W4353" s="177" t="s">
        <v>2630</v>
      </c>
      <c r="X4353" s="177" t="s">
        <v>3542</v>
      </c>
      <c r="Y4353" s="177" t="s">
        <v>5327</v>
      </c>
      <c r="Z4353" s="177" t="s">
        <v>5241</v>
      </c>
      <c r="AA4353" s="525" t="s">
        <v>5328</v>
      </c>
      <c r="AB4353" s="399" t="str">
        <f t="shared" si="880"/>
        <v>DC2GT42</v>
      </c>
      <c r="AC4353" s="399" t="str">
        <f t="shared" si="881"/>
        <v>DC2GT42-DC</v>
      </c>
      <c r="AD4353" t="str">
        <f>Y4353&amp;"-"&amp;VLOOKUP(AC4353,'LICH THI'!C:AA,9,0)</f>
        <v>65DCKX22941-42470</v>
      </c>
      <c r="AE4353">
        <f t="shared" si="882"/>
        <v>1</v>
      </c>
    </row>
    <row r="4354" spans="1:31" x14ac:dyDescent="0.25">
      <c r="A4354" s="436" t="str">
        <f t="shared" si="872"/>
        <v>DC2GT42-DC-41</v>
      </c>
      <c r="B4354" s="436">
        <f>COUNTIF(AC$4:AC4354,AC4354)</f>
        <v>41</v>
      </c>
      <c r="C4354" s="436" t="str">
        <f t="shared" si="873"/>
        <v>DC2GT42-DC</v>
      </c>
      <c r="D4354" s="436">
        <f>VLOOKUP(C4354,'LICH THI'!C:AA,12,0)</f>
        <v>132</v>
      </c>
      <c r="E4354" s="436">
        <f>VLOOKUP(C4354,'LICH THI'!C:AA,13,0)</f>
        <v>45</v>
      </c>
      <c r="F4354" s="436">
        <f t="shared" si="883"/>
        <v>45</v>
      </c>
      <c r="G4354" s="436">
        <f>VLOOKUP(C4354,'LICH THI'!C:AA,14,0)</f>
        <v>3</v>
      </c>
      <c r="H4354" s="436">
        <f t="shared" si="874"/>
        <v>1</v>
      </c>
      <c r="I4354" s="436" t="str">
        <f t="shared" si="875"/>
        <v>Hoàng Đức Huy</v>
      </c>
      <c r="J4354" s="436"/>
      <c r="K4354" s="436">
        <f t="shared" si="876"/>
        <v>2</v>
      </c>
      <c r="L4354" s="436" t="str">
        <f t="shared" si="877"/>
        <v>DC2GT42-DC-2</v>
      </c>
      <c r="M4354" s="436">
        <f t="shared" si="878"/>
        <v>42</v>
      </c>
      <c r="N4354" s="437">
        <f t="shared" si="884"/>
        <v>95</v>
      </c>
      <c r="O4354" s="437"/>
      <c r="P4354" s="430" t="str">
        <f t="shared" si="879"/>
        <v/>
      </c>
      <c r="U4354" s="177">
        <v>34</v>
      </c>
      <c r="V4354" s="177" t="s">
        <v>2724</v>
      </c>
      <c r="W4354" s="177" t="s">
        <v>3442</v>
      </c>
      <c r="X4354" s="177" t="s">
        <v>2911</v>
      </c>
      <c r="Y4354" s="177" t="s">
        <v>5258</v>
      </c>
      <c r="Z4354" s="177" t="s">
        <v>5241</v>
      </c>
      <c r="AA4354" s="525" t="s">
        <v>5202</v>
      </c>
      <c r="AB4354" s="399" t="str">
        <f t="shared" si="880"/>
        <v>DC2GT42</v>
      </c>
      <c r="AC4354" s="399" t="str">
        <f t="shared" si="881"/>
        <v>DC2GT42-DC</v>
      </c>
      <c r="AD4354" t="str">
        <f>Y4354&amp;"-"&amp;VLOOKUP(AC4354,'LICH THI'!C:AA,9,0)</f>
        <v>64DCCA3025-42470</v>
      </c>
      <c r="AE4354">
        <f t="shared" si="882"/>
        <v>1</v>
      </c>
    </row>
    <row r="4355" spans="1:31" x14ac:dyDescent="0.25">
      <c r="A4355" s="436" t="str">
        <f t="shared" si="872"/>
        <v>DC2GT42-DC-42</v>
      </c>
      <c r="B4355" s="436">
        <f>COUNTIF(AC$4:AC4355,AC4355)</f>
        <v>42</v>
      </c>
      <c r="C4355" s="436" t="str">
        <f t="shared" si="873"/>
        <v>DC2GT42-DC</v>
      </c>
      <c r="D4355" s="436">
        <f>VLOOKUP(C4355,'LICH THI'!C:AA,12,0)</f>
        <v>132</v>
      </c>
      <c r="E4355" s="436">
        <f>VLOOKUP(C4355,'LICH THI'!C:AA,13,0)</f>
        <v>45</v>
      </c>
      <c r="F4355" s="436">
        <f t="shared" si="883"/>
        <v>45</v>
      </c>
      <c r="G4355" s="436">
        <f>VLOOKUP(C4355,'LICH THI'!C:AA,14,0)</f>
        <v>3</v>
      </c>
      <c r="H4355" s="436">
        <f t="shared" si="874"/>
        <v>1</v>
      </c>
      <c r="I4355" s="436" t="str">
        <f t="shared" si="875"/>
        <v>Nguyễn Văn Huy</v>
      </c>
      <c r="J4355" s="436"/>
      <c r="K4355" s="436">
        <f t="shared" si="876"/>
        <v>2</v>
      </c>
      <c r="L4355" s="436" t="str">
        <f t="shared" si="877"/>
        <v>DC2GT42-DC-2</v>
      </c>
      <c r="M4355" s="436">
        <f t="shared" si="878"/>
        <v>42</v>
      </c>
      <c r="N4355" s="437">
        <f t="shared" si="884"/>
        <v>51</v>
      </c>
      <c r="O4355" s="437"/>
      <c r="P4355" s="430" t="str">
        <f t="shared" si="879"/>
        <v/>
      </c>
      <c r="U4355" s="177">
        <v>51</v>
      </c>
      <c r="V4355" s="177" t="s">
        <v>2897</v>
      </c>
      <c r="W4355" s="177" t="s">
        <v>2741</v>
      </c>
      <c r="X4355" s="177" t="s">
        <v>2911</v>
      </c>
      <c r="Y4355" s="177" t="s">
        <v>2912</v>
      </c>
      <c r="Z4355" s="177" t="s">
        <v>5241</v>
      </c>
      <c r="AA4355" s="525" t="s">
        <v>2913</v>
      </c>
      <c r="AB4355" s="399" t="str">
        <f t="shared" si="880"/>
        <v>DC2GT42</v>
      </c>
      <c r="AC4355" s="399" t="str">
        <f t="shared" si="881"/>
        <v>DC2GT42-DC</v>
      </c>
      <c r="AD4355" t="str">
        <f>Y4355&amp;"-"&amp;VLOOKUP(AC4355,'LICH THI'!C:AA,9,0)</f>
        <v>64DCDB3068-42470</v>
      </c>
      <c r="AE4355">
        <f t="shared" si="882"/>
        <v>1</v>
      </c>
    </row>
    <row r="4356" spans="1:31" x14ac:dyDescent="0.25">
      <c r="A4356" s="436" t="str">
        <f t="shared" si="872"/>
        <v>DC2GT42-DC-43</v>
      </c>
      <c r="B4356" s="436">
        <f>COUNTIF(AC$4:AC4356,AC4356)</f>
        <v>43</v>
      </c>
      <c r="C4356" s="436" t="str">
        <f t="shared" si="873"/>
        <v>DC2GT42-DC</v>
      </c>
      <c r="D4356" s="436">
        <f>VLOOKUP(C4356,'LICH THI'!C:AA,12,0)</f>
        <v>132</v>
      </c>
      <c r="E4356" s="436">
        <f>VLOOKUP(C4356,'LICH THI'!C:AA,13,0)</f>
        <v>45</v>
      </c>
      <c r="F4356" s="436">
        <f t="shared" si="883"/>
        <v>45</v>
      </c>
      <c r="G4356" s="436">
        <f>VLOOKUP(C4356,'LICH THI'!C:AA,14,0)</f>
        <v>3</v>
      </c>
      <c r="H4356" s="436">
        <f t="shared" si="874"/>
        <v>1</v>
      </c>
      <c r="I4356" s="436" t="str">
        <f t="shared" si="875"/>
        <v>Trần Lê Huy</v>
      </c>
      <c r="J4356" s="436"/>
      <c r="K4356" s="436">
        <f t="shared" si="876"/>
        <v>2</v>
      </c>
      <c r="L4356" s="436" t="str">
        <f t="shared" si="877"/>
        <v>DC2GT42-DC-2</v>
      </c>
      <c r="M4356" s="436">
        <f t="shared" si="878"/>
        <v>42</v>
      </c>
      <c r="N4356" s="437">
        <f t="shared" si="884"/>
        <v>52</v>
      </c>
      <c r="O4356" s="437"/>
      <c r="P4356" s="430" t="str">
        <f t="shared" si="879"/>
        <v/>
      </c>
      <c r="U4356" s="177">
        <v>88</v>
      </c>
      <c r="V4356" s="177" t="s">
        <v>3509</v>
      </c>
      <c r="W4356" s="177" t="s">
        <v>3904</v>
      </c>
      <c r="X4356" s="177" t="s">
        <v>2911</v>
      </c>
      <c r="Y4356" s="177" t="s">
        <v>3905</v>
      </c>
      <c r="Z4356" s="177" t="s">
        <v>5241</v>
      </c>
      <c r="AA4356" s="525" t="s">
        <v>3906</v>
      </c>
      <c r="AB4356" s="399" t="str">
        <f t="shared" si="880"/>
        <v>DC2GT42</v>
      </c>
      <c r="AC4356" s="399" t="str">
        <f t="shared" si="881"/>
        <v>DC2GT42-DC</v>
      </c>
      <c r="AD4356" t="str">
        <f>Y4356&amp;"-"&amp;VLOOKUP(AC4356,'LICH THI'!C:AA,9,0)</f>
        <v>65DCKX22609-42470</v>
      </c>
      <c r="AE4356">
        <f t="shared" si="882"/>
        <v>1</v>
      </c>
    </row>
    <row r="4357" spans="1:31" x14ac:dyDescent="0.25">
      <c r="A4357" s="436" t="str">
        <f t="shared" ref="A4357:A4420" si="885">C4357&amp;"-"&amp;B4357</f>
        <v>DC2GT42-DC-44</v>
      </c>
      <c r="B4357" s="436">
        <f>COUNTIF(AC$4:AC4357,AC4357)</f>
        <v>44</v>
      </c>
      <c r="C4357" s="436" t="str">
        <f t="shared" ref="C4357:C4420" si="886">_CT_MaHP1</f>
        <v>DC2GT42-DC</v>
      </c>
      <c r="D4357" s="436">
        <f>VLOOKUP(C4357,'LICH THI'!C:AA,12,0)</f>
        <v>132</v>
      </c>
      <c r="E4357" s="436">
        <f>VLOOKUP(C4357,'LICH THI'!C:AA,13,0)</f>
        <v>45</v>
      </c>
      <c r="F4357" s="436">
        <f t="shared" si="883"/>
        <v>45</v>
      </c>
      <c r="G4357" s="436">
        <f>VLOOKUP(C4357,'LICH THI'!C:AA,14,0)</f>
        <v>3</v>
      </c>
      <c r="H4357" s="436">
        <f t="shared" ref="H4357:H4420" si="887">IF(E4357=0,"",TRUNC((B4357+E4357-1)/E4357))</f>
        <v>1</v>
      </c>
      <c r="I4357" s="436" t="str">
        <f t="shared" ref="I4357:I4420" si="888">W4357&amp;" "&amp;X4357</f>
        <v>Vũ Quốc Huy</v>
      </c>
      <c r="J4357" s="436"/>
      <c r="K4357" s="436">
        <f t="shared" ref="K4357:K4420" si="889">IF(G4357=1,1,IF(H4357&lt;G4357,H4357+1,1))</f>
        <v>2</v>
      </c>
      <c r="L4357" s="436" t="str">
        <f t="shared" ref="L4357:L4420" si="890">C4357&amp;"-"&amp;K4357</f>
        <v>DC2GT42-DC-2</v>
      </c>
      <c r="M4357" s="436">
        <f t="shared" ref="M4357:M4420" si="891">IF(E4357=0,"",MOD(MID(C4357,6,2),E4357))</f>
        <v>42</v>
      </c>
      <c r="N4357" s="437">
        <f t="shared" si="884"/>
        <v>53</v>
      </c>
      <c r="O4357" s="437"/>
      <c r="P4357" s="430" t="str">
        <f t="shared" ref="P4357:P4420" si="892">IF(MOD(20*O4357,10)&lt;&gt;0,"SAI","")</f>
        <v/>
      </c>
      <c r="U4357" s="177">
        <v>52</v>
      </c>
      <c r="V4357" s="177" t="s">
        <v>2897</v>
      </c>
      <c r="W4357" s="177" t="s">
        <v>2951</v>
      </c>
      <c r="X4357" s="177" t="s">
        <v>2911</v>
      </c>
      <c r="Y4357" s="177" t="s">
        <v>3744</v>
      </c>
      <c r="Z4357" s="177" t="s">
        <v>5241</v>
      </c>
      <c r="AA4357" s="525" t="s">
        <v>3745</v>
      </c>
      <c r="AB4357" s="399" t="str">
        <f t="shared" ref="AB4357:AB4420" si="893">_CT_MaHP</f>
        <v>DC2GT42</v>
      </c>
      <c r="AC4357" s="399" t="str">
        <f t="shared" ref="AC4357:AC4420" si="894">_CT_MaHe</f>
        <v>DC2GT42-DC</v>
      </c>
      <c r="AD4357" t="str">
        <f>Y4357&amp;"-"&amp;VLOOKUP(AC4357,'LICH THI'!C:AA,9,0)</f>
        <v>64DCDB3077-42470</v>
      </c>
      <c r="AE4357">
        <f t="shared" ref="AE4357:AE4420" si="895">COUNTIF(AD4357,AD:AD)</f>
        <v>1</v>
      </c>
    </row>
    <row r="4358" spans="1:31" x14ac:dyDescent="0.25">
      <c r="A4358" s="436" t="str">
        <f t="shared" si="885"/>
        <v>DC2GT42-DC-45</v>
      </c>
      <c r="B4358" s="436">
        <f>COUNTIF(AC$4:AC4358,AC4358)</f>
        <v>45</v>
      </c>
      <c r="C4358" s="436" t="str">
        <f t="shared" si="886"/>
        <v>DC2GT42-DC</v>
      </c>
      <c r="D4358" s="436">
        <f>VLOOKUP(C4358,'LICH THI'!C:AA,12,0)</f>
        <v>132</v>
      </c>
      <c r="E4358" s="436">
        <f>VLOOKUP(C4358,'LICH THI'!C:AA,13,0)</f>
        <v>45</v>
      </c>
      <c r="F4358" s="436">
        <f t="shared" ref="F4358:F4421" si="896">IF(G4358="","",IF(G4358=H4358,D4358-(H4358-1)*E4358,E4358))</f>
        <v>45</v>
      </c>
      <c r="G4358" s="436">
        <f>VLOOKUP(C4358,'LICH THI'!C:AA,14,0)</f>
        <v>3</v>
      </c>
      <c r="H4358" s="436">
        <f t="shared" si="887"/>
        <v>1</v>
      </c>
      <c r="I4358" s="436" t="str">
        <f t="shared" si="888"/>
        <v>Đinh Quang Hưng</v>
      </c>
      <c r="J4358" s="436"/>
      <c r="K4358" s="436">
        <f t="shared" si="889"/>
        <v>2</v>
      </c>
      <c r="L4358" s="436" t="str">
        <f t="shared" si="890"/>
        <v>DC2GT42-DC-2</v>
      </c>
      <c r="M4358" s="436">
        <f t="shared" si="891"/>
        <v>42</v>
      </c>
      <c r="N4358" s="437">
        <f t="shared" ref="N4358:N4421" si="897">IF(F4358=0,"",(K4358-1)*$N$2+1+MOD(B4358-M4358,F4358))</f>
        <v>54</v>
      </c>
      <c r="O4358" s="437"/>
      <c r="P4358" s="430" t="str">
        <f t="shared" si="892"/>
        <v/>
      </c>
      <c r="U4358" s="177">
        <v>73</v>
      </c>
      <c r="V4358" s="177" t="s">
        <v>2935</v>
      </c>
      <c r="W4358" s="177" t="s">
        <v>5277</v>
      </c>
      <c r="X4358" s="177" t="s">
        <v>2804</v>
      </c>
      <c r="Y4358" s="177" t="s">
        <v>5278</v>
      </c>
      <c r="Z4358" s="177" t="s">
        <v>5241</v>
      </c>
      <c r="AA4358" s="525" t="s">
        <v>5279</v>
      </c>
      <c r="AB4358" s="399" t="str">
        <f t="shared" si="893"/>
        <v>DC2GT42</v>
      </c>
      <c r="AC4358" s="399" t="str">
        <f t="shared" si="894"/>
        <v>DC2GT42-DC</v>
      </c>
      <c r="AD4358" t="str">
        <f>Y4358&amp;"-"&amp;VLOOKUP(AC4358,'LICH THI'!C:AA,9,0)</f>
        <v>64DCDB3086-42470</v>
      </c>
      <c r="AE4358">
        <f t="shared" si="895"/>
        <v>1</v>
      </c>
    </row>
    <row r="4359" spans="1:31" x14ac:dyDescent="0.25">
      <c r="A4359" s="436" t="str">
        <f t="shared" si="885"/>
        <v>DC2GT42-DC-46</v>
      </c>
      <c r="B4359" s="436">
        <f>COUNTIF(AC$4:AC4359,AC4359)</f>
        <v>46</v>
      </c>
      <c r="C4359" s="436" t="str">
        <f t="shared" si="886"/>
        <v>DC2GT42-DC</v>
      </c>
      <c r="D4359" s="436">
        <f>VLOOKUP(C4359,'LICH THI'!C:AA,12,0)</f>
        <v>132</v>
      </c>
      <c r="E4359" s="436">
        <f>VLOOKUP(C4359,'LICH THI'!C:AA,13,0)</f>
        <v>45</v>
      </c>
      <c r="F4359" s="436">
        <f t="shared" si="896"/>
        <v>45</v>
      </c>
      <c r="G4359" s="436">
        <f>VLOOKUP(C4359,'LICH THI'!C:AA,14,0)</f>
        <v>3</v>
      </c>
      <c r="H4359" s="436">
        <f t="shared" si="887"/>
        <v>2</v>
      </c>
      <c r="I4359" s="436" t="str">
        <f t="shared" si="888"/>
        <v>Phạm Quang Hưng</v>
      </c>
      <c r="J4359" s="436"/>
      <c r="K4359" s="436">
        <f t="shared" si="889"/>
        <v>3</v>
      </c>
      <c r="L4359" s="436" t="str">
        <f t="shared" si="890"/>
        <v>DC2GT42-DC-3</v>
      </c>
      <c r="M4359" s="436">
        <f t="shared" si="891"/>
        <v>42</v>
      </c>
      <c r="N4359" s="437">
        <f t="shared" si="897"/>
        <v>105</v>
      </c>
      <c r="O4359" s="437"/>
      <c r="P4359" s="430" t="str">
        <f t="shared" si="892"/>
        <v/>
      </c>
      <c r="U4359" s="177">
        <v>44</v>
      </c>
      <c r="V4359" s="177" t="s">
        <v>3731</v>
      </c>
      <c r="W4359" s="177" t="s">
        <v>2987</v>
      </c>
      <c r="X4359" s="177" t="s">
        <v>2804</v>
      </c>
      <c r="Y4359" s="177" t="s">
        <v>5069</v>
      </c>
      <c r="Z4359" s="177" t="s">
        <v>5241</v>
      </c>
      <c r="AA4359" s="525" t="s">
        <v>3581</v>
      </c>
      <c r="AB4359" s="399" t="str">
        <f t="shared" si="893"/>
        <v>DC2GT42</v>
      </c>
      <c r="AC4359" s="399" t="str">
        <f t="shared" si="894"/>
        <v>DC2GT42-DC</v>
      </c>
      <c r="AD4359" t="str">
        <f>Y4359&amp;"-"&amp;VLOOKUP(AC4359,'LICH THI'!C:AA,9,0)</f>
        <v>64DCCS3022-42470</v>
      </c>
      <c r="AE4359">
        <f t="shared" si="895"/>
        <v>1</v>
      </c>
    </row>
    <row r="4360" spans="1:31" x14ac:dyDescent="0.25">
      <c r="A4360" s="436" t="str">
        <f t="shared" si="885"/>
        <v>DC2GT42-DC-47</v>
      </c>
      <c r="B4360" s="436">
        <f>COUNTIF(AC$4:AC4360,AC4360)</f>
        <v>47</v>
      </c>
      <c r="C4360" s="436" t="str">
        <f t="shared" si="886"/>
        <v>DC2GT42-DC</v>
      </c>
      <c r="D4360" s="436">
        <f>VLOOKUP(C4360,'LICH THI'!C:AA,12,0)</f>
        <v>132</v>
      </c>
      <c r="E4360" s="436">
        <f>VLOOKUP(C4360,'LICH THI'!C:AA,13,0)</f>
        <v>45</v>
      </c>
      <c r="F4360" s="436">
        <f t="shared" si="896"/>
        <v>45</v>
      </c>
      <c r="G4360" s="436">
        <f>VLOOKUP(C4360,'LICH THI'!C:AA,14,0)</f>
        <v>3</v>
      </c>
      <c r="H4360" s="436">
        <f t="shared" si="887"/>
        <v>2</v>
      </c>
      <c r="I4360" s="436" t="str">
        <f t="shared" si="888"/>
        <v>Trần Việt Hưng</v>
      </c>
      <c r="J4360" s="436"/>
      <c r="K4360" s="436">
        <f t="shared" si="889"/>
        <v>3</v>
      </c>
      <c r="L4360" s="436" t="str">
        <f t="shared" si="890"/>
        <v>DC2GT42-DC-3</v>
      </c>
      <c r="M4360" s="436">
        <f t="shared" si="891"/>
        <v>42</v>
      </c>
      <c r="N4360" s="437">
        <f t="shared" si="897"/>
        <v>106</v>
      </c>
      <c r="O4360" s="437"/>
      <c r="P4360" s="430" t="str">
        <f t="shared" si="892"/>
        <v/>
      </c>
      <c r="U4360" s="177">
        <v>89</v>
      </c>
      <c r="V4360" s="177" t="s">
        <v>3509</v>
      </c>
      <c r="W4360" s="177" t="s">
        <v>3669</v>
      </c>
      <c r="X4360" s="177" t="s">
        <v>2804</v>
      </c>
      <c r="Y4360" s="177" t="s">
        <v>3907</v>
      </c>
      <c r="Z4360" s="177" t="s">
        <v>5241</v>
      </c>
      <c r="AA4360" s="525" t="s">
        <v>3908</v>
      </c>
      <c r="AB4360" s="399" t="str">
        <f t="shared" si="893"/>
        <v>DC2GT42</v>
      </c>
      <c r="AC4360" s="399" t="str">
        <f t="shared" si="894"/>
        <v>DC2GT42-DC</v>
      </c>
      <c r="AD4360" t="str">
        <f>Y4360&amp;"-"&amp;VLOOKUP(AC4360,'LICH THI'!C:AA,9,0)</f>
        <v>65DCKX21857-42470</v>
      </c>
      <c r="AE4360">
        <f t="shared" si="895"/>
        <v>1</v>
      </c>
    </row>
    <row r="4361" spans="1:31" x14ac:dyDescent="0.25">
      <c r="A4361" s="436" t="str">
        <f t="shared" si="885"/>
        <v>DC2GT42-DC-48</v>
      </c>
      <c r="B4361" s="436">
        <f>COUNTIF(AC$4:AC4361,AC4361)</f>
        <v>48</v>
      </c>
      <c r="C4361" s="436" t="str">
        <f t="shared" si="886"/>
        <v>DC2GT42-DC</v>
      </c>
      <c r="D4361" s="436">
        <f>VLOOKUP(C4361,'LICH THI'!C:AA,12,0)</f>
        <v>132</v>
      </c>
      <c r="E4361" s="436">
        <f>VLOOKUP(C4361,'LICH THI'!C:AA,13,0)</f>
        <v>45</v>
      </c>
      <c r="F4361" s="436">
        <f t="shared" si="896"/>
        <v>45</v>
      </c>
      <c r="G4361" s="436">
        <f>VLOOKUP(C4361,'LICH THI'!C:AA,14,0)</f>
        <v>3</v>
      </c>
      <c r="H4361" s="436">
        <f t="shared" si="887"/>
        <v>2</v>
      </c>
      <c r="I4361" s="436" t="str">
        <f t="shared" si="888"/>
        <v>Lý Mai Hương</v>
      </c>
      <c r="J4361" s="436"/>
      <c r="K4361" s="436">
        <f t="shared" si="889"/>
        <v>3</v>
      </c>
      <c r="L4361" s="436" t="str">
        <f t="shared" si="890"/>
        <v>DC2GT42-DC-3</v>
      </c>
      <c r="M4361" s="436">
        <f t="shared" si="891"/>
        <v>42</v>
      </c>
      <c r="N4361" s="437">
        <f t="shared" si="897"/>
        <v>107</v>
      </c>
      <c r="O4361" s="437"/>
      <c r="P4361" s="430" t="str">
        <f t="shared" si="892"/>
        <v/>
      </c>
      <c r="U4361" s="177">
        <v>105</v>
      </c>
      <c r="V4361" s="177" t="s">
        <v>4879</v>
      </c>
      <c r="W4361" s="177" t="s">
        <v>5329</v>
      </c>
      <c r="X4361" s="177" t="s">
        <v>2663</v>
      </c>
      <c r="Y4361" s="177" t="s">
        <v>5330</v>
      </c>
      <c r="Z4361" s="177" t="s">
        <v>5241</v>
      </c>
      <c r="AA4361" s="525" t="s">
        <v>5331</v>
      </c>
      <c r="AB4361" s="399" t="str">
        <f t="shared" si="893"/>
        <v>DC2GT42</v>
      </c>
      <c r="AC4361" s="399" t="str">
        <f t="shared" si="894"/>
        <v>DC2GT42-DC</v>
      </c>
      <c r="AD4361" t="str">
        <f>Y4361&amp;"-"&amp;VLOOKUP(AC4361,'LICH THI'!C:AA,9,0)</f>
        <v>65DCKX21869-42470</v>
      </c>
      <c r="AE4361">
        <f t="shared" si="895"/>
        <v>1</v>
      </c>
    </row>
    <row r="4362" spans="1:31" x14ac:dyDescent="0.25">
      <c r="A4362" s="436" t="str">
        <f t="shared" si="885"/>
        <v>DC2GT42-DC-49</v>
      </c>
      <c r="B4362" s="436">
        <f>COUNTIF(AC$4:AC4362,AC4362)</f>
        <v>49</v>
      </c>
      <c r="C4362" s="436" t="str">
        <f t="shared" si="886"/>
        <v>DC2GT42-DC</v>
      </c>
      <c r="D4362" s="436">
        <f>VLOOKUP(C4362,'LICH THI'!C:AA,12,0)</f>
        <v>132</v>
      </c>
      <c r="E4362" s="436">
        <f>VLOOKUP(C4362,'LICH THI'!C:AA,13,0)</f>
        <v>45</v>
      </c>
      <c r="F4362" s="436">
        <f t="shared" si="896"/>
        <v>45</v>
      </c>
      <c r="G4362" s="436">
        <f>VLOOKUP(C4362,'LICH THI'!C:AA,14,0)</f>
        <v>3</v>
      </c>
      <c r="H4362" s="436">
        <f t="shared" si="887"/>
        <v>2</v>
      </c>
      <c r="I4362" s="436" t="str">
        <f t="shared" si="888"/>
        <v>Đặng Xuân Hưởng</v>
      </c>
      <c r="J4362" s="436"/>
      <c r="K4362" s="436">
        <f t="shared" si="889"/>
        <v>3</v>
      </c>
      <c r="L4362" s="436" t="str">
        <f t="shared" si="890"/>
        <v>DC2GT42-DC-3</v>
      </c>
      <c r="M4362" s="436">
        <f t="shared" si="891"/>
        <v>42</v>
      </c>
      <c r="N4362" s="437">
        <f t="shared" si="897"/>
        <v>108</v>
      </c>
      <c r="O4362" s="437"/>
      <c r="P4362" s="430" t="str">
        <f t="shared" si="892"/>
        <v/>
      </c>
      <c r="U4362" s="177">
        <v>116</v>
      </c>
      <c r="V4362" s="177" t="s">
        <v>3517</v>
      </c>
      <c r="W4362" s="177" t="s">
        <v>3547</v>
      </c>
      <c r="X4362" s="177" t="s">
        <v>2758</v>
      </c>
      <c r="Y4362" s="177" t="s">
        <v>3548</v>
      </c>
      <c r="Z4362" s="177" t="s">
        <v>5241</v>
      </c>
      <c r="AA4362" s="525" t="s">
        <v>3340</v>
      </c>
      <c r="AB4362" s="399" t="str">
        <f t="shared" si="893"/>
        <v>DC2GT42</v>
      </c>
      <c r="AC4362" s="399" t="str">
        <f t="shared" si="894"/>
        <v>DC2GT42-DC</v>
      </c>
      <c r="AD4362" t="str">
        <f>Y4362&amp;"-"&amp;VLOOKUP(AC4362,'LICH THI'!C:AA,9,0)</f>
        <v>65DCKX24044-42470</v>
      </c>
      <c r="AE4362">
        <f t="shared" si="895"/>
        <v>1</v>
      </c>
    </row>
    <row r="4363" spans="1:31" x14ac:dyDescent="0.25">
      <c r="A4363" s="436" t="str">
        <f t="shared" si="885"/>
        <v>DC2GT42-DC-50</v>
      </c>
      <c r="B4363" s="436">
        <f>COUNTIF(AC$4:AC4363,AC4363)</f>
        <v>50</v>
      </c>
      <c r="C4363" s="436" t="str">
        <f t="shared" si="886"/>
        <v>DC2GT42-DC</v>
      </c>
      <c r="D4363" s="436">
        <f>VLOOKUP(C4363,'LICH THI'!C:AA,12,0)</f>
        <v>132</v>
      </c>
      <c r="E4363" s="436">
        <f>VLOOKUP(C4363,'LICH THI'!C:AA,13,0)</f>
        <v>45</v>
      </c>
      <c r="F4363" s="436">
        <f t="shared" si="896"/>
        <v>45</v>
      </c>
      <c r="G4363" s="436">
        <f>VLOOKUP(C4363,'LICH THI'!C:AA,14,0)</f>
        <v>3</v>
      </c>
      <c r="H4363" s="436">
        <f t="shared" si="887"/>
        <v>2</v>
      </c>
      <c r="I4363" s="436" t="str">
        <f t="shared" si="888"/>
        <v>Ninh Khắc Kiên</v>
      </c>
      <c r="J4363" s="436"/>
      <c r="K4363" s="436">
        <f t="shared" si="889"/>
        <v>3</v>
      </c>
      <c r="L4363" s="436" t="str">
        <f t="shared" si="890"/>
        <v>DC2GT42-DC-3</v>
      </c>
      <c r="M4363" s="436">
        <f t="shared" si="891"/>
        <v>42</v>
      </c>
      <c r="N4363" s="437">
        <f t="shared" si="897"/>
        <v>109</v>
      </c>
      <c r="O4363" s="437"/>
      <c r="P4363" s="430" t="str">
        <f t="shared" si="892"/>
        <v/>
      </c>
      <c r="U4363" s="177">
        <v>36</v>
      </c>
      <c r="V4363" s="177" t="s">
        <v>2724</v>
      </c>
      <c r="W4363" s="177" t="s">
        <v>2761</v>
      </c>
      <c r="X4363" s="177" t="s">
        <v>2762</v>
      </c>
      <c r="Y4363" s="177" t="s">
        <v>2763</v>
      </c>
      <c r="Z4363" s="177" t="s">
        <v>5241</v>
      </c>
      <c r="AA4363" s="525" t="s">
        <v>2764</v>
      </c>
      <c r="AB4363" s="399" t="str">
        <f t="shared" si="893"/>
        <v>DC2GT42</v>
      </c>
      <c r="AC4363" s="399" t="str">
        <f t="shared" si="894"/>
        <v>DC2GT42-DC</v>
      </c>
      <c r="AD4363" t="str">
        <f>Y4363&amp;"-"&amp;VLOOKUP(AC4363,'LICH THI'!C:AA,9,0)</f>
        <v>64DCCA3084-42470</v>
      </c>
      <c r="AE4363">
        <f t="shared" si="895"/>
        <v>1</v>
      </c>
    </row>
    <row r="4364" spans="1:31" x14ac:dyDescent="0.25">
      <c r="A4364" s="436" t="str">
        <f t="shared" si="885"/>
        <v>DC2GT42-DC-51</v>
      </c>
      <c r="B4364" s="436">
        <f>COUNTIF(AC$4:AC4364,AC4364)</f>
        <v>51</v>
      </c>
      <c r="C4364" s="436" t="str">
        <f t="shared" si="886"/>
        <v>DC2GT42-DC</v>
      </c>
      <c r="D4364" s="436">
        <f>VLOOKUP(C4364,'LICH THI'!C:AA,12,0)</f>
        <v>132</v>
      </c>
      <c r="E4364" s="436">
        <f>VLOOKUP(C4364,'LICH THI'!C:AA,13,0)</f>
        <v>45</v>
      </c>
      <c r="F4364" s="436">
        <f t="shared" si="896"/>
        <v>45</v>
      </c>
      <c r="G4364" s="436">
        <f>VLOOKUP(C4364,'LICH THI'!C:AA,14,0)</f>
        <v>3</v>
      </c>
      <c r="H4364" s="436">
        <f t="shared" si="887"/>
        <v>2</v>
      </c>
      <c r="I4364" s="436" t="str">
        <f t="shared" si="888"/>
        <v>Nguyễn Đức Kiên</v>
      </c>
      <c r="J4364" s="436"/>
      <c r="K4364" s="436">
        <f t="shared" si="889"/>
        <v>3</v>
      </c>
      <c r="L4364" s="436" t="str">
        <f t="shared" si="890"/>
        <v>DC2GT42-DC-3</v>
      </c>
      <c r="M4364" s="436">
        <f t="shared" si="891"/>
        <v>42</v>
      </c>
      <c r="N4364" s="437">
        <f t="shared" si="897"/>
        <v>110</v>
      </c>
      <c r="O4364" s="437"/>
      <c r="P4364" s="430" t="str">
        <f t="shared" si="892"/>
        <v/>
      </c>
      <c r="U4364" s="177">
        <v>53</v>
      </c>
      <c r="V4364" s="177" t="s">
        <v>2897</v>
      </c>
      <c r="W4364" s="177" t="s">
        <v>3103</v>
      </c>
      <c r="X4364" s="177" t="s">
        <v>2762</v>
      </c>
      <c r="Y4364" s="177" t="s">
        <v>4695</v>
      </c>
      <c r="Z4364" s="177" t="s">
        <v>5241</v>
      </c>
      <c r="AA4364" s="525" t="s">
        <v>4129</v>
      </c>
      <c r="AB4364" s="399" t="str">
        <f t="shared" si="893"/>
        <v>DC2GT42</v>
      </c>
      <c r="AC4364" s="399" t="str">
        <f t="shared" si="894"/>
        <v>DC2GT42-DC</v>
      </c>
      <c r="AD4364" t="str">
        <f>Y4364&amp;"-"&amp;VLOOKUP(AC4364,'LICH THI'!C:AA,9,0)</f>
        <v>64DCDB3005-42470</v>
      </c>
      <c r="AE4364">
        <f t="shared" si="895"/>
        <v>1</v>
      </c>
    </row>
    <row r="4365" spans="1:31" x14ac:dyDescent="0.25">
      <c r="A4365" s="436" t="str">
        <f t="shared" si="885"/>
        <v>DC2GT42-DC-52</v>
      </c>
      <c r="B4365" s="436">
        <f>COUNTIF(AC$4:AC4365,AC4365)</f>
        <v>52</v>
      </c>
      <c r="C4365" s="436" t="str">
        <f t="shared" si="886"/>
        <v>DC2GT42-DC</v>
      </c>
      <c r="D4365" s="436">
        <f>VLOOKUP(C4365,'LICH THI'!C:AA,12,0)</f>
        <v>132</v>
      </c>
      <c r="E4365" s="436">
        <f>VLOOKUP(C4365,'LICH THI'!C:AA,13,0)</f>
        <v>45</v>
      </c>
      <c r="F4365" s="436">
        <f t="shared" si="896"/>
        <v>45</v>
      </c>
      <c r="G4365" s="436">
        <f>VLOOKUP(C4365,'LICH THI'!C:AA,14,0)</f>
        <v>3</v>
      </c>
      <c r="H4365" s="436">
        <f t="shared" si="887"/>
        <v>2</v>
      </c>
      <c r="I4365" s="436" t="str">
        <f t="shared" si="888"/>
        <v>Nguyễn Văn Kiên</v>
      </c>
      <c r="J4365" s="436"/>
      <c r="K4365" s="436">
        <f t="shared" si="889"/>
        <v>3</v>
      </c>
      <c r="L4365" s="436" t="str">
        <f t="shared" si="890"/>
        <v>DC2GT42-DC-3</v>
      </c>
      <c r="M4365" s="436">
        <f t="shared" si="891"/>
        <v>42</v>
      </c>
      <c r="N4365" s="437">
        <f t="shared" si="897"/>
        <v>111</v>
      </c>
      <c r="O4365" s="437"/>
      <c r="P4365" s="430" t="str">
        <f t="shared" si="892"/>
        <v/>
      </c>
      <c r="U4365" s="177">
        <v>45</v>
      </c>
      <c r="V4365" s="177" t="s">
        <v>3731</v>
      </c>
      <c r="W4365" s="177" t="s">
        <v>2741</v>
      </c>
      <c r="X4365" s="177" t="s">
        <v>2762</v>
      </c>
      <c r="Y4365" s="177" t="s">
        <v>5070</v>
      </c>
      <c r="Z4365" s="177" t="s">
        <v>5241</v>
      </c>
      <c r="AA4365" s="525" t="s">
        <v>5071</v>
      </c>
      <c r="AB4365" s="399" t="str">
        <f t="shared" si="893"/>
        <v>DC2GT42</v>
      </c>
      <c r="AC4365" s="399" t="str">
        <f t="shared" si="894"/>
        <v>DC2GT42-DC</v>
      </c>
      <c r="AD4365" t="str">
        <f>Y4365&amp;"-"&amp;VLOOKUP(AC4365,'LICH THI'!C:AA,9,0)</f>
        <v>64DCCS3028-42470</v>
      </c>
      <c r="AE4365">
        <f t="shared" si="895"/>
        <v>1</v>
      </c>
    </row>
    <row r="4366" spans="1:31" x14ac:dyDescent="0.25">
      <c r="A4366" s="436" t="str">
        <f t="shared" si="885"/>
        <v>DC2GT42-DC-53</v>
      </c>
      <c r="B4366" s="436">
        <f>COUNTIF(AC$4:AC4366,AC4366)</f>
        <v>53</v>
      </c>
      <c r="C4366" s="436" t="str">
        <f t="shared" si="886"/>
        <v>DC2GT42-DC</v>
      </c>
      <c r="D4366" s="436">
        <f>VLOOKUP(C4366,'LICH THI'!C:AA,12,0)</f>
        <v>132</v>
      </c>
      <c r="E4366" s="436">
        <f>VLOOKUP(C4366,'LICH THI'!C:AA,13,0)</f>
        <v>45</v>
      </c>
      <c r="F4366" s="436">
        <f t="shared" si="896"/>
        <v>45</v>
      </c>
      <c r="G4366" s="436">
        <f>VLOOKUP(C4366,'LICH THI'!C:AA,14,0)</f>
        <v>3</v>
      </c>
      <c r="H4366" s="436">
        <f t="shared" si="887"/>
        <v>2</v>
      </c>
      <c r="I4366" s="436" t="str">
        <f t="shared" si="888"/>
        <v>Nguyễn Duy Khánh</v>
      </c>
      <c r="J4366" s="436"/>
      <c r="K4366" s="436">
        <f t="shared" si="889"/>
        <v>3</v>
      </c>
      <c r="L4366" s="436" t="str">
        <f t="shared" si="890"/>
        <v>DC2GT42-DC-3</v>
      </c>
      <c r="M4366" s="436">
        <f t="shared" si="891"/>
        <v>42</v>
      </c>
      <c r="N4366" s="437">
        <f t="shared" si="897"/>
        <v>112</v>
      </c>
      <c r="O4366" s="437"/>
      <c r="P4366" s="430" t="str">
        <f t="shared" si="892"/>
        <v/>
      </c>
      <c r="U4366" s="177">
        <v>35</v>
      </c>
      <c r="V4366" s="177" t="s">
        <v>2724</v>
      </c>
      <c r="W4366" s="177" t="s">
        <v>2969</v>
      </c>
      <c r="X4366" s="177" t="s">
        <v>3316</v>
      </c>
      <c r="Y4366" s="177" t="s">
        <v>5259</v>
      </c>
      <c r="Z4366" s="177" t="s">
        <v>5241</v>
      </c>
      <c r="AA4366" s="525" t="s">
        <v>2629</v>
      </c>
      <c r="AB4366" s="399" t="str">
        <f t="shared" si="893"/>
        <v>DC2GT42</v>
      </c>
      <c r="AC4366" s="399" t="str">
        <f t="shared" si="894"/>
        <v>DC2GT42-DC</v>
      </c>
      <c r="AD4366" t="str">
        <f>Y4366&amp;"-"&amp;VLOOKUP(AC4366,'LICH THI'!C:AA,9,0)</f>
        <v>64DCCA3032-42470</v>
      </c>
      <c r="AE4366">
        <f t="shared" si="895"/>
        <v>1</v>
      </c>
    </row>
    <row r="4367" spans="1:31" x14ac:dyDescent="0.25">
      <c r="A4367" s="436" t="str">
        <f t="shared" si="885"/>
        <v>DC2GT42-DC-54</v>
      </c>
      <c r="B4367" s="436">
        <f>COUNTIF(AC$4:AC4367,AC4367)</f>
        <v>54</v>
      </c>
      <c r="C4367" s="436" t="str">
        <f t="shared" si="886"/>
        <v>DC2GT42-DC</v>
      </c>
      <c r="D4367" s="436">
        <f>VLOOKUP(C4367,'LICH THI'!C:AA,12,0)</f>
        <v>132</v>
      </c>
      <c r="E4367" s="436">
        <f>VLOOKUP(C4367,'LICH THI'!C:AA,13,0)</f>
        <v>45</v>
      </c>
      <c r="F4367" s="436">
        <f t="shared" si="896"/>
        <v>45</v>
      </c>
      <c r="G4367" s="436">
        <f>VLOOKUP(C4367,'LICH THI'!C:AA,14,0)</f>
        <v>3</v>
      </c>
      <c r="H4367" s="436">
        <f t="shared" si="887"/>
        <v>2</v>
      </c>
      <c r="I4367" s="436" t="str">
        <f t="shared" si="888"/>
        <v>Nguyễn Quang Khánh</v>
      </c>
      <c r="J4367" s="436"/>
      <c r="K4367" s="436">
        <f t="shared" si="889"/>
        <v>3</v>
      </c>
      <c r="L4367" s="436" t="str">
        <f t="shared" si="890"/>
        <v>DC2GT42-DC-3</v>
      </c>
      <c r="M4367" s="436">
        <f t="shared" si="891"/>
        <v>42</v>
      </c>
      <c r="N4367" s="437">
        <f t="shared" si="897"/>
        <v>113</v>
      </c>
      <c r="O4367" s="437"/>
      <c r="P4367" s="430" t="str">
        <f t="shared" si="892"/>
        <v/>
      </c>
      <c r="U4367" s="177">
        <v>117</v>
      </c>
      <c r="V4367" s="177" t="s">
        <v>3517</v>
      </c>
      <c r="W4367" s="177" t="s">
        <v>3032</v>
      </c>
      <c r="X4367" s="177" t="s">
        <v>3316</v>
      </c>
      <c r="Y4367" s="177" t="s">
        <v>3549</v>
      </c>
      <c r="Z4367" s="177" t="s">
        <v>5241</v>
      </c>
      <c r="AA4367" s="525" t="s">
        <v>3550</v>
      </c>
      <c r="AB4367" s="399" t="str">
        <f t="shared" si="893"/>
        <v>DC2GT42</v>
      </c>
      <c r="AC4367" s="399" t="str">
        <f t="shared" si="894"/>
        <v>DC2GT42-DC</v>
      </c>
      <c r="AD4367" t="str">
        <f>Y4367&amp;"-"&amp;VLOOKUP(AC4367,'LICH THI'!C:AA,9,0)</f>
        <v>65DCKX22151-42470</v>
      </c>
      <c r="AE4367">
        <f t="shared" si="895"/>
        <v>1</v>
      </c>
    </row>
    <row r="4368" spans="1:31" x14ac:dyDescent="0.25">
      <c r="A4368" s="436" t="str">
        <f t="shared" si="885"/>
        <v>DC2GT42-DC-55</v>
      </c>
      <c r="B4368" s="436">
        <f>COUNTIF(AC$4:AC4368,AC4368)</f>
        <v>55</v>
      </c>
      <c r="C4368" s="436" t="str">
        <f t="shared" si="886"/>
        <v>DC2GT42-DC</v>
      </c>
      <c r="D4368" s="436">
        <f>VLOOKUP(C4368,'LICH THI'!C:AA,12,0)</f>
        <v>132</v>
      </c>
      <c r="E4368" s="436">
        <f>VLOOKUP(C4368,'LICH THI'!C:AA,13,0)</f>
        <v>45</v>
      </c>
      <c r="F4368" s="436">
        <f t="shared" si="896"/>
        <v>45</v>
      </c>
      <c r="G4368" s="436">
        <f>VLOOKUP(C4368,'LICH THI'!C:AA,14,0)</f>
        <v>3</v>
      </c>
      <c r="H4368" s="436">
        <f t="shared" si="887"/>
        <v>2</v>
      </c>
      <c r="I4368" s="436" t="str">
        <f t="shared" si="888"/>
        <v>Lê Sỹ Lam</v>
      </c>
      <c r="J4368" s="436"/>
      <c r="K4368" s="436">
        <f t="shared" si="889"/>
        <v>3</v>
      </c>
      <c r="L4368" s="436" t="str">
        <f t="shared" si="890"/>
        <v>DC2GT42-DC-3</v>
      </c>
      <c r="M4368" s="436">
        <f t="shared" si="891"/>
        <v>42</v>
      </c>
      <c r="N4368" s="437">
        <f t="shared" si="897"/>
        <v>114</v>
      </c>
      <c r="O4368" s="437"/>
      <c r="P4368" s="430" t="str">
        <f t="shared" si="892"/>
        <v/>
      </c>
      <c r="U4368" s="177">
        <v>54</v>
      </c>
      <c r="V4368" s="177" t="s">
        <v>2897</v>
      </c>
      <c r="W4368" s="177" t="s">
        <v>5268</v>
      </c>
      <c r="X4368" s="177" t="s">
        <v>5269</v>
      </c>
      <c r="Y4368" s="177" t="s">
        <v>5270</v>
      </c>
      <c r="Z4368" s="177" t="s">
        <v>5241</v>
      </c>
      <c r="AA4368" s="525" t="s">
        <v>4607</v>
      </c>
      <c r="AB4368" s="399" t="str">
        <f t="shared" si="893"/>
        <v>DC2GT42</v>
      </c>
      <c r="AC4368" s="399" t="str">
        <f t="shared" si="894"/>
        <v>DC2GT42-DC</v>
      </c>
      <c r="AD4368" t="str">
        <f>Y4368&amp;"-"&amp;VLOOKUP(AC4368,'LICH THI'!C:AA,9,0)</f>
        <v>64DCDB3041-42470</v>
      </c>
      <c r="AE4368">
        <f t="shared" si="895"/>
        <v>1</v>
      </c>
    </row>
    <row r="4369" spans="1:31" x14ac:dyDescent="0.25">
      <c r="A4369" s="436" t="str">
        <f t="shared" si="885"/>
        <v>DC2GT42-DC-56</v>
      </c>
      <c r="B4369" s="436">
        <f>COUNTIF(AC$4:AC4369,AC4369)</f>
        <v>56</v>
      </c>
      <c r="C4369" s="436" t="str">
        <f t="shared" si="886"/>
        <v>DC2GT42-DC</v>
      </c>
      <c r="D4369" s="436">
        <f>VLOOKUP(C4369,'LICH THI'!C:AA,12,0)</f>
        <v>132</v>
      </c>
      <c r="E4369" s="436">
        <f>VLOOKUP(C4369,'LICH THI'!C:AA,13,0)</f>
        <v>45</v>
      </c>
      <c r="F4369" s="436">
        <f t="shared" si="896"/>
        <v>45</v>
      </c>
      <c r="G4369" s="436">
        <f>VLOOKUP(C4369,'LICH THI'!C:AA,14,0)</f>
        <v>3</v>
      </c>
      <c r="H4369" s="436">
        <f t="shared" si="887"/>
        <v>2</v>
      </c>
      <c r="I4369" s="436" t="str">
        <f t="shared" si="888"/>
        <v>Nguyễn Thị Lan</v>
      </c>
      <c r="J4369" s="436"/>
      <c r="K4369" s="436">
        <f t="shared" si="889"/>
        <v>3</v>
      </c>
      <c r="L4369" s="436" t="str">
        <f t="shared" si="890"/>
        <v>DC2GT42-DC-3</v>
      </c>
      <c r="M4369" s="436">
        <f t="shared" si="891"/>
        <v>42</v>
      </c>
      <c r="N4369" s="437">
        <f t="shared" si="897"/>
        <v>115</v>
      </c>
      <c r="O4369" s="437"/>
      <c r="P4369" s="430" t="str">
        <f t="shared" si="892"/>
        <v/>
      </c>
      <c r="U4369" s="177">
        <v>74</v>
      </c>
      <c r="V4369" s="177" t="s">
        <v>2935</v>
      </c>
      <c r="W4369" s="177" t="s">
        <v>2619</v>
      </c>
      <c r="X4369" s="177" t="s">
        <v>2960</v>
      </c>
      <c r="Y4369" s="177" t="s">
        <v>2961</v>
      </c>
      <c r="Z4369" s="177" t="s">
        <v>5241</v>
      </c>
      <c r="AA4369" s="525" t="s">
        <v>2962</v>
      </c>
      <c r="AB4369" s="399" t="str">
        <f t="shared" si="893"/>
        <v>DC2GT42</v>
      </c>
      <c r="AC4369" s="399" t="str">
        <f t="shared" si="894"/>
        <v>DC2GT42-DC</v>
      </c>
      <c r="AD4369" t="str">
        <f>Y4369&amp;"-"&amp;VLOOKUP(AC4369,'LICH THI'!C:AA,9,0)</f>
        <v>64DCDB3039-42470</v>
      </c>
      <c r="AE4369">
        <f t="shared" si="895"/>
        <v>1</v>
      </c>
    </row>
    <row r="4370" spans="1:31" x14ac:dyDescent="0.25">
      <c r="A4370" s="436" t="str">
        <f t="shared" si="885"/>
        <v>DC2GT42-DC-57</v>
      </c>
      <c r="B4370" s="436">
        <f>COUNTIF(AC$4:AC4370,AC4370)</f>
        <v>57</v>
      </c>
      <c r="C4370" s="436" t="str">
        <f t="shared" si="886"/>
        <v>DC2GT42-DC</v>
      </c>
      <c r="D4370" s="436">
        <f>VLOOKUP(C4370,'LICH THI'!C:AA,12,0)</f>
        <v>132</v>
      </c>
      <c r="E4370" s="436">
        <f>VLOOKUP(C4370,'LICH THI'!C:AA,13,0)</f>
        <v>45</v>
      </c>
      <c r="F4370" s="436">
        <f t="shared" si="896"/>
        <v>45</v>
      </c>
      <c r="G4370" s="436">
        <f>VLOOKUP(C4370,'LICH THI'!C:AA,14,0)</f>
        <v>3</v>
      </c>
      <c r="H4370" s="436">
        <f t="shared" si="887"/>
        <v>2</v>
      </c>
      <c r="I4370" s="436" t="str">
        <f t="shared" si="888"/>
        <v>Trần Thị Lan</v>
      </c>
      <c r="J4370" s="436"/>
      <c r="K4370" s="436">
        <f t="shared" si="889"/>
        <v>3</v>
      </c>
      <c r="L4370" s="436" t="str">
        <f t="shared" si="890"/>
        <v>DC2GT42-DC-3</v>
      </c>
      <c r="M4370" s="436">
        <f t="shared" si="891"/>
        <v>42</v>
      </c>
      <c r="N4370" s="437">
        <f t="shared" si="897"/>
        <v>116</v>
      </c>
      <c r="O4370" s="437"/>
      <c r="P4370" s="430" t="str">
        <f t="shared" si="892"/>
        <v/>
      </c>
      <c r="U4370" s="177">
        <v>90</v>
      </c>
      <c r="V4370" s="177" t="s">
        <v>3509</v>
      </c>
      <c r="W4370" s="177" t="s">
        <v>2716</v>
      </c>
      <c r="X4370" s="177" t="s">
        <v>2960</v>
      </c>
      <c r="Y4370" s="177" t="s">
        <v>5293</v>
      </c>
      <c r="Z4370" s="177" t="s">
        <v>5241</v>
      </c>
      <c r="AA4370" s="525" t="s">
        <v>5294</v>
      </c>
      <c r="AB4370" s="399" t="str">
        <f t="shared" si="893"/>
        <v>DC2GT42</v>
      </c>
      <c r="AC4370" s="399" t="str">
        <f t="shared" si="894"/>
        <v>DC2GT42-DC</v>
      </c>
      <c r="AD4370" t="str">
        <f>Y4370&amp;"-"&amp;VLOOKUP(AC4370,'LICH THI'!C:AA,9,0)</f>
        <v>65DCKX20572-42470</v>
      </c>
      <c r="AE4370">
        <f t="shared" si="895"/>
        <v>1</v>
      </c>
    </row>
    <row r="4371" spans="1:31" x14ac:dyDescent="0.25">
      <c r="A4371" s="436" t="str">
        <f t="shared" si="885"/>
        <v>DC2GT42-DC-58</v>
      </c>
      <c r="B4371" s="436">
        <f>COUNTIF(AC$4:AC4371,AC4371)</f>
        <v>58</v>
      </c>
      <c r="C4371" s="436" t="str">
        <f t="shared" si="886"/>
        <v>DC2GT42-DC</v>
      </c>
      <c r="D4371" s="436">
        <f>VLOOKUP(C4371,'LICH THI'!C:AA,12,0)</f>
        <v>132</v>
      </c>
      <c r="E4371" s="436">
        <f>VLOOKUP(C4371,'LICH THI'!C:AA,13,0)</f>
        <v>45</v>
      </c>
      <c r="F4371" s="436">
        <f t="shared" si="896"/>
        <v>45</v>
      </c>
      <c r="G4371" s="436">
        <f>VLOOKUP(C4371,'LICH THI'!C:AA,14,0)</f>
        <v>3</v>
      </c>
      <c r="H4371" s="436">
        <f t="shared" si="887"/>
        <v>2</v>
      </c>
      <c r="I4371" s="436" t="str">
        <f t="shared" si="888"/>
        <v>Đỗ Đức Linh</v>
      </c>
      <c r="J4371" s="436"/>
      <c r="K4371" s="436">
        <f t="shared" si="889"/>
        <v>3</v>
      </c>
      <c r="L4371" s="436" t="str">
        <f t="shared" si="890"/>
        <v>DC2GT42-DC-3</v>
      </c>
      <c r="M4371" s="436">
        <f t="shared" si="891"/>
        <v>42</v>
      </c>
      <c r="N4371" s="437">
        <f t="shared" si="897"/>
        <v>117</v>
      </c>
      <c r="O4371" s="437"/>
      <c r="P4371" s="430" t="str">
        <f t="shared" si="892"/>
        <v/>
      </c>
      <c r="U4371" s="177">
        <v>75</v>
      </c>
      <c r="V4371" s="177" t="s">
        <v>2935</v>
      </c>
      <c r="W4371" s="177" t="s">
        <v>2963</v>
      </c>
      <c r="X4371" s="177" t="s">
        <v>2670</v>
      </c>
      <c r="Y4371" s="177" t="s">
        <v>2964</v>
      </c>
      <c r="Z4371" s="177" t="s">
        <v>5241</v>
      </c>
      <c r="AA4371" s="525" t="s">
        <v>2965</v>
      </c>
      <c r="AB4371" s="399" t="str">
        <f t="shared" si="893"/>
        <v>DC2GT42</v>
      </c>
      <c r="AC4371" s="399" t="str">
        <f t="shared" si="894"/>
        <v>DC2GT42-DC</v>
      </c>
      <c r="AD4371" t="str">
        <f>Y4371&amp;"-"&amp;VLOOKUP(AC4371,'LICH THI'!C:AA,9,0)</f>
        <v>64DCDB3110-42470</v>
      </c>
      <c r="AE4371">
        <f t="shared" si="895"/>
        <v>1</v>
      </c>
    </row>
    <row r="4372" spans="1:31" x14ac:dyDescent="0.25">
      <c r="A4372" s="436" t="str">
        <f t="shared" si="885"/>
        <v>DC2GT42-DC-59</v>
      </c>
      <c r="B4372" s="436">
        <f>COUNTIF(AC$4:AC4372,AC4372)</f>
        <v>59</v>
      </c>
      <c r="C4372" s="436" t="str">
        <f t="shared" si="886"/>
        <v>DC2GT42-DC</v>
      </c>
      <c r="D4372" s="436">
        <f>VLOOKUP(C4372,'LICH THI'!C:AA,12,0)</f>
        <v>132</v>
      </c>
      <c r="E4372" s="436">
        <f>VLOOKUP(C4372,'LICH THI'!C:AA,13,0)</f>
        <v>45</v>
      </c>
      <c r="F4372" s="436">
        <f t="shared" si="896"/>
        <v>45</v>
      </c>
      <c r="G4372" s="436">
        <f>VLOOKUP(C4372,'LICH THI'!C:AA,14,0)</f>
        <v>3</v>
      </c>
      <c r="H4372" s="436">
        <f t="shared" si="887"/>
        <v>2</v>
      </c>
      <c r="I4372" s="436" t="str">
        <f t="shared" si="888"/>
        <v>Hoàng Văn Linh</v>
      </c>
      <c r="J4372" s="436"/>
      <c r="K4372" s="436">
        <f t="shared" si="889"/>
        <v>3</v>
      </c>
      <c r="L4372" s="436" t="str">
        <f t="shared" si="890"/>
        <v>DC2GT42-DC-3</v>
      </c>
      <c r="M4372" s="436">
        <f t="shared" si="891"/>
        <v>42</v>
      </c>
      <c r="N4372" s="437">
        <f t="shared" si="897"/>
        <v>118</v>
      </c>
      <c r="O4372" s="437"/>
      <c r="P4372" s="430" t="str">
        <f t="shared" si="892"/>
        <v/>
      </c>
      <c r="U4372" s="177">
        <v>76</v>
      </c>
      <c r="V4372" s="177" t="s">
        <v>2935</v>
      </c>
      <c r="W4372" s="177" t="s">
        <v>2966</v>
      </c>
      <c r="X4372" s="177" t="s">
        <v>2670</v>
      </c>
      <c r="Y4372" s="177" t="s">
        <v>2967</v>
      </c>
      <c r="Z4372" s="177" t="s">
        <v>5241</v>
      </c>
      <c r="AA4372" s="525" t="s">
        <v>2968</v>
      </c>
      <c r="AB4372" s="399" t="str">
        <f t="shared" si="893"/>
        <v>DC2GT42</v>
      </c>
      <c r="AC4372" s="399" t="str">
        <f t="shared" si="894"/>
        <v>DC2GT42-DC</v>
      </c>
      <c r="AD4372" t="str">
        <f>Y4372&amp;"-"&amp;VLOOKUP(AC4372,'LICH THI'!C:AA,9,0)</f>
        <v>64DCDB3106-42470</v>
      </c>
      <c r="AE4372">
        <f t="shared" si="895"/>
        <v>1</v>
      </c>
    </row>
    <row r="4373" spans="1:31" x14ac:dyDescent="0.25">
      <c r="A4373" s="436" t="str">
        <f t="shared" si="885"/>
        <v>DC2GT42-DC-60</v>
      </c>
      <c r="B4373" s="436">
        <f>COUNTIF(AC$4:AC4373,AC4373)</f>
        <v>60</v>
      </c>
      <c r="C4373" s="436" t="str">
        <f t="shared" si="886"/>
        <v>DC2GT42-DC</v>
      </c>
      <c r="D4373" s="436">
        <f>VLOOKUP(C4373,'LICH THI'!C:AA,12,0)</f>
        <v>132</v>
      </c>
      <c r="E4373" s="436">
        <f>VLOOKUP(C4373,'LICH THI'!C:AA,13,0)</f>
        <v>45</v>
      </c>
      <c r="F4373" s="436">
        <f t="shared" si="896"/>
        <v>45</v>
      </c>
      <c r="G4373" s="436">
        <f>VLOOKUP(C4373,'LICH THI'!C:AA,14,0)</f>
        <v>3</v>
      </c>
      <c r="H4373" s="436">
        <f t="shared" si="887"/>
        <v>2</v>
      </c>
      <c r="I4373" s="436" t="str">
        <f t="shared" si="888"/>
        <v>Nguyễn Duy Linh</v>
      </c>
      <c r="J4373" s="436"/>
      <c r="K4373" s="436">
        <f t="shared" si="889"/>
        <v>3</v>
      </c>
      <c r="L4373" s="436" t="str">
        <f t="shared" si="890"/>
        <v>DC2GT42-DC-3</v>
      </c>
      <c r="M4373" s="436">
        <f t="shared" si="891"/>
        <v>42</v>
      </c>
      <c r="N4373" s="437">
        <f t="shared" si="897"/>
        <v>119</v>
      </c>
      <c r="O4373" s="437"/>
      <c r="P4373" s="430" t="str">
        <f t="shared" si="892"/>
        <v/>
      </c>
      <c r="U4373" s="177">
        <v>77</v>
      </c>
      <c r="V4373" s="177" t="s">
        <v>2935</v>
      </c>
      <c r="W4373" s="177" t="s">
        <v>2969</v>
      </c>
      <c r="X4373" s="177" t="s">
        <v>2670</v>
      </c>
      <c r="Y4373" s="177" t="s">
        <v>2970</v>
      </c>
      <c r="Z4373" s="177" t="s">
        <v>5241</v>
      </c>
      <c r="AA4373" s="525" t="s">
        <v>2971</v>
      </c>
      <c r="AB4373" s="399" t="str">
        <f t="shared" si="893"/>
        <v>DC2GT42</v>
      </c>
      <c r="AC4373" s="399" t="str">
        <f t="shared" si="894"/>
        <v>DC2GT42-DC</v>
      </c>
      <c r="AD4373" t="str">
        <f>Y4373&amp;"-"&amp;VLOOKUP(AC4373,'LICH THI'!C:AA,9,0)</f>
        <v>64DCDB3033-42470</v>
      </c>
      <c r="AE4373">
        <f t="shared" si="895"/>
        <v>1</v>
      </c>
    </row>
    <row r="4374" spans="1:31" x14ac:dyDescent="0.25">
      <c r="A4374" s="436" t="str">
        <f t="shared" si="885"/>
        <v>DC2GT42-DC-61</v>
      </c>
      <c r="B4374" s="436">
        <f>COUNTIF(AC$4:AC4374,AC4374)</f>
        <v>61</v>
      </c>
      <c r="C4374" s="436" t="str">
        <f t="shared" si="886"/>
        <v>DC2GT42-DC</v>
      </c>
      <c r="D4374" s="436">
        <f>VLOOKUP(C4374,'LICH THI'!C:AA,12,0)</f>
        <v>132</v>
      </c>
      <c r="E4374" s="436">
        <f>VLOOKUP(C4374,'LICH THI'!C:AA,13,0)</f>
        <v>45</v>
      </c>
      <c r="F4374" s="436">
        <f t="shared" si="896"/>
        <v>45</v>
      </c>
      <c r="G4374" s="436">
        <f>VLOOKUP(C4374,'LICH THI'!C:AA,14,0)</f>
        <v>3</v>
      </c>
      <c r="H4374" s="436">
        <f t="shared" si="887"/>
        <v>2</v>
      </c>
      <c r="I4374" s="436" t="str">
        <f t="shared" si="888"/>
        <v>Nguyễn Lê Phương Linh</v>
      </c>
      <c r="J4374" s="436"/>
      <c r="K4374" s="436">
        <f t="shared" si="889"/>
        <v>3</v>
      </c>
      <c r="L4374" s="436" t="str">
        <f t="shared" si="890"/>
        <v>DC2GT42-DC-3</v>
      </c>
      <c r="M4374" s="436">
        <f t="shared" si="891"/>
        <v>42</v>
      </c>
      <c r="N4374" s="437">
        <f t="shared" si="897"/>
        <v>120</v>
      </c>
      <c r="O4374" s="437"/>
      <c r="P4374" s="430" t="str">
        <f t="shared" si="892"/>
        <v/>
      </c>
      <c r="U4374" s="177">
        <v>91</v>
      </c>
      <c r="V4374" s="177" t="s">
        <v>3509</v>
      </c>
      <c r="W4374" s="177" t="s">
        <v>5295</v>
      </c>
      <c r="X4374" s="177" t="s">
        <v>2670</v>
      </c>
      <c r="Y4374" s="177" t="s">
        <v>5296</v>
      </c>
      <c r="Z4374" s="177" t="s">
        <v>5241</v>
      </c>
      <c r="AA4374" s="525" t="s">
        <v>3575</v>
      </c>
      <c r="AB4374" s="399" t="str">
        <f t="shared" si="893"/>
        <v>DC2GT42</v>
      </c>
      <c r="AC4374" s="399" t="str">
        <f t="shared" si="894"/>
        <v>DC2GT42-DC</v>
      </c>
      <c r="AD4374" t="str">
        <f>Y4374&amp;"-"&amp;VLOOKUP(AC4374,'LICH THI'!C:AA,9,0)</f>
        <v>65DCKX21484-42470</v>
      </c>
      <c r="AE4374">
        <f t="shared" si="895"/>
        <v>1</v>
      </c>
    </row>
    <row r="4375" spans="1:31" x14ac:dyDescent="0.25">
      <c r="A4375" s="436" t="str">
        <f t="shared" si="885"/>
        <v>DC2GT42-DC-62</v>
      </c>
      <c r="B4375" s="436">
        <f>COUNTIF(AC$4:AC4375,AC4375)</f>
        <v>62</v>
      </c>
      <c r="C4375" s="436" t="str">
        <f t="shared" si="886"/>
        <v>DC2GT42-DC</v>
      </c>
      <c r="D4375" s="436">
        <f>VLOOKUP(C4375,'LICH THI'!C:AA,12,0)</f>
        <v>132</v>
      </c>
      <c r="E4375" s="436">
        <f>VLOOKUP(C4375,'LICH THI'!C:AA,13,0)</f>
        <v>45</v>
      </c>
      <c r="F4375" s="436">
        <f t="shared" si="896"/>
        <v>45</v>
      </c>
      <c r="G4375" s="436">
        <f>VLOOKUP(C4375,'LICH THI'!C:AA,14,0)</f>
        <v>3</v>
      </c>
      <c r="H4375" s="436">
        <f t="shared" si="887"/>
        <v>2</v>
      </c>
      <c r="I4375" s="436" t="str">
        <f t="shared" si="888"/>
        <v>Nguyễn Thị Linh</v>
      </c>
      <c r="J4375" s="436"/>
      <c r="K4375" s="436">
        <f t="shared" si="889"/>
        <v>3</v>
      </c>
      <c r="L4375" s="436" t="str">
        <f t="shared" si="890"/>
        <v>DC2GT42-DC-3</v>
      </c>
      <c r="M4375" s="436">
        <f t="shared" si="891"/>
        <v>42</v>
      </c>
      <c r="N4375" s="437">
        <f t="shared" si="897"/>
        <v>121</v>
      </c>
      <c r="O4375" s="437"/>
      <c r="P4375" s="430" t="str">
        <f t="shared" si="892"/>
        <v/>
      </c>
      <c r="U4375" s="177">
        <v>118</v>
      </c>
      <c r="V4375" s="177" t="s">
        <v>3517</v>
      </c>
      <c r="W4375" s="177" t="s">
        <v>2619</v>
      </c>
      <c r="X4375" s="177" t="s">
        <v>2670</v>
      </c>
      <c r="Y4375" s="177" t="s">
        <v>4891</v>
      </c>
      <c r="Z4375" s="177" t="s">
        <v>5241</v>
      </c>
      <c r="AA4375" s="525" t="s">
        <v>4051</v>
      </c>
      <c r="AB4375" s="399" t="str">
        <f t="shared" si="893"/>
        <v>DC2GT42</v>
      </c>
      <c r="AC4375" s="399" t="str">
        <f t="shared" si="894"/>
        <v>DC2GT42-DC</v>
      </c>
      <c r="AD4375" t="str">
        <f>Y4375&amp;"-"&amp;VLOOKUP(AC4375,'LICH THI'!C:AA,9,0)</f>
        <v>65DCKX22145-42470</v>
      </c>
      <c r="AE4375">
        <f t="shared" si="895"/>
        <v>1</v>
      </c>
    </row>
    <row r="4376" spans="1:31" x14ac:dyDescent="0.25">
      <c r="A4376" s="436" t="str">
        <f t="shared" si="885"/>
        <v>DC2GT42-DC-63</v>
      </c>
      <c r="B4376" s="436">
        <f>COUNTIF(AC$4:AC4376,AC4376)</f>
        <v>63</v>
      </c>
      <c r="C4376" s="436" t="str">
        <f t="shared" si="886"/>
        <v>DC2GT42-DC</v>
      </c>
      <c r="D4376" s="436">
        <f>VLOOKUP(C4376,'LICH THI'!C:AA,12,0)</f>
        <v>132</v>
      </c>
      <c r="E4376" s="436">
        <f>VLOOKUP(C4376,'LICH THI'!C:AA,13,0)</f>
        <v>45</v>
      </c>
      <c r="F4376" s="436">
        <f t="shared" si="896"/>
        <v>45</v>
      </c>
      <c r="G4376" s="436">
        <f>VLOOKUP(C4376,'LICH THI'!C:AA,14,0)</f>
        <v>3</v>
      </c>
      <c r="H4376" s="436">
        <f t="shared" si="887"/>
        <v>2</v>
      </c>
      <c r="I4376" s="436" t="str">
        <f t="shared" si="888"/>
        <v>Nguyễn Thị Mỹ Linh</v>
      </c>
      <c r="J4376" s="436"/>
      <c r="K4376" s="436">
        <f t="shared" si="889"/>
        <v>3</v>
      </c>
      <c r="L4376" s="436" t="str">
        <f t="shared" si="890"/>
        <v>DC2GT42-DC-3</v>
      </c>
      <c r="M4376" s="436">
        <f t="shared" si="891"/>
        <v>42</v>
      </c>
      <c r="N4376" s="437">
        <f t="shared" si="897"/>
        <v>122</v>
      </c>
      <c r="O4376" s="437"/>
      <c r="P4376" s="430" t="str">
        <f t="shared" si="892"/>
        <v/>
      </c>
      <c r="U4376" s="177">
        <v>106</v>
      </c>
      <c r="V4376" s="177" t="s">
        <v>4879</v>
      </c>
      <c r="W4376" s="177" t="s">
        <v>5304</v>
      </c>
      <c r="X4376" s="177" t="s">
        <v>2670</v>
      </c>
      <c r="Y4376" s="177" t="s">
        <v>5332</v>
      </c>
      <c r="Z4376" s="177" t="s">
        <v>5241</v>
      </c>
      <c r="AA4376" s="525" t="s">
        <v>5291</v>
      </c>
      <c r="AB4376" s="399" t="str">
        <f t="shared" si="893"/>
        <v>DC2GT42</v>
      </c>
      <c r="AC4376" s="399" t="str">
        <f t="shared" si="894"/>
        <v>DC2GT42-DC</v>
      </c>
      <c r="AD4376" t="str">
        <f>Y4376&amp;"-"&amp;VLOOKUP(AC4376,'LICH THI'!C:AA,9,0)</f>
        <v>65DCKX21471-42470</v>
      </c>
      <c r="AE4376">
        <f t="shared" si="895"/>
        <v>1</v>
      </c>
    </row>
    <row r="4377" spans="1:31" x14ac:dyDescent="0.25">
      <c r="A4377" s="436" t="str">
        <f t="shared" si="885"/>
        <v>DC2GT42-DC-64</v>
      </c>
      <c r="B4377" s="436">
        <f>COUNTIF(AC$4:AC4377,AC4377)</f>
        <v>64</v>
      </c>
      <c r="C4377" s="436" t="str">
        <f t="shared" si="886"/>
        <v>DC2GT42-DC</v>
      </c>
      <c r="D4377" s="436">
        <f>VLOOKUP(C4377,'LICH THI'!C:AA,12,0)</f>
        <v>132</v>
      </c>
      <c r="E4377" s="436">
        <f>VLOOKUP(C4377,'LICH THI'!C:AA,13,0)</f>
        <v>45</v>
      </c>
      <c r="F4377" s="436">
        <f t="shared" si="896"/>
        <v>45</v>
      </c>
      <c r="G4377" s="436">
        <f>VLOOKUP(C4377,'LICH THI'!C:AA,14,0)</f>
        <v>3</v>
      </c>
      <c r="H4377" s="436">
        <f t="shared" si="887"/>
        <v>2</v>
      </c>
      <c r="I4377" s="436" t="str">
        <f t="shared" si="888"/>
        <v>Nguyễn Thị Thuỳ Linh</v>
      </c>
      <c r="J4377" s="436"/>
      <c r="K4377" s="436">
        <f t="shared" si="889"/>
        <v>3</v>
      </c>
      <c r="L4377" s="436" t="str">
        <f t="shared" si="890"/>
        <v>DC2GT42-DC-3</v>
      </c>
      <c r="M4377" s="436">
        <f t="shared" si="891"/>
        <v>42</v>
      </c>
      <c r="N4377" s="437">
        <f t="shared" si="897"/>
        <v>123</v>
      </c>
      <c r="O4377" s="437"/>
      <c r="P4377" s="430" t="str">
        <f t="shared" si="892"/>
        <v/>
      </c>
      <c r="U4377" s="177">
        <v>92</v>
      </c>
      <c r="V4377" s="177" t="s">
        <v>3509</v>
      </c>
      <c r="W4377" s="177" t="s">
        <v>5297</v>
      </c>
      <c r="X4377" s="177" t="s">
        <v>2670</v>
      </c>
      <c r="Y4377" s="177" t="s">
        <v>5298</v>
      </c>
      <c r="Z4377" s="177" t="s">
        <v>5241</v>
      </c>
      <c r="AA4377" s="525" t="s">
        <v>4876</v>
      </c>
      <c r="AB4377" s="399" t="str">
        <f t="shared" si="893"/>
        <v>DC2GT42</v>
      </c>
      <c r="AC4377" s="399" t="str">
        <f t="shared" si="894"/>
        <v>DC2GT42-DC</v>
      </c>
      <c r="AD4377" t="str">
        <f>Y4377&amp;"-"&amp;VLOOKUP(AC4377,'LICH THI'!C:AA,9,0)</f>
        <v>65DCKX23225-42470</v>
      </c>
      <c r="AE4377">
        <f t="shared" si="895"/>
        <v>1</v>
      </c>
    </row>
    <row r="4378" spans="1:31" x14ac:dyDescent="0.25">
      <c r="A4378" s="436" t="str">
        <f t="shared" si="885"/>
        <v>DC2GT42-DC-65</v>
      </c>
      <c r="B4378" s="436">
        <f>COUNTIF(AC$4:AC4378,AC4378)</f>
        <v>65</v>
      </c>
      <c r="C4378" s="436" t="str">
        <f t="shared" si="886"/>
        <v>DC2GT42-DC</v>
      </c>
      <c r="D4378" s="436">
        <f>VLOOKUP(C4378,'LICH THI'!C:AA,12,0)</f>
        <v>132</v>
      </c>
      <c r="E4378" s="436">
        <f>VLOOKUP(C4378,'LICH THI'!C:AA,13,0)</f>
        <v>45</v>
      </c>
      <c r="F4378" s="436">
        <f t="shared" si="896"/>
        <v>45</v>
      </c>
      <c r="G4378" s="436">
        <f>VLOOKUP(C4378,'LICH THI'!C:AA,14,0)</f>
        <v>3</v>
      </c>
      <c r="H4378" s="436">
        <f t="shared" si="887"/>
        <v>2</v>
      </c>
      <c r="I4378" s="436" t="str">
        <f t="shared" si="888"/>
        <v>Nguyễn Văn Linh</v>
      </c>
      <c r="J4378" s="436"/>
      <c r="K4378" s="436">
        <f t="shared" si="889"/>
        <v>3</v>
      </c>
      <c r="L4378" s="436" t="str">
        <f t="shared" si="890"/>
        <v>DC2GT42-DC-3</v>
      </c>
      <c r="M4378" s="436">
        <f t="shared" si="891"/>
        <v>42</v>
      </c>
      <c r="N4378" s="437">
        <f t="shared" si="897"/>
        <v>124</v>
      </c>
      <c r="O4378" s="437"/>
      <c r="P4378" s="430" t="str">
        <f t="shared" si="892"/>
        <v/>
      </c>
      <c r="U4378" s="177">
        <v>55</v>
      </c>
      <c r="V4378" s="177" t="s">
        <v>2897</v>
      </c>
      <c r="W4378" s="177" t="s">
        <v>2741</v>
      </c>
      <c r="X4378" s="177" t="s">
        <v>2670</v>
      </c>
      <c r="Y4378" s="177" t="s">
        <v>2922</v>
      </c>
      <c r="Z4378" s="177" t="s">
        <v>5241</v>
      </c>
      <c r="AA4378" s="525" t="s">
        <v>2923</v>
      </c>
      <c r="AB4378" s="399" t="str">
        <f t="shared" si="893"/>
        <v>DC2GT42</v>
      </c>
      <c r="AC4378" s="399" t="str">
        <f t="shared" si="894"/>
        <v>DC2GT42-DC</v>
      </c>
      <c r="AD4378" t="str">
        <f>Y4378&amp;"-"&amp;VLOOKUP(AC4378,'LICH THI'!C:AA,9,0)</f>
        <v>64DCDB3074-42470</v>
      </c>
      <c r="AE4378">
        <f t="shared" si="895"/>
        <v>1</v>
      </c>
    </row>
    <row r="4379" spans="1:31" x14ac:dyDescent="0.25">
      <c r="A4379" s="436" t="str">
        <f t="shared" si="885"/>
        <v>DC2GT42-DC-66</v>
      </c>
      <c r="B4379" s="436">
        <f>COUNTIF(AC$4:AC4379,AC4379)</f>
        <v>66</v>
      </c>
      <c r="C4379" s="436" t="str">
        <f t="shared" si="886"/>
        <v>DC2GT42-DC</v>
      </c>
      <c r="D4379" s="436">
        <f>VLOOKUP(C4379,'LICH THI'!C:AA,12,0)</f>
        <v>132</v>
      </c>
      <c r="E4379" s="436">
        <f>VLOOKUP(C4379,'LICH THI'!C:AA,13,0)</f>
        <v>45</v>
      </c>
      <c r="F4379" s="436">
        <f t="shared" si="896"/>
        <v>45</v>
      </c>
      <c r="G4379" s="436">
        <f>VLOOKUP(C4379,'LICH THI'!C:AA,14,0)</f>
        <v>3</v>
      </c>
      <c r="H4379" s="436">
        <f t="shared" si="887"/>
        <v>2</v>
      </c>
      <c r="I4379" s="436" t="str">
        <f t="shared" si="888"/>
        <v>Phạm Mỹ Linh</v>
      </c>
      <c r="J4379" s="436"/>
      <c r="K4379" s="436">
        <f t="shared" si="889"/>
        <v>3</v>
      </c>
      <c r="L4379" s="436" t="str">
        <f t="shared" si="890"/>
        <v>DC2GT42-DC-3</v>
      </c>
      <c r="M4379" s="436">
        <f t="shared" si="891"/>
        <v>42</v>
      </c>
      <c r="N4379" s="437">
        <f t="shared" si="897"/>
        <v>125</v>
      </c>
      <c r="O4379" s="437"/>
      <c r="P4379" s="430" t="str">
        <f t="shared" si="892"/>
        <v/>
      </c>
      <c r="U4379" s="177">
        <v>56</v>
      </c>
      <c r="V4379" s="177" t="s">
        <v>2897</v>
      </c>
      <c r="W4379" s="177" t="s">
        <v>2924</v>
      </c>
      <c r="X4379" s="177" t="s">
        <v>2670</v>
      </c>
      <c r="Y4379" s="177" t="s">
        <v>2925</v>
      </c>
      <c r="Z4379" s="177" t="s">
        <v>5241</v>
      </c>
      <c r="AA4379" s="525" t="s">
        <v>2926</v>
      </c>
      <c r="AB4379" s="399" t="str">
        <f t="shared" si="893"/>
        <v>DC2GT42</v>
      </c>
      <c r="AC4379" s="399" t="str">
        <f t="shared" si="894"/>
        <v>DC2GT42-DC</v>
      </c>
      <c r="AD4379" t="str">
        <f>Y4379&amp;"-"&amp;VLOOKUP(AC4379,'LICH THI'!C:AA,9,0)</f>
        <v>64DCDB3067-42470</v>
      </c>
      <c r="AE4379">
        <f t="shared" si="895"/>
        <v>1</v>
      </c>
    </row>
    <row r="4380" spans="1:31" x14ac:dyDescent="0.25">
      <c r="A4380" s="436" t="str">
        <f t="shared" si="885"/>
        <v>DC2GT42-DC-67</v>
      </c>
      <c r="B4380" s="436">
        <f>COUNTIF(AC$4:AC4380,AC4380)</f>
        <v>67</v>
      </c>
      <c r="C4380" s="436" t="str">
        <f t="shared" si="886"/>
        <v>DC2GT42-DC</v>
      </c>
      <c r="D4380" s="436">
        <f>VLOOKUP(C4380,'LICH THI'!C:AA,12,0)</f>
        <v>132</v>
      </c>
      <c r="E4380" s="436">
        <f>VLOOKUP(C4380,'LICH THI'!C:AA,13,0)</f>
        <v>45</v>
      </c>
      <c r="F4380" s="436">
        <f t="shared" si="896"/>
        <v>45</v>
      </c>
      <c r="G4380" s="436">
        <f>VLOOKUP(C4380,'LICH THI'!C:AA,14,0)</f>
        <v>3</v>
      </c>
      <c r="H4380" s="436">
        <f t="shared" si="887"/>
        <v>2</v>
      </c>
      <c r="I4380" s="436" t="str">
        <f t="shared" si="888"/>
        <v>Đỗ Thành Long</v>
      </c>
      <c r="J4380" s="436"/>
      <c r="K4380" s="436">
        <f t="shared" si="889"/>
        <v>3</v>
      </c>
      <c r="L4380" s="436" t="str">
        <f t="shared" si="890"/>
        <v>DC2GT42-DC-3</v>
      </c>
      <c r="M4380" s="436">
        <f t="shared" si="891"/>
        <v>42</v>
      </c>
      <c r="N4380" s="437">
        <f t="shared" si="897"/>
        <v>126</v>
      </c>
      <c r="O4380" s="437"/>
      <c r="P4380" s="430" t="str">
        <f t="shared" si="892"/>
        <v/>
      </c>
      <c r="U4380" s="177">
        <v>93</v>
      </c>
      <c r="V4380" s="177" t="s">
        <v>3509</v>
      </c>
      <c r="W4380" s="177" t="s">
        <v>5299</v>
      </c>
      <c r="X4380" s="177" t="s">
        <v>2765</v>
      </c>
      <c r="Y4380" s="177" t="s">
        <v>5300</v>
      </c>
      <c r="Z4380" s="177" t="s">
        <v>5241</v>
      </c>
      <c r="AA4380" s="525" t="s">
        <v>5301</v>
      </c>
      <c r="AB4380" s="399" t="str">
        <f t="shared" si="893"/>
        <v>DC2GT42</v>
      </c>
      <c r="AC4380" s="399" t="str">
        <f t="shared" si="894"/>
        <v>DC2GT42-DC</v>
      </c>
      <c r="AD4380" t="str">
        <f>Y4380&amp;"-"&amp;VLOOKUP(AC4380,'LICH THI'!C:AA,9,0)</f>
        <v>65DCKX21837-42470</v>
      </c>
      <c r="AE4380">
        <f t="shared" si="895"/>
        <v>1</v>
      </c>
    </row>
    <row r="4381" spans="1:31" x14ac:dyDescent="0.25">
      <c r="A4381" s="436" t="str">
        <f t="shared" si="885"/>
        <v>DC2GT42-DC-68</v>
      </c>
      <c r="B4381" s="436">
        <f>COUNTIF(AC$4:AC4381,AC4381)</f>
        <v>68</v>
      </c>
      <c r="C4381" s="436" t="str">
        <f t="shared" si="886"/>
        <v>DC2GT42-DC</v>
      </c>
      <c r="D4381" s="436">
        <f>VLOOKUP(C4381,'LICH THI'!C:AA,12,0)</f>
        <v>132</v>
      </c>
      <c r="E4381" s="436">
        <f>VLOOKUP(C4381,'LICH THI'!C:AA,13,0)</f>
        <v>45</v>
      </c>
      <c r="F4381" s="436">
        <f t="shared" si="896"/>
        <v>45</v>
      </c>
      <c r="G4381" s="436">
        <f>VLOOKUP(C4381,'LICH THI'!C:AA,14,0)</f>
        <v>3</v>
      </c>
      <c r="H4381" s="436">
        <f t="shared" si="887"/>
        <v>2</v>
      </c>
      <c r="I4381" s="436" t="str">
        <f t="shared" si="888"/>
        <v>Nguyễn Như Long</v>
      </c>
      <c r="J4381" s="436"/>
      <c r="K4381" s="436">
        <f t="shared" si="889"/>
        <v>3</v>
      </c>
      <c r="L4381" s="436" t="str">
        <f t="shared" si="890"/>
        <v>DC2GT42-DC-3</v>
      </c>
      <c r="M4381" s="436">
        <f t="shared" si="891"/>
        <v>42</v>
      </c>
      <c r="N4381" s="437">
        <f t="shared" si="897"/>
        <v>127</v>
      </c>
      <c r="O4381" s="437"/>
      <c r="P4381" s="430" t="str">
        <f t="shared" si="892"/>
        <v/>
      </c>
      <c r="U4381" s="177">
        <v>37</v>
      </c>
      <c r="V4381" s="177" t="s">
        <v>2724</v>
      </c>
      <c r="W4381" s="177" t="s">
        <v>2683</v>
      </c>
      <c r="X4381" s="177" t="s">
        <v>2765</v>
      </c>
      <c r="Y4381" s="177" t="s">
        <v>2766</v>
      </c>
      <c r="Z4381" s="177" t="s">
        <v>5241</v>
      </c>
      <c r="AA4381" s="525" t="s">
        <v>2767</v>
      </c>
      <c r="AB4381" s="399" t="str">
        <f t="shared" si="893"/>
        <v>DC2GT42</v>
      </c>
      <c r="AC4381" s="399" t="str">
        <f t="shared" si="894"/>
        <v>DC2GT42-DC</v>
      </c>
      <c r="AD4381" t="str">
        <f>Y4381&amp;"-"&amp;VLOOKUP(AC4381,'LICH THI'!C:AA,9,0)</f>
        <v>64DCCA3034-42470</v>
      </c>
      <c r="AE4381">
        <f t="shared" si="895"/>
        <v>1</v>
      </c>
    </row>
    <row r="4382" spans="1:31" x14ac:dyDescent="0.25">
      <c r="A4382" s="436" t="str">
        <f t="shared" si="885"/>
        <v>DC2GT42-DC-69</v>
      </c>
      <c r="B4382" s="436">
        <f>COUNTIF(AC$4:AC4382,AC4382)</f>
        <v>69</v>
      </c>
      <c r="C4382" s="436" t="str">
        <f t="shared" si="886"/>
        <v>DC2GT42-DC</v>
      </c>
      <c r="D4382" s="436">
        <f>VLOOKUP(C4382,'LICH THI'!C:AA,12,0)</f>
        <v>132</v>
      </c>
      <c r="E4382" s="436">
        <f>VLOOKUP(C4382,'LICH THI'!C:AA,13,0)</f>
        <v>45</v>
      </c>
      <c r="F4382" s="436">
        <f t="shared" si="896"/>
        <v>45</v>
      </c>
      <c r="G4382" s="436">
        <f>VLOOKUP(C4382,'LICH THI'!C:AA,14,0)</f>
        <v>3</v>
      </c>
      <c r="H4382" s="436">
        <f t="shared" si="887"/>
        <v>2</v>
      </c>
      <c r="I4382" s="436" t="str">
        <f t="shared" si="888"/>
        <v>Phạm Hoàng Long</v>
      </c>
      <c r="J4382" s="436"/>
      <c r="K4382" s="436">
        <f t="shared" si="889"/>
        <v>3</v>
      </c>
      <c r="L4382" s="436" t="str">
        <f t="shared" si="890"/>
        <v>DC2GT42-DC-3</v>
      </c>
      <c r="M4382" s="436">
        <f t="shared" si="891"/>
        <v>42</v>
      </c>
      <c r="N4382" s="437">
        <f t="shared" si="897"/>
        <v>128</v>
      </c>
      <c r="O4382" s="437"/>
      <c r="P4382" s="430" t="str">
        <f t="shared" si="892"/>
        <v/>
      </c>
      <c r="U4382" s="177">
        <v>129</v>
      </c>
      <c r="V4382" s="177" t="s">
        <v>3077</v>
      </c>
      <c r="W4382" s="177" t="s">
        <v>5308</v>
      </c>
      <c r="X4382" s="177" t="s">
        <v>2765</v>
      </c>
      <c r="Y4382" s="177" t="s">
        <v>5360</v>
      </c>
      <c r="Z4382" s="177" t="s">
        <v>5241</v>
      </c>
      <c r="AA4382" s="525" t="s">
        <v>4760</v>
      </c>
      <c r="AB4382" s="399" t="str">
        <f t="shared" si="893"/>
        <v>DC2GT42</v>
      </c>
      <c r="AC4382" s="399" t="str">
        <f t="shared" si="894"/>
        <v>DC2GT42-DC</v>
      </c>
      <c r="AD4382" t="str">
        <f>Y4382&amp;"-"&amp;VLOOKUP(AC4382,'LICH THI'!C:AA,9,0)</f>
        <v>64DCDB3116-42470</v>
      </c>
      <c r="AE4382">
        <f t="shared" si="895"/>
        <v>1</v>
      </c>
    </row>
    <row r="4383" spans="1:31" x14ac:dyDescent="0.25">
      <c r="A4383" s="436" t="str">
        <f t="shared" si="885"/>
        <v>DC2GT42-DC-70</v>
      </c>
      <c r="B4383" s="436">
        <f>COUNTIF(AC$4:AC4383,AC4383)</f>
        <v>70</v>
      </c>
      <c r="C4383" s="436" t="str">
        <f t="shared" si="886"/>
        <v>DC2GT42-DC</v>
      </c>
      <c r="D4383" s="436">
        <f>VLOOKUP(C4383,'LICH THI'!C:AA,12,0)</f>
        <v>132</v>
      </c>
      <c r="E4383" s="436">
        <f>VLOOKUP(C4383,'LICH THI'!C:AA,13,0)</f>
        <v>45</v>
      </c>
      <c r="F4383" s="436">
        <f t="shared" si="896"/>
        <v>45</v>
      </c>
      <c r="G4383" s="436">
        <f>VLOOKUP(C4383,'LICH THI'!C:AA,14,0)</f>
        <v>3</v>
      </c>
      <c r="H4383" s="436">
        <f t="shared" si="887"/>
        <v>2</v>
      </c>
      <c r="I4383" s="436" t="str">
        <f t="shared" si="888"/>
        <v>Đặng Sỹ Lưu</v>
      </c>
      <c r="J4383" s="436"/>
      <c r="K4383" s="436">
        <f t="shared" si="889"/>
        <v>3</v>
      </c>
      <c r="L4383" s="436" t="str">
        <f t="shared" si="890"/>
        <v>DC2GT42-DC-3</v>
      </c>
      <c r="M4383" s="436">
        <f t="shared" si="891"/>
        <v>42</v>
      </c>
      <c r="N4383" s="437">
        <f t="shared" si="897"/>
        <v>129</v>
      </c>
      <c r="O4383" s="437"/>
      <c r="P4383" s="430" t="str">
        <f t="shared" si="892"/>
        <v/>
      </c>
      <c r="U4383" s="177">
        <v>78</v>
      </c>
      <c r="V4383" s="177" t="s">
        <v>2935</v>
      </c>
      <c r="W4383" s="177" t="s">
        <v>4711</v>
      </c>
      <c r="X4383" s="177" t="s">
        <v>4591</v>
      </c>
      <c r="Y4383" s="177" t="s">
        <v>4712</v>
      </c>
      <c r="Z4383" s="177" t="s">
        <v>5241</v>
      </c>
      <c r="AA4383" s="525" t="s">
        <v>3206</v>
      </c>
      <c r="AB4383" s="399" t="str">
        <f t="shared" si="893"/>
        <v>DC2GT42</v>
      </c>
      <c r="AC4383" s="399" t="str">
        <f t="shared" si="894"/>
        <v>DC2GT42-DC</v>
      </c>
      <c r="AD4383" t="str">
        <f>Y4383&amp;"-"&amp;VLOOKUP(AC4383,'LICH THI'!C:AA,9,0)</f>
        <v>64DCDB3134-42470</v>
      </c>
      <c r="AE4383">
        <f t="shared" si="895"/>
        <v>1</v>
      </c>
    </row>
    <row r="4384" spans="1:31" x14ac:dyDescent="0.25">
      <c r="A4384" s="436" t="str">
        <f t="shared" si="885"/>
        <v>DC2GT42-DC-71</v>
      </c>
      <c r="B4384" s="436">
        <f>COUNTIF(AC$4:AC4384,AC4384)</f>
        <v>71</v>
      </c>
      <c r="C4384" s="436" t="str">
        <f t="shared" si="886"/>
        <v>DC2GT42-DC</v>
      </c>
      <c r="D4384" s="436">
        <f>VLOOKUP(C4384,'LICH THI'!C:AA,12,0)</f>
        <v>132</v>
      </c>
      <c r="E4384" s="436">
        <f>VLOOKUP(C4384,'LICH THI'!C:AA,13,0)</f>
        <v>45</v>
      </c>
      <c r="F4384" s="436">
        <f t="shared" si="896"/>
        <v>45</v>
      </c>
      <c r="G4384" s="436">
        <f>VLOOKUP(C4384,'LICH THI'!C:AA,14,0)</f>
        <v>3</v>
      </c>
      <c r="H4384" s="436">
        <f t="shared" si="887"/>
        <v>2</v>
      </c>
      <c r="I4384" s="436" t="str">
        <f t="shared" si="888"/>
        <v>Vũ Ly Ly</v>
      </c>
      <c r="J4384" s="436"/>
      <c r="K4384" s="436">
        <f t="shared" si="889"/>
        <v>3</v>
      </c>
      <c r="L4384" s="436" t="str">
        <f t="shared" si="890"/>
        <v>DC2GT42-DC-3</v>
      </c>
      <c r="M4384" s="436">
        <f t="shared" si="891"/>
        <v>42</v>
      </c>
      <c r="N4384" s="437">
        <f t="shared" si="897"/>
        <v>130</v>
      </c>
      <c r="O4384" s="437"/>
      <c r="P4384" s="430" t="str">
        <f t="shared" si="892"/>
        <v/>
      </c>
      <c r="U4384" s="177">
        <v>119</v>
      </c>
      <c r="V4384" s="177" t="s">
        <v>3517</v>
      </c>
      <c r="W4384" s="177" t="s">
        <v>5340</v>
      </c>
      <c r="X4384" s="177" t="s">
        <v>4287</v>
      </c>
      <c r="Y4384" s="177" t="s">
        <v>5341</v>
      </c>
      <c r="Z4384" s="177" t="s">
        <v>5241</v>
      </c>
      <c r="AA4384" s="525" t="s">
        <v>5342</v>
      </c>
      <c r="AB4384" s="399" t="str">
        <f t="shared" si="893"/>
        <v>DC2GT42</v>
      </c>
      <c r="AC4384" s="399" t="str">
        <f t="shared" si="894"/>
        <v>DC2GT42-DC</v>
      </c>
      <c r="AD4384" t="str">
        <f>Y4384&amp;"-"&amp;VLOOKUP(AC4384,'LICH THI'!C:AA,9,0)</f>
        <v>65DCKX23886-42470</v>
      </c>
      <c r="AE4384">
        <f t="shared" si="895"/>
        <v>1</v>
      </c>
    </row>
    <row r="4385" spans="1:31" x14ac:dyDescent="0.25">
      <c r="A4385" s="436" t="str">
        <f t="shared" si="885"/>
        <v>DC2GT42-DC-72</v>
      </c>
      <c r="B4385" s="436">
        <f>COUNTIF(AC$4:AC4385,AC4385)</f>
        <v>72</v>
      </c>
      <c r="C4385" s="436" t="str">
        <f t="shared" si="886"/>
        <v>DC2GT42-DC</v>
      </c>
      <c r="D4385" s="436">
        <f>VLOOKUP(C4385,'LICH THI'!C:AA,12,0)</f>
        <v>132</v>
      </c>
      <c r="E4385" s="436">
        <f>VLOOKUP(C4385,'LICH THI'!C:AA,13,0)</f>
        <v>45</v>
      </c>
      <c r="F4385" s="436">
        <f t="shared" si="896"/>
        <v>45</v>
      </c>
      <c r="G4385" s="436">
        <f>VLOOKUP(C4385,'LICH THI'!C:AA,14,0)</f>
        <v>3</v>
      </c>
      <c r="H4385" s="436">
        <f t="shared" si="887"/>
        <v>2</v>
      </c>
      <c r="I4385" s="436" t="str">
        <f t="shared" si="888"/>
        <v>Chu Thị Lê Mai</v>
      </c>
      <c r="J4385" s="436"/>
      <c r="K4385" s="436">
        <f t="shared" si="889"/>
        <v>3</v>
      </c>
      <c r="L4385" s="436" t="str">
        <f t="shared" si="890"/>
        <v>DC2GT42-DC-3</v>
      </c>
      <c r="M4385" s="436">
        <f t="shared" si="891"/>
        <v>42</v>
      </c>
      <c r="N4385" s="437">
        <f t="shared" si="897"/>
        <v>131</v>
      </c>
      <c r="O4385" s="437"/>
      <c r="P4385" s="430" t="str">
        <f t="shared" si="892"/>
        <v/>
      </c>
      <c r="U4385" s="177">
        <v>94</v>
      </c>
      <c r="V4385" s="177" t="s">
        <v>3509</v>
      </c>
      <c r="W4385" s="177" t="s">
        <v>5302</v>
      </c>
      <c r="X4385" s="177" t="s">
        <v>3130</v>
      </c>
      <c r="Y4385" s="177" t="s">
        <v>5303</v>
      </c>
      <c r="Z4385" s="177" t="s">
        <v>5241</v>
      </c>
      <c r="AA4385" s="525" t="s">
        <v>4097</v>
      </c>
      <c r="AB4385" s="399" t="str">
        <f t="shared" si="893"/>
        <v>DC2GT42</v>
      </c>
      <c r="AC4385" s="399" t="str">
        <f t="shared" si="894"/>
        <v>DC2GT42-DC</v>
      </c>
      <c r="AD4385" t="str">
        <f>Y4385&amp;"-"&amp;VLOOKUP(AC4385,'LICH THI'!C:AA,9,0)</f>
        <v>65DCKX22624-42470</v>
      </c>
      <c r="AE4385">
        <f t="shared" si="895"/>
        <v>1</v>
      </c>
    </row>
    <row r="4386" spans="1:31" x14ac:dyDescent="0.25">
      <c r="A4386" s="436" t="str">
        <f t="shared" si="885"/>
        <v>DC2GT42-DC-73</v>
      </c>
      <c r="B4386" s="436">
        <f>COUNTIF(AC$4:AC4386,AC4386)</f>
        <v>73</v>
      </c>
      <c r="C4386" s="436" t="str">
        <f t="shared" si="886"/>
        <v>DC2GT42-DC</v>
      </c>
      <c r="D4386" s="436">
        <f>VLOOKUP(C4386,'LICH THI'!C:AA,12,0)</f>
        <v>132</v>
      </c>
      <c r="E4386" s="436">
        <f>VLOOKUP(C4386,'LICH THI'!C:AA,13,0)</f>
        <v>45</v>
      </c>
      <c r="F4386" s="436">
        <f t="shared" si="896"/>
        <v>45</v>
      </c>
      <c r="G4386" s="436">
        <f>VLOOKUP(C4386,'LICH THI'!C:AA,14,0)</f>
        <v>3</v>
      </c>
      <c r="H4386" s="436">
        <f t="shared" si="887"/>
        <v>2</v>
      </c>
      <c r="I4386" s="436" t="str">
        <f t="shared" si="888"/>
        <v>Dương Tuấn Mạnh</v>
      </c>
      <c r="J4386" s="436"/>
      <c r="K4386" s="436">
        <f t="shared" si="889"/>
        <v>3</v>
      </c>
      <c r="L4386" s="436" t="str">
        <f t="shared" si="890"/>
        <v>DC2GT42-DC-3</v>
      </c>
      <c r="M4386" s="436">
        <f t="shared" si="891"/>
        <v>42</v>
      </c>
      <c r="N4386" s="437">
        <f t="shared" si="897"/>
        <v>132</v>
      </c>
      <c r="O4386" s="437"/>
      <c r="P4386" s="430" t="str">
        <f t="shared" si="892"/>
        <v/>
      </c>
      <c r="U4386" s="177">
        <v>57</v>
      </c>
      <c r="V4386" s="177" t="s">
        <v>2897</v>
      </c>
      <c r="W4386" s="177" t="s">
        <v>2929</v>
      </c>
      <c r="X4386" s="177" t="s">
        <v>2930</v>
      </c>
      <c r="Y4386" s="177" t="s">
        <v>2931</v>
      </c>
      <c r="Z4386" s="177" t="s">
        <v>5241</v>
      </c>
      <c r="AA4386" s="525" t="s">
        <v>2932</v>
      </c>
      <c r="AB4386" s="399" t="str">
        <f t="shared" si="893"/>
        <v>DC2GT42</v>
      </c>
      <c r="AC4386" s="399" t="str">
        <f t="shared" si="894"/>
        <v>DC2GT42-DC</v>
      </c>
      <c r="AD4386" t="str">
        <f>Y4386&amp;"-"&amp;VLOOKUP(AC4386,'LICH THI'!C:AA,9,0)</f>
        <v>64DCDB3030-42470</v>
      </c>
      <c r="AE4386">
        <f t="shared" si="895"/>
        <v>1</v>
      </c>
    </row>
    <row r="4387" spans="1:31" x14ac:dyDescent="0.25">
      <c r="A4387" s="436" t="str">
        <f t="shared" si="885"/>
        <v>DC2GT42-DC-74</v>
      </c>
      <c r="B4387" s="436">
        <f>COUNTIF(AC$4:AC4387,AC4387)</f>
        <v>74</v>
      </c>
      <c r="C4387" s="436" t="str">
        <f t="shared" si="886"/>
        <v>DC2GT42-DC</v>
      </c>
      <c r="D4387" s="436">
        <f>VLOOKUP(C4387,'LICH THI'!C:AA,12,0)</f>
        <v>132</v>
      </c>
      <c r="E4387" s="436">
        <f>VLOOKUP(C4387,'LICH THI'!C:AA,13,0)</f>
        <v>45</v>
      </c>
      <c r="F4387" s="436">
        <f t="shared" si="896"/>
        <v>45</v>
      </c>
      <c r="G4387" s="436">
        <f>VLOOKUP(C4387,'LICH THI'!C:AA,14,0)</f>
        <v>3</v>
      </c>
      <c r="H4387" s="436">
        <f t="shared" si="887"/>
        <v>2</v>
      </c>
      <c r="I4387" s="436" t="str">
        <f t="shared" si="888"/>
        <v>Đới Văn Mạnh</v>
      </c>
      <c r="J4387" s="436"/>
      <c r="K4387" s="436">
        <f t="shared" si="889"/>
        <v>3</v>
      </c>
      <c r="L4387" s="436" t="str">
        <f t="shared" si="890"/>
        <v>DC2GT42-DC-3</v>
      </c>
      <c r="M4387" s="436">
        <f t="shared" si="891"/>
        <v>42</v>
      </c>
      <c r="N4387" s="437">
        <f t="shared" si="897"/>
        <v>133</v>
      </c>
      <c r="O4387" s="437"/>
      <c r="P4387" s="430" t="str">
        <f t="shared" si="892"/>
        <v/>
      </c>
      <c r="U4387" s="177">
        <v>3</v>
      </c>
      <c r="V4387" s="177" t="s">
        <v>3102</v>
      </c>
      <c r="W4387" s="177" t="s">
        <v>5242</v>
      </c>
      <c r="X4387" s="177" t="s">
        <v>2930</v>
      </c>
      <c r="Y4387" s="177" t="s">
        <v>5243</v>
      </c>
      <c r="Z4387" s="177" t="s">
        <v>5241</v>
      </c>
      <c r="AA4387" s="525" t="s">
        <v>5000</v>
      </c>
      <c r="AB4387" s="399" t="str">
        <f t="shared" si="893"/>
        <v>DC2GT42</v>
      </c>
      <c r="AC4387" s="399" t="str">
        <f t="shared" si="894"/>
        <v>DC2GT42-DC</v>
      </c>
      <c r="AD4387" t="str">
        <f>Y4387&amp;"-"&amp;VLOOKUP(AC4387,'LICH THI'!C:AA,9,0)</f>
        <v>62DCCD3063-42470</v>
      </c>
      <c r="AE4387">
        <f t="shared" si="895"/>
        <v>1</v>
      </c>
    </row>
    <row r="4388" spans="1:31" x14ac:dyDescent="0.25">
      <c r="A4388" s="436" t="str">
        <f t="shared" si="885"/>
        <v>DC2GT42-DC-75</v>
      </c>
      <c r="B4388" s="436">
        <f>COUNTIF(AC$4:AC4388,AC4388)</f>
        <v>75</v>
      </c>
      <c r="C4388" s="436" t="str">
        <f t="shared" si="886"/>
        <v>DC2GT42-DC</v>
      </c>
      <c r="D4388" s="436">
        <f>VLOOKUP(C4388,'LICH THI'!C:AA,12,0)</f>
        <v>132</v>
      </c>
      <c r="E4388" s="436">
        <f>VLOOKUP(C4388,'LICH THI'!C:AA,13,0)</f>
        <v>45</v>
      </c>
      <c r="F4388" s="436">
        <f t="shared" si="896"/>
        <v>45</v>
      </c>
      <c r="G4388" s="436">
        <f>VLOOKUP(C4388,'LICH THI'!C:AA,14,0)</f>
        <v>3</v>
      </c>
      <c r="H4388" s="436">
        <f t="shared" si="887"/>
        <v>2</v>
      </c>
      <c r="I4388" s="436" t="str">
        <f t="shared" si="888"/>
        <v>Mai Văn Mạnh</v>
      </c>
      <c r="J4388" s="436"/>
      <c r="K4388" s="436">
        <f t="shared" si="889"/>
        <v>3</v>
      </c>
      <c r="L4388" s="436" t="str">
        <f t="shared" si="890"/>
        <v>DC2GT42-DC-3</v>
      </c>
      <c r="M4388" s="436">
        <f t="shared" si="891"/>
        <v>42</v>
      </c>
      <c r="N4388" s="437">
        <f t="shared" si="897"/>
        <v>134</v>
      </c>
      <c r="O4388" s="437"/>
      <c r="P4388" s="430" t="str">
        <f t="shared" si="892"/>
        <v/>
      </c>
      <c r="U4388" s="177">
        <v>21</v>
      </c>
      <c r="V4388" s="177" t="s">
        <v>2609</v>
      </c>
      <c r="W4388" s="177" t="s">
        <v>3951</v>
      </c>
      <c r="X4388" s="177" t="s">
        <v>2930</v>
      </c>
      <c r="Y4388" s="177" t="s">
        <v>3952</v>
      </c>
      <c r="Z4388" s="177" t="s">
        <v>5241</v>
      </c>
      <c r="AA4388" s="525" t="s">
        <v>3953</v>
      </c>
      <c r="AB4388" s="399" t="str">
        <f t="shared" si="893"/>
        <v>DC2GT42</v>
      </c>
      <c r="AC4388" s="399" t="str">
        <f t="shared" si="894"/>
        <v>DC2GT42-DC</v>
      </c>
      <c r="AD4388" t="str">
        <f>Y4388&amp;"-"&amp;VLOOKUP(AC4388,'LICH THI'!C:AA,9,0)</f>
        <v>63DCCD3204-42470</v>
      </c>
      <c r="AE4388">
        <f t="shared" si="895"/>
        <v>1</v>
      </c>
    </row>
    <row r="4389" spans="1:31" x14ac:dyDescent="0.25">
      <c r="A4389" s="436" t="str">
        <f t="shared" si="885"/>
        <v>DC2GT42-DC-76</v>
      </c>
      <c r="B4389" s="436">
        <f>COUNTIF(AC$4:AC4389,AC4389)</f>
        <v>76</v>
      </c>
      <c r="C4389" s="436" t="str">
        <f t="shared" si="886"/>
        <v>DC2GT42-DC</v>
      </c>
      <c r="D4389" s="436">
        <f>VLOOKUP(C4389,'LICH THI'!C:AA,12,0)</f>
        <v>132</v>
      </c>
      <c r="E4389" s="436">
        <f>VLOOKUP(C4389,'LICH THI'!C:AA,13,0)</f>
        <v>45</v>
      </c>
      <c r="F4389" s="436">
        <f t="shared" si="896"/>
        <v>45</v>
      </c>
      <c r="G4389" s="436">
        <f>VLOOKUP(C4389,'LICH THI'!C:AA,14,0)</f>
        <v>3</v>
      </c>
      <c r="H4389" s="436">
        <f t="shared" si="887"/>
        <v>2</v>
      </c>
      <c r="I4389" s="436" t="str">
        <f t="shared" si="888"/>
        <v>Nguyễn Văn Mạnh</v>
      </c>
      <c r="J4389" s="436"/>
      <c r="K4389" s="436">
        <f t="shared" si="889"/>
        <v>3</v>
      </c>
      <c r="L4389" s="436" t="str">
        <f t="shared" si="890"/>
        <v>DC2GT42-DC-3</v>
      </c>
      <c r="M4389" s="436">
        <f t="shared" si="891"/>
        <v>42</v>
      </c>
      <c r="N4389" s="437">
        <f t="shared" si="897"/>
        <v>135</v>
      </c>
      <c r="O4389" s="437"/>
      <c r="P4389" s="430" t="str">
        <f t="shared" si="892"/>
        <v/>
      </c>
      <c r="U4389" s="177">
        <v>4</v>
      </c>
      <c r="V4389" s="177" t="s">
        <v>3102</v>
      </c>
      <c r="W4389" s="177" t="s">
        <v>2741</v>
      </c>
      <c r="X4389" s="177" t="s">
        <v>2930</v>
      </c>
      <c r="Y4389" s="177" t="s">
        <v>3135</v>
      </c>
      <c r="Z4389" s="177" t="s">
        <v>5241</v>
      </c>
      <c r="AA4389" s="525" t="s">
        <v>3136</v>
      </c>
      <c r="AB4389" s="399" t="str">
        <f t="shared" si="893"/>
        <v>DC2GT42</v>
      </c>
      <c r="AC4389" s="399" t="str">
        <f t="shared" si="894"/>
        <v>DC2GT42-DC</v>
      </c>
      <c r="AD4389" t="str">
        <f>Y4389&amp;"-"&amp;VLOOKUP(AC4389,'LICH THI'!C:AA,9,0)</f>
        <v>62DCCD2049-42470</v>
      </c>
      <c r="AE4389">
        <f t="shared" si="895"/>
        <v>1</v>
      </c>
    </row>
    <row r="4390" spans="1:31" x14ac:dyDescent="0.25">
      <c r="A4390" s="436" t="str">
        <f t="shared" si="885"/>
        <v>DC2GT42-DC-77</v>
      </c>
      <c r="B4390" s="436">
        <f>COUNTIF(AC$4:AC4390,AC4390)</f>
        <v>77</v>
      </c>
      <c r="C4390" s="436" t="str">
        <f t="shared" si="886"/>
        <v>DC2GT42-DC</v>
      </c>
      <c r="D4390" s="436">
        <f>VLOOKUP(C4390,'LICH THI'!C:AA,12,0)</f>
        <v>132</v>
      </c>
      <c r="E4390" s="436">
        <f>VLOOKUP(C4390,'LICH THI'!C:AA,13,0)</f>
        <v>45</v>
      </c>
      <c r="F4390" s="436">
        <f t="shared" si="896"/>
        <v>45</v>
      </c>
      <c r="G4390" s="436">
        <f>VLOOKUP(C4390,'LICH THI'!C:AA,14,0)</f>
        <v>3</v>
      </c>
      <c r="H4390" s="436">
        <f t="shared" si="887"/>
        <v>2</v>
      </c>
      <c r="I4390" s="436" t="str">
        <f t="shared" si="888"/>
        <v>Trịnh Văn Mạnh</v>
      </c>
      <c r="J4390" s="436"/>
      <c r="K4390" s="436">
        <f t="shared" si="889"/>
        <v>3</v>
      </c>
      <c r="L4390" s="436" t="str">
        <f t="shared" si="890"/>
        <v>DC2GT42-DC-3</v>
      </c>
      <c r="M4390" s="436">
        <f t="shared" si="891"/>
        <v>42</v>
      </c>
      <c r="N4390" s="437">
        <f t="shared" si="897"/>
        <v>136</v>
      </c>
      <c r="O4390" s="437"/>
      <c r="P4390" s="430" t="str">
        <f t="shared" si="892"/>
        <v/>
      </c>
      <c r="U4390" s="177">
        <v>79</v>
      </c>
      <c r="V4390" s="177" t="s">
        <v>2935</v>
      </c>
      <c r="W4390" s="177" t="s">
        <v>2972</v>
      </c>
      <c r="X4390" s="177" t="s">
        <v>2930</v>
      </c>
      <c r="Y4390" s="177" t="s">
        <v>2973</v>
      </c>
      <c r="Z4390" s="177" t="s">
        <v>5241</v>
      </c>
      <c r="AA4390" s="525" t="s">
        <v>2974</v>
      </c>
      <c r="AB4390" s="399" t="str">
        <f t="shared" si="893"/>
        <v>DC2GT42</v>
      </c>
      <c r="AC4390" s="399" t="str">
        <f t="shared" si="894"/>
        <v>DC2GT42-DC</v>
      </c>
      <c r="AD4390" t="str">
        <f>Y4390&amp;"-"&amp;VLOOKUP(AC4390,'LICH THI'!C:AA,9,0)</f>
        <v>64DCDB3063-42470</v>
      </c>
      <c r="AE4390">
        <f t="shared" si="895"/>
        <v>1</v>
      </c>
    </row>
    <row r="4391" spans="1:31" x14ac:dyDescent="0.25">
      <c r="A4391" s="436" t="str">
        <f t="shared" si="885"/>
        <v>DC2GT42-DC-78</v>
      </c>
      <c r="B4391" s="436">
        <f>COUNTIF(AC$4:AC4391,AC4391)</f>
        <v>78</v>
      </c>
      <c r="C4391" s="436" t="str">
        <f t="shared" si="886"/>
        <v>DC2GT42-DC</v>
      </c>
      <c r="D4391" s="436">
        <f>VLOOKUP(C4391,'LICH THI'!C:AA,12,0)</f>
        <v>132</v>
      </c>
      <c r="E4391" s="436">
        <f>VLOOKUP(C4391,'LICH THI'!C:AA,13,0)</f>
        <v>45</v>
      </c>
      <c r="F4391" s="436">
        <f t="shared" si="896"/>
        <v>45</v>
      </c>
      <c r="G4391" s="436">
        <f>VLOOKUP(C4391,'LICH THI'!C:AA,14,0)</f>
        <v>3</v>
      </c>
      <c r="H4391" s="436">
        <f t="shared" si="887"/>
        <v>2</v>
      </c>
      <c r="I4391" s="436" t="str">
        <f t="shared" si="888"/>
        <v>Phạm Văn Mẫn</v>
      </c>
      <c r="J4391" s="436"/>
      <c r="K4391" s="436">
        <f t="shared" si="889"/>
        <v>3</v>
      </c>
      <c r="L4391" s="436" t="str">
        <f t="shared" si="890"/>
        <v>DC2GT42-DC-3</v>
      </c>
      <c r="M4391" s="436">
        <f t="shared" si="891"/>
        <v>42</v>
      </c>
      <c r="N4391" s="437">
        <f t="shared" si="897"/>
        <v>137</v>
      </c>
      <c r="O4391" s="437"/>
      <c r="P4391" s="430" t="str">
        <f t="shared" si="892"/>
        <v/>
      </c>
      <c r="U4391" s="177">
        <v>22</v>
      </c>
      <c r="V4391" s="177" t="s">
        <v>2609</v>
      </c>
      <c r="W4391" s="177" t="s">
        <v>2738</v>
      </c>
      <c r="X4391" s="177" t="s">
        <v>3954</v>
      </c>
      <c r="Y4391" s="177" t="s">
        <v>3955</v>
      </c>
      <c r="Z4391" s="177" t="s">
        <v>5241</v>
      </c>
      <c r="AA4391" s="525" t="s">
        <v>3956</v>
      </c>
      <c r="AB4391" s="399" t="str">
        <f t="shared" si="893"/>
        <v>DC2GT42</v>
      </c>
      <c r="AC4391" s="399" t="str">
        <f t="shared" si="894"/>
        <v>DC2GT42-DC</v>
      </c>
      <c r="AD4391" t="str">
        <f>Y4391&amp;"-"&amp;VLOOKUP(AC4391,'LICH THI'!C:AA,9,0)</f>
        <v>63DCCD3193-42470</v>
      </c>
      <c r="AE4391">
        <f t="shared" si="895"/>
        <v>1</v>
      </c>
    </row>
    <row r="4392" spans="1:31" x14ac:dyDescent="0.25">
      <c r="A4392" s="436" t="str">
        <f t="shared" si="885"/>
        <v>DC2GT42-DC-79</v>
      </c>
      <c r="B4392" s="436">
        <f>COUNTIF(AC$4:AC4392,AC4392)</f>
        <v>79</v>
      </c>
      <c r="C4392" s="436" t="str">
        <f t="shared" si="886"/>
        <v>DC2GT42-DC</v>
      </c>
      <c r="D4392" s="436">
        <f>VLOOKUP(C4392,'LICH THI'!C:AA,12,0)</f>
        <v>132</v>
      </c>
      <c r="E4392" s="436">
        <f>VLOOKUP(C4392,'LICH THI'!C:AA,13,0)</f>
        <v>45</v>
      </c>
      <c r="F4392" s="436">
        <f t="shared" si="896"/>
        <v>45</v>
      </c>
      <c r="G4392" s="436">
        <f>VLOOKUP(C4392,'LICH THI'!C:AA,14,0)</f>
        <v>3</v>
      </c>
      <c r="H4392" s="436">
        <f t="shared" si="887"/>
        <v>2</v>
      </c>
      <c r="I4392" s="436" t="str">
        <f t="shared" si="888"/>
        <v>Đinh Thị Minh</v>
      </c>
      <c r="J4392" s="436"/>
      <c r="K4392" s="436">
        <f t="shared" si="889"/>
        <v>3</v>
      </c>
      <c r="L4392" s="436" t="str">
        <f t="shared" si="890"/>
        <v>DC2GT42-DC-3</v>
      </c>
      <c r="M4392" s="436">
        <f t="shared" si="891"/>
        <v>42</v>
      </c>
      <c r="N4392" s="437">
        <f t="shared" si="897"/>
        <v>138</v>
      </c>
      <c r="O4392" s="437"/>
      <c r="P4392" s="430" t="str">
        <f t="shared" si="892"/>
        <v/>
      </c>
      <c r="U4392" s="177">
        <v>107</v>
      </c>
      <c r="V4392" s="177" t="s">
        <v>4879</v>
      </c>
      <c r="W4392" s="177" t="s">
        <v>3393</v>
      </c>
      <c r="X4392" s="177" t="s">
        <v>2713</v>
      </c>
      <c r="Y4392" s="177" t="s">
        <v>5333</v>
      </c>
      <c r="Z4392" s="177" t="s">
        <v>5241</v>
      </c>
      <c r="AA4392" s="525" t="s">
        <v>5334</v>
      </c>
      <c r="AB4392" s="399" t="str">
        <f t="shared" si="893"/>
        <v>DC2GT42</v>
      </c>
      <c r="AC4392" s="399" t="str">
        <f t="shared" si="894"/>
        <v>DC2GT42-DC</v>
      </c>
      <c r="AD4392" t="str">
        <f>Y4392&amp;"-"&amp;VLOOKUP(AC4392,'LICH THI'!C:AA,9,0)</f>
        <v>65DCKX21590-42470</v>
      </c>
      <c r="AE4392">
        <f t="shared" si="895"/>
        <v>1</v>
      </c>
    </row>
    <row r="4393" spans="1:31" x14ac:dyDescent="0.25">
      <c r="A4393" s="436" t="str">
        <f t="shared" si="885"/>
        <v>DC2GT42-DC-80</v>
      </c>
      <c r="B4393" s="436">
        <f>COUNTIF(AC$4:AC4393,AC4393)</f>
        <v>80</v>
      </c>
      <c r="C4393" s="436" t="str">
        <f t="shared" si="886"/>
        <v>DC2GT42-DC</v>
      </c>
      <c r="D4393" s="436">
        <f>VLOOKUP(C4393,'LICH THI'!C:AA,12,0)</f>
        <v>132</v>
      </c>
      <c r="E4393" s="436">
        <f>VLOOKUP(C4393,'LICH THI'!C:AA,13,0)</f>
        <v>45</v>
      </c>
      <c r="F4393" s="436">
        <f t="shared" si="896"/>
        <v>45</v>
      </c>
      <c r="G4393" s="436">
        <f>VLOOKUP(C4393,'LICH THI'!C:AA,14,0)</f>
        <v>3</v>
      </c>
      <c r="H4393" s="436">
        <f t="shared" si="887"/>
        <v>2</v>
      </c>
      <c r="I4393" s="436" t="str">
        <f t="shared" si="888"/>
        <v>Đỗ Hoàng Minh</v>
      </c>
      <c r="J4393" s="436"/>
      <c r="K4393" s="436">
        <f t="shared" si="889"/>
        <v>3</v>
      </c>
      <c r="L4393" s="436" t="str">
        <f t="shared" si="890"/>
        <v>DC2GT42-DC-3</v>
      </c>
      <c r="M4393" s="436">
        <f t="shared" si="891"/>
        <v>42</v>
      </c>
      <c r="N4393" s="437">
        <f t="shared" si="897"/>
        <v>139</v>
      </c>
      <c r="O4393" s="437"/>
      <c r="P4393" s="430" t="str">
        <f t="shared" si="892"/>
        <v/>
      </c>
      <c r="U4393" s="177">
        <v>13</v>
      </c>
      <c r="V4393" s="177" t="s">
        <v>3196</v>
      </c>
      <c r="W4393" s="177" t="s">
        <v>3942</v>
      </c>
      <c r="X4393" s="177" t="s">
        <v>2713</v>
      </c>
      <c r="Y4393" s="177" t="s">
        <v>3943</v>
      </c>
      <c r="Z4393" s="177" t="s">
        <v>5241</v>
      </c>
      <c r="AA4393" s="525" t="s">
        <v>3944</v>
      </c>
      <c r="AB4393" s="399" t="str">
        <f t="shared" si="893"/>
        <v>DC2GT42</v>
      </c>
      <c r="AC4393" s="399" t="str">
        <f t="shared" si="894"/>
        <v>DC2GT42-DC</v>
      </c>
      <c r="AD4393" t="str">
        <f>Y4393&amp;"-"&amp;VLOOKUP(AC4393,'LICH THI'!C:AA,9,0)</f>
        <v>63DCCD3004-42470</v>
      </c>
      <c r="AE4393">
        <f t="shared" si="895"/>
        <v>1</v>
      </c>
    </row>
    <row r="4394" spans="1:31" x14ac:dyDescent="0.25">
      <c r="A4394" s="436" t="str">
        <f t="shared" si="885"/>
        <v>DC2GT42-DC-81</v>
      </c>
      <c r="B4394" s="436">
        <f>COUNTIF(AC$4:AC4394,AC4394)</f>
        <v>81</v>
      </c>
      <c r="C4394" s="436" t="str">
        <f t="shared" si="886"/>
        <v>DC2GT42-DC</v>
      </c>
      <c r="D4394" s="436">
        <f>VLOOKUP(C4394,'LICH THI'!C:AA,12,0)</f>
        <v>132</v>
      </c>
      <c r="E4394" s="436">
        <f>VLOOKUP(C4394,'LICH THI'!C:AA,13,0)</f>
        <v>45</v>
      </c>
      <c r="F4394" s="436">
        <f t="shared" si="896"/>
        <v>45</v>
      </c>
      <c r="G4394" s="436">
        <f>VLOOKUP(C4394,'LICH THI'!C:AA,14,0)</f>
        <v>3</v>
      </c>
      <c r="H4394" s="436">
        <f t="shared" si="887"/>
        <v>2</v>
      </c>
      <c r="I4394" s="436" t="str">
        <f t="shared" si="888"/>
        <v>Nguyễn Văn Minh</v>
      </c>
      <c r="J4394" s="436"/>
      <c r="K4394" s="436">
        <f t="shared" si="889"/>
        <v>3</v>
      </c>
      <c r="L4394" s="436" t="str">
        <f t="shared" si="890"/>
        <v>DC2GT42-DC-3</v>
      </c>
      <c r="M4394" s="436">
        <f t="shared" si="891"/>
        <v>42</v>
      </c>
      <c r="N4394" s="437">
        <f t="shared" si="897"/>
        <v>140</v>
      </c>
      <c r="O4394" s="437"/>
      <c r="P4394" s="430" t="str">
        <f t="shared" si="892"/>
        <v/>
      </c>
      <c r="U4394" s="177">
        <v>58</v>
      </c>
      <c r="V4394" s="177" t="s">
        <v>2897</v>
      </c>
      <c r="W4394" s="177" t="s">
        <v>2741</v>
      </c>
      <c r="X4394" s="177" t="s">
        <v>2713</v>
      </c>
      <c r="Y4394" s="177" t="s">
        <v>5271</v>
      </c>
      <c r="Z4394" s="177" t="s">
        <v>5241</v>
      </c>
      <c r="AA4394" s="525" t="s">
        <v>5272</v>
      </c>
      <c r="AB4394" s="399" t="str">
        <f t="shared" si="893"/>
        <v>DC2GT42</v>
      </c>
      <c r="AC4394" s="399" t="str">
        <f t="shared" si="894"/>
        <v>DC2GT42-DC</v>
      </c>
      <c r="AD4394" t="str">
        <f>Y4394&amp;"-"&amp;VLOOKUP(AC4394,'LICH THI'!C:AA,9,0)</f>
        <v>64DCDB3019-42470</v>
      </c>
      <c r="AE4394">
        <f t="shared" si="895"/>
        <v>1</v>
      </c>
    </row>
    <row r="4395" spans="1:31" x14ac:dyDescent="0.25">
      <c r="A4395" s="436" t="str">
        <f t="shared" si="885"/>
        <v>DC2GT42-DC-82</v>
      </c>
      <c r="B4395" s="436">
        <f>COUNTIF(AC$4:AC4395,AC4395)</f>
        <v>82</v>
      </c>
      <c r="C4395" s="436" t="str">
        <f t="shared" si="886"/>
        <v>DC2GT42-DC</v>
      </c>
      <c r="D4395" s="436">
        <f>VLOOKUP(C4395,'LICH THI'!C:AA,12,0)</f>
        <v>132</v>
      </c>
      <c r="E4395" s="436">
        <f>VLOOKUP(C4395,'LICH THI'!C:AA,13,0)</f>
        <v>45</v>
      </c>
      <c r="F4395" s="436">
        <f t="shared" si="896"/>
        <v>45</v>
      </c>
      <c r="G4395" s="436">
        <f>VLOOKUP(C4395,'LICH THI'!C:AA,14,0)</f>
        <v>3</v>
      </c>
      <c r="H4395" s="436">
        <f t="shared" si="887"/>
        <v>2</v>
      </c>
      <c r="I4395" s="436" t="str">
        <f t="shared" si="888"/>
        <v>Hoàng Văn Nam</v>
      </c>
      <c r="J4395" s="436"/>
      <c r="K4395" s="436">
        <f t="shared" si="889"/>
        <v>3</v>
      </c>
      <c r="L4395" s="436" t="str">
        <f t="shared" si="890"/>
        <v>DC2GT42-DC-3</v>
      </c>
      <c r="M4395" s="436">
        <f t="shared" si="891"/>
        <v>42</v>
      </c>
      <c r="N4395" s="437">
        <f t="shared" si="897"/>
        <v>141</v>
      </c>
      <c r="O4395" s="437"/>
      <c r="P4395" s="430" t="str">
        <f t="shared" si="892"/>
        <v/>
      </c>
      <c r="U4395" s="177">
        <v>46</v>
      </c>
      <c r="V4395" s="177" t="s">
        <v>3731</v>
      </c>
      <c r="W4395" s="177" t="s">
        <v>2966</v>
      </c>
      <c r="X4395" s="177" t="s">
        <v>2773</v>
      </c>
      <c r="Y4395" s="177" t="s">
        <v>4692</v>
      </c>
      <c r="Z4395" s="177" t="s">
        <v>5241</v>
      </c>
      <c r="AA4395" s="525" t="s">
        <v>4693</v>
      </c>
      <c r="AB4395" s="399" t="str">
        <f t="shared" si="893"/>
        <v>DC2GT42</v>
      </c>
      <c r="AC4395" s="399" t="str">
        <f t="shared" si="894"/>
        <v>DC2GT42-DC</v>
      </c>
      <c r="AD4395" t="str">
        <f>Y4395&amp;"-"&amp;VLOOKUP(AC4395,'LICH THI'!C:AA,9,0)</f>
        <v>64DCCS3012-42470</v>
      </c>
      <c r="AE4395">
        <f t="shared" si="895"/>
        <v>1</v>
      </c>
    </row>
    <row r="4396" spans="1:31" x14ac:dyDescent="0.25">
      <c r="A4396" s="436" t="str">
        <f t="shared" si="885"/>
        <v>DC2GT42-DC-83</v>
      </c>
      <c r="B4396" s="436">
        <f>COUNTIF(AC$4:AC4396,AC4396)</f>
        <v>83</v>
      </c>
      <c r="C4396" s="436" t="str">
        <f t="shared" si="886"/>
        <v>DC2GT42-DC</v>
      </c>
      <c r="D4396" s="436">
        <f>VLOOKUP(C4396,'LICH THI'!C:AA,12,0)</f>
        <v>132</v>
      </c>
      <c r="E4396" s="436">
        <f>VLOOKUP(C4396,'LICH THI'!C:AA,13,0)</f>
        <v>45</v>
      </c>
      <c r="F4396" s="436">
        <f t="shared" si="896"/>
        <v>45</v>
      </c>
      <c r="G4396" s="436">
        <f>VLOOKUP(C4396,'LICH THI'!C:AA,14,0)</f>
        <v>3</v>
      </c>
      <c r="H4396" s="436">
        <f t="shared" si="887"/>
        <v>2</v>
      </c>
      <c r="I4396" s="436" t="str">
        <f t="shared" si="888"/>
        <v>Lê Thanh Nam</v>
      </c>
      <c r="J4396" s="436"/>
      <c r="K4396" s="436">
        <f t="shared" si="889"/>
        <v>3</v>
      </c>
      <c r="L4396" s="436" t="str">
        <f t="shared" si="890"/>
        <v>DC2GT42-DC-3</v>
      </c>
      <c r="M4396" s="436">
        <f t="shared" si="891"/>
        <v>42</v>
      </c>
      <c r="N4396" s="437">
        <f t="shared" si="897"/>
        <v>142</v>
      </c>
      <c r="O4396" s="437"/>
      <c r="P4396" s="430" t="str">
        <f t="shared" si="892"/>
        <v/>
      </c>
      <c r="U4396" s="177">
        <v>23</v>
      </c>
      <c r="V4396" s="177" t="s">
        <v>2609</v>
      </c>
      <c r="W4396" s="177" t="s">
        <v>4179</v>
      </c>
      <c r="X4396" s="177" t="s">
        <v>2773</v>
      </c>
      <c r="Y4396" s="177" t="s">
        <v>5252</v>
      </c>
      <c r="Z4396" s="177" t="s">
        <v>5241</v>
      </c>
      <c r="AA4396" s="525" t="s">
        <v>5253</v>
      </c>
      <c r="AB4396" s="399" t="str">
        <f t="shared" si="893"/>
        <v>DC2GT42</v>
      </c>
      <c r="AC4396" s="399" t="str">
        <f t="shared" si="894"/>
        <v>DC2GT42-DC</v>
      </c>
      <c r="AD4396" t="str">
        <f>Y4396&amp;"-"&amp;VLOOKUP(AC4396,'LICH THI'!C:AA,9,0)</f>
        <v>63DCCD3149-42470</v>
      </c>
      <c r="AE4396">
        <f t="shared" si="895"/>
        <v>1</v>
      </c>
    </row>
    <row r="4397" spans="1:31" x14ac:dyDescent="0.25">
      <c r="A4397" s="436" t="str">
        <f t="shared" si="885"/>
        <v>DC2GT42-DC-84</v>
      </c>
      <c r="B4397" s="436">
        <f>COUNTIF(AC$4:AC4397,AC4397)</f>
        <v>84</v>
      </c>
      <c r="C4397" s="436" t="str">
        <f t="shared" si="886"/>
        <v>DC2GT42-DC</v>
      </c>
      <c r="D4397" s="436">
        <f>VLOOKUP(C4397,'LICH THI'!C:AA,12,0)</f>
        <v>132</v>
      </c>
      <c r="E4397" s="436">
        <f>VLOOKUP(C4397,'LICH THI'!C:AA,13,0)</f>
        <v>45</v>
      </c>
      <c r="F4397" s="436">
        <f t="shared" si="896"/>
        <v>45</v>
      </c>
      <c r="G4397" s="436">
        <f>VLOOKUP(C4397,'LICH THI'!C:AA,14,0)</f>
        <v>3</v>
      </c>
      <c r="H4397" s="436">
        <f t="shared" si="887"/>
        <v>2</v>
      </c>
      <c r="I4397" s="436" t="str">
        <f t="shared" si="888"/>
        <v>Nguyễn Tài Nam</v>
      </c>
      <c r="J4397" s="436"/>
      <c r="K4397" s="436">
        <f t="shared" si="889"/>
        <v>3</v>
      </c>
      <c r="L4397" s="436" t="str">
        <f t="shared" si="890"/>
        <v>DC2GT42-DC-3</v>
      </c>
      <c r="M4397" s="436">
        <f t="shared" si="891"/>
        <v>42</v>
      </c>
      <c r="N4397" s="437">
        <f t="shared" si="897"/>
        <v>143</v>
      </c>
      <c r="O4397" s="437"/>
      <c r="P4397" s="430" t="str">
        <f t="shared" si="892"/>
        <v/>
      </c>
      <c r="U4397" s="177">
        <v>130</v>
      </c>
      <c r="V4397" s="177" t="s">
        <v>3077</v>
      </c>
      <c r="W4397" s="177" t="s">
        <v>5094</v>
      </c>
      <c r="X4397" s="177" t="s">
        <v>2773</v>
      </c>
      <c r="Y4397" s="177" t="s">
        <v>5361</v>
      </c>
      <c r="Z4397" s="177" t="s">
        <v>5241</v>
      </c>
      <c r="AA4397" s="525" t="s">
        <v>3922</v>
      </c>
      <c r="AB4397" s="399" t="str">
        <f t="shared" si="893"/>
        <v>DC2GT42</v>
      </c>
      <c r="AC4397" s="399" t="str">
        <f t="shared" si="894"/>
        <v>DC2GT42-DC</v>
      </c>
      <c r="AD4397" t="str">
        <f>Y4397&amp;"-"&amp;VLOOKUP(AC4397,'LICH THI'!C:AA,9,0)</f>
        <v>64DCDB3128-42470</v>
      </c>
      <c r="AE4397">
        <f t="shared" si="895"/>
        <v>1</v>
      </c>
    </row>
    <row r="4398" spans="1:31" x14ac:dyDescent="0.25">
      <c r="A4398" s="436" t="str">
        <f t="shared" si="885"/>
        <v>DC2GT42-DC-85</v>
      </c>
      <c r="B4398" s="436">
        <f>COUNTIF(AC$4:AC4398,AC4398)</f>
        <v>85</v>
      </c>
      <c r="C4398" s="436" t="str">
        <f t="shared" si="886"/>
        <v>DC2GT42-DC</v>
      </c>
      <c r="D4398" s="436">
        <f>VLOOKUP(C4398,'LICH THI'!C:AA,12,0)</f>
        <v>132</v>
      </c>
      <c r="E4398" s="436">
        <f>VLOOKUP(C4398,'LICH THI'!C:AA,13,0)</f>
        <v>45</v>
      </c>
      <c r="F4398" s="436">
        <f t="shared" si="896"/>
        <v>45</v>
      </c>
      <c r="G4398" s="436">
        <f>VLOOKUP(C4398,'LICH THI'!C:AA,14,0)</f>
        <v>3</v>
      </c>
      <c r="H4398" s="436">
        <f t="shared" si="887"/>
        <v>2</v>
      </c>
      <c r="I4398" s="436" t="str">
        <f t="shared" si="888"/>
        <v>Nguyễn Thành Nam</v>
      </c>
      <c r="J4398" s="436"/>
      <c r="K4398" s="436">
        <f t="shared" si="889"/>
        <v>3</v>
      </c>
      <c r="L4398" s="436" t="str">
        <f t="shared" si="890"/>
        <v>DC2GT42-DC-3</v>
      </c>
      <c r="M4398" s="436">
        <f t="shared" si="891"/>
        <v>42</v>
      </c>
      <c r="N4398" s="437">
        <f t="shared" si="897"/>
        <v>144</v>
      </c>
      <c r="O4398" s="437"/>
      <c r="P4398" s="430" t="str">
        <f t="shared" si="892"/>
        <v/>
      </c>
      <c r="U4398" s="177">
        <v>80</v>
      </c>
      <c r="V4398" s="177" t="s">
        <v>2935</v>
      </c>
      <c r="W4398" s="177" t="s">
        <v>2862</v>
      </c>
      <c r="X4398" s="177" t="s">
        <v>2773</v>
      </c>
      <c r="Y4398" s="177" t="s">
        <v>5280</v>
      </c>
      <c r="Z4398" s="177" t="s">
        <v>5241</v>
      </c>
      <c r="AA4398" s="525" t="s">
        <v>5281</v>
      </c>
      <c r="AB4398" s="399" t="str">
        <f t="shared" si="893"/>
        <v>DC2GT42</v>
      </c>
      <c r="AC4398" s="399" t="str">
        <f t="shared" si="894"/>
        <v>DC2GT42-DC</v>
      </c>
      <c r="AD4398" t="str">
        <f>Y4398&amp;"-"&amp;VLOOKUP(AC4398,'LICH THI'!C:AA,9,0)</f>
        <v>64DCDB3064-42470</v>
      </c>
      <c r="AE4398">
        <f t="shared" si="895"/>
        <v>1</v>
      </c>
    </row>
    <row r="4399" spans="1:31" x14ac:dyDescent="0.25">
      <c r="A4399" s="436" t="str">
        <f t="shared" si="885"/>
        <v>DC2GT42-DC-86</v>
      </c>
      <c r="B4399" s="436">
        <f>COUNTIF(AC$4:AC4399,AC4399)</f>
        <v>86</v>
      </c>
      <c r="C4399" s="436" t="str">
        <f t="shared" si="886"/>
        <v>DC2GT42-DC</v>
      </c>
      <c r="D4399" s="436">
        <f>VLOOKUP(C4399,'LICH THI'!C:AA,12,0)</f>
        <v>132</v>
      </c>
      <c r="E4399" s="436">
        <f>VLOOKUP(C4399,'LICH THI'!C:AA,13,0)</f>
        <v>45</v>
      </c>
      <c r="F4399" s="436">
        <f t="shared" si="896"/>
        <v>45</v>
      </c>
      <c r="G4399" s="436">
        <f>VLOOKUP(C4399,'LICH THI'!C:AA,14,0)</f>
        <v>3</v>
      </c>
      <c r="H4399" s="436">
        <f t="shared" si="887"/>
        <v>2</v>
      </c>
      <c r="I4399" s="436" t="str">
        <f t="shared" si="888"/>
        <v>Nguyễn Văn Nam</v>
      </c>
      <c r="J4399" s="436"/>
      <c r="K4399" s="436">
        <f t="shared" si="889"/>
        <v>3</v>
      </c>
      <c r="L4399" s="436" t="str">
        <f t="shared" si="890"/>
        <v>DC2GT42-DC-3</v>
      </c>
      <c r="M4399" s="436">
        <f t="shared" si="891"/>
        <v>42</v>
      </c>
      <c r="N4399" s="437">
        <f t="shared" si="897"/>
        <v>145</v>
      </c>
      <c r="O4399" s="437"/>
      <c r="P4399" s="430" t="str">
        <f t="shared" si="892"/>
        <v/>
      </c>
      <c r="U4399" s="177">
        <v>5</v>
      </c>
      <c r="V4399" s="177" t="s">
        <v>3102</v>
      </c>
      <c r="W4399" s="177" t="s">
        <v>2741</v>
      </c>
      <c r="X4399" s="177" t="s">
        <v>2773</v>
      </c>
      <c r="Y4399" s="177" t="s">
        <v>4141</v>
      </c>
      <c r="Z4399" s="177" t="s">
        <v>5241</v>
      </c>
      <c r="AA4399" s="525" t="s">
        <v>4142</v>
      </c>
      <c r="AB4399" s="399" t="str">
        <f t="shared" si="893"/>
        <v>DC2GT42</v>
      </c>
      <c r="AC4399" s="399" t="str">
        <f t="shared" si="894"/>
        <v>DC2GT42-DC</v>
      </c>
      <c r="AD4399" t="str">
        <f>Y4399&amp;"-"&amp;VLOOKUP(AC4399,'LICH THI'!C:AA,9,0)</f>
        <v>62DCCD3067-42470</v>
      </c>
      <c r="AE4399">
        <f t="shared" si="895"/>
        <v>1</v>
      </c>
    </row>
    <row r="4400" spans="1:31" x14ac:dyDescent="0.25">
      <c r="A4400" s="436" t="str">
        <f t="shared" si="885"/>
        <v>DC2GT42-DC-87</v>
      </c>
      <c r="B4400" s="436">
        <f>COUNTIF(AC$4:AC4400,AC4400)</f>
        <v>87</v>
      </c>
      <c r="C4400" s="436" t="str">
        <f t="shared" si="886"/>
        <v>DC2GT42-DC</v>
      </c>
      <c r="D4400" s="436">
        <f>VLOOKUP(C4400,'LICH THI'!C:AA,12,0)</f>
        <v>132</v>
      </c>
      <c r="E4400" s="436">
        <f>VLOOKUP(C4400,'LICH THI'!C:AA,13,0)</f>
        <v>45</v>
      </c>
      <c r="F4400" s="436">
        <f t="shared" si="896"/>
        <v>45</v>
      </c>
      <c r="G4400" s="436">
        <f>VLOOKUP(C4400,'LICH THI'!C:AA,14,0)</f>
        <v>3</v>
      </c>
      <c r="H4400" s="436">
        <f t="shared" si="887"/>
        <v>2</v>
      </c>
      <c r="I4400" s="436" t="str">
        <f t="shared" si="888"/>
        <v>Vũ Văn Nam</v>
      </c>
      <c r="J4400" s="436"/>
      <c r="K4400" s="436">
        <f t="shared" si="889"/>
        <v>3</v>
      </c>
      <c r="L4400" s="436" t="str">
        <f t="shared" si="890"/>
        <v>DC2GT42-DC-3</v>
      </c>
      <c r="M4400" s="436">
        <f t="shared" si="891"/>
        <v>42</v>
      </c>
      <c r="N4400" s="437">
        <f t="shared" si="897"/>
        <v>101</v>
      </c>
      <c r="O4400" s="437"/>
      <c r="P4400" s="430" t="str">
        <f t="shared" si="892"/>
        <v/>
      </c>
      <c r="U4400" s="177">
        <v>14</v>
      </c>
      <c r="V4400" s="177" t="s">
        <v>3196</v>
      </c>
      <c r="W4400" s="177" t="s">
        <v>2914</v>
      </c>
      <c r="X4400" s="177" t="s">
        <v>2773</v>
      </c>
      <c r="Y4400" s="177" t="s">
        <v>3945</v>
      </c>
      <c r="Z4400" s="177" t="s">
        <v>5241</v>
      </c>
      <c r="AA4400" s="525" t="s">
        <v>3946</v>
      </c>
      <c r="AB4400" s="399" t="str">
        <f t="shared" si="893"/>
        <v>DC2GT42</v>
      </c>
      <c r="AC4400" s="399" t="str">
        <f t="shared" si="894"/>
        <v>DC2GT42-DC</v>
      </c>
      <c r="AD4400" t="str">
        <f>Y4400&amp;"-"&amp;VLOOKUP(AC4400,'LICH THI'!C:AA,9,0)</f>
        <v>63DCCD1017-42470</v>
      </c>
      <c r="AE4400">
        <f t="shared" si="895"/>
        <v>1</v>
      </c>
    </row>
    <row r="4401" spans="1:31" x14ac:dyDescent="0.25">
      <c r="A4401" s="436" t="str">
        <f t="shared" si="885"/>
        <v>DC2GT42-DC-88</v>
      </c>
      <c r="B4401" s="436">
        <f>COUNTIF(AC$4:AC4401,AC4401)</f>
        <v>88</v>
      </c>
      <c r="C4401" s="436" t="str">
        <f t="shared" si="886"/>
        <v>DC2GT42-DC</v>
      </c>
      <c r="D4401" s="436">
        <f>VLOOKUP(C4401,'LICH THI'!C:AA,12,0)</f>
        <v>132</v>
      </c>
      <c r="E4401" s="436">
        <f>VLOOKUP(C4401,'LICH THI'!C:AA,13,0)</f>
        <v>45</v>
      </c>
      <c r="F4401" s="436">
        <f t="shared" si="896"/>
        <v>45</v>
      </c>
      <c r="G4401" s="436">
        <f>VLOOKUP(C4401,'LICH THI'!C:AA,14,0)</f>
        <v>3</v>
      </c>
      <c r="H4401" s="436">
        <f t="shared" si="887"/>
        <v>2</v>
      </c>
      <c r="I4401" s="436" t="str">
        <f t="shared" si="888"/>
        <v>Nguyễn Mạnh Ninh</v>
      </c>
      <c r="J4401" s="436"/>
      <c r="K4401" s="436">
        <f t="shared" si="889"/>
        <v>3</v>
      </c>
      <c r="L4401" s="436" t="str">
        <f t="shared" si="890"/>
        <v>DC2GT42-DC-3</v>
      </c>
      <c r="M4401" s="436">
        <f t="shared" si="891"/>
        <v>42</v>
      </c>
      <c r="N4401" s="437">
        <f t="shared" si="897"/>
        <v>102</v>
      </c>
      <c r="O4401" s="437"/>
      <c r="P4401" s="430" t="str">
        <f t="shared" si="892"/>
        <v/>
      </c>
      <c r="U4401" s="177">
        <v>6</v>
      </c>
      <c r="V4401" s="177" t="s">
        <v>3102</v>
      </c>
      <c r="W4401" s="177" t="s">
        <v>2734</v>
      </c>
      <c r="X4401" s="177" t="s">
        <v>3629</v>
      </c>
      <c r="Y4401" s="177" t="s">
        <v>4111</v>
      </c>
      <c r="Z4401" s="177" t="s">
        <v>5241</v>
      </c>
      <c r="AA4401" s="525" t="s">
        <v>4112</v>
      </c>
      <c r="AB4401" s="399" t="str">
        <f t="shared" si="893"/>
        <v>DC2GT42</v>
      </c>
      <c r="AC4401" s="399" t="str">
        <f t="shared" si="894"/>
        <v>DC2GT42-DC</v>
      </c>
      <c r="AD4401" t="str">
        <f>Y4401&amp;"-"&amp;VLOOKUP(AC4401,'LICH THI'!C:AA,9,0)</f>
        <v>62DCCD2050-42470</v>
      </c>
      <c r="AE4401">
        <f t="shared" si="895"/>
        <v>1</v>
      </c>
    </row>
    <row r="4402" spans="1:31" x14ac:dyDescent="0.25">
      <c r="A4402" s="436" t="str">
        <f t="shared" si="885"/>
        <v>DC2GT42-DC-89</v>
      </c>
      <c r="B4402" s="436">
        <f>COUNTIF(AC$4:AC4402,AC4402)</f>
        <v>89</v>
      </c>
      <c r="C4402" s="436" t="str">
        <f t="shared" si="886"/>
        <v>DC2GT42-DC</v>
      </c>
      <c r="D4402" s="436">
        <f>VLOOKUP(C4402,'LICH THI'!C:AA,12,0)</f>
        <v>132</v>
      </c>
      <c r="E4402" s="436">
        <f>VLOOKUP(C4402,'LICH THI'!C:AA,13,0)</f>
        <v>45</v>
      </c>
      <c r="F4402" s="436">
        <f t="shared" si="896"/>
        <v>45</v>
      </c>
      <c r="G4402" s="436">
        <f>VLOOKUP(C4402,'LICH THI'!C:AA,14,0)</f>
        <v>3</v>
      </c>
      <c r="H4402" s="436">
        <f t="shared" si="887"/>
        <v>2</v>
      </c>
      <c r="I4402" s="436" t="str">
        <f t="shared" si="888"/>
        <v>Nguyễn Trọng Nghĩa</v>
      </c>
      <c r="J4402" s="436"/>
      <c r="K4402" s="436">
        <f t="shared" si="889"/>
        <v>3</v>
      </c>
      <c r="L4402" s="436" t="str">
        <f t="shared" si="890"/>
        <v>DC2GT42-DC-3</v>
      </c>
      <c r="M4402" s="436">
        <f t="shared" si="891"/>
        <v>42</v>
      </c>
      <c r="N4402" s="437">
        <f t="shared" si="897"/>
        <v>103</v>
      </c>
      <c r="O4402" s="437"/>
      <c r="P4402" s="430" t="str">
        <f t="shared" si="892"/>
        <v/>
      </c>
      <c r="U4402" s="177">
        <v>15</v>
      </c>
      <c r="V4402" s="177" t="s">
        <v>3196</v>
      </c>
      <c r="W4402" s="177" t="s">
        <v>3353</v>
      </c>
      <c r="X4402" s="177" t="s">
        <v>3626</v>
      </c>
      <c r="Y4402" s="177" t="s">
        <v>3627</v>
      </c>
      <c r="Z4402" s="177" t="s">
        <v>5241</v>
      </c>
      <c r="AA4402" s="525" t="s">
        <v>3628</v>
      </c>
      <c r="AB4402" s="399" t="str">
        <f t="shared" si="893"/>
        <v>DC2GT42</v>
      </c>
      <c r="AC4402" s="399" t="str">
        <f t="shared" si="894"/>
        <v>DC2GT42-DC</v>
      </c>
      <c r="AD4402" t="str">
        <f>Y4402&amp;"-"&amp;VLOOKUP(AC4402,'LICH THI'!C:AA,9,0)</f>
        <v>63DCCD3054-42470</v>
      </c>
      <c r="AE4402">
        <f t="shared" si="895"/>
        <v>1</v>
      </c>
    </row>
    <row r="4403" spans="1:31" x14ac:dyDescent="0.25">
      <c r="A4403" s="436" t="str">
        <f t="shared" si="885"/>
        <v>DC2GT42-DC-90</v>
      </c>
      <c r="B4403" s="436">
        <f>COUNTIF(AC$4:AC4403,AC4403)</f>
        <v>90</v>
      </c>
      <c r="C4403" s="436" t="str">
        <f t="shared" si="886"/>
        <v>DC2GT42-DC</v>
      </c>
      <c r="D4403" s="436">
        <f>VLOOKUP(C4403,'LICH THI'!C:AA,12,0)</f>
        <v>132</v>
      </c>
      <c r="E4403" s="436">
        <f>VLOOKUP(C4403,'LICH THI'!C:AA,13,0)</f>
        <v>45</v>
      </c>
      <c r="F4403" s="436">
        <f t="shared" si="896"/>
        <v>45</v>
      </c>
      <c r="G4403" s="436">
        <f>VLOOKUP(C4403,'LICH THI'!C:AA,14,0)</f>
        <v>3</v>
      </c>
      <c r="H4403" s="436">
        <f t="shared" si="887"/>
        <v>2</v>
      </c>
      <c r="I4403" s="436" t="str">
        <f t="shared" si="888"/>
        <v>Phan Trung Nghĩa</v>
      </c>
      <c r="J4403" s="436"/>
      <c r="K4403" s="436">
        <f t="shared" si="889"/>
        <v>3</v>
      </c>
      <c r="L4403" s="436" t="str">
        <f t="shared" si="890"/>
        <v>DC2GT42-DC-3</v>
      </c>
      <c r="M4403" s="436">
        <f t="shared" si="891"/>
        <v>42</v>
      </c>
      <c r="N4403" s="437">
        <f t="shared" si="897"/>
        <v>104</v>
      </c>
      <c r="O4403" s="437"/>
      <c r="P4403" s="430" t="str">
        <f t="shared" si="892"/>
        <v/>
      </c>
      <c r="U4403" s="177">
        <v>16</v>
      </c>
      <c r="V4403" s="177" t="s">
        <v>3196</v>
      </c>
      <c r="W4403" s="177" t="s">
        <v>5044</v>
      </c>
      <c r="X4403" s="177" t="s">
        <v>3626</v>
      </c>
      <c r="Y4403" s="177" t="s">
        <v>5045</v>
      </c>
      <c r="Z4403" s="177" t="s">
        <v>5241</v>
      </c>
      <c r="AA4403" s="525" t="s">
        <v>5046</v>
      </c>
      <c r="AB4403" s="399" t="str">
        <f t="shared" si="893"/>
        <v>DC2GT42</v>
      </c>
      <c r="AC4403" s="399" t="str">
        <f t="shared" si="894"/>
        <v>DC2GT42-DC</v>
      </c>
      <c r="AD4403" t="str">
        <f>Y4403&amp;"-"&amp;VLOOKUP(AC4403,'LICH THI'!C:AA,9,0)</f>
        <v>63DCCD3078-42470</v>
      </c>
      <c r="AE4403">
        <f t="shared" si="895"/>
        <v>1</v>
      </c>
    </row>
    <row r="4404" spans="1:31" x14ac:dyDescent="0.25">
      <c r="A4404" s="436" t="str">
        <f t="shared" si="885"/>
        <v>DC2GT42-DC-91</v>
      </c>
      <c r="B4404" s="436">
        <f>COUNTIF(AC$4:AC4404,AC4404)</f>
        <v>91</v>
      </c>
      <c r="C4404" s="436" t="str">
        <f t="shared" si="886"/>
        <v>DC2GT42-DC</v>
      </c>
      <c r="D4404" s="436">
        <f>VLOOKUP(C4404,'LICH THI'!C:AA,12,0)</f>
        <v>132</v>
      </c>
      <c r="E4404" s="436">
        <f>VLOOKUP(C4404,'LICH THI'!C:AA,13,0)</f>
        <v>45</v>
      </c>
      <c r="F4404" s="436">
        <f t="shared" si="896"/>
        <v>42</v>
      </c>
      <c r="G4404" s="436">
        <f>VLOOKUP(C4404,'LICH THI'!C:AA,14,0)</f>
        <v>3</v>
      </c>
      <c r="H4404" s="436">
        <f t="shared" si="887"/>
        <v>3</v>
      </c>
      <c r="I4404" s="436" t="str">
        <f t="shared" si="888"/>
        <v>Phạm Văn Ngữ</v>
      </c>
      <c r="J4404" s="436"/>
      <c r="K4404" s="436">
        <f t="shared" si="889"/>
        <v>1</v>
      </c>
      <c r="L4404" s="436" t="str">
        <f t="shared" si="890"/>
        <v>DC2GT42-DC-1</v>
      </c>
      <c r="M4404" s="436">
        <f t="shared" si="891"/>
        <v>42</v>
      </c>
      <c r="N4404" s="437">
        <f t="shared" si="897"/>
        <v>8</v>
      </c>
      <c r="O4404" s="437"/>
      <c r="P4404" s="430" t="str">
        <f t="shared" si="892"/>
        <v/>
      </c>
      <c r="U4404" s="177">
        <v>59</v>
      </c>
      <c r="V4404" s="177" t="s">
        <v>2897</v>
      </c>
      <c r="W4404" s="177" t="s">
        <v>2738</v>
      </c>
      <c r="X4404" s="177" t="s">
        <v>5273</v>
      </c>
      <c r="Y4404" s="177" t="s">
        <v>5274</v>
      </c>
      <c r="Z4404" s="177" t="s">
        <v>5241</v>
      </c>
      <c r="AA4404" s="525" t="s">
        <v>3794</v>
      </c>
      <c r="AB4404" s="399" t="str">
        <f t="shared" si="893"/>
        <v>DC2GT42</v>
      </c>
      <c r="AC4404" s="399" t="str">
        <f t="shared" si="894"/>
        <v>DC2GT42-DC</v>
      </c>
      <c r="AD4404" t="str">
        <f>Y4404&amp;"-"&amp;VLOOKUP(AC4404,'LICH THI'!C:AA,9,0)</f>
        <v>64DCDB3014-42470</v>
      </c>
      <c r="AE4404">
        <f t="shared" si="895"/>
        <v>1</v>
      </c>
    </row>
    <row r="4405" spans="1:31" x14ac:dyDescent="0.25">
      <c r="A4405" s="436" t="str">
        <f t="shared" si="885"/>
        <v>DC2GT42-DC-92</v>
      </c>
      <c r="B4405" s="436">
        <f>COUNTIF(AC$4:AC4405,AC4405)</f>
        <v>92</v>
      </c>
      <c r="C4405" s="436" t="str">
        <f t="shared" si="886"/>
        <v>DC2GT42-DC</v>
      </c>
      <c r="D4405" s="436">
        <f>VLOOKUP(C4405,'LICH THI'!C:AA,12,0)</f>
        <v>132</v>
      </c>
      <c r="E4405" s="436">
        <f>VLOOKUP(C4405,'LICH THI'!C:AA,13,0)</f>
        <v>45</v>
      </c>
      <c r="F4405" s="436">
        <f t="shared" si="896"/>
        <v>42</v>
      </c>
      <c r="G4405" s="436">
        <f>VLOOKUP(C4405,'LICH THI'!C:AA,14,0)</f>
        <v>3</v>
      </c>
      <c r="H4405" s="436">
        <f t="shared" si="887"/>
        <v>3</v>
      </c>
      <c r="I4405" s="436" t="str">
        <f t="shared" si="888"/>
        <v>Lê Nguyên Nhất</v>
      </c>
      <c r="J4405" s="436"/>
      <c r="K4405" s="436">
        <f t="shared" si="889"/>
        <v>1</v>
      </c>
      <c r="L4405" s="436" t="str">
        <f t="shared" si="890"/>
        <v>DC2GT42-DC-1</v>
      </c>
      <c r="M4405" s="436">
        <f t="shared" si="891"/>
        <v>42</v>
      </c>
      <c r="N4405" s="437">
        <f t="shared" si="897"/>
        <v>9</v>
      </c>
      <c r="O4405" s="437"/>
      <c r="P4405" s="430" t="str">
        <f t="shared" si="892"/>
        <v/>
      </c>
      <c r="U4405" s="177">
        <v>38</v>
      </c>
      <c r="V4405" s="177" t="s">
        <v>2724</v>
      </c>
      <c r="W4405" s="177" t="s">
        <v>2776</v>
      </c>
      <c r="X4405" s="177" t="s">
        <v>2777</v>
      </c>
      <c r="Y4405" s="177" t="s">
        <v>2778</v>
      </c>
      <c r="Z4405" s="177" t="s">
        <v>5241</v>
      </c>
      <c r="AA4405" s="525" t="s">
        <v>2779</v>
      </c>
      <c r="AB4405" s="399" t="str">
        <f t="shared" si="893"/>
        <v>DC2GT42</v>
      </c>
      <c r="AC4405" s="399" t="str">
        <f t="shared" si="894"/>
        <v>DC2GT42-DC</v>
      </c>
      <c r="AD4405" t="str">
        <f>Y4405&amp;"-"&amp;VLOOKUP(AC4405,'LICH THI'!C:AA,9,0)</f>
        <v>64DCCA3053-42470</v>
      </c>
      <c r="AE4405">
        <f t="shared" si="895"/>
        <v>1</v>
      </c>
    </row>
    <row r="4406" spans="1:31" x14ac:dyDescent="0.25">
      <c r="A4406" s="436" t="str">
        <f t="shared" si="885"/>
        <v>DC2GT42-DC-93</v>
      </c>
      <c r="B4406" s="436">
        <f>COUNTIF(AC$4:AC4406,AC4406)</f>
        <v>93</v>
      </c>
      <c r="C4406" s="436" t="str">
        <f t="shared" si="886"/>
        <v>DC2GT42-DC</v>
      </c>
      <c r="D4406" s="436">
        <f>VLOOKUP(C4406,'LICH THI'!C:AA,12,0)</f>
        <v>132</v>
      </c>
      <c r="E4406" s="436">
        <f>VLOOKUP(C4406,'LICH THI'!C:AA,13,0)</f>
        <v>45</v>
      </c>
      <c r="F4406" s="436">
        <f t="shared" si="896"/>
        <v>42</v>
      </c>
      <c r="G4406" s="436">
        <f>VLOOKUP(C4406,'LICH THI'!C:AA,14,0)</f>
        <v>3</v>
      </c>
      <c r="H4406" s="436">
        <f t="shared" si="887"/>
        <v>3</v>
      </c>
      <c r="I4406" s="436" t="str">
        <f t="shared" si="888"/>
        <v>Nguyễn Thị Mỹ Nhật</v>
      </c>
      <c r="J4406" s="436"/>
      <c r="K4406" s="436">
        <f t="shared" si="889"/>
        <v>1</v>
      </c>
      <c r="L4406" s="436" t="str">
        <f t="shared" si="890"/>
        <v>DC2GT42-DC-1</v>
      </c>
      <c r="M4406" s="436">
        <f t="shared" si="891"/>
        <v>42</v>
      </c>
      <c r="N4406" s="437">
        <f t="shared" si="897"/>
        <v>10</v>
      </c>
      <c r="O4406" s="437"/>
      <c r="P4406" s="430" t="str">
        <f t="shared" si="892"/>
        <v/>
      </c>
      <c r="U4406" s="177">
        <v>95</v>
      </c>
      <c r="V4406" s="177" t="s">
        <v>3509</v>
      </c>
      <c r="W4406" s="177" t="s">
        <v>5304</v>
      </c>
      <c r="X4406" s="177" t="s">
        <v>5305</v>
      </c>
      <c r="Y4406" s="177" t="s">
        <v>5306</v>
      </c>
      <c r="Z4406" s="177" t="s">
        <v>5241</v>
      </c>
      <c r="AA4406" s="525" t="s">
        <v>5307</v>
      </c>
      <c r="AB4406" s="399" t="str">
        <f t="shared" si="893"/>
        <v>DC2GT42</v>
      </c>
      <c r="AC4406" s="399" t="str">
        <f t="shared" si="894"/>
        <v>DC2GT42-DC</v>
      </c>
      <c r="AD4406" t="str">
        <f>Y4406&amp;"-"&amp;VLOOKUP(AC4406,'LICH THI'!C:AA,9,0)</f>
        <v>65DCKX21850-42470</v>
      </c>
      <c r="AE4406">
        <f t="shared" si="895"/>
        <v>1</v>
      </c>
    </row>
    <row r="4407" spans="1:31" x14ac:dyDescent="0.25">
      <c r="A4407" s="436" t="str">
        <f t="shared" si="885"/>
        <v>DC2GT42-DC-94</v>
      </c>
      <c r="B4407" s="436">
        <f>COUNTIF(AC$4:AC4407,AC4407)</f>
        <v>94</v>
      </c>
      <c r="C4407" s="436" t="str">
        <f t="shared" si="886"/>
        <v>DC2GT42-DC</v>
      </c>
      <c r="D4407" s="436">
        <f>VLOOKUP(C4407,'LICH THI'!C:AA,12,0)</f>
        <v>132</v>
      </c>
      <c r="E4407" s="436">
        <f>VLOOKUP(C4407,'LICH THI'!C:AA,13,0)</f>
        <v>45</v>
      </c>
      <c r="F4407" s="436">
        <f t="shared" si="896"/>
        <v>42</v>
      </c>
      <c r="G4407" s="436">
        <f>VLOOKUP(C4407,'LICH THI'!C:AA,14,0)</f>
        <v>3</v>
      </c>
      <c r="H4407" s="436">
        <f t="shared" si="887"/>
        <v>3</v>
      </c>
      <c r="I4407" s="436" t="str">
        <f t="shared" si="888"/>
        <v>Phạm Hoàng Nhật</v>
      </c>
      <c r="J4407" s="436"/>
      <c r="K4407" s="436">
        <f t="shared" si="889"/>
        <v>1</v>
      </c>
      <c r="L4407" s="436" t="str">
        <f t="shared" si="890"/>
        <v>DC2GT42-DC-1</v>
      </c>
      <c r="M4407" s="436">
        <f t="shared" si="891"/>
        <v>42</v>
      </c>
      <c r="N4407" s="437">
        <f t="shared" si="897"/>
        <v>11</v>
      </c>
      <c r="O4407" s="437"/>
      <c r="P4407" s="430" t="str">
        <f t="shared" si="892"/>
        <v/>
      </c>
      <c r="U4407" s="177">
        <v>96</v>
      </c>
      <c r="V4407" s="177" t="s">
        <v>3509</v>
      </c>
      <c r="W4407" s="177" t="s">
        <v>5308</v>
      </c>
      <c r="X4407" s="177" t="s">
        <v>5305</v>
      </c>
      <c r="Y4407" s="177" t="s">
        <v>5309</v>
      </c>
      <c r="Z4407" s="177" t="s">
        <v>5241</v>
      </c>
      <c r="AA4407" s="525" t="s">
        <v>5310</v>
      </c>
      <c r="AB4407" s="399" t="str">
        <f t="shared" si="893"/>
        <v>DC2GT42</v>
      </c>
      <c r="AC4407" s="399" t="str">
        <f t="shared" si="894"/>
        <v>DC2GT42-DC</v>
      </c>
      <c r="AD4407" t="str">
        <f>Y4407&amp;"-"&amp;VLOOKUP(AC4407,'LICH THI'!C:AA,9,0)</f>
        <v>65DCKX21865-42470</v>
      </c>
      <c r="AE4407">
        <f t="shared" si="895"/>
        <v>1</v>
      </c>
    </row>
    <row r="4408" spans="1:31" x14ac:dyDescent="0.25">
      <c r="A4408" s="436" t="str">
        <f t="shared" si="885"/>
        <v>DC2GT42-DC-95</v>
      </c>
      <c r="B4408" s="436">
        <f>COUNTIF(AC$4:AC4408,AC4408)</f>
        <v>95</v>
      </c>
      <c r="C4408" s="436" t="str">
        <f t="shared" si="886"/>
        <v>DC2GT42-DC</v>
      </c>
      <c r="D4408" s="436">
        <f>VLOOKUP(C4408,'LICH THI'!C:AA,12,0)</f>
        <v>132</v>
      </c>
      <c r="E4408" s="436">
        <f>VLOOKUP(C4408,'LICH THI'!C:AA,13,0)</f>
        <v>45</v>
      </c>
      <c r="F4408" s="436">
        <f t="shared" si="896"/>
        <v>42</v>
      </c>
      <c r="G4408" s="436">
        <f>VLOOKUP(C4408,'LICH THI'!C:AA,14,0)</f>
        <v>3</v>
      </c>
      <c r="H4408" s="436">
        <f t="shared" si="887"/>
        <v>3</v>
      </c>
      <c r="I4408" s="436" t="str">
        <f t="shared" si="888"/>
        <v>Bùi Văn Nho</v>
      </c>
      <c r="J4408" s="436"/>
      <c r="K4408" s="436">
        <f t="shared" si="889"/>
        <v>1</v>
      </c>
      <c r="L4408" s="436" t="str">
        <f t="shared" si="890"/>
        <v>DC2GT42-DC-1</v>
      </c>
      <c r="M4408" s="436">
        <f t="shared" si="891"/>
        <v>42</v>
      </c>
      <c r="N4408" s="437">
        <f t="shared" si="897"/>
        <v>12</v>
      </c>
      <c r="O4408" s="437"/>
      <c r="P4408" s="430" t="str">
        <f t="shared" si="892"/>
        <v/>
      </c>
      <c r="U4408" s="177">
        <v>24</v>
      </c>
      <c r="V4408" s="177" t="s">
        <v>2609</v>
      </c>
      <c r="W4408" s="177" t="s">
        <v>2800</v>
      </c>
      <c r="X4408" s="177" t="s">
        <v>4192</v>
      </c>
      <c r="Y4408" s="177" t="s">
        <v>4193</v>
      </c>
      <c r="Z4408" s="177" t="s">
        <v>5241</v>
      </c>
      <c r="AA4408" s="525" t="s">
        <v>3701</v>
      </c>
      <c r="AB4408" s="399" t="str">
        <f t="shared" si="893"/>
        <v>DC2GT42</v>
      </c>
      <c r="AC4408" s="399" t="str">
        <f t="shared" si="894"/>
        <v>DC2GT42-DC</v>
      </c>
      <c r="AD4408" t="str">
        <f>Y4408&amp;"-"&amp;VLOOKUP(AC4408,'LICH THI'!C:AA,9,0)</f>
        <v>63DCCD3278-42470</v>
      </c>
      <c r="AE4408">
        <f t="shared" si="895"/>
        <v>1</v>
      </c>
    </row>
    <row r="4409" spans="1:31" x14ac:dyDescent="0.25">
      <c r="A4409" s="436" t="str">
        <f t="shared" si="885"/>
        <v>DC2GT42-DC-96</v>
      </c>
      <c r="B4409" s="436">
        <f>COUNTIF(AC$4:AC4409,AC4409)</f>
        <v>96</v>
      </c>
      <c r="C4409" s="436" t="str">
        <f t="shared" si="886"/>
        <v>DC2GT42-DC</v>
      </c>
      <c r="D4409" s="436">
        <f>VLOOKUP(C4409,'LICH THI'!C:AA,12,0)</f>
        <v>132</v>
      </c>
      <c r="E4409" s="436">
        <f>VLOOKUP(C4409,'LICH THI'!C:AA,13,0)</f>
        <v>45</v>
      </c>
      <c r="F4409" s="436">
        <f t="shared" si="896"/>
        <v>42</v>
      </c>
      <c r="G4409" s="436">
        <f>VLOOKUP(C4409,'LICH THI'!C:AA,14,0)</f>
        <v>3</v>
      </c>
      <c r="H4409" s="436">
        <f t="shared" si="887"/>
        <v>3</v>
      </c>
      <c r="I4409" s="436" t="str">
        <f t="shared" si="888"/>
        <v>Đào Hứa Phong</v>
      </c>
      <c r="J4409" s="436"/>
      <c r="K4409" s="436">
        <f t="shared" si="889"/>
        <v>1</v>
      </c>
      <c r="L4409" s="436" t="str">
        <f t="shared" si="890"/>
        <v>DC2GT42-DC-1</v>
      </c>
      <c r="M4409" s="436">
        <f t="shared" si="891"/>
        <v>42</v>
      </c>
      <c r="N4409" s="437">
        <f t="shared" si="897"/>
        <v>13</v>
      </c>
      <c r="O4409" s="437"/>
      <c r="P4409" s="430" t="str">
        <f t="shared" si="892"/>
        <v/>
      </c>
      <c r="U4409" s="177">
        <v>60</v>
      </c>
      <c r="V4409" s="177" t="s">
        <v>2897</v>
      </c>
      <c r="W4409" s="177" t="s">
        <v>3283</v>
      </c>
      <c r="X4409" s="177" t="s">
        <v>3284</v>
      </c>
      <c r="Y4409" s="177" t="s">
        <v>3285</v>
      </c>
      <c r="Z4409" s="177" t="s">
        <v>5241</v>
      </c>
      <c r="AA4409" s="525" t="s">
        <v>3286</v>
      </c>
      <c r="AB4409" s="399" t="str">
        <f t="shared" si="893"/>
        <v>DC2GT42</v>
      </c>
      <c r="AC4409" s="399" t="str">
        <f t="shared" si="894"/>
        <v>DC2GT42-DC</v>
      </c>
      <c r="AD4409" t="str">
        <f>Y4409&amp;"-"&amp;VLOOKUP(AC4409,'LICH THI'!C:AA,9,0)</f>
        <v>64DCDB3070-42470</v>
      </c>
      <c r="AE4409">
        <f t="shared" si="895"/>
        <v>1</v>
      </c>
    </row>
    <row r="4410" spans="1:31" x14ac:dyDescent="0.25">
      <c r="A4410" s="436" t="str">
        <f t="shared" si="885"/>
        <v>DC2GT42-DC-97</v>
      </c>
      <c r="B4410" s="436">
        <f>COUNTIF(AC$4:AC4410,AC4410)</f>
        <v>97</v>
      </c>
      <c r="C4410" s="436" t="str">
        <f t="shared" si="886"/>
        <v>DC2GT42-DC</v>
      </c>
      <c r="D4410" s="436">
        <f>VLOOKUP(C4410,'LICH THI'!C:AA,12,0)</f>
        <v>132</v>
      </c>
      <c r="E4410" s="436">
        <f>VLOOKUP(C4410,'LICH THI'!C:AA,13,0)</f>
        <v>45</v>
      </c>
      <c r="F4410" s="436">
        <f t="shared" si="896"/>
        <v>42</v>
      </c>
      <c r="G4410" s="436">
        <f>VLOOKUP(C4410,'LICH THI'!C:AA,14,0)</f>
        <v>3</v>
      </c>
      <c r="H4410" s="436">
        <f t="shared" si="887"/>
        <v>3</v>
      </c>
      <c r="I4410" s="436" t="str">
        <f t="shared" si="888"/>
        <v>Nguyễn Văn Phú</v>
      </c>
      <c r="J4410" s="436"/>
      <c r="K4410" s="436">
        <f t="shared" si="889"/>
        <v>1</v>
      </c>
      <c r="L4410" s="436" t="str">
        <f t="shared" si="890"/>
        <v>DC2GT42-DC-1</v>
      </c>
      <c r="M4410" s="436">
        <f t="shared" si="891"/>
        <v>42</v>
      </c>
      <c r="N4410" s="437">
        <f t="shared" si="897"/>
        <v>14</v>
      </c>
      <c r="O4410" s="437"/>
      <c r="P4410" s="430" t="str">
        <f t="shared" si="892"/>
        <v/>
      </c>
      <c r="U4410" s="177">
        <v>26</v>
      </c>
      <c r="V4410" s="177" t="s">
        <v>3229</v>
      </c>
      <c r="W4410" s="177" t="s">
        <v>2741</v>
      </c>
      <c r="X4410" s="177" t="s">
        <v>3232</v>
      </c>
      <c r="Y4410" s="177" t="s">
        <v>3233</v>
      </c>
      <c r="Z4410" s="177" t="s">
        <v>5241</v>
      </c>
      <c r="AA4410" s="525" t="s">
        <v>3234</v>
      </c>
      <c r="AB4410" s="399" t="str">
        <f t="shared" si="893"/>
        <v>DC2GT42</v>
      </c>
      <c r="AC4410" s="399" t="str">
        <f t="shared" si="894"/>
        <v>DC2GT42-DC</v>
      </c>
      <c r="AD4410" t="str">
        <f>Y4410&amp;"-"&amp;VLOOKUP(AC4410,'LICH THI'!C:AA,9,0)</f>
        <v>63DCDB3033-42470</v>
      </c>
      <c r="AE4410">
        <f t="shared" si="895"/>
        <v>1</v>
      </c>
    </row>
    <row r="4411" spans="1:31" x14ac:dyDescent="0.25">
      <c r="A4411" s="436" t="str">
        <f t="shared" si="885"/>
        <v>DC2GT42-DC-98</v>
      </c>
      <c r="B4411" s="436">
        <f>COUNTIF(AC$4:AC4411,AC4411)</f>
        <v>98</v>
      </c>
      <c r="C4411" s="436" t="str">
        <f t="shared" si="886"/>
        <v>DC2GT42-DC</v>
      </c>
      <c r="D4411" s="436">
        <f>VLOOKUP(C4411,'LICH THI'!C:AA,12,0)</f>
        <v>132</v>
      </c>
      <c r="E4411" s="436">
        <f>VLOOKUP(C4411,'LICH THI'!C:AA,13,0)</f>
        <v>45</v>
      </c>
      <c r="F4411" s="436">
        <f t="shared" si="896"/>
        <v>42</v>
      </c>
      <c r="G4411" s="436">
        <f>VLOOKUP(C4411,'LICH THI'!C:AA,14,0)</f>
        <v>3</v>
      </c>
      <c r="H4411" s="436">
        <f t="shared" si="887"/>
        <v>3</v>
      </c>
      <c r="I4411" s="436" t="str">
        <f t="shared" si="888"/>
        <v>Trần Nguyễn Phúc</v>
      </c>
      <c r="J4411" s="436"/>
      <c r="K4411" s="436">
        <f t="shared" si="889"/>
        <v>1</v>
      </c>
      <c r="L4411" s="436" t="str">
        <f t="shared" si="890"/>
        <v>DC2GT42-DC-1</v>
      </c>
      <c r="M4411" s="436">
        <f t="shared" si="891"/>
        <v>42</v>
      </c>
      <c r="N4411" s="437">
        <f t="shared" si="897"/>
        <v>15</v>
      </c>
      <c r="O4411" s="437"/>
      <c r="P4411" s="430" t="str">
        <f t="shared" si="892"/>
        <v/>
      </c>
      <c r="U4411" s="177">
        <v>108</v>
      </c>
      <c r="V4411" s="177" t="s">
        <v>4879</v>
      </c>
      <c r="W4411" s="177" t="s">
        <v>5335</v>
      </c>
      <c r="X4411" s="177" t="s">
        <v>2887</v>
      </c>
      <c r="Y4411" s="177" t="s">
        <v>5336</v>
      </c>
      <c r="Z4411" s="177" t="s">
        <v>5241</v>
      </c>
      <c r="AA4411" s="525" t="s">
        <v>5337</v>
      </c>
      <c r="AB4411" s="399" t="str">
        <f t="shared" si="893"/>
        <v>DC2GT42</v>
      </c>
      <c r="AC4411" s="399" t="str">
        <f t="shared" si="894"/>
        <v>DC2GT42-DC</v>
      </c>
      <c r="AD4411" t="str">
        <f>Y4411&amp;"-"&amp;VLOOKUP(AC4411,'LICH THI'!C:AA,9,0)</f>
        <v>65DCKX23990-42470</v>
      </c>
      <c r="AE4411">
        <f t="shared" si="895"/>
        <v>1</v>
      </c>
    </row>
    <row r="4412" spans="1:31" x14ac:dyDescent="0.25">
      <c r="A4412" s="436" t="str">
        <f t="shared" si="885"/>
        <v>DC2GT42-DC-99</v>
      </c>
      <c r="B4412" s="436">
        <f>COUNTIF(AC$4:AC4412,AC4412)</f>
        <v>99</v>
      </c>
      <c r="C4412" s="436" t="str">
        <f t="shared" si="886"/>
        <v>DC2GT42-DC</v>
      </c>
      <c r="D4412" s="436">
        <f>VLOOKUP(C4412,'LICH THI'!C:AA,12,0)</f>
        <v>132</v>
      </c>
      <c r="E4412" s="436">
        <f>VLOOKUP(C4412,'LICH THI'!C:AA,13,0)</f>
        <v>45</v>
      </c>
      <c r="F4412" s="436">
        <f t="shared" si="896"/>
        <v>42</v>
      </c>
      <c r="G4412" s="436">
        <f>VLOOKUP(C4412,'LICH THI'!C:AA,14,0)</f>
        <v>3</v>
      </c>
      <c r="H4412" s="436">
        <f t="shared" si="887"/>
        <v>3</v>
      </c>
      <c r="I4412" s="436" t="str">
        <f t="shared" si="888"/>
        <v>Mai Thị Phương</v>
      </c>
      <c r="J4412" s="436"/>
      <c r="K4412" s="436">
        <f t="shared" si="889"/>
        <v>1</v>
      </c>
      <c r="L4412" s="436" t="str">
        <f t="shared" si="890"/>
        <v>DC2GT42-DC-1</v>
      </c>
      <c r="M4412" s="436">
        <f t="shared" si="891"/>
        <v>42</v>
      </c>
      <c r="N4412" s="437">
        <f t="shared" si="897"/>
        <v>16</v>
      </c>
      <c r="O4412" s="437"/>
      <c r="P4412" s="430" t="str">
        <f t="shared" si="892"/>
        <v/>
      </c>
      <c r="U4412" s="177">
        <v>109</v>
      </c>
      <c r="V4412" s="177" t="s">
        <v>4879</v>
      </c>
      <c r="W4412" s="177" t="s">
        <v>3252</v>
      </c>
      <c r="X4412" s="177" t="s">
        <v>2717</v>
      </c>
      <c r="Y4412" s="177" t="s">
        <v>5338</v>
      </c>
      <c r="Z4412" s="177" t="s">
        <v>5241</v>
      </c>
      <c r="AA4412" s="525" t="s">
        <v>4779</v>
      </c>
      <c r="AB4412" s="399" t="str">
        <f t="shared" si="893"/>
        <v>DC2GT42</v>
      </c>
      <c r="AC4412" s="399" t="str">
        <f t="shared" si="894"/>
        <v>DC2GT42-DC</v>
      </c>
      <c r="AD4412" t="str">
        <f>Y4412&amp;"-"&amp;VLOOKUP(AC4412,'LICH THI'!C:AA,9,0)</f>
        <v>65DCKX22599-42470</v>
      </c>
      <c r="AE4412">
        <f t="shared" si="895"/>
        <v>1</v>
      </c>
    </row>
    <row r="4413" spans="1:31" x14ac:dyDescent="0.25">
      <c r="A4413" s="436" t="str">
        <f t="shared" si="885"/>
        <v>DC2GT42-DC-100</v>
      </c>
      <c r="B4413" s="436">
        <f>COUNTIF(AC$4:AC4413,AC4413)</f>
        <v>100</v>
      </c>
      <c r="C4413" s="436" t="str">
        <f t="shared" si="886"/>
        <v>DC2GT42-DC</v>
      </c>
      <c r="D4413" s="436">
        <f>VLOOKUP(C4413,'LICH THI'!C:AA,12,0)</f>
        <v>132</v>
      </c>
      <c r="E4413" s="436">
        <f>VLOOKUP(C4413,'LICH THI'!C:AA,13,0)</f>
        <v>45</v>
      </c>
      <c r="F4413" s="436">
        <f t="shared" si="896"/>
        <v>42</v>
      </c>
      <c r="G4413" s="436">
        <f>VLOOKUP(C4413,'LICH THI'!C:AA,14,0)</f>
        <v>3</v>
      </c>
      <c r="H4413" s="436">
        <f t="shared" si="887"/>
        <v>3</v>
      </c>
      <c r="I4413" s="436" t="str">
        <f t="shared" si="888"/>
        <v>Đào Thị Hồng Phượng</v>
      </c>
      <c r="J4413" s="436"/>
      <c r="K4413" s="436">
        <f t="shared" si="889"/>
        <v>1</v>
      </c>
      <c r="L4413" s="436" t="str">
        <f t="shared" si="890"/>
        <v>DC2GT42-DC-1</v>
      </c>
      <c r="M4413" s="436">
        <f t="shared" si="891"/>
        <v>42</v>
      </c>
      <c r="N4413" s="437">
        <f t="shared" si="897"/>
        <v>17</v>
      </c>
      <c r="O4413" s="437"/>
      <c r="P4413" s="430" t="str">
        <f t="shared" si="892"/>
        <v/>
      </c>
      <c r="U4413" s="177">
        <v>120</v>
      </c>
      <c r="V4413" s="177" t="s">
        <v>3517</v>
      </c>
      <c r="W4413" s="177" t="s">
        <v>5343</v>
      </c>
      <c r="X4413" s="177" t="s">
        <v>4311</v>
      </c>
      <c r="Y4413" s="177" t="s">
        <v>5344</v>
      </c>
      <c r="Z4413" s="177" t="s">
        <v>5241</v>
      </c>
      <c r="AA4413" s="525" t="s">
        <v>5345</v>
      </c>
      <c r="AB4413" s="399" t="str">
        <f t="shared" si="893"/>
        <v>DC2GT42</v>
      </c>
      <c r="AC4413" s="399" t="str">
        <f t="shared" si="894"/>
        <v>DC2GT42-DC</v>
      </c>
      <c r="AD4413" t="str">
        <f>Y4413&amp;"-"&amp;VLOOKUP(AC4413,'LICH THI'!C:AA,9,0)</f>
        <v>65DCKX20057-42470</v>
      </c>
      <c r="AE4413">
        <f t="shared" si="895"/>
        <v>1</v>
      </c>
    </row>
    <row r="4414" spans="1:31" x14ac:dyDescent="0.25">
      <c r="A4414" s="436" t="str">
        <f t="shared" si="885"/>
        <v>DC2GT42-DC-101</v>
      </c>
      <c r="B4414" s="436">
        <f>COUNTIF(AC$4:AC4414,AC4414)</f>
        <v>101</v>
      </c>
      <c r="C4414" s="436" t="str">
        <f t="shared" si="886"/>
        <v>DC2GT42-DC</v>
      </c>
      <c r="D4414" s="436">
        <f>VLOOKUP(C4414,'LICH THI'!C:AA,12,0)</f>
        <v>132</v>
      </c>
      <c r="E4414" s="436">
        <f>VLOOKUP(C4414,'LICH THI'!C:AA,13,0)</f>
        <v>45</v>
      </c>
      <c r="F4414" s="436">
        <f t="shared" si="896"/>
        <v>42</v>
      </c>
      <c r="G4414" s="436">
        <f>VLOOKUP(C4414,'LICH THI'!C:AA,14,0)</f>
        <v>3</v>
      </c>
      <c r="H4414" s="436">
        <f t="shared" si="887"/>
        <v>3</v>
      </c>
      <c r="I4414" s="436" t="str">
        <f t="shared" si="888"/>
        <v>Nguyễn Thị Bích Phượng</v>
      </c>
      <c r="J4414" s="436"/>
      <c r="K4414" s="436">
        <f t="shared" si="889"/>
        <v>1</v>
      </c>
      <c r="L4414" s="436" t="str">
        <f t="shared" si="890"/>
        <v>DC2GT42-DC-1</v>
      </c>
      <c r="M4414" s="436">
        <f t="shared" si="891"/>
        <v>42</v>
      </c>
      <c r="N4414" s="437">
        <f t="shared" si="897"/>
        <v>18</v>
      </c>
      <c r="O4414" s="437"/>
      <c r="P4414" s="430" t="str">
        <f t="shared" si="892"/>
        <v/>
      </c>
      <c r="U4414" s="177">
        <v>97</v>
      </c>
      <c r="V4414" s="177" t="s">
        <v>3509</v>
      </c>
      <c r="W4414" s="177" t="s">
        <v>3035</v>
      </c>
      <c r="X4414" s="177" t="s">
        <v>4311</v>
      </c>
      <c r="Y4414" s="177" t="s">
        <v>5311</v>
      </c>
      <c r="Z4414" s="177" t="s">
        <v>5241</v>
      </c>
      <c r="AA4414" s="525" t="s">
        <v>5312</v>
      </c>
      <c r="AB4414" s="399" t="str">
        <f t="shared" si="893"/>
        <v>DC2GT42</v>
      </c>
      <c r="AC4414" s="399" t="str">
        <f t="shared" si="894"/>
        <v>DC2GT42-DC</v>
      </c>
      <c r="AD4414" t="str">
        <f>Y4414&amp;"-"&amp;VLOOKUP(AC4414,'LICH THI'!C:AA,9,0)</f>
        <v>65DCKX21449-42470</v>
      </c>
      <c r="AE4414">
        <f t="shared" si="895"/>
        <v>1</v>
      </c>
    </row>
    <row r="4415" spans="1:31" x14ac:dyDescent="0.25">
      <c r="A4415" s="436" t="str">
        <f t="shared" si="885"/>
        <v>DC2GT42-DC-102</v>
      </c>
      <c r="B4415" s="436">
        <f>COUNTIF(AC$4:AC4415,AC4415)</f>
        <v>102</v>
      </c>
      <c r="C4415" s="436" t="str">
        <f t="shared" si="886"/>
        <v>DC2GT42-DC</v>
      </c>
      <c r="D4415" s="436">
        <f>VLOOKUP(C4415,'LICH THI'!C:AA,12,0)</f>
        <v>132</v>
      </c>
      <c r="E4415" s="436">
        <f>VLOOKUP(C4415,'LICH THI'!C:AA,13,0)</f>
        <v>45</v>
      </c>
      <c r="F4415" s="436">
        <f t="shared" si="896"/>
        <v>42</v>
      </c>
      <c r="G4415" s="436">
        <f>VLOOKUP(C4415,'LICH THI'!C:AA,14,0)</f>
        <v>3</v>
      </c>
      <c r="H4415" s="436">
        <f t="shared" si="887"/>
        <v>3</v>
      </c>
      <c r="I4415" s="436" t="str">
        <f t="shared" si="888"/>
        <v>Nguyễn Thế Quang</v>
      </c>
      <c r="J4415" s="436"/>
      <c r="K4415" s="436">
        <f t="shared" si="889"/>
        <v>1</v>
      </c>
      <c r="L4415" s="436" t="str">
        <f t="shared" si="890"/>
        <v>DC2GT42-DC-1</v>
      </c>
      <c r="M4415" s="436">
        <f t="shared" si="891"/>
        <v>42</v>
      </c>
      <c r="N4415" s="437">
        <f t="shared" si="897"/>
        <v>19</v>
      </c>
      <c r="O4415" s="437"/>
      <c r="P4415" s="430" t="str">
        <f t="shared" si="892"/>
        <v/>
      </c>
      <c r="U4415" s="177">
        <v>39</v>
      </c>
      <c r="V4415" s="177" t="s">
        <v>2724</v>
      </c>
      <c r="W4415" s="177" t="s">
        <v>3243</v>
      </c>
      <c r="X4415" s="177" t="s">
        <v>3147</v>
      </c>
      <c r="Y4415" s="177" t="s">
        <v>3709</v>
      </c>
      <c r="Z4415" s="177" t="s">
        <v>5241</v>
      </c>
      <c r="AA4415" s="525" t="s">
        <v>3349</v>
      </c>
      <c r="AB4415" s="399" t="str">
        <f t="shared" si="893"/>
        <v>DC2GT42</v>
      </c>
      <c r="AC4415" s="399" t="str">
        <f t="shared" si="894"/>
        <v>DC2GT42-DC</v>
      </c>
      <c r="AD4415" t="str">
        <f>Y4415&amp;"-"&amp;VLOOKUP(AC4415,'LICH THI'!C:AA,9,0)</f>
        <v>64DCCA3008-42470</v>
      </c>
      <c r="AE4415">
        <f t="shared" si="895"/>
        <v>1</v>
      </c>
    </row>
    <row r="4416" spans="1:31" x14ac:dyDescent="0.25">
      <c r="A4416" s="436" t="str">
        <f t="shared" si="885"/>
        <v>DC2GT42-DC-103</v>
      </c>
      <c r="B4416" s="436">
        <f>COUNTIF(AC$4:AC4416,AC4416)</f>
        <v>103</v>
      </c>
      <c r="C4416" s="436" t="str">
        <f t="shared" si="886"/>
        <v>DC2GT42-DC</v>
      </c>
      <c r="D4416" s="436">
        <f>VLOOKUP(C4416,'LICH THI'!C:AA,12,0)</f>
        <v>132</v>
      </c>
      <c r="E4416" s="436">
        <f>VLOOKUP(C4416,'LICH THI'!C:AA,13,0)</f>
        <v>45</v>
      </c>
      <c r="F4416" s="436">
        <f t="shared" si="896"/>
        <v>42</v>
      </c>
      <c r="G4416" s="436">
        <f>VLOOKUP(C4416,'LICH THI'!C:AA,14,0)</f>
        <v>3</v>
      </c>
      <c r="H4416" s="436">
        <f t="shared" si="887"/>
        <v>3</v>
      </c>
      <c r="I4416" s="436" t="str">
        <f t="shared" si="888"/>
        <v>Vũ Mạnh Quang</v>
      </c>
      <c r="J4416" s="436"/>
      <c r="K4416" s="436">
        <f t="shared" si="889"/>
        <v>1</v>
      </c>
      <c r="L4416" s="436" t="str">
        <f t="shared" si="890"/>
        <v>DC2GT42-DC-1</v>
      </c>
      <c r="M4416" s="436">
        <f t="shared" si="891"/>
        <v>42</v>
      </c>
      <c r="N4416" s="437">
        <f t="shared" si="897"/>
        <v>20</v>
      </c>
      <c r="O4416" s="437"/>
      <c r="P4416" s="430" t="str">
        <f t="shared" si="892"/>
        <v/>
      </c>
      <c r="U4416" s="177">
        <v>81</v>
      </c>
      <c r="V4416" s="177" t="s">
        <v>2935</v>
      </c>
      <c r="W4416" s="177" t="s">
        <v>5282</v>
      </c>
      <c r="X4416" s="177" t="s">
        <v>3147</v>
      </c>
      <c r="Y4416" s="177" t="s">
        <v>5283</v>
      </c>
      <c r="Z4416" s="177" t="s">
        <v>5241</v>
      </c>
      <c r="AA4416" s="525" t="s">
        <v>2971</v>
      </c>
      <c r="AB4416" s="399" t="str">
        <f t="shared" si="893"/>
        <v>DC2GT42</v>
      </c>
      <c r="AC4416" s="399" t="str">
        <f t="shared" si="894"/>
        <v>DC2GT42-DC</v>
      </c>
      <c r="AD4416" t="str">
        <f>Y4416&amp;"-"&amp;VLOOKUP(AC4416,'LICH THI'!C:AA,9,0)</f>
        <v>64DCDB3132-42470</v>
      </c>
      <c r="AE4416">
        <f t="shared" si="895"/>
        <v>1</v>
      </c>
    </row>
    <row r="4417" spans="1:31" x14ac:dyDescent="0.25">
      <c r="A4417" s="436" t="str">
        <f t="shared" si="885"/>
        <v>DC2GT42-DC-104</v>
      </c>
      <c r="B4417" s="436">
        <f>COUNTIF(AC$4:AC4417,AC4417)</f>
        <v>104</v>
      </c>
      <c r="C4417" s="436" t="str">
        <f t="shared" si="886"/>
        <v>DC2GT42-DC</v>
      </c>
      <c r="D4417" s="436">
        <f>VLOOKUP(C4417,'LICH THI'!C:AA,12,0)</f>
        <v>132</v>
      </c>
      <c r="E4417" s="436">
        <f>VLOOKUP(C4417,'LICH THI'!C:AA,13,0)</f>
        <v>45</v>
      </c>
      <c r="F4417" s="436">
        <f t="shared" si="896"/>
        <v>42</v>
      </c>
      <c r="G4417" s="436">
        <f>VLOOKUP(C4417,'LICH THI'!C:AA,14,0)</f>
        <v>3</v>
      </c>
      <c r="H4417" s="436">
        <f t="shared" si="887"/>
        <v>3</v>
      </c>
      <c r="I4417" s="436" t="str">
        <f t="shared" si="888"/>
        <v>Đỗ Trần Quân</v>
      </c>
      <c r="J4417" s="436"/>
      <c r="K4417" s="436">
        <f t="shared" si="889"/>
        <v>1</v>
      </c>
      <c r="L4417" s="436" t="str">
        <f t="shared" si="890"/>
        <v>DC2GT42-DC-1</v>
      </c>
      <c r="M4417" s="436">
        <f t="shared" si="891"/>
        <v>42</v>
      </c>
      <c r="N4417" s="437">
        <f t="shared" si="897"/>
        <v>21</v>
      </c>
      <c r="O4417" s="437"/>
      <c r="P4417" s="430" t="str">
        <f t="shared" si="892"/>
        <v/>
      </c>
      <c r="U4417" s="177">
        <v>131</v>
      </c>
      <c r="V4417" s="177" t="s">
        <v>3077</v>
      </c>
      <c r="W4417" s="177" t="s">
        <v>5362</v>
      </c>
      <c r="X4417" s="177" t="s">
        <v>2890</v>
      </c>
      <c r="Y4417" s="177" t="s">
        <v>5363</v>
      </c>
      <c r="Z4417" s="177" t="s">
        <v>5241</v>
      </c>
      <c r="AA4417" s="525" t="s">
        <v>4183</v>
      </c>
      <c r="AB4417" s="399" t="str">
        <f t="shared" si="893"/>
        <v>DC2GT42</v>
      </c>
      <c r="AC4417" s="399" t="str">
        <f t="shared" si="894"/>
        <v>DC2GT42-DC</v>
      </c>
      <c r="AD4417" t="str">
        <f>Y4417&amp;"-"&amp;VLOOKUP(AC4417,'LICH THI'!C:AA,9,0)</f>
        <v>64DCDB3168-42470</v>
      </c>
      <c r="AE4417">
        <f t="shared" si="895"/>
        <v>1</v>
      </c>
    </row>
    <row r="4418" spans="1:31" x14ac:dyDescent="0.25">
      <c r="A4418" s="436" t="str">
        <f t="shared" si="885"/>
        <v>DC2GT42-DC-105</v>
      </c>
      <c r="B4418" s="436">
        <f>COUNTIF(AC$4:AC4418,AC4418)</f>
        <v>105</v>
      </c>
      <c r="C4418" s="436" t="str">
        <f t="shared" si="886"/>
        <v>DC2GT42-DC</v>
      </c>
      <c r="D4418" s="436">
        <f>VLOOKUP(C4418,'LICH THI'!C:AA,12,0)</f>
        <v>132</v>
      </c>
      <c r="E4418" s="436">
        <f>VLOOKUP(C4418,'LICH THI'!C:AA,13,0)</f>
        <v>45</v>
      </c>
      <c r="F4418" s="436">
        <f t="shared" si="896"/>
        <v>42</v>
      </c>
      <c r="G4418" s="436">
        <f>VLOOKUP(C4418,'LICH THI'!C:AA,14,0)</f>
        <v>3</v>
      </c>
      <c r="H4418" s="436">
        <f t="shared" si="887"/>
        <v>3</v>
      </c>
      <c r="I4418" s="436" t="str">
        <f t="shared" si="888"/>
        <v>Nguyễn Thị Quỳnh</v>
      </c>
      <c r="J4418" s="436"/>
      <c r="K4418" s="436">
        <f t="shared" si="889"/>
        <v>1</v>
      </c>
      <c r="L4418" s="436" t="str">
        <f t="shared" si="890"/>
        <v>DC2GT42-DC-1</v>
      </c>
      <c r="M4418" s="436">
        <f t="shared" si="891"/>
        <v>42</v>
      </c>
      <c r="N4418" s="437">
        <f t="shared" si="897"/>
        <v>22</v>
      </c>
      <c r="O4418" s="437"/>
      <c r="P4418" s="430" t="str">
        <f t="shared" si="892"/>
        <v/>
      </c>
      <c r="U4418" s="177">
        <v>121</v>
      </c>
      <c r="V4418" s="177" t="s">
        <v>3517</v>
      </c>
      <c r="W4418" s="177" t="s">
        <v>2619</v>
      </c>
      <c r="X4418" s="177" t="s">
        <v>2684</v>
      </c>
      <c r="Y4418" s="177" t="s">
        <v>5346</v>
      </c>
      <c r="Z4418" s="177" t="s">
        <v>5241</v>
      </c>
      <c r="AA4418" s="525" t="s">
        <v>5347</v>
      </c>
      <c r="AB4418" s="399" t="str">
        <f t="shared" si="893"/>
        <v>DC2GT42</v>
      </c>
      <c r="AC4418" s="399" t="str">
        <f t="shared" si="894"/>
        <v>DC2GT42-DC</v>
      </c>
      <c r="AD4418" t="str">
        <f>Y4418&amp;"-"&amp;VLOOKUP(AC4418,'LICH THI'!C:AA,9,0)</f>
        <v>65DCKX22942-42470</v>
      </c>
      <c r="AE4418">
        <f t="shared" si="895"/>
        <v>1</v>
      </c>
    </row>
    <row r="4419" spans="1:31" x14ac:dyDescent="0.25">
      <c r="A4419" s="436" t="str">
        <f t="shared" si="885"/>
        <v>DC2GT42-DC-106</v>
      </c>
      <c r="B4419" s="436">
        <f>COUNTIF(AC$4:AC4419,AC4419)</f>
        <v>106</v>
      </c>
      <c r="C4419" s="436" t="str">
        <f t="shared" si="886"/>
        <v>DC2GT42-DC</v>
      </c>
      <c r="D4419" s="436">
        <f>VLOOKUP(C4419,'LICH THI'!C:AA,12,0)</f>
        <v>132</v>
      </c>
      <c r="E4419" s="436">
        <f>VLOOKUP(C4419,'LICH THI'!C:AA,13,0)</f>
        <v>45</v>
      </c>
      <c r="F4419" s="436">
        <f t="shared" si="896"/>
        <v>42</v>
      </c>
      <c r="G4419" s="436">
        <f>VLOOKUP(C4419,'LICH THI'!C:AA,14,0)</f>
        <v>3</v>
      </c>
      <c r="H4419" s="436">
        <f t="shared" si="887"/>
        <v>3</v>
      </c>
      <c r="I4419" s="436" t="str">
        <f t="shared" si="888"/>
        <v>Vũ Ngọc Sáng</v>
      </c>
      <c r="J4419" s="436"/>
      <c r="K4419" s="436">
        <f t="shared" si="889"/>
        <v>1</v>
      </c>
      <c r="L4419" s="436" t="str">
        <f t="shared" si="890"/>
        <v>DC2GT42-DC-1</v>
      </c>
      <c r="M4419" s="436">
        <f t="shared" si="891"/>
        <v>42</v>
      </c>
      <c r="N4419" s="437">
        <f t="shared" si="897"/>
        <v>23</v>
      </c>
      <c r="O4419" s="437"/>
      <c r="P4419" s="430" t="str">
        <f t="shared" si="892"/>
        <v/>
      </c>
      <c r="U4419" s="177">
        <v>61</v>
      </c>
      <c r="V4419" s="177" t="s">
        <v>2897</v>
      </c>
      <c r="W4419" s="177" t="s">
        <v>4113</v>
      </c>
      <c r="X4419" s="177" t="s">
        <v>3725</v>
      </c>
      <c r="Y4419" s="177" t="s">
        <v>4699</v>
      </c>
      <c r="Z4419" s="177" t="s">
        <v>5241</v>
      </c>
      <c r="AA4419" s="525" t="s">
        <v>4409</v>
      </c>
      <c r="AB4419" s="399" t="str">
        <f t="shared" si="893"/>
        <v>DC2GT42</v>
      </c>
      <c r="AC4419" s="399" t="str">
        <f t="shared" si="894"/>
        <v>DC2GT42-DC</v>
      </c>
      <c r="AD4419" t="str">
        <f>Y4419&amp;"-"&amp;VLOOKUP(AC4419,'LICH THI'!C:AA,9,0)</f>
        <v>64DCDB3026-42470</v>
      </c>
      <c r="AE4419">
        <f t="shared" si="895"/>
        <v>1</v>
      </c>
    </row>
    <row r="4420" spans="1:31" x14ac:dyDescent="0.25">
      <c r="A4420" s="436" t="str">
        <f t="shared" si="885"/>
        <v>DC2GT42-DC-107</v>
      </c>
      <c r="B4420" s="436">
        <f>COUNTIF(AC$4:AC4420,AC4420)</f>
        <v>107</v>
      </c>
      <c r="C4420" s="436" t="str">
        <f t="shared" si="886"/>
        <v>DC2GT42-DC</v>
      </c>
      <c r="D4420" s="436">
        <f>VLOOKUP(C4420,'LICH THI'!C:AA,12,0)</f>
        <v>132</v>
      </c>
      <c r="E4420" s="436">
        <f>VLOOKUP(C4420,'LICH THI'!C:AA,13,0)</f>
        <v>45</v>
      </c>
      <c r="F4420" s="436">
        <f t="shared" si="896"/>
        <v>42</v>
      </c>
      <c r="G4420" s="436">
        <f>VLOOKUP(C4420,'LICH THI'!C:AA,14,0)</f>
        <v>3</v>
      </c>
      <c r="H4420" s="436">
        <f t="shared" si="887"/>
        <v>3</v>
      </c>
      <c r="I4420" s="436" t="str">
        <f t="shared" si="888"/>
        <v>Đặng Công Sơn</v>
      </c>
      <c r="J4420" s="436"/>
      <c r="K4420" s="436">
        <f t="shared" si="889"/>
        <v>1</v>
      </c>
      <c r="L4420" s="436" t="str">
        <f t="shared" si="890"/>
        <v>DC2GT42-DC-1</v>
      </c>
      <c r="M4420" s="436">
        <f t="shared" si="891"/>
        <v>42</v>
      </c>
      <c r="N4420" s="437">
        <f t="shared" si="897"/>
        <v>24</v>
      </c>
      <c r="O4420" s="437"/>
      <c r="P4420" s="430" t="str">
        <f t="shared" si="892"/>
        <v/>
      </c>
      <c r="U4420" s="177">
        <v>82</v>
      </c>
      <c r="V4420" s="177" t="s">
        <v>2935</v>
      </c>
      <c r="W4420" s="177" t="s">
        <v>5284</v>
      </c>
      <c r="X4420" s="177" t="s">
        <v>2688</v>
      </c>
      <c r="Y4420" s="177" t="s">
        <v>5285</v>
      </c>
      <c r="Z4420" s="177" t="s">
        <v>5241</v>
      </c>
      <c r="AA4420" s="525" t="s">
        <v>4823</v>
      </c>
      <c r="AB4420" s="399" t="str">
        <f t="shared" si="893"/>
        <v>DC2GT42</v>
      </c>
      <c r="AC4420" s="399" t="str">
        <f t="shared" si="894"/>
        <v>DC2GT42-DC</v>
      </c>
      <c r="AD4420" t="str">
        <f>Y4420&amp;"-"&amp;VLOOKUP(AC4420,'LICH THI'!C:AA,9,0)</f>
        <v>64DCDB3083-42470</v>
      </c>
      <c r="AE4420">
        <f t="shared" si="895"/>
        <v>1</v>
      </c>
    </row>
    <row r="4421" spans="1:31" x14ac:dyDescent="0.25">
      <c r="A4421" s="436" t="str">
        <f t="shared" ref="A4421:A4484" si="898">C4421&amp;"-"&amp;B4421</f>
        <v>DC2GT42-DC-108</v>
      </c>
      <c r="B4421" s="436">
        <f>COUNTIF(AC$4:AC4421,AC4421)</f>
        <v>108</v>
      </c>
      <c r="C4421" s="436" t="str">
        <f t="shared" ref="C4421:C4484" si="899">_CT_MaHP1</f>
        <v>DC2GT42-DC</v>
      </c>
      <c r="D4421" s="436">
        <f>VLOOKUP(C4421,'LICH THI'!C:AA,12,0)</f>
        <v>132</v>
      </c>
      <c r="E4421" s="436">
        <f>VLOOKUP(C4421,'LICH THI'!C:AA,13,0)</f>
        <v>45</v>
      </c>
      <c r="F4421" s="436">
        <f t="shared" si="896"/>
        <v>42</v>
      </c>
      <c r="G4421" s="436">
        <f>VLOOKUP(C4421,'LICH THI'!C:AA,14,0)</f>
        <v>3</v>
      </c>
      <c r="H4421" s="436">
        <f t="shared" ref="H4421:H4484" si="900">IF(E4421=0,"",TRUNC((B4421+E4421-1)/E4421))</f>
        <v>3</v>
      </c>
      <c r="I4421" s="436" t="str">
        <f t="shared" ref="I4421:I4484" si="901">W4421&amp;" "&amp;X4421</f>
        <v>Đặng Ngọc Sơn</v>
      </c>
      <c r="J4421" s="436"/>
      <c r="K4421" s="436">
        <f t="shared" ref="K4421:K4484" si="902">IF(G4421=1,1,IF(H4421&lt;G4421,H4421+1,1))</f>
        <v>1</v>
      </c>
      <c r="L4421" s="436" t="str">
        <f t="shared" ref="L4421:L4484" si="903">C4421&amp;"-"&amp;K4421</f>
        <v>DC2GT42-DC-1</v>
      </c>
      <c r="M4421" s="436">
        <f t="shared" ref="M4421:M4484" si="904">IF(E4421=0,"",MOD(MID(C4421,6,2),E4421))</f>
        <v>42</v>
      </c>
      <c r="N4421" s="437">
        <f t="shared" si="897"/>
        <v>25</v>
      </c>
      <c r="O4421" s="437"/>
      <c r="P4421" s="430" t="str">
        <f t="shared" ref="P4421:P4484" si="905">IF(MOD(20*O4421,10)&lt;&gt;0,"SAI","")</f>
        <v/>
      </c>
      <c r="U4421" s="177">
        <v>18</v>
      </c>
      <c r="V4421" s="177" t="s">
        <v>3209</v>
      </c>
      <c r="W4421" s="177" t="s">
        <v>5249</v>
      </c>
      <c r="X4421" s="177" t="s">
        <v>2688</v>
      </c>
      <c r="Y4421" s="177" t="s">
        <v>5250</v>
      </c>
      <c r="Z4421" s="177" t="s">
        <v>5241</v>
      </c>
      <c r="AA4421" s="525" t="s">
        <v>5005</v>
      </c>
      <c r="AB4421" s="399" t="str">
        <f t="shared" ref="AB4421:AB4484" si="906">_CT_MaHP</f>
        <v>DC2GT42</v>
      </c>
      <c r="AC4421" s="399" t="str">
        <f t="shared" ref="AC4421:AC4484" si="907">_CT_MaHe</f>
        <v>DC2GT42-DC</v>
      </c>
      <c r="AD4421" t="str">
        <f>Y4421&amp;"-"&amp;VLOOKUP(AC4421,'LICH THI'!C:AA,9,0)</f>
        <v>63DCCD3030-42470</v>
      </c>
      <c r="AE4421">
        <f t="shared" ref="AE4421:AE4484" si="908">COUNTIF(AD4421,AD:AD)</f>
        <v>1</v>
      </c>
    </row>
    <row r="4422" spans="1:31" x14ac:dyDescent="0.25">
      <c r="A4422" s="436" t="str">
        <f t="shared" si="898"/>
        <v>DC2GT42-DC-109</v>
      </c>
      <c r="B4422" s="436">
        <f>COUNTIF(AC$4:AC4422,AC4422)</f>
        <v>109</v>
      </c>
      <c r="C4422" s="436" t="str">
        <f t="shared" si="899"/>
        <v>DC2GT42-DC</v>
      </c>
      <c r="D4422" s="436">
        <f>VLOOKUP(C4422,'LICH THI'!C:AA,12,0)</f>
        <v>132</v>
      </c>
      <c r="E4422" s="436">
        <f>VLOOKUP(C4422,'LICH THI'!C:AA,13,0)</f>
        <v>45</v>
      </c>
      <c r="F4422" s="436">
        <f t="shared" ref="F4422:F4485" si="909">IF(G4422="","",IF(G4422=H4422,D4422-(H4422-1)*E4422,E4422))</f>
        <v>42</v>
      </c>
      <c r="G4422" s="436">
        <f>VLOOKUP(C4422,'LICH THI'!C:AA,14,0)</f>
        <v>3</v>
      </c>
      <c r="H4422" s="436">
        <f t="shared" si="900"/>
        <v>3</v>
      </c>
      <c r="I4422" s="436" t="str">
        <f t="shared" si="901"/>
        <v>Đinh Minh Sơn</v>
      </c>
      <c r="J4422" s="436"/>
      <c r="K4422" s="436">
        <f t="shared" si="902"/>
        <v>1</v>
      </c>
      <c r="L4422" s="436" t="str">
        <f t="shared" si="903"/>
        <v>DC2GT42-DC-1</v>
      </c>
      <c r="M4422" s="436">
        <f t="shared" si="904"/>
        <v>42</v>
      </c>
      <c r="N4422" s="437">
        <f t="shared" ref="N4422:N4485" si="910">IF(F4422=0,"",(K4422-1)*$N$2+1+MOD(B4422-M4422,F4422))</f>
        <v>26</v>
      </c>
      <c r="O4422" s="437"/>
      <c r="P4422" s="430" t="str">
        <f t="shared" si="905"/>
        <v/>
      </c>
      <c r="U4422" s="177">
        <v>83</v>
      </c>
      <c r="V4422" s="177" t="s">
        <v>2935</v>
      </c>
      <c r="W4422" s="177" t="s">
        <v>5286</v>
      </c>
      <c r="X4422" s="177" t="s">
        <v>2688</v>
      </c>
      <c r="Y4422" s="177" t="s">
        <v>5287</v>
      </c>
      <c r="Z4422" s="177" t="s">
        <v>5241</v>
      </c>
      <c r="AA4422" s="525" t="s">
        <v>4271</v>
      </c>
      <c r="AB4422" s="399" t="str">
        <f t="shared" si="906"/>
        <v>DC2GT42</v>
      </c>
      <c r="AC4422" s="399" t="str">
        <f t="shared" si="907"/>
        <v>DC2GT42-DC</v>
      </c>
      <c r="AD4422" t="str">
        <f>Y4422&amp;"-"&amp;VLOOKUP(AC4422,'LICH THI'!C:AA,9,0)</f>
        <v>64DCDB3104-42470</v>
      </c>
      <c r="AE4422">
        <f t="shared" si="908"/>
        <v>1</v>
      </c>
    </row>
    <row r="4423" spans="1:31" x14ac:dyDescent="0.25">
      <c r="A4423" s="436" t="str">
        <f t="shared" si="898"/>
        <v>DC2GT42-DC-110</v>
      </c>
      <c r="B4423" s="436">
        <f>COUNTIF(AC$4:AC4423,AC4423)</f>
        <v>110</v>
      </c>
      <c r="C4423" s="436" t="str">
        <f t="shared" si="899"/>
        <v>DC2GT42-DC</v>
      </c>
      <c r="D4423" s="436">
        <f>VLOOKUP(C4423,'LICH THI'!C:AA,12,0)</f>
        <v>132</v>
      </c>
      <c r="E4423" s="436">
        <f>VLOOKUP(C4423,'LICH THI'!C:AA,13,0)</f>
        <v>45</v>
      </c>
      <c r="F4423" s="436">
        <f t="shared" si="909"/>
        <v>42</v>
      </c>
      <c r="G4423" s="436">
        <f>VLOOKUP(C4423,'LICH THI'!C:AA,14,0)</f>
        <v>3</v>
      </c>
      <c r="H4423" s="436">
        <f t="shared" si="900"/>
        <v>3</v>
      </c>
      <c r="I4423" s="436" t="str">
        <f t="shared" si="901"/>
        <v>Ngô Đức Sơn</v>
      </c>
      <c r="J4423" s="436"/>
      <c r="K4423" s="436">
        <f t="shared" si="902"/>
        <v>1</v>
      </c>
      <c r="L4423" s="436" t="str">
        <f t="shared" si="903"/>
        <v>DC2GT42-DC-1</v>
      </c>
      <c r="M4423" s="436">
        <f t="shared" si="904"/>
        <v>42</v>
      </c>
      <c r="N4423" s="437">
        <f t="shared" si="910"/>
        <v>27</v>
      </c>
      <c r="O4423" s="437"/>
      <c r="P4423" s="430" t="str">
        <f t="shared" si="905"/>
        <v/>
      </c>
      <c r="U4423" s="177">
        <v>47</v>
      </c>
      <c r="V4423" s="177" t="s">
        <v>3731</v>
      </c>
      <c r="W4423" s="177" t="s">
        <v>4239</v>
      </c>
      <c r="X4423" s="177" t="s">
        <v>2688</v>
      </c>
      <c r="Y4423" s="177" t="s">
        <v>5264</v>
      </c>
      <c r="Z4423" s="177" t="s">
        <v>5241</v>
      </c>
      <c r="AA4423" s="525" t="s">
        <v>5265</v>
      </c>
      <c r="AB4423" s="399" t="str">
        <f t="shared" si="906"/>
        <v>DC2GT42</v>
      </c>
      <c r="AC4423" s="399" t="str">
        <f t="shared" si="907"/>
        <v>DC2GT42-DC</v>
      </c>
      <c r="AD4423" t="str">
        <f>Y4423&amp;"-"&amp;VLOOKUP(AC4423,'LICH THI'!C:AA,9,0)</f>
        <v>64DCCS3029-42470</v>
      </c>
      <c r="AE4423">
        <f t="shared" si="908"/>
        <v>1</v>
      </c>
    </row>
    <row r="4424" spans="1:31" x14ac:dyDescent="0.25">
      <c r="A4424" s="436" t="str">
        <f t="shared" si="898"/>
        <v>DC2GT42-DC-111</v>
      </c>
      <c r="B4424" s="436">
        <f>COUNTIF(AC$4:AC4424,AC4424)</f>
        <v>111</v>
      </c>
      <c r="C4424" s="436" t="str">
        <f t="shared" si="899"/>
        <v>DC2GT42-DC</v>
      </c>
      <c r="D4424" s="436">
        <f>VLOOKUP(C4424,'LICH THI'!C:AA,12,0)</f>
        <v>132</v>
      </c>
      <c r="E4424" s="436">
        <f>VLOOKUP(C4424,'LICH THI'!C:AA,13,0)</f>
        <v>45</v>
      </c>
      <c r="F4424" s="436">
        <f t="shared" si="909"/>
        <v>42</v>
      </c>
      <c r="G4424" s="436">
        <f>VLOOKUP(C4424,'LICH THI'!C:AA,14,0)</f>
        <v>3</v>
      </c>
      <c r="H4424" s="436">
        <f t="shared" si="900"/>
        <v>3</v>
      </c>
      <c r="I4424" s="436" t="str">
        <f t="shared" si="901"/>
        <v>Nguyễn Ngọc Sơn</v>
      </c>
      <c r="J4424" s="436"/>
      <c r="K4424" s="436">
        <f t="shared" si="902"/>
        <v>1</v>
      </c>
      <c r="L4424" s="436" t="str">
        <f t="shared" si="903"/>
        <v>DC2GT42-DC-1</v>
      </c>
      <c r="M4424" s="436">
        <f t="shared" si="904"/>
        <v>42</v>
      </c>
      <c r="N4424" s="437">
        <f t="shared" si="910"/>
        <v>28</v>
      </c>
      <c r="O4424" s="437"/>
      <c r="P4424" s="430" t="str">
        <f t="shared" si="905"/>
        <v/>
      </c>
      <c r="U4424" s="177">
        <v>122</v>
      </c>
      <c r="V4424" s="177" t="s">
        <v>3517</v>
      </c>
      <c r="W4424" s="177" t="s">
        <v>2783</v>
      </c>
      <c r="X4424" s="177" t="s">
        <v>2688</v>
      </c>
      <c r="Y4424" s="177" t="s">
        <v>5348</v>
      </c>
      <c r="Z4424" s="177" t="s">
        <v>5241</v>
      </c>
      <c r="AA4424" s="525" t="s">
        <v>5349</v>
      </c>
      <c r="AB4424" s="399" t="str">
        <f t="shared" si="906"/>
        <v>DC2GT42</v>
      </c>
      <c r="AC4424" s="399" t="str">
        <f t="shared" si="907"/>
        <v>DC2GT42-DC</v>
      </c>
      <c r="AD4424" t="str">
        <f>Y4424&amp;"-"&amp;VLOOKUP(AC4424,'LICH THI'!C:AA,9,0)</f>
        <v>65DCKX22951-42470</v>
      </c>
      <c r="AE4424">
        <f t="shared" si="908"/>
        <v>1</v>
      </c>
    </row>
    <row r="4425" spans="1:31" x14ac:dyDescent="0.25">
      <c r="A4425" s="436" t="str">
        <f t="shared" si="898"/>
        <v>DC2GT42-DC-112</v>
      </c>
      <c r="B4425" s="436">
        <f>COUNTIF(AC$4:AC4425,AC4425)</f>
        <v>112</v>
      </c>
      <c r="C4425" s="436" t="str">
        <f t="shared" si="899"/>
        <v>DC2GT42-DC</v>
      </c>
      <c r="D4425" s="436">
        <f>VLOOKUP(C4425,'LICH THI'!C:AA,12,0)</f>
        <v>132</v>
      </c>
      <c r="E4425" s="436">
        <f>VLOOKUP(C4425,'LICH THI'!C:AA,13,0)</f>
        <v>45</v>
      </c>
      <c r="F4425" s="436">
        <f t="shared" si="909"/>
        <v>42</v>
      </c>
      <c r="G4425" s="436">
        <f>VLOOKUP(C4425,'LICH THI'!C:AA,14,0)</f>
        <v>3</v>
      </c>
      <c r="H4425" s="436">
        <f t="shared" si="900"/>
        <v>3</v>
      </c>
      <c r="I4425" s="436" t="str">
        <f t="shared" si="901"/>
        <v>Hoàng Ngọc Tân</v>
      </c>
      <c r="J4425" s="436"/>
      <c r="K4425" s="436">
        <f t="shared" si="902"/>
        <v>1</v>
      </c>
      <c r="L4425" s="436" t="str">
        <f t="shared" si="903"/>
        <v>DC2GT42-DC-1</v>
      </c>
      <c r="M4425" s="436">
        <f t="shared" si="904"/>
        <v>42</v>
      </c>
      <c r="N4425" s="437">
        <f t="shared" si="910"/>
        <v>29</v>
      </c>
      <c r="O4425" s="437"/>
      <c r="P4425" s="430" t="str">
        <f t="shared" si="905"/>
        <v/>
      </c>
      <c r="U4425" s="177">
        <v>27</v>
      </c>
      <c r="V4425" s="177" t="s">
        <v>3229</v>
      </c>
      <c r="W4425" s="177" t="s">
        <v>3238</v>
      </c>
      <c r="X4425" s="177" t="s">
        <v>3239</v>
      </c>
      <c r="Y4425" s="177" t="s">
        <v>3240</v>
      </c>
      <c r="Z4425" s="177" t="s">
        <v>5241</v>
      </c>
      <c r="AA4425" s="525" t="s">
        <v>2974</v>
      </c>
      <c r="AB4425" s="399" t="str">
        <f t="shared" si="906"/>
        <v>DC2GT42</v>
      </c>
      <c r="AC4425" s="399" t="str">
        <f t="shared" si="907"/>
        <v>DC2GT42-DC</v>
      </c>
      <c r="AD4425" t="str">
        <f>Y4425&amp;"-"&amp;VLOOKUP(AC4425,'LICH THI'!C:AA,9,0)</f>
        <v>63DCDB3046-42470</v>
      </c>
      <c r="AE4425">
        <f t="shared" si="908"/>
        <v>1</v>
      </c>
    </row>
    <row r="4426" spans="1:31" x14ac:dyDescent="0.25">
      <c r="A4426" s="436" t="str">
        <f t="shared" si="898"/>
        <v>DC2GT42-DC-113</v>
      </c>
      <c r="B4426" s="436">
        <f>COUNTIF(AC$4:AC4426,AC4426)</f>
        <v>113</v>
      </c>
      <c r="C4426" s="436" t="str">
        <f t="shared" si="899"/>
        <v>DC2GT42-DC</v>
      </c>
      <c r="D4426" s="436">
        <f>VLOOKUP(C4426,'LICH THI'!C:AA,12,0)</f>
        <v>132</v>
      </c>
      <c r="E4426" s="436">
        <f>VLOOKUP(C4426,'LICH THI'!C:AA,13,0)</f>
        <v>45</v>
      </c>
      <c r="F4426" s="436">
        <f t="shared" si="909"/>
        <v>42</v>
      </c>
      <c r="G4426" s="436">
        <f>VLOOKUP(C4426,'LICH THI'!C:AA,14,0)</f>
        <v>3</v>
      </c>
      <c r="H4426" s="436">
        <f t="shared" si="900"/>
        <v>3</v>
      </c>
      <c r="I4426" s="436" t="str">
        <f t="shared" si="901"/>
        <v>Phan Văn Tiến</v>
      </c>
      <c r="J4426" s="436"/>
      <c r="K4426" s="436">
        <f t="shared" si="902"/>
        <v>1</v>
      </c>
      <c r="L4426" s="436" t="str">
        <f t="shared" si="903"/>
        <v>DC2GT42-DC-1</v>
      </c>
      <c r="M4426" s="436">
        <f t="shared" si="904"/>
        <v>42</v>
      </c>
      <c r="N4426" s="437">
        <f t="shared" si="910"/>
        <v>30</v>
      </c>
      <c r="O4426" s="437"/>
      <c r="P4426" s="430" t="str">
        <f t="shared" si="905"/>
        <v/>
      </c>
      <c r="U4426" s="177">
        <v>40</v>
      </c>
      <c r="V4426" s="177" t="s">
        <v>2724</v>
      </c>
      <c r="W4426" s="177" t="s">
        <v>3197</v>
      </c>
      <c r="X4426" s="177" t="s">
        <v>2992</v>
      </c>
      <c r="Y4426" s="177" t="s">
        <v>5260</v>
      </c>
      <c r="Z4426" s="177" t="s">
        <v>5241</v>
      </c>
      <c r="AA4426" s="525" t="s">
        <v>5261</v>
      </c>
      <c r="AB4426" s="399" t="str">
        <f t="shared" si="906"/>
        <v>DC2GT42</v>
      </c>
      <c r="AC4426" s="399" t="str">
        <f t="shared" si="907"/>
        <v>DC2GT42-DC</v>
      </c>
      <c r="AD4426" t="str">
        <f>Y4426&amp;"-"&amp;VLOOKUP(AC4426,'LICH THI'!C:AA,9,0)</f>
        <v>64DCCA3024-42470</v>
      </c>
      <c r="AE4426">
        <f t="shared" si="908"/>
        <v>1</v>
      </c>
    </row>
    <row r="4427" spans="1:31" x14ac:dyDescent="0.25">
      <c r="A4427" s="436" t="str">
        <f t="shared" si="898"/>
        <v>DC2GT42-DC-114</v>
      </c>
      <c r="B4427" s="436">
        <f>COUNTIF(AC$4:AC4427,AC4427)</f>
        <v>114</v>
      </c>
      <c r="C4427" s="436" t="str">
        <f t="shared" si="899"/>
        <v>DC2GT42-DC</v>
      </c>
      <c r="D4427" s="436">
        <f>VLOOKUP(C4427,'LICH THI'!C:AA,12,0)</f>
        <v>132</v>
      </c>
      <c r="E4427" s="436">
        <f>VLOOKUP(C4427,'LICH THI'!C:AA,13,0)</f>
        <v>45</v>
      </c>
      <c r="F4427" s="436">
        <f t="shared" si="909"/>
        <v>42</v>
      </c>
      <c r="G4427" s="436">
        <f>VLOOKUP(C4427,'LICH THI'!C:AA,14,0)</f>
        <v>3</v>
      </c>
      <c r="H4427" s="436">
        <f t="shared" si="900"/>
        <v>3</v>
      </c>
      <c r="I4427" s="436" t="str">
        <f t="shared" si="901"/>
        <v>Trần Minh Tiến</v>
      </c>
      <c r="J4427" s="436"/>
      <c r="K4427" s="436">
        <f t="shared" si="902"/>
        <v>1</v>
      </c>
      <c r="L4427" s="436" t="str">
        <f t="shared" si="903"/>
        <v>DC2GT42-DC-1</v>
      </c>
      <c r="M4427" s="436">
        <f t="shared" si="904"/>
        <v>42</v>
      </c>
      <c r="N4427" s="437">
        <f t="shared" si="910"/>
        <v>31</v>
      </c>
      <c r="O4427" s="437"/>
      <c r="P4427" s="430" t="str">
        <f t="shared" si="905"/>
        <v/>
      </c>
      <c r="U4427" s="177">
        <v>132</v>
      </c>
      <c r="V4427" s="177" t="s">
        <v>3077</v>
      </c>
      <c r="W4427" s="177" t="s">
        <v>3593</v>
      </c>
      <c r="X4427" s="177" t="s">
        <v>2992</v>
      </c>
      <c r="Y4427" s="177" t="s">
        <v>3594</v>
      </c>
      <c r="Z4427" s="177" t="s">
        <v>5241</v>
      </c>
      <c r="AA4427" s="525" t="s">
        <v>3237</v>
      </c>
      <c r="AB4427" s="399" t="str">
        <f t="shared" si="906"/>
        <v>DC2GT42</v>
      </c>
      <c r="AC4427" s="399" t="str">
        <f t="shared" si="907"/>
        <v>DC2GT42-DC</v>
      </c>
      <c r="AD4427" t="str">
        <f>Y4427&amp;"-"&amp;VLOOKUP(AC4427,'LICH THI'!C:AA,9,0)</f>
        <v>64DCDB3156-42470</v>
      </c>
      <c r="AE4427">
        <f t="shared" si="908"/>
        <v>1</v>
      </c>
    </row>
    <row r="4428" spans="1:31" x14ac:dyDescent="0.25">
      <c r="A4428" s="436" t="str">
        <f t="shared" si="898"/>
        <v>DC2GT42-DC-115</v>
      </c>
      <c r="B4428" s="436">
        <f>COUNTIF(AC$4:AC4428,AC4428)</f>
        <v>115</v>
      </c>
      <c r="C4428" s="436" t="str">
        <f t="shared" si="899"/>
        <v>DC2GT42-DC</v>
      </c>
      <c r="D4428" s="436">
        <f>VLOOKUP(C4428,'LICH THI'!C:AA,12,0)</f>
        <v>132</v>
      </c>
      <c r="E4428" s="436">
        <f>VLOOKUP(C4428,'LICH THI'!C:AA,13,0)</f>
        <v>45</v>
      </c>
      <c r="F4428" s="436">
        <f t="shared" si="909"/>
        <v>42</v>
      </c>
      <c r="G4428" s="436">
        <f>VLOOKUP(C4428,'LICH THI'!C:AA,14,0)</f>
        <v>3</v>
      </c>
      <c r="H4428" s="436">
        <f t="shared" si="900"/>
        <v>3</v>
      </c>
      <c r="I4428" s="436" t="str">
        <f t="shared" si="901"/>
        <v>Đặng Quốc Toàn</v>
      </c>
      <c r="J4428" s="436"/>
      <c r="K4428" s="436">
        <f t="shared" si="902"/>
        <v>1</v>
      </c>
      <c r="L4428" s="436" t="str">
        <f t="shared" si="903"/>
        <v>DC2GT42-DC-1</v>
      </c>
      <c r="M4428" s="436">
        <f t="shared" si="904"/>
        <v>42</v>
      </c>
      <c r="N4428" s="437">
        <f t="shared" si="910"/>
        <v>32</v>
      </c>
      <c r="O4428" s="437"/>
      <c r="P4428" s="430" t="str">
        <f t="shared" si="905"/>
        <v/>
      </c>
      <c r="U4428" s="177">
        <v>7</v>
      </c>
      <c r="V4428" s="177" t="s">
        <v>3102</v>
      </c>
      <c r="W4428" s="177" t="s">
        <v>3666</v>
      </c>
      <c r="X4428" s="177" t="s">
        <v>2818</v>
      </c>
      <c r="Y4428" s="177" t="s">
        <v>3667</v>
      </c>
      <c r="Z4428" s="177" t="s">
        <v>5241</v>
      </c>
      <c r="AA4428" s="525" t="s">
        <v>3668</v>
      </c>
      <c r="AB4428" s="399" t="str">
        <f t="shared" si="906"/>
        <v>DC2GT42</v>
      </c>
      <c r="AC4428" s="399" t="str">
        <f t="shared" si="907"/>
        <v>DC2GT42-DC</v>
      </c>
      <c r="AD4428" t="str">
        <f>Y4428&amp;"-"&amp;VLOOKUP(AC4428,'LICH THI'!C:AA,9,0)</f>
        <v>62DCCD3110-42470</v>
      </c>
      <c r="AE4428">
        <f t="shared" si="908"/>
        <v>1</v>
      </c>
    </row>
    <row r="4429" spans="1:31" x14ac:dyDescent="0.25">
      <c r="A4429" s="436" t="str">
        <f t="shared" si="898"/>
        <v>DC2GT42-DC-116</v>
      </c>
      <c r="B4429" s="436">
        <f>COUNTIF(AC$4:AC4429,AC4429)</f>
        <v>116</v>
      </c>
      <c r="C4429" s="436" t="str">
        <f t="shared" si="899"/>
        <v>DC2GT42-DC</v>
      </c>
      <c r="D4429" s="436">
        <f>VLOOKUP(C4429,'LICH THI'!C:AA,12,0)</f>
        <v>132</v>
      </c>
      <c r="E4429" s="436">
        <f>VLOOKUP(C4429,'LICH THI'!C:AA,13,0)</f>
        <v>45</v>
      </c>
      <c r="F4429" s="436">
        <f t="shared" si="909"/>
        <v>42</v>
      </c>
      <c r="G4429" s="436">
        <f>VLOOKUP(C4429,'LICH THI'!C:AA,14,0)</f>
        <v>3</v>
      </c>
      <c r="H4429" s="436">
        <f t="shared" si="900"/>
        <v>3</v>
      </c>
      <c r="I4429" s="436" t="str">
        <f t="shared" si="901"/>
        <v>Vũ Khánh Toàn</v>
      </c>
      <c r="J4429" s="436"/>
      <c r="K4429" s="436">
        <f t="shared" si="902"/>
        <v>1</v>
      </c>
      <c r="L4429" s="436" t="str">
        <f t="shared" si="903"/>
        <v>DC2GT42-DC-1</v>
      </c>
      <c r="M4429" s="436">
        <f t="shared" si="904"/>
        <v>42</v>
      </c>
      <c r="N4429" s="437">
        <f t="shared" si="910"/>
        <v>33</v>
      </c>
      <c r="O4429" s="437"/>
      <c r="P4429" s="430" t="str">
        <f t="shared" si="905"/>
        <v/>
      </c>
      <c r="U4429" s="177">
        <v>62</v>
      </c>
      <c r="V4429" s="177" t="s">
        <v>2897</v>
      </c>
      <c r="W4429" s="177" t="s">
        <v>4700</v>
      </c>
      <c r="X4429" s="177" t="s">
        <v>2818</v>
      </c>
      <c r="Y4429" s="177" t="s">
        <v>4701</v>
      </c>
      <c r="Z4429" s="177" t="s">
        <v>5241</v>
      </c>
      <c r="AA4429" s="525" t="s">
        <v>3048</v>
      </c>
      <c r="AB4429" s="399" t="str">
        <f t="shared" si="906"/>
        <v>DC2GT42</v>
      </c>
      <c r="AC4429" s="399" t="str">
        <f t="shared" si="907"/>
        <v>DC2GT42-DC</v>
      </c>
      <c r="AD4429" t="str">
        <f>Y4429&amp;"-"&amp;VLOOKUP(AC4429,'LICH THI'!C:AA,9,0)</f>
        <v>64DCDB3049-42470</v>
      </c>
      <c r="AE4429">
        <f t="shared" si="908"/>
        <v>1</v>
      </c>
    </row>
    <row r="4430" spans="1:31" x14ac:dyDescent="0.25">
      <c r="A4430" s="436" t="str">
        <f t="shared" si="898"/>
        <v>DC2GT42-DC-117</v>
      </c>
      <c r="B4430" s="436">
        <f>COUNTIF(AC$4:AC4430,AC4430)</f>
        <v>117</v>
      </c>
      <c r="C4430" s="436" t="str">
        <f t="shared" si="899"/>
        <v>DC2GT42-DC</v>
      </c>
      <c r="D4430" s="436">
        <f>VLOOKUP(C4430,'LICH THI'!C:AA,12,0)</f>
        <v>132</v>
      </c>
      <c r="E4430" s="436">
        <f>VLOOKUP(C4430,'LICH THI'!C:AA,13,0)</f>
        <v>45</v>
      </c>
      <c r="F4430" s="436">
        <f t="shared" si="909"/>
        <v>42</v>
      </c>
      <c r="G4430" s="436">
        <f>VLOOKUP(C4430,'LICH THI'!C:AA,14,0)</f>
        <v>3</v>
      </c>
      <c r="H4430" s="436">
        <f t="shared" si="900"/>
        <v>3</v>
      </c>
      <c r="I4430" s="436" t="str">
        <f t="shared" si="901"/>
        <v>Nguyễn Ngọc Tô</v>
      </c>
      <c r="J4430" s="436"/>
      <c r="K4430" s="436">
        <f t="shared" si="902"/>
        <v>1</v>
      </c>
      <c r="L4430" s="436" t="str">
        <f t="shared" si="903"/>
        <v>DC2GT42-DC-1</v>
      </c>
      <c r="M4430" s="436">
        <f t="shared" si="904"/>
        <v>42</v>
      </c>
      <c r="N4430" s="437">
        <f t="shared" si="910"/>
        <v>34</v>
      </c>
      <c r="O4430" s="437"/>
      <c r="P4430" s="430" t="str">
        <f t="shared" si="905"/>
        <v/>
      </c>
      <c r="U4430" s="177">
        <v>41</v>
      </c>
      <c r="V4430" s="177" t="s">
        <v>2724</v>
      </c>
      <c r="W4430" s="177" t="s">
        <v>2783</v>
      </c>
      <c r="X4430" s="177" t="s">
        <v>2784</v>
      </c>
      <c r="Y4430" s="177" t="s">
        <v>2785</v>
      </c>
      <c r="Z4430" s="177" t="s">
        <v>5241</v>
      </c>
      <c r="AA4430" s="525" t="s">
        <v>2786</v>
      </c>
      <c r="AB4430" s="399" t="str">
        <f t="shared" si="906"/>
        <v>DC2GT42</v>
      </c>
      <c r="AC4430" s="399" t="str">
        <f t="shared" si="907"/>
        <v>DC2GT42-DC</v>
      </c>
      <c r="AD4430" t="str">
        <f>Y4430&amp;"-"&amp;VLOOKUP(AC4430,'LICH THI'!C:AA,9,0)</f>
        <v>64DCCA3031-42470</v>
      </c>
      <c r="AE4430">
        <f t="shared" si="908"/>
        <v>1</v>
      </c>
    </row>
    <row r="4431" spans="1:31" x14ac:dyDescent="0.25">
      <c r="A4431" s="436" t="str">
        <f t="shared" si="898"/>
        <v>DC2GT42-DC-118</v>
      </c>
      <c r="B4431" s="436">
        <f>COUNTIF(AC$4:AC4431,AC4431)</f>
        <v>118</v>
      </c>
      <c r="C4431" s="436" t="str">
        <f t="shared" si="899"/>
        <v>DC2GT42-DC</v>
      </c>
      <c r="D4431" s="436">
        <f>VLOOKUP(C4431,'LICH THI'!C:AA,12,0)</f>
        <v>132</v>
      </c>
      <c r="E4431" s="436">
        <f>VLOOKUP(C4431,'LICH THI'!C:AA,13,0)</f>
        <v>45</v>
      </c>
      <c r="F4431" s="436">
        <f t="shared" si="909"/>
        <v>42</v>
      </c>
      <c r="G4431" s="436">
        <f>VLOOKUP(C4431,'LICH THI'!C:AA,14,0)</f>
        <v>3</v>
      </c>
      <c r="H4431" s="436">
        <f t="shared" si="900"/>
        <v>3</v>
      </c>
      <c r="I4431" s="436" t="str">
        <f t="shared" si="901"/>
        <v>Lê Anh Tuấn</v>
      </c>
      <c r="J4431" s="436"/>
      <c r="K4431" s="436">
        <f t="shared" si="902"/>
        <v>1</v>
      </c>
      <c r="L4431" s="436" t="str">
        <f t="shared" si="903"/>
        <v>DC2GT42-DC-1</v>
      </c>
      <c r="M4431" s="436">
        <f t="shared" si="904"/>
        <v>42</v>
      </c>
      <c r="N4431" s="437">
        <f t="shared" si="910"/>
        <v>35</v>
      </c>
      <c r="O4431" s="437"/>
      <c r="P4431" s="430" t="str">
        <f t="shared" si="905"/>
        <v/>
      </c>
      <c r="U4431" s="177">
        <v>29</v>
      </c>
      <c r="V4431" s="177" t="s">
        <v>3229</v>
      </c>
      <c r="W4431" s="177" t="s">
        <v>4172</v>
      </c>
      <c r="X4431" s="177" t="s">
        <v>2721</v>
      </c>
      <c r="Y4431" s="177" t="s">
        <v>4203</v>
      </c>
      <c r="Z4431" s="177" t="s">
        <v>5241</v>
      </c>
      <c r="AA4431" s="525" t="s">
        <v>4204</v>
      </c>
      <c r="AB4431" s="399" t="str">
        <f t="shared" si="906"/>
        <v>DC2GT42</v>
      </c>
      <c r="AC4431" s="399" t="str">
        <f t="shared" si="907"/>
        <v>DC2GT42-DC</v>
      </c>
      <c r="AD4431" t="str">
        <f>Y4431&amp;"-"&amp;VLOOKUP(AC4431,'LICH THI'!C:AA,9,0)</f>
        <v>63DCDB3064-42470</v>
      </c>
      <c r="AE4431">
        <f t="shared" si="908"/>
        <v>1</v>
      </c>
    </row>
    <row r="4432" spans="1:31" x14ac:dyDescent="0.25">
      <c r="A4432" s="436" t="str">
        <f t="shared" si="898"/>
        <v>DC2GT42-DC-119</v>
      </c>
      <c r="B4432" s="436">
        <f>COUNTIF(AC$4:AC4432,AC4432)</f>
        <v>119</v>
      </c>
      <c r="C4432" s="436" t="str">
        <f t="shared" si="899"/>
        <v>DC2GT42-DC</v>
      </c>
      <c r="D4432" s="436">
        <f>VLOOKUP(C4432,'LICH THI'!C:AA,12,0)</f>
        <v>132</v>
      </c>
      <c r="E4432" s="436">
        <f>VLOOKUP(C4432,'LICH THI'!C:AA,13,0)</f>
        <v>45</v>
      </c>
      <c r="F4432" s="436">
        <f t="shared" si="909"/>
        <v>42</v>
      </c>
      <c r="G4432" s="436">
        <f>VLOOKUP(C4432,'LICH THI'!C:AA,14,0)</f>
        <v>3</v>
      </c>
      <c r="H4432" s="436">
        <f t="shared" si="900"/>
        <v>3</v>
      </c>
      <c r="I4432" s="436" t="str">
        <f t="shared" si="901"/>
        <v>Nguyễn Minh Tuấn</v>
      </c>
      <c r="J4432" s="436"/>
      <c r="K4432" s="436">
        <f t="shared" si="902"/>
        <v>1</v>
      </c>
      <c r="L4432" s="436" t="str">
        <f t="shared" si="903"/>
        <v>DC2GT42-DC-1</v>
      </c>
      <c r="M4432" s="436">
        <f t="shared" si="904"/>
        <v>42</v>
      </c>
      <c r="N4432" s="437">
        <f t="shared" si="910"/>
        <v>36</v>
      </c>
      <c r="O4432" s="437"/>
      <c r="P4432" s="430" t="str">
        <f t="shared" si="905"/>
        <v/>
      </c>
      <c r="U4432" s="177">
        <v>8</v>
      </c>
      <c r="V4432" s="177" t="s">
        <v>3102</v>
      </c>
      <c r="W4432" s="177" t="s">
        <v>2708</v>
      </c>
      <c r="X4432" s="177" t="s">
        <v>2721</v>
      </c>
      <c r="Y4432" s="177" t="s">
        <v>5244</v>
      </c>
      <c r="Z4432" s="177" t="s">
        <v>5241</v>
      </c>
      <c r="AA4432" s="525" t="s">
        <v>5245</v>
      </c>
      <c r="AB4432" s="399" t="str">
        <f t="shared" si="906"/>
        <v>DC2GT42</v>
      </c>
      <c r="AC4432" s="399" t="str">
        <f t="shared" si="907"/>
        <v>DC2GT42-DC</v>
      </c>
      <c r="AD4432" t="str">
        <f>Y4432&amp;"-"&amp;VLOOKUP(AC4432,'LICH THI'!C:AA,9,0)</f>
        <v>62DCCD3124-42470</v>
      </c>
      <c r="AE4432">
        <f t="shared" si="908"/>
        <v>1</v>
      </c>
    </row>
    <row r="4433" spans="1:31" x14ac:dyDescent="0.25">
      <c r="A4433" s="436" t="str">
        <f t="shared" si="898"/>
        <v>DC2GT42-DC-120</v>
      </c>
      <c r="B4433" s="436">
        <f>COUNTIF(AC$4:AC4433,AC4433)</f>
        <v>120</v>
      </c>
      <c r="C4433" s="436" t="str">
        <f t="shared" si="899"/>
        <v>DC2GT42-DC</v>
      </c>
      <c r="D4433" s="436">
        <f>VLOOKUP(C4433,'LICH THI'!C:AA,12,0)</f>
        <v>132</v>
      </c>
      <c r="E4433" s="436">
        <f>VLOOKUP(C4433,'LICH THI'!C:AA,13,0)</f>
        <v>45</v>
      </c>
      <c r="F4433" s="436">
        <f t="shared" si="909"/>
        <v>42</v>
      </c>
      <c r="G4433" s="436">
        <f>VLOOKUP(C4433,'LICH THI'!C:AA,14,0)</f>
        <v>3</v>
      </c>
      <c r="H4433" s="436">
        <f t="shared" si="900"/>
        <v>3</v>
      </c>
      <c r="I4433" s="436" t="str">
        <f t="shared" si="901"/>
        <v>Trần Văn Tuấn</v>
      </c>
      <c r="J4433" s="436"/>
      <c r="K4433" s="436">
        <f t="shared" si="902"/>
        <v>1</v>
      </c>
      <c r="L4433" s="436" t="str">
        <f t="shared" si="903"/>
        <v>DC2GT42-DC-1</v>
      </c>
      <c r="M4433" s="436">
        <f t="shared" si="904"/>
        <v>42</v>
      </c>
      <c r="N4433" s="437">
        <f t="shared" si="910"/>
        <v>37</v>
      </c>
      <c r="O4433" s="437"/>
      <c r="P4433" s="430" t="str">
        <f t="shared" si="905"/>
        <v/>
      </c>
      <c r="U4433" s="177">
        <v>63</v>
      </c>
      <c r="V4433" s="177" t="s">
        <v>2897</v>
      </c>
      <c r="W4433" s="177" t="s">
        <v>2757</v>
      </c>
      <c r="X4433" s="177" t="s">
        <v>2721</v>
      </c>
      <c r="Y4433" s="177" t="s">
        <v>3290</v>
      </c>
      <c r="Z4433" s="177" t="s">
        <v>5241</v>
      </c>
      <c r="AA4433" s="525" t="s">
        <v>3291</v>
      </c>
      <c r="AB4433" s="399" t="str">
        <f t="shared" si="906"/>
        <v>DC2GT42</v>
      </c>
      <c r="AC4433" s="399" t="str">
        <f t="shared" si="907"/>
        <v>DC2GT42-DC</v>
      </c>
      <c r="AD4433" t="str">
        <f>Y4433&amp;"-"&amp;VLOOKUP(AC4433,'LICH THI'!C:AA,9,0)</f>
        <v>64DCDB3012-42470</v>
      </c>
      <c r="AE4433">
        <f t="shared" si="908"/>
        <v>1</v>
      </c>
    </row>
    <row r="4434" spans="1:31" x14ac:dyDescent="0.25">
      <c r="A4434" s="436" t="str">
        <f t="shared" si="898"/>
        <v>DC2GT42-DC-121</v>
      </c>
      <c r="B4434" s="436">
        <f>COUNTIF(AC$4:AC4434,AC4434)</f>
        <v>121</v>
      </c>
      <c r="C4434" s="436" t="str">
        <f t="shared" si="899"/>
        <v>DC2GT42-DC</v>
      </c>
      <c r="D4434" s="436">
        <f>VLOOKUP(C4434,'LICH THI'!C:AA,12,0)</f>
        <v>132</v>
      </c>
      <c r="E4434" s="436">
        <f>VLOOKUP(C4434,'LICH THI'!C:AA,13,0)</f>
        <v>45</v>
      </c>
      <c r="F4434" s="436">
        <f t="shared" si="909"/>
        <v>42</v>
      </c>
      <c r="G4434" s="436">
        <f>VLOOKUP(C4434,'LICH THI'!C:AA,14,0)</f>
        <v>3</v>
      </c>
      <c r="H4434" s="436">
        <f t="shared" si="900"/>
        <v>3</v>
      </c>
      <c r="I4434" s="436" t="str">
        <f t="shared" si="901"/>
        <v>Đỗ Văn Tùng</v>
      </c>
      <c r="J4434" s="436"/>
      <c r="K4434" s="436">
        <f t="shared" si="902"/>
        <v>1</v>
      </c>
      <c r="L4434" s="436" t="str">
        <f t="shared" si="903"/>
        <v>DC2GT42-DC-1</v>
      </c>
      <c r="M4434" s="436">
        <f t="shared" si="904"/>
        <v>42</v>
      </c>
      <c r="N4434" s="437">
        <f t="shared" si="910"/>
        <v>38</v>
      </c>
      <c r="O4434" s="437"/>
      <c r="P4434" s="430" t="str">
        <f t="shared" si="905"/>
        <v/>
      </c>
      <c r="U4434" s="177">
        <v>25</v>
      </c>
      <c r="V4434" s="177" t="s">
        <v>2609</v>
      </c>
      <c r="W4434" s="177" t="s">
        <v>3663</v>
      </c>
      <c r="X4434" s="177" t="s">
        <v>3274</v>
      </c>
      <c r="Y4434" s="177" t="s">
        <v>5254</v>
      </c>
      <c r="Z4434" s="177" t="s">
        <v>5241</v>
      </c>
      <c r="AA4434" s="525" t="s">
        <v>5255</v>
      </c>
      <c r="AB4434" s="399" t="str">
        <f t="shared" si="906"/>
        <v>DC2GT42</v>
      </c>
      <c r="AC4434" s="399" t="str">
        <f t="shared" si="907"/>
        <v>DC2GT42-DC</v>
      </c>
      <c r="AD4434" t="str">
        <f>Y4434&amp;"-"&amp;VLOOKUP(AC4434,'LICH THI'!C:AA,9,0)</f>
        <v>63DCCD3244-42470</v>
      </c>
      <c r="AE4434">
        <f t="shared" si="908"/>
        <v>1</v>
      </c>
    </row>
    <row r="4435" spans="1:31" x14ac:dyDescent="0.25">
      <c r="A4435" s="436" t="str">
        <f t="shared" si="898"/>
        <v>DC2GT42-DC-122</v>
      </c>
      <c r="B4435" s="436">
        <f>COUNTIF(AC$4:AC4435,AC4435)</f>
        <v>122</v>
      </c>
      <c r="C4435" s="436" t="str">
        <f t="shared" si="899"/>
        <v>DC2GT42-DC</v>
      </c>
      <c r="D4435" s="436">
        <f>VLOOKUP(C4435,'LICH THI'!C:AA,12,0)</f>
        <v>132</v>
      </c>
      <c r="E4435" s="436">
        <f>VLOOKUP(C4435,'LICH THI'!C:AA,13,0)</f>
        <v>45</v>
      </c>
      <c r="F4435" s="436">
        <f t="shared" si="909"/>
        <v>42</v>
      </c>
      <c r="G4435" s="436">
        <f>VLOOKUP(C4435,'LICH THI'!C:AA,14,0)</f>
        <v>3</v>
      </c>
      <c r="H4435" s="436">
        <f t="shared" si="900"/>
        <v>3</v>
      </c>
      <c r="I4435" s="436" t="str">
        <f t="shared" si="901"/>
        <v>Lê Kim Thanh</v>
      </c>
      <c r="J4435" s="436"/>
      <c r="K4435" s="436">
        <f t="shared" si="902"/>
        <v>1</v>
      </c>
      <c r="L4435" s="436" t="str">
        <f t="shared" si="903"/>
        <v>DC2GT42-DC-1</v>
      </c>
      <c r="M4435" s="436">
        <f t="shared" si="904"/>
        <v>42</v>
      </c>
      <c r="N4435" s="437">
        <f t="shared" si="910"/>
        <v>39</v>
      </c>
      <c r="O4435" s="437"/>
      <c r="P4435" s="430" t="str">
        <f t="shared" si="905"/>
        <v/>
      </c>
      <c r="U4435" s="177">
        <v>98</v>
      </c>
      <c r="V4435" s="177" t="s">
        <v>3509</v>
      </c>
      <c r="W4435" s="177" t="s">
        <v>5313</v>
      </c>
      <c r="X4435" s="177" t="s">
        <v>3552</v>
      </c>
      <c r="Y4435" s="177" t="s">
        <v>5314</v>
      </c>
      <c r="Z4435" s="177" t="s">
        <v>5241</v>
      </c>
      <c r="AA4435" s="525" t="s">
        <v>4073</v>
      </c>
      <c r="AB4435" s="399" t="str">
        <f t="shared" si="906"/>
        <v>DC2GT42</v>
      </c>
      <c r="AC4435" s="399" t="str">
        <f t="shared" si="907"/>
        <v>DC2GT42-DC</v>
      </c>
      <c r="AD4435" t="str">
        <f>Y4435&amp;"-"&amp;VLOOKUP(AC4435,'LICH THI'!C:AA,9,0)</f>
        <v>65DCKX22139-42470</v>
      </c>
      <c r="AE4435">
        <f t="shared" si="908"/>
        <v>1</v>
      </c>
    </row>
    <row r="4436" spans="1:31" x14ac:dyDescent="0.25">
      <c r="A4436" s="436" t="str">
        <f t="shared" si="898"/>
        <v>DC2GT42-DC-123</v>
      </c>
      <c r="B4436" s="436">
        <f>COUNTIF(AC$4:AC4436,AC4436)</f>
        <v>123</v>
      </c>
      <c r="C4436" s="436" t="str">
        <f t="shared" si="899"/>
        <v>DC2GT42-DC</v>
      </c>
      <c r="D4436" s="436">
        <f>VLOOKUP(C4436,'LICH THI'!C:AA,12,0)</f>
        <v>132</v>
      </c>
      <c r="E4436" s="436">
        <f>VLOOKUP(C4436,'LICH THI'!C:AA,13,0)</f>
        <v>45</v>
      </c>
      <c r="F4436" s="436">
        <f t="shared" si="909"/>
        <v>42</v>
      </c>
      <c r="G4436" s="436">
        <f>VLOOKUP(C4436,'LICH THI'!C:AA,14,0)</f>
        <v>3</v>
      </c>
      <c r="H4436" s="436">
        <f t="shared" si="900"/>
        <v>3</v>
      </c>
      <c r="I4436" s="436" t="str">
        <f t="shared" si="901"/>
        <v>Bùi Huy Thành</v>
      </c>
      <c r="J4436" s="436"/>
      <c r="K4436" s="436">
        <f t="shared" si="902"/>
        <v>1</v>
      </c>
      <c r="L4436" s="436" t="str">
        <f t="shared" si="903"/>
        <v>DC2GT42-DC-1</v>
      </c>
      <c r="M4436" s="436">
        <f t="shared" si="904"/>
        <v>42</v>
      </c>
      <c r="N4436" s="437">
        <f t="shared" si="910"/>
        <v>40</v>
      </c>
      <c r="O4436" s="437"/>
      <c r="P4436" s="430" t="str">
        <f t="shared" si="905"/>
        <v/>
      </c>
      <c r="U4436" s="177">
        <v>123</v>
      </c>
      <c r="V4436" s="177" t="s">
        <v>3517</v>
      </c>
      <c r="W4436" s="177" t="s">
        <v>3554</v>
      </c>
      <c r="X4436" s="177" t="s">
        <v>2894</v>
      </c>
      <c r="Y4436" s="177" t="s">
        <v>3555</v>
      </c>
      <c r="Z4436" s="177" t="s">
        <v>5241</v>
      </c>
      <c r="AA4436" s="525" t="s">
        <v>3439</v>
      </c>
      <c r="AB4436" s="399" t="str">
        <f t="shared" si="906"/>
        <v>DC2GT42</v>
      </c>
      <c r="AC4436" s="399" t="str">
        <f t="shared" si="907"/>
        <v>DC2GT42-DC</v>
      </c>
      <c r="AD4436" t="str">
        <f>Y4436&amp;"-"&amp;VLOOKUP(AC4436,'LICH THI'!C:AA,9,0)</f>
        <v>65DCKX24249-42470</v>
      </c>
      <c r="AE4436">
        <f t="shared" si="908"/>
        <v>1</v>
      </c>
    </row>
    <row r="4437" spans="1:31" x14ac:dyDescent="0.25">
      <c r="A4437" s="436" t="str">
        <f t="shared" si="898"/>
        <v>DC2GT42-DC-124</v>
      </c>
      <c r="B4437" s="436">
        <f>COUNTIF(AC$4:AC4437,AC4437)</f>
        <v>124</v>
      </c>
      <c r="C4437" s="436" t="str">
        <f t="shared" si="899"/>
        <v>DC2GT42-DC</v>
      </c>
      <c r="D4437" s="436">
        <f>VLOOKUP(C4437,'LICH THI'!C:AA,12,0)</f>
        <v>132</v>
      </c>
      <c r="E4437" s="436">
        <f>VLOOKUP(C4437,'LICH THI'!C:AA,13,0)</f>
        <v>45</v>
      </c>
      <c r="F4437" s="436">
        <f t="shared" si="909"/>
        <v>42</v>
      </c>
      <c r="G4437" s="436">
        <f>VLOOKUP(C4437,'LICH THI'!C:AA,14,0)</f>
        <v>3</v>
      </c>
      <c r="H4437" s="436">
        <f t="shared" si="900"/>
        <v>3</v>
      </c>
      <c r="I4437" s="436" t="str">
        <f t="shared" si="901"/>
        <v>Nguyễn Đăng Thành</v>
      </c>
      <c r="J4437" s="436"/>
      <c r="K4437" s="436">
        <f t="shared" si="902"/>
        <v>1</v>
      </c>
      <c r="L4437" s="436" t="str">
        <f t="shared" si="903"/>
        <v>DC2GT42-DC-1</v>
      </c>
      <c r="M4437" s="436">
        <f t="shared" si="904"/>
        <v>42</v>
      </c>
      <c r="N4437" s="437">
        <f t="shared" si="910"/>
        <v>41</v>
      </c>
      <c r="O4437" s="437"/>
      <c r="P4437" s="430" t="str">
        <f t="shared" si="905"/>
        <v/>
      </c>
      <c r="U4437" s="177">
        <v>48</v>
      </c>
      <c r="V4437" s="177" t="s">
        <v>3731</v>
      </c>
      <c r="W4437" s="177" t="s">
        <v>2875</v>
      </c>
      <c r="X4437" s="177" t="s">
        <v>2894</v>
      </c>
      <c r="Y4437" s="177" t="s">
        <v>5216</v>
      </c>
      <c r="Z4437" s="177" t="s">
        <v>5241</v>
      </c>
      <c r="AA4437" s="525" t="s">
        <v>5151</v>
      </c>
      <c r="AB4437" s="399" t="str">
        <f t="shared" si="906"/>
        <v>DC2GT42</v>
      </c>
      <c r="AC4437" s="399" t="str">
        <f t="shared" si="907"/>
        <v>DC2GT42-DC</v>
      </c>
      <c r="AD4437" t="str">
        <f>Y4437&amp;"-"&amp;VLOOKUP(AC4437,'LICH THI'!C:AA,9,0)</f>
        <v>64DCCS3010-42470</v>
      </c>
      <c r="AE4437">
        <f t="shared" si="908"/>
        <v>1</v>
      </c>
    </row>
    <row r="4438" spans="1:31" x14ac:dyDescent="0.25">
      <c r="A4438" s="436" t="str">
        <f t="shared" si="898"/>
        <v>DC2GT42-DC-125</v>
      </c>
      <c r="B4438" s="436">
        <f>COUNTIF(AC$4:AC4438,AC4438)</f>
        <v>125</v>
      </c>
      <c r="C4438" s="436" t="str">
        <f t="shared" si="899"/>
        <v>DC2GT42-DC</v>
      </c>
      <c r="D4438" s="436">
        <f>VLOOKUP(C4438,'LICH THI'!C:AA,12,0)</f>
        <v>132</v>
      </c>
      <c r="E4438" s="436">
        <f>VLOOKUP(C4438,'LICH THI'!C:AA,13,0)</f>
        <v>45</v>
      </c>
      <c r="F4438" s="436">
        <f t="shared" si="909"/>
        <v>42</v>
      </c>
      <c r="G4438" s="436">
        <f>VLOOKUP(C4438,'LICH THI'!C:AA,14,0)</f>
        <v>3</v>
      </c>
      <c r="H4438" s="436">
        <f t="shared" si="900"/>
        <v>3</v>
      </c>
      <c r="I4438" s="436" t="str">
        <f t="shared" si="901"/>
        <v>Nguyễn Quang Thành</v>
      </c>
      <c r="J4438" s="436"/>
      <c r="K4438" s="436">
        <f t="shared" si="902"/>
        <v>1</v>
      </c>
      <c r="L4438" s="436" t="str">
        <f t="shared" si="903"/>
        <v>DC2GT42-DC-1</v>
      </c>
      <c r="M4438" s="436">
        <f t="shared" si="904"/>
        <v>42</v>
      </c>
      <c r="N4438" s="437">
        <f t="shared" si="910"/>
        <v>42</v>
      </c>
      <c r="O4438" s="437"/>
      <c r="P4438" s="430" t="str">
        <f t="shared" si="905"/>
        <v/>
      </c>
      <c r="U4438" s="177">
        <v>124</v>
      </c>
      <c r="V4438" s="177" t="s">
        <v>3517</v>
      </c>
      <c r="W4438" s="177" t="s">
        <v>3032</v>
      </c>
      <c r="X4438" s="177" t="s">
        <v>2894</v>
      </c>
      <c r="Y4438" s="177" t="s">
        <v>5350</v>
      </c>
      <c r="Z4438" s="177" t="s">
        <v>5241</v>
      </c>
      <c r="AA4438" s="525" t="s">
        <v>5351</v>
      </c>
      <c r="AB4438" s="399" t="str">
        <f t="shared" si="906"/>
        <v>DC2GT42</v>
      </c>
      <c r="AC4438" s="399" t="str">
        <f t="shared" si="907"/>
        <v>DC2GT42-DC</v>
      </c>
      <c r="AD4438" t="str">
        <f>Y4438&amp;"-"&amp;VLOOKUP(AC4438,'LICH THI'!C:AA,9,0)</f>
        <v>65DCKX24244-42470</v>
      </c>
      <c r="AE4438">
        <f t="shared" si="908"/>
        <v>1</v>
      </c>
    </row>
    <row r="4439" spans="1:31" x14ac:dyDescent="0.25">
      <c r="A4439" s="436" t="str">
        <f t="shared" si="898"/>
        <v>DC2GT42-DC-126</v>
      </c>
      <c r="B4439" s="436">
        <f>COUNTIF(AC$4:AC4439,AC4439)</f>
        <v>126</v>
      </c>
      <c r="C4439" s="436" t="str">
        <f t="shared" si="899"/>
        <v>DC2GT42-DC</v>
      </c>
      <c r="D4439" s="436">
        <f>VLOOKUP(C4439,'LICH THI'!C:AA,12,0)</f>
        <v>132</v>
      </c>
      <c r="E4439" s="436">
        <f>VLOOKUP(C4439,'LICH THI'!C:AA,13,0)</f>
        <v>45</v>
      </c>
      <c r="F4439" s="436">
        <f t="shared" si="909"/>
        <v>42</v>
      </c>
      <c r="G4439" s="436">
        <f>VLOOKUP(C4439,'LICH THI'!C:AA,14,0)</f>
        <v>3</v>
      </c>
      <c r="H4439" s="436">
        <f t="shared" si="900"/>
        <v>3</v>
      </c>
      <c r="I4439" s="436" t="str">
        <f t="shared" si="901"/>
        <v>Cao Phương Thảo</v>
      </c>
      <c r="J4439" s="436"/>
      <c r="K4439" s="436">
        <f t="shared" si="902"/>
        <v>1</v>
      </c>
      <c r="L4439" s="436" t="str">
        <f t="shared" si="903"/>
        <v>DC2GT42-DC-1</v>
      </c>
      <c r="M4439" s="436">
        <f t="shared" si="904"/>
        <v>42</v>
      </c>
      <c r="N4439" s="437">
        <f t="shared" si="910"/>
        <v>1</v>
      </c>
      <c r="O4439" s="437"/>
      <c r="P4439" s="430" t="str">
        <f t="shared" si="905"/>
        <v/>
      </c>
      <c r="U4439" s="177">
        <v>99</v>
      </c>
      <c r="V4439" s="177" t="s">
        <v>3509</v>
      </c>
      <c r="W4439" s="177" t="s">
        <v>4743</v>
      </c>
      <c r="X4439" s="177" t="s">
        <v>2620</v>
      </c>
      <c r="Y4439" s="177" t="s">
        <v>5315</v>
      </c>
      <c r="Z4439" s="177" t="s">
        <v>5241</v>
      </c>
      <c r="AA4439" s="525" t="s">
        <v>5316</v>
      </c>
      <c r="AB4439" s="399" t="str">
        <f t="shared" si="906"/>
        <v>DC2GT42</v>
      </c>
      <c r="AC4439" s="399" t="str">
        <f t="shared" si="907"/>
        <v>DC2GT42-DC</v>
      </c>
      <c r="AD4439" t="str">
        <f>Y4439&amp;"-"&amp;VLOOKUP(AC4439,'LICH THI'!C:AA,9,0)</f>
        <v>65DCKX22157-42470</v>
      </c>
      <c r="AE4439">
        <f t="shared" si="908"/>
        <v>1</v>
      </c>
    </row>
    <row r="4440" spans="1:31" x14ac:dyDescent="0.25">
      <c r="A4440" s="436" t="str">
        <f t="shared" si="898"/>
        <v>DC2GT42-DC-127</v>
      </c>
      <c r="B4440" s="436">
        <f>COUNTIF(AC$4:AC4440,AC4440)</f>
        <v>127</v>
      </c>
      <c r="C4440" s="436" t="str">
        <f t="shared" si="899"/>
        <v>DC2GT42-DC</v>
      </c>
      <c r="D4440" s="436">
        <f>VLOOKUP(C4440,'LICH THI'!C:AA,12,0)</f>
        <v>132</v>
      </c>
      <c r="E4440" s="436">
        <f>VLOOKUP(C4440,'LICH THI'!C:AA,13,0)</f>
        <v>45</v>
      </c>
      <c r="F4440" s="436">
        <f t="shared" si="909"/>
        <v>42</v>
      </c>
      <c r="G4440" s="436">
        <f>VLOOKUP(C4440,'LICH THI'!C:AA,14,0)</f>
        <v>3</v>
      </c>
      <c r="H4440" s="436">
        <f t="shared" si="900"/>
        <v>3</v>
      </c>
      <c r="I4440" s="436" t="str">
        <f t="shared" si="901"/>
        <v>Nguyễn Thị Thêu</v>
      </c>
      <c r="J4440" s="436"/>
      <c r="K4440" s="436">
        <f t="shared" si="902"/>
        <v>1</v>
      </c>
      <c r="L4440" s="436" t="str">
        <f t="shared" si="903"/>
        <v>DC2GT42-DC-1</v>
      </c>
      <c r="M4440" s="436">
        <f t="shared" si="904"/>
        <v>42</v>
      </c>
      <c r="N4440" s="437">
        <f t="shared" si="910"/>
        <v>2</v>
      </c>
      <c r="O4440" s="437"/>
      <c r="P4440" s="430" t="str">
        <f t="shared" si="905"/>
        <v/>
      </c>
      <c r="U4440" s="177">
        <v>100</v>
      </c>
      <c r="V4440" s="177" t="s">
        <v>3509</v>
      </c>
      <c r="W4440" s="177" t="s">
        <v>2619</v>
      </c>
      <c r="X4440" s="177" t="s">
        <v>2690</v>
      </c>
      <c r="Y4440" s="177" t="s">
        <v>5317</v>
      </c>
      <c r="Z4440" s="177" t="s">
        <v>5241</v>
      </c>
      <c r="AA4440" s="525" t="s">
        <v>5318</v>
      </c>
      <c r="AB4440" s="399" t="str">
        <f t="shared" si="906"/>
        <v>DC2GT42</v>
      </c>
      <c r="AC4440" s="399" t="str">
        <f t="shared" si="907"/>
        <v>DC2GT42-DC</v>
      </c>
      <c r="AD4440" t="str">
        <f>Y4440&amp;"-"&amp;VLOOKUP(AC4440,'LICH THI'!C:AA,9,0)</f>
        <v>65DCKX21844-42470</v>
      </c>
      <c r="AE4440">
        <f t="shared" si="908"/>
        <v>1</v>
      </c>
    </row>
    <row r="4441" spans="1:31" x14ac:dyDescent="0.25">
      <c r="A4441" s="436" t="str">
        <f t="shared" si="898"/>
        <v>DC2GT42-DC-128</v>
      </c>
      <c r="B4441" s="436">
        <f>COUNTIF(AC$4:AC4441,AC4441)</f>
        <v>128</v>
      </c>
      <c r="C4441" s="436" t="str">
        <f t="shared" si="899"/>
        <v>DC2GT42-DC</v>
      </c>
      <c r="D4441" s="436">
        <f>VLOOKUP(C4441,'LICH THI'!C:AA,12,0)</f>
        <v>132</v>
      </c>
      <c r="E4441" s="436">
        <f>VLOOKUP(C4441,'LICH THI'!C:AA,13,0)</f>
        <v>45</v>
      </c>
      <c r="F4441" s="436">
        <f t="shared" si="909"/>
        <v>42</v>
      </c>
      <c r="G4441" s="436">
        <f>VLOOKUP(C4441,'LICH THI'!C:AA,14,0)</f>
        <v>3</v>
      </c>
      <c r="H4441" s="436">
        <f t="shared" si="900"/>
        <v>3</v>
      </c>
      <c r="I4441" s="436" t="str">
        <f t="shared" si="901"/>
        <v>Vũ Văn Thuận</v>
      </c>
      <c r="J4441" s="436"/>
      <c r="K4441" s="436">
        <f t="shared" si="902"/>
        <v>1</v>
      </c>
      <c r="L4441" s="436" t="str">
        <f t="shared" si="903"/>
        <v>DC2GT42-DC-1</v>
      </c>
      <c r="M4441" s="436">
        <f t="shared" si="904"/>
        <v>42</v>
      </c>
      <c r="N4441" s="437">
        <f t="shared" si="910"/>
        <v>3</v>
      </c>
      <c r="O4441" s="437"/>
      <c r="P4441" s="430" t="str">
        <f t="shared" si="905"/>
        <v/>
      </c>
      <c r="U4441" s="177">
        <v>28</v>
      </c>
      <c r="V4441" s="177" t="s">
        <v>3229</v>
      </c>
      <c r="W4441" s="177" t="s">
        <v>2914</v>
      </c>
      <c r="X4441" s="177" t="s">
        <v>4089</v>
      </c>
      <c r="Y4441" s="177" t="s">
        <v>5256</v>
      </c>
      <c r="Z4441" s="177" t="s">
        <v>5241</v>
      </c>
      <c r="AA4441" s="525" t="s">
        <v>5257</v>
      </c>
      <c r="AB4441" s="399" t="str">
        <f t="shared" si="906"/>
        <v>DC2GT42</v>
      </c>
      <c r="AC4441" s="399" t="str">
        <f t="shared" si="907"/>
        <v>DC2GT42-DC</v>
      </c>
      <c r="AD4441" t="str">
        <f>Y4441&amp;"-"&amp;VLOOKUP(AC4441,'LICH THI'!C:AA,9,0)</f>
        <v>63DCDB3045-42470</v>
      </c>
      <c r="AE4441">
        <f t="shared" si="908"/>
        <v>1</v>
      </c>
    </row>
    <row r="4442" spans="1:31" x14ac:dyDescent="0.25">
      <c r="A4442" s="436" t="str">
        <f t="shared" si="898"/>
        <v>DC2GT42-DC-129</v>
      </c>
      <c r="B4442" s="436">
        <f>COUNTIF(AC$4:AC4442,AC4442)</f>
        <v>129</v>
      </c>
      <c r="C4442" s="436" t="str">
        <f t="shared" si="899"/>
        <v>DC2GT42-DC</v>
      </c>
      <c r="D4442" s="436">
        <f>VLOOKUP(C4442,'LICH THI'!C:AA,12,0)</f>
        <v>132</v>
      </c>
      <c r="E4442" s="436">
        <f>VLOOKUP(C4442,'LICH THI'!C:AA,13,0)</f>
        <v>45</v>
      </c>
      <c r="F4442" s="436">
        <f t="shared" si="909"/>
        <v>42</v>
      </c>
      <c r="G4442" s="436">
        <f>VLOOKUP(C4442,'LICH THI'!C:AA,14,0)</f>
        <v>3</v>
      </c>
      <c r="H4442" s="436">
        <f t="shared" si="900"/>
        <v>3</v>
      </c>
      <c r="I4442" s="436" t="str">
        <f t="shared" si="901"/>
        <v>Nguyễn Nữ Hoài Thương</v>
      </c>
      <c r="J4442" s="436"/>
      <c r="K4442" s="436">
        <f t="shared" si="902"/>
        <v>1</v>
      </c>
      <c r="L4442" s="436" t="str">
        <f t="shared" si="903"/>
        <v>DC2GT42-DC-1</v>
      </c>
      <c r="M4442" s="436">
        <f t="shared" si="904"/>
        <v>42</v>
      </c>
      <c r="N4442" s="437">
        <f t="shared" si="910"/>
        <v>4</v>
      </c>
      <c r="O4442" s="437"/>
      <c r="P4442" s="430" t="str">
        <f t="shared" si="905"/>
        <v/>
      </c>
      <c r="U4442" s="177">
        <v>125</v>
      </c>
      <c r="V4442" s="177" t="s">
        <v>3517</v>
      </c>
      <c r="W4442" s="177" t="s">
        <v>5352</v>
      </c>
      <c r="X4442" s="177" t="s">
        <v>4007</v>
      </c>
      <c r="Y4442" s="177" t="s">
        <v>5353</v>
      </c>
      <c r="Z4442" s="177" t="s">
        <v>5241</v>
      </c>
      <c r="AA4442" s="525" t="s">
        <v>5354</v>
      </c>
      <c r="AB4442" s="399" t="str">
        <f t="shared" si="906"/>
        <v>DC2GT42</v>
      </c>
      <c r="AC4442" s="399" t="str">
        <f t="shared" si="907"/>
        <v>DC2GT42-DC</v>
      </c>
      <c r="AD4442" t="str">
        <f>Y4442&amp;"-"&amp;VLOOKUP(AC4442,'LICH THI'!C:AA,9,0)</f>
        <v>65DCKX22167-42470</v>
      </c>
      <c r="AE4442">
        <f t="shared" si="908"/>
        <v>1</v>
      </c>
    </row>
    <row r="4443" spans="1:31" x14ac:dyDescent="0.25">
      <c r="A4443" s="436" t="str">
        <f t="shared" si="898"/>
        <v>DC2GT42-DC-130</v>
      </c>
      <c r="B4443" s="436">
        <f>COUNTIF(AC$4:AC4443,AC4443)</f>
        <v>130</v>
      </c>
      <c r="C4443" s="436" t="str">
        <f t="shared" si="899"/>
        <v>DC2GT42-DC</v>
      </c>
      <c r="D4443" s="436">
        <f>VLOOKUP(C4443,'LICH THI'!C:AA,12,0)</f>
        <v>132</v>
      </c>
      <c r="E4443" s="436">
        <f>VLOOKUP(C4443,'LICH THI'!C:AA,13,0)</f>
        <v>45</v>
      </c>
      <c r="F4443" s="436">
        <f t="shared" si="909"/>
        <v>42</v>
      </c>
      <c r="G4443" s="436">
        <f>VLOOKUP(C4443,'LICH THI'!C:AA,14,0)</f>
        <v>3</v>
      </c>
      <c r="H4443" s="436">
        <f t="shared" si="900"/>
        <v>3</v>
      </c>
      <c r="I4443" s="436" t="str">
        <f t="shared" si="901"/>
        <v>Nguyễn Thị Út</v>
      </c>
      <c r="J4443" s="436"/>
      <c r="K4443" s="436">
        <f t="shared" si="902"/>
        <v>1</v>
      </c>
      <c r="L4443" s="436" t="str">
        <f t="shared" si="903"/>
        <v>DC2GT42-DC-1</v>
      </c>
      <c r="M4443" s="436">
        <f t="shared" si="904"/>
        <v>42</v>
      </c>
      <c r="N4443" s="437">
        <f t="shared" si="910"/>
        <v>5</v>
      </c>
      <c r="O4443" s="437"/>
      <c r="P4443" s="430" t="str">
        <f t="shared" si="905"/>
        <v/>
      </c>
      <c r="U4443" s="177">
        <v>101</v>
      </c>
      <c r="V4443" s="177" t="s">
        <v>3509</v>
      </c>
      <c r="W4443" s="177" t="s">
        <v>2619</v>
      </c>
      <c r="X4443" s="177" t="s">
        <v>5319</v>
      </c>
      <c r="Y4443" s="177" t="s">
        <v>5320</v>
      </c>
      <c r="Z4443" s="177" t="s">
        <v>5241</v>
      </c>
      <c r="AA4443" s="525" t="s">
        <v>5321</v>
      </c>
      <c r="AB4443" s="399" t="str">
        <f t="shared" si="906"/>
        <v>DC2GT42</v>
      </c>
      <c r="AC4443" s="399" t="str">
        <f t="shared" si="907"/>
        <v>DC2GT42-DC</v>
      </c>
      <c r="AD4443" t="str">
        <f>Y4443&amp;"-"&amp;VLOOKUP(AC4443,'LICH THI'!C:AA,9,0)</f>
        <v>65DCKX21479-42470</v>
      </c>
      <c r="AE4443">
        <f t="shared" si="908"/>
        <v>1</v>
      </c>
    </row>
    <row r="4444" spans="1:31" x14ac:dyDescent="0.25">
      <c r="A4444" s="436" t="str">
        <f t="shared" si="898"/>
        <v>DC2GT42-DC-131</v>
      </c>
      <c r="B4444" s="436">
        <f>COUNTIF(AC$4:AC4444,AC4444)</f>
        <v>131</v>
      </c>
      <c r="C4444" s="436" t="str">
        <f t="shared" si="899"/>
        <v>DC2GT42-DC</v>
      </c>
      <c r="D4444" s="436">
        <f>VLOOKUP(C4444,'LICH THI'!C:AA,12,0)</f>
        <v>132</v>
      </c>
      <c r="E4444" s="436">
        <f>VLOOKUP(C4444,'LICH THI'!C:AA,13,0)</f>
        <v>45</v>
      </c>
      <c r="F4444" s="436">
        <f t="shared" si="909"/>
        <v>42</v>
      </c>
      <c r="G4444" s="436">
        <f>VLOOKUP(C4444,'LICH THI'!C:AA,14,0)</f>
        <v>3</v>
      </c>
      <c r="H4444" s="436">
        <f t="shared" si="900"/>
        <v>3</v>
      </c>
      <c r="I4444" s="436" t="str">
        <f t="shared" si="901"/>
        <v>Đàm Thị Khánh Vân</v>
      </c>
      <c r="J4444" s="436"/>
      <c r="K4444" s="436">
        <f t="shared" si="902"/>
        <v>1</v>
      </c>
      <c r="L4444" s="436" t="str">
        <f t="shared" si="903"/>
        <v>DC2GT42-DC-1</v>
      </c>
      <c r="M4444" s="436">
        <f t="shared" si="904"/>
        <v>42</v>
      </c>
      <c r="N4444" s="437">
        <f t="shared" si="910"/>
        <v>6</v>
      </c>
      <c r="O4444" s="437"/>
      <c r="P4444" s="430" t="str">
        <f t="shared" si="905"/>
        <v/>
      </c>
      <c r="U4444" s="177">
        <v>102</v>
      </c>
      <c r="V4444" s="177" t="s">
        <v>3509</v>
      </c>
      <c r="W4444" s="177" t="s">
        <v>5322</v>
      </c>
      <c r="X4444" s="177" t="s">
        <v>4458</v>
      </c>
      <c r="Y4444" s="177" t="s">
        <v>5323</v>
      </c>
      <c r="Z4444" s="177" t="s">
        <v>5241</v>
      </c>
      <c r="AA4444" s="525" t="s">
        <v>5324</v>
      </c>
      <c r="AB4444" s="399" t="str">
        <f t="shared" si="906"/>
        <v>DC2GT42</v>
      </c>
      <c r="AC4444" s="399" t="str">
        <f t="shared" si="907"/>
        <v>DC2GT42-DC</v>
      </c>
      <c r="AD4444" t="str">
        <f>Y4444&amp;"-"&amp;VLOOKUP(AC4444,'LICH THI'!C:AA,9,0)</f>
        <v>65DCKX21478-42470</v>
      </c>
      <c r="AE4444">
        <f t="shared" si="908"/>
        <v>1</v>
      </c>
    </row>
    <row r="4445" spans="1:31" x14ac:dyDescent="0.25">
      <c r="A4445" s="436" t="str">
        <f t="shared" si="898"/>
        <v>DC2GT42-DC-132</v>
      </c>
      <c r="B4445" s="436">
        <f>COUNTIF(AC$4:AC4445,AC4445)</f>
        <v>132</v>
      </c>
      <c r="C4445" s="436" t="str">
        <f t="shared" si="899"/>
        <v>DC2GT42-DC</v>
      </c>
      <c r="D4445" s="436">
        <f>VLOOKUP(C4445,'LICH THI'!C:AA,12,0)</f>
        <v>132</v>
      </c>
      <c r="E4445" s="436">
        <f>VLOOKUP(C4445,'LICH THI'!C:AA,13,0)</f>
        <v>45</v>
      </c>
      <c r="F4445" s="436">
        <f t="shared" si="909"/>
        <v>42</v>
      </c>
      <c r="G4445" s="436">
        <f>VLOOKUP(C4445,'LICH THI'!C:AA,14,0)</f>
        <v>3</v>
      </c>
      <c r="H4445" s="436">
        <f t="shared" si="900"/>
        <v>3</v>
      </c>
      <c r="I4445" s="436" t="str">
        <f t="shared" si="901"/>
        <v>Trần Thị Vui</v>
      </c>
      <c r="J4445" s="436"/>
      <c r="K4445" s="436">
        <f t="shared" si="902"/>
        <v>1</v>
      </c>
      <c r="L4445" s="436" t="str">
        <f t="shared" si="903"/>
        <v>DC2GT42-DC-1</v>
      </c>
      <c r="M4445" s="436">
        <f t="shared" si="904"/>
        <v>42</v>
      </c>
      <c r="N4445" s="437">
        <f t="shared" si="910"/>
        <v>7</v>
      </c>
      <c r="O4445" s="437"/>
      <c r="P4445" s="430" t="str">
        <f t="shared" si="905"/>
        <v/>
      </c>
      <c r="U4445" s="177">
        <v>126</v>
      </c>
      <c r="V4445" s="177" t="s">
        <v>3517</v>
      </c>
      <c r="W4445" s="177" t="s">
        <v>2716</v>
      </c>
      <c r="X4445" s="177" t="s">
        <v>4315</v>
      </c>
      <c r="Y4445" s="177" t="s">
        <v>5355</v>
      </c>
      <c r="Z4445" s="177" t="s">
        <v>5241</v>
      </c>
      <c r="AA4445" s="525" t="s">
        <v>5356</v>
      </c>
      <c r="AB4445" s="399" t="str">
        <f t="shared" si="906"/>
        <v>DC2GT42</v>
      </c>
      <c r="AC4445" s="399" t="str">
        <f t="shared" si="907"/>
        <v>DC2GT42-DC</v>
      </c>
      <c r="AD4445" t="str">
        <f>Y4445&amp;"-"&amp;VLOOKUP(AC4445,'LICH THI'!C:AA,9,0)</f>
        <v>65DCKX23217-42470</v>
      </c>
      <c r="AE4445">
        <f t="shared" si="908"/>
        <v>1</v>
      </c>
    </row>
    <row r="4446" spans="1:31" x14ac:dyDescent="0.25">
      <c r="A4446" s="436" t="str">
        <f t="shared" si="898"/>
        <v>DC2GT51-DC-1</v>
      </c>
      <c r="B4446" s="436">
        <f>COUNTIF(AC$4:AC4446,AC4446)</f>
        <v>1</v>
      </c>
      <c r="C4446" s="436" t="str">
        <f t="shared" si="899"/>
        <v>DC2GT51-DC</v>
      </c>
      <c r="D4446" s="436">
        <f>VLOOKUP(C4446,'LICH THI'!C:AA,12,0)</f>
        <v>105</v>
      </c>
      <c r="E4446" s="436">
        <f>VLOOKUP(C4446,'LICH THI'!C:AA,13,0)</f>
        <v>45</v>
      </c>
      <c r="F4446" s="436">
        <f t="shared" si="909"/>
        <v>45</v>
      </c>
      <c r="G4446" s="436">
        <f>VLOOKUP(C4446,'LICH THI'!C:AA,14,0)</f>
        <v>3</v>
      </c>
      <c r="H4446" s="436">
        <f t="shared" si="900"/>
        <v>1</v>
      </c>
      <c r="I4446" s="436" t="str">
        <f t="shared" si="901"/>
        <v>Phạm Văn Bình</v>
      </c>
      <c r="J4446" s="436"/>
      <c r="K4446" s="436">
        <f t="shared" si="902"/>
        <v>2</v>
      </c>
      <c r="L4446" s="436" t="str">
        <f t="shared" si="903"/>
        <v>DC2GT51-DC-2</v>
      </c>
      <c r="M4446" s="436">
        <f t="shared" si="904"/>
        <v>6</v>
      </c>
      <c r="N4446" s="437">
        <f t="shared" si="910"/>
        <v>91</v>
      </c>
      <c r="O4446" s="437"/>
      <c r="P4446" s="430" t="str">
        <f t="shared" si="905"/>
        <v/>
      </c>
      <c r="U4446" s="177">
        <v>77</v>
      </c>
      <c r="V4446" s="177" t="s">
        <v>2897</v>
      </c>
      <c r="W4446" s="177" t="s">
        <v>2738</v>
      </c>
      <c r="X4446" s="177" t="s">
        <v>2605</v>
      </c>
      <c r="Y4446" s="177" t="s">
        <v>2901</v>
      </c>
      <c r="Z4446" s="177" t="s">
        <v>6950</v>
      </c>
      <c r="AA4446" s="525" t="s">
        <v>2902</v>
      </c>
      <c r="AB4446" s="399" t="str">
        <f t="shared" si="906"/>
        <v>DC2GT51</v>
      </c>
      <c r="AC4446" s="399" t="str">
        <f t="shared" si="907"/>
        <v>DC2GT51-DC</v>
      </c>
      <c r="AD4446" t="str">
        <f>Y4446&amp;"-"&amp;VLOOKUP(AC4446,'LICH THI'!C:AA,9,0)</f>
        <v>64DCDB3020-42471</v>
      </c>
      <c r="AE4446">
        <f t="shared" si="908"/>
        <v>1</v>
      </c>
    </row>
    <row r="4447" spans="1:31" x14ac:dyDescent="0.25">
      <c r="A4447" s="436" t="str">
        <f t="shared" si="898"/>
        <v>DC2GT51-DC-2</v>
      </c>
      <c r="B4447" s="436">
        <f>COUNTIF(AC$4:AC4447,AC4447)</f>
        <v>2</v>
      </c>
      <c r="C4447" s="436" t="str">
        <f t="shared" si="899"/>
        <v>DC2GT51-DC</v>
      </c>
      <c r="D4447" s="436">
        <f>VLOOKUP(C4447,'LICH THI'!C:AA,12,0)</f>
        <v>105</v>
      </c>
      <c r="E4447" s="436">
        <f>VLOOKUP(C4447,'LICH THI'!C:AA,13,0)</f>
        <v>45</v>
      </c>
      <c r="F4447" s="436">
        <f t="shared" si="909"/>
        <v>45</v>
      </c>
      <c r="G4447" s="436">
        <f>VLOOKUP(C4447,'LICH THI'!C:AA,14,0)</f>
        <v>3</v>
      </c>
      <c r="H4447" s="436">
        <f t="shared" si="900"/>
        <v>1</v>
      </c>
      <c r="I4447" s="436" t="str">
        <f t="shared" si="901"/>
        <v>Thân Văn Bình</v>
      </c>
      <c r="J4447" s="436"/>
      <c r="K4447" s="436">
        <f t="shared" si="902"/>
        <v>2</v>
      </c>
      <c r="L4447" s="436" t="str">
        <f t="shared" si="903"/>
        <v>DC2GT51-DC-2</v>
      </c>
      <c r="M4447" s="436">
        <f t="shared" si="904"/>
        <v>6</v>
      </c>
      <c r="N4447" s="437">
        <f t="shared" si="910"/>
        <v>92</v>
      </c>
      <c r="O4447" s="437"/>
      <c r="P4447" s="430" t="str">
        <f t="shared" si="905"/>
        <v/>
      </c>
      <c r="U4447" s="177">
        <v>102</v>
      </c>
      <c r="V4447" s="177" t="s">
        <v>3077</v>
      </c>
      <c r="W4447" s="177" t="s">
        <v>3078</v>
      </c>
      <c r="X4447" s="177" t="s">
        <v>2605</v>
      </c>
      <c r="Y4447" s="177" t="s">
        <v>3079</v>
      </c>
      <c r="Z4447" s="177" t="s">
        <v>6950</v>
      </c>
      <c r="AA4447" s="525" t="s">
        <v>3080</v>
      </c>
      <c r="AB4447" s="399" t="str">
        <f t="shared" si="906"/>
        <v>DC2GT51</v>
      </c>
      <c r="AC4447" s="399" t="str">
        <f t="shared" si="907"/>
        <v>DC2GT51-DC</v>
      </c>
      <c r="AD4447" t="str">
        <f>Y4447&amp;"-"&amp;VLOOKUP(AC4447,'LICH THI'!C:AA,9,0)</f>
        <v>64DCDB3115-42471</v>
      </c>
      <c r="AE4447">
        <f t="shared" si="908"/>
        <v>1</v>
      </c>
    </row>
    <row r="4448" spans="1:31" x14ac:dyDescent="0.25">
      <c r="A4448" s="436" t="str">
        <f t="shared" si="898"/>
        <v>DC2GT51-DC-3</v>
      </c>
      <c r="B4448" s="436">
        <f>COUNTIF(AC$4:AC4448,AC4448)</f>
        <v>3</v>
      </c>
      <c r="C4448" s="436" t="str">
        <f t="shared" si="899"/>
        <v>DC2GT51-DC</v>
      </c>
      <c r="D4448" s="436">
        <f>VLOOKUP(C4448,'LICH THI'!C:AA,12,0)</f>
        <v>105</v>
      </c>
      <c r="E4448" s="436">
        <f>VLOOKUP(C4448,'LICH THI'!C:AA,13,0)</f>
        <v>45</v>
      </c>
      <c r="F4448" s="436">
        <f t="shared" si="909"/>
        <v>45</v>
      </c>
      <c r="G4448" s="436">
        <f>VLOOKUP(C4448,'LICH THI'!C:AA,14,0)</f>
        <v>3</v>
      </c>
      <c r="H4448" s="436">
        <f t="shared" si="900"/>
        <v>1</v>
      </c>
      <c r="I4448" s="436" t="str">
        <f t="shared" si="901"/>
        <v>Vũ Văn Cao</v>
      </c>
      <c r="J4448" s="436"/>
      <c r="K4448" s="436">
        <f t="shared" si="902"/>
        <v>2</v>
      </c>
      <c r="L4448" s="436" t="str">
        <f t="shared" si="903"/>
        <v>DC2GT51-DC-2</v>
      </c>
      <c r="M4448" s="436">
        <f t="shared" si="904"/>
        <v>6</v>
      </c>
      <c r="N4448" s="437">
        <f t="shared" si="910"/>
        <v>93</v>
      </c>
      <c r="O4448" s="437"/>
      <c r="P4448" s="430" t="str">
        <f t="shared" si="905"/>
        <v/>
      </c>
      <c r="U4448" s="177">
        <v>91</v>
      </c>
      <c r="V4448" s="177" t="s">
        <v>2935</v>
      </c>
      <c r="W4448" s="177" t="s">
        <v>2914</v>
      </c>
      <c r="X4448" s="177" t="s">
        <v>2853</v>
      </c>
      <c r="Y4448" s="177" t="s">
        <v>2939</v>
      </c>
      <c r="Z4448" s="177" t="s">
        <v>6950</v>
      </c>
      <c r="AA4448" s="525" t="s">
        <v>2940</v>
      </c>
      <c r="AB4448" s="399" t="str">
        <f t="shared" si="906"/>
        <v>DC2GT51</v>
      </c>
      <c r="AC4448" s="399" t="str">
        <f t="shared" si="907"/>
        <v>DC2GT51-DC</v>
      </c>
      <c r="AD4448" t="str">
        <f>Y4448&amp;"-"&amp;VLOOKUP(AC4448,'LICH THI'!C:AA,9,0)</f>
        <v>64DCDB3075-42471</v>
      </c>
      <c r="AE4448">
        <f t="shared" si="908"/>
        <v>1</v>
      </c>
    </row>
    <row r="4449" spans="1:31" x14ac:dyDescent="0.25">
      <c r="A4449" s="436" t="str">
        <f t="shared" si="898"/>
        <v>DC2GT51-DC-4</v>
      </c>
      <c r="B4449" s="436">
        <f>COUNTIF(AC$4:AC4449,AC4449)</f>
        <v>4</v>
      </c>
      <c r="C4449" s="436" t="str">
        <f t="shared" si="899"/>
        <v>DC2GT51-DC</v>
      </c>
      <c r="D4449" s="436">
        <f>VLOOKUP(C4449,'LICH THI'!C:AA,12,0)</f>
        <v>105</v>
      </c>
      <c r="E4449" s="436">
        <f>VLOOKUP(C4449,'LICH THI'!C:AA,13,0)</f>
        <v>45</v>
      </c>
      <c r="F4449" s="436">
        <f t="shared" si="909"/>
        <v>45</v>
      </c>
      <c r="G4449" s="436">
        <f>VLOOKUP(C4449,'LICH THI'!C:AA,14,0)</f>
        <v>3</v>
      </c>
      <c r="H4449" s="436">
        <f t="shared" si="900"/>
        <v>1</v>
      </c>
      <c r="I4449" s="436" t="str">
        <f t="shared" si="901"/>
        <v>Nguyễn Quang Cẩn</v>
      </c>
      <c r="J4449" s="436"/>
      <c r="K4449" s="436">
        <f t="shared" si="902"/>
        <v>2</v>
      </c>
      <c r="L4449" s="436" t="str">
        <f t="shared" si="903"/>
        <v>DC2GT51-DC-2</v>
      </c>
      <c r="M4449" s="436">
        <f t="shared" si="904"/>
        <v>6</v>
      </c>
      <c r="N4449" s="437">
        <f t="shared" si="910"/>
        <v>94</v>
      </c>
      <c r="O4449" s="437"/>
      <c r="P4449" s="430" t="str">
        <f t="shared" si="905"/>
        <v/>
      </c>
      <c r="U4449" s="177">
        <v>41</v>
      </c>
      <c r="V4449" s="177" t="s">
        <v>2825</v>
      </c>
      <c r="W4449" s="177" t="s">
        <v>3032</v>
      </c>
      <c r="X4449" s="177" t="s">
        <v>5105</v>
      </c>
      <c r="Y4449" s="177" t="s">
        <v>5106</v>
      </c>
      <c r="Z4449" s="177" t="s">
        <v>6950</v>
      </c>
      <c r="AA4449" s="525" t="s">
        <v>2950</v>
      </c>
      <c r="AB4449" s="399" t="str">
        <f t="shared" si="906"/>
        <v>DC2GT51</v>
      </c>
      <c r="AC4449" s="399" t="str">
        <f t="shared" si="907"/>
        <v>DC2GT51-DC</v>
      </c>
      <c r="AD4449" t="str">
        <f>Y4449&amp;"-"&amp;VLOOKUP(AC4449,'LICH THI'!C:AA,9,0)</f>
        <v>64DCCD3160-42471</v>
      </c>
      <c r="AE4449">
        <f t="shared" si="908"/>
        <v>1</v>
      </c>
    </row>
    <row r="4450" spans="1:31" x14ac:dyDescent="0.25">
      <c r="A4450" s="436" t="str">
        <f t="shared" si="898"/>
        <v>DC2GT51-DC-5</v>
      </c>
      <c r="B4450" s="436">
        <f>COUNTIF(AC$4:AC4450,AC4450)</f>
        <v>5</v>
      </c>
      <c r="C4450" s="436" t="str">
        <f t="shared" si="899"/>
        <v>DC2GT51-DC</v>
      </c>
      <c r="D4450" s="436">
        <f>VLOOKUP(C4450,'LICH THI'!C:AA,12,0)</f>
        <v>105</v>
      </c>
      <c r="E4450" s="436">
        <f>VLOOKUP(C4450,'LICH THI'!C:AA,13,0)</f>
        <v>45</v>
      </c>
      <c r="F4450" s="436">
        <f t="shared" si="909"/>
        <v>45</v>
      </c>
      <c r="G4450" s="436">
        <f>VLOOKUP(C4450,'LICH THI'!C:AA,14,0)</f>
        <v>3</v>
      </c>
      <c r="H4450" s="436">
        <f t="shared" si="900"/>
        <v>1</v>
      </c>
      <c r="I4450" s="436" t="str">
        <f t="shared" si="901"/>
        <v>Lê Thành Công</v>
      </c>
      <c r="J4450" s="436"/>
      <c r="K4450" s="436">
        <f t="shared" si="902"/>
        <v>2</v>
      </c>
      <c r="L4450" s="436" t="str">
        <f t="shared" si="903"/>
        <v>DC2GT51-DC-2</v>
      </c>
      <c r="M4450" s="436">
        <f t="shared" si="904"/>
        <v>6</v>
      </c>
      <c r="N4450" s="437">
        <f t="shared" si="910"/>
        <v>95</v>
      </c>
      <c r="O4450" s="437"/>
      <c r="P4450" s="430" t="str">
        <f t="shared" si="905"/>
        <v/>
      </c>
      <c r="U4450" s="177">
        <v>59</v>
      </c>
      <c r="V4450" s="177" t="s">
        <v>2868</v>
      </c>
      <c r="W4450" s="177" t="s">
        <v>4143</v>
      </c>
      <c r="X4450" s="177" t="s">
        <v>3104</v>
      </c>
      <c r="Y4450" s="177" t="s">
        <v>6495</v>
      </c>
      <c r="Z4450" s="177" t="s">
        <v>6950</v>
      </c>
      <c r="AA4450" s="525" t="s">
        <v>6496</v>
      </c>
      <c r="AB4450" s="399" t="str">
        <f t="shared" si="906"/>
        <v>DC2GT51</v>
      </c>
      <c r="AC4450" s="399" t="str">
        <f t="shared" si="907"/>
        <v>DC2GT51-DC</v>
      </c>
      <c r="AD4450" t="str">
        <f>Y4450&amp;"-"&amp;VLOOKUP(AC4450,'LICH THI'!C:AA,9,0)</f>
        <v>64DCCD3269-42471</v>
      </c>
      <c r="AE4450">
        <f t="shared" si="908"/>
        <v>1</v>
      </c>
    </row>
    <row r="4451" spans="1:31" x14ac:dyDescent="0.25">
      <c r="A4451" s="436" t="str">
        <f t="shared" si="898"/>
        <v>DC2GT51-DC-6</v>
      </c>
      <c r="B4451" s="436">
        <f>COUNTIF(AC$4:AC4451,AC4451)</f>
        <v>6</v>
      </c>
      <c r="C4451" s="436" t="str">
        <f t="shared" si="899"/>
        <v>DC2GT51-DC</v>
      </c>
      <c r="D4451" s="436">
        <f>VLOOKUP(C4451,'LICH THI'!C:AA,12,0)</f>
        <v>105</v>
      </c>
      <c r="E4451" s="436">
        <f>VLOOKUP(C4451,'LICH THI'!C:AA,13,0)</f>
        <v>45</v>
      </c>
      <c r="F4451" s="436">
        <f t="shared" si="909"/>
        <v>45</v>
      </c>
      <c r="G4451" s="436">
        <f>VLOOKUP(C4451,'LICH THI'!C:AA,14,0)</f>
        <v>3</v>
      </c>
      <c r="H4451" s="436">
        <f t="shared" si="900"/>
        <v>1</v>
      </c>
      <c r="I4451" s="436" t="str">
        <f t="shared" si="901"/>
        <v>Bùi Hữu Cương</v>
      </c>
      <c r="J4451" s="436"/>
      <c r="K4451" s="436">
        <f t="shared" si="902"/>
        <v>2</v>
      </c>
      <c r="L4451" s="436" t="str">
        <f t="shared" si="903"/>
        <v>DC2GT51-DC-2</v>
      </c>
      <c r="M4451" s="436">
        <f t="shared" si="904"/>
        <v>6</v>
      </c>
      <c r="N4451" s="437">
        <f t="shared" si="910"/>
        <v>51</v>
      </c>
      <c r="O4451" s="437"/>
      <c r="P4451" s="430" t="str">
        <f t="shared" si="905"/>
        <v/>
      </c>
      <c r="U4451" s="177">
        <v>50</v>
      </c>
      <c r="V4451" s="177" t="s">
        <v>2851</v>
      </c>
      <c r="W4451" s="177" t="s">
        <v>6961</v>
      </c>
      <c r="X4451" s="177" t="s">
        <v>4047</v>
      </c>
      <c r="Y4451" s="177" t="s">
        <v>6962</v>
      </c>
      <c r="Z4451" s="177" t="s">
        <v>6950</v>
      </c>
      <c r="AA4451" s="525" t="s">
        <v>4698</v>
      </c>
      <c r="AB4451" s="399" t="str">
        <f t="shared" si="906"/>
        <v>DC2GT51</v>
      </c>
      <c r="AC4451" s="399" t="str">
        <f t="shared" si="907"/>
        <v>DC2GT51-DC</v>
      </c>
      <c r="AD4451" t="str">
        <f>Y4451&amp;"-"&amp;VLOOKUP(AC4451,'LICH THI'!C:AA,9,0)</f>
        <v>64DCCD3181-42471</v>
      </c>
      <c r="AE4451">
        <f t="shared" si="908"/>
        <v>1</v>
      </c>
    </row>
    <row r="4452" spans="1:31" x14ac:dyDescent="0.25">
      <c r="A4452" s="436" t="str">
        <f t="shared" si="898"/>
        <v>DC2GT51-DC-7</v>
      </c>
      <c r="B4452" s="436">
        <f>COUNTIF(AC$4:AC4452,AC4452)</f>
        <v>7</v>
      </c>
      <c r="C4452" s="436" t="str">
        <f t="shared" si="899"/>
        <v>DC2GT51-DC</v>
      </c>
      <c r="D4452" s="436">
        <f>VLOOKUP(C4452,'LICH THI'!C:AA,12,0)</f>
        <v>105</v>
      </c>
      <c r="E4452" s="436">
        <f>VLOOKUP(C4452,'LICH THI'!C:AA,13,0)</f>
        <v>45</v>
      </c>
      <c r="F4452" s="436">
        <f t="shared" si="909"/>
        <v>45</v>
      </c>
      <c r="G4452" s="436">
        <f>VLOOKUP(C4452,'LICH THI'!C:AA,14,0)</f>
        <v>3</v>
      </c>
      <c r="H4452" s="436">
        <f t="shared" si="900"/>
        <v>1</v>
      </c>
      <c r="I4452" s="436" t="str">
        <f t="shared" si="901"/>
        <v>Nguyễn Công Cường</v>
      </c>
      <c r="J4452" s="436"/>
      <c r="K4452" s="436">
        <f t="shared" si="902"/>
        <v>2</v>
      </c>
      <c r="L4452" s="436" t="str">
        <f t="shared" si="903"/>
        <v>DC2GT51-DC-2</v>
      </c>
      <c r="M4452" s="436">
        <f t="shared" si="904"/>
        <v>6</v>
      </c>
      <c r="N4452" s="437">
        <f t="shared" si="910"/>
        <v>52</v>
      </c>
      <c r="O4452" s="437"/>
      <c r="P4452" s="430" t="str">
        <f t="shared" si="905"/>
        <v/>
      </c>
      <c r="U4452" s="177">
        <v>1</v>
      </c>
      <c r="V4452" s="177" t="s">
        <v>3102</v>
      </c>
      <c r="W4452" s="177" t="s">
        <v>2720</v>
      </c>
      <c r="X4452" s="177" t="s">
        <v>2735</v>
      </c>
      <c r="Y4452" s="177" t="s">
        <v>3108</v>
      </c>
      <c r="Z4452" s="177" t="s">
        <v>6950</v>
      </c>
      <c r="AA4452" s="525" t="s">
        <v>3109</v>
      </c>
      <c r="AB4452" s="399" t="str">
        <f t="shared" si="906"/>
        <v>DC2GT51</v>
      </c>
      <c r="AC4452" s="399" t="str">
        <f t="shared" si="907"/>
        <v>DC2GT51-DC</v>
      </c>
      <c r="AD4452" t="str">
        <f>Y4452&amp;"-"&amp;VLOOKUP(AC4452,'LICH THI'!C:AA,9,0)</f>
        <v>62DCCD3013-42471</v>
      </c>
      <c r="AE4452">
        <f t="shared" si="908"/>
        <v>1</v>
      </c>
    </row>
    <row r="4453" spans="1:31" x14ac:dyDescent="0.25">
      <c r="A4453" s="436" t="str">
        <f t="shared" si="898"/>
        <v>DC2GT51-DC-8</v>
      </c>
      <c r="B4453" s="436">
        <f>COUNTIF(AC$4:AC4453,AC4453)</f>
        <v>8</v>
      </c>
      <c r="C4453" s="436" t="str">
        <f t="shared" si="899"/>
        <v>DC2GT51-DC</v>
      </c>
      <c r="D4453" s="436">
        <f>VLOOKUP(C4453,'LICH THI'!C:AA,12,0)</f>
        <v>105</v>
      </c>
      <c r="E4453" s="436">
        <f>VLOOKUP(C4453,'LICH THI'!C:AA,13,0)</f>
        <v>45</v>
      </c>
      <c r="F4453" s="436">
        <f t="shared" si="909"/>
        <v>45</v>
      </c>
      <c r="G4453" s="436">
        <f>VLOOKUP(C4453,'LICH THI'!C:AA,14,0)</f>
        <v>3</v>
      </c>
      <c r="H4453" s="436">
        <f t="shared" si="900"/>
        <v>1</v>
      </c>
      <c r="I4453" s="436" t="str">
        <f t="shared" si="901"/>
        <v>Nguyễn Mạnh Cường</v>
      </c>
      <c r="J4453" s="436"/>
      <c r="K4453" s="436">
        <f t="shared" si="902"/>
        <v>2</v>
      </c>
      <c r="L4453" s="436" t="str">
        <f t="shared" si="903"/>
        <v>DC2GT51-DC-2</v>
      </c>
      <c r="M4453" s="436">
        <f t="shared" si="904"/>
        <v>6</v>
      </c>
      <c r="N4453" s="437">
        <f t="shared" si="910"/>
        <v>53</v>
      </c>
      <c r="O4453" s="437"/>
      <c r="P4453" s="430" t="str">
        <f t="shared" si="905"/>
        <v/>
      </c>
      <c r="U4453" s="177">
        <v>10</v>
      </c>
      <c r="V4453" s="177" t="s">
        <v>2724</v>
      </c>
      <c r="W4453" s="177" t="s">
        <v>2734</v>
      </c>
      <c r="X4453" s="177" t="s">
        <v>2735</v>
      </c>
      <c r="Y4453" s="177" t="s">
        <v>2736</v>
      </c>
      <c r="Z4453" s="177" t="s">
        <v>6950</v>
      </c>
      <c r="AA4453" s="525" t="s">
        <v>2737</v>
      </c>
      <c r="AB4453" s="399" t="str">
        <f t="shared" si="906"/>
        <v>DC2GT51</v>
      </c>
      <c r="AC4453" s="399" t="str">
        <f t="shared" si="907"/>
        <v>DC2GT51-DC</v>
      </c>
      <c r="AD4453" t="str">
        <f>Y4453&amp;"-"&amp;VLOOKUP(AC4453,'LICH THI'!C:AA,9,0)</f>
        <v>64DCCA3019-42471</v>
      </c>
      <c r="AE4453">
        <f t="shared" si="908"/>
        <v>1</v>
      </c>
    </row>
    <row r="4454" spans="1:31" x14ac:dyDescent="0.25">
      <c r="A4454" s="436" t="str">
        <f t="shared" si="898"/>
        <v>DC2GT51-DC-9</v>
      </c>
      <c r="B4454" s="436">
        <f>COUNTIF(AC$4:AC4454,AC4454)</f>
        <v>9</v>
      </c>
      <c r="C4454" s="436" t="str">
        <f t="shared" si="899"/>
        <v>DC2GT51-DC</v>
      </c>
      <c r="D4454" s="436">
        <f>VLOOKUP(C4454,'LICH THI'!C:AA,12,0)</f>
        <v>105</v>
      </c>
      <c r="E4454" s="436">
        <f>VLOOKUP(C4454,'LICH THI'!C:AA,13,0)</f>
        <v>45</v>
      </c>
      <c r="F4454" s="436">
        <f t="shared" si="909"/>
        <v>45</v>
      </c>
      <c r="G4454" s="436">
        <f>VLOOKUP(C4454,'LICH THI'!C:AA,14,0)</f>
        <v>3</v>
      </c>
      <c r="H4454" s="436">
        <f t="shared" si="900"/>
        <v>1</v>
      </c>
      <c r="I4454" s="436" t="str">
        <f t="shared" si="901"/>
        <v>Phạm Văn Cường</v>
      </c>
      <c r="J4454" s="436"/>
      <c r="K4454" s="436">
        <f t="shared" si="902"/>
        <v>2</v>
      </c>
      <c r="L4454" s="436" t="str">
        <f t="shared" si="903"/>
        <v>DC2GT51-DC-2</v>
      </c>
      <c r="M4454" s="436">
        <f t="shared" si="904"/>
        <v>6</v>
      </c>
      <c r="N4454" s="437">
        <f t="shared" si="910"/>
        <v>54</v>
      </c>
      <c r="O4454" s="437"/>
      <c r="P4454" s="430" t="str">
        <f t="shared" si="905"/>
        <v/>
      </c>
      <c r="U4454" s="177">
        <v>11</v>
      </c>
      <c r="V4454" s="177" t="s">
        <v>2724</v>
      </c>
      <c r="W4454" s="177" t="s">
        <v>2738</v>
      </c>
      <c r="X4454" s="177" t="s">
        <v>2735</v>
      </c>
      <c r="Y4454" s="177" t="s">
        <v>2739</v>
      </c>
      <c r="Z4454" s="177" t="s">
        <v>6950</v>
      </c>
      <c r="AA4454" s="525" t="s">
        <v>2740</v>
      </c>
      <c r="AB4454" s="399" t="str">
        <f t="shared" si="906"/>
        <v>DC2GT51</v>
      </c>
      <c r="AC4454" s="399" t="str">
        <f t="shared" si="907"/>
        <v>DC2GT51-DC</v>
      </c>
      <c r="AD4454" t="str">
        <f>Y4454&amp;"-"&amp;VLOOKUP(AC4454,'LICH THI'!C:AA,9,0)</f>
        <v>64DCCA3049-42471</v>
      </c>
      <c r="AE4454">
        <f t="shared" si="908"/>
        <v>1</v>
      </c>
    </row>
    <row r="4455" spans="1:31" x14ac:dyDescent="0.25">
      <c r="A4455" s="436" t="str">
        <f t="shared" si="898"/>
        <v>DC2GT51-DC-10</v>
      </c>
      <c r="B4455" s="436">
        <f>COUNTIF(AC$4:AC4455,AC4455)</f>
        <v>10</v>
      </c>
      <c r="C4455" s="436" t="str">
        <f t="shared" si="899"/>
        <v>DC2GT51-DC</v>
      </c>
      <c r="D4455" s="436">
        <f>VLOOKUP(C4455,'LICH THI'!C:AA,12,0)</f>
        <v>105</v>
      </c>
      <c r="E4455" s="436">
        <f>VLOOKUP(C4455,'LICH THI'!C:AA,13,0)</f>
        <v>45</v>
      </c>
      <c r="F4455" s="436">
        <f t="shared" si="909"/>
        <v>45</v>
      </c>
      <c r="G4455" s="436">
        <f>VLOOKUP(C4455,'LICH THI'!C:AA,14,0)</f>
        <v>3</v>
      </c>
      <c r="H4455" s="436">
        <f t="shared" si="900"/>
        <v>1</v>
      </c>
      <c r="I4455" s="436" t="str">
        <f t="shared" si="901"/>
        <v>Trịnh Quốc Cường</v>
      </c>
      <c r="J4455" s="436"/>
      <c r="K4455" s="436">
        <f t="shared" si="902"/>
        <v>2</v>
      </c>
      <c r="L4455" s="436" t="str">
        <f t="shared" si="903"/>
        <v>DC2GT51-DC-2</v>
      </c>
      <c r="M4455" s="436">
        <f t="shared" si="904"/>
        <v>6</v>
      </c>
      <c r="N4455" s="437">
        <f t="shared" si="910"/>
        <v>55</v>
      </c>
      <c r="O4455" s="437"/>
      <c r="P4455" s="430" t="str">
        <f t="shared" si="905"/>
        <v/>
      </c>
      <c r="U4455" s="177">
        <v>92</v>
      </c>
      <c r="V4455" s="177" t="s">
        <v>2935</v>
      </c>
      <c r="W4455" s="177" t="s">
        <v>5385</v>
      </c>
      <c r="X4455" s="177" t="s">
        <v>2735</v>
      </c>
      <c r="Y4455" s="177" t="s">
        <v>5386</v>
      </c>
      <c r="Z4455" s="177" t="s">
        <v>6950</v>
      </c>
      <c r="AA4455" s="525" t="s">
        <v>4771</v>
      </c>
      <c r="AB4455" s="399" t="str">
        <f t="shared" si="906"/>
        <v>DC2GT51</v>
      </c>
      <c r="AC4455" s="399" t="str">
        <f t="shared" si="907"/>
        <v>DC2GT51-DC</v>
      </c>
      <c r="AD4455" t="str">
        <f>Y4455&amp;"-"&amp;VLOOKUP(AC4455,'LICH THI'!C:AA,9,0)</f>
        <v>64DCDB3107-42471</v>
      </c>
      <c r="AE4455">
        <f t="shared" si="908"/>
        <v>1</v>
      </c>
    </row>
    <row r="4456" spans="1:31" x14ac:dyDescent="0.25">
      <c r="A4456" s="436" t="str">
        <f t="shared" si="898"/>
        <v>DC2GT51-DC-11</v>
      </c>
      <c r="B4456" s="436">
        <f>COUNTIF(AC$4:AC4456,AC4456)</f>
        <v>11</v>
      </c>
      <c r="C4456" s="436" t="str">
        <f t="shared" si="899"/>
        <v>DC2GT51-DC</v>
      </c>
      <c r="D4456" s="436">
        <f>VLOOKUP(C4456,'LICH THI'!C:AA,12,0)</f>
        <v>105</v>
      </c>
      <c r="E4456" s="436">
        <f>VLOOKUP(C4456,'LICH THI'!C:AA,13,0)</f>
        <v>45</v>
      </c>
      <c r="F4456" s="436">
        <f t="shared" si="909"/>
        <v>45</v>
      </c>
      <c r="G4456" s="436">
        <f>VLOOKUP(C4456,'LICH THI'!C:AA,14,0)</f>
        <v>3</v>
      </c>
      <c r="H4456" s="436">
        <f t="shared" si="900"/>
        <v>1</v>
      </c>
      <c r="I4456" s="436" t="str">
        <f t="shared" si="901"/>
        <v>Nguyễn Quyết Chiến</v>
      </c>
      <c r="J4456" s="436"/>
      <c r="K4456" s="436">
        <f t="shared" si="902"/>
        <v>2</v>
      </c>
      <c r="L4456" s="436" t="str">
        <f t="shared" si="903"/>
        <v>DC2GT51-DC-2</v>
      </c>
      <c r="M4456" s="436">
        <f t="shared" si="904"/>
        <v>6</v>
      </c>
      <c r="N4456" s="437">
        <f t="shared" si="910"/>
        <v>56</v>
      </c>
      <c r="O4456" s="437"/>
      <c r="P4456" s="430" t="str">
        <f t="shared" si="905"/>
        <v/>
      </c>
      <c r="U4456" s="177">
        <v>78</v>
      </c>
      <c r="V4456" s="177" t="s">
        <v>2897</v>
      </c>
      <c r="W4456" s="177" t="s">
        <v>5266</v>
      </c>
      <c r="X4456" s="177" t="s">
        <v>2709</v>
      </c>
      <c r="Y4456" s="177" t="s">
        <v>5267</v>
      </c>
      <c r="Z4456" s="177" t="s">
        <v>6950</v>
      </c>
      <c r="AA4456" s="525" t="s">
        <v>3835</v>
      </c>
      <c r="AB4456" s="399" t="str">
        <f t="shared" si="906"/>
        <v>DC2GT51</v>
      </c>
      <c r="AC4456" s="399" t="str">
        <f t="shared" si="907"/>
        <v>DC2GT51-DC</v>
      </c>
      <c r="AD4456" t="str">
        <f>Y4456&amp;"-"&amp;VLOOKUP(AC4456,'LICH THI'!C:AA,9,0)</f>
        <v>64DCDB3003-42471</v>
      </c>
      <c r="AE4456">
        <f t="shared" si="908"/>
        <v>1</v>
      </c>
    </row>
    <row r="4457" spans="1:31" x14ac:dyDescent="0.25">
      <c r="A4457" s="436" t="str">
        <f t="shared" si="898"/>
        <v>DC2GT51-DC-12</v>
      </c>
      <c r="B4457" s="436">
        <f>COUNTIF(AC$4:AC4457,AC4457)</f>
        <v>12</v>
      </c>
      <c r="C4457" s="436" t="str">
        <f t="shared" si="899"/>
        <v>DC2GT51-DC</v>
      </c>
      <c r="D4457" s="436">
        <f>VLOOKUP(C4457,'LICH THI'!C:AA,12,0)</f>
        <v>105</v>
      </c>
      <c r="E4457" s="436">
        <f>VLOOKUP(C4457,'LICH THI'!C:AA,13,0)</f>
        <v>45</v>
      </c>
      <c r="F4457" s="436">
        <f t="shared" si="909"/>
        <v>45</v>
      </c>
      <c r="G4457" s="436">
        <f>VLOOKUP(C4457,'LICH THI'!C:AA,14,0)</f>
        <v>3</v>
      </c>
      <c r="H4457" s="436">
        <f t="shared" si="900"/>
        <v>1</v>
      </c>
      <c r="I4457" s="436" t="str">
        <f t="shared" si="901"/>
        <v>Nguyễn Văn Chính</v>
      </c>
      <c r="J4457" s="436"/>
      <c r="K4457" s="436">
        <f t="shared" si="902"/>
        <v>2</v>
      </c>
      <c r="L4457" s="436" t="str">
        <f t="shared" si="903"/>
        <v>DC2GT51-DC-2</v>
      </c>
      <c r="M4457" s="436">
        <f t="shared" si="904"/>
        <v>6</v>
      </c>
      <c r="N4457" s="437">
        <f t="shared" si="910"/>
        <v>57</v>
      </c>
      <c r="O4457" s="437"/>
      <c r="P4457" s="430" t="str">
        <f t="shared" si="905"/>
        <v/>
      </c>
      <c r="U4457" s="177">
        <v>25</v>
      </c>
      <c r="V4457" s="177" t="s">
        <v>2790</v>
      </c>
      <c r="W4457" s="177" t="s">
        <v>2741</v>
      </c>
      <c r="X4457" s="177" t="s">
        <v>3258</v>
      </c>
      <c r="Y4457" s="177" t="s">
        <v>5077</v>
      </c>
      <c r="Z4457" s="177" t="s">
        <v>6950</v>
      </c>
      <c r="AA4457" s="525" t="s">
        <v>5078</v>
      </c>
      <c r="AB4457" s="399" t="str">
        <f t="shared" si="906"/>
        <v>DC2GT51</v>
      </c>
      <c r="AC4457" s="399" t="str">
        <f t="shared" si="907"/>
        <v>DC2GT51-DC</v>
      </c>
      <c r="AD4457" t="str">
        <f>Y4457&amp;"-"&amp;VLOOKUP(AC4457,'LICH THI'!C:AA,9,0)</f>
        <v>64DCCD3050-42471</v>
      </c>
      <c r="AE4457">
        <f t="shared" si="908"/>
        <v>1</v>
      </c>
    </row>
    <row r="4458" spans="1:31" x14ac:dyDescent="0.25">
      <c r="A4458" s="436" t="str">
        <f t="shared" si="898"/>
        <v>DC2GT51-DC-13</v>
      </c>
      <c r="B4458" s="436">
        <f>COUNTIF(AC$4:AC4458,AC4458)</f>
        <v>13</v>
      </c>
      <c r="C4458" s="436" t="str">
        <f t="shared" si="899"/>
        <v>DC2GT51-DC</v>
      </c>
      <c r="D4458" s="436">
        <f>VLOOKUP(C4458,'LICH THI'!C:AA,12,0)</f>
        <v>105</v>
      </c>
      <c r="E4458" s="436">
        <f>VLOOKUP(C4458,'LICH THI'!C:AA,13,0)</f>
        <v>45</v>
      </c>
      <c r="F4458" s="436">
        <f t="shared" si="909"/>
        <v>45</v>
      </c>
      <c r="G4458" s="436">
        <f>VLOOKUP(C4458,'LICH THI'!C:AA,14,0)</f>
        <v>3</v>
      </c>
      <c r="H4458" s="436">
        <f t="shared" si="900"/>
        <v>1</v>
      </c>
      <c r="I4458" s="436" t="str">
        <f t="shared" si="901"/>
        <v>Lê Viết Chung</v>
      </c>
      <c r="J4458" s="436"/>
      <c r="K4458" s="436">
        <f t="shared" si="902"/>
        <v>2</v>
      </c>
      <c r="L4458" s="436" t="str">
        <f t="shared" si="903"/>
        <v>DC2GT51-DC-2</v>
      </c>
      <c r="M4458" s="436">
        <f t="shared" si="904"/>
        <v>6</v>
      </c>
      <c r="N4458" s="437">
        <f t="shared" si="910"/>
        <v>58</v>
      </c>
      <c r="O4458" s="437"/>
      <c r="P4458" s="430" t="str">
        <f t="shared" si="905"/>
        <v/>
      </c>
      <c r="U4458" s="177">
        <v>74</v>
      </c>
      <c r="V4458" s="177" t="s">
        <v>3731</v>
      </c>
      <c r="W4458" s="177" t="s">
        <v>5148</v>
      </c>
      <c r="X4458" s="177" t="s">
        <v>2731</v>
      </c>
      <c r="Y4458" s="177" t="s">
        <v>5149</v>
      </c>
      <c r="Z4458" s="177" t="s">
        <v>6950</v>
      </c>
      <c r="AA4458" s="525" t="s">
        <v>3048</v>
      </c>
      <c r="AB4458" s="399" t="str">
        <f t="shared" si="906"/>
        <v>DC2GT51</v>
      </c>
      <c r="AC4458" s="399" t="str">
        <f t="shared" si="907"/>
        <v>DC2GT51-DC</v>
      </c>
      <c r="AD4458" t="str">
        <f>Y4458&amp;"-"&amp;VLOOKUP(AC4458,'LICH THI'!C:AA,9,0)</f>
        <v>64DCCS3019-42471</v>
      </c>
      <c r="AE4458">
        <f t="shared" si="908"/>
        <v>1</v>
      </c>
    </row>
    <row r="4459" spans="1:31" x14ac:dyDescent="0.25">
      <c r="A4459" s="436" t="str">
        <f t="shared" si="898"/>
        <v>DC2GT51-DC-14</v>
      </c>
      <c r="B4459" s="436">
        <f>COUNTIF(AC$4:AC4459,AC4459)</f>
        <v>14</v>
      </c>
      <c r="C4459" s="436" t="str">
        <f t="shared" si="899"/>
        <v>DC2GT51-DC</v>
      </c>
      <c r="D4459" s="436">
        <f>VLOOKUP(C4459,'LICH THI'!C:AA,12,0)</f>
        <v>105</v>
      </c>
      <c r="E4459" s="436">
        <f>VLOOKUP(C4459,'LICH THI'!C:AA,13,0)</f>
        <v>45</v>
      </c>
      <c r="F4459" s="436">
        <f t="shared" si="909"/>
        <v>45</v>
      </c>
      <c r="G4459" s="436">
        <f>VLOOKUP(C4459,'LICH THI'!C:AA,14,0)</f>
        <v>3</v>
      </c>
      <c r="H4459" s="436">
        <f t="shared" si="900"/>
        <v>1</v>
      </c>
      <c r="I4459" s="436" t="str">
        <f t="shared" si="901"/>
        <v>Nguyễn Đăng Chung</v>
      </c>
      <c r="J4459" s="436"/>
      <c r="K4459" s="436">
        <f t="shared" si="902"/>
        <v>2</v>
      </c>
      <c r="L4459" s="436" t="str">
        <f t="shared" si="903"/>
        <v>DC2GT51-DC-2</v>
      </c>
      <c r="M4459" s="436">
        <f t="shared" si="904"/>
        <v>6</v>
      </c>
      <c r="N4459" s="437">
        <f t="shared" si="910"/>
        <v>59</v>
      </c>
      <c r="O4459" s="437"/>
      <c r="P4459" s="430" t="str">
        <f t="shared" si="905"/>
        <v/>
      </c>
      <c r="U4459" s="177">
        <v>58</v>
      </c>
      <c r="V4459" s="177" t="s">
        <v>2868</v>
      </c>
      <c r="W4459" s="177" t="s">
        <v>2875</v>
      </c>
      <c r="X4459" s="177" t="s">
        <v>2731</v>
      </c>
      <c r="Y4459" s="177" t="s">
        <v>2876</v>
      </c>
      <c r="Z4459" s="177" t="s">
        <v>6950</v>
      </c>
      <c r="AA4459" s="525" t="s">
        <v>2796</v>
      </c>
      <c r="AB4459" s="399" t="str">
        <f t="shared" si="906"/>
        <v>DC2GT51</v>
      </c>
      <c r="AC4459" s="399" t="str">
        <f t="shared" si="907"/>
        <v>DC2GT51-DC</v>
      </c>
      <c r="AD4459" t="str">
        <f>Y4459&amp;"-"&amp;VLOOKUP(AC4459,'LICH THI'!C:AA,9,0)</f>
        <v>64DCCD3247-42471</v>
      </c>
      <c r="AE4459">
        <f t="shared" si="908"/>
        <v>1</v>
      </c>
    </row>
    <row r="4460" spans="1:31" x14ac:dyDescent="0.25">
      <c r="A4460" s="436" t="str">
        <f t="shared" si="898"/>
        <v>DC2GT51-DC-15</v>
      </c>
      <c r="B4460" s="436">
        <f>COUNTIF(AC$4:AC4460,AC4460)</f>
        <v>15</v>
      </c>
      <c r="C4460" s="436" t="str">
        <f t="shared" si="899"/>
        <v>DC2GT51-DC</v>
      </c>
      <c r="D4460" s="436">
        <f>VLOOKUP(C4460,'LICH THI'!C:AA,12,0)</f>
        <v>105</v>
      </c>
      <c r="E4460" s="436">
        <f>VLOOKUP(C4460,'LICH THI'!C:AA,13,0)</f>
        <v>45</v>
      </c>
      <c r="F4460" s="436">
        <f t="shared" si="909"/>
        <v>45</v>
      </c>
      <c r="G4460" s="436">
        <f>VLOOKUP(C4460,'LICH THI'!C:AA,14,0)</f>
        <v>3</v>
      </c>
      <c r="H4460" s="436">
        <f t="shared" si="900"/>
        <v>1</v>
      </c>
      <c r="I4460" s="436" t="str">
        <f t="shared" si="901"/>
        <v>Phạm Đức Chung</v>
      </c>
      <c r="J4460" s="436"/>
      <c r="K4460" s="436">
        <f t="shared" si="902"/>
        <v>2</v>
      </c>
      <c r="L4460" s="436" t="str">
        <f t="shared" si="903"/>
        <v>DC2GT51-DC-2</v>
      </c>
      <c r="M4460" s="436">
        <f t="shared" si="904"/>
        <v>6</v>
      </c>
      <c r="N4460" s="437">
        <f t="shared" si="910"/>
        <v>60</v>
      </c>
      <c r="O4460" s="437"/>
      <c r="P4460" s="430" t="str">
        <f t="shared" si="905"/>
        <v/>
      </c>
      <c r="U4460" s="177">
        <v>9</v>
      </c>
      <c r="V4460" s="177" t="s">
        <v>2724</v>
      </c>
      <c r="W4460" s="177" t="s">
        <v>2730</v>
      </c>
      <c r="X4460" s="177" t="s">
        <v>2731</v>
      </c>
      <c r="Y4460" s="177" t="s">
        <v>2732</v>
      </c>
      <c r="Z4460" s="177" t="s">
        <v>6950</v>
      </c>
      <c r="AA4460" s="525" t="s">
        <v>2733</v>
      </c>
      <c r="AB4460" s="399" t="str">
        <f t="shared" si="906"/>
        <v>DC2GT51</v>
      </c>
      <c r="AC4460" s="399" t="str">
        <f t="shared" si="907"/>
        <v>DC2GT51-DC</v>
      </c>
      <c r="AD4460" t="str">
        <f>Y4460&amp;"-"&amp;VLOOKUP(AC4460,'LICH THI'!C:AA,9,0)</f>
        <v>64DCCA3043-42471</v>
      </c>
      <c r="AE4460">
        <f t="shared" si="908"/>
        <v>1</v>
      </c>
    </row>
    <row r="4461" spans="1:31" x14ac:dyDescent="0.25">
      <c r="A4461" s="436" t="str">
        <f t="shared" si="898"/>
        <v>DC2GT51-DC-16</v>
      </c>
      <c r="B4461" s="436">
        <f>COUNTIF(AC$4:AC4461,AC4461)</f>
        <v>16</v>
      </c>
      <c r="C4461" s="436" t="str">
        <f t="shared" si="899"/>
        <v>DC2GT51-DC</v>
      </c>
      <c r="D4461" s="436">
        <f>VLOOKUP(C4461,'LICH THI'!C:AA,12,0)</f>
        <v>105</v>
      </c>
      <c r="E4461" s="436">
        <f>VLOOKUP(C4461,'LICH THI'!C:AA,13,0)</f>
        <v>45</v>
      </c>
      <c r="F4461" s="436">
        <f t="shared" si="909"/>
        <v>45</v>
      </c>
      <c r="G4461" s="436">
        <f>VLOOKUP(C4461,'LICH THI'!C:AA,14,0)</f>
        <v>3</v>
      </c>
      <c r="H4461" s="436">
        <f t="shared" si="900"/>
        <v>1</v>
      </c>
      <c r="I4461" s="436" t="str">
        <f t="shared" si="901"/>
        <v>Lương Hoàng Dũng</v>
      </c>
      <c r="J4461" s="436"/>
      <c r="K4461" s="436">
        <f t="shared" si="902"/>
        <v>2</v>
      </c>
      <c r="L4461" s="436" t="str">
        <f t="shared" si="903"/>
        <v>DC2GT51-DC-2</v>
      </c>
      <c r="M4461" s="436">
        <f t="shared" si="904"/>
        <v>6</v>
      </c>
      <c r="N4461" s="437">
        <f t="shared" si="910"/>
        <v>61</v>
      </c>
      <c r="O4461" s="437"/>
      <c r="P4461" s="430" t="str">
        <f t="shared" si="905"/>
        <v/>
      </c>
      <c r="U4461" s="177">
        <v>42</v>
      </c>
      <c r="V4461" s="177" t="s">
        <v>2825</v>
      </c>
      <c r="W4461" s="177" t="s">
        <v>2826</v>
      </c>
      <c r="X4461" s="177" t="s">
        <v>2827</v>
      </c>
      <c r="Y4461" s="177" t="s">
        <v>2828</v>
      </c>
      <c r="Z4461" s="177" t="s">
        <v>6950</v>
      </c>
      <c r="AA4461" s="525" t="s">
        <v>2829</v>
      </c>
      <c r="AB4461" s="399" t="str">
        <f t="shared" si="906"/>
        <v>DC2GT51</v>
      </c>
      <c r="AC4461" s="399" t="str">
        <f t="shared" si="907"/>
        <v>DC2GT51-DC</v>
      </c>
      <c r="AD4461" t="str">
        <f>Y4461&amp;"-"&amp;VLOOKUP(AC4461,'LICH THI'!C:AA,9,0)</f>
        <v>64DCCD3144-42471</v>
      </c>
      <c r="AE4461">
        <f t="shared" si="908"/>
        <v>1</v>
      </c>
    </row>
    <row r="4462" spans="1:31" x14ac:dyDescent="0.25">
      <c r="A4462" s="436" t="str">
        <f t="shared" si="898"/>
        <v>DC2GT51-DC-17</v>
      </c>
      <c r="B4462" s="436">
        <f>COUNTIF(AC$4:AC4462,AC4462)</f>
        <v>17</v>
      </c>
      <c r="C4462" s="436" t="str">
        <f t="shared" si="899"/>
        <v>DC2GT51-DC</v>
      </c>
      <c r="D4462" s="436">
        <f>VLOOKUP(C4462,'LICH THI'!C:AA,12,0)</f>
        <v>105</v>
      </c>
      <c r="E4462" s="436">
        <f>VLOOKUP(C4462,'LICH THI'!C:AA,13,0)</f>
        <v>45</v>
      </c>
      <c r="F4462" s="436">
        <f t="shared" si="909"/>
        <v>45</v>
      </c>
      <c r="G4462" s="436">
        <f>VLOOKUP(C4462,'LICH THI'!C:AA,14,0)</f>
        <v>3</v>
      </c>
      <c r="H4462" s="436">
        <f t="shared" si="900"/>
        <v>1</v>
      </c>
      <c r="I4462" s="436" t="str">
        <f t="shared" si="901"/>
        <v>Đặng Tiến Duy</v>
      </c>
      <c r="J4462" s="436"/>
      <c r="K4462" s="436">
        <f t="shared" si="902"/>
        <v>2</v>
      </c>
      <c r="L4462" s="436" t="str">
        <f t="shared" si="903"/>
        <v>DC2GT51-DC-2</v>
      </c>
      <c r="M4462" s="436">
        <f t="shared" si="904"/>
        <v>6</v>
      </c>
      <c r="N4462" s="437">
        <f t="shared" si="910"/>
        <v>62</v>
      </c>
      <c r="O4462" s="437"/>
      <c r="P4462" s="430" t="str">
        <f t="shared" si="905"/>
        <v/>
      </c>
      <c r="U4462" s="177">
        <v>12</v>
      </c>
      <c r="V4462" s="177" t="s">
        <v>2724</v>
      </c>
      <c r="W4462" s="177" t="s">
        <v>3702</v>
      </c>
      <c r="X4462" s="177" t="s">
        <v>2742</v>
      </c>
      <c r="Y4462" s="177" t="s">
        <v>3703</v>
      </c>
      <c r="Z4462" s="177" t="s">
        <v>6950</v>
      </c>
      <c r="AA4462" s="525" t="s">
        <v>2840</v>
      </c>
      <c r="AB4462" s="399" t="str">
        <f t="shared" si="906"/>
        <v>DC2GT51</v>
      </c>
      <c r="AC4462" s="399" t="str">
        <f t="shared" si="907"/>
        <v>DC2GT51-DC</v>
      </c>
      <c r="AD4462" t="str">
        <f>Y4462&amp;"-"&amp;VLOOKUP(AC4462,'LICH THI'!C:AA,9,0)</f>
        <v>64DCCA3002-42471</v>
      </c>
      <c r="AE4462">
        <f t="shared" si="908"/>
        <v>1</v>
      </c>
    </row>
    <row r="4463" spans="1:31" x14ac:dyDescent="0.25">
      <c r="A4463" s="436" t="str">
        <f t="shared" si="898"/>
        <v>DC2GT51-DC-18</v>
      </c>
      <c r="B4463" s="436">
        <f>COUNTIF(AC$4:AC4463,AC4463)</f>
        <v>18</v>
      </c>
      <c r="C4463" s="436" t="str">
        <f t="shared" si="899"/>
        <v>DC2GT51-DC</v>
      </c>
      <c r="D4463" s="436">
        <f>VLOOKUP(C4463,'LICH THI'!C:AA,12,0)</f>
        <v>105</v>
      </c>
      <c r="E4463" s="436">
        <f>VLOOKUP(C4463,'LICH THI'!C:AA,13,0)</f>
        <v>45</v>
      </c>
      <c r="F4463" s="436">
        <f t="shared" si="909"/>
        <v>45</v>
      </c>
      <c r="G4463" s="436">
        <f>VLOOKUP(C4463,'LICH THI'!C:AA,14,0)</f>
        <v>3</v>
      </c>
      <c r="H4463" s="436">
        <f t="shared" si="900"/>
        <v>1</v>
      </c>
      <c r="I4463" s="436" t="str">
        <f t="shared" si="901"/>
        <v>Phạm Văn Duy</v>
      </c>
      <c r="J4463" s="436"/>
      <c r="K4463" s="436">
        <f t="shared" si="902"/>
        <v>2</v>
      </c>
      <c r="L4463" s="436" t="str">
        <f t="shared" si="903"/>
        <v>DC2GT51-DC-2</v>
      </c>
      <c r="M4463" s="436">
        <f t="shared" si="904"/>
        <v>6</v>
      </c>
      <c r="N4463" s="437">
        <f t="shared" si="910"/>
        <v>63</v>
      </c>
      <c r="O4463" s="437"/>
      <c r="P4463" s="430" t="str">
        <f t="shared" si="905"/>
        <v/>
      </c>
      <c r="U4463" s="177">
        <v>26</v>
      </c>
      <c r="V4463" s="177" t="s">
        <v>2790</v>
      </c>
      <c r="W4463" s="177" t="s">
        <v>2738</v>
      </c>
      <c r="X4463" s="177" t="s">
        <v>2742</v>
      </c>
      <c r="Y4463" s="177" t="s">
        <v>5083</v>
      </c>
      <c r="Z4463" s="177" t="s">
        <v>6950</v>
      </c>
      <c r="AA4463" s="525" t="s">
        <v>4636</v>
      </c>
      <c r="AB4463" s="399" t="str">
        <f t="shared" si="906"/>
        <v>DC2GT51</v>
      </c>
      <c r="AC4463" s="399" t="str">
        <f t="shared" si="907"/>
        <v>DC2GT51-DC</v>
      </c>
      <c r="AD4463" t="str">
        <f>Y4463&amp;"-"&amp;VLOOKUP(AC4463,'LICH THI'!C:AA,9,0)</f>
        <v>64DCCD3035-42471</v>
      </c>
      <c r="AE4463">
        <f t="shared" si="908"/>
        <v>1</v>
      </c>
    </row>
    <row r="4464" spans="1:31" x14ac:dyDescent="0.25">
      <c r="A4464" s="436" t="str">
        <f t="shared" si="898"/>
        <v>DC2GT51-DC-19</v>
      </c>
      <c r="B4464" s="436">
        <f>COUNTIF(AC$4:AC4464,AC4464)</f>
        <v>19</v>
      </c>
      <c r="C4464" s="436" t="str">
        <f t="shared" si="899"/>
        <v>DC2GT51-DC</v>
      </c>
      <c r="D4464" s="436">
        <f>VLOOKUP(C4464,'LICH THI'!C:AA,12,0)</f>
        <v>105</v>
      </c>
      <c r="E4464" s="436">
        <f>VLOOKUP(C4464,'LICH THI'!C:AA,13,0)</f>
        <v>45</v>
      </c>
      <c r="F4464" s="436">
        <f t="shared" si="909"/>
        <v>45</v>
      </c>
      <c r="G4464" s="436">
        <f>VLOOKUP(C4464,'LICH THI'!C:AA,14,0)</f>
        <v>3</v>
      </c>
      <c r="H4464" s="436">
        <f t="shared" si="900"/>
        <v>1</v>
      </c>
      <c r="I4464" s="436" t="str">
        <f t="shared" si="901"/>
        <v>Ngô Quang Dương</v>
      </c>
      <c r="J4464" s="436"/>
      <c r="K4464" s="436">
        <f t="shared" si="902"/>
        <v>2</v>
      </c>
      <c r="L4464" s="436" t="str">
        <f t="shared" si="903"/>
        <v>DC2GT51-DC-2</v>
      </c>
      <c r="M4464" s="436">
        <f t="shared" si="904"/>
        <v>6</v>
      </c>
      <c r="N4464" s="437">
        <f t="shared" si="910"/>
        <v>64</v>
      </c>
      <c r="O4464" s="437"/>
      <c r="P4464" s="430" t="str">
        <f t="shared" si="905"/>
        <v/>
      </c>
      <c r="U4464" s="177">
        <v>27</v>
      </c>
      <c r="V4464" s="177" t="s">
        <v>2790</v>
      </c>
      <c r="W4464" s="177" t="s">
        <v>5375</v>
      </c>
      <c r="X4464" s="177" t="s">
        <v>2601</v>
      </c>
      <c r="Y4464" s="177" t="s">
        <v>5376</v>
      </c>
      <c r="Z4464" s="177" t="s">
        <v>6950</v>
      </c>
      <c r="AA4464" s="525" t="s">
        <v>5377</v>
      </c>
      <c r="AB4464" s="399" t="str">
        <f t="shared" si="906"/>
        <v>DC2GT51</v>
      </c>
      <c r="AC4464" s="399" t="str">
        <f t="shared" si="907"/>
        <v>DC2GT51-DC</v>
      </c>
      <c r="AD4464" t="str">
        <f>Y4464&amp;"-"&amp;VLOOKUP(AC4464,'LICH THI'!C:AA,9,0)</f>
        <v>64DCCD3140-42471</v>
      </c>
      <c r="AE4464">
        <f t="shared" si="908"/>
        <v>1</v>
      </c>
    </row>
    <row r="4465" spans="1:31" x14ac:dyDescent="0.25">
      <c r="A4465" s="436" t="str">
        <f t="shared" si="898"/>
        <v>DC2GT51-DC-20</v>
      </c>
      <c r="B4465" s="436">
        <f>COUNTIF(AC$4:AC4465,AC4465)</f>
        <v>20</v>
      </c>
      <c r="C4465" s="436" t="str">
        <f t="shared" si="899"/>
        <v>DC2GT51-DC</v>
      </c>
      <c r="D4465" s="436">
        <f>VLOOKUP(C4465,'LICH THI'!C:AA,12,0)</f>
        <v>105</v>
      </c>
      <c r="E4465" s="436">
        <f>VLOOKUP(C4465,'LICH THI'!C:AA,13,0)</f>
        <v>45</v>
      </c>
      <c r="F4465" s="436">
        <f t="shared" si="909"/>
        <v>45</v>
      </c>
      <c r="G4465" s="436">
        <f>VLOOKUP(C4465,'LICH THI'!C:AA,14,0)</f>
        <v>3</v>
      </c>
      <c r="H4465" s="436">
        <f t="shared" si="900"/>
        <v>1</v>
      </c>
      <c r="I4465" s="436" t="str">
        <f t="shared" si="901"/>
        <v>Đỗ Xuân Đại</v>
      </c>
      <c r="J4465" s="436"/>
      <c r="K4465" s="436">
        <f t="shared" si="902"/>
        <v>2</v>
      </c>
      <c r="L4465" s="436" t="str">
        <f t="shared" si="903"/>
        <v>DC2GT51-DC-2</v>
      </c>
      <c r="M4465" s="436">
        <f t="shared" si="904"/>
        <v>6</v>
      </c>
      <c r="N4465" s="437">
        <f t="shared" si="910"/>
        <v>65</v>
      </c>
      <c r="O4465" s="437"/>
      <c r="P4465" s="430" t="str">
        <f t="shared" si="905"/>
        <v/>
      </c>
      <c r="U4465" s="177">
        <v>103</v>
      </c>
      <c r="V4465" s="177" t="s">
        <v>3077</v>
      </c>
      <c r="W4465" s="177" t="s">
        <v>5357</v>
      </c>
      <c r="X4465" s="177" t="s">
        <v>4118</v>
      </c>
      <c r="Y4465" s="177" t="s">
        <v>5358</v>
      </c>
      <c r="Z4465" s="177" t="s">
        <v>6950</v>
      </c>
      <c r="AA4465" s="525" t="s">
        <v>5359</v>
      </c>
      <c r="AB4465" s="399" t="str">
        <f t="shared" si="906"/>
        <v>DC2GT51</v>
      </c>
      <c r="AC4465" s="399" t="str">
        <f t="shared" si="907"/>
        <v>DC2GT51-DC</v>
      </c>
      <c r="AD4465" t="str">
        <f>Y4465&amp;"-"&amp;VLOOKUP(AC4465,'LICH THI'!C:AA,9,0)</f>
        <v>64DCDB3143-42471</v>
      </c>
      <c r="AE4465">
        <f t="shared" si="908"/>
        <v>1</v>
      </c>
    </row>
    <row r="4466" spans="1:31" x14ac:dyDescent="0.25">
      <c r="A4466" s="436" t="str">
        <f t="shared" si="898"/>
        <v>DC2GT51-DC-21</v>
      </c>
      <c r="B4466" s="436">
        <f>COUNTIF(AC$4:AC4466,AC4466)</f>
        <v>21</v>
      </c>
      <c r="C4466" s="436" t="str">
        <f t="shared" si="899"/>
        <v>DC2GT51-DC</v>
      </c>
      <c r="D4466" s="436">
        <f>VLOOKUP(C4466,'LICH THI'!C:AA,12,0)</f>
        <v>105</v>
      </c>
      <c r="E4466" s="436">
        <f>VLOOKUP(C4466,'LICH THI'!C:AA,13,0)</f>
        <v>45</v>
      </c>
      <c r="F4466" s="436">
        <f t="shared" si="909"/>
        <v>45</v>
      </c>
      <c r="G4466" s="436">
        <f>VLOOKUP(C4466,'LICH THI'!C:AA,14,0)</f>
        <v>3</v>
      </c>
      <c r="H4466" s="436">
        <f t="shared" si="900"/>
        <v>1</v>
      </c>
      <c r="I4466" s="436" t="str">
        <f t="shared" si="901"/>
        <v>Đoàn Đức Đạo</v>
      </c>
      <c r="J4466" s="436"/>
      <c r="K4466" s="436">
        <f t="shared" si="902"/>
        <v>2</v>
      </c>
      <c r="L4466" s="436" t="str">
        <f t="shared" si="903"/>
        <v>DC2GT51-DC-2</v>
      </c>
      <c r="M4466" s="436">
        <f t="shared" si="904"/>
        <v>6</v>
      </c>
      <c r="N4466" s="437">
        <f t="shared" si="910"/>
        <v>66</v>
      </c>
      <c r="O4466" s="437"/>
      <c r="P4466" s="430" t="str">
        <f t="shared" si="905"/>
        <v/>
      </c>
      <c r="U4466" s="177">
        <v>79</v>
      </c>
      <c r="V4466" s="177" t="s">
        <v>2897</v>
      </c>
      <c r="W4466" s="177" t="s">
        <v>2903</v>
      </c>
      <c r="X4466" s="177" t="s">
        <v>2904</v>
      </c>
      <c r="Y4466" s="177" t="s">
        <v>2905</v>
      </c>
      <c r="Z4466" s="177" t="s">
        <v>6950</v>
      </c>
      <c r="AA4466" s="525" t="s">
        <v>2906</v>
      </c>
      <c r="AB4466" s="399" t="str">
        <f t="shared" si="906"/>
        <v>DC2GT51</v>
      </c>
      <c r="AC4466" s="399" t="str">
        <f t="shared" si="907"/>
        <v>DC2GT51-DC</v>
      </c>
      <c r="AD4466" t="str">
        <f>Y4466&amp;"-"&amp;VLOOKUP(AC4466,'LICH THI'!C:AA,9,0)</f>
        <v>64DCDB3071-42471</v>
      </c>
      <c r="AE4466">
        <f t="shared" si="908"/>
        <v>1</v>
      </c>
    </row>
    <row r="4467" spans="1:31" x14ac:dyDescent="0.25">
      <c r="A4467" s="436" t="str">
        <f t="shared" si="898"/>
        <v>DC2GT51-DC-22</v>
      </c>
      <c r="B4467" s="436">
        <f>COUNTIF(AC$4:AC4467,AC4467)</f>
        <v>22</v>
      </c>
      <c r="C4467" s="436" t="str">
        <f t="shared" si="899"/>
        <v>DC2GT51-DC</v>
      </c>
      <c r="D4467" s="436">
        <f>VLOOKUP(C4467,'LICH THI'!C:AA,12,0)</f>
        <v>105</v>
      </c>
      <c r="E4467" s="436">
        <f>VLOOKUP(C4467,'LICH THI'!C:AA,13,0)</f>
        <v>45</v>
      </c>
      <c r="F4467" s="436">
        <f t="shared" si="909"/>
        <v>45</v>
      </c>
      <c r="G4467" s="436">
        <f>VLOOKUP(C4467,'LICH THI'!C:AA,14,0)</f>
        <v>3</v>
      </c>
      <c r="H4467" s="436">
        <f t="shared" si="900"/>
        <v>1</v>
      </c>
      <c r="I4467" s="436" t="str">
        <f t="shared" si="901"/>
        <v>Nguyễn Ngọc Đạt</v>
      </c>
      <c r="J4467" s="436"/>
      <c r="K4467" s="436">
        <f t="shared" si="902"/>
        <v>2</v>
      </c>
      <c r="L4467" s="436" t="str">
        <f t="shared" si="903"/>
        <v>DC2GT51-DC-2</v>
      </c>
      <c r="M4467" s="436">
        <f t="shared" si="904"/>
        <v>6</v>
      </c>
      <c r="N4467" s="437">
        <f t="shared" si="910"/>
        <v>67</v>
      </c>
      <c r="O4467" s="437"/>
      <c r="P4467" s="430" t="str">
        <f t="shared" si="905"/>
        <v/>
      </c>
      <c r="U4467" s="177">
        <v>2</v>
      </c>
      <c r="V4467" s="177" t="s">
        <v>3102</v>
      </c>
      <c r="W4467" s="177" t="s">
        <v>2783</v>
      </c>
      <c r="X4467" s="177" t="s">
        <v>2746</v>
      </c>
      <c r="Y4467" s="177" t="s">
        <v>3118</v>
      </c>
      <c r="Z4467" s="177" t="s">
        <v>6950</v>
      </c>
      <c r="AA4467" s="525" t="s">
        <v>3119</v>
      </c>
      <c r="AB4467" s="399" t="str">
        <f t="shared" si="906"/>
        <v>DC2GT51</v>
      </c>
      <c r="AC4467" s="399" t="str">
        <f t="shared" si="907"/>
        <v>DC2GT51-DC</v>
      </c>
      <c r="AD4467" t="str">
        <f>Y4467&amp;"-"&amp;VLOOKUP(AC4467,'LICH THI'!C:AA,9,0)</f>
        <v>62DCCD3023-42471</v>
      </c>
      <c r="AE4467">
        <f t="shared" si="908"/>
        <v>1</v>
      </c>
    </row>
    <row r="4468" spans="1:31" x14ac:dyDescent="0.25">
      <c r="A4468" s="436" t="str">
        <f t="shared" si="898"/>
        <v>DC2GT51-DC-23</v>
      </c>
      <c r="B4468" s="436">
        <f>COUNTIF(AC$4:AC4468,AC4468)</f>
        <v>23</v>
      </c>
      <c r="C4468" s="436" t="str">
        <f t="shared" si="899"/>
        <v>DC2GT51-DC</v>
      </c>
      <c r="D4468" s="436">
        <f>VLOOKUP(C4468,'LICH THI'!C:AA,12,0)</f>
        <v>105</v>
      </c>
      <c r="E4468" s="436">
        <f>VLOOKUP(C4468,'LICH THI'!C:AA,13,0)</f>
        <v>45</v>
      </c>
      <c r="F4468" s="436">
        <f t="shared" si="909"/>
        <v>45</v>
      </c>
      <c r="G4468" s="436">
        <f>VLOOKUP(C4468,'LICH THI'!C:AA,14,0)</f>
        <v>3</v>
      </c>
      <c r="H4468" s="436">
        <f t="shared" si="900"/>
        <v>1</v>
      </c>
      <c r="I4468" s="436" t="str">
        <f t="shared" si="901"/>
        <v>Nguyễn Xuân Đạt</v>
      </c>
      <c r="J4468" s="436"/>
      <c r="K4468" s="436">
        <f t="shared" si="902"/>
        <v>2</v>
      </c>
      <c r="L4468" s="436" t="str">
        <f t="shared" si="903"/>
        <v>DC2GT51-DC-2</v>
      </c>
      <c r="M4468" s="436">
        <f t="shared" si="904"/>
        <v>6</v>
      </c>
      <c r="N4468" s="437">
        <f t="shared" si="910"/>
        <v>68</v>
      </c>
      <c r="O4468" s="437"/>
      <c r="P4468" s="430" t="str">
        <f t="shared" si="905"/>
        <v/>
      </c>
      <c r="U4468" s="177">
        <v>28</v>
      </c>
      <c r="V4468" s="177" t="s">
        <v>2790</v>
      </c>
      <c r="W4468" s="177" t="s">
        <v>3590</v>
      </c>
      <c r="X4468" s="177" t="s">
        <v>2746</v>
      </c>
      <c r="Y4468" s="177" t="s">
        <v>5049</v>
      </c>
      <c r="Z4468" s="177" t="s">
        <v>6950</v>
      </c>
      <c r="AA4468" s="525" t="s">
        <v>5050</v>
      </c>
      <c r="AB4468" s="399" t="str">
        <f t="shared" si="906"/>
        <v>DC2GT51</v>
      </c>
      <c r="AC4468" s="399" t="str">
        <f t="shared" si="907"/>
        <v>DC2GT51-DC</v>
      </c>
      <c r="AD4468" t="str">
        <f>Y4468&amp;"-"&amp;VLOOKUP(AC4468,'LICH THI'!C:AA,9,0)</f>
        <v>64DCCD3079-42471</v>
      </c>
      <c r="AE4468">
        <f t="shared" si="908"/>
        <v>1</v>
      </c>
    </row>
    <row r="4469" spans="1:31" x14ac:dyDescent="0.25">
      <c r="A4469" s="436" t="str">
        <f t="shared" si="898"/>
        <v>DC2GT51-DC-24</v>
      </c>
      <c r="B4469" s="436">
        <f>COUNTIF(AC$4:AC4469,AC4469)</f>
        <v>24</v>
      </c>
      <c r="C4469" s="436" t="str">
        <f t="shared" si="899"/>
        <v>DC2GT51-DC</v>
      </c>
      <c r="D4469" s="436">
        <f>VLOOKUP(C4469,'LICH THI'!C:AA,12,0)</f>
        <v>105</v>
      </c>
      <c r="E4469" s="436">
        <f>VLOOKUP(C4469,'LICH THI'!C:AA,13,0)</f>
        <v>45</v>
      </c>
      <c r="F4469" s="436">
        <f t="shared" si="909"/>
        <v>45</v>
      </c>
      <c r="G4469" s="436">
        <f>VLOOKUP(C4469,'LICH THI'!C:AA,14,0)</f>
        <v>3</v>
      </c>
      <c r="H4469" s="436">
        <f t="shared" si="900"/>
        <v>1</v>
      </c>
      <c r="I4469" s="436" t="str">
        <f t="shared" si="901"/>
        <v>Tạ Tiến Đạt</v>
      </c>
      <c r="J4469" s="436"/>
      <c r="K4469" s="436">
        <f t="shared" si="902"/>
        <v>2</v>
      </c>
      <c r="L4469" s="436" t="str">
        <f t="shared" si="903"/>
        <v>DC2GT51-DC-2</v>
      </c>
      <c r="M4469" s="436">
        <f t="shared" si="904"/>
        <v>6</v>
      </c>
      <c r="N4469" s="437">
        <f t="shared" si="910"/>
        <v>69</v>
      </c>
      <c r="O4469" s="437"/>
      <c r="P4469" s="430" t="str">
        <f t="shared" si="905"/>
        <v/>
      </c>
      <c r="U4469" s="177">
        <v>29</v>
      </c>
      <c r="V4469" s="177" t="s">
        <v>2790</v>
      </c>
      <c r="W4469" s="177" t="s">
        <v>5084</v>
      </c>
      <c r="X4469" s="177" t="s">
        <v>2746</v>
      </c>
      <c r="Y4469" s="177" t="s">
        <v>5085</v>
      </c>
      <c r="Z4469" s="177" t="s">
        <v>6950</v>
      </c>
      <c r="AA4469" s="525" t="s">
        <v>2962</v>
      </c>
      <c r="AB4469" s="399" t="str">
        <f t="shared" si="906"/>
        <v>DC2GT51</v>
      </c>
      <c r="AC4469" s="399" t="str">
        <f t="shared" si="907"/>
        <v>DC2GT51-DC</v>
      </c>
      <c r="AD4469" t="str">
        <f>Y4469&amp;"-"&amp;VLOOKUP(AC4469,'LICH THI'!C:AA,9,0)</f>
        <v>64DCCD3102-42471</v>
      </c>
      <c r="AE4469">
        <f t="shared" si="908"/>
        <v>1</v>
      </c>
    </row>
    <row r="4470" spans="1:31" x14ac:dyDescent="0.25">
      <c r="A4470" s="436" t="str">
        <f t="shared" si="898"/>
        <v>DC2GT51-DC-25</v>
      </c>
      <c r="B4470" s="436">
        <f>COUNTIF(AC$4:AC4470,AC4470)</f>
        <v>25</v>
      </c>
      <c r="C4470" s="436" t="str">
        <f t="shared" si="899"/>
        <v>DC2GT51-DC</v>
      </c>
      <c r="D4470" s="436">
        <f>VLOOKUP(C4470,'LICH THI'!C:AA,12,0)</f>
        <v>105</v>
      </c>
      <c r="E4470" s="436">
        <f>VLOOKUP(C4470,'LICH THI'!C:AA,13,0)</f>
        <v>45</v>
      </c>
      <c r="F4470" s="436">
        <f t="shared" si="909"/>
        <v>45</v>
      </c>
      <c r="G4470" s="436">
        <f>VLOOKUP(C4470,'LICH THI'!C:AA,14,0)</f>
        <v>3</v>
      </c>
      <c r="H4470" s="436">
        <f t="shared" si="900"/>
        <v>1</v>
      </c>
      <c r="I4470" s="436" t="str">
        <f t="shared" si="901"/>
        <v>Tạ Tương Đạt</v>
      </c>
      <c r="J4470" s="436"/>
      <c r="K4470" s="436">
        <f t="shared" si="902"/>
        <v>2</v>
      </c>
      <c r="L4470" s="436" t="str">
        <f t="shared" si="903"/>
        <v>DC2GT51-DC-2</v>
      </c>
      <c r="M4470" s="436">
        <f t="shared" si="904"/>
        <v>6</v>
      </c>
      <c r="N4470" s="437">
        <f t="shared" si="910"/>
        <v>70</v>
      </c>
      <c r="O4470" s="437"/>
      <c r="P4470" s="430" t="str">
        <f t="shared" si="905"/>
        <v/>
      </c>
      <c r="U4470" s="177">
        <v>13</v>
      </c>
      <c r="V4470" s="177" t="s">
        <v>2724</v>
      </c>
      <c r="W4470" s="177" t="s">
        <v>2745</v>
      </c>
      <c r="X4470" s="177" t="s">
        <v>2746</v>
      </c>
      <c r="Y4470" s="177" t="s">
        <v>2747</v>
      </c>
      <c r="Z4470" s="177" t="s">
        <v>6950</v>
      </c>
      <c r="AA4470" s="525" t="s">
        <v>2748</v>
      </c>
      <c r="AB4470" s="399" t="str">
        <f t="shared" si="906"/>
        <v>DC2GT51</v>
      </c>
      <c r="AC4470" s="399" t="str">
        <f t="shared" si="907"/>
        <v>DC2GT51-DC</v>
      </c>
      <c r="AD4470" t="str">
        <f>Y4470&amp;"-"&amp;VLOOKUP(AC4470,'LICH THI'!C:AA,9,0)</f>
        <v>64DCCA3081-42471</v>
      </c>
      <c r="AE4470">
        <f t="shared" si="908"/>
        <v>1</v>
      </c>
    </row>
    <row r="4471" spans="1:31" x14ac:dyDescent="0.25">
      <c r="A4471" s="436" t="str">
        <f t="shared" si="898"/>
        <v>DC2GT51-DC-26</v>
      </c>
      <c r="B4471" s="436">
        <f>COUNTIF(AC$4:AC4471,AC4471)</f>
        <v>26</v>
      </c>
      <c r="C4471" s="436" t="str">
        <f t="shared" si="899"/>
        <v>DC2GT51-DC</v>
      </c>
      <c r="D4471" s="436">
        <f>VLOOKUP(C4471,'LICH THI'!C:AA,12,0)</f>
        <v>105</v>
      </c>
      <c r="E4471" s="436">
        <f>VLOOKUP(C4471,'LICH THI'!C:AA,13,0)</f>
        <v>45</v>
      </c>
      <c r="F4471" s="436">
        <f t="shared" si="909"/>
        <v>45</v>
      </c>
      <c r="G4471" s="436">
        <f>VLOOKUP(C4471,'LICH THI'!C:AA,14,0)</f>
        <v>3</v>
      </c>
      <c r="H4471" s="436">
        <f t="shared" si="900"/>
        <v>1</v>
      </c>
      <c r="I4471" s="436" t="str">
        <f t="shared" si="901"/>
        <v>Dương Hữu Điệp</v>
      </c>
      <c r="J4471" s="436"/>
      <c r="K4471" s="436">
        <f t="shared" si="902"/>
        <v>2</v>
      </c>
      <c r="L4471" s="436" t="str">
        <f t="shared" si="903"/>
        <v>DC2GT51-DC-2</v>
      </c>
      <c r="M4471" s="436">
        <f t="shared" si="904"/>
        <v>6</v>
      </c>
      <c r="N4471" s="437">
        <f t="shared" si="910"/>
        <v>71</v>
      </c>
      <c r="O4471" s="437"/>
      <c r="P4471" s="430" t="str">
        <f t="shared" si="905"/>
        <v/>
      </c>
      <c r="U4471" s="177">
        <v>93</v>
      </c>
      <c r="V4471" s="177" t="s">
        <v>2935</v>
      </c>
      <c r="W4471" s="177" t="s">
        <v>6963</v>
      </c>
      <c r="X4471" s="177" t="s">
        <v>4057</v>
      </c>
      <c r="Y4471" s="177" t="s">
        <v>6964</v>
      </c>
      <c r="Z4471" s="177" t="s">
        <v>6950</v>
      </c>
      <c r="AA4471" s="525" t="s">
        <v>2812</v>
      </c>
      <c r="AB4471" s="399" t="str">
        <f t="shared" si="906"/>
        <v>DC2GT51</v>
      </c>
      <c r="AC4471" s="399" t="str">
        <f t="shared" si="907"/>
        <v>DC2GT51-DC</v>
      </c>
      <c r="AD4471" t="str">
        <f>Y4471&amp;"-"&amp;VLOOKUP(AC4471,'LICH THI'!C:AA,9,0)</f>
        <v>64DCDB3082-42471</v>
      </c>
      <c r="AE4471">
        <f t="shared" si="908"/>
        <v>1</v>
      </c>
    </row>
    <row r="4472" spans="1:31" x14ac:dyDescent="0.25">
      <c r="A4472" s="436" t="str">
        <f t="shared" si="898"/>
        <v>DC2GT51-DC-27</v>
      </c>
      <c r="B4472" s="436">
        <f>COUNTIF(AC$4:AC4472,AC4472)</f>
        <v>27</v>
      </c>
      <c r="C4472" s="436" t="str">
        <f t="shared" si="899"/>
        <v>DC2GT51-DC</v>
      </c>
      <c r="D4472" s="436">
        <f>VLOOKUP(C4472,'LICH THI'!C:AA,12,0)</f>
        <v>105</v>
      </c>
      <c r="E4472" s="436">
        <f>VLOOKUP(C4472,'LICH THI'!C:AA,13,0)</f>
        <v>45</v>
      </c>
      <c r="F4472" s="436">
        <f t="shared" si="909"/>
        <v>45</v>
      </c>
      <c r="G4472" s="436">
        <f>VLOOKUP(C4472,'LICH THI'!C:AA,14,0)</f>
        <v>3</v>
      </c>
      <c r="H4472" s="436">
        <f t="shared" si="900"/>
        <v>1</v>
      </c>
      <c r="I4472" s="436" t="str">
        <f t="shared" si="901"/>
        <v>Nguyễn Duy Đức</v>
      </c>
      <c r="J4472" s="436"/>
      <c r="K4472" s="436">
        <f t="shared" si="902"/>
        <v>2</v>
      </c>
      <c r="L4472" s="436" t="str">
        <f t="shared" si="903"/>
        <v>DC2GT51-DC-2</v>
      </c>
      <c r="M4472" s="436">
        <f t="shared" si="904"/>
        <v>6</v>
      </c>
      <c r="N4472" s="437">
        <f t="shared" si="910"/>
        <v>72</v>
      </c>
      <c r="O4472" s="437"/>
      <c r="P4472" s="430" t="str">
        <f t="shared" si="905"/>
        <v/>
      </c>
      <c r="U4472" s="177">
        <v>80</v>
      </c>
      <c r="V4472" s="177" t="s">
        <v>2897</v>
      </c>
      <c r="W4472" s="177" t="s">
        <v>2969</v>
      </c>
      <c r="X4472" s="177" t="s">
        <v>2948</v>
      </c>
      <c r="Y4472" s="177" t="s">
        <v>6182</v>
      </c>
      <c r="Z4472" s="177" t="s">
        <v>6950</v>
      </c>
      <c r="AA4472" s="525" t="s">
        <v>6183</v>
      </c>
      <c r="AB4472" s="399" t="str">
        <f t="shared" si="906"/>
        <v>DC2GT51</v>
      </c>
      <c r="AC4472" s="399" t="str">
        <f t="shared" si="907"/>
        <v>DC2GT51-DC</v>
      </c>
      <c r="AD4472" t="str">
        <f>Y4472&amp;"-"&amp;VLOOKUP(AC4472,'LICH THI'!C:AA,9,0)</f>
        <v>64DCDB3058-42471</v>
      </c>
      <c r="AE4472">
        <f t="shared" si="908"/>
        <v>1</v>
      </c>
    </row>
    <row r="4473" spans="1:31" x14ac:dyDescent="0.25">
      <c r="A4473" s="436" t="str">
        <f t="shared" si="898"/>
        <v>DC2GT51-DC-28</v>
      </c>
      <c r="B4473" s="436">
        <f>COUNTIF(AC$4:AC4473,AC4473)</f>
        <v>28</v>
      </c>
      <c r="C4473" s="436" t="str">
        <f t="shared" si="899"/>
        <v>DC2GT51-DC</v>
      </c>
      <c r="D4473" s="436">
        <f>VLOOKUP(C4473,'LICH THI'!C:AA,12,0)</f>
        <v>105</v>
      </c>
      <c r="E4473" s="436">
        <f>VLOOKUP(C4473,'LICH THI'!C:AA,13,0)</f>
        <v>45</v>
      </c>
      <c r="F4473" s="436">
        <f t="shared" si="909"/>
        <v>45</v>
      </c>
      <c r="G4473" s="436">
        <f>VLOOKUP(C4473,'LICH THI'!C:AA,14,0)</f>
        <v>3</v>
      </c>
      <c r="H4473" s="436">
        <f t="shared" si="900"/>
        <v>1</v>
      </c>
      <c r="I4473" s="436" t="str">
        <f t="shared" si="901"/>
        <v>Nguyễn Huy Hải</v>
      </c>
      <c r="J4473" s="436"/>
      <c r="K4473" s="436">
        <f t="shared" si="902"/>
        <v>2</v>
      </c>
      <c r="L4473" s="436" t="str">
        <f t="shared" si="903"/>
        <v>DC2GT51-DC-2</v>
      </c>
      <c r="M4473" s="436">
        <f t="shared" si="904"/>
        <v>6</v>
      </c>
      <c r="N4473" s="437">
        <f t="shared" si="910"/>
        <v>73</v>
      </c>
      <c r="O4473" s="437"/>
      <c r="P4473" s="430" t="str">
        <f t="shared" si="905"/>
        <v/>
      </c>
      <c r="U4473" s="177">
        <v>51</v>
      </c>
      <c r="V4473" s="177" t="s">
        <v>2851</v>
      </c>
      <c r="W4473" s="177" t="s">
        <v>3144</v>
      </c>
      <c r="X4473" s="177" t="s">
        <v>2908</v>
      </c>
      <c r="Y4473" s="177" t="s">
        <v>5120</v>
      </c>
      <c r="Z4473" s="177" t="s">
        <v>6950</v>
      </c>
      <c r="AA4473" s="525" t="s">
        <v>2871</v>
      </c>
      <c r="AB4473" s="399" t="str">
        <f t="shared" si="906"/>
        <v>DC2GT51</v>
      </c>
      <c r="AC4473" s="399" t="str">
        <f t="shared" si="907"/>
        <v>DC2GT51-DC</v>
      </c>
      <c r="AD4473" t="str">
        <f>Y4473&amp;"-"&amp;VLOOKUP(AC4473,'LICH THI'!C:AA,9,0)</f>
        <v>64DCCD3240-42471</v>
      </c>
      <c r="AE4473">
        <f t="shared" si="908"/>
        <v>1</v>
      </c>
    </row>
    <row r="4474" spans="1:31" x14ac:dyDescent="0.25">
      <c r="A4474" s="436" t="str">
        <f t="shared" si="898"/>
        <v>DC2GT51-DC-29</v>
      </c>
      <c r="B4474" s="436">
        <f>COUNTIF(AC$4:AC4474,AC4474)</f>
        <v>29</v>
      </c>
      <c r="C4474" s="436" t="str">
        <f t="shared" si="899"/>
        <v>DC2GT51-DC</v>
      </c>
      <c r="D4474" s="436">
        <f>VLOOKUP(C4474,'LICH THI'!C:AA,12,0)</f>
        <v>105</v>
      </c>
      <c r="E4474" s="436">
        <f>VLOOKUP(C4474,'LICH THI'!C:AA,13,0)</f>
        <v>45</v>
      </c>
      <c r="F4474" s="436">
        <f t="shared" si="909"/>
        <v>45</v>
      </c>
      <c r="G4474" s="436">
        <f>VLOOKUP(C4474,'LICH THI'!C:AA,14,0)</f>
        <v>3</v>
      </c>
      <c r="H4474" s="436">
        <f t="shared" si="900"/>
        <v>1</v>
      </c>
      <c r="I4474" s="436" t="str">
        <f t="shared" si="901"/>
        <v>Nguyễn Mạnh Hải</v>
      </c>
      <c r="J4474" s="436"/>
      <c r="K4474" s="436">
        <f t="shared" si="902"/>
        <v>2</v>
      </c>
      <c r="L4474" s="436" t="str">
        <f t="shared" si="903"/>
        <v>DC2GT51-DC-2</v>
      </c>
      <c r="M4474" s="436">
        <f t="shared" si="904"/>
        <v>6</v>
      </c>
      <c r="N4474" s="437">
        <f t="shared" si="910"/>
        <v>74</v>
      </c>
      <c r="O4474" s="437"/>
      <c r="P4474" s="430" t="str">
        <f t="shared" si="905"/>
        <v/>
      </c>
      <c r="U4474" s="177">
        <v>52</v>
      </c>
      <c r="V4474" s="177" t="s">
        <v>2851</v>
      </c>
      <c r="W4474" s="177" t="s">
        <v>2734</v>
      </c>
      <c r="X4474" s="177" t="s">
        <v>2908</v>
      </c>
      <c r="Y4474" s="177" t="s">
        <v>5121</v>
      </c>
      <c r="Z4474" s="177" t="s">
        <v>6950</v>
      </c>
      <c r="AA4474" s="525" t="s">
        <v>5081</v>
      </c>
      <c r="AB4474" s="399" t="str">
        <f t="shared" si="906"/>
        <v>DC2GT51</v>
      </c>
      <c r="AC4474" s="399" t="str">
        <f t="shared" si="907"/>
        <v>DC2GT51-DC</v>
      </c>
      <c r="AD4474" t="str">
        <f>Y4474&amp;"-"&amp;VLOOKUP(AC4474,'LICH THI'!C:AA,9,0)</f>
        <v>64DCCD3194-42471</v>
      </c>
      <c r="AE4474">
        <f t="shared" si="908"/>
        <v>1</v>
      </c>
    </row>
    <row r="4475" spans="1:31" x14ac:dyDescent="0.25">
      <c r="A4475" s="436" t="str">
        <f t="shared" si="898"/>
        <v>DC2GT51-DC-30</v>
      </c>
      <c r="B4475" s="436">
        <f>COUNTIF(AC$4:AC4475,AC4475)</f>
        <v>30</v>
      </c>
      <c r="C4475" s="436" t="str">
        <f t="shared" si="899"/>
        <v>DC2GT51-DC</v>
      </c>
      <c r="D4475" s="436">
        <f>VLOOKUP(C4475,'LICH THI'!C:AA,12,0)</f>
        <v>105</v>
      </c>
      <c r="E4475" s="436">
        <f>VLOOKUP(C4475,'LICH THI'!C:AA,13,0)</f>
        <v>45</v>
      </c>
      <c r="F4475" s="436">
        <f t="shared" si="909"/>
        <v>45</v>
      </c>
      <c r="G4475" s="436">
        <f>VLOOKUP(C4475,'LICH THI'!C:AA,14,0)</f>
        <v>3</v>
      </c>
      <c r="H4475" s="436">
        <f t="shared" si="900"/>
        <v>1</v>
      </c>
      <c r="I4475" s="436" t="str">
        <f t="shared" si="901"/>
        <v>Phạm Ngọc Hải</v>
      </c>
      <c r="J4475" s="436"/>
      <c r="K4475" s="436">
        <f t="shared" si="902"/>
        <v>2</v>
      </c>
      <c r="L4475" s="436" t="str">
        <f t="shared" si="903"/>
        <v>DC2GT51-DC-2</v>
      </c>
      <c r="M4475" s="436">
        <f t="shared" si="904"/>
        <v>6</v>
      </c>
      <c r="N4475" s="437">
        <f t="shared" si="910"/>
        <v>75</v>
      </c>
      <c r="O4475" s="437"/>
      <c r="P4475" s="430" t="str">
        <f t="shared" si="905"/>
        <v/>
      </c>
      <c r="U4475" s="177">
        <v>14</v>
      </c>
      <c r="V4475" s="177" t="s">
        <v>2724</v>
      </c>
      <c r="W4475" s="177" t="s">
        <v>3081</v>
      </c>
      <c r="X4475" s="177" t="s">
        <v>2908</v>
      </c>
      <c r="Y4475" s="177" t="s">
        <v>6954</v>
      </c>
      <c r="Z4475" s="177" t="s">
        <v>6950</v>
      </c>
      <c r="AA4475" s="525" t="s">
        <v>6955</v>
      </c>
      <c r="AB4475" s="399" t="str">
        <f t="shared" si="906"/>
        <v>DC2GT51</v>
      </c>
      <c r="AC4475" s="399" t="str">
        <f t="shared" si="907"/>
        <v>DC2GT51-DC</v>
      </c>
      <c r="AD4475" t="str">
        <f>Y4475&amp;"-"&amp;VLOOKUP(AC4475,'LICH THI'!C:AA,9,0)</f>
        <v>64DCCA3023-42471</v>
      </c>
      <c r="AE4475">
        <f t="shared" si="908"/>
        <v>1</v>
      </c>
    </row>
    <row r="4476" spans="1:31" x14ac:dyDescent="0.25">
      <c r="A4476" s="436" t="str">
        <f t="shared" si="898"/>
        <v>DC2GT51-DC-31</v>
      </c>
      <c r="B4476" s="436">
        <f>COUNTIF(AC$4:AC4476,AC4476)</f>
        <v>31</v>
      </c>
      <c r="C4476" s="436" t="str">
        <f t="shared" si="899"/>
        <v>DC2GT51-DC</v>
      </c>
      <c r="D4476" s="436">
        <f>VLOOKUP(C4476,'LICH THI'!C:AA,12,0)</f>
        <v>105</v>
      </c>
      <c r="E4476" s="436">
        <f>VLOOKUP(C4476,'LICH THI'!C:AA,13,0)</f>
        <v>45</v>
      </c>
      <c r="F4476" s="436">
        <f t="shared" si="909"/>
        <v>45</v>
      </c>
      <c r="G4476" s="436">
        <f>VLOOKUP(C4476,'LICH THI'!C:AA,14,0)</f>
        <v>3</v>
      </c>
      <c r="H4476" s="436">
        <f t="shared" si="900"/>
        <v>1</v>
      </c>
      <c r="I4476" s="436" t="str">
        <f t="shared" si="901"/>
        <v>Phạm Ngọc Hải</v>
      </c>
      <c r="J4476" s="436"/>
      <c r="K4476" s="436">
        <f t="shared" si="902"/>
        <v>2</v>
      </c>
      <c r="L4476" s="436" t="str">
        <f t="shared" si="903"/>
        <v>DC2GT51-DC-2</v>
      </c>
      <c r="M4476" s="436">
        <f t="shared" si="904"/>
        <v>6</v>
      </c>
      <c r="N4476" s="437">
        <f t="shared" si="910"/>
        <v>76</v>
      </c>
      <c r="O4476" s="437"/>
      <c r="P4476" s="430" t="str">
        <f t="shared" si="905"/>
        <v/>
      </c>
      <c r="U4476" s="177">
        <v>53</v>
      </c>
      <c r="V4476" s="177" t="s">
        <v>2851</v>
      </c>
      <c r="W4476" s="177" t="s">
        <v>3081</v>
      </c>
      <c r="X4476" s="177" t="s">
        <v>2908</v>
      </c>
      <c r="Y4476" s="177" t="s">
        <v>5122</v>
      </c>
      <c r="Z4476" s="177" t="s">
        <v>6950</v>
      </c>
      <c r="AA4476" s="525" t="s">
        <v>5123</v>
      </c>
      <c r="AB4476" s="399" t="str">
        <f t="shared" si="906"/>
        <v>DC2GT51</v>
      </c>
      <c r="AC4476" s="399" t="str">
        <f t="shared" si="907"/>
        <v>DC2GT51-DC</v>
      </c>
      <c r="AD4476" t="str">
        <f>Y4476&amp;"-"&amp;VLOOKUP(AC4476,'LICH THI'!C:AA,9,0)</f>
        <v>64DCCD3266-42471</v>
      </c>
      <c r="AE4476">
        <f t="shared" si="908"/>
        <v>1</v>
      </c>
    </row>
    <row r="4477" spans="1:31" x14ac:dyDescent="0.25">
      <c r="A4477" s="436" t="str">
        <f t="shared" si="898"/>
        <v>DC2GT51-DC-32</v>
      </c>
      <c r="B4477" s="436">
        <f>COUNTIF(AC$4:AC4477,AC4477)</f>
        <v>32</v>
      </c>
      <c r="C4477" s="436" t="str">
        <f t="shared" si="899"/>
        <v>DC2GT51-DC</v>
      </c>
      <c r="D4477" s="436">
        <f>VLOOKUP(C4477,'LICH THI'!C:AA,12,0)</f>
        <v>105</v>
      </c>
      <c r="E4477" s="436">
        <f>VLOOKUP(C4477,'LICH THI'!C:AA,13,0)</f>
        <v>45</v>
      </c>
      <c r="F4477" s="436">
        <f t="shared" si="909"/>
        <v>45</v>
      </c>
      <c r="G4477" s="436">
        <f>VLOOKUP(C4477,'LICH THI'!C:AA,14,0)</f>
        <v>3</v>
      </c>
      <c r="H4477" s="436">
        <f t="shared" si="900"/>
        <v>1</v>
      </c>
      <c r="I4477" s="436" t="str">
        <f t="shared" si="901"/>
        <v>Trần Lê Thanh Hải</v>
      </c>
      <c r="J4477" s="436"/>
      <c r="K4477" s="436">
        <f t="shared" si="902"/>
        <v>2</v>
      </c>
      <c r="L4477" s="436" t="str">
        <f t="shared" si="903"/>
        <v>DC2GT51-DC-2</v>
      </c>
      <c r="M4477" s="436">
        <f t="shared" si="904"/>
        <v>6</v>
      </c>
      <c r="N4477" s="437">
        <f t="shared" si="910"/>
        <v>77</v>
      </c>
      <c r="O4477" s="437"/>
      <c r="P4477" s="430" t="str">
        <f t="shared" si="905"/>
        <v/>
      </c>
      <c r="U4477" s="177">
        <v>75</v>
      </c>
      <c r="V4477" s="177" t="s">
        <v>3731</v>
      </c>
      <c r="W4477" s="177" t="s">
        <v>3734</v>
      </c>
      <c r="X4477" s="177" t="s">
        <v>2908</v>
      </c>
      <c r="Y4477" s="177" t="s">
        <v>3735</v>
      </c>
      <c r="Z4477" s="177" t="s">
        <v>6950</v>
      </c>
      <c r="AA4477" s="525" t="s">
        <v>3736</v>
      </c>
      <c r="AB4477" s="399" t="str">
        <f t="shared" si="906"/>
        <v>DC2GT51</v>
      </c>
      <c r="AC4477" s="399" t="str">
        <f t="shared" si="907"/>
        <v>DC2GT51-DC</v>
      </c>
      <c r="AD4477" t="str">
        <f>Y4477&amp;"-"&amp;VLOOKUP(AC4477,'LICH THI'!C:AA,9,0)</f>
        <v>64DCCS3062-42471</v>
      </c>
      <c r="AE4477">
        <f t="shared" si="908"/>
        <v>1</v>
      </c>
    </row>
    <row r="4478" spans="1:31" x14ac:dyDescent="0.25">
      <c r="A4478" s="436" t="str">
        <f t="shared" si="898"/>
        <v>DC2GT51-DC-33</v>
      </c>
      <c r="B4478" s="436">
        <f>COUNTIF(AC$4:AC4478,AC4478)</f>
        <v>33</v>
      </c>
      <c r="C4478" s="436" t="str">
        <f t="shared" si="899"/>
        <v>DC2GT51-DC</v>
      </c>
      <c r="D4478" s="436">
        <f>VLOOKUP(C4478,'LICH THI'!C:AA,12,0)</f>
        <v>105</v>
      </c>
      <c r="E4478" s="436">
        <f>VLOOKUP(C4478,'LICH THI'!C:AA,13,0)</f>
        <v>45</v>
      </c>
      <c r="F4478" s="436">
        <f t="shared" si="909"/>
        <v>45</v>
      </c>
      <c r="G4478" s="436">
        <f>VLOOKUP(C4478,'LICH THI'!C:AA,14,0)</f>
        <v>3</v>
      </c>
      <c r="H4478" s="436">
        <f t="shared" si="900"/>
        <v>1</v>
      </c>
      <c r="I4478" s="436" t="str">
        <f t="shared" si="901"/>
        <v>Đinh Văn Hiếu</v>
      </c>
      <c r="J4478" s="436"/>
      <c r="K4478" s="436">
        <f t="shared" si="902"/>
        <v>2</v>
      </c>
      <c r="L4478" s="436" t="str">
        <f t="shared" si="903"/>
        <v>DC2GT51-DC-2</v>
      </c>
      <c r="M4478" s="436">
        <f t="shared" si="904"/>
        <v>6</v>
      </c>
      <c r="N4478" s="437">
        <f t="shared" si="910"/>
        <v>78</v>
      </c>
      <c r="O4478" s="437"/>
      <c r="P4478" s="430" t="str">
        <f t="shared" si="905"/>
        <v/>
      </c>
      <c r="U4478" s="177">
        <v>94</v>
      </c>
      <c r="V4478" s="177" t="s">
        <v>2935</v>
      </c>
      <c r="W4478" s="177" t="s">
        <v>4052</v>
      </c>
      <c r="X4478" s="177" t="s">
        <v>2754</v>
      </c>
      <c r="Y4478" s="177" t="s">
        <v>5275</v>
      </c>
      <c r="Z4478" s="177" t="s">
        <v>6950</v>
      </c>
      <c r="AA4478" s="525" t="s">
        <v>2882</v>
      </c>
      <c r="AB4478" s="399" t="str">
        <f t="shared" si="906"/>
        <v>DC2GT51</v>
      </c>
      <c r="AC4478" s="399" t="str">
        <f t="shared" si="907"/>
        <v>DC2GT51-DC</v>
      </c>
      <c r="AD4478" t="str">
        <f>Y4478&amp;"-"&amp;VLOOKUP(AC4478,'LICH THI'!C:AA,9,0)</f>
        <v>64DCDB3171-42471</v>
      </c>
      <c r="AE4478">
        <f t="shared" si="908"/>
        <v>1</v>
      </c>
    </row>
    <row r="4479" spans="1:31" x14ac:dyDescent="0.25">
      <c r="A4479" s="436" t="str">
        <f t="shared" si="898"/>
        <v>DC2GT51-DC-34</v>
      </c>
      <c r="B4479" s="436">
        <f>COUNTIF(AC$4:AC4479,AC4479)</f>
        <v>34</v>
      </c>
      <c r="C4479" s="436" t="str">
        <f t="shared" si="899"/>
        <v>DC2GT51-DC</v>
      </c>
      <c r="D4479" s="436">
        <f>VLOOKUP(C4479,'LICH THI'!C:AA,12,0)</f>
        <v>105</v>
      </c>
      <c r="E4479" s="436">
        <f>VLOOKUP(C4479,'LICH THI'!C:AA,13,0)</f>
        <v>45</v>
      </c>
      <c r="F4479" s="436">
        <f t="shared" si="909"/>
        <v>45</v>
      </c>
      <c r="G4479" s="436">
        <f>VLOOKUP(C4479,'LICH THI'!C:AA,14,0)</f>
        <v>3</v>
      </c>
      <c r="H4479" s="436">
        <f t="shared" si="900"/>
        <v>1</v>
      </c>
      <c r="I4479" s="436" t="str">
        <f t="shared" si="901"/>
        <v>Nguyễn Duy Hiếu</v>
      </c>
      <c r="J4479" s="436"/>
      <c r="K4479" s="436">
        <f t="shared" si="902"/>
        <v>2</v>
      </c>
      <c r="L4479" s="436" t="str">
        <f t="shared" si="903"/>
        <v>DC2GT51-DC-2</v>
      </c>
      <c r="M4479" s="436">
        <f t="shared" si="904"/>
        <v>6</v>
      </c>
      <c r="N4479" s="437">
        <f t="shared" si="910"/>
        <v>79</v>
      </c>
      <c r="O4479" s="437"/>
      <c r="P4479" s="430" t="str">
        <f t="shared" si="905"/>
        <v/>
      </c>
      <c r="U4479" s="177">
        <v>43</v>
      </c>
      <c r="V4479" s="177" t="s">
        <v>2825</v>
      </c>
      <c r="W4479" s="177" t="s">
        <v>2969</v>
      </c>
      <c r="X4479" s="177" t="s">
        <v>2754</v>
      </c>
      <c r="Y4479" s="177" t="s">
        <v>6175</v>
      </c>
      <c r="Z4479" s="177" t="s">
        <v>6950</v>
      </c>
      <c r="AA4479" s="525" t="s">
        <v>2836</v>
      </c>
      <c r="AB4479" s="399" t="str">
        <f t="shared" si="906"/>
        <v>DC2GT51</v>
      </c>
      <c r="AC4479" s="399" t="str">
        <f t="shared" si="907"/>
        <v>DC2GT51-DC</v>
      </c>
      <c r="AD4479" t="str">
        <f>Y4479&amp;"-"&amp;VLOOKUP(AC4479,'LICH THI'!C:AA,9,0)</f>
        <v>64DCCD3012-42471</v>
      </c>
      <c r="AE4479">
        <f t="shared" si="908"/>
        <v>1</v>
      </c>
    </row>
    <row r="4480" spans="1:31" x14ac:dyDescent="0.25">
      <c r="A4480" s="436" t="str">
        <f t="shared" si="898"/>
        <v>DC2GT51-DC-35</v>
      </c>
      <c r="B4480" s="436">
        <f>COUNTIF(AC$4:AC4480,AC4480)</f>
        <v>35</v>
      </c>
      <c r="C4480" s="436" t="str">
        <f t="shared" si="899"/>
        <v>DC2GT51-DC</v>
      </c>
      <c r="D4480" s="436">
        <f>VLOOKUP(C4480,'LICH THI'!C:AA,12,0)</f>
        <v>105</v>
      </c>
      <c r="E4480" s="436">
        <f>VLOOKUP(C4480,'LICH THI'!C:AA,13,0)</f>
        <v>45</v>
      </c>
      <c r="F4480" s="436">
        <f t="shared" si="909"/>
        <v>45</v>
      </c>
      <c r="G4480" s="436">
        <f>VLOOKUP(C4480,'LICH THI'!C:AA,14,0)</f>
        <v>3</v>
      </c>
      <c r="H4480" s="436">
        <f t="shared" si="900"/>
        <v>1</v>
      </c>
      <c r="I4480" s="436" t="str">
        <f t="shared" si="901"/>
        <v>Phạm Trung Hiếu</v>
      </c>
      <c r="J4480" s="436"/>
      <c r="K4480" s="436">
        <f t="shared" si="902"/>
        <v>2</v>
      </c>
      <c r="L4480" s="436" t="str">
        <f t="shared" si="903"/>
        <v>DC2GT51-DC-2</v>
      </c>
      <c r="M4480" s="436">
        <f t="shared" si="904"/>
        <v>6</v>
      </c>
      <c r="N4480" s="437">
        <f t="shared" si="910"/>
        <v>80</v>
      </c>
      <c r="O4480" s="437"/>
      <c r="P4480" s="430" t="str">
        <f t="shared" si="905"/>
        <v/>
      </c>
      <c r="U4480" s="177">
        <v>81</v>
      </c>
      <c r="V4480" s="177" t="s">
        <v>2897</v>
      </c>
      <c r="W4480" s="177" t="s">
        <v>3277</v>
      </c>
      <c r="X4480" s="177" t="s">
        <v>2754</v>
      </c>
      <c r="Y4480" s="177" t="s">
        <v>3278</v>
      </c>
      <c r="Z4480" s="177" t="s">
        <v>6950</v>
      </c>
      <c r="AA4480" s="525" t="s">
        <v>3279</v>
      </c>
      <c r="AB4480" s="399" t="str">
        <f t="shared" si="906"/>
        <v>DC2GT51</v>
      </c>
      <c r="AC4480" s="399" t="str">
        <f t="shared" si="907"/>
        <v>DC2GT51-DC</v>
      </c>
      <c r="AD4480" t="str">
        <f>Y4480&amp;"-"&amp;VLOOKUP(AC4480,'LICH THI'!C:AA,9,0)</f>
        <v>64DCDB3002-42471</v>
      </c>
      <c r="AE4480">
        <f t="shared" si="908"/>
        <v>1</v>
      </c>
    </row>
    <row r="4481" spans="1:31" x14ac:dyDescent="0.25">
      <c r="A4481" s="436" t="str">
        <f t="shared" si="898"/>
        <v>DC2GT51-DC-36</v>
      </c>
      <c r="B4481" s="436">
        <f>COUNTIF(AC$4:AC4481,AC4481)</f>
        <v>36</v>
      </c>
      <c r="C4481" s="436" t="str">
        <f t="shared" si="899"/>
        <v>DC2GT51-DC</v>
      </c>
      <c r="D4481" s="436">
        <f>VLOOKUP(C4481,'LICH THI'!C:AA,12,0)</f>
        <v>105</v>
      </c>
      <c r="E4481" s="436">
        <f>VLOOKUP(C4481,'LICH THI'!C:AA,13,0)</f>
        <v>45</v>
      </c>
      <c r="F4481" s="436">
        <f t="shared" si="909"/>
        <v>45</v>
      </c>
      <c r="G4481" s="436">
        <f>VLOOKUP(C4481,'LICH THI'!C:AA,14,0)</f>
        <v>3</v>
      </c>
      <c r="H4481" s="436">
        <f t="shared" si="900"/>
        <v>1</v>
      </c>
      <c r="I4481" s="436" t="str">
        <f t="shared" si="901"/>
        <v>Phạm Trung Hiếu</v>
      </c>
      <c r="J4481" s="436"/>
      <c r="K4481" s="436">
        <f t="shared" si="902"/>
        <v>2</v>
      </c>
      <c r="L4481" s="436" t="str">
        <f t="shared" si="903"/>
        <v>DC2GT51-DC-2</v>
      </c>
      <c r="M4481" s="436">
        <f t="shared" si="904"/>
        <v>6</v>
      </c>
      <c r="N4481" s="437">
        <f t="shared" si="910"/>
        <v>81</v>
      </c>
      <c r="O4481" s="437"/>
      <c r="P4481" s="430" t="str">
        <f t="shared" si="905"/>
        <v/>
      </c>
      <c r="U4481" s="177">
        <v>95</v>
      </c>
      <c r="V4481" s="177" t="s">
        <v>2935</v>
      </c>
      <c r="W4481" s="177" t="s">
        <v>3277</v>
      </c>
      <c r="X4481" s="177" t="s">
        <v>2754</v>
      </c>
      <c r="Y4481" s="177" t="s">
        <v>4134</v>
      </c>
      <c r="Z4481" s="177" t="s">
        <v>6950</v>
      </c>
      <c r="AA4481" s="525" t="s">
        <v>3481</v>
      </c>
      <c r="AB4481" s="399" t="str">
        <f t="shared" si="906"/>
        <v>DC2GT51</v>
      </c>
      <c r="AC4481" s="399" t="str">
        <f t="shared" si="907"/>
        <v>DC2GT51-DC</v>
      </c>
      <c r="AD4481" t="str">
        <f>Y4481&amp;"-"&amp;VLOOKUP(AC4481,'LICH THI'!C:AA,9,0)</f>
        <v>64DCDB3087-42471</v>
      </c>
      <c r="AE4481">
        <f t="shared" si="908"/>
        <v>1</v>
      </c>
    </row>
    <row r="4482" spans="1:31" x14ac:dyDescent="0.25">
      <c r="A4482" s="436" t="str">
        <f t="shared" si="898"/>
        <v>DC2GT51-DC-37</v>
      </c>
      <c r="B4482" s="436">
        <f>COUNTIF(AC$4:AC4482,AC4482)</f>
        <v>37</v>
      </c>
      <c r="C4482" s="436" t="str">
        <f t="shared" si="899"/>
        <v>DC2GT51-DC</v>
      </c>
      <c r="D4482" s="436">
        <f>VLOOKUP(C4482,'LICH THI'!C:AA,12,0)</f>
        <v>105</v>
      </c>
      <c r="E4482" s="436">
        <f>VLOOKUP(C4482,'LICH THI'!C:AA,13,0)</f>
        <v>45</v>
      </c>
      <c r="F4482" s="436">
        <f t="shared" si="909"/>
        <v>45</v>
      </c>
      <c r="G4482" s="436">
        <f>VLOOKUP(C4482,'LICH THI'!C:AA,14,0)</f>
        <v>3</v>
      </c>
      <c r="H4482" s="436">
        <f t="shared" si="900"/>
        <v>1</v>
      </c>
      <c r="I4482" s="436" t="str">
        <f t="shared" si="901"/>
        <v>Phạm Văn Hiếu</v>
      </c>
      <c r="J4482" s="436"/>
      <c r="K4482" s="436">
        <f t="shared" si="902"/>
        <v>2</v>
      </c>
      <c r="L4482" s="436" t="str">
        <f t="shared" si="903"/>
        <v>DC2GT51-DC-2</v>
      </c>
      <c r="M4482" s="436">
        <f t="shared" si="904"/>
        <v>6</v>
      </c>
      <c r="N4482" s="437">
        <f t="shared" si="910"/>
        <v>82</v>
      </c>
      <c r="O4482" s="437"/>
      <c r="P4482" s="430" t="str">
        <f t="shared" si="905"/>
        <v/>
      </c>
      <c r="U4482" s="177">
        <v>60</v>
      </c>
      <c r="V4482" s="177" t="s">
        <v>2868</v>
      </c>
      <c r="W4482" s="177" t="s">
        <v>2738</v>
      </c>
      <c r="X4482" s="177" t="s">
        <v>2754</v>
      </c>
      <c r="Y4482" s="177" t="s">
        <v>5134</v>
      </c>
      <c r="Z4482" s="177" t="s">
        <v>6950</v>
      </c>
      <c r="AA4482" s="525" t="s">
        <v>2651</v>
      </c>
      <c r="AB4482" s="399" t="str">
        <f t="shared" si="906"/>
        <v>DC2GT51</v>
      </c>
      <c r="AC4482" s="399" t="str">
        <f t="shared" si="907"/>
        <v>DC2GT51-DC</v>
      </c>
      <c r="AD4482" t="str">
        <f>Y4482&amp;"-"&amp;VLOOKUP(AC4482,'LICH THI'!C:AA,9,0)</f>
        <v>64DCCD3243-42471</v>
      </c>
      <c r="AE4482">
        <f t="shared" si="908"/>
        <v>1</v>
      </c>
    </row>
    <row r="4483" spans="1:31" x14ac:dyDescent="0.25">
      <c r="A4483" s="436" t="str">
        <f t="shared" si="898"/>
        <v>DC2GT51-DC-38</v>
      </c>
      <c r="B4483" s="436">
        <f>COUNTIF(AC$4:AC4483,AC4483)</f>
        <v>38</v>
      </c>
      <c r="C4483" s="436" t="str">
        <f t="shared" si="899"/>
        <v>DC2GT51-DC</v>
      </c>
      <c r="D4483" s="436">
        <f>VLOOKUP(C4483,'LICH THI'!C:AA,12,0)</f>
        <v>105</v>
      </c>
      <c r="E4483" s="436">
        <f>VLOOKUP(C4483,'LICH THI'!C:AA,13,0)</f>
        <v>45</v>
      </c>
      <c r="F4483" s="436">
        <f t="shared" si="909"/>
        <v>45</v>
      </c>
      <c r="G4483" s="436">
        <f>VLOOKUP(C4483,'LICH THI'!C:AA,14,0)</f>
        <v>3</v>
      </c>
      <c r="H4483" s="436">
        <f t="shared" si="900"/>
        <v>1</v>
      </c>
      <c r="I4483" s="436" t="str">
        <f t="shared" si="901"/>
        <v>Trần Đức Hiếu</v>
      </c>
      <c r="J4483" s="436"/>
      <c r="K4483" s="436">
        <f t="shared" si="902"/>
        <v>2</v>
      </c>
      <c r="L4483" s="436" t="str">
        <f t="shared" si="903"/>
        <v>DC2GT51-DC-2</v>
      </c>
      <c r="M4483" s="436">
        <f t="shared" si="904"/>
        <v>6</v>
      </c>
      <c r="N4483" s="437">
        <f t="shared" si="910"/>
        <v>83</v>
      </c>
      <c r="O4483" s="437"/>
      <c r="P4483" s="430" t="str">
        <f t="shared" si="905"/>
        <v/>
      </c>
      <c r="U4483" s="177">
        <v>61</v>
      </c>
      <c r="V4483" s="177" t="s">
        <v>2868</v>
      </c>
      <c r="W4483" s="177" t="s">
        <v>3184</v>
      </c>
      <c r="X4483" s="177" t="s">
        <v>2754</v>
      </c>
      <c r="Y4483" s="177" t="s">
        <v>4691</v>
      </c>
      <c r="Z4483" s="177" t="s">
        <v>6950</v>
      </c>
      <c r="AA4483" s="525" t="s">
        <v>2850</v>
      </c>
      <c r="AB4483" s="399" t="str">
        <f t="shared" si="906"/>
        <v>DC2GT51</v>
      </c>
      <c r="AC4483" s="399" t="str">
        <f t="shared" si="907"/>
        <v>DC2GT51-DC</v>
      </c>
      <c r="AD4483" t="str">
        <f>Y4483&amp;"-"&amp;VLOOKUP(AC4483,'LICH THI'!C:AA,9,0)</f>
        <v>64DCCD3230-42471</v>
      </c>
      <c r="AE4483">
        <f t="shared" si="908"/>
        <v>1</v>
      </c>
    </row>
    <row r="4484" spans="1:31" x14ac:dyDescent="0.25">
      <c r="A4484" s="436" t="str">
        <f t="shared" si="898"/>
        <v>DC2GT51-DC-39</v>
      </c>
      <c r="B4484" s="436">
        <f>COUNTIF(AC$4:AC4484,AC4484)</f>
        <v>39</v>
      </c>
      <c r="C4484" s="436" t="str">
        <f t="shared" si="899"/>
        <v>DC2GT51-DC</v>
      </c>
      <c r="D4484" s="436">
        <f>VLOOKUP(C4484,'LICH THI'!C:AA,12,0)</f>
        <v>105</v>
      </c>
      <c r="E4484" s="436">
        <f>VLOOKUP(C4484,'LICH THI'!C:AA,13,0)</f>
        <v>45</v>
      </c>
      <c r="F4484" s="436">
        <f t="shared" si="909"/>
        <v>45</v>
      </c>
      <c r="G4484" s="436">
        <f>VLOOKUP(C4484,'LICH THI'!C:AA,14,0)</f>
        <v>3</v>
      </c>
      <c r="H4484" s="436">
        <f t="shared" si="900"/>
        <v>1</v>
      </c>
      <c r="I4484" s="436" t="str">
        <f t="shared" si="901"/>
        <v>Ngô Văn Hiệu</v>
      </c>
      <c r="J4484" s="436"/>
      <c r="K4484" s="436">
        <f t="shared" si="902"/>
        <v>2</v>
      </c>
      <c r="L4484" s="436" t="str">
        <f t="shared" si="903"/>
        <v>DC2GT51-DC-2</v>
      </c>
      <c r="M4484" s="436">
        <f t="shared" si="904"/>
        <v>6</v>
      </c>
      <c r="N4484" s="437">
        <f t="shared" si="910"/>
        <v>84</v>
      </c>
      <c r="O4484" s="437"/>
      <c r="P4484" s="430" t="str">
        <f t="shared" si="905"/>
        <v/>
      </c>
      <c r="U4484" s="177">
        <v>96</v>
      </c>
      <c r="V4484" s="177" t="s">
        <v>2935</v>
      </c>
      <c r="W4484" s="177" t="s">
        <v>3204</v>
      </c>
      <c r="X4484" s="177" t="s">
        <v>4907</v>
      </c>
      <c r="Y4484" s="177" t="s">
        <v>5276</v>
      </c>
      <c r="Z4484" s="177" t="s">
        <v>6950</v>
      </c>
      <c r="AA4484" s="525" t="s">
        <v>5052</v>
      </c>
      <c r="AB4484" s="399" t="str">
        <f t="shared" si="906"/>
        <v>DC2GT51</v>
      </c>
      <c r="AC4484" s="399" t="str">
        <f t="shared" si="907"/>
        <v>DC2GT51-DC</v>
      </c>
      <c r="AD4484" t="str">
        <f>Y4484&amp;"-"&amp;VLOOKUP(AC4484,'LICH THI'!C:AA,9,0)</f>
        <v>64DCDB3096-42471</v>
      </c>
      <c r="AE4484">
        <f t="shared" si="908"/>
        <v>1</v>
      </c>
    </row>
    <row r="4485" spans="1:31" x14ac:dyDescent="0.25">
      <c r="A4485" s="436" t="str">
        <f t="shared" ref="A4485:A4548" si="911">C4485&amp;"-"&amp;B4485</f>
        <v>DC2GT51-DC-40</v>
      </c>
      <c r="B4485" s="436">
        <f>COUNTIF(AC$4:AC4485,AC4485)</f>
        <v>40</v>
      </c>
      <c r="C4485" s="436" t="str">
        <f t="shared" ref="C4485:C4548" si="912">_CT_MaHP1</f>
        <v>DC2GT51-DC</v>
      </c>
      <c r="D4485" s="436">
        <f>VLOOKUP(C4485,'LICH THI'!C:AA,12,0)</f>
        <v>105</v>
      </c>
      <c r="E4485" s="436">
        <f>VLOOKUP(C4485,'LICH THI'!C:AA,13,0)</f>
        <v>45</v>
      </c>
      <c r="F4485" s="436">
        <f t="shared" si="909"/>
        <v>45</v>
      </c>
      <c r="G4485" s="436">
        <f>VLOOKUP(C4485,'LICH THI'!C:AA,14,0)</f>
        <v>3</v>
      </c>
      <c r="H4485" s="436">
        <f t="shared" ref="H4485:H4548" si="913">IF(E4485=0,"",TRUNC((B4485+E4485-1)/E4485))</f>
        <v>1</v>
      </c>
      <c r="I4485" s="436" t="str">
        <f t="shared" ref="I4485:I4548" si="914">W4485&amp;" "&amp;X4485</f>
        <v>Đỗ Quý Hoàng</v>
      </c>
      <c r="J4485" s="436"/>
      <c r="K4485" s="436">
        <f t="shared" ref="K4485:K4548" si="915">IF(G4485=1,1,IF(H4485&lt;G4485,H4485+1,1))</f>
        <v>2</v>
      </c>
      <c r="L4485" s="436" t="str">
        <f t="shared" ref="L4485:L4548" si="916">C4485&amp;"-"&amp;K4485</f>
        <v>DC2GT51-DC-2</v>
      </c>
      <c r="M4485" s="436">
        <f t="shared" ref="M4485:M4548" si="917">IF(E4485=0,"",MOD(MID(C4485,6,2),E4485))</f>
        <v>6</v>
      </c>
      <c r="N4485" s="437">
        <f t="shared" si="910"/>
        <v>85</v>
      </c>
      <c r="O4485" s="437"/>
      <c r="P4485" s="430" t="str">
        <f t="shared" ref="P4485:P4548" si="918">IF(MOD(20*O4485,10)&lt;&gt;0,"SAI","")</f>
        <v/>
      </c>
      <c r="U4485" s="177">
        <v>44</v>
      </c>
      <c r="V4485" s="177" t="s">
        <v>2825</v>
      </c>
      <c r="W4485" s="177" t="s">
        <v>2833</v>
      </c>
      <c r="X4485" s="177" t="s">
        <v>2834</v>
      </c>
      <c r="Y4485" s="177" t="s">
        <v>2835</v>
      </c>
      <c r="Z4485" s="177" t="s">
        <v>6950</v>
      </c>
      <c r="AA4485" s="525" t="s">
        <v>2836</v>
      </c>
      <c r="AB4485" s="399" t="str">
        <f t="shared" ref="AB4485:AB4548" si="919">_CT_MaHP</f>
        <v>DC2GT51</v>
      </c>
      <c r="AC4485" s="399" t="str">
        <f t="shared" ref="AC4485:AC4548" si="920">_CT_MaHe</f>
        <v>DC2GT51-DC</v>
      </c>
      <c r="AD4485" t="str">
        <f>Y4485&amp;"-"&amp;VLOOKUP(AC4485,'LICH THI'!C:AA,9,0)</f>
        <v>64DCCD3051-42471</v>
      </c>
      <c r="AE4485">
        <f t="shared" ref="AE4485:AE4548" si="921">COUNTIF(AD4485,AD:AD)</f>
        <v>1</v>
      </c>
    </row>
    <row r="4486" spans="1:31" x14ac:dyDescent="0.25">
      <c r="A4486" s="436" t="str">
        <f t="shared" si="911"/>
        <v>DC2GT51-DC-41</v>
      </c>
      <c r="B4486" s="436">
        <f>COUNTIF(AC$4:AC4486,AC4486)</f>
        <v>41</v>
      </c>
      <c r="C4486" s="436" t="str">
        <f t="shared" si="912"/>
        <v>DC2GT51-DC</v>
      </c>
      <c r="D4486" s="436">
        <f>VLOOKUP(C4486,'LICH THI'!C:AA,12,0)</f>
        <v>105</v>
      </c>
      <c r="E4486" s="436">
        <f>VLOOKUP(C4486,'LICH THI'!C:AA,13,0)</f>
        <v>45</v>
      </c>
      <c r="F4486" s="436">
        <f t="shared" ref="F4486:F4549" si="922">IF(G4486="","",IF(G4486=H4486,D4486-(H4486-1)*E4486,E4486))</f>
        <v>45</v>
      </c>
      <c r="G4486" s="436">
        <f>VLOOKUP(C4486,'LICH THI'!C:AA,14,0)</f>
        <v>3</v>
      </c>
      <c r="H4486" s="436">
        <f t="shared" si="913"/>
        <v>1</v>
      </c>
      <c r="I4486" s="436" t="str">
        <f t="shared" si="914"/>
        <v>Nguyễn Việt Hoàng</v>
      </c>
      <c r="J4486" s="436"/>
      <c r="K4486" s="436">
        <f t="shared" si="915"/>
        <v>2</v>
      </c>
      <c r="L4486" s="436" t="str">
        <f t="shared" si="916"/>
        <v>DC2GT51-DC-2</v>
      </c>
      <c r="M4486" s="436">
        <f t="shared" si="917"/>
        <v>6</v>
      </c>
      <c r="N4486" s="437">
        <f t="shared" ref="N4486:N4549" si="923">IF(F4486=0,"",(K4486-1)*$N$2+1+MOD(B4486-M4486,F4486))</f>
        <v>86</v>
      </c>
      <c r="O4486" s="437"/>
      <c r="P4486" s="430" t="str">
        <f t="shared" si="918"/>
        <v/>
      </c>
      <c r="U4486" s="177">
        <v>62</v>
      </c>
      <c r="V4486" s="177" t="s">
        <v>2868</v>
      </c>
      <c r="W4486" s="177" t="s">
        <v>4548</v>
      </c>
      <c r="X4486" s="177" t="s">
        <v>2834</v>
      </c>
      <c r="Y4486" s="177" t="s">
        <v>5212</v>
      </c>
      <c r="Z4486" s="177" t="s">
        <v>6950</v>
      </c>
      <c r="AA4486" s="525" t="s">
        <v>5213</v>
      </c>
      <c r="AB4486" s="399" t="str">
        <f t="shared" si="919"/>
        <v>DC2GT51</v>
      </c>
      <c r="AC4486" s="399" t="str">
        <f t="shared" si="920"/>
        <v>DC2GT51-DC</v>
      </c>
      <c r="AD4486" t="str">
        <f>Y4486&amp;"-"&amp;VLOOKUP(AC4486,'LICH THI'!C:AA,9,0)</f>
        <v>64DCCD3296-42471</v>
      </c>
      <c r="AE4486">
        <f t="shared" si="921"/>
        <v>1</v>
      </c>
    </row>
    <row r="4487" spans="1:31" x14ac:dyDescent="0.25">
      <c r="A4487" s="436" t="str">
        <f t="shared" si="911"/>
        <v>DC2GT51-DC-42</v>
      </c>
      <c r="B4487" s="436">
        <f>COUNTIF(AC$4:AC4487,AC4487)</f>
        <v>42</v>
      </c>
      <c r="C4487" s="436" t="str">
        <f t="shared" si="912"/>
        <v>DC2GT51-DC</v>
      </c>
      <c r="D4487" s="436">
        <f>VLOOKUP(C4487,'LICH THI'!C:AA,12,0)</f>
        <v>105</v>
      </c>
      <c r="E4487" s="436">
        <f>VLOOKUP(C4487,'LICH THI'!C:AA,13,0)</f>
        <v>45</v>
      </c>
      <c r="F4487" s="436">
        <f t="shared" si="922"/>
        <v>45</v>
      </c>
      <c r="G4487" s="436">
        <f>VLOOKUP(C4487,'LICH THI'!C:AA,14,0)</f>
        <v>3</v>
      </c>
      <c r="H4487" s="436">
        <f t="shared" si="913"/>
        <v>1</v>
      </c>
      <c r="I4487" s="436" t="str">
        <f t="shared" si="914"/>
        <v>Vũ Huy Hoàng</v>
      </c>
      <c r="J4487" s="436"/>
      <c r="K4487" s="436">
        <f t="shared" si="915"/>
        <v>2</v>
      </c>
      <c r="L4487" s="436" t="str">
        <f t="shared" si="916"/>
        <v>DC2GT51-DC-2</v>
      </c>
      <c r="M4487" s="436">
        <f t="shared" si="917"/>
        <v>6</v>
      </c>
      <c r="N4487" s="437">
        <f t="shared" si="923"/>
        <v>87</v>
      </c>
      <c r="O4487" s="437"/>
      <c r="P4487" s="430" t="str">
        <f t="shared" si="918"/>
        <v/>
      </c>
      <c r="U4487" s="177">
        <v>54</v>
      </c>
      <c r="V4487" s="177" t="s">
        <v>2851</v>
      </c>
      <c r="W4487" s="177" t="s">
        <v>5124</v>
      </c>
      <c r="X4487" s="177" t="s">
        <v>2834</v>
      </c>
      <c r="Y4487" s="177" t="s">
        <v>5125</v>
      </c>
      <c r="Z4487" s="177" t="s">
        <v>6950</v>
      </c>
      <c r="AA4487" s="525" t="s">
        <v>3410</v>
      </c>
      <c r="AB4487" s="399" t="str">
        <f t="shared" si="919"/>
        <v>DC2GT51</v>
      </c>
      <c r="AC4487" s="399" t="str">
        <f t="shared" si="920"/>
        <v>DC2GT51-DC</v>
      </c>
      <c r="AD4487" t="str">
        <f>Y4487&amp;"-"&amp;VLOOKUP(AC4487,'LICH THI'!C:AA,9,0)</f>
        <v>64DCCD3276-42471</v>
      </c>
      <c r="AE4487">
        <f t="shared" si="921"/>
        <v>1</v>
      </c>
    </row>
    <row r="4488" spans="1:31" x14ac:dyDescent="0.25">
      <c r="A4488" s="436" t="str">
        <f t="shared" si="911"/>
        <v>DC2GT51-DC-43</v>
      </c>
      <c r="B4488" s="436">
        <f>COUNTIF(AC$4:AC4488,AC4488)</f>
        <v>43</v>
      </c>
      <c r="C4488" s="436" t="str">
        <f t="shared" si="912"/>
        <v>DC2GT51-DC</v>
      </c>
      <c r="D4488" s="436">
        <f>VLOOKUP(C4488,'LICH THI'!C:AA,12,0)</f>
        <v>105</v>
      </c>
      <c r="E4488" s="436">
        <f>VLOOKUP(C4488,'LICH THI'!C:AA,13,0)</f>
        <v>45</v>
      </c>
      <c r="F4488" s="436">
        <f t="shared" si="922"/>
        <v>45</v>
      </c>
      <c r="G4488" s="436">
        <f>VLOOKUP(C4488,'LICH THI'!C:AA,14,0)</f>
        <v>3</v>
      </c>
      <c r="H4488" s="436">
        <f t="shared" si="913"/>
        <v>1</v>
      </c>
      <c r="I4488" s="436" t="str">
        <f t="shared" si="914"/>
        <v>Nguyễn Tiến Hợi</v>
      </c>
      <c r="J4488" s="436"/>
      <c r="K4488" s="436">
        <f t="shared" si="915"/>
        <v>2</v>
      </c>
      <c r="L4488" s="436" t="str">
        <f t="shared" si="916"/>
        <v>DC2GT51-DC-2</v>
      </c>
      <c r="M4488" s="436">
        <f t="shared" si="917"/>
        <v>6</v>
      </c>
      <c r="N4488" s="437">
        <f t="shared" si="923"/>
        <v>88</v>
      </c>
      <c r="O4488" s="437"/>
      <c r="P4488" s="430" t="str">
        <f t="shared" si="918"/>
        <v/>
      </c>
      <c r="U4488" s="177">
        <v>97</v>
      </c>
      <c r="V4488" s="177" t="s">
        <v>2935</v>
      </c>
      <c r="W4488" s="177" t="s">
        <v>2880</v>
      </c>
      <c r="X4488" s="177" t="s">
        <v>2954</v>
      </c>
      <c r="Y4488" s="177" t="s">
        <v>2955</v>
      </c>
      <c r="Z4488" s="177" t="s">
        <v>6950</v>
      </c>
      <c r="AA4488" s="525" t="s">
        <v>2956</v>
      </c>
      <c r="AB4488" s="399" t="str">
        <f t="shared" si="919"/>
        <v>DC2GT51</v>
      </c>
      <c r="AC4488" s="399" t="str">
        <f t="shared" si="920"/>
        <v>DC2GT51-DC</v>
      </c>
      <c r="AD4488" t="str">
        <f>Y4488&amp;"-"&amp;VLOOKUP(AC4488,'LICH THI'!C:AA,9,0)</f>
        <v>64DCDB3085-42471</v>
      </c>
      <c r="AE4488">
        <f t="shared" si="921"/>
        <v>1</v>
      </c>
    </row>
    <row r="4489" spans="1:31" x14ac:dyDescent="0.25">
      <c r="A4489" s="436" t="str">
        <f t="shared" si="911"/>
        <v>DC2GT51-DC-44</v>
      </c>
      <c r="B4489" s="436">
        <f>COUNTIF(AC$4:AC4489,AC4489)</f>
        <v>44</v>
      </c>
      <c r="C4489" s="436" t="str">
        <f t="shared" si="912"/>
        <v>DC2GT51-DC</v>
      </c>
      <c r="D4489" s="436">
        <f>VLOOKUP(C4489,'LICH THI'!C:AA,12,0)</f>
        <v>105</v>
      </c>
      <c r="E4489" s="436">
        <f>VLOOKUP(C4489,'LICH THI'!C:AA,13,0)</f>
        <v>45</v>
      </c>
      <c r="F4489" s="436">
        <f t="shared" si="922"/>
        <v>45</v>
      </c>
      <c r="G4489" s="436">
        <f>VLOOKUP(C4489,'LICH THI'!C:AA,14,0)</f>
        <v>3</v>
      </c>
      <c r="H4489" s="436">
        <f t="shared" si="913"/>
        <v>1</v>
      </c>
      <c r="I4489" s="436" t="str">
        <f t="shared" si="914"/>
        <v>Nguyễn Công Huân</v>
      </c>
      <c r="J4489" s="436"/>
      <c r="K4489" s="436">
        <f t="shared" si="915"/>
        <v>2</v>
      </c>
      <c r="L4489" s="436" t="str">
        <f t="shared" si="916"/>
        <v>DC2GT51-DC-2</v>
      </c>
      <c r="M4489" s="436">
        <f t="shared" si="917"/>
        <v>6</v>
      </c>
      <c r="N4489" s="437">
        <f t="shared" si="923"/>
        <v>89</v>
      </c>
      <c r="O4489" s="437"/>
      <c r="P4489" s="430" t="str">
        <f t="shared" si="918"/>
        <v/>
      </c>
      <c r="U4489" s="177">
        <v>45</v>
      </c>
      <c r="V4489" s="177" t="s">
        <v>2825</v>
      </c>
      <c r="W4489" s="177" t="s">
        <v>2720</v>
      </c>
      <c r="X4489" s="177" t="s">
        <v>3968</v>
      </c>
      <c r="Y4489" s="177" t="s">
        <v>5198</v>
      </c>
      <c r="Z4489" s="177" t="s">
        <v>6950</v>
      </c>
      <c r="AA4489" s="525" t="s">
        <v>5199</v>
      </c>
      <c r="AB4489" s="399" t="str">
        <f t="shared" si="919"/>
        <v>DC2GT51</v>
      </c>
      <c r="AC4489" s="399" t="str">
        <f t="shared" si="920"/>
        <v>DC2GT51-DC</v>
      </c>
      <c r="AD4489" t="str">
        <f>Y4489&amp;"-"&amp;VLOOKUP(AC4489,'LICH THI'!C:AA,9,0)</f>
        <v>64DCCD3156-42471</v>
      </c>
      <c r="AE4489">
        <f t="shared" si="921"/>
        <v>1</v>
      </c>
    </row>
    <row r="4490" spans="1:31" x14ac:dyDescent="0.25">
      <c r="A4490" s="436" t="str">
        <f t="shared" si="911"/>
        <v>DC2GT51-DC-45</v>
      </c>
      <c r="B4490" s="436">
        <f>COUNTIF(AC$4:AC4490,AC4490)</f>
        <v>45</v>
      </c>
      <c r="C4490" s="436" t="str">
        <f t="shared" si="912"/>
        <v>DC2GT51-DC</v>
      </c>
      <c r="D4490" s="436">
        <f>VLOOKUP(C4490,'LICH THI'!C:AA,12,0)</f>
        <v>105</v>
      </c>
      <c r="E4490" s="436">
        <f>VLOOKUP(C4490,'LICH THI'!C:AA,13,0)</f>
        <v>45</v>
      </c>
      <c r="F4490" s="436">
        <f t="shared" si="922"/>
        <v>45</v>
      </c>
      <c r="G4490" s="436">
        <f>VLOOKUP(C4490,'LICH THI'!C:AA,14,0)</f>
        <v>3</v>
      </c>
      <c r="H4490" s="436">
        <f t="shared" si="913"/>
        <v>1</v>
      </c>
      <c r="I4490" s="436" t="str">
        <f t="shared" si="914"/>
        <v>Đỗ Văn Huấn</v>
      </c>
      <c r="J4490" s="436"/>
      <c r="K4490" s="436">
        <f t="shared" si="915"/>
        <v>2</v>
      </c>
      <c r="L4490" s="436" t="str">
        <f t="shared" si="916"/>
        <v>DC2GT51-DC-2</v>
      </c>
      <c r="M4490" s="436">
        <f t="shared" si="917"/>
        <v>6</v>
      </c>
      <c r="N4490" s="437">
        <f t="shared" si="923"/>
        <v>90</v>
      </c>
      <c r="O4490" s="437"/>
      <c r="P4490" s="430" t="str">
        <f t="shared" si="918"/>
        <v/>
      </c>
      <c r="U4490" s="177">
        <v>3</v>
      </c>
      <c r="V4490" s="177" t="s">
        <v>3102</v>
      </c>
      <c r="W4490" s="177" t="s">
        <v>3663</v>
      </c>
      <c r="X4490" s="177" t="s">
        <v>6102</v>
      </c>
      <c r="Y4490" s="177" t="s">
        <v>6951</v>
      </c>
      <c r="Z4490" s="177" t="s">
        <v>6950</v>
      </c>
      <c r="AA4490" s="525" t="s">
        <v>6164</v>
      </c>
      <c r="AB4490" s="399" t="str">
        <f t="shared" si="919"/>
        <v>DC2GT51</v>
      </c>
      <c r="AC4490" s="399" t="str">
        <f t="shared" si="920"/>
        <v>DC2GT51-DC</v>
      </c>
      <c r="AD4490" t="str">
        <f>Y4490&amp;"-"&amp;VLOOKUP(AC4490,'LICH THI'!C:AA,9,0)</f>
        <v>62DCCD3039-42471</v>
      </c>
      <c r="AE4490">
        <f t="shared" si="921"/>
        <v>1</v>
      </c>
    </row>
    <row r="4491" spans="1:31" x14ac:dyDescent="0.25">
      <c r="A4491" s="436" t="str">
        <f t="shared" si="911"/>
        <v>DC2GT51-DC-46</v>
      </c>
      <c r="B4491" s="436">
        <f>COUNTIF(AC$4:AC4491,AC4491)</f>
        <v>46</v>
      </c>
      <c r="C4491" s="436" t="str">
        <f t="shared" si="912"/>
        <v>DC2GT51-DC</v>
      </c>
      <c r="D4491" s="436">
        <f>VLOOKUP(C4491,'LICH THI'!C:AA,12,0)</f>
        <v>105</v>
      </c>
      <c r="E4491" s="436">
        <f>VLOOKUP(C4491,'LICH THI'!C:AA,13,0)</f>
        <v>45</v>
      </c>
      <c r="F4491" s="436">
        <f t="shared" si="922"/>
        <v>45</v>
      </c>
      <c r="G4491" s="436">
        <f>VLOOKUP(C4491,'LICH THI'!C:AA,14,0)</f>
        <v>3</v>
      </c>
      <c r="H4491" s="436">
        <f t="shared" si="913"/>
        <v>2</v>
      </c>
      <c r="I4491" s="436" t="str">
        <f t="shared" si="914"/>
        <v>Bùi Văn Hùng</v>
      </c>
      <c r="J4491" s="436"/>
      <c r="K4491" s="436">
        <f t="shared" si="915"/>
        <v>3</v>
      </c>
      <c r="L4491" s="436" t="str">
        <f t="shared" si="916"/>
        <v>DC2GT51-DC-3</v>
      </c>
      <c r="M4491" s="436">
        <f t="shared" si="917"/>
        <v>6</v>
      </c>
      <c r="N4491" s="437">
        <f t="shared" si="923"/>
        <v>141</v>
      </c>
      <c r="O4491" s="437"/>
      <c r="P4491" s="430" t="str">
        <f t="shared" si="918"/>
        <v/>
      </c>
      <c r="U4491" s="177">
        <v>30</v>
      </c>
      <c r="V4491" s="177" t="s">
        <v>2790</v>
      </c>
      <c r="W4491" s="177" t="s">
        <v>2800</v>
      </c>
      <c r="X4491" s="177" t="s">
        <v>2801</v>
      </c>
      <c r="Y4491" s="177" t="s">
        <v>2802</v>
      </c>
      <c r="Z4491" s="177" t="s">
        <v>6950</v>
      </c>
      <c r="AA4491" s="525" t="s">
        <v>2803</v>
      </c>
      <c r="AB4491" s="399" t="str">
        <f t="shared" si="919"/>
        <v>DC2GT51</v>
      </c>
      <c r="AC4491" s="399" t="str">
        <f t="shared" si="920"/>
        <v>DC2GT51-DC</v>
      </c>
      <c r="AD4491" t="str">
        <f>Y4491&amp;"-"&amp;VLOOKUP(AC4491,'LICH THI'!C:AA,9,0)</f>
        <v>64DCCD3067-42471</v>
      </c>
      <c r="AE4491">
        <f t="shared" si="921"/>
        <v>1</v>
      </c>
    </row>
    <row r="4492" spans="1:31" x14ac:dyDescent="0.25">
      <c r="A4492" s="436" t="str">
        <f t="shared" si="911"/>
        <v>DC2GT51-DC-47</v>
      </c>
      <c r="B4492" s="436">
        <f>COUNTIF(AC$4:AC4492,AC4492)</f>
        <v>47</v>
      </c>
      <c r="C4492" s="436" t="str">
        <f t="shared" si="912"/>
        <v>DC2GT51-DC</v>
      </c>
      <c r="D4492" s="436">
        <f>VLOOKUP(C4492,'LICH THI'!C:AA,12,0)</f>
        <v>105</v>
      </c>
      <c r="E4492" s="436">
        <f>VLOOKUP(C4492,'LICH THI'!C:AA,13,0)</f>
        <v>45</v>
      </c>
      <c r="F4492" s="436">
        <f t="shared" si="922"/>
        <v>45</v>
      </c>
      <c r="G4492" s="436">
        <f>VLOOKUP(C4492,'LICH THI'!C:AA,14,0)</f>
        <v>3</v>
      </c>
      <c r="H4492" s="436">
        <f t="shared" si="913"/>
        <v>2</v>
      </c>
      <c r="I4492" s="436" t="str">
        <f t="shared" si="914"/>
        <v>Đào Anh Hùng</v>
      </c>
      <c r="J4492" s="436"/>
      <c r="K4492" s="436">
        <f t="shared" si="915"/>
        <v>3</v>
      </c>
      <c r="L4492" s="436" t="str">
        <f t="shared" si="916"/>
        <v>DC2GT51-DC-3</v>
      </c>
      <c r="M4492" s="436">
        <f t="shared" si="917"/>
        <v>6</v>
      </c>
      <c r="N4492" s="437">
        <f t="shared" si="923"/>
        <v>142</v>
      </c>
      <c r="O4492" s="437"/>
      <c r="P4492" s="430" t="str">
        <f t="shared" si="918"/>
        <v/>
      </c>
      <c r="U4492" s="177">
        <v>31</v>
      </c>
      <c r="V4492" s="177" t="s">
        <v>2790</v>
      </c>
      <c r="W4492" s="177" t="s">
        <v>5378</v>
      </c>
      <c r="X4492" s="177" t="s">
        <v>2801</v>
      </c>
      <c r="Y4492" s="177" t="s">
        <v>5379</v>
      </c>
      <c r="Z4492" s="177" t="s">
        <v>6950</v>
      </c>
      <c r="AA4492" s="525" t="s">
        <v>5208</v>
      </c>
      <c r="AB4492" s="399" t="str">
        <f t="shared" si="919"/>
        <v>DC2GT51</v>
      </c>
      <c r="AC4492" s="399" t="str">
        <f t="shared" si="920"/>
        <v>DC2GT51-DC</v>
      </c>
      <c r="AD4492" t="str">
        <f>Y4492&amp;"-"&amp;VLOOKUP(AC4492,'LICH THI'!C:AA,9,0)</f>
        <v>64DCCD3037-42471</v>
      </c>
      <c r="AE4492">
        <f t="shared" si="921"/>
        <v>1</v>
      </c>
    </row>
    <row r="4493" spans="1:31" x14ac:dyDescent="0.25">
      <c r="A4493" s="436" t="str">
        <f t="shared" si="911"/>
        <v>DC2GT51-DC-48</v>
      </c>
      <c r="B4493" s="436">
        <f>COUNTIF(AC$4:AC4493,AC4493)</f>
        <v>48</v>
      </c>
      <c r="C4493" s="436" t="str">
        <f t="shared" si="912"/>
        <v>DC2GT51-DC</v>
      </c>
      <c r="D4493" s="436">
        <f>VLOOKUP(C4493,'LICH THI'!C:AA,12,0)</f>
        <v>105</v>
      </c>
      <c r="E4493" s="436">
        <f>VLOOKUP(C4493,'LICH THI'!C:AA,13,0)</f>
        <v>45</v>
      </c>
      <c r="F4493" s="436">
        <f t="shared" si="922"/>
        <v>45</v>
      </c>
      <c r="G4493" s="436">
        <f>VLOOKUP(C4493,'LICH THI'!C:AA,14,0)</f>
        <v>3</v>
      </c>
      <c r="H4493" s="436">
        <f t="shared" si="913"/>
        <v>2</v>
      </c>
      <c r="I4493" s="436" t="str">
        <f t="shared" si="914"/>
        <v>Nguyễn Mạnh Hùng</v>
      </c>
      <c r="J4493" s="436"/>
      <c r="K4493" s="436">
        <f t="shared" si="915"/>
        <v>3</v>
      </c>
      <c r="L4493" s="436" t="str">
        <f t="shared" si="916"/>
        <v>DC2GT51-DC-3</v>
      </c>
      <c r="M4493" s="436">
        <f t="shared" si="917"/>
        <v>6</v>
      </c>
      <c r="N4493" s="437">
        <f t="shared" si="923"/>
        <v>143</v>
      </c>
      <c r="O4493" s="437"/>
      <c r="P4493" s="430" t="str">
        <f t="shared" si="918"/>
        <v/>
      </c>
      <c r="U4493" s="177">
        <v>55</v>
      </c>
      <c r="V4493" s="177" t="s">
        <v>2851</v>
      </c>
      <c r="W4493" s="177" t="s">
        <v>2734</v>
      </c>
      <c r="X4493" s="177" t="s">
        <v>2801</v>
      </c>
      <c r="Y4493" s="177" t="s">
        <v>5126</v>
      </c>
      <c r="Z4493" s="177" t="s">
        <v>6950</v>
      </c>
      <c r="AA4493" s="525" t="s">
        <v>5127</v>
      </c>
      <c r="AB4493" s="399" t="str">
        <f t="shared" si="919"/>
        <v>DC2GT51</v>
      </c>
      <c r="AC4493" s="399" t="str">
        <f t="shared" si="920"/>
        <v>DC2GT51-DC</v>
      </c>
      <c r="AD4493" t="str">
        <f>Y4493&amp;"-"&amp;VLOOKUP(AC4493,'LICH THI'!C:AA,9,0)</f>
        <v>64DCCD3272-42471</v>
      </c>
      <c r="AE4493">
        <f t="shared" si="921"/>
        <v>1</v>
      </c>
    </row>
    <row r="4494" spans="1:31" x14ac:dyDescent="0.25">
      <c r="A4494" s="436" t="str">
        <f t="shared" si="911"/>
        <v>DC2GT51-DC-49</v>
      </c>
      <c r="B4494" s="436">
        <f>COUNTIF(AC$4:AC4494,AC4494)</f>
        <v>49</v>
      </c>
      <c r="C4494" s="436" t="str">
        <f t="shared" si="912"/>
        <v>DC2GT51-DC</v>
      </c>
      <c r="D4494" s="436">
        <f>VLOOKUP(C4494,'LICH THI'!C:AA,12,0)</f>
        <v>105</v>
      </c>
      <c r="E4494" s="436">
        <f>VLOOKUP(C4494,'LICH THI'!C:AA,13,0)</f>
        <v>45</v>
      </c>
      <c r="F4494" s="436">
        <f t="shared" si="922"/>
        <v>45</v>
      </c>
      <c r="G4494" s="436">
        <f>VLOOKUP(C4494,'LICH THI'!C:AA,14,0)</f>
        <v>3</v>
      </c>
      <c r="H4494" s="436">
        <f t="shared" si="913"/>
        <v>2</v>
      </c>
      <c r="I4494" s="436" t="str">
        <f t="shared" si="914"/>
        <v>Hoàng Đức Huy</v>
      </c>
      <c r="J4494" s="436"/>
      <c r="K4494" s="436">
        <f t="shared" si="915"/>
        <v>3</v>
      </c>
      <c r="L4494" s="436" t="str">
        <f t="shared" si="916"/>
        <v>DC2GT51-DC-3</v>
      </c>
      <c r="M4494" s="436">
        <f t="shared" si="917"/>
        <v>6</v>
      </c>
      <c r="N4494" s="437">
        <f t="shared" si="923"/>
        <v>144</v>
      </c>
      <c r="O4494" s="437"/>
      <c r="P4494" s="430" t="str">
        <f t="shared" si="918"/>
        <v/>
      </c>
      <c r="U4494" s="177">
        <v>15</v>
      </c>
      <c r="V4494" s="177" t="s">
        <v>2724</v>
      </c>
      <c r="W4494" s="177" t="s">
        <v>3442</v>
      </c>
      <c r="X4494" s="177" t="s">
        <v>2911</v>
      </c>
      <c r="Y4494" s="177" t="s">
        <v>5258</v>
      </c>
      <c r="Z4494" s="177" t="s">
        <v>6950</v>
      </c>
      <c r="AA4494" s="525" t="s">
        <v>5202</v>
      </c>
      <c r="AB4494" s="399" t="str">
        <f t="shared" si="919"/>
        <v>DC2GT51</v>
      </c>
      <c r="AC4494" s="399" t="str">
        <f t="shared" si="920"/>
        <v>DC2GT51-DC</v>
      </c>
      <c r="AD4494" t="str">
        <f>Y4494&amp;"-"&amp;VLOOKUP(AC4494,'LICH THI'!C:AA,9,0)</f>
        <v>64DCCA3025-42471</v>
      </c>
      <c r="AE4494">
        <f t="shared" si="921"/>
        <v>1</v>
      </c>
    </row>
    <row r="4495" spans="1:31" x14ac:dyDescent="0.25">
      <c r="A4495" s="436" t="str">
        <f t="shared" si="911"/>
        <v>DC2GT51-DC-50</v>
      </c>
      <c r="B4495" s="436">
        <f>COUNTIF(AC$4:AC4495,AC4495)</f>
        <v>50</v>
      </c>
      <c r="C4495" s="436" t="str">
        <f t="shared" si="912"/>
        <v>DC2GT51-DC</v>
      </c>
      <c r="D4495" s="436">
        <f>VLOOKUP(C4495,'LICH THI'!C:AA,12,0)</f>
        <v>105</v>
      </c>
      <c r="E4495" s="436">
        <f>VLOOKUP(C4495,'LICH THI'!C:AA,13,0)</f>
        <v>45</v>
      </c>
      <c r="F4495" s="436">
        <f t="shared" si="922"/>
        <v>45</v>
      </c>
      <c r="G4495" s="436">
        <f>VLOOKUP(C4495,'LICH THI'!C:AA,14,0)</f>
        <v>3</v>
      </c>
      <c r="H4495" s="436">
        <f t="shared" si="913"/>
        <v>2</v>
      </c>
      <c r="I4495" s="436" t="str">
        <f t="shared" si="914"/>
        <v>Nguyễn Văn Huy</v>
      </c>
      <c r="J4495" s="436"/>
      <c r="K4495" s="436">
        <f t="shared" si="915"/>
        <v>3</v>
      </c>
      <c r="L4495" s="436" t="str">
        <f t="shared" si="916"/>
        <v>DC2GT51-DC-3</v>
      </c>
      <c r="M4495" s="436">
        <f t="shared" si="917"/>
        <v>6</v>
      </c>
      <c r="N4495" s="437">
        <f t="shared" si="923"/>
        <v>145</v>
      </c>
      <c r="O4495" s="437"/>
      <c r="P4495" s="430" t="str">
        <f t="shared" si="918"/>
        <v/>
      </c>
      <c r="U4495" s="177">
        <v>82</v>
      </c>
      <c r="V4495" s="177" t="s">
        <v>2897</v>
      </c>
      <c r="W4495" s="177" t="s">
        <v>2741</v>
      </c>
      <c r="X4495" s="177" t="s">
        <v>2911</v>
      </c>
      <c r="Y4495" s="177" t="s">
        <v>2912</v>
      </c>
      <c r="Z4495" s="177" t="s">
        <v>6950</v>
      </c>
      <c r="AA4495" s="525" t="s">
        <v>2913</v>
      </c>
      <c r="AB4495" s="399" t="str">
        <f t="shared" si="919"/>
        <v>DC2GT51</v>
      </c>
      <c r="AC4495" s="399" t="str">
        <f t="shared" si="920"/>
        <v>DC2GT51-DC</v>
      </c>
      <c r="AD4495" t="str">
        <f>Y4495&amp;"-"&amp;VLOOKUP(AC4495,'LICH THI'!C:AA,9,0)</f>
        <v>64DCDB3068-42471</v>
      </c>
      <c r="AE4495">
        <f t="shared" si="921"/>
        <v>1</v>
      </c>
    </row>
    <row r="4496" spans="1:31" x14ac:dyDescent="0.25">
      <c r="A4496" s="436" t="str">
        <f t="shared" si="911"/>
        <v>DC2GT51-DC-51</v>
      </c>
      <c r="B4496" s="436">
        <f>COUNTIF(AC$4:AC4496,AC4496)</f>
        <v>51</v>
      </c>
      <c r="C4496" s="436" t="str">
        <f t="shared" si="912"/>
        <v>DC2GT51-DC</v>
      </c>
      <c r="D4496" s="436">
        <f>VLOOKUP(C4496,'LICH THI'!C:AA,12,0)</f>
        <v>105</v>
      </c>
      <c r="E4496" s="436">
        <f>VLOOKUP(C4496,'LICH THI'!C:AA,13,0)</f>
        <v>45</v>
      </c>
      <c r="F4496" s="436">
        <f t="shared" si="922"/>
        <v>45</v>
      </c>
      <c r="G4496" s="436">
        <f>VLOOKUP(C4496,'LICH THI'!C:AA,14,0)</f>
        <v>3</v>
      </c>
      <c r="H4496" s="436">
        <f t="shared" si="913"/>
        <v>2</v>
      </c>
      <c r="I4496" s="436" t="str">
        <f t="shared" si="914"/>
        <v>Đỗ Thị Thu Huyền</v>
      </c>
      <c r="J4496" s="436"/>
      <c r="K4496" s="436">
        <f t="shared" si="915"/>
        <v>3</v>
      </c>
      <c r="L4496" s="436" t="str">
        <f t="shared" si="916"/>
        <v>DC2GT51-DC-3</v>
      </c>
      <c r="M4496" s="436">
        <f t="shared" si="917"/>
        <v>6</v>
      </c>
      <c r="N4496" s="437">
        <f t="shared" si="923"/>
        <v>101</v>
      </c>
      <c r="O4496" s="437"/>
      <c r="P4496" s="430" t="str">
        <f t="shared" si="918"/>
        <v/>
      </c>
      <c r="U4496" s="177">
        <v>104</v>
      </c>
      <c r="V4496" s="177" t="s">
        <v>3077</v>
      </c>
      <c r="W4496" s="177" t="s">
        <v>6965</v>
      </c>
      <c r="X4496" s="177" t="s">
        <v>4236</v>
      </c>
      <c r="Y4496" s="177" t="s">
        <v>6966</v>
      </c>
      <c r="Z4496" s="177" t="s">
        <v>6950</v>
      </c>
      <c r="AA4496" s="525" t="s">
        <v>5123</v>
      </c>
      <c r="AB4496" s="399" t="str">
        <f t="shared" si="919"/>
        <v>DC2GT51</v>
      </c>
      <c r="AC4496" s="399" t="str">
        <f t="shared" si="920"/>
        <v>DC2GT51-DC</v>
      </c>
      <c r="AD4496" t="str">
        <f>Y4496&amp;"-"&amp;VLOOKUP(AC4496,'LICH THI'!C:AA,9,0)</f>
        <v>64DCDB3166-42471</v>
      </c>
      <c r="AE4496">
        <f t="shared" si="921"/>
        <v>1</v>
      </c>
    </row>
    <row r="4497" spans="1:31" x14ac:dyDescent="0.25">
      <c r="A4497" s="436" t="str">
        <f t="shared" si="911"/>
        <v>DC2GT51-DC-52</v>
      </c>
      <c r="B4497" s="436">
        <f>COUNTIF(AC$4:AC4497,AC4497)</f>
        <v>52</v>
      </c>
      <c r="C4497" s="436" t="str">
        <f t="shared" si="912"/>
        <v>DC2GT51-DC</v>
      </c>
      <c r="D4497" s="436">
        <f>VLOOKUP(C4497,'LICH THI'!C:AA,12,0)</f>
        <v>105</v>
      </c>
      <c r="E4497" s="436">
        <f>VLOOKUP(C4497,'LICH THI'!C:AA,13,0)</f>
        <v>45</v>
      </c>
      <c r="F4497" s="436">
        <f t="shared" si="922"/>
        <v>45</v>
      </c>
      <c r="G4497" s="436">
        <f>VLOOKUP(C4497,'LICH THI'!C:AA,14,0)</f>
        <v>3</v>
      </c>
      <c r="H4497" s="436">
        <f t="shared" si="913"/>
        <v>2</v>
      </c>
      <c r="I4497" s="436" t="str">
        <f t="shared" si="914"/>
        <v>Trần Văn Hỷ</v>
      </c>
      <c r="J4497" s="436"/>
      <c r="K4497" s="436">
        <f t="shared" si="915"/>
        <v>3</v>
      </c>
      <c r="L4497" s="436" t="str">
        <f t="shared" si="916"/>
        <v>DC2GT51-DC-3</v>
      </c>
      <c r="M4497" s="436">
        <f t="shared" si="917"/>
        <v>6</v>
      </c>
      <c r="N4497" s="437">
        <f t="shared" si="923"/>
        <v>102</v>
      </c>
      <c r="O4497" s="437"/>
      <c r="P4497" s="430" t="str">
        <f t="shared" si="918"/>
        <v/>
      </c>
      <c r="U4497" s="177">
        <v>46</v>
      </c>
      <c r="V4497" s="177" t="s">
        <v>2825</v>
      </c>
      <c r="W4497" s="177" t="s">
        <v>2757</v>
      </c>
      <c r="X4497" s="177" t="s">
        <v>2841</v>
      </c>
      <c r="Y4497" s="177" t="s">
        <v>2842</v>
      </c>
      <c r="Z4497" s="177" t="s">
        <v>6950</v>
      </c>
      <c r="AA4497" s="525" t="s">
        <v>2843</v>
      </c>
      <c r="AB4497" s="399" t="str">
        <f t="shared" si="919"/>
        <v>DC2GT51</v>
      </c>
      <c r="AC4497" s="399" t="str">
        <f t="shared" si="920"/>
        <v>DC2GT51-DC</v>
      </c>
      <c r="AD4497" t="str">
        <f>Y4497&amp;"-"&amp;VLOOKUP(AC4497,'LICH THI'!C:AA,9,0)</f>
        <v>64DCCD3112-42471</v>
      </c>
      <c r="AE4497">
        <f t="shared" si="921"/>
        <v>1</v>
      </c>
    </row>
    <row r="4498" spans="1:31" x14ac:dyDescent="0.25">
      <c r="A4498" s="436" t="str">
        <f t="shared" si="911"/>
        <v>DC2GT51-DC-53</v>
      </c>
      <c r="B4498" s="436">
        <f>COUNTIF(AC$4:AC4498,AC4498)</f>
        <v>53</v>
      </c>
      <c r="C4498" s="436" t="str">
        <f t="shared" si="912"/>
        <v>DC2GT51-DC</v>
      </c>
      <c r="D4498" s="436">
        <f>VLOOKUP(C4498,'LICH THI'!C:AA,12,0)</f>
        <v>105</v>
      </c>
      <c r="E4498" s="436">
        <f>VLOOKUP(C4498,'LICH THI'!C:AA,13,0)</f>
        <v>45</v>
      </c>
      <c r="F4498" s="436">
        <f t="shared" si="922"/>
        <v>45</v>
      </c>
      <c r="G4498" s="436">
        <f>VLOOKUP(C4498,'LICH THI'!C:AA,14,0)</f>
        <v>3</v>
      </c>
      <c r="H4498" s="436">
        <f t="shared" si="913"/>
        <v>2</v>
      </c>
      <c r="I4498" s="436" t="str">
        <f t="shared" si="914"/>
        <v>Vũ Văn Kha</v>
      </c>
      <c r="J4498" s="436"/>
      <c r="K4498" s="436">
        <f t="shared" si="915"/>
        <v>3</v>
      </c>
      <c r="L4498" s="436" t="str">
        <f t="shared" si="916"/>
        <v>DC2GT51-DC-3</v>
      </c>
      <c r="M4498" s="436">
        <f t="shared" si="917"/>
        <v>6</v>
      </c>
      <c r="N4498" s="437">
        <f t="shared" si="923"/>
        <v>103</v>
      </c>
      <c r="O4498" s="437"/>
      <c r="P4498" s="430" t="str">
        <f t="shared" si="918"/>
        <v/>
      </c>
      <c r="U4498" s="177">
        <v>83</v>
      </c>
      <c r="V4498" s="177" t="s">
        <v>2897</v>
      </c>
      <c r="W4498" s="177" t="s">
        <v>2914</v>
      </c>
      <c r="X4498" s="177" t="s">
        <v>2915</v>
      </c>
      <c r="Y4498" s="177" t="s">
        <v>2916</v>
      </c>
      <c r="Z4498" s="177" t="s">
        <v>6950</v>
      </c>
      <c r="AA4498" s="525" t="s">
        <v>2917</v>
      </c>
      <c r="AB4498" s="399" t="str">
        <f t="shared" si="919"/>
        <v>DC2GT51</v>
      </c>
      <c r="AC4498" s="399" t="str">
        <f t="shared" si="920"/>
        <v>DC2GT51-DC</v>
      </c>
      <c r="AD4498" t="str">
        <f>Y4498&amp;"-"&amp;VLOOKUP(AC4498,'LICH THI'!C:AA,9,0)</f>
        <v>64DCDB3046-42471</v>
      </c>
      <c r="AE4498">
        <f t="shared" si="921"/>
        <v>1</v>
      </c>
    </row>
    <row r="4499" spans="1:31" x14ac:dyDescent="0.25">
      <c r="A4499" s="436" t="str">
        <f t="shared" si="911"/>
        <v>DC2GT51-DC-54</v>
      </c>
      <c r="B4499" s="436">
        <f>COUNTIF(AC$4:AC4499,AC4499)</f>
        <v>54</v>
      </c>
      <c r="C4499" s="436" t="str">
        <f t="shared" si="912"/>
        <v>DC2GT51-DC</v>
      </c>
      <c r="D4499" s="436">
        <f>VLOOKUP(C4499,'LICH THI'!C:AA,12,0)</f>
        <v>105</v>
      </c>
      <c r="E4499" s="436">
        <f>VLOOKUP(C4499,'LICH THI'!C:AA,13,0)</f>
        <v>45</v>
      </c>
      <c r="F4499" s="436">
        <f t="shared" si="922"/>
        <v>45</v>
      </c>
      <c r="G4499" s="436">
        <f>VLOOKUP(C4499,'LICH THI'!C:AA,14,0)</f>
        <v>3</v>
      </c>
      <c r="H4499" s="436">
        <f t="shared" si="913"/>
        <v>2</v>
      </c>
      <c r="I4499" s="436" t="str">
        <f t="shared" si="914"/>
        <v>Phạm Quang Khải</v>
      </c>
      <c r="J4499" s="436"/>
      <c r="K4499" s="436">
        <f t="shared" si="915"/>
        <v>3</v>
      </c>
      <c r="L4499" s="436" t="str">
        <f t="shared" si="916"/>
        <v>DC2GT51-DC-3</v>
      </c>
      <c r="M4499" s="436">
        <f t="shared" si="917"/>
        <v>6</v>
      </c>
      <c r="N4499" s="437">
        <f t="shared" si="923"/>
        <v>104</v>
      </c>
      <c r="O4499" s="437"/>
      <c r="P4499" s="430" t="str">
        <f t="shared" si="918"/>
        <v/>
      </c>
      <c r="U4499" s="177">
        <v>56</v>
      </c>
      <c r="V4499" s="177" t="s">
        <v>2851</v>
      </c>
      <c r="W4499" s="177" t="s">
        <v>2987</v>
      </c>
      <c r="X4499" s="177" t="s">
        <v>6134</v>
      </c>
      <c r="Y4499" s="177" t="s">
        <v>6179</v>
      </c>
      <c r="Z4499" s="177" t="s">
        <v>6950</v>
      </c>
      <c r="AA4499" s="525" t="s">
        <v>4640</v>
      </c>
      <c r="AB4499" s="399" t="str">
        <f t="shared" si="919"/>
        <v>DC2GT51</v>
      </c>
      <c r="AC4499" s="399" t="str">
        <f t="shared" si="920"/>
        <v>DC2GT51-DC</v>
      </c>
      <c r="AD4499" t="str">
        <f>Y4499&amp;"-"&amp;VLOOKUP(AC4499,'LICH THI'!C:AA,9,0)</f>
        <v>64DCCD3312-42471</v>
      </c>
      <c r="AE4499">
        <f t="shared" si="921"/>
        <v>1</v>
      </c>
    </row>
    <row r="4500" spans="1:31" x14ac:dyDescent="0.25">
      <c r="A4500" s="436" t="str">
        <f t="shared" si="911"/>
        <v>DC2GT51-DC-55</v>
      </c>
      <c r="B4500" s="436">
        <f>COUNTIF(AC$4:AC4500,AC4500)</f>
        <v>55</v>
      </c>
      <c r="C4500" s="436" t="str">
        <f t="shared" si="912"/>
        <v>DC2GT51-DC</v>
      </c>
      <c r="D4500" s="436">
        <f>VLOOKUP(C4500,'LICH THI'!C:AA,12,0)</f>
        <v>105</v>
      </c>
      <c r="E4500" s="436">
        <f>VLOOKUP(C4500,'LICH THI'!C:AA,13,0)</f>
        <v>45</v>
      </c>
      <c r="F4500" s="436">
        <f t="shared" si="922"/>
        <v>45</v>
      </c>
      <c r="G4500" s="436">
        <f>VLOOKUP(C4500,'LICH THI'!C:AA,14,0)</f>
        <v>3</v>
      </c>
      <c r="H4500" s="436">
        <f t="shared" si="913"/>
        <v>2</v>
      </c>
      <c r="I4500" s="436" t="str">
        <f t="shared" si="914"/>
        <v>Nguyễn Đình Khuê</v>
      </c>
      <c r="J4500" s="436"/>
      <c r="K4500" s="436">
        <f t="shared" si="915"/>
        <v>3</v>
      </c>
      <c r="L4500" s="436" t="str">
        <f t="shared" si="916"/>
        <v>DC2GT51-DC-3</v>
      </c>
      <c r="M4500" s="436">
        <f t="shared" si="917"/>
        <v>6</v>
      </c>
      <c r="N4500" s="437">
        <f t="shared" si="923"/>
        <v>105</v>
      </c>
      <c r="O4500" s="437"/>
      <c r="P4500" s="430" t="str">
        <f t="shared" si="918"/>
        <v/>
      </c>
      <c r="U4500" s="177">
        <v>32</v>
      </c>
      <c r="V4500" s="177" t="s">
        <v>2790</v>
      </c>
      <c r="W4500" s="177" t="s">
        <v>2780</v>
      </c>
      <c r="X4500" s="177" t="s">
        <v>2919</v>
      </c>
      <c r="Y4500" s="177" t="s">
        <v>5088</v>
      </c>
      <c r="Z4500" s="177" t="s">
        <v>6950</v>
      </c>
      <c r="AA4500" s="525" t="s">
        <v>5089</v>
      </c>
      <c r="AB4500" s="399" t="str">
        <f t="shared" si="919"/>
        <v>DC2GT51</v>
      </c>
      <c r="AC4500" s="399" t="str">
        <f t="shared" si="920"/>
        <v>DC2GT51-DC</v>
      </c>
      <c r="AD4500" t="str">
        <f>Y4500&amp;"-"&amp;VLOOKUP(AC4500,'LICH THI'!C:AA,9,0)</f>
        <v>64DCCD3011-42471</v>
      </c>
      <c r="AE4500">
        <f t="shared" si="921"/>
        <v>1</v>
      </c>
    </row>
    <row r="4501" spans="1:31" x14ac:dyDescent="0.25">
      <c r="A4501" s="436" t="str">
        <f t="shared" si="911"/>
        <v>DC2GT51-DC-56</v>
      </c>
      <c r="B4501" s="436">
        <f>COUNTIF(AC$4:AC4501,AC4501)</f>
        <v>56</v>
      </c>
      <c r="C4501" s="436" t="str">
        <f t="shared" si="912"/>
        <v>DC2GT51-DC</v>
      </c>
      <c r="D4501" s="436">
        <f>VLOOKUP(C4501,'LICH THI'!C:AA,12,0)</f>
        <v>105</v>
      </c>
      <c r="E4501" s="436">
        <f>VLOOKUP(C4501,'LICH THI'!C:AA,13,0)</f>
        <v>45</v>
      </c>
      <c r="F4501" s="436">
        <f t="shared" si="922"/>
        <v>45</v>
      </c>
      <c r="G4501" s="436">
        <f>VLOOKUP(C4501,'LICH THI'!C:AA,14,0)</f>
        <v>3</v>
      </c>
      <c r="H4501" s="436">
        <f t="shared" si="913"/>
        <v>2</v>
      </c>
      <c r="I4501" s="436" t="str">
        <f t="shared" si="914"/>
        <v>Văn Trọng Khuê</v>
      </c>
      <c r="J4501" s="436"/>
      <c r="K4501" s="436">
        <f t="shared" si="915"/>
        <v>3</v>
      </c>
      <c r="L4501" s="436" t="str">
        <f t="shared" si="916"/>
        <v>DC2GT51-DC-3</v>
      </c>
      <c r="M4501" s="436">
        <f t="shared" si="917"/>
        <v>6</v>
      </c>
      <c r="N4501" s="437">
        <f t="shared" si="923"/>
        <v>106</v>
      </c>
      <c r="O4501" s="437"/>
      <c r="P4501" s="430" t="str">
        <f t="shared" si="918"/>
        <v/>
      </c>
      <c r="U4501" s="177">
        <v>84</v>
      </c>
      <c r="V4501" s="177" t="s">
        <v>2897</v>
      </c>
      <c r="W4501" s="177" t="s">
        <v>2918</v>
      </c>
      <c r="X4501" s="177" t="s">
        <v>2919</v>
      </c>
      <c r="Y4501" s="177" t="s">
        <v>2920</v>
      </c>
      <c r="Z4501" s="177" t="s">
        <v>6950</v>
      </c>
      <c r="AA4501" s="525" t="s">
        <v>2921</v>
      </c>
      <c r="AB4501" s="399" t="str">
        <f t="shared" si="919"/>
        <v>DC2GT51</v>
      </c>
      <c r="AC4501" s="399" t="str">
        <f t="shared" si="920"/>
        <v>DC2GT51-DC</v>
      </c>
      <c r="AD4501" t="str">
        <f>Y4501&amp;"-"&amp;VLOOKUP(AC4501,'LICH THI'!C:AA,9,0)</f>
        <v>64DCDB3043-42471</v>
      </c>
      <c r="AE4501">
        <f t="shared" si="921"/>
        <v>1</v>
      </c>
    </row>
    <row r="4502" spans="1:31" x14ac:dyDescent="0.25">
      <c r="A4502" s="436" t="str">
        <f t="shared" si="911"/>
        <v>DC2GT51-DC-57</v>
      </c>
      <c r="B4502" s="436">
        <f>COUNTIF(AC$4:AC4502,AC4502)</f>
        <v>57</v>
      </c>
      <c r="C4502" s="436" t="str">
        <f t="shared" si="912"/>
        <v>DC2GT51-DC</v>
      </c>
      <c r="D4502" s="436">
        <f>VLOOKUP(C4502,'LICH THI'!C:AA,12,0)</f>
        <v>105</v>
      </c>
      <c r="E4502" s="436">
        <f>VLOOKUP(C4502,'LICH THI'!C:AA,13,0)</f>
        <v>45</v>
      </c>
      <c r="F4502" s="436">
        <f t="shared" si="922"/>
        <v>45</v>
      </c>
      <c r="G4502" s="436">
        <f>VLOOKUP(C4502,'LICH THI'!C:AA,14,0)</f>
        <v>3</v>
      </c>
      <c r="H4502" s="436">
        <f t="shared" si="913"/>
        <v>2</v>
      </c>
      <c r="I4502" s="436" t="str">
        <f t="shared" si="914"/>
        <v>Lê Sỹ Lam</v>
      </c>
      <c r="J4502" s="436"/>
      <c r="K4502" s="436">
        <f t="shared" si="915"/>
        <v>3</v>
      </c>
      <c r="L4502" s="436" t="str">
        <f t="shared" si="916"/>
        <v>DC2GT51-DC-3</v>
      </c>
      <c r="M4502" s="436">
        <f t="shared" si="917"/>
        <v>6</v>
      </c>
      <c r="N4502" s="437">
        <f t="shared" si="923"/>
        <v>107</v>
      </c>
      <c r="O4502" s="437"/>
      <c r="P4502" s="430" t="str">
        <f t="shared" si="918"/>
        <v/>
      </c>
      <c r="U4502" s="177">
        <v>85</v>
      </c>
      <c r="V4502" s="177" t="s">
        <v>2897</v>
      </c>
      <c r="W4502" s="177" t="s">
        <v>5268</v>
      </c>
      <c r="X4502" s="177" t="s">
        <v>5269</v>
      </c>
      <c r="Y4502" s="177" t="s">
        <v>5270</v>
      </c>
      <c r="Z4502" s="177" t="s">
        <v>6950</v>
      </c>
      <c r="AA4502" s="525" t="s">
        <v>4607</v>
      </c>
      <c r="AB4502" s="399" t="str">
        <f t="shared" si="919"/>
        <v>DC2GT51</v>
      </c>
      <c r="AC4502" s="399" t="str">
        <f t="shared" si="920"/>
        <v>DC2GT51-DC</v>
      </c>
      <c r="AD4502" t="str">
        <f>Y4502&amp;"-"&amp;VLOOKUP(AC4502,'LICH THI'!C:AA,9,0)</f>
        <v>64DCDB3041-42471</v>
      </c>
      <c r="AE4502">
        <f t="shared" si="921"/>
        <v>1</v>
      </c>
    </row>
    <row r="4503" spans="1:31" x14ac:dyDescent="0.25">
      <c r="A4503" s="436" t="str">
        <f t="shared" si="911"/>
        <v>DC2GT51-DC-58</v>
      </c>
      <c r="B4503" s="436">
        <f>COUNTIF(AC$4:AC4503,AC4503)</f>
        <v>58</v>
      </c>
      <c r="C4503" s="436" t="str">
        <f t="shared" si="912"/>
        <v>DC2GT51-DC</v>
      </c>
      <c r="D4503" s="436">
        <f>VLOOKUP(C4503,'LICH THI'!C:AA,12,0)</f>
        <v>105</v>
      </c>
      <c r="E4503" s="436">
        <f>VLOOKUP(C4503,'LICH THI'!C:AA,13,0)</f>
        <v>45</v>
      </c>
      <c r="F4503" s="436">
        <f t="shared" si="922"/>
        <v>45</v>
      </c>
      <c r="G4503" s="436">
        <f>VLOOKUP(C4503,'LICH THI'!C:AA,14,0)</f>
        <v>3</v>
      </c>
      <c r="H4503" s="436">
        <f t="shared" si="913"/>
        <v>2</v>
      </c>
      <c r="I4503" s="436" t="str">
        <f t="shared" si="914"/>
        <v>Lê Thị Lan</v>
      </c>
      <c r="J4503" s="436"/>
      <c r="K4503" s="436">
        <f t="shared" si="915"/>
        <v>3</v>
      </c>
      <c r="L4503" s="436" t="str">
        <f t="shared" si="916"/>
        <v>DC2GT51-DC-3</v>
      </c>
      <c r="M4503" s="436">
        <f t="shared" si="917"/>
        <v>6</v>
      </c>
      <c r="N4503" s="437">
        <f t="shared" si="923"/>
        <v>108</v>
      </c>
      <c r="O4503" s="437"/>
      <c r="P4503" s="430" t="str">
        <f t="shared" si="918"/>
        <v/>
      </c>
      <c r="U4503" s="177">
        <v>86</v>
      </c>
      <c r="V4503" s="177" t="s">
        <v>2897</v>
      </c>
      <c r="W4503" s="177" t="s">
        <v>3367</v>
      </c>
      <c r="X4503" s="177" t="s">
        <v>2960</v>
      </c>
      <c r="Y4503" s="177" t="s">
        <v>4696</v>
      </c>
      <c r="Z4503" s="177" t="s">
        <v>6950</v>
      </c>
      <c r="AA4503" s="525" t="s">
        <v>3321</v>
      </c>
      <c r="AB4503" s="399" t="str">
        <f t="shared" si="919"/>
        <v>DC2GT51</v>
      </c>
      <c r="AC4503" s="399" t="str">
        <f t="shared" si="920"/>
        <v>DC2GT51-DC</v>
      </c>
      <c r="AD4503" t="str">
        <f>Y4503&amp;"-"&amp;VLOOKUP(AC4503,'LICH THI'!C:AA,9,0)</f>
        <v>64DCDB3056-42471</v>
      </c>
      <c r="AE4503">
        <f t="shared" si="921"/>
        <v>1</v>
      </c>
    </row>
    <row r="4504" spans="1:31" x14ac:dyDescent="0.25">
      <c r="A4504" s="436" t="str">
        <f t="shared" si="911"/>
        <v>DC2GT51-DC-59</v>
      </c>
      <c r="B4504" s="436">
        <f>COUNTIF(AC$4:AC4504,AC4504)</f>
        <v>59</v>
      </c>
      <c r="C4504" s="436" t="str">
        <f t="shared" si="912"/>
        <v>DC2GT51-DC</v>
      </c>
      <c r="D4504" s="436">
        <f>VLOOKUP(C4504,'LICH THI'!C:AA,12,0)</f>
        <v>105</v>
      </c>
      <c r="E4504" s="436">
        <f>VLOOKUP(C4504,'LICH THI'!C:AA,13,0)</f>
        <v>45</v>
      </c>
      <c r="F4504" s="436">
        <f t="shared" si="922"/>
        <v>45</v>
      </c>
      <c r="G4504" s="436">
        <f>VLOOKUP(C4504,'LICH THI'!C:AA,14,0)</f>
        <v>3</v>
      </c>
      <c r="H4504" s="436">
        <f t="shared" si="913"/>
        <v>2</v>
      </c>
      <c r="I4504" s="436" t="str">
        <f t="shared" si="914"/>
        <v>Lường Tuấn Linh</v>
      </c>
      <c r="J4504" s="436"/>
      <c r="K4504" s="436">
        <f t="shared" si="915"/>
        <v>3</v>
      </c>
      <c r="L4504" s="436" t="str">
        <f t="shared" si="916"/>
        <v>DC2GT51-DC-3</v>
      </c>
      <c r="M4504" s="436">
        <f t="shared" si="917"/>
        <v>6</v>
      </c>
      <c r="N4504" s="437">
        <f t="shared" si="923"/>
        <v>109</v>
      </c>
      <c r="O4504" s="437"/>
      <c r="P4504" s="430" t="str">
        <f t="shared" si="918"/>
        <v/>
      </c>
      <c r="U4504" s="177">
        <v>63</v>
      </c>
      <c r="V4504" s="177" t="s">
        <v>2868</v>
      </c>
      <c r="W4504" s="177" t="s">
        <v>5065</v>
      </c>
      <c r="X4504" s="177" t="s">
        <v>2670</v>
      </c>
      <c r="Y4504" s="177" t="s">
        <v>5066</v>
      </c>
      <c r="Z4504" s="177" t="s">
        <v>6950</v>
      </c>
      <c r="AA4504" s="525" t="s">
        <v>2820</v>
      </c>
      <c r="AB4504" s="399" t="str">
        <f t="shared" si="919"/>
        <v>DC2GT51</v>
      </c>
      <c r="AC4504" s="399" t="str">
        <f t="shared" si="920"/>
        <v>DC2GT51-DC</v>
      </c>
      <c r="AD4504" t="str">
        <f>Y4504&amp;"-"&amp;VLOOKUP(AC4504,'LICH THI'!C:AA,9,0)</f>
        <v>64DCCD3261-42471</v>
      </c>
      <c r="AE4504">
        <f t="shared" si="921"/>
        <v>1</v>
      </c>
    </row>
    <row r="4505" spans="1:31" x14ac:dyDescent="0.25">
      <c r="A4505" s="436" t="str">
        <f t="shared" si="911"/>
        <v>DC2GT51-DC-60</v>
      </c>
      <c r="B4505" s="436">
        <f>COUNTIF(AC$4:AC4505,AC4505)</f>
        <v>60</v>
      </c>
      <c r="C4505" s="436" t="str">
        <f t="shared" si="912"/>
        <v>DC2GT51-DC</v>
      </c>
      <c r="D4505" s="436">
        <f>VLOOKUP(C4505,'LICH THI'!C:AA,12,0)</f>
        <v>105</v>
      </c>
      <c r="E4505" s="436">
        <f>VLOOKUP(C4505,'LICH THI'!C:AA,13,0)</f>
        <v>45</v>
      </c>
      <c r="F4505" s="436">
        <f t="shared" si="922"/>
        <v>45</v>
      </c>
      <c r="G4505" s="436">
        <f>VLOOKUP(C4505,'LICH THI'!C:AA,14,0)</f>
        <v>3</v>
      </c>
      <c r="H4505" s="436">
        <f t="shared" si="913"/>
        <v>2</v>
      </c>
      <c r="I4505" s="436" t="str">
        <f t="shared" si="914"/>
        <v>Phạm Mỹ Linh</v>
      </c>
      <c r="J4505" s="436"/>
      <c r="K4505" s="436">
        <f t="shared" si="915"/>
        <v>3</v>
      </c>
      <c r="L4505" s="436" t="str">
        <f t="shared" si="916"/>
        <v>DC2GT51-DC-3</v>
      </c>
      <c r="M4505" s="436">
        <f t="shared" si="917"/>
        <v>6</v>
      </c>
      <c r="N4505" s="437">
        <f t="shared" si="923"/>
        <v>110</v>
      </c>
      <c r="O4505" s="437"/>
      <c r="P4505" s="430" t="str">
        <f t="shared" si="918"/>
        <v/>
      </c>
      <c r="U4505" s="177">
        <v>87</v>
      </c>
      <c r="V4505" s="177" t="s">
        <v>2897</v>
      </c>
      <c r="W4505" s="177" t="s">
        <v>2924</v>
      </c>
      <c r="X4505" s="177" t="s">
        <v>2670</v>
      </c>
      <c r="Y4505" s="177" t="s">
        <v>2925</v>
      </c>
      <c r="Z4505" s="177" t="s">
        <v>6950</v>
      </c>
      <c r="AA4505" s="525" t="s">
        <v>2926</v>
      </c>
      <c r="AB4505" s="399" t="str">
        <f t="shared" si="919"/>
        <v>DC2GT51</v>
      </c>
      <c r="AC4505" s="399" t="str">
        <f t="shared" si="920"/>
        <v>DC2GT51-DC</v>
      </c>
      <c r="AD4505" t="str">
        <f>Y4505&amp;"-"&amp;VLOOKUP(AC4505,'LICH THI'!C:AA,9,0)</f>
        <v>64DCDB3067-42471</v>
      </c>
      <c r="AE4505">
        <f t="shared" si="921"/>
        <v>1</v>
      </c>
    </row>
    <row r="4506" spans="1:31" x14ac:dyDescent="0.25">
      <c r="A4506" s="436" t="str">
        <f t="shared" si="911"/>
        <v>DC2GT51-DC-61</v>
      </c>
      <c r="B4506" s="436">
        <f>COUNTIF(AC$4:AC4506,AC4506)</f>
        <v>61</v>
      </c>
      <c r="C4506" s="436" t="str">
        <f t="shared" si="912"/>
        <v>DC2GT51-DC</v>
      </c>
      <c r="D4506" s="436">
        <f>VLOOKUP(C4506,'LICH THI'!C:AA,12,0)</f>
        <v>105</v>
      </c>
      <c r="E4506" s="436">
        <f>VLOOKUP(C4506,'LICH THI'!C:AA,13,0)</f>
        <v>45</v>
      </c>
      <c r="F4506" s="436">
        <f t="shared" si="922"/>
        <v>45</v>
      </c>
      <c r="G4506" s="436">
        <f>VLOOKUP(C4506,'LICH THI'!C:AA,14,0)</f>
        <v>3</v>
      </c>
      <c r="H4506" s="436">
        <f t="shared" si="913"/>
        <v>2</v>
      </c>
      <c r="I4506" s="436" t="str">
        <f t="shared" si="914"/>
        <v>Nguyễn Văn Long</v>
      </c>
      <c r="J4506" s="436"/>
      <c r="K4506" s="436">
        <f t="shared" si="915"/>
        <v>3</v>
      </c>
      <c r="L4506" s="436" t="str">
        <f t="shared" si="916"/>
        <v>DC2GT51-DC-3</v>
      </c>
      <c r="M4506" s="436">
        <f t="shared" si="917"/>
        <v>6</v>
      </c>
      <c r="N4506" s="437">
        <f t="shared" si="923"/>
        <v>111</v>
      </c>
      <c r="O4506" s="437"/>
      <c r="P4506" s="430" t="str">
        <f t="shared" si="918"/>
        <v/>
      </c>
      <c r="U4506" s="177">
        <v>88</v>
      </c>
      <c r="V4506" s="177" t="s">
        <v>2897</v>
      </c>
      <c r="W4506" s="177" t="s">
        <v>2741</v>
      </c>
      <c r="X4506" s="177" t="s">
        <v>2765</v>
      </c>
      <c r="Y4506" s="177" t="s">
        <v>2927</v>
      </c>
      <c r="Z4506" s="177" t="s">
        <v>6950</v>
      </c>
      <c r="AA4506" s="525" t="s">
        <v>2928</v>
      </c>
      <c r="AB4506" s="399" t="str">
        <f t="shared" si="919"/>
        <v>DC2GT51</v>
      </c>
      <c r="AC4506" s="399" t="str">
        <f t="shared" si="920"/>
        <v>DC2GT51-DC</v>
      </c>
      <c r="AD4506" t="str">
        <f>Y4506&amp;"-"&amp;VLOOKUP(AC4506,'LICH THI'!C:AA,9,0)</f>
        <v>64DCDB3016-42471</v>
      </c>
      <c r="AE4506">
        <f t="shared" si="921"/>
        <v>1</v>
      </c>
    </row>
    <row r="4507" spans="1:31" x14ac:dyDescent="0.25">
      <c r="A4507" s="436" t="str">
        <f t="shared" si="911"/>
        <v>DC2GT51-DC-62</v>
      </c>
      <c r="B4507" s="436">
        <f>COUNTIF(AC$4:AC4507,AC4507)</f>
        <v>62</v>
      </c>
      <c r="C4507" s="436" t="str">
        <f t="shared" si="912"/>
        <v>DC2GT51-DC</v>
      </c>
      <c r="D4507" s="436">
        <f>VLOOKUP(C4507,'LICH THI'!C:AA,12,0)</f>
        <v>105</v>
      </c>
      <c r="E4507" s="436">
        <f>VLOOKUP(C4507,'LICH THI'!C:AA,13,0)</f>
        <v>45</v>
      </c>
      <c r="F4507" s="436">
        <f t="shared" si="922"/>
        <v>45</v>
      </c>
      <c r="G4507" s="436">
        <f>VLOOKUP(C4507,'LICH THI'!C:AA,14,0)</f>
        <v>3</v>
      </c>
      <c r="H4507" s="436">
        <f t="shared" si="913"/>
        <v>2</v>
      </c>
      <c r="I4507" s="436" t="str">
        <f t="shared" si="914"/>
        <v>Trịnh Văn Mạnh</v>
      </c>
      <c r="J4507" s="436"/>
      <c r="K4507" s="436">
        <f t="shared" si="915"/>
        <v>3</v>
      </c>
      <c r="L4507" s="436" t="str">
        <f t="shared" si="916"/>
        <v>DC2GT51-DC-3</v>
      </c>
      <c r="M4507" s="436">
        <f t="shared" si="917"/>
        <v>6</v>
      </c>
      <c r="N4507" s="437">
        <f t="shared" si="923"/>
        <v>112</v>
      </c>
      <c r="O4507" s="437"/>
      <c r="P4507" s="430" t="str">
        <f t="shared" si="918"/>
        <v/>
      </c>
      <c r="U4507" s="177">
        <v>98</v>
      </c>
      <c r="V4507" s="177" t="s">
        <v>2935</v>
      </c>
      <c r="W4507" s="177" t="s">
        <v>2972</v>
      </c>
      <c r="X4507" s="177" t="s">
        <v>2930</v>
      </c>
      <c r="Y4507" s="177" t="s">
        <v>2973</v>
      </c>
      <c r="Z4507" s="177" t="s">
        <v>6950</v>
      </c>
      <c r="AA4507" s="525" t="s">
        <v>2974</v>
      </c>
      <c r="AB4507" s="399" t="str">
        <f t="shared" si="919"/>
        <v>DC2GT51</v>
      </c>
      <c r="AC4507" s="399" t="str">
        <f t="shared" si="920"/>
        <v>DC2GT51-DC</v>
      </c>
      <c r="AD4507" t="str">
        <f>Y4507&amp;"-"&amp;VLOOKUP(AC4507,'LICH THI'!C:AA,9,0)</f>
        <v>64DCDB3063-42471</v>
      </c>
      <c r="AE4507">
        <f t="shared" si="921"/>
        <v>1</v>
      </c>
    </row>
    <row r="4508" spans="1:31" x14ac:dyDescent="0.25">
      <c r="A4508" s="436" t="str">
        <f t="shared" si="911"/>
        <v>DC2GT51-DC-63</v>
      </c>
      <c r="B4508" s="436">
        <f>COUNTIF(AC$4:AC4508,AC4508)</f>
        <v>63</v>
      </c>
      <c r="C4508" s="436" t="str">
        <f t="shared" si="912"/>
        <v>DC2GT51-DC</v>
      </c>
      <c r="D4508" s="436">
        <f>VLOOKUP(C4508,'LICH THI'!C:AA,12,0)</f>
        <v>105</v>
      </c>
      <c r="E4508" s="436">
        <f>VLOOKUP(C4508,'LICH THI'!C:AA,13,0)</f>
        <v>45</v>
      </c>
      <c r="F4508" s="436">
        <f t="shared" si="922"/>
        <v>45</v>
      </c>
      <c r="G4508" s="436">
        <f>VLOOKUP(C4508,'LICH THI'!C:AA,14,0)</f>
        <v>3</v>
      </c>
      <c r="H4508" s="436">
        <f t="shared" si="913"/>
        <v>2</v>
      </c>
      <c r="I4508" s="436" t="str">
        <f t="shared" si="914"/>
        <v>Đỗ Thị Kiều My</v>
      </c>
      <c r="J4508" s="436"/>
      <c r="K4508" s="436">
        <f t="shared" si="915"/>
        <v>3</v>
      </c>
      <c r="L4508" s="436" t="str">
        <f t="shared" si="916"/>
        <v>DC2GT51-DC-3</v>
      </c>
      <c r="M4508" s="436">
        <f t="shared" si="917"/>
        <v>6</v>
      </c>
      <c r="N4508" s="437">
        <f t="shared" si="923"/>
        <v>113</v>
      </c>
      <c r="O4508" s="437"/>
      <c r="P4508" s="430" t="str">
        <f t="shared" si="918"/>
        <v/>
      </c>
      <c r="U4508" s="177">
        <v>16</v>
      </c>
      <c r="V4508" s="177" t="s">
        <v>2724</v>
      </c>
      <c r="W4508" s="177" t="s">
        <v>2768</v>
      </c>
      <c r="X4508" s="177" t="s">
        <v>2769</v>
      </c>
      <c r="Y4508" s="177" t="s">
        <v>2770</v>
      </c>
      <c r="Z4508" s="177" t="s">
        <v>6950</v>
      </c>
      <c r="AA4508" s="525" t="s">
        <v>2771</v>
      </c>
      <c r="AB4508" s="399" t="str">
        <f t="shared" si="919"/>
        <v>DC2GT51</v>
      </c>
      <c r="AC4508" s="399" t="str">
        <f t="shared" si="920"/>
        <v>DC2GT51-DC</v>
      </c>
      <c r="AD4508" t="str">
        <f>Y4508&amp;"-"&amp;VLOOKUP(AC4508,'LICH THI'!C:AA,9,0)</f>
        <v>64DCCA3047-42471</v>
      </c>
      <c r="AE4508">
        <f t="shared" si="921"/>
        <v>1</v>
      </c>
    </row>
    <row r="4509" spans="1:31" x14ac:dyDescent="0.25">
      <c r="A4509" s="436" t="str">
        <f t="shared" si="911"/>
        <v>DC2GT51-DC-64</v>
      </c>
      <c r="B4509" s="436">
        <f>COUNTIF(AC$4:AC4509,AC4509)</f>
        <v>64</v>
      </c>
      <c r="C4509" s="436" t="str">
        <f t="shared" si="912"/>
        <v>DC2GT51-DC</v>
      </c>
      <c r="D4509" s="436">
        <f>VLOOKUP(C4509,'LICH THI'!C:AA,12,0)</f>
        <v>105</v>
      </c>
      <c r="E4509" s="436">
        <f>VLOOKUP(C4509,'LICH THI'!C:AA,13,0)</f>
        <v>45</v>
      </c>
      <c r="F4509" s="436">
        <f t="shared" si="922"/>
        <v>45</v>
      </c>
      <c r="G4509" s="436">
        <f>VLOOKUP(C4509,'LICH THI'!C:AA,14,0)</f>
        <v>3</v>
      </c>
      <c r="H4509" s="436">
        <f t="shared" si="913"/>
        <v>2</v>
      </c>
      <c r="I4509" s="436" t="str">
        <f t="shared" si="914"/>
        <v>Hoàng Văn Nam</v>
      </c>
      <c r="J4509" s="436"/>
      <c r="K4509" s="436">
        <f t="shared" si="915"/>
        <v>3</v>
      </c>
      <c r="L4509" s="436" t="str">
        <f t="shared" si="916"/>
        <v>DC2GT51-DC-3</v>
      </c>
      <c r="M4509" s="436">
        <f t="shared" si="917"/>
        <v>6</v>
      </c>
      <c r="N4509" s="437">
        <f t="shared" si="923"/>
        <v>114</v>
      </c>
      <c r="O4509" s="437"/>
      <c r="P4509" s="430" t="str">
        <f t="shared" si="918"/>
        <v/>
      </c>
      <c r="U4509" s="177">
        <v>76</v>
      </c>
      <c r="V4509" s="177" t="s">
        <v>3731</v>
      </c>
      <c r="W4509" s="177" t="s">
        <v>2966</v>
      </c>
      <c r="X4509" s="177" t="s">
        <v>2773</v>
      </c>
      <c r="Y4509" s="177" t="s">
        <v>4692</v>
      </c>
      <c r="Z4509" s="177" t="s">
        <v>6950</v>
      </c>
      <c r="AA4509" s="525" t="s">
        <v>4693</v>
      </c>
      <c r="AB4509" s="399" t="str">
        <f t="shared" si="919"/>
        <v>DC2GT51</v>
      </c>
      <c r="AC4509" s="399" t="str">
        <f t="shared" si="920"/>
        <v>DC2GT51-DC</v>
      </c>
      <c r="AD4509" t="str">
        <f>Y4509&amp;"-"&amp;VLOOKUP(AC4509,'LICH THI'!C:AA,9,0)</f>
        <v>64DCCS3012-42471</v>
      </c>
      <c r="AE4509">
        <f t="shared" si="921"/>
        <v>1</v>
      </c>
    </row>
    <row r="4510" spans="1:31" x14ac:dyDescent="0.25">
      <c r="A4510" s="436" t="str">
        <f t="shared" si="911"/>
        <v>DC2GT51-DC-65</v>
      </c>
      <c r="B4510" s="436">
        <f>COUNTIF(AC$4:AC4510,AC4510)</f>
        <v>65</v>
      </c>
      <c r="C4510" s="436" t="str">
        <f t="shared" si="912"/>
        <v>DC2GT51-DC</v>
      </c>
      <c r="D4510" s="436">
        <f>VLOOKUP(C4510,'LICH THI'!C:AA,12,0)</f>
        <v>105</v>
      </c>
      <c r="E4510" s="436">
        <f>VLOOKUP(C4510,'LICH THI'!C:AA,13,0)</f>
        <v>45</v>
      </c>
      <c r="F4510" s="436">
        <f t="shared" si="922"/>
        <v>45</v>
      </c>
      <c r="G4510" s="436">
        <f>VLOOKUP(C4510,'LICH THI'!C:AA,14,0)</f>
        <v>3</v>
      </c>
      <c r="H4510" s="436">
        <f t="shared" si="913"/>
        <v>2</v>
      </c>
      <c r="I4510" s="436" t="str">
        <f t="shared" si="914"/>
        <v>Hồ Xuân Nam</v>
      </c>
      <c r="J4510" s="436"/>
      <c r="K4510" s="436">
        <f t="shared" si="915"/>
        <v>3</v>
      </c>
      <c r="L4510" s="436" t="str">
        <f t="shared" si="916"/>
        <v>DC2GT51-DC-3</v>
      </c>
      <c r="M4510" s="436">
        <f t="shared" si="917"/>
        <v>6</v>
      </c>
      <c r="N4510" s="437">
        <f t="shared" si="923"/>
        <v>115</v>
      </c>
      <c r="O4510" s="437"/>
      <c r="P4510" s="430" t="str">
        <f t="shared" si="918"/>
        <v/>
      </c>
      <c r="U4510" s="177">
        <v>33</v>
      </c>
      <c r="V4510" s="177" t="s">
        <v>2790</v>
      </c>
      <c r="W4510" s="177" t="s">
        <v>3416</v>
      </c>
      <c r="X4510" s="177" t="s">
        <v>2773</v>
      </c>
      <c r="Y4510" s="177" t="s">
        <v>6492</v>
      </c>
      <c r="Z4510" s="177" t="s">
        <v>6950</v>
      </c>
      <c r="AA4510" s="525" t="s">
        <v>2850</v>
      </c>
      <c r="AB4510" s="399" t="str">
        <f t="shared" si="919"/>
        <v>DC2GT51</v>
      </c>
      <c r="AC4510" s="399" t="str">
        <f t="shared" si="920"/>
        <v>DC2GT51-DC</v>
      </c>
      <c r="AD4510" t="str">
        <f>Y4510&amp;"-"&amp;VLOOKUP(AC4510,'LICH THI'!C:AA,9,0)</f>
        <v>64DCCD3062-42471</v>
      </c>
      <c r="AE4510">
        <f t="shared" si="921"/>
        <v>1</v>
      </c>
    </row>
    <row r="4511" spans="1:31" x14ac:dyDescent="0.25">
      <c r="A4511" s="436" t="str">
        <f t="shared" si="911"/>
        <v>DC2GT51-DC-66</v>
      </c>
      <c r="B4511" s="436">
        <f>COUNTIF(AC$4:AC4511,AC4511)</f>
        <v>66</v>
      </c>
      <c r="C4511" s="436" t="str">
        <f t="shared" si="912"/>
        <v>DC2GT51-DC</v>
      </c>
      <c r="D4511" s="436">
        <f>VLOOKUP(C4511,'LICH THI'!C:AA,12,0)</f>
        <v>105</v>
      </c>
      <c r="E4511" s="436">
        <f>VLOOKUP(C4511,'LICH THI'!C:AA,13,0)</f>
        <v>45</v>
      </c>
      <c r="F4511" s="436">
        <f t="shared" si="922"/>
        <v>45</v>
      </c>
      <c r="G4511" s="436">
        <f>VLOOKUP(C4511,'LICH THI'!C:AA,14,0)</f>
        <v>3</v>
      </c>
      <c r="H4511" s="436">
        <f t="shared" si="913"/>
        <v>2</v>
      </c>
      <c r="I4511" s="436" t="str">
        <f t="shared" si="914"/>
        <v>Nguyễn Thành Nam</v>
      </c>
      <c r="J4511" s="436"/>
      <c r="K4511" s="436">
        <f t="shared" si="915"/>
        <v>3</v>
      </c>
      <c r="L4511" s="436" t="str">
        <f t="shared" si="916"/>
        <v>DC2GT51-DC-3</v>
      </c>
      <c r="M4511" s="436">
        <f t="shared" si="917"/>
        <v>6</v>
      </c>
      <c r="N4511" s="437">
        <f t="shared" si="923"/>
        <v>116</v>
      </c>
      <c r="O4511" s="437"/>
      <c r="P4511" s="430" t="str">
        <f t="shared" si="918"/>
        <v/>
      </c>
      <c r="U4511" s="177">
        <v>99</v>
      </c>
      <c r="V4511" s="177" t="s">
        <v>2935</v>
      </c>
      <c r="W4511" s="177" t="s">
        <v>2862</v>
      </c>
      <c r="X4511" s="177" t="s">
        <v>2773</v>
      </c>
      <c r="Y4511" s="177" t="s">
        <v>5280</v>
      </c>
      <c r="Z4511" s="177" t="s">
        <v>6950</v>
      </c>
      <c r="AA4511" s="525" t="s">
        <v>5281</v>
      </c>
      <c r="AB4511" s="399" t="str">
        <f t="shared" si="919"/>
        <v>DC2GT51</v>
      </c>
      <c r="AC4511" s="399" t="str">
        <f t="shared" si="920"/>
        <v>DC2GT51-DC</v>
      </c>
      <c r="AD4511" t="str">
        <f>Y4511&amp;"-"&amp;VLOOKUP(AC4511,'LICH THI'!C:AA,9,0)</f>
        <v>64DCDB3064-42471</v>
      </c>
      <c r="AE4511">
        <f t="shared" si="921"/>
        <v>1</v>
      </c>
    </row>
    <row r="4512" spans="1:31" x14ac:dyDescent="0.25">
      <c r="A4512" s="436" t="str">
        <f t="shared" si="911"/>
        <v>DC2GT51-DC-67</v>
      </c>
      <c r="B4512" s="436">
        <f>COUNTIF(AC$4:AC4512,AC4512)</f>
        <v>67</v>
      </c>
      <c r="C4512" s="436" t="str">
        <f t="shared" si="912"/>
        <v>DC2GT51-DC</v>
      </c>
      <c r="D4512" s="436">
        <f>VLOOKUP(C4512,'LICH THI'!C:AA,12,0)</f>
        <v>105</v>
      </c>
      <c r="E4512" s="436">
        <f>VLOOKUP(C4512,'LICH THI'!C:AA,13,0)</f>
        <v>45</v>
      </c>
      <c r="F4512" s="436">
        <f t="shared" si="922"/>
        <v>45</v>
      </c>
      <c r="G4512" s="436">
        <f>VLOOKUP(C4512,'LICH THI'!C:AA,14,0)</f>
        <v>3</v>
      </c>
      <c r="H4512" s="436">
        <f t="shared" si="913"/>
        <v>2</v>
      </c>
      <c r="I4512" s="436" t="str">
        <f t="shared" si="914"/>
        <v>Nguyễn Xuân Nam</v>
      </c>
      <c r="J4512" s="436"/>
      <c r="K4512" s="436">
        <f t="shared" si="915"/>
        <v>3</v>
      </c>
      <c r="L4512" s="436" t="str">
        <f t="shared" si="916"/>
        <v>DC2GT51-DC-3</v>
      </c>
      <c r="M4512" s="436">
        <f t="shared" si="917"/>
        <v>6</v>
      </c>
      <c r="N4512" s="437">
        <f t="shared" si="923"/>
        <v>117</v>
      </c>
      <c r="O4512" s="437"/>
      <c r="P4512" s="430" t="str">
        <f t="shared" si="918"/>
        <v/>
      </c>
      <c r="U4512" s="177">
        <v>17</v>
      </c>
      <c r="V4512" s="177" t="s">
        <v>2724</v>
      </c>
      <c r="W4512" s="177" t="s">
        <v>3590</v>
      </c>
      <c r="X4512" s="177" t="s">
        <v>2773</v>
      </c>
      <c r="Y4512" s="177" t="s">
        <v>3707</v>
      </c>
      <c r="Z4512" s="177" t="s">
        <v>6950</v>
      </c>
      <c r="AA4512" s="525" t="s">
        <v>3708</v>
      </c>
      <c r="AB4512" s="399" t="str">
        <f t="shared" si="919"/>
        <v>DC2GT51</v>
      </c>
      <c r="AC4512" s="399" t="str">
        <f t="shared" si="920"/>
        <v>DC2GT51-DC</v>
      </c>
      <c r="AD4512" t="str">
        <f>Y4512&amp;"-"&amp;VLOOKUP(AC4512,'LICH THI'!C:AA,9,0)</f>
        <v>64DCCA3016-42471</v>
      </c>
      <c r="AE4512">
        <f t="shared" si="921"/>
        <v>1</v>
      </c>
    </row>
    <row r="4513" spans="1:31" x14ac:dyDescent="0.25">
      <c r="A4513" s="436" t="str">
        <f t="shared" si="911"/>
        <v>DC2GT51-DC-68</v>
      </c>
      <c r="B4513" s="436">
        <f>COUNTIF(AC$4:AC4513,AC4513)</f>
        <v>68</v>
      </c>
      <c r="C4513" s="436" t="str">
        <f t="shared" si="912"/>
        <v>DC2GT51-DC</v>
      </c>
      <c r="D4513" s="436">
        <f>VLOOKUP(C4513,'LICH THI'!C:AA,12,0)</f>
        <v>105</v>
      </c>
      <c r="E4513" s="436">
        <f>VLOOKUP(C4513,'LICH THI'!C:AA,13,0)</f>
        <v>45</v>
      </c>
      <c r="F4513" s="436">
        <f t="shared" si="922"/>
        <v>45</v>
      </c>
      <c r="G4513" s="436">
        <f>VLOOKUP(C4513,'LICH THI'!C:AA,14,0)</f>
        <v>3</v>
      </c>
      <c r="H4513" s="436">
        <f t="shared" si="913"/>
        <v>2</v>
      </c>
      <c r="I4513" s="436" t="str">
        <f t="shared" si="914"/>
        <v>Cao Hải Ninh</v>
      </c>
      <c r="J4513" s="436"/>
      <c r="K4513" s="436">
        <f t="shared" si="915"/>
        <v>3</v>
      </c>
      <c r="L4513" s="436" t="str">
        <f t="shared" si="916"/>
        <v>DC2GT51-DC-3</v>
      </c>
      <c r="M4513" s="436">
        <f t="shared" si="917"/>
        <v>6</v>
      </c>
      <c r="N4513" s="437">
        <f t="shared" si="923"/>
        <v>118</v>
      </c>
      <c r="O4513" s="437"/>
      <c r="P4513" s="430" t="str">
        <f t="shared" si="918"/>
        <v/>
      </c>
      <c r="U4513" s="177">
        <v>65</v>
      </c>
      <c r="V4513" s="177" t="s">
        <v>2868</v>
      </c>
      <c r="W4513" s="177" t="s">
        <v>5135</v>
      </c>
      <c r="X4513" s="177" t="s">
        <v>3629</v>
      </c>
      <c r="Y4513" s="177" t="s">
        <v>5136</v>
      </c>
      <c r="Z4513" s="177" t="s">
        <v>6950</v>
      </c>
      <c r="AA4513" s="525" t="s">
        <v>5137</v>
      </c>
      <c r="AB4513" s="399" t="str">
        <f t="shared" si="919"/>
        <v>DC2GT51</v>
      </c>
      <c r="AC4513" s="399" t="str">
        <f t="shared" si="920"/>
        <v>DC2GT51-DC</v>
      </c>
      <c r="AD4513" t="str">
        <f>Y4513&amp;"-"&amp;VLOOKUP(AC4513,'LICH THI'!C:AA,9,0)</f>
        <v>64DCCD3256-42471</v>
      </c>
      <c r="AE4513">
        <f t="shared" si="921"/>
        <v>1</v>
      </c>
    </row>
    <row r="4514" spans="1:31" x14ac:dyDescent="0.25">
      <c r="A4514" s="436" t="str">
        <f t="shared" si="911"/>
        <v>DC2GT51-DC-69</v>
      </c>
      <c r="B4514" s="436">
        <f>COUNTIF(AC$4:AC4514,AC4514)</f>
        <v>69</v>
      </c>
      <c r="C4514" s="436" t="str">
        <f t="shared" si="912"/>
        <v>DC2GT51-DC</v>
      </c>
      <c r="D4514" s="436">
        <f>VLOOKUP(C4514,'LICH THI'!C:AA,12,0)</f>
        <v>105</v>
      </c>
      <c r="E4514" s="436">
        <f>VLOOKUP(C4514,'LICH THI'!C:AA,13,0)</f>
        <v>45</v>
      </c>
      <c r="F4514" s="436">
        <f t="shared" si="922"/>
        <v>45</v>
      </c>
      <c r="G4514" s="436">
        <f>VLOOKUP(C4514,'LICH THI'!C:AA,14,0)</f>
        <v>3</v>
      </c>
      <c r="H4514" s="436">
        <f t="shared" si="913"/>
        <v>2</v>
      </c>
      <c r="I4514" s="436" t="str">
        <f t="shared" si="914"/>
        <v>Nguyễn Tài Ninh</v>
      </c>
      <c r="J4514" s="436"/>
      <c r="K4514" s="436">
        <f t="shared" si="915"/>
        <v>3</v>
      </c>
      <c r="L4514" s="436" t="str">
        <f t="shared" si="916"/>
        <v>DC2GT51-DC-3</v>
      </c>
      <c r="M4514" s="436">
        <f t="shared" si="917"/>
        <v>6</v>
      </c>
      <c r="N4514" s="437">
        <f t="shared" si="923"/>
        <v>119</v>
      </c>
      <c r="O4514" s="437"/>
      <c r="P4514" s="430" t="str">
        <f t="shared" si="918"/>
        <v/>
      </c>
      <c r="U4514" s="177">
        <v>34</v>
      </c>
      <c r="V4514" s="177" t="s">
        <v>2790</v>
      </c>
      <c r="W4514" s="177" t="s">
        <v>5094</v>
      </c>
      <c r="X4514" s="177" t="s">
        <v>3629</v>
      </c>
      <c r="Y4514" s="177" t="s">
        <v>5095</v>
      </c>
      <c r="Z4514" s="177" t="s">
        <v>6950</v>
      </c>
      <c r="AA4514" s="525" t="s">
        <v>5096</v>
      </c>
      <c r="AB4514" s="399" t="str">
        <f t="shared" si="919"/>
        <v>DC2GT51</v>
      </c>
      <c r="AC4514" s="399" t="str">
        <f t="shared" si="920"/>
        <v>DC2GT51-DC</v>
      </c>
      <c r="AD4514" t="str">
        <f>Y4514&amp;"-"&amp;VLOOKUP(AC4514,'LICH THI'!C:AA,9,0)</f>
        <v>64DCCD3098-42471</v>
      </c>
      <c r="AE4514">
        <f t="shared" si="921"/>
        <v>1</v>
      </c>
    </row>
    <row r="4515" spans="1:31" x14ac:dyDescent="0.25">
      <c r="A4515" s="436" t="str">
        <f t="shared" si="911"/>
        <v>DC2GT51-DC-70</v>
      </c>
      <c r="B4515" s="436">
        <f>COUNTIF(AC$4:AC4515,AC4515)</f>
        <v>70</v>
      </c>
      <c r="C4515" s="436" t="str">
        <f t="shared" si="912"/>
        <v>DC2GT51-DC</v>
      </c>
      <c r="D4515" s="436">
        <f>VLOOKUP(C4515,'LICH THI'!C:AA,12,0)</f>
        <v>105</v>
      </c>
      <c r="E4515" s="436">
        <f>VLOOKUP(C4515,'LICH THI'!C:AA,13,0)</f>
        <v>45</v>
      </c>
      <c r="F4515" s="436">
        <f t="shared" si="922"/>
        <v>45</v>
      </c>
      <c r="G4515" s="436">
        <f>VLOOKUP(C4515,'LICH THI'!C:AA,14,0)</f>
        <v>3</v>
      </c>
      <c r="H4515" s="436">
        <f t="shared" si="913"/>
        <v>2</v>
      </c>
      <c r="I4515" s="436" t="str">
        <f t="shared" si="914"/>
        <v>Bùi Thị Nga</v>
      </c>
      <c r="J4515" s="436"/>
      <c r="K4515" s="436">
        <f t="shared" si="915"/>
        <v>3</v>
      </c>
      <c r="L4515" s="436" t="str">
        <f t="shared" si="916"/>
        <v>DC2GT51-DC-3</v>
      </c>
      <c r="M4515" s="436">
        <f t="shared" si="917"/>
        <v>6</v>
      </c>
      <c r="N4515" s="437">
        <f t="shared" si="923"/>
        <v>120</v>
      </c>
      <c r="O4515" s="437"/>
      <c r="P4515" s="430" t="str">
        <f t="shared" si="918"/>
        <v/>
      </c>
      <c r="U4515" s="177">
        <v>64</v>
      </c>
      <c r="V4515" s="177" t="s">
        <v>2868</v>
      </c>
      <c r="W4515" s="177" t="s">
        <v>2630</v>
      </c>
      <c r="X4515" s="177" t="s">
        <v>2676</v>
      </c>
      <c r="Y4515" s="177" t="s">
        <v>5214</v>
      </c>
      <c r="Z4515" s="177" t="s">
        <v>6950</v>
      </c>
      <c r="AA4515" s="525" t="s">
        <v>5215</v>
      </c>
      <c r="AB4515" s="399" t="str">
        <f t="shared" si="919"/>
        <v>DC2GT51</v>
      </c>
      <c r="AC4515" s="399" t="str">
        <f t="shared" si="920"/>
        <v>DC2GT51-DC</v>
      </c>
      <c r="AD4515" t="str">
        <f>Y4515&amp;"-"&amp;VLOOKUP(AC4515,'LICH THI'!C:AA,9,0)</f>
        <v>64DCCD3291-42471</v>
      </c>
      <c r="AE4515">
        <f t="shared" si="921"/>
        <v>1</v>
      </c>
    </row>
    <row r="4516" spans="1:31" x14ac:dyDescent="0.25">
      <c r="A4516" s="436" t="str">
        <f t="shared" si="911"/>
        <v>DC2GT51-DC-71</v>
      </c>
      <c r="B4516" s="436">
        <f>COUNTIF(AC$4:AC4516,AC4516)</f>
        <v>71</v>
      </c>
      <c r="C4516" s="436" t="str">
        <f t="shared" si="912"/>
        <v>DC2GT51-DC</v>
      </c>
      <c r="D4516" s="436">
        <f>VLOOKUP(C4516,'LICH THI'!C:AA,12,0)</f>
        <v>105</v>
      </c>
      <c r="E4516" s="436">
        <f>VLOOKUP(C4516,'LICH THI'!C:AA,13,0)</f>
        <v>45</v>
      </c>
      <c r="F4516" s="436">
        <f t="shared" si="922"/>
        <v>45</v>
      </c>
      <c r="G4516" s="436">
        <f>VLOOKUP(C4516,'LICH THI'!C:AA,14,0)</f>
        <v>3</v>
      </c>
      <c r="H4516" s="436">
        <f t="shared" si="913"/>
        <v>2</v>
      </c>
      <c r="I4516" s="436" t="str">
        <f t="shared" si="914"/>
        <v>Lại Văn Nghị</v>
      </c>
      <c r="J4516" s="436"/>
      <c r="K4516" s="436">
        <f t="shared" si="915"/>
        <v>3</v>
      </c>
      <c r="L4516" s="436" t="str">
        <f t="shared" si="916"/>
        <v>DC2GT51-DC-3</v>
      </c>
      <c r="M4516" s="436">
        <f t="shared" si="917"/>
        <v>6</v>
      </c>
      <c r="N4516" s="437">
        <f t="shared" si="923"/>
        <v>121</v>
      </c>
      <c r="O4516" s="437"/>
      <c r="P4516" s="430" t="str">
        <f t="shared" si="918"/>
        <v/>
      </c>
      <c r="U4516" s="177">
        <v>4</v>
      </c>
      <c r="V4516" s="177" t="s">
        <v>3102</v>
      </c>
      <c r="W4516" s="177" t="s">
        <v>3140</v>
      </c>
      <c r="X4516" s="177" t="s">
        <v>3141</v>
      </c>
      <c r="Y4516" s="177" t="s">
        <v>3142</v>
      </c>
      <c r="Z4516" s="177" t="s">
        <v>6950</v>
      </c>
      <c r="AA4516" s="525" t="s">
        <v>3143</v>
      </c>
      <c r="AB4516" s="399" t="str">
        <f t="shared" si="919"/>
        <v>DC2GT51</v>
      </c>
      <c r="AC4516" s="399" t="str">
        <f t="shared" si="920"/>
        <v>DC2GT51-DC</v>
      </c>
      <c r="AD4516" t="str">
        <f>Y4516&amp;"-"&amp;VLOOKUP(AC4516,'LICH THI'!C:AA,9,0)</f>
        <v>62DCCD3068-42471</v>
      </c>
      <c r="AE4516">
        <f t="shared" si="921"/>
        <v>1</v>
      </c>
    </row>
    <row r="4517" spans="1:31" x14ac:dyDescent="0.25">
      <c r="A4517" s="436" t="str">
        <f t="shared" si="911"/>
        <v>DC2GT51-DC-72</v>
      </c>
      <c r="B4517" s="436">
        <f>COUNTIF(AC$4:AC4517,AC4517)</f>
        <v>72</v>
      </c>
      <c r="C4517" s="436" t="str">
        <f t="shared" si="912"/>
        <v>DC2GT51-DC</v>
      </c>
      <c r="D4517" s="436">
        <f>VLOOKUP(C4517,'LICH THI'!C:AA,12,0)</f>
        <v>105</v>
      </c>
      <c r="E4517" s="436">
        <f>VLOOKUP(C4517,'LICH THI'!C:AA,13,0)</f>
        <v>45</v>
      </c>
      <c r="F4517" s="436">
        <f t="shared" si="922"/>
        <v>45</v>
      </c>
      <c r="G4517" s="436">
        <f>VLOOKUP(C4517,'LICH THI'!C:AA,14,0)</f>
        <v>3</v>
      </c>
      <c r="H4517" s="436">
        <f t="shared" si="913"/>
        <v>2</v>
      </c>
      <c r="I4517" s="436" t="str">
        <f t="shared" si="914"/>
        <v>Nguyễn Huy Ngọc</v>
      </c>
      <c r="J4517" s="436"/>
      <c r="K4517" s="436">
        <f t="shared" si="915"/>
        <v>3</v>
      </c>
      <c r="L4517" s="436" t="str">
        <f t="shared" si="916"/>
        <v>DC2GT51-DC-3</v>
      </c>
      <c r="M4517" s="436">
        <f t="shared" si="917"/>
        <v>6</v>
      </c>
      <c r="N4517" s="437">
        <f t="shared" si="923"/>
        <v>122</v>
      </c>
      <c r="O4517" s="437"/>
      <c r="P4517" s="430" t="str">
        <f t="shared" si="918"/>
        <v/>
      </c>
      <c r="U4517" s="177">
        <v>5</v>
      </c>
      <c r="V4517" s="177" t="s">
        <v>3102</v>
      </c>
      <c r="W4517" s="177" t="s">
        <v>3144</v>
      </c>
      <c r="X4517" s="177" t="s">
        <v>3064</v>
      </c>
      <c r="Y4517" s="177" t="s">
        <v>3145</v>
      </c>
      <c r="Z4517" s="177" t="s">
        <v>6950</v>
      </c>
      <c r="AA4517" s="525" t="s">
        <v>3146</v>
      </c>
      <c r="AB4517" s="399" t="str">
        <f t="shared" si="919"/>
        <v>DC2GT51</v>
      </c>
      <c r="AC4517" s="399" t="str">
        <f t="shared" si="920"/>
        <v>DC2GT51-DC</v>
      </c>
      <c r="AD4517" t="str">
        <f>Y4517&amp;"-"&amp;VLOOKUP(AC4517,'LICH THI'!C:AA,9,0)</f>
        <v>62DCCD3069-42471</v>
      </c>
      <c r="AE4517">
        <f t="shared" si="921"/>
        <v>1</v>
      </c>
    </row>
    <row r="4518" spans="1:31" x14ac:dyDescent="0.25">
      <c r="A4518" s="436" t="str">
        <f t="shared" si="911"/>
        <v>DC2GT51-DC-73</v>
      </c>
      <c r="B4518" s="436">
        <f>COUNTIF(AC$4:AC4518,AC4518)</f>
        <v>73</v>
      </c>
      <c r="C4518" s="436" t="str">
        <f t="shared" si="912"/>
        <v>DC2GT51-DC</v>
      </c>
      <c r="D4518" s="436">
        <f>VLOOKUP(C4518,'LICH THI'!C:AA,12,0)</f>
        <v>105</v>
      </c>
      <c r="E4518" s="436">
        <f>VLOOKUP(C4518,'LICH THI'!C:AA,13,0)</f>
        <v>45</v>
      </c>
      <c r="F4518" s="436">
        <f t="shared" si="922"/>
        <v>45</v>
      </c>
      <c r="G4518" s="436">
        <f>VLOOKUP(C4518,'LICH THI'!C:AA,14,0)</f>
        <v>3</v>
      </c>
      <c r="H4518" s="436">
        <f t="shared" si="913"/>
        <v>2</v>
      </c>
      <c r="I4518" s="436" t="str">
        <f t="shared" si="914"/>
        <v>Nguyễn Bình Nguyên</v>
      </c>
      <c r="J4518" s="436"/>
      <c r="K4518" s="436">
        <f t="shared" si="915"/>
        <v>3</v>
      </c>
      <c r="L4518" s="436" t="str">
        <f t="shared" si="916"/>
        <v>DC2GT51-DC-3</v>
      </c>
      <c r="M4518" s="436">
        <f t="shared" si="917"/>
        <v>6</v>
      </c>
      <c r="N4518" s="437">
        <f t="shared" si="923"/>
        <v>123</v>
      </c>
      <c r="O4518" s="437"/>
      <c r="P4518" s="430" t="str">
        <f t="shared" si="918"/>
        <v/>
      </c>
      <c r="U4518" s="177">
        <v>18</v>
      </c>
      <c r="V4518" s="177" t="s">
        <v>2724</v>
      </c>
      <c r="W4518" s="177" t="s">
        <v>4672</v>
      </c>
      <c r="X4518" s="177" t="s">
        <v>4673</v>
      </c>
      <c r="Y4518" s="177" t="s">
        <v>4674</v>
      </c>
      <c r="Z4518" s="177" t="s">
        <v>6950</v>
      </c>
      <c r="AA4518" s="525" t="s">
        <v>4675</v>
      </c>
      <c r="AB4518" s="399" t="str">
        <f t="shared" si="919"/>
        <v>DC2GT51</v>
      </c>
      <c r="AC4518" s="399" t="str">
        <f t="shared" si="920"/>
        <v>DC2GT51-DC</v>
      </c>
      <c r="AD4518" t="str">
        <f>Y4518&amp;"-"&amp;VLOOKUP(AC4518,'LICH THI'!C:AA,9,0)</f>
        <v>64DCCA3011-42471</v>
      </c>
      <c r="AE4518">
        <f t="shared" si="921"/>
        <v>1</v>
      </c>
    </row>
    <row r="4519" spans="1:31" x14ac:dyDescent="0.25">
      <c r="A4519" s="436" t="str">
        <f t="shared" si="911"/>
        <v>DC2GT51-DC-74</v>
      </c>
      <c r="B4519" s="436">
        <f>COUNTIF(AC$4:AC4519,AC4519)</f>
        <v>74</v>
      </c>
      <c r="C4519" s="436" t="str">
        <f t="shared" si="912"/>
        <v>DC2GT51-DC</v>
      </c>
      <c r="D4519" s="436">
        <f>VLOOKUP(C4519,'LICH THI'!C:AA,12,0)</f>
        <v>105</v>
      </c>
      <c r="E4519" s="436">
        <f>VLOOKUP(C4519,'LICH THI'!C:AA,13,0)</f>
        <v>45</v>
      </c>
      <c r="F4519" s="436">
        <f t="shared" si="922"/>
        <v>45</v>
      </c>
      <c r="G4519" s="436">
        <f>VLOOKUP(C4519,'LICH THI'!C:AA,14,0)</f>
        <v>3</v>
      </c>
      <c r="H4519" s="436">
        <f t="shared" si="913"/>
        <v>2</v>
      </c>
      <c r="I4519" s="436" t="str">
        <f t="shared" si="914"/>
        <v>Lê Nguyên Nhất</v>
      </c>
      <c r="J4519" s="436"/>
      <c r="K4519" s="436">
        <f t="shared" si="915"/>
        <v>3</v>
      </c>
      <c r="L4519" s="436" t="str">
        <f t="shared" si="916"/>
        <v>DC2GT51-DC-3</v>
      </c>
      <c r="M4519" s="436">
        <f t="shared" si="917"/>
        <v>6</v>
      </c>
      <c r="N4519" s="437">
        <f t="shared" si="923"/>
        <v>124</v>
      </c>
      <c r="O4519" s="437"/>
      <c r="P4519" s="430" t="str">
        <f t="shared" si="918"/>
        <v/>
      </c>
      <c r="U4519" s="177">
        <v>19</v>
      </c>
      <c r="V4519" s="177" t="s">
        <v>2724</v>
      </c>
      <c r="W4519" s="177" t="s">
        <v>2776</v>
      </c>
      <c r="X4519" s="177" t="s">
        <v>2777</v>
      </c>
      <c r="Y4519" s="177" t="s">
        <v>2778</v>
      </c>
      <c r="Z4519" s="177" t="s">
        <v>6950</v>
      </c>
      <c r="AA4519" s="525" t="s">
        <v>2779</v>
      </c>
      <c r="AB4519" s="399" t="str">
        <f t="shared" si="919"/>
        <v>DC2GT51</v>
      </c>
      <c r="AC4519" s="399" t="str">
        <f t="shared" si="920"/>
        <v>DC2GT51-DC</v>
      </c>
      <c r="AD4519" t="str">
        <f>Y4519&amp;"-"&amp;VLOOKUP(AC4519,'LICH THI'!C:AA,9,0)</f>
        <v>64DCCA3053-42471</v>
      </c>
      <c r="AE4519">
        <f t="shared" si="921"/>
        <v>1</v>
      </c>
    </row>
    <row r="4520" spans="1:31" x14ac:dyDescent="0.25">
      <c r="A4520" s="436" t="str">
        <f t="shared" si="911"/>
        <v>DC2GT51-DC-75</v>
      </c>
      <c r="B4520" s="436">
        <f>COUNTIF(AC$4:AC4520,AC4520)</f>
        <v>75</v>
      </c>
      <c r="C4520" s="436" t="str">
        <f t="shared" si="912"/>
        <v>DC2GT51-DC</v>
      </c>
      <c r="D4520" s="436">
        <f>VLOOKUP(C4520,'LICH THI'!C:AA,12,0)</f>
        <v>105</v>
      </c>
      <c r="E4520" s="436">
        <f>VLOOKUP(C4520,'LICH THI'!C:AA,13,0)</f>
        <v>45</v>
      </c>
      <c r="F4520" s="436">
        <f t="shared" si="922"/>
        <v>45</v>
      </c>
      <c r="G4520" s="436">
        <f>VLOOKUP(C4520,'LICH THI'!C:AA,14,0)</f>
        <v>3</v>
      </c>
      <c r="H4520" s="436">
        <f t="shared" si="913"/>
        <v>2</v>
      </c>
      <c r="I4520" s="436" t="str">
        <f t="shared" si="914"/>
        <v>Vũ Hà Phan</v>
      </c>
      <c r="J4520" s="436"/>
      <c r="K4520" s="436">
        <f t="shared" si="915"/>
        <v>3</v>
      </c>
      <c r="L4520" s="436" t="str">
        <f t="shared" si="916"/>
        <v>DC2GT51-DC-3</v>
      </c>
      <c r="M4520" s="436">
        <f t="shared" si="917"/>
        <v>6</v>
      </c>
      <c r="N4520" s="437">
        <f t="shared" si="923"/>
        <v>125</v>
      </c>
      <c r="O4520" s="437"/>
      <c r="P4520" s="430" t="str">
        <f t="shared" si="918"/>
        <v/>
      </c>
      <c r="U4520" s="177">
        <v>35</v>
      </c>
      <c r="V4520" s="177" t="s">
        <v>2790</v>
      </c>
      <c r="W4520" s="177" t="s">
        <v>2813</v>
      </c>
      <c r="X4520" s="177" t="s">
        <v>2814</v>
      </c>
      <c r="Y4520" s="177" t="s">
        <v>2815</v>
      </c>
      <c r="Z4520" s="177" t="s">
        <v>6950</v>
      </c>
      <c r="AA4520" s="525" t="s">
        <v>2816</v>
      </c>
      <c r="AB4520" s="399" t="str">
        <f t="shared" si="919"/>
        <v>DC2GT51</v>
      </c>
      <c r="AC4520" s="399" t="str">
        <f t="shared" si="920"/>
        <v>DC2GT51-DC</v>
      </c>
      <c r="AD4520" t="str">
        <f>Y4520&amp;"-"&amp;VLOOKUP(AC4520,'LICH THI'!C:AA,9,0)</f>
        <v>64DCCD3030-42471</v>
      </c>
      <c r="AE4520">
        <f t="shared" si="921"/>
        <v>1</v>
      </c>
    </row>
    <row r="4521" spans="1:31" x14ac:dyDescent="0.25">
      <c r="A4521" s="436" t="str">
        <f t="shared" si="911"/>
        <v>DC2GT51-DC-76</v>
      </c>
      <c r="B4521" s="436">
        <f>COUNTIF(AC$4:AC4521,AC4521)</f>
        <v>76</v>
      </c>
      <c r="C4521" s="436" t="str">
        <f t="shared" si="912"/>
        <v>DC2GT51-DC</v>
      </c>
      <c r="D4521" s="436">
        <f>VLOOKUP(C4521,'LICH THI'!C:AA,12,0)</f>
        <v>105</v>
      </c>
      <c r="E4521" s="436">
        <f>VLOOKUP(C4521,'LICH THI'!C:AA,13,0)</f>
        <v>45</v>
      </c>
      <c r="F4521" s="436">
        <f t="shared" si="922"/>
        <v>45</v>
      </c>
      <c r="G4521" s="436">
        <f>VLOOKUP(C4521,'LICH THI'!C:AA,14,0)</f>
        <v>3</v>
      </c>
      <c r="H4521" s="436">
        <f t="shared" si="913"/>
        <v>2</v>
      </c>
      <c r="I4521" s="436" t="str">
        <f t="shared" si="914"/>
        <v>Cao Xuân Phong</v>
      </c>
      <c r="J4521" s="436"/>
      <c r="K4521" s="436">
        <f t="shared" si="915"/>
        <v>3</v>
      </c>
      <c r="L4521" s="436" t="str">
        <f t="shared" si="916"/>
        <v>DC2GT51-DC-3</v>
      </c>
      <c r="M4521" s="436">
        <f t="shared" si="917"/>
        <v>6</v>
      </c>
      <c r="N4521" s="437">
        <f t="shared" si="923"/>
        <v>126</v>
      </c>
      <c r="O4521" s="437"/>
      <c r="P4521" s="430" t="str">
        <f t="shared" si="918"/>
        <v/>
      </c>
      <c r="U4521" s="177">
        <v>66</v>
      </c>
      <c r="V4521" s="177" t="s">
        <v>2868</v>
      </c>
      <c r="W4521" s="177" t="s">
        <v>3720</v>
      </c>
      <c r="X4521" s="177" t="s">
        <v>3284</v>
      </c>
      <c r="Y4521" s="177" t="s">
        <v>3721</v>
      </c>
      <c r="Z4521" s="177" t="s">
        <v>6950</v>
      </c>
      <c r="AA4521" s="525" t="s">
        <v>2771</v>
      </c>
      <c r="AB4521" s="399" t="str">
        <f t="shared" si="919"/>
        <v>DC2GT51</v>
      </c>
      <c r="AC4521" s="399" t="str">
        <f t="shared" si="920"/>
        <v>DC2GT51-DC</v>
      </c>
      <c r="AD4521" t="str">
        <f>Y4521&amp;"-"&amp;VLOOKUP(AC4521,'LICH THI'!C:AA,9,0)</f>
        <v>64DCCD3273-42471</v>
      </c>
      <c r="AE4521">
        <f t="shared" si="921"/>
        <v>1</v>
      </c>
    </row>
    <row r="4522" spans="1:31" x14ac:dyDescent="0.25">
      <c r="A4522" s="436" t="str">
        <f t="shared" si="911"/>
        <v>DC2GT51-DC-77</v>
      </c>
      <c r="B4522" s="436">
        <f>COUNTIF(AC$4:AC4522,AC4522)</f>
        <v>77</v>
      </c>
      <c r="C4522" s="436" t="str">
        <f t="shared" si="912"/>
        <v>DC2GT51-DC</v>
      </c>
      <c r="D4522" s="436">
        <f>VLOOKUP(C4522,'LICH THI'!C:AA,12,0)</f>
        <v>105</v>
      </c>
      <c r="E4522" s="436">
        <f>VLOOKUP(C4522,'LICH THI'!C:AA,13,0)</f>
        <v>45</v>
      </c>
      <c r="F4522" s="436">
        <f t="shared" si="922"/>
        <v>45</v>
      </c>
      <c r="G4522" s="436">
        <f>VLOOKUP(C4522,'LICH THI'!C:AA,14,0)</f>
        <v>3</v>
      </c>
      <c r="H4522" s="436">
        <f t="shared" si="913"/>
        <v>2</v>
      </c>
      <c r="I4522" s="436" t="str">
        <f t="shared" si="914"/>
        <v>Nguyễn Văn Phúc</v>
      </c>
      <c r="J4522" s="436"/>
      <c r="K4522" s="436">
        <f t="shared" si="915"/>
        <v>3</v>
      </c>
      <c r="L4522" s="436" t="str">
        <f t="shared" si="916"/>
        <v>DC2GT51-DC-3</v>
      </c>
      <c r="M4522" s="436">
        <f t="shared" si="917"/>
        <v>6</v>
      </c>
      <c r="N4522" s="437">
        <f t="shared" si="923"/>
        <v>127</v>
      </c>
      <c r="O4522" s="437"/>
      <c r="P4522" s="430" t="str">
        <f t="shared" si="918"/>
        <v/>
      </c>
      <c r="U4522" s="177">
        <v>67</v>
      </c>
      <c r="V4522" s="177" t="s">
        <v>2868</v>
      </c>
      <c r="W4522" s="177" t="s">
        <v>2741</v>
      </c>
      <c r="X4522" s="177" t="s">
        <v>2887</v>
      </c>
      <c r="Y4522" s="177" t="s">
        <v>2888</v>
      </c>
      <c r="Z4522" s="177" t="s">
        <v>6950</v>
      </c>
      <c r="AA4522" s="525" t="s">
        <v>2889</v>
      </c>
      <c r="AB4522" s="399" t="str">
        <f t="shared" si="919"/>
        <v>DC2GT51</v>
      </c>
      <c r="AC4522" s="399" t="str">
        <f t="shared" si="920"/>
        <v>DC2GT51-DC</v>
      </c>
      <c r="AD4522" t="str">
        <f>Y4522&amp;"-"&amp;VLOOKUP(AC4522,'LICH THI'!C:AA,9,0)</f>
        <v>64DCCD3277-42471</v>
      </c>
      <c r="AE4522">
        <f t="shared" si="921"/>
        <v>1</v>
      </c>
    </row>
    <row r="4523" spans="1:31" x14ac:dyDescent="0.25">
      <c r="A4523" s="436" t="str">
        <f t="shared" si="911"/>
        <v>DC2GT51-DC-78</v>
      </c>
      <c r="B4523" s="436">
        <f>COUNTIF(AC$4:AC4523,AC4523)</f>
        <v>78</v>
      </c>
      <c r="C4523" s="436" t="str">
        <f t="shared" si="912"/>
        <v>DC2GT51-DC</v>
      </c>
      <c r="D4523" s="436">
        <f>VLOOKUP(C4523,'LICH THI'!C:AA,12,0)</f>
        <v>105</v>
      </c>
      <c r="E4523" s="436">
        <f>VLOOKUP(C4523,'LICH THI'!C:AA,13,0)</f>
        <v>45</v>
      </c>
      <c r="F4523" s="436">
        <f t="shared" si="922"/>
        <v>45</v>
      </c>
      <c r="G4523" s="436">
        <f>VLOOKUP(C4523,'LICH THI'!C:AA,14,0)</f>
        <v>3</v>
      </c>
      <c r="H4523" s="436">
        <f t="shared" si="913"/>
        <v>2</v>
      </c>
      <c r="I4523" s="436" t="str">
        <f t="shared" si="914"/>
        <v>Nguyễn Huy Phước</v>
      </c>
      <c r="J4523" s="436"/>
      <c r="K4523" s="436">
        <f t="shared" si="915"/>
        <v>3</v>
      </c>
      <c r="L4523" s="436" t="str">
        <f t="shared" si="916"/>
        <v>DC2GT51-DC-3</v>
      </c>
      <c r="M4523" s="436">
        <f t="shared" si="917"/>
        <v>6</v>
      </c>
      <c r="N4523" s="437">
        <f t="shared" si="923"/>
        <v>128</v>
      </c>
      <c r="O4523" s="437"/>
      <c r="P4523" s="430" t="str">
        <f t="shared" si="918"/>
        <v/>
      </c>
      <c r="U4523" s="177">
        <v>68</v>
      </c>
      <c r="V4523" s="177" t="s">
        <v>2868</v>
      </c>
      <c r="W4523" s="177" t="s">
        <v>3144</v>
      </c>
      <c r="X4523" s="177" t="s">
        <v>3096</v>
      </c>
      <c r="Y4523" s="177" t="s">
        <v>3722</v>
      </c>
      <c r="Z4523" s="177" t="s">
        <v>6950</v>
      </c>
      <c r="AA4523" s="525" t="s">
        <v>3723</v>
      </c>
      <c r="AB4523" s="399" t="str">
        <f t="shared" si="919"/>
        <v>DC2GT51</v>
      </c>
      <c r="AC4523" s="399" t="str">
        <f t="shared" si="920"/>
        <v>DC2GT51-DC</v>
      </c>
      <c r="AD4523" t="str">
        <f>Y4523&amp;"-"&amp;VLOOKUP(AC4523,'LICH THI'!C:AA,9,0)</f>
        <v>64DCCD3258-42471</v>
      </c>
      <c r="AE4523">
        <f t="shared" si="921"/>
        <v>1</v>
      </c>
    </row>
    <row r="4524" spans="1:31" x14ac:dyDescent="0.25">
      <c r="A4524" s="436" t="str">
        <f t="shared" si="911"/>
        <v>DC2GT51-DC-79</v>
      </c>
      <c r="B4524" s="436">
        <f>COUNTIF(AC$4:AC4524,AC4524)</f>
        <v>79</v>
      </c>
      <c r="C4524" s="436" t="str">
        <f t="shared" si="912"/>
        <v>DC2GT51-DC</v>
      </c>
      <c r="D4524" s="436">
        <f>VLOOKUP(C4524,'LICH THI'!C:AA,12,0)</f>
        <v>105</v>
      </c>
      <c r="E4524" s="436">
        <f>VLOOKUP(C4524,'LICH THI'!C:AA,13,0)</f>
        <v>45</v>
      </c>
      <c r="F4524" s="436">
        <f t="shared" si="922"/>
        <v>45</v>
      </c>
      <c r="G4524" s="436">
        <f>VLOOKUP(C4524,'LICH THI'!C:AA,14,0)</f>
        <v>3</v>
      </c>
      <c r="H4524" s="436">
        <f t="shared" si="913"/>
        <v>2</v>
      </c>
      <c r="I4524" s="436" t="str">
        <f t="shared" si="914"/>
        <v>Vũ Mạnh Quang</v>
      </c>
      <c r="J4524" s="436"/>
      <c r="K4524" s="436">
        <f t="shared" si="915"/>
        <v>3</v>
      </c>
      <c r="L4524" s="436" t="str">
        <f t="shared" si="916"/>
        <v>DC2GT51-DC-3</v>
      </c>
      <c r="M4524" s="436">
        <f t="shared" si="917"/>
        <v>6</v>
      </c>
      <c r="N4524" s="437">
        <f t="shared" si="923"/>
        <v>129</v>
      </c>
      <c r="O4524" s="437"/>
      <c r="P4524" s="430" t="str">
        <f t="shared" si="918"/>
        <v/>
      </c>
      <c r="U4524" s="177">
        <v>100</v>
      </c>
      <c r="V4524" s="177" t="s">
        <v>2935</v>
      </c>
      <c r="W4524" s="177" t="s">
        <v>5282</v>
      </c>
      <c r="X4524" s="177" t="s">
        <v>3147</v>
      </c>
      <c r="Y4524" s="177" t="s">
        <v>5283</v>
      </c>
      <c r="Z4524" s="177" t="s">
        <v>6950</v>
      </c>
      <c r="AA4524" s="525" t="s">
        <v>2971</v>
      </c>
      <c r="AB4524" s="399" t="str">
        <f t="shared" si="919"/>
        <v>DC2GT51</v>
      </c>
      <c r="AC4524" s="399" t="str">
        <f t="shared" si="920"/>
        <v>DC2GT51-DC</v>
      </c>
      <c r="AD4524" t="str">
        <f>Y4524&amp;"-"&amp;VLOOKUP(AC4524,'LICH THI'!C:AA,9,0)</f>
        <v>64DCDB3132-42471</v>
      </c>
      <c r="AE4524">
        <f t="shared" si="921"/>
        <v>1</v>
      </c>
    </row>
    <row r="4525" spans="1:31" x14ac:dyDescent="0.25">
      <c r="A4525" s="436" t="str">
        <f t="shared" si="911"/>
        <v>DC2GT51-DC-80</v>
      </c>
      <c r="B4525" s="436">
        <f>COUNTIF(AC$4:AC4525,AC4525)</f>
        <v>80</v>
      </c>
      <c r="C4525" s="436" t="str">
        <f t="shared" si="912"/>
        <v>DC2GT51-DC</v>
      </c>
      <c r="D4525" s="436">
        <f>VLOOKUP(C4525,'LICH THI'!C:AA,12,0)</f>
        <v>105</v>
      </c>
      <c r="E4525" s="436">
        <f>VLOOKUP(C4525,'LICH THI'!C:AA,13,0)</f>
        <v>45</v>
      </c>
      <c r="F4525" s="436">
        <f t="shared" si="922"/>
        <v>45</v>
      </c>
      <c r="G4525" s="436">
        <f>VLOOKUP(C4525,'LICH THI'!C:AA,14,0)</f>
        <v>3</v>
      </c>
      <c r="H4525" s="436">
        <f t="shared" si="913"/>
        <v>2</v>
      </c>
      <c r="I4525" s="436" t="str">
        <f t="shared" si="914"/>
        <v>Nguyễn Văn Quân</v>
      </c>
      <c r="J4525" s="436"/>
      <c r="K4525" s="436">
        <f t="shared" si="915"/>
        <v>3</v>
      </c>
      <c r="L4525" s="436" t="str">
        <f t="shared" si="916"/>
        <v>DC2GT51-DC-3</v>
      </c>
      <c r="M4525" s="436">
        <f t="shared" si="917"/>
        <v>6</v>
      </c>
      <c r="N4525" s="437">
        <f t="shared" si="923"/>
        <v>130</v>
      </c>
      <c r="O4525" s="437"/>
      <c r="P4525" s="430" t="str">
        <f t="shared" si="918"/>
        <v/>
      </c>
      <c r="U4525" s="177">
        <v>89</v>
      </c>
      <c r="V4525" s="177" t="s">
        <v>2897</v>
      </c>
      <c r="W4525" s="177" t="s">
        <v>2741</v>
      </c>
      <c r="X4525" s="177" t="s">
        <v>2890</v>
      </c>
      <c r="Y4525" s="177" t="s">
        <v>3746</v>
      </c>
      <c r="Z4525" s="177" t="s">
        <v>6950</v>
      </c>
      <c r="AA4525" s="525" t="s">
        <v>2886</v>
      </c>
      <c r="AB4525" s="399" t="str">
        <f t="shared" si="919"/>
        <v>DC2GT51</v>
      </c>
      <c r="AC4525" s="399" t="str">
        <f t="shared" si="920"/>
        <v>DC2GT51-DC</v>
      </c>
      <c r="AD4525" t="str">
        <f>Y4525&amp;"-"&amp;VLOOKUP(AC4525,'LICH THI'!C:AA,9,0)</f>
        <v>64DCDB3010-42471</v>
      </c>
      <c r="AE4525">
        <f t="shared" si="921"/>
        <v>1</v>
      </c>
    </row>
    <row r="4526" spans="1:31" x14ac:dyDescent="0.25">
      <c r="A4526" s="436" t="str">
        <f t="shared" si="911"/>
        <v>DC2GT51-DC-81</v>
      </c>
      <c r="B4526" s="436">
        <f>COUNTIF(AC$4:AC4526,AC4526)</f>
        <v>81</v>
      </c>
      <c r="C4526" s="436" t="str">
        <f t="shared" si="912"/>
        <v>DC2GT51-DC</v>
      </c>
      <c r="D4526" s="436">
        <f>VLOOKUP(C4526,'LICH THI'!C:AA,12,0)</f>
        <v>105</v>
      </c>
      <c r="E4526" s="436">
        <f>VLOOKUP(C4526,'LICH THI'!C:AA,13,0)</f>
        <v>45</v>
      </c>
      <c r="F4526" s="436">
        <f t="shared" si="922"/>
        <v>45</v>
      </c>
      <c r="G4526" s="436">
        <f>VLOOKUP(C4526,'LICH THI'!C:AA,14,0)</f>
        <v>3</v>
      </c>
      <c r="H4526" s="436">
        <f t="shared" si="913"/>
        <v>2</v>
      </c>
      <c r="I4526" s="436" t="str">
        <f t="shared" si="914"/>
        <v>Phạm Viết Sáng</v>
      </c>
      <c r="J4526" s="436"/>
      <c r="K4526" s="436">
        <f t="shared" si="915"/>
        <v>3</v>
      </c>
      <c r="L4526" s="436" t="str">
        <f t="shared" si="916"/>
        <v>DC2GT51-DC-3</v>
      </c>
      <c r="M4526" s="436">
        <f t="shared" si="917"/>
        <v>6</v>
      </c>
      <c r="N4526" s="437">
        <f t="shared" si="923"/>
        <v>131</v>
      </c>
      <c r="O4526" s="437"/>
      <c r="P4526" s="430" t="str">
        <f t="shared" si="918"/>
        <v/>
      </c>
      <c r="U4526" s="177">
        <v>69</v>
      </c>
      <c r="V4526" s="177" t="s">
        <v>2868</v>
      </c>
      <c r="W4526" s="177" t="s">
        <v>3724</v>
      </c>
      <c r="X4526" s="177" t="s">
        <v>3725</v>
      </c>
      <c r="Y4526" s="177" t="s">
        <v>3726</v>
      </c>
      <c r="Z4526" s="177" t="s">
        <v>6950</v>
      </c>
      <c r="AA4526" s="525" t="s">
        <v>3727</v>
      </c>
      <c r="AB4526" s="399" t="str">
        <f t="shared" si="919"/>
        <v>DC2GT51</v>
      </c>
      <c r="AC4526" s="399" t="str">
        <f t="shared" si="920"/>
        <v>DC2GT51-DC</v>
      </c>
      <c r="AD4526" t="str">
        <f>Y4526&amp;"-"&amp;VLOOKUP(AC4526,'LICH THI'!C:AA,9,0)</f>
        <v>64DCCD3250-42471</v>
      </c>
      <c r="AE4526">
        <f t="shared" si="921"/>
        <v>1</v>
      </c>
    </row>
    <row r="4527" spans="1:31" x14ac:dyDescent="0.25">
      <c r="A4527" s="436" t="str">
        <f t="shared" si="911"/>
        <v>DC2GT51-DC-82</v>
      </c>
      <c r="B4527" s="436">
        <f>COUNTIF(AC$4:AC4527,AC4527)</f>
        <v>82</v>
      </c>
      <c r="C4527" s="436" t="str">
        <f t="shared" si="912"/>
        <v>DC2GT51-DC</v>
      </c>
      <c r="D4527" s="436">
        <f>VLOOKUP(C4527,'LICH THI'!C:AA,12,0)</f>
        <v>105</v>
      </c>
      <c r="E4527" s="436">
        <f>VLOOKUP(C4527,'LICH THI'!C:AA,13,0)</f>
        <v>45</v>
      </c>
      <c r="F4527" s="436">
        <f t="shared" si="922"/>
        <v>45</v>
      </c>
      <c r="G4527" s="436">
        <f>VLOOKUP(C4527,'LICH THI'!C:AA,14,0)</f>
        <v>3</v>
      </c>
      <c r="H4527" s="436">
        <f t="shared" si="913"/>
        <v>2</v>
      </c>
      <c r="I4527" s="436" t="str">
        <f t="shared" si="914"/>
        <v>Nguyễn Đình Sơn</v>
      </c>
      <c r="J4527" s="436"/>
      <c r="K4527" s="436">
        <f t="shared" si="915"/>
        <v>3</v>
      </c>
      <c r="L4527" s="436" t="str">
        <f t="shared" si="916"/>
        <v>DC2GT51-DC-3</v>
      </c>
      <c r="M4527" s="436">
        <f t="shared" si="917"/>
        <v>6</v>
      </c>
      <c r="N4527" s="437">
        <f t="shared" si="923"/>
        <v>132</v>
      </c>
      <c r="O4527" s="437"/>
      <c r="P4527" s="430" t="str">
        <f t="shared" si="918"/>
        <v/>
      </c>
      <c r="U4527" s="177">
        <v>20</v>
      </c>
      <c r="V4527" s="177" t="s">
        <v>2724</v>
      </c>
      <c r="W4527" s="177" t="s">
        <v>2780</v>
      </c>
      <c r="X4527" s="177" t="s">
        <v>2688</v>
      </c>
      <c r="Y4527" s="177" t="s">
        <v>2781</v>
      </c>
      <c r="Z4527" s="177" t="s">
        <v>6950</v>
      </c>
      <c r="AA4527" s="525" t="s">
        <v>2782</v>
      </c>
      <c r="AB4527" s="399" t="str">
        <f t="shared" si="919"/>
        <v>DC2GT51</v>
      </c>
      <c r="AC4527" s="399" t="str">
        <f t="shared" si="920"/>
        <v>DC2GT51-DC</v>
      </c>
      <c r="AD4527" t="str">
        <f>Y4527&amp;"-"&amp;VLOOKUP(AC4527,'LICH THI'!C:AA,9,0)</f>
        <v>64DCCA3045-42471</v>
      </c>
      <c r="AE4527">
        <f t="shared" si="921"/>
        <v>1</v>
      </c>
    </row>
    <row r="4528" spans="1:31" x14ac:dyDescent="0.25">
      <c r="A4528" s="436" t="str">
        <f t="shared" si="911"/>
        <v>DC2GT51-DC-83</v>
      </c>
      <c r="B4528" s="436">
        <f>COUNTIF(AC$4:AC4528,AC4528)</f>
        <v>83</v>
      </c>
      <c r="C4528" s="436" t="str">
        <f t="shared" si="912"/>
        <v>DC2GT51-DC</v>
      </c>
      <c r="D4528" s="436">
        <f>VLOOKUP(C4528,'LICH THI'!C:AA,12,0)</f>
        <v>105</v>
      </c>
      <c r="E4528" s="436">
        <f>VLOOKUP(C4528,'LICH THI'!C:AA,13,0)</f>
        <v>45</v>
      </c>
      <c r="F4528" s="436">
        <f t="shared" si="922"/>
        <v>45</v>
      </c>
      <c r="G4528" s="436">
        <f>VLOOKUP(C4528,'LICH THI'!C:AA,14,0)</f>
        <v>3</v>
      </c>
      <c r="H4528" s="436">
        <f t="shared" si="913"/>
        <v>2</v>
      </c>
      <c r="I4528" s="436" t="str">
        <f t="shared" si="914"/>
        <v>Phạm Trường Sơn</v>
      </c>
      <c r="J4528" s="436"/>
      <c r="K4528" s="436">
        <f t="shared" si="915"/>
        <v>3</v>
      </c>
      <c r="L4528" s="436" t="str">
        <f t="shared" si="916"/>
        <v>DC2GT51-DC-3</v>
      </c>
      <c r="M4528" s="436">
        <f t="shared" si="917"/>
        <v>6</v>
      </c>
      <c r="N4528" s="437">
        <f t="shared" si="923"/>
        <v>133</v>
      </c>
      <c r="O4528" s="437"/>
      <c r="P4528" s="430" t="str">
        <f t="shared" si="918"/>
        <v/>
      </c>
      <c r="U4528" s="177">
        <v>21</v>
      </c>
      <c r="V4528" s="177" t="s">
        <v>2724</v>
      </c>
      <c r="W4528" s="177" t="s">
        <v>5373</v>
      </c>
      <c r="X4528" s="177" t="s">
        <v>2688</v>
      </c>
      <c r="Y4528" s="177" t="s">
        <v>5374</v>
      </c>
      <c r="Z4528" s="177" t="s">
        <v>6950</v>
      </c>
      <c r="AA4528" s="525" t="s">
        <v>5354</v>
      </c>
      <c r="AB4528" s="399" t="str">
        <f t="shared" si="919"/>
        <v>DC2GT51</v>
      </c>
      <c r="AC4528" s="399" t="str">
        <f t="shared" si="920"/>
        <v>DC2GT51-DC</v>
      </c>
      <c r="AD4528" t="str">
        <f>Y4528&amp;"-"&amp;VLOOKUP(AC4528,'LICH THI'!C:AA,9,0)</f>
        <v>64DCCA3069-42471</v>
      </c>
      <c r="AE4528">
        <f t="shared" si="921"/>
        <v>1</v>
      </c>
    </row>
    <row r="4529" spans="1:31" x14ac:dyDescent="0.25">
      <c r="A4529" s="436" t="str">
        <f t="shared" si="911"/>
        <v>DC2GT51-DC-84</v>
      </c>
      <c r="B4529" s="436">
        <f>COUNTIF(AC$4:AC4529,AC4529)</f>
        <v>84</v>
      </c>
      <c r="C4529" s="436" t="str">
        <f t="shared" si="912"/>
        <v>DC2GT51-DC</v>
      </c>
      <c r="D4529" s="436">
        <f>VLOOKUP(C4529,'LICH THI'!C:AA,12,0)</f>
        <v>105</v>
      </c>
      <c r="E4529" s="436">
        <f>VLOOKUP(C4529,'LICH THI'!C:AA,13,0)</f>
        <v>45</v>
      </c>
      <c r="F4529" s="436">
        <f t="shared" si="922"/>
        <v>45</v>
      </c>
      <c r="G4529" s="436">
        <f>VLOOKUP(C4529,'LICH THI'!C:AA,14,0)</f>
        <v>3</v>
      </c>
      <c r="H4529" s="436">
        <f t="shared" si="913"/>
        <v>2</v>
      </c>
      <c r="I4529" s="436" t="str">
        <f t="shared" si="914"/>
        <v>Hoàng Nghĩa Tăng</v>
      </c>
      <c r="J4529" s="436"/>
      <c r="K4529" s="436">
        <f t="shared" si="915"/>
        <v>3</v>
      </c>
      <c r="L4529" s="436" t="str">
        <f t="shared" si="916"/>
        <v>DC2GT51-DC-3</v>
      </c>
      <c r="M4529" s="436">
        <f t="shared" si="917"/>
        <v>6</v>
      </c>
      <c r="N4529" s="437">
        <f t="shared" si="923"/>
        <v>134</v>
      </c>
      <c r="O4529" s="437"/>
      <c r="P4529" s="430" t="str">
        <f t="shared" si="918"/>
        <v/>
      </c>
      <c r="U4529" s="177">
        <v>70</v>
      </c>
      <c r="V4529" s="177" t="s">
        <v>2868</v>
      </c>
      <c r="W4529" s="177" t="s">
        <v>5138</v>
      </c>
      <c r="X4529" s="177" t="s">
        <v>5139</v>
      </c>
      <c r="Y4529" s="177" t="s">
        <v>5140</v>
      </c>
      <c r="Z4529" s="177" t="s">
        <v>6950</v>
      </c>
      <c r="AA4529" s="525" t="s">
        <v>5141</v>
      </c>
      <c r="AB4529" s="399" t="str">
        <f t="shared" si="919"/>
        <v>DC2GT51</v>
      </c>
      <c r="AC4529" s="399" t="str">
        <f t="shared" si="920"/>
        <v>DC2GT51-DC</v>
      </c>
      <c r="AD4529" t="str">
        <f>Y4529&amp;"-"&amp;VLOOKUP(AC4529,'LICH THI'!C:AA,9,0)</f>
        <v>64DCCD3298-42471</v>
      </c>
      <c r="AE4529">
        <f t="shared" si="921"/>
        <v>1</v>
      </c>
    </row>
    <row r="4530" spans="1:31" x14ac:dyDescent="0.25">
      <c r="A4530" s="436" t="str">
        <f t="shared" si="911"/>
        <v>DC2GT51-DC-85</v>
      </c>
      <c r="B4530" s="436">
        <f>COUNTIF(AC$4:AC4530,AC4530)</f>
        <v>85</v>
      </c>
      <c r="C4530" s="436" t="str">
        <f t="shared" si="912"/>
        <v>DC2GT51-DC</v>
      </c>
      <c r="D4530" s="436">
        <f>VLOOKUP(C4530,'LICH THI'!C:AA,12,0)</f>
        <v>105</v>
      </c>
      <c r="E4530" s="436">
        <f>VLOOKUP(C4530,'LICH THI'!C:AA,13,0)</f>
        <v>45</v>
      </c>
      <c r="F4530" s="436">
        <f t="shared" si="922"/>
        <v>45</v>
      </c>
      <c r="G4530" s="436">
        <f>VLOOKUP(C4530,'LICH THI'!C:AA,14,0)</f>
        <v>3</v>
      </c>
      <c r="H4530" s="436">
        <f t="shared" si="913"/>
        <v>2</v>
      </c>
      <c r="I4530" s="436" t="str">
        <f t="shared" si="914"/>
        <v>Trần Văn Tiên</v>
      </c>
      <c r="J4530" s="436"/>
      <c r="K4530" s="436">
        <f t="shared" si="915"/>
        <v>3</v>
      </c>
      <c r="L4530" s="436" t="str">
        <f t="shared" si="916"/>
        <v>DC2GT51-DC-3</v>
      </c>
      <c r="M4530" s="436">
        <f t="shared" si="917"/>
        <v>6</v>
      </c>
      <c r="N4530" s="437">
        <f t="shared" si="923"/>
        <v>135</v>
      </c>
      <c r="O4530" s="437"/>
      <c r="P4530" s="430" t="str">
        <f t="shared" si="918"/>
        <v/>
      </c>
      <c r="U4530" s="177">
        <v>37</v>
      </c>
      <c r="V4530" s="177" t="s">
        <v>2790</v>
      </c>
      <c r="W4530" s="177" t="s">
        <v>2757</v>
      </c>
      <c r="X4530" s="177" t="s">
        <v>6173</v>
      </c>
      <c r="Y4530" s="177" t="s">
        <v>6174</v>
      </c>
      <c r="Z4530" s="177" t="s">
        <v>6950</v>
      </c>
      <c r="AA4530" s="525" t="s">
        <v>5151</v>
      </c>
      <c r="AB4530" s="399" t="str">
        <f t="shared" si="919"/>
        <v>DC2GT51</v>
      </c>
      <c r="AC4530" s="399" t="str">
        <f t="shared" si="920"/>
        <v>DC2GT51-DC</v>
      </c>
      <c r="AD4530" t="str">
        <f>Y4530&amp;"-"&amp;VLOOKUP(AC4530,'LICH THI'!C:AA,9,0)</f>
        <v>64DCCD3042-42471</v>
      </c>
      <c r="AE4530">
        <f t="shared" si="921"/>
        <v>1</v>
      </c>
    </row>
    <row r="4531" spans="1:31" x14ac:dyDescent="0.25">
      <c r="A4531" s="436" t="str">
        <f t="shared" si="911"/>
        <v>DC2GT51-DC-86</v>
      </c>
      <c r="B4531" s="436">
        <f>COUNTIF(AC$4:AC4531,AC4531)</f>
        <v>86</v>
      </c>
      <c r="C4531" s="436" t="str">
        <f t="shared" si="912"/>
        <v>DC2GT51-DC</v>
      </c>
      <c r="D4531" s="436">
        <f>VLOOKUP(C4531,'LICH THI'!C:AA,12,0)</f>
        <v>105</v>
      </c>
      <c r="E4531" s="436">
        <f>VLOOKUP(C4531,'LICH THI'!C:AA,13,0)</f>
        <v>45</v>
      </c>
      <c r="F4531" s="436">
        <f t="shared" si="922"/>
        <v>45</v>
      </c>
      <c r="G4531" s="436">
        <f>VLOOKUP(C4531,'LICH THI'!C:AA,14,0)</f>
        <v>3</v>
      </c>
      <c r="H4531" s="436">
        <f t="shared" si="913"/>
        <v>2</v>
      </c>
      <c r="I4531" s="436" t="str">
        <f t="shared" si="914"/>
        <v>Trần Văn Tỉnh</v>
      </c>
      <c r="J4531" s="436"/>
      <c r="K4531" s="436">
        <f t="shared" si="915"/>
        <v>3</v>
      </c>
      <c r="L4531" s="436" t="str">
        <f t="shared" si="916"/>
        <v>DC2GT51-DC-3</v>
      </c>
      <c r="M4531" s="436">
        <f t="shared" si="917"/>
        <v>6</v>
      </c>
      <c r="N4531" s="437">
        <f t="shared" si="923"/>
        <v>136</v>
      </c>
      <c r="O4531" s="437"/>
      <c r="P4531" s="430" t="str">
        <f t="shared" si="918"/>
        <v/>
      </c>
      <c r="U4531" s="177">
        <v>23</v>
      </c>
      <c r="V4531" s="177" t="s">
        <v>2724</v>
      </c>
      <c r="W4531" s="177" t="s">
        <v>2757</v>
      </c>
      <c r="X4531" s="177" t="s">
        <v>3751</v>
      </c>
      <c r="Y4531" s="177" t="s">
        <v>6956</v>
      </c>
      <c r="Z4531" s="177" t="s">
        <v>6950</v>
      </c>
      <c r="AA4531" s="525" t="s">
        <v>3289</v>
      </c>
      <c r="AB4531" s="399" t="str">
        <f t="shared" si="919"/>
        <v>DC2GT51</v>
      </c>
      <c r="AC4531" s="399" t="str">
        <f t="shared" si="920"/>
        <v>DC2GT51-DC</v>
      </c>
      <c r="AD4531" t="str">
        <f>Y4531&amp;"-"&amp;VLOOKUP(AC4531,'LICH THI'!C:AA,9,0)</f>
        <v>64DCCA3037-42471</v>
      </c>
      <c r="AE4531">
        <f t="shared" si="921"/>
        <v>1</v>
      </c>
    </row>
    <row r="4532" spans="1:31" x14ac:dyDescent="0.25">
      <c r="A4532" s="436" t="str">
        <f t="shared" si="911"/>
        <v>DC2GT51-DC-87</v>
      </c>
      <c r="B4532" s="436">
        <f>COUNTIF(AC$4:AC4532,AC4532)</f>
        <v>87</v>
      </c>
      <c r="C4532" s="436" t="str">
        <f t="shared" si="912"/>
        <v>DC2GT51-DC</v>
      </c>
      <c r="D4532" s="436">
        <f>VLOOKUP(C4532,'LICH THI'!C:AA,12,0)</f>
        <v>105</v>
      </c>
      <c r="E4532" s="436">
        <f>VLOOKUP(C4532,'LICH THI'!C:AA,13,0)</f>
        <v>45</v>
      </c>
      <c r="F4532" s="436">
        <f t="shared" si="922"/>
        <v>45</v>
      </c>
      <c r="G4532" s="436">
        <f>VLOOKUP(C4532,'LICH THI'!C:AA,14,0)</f>
        <v>3</v>
      </c>
      <c r="H4532" s="436">
        <f t="shared" si="913"/>
        <v>2</v>
      </c>
      <c r="I4532" s="436" t="str">
        <f t="shared" si="914"/>
        <v>Lê Song Toàn</v>
      </c>
      <c r="J4532" s="436"/>
      <c r="K4532" s="436">
        <f t="shared" si="915"/>
        <v>3</v>
      </c>
      <c r="L4532" s="436" t="str">
        <f t="shared" si="916"/>
        <v>DC2GT51-DC-3</v>
      </c>
      <c r="M4532" s="436">
        <f t="shared" si="917"/>
        <v>6</v>
      </c>
      <c r="N4532" s="437">
        <f t="shared" si="923"/>
        <v>137</v>
      </c>
      <c r="O4532" s="437"/>
      <c r="P4532" s="430" t="str">
        <f t="shared" si="918"/>
        <v/>
      </c>
      <c r="U4532" s="177">
        <v>38</v>
      </c>
      <c r="V4532" s="177" t="s">
        <v>2790</v>
      </c>
      <c r="W4532" s="177" t="s">
        <v>4680</v>
      </c>
      <c r="X4532" s="177" t="s">
        <v>2818</v>
      </c>
      <c r="Y4532" s="177" t="s">
        <v>4681</v>
      </c>
      <c r="Z4532" s="177" t="s">
        <v>6950</v>
      </c>
      <c r="AA4532" s="525" t="s">
        <v>3888</v>
      </c>
      <c r="AB4532" s="399" t="str">
        <f t="shared" si="919"/>
        <v>DC2GT51</v>
      </c>
      <c r="AC4532" s="399" t="str">
        <f t="shared" si="920"/>
        <v>DC2GT51-DC</v>
      </c>
      <c r="AD4532" t="str">
        <f>Y4532&amp;"-"&amp;VLOOKUP(AC4532,'LICH THI'!C:AA,9,0)</f>
        <v>64DCCD3077-42471</v>
      </c>
      <c r="AE4532">
        <f t="shared" si="921"/>
        <v>1</v>
      </c>
    </row>
    <row r="4533" spans="1:31" x14ac:dyDescent="0.25">
      <c r="A4533" s="436" t="str">
        <f t="shared" si="911"/>
        <v>DC2GT51-DC-88</v>
      </c>
      <c r="B4533" s="436">
        <f>COUNTIF(AC$4:AC4533,AC4533)</f>
        <v>88</v>
      </c>
      <c r="C4533" s="436" t="str">
        <f t="shared" si="912"/>
        <v>DC2GT51-DC</v>
      </c>
      <c r="D4533" s="436">
        <f>VLOOKUP(C4533,'LICH THI'!C:AA,12,0)</f>
        <v>105</v>
      </c>
      <c r="E4533" s="436">
        <f>VLOOKUP(C4533,'LICH THI'!C:AA,13,0)</f>
        <v>45</v>
      </c>
      <c r="F4533" s="436">
        <f t="shared" si="922"/>
        <v>45</v>
      </c>
      <c r="G4533" s="436">
        <f>VLOOKUP(C4533,'LICH THI'!C:AA,14,0)</f>
        <v>3</v>
      </c>
      <c r="H4533" s="436">
        <f t="shared" si="913"/>
        <v>2</v>
      </c>
      <c r="I4533" s="436" t="str">
        <f t="shared" si="914"/>
        <v>Trần Đình Toàn</v>
      </c>
      <c r="J4533" s="436"/>
      <c r="K4533" s="436">
        <f t="shared" si="915"/>
        <v>3</v>
      </c>
      <c r="L4533" s="436" t="str">
        <f t="shared" si="916"/>
        <v>DC2GT51-DC-3</v>
      </c>
      <c r="M4533" s="436">
        <f t="shared" si="917"/>
        <v>6</v>
      </c>
      <c r="N4533" s="437">
        <f t="shared" si="923"/>
        <v>138</v>
      </c>
      <c r="O4533" s="437"/>
      <c r="P4533" s="430" t="str">
        <f t="shared" si="918"/>
        <v/>
      </c>
      <c r="U4533" s="177">
        <v>71</v>
      </c>
      <c r="V4533" s="177" t="s">
        <v>2868</v>
      </c>
      <c r="W4533" s="177" t="s">
        <v>3263</v>
      </c>
      <c r="X4533" s="177" t="s">
        <v>2818</v>
      </c>
      <c r="Y4533" s="177" t="s">
        <v>6499</v>
      </c>
      <c r="Z4533" s="177" t="s">
        <v>6950</v>
      </c>
      <c r="AA4533" s="525" t="s">
        <v>5061</v>
      </c>
      <c r="AB4533" s="399" t="str">
        <f t="shared" si="919"/>
        <v>DC2GT51</v>
      </c>
      <c r="AC4533" s="399" t="str">
        <f t="shared" si="920"/>
        <v>DC2GT51-DC</v>
      </c>
      <c r="AD4533" t="str">
        <f>Y4533&amp;"-"&amp;VLOOKUP(AC4533,'LICH THI'!C:AA,9,0)</f>
        <v>64DCCD3244-42471</v>
      </c>
      <c r="AE4533">
        <f t="shared" si="921"/>
        <v>1</v>
      </c>
    </row>
    <row r="4534" spans="1:31" x14ac:dyDescent="0.25">
      <c r="A4534" s="436" t="str">
        <f t="shared" si="911"/>
        <v>DC2GT51-DC-89</v>
      </c>
      <c r="B4534" s="436">
        <f>COUNTIF(AC$4:AC4534,AC4534)</f>
        <v>89</v>
      </c>
      <c r="C4534" s="436" t="str">
        <f t="shared" si="912"/>
        <v>DC2GT51-DC</v>
      </c>
      <c r="D4534" s="436">
        <f>VLOOKUP(C4534,'LICH THI'!C:AA,12,0)</f>
        <v>105</v>
      </c>
      <c r="E4534" s="436">
        <f>VLOOKUP(C4534,'LICH THI'!C:AA,13,0)</f>
        <v>45</v>
      </c>
      <c r="F4534" s="436">
        <f t="shared" si="922"/>
        <v>45</v>
      </c>
      <c r="G4534" s="436">
        <f>VLOOKUP(C4534,'LICH THI'!C:AA,14,0)</f>
        <v>3</v>
      </c>
      <c r="H4534" s="436">
        <f t="shared" si="913"/>
        <v>2</v>
      </c>
      <c r="I4534" s="436" t="str">
        <f t="shared" si="914"/>
        <v>Nguyễn Văn Tuấn</v>
      </c>
      <c r="J4534" s="436"/>
      <c r="K4534" s="436">
        <f t="shared" si="915"/>
        <v>3</v>
      </c>
      <c r="L4534" s="436" t="str">
        <f t="shared" si="916"/>
        <v>DC2GT51-DC-3</v>
      </c>
      <c r="M4534" s="436">
        <f t="shared" si="917"/>
        <v>6</v>
      </c>
      <c r="N4534" s="437">
        <f t="shared" si="923"/>
        <v>139</v>
      </c>
      <c r="O4534" s="437"/>
      <c r="P4534" s="430" t="str">
        <f t="shared" si="918"/>
        <v/>
      </c>
      <c r="U4534" s="177">
        <v>7</v>
      </c>
      <c r="V4534" s="177" t="s">
        <v>3102</v>
      </c>
      <c r="W4534" s="177" t="s">
        <v>2741</v>
      </c>
      <c r="X4534" s="177" t="s">
        <v>2721</v>
      </c>
      <c r="Y4534" s="177" t="s">
        <v>5365</v>
      </c>
      <c r="Z4534" s="177" t="s">
        <v>6950</v>
      </c>
      <c r="AA4534" s="525" t="s">
        <v>5366</v>
      </c>
      <c r="AB4534" s="399" t="str">
        <f t="shared" si="919"/>
        <v>DC2GT51</v>
      </c>
      <c r="AC4534" s="399" t="str">
        <f t="shared" si="920"/>
        <v>DC2GT51-DC</v>
      </c>
      <c r="AD4534" t="str">
        <f>Y4534&amp;"-"&amp;VLOOKUP(AC4534,'LICH THI'!C:AA,9,0)</f>
        <v>62DCCD3127-42471</v>
      </c>
      <c r="AE4534">
        <f t="shared" si="921"/>
        <v>1</v>
      </c>
    </row>
    <row r="4535" spans="1:31" x14ac:dyDescent="0.25">
      <c r="A4535" s="436" t="str">
        <f t="shared" si="911"/>
        <v>DC2GT51-DC-90</v>
      </c>
      <c r="B4535" s="436">
        <f>COUNTIF(AC$4:AC4535,AC4535)</f>
        <v>90</v>
      </c>
      <c r="C4535" s="436" t="str">
        <f t="shared" si="912"/>
        <v>DC2GT51-DC</v>
      </c>
      <c r="D4535" s="436">
        <f>VLOOKUP(C4535,'LICH THI'!C:AA,12,0)</f>
        <v>105</v>
      </c>
      <c r="E4535" s="436">
        <f>VLOOKUP(C4535,'LICH THI'!C:AA,13,0)</f>
        <v>45</v>
      </c>
      <c r="F4535" s="436">
        <f t="shared" si="922"/>
        <v>45</v>
      </c>
      <c r="G4535" s="436">
        <f>VLOOKUP(C4535,'LICH THI'!C:AA,14,0)</f>
        <v>3</v>
      </c>
      <c r="H4535" s="436">
        <f t="shared" si="913"/>
        <v>2</v>
      </c>
      <c r="I4535" s="436" t="str">
        <f t="shared" si="914"/>
        <v>Phan Anh Tuấn</v>
      </c>
      <c r="J4535" s="436"/>
      <c r="K4535" s="436">
        <f t="shared" si="915"/>
        <v>3</v>
      </c>
      <c r="L4535" s="436" t="str">
        <f t="shared" si="916"/>
        <v>DC2GT51-DC-3</v>
      </c>
      <c r="M4535" s="436">
        <f t="shared" si="917"/>
        <v>6</v>
      </c>
      <c r="N4535" s="437">
        <f t="shared" si="923"/>
        <v>140</v>
      </c>
      <c r="O4535" s="437"/>
      <c r="P4535" s="430" t="str">
        <f t="shared" si="918"/>
        <v/>
      </c>
      <c r="U4535" s="177">
        <v>24</v>
      </c>
      <c r="V4535" s="177" t="s">
        <v>2724</v>
      </c>
      <c r="W4535" s="177" t="s">
        <v>6957</v>
      </c>
      <c r="X4535" s="177" t="s">
        <v>2721</v>
      </c>
      <c r="Y4535" s="177" t="s">
        <v>6958</v>
      </c>
      <c r="Z4535" s="177" t="s">
        <v>6950</v>
      </c>
      <c r="AA4535" s="525" t="s">
        <v>3573</v>
      </c>
      <c r="AB4535" s="399" t="str">
        <f t="shared" si="919"/>
        <v>DC2GT51</v>
      </c>
      <c r="AC4535" s="399" t="str">
        <f t="shared" si="920"/>
        <v>DC2GT51-DC</v>
      </c>
      <c r="AD4535" t="str">
        <f>Y4535&amp;"-"&amp;VLOOKUP(AC4535,'LICH THI'!C:AA,9,0)</f>
        <v>64DCCA3042-42471</v>
      </c>
      <c r="AE4535">
        <f t="shared" si="921"/>
        <v>1</v>
      </c>
    </row>
    <row r="4536" spans="1:31" x14ac:dyDescent="0.25">
      <c r="A4536" s="436" t="str">
        <f t="shared" si="911"/>
        <v>DC2GT51-DC-91</v>
      </c>
      <c r="B4536" s="436">
        <f>COUNTIF(AC$4:AC4536,AC4536)</f>
        <v>91</v>
      </c>
      <c r="C4536" s="436" t="str">
        <f t="shared" si="912"/>
        <v>DC2GT51-DC</v>
      </c>
      <c r="D4536" s="436">
        <f>VLOOKUP(C4536,'LICH THI'!C:AA,12,0)</f>
        <v>105</v>
      </c>
      <c r="E4536" s="436">
        <f>VLOOKUP(C4536,'LICH THI'!C:AA,13,0)</f>
        <v>45</v>
      </c>
      <c r="F4536" s="436">
        <f t="shared" si="922"/>
        <v>15</v>
      </c>
      <c r="G4536" s="436">
        <f>VLOOKUP(C4536,'LICH THI'!C:AA,14,0)</f>
        <v>3</v>
      </c>
      <c r="H4536" s="436">
        <f t="shared" si="913"/>
        <v>3</v>
      </c>
      <c r="I4536" s="436" t="str">
        <f t="shared" si="914"/>
        <v>Đỗ Viết Thanh</v>
      </c>
      <c r="J4536" s="436"/>
      <c r="K4536" s="436">
        <f t="shared" si="915"/>
        <v>1</v>
      </c>
      <c r="L4536" s="436" t="str">
        <f t="shared" si="916"/>
        <v>DC2GT51-DC-1</v>
      </c>
      <c r="M4536" s="436">
        <f t="shared" si="917"/>
        <v>6</v>
      </c>
      <c r="N4536" s="437">
        <f t="shared" si="923"/>
        <v>11</v>
      </c>
      <c r="O4536" s="437"/>
      <c r="P4536" s="430" t="str">
        <f t="shared" si="918"/>
        <v/>
      </c>
      <c r="U4536" s="177">
        <v>57</v>
      </c>
      <c r="V4536" s="177" t="s">
        <v>2851</v>
      </c>
      <c r="W4536" s="177" t="s">
        <v>3713</v>
      </c>
      <c r="X4536" s="177" t="s">
        <v>3552</v>
      </c>
      <c r="Y4536" s="177" t="s">
        <v>3714</v>
      </c>
      <c r="Z4536" s="177" t="s">
        <v>6950</v>
      </c>
      <c r="AA4536" s="525" t="s">
        <v>3715</v>
      </c>
      <c r="AB4536" s="399" t="str">
        <f t="shared" si="919"/>
        <v>DC2GT51</v>
      </c>
      <c r="AC4536" s="399" t="str">
        <f t="shared" si="920"/>
        <v>DC2GT51-DC</v>
      </c>
      <c r="AD4536" t="str">
        <f>Y4536&amp;"-"&amp;VLOOKUP(AC4536,'LICH THI'!C:AA,9,0)</f>
        <v>64DCCD3211-42471</v>
      </c>
      <c r="AE4536">
        <f t="shared" si="921"/>
        <v>1</v>
      </c>
    </row>
    <row r="4537" spans="1:31" x14ac:dyDescent="0.25">
      <c r="A4537" s="436" t="str">
        <f t="shared" si="911"/>
        <v>DC2GT51-DC-92</v>
      </c>
      <c r="B4537" s="436">
        <f>COUNTIF(AC$4:AC4537,AC4537)</f>
        <v>92</v>
      </c>
      <c r="C4537" s="436" t="str">
        <f t="shared" si="912"/>
        <v>DC2GT51-DC</v>
      </c>
      <c r="D4537" s="436">
        <f>VLOOKUP(C4537,'LICH THI'!C:AA,12,0)</f>
        <v>105</v>
      </c>
      <c r="E4537" s="436">
        <f>VLOOKUP(C4537,'LICH THI'!C:AA,13,0)</f>
        <v>45</v>
      </c>
      <c r="F4537" s="436">
        <f t="shared" si="922"/>
        <v>15</v>
      </c>
      <c r="G4537" s="436">
        <f>VLOOKUP(C4537,'LICH THI'!C:AA,14,0)</f>
        <v>3</v>
      </c>
      <c r="H4537" s="436">
        <f t="shared" si="913"/>
        <v>3</v>
      </c>
      <c r="I4537" s="436" t="str">
        <f t="shared" si="914"/>
        <v>Phạm Công Thành</v>
      </c>
      <c r="J4537" s="436"/>
      <c r="K4537" s="436">
        <f t="shared" si="915"/>
        <v>1</v>
      </c>
      <c r="L4537" s="436" t="str">
        <f t="shared" si="916"/>
        <v>DC2GT51-DC-1</v>
      </c>
      <c r="M4537" s="436">
        <f t="shared" si="917"/>
        <v>6</v>
      </c>
      <c r="N4537" s="437">
        <f t="shared" si="923"/>
        <v>12</v>
      </c>
      <c r="O4537" s="437"/>
      <c r="P4537" s="430" t="str">
        <f t="shared" si="918"/>
        <v/>
      </c>
      <c r="U4537" s="177">
        <v>47</v>
      </c>
      <c r="V4537" s="177" t="s">
        <v>2825</v>
      </c>
      <c r="W4537" s="177" t="s">
        <v>3645</v>
      </c>
      <c r="X4537" s="177" t="s">
        <v>2894</v>
      </c>
      <c r="Y4537" s="177" t="s">
        <v>6176</v>
      </c>
      <c r="Z4537" s="177" t="s">
        <v>6950</v>
      </c>
      <c r="AA4537" s="525" t="s">
        <v>4595</v>
      </c>
      <c r="AB4537" s="399" t="str">
        <f t="shared" si="919"/>
        <v>DC2GT51</v>
      </c>
      <c r="AC4537" s="399" t="str">
        <f t="shared" si="920"/>
        <v>DC2GT51-DC</v>
      </c>
      <c r="AD4537" t="str">
        <f>Y4537&amp;"-"&amp;VLOOKUP(AC4537,'LICH THI'!C:AA,9,0)</f>
        <v>64DCCD3165-42471</v>
      </c>
      <c r="AE4537">
        <f t="shared" si="921"/>
        <v>1</v>
      </c>
    </row>
    <row r="4538" spans="1:31" x14ac:dyDescent="0.25">
      <c r="A4538" s="436" t="str">
        <f t="shared" si="911"/>
        <v>DC2GT51-DC-93</v>
      </c>
      <c r="B4538" s="436">
        <f>COUNTIF(AC$4:AC4538,AC4538)</f>
        <v>93</v>
      </c>
      <c r="C4538" s="436" t="str">
        <f t="shared" si="912"/>
        <v>DC2GT51-DC</v>
      </c>
      <c r="D4538" s="436">
        <f>VLOOKUP(C4538,'LICH THI'!C:AA,12,0)</f>
        <v>105</v>
      </c>
      <c r="E4538" s="436">
        <f>VLOOKUP(C4538,'LICH THI'!C:AA,13,0)</f>
        <v>45</v>
      </c>
      <c r="F4538" s="436">
        <f t="shared" si="922"/>
        <v>15</v>
      </c>
      <c r="G4538" s="436">
        <f>VLOOKUP(C4538,'LICH THI'!C:AA,14,0)</f>
        <v>3</v>
      </c>
      <c r="H4538" s="436">
        <f t="shared" si="913"/>
        <v>3</v>
      </c>
      <c r="I4538" s="436" t="str">
        <f t="shared" si="914"/>
        <v>Ngô Thị Thu Thảo</v>
      </c>
      <c r="J4538" s="436"/>
      <c r="K4538" s="436">
        <f t="shared" si="915"/>
        <v>1</v>
      </c>
      <c r="L4538" s="436" t="str">
        <f t="shared" si="916"/>
        <v>DC2GT51-DC-1</v>
      </c>
      <c r="M4538" s="436">
        <f t="shared" si="917"/>
        <v>6</v>
      </c>
      <c r="N4538" s="437">
        <f t="shared" si="923"/>
        <v>13</v>
      </c>
      <c r="O4538" s="437"/>
      <c r="P4538" s="430" t="str">
        <f t="shared" si="918"/>
        <v/>
      </c>
      <c r="U4538" s="177">
        <v>6</v>
      </c>
      <c r="V4538" s="177" t="s">
        <v>3102</v>
      </c>
      <c r="W4538" s="177" t="s">
        <v>3613</v>
      </c>
      <c r="X4538" s="177" t="s">
        <v>2620</v>
      </c>
      <c r="Y4538" s="177" t="s">
        <v>3614</v>
      </c>
      <c r="Z4538" s="177" t="s">
        <v>6950</v>
      </c>
      <c r="AA4538" s="525" t="s">
        <v>3615</v>
      </c>
      <c r="AB4538" s="399" t="str">
        <f t="shared" si="919"/>
        <v>DC2GT51</v>
      </c>
      <c r="AC4538" s="399" t="str">
        <f t="shared" si="920"/>
        <v>DC2GT51-DC</v>
      </c>
      <c r="AD4538" t="str">
        <f>Y4538&amp;"-"&amp;VLOOKUP(AC4538,'LICH THI'!C:AA,9,0)</f>
        <v>62DCCD2067-42471</v>
      </c>
      <c r="AE4538">
        <f t="shared" si="921"/>
        <v>1</v>
      </c>
    </row>
    <row r="4539" spans="1:31" x14ac:dyDescent="0.25">
      <c r="A4539" s="436" t="str">
        <f t="shared" si="911"/>
        <v>DC2GT51-DC-94</v>
      </c>
      <c r="B4539" s="436">
        <f>COUNTIF(AC$4:AC4539,AC4539)</f>
        <v>94</v>
      </c>
      <c r="C4539" s="436" t="str">
        <f t="shared" si="912"/>
        <v>DC2GT51-DC</v>
      </c>
      <c r="D4539" s="436">
        <f>VLOOKUP(C4539,'LICH THI'!C:AA,12,0)</f>
        <v>105</v>
      </c>
      <c r="E4539" s="436">
        <f>VLOOKUP(C4539,'LICH THI'!C:AA,13,0)</f>
        <v>45</v>
      </c>
      <c r="F4539" s="436">
        <f t="shared" si="922"/>
        <v>15</v>
      </c>
      <c r="G4539" s="436">
        <f>VLOOKUP(C4539,'LICH THI'!C:AA,14,0)</f>
        <v>3</v>
      </c>
      <c r="H4539" s="436">
        <f t="shared" si="913"/>
        <v>3</v>
      </c>
      <c r="I4539" s="436" t="str">
        <f t="shared" si="914"/>
        <v>Trịnh Xuân Thắng</v>
      </c>
      <c r="J4539" s="436"/>
      <c r="K4539" s="436">
        <f t="shared" si="915"/>
        <v>1</v>
      </c>
      <c r="L4539" s="436" t="str">
        <f t="shared" si="916"/>
        <v>DC2GT51-DC-1</v>
      </c>
      <c r="M4539" s="436">
        <f t="shared" si="917"/>
        <v>6</v>
      </c>
      <c r="N4539" s="437">
        <f t="shared" si="923"/>
        <v>14</v>
      </c>
      <c r="O4539" s="437"/>
      <c r="P4539" s="430" t="str">
        <f t="shared" si="918"/>
        <v/>
      </c>
      <c r="U4539" s="177">
        <v>48</v>
      </c>
      <c r="V4539" s="177" t="s">
        <v>2825</v>
      </c>
      <c r="W4539" s="177" t="s">
        <v>3757</v>
      </c>
      <c r="X4539" s="177" t="s">
        <v>3464</v>
      </c>
      <c r="Y4539" s="177" t="s">
        <v>6959</v>
      </c>
      <c r="Z4539" s="177" t="s">
        <v>6950</v>
      </c>
      <c r="AA4539" s="525" t="s">
        <v>6960</v>
      </c>
      <c r="AB4539" s="399" t="str">
        <f t="shared" si="919"/>
        <v>DC2GT51</v>
      </c>
      <c r="AC4539" s="399" t="str">
        <f t="shared" si="920"/>
        <v>DC2GT51-DC</v>
      </c>
      <c r="AD4539" t="str">
        <f>Y4539&amp;"-"&amp;VLOOKUP(AC4539,'LICH THI'!C:AA,9,0)</f>
        <v>64DCCD3168-42471</v>
      </c>
      <c r="AE4539">
        <f t="shared" si="921"/>
        <v>1</v>
      </c>
    </row>
    <row r="4540" spans="1:31" x14ac:dyDescent="0.25">
      <c r="A4540" s="436" t="str">
        <f t="shared" si="911"/>
        <v>DC2GT51-DC-95</v>
      </c>
      <c r="B4540" s="436">
        <f>COUNTIF(AC$4:AC4540,AC4540)</f>
        <v>95</v>
      </c>
      <c r="C4540" s="436" t="str">
        <f t="shared" si="912"/>
        <v>DC2GT51-DC</v>
      </c>
      <c r="D4540" s="436">
        <f>VLOOKUP(C4540,'LICH THI'!C:AA,12,0)</f>
        <v>105</v>
      </c>
      <c r="E4540" s="436">
        <f>VLOOKUP(C4540,'LICH THI'!C:AA,13,0)</f>
        <v>45</v>
      </c>
      <c r="F4540" s="436">
        <f t="shared" si="922"/>
        <v>15</v>
      </c>
      <c r="G4540" s="436">
        <f>VLOOKUP(C4540,'LICH THI'!C:AA,14,0)</f>
        <v>3</v>
      </c>
      <c r="H4540" s="436">
        <f t="shared" si="913"/>
        <v>3</v>
      </c>
      <c r="I4540" s="436" t="str">
        <f t="shared" si="914"/>
        <v>Vũ Quang Thắng</v>
      </c>
      <c r="J4540" s="436"/>
      <c r="K4540" s="436">
        <f t="shared" si="915"/>
        <v>1</v>
      </c>
      <c r="L4540" s="436" t="str">
        <f t="shared" si="916"/>
        <v>DC2GT51-DC-1</v>
      </c>
      <c r="M4540" s="436">
        <f t="shared" si="917"/>
        <v>6</v>
      </c>
      <c r="N4540" s="437">
        <f t="shared" si="923"/>
        <v>15</v>
      </c>
      <c r="O4540" s="437"/>
      <c r="P4540" s="430" t="str">
        <f t="shared" si="918"/>
        <v/>
      </c>
      <c r="U4540" s="177">
        <v>49</v>
      </c>
      <c r="V4540" s="177" t="s">
        <v>2825</v>
      </c>
      <c r="W4540" s="177" t="s">
        <v>6177</v>
      </c>
      <c r="X4540" s="177" t="s">
        <v>3464</v>
      </c>
      <c r="Y4540" s="177" t="s">
        <v>6178</v>
      </c>
      <c r="Z4540" s="177" t="s">
        <v>6950</v>
      </c>
      <c r="AA4540" s="525" t="s">
        <v>4779</v>
      </c>
      <c r="AB4540" s="399" t="str">
        <f t="shared" si="919"/>
        <v>DC2GT51</v>
      </c>
      <c r="AC4540" s="399" t="str">
        <f t="shared" si="920"/>
        <v>DC2GT51-DC</v>
      </c>
      <c r="AD4540" t="str">
        <f>Y4540&amp;"-"&amp;VLOOKUP(AC4540,'LICH THI'!C:AA,9,0)</f>
        <v>64DCCD3164-42471</v>
      </c>
      <c r="AE4540">
        <f t="shared" si="921"/>
        <v>1</v>
      </c>
    </row>
    <row r="4541" spans="1:31" x14ac:dyDescent="0.25">
      <c r="A4541" s="436" t="str">
        <f t="shared" si="911"/>
        <v>DC2GT51-DC-96</v>
      </c>
      <c r="B4541" s="436">
        <f>COUNTIF(AC$4:AC4541,AC4541)</f>
        <v>96</v>
      </c>
      <c r="C4541" s="436" t="str">
        <f t="shared" si="912"/>
        <v>DC2GT51-DC</v>
      </c>
      <c r="D4541" s="436">
        <f>VLOOKUP(C4541,'LICH THI'!C:AA,12,0)</f>
        <v>105</v>
      </c>
      <c r="E4541" s="436">
        <f>VLOOKUP(C4541,'LICH THI'!C:AA,13,0)</f>
        <v>45</v>
      </c>
      <c r="F4541" s="436">
        <f t="shared" si="922"/>
        <v>15</v>
      </c>
      <c r="G4541" s="436">
        <f>VLOOKUP(C4541,'LICH THI'!C:AA,14,0)</f>
        <v>3</v>
      </c>
      <c r="H4541" s="436">
        <f t="shared" si="913"/>
        <v>3</v>
      </c>
      <c r="I4541" s="436" t="str">
        <f t="shared" si="914"/>
        <v>Hà Văn Thóa</v>
      </c>
      <c r="J4541" s="436"/>
      <c r="K4541" s="436">
        <f t="shared" si="915"/>
        <v>1</v>
      </c>
      <c r="L4541" s="436" t="str">
        <f t="shared" si="916"/>
        <v>DC2GT51-DC-1</v>
      </c>
      <c r="M4541" s="436">
        <f t="shared" si="917"/>
        <v>6</v>
      </c>
      <c r="N4541" s="437">
        <f t="shared" si="923"/>
        <v>1</v>
      </c>
      <c r="O4541" s="437"/>
      <c r="P4541" s="430" t="str">
        <f t="shared" si="918"/>
        <v/>
      </c>
      <c r="U4541" s="177">
        <v>101</v>
      </c>
      <c r="V4541" s="177" t="s">
        <v>2935</v>
      </c>
      <c r="W4541" s="177" t="s">
        <v>3181</v>
      </c>
      <c r="X4541" s="177" t="s">
        <v>4713</v>
      </c>
      <c r="Y4541" s="177" t="s">
        <v>4714</v>
      </c>
      <c r="Z4541" s="177" t="s">
        <v>6950</v>
      </c>
      <c r="AA4541" s="525" t="s">
        <v>4715</v>
      </c>
      <c r="AB4541" s="399" t="str">
        <f t="shared" si="919"/>
        <v>DC2GT51</v>
      </c>
      <c r="AC4541" s="399" t="str">
        <f t="shared" si="920"/>
        <v>DC2GT51-DC</v>
      </c>
      <c r="AD4541" t="str">
        <f>Y4541&amp;"-"&amp;VLOOKUP(AC4541,'LICH THI'!C:AA,9,0)</f>
        <v>64DCDB3089-42471</v>
      </c>
      <c r="AE4541">
        <f t="shared" si="921"/>
        <v>1</v>
      </c>
    </row>
    <row r="4542" spans="1:31" x14ac:dyDescent="0.25">
      <c r="A4542" s="436" t="str">
        <f t="shared" si="911"/>
        <v>DC2GT51-DC-97</v>
      </c>
      <c r="B4542" s="436">
        <f>COUNTIF(AC$4:AC4542,AC4542)</f>
        <v>97</v>
      </c>
      <c r="C4542" s="436" t="str">
        <f t="shared" si="912"/>
        <v>DC2GT51-DC</v>
      </c>
      <c r="D4542" s="436">
        <f>VLOOKUP(C4542,'LICH THI'!C:AA,12,0)</f>
        <v>105</v>
      </c>
      <c r="E4542" s="436">
        <f>VLOOKUP(C4542,'LICH THI'!C:AA,13,0)</f>
        <v>45</v>
      </c>
      <c r="F4542" s="436">
        <f t="shared" si="922"/>
        <v>15</v>
      </c>
      <c r="G4542" s="436">
        <f>VLOOKUP(C4542,'LICH THI'!C:AA,14,0)</f>
        <v>3</v>
      </c>
      <c r="H4542" s="436">
        <f t="shared" si="913"/>
        <v>3</v>
      </c>
      <c r="I4542" s="436" t="str">
        <f t="shared" si="914"/>
        <v>Trịnh Văn Thơ</v>
      </c>
      <c r="J4542" s="436"/>
      <c r="K4542" s="436">
        <f t="shared" si="915"/>
        <v>1</v>
      </c>
      <c r="L4542" s="436" t="str">
        <f t="shared" si="916"/>
        <v>DC2GT51-DC-1</v>
      </c>
      <c r="M4542" s="436">
        <f t="shared" si="917"/>
        <v>6</v>
      </c>
      <c r="N4542" s="437">
        <f t="shared" si="923"/>
        <v>2</v>
      </c>
      <c r="O4542" s="437"/>
      <c r="P4542" s="430" t="str">
        <f t="shared" si="918"/>
        <v/>
      </c>
      <c r="U4542" s="177">
        <v>22</v>
      </c>
      <c r="V4542" s="177" t="s">
        <v>2724</v>
      </c>
      <c r="W4542" s="177" t="s">
        <v>2972</v>
      </c>
      <c r="X4542" s="177" t="s">
        <v>3710</v>
      </c>
      <c r="Y4542" s="177" t="s">
        <v>3711</v>
      </c>
      <c r="Z4542" s="177" t="s">
        <v>6950</v>
      </c>
      <c r="AA4542" s="525" t="s">
        <v>3304</v>
      </c>
      <c r="AB4542" s="399" t="str">
        <f t="shared" si="919"/>
        <v>DC2GT51</v>
      </c>
      <c r="AC4542" s="399" t="str">
        <f t="shared" si="920"/>
        <v>DC2GT51-DC</v>
      </c>
      <c r="AD4542" t="str">
        <f>Y4542&amp;"-"&amp;VLOOKUP(AC4542,'LICH THI'!C:AA,9,0)</f>
        <v>64DCCA3082-42471</v>
      </c>
      <c r="AE4542">
        <f t="shared" si="921"/>
        <v>1</v>
      </c>
    </row>
    <row r="4543" spans="1:31" x14ac:dyDescent="0.25">
      <c r="A4543" s="436" t="str">
        <f t="shared" si="911"/>
        <v>DC2GT51-DC-98</v>
      </c>
      <c r="B4543" s="436">
        <f>COUNTIF(AC$4:AC4543,AC4543)</f>
        <v>98</v>
      </c>
      <c r="C4543" s="436" t="str">
        <f t="shared" si="912"/>
        <v>DC2GT51-DC</v>
      </c>
      <c r="D4543" s="436">
        <f>VLOOKUP(C4543,'LICH THI'!C:AA,12,0)</f>
        <v>105</v>
      </c>
      <c r="E4543" s="436">
        <f>VLOOKUP(C4543,'LICH THI'!C:AA,13,0)</f>
        <v>45</v>
      </c>
      <c r="F4543" s="436">
        <f t="shared" si="922"/>
        <v>15</v>
      </c>
      <c r="G4543" s="436">
        <f>VLOOKUP(C4543,'LICH THI'!C:AA,14,0)</f>
        <v>3</v>
      </c>
      <c r="H4543" s="436">
        <f t="shared" si="913"/>
        <v>3</v>
      </c>
      <c r="I4543" s="436" t="str">
        <f t="shared" si="914"/>
        <v>Bùi Duy Thuận</v>
      </c>
      <c r="J4543" s="436"/>
      <c r="K4543" s="436">
        <f t="shared" si="915"/>
        <v>1</v>
      </c>
      <c r="L4543" s="436" t="str">
        <f t="shared" si="916"/>
        <v>DC2GT51-DC-1</v>
      </c>
      <c r="M4543" s="436">
        <f t="shared" si="917"/>
        <v>6</v>
      </c>
      <c r="N4543" s="437">
        <f t="shared" si="923"/>
        <v>3</v>
      </c>
      <c r="O4543" s="437"/>
      <c r="P4543" s="430" t="str">
        <f t="shared" si="918"/>
        <v/>
      </c>
      <c r="U4543" s="177">
        <v>36</v>
      </c>
      <c r="V4543" s="177" t="s">
        <v>2790</v>
      </c>
      <c r="W4543" s="177" t="s">
        <v>6170</v>
      </c>
      <c r="X4543" s="177" t="s">
        <v>4089</v>
      </c>
      <c r="Y4543" s="177" t="s">
        <v>6171</v>
      </c>
      <c r="Z4543" s="177" t="s">
        <v>6950</v>
      </c>
      <c r="AA4543" s="525" t="s">
        <v>6172</v>
      </c>
      <c r="AB4543" s="399" t="str">
        <f t="shared" si="919"/>
        <v>DC2GT51</v>
      </c>
      <c r="AC4543" s="399" t="str">
        <f t="shared" si="920"/>
        <v>DC2GT51-DC</v>
      </c>
      <c r="AD4543" t="str">
        <f>Y4543&amp;"-"&amp;VLOOKUP(AC4543,'LICH THI'!C:AA,9,0)</f>
        <v>64DCCD3123-42471</v>
      </c>
      <c r="AE4543">
        <f t="shared" si="921"/>
        <v>1</v>
      </c>
    </row>
    <row r="4544" spans="1:31" x14ac:dyDescent="0.25">
      <c r="A4544" s="436" t="str">
        <f t="shared" si="911"/>
        <v>DC2GT51-DC-99</v>
      </c>
      <c r="B4544" s="436">
        <f>COUNTIF(AC$4:AC4544,AC4544)</f>
        <v>99</v>
      </c>
      <c r="C4544" s="436" t="str">
        <f t="shared" si="912"/>
        <v>DC2GT51-DC</v>
      </c>
      <c r="D4544" s="436">
        <f>VLOOKUP(C4544,'LICH THI'!C:AA,12,0)</f>
        <v>105</v>
      </c>
      <c r="E4544" s="436">
        <f>VLOOKUP(C4544,'LICH THI'!C:AA,13,0)</f>
        <v>45</v>
      </c>
      <c r="F4544" s="436">
        <f t="shared" si="922"/>
        <v>15</v>
      </c>
      <c r="G4544" s="436">
        <f>VLOOKUP(C4544,'LICH THI'!C:AA,14,0)</f>
        <v>3</v>
      </c>
      <c r="H4544" s="436">
        <f t="shared" si="913"/>
        <v>3</v>
      </c>
      <c r="I4544" s="436" t="str">
        <f t="shared" si="914"/>
        <v>Phạm Đăng Trình</v>
      </c>
      <c r="J4544" s="436"/>
      <c r="K4544" s="436">
        <f t="shared" si="915"/>
        <v>1</v>
      </c>
      <c r="L4544" s="436" t="str">
        <f t="shared" si="916"/>
        <v>DC2GT51-DC-1</v>
      </c>
      <c r="M4544" s="436">
        <f t="shared" si="917"/>
        <v>6</v>
      </c>
      <c r="N4544" s="437">
        <f t="shared" si="923"/>
        <v>4</v>
      </c>
      <c r="O4544" s="437"/>
      <c r="P4544" s="430" t="str">
        <f t="shared" si="918"/>
        <v/>
      </c>
      <c r="U4544" s="177">
        <v>105</v>
      </c>
      <c r="V4544" s="177" t="s">
        <v>3077</v>
      </c>
      <c r="W4544" s="177" t="s">
        <v>5770</v>
      </c>
      <c r="X4544" s="177" t="s">
        <v>5480</v>
      </c>
      <c r="Y4544" s="177" t="s">
        <v>6508</v>
      </c>
      <c r="Z4544" s="177" t="s">
        <v>6950</v>
      </c>
      <c r="AA4544" s="525" t="s">
        <v>3321</v>
      </c>
      <c r="AB4544" s="399" t="str">
        <f t="shared" si="919"/>
        <v>DC2GT51</v>
      </c>
      <c r="AC4544" s="399" t="str">
        <f t="shared" si="920"/>
        <v>DC2GT51-DC</v>
      </c>
      <c r="AD4544" t="str">
        <f>Y4544&amp;"-"&amp;VLOOKUP(AC4544,'LICH THI'!C:AA,9,0)</f>
        <v>64DCDB3160-42471</v>
      </c>
      <c r="AE4544">
        <f t="shared" si="921"/>
        <v>1</v>
      </c>
    </row>
    <row r="4545" spans="1:31" x14ac:dyDescent="0.25">
      <c r="A4545" s="436" t="str">
        <f t="shared" si="911"/>
        <v>DC2GT51-DC-100</v>
      </c>
      <c r="B4545" s="436">
        <f>COUNTIF(AC$4:AC4545,AC4545)</f>
        <v>100</v>
      </c>
      <c r="C4545" s="436" t="str">
        <f t="shared" si="912"/>
        <v>DC2GT51-DC</v>
      </c>
      <c r="D4545" s="436">
        <f>VLOOKUP(C4545,'LICH THI'!C:AA,12,0)</f>
        <v>105</v>
      </c>
      <c r="E4545" s="436">
        <f>VLOOKUP(C4545,'LICH THI'!C:AA,13,0)</f>
        <v>45</v>
      </c>
      <c r="F4545" s="436">
        <f t="shared" si="922"/>
        <v>15</v>
      </c>
      <c r="G4545" s="436">
        <f>VLOOKUP(C4545,'LICH THI'!C:AA,14,0)</f>
        <v>3</v>
      </c>
      <c r="H4545" s="436">
        <f t="shared" si="913"/>
        <v>3</v>
      </c>
      <c r="I4545" s="436" t="str">
        <f t="shared" si="914"/>
        <v>Nguyễn Thành Trung</v>
      </c>
      <c r="J4545" s="436"/>
      <c r="K4545" s="436">
        <f t="shared" si="915"/>
        <v>1</v>
      </c>
      <c r="L4545" s="436" t="str">
        <f t="shared" si="916"/>
        <v>DC2GT51-DC-1</v>
      </c>
      <c r="M4545" s="436">
        <f t="shared" si="917"/>
        <v>6</v>
      </c>
      <c r="N4545" s="437">
        <f t="shared" si="923"/>
        <v>5</v>
      </c>
      <c r="O4545" s="437"/>
      <c r="P4545" s="430" t="str">
        <f t="shared" si="918"/>
        <v/>
      </c>
      <c r="U4545" s="177">
        <v>72</v>
      </c>
      <c r="V4545" s="177" t="s">
        <v>2868</v>
      </c>
      <c r="W4545" s="177" t="s">
        <v>2862</v>
      </c>
      <c r="X4545" s="177" t="s">
        <v>3160</v>
      </c>
      <c r="Y4545" s="177" t="s">
        <v>6500</v>
      </c>
      <c r="Z4545" s="177" t="s">
        <v>6950</v>
      </c>
      <c r="AA4545" s="525" t="s">
        <v>6183</v>
      </c>
      <c r="AB4545" s="399" t="str">
        <f t="shared" si="919"/>
        <v>DC2GT51</v>
      </c>
      <c r="AC4545" s="399" t="str">
        <f t="shared" si="920"/>
        <v>DC2GT51-DC</v>
      </c>
      <c r="AD4545" t="str">
        <f>Y4545&amp;"-"&amp;VLOOKUP(AC4545,'LICH THI'!C:AA,9,0)</f>
        <v>64DCCD3251-42471</v>
      </c>
      <c r="AE4545">
        <f t="shared" si="921"/>
        <v>1</v>
      </c>
    </row>
    <row r="4546" spans="1:31" x14ac:dyDescent="0.25">
      <c r="A4546" s="436" t="str">
        <f t="shared" si="911"/>
        <v>DC2GT51-DC-101</v>
      </c>
      <c r="B4546" s="436">
        <f>COUNTIF(AC$4:AC4546,AC4546)</f>
        <v>101</v>
      </c>
      <c r="C4546" s="436" t="str">
        <f t="shared" si="912"/>
        <v>DC2GT51-DC</v>
      </c>
      <c r="D4546" s="436">
        <f>VLOOKUP(C4546,'LICH THI'!C:AA,12,0)</f>
        <v>105</v>
      </c>
      <c r="E4546" s="436">
        <f>VLOOKUP(C4546,'LICH THI'!C:AA,13,0)</f>
        <v>45</v>
      </c>
      <c r="F4546" s="436">
        <f t="shared" si="922"/>
        <v>15</v>
      </c>
      <c r="G4546" s="436">
        <f>VLOOKUP(C4546,'LICH THI'!C:AA,14,0)</f>
        <v>3</v>
      </c>
      <c r="H4546" s="436">
        <f t="shared" si="913"/>
        <v>3</v>
      </c>
      <c r="I4546" s="436" t="str">
        <f t="shared" si="914"/>
        <v>Đỗ Văn Trường</v>
      </c>
      <c r="J4546" s="436"/>
      <c r="K4546" s="436">
        <f t="shared" si="915"/>
        <v>1</v>
      </c>
      <c r="L4546" s="436" t="str">
        <f t="shared" si="916"/>
        <v>DC2GT51-DC-1</v>
      </c>
      <c r="M4546" s="436">
        <f t="shared" si="917"/>
        <v>6</v>
      </c>
      <c r="N4546" s="437">
        <f t="shared" si="923"/>
        <v>6</v>
      </c>
      <c r="O4546" s="437"/>
      <c r="P4546" s="430" t="str">
        <f t="shared" si="918"/>
        <v/>
      </c>
      <c r="U4546" s="177">
        <v>90</v>
      </c>
      <c r="V4546" s="177" t="s">
        <v>2897</v>
      </c>
      <c r="W4546" s="177" t="s">
        <v>3663</v>
      </c>
      <c r="X4546" s="177" t="s">
        <v>3443</v>
      </c>
      <c r="Y4546" s="177" t="s">
        <v>6505</v>
      </c>
      <c r="Z4546" s="177" t="s">
        <v>6950</v>
      </c>
      <c r="AA4546" s="525" t="s">
        <v>4749</v>
      </c>
      <c r="AB4546" s="399" t="str">
        <f t="shared" si="919"/>
        <v>DC2GT51</v>
      </c>
      <c r="AC4546" s="399" t="str">
        <f t="shared" si="920"/>
        <v>DC2GT51-DC</v>
      </c>
      <c r="AD4546" t="str">
        <f>Y4546&amp;"-"&amp;VLOOKUP(AC4546,'LICH THI'!C:AA,9,0)</f>
        <v>64DCDB3004-42471</v>
      </c>
      <c r="AE4546">
        <f t="shared" si="921"/>
        <v>1</v>
      </c>
    </row>
    <row r="4547" spans="1:31" x14ac:dyDescent="0.25">
      <c r="A4547" s="436" t="str">
        <f t="shared" si="911"/>
        <v>DC2GT51-DC-102</v>
      </c>
      <c r="B4547" s="436">
        <f>COUNTIF(AC$4:AC4547,AC4547)</f>
        <v>102</v>
      </c>
      <c r="C4547" s="436" t="str">
        <f t="shared" si="912"/>
        <v>DC2GT51-DC</v>
      </c>
      <c r="D4547" s="436">
        <f>VLOOKUP(C4547,'LICH THI'!C:AA,12,0)</f>
        <v>105</v>
      </c>
      <c r="E4547" s="436">
        <f>VLOOKUP(C4547,'LICH THI'!C:AA,13,0)</f>
        <v>45</v>
      </c>
      <c r="F4547" s="436">
        <f t="shared" si="922"/>
        <v>15</v>
      </c>
      <c r="G4547" s="436">
        <f>VLOOKUP(C4547,'LICH THI'!C:AA,14,0)</f>
        <v>3</v>
      </c>
      <c r="H4547" s="436">
        <f t="shared" si="913"/>
        <v>3</v>
      </c>
      <c r="I4547" s="436" t="str">
        <f t="shared" si="914"/>
        <v>Nguyễn Hữu Trưởng</v>
      </c>
      <c r="J4547" s="436"/>
      <c r="K4547" s="436">
        <f t="shared" si="915"/>
        <v>1</v>
      </c>
      <c r="L4547" s="436" t="str">
        <f t="shared" si="916"/>
        <v>DC2GT51-DC-1</v>
      </c>
      <c r="M4547" s="436">
        <f t="shared" si="917"/>
        <v>6</v>
      </c>
      <c r="N4547" s="437">
        <f t="shared" si="923"/>
        <v>7</v>
      </c>
      <c r="O4547" s="437"/>
      <c r="P4547" s="430" t="str">
        <f t="shared" si="918"/>
        <v/>
      </c>
      <c r="U4547" s="177">
        <v>39</v>
      </c>
      <c r="V4547" s="177" t="s">
        <v>2790</v>
      </c>
      <c r="W4547" s="177" t="s">
        <v>3326</v>
      </c>
      <c r="X4547" s="177" t="s">
        <v>4011</v>
      </c>
      <c r="Y4547" s="177" t="s">
        <v>6494</v>
      </c>
      <c r="Z4547" s="177" t="s">
        <v>6950</v>
      </c>
      <c r="AA4547" s="525" t="s">
        <v>2921</v>
      </c>
      <c r="AB4547" s="399" t="str">
        <f t="shared" si="919"/>
        <v>DC2GT51</v>
      </c>
      <c r="AC4547" s="399" t="str">
        <f t="shared" si="920"/>
        <v>DC2GT51-DC</v>
      </c>
      <c r="AD4547" t="str">
        <f>Y4547&amp;"-"&amp;VLOOKUP(AC4547,'LICH THI'!C:AA,9,0)</f>
        <v>64DCCD3026-42471</v>
      </c>
      <c r="AE4547">
        <f t="shared" si="921"/>
        <v>1</v>
      </c>
    </row>
    <row r="4548" spans="1:31" x14ac:dyDescent="0.25">
      <c r="A4548" s="436" t="str">
        <f t="shared" si="911"/>
        <v>DC2GT51-DC-103</v>
      </c>
      <c r="B4548" s="436">
        <f>COUNTIF(AC$4:AC4548,AC4548)</f>
        <v>103</v>
      </c>
      <c r="C4548" s="436" t="str">
        <f t="shared" si="912"/>
        <v>DC2GT51-DC</v>
      </c>
      <c r="D4548" s="436">
        <f>VLOOKUP(C4548,'LICH THI'!C:AA,12,0)</f>
        <v>105</v>
      </c>
      <c r="E4548" s="436">
        <f>VLOOKUP(C4548,'LICH THI'!C:AA,13,0)</f>
        <v>45</v>
      </c>
      <c r="F4548" s="436">
        <f t="shared" si="922"/>
        <v>15</v>
      </c>
      <c r="G4548" s="436">
        <f>VLOOKUP(C4548,'LICH THI'!C:AA,14,0)</f>
        <v>3</v>
      </c>
      <c r="H4548" s="436">
        <f t="shared" si="913"/>
        <v>3</v>
      </c>
      <c r="I4548" s="436" t="str">
        <f t="shared" si="914"/>
        <v>Đào Văn Vang</v>
      </c>
      <c r="J4548" s="436"/>
      <c r="K4548" s="436">
        <f t="shared" si="915"/>
        <v>1</v>
      </c>
      <c r="L4548" s="436" t="str">
        <f t="shared" si="916"/>
        <v>DC2GT51-DC-1</v>
      </c>
      <c r="M4548" s="436">
        <f t="shared" si="917"/>
        <v>6</v>
      </c>
      <c r="N4548" s="437">
        <f t="shared" si="923"/>
        <v>8</v>
      </c>
      <c r="O4548" s="437"/>
      <c r="P4548" s="430" t="str">
        <f t="shared" si="918"/>
        <v/>
      </c>
      <c r="U4548" s="177">
        <v>40</v>
      </c>
      <c r="V4548" s="177" t="s">
        <v>2790</v>
      </c>
      <c r="W4548" s="177" t="s">
        <v>2821</v>
      </c>
      <c r="X4548" s="177" t="s">
        <v>2822</v>
      </c>
      <c r="Y4548" s="177" t="s">
        <v>2823</v>
      </c>
      <c r="Z4548" s="177" t="s">
        <v>6950</v>
      </c>
      <c r="AA4548" s="525" t="s">
        <v>2824</v>
      </c>
      <c r="AB4548" s="399" t="str">
        <f t="shared" si="919"/>
        <v>DC2GT51</v>
      </c>
      <c r="AC4548" s="399" t="str">
        <f t="shared" si="920"/>
        <v>DC2GT51-DC</v>
      </c>
      <c r="AD4548" t="str">
        <f>Y4548&amp;"-"&amp;VLOOKUP(AC4548,'LICH THI'!C:AA,9,0)</f>
        <v>64DCCD3038-42471</v>
      </c>
      <c r="AE4548">
        <f t="shared" si="921"/>
        <v>1</v>
      </c>
    </row>
    <row r="4549" spans="1:31" x14ac:dyDescent="0.25">
      <c r="A4549" s="436" t="str">
        <f t="shared" ref="A4549:A4612" si="924">C4549&amp;"-"&amp;B4549</f>
        <v>DC2GT51-DC-104</v>
      </c>
      <c r="B4549" s="436">
        <f>COUNTIF(AC$4:AC4549,AC4549)</f>
        <v>104</v>
      </c>
      <c r="C4549" s="436" t="str">
        <f t="shared" ref="C4549:C4612" si="925">_CT_MaHP1</f>
        <v>DC2GT51-DC</v>
      </c>
      <c r="D4549" s="436">
        <f>VLOOKUP(C4549,'LICH THI'!C:AA,12,0)</f>
        <v>105</v>
      </c>
      <c r="E4549" s="436">
        <f>VLOOKUP(C4549,'LICH THI'!C:AA,13,0)</f>
        <v>45</v>
      </c>
      <c r="F4549" s="436">
        <f t="shared" si="922"/>
        <v>15</v>
      </c>
      <c r="G4549" s="436">
        <f>VLOOKUP(C4549,'LICH THI'!C:AA,14,0)</f>
        <v>3</v>
      </c>
      <c r="H4549" s="436">
        <f t="shared" ref="H4549:H4612" si="926">IF(E4549=0,"",TRUNC((B4549+E4549-1)/E4549))</f>
        <v>3</v>
      </c>
      <c r="I4549" s="436" t="str">
        <f t="shared" ref="I4549:I4612" si="927">W4549&amp;" "&amp;X4549</f>
        <v>Phạm Trung Viện</v>
      </c>
      <c r="J4549" s="436"/>
      <c r="K4549" s="436">
        <f t="shared" ref="K4549:K4612" si="928">IF(G4549=1,1,IF(H4549&lt;G4549,H4549+1,1))</f>
        <v>1</v>
      </c>
      <c r="L4549" s="436" t="str">
        <f t="shared" ref="L4549:L4612" si="929">C4549&amp;"-"&amp;K4549</f>
        <v>DC2GT51-DC-1</v>
      </c>
      <c r="M4549" s="436">
        <f t="shared" ref="M4549:M4612" si="930">IF(E4549=0,"",MOD(MID(C4549,6,2),E4549))</f>
        <v>6</v>
      </c>
      <c r="N4549" s="437">
        <f t="shared" si="923"/>
        <v>9</v>
      </c>
      <c r="O4549" s="437"/>
      <c r="P4549" s="430" t="str">
        <f t="shared" ref="P4549:P4612" si="931">IF(MOD(20*O4549,10)&lt;&gt;0,"SAI","")</f>
        <v/>
      </c>
      <c r="U4549" s="177">
        <v>8</v>
      </c>
      <c r="V4549" s="177" t="s">
        <v>4130</v>
      </c>
      <c r="W4549" s="177" t="s">
        <v>3277</v>
      </c>
      <c r="X4549" s="177" t="s">
        <v>6952</v>
      </c>
      <c r="Y4549" s="177" t="s">
        <v>6953</v>
      </c>
      <c r="Z4549" s="177" t="s">
        <v>6950</v>
      </c>
      <c r="AA4549" s="525" t="s">
        <v>4301</v>
      </c>
      <c r="AB4549" s="399" t="str">
        <f t="shared" ref="AB4549:AB4612" si="932">_CT_MaHP</f>
        <v>DC2GT51</v>
      </c>
      <c r="AC4549" s="399" t="str">
        <f t="shared" ref="AC4549:AC4612" si="933">_CT_MaHe</f>
        <v>DC2GT51-DC</v>
      </c>
      <c r="AD4549" t="str">
        <f>Y4549&amp;"-"&amp;VLOOKUP(AC4549,'LICH THI'!C:AA,9,0)</f>
        <v>63DCCS3009-42471</v>
      </c>
      <c r="AE4549">
        <f t="shared" ref="AE4549:AE4612" si="934">COUNTIF(AD4549,AD:AD)</f>
        <v>1</v>
      </c>
    </row>
    <row r="4550" spans="1:31" x14ac:dyDescent="0.25">
      <c r="A4550" s="436" t="str">
        <f t="shared" si="924"/>
        <v>DC2GT51-DC-105</v>
      </c>
      <c r="B4550" s="436">
        <f>COUNTIF(AC$4:AC4550,AC4550)</f>
        <v>105</v>
      </c>
      <c r="C4550" s="436" t="str">
        <f t="shared" si="925"/>
        <v>DC2GT51-DC</v>
      </c>
      <c r="D4550" s="436">
        <f>VLOOKUP(C4550,'LICH THI'!C:AA,12,0)</f>
        <v>105</v>
      </c>
      <c r="E4550" s="436">
        <f>VLOOKUP(C4550,'LICH THI'!C:AA,13,0)</f>
        <v>45</v>
      </c>
      <c r="F4550" s="436">
        <f t="shared" ref="F4550:F4613" si="935">IF(G4550="","",IF(G4550=H4550,D4550-(H4550-1)*E4550,E4550))</f>
        <v>15</v>
      </c>
      <c r="G4550" s="436">
        <f>VLOOKUP(C4550,'LICH THI'!C:AA,14,0)</f>
        <v>3</v>
      </c>
      <c r="H4550" s="436">
        <f t="shared" si="926"/>
        <v>3</v>
      </c>
      <c r="I4550" s="436" t="str">
        <f t="shared" si="927"/>
        <v>Cao Văn Vương</v>
      </c>
      <c r="J4550" s="436"/>
      <c r="K4550" s="436">
        <f t="shared" si="928"/>
        <v>1</v>
      </c>
      <c r="L4550" s="436" t="str">
        <f t="shared" si="929"/>
        <v>DC2GT51-DC-1</v>
      </c>
      <c r="M4550" s="436">
        <f t="shared" si="930"/>
        <v>6</v>
      </c>
      <c r="N4550" s="437">
        <f t="shared" ref="N4550:N4613" si="936">IF(F4550=0,"",(K4550-1)*$N$2+1+MOD(B4550-M4550,F4550))</f>
        <v>10</v>
      </c>
      <c r="O4550" s="437"/>
      <c r="P4550" s="430" t="str">
        <f t="shared" si="931"/>
        <v/>
      </c>
      <c r="U4550" s="177">
        <v>73</v>
      </c>
      <c r="V4550" s="177" t="s">
        <v>2868</v>
      </c>
      <c r="W4550" s="177" t="s">
        <v>3257</v>
      </c>
      <c r="X4550" s="177" t="s">
        <v>3164</v>
      </c>
      <c r="Y4550" s="177" t="s">
        <v>6504</v>
      </c>
      <c r="Z4550" s="177" t="s">
        <v>6950</v>
      </c>
      <c r="AA4550" s="525" t="s">
        <v>6220</v>
      </c>
      <c r="AB4550" s="399" t="str">
        <f t="shared" si="932"/>
        <v>DC2GT51</v>
      </c>
      <c r="AC4550" s="399" t="str">
        <f t="shared" si="933"/>
        <v>DC2GT51-DC</v>
      </c>
      <c r="AD4550" t="str">
        <f>Y4550&amp;"-"&amp;VLOOKUP(AC4550,'LICH THI'!C:AA,9,0)</f>
        <v>64DCCD3242-42471</v>
      </c>
      <c r="AE4550">
        <f t="shared" si="934"/>
        <v>1</v>
      </c>
    </row>
    <row r="4551" spans="1:31" x14ac:dyDescent="0.25">
      <c r="A4551" s="436" t="str">
        <f t="shared" si="924"/>
        <v>DC2GT52-DC-1</v>
      </c>
      <c r="B4551" s="436">
        <f>COUNTIF(AC$4:AC4551,AC4551)</f>
        <v>1</v>
      </c>
      <c r="C4551" s="436" t="str">
        <f t="shared" si="925"/>
        <v>DC2GT52-DC</v>
      </c>
      <c r="D4551" s="436">
        <f>VLOOKUP(C4551,'LICH THI'!C:AA,12,0)</f>
        <v>122</v>
      </c>
      <c r="E4551" s="436">
        <f>VLOOKUP(C4551,'LICH THI'!C:AA,13,0)</f>
        <v>45</v>
      </c>
      <c r="F4551" s="436">
        <f t="shared" si="935"/>
        <v>45</v>
      </c>
      <c r="G4551" s="436">
        <f>VLOOKUP(C4551,'LICH THI'!C:AA,14,0)</f>
        <v>3</v>
      </c>
      <c r="H4551" s="436">
        <f t="shared" si="926"/>
        <v>1</v>
      </c>
      <c r="I4551" s="436" t="str">
        <f t="shared" si="927"/>
        <v>Dương Tuấn Anh</v>
      </c>
      <c r="J4551" s="436"/>
      <c r="K4551" s="436">
        <f t="shared" si="928"/>
        <v>2</v>
      </c>
      <c r="L4551" s="436" t="str">
        <f t="shared" si="929"/>
        <v>DC2GT52-DC-2</v>
      </c>
      <c r="M4551" s="436">
        <f t="shared" si="930"/>
        <v>7</v>
      </c>
      <c r="N4551" s="437">
        <f t="shared" si="936"/>
        <v>90</v>
      </c>
      <c r="O4551" s="437"/>
      <c r="P4551" s="430" t="str">
        <f t="shared" si="931"/>
        <v/>
      </c>
      <c r="U4551" s="177">
        <v>10</v>
      </c>
      <c r="V4551" s="177" t="s">
        <v>3209</v>
      </c>
      <c r="W4551" s="177" t="s">
        <v>2929</v>
      </c>
      <c r="X4551" s="177" t="s">
        <v>2611</v>
      </c>
      <c r="Y4551" s="177" t="s">
        <v>3635</v>
      </c>
      <c r="Z4551" s="177" t="s">
        <v>6485</v>
      </c>
      <c r="AA4551" s="525" t="s">
        <v>3636</v>
      </c>
      <c r="AB4551" s="399" t="str">
        <f t="shared" si="932"/>
        <v>DC2GT52</v>
      </c>
      <c r="AC4551" s="399" t="str">
        <f t="shared" si="933"/>
        <v>DC2GT52-DC</v>
      </c>
      <c r="AD4551" t="str">
        <f>Y4551&amp;"-"&amp;VLOOKUP(AC4551,'LICH THI'!C:AA,9,0)</f>
        <v>63DCCD3331-42470</v>
      </c>
      <c r="AE4551">
        <f t="shared" si="934"/>
        <v>1</v>
      </c>
    </row>
    <row r="4552" spans="1:31" x14ac:dyDescent="0.25">
      <c r="A4552" s="436" t="str">
        <f t="shared" si="924"/>
        <v>DC2GT52-DC-2</v>
      </c>
      <c r="B4552" s="436">
        <f>COUNTIF(AC$4:AC4552,AC4552)</f>
        <v>2</v>
      </c>
      <c r="C4552" s="436" t="str">
        <f t="shared" si="925"/>
        <v>DC2GT52-DC</v>
      </c>
      <c r="D4552" s="436">
        <f>VLOOKUP(C4552,'LICH THI'!C:AA,12,0)</f>
        <v>122</v>
      </c>
      <c r="E4552" s="436">
        <f>VLOOKUP(C4552,'LICH THI'!C:AA,13,0)</f>
        <v>45</v>
      </c>
      <c r="F4552" s="436">
        <f t="shared" si="935"/>
        <v>45</v>
      </c>
      <c r="G4552" s="436">
        <f>VLOOKUP(C4552,'LICH THI'!C:AA,14,0)</f>
        <v>3</v>
      </c>
      <c r="H4552" s="436">
        <f t="shared" si="926"/>
        <v>1</v>
      </c>
      <c r="I4552" s="436" t="str">
        <f t="shared" si="927"/>
        <v>Hoàng Thuận Anh</v>
      </c>
      <c r="J4552" s="436"/>
      <c r="K4552" s="436">
        <f t="shared" si="928"/>
        <v>2</v>
      </c>
      <c r="L4552" s="436" t="str">
        <f t="shared" si="929"/>
        <v>DC2GT52-DC-2</v>
      </c>
      <c r="M4552" s="436">
        <f t="shared" si="930"/>
        <v>7</v>
      </c>
      <c r="N4552" s="437">
        <f t="shared" si="936"/>
        <v>91</v>
      </c>
      <c r="O4552" s="437"/>
      <c r="P4552" s="430" t="str">
        <f t="shared" si="931"/>
        <v/>
      </c>
      <c r="U4552" s="177">
        <v>1</v>
      </c>
      <c r="V4552" s="177" t="s">
        <v>3102</v>
      </c>
      <c r="W4552" s="177" t="s">
        <v>6483</v>
      </c>
      <c r="X4552" s="177" t="s">
        <v>2611</v>
      </c>
      <c r="Y4552" s="177" t="s">
        <v>6484</v>
      </c>
      <c r="Z4552" s="177" t="s">
        <v>6485</v>
      </c>
      <c r="AA4552" s="525" t="s">
        <v>3208</v>
      </c>
      <c r="AB4552" s="399" t="str">
        <f t="shared" si="932"/>
        <v>DC2GT52</v>
      </c>
      <c r="AC4552" s="399" t="str">
        <f t="shared" si="933"/>
        <v>DC2GT52-DC</v>
      </c>
      <c r="AD4552" t="str">
        <f>Y4552&amp;"-"&amp;VLOOKUP(AC4552,'LICH THI'!C:AA,9,0)</f>
        <v>62DCCD3004-42470</v>
      </c>
      <c r="AE4552">
        <f t="shared" si="934"/>
        <v>1</v>
      </c>
    </row>
    <row r="4553" spans="1:31" x14ac:dyDescent="0.25">
      <c r="A4553" s="436" t="str">
        <f t="shared" si="924"/>
        <v>DC2GT52-DC-3</v>
      </c>
      <c r="B4553" s="436">
        <f>COUNTIF(AC$4:AC4553,AC4553)</f>
        <v>3</v>
      </c>
      <c r="C4553" s="436" t="str">
        <f t="shared" si="925"/>
        <v>DC2GT52-DC</v>
      </c>
      <c r="D4553" s="436">
        <f>VLOOKUP(C4553,'LICH THI'!C:AA,12,0)</f>
        <v>122</v>
      </c>
      <c r="E4553" s="436">
        <f>VLOOKUP(C4553,'LICH THI'!C:AA,13,0)</f>
        <v>45</v>
      </c>
      <c r="F4553" s="436">
        <f t="shared" si="935"/>
        <v>45</v>
      </c>
      <c r="G4553" s="436">
        <f>VLOOKUP(C4553,'LICH THI'!C:AA,14,0)</f>
        <v>3</v>
      </c>
      <c r="H4553" s="436">
        <f t="shared" si="926"/>
        <v>1</v>
      </c>
      <c r="I4553" s="436" t="str">
        <f t="shared" si="927"/>
        <v>Kiều Hoàng Anh</v>
      </c>
      <c r="J4553" s="436"/>
      <c r="K4553" s="436">
        <f t="shared" si="928"/>
        <v>2</v>
      </c>
      <c r="L4553" s="436" t="str">
        <f t="shared" si="929"/>
        <v>DC2GT52-DC-2</v>
      </c>
      <c r="M4553" s="436">
        <f t="shared" si="930"/>
        <v>7</v>
      </c>
      <c r="N4553" s="437">
        <f t="shared" si="936"/>
        <v>92</v>
      </c>
      <c r="O4553" s="437"/>
      <c r="P4553" s="430" t="str">
        <f t="shared" si="931"/>
        <v/>
      </c>
      <c r="U4553" s="177">
        <v>89</v>
      </c>
      <c r="V4553" s="177" t="s">
        <v>3731</v>
      </c>
      <c r="W4553" s="177" t="s">
        <v>5262</v>
      </c>
      <c r="X4553" s="177" t="s">
        <v>2611</v>
      </c>
      <c r="Y4553" s="177" t="s">
        <v>5263</v>
      </c>
      <c r="Z4553" s="177" t="s">
        <v>6485</v>
      </c>
      <c r="AA4553" s="525" t="s">
        <v>3407</v>
      </c>
      <c r="AB4553" s="399" t="str">
        <f t="shared" si="932"/>
        <v>DC2GT52</v>
      </c>
      <c r="AC4553" s="399" t="str">
        <f t="shared" si="933"/>
        <v>DC2GT52-DC</v>
      </c>
      <c r="AD4553" t="str">
        <f>Y4553&amp;"-"&amp;VLOOKUP(AC4553,'LICH THI'!C:AA,9,0)</f>
        <v>64DCCS3013-42470</v>
      </c>
      <c r="AE4553">
        <f t="shared" si="934"/>
        <v>1</v>
      </c>
    </row>
    <row r="4554" spans="1:31" x14ac:dyDescent="0.25">
      <c r="A4554" s="436" t="str">
        <f t="shared" si="924"/>
        <v>DC2GT52-DC-4</v>
      </c>
      <c r="B4554" s="436">
        <f>COUNTIF(AC$4:AC4554,AC4554)</f>
        <v>4</v>
      </c>
      <c r="C4554" s="436" t="str">
        <f t="shared" si="925"/>
        <v>DC2GT52-DC</v>
      </c>
      <c r="D4554" s="436">
        <f>VLOOKUP(C4554,'LICH THI'!C:AA,12,0)</f>
        <v>122</v>
      </c>
      <c r="E4554" s="436">
        <f>VLOOKUP(C4554,'LICH THI'!C:AA,13,0)</f>
        <v>45</v>
      </c>
      <c r="F4554" s="436">
        <f t="shared" si="935"/>
        <v>45</v>
      </c>
      <c r="G4554" s="436">
        <f>VLOOKUP(C4554,'LICH THI'!C:AA,14,0)</f>
        <v>3</v>
      </c>
      <c r="H4554" s="436">
        <f t="shared" si="926"/>
        <v>1</v>
      </c>
      <c r="I4554" s="436" t="str">
        <f t="shared" si="927"/>
        <v>Lê Trọng Anh</v>
      </c>
      <c r="J4554" s="436"/>
      <c r="K4554" s="436">
        <f t="shared" si="928"/>
        <v>2</v>
      </c>
      <c r="L4554" s="436" t="str">
        <f t="shared" si="929"/>
        <v>DC2GT52-DC-2</v>
      </c>
      <c r="M4554" s="436">
        <f t="shared" si="930"/>
        <v>7</v>
      </c>
      <c r="N4554" s="437">
        <f t="shared" si="936"/>
        <v>93</v>
      </c>
      <c r="O4554" s="437"/>
      <c r="P4554" s="430" t="str">
        <f t="shared" si="931"/>
        <v/>
      </c>
      <c r="U4554" s="177">
        <v>37</v>
      </c>
      <c r="V4554" s="177" t="s">
        <v>2790</v>
      </c>
      <c r="W4554" s="177" t="s">
        <v>5187</v>
      </c>
      <c r="X4554" s="177" t="s">
        <v>2611</v>
      </c>
      <c r="Y4554" s="177" t="s">
        <v>5188</v>
      </c>
      <c r="Z4554" s="177" t="s">
        <v>6485</v>
      </c>
      <c r="AA4554" s="525" t="s">
        <v>5189</v>
      </c>
      <c r="AB4554" s="399" t="str">
        <f t="shared" si="932"/>
        <v>DC2GT52</v>
      </c>
      <c r="AC4554" s="399" t="str">
        <f t="shared" si="933"/>
        <v>DC2GT52-DC</v>
      </c>
      <c r="AD4554" t="str">
        <f>Y4554&amp;"-"&amp;VLOOKUP(AC4554,'LICH THI'!C:AA,9,0)</f>
        <v>64DCCD3127-42470</v>
      </c>
      <c r="AE4554">
        <f t="shared" si="934"/>
        <v>1</v>
      </c>
    </row>
    <row r="4555" spans="1:31" x14ac:dyDescent="0.25">
      <c r="A4555" s="436" t="str">
        <f t="shared" si="924"/>
        <v>DC2GT52-DC-5</v>
      </c>
      <c r="B4555" s="436">
        <f>COUNTIF(AC$4:AC4555,AC4555)</f>
        <v>5</v>
      </c>
      <c r="C4555" s="436" t="str">
        <f t="shared" si="925"/>
        <v>DC2GT52-DC</v>
      </c>
      <c r="D4555" s="436">
        <f>VLOOKUP(C4555,'LICH THI'!C:AA,12,0)</f>
        <v>122</v>
      </c>
      <c r="E4555" s="436">
        <f>VLOOKUP(C4555,'LICH THI'!C:AA,13,0)</f>
        <v>45</v>
      </c>
      <c r="F4555" s="436">
        <f t="shared" si="935"/>
        <v>45</v>
      </c>
      <c r="G4555" s="436">
        <f>VLOOKUP(C4555,'LICH THI'!C:AA,14,0)</f>
        <v>3</v>
      </c>
      <c r="H4555" s="436">
        <f t="shared" si="926"/>
        <v>1</v>
      </c>
      <c r="I4555" s="436" t="str">
        <f t="shared" si="927"/>
        <v>Nguyễn Xuân Anh</v>
      </c>
      <c r="J4555" s="436"/>
      <c r="K4555" s="436">
        <f t="shared" si="928"/>
        <v>2</v>
      </c>
      <c r="L4555" s="436" t="str">
        <f t="shared" si="929"/>
        <v>DC2GT52-DC-2</v>
      </c>
      <c r="M4555" s="436">
        <f t="shared" si="930"/>
        <v>7</v>
      </c>
      <c r="N4555" s="437">
        <f t="shared" si="936"/>
        <v>94</v>
      </c>
      <c r="O4555" s="437"/>
      <c r="P4555" s="430" t="str">
        <f t="shared" si="931"/>
        <v/>
      </c>
      <c r="U4555" s="177">
        <v>2</v>
      </c>
      <c r="V4555" s="177" t="s">
        <v>3102</v>
      </c>
      <c r="W4555" s="177" t="s">
        <v>3590</v>
      </c>
      <c r="X4555" s="177" t="s">
        <v>2611</v>
      </c>
      <c r="Y4555" s="177" t="s">
        <v>4108</v>
      </c>
      <c r="Z4555" s="177" t="s">
        <v>6485</v>
      </c>
      <c r="AA4555" s="525" t="s">
        <v>4110</v>
      </c>
      <c r="AB4555" s="399" t="str">
        <f t="shared" si="932"/>
        <v>DC2GT52</v>
      </c>
      <c r="AC4555" s="399" t="str">
        <f t="shared" si="933"/>
        <v>DC2GT52-DC</v>
      </c>
      <c r="AD4555" t="str">
        <f>Y4555&amp;"-"&amp;VLOOKUP(AC4555,'LICH THI'!C:AA,9,0)</f>
        <v>62DCCD3005-42470</v>
      </c>
      <c r="AE4555">
        <f t="shared" si="934"/>
        <v>1</v>
      </c>
    </row>
    <row r="4556" spans="1:31" x14ac:dyDescent="0.25">
      <c r="A4556" s="436" t="str">
        <f t="shared" si="924"/>
        <v>DC2GT52-DC-6</v>
      </c>
      <c r="B4556" s="436">
        <f>COUNTIF(AC$4:AC4556,AC4556)</f>
        <v>6</v>
      </c>
      <c r="C4556" s="436" t="str">
        <f t="shared" si="925"/>
        <v>DC2GT52-DC</v>
      </c>
      <c r="D4556" s="436">
        <f>VLOOKUP(C4556,'LICH THI'!C:AA,12,0)</f>
        <v>122</v>
      </c>
      <c r="E4556" s="436">
        <f>VLOOKUP(C4556,'LICH THI'!C:AA,13,0)</f>
        <v>45</v>
      </c>
      <c r="F4556" s="436">
        <f t="shared" si="935"/>
        <v>45</v>
      </c>
      <c r="G4556" s="436">
        <f>VLOOKUP(C4556,'LICH THI'!C:AA,14,0)</f>
        <v>3</v>
      </c>
      <c r="H4556" s="436">
        <f t="shared" si="926"/>
        <v>1</v>
      </c>
      <c r="I4556" s="436" t="str">
        <f t="shared" si="927"/>
        <v>Quách Ngọc Anh</v>
      </c>
      <c r="J4556" s="436"/>
      <c r="K4556" s="436">
        <f t="shared" si="928"/>
        <v>2</v>
      </c>
      <c r="L4556" s="436" t="str">
        <f t="shared" si="929"/>
        <v>DC2GT52-DC-2</v>
      </c>
      <c r="M4556" s="436">
        <f t="shared" si="930"/>
        <v>7</v>
      </c>
      <c r="N4556" s="437">
        <f t="shared" si="936"/>
        <v>95</v>
      </c>
      <c r="O4556" s="437"/>
      <c r="P4556" s="430" t="str">
        <f t="shared" si="931"/>
        <v/>
      </c>
      <c r="U4556" s="177">
        <v>68</v>
      </c>
      <c r="V4556" s="177" t="s">
        <v>2868</v>
      </c>
      <c r="W4556" s="177" t="s">
        <v>2869</v>
      </c>
      <c r="X4556" s="177" t="s">
        <v>2611</v>
      </c>
      <c r="Y4556" s="177" t="s">
        <v>2870</v>
      </c>
      <c r="Z4556" s="177" t="s">
        <v>6485</v>
      </c>
      <c r="AA4556" s="525" t="s">
        <v>2871</v>
      </c>
      <c r="AB4556" s="399" t="str">
        <f t="shared" si="932"/>
        <v>DC2GT52</v>
      </c>
      <c r="AC4556" s="399" t="str">
        <f t="shared" si="933"/>
        <v>DC2GT52-DC</v>
      </c>
      <c r="AD4556" t="str">
        <f>Y4556&amp;"-"&amp;VLOOKUP(AC4556,'LICH THI'!C:AA,9,0)</f>
        <v>64DCCD3309-42470</v>
      </c>
      <c r="AE4556">
        <f t="shared" si="934"/>
        <v>1</v>
      </c>
    </row>
    <row r="4557" spans="1:31" x14ac:dyDescent="0.25">
      <c r="A4557" s="436" t="str">
        <f t="shared" si="924"/>
        <v>DC2GT52-DC-7</v>
      </c>
      <c r="B4557" s="436">
        <f>COUNTIF(AC$4:AC4557,AC4557)</f>
        <v>7</v>
      </c>
      <c r="C4557" s="436" t="str">
        <f t="shared" si="925"/>
        <v>DC2GT52-DC</v>
      </c>
      <c r="D4557" s="436">
        <f>VLOOKUP(C4557,'LICH THI'!C:AA,12,0)</f>
        <v>122</v>
      </c>
      <c r="E4557" s="436">
        <f>VLOOKUP(C4557,'LICH THI'!C:AA,13,0)</f>
        <v>45</v>
      </c>
      <c r="F4557" s="436">
        <f t="shared" si="935"/>
        <v>45</v>
      </c>
      <c r="G4557" s="436">
        <f>VLOOKUP(C4557,'LICH THI'!C:AA,14,0)</f>
        <v>3</v>
      </c>
      <c r="H4557" s="436">
        <f t="shared" si="926"/>
        <v>1</v>
      </c>
      <c r="I4557" s="436" t="str">
        <f t="shared" si="927"/>
        <v>Đào Viết Bình</v>
      </c>
      <c r="J4557" s="436"/>
      <c r="K4557" s="436">
        <f t="shared" si="928"/>
        <v>2</v>
      </c>
      <c r="L4557" s="436" t="str">
        <f t="shared" si="929"/>
        <v>DC2GT52-DC-2</v>
      </c>
      <c r="M4557" s="436">
        <f t="shared" si="930"/>
        <v>7</v>
      </c>
      <c r="N4557" s="437">
        <f t="shared" si="936"/>
        <v>51</v>
      </c>
      <c r="O4557" s="437"/>
      <c r="P4557" s="430" t="str">
        <f t="shared" si="931"/>
        <v/>
      </c>
      <c r="U4557" s="177">
        <v>69</v>
      </c>
      <c r="V4557" s="177" t="s">
        <v>2868</v>
      </c>
      <c r="W4557" s="177" t="s">
        <v>2872</v>
      </c>
      <c r="X4557" s="177" t="s">
        <v>2605</v>
      </c>
      <c r="Y4557" s="177" t="s">
        <v>2873</v>
      </c>
      <c r="Z4557" s="177" t="s">
        <v>6485</v>
      </c>
      <c r="AA4557" s="525" t="s">
        <v>2874</v>
      </c>
      <c r="AB4557" s="399" t="str">
        <f t="shared" si="932"/>
        <v>DC2GT52</v>
      </c>
      <c r="AC4557" s="399" t="str">
        <f t="shared" si="933"/>
        <v>DC2GT52-DC</v>
      </c>
      <c r="AD4557" t="str">
        <f>Y4557&amp;"-"&amp;VLOOKUP(AC4557,'LICH THI'!C:AA,9,0)</f>
        <v>64DCCD3264-42470</v>
      </c>
      <c r="AE4557">
        <f t="shared" si="934"/>
        <v>1</v>
      </c>
    </row>
    <row r="4558" spans="1:31" x14ac:dyDescent="0.25">
      <c r="A4558" s="436" t="str">
        <f t="shared" si="924"/>
        <v>DC2GT52-DC-8</v>
      </c>
      <c r="B4558" s="436">
        <f>COUNTIF(AC$4:AC4558,AC4558)</f>
        <v>8</v>
      </c>
      <c r="C4558" s="436" t="str">
        <f t="shared" si="925"/>
        <v>DC2GT52-DC</v>
      </c>
      <c r="D4558" s="436">
        <f>VLOOKUP(C4558,'LICH THI'!C:AA,12,0)</f>
        <v>122</v>
      </c>
      <c r="E4558" s="436">
        <f>VLOOKUP(C4558,'LICH THI'!C:AA,13,0)</f>
        <v>45</v>
      </c>
      <c r="F4558" s="436">
        <f t="shared" si="935"/>
        <v>45</v>
      </c>
      <c r="G4558" s="436">
        <f>VLOOKUP(C4558,'LICH THI'!C:AA,14,0)</f>
        <v>3</v>
      </c>
      <c r="H4558" s="436">
        <f t="shared" si="926"/>
        <v>1</v>
      </c>
      <c r="I4558" s="436" t="str">
        <f t="shared" si="927"/>
        <v>Đặng Tiểu Bình</v>
      </c>
      <c r="J4558" s="436"/>
      <c r="K4558" s="436">
        <f t="shared" si="928"/>
        <v>2</v>
      </c>
      <c r="L4558" s="436" t="str">
        <f t="shared" si="929"/>
        <v>DC2GT52-DC-2</v>
      </c>
      <c r="M4558" s="436">
        <f t="shared" si="930"/>
        <v>7</v>
      </c>
      <c r="N4558" s="437">
        <f t="shared" si="936"/>
        <v>52</v>
      </c>
      <c r="O4558" s="437"/>
      <c r="P4558" s="430" t="str">
        <f t="shared" si="931"/>
        <v/>
      </c>
      <c r="U4558" s="177">
        <v>15</v>
      </c>
      <c r="V4558" s="177" t="s">
        <v>2724</v>
      </c>
      <c r="W4558" s="177" t="s">
        <v>2725</v>
      </c>
      <c r="X4558" s="177" t="s">
        <v>2605</v>
      </c>
      <c r="Y4558" s="177" t="s">
        <v>2726</v>
      </c>
      <c r="Z4558" s="177" t="s">
        <v>6485</v>
      </c>
      <c r="AA4558" s="525" t="s">
        <v>2699</v>
      </c>
      <c r="AB4558" s="399" t="str">
        <f t="shared" si="932"/>
        <v>DC2GT52</v>
      </c>
      <c r="AC4558" s="399" t="str">
        <f t="shared" si="933"/>
        <v>DC2GT52-DC</v>
      </c>
      <c r="AD4558" t="str">
        <f>Y4558&amp;"-"&amp;VLOOKUP(AC4558,'LICH THI'!C:AA,9,0)</f>
        <v>64DCCA3007-42470</v>
      </c>
      <c r="AE4558">
        <f t="shared" si="934"/>
        <v>1</v>
      </c>
    </row>
    <row r="4559" spans="1:31" x14ac:dyDescent="0.25">
      <c r="A4559" s="436" t="str">
        <f t="shared" si="924"/>
        <v>DC2GT52-DC-9</v>
      </c>
      <c r="B4559" s="436">
        <f>COUNTIF(AC$4:AC4559,AC4559)</f>
        <v>9</v>
      </c>
      <c r="C4559" s="436" t="str">
        <f t="shared" si="925"/>
        <v>DC2GT52-DC</v>
      </c>
      <c r="D4559" s="436">
        <f>VLOOKUP(C4559,'LICH THI'!C:AA,12,0)</f>
        <v>122</v>
      </c>
      <c r="E4559" s="436">
        <f>VLOOKUP(C4559,'LICH THI'!C:AA,13,0)</f>
        <v>45</v>
      </c>
      <c r="F4559" s="436">
        <f t="shared" si="935"/>
        <v>45</v>
      </c>
      <c r="G4559" s="436">
        <f>VLOOKUP(C4559,'LICH THI'!C:AA,14,0)</f>
        <v>3</v>
      </c>
      <c r="H4559" s="436">
        <f t="shared" si="926"/>
        <v>1</v>
      </c>
      <c r="I4559" s="436" t="str">
        <f t="shared" si="927"/>
        <v>Nguyễn Đình Bình</v>
      </c>
      <c r="J4559" s="436"/>
      <c r="K4559" s="436">
        <f t="shared" si="928"/>
        <v>2</v>
      </c>
      <c r="L4559" s="436" t="str">
        <f t="shared" si="929"/>
        <v>DC2GT52-DC-2</v>
      </c>
      <c r="M4559" s="436">
        <f t="shared" si="930"/>
        <v>7</v>
      </c>
      <c r="N4559" s="437">
        <f t="shared" si="936"/>
        <v>53</v>
      </c>
      <c r="O4559" s="437"/>
      <c r="P4559" s="430" t="str">
        <f t="shared" si="931"/>
        <v/>
      </c>
      <c r="U4559" s="177">
        <v>107</v>
      </c>
      <c r="V4559" s="177" t="s">
        <v>2935</v>
      </c>
      <c r="W4559" s="177" t="s">
        <v>2780</v>
      </c>
      <c r="X4559" s="177" t="s">
        <v>2605</v>
      </c>
      <c r="Y4559" s="177" t="s">
        <v>3292</v>
      </c>
      <c r="Z4559" s="177" t="s">
        <v>6485</v>
      </c>
      <c r="AA4559" s="525" t="s">
        <v>3293</v>
      </c>
      <c r="AB4559" s="399" t="str">
        <f t="shared" si="932"/>
        <v>DC2GT52</v>
      </c>
      <c r="AC4559" s="399" t="str">
        <f t="shared" si="933"/>
        <v>DC2GT52-DC</v>
      </c>
      <c r="AD4559" t="str">
        <f>Y4559&amp;"-"&amp;VLOOKUP(AC4559,'LICH THI'!C:AA,9,0)</f>
        <v>64DCDB3084-42470</v>
      </c>
      <c r="AE4559">
        <f t="shared" si="934"/>
        <v>1</v>
      </c>
    </row>
    <row r="4560" spans="1:31" x14ac:dyDescent="0.25">
      <c r="A4560" s="436" t="str">
        <f t="shared" si="924"/>
        <v>DC2GT52-DC-10</v>
      </c>
      <c r="B4560" s="436">
        <f>COUNTIF(AC$4:AC4560,AC4560)</f>
        <v>10</v>
      </c>
      <c r="C4560" s="436" t="str">
        <f t="shared" si="925"/>
        <v>DC2GT52-DC</v>
      </c>
      <c r="D4560" s="436">
        <f>VLOOKUP(C4560,'LICH THI'!C:AA,12,0)</f>
        <v>122</v>
      </c>
      <c r="E4560" s="436">
        <f>VLOOKUP(C4560,'LICH THI'!C:AA,13,0)</f>
        <v>45</v>
      </c>
      <c r="F4560" s="436">
        <f t="shared" si="935"/>
        <v>45</v>
      </c>
      <c r="G4560" s="436">
        <f>VLOOKUP(C4560,'LICH THI'!C:AA,14,0)</f>
        <v>3</v>
      </c>
      <c r="H4560" s="436">
        <f t="shared" si="926"/>
        <v>1</v>
      </c>
      <c r="I4560" s="436" t="str">
        <f t="shared" si="927"/>
        <v>Thân Văn Bình</v>
      </c>
      <c r="J4560" s="436"/>
      <c r="K4560" s="436">
        <f t="shared" si="928"/>
        <v>2</v>
      </c>
      <c r="L4560" s="436" t="str">
        <f t="shared" si="929"/>
        <v>DC2GT52-DC-2</v>
      </c>
      <c r="M4560" s="436">
        <f t="shared" si="930"/>
        <v>7</v>
      </c>
      <c r="N4560" s="437">
        <f t="shared" si="936"/>
        <v>54</v>
      </c>
      <c r="O4560" s="437"/>
      <c r="P4560" s="430" t="str">
        <f t="shared" si="931"/>
        <v/>
      </c>
      <c r="U4560" s="177">
        <v>118</v>
      </c>
      <c r="V4560" s="177" t="s">
        <v>3077</v>
      </c>
      <c r="W4560" s="177" t="s">
        <v>3078</v>
      </c>
      <c r="X4560" s="177" t="s">
        <v>2605</v>
      </c>
      <c r="Y4560" s="177" t="s">
        <v>3079</v>
      </c>
      <c r="Z4560" s="177" t="s">
        <v>6485</v>
      </c>
      <c r="AA4560" s="525" t="s">
        <v>3080</v>
      </c>
      <c r="AB4560" s="399" t="str">
        <f t="shared" si="932"/>
        <v>DC2GT52</v>
      </c>
      <c r="AC4560" s="399" t="str">
        <f t="shared" si="933"/>
        <v>DC2GT52-DC</v>
      </c>
      <c r="AD4560" t="str">
        <f>Y4560&amp;"-"&amp;VLOOKUP(AC4560,'LICH THI'!C:AA,9,0)</f>
        <v>64DCDB3115-42470</v>
      </c>
      <c r="AE4560">
        <f t="shared" si="934"/>
        <v>1</v>
      </c>
    </row>
    <row r="4561" spans="1:31" x14ac:dyDescent="0.25">
      <c r="A4561" s="436" t="str">
        <f t="shared" si="924"/>
        <v>DC2GT52-DC-11</v>
      </c>
      <c r="B4561" s="436">
        <f>COUNTIF(AC$4:AC4561,AC4561)</f>
        <v>11</v>
      </c>
      <c r="C4561" s="436" t="str">
        <f t="shared" si="925"/>
        <v>DC2GT52-DC</v>
      </c>
      <c r="D4561" s="436">
        <f>VLOOKUP(C4561,'LICH THI'!C:AA,12,0)</f>
        <v>122</v>
      </c>
      <c r="E4561" s="436">
        <f>VLOOKUP(C4561,'LICH THI'!C:AA,13,0)</f>
        <v>45</v>
      </c>
      <c r="F4561" s="436">
        <f t="shared" si="935"/>
        <v>45</v>
      </c>
      <c r="G4561" s="436">
        <f>VLOOKUP(C4561,'LICH THI'!C:AA,14,0)</f>
        <v>3</v>
      </c>
      <c r="H4561" s="436">
        <f t="shared" si="926"/>
        <v>1</v>
      </c>
      <c r="I4561" s="436" t="str">
        <f t="shared" si="927"/>
        <v>Trần Thanh Cao</v>
      </c>
      <c r="J4561" s="436"/>
      <c r="K4561" s="436">
        <f t="shared" si="928"/>
        <v>2</v>
      </c>
      <c r="L4561" s="436" t="str">
        <f t="shared" si="929"/>
        <v>DC2GT52-DC-2</v>
      </c>
      <c r="M4561" s="436">
        <f t="shared" si="930"/>
        <v>7</v>
      </c>
      <c r="N4561" s="437">
        <f t="shared" si="936"/>
        <v>55</v>
      </c>
      <c r="O4561" s="437"/>
      <c r="P4561" s="430" t="str">
        <f t="shared" si="931"/>
        <v/>
      </c>
      <c r="U4561" s="177">
        <v>62</v>
      </c>
      <c r="V4561" s="177" t="s">
        <v>2851</v>
      </c>
      <c r="W4561" s="177" t="s">
        <v>2852</v>
      </c>
      <c r="X4561" s="177" t="s">
        <v>2853</v>
      </c>
      <c r="Y4561" s="177" t="s">
        <v>2854</v>
      </c>
      <c r="Z4561" s="177" t="s">
        <v>6485</v>
      </c>
      <c r="AA4561" s="525" t="s">
        <v>2855</v>
      </c>
      <c r="AB4561" s="399" t="str">
        <f t="shared" si="932"/>
        <v>DC2GT52</v>
      </c>
      <c r="AC4561" s="399" t="str">
        <f t="shared" si="933"/>
        <v>DC2GT52-DC</v>
      </c>
      <c r="AD4561" t="str">
        <f>Y4561&amp;"-"&amp;VLOOKUP(AC4561,'LICH THI'!C:AA,9,0)</f>
        <v>64DCCD3205-42470</v>
      </c>
      <c r="AE4561">
        <f t="shared" si="934"/>
        <v>1</v>
      </c>
    </row>
    <row r="4562" spans="1:31" x14ac:dyDescent="0.25">
      <c r="A4562" s="436" t="str">
        <f t="shared" si="924"/>
        <v>DC2GT52-DC-12</v>
      </c>
      <c r="B4562" s="436">
        <f>COUNTIF(AC$4:AC4562,AC4562)</f>
        <v>12</v>
      </c>
      <c r="C4562" s="436" t="str">
        <f t="shared" si="925"/>
        <v>DC2GT52-DC</v>
      </c>
      <c r="D4562" s="436">
        <f>VLOOKUP(C4562,'LICH THI'!C:AA,12,0)</f>
        <v>122</v>
      </c>
      <c r="E4562" s="436">
        <f>VLOOKUP(C4562,'LICH THI'!C:AA,13,0)</f>
        <v>45</v>
      </c>
      <c r="F4562" s="436">
        <f t="shared" si="935"/>
        <v>45</v>
      </c>
      <c r="G4562" s="436">
        <f>VLOOKUP(C4562,'LICH THI'!C:AA,14,0)</f>
        <v>3</v>
      </c>
      <c r="H4562" s="436">
        <f t="shared" si="926"/>
        <v>1</v>
      </c>
      <c r="I4562" s="436" t="str">
        <f t="shared" si="927"/>
        <v>Vũ Văn Cao</v>
      </c>
      <c r="J4562" s="436"/>
      <c r="K4562" s="436">
        <f t="shared" si="928"/>
        <v>2</v>
      </c>
      <c r="L4562" s="436" t="str">
        <f t="shared" si="929"/>
        <v>DC2GT52-DC-2</v>
      </c>
      <c r="M4562" s="436">
        <f t="shared" si="930"/>
        <v>7</v>
      </c>
      <c r="N4562" s="437">
        <f t="shared" si="936"/>
        <v>56</v>
      </c>
      <c r="O4562" s="437"/>
      <c r="P4562" s="430" t="str">
        <f t="shared" si="931"/>
        <v/>
      </c>
      <c r="U4562" s="177">
        <v>108</v>
      </c>
      <c r="V4562" s="177" t="s">
        <v>2935</v>
      </c>
      <c r="W4562" s="177" t="s">
        <v>2914</v>
      </c>
      <c r="X4562" s="177" t="s">
        <v>2853</v>
      </c>
      <c r="Y4562" s="177" t="s">
        <v>2939</v>
      </c>
      <c r="Z4562" s="177" t="s">
        <v>6485</v>
      </c>
      <c r="AA4562" s="525" t="s">
        <v>2940</v>
      </c>
      <c r="AB4562" s="399" t="str">
        <f t="shared" si="932"/>
        <v>DC2GT52</v>
      </c>
      <c r="AC4562" s="399" t="str">
        <f t="shared" si="933"/>
        <v>DC2GT52-DC</v>
      </c>
      <c r="AD4562" t="str">
        <f>Y4562&amp;"-"&amp;VLOOKUP(AC4562,'LICH THI'!C:AA,9,0)</f>
        <v>64DCDB3075-42470</v>
      </c>
      <c r="AE4562">
        <f t="shared" si="934"/>
        <v>1</v>
      </c>
    </row>
    <row r="4563" spans="1:31" x14ac:dyDescent="0.25">
      <c r="A4563" s="436" t="str">
        <f t="shared" si="924"/>
        <v>DC2GT52-DC-13</v>
      </c>
      <c r="B4563" s="436">
        <f>COUNTIF(AC$4:AC4563,AC4563)</f>
        <v>13</v>
      </c>
      <c r="C4563" s="436" t="str">
        <f t="shared" si="925"/>
        <v>DC2GT52-DC</v>
      </c>
      <c r="D4563" s="436">
        <f>VLOOKUP(C4563,'LICH THI'!C:AA,12,0)</f>
        <v>122</v>
      </c>
      <c r="E4563" s="436">
        <f>VLOOKUP(C4563,'LICH THI'!C:AA,13,0)</f>
        <v>45</v>
      </c>
      <c r="F4563" s="436">
        <f t="shared" si="935"/>
        <v>45</v>
      </c>
      <c r="G4563" s="436">
        <f>VLOOKUP(C4563,'LICH THI'!C:AA,14,0)</f>
        <v>3</v>
      </c>
      <c r="H4563" s="436">
        <f t="shared" si="926"/>
        <v>1</v>
      </c>
      <c r="I4563" s="436" t="str">
        <f t="shared" si="927"/>
        <v>Lê Thành Công</v>
      </c>
      <c r="J4563" s="436"/>
      <c r="K4563" s="436">
        <f t="shared" si="928"/>
        <v>2</v>
      </c>
      <c r="L4563" s="436" t="str">
        <f t="shared" si="929"/>
        <v>DC2GT52-DC-2</v>
      </c>
      <c r="M4563" s="436">
        <f t="shared" si="930"/>
        <v>7</v>
      </c>
      <c r="N4563" s="437">
        <f t="shared" si="936"/>
        <v>57</v>
      </c>
      <c r="O4563" s="437"/>
      <c r="P4563" s="430" t="str">
        <f t="shared" si="931"/>
        <v/>
      </c>
      <c r="U4563" s="177">
        <v>70</v>
      </c>
      <c r="V4563" s="177" t="s">
        <v>2868</v>
      </c>
      <c r="W4563" s="177" t="s">
        <v>4143</v>
      </c>
      <c r="X4563" s="177" t="s">
        <v>3104</v>
      </c>
      <c r="Y4563" s="177" t="s">
        <v>6495</v>
      </c>
      <c r="Z4563" s="177" t="s">
        <v>6485</v>
      </c>
      <c r="AA4563" s="525" t="s">
        <v>6496</v>
      </c>
      <c r="AB4563" s="399" t="str">
        <f t="shared" si="932"/>
        <v>DC2GT52</v>
      </c>
      <c r="AC4563" s="399" t="str">
        <f t="shared" si="933"/>
        <v>DC2GT52-DC</v>
      </c>
      <c r="AD4563" t="str">
        <f>Y4563&amp;"-"&amp;VLOOKUP(AC4563,'LICH THI'!C:AA,9,0)</f>
        <v>64DCCD3269-42470</v>
      </c>
      <c r="AE4563">
        <f t="shared" si="934"/>
        <v>1</v>
      </c>
    </row>
    <row r="4564" spans="1:31" x14ac:dyDescent="0.25">
      <c r="A4564" s="436" t="str">
        <f t="shared" si="924"/>
        <v>DC2GT52-DC-14</v>
      </c>
      <c r="B4564" s="436">
        <f>COUNTIF(AC$4:AC4564,AC4564)</f>
        <v>14</v>
      </c>
      <c r="C4564" s="436" t="str">
        <f t="shared" si="925"/>
        <v>DC2GT52-DC</v>
      </c>
      <c r="D4564" s="436">
        <f>VLOOKUP(C4564,'LICH THI'!C:AA,12,0)</f>
        <v>122</v>
      </c>
      <c r="E4564" s="436">
        <f>VLOOKUP(C4564,'LICH THI'!C:AA,13,0)</f>
        <v>45</v>
      </c>
      <c r="F4564" s="436">
        <f t="shared" si="935"/>
        <v>45</v>
      </c>
      <c r="G4564" s="436">
        <f>VLOOKUP(C4564,'LICH THI'!C:AA,14,0)</f>
        <v>3</v>
      </c>
      <c r="H4564" s="436">
        <f t="shared" si="926"/>
        <v>1</v>
      </c>
      <c r="I4564" s="436" t="str">
        <f t="shared" si="927"/>
        <v>Lê Mạnh Cường</v>
      </c>
      <c r="J4564" s="436"/>
      <c r="K4564" s="436">
        <f t="shared" si="928"/>
        <v>2</v>
      </c>
      <c r="L4564" s="436" t="str">
        <f t="shared" si="929"/>
        <v>DC2GT52-DC-2</v>
      </c>
      <c r="M4564" s="436">
        <f t="shared" si="930"/>
        <v>7</v>
      </c>
      <c r="N4564" s="437">
        <f t="shared" si="936"/>
        <v>58</v>
      </c>
      <c r="O4564" s="437"/>
      <c r="P4564" s="430" t="str">
        <f t="shared" si="931"/>
        <v/>
      </c>
      <c r="U4564" s="177">
        <v>40</v>
      </c>
      <c r="V4564" s="177" t="s">
        <v>2790</v>
      </c>
      <c r="W4564" s="177" t="s">
        <v>2944</v>
      </c>
      <c r="X4564" s="177" t="s">
        <v>2735</v>
      </c>
      <c r="Y4564" s="177" t="s">
        <v>5048</v>
      </c>
      <c r="Z4564" s="177" t="s">
        <v>6485</v>
      </c>
      <c r="AA4564" s="525" t="s">
        <v>2921</v>
      </c>
      <c r="AB4564" s="399" t="str">
        <f t="shared" si="932"/>
        <v>DC2GT52</v>
      </c>
      <c r="AC4564" s="399" t="str">
        <f t="shared" si="933"/>
        <v>DC2GT52-DC</v>
      </c>
      <c r="AD4564" t="str">
        <f>Y4564&amp;"-"&amp;VLOOKUP(AC4564,'LICH THI'!C:AA,9,0)</f>
        <v>64DCCD3143-42470</v>
      </c>
      <c r="AE4564">
        <f t="shared" si="934"/>
        <v>1</v>
      </c>
    </row>
    <row r="4565" spans="1:31" x14ac:dyDescent="0.25">
      <c r="A4565" s="436" t="str">
        <f t="shared" si="924"/>
        <v>DC2GT52-DC-15</v>
      </c>
      <c r="B4565" s="436">
        <f>COUNTIF(AC$4:AC4565,AC4565)</f>
        <v>15</v>
      </c>
      <c r="C4565" s="436" t="str">
        <f t="shared" si="925"/>
        <v>DC2GT52-DC</v>
      </c>
      <c r="D4565" s="436">
        <f>VLOOKUP(C4565,'LICH THI'!C:AA,12,0)</f>
        <v>122</v>
      </c>
      <c r="E4565" s="436">
        <f>VLOOKUP(C4565,'LICH THI'!C:AA,13,0)</f>
        <v>45</v>
      </c>
      <c r="F4565" s="436">
        <f t="shared" si="935"/>
        <v>45</v>
      </c>
      <c r="G4565" s="436">
        <f>VLOOKUP(C4565,'LICH THI'!C:AA,14,0)</f>
        <v>3</v>
      </c>
      <c r="H4565" s="436">
        <f t="shared" si="926"/>
        <v>1</v>
      </c>
      <c r="I4565" s="436" t="str">
        <f t="shared" si="927"/>
        <v>Nguyễn Mạnh Cường</v>
      </c>
      <c r="J4565" s="436"/>
      <c r="K4565" s="436">
        <f t="shared" si="928"/>
        <v>2</v>
      </c>
      <c r="L4565" s="436" t="str">
        <f t="shared" si="929"/>
        <v>DC2GT52-DC-2</v>
      </c>
      <c r="M4565" s="436">
        <f t="shared" si="930"/>
        <v>7</v>
      </c>
      <c r="N4565" s="437">
        <f t="shared" si="936"/>
        <v>59</v>
      </c>
      <c r="O4565" s="437"/>
      <c r="P4565" s="430" t="str">
        <f t="shared" si="931"/>
        <v/>
      </c>
      <c r="U4565" s="177">
        <v>17</v>
      </c>
      <c r="V4565" s="177" t="s">
        <v>2724</v>
      </c>
      <c r="W4565" s="177" t="s">
        <v>2734</v>
      </c>
      <c r="X4565" s="177" t="s">
        <v>2735</v>
      </c>
      <c r="Y4565" s="177" t="s">
        <v>2736</v>
      </c>
      <c r="Z4565" s="177" t="s">
        <v>6485</v>
      </c>
      <c r="AA4565" s="525" t="s">
        <v>2737</v>
      </c>
      <c r="AB4565" s="399" t="str">
        <f t="shared" si="932"/>
        <v>DC2GT52</v>
      </c>
      <c r="AC4565" s="399" t="str">
        <f t="shared" si="933"/>
        <v>DC2GT52-DC</v>
      </c>
      <c r="AD4565" t="str">
        <f>Y4565&amp;"-"&amp;VLOOKUP(AC4565,'LICH THI'!C:AA,9,0)</f>
        <v>64DCCA3019-42470</v>
      </c>
      <c r="AE4565">
        <f t="shared" si="934"/>
        <v>1</v>
      </c>
    </row>
    <row r="4566" spans="1:31" x14ac:dyDescent="0.25">
      <c r="A4566" s="436" t="str">
        <f t="shared" si="924"/>
        <v>DC2GT52-DC-16</v>
      </c>
      <c r="B4566" s="436">
        <f>COUNTIF(AC$4:AC4566,AC4566)</f>
        <v>16</v>
      </c>
      <c r="C4566" s="436" t="str">
        <f t="shared" si="925"/>
        <v>DC2GT52-DC</v>
      </c>
      <c r="D4566" s="436">
        <f>VLOOKUP(C4566,'LICH THI'!C:AA,12,0)</f>
        <v>122</v>
      </c>
      <c r="E4566" s="436">
        <f>VLOOKUP(C4566,'LICH THI'!C:AA,13,0)</f>
        <v>45</v>
      </c>
      <c r="F4566" s="436">
        <f t="shared" si="935"/>
        <v>45</v>
      </c>
      <c r="G4566" s="436">
        <f>VLOOKUP(C4566,'LICH THI'!C:AA,14,0)</f>
        <v>3</v>
      </c>
      <c r="H4566" s="436">
        <f t="shared" si="926"/>
        <v>1</v>
      </c>
      <c r="I4566" s="436" t="str">
        <f t="shared" si="927"/>
        <v>Phạm Văn Cường</v>
      </c>
      <c r="J4566" s="436"/>
      <c r="K4566" s="436">
        <f t="shared" si="928"/>
        <v>2</v>
      </c>
      <c r="L4566" s="436" t="str">
        <f t="shared" si="929"/>
        <v>DC2GT52-DC-2</v>
      </c>
      <c r="M4566" s="436">
        <f t="shared" si="930"/>
        <v>7</v>
      </c>
      <c r="N4566" s="437">
        <f t="shared" si="936"/>
        <v>60</v>
      </c>
      <c r="O4566" s="437"/>
      <c r="P4566" s="430" t="str">
        <f t="shared" si="931"/>
        <v/>
      </c>
      <c r="U4566" s="177">
        <v>18</v>
      </c>
      <c r="V4566" s="177" t="s">
        <v>2724</v>
      </c>
      <c r="W4566" s="177" t="s">
        <v>2738</v>
      </c>
      <c r="X4566" s="177" t="s">
        <v>2735</v>
      </c>
      <c r="Y4566" s="177" t="s">
        <v>2739</v>
      </c>
      <c r="Z4566" s="177" t="s">
        <v>6485</v>
      </c>
      <c r="AA4566" s="525" t="s">
        <v>2740</v>
      </c>
      <c r="AB4566" s="399" t="str">
        <f t="shared" si="932"/>
        <v>DC2GT52</v>
      </c>
      <c r="AC4566" s="399" t="str">
        <f t="shared" si="933"/>
        <v>DC2GT52-DC</v>
      </c>
      <c r="AD4566" t="str">
        <f>Y4566&amp;"-"&amp;VLOOKUP(AC4566,'LICH THI'!C:AA,9,0)</f>
        <v>64DCCA3049-42470</v>
      </c>
      <c r="AE4566">
        <f t="shared" si="934"/>
        <v>1</v>
      </c>
    </row>
    <row r="4567" spans="1:31" x14ac:dyDescent="0.25">
      <c r="A4567" s="436" t="str">
        <f t="shared" si="924"/>
        <v>DC2GT52-DC-17</v>
      </c>
      <c r="B4567" s="436">
        <f>COUNTIF(AC$4:AC4567,AC4567)</f>
        <v>17</v>
      </c>
      <c r="C4567" s="436" t="str">
        <f t="shared" si="925"/>
        <v>DC2GT52-DC</v>
      </c>
      <c r="D4567" s="436">
        <f>VLOOKUP(C4567,'LICH THI'!C:AA,12,0)</f>
        <v>122</v>
      </c>
      <c r="E4567" s="436">
        <f>VLOOKUP(C4567,'LICH THI'!C:AA,13,0)</f>
        <v>45</v>
      </c>
      <c r="F4567" s="436">
        <f t="shared" si="935"/>
        <v>45</v>
      </c>
      <c r="G4567" s="436">
        <f>VLOOKUP(C4567,'LICH THI'!C:AA,14,0)</f>
        <v>3</v>
      </c>
      <c r="H4567" s="436">
        <f t="shared" si="926"/>
        <v>1</v>
      </c>
      <c r="I4567" s="436" t="str">
        <f t="shared" si="927"/>
        <v>Trần Siêu Cường</v>
      </c>
      <c r="J4567" s="436"/>
      <c r="K4567" s="436">
        <f t="shared" si="928"/>
        <v>2</v>
      </c>
      <c r="L4567" s="436" t="str">
        <f t="shared" si="929"/>
        <v>DC2GT52-DC-2</v>
      </c>
      <c r="M4567" s="436">
        <f t="shared" si="930"/>
        <v>7</v>
      </c>
      <c r="N4567" s="437">
        <f t="shared" si="936"/>
        <v>61</v>
      </c>
      <c r="O4567" s="437"/>
      <c r="P4567" s="430" t="str">
        <f t="shared" si="931"/>
        <v/>
      </c>
      <c r="U4567" s="177">
        <v>3</v>
      </c>
      <c r="V4567" s="177" t="s">
        <v>3102</v>
      </c>
      <c r="W4567" s="177" t="s">
        <v>3110</v>
      </c>
      <c r="X4567" s="177" t="s">
        <v>2735</v>
      </c>
      <c r="Y4567" s="177" t="s">
        <v>3111</v>
      </c>
      <c r="Z4567" s="177" t="s">
        <v>6485</v>
      </c>
      <c r="AA4567" s="525" t="s">
        <v>3112</v>
      </c>
      <c r="AB4567" s="399" t="str">
        <f t="shared" si="932"/>
        <v>DC2GT52</v>
      </c>
      <c r="AC4567" s="399" t="str">
        <f t="shared" si="933"/>
        <v>DC2GT52-DC</v>
      </c>
      <c r="AD4567" t="str">
        <f>Y4567&amp;"-"&amp;VLOOKUP(AC4567,'LICH THI'!C:AA,9,0)</f>
        <v>62DCCD3015-42470</v>
      </c>
      <c r="AE4567">
        <f t="shared" si="934"/>
        <v>1</v>
      </c>
    </row>
    <row r="4568" spans="1:31" x14ac:dyDescent="0.25">
      <c r="A4568" s="436" t="str">
        <f t="shared" si="924"/>
        <v>DC2GT52-DC-18</v>
      </c>
      <c r="B4568" s="436">
        <f>COUNTIF(AC$4:AC4568,AC4568)</f>
        <v>18</v>
      </c>
      <c r="C4568" s="436" t="str">
        <f t="shared" si="925"/>
        <v>DC2GT52-DC</v>
      </c>
      <c r="D4568" s="436">
        <f>VLOOKUP(C4568,'LICH THI'!C:AA,12,0)</f>
        <v>122</v>
      </c>
      <c r="E4568" s="436">
        <f>VLOOKUP(C4568,'LICH THI'!C:AA,13,0)</f>
        <v>45</v>
      </c>
      <c r="F4568" s="436">
        <f t="shared" si="935"/>
        <v>45</v>
      </c>
      <c r="G4568" s="436">
        <f>VLOOKUP(C4568,'LICH THI'!C:AA,14,0)</f>
        <v>3</v>
      </c>
      <c r="H4568" s="436">
        <f t="shared" si="926"/>
        <v>1</v>
      </c>
      <c r="I4568" s="436" t="str">
        <f t="shared" si="927"/>
        <v>Trịnh Quốc Cường</v>
      </c>
      <c r="J4568" s="436"/>
      <c r="K4568" s="436">
        <f t="shared" si="928"/>
        <v>2</v>
      </c>
      <c r="L4568" s="436" t="str">
        <f t="shared" si="929"/>
        <v>DC2GT52-DC-2</v>
      </c>
      <c r="M4568" s="436">
        <f t="shared" si="930"/>
        <v>7</v>
      </c>
      <c r="N4568" s="437">
        <f t="shared" si="936"/>
        <v>62</v>
      </c>
      <c r="O4568" s="437"/>
      <c r="P4568" s="430" t="str">
        <f t="shared" si="931"/>
        <v/>
      </c>
      <c r="U4568" s="177">
        <v>109</v>
      </c>
      <c r="V4568" s="177" t="s">
        <v>2935</v>
      </c>
      <c r="W4568" s="177" t="s">
        <v>5385</v>
      </c>
      <c r="X4568" s="177" t="s">
        <v>2735</v>
      </c>
      <c r="Y4568" s="177" t="s">
        <v>5386</v>
      </c>
      <c r="Z4568" s="177" t="s">
        <v>6485</v>
      </c>
      <c r="AA4568" s="525" t="s">
        <v>4771</v>
      </c>
      <c r="AB4568" s="399" t="str">
        <f t="shared" si="932"/>
        <v>DC2GT52</v>
      </c>
      <c r="AC4568" s="399" t="str">
        <f t="shared" si="933"/>
        <v>DC2GT52-DC</v>
      </c>
      <c r="AD4568" t="str">
        <f>Y4568&amp;"-"&amp;VLOOKUP(AC4568,'LICH THI'!C:AA,9,0)</f>
        <v>64DCDB3107-42470</v>
      </c>
      <c r="AE4568">
        <f t="shared" si="934"/>
        <v>1</v>
      </c>
    </row>
    <row r="4569" spans="1:31" x14ac:dyDescent="0.25">
      <c r="A4569" s="436" t="str">
        <f t="shared" si="924"/>
        <v>DC2GT52-DC-19</v>
      </c>
      <c r="B4569" s="436">
        <f>COUNTIF(AC$4:AC4569,AC4569)</f>
        <v>19</v>
      </c>
      <c r="C4569" s="436" t="str">
        <f t="shared" si="925"/>
        <v>DC2GT52-DC</v>
      </c>
      <c r="D4569" s="436">
        <f>VLOOKUP(C4569,'LICH THI'!C:AA,12,0)</f>
        <v>122</v>
      </c>
      <c r="E4569" s="436">
        <f>VLOOKUP(C4569,'LICH THI'!C:AA,13,0)</f>
        <v>45</v>
      </c>
      <c r="F4569" s="436">
        <f t="shared" si="935"/>
        <v>45</v>
      </c>
      <c r="G4569" s="436">
        <f>VLOOKUP(C4569,'LICH THI'!C:AA,14,0)</f>
        <v>3</v>
      </c>
      <c r="H4569" s="436">
        <f t="shared" si="926"/>
        <v>1</v>
      </c>
      <c r="I4569" s="436" t="str">
        <f t="shared" si="927"/>
        <v>Nguyễn Quyết Chiến</v>
      </c>
      <c r="J4569" s="436"/>
      <c r="K4569" s="436">
        <f t="shared" si="928"/>
        <v>2</v>
      </c>
      <c r="L4569" s="436" t="str">
        <f t="shared" si="929"/>
        <v>DC2GT52-DC-2</v>
      </c>
      <c r="M4569" s="436">
        <f t="shared" si="930"/>
        <v>7</v>
      </c>
      <c r="N4569" s="437">
        <f t="shared" si="936"/>
        <v>63</v>
      </c>
      <c r="O4569" s="437"/>
      <c r="P4569" s="430" t="str">
        <f t="shared" si="931"/>
        <v/>
      </c>
      <c r="U4569" s="177">
        <v>91</v>
      </c>
      <c r="V4569" s="177" t="s">
        <v>2897</v>
      </c>
      <c r="W4569" s="177" t="s">
        <v>5266</v>
      </c>
      <c r="X4569" s="177" t="s">
        <v>2709</v>
      </c>
      <c r="Y4569" s="177" t="s">
        <v>5267</v>
      </c>
      <c r="Z4569" s="177" t="s">
        <v>6485</v>
      </c>
      <c r="AA4569" s="525" t="s">
        <v>3835</v>
      </c>
      <c r="AB4569" s="399" t="str">
        <f t="shared" si="932"/>
        <v>DC2GT52</v>
      </c>
      <c r="AC4569" s="399" t="str">
        <f t="shared" si="933"/>
        <v>DC2GT52-DC</v>
      </c>
      <c r="AD4569" t="str">
        <f>Y4569&amp;"-"&amp;VLOOKUP(AC4569,'LICH THI'!C:AA,9,0)</f>
        <v>64DCDB3003-42470</v>
      </c>
      <c r="AE4569">
        <f t="shared" si="934"/>
        <v>1</v>
      </c>
    </row>
    <row r="4570" spans="1:31" x14ac:dyDescent="0.25">
      <c r="A4570" s="436" t="str">
        <f t="shared" si="924"/>
        <v>DC2GT52-DC-20</v>
      </c>
      <c r="B4570" s="436">
        <f>COUNTIF(AC$4:AC4570,AC4570)</f>
        <v>20</v>
      </c>
      <c r="C4570" s="436" t="str">
        <f t="shared" si="925"/>
        <v>DC2GT52-DC</v>
      </c>
      <c r="D4570" s="436">
        <f>VLOOKUP(C4570,'LICH THI'!C:AA,12,0)</f>
        <v>122</v>
      </c>
      <c r="E4570" s="436">
        <f>VLOOKUP(C4570,'LICH THI'!C:AA,13,0)</f>
        <v>45</v>
      </c>
      <c r="F4570" s="436">
        <f t="shared" si="935"/>
        <v>45</v>
      </c>
      <c r="G4570" s="436">
        <f>VLOOKUP(C4570,'LICH THI'!C:AA,14,0)</f>
        <v>3</v>
      </c>
      <c r="H4570" s="436">
        <f t="shared" si="926"/>
        <v>1</v>
      </c>
      <c r="I4570" s="436" t="str">
        <f t="shared" si="927"/>
        <v>Nguyễn Văn Chiến</v>
      </c>
      <c r="J4570" s="436"/>
      <c r="K4570" s="436">
        <f t="shared" si="928"/>
        <v>2</v>
      </c>
      <c r="L4570" s="436" t="str">
        <f t="shared" si="929"/>
        <v>DC2GT52-DC-2</v>
      </c>
      <c r="M4570" s="436">
        <f t="shared" si="930"/>
        <v>7</v>
      </c>
      <c r="N4570" s="437">
        <f t="shared" si="936"/>
        <v>64</v>
      </c>
      <c r="O4570" s="437"/>
      <c r="P4570" s="430" t="str">
        <f t="shared" si="931"/>
        <v/>
      </c>
      <c r="U4570" s="177">
        <v>38</v>
      </c>
      <c r="V4570" s="177" t="s">
        <v>2790</v>
      </c>
      <c r="W4570" s="177" t="s">
        <v>2741</v>
      </c>
      <c r="X4570" s="177" t="s">
        <v>2709</v>
      </c>
      <c r="Y4570" s="177" t="s">
        <v>5076</v>
      </c>
      <c r="Z4570" s="177" t="s">
        <v>6485</v>
      </c>
      <c r="AA4570" s="525" t="s">
        <v>2959</v>
      </c>
      <c r="AB4570" s="399" t="str">
        <f t="shared" si="932"/>
        <v>DC2GT52</v>
      </c>
      <c r="AC4570" s="399" t="str">
        <f t="shared" si="933"/>
        <v>DC2GT52-DC</v>
      </c>
      <c r="AD4570" t="str">
        <f>Y4570&amp;"-"&amp;VLOOKUP(AC4570,'LICH THI'!C:AA,9,0)</f>
        <v>64DCCD3138-42470</v>
      </c>
      <c r="AE4570">
        <f t="shared" si="934"/>
        <v>1</v>
      </c>
    </row>
    <row r="4571" spans="1:31" x14ac:dyDescent="0.25">
      <c r="A4571" s="436" t="str">
        <f t="shared" si="924"/>
        <v>DC2GT52-DC-21</v>
      </c>
      <c r="B4571" s="436">
        <f>COUNTIF(AC$4:AC4571,AC4571)</f>
        <v>21</v>
      </c>
      <c r="C4571" s="436" t="str">
        <f t="shared" si="925"/>
        <v>DC2GT52-DC</v>
      </c>
      <c r="D4571" s="436">
        <f>VLOOKUP(C4571,'LICH THI'!C:AA,12,0)</f>
        <v>122</v>
      </c>
      <c r="E4571" s="436">
        <f>VLOOKUP(C4571,'LICH THI'!C:AA,13,0)</f>
        <v>45</v>
      </c>
      <c r="F4571" s="436">
        <f t="shared" si="935"/>
        <v>45</v>
      </c>
      <c r="G4571" s="436">
        <f>VLOOKUP(C4571,'LICH THI'!C:AA,14,0)</f>
        <v>3</v>
      </c>
      <c r="H4571" s="436">
        <f t="shared" si="926"/>
        <v>1</v>
      </c>
      <c r="I4571" s="436" t="str">
        <f t="shared" si="927"/>
        <v>Nguyễn Văn Chính</v>
      </c>
      <c r="J4571" s="436"/>
      <c r="K4571" s="436">
        <f t="shared" si="928"/>
        <v>2</v>
      </c>
      <c r="L4571" s="436" t="str">
        <f t="shared" si="929"/>
        <v>DC2GT52-DC-2</v>
      </c>
      <c r="M4571" s="436">
        <f t="shared" si="930"/>
        <v>7</v>
      </c>
      <c r="N4571" s="437">
        <f t="shared" si="936"/>
        <v>65</v>
      </c>
      <c r="O4571" s="437"/>
      <c r="P4571" s="430" t="str">
        <f t="shared" si="931"/>
        <v/>
      </c>
      <c r="U4571" s="177">
        <v>39</v>
      </c>
      <c r="V4571" s="177" t="s">
        <v>2790</v>
      </c>
      <c r="W4571" s="177" t="s">
        <v>2741</v>
      </c>
      <c r="X4571" s="177" t="s">
        <v>3258</v>
      </c>
      <c r="Y4571" s="177" t="s">
        <v>5077</v>
      </c>
      <c r="Z4571" s="177" t="s">
        <v>6485</v>
      </c>
      <c r="AA4571" s="525" t="s">
        <v>5078</v>
      </c>
      <c r="AB4571" s="399" t="str">
        <f t="shared" si="932"/>
        <v>DC2GT52</v>
      </c>
      <c r="AC4571" s="399" t="str">
        <f t="shared" si="933"/>
        <v>DC2GT52-DC</v>
      </c>
      <c r="AD4571" t="str">
        <f>Y4571&amp;"-"&amp;VLOOKUP(AC4571,'LICH THI'!C:AA,9,0)</f>
        <v>64DCCD3050-42470</v>
      </c>
      <c r="AE4571">
        <f t="shared" si="934"/>
        <v>1</v>
      </c>
    </row>
    <row r="4572" spans="1:31" x14ac:dyDescent="0.25">
      <c r="A4572" s="436" t="str">
        <f t="shared" si="924"/>
        <v>DC2GT52-DC-22</v>
      </c>
      <c r="B4572" s="436">
        <f>COUNTIF(AC$4:AC4572,AC4572)</f>
        <v>22</v>
      </c>
      <c r="C4572" s="436" t="str">
        <f t="shared" si="925"/>
        <v>DC2GT52-DC</v>
      </c>
      <c r="D4572" s="436">
        <f>VLOOKUP(C4572,'LICH THI'!C:AA,12,0)</f>
        <v>122</v>
      </c>
      <c r="E4572" s="436">
        <f>VLOOKUP(C4572,'LICH THI'!C:AA,13,0)</f>
        <v>45</v>
      </c>
      <c r="F4572" s="436">
        <f t="shared" si="935"/>
        <v>45</v>
      </c>
      <c r="G4572" s="436">
        <f>VLOOKUP(C4572,'LICH THI'!C:AA,14,0)</f>
        <v>3</v>
      </c>
      <c r="H4572" s="436">
        <f t="shared" si="926"/>
        <v>1</v>
      </c>
      <c r="I4572" s="436" t="str">
        <f t="shared" si="927"/>
        <v>Phạm Đức Chung</v>
      </c>
      <c r="J4572" s="436"/>
      <c r="K4572" s="436">
        <f t="shared" si="928"/>
        <v>2</v>
      </c>
      <c r="L4572" s="436" t="str">
        <f t="shared" si="929"/>
        <v>DC2GT52-DC-2</v>
      </c>
      <c r="M4572" s="436">
        <f t="shared" si="930"/>
        <v>7</v>
      </c>
      <c r="N4572" s="437">
        <f t="shared" si="936"/>
        <v>66</v>
      </c>
      <c r="O4572" s="437"/>
      <c r="P4572" s="430" t="str">
        <f t="shared" si="931"/>
        <v/>
      </c>
      <c r="U4572" s="177">
        <v>16</v>
      </c>
      <c r="V4572" s="177" t="s">
        <v>2724</v>
      </c>
      <c r="W4572" s="177" t="s">
        <v>2730</v>
      </c>
      <c r="X4572" s="177" t="s">
        <v>2731</v>
      </c>
      <c r="Y4572" s="177" t="s">
        <v>2732</v>
      </c>
      <c r="Z4572" s="177" t="s">
        <v>6485</v>
      </c>
      <c r="AA4572" s="525" t="s">
        <v>2733</v>
      </c>
      <c r="AB4572" s="399" t="str">
        <f t="shared" si="932"/>
        <v>DC2GT52</v>
      </c>
      <c r="AC4572" s="399" t="str">
        <f t="shared" si="933"/>
        <v>DC2GT52-DC</v>
      </c>
      <c r="AD4572" t="str">
        <f>Y4572&amp;"-"&amp;VLOOKUP(AC4572,'LICH THI'!C:AA,9,0)</f>
        <v>64DCCA3043-42470</v>
      </c>
      <c r="AE4572">
        <f t="shared" si="934"/>
        <v>1</v>
      </c>
    </row>
    <row r="4573" spans="1:31" x14ac:dyDescent="0.25">
      <c r="A4573" s="436" t="str">
        <f t="shared" si="924"/>
        <v>DC2GT52-DC-23</v>
      </c>
      <c r="B4573" s="436">
        <f>COUNTIF(AC$4:AC4573,AC4573)</f>
        <v>23</v>
      </c>
      <c r="C4573" s="436" t="str">
        <f t="shared" si="925"/>
        <v>DC2GT52-DC</v>
      </c>
      <c r="D4573" s="436">
        <f>VLOOKUP(C4573,'LICH THI'!C:AA,12,0)</f>
        <v>122</v>
      </c>
      <c r="E4573" s="436">
        <f>VLOOKUP(C4573,'LICH THI'!C:AA,13,0)</f>
        <v>45</v>
      </c>
      <c r="F4573" s="436">
        <f t="shared" si="935"/>
        <v>45</v>
      </c>
      <c r="G4573" s="436">
        <f>VLOOKUP(C4573,'LICH THI'!C:AA,14,0)</f>
        <v>3</v>
      </c>
      <c r="H4573" s="436">
        <f t="shared" si="926"/>
        <v>1</v>
      </c>
      <c r="I4573" s="436" t="str">
        <f t="shared" si="927"/>
        <v>Bùi Văn Diên</v>
      </c>
      <c r="J4573" s="436"/>
      <c r="K4573" s="436">
        <f t="shared" si="928"/>
        <v>2</v>
      </c>
      <c r="L4573" s="436" t="str">
        <f t="shared" si="929"/>
        <v>DC2GT52-DC-2</v>
      </c>
      <c r="M4573" s="436">
        <f t="shared" si="930"/>
        <v>7</v>
      </c>
      <c r="N4573" s="437">
        <f t="shared" si="936"/>
        <v>67</v>
      </c>
      <c r="O4573" s="437"/>
      <c r="P4573" s="430" t="str">
        <f t="shared" si="931"/>
        <v/>
      </c>
      <c r="U4573" s="177">
        <v>19</v>
      </c>
      <c r="V4573" s="177" t="s">
        <v>2724</v>
      </c>
      <c r="W4573" s="177" t="s">
        <v>2800</v>
      </c>
      <c r="X4573" s="177" t="s">
        <v>4669</v>
      </c>
      <c r="Y4573" s="177" t="s">
        <v>4670</v>
      </c>
      <c r="Z4573" s="177" t="s">
        <v>6485</v>
      </c>
      <c r="AA4573" s="525" t="s">
        <v>4671</v>
      </c>
      <c r="AB4573" s="399" t="str">
        <f t="shared" si="932"/>
        <v>DC2GT52</v>
      </c>
      <c r="AC4573" s="399" t="str">
        <f t="shared" si="933"/>
        <v>DC2GT52-DC</v>
      </c>
      <c r="AD4573" t="str">
        <f>Y4573&amp;"-"&amp;VLOOKUP(AC4573,'LICH THI'!C:AA,9,0)</f>
        <v>64DCCA3033-42470</v>
      </c>
      <c r="AE4573">
        <f t="shared" si="934"/>
        <v>1</v>
      </c>
    </row>
    <row r="4574" spans="1:31" x14ac:dyDescent="0.25">
      <c r="A4574" s="436" t="str">
        <f t="shared" si="924"/>
        <v>DC2GT52-DC-24</v>
      </c>
      <c r="B4574" s="436">
        <f>COUNTIF(AC$4:AC4574,AC4574)</f>
        <v>24</v>
      </c>
      <c r="C4574" s="436" t="str">
        <f t="shared" si="925"/>
        <v>DC2GT52-DC</v>
      </c>
      <c r="D4574" s="436">
        <f>VLOOKUP(C4574,'LICH THI'!C:AA,12,0)</f>
        <v>122</v>
      </c>
      <c r="E4574" s="436">
        <f>VLOOKUP(C4574,'LICH THI'!C:AA,13,0)</f>
        <v>45</v>
      </c>
      <c r="F4574" s="436">
        <f t="shared" si="935"/>
        <v>45</v>
      </c>
      <c r="G4574" s="436">
        <f>VLOOKUP(C4574,'LICH THI'!C:AA,14,0)</f>
        <v>3</v>
      </c>
      <c r="H4574" s="436">
        <f t="shared" si="926"/>
        <v>1</v>
      </c>
      <c r="I4574" s="436" t="str">
        <f t="shared" si="927"/>
        <v>Bùi Văn Duy</v>
      </c>
      <c r="J4574" s="436"/>
      <c r="K4574" s="436">
        <f t="shared" si="928"/>
        <v>2</v>
      </c>
      <c r="L4574" s="436" t="str">
        <f t="shared" si="929"/>
        <v>DC2GT52-DC-2</v>
      </c>
      <c r="M4574" s="436">
        <f t="shared" si="930"/>
        <v>7</v>
      </c>
      <c r="N4574" s="437">
        <f t="shared" si="936"/>
        <v>68</v>
      </c>
      <c r="O4574" s="437"/>
      <c r="P4574" s="430" t="str">
        <f t="shared" si="931"/>
        <v/>
      </c>
      <c r="U4574" s="177">
        <v>41</v>
      </c>
      <c r="V4574" s="177" t="s">
        <v>2790</v>
      </c>
      <c r="W4574" s="177" t="s">
        <v>2800</v>
      </c>
      <c r="X4574" s="177" t="s">
        <v>2742</v>
      </c>
      <c r="Y4574" s="177" t="s">
        <v>5082</v>
      </c>
      <c r="Z4574" s="177" t="s">
        <v>6485</v>
      </c>
      <c r="AA4574" s="525" t="s">
        <v>4656</v>
      </c>
      <c r="AB4574" s="399" t="str">
        <f t="shared" si="932"/>
        <v>DC2GT52</v>
      </c>
      <c r="AC4574" s="399" t="str">
        <f t="shared" si="933"/>
        <v>DC2GT52-DC</v>
      </c>
      <c r="AD4574" t="str">
        <f>Y4574&amp;"-"&amp;VLOOKUP(AC4574,'LICH THI'!C:AA,9,0)</f>
        <v>64DCCD3101-42470</v>
      </c>
      <c r="AE4574">
        <f t="shared" si="934"/>
        <v>1</v>
      </c>
    </row>
    <row r="4575" spans="1:31" x14ac:dyDescent="0.25">
      <c r="A4575" s="436" t="str">
        <f t="shared" si="924"/>
        <v>DC2GT52-DC-25</v>
      </c>
      <c r="B4575" s="436">
        <f>COUNTIF(AC$4:AC4575,AC4575)</f>
        <v>25</v>
      </c>
      <c r="C4575" s="436" t="str">
        <f t="shared" si="925"/>
        <v>DC2GT52-DC</v>
      </c>
      <c r="D4575" s="436">
        <f>VLOOKUP(C4575,'LICH THI'!C:AA,12,0)</f>
        <v>122</v>
      </c>
      <c r="E4575" s="436">
        <f>VLOOKUP(C4575,'LICH THI'!C:AA,13,0)</f>
        <v>45</v>
      </c>
      <c r="F4575" s="436">
        <f t="shared" si="935"/>
        <v>45</v>
      </c>
      <c r="G4575" s="436">
        <f>VLOOKUP(C4575,'LICH THI'!C:AA,14,0)</f>
        <v>3</v>
      </c>
      <c r="H4575" s="436">
        <f t="shared" si="926"/>
        <v>1</v>
      </c>
      <c r="I4575" s="436" t="str">
        <f t="shared" si="927"/>
        <v>Đặng Tiến Duy</v>
      </c>
      <c r="J4575" s="436"/>
      <c r="K4575" s="436">
        <f t="shared" si="928"/>
        <v>2</v>
      </c>
      <c r="L4575" s="436" t="str">
        <f t="shared" si="929"/>
        <v>DC2GT52-DC-2</v>
      </c>
      <c r="M4575" s="436">
        <f t="shared" si="930"/>
        <v>7</v>
      </c>
      <c r="N4575" s="437">
        <f t="shared" si="936"/>
        <v>69</v>
      </c>
      <c r="O4575" s="437"/>
      <c r="P4575" s="430" t="str">
        <f t="shared" si="931"/>
        <v/>
      </c>
      <c r="U4575" s="177">
        <v>20</v>
      </c>
      <c r="V4575" s="177" t="s">
        <v>2724</v>
      </c>
      <c r="W4575" s="177" t="s">
        <v>3702</v>
      </c>
      <c r="X4575" s="177" t="s">
        <v>2742</v>
      </c>
      <c r="Y4575" s="177" t="s">
        <v>3703</v>
      </c>
      <c r="Z4575" s="177" t="s">
        <v>6485</v>
      </c>
      <c r="AA4575" s="525" t="s">
        <v>2840</v>
      </c>
      <c r="AB4575" s="399" t="str">
        <f t="shared" si="932"/>
        <v>DC2GT52</v>
      </c>
      <c r="AC4575" s="399" t="str">
        <f t="shared" si="933"/>
        <v>DC2GT52-DC</v>
      </c>
      <c r="AD4575" t="str">
        <f>Y4575&amp;"-"&amp;VLOOKUP(AC4575,'LICH THI'!C:AA,9,0)</f>
        <v>64DCCA3002-42470</v>
      </c>
      <c r="AE4575">
        <f t="shared" si="934"/>
        <v>1</v>
      </c>
    </row>
    <row r="4576" spans="1:31" x14ac:dyDescent="0.25">
      <c r="A4576" s="436" t="str">
        <f t="shared" si="924"/>
        <v>DC2GT52-DC-26</v>
      </c>
      <c r="B4576" s="436">
        <f>COUNTIF(AC$4:AC4576,AC4576)</f>
        <v>26</v>
      </c>
      <c r="C4576" s="436" t="str">
        <f t="shared" si="925"/>
        <v>DC2GT52-DC</v>
      </c>
      <c r="D4576" s="436">
        <f>VLOOKUP(C4576,'LICH THI'!C:AA,12,0)</f>
        <v>122</v>
      </c>
      <c r="E4576" s="436">
        <f>VLOOKUP(C4576,'LICH THI'!C:AA,13,0)</f>
        <v>45</v>
      </c>
      <c r="F4576" s="436">
        <f t="shared" si="935"/>
        <v>45</v>
      </c>
      <c r="G4576" s="436">
        <f>VLOOKUP(C4576,'LICH THI'!C:AA,14,0)</f>
        <v>3</v>
      </c>
      <c r="H4576" s="436">
        <f t="shared" si="926"/>
        <v>1</v>
      </c>
      <c r="I4576" s="436" t="str">
        <f t="shared" si="927"/>
        <v>Ngô Đức Duy</v>
      </c>
      <c r="J4576" s="436"/>
      <c r="K4576" s="436">
        <f t="shared" si="928"/>
        <v>2</v>
      </c>
      <c r="L4576" s="436" t="str">
        <f t="shared" si="929"/>
        <v>DC2GT52-DC-2</v>
      </c>
      <c r="M4576" s="436">
        <f t="shared" si="930"/>
        <v>7</v>
      </c>
      <c r="N4576" s="437">
        <f t="shared" si="936"/>
        <v>70</v>
      </c>
      <c r="O4576" s="437"/>
      <c r="P4576" s="430" t="str">
        <f t="shared" si="931"/>
        <v/>
      </c>
      <c r="U4576" s="177">
        <v>110</v>
      </c>
      <c r="V4576" s="177" t="s">
        <v>2935</v>
      </c>
      <c r="W4576" s="177" t="s">
        <v>4239</v>
      </c>
      <c r="X4576" s="177" t="s">
        <v>2742</v>
      </c>
      <c r="Y4576" s="177" t="s">
        <v>4708</v>
      </c>
      <c r="Z4576" s="177" t="s">
        <v>6485</v>
      </c>
      <c r="AA4576" s="525" t="s">
        <v>4709</v>
      </c>
      <c r="AB4576" s="399" t="str">
        <f t="shared" si="932"/>
        <v>DC2GT52</v>
      </c>
      <c r="AC4576" s="399" t="str">
        <f t="shared" si="933"/>
        <v>DC2GT52-DC</v>
      </c>
      <c r="AD4576" t="str">
        <f>Y4576&amp;"-"&amp;VLOOKUP(AC4576,'LICH THI'!C:AA,9,0)</f>
        <v>64DCDB3052-42470</v>
      </c>
      <c r="AE4576">
        <f t="shared" si="934"/>
        <v>1</v>
      </c>
    </row>
    <row r="4577" spans="1:31" x14ac:dyDescent="0.25">
      <c r="A4577" s="436" t="str">
        <f t="shared" si="924"/>
        <v>DC2GT52-DC-27</v>
      </c>
      <c r="B4577" s="436">
        <f>COUNTIF(AC$4:AC4577,AC4577)</f>
        <v>27</v>
      </c>
      <c r="C4577" s="436" t="str">
        <f t="shared" si="925"/>
        <v>DC2GT52-DC</v>
      </c>
      <c r="D4577" s="436">
        <f>VLOOKUP(C4577,'LICH THI'!C:AA,12,0)</f>
        <v>122</v>
      </c>
      <c r="E4577" s="436">
        <f>VLOOKUP(C4577,'LICH THI'!C:AA,13,0)</f>
        <v>45</v>
      </c>
      <c r="F4577" s="436">
        <f t="shared" si="935"/>
        <v>45</v>
      </c>
      <c r="G4577" s="436">
        <f>VLOOKUP(C4577,'LICH THI'!C:AA,14,0)</f>
        <v>3</v>
      </c>
      <c r="H4577" s="436">
        <f t="shared" si="926"/>
        <v>1</v>
      </c>
      <c r="I4577" s="436" t="str">
        <f t="shared" si="927"/>
        <v>Nguyễn Quốc Duy</v>
      </c>
      <c r="J4577" s="436"/>
      <c r="K4577" s="436">
        <f t="shared" si="928"/>
        <v>2</v>
      </c>
      <c r="L4577" s="436" t="str">
        <f t="shared" si="929"/>
        <v>DC2GT52-DC-2</v>
      </c>
      <c r="M4577" s="436">
        <f t="shared" si="930"/>
        <v>7</v>
      </c>
      <c r="N4577" s="437">
        <f t="shared" si="936"/>
        <v>71</v>
      </c>
      <c r="O4577" s="437"/>
      <c r="P4577" s="430" t="str">
        <f t="shared" si="931"/>
        <v/>
      </c>
      <c r="U4577" s="177">
        <v>4</v>
      </c>
      <c r="V4577" s="177" t="s">
        <v>3102</v>
      </c>
      <c r="W4577" s="177" t="s">
        <v>3488</v>
      </c>
      <c r="X4577" s="177" t="s">
        <v>2742</v>
      </c>
      <c r="Y4577" s="177" t="s">
        <v>6486</v>
      </c>
      <c r="Z4577" s="177" t="s">
        <v>6485</v>
      </c>
      <c r="AA4577" s="525" t="s">
        <v>3718</v>
      </c>
      <c r="AB4577" s="399" t="str">
        <f t="shared" si="932"/>
        <v>DC2GT52</v>
      </c>
      <c r="AC4577" s="399" t="str">
        <f t="shared" si="933"/>
        <v>DC2GT52-DC</v>
      </c>
      <c r="AD4577" t="str">
        <f>Y4577&amp;"-"&amp;VLOOKUP(AC4577,'LICH THI'!C:AA,9,0)</f>
        <v>62DCCD3017-42470</v>
      </c>
      <c r="AE4577">
        <f t="shared" si="934"/>
        <v>1</v>
      </c>
    </row>
    <row r="4578" spans="1:31" x14ac:dyDescent="0.25">
      <c r="A4578" s="436" t="str">
        <f t="shared" si="924"/>
        <v>DC2GT52-DC-28</v>
      </c>
      <c r="B4578" s="436">
        <f>COUNTIF(AC$4:AC4578,AC4578)</f>
        <v>28</v>
      </c>
      <c r="C4578" s="436" t="str">
        <f t="shared" si="925"/>
        <v>DC2GT52-DC</v>
      </c>
      <c r="D4578" s="436">
        <f>VLOOKUP(C4578,'LICH THI'!C:AA,12,0)</f>
        <v>122</v>
      </c>
      <c r="E4578" s="436">
        <f>VLOOKUP(C4578,'LICH THI'!C:AA,13,0)</f>
        <v>45</v>
      </c>
      <c r="F4578" s="436">
        <f t="shared" si="935"/>
        <v>45</v>
      </c>
      <c r="G4578" s="436">
        <f>VLOOKUP(C4578,'LICH THI'!C:AA,14,0)</f>
        <v>3</v>
      </c>
      <c r="H4578" s="436">
        <f t="shared" si="926"/>
        <v>1</v>
      </c>
      <c r="I4578" s="436" t="str">
        <f t="shared" si="927"/>
        <v>Nguyễn Văn Duy</v>
      </c>
      <c r="J4578" s="436"/>
      <c r="K4578" s="436">
        <f t="shared" si="928"/>
        <v>2</v>
      </c>
      <c r="L4578" s="436" t="str">
        <f t="shared" si="929"/>
        <v>DC2GT52-DC-2</v>
      </c>
      <c r="M4578" s="436">
        <f t="shared" si="930"/>
        <v>7</v>
      </c>
      <c r="N4578" s="437">
        <f t="shared" si="936"/>
        <v>72</v>
      </c>
      <c r="O4578" s="437"/>
      <c r="P4578" s="430" t="str">
        <f t="shared" si="931"/>
        <v/>
      </c>
      <c r="U4578" s="177">
        <v>21</v>
      </c>
      <c r="V4578" s="177" t="s">
        <v>2724</v>
      </c>
      <c r="W4578" s="177" t="s">
        <v>2741</v>
      </c>
      <c r="X4578" s="177" t="s">
        <v>2742</v>
      </c>
      <c r="Y4578" s="177" t="s">
        <v>2743</v>
      </c>
      <c r="Z4578" s="177" t="s">
        <v>6485</v>
      </c>
      <c r="AA4578" s="525" t="s">
        <v>2744</v>
      </c>
      <c r="AB4578" s="399" t="str">
        <f t="shared" si="932"/>
        <v>DC2GT52</v>
      </c>
      <c r="AC4578" s="399" t="str">
        <f t="shared" si="933"/>
        <v>DC2GT52-DC</v>
      </c>
      <c r="AD4578" t="str">
        <f>Y4578&amp;"-"&amp;VLOOKUP(AC4578,'LICH THI'!C:AA,9,0)</f>
        <v>64DCCA3030-42470</v>
      </c>
      <c r="AE4578">
        <f t="shared" si="934"/>
        <v>1</v>
      </c>
    </row>
    <row r="4579" spans="1:31" x14ac:dyDescent="0.25">
      <c r="A4579" s="436" t="str">
        <f t="shared" si="924"/>
        <v>DC2GT52-DC-29</v>
      </c>
      <c r="B4579" s="436">
        <f>COUNTIF(AC$4:AC4579,AC4579)</f>
        <v>29</v>
      </c>
      <c r="C4579" s="436" t="str">
        <f t="shared" si="925"/>
        <v>DC2GT52-DC</v>
      </c>
      <c r="D4579" s="436">
        <f>VLOOKUP(C4579,'LICH THI'!C:AA,12,0)</f>
        <v>122</v>
      </c>
      <c r="E4579" s="436">
        <f>VLOOKUP(C4579,'LICH THI'!C:AA,13,0)</f>
        <v>45</v>
      </c>
      <c r="F4579" s="436">
        <f t="shared" si="935"/>
        <v>45</v>
      </c>
      <c r="G4579" s="436">
        <f>VLOOKUP(C4579,'LICH THI'!C:AA,14,0)</f>
        <v>3</v>
      </c>
      <c r="H4579" s="436">
        <f t="shared" si="926"/>
        <v>1</v>
      </c>
      <c r="I4579" s="436" t="str">
        <f t="shared" si="927"/>
        <v>Phạm Văn Duy</v>
      </c>
      <c r="J4579" s="436"/>
      <c r="K4579" s="436">
        <f t="shared" si="928"/>
        <v>2</v>
      </c>
      <c r="L4579" s="436" t="str">
        <f t="shared" si="929"/>
        <v>DC2GT52-DC-2</v>
      </c>
      <c r="M4579" s="436">
        <f t="shared" si="930"/>
        <v>7</v>
      </c>
      <c r="N4579" s="437">
        <f t="shared" si="936"/>
        <v>73</v>
      </c>
      <c r="O4579" s="437"/>
      <c r="P4579" s="430" t="str">
        <f t="shared" si="931"/>
        <v/>
      </c>
      <c r="U4579" s="177">
        <v>42</v>
      </c>
      <c r="V4579" s="177" t="s">
        <v>2790</v>
      </c>
      <c r="W4579" s="177" t="s">
        <v>2738</v>
      </c>
      <c r="X4579" s="177" t="s">
        <v>2742</v>
      </c>
      <c r="Y4579" s="177" t="s">
        <v>5083</v>
      </c>
      <c r="Z4579" s="177" t="s">
        <v>6485</v>
      </c>
      <c r="AA4579" s="525" t="s">
        <v>4636</v>
      </c>
      <c r="AB4579" s="399" t="str">
        <f t="shared" si="932"/>
        <v>DC2GT52</v>
      </c>
      <c r="AC4579" s="399" t="str">
        <f t="shared" si="933"/>
        <v>DC2GT52-DC</v>
      </c>
      <c r="AD4579" t="str">
        <f>Y4579&amp;"-"&amp;VLOOKUP(AC4579,'LICH THI'!C:AA,9,0)</f>
        <v>64DCCD3035-42470</v>
      </c>
      <c r="AE4579">
        <f t="shared" si="934"/>
        <v>1</v>
      </c>
    </row>
    <row r="4580" spans="1:31" x14ac:dyDescent="0.25">
      <c r="A4580" s="436" t="str">
        <f t="shared" si="924"/>
        <v>DC2GT52-DC-30</v>
      </c>
      <c r="B4580" s="436">
        <f>COUNTIF(AC$4:AC4580,AC4580)</f>
        <v>30</v>
      </c>
      <c r="C4580" s="436" t="str">
        <f t="shared" si="925"/>
        <v>DC2GT52-DC</v>
      </c>
      <c r="D4580" s="436">
        <f>VLOOKUP(C4580,'LICH THI'!C:AA,12,0)</f>
        <v>122</v>
      </c>
      <c r="E4580" s="436">
        <f>VLOOKUP(C4580,'LICH THI'!C:AA,13,0)</f>
        <v>45</v>
      </c>
      <c r="F4580" s="436">
        <f t="shared" si="935"/>
        <v>45</v>
      </c>
      <c r="G4580" s="436">
        <f>VLOOKUP(C4580,'LICH THI'!C:AA,14,0)</f>
        <v>3</v>
      </c>
      <c r="H4580" s="436">
        <f t="shared" si="926"/>
        <v>1</v>
      </c>
      <c r="I4580" s="436" t="str">
        <f t="shared" si="927"/>
        <v>Ngô Quang Dương</v>
      </c>
      <c r="J4580" s="436"/>
      <c r="K4580" s="436">
        <f t="shared" si="928"/>
        <v>2</v>
      </c>
      <c r="L4580" s="436" t="str">
        <f t="shared" si="929"/>
        <v>DC2GT52-DC-2</v>
      </c>
      <c r="M4580" s="436">
        <f t="shared" si="930"/>
        <v>7</v>
      </c>
      <c r="N4580" s="437">
        <f t="shared" si="936"/>
        <v>74</v>
      </c>
      <c r="O4580" s="437"/>
      <c r="P4580" s="430" t="str">
        <f t="shared" si="931"/>
        <v/>
      </c>
      <c r="U4580" s="177">
        <v>43</v>
      </c>
      <c r="V4580" s="177" t="s">
        <v>2790</v>
      </c>
      <c r="W4580" s="177" t="s">
        <v>5375</v>
      </c>
      <c r="X4580" s="177" t="s">
        <v>2601</v>
      </c>
      <c r="Y4580" s="177" t="s">
        <v>5376</v>
      </c>
      <c r="Z4580" s="177" t="s">
        <v>6485</v>
      </c>
      <c r="AA4580" s="525" t="s">
        <v>5377</v>
      </c>
      <c r="AB4580" s="399" t="str">
        <f t="shared" si="932"/>
        <v>DC2GT52</v>
      </c>
      <c r="AC4580" s="399" t="str">
        <f t="shared" si="933"/>
        <v>DC2GT52-DC</v>
      </c>
      <c r="AD4580" t="str">
        <f>Y4580&amp;"-"&amp;VLOOKUP(AC4580,'LICH THI'!C:AA,9,0)</f>
        <v>64DCCD3140-42470</v>
      </c>
      <c r="AE4580">
        <f t="shared" si="934"/>
        <v>1</v>
      </c>
    </row>
    <row r="4581" spans="1:31" x14ac:dyDescent="0.25">
      <c r="A4581" s="436" t="str">
        <f t="shared" si="924"/>
        <v>DC2GT52-DC-31</v>
      </c>
      <c r="B4581" s="436">
        <f>COUNTIF(AC$4:AC4581,AC4581)</f>
        <v>31</v>
      </c>
      <c r="C4581" s="436" t="str">
        <f t="shared" si="925"/>
        <v>DC2GT52-DC</v>
      </c>
      <c r="D4581" s="436">
        <f>VLOOKUP(C4581,'LICH THI'!C:AA,12,0)</f>
        <v>122</v>
      </c>
      <c r="E4581" s="436">
        <f>VLOOKUP(C4581,'LICH THI'!C:AA,13,0)</f>
        <v>45</v>
      </c>
      <c r="F4581" s="436">
        <f t="shared" si="935"/>
        <v>45</v>
      </c>
      <c r="G4581" s="436">
        <f>VLOOKUP(C4581,'LICH THI'!C:AA,14,0)</f>
        <v>3</v>
      </c>
      <c r="H4581" s="436">
        <f t="shared" si="926"/>
        <v>1</v>
      </c>
      <c r="I4581" s="436" t="str">
        <f t="shared" si="927"/>
        <v>Nguyễn Quang Đạt</v>
      </c>
      <c r="J4581" s="436"/>
      <c r="K4581" s="436">
        <f t="shared" si="928"/>
        <v>2</v>
      </c>
      <c r="L4581" s="436" t="str">
        <f t="shared" si="929"/>
        <v>DC2GT52-DC-2</v>
      </c>
      <c r="M4581" s="436">
        <f t="shared" si="930"/>
        <v>7</v>
      </c>
      <c r="N4581" s="437">
        <f t="shared" si="936"/>
        <v>75</v>
      </c>
      <c r="O4581" s="437"/>
      <c r="P4581" s="430" t="str">
        <f t="shared" si="931"/>
        <v/>
      </c>
      <c r="U4581" s="177">
        <v>71</v>
      </c>
      <c r="V4581" s="177" t="s">
        <v>2868</v>
      </c>
      <c r="W4581" s="177" t="s">
        <v>3032</v>
      </c>
      <c r="X4581" s="177" t="s">
        <v>2746</v>
      </c>
      <c r="Y4581" s="177" t="s">
        <v>5129</v>
      </c>
      <c r="Z4581" s="177" t="s">
        <v>6485</v>
      </c>
      <c r="AA4581" s="525" t="s">
        <v>4508</v>
      </c>
      <c r="AB4581" s="399" t="str">
        <f t="shared" si="932"/>
        <v>DC2GT52</v>
      </c>
      <c r="AC4581" s="399" t="str">
        <f t="shared" si="933"/>
        <v>DC2GT52-DC</v>
      </c>
      <c r="AD4581" t="str">
        <f>Y4581&amp;"-"&amp;VLOOKUP(AC4581,'LICH THI'!C:AA,9,0)</f>
        <v>64DCCD3223-42470</v>
      </c>
      <c r="AE4581">
        <f t="shared" si="934"/>
        <v>1</v>
      </c>
    </row>
    <row r="4582" spans="1:31" x14ac:dyDescent="0.25">
      <c r="A4582" s="436" t="str">
        <f t="shared" si="924"/>
        <v>DC2GT52-DC-32</v>
      </c>
      <c r="B4582" s="436">
        <f>COUNTIF(AC$4:AC4582,AC4582)</f>
        <v>32</v>
      </c>
      <c r="C4582" s="436" t="str">
        <f t="shared" si="925"/>
        <v>DC2GT52-DC</v>
      </c>
      <c r="D4582" s="436">
        <f>VLOOKUP(C4582,'LICH THI'!C:AA,12,0)</f>
        <v>122</v>
      </c>
      <c r="E4582" s="436">
        <f>VLOOKUP(C4582,'LICH THI'!C:AA,13,0)</f>
        <v>45</v>
      </c>
      <c r="F4582" s="436">
        <f t="shared" si="935"/>
        <v>45</v>
      </c>
      <c r="G4582" s="436">
        <f>VLOOKUP(C4582,'LICH THI'!C:AA,14,0)</f>
        <v>3</v>
      </c>
      <c r="H4582" s="436">
        <f t="shared" si="926"/>
        <v>1</v>
      </c>
      <c r="I4582" s="436" t="str">
        <f t="shared" si="927"/>
        <v>Nguyễn Tiến Đạt</v>
      </c>
      <c r="J4582" s="436"/>
      <c r="K4582" s="436">
        <f t="shared" si="928"/>
        <v>2</v>
      </c>
      <c r="L4582" s="436" t="str">
        <f t="shared" si="929"/>
        <v>DC2GT52-DC-2</v>
      </c>
      <c r="M4582" s="436">
        <f t="shared" si="930"/>
        <v>7</v>
      </c>
      <c r="N4582" s="437">
        <f t="shared" si="936"/>
        <v>76</v>
      </c>
      <c r="O4582" s="437"/>
      <c r="P4582" s="430" t="str">
        <f t="shared" si="931"/>
        <v/>
      </c>
      <c r="U4582" s="177">
        <v>72</v>
      </c>
      <c r="V4582" s="177" t="s">
        <v>2868</v>
      </c>
      <c r="W4582" s="177" t="s">
        <v>2880</v>
      </c>
      <c r="X4582" s="177" t="s">
        <v>2746</v>
      </c>
      <c r="Y4582" s="177" t="s">
        <v>2881</v>
      </c>
      <c r="Z4582" s="177" t="s">
        <v>6485</v>
      </c>
      <c r="AA4582" s="525" t="s">
        <v>2882</v>
      </c>
      <c r="AB4582" s="399" t="str">
        <f t="shared" si="932"/>
        <v>DC2GT52</v>
      </c>
      <c r="AC4582" s="399" t="str">
        <f t="shared" si="933"/>
        <v>DC2GT52-DC</v>
      </c>
      <c r="AD4582" t="str">
        <f>Y4582&amp;"-"&amp;VLOOKUP(AC4582,'LICH THI'!C:AA,9,0)</f>
        <v>64DCCD3234-42470</v>
      </c>
      <c r="AE4582">
        <f t="shared" si="934"/>
        <v>1</v>
      </c>
    </row>
    <row r="4583" spans="1:31" x14ac:dyDescent="0.25">
      <c r="A4583" s="436" t="str">
        <f t="shared" si="924"/>
        <v>DC2GT52-DC-33</v>
      </c>
      <c r="B4583" s="436">
        <f>COUNTIF(AC$4:AC4583,AC4583)</f>
        <v>33</v>
      </c>
      <c r="C4583" s="436" t="str">
        <f t="shared" si="925"/>
        <v>DC2GT52-DC</v>
      </c>
      <c r="D4583" s="436">
        <f>VLOOKUP(C4583,'LICH THI'!C:AA,12,0)</f>
        <v>122</v>
      </c>
      <c r="E4583" s="436">
        <f>VLOOKUP(C4583,'LICH THI'!C:AA,13,0)</f>
        <v>45</v>
      </c>
      <c r="F4583" s="436">
        <f t="shared" si="935"/>
        <v>45</v>
      </c>
      <c r="G4583" s="436">
        <f>VLOOKUP(C4583,'LICH THI'!C:AA,14,0)</f>
        <v>3</v>
      </c>
      <c r="H4583" s="436">
        <f t="shared" si="926"/>
        <v>1</v>
      </c>
      <c r="I4583" s="436" t="str">
        <f t="shared" si="927"/>
        <v>Nguyễn Văn Đạt</v>
      </c>
      <c r="J4583" s="436"/>
      <c r="K4583" s="436">
        <f t="shared" si="928"/>
        <v>2</v>
      </c>
      <c r="L4583" s="436" t="str">
        <f t="shared" si="929"/>
        <v>DC2GT52-DC-2</v>
      </c>
      <c r="M4583" s="436">
        <f t="shared" si="930"/>
        <v>7</v>
      </c>
      <c r="N4583" s="437">
        <f t="shared" si="936"/>
        <v>77</v>
      </c>
      <c r="O4583" s="437"/>
      <c r="P4583" s="430" t="str">
        <f t="shared" si="931"/>
        <v/>
      </c>
      <c r="U4583" s="177">
        <v>11</v>
      </c>
      <c r="V4583" s="177" t="s">
        <v>3209</v>
      </c>
      <c r="W4583" s="177" t="s">
        <v>2741</v>
      </c>
      <c r="X4583" s="177" t="s">
        <v>2746</v>
      </c>
      <c r="Y4583" s="177" t="s">
        <v>6487</v>
      </c>
      <c r="Z4583" s="177" t="s">
        <v>6485</v>
      </c>
      <c r="AA4583" s="525" t="s">
        <v>6488</v>
      </c>
      <c r="AB4583" s="399" t="str">
        <f t="shared" si="932"/>
        <v>DC2GT52</v>
      </c>
      <c r="AC4583" s="399" t="str">
        <f t="shared" si="933"/>
        <v>DC2GT52-DC</v>
      </c>
      <c r="AD4583" t="str">
        <f>Y4583&amp;"-"&amp;VLOOKUP(AC4583,'LICH THI'!C:AA,9,0)</f>
        <v>63DCCD3034-42470</v>
      </c>
      <c r="AE4583">
        <f t="shared" si="934"/>
        <v>1</v>
      </c>
    </row>
    <row r="4584" spans="1:31" x14ac:dyDescent="0.25">
      <c r="A4584" s="436" t="str">
        <f t="shared" si="924"/>
        <v>DC2GT52-DC-34</v>
      </c>
      <c r="B4584" s="436">
        <f>COUNTIF(AC$4:AC4584,AC4584)</f>
        <v>34</v>
      </c>
      <c r="C4584" s="436" t="str">
        <f t="shared" si="925"/>
        <v>DC2GT52-DC</v>
      </c>
      <c r="D4584" s="436">
        <f>VLOOKUP(C4584,'LICH THI'!C:AA,12,0)</f>
        <v>122</v>
      </c>
      <c r="E4584" s="436">
        <f>VLOOKUP(C4584,'LICH THI'!C:AA,13,0)</f>
        <v>45</v>
      </c>
      <c r="F4584" s="436">
        <f t="shared" si="935"/>
        <v>45</v>
      </c>
      <c r="G4584" s="436">
        <f>VLOOKUP(C4584,'LICH THI'!C:AA,14,0)</f>
        <v>3</v>
      </c>
      <c r="H4584" s="436">
        <f t="shared" si="926"/>
        <v>1</v>
      </c>
      <c r="I4584" s="436" t="str">
        <f t="shared" si="927"/>
        <v>Nguyễn Xuân Đạt</v>
      </c>
      <c r="J4584" s="436"/>
      <c r="K4584" s="436">
        <f t="shared" si="928"/>
        <v>2</v>
      </c>
      <c r="L4584" s="436" t="str">
        <f t="shared" si="929"/>
        <v>DC2GT52-DC-2</v>
      </c>
      <c r="M4584" s="436">
        <f t="shared" si="930"/>
        <v>7</v>
      </c>
      <c r="N4584" s="437">
        <f t="shared" si="936"/>
        <v>78</v>
      </c>
      <c r="O4584" s="437"/>
      <c r="P4584" s="430" t="str">
        <f t="shared" si="931"/>
        <v/>
      </c>
      <c r="U4584" s="177">
        <v>44</v>
      </c>
      <c r="V4584" s="177" t="s">
        <v>2790</v>
      </c>
      <c r="W4584" s="177" t="s">
        <v>3590</v>
      </c>
      <c r="X4584" s="177" t="s">
        <v>2746</v>
      </c>
      <c r="Y4584" s="177" t="s">
        <v>5049</v>
      </c>
      <c r="Z4584" s="177" t="s">
        <v>6485</v>
      </c>
      <c r="AA4584" s="525" t="s">
        <v>5050</v>
      </c>
      <c r="AB4584" s="399" t="str">
        <f t="shared" si="932"/>
        <v>DC2GT52</v>
      </c>
      <c r="AC4584" s="399" t="str">
        <f t="shared" si="933"/>
        <v>DC2GT52-DC</v>
      </c>
      <c r="AD4584" t="str">
        <f>Y4584&amp;"-"&amp;VLOOKUP(AC4584,'LICH THI'!C:AA,9,0)</f>
        <v>64DCCD3079-42470</v>
      </c>
      <c r="AE4584">
        <f t="shared" si="934"/>
        <v>1</v>
      </c>
    </row>
    <row r="4585" spans="1:31" x14ac:dyDescent="0.25">
      <c r="A4585" s="436" t="str">
        <f t="shared" si="924"/>
        <v>DC2GT52-DC-35</v>
      </c>
      <c r="B4585" s="436">
        <f>COUNTIF(AC$4:AC4585,AC4585)</f>
        <v>35</v>
      </c>
      <c r="C4585" s="436" t="str">
        <f t="shared" si="925"/>
        <v>DC2GT52-DC</v>
      </c>
      <c r="D4585" s="436">
        <f>VLOOKUP(C4585,'LICH THI'!C:AA,12,0)</f>
        <v>122</v>
      </c>
      <c r="E4585" s="436">
        <f>VLOOKUP(C4585,'LICH THI'!C:AA,13,0)</f>
        <v>45</v>
      </c>
      <c r="F4585" s="436">
        <f t="shared" si="935"/>
        <v>45</v>
      </c>
      <c r="G4585" s="436">
        <f>VLOOKUP(C4585,'LICH THI'!C:AA,14,0)</f>
        <v>3</v>
      </c>
      <c r="H4585" s="436">
        <f t="shared" si="926"/>
        <v>1</v>
      </c>
      <c r="I4585" s="436" t="str">
        <f t="shared" si="927"/>
        <v>Tạ Tương Đạt</v>
      </c>
      <c r="J4585" s="436"/>
      <c r="K4585" s="436">
        <f t="shared" si="928"/>
        <v>2</v>
      </c>
      <c r="L4585" s="436" t="str">
        <f t="shared" si="929"/>
        <v>DC2GT52-DC-2</v>
      </c>
      <c r="M4585" s="436">
        <f t="shared" si="930"/>
        <v>7</v>
      </c>
      <c r="N4585" s="437">
        <f t="shared" si="936"/>
        <v>79</v>
      </c>
      <c r="O4585" s="437"/>
      <c r="P4585" s="430" t="str">
        <f t="shared" si="931"/>
        <v/>
      </c>
      <c r="U4585" s="177">
        <v>22</v>
      </c>
      <c r="V4585" s="177" t="s">
        <v>2724</v>
      </c>
      <c r="W4585" s="177" t="s">
        <v>2745</v>
      </c>
      <c r="X4585" s="177" t="s">
        <v>2746</v>
      </c>
      <c r="Y4585" s="177" t="s">
        <v>2747</v>
      </c>
      <c r="Z4585" s="177" t="s">
        <v>6485</v>
      </c>
      <c r="AA4585" s="525" t="s">
        <v>2748</v>
      </c>
      <c r="AB4585" s="399" t="str">
        <f t="shared" si="932"/>
        <v>DC2GT52</v>
      </c>
      <c r="AC4585" s="399" t="str">
        <f t="shared" si="933"/>
        <v>DC2GT52-DC</v>
      </c>
      <c r="AD4585" t="str">
        <f>Y4585&amp;"-"&amp;VLOOKUP(AC4585,'LICH THI'!C:AA,9,0)</f>
        <v>64DCCA3081-42470</v>
      </c>
      <c r="AE4585">
        <f t="shared" si="934"/>
        <v>1</v>
      </c>
    </row>
    <row r="4586" spans="1:31" x14ac:dyDescent="0.25">
      <c r="A4586" s="436" t="str">
        <f t="shared" si="924"/>
        <v>DC2GT52-DC-36</v>
      </c>
      <c r="B4586" s="436">
        <f>COUNTIF(AC$4:AC4586,AC4586)</f>
        <v>36</v>
      </c>
      <c r="C4586" s="436" t="str">
        <f t="shared" si="925"/>
        <v>DC2GT52-DC</v>
      </c>
      <c r="D4586" s="436">
        <f>VLOOKUP(C4586,'LICH THI'!C:AA,12,0)</f>
        <v>122</v>
      </c>
      <c r="E4586" s="436">
        <f>VLOOKUP(C4586,'LICH THI'!C:AA,13,0)</f>
        <v>45</v>
      </c>
      <c r="F4586" s="436">
        <f t="shared" si="935"/>
        <v>45</v>
      </c>
      <c r="G4586" s="436">
        <f>VLOOKUP(C4586,'LICH THI'!C:AA,14,0)</f>
        <v>3</v>
      </c>
      <c r="H4586" s="436">
        <f t="shared" si="926"/>
        <v>1</v>
      </c>
      <c r="I4586" s="436" t="str">
        <f t="shared" si="927"/>
        <v>Vũ Xuân Đề</v>
      </c>
      <c r="J4586" s="436"/>
      <c r="K4586" s="436">
        <f t="shared" si="928"/>
        <v>2</v>
      </c>
      <c r="L4586" s="436" t="str">
        <f t="shared" si="929"/>
        <v>DC2GT52-DC-2</v>
      </c>
      <c r="M4586" s="436">
        <f t="shared" si="930"/>
        <v>7</v>
      </c>
      <c r="N4586" s="437">
        <f t="shared" si="936"/>
        <v>80</v>
      </c>
      <c r="O4586" s="437"/>
      <c r="P4586" s="430" t="str">
        <f t="shared" si="931"/>
        <v/>
      </c>
      <c r="U4586" s="177">
        <v>23</v>
      </c>
      <c r="V4586" s="177" t="s">
        <v>2724</v>
      </c>
      <c r="W4586" s="177" t="s">
        <v>3704</v>
      </c>
      <c r="X4586" s="177" t="s">
        <v>3705</v>
      </c>
      <c r="Y4586" s="177" t="s">
        <v>3706</v>
      </c>
      <c r="Z4586" s="177" t="s">
        <v>6485</v>
      </c>
      <c r="AA4586" s="525" t="s">
        <v>3362</v>
      </c>
      <c r="AB4586" s="399" t="str">
        <f t="shared" si="932"/>
        <v>DC2GT52</v>
      </c>
      <c r="AC4586" s="399" t="str">
        <f t="shared" si="933"/>
        <v>DC2GT52-DC</v>
      </c>
      <c r="AD4586" t="str">
        <f>Y4586&amp;"-"&amp;VLOOKUP(AC4586,'LICH THI'!C:AA,9,0)</f>
        <v>64DCCA3036-42470</v>
      </c>
      <c r="AE4586">
        <f t="shared" si="934"/>
        <v>1</v>
      </c>
    </row>
    <row r="4587" spans="1:31" x14ac:dyDescent="0.25">
      <c r="A4587" s="436" t="str">
        <f t="shared" si="924"/>
        <v>DC2GT52-DC-37</v>
      </c>
      <c r="B4587" s="436">
        <f>COUNTIF(AC$4:AC4587,AC4587)</f>
        <v>37</v>
      </c>
      <c r="C4587" s="436" t="str">
        <f t="shared" si="925"/>
        <v>DC2GT52-DC</v>
      </c>
      <c r="D4587" s="436">
        <f>VLOOKUP(C4587,'LICH THI'!C:AA,12,0)</f>
        <v>122</v>
      </c>
      <c r="E4587" s="436">
        <f>VLOOKUP(C4587,'LICH THI'!C:AA,13,0)</f>
        <v>45</v>
      </c>
      <c r="F4587" s="436">
        <f t="shared" si="935"/>
        <v>45</v>
      </c>
      <c r="G4587" s="436">
        <f>VLOOKUP(C4587,'LICH THI'!C:AA,14,0)</f>
        <v>3</v>
      </c>
      <c r="H4587" s="436">
        <f t="shared" si="926"/>
        <v>1</v>
      </c>
      <c r="I4587" s="436" t="str">
        <f t="shared" si="927"/>
        <v>Nguyễn Thúc Định</v>
      </c>
      <c r="J4587" s="436"/>
      <c r="K4587" s="436">
        <f t="shared" si="928"/>
        <v>2</v>
      </c>
      <c r="L4587" s="436" t="str">
        <f t="shared" si="929"/>
        <v>DC2GT52-DC-2</v>
      </c>
      <c r="M4587" s="436">
        <f t="shared" si="930"/>
        <v>7</v>
      </c>
      <c r="N4587" s="437">
        <f t="shared" si="936"/>
        <v>81</v>
      </c>
      <c r="O4587" s="437"/>
      <c r="P4587" s="430" t="str">
        <f t="shared" si="931"/>
        <v/>
      </c>
      <c r="U4587" s="177">
        <v>8</v>
      </c>
      <c r="V4587" s="177" t="s">
        <v>3175</v>
      </c>
      <c r="W4587" s="177" t="s">
        <v>4146</v>
      </c>
      <c r="X4587" s="177" t="s">
        <v>4147</v>
      </c>
      <c r="Y4587" s="177" t="s">
        <v>4148</v>
      </c>
      <c r="Z4587" s="177" t="s">
        <v>6485</v>
      </c>
      <c r="AA4587" s="525" t="s">
        <v>3045</v>
      </c>
      <c r="AB4587" s="399" t="str">
        <f t="shared" si="932"/>
        <v>DC2GT52</v>
      </c>
      <c r="AC4587" s="399" t="str">
        <f t="shared" si="933"/>
        <v>DC2GT52-DC</v>
      </c>
      <c r="AD4587" t="str">
        <f>Y4587&amp;"-"&amp;VLOOKUP(AC4587,'LICH THI'!C:AA,9,0)</f>
        <v>63DCCA3002-42470</v>
      </c>
      <c r="AE4587">
        <f t="shared" si="934"/>
        <v>1</v>
      </c>
    </row>
    <row r="4588" spans="1:31" x14ac:dyDescent="0.25">
      <c r="A4588" s="436" t="str">
        <f t="shared" si="924"/>
        <v>DC2GT52-DC-38</v>
      </c>
      <c r="B4588" s="436">
        <f>COUNTIF(AC$4:AC4588,AC4588)</f>
        <v>38</v>
      </c>
      <c r="C4588" s="436" t="str">
        <f t="shared" si="925"/>
        <v>DC2GT52-DC</v>
      </c>
      <c r="D4588" s="436">
        <f>VLOOKUP(C4588,'LICH THI'!C:AA,12,0)</f>
        <v>122</v>
      </c>
      <c r="E4588" s="436">
        <f>VLOOKUP(C4588,'LICH THI'!C:AA,13,0)</f>
        <v>45</v>
      </c>
      <c r="F4588" s="436">
        <f t="shared" si="935"/>
        <v>45</v>
      </c>
      <c r="G4588" s="436">
        <f>VLOOKUP(C4588,'LICH THI'!C:AA,14,0)</f>
        <v>3</v>
      </c>
      <c r="H4588" s="436">
        <f t="shared" si="926"/>
        <v>1</v>
      </c>
      <c r="I4588" s="436" t="str">
        <f t="shared" si="927"/>
        <v>Lê Mạnh Đoan</v>
      </c>
      <c r="J4588" s="436"/>
      <c r="K4588" s="436">
        <f t="shared" si="928"/>
        <v>2</v>
      </c>
      <c r="L4588" s="436" t="str">
        <f t="shared" si="929"/>
        <v>DC2GT52-DC-2</v>
      </c>
      <c r="M4588" s="436">
        <f t="shared" si="930"/>
        <v>7</v>
      </c>
      <c r="N4588" s="437">
        <f t="shared" si="936"/>
        <v>82</v>
      </c>
      <c r="O4588" s="437"/>
      <c r="P4588" s="430" t="str">
        <f t="shared" si="931"/>
        <v/>
      </c>
      <c r="U4588" s="177">
        <v>111</v>
      </c>
      <c r="V4588" s="177" t="s">
        <v>2935</v>
      </c>
      <c r="W4588" s="177" t="s">
        <v>2944</v>
      </c>
      <c r="X4588" s="177" t="s">
        <v>2945</v>
      </c>
      <c r="Y4588" s="177" t="s">
        <v>2946</v>
      </c>
      <c r="Z4588" s="177" t="s">
        <v>6485</v>
      </c>
      <c r="AA4588" s="525" t="s">
        <v>2947</v>
      </c>
      <c r="AB4588" s="399" t="str">
        <f t="shared" si="932"/>
        <v>DC2GT52</v>
      </c>
      <c r="AC4588" s="399" t="str">
        <f t="shared" si="933"/>
        <v>DC2GT52-DC</v>
      </c>
      <c r="AD4588" t="str">
        <f>Y4588&amp;"-"&amp;VLOOKUP(AC4588,'LICH THI'!C:AA,9,0)</f>
        <v>64DCDB3138-42470</v>
      </c>
      <c r="AE4588">
        <f t="shared" si="934"/>
        <v>1</v>
      </c>
    </row>
    <row r="4589" spans="1:31" x14ac:dyDescent="0.25">
      <c r="A4589" s="436" t="str">
        <f t="shared" si="924"/>
        <v>DC2GT52-DC-39</v>
      </c>
      <c r="B4589" s="436">
        <f>COUNTIF(AC$4:AC4589,AC4589)</f>
        <v>39</v>
      </c>
      <c r="C4589" s="436" t="str">
        <f t="shared" si="925"/>
        <v>DC2GT52-DC</v>
      </c>
      <c r="D4589" s="436">
        <f>VLOOKUP(C4589,'LICH THI'!C:AA,12,0)</f>
        <v>122</v>
      </c>
      <c r="E4589" s="436">
        <f>VLOOKUP(C4589,'LICH THI'!C:AA,13,0)</f>
        <v>45</v>
      </c>
      <c r="F4589" s="436">
        <f t="shared" si="935"/>
        <v>45</v>
      </c>
      <c r="G4589" s="436">
        <f>VLOOKUP(C4589,'LICH THI'!C:AA,14,0)</f>
        <v>3</v>
      </c>
      <c r="H4589" s="436">
        <f t="shared" si="926"/>
        <v>1</v>
      </c>
      <c r="I4589" s="436" t="str">
        <f t="shared" si="927"/>
        <v>Phạm Bình Đô</v>
      </c>
      <c r="J4589" s="436"/>
      <c r="K4589" s="436">
        <f t="shared" si="928"/>
        <v>2</v>
      </c>
      <c r="L4589" s="436" t="str">
        <f t="shared" si="929"/>
        <v>DC2GT52-DC-2</v>
      </c>
      <c r="M4589" s="436">
        <f t="shared" si="930"/>
        <v>7</v>
      </c>
      <c r="N4589" s="437">
        <f t="shared" si="936"/>
        <v>83</v>
      </c>
      <c r="O4589" s="437"/>
      <c r="P4589" s="430" t="str">
        <f t="shared" si="931"/>
        <v/>
      </c>
      <c r="U4589" s="177">
        <v>119</v>
      </c>
      <c r="V4589" s="177" t="s">
        <v>3077</v>
      </c>
      <c r="W4589" s="177" t="s">
        <v>5389</v>
      </c>
      <c r="X4589" s="177" t="s">
        <v>3958</v>
      </c>
      <c r="Y4589" s="177" t="s">
        <v>5390</v>
      </c>
      <c r="Z4589" s="177" t="s">
        <v>6485</v>
      </c>
      <c r="AA4589" s="525" t="s">
        <v>3853</v>
      </c>
      <c r="AB4589" s="399" t="str">
        <f t="shared" si="932"/>
        <v>DC2GT52</v>
      </c>
      <c r="AC4589" s="399" t="str">
        <f t="shared" si="933"/>
        <v>DC2GT52-DC</v>
      </c>
      <c r="AD4589" t="str">
        <f>Y4589&amp;"-"&amp;VLOOKUP(AC4589,'LICH THI'!C:AA,9,0)</f>
        <v>64DCDB3170-42470</v>
      </c>
      <c r="AE4589">
        <f t="shared" si="934"/>
        <v>1</v>
      </c>
    </row>
    <row r="4590" spans="1:31" x14ac:dyDescent="0.25">
      <c r="A4590" s="436" t="str">
        <f t="shared" si="924"/>
        <v>DC2GT52-DC-40</v>
      </c>
      <c r="B4590" s="436">
        <f>COUNTIF(AC$4:AC4590,AC4590)</f>
        <v>40</v>
      </c>
      <c r="C4590" s="436" t="str">
        <f t="shared" si="925"/>
        <v>DC2GT52-DC</v>
      </c>
      <c r="D4590" s="436">
        <f>VLOOKUP(C4590,'LICH THI'!C:AA,12,0)</f>
        <v>122</v>
      </c>
      <c r="E4590" s="436">
        <f>VLOOKUP(C4590,'LICH THI'!C:AA,13,0)</f>
        <v>45</v>
      </c>
      <c r="F4590" s="436">
        <f t="shared" si="935"/>
        <v>45</v>
      </c>
      <c r="G4590" s="436">
        <f>VLOOKUP(C4590,'LICH THI'!C:AA,14,0)</f>
        <v>3</v>
      </c>
      <c r="H4590" s="436">
        <f t="shared" si="926"/>
        <v>1</v>
      </c>
      <c r="I4590" s="436" t="str">
        <f t="shared" si="927"/>
        <v>Nguyễn Thành Đông</v>
      </c>
      <c r="J4590" s="436"/>
      <c r="K4590" s="436">
        <f t="shared" si="928"/>
        <v>2</v>
      </c>
      <c r="L4590" s="436" t="str">
        <f t="shared" si="929"/>
        <v>DC2GT52-DC-2</v>
      </c>
      <c r="M4590" s="436">
        <f t="shared" si="930"/>
        <v>7</v>
      </c>
      <c r="N4590" s="437">
        <f t="shared" si="936"/>
        <v>84</v>
      </c>
      <c r="O4590" s="437"/>
      <c r="P4590" s="430" t="str">
        <f t="shared" si="931"/>
        <v/>
      </c>
      <c r="U4590" s="177">
        <v>63</v>
      </c>
      <c r="V4590" s="177" t="s">
        <v>2851</v>
      </c>
      <c r="W4590" s="177" t="s">
        <v>2862</v>
      </c>
      <c r="X4590" s="177" t="s">
        <v>2750</v>
      </c>
      <c r="Y4590" s="177" t="s">
        <v>2863</v>
      </c>
      <c r="Z4590" s="177" t="s">
        <v>6485</v>
      </c>
      <c r="AA4590" s="525" t="s">
        <v>2864</v>
      </c>
      <c r="AB4590" s="399" t="str">
        <f t="shared" si="932"/>
        <v>DC2GT52</v>
      </c>
      <c r="AC4590" s="399" t="str">
        <f t="shared" si="933"/>
        <v>DC2GT52-DC</v>
      </c>
      <c r="AD4590" t="str">
        <f>Y4590&amp;"-"&amp;VLOOKUP(AC4590,'LICH THI'!C:AA,9,0)</f>
        <v>64DCCD3255-42470</v>
      </c>
      <c r="AE4590">
        <f t="shared" si="934"/>
        <v>1</v>
      </c>
    </row>
    <row r="4591" spans="1:31" x14ac:dyDescent="0.25">
      <c r="A4591" s="436" t="str">
        <f t="shared" si="924"/>
        <v>DC2GT52-DC-41</v>
      </c>
      <c r="B4591" s="436">
        <f>COUNTIF(AC$4:AC4591,AC4591)</f>
        <v>41</v>
      </c>
      <c r="C4591" s="436" t="str">
        <f t="shared" si="925"/>
        <v>DC2GT52-DC</v>
      </c>
      <c r="D4591" s="436">
        <f>VLOOKUP(C4591,'LICH THI'!C:AA,12,0)</f>
        <v>122</v>
      </c>
      <c r="E4591" s="436">
        <f>VLOOKUP(C4591,'LICH THI'!C:AA,13,0)</f>
        <v>45</v>
      </c>
      <c r="F4591" s="436">
        <f t="shared" si="935"/>
        <v>45</v>
      </c>
      <c r="G4591" s="436">
        <f>VLOOKUP(C4591,'LICH THI'!C:AA,14,0)</f>
        <v>3</v>
      </c>
      <c r="H4591" s="436">
        <f t="shared" si="926"/>
        <v>1</v>
      </c>
      <c r="I4591" s="436" t="str">
        <f t="shared" si="927"/>
        <v>Phạm Minh Đông</v>
      </c>
      <c r="J4591" s="436"/>
      <c r="K4591" s="436">
        <f t="shared" si="928"/>
        <v>2</v>
      </c>
      <c r="L4591" s="436" t="str">
        <f t="shared" si="929"/>
        <v>DC2GT52-DC-2</v>
      </c>
      <c r="M4591" s="436">
        <f t="shared" si="930"/>
        <v>7</v>
      </c>
      <c r="N4591" s="437">
        <f t="shared" si="936"/>
        <v>85</v>
      </c>
      <c r="O4591" s="437"/>
      <c r="P4591" s="430" t="str">
        <f t="shared" si="931"/>
        <v/>
      </c>
      <c r="U4591" s="177">
        <v>24</v>
      </c>
      <c r="V4591" s="177" t="s">
        <v>2724</v>
      </c>
      <c r="W4591" s="177" t="s">
        <v>2749</v>
      </c>
      <c r="X4591" s="177" t="s">
        <v>2750</v>
      </c>
      <c r="Y4591" s="177" t="s">
        <v>2751</v>
      </c>
      <c r="Z4591" s="177" t="s">
        <v>6485</v>
      </c>
      <c r="AA4591" s="525" t="s">
        <v>2752</v>
      </c>
      <c r="AB4591" s="399" t="str">
        <f t="shared" si="932"/>
        <v>DC2GT52</v>
      </c>
      <c r="AC4591" s="399" t="str">
        <f t="shared" si="933"/>
        <v>DC2GT52-DC</v>
      </c>
      <c r="AD4591" t="str">
        <f>Y4591&amp;"-"&amp;VLOOKUP(AC4591,'LICH THI'!C:AA,9,0)</f>
        <v>64DCCA3029-42470</v>
      </c>
      <c r="AE4591">
        <f t="shared" si="934"/>
        <v>1</v>
      </c>
    </row>
    <row r="4592" spans="1:31" x14ac:dyDescent="0.25">
      <c r="A4592" s="436" t="str">
        <f t="shared" si="924"/>
        <v>DC2GT52-DC-42</v>
      </c>
      <c r="B4592" s="436">
        <f>COUNTIF(AC$4:AC4592,AC4592)</f>
        <v>42</v>
      </c>
      <c r="C4592" s="436" t="str">
        <f t="shared" si="925"/>
        <v>DC2GT52-DC</v>
      </c>
      <c r="D4592" s="436">
        <f>VLOOKUP(C4592,'LICH THI'!C:AA,12,0)</f>
        <v>122</v>
      </c>
      <c r="E4592" s="436">
        <f>VLOOKUP(C4592,'LICH THI'!C:AA,13,0)</f>
        <v>45</v>
      </c>
      <c r="F4592" s="436">
        <f t="shared" si="935"/>
        <v>45</v>
      </c>
      <c r="G4592" s="436">
        <f>VLOOKUP(C4592,'LICH THI'!C:AA,14,0)</f>
        <v>3</v>
      </c>
      <c r="H4592" s="436">
        <f t="shared" si="926"/>
        <v>1</v>
      </c>
      <c r="I4592" s="436" t="str">
        <f t="shared" si="927"/>
        <v>Nguyễn Văn Đồng</v>
      </c>
      <c r="J4592" s="436"/>
      <c r="K4592" s="436">
        <f t="shared" si="928"/>
        <v>2</v>
      </c>
      <c r="L4592" s="436" t="str">
        <f t="shared" si="929"/>
        <v>DC2GT52-DC-2</v>
      </c>
      <c r="M4592" s="436">
        <f t="shared" si="930"/>
        <v>7</v>
      </c>
      <c r="N4592" s="437">
        <f t="shared" si="936"/>
        <v>86</v>
      </c>
      <c r="O4592" s="437"/>
      <c r="P4592" s="430" t="str">
        <f t="shared" si="931"/>
        <v/>
      </c>
      <c r="U4592" s="177">
        <v>59</v>
      </c>
      <c r="V4592" s="177" t="s">
        <v>2825</v>
      </c>
      <c r="W4592" s="177" t="s">
        <v>2741</v>
      </c>
      <c r="X4592" s="177" t="s">
        <v>2830</v>
      </c>
      <c r="Y4592" s="177" t="s">
        <v>2831</v>
      </c>
      <c r="Z4592" s="177" t="s">
        <v>6485</v>
      </c>
      <c r="AA4592" s="525" t="s">
        <v>2832</v>
      </c>
      <c r="AB4592" s="399" t="str">
        <f t="shared" si="932"/>
        <v>DC2GT52</v>
      </c>
      <c r="AC4592" s="399" t="str">
        <f t="shared" si="933"/>
        <v>DC2GT52-DC</v>
      </c>
      <c r="AD4592" t="str">
        <f>Y4592&amp;"-"&amp;VLOOKUP(AC4592,'LICH THI'!C:AA,9,0)</f>
        <v>64DCCD3031-42470</v>
      </c>
      <c r="AE4592">
        <f t="shared" si="934"/>
        <v>1</v>
      </c>
    </row>
    <row r="4593" spans="1:31" x14ac:dyDescent="0.25">
      <c r="A4593" s="436" t="str">
        <f t="shared" si="924"/>
        <v>DC2GT52-DC-43</v>
      </c>
      <c r="B4593" s="436">
        <f>COUNTIF(AC$4:AC4593,AC4593)</f>
        <v>43</v>
      </c>
      <c r="C4593" s="436" t="str">
        <f t="shared" si="925"/>
        <v>DC2GT52-DC</v>
      </c>
      <c r="D4593" s="436">
        <f>VLOOKUP(C4593,'LICH THI'!C:AA,12,0)</f>
        <v>122</v>
      </c>
      <c r="E4593" s="436">
        <f>VLOOKUP(C4593,'LICH THI'!C:AA,13,0)</f>
        <v>45</v>
      </c>
      <c r="F4593" s="436">
        <f t="shared" si="935"/>
        <v>45</v>
      </c>
      <c r="G4593" s="436">
        <f>VLOOKUP(C4593,'LICH THI'!C:AA,14,0)</f>
        <v>3</v>
      </c>
      <c r="H4593" s="436">
        <f t="shared" si="926"/>
        <v>1</v>
      </c>
      <c r="I4593" s="436" t="str">
        <f t="shared" si="927"/>
        <v>Nguyễn Duy Đức</v>
      </c>
      <c r="J4593" s="436"/>
      <c r="K4593" s="436">
        <f t="shared" si="928"/>
        <v>2</v>
      </c>
      <c r="L4593" s="436" t="str">
        <f t="shared" si="929"/>
        <v>DC2GT52-DC-2</v>
      </c>
      <c r="M4593" s="436">
        <f t="shared" si="930"/>
        <v>7</v>
      </c>
      <c r="N4593" s="437">
        <f t="shared" si="936"/>
        <v>87</v>
      </c>
      <c r="O4593" s="437"/>
      <c r="P4593" s="430" t="str">
        <f t="shared" si="931"/>
        <v/>
      </c>
      <c r="U4593" s="177">
        <v>92</v>
      </c>
      <c r="V4593" s="177" t="s">
        <v>2897</v>
      </c>
      <c r="W4593" s="177" t="s">
        <v>2969</v>
      </c>
      <c r="X4593" s="177" t="s">
        <v>2948</v>
      </c>
      <c r="Y4593" s="177" t="s">
        <v>6182</v>
      </c>
      <c r="Z4593" s="177" t="s">
        <v>6485</v>
      </c>
      <c r="AA4593" s="525" t="s">
        <v>6183</v>
      </c>
      <c r="AB4593" s="399" t="str">
        <f t="shared" si="932"/>
        <v>DC2GT52</v>
      </c>
      <c r="AC4593" s="399" t="str">
        <f t="shared" si="933"/>
        <v>DC2GT52-DC</v>
      </c>
      <c r="AD4593" t="str">
        <f>Y4593&amp;"-"&amp;VLOOKUP(AC4593,'LICH THI'!C:AA,9,0)</f>
        <v>64DCDB3058-42470</v>
      </c>
      <c r="AE4593">
        <f t="shared" si="934"/>
        <v>1</v>
      </c>
    </row>
    <row r="4594" spans="1:31" x14ac:dyDescent="0.25">
      <c r="A4594" s="436" t="str">
        <f t="shared" si="924"/>
        <v>DC2GT52-DC-44</v>
      </c>
      <c r="B4594" s="436">
        <f>COUNTIF(AC$4:AC4594,AC4594)</f>
        <v>44</v>
      </c>
      <c r="C4594" s="436" t="str">
        <f t="shared" si="925"/>
        <v>DC2GT52-DC</v>
      </c>
      <c r="D4594" s="436">
        <f>VLOOKUP(C4594,'LICH THI'!C:AA,12,0)</f>
        <v>122</v>
      </c>
      <c r="E4594" s="436">
        <f>VLOOKUP(C4594,'LICH THI'!C:AA,13,0)</f>
        <v>45</v>
      </c>
      <c r="F4594" s="436">
        <f t="shared" si="935"/>
        <v>45</v>
      </c>
      <c r="G4594" s="436">
        <f>VLOOKUP(C4594,'LICH THI'!C:AA,14,0)</f>
        <v>3</v>
      </c>
      <c r="H4594" s="436">
        <f t="shared" si="926"/>
        <v>1</v>
      </c>
      <c r="I4594" s="436" t="str">
        <f t="shared" si="927"/>
        <v>Mai Văn Đương</v>
      </c>
      <c r="J4594" s="436"/>
      <c r="K4594" s="436">
        <f t="shared" si="928"/>
        <v>2</v>
      </c>
      <c r="L4594" s="436" t="str">
        <f t="shared" si="929"/>
        <v>DC2GT52-DC-2</v>
      </c>
      <c r="M4594" s="436">
        <f t="shared" si="930"/>
        <v>7</v>
      </c>
      <c r="N4594" s="437">
        <f t="shared" si="936"/>
        <v>88</v>
      </c>
      <c r="O4594" s="437"/>
      <c r="P4594" s="430" t="str">
        <f t="shared" si="931"/>
        <v/>
      </c>
      <c r="U4594" s="177">
        <v>73</v>
      </c>
      <c r="V4594" s="177" t="s">
        <v>2868</v>
      </c>
      <c r="W4594" s="177" t="s">
        <v>3951</v>
      </c>
      <c r="X4594" s="177" t="s">
        <v>4687</v>
      </c>
      <c r="Y4594" s="177" t="s">
        <v>4688</v>
      </c>
      <c r="Z4594" s="177" t="s">
        <v>6485</v>
      </c>
      <c r="AA4594" s="525" t="s">
        <v>4689</v>
      </c>
      <c r="AB4594" s="399" t="str">
        <f t="shared" si="932"/>
        <v>DC2GT52</v>
      </c>
      <c r="AC4594" s="399" t="str">
        <f t="shared" si="933"/>
        <v>DC2GT52-DC</v>
      </c>
      <c r="AD4594" t="str">
        <f>Y4594&amp;"-"&amp;VLOOKUP(AC4594,'LICH THI'!C:AA,9,0)</f>
        <v>64DCCD3246-42470</v>
      </c>
      <c r="AE4594">
        <f t="shared" si="934"/>
        <v>1</v>
      </c>
    </row>
    <row r="4595" spans="1:31" x14ac:dyDescent="0.25">
      <c r="A4595" s="436" t="str">
        <f t="shared" si="924"/>
        <v>DC2GT52-DC-45</v>
      </c>
      <c r="B4595" s="436">
        <f>COUNTIF(AC$4:AC4595,AC4595)</f>
        <v>45</v>
      </c>
      <c r="C4595" s="436" t="str">
        <f t="shared" si="925"/>
        <v>DC2GT52-DC</v>
      </c>
      <c r="D4595" s="436">
        <f>VLOOKUP(C4595,'LICH THI'!C:AA,12,0)</f>
        <v>122</v>
      </c>
      <c r="E4595" s="436">
        <f>VLOOKUP(C4595,'LICH THI'!C:AA,13,0)</f>
        <v>45</v>
      </c>
      <c r="F4595" s="436">
        <f t="shared" si="935"/>
        <v>45</v>
      </c>
      <c r="G4595" s="436">
        <f>VLOOKUP(C4595,'LICH THI'!C:AA,14,0)</f>
        <v>3</v>
      </c>
      <c r="H4595" s="436">
        <f t="shared" si="926"/>
        <v>1</v>
      </c>
      <c r="I4595" s="436" t="str">
        <f t="shared" si="927"/>
        <v>Nguyễn Huy Hải</v>
      </c>
      <c r="J4595" s="436"/>
      <c r="K4595" s="436">
        <f t="shared" si="928"/>
        <v>2</v>
      </c>
      <c r="L4595" s="436" t="str">
        <f t="shared" si="929"/>
        <v>DC2GT52-DC-2</v>
      </c>
      <c r="M4595" s="436">
        <f t="shared" si="930"/>
        <v>7</v>
      </c>
      <c r="N4595" s="437">
        <f t="shared" si="936"/>
        <v>89</v>
      </c>
      <c r="O4595" s="437"/>
      <c r="P4595" s="430" t="str">
        <f t="shared" si="931"/>
        <v/>
      </c>
      <c r="U4595" s="177">
        <v>64</v>
      </c>
      <c r="V4595" s="177" t="s">
        <v>2851</v>
      </c>
      <c r="W4595" s="177" t="s">
        <v>3144</v>
      </c>
      <c r="X4595" s="177" t="s">
        <v>2908</v>
      </c>
      <c r="Y4595" s="177" t="s">
        <v>5120</v>
      </c>
      <c r="Z4595" s="177" t="s">
        <v>6485</v>
      </c>
      <c r="AA4595" s="525" t="s">
        <v>2871</v>
      </c>
      <c r="AB4595" s="399" t="str">
        <f t="shared" si="932"/>
        <v>DC2GT52</v>
      </c>
      <c r="AC4595" s="399" t="str">
        <f t="shared" si="933"/>
        <v>DC2GT52-DC</v>
      </c>
      <c r="AD4595" t="str">
        <f>Y4595&amp;"-"&amp;VLOOKUP(AC4595,'LICH THI'!C:AA,9,0)</f>
        <v>64DCCD3240-42470</v>
      </c>
      <c r="AE4595">
        <f t="shared" si="934"/>
        <v>1</v>
      </c>
    </row>
    <row r="4596" spans="1:31" x14ac:dyDescent="0.25">
      <c r="A4596" s="436" t="str">
        <f t="shared" si="924"/>
        <v>DC2GT52-DC-46</v>
      </c>
      <c r="B4596" s="436">
        <f>COUNTIF(AC$4:AC4596,AC4596)</f>
        <v>46</v>
      </c>
      <c r="C4596" s="436" t="str">
        <f t="shared" si="925"/>
        <v>DC2GT52-DC</v>
      </c>
      <c r="D4596" s="436">
        <f>VLOOKUP(C4596,'LICH THI'!C:AA,12,0)</f>
        <v>122</v>
      </c>
      <c r="E4596" s="436">
        <f>VLOOKUP(C4596,'LICH THI'!C:AA,13,0)</f>
        <v>45</v>
      </c>
      <c r="F4596" s="436">
        <f t="shared" si="935"/>
        <v>45</v>
      </c>
      <c r="G4596" s="436">
        <f>VLOOKUP(C4596,'LICH THI'!C:AA,14,0)</f>
        <v>3</v>
      </c>
      <c r="H4596" s="436">
        <f t="shared" si="926"/>
        <v>2</v>
      </c>
      <c r="I4596" s="436" t="str">
        <f t="shared" si="927"/>
        <v>Vũ Đăng Hải</v>
      </c>
      <c r="J4596" s="436"/>
      <c r="K4596" s="436">
        <f t="shared" si="928"/>
        <v>3</v>
      </c>
      <c r="L4596" s="436" t="str">
        <f t="shared" si="929"/>
        <v>DC2GT52-DC-3</v>
      </c>
      <c r="M4596" s="436">
        <f t="shared" si="930"/>
        <v>7</v>
      </c>
      <c r="N4596" s="437">
        <f t="shared" si="936"/>
        <v>140</v>
      </c>
      <c r="O4596" s="437"/>
      <c r="P4596" s="430" t="str">
        <f t="shared" si="931"/>
        <v/>
      </c>
      <c r="U4596" s="177">
        <v>12</v>
      </c>
      <c r="V4596" s="177" t="s">
        <v>3209</v>
      </c>
      <c r="W4596" s="177" t="s">
        <v>5246</v>
      </c>
      <c r="X4596" s="177" t="s">
        <v>2908</v>
      </c>
      <c r="Y4596" s="177" t="s">
        <v>5247</v>
      </c>
      <c r="Z4596" s="177" t="s">
        <v>6485</v>
      </c>
      <c r="AA4596" s="525" t="s">
        <v>5248</v>
      </c>
      <c r="AB4596" s="399" t="str">
        <f t="shared" si="932"/>
        <v>DC2GT52</v>
      </c>
      <c r="AC4596" s="399" t="str">
        <f t="shared" si="933"/>
        <v>DC2GT52-DC</v>
      </c>
      <c r="AD4596" t="str">
        <f>Y4596&amp;"-"&amp;VLOOKUP(AC4596,'LICH THI'!C:AA,9,0)</f>
        <v>63DCCD3007-42470</v>
      </c>
      <c r="AE4596">
        <f t="shared" si="934"/>
        <v>1</v>
      </c>
    </row>
    <row r="4597" spans="1:31" x14ac:dyDescent="0.25">
      <c r="A4597" s="436" t="str">
        <f t="shared" si="924"/>
        <v>DC2GT52-DC-47</v>
      </c>
      <c r="B4597" s="436">
        <f>COUNTIF(AC$4:AC4597,AC4597)</f>
        <v>47</v>
      </c>
      <c r="C4597" s="436" t="str">
        <f t="shared" si="925"/>
        <v>DC2GT52-DC</v>
      </c>
      <c r="D4597" s="436">
        <f>VLOOKUP(C4597,'LICH THI'!C:AA,12,0)</f>
        <v>122</v>
      </c>
      <c r="E4597" s="436">
        <f>VLOOKUP(C4597,'LICH THI'!C:AA,13,0)</f>
        <v>45</v>
      </c>
      <c r="F4597" s="436">
        <f t="shared" si="935"/>
        <v>45</v>
      </c>
      <c r="G4597" s="436">
        <f>VLOOKUP(C4597,'LICH THI'!C:AA,14,0)</f>
        <v>3</v>
      </c>
      <c r="H4597" s="436">
        <f t="shared" si="926"/>
        <v>2</v>
      </c>
      <c r="I4597" s="436" t="str">
        <f t="shared" si="927"/>
        <v>Lê Văn Hanh</v>
      </c>
      <c r="J4597" s="436"/>
      <c r="K4597" s="436">
        <f t="shared" si="928"/>
        <v>3</v>
      </c>
      <c r="L4597" s="436" t="str">
        <f t="shared" si="929"/>
        <v>DC2GT52-DC-3</v>
      </c>
      <c r="M4597" s="436">
        <f t="shared" si="930"/>
        <v>7</v>
      </c>
      <c r="N4597" s="437">
        <f t="shared" si="936"/>
        <v>141</v>
      </c>
      <c r="O4597" s="437"/>
      <c r="P4597" s="430" t="str">
        <f t="shared" si="931"/>
        <v/>
      </c>
      <c r="U4597" s="177">
        <v>45</v>
      </c>
      <c r="V4597" s="177" t="s">
        <v>2790</v>
      </c>
      <c r="W4597" s="177" t="s">
        <v>2604</v>
      </c>
      <c r="X4597" s="177" t="s">
        <v>2794</v>
      </c>
      <c r="Y4597" s="177" t="s">
        <v>2795</v>
      </c>
      <c r="Z4597" s="177" t="s">
        <v>6485</v>
      </c>
      <c r="AA4597" s="525" t="s">
        <v>2796</v>
      </c>
      <c r="AB4597" s="399" t="str">
        <f t="shared" si="932"/>
        <v>DC2GT52</v>
      </c>
      <c r="AC4597" s="399" t="str">
        <f t="shared" si="933"/>
        <v>DC2GT52-DC</v>
      </c>
      <c r="AD4597" t="str">
        <f>Y4597&amp;"-"&amp;VLOOKUP(AC4597,'LICH THI'!C:AA,9,0)</f>
        <v>64DCCD3136-42470</v>
      </c>
      <c r="AE4597">
        <f t="shared" si="934"/>
        <v>1</v>
      </c>
    </row>
    <row r="4598" spans="1:31" x14ac:dyDescent="0.25">
      <c r="A4598" s="436" t="str">
        <f t="shared" si="924"/>
        <v>DC2GT52-DC-48</v>
      </c>
      <c r="B4598" s="436">
        <f>COUNTIF(AC$4:AC4598,AC4598)</f>
        <v>48</v>
      </c>
      <c r="C4598" s="436" t="str">
        <f t="shared" si="925"/>
        <v>DC2GT52-DC</v>
      </c>
      <c r="D4598" s="436">
        <f>VLOOKUP(C4598,'LICH THI'!C:AA,12,0)</f>
        <v>122</v>
      </c>
      <c r="E4598" s="436">
        <f>VLOOKUP(C4598,'LICH THI'!C:AA,13,0)</f>
        <v>45</v>
      </c>
      <c r="F4598" s="436">
        <f t="shared" si="935"/>
        <v>45</v>
      </c>
      <c r="G4598" s="436">
        <f>VLOOKUP(C4598,'LICH THI'!C:AA,14,0)</f>
        <v>3</v>
      </c>
      <c r="H4598" s="436">
        <f t="shared" si="926"/>
        <v>2</v>
      </c>
      <c r="I4598" s="436" t="str">
        <f t="shared" si="927"/>
        <v>Đặng Trung Hiếu</v>
      </c>
      <c r="J4598" s="436"/>
      <c r="K4598" s="436">
        <f t="shared" si="928"/>
        <v>3</v>
      </c>
      <c r="L4598" s="436" t="str">
        <f t="shared" si="929"/>
        <v>DC2GT52-DC-3</v>
      </c>
      <c r="M4598" s="436">
        <f t="shared" si="930"/>
        <v>7</v>
      </c>
      <c r="N4598" s="437">
        <f t="shared" si="936"/>
        <v>142</v>
      </c>
      <c r="O4598" s="437"/>
      <c r="P4598" s="430" t="str">
        <f t="shared" si="931"/>
        <v/>
      </c>
      <c r="U4598" s="177">
        <v>74</v>
      </c>
      <c r="V4598" s="177" t="s">
        <v>2868</v>
      </c>
      <c r="W4598" s="177" t="s">
        <v>3266</v>
      </c>
      <c r="X4598" s="177" t="s">
        <v>2754</v>
      </c>
      <c r="Y4598" s="177" t="s">
        <v>3267</v>
      </c>
      <c r="Z4598" s="177" t="s">
        <v>6485</v>
      </c>
      <c r="AA4598" s="525" t="s">
        <v>3268</v>
      </c>
      <c r="AB4598" s="399" t="str">
        <f t="shared" si="932"/>
        <v>DC2GT52</v>
      </c>
      <c r="AC4598" s="399" t="str">
        <f t="shared" si="933"/>
        <v>DC2GT52-DC</v>
      </c>
      <c r="AD4598" t="str">
        <f>Y4598&amp;"-"&amp;VLOOKUP(AC4598,'LICH THI'!C:AA,9,0)</f>
        <v>64DCCD3292-42470</v>
      </c>
      <c r="AE4598">
        <f t="shared" si="934"/>
        <v>1</v>
      </c>
    </row>
    <row r="4599" spans="1:31" x14ac:dyDescent="0.25">
      <c r="A4599" s="436" t="str">
        <f t="shared" si="924"/>
        <v>DC2GT52-DC-49</v>
      </c>
      <c r="B4599" s="436">
        <f>COUNTIF(AC$4:AC4599,AC4599)</f>
        <v>49</v>
      </c>
      <c r="C4599" s="436" t="str">
        <f t="shared" si="925"/>
        <v>DC2GT52-DC</v>
      </c>
      <c r="D4599" s="436">
        <f>VLOOKUP(C4599,'LICH THI'!C:AA,12,0)</f>
        <v>122</v>
      </c>
      <c r="E4599" s="436">
        <f>VLOOKUP(C4599,'LICH THI'!C:AA,13,0)</f>
        <v>45</v>
      </c>
      <c r="F4599" s="436">
        <f t="shared" si="935"/>
        <v>45</v>
      </c>
      <c r="G4599" s="436">
        <f>VLOOKUP(C4599,'LICH THI'!C:AA,14,0)</f>
        <v>3</v>
      </c>
      <c r="H4599" s="436">
        <f t="shared" si="926"/>
        <v>2</v>
      </c>
      <c r="I4599" s="436" t="str">
        <f t="shared" si="927"/>
        <v>Nguyễn Văn Hiếu</v>
      </c>
      <c r="J4599" s="436"/>
      <c r="K4599" s="436">
        <f t="shared" si="928"/>
        <v>3</v>
      </c>
      <c r="L4599" s="436" t="str">
        <f t="shared" si="929"/>
        <v>DC2GT52-DC-3</v>
      </c>
      <c r="M4599" s="436">
        <f t="shared" si="930"/>
        <v>7</v>
      </c>
      <c r="N4599" s="437">
        <f t="shared" si="936"/>
        <v>143</v>
      </c>
      <c r="O4599" s="437"/>
      <c r="P4599" s="430" t="str">
        <f t="shared" si="931"/>
        <v/>
      </c>
      <c r="U4599" s="177">
        <v>46</v>
      </c>
      <c r="V4599" s="177" t="s">
        <v>2790</v>
      </c>
      <c r="W4599" s="177" t="s">
        <v>2741</v>
      </c>
      <c r="X4599" s="177" t="s">
        <v>2754</v>
      </c>
      <c r="Y4599" s="177" t="s">
        <v>5190</v>
      </c>
      <c r="Z4599" s="177" t="s">
        <v>6485</v>
      </c>
      <c r="AA4599" s="525" t="s">
        <v>5191</v>
      </c>
      <c r="AB4599" s="399" t="str">
        <f t="shared" si="932"/>
        <v>DC2GT52</v>
      </c>
      <c r="AC4599" s="399" t="str">
        <f t="shared" si="933"/>
        <v>DC2GT52-DC</v>
      </c>
      <c r="AD4599" t="str">
        <f>Y4599&amp;"-"&amp;VLOOKUP(AC4599,'LICH THI'!C:AA,9,0)</f>
        <v>64DCCD3006-42470</v>
      </c>
      <c r="AE4599">
        <f t="shared" si="934"/>
        <v>1</v>
      </c>
    </row>
    <row r="4600" spans="1:31" x14ac:dyDescent="0.25">
      <c r="A4600" s="436" t="str">
        <f t="shared" si="924"/>
        <v>DC2GT52-DC-50</v>
      </c>
      <c r="B4600" s="436">
        <f>COUNTIF(AC$4:AC4600,AC4600)</f>
        <v>50</v>
      </c>
      <c r="C4600" s="436" t="str">
        <f t="shared" si="925"/>
        <v>DC2GT52-DC</v>
      </c>
      <c r="D4600" s="436">
        <f>VLOOKUP(C4600,'LICH THI'!C:AA,12,0)</f>
        <v>122</v>
      </c>
      <c r="E4600" s="436">
        <f>VLOOKUP(C4600,'LICH THI'!C:AA,13,0)</f>
        <v>45</v>
      </c>
      <c r="F4600" s="436">
        <f t="shared" si="935"/>
        <v>45</v>
      </c>
      <c r="G4600" s="436">
        <f>VLOOKUP(C4600,'LICH THI'!C:AA,14,0)</f>
        <v>3</v>
      </c>
      <c r="H4600" s="436">
        <f t="shared" si="926"/>
        <v>2</v>
      </c>
      <c r="I4600" s="436" t="str">
        <f t="shared" si="927"/>
        <v>Phạm Trung Hiếu</v>
      </c>
      <c r="J4600" s="436"/>
      <c r="K4600" s="436">
        <f t="shared" si="928"/>
        <v>3</v>
      </c>
      <c r="L4600" s="436" t="str">
        <f t="shared" si="929"/>
        <v>DC2GT52-DC-3</v>
      </c>
      <c r="M4600" s="436">
        <f t="shared" si="930"/>
        <v>7</v>
      </c>
      <c r="N4600" s="437">
        <f t="shared" si="936"/>
        <v>144</v>
      </c>
      <c r="O4600" s="437"/>
      <c r="P4600" s="430" t="str">
        <f t="shared" si="931"/>
        <v/>
      </c>
      <c r="U4600" s="177">
        <v>93</v>
      </c>
      <c r="V4600" s="177" t="s">
        <v>2897</v>
      </c>
      <c r="W4600" s="177" t="s">
        <v>3277</v>
      </c>
      <c r="X4600" s="177" t="s">
        <v>2754</v>
      </c>
      <c r="Y4600" s="177" t="s">
        <v>3278</v>
      </c>
      <c r="Z4600" s="177" t="s">
        <v>6485</v>
      </c>
      <c r="AA4600" s="525" t="s">
        <v>3279</v>
      </c>
      <c r="AB4600" s="399" t="str">
        <f t="shared" si="932"/>
        <v>DC2GT52</v>
      </c>
      <c r="AC4600" s="399" t="str">
        <f t="shared" si="933"/>
        <v>DC2GT52-DC</v>
      </c>
      <c r="AD4600" t="str">
        <f>Y4600&amp;"-"&amp;VLOOKUP(AC4600,'LICH THI'!C:AA,9,0)</f>
        <v>64DCDB3002-42470</v>
      </c>
      <c r="AE4600">
        <f t="shared" si="934"/>
        <v>1</v>
      </c>
    </row>
    <row r="4601" spans="1:31" x14ac:dyDescent="0.25">
      <c r="A4601" s="436" t="str">
        <f t="shared" si="924"/>
        <v>DC2GT52-DC-51</v>
      </c>
      <c r="B4601" s="436">
        <f>COUNTIF(AC$4:AC4601,AC4601)</f>
        <v>51</v>
      </c>
      <c r="C4601" s="436" t="str">
        <f t="shared" si="925"/>
        <v>DC2GT52-DC</v>
      </c>
      <c r="D4601" s="436">
        <f>VLOOKUP(C4601,'LICH THI'!C:AA,12,0)</f>
        <v>122</v>
      </c>
      <c r="E4601" s="436">
        <f>VLOOKUP(C4601,'LICH THI'!C:AA,13,0)</f>
        <v>45</v>
      </c>
      <c r="F4601" s="436">
        <f t="shared" si="935"/>
        <v>45</v>
      </c>
      <c r="G4601" s="436">
        <f>VLOOKUP(C4601,'LICH THI'!C:AA,14,0)</f>
        <v>3</v>
      </c>
      <c r="H4601" s="436">
        <f t="shared" si="926"/>
        <v>2</v>
      </c>
      <c r="I4601" s="436" t="str">
        <f t="shared" si="927"/>
        <v>Phạm Văn Hiếu</v>
      </c>
      <c r="J4601" s="436"/>
      <c r="K4601" s="436">
        <f t="shared" si="928"/>
        <v>3</v>
      </c>
      <c r="L4601" s="436" t="str">
        <f t="shared" si="929"/>
        <v>DC2GT52-DC-3</v>
      </c>
      <c r="M4601" s="436">
        <f t="shared" si="930"/>
        <v>7</v>
      </c>
      <c r="N4601" s="437">
        <f t="shared" si="936"/>
        <v>145</v>
      </c>
      <c r="O4601" s="437"/>
      <c r="P4601" s="430" t="str">
        <f t="shared" si="931"/>
        <v/>
      </c>
      <c r="U4601" s="177">
        <v>75</v>
      </c>
      <c r="V4601" s="177" t="s">
        <v>2868</v>
      </c>
      <c r="W4601" s="177" t="s">
        <v>2738</v>
      </c>
      <c r="X4601" s="177" t="s">
        <v>2754</v>
      </c>
      <c r="Y4601" s="177" t="s">
        <v>5134</v>
      </c>
      <c r="Z4601" s="177" t="s">
        <v>6485</v>
      </c>
      <c r="AA4601" s="525" t="s">
        <v>2651</v>
      </c>
      <c r="AB4601" s="399" t="str">
        <f t="shared" si="932"/>
        <v>DC2GT52</v>
      </c>
      <c r="AC4601" s="399" t="str">
        <f t="shared" si="933"/>
        <v>DC2GT52-DC</v>
      </c>
      <c r="AD4601" t="str">
        <f>Y4601&amp;"-"&amp;VLOOKUP(AC4601,'LICH THI'!C:AA,9,0)</f>
        <v>64DCCD3243-42470</v>
      </c>
      <c r="AE4601">
        <f t="shared" si="934"/>
        <v>1</v>
      </c>
    </row>
    <row r="4602" spans="1:31" x14ac:dyDescent="0.25">
      <c r="A4602" s="436" t="str">
        <f t="shared" si="924"/>
        <v>DC2GT52-DC-52</v>
      </c>
      <c r="B4602" s="436">
        <f>COUNTIF(AC$4:AC4602,AC4602)</f>
        <v>52</v>
      </c>
      <c r="C4602" s="436" t="str">
        <f t="shared" si="925"/>
        <v>DC2GT52-DC</v>
      </c>
      <c r="D4602" s="436">
        <f>VLOOKUP(C4602,'LICH THI'!C:AA,12,0)</f>
        <v>122</v>
      </c>
      <c r="E4602" s="436">
        <f>VLOOKUP(C4602,'LICH THI'!C:AA,13,0)</f>
        <v>45</v>
      </c>
      <c r="F4602" s="436">
        <f t="shared" si="935"/>
        <v>45</v>
      </c>
      <c r="G4602" s="436">
        <f>VLOOKUP(C4602,'LICH THI'!C:AA,14,0)</f>
        <v>3</v>
      </c>
      <c r="H4602" s="436">
        <f t="shared" si="926"/>
        <v>2</v>
      </c>
      <c r="I4602" s="436" t="str">
        <f t="shared" si="927"/>
        <v>Trần Đức Hiếu</v>
      </c>
      <c r="J4602" s="436"/>
      <c r="K4602" s="436">
        <f t="shared" si="928"/>
        <v>3</v>
      </c>
      <c r="L4602" s="436" t="str">
        <f t="shared" si="929"/>
        <v>DC2GT52-DC-3</v>
      </c>
      <c r="M4602" s="436">
        <f t="shared" si="930"/>
        <v>7</v>
      </c>
      <c r="N4602" s="437">
        <f t="shared" si="936"/>
        <v>101</v>
      </c>
      <c r="O4602" s="437"/>
      <c r="P4602" s="430" t="str">
        <f t="shared" si="931"/>
        <v/>
      </c>
      <c r="U4602" s="177">
        <v>76</v>
      </c>
      <c r="V4602" s="177" t="s">
        <v>2868</v>
      </c>
      <c r="W4602" s="177" t="s">
        <v>3184</v>
      </c>
      <c r="X4602" s="177" t="s">
        <v>2754</v>
      </c>
      <c r="Y4602" s="177" t="s">
        <v>4691</v>
      </c>
      <c r="Z4602" s="177" t="s">
        <v>6485</v>
      </c>
      <c r="AA4602" s="525" t="s">
        <v>2850</v>
      </c>
      <c r="AB4602" s="399" t="str">
        <f t="shared" si="932"/>
        <v>DC2GT52</v>
      </c>
      <c r="AC4602" s="399" t="str">
        <f t="shared" si="933"/>
        <v>DC2GT52-DC</v>
      </c>
      <c r="AD4602" t="str">
        <f>Y4602&amp;"-"&amp;VLOOKUP(AC4602,'LICH THI'!C:AA,9,0)</f>
        <v>64DCCD3230-42470</v>
      </c>
      <c r="AE4602">
        <f t="shared" si="934"/>
        <v>1</v>
      </c>
    </row>
    <row r="4603" spans="1:31" x14ac:dyDescent="0.25">
      <c r="A4603" s="436" t="str">
        <f t="shared" si="924"/>
        <v>DC2GT52-DC-53</v>
      </c>
      <c r="B4603" s="436">
        <f>COUNTIF(AC$4:AC4603,AC4603)</f>
        <v>53</v>
      </c>
      <c r="C4603" s="436" t="str">
        <f t="shared" si="925"/>
        <v>DC2GT52-DC</v>
      </c>
      <c r="D4603" s="436">
        <f>VLOOKUP(C4603,'LICH THI'!C:AA,12,0)</f>
        <v>122</v>
      </c>
      <c r="E4603" s="436">
        <f>VLOOKUP(C4603,'LICH THI'!C:AA,13,0)</f>
        <v>45</v>
      </c>
      <c r="F4603" s="436">
        <f t="shared" si="935"/>
        <v>45</v>
      </c>
      <c r="G4603" s="436">
        <f>VLOOKUP(C4603,'LICH THI'!C:AA,14,0)</f>
        <v>3</v>
      </c>
      <c r="H4603" s="436">
        <f t="shared" si="926"/>
        <v>2</v>
      </c>
      <c r="I4603" s="436" t="str">
        <f t="shared" si="927"/>
        <v>Nguyễn Huy Hoàng</v>
      </c>
      <c r="J4603" s="436"/>
      <c r="K4603" s="436">
        <f t="shared" si="928"/>
        <v>3</v>
      </c>
      <c r="L4603" s="436" t="str">
        <f t="shared" si="929"/>
        <v>DC2GT52-DC-3</v>
      </c>
      <c r="M4603" s="436">
        <f t="shared" si="930"/>
        <v>7</v>
      </c>
      <c r="N4603" s="437">
        <f t="shared" si="936"/>
        <v>102</v>
      </c>
      <c r="O4603" s="437"/>
      <c r="P4603" s="430" t="str">
        <f t="shared" si="931"/>
        <v/>
      </c>
      <c r="U4603" s="177">
        <v>94</v>
      </c>
      <c r="V4603" s="177" t="s">
        <v>2897</v>
      </c>
      <c r="W4603" s="177" t="s">
        <v>3144</v>
      </c>
      <c r="X4603" s="177" t="s">
        <v>2834</v>
      </c>
      <c r="Y4603" s="177" t="s">
        <v>4694</v>
      </c>
      <c r="Z4603" s="177" t="s">
        <v>6485</v>
      </c>
      <c r="AA4603" s="525" t="s">
        <v>3853</v>
      </c>
      <c r="AB4603" s="399" t="str">
        <f t="shared" si="932"/>
        <v>DC2GT52</v>
      </c>
      <c r="AC4603" s="399" t="str">
        <f t="shared" si="933"/>
        <v>DC2GT52-DC</v>
      </c>
      <c r="AD4603" t="str">
        <f>Y4603&amp;"-"&amp;VLOOKUP(AC4603,'LICH THI'!C:AA,9,0)</f>
        <v>64DCDB3025-42470</v>
      </c>
      <c r="AE4603">
        <f t="shared" si="934"/>
        <v>1</v>
      </c>
    </row>
    <row r="4604" spans="1:31" x14ac:dyDescent="0.25">
      <c r="A4604" s="436" t="str">
        <f t="shared" si="924"/>
        <v>DC2GT52-DC-54</v>
      </c>
      <c r="B4604" s="436">
        <f>COUNTIF(AC$4:AC4604,AC4604)</f>
        <v>54</v>
      </c>
      <c r="C4604" s="436" t="str">
        <f t="shared" si="925"/>
        <v>DC2GT52-DC</v>
      </c>
      <c r="D4604" s="436">
        <f>VLOOKUP(C4604,'LICH THI'!C:AA,12,0)</f>
        <v>122</v>
      </c>
      <c r="E4604" s="436">
        <f>VLOOKUP(C4604,'LICH THI'!C:AA,13,0)</f>
        <v>45</v>
      </c>
      <c r="F4604" s="436">
        <f t="shared" si="935"/>
        <v>45</v>
      </c>
      <c r="G4604" s="436">
        <f>VLOOKUP(C4604,'LICH THI'!C:AA,14,0)</f>
        <v>3</v>
      </c>
      <c r="H4604" s="436">
        <f t="shared" si="926"/>
        <v>2</v>
      </c>
      <c r="I4604" s="436" t="str">
        <f t="shared" si="927"/>
        <v>Nguyễn Việt Hoàng</v>
      </c>
      <c r="J4604" s="436"/>
      <c r="K4604" s="436">
        <f t="shared" si="928"/>
        <v>3</v>
      </c>
      <c r="L4604" s="436" t="str">
        <f t="shared" si="929"/>
        <v>DC2GT52-DC-3</v>
      </c>
      <c r="M4604" s="436">
        <f t="shared" si="930"/>
        <v>7</v>
      </c>
      <c r="N4604" s="437">
        <f t="shared" si="936"/>
        <v>103</v>
      </c>
      <c r="O4604" s="437"/>
      <c r="P4604" s="430" t="str">
        <f t="shared" si="931"/>
        <v/>
      </c>
      <c r="U4604" s="177">
        <v>77</v>
      </c>
      <c r="V4604" s="177" t="s">
        <v>2868</v>
      </c>
      <c r="W4604" s="177" t="s">
        <v>4548</v>
      </c>
      <c r="X4604" s="177" t="s">
        <v>2834</v>
      </c>
      <c r="Y4604" s="177" t="s">
        <v>5212</v>
      </c>
      <c r="Z4604" s="177" t="s">
        <v>6485</v>
      </c>
      <c r="AA4604" s="525" t="s">
        <v>5213</v>
      </c>
      <c r="AB4604" s="399" t="str">
        <f t="shared" si="932"/>
        <v>DC2GT52</v>
      </c>
      <c r="AC4604" s="399" t="str">
        <f t="shared" si="933"/>
        <v>DC2GT52-DC</v>
      </c>
      <c r="AD4604" t="str">
        <f>Y4604&amp;"-"&amp;VLOOKUP(AC4604,'LICH THI'!C:AA,9,0)</f>
        <v>64DCCD3296-42470</v>
      </c>
      <c r="AE4604">
        <f t="shared" si="934"/>
        <v>1</v>
      </c>
    </row>
    <row r="4605" spans="1:31" x14ac:dyDescent="0.25">
      <c r="A4605" s="436" t="str">
        <f t="shared" si="924"/>
        <v>DC2GT52-DC-55</v>
      </c>
      <c r="B4605" s="436">
        <f>COUNTIF(AC$4:AC4605,AC4605)</f>
        <v>55</v>
      </c>
      <c r="C4605" s="436" t="str">
        <f t="shared" si="925"/>
        <v>DC2GT52-DC</v>
      </c>
      <c r="D4605" s="436">
        <f>VLOOKUP(C4605,'LICH THI'!C:AA,12,0)</f>
        <v>122</v>
      </c>
      <c r="E4605" s="436">
        <f>VLOOKUP(C4605,'LICH THI'!C:AA,13,0)</f>
        <v>45</v>
      </c>
      <c r="F4605" s="436">
        <f t="shared" si="935"/>
        <v>45</v>
      </c>
      <c r="G4605" s="436">
        <f>VLOOKUP(C4605,'LICH THI'!C:AA,14,0)</f>
        <v>3</v>
      </c>
      <c r="H4605" s="436">
        <f t="shared" si="926"/>
        <v>2</v>
      </c>
      <c r="I4605" s="436" t="str">
        <f t="shared" si="927"/>
        <v>Vũ Huy Hoàng</v>
      </c>
      <c r="J4605" s="436"/>
      <c r="K4605" s="436">
        <f t="shared" si="928"/>
        <v>3</v>
      </c>
      <c r="L4605" s="436" t="str">
        <f t="shared" si="929"/>
        <v>DC2GT52-DC-3</v>
      </c>
      <c r="M4605" s="436">
        <f t="shared" si="930"/>
        <v>7</v>
      </c>
      <c r="N4605" s="437">
        <f t="shared" si="936"/>
        <v>104</v>
      </c>
      <c r="O4605" s="437"/>
      <c r="P4605" s="430" t="str">
        <f t="shared" si="931"/>
        <v/>
      </c>
      <c r="U4605" s="177">
        <v>65</v>
      </c>
      <c r="V4605" s="177" t="s">
        <v>2851</v>
      </c>
      <c r="W4605" s="177" t="s">
        <v>5124</v>
      </c>
      <c r="X4605" s="177" t="s">
        <v>2834</v>
      </c>
      <c r="Y4605" s="177" t="s">
        <v>5125</v>
      </c>
      <c r="Z4605" s="177" t="s">
        <v>6485</v>
      </c>
      <c r="AA4605" s="525" t="s">
        <v>3410</v>
      </c>
      <c r="AB4605" s="399" t="str">
        <f t="shared" si="932"/>
        <v>DC2GT52</v>
      </c>
      <c r="AC4605" s="399" t="str">
        <f t="shared" si="933"/>
        <v>DC2GT52-DC</v>
      </c>
      <c r="AD4605" t="str">
        <f>Y4605&amp;"-"&amp;VLOOKUP(AC4605,'LICH THI'!C:AA,9,0)</f>
        <v>64DCCD3276-42470</v>
      </c>
      <c r="AE4605">
        <f t="shared" si="934"/>
        <v>1</v>
      </c>
    </row>
    <row r="4606" spans="1:31" x14ac:dyDescent="0.25">
      <c r="A4606" s="436" t="str">
        <f t="shared" si="924"/>
        <v>DC2GT52-DC-56</v>
      </c>
      <c r="B4606" s="436">
        <f>COUNTIF(AC$4:AC4606,AC4606)</f>
        <v>56</v>
      </c>
      <c r="C4606" s="436" t="str">
        <f t="shared" si="925"/>
        <v>DC2GT52-DC</v>
      </c>
      <c r="D4606" s="436">
        <f>VLOOKUP(C4606,'LICH THI'!C:AA,12,0)</f>
        <v>122</v>
      </c>
      <c r="E4606" s="436">
        <f>VLOOKUP(C4606,'LICH THI'!C:AA,13,0)</f>
        <v>45</v>
      </c>
      <c r="F4606" s="436">
        <f t="shared" si="935"/>
        <v>45</v>
      </c>
      <c r="G4606" s="436">
        <f>VLOOKUP(C4606,'LICH THI'!C:AA,14,0)</f>
        <v>3</v>
      </c>
      <c r="H4606" s="436">
        <f t="shared" si="926"/>
        <v>2</v>
      </c>
      <c r="I4606" s="436" t="str">
        <f t="shared" si="927"/>
        <v>Trần Văn Hỷ</v>
      </c>
      <c r="J4606" s="436"/>
      <c r="K4606" s="436">
        <f t="shared" si="928"/>
        <v>3</v>
      </c>
      <c r="L4606" s="436" t="str">
        <f t="shared" si="929"/>
        <v>DC2GT52-DC-3</v>
      </c>
      <c r="M4606" s="436">
        <f t="shared" si="930"/>
        <v>7</v>
      </c>
      <c r="N4606" s="437">
        <f t="shared" si="936"/>
        <v>105</v>
      </c>
      <c r="O4606" s="437"/>
      <c r="P4606" s="430" t="str">
        <f t="shared" si="931"/>
        <v/>
      </c>
      <c r="U4606" s="177">
        <v>60</v>
      </c>
      <c r="V4606" s="177" t="s">
        <v>2825</v>
      </c>
      <c r="W4606" s="177" t="s">
        <v>2757</v>
      </c>
      <c r="X4606" s="177" t="s">
        <v>2841</v>
      </c>
      <c r="Y4606" s="177" t="s">
        <v>2842</v>
      </c>
      <c r="Z4606" s="177" t="s">
        <v>6485</v>
      </c>
      <c r="AA4606" s="525" t="s">
        <v>2843</v>
      </c>
      <c r="AB4606" s="399" t="str">
        <f t="shared" si="932"/>
        <v>DC2GT52</v>
      </c>
      <c r="AC4606" s="399" t="str">
        <f t="shared" si="933"/>
        <v>DC2GT52-DC</v>
      </c>
      <c r="AD4606" t="str">
        <f>Y4606&amp;"-"&amp;VLOOKUP(AC4606,'LICH THI'!C:AA,9,0)</f>
        <v>64DCCD3112-42470</v>
      </c>
      <c r="AE4606">
        <f t="shared" si="934"/>
        <v>1</v>
      </c>
    </row>
    <row r="4607" spans="1:31" x14ac:dyDescent="0.25">
      <c r="A4607" s="436" t="str">
        <f t="shared" si="924"/>
        <v>DC2GT52-DC-57</v>
      </c>
      <c r="B4607" s="436">
        <f>COUNTIF(AC$4:AC4607,AC4607)</f>
        <v>57</v>
      </c>
      <c r="C4607" s="436" t="str">
        <f t="shared" si="925"/>
        <v>DC2GT52-DC</v>
      </c>
      <c r="D4607" s="436">
        <f>VLOOKUP(C4607,'LICH THI'!C:AA,12,0)</f>
        <v>122</v>
      </c>
      <c r="E4607" s="436">
        <f>VLOOKUP(C4607,'LICH THI'!C:AA,13,0)</f>
        <v>45</v>
      </c>
      <c r="F4607" s="436">
        <f t="shared" si="935"/>
        <v>45</v>
      </c>
      <c r="G4607" s="436">
        <f>VLOOKUP(C4607,'LICH THI'!C:AA,14,0)</f>
        <v>3</v>
      </c>
      <c r="H4607" s="436">
        <f t="shared" si="926"/>
        <v>2</v>
      </c>
      <c r="I4607" s="436" t="str">
        <f t="shared" si="927"/>
        <v>Nguyễn Duy Khánh</v>
      </c>
      <c r="J4607" s="436"/>
      <c r="K4607" s="436">
        <f t="shared" si="928"/>
        <v>3</v>
      </c>
      <c r="L4607" s="436" t="str">
        <f t="shared" si="929"/>
        <v>DC2GT52-DC-3</v>
      </c>
      <c r="M4607" s="436">
        <f t="shared" si="930"/>
        <v>7</v>
      </c>
      <c r="N4607" s="437">
        <f t="shared" si="936"/>
        <v>106</v>
      </c>
      <c r="O4607" s="437"/>
      <c r="P4607" s="430" t="str">
        <f t="shared" si="931"/>
        <v/>
      </c>
      <c r="U4607" s="177">
        <v>25</v>
      </c>
      <c r="V4607" s="177" t="s">
        <v>2724</v>
      </c>
      <c r="W4607" s="177" t="s">
        <v>2969</v>
      </c>
      <c r="X4607" s="177" t="s">
        <v>3316</v>
      </c>
      <c r="Y4607" s="177" t="s">
        <v>5259</v>
      </c>
      <c r="Z4607" s="177" t="s">
        <v>6485</v>
      </c>
      <c r="AA4607" s="525" t="s">
        <v>2629</v>
      </c>
      <c r="AB4607" s="399" t="str">
        <f t="shared" si="932"/>
        <v>DC2GT52</v>
      </c>
      <c r="AC4607" s="399" t="str">
        <f t="shared" si="933"/>
        <v>DC2GT52-DC</v>
      </c>
      <c r="AD4607" t="str">
        <f>Y4607&amp;"-"&amp;VLOOKUP(AC4607,'LICH THI'!C:AA,9,0)</f>
        <v>64DCCA3032-42470</v>
      </c>
      <c r="AE4607">
        <f t="shared" si="934"/>
        <v>1</v>
      </c>
    </row>
    <row r="4608" spans="1:31" x14ac:dyDescent="0.25">
      <c r="A4608" s="436" t="str">
        <f t="shared" si="924"/>
        <v>DC2GT52-DC-58</v>
      </c>
      <c r="B4608" s="436">
        <f>COUNTIF(AC$4:AC4608,AC4608)</f>
        <v>58</v>
      </c>
      <c r="C4608" s="436" t="str">
        <f t="shared" si="925"/>
        <v>DC2GT52-DC</v>
      </c>
      <c r="D4608" s="436">
        <f>VLOOKUP(C4608,'LICH THI'!C:AA,12,0)</f>
        <v>122</v>
      </c>
      <c r="E4608" s="436">
        <f>VLOOKUP(C4608,'LICH THI'!C:AA,13,0)</f>
        <v>45</v>
      </c>
      <c r="F4608" s="436">
        <f t="shared" si="935"/>
        <v>45</v>
      </c>
      <c r="G4608" s="436">
        <f>VLOOKUP(C4608,'LICH THI'!C:AA,14,0)</f>
        <v>3</v>
      </c>
      <c r="H4608" s="436">
        <f t="shared" si="926"/>
        <v>2</v>
      </c>
      <c r="I4608" s="436" t="str">
        <f t="shared" si="927"/>
        <v>Nguyễn Đình Khuê</v>
      </c>
      <c r="J4608" s="436"/>
      <c r="K4608" s="436">
        <f t="shared" si="928"/>
        <v>3</v>
      </c>
      <c r="L4608" s="436" t="str">
        <f t="shared" si="929"/>
        <v>DC2GT52-DC-3</v>
      </c>
      <c r="M4608" s="436">
        <f t="shared" si="930"/>
        <v>7</v>
      </c>
      <c r="N4608" s="437">
        <f t="shared" si="936"/>
        <v>107</v>
      </c>
      <c r="O4608" s="437"/>
      <c r="P4608" s="430" t="str">
        <f t="shared" si="931"/>
        <v/>
      </c>
      <c r="U4608" s="177">
        <v>47</v>
      </c>
      <c r="V4608" s="177" t="s">
        <v>2790</v>
      </c>
      <c r="W4608" s="177" t="s">
        <v>2780</v>
      </c>
      <c r="X4608" s="177" t="s">
        <v>2919</v>
      </c>
      <c r="Y4608" s="177" t="s">
        <v>5088</v>
      </c>
      <c r="Z4608" s="177" t="s">
        <v>6485</v>
      </c>
      <c r="AA4608" s="525" t="s">
        <v>5089</v>
      </c>
      <c r="AB4608" s="399" t="str">
        <f t="shared" si="932"/>
        <v>DC2GT52</v>
      </c>
      <c r="AC4608" s="399" t="str">
        <f t="shared" si="933"/>
        <v>DC2GT52-DC</v>
      </c>
      <c r="AD4608" t="str">
        <f>Y4608&amp;"-"&amp;VLOOKUP(AC4608,'LICH THI'!C:AA,9,0)</f>
        <v>64DCCD3011-42470</v>
      </c>
      <c r="AE4608">
        <f t="shared" si="934"/>
        <v>1</v>
      </c>
    </row>
    <row r="4609" spans="1:31" x14ac:dyDescent="0.25">
      <c r="A4609" s="436" t="str">
        <f t="shared" si="924"/>
        <v>DC2GT52-DC-59</v>
      </c>
      <c r="B4609" s="436">
        <f>COUNTIF(AC$4:AC4609,AC4609)</f>
        <v>59</v>
      </c>
      <c r="C4609" s="436" t="str">
        <f t="shared" si="925"/>
        <v>DC2GT52-DC</v>
      </c>
      <c r="D4609" s="436">
        <f>VLOOKUP(C4609,'LICH THI'!C:AA,12,0)</f>
        <v>122</v>
      </c>
      <c r="E4609" s="436">
        <f>VLOOKUP(C4609,'LICH THI'!C:AA,13,0)</f>
        <v>45</v>
      </c>
      <c r="F4609" s="436">
        <f t="shared" si="935"/>
        <v>45</v>
      </c>
      <c r="G4609" s="436">
        <f>VLOOKUP(C4609,'LICH THI'!C:AA,14,0)</f>
        <v>3</v>
      </c>
      <c r="H4609" s="436">
        <f t="shared" si="926"/>
        <v>2</v>
      </c>
      <c r="I4609" s="436" t="str">
        <f t="shared" si="927"/>
        <v>Văn Trọng Khuê</v>
      </c>
      <c r="J4609" s="436"/>
      <c r="K4609" s="436">
        <f t="shared" si="928"/>
        <v>3</v>
      </c>
      <c r="L4609" s="436" t="str">
        <f t="shared" si="929"/>
        <v>DC2GT52-DC-3</v>
      </c>
      <c r="M4609" s="436">
        <f t="shared" si="930"/>
        <v>7</v>
      </c>
      <c r="N4609" s="437">
        <f t="shared" si="936"/>
        <v>108</v>
      </c>
      <c r="O4609" s="437"/>
      <c r="P4609" s="430" t="str">
        <f t="shared" si="931"/>
        <v/>
      </c>
      <c r="U4609" s="177">
        <v>95</v>
      </c>
      <c r="V4609" s="177" t="s">
        <v>2897</v>
      </c>
      <c r="W4609" s="177" t="s">
        <v>2918</v>
      </c>
      <c r="X4609" s="177" t="s">
        <v>2919</v>
      </c>
      <c r="Y4609" s="177" t="s">
        <v>2920</v>
      </c>
      <c r="Z4609" s="177" t="s">
        <v>6485</v>
      </c>
      <c r="AA4609" s="525" t="s">
        <v>2921</v>
      </c>
      <c r="AB4609" s="399" t="str">
        <f t="shared" si="932"/>
        <v>DC2GT52</v>
      </c>
      <c r="AC4609" s="399" t="str">
        <f t="shared" si="933"/>
        <v>DC2GT52-DC</v>
      </c>
      <c r="AD4609" t="str">
        <f>Y4609&amp;"-"&amp;VLOOKUP(AC4609,'LICH THI'!C:AA,9,0)</f>
        <v>64DCDB3043-42470</v>
      </c>
      <c r="AE4609">
        <f t="shared" si="934"/>
        <v>1</v>
      </c>
    </row>
    <row r="4610" spans="1:31" x14ac:dyDescent="0.25">
      <c r="A4610" s="436" t="str">
        <f t="shared" si="924"/>
        <v>DC2GT52-DC-60</v>
      </c>
      <c r="B4610" s="436">
        <f>COUNTIF(AC$4:AC4610,AC4610)</f>
        <v>60</v>
      </c>
      <c r="C4610" s="436" t="str">
        <f t="shared" si="925"/>
        <v>DC2GT52-DC</v>
      </c>
      <c r="D4610" s="436">
        <f>VLOOKUP(C4610,'LICH THI'!C:AA,12,0)</f>
        <v>122</v>
      </c>
      <c r="E4610" s="436">
        <f>VLOOKUP(C4610,'LICH THI'!C:AA,13,0)</f>
        <v>45</v>
      </c>
      <c r="F4610" s="436">
        <f t="shared" si="935"/>
        <v>45</v>
      </c>
      <c r="G4610" s="436">
        <f>VLOOKUP(C4610,'LICH THI'!C:AA,14,0)</f>
        <v>3</v>
      </c>
      <c r="H4610" s="436">
        <f t="shared" si="926"/>
        <v>2</v>
      </c>
      <c r="I4610" s="436" t="str">
        <f t="shared" si="927"/>
        <v>Nguyễn Văn Khuyến</v>
      </c>
      <c r="J4610" s="436"/>
      <c r="K4610" s="436">
        <f t="shared" si="928"/>
        <v>3</v>
      </c>
      <c r="L4610" s="436" t="str">
        <f t="shared" si="929"/>
        <v>DC2GT52-DC-3</v>
      </c>
      <c r="M4610" s="436">
        <f t="shared" si="930"/>
        <v>7</v>
      </c>
      <c r="N4610" s="437">
        <f t="shared" si="936"/>
        <v>109</v>
      </c>
      <c r="O4610" s="437"/>
      <c r="P4610" s="430" t="str">
        <f t="shared" si="931"/>
        <v/>
      </c>
      <c r="U4610" s="177">
        <v>5</v>
      </c>
      <c r="V4610" s="177" t="s">
        <v>3102</v>
      </c>
      <c r="W4610" s="177" t="s">
        <v>2741</v>
      </c>
      <c r="X4610" s="177" t="s">
        <v>3126</v>
      </c>
      <c r="Y4610" s="177" t="s">
        <v>3127</v>
      </c>
      <c r="Z4610" s="177" t="s">
        <v>6485</v>
      </c>
      <c r="AA4610" s="525" t="s">
        <v>3128</v>
      </c>
      <c r="AB4610" s="399" t="str">
        <f t="shared" si="932"/>
        <v>DC2GT52</v>
      </c>
      <c r="AC4610" s="399" t="str">
        <f t="shared" si="933"/>
        <v>DC2GT52-DC</v>
      </c>
      <c r="AD4610" t="str">
        <f>Y4610&amp;"-"&amp;VLOOKUP(AC4610,'LICH THI'!C:AA,9,0)</f>
        <v>62DCCD3050-42470</v>
      </c>
      <c r="AE4610">
        <f t="shared" si="934"/>
        <v>1</v>
      </c>
    </row>
    <row r="4611" spans="1:31" x14ac:dyDescent="0.25">
      <c r="A4611" s="436" t="str">
        <f t="shared" si="924"/>
        <v>DC2GT52-DC-61</v>
      </c>
      <c r="B4611" s="436">
        <f>COUNTIF(AC$4:AC4611,AC4611)</f>
        <v>61</v>
      </c>
      <c r="C4611" s="436" t="str">
        <f t="shared" si="925"/>
        <v>DC2GT52-DC</v>
      </c>
      <c r="D4611" s="436">
        <f>VLOOKUP(C4611,'LICH THI'!C:AA,12,0)</f>
        <v>122</v>
      </c>
      <c r="E4611" s="436">
        <f>VLOOKUP(C4611,'LICH THI'!C:AA,13,0)</f>
        <v>45</v>
      </c>
      <c r="F4611" s="436">
        <f t="shared" si="935"/>
        <v>45</v>
      </c>
      <c r="G4611" s="436">
        <f>VLOOKUP(C4611,'LICH THI'!C:AA,14,0)</f>
        <v>3</v>
      </c>
      <c r="H4611" s="436">
        <f t="shared" si="926"/>
        <v>2</v>
      </c>
      <c r="I4611" s="436" t="str">
        <f t="shared" si="927"/>
        <v>Lê Thị Lan</v>
      </c>
      <c r="J4611" s="436"/>
      <c r="K4611" s="436">
        <f t="shared" si="928"/>
        <v>3</v>
      </c>
      <c r="L4611" s="436" t="str">
        <f t="shared" si="929"/>
        <v>DC2GT52-DC-3</v>
      </c>
      <c r="M4611" s="436">
        <f t="shared" si="930"/>
        <v>7</v>
      </c>
      <c r="N4611" s="437">
        <f t="shared" si="936"/>
        <v>110</v>
      </c>
      <c r="O4611" s="437"/>
      <c r="P4611" s="430" t="str">
        <f t="shared" si="931"/>
        <v/>
      </c>
      <c r="U4611" s="177">
        <v>96</v>
      </c>
      <c r="V4611" s="177" t="s">
        <v>2897</v>
      </c>
      <c r="W4611" s="177" t="s">
        <v>3367</v>
      </c>
      <c r="X4611" s="177" t="s">
        <v>2960</v>
      </c>
      <c r="Y4611" s="177" t="s">
        <v>4696</v>
      </c>
      <c r="Z4611" s="177" t="s">
        <v>6485</v>
      </c>
      <c r="AA4611" s="525" t="s">
        <v>3321</v>
      </c>
      <c r="AB4611" s="399" t="str">
        <f t="shared" si="932"/>
        <v>DC2GT52</v>
      </c>
      <c r="AC4611" s="399" t="str">
        <f t="shared" si="933"/>
        <v>DC2GT52-DC</v>
      </c>
      <c r="AD4611" t="str">
        <f>Y4611&amp;"-"&amp;VLOOKUP(AC4611,'LICH THI'!C:AA,9,0)</f>
        <v>64DCDB3056-42470</v>
      </c>
      <c r="AE4611">
        <f t="shared" si="934"/>
        <v>1</v>
      </c>
    </row>
    <row r="4612" spans="1:31" x14ac:dyDescent="0.25">
      <c r="A4612" s="436" t="str">
        <f t="shared" si="924"/>
        <v>DC2GT52-DC-62</v>
      </c>
      <c r="B4612" s="436">
        <f>COUNTIF(AC$4:AC4612,AC4612)</f>
        <v>62</v>
      </c>
      <c r="C4612" s="436" t="str">
        <f t="shared" si="925"/>
        <v>DC2GT52-DC</v>
      </c>
      <c r="D4612" s="436">
        <f>VLOOKUP(C4612,'LICH THI'!C:AA,12,0)</f>
        <v>122</v>
      </c>
      <c r="E4612" s="436">
        <f>VLOOKUP(C4612,'LICH THI'!C:AA,13,0)</f>
        <v>45</v>
      </c>
      <c r="F4612" s="436">
        <f t="shared" si="935"/>
        <v>45</v>
      </c>
      <c r="G4612" s="436">
        <f>VLOOKUP(C4612,'LICH THI'!C:AA,14,0)</f>
        <v>3</v>
      </c>
      <c r="H4612" s="436">
        <f t="shared" si="926"/>
        <v>2</v>
      </c>
      <c r="I4612" s="436" t="str">
        <f t="shared" si="927"/>
        <v>Nguyễn Văn Lập</v>
      </c>
      <c r="J4612" s="436"/>
      <c r="K4612" s="436">
        <f t="shared" si="928"/>
        <v>3</v>
      </c>
      <c r="L4612" s="436" t="str">
        <f t="shared" si="929"/>
        <v>DC2GT52-DC-3</v>
      </c>
      <c r="M4612" s="436">
        <f t="shared" si="930"/>
        <v>7</v>
      </c>
      <c r="N4612" s="437">
        <f t="shared" si="936"/>
        <v>111</v>
      </c>
      <c r="O4612" s="437"/>
      <c r="P4612" s="430" t="str">
        <f t="shared" si="931"/>
        <v/>
      </c>
      <c r="U4612" s="177">
        <v>97</v>
      </c>
      <c r="V4612" s="177" t="s">
        <v>2897</v>
      </c>
      <c r="W4612" s="177" t="s">
        <v>2741</v>
      </c>
      <c r="X4612" s="177" t="s">
        <v>3894</v>
      </c>
      <c r="Y4612" s="177" t="s">
        <v>5380</v>
      </c>
      <c r="Z4612" s="177" t="s">
        <v>6485</v>
      </c>
      <c r="AA4612" s="525" t="s">
        <v>5381</v>
      </c>
      <c r="AB4612" s="399" t="str">
        <f t="shared" si="932"/>
        <v>DC2GT52</v>
      </c>
      <c r="AC4612" s="399" t="str">
        <f t="shared" si="933"/>
        <v>DC2GT52-DC</v>
      </c>
      <c r="AD4612" t="str">
        <f>Y4612&amp;"-"&amp;VLOOKUP(AC4612,'LICH THI'!C:AA,9,0)</f>
        <v>64DCDB3032-42470</v>
      </c>
      <c r="AE4612">
        <f t="shared" si="934"/>
        <v>1</v>
      </c>
    </row>
    <row r="4613" spans="1:31" x14ac:dyDescent="0.25">
      <c r="A4613" s="436" t="str">
        <f t="shared" ref="A4613:A4676" si="937">C4613&amp;"-"&amp;B4613</f>
        <v>DC2GT52-DC-63</v>
      </c>
      <c r="B4613" s="436">
        <f>COUNTIF(AC$4:AC4613,AC4613)</f>
        <v>63</v>
      </c>
      <c r="C4613" s="436" t="str">
        <f t="shared" ref="C4613:C4676" si="938">_CT_MaHP1</f>
        <v>DC2GT52-DC</v>
      </c>
      <c r="D4613" s="436">
        <f>VLOOKUP(C4613,'LICH THI'!C:AA,12,0)</f>
        <v>122</v>
      </c>
      <c r="E4613" s="436">
        <f>VLOOKUP(C4613,'LICH THI'!C:AA,13,0)</f>
        <v>45</v>
      </c>
      <c r="F4613" s="436">
        <f t="shared" si="935"/>
        <v>45</v>
      </c>
      <c r="G4613" s="436">
        <f>VLOOKUP(C4613,'LICH THI'!C:AA,14,0)</f>
        <v>3</v>
      </c>
      <c r="H4613" s="436">
        <f t="shared" ref="H4613:H4676" si="939">IF(E4613=0,"",TRUNC((B4613+E4613-1)/E4613))</f>
        <v>2</v>
      </c>
      <c r="I4613" s="436" t="str">
        <f t="shared" ref="I4613:I4676" si="940">W4613&amp;" "&amp;X4613</f>
        <v>Hoàng Văn Linh</v>
      </c>
      <c r="J4613" s="436"/>
      <c r="K4613" s="436">
        <f t="shared" ref="K4613:K4676" si="941">IF(G4613=1,1,IF(H4613&lt;G4613,H4613+1,1))</f>
        <v>3</v>
      </c>
      <c r="L4613" s="436" t="str">
        <f t="shared" ref="L4613:L4676" si="942">C4613&amp;"-"&amp;K4613</f>
        <v>DC2GT52-DC-3</v>
      </c>
      <c r="M4613" s="436">
        <f t="shared" ref="M4613:M4676" si="943">IF(E4613=0,"",MOD(MID(C4613,6,2),E4613))</f>
        <v>7</v>
      </c>
      <c r="N4613" s="437">
        <f t="shared" si="936"/>
        <v>112</v>
      </c>
      <c r="O4613" s="437"/>
      <c r="P4613" s="430" t="str">
        <f t="shared" ref="P4613:P4676" si="944">IF(MOD(20*O4613,10)&lt;&gt;0,"SAI","")</f>
        <v/>
      </c>
      <c r="U4613" s="177">
        <v>112</v>
      </c>
      <c r="V4613" s="177" t="s">
        <v>2935</v>
      </c>
      <c r="W4613" s="177" t="s">
        <v>2966</v>
      </c>
      <c r="X4613" s="177" t="s">
        <v>2670</v>
      </c>
      <c r="Y4613" s="177" t="s">
        <v>2967</v>
      </c>
      <c r="Z4613" s="177" t="s">
        <v>6485</v>
      </c>
      <c r="AA4613" s="525" t="s">
        <v>2968</v>
      </c>
      <c r="AB4613" s="399" t="str">
        <f t="shared" ref="AB4613:AB4676" si="945">_CT_MaHP</f>
        <v>DC2GT52</v>
      </c>
      <c r="AC4613" s="399" t="str">
        <f t="shared" ref="AC4613:AC4676" si="946">_CT_MaHe</f>
        <v>DC2GT52-DC</v>
      </c>
      <c r="AD4613" t="str">
        <f>Y4613&amp;"-"&amp;VLOOKUP(AC4613,'LICH THI'!C:AA,9,0)</f>
        <v>64DCDB3106-42470</v>
      </c>
      <c r="AE4613">
        <f t="shared" ref="AE4613:AE4676" si="947">COUNTIF(AD4613,AD:AD)</f>
        <v>1</v>
      </c>
    </row>
    <row r="4614" spans="1:31" x14ac:dyDescent="0.25">
      <c r="A4614" s="436" t="str">
        <f t="shared" si="937"/>
        <v>DC2GT52-DC-64</v>
      </c>
      <c r="B4614" s="436">
        <f>COUNTIF(AC$4:AC4614,AC4614)</f>
        <v>64</v>
      </c>
      <c r="C4614" s="436" t="str">
        <f t="shared" si="938"/>
        <v>DC2GT52-DC</v>
      </c>
      <c r="D4614" s="436">
        <f>VLOOKUP(C4614,'LICH THI'!C:AA,12,0)</f>
        <v>122</v>
      </c>
      <c r="E4614" s="436">
        <f>VLOOKUP(C4614,'LICH THI'!C:AA,13,0)</f>
        <v>45</v>
      </c>
      <c r="F4614" s="436">
        <f t="shared" ref="F4614:F4677" si="948">IF(G4614="","",IF(G4614=H4614,D4614-(H4614-1)*E4614,E4614))</f>
        <v>45</v>
      </c>
      <c r="G4614" s="436">
        <f>VLOOKUP(C4614,'LICH THI'!C:AA,14,0)</f>
        <v>3</v>
      </c>
      <c r="H4614" s="436">
        <f t="shared" si="939"/>
        <v>2</v>
      </c>
      <c r="I4614" s="436" t="str">
        <f t="shared" si="940"/>
        <v>Phạm Mỹ Linh</v>
      </c>
      <c r="J4614" s="436"/>
      <c r="K4614" s="436">
        <f t="shared" si="941"/>
        <v>3</v>
      </c>
      <c r="L4614" s="436" t="str">
        <f t="shared" si="942"/>
        <v>DC2GT52-DC-3</v>
      </c>
      <c r="M4614" s="436">
        <f t="shared" si="943"/>
        <v>7</v>
      </c>
      <c r="N4614" s="437">
        <f t="shared" ref="N4614:N4677" si="949">IF(F4614=0,"",(K4614-1)*$N$2+1+MOD(B4614-M4614,F4614))</f>
        <v>113</v>
      </c>
      <c r="O4614" s="437"/>
      <c r="P4614" s="430" t="str">
        <f t="shared" si="944"/>
        <v/>
      </c>
      <c r="U4614" s="177">
        <v>98</v>
      </c>
      <c r="V4614" s="177" t="s">
        <v>2897</v>
      </c>
      <c r="W4614" s="177" t="s">
        <v>2924</v>
      </c>
      <c r="X4614" s="177" t="s">
        <v>2670</v>
      </c>
      <c r="Y4614" s="177" t="s">
        <v>2925</v>
      </c>
      <c r="Z4614" s="177" t="s">
        <v>6485</v>
      </c>
      <c r="AA4614" s="525" t="s">
        <v>2926</v>
      </c>
      <c r="AB4614" s="399" t="str">
        <f t="shared" si="945"/>
        <v>DC2GT52</v>
      </c>
      <c r="AC4614" s="399" t="str">
        <f t="shared" si="946"/>
        <v>DC2GT52-DC</v>
      </c>
      <c r="AD4614" t="str">
        <f>Y4614&amp;"-"&amp;VLOOKUP(AC4614,'LICH THI'!C:AA,9,0)</f>
        <v>64DCDB3067-42470</v>
      </c>
      <c r="AE4614">
        <f t="shared" si="947"/>
        <v>1</v>
      </c>
    </row>
    <row r="4615" spans="1:31" x14ac:dyDescent="0.25">
      <c r="A4615" s="436" t="str">
        <f t="shared" si="937"/>
        <v>DC2GT52-DC-65</v>
      </c>
      <c r="B4615" s="436">
        <f>COUNTIF(AC$4:AC4615,AC4615)</f>
        <v>65</v>
      </c>
      <c r="C4615" s="436" t="str">
        <f t="shared" si="938"/>
        <v>DC2GT52-DC</v>
      </c>
      <c r="D4615" s="436">
        <f>VLOOKUP(C4615,'LICH THI'!C:AA,12,0)</f>
        <v>122</v>
      </c>
      <c r="E4615" s="436">
        <f>VLOOKUP(C4615,'LICH THI'!C:AA,13,0)</f>
        <v>45</v>
      </c>
      <c r="F4615" s="436">
        <f t="shared" si="948"/>
        <v>45</v>
      </c>
      <c r="G4615" s="436">
        <f>VLOOKUP(C4615,'LICH THI'!C:AA,14,0)</f>
        <v>3</v>
      </c>
      <c r="H4615" s="436">
        <f t="shared" si="939"/>
        <v>2</v>
      </c>
      <c r="I4615" s="436" t="str">
        <f t="shared" si="940"/>
        <v>Đinh Gia Long</v>
      </c>
      <c r="J4615" s="436"/>
      <c r="K4615" s="436">
        <f t="shared" si="941"/>
        <v>3</v>
      </c>
      <c r="L4615" s="436" t="str">
        <f t="shared" si="942"/>
        <v>DC2GT52-DC-3</v>
      </c>
      <c r="M4615" s="436">
        <f t="shared" si="943"/>
        <v>7</v>
      </c>
      <c r="N4615" s="437">
        <f t="shared" si="949"/>
        <v>114</v>
      </c>
      <c r="O4615" s="437"/>
      <c r="P4615" s="430" t="str">
        <f t="shared" si="944"/>
        <v/>
      </c>
      <c r="U4615" s="177">
        <v>78</v>
      </c>
      <c r="V4615" s="177" t="s">
        <v>2868</v>
      </c>
      <c r="W4615" s="177" t="s">
        <v>6497</v>
      </c>
      <c r="X4615" s="177" t="s">
        <v>2765</v>
      </c>
      <c r="Y4615" s="177" t="s">
        <v>6498</v>
      </c>
      <c r="Z4615" s="177" t="s">
        <v>6485</v>
      </c>
      <c r="AA4615" s="525" t="s">
        <v>2886</v>
      </c>
      <c r="AB4615" s="399" t="str">
        <f t="shared" si="945"/>
        <v>DC2GT52</v>
      </c>
      <c r="AC4615" s="399" t="str">
        <f t="shared" si="946"/>
        <v>DC2GT52-DC</v>
      </c>
      <c r="AD4615" t="str">
        <f>Y4615&amp;"-"&amp;VLOOKUP(AC4615,'LICH THI'!C:AA,9,0)</f>
        <v>64DCCD3239-42470</v>
      </c>
      <c r="AE4615">
        <f t="shared" si="947"/>
        <v>1</v>
      </c>
    </row>
    <row r="4616" spans="1:31" x14ac:dyDescent="0.25">
      <c r="A4616" s="436" t="str">
        <f t="shared" si="937"/>
        <v>DC2GT52-DC-66</v>
      </c>
      <c r="B4616" s="436">
        <f>COUNTIF(AC$4:AC4616,AC4616)</f>
        <v>66</v>
      </c>
      <c r="C4616" s="436" t="str">
        <f t="shared" si="938"/>
        <v>DC2GT52-DC</v>
      </c>
      <c r="D4616" s="436">
        <f>VLOOKUP(C4616,'LICH THI'!C:AA,12,0)</f>
        <v>122</v>
      </c>
      <c r="E4616" s="436">
        <f>VLOOKUP(C4616,'LICH THI'!C:AA,13,0)</f>
        <v>45</v>
      </c>
      <c r="F4616" s="436">
        <f t="shared" si="948"/>
        <v>45</v>
      </c>
      <c r="G4616" s="436">
        <f>VLOOKUP(C4616,'LICH THI'!C:AA,14,0)</f>
        <v>3</v>
      </c>
      <c r="H4616" s="436">
        <f t="shared" si="939"/>
        <v>2</v>
      </c>
      <c r="I4616" s="436" t="str">
        <f t="shared" si="940"/>
        <v>Lê Văn Long</v>
      </c>
      <c r="J4616" s="436"/>
      <c r="K4616" s="436">
        <f t="shared" si="941"/>
        <v>3</v>
      </c>
      <c r="L4616" s="436" t="str">
        <f t="shared" si="942"/>
        <v>DC2GT52-DC-3</v>
      </c>
      <c r="M4616" s="436">
        <f t="shared" si="943"/>
        <v>7</v>
      </c>
      <c r="N4616" s="437">
        <f t="shared" si="949"/>
        <v>115</v>
      </c>
      <c r="O4616" s="437"/>
      <c r="P4616" s="430" t="str">
        <f t="shared" si="944"/>
        <v/>
      </c>
      <c r="U4616" s="177">
        <v>66</v>
      </c>
      <c r="V4616" s="177" t="s">
        <v>2851</v>
      </c>
      <c r="W4616" s="177" t="s">
        <v>2604</v>
      </c>
      <c r="X4616" s="177" t="s">
        <v>2765</v>
      </c>
      <c r="Y4616" s="177" t="s">
        <v>3712</v>
      </c>
      <c r="Z4616" s="177" t="s">
        <v>6485</v>
      </c>
      <c r="AA4616" s="525" t="s">
        <v>2729</v>
      </c>
      <c r="AB4616" s="399" t="str">
        <f t="shared" si="945"/>
        <v>DC2GT52</v>
      </c>
      <c r="AC4616" s="399" t="str">
        <f t="shared" si="946"/>
        <v>DC2GT52-DC</v>
      </c>
      <c r="AD4616" t="str">
        <f>Y4616&amp;"-"&amp;VLOOKUP(AC4616,'LICH THI'!C:AA,9,0)</f>
        <v>64DCCD3214-42470</v>
      </c>
      <c r="AE4616">
        <f t="shared" si="947"/>
        <v>1</v>
      </c>
    </row>
    <row r="4617" spans="1:31" x14ac:dyDescent="0.25">
      <c r="A4617" s="436" t="str">
        <f t="shared" si="937"/>
        <v>DC2GT52-DC-67</v>
      </c>
      <c r="B4617" s="436">
        <f>COUNTIF(AC$4:AC4617,AC4617)</f>
        <v>67</v>
      </c>
      <c r="C4617" s="436" t="str">
        <f t="shared" si="938"/>
        <v>DC2GT52-DC</v>
      </c>
      <c r="D4617" s="436">
        <f>VLOOKUP(C4617,'LICH THI'!C:AA,12,0)</f>
        <v>122</v>
      </c>
      <c r="E4617" s="436">
        <f>VLOOKUP(C4617,'LICH THI'!C:AA,13,0)</f>
        <v>45</v>
      </c>
      <c r="F4617" s="436">
        <f t="shared" si="948"/>
        <v>45</v>
      </c>
      <c r="G4617" s="436">
        <f>VLOOKUP(C4617,'LICH THI'!C:AA,14,0)</f>
        <v>3</v>
      </c>
      <c r="H4617" s="436">
        <f t="shared" si="939"/>
        <v>2</v>
      </c>
      <c r="I4617" s="436" t="str">
        <f t="shared" si="940"/>
        <v>Trần Hiếu Lượng</v>
      </c>
      <c r="J4617" s="436"/>
      <c r="K4617" s="436">
        <f t="shared" si="941"/>
        <v>3</v>
      </c>
      <c r="L4617" s="436" t="str">
        <f t="shared" si="942"/>
        <v>DC2GT52-DC-3</v>
      </c>
      <c r="M4617" s="436">
        <f t="shared" si="943"/>
        <v>7</v>
      </c>
      <c r="N4617" s="437">
        <f t="shared" si="949"/>
        <v>116</v>
      </c>
      <c r="O4617" s="437"/>
      <c r="P4617" s="430" t="str">
        <f t="shared" si="944"/>
        <v/>
      </c>
      <c r="U4617" s="177">
        <v>48</v>
      </c>
      <c r="V4617" s="177" t="s">
        <v>2790</v>
      </c>
      <c r="W4617" s="177" t="s">
        <v>2809</v>
      </c>
      <c r="X4617" s="177" t="s">
        <v>2810</v>
      </c>
      <c r="Y4617" s="177" t="s">
        <v>2811</v>
      </c>
      <c r="Z4617" s="177" t="s">
        <v>6485</v>
      </c>
      <c r="AA4617" s="525" t="s">
        <v>2812</v>
      </c>
      <c r="AB4617" s="399" t="str">
        <f t="shared" si="945"/>
        <v>DC2GT52</v>
      </c>
      <c r="AC4617" s="399" t="str">
        <f t="shared" si="946"/>
        <v>DC2GT52-DC</v>
      </c>
      <c r="AD4617" t="str">
        <f>Y4617&amp;"-"&amp;VLOOKUP(AC4617,'LICH THI'!C:AA,9,0)</f>
        <v>64DCCD3130-42470</v>
      </c>
      <c r="AE4617">
        <f t="shared" si="947"/>
        <v>1</v>
      </c>
    </row>
    <row r="4618" spans="1:31" x14ac:dyDescent="0.25">
      <c r="A4618" s="436" t="str">
        <f t="shared" si="937"/>
        <v>DC2GT52-DC-68</v>
      </c>
      <c r="B4618" s="436">
        <f>COUNTIF(AC$4:AC4618,AC4618)</f>
        <v>68</v>
      </c>
      <c r="C4618" s="436" t="str">
        <f t="shared" si="938"/>
        <v>DC2GT52-DC</v>
      </c>
      <c r="D4618" s="436">
        <f>VLOOKUP(C4618,'LICH THI'!C:AA,12,0)</f>
        <v>122</v>
      </c>
      <c r="E4618" s="436">
        <f>VLOOKUP(C4618,'LICH THI'!C:AA,13,0)</f>
        <v>45</v>
      </c>
      <c r="F4618" s="436">
        <f t="shared" si="948"/>
        <v>45</v>
      </c>
      <c r="G4618" s="436">
        <f>VLOOKUP(C4618,'LICH THI'!C:AA,14,0)</f>
        <v>3</v>
      </c>
      <c r="H4618" s="436">
        <f t="shared" si="939"/>
        <v>2</v>
      </c>
      <c r="I4618" s="436" t="str">
        <f t="shared" si="940"/>
        <v>Dương Tuấn Mạnh</v>
      </c>
      <c r="J4618" s="436"/>
      <c r="K4618" s="436">
        <f t="shared" si="941"/>
        <v>3</v>
      </c>
      <c r="L4618" s="436" t="str">
        <f t="shared" si="942"/>
        <v>DC2GT52-DC-3</v>
      </c>
      <c r="M4618" s="436">
        <f t="shared" si="943"/>
        <v>7</v>
      </c>
      <c r="N4618" s="437">
        <f t="shared" si="949"/>
        <v>117</v>
      </c>
      <c r="O4618" s="437"/>
      <c r="P4618" s="430" t="str">
        <f t="shared" si="944"/>
        <v/>
      </c>
      <c r="U4618" s="177">
        <v>99</v>
      </c>
      <c r="V4618" s="177" t="s">
        <v>2897</v>
      </c>
      <c r="W4618" s="177" t="s">
        <v>2929</v>
      </c>
      <c r="X4618" s="177" t="s">
        <v>2930</v>
      </c>
      <c r="Y4618" s="177" t="s">
        <v>2931</v>
      </c>
      <c r="Z4618" s="177" t="s">
        <v>6485</v>
      </c>
      <c r="AA4618" s="525" t="s">
        <v>2932</v>
      </c>
      <c r="AB4618" s="399" t="str">
        <f t="shared" si="945"/>
        <v>DC2GT52</v>
      </c>
      <c r="AC4618" s="399" t="str">
        <f t="shared" si="946"/>
        <v>DC2GT52-DC</v>
      </c>
      <c r="AD4618" t="str">
        <f>Y4618&amp;"-"&amp;VLOOKUP(AC4618,'LICH THI'!C:AA,9,0)</f>
        <v>64DCDB3030-42470</v>
      </c>
      <c r="AE4618">
        <f t="shared" si="947"/>
        <v>1</v>
      </c>
    </row>
    <row r="4619" spans="1:31" x14ac:dyDescent="0.25">
      <c r="A4619" s="436" t="str">
        <f t="shared" si="937"/>
        <v>DC2GT52-DC-69</v>
      </c>
      <c r="B4619" s="436">
        <f>COUNTIF(AC$4:AC4619,AC4619)</f>
        <v>69</v>
      </c>
      <c r="C4619" s="436" t="str">
        <f t="shared" si="938"/>
        <v>DC2GT52-DC</v>
      </c>
      <c r="D4619" s="436">
        <f>VLOOKUP(C4619,'LICH THI'!C:AA,12,0)</f>
        <v>122</v>
      </c>
      <c r="E4619" s="436">
        <f>VLOOKUP(C4619,'LICH THI'!C:AA,13,0)</f>
        <v>45</v>
      </c>
      <c r="F4619" s="436">
        <f t="shared" si="948"/>
        <v>45</v>
      </c>
      <c r="G4619" s="436">
        <f>VLOOKUP(C4619,'LICH THI'!C:AA,14,0)</f>
        <v>3</v>
      </c>
      <c r="H4619" s="436">
        <f t="shared" si="939"/>
        <v>2</v>
      </c>
      <c r="I4619" s="436" t="str">
        <f t="shared" si="940"/>
        <v>Nguyễn Đức Mạnh</v>
      </c>
      <c r="J4619" s="436"/>
      <c r="K4619" s="436">
        <f t="shared" si="941"/>
        <v>3</v>
      </c>
      <c r="L4619" s="436" t="str">
        <f t="shared" si="942"/>
        <v>DC2GT52-DC-3</v>
      </c>
      <c r="M4619" s="436">
        <f t="shared" si="943"/>
        <v>7</v>
      </c>
      <c r="N4619" s="437">
        <f t="shared" si="949"/>
        <v>118</v>
      </c>
      <c r="O4619" s="437"/>
      <c r="P4619" s="430" t="str">
        <f t="shared" si="944"/>
        <v/>
      </c>
      <c r="U4619" s="177">
        <v>13</v>
      </c>
      <c r="V4619" s="177" t="s">
        <v>3209</v>
      </c>
      <c r="W4619" s="177" t="s">
        <v>3103</v>
      </c>
      <c r="X4619" s="177" t="s">
        <v>2930</v>
      </c>
      <c r="Y4619" s="177" t="s">
        <v>5178</v>
      </c>
      <c r="Z4619" s="177" t="s">
        <v>6485</v>
      </c>
      <c r="AA4619" s="525" t="s">
        <v>4839</v>
      </c>
      <c r="AB4619" s="399" t="str">
        <f t="shared" si="945"/>
        <v>DC2GT52</v>
      </c>
      <c r="AC4619" s="399" t="str">
        <f t="shared" si="946"/>
        <v>DC2GT52-DC</v>
      </c>
      <c r="AD4619" t="str">
        <f>Y4619&amp;"-"&amp;VLOOKUP(AC4619,'LICH THI'!C:AA,9,0)</f>
        <v>63DCCD3317-42470</v>
      </c>
      <c r="AE4619">
        <f t="shared" si="947"/>
        <v>1</v>
      </c>
    </row>
    <row r="4620" spans="1:31" x14ac:dyDescent="0.25">
      <c r="A4620" s="436" t="str">
        <f t="shared" si="937"/>
        <v>DC2GT52-DC-70</v>
      </c>
      <c r="B4620" s="436">
        <f>COUNTIF(AC$4:AC4620,AC4620)</f>
        <v>70</v>
      </c>
      <c r="C4620" s="436" t="str">
        <f t="shared" si="938"/>
        <v>DC2GT52-DC</v>
      </c>
      <c r="D4620" s="436">
        <f>VLOOKUP(C4620,'LICH THI'!C:AA,12,0)</f>
        <v>122</v>
      </c>
      <c r="E4620" s="436">
        <f>VLOOKUP(C4620,'LICH THI'!C:AA,13,0)</f>
        <v>45</v>
      </c>
      <c r="F4620" s="436">
        <f t="shared" si="948"/>
        <v>45</v>
      </c>
      <c r="G4620" s="436">
        <f>VLOOKUP(C4620,'LICH THI'!C:AA,14,0)</f>
        <v>3</v>
      </c>
      <c r="H4620" s="436">
        <f t="shared" si="939"/>
        <v>2</v>
      </c>
      <c r="I4620" s="436" t="str">
        <f t="shared" si="940"/>
        <v>Nguyễn Văn Mạnh</v>
      </c>
      <c r="J4620" s="436"/>
      <c r="K4620" s="436">
        <f t="shared" si="941"/>
        <v>3</v>
      </c>
      <c r="L4620" s="436" t="str">
        <f t="shared" si="942"/>
        <v>DC2GT52-DC-3</v>
      </c>
      <c r="M4620" s="436">
        <f t="shared" si="943"/>
        <v>7</v>
      </c>
      <c r="N4620" s="437">
        <f t="shared" si="949"/>
        <v>119</v>
      </c>
      <c r="O4620" s="437"/>
      <c r="P4620" s="430" t="str">
        <f t="shared" si="944"/>
        <v/>
      </c>
      <c r="U4620" s="177">
        <v>122</v>
      </c>
      <c r="V4620" s="177" t="s">
        <v>2851</v>
      </c>
      <c r="W4620" s="177" t="s">
        <v>2741</v>
      </c>
      <c r="X4620" s="177" t="s">
        <v>2930</v>
      </c>
      <c r="Y4620" s="177" t="s">
        <v>5072</v>
      </c>
      <c r="Z4620" s="177" t="s">
        <v>6485</v>
      </c>
      <c r="AA4620" s="525" t="s">
        <v>2998</v>
      </c>
      <c r="AB4620" s="399" t="str">
        <f t="shared" si="945"/>
        <v>DC2GT52</v>
      </c>
      <c r="AC4620" s="399" t="str">
        <f t="shared" si="946"/>
        <v>DC2GT52-DC</v>
      </c>
      <c r="AD4620" t="str">
        <f>Y4620&amp;"-"&amp;VLOOKUP(AC4620,'LICH THI'!C:AA,9,0)</f>
        <v>64DCDB3165-42470</v>
      </c>
      <c r="AE4620">
        <f t="shared" si="947"/>
        <v>1</v>
      </c>
    </row>
    <row r="4621" spans="1:31" x14ac:dyDescent="0.25">
      <c r="A4621" s="436" t="str">
        <f t="shared" si="937"/>
        <v>DC2GT52-DC-71</v>
      </c>
      <c r="B4621" s="436">
        <f>COUNTIF(AC$4:AC4621,AC4621)</f>
        <v>71</v>
      </c>
      <c r="C4621" s="436" t="str">
        <f t="shared" si="938"/>
        <v>DC2GT52-DC</v>
      </c>
      <c r="D4621" s="436">
        <f>VLOOKUP(C4621,'LICH THI'!C:AA,12,0)</f>
        <v>122</v>
      </c>
      <c r="E4621" s="436">
        <f>VLOOKUP(C4621,'LICH THI'!C:AA,13,0)</f>
        <v>45</v>
      </c>
      <c r="F4621" s="436">
        <f t="shared" si="948"/>
        <v>45</v>
      </c>
      <c r="G4621" s="436">
        <f>VLOOKUP(C4621,'LICH THI'!C:AA,14,0)</f>
        <v>3</v>
      </c>
      <c r="H4621" s="436">
        <f t="shared" si="939"/>
        <v>2</v>
      </c>
      <c r="I4621" s="436" t="str">
        <f t="shared" si="940"/>
        <v>Trần Văn Mạnh</v>
      </c>
      <c r="J4621" s="436"/>
      <c r="K4621" s="436">
        <f t="shared" si="941"/>
        <v>3</v>
      </c>
      <c r="L4621" s="436" t="str">
        <f t="shared" si="942"/>
        <v>DC2GT52-DC-3</v>
      </c>
      <c r="M4621" s="436">
        <f t="shared" si="943"/>
        <v>7</v>
      </c>
      <c r="N4621" s="437">
        <f t="shared" si="949"/>
        <v>120</v>
      </c>
      <c r="O4621" s="437"/>
      <c r="P4621" s="430" t="str">
        <f t="shared" si="944"/>
        <v/>
      </c>
      <c r="U4621" s="177">
        <v>49</v>
      </c>
      <c r="V4621" s="177" t="s">
        <v>2790</v>
      </c>
      <c r="W4621" s="177" t="s">
        <v>2757</v>
      </c>
      <c r="X4621" s="177" t="s">
        <v>2930</v>
      </c>
      <c r="Y4621" s="177" t="s">
        <v>5090</v>
      </c>
      <c r="Z4621" s="177" t="s">
        <v>6485</v>
      </c>
      <c r="AA4621" s="525" t="s">
        <v>5091</v>
      </c>
      <c r="AB4621" s="399" t="str">
        <f t="shared" si="945"/>
        <v>DC2GT52</v>
      </c>
      <c r="AC4621" s="399" t="str">
        <f t="shared" si="946"/>
        <v>DC2GT52-DC</v>
      </c>
      <c r="AD4621" t="str">
        <f>Y4621&amp;"-"&amp;VLOOKUP(AC4621,'LICH THI'!C:AA,9,0)</f>
        <v>64DCCD3023-42470</v>
      </c>
      <c r="AE4621">
        <f t="shared" si="947"/>
        <v>1</v>
      </c>
    </row>
    <row r="4622" spans="1:31" x14ac:dyDescent="0.25">
      <c r="A4622" s="436" t="str">
        <f t="shared" si="937"/>
        <v>DC2GT52-DC-72</v>
      </c>
      <c r="B4622" s="436">
        <f>COUNTIF(AC$4:AC4622,AC4622)</f>
        <v>72</v>
      </c>
      <c r="C4622" s="436" t="str">
        <f t="shared" si="938"/>
        <v>DC2GT52-DC</v>
      </c>
      <c r="D4622" s="436">
        <f>VLOOKUP(C4622,'LICH THI'!C:AA,12,0)</f>
        <v>122</v>
      </c>
      <c r="E4622" s="436">
        <f>VLOOKUP(C4622,'LICH THI'!C:AA,13,0)</f>
        <v>45</v>
      </c>
      <c r="F4622" s="436">
        <f t="shared" si="948"/>
        <v>45</v>
      </c>
      <c r="G4622" s="436">
        <f>VLOOKUP(C4622,'LICH THI'!C:AA,14,0)</f>
        <v>3</v>
      </c>
      <c r="H4622" s="436">
        <f t="shared" si="939"/>
        <v>2</v>
      </c>
      <c r="I4622" s="436" t="str">
        <f t="shared" si="940"/>
        <v>Trịnh Văn Mạnh</v>
      </c>
      <c r="J4622" s="436"/>
      <c r="K4622" s="436">
        <f t="shared" si="941"/>
        <v>3</v>
      </c>
      <c r="L4622" s="436" t="str">
        <f t="shared" si="942"/>
        <v>DC2GT52-DC-3</v>
      </c>
      <c r="M4622" s="436">
        <f t="shared" si="943"/>
        <v>7</v>
      </c>
      <c r="N4622" s="437">
        <f t="shared" si="949"/>
        <v>121</v>
      </c>
      <c r="O4622" s="437"/>
      <c r="P4622" s="430" t="str">
        <f t="shared" si="944"/>
        <v/>
      </c>
      <c r="U4622" s="177">
        <v>113</v>
      </c>
      <c r="V4622" s="177" t="s">
        <v>2935</v>
      </c>
      <c r="W4622" s="177" t="s">
        <v>2972</v>
      </c>
      <c r="X4622" s="177" t="s">
        <v>2930</v>
      </c>
      <c r="Y4622" s="177" t="s">
        <v>2973</v>
      </c>
      <c r="Z4622" s="177" t="s">
        <v>6485</v>
      </c>
      <c r="AA4622" s="525" t="s">
        <v>2974</v>
      </c>
      <c r="AB4622" s="399" t="str">
        <f t="shared" si="945"/>
        <v>DC2GT52</v>
      </c>
      <c r="AC4622" s="399" t="str">
        <f t="shared" si="946"/>
        <v>DC2GT52-DC</v>
      </c>
      <c r="AD4622" t="str">
        <f>Y4622&amp;"-"&amp;VLOOKUP(AC4622,'LICH THI'!C:AA,9,0)</f>
        <v>64DCDB3063-42470</v>
      </c>
      <c r="AE4622">
        <f t="shared" si="947"/>
        <v>1</v>
      </c>
    </row>
    <row r="4623" spans="1:31" x14ac:dyDescent="0.25">
      <c r="A4623" s="436" t="str">
        <f t="shared" si="937"/>
        <v>DC2GT52-DC-73</v>
      </c>
      <c r="B4623" s="436">
        <f>COUNTIF(AC$4:AC4623,AC4623)</f>
        <v>73</v>
      </c>
      <c r="C4623" s="436" t="str">
        <f t="shared" si="938"/>
        <v>DC2GT52-DC</v>
      </c>
      <c r="D4623" s="436">
        <f>VLOOKUP(C4623,'LICH THI'!C:AA,12,0)</f>
        <v>122</v>
      </c>
      <c r="E4623" s="436">
        <f>VLOOKUP(C4623,'LICH THI'!C:AA,13,0)</f>
        <v>45</v>
      </c>
      <c r="F4623" s="436">
        <f t="shared" si="948"/>
        <v>45</v>
      </c>
      <c r="G4623" s="436">
        <f>VLOOKUP(C4623,'LICH THI'!C:AA,14,0)</f>
        <v>3</v>
      </c>
      <c r="H4623" s="436">
        <f t="shared" si="939"/>
        <v>2</v>
      </c>
      <c r="I4623" s="436" t="str">
        <f t="shared" si="940"/>
        <v>Đoàn Ngọc Minh</v>
      </c>
      <c r="J4623" s="436"/>
      <c r="K4623" s="436">
        <f t="shared" si="941"/>
        <v>3</v>
      </c>
      <c r="L4623" s="436" t="str">
        <f t="shared" si="942"/>
        <v>DC2GT52-DC-3</v>
      </c>
      <c r="M4623" s="436">
        <f t="shared" si="943"/>
        <v>7</v>
      </c>
      <c r="N4623" s="437">
        <f t="shared" si="949"/>
        <v>122</v>
      </c>
      <c r="O4623" s="437"/>
      <c r="P4623" s="430" t="str">
        <f t="shared" si="944"/>
        <v/>
      </c>
      <c r="U4623" s="177">
        <v>9</v>
      </c>
      <c r="V4623" s="177" t="s">
        <v>3175</v>
      </c>
      <c r="W4623" s="177" t="s">
        <v>4152</v>
      </c>
      <c r="X4623" s="177" t="s">
        <v>2713</v>
      </c>
      <c r="Y4623" s="177" t="s">
        <v>4153</v>
      </c>
      <c r="Z4623" s="177" t="s">
        <v>6485</v>
      </c>
      <c r="AA4623" s="525" t="s">
        <v>4154</v>
      </c>
      <c r="AB4623" s="399" t="str">
        <f t="shared" si="945"/>
        <v>DC2GT52</v>
      </c>
      <c r="AC4623" s="399" t="str">
        <f t="shared" si="946"/>
        <v>DC2GT52-DC</v>
      </c>
      <c r="AD4623" t="str">
        <f>Y4623&amp;"-"&amp;VLOOKUP(AC4623,'LICH THI'!C:AA,9,0)</f>
        <v>63DCCA3009-42470</v>
      </c>
      <c r="AE4623">
        <f t="shared" si="947"/>
        <v>1</v>
      </c>
    </row>
    <row r="4624" spans="1:31" x14ac:dyDescent="0.25">
      <c r="A4624" s="436" t="str">
        <f t="shared" si="937"/>
        <v>DC2GT52-DC-74</v>
      </c>
      <c r="B4624" s="436">
        <f>COUNTIF(AC$4:AC4624,AC4624)</f>
        <v>74</v>
      </c>
      <c r="C4624" s="436" t="str">
        <f t="shared" si="938"/>
        <v>DC2GT52-DC</v>
      </c>
      <c r="D4624" s="436">
        <f>VLOOKUP(C4624,'LICH THI'!C:AA,12,0)</f>
        <v>122</v>
      </c>
      <c r="E4624" s="436">
        <f>VLOOKUP(C4624,'LICH THI'!C:AA,13,0)</f>
        <v>45</v>
      </c>
      <c r="F4624" s="436">
        <f t="shared" si="948"/>
        <v>45</v>
      </c>
      <c r="G4624" s="436">
        <f>VLOOKUP(C4624,'LICH THI'!C:AA,14,0)</f>
        <v>3</v>
      </c>
      <c r="H4624" s="436">
        <f t="shared" si="939"/>
        <v>2</v>
      </c>
      <c r="I4624" s="436" t="str">
        <f t="shared" si="940"/>
        <v>Lưu Hạnh Minh</v>
      </c>
      <c r="J4624" s="436"/>
      <c r="K4624" s="436">
        <f t="shared" si="941"/>
        <v>3</v>
      </c>
      <c r="L4624" s="436" t="str">
        <f t="shared" si="942"/>
        <v>DC2GT52-DC-3</v>
      </c>
      <c r="M4624" s="436">
        <f t="shared" si="943"/>
        <v>7</v>
      </c>
      <c r="N4624" s="437">
        <f t="shared" si="949"/>
        <v>123</v>
      </c>
      <c r="O4624" s="437"/>
      <c r="P4624" s="430" t="str">
        <f t="shared" si="944"/>
        <v/>
      </c>
      <c r="U4624" s="177">
        <v>100</v>
      </c>
      <c r="V4624" s="177" t="s">
        <v>2897</v>
      </c>
      <c r="W4624" s="177" t="s">
        <v>3280</v>
      </c>
      <c r="X4624" s="177" t="s">
        <v>2713</v>
      </c>
      <c r="Y4624" s="177" t="s">
        <v>3281</v>
      </c>
      <c r="Z4624" s="177" t="s">
        <v>6485</v>
      </c>
      <c r="AA4624" s="525" t="s">
        <v>3282</v>
      </c>
      <c r="AB4624" s="399" t="str">
        <f t="shared" si="945"/>
        <v>DC2GT52</v>
      </c>
      <c r="AC4624" s="399" t="str">
        <f t="shared" si="946"/>
        <v>DC2GT52-DC</v>
      </c>
      <c r="AD4624" t="str">
        <f>Y4624&amp;"-"&amp;VLOOKUP(AC4624,'LICH THI'!C:AA,9,0)</f>
        <v>64DCDB3040-42470</v>
      </c>
      <c r="AE4624">
        <f t="shared" si="947"/>
        <v>1</v>
      </c>
    </row>
    <row r="4625" spans="1:31" x14ac:dyDescent="0.25">
      <c r="A4625" s="436" t="str">
        <f t="shared" si="937"/>
        <v>DC2GT52-DC-75</v>
      </c>
      <c r="B4625" s="436">
        <f>COUNTIF(AC$4:AC4625,AC4625)</f>
        <v>75</v>
      </c>
      <c r="C4625" s="436" t="str">
        <f t="shared" si="938"/>
        <v>DC2GT52-DC</v>
      </c>
      <c r="D4625" s="436">
        <f>VLOOKUP(C4625,'LICH THI'!C:AA,12,0)</f>
        <v>122</v>
      </c>
      <c r="E4625" s="436">
        <f>VLOOKUP(C4625,'LICH THI'!C:AA,13,0)</f>
        <v>45</v>
      </c>
      <c r="F4625" s="436">
        <f t="shared" si="948"/>
        <v>45</v>
      </c>
      <c r="G4625" s="436">
        <f>VLOOKUP(C4625,'LICH THI'!C:AA,14,0)</f>
        <v>3</v>
      </c>
      <c r="H4625" s="436">
        <f t="shared" si="939"/>
        <v>2</v>
      </c>
      <c r="I4625" s="436" t="str">
        <f t="shared" si="940"/>
        <v>Mẫn Văn Minh</v>
      </c>
      <c r="J4625" s="436"/>
      <c r="K4625" s="436">
        <f t="shared" si="941"/>
        <v>3</v>
      </c>
      <c r="L4625" s="436" t="str">
        <f t="shared" si="942"/>
        <v>DC2GT52-DC-3</v>
      </c>
      <c r="M4625" s="436">
        <f t="shared" si="943"/>
        <v>7</v>
      </c>
      <c r="N4625" s="437">
        <f t="shared" si="949"/>
        <v>124</v>
      </c>
      <c r="O4625" s="437"/>
      <c r="P4625" s="430" t="str">
        <f t="shared" si="944"/>
        <v/>
      </c>
      <c r="U4625" s="177">
        <v>114</v>
      </c>
      <c r="V4625" s="177" t="s">
        <v>2935</v>
      </c>
      <c r="W4625" s="177" t="s">
        <v>6506</v>
      </c>
      <c r="X4625" s="177" t="s">
        <v>2713</v>
      </c>
      <c r="Y4625" s="177" t="s">
        <v>6507</v>
      </c>
      <c r="Z4625" s="177" t="s">
        <v>6485</v>
      </c>
      <c r="AA4625" s="525" t="s">
        <v>3996</v>
      </c>
      <c r="AB4625" s="399" t="str">
        <f t="shared" si="945"/>
        <v>DC2GT52</v>
      </c>
      <c r="AC4625" s="399" t="str">
        <f t="shared" si="946"/>
        <v>DC2GT52-DC</v>
      </c>
      <c r="AD4625" t="str">
        <f>Y4625&amp;"-"&amp;VLOOKUP(AC4625,'LICH THI'!C:AA,9,0)</f>
        <v>64DCDB3024-42470</v>
      </c>
      <c r="AE4625">
        <f t="shared" si="947"/>
        <v>1</v>
      </c>
    </row>
    <row r="4626" spans="1:31" x14ac:dyDescent="0.25">
      <c r="A4626" s="436" t="str">
        <f t="shared" si="937"/>
        <v>DC2GT52-DC-76</v>
      </c>
      <c r="B4626" s="436">
        <f>COUNTIF(AC$4:AC4626,AC4626)</f>
        <v>76</v>
      </c>
      <c r="C4626" s="436" t="str">
        <f t="shared" si="938"/>
        <v>DC2GT52-DC</v>
      </c>
      <c r="D4626" s="436">
        <f>VLOOKUP(C4626,'LICH THI'!C:AA,12,0)</f>
        <v>122</v>
      </c>
      <c r="E4626" s="436">
        <f>VLOOKUP(C4626,'LICH THI'!C:AA,13,0)</f>
        <v>45</v>
      </c>
      <c r="F4626" s="436">
        <f t="shared" si="948"/>
        <v>45</v>
      </c>
      <c r="G4626" s="436">
        <f>VLOOKUP(C4626,'LICH THI'!C:AA,14,0)</f>
        <v>3</v>
      </c>
      <c r="H4626" s="436">
        <f t="shared" si="939"/>
        <v>2</v>
      </c>
      <c r="I4626" s="436" t="str">
        <f t="shared" si="940"/>
        <v>Đặng Văn Nam</v>
      </c>
      <c r="J4626" s="436"/>
      <c r="K4626" s="436">
        <f t="shared" si="941"/>
        <v>3</v>
      </c>
      <c r="L4626" s="436" t="str">
        <f t="shared" si="942"/>
        <v>DC2GT52-DC-3</v>
      </c>
      <c r="M4626" s="436">
        <f t="shared" si="943"/>
        <v>7</v>
      </c>
      <c r="N4626" s="437">
        <f t="shared" si="949"/>
        <v>125</v>
      </c>
      <c r="O4626" s="437"/>
      <c r="P4626" s="430" t="str">
        <f t="shared" si="944"/>
        <v/>
      </c>
      <c r="U4626" s="177">
        <v>26</v>
      </c>
      <c r="V4626" s="177" t="s">
        <v>2724</v>
      </c>
      <c r="W4626" s="177" t="s">
        <v>2772</v>
      </c>
      <c r="X4626" s="177" t="s">
        <v>2773</v>
      </c>
      <c r="Y4626" s="177" t="s">
        <v>2774</v>
      </c>
      <c r="Z4626" s="177" t="s">
        <v>6485</v>
      </c>
      <c r="AA4626" s="525" t="s">
        <v>2775</v>
      </c>
      <c r="AB4626" s="399" t="str">
        <f t="shared" si="945"/>
        <v>DC2GT52</v>
      </c>
      <c r="AC4626" s="399" t="str">
        <f t="shared" si="946"/>
        <v>DC2GT52-DC</v>
      </c>
      <c r="AD4626" t="str">
        <f>Y4626&amp;"-"&amp;VLOOKUP(AC4626,'LICH THI'!C:AA,9,0)</f>
        <v>64DCCA3017-42470</v>
      </c>
      <c r="AE4626">
        <f t="shared" si="947"/>
        <v>1</v>
      </c>
    </row>
    <row r="4627" spans="1:31" x14ac:dyDescent="0.25">
      <c r="A4627" s="436" t="str">
        <f t="shared" si="937"/>
        <v>DC2GT52-DC-77</v>
      </c>
      <c r="B4627" s="436">
        <f>COUNTIF(AC$4:AC4627,AC4627)</f>
        <v>77</v>
      </c>
      <c r="C4627" s="436" t="str">
        <f t="shared" si="938"/>
        <v>DC2GT52-DC</v>
      </c>
      <c r="D4627" s="436">
        <f>VLOOKUP(C4627,'LICH THI'!C:AA,12,0)</f>
        <v>122</v>
      </c>
      <c r="E4627" s="436">
        <f>VLOOKUP(C4627,'LICH THI'!C:AA,13,0)</f>
        <v>45</v>
      </c>
      <c r="F4627" s="436">
        <f t="shared" si="948"/>
        <v>45</v>
      </c>
      <c r="G4627" s="436">
        <f>VLOOKUP(C4627,'LICH THI'!C:AA,14,0)</f>
        <v>3</v>
      </c>
      <c r="H4627" s="436">
        <f t="shared" si="939"/>
        <v>2</v>
      </c>
      <c r="I4627" s="436" t="str">
        <f t="shared" si="940"/>
        <v>Hồ Xuân Nam</v>
      </c>
      <c r="J4627" s="436"/>
      <c r="K4627" s="436">
        <f t="shared" si="941"/>
        <v>3</v>
      </c>
      <c r="L4627" s="436" t="str">
        <f t="shared" si="942"/>
        <v>DC2GT52-DC-3</v>
      </c>
      <c r="M4627" s="436">
        <f t="shared" si="943"/>
        <v>7</v>
      </c>
      <c r="N4627" s="437">
        <f t="shared" si="949"/>
        <v>126</v>
      </c>
      <c r="O4627" s="437"/>
      <c r="P4627" s="430" t="str">
        <f t="shared" si="944"/>
        <v/>
      </c>
      <c r="U4627" s="177">
        <v>50</v>
      </c>
      <c r="V4627" s="177" t="s">
        <v>2790</v>
      </c>
      <c r="W4627" s="177" t="s">
        <v>3416</v>
      </c>
      <c r="X4627" s="177" t="s">
        <v>2773</v>
      </c>
      <c r="Y4627" s="177" t="s">
        <v>6492</v>
      </c>
      <c r="Z4627" s="177" t="s">
        <v>6485</v>
      </c>
      <c r="AA4627" s="525" t="s">
        <v>2850</v>
      </c>
      <c r="AB4627" s="399" t="str">
        <f t="shared" si="945"/>
        <v>DC2GT52</v>
      </c>
      <c r="AC4627" s="399" t="str">
        <f t="shared" si="946"/>
        <v>DC2GT52-DC</v>
      </c>
      <c r="AD4627" t="str">
        <f>Y4627&amp;"-"&amp;VLOOKUP(AC4627,'LICH THI'!C:AA,9,0)</f>
        <v>64DCCD3062-42470</v>
      </c>
      <c r="AE4627">
        <f t="shared" si="947"/>
        <v>1</v>
      </c>
    </row>
    <row r="4628" spans="1:31" x14ac:dyDescent="0.25">
      <c r="A4628" s="436" t="str">
        <f t="shared" si="937"/>
        <v>DC2GT52-DC-78</v>
      </c>
      <c r="B4628" s="436">
        <f>COUNTIF(AC$4:AC4628,AC4628)</f>
        <v>78</v>
      </c>
      <c r="C4628" s="436" t="str">
        <f t="shared" si="938"/>
        <v>DC2GT52-DC</v>
      </c>
      <c r="D4628" s="436">
        <f>VLOOKUP(C4628,'LICH THI'!C:AA,12,0)</f>
        <v>122</v>
      </c>
      <c r="E4628" s="436">
        <f>VLOOKUP(C4628,'LICH THI'!C:AA,13,0)</f>
        <v>45</v>
      </c>
      <c r="F4628" s="436">
        <f t="shared" si="948"/>
        <v>45</v>
      </c>
      <c r="G4628" s="436">
        <f>VLOOKUP(C4628,'LICH THI'!C:AA,14,0)</f>
        <v>3</v>
      </c>
      <c r="H4628" s="436">
        <f t="shared" si="939"/>
        <v>2</v>
      </c>
      <c r="I4628" s="436" t="str">
        <f t="shared" si="940"/>
        <v>Lê Văn Nam</v>
      </c>
      <c r="J4628" s="436"/>
      <c r="K4628" s="436">
        <f t="shared" si="941"/>
        <v>3</v>
      </c>
      <c r="L4628" s="436" t="str">
        <f t="shared" si="942"/>
        <v>DC2GT52-DC-3</v>
      </c>
      <c r="M4628" s="436">
        <f t="shared" si="943"/>
        <v>7</v>
      </c>
      <c r="N4628" s="437">
        <f t="shared" si="949"/>
        <v>127</v>
      </c>
      <c r="O4628" s="437"/>
      <c r="P4628" s="430" t="str">
        <f t="shared" si="944"/>
        <v/>
      </c>
      <c r="U4628" s="177">
        <v>51</v>
      </c>
      <c r="V4628" s="177" t="s">
        <v>2790</v>
      </c>
      <c r="W4628" s="177" t="s">
        <v>2604</v>
      </c>
      <c r="X4628" s="177" t="s">
        <v>2773</v>
      </c>
      <c r="Y4628" s="177" t="s">
        <v>5056</v>
      </c>
      <c r="Z4628" s="177" t="s">
        <v>6485</v>
      </c>
      <c r="AA4628" s="525" t="s">
        <v>5057</v>
      </c>
      <c r="AB4628" s="399" t="str">
        <f t="shared" si="945"/>
        <v>DC2GT52</v>
      </c>
      <c r="AC4628" s="399" t="str">
        <f t="shared" si="946"/>
        <v>DC2GT52-DC</v>
      </c>
      <c r="AD4628" t="str">
        <f>Y4628&amp;"-"&amp;VLOOKUP(AC4628,'LICH THI'!C:AA,9,0)</f>
        <v>64DCCD3100-42470</v>
      </c>
      <c r="AE4628">
        <f t="shared" si="947"/>
        <v>1</v>
      </c>
    </row>
    <row r="4629" spans="1:31" x14ac:dyDescent="0.25">
      <c r="A4629" s="436" t="str">
        <f t="shared" si="937"/>
        <v>DC2GT52-DC-79</v>
      </c>
      <c r="B4629" s="436">
        <f>COUNTIF(AC$4:AC4629,AC4629)</f>
        <v>79</v>
      </c>
      <c r="C4629" s="436" t="str">
        <f t="shared" si="938"/>
        <v>DC2GT52-DC</v>
      </c>
      <c r="D4629" s="436">
        <f>VLOOKUP(C4629,'LICH THI'!C:AA,12,0)</f>
        <v>122</v>
      </c>
      <c r="E4629" s="436">
        <f>VLOOKUP(C4629,'LICH THI'!C:AA,13,0)</f>
        <v>45</v>
      </c>
      <c r="F4629" s="436">
        <f t="shared" si="948"/>
        <v>45</v>
      </c>
      <c r="G4629" s="436">
        <f>VLOOKUP(C4629,'LICH THI'!C:AA,14,0)</f>
        <v>3</v>
      </c>
      <c r="H4629" s="436">
        <f t="shared" si="939"/>
        <v>2</v>
      </c>
      <c r="I4629" s="436" t="str">
        <f t="shared" si="940"/>
        <v>Nguyễn Tài Nam</v>
      </c>
      <c r="J4629" s="436"/>
      <c r="K4629" s="436">
        <f t="shared" si="941"/>
        <v>3</v>
      </c>
      <c r="L4629" s="436" t="str">
        <f t="shared" si="942"/>
        <v>DC2GT52-DC-3</v>
      </c>
      <c r="M4629" s="436">
        <f t="shared" si="943"/>
        <v>7</v>
      </c>
      <c r="N4629" s="437">
        <f t="shared" si="949"/>
        <v>128</v>
      </c>
      <c r="O4629" s="437"/>
      <c r="P4629" s="430" t="str">
        <f t="shared" si="944"/>
        <v/>
      </c>
      <c r="U4629" s="177">
        <v>120</v>
      </c>
      <c r="V4629" s="177" t="s">
        <v>3077</v>
      </c>
      <c r="W4629" s="177" t="s">
        <v>5094</v>
      </c>
      <c r="X4629" s="177" t="s">
        <v>2773</v>
      </c>
      <c r="Y4629" s="177" t="s">
        <v>5361</v>
      </c>
      <c r="Z4629" s="177" t="s">
        <v>6485</v>
      </c>
      <c r="AA4629" s="525" t="s">
        <v>3922</v>
      </c>
      <c r="AB4629" s="399" t="str">
        <f t="shared" si="945"/>
        <v>DC2GT52</v>
      </c>
      <c r="AC4629" s="399" t="str">
        <f t="shared" si="946"/>
        <v>DC2GT52-DC</v>
      </c>
      <c r="AD4629" t="str">
        <f>Y4629&amp;"-"&amp;VLOOKUP(AC4629,'LICH THI'!C:AA,9,0)</f>
        <v>64DCDB3128-42470</v>
      </c>
      <c r="AE4629">
        <f t="shared" si="947"/>
        <v>1</v>
      </c>
    </row>
    <row r="4630" spans="1:31" x14ac:dyDescent="0.25">
      <c r="A4630" s="436" t="str">
        <f t="shared" si="937"/>
        <v>DC2GT52-DC-80</v>
      </c>
      <c r="B4630" s="436">
        <f>COUNTIF(AC$4:AC4630,AC4630)</f>
        <v>80</v>
      </c>
      <c r="C4630" s="436" t="str">
        <f t="shared" si="938"/>
        <v>DC2GT52-DC</v>
      </c>
      <c r="D4630" s="436">
        <f>VLOOKUP(C4630,'LICH THI'!C:AA,12,0)</f>
        <v>122</v>
      </c>
      <c r="E4630" s="436">
        <f>VLOOKUP(C4630,'LICH THI'!C:AA,13,0)</f>
        <v>45</v>
      </c>
      <c r="F4630" s="436">
        <f t="shared" si="948"/>
        <v>45</v>
      </c>
      <c r="G4630" s="436">
        <f>VLOOKUP(C4630,'LICH THI'!C:AA,14,0)</f>
        <v>3</v>
      </c>
      <c r="H4630" s="436">
        <f t="shared" si="939"/>
        <v>2</v>
      </c>
      <c r="I4630" s="436" t="str">
        <f t="shared" si="940"/>
        <v>Nguyễn Thành Nam</v>
      </c>
      <c r="J4630" s="436"/>
      <c r="K4630" s="436">
        <f t="shared" si="941"/>
        <v>3</v>
      </c>
      <c r="L4630" s="436" t="str">
        <f t="shared" si="942"/>
        <v>DC2GT52-DC-3</v>
      </c>
      <c r="M4630" s="436">
        <f t="shared" si="943"/>
        <v>7</v>
      </c>
      <c r="N4630" s="437">
        <f t="shared" si="949"/>
        <v>129</v>
      </c>
      <c r="O4630" s="437"/>
      <c r="P4630" s="430" t="str">
        <f t="shared" si="944"/>
        <v/>
      </c>
      <c r="U4630" s="177">
        <v>115</v>
      </c>
      <c r="V4630" s="177" t="s">
        <v>2935</v>
      </c>
      <c r="W4630" s="177" t="s">
        <v>2862</v>
      </c>
      <c r="X4630" s="177" t="s">
        <v>2773</v>
      </c>
      <c r="Y4630" s="177" t="s">
        <v>5280</v>
      </c>
      <c r="Z4630" s="177" t="s">
        <v>6485</v>
      </c>
      <c r="AA4630" s="525" t="s">
        <v>5281</v>
      </c>
      <c r="AB4630" s="399" t="str">
        <f t="shared" si="945"/>
        <v>DC2GT52</v>
      </c>
      <c r="AC4630" s="399" t="str">
        <f t="shared" si="946"/>
        <v>DC2GT52-DC</v>
      </c>
      <c r="AD4630" t="str">
        <f>Y4630&amp;"-"&amp;VLOOKUP(AC4630,'LICH THI'!C:AA,9,0)</f>
        <v>64DCDB3064-42470</v>
      </c>
      <c r="AE4630">
        <f t="shared" si="947"/>
        <v>1</v>
      </c>
    </row>
    <row r="4631" spans="1:31" x14ac:dyDescent="0.25">
      <c r="A4631" s="436" t="str">
        <f t="shared" si="937"/>
        <v>DC2GT52-DC-81</v>
      </c>
      <c r="B4631" s="436">
        <f>COUNTIF(AC$4:AC4631,AC4631)</f>
        <v>81</v>
      </c>
      <c r="C4631" s="436" t="str">
        <f t="shared" si="938"/>
        <v>DC2GT52-DC</v>
      </c>
      <c r="D4631" s="436">
        <f>VLOOKUP(C4631,'LICH THI'!C:AA,12,0)</f>
        <v>122</v>
      </c>
      <c r="E4631" s="436">
        <f>VLOOKUP(C4631,'LICH THI'!C:AA,13,0)</f>
        <v>45</v>
      </c>
      <c r="F4631" s="436">
        <f t="shared" si="948"/>
        <v>45</v>
      </c>
      <c r="G4631" s="436">
        <f>VLOOKUP(C4631,'LICH THI'!C:AA,14,0)</f>
        <v>3</v>
      </c>
      <c r="H4631" s="436">
        <f t="shared" si="939"/>
        <v>2</v>
      </c>
      <c r="I4631" s="436" t="str">
        <f t="shared" si="940"/>
        <v>Nguyễn Mạnh Ninh</v>
      </c>
      <c r="J4631" s="436"/>
      <c r="K4631" s="436">
        <f t="shared" si="941"/>
        <v>3</v>
      </c>
      <c r="L4631" s="436" t="str">
        <f t="shared" si="942"/>
        <v>DC2GT52-DC-3</v>
      </c>
      <c r="M4631" s="436">
        <f t="shared" si="943"/>
        <v>7</v>
      </c>
      <c r="N4631" s="437">
        <f t="shared" si="949"/>
        <v>130</v>
      </c>
      <c r="O4631" s="437"/>
      <c r="P4631" s="430" t="str">
        <f t="shared" si="944"/>
        <v/>
      </c>
      <c r="U4631" s="177">
        <v>7</v>
      </c>
      <c r="V4631" s="177" t="s">
        <v>3102</v>
      </c>
      <c r="W4631" s="177" t="s">
        <v>2734</v>
      </c>
      <c r="X4631" s="177" t="s">
        <v>3629</v>
      </c>
      <c r="Y4631" s="177" t="s">
        <v>4111</v>
      </c>
      <c r="Z4631" s="177" t="s">
        <v>6485</v>
      </c>
      <c r="AA4631" s="525" t="s">
        <v>4112</v>
      </c>
      <c r="AB4631" s="399" t="str">
        <f t="shared" si="945"/>
        <v>DC2GT52</v>
      </c>
      <c r="AC4631" s="399" t="str">
        <f t="shared" si="946"/>
        <v>DC2GT52-DC</v>
      </c>
      <c r="AD4631" t="str">
        <f>Y4631&amp;"-"&amp;VLOOKUP(AC4631,'LICH THI'!C:AA,9,0)</f>
        <v>62DCCD2050-42470</v>
      </c>
      <c r="AE4631">
        <f t="shared" si="947"/>
        <v>1</v>
      </c>
    </row>
    <row r="4632" spans="1:31" x14ac:dyDescent="0.25">
      <c r="A4632" s="436" t="str">
        <f t="shared" si="937"/>
        <v>DC2GT52-DC-82</v>
      </c>
      <c r="B4632" s="436">
        <f>COUNTIF(AC$4:AC4632,AC4632)</f>
        <v>82</v>
      </c>
      <c r="C4632" s="436" t="str">
        <f t="shared" si="938"/>
        <v>DC2GT52-DC</v>
      </c>
      <c r="D4632" s="436">
        <f>VLOOKUP(C4632,'LICH THI'!C:AA,12,0)</f>
        <v>122</v>
      </c>
      <c r="E4632" s="436">
        <f>VLOOKUP(C4632,'LICH THI'!C:AA,13,0)</f>
        <v>45</v>
      </c>
      <c r="F4632" s="436">
        <f t="shared" si="948"/>
        <v>45</v>
      </c>
      <c r="G4632" s="436">
        <f>VLOOKUP(C4632,'LICH THI'!C:AA,14,0)</f>
        <v>3</v>
      </c>
      <c r="H4632" s="436">
        <f t="shared" si="939"/>
        <v>2</v>
      </c>
      <c r="I4632" s="436" t="str">
        <f t="shared" si="940"/>
        <v>Nguyễn Huy Ngọc</v>
      </c>
      <c r="J4632" s="436"/>
      <c r="K4632" s="436">
        <f t="shared" si="941"/>
        <v>3</v>
      </c>
      <c r="L4632" s="436" t="str">
        <f t="shared" si="942"/>
        <v>DC2GT52-DC-3</v>
      </c>
      <c r="M4632" s="436">
        <f t="shared" si="943"/>
        <v>7</v>
      </c>
      <c r="N4632" s="437">
        <f t="shared" si="949"/>
        <v>131</v>
      </c>
      <c r="O4632" s="437"/>
      <c r="P4632" s="430" t="str">
        <f t="shared" si="944"/>
        <v/>
      </c>
      <c r="U4632" s="177">
        <v>6</v>
      </c>
      <c r="V4632" s="177" t="s">
        <v>3102</v>
      </c>
      <c r="W4632" s="177" t="s">
        <v>3144</v>
      </c>
      <c r="X4632" s="177" t="s">
        <v>3064</v>
      </c>
      <c r="Y4632" s="177" t="s">
        <v>3145</v>
      </c>
      <c r="Z4632" s="177" t="s">
        <v>6485</v>
      </c>
      <c r="AA4632" s="525" t="s">
        <v>3146</v>
      </c>
      <c r="AB4632" s="399" t="str">
        <f t="shared" si="945"/>
        <v>DC2GT52</v>
      </c>
      <c r="AC4632" s="399" t="str">
        <f t="shared" si="946"/>
        <v>DC2GT52-DC</v>
      </c>
      <c r="AD4632" t="str">
        <f>Y4632&amp;"-"&amp;VLOOKUP(AC4632,'LICH THI'!C:AA,9,0)</f>
        <v>62DCCD3069-42470</v>
      </c>
      <c r="AE4632">
        <f t="shared" si="947"/>
        <v>1</v>
      </c>
    </row>
    <row r="4633" spans="1:31" x14ac:dyDescent="0.25">
      <c r="A4633" s="436" t="str">
        <f t="shared" si="937"/>
        <v>DC2GT52-DC-83</v>
      </c>
      <c r="B4633" s="436">
        <f>COUNTIF(AC$4:AC4633,AC4633)</f>
        <v>83</v>
      </c>
      <c r="C4633" s="436" t="str">
        <f t="shared" si="938"/>
        <v>DC2GT52-DC</v>
      </c>
      <c r="D4633" s="436">
        <f>VLOOKUP(C4633,'LICH THI'!C:AA,12,0)</f>
        <v>122</v>
      </c>
      <c r="E4633" s="436">
        <f>VLOOKUP(C4633,'LICH THI'!C:AA,13,0)</f>
        <v>45</v>
      </c>
      <c r="F4633" s="436">
        <f t="shared" si="948"/>
        <v>45</v>
      </c>
      <c r="G4633" s="436">
        <f>VLOOKUP(C4633,'LICH THI'!C:AA,14,0)</f>
        <v>3</v>
      </c>
      <c r="H4633" s="436">
        <f t="shared" si="939"/>
        <v>2</v>
      </c>
      <c r="I4633" s="436" t="str">
        <f t="shared" si="940"/>
        <v>Phạm Văn Ngữ</v>
      </c>
      <c r="J4633" s="436"/>
      <c r="K4633" s="436">
        <f t="shared" si="941"/>
        <v>3</v>
      </c>
      <c r="L4633" s="436" t="str">
        <f t="shared" si="942"/>
        <v>DC2GT52-DC-3</v>
      </c>
      <c r="M4633" s="436">
        <f t="shared" si="943"/>
        <v>7</v>
      </c>
      <c r="N4633" s="437">
        <f t="shared" si="949"/>
        <v>132</v>
      </c>
      <c r="O4633" s="437"/>
      <c r="P4633" s="430" t="str">
        <f t="shared" si="944"/>
        <v/>
      </c>
      <c r="U4633" s="177">
        <v>101</v>
      </c>
      <c r="V4633" s="177" t="s">
        <v>2897</v>
      </c>
      <c r="W4633" s="177" t="s">
        <v>2738</v>
      </c>
      <c r="X4633" s="177" t="s">
        <v>5273</v>
      </c>
      <c r="Y4633" s="177" t="s">
        <v>5274</v>
      </c>
      <c r="Z4633" s="177" t="s">
        <v>6485</v>
      </c>
      <c r="AA4633" s="525" t="s">
        <v>3794</v>
      </c>
      <c r="AB4633" s="399" t="str">
        <f t="shared" si="945"/>
        <v>DC2GT52</v>
      </c>
      <c r="AC4633" s="399" t="str">
        <f t="shared" si="946"/>
        <v>DC2GT52-DC</v>
      </c>
      <c r="AD4633" t="str">
        <f>Y4633&amp;"-"&amp;VLOOKUP(AC4633,'LICH THI'!C:AA,9,0)</f>
        <v>64DCDB3014-42470</v>
      </c>
      <c r="AE4633">
        <f t="shared" si="947"/>
        <v>1</v>
      </c>
    </row>
    <row r="4634" spans="1:31" x14ac:dyDescent="0.25">
      <c r="A4634" s="436" t="str">
        <f t="shared" si="937"/>
        <v>DC2GT52-DC-84</v>
      </c>
      <c r="B4634" s="436">
        <f>COUNTIF(AC$4:AC4634,AC4634)</f>
        <v>84</v>
      </c>
      <c r="C4634" s="436" t="str">
        <f t="shared" si="938"/>
        <v>DC2GT52-DC</v>
      </c>
      <c r="D4634" s="436">
        <f>VLOOKUP(C4634,'LICH THI'!C:AA,12,0)</f>
        <v>122</v>
      </c>
      <c r="E4634" s="436">
        <f>VLOOKUP(C4634,'LICH THI'!C:AA,13,0)</f>
        <v>45</v>
      </c>
      <c r="F4634" s="436">
        <f t="shared" si="948"/>
        <v>45</v>
      </c>
      <c r="G4634" s="436">
        <f>VLOOKUP(C4634,'LICH THI'!C:AA,14,0)</f>
        <v>3</v>
      </c>
      <c r="H4634" s="436">
        <f t="shared" si="939"/>
        <v>2</v>
      </c>
      <c r="I4634" s="436" t="str">
        <f t="shared" si="940"/>
        <v>Vũ Hà Phan</v>
      </c>
      <c r="J4634" s="436"/>
      <c r="K4634" s="436">
        <f t="shared" si="941"/>
        <v>3</v>
      </c>
      <c r="L4634" s="436" t="str">
        <f t="shared" si="942"/>
        <v>DC2GT52-DC-3</v>
      </c>
      <c r="M4634" s="436">
        <f t="shared" si="943"/>
        <v>7</v>
      </c>
      <c r="N4634" s="437">
        <f t="shared" si="949"/>
        <v>133</v>
      </c>
      <c r="O4634" s="437"/>
      <c r="P4634" s="430" t="str">
        <f t="shared" si="944"/>
        <v/>
      </c>
      <c r="U4634" s="177">
        <v>52</v>
      </c>
      <c r="V4634" s="177" t="s">
        <v>2790</v>
      </c>
      <c r="W4634" s="177" t="s">
        <v>2813</v>
      </c>
      <c r="X4634" s="177" t="s">
        <v>2814</v>
      </c>
      <c r="Y4634" s="177" t="s">
        <v>2815</v>
      </c>
      <c r="Z4634" s="177" t="s">
        <v>6485</v>
      </c>
      <c r="AA4634" s="525" t="s">
        <v>2816</v>
      </c>
      <c r="AB4634" s="399" t="str">
        <f t="shared" si="945"/>
        <v>DC2GT52</v>
      </c>
      <c r="AC4634" s="399" t="str">
        <f t="shared" si="946"/>
        <v>DC2GT52-DC</v>
      </c>
      <c r="AD4634" t="str">
        <f>Y4634&amp;"-"&amp;VLOOKUP(AC4634,'LICH THI'!C:AA,9,0)</f>
        <v>64DCCD3030-42470</v>
      </c>
      <c r="AE4634">
        <f t="shared" si="947"/>
        <v>1</v>
      </c>
    </row>
    <row r="4635" spans="1:31" x14ac:dyDescent="0.25">
      <c r="A4635" s="436" t="str">
        <f t="shared" si="937"/>
        <v>DC2GT52-DC-85</v>
      </c>
      <c r="B4635" s="436">
        <f>COUNTIF(AC$4:AC4635,AC4635)</f>
        <v>85</v>
      </c>
      <c r="C4635" s="436" t="str">
        <f t="shared" si="938"/>
        <v>DC2GT52-DC</v>
      </c>
      <c r="D4635" s="436">
        <f>VLOOKUP(C4635,'LICH THI'!C:AA,12,0)</f>
        <v>122</v>
      </c>
      <c r="E4635" s="436">
        <f>VLOOKUP(C4635,'LICH THI'!C:AA,13,0)</f>
        <v>45</v>
      </c>
      <c r="F4635" s="436">
        <f t="shared" si="948"/>
        <v>45</v>
      </c>
      <c r="G4635" s="436">
        <f>VLOOKUP(C4635,'LICH THI'!C:AA,14,0)</f>
        <v>3</v>
      </c>
      <c r="H4635" s="436">
        <f t="shared" si="939"/>
        <v>2</v>
      </c>
      <c r="I4635" s="436" t="str">
        <f t="shared" si="940"/>
        <v>Nguyễn Thế Quang</v>
      </c>
      <c r="J4635" s="436"/>
      <c r="K4635" s="436">
        <f t="shared" si="941"/>
        <v>3</v>
      </c>
      <c r="L4635" s="436" t="str">
        <f t="shared" si="942"/>
        <v>DC2GT52-DC-3</v>
      </c>
      <c r="M4635" s="436">
        <f t="shared" si="943"/>
        <v>7</v>
      </c>
      <c r="N4635" s="437">
        <f t="shared" si="949"/>
        <v>134</v>
      </c>
      <c r="O4635" s="437"/>
      <c r="P4635" s="430" t="str">
        <f t="shared" si="944"/>
        <v/>
      </c>
      <c r="U4635" s="177">
        <v>27</v>
      </c>
      <c r="V4635" s="177" t="s">
        <v>2724</v>
      </c>
      <c r="W4635" s="177" t="s">
        <v>3243</v>
      </c>
      <c r="X4635" s="177" t="s">
        <v>3147</v>
      </c>
      <c r="Y4635" s="177" t="s">
        <v>3709</v>
      </c>
      <c r="Z4635" s="177" t="s">
        <v>6485</v>
      </c>
      <c r="AA4635" s="525" t="s">
        <v>3349</v>
      </c>
      <c r="AB4635" s="399" t="str">
        <f t="shared" si="945"/>
        <v>DC2GT52</v>
      </c>
      <c r="AC4635" s="399" t="str">
        <f t="shared" si="946"/>
        <v>DC2GT52-DC</v>
      </c>
      <c r="AD4635" t="str">
        <f>Y4635&amp;"-"&amp;VLOOKUP(AC4635,'LICH THI'!C:AA,9,0)</f>
        <v>64DCCA3008-42470</v>
      </c>
      <c r="AE4635">
        <f t="shared" si="947"/>
        <v>1</v>
      </c>
    </row>
    <row r="4636" spans="1:31" x14ac:dyDescent="0.25">
      <c r="A4636" s="436" t="str">
        <f t="shared" si="937"/>
        <v>DC2GT52-DC-86</v>
      </c>
      <c r="B4636" s="436">
        <f>COUNTIF(AC$4:AC4636,AC4636)</f>
        <v>86</v>
      </c>
      <c r="C4636" s="436" t="str">
        <f t="shared" si="938"/>
        <v>DC2GT52-DC</v>
      </c>
      <c r="D4636" s="436">
        <f>VLOOKUP(C4636,'LICH THI'!C:AA,12,0)</f>
        <v>122</v>
      </c>
      <c r="E4636" s="436">
        <f>VLOOKUP(C4636,'LICH THI'!C:AA,13,0)</f>
        <v>45</v>
      </c>
      <c r="F4636" s="436">
        <f t="shared" si="948"/>
        <v>45</v>
      </c>
      <c r="G4636" s="436">
        <f>VLOOKUP(C4636,'LICH THI'!C:AA,14,0)</f>
        <v>3</v>
      </c>
      <c r="H4636" s="436">
        <f t="shared" si="939"/>
        <v>2</v>
      </c>
      <c r="I4636" s="436" t="str">
        <f t="shared" si="940"/>
        <v>Vũ Mạnh Quang</v>
      </c>
      <c r="J4636" s="436"/>
      <c r="K4636" s="436">
        <f t="shared" si="941"/>
        <v>3</v>
      </c>
      <c r="L4636" s="436" t="str">
        <f t="shared" si="942"/>
        <v>DC2GT52-DC-3</v>
      </c>
      <c r="M4636" s="436">
        <f t="shared" si="943"/>
        <v>7</v>
      </c>
      <c r="N4636" s="437">
        <f t="shared" si="949"/>
        <v>135</v>
      </c>
      <c r="O4636" s="437"/>
      <c r="P4636" s="430" t="str">
        <f t="shared" si="944"/>
        <v/>
      </c>
      <c r="U4636" s="177">
        <v>116</v>
      </c>
      <c r="V4636" s="177" t="s">
        <v>2935</v>
      </c>
      <c r="W4636" s="177" t="s">
        <v>5282</v>
      </c>
      <c r="X4636" s="177" t="s">
        <v>3147</v>
      </c>
      <c r="Y4636" s="177" t="s">
        <v>5283</v>
      </c>
      <c r="Z4636" s="177" t="s">
        <v>6485</v>
      </c>
      <c r="AA4636" s="525" t="s">
        <v>2971</v>
      </c>
      <c r="AB4636" s="399" t="str">
        <f t="shared" si="945"/>
        <v>DC2GT52</v>
      </c>
      <c r="AC4636" s="399" t="str">
        <f t="shared" si="946"/>
        <v>DC2GT52-DC</v>
      </c>
      <c r="AD4636" t="str">
        <f>Y4636&amp;"-"&amp;VLOOKUP(AC4636,'LICH THI'!C:AA,9,0)</f>
        <v>64DCDB3132-42470</v>
      </c>
      <c r="AE4636">
        <f t="shared" si="947"/>
        <v>1</v>
      </c>
    </row>
    <row r="4637" spans="1:31" x14ac:dyDescent="0.25">
      <c r="A4637" s="436" t="str">
        <f t="shared" si="937"/>
        <v>DC2GT52-DC-87</v>
      </c>
      <c r="B4637" s="436">
        <f>COUNTIF(AC$4:AC4637,AC4637)</f>
        <v>87</v>
      </c>
      <c r="C4637" s="436" t="str">
        <f t="shared" si="938"/>
        <v>DC2GT52-DC</v>
      </c>
      <c r="D4637" s="436">
        <f>VLOOKUP(C4637,'LICH THI'!C:AA,12,0)</f>
        <v>122</v>
      </c>
      <c r="E4637" s="436">
        <f>VLOOKUP(C4637,'LICH THI'!C:AA,13,0)</f>
        <v>45</v>
      </c>
      <c r="F4637" s="436">
        <f t="shared" si="948"/>
        <v>45</v>
      </c>
      <c r="G4637" s="436">
        <f>VLOOKUP(C4637,'LICH THI'!C:AA,14,0)</f>
        <v>3</v>
      </c>
      <c r="H4637" s="436">
        <f t="shared" si="939"/>
        <v>2</v>
      </c>
      <c r="I4637" s="436" t="str">
        <f t="shared" si="940"/>
        <v>Bùi Văn Quân</v>
      </c>
      <c r="J4637" s="436"/>
      <c r="K4637" s="436">
        <f t="shared" si="941"/>
        <v>3</v>
      </c>
      <c r="L4637" s="436" t="str">
        <f t="shared" si="942"/>
        <v>DC2GT52-DC-3</v>
      </c>
      <c r="M4637" s="436">
        <f t="shared" si="943"/>
        <v>7</v>
      </c>
      <c r="N4637" s="437">
        <f t="shared" si="949"/>
        <v>136</v>
      </c>
      <c r="O4637" s="437"/>
      <c r="P4637" s="430" t="str">
        <f t="shared" si="944"/>
        <v/>
      </c>
      <c r="U4637" s="177">
        <v>53</v>
      </c>
      <c r="V4637" s="177" t="s">
        <v>2790</v>
      </c>
      <c r="W4637" s="177" t="s">
        <v>2800</v>
      </c>
      <c r="X4637" s="177" t="s">
        <v>2890</v>
      </c>
      <c r="Y4637" s="177" t="s">
        <v>5097</v>
      </c>
      <c r="Z4637" s="177" t="s">
        <v>6485</v>
      </c>
      <c r="AA4637" s="525" t="s">
        <v>5098</v>
      </c>
      <c r="AB4637" s="399" t="str">
        <f t="shared" si="945"/>
        <v>DC2GT52</v>
      </c>
      <c r="AC4637" s="399" t="str">
        <f t="shared" si="946"/>
        <v>DC2GT52-DC</v>
      </c>
      <c r="AD4637" t="str">
        <f>Y4637&amp;"-"&amp;VLOOKUP(AC4637,'LICH THI'!C:AA,9,0)</f>
        <v>64DCCD3117-42470</v>
      </c>
      <c r="AE4637">
        <f t="shared" si="947"/>
        <v>1</v>
      </c>
    </row>
    <row r="4638" spans="1:31" x14ac:dyDescent="0.25">
      <c r="A4638" s="436" t="str">
        <f t="shared" si="937"/>
        <v>DC2GT52-DC-88</v>
      </c>
      <c r="B4638" s="436">
        <f>COUNTIF(AC$4:AC4638,AC4638)</f>
        <v>88</v>
      </c>
      <c r="C4638" s="436" t="str">
        <f t="shared" si="938"/>
        <v>DC2GT52-DC</v>
      </c>
      <c r="D4638" s="436">
        <f>VLOOKUP(C4638,'LICH THI'!C:AA,12,0)</f>
        <v>122</v>
      </c>
      <c r="E4638" s="436">
        <f>VLOOKUP(C4638,'LICH THI'!C:AA,13,0)</f>
        <v>45</v>
      </c>
      <c r="F4638" s="436">
        <f t="shared" si="948"/>
        <v>45</v>
      </c>
      <c r="G4638" s="436">
        <f>VLOOKUP(C4638,'LICH THI'!C:AA,14,0)</f>
        <v>3</v>
      </c>
      <c r="H4638" s="436">
        <f t="shared" si="939"/>
        <v>2</v>
      </c>
      <c r="I4638" s="436" t="str">
        <f t="shared" si="940"/>
        <v>Nguyễn Văn Quân</v>
      </c>
      <c r="J4638" s="436"/>
      <c r="K4638" s="436">
        <f t="shared" si="941"/>
        <v>3</v>
      </c>
      <c r="L4638" s="436" t="str">
        <f t="shared" si="942"/>
        <v>DC2GT52-DC-3</v>
      </c>
      <c r="M4638" s="436">
        <f t="shared" si="943"/>
        <v>7</v>
      </c>
      <c r="N4638" s="437">
        <f t="shared" si="949"/>
        <v>137</v>
      </c>
      <c r="O4638" s="437"/>
      <c r="P4638" s="430" t="str">
        <f t="shared" si="944"/>
        <v/>
      </c>
      <c r="U4638" s="177">
        <v>102</v>
      </c>
      <c r="V4638" s="177" t="s">
        <v>2897</v>
      </c>
      <c r="W4638" s="177" t="s">
        <v>2741</v>
      </c>
      <c r="X4638" s="177" t="s">
        <v>2890</v>
      </c>
      <c r="Y4638" s="177" t="s">
        <v>3746</v>
      </c>
      <c r="Z4638" s="177" t="s">
        <v>6485</v>
      </c>
      <c r="AA4638" s="525" t="s">
        <v>2886</v>
      </c>
      <c r="AB4638" s="399" t="str">
        <f t="shared" si="945"/>
        <v>DC2GT52</v>
      </c>
      <c r="AC4638" s="399" t="str">
        <f t="shared" si="946"/>
        <v>DC2GT52-DC</v>
      </c>
      <c r="AD4638" t="str">
        <f>Y4638&amp;"-"&amp;VLOOKUP(AC4638,'LICH THI'!C:AA,9,0)</f>
        <v>64DCDB3010-42470</v>
      </c>
      <c r="AE4638">
        <f t="shared" si="947"/>
        <v>1</v>
      </c>
    </row>
    <row r="4639" spans="1:31" x14ac:dyDescent="0.25">
      <c r="A4639" s="436" t="str">
        <f t="shared" si="937"/>
        <v>DC2GT52-DC-89</v>
      </c>
      <c r="B4639" s="436">
        <f>COUNTIF(AC$4:AC4639,AC4639)</f>
        <v>89</v>
      </c>
      <c r="C4639" s="436" t="str">
        <f t="shared" si="938"/>
        <v>DC2GT52-DC</v>
      </c>
      <c r="D4639" s="436">
        <f>VLOOKUP(C4639,'LICH THI'!C:AA,12,0)</f>
        <v>122</v>
      </c>
      <c r="E4639" s="436">
        <f>VLOOKUP(C4639,'LICH THI'!C:AA,13,0)</f>
        <v>45</v>
      </c>
      <c r="F4639" s="436">
        <f t="shared" si="948"/>
        <v>45</v>
      </c>
      <c r="G4639" s="436">
        <f>VLOOKUP(C4639,'LICH THI'!C:AA,14,0)</f>
        <v>3</v>
      </c>
      <c r="H4639" s="436">
        <f t="shared" si="939"/>
        <v>2</v>
      </c>
      <c r="I4639" s="436" t="str">
        <f t="shared" si="940"/>
        <v>Lê Duy Quí</v>
      </c>
      <c r="J4639" s="436"/>
      <c r="K4639" s="436">
        <f t="shared" si="941"/>
        <v>3</v>
      </c>
      <c r="L4639" s="436" t="str">
        <f t="shared" si="942"/>
        <v>DC2GT52-DC-3</v>
      </c>
      <c r="M4639" s="436">
        <f t="shared" si="943"/>
        <v>7</v>
      </c>
      <c r="N4639" s="437">
        <f t="shared" si="949"/>
        <v>138</v>
      </c>
      <c r="O4639" s="437"/>
      <c r="P4639" s="430" t="str">
        <f t="shared" si="944"/>
        <v/>
      </c>
      <c r="U4639" s="177">
        <v>117</v>
      </c>
      <c r="V4639" s="177" t="s">
        <v>2935</v>
      </c>
      <c r="W4639" s="177" t="s">
        <v>2978</v>
      </c>
      <c r="X4639" s="177" t="s">
        <v>2979</v>
      </c>
      <c r="Y4639" s="177" t="s">
        <v>2980</v>
      </c>
      <c r="Z4639" s="177" t="s">
        <v>6485</v>
      </c>
      <c r="AA4639" s="525" t="s">
        <v>2981</v>
      </c>
      <c r="AB4639" s="399" t="str">
        <f t="shared" si="945"/>
        <v>DC2GT52</v>
      </c>
      <c r="AC4639" s="399" t="str">
        <f t="shared" si="946"/>
        <v>DC2GT52-DC</v>
      </c>
      <c r="AD4639" t="str">
        <f>Y4639&amp;"-"&amp;VLOOKUP(AC4639,'LICH THI'!C:AA,9,0)</f>
        <v>64DCDB3099-42470</v>
      </c>
      <c r="AE4639">
        <f t="shared" si="947"/>
        <v>1</v>
      </c>
    </row>
    <row r="4640" spans="1:31" x14ac:dyDescent="0.25">
      <c r="A4640" s="436" t="str">
        <f t="shared" si="937"/>
        <v>DC2GT52-DC-90</v>
      </c>
      <c r="B4640" s="436">
        <f>COUNTIF(AC$4:AC4640,AC4640)</f>
        <v>90</v>
      </c>
      <c r="C4640" s="436" t="str">
        <f t="shared" si="938"/>
        <v>DC2GT52-DC</v>
      </c>
      <c r="D4640" s="436">
        <f>VLOOKUP(C4640,'LICH THI'!C:AA,12,0)</f>
        <v>122</v>
      </c>
      <c r="E4640" s="436">
        <f>VLOOKUP(C4640,'LICH THI'!C:AA,13,0)</f>
        <v>45</v>
      </c>
      <c r="F4640" s="436">
        <f t="shared" si="948"/>
        <v>45</v>
      </c>
      <c r="G4640" s="436">
        <f>VLOOKUP(C4640,'LICH THI'!C:AA,14,0)</f>
        <v>3</v>
      </c>
      <c r="H4640" s="436">
        <f t="shared" si="939"/>
        <v>2</v>
      </c>
      <c r="I4640" s="436" t="str">
        <f t="shared" si="940"/>
        <v>Trần Văn Sáng</v>
      </c>
      <c r="J4640" s="436"/>
      <c r="K4640" s="436">
        <f t="shared" si="941"/>
        <v>3</v>
      </c>
      <c r="L4640" s="436" t="str">
        <f t="shared" si="942"/>
        <v>DC2GT52-DC-3</v>
      </c>
      <c r="M4640" s="436">
        <f t="shared" si="943"/>
        <v>7</v>
      </c>
      <c r="N4640" s="437">
        <f t="shared" si="949"/>
        <v>139</v>
      </c>
      <c r="O4640" s="437"/>
      <c r="P4640" s="430" t="str">
        <f t="shared" si="944"/>
        <v/>
      </c>
      <c r="U4640" s="177">
        <v>90</v>
      </c>
      <c r="V4640" s="177" t="s">
        <v>3731</v>
      </c>
      <c r="W4640" s="177" t="s">
        <v>2757</v>
      </c>
      <c r="X4640" s="177" t="s">
        <v>3725</v>
      </c>
      <c r="Y4640" s="177" t="s">
        <v>3737</v>
      </c>
      <c r="Z4640" s="177" t="s">
        <v>6485</v>
      </c>
      <c r="AA4640" s="525" t="s">
        <v>3738</v>
      </c>
      <c r="AB4640" s="399" t="str">
        <f t="shared" si="945"/>
        <v>DC2GT52</v>
      </c>
      <c r="AC4640" s="399" t="str">
        <f t="shared" si="946"/>
        <v>DC2GT52-DC</v>
      </c>
      <c r="AD4640" t="str">
        <f>Y4640&amp;"-"&amp;VLOOKUP(AC4640,'LICH THI'!C:AA,9,0)</f>
        <v>64DCCS3036-42470</v>
      </c>
      <c r="AE4640">
        <f t="shared" si="947"/>
        <v>1</v>
      </c>
    </row>
    <row r="4641" spans="1:31" x14ac:dyDescent="0.25">
      <c r="A4641" s="436" t="str">
        <f t="shared" si="937"/>
        <v>DC2GT52-DC-91</v>
      </c>
      <c r="B4641" s="436">
        <f>COUNTIF(AC$4:AC4641,AC4641)</f>
        <v>91</v>
      </c>
      <c r="C4641" s="436" t="str">
        <f t="shared" si="938"/>
        <v>DC2GT52-DC</v>
      </c>
      <c r="D4641" s="436">
        <f>VLOOKUP(C4641,'LICH THI'!C:AA,12,0)</f>
        <v>122</v>
      </c>
      <c r="E4641" s="436">
        <f>VLOOKUP(C4641,'LICH THI'!C:AA,13,0)</f>
        <v>45</v>
      </c>
      <c r="F4641" s="436">
        <f t="shared" si="948"/>
        <v>32</v>
      </c>
      <c r="G4641" s="436">
        <f>VLOOKUP(C4641,'LICH THI'!C:AA,14,0)</f>
        <v>3</v>
      </c>
      <c r="H4641" s="436">
        <f t="shared" si="939"/>
        <v>3</v>
      </c>
      <c r="I4641" s="436" t="str">
        <f t="shared" si="940"/>
        <v>Vũ Ngọc Sáng</v>
      </c>
      <c r="J4641" s="436"/>
      <c r="K4641" s="436">
        <f t="shared" si="941"/>
        <v>1</v>
      </c>
      <c r="L4641" s="436" t="str">
        <f t="shared" si="942"/>
        <v>DC2GT52-DC-1</v>
      </c>
      <c r="M4641" s="436">
        <f t="shared" si="943"/>
        <v>7</v>
      </c>
      <c r="N4641" s="437">
        <f t="shared" si="949"/>
        <v>21</v>
      </c>
      <c r="O4641" s="437"/>
      <c r="P4641" s="430" t="str">
        <f t="shared" si="944"/>
        <v/>
      </c>
      <c r="U4641" s="177">
        <v>103</v>
      </c>
      <c r="V4641" s="177" t="s">
        <v>2897</v>
      </c>
      <c r="W4641" s="177" t="s">
        <v>4113</v>
      </c>
      <c r="X4641" s="177" t="s">
        <v>3725</v>
      </c>
      <c r="Y4641" s="177" t="s">
        <v>4699</v>
      </c>
      <c r="Z4641" s="177" t="s">
        <v>6485</v>
      </c>
      <c r="AA4641" s="525" t="s">
        <v>4409</v>
      </c>
      <c r="AB4641" s="399" t="str">
        <f t="shared" si="945"/>
        <v>DC2GT52</v>
      </c>
      <c r="AC4641" s="399" t="str">
        <f t="shared" si="946"/>
        <v>DC2GT52-DC</v>
      </c>
      <c r="AD4641" t="str">
        <f>Y4641&amp;"-"&amp;VLOOKUP(AC4641,'LICH THI'!C:AA,9,0)</f>
        <v>64DCDB3026-42470</v>
      </c>
      <c r="AE4641">
        <f t="shared" si="947"/>
        <v>1</v>
      </c>
    </row>
    <row r="4642" spans="1:31" x14ac:dyDescent="0.25">
      <c r="A4642" s="436" t="str">
        <f t="shared" si="937"/>
        <v>DC2GT52-DC-92</v>
      </c>
      <c r="B4642" s="436">
        <f>COUNTIF(AC$4:AC4642,AC4642)</f>
        <v>92</v>
      </c>
      <c r="C4642" s="436" t="str">
        <f t="shared" si="938"/>
        <v>DC2GT52-DC</v>
      </c>
      <c r="D4642" s="436">
        <f>VLOOKUP(C4642,'LICH THI'!C:AA,12,0)</f>
        <v>122</v>
      </c>
      <c r="E4642" s="436">
        <f>VLOOKUP(C4642,'LICH THI'!C:AA,13,0)</f>
        <v>45</v>
      </c>
      <c r="F4642" s="436">
        <f t="shared" si="948"/>
        <v>32</v>
      </c>
      <c r="G4642" s="436">
        <f>VLOOKUP(C4642,'LICH THI'!C:AA,14,0)</f>
        <v>3</v>
      </c>
      <c r="H4642" s="436">
        <f t="shared" si="939"/>
        <v>3</v>
      </c>
      <c r="I4642" s="436" t="str">
        <f t="shared" si="940"/>
        <v>Nguyễn Đình Sơn</v>
      </c>
      <c r="J4642" s="436"/>
      <c r="K4642" s="436">
        <f t="shared" si="941"/>
        <v>1</v>
      </c>
      <c r="L4642" s="436" t="str">
        <f t="shared" si="942"/>
        <v>DC2GT52-DC-1</v>
      </c>
      <c r="M4642" s="436">
        <f t="shared" si="943"/>
        <v>7</v>
      </c>
      <c r="N4642" s="437">
        <f t="shared" si="949"/>
        <v>22</v>
      </c>
      <c r="O4642" s="437"/>
      <c r="P4642" s="430" t="str">
        <f t="shared" si="944"/>
        <v/>
      </c>
      <c r="U4642" s="177">
        <v>28</v>
      </c>
      <c r="V4642" s="177" t="s">
        <v>2724</v>
      </c>
      <c r="W4642" s="177" t="s">
        <v>2780</v>
      </c>
      <c r="X4642" s="177" t="s">
        <v>2688</v>
      </c>
      <c r="Y4642" s="177" t="s">
        <v>2781</v>
      </c>
      <c r="Z4642" s="177" t="s">
        <v>6485</v>
      </c>
      <c r="AA4642" s="525" t="s">
        <v>2782</v>
      </c>
      <c r="AB4642" s="399" t="str">
        <f t="shared" si="945"/>
        <v>DC2GT52</v>
      </c>
      <c r="AC4642" s="399" t="str">
        <f t="shared" si="946"/>
        <v>DC2GT52-DC</v>
      </c>
      <c r="AD4642" t="str">
        <f>Y4642&amp;"-"&amp;VLOOKUP(AC4642,'LICH THI'!C:AA,9,0)</f>
        <v>64DCCA3045-42470</v>
      </c>
      <c r="AE4642">
        <f t="shared" si="947"/>
        <v>1</v>
      </c>
    </row>
    <row r="4643" spans="1:31" x14ac:dyDescent="0.25">
      <c r="A4643" s="436" t="str">
        <f t="shared" si="937"/>
        <v>DC2GT52-DC-93</v>
      </c>
      <c r="B4643" s="436">
        <f>COUNTIF(AC$4:AC4643,AC4643)</f>
        <v>93</v>
      </c>
      <c r="C4643" s="436" t="str">
        <f t="shared" si="938"/>
        <v>DC2GT52-DC</v>
      </c>
      <c r="D4643" s="436">
        <f>VLOOKUP(C4643,'LICH THI'!C:AA,12,0)</f>
        <v>122</v>
      </c>
      <c r="E4643" s="436">
        <f>VLOOKUP(C4643,'LICH THI'!C:AA,13,0)</f>
        <v>45</v>
      </c>
      <c r="F4643" s="436">
        <f t="shared" si="948"/>
        <v>32</v>
      </c>
      <c r="G4643" s="436">
        <f>VLOOKUP(C4643,'LICH THI'!C:AA,14,0)</f>
        <v>3</v>
      </c>
      <c r="H4643" s="436">
        <f t="shared" si="939"/>
        <v>3</v>
      </c>
      <c r="I4643" s="436" t="str">
        <f t="shared" si="940"/>
        <v>Phạm Trường Sơn</v>
      </c>
      <c r="J4643" s="436"/>
      <c r="K4643" s="436">
        <f t="shared" si="941"/>
        <v>1</v>
      </c>
      <c r="L4643" s="436" t="str">
        <f t="shared" si="942"/>
        <v>DC2GT52-DC-1</v>
      </c>
      <c r="M4643" s="436">
        <f t="shared" si="943"/>
        <v>7</v>
      </c>
      <c r="N4643" s="437">
        <f t="shared" si="949"/>
        <v>23</v>
      </c>
      <c r="O4643" s="437"/>
      <c r="P4643" s="430" t="str">
        <f t="shared" si="944"/>
        <v/>
      </c>
      <c r="U4643" s="177">
        <v>29</v>
      </c>
      <c r="V4643" s="177" t="s">
        <v>2724</v>
      </c>
      <c r="W4643" s="177" t="s">
        <v>5373</v>
      </c>
      <c r="X4643" s="177" t="s">
        <v>2688</v>
      </c>
      <c r="Y4643" s="177" t="s">
        <v>5374</v>
      </c>
      <c r="Z4643" s="177" t="s">
        <v>6485</v>
      </c>
      <c r="AA4643" s="525" t="s">
        <v>5354</v>
      </c>
      <c r="AB4643" s="399" t="str">
        <f t="shared" si="945"/>
        <v>DC2GT52</v>
      </c>
      <c r="AC4643" s="399" t="str">
        <f t="shared" si="946"/>
        <v>DC2GT52-DC</v>
      </c>
      <c r="AD4643" t="str">
        <f>Y4643&amp;"-"&amp;VLOOKUP(AC4643,'LICH THI'!C:AA,9,0)</f>
        <v>64DCCA3069-42470</v>
      </c>
      <c r="AE4643">
        <f t="shared" si="947"/>
        <v>1</v>
      </c>
    </row>
    <row r="4644" spans="1:31" x14ac:dyDescent="0.25">
      <c r="A4644" s="436" t="str">
        <f t="shared" si="937"/>
        <v>DC2GT52-DC-94</v>
      </c>
      <c r="B4644" s="436">
        <f>COUNTIF(AC$4:AC4644,AC4644)</f>
        <v>94</v>
      </c>
      <c r="C4644" s="436" t="str">
        <f t="shared" si="938"/>
        <v>DC2GT52-DC</v>
      </c>
      <c r="D4644" s="436">
        <f>VLOOKUP(C4644,'LICH THI'!C:AA,12,0)</f>
        <v>122</v>
      </c>
      <c r="E4644" s="436">
        <f>VLOOKUP(C4644,'LICH THI'!C:AA,13,0)</f>
        <v>45</v>
      </c>
      <c r="F4644" s="436">
        <f t="shared" si="948"/>
        <v>32</v>
      </c>
      <c r="G4644" s="436">
        <f>VLOOKUP(C4644,'LICH THI'!C:AA,14,0)</f>
        <v>3</v>
      </c>
      <c r="H4644" s="436">
        <f t="shared" si="939"/>
        <v>3</v>
      </c>
      <c r="I4644" s="436" t="str">
        <f t="shared" si="940"/>
        <v>Trần Văn Sơn</v>
      </c>
      <c r="J4644" s="436"/>
      <c r="K4644" s="436">
        <f t="shared" si="941"/>
        <v>1</v>
      </c>
      <c r="L4644" s="436" t="str">
        <f t="shared" si="942"/>
        <v>DC2GT52-DC-1</v>
      </c>
      <c r="M4644" s="436">
        <f t="shared" si="943"/>
        <v>7</v>
      </c>
      <c r="N4644" s="437">
        <f t="shared" si="949"/>
        <v>24</v>
      </c>
      <c r="O4644" s="437"/>
      <c r="P4644" s="430" t="str">
        <f t="shared" si="944"/>
        <v/>
      </c>
      <c r="U4644" s="177">
        <v>54</v>
      </c>
      <c r="V4644" s="177" t="s">
        <v>2790</v>
      </c>
      <c r="W4644" s="177" t="s">
        <v>2757</v>
      </c>
      <c r="X4644" s="177" t="s">
        <v>2688</v>
      </c>
      <c r="Y4644" s="177" t="s">
        <v>5099</v>
      </c>
      <c r="Z4644" s="177" t="s">
        <v>6485</v>
      </c>
      <c r="AA4644" s="525" t="s">
        <v>5100</v>
      </c>
      <c r="AB4644" s="399" t="str">
        <f t="shared" si="945"/>
        <v>DC2GT52</v>
      </c>
      <c r="AC4644" s="399" t="str">
        <f t="shared" si="946"/>
        <v>DC2GT52-DC</v>
      </c>
      <c r="AD4644" t="str">
        <f>Y4644&amp;"-"&amp;VLOOKUP(AC4644,'LICH THI'!C:AA,9,0)</f>
        <v>64DCCD3028-42470</v>
      </c>
      <c r="AE4644">
        <f t="shared" si="947"/>
        <v>1</v>
      </c>
    </row>
    <row r="4645" spans="1:31" x14ac:dyDescent="0.25">
      <c r="A4645" s="436" t="str">
        <f t="shared" si="937"/>
        <v>DC2GT52-DC-95</v>
      </c>
      <c r="B4645" s="436">
        <f>COUNTIF(AC$4:AC4645,AC4645)</f>
        <v>95</v>
      </c>
      <c r="C4645" s="436" t="str">
        <f t="shared" si="938"/>
        <v>DC2GT52-DC</v>
      </c>
      <c r="D4645" s="436">
        <f>VLOOKUP(C4645,'LICH THI'!C:AA,12,0)</f>
        <v>122</v>
      </c>
      <c r="E4645" s="436">
        <f>VLOOKUP(C4645,'LICH THI'!C:AA,13,0)</f>
        <v>45</v>
      </c>
      <c r="F4645" s="436">
        <f t="shared" si="948"/>
        <v>32</v>
      </c>
      <c r="G4645" s="436">
        <f>VLOOKUP(C4645,'LICH THI'!C:AA,14,0)</f>
        <v>3</v>
      </c>
      <c r="H4645" s="436">
        <f t="shared" si="939"/>
        <v>3</v>
      </c>
      <c r="I4645" s="436" t="str">
        <f t="shared" si="940"/>
        <v>Lương Thị Tam</v>
      </c>
      <c r="J4645" s="436"/>
      <c r="K4645" s="436">
        <f t="shared" si="941"/>
        <v>1</v>
      </c>
      <c r="L4645" s="436" t="str">
        <f t="shared" si="942"/>
        <v>DC2GT52-DC-1</v>
      </c>
      <c r="M4645" s="436">
        <f t="shared" si="943"/>
        <v>7</v>
      </c>
      <c r="N4645" s="437">
        <f t="shared" si="949"/>
        <v>25</v>
      </c>
      <c r="O4645" s="437"/>
      <c r="P4645" s="430" t="str">
        <f t="shared" si="944"/>
        <v/>
      </c>
      <c r="U4645" s="177">
        <v>104</v>
      </c>
      <c r="V4645" s="177" t="s">
        <v>2897</v>
      </c>
      <c r="W4645" s="177" t="s">
        <v>4485</v>
      </c>
      <c r="X4645" s="177" t="s">
        <v>5217</v>
      </c>
      <c r="Y4645" s="177" t="s">
        <v>5218</v>
      </c>
      <c r="Z4645" s="177" t="s">
        <v>6485</v>
      </c>
      <c r="AA4645" s="525" t="s">
        <v>2998</v>
      </c>
      <c r="AB4645" s="399" t="str">
        <f t="shared" si="945"/>
        <v>DC2GT52</v>
      </c>
      <c r="AC4645" s="399" t="str">
        <f t="shared" si="946"/>
        <v>DC2GT52-DC</v>
      </c>
      <c r="AD4645" t="str">
        <f>Y4645&amp;"-"&amp;VLOOKUP(AC4645,'LICH THI'!C:AA,9,0)</f>
        <v>64DCDB3023-42470</v>
      </c>
      <c r="AE4645">
        <f t="shared" si="947"/>
        <v>1</v>
      </c>
    </row>
    <row r="4646" spans="1:31" x14ac:dyDescent="0.25">
      <c r="A4646" s="436" t="str">
        <f t="shared" si="937"/>
        <v>DC2GT52-DC-96</v>
      </c>
      <c r="B4646" s="436">
        <f>COUNTIF(AC$4:AC4646,AC4646)</f>
        <v>96</v>
      </c>
      <c r="C4646" s="436" t="str">
        <f t="shared" si="938"/>
        <v>DC2GT52-DC</v>
      </c>
      <c r="D4646" s="436">
        <f>VLOOKUP(C4646,'LICH THI'!C:AA,12,0)</f>
        <v>122</v>
      </c>
      <c r="E4646" s="436">
        <f>VLOOKUP(C4646,'LICH THI'!C:AA,13,0)</f>
        <v>45</v>
      </c>
      <c r="F4646" s="436">
        <f t="shared" si="948"/>
        <v>32</v>
      </c>
      <c r="G4646" s="436">
        <f>VLOOKUP(C4646,'LICH THI'!C:AA,14,0)</f>
        <v>3</v>
      </c>
      <c r="H4646" s="436">
        <f t="shared" si="939"/>
        <v>3</v>
      </c>
      <c r="I4646" s="436" t="str">
        <f t="shared" si="940"/>
        <v>Phạm Minh Tân</v>
      </c>
      <c r="J4646" s="436"/>
      <c r="K4646" s="436">
        <f t="shared" si="941"/>
        <v>1</v>
      </c>
      <c r="L4646" s="436" t="str">
        <f t="shared" si="942"/>
        <v>DC2GT52-DC-1</v>
      </c>
      <c r="M4646" s="436">
        <f t="shared" si="943"/>
        <v>7</v>
      </c>
      <c r="N4646" s="437">
        <f t="shared" si="949"/>
        <v>26</v>
      </c>
      <c r="O4646" s="437"/>
      <c r="P4646" s="430" t="str">
        <f t="shared" si="944"/>
        <v/>
      </c>
      <c r="U4646" s="177">
        <v>30</v>
      </c>
      <c r="V4646" s="177" t="s">
        <v>2724</v>
      </c>
      <c r="W4646" s="177" t="s">
        <v>2749</v>
      </c>
      <c r="X4646" s="177" t="s">
        <v>3239</v>
      </c>
      <c r="Y4646" s="177" t="s">
        <v>5184</v>
      </c>
      <c r="Z4646" s="177" t="s">
        <v>6485</v>
      </c>
      <c r="AA4646" s="525" t="s">
        <v>5185</v>
      </c>
      <c r="AB4646" s="399" t="str">
        <f t="shared" si="945"/>
        <v>DC2GT52</v>
      </c>
      <c r="AC4646" s="399" t="str">
        <f t="shared" si="946"/>
        <v>DC2GT52-DC</v>
      </c>
      <c r="AD4646" t="str">
        <f>Y4646&amp;"-"&amp;VLOOKUP(AC4646,'LICH THI'!C:AA,9,0)</f>
        <v>64DCCA3020-42470</v>
      </c>
      <c r="AE4646">
        <f t="shared" si="947"/>
        <v>1</v>
      </c>
    </row>
    <row r="4647" spans="1:31" x14ac:dyDescent="0.25">
      <c r="A4647" s="436" t="str">
        <f t="shared" si="937"/>
        <v>DC2GT52-DC-97</v>
      </c>
      <c r="B4647" s="436">
        <f>COUNTIF(AC$4:AC4647,AC4647)</f>
        <v>97</v>
      </c>
      <c r="C4647" s="436" t="str">
        <f t="shared" si="938"/>
        <v>DC2GT52-DC</v>
      </c>
      <c r="D4647" s="436">
        <f>VLOOKUP(C4647,'LICH THI'!C:AA,12,0)</f>
        <v>122</v>
      </c>
      <c r="E4647" s="436">
        <f>VLOOKUP(C4647,'LICH THI'!C:AA,13,0)</f>
        <v>45</v>
      </c>
      <c r="F4647" s="436">
        <f t="shared" si="948"/>
        <v>32</v>
      </c>
      <c r="G4647" s="436">
        <f>VLOOKUP(C4647,'LICH THI'!C:AA,14,0)</f>
        <v>3</v>
      </c>
      <c r="H4647" s="436">
        <f t="shared" si="939"/>
        <v>3</v>
      </c>
      <c r="I4647" s="436" t="str">
        <f t="shared" si="940"/>
        <v>Trần Văn Tiên</v>
      </c>
      <c r="J4647" s="436"/>
      <c r="K4647" s="436">
        <f t="shared" si="941"/>
        <v>1</v>
      </c>
      <c r="L4647" s="436" t="str">
        <f t="shared" si="942"/>
        <v>DC2GT52-DC-1</v>
      </c>
      <c r="M4647" s="436">
        <f t="shared" si="943"/>
        <v>7</v>
      </c>
      <c r="N4647" s="437">
        <f t="shared" si="949"/>
        <v>27</v>
      </c>
      <c r="O4647" s="437"/>
      <c r="P4647" s="430" t="str">
        <f t="shared" si="944"/>
        <v/>
      </c>
      <c r="U4647" s="177">
        <v>56</v>
      </c>
      <c r="V4647" s="177" t="s">
        <v>2790</v>
      </c>
      <c r="W4647" s="177" t="s">
        <v>2757</v>
      </c>
      <c r="X4647" s="177" t="s">
        <v>6173</v>
      </c>
      <c r="Y4647" s="177" t="s">
        <v>6174</v>
      </c>
      <c r="Z4647" s="177" t="s">
        <v>6485</v>
      </c>
      <c r="AA4647" s="525" t="s">
        <v>5151</v>
      </c>
      <c r="AB4647" s="399" t="str">
        <f t="shared" si="945"/>
        <v>DC2GT52</v>
      </c>
      <c r="AC4647" s="399" t="str">
        <f t="shared" si="946"/>
        <v>DC2GT52-DC</v>
      </c>
      <c r="AD4647" t="str">
        <f>Y4647&amp;"-"&amp;VLOOKUP(AC4647,'LICH THI'!C:AA,9,0)</f>
        <v>64DCCD3042-42470</v>
      </c>
      <c r="AE4647">
        <f t="shared" si="947"/>
        <v>1</v>
      </c>
    </row>
    <row r="4648" spans="1:31" x14ac:dyDescent="0.25">
      <c r="A4648" s="436" t="str">
        <f t="shared" si="937"/>
        <v>DC2GT52-DC-98</v>
      </c>
      <c r="B4648" s="436">
        <f>COUNTIF(AC$4:AC4648,AC4648)</f>
        <v>98</v>
      </c>
      <c r="C4648" s="436" t="str">
        <f t="shared" si="938"/>
        <v>DC2GT52-DC</v>
      </c>
      <c r="D4648" s="436">
        <f>VLOOKUP(C4648,'LICH THI'!C:AA,12,0)</f>
        <v>122</v>
      </c>
      <c r="E4648" s="436">
        <f>VLOOKUP(C4648,'LICH THI'!C:AA,13,0)</f>
        <v>45</v>
      </c>
      <c r="F4648" s="436">
        <f t="shared" si="948"/>
        <v>32</v>
      </c>
      <c r="G4648" s="436">
        <f>VLOOKUP(C4648,'LICH THI'!C:AA,14,0)</f>
        <v>3</v>
      </c>
      <c r="H4648" s="436">
        <f t="shared" si="939"/>
        <v>3</v>
      </c>
      <c r="I4648" s="436" t="str">
        <f t="shared" si="940"/>
        <v>Trần Đình Toàn</v>
      </c>
      <c r="J4648" s="436"/>
      <c r="K4648" s="436">
        <f t="shared" si="941"/>
        <v>1</v>
      </c>
      <c r="L4648" s="436" t="str">
        <f t="shared" si="942"/>
        <v>DC2GT52-DC-1</v>
      </c>
      <c r="M4648" s="436">
        <f t="shared" si="943"/>
        <v>7</v>
      </c>
      <c r="N4648" s="437">
        <f t="shared" si="949"/>
        <v>28</v>
      </c>
      <c r="O4648" s="437"/>
      <c r="P4648" s="430" t="str">
        <f t="shared" si="944"/>
        <v/>
      </c>
      <c r="U4648" s="177">
        <v>81</v>
      </c>
      <c r="V4648" s="177" t="s">
        <v>2868</v>
      </c>
      <c r="W4648" s="177" t="s">
        <v>3263</v>
      </c>
      <c r="X4648" s="177" t="s">
        <v>2818</v>
      </c>
      <c r="Y4648" s="177" t="s">
        <v>6499</v>
      </c>
      <c r="Z4648" s="177" t="s">
        <v>6485</v>
      </c>
      <c r="AA4648" s="525" t="s">
        <v>5061</v>
      </c>
      <c r="AB4648" s="399" t="str">
        <f t="shared" si="945"/>
        <v>DC2GT52</v>
      </c>
      <c r="AC4648" s="399" t="str">
        <f t="shared" si="946"/>
        <v>DC2GT52-DC</v>
      </c>
      <c r="AD4648" t="str">
        <f>Y4648&amp;"-"&amp;VLOOKUP(AC4648,'LICH THI'!C:AA,9,0)</f>
        <v>64DCCD3244-42470</v>
      </c>
      <c r="AE4648">
        <f t="shared" si="947"/>
        <v>1</v>
      </c>
    </row>
    <row r="4649" spans="1:31" x14ac:dyDescent="0.25">
      <c r="A4649" s="436" t="str">
        <f t="shared" si="937"/>
        <v>DC2GT52-DC-99</v>
      </c>
      <c r="B4649" s="436">
        <f>COUNTIF(AC$4:AC4649,AC4649)</f>
        <v>99</v>
      </c>
      <c r="C4649" s="436" t="str">
        <f t="shared" si="938"/>
        <v>DC2GT52-DC</v>
      </c>
      <c r="D4649" s="436">
        <f>VLOOKUP(C4649,'LICH THI'!C:AA,12,0)</f>
        <v>122</v>
      </c>
      <c r="E4649" s="436">
        <f>VLOOKUP(C4649,'LICH THI'!C:AA,13,0)</f>
        <v>45</v>
      </c>
      <c r="F4649" s="436">
        <f t="shared" si="948"/>
        <v>32</v>
      </c>
      <c r="G4649" s="436">
        <f>VLOOKUP(C4649,'LICH THI'!C:AA,14,0)</f>
        <v>3</v>
      </c>
      <c r="H4649" s="436">
        <f t="shared" si="939"/>
        <v>3</v>
      </c>
      <c r="I4649" s="436" t="str">
        <f t="shared" si="940"/>
        <v>Nguyễn Ngọc Tô</v>
      </c>
      <c r="J4649" s="436"/>
      <c r="K4649" s="436">
        <f t="shared" si="941"/>
        <v>1</v>
      </c>
      <c r="L4649" s="436" t="str">
        <f t="shared" si="942"/>
        <v>DC2GT52-DC-1</v>
      </c>
      <c r="M4649" s="436">
        <f t="shared" si="943"/>
        <v>7</v>
      </c>
      <c r="N4649" s="437">
        <f t="shared" si="949"/>
        <v>29</v>
      </c>
      <c r="O4649" s="437"/>
      <c r="P4649" s="430" t="str">
        <f t="shared" si="944"/>
        <v/>
      </c>
      <c r="U4649" s="177">
        <v>34</v>
      </c>
      <c r="V4649" s="177" t="s">
        <v>2724</v>
      </c>
      <c r="W4649" s="177" t="s">
        <v>2783</v>
      </c>
      <c r="X4649" s="177" t="s">
        <v>2784</v>
      </c>
      <c r="Y4649" s="177" t="s">
        <v>2785</v>
      </c>
      <c r="Z4649" s="177" t="s">
        <v>6485</v>
      </c>
      <c r="AA4649" s="525" t="s">
        <v>2786</v>
      </c>
      <c r="AB4649" s="399" t="str">
        <f t="shared" si="945"/>
        <v>DC2GT52</v>
      </c>
      <c r="AC4649" s="399" t="str">
        <f t="shared" si="946"/>
        <v>DC2GT52-DC</v>
      </c>
      <c r="AD4649" t="str">
        <f>Y4649&amp;"-"&amp;VLOOKUP(AC4649,'LICH THI'!C:AA,9,0)</f>
        <v>64DCCA3031-42470</v>
      </c>
      <c r="AE4649">
        <f t="shared" si="947"/>
        <v>1</v>
      </c>
    </row>
    <row r="4650" spans="1:31" x14ac:dyDescent="0.25">
      <c r="A4650" s="436" t="str">
        <f t="shared" si="937"/>
        <v>DC2GT52-DC-100</v>
      </c>
      <c r="B4650" s="436">
        <f>COUNTIF(AC$4:AC4650,AC4650)</f>
        <v>100</v>
      </c>
      <c r="C4650" s="436" t="str">
        <f t="shared" si="938"/>
        <v>DC2GT52-DC</v>
      </c>
      <c r="D4650" s="436">
        <f>VLOOKUP(C4650,'LICH THI'!C:AA,12,0)</f>
        <v>122</v>
      </c>
      <c r="E4650" s="436">
        <f>VLOOKUP(C4650,'LICH THI'!C:AA,13,0)</f>
        <v>45</v>
      </c>
      <c r="F4650" s="436">
        <f t="shared" si="948"/>
        <v>32</v>
      </c>
      <c r="G4650" s="436">
        <f>VLOOKUP(C4650,'LICH THI'!C:AA,14,0)</f>
        <v>3</v>
      </c>
      <c r="H4650" s="436">
        <f t="shared" si="939"/>
        <v>3</v>
      </c>
      <c r="I4650" s="436" t="str">
        <f t="shared" si="940"/>
        <v>Nguyễn Văn Tú</v>
      </c>
      <c r="J4650" s="436"/>
      <c r="K4650" s="436">
        <f t="shared" si="941"/>
        <v>1</v>
      </c>
      <c r="L4650" s="436" t="str">
        <f t="shared" si="942"/>
        <v>DC2GT52-DC-1</v>
      </c>
      <c r="M4650" s="436">
        <f t="shared" si="943"/>
        <v>7</v>
      </c>
      <c r="N4650" s="437">
        <f t="shared" si="949"/>
        <v>30</v>
      </c>
      <c r="O4650" s="437"/>
      <c r="P4650" s="430" t="str">
        <f t="shared" si="944"/>
        <v/>
      </c>
      <c r="U4650" s="177">
        <v>83</v>
      </c>
      <c r="V4650" s="177" t="s">
        <v>2868</v>
      </c>
      <c r="W4650" s="177" t="s">
        <v>2741</v>
      </c>
      <c r="X4650" s="177" t="s">
        <v>2697</v>
      </c>
      <c r="Y4650" s="177" t="s">
        <v>6501</v>
      </c>
      <c r="Z4650" s="177" t="s">
        <v>6485</v>
      </c>
      <c r="AA4650" s="525" t="s">
        <v>4539</v>
      </c>
      <c r="AB4650" s="399" t="str">
        <f t="shared" si="945"/>
        <v>DC2GT52</v>
      </c>
      <c r="AC4650" s="399" t="str">
        <f t="shared" si="946"/>
        <v>DC2GT52-DC</v>
      </c>
      <c r="AD4650" t="str">
        <f>Y4650&amp;"-"&amp;VLOOKUP(AC4650,'LICH THI'!C:AA,9,0)</f>
        <v>64DCCD3285-42470</v>
      </c>
      <c r="AE4650">
        <f t="shared" si="947"/>
        <v>1</v>
      </c>
    </row>
    <row r="4651" spans="1:31" x14ac:dyDescent="0.25">
      <c r="A4651" s="436" t="str">
        <f t="shared" si="937"/>
        <v>DC2GT52-DC-101</v>
      </c>
      <c r="B4651" s="436">
        <f>COUNTIF(AC$4:AC4651,AC4651)</f>
        <v>101</v>
      </c>
      <c r="C4651" s="436" t="str">
        <f t="shared" si="938"/>
        <v>DC2GT52-DC</v>
      </c>
      <c r="D4651" s="436">
        <f>VLOOKUP(C4651,'LICH THI'!C:AA,12,0)</f>
        <v>122</v>
      </c>
      <c r="E4651" s="436">
        <f>VLOOKUP(C4651,'LICH THI'!C:AA,13,0)</f>
        <v>45</v>
      </c>
      <c r="F4651" s="436">
        <f t="shared" si="948"/>
        <v>32</v>
      </c>
      <c r="G4651" s="436">
        <f>VLOOKUP(C4651,'LICH THI'!C:AA,14,0)</f>
        <v>3</v>
      </c>
      <c r="H4651" s="436">
        <f t="shared" si="939"/>
        <v>3</v>
      </c>
      <c r="I4651" s="436" t="str">
        <f t="shared" si="940"/>
        <v>Phạm Ngọc Tuân</v>
      </c>
      <c r="J4651" s="436"/>
      <c r="K4651" s="436">
        <f t="shared" si="941"/>
        <v>1</v>
      </c>
      <c r="L4651" s="436" t="str">
        <f t="shared" si="942"/>
        <v>DC2GT52-DC-1</v>
      </c>
      <c r="M4651" s="436">
        <f t="shared" si="943"/>
        <v>7</v>
      </c>
      <c r="N4651" s="437">
        <f t="shared" si="949"/>
        <v>31</v>
      </c>
      <c r="O4651" s="437"/>
      <c r="P4651" s="430" t="str">
        <f t="shared" si="944"/>
        <v/>
      </c>
      <c r="U4651" s="177">
        <v>84</v>
      </c>
      <c r="V4651" s="177" t="s">
        <v>2868</v>
      </c>
      <c r="W4651" s="177" t="s">
        <v>3081</v>
      </c>
      <c r="X4651" s="177" t="s">
        <v>5142</v>
      </c>
      <c r="Y4651" s="177" t="s">
        <v>5143</v>
      </c>
      <c r="Z4651" s="177" t="s">
        <v>6485</v>
      </c>
      <c r="AA4651" s="525" t="s">
        <v>4821</v>
      </c>
      <c r="AB4651" s="399" t="str">
        <f t="shared" si="945"/>
        <v>DC2GT52</v>
      </c>
      <c r="AC4651" s="399" t="str">
        <f t="shared" si="946"/>
        <v>DC2GT52-DC</v>
      </c>
      <c r="AD4651" t="str">
        <f>Y4651&amp;"-"&amp;VLOOKUP(AC4651,'LICH THI'!C:AA,9,0)</f>
        <v>64DCCD3279-42470</v>
      </c>
      <c r="AE4651">
        <f t="shared" si="947"/>
        <v>1</v>
      </c>
    </row>
    <row r="4652" spans="1:31" x14ac:dyDescent="0.25">
      <c r="A4652" s="436" t="str">
        <f t="shared" si="937"/>
        <v>DC2GT52-DC-102</v>
      </c>
      <c r="B4652" s="436">
        <f>COUNTIF(AC$4:AC4652,AC4652)</f>
        <v>102</v>
      </c>
      <c r="C4652" s="436" t="str">
        <f t="shared" si="938"/>
        <v>DC2GT52-DC</v>
      </c>
      <c r="D4652" s="436">
        <f>VLOOKUP(C4652,'LICH THI'!C:AA,12,0)</f>
        <v>122</v>
      </c>
      <c r="E4652" s="436">
        <f>VLOOKUP(C4652,'LICH THI'!C:AA,13,0)</f>
        <v>45</v>
      </c>
      <c r="F4652" s="436">
        <f t="shared" si="948"/>
        <v>32</v>
      </c>
      <c r="G4652" s="436">
        <f>VLOOKUP(C4652,'LICH THI'!C:AA,14,0)</f>
        <v>3</v>
      </c>
      <c r="H4652" s="436">
        <f t="shared" si="939"/>
        <v>3</v>
      </c>
      <c r="I4652" s="436" t="str">
        <f t="shared" si="940"/>
        <v>nguyễn anh tuấn</v>
      </c>
      <c r="J4652" s="436"/>
      <c r="K4652" s="436">
        <f t="shared" si="941"/>
        <v>1</v>
      </c>
      <c r="L4652" s="436" t="str">
        <f t="shared" si="942"/>
        <v>DC2GT52-DC-1</v>
      </c>
      <c r="M4652" s="436">
        <f t="shared" si="943"/>
        <v>7</v>
      </c>
      <c r="N4652" s="437">
        <f t="shared" si="949"/>
        <v>32</v>
      </c>
      <c r="O4652" s="437"/>
      <c r="P4652" s="430" t="str">
        <f t="shared" si="944"/>
        <v/>
      </c>
      <c r="U4652" s="177">
        <v>86</v>
      </c>
      <c r="V4652" s="177" t="s">
        <v>2868</v>
      </c>
      <c r="W4652" s="177" t="s">
        <v>5144</v>
      </c>
      <c r="X4652" s="177" t="s">
        <v>5145</v>
      </c>
      <c r="Y4652" s="177" t="s">
        <v>5146</v>
      </c>
      <c r="Z4652" s="177" t="s">
        <v>6485</v>
      </c>
      <c r="AA4652" s="525" t="s">
        <v>4525</v>
      </c>
      <c r="AB4652" s="399" t="str">
        <f t="shared" si="945"/>
        <v>DC2GT52</v>
      </c>
      <c r="AC4652" s="399" t="str">
        <f t="shared" si="946"/>
        <v>DC2GT52-DC</v>
      </c>
      <c r="AD4652" t="str">
        <f>Y4652&amp;"-"&amp;VLOOKUP(AC4652,'LICH THI'!C:AA,9,0)</f>
        <v>64DCCD3286-42470</v>
      </c>
      <c r="AE4652">
        <f t="shared" si="947"/>
        <v>1</v>
      </c>
    </row>
    <row r="4653" spans="1:31" x14ac:dyDescent="0.25">
      <c r="A4653" s="436" t="str">
        <f t="shared" si="937"/>
        <v>DC2GT52-DC-103</v>
      </c>
      <c r="B4653" s="436">
        <f>COUNTIF(AC$4:AC4653,AC4653)</f>
        <v>103</v>
      </c>
      <c r="C4653" s="436" t="str">
        <f t="shared" si="938"/>
        <v>DC2GT52-DC</v>
      </c>
      <c r="D4653" s="436">
        <f>VLOOKUP(C4653,'LICH THI'!C:AA,12,0)</f>
        <v>122</v>
      </c>
      <c r="E4653" s="436">
        <f>VLOOKUP(C4653,'LICH THI'!C:AA,13,0)</f>
        <v>45</v>
      </c>
      <c r="F4653" s="436">
        <f t="shared" si="948"/>
        <v>32</v>
      </c>
      <c r="G4653" s="436">
        <f>VLOOKUP(C4653,'LICH THI'!C:AA,14,0)</f>
        <v>3</v>
      </c>
      <c r="H4653" s="436">
        <f t="shared" si="939"/>
        <v>3</v>
      </c>
      <c r="I4653" s="436" t="str">
        <f t="shared" si="940"/>
        <v>Trần Anh Tuấn</v>
      </c>
      <c r="J4653" s="436"/>
      <c r="K4653" s="436">
        <f t="shared" si="941"/>
        <v>1</v>
      </c>
      <c r="L4653" s="436" t="str">
        <f t="shared" si="942"/>
        <v>DC2GT52-DC-1</v>
      </c>
      <c r="M4653" s="436">
        <f t="shared" si="943"/>
        <v>7</v>
      </c>
      <c r="N4653" s="437">
        <f t="shared" si="949"/>
        <v>1</v>
      </c>
      <c r="O4653" s="437"/>
      <c r="P4653" s="430" t="str">
        <f t="shared" si="944"/>
        <v/>
      </c>
      <c r="U4653" s="177">
        <v>85</v>
      </c>
      <c r="V4653" s="177" t="s">
        <v>2868</v>
      </c>
      <c r="W4653" s="177" t="s">
        <v>3271</v>
      </c>
      <c r="X4653" s="177" t="s">
        <v>2721</v>
      </c>
      <c r="Y4653" s="177" t="s">
        <v>3272</v>
      </c>
      <c r="Z4653" s="177" t="s">
        <v>6485</v>
      </c>
      <c r="AA4653" s="525" t="s">
        <v>2861</v>
      </c>
      <c r="AB4653" s="399" t="str">
        <f t="shared" si="945"/>
        <v>DC2GT52</v>
      </c>
      <c r="AC4653" s="399" t="str">
        <f t="shared" si="946"/>
        <v>DC2GT52-DC</v>
      </c>
      <c r="AD4653" t="str">
        <f>Y4653&amp;"-"&amp;VLOOKUP(AC4653,'LICH THI'!C:AA,9,0)</f>
        <v>64DCCD3227-42470</v>
      </c>
      <c r="AE4653">
        <f t="shared" si="947"/>
        <v>1</v>
      </c>
    </row>
    <row r="4654" spans="1:31" x14ac:dyDescent="0.25">
      <c r="A4654" s="436" t="str">
        <f t="shared" si="937"/>
        <v>DC2GT52-DC-104</v>
      </c>
      <c r="B4654" s="436">
        <f>COUNTIF(AC$4:AC4654,AC4654)</f>
        <v>104</v>
      </c>
      <c r="C4654" s="436" t="str">
        <f t="shared" si="938"/>
        <v>DC2GT52-DC</v>
      </c>
      <c r="D4654" s="436">
        <f>VLOOKUP(C4654,'LICH THI'!C:AA,12,0)</f>
        <v>122</v>
      </c>
      <c r="E4654" s="436">
        <f>VLOOKUP(C4654,'LICH THI'!C:AA,13,0)</f>
        <v>45</v>
      </c>
      <c r="F4654" s="436">
        <f t="shared" si="948"/>
        <v>32</v>
      </c>
      <c r="G4654" s="436">
        <f>VLOOKUP(C4654,'LICH THI'!C:AA,14,0)</f>
        <v>3</v>
      </c>
      <c r="H4654" s="436">
        <f t="shared" si="939"/>
        <v>3</v>
      </c>
      <c r="I4654" s="436" t="str">
        <f t="shared" si="940"/>
        <v>Trần Văn Tuấn</v>
      </c>
      <c r="J4654" s="436"/>
      <c r="K4654" s="436">
        <f t="shared" si="941"/>
        <v>1</v>
      </c>
      <c r="L4654" s="436" t="str">
        <f t="shared" si="942"/>
        <v>DC2GT52-DC-1</v>
      </c>
      <c r="M4654" s="436">
        <f t="shared" si="943"/>
        <v>7</v>
      </c>
      <c r="N4654" s="437">
        <f t="shared" si="949"/>
        <v>2</v>
      </c>
      <c r="O4654" s="437"/>
      <c r="P4654" s="430" t="str">
        <f t="shared" si="944"/>
        <v/>
      </c>
      <c r="U4654" s="177">
        <v>106</v>
      </c>
      <c r="V4654" s="177" t="s">
        <v>2897</v>
      </c>
      <c r="W4654" s="177" t="s">
        <v>2757</v>
      </c>
      <c r="X4654" s="177" t="s">
        <v>2721</v>
      </c>
      <c r="Y4654" s="177" t="s">
        <v>3290</v>
      </c>
      <c r="Z4654" s="177" t="s">
        <v>6485</v>
      </c>
      <c r="AA4654" s="525" t="s">
        <v>3291</v>
      </c>
      <c r="AB4654" s="399" t="str">
        <f t="shared" si="945"/>
        <v>DC2GT52</v>
      </c>
      <c r="AC4654" s="399" t="str">
        <f t="shared" si="946"/>
        <v>DC2GT52-DC</v>
      </c>
      <c r="AD4654" t="str">
        <f>Y4654&amp;"-"&amp;VLOOKUP(AC4654,'LICH THI'!C:AA,9,0)</f>
        <v>64DCDB3012-42470</v>
      </c>
      <c r="AE4654">
        <f t="shared" si="947"/>
        <v>1</v>
      </c>
    </row>
    <row r="4655" spans="1:31" x14ac:dyDescent="0.25">
      <c r="A4655" s="436" t="str">
        <f t="shared" si="937"/>
        <v>DC2GT52-DC-105</v>
      </c>
      <c r="B4655" s="436">
        <f>COUNTIF(AC$4:AC4655,AC4655)</f>
        <v>105</v>
      </c>
      <c r="C4655" s="436" t="str">
        <f t="shared" si="938"/>
        <v>DC2GT52-DC</v>
      </c>
      <c r="D4655" s="436">
        <f>VLOOKUP(C4655,'LICH THI'!C:AA,12,0)</f>
        <v>122</v>
      </c>
      <c r="E4655" s="436">
        <f>VLOOKUP(C4655,'LICH THI'!C:AA,13,0)</f>
        <v>45</v>
      </c>
      <c r="F4655" s="436">
        <f t="shared" si="948"/>
        <v>32</v>
      </c>
      <c r="G4655" s="436">
        <f>VLOOKUP(C4655,'LICH THI'!C:AA,14,0)</f>
        <v>3</v>
      </c>
      <c r="H4655" s="436">
        <f t="shared" si="939"/>
        <v>3</v>
      </c>
      <c r="I4655" s="436" t="str">
        <f t="shared" si="940"/>
        <v>Trần Tiến Tùng</v>
      </c>
      <c r="J4655" s="436"/>
      <c r="K4655" s="436">
        <f t="shared" si="941"/>
        <v>1</v>
      </c>
      <c r="L4655" s="436" t="str">
        <f t="shared" si="942"/>
        <v>DC2GT52-DC-1</v>
      </c>
      <c r="M4655" s="436">
        <f t="shared" si="943"/>
        <v>7</v>
      </c>
      <c r="N4655" s="437">
        <f t="shared" si="949"/>
        <v>3</v>
      </c>
      <c r="O4655" s="437"/>
      <c r="P4655" s="430" t="str">
        <f t="shared" si="944"/>
        <v/>
      </c>
      <c r="U4655" s="177">
        <v>35</v>
      </c>
      <c r="V4655" s="177" t="s">
        <v>2724</v>
      </c>
      <c r="W4655" s="177" t="s">
        <v>6490</v>
      </c>
      <c r="X4655" s="177" t="s">
        <v>3274</v>
      </c>
      <c r="Y4655" s="177" t="s">
        <v>6491</v>
      </c>
      <c r="Z4655" s="177" t="s">
        <v>6485</v>
      </c>
      <c r="AA4655" s="525" t="s">
        <v>2977</v>
      </c>
      <c r="AB4655" s="399" t="str">
        <f t="shared" si="945"/>
        <v>DC2GT52</v>
      </c>
      <c r="AC4655" s="399" t="str">
        <f t="shared" si="946"/>
        <v>DC2GT52-DC</v>
      </c>
      <c r="AD4655" t="str">
        <f>Y4655&amp;"-"&amp;VLOOKUP(AC4655,'LICH THI'!C:AA,9,0)</f>
        <v>64DCCA3006-42470</v>
      </c>
      <c r="AE4655">
        <f t="shared" si="947"/>
        <v>1</v>
      </c>
    </row>
    <row r="4656" spans="1:31" x14ac:dyDescent="0.25">
      <c r="A4656" s="436" t="str">
        <f t="shared" si="937"/>
        <v>DC2GT52-DC-106</v>
      </c>
      <c r="B4656" s="436">
        <f>COUNTIF(AC$4:AC4656,AC4656)</f>
        <v>106</v>
      </c>
      <c r="C4656" s="436" t="str">
        <f t="shared" si="938"/>
        <v>DC2GT52-DC</v>
      </c>
      <c r="D4656" s="436">
        <f>VLOOKUP(C4656,'LICH THI'!C:AA,12,0)</f>
        <v>122</v>
      </c>
      <c r="E4656" s="436">
        <f>VLOOKUP(C4656,'LICH THI'!C:AA,13,0)</f>
        <v>45</v>
      </c>
      <c r="F4656" s="436">
        <f t="shared" si="948"/>
        <v>32</v>
      </c>
      <c r="G4656" s="436">
        <f>VLOOKUP(C4656,'LICH THI'!C:AA,14,0)</f>
        <v>3</v>
      </c>
      <c r="H4656" s="436">
        <f t="shared" si="939"/>
        <v>3</v>
      </c>
      <c r="I4656" s="436" t="str">
        <f t="shared" si="940"/>
        <v>Trần Nhật Thành</v>
      </c>
      <c r="J4656" s="436"/>
      <c r="K4656" s="436">
        <f t="shared" si="941"/>
        <v>1</v>
      </c>
      <c r="L4656" s="436" t="str">
        <f t="shared" si="942"/>
        <v>DC2GT52-DC-1</v>
      </c>
      <c r="M4656" s="436">
        <f t="shared" si="943"/>
        <v>7</v>
      </c>
      <c r="N4656" s="437">
        <f t="shared" si="949"/>
        <v>4</v>
      </c>
      <c r="O4656" s="437"/>
      <c r="P4656" s="430" t="str">
        <f t="shared" si="944"/>
        <v/>
      </c>
      <c r="U4656" s="177">
        <v>79</v>
      </c>
      <c r="V4656" s="177" t="s">
        <v>2868</v>
      </c>
      <c r="W4656" s="177" t="s">
        <v>2893</v>
      </c>
      <c r="X4656" s="177" t="s">
        <v>2894</v>
      </c>
      <c r="Y4656" s="177" t="s">
        <v>2895</v>
      </c>
      <c r="Z4656" s="177" t="s">
        <v>6485</v>
      </c>
      <c r="AA4656" s="525" t="s">
        <v>2896</v>
      </c>
      <c r="AB4656" s="399" t="str">
        <f t="shared" si="945"/>
        <v>DC2GT52</v>
      </c>
      <c r="AC4656" s="399" t="str">
        <f t="shared" si="946"/>
        <v>DC2GT52-DC</v>
      </c>
      <c r="AD4656" t="str">
        <f>Y4656&amp;"-"&amp;VLOOKUP(AC4656,'LICH THI'!C:AA,9,0)</f>
        <v>64DCCD3265-42470</v>
      </c>
      <c r="AE4656">
        <f t="shared" si="947"/>
        <v>1</v>
      </c>
    </row>
    <row r="4657" spans="1:31" x14ac:dyDescent="0.25">
      <c r="A4657" s="436" t="str">
        <f t="shared" si="937"/>
        <v>DC2GT52-DC-107</v>
      </c>
      <c r="B4657" s="436">
        <f>COUNTIF(AC$4:AC4657,AC4657)</f>
        <v>107</v>
      </c>
      <c r="C4657" s="436" t="str">
        <f t="shared" si="938"/>
        <v>DC2GT52-DC</v>
      </c>
      <c r="D4657" s="436">
        <f>VLOOKUP(C4657,'LICH THI'!C:AA,12,0)</f>
        <v>122</v>
      </c>
      <c r="E4657" s="436">
        <f>VLOOKUP(C4657,'LICH THI'!C:AA,13,0)</f>
        <v>45</v>
      </c>
      <c r="F4657" s="436">
        <f t="shared" si="948"/>
        <v>32</v>
      </c>
      <c r="G4657" s="436">
        <f>VLOOKUP(C4657,'LICH THI'!C:AA,14,0)</f>
        <v>3</v>
      </c>
      <c r="H4657" s="436">
        <f t="shared" si="939"/>
        <v>3</v>
      </c>
      <c r="I4657" s="436" t="str">
        <f t="shared" si="940"/>
        <v>Phạm Văn Thảo</v>
      </c>
      <c r="J4657" s="436"/>
      <c r="K4657" s="436">
        <f t="shared" si="941"/>
        <v>1</v>
      </c>
      <c r="L4657" s="436" t="str">
        <f t="shared" si="942"/>
        <v>DC2GT52-DC-1</v>
      </c>
      <c r="M4657" s="436">
        <f t="shared" si="943"/>
        <v>7</v>
      </c>
      <c r="N4657" s="437">
        <f t="shared" si="949"/>
        <v>5</v>
      </c>
      <c r="O4657" s="437"/>
      <c r="P4657" s="430" t="str">
        <f t="shared" si="944"/>
        <v/>
      </c>
      <c r="U4657" s="177">
        <v>31</v>
      </c>
      <c r="V4657" s="177" t="s">
        <v>2724</v>
      </c>
      <c r="W4657" s="177" t="s">
        <v>2738</v>
      </c>
      <c r="X4657" s="177" t="s">
        <v>2620</v>
      </c>
      <c r="Y4657" s="177" t="s">
        <v>3261</v>
      </c>
      <c r="Z4657" s="177" t="s">
        <v>6485</v>
      </c>
      <c r="AA4657" s="525" t="s">
        <v>3262</v>
      </c>
      <c r="AB4657" s="399" t="str">
        <f t="shared" si="945"/>
        <v>DC2GT52</v>
      </c>
      <c r="AC4657" s="399" t="str">
        <f t="shared" si="946"/>
        <v>DC2GT52-DC</v>
      </c>
      <c r="AD4657" t="str">
        <f>Y4657&amp;"-"&amp;VLOOKUP(AC4657,'LICH THI'!C:AA,9,0)</f>
        <v>64DCCA3004-42470</v>
      </c>
      <c r="AE4657">
        <f t="shared" si="947"/>
        <v>1</v>
      </c>
    </row>
    <row r="4658" spans="1:31" x14ac:dyDescent="0.25">
      <c r="A4658" s="436" t="str">
        <f t="shared" si="937"/>
        <v>DC2GT52-DC-108</v>
      </c>
      <c r="B4658" s="436">
        <f>COUNTIF(AC$4:AC4658,AC4658)</f>
        <v>108</v>
      </c>
      <c r="C4658" s="436" t="str">
        <f t="shared" si="938"/>
        <v>DC2GT52-DC</v>
      </c>
      <c r="D4658" s="436">
        <f>VLOOKUP(C4658,'LICH THI'!C:AA,12,0)</f>
        <v>122</v>
      </c>
      <c r="E4658" s="436">
        <f>VLOOKUP(C4658,'LICH THI'!C:AA,13,0)</f>
        <v>45</v>
      </c>
      <c r="F4658" s="436">
        <f t="shared" si="948"/>
        <v>32</v>
      </c>
      <c r="G4658" s="436">
        <f>VLOOKUP(C4658,'LICH THI'!C:AA,14,0)</f>
        <v>3</v>
      </c>
      <c r="H4658" s="436">
        <f t="shared" si="939"/>
        <v>3</v>
      </c>
      <c r="I4658" s="436" t="str">
        <f t="shared" si="940"/>
        <v>Lương Văn Thắng</v>
      </c>
      <c r="J4658" s="436"/>
      <c r="K4658" s="436">
        <f t="shared" si="941"/>
        <v>1</v>
      </c>
      <c r="L4658" s="436" t="str">
        <f t="shared" si="942"/>
        <v>DC2GT52-DC-1</v>
      </c>
      <c r="M4658" s="436">
        <f t="shared" si="943"/>
        <v>7</v>
      </c>
      <c r="N4658" s="437">
        <f t="shared" si="949"/>
        <v>6</v>
      </c>
      <c r="O4658" s="437"/>
      <c r="P4658" s="430" t="str">
        <f t="shared" si="944"/>
        <v/>
      </c>
      <c r="U4658" s="177">
        <v>55</v>
      </c>
      <c r="V4658" s="177" t="s">
        <v>2790</v>
      </c>
      <c r="W4658" s="177" t="s">
        <v>3345</v>
      </c>
      <c r="X4658" s="177" t="s">
        <v>3464</v>
      </c>
      <c r="Y4658" s="177" t="s">
        <v>6493</v>
      </c>
      <c r="Z4658" s="177" t="s">
        <v>6485</v>
      </c>
      <c r="AA4658" s="525" t="s">
        <v>5623</v>
      </c>
      <c r="AB4658" s="399" t="str">
        <f t="shared" si="945"/>
        <v>DC2GT52</v>
      </c>
      <c r="AC4658" s="399" t="str">
        <f t="shared" si="946"/>
        <v>DC2GT52-DC</v>
      </c>
      <c r="AD4658" t="str">
        <f>Y4658&amp;"-"&amp;VLOOKUP(AC4658,'LICH THI'!C:AA,9,0)</f>
        <v>64DCCD3040-42470</v>
      </c>
      <c r="AE4658">
        <f t="shared" si="947"/>
        <v>1</v>
      </c>
    </row>
    <row r="4659" spans="1:31" x14ac:dyDescent="0.25">
      <c r="A4659" s="436" t="str">
        <f t="shared" si="937"/>
        <v>DC2GT52-DC-109</v>
      </c>
      <c r="B4659" s="436">
        <f>COUNTIF(AC$4:AC4659,AC4659)</f>
        <v>109</v>
      </c>
      <c r="C4659" s="436" t="str">
        <f t="shared" si="938"/>
        <v>DC2GT52-DC</v>
      </c>
      <c r="D4659" s="436">
        <f>VLOOKUP(C4659,'LICH THI'!C:AA,12,0)</f>
        <v>122</v>
      </c>
      <c r="E4659" s="436">
        <f>VLOOKUP(C4659,'LICH THI'!C:AA,13,0)</f>
        <v>45</v>
      </c>
      <c r="F4659" s="436">
        <f t="shared" si="948"/>
        <v>32</v>
      </c>
      <c r="G4659" s="436">
        <f>VLOOKUP(C4659,'LICH THI'!C:AA,14,0)</f>
        <v>3</v>
      </c>
      <c r="H4659" s="436">
        <f t="shared" si="939"/>
        <v>3</v>
      </c>
      <c r="I4659" s="436" t="str">
        <f t="shared" si="940"/>
        <v>Ngô Đức Thắng</v>
      </c>
      <c r="J4659" s="436"/>
      <c r="K4659" s="436">
        <f t="shared" si="941"/>
        <v>1</v>
      </c>
      <c r="L4659" s="436" t="str">
        <f t="shared" si="942"/>
        <v>DC2GT52-DC-1</v>
      </c>
      <c r="M4659" s="436">
        <f t="shared" si="943"/>
        <v>7</v>
      </c>
      <c r="N4659" s="437">
        <f t="shared" si="949"/>
        <v>7</v>
      </c>
      <c r="O4659" s="437"/>
      <c r="P4659" s="430" t="str">
        <f t="shared" si="944"/>
        <v/>
      </c>
      <c r="U4659" s="177">
        <v>61</v>
      </c>
      <c r="V4659" s="177" t="s">
        <v>2825</v>
      </c>
      <c r="W4659" s="177" t="s">
        <v>4239</v>
      </c>
      <c r="X4659" s="177" t="s">
        <v>3464</v>
      </c>
      <c r="Y4659" s="177" t="s">
        <v>5201</v>
      </c>
      <c r="Z4659" s="177" t="s">
        <v>6485</v>
      </c>
      <c r="AA4659" s="525" t="s">
        <v>5202</v>
      </c>
      <c r="AB4659" s="399" t="str">
        <f t="shared" si="945"/>
        <v>DC2GT52</v>
      </c>
      <c r="AC4659" s="399" t="str">
        <f t="shared" si="946"/>
        <v>DC2GT52-DC</v>
      </c>
      <c r="AD4659" t="str">
        <f>Y4659&amp;"-"&amp;VLOOKUP(AC4659,'LICH THI'!C:AA,9,0)</f>
        <v>64DCCD3045-42470</v>
      </c>
      <c r="AE4659">
        <f t="shared" si="947"/>
        <v>1</v>
      </c>
    </row>
    <row r="4660" spans="1:31" x14ac:dyDescent="0.25">
      <c r="A4660" s="436" t="str">
        <f t="shared" si="937"/>
        <v>DC2GT52-DC-110</v>
      </c>
      <c r="B4660" s="436">
        <f>COUNTIF(AC$4:AC4660,AC4660)</f>
        <v>110</v>
      </c>
      <c r="C4660" s="436" t="str">
        <f t="shared" si="938"/>
        <v>DC2GT52-DC</v>
      </c>
      <c r="D4660" s="436">
        <f>VLOOKUP(C4660,'LICH THI'!C:AA,12,0)</f>
        <v>122</v>
      </c>
      <c r="E4660" s="436">
        <f>VLOOKUP(C4660,'LICH THI'!C:AA,13,0)</f>
        <v>45</v>
      </c>
      <c r="F4660" s="436">
        <f t="shared" si="948"/>
        <v>32</v>
      </c>
      <c r="G4660" s="436">
        <f>VLOOKUP(C4660,'LICH THI'!C:AA,14,0)</f>
        <v>3</v>
      </c>
      <c r="H4660" s="436">
        <f t="shared" si="939"/>
        <v>3</v>
      </c>
      <c r="I4660" s="436" t="str">
        <f t="shared" si="940"/>
        <v>Nguyễn Văn Thân</v>
      </c>
      <c r="J4660" s="436"/>
      <c r="K4660" s="436">
        <f t="shared" si="941"/>
        <v>1</v>
      </c>
      <c r="L4660" s="436" t="str">
        <f t="shared" si="942"/>
        <v>DC2GT52-DC-1</v>
      </c>
      <c r="M4660" s="436">
        <f t="shared" si="943"/>
        <v>7</v>
      </c>
      <c r="N4660" s="437">
        <f t="shared" si="949"/>
        <v>8</v>
      </c>
      <c r="O4660" s="437"/>
      <c r="P4660" s="430" t="str">
        <f t="shared" si="944"/>
        <v/>
      </c>
      <c r="U4660" s="177">
        <v>80</v>
      </c>
      <c r="V4660" s="177" t="s">
        <v>2868</v>
      </c>
      <c r="W4660" s="177" t="s">
        <v>2741</v>
      </c>
      <c r="X4660" s="177" t="s">
        <v>3728</v>
      </c>
      <c r="Y4660" s="177" t="s">
        <v>3729</v>
      </c>
      <c r="Z4660" s="177" t="s">
        <v>6485</v>
      </c>
      <c r="AA4660" s="525" t="s">
        <v>3730</v>
      </c>
      <c r="AB4660" s="399" t="str">
        <f t="shared" si="945"/>
        <v>DC2GT52</v>
      </c>
      <c r="AC4660" s="399" t="str">
        <f t="shared" si="946"/>
        <v>DC2GT52-DC</v>
      </c>
      <c r="AD4660" t="str">
        <f>Y4660&amp;"-"&amp;VLOOKUP(AC4660,'LICH THI'!C:AA,9,0)</f>
        <v>64DCCD3253-42470</v>
      </c>
      <c r="AE4660">
        <f t="shared" si="947"/>
        <v>1</v>
      </c>
    </row>
    <row r="4661" spans="1:31" x14ac:dyDescent="0.25">
      <c r="A4661" s="436" t="str">
        <f t="shared" si="937"/>
        <v>DC2GT52-DC-111</v>
      </c>
      <c r="B4661" s="436">
        <f>COUNTIF(AC$4:AC4661,AC4661)</f>
        <v>111</v>
      </c>
      <c r="C4661" s="436" t="str">
        <f t="shared" si="938"/>
        <v>DC2GT52-DC</v>
      </c>
      <c r="D4661" s="436">
        <f>VLOOKUP(C4661,'LICH THI'!C:AA,12,0)</f>
        <v>122</v>
      </c>
      <c r="E4661" s="436">
        <f>VLOOKUP(C4661,'LICH THI'!C:AA,13,0)</f>
        <v>45</v>
      </c>
      <c r="F4661" s="436">
        <f t="shared" si="948"/>
        <v>32</v>
      </c>
      <c r="G4661" s="436">
        <f>VLOOKUP(C4661,'LICH THI'!C:AA,14,0)</f>
        <v>3</v>
      </c>
      <c r="H4661" s="436">
        <f t="shared" si="939"/>
        <v>3</v>
      </c>
      <c r="I4661" s="436" t="str">
        <f t="shared" si="940"/>
        <v>Nguyễn Hữu Thống</v>
      </c>
      <c r="J4661" s="436"/>
      <c r="K4661" s="436">
        <f t="shared" si="941"/>
        <v>1</v>
      </c>
      <c r="L4661" s="436" t="str">
        <f t="shared" si="942"/>
        <v>DC2GT52-DC-1</v>
      </c>
      <c r="M4661" s="436">
        <f t="shared" si="943"/>
        <v>7</v>
      </c>
      <c r="N4661" s="437">
        <f t="shared" si="949"/>
        <v>9</v>
      </c>
      <c r="O4661" s="437"/>
      <c r="P4661" s="430" t="str">
        <f t="shared" si="944"/>
        <v/>
      </c>
      <c r="U4661" s="177">
        <v>32</v>
      </c>
      <c r="V4661" s="177" t="s">
        <v>2724</v>
      </c>
      <c r="W4661" s="177" t="s">
        <v>3326</v>
      </c>
      <c r="X4661" s="177" t="s">
        <v>5872</v>
      </c>
      <c r="Y4661" s="177" t="s">
        <v>5873</v>
      </c>
      <c r="Z4661" s="177" t="s">
        <v>6485</v>
      </c>
      <c r="AA4661" s="525" t="s">
        <v>5874</v>
      </c>
      <c r="AB4661" s="399" t="str">
        <f t="shared" si="945"/>
        <v>DC2GT52</v>
      </c>
      <c r="AC4661" s="399" t="str">
        <f t="shared" si="946"/>
        <v>DC2GT52-DC</v>
      </c>
      <c r="AD4661" t="str">
        <f>Y4661&amp;"-"&amp;VLOOKUP(AC4661,'LICH THI'!C:AA,9,0)</f>
        <v>64DCCA3044-42470</v>
      </c>
      <c r="AE4661">
        <f t="shared" si="947"/>
        <v>1</v>
      </c>
    </row>
    <row r="4662" spans="1:31" x14ac:dyDescent="0.25">
      <c r="A4662" s="436" t="str">
        <f t="shared" si="937"/>
        <v>DC2GT52-DC-112</v>
      </c>
      <c r="B4662" s="436">
        <f>COUNTIF(AC$4:AC4662,AC4662)</f>
        <v>112</v>
      </c>
      <c r="C4662" s="436" t="str">
        <f t="shared" si="938"/>
        <v>DC2GT52-DC</v>
      </c>
      <c r="D4662" s="436">
        <f>VLOOKUP(C4662,'LICH THI'!C:AA,12,0)</f>
        <v>122</v>
      </c>
      <c r="E4662" s="436">
        <f>VLOOKUP(C4662,'LICH THI'!C:AA,13,0)</f>
        <v>45</v>
      </c>
      <c r="F4662" s="436">
        <f t="shared" si="948"/>
        <v>32</v>
      </c>
      <c r="G4662" s="436">
        <f>VLOOKUP(C4662,'LICH THI'!C:AA,14,0)</f>
        <v>3</v>
      </c>
      <c r="H4662" s="436">
        <f t="shared" si="939"/>
        <v>3</v>
      </c>
      <c r="I4662" s="436" t="str">
        <f t="shared" si="940"/>
        <v>Trịnh Văn Thơ</v>
      </c>
      <c r="J4662" s="436"/>
      <c r="K4662" s="436">
        <f t="shared" si="941"/>
        <v>1</v>
      </c>
      <c r="L4662" s="436" t="str">
        <f t="shared" si="942"/>
        <v>DC2GT52-DC-1</v>
      </c>
      <c r="M4662" s="436">
        <f t="shared" si="943"/>
        <v>7</v>
      </c>
      <c r="N4662" s="437">
        <f t="shared" si="949"/>
        <v>10</v>
      </c>
      <c r="O4662" s="437"/>
      <c r="P4662" s="430" t="str">
        <f t="shared" si="944"/>
        <v/>
      </c>
      <c r="U4662" s="177">
        <v>33</v>
      </c>
      <c r="V4662" s="177" t="s">
        <v>2724</v>
      </c>
      <c r="W4662" s="177" t="s">
        <v>2972</v>
      </c>
      <c r="X4662" s="177" t="s">
        <v>3710</v>
      </c>
      <c r="Y4662" s="177" t="s">
        <v>3711</v>
      </c>
      <c r="Z4662" s="177" t="s">
        <v>6485</v>
      </c>
      <c r="AA4662" s="525" t="s">
        <v>3304</v>
      </c>
      <c r="AB4662" s="399" t="str">
        <f t="shared" si="945"/>
        <v>DC2GT52</v>
      </c>
      <c r="AC4662" s="399" t="str">
        <f t="shared" si="946"/>
        <v>DC2GT52-DC</v>
      </c>
      <c r="AD4662" t="str">
        <f>Y4662&amp;"-"&amp;VLOOKUP(AC4662,'LICH THI'!C:AA,9,0)</f>
        <v>64DCCA3082-42470</v>
      </c>
      <c r="AE4662">
        <f t="shared" si="947"/>
        <v>1</v>
      </c>
    </row>
    <row r="4663" spans="1:31" x14ac:dyDescent="0.25">
      <c r="A4663" s="436" t="str">
        <f t="shared" si="937"/>
        <v>DC2GT52-DC-113</v>
      </c>
      <c r="B4663" s="436">
        <f>COUNTIF(AC$4:AC4663,AC4663)</f>
        <v>113</v>
      </c>
      <c r="C4663" s="436" t="str">
        <f t="shared" si="938"/>
        <v>DC2GT52-DC</v>
      </c>
      <c r="D4663" s="436">
        <f>VLOOKUP(C4663,'LICH THI'!C:AA,12,0)</f>
        <v>122</v>
      </c>
      <c r="E4663" s="436">
        <f>VLOOKUP(C4663,'LICH THI'!C:AA,13,0)</f>
        <v>45</v>
      </c>
      <c r="F4663" s="436">
        <f t="shared" si="948"/>
        <v>32</v>
      </c>
      <c r="G4663" s="436">
        <f>VLOOKUP(C4663,'LICH THI'!C:AA,14,0)</f>
        <v>3</v>
      </c>
      <c r="H4663" s="436">
        <f t="shared" si="939"/>
        <v>3</v>
      </c>
      <c r="I4663" s="436" t="str">
        <f t="shared" si="940"/>
        <v>Phạm Đăng Trình</v>
      </c>
      <c r="J4663" s="436"/>
      <c r="K4663" s="436">
        <f t="shared" si="941"/>
        <v>1</v>
      </c>
      <c r="L4663" s="436" t="str">
        <f t="shared" si="942"/>
        <v>DC2GT52-DC-1</v>
      </c>
      <c r="M4663" s="436">
        <f t="shared" si="943"/>
        <v>7</v>
      </c>
      <c r="N4663" s="437">
        <f t="shared" si="949"/>
        <v>11</v>
      </c>
      <c r="O4663" s="437"/>
      <c r="P4663" s="430" t="str">
        <f t="shared" si="944"/>
        <v/>
      </c>
      <c r="U4663" s="177">
        <v>121</v>
      </c>
      <c r="V4663" s="177" t="s">
        <v>3077</v>
      </c>
      <c r="W4663" s="177" t="s">
        <v>5770</v>
      </c>
      <c r="X4663" s="177" t="s">
        <v>5480</v>
      </c>
      <c r="Y4663" s="177" t="s">
        <v>6508</v>
      </c>
      <c r="Z4663" s="177" t="s">
        <v>6485</v>
      </c>
      <c r="AA4663" s="525" t="s">
        <v>3321</v>
      </c>
      <c r="AB4663" s="399" t="str">
        <f t="shared" si="945"/>
        <v>DC2GT52</v>
      </c>
      <c r="AC4663" s="399" t="str">
        <f t="shared" si="946"/>
        <v>DC2GT52-DC</v>
      </c>
      <c r="AD4663" t="str">
        <f>Y4663&amp;"-"&amp;VLOOKUP(AC4663,'LICH THI'!C:AA,9,0)</f>
        <v>64DCDB3160-42470</v>
      </c>
      <c r="AE4663">
        <f t="shared" si="947"/>
        <v>1</v>
      </c>
    </row>
    <row r="4664" spans="1:31" x14ac:dyDescent="0.25">
      <c r="A4664" s="436" t="str">
        <f t="shared" si="937"/>
        <v>DC2GT52-DC-114</v>
      </c>
      <c r="B4664" s="436">
        <f>COUNTIF(AC$4:AC4664,AC4664)</f>
        <v>114</v>
      </c>
      <c r="C4664" s="436" t="str">
        <f t="shared" si="938"/>
        <v>DC2GT52-DC</v>
      </c>
      <c r="D4664" s="436">
        <f>VLOOKUP(C4664,'LICH THI'!C:AA,12,0)</f>
        <v>122</v>
      </c>
      <c r="E4664" s="436">
        <f>VLOOKUP(C4664,'LICH THI'!C:AA,13,0)</f>
        <v>45</v>
      </c>
      <c r="F4664" s="436">
        <f t="shared" si="948"/>
        <v>32</v>
      </c>
      <c r="G4664" s="436">
        <f>VLOOKUP(C4664,'LICH THI'!C:AA,14,0)</f>
        <v>3</v>
      </c>
      <c r="H4664" s="436">
        <f t="shared" si="939"/>
        <v>3</v>
      </c>
      <c r="I4664" s="436" t="str">
        <f t="shared" si="940"/>
        <v>Mai Văn Trung</v>
      </c>
      <c r="J4664" s="436"/>
      <c r="K4664" s="436">
        <f t="shared" si="941"/>
        <v>1</v>
      </c>
      <c r="L4664" s="436" t="str">
        <f t="shared" si="942"/>
        <v>DC2GT52-DC-1</v>
      </c>
      <c r="M4664" s="436">
        <f t="shared" si="943"/>
        <v>7</v>
      </c>
      <c r="N4664" s="437">
        <f t="shared" si="949"/>
        <v>12</v>
      </c>
      <c r="O4664" s="437"/>
      <c r="P4664" s="430" t="str">
        <f t="shared" si="944"/>
        <v/>
      </c>
      <c r="U4664" s="177">
        <v>14</v>
      </c>
      <c r="V4664" s="177" t="s">
        <v>4130</v>
      </c>
      <c r="W4664" s="177" t="s">
        <v>3951</v>
      </c>
      <c r="X4664" s="177" t="s">
        <v>3160</v>
      </c>
      <c r="Y4664" s="177" t="s">
        <v>6489</v>
      </c>
      <c r="Z4664" s="177" t="s">
        <v>6485</v>
      </c>
      <c r="AA4664" s="525" t="s">
        <v>6435</v>
      </c>
      <c r="AB4664" s="399" t="str">
        <f t="shared" si="945"/>
        <v>DC2GT52</v>
      </c>
      <c r="AC4664" s="399" t="str">
        <f t="shared" si="946"/>
        <v>DC2GT52-DC</v>
      </c>
      <c r="AD4664" t="str">
        <f>Y4664&amp;"-"&amp;VLOOKUP(AC4664,'LICH THI'!C:AA,9,0)</f>
        <v>63DCCS3007-42470</v>
      </c>
      <c r="AE4664">
        <f t="shared" si="947"/>
        <v>1</v>
      </c>
    </row>
    <row r="4665" spans="1:31" x14ac:dyDescent="0.25">
      <c r="A4665" s="436" t="str">
        <f t="shared" si="937"/>
        <v>DC2GT52-DC-115</v>
      </c>
      <c r="B4665" s="436">
        <f>COUNTIF(AC$4:AC4665,AC4665)</f>
        <v>115</v>
      </c>
      <c r="C4665" s="436" t="str">
        <f t="shared" si="938"/>
        <v>DC2GT52-DC</v>
      </c>
      <c r="D4665" s="436">
        <f>VLOOKUP(C4665,'LICH THI'!C:AA,12,0)</f>
        <v>122</v>
      </c>
      <c r="E4665" s="436">
        <f>VLOOKUP(C4665,'LICH THI'!C:AA,13,0)</f>
        <v>45</v>
      </c>
      <c r="F4665" s="436">
        <f t="shared" si="948"/>
        <v>32</v>
      </c>
      <c r="G4665" s="436">
        <f>VLOOKUP(C4665,'LICH THI'!C:AA,14,0)</f>
        <v>3</v>
      </c>
      <c r="H4665" s="436">
        <f t="shared" si="939"/>
        <v>3</v>
      </c>
      <c r="I4665" s="436" t="str">
        <f t="shared" si="940"/>
        <v>Nguyễn Thành Trung</v>
      </c>
      <c r="J4665" s="436"/>
      <c r="K4665" s="436">
        <f t="shared" si="941"/>
        <v>1</v>
      </c>
      <c r="L4665" s="436" t="str">
        <f t="shared" si="942"/>
        <v>DC2GT52-DC-1</v>
      </c>
      <c r="M4665" s="436">
        <f t="shared" si="943"/>
        <v>7</v>
      </c>
      <c r="N4665" s="437">
        <f t="shared" si="949"/>
        <v>13</v>
      </c>
      <c r="O4665" s="437"/>
      <c r="P4665" s="430" t="str">
        <f t="shared" si="944"/>
        <v/>
      </c>
      <c r="U4665" s="177">
        <v>82</v>
      </c>
      <c r="V4665" s="177" t="s">
        <v>2868</v>
      </c>
      <c r="W4665" s="177" t="s">
        <v>2862</v>
      </c>
      <c r="X4665" s="177" t="s">
        <v>3160</v>
      </c>
      <c r="Y4665" s="177" t="s">
        <v>6500</v>
      </c>
      <c r="Z4665" s="177" t="s">
        <v>6485</v>
      </c>
      <c r="AA4665" s="525" t="s">
        <v>6183</v>
      </c>
      <c r="AB4665" s="399" t="str">
        <f t="shared" si="945"/>
        <v>DC2GT52</v>
      </c>
      <c r="AC4665" s="399" t="str">
        <f t="shared" si="946"/>
        <v>DC2GT52-DC</v>
      </c>
      <c r="AD4665" t="str">
        <f>Y4665&amp;"-"&amp;VLOOKUP(AC4665,'LICH THI'!C:AA,9,0)</f>
        <v>64DCCD3251-42470</v>
      </c>
      <c r="AE4665">
        <f t="shared" si="947"/>
        <v>1</v>
      </c>
    </row>
    <row r="4666" spans="1:31" x14ac:dyDescent="0.25">
      <c r="A4666" s="436" t="str">
        <f t="shared" si="937"/>
        <v>DC2GT52-DC-116</v>
      </c>
      <c r="B4666" s="436">
        <f>COUNTIF(AC$4:AC4666,AC4666)</f>
        <v>116</v>
      </c>
      <c r="C4666" s="436" t="str">
        <f t="shared" si="938"/>
        <v>DC2GT52-DC</v>
      </c>
      <c r="D4666" s="436">
        <f>VLOOKUP(C4666,'LICH THI'!C:AA,12,0)</f>
        <v>122</v>
      </c>
      <c r="E4666" s="436">
        <f>VLOOKUP(C4666,'LICH THI'!C:AA,13,0)</f>
        <v>45</v>
      </c>
      <c r="F4666" s="436">
        <f t="shared" si="948"/>
        <v>32</v>
      </c>
      <c r="G4666" s="436">
        <f>VLOOKUP(C4666,'LICH THI'!C:AA,14,0)</f>
        <v>3</v>
      </c>
      <c r="H4666" s="436">
        <f t="shared" si="939"/>
        <v>3</v>
      </c>
      <c r="I4666" s="436" t="str">
        <f t="shared" si="940"/>
        <v>Trần Mạnh Trung</v>
      </c>
      <c r="J4666" s="436"/>
      <c r="K4666" s="436">
        <f t="shared" si="941"/>
        <v>1</v>
      </c>
      <c r="L4666" s="436" t="str">
        <f t="shared" si="942"/>
        <v>DC2GT52-DC-1</v>
      </c>
      <c r="M4666" s="436">
        <f t="shared" si="943"/>
        <v>7</v>
      </c>
      <c r="N4666" s="437">
        <f t="shared" si="949"/>
        <v>14</v>
      </c>
      <c r="O4666" s="437"/>
      <c r="P4666" s="430" t="str">
        <f t="shared" si="944"/>
        <v/>
      </c>
      <c r="U4666" s="177">
        <v>67</v>
      </c>
      <c r="V4666" s="177" t="s">
        <v>2851</v>
      </c>
      <c r="W4666" s="177" t="s">
        <v>3187</v>
      </c>
      <c r="X4666" s="177" t="s">
        <v>3160</v>
      </c>
      <c r="Y4666" s="177" t="s">
        <v>5060</v>
      </c>
      <c r="Z4666" s="177" t="s">
        <v>6485</v>
      </c>
      <c r="AA4666" s="525" t="s">
        <v>5061</v>
      </c>
      <c r="AB4666" s="399" t="str">
        <f t="shared" si="945"/>
        <v>DC2GT52</v>
      </c>
      <c r="AC4666" s="399" t="str">
        <f t="shared" si="946"/>
        <v>DC2GT52-DC</v>
      </c>
      <c r="AD4666" t="str">
        <f>Y4666&amp;"-"&amp;VLOOKUP(AC4666,'LICH THI'!C:AA,9,0)</f>
        <v>64DCCD3172-42470</v>
      </c>
      <c r="AE4666">
        <f t="shared" si="947"/>
        <v>1</v>
      </c>
    </row>
    <row r="4667" spans="1:31" x14ac:dyDescent="0.25">
      <c r="A4667" s="436" t="str">
        <f t="shared" si="937"/>
        <v>DC2GT52-DC-117</v>
      </c>
      <c r="B4667" s="436">
        <f>COUNTIF(AC$4:AC4667,AC4667)</f>
        <v>117</v>
      </c>
      <c r="C4667" s="436" t="str">
        <f t="shared" si="938"/>
        <v>DC2GT52-DC</v>
      </c>
      <c r="D4667" s="436">
        <f>VLOOKUP(C4667,'LICH THI'!C:AA,12,0)</f>
        <v>122</v>
      </c>
      <c r="E4667" s="436">
        <f>VLOOKUP(C4667,'LICH THI'!C:AA,13,0)</f>
        <v>45</v>
      </c>
      <c r="F4667" s="436">
        <f t="shared" si="948"/>
        <v>32</v>
      </c>
      <c r="G4667" s="436">
        <f>VLOOKUP(C4667,'LICH THI'!C:AA,14,0)</f>
        <v>3</v>
      </c>
      <c r="H4667" s="436">
        <f t="shared" si="939"/>
        <v>3</v>
      </c>
      <c r="I4667" s="436" t="str">
        <f t="shared" si="940"/>
        <v>Đỗ Văn Trường</v>
      </c>
      <c r="J4667" s="436"/>
      <c r="K4667" s="436">
        <f t="shared" si="941"/>
        <v>1</v>
      </c>
      <c r="L4667" s="436" t="str">
        <f t="shared" si="942"/>
        <v>DC2GT52-DC-1</v>
      </c>
      <c r="M4667" s="436">
        <f t="shared" si="943"/>
        <v>7</v>
      </c>
      <c r="N4667" s="437">
        <f t="shared" si="949"/>
        <v>15</v>
      </c>
      <c r="O4667" s="437"/>
      <c r="P4667" s="430" t="str">
        <f t="shared" si="944"/>
        <v/>
      </c>
      <c r="U4667" s="177">
        <v>105</v>
      </c>
      <c r="V4667" s="177" t="s">
        <v>2897</v>
      </c>
      <c r="W4667" s="177" t="s">
        <v>3663</v>
      </c>
      <c r="X4667" s="177" t="s">
        <v>3443</v>
      </c>
      <c r="Y4667" s="177" t="s">
        <v>6505</v>
      </c>
      <c r="Z4667" s="177" t="s">
        <v>6485</v>
      </c>
      <c r="AA4667" s="525" t="s">
        <v>4749</v>
      </c>
      <c r="AB4667" s="399" t="str">
        <f t="shared" si="945"/>
        <v>DC2GT52</v>
      </c>
      <c r="AC4667" s="399" t="str">
        <f t="shared" si="946"/>
        <v>DC2GT52-DC</v>
      </c>
      <c r="AD4667" t="str">
        <f>Y4667&amp;"-"&amp;VLOOKUP(AC4667,'LICH THI'!C:AA,9,0)</f>
        <v>64DCDB3004-42470</v>
      </c>
      <c r="AE4667">
        <f t="shared" si="947"/>
        <v>1</v>
      </c>
    </row>
    <row r="4668" spans="1:31" x14ac:dyDescent="0.25">
      <c r="A4668" s="436" t="str">
        <f t="shared" si="937"/>
        <v>DC2GT52-DC-118</v>
      </c>
      <c r="B4668" s="436">
        <f>COUNTIF(AC$4:AC4668,AC4668)</f>
        <v>118</v>
      </c>
      <c r="C4668" s="436" t="str">
        <f t="shared" si="938"/>
        <v>DC2GT52-DC</v>
      </c>
      <c r="D4668" s="436">
        <f>VLOOKUP(C4668,'LICH THI'!C:AA,12,0)</f>
        <v>122</v>
      </c>
      <c r="E4668" s="436">
        <f>VLOOKUP(C4668,'LICH THI'!C:AA,13,0)</f>
        <v>45</v>
      </c>
      <c r="F4668" s="436">
        <f t="shared" si="948"/>
        <v>32</v>
      </c>
      <c r="G4668" s="436">
        <f>VLOOKUP(C4668,'LICH THI'!C:AA,14,0)</f>
        <v>3</v>
      </c>
      <c r="H4668" s="436">
        <f t="shared" si="939"/>
        <v>3</v>
      </c>
      <c r="I4668" s="436" t="str">
        <f t="shared" si="940"/>
        <v>Nguyễn Hữu Trưởng</v>
      </c>
      <c r="J4668" s="436"/>
      <c r="K4668" s="436">
        <f t="shared" si="941"/>
        <v>1</v>
      </c>
      <c r="L4668" s="436" t="str">
        <f t="shared" si="942"/>
        <v>DC2GT52-DC-1</v>
      </c>
      <c r="M4668" s="436">
        <f t="shared" si="943"/>
        <v>7</v>
      </c>
      <c r="N4668" s="437">
        <f t="shared" si="949"/>
        <v>16</v>
      </c>
      <c r="O4668" s="437"/>
      <c r="P4668" s="430" t="str">
        <f t="shared" si="944"/>
        <v/>
      </c>
      <c r="U4668" s="177">
        <v>57</v>
      </c>
      <c r="V4668" s="177" t="s">
        <v>2790</v>
      </c>
      <c r="W4668" s="177" t="s">
        <v>3326</v>
      </c>
      <c r="X4668" s="177" t="s">
        <v>4011</v>
      </c>
      <c r="Y4668" s="177" t="s">
        <v>6494</v>
      </c>
      <c r="Z4668" s="177" t="s">
        <v>6485</v>
      </c>
      <c r="AA4668" s="525" t="s">
        <v>2921</v>
      </c>
      <c r="AB4668" s="399" t="str">
        <f t="shared" si="945"/>
        <v>DC2GT52</v>
      </c>
      <c r="AC4668" s="399" t="str">
        <f t="shared" si="946"/>
        <v>DC2GT52-DC</v>
      </c>
      <c r="AD4668" t="str">
        <f>Y4668&amp;"-"&amp;VLOOKUP(AC4668,'LICH THI'!C:AA,9,0)</f>
        <v>64DCCD3026-42470</v>
      </c>
      <c r="AE4668">
        <f t="shared" si="947"/>
        <v>1</v>
      </c>
    </row>
    <row r="4669" spans="1:31" x14ac:dyDescent="0.25">
      <c r="A4669" s="436" t="str">
        <f t="shared" si="937"/>
        <v>DC2GT52-DC-119</v>
      </c>
      <c r="B4669" s="436">
        <f>COUNTIF(AC$4:AC4669,AC4669)</f>
        <v>119</v>
      </c>
      <c r="C4669" s="436" t="str">
        <f t="shared" si="938"/>
        <v>DC2GT52-DC</v>
      </c>
      <c r="D4669" s="436">
        <f>VLOOKUP(C4669,'LICH THI'!C:AA,12,0)</f>
        <v>122</v>
      </c>
      <c r="E4669" s="436">
        <f>VLOOKUP(C4669,'LICH THI'!C:AA,13,0)</f>
        <v>45</v>
      </c>
      <c r="F4669" s="436">
        <f t="shared" si="948"/>
        <v>32</v>
      </c>
      <c r="G4669" s="436">
        <f>VLOOKUP(C4669,'LICH THI'!C:AA,14,0)</f>
        <v>3</v>
      </c>
      <c r="H4669" s="436">
        <f t="shared" si="939"/>
        <v>3</v>
      </c>
      <c r="I4669" s="436" t="str">
        <f t="shared" si="940"/>
        <v>Đặng Trần Việt</v>
      </c>
      <c r="J4669" s="436"/>
      <c r="K4669" s="436">
        <f t="shared" si="941"/>
        <v>1</v>
      </c>
      <c r="L4669" s="436" t="str">
        <f t="shared" si="942"/>
        <v>DC2GT52-DC-1</v>
      </c>
      <c r="M4669" s="436">
        <f t="shared" si="943"/>
        <v>7</v>
      </c>
      <c r="N4669" s="437">
        <f t="shared" si="949"/>
        <v>17</v>
      </c>
      <c r="O4669" s="437"/>
      <c r="P4669" s="430" t="str">
        <f t="shared" si="944"/>
        <v/>
      </c>
      <c r="U4669" s="177">
        <v>36</v>
      </c>
      <c r="V4669" s="177" t="s">
        <v>2724</v>
      </c>
      <c r="W4669" s="177" t="s">
        <v>3193</v>
      </c>
      <c r="X4669" s="177" t="s">
        <v>2996</v>
      </c>
      <c r="Y4669" s="177" t="s">
        <v>4678</v>
      </c>
      <c r="Z4669" s="177" t="s">
        <v>6485</v>
      </c>
      <c r="AA4669" s="525" t="s">
        <v>3420</v>
      </c>
      <c r="AB4669" s="399" t="str">
        <f t="shared" si="945"/>
        <v>DC2GT52</v>
      </c>
      <c r="AC4669" s="399" t="str">
        <f t="shared" si="946"/>
        <v>DC2GT52-DC</v>
      </c>
      <c r="AD4669" t="str">
        <f>Y4669&amp;"-"&amp;VLOOKUP(AC4669,'LICH THI'!C:AA,9,0)</f>
        <v>64DCCA3038-42470</v>
      </c>
      <c r="AE4669">
        <f t="shared" si="947"/>
        <v>1</v>
      </c>
    </row>
    <row r="4670" spans="1:31" x14ac:dyDescent="0.25">
      <c r="A4670" s="436" t="str">
        <f t="shared" si="937"/>
        <v>DC2GT52-DC-120</v>
      </c>
      <c r="B4670" s="436">
        <f>COUNTIF(AC$4:AC4670,AC4670)</f>
        <v>120</v>
      </c>
      <c r="C4670" s="436" t="str">
        <f t="shared" si="938"/>
        <v>DC2GT52-DC</v>
      </c>
      <c r="D4670" s="436">
        <f>VLOOKUP(C4670,'LICH THI'!C:AA,12,0)</f>
        <v>122</v>
      </c>
      <c r="E4670" s="436">
        <f>VLOOKUP(C4670,'LICH THI'!C:AA,13,0)</f>
        <v>45</v>
      </c>
      <c r="F4670" s="436">
        <f t="shared" si="948"/>
        <v>32</v>
      </c>
      <c r="G4670" s="436">
        <f>VLOOKUP(C4670,'LICH THI'!C:AA,14,0)</f>
        <v>3</v>
      </c>
      <c r="H4670" s="436">
        <f t="shared" si="939"/>
        <v>3</v>
      </c>
      <c r="I4670" s="436" t="str">
        <f t="shared" si="940"/>
        <v>Lê Vũ</v>
      </c>
      <c r="J4670" s="436"/>
      <c r="K4670" s="436">
        <f t="shared" si="941"/>
        <v>1</v>
      </c>
      <c r="L4670" s="436" t="str">
        <f t="shared" si="942"/>
        <v>DC2GT52-DC-1</v>
      </c>
      <c r="M4670" s="436">
        <f t="shared" si="943"/>
        <v>7</v>
      </c>
      <c r="N4670" s="437">
        <f t="shared" si="949"/>
        <v>18</v>
      </c>
      <c r="O4670" s="437"/>
      <c r="P4670" s="430" t="str">
        <f t="shared" si="944"/>
        <v/>
      </c>
      <c r="U4670" s="177">
        <v>58</v>
      </c>
      <c r="V4670" s="177" t="s">
        <v>2790</v>
      </c>
      <c r="W4670" s="177" t="s">
        <v>4767</v>
      </c>
      <c r="X4670" s="177" t="s">
        <v>3011</v>
      </c>
      <c r="Y4670" s="177" t="s">
        <v>5103</v>
      </c>
      <c r="Z4670" s="177" t="s">
        <v>6485</v>
      </c>
      <c r="AA4670" s="525" t="s">
        <v>5104</v>
      </c>
      <c r="AB4670" s="399" t="str">
        <f t="shared" si="945"/>
        <v>DC2GT52</v>
      </c>
      <c r="AC4670" s="399" t="str">
        <f t="shared" si="946"/>
        <v>DC2GT52-DC</v>
      </c>
      <c r="AD4670" t="str">
        <f>Y4670&amp;"-"&amp;VLOOKUP(AC4670,'LICH THI'!C:AA,9,0)</f>
        <v>64DCCD3015-42470</v>
      </c>
      <c r="AE4670">
        <f t="shared" si="947"/>
        <v>1</v>
      </c>
    </row>
    <row r="4671" spans="1:31" x14ac:dyDescent="0.25">
      <c r="A4671" s="436" t="str">
        <f t="shared" si="937"/>
        <v>DC2GT52-DC-121</v>
      </c>
      <c r="B4671" s="436">
        <f>COUNTIF(AC$4:AC4671,AC4671)</f>
        <v>121</v>
      </c>
      <c r="C4671" s="436" t="str">
        <f t="shared" si="938"/>
        <v>DC2GT52-DC</v>
      </c>
      <c r="D4671" s="436">
        <f>VLOOKUP(C4671,'LICH THI'!C:AA,12,0)</f>
        <v>122</v>
      </c>
      <c r="E4671" s="436">
        <f>VLOOKUP(C4671,'LICH THI'!C:AA,13,0)</f>
        <v>45</v>
      </c>
      <c r="F4671" s="436">
        <f t="shared" si="948"/>
        <v>32</v>
      </c>
      <c r="G4671" s="436">
        <f>VLOOKUP(C4671,'LICH THI'!C:AA,14,0)</f>
        <v>3</v>
      </c>
      <c r="H4671" s="436">
        <f t="shared" si="939"/>
        <v>3</v>
      </c>
      <c r="I4671" s="436" t="str">
        <f t="shared" si="940"/>
        <v>Nguyễn Tiến Vũ</v>
      </c>
      <c r="J4671" s="436"/>
      <c r="K4671" s="436">
        <f t="shared" si="941"/>
        <v>1</v>
      </c>
      <c r="L4671" s="436" t="str">
        <f t="shared" si="942"/>
        <v>DC2GT52-DC-1</v>
      </c>
      <c r="M4671" s="436">
        <f t="shared" si="943"/>
        <v>7</v>
      </c>
      <c r="N4671" s="437">
        <f t="shared" si="949"/>
        <v>19</v>
      </c>
      <c r="O4671" s="437"/>
      <c r="P4671" s="430" t="str">
        <f t="shared" si="944"/>
        <v/>
      </c>
      <c r="U4671" s="177">
        <v>87</v>
      </c>
      <c r="V4671" s="177" t="s">
        <v>2868</v>
      </c>
      <c r="W4671" s="177" t="s">
        <v>2880</v>
      </c>
      <c r="X4671" s="177" t="s">
        <v>3011</v>
      </c>
      <c r="Y4671" s="177" t="s">
        <v>6502</v>
      </c>
      <c r="Z4671" s="177" t="s">
        <v>6485</v>
      </c>
      <c r="AA4671" s="525" t="s">
        <v>6503</v>
      </c>
      <c r="AB4671" s="399" t="str">
        <f t="shared" si="945"/>
        <v>DC2GT52</v>
      </c>
      <c r="AC4671" s="399" t="str">
        <f t="shared" si="946"/>
        <v>DC2GT52-DC</v>
      </c>
      <c r="AD4671" t="str">
        <f>Y4671&amp;"-"&amp;VLOOKUP(AC4671,'LICH THI'!C:AA,9,0)</f>
        <v>64DCCD3225-42470</v>
      </c>
      <c r="AE4671">
        <f t="shared" si="947"/>
        <v>1</v>
      </c>
    </row>
    <row r="4672" spans="1:31" x14ac:dyDescent="0.25">
      <c r="A4672" s="436" t="str">
        <f t="shared" si="937"/>
        <v>DC2GT52-DC-122</v>
      </c>
      <c r="B4672" s="436">
        <f>COUNTIF(AC$4:AC4672,AC4672)</f>
        <v>122</v>
      </c>
      <c r="C4672" s="436" t="str">
        <f t="shared" si="938"/>
        <v>DC2GT52-DC</v>
      </c>
      <c r="D4672" s="436">
        <f>VLOOKUP(C4672,'LICH THI'!C:AA,12,0)</f>
        <v>122</v>
      </c>
      <c r="E4672" s="436">
        <f>VLOOKUP(C4672,'LICH THI'!C:AA,13,0)</f>
        <v>45</v>
      </c>
      <c r="F4672" s="436">
        <f t="shared" si="948"/>
        <v>32</v>
      </c>
      <c r="G4672" s="436">
        <f>VLOOKUP(C4672,'LICH THI'!C:AA,14,0)</f>
        <v>3</v>
      </c>
      <c r="H4672" s="436">
        <f t="shared" si="939"/>
        <v>3</v>
      </c>
      <c r="I4672" s="436" t="str">
        <f t="shared" si="940"/>
        <v>Cao Văn Vương</v>
      </c>
      <c r="J4672" s="436"/>
      <c r="K4672" s="436">
        <f t="shared" si="941"/>
        <v>1</v>
      </c>
      <c r="L4672" s="436" t="str">
        <f t="shared" si="942"/>
        <v>DC2GT52-DC-1</v>
      </c>
      <c r="M4672" s="436">
        <f t="shared" si="943"/>
        <v>7</v>
      </c>
      <c r="N4672" s="437">
        <f t="shared" si="949"/>
        <v>20</v>
      </c>
      <c r="O4672" s="437"/>
      <c r="P4672" s="430" t="str">
        <f t="shared" si="944"/>
        <v/>
      </c>
      <c r="U4672" s="177">
        <v>88</v>
      </c>
      <c r="V4672" s="177" t="s">
        <v>2868</v>
      </c>
      <c r="W4672" s="177" t="s">
        <v>3257</v>
      </c>
      <c r="X4672" s="177" t="s">
        <v>3164</v>
      </c>
      <c r="Y4672" s="177" t="s">
        <v>6504</v>
      </c>
      <c r="Z4672" s="177" t="s">
        <v>6485</v>
      </c>
      <c r="AA4672" s="525" t="s">
        <v>6220</v>
      </c>
      <c r="AB4672" s="399" t="str">
        <f t="shared" si="945"/>
        <v>DC2GT52</v>
      </c>
      <c r="AC4672" s="399" t="str">
        <f t="shared" si="946"/>
        <v>DC2GT52-DC</v>
      </c>
      <c r="AD4672" t="str">
        <f>Y4672&amp;"-"&amp;VLOOKUP(AC4672,'LICH THI'!C:AA,9,0)</f>
        <v>64DCCD3242-42470</v>
      </c>
      <c r="AE4672">
        <f t="shared" si="947"/>
        <v>1</v>
      </c>
    </row>
    <row r="4673" spans="1:31" x14ac:dyDescent="0.25">
      <c r="A4673" s="436" t="str">
        <f t="shared" si="937"/>
        <v>DC2GT61-DC-1</v>
      </c>
      <c r="B4673" s="436">
        <f>COUNTIF(AC$4:AC4673,AC4673)</f>
        <v>1</v>
      </c>
      <c r="C4673" s="436" t="str">
        <f t="shared" si="938"/>
        <v>DC2GT61-DC</v>
      </c>
      <c r="D4673" s="436">
        <f>VLOOKUP(C4673,'LICH THI'!C:AA,12,0)</f>
        <v>76</v>
      </c>
      <c r="E4673" s="436">
        <f>VLOOKUP(C4673,'LICH THI'!C:AA,13,0)</f>
        <v>45</v>
      </c>
      <c r="F4673" s="436">
        <f t="shared" si="948"/>
        <v>45</v>
      </c>
      <c r="G4673" s="436">
        <f>VLOOKUP(C4673,'LICH THI'!C:AA,14,0)</f>
        <v>2</v>
      </c>
      <c r="H4673" s="436">
        <f t="shared" si="939"/>
        <v>1</v>
      </c>
      <c r="I4673" s="436" t="str">
        <f t="shared" si="940"/>
        <v>Lê Công Tuấn Anh</v>
      </c>
      <c r="J4673" s="436"/>
      <c r="K4673" s="436">
        <f t="shared" si="941"/>
        <v>2</v>
      </c>
      <c r="L4673" s="436" t="str">
        <f t="shared" si="942"/>
        <v>DC2GT61-DC-2</v>
      </c>
      <c r="M4673" s="436">
        <f t="shared" si="943"/>
        <v>16</v>
      </c>
      <c r="N4673" s="437">
        <f t="shared" si="949"/>
        <v>81</v>
      </c>
      <c r="O4673" s="437"/>
      <c r="P4673" s="430" t="str">
        <f t="shared" si="944"/>
        <v/>
      </c>
      <c r="U4673" s="177">
        <v>23</v>
      </c>
      <c r="V4673" s="177" t="s">
        <v>2790</v>
      </c>
      <c r="W4673" s="177" t="s">
        <v>2791</v>
      </c>
      <c r="X4673" s="177" t="s">
        <v>2611</v>
      </c>
      <c r="Y4673" s="177" t="s">
        <v>2792</v>
      </c>
      <c r="Z4673" s="177" t="s">
        <v>5167</v>
      </c>
      <c r="AA4673" s="525" t="s">
        <v>2793</v>
      </c>
      <c r="AB4673" s="399" t="str">
        <f t="shared" si="945"/>
        <v>DC2GT61</v>
      </c>
      <c r="AC4673" s="399" t="str">
        <f t="shared" si="946"/>
        <v>DC2GT61-DC</v>
      </c>
      <c r="AD4673" t="str">
        <f>Y4673&amp;"-"&amp;VLOOKUP(AC4673,'LICH THI'!C:AA,9,0)</f>
        <v>64DCCD3090-42480</v>
      </c>
      <c r="AE4673">
        <f t="shared" si="947"/>
        <v>1</v>
      </c>
    </row>
    <row r="4674" spans="1:31" x14ac:dyDescent="0.25">
      <c r="A4674" s="436" t="str">
        <f t="shared" si="937"/>
        <v>DC2GT61-DC-2</v>
      </c>
      <c r="B4674" s="436">
        <f>COUNTIF(AC$4:AC4674,AC4674)</f>
        <v>2</v>
      </c>
      <c r="C4674" s="436" t="str">
        <f t="shared" si="938"/>
        <v>DC2GT61-DC</v>
      </c>
      <c r="D4674" s="436">
        <f>VLOOKUP(C4674,'LICH THI'!C:AA,12,0)</f>
        <v>76</v>
      </c>
      <c r="E4674" s="436">
        <f>VLOOKUP(C4674,'LICH THI'!C:AA,13,0)</f>
        <v>45</v>
      </c>
      <c r="F4674" s="436">
        <f t="shared" si="948"/>
        <v>45</v>
      </c>
      <c r="G4674" s="436">
        <f>VLOOKUP(C4674,'LICH THI'!C:AA,14,0)</f>
        <v>2</v>
      </c>
      <c r="H4674" s="436">
        <f t="shared" si="939"/>
        <v>1</v>
      </c>
      <c r="I4674" s="436" t="str">
        <f t="shared" si="940"/>
        <v>Lê Trọng Anh</v>
      </c>
      <c r="J4674" s="436"/>
      <c r="K4674" s="436">
        <f t="shared" si="941"/>
        <v>2</v>
      </c>
      <c r="L4674" s="436" t="str">
        <f t="shared" si="942"/>
        <v>DC2GT61-DC-2</v>
      </c>
      <c r="M4674" s="436">
        <f t="shared" si="943"/>
        <v>16</v>
      </c>
      <c r="N4674" s="437">
        <f t="shared" si="949"/>
        <v>82</v>
      </c>
      <c r="O4674" s="437"/>
      <c r="P4674" s="430" t="str">
        <f t="shared" si="944"/>
        <v/>
      </c>
      <c r="U4674" s="177">
        <v>24</v>
      </c>
      <c r="V4674" s="177" t="s">
        <v>2790</v>
      </c>
      <c r="W4674" s="177" t="s">
        <v>5187</v>
      </c>
      <c r="X4674" s="177" t="s">
        <v>2611</v>
      </c>
      <c r="Y4674" s="177" t="s">
        <v>5188</v>
      </c>
      <c r="Z4674" s="177" t="s">
        <v>5167</v>
      </c>
      <c r="AA4674" s="525" t="s">
        <v>5189</v>
      </c>
      <c r="AB4674" s="399" t="str">
        <f t="shared" si="945"/>
        <v>DC2GT61</v>
      </c>
      <c r="AC4674" s="399" t="str">
        <f t="shared" si="946"/>
        <v>DC2GT61-DC</v>
      </c>
      <c r="AD4674" t="str">
        <f>Y4674&amp;"-"&amp;VLOOKUP(AC4674,'LICH THI'!C:AA,9,0)</f>
        <v>64DCCD3127-42480</v>
      </c>
      <c r="AE4674">
        <f t="shared" si="947"/>
        <v>1</v>
      </c>
    </row>
    <row r="4675" spans="1:31" x14ac:dyDescent="0.25">
      <c r="A4675" s="436" t="str">
        <f t="shared" si="937"/>
        <v>DC2GT61-DC-3</v>
      </c>
      <c r="B4675" s="436">
        <f>COUNTIF(AC$4:AC4675,AC4675)</f>
        <v>3</v>
      </c>
      <c r="C4675" s="436" t="str">
        <f t="shared" si="938"/>
        <v>DC2GT61-DC</v>
      </c>
      <c r="D4675" s="436">
        <f>VLOOKUP(C4675,'LICH THI'!C:AA,12,0)</f>
        <v>76</v>
      </c>
      <c r="E4675" s="436">
        <f>VLOOKUP(C4675,'LICH THI'!C:AA,13,0)</f>
        <v>45</v>
      </c>
      <c r="F4675" s="436">
        <f t="shared" si="948"/>
        <v>45</v>
      </c>
      <c r="G4675" s="436">
        <f>VLOOKUP(C4675,'LICH THI'!C:AA,14,0)</f>
        <v>2</v>
      </c>
      <c r="H4675" s="436">
        <f t="shared" si="939"/>
        <v>1</v>
      </c>
      <c r="I4675" s="436" t="str">
        <f t="shared" si="940"/>
        <v>Đào Xuân Bách</v>
      </c>
      <c r="J4675" s="436"/>
      <c r="K4675" s="436">
        <f t="shared" si="941"/>
        <v>2</v>
      </c>
      <c r="L4675" s="436" t="str">
        <f t="shared" si="942"/>
        <v>DC2GT61-DC-2</v>
      </c>
      <c r="M4675" s="436">
        <f t="shared" si="943"/>
        <v>16</v>
      </c>
      <c r="N4675" s="437">
        <f t="shared" si="949"/>
        <v>83</v>
      </c>
      <c r="O4675" s="437"/>
      <c r="P4675" s="430" t="str">
        <f t="shared" si="944"/>
        <v/>
      </c>
      <c r="U4675" s="177">
        <v>5</v>
      </c>
      <c r="V4675" s="177" t="s">
        <v>3196</v>
      </c>
      <c r="W4675" s="177" t="s">
        <v>4056</v>
      </c>
      <c r="X4675" s="177" t="s">
        <v>4069</v>
      </c>
      <c r="Y4675" s="177" t="s">
        <v>5169</v>
      </c>
      <c r="Z4675" s="177" t="s">
        <v>5167</v>
      </c>
      <c r="AA4675" s="525" t="s">
        <v>5170</v>
      </c>
      <c r="AB4675" s="399" t="str">
        <f t="shared" si="945"/>
        <v>DC2GT61</v>
      </c>
      <c r="AC4675" s="399" t="str">
        <f t="shared" si="946"/>
        <v>DC2GT61-DC</v>
      </c>
      <c r="AD4675" t="str">
        <f>Y4675&amp;"-"&amp;VLOOKUP(AC4675,'LICH THI'!C:AA,9,0)</f>
        <v>63DCCD3010-42480</v>
      </c>
      <c r="AE4675">
        <f t="shared" si="947"/>
        <v>1</v>
      </c>
    </row>
    <row r="4676" spans="1:31" x14ac:dyDescent="0.25">
      <c r="A4676" s="436" t="str">
        <f t="shared" si="937"/>
        <v>DC2GT61-DC-4</v>
      </c>
      <c r="B4676" s="436">
        <f>COUNTIF(AC$4:AC4676,AC4676)</f>
        <v>4</v>
      </c>
      <c r="C4676" s="436" t="str">
        <f t="shared" si="938"/>
        <v>DC2GT61-DC</v>
      </c>
      <c r="D4676" s="436">
        <f>VLOOKUP(C4676,'LICH THI'!C:AA,12,0)</f>
        <v>76</v>
      </c>
      <c r="E4676" s="436">
        <f>VLOOKUP(C4676,'LICH THI'!C:AA,13,0)</f>
        <v>45</v>
      </c>
      <c r="F4676" s="436">
        <f t="shared" si="948"/>
        <v>45</v>
      </c>
      <c r="G4676" s="436">
        <f>VLOOKUP(C4676,'LICH THI'!C:AA,14,0)</f>
        <v>2</v>
      </c>
      <c r="H4676" s="436">
        <f t="shared" si="939"/>
        <v>1</v>
      </c>
      <c r="I4676" s="436" t="str">
        <f t="shared" si="940"/>
        <v>Phạm Mai Bách</v>
      </c>
      <c r="J4676" s="436"/>
      <c r="K4676" s="436">
        <f t="shared" si="941"/>
        <v>2</v>
      </c>
      <c r="L4676" s="436" t="str">
        <f t="shared" si="942"/>
        <v>DC2GT61-DC-2</v>
      </c>
      <c r="M4676" s="436">
        <f t="shared" si="943"/>
        <v>16</v>
      </c>
      <c r="N4676" s="437">
        <f t="shared" si="949"/>
        <v>84</v>
      </c>
      <c r="O4676" s="437"/>
      <c r="P4676" s="430" t="str">
        <f t="shared" si="944"/>
        <v/>
      </c>
      <c r="U4676" s="177">
        <v>6</v>
      </c>
      <c r="V4676" s="177" t="s">
        <v>3196</v>
      </c>
      <c r="W4676" s="177" t="s">
        <v>5171</v>
      </c>
      <c r="X4676" s="177" t="s">
        <v>4069</v>
      </c>
      <c r="Y4676" s="177" t="s">
        <v>5172</v>
      </c>
      <c r="Z4676" s="177" t="s">
        <v>5167</v>
      </c>
      <c r="AA4676" s="525" t="s">
        <v>3177</v>
      </c>
      <c r="AB4676" s="399" t="str">
        <f t="shared" si="945"/>
        <v>DC2GT61</v>
      </c>
      <c r="AC4676" s="399" t="str">
        <f t="shared" si="946"/>
        <v>DC2GT61-DC</v>
      </c>
      <c r="AD4676" t="str">
        <f>Y4676&amp;"-"&amp;VLOOKUP(AC4676,'LICH THI'!C:AA,9,0)</f>
        <v>63DCCD3019-42480</v>
      </c>
      <c r="AE4676">
        <f t="shared" si="947"/>
        <v>1</v>
      </c>
    </row>
    <row r="4677" spans="1:31" x14ac:dyDescent="0.25">
      <c r="A4677" s="436" t="str">
        <f t="shared" ref="A4677:A4740" si="950">C4677&amp;"-"&amp;B4677</f>
        <v>DC2GT61-DC-5</v>
      </c>
      <c r="B4677" s="436">
        <f>COUNTIF(AC$4:AC4677,AC4677)</f>
        <v>5</v>
      </c>
      <c r="C4677" s="436" t="str">
        <f t="shared" ref="C4677:C4740" si="951">_CT_MaHP1</f>
        <v>DC2GT61-DC</v>
      </c>
      <c r="D4677" s="436">
        <f>VLOOKUP(C4677,'LICH THI'!C:AA,12,0)</f>
        <v>76</v>
      </c>
      <c r="E4677" s="436">
        <f>VLOOKUP(C4677,'LICH THI'!C:AA,13,0)</f>
        <v>45</v>
      </c>
      <c r="F4677" s="436">
        <f t="shared" si="948"/>
        <v>45</v>
      </c>
      <c r="G4677" s="436">
        <f>VLOOKUP(C4677,'LICH THI'!C:AA,14,0)</f>
        <v>2</v>
      </c>
      <c r="H4677" s="436">
        <f t="shared" ref="H4677:H4740" si="952">IF(E4677=0,"",TRUNC((B4677+E4677-1)/E4677))</f>
        <v>1</v>
      </c>
      <c r="I4677" s="436" t="str">
        <f t="shared" ref="I4677:I4740" si="953">W4677&amp;" "&amp;X4677</f>
        <v>Đào Viết Bình</v>
      </c>
      <c r="J4677" s="436"/>
      <c r="K4677" s="436">
        <f t="shared" ref="K4677:K4740" si="954">IF(G4677=1,1,IF(H4677&lt;G4677,H4677+1,1))</f>
        <v>2</v>
      </c>
      <c r="L4677" s="436" t="str">
        <f t="shared" ref="L4677:L4740" si="955">C4677&amp;"-"&amp;K4677</f>
        <v>DC2GT61-DC-2</v>
      </c>
      <c r="M4677" s="436">
        <f t="shared" ref="M4677:M4740" si="956">IF(E4677=0,"",MOD(MID(C4677,6,2),E4677))</f>
        <v>16</v>
      </c>
      <c r="N4677" s="437">
        <f t="shared" si="949"/>
        <v>85</v>
      </c>
      <c r="O4677" s="437"/>
      <c r="P4677" s="430" t="str">
        <f t="shared" ref="P4677:P4740" si="957">IF(MOD(20*O4677,10)&lt;&gt;0,"SAI","")</f>
        <v/>
      </c>
      <c r="U4677" s="177">
        <v>55</v>
      </c>
      <c r="V4677" s="177" t="s">
        <v>2868</v>
      </c>
      <c r="W4677" s="177" t="s">
        <v>2872</v>
      </c>
      <c r="X4677" s="177" t="s">
        <v>2605</v>
      </c>
      <c r="Y4677" s="177" t="s">
        <v>2873</v>
      </c>
      <c r="Z4677" s="177" t="s">
        <v>5167</v>
      </c>
      <c r="AA4677" s="525" t="s">
        <v>2874</v>
      </c>
      <c r="AB4677" s="399" t="str">
        <f t="shared" ref="AB4677:AB4740" si="958">_CT_MaHP</f>
        <v>DC2GT61</v>
      </c>
      <c r="AC4677" s="399" t="str">
        <f t="shared" ref="AC4677:AC4740" si="959">_CT_MaHe</f>
        <v>DC2GT61-DC</v>
      </c>
      <c r="AD4677" t="str">
        <f>Y4677&amp;"-"&amp;VLOOKUP(AC4677,'LICH THI'!C:AA,9,0)</f>
        <v>64DCCD3264-42480</v>
      </c>
      <c r="AE4677">
        <f t="shared" ref="AE4677:AE4740" si="960">COUNTIF(AD4677,AD:AD)</f>
        <v>1</v>
      </c>
    </row>
    <row r="4678" spans="1:31" x14ac:dyDescent="0.25">
      <c r="A4678" s="436" t="str">
        <f t="shared" si="950"/>
        <v>DC2GT61-DC-6</v>
      </c>
      <c r="B4678" s="436">
        <f>COUNTIF(AC$4:AC4678,AC4678)</f>
        <v>6</v>
      </c>
      <c r="C4678" s="436" t="str">
        <f t="shared" si="951"/>
        <v>DC2GT61-DC</v>
      </c>
      <c r="D4678" s="436">
        <f>VLOOKUP(C4678,'LICH THI'!C:AA,12,0)</f>
        <v>76</v>
      </c>
      <c r="E4678" s="436">
        <f>VLOOKUP(C4678,'LICH THI'!C:AA,13,0)</f>
        <v>45</v>
      </c>
      <c r="F4678" s="436">
        <f t="shared" ref="F4678:F4741" si="961">IF(G4678="","",IF(G4678=H4678,D4678-(H4678-1)*E4678,E4678))</f>
        <v>45</v>
      </c>
      <c r="G4678" s="436">
        <f>VLOOKUP(C4678,'LICH THI'!C:AA,14,0)</f>
        <v>2</v>
      </c>
      <c r="H4678" s="436">
        <f t="shared" si="952"/>
        <v>1</v>
      </c>
      <c r="I4678" s="436" t="str">
        <f t="shared" si="953"/>
        <v>Trần Thanh Cao</v>
      </c>
      <c r="J4678" s="436"/>
      <c r="K4678" s="436">
        <f t="shared" si="954"/>
        <v>2</v>
      </c>
      <c r="L4678" s="436" t="str">
        <f t="shared" si="955"/>
        <v>DC2GT61-DC-2</v>
      </c>
      <c r="M4678" s="436">
        <f t="shared" si="956"/>
        <v>16</v>
      </c>
      <c r="N4678" s="437">
        <f t="shared" ref="N4678:N4741" si="962">IF(F4678=0,"",(K4678-1)*$N$2+1+MOD(B4678-M4678,F4678))</f>
        <v>86</v>
      </c>
      <c r="O4678" s="437"/>
      <c r="P4678" s="430" t="str">
        <f t="shared" si="957"/>
        <v/>
      </c>
      <c r="U4678" s="177">
        <v>42</v>
      </c>
      <c r="V4678" s="177" t="s">
        <v>2851</v>
      </c>
      <c r="W4678" s="177" t="s">
        <v>2852</v>
      </c>
      <c r="X4678" s="177" t="s">
        <v>2853</v>
      </c>
      <c r="Y4678" s="177" t="s">
        <v>2854</v>
      </c>
      <c r="Z4678" s="177" t="s">
        <v>5167</v>
      </c>
      <c r="AA4678" s="525" t="s">
        <v>2855</v>
      </c>
      <c r="AB4678" s="399" t="str">
        <f t="shared" si="958"/>
        <v>DC2GT61</v>
      </c>
      <c r="AC4678" s="399" t="str">
        <f t="shared" si="959"/>
        <v>DC2GT61-DC</v>
      </c>
      <c r="AD4678" t="str">
        <f>Y4678&amp;"-"&amp;VLOOKUP(AC4678,'LICH THI'!C:AA,9,0)</f>
        <v>64DCCD3205-42480</v>
      </c>
      <c r="AE4678">
        <f t="shared" si="960"/>
        <v>1</v>
      </c>
    </row>
    <row r="4679" spans="1:31" x14ac:dyDescent="0.25">
      <c r="A4679" s="436" t="str">
        <f t="shared" si="950"/>
        <v>DC2GT61-DC-7</v>
      </c>
      <c r="B4679" s="436">
        <f>COUNTIF(AC$4:AC4679,AC4679)</f>
        <v>7</v>
      </c>
      <c r="C4679" s="436" t="str">
        <f t="shared" si="951"/>
        <v>DC2GT61-DC</v>
      </c>
      <c r="D4679" s="436">
        <f>VLOOKUP(C4679,'LICH THI'!C:AA,12,0)</f>
        <v>76</v>
      </c>
      <c r="E4679" s="436">
        <f>VLOOKUP(C4679,'LICH THI'!C:AA,13,0)</f>
        <v>45</v>
      </c>
      <c r="F4679" s="436">
        <f t="shared" si="961"/>
        <v>45</v>
      </c>
      <c r="G4679" s="436">
        <f>VLOOKUP(C4679,'LICH THI'!C:AA,14,0)</f>
        <v>2</v>
      </c>
      <c r="H4679" s="436">
        <f t="shared" si="952"/>
        <v>1</v>
      </c>
      <c r="I4679" s="436" t="str">
        <f t="shared" si="953"/>
        <v>Nguyễn Quang Cẩn</v>
      </c>
      <c r="J4679" s="436"/>
      <c r="K4679" s="436">
        <f t="shared" si="954"/>
        <v>2</v>
      </c>
      <c r="L4679" s="436" t="str">
        <f t="shared" si="955"/>
        <v>DC2GT61-DC-2</v>
      </c>
      <c r="M4679" s="436">
        <f t="shared" si="956"/>
        <v>16</v>
      </c>
      <c r="N4679" s="437">
        <f t="shared" si="962"/>
        <v>87</v>
      </c>
      <c r="O4679" s="437"/>
      <c r="P4679" s="430" t="str">
        <f t="shared" si="957"/>
        <v/>
      </c>
      <c r="U4679" s="177">
        <v>33</v>
      </c>
      <c r="V4679" s="177" t="s">
        <v>2825</v>
      </c>
      <c r="W4679" s="177" t="s">
        <v>3032</v>
      </c>
      <c r="X4679" s="177" t="s">
        <v>5105</v>
      </c>
      <c r="Y4679" s="177" t="s">
        <v>5106</v>
      </c>
      <c r="Z4679" s="177" t="s">
        <v>5167</v>
      </c>
      <c r="AA4679" s="525" t="s">
        <v>2950</v>
      </c>
      <c r="AB4679" s="399" t="str">
        <f t="shared" si="958"/>
        <v>DC2GT61</v>
      </c>
      <c r="AC4679" s="399" t="str">
        <f t="shared" si="959"/>
        <v>DC2GT61-DC</v>
      </c>
      <c r="AD4679" t="str">
        <f>Y4679&amp;"-"&amp;VLOOKUP(AC4679,'LICH THI'!C:AA,9,0)</f>
        <v>64DCCD3160-42480</v>
      </c>
      <c r="AE4679">
        <f t="shared" si="960"/>
        <v>1</v>
      </c>
    </row>
    <row r="4680" spans="1:31" x14ac:dyDescent="0.25">
      <c r="A4680" s="436" t="str">
        <f t="shared" si="950"/>
        <v>DC2GT61-DC-8</v>
      </c>
      <c r="B4680" s="436">
        <f>COUNTIF(AC$4:AC4680,AC4680)</f>
        <v>8</v>
      </c>
      <c r="C4680" s="436" t="str">
        <f t="shared" si="951"/>
        <v>DC2GT61-DC</v>
      </c>
      <c r="D4680" s="436">
        <f>VLOOKUP(C4680,'LICH THI'!C:AA,12,0)</f>
        <v>76</v>
      </c>
      <c r="E4680" s="436">
        <f>VLOOKUP(C4680,'LICH THI'!C:AA,13,0)</f>
        <v>45</v>
      </c>
      <c r="F4680" s="436">
        <f t="shared" si="961"/>
        <v>45</v>
      </c>
      <c r="G4680" s="436">
        <f>VLOOKUP(C4680,'LICH THI'!C:AA,14,0)</f>
        <v>2</v>
      </c>
      <c r="H4680" s="436">
        <f t="shared" si="952"/>
        <v>1</v>
      </c>
      <c r="I4680" s="436" t="str">
        <f t="shared" si="953"/>
        <v>Nguyễn Đăng Chung</v>
      </c>
      <c r="J4680" s="436"/>
      <c r="K4680" s="436">
        <f t="shared" si="954"/>
        <v>2</v>
      </c>
      <c r="L4680" s="436" t="str">
        <f t="shared" si="955"/>
        <v>DC2GT61-DC-2</v>
      </c>
      <c r="M4680" s="436">
        <f t="shared" si="956"/>
        <v>16</v>
      </c>
      <c r="N4680" s="437">
        <f t="shared" si="962"/>
        <v>88</v>
      </c>
      <c r="O4680" s="437"/>
      <c r="P4680" s="430" t="str">
        <f t="shared" si="957"/>
        <v/>
      </c>
      <c r="U4680" s="177">
        <v>56</v>
      </c>
      <c r="V4680" s="177" t="s">
        <v>2868</v>
      </c>
      <c r="W4680" s="177" t="s">
        <v>2875</v>
      </c>
      <c r="X4680" s="177" t="s">
        <v>2731</v>
      </c>
      <c r="Y4680" s="177" t="s">
        <v>2876</v>
      </c>
      <c r="Z4680" s="177" t="s">
        <v>5167</v>
      </c>
      <c r="AA4680" s="525" t="s">
        <v>2796</v>
      </c>
      <c r="AB4680" s="399" t="str">
        <f t="shared" si="958"/>
        <v>DC2GT61</v>
      </c>
      <c r="AC4680" s="399" t="str">
        <f t="shared" si="959"/>
        <v>DC2GT61-DC</v>
      </c>
      <c r="AD4680" t="str">
        <f>Y4680&amp;"-"&amp;VLOOKUP(AC4680,'LICH THI'!C:AA,9,0)</f>
        <v>64DCCD3247-42480</v>
      </c>
      <c r="AE4680">
        <f t="shared" si="960"/>
        <v>1</v>
      </c>
    </row>
    <row r="4681" spans="1:31" x14ac:dyDescent="0.25">
      <c r="A4681" s="436" t="str">
        <f t="shared" si="950"/>
        <v>DC2GT61-DC-9</v>
      </c>
      <c r="B4681" s="436">
        <f>COUNTIF(AC$4:AC4681,AC4681)</f>
        <v>9</v>
      </c>
      <c r="C4681" s="436" t="str">
        <f t="shared" si="951"/>
        <v>DC2GT61-DC</v>
      </c>
      <c r="D4681" s="436">
        <f>VLOOKUP(C4681,'LICH THI'!C:AA,12,0)</f>
        <v>76</v>
      </c>
      <c r="E4681" s="436">
        <f>VLOOKUP(C4681,'LICH THI'!C:AA,13,0)</f>
        <v>45</v>
      </c>
      <c r="F4681" s="436">
        <f t="shared" si="961"/>
        <v>45</v>
      </c>
      <c r="G4681" s="436">
        <f>VLOOKUP(C4681,'LICH THI'!C:AA,14,0)</f>
        <v>2</v>
      </c>
      <c r="H4681" s="436">
        <f t="shared" si="952"/>
        <v>1</v>
      </c>
      <c r="I4681" s="436" t="str">
        <f t="shared" si="953"/>
        <v>Nguyễn Duy Bắc Dũng</v>
      </c>
      <c r="J4681" s="436"/>
      <c r="K4681" s="436">
        <f t="shared" si="954"/>
        <v>2</v>
      </c>
      <c r="L4681" s="436" t="str">
        <f t="shared" si="955"/>
        <v>DC2GT61-DC-2</v>
      </c>
      <c r="M4681" s="436">
        <f t="shared" si="956"/>
        <v>16</v>
      </c>
      <c r="N4681" s="437">
        <f t="shared" si="962"/>
        <v>89</v>
      </c>
      <c r="O4681" s="437"/>
      <c r="P4681" s="430" t="str">
        <f t="shared" si="957"/>
        <v/>
      </c>
      <c r="U4681" s="177">
        <v>43</v>
      </c>
      <c r="V4681" s="177" t="s">
        <v>2851</v>
      </c>
      <c r="W4681" s="177" t="s">
        <v>2856</v>
      </c>
      <c r="X4681" s="177" t="s">
        <v>2827</v>
      </c>
      <c r="Y4681" s="177" t="s">
        <v>2857</v>
      </c>
      <c r="Z4681" s="177" t="s">
        <v>5167</v>
      </c>
      <c r="AA4681" s="525" t="s">
        <v>2858</v>
      </c>
      <c r="AB4681" s="399" t="str">
        <f t="shared" si="958"/>
        <v>DC2GT61</v>
      </c>
      <c r="AC4681" s="399" t="str">
        <f t="shared" si="959"/>
        <v>DC2GT61-DC</v>
      </c>
      <c r="AD4681" t="str">
        <f>Y4681&amp;"-"&amp;VLOOKUP(AC4681,'LICH THI'!C:AA,9,0)</f>
        <v>64DCCD3238-42480</v>
      </c>
      <c r="AE4681">
        <f t="shared" si="960"/>
        <v>1</v>
      </c>
    </row>
    <row r="4682" spans="1:31" x14ac:dyDescent="0.25">
      <c r="A4682" s="436" t="str">
        <f t="shared" si="950"/>
        <v>DC2GT61-DC-10</v>
      </c>
      <c r="B4682" s="436">
        <f>COUNTIF(AC$4:AC4682,AC4682)</f>
        <v>10</v>
      </c>
      <c r="C4682" s="436" t="str">
        <f t="shared" si="951"/>
        <v>DC2GT61-DC</v>
      </c>
      <c r="D4682" s="436">
        <f>VLOOKUP(C4682,'LICH THI'!C:AA,12,0)</f>
        <v>76</v>
      </c>
      <c r="E4682" s="436">
        <f>VLOOKUP(C4682,'LICH THI'!C:AA,13,0)</f>
        <v>45</v>
      </c>
      <c r="F4682" s="436">
        <f t="shared" si="961"/>
        <v>45</v>
      </c>
      <c r="G4682" s="436">
        <f>VLOOKUP(C4682,'LICH THI'!C:AA,14,0)</f>
        <v>2</v>
      </c>
      <c r="H4682" s="436">
        <f t="shared" si="952"/>
        <v>1</v>
      </c>
      <c r="I4682" s="436" t="str">
        <f t="shared" si="953"/>
        <v>Đào Ngọc Dương</v>
      </c>
      <c r="J4682" s="436"/>
      <c r="K4682" s="436">
        <f t="shared" si="954"/>
        <v>2</v>
      </c>
      <c r="L4682" s="436" t="str">
        <f t="shared" si="955"/>
        <v>DC2GT61-DC-2</v>
      </c>
      <c r="M4682" s="436">
        <f t="shared" si="956"/>
        <v>16</v>
      </c>
      <c r="N4682" s="437">
        <f t="shared" si="962"/>
        <v>90</v>
      </c>
      <c r="O4682" s="437"/>
      <c r="P4682" s="430" t="str">
        <f t="shared" si="957"/>
        <v/>
      </c>
      <c r="U4682" s="177">
        <v>7</v>
      </c>
      <c r="V4682" s="177" t="s">
        <v>3196</v>
      </c>
      <c r="W4682" s="177" t="s">
        <v>4077</v>
      </c>
      <c r="X4682" s="177" t="s">
        <v>2601</v>
      </c>
      <c r="Y4682" s="177" t="s">
        <v>4166</v>
      </c>
      <c r="Z4682" s="177" t="s">
        <v>5167</v>
      </c>
      <c r="AA4682" s="525" t="s">
        <v>4167</v>
      </c>
      <c r="AB4682" s="399" t="str">
        <f t="shared" si="958"/>
        <v>DC2GT61</v>
      </c>
      <c r="AC4682" s="399" t="str">
        <f t="shared" si="959"/>
        <v>DC2GT61-DC</v>
      </c>
      <c r="AD4682" t="str">
        <f>Y4682&amp;"-"&amp;VLOOKUP(AC4682,'LICH THI'!C:AA,9,0)</f>
        <v>63DCCD3020-42480</v>
      </c>
      <c r="AE4682">
        <f t="shared" si="960"/>
        <v>1</v>
      </c>
    </row>
    <row r="4683" spans="1:31" x14ac:dyDescent="0.25">
      <c r="A4683" s="436" t="str">
        <f t="shared" si="950"/>
        <v>DC2GT61-DC-11</v>
      </c>
      <c r="B4683" s="436">
        <f>COUNTIF(AC$4:AC4683,AC4683)</f>
        <v>11</v>
      </c>
      <c r="C4683" s="436" t="str">
        <f t="shared" si="951"/>
        <v>DC2GT61-DC</v>
      </c>
      <c r="D4683" s="436">
        <f>VLOOKUP(C4683,'LICH THI'!C:AA,12,0)</f>
        <v>76</v>
      </c>
      <c r="E4683" s="436">
        <f>VLOOKUP(C4683,'LICH THI'!C:AA,13,0)</f>
        <v>45</v>
      </c>
      <c r="F4683" s="436">
        <f t="shared" si="961"/>
        <v>45</v>
      </c>
      <c r="G4683" s="436">
        <f>VLOOKUP(C4683,'LICH THI'!C:AA,14,0)</f>
        <v>2</v>
      </c>
      <c r="H4683" s="436">
        <f t="shared" si="952"/>
        <v>1</v>
      </c>
      <c r="I4683" s="436" t="str">
        <f t="shared" si="953"/>
        <v>Đỗ Hữu Đạo</v>
      </c>
      <c r="J4683" s="436"/>
      <c r="K4683" s="436">
        <f t="shared" si="954"/>
        <v>2</v>
      </c>
      <c r="L4683" s="436" t="str">
        <f t="shared" si="955"/>
        <v>DC2GT61-DC-2</v>
      </c>
      <c r="M4683" s="436">
        <f t="shared" si="956"/>
        <v>16</v>
      </c>
      <c r="N4683" s="437">
        <f t="shared" si="962"/>
        <v>91</v>
      </c>
      <c r="O4683" s="437"/>
      <c r="P4683" s="430" t="str">
        <f t="shared" si="957"/>
        <v/>
      </c>
      <c r="U4683" s="177">
        <v>1</v>
      </c>
      <c r="V4683" s="177" t="s">
        <v>3102</v>
      </c>
      <c r="W4683" s="177" t="s">
        <v>3115</v>
      </c>
      <c r="X4683" s="177" t="s">
        <v>2904</v>
      </c>
      <c r="Y4683" s="177" t="s">
        <v>3116</v>
      </c>
      <c r="Z4683" s="177" t="s">
        <v>5167</v>
      </c>
      <c r="AA4683" s="525" t="s">
        <v>3117</v>
      </c>
      <c r="AB4683" s="399" t="str">
        <f t="shared" si="958"/>
        <v>DC2GT61</v>
      </c>
      <c r="AC4683" s="399" t="str">
        <f t="shared" si="959"/>
        <v>DC2GT61-DC</v>
      </c>
      <c r="AD4683" t="str">
        <f>Y4683&amp;"-"&amp;VLOOKUP(AC4683,'LICH THI'!C:AA,9,0)</f>
        <v>62DCCD3022-42480</v>
      </c>
      <c r="AE4683">
        <f t="shared" si="960"/>
        <v>1</v>
      </c>
    </row>
    <row r="4684" spans="1:31" x14ac:dyDescent="0.25">
      <c r="A4684" s="436" t="str">
        <f t="shared" si="950"/>
        <v>DC2GT61-DC-12</v>
      </c>
      <c r="B4684" s="436">
        <f>COUNTIF(AC$4:AC4684,AC4684)</f>
        <v>12</v>
      </c>
      <c r="C4684" s="436" t="str">
        <f t="shared" si="951"/>
        <v>DC2GT61-DC</v>
      </c>
      <c r="D4684" s="436">
        <f>VLOOKUP(C4684,'LICH THI'!C:AA,12,0)</f>
        <v>76</v>
      </c>
      <c r="E4684" s="436">
        <f>VLOOKUP(C4684,'LICH THI'!C:AA,13,0)</f>
        <v>45</v>
      </c>
      <c r="F4684" s="436">
        <f t="shared" si="961"/>
        <v>45</v>
      </c>
      <c r="G4684" s="436">
        <f>VLOOKUP(C4684,'LICH THI'!C:AA,14,0)</f>
        <v>2</v>
      </c>
      <c r="H4684" s="436">
        <f t="shared" si="952"/>
        <v>1</v>
      </c>
      <c r="I4684" s="436" t="str">
        <f t="shared" si="953"/>
        <v>Nguyễn Long Đoàn</v>
      </c>
      <c r="J4684" s="436"/>
      <c r="K4684" s="436">
        <f t="shared" si="954"/>
        <v>2</v>
      </c>
      <c r="L4684" s="436" t="str">
        <f t="shared" si="955"/>
        <v>DC2GT61-DC-2</v>
      </c>
      <c r="M4684" s="436">
        <f t="shared" si="956"/>
        <v>16</v>
      </c>
      <c r="N4684" s="437">
        <f t="shared" si="962"/>
        <v>92</v>
      </c>
      <c r="O4684" s="437"/>
      <c r="P4684" s="430" t="str">
        <f t="shared" si="957"/>
        <v/>
      </c>
      <c r="U4684" s="177">
        <v>34</v>
      </c>
      <c r="V4684" s="177" t="s">
        <v>2825</v>
      </c>
      <c r="W4684" s="177" t="s">
        <v>5109</v>
      </c>
      <c r="X4684" s="177" t="s">
        <v>3121</v>
      </c>
      <c r="Y4684" s="177" t="s">
        <v>5110</v>
      </c>
      <c r="Z4684" s="177" t="s">
        <v>5167</v>
      </c>
      <c r="AA4684" s="525" t="s">
        <v>4569</v>
      </c>
      <c r="AB4684" s="399" t="str">
        <f t="shared" si="958"/>
        <v>DC2GT61</v>
      </c>
      <c r="AC4684" s="399" t="str">
        <f t="shared" si="959"/>
        <v>DC2GT61-DC</v>
      </c>
      <c r="AD4684" t="str">
        <f>Y4684&amp;"-"&amp;VLOOKUP(AC4684,'LICH THI'!C:AA,9,0)</f>
        <v>64DCCD3005-42480</v>
      </c>
      <c r="AE4684">
        <f t="shared" si="960"/>
        <v>1</v>
      </c>
    </row>
    <row r="4685" spans="1:31" x14ac:dyDescent="0.25">
      <c r="A4685" s="436" t="str">
        <f t="shared" si="950"/>
        <v>DC2GT61-DC-13</v>
      </c>
      <c r="B4685" s="436">
        <f>COUNTIF(AC$4:AC4685,AC4685)</f>
        <v>13</v>
      </c>
      <c r="C4685" s="436" t="str">
        <f t="shared" si="951"/>
        <v>DC2GT61-DC</v>
      </c>
      <c r="D4685" s="436">
        <f>VLOOKUP(C4685,'LICH THI'!C:AA,12,0)</f>
        <v>76</v>
      </c>
      <c r="E4685" s="436">
        <f>VLOOKUP(C4685,'LICH THI'!C:AA,13,0)</f>
        <v>45</v>
      </c>
      <c r="F4685" s="436">
        <f t="shared" si="961"/>
        <v>45</v>
      </c>
      <c r="G4685" s="436">
        <f>VLOOKUP(C4685,'LICH THI'!C:AA,14,0)</f>
        <v>2</v>
      </c>
      <c r="H4685" s="436">
        <f t="shared" si="952"/>
        <v>1</v>
      </c>
      <c r="I4685" s="436" t="str">
        <f t="shared" si="953"/>
        <v>Nguyễn Văn Đồng</v>
      </c>
      <c r="J4685" s="436"/>
      <c r="K4685" s="436">
        <f t="shared" si="954"/>
        <v>2</v>
      </c>
      <c r="L4685" s="436" t="str">
        <f t="shared" si="955"/>
        <v>DC2GT61-DC-2</v>
      </c>
      <c r="M4685" s="436">
        <f t="shared" si="956"/>
        <v>16</v>
      </c>
      <c r="N4685" s="437">
        <f t="shared" si="962"/>
        <v>93</v>
      </c>
      <c r="O4685" s="437"/>
      <c r="P4685" s="430" t="str">
        <f t="shared" si="957"/>
        <v/>
      </c>
      <c r="U4685" s="177">
        <v>35</v>
      </c>
      <c r="V4685" s="177" t="s">
        <v>2825</v>
      </c>
      <c r="W4685" s="177" t="s">
        <v>2741</v>
      </c>
      <c r="X4685" s="177" t="s">
        <v>2830</v>
      </c>
      <c r="Y4685" s="177" t="s">
        <v>2831</v>
      </c>
      <c r="Z4685" s="177" t="s">
        <v>5167</v>
      </c>
      <c r="AA4685" s="525" t="s">
        <v>2832</v>
      </c>
      <c r="AB4685" s="399" t="str">
        <f t="shared" si="958"/>
        <v>DC2GT61</v>
      </c>
      <c r="AC4685" s="399" t="str">
        <f t="shared" si="959"/>
        <v>DC2GT61-DC</v>
      </c>
      <c r="AD4685" t="str">
        <f>Y4685&amp;"-"&amp;VLOOKUP(AC4685,'LICH THI'!C:AA,9,0)</f>
        <v>64DCCD3031-42480</v>
      </c>
      <c r="AE4685">
        <f t="shared" si="960"/>
        <v>1</v>
      </c>
    </row>
    <row r="4686" spans="1:31" x14ac:dyDescent="0.25">
      <c r="A4686" s="436" t="str">
        <f t="shared" si="950"/>
        <v>DC2GT61-DC-14</v>
      </c>
      <c r="B4686" s="436">
        <f>COUNTIF(AC$4:AC4686,AC4686)</f>
        <v>14</v>
      </c>
      <c r="C4686" s="436" t="str">
        <f t="shared" si="951"/>
        <v>DC2GT61-DC</v>
      </c>
      <c r="D4686" s="436">
        <f>VLOOKUP(C4686,'LICH THI'!C:AA,12,0)</f>
        <v>76</v>
      </c>
      <c r="E4686" s="436">
        <f>VLOOKUP(C4686,'LICH THI'!C:AA,13,0)</f>
        <v>45</v>
      </c>
      <c r="F4686" s="436">
        <f t="shared" si="961"/>
        <v>45</v>
      </c>
      <c r="G4686" s="436">
        <f>VLOOKUP(C4686,'LICH THI'!C:AA,14,0)</f>
        <v>2</v>
      </c>
      <c r="H4686" s="436">
        <f t="shared" si="952"/>
        <v>1</v>
      </c>
      <c r="I4686" s="436" t="str">
        <f t="shared" si="953"/>
        <v>Đào Văn Đức</v>
      </c>
      <c r="J4686" s="436"/>
      <c r="K4686" s="436">
        <f t="shared" si="954"/>
        <v>2</v>
      </c>
      <c r="L4686" s="436" t="str">
        <f t="shared" si="955"/>
        <v>DC2GT61-DC-2</v>
      </c>
      <c r="M4686" s="436">
        <f t="shared" si="956"/>
        <v>16</v>
      </c>
      <c r="N4686" s="437">
        <f t="shared" si="962"/>
        <v>94</v>
      </c>
      <c r="O4686" s="437"/>
      <c r="P4686" s="430" t="str">
        <f t="shared" si="957"/>
        <v/>
      </c>
      <c r="U4686" s="177">
        <v>57</v>
      </c>
      <c r="V4686" s="177" t="s">
        <v>2868</v>
      </c>
      <c r="W4686" s="177" t="s">
        <v>2821</v>
      </c>
      <c r="X4686" s="177" t="s">
        <v>2948</v>
      </c>
      <c r="Y4686" s="177" t="s">
        <v>5130</v>
      </c>
      <c r="Z4686" s="177" t="s">
        <v>5167</v>
      </c>
      <c r="AA4686" s="525" t="s">
        <v>2625</v>
      </c>
      <c r="AB4686" s="399" t="str">
        <f t="shared" si="958"/>
        <v>DC2GT61</v>
      </c>
      <c r="AC4686" s="399" t="str">
        <f t="shared" si="959"/>
        <v>DC2GT61-DC</v>
      </c>
      <c r="AD4686" t="str">
        <f>Y4686&amp;"-"&amp;VLOOKUP(AC4686,'LICH THI'!C:AA,9,0)</f>
        <v>64DCCD3290-42480</v>
      </c>
      <c r="AE4686">
        <f t="shared" si="960"/>
        <v>1</v>
      </c>
    </row>
    <row r="4687" spans="1:31" x14ac:dyDescent="0.25">
      <c r="A4687" s="436" t="str">
        <f t="shared" si="950"/>
        <v>DC2GT61-DC-15</v>
      </c>
      <c r="B4687" s="436">
        <f>COUNTIF(AC$4:AC4687,AC4687)</f>
        <v>15</v>
      </c>
      <c r="C4687" s="436" t="str">
        <f t="shared" si="951"/>
        <v>DC2GT61-DC</v>
      </c>
      <c r="D4687" s="436">
        <f>VLOOKUP(C4687,'LICH THI'!C:AA,12,0)</f>
        <v>76</v>
      </c>
      <c r="E4687" s="436">
        <f>VLOOKUP(C4687,'LICH THI'!C:AA,13,0)</f>
        <v>45</v>
      </c>
      <c r="F4687" s="436">
        <f t="shared" si="961"/>
        <v>45</v>
      </c>
      <c r="G4687" s="436">
        <f>VLOOKUP(C4687,'LICH THI'!C:AA,14,0)</f>
        <v>2</v>
      </c>
      <c r="H4687" s="436">
        <f t="shared" si="952"/>
        <v>1</v>
      </c>
      <c r="I4687" s="436" t="str">
        <f t="shared" si="953"/>
        <v>Trần Văn Giáp</v>
      </c>
      <c r="J4687" s="436"/>
      <c r="K4687" s="436">
        <f t="shared" si="954"/>
        <v>2</v>
      </c>
      <c r="L4687" s="436" t="str">
        <f t="shared" si="955"/>
        <v>DC2GT61-DC-2</v>
      </c>
      <c r="M4687" s="436">
        <f t="shared" si="956"/>
        <v>16</v>
      </c>
      <c r="N4687" s="437">
        <f t="shared" si="962"/>
        <v>95</v>
      </c>
      <c r="O4687" s="437"/>
      <c r="P4687" s="430" t="str">
        <f t="shared" si="957"/>
        <v/>
      </c>
      <c r="U4687" s="177">
        <v>8</v>
      </c>
      <c r="V4687" s="177" t="s">
        <v>3196</v>
      </c>
      <c r="W4687" s="177" t="s">
        <v>2757</v>
      </c>
      <c r="X4687" s="177" t="s">
        <v>3201</v>
      </c>
      <c r="Y4687" s="177" t="s">
        <v>5173</v>
      </c>
      <c r="Z4687" s="177" t="s">
        <v>5167</v>
      </c>
      <c r="AA4687" s="525" t="s">
        <v>5174</v>
      </c>
      <c r="AB4687" s="399" t="str">
        <f t="shared" si="958"/>
        <v>DC2GT61</v>
      </c>
      <c r="AC4687" s="399" t="str">
        <f t="shared" si="959"/>
        <v>DC2GT61-DC</v>
      </c>
      <c r="AD4687" t="str">
        <f>Y4687&amp;"-"&amp;VLOOKUP(AC4687,'LICH THI'!C:AA,9,0)</f>
        <v>63DCCD3013-42480</v>
      </c>
      <c r="AE4687">
        <f t="shared" si="960"/>
        <v>1</v>
      </c>
    </row>
    <row r="4688" spans="1:31" x14ac:dyDescent="0.25">
      <c r="A4688" s="436" t="str">
        <f t="shared" si="950"/>
        <v>DC2GT61-DC-16</v>
      </c>
      <c r="B4688" s="436">
        <f>COUNTIF(AC$4:AC4688,AC4688)</f>
        <v>16</v>
      </c>
      <c r="C4688" s="436" t="str">
        <f t="shared" si="951"/>
        <v>DC2GT61-DC</v>
      </c>
      <c r="D4688" s="436">
        <f>VLOOKUP(C4688,'LICH THI'!C:AA,12,0)</f>
        <v>76</v>
      </c>
      <c r="E4688" s="436">
        <f>VLOOKUP(C4688,'LICH THI'!C:AA,13,0)</f>
        <v>45</v>
      </c>
      <c r="F4688" s="436">
        <f t="shared" si="961"/>
        <v>45</v>
      </c>
      <c r="G4688" s="436">
        <f>VLOOKUP(C4688,'LICH THI'!C:AA,14,0)</f>
        <v>2</v>
      </c>
      <c r="H4688" s="436">
        <f t="shared" si="952"/>
        <v>1</v>
      </c>
      <c r="I4688" s="436" t="str">
        <f t="shared" si="953"/>
        <v>Phan Thanh Hà</v>
      </c>
      <c r="J4688" s="436"/>
      <c r="K4688" s="436">
        <f t="shared" si="954"/>
        <v>2</v>
      </c>
      <c r="L4688" s="436" t="str">
        <f t="shared" si="955"/>
        <v>DC2GT61-DC-2</v>
      </c>
      <c r="M4688" s="436">
        <f t="shared" si="956"/>
        <v>16</v>
      </c>
      <c r="N4688" s="437">
        <f t="shared" si="962"/>
        <v>51</v>
      </c>
      <c r="O4688" s="437"/>
      <c r="P4688" s="430" t="str">
        <f t="shared" si="957"/>
        <v/>
      </c>
      <c r="U4688" s="177">
        <v>58</v>
      </c>
      <c r="V4688" s="177" t="s">
        <v>2868</v>
      </c>
      <c r="W4688" s="177" t="s">
        <v>5131</v>
      </c>
      <c r="X4688" s="177" t="s">
        <v>3163</v>
      </c>
      <c r="Y4688" s="177" t="s">
        <v>5132</v>
      </c>
      <c r="Z4688" s="177" t="s">
        <v>5167</v>
      </c>
      <c r="AA4688" s="525" t="s">
        <v>5133</v>
      </c>
      <c r="AB4688" s="399" t="str">
        <f t="shared" si="958"/>
        <v>DC2GT61</v>
      </c>
      <c r="AC4688" s="399" t="str">
        <f t="shared" si="959"/>
        <v>DC2GT61-DC</v>
      </c>
      <c r="AD4688" t="str">
        <f>Y4688&amp;"-"&amp;VLOOKUP(AC4688,'LICH THI'!C:AA,9,0)</f>
        <v>64DCCD3263-42480</v>
      </c>
      <c r="AE4688">
        <f t="shared" si="960"/>
        <v>1</v>
      </c>
    </row>
    <row r="4689" spans="1:31" x14ac:dyDescent="0.25">
      <c r="A4689" s="436" t="str">
        <f t="shared" si="950"/>
        <v>DC2GT61-DC-17</v>
      </c>
      <c r="B4689" s="436">
        <f>COUNTIF(AC$4:AC4689,AC4689)</f>
        <v>17</v>
      </c>
      <c r="C4689" s="436" t="str">
        <f t="shared" si="951"/>
        <v>DC2GT61-DC</v>
      </c>
      <c r="D4689" s="436">
        <f>VLOOKUP(C4689,'LICH THI'!C:AA,12,0)</f>
        <v>76</v>
      </c>
      <c r="E4689" s="436">
        <f>VLOOKUP(C4689,'LICH THI'!C:AA,13,0)</f>
        <v>45</v>
      </c>
      <c r="F4689" s="436">
        <f t="shared" si="961"/>
        <v>45</v>
      </c>
      <c r="G4689" s="436">
        <f>VLOOKUP(C4689,'LICH THI'!C:AA,14,0)</f>
        <v>2</v>
      </c>
      <c r="H4689" s="436">
        <f t="shared" si="952"/>
        <v>1</v>
      </c>
      <c r="I4689" s="436" t="str">
        <f t="shared" si="953"/>
        <v>Lâm Đại Hải</v>
      </c>
      <c r="J4689" s="436"/>
      <c r="K4689" s="436">
        <f t="shared" si="954"/>
        <v>2</v>
      </c>
      <c r="L4689" s="436" t="str">
        <f t="shared" si="955"/>
        <v>DC2GT61-DC-2</v>
      </c>
      <c r="M4689" s="436">
        <f t="shared" si="956"/>
        <v>16</v>
      </c>
      <c r="N4689" s="437">
        <f t="shared" si="962"/>
        <v>52</v>
      </c>
      <c r="O4689" s="437"/>
      <c r="P4689" s="430" t="str">
        <f t="shared" si="957"/>
        <v/>
      </c>
      <c r="U4689" s="177">
        <v>16</v>
      </c>
      <c r="V4689" s="177" t="s">
        <v>3229</v>
      </c>
      <c r="W4689" s="177" t="s">
        <v>5182</v>
      </c>
      <c r="X4689" s="177" t="s">
        <v>2908</v>
      </c>
      <c r="Y4689" s="177" t="s">
        <v>5183</v>
      </c>
      <c r="Z4689" s="177" t="s">
        <v>5167</v>
      </c>
      <c r="AA4689" s="525" t="s">
        <v>5075</v>
      </c>
      <c r="AB4689" s="399" t="str">
        <f t="shared" si="958"/>
        <v>DC2GT61</v>
      </c>
      <c r="AC4689" s="399" t="str">
        <f t="shared" si="959"/>
        <v>DC2GT61-DC</v>
      </c>
      <c r="AD4689" t="str">
        <f>Y4689&amp;"-"&amp;VLOOKUP(AC4689,'LICH THI'!C:AA,9,0)</f>
        <v>63DCDB3026-42480</v>
      </c>
      <c r="AE4689">
        <f t="shared" si="960"/>
        <v>1</v>
      </c>
    </row>
    <row r="4690" spans="1:31" x14ac:dyDescent="0.25">
      <c r="A4690" s="436" t="str">
        <f t="shared" si="950"/>
        <v>DC2GT61-DC-18</v>
      </c>
      <c r="B4690" s="436">
        <f>COUNTIF(AC$4:AC4690,AC4690)</f>
        <v>18</v>
      </c>
      <c r="C4690" s="436" t="str">
        <f t="shared" si="951"/>
        <v>DC2GT61-DC</v>
      </c>
      <c r="D4690" s="436">
        <f>VLOOKUP(C4690,'LICH THI'!C:AA,12,0)</f>
        <v>76</v>
      </c>
      <c r="E4690" s="436">
        <f>VLOOKUP(C4690,'LICH THI'!C:AA,13,0)</f>
        <v>45</v>
      </c>
      <c r="F4690" s="436">
        <f t="shared" si="961"/>
        <v>45</v>
      </c>
      <c r="G4690" s="436">
        <f>VLOOKUP(C4690,'LICH THI'!C:AA,14,0)</f>
        <v>2</v>
      </c>
      <c r="H4690" s="436">
        <f t="shared" si="952"/>
        <v>1</v>
      </c>
      <c r="I4690" s="436" t="str">
        <f t="shared" si="953"/>
        <v>Nguyễn Huy Hải</v>
      </c>
      <c r="J4690" s="436"/>
      <c r="K4690" s="436">
        <f t="shared" si="954"/>
        <v>2</v>
      </c>
      <c r="L4690" s="436" t="str">
        <f t="shared" si="955"/>
        <v>DC2GT61-DC-2</v>
      </c>
      <c r="M4690" s="436">
        <f t="shared" si="956"/>
        <v>16</v>
      </c>
      <c r="N4690" s="437">
        <f t="shared" si="962"/>
        <v>53</v>
      </c>
      <c r="O4690" s="437"/>
      <c r="P4690" s="430" t="str">
        <f t="shared" si="957"/>
        <v/>
      </c>
      <c r="U4690" s="177">
        <v>44</v>
      </c>
      <c r="V4690" s="177" t="s">
        <v>2851</v>
      </c>
      <c r="W4690" s="177" t="s">
        <v>3144</v>
      </c>
      <c r="X4690" s="177" t="s">
        <v>2908</v>
      </c>
      <c r="Y4690" s="177" t="s">
        <v>5120</v>
      </c>
      <c r="Z4690" s="177" t="s">
        <v>5167</v>
      </c>
      <c r="AA4690" s="525" t="s">
        <v>2871</v>
      </c>
      <c r="AB4690" s="399" t="str">
        <f t="shared" si="958"/>
        <v>DC2GT61</v>
      </c>
      <c r="AC4690" s="399" t="str">
        <f t="shared" si="959"/>
        <v>DC2GT61-DC</v>
      </c>
      <c r="AD4690" t="str">
        <f>Y4690&amp;"-"&amp;VLOOKUP(AC4690,'LICH THI'!C:AA,9,0)</f>
        <v>64DCCD3240-42480</v>
      </c>
      <c r="AE4690">
        <f t="shared" si="960"/>
        <v>1</v>
      </c>
    </row>
    <row r="4691" spans="1:31" x14ac:dyDescent="0.25">
      <c r="A4691" s="436" t="str">
        <f t="shared" si="950"/>
        <v>DC2GT61-DC-19</v>
      </c>
      <c r="B4691" s="436">
        <f>COUNTIF(AC$4:AC4691,AC4691)</f>
        <v>19</v>
      </c>
      <c r="C4691" s="436" t="str">
        <f t="shared" si="951"/>
        <v>DC2GT61-DC</v>
      </c>
      <c r="D4691" s="436">
        <f>VLOOKUP(C4691,'LICH THI'!C:AA,12,0)</f>
        <v>76</v>
      </c>
      <c r="E4691" s="436">
        <f>VLOOKUP(C4691,'LICH THI'!C:AA,13,0)</f>
        <v>45</v>
      </c>
      <c r="F4691" s="436">
        <f t="shared" si="961"/>
        <v>45</v>
      </c>
      <c r="G4691" s="436">
        <f>VLOOKUP(C4691,'LICH THI'!C:AA,14,0)</f>
        <v>2</v>
      </c>
      <c r="H4691" s="436">
        <f t="shared" si="952"/>
        <v>1</v>
      </c>
      <c r="I4691" s="436" t="str">
        <f t="shared" si="953"/>
        <v>Nguyễn Mạnh Hải</v>
      </c>
      <c r="J4691" s="436"/>
      <c r="K4691" s="436">
        <f t="shared" si="954"/>
        <v>2</v>
      </c>
      <c r="L4691" s="436" t="str">
        <f t="shared" si="955"/>
        <v>DC2GT61-DC-2</v>
      </c>
      <c r="M4691" s="436">
        <f t="shared" si="956"/>
        <v>16</v>
      </c>
      <c r="N4691" s="437">
        <f t="shared" si="962"/>
        <v>54</v>
      </c>
      <c r="O4691" s="437"/>
      <c r="P4691" s="430" t="str">
        <f t="shared" si="957"/>
        <v/>
      </c>
      <c r="U4691" s="177">
        <v>45</v>
      </c>
      <c r="V4691" s="177" t="s">
        <v>2851</v>
      </c>
      <c r="W4691" s="177" t="s">
        <v>2734</v>
      </c>
      <c r="X4691" s="177" t="s">
        <v>2908</v>
      </c>
      <c r="Y4691" s="177" t="s">
        <v>5121</v>
      </c>
      <c r="Z4691" s="177" t="s">
        <v>5167</v>
      </c>
      <c r="AA4691" s="525" t="s">
        <v>5081</v>
      </c>
      <c r="AB4691" s="399" t="str">
        <f t="shared" si="958"/>
        <v>DC2GT61</v>
      </c>
      <c r="AC4691" s="399" t="str">
        <f t="shared" si="959"/>
        <v>DC2GT61-DC</v>
      </c>
      <c r="AD4691" t="str">
        <f>Y4691&amp;"-"&amp;VLOOKUP(AC4691,'LICH THI'!C:AA,9,0)</f>
        <v>64DCCD3194-42480</v>
      </c>
      <c r="AE4691">
        <f t="shared" si="960"/>
        <v>1</v>
      </c>
    </row>
    <row r="4692" spans="1:31" x14ac:dyDescent="0.25">
      <c r="A4692" s="436" t="str">
        <f t="shared" si="950"/>
        <v>DC2GT61-DC-20</v>
      </c>
      <c r="B4692" s="436">
        <f>COUNTIF(AC$4:AC4692,AC4692)</f>
        <v>20</v>
      </c>
      <c r="C4692" s="436" t="str">
        <f t="shared" si="951"/>
        <v>DC2GT61-DC</v>
      </c>
      <c r="D4692" s="436">
        <f>VLOOKUP(C4692,'LICH THI'!C:AA,12,0)</f>
        <v>76</v>
      </c>
      <c r="E4692" s="436">
        <f>VLOOKUP(C4692,'LICH THI'!C:AA,13,0)</f>
        <v>45</v>
      </c>
      <c r="F4692" s="436">
        <f t="shared" si="961"/>
        <v>45</v>
      </c>
      <c r="G4692" s="436">
        <f>VLOOKUP(C4692,'LICH THI'!C:AA,14,0)</f>
        <v>2</v>
      </c>
      <c r="H4692" s="436">
        <f t="shared" si="952"/>
        <v>1</v>
      </c>
      <c r="I4692" s="436" t="str">
        <f t="shared" si="953"/>
        <v>Phan Xuân Hải</v>
      </c>
      <c r="J4692" s="436"/>
      <c r="K4692" s="436">
        <f t="shared" si="954"/>
        <v>2</v>
      </c>
      <c r="L4692" s="436" t="str">
        <f t="shared" si="955"/>
        <v>DC2GT61-DC-2</v>
      </c>
      <c r="M4692" s="436">
        <f t="shared" si="956"/>
        <v>16</v>
      </c>
      <c r="N4692" s="437">
        <f t="shared" si="962"/>
        <v>55</v>
      </c>
      <c r="O4692" s="437"/>
      <c r="P4692" s="430" t="str">
        <f t="shared" si="957"/>
        <v/>
      </c>
      <c r="U4692" s="177">
        <v>46</v>
      </c>
      <c r="V4692" s="177" t="s">
        <v>2851</v>
      </c>
      <c r="W4692" s="177" t="s">
        <v>5203</v>
      </c>
      <c r="X4692" s="177" t="s">
        <v>2908</v>
      </c>
      <c r="Y4692" s="177" t="s">
        <v>5204</v>
      </c>
      <c r="Z4692" s="177" t="s">
        <v>5167</v>
      </c>
      <c r="AA4692" s="525" t="s">
        <v>5091</v>
      </c>
      <c r="AB4692" s="399" t="str">
        <f t="shared" si="958"/>
        <v>DC2GT61</v>
      </c>
      <c r="AC4692" s="399" t="str">
        <f t="shared" si="959"/>
        <v>DC2GT61-DC</v>
      </c>
      <c r="AD4692" t="str">
        <f>Y4692&amp;"-"&amp;VLOOKUP(AC4692,'LICH THI'!C:AA,9,0)</f>
        <v>64DCCD3254-42480</v>
      </c>
      <c r="AE4692">
        <f t="shared" si="960"/>
        <v>1</v>
      </c>
    </row>
    <row r="4693" spans="1:31" x14ac:dyDescent="0.25">
      <c r="A4693" s="436" t="str">
        <f t="shared" si="950"/>
        <v>DC2GT61-DC-21</v>
      </c>
      <c r="B4693" s="436">
        <f>COUNTIF(AC$4:AC4693,AC4693)</f>
        <v>21</v>
      </c>
      <c r="C4693" s="436" t="str">
        <f t="shared" si="951"/>
        <v>DC2GT61-DC</v>
      </c>
      <c r="D4693" s="436">
        <f>VLOOKUP(C4693,'LICH THI'!C:AA,12,0)</f>
        <v>76</v>
      </c>
      <c r="E4693" s="436">
        <f>VLOOKUP(C4693,'LICH THI'!C:AA,13,0)</f>
        <v>45</v>
      </c>
      <c r="F4693" s="436">
        <f t="shared" si="961"/>
        <v>45</v>
      </c>
      <c r="G4693" s="436">
        <f>VLOOKUP(C4693,'LICH THI'!C:AA,14,0)</f>
        <v>2</v>
      </c>
      <c r="H4693" s="436">
        <f t="shared" si="952"/>
        <v>1</v>
      </c>
      <c r="I4693" s="436" t="str">
        <f t="shared" si="953"/>
        <v>Nguyễn Văn Hiếu</v>
      </c>
      <c r="J4693" s="436"/>
      <c r="K4693" s="436">
        <f t="shared" si="954"/>
        <v>2</v>
      </c>
      <c r="L4693" s="436" t="str">
        <f t="shared" si="955"/>
        <v>DC2GT61-DC-2</v>
      </c>
      <c r="M4693" s="436">
        <f t="shared" si="956"/>
        <v>16</v>
      </c>
      <c r="N4693" s="437">
        <f t="shared" si="962"/>
        <v>56</v>
      </c>
      <c r="O4693" s="437"/>
      <c r="P4693" s="430" t="str">
        <f t="shared" si="957"/>
        <v/>
      </c>
      <c r="U4693" s="177">
        <v>25</v>
      </c>
      <c r="V4693" s="177" t="s">
        <v>2790</v>
      </c>
      <c r="W4693" s="177" t="s">
        <v>2741</v>
      </c>
      <c r="X4693" s="177" t="s">
        <v>2754</v>
      </c>
      <c r="Y4693" s="177" t="s">
        <v>5190</v>
      </c>
      <c r="Z4693" s="177" t="s">
        <v>5167</v>
      </c>
      <c r="AA4693" s="525" t="s">
        <v>5191</v>
      </c>
      <c r="AB4693" s="399" t="str">
        <f t="shared" si="958"/>
        <v>DC2GT61</v>
      </c>
      <c r="AC4693" s="399" t="str">
        <f t="shared" si="959"/>
        <v>DC2GT61-DC</v>
      </c>
      <c r="AD4693" t="str">
        <f>Y4693&amp;"-"&amp;VLOOKUP(AC4693,'LICH THI'!C:AA,9,0)</f>
        <v>64DCCD3006-42480</v>
      </c>
      <c r="AE4693">
        <f t="shared" si="960"/>
        <v>1</v>
      </c>
    </row>
    <row r="4694" spans="1:31" x14ac:dyDescent="0.25">
      <c r="A4694" s="436" t="str">
        <f t="shared" si="950"/>
        <v>DC2GT61-DC-22</v>
      </c>
      <c r="B4694" s="436">
        <f>COUNTIF(AC$4:AC4694,AC4694)</f>
        <v>22</v>
      </c>
      <c r="C4694" s="436" t="str">
        <f t="shared" si="951"/>
        <v>DC2GT61-DC</v>
      </c>
      <c r="D4694" s="436">
        <f>VLOOKUP(C4694,'LICH THI'!C:AA,12,0)</f>
        <v>76</v>
      </c>
      <c r="E4694" s="436">
        <f>VLOOKUP(C4694,'LICH THI'!C:AA,13,0)</f>
        <v>45</v>
      </c>
      <c r="F4694" s="436">
        <f t="shared" si="961"/>
        <v>45</v>
      </c>
      <c r="G4694" s="436">
        <f>VLOOKUP(C4694,'LICH THI'!C:AA,14,0)</f>
        <v>2</v>
      </c>
      <c r="H4694" s="436">
        <f t="shared" si="952"/>
        <v>1</v>
      </c>
      <c r="I4694" s="436" t="str">
        <f t="shared" si="953"/>
        <v>Trần Đức Hiếu</v>
      </c>
      <c r="J4694" s="436"/>
      <c r="K4694" s="436">
        <f t="shared" si="954"/>
        <v>2</v>
      </c>
      <c r="L4694" s="436" t="str">
        <f t="shared" si="955"/>
        <v>DC2GT61-DC-2</v>
      </c>
      <c r="M4694" s="436">
        <f t="shared" si="956"/>
        <v>16</v>
      </c>
      <c r="N4694" s="437">
        <f t="shared" si="962"/>
        <v>57</v>
      </c>
      <c r="O4694" s="437"/>
      <c r="P4694" s="430" t="str">
        <f t="shared" si="957"/>
        <v/>
      </c>
      <c r="U4694" s="177">
        <v>59</v>
      </c>
      <c r="V4694" s="177" t="s">
        <v>2868</v>
      </c>
      <c r="W4694" s="177" t="s">
        <v>3184</v>
      </c>
      <c r="X4694" s="177" t="s">
        <v>2754</v>
      </c>
      <c r="Y4694" s="177" t="s">
        <v>4691</v>
      </c>
      <c r="Z4694" s="177" t="s">
        <v>5167</v>
      </c>
      <c r="AA4694" s="525" t="s">
        <v>2850</v>
      </c>
      <c r="AB4694" s="399" t="str">
        <f t="shared" si="958"/>
        <v>DC2GT61</v>
      </c>
      <c r="AC4694" s="399" t="str">
        <f t="shared" si="959"/>
        <v>DC2GT61-DC</v>
      </c>
      <c r="AD4694" t="str">
        <f>Y4694&amp;"-"&amp;VLOOKUP(AC4694,'LICH THI'!C:AA,9,0)</f>
        <v>64DCCD3230-42480</v>
      </c>
      <c r="AE4694">
        <f t="shared" si="960"/>
        <v>1</v>
      </c>
    </row>
    <row r="4695" spans="1:31" x14ac:dyDescent="0.25">
      <c r="A4695" s="436" t="str">
        <f t="shared" si="950"/>
        <v>DC2GT61-DC-23</v>
      </c>
      <c r="B4695" s="436">
        <f>COUNTIF(AC$4:AC4695,AC4695)</f>
        <v>23</v>
      </c>
      <c r="C4695" s="436" t="str">
        <f t="shared" si="951"/>
        <v>DC2GT61-DC</v>
      </c>
      <c r="D4695" s="436">
        <f>VLOOKUP(C4695,'LICH THI'!C:AA,12,0)</f>
        <v>76</v>
      </c>
      <c r="E4695" s="436">
        <f>VLOOKUP(C4695,'LICH THI'!C:AA,13,0)</f>
        <v>45</v>
      </c>
      <c r="F4695" s="436">
        <f t="shared" si="961"/>
        <v>45</v>
      </c>
      <c r="G4695" s="436">
        <f>VLOOKUP(C4695,'LICH THI'!C:AA,14,0)</f>
        <v>2</v>
      </c>
      <c r="H4695" s="436">
        <f t="shared" si="952"/>
        <v>1</v>
      </c>
      <c r="I4695" s="436" t="str">
        <f t="shared" si="953"/>
        <v>Nguyễn Việt Hoàng</v>
      </c>
      <c r="J4695" s="436"/>
      <c r="K4695" s="436">
        <f t="shared" si="954"/>
        <v>2</v>
      </c>
      <c r="L4695" s="436" t="str">
        <f t="shared" si="955"/>
        <v>DC2GT61-DC-2</v>
      </c>
      <c r="M4695" s="436">
        <f t="shared" si="956"/>
        <v>16</v>
      </c>
      <c r="N4695" s="437">
        <f t="shared" si="962"/>
        <v>58</v>
      </c>
      <c r="O4695" s="437"/>
      <c r="P4695" s="430" t="str">
        <f t="shared" si="957"/>
        <v/>
      </c>
      <c r="U4695" s="177">
        <v>60</v>
      </c>
      <c r="V4695" s="177" t="s">
        <v>2868</v>
      </c>
      <c r="W4695" s="177" t="s">
        <v>4548</v>
      </c>
      <c r="X4695" s="177" t="s">
        <v>2834</v>
      </c>
      <c r="Y4695" s="177" t="s">
        <v>5212</v>
      </c>
      <c r="Z4695" s="177" t="s">
        <v>5167</v>
      </c>
      <c r="AA4695" s="525" t="s">
        <v>5213</v>
      </c>
      <c r="AB4695" s="399" t="str">
        <f t="shared" si="958"/>
        <v>DC2GT61</v>
      </c>
      <c r="AC4695" s="399" t="str">
        <f t="shared" si="959"/>
        <v>DC2GT61-DC</v>
      </c>
      <c r="AD4695" t="str">
        <f>Y4695&amp;"-"&amp;VLOOKUP(AC4695,'LICH THI'!C:AA,9,0)</f>
        <v>64DCCD3296-42480</v>
      </c>
      <c r="AE4695">
        <f t="shared" si="960"/>
        <v>1</v>
      </c>
    </row>
    <row r="4696" spans="1:31" x14ac:dyDescent="0.25">
      <c r="A4696" s="436" t="str">
        <f t="shared" si="950"/>
        <v>DC2GT61-DC-24</v>
      </c>
      <c r="B4696" s="436">
        <f>COUNTIF(AC$4:AC4696,AC4696)</f>
        <v>24</v>
      </c>
      <c r="C4696" s="436" t="str">
        <f t="shared" si="951"/>
        <v>DC2GT61-DC</v>
      </c>
      <c r="D4696" s="436">
        <f>VLOOKUP(C4696,'LICH THI'!C:AA,12,0)</f>
        <v>76</v>
      </c>
      <c r="E4696" s="436">
        <f>VLOOKUP(C4696,'LICH THI'!C:AA,13,0)</f>
        <v>45</v>
      </c>
      <c r="F4696" s="436">
        <f t="shared" si="961"/>
        <v>45</v>
      </c>
      <c r="G4696" s="436">
        <f>VLOOKUP(C4696,'LICH THI'!C:AA,14,0)</f>
        <v>2</v>
      </c>
      <c r="H4696" s="436">
        <f t="shared" si="952"/>
        <v>1</v>
      </c>
      <c r="I4696" s="436" t="str">
        <f t="shared" si="953"/>
        <v>Vũ Duy Hoàng</v>
      </c>
      <c r="J4696" s="436"/>
      <c r="K4696" s="436">
        <f t="shared" si="954"/>
        <v>2</v>
      </c>
      <c r="L4696" s="436" t="str">
        <f t="shared" si="955"/>
        <v>DC2GT61-DC-2</v>
      </c>
      <c r="M4696" s="436">
        <f t="shared" si="956"/>
        <v>16</v>
      </c>
      <c r="N4696" s="437">
        <f t="shared" si="962"/>
        <v>59</v>
      </c>
      <c r="O4696" s="437"/>
      <c r="P4696" s="430" t="str">
        <f t="shared" si="957"/>
        <v/>
      </c>
      <c r="U4696" s="177">
        <v>26</v>
      </c>
      <c r="V4696" s="177" t="s">
        <v>2790</v>
      </c>
      <c r="W4696" s="177" t="s">
        <v>3980</v>
      </c>
      <c r="X4696" s="177" t="s">
        <v>2834</v>
      </c>
      <c r="Y4696" s="177" t="s">
        <v>4679</v>
      </c>
      <c r="Z4696" s="177" t="s">
        <v>5167</v>
      </c>
      <c r="AA4696" s="525" t="s">
        <v>2994</v>
      </c>
      <c r="AB4696" s="399" t="str">
        <f t="shared" si="958"/>
        <v>DC2GT61</v>
      </c>
      <c r="AC4696" s="399" t="str">
        <f t="shared" si="959"/>
        <v>DC2GT61-DC</v>
      </c>
      <c r="AD4696" t="str">
        <f>Y4696&amp;"-"&amp;VLOOKUP(AC4696,'LICH THI'!C:AA,9,0)</f>
        <v>64DCCD3029-42480</v>
      </c>
      <c r="AE4696">
        <f t="shared" si="960"/>
        <v>1</v>
      </c>
    </row>
    <row r="4697" spans="1:31" x14ac:dyDescent="0.25">
      <c r="A4697" s="436" t="str">
        <f t="shared" si="950"/>
        <v>DC2GT61-DC-25</v>
      </c>
      <c r="B4697" s="436">
        <f>COUNTIF(AC$4:AC4697,AC4697)</f>
        <v>25</v>
      </c>
      <c r="C4697" s="436" t="str">
        <f t="shared" si="951"/>
        <v>DC2GT61-DC</v>
      </c>
      <c r="D4697" s="436">
        <f>VLOOKUP(C4697,'LICH THI'!C:AA,12,0)</f>
        <v>76</v>
      </c>
      <c r="E4697" s="436">
        <f>VLOOKUP(C4697,'LICH THI'!C:AA,13,0)</f>
        <v>45</v>
      </c>
      <c r="F4697" s="436">
        <f t="shared" si="961"/>
        <v>45</v>
      </c>
      <c r="G4697" s="436">
        <f>VLOOKUP(C4697,'LICH THI'!C:AA,14,0)</f>
        <v>2</v>
      </c>
      <c r="H4697" s="436">
        <f t="shared" si="952"/>
        <v>1</v>
      </c>
      <c r="I4697" s="436" t="str">
        <f t="shared" si="953"/>
        <v>Nguyễn Công Huân</v>
      </c>
      <c r="J4697" s="436"/>
      <c r="K4697" s="436">
        <f t="shared" si="954"/>
        <v>2</v>
      </c>
      <c r="L4697" s="436" t="str">
        <f t="shared" si="955"/>
        <v>DC2GT61-DC-2</v>
      </c>
      <c r="M4697" s="436">
        <f t="shared" si="956"/>
        <v>16</v>
      </c>
      <c r="N4697" s="437">
        <f t="shared" si="962"/>
        <v>60</v>
      </c>
      <c r="O4697" s="437"/>
      <c r="P4697" s="430" t="str">
        <f t="shared" si="957"/>
        <v/>
      </c>
      <c r="U4697" s="177">
        <v>36</v>
      </c>
      <c r="V4697" s="177" t="s">
        <v>2825</v>
      </c>
      <c r="W4697" s="177" t="s">
        <v>2720</v>
      </c>
      <c r="X4697" s="177" t="s">
        <v>3968</v>
      </c>
      <c r="Y4697" s="177" t="s">
        <v>5198</v>
      </c>
      <c r="Z4697" s="177" t="s">
        <v>5167</v>
      </c>
      <c r="AA4697" s="525" t="s">
        <v>5199</v>
      </c>
      <c r="AB4697" s="399" t="str">
        <f t="shared" si="958"/>
        <v>DC2GT61</v>
      </c>
      <c r="AC4697" s="399" t="str">
        <f t="shared" si="959"/>
        <v>DC2GT61-DC</v>
      </c>
      <c r="AD4697" t="str">
        <f>Y4697&amp;"-"&amp;VLOOKUP(AC4697,'LICH THI'!C:AA,9,0)</f>
        <v>64DCCD3156-42480</v>
      </c>
      <c r="AE4697">
        <f t="shared" si="960"/>
        <v>1</v>
      </c>
    </row>
    <row r="4698" spans="1:31" x14ac:dyDescent="0.25">
      <c r="A4698" s="436" t="str">
        <f t="shared" si="950"/>
        <v>DC2GT61-DC-26</v>
      </c>
      <c r="B4698" s="436">
        <f>COUNTIF(AC$4:AC4698,AC4698)</f>
        <v>26</v>
      </c>
      <c r="C4698" s="436" t="str">
        <f t="shared" si="951"/>
        <v>DC2GT61-DC</v>
      </c>
      <c r="D4698" s="436">
        <f>VLOOKUP(C4698,'LICH THI'!C:AA,12,0)</f>
        <v>76</v>
      </c>
      <c r="E4698" s="436">
        <f>VLOOKUP(C4698,'LICH THI'!C:AA,13,0)</f>
        <v>45</v>
      </c>
      <c r="F4698" s="436">
        <f t="shared" si="961"/>
        <v>45</v>
      </c>
      <c r="G4698" s="436">
        <f>VLOOKUP(C4698,'LICH THI'!C:AA,14,0)</f>
        <v>2</v>
      </c>
      <c r="H4698" s="436">
        <f t="shared" si="952"/>
        <v>1</v>
      </c>
      <c r="I4698" s="436" t="str">
        <f t="shared" si="953"/>
        <v>Nguyễn Mạnh Hùng</v>
      </c>
      <c r="J4698" s="436"/>
      <c r="K4698" s="436">
        <f t="shared" si="954"/>
        <v>2</v>
      </c>
      <c r="L4698" s="436" t="str">
        <f t="shared" si="955"/>
        <v>DC2GT61-DC-2</v>
      </c>
      <c r="M4698" s="436">
        <f t="shared" si="956"/>
        <v>16</v>
      </c>
      <c r="N4698" s="437">
        <f t="shared" si="962"/>
        <v>61</v>
      </c>
      <c r="O4698" s="437"/>
      <c r="P4698" s="430" t="str">
        <f t="shared" si="957"/>
        <v/>
      </c>
      <c r="U4698" s="177">
        <v>47</v>
      </c>
      <c r="V4698" s="177" t="s">
        <v>2851</v>
      </c>
      <c r="W4698" s="177" t="s">
        <v>2734</v>
      </c>
      <c r="X4698" s="177" t="s">
        <v>2801</v>
      </c>
      <c r="Y4698" s="177" t="s">
        <v>5126</v>
      </c>
      <c r="Z4698" s="177" t="s">
        <v>5167</v>
      </c>
      <c r="AA4698" s="525" t="s">
        <v>5127</v>
      </c>
      <c r="AB4698" s="399" t="str">
        <f t="shared" si="958"/>
        <v>DC2GT61</v>
      </c>
      <c r="AC4698" s="399" t="str">
        <f t="shared" si="959"/>
        <v>DC2GT61-DC</v>
      </c>
      <c r="AD4698" t="str">
        <f>Y4698&amp;"-"&amp;VLOOKUP(AC4698,'LICH THI'!C:AA,9,0)</f>
        <v>64DCCD3272-42480</v>
      </c>
      <c r="AE4698">
        <f t="shared" si="960"/>
        <v>1</v>
      </c>
    </row>
    <row r="4699" spans="1:31" x14ac:dyDescent="0.25">
      <c r="A4699" s="436" t="str">
        <f t="shared" si="950"/>
        <v>DC2GT61-DC-27</v>
      </c>
      <c r="B4699" s="436">
        <f>COUNTIF(AC$4:AC4699,AC4699)</f>
        <v>27</v>
      </c>
      <c r="C4699" s="436" t="str">
        <f t="shared" si="951"/>
        <v>DC2GT61-DC</v>
      </c>
      <c r="D4699" s="436">
        <f>VLOOKUP(C4699,'LICH THI'!C:AA,12,0)</f>
        <v>76</v>
      </c>
      <c r="E4699" s="436">
        <f>VLOOKUP(C4699,'LICH THI'!C:AA,13,0)</f>
        <v>45</v>
      </c>
      <c r="F4699" s="436">
        <f t="shared" si="961"/>
        <v>45</v>
      </c>
      <c r="G4699" s="436">
        <f>VLOOKUP(C4699,'LICH THI'!C:AA,14,0)</f>
        <v>2</v>
      </c>
      <c r="H4699" s="436">
        <f t="shared" si="952"/>
        <v>1</v>
      </c>
      <c r="I4699" s="436" t="str">
        <f t="shared" si="953"/>
        <v>Tô Bình Hùng</v>
      </c>
      <c r="J4699" s="436"/>
      <c r="K4699" s="436">
        <f t="shared" si="954"/>
        <v>2</v>
      </c>
      <c r="L4699" s="436" t="str">
        <f t="shared" si="955"/>
        <v>DC2GT61-DC-2</v>
      </c>
      <c r="M4699" s="436">
        <f t="shared" si="956"/>
        <v>16</v>
      </c>
      <c r="N4699" s="437">
        <f t="shared" si="962"/>
        <v>62</v>
      </c>
      <c r="O4699" s="437"/>
      <c r="P4699" s="430" t="str">
        <f t="shared" si="957"/>
        <v/>
      </c>
      <c r="U4699" s="177">
        <v>17</v>
      </c>
      <c r="V4699" s="177" t="s">
        <v>3229</v>
      </c>
      <c r="W4699" s="177" t="s">
        <v>3685</v>
      </c>
      <c r="X4699" s="177" t="s">
        <v>2801</v>
      </c>
      <c r="Y4699" s="177" t="s">
        <v>3686</v>
      </c>
      <c r="Z4699" s="177" t="s">
        <v>5167</v>
      </c>
      <c r="AA4699" s="525" t="s">
        <v>3687</v>
      </c>
      <c r="AB4699" s="399" t="str">
        <f t="shared" si="958"/>
        <v>DC2GT61</v>
      </c>
      <c r="AC4699" s="399" t="str">
        <f t="shared" si="959"/>
        <v>DC2GT61-DC</v>
      </c>
      <c r="AD4699" t="str">
        <f>Y4699&amp;"-"&amp;VLOOKUP(AC4699,'LICH THI'!C:AA,9,0)</f>
        <v>63DCDB3062-42480</v>
      </c>
      <c r="AE4699">
        <f t="shared" si="960"/>
        <v>1</v>
      </c>
    </row>
    <row r="4700" spans="1:31" x14ac:dyDescent="0.25">
      <c r="A4700" s="436" t="str">
        <f t="shared" si="950"/>
        <v>DC2GT61-DC-28</v>
      </c>
      <c r="B4700" s="436">
        <f>COUNTIF(AC$4:AC4700,AC4700)</f>
        <v>28</v>
      </c>
      <c r="C4700" s="436" t="str">
        <f t="shared" si="951"/>
        <v>DC2GT61-DC</v>
      </c>
      <c r="D4700" s="436">
        <f>VLOOKUP(C4700,'LICH THI'!C:AA,12,0)</f>
        <v>76</v>
      </c>
      <c r="E4700" s="436">
        <f>VLOOKUP(C4700,'LICH THI'!C:AA,13,0)</f>
        <v>45</v>
      </c>
      <c r="F4700" s="436">
        <f t="shared" si="961"/>
        <v>45</v>
      </c>
      <c r="G4700" s="436">
        <f>VLOOKUP(C4700,'LICH THI'!C:AA,14,0)</f>
        <v>2</v>
      </c>
      <c r="H4700" s="436">
        <f t="shared" si="952"/>
        <v>1</v>
      </c>
      <c r="I4700" s="436" t="str">
        <f t="shared" si="953"/>
        <v>Nguyễn Đức Huy</v>
      </c>
      <c r="J4700" s="436"/>
      <c r="K4700" s="436">
        <f t="shared" si="954"/>
        <v>2</v>
      </c>
      <c r="L4700" s="436" t="str">
        <f t="shared" si="955"/>
        <v>DC2GT61-DC-2</v>
      </c>
      <c r="M4700" s="436">
        <f t="shared" si="956"/>
        <v>16</v>
      </c>
      <c r="N4700" s="437">
        <f t="shared" si="962"/>
        <v>63</v>
      </c>
      <c r="O4700" s="437"/>
      <c r="P4700" s="430" t="str">
        <f t="shared" si="957"/>
        <v/>
      </c>
      <c r="U4700" s="177">
        <v>74</v>
      </c>
      <c r="V4700" s="177" t="s">
        <v>2935</v>
      </c>
      <c r="W4700" s="177" t="s">
        <v>3103</v>
      </c>
      <c r="X4700" s="177" t="s">
        <v>2911</v>
      </c>
      <c r="Y4700" s="177" t="s">
        <v>5219</v>
      </c>
      <c r="Z4700" s="177" t="s">
        <v>5167</v>
      </c>
      <c r="AA4700" s="525" t="s">
        <v>5220</v>
      </c>
      <c r="AB4700" s="399" t="str">
        <f t="shared" si="958"/>
        <v>DC2GT61</v>
      </c>
      <c r="AC4700" s="399" t="str">
        <f t="shared" si="959"/>
        <v>DC2GT61-DC</v>
      </c>
      <c r="AD4700" t="str">
        <f>Y4700&amp;"-"&amp;VLOOKUP(AC4700,'LICH THI'!C:AA,9,0)</f>
        <v>64DCDB3125-42480</v>
      </c>
      <c r="AE4700">
        <f t="shared" si="960"/>
        <v>1</v>
      </c>
    </row>
    <row r="4701" spans="1:31" x14ac:dyDescent="0.25">
      <c r="A4701" s="436" t="str">
        <f t="shared" si="950"/>
        <v>DC2GT61-DC-29</v>
      </c>
      <c r="B4701" s="436">
        <f>COUNTIF(AC$4:AC4701,AC4701)</f>
        <v>29</v>
      </c>
      <c r="C4701" s="436" t="str">
        <f t="shared" si="951"/>
        <v>DC2GT61-DC</v>
      </c>
      <c r="D4701" s="436">
        <f>VLOOKUP(C4701,'LICH THI'!C:AA,12,0)</f>
        <v>76</v>
      </c>
      <c r="E4701" s="436">
        <f>VLOOKUP(C4701,'LICH THI'!C:AA,13,0)</f>
        <v>45</v>
      </c>
      <c r="F4701" s="436">
        <f t="shared" si="961"/>
        <v>45</v>
      </c>
      <c r="G4701" s="436">
        <f>VLOOKUP(C4701,'LICH THI'!C:AA,14,0)</f>
        <v>2</v>
      </c>
      <c r="H4701" s="436">
        <f t="shared" si="952"/>
        <v>1</v>
      </c>
      <c r="I4701" s="436" t="str">
        <f t="shared" si="953"/>
        <v>Đặng Văn Hưng</v>
      </c>
      <c r="J4701" s="436"/>
      <c r="K4701" s="436">
        <f t="shared" si="954"/>
        <v>2</v>
      </c>
      <c r="L4701" s="436" t="str">
        <f t="shared" si="955"/>
        <v>DC2GT61-DC-2</v>
      </c>
      <c r="M4701" s="436">
        <f t="shared" si="956"/>
        <v>16</v>
      </c>
      <c r="N4701" s="437">
        <f t="shared" si="962"/>
        <v>64</v>
      </c>
      <c r="O4701" s="437"/>
      <c r="P4701" s="430" t="str">
        <f t="shared" si="957"/>
        <v/>
      </c>
      <c r="U4701" s="177">
        <v>27</v>
      </c>
      <c r="V4701" s="177" t="s">
        <v>2790</v>
      </c>
      <c r="W4701" s="177" t="s">
        <v>2772</v>
      </c>
      <c r="X4701" s="177" t="s">
        <v>2804</v>
      </c>
      <c r="Y4701" s="177" t="s">
        <v>2805</v>
      </c>
      <c r="Z4701" s="177" t="s">
        <v>5167</v>
      </c>
      <c r="AA4701" s="525" t="s">
        <v>2806</v>
      </c>
      <c r="AB4701" s="399" t="str">
        <f t="shared" si="958"/>
        <v>DC2GT61</v>
      </c>
      <c r="AC4701" s="399" t="str">
        <f t="shared" si="959"/>
        <v>DC2GT61-DC</v>
      </c>
      <c r="AD4701" t="str">
        <f>Y4701&amp;"-"&amp;VLOOKUP(AC4701,'LICH THI'!C:AA,9,0)</f>
        <v>64DCCD3120-42480</v>
      </c>
      <c r="AE4701">
        <f t="shared" si="960"/>
        <v>1</v>
      </c>
    </row>
    <row r="4702" spans="1:31" x14ac:dyDescent="0.25">
      <c r="A4702" s="436" t="str">
        <f t="shared" si="950"/>
        <v>DC2GT61-DC-30</v>
      </c>
      <c r="B4702" s="436">
        <f>COUNTIF(AC$4:AC4702,AC4702)</f>
        <v>30</v>
      </c>
      <c r="C4702" s="436" t="str">
        <f t="shared" si="951"/>
        <v>DC2GT61-DC</v>
      </c>
      <c r="D4702" s="436">
        <f>VLOOKUP(C4702,'LICH THI'!C:AA,12,0)</f>
        <v>76</v>
      </c>
      <c r="E4702" s="436">
        <f>VLOOKUP(C4702,'LICH THI'!C:AA,13,0)</f>
        <v>45</v>
      </c>
      <c r="F4702" s="436">
        <f t="shared" si="961"/>
        <v>45</v>
      </c>
      <c r="G4702" s="436">
        <f>VLOOKUP(C4702,'LICH THI'!C:AA,14,0)</f>
        <v>2</v>
      </c>
      <c r="H4702" s="436">
        <f t="shared" si="952"/>
        <v>1</v>
      </c>
      <c r="I4702" s="436" t="str">
        <f t="shared" si="953"/>
        <v>Phạm Công Hưng</v>
      </c>
      <c r="J4702" s="436"/>
      <c r="K4702" s="436">
        <f t="shared" si="954"/>
        <v>2</v>
      </c>
      <c r="L4702" s="436" t="str">
        <f t="shared" si="955"/>
        <v>DC2GT61-DC-2</v>
      </c>
      <c r="M4702" s="436">
        <f t="shared" si="956"/>
        <v>16</v>
      </c>
      <c r="N4702" s="437">
        <f t="shared" si="962"/>
        <v>65</v>
      </c>
      <c r="O4702" s="437"/>
      <c r="P4702" s="430" t="str">
        <f t="shared" si="957"/>
        <v/>
      </c>
      <c r="U4702" s="177">
        <v>48</v>
      </c>
      <c r="V4702" s="177" t="s">
        <v>2851</v>
      </c>
      <c r="W4702" s="177" t="s">
        <v>3645</v>
      </c>
      <c r="X4702" s="177" t="s">
        <v>2804</v>
      </c>
      <c r="Y4702" s="177" t="s">
        <v>5205</v>
      </c>
      <c r="Z4702" s="177" t="s">
        <v>5167</v>
      </c>
      <c r="AA4702" s="525" t="s">
        <v>4006</v>
      </c>
      <c r="AB4702" s="399" t="str">
        <f t="shared" si="958"/>
        <v>DC2GT61</v>
      </c>
      <c r="AC4702" s="399" t="str">
        <f t="shared" si="959"/>
        <v>DC2GT61-DC</v>
      </c>
      <c r="AD4702" t="str">
        <f>Y4702&amp;"-"&amp;VLOOKUP(AC4702,'LICH THI'!C:AA,9,0)</f>
        <v>64DCCD3188-42480</v>
      </c>
      <c r="AE4702">
        <f t="shared" si="960"/>
        <v>1</v>
      </c>
    </row>
    <row r="4703" spans="1:31" x14ac:dyDescent="0.25">
      <c r="A4703" s="436" t="str">
        <f t="shared" si="950"/>
        <v>DC2GT61-DC-31</v>
      </c>
      <c r="B4703" s="436">
        <f>COUNTIF(AC$4:AC4703,AC4703)</f>
        <v>31</v>
      </c>
      <c r="C4703" s="436" t="str">
        <f t="shared" si="951"/>
        <v>DC2GT61-DC</v>
      </c>
      <c r="D4703" s="436">
        <f>VLOOKUP(C4703,'LICH THI'!C:AA,12,0)</f>
        <v>76</v>
      </c>
      <c r="E4703" s="436">
        <f>VLOOKUP(C4703,'LICH THI'!C:AA,13,0)</f>
        <v>45</v>
      </c>
      <c r="F4703" s="436">
        <f t="shared" si="961"/>
        <v>45</v>
      </c>
      <c r="G4703" s="436">
        <f>VLOOKUP(C4703,'LICH THI'!C:AA,14,0)</f>
        <v>2</v>
      </c>
      <c r="H4703" s="436">
        <f t="shared" si="952"/>
        <v>1</v>
      </c>
      <c r="I4703" s="436" t="str">
        <f t="shared" si="953"/>
        <v>Trần Văn Hỷ</v>
      </c>
      <c r="J4703" s="436"/>
      <c r="K4703" s="436">
        <f t="shared" si="954"/>
        <v>2</v>
      </c>
      <c r="L4703" s="436" t="str">
        <f t="shared" si="955"/>
        <v>DC2GT61-DC-2</v>
      </c>
      <c r="M4703" s="436">
        <f t="shared" si="956"/>
        <v>16</v>
      </c>
      <c r="N4703" s="437">
        <f t="shared" si="962"/>
        <v>66</v>
      </c>
      <c r="O4703" s="437"/>
      <c r="P4703" s="430" t="str">
        <f t="shared" si="957"/>
        <v/>
      </c>
      <c r="U4703" s="177">
        <v>37</v>
      </c>
      <c r="V4703" s="177" t="s">
        <v>2825</v>
      </c>
      <c r="W4703" s="177" t="s">
        <v>2757</v>
      </c>
      <c r="X4703" s="177" t="s">
        <v>2841</v>
      </c>
      <c r="Y4703" s="177" t="s">
        <v>2842</v>
      </c>
      <c r="Z4703" s="177" t="s">
        <v>5167</v>
      </c>
      <c r="AA4703" s="525" t="s">
        <v>2843</v>
      </c>
      <c r="AB4703" s="399" t="str">
        <f t="shared" si="958"/>
        <v>DC2GT61</v>
      </c>
      <c r="AC4703" s="399" t="str">
        <f t="shared" si="959"/>
        <v>DC2GT61-DC</v>
      </c>
      <c r="AD4703" t="str">
        <f>Y4703&amp;"-"&amp;VLOOKUP(AC4703,'LICH THI'!C:AA,9,0)</f>
        <v>64DCCD3112-42480</v>
      </c>
      <c r="AE4703">
        <f t="shared" si="960"/>
        <v>1</v>
      </c>
    </row>
    <row r="4704" spans="1:31" x14ac:dyDescent="0.25">
      <c r="A4704" s="436" t="str">
        <f t="shared" si="950"/>
        <v>DC2GT61-DC-32</v>
      </c>
      <c r="B4704" s="436">
        <f>COUNTIF(AC$4:AC4704,AC4704)</f>
        <v>32</v>
      </c>
      <c r="C4704" s="436" t="str">
        <f t="shared" si="951"/>
        <v>DC2GT61-DC</v>
      </c>
      <c r="D4704" s="436">
        <f>VLOOKUP(C4704,'LICH THI'!C:AA,12,0)</f>
        <v>76</v>
      </c>
      <c r="E4704" s="436">
        <f>VLOOKUP(C4704,'LICH THI'!C:AA,13,0)</f>
        <v>45</v>
      </c>
      <c r="F4704" s="436">
        <f t="shared" si="961"/>
        <v>45</v>
      </c>
      <c r="G4704" s="436">
        <f>VLOOKUP(C4704,'LICH THI'!C:AA,14,0)</f>
        <v>2</v>
      </c>
      <c r="H4704" s="436">
        <f t="shared" si="952"/>
        <v>1</v>
      </c>
      <c r="I4704" s="436" t="str">
        <f t="shared" si="953"/>
        <v>Bùi Khắc Kiên</v>
      </c>
      <c r="J4704" s="436"/>
      <c r="K4704" s="436">
        <f t="shared" si="954"/>
        <v>2</v>
      </c>
      <c r="L4704" s="436" t="str">
        <f t="shared" si="955"/>
        <v>DC2GT61-DC-2</v>
      </c>
      <c r="M4704" s="436">
        <f t="shared" si="956"/>
        <v>16</v>
      </c>
      <c r="N4704" s="437">
        <f t="shared" si="962"/>
        <v>67</v>
      </c>
      <c r="O4704" s="437"/>
      <c r="P4704" s="430" t="str">
        <f t="shared" si="957"/>
        <v/>
      </c>
      <c r="U4704" s="177">
        <v>49</v>
      </c>
      <c r="V4704" s="177" t="s">
        <v>2851</v>
      </c>
      <c r="W4704" s="177" t="s">
        <v>5206</v>
      </c>
      <c r="X4704" s="177" t="s">
        <v>2762</v>
      </c>
      <c r="Y4704" s="177" t="s">
        <v>5207</v>
      </c>
      <c r="Z4704" s="177" t="s">
        <v>5167</v>
      </c>
      <c r="AA4704" s="525" t="s">
        <v>5208</v>
      </c>
      <c r="AB4704" s="399" t="str">
        <f t="shared" si="958"/>
        <v>DC2GT61</v>
      </c>
      <c r="AC4704" s="399" t="str">
        <f t="shared" si="959"/>
        <v>DC2GT61-DC</v>
      </c>
      <c r="AD4704" t="str">
        <f>Y4704&amp;"-"&amp;VLOOKUP(AC4704,'LICH THI'!C:AA,9,0)</f>
        <v>64DCCD3212-42480</v>
      </c>
      <c r="AE4704">
        <f t="shared" si="960"/>
        <v>1</v>
      </c>
    </row>
    <row r="4705" spans="1:31" x14ac:dyDescent="0.25">
      <c r="A4705" s="436" t="str">
        <f t="shared" si="950"/>
        <v>DC2GT61-DC-33</v>
      </c>
      <c r="B4705" s="436">
        <f>COUNTIF(AC$4:AC4705,AC4705)</f>
        <v>33</v>
      </c>
      <c r="C4705" s="436" t="str">
        <f t="shared" si="951"/>
        <v>DC2GT61-DC</v>
      </c>
      <c r="D4705" s="436">
        <f>VLOOKUP(C4705,'LICH THI'!C:AA,12,0)</f>
        <v>76</v>
      </c>
      <c r="E4705" s="436">
        <f>VLOOKUP(C4705,'LICH THI'!C:AA,13,0)</f>
        <v>45</v>
      </c>
      <c r="F4705" s="436">
        <f t="shared" si="961"/>
        <v>45</v>
      </c>
      <c r="G4705" s="436">
        <f>VLOOKUP(C4705,'LICH THI'!C:AA,14,0)</f>
        <v>2</v>
      </c>
      <c r="H4705" s="436">
        <f t="shared" si="952"/>
        <v>1</v>
      </c>
      <c r="I4705" s="436" t="str">
        <f t="shared" si="953"/>
        <v>Lê Huy Kiên</v>
      </c>
      <c r="J4705" s="436"/>
      <c r="K4705" s="436">
        <f t="shared" si="954"/>
        <v>2</v>
      </c>
      <c r="L4705" s="436" t="str">
        <f t="shared" si="955"/>
        <v>DC2GT61-DC-2</v>
      </c>
      <c r="M4705" s="436">
        <f t="shared" si="956"/>
        <v>16</v>
      </c>
      <c r="N4705" s="437">
        <f t="shared" si="962"/>
        <v>68</v>
      </c>
      <c r="O4705" s="437"/>
      <c r="P4705" s="430" t="str">
        <f t="shared" si="957"/>
        <v/>
      </c>
      <c r="U4705" s="177">
        <v>50</v>
      </c>
      <c r="V4705" s="177" t="s">
        <v>2851</v>
      </c>
      <c r="W4705" s="177" t="s">
        <v>2865</v>
      </c>
      <c r="X4705" s="177" t="s">
        <v>2762</v>
      </c>
      <c r="Y4705" s="177" t="s">
        <v>2866</v>
      </c>
      <c r="Z4705" s="177" t="s">
        <v>5167</v>
      </c>
      <c r="AA4705" s="525" t="s">
        <v>2867</v>
      </c>
      <c r="AB4705" s="399" t="str">
        <f t="shared" si="958"/>
        <v>DC2GT61</v>
      </c>
      <c r="AC4705" s="399" t="str">
        <f t="shared" si="959"/>
        <v>DC2GT61-DC</v>
      </c>
      <c r="AD4705" t="str">
        <f>Y4705&amp;"-"&amp;VLOOKUP(AC4705,'LICH THI'!C:AA,9,0)</f>
        <v>64DCCD3195-42480</v>
      </c>
      <c r="AE4705">
        <f t="shared" si="960"/>
        <v>1</v>
      </c>
    </row>
    <row r="4706" spans="1:31" x14ac:dyDescent="0.25">
      <c r="A4706" s="436" t="str">
        <f t="shared" si="950"/>
        <v>DC2GT61-DC-34</v>
      </c>
      <c r="B4706" s="436">
        <f>COUNTIF(AC$4:AC4706,AC4706)</f>
        <v>34</v>
      </c>
      <c r="C4706" s="436" t="str">
        <f t="shared" si="951"/>
        <v>DC2GT61-DC</v>
      </c>
      <c r="D4706" s="436">
        <f>VLOOKUP(C4706,'LICH THI'!C:AA,12,0)</f>
        <v>76</v>
      </c>
      <c r="E4706" s="436">
        <f>VLOOKUP(C4706,'LICH THI'!C:AA,13,0)</f>
        <v>45</v>
      </c>
      <c r="F4706" s="436">
        <f t="shared" si="961"/>
        <v>45</v>
      </c>
      <c r="G4706" s="436">
        <f>VLOOKUP(C4706,'LICH THI'!C:AA,14,0)</f>
        <v>2</v>
      </c>
      <c r="H4706" s="436">
        <f t="shared" si="952"/>
        <v>1</v>
      </c>
      <c r="I4706" s="436" t="str">
        <f t="shared" si="953"/>
        <v>Lê Thị út Lan</v>
      </c>
      <c r="J4706" s="436"/>
      <c r="K4706" s="436">
        <f t="shared" si="954"/>
        <v>2</v>
      </c>
      <c r="L4706" s="436" t="str">
        <f t="shared" si="955"/>
        <v>DC2GT61-DC-2</v>
      </c>
      <c r="M4706" s="436">
        <f t="shared" si="956"/>
        <v>16</v>
      </c>
      <c r="N4706" s="437">
        <f t="shared" si="962"/>
        <v>69</v>
      </c>
      <c r="O4706" s="437"/>
      <c r="P4706" s="430" t="str">
        <f t="shared" si="957"/>
        <v/>
      </c>
      <c r="U4706" s="177">
        <v>28</v>
      </c>
      <c r="V4706" s="177" t="s">
        <v>2790</v>
      </c>
      <c r="W4706" s="177" t="s">
        <v>5192</v>
      </c>
      <c r="X4706" s="177" t="s">
        <v>2960</v>
      </c>
      <c r="Y4706" s="177" t="s">
        <v>5193</v>
      </c>
      <c r="Z4706" s="177" t="s">
        <v>5167</v>
      </c>
      <c r="AA4706" s="525" t="s">
        <v>4407</v>
      </c>
      <c r="AB4706" s="399" t="str">
        <f t="shared" si="958"/>
        <v>DC2GT61</v>
      </c>
      <c r="AC4706" s="399" t="str">
        <f t="shared" si="959"/>
        <v>DC2GT61-DC</v>
      </c>
      <c r="AD4706" t="str">
        <f>Y4706&amp;"-"&amp;VLOOKUP(AC4706,'LICH THI'!C:AA,9,0)</f>
        <v>64DCCD3078-42480</v>
      </c>
      <c r="AE4706">
        <f t="shared" si="960"/>
        <v>1</v>
      </c>
    </row>
    <row r="4707" spans="1:31" x14ac:dyDescent="0.25">
      <c r="A4707" s="436" t="str">
        <f t="shared" si="950"/>
        <v>DC2GT61-DC-35</v>
      </c>
      <c r="B4707" s="436">
        <f>COUNTIF(AC$4:AC4707,AC4707)</f>
        <v>35</v>
      </c>
      <c r="C4707" s="436" t="str">
        <f t="shared" si="951"/>
        <v>DC2GT61-DC</v>
      </c>
      <c r="D4707" s="436">
        <f>VLOOKUP(C4707,'LICH THI'!C:AA,12,0)</f>
        <v>76</v>
      </c>
      <c r="E4707" s="436">
        <f>VLOOKUP(C4707,'LICH THI'!C:AA,13,0)</f>
        <v>45</v>
      </c>
      <c r="F4707" s="436">
        <f t="shared" si="961"/>
        <v>45</v>
      </c>
      <c r="G4707" s="436">
        <f>VLOOKUP(C4707,'LICH THI'!C:AA,14,0)</f>
        <v>2</v>
      </c>
      <c r="H4707" s="436">
        <f t="shared" si="952"/>
        <v>1</v>
      </c>
      <c r="I4707" s="436" t="str">
        <f t="shared" si="953"/>
        <v>Hoàng Minh Lâm</v>
      </c>
      <c r="J4707" s="436"/>
      <c r="K4707" s="436">
        <f t="shared" si="954"/>
        <v>2</v>
      </c>
      <c r="L4707" s="436" t="str">
        <f t="shared" si="955"/>
        <v>DC2GT61-DC-2</v>
      </c>
      <c r="M4707" s="436">
        <f t="shared" si="956"/>
        <v>16</v>
      </c>
      <c r="N4707" s="437">
        <f t="shared" si="962"/>
        <v>70</v>
      </c>
      <c r="O4707" s="437"/>
      <c r="P4707" s="430" t="str">
        <f t="shared" si="957"/>
        <v/>
      </c>
      <c r="U4707" s="177">
        <v>61</v>
      </c>
      <c r="V4707" s="177" t="s">
        <v>2868</v>
      </c>
      <c r="W4707" s="177" t="s">
        <v>2883</v>
      </c>
      <c r="X4707" s="177" t="s">
        <v>2884</v>
      </c>
      <c r="Y4707" s="177" t="s">
        <v>2885</v>
      </c>
      <c r="Z4707" s="177" t="s">
        <v>5167</v>
      </c>
      <c r="AA4707" s="525" t="s">
        <v>2886</v>
      </c>
      <c r="AB4707" s="399" t="str">
        <f t="shared" si="958"/>
        <v>DC2GT61</v>
      </c>
      <c r="AC4707" s="399" t="str">
        <f t="shared" si="959"/>
        <v>DC2GT61-DC</v>
      </c>
      <c r="AD4707" t="str">
        <f>Y4707&amp;"-"&amp;VLOOKUP(AC4707,'LICH THI'!C:AA,9,0)</f>
        <v>64DCCD3233-42480</v>
      </c>
      <c r="AE4707">
        <f t="shared" si="960"/>
        <v>1</v>
      </c>
    </row>
    <row r="4708" spans="1:31" x14ac:dyDescent="0.25">
      <c r="A4708" s="436" t="str">
        <f t="shared" si="950"/>
        <v>DC2GT61-DC-36</v>
      </c>
      <c r="B4708" s="436">
        <f>COUNTIF(AC$4:AC4708,AC4708)</f>
        <v>36</v>
      </c>
      <c r="C4708" s="436" t="str">
        <f t="shared" si="951"/>
        <v>DC2GT61-DC</v>
      </c>
      <c r="D4708" s="436">
        <f>VLOOKUP(C4708,'LICH THI'!C:AA,12,0)</f>
        <v>76</v>
      </c>
      <c r="E4708" s="436">
        <f>VLOOKUP(C4708,'LICH THI'!C:AA,13,0)</f>
        <v>45</v>
      </c>
      <c r="F4708" s="436">
        <f t="shared" si="961"/>
        <v>45</v>
      </c>
      <c r="G4708" s="436">
        <f>VLOOKUP(C4708,'LICH THI'!C:AA,14,0)</f>
        <v>2</v>
      </c>
      <c r="H4708" s="436">
        <f t="shared" si="952"/>
        <v>1</v>
      </c>
      <c r="I4708" s="436" t="str">
        <f t="shared" si="953"/>
        <v>Nguyễn Văn Linh</v>
      </c>
      <c r="J4708" s="436"/>
      <c r="K4708" s="436">
        <f t="shared" si="954"/>
        <v>2</v>
      </c>
      <c r="L4708" s="436" t="str">
        <f t="shared" si="955"/>
        <v>DC2GT61-DC-2</v>
      </c>
      <c r="M4708" s="436">
        <f t="shared" si="956"/>
        <v>16</v>
      </c>
      <c r="N4708" s="437">
        <f t="shared" si="962"/>
        <v>71</v>
      </c>
      <c r="O4708" s="437"/>
      <c r="P4708" s="430" t="str">
        <f t="shared" si="957"/>
        <v/>
      </c>
      <c r="U4708" s="177">
        <v>75</v>
      </c>
      <c r="V4708" s="177" t="s">
        <v>2935</v>
      </c>
      <c r="W4708" s="177" t="s">
        <v>2741</v>
      </c>
      <c r="X4708" s="177" t="s">
        <v>2670</v>
      </c>
      <c r="Y4708" s="177" t="s">
        <v>3297</v>
      </c>
      <c r="Z4708" s="177" t="s">
        <v>5167</v>
      </c>
      <c r="AA4708" s="525" t="s">
        <v>2820</v>
      </c>
      <c r="AB4708" s="399" t="str">
        <f t="shared" si="958"/>
        <v>DC2GT61</v>
      </c>
      <c r="AC4708" s="399" t="str">
        <f t="shared" si="959"/>
        <v>DC2GT61-DC</v>
      </c>
      <c r="AD4708" t="str">
        <f>Y4708&amp;"-"&amp;VLOOKUP(AC4708,'LICH THI'!C:AA,9,0)</f>
        <v>64DCDB3088-42480</v>
      </c>
      <c r="AE4708">
        <f t="shared" si="960"/>
        <v>1</v>
      </c>
    </row>
    <row r="4709" spans="1:31" x14ac:dyDescent="0.25">
      <c r="A4709" s="436" t="str">
        <f t="shared" si="950"/>
        <v>DC2GT61-DC-37</v>
      </c>
      <c r="B4709" s="436">
        <f>COUNTIF(AC$4:AC4709,AC4709)</f>
        <v>37</v>
      </c>
      <c r="C4709" s="436" t="str">
        <f t="shared" si="951"/>
        <v>DC2GT61-DC</v>
      </c>
      <c r="D4709" s="436">
        <f>VLOOKUP(C4709,'LICH THI'!C:AA,12,0)</f>
        <v>76</v>
      </c>
      <c r="E4709" s="436">
        <f>VLOOKUP(C4709,'LICH THI'!C:AA,13,0)</f>
        <v>45</v>
      </c>
      <c r="F4709" s="436">
        <f t="shared" si="961"/>
        <v>45</v>
      </c>
      <c r="G4709" s="436">
        <f>VLOOKUP(C4709,'LICH THI'!C:AA,14,0)</f>
        <v>2</v>
      </c>
      <c r="H4709" s="436">
        <f t="shared" si="952"/>
        <v>1</v>
      </c>
      <c r="I4709" s="436" t="str">
        <f t="shared" si="953"/>
        <v>Lê Văn Long</v>
      </c>
      <c r="J4709" s="436"/>
      <c r="K4709" s="436">
        <f t="shared" si="954"/>
        <v>2</v>
      </c>
      <c r="L4709" s="436" t="str">
        <f t="shared" si="955"/>
        <v>DC2GT61-DC-2</v>
      </c>
      <c r="M4709" s="436">
        <f t="shared" si="956"/>
        <v>16</v>
      </c>
      <c r="N4709" s="437">
        <f t="shared" si="962"/>
        <v>72</v>
      </c>
      <c r="O4709" s="437"/>
      <c r="P4709" s="430" t="str">
        <f t="shared" si="957"/>
        <v/>
      </c>
      <c r="U4709" s="177">
        <v>51</v>
      </c>
      <c r="V4709" s="177" t="s">
        <v>2851</v>
      </c>
      <c r="W4709" s="177" t="s">
        <v>2604</v>
      </c>
      <c r="X4709" s="177" t="s">
        <v>2765</v>
      </c>
      <c r="Y4709" s="177" t="s">
        <v>3712</v>
      </c>
      <c r="Z4709" s="177" t="s">
        <v>5167</v>
      </c>
      <c r="AA4709" s="525" t="s">
        <v>2729</v>
      </c>
      <c r="AB4709" s="399" t="str">
        <f t="shared" si="958"/>
        <v>DC2GT61</v>
      </c>
      <c r="AC4709" s="399" t="str">
        <f t="shared" si="959"/>
        <v>DC2GT61-DC</v>
      </c>
      <c r="AD4709" t="str">
        <f>Y4709&amp;"-"&amp;VLOOKUP(AC4709,'LICH THI'!C:AA,9,0)</f>
        <v>64DCCD3214-42480</v>
      </c>
      <c r="AE4709">
        <f t="shared" si="960"/>
        <v>1</v>
      </c>
    </row>
    <row r="4710" spans="1:31" x14ac:dyDescent="0.25">
      <c r="A4710" s="436" t="str">
        <f t="shared" si="950"/>
        <v>DC2GT61-DC-38</v>
      </c>
      <c r="B4710" s="436">
        <f>COUNTIF(AC$4:AC4710,AC4710)</f>
        <v>38</v>
      </c>
      <c r="C4710" s="436" t="str">
        <f t="shared" si="951"/>
        <v>DC2GT61-DC</v>
      </c>
      <c r="D4710" s="436">
        <f>VLOOKUP(C4710,'LICH THI'!C:AA,12,0)</f>
        <v>76</v>
      </c>
      <c r="E4710" s="436">
        <f>VLOOKUP(C4710,'LICH THI'!C:AA,13,0)</f>
        <v>45</v>
      </c>
      <c r="F4710" s="436">
        <f t="shared" si="961"/>
        <v>45</v>
      </c>
      <c r="G4710" s="436">
        <f>VLOOKUP(C4710,'LICH THI'!C:AA,14,0)</f>
        <v>2</v>
      </c>
      <c r="H4710" s="436">
        <f t="shared" si="952"/>
        <v>1</v>
      </c>
      <c r="I4710" s="436" t="str">
        <f t="shared" si="953"/>
        <v>Nguyễn Danh Luân</v>
      </c>
      <c r="J4710" s="436"/>
      <c r="K4710" s="436">
        <f t="shared" si="954"/>
        <v>2</v>
      </c>
      <c r="L4710" s="436" t="str">
        <f t="shared" si="955"/>
        <v>DC2GT61-DC-2</v>
      </c>
      <c r="M4710" s="436">
        <f t="shared" si="956"/>
        <v>16</v>
      </c>
      <c r="N4710" s="437">
        <f t="shared" si="962"/>
        <v>73</v>
      </c>
      <c r="O4710" s="437"/>
      <c r="P4710" s="430" t="str">
        <f t="shared" si="957"/>
        <v/>
      </c>
      <c r="U4710" s="177">
        <v>29</v>
      </c>
      <c r="V4710" s="177" t="s">
        <v>2790</v>
      </c>
      <c r="W4710" s="177" t="s">
        <v>3092</v>
      </c>
      <c r="X4710" s="177" t="s">
        <v>3608</v>
      </c>
      <c r="Y4710" s="177" t="s">
        <v>5194</v>
      </c>
      <c r="Z4710" s="177" t="s">
        <v>5167</v>
      </c>
      <c r="AA4710" s="525" t="s">
        <v>5195</v>
      </c>
      <c r="AB4710" s="399" t="str">
        <f t="shared" si="958"/>
        <v>DC2GT61</v>
      </c>
      <c r="AC4710" s="399" t="str">
        <f t="shared" si="959"/>
        <v>DC2GT61-DC</v>
      </c>
      <c r="AD4710" t="str">
        <f>Y4710&amp;"-"&amp;VLOOKUP(AC4710,'LICH THI'!C:AA,9,0)</f>
        <v>64DCCD3013-42480</v>
      </c>
      <c r="AE4710">
        <f t="shared" si="960"/>
        <v>1</v>
      </c>
    </row>
    <row r="4711" spans="1:31" x14ac:dyDescent="0.25">
      <c r="A4711" s="436" t="str">
        <f t="shared" si="950"/>
        <v>DC2GT61-DC-39</v>
      </c>
      <c r="B4711" s="436">
        <f>COUNTIF(AC$4:AC4711,AC4711)</f>
        <v>39</v>
      </c>
      <c r="C4711" s="436" t="str">
        <f t="shared" si="951"/>
        <v>DC2GT61-DC</v>
      </c>
      <c r="D4711" s="436">
        <f>VLOOKUP(C4711,'LICH THI'!C:AA,12,0)</f>
        <v>76</v>
      </c>
      <c r="E4711" s="436">
        <f>VLOOKUP(C4711,'LICH THI'!C:AA,13,0)</f>
        <v>45</v>
      </c>
      <c r="F4711" s="436">
        <f t="shared" si="961"/>
        <v>45</v>
      </c>
      <c r="G4711" s="436">
        <f>VLOOKUP(C4711,'LICH THI'!C:AA,14,0)</f>
        <v>2</v>
      </c>
      <c r="H4711" s="436">
        <f t="shared" si="952"/>
        <v>1</v>
      </c>
      <c r="I4711" s="436" t="str">
        <f t="shared" si="953"/>
        <v>Nguyễn Ngọc Lương</v>
      </c>
      <c r="J4711" s="436"/>
      <c r="K4711" s="436">
        <f t="shared" si="954"/>
        <v>2</v>
      </c>
      <c r="L4711" s="436" t="str">
        <f t="shared" si="955"/>
        <v>DC2GT61-DC-2</v>
      </c>
      <c r="M4711" s="436">
        <f t="shared" si="956"/>
        <v>16</v>
      </c>
      <c r="N4711" s="437">
        <f t="shared" si="962"/>
        <v>74</v>
      </c>
      <c r="O4711" s="437"/>
      <c r="P4711" s="430" t="str">
        <f t="shared" si="957"/>
        <v/>
      </c>
      <c r="U4711" s="177">
        <v>30</v>
      </c>
      <c r="V4711" s="177" t="s">
        <v>2790</v>
      </c>
      <c r="W4711" s="177" t="s">
        <v>2783</v>
      </c>
      <c r="X4711" s="177" t="s">
        <v>4028</v>
      </c>
      <c r="Y4711" s="177" t="s">
        <v>5196</v>
      </c>
      <c r="Z4711" s="177" t="s">
        <v>5167</v>
      </c>
      <c r="AA4711" s="525" t="s">
        <v>3344</v>
      </c>
      <c r="AB4711" s="399" t="str">
        <f t="shared" si="958"/>
        <v>DC2GT61</v>
      </c>
      <c r="AC4711" s="399" t="str">
        <f t="shared" si="959"/>
        <v>DC2GT61-DC</v>
      </c>
      <c r="AD4711" t="str">
        <f>Y4711&amp;"-"&amp;VLOOKUP(AC4711,'LICH THI'!C:AA,9,0)</f>
        <v>64DCCD3069-42480</v>
      </c>
      <c r="AE4711">
        <f t="shared" si="960"/>
        <v>1</v>
      </c>
    </row>
    <row r="4712" spans="1:31" x14ac:dyDescent="0.25">
      <c r="A4712" s="436" t="str">
        <f t="shared" si="950"/>
        <v>DC2GT61-DC-40</v>
      </c>
      <c r="B4712" s="436">
        <f>COUNTIF(AC$4:AC4712,AC4712)</f>
        <v>40</v>
      </c>
      <c r="C4712" s="436" t="str">
        <f t="shared" si="951"/>
        <v>DC2GT61-DC</v>
      </c>
      <c r="D4712" s="436">
        <f>VLOOKUP(C4712,'LICH THI'!C:AA,12,0)</f>
        <v>76</v>
      </c>
      <c r="E4712" s="436">
        <f>VLOOKUP(C4712,'LICH THI'!C:AA,13,0)</f>
        <v>45</v>
      </c>
      <c r="F4712" s="436">
        <f t="shared" si="961"/>
        <v>45</v>
      </c>
      <c r="G4712" s="436">
        <f>VLOOKUP(C4712,'LICH THI'!C:AA,14,0)</f>
        <v>2</v>
      </c>
      <c r="H4712" s="436">
        <f t="shared" si="952"/>
        <v>1</v>
      </c>
      <c r="I4712" s="436" t="str">
        <f t="shared" si="953"/>
        <v>Hà Văn Lượng</v>
      </c>
      <c r="J4712" s="436"/>
      <c r="K4712" s="436">
        <f t="shared" si="954"/>
        <v>2</v>
      </c>
      <c r="L4712" s="436" t="str">
        <f t="shared" si="955"/>
        <v>DC2GT61-DC-2</v>
      </c>
      <c r="M4712" s="436">
        <f t="shared" si="956"/>
        <v>16</v>
      </c>
      <c r="N4712" s="437">
        <f t="shared" si="962"/>
        <v>75</v>
      </c>
      <c r="O4712" s="437"/>
      <c r="P4712" s="430" t="str">
        <f t="shared" si="957"/>
        <v/>
      </c>
      <c r="U4712" s="177">
        <v>3</v>
      </c>
      <c r="V4712" s="177" t="s">
        <v>3175</v>
      </c>
      <c r="W4712" s="177" t="s">
        <v>3181</v>
      </c>
      <c r="X4712" s="177" t="s">
        <v>2810</v>
      </c>
      <c r="Y4712" s="177" t="s">
        <v>3182</v>
      </c>
      <c r="Z4712" s="177" t="s">
        <v>5167</v>
      </c>
      <c r="AA4712" s="525" t="s">
        <v>3183</v>
      </c>
      <c r="AB4712" s="399" t="str">
        <f t="shared" si="958"/>
        <v>DC2GT61</v>
      </c>
      <c r="AC4712" s="399" t="str">
        <f t="shared" si="959"/>
        <v>DC2GT61-DC</v>
      </c>
      <c r="AD4712" t="str">
        <f>Y4712&amp;"-"&amp;VLOOKUP(AC4712,'LICH THI'!C:AA,9,0)</f>
        <v>63DCCA3012-42480</v>
      </c>
      <c r="AE4712">
        <f t="shared" si="960"/>
        <v>1</v>
      </c>
    </row>
    <row r="4713" spans="1:31" x14ac:dyDescent="0.25">
      <c r="A4713" s="436" t="str">
        <f t="shared" si="950"/>
        <v>DC2GT61-DC-41</v>
      </c>
      <c r="B4713" s="436">
        <f>COUNTIF(AC$4:AC4713,AC4713)</f>
        <v>41</v>
      </c>
      <c r="C4713" s="436" t="str">
        <f t="shared" si="951"/>
        <v>DC2GT61-DC</v>
      </c>
      <c r="D4713" s="436">
        <f>VLOOKUP(C4713,'LICH THI'!C:AA,12,0)</f>
        <v>76</v>
      </c>
      <c r="E4713" s="436">
        <f>VLOOKUP(C4713,'LICH THI'!C:AA,13,0)</f>
        <v>45</v>
      </c>
      <c r="F4713" s="436">
        <f t="shared" si="961"/>
        <v>45</v>
      </c>
      <c r="G4713" s="436">
        <f>VLOOKUP(C4713,'LICH THI'!C:AA,14,0)</f>
        <v>2</v>
      </c>
      <c r="H4713" s="436">
        <f t="shared" si="952"/>
        <v>1</v>
      </c>
      <c r="I4713" s="436" t="str">
        <f t="shared" si="953"/>
        <v>Đặng Sỹ Lưu</v>
      </c>
      <c r="J4713" s="436"/>
      <c r="K4713" s="436">
        <f t="shared" si="954"/>
        <v>2</v>
      </c>
      <c r="L4713" s="436" t="str">
        <f t="shared" si="955"/>
        <v>DC2GT61-DC-2</v>
      </c>
      <c r="M4713" s="436">
        <f t="shared" si="956"/>
        <v>16</v>
      </c>
      <c r="N4713" s="437">
        <f t="shared" si="962"/>
        <v>76</v>
      </c>
      <c r="O4713" s="437"/>
      <c r="P4713" s="430" t="str">
        <f t="shared" si="957"/>
        <v/>
      </c>
      <c r="U4713" s="177">
        <v>76</v>
      </c>
      <c r="V4713" s="177" t="s">
        <v>2935</v>
      </c>
      <c r="W4713" s="177" t="s">
        <v>4711</v>
      </c>
      <c r="X4713" s="177" t="s">
        <v>4591</v>
      </c>
      <c r="Y4713" s="177" t="s">
        <v>4712</v>
      </c>
      <c r="Z4713" s="177" t="s">
        <v>5167</v>
      </c>
      <c r="AA4713" s="525" t="s">
        <v>3206</v>
      </c>
      <c r="AB4713" s="399" t="str">
        <f t="shared" si="958"/>
        <v>DC2GT61</v>
      </c>
      <c r="AC4713" s="399" t="str">
        <f t="shared" si="959"/>
        <v>DC2GT61-DC</v>
      </c>
      <c r="AD4713" t="str">
        <f>Y4713&amp;"-"&amp;VLOOKUP(AC4713,'LICH THI'!C:AA,9,0)</f>
        <v>64DCDB3134-42480</v>
      </c>
      <c r="AE4713">
        <f t="shared" si="960"/>
        <v>1</v>
      </c>
    </row>
    <row r="4714" spans="1:31" x14ac:dyDescent="0.25">
      <c r="A4714" s="436" t="str">
        <f t="shared" si="950"/>
        <v>DC2GT61-DC-42</v>
      </c>
      <c r="B4714" s="436">
        <f>COUNTIF(AC$4:AC4714,AC4714)</f>
        <v>42</v>
      </c>
      <c r="C4714" s="436" t="str">
        <f t="shared" si="951"/>
        <v>DC2GT61-DC</v>
      </c>
      <c r="D4714" s="436">
        <f>VLOOKUP(C4714,'LICH THI'!C:AA,12,0)</f>
        <v>76</v>
      </c>
      <c r="E4714" s="436">
        <f>VLOOKUP(C4714,'LICH THI'!C:AA,13,0)</f>
        <v>45</v>
      </c>
      <c r="F4714" s="436">
        <f t="shared" si="961"/>
        <v>45</v>
      </c>
      <c r="G4714" s="436">
        <f>VLOOKUP(C4714,'LICH THI'!C:AA,14,0)</f>
        <v>2</v>
      </c>
      <c r="H4714" s="436">
        <f t="shared" si="952"/>
        <v>1</v>
      </c>
      <c r="I4714" s="436" t="str">
        <f t="shared" si="953"/>
        <v>Nguyễn Đức Mạnh</v>
      </c>
      <c r="J4714" s="436"/>
      <c r="K4714" s="436">
        <f t="shared" si="954"/>
        <v>2</v>
      </c>
      <c r="L4714" s="436" t="str">
        <f t="shared" si="955"/>
        <v>DC2GT61-DC-2</v>
      </c>
      <c r="M4714" s="436">
        <f t="shared" si="956"/>
        <v>16</v>
      </c>
      <c r="N4714" s="437">
        <f t="shared" si="962"/>
        <v>77</v>
      </c>
      <c r="O4714" s="437"/>
      <c r="P4714" s="430" t="str">
        <f t="shared" si="957"/>
        <v/>
      </c>
      <c r="U4714" s="177">
        <v>11</v>
      </c>
      <c r="V4714" s="177" t="s">
        <v>3209</v>
      </c>
      <c r="W4714" s="177" t="s">
        <v>3103</v>
      </c>
      <c r="X4714" s="177" t="s">
        <v>2930</v>
      </c>
      <c r="Y4714" s="177" t="s">
        <v>5178</v>
      </c>
      <c r="Z4714" s="177" t="s">
        <v>5167</v>
      </c>
      <c r="AA4714" s="525" t="s">
        <v>4839</v>
      </c>
      <c r="AB4714" s="399" t="str">
        <f t="shared" si="958"/>
        <v>DC2GT61</v>
      </c>
      <c r="AC4714" s="399" t="str">
        <f t="shared" si="959"/>
        <v>DC2GT61-DC</v>
      </c>
      <c r="AD4714" t="str">
        <f>Y4714&amp;"-"&amp;VLOOKUP(AC4714,'LICH THI'!C:AA,9,0)</f>
        <v>63DCCD3317-42480</v>
      </c>
      <c r="AE4714">
        <f t="shared" si="960"/>
        <v>1</v>
      </c>
    </row>
    <row r="4715" spans="1:31" x14ac:dyDescent="0.25">
      <c r="A4715" s="436" t="str">
        <f t="shared" si="950"/>
        <v>DC2GT61-DC-43</v>
      </c>
      <c r="B4715" s="436">
        <f>COUNTIF(AC$4:AC4715,AC4715)</f>
        <v>43</v>
      </c>
      <c r="C4715" s="436" t="str">
        <f t="shared" si="951"/>
        <v>DC2GT61-DC</v>
      </c>
      <c r="D4715" s="436">
        <f>VLOOKUP(C4715,'LICH THI'!C:AA,12,0)</f>
        <v>76</v>
      </c>
      <c r="E4715" s="436">
        <f>VLOOKUP(C4715,'LICH THI'!C:AA,13,0)</f>
        <v>45</v>
      </c>
      <c r="F4715" s="436">
        <f t="shared" si="961"/>
        <v>45</v>
      </c>
      <c r="G4715" s="436">
        <f>VLOOKUP(C4715,'LICH THI'!C:AA,14,0)</f>
        <v>2</v>
      </c>
      <c r="H4715" s="436">
        <f t="shared" si="952"/>
        <v>1</v>
      </c>
      <c r="I4715" s="436" t="str">
        <f t="shared" si="953"/>
        <v>Nguyễn Quang Mạnh</v>
      </c>
      <c r="J4715" s="436"/>
      <c r="K4715" s="436">
        <f t="shared" si="954"/>
        <v>2</v>
      </c>
      <c r="L4715" s="436" t="str">
        <f t="shared" si="955"/>
        <v>DC2GT61-DC-2</v>
      </c>
      <c r="M4715" s="436">
        <f t="shared" si="956"/>
        <v>16</v>
      </c>
      <c r="N4715" s="437">
        <f t="shared" si="962"/>
        <v>78</v>
      </c>
      <c r="O4715" s="437"/>
      <c r="P4715" s="430" t="str">
        <f t="shared" si="957"/>
        <v/>
      </c>
      <c r="U4715" s="177">
        <v>38</v>
      </c>
      <c r="V4715" s="177" t="s">
        <v>2825</v>
      </c>
      <c r="W4715" s="177" t="s">
        <v>3032</v>
      </c>
      <c r="X4715" s="177" t="s">
        <v>2930</v>
      </c>
      <c r="Y4715" s="177" t="s">
        <v>5200</v>
      </c>
      <c r="Z4715" s="177" t="s">
        <v>5167</v>
      </c>
      <c r="AA4715" s="525" t="s">
        <v>3888</v>
      </c>
      <c r="AB4715" s="399" t="str">
        <f t="shared" si="958"/>
        <v>DC2GT61</v>
      </c>
      <c r="AC4715" s="399" t="str">
        <f t="shared" si="959"/>
        <v>DC2GT61-DC</v>
      </c>
      <c r="AD4715" t="str">
        <f>Y4715&amp;"-"&amp;VLOOKUP(AC4715,'LICH THI'!C:AA,9,0)</f>
        <v>64DCCD3163-42480</v>
      </c>
      <c r="AE4715">
        <f t="shared" si="960"/>
        <v>1</v>
      </c>
    </row>
    <row r="4716" spans="1:31" x14ac:dyDescent="0.25">
      <c r="A4716" s="436" t="str">
        <f t="shared" si="950"/>
        <v>DC2GT61-DC-44</v>
      </c>
      <c r="B4716" s="436">
        <f>COUNTIF(AC$4:AC4716,AC4716)</f>
        <v>44</v>
      </c>
      <c r="C4716" s="436" t="str">
        <f t="shared" si="951"/>
        <v>DC2GT61-DC</v>
      </c>
      <c r="D4716" s="436">
        <f>VLOOKUP(C4716,'LICH THI'!C:AA,12,0)</f>
        <v>76</v>
      </c>
      <c r="E4716" s="436">
        <f>VLOOKUP(C4716,'LICH THI'!C:AA,13,0)</f>
        <v>45</v>
      </c>
      <c r="F4716" s="436">
        <f t="shared" si="961"/>
        <v>45</v>
      </c>
      <c r="G4716" s="436">
        <f>VLOOKUP(C4716,'LICH THI'!C:AA,14,0)</f>
        <v>2</v>
      </c>
      <c r="H4716" s="436">
        <f t="shared" si="952"/>
        <v>1</v>
      </c>
      <c r="I4716" s="436" t="str">
        <f t="shared" si="953"/>
        <v>Đỗ Hoàng Minh</v>
      </c>
      <c r="J4716" s="436"/>
      <c r="K4716" s="436">
        <f t="shared" si="954"/>
        <v>2</v>
      </c>
      <c r="L4716" s="436" t="str">
        <f t="shared" si="955"/>
        <v>DC2GT61-DC-2</v>
      </c>
      <c r="M4716" s="436">
        <f t="shared" si="956"/>
        <v>16</v>
      </c>
      <c r="N4716" s="437">
        <f t="shared" si="962"/>
        <v>79</v>
      </c>
      <c r="O4716" s="437"/>
      <c r="P4716" s="430" t="str">
        <f t="shared" si="957"/>
        <v/>
      </c>
      <c r="U4716" s="177">
        <v>9</v>
      </c>
      <c r="V4716" s="177" t="s">
        <v>3196</v>
      </c>
      <c r="W4716" s="177" t="s">
        <v>3942</v>
      </c>
      <c r="X4716" s="177" t="s">
        <v>2713</v>
      </c>
      <c r="Y4716" s="177" t="s">
        <v>3943</v>
      </c>
      <c r="Z4716" s="177" t="s">
        <v>5167</v>
      </c>
      <c r="AA4716" s="525" t="s">
        <v>3944</v>
      </c>
      <c r="AB4716" s="399" t="str">
        <f t="shared" si="958"/>
        <v>DC2GT61</v>
      </c>
      <c r="AC4716" s="399" t="str">
        <f t="shared" si="959"/>
        <v>DC2GT61-DC</v>
      </c>
      <c r="AD4716" t="str">
        <f>Y4716&amp;"-"&amp;VLOOKUP(AC4716,'LICH THI'!C:AA,9,0)</f>
        <v>63DCCD3004-42480</v>
      </c>
      <c r="AE4716">
        <f t="shared" si="960"/>
        <v>1</v>
      </c>
    </row>
    <row r="4717" spans="1:31" x14ac:dyDescent="0.25">
      <c r="A4717" s="436" t="str">
        <f t="shared" si="950"/>
        <v>DC2GT61-DC-45</v>
      </c>
      <c r="B4717" s="436">
        <f>COUNTIF(AC$4:AC4717,AC4717)</f>
        <v>45</v>
      </c>
      <c r="C4717" s="436" t="str">
        <f t="shared" si="951"/>
        <v>DC2GT61-DC</v>
      </c>
      <c r="D4717" s="436">
        <f>VLOOKUP(C4717,'LICH THI'!C:AA,12,0)</f>
        <v>76</v>
      </c>
      <c r="E4717" s="436">
        <f>VLOOKUP(C4717,'LICH THI'!C:AA,13,0)</f>
        <v>45</v>
      </c>
      <c r="F4717" s="436">
        <f t="shared" si="961"/>
        <v>45</v>
      </c>
      <c r="G4717" s="436">
        <f>VLOOKUP(C4717,'LICH THI'!C:AA,14,0)</f>
        <v>2</v>
      </c>
      <c r="H4717" s="436">
        <f t="shared" si="952"/>
        <v>1</v>
      </c>
      <c r="I4717" s="436" t="str">
        <f t="shared" si="953"/>
        <v>Hoàng Văn Nam</v>
      </c>
      <c r="J4717" s="436"/>
      <c r="K4717" s="436">
        <f t="shared" si="954"/>
        <v>2</v>
      </c>
      <c r="L4717" s="436" t="str">
        <f t="shared" si="955"/>
        <v>DC2GT61-DC-2</v>
      </c>
      <c r="M4717" s="436">
        <f t="shared" si="956"/>
        <v>16</v>
      </c>
      <c r="N4717" s="437">
        <f t="shared" si="962"/>
        <v>80</v>
      </c>
      <c r="O4717" s="437"/>
      <c r="P4717" s="430" t="str">
        <f t="shared" si="957"/>
        <v/>
      </c>
      <c r="U4717" s="177">
        <v>65</v>
      </c>
      <c r="V4717" s="177" t="s">
        <v>3731</v>
      </c>
      <c r="W4717" s="177" t="s">
        <v>2966</v>
      </c>
      <c r="X4717" s="177" t="s">
        <v>2773</v>
      </c>
      <c r="Y4717" s="177" t="s">
        <v>4692</v>
      </c>
      <c r="Z4717" s="177" t="s">
        <v>5167</v>
      </c>
      <c r="AA4717" s="525" t="s">
        <v>4693</v>
      </c>
      <c r="AB4717" s="399" t="str">
        <f t="shared" si="958"/>
        <v>DC2GT61</v>
      </c>
      <c r="AC4717" s="399" t="str">
        <f t="shared" si="959"/>
        <v>DC2GT61-DC</v>
      </c>
      <c r="AD4717" t="str">
        <f>Y4717&amp;"-"&amp;VLOOKUP(AC4717,'LICH THI'!C:AA,9,0)</f>
        <v>64DCCS3012-42480</v>
      </c>
      <c r="AE4717">
        <f t="shared" si="960"/>
        <v>1</v>
      </c>
    </row>
    <row r="4718" spans="1:31" x14ac:dyDescent="0.25">
      <c r="A4718" s="436" t="str">
        <f t="shared" si="950"/>
        <v>DC2GT61-DC-46</v>
      </c>
      <c r="B4718" s="436">
        <f>COUNTIF(AC$4:AC4718,AC4718)</f>
        <v>46</v>
      </c>
      <c r="C4718" s="436" t="str">
        <f t="shared" si="951"/>
        <v>DC2GT61-DC</v>
      </c>
      <c r="D4718" s="436">
        <f>VLOOKUP(C4718,'LICH THI'!C:AA,12,0)</f>
        <v>76</v>
      </c>
      <c r="E4718" s="436">
        <f>VLOOKUP(C4718,'LICH THI'!C:AA,13,0)</f>
        <v>45</v>
      </c>
      <c r="F4718" s="436">
        <f t="shared" si="961"/>
        <v>31</v>
      </c>
      <c r="G4718" s="436">
        <f>VLOOKUP(C4718,'LICH THI'!C:AA,14,0)</f>
        <v>2</v>
      </c>
      <c r="H4718" s="436">
        <f t="shared" si="952"/>
        <v>2</v>
      </c>
      <c r="I4718" s="436" t="str">
        <f t="shared" si="953"/>
        <v>Nguyễn Nhật Nam</v>
      </c>
      <c r="J4718" s="436"/>
      <c r="K4718" s="436">
        <f t="shared" si="954"/>
        <v>1</v>
      </c>
      <c r="L4718" s="436" t="str">
        <f t="shared" si="955"/>
        <v>DC2GT61-DC-1</v>
      </c>
      <c r="M4718" s="436">
        <f t="shared" si="956"/>
        <v>16</v>
      </c>
      <c r="N4718" s="437">
        <f t="shared" si="962"/>
        <v>31</v>
      </c>
      <c r="O4718" s="437"/>
      <c r="P4718" s="430" t="str">
        <f t="shared" si="957"/>
        <v/>
      </c>
      <c r="U4718" s="177">
        <v>13</v>
      </c>
      <c r="V4718" s="177" t="s">
        <v>2609</v>
      </c>
      <c r="W4718" s="177" t="s">
        <v>3225</v>
      </c>
      <c r="X4718" s="177" t="s">
        <v>2773</v>
      </c>
      <c r="Y4718" s="177" t="s">
        <v>3226</v>
      </c>
      <c r="Z4718" s="177" t="s">
        <v>5167</v>
      </c>
      <c r="AA4718" s="525" t="s">
        <v>3174</v>
      </c>
      <c r="AB4718" s="399" t="str">
        <f t="shared" si="958"/>
        <v>DC2GT61</v>
      </c>
      <c r="AC4718" s="399" t="str">
        <f t="shared" si="959"/>
        <v>DC2GT61-DC</v>
      </c>
      <c r="AD4718" t="str">
        <f>Y4718&amp;"-"&amp;VLOOKUP(AC4718,'LICH THI'!C:AA,9,0)</f>
        <v>63DCCD3264-42480</v>
      </c>
      <c r="AE4718">
        <f t="shared" si="960"/>
        <v>1</v>
      </c>
    </row>
    <row r="4719" spans="1:31" x14ac:dyDescent="0.25">
      <c r="A4719" s="436" t="str">
        <f t="shared" si="950"/>
        <v>DC2GT61-DC-47</v>
      </c>
      <c r="B4719" s="436">
        <f>COUNTIF(AC$4:AC4719,AC4719)</f>
        <v>47</v>
      </c>
      <c r="C4719" s="436" t="str">
        <f t="shared" si="951"/>
        <v>DC2GT61-DC</v>
      </c>
      <c r="D4719" s="436">
        <f>VLOOKUP(C4719,'LICH THI'!C:AA,12,0)</f>
        <v>76</v>
      </c>
      <c r="E4719" s="436">
        <f>VLOOKUP(C4719,'LICH THI'!C:AA,13,0)</f>
        <v>45</v>
      </c>
      <c r="F4719" s="436">
        <f t="shared" si="961"/>
        <v>31</v>
      </c>
      <c r="G4719" s="436">
        <f>VLOOKUP(C4719,'LICH THI'!C:AA,14,0)</f>
        <v>2</v>
      </c>
      <c r="H4719" s="436">
        <f t="shared" si="952"/>
        <v>2</v>
      </c>
      <c r="I4719" s="436" t="str">
        <f t="shared" si="953"/>
        <v>Bùi Thị Nga</v>
      </c>
      <c r="J4719" s="436"/>
      <c r="K4719" s="436">
        <f t="shared" si="954"/>
        <v>1</v>
      </c>
      <c r="L4719" s="436" t="str">
        <f t="shared" si="955"/>
        <v>DC2GT61-DC-1</v>
      </c>
      <c r="M4719" s="436">
        <f t="shared" si="956"/>
        <v>16</v>
      </c>
      <c r="N4719" s="437">
        <f t="shared" si="962"/>
        <v>1</v>
      </c>
      <c r="O4719" s="437"/>
      <c r="P4719" s="430" t="str">
        <f t="shared" si="957"/>
        <v/>
      </c>
      <c r="U4719" s="177">
        <v>62</v>
      </c>
      <c r="V4719" s="177" t="s">
        <v>2868</v>
      </c>
      <c r="W4719" s="177" t="s">
        <v>2630</v>
      </c>
      <c r="X4719" s="177" t="s">
        <v>2676</v>
      </c>
      <c r="Y4719" s="177" t="s">
        <v>5214</v>
      </c>
      <c r="Z4719" s="177" t="s">
        <v>5167</v>
      </c>
      <c r="AA4719" s="525" t="s">
        <v>5215</v>
      </c>
      <c r="AB4719" s="399" t="str">
        <f t="shared" si="958"/>
        <v>DC2GT61</v>
      </c>
      <c r="AC4719" s="399" t="str">
        <f t="shared" si="959"/>
        <v>DC2GT61-DC</v>
      </c>
      <c r="AD4719" t="str">
        <f>Y4719&amp;"-"&amp;VLOOKUP(AC4719,'LICH THI'!C:AA,9,0)</f>
        <v>64DCCD3291-42480</v>
      </c>
      <c r="AE4719">
        <f t="shared" si="960"/>
        <v>1</v>
      </c>
    </row>
    <row r="4720" spans="1:31" x14ac:dyDescent="0.25">
      <c r="A4720" s="436" t="str">
        <f t="shared" si="950"/>
        <v>DC2GT61-DC-48</v>
      </c>
      <c r="B4720" s="436">
        <f>COUNTIF(AC$4:AC4720,AC4720)</f>
        <v>48</v>
      </c>
      <c r="C4720" s="436" t="str">
        <f t="shared" si="951"/>
        <v>DC2GT61-DC</v>
      </c>
      <c r="D4720" s="436">
        <f>VLOOKUP(C4720,'LICH THI'!C:AA,12,0)</f>
        <v>76</v>
      </c>
      <c r="E4720" s="436">
        <f>VLOOKUP(C4720,'LICH THI'!C:AA,13,0)</f>
        <v>45</v>
      </c>
      <c r="F4720" s="436">
        <f t="shared" si="961"/>
        <v>31</v>
      </c>
      <c r="G4720" s="436">
        <f>VLOOKUP(C4720,'LICH THI'!C:AA,14,0)</f>
        <v>2</v>
      </c>
      <c r="H4720" s="436">
        <f t="shared" si="952"/>
        <v>2</v>
      </c>
      <c r="I4720" s="436" t="str">
        <f t="shared" si="953"/>
        <v>Phạm Tiến Phát</v>
      </c>
      <c r="J4720" s="436"/>
      <c r="K4720" s="436">
        <f t="shared" si="954"/>
        <v>1</v>
      </c>
      <c r="L4720" s="436" t="str">
        <f t="shared" si="955"/>
        <v>DC2GT61-DC-1</v>
      </c>
      <c r="M4720" s="436">
        <f t="shared" si="956"/>
        <v>16</v>
      </c>
      <c r="N4720" s="437">
        <f t="shared" si="962"/>
        <v>2</v>
      </c>
      <c r="O4720" s="437"/>
      <c r="P4720" s="430" t="str">
        <f t="shared" si="957"/>
        <v/>
      </c>
      <c r="U4720" s="177">
        <v>10</v>
      </c>
      <c r="V4720" s="177" t="s">
        <v>3196</v>
      </c>
      <c r="W4720" s="177" t="s">
        <v>3210</v>
      </c>
      <c r="X4720" s="177" t="s">
        <v>5175</v>
      </c>
      <c r="Y4720" s="177" t="s">
        <v>5176</v>
      </c>
      <c r="Z4720" s="177" t="s">
        <v>5167</v>
      </c>
      <c r="AA4720" s="525" t="s">
        <v>5177</v>
      </c>
      <c r="AB4720" s="399" t="str">
        <f t="shared" si="958"/>
        <v>DC2GT61</v>
      </c>
      <c r="AC4720" s="399" t="str">
        <f t="shared" si="959"/>
        <v>DC2GT61-DC</v>
      </c>
      <c r="AD4720" t="str">
        <f>Y4720&amp;"-"&amp;VLOOKUP(AC4720,'LICH THI'!C:AA,9,0)</f>
        <v>63DCCD3056-42480</v>
      </c>
      <c r="AE4720">
        <f t="shared" si="960"/>
        <v>1</v>
      </c>
    </row>
    <row r="4721" spans="1:31" x14ac:dyDescent="0.25">
      <c r="A4721" s="436" t="str">
        <f t="shared" si="950"/>
        <v>DC2GT61-DC-49</v>
      </c>
      <c r="B4721" s="436">
        <f>COUNTIF(AC$4:AC4721,AC4721)</f>
        <v>49</v>
      </c>
      <c r="C4721" s="436" t="str">
        <f t="shared" si="951"/>
        <v>DC2GT61-DC</v>
      </c>
      <c r="D4721" s="436">
        <f>VLOOKUP(C4721,'LICH THI'!C:AA,12,0)</f>
        <v>76</v>
      </c>
      <c r="E4721" s="436">
        <f>VLOOKUP(C4721,'LICH THI'!C:AA,13,0)</f>
        <v>45</v>
      </c>
      <c r="F4721" s="436">
        <f t="shared" si="961"/>
        <v>31</v>
      </c>
      <c r="G4721" s="436">
        <f>VLOOKUP(C4721,'LICH THI'!C:AA,14,0)</f>
        <v>2</v>
      </c>
      <c r="H4721" s="436">
        <f t="shared" si="952"/>
        <v>2</v>
      </c>
      <c r="I4721" s="436" t="str">
        <f t="shared" si="953"/>
        <v>Đào Hứa Phong</v>
      </c>
      <c r="J4721" s="436"/>
      <c r="K4721" s="436">
        <f t="shared" si="954"/>
        <v>1</v>
      </c>
      <c r="L4721" s="436" t="str">
        <f t="shared" si="955"/>
        <v>DC2GT61-DC-1</v>
      </c>
      <c r="M4721" s="436">
        <f t="shared" si="956"/>
        <v>16</v>
      </c>
      <c r="N4721" s="437">
        <f t="shared" si="962"/>
        <v>3</v>
      </c>
      <c r="O4721" s="437"/>
      <c r="P4721" s="430" t="str">
        <f t="shared" si="957"/>
        <v/>
      </c>
      <c r="U4721" s="177">
        <v>71</v>
      </c>
      <c r="V4721" s="177" t="s">
        <v>2897</v>
      </c>
      <c r="W4721" s="177" t="s">
        <v>3283</v>
      </c>
      <c r="X4721" s="177" t="s">
        <v>3284</v>
      </c>
      <c r="Y4721" s="177" t="s">
        <v>3285</v>
      </c>
      <c r="Z4721" s="177" t="s">
        <v>5167</v>
      </c>
      <c r="AA4721" s="525" t="s">
        <v>3286</v>
      </c>
      <c r="AB4721" s="399" t="str">
        <f t="shared" si="958"/>
        <v>DC2GT61</v>
      </c>
      <c r="AC4721" s="399" t="str">
        <f t="shared" si="959"/>
        <v>DC2GT61-DC</v>
      </c>
      <c r="AD4721" t="str">
        <f>Y4721&amp;"-"&amp;VLOOKUP(AC4721,'LICH THI'!C:AA,9,0)</f>
        <v>64DCDB3070-42480</v>
      </c>
      <c r="AE4721">
        <f t="shared" si="960"/>
        <v>1</v>
      </c>
    </row>
    <row r="4722" spans="1:31" x14ac:dyDescent="0.25">
      <c r="A4722" s="436" t="str">
        <f t="shared" si="950"/>
        <v>DC2GT61-DC-50</v>
      </c>
      <c r="B4722" s="436">
        <f>COUNTIF(AC$4:AC4722,AC4722)</f>
        <v>50</v>
      </c>
      <c r="C4722" s="436" t="str">
        <f t="shared" si="951"/>
        <v>DC2GT61-DC</v>
      </c>
      <c r="D4722" s="436">
        <f>VLOOKUP(C4722,'LICH THI'!C:AA,12,0)</f>
        <v>76</v>
      </c>
      <c r="E4722" s="436">
        <f>VLOOKUP(C4722,'LICH THI'!C:AA,13,0)</f>
        <v>45</v>
      </c>
      <c r="F4722" s="436">
        <f t="shared" si="961"/>
        <v>31</v>
      </c>
      <c r="G4722" s="436">
        <f>VLOOKUP(C4722,'LICH THI'!C:AA,14,0)</f>
        <v>2</v>
      </c>
      <c r="H4722" s="436">
        <f t="shared" si="952"/>
        <v>2</v>
      </c>
      <c r="I4722" s="436" t="str">
        <f t="shared" si="953"/>
        <v>Khuất Duy Quang</v>
      </c>
      <c r="J4722" s="436"/>
      <c r="K4722" s="436">
        <f t="shared" si="954"/>
        <v>1</v>
      </c>
      <c r="L4722" s="436" t="str">
        <f t="shared" si="955"/>
        <v>DC2GT61-DC-1</v>
      </c>
      <c r="M4722" s="436">
        <f t="shared" si="956"/>
        <v>16</v>
      </c>
      <c r="N4722" s="437">
        <f t="shared" si="962"/>
        <v>4</v>
      </c>
      <c r="O4722" s="437"/>
      <c r="P4722" s="430" t="str">
        <f t="shared" si="957"/>
        <v/>
      </c>
      <c r="U4722" s="177">
        <v>72</v>
      </c>
      <c r="V4722" s="177" t="s">
        <v>2897</v>
      </c>
      <c r="W4722" s="177" t="s">
        <v>3287</v>
      </c>
      <c r="X4722" s="177" t="s">
        <v>3147</v>
      </c>
      <c r="Y4722" s="177" t="s">
        <v>3288</v>
      </c>
      <c r="Z4722" s="177" t="s">
        <v>5167</v>
      </c>
      <c r="AA4722" s="525" t="s">
        <v>3289</v>
      </c>
      <c r="AB4722" s="399" t="str">
        <f t="shared" si="958"/>
        <v>DC2GT61</v>
      </c>
      <c r="AC4722" s="399" t="str">
        <f t="shared" si="959"/>
        <v>DC2GT61-DC</v>
      </c>
      <c r="AD4722" t="str">
        <f>Y4722&amp;"-"&amp;VLOOKUP(AC4722,'LICH THI'!C:AA,9,0)</f>
        <v>64DCDB3076-42480</v>
      </c>
      <c r="AE4722">
        <f t="shared" si="960"/>
        <v>1</v>
      </c>
    </row>
    <row r="4723" spans="1:31" x14ac:dyDescent="0.25">
      <c r="A4723" s="436" t="str">
        <f t="shared" si="950"/>
        <v>DC2GT61-DC-51</v>
      </c>
      <c r="B4723" s="436">
        <f>COUNTIF(AC$4:AC4723,AC4723)</f>
        <v>51</v>
      </c>
      <c r="C4723" s="436" t="str">
        <f t="shared" si="951"/>
        <v>DC2GT61-DC</v>
      </c>
      <c r="D4723" s="436">
        <f>VLOOKUP(C4723,'LICH THI'!C:AA,12,0)</f>
        <v>76</v>
      </c>
      <c r="E4723" s="436">
        <f>VLOOKUP(C4723,'LICH THI'!C:AA,13,0)</f>
        <v>45</v>
      </c>
      <c r="F4723" s="436">
        <f t="shared" si="961"/>
        <v>31</v>
      </c>
      <c r="G4723" s="436">
        <f>VLOOKUP(C4723,'LICH THI'!C:AA,14,0)</f>
        <v>2</v>
      </c>
      <c r="H4723" s="436">
        <f t="shared" si="952"/>
        <v>2</v>
      </c>
      <c r="I4723" s="436" t="str">
        <f t="shared" si="953"/>
        <v>Nguyễn Thế Quang</v>
      </c>
      <c r="J4723" s="436"/>
      <c r="K4723" s="436">
        <f t="shared" si="954"/>
        <v>1</v>
      </c>
      <c r="L4723" s="436" t="str">
        <f t="shared" si="955"/>
        <v>DC2GT61-DC-1</v>
      </c>
      <c r="M4723" s="436">
        <f t="shared" si="956"/>
        <v>16</v>
      </c>
      <c r="N4723" s="437">
        <f t="shared" si="962"/>
        <v>5</v>
      </c>
      <c r="O4723" s="437"/>
      <c r="P4723" s="430" t="str">
        <f t="shared" si="957"/>
        <v/>
      </c>
      <c r="U4723" s="177">
        <v>19</v>
      </c>
      <c r="V4723" s="177" t="s">
        <v>2724</v>
      </c>
      <c r="W4723" s="177" t="s">
        <v>3243</v>
      </c>
      <c r="X4723" s="177" t="s">
        <v>3147</v>
      </c>
      <c r="Y4723" s="177" t="s">
        <v>3709</v>
      </c>
      <c r="Z4723" s="177" t="s">
        <v>5167</v>
      </c>
      <c r="AA4723" s="525" t="s">
        <v>3349</v>
      </c>
      <c r="AB4723" s="399" t="str">
        <f t="shared" si="958"/>
        <v>DC2GT61</v>
      </c>
      <c r="AC4723" s="399" t="str">
        <f t="shared" si="959"/>
        <v>DC2GT61-DC</v>
      </c>
      <c r="AD4723" t="str">
        <f>Y4723&amp;"-"&amp;VLOOKUP(AC4723,'LICH THI'!C:AA,9,0)</f>
        <v>64DCCA3008-42480</v>
      </c>
      <c r="AE4723">
        <f t="shared" si="960"/>
        <v>1</v>
      </c>
    </row>
    <row r="4724" spans="1:31" x14ac:dyDescent="0.25">
      <c r="A4724" s="436" t="str">
        <f t="shared" si="950"/>
        <v>DC2GT61-DC-52</v>
      </c>
      <c r="B4724" s="436">
        <f>COUNTIF(AC$4:AC4724,AC4724)</f>
        <v>52</v>
      </c>
      <c r="C4724" s="436" t="str">
        <f t="shared" si="951"/>
        <v>DC2GT61-DC</v>
      </c>
      <c r="D4724" s="436">
        <f>VLOOKUP(C4724,'LICH THI'!C:AA,12,0)</f>
        <v>76</v>
      </c>
      <c r="E4724" s="436">
        <f>VLOOKUP(C4724,'LICH THI'!C:AA,13,0)</f>
        <v>45</v>
      </c>
      <c r="F4724" s="436">
        <f t="shared" si="961"/>
        <v>31</v>
      </c>
      <c r="G4724" s="436">
        <f>VLOOKUP(C4724,'LICH THI'!C:AA,14,0)</f>
        <v>2</v>
      </c>
      <c r="H4724" s="436">
        <f t="shared" si="952"/>
        <v>2</v>
      </c>
      <c r="I4724" s="436" t="str">
        <f t="shared" si="953"/>
        <v>Trần Mạnh Quang</v>
      </c>
      <c r="J4724" s="436"/>
      <c r="K4724" s="436">
        <f t="shared" si="954"/>
        <v>1</v>
      </c>
      <c r="L4724" s="436" t="str">
        <f t="shared" si="955"/>
        <v>DC2GT61-DC-1</v>
      </c>
      <c r="M4724" s="436">
        <f t="shared" si="956"/>
        <v>16</v>
      </c>
      <c r="N4724" s="437">
        <f t="shared" si="962"/>
        <v>6</v>
      </c>
      <c r="O4724" s="437"/>
      <c r="P4724" s="430" t="str">
        <f t="shared" si="957"/>
        <v/>
      </c>
      <c r="U4724" s="177">
        <v>4</v>
      </c>
      <c r="V4724" s="177" t="s">
        <v>3175</v>
      </c>
      <c r="W4724" s="177" t="s">
        <v>3187</v>
      </c>
      <c r="X4724" s="177" t="s">
        <v>3147</v>
      </c>
      <c r="Y4724" s="177" t="s">
        <v>3188</v>
      </c>
      <c r="Z4724" s="177" t="s">
        <v>5167</v>
      </c>
      <c r="AA4724" s="525" t="s">
        <v>2665</v>
      </c>
      <c r="AB4724" s="399" t="str">
        <f t="shared" si="958"/>
        <v>DC2GT61</v>
      </c>
      <c r="AC4724" s="399" t="str">
        <f t="shared" si="959"/>
        <v>DC2GT61-DC</v>
      </c>
      <c r="AD4724" t="str">
        <f>Y4724&amp;"-"&amp;VLOOKUP(AC4724,'LICH THI'!C:AA,9,0)</f>
        <v>63DCCA3025-42480</v>
      </c>
      <c r="AE4724">
        <f t="shared" si="960"/>
        <v>1</v>
      </c>
    </row>
    <row r="4725" spans="1:31" x14ac:dyDescent="0.25">
      <c r="A4725" s="436" t="str">
        <f t="shared" si="950"/>
        <v>DC2GT61-DC-53</v>
      </c>
      <c r="B4725" s="436">
        <f>COUNTIF(AC$4:AC4725,AC4725)</f>
        <v>53</v>
      </c>
      <c r="C4725" s="436" t="str">
        <f t="shared" si="951"/>
        <v>DC2GT61-DC</v>
      </c>
      <c r="D4725" s="436">
        <f>VLOOKUP(C4725,'LICH THI'!C:AA,12,0)</f>
        <v>76</v>
      </c>
      <c r="E4725" s="436">
        <f>VLOOKUP(C4725,'LICH THI'!C:AA,13,0)</f>
        <v>45</v>
      </c>
      <c r="F4725" s="436">
        <f t="shared" si="961"/>
        <v>31</v>
      </c>
      <c r="G4725" s="436">
        <f>VLOOKUP(C4725,'LICH THI'!C:AA,14,0)</f>
        <v>2</v>
      </c>
      <c r="H4725" s="436">
        <f t="shared" si="952"/>
        <v>2</v>
      </c>
      <c r="I4725" s="436" t="str">
        <f t="shared" si="953"/>
        <v>Nguyễn Mạnh Quân</v>
      </c>
      <c r="J4725" s="436"/>
      <c r="K4725" s="436">
        <f t="shared" si="954"/>
        <v>1</v>
      </c>
      <c r="L4725" s="436" t="str">
        <f t="shared" si="955"/>
        <v>DC2GT61-DC-1</v>
      </c>
      <c r="M4725" s="436">
        <f t="shared" si="956"/>
        <v>16</v>
      </c>
      <c r="N4725" s="437">
        <f t="shared" si="962"/>
        <v>7</v>
      </c>
      <c r="O4725" s="437"/>
      <c r="P4725" s="430" t="str">
        <f t="shared" si="957"/>
        <v/>
      </c>
      <c r="U4725" s="177">
        <v>63</v>
      </c>
      <c r="V4725" s="177" t="s">
        <v>2868</v>
      </c>
      <c r="W4725" s="177" t="s">
        <v>2734</v>
      </c>
      <c r="X4725" s="177" t="s">
        <v>2890</v>
      </c>
      <c r="Y4725" s="177" t="s">
        <v>2891</v>
      </c>
      <c r="Z4725" s="177" t="s">
        <v>5167</v>
      </c>
      <c r="AA4725" s="525" t="s">
        <v>2892</v>
      </c>
      <c r="AB4725" s="399" t="str">
        <f t="shared" si="958"/>
        <v>DC2GT61</v>
      </c>
      <c r="AC4725" s="399" t="str">
        <f t="shared" si="959"/>
        <v>DC2GT61-DC</v>
      </c>
      <c r="AD4725" t="str">
        <f>Y4725&amp;"-"&amp;VLOOKUP(AC4725,'LICH THI'!C:AA,9,0)</f>
        <v>64DCCD3304-42480</v>
      </c>
      <c r="AE4725">
        <f t="shared" si="960"/>
        <v>1</v>
      </c>
    </row>
    <row r="4726" spans="1:31" x14ac:dyDescent="0.25">
      <c r="A4726" s="436" t="str">
        <f t="shared" si="950"/>
        <v>DC2GT61-DC-54</v>
      </c>
      <c r="B4726" s="436">
        <f>COUNTIF(AC$4:AC4726,AC4726)</f>
        <v>54</v>
      </c>
      <c r="C4726" s="436" t="str">
        <f t="shared" si="951"/>
        <v>DC2GT61-DC</v>
      </c>
      <c r="D4726" s="436">
        <f>VLOOKUP(C4726,'LICH THI'!C:AA,12,0)</f>
        <v>76</v>
      </c>
      <c r="E4726" s="436">
        <f>VLOOKUP(C4726,'LICH THI'!C:AA,13,0)</f>
        <v>45</v>
      </c>
      <c r="F4726" s="436">
        <f t="shared" si="961"/>
        <v>31</v>
      </c>
      <c r="G4726" s="436">
        <f>VLOOKUP(C4726,'LICH THI'!C:AA,14,0)</f>
        <v>2</v>
      </c>
      <c r="H4726" s="436">
        <f t="shared" si="952"/>
        <v>2</v>
      </c>
      <c r="I4726" s="436" t="str">
        <f t="shared" si="953"/>
        <v>Ngô Mạnh Quyền</v>
      </c>
      <c r="J4726" s="436"/>
      <c r="K4726" s="436">
        <f t="shared" si="954"/>
        <v>1</v>
      </c>
      <c r="L4726" s="436" t="str">
        <f t="shared" si="955"/>
        <v>DC2GT61-DC-1</v>
      </c>
      <c r="M4726" s="436">
        <f t="shared" si="956"/>
        <v>16</v>
      </c>
      <c r="N4726" s="437">
        <f t="shared" si="962"/>
        <v>8</v>
      </c>
      <c r="O4726" s="437"/>
      <c r="P4726" s="430" t="str">
        <f t="shared" si="957"/>
        <v/>
      </c>
      <c r="U4726" s="177">
        <v>66</v>
      </c>
      <c r="V4726" s="177" t="s">
        <v>3731</v>
      </c>
      <c r="W4726" s="177" t="s">
        <v>5160</v>
      </c>
      <c r="X4726" s="177" t="s">
        <v>2984</v>
      </c>
      <c r="Y4726" s="177" t="s">
        <v>5161</v>
      </c>
      <c r="Z4726" s="177" t="s">
        <v>5167</v>
      </c>
      <c r="AA4726" s="525" t="s">
        <v>4362</v>
      </c>
      <c r="AB4726" s="399" t="str">
        <f t="shared" si="958"/>
        <v>DC2GT61</v>
      </c>
      <c r="AC4726" s="399" t="str">
        <f t="shared" si="959"/>
        <v>DC2GT61-DC</v>
      </c>
      <c r="AD4726" t="str">
        <f>Y4726&amp;"-"&amp;VLOOKUP(AC4726,'LICH THI'!C:AA,9,0)</f>
        <v>64DCCS3021-42480</v>
      </c>
      <c r="AE4726">
        <f t="shared" si="960"/>
        <v>1</v>
      </c>
    </row>
    <row r="4727" spans="1:31" x14ac:dyDescent="0.25">
      <c r="A4727" s="436" t="str">
        <f t="shared" si="950"/>
        <v>DC2GT61-DC-55</v>
      </c>
      <c r="B4727" s="436">
        <f>COUNTIF(AC$4:AC4727,AC4727)</f>
        <v>55</v>
      </c>
      <c r="C4727" s="436" t="str">
        <f t="shared" si="951"/>
        <v>DC2GT61-DC</v>
      </c>
      <c r="D4727" s="436">
        <f>VLOOKUP(C4727,'LICH THI'!C:AA,12,0)</f>
        <v>76</v>
      </c>
      <c r="E4727" s="436">
        <f>VLOOKUP(C4727,'LICH THI'!C:AA,13,0)</f>
        <v>45</v>
      </c>
      <c r="F4727" s="436">
        <f t="shared" si="961"/>
        <v>31</v>
      </c>
      <c r="G4727" s="436">
        <f>VLOOKUP(C4727,'LICH THI'!C:AA,14,0)</f>
        <v>2</v>
      </c>
      <c r="H4727" s="436">
        <f t="shared" si="952"/>
        <v>2</v>
      </c>
      <c r="I4727" s="436" t="str">
        <f t="shared" si="953"/>
        <v>Trần Văn Sáng</v>
      </c>
      <c r="J4727" s="436"/>
      <c r="K4727" s="436">
        <f t="shared" si="954"/>
        <v>1</v>
      </c>
      <c r="L4727" s="436" t="str">
        <f t="shared" si="955"/>
        <v>DC2GT61-DC-1</v>
      </c>
      <c r="M4727" s="436">
        <f t="shared" si="956"/>
        <v>16</v>
      </c>
      <c r="N4727" s="437">
        <f t="shared" si="962"/>
        <v>9</v>
      </c>
      <c r="O4727" s="437"/>
      <c r="P4727" s="430" t="str">
        <f t="shared" si="957"/>
        <v/>
      </c>
      <c r="U4727" s="177">
        <v>67</v>
      </c>
      <c r="V4727" s="177" t="s">
        <v>3731</v>
      </c>
      <c r="W4727" s="177" t="s">
        <v>2757</v>
      </c>
      <c r="X4727" s="177" t="s">
        <v>3725</v>
      </c>
      <c r="Y4727" s="177" t="s">
        <v>3737</v>
      </c>
      <c r="Z4727" s="177" t="s">
        <v>5167</v>
      </c>
      <c r="AA4727" s="525" t="s">
        <v>3738</v>
      </c>
      <c r="AB4727" s="399" t="str">
        <f t="shared" si="958"/>
        <v>DC2GT61</v>
      </c>
      <c r="AC4727" s="399" t="str">
        <f t="shared" si="959"/>
        <v>DC2GT61-DC</v>
      </c>
      <c r="AD4727" t="str">
        <f>Y4727&amp;"-"&amp;VLOOKUP(AC4727,'LICH THI'!C:AA,9,0)</f>
        <v>64DCCS3036-42480</v>
      </c>
      <c r="AE4727">
        <f t="shared" si="960"/>
        <v>1</v>
      </c>
    </row>
    <row r="4728" spans="1:31" x14ac:dyDescent="0.25">
      <c r="A4728" s="436" t="str">
        <f t="shared" si="950"/>
        <v>DC2GT61-DC-56</v>
      </c>
      <c r="B4728" s="436">
        <f>COUNTIF(AC$4:AC4728,AC4728)</f>
        <v>56</v>
      </c>
      <c r="C4728" s="436" t="str">
        <f t="shared" si="951"/>
        <v>DC2GT61-DC</v>
      </c>
      <c r="D4728" s="436">
        <f>VLOOKUP(C4728,'LICH THI'!C:AA,12,0)</f>
        <v>76</v>
      </c>
      <c r="E4728" s="436">
        <f>VLOOKUP(C4728,'LICH THI'!C:AA,13,0)</f>
        <v>45</v>
      </c>
      <c r="F4728" s="436">
        <f t="shared" si="961"/>
        <v>31</v>
      </c>
      <c r="G4728" s="436">
        <f>VLOOKUP(C4728,'LICH THI'!C:AA,14,0)</f>
        <v>2</v>
      </c>
      <c r="H4728" s="436">
        <f t="shared" si="952"/>
        <v>2</v>
      </c>
      <c r="I4728" s="436" t="str">
        <f t="shared" si="953"/>
        <v>Nguyễn Văn Sơn</v>
      </c>
      <c r="J4728" s="436"/>
      <c r="K4728" s="436">
        <f t="shared" si="954"/>
        <v>1</v>
      </c>
      <c r="L4728" s="436" t="str">
        <f t="shared" si="955"/>
        <v>DC2GT61-DC-1</v>
      </c>
      <c r="M4728" s="436">
        <f t="shared" si="956"/>
        <v>16</v>
      </c>
      <c r="N4728" s="437">
        <f t="shared" si="962"/>
        <v>10</v>
      </c>
      <c r="O4728" s="437"/>
      <c r="P4728" s="430" t="str">
        <f t="shared" si="957"/>
        <v/>
      </c>
      <c r="U4728" s="177">
        <v>52</v>
      </c>
      <c r="V4728" s="177" t="s">
        <v>2851</v>
      </c>
      <c r="W4728" s="177" t="s">
        <v>2741</v>
      </c>
      <c r="X4728" s="177" t="s">
        <v>2688</v>
      </c>
      <c r="Y4728" s="177" t="s">
        <v>5209</v>
      </c>
      <c r="Z4728" s="177" t="s">
        <v>5167</v>
      </c>
      <c r="AA4728" s="525" t="s">
        <v>3885</v>
      </c>
      <c r="AB4728" s="399" t="str">
        <f t="shared" si="958"/>
        <v>DC2GT61</v>
      </c>
      <c r="AC4728" s="399" t="str">
        <f t="shared" si="959"/>
        <v>DC2GT61-DC</v>
      </c>
      <c r="AD4728" t="str">
        <f>Y4728&amp;"-"&amp;VLOOKUP(AC4728,'LICH THI'!C:AA,9,0)</f>
        <v>64DCCD3252-42480</v>
      </c>
      <c r="AE4728">
        <f t="shared" si="960"/>
        <v>1</v>
      </c>
    </row>
    <row r="4729" spans="1:31" x14ac:dyDescent="0.25">
      <c r="A4729" s="436" t="str">
        <f t="shared" si="950"/>
        <v>DC2GT61-DC-57</v>
      </c>
      <c r="B4729" s="436">
        <f>COUNTIF(AC$4:AC4729,AC4729)</f>
        <v>57</v>
      </c>
      <c r="C4729" s="436" t="str">
        <f t="shared" si="951"/>
        <v>DC2GT61-DC</v>
      </c>
      <c r="D4729" s="436">
        <f>VLOOKUP(C4729,'LICH THI'!C:AA,12,0)</f>
        <v>76</v>
      </c>
      <c r="E4729" s="436">
        <f>VLOOKUP(C4729,'LICH THI'!C:AA,13,0)</f>
        <v>45</v>
      </c>
      <c r="F4729" s="436">
        <f t="shared" si="961"/>
        <v>31</v>
      </c>
      <c r="G4729" s="436">
        <f>VLOOKUP(C4729,'LICH THI'!C:AA,14,0)</f>
        <v>2</v>
      </c>
      <c r="H4729" s="436">
        <f t="shared" si="952"/>
        <v>2</v>
      </c>
      <c r="I4729" s="436" t="str">
        <f t="shared" si="953"/>
        <v>Phạm Thành Sơn</v>
      </c>
      <c r="J4729" s="436"/>
      <c r="K4729" s="436">
        <f t="shared" si="954"/>
        <v>1</v>
      </c>
      <c r="L4729" s="436" t="str">
        <f t="shared" si="955"/>
        <v>DC2GT61-DC-1</v>
      </c>
      <c r="M4729" s="436">
        <f t="shared" si="956"/>
        <v>16</v>
      </c>
      <c r="N4729" s="437">
        <f t="shared" si="962"/>
        <v>11</v>
      </c>
      <c r="O4729" s="437"/>
      <c r="P4729" s="430" t="str">
        <f t="shared" si="957"/>
        <v/>
      </c>
      <c r="U4729" s="177">
        <v>18</v>
      </c>
      <c r="V4729" s="177" t="s">
        <v>3229</v>
      </c>
      <c r="W4729" s="177" t="s">
        <v>3235</v>
      </c>
      <c r="X4729" s="177" t="s">
        <v>2688</v>
      </c>
      <c r="Y4729" s="177" t="s">
        <v>3236</v>
      </c>
      <c r="Z4729" s="177" t="s">
        <v>5167</v>
      </c>
      <c r="AA4729" s="525" t="s">
        <v>3237</v>
      </c>
      <c r="AB4729" s="399" t="str">
        <f t="shared" si="958"/>
        <v>DC2GT61</v>
      </c>
      <c r="AC4729" s="399" t="str">
        <f t="shared" si="959"/>
        <v>DC2GT61-DC</v>
      </c>
      <c r="AD4729" t="str">
        <f>Y4729&amp;"-"&amp;VLOOKUP(AC4729,'LICH THI'!C:AA,9,0)</f>
        <v>63DCDB3035-42480</v>
      </c>
      <c r="AE4729">
        <f t="shared" si="960"/>
        <v>1</v>
      </c>
    </row>
    <row r="4730" spans="1:31" x14ac:dyDescent="0.25">
      <c r="A4730" s="436" t="str">
        <f t="shared" si="950"/>
        <v>DC2GT61-DC-58</v>
      </c>
      <c r="B4730" s="436">
        <f>COUNTIF(AC$4:AC4730,AC4730)</f>
        <v>58</v>
      </c>
      <c r="C4730" s="436" t="str">
        <f t="shared" si="951"/>
        <v>DC2GT61-DC</v>
      </c>
      <c r="D4730" s="436">
        <f>VLOOKUP(C4730,'LICH THI'!C:AA,12,0)</f>
        <v>76</v>
      </c>
      <c r="E4730" s="436">
        <f>VLOOKUP(C4730,'LICH THI'!C:AA,13,0)</f>
        <v>45</v>
      </c>
      <c r="F4730" s="436">
        <f t="shared" si="961"/>
        <v>31</v>
      </c>
      <c r="G4730" s="436">
        <f>VLOOKUP(C4730,'LICH THI'!C:AA,14,0)</f>
        <v>2</v>
      </c>
      <c r="H4730" s="436">
        <f t="shared" si="952"/>
        <v>2</v>
      </c>
      <c r="I4730" s="436" t="str">
        <f t="shared" si="953"/>
        <v>Lâm Đình Tá</v>
      </c>
      <c r="J4730" s="436"/>
      <c r="K4730" s="436">
        <f t="shared" si="954"/>
        <v>1</v>
      </c>
      <c r="L4730" s="436" t="str">
        <f t="shared" si="955"/>
        <v>DC2GT61-DC-1</v>
      </c>
      <c r="M4730" s="436">
        <f t="shared" si="956"/>
        <v>16</v>
      </c>
      <c r="N4730" s="437">
        <f t="shared" si="962"/>
        <v>12</v>
      </c>
      <c r="O4730" s="437"/>
      <c r="P4730" s="430" t="str">
        <f t="shared" si="957"/>
        <v/>
      </c>
      <c r="U4730" s="177">
        <v>39</v>
      </c>
      <c r="V4730" s="177" t="s">
        <v>2825</v>
      </c>
      <c r="W4730" s="177" t="s">
        <v>2847</v>
      </c>
      <c r="X4730" s="177" t="s">
        <v>2848</v>
      </c>
      <c r="Y4730" s="177" t="s">
        <v>2849</v>
      </c>
      <c r="Z4730" s="177" t="s">
        <v>5167</v>
      </c>
      <c r="AA4730" s="525" t="s">
        <v>2850</v>
      </c>
      <c r="AB4730" s="399" t="str">
        <f t="shared" si="958"/>
        <v>DC2GT61</v>
      </c>
      <c r="AC4730" s="399" t="str">
        <f t="shared" si="959"/>
        <v>DC2GT61-DC</v>
      </c>
      <c r="AD4730" t="str">
        <f>Y4730&amp;"-"&amp;VLOOKUP(AC4730,'LICH THI'!C:AA,9,0)</f>
        <v>64DCCD3306-42480</v>
      </c>
      <c r="AE4730">
        <f t="shared" si="960"/>
        <v>1</v>
      </c>
    </row>
    <row r="4731" spans="1:31" x14ac:dyDescent="0.25">
      <c r="A4731" s="436" t="str">
        <f t="shared" si="950"/>
        <v>DC2GT61-DC-59</v>
      </c>
      <c r="B4731" s="436">
        <f>COUNTIF(AC$4:AC4731,AC4731)</f>
        <v>59</v>
      </c>
      <c r="C4731" s="436" t="str">
        <f t="shared" si="951"/>
        <v>DC2GT61-DC</v>
      </c>
      <c r="D4731" s="436">
        <f>VLOOKUP(C4731,'LICH THI'!C:AA,12,0)</f>
        <v>76</v>
      </c>
      <c r="E4731" s="436">
        <f>VLOOKUP(C4731,'LICH THI'!C:AA,13,0)</f>
        <v>45</v>
      </c>
      <c r="F4731" s="436">
        <f t="shared" si="961"/>
        <v>31</v>
      </c>
      <c r="G4731" s="436">
        <f>VLOOKUP(C4731,'LICH THI'!C:AA,14,0)</f>
        <v>2</v>
      </c>
      <c r="H4731" s="436">
        <f t="shared" si="952"/>
        <v>2</v>
      </c>
      <c r="I4731" s="436" t="str">
        <f t="shared" si="953"/>
        <v>Đỗ Văn Tài</v>
      </c>
      <c r="J4731" s="436"/>
      <c r="K4731" s="436">
        <f t="shared" si="954"/>
        <v>1</v>
      </c>
      <c r="L4731" s="436" t="str">
        <f t="shared" si="955"/>
        <v>DC2GT61-DC-1</v>
      </c>
      <c r="M4731" s="436">
        <f t="shared" si="956"/>
        <v>16</v>
      </c>
      <c r="N4731" s="437">
        <f t="shared" si="962"/>
        <v>13</v>
      </c>
      <c r="O4731" s="437"/>
      <c r="P4731" s="430" t="str">
        <f t="shared" si="957"/>
        <v/>
      </c>
      <c r="U4731" s="177">
        <v>2</v>
      </c>
      <c r="V4731" s="177" t="s">
        <v>2603</v>
      </c>
      <c r="W4731" s="177" t="s">
        <v>3663</v>
      </c>
      <c r="X4731" s="177" t="s">
        <v>3043</v>
      </c>
      <c r="Y4731" s="177" t="s">
        <v>5168</v>
      </c>
      <c r="Z4731" s="177" t="s">
        <v>5167</v>
      </c>
      <c r="AA4731" s="525" t="s">
        <v>4939</v>
      </c>
      <c r="AB4731" s="399" t="str">
        <f t="shared" si="958"/>
        <v>DC2GT61</v>
      </c>
      <c r="AC4731" s="399" t="str">
        <f t="shared" si="959"/>
        <v>DC2GT61-DC</v>
      </c>
      <c r="AD4731" t="str">
        <f>Y4731&amp;"-"&amp;VLOOKUP(AC4731,'LICH THI'!C:AA,9,0)</f>
        <v>62DCCD3090-42480</v>
      </c>
      <c r="AE4731">
        <f t="shared" si="960"/>
        <v>1</v>
      </c>
    </row>
    <row r="4732" spans="1:31" x14ac:dyDescent="0.25">
      <c r="A4732" s="436" t="str">
        <f t="shared" si="950"/>
        <v>DC2GT61-DC-60</v>
      </c>
      <c r="B4732" s="436">
        <f>COUNTIF(AC$4:AC4732,AC4732)</f>
        <v>60</v>
      </c>
      <c r="C4732" s="436" t="str">
        <f t="shared" si="951"/>
        <v>DC2GT61-DC</v>
      </c>
      <c r="D4732" s="436">
        <f>VLOOKUP(C4732,'LICH THI'!C:AA,12,0)</f>
        <v>76</v>
      </c>
      <c r="E4732" s="436">
        <f>VLOOKUP(C4732,'LICH THI'!C:AA,13,0)</f>
        <v>45</v>
      </c>
      <c r="F4732" s="436">
        <f t="shared" si="961"/>
        <v>31</v>
      </c>
      <c r="G4732" s="436">
        <f>VLOOKUP(C4732,'LICH THI'!C:AA,14,0)</f>
        <v>2</v>
      </c>
      <c r="H4732" s="436">
        <f t="shared" si="952"/>
        <v>2</v>
      </c>
      <c r="I4732" s="436" t="str">
        <f t="shared" si="953"/>
        <v>Lương Thị Tam</v>
      </c>
      <c r="J4732" s="436"/>
      <c r="K4732" s="436">
        <f t="shared" si="954"/>
        <v>1</v>
      </c>
      <c r="L4732" s="436" t="str">
        <f t="shared" si="955"/>
        <v>DC2GT61-DC-1</v>
      </c>
      <c r="M4732" s="436">
        <f t="shared" si="956"/>
        <v>16</v>
      </c>
      <c r="N4732" s="437">
        <f t="shared" si="962"/>
        <v>14</v>
      </c>
      <c r="O4732" s="437"/>
      <c r="P4732" s="430" t="str">
        <f t="shared" si="957"/>
        <v/>
      </c>
      <c r="U4732" s="177">
        <v>73</v>
      </c>
      <c r="V4732" s="177" t="s">
        <v>2897</v>
      </c>
      <c r="W4732" s="177" t="s">
        <v>4485</v>
      </c>
      <c r="X4732" s="177" t="s">
        <v>5217</v>
      </c>
      <c r="Y4732" s="177" t="s">
        <v>5218</v>
      </c>
      <c r="Z4732" s="177" t="s">
        <v>5167</v>
      </c>
      <c r="AA4732" s="525" t="s">
        <v>2998</v>
      </c>
      <c r="AB4732" s="399" t="str">
        <f t="shared" si="958"/>
        <v>DC2GT61</v>
      </c>
      <c r="AC4732" s="399" t="str">
        <f t="shared" si="959"/>
        <v>DC2GT61-DC</v>
      </c>
      <c r="AD4732" t="str">
        <f>Y4732&amp;"-"&amp;VLOOKUP(AC4732,'LICH THI'!C:AA,9,0)</f>
        <v>64DCDB3023-42480</v>
      </c>
      <c r="AE4732">
        <f t="shared" si="960"/>
        <v>1</v>
      </c>
    </row>
    <row r="4733" spans="1:31" x14ac:dyDescent="0.25">
      <c r="A4733" s="436" t="str">
        <f t="shared" si="950"/>
        <v>DC2GT61-DC-61</v>
      </c>
      <c r="B4733" s="436">
        <f>COUNTIF(AC$4:AC4733,AC4733)</f>
        <v>61</v>
      </c>
      <c r="C4733" s="436" t="str">
        <f t="shared" si="951"/>
        <v>DC2GT61-DC</v>
      </c>
      <c r="D4733" s="436">
        <f>VLOOKUP(C4733,'LICH THI'!C:AA,12,0)</f>
        <v>76</v>
      </c>
      <c r="E4733" s="436">
        <f>VLOOKUP(C4733,'LICH THI'!C:AA,13,0)</f>
        <v>45</v>
      </c>
      <c r="F4733" s="436">
        <f t="shared" si="961"/>
        <v>31</v>
      </c>
      <c r="G4733" s="436">
        <f>VLOOKUP(C4733,'LICH THI'!C:AA,14,0)</f>
        <v>2</v>
      </c>
      <c r="H4733" s="436">
        <f t="shared" si="952"/>
        <v>2</v>
      </c>
      <c r="I4733" s="436" t="str">
        <f t="shared" si="953"/>
        <v>Nguyễn Nhật Tâm</v>
      </c>
      <c r="J4733" s="436"/>
      <c r="K4733" s="436">
        <f t="shared" si="954"/>
        <v>1</v>
      </c>
      <c r="L4733" s="436" t="str">
        <f t="shared" si="955"/>
        <v>DC2GT61-DC-1</v>
      </c>
      <c r="M4733" s="436">
        <f t="shared" si="956"/>
        <v>16</v>
      </c>
      <c r="N4733" s="437">
        <f t="shared" si="962"/>
        <v>15</v>
      </c>
      <c r="O4733" s="437"/>
      <c r="P4733" s="430" t="str">
        <f t="shared" si="957"/>
        <v/>
      </c>
      <c r="U4733" s="177">
        <v>40</v>
      </c>
      <c r="V4733" s="177" t="s">
        <v>2825</v>
      </c>
      <c r="W4733" s="177" t="s">
        <v>3225</v>
      </c>
      <c r="X4733" s="177" t="s">
        <v>3583</v>
      </c>
      <c r="Y4733" s="177" t="s">
        <v>5115</v>
      </c>
      <c r="Z4733" s="177" t="s">
        <v>5167</v>
      </c>
      <c r="AA4733" s="525" t="s">
        <v>2820</v>
      </c>
      <c r="AB4733" s="399" t="str">
        <f t="shared" si="958"/>
        <v>DC2GT61</v>
      </c>
      <c r="AC4733" s="399" t="str">
        <f t="shared" si="959"/>
        <v>DC2GT61-DC</v>
      </c>
      <c r="AD4733" t="str">
        <f>Y4733&amp;"-"&amp;VLOOKUP(AC4733,'LICH THI'!C:AA,9,0)</f>
        <v>64DCCD3133-42480</v>
      </c>
      <c r="AE4733">
        <f t="shared" si="960"/>
        <v>1</v>
      </c>
    </row>
    <row r="4734" spans="1:31" x14ac:dyDescent="0.25">
      <c r="A4734" s="436" t="str">
        <f t="shared" si="950"/>
        <v>DC2GT61-DC-62</v>
      </c>
      <c r="B4734" s="436">
        <f>COUNTIF(AC$4:AC4734,AC4734)</f>
        <v>62</v>
      </c>
      <c r="C4734" s="436" t="str">
        <f t="shared" si="951"/>
        <v>DC2GT61-DC</v>
      </c>
      <c r="D4734" s="436">
        <f>VLOOKUP(C4734,'LICH THI'!C:AA,12,0)</f>
        <v>76</v>
      </c>
      <c r="E4734" s="436">
        <f>VLOOKUP(C4734,'LICH THI'!C:AA,13,0)</f>
        <v>45</v>
      </c>
      <c r="F4734" s="436">
        <f t="shared" si="961"/>
        <v>31</v>
      </c>
      <c r="G4734" s="436">
        <f>VLOOKUP(C4734,'LICH THI'!C:AA,14,0)</f>
        <v>2</v>
      </c>
      <c r="H4734" s="436">
        <f t="shared" si="952"/>
        <v>2</v>
      </c>
      <c r="I4734" s="436" t="str">
        <f t="shared" si="953"/>
        <v>Phạm Minh Tân</v>
      </c>
      <c r="J4734" s="436"/>
      <c r="K4734" s="436">
        <f t="shared" si="954"/>
        <v>1</v>
      </c>
      <c r="L4734" s="436" t="str">
        <f t="shared" si="955"/>
        <v>DC2GT61-DC-1</v>
      </c>
      <c r="M4734" s="436">
        <f t="shared" si="956"/>
        <v>16</v>
      </c>
      <c r="N4734" s="437">
        <f t="shared" si="962"/>
        <v>16</v>
      </c>
      <c r="O4734" s="437"/>
      <c r="P4734" s="430" t="str">
        <f t="shared" si="957"/>
        <v/>
      </c>
      <c r="U4734" s="177">
        <v>20</v>
      </c>
      <c r="V4734" s="177" t="s">
        <v>2724</v>
      </c>
      <c r="W4734" s="177" t="s">
        <v>2749</v>
      </c>
      <c r="X4734" s="177" t="s">
        <v>3239</v>
      </c>
      <c r="Y4734" s="177" t="s">
        <v>5184</v>
      </c>
      <c r="Z4734" s="177" t="s">
        <v>5167</v>
      </c>
      <c r="AA4734" s="525" t="s">
        <v>5185</v>
      </c>
      <c r="AB4734" s="399" t="str">
        <f t="shared" si="958"/>
        <v>DC2GT61</v>
      </c>
      <c r="AC4734" s="399" t="str">
        <f t="shared" si="959"/>
        <v>DC2GT61-DC</v>
      </c>
      <c r="AD4734" t="str">
        <f>Y4734&amp;"-"&amp;VLOOKUP(AC4734,'LICH THI'!C:AA,9,0)</f>
        <v>64DCCA3020-42480</v>
      </c>
      <c r="AE4734">
        <f t="shared" si="960"/>
        <v>1</v>
      </c>
    </row>
    <row r="4735" spans="1:31" x14ac:dyDescent="0.25">
      <c r="A4735" s="436" t="str">
        <f t="shared" si="950"/>
        <v>DC2GT61-DC-63</v>
      </c>
      <c r="B4735" s="436">
        <f>COUNTIF(AC$4:AC4735,AC4735)</f>
        <v>63</v>
      </c>
      <c r="C4735" s="436" t="str">
        <f t="shared" si="951"/>
        <v>DC2GT61-DC</v>
      </c>
      <c r="D4735" s="436">
        <f>VLOOKUP(C4735,'LICH THI'!C:AA,12,0)</f>
        <v>76</v>
      </c>
      <c r="E4735" s="436">
        <f>VLOOKUP(C4735,'LICH THI'!C:AA,13,0)</f>
        <v>45</v>
      </c>
      <c r="F4735" s="436">
        <f t="shared" si="961"/>
        <v>31</v>
      </c>
      <c r="G4735" s="436">
        <f>VLOOKUP(C4735,'LICH THI'!C:AA,14,0)</f>
        <v>2</v>
      </c>
      <c r="H4735" s="436">
        <f t="shared" si="952"/>
        <v>2</v>
      </c>
      <c r="I4735" s="436" t="str">
        <f t="shared" si="953"/>
        <v>Vương Đình Toản</v>
      </c>
      <c r="J4735" s="436"/>
      <c r="K4735" s="436">
        <f t="shared" si="954"/>
        <v>1</v>
      </c>
      <c r="L4735" s="436" t="str">
        <f t="shared" si="955"/>
        <v>DC2GT61-DC-1</v>
      </c>
      <c r="M4735" s="436">
        <f t="shared" si="956"/>
        <v>16</v>
      </c>
      <c r="N4735" s="437">
        <f t="shared" si="962"/>
        <v>17</v>
      </c>
      <c r="O4735" s="437"/>
      <c r="P4735" s="430" t="str">
        <f t="shared" si="957"/>
        <v/>
      </c>
      <c r="U4735" s="177">
        <v>69</v>
      </c>
      <c r="V4735" s="177" t="s">
        <v>3731</v>
      </c>
      <c r="W4735" s="177" t="s">
        <v>5162</v>
      </c>
      <c r="X4735" s="177" t="s">
        <v>3213</v>
      </c>
      <c r="Y4735" s="177" t="s">
        <v>5163</v>
      </c>
      <c r="Z4735" s="177" t="s">
        <v>5167</v>
      </c>
      <c r="AA4735" s="525" t="s">
        <v>5164</v>
      </c>
      <c r="AB4735" s="399" t="str">
        <f t="shared" si="958"/>
        <v>DC2GT61</v>
      </c>
      <c r="AC4735" s="399" t="str">
        <f t="shared" si="959"/>
        <v>DC2GT61-DC</v>
      </c>
      <c r="AD4735" t="str">
        <f>Y4735&amp;"-"&amp;VLOOKUP(AC4735,'LICH THI'!C:AA,9,0)</f>
        <v>64DCCS3025-42480</v>
      </c>
      <c r="AE4735">
        <f t="shared" si="960"/>
        <v>1</v>
      </c>
    </row>
    <row r="4736" spans="1:31" x14ac:dyDescent="0.25">
      <c r="A4736" s="436" t="str">
        <f t="shared" si="950"/>
        <v>DC2GT61-DC-64</v>
      </c>
      <c r="B4736" s="436">
        <f>COUNTIF(AC$4:AC4736,AC4736)</f>
        <v>64</v>
      </c>
      <c r="C4736" s="436" t="str">
        <f t="shared" si="951"/>
        <v>DC2GT61-DC</v>
      </c>
      <c r="D4736" s="436">
        <f>VLOOKUP(C4736,'LICH THI'!C:AA,12,0)</f>
        <v>76</v>
      </c>
      <c r="E4736" s="436">
        <f>VLOOKUP(C4736,'LICH THI'!C:AA,13,0)</f>
        <v>45</v>
      </c>
      <c r="F4736" s="436">
        <f t="shared" si="961"/>
        <v>31</v>
      </c>
      <c r="G4736" s="436">
        <f>VLOOKUP(C4736,'LICH THI'!C:AA,14,0)</f>
        <v>2</v>
      </c>
      <c r="H4736" s="436">
        <f t="shared" si="952"/>
        <v>2</v>
      </c>
      <c r="I4736" s="436" t="str">
        <f t="shared" si="953"/>
        <v>Phạm Ngọc Tuân</v>
      </c>
      <c r="J4736" s="436"/>
      <c r="K4736" s="436">
        <f t="shared" si="954"/>
        <v>1</v>
      </c>
      <c r="L4736" s="436" t="str">
        <f t="shared" si="955"/>
        <v>DC2GT61-DC-1</v>
      </c>
      <c r="M4736" s="436">
        <f t="shared" si="956"/>
        <v>16</v>
      </c>
      <c r="N4736" s="437">
        <f t="shared" si="962"/>
        <v>18</v>
      </c>
      <c r="O4736" s="437"/>
      <c r="P4736" s="430" t="str">
        <f t="shared" si="957"/>
        <v/>
      </c>
      <c r="U4736" s="177">
        <v>64</v>
      </c>
      <c r="V4736" s="177" t="s">
        <v>2868</v>
      </c>
      <c r="W4736" s="177" t="s">
        <v>3081</v>
      </c>
      <c r="X4736" s="177" t="s">
        <v>5142</v>
      </c>
      <c r="Y4736" s="177" t="s">
        <v>5143</v>
      </c>
      <c r="Z4736" s="177" t="s">
        <v>5167</v>
      </c>
      <c r="AA4736" s="525" t="s">
        <v>4821</v>
      </c>
      <c r="AB4736" s="399" t="str">
        <f t="shared" si="958"/>
        <v>DC2GT61</v>
      </c>
      <c r="AC4736" s="399" t="str">
        <f t="shared" si="959"/>
        <v>DC2GT61-DC</v>
      </c>
      <c r="AD4736" t="str">
        <f>Y4736&amp;"-"&amp;VLOOKUP(AC4736,'LICH THI'!C:AA,9,0)</f>
        <v>64DCCD3279-42480</v>
      </c>
      <c r="AE4736">
        <f t="shared" si="960"/>
        <v>1</v>
      </c>
    </row>
    <row r="4737" spans="1:31" x14ac:dyDescent="0.25">
      <c r="A4737" s="436" t="str">
        <f t="shared" si="950"/>
        <v>DC2GT61-DC-65</v>
      </c>
      <c r="B4737" s="436">
        <f>COUNTIF(AC$4:AC4737,AC4737)</f>
        <v>65</v>
      </c>
      <c r="C4737" s="436" t="str">
        <f t="shared" si="951"/>
        <v>DC2GT61-DC</v>
      </c>
      <c r="D4737" s="436">
        <f>VLOOKUP(C4737,'LICH THI'!C:AA,12,0)</f>
        <v>76</v>
      </c>
      <c r="E4737" s="436">
        <f>VLOOKUP(C4737,'LICH THI'!C:AA,13,0)</f>
        <v>45</v>
      </c>
      <c r="F4737" s="436">
        <f t="shared" si="961"/>
        <v>31</v>
      </c>
      <c r="G4737" s="436">
        <f>VLOOKUP(C4737,'LICH THI'!C:AA,14,0)</f>
        <v>2</v>
      </c>
      <c r="H4737" s="436">
        <f t="shared" si="952"/>
        <v>2</v>
      </c>
      <c r="I4737" s="436" t="str">
        <f t="shared" si="953"/>
        <v>Trần Quang Tuấn</v>
      </c>
      <c r="J4737" s="436"/>
      <c r="K4737" s="436">
        <f t="shared" si="954"/>
        <v>1</v>
      </c>
      <c r="L4737" s="436" t="str">
        <f t="shared" si="955"/>
        <v>DC2GT61-DC-1</v>
      </c>
      <c r="M4737" s="436">
        <f t="shared" si="956"/>
        <v>16</v>
      </c>
      <c r="N4737" s="437">
        <f t="shared" si="962"/>
        <v>19</v>
      </c>
      <c r="O4737" s="437"/>
      <c r="P4737" s="430" t="str">
        <f t="shared" si="957"/>
        <v/>
      </c>
      <c r="U4737" s="177">
        <v>12</v>
      </c>
      <c r="V4737" s="177" t="s">
        <v>3209</v>
      </c>
      <c r="W4737" s="177" t="s">
        <v>3336</v>
      </c>
      <c r="X4737" s="177" t="s">
        <v>2721</v>
      </c>
      <c r="Y4737" s="177" t="s">
        <v>3648</v>
      </c>
      <c r="Z4737" s="177" t="s">
        <v>5167</v>
      </c>
      <c r="AA4737" s="525" t="s">
        <v>2793</v>
      </c>
      <c r="AB4737" s="399" t="str">
        <f t="shared" si="958"/>
        <v>DC2GT61</v>
      </c>
      <c r="AC4737" s="399" t="str">
        <f t="shared" si="959"/>
        <v>DC2GT61-DC</v>
      </c>
      <c r="AD4737" t="str">
        <f>Y4737&amp;"-"&amp;VLOOKUP(AC4737,'LICH THI'!C:AA,9,0)</f>
        <v>63DCCD3044-42480</v>
      </c>
      <c r="AE4737">
        <f t="shared" si="960"/>
        <v>1</v>
      </c>
    </row>
    <row r="4738" spans="1:31" x14ac:dyDescent="0.25">
      <c r="A4738" s="436" t="str">
        <f t="shared" si="950"/>
        <v>DC2GT61-DC-66</v>
      </c>
      <c r="B4738" s="436">
        <f>COUNTIF(AC$4:AC4738,AC4738)</f>
        <v>66</v>
      </c>
      <c r="C4738" s="436" t="str">
        <f t="shared" si="951"/>
        <v>DC2GT61-DC</v>
      </c>
      <c r="D4738" s="436">
        <f>VLOOKUP(C4738,'LICH THI'!C:AA,12,0)</f>
        <v>76</v>
      </c>
      <c r="E4738" s="436">
        <f>VLOOKUP(C4738,'LICH THI'!C:AA,13,0)</f>
        <v>45</v>
      </c>
      <c r="F4738" s="436">
        <f t="shared" si="961"/>
        <v>31</v>
      </c>
      <c r="G4738" s="436">
        <f>VLOOKUP(C4738,'LICH THI'!C:AA,14,0)</f>
        <v>2</v>
      </c>
      <c r="H4738" s="436">
        <f t="shared" si="952"/>
        <v>2</v>
      </c>
      <c r="I4738" s="436" t="str">
        <f t="shared" si="953"/>
        <v>Nguyễn Thanh Tùng</v>
      </c>
      <c r="J4738" s="436"/>
      <c r="K4738" s="436">
        <f t="shared" si="954"/>
        <v>1</v>
      </c>
      <c r="L4738" s="436" t="str">
        <f t="shared" si="955"/>
        <v>DC2GT61-DC-1</v>
      </c>
      <c r="M4738" s="436">
        <f t="shared" si="956"/>
        <v>16</v>
      </c>
      <c r="N4738" s="437">
        <f t="shared" si="962"/>
        <v>20</v>
      </c>
      <c r="O4738" s="437"/>
      <c r="P4738" s="430" t="str">
        <f t="shared" si="957"/>
        <v/>
      </c>
      <c r="U4738" s="177">
        <v>21</v>
      </c>
      <c r="V4738" s="177" t="s">
        <v>2724</v>
      </c>
      <c r="W4738" s="177" t="s">
        <v>4080</v>
      </c>
      <c r="X4738" s="177" t="s">
        <v>3274</v>
      </c>
      <c r="Y4738" s="177" t="s">
        <v>5186</v>
      </c>
      <c r="Z4738" s="177" t="s">
        <v>5167</v>
      </c>
      <c r="AA4738" s="525" t="s">
        <v>2789</v>
      </c>
      <c r="AB4738" s="399" t="str">
        <f t="shared" si="958"/>
        <v>DC2GT61</v>
      </c>
      <c r="AC4738" s="399" t="str">
        <f t="shared" si="959"/>
        <v>DC2GT61-DC</v>
      </c>
      <c r="AD4738" t="str">
        <f>Y4738&amp;"-"&amp;VLOOKUP(AC4738,'LICH THI'!C:AA,9,0)</f>
        <v>64DCCA3010-42480</v>
      </c>
      <c r="AE4738">
        <f t="shared" si="960"/>
        <v>1</v>
      </c>
    </row>
    <row r="4739" spans="1:31" x14ac:dyDescent="0.25">
      <c r="A4739" s="436" t="str">
        <f t="shared" si="950"/>
        <v>DC2GT61-DC-67</v>
      </c>
      <c r="B4739" s="436">
        <f>COUNTIF(AC$4:AC4739,AC4739)</f>
        <v>67</v>
      </c>
      <c r="C4739" s="436" t="str">
        <f t="shared" si="951"/>
        <v>DC2GT61-DC</v>
      </c>
      <c r="D4739" s="436">
        <f>VLOOKUP(C4739,'LICH THI'!C:AA,12,0)</f>
        <v>76</v>
      </c>
      <c r="E4739" s="436">
        <f>VLOOKUP(C4739,'LICH THI'!C:AA,13,0)</f>
        <v>45</v>
      </c>
      <c r="F4739" s="436">
        <f t="shared" si="961"/>
        <v>31</v>
      </c>
      <c r="G4739" s="436">
        <f>VLOOKUP(C4739,'LICH THI'!C:AA,14,0)</f>
        <v>2</v>
      </c>
      <c r="H4739" s="436">
        <f t="shared" si="952"/>
        <v>2</v>
      </c>
      <c r="I4739" s="436" t="str">
        <f t="shared" si="953"/>
        <v>Đỗ Viết Thanh</v>
      </c>
      <c r="J4739" s="436"/>
      <c r="K4739" s="436">
        <f t="shared" si="954"/>
        <v>1</v>
      </c>
      <c r="L4739" s="436" t="str">
        <f t="shared" si="955"/>
        <v>DC2GT61-DC-1</v>
      </c>
      <c r="M4739" s="436">
        <f t="shared" si="956"/>
        <v>16</v>
      </c>
      <c r="N4739" s="437">
        <f t="shared" si="962"/>
        <v>21</v>
      </c>
      <c r="O4739" s="437"/>
      <c r="P4739" s="430" t="str">
        <f t="shared" si="957"/>
        <v/>
      </c>
      <c r="U4739" s="177">
        <v>53</v>
      </c>
      <c r="V4739" s="177" t="s">
        <v>2851</v>
      </c>
      <c r="W4739" s="177" t="s">
        <v>3713</v>
      </c>
      <c r="X4739" s="177" t="s">
        <v>3552</v>
      </c>
      <c r="Y4739" s="177" t="s">
        <v>3714</v>
      </c>
      <c r="Z4739" s="177" t="s">
        <v>5167</v>
      </c>
      <c r="AA4739" s="525" t="s">
        <v>3715</v>
      </c>
      <c r="AB4739" s="399" t="str">
        <f t="shared" si="958"/>
        <v>DC2GT61</v>
      </c>
      <c r="AC4739" s="399" t="str">
        <f t="shared" si="959"/>
        <v>DC2GT61-DC</v>
      </c>
      <c r="AD4739" t="str">
        <f>Y4739&amp;"-"&amp;VLOOKUP(AC4739,'LICH THI'!C:AA,9,0)</f>
        <v>64DCCD3211-42480</v>
      </c>
      <c r="AE4739">
        <f t="shared" si="960"/>
        <v>1</v>
      </c>
    </row>
    <row r="4740" spans="1:31" x14ac:dyDescent="0.25">
      <c r="A4740" s="436" t="str">
        <f t="shared" si="950"/>
        <v>DC2GT61-DC-68</v>
      </c>
      <c r="B4740" s="436">
        <f>COUNTIF(AC$4:AC4740,AC4740)</f>
        <v>68</v>
      </c>
      <c r="C4740" s="436" t="str">
        <f t="shared" si="951"/>
        <v>DC2GT61-DC</v>
      </c>
      <c r="D4740" s="436">
        <f>VLOOKUP(C4740,'LICH THI'!C:AA,12,0)</f>
        <v>76</v>
      </c>
      <c r="E4740" s="436">
        <f>VLOOKUP(C4740,'LICH THI'!C:AA,13,0)</f>
        <v>45</v>
      </c>
      <c r="F4740" s="436">
        <f t="shared" si="961"/>
        <v>31</v>
      </c>
      <c r="G4740" s="436">
        <f>VLOOKUP(C4740,'LICH THI'!C:AA,14,0)</f>
        <v>2</v>
      </c>
      <c r="H4740" s="436">
        <f t="shared" si="952"/>
        <v>2</v>
      </c>
      <c r="I4740" s="436" t="str">
        <f t="shared" si="953"/>
        <v>Nguyễn Đăng Thành</v>
      </c>
      <c r="J4740" s="436"/>
      <c r="K4740" s="436">
        <f t="shared" si="954"/>
        <v>1</v>
      </c>
      <c r="L4740" s="436" t="str">
        <f t="shared" si="955"/>
        <v>DC2GT61-DC-1</v>
      </c>
      <c r="M4740" s="436">
        <f t="shared" si="956"/>
        <v>16</v>
      </c>
      <c r="N4740" s="437">
        <f t="shared" si="962"/>
        <v>22</v>
      </c>
      <c r="O4740" s="437"/>
      <c r="P4740" s="430" t="str">
        <f t="shared" si="957"/>
        <v/>
      </c>
      <c r="U4740" s="177">
        <v>68</v>
      </c>
      <c r="V4740" s="177" t="s">
        <v>3731</v>
      </c>
      <c r="W4740" s="177" t="s">
        <v>2875</v>
      </c>
      <c r="X4740" s="177" t="s">
        <v>2894</v>
      </c>
      <c r="Y4740" s="177" t="s">
        <v>5216</v>
      </c>
      <c r="Z4740" s="177" t="s">
        <v>5167</v>
      </c>
      <c r="AA4740" s="525" t="s">
        <v>5151</v>
      </c>
      <c r="AB4740" s="399" t="str">
        <f t="shared" si="958"/>
        <v>DC2GT61</v>
      </c>
      <c r="AC4740" s="399" t="str">
        <f t="shared" si="959"/>
        <v>DC2GT61-DC</v>
      </c>
      <c r="AD4740" t="str">
        <f>Y4740&amp;"-"&amp;VLOOKUP(AC4740,'LICH THI'!C:AA,9,0)</f>
        <v>64DCCS3010-42480</v>
      </c>
      <c r="AE4740">
        <f t="shared" si="960"/>
        <v>1</v>
      </c>
    </row>
    <row r="4741" spans="1:31" x14ac:dyDescent="0.25">
      <c r="A4741" s="436" t="str">
        <f t="shared" ref="A4741:A4804" si="963">C4741&amp;"-"&amp;B4741</f>
        <v>DC2GT61-DC-69</v>
      </c>
      <c r="B4741" s="436">
        <f>COUNTIF(AC$4:AC4741,AC4741)</f>
        <v>69</v>
      </c>
      <c r="C4741" s="436" t="str">
        <f t="shared" ref="C4741:C4804" si="964">_CT_MaHP1</f>
        <v>DC2GT61-DC</v>
      </c>
      <c r="D4741" s="436">
        <f>VLOOKUP(C4741,'LICH THI'!C:AA,12,0)</f>
        <v>76</v>
      </c>
      <c r="E4741" s="436">
        <f>VLOOKUP(C4741,'LICH THI'!C:AA,13,0)</f>
        <v>45</v>
      </c>
      <c r="F4741" s="436">
        <f t="shared" si="961"/>
        <v>31</v>
      </c>
      <c r="G4741" s="436">
        <f>VLOOKUP(C4741,'LICH THI'!C:AA,14,0)</f>
        <v>2</v>
      </c>
      <c r="H4741" s="436">
        <f t="shared" ref="H4741:H4804" si="965">IF(E4741=0,"",TRUNC((B4741+E4741-1)/E4741))</f>
        <v>2</v>
      </c>
      <c r="I4741" s="436" t="str">
        <f t="shared" ref="I4741:I4804" si="966">W4741&amp;" "&amp;X4741</f>
        <v>Ngô Bá Thắng</v>
      </c>
      <c r="J4741" s="436"/>
      <c r="K4741" s="436">
        <f t="shared" ref="K4741:K4804" si="967">IF(G4741=1,1,IF(H4741&lt;G4741,H4741+1,1))</f>
        <v>1</v>
      </c>
      <c r="L4741" s="436" t="str">
        <f t="shared" ref="L4741:L4804" si="968">C4741&amp;"-"&amp;K4741</f>
        <v>DC2GT61-DC-1</v>
      </c>
      <c r="M4741" s="436">
        <f t="shared" ref="M4741:M4804" si="969">IF(E4741=0,"",MOD(MID(C4741,6,2),E4741))</f>
        <v>16</v>
      </c>
      <c r="N4741" s="437">
        <f t="shared" si="962"/>
        <v>23</v>
      </c>
      <c r="O4741" s="437"/>
      <c r="P4741" s="430" t="str">
        <f t="shared" ref="P4741:P4804" si="970">IF(MOD(20*O4741,10)&lt;&gt;0,"SAI","")</f>
        <v/>
      </c>
      <c r="U4741" s="177">
        <v>15</v>
      </c>
      <c r="V4741" s="177" t="s">
        <v>4130</v>
      </c>
      <c r="W4741" s="177" t="s">
        <v>4195</v>
      </c>
      <c r="X4741" s="177" t="s">
        <v>3464</v>
      </c>
      <c r="Y4741" s="177" t="s">
        <v>4196</v>
      </c>
      <c r="Z4741" s="177" t="s">
        <v>5167</v>
      </c>
      <c r="AA4741" s="525" t="s">
        <v>3736</v>
      </c>
      <c r="AB4741" s="399" t="str">
        <f t="shared" ref="AB4741:AB4804" si="971">_CT_MaHP</f>
        <v>DC2GT61</v>
      </c>
      <c r="AC4741" s="399" t="str">
        <f t="shared" ref="AC4741:AC4804" si="972">_CT_MaHe</f>
        <v>DC2GT61-DC</v>
      </c>
      <c r="AD4741" t="str">
        <f>Y4741&amp;"-"&amp;VLOOKUP(AC4741,'LICH THI'!C:AA,9,0)</f>
        <v>63DCCS3008-42480</v>
      </c>
      <c r="AE4741">
        <f t="shared" ref="AE4741:AE4804" si="973">COUNTIF(AD4741,AD:AD)</f>
        <v>1</v>
      </c>
    </row>
    <row r="4742" spans="1:31" x14ac:dyDescent="0.25">
      <c r="A4742" s="436" t="str">
        <f t="shared" si="963"/>
        <v>DC2GT61-DC-70</v>
      </c>
      <c r="B4742" s="436">
        <f>COUNTIF(AC$4:AC4742,AC4742)</f>
        <v>70</v>
      </c>
      <c r="C4742" s="436" t="str">
        <f t="shared" si="964"/>
        <v>DC2GT61-DC</v>
      </c>
      <c r="D4742" s="436">
        <f>VLOOKUP(C4742,'LICH THI'!C:AA,12,0)</f>
        <v>76</v>
      </c>
      <c r="E4742" s="436">
        <f>VLOOKUP(C4742,'LICH THI'!C:AA,13,0)</f>
        <v>45</v>
      </c>
      <c r="F4742" s="436">
        <f t="shared" ref="F4742:F4805" si="974">IF(G4742="","",IF(G4742=H4742,D4742-(H4742-1)*E4742,E4742))</f>
        <v>31</v>
      </c>
      <c r="G4742" s="436">
        <f>VLOOKUP(C4742,'LICH THI'!C:AA,14,0)</f>
        <v>2</v>
      </c>
      <c r="H4742" s="436">
        <f t="shared" si="965"/>
        <v>2</v>
      </c>
      <c r="I4742" s="436" t="str">
        <f t="shared" si="966"/>
        <v>Ngô Đức Thắng</v>
      </c>
      <c r="J4742" s="436"/>
      <c r="K4742" s="436">
        <f t="shared" si="967"/>
        <v>1</v>
      </c>
      <c r="L4742" s="436" t="str">
        <f t="shared" si="968"/>
        <v>DC2GT61-DC-1</v>
      </c>
      <c r="M4742" s="436">
        <f t="shared" si="969"/>
        <v>16</v>
      </c>
      <c r="N4742" s="437">
        <f t="shared" ref="N4742:N4805" si="975">IF(F4742=0,"",(K4742-1)*$N$2+1+MOD(B4742-M4742,F4742))</f>
        <v>24</v>
      </c>
      <c r="O4742" s="437"/>
      <c r="P4742" s="430" t="str">
        <f t="shared" si="970"/>
        <v/>
      </c>
      <c r="U4742" s="177">
        <v>41</v>
      </c>
      <c r="V4742" s="177" t="s">
        <v>2825</v>
      </c>
      <c r="W4742" s="177" t="s">
        <v>4239</v>
      </c>
      <c r="X4742" s="177" t="s">
        <v>3464</v>
      </c>
      <c r="Y4742" s="177" t="s">
        <v>5201</v>
      </c>
      <c r="Z4742" s="177" t="s">
        <v>5167</v>
      </c>
      <c r="AA4742" s="525" t="s">
        <v>5202</v>
      </c>
      <c r="AB4742" s="399" t="str">
        <f t="shared" si="971"/>
        <v>DC2GT61</v>
      </c>
      <c r="AC4742" s="399" t="str">
        <f t="shared" si="972"/>
        <v>DC2GT61-DC</v>
      </c>
      <c r="AD4742" t="str">
        <f>Y4742&amp;"-"&amp;VLOOKUP(AC4742,'LICH THI'!C:AA,9,0)</f>
        <v>64DCCD3045-42480</v>
      </c>
      <c r="AE4742">
        <f t="shared" si="973"/>
        <v>1</v>
      </c>
    </row>
    <row r="4743" spans="1:31" x14ac:dyDescent="0.25">
      <c r="A4743" s="436" t="str">
        <f t="shared" si="963"/>
        <v>DC2GT61-DC-71</v>
      </c>
      <c r="B4743" s="436">
        <f>COUNTIF(AC$4:AC4743,AC4743)</f>
        <v>71</v>
      </c>
      <c r="C4743" s="436" t="str">
        <f t="shared" si="964"/>
        <v>DC2GT61-DC</v>
      </c>
      <c r="D4743" s="436">
        <f>VLOOKUP(C4743,'LICH THI'!C:AA,12,0)</f>
        <v>76</v>
      </c>
      <c r="E4743" s="436">
        <f>VLOOKUP(C4743,'LICH THI'!C:AA,13,0)</f>
        <v>45</v>
      </c>
      <c r="F4743" s="436">
        <f t="shared" si="974"/>
        <v>31</v>
      </c>
      <c r="G4743" s="436">
        <f>VLOOKUP(C4743,'LICH THI'!C:AA,14,0)</f>
        <v>2</v>
      </c>
      <c r="H4743" s="436">
        <f t="shared" si="965"/>
        <v>2</v>
      </c>
      <c r="I4743" s="436" t="str">
        <f t="shared" si="966"/>
        <v>Nguyễn Văn Thuận</v>
      </c>
      <c r="J4743" s="436"/>
      <c r="K4743" s="436">
        <f t="shared" si="967"/>
        <v>1</v>
      </c>
      <c r="L4743" s="436" t="str">
        <f t="shared" si="968"/>
        <v>DC2GT61-DC-1</v>
      </c>
      <c r="M4743" s="436">
        <f t="shared" si="969"/>
        <v>16</v>
      </c>
      <c r="N4743" s="437">
        <f t="shared" si="975"/>
        <v>25</v>
      </c>
      <c r="O4743" s="437"/>
      <c r="P4743" s="430" t="str">
        <f t="shared" si="970"/>
        <v/>
      </c>
      <c r="U4743" s="177">
        <v>31</v>
      </c>
      <c r="V4743" s="177" t="s">
        <v>2790</v>
      </c>
      <c r="W4743" s="177" t="s">
        <v>2741</v>
      </c>
      <c r="X4743" s="177" t="s">
        <v>4089</v>
      </c>
      <c r="Y4743" s="177" t="s">
        <v>5197</v>
      </c>
      <c r="Z4743" s="177" t="s">
        <v>5167</v>
      </c>
      <c r="AA4743" s="525" t="s">
        <v>3695</v>
      </c>
      <c r="AB4743" s="399" t="str">
        <f t="shared" si="971"/>
        <v>DC2GT61</v>
      </c>
      <c r="AC4743" s="399" t="str">
        <f t="shared" si="972"/>
        <v>DC2GT61-DC</v>
      </c>
      <c r="AD4743" t="str">
        <f>Y4743&amp;"-"&amp;VLOOKUP(AC4743,'LICH THI'!C:AA,9,0)</f>
        <v>64DCCD3116-42480</v>
      </c>
      <c r="AE4743">
        <f t="shared" si="973"/>
        <v>1</v>
      </c>
    </row>
    <row r="4744" spans="1:31" x14ac:dyDescent="0.25">
      <c r="A4744" s="436" t="str">
        <f t="shared" si="963"/>
        <v>DC2GT61-DC-72</v>
      </c>
      <c r="B4744" s="436">
        <f>COUNTIF(AC$4:AC4744,AC4744)</f>
        <v>72</v>
      </c>
      <c r="C4744" s="436" t="str">
        <f t="shared" si="964"/>
        <v>DC2GT61-DC</v>
      </c>
      <c r="D4744" s="436">
        <f>VLOOKUP(C4744,'LICH THI'!C:AA,12,0)</f>
        <v>76</v>
      </c>
      <c r="E4744" s="436">
        <f>VLOOKUP(C4744,'LICH THI'!C:AA,13,0)</f>
        <v>45</v>
      </c>
      <c r="F4744" s="436">
        <f t="shared" si="974"/>
        <v>31</v>
      </c>
      <c r="G4744" s="436">
        <f>VLOOKUP(C4744,'LICH THI'!C:AA,14,0)</f>
        <v>2</v>
      </c>
      <c r="H4744" s="436">
        <f t="shared" si="965"/>
        <v>2</v>
      </c>
      <c r="I4744" s="436" t="str">
        <f t="shared" si="966"/>
        <v>Lê Vũ Thương</v>
      </c>
      <c r="J4744" s="436"/>
      <c r="K4744" s="436">
        <f t="shared" si="967"/>
        <v>1</v>
      </c>
      <c r="L4744" s="436" t="str">
        <f t="shared" si="968"/>
        <v>DC2GT61-DC-1</v>
      </c>
      <c r="M4744" s="436">
        <f t="shared" si="969"/>
        <v>16</v>
      </c>
      <c r="N4744" s="437">
        <f t="shared" si="975"/>
        <v>26</v>
      </c>
      <c r="O4744" s="437"/>
      <c r="P4744" s="430" t="str">
        <f t="shared" si="970"/>
        <v/>
      </c>
      <c r="U4744" s="177">
        <v>54</v>
      </c>
      <c r="V4744" s="177" t="s">
        <v>2851</v>
      </c>
      <c r="W4744" s="177" t="s">
        <v>5210</v>
      </c>
      <c r="X4744" s="177" t="s">
        <v>4007</v>
      </c>
      <c r="Y4744" s="177" t="s">
        <v>5211</v>
      </c>
      <c r="Z4744" s="177" t="s">
        <v>5167</v>
      </c>
      <c r="AA4744" s="525" t="s">
        <v>4352</v>
      </c>
      <c r="AB4744" s="399" t="str">
        <f t="shared" si="971"/>
        <v>DC2GT61</v>
      </c>
      <c r="AC4744" s="399" t="str">
        <f t="shared" si="972"/>
        <v>DC2GT61-DC</v>
      </c>
      <c r="AD4744" t="str">
        <f>Y4744&amp;"-"&amp;VLOOKUP(AC4744,'LICH THI'!C:AA,9,0)</f>
        <v>64DCCD3215-42480</v>
      </c>
      <c r="AE4744">
        <f t="shared" si="973"/>
        <v>1</v>
      </c>
    </row>
    <row r="4745" spans="1:31" x14ac:dyDescent="0.25">
      <c r="A4745" s="436" t="str">
        <f t="shared" si="963"/>
        <v>DC2GT61-DC-73</v>
      </c>
      <c r="B4745" s="436">
        <f>COUNTIF(AC$4:AC4745,AC4745)</f>
        <v>73</v>
      </c>
      <c r="C4745" s="436" t="str">
        <f t="shared" si="964"/>
        <v>DC2GT61-DC</v>
      </c>
      <c r="D4745" s="436">
        <f>VLOOKUP(C4745,'LICH THI'!C:AA,12,0)</f>
        <v>76</v>
      </c>
      <c r="E4745" s="436">
        <f>VLOOKUP(C4745,'LICH THI'!C:AA,13,0)</f>
        <v>45</v>
      </c>
      <c r="F4745" s="436">
        <f t="shared" si="974"/>
        <v>31</v>
      </c>
      <c r="G4745" s="436">
        <f>VLOOKUP(C4745,'LICH THI'!C:AA,14,0)</f>
        <v>2</v>
      </c>
      <c r="H4745" s="436">
        <f t="shared" si="965"/>
        <v>2</v>
      </c>
      <c r="I4745" s="436" t="str">
        <f t="shared" si="966"/>
        <v>Dương Minh Trí</v>
      </c>
      <c r="J4745" s="436"/>
      <c r="K4745" s="436">
        <f t="shared" si="967"/>
        <v>1</v>
      </c>
      <c r="L4745" s="436" t="str">
        <f t="shared" si="968"/>
        <v>DC2GT61-DC-1</v>
      </c>
      <c r="M4745" s="436">
        <f t="shared" si="969"/>
        <v>16</v>
      </c>
      <c r="N4745" s="437">
        <f t="shared" si="975"/>
        <v>27</v>
      </c>
      <c r="O4745" s="437"/>
      <c r="P4745" s="430" t="str">
        <f t="shared" si="970"/>
        <v/>
      </c>
      <c r="U4745" s="177">
        <v>14</v>
      </c>
      <c r="V4745" s="177" t="s">
        <v>2609</v>
      </c>
      <c r="W4745" s="177" t="s">
        <v>5179</v>
      </c>
      <c r="X4745" s="177" t="s">
        <v>3074</v>
      </c>
      <c r="Y4745" s="177" t="s">
        <v>5180</v>
      </c>
      <c r="Z4745" s="177" t="s">
        <v>5167</v>
      </c>
      <c r="AA4745" s="525" t="s">
        <v>5181</v>
      </c>
      <c r="AB4745" s="399" t="str">
        <f t="shared" si="971"/>
        <v>DC2GT61</v>
      </c>
      <c r="AC4745" s="399" t="str">
        <f t="shared" si="972"/>
        <v>DC2GT61-DC</v>
      </c>
      <c r="AD4745" t="str">
        <f>Y4745&amp;"-"&amp;VLOOKUP(AC4745,'LICH THI'!C:AA,9,0)</f>
        <v>63DCCD3267-42480</v>
      </c>
      <c r="AE4745">
        <f t="shared" si="973"/>
        <v>1</v>
      </c>
    </row>
    <row r="4746" spans="1:31" x14ac:dyDescent="0.25">
      <c r="A4746" s="436" t="str">
        <f t="shared" si="963"/>
        <v>DC2GT61-DC-74</v>
      </c>
      <c r="B4746" s="436">
        <f>COUNTIF(AC$4:AC4746,AC4746)</f>
        <v>74</v>
      </c>
      <c r="C4746" s="436" t="str">
        <f t="shared" si="964"/>
        <v>DC2GT61-DC</v>
      </c>
      <c r="D4746" s="436">
        <f>VLOOKUP(C4746,'LICH THI'!C:AA,12,0)</f>
        <v>76</v>
      </c>
      <c r="E4746" s="436">
        <f>VLOOKUP(C4746,'LICH THI'!C:AA,13,0)</f>
        <v>45</v>
      </c>
      <c r="F4746" s="436">
        <f t="shared" si="974"/>
        <v>31</v>
      </c>
      <c r="G4746" s="436">
        <f>VLOOKUP(C4746,'LICH THI'!C:AA,14,0)</f>
        <v>2</v>
      </c>
      <c r="H4746" s="436">
        <f t="shared" si="965"/>
        <v>2</v>
      </c>
      <c r="I4746" s="436" t="str">
        <f t="shared" si="966"/>
        <v>Vũ Thị Vân</v>
      </c>
      <c r="J4746" s="436"/>
      <c r="K4746" s="436">
        <f t="shared" si="967"/>
        <v>1</v>
      </c>
      <c r="L4746" s="436" t="str">
        <f t="shared" si="968"/>
        <v>DC2GT61-DC-1</v>
      </c>
      <c r="M4746" s="436">
        <f t="shared" si="969"/>
        <v>16</v>
      </c>
      <c r="N4746" s="437">
        <f t="shared" si="975"/>
        <v>28</v>
      </c>
      <c r="O4746" s="437"/>
      <c r="P4746" s="430" t="str">
        <f t="shared" si="970"/>
        <v/>
      </c>
      <c r="U4746" s="177">
        <v>70</v>
      </c>
      <c r="V4746" s="177" t="s">
        <v>3731</v>
      </c>
      <c r="W4746" s="177" t="s">
        <v>2615</v>
      </c>
      <c r="X4746" s="177" t="s">
        <v>4458</v>
      </c>
      <c r="Y4746" s="177" t="s">
        <v>5165</v>
      </c>
      <c r="Z4746" s="177" t="s">
        <v>5167</v>
      </c>
      <c r="AA4746" s="525" t="s">
        <v>5166</v>
      </c>
      <c r="AB4746" s="399" t="str">
        <f t="shared" si="971"/>
        <v>DC2GT61</v>
      </c>
      <c r="AC4746" s="399" t="str">
        <f t="shared" si="972"/>
        <v>DC2GT61-DC</v>
      </c>
      <c r="AD4746" t="str">
        <f>Y4746&amp;"-"&amp;VLOOKUP(AC4746,'LICH THI'!C:AA,9,0)</f>
        <v>64DCCS3045-42480</v>
      </c>
      <c r="AE4746">
        <f t="shared" si="973"/>
        <v>1</v>
      </c>
    </row>
    <row r="4747" spans="1:31" x14ac:dyDescent="0.25">
      <c r="A4747" s="436" t="str">
        <f t="shared" si="963"/>
        <v>DC2GT61-DC-75</v>
      </c>
      <c r="B4747" s="436">
        <f>COUNTIF(AC$4:AC4747,AC4747)</f>
        <v>75</v>
      </c>
      <c r="C4747" s="436" t="str">
        <f t="shared" si="964"/>
        <v>DC2GT61-DC</v>
      </c>
      <c r="D4747" s="436">
        <f>VLOOKUP(C4747,'LICH THI'!C:AA,12,0)</f>
        <v>76</v>
      </c>
      <c r="E4747" s="436">
        <f>VLOOKUP(C4747,'LICH THI'!C:AA,13,0)</f>
        <v>45</v>
      </c>
      <c r="F4747" s="436">
        <f t="shared" si="974"/>
        <v>31</v>
      </c>
      <c r="G4747" s="436">
        <f>VLOOKUP(C4747,'LICH THI'!C:AA,14,0)</f>
        <v>2</v>
      </c>
      <c r="H4747" s="436">
        <f t="shared" si="965"/>
        <v>2</v>
      </c>
      <c r="I4747" s="436" t="str">
        <f t="shared" si="966"/>
        <v>Đặng Trần Việt</v>
      </c>
      <c r="J4747" s="436"/>
      <c r="K4747" s="436">
        <f t="shared" si="967"/>
        <v>1</v>
      </c>
      <c r="L4747" s="436" t="str">
        <f t="shared" si="968"/>
        <v>DC2GT61-DC-1</v>
      </c>
      <c r="M4747" s="436">
        <f t="shared" si="969"/>
        <v>16</v>
      </c>
      <c r="N4747" s="437">
        <f t="shared" si="975"/>
        <v>29</v>
      </c>
      <c r="O4747" s="437"/>
      <c r="P4747" s="430" t="str">
        <f t="shared" si="970"/>
        <v/>
      </c>
      <c r="U4747" s="177">
        <v>22</v>
      </c>
      <c r="V4747" s="177" t="s">
        <v>2724</v>
      </c>
      <c r="W4747" s="177" t="s">
        <v>3193</v>
      </c>
      <c r="X4747" s="177" t="s">
        <v>2996</v>
      </c>
      <c r="Y4747" s="177" t="s">
        <v>4678</v>
      </c>
      <c r="Z4747" s="177" t="s">
        <v>5167</v>
      </c>
      <c r="AA4747" s="525" t="s">
        <v>3420</v>
      </c>
      <c r="AB4747" s="399" t="str">
        <f t="shared" si="971"/>
        <v>DC2GT61</v>
      </c>
      <c r="AC4747" s="399" t="str">
        <f t="shared" si="972"/>
        <v>DC2GT61-DC</v>
      </c>
      <c r="AD4747" t="str">
        <f>Y4747&amp;"-"&amp;VLOOKUP(AC4747,'LICH THI'!C:AA,9,0)</f>
        <v>64DCCA3038-42480</v>
      </c>
      <c r="AE4747">
        <f t="shared" si="973"/>
        <v>1</v>
      </c>
    </row>
    <row r="4748" spans="1:31" x14ac:dyDescent="0.25">
      <c r="A4748" s="436" t="str">
        <f t="shared" si="963"/>
        <v>DC2GT61-DC-76</v>
      </c>
      <c r="B4748" s="436">
        <f>COUNTIF(AC$4:AC4748,AC4748)</f>
        <v>76</v>
      </c>
      <c r="C4748" s="436" t="str">
        <f t="shared" si="964"/>
        <v>DC2GT61-DC</v>
      </c>
      <c r="D4748" s="436">
        <f>VLOOKUP(C4748,'LICH THI'!C:AA,12,0)</f>
        <v>76</v>
      </c>
      <c r="E4748" s="436">
        <f>VLOOKUP(C4748,'LICH THI'!C:AA,13,0)</f>
        <v>45</v>
      </c>
      <c r="F4748" s="436">
        <f t="shared" si="974"/>
        <v>31</v>
      </c>
      <c r="G4748" s="436">
        <f>VLOOKUP(C4748,'LICH THI'!C:AA,14,0)</f>
        <v>2</v>
      </c>
      <c r="H4748" s="436">
        <f t="shared" si="965"/>
        <v>2</v>
      </c>
      <c r="I4748" s="436" t="str">
        <f t="shared" si="966"/>
        <v>Lê Vũ</v>
      </c>
      <c r="J4748" s="436"/>
      <c r="K4748" s="436">
        <f t="shared" si="967"/>
        <v>1</v>
      </c>
      <c r="L4748" s="436" t="str">
        <f t="shared" si="968"/>
        <v>DC2GT61-DC-1</v>
      </c>
      <c r="M4748" s="436">
        <f t="shared" si="969"/>
        <v>16</v>
      </c>
      <c r="N4748" s="437">
        <f t="shared" si="975"/>
        <v>30</v>
      </c>
      <c r="O4748" s="437"/>
      <c r="P4748" s="430" t="str">
        <f t="shared" si="970"/>
        <v/>
      </c>
      <c r="U4748" s="177">
        <v>32</v>
      </c>
      <c r="V4748" s="177" t="s">
        <v>2790</v>
      </c>
      <c r="W4748" s="177" t="s">
        <v>4767</v>
      </c>
      <c r="X4748" s="177" t="s">
        <v>3011</v>
      </c>
      <c r="Y4748" s="177" t="s">
        <v>5103</v>
      </c>
      <c r="Z4748" s="177" t="s">
        <v>5167</v>
      </c>
      <c r="AA4748" s="525" t="s">
        <v>5104</v>
      </c>
      <c r="AB4748" s="399" t="str">
        <f t="shared" si="971"/>
        <v>DC2GT61</v>
      </c>
      <c r="AC4748" s="399" t="str">
        <f t="shared" si="972"/>
        <v>DC2GT61-DC</v>
      </c>
      <c r="AD4748" t="str">
        <f>Y4748&amp;"-"&amp;VLOOKUP(AC4748,'LICH THI'!C:AA,9,0)</f>
        <v>64DCCD3015-42480</v>
      </c>
      <c r="AE4748">
        <f t="shared" si="973"/>
        <v>1</v>
      </c>
    </row>
    <row r="4749" spans="1:31" x14ac:dyDescent="0.25">
      <c r="A4749" s="436" t="str">
        <f t="shared" si="963"/>
        <v>DC2HT13-DC-1</v>
      </c>
      <c r="B4749" s="436">
        <f>COUNTIF(AC$4:AC4749,AC4749)</f>
        <v>1</v>
      </c>
      <c r="C4749" s="436" t="str">
        <f t="shared" si="964"/>
        <v>DC2HT13-DC</v>
      </c>
      <c r="D4749" s="436">
        <f>VLOOKUP(C4749,'LICH THI'!C:AA,12,0)</f>
        <v>18</v>
      </c>
      <c r="E4749" s="436">
        <f>VLOOKUP(C4749,'LICH THI'!C:AA,13,0)</f>
        <v>18</v>
      </c>
      <c r="F4749" s="436">
        <f t="shared" si="974"/>
        <v>18</v>
      </c>
      <c r="G4749" s="436">
        <f>VLOOKUP(C4749,'LICH THI'!C:AA,14,0)</f>
        <v>1</v>
      </c>
      <c r="H4749" s="436">
        <f t="shared" si="965"/>
        <v>1</v>
      </c>
      <c r="I4749" s="436" t="str">
        <f t="shared" si="966"/>
        <v>Nguyễn Đăng An</v>
      </c>
      <c r="J4749" s="436"/>
      <c r="K4749" s="436">
        <f t="shared" si="967"/>
        <v>1</v>
      </c>
      <c r="L4749" s="436" t="str">
        <f t="shared" si="968"/>
        <v>DC2HT13-DC-1</v>
      </c>
      <c r="M4749" s="436">
        <f t="shared" si="969"/>
        <v>13</v>
      </c>
      <c r="N4749" s="437">
        <f t="shared" si="975"/>
        <v>7</v>
      </c>
      <c r="O4749" s="437"/>
      <c r="P4749" s="430" t="str">
        <f t="shared" si="970"/>
        <v/>
      </c>
      <c r="U4749" s="177">
        <v>1</v>
      </c>
      <c r="V4749" s="177" t="s">
        <v>3415</v>
      </c>
      <c r="W4749" s="177" t="s">
        <v>2875</v>
      </c>
      <c r="X4749" s="177" t="s">
        <v>3492</v>
      </c>
      <c r="Y4749" s="177" t="s">
        <v>7250</v>
      </c>
      <c r="Z4749" s="177" t="s">
        <v>7252</v>
      </c>
      <c r="AA4749" s="525" t="s">
        <v>7251</v>
      </c>
      <c r="AB4749" s="399" t="str">
        <f t="shared" si="971"/>
        <v>DC2HT13</v>
      </c>
      <c r="AC4749" s="399" t="str">
        <f t="shared" si="972"/>
        <v>DC2HT13-DC</v>
      </c>
      <c r="AD4749" t="str">
        <f>Y4749&amp;"-"&amp;VLOOKUP(AC4749,'LICH THI'!C:AA,9,0)</f>
        <v>64DCTH3184-42474</v>
      </c>
      <c r="AE4749">
        <f t="shared" si="973"/>
        <v>1</v>
      </c>
    </row>
    <row r="4750" spans="1:31" x14ac:dyDescent="0.25">
      <c r="A4750" s="436" t="str">
        <f t="shared" si="963"/>
        <v>DC2HT13-DC-2</v>
      </c>
      <c r="B4750" s="436">
        <f>COUNTIF(AC$4:AC4750,AC4750)</f>
        <v>2</v>
      </c>
      <c r="C4750" s="436" t="str">
        <f t="shared" si="964"/>
        <v>DC2HT13-DC</v>
      </c>
      <c r="D4750" s="436">
        <f>VLOOKUP(C4750,'LICH THI'!C:AA,12,0)</f>
        <v>18</v>
      </c>
      <c r="E4750" s="436">
        <f>VLOOKUP(C4750,'LICH THI'!C:AA,13,0)</f>
        <v>18</v>
      </c>
      <c r="F4750" s="436">
        <f t="shared" si="974"/>
        <v>18</v>
      </c>
      <c r="G4750" s="436">
        <f>VLOOKUP(C4750,'LICH THI'!C:AA,14,0)</f>
        <v>1</v>
      </c>
      <c r="H4750" s="436">
        <f t="shared" si="965"/>
        <v>1</v>
      </c>
      <c r="I4750" s="436" t="str">
        <f t="shared" si="966"/>
        <v>Vũ Tuấn Anh</v>
      </c>
      <c r="J4750" s="436"/>
      <c r="K4750" s="436">
        <f t="shared" si="967"/>
        <v>1</v>
      </c>
      <c r="L4750" s="436" t="str">
        <f t="shared" si="968"/>
        <v>DC2HT13-DC-1</v>
      </c>
      <c r="M4750" s="436">
        <f t="shared" si="969"/>
        <v>13</v>
      </c>
      <c r="N4750" s="437">
        <f t="shared" si="975"/>
        <v>8</v>
      </c>
      <c r="O4750" s="437"/>
      <c r="P4750" s="430" t="str">
        <f t="shared" si="970"/>
        <v/>
      </c>
      <c r="U4750" s="177">
        <v>2</v>
      </c>
      <c r="V4750" s="177" t="s">
        <v>3415</v>
      </c>
      <c r="W4750" s="177" t="s">
        <v>4682</v>
      </c>
      <c r="X4750" s="177" t="s">
        <v>2611</v>
      </c>
      <c r="Y4750" s="177" t="s">
        <v>5843</v>
      </c>
      <c r="Z4750" s="177" t="s">
        <v>7252</v>
      </c>
      <c r="AA4750" s="525" t="s">
        <v>2771</v>
      </c>
      <c r="AB4750" s="399" t="str">
        <f t="shared" si="971"/>
        <v>DC2HT13</v>
      </c>
      <c r="AC4750" s="399" t="str">
        <f t="shared" si="972"/>
        <v>DC2HT13-DC</v>
      </c>
      <c r="AD4750" t="str">
        <f>Y4750&amp;"-"&amp;VLOOKUP(AC4750,'LICH THI'!C:AA,9,0)</f>
        <v>64DCTH3093-42474</v>
      </c>
      <c r="AE4750">
        <f t="shared" si="973"/>
        <v>1</v>
      </c>
    </row>
    <row r="4751" spans="1:31" x14ac:dyDescent="0.25">
      <c r="A4751" s="436" t="str">
        <f t="shared" si="963"/>
        <v>DC2HT13-DC-3</v>
      </c>
      <c r="B4751" s="436">
        <f>COUNTIF(AC$4:AC4751,AC4751)</f>
        <v>3</v>
      </c>
      <c r="C4751" s="436" t="str">
        <f t="shared" si="964"/>
        <v>DC2HT13-DC</v>
      </c>
      <c r="D4751" s="436">
        <f>VLOOKUP(C4751,'LICH THI'!C:AA,12,0)</f>
        <v>18</v>
      </c>
      <c r="E4751" s="436">
        <f>VLOOKUP(C4751,'LICH THI'!C:AA,13,0)</f>
        <v>18</v>
      </c>
      <c r="F4751" s="436">
        <f t="shared" si="974"/>
        <v>18</v>
      </c>
      <c r="G4751" s="436">
        <f>VLOOKUP(C4751,'LICH THI'!C:AA,14,0)</f>
        <v>1</v>
      </c>
      <c r="H4751" s="436">
        <f t="shared" si="965"/>
        <v>1</v>
      </c>
      <c r="I4751" s="436" t="str">
        <f t="shared" si="966"/>
        <v>Vũ Văn Dũng</v>
      </c>
      <c r="J4751" s="436"/>
      <c r="K4751" s="436">
        <f t="shared" si="967"/>
        <v>1</v>
      </c>
      <c r="L4751" s="436" t="str">
        <f t="shared" si="968"/>
        <v>DC2HT13-DC-1</v>
      </c>
      <c r="M4751" s="436">
        <f t="shared" si="969"/>
        <v>13</v>
      </c>
      <c r="N4751" s="437">
        <f t="shared" si="975"/>
        <v>9</v>
      </c>
      <c r="O4751" s="437"/>
      <c r="P4751" s="430" t="str">
        <f t="shared" si="970"/>
        <v/>
      </c>
      <c r="U4751" s="177">
        <v>4</v>
      </c>
      <c r="V4751" s="177" t="s">
        <v>4871</v>
      </c>
      <c r="W4751" s="177" t="s">
        <v>2914</v>
      </c>
      <c r="X4751" s="177" t="s">
        <v>2827</v>
      </c>
      <c r="Y4751" s="177" t="s">
        <v>7255</v>
      </c>
      <c r="Z4751" s="177" t="s">
        <v>7252</v>
      </c>
      <c r="AA4751" s="525" t="s">
        <v>3508</v>
      </c>
      <c r="AB4751" s="399" t="str">
        <f t="shared" si="971"/>
        <v>DC2HT13</v>
      </c>
      <c r="AC4751" s="399" t="str">
        <f t="shared" si="972"/>
        <v>DC2HT13-DC</v>
      </c>
      <c r="AD4751" t="str">
        <f>Y4751&amp;"-"&amp;VLOOKUP(AC4751,'LICH THI'!C:AA,9,0)</f>
        <v>65DCHT20253-42474</v>
      </c>
      <c r="AE4751">
        <f t="shared" si="973"/>
        <v>1</v>
      </c>
    </row>
    <row r="4752" spans="1:31" x14ac:dyDescent="0.25">
      <c r="A4752" s="436" t="str">
        <f t="shared" si="963"/>
        <v>DC2HT13-DC-4</v>
      </c>
      <c r="B4752" s="436">
        <f>COUNTIF(AC$4:AC4752,AC4752)</f>
        <v>4</v>
      </c>
      <c r="C4752" s="436" t="str">
        <f t="shared" si="964"/>
        <v>DC2HT13-DC</v>
      </c>
      <c r="D4752" s="436">
        <f>VLOOKUP(C4752,'LICH THI'!C:AA,12,0)</f>
        <v>18</v>
      </c>
      <c r="E4752" s="436">
        <f>VLOOKUP(C4752,'LICH THI'!C:AA,13,0)</f>
        <v>18</v>
      </c>
      <c r="F4752" s="436">
        <f t="shared" si="974"/>
        <v>18</v>
      </c>
      <c r="G4752" s="436">
        <f>VLOOKUP(C4752,'LICH THI'!C:AA,14,0)</f>
        <v>1</v>
      </c>
      <c r="H4752" s="436">
        <f t="shared" si="965"/>
        <v>1</v>
      </c>
      <c r="I4752" s="436" t="str">
        <f t="shared" si="966"/>
        <v>Nguyễn Trọng Đức</v>
      </c>
      <c r="J4752" s="436"/>
      <c r="K4752" s="436">
        <f t="shared" si="967"/>
        <v>1</v>
      </c>
      <c r="L4752" s="436" t="str">
        <f t="shared" si="968"/>
        <v>DC2HT13-DC-1</v>
      </c>
      <c r="M4752" s="436">
        <f t="shared" si="969"/>
        <v>13</v>
      </c>
      <c r="N4752" s="437">
        <f t="shared" si="975"/>
        <v>10</v>
      </c>
      <c r="O4752" s="437"/>
      <c r="P4752" s="430" t="str">
        <f t="shared" si="970"/>
        <v/>
      </c>
      <c r="U4752" s="177">
        <v>12</v>
      </c>
      <c r="V4752" s="177" t="s">
        <v>4874</v>
      </c>
      <c r="W4752" s="177" t="s">
        <v>3353</v>
      </c>
      <c r="X4752" s="177" t="s">
        <v>2948</v>
      </c>
      <c r="Y4752" s="177" t="s">
        <v>6449</v>
      </c>
      <c r="Z4752" s="177" t="s">
        <v>7252</v>
      </c>
      <c r="AA4752" s="525" t="s">
        <v>6450</v>
      </c>
      <c r="AB4752" s="399" t="str">
        <f t="shared" si="971"/>
        <v>DC2HT13</v>
      </c>
      <c r="AC4752" s="399" t="str">
        <f t="shared" si="972"/>
        <v>DC2HT13-DC</v>
      </c>
      <c r="AD4752" t="str">
        <f>Y4752&amp;"-"&amp;VLOOKUP(AC4752,'LICH THI'!C:AA,9,0)</f>
        <v>65DCHT21984-42474</v>
      </c>
      <c r="AE4752">
        <f t="shared" si="973"/>
        <v>1</v>
      </c>
    </row>
    <row r="4753" spans="1:31" x14ac:dyDescent="0.25">
      <c r="A4753" s="436" t="str">
        <f t="shared" si="963"/>
        <v>DC2HT13-DC-5</v>
      </c>
      <c r="B4753" s="436">
        <f>COUNTIF(AC$4:AC4753,AC4753)</f>
        <v>5</v>
      </c>
      <c r="C4753" s="436" t="str">
        <f t="shared" si="964"/>
        <v>DC2HT13-DC</v>
      </c>
      <c r="D4753" s="436">
        <f>VLOOKUP(C4753,'LICH THI'!C:AA,12,0)</f>
        <v>18</v>
      </c>
      <c r="E4753" s="436">
        <f>VLOOKUP(C4753,'LICH THI'!C:AA,13,0)</f>
        <v>18</v>
      </c>
      <c r="F4753" s="436">
        <f t="shared" si="974"/>
        <v>18</v>
      </c>
      <c r="G4753" s="436">
        <f>VLOOKUP(C4753,'LICH THI'!C:AA,14,0)</f>
        <v>1</v>
      </c>
      <c r="H4753" s="436">
        <f t="shared" si="965"/>
        <v>1</v>
      </c>
      <c r="I4753" s="436" t="str">
        <f t="shared" si="966"/>
        <v>Phan Văn Hiệp</v>
      </c>
      <c r="J4753" s="436"/>
      <c r="K4753" s="436">
        <f t="shared" si="967"/>
        <v>1</v>
      </c>
      <c r="L4753" s="436" t="str">
        <f t="shared" si="968"/>
        <v>DC2HT13-DC-1</v>
      </c>
      <c r="M4753" s="436">
        <f t="shared" si="969"/>
        <v>13</v>
      </c>
      <c r="N4753" s="437">
        <f t="shared" si="975"/>
        <v>11</v>
      </c>
      <c r="O4753" s="437"/>
      <c r="P4753" s="430" t="str">
        <f t="shared" si="970"/>
        <v/>
      </c>
      <c r="U4753" s="177">
        <v>5</v>
      </c>
      <c r="V4753" s="177" t="s">
        <v>4871</v>
      </c>
      <c r="W4753" s="177" t="s">
        <v>3197</v>
      </c>
      <c r="X4753" s="177" t="s">
        <v>4886</v>
      </c>
      <c r="Y4753" s="177" t="s">
        <v>6693</v>
      </c>
      <c r="Z4753" s="177" t="s">
        <v>7252</v>
      </c>
      <c r="AA4753" s="525" t="s">
        <v>4423</v>
      </c>
      <c r="AB4753" s="399" t="str">
        <f t="shared" si="971"/>
        <v>DC2HT13</v>
      </c>
      <c r="AC4753" s="399" t="str">
        <f t="shared" si="972"/>
        <v>DC2HT13-DC</v>
      </c>
      <c r="AD4753" t="str">
        <f>Y4753&amp;"-"&amp;VLOOKUP(AC4753,'LICH THI'!C:AA,9,0)</f>
        <v>65DCHT22204-42474</v>
      </c>
      <c r="AE4753">
        <f t="shared" si="973"/>
        <v>1</v>
      </c>
    </row>
    <row r="4754" spans="1:31" x14ac:dyDescent="0.25">
      <c r="A4754" s="436" t="str">
        <f t="shared" si="963"/>
        <v>DC2HT13-DC-6</v>
      </c>
      <c r="B4754" s="436">
        <f>COUNTIF(AC$4:AC4754,AC4754)</f>
        <v>6</v>
      </c>
      <c r="C4754" s="436" t="str">
        <f t="shared" si="964"/>
        <v>DC2HT13-DC</v>
      </c>
      <c r="D4754" s="436">
        <f>VLOOKUP(C4754,'LICH THI'!C:AA,12,0)</f>
        <v>18</v>
      </c>
      <c r="E4754" s="436">
        <f>VLOOKUP(C4754,'LICH THI'!C:AA,13,0)</f>
        <v>18</v>
      </c>
      <c r="F4754" s="436">
        <f t="shared" si="974"/>
        <v>18</v>
      </c>
      <c r="G4754" s="436">
        <f>VLOOKUP(C4754,'LICH THI'!C:AA,14,0)</f>
        <v>1</v>
      </c>
      <c r="H4754" s="436">
        <f t="shared" si="965"/>
        <v>1</v>
      </c>
      <c r="I4754" s="436" t="str">
        <f t="shared" si="966"/>
        <v>Phạm Văn Hiếu</v>
      </c>
      <c r="J4754" s="436"/>
      <c r="K4754" s="436">
        <f t="shared" si="967"/>
        <v>1</v>
      </c>
      <c r="L4754" s="436" t="str">
        <f t="shared" si="968"/>
        <v>DC2HT13-DC-1</v>
      </c>
      <c r="M4754" s="436">
        <f t="shared" si="969"/>
        <v>13</v>
      </c>
      <c r="N4754" s="437">
        <f t="shared" si="975"/>
        <v>12</v>
      </c>
      <c r="O4754" s="437"/>
      <c r="P4754" s="430" t="str">
        <f t="shared" si="970"/>
        <v/>
      </c>
      <c r="U4754" s="177">
        <v>13</v>
      </c>
      <c r="V4754" s="177" t="s">
        <v>4874</v>
      </c>
      <c r="W4754" s="177" t="s">
        <v>2738</v>
      </c>
      <c r="X4754" s="177" t="s">
        <v>2754</v>
      </c>
      <c r="Y4754" s="177" t="s">
        <v>6700</v>
      </c>
      <c r="Z4754" s="177" t="s">
        <v>7252</v>
      </c>
      <c r="AA4754" s="525" t="s">
        <v>5081</v>
      </c>
      <c r="AB4754" s="399" t="str">
        <f t="shared" si="971"/>
        <v>DC2HT13</v>
      </c>
      <c r="AC4754" s="399" t="str">
        <f t="shared" si="972"/>
        <v>DC2HT13-DC</v>
      </c>
      <c r="AD4754" t="str">
        <f>Y4754&amp;"-"&amp;VLOOKUP(AC4754,'LICH THI'!C:AA,9,0)</f>
        <v>65DCHT20234-42474</v>
      </c>
      <c r="AE4754">
        <f t="shared" si="973"/>
        <v>1</v>
      </c>
    </row>
    <row r="4755" spans="1:31" x14ac:dyDescent="0.25">
      <c r="A4755" s="436" t="str">
        <f t="shared" si="963"/>
        <v>DC2HT13-DC-7</v>
      </c>
      <c r="B4755" s="436">
        <f>COUNTIF(AC$4:AC4755,AC4755)</f>
        <v>7</v>
      </c>
      <c r="C4755" s="436" t="str">
        <f t="shared" si="964"/>
        <v>DC2HT13-DC</v>
      </c>
      <c r="D4755" s="436">
        <f>VLOOKUP(C4755,'LICH THI'!C:AA,12,0)</f>
        <v>18</v>
      </c>
      <c r="E4755" s="436">
        <f>VLOOKUP(C4755,'LICH THI'!C:AA,13,0)</f>
        <v>18</v>
      </c>
      <c r="F4755" s="436">
        <f t="shared" si="974"/>
        <v>18</v>
      </c>
      <c r="G4755" s="436">
        <f>VLOOKUP(C4755,'LICH THI'!C:AA,14,0)</f>
        <v>1</v>
      </c>
      <c r="H4755" s="436">
        <f t="shared" si="965"/>
        <v>1</v>
      </c>
      <c r="I4755" s="436" t="str">
        <f t="shared" si="966"/>
        <v>Trần Huy Hoàng</v>
      </c>
      <c r="J4755" s="436"/>
      <c r="K4755" s="436">
        <f t="shared" si="967"/>
        <v>1</v>
      </c>
      <c r="L4755" s="436" t="str">
        <f t="shared" si="968"/>
        <v>DC2HT13-DC-1</v>
      </c>
      <c r="M4755" s="436">
        <f t="shared" si="969"/>
        <v>13</v>
      </c>
      <c r="N4755" s="437">
        <f t="shared" si="975"/>
        <v>13</v>
      </c>
      <c r="O4755" s="437"/>
      <c r="P4755" s="430" t="str">
        <f t="shared" si="970"/>
        <v/>
      </c>
      <c r="U4755" s="177">
        <v>6</v>
      </c>
      <c r="V4755" s="177" t="s">
        <v>4871</v>
      </c>
      <c r="W4755" s="177" t="s">
        <v>6217</v>
      </c>
      <c r="X4755" s="177" t="s">
        <v>2834</v>
      </c>
      <c r="Y4755" s="177" t="s">
        <v>6694</v>
      </c>
      <c r="Z4755" s="177" t="s">
        <v>7252</v>
      </c>
      <c r="AA4755" s="525" t="s">
        <v>6308</v>
      </c>
      <c r="AB4755" s="399" t="str">
        <f t="shared" si="971"/>
        <v>DC2HT13</v>
      </c>
      <c r="AC4755" s="399" t="str">
        <f t="shared" si="972"/>
        <v>DC2HT13-DC</v>
      </c>
      <c r="AD4755" t="str">
        <f>Y4755&amp;"-"&amp;VLOOKUP(AC4755,'LICH THI'!C:AA,9,0)</f>
        <v>65DCHT21635-42474</v>
      </c>
      <c r="AE4755">
        <f t="shared" si="973"/>
        <v>1</v>
      </c>
    </row>
    <row r="4756" spans="1:31" x14ac:dyDescent="0.25">
      <c r="A4756" s="436" t="str">
        <f t="shared" si="963"/>
        <v>DC2HT13-DC-8</v>
      </c>
      <c r="B4756" s="436">
        <f>COUNTIF(AC$4:AC4756,AC4756)</f>
        <v>8</v>
      </c>
      <c r="C4756" s="436" t="str">
        <f t="shared" si="964"/>
        <v>DC2HT13-DC</v>
      </c>
      <c r="D4756" s="436">
        <f>VLOOKUP(C4756,'LICH THI'!C:AA,12,0)</f>
        <v>18</v>
      </c>
      <c r="E4756" s="436">
        <f>VLOOKUP(C4756,'LICH THI'!C:AA,13,0)</f>
        <v>18</v>
      </c>
      <c r="F4756" s="436">
        <f t="shared" si="974"/>
        <v>18</v>
      </c>
      <c r="G4756" s="436">
        <f>VLOOKUP(C4756,'LICH THI'!C:AA,14,0)</f>
        <v>1</v>
      </c>
      <c r="H4756" s="436">
        <f t="shared" si="965"/>
        <v>1</v>
      </c>
      <c r="I4756" s="436" t="str">
        <f t="shared" si="966"/>
        <v>Phan Huy Hùng</v>
      </c>
      <c r="J4756" s="436"/>
      <c r="K4756" s="436">
        <f t="shared" si="967"/>
        <v>1</v>
      </c>
      <c r="L4756" s="436" t="str">
        <f t="shared" si="968"/>
        <v>DC2HT13-DC-1</v>
      </c>
      <c r="M4756" s="436">
        <f t="shared" si="969"/>
        <v>13</v>
      </c>
      <c r="N4756" s="437">
        <f t="shared" si="975"/>
        <v>14</v>
      </c>
      <c r="O4756" s="437"/>
      <c r="P4756" s="430" t="str">
        <f t="shared" si="970"/>
        <v/>
      </c>
      <c r="U4756" s="177">
        <v>7</v>
      </c>
      <c r="V4756" s="177" t="s">
        <v>4871</v>
      </c>
      <c r="W4756" s="177" t="s">
        <v>5023</v>
      </c>
      <c r="X4756" s="177" t="s">
        <v>2801</v>
      </c>
      <c r="Y4756" s="177" t="s">
        <v>7256</v>
      </c>
      <c r="Z4756" s="177" t="s">
        <v>7252</v>
      </c>
      <c r="AA4756" s="525" t="s">
        <v>5337</v>
      </c>
      <c r="AB4756" s="399" t="str">
        <f t="shared" si="971"/>
        <v>DC2HT13</v>
      </c>
      <c r="AC4756" s="399" t="str">
        <f t="shared" si="972"/>
        <v>DC2HT13-DC</v>
      </c>
      <c r="AD4756" t="str">
        <f>Y4756&amp;"-"&amp;VLOOKUP(AC4756,'LICH THI'!C:AA,9,0)</f>
        <v>65DCHT21630-42474</v>
      </c>
      <c r="AE4756">
        <f t="shared" si="973"/>
        <v>1</v>
      </c>
    </row>
    <row r="4757" spans="1:31" x14ac:dyDescent="0.25">
      <c r="A4757" s="436" t="str">
        <f t="shared" si="963"/>
        <v>DC2HT13-DC-9</v>
      </c>
      <c r="B4757" s="436">
        <f>COUNTIF(AC$4:AC4757,AC4757)</f>
        <v>9</v>
      </c>
      <c r="C4757" s="436" t="str">
        <f t="shared" si="964"/>
        <v>DC2HT13-DC</v>
      </c>
      <c r="D4757" s="436">
        <f>VLOOKUP(C4757,'LICH THI'!C:AA,12,0)</f>
        <v>18</v>
      </c>
      <c r="E4757" s="436">
        <f>VLOOKUP(C4757,'LICH THI'!C:AA,13,0)</f>
        <v>18</v>
      </c>
      <c r="F4757" s="436">
        <f t="shared" si="974"/>
        <v>18</v>
      </c>
      <c r="G4757" s="436">
        <f>VLOOKUP(C4757,'LICH THI'!C:AA,14,0)</f>
        <v>1</v>
      </c>
      <c r="H4757" s="436">
        <f t="shared" si="965"/>
        <v>1</v>
      </c>
      <c r="I4757" s="436" t="str">
        <f t="shared" si="966"/>
        <v>Nguyễn Việt Khôi</v>
      </c>
      <c r="J4757" s="436"/>
      <c r="K4757" s="436">
        <f t="shared" si="967"/>
        <v>1</v>
      </c>
      <c r="L4757" s="436" t="str">
        <f t="shared" si="968"/>
        <v>DC2HT13-DC-1</v>
      </c>
      <c r="M4757" s="436">
        <f t="shared" si="969"/>
        <v>13</v>
      </c>
      <c r="N4757" s="437">
        <f t="shared" si="975"/>
        <v>15</v>
      </c>
      <c r="O4757" s="437"/>
      <c r="P4757" s="430" t="str">
        <f t="shared" si="970"/>
        <v/>
      </c>
      <c r="U4757" s="177">
        <v>8</v>
      </c>
      <c r="V4757" s="177" t="s">
        <v>4871</v>
      </c>
      <c r="W4757" s="177" t="s">
        <v>4548</v>
      </c>
      <c r="X4757" s="177" t="s">
        <v>6267</v>
      </c>
      <c r="Y4757" s="177" t="s">
        <v>6268</v>
      </c>
      <c r="Z4757" s="177" t="s">
        <v>7252</v>
      </c>
      <c r="AA4757" s="525" t="s">
        <v>6269</v>
      </c>
      <c r="AB4757" s="399" t="str">
        <f t="shared" si="971"/>
        <v>DC2HT13</v>
      </c>
      <c r="AC4757" s="399" t="str">
        <f t="shared" si="972"/>
        <v>DC2HT13-DC</v>
      </c>
      <c r="AD4757" t="str">
        <f>Y4757&amp;"-"&amp;VLOOKUP(AC4757,'LICH THI'!C:AA,9,0)</f>
        <v>65DCHT20258-42474</v>
      </c>
      <c r="AE4757">
        <f t="shared" si="973"/>
        <v>1</v>
      </c>
    </row>
    <row r="4758" spans="1:31" x14ac:dyDescent="0.25">
      <c r="A4758" s="436" t="str">
        <f t="shared" si="963"/>
        <v>DC2HT13-DC-10</v>
      </c>
      <c r="B4758" s="436">
        <f>COUNTIF(AC$4:AC4758,AC4758)</f>
        <v>10</v>
      </c>
      <c r="C4758" s="436" t="str">
        <f t="shared" si="964"/>
        <v>DC2HT13-DC</v>
      </c>
      <c r="D4758" s="436">
        <f>VLOOKUP(C4758,'LICH THI'!C:AA,12,0)</f>
        <v>18</v>
      </c>
      <c r="E4758" s="436">
        <f>VLOOKUP(C4758,'LICH THI'!C:AA,13,0)</f>
        <v>18</v>
      </c>
      <c r="F4758" s="436">
        <f t="shared" si="974"/>
        <v>18</v>
      </c>
      <c r="G4758" s="436">
        <f>VLOOKUP(C4758,'LICH THI'!C:AA,14,0)</f>
        <v>1</v>
      </c>
      <c r="H4758" s="436">
        <f t="shared" si="965"/>
        <v>1</v>
      </c>
      <c r="I4758" s="436" t="str">
        <f t="shared" si="966"/>
        <v>Phí Hồng Mạnh</v>
      </c>
      <c r="J4758" s="436"/>
      <c r="K4758" s="436">
        <f t="shared" si="967"/>
        <v>1</v>
      </c>
      <c r="L4758" s="436" t="str">
        <f t="shared" si="968"/>
        <v>DC2HT13-DC-1</v>
      </c>
      <c r="M4758" s="436">
        <f t="shared" si="969"/>
        <v>13</v>
      </c>
      <c r="N4758" s="437">
        <f t="shared" si="975"/>
        <v>16</v>
      </c>
      <c r="O4758" s="437"/>
      <c r="P4758" s="430" t="str">
        <f t="shared" si="970"/>
        <v/>
      </c>
      <c r="U4758" s="177">
        <v>14</v>
      </c>
      <c r="V4758" s="177" t="s">
        <v>4874</v>
      </c>
      <c r="W4758" s="177" t="s">
        <v>7257</v>
      </c>
      <c r="X4758" s="177" t="s">
        <v>2930</v>
      </c>
      <c r="Y4758" s="177" t="s">
        <v>7258</v>
      </c>
      <c r="Z4758" s="177" t="s">
        <v>7252</v>
      </c>
      <c r="AA4758" s="525" t="s">
        <v>6325</v>
      </c>
      <c r="AB4758" s="399" t="str">
        <f t="shared" si="971"/>
        <v>DC2HT13</v>
      </c>
      <c r="AC4758" s="399" t="str">
        <f t="shared" si="972"/>
        <v>DC2HT13-DC</v>
      </c>
      <c r="AD4758" t="str">
        <f>Y4758&amp;"-"&amp;VLOOKUP(AC4758,'LICH THI'!C:AA,9,0)</f>
        <v>65DCHT21650-42474</v>
      </c>
      <c r="AE4758">
        <f t="shared" si="973"/>
        <v>1</v>
      </c>
    </row>
    <row r="4759" spans="1:31" x14ac:dyDescent="0.25">
      <c r="A4759" s="436" t="str">
        <f t="shared" si="963"/>
        <v>DC2HT13-DC-11</v>
      </c>
      <c r="B4759" s="436">
        <f>COUNTIF(AC$4:AC4759,AC4759)</f>
        <v>11</v>
      </c>
      <c r="C4759" s="436" t="str">
        <f t="shared" si="964"/>
        <v>DC2HT13-DC</v>
      </c>
      <c r="D4759" s="436">
        <f>VLOOKUP(C4759,'LICH THI'!C:AA,12,0)</f>
        <v>18</v>
      </c>
      <c r="E4759" s="436">
        <f>VLOOKUP(C4759,'LICH THI'!C:AA,13,0)</f>
        <v>18</v>
      </c>
      <c r="F4759" s="436">
        <f t="shared" si="974"/>
        <v>18</v>
      </c>
      <c r="G4759" s="436">
        <f>VLOOKUP(C4759,'LICH THI'!C:AA,14,0)</f>
        <v>1</v>
      </c>
      <c r="H4759" s="436">
        <f t="shared" si="965"/>
        <v>1</v>
      </c>
      <c r="I4759" s="436" t="str">
        <f t="shared" si="966"/>
        <v>Nguyễn Đình Minh</v>
      </c>
      <c r="J4759" s="436"/>
      <c r="K4759" s="436">
        <f t="shared" si="967"/>
        <v>1</v>
      </c>
      <c r="L4759" s="436" t="str">
        <f t="shared" si="968"/>
        <v>DC2HT13-DC-1</v>
      </c>
      <c r="M4759" s="436">
        <f t="shared" si="969"/>
        <v>13</v>
      </c>
      <c r="N4759" s="437">
        <f t="shared" si="975"/>
        <v>17</v>
      </c>
      <c r="O4759" s="437"/>
      <c r="P4759" s="430" t="str">
        <f t="shared" si="970"/>
        <v/>
      </c>
      <c r="U4759" s="177">
        <v>15</v>
      </c>
      <c r="V4759" s="177" t="s">
        <v>4874</v>
      </c>
      <c r="W4759" s="177" t="s">
        <v>2780</v>
      </c>
      <c r="X4759" s="177" t="s">
        <v>2713</v>
      </c>
      <c r="Y4759" s="177" t="s">
        <v>6862</v>
      </c>
      <c r="Z4759" s="177" t="s">
        <v>7252</v>
      </c>
      <c r="AA4759" s="525" t="s">
        <v>5981</v>
      </c>
      <c r="AB4759" s="399" t="str">
        <f t="shared" si="971"/>
        <v>DC2HT13</v>
      </c>
      <c r="AC4759" s="399" t="str">
        <f t="shared" si="972"/>
        <v>DC2HT13-DC</v>
      </c>
      <c r="AD4759" t="str">
        <f>Y4759&amp;"-"&amp;VLOOKUP(AC4759,'LICH THI'!C:AA,9,0)</f>
        <v>65DCHT21966-42474</v>
      </c>
      <c r="AE4759">
        <f t="shared" si="973"/>
        <v>1</v>
      </c>
    </row>
    <row r="4760" spans="1:31" x14ac:dyDescent="0.25">
      <c r="A4760" s="436" t="str">
        <f t="shared" si="963"/>
        <v>DC2HT13-DC-12</v>
      </c>
      <c r="B4760" s="436">
        <f>COUNTIF(AC$4:AC4760,AC4760)</f>
        <v>12</v>
      </c>
      <c r="C4760" s="436" t="str">
        <f t="shared" si="964"/>
        <v>DC2HT13-DC</v>
      </c>
      <c r="D4760" s="436">
        <f>VLOOKUP(C4760,'LICH THI'!C:AA,12,0)</f>
        <v>18</v>
      </c>
      <c r="E4760" s="436">
        <f>VLOOKUP(C4760,'LICH THI'!C:AA,13,0)</f>
        <v>18</v>
      </c>
      <c r="F4760" s="436">
        <f t="shared" si="974"/>
        <v>18</v>
      </c>
      <c r="G4760" s="436">
        <f>VLOOKUP(C4760,'LICH THI'!C:AA,14,0)</f>
        <v>1</v>
      </c>
      <c r="H4760" s="436">
        <f t="shared" si="965"/>
        <v>1</v>
      </c>
      <c r="I4760" s="436" t="str">
        <f t="shared" si="966"/>
        <v>Đinh Thị Hồng Nhung</v>
      </c>
      <c r="J4760" s="436"/>
      <c r="K4760" s="436">
        <f t="shared" si="967"/>
        <v>1</v>
      </c>
      <c r="L4760" s="436" t="str">
        <f t="shared" si="968"/>
        <v>DC2HT13-DC-1</v>
      </c>
      <c r="M4760" s="436">
        <f t="shared" si="969"/>
        <v>13</v>
      </c>
      <c r="N4760" s="437">
        <f t="shared" si="975"/>
        <v>18</v>
      </c>
      <c r="O4760" s="437"/>
      <c r="P4760" s="430" t="str">
        <f t="shared" si="970"/>
        <v/>
      </c>
      <c r="U4760" s="177">
        <v>16</v>
      </c>
      <c r="V4760" s="177" t="s">
        <v>4874</v>
      </c>
      <c r="W4760" s="177" t="s">
        <v>5901</v>
      </c>
      <c r="X4760" s="177" t="s">
        <v>2680</v>
      </c>
      <c r="Y4760" s="177" t="s">
        <v>5902</v>
      </c>
      <c r="Z4760" s="177" t="s">
        <v>7252</v>
      </c>
      <c r="AA4760" s="525" t="s">
        <v>5265</v>
      </c>
      <c r="AB4760" s="399" t="str">
        <f t="shared" si="971"/>
        <v>DC2HT13</v>
      </c>
      <c r="AC4760" s="399" t="str">
        <f t="shared" si="972"/>
        <v>DC2HT13-DC</v>
      </c>
      <c r="AD4760" t="str">
        <f>Y4760&amp;"-"&amp;VLOOKUP(AC4760,'LICH THI'!C:AA,9,0)</f>
        <v>65DCHT20263-42474</v>
      </c>
      <c r="AE4760">
        <f t="shared" si="973"/>
        <v>1</v>
      </c>
    </row>
    <row r="4761" spans="1:31" x14ac:dyDescent="0.25">
      <c r="A4761" s="436" t="str">
        <f t="shared" si="963"/>
        <v>DC2HT13-DC-13</v>
      </c>
      <c r="B4761" s="436">
        <f>COUNTIF(AC$4:AC4761,AC4761)</f>
        <v>13</v>
      </c>
      <c r="C4761" s="436" t="str">
        <f t="shared" si="964"/>
        <v>DC2HT13-DC</v>
      </c>
      <c r="D4761" s="436">
        <f>VLOOKUP(C4761,'LICH THI'!C:AA,12,0)</f>
        <v>18</v>
      </c>
      <c r="E4761" s="436">
        <f>VLOOKUP(C4761,'LICH THI'!C:AA,13,0)</f>
        <v>18</v>
      </c>
      <c r="F4761" s="436">
        <f t="shared" si="974"/>
        <v>18</v>
      </c>
      <c r="G4761" s="436">
        <f>VLOOKUP(C4761,'LICH THI'!C:AA,14,0)</f>
        <v>1</v>
      </c>
      <c r="H4761" s="436">
        <f t="shared" si="965"/>
        <v>1</v>
      </c>
      <c r="I4761" s="436" t="str">
        <f t="shared" si="966"/>
        <v>Vũ Văn Quang</v>
      </c>
      <c r="J4761" s="436"/>
      <c r="K4761" s="436">
        <f t="shared" si="967"/>
        <v>1</v>
      </c>
      <c r="L4761" s="436" t="str">
        <f t="shared" si="968"/>
        <v>DC2HT13-DC-1</v>
      </c>
      <c r="M4761" s="436">
        <f t="shared" si="969"/>
        <v>13</v>
      </c>
      <c r="N4761" s="437">
        <f t="shared" si="975"/>
        <v>1</v>
      </c>
      <c r="O4761" s="437"/>
      <c r="P4761" s="430" t="str">
        <f t="shared" si="970"/>
        <v/>
      </c>
      <c r="U4761" s="177">
        <v>3</v>
      </c>
      <c r="V4761" s="177" t="s">
        <v>3415</v>
      </c>
      <c r="W4761" s="177" t="s">
        <v>2914</v>
      </c>
      <c r="X4761" s="177" t="s">
        <v>3147</v>
      </c>
      <c r="Y4761" s="177" t="s">
        <v>7253</v>
      </c>
      <c r="Z4761" s="177" t="s">
        <v>7252</v>
      </c>
      <c r="AA4761" s="525" t="s">
        <v>7254</v>
      </c>
      <c r="AB4761" s="399" t="str">
        <f t="shared" si="971"/>
        <v>DC2HT13</v>
      </c>
      <c r="AC4761" s="399" t="str">
        <f t="shared" si="972"/>
        <v>DC2HT13-DC</v>
      </c>
      <c r="AD4761" t="str">
        <f>Y4761&amp;"-"&amp;VLOOKUP(AC4761,'LICH THI'!C:AA,9,0)</f>
        <v>64DCTH3107-42474</v>
      </c>
      <c r="AE4761">
        <f t="shared" si="973"/>
        <v>1</v>
      </c>
    </row>
    <row r="4762" spans="1:31" x14ac:dyDescent="0.25">
      <c r="A4762" s="436" t="str">
        <f t="shared" si="963"/>
        <v>DC2HT13-DC-14</v>
      </c>
      <c r="B4762" s="436">
        <f>COUNTIF(AC$4:AC4762,AC4762)</f>
        <v>14</v>
      </c>
      <c r="C4762" s="436" t="str">
        <f t="shared" si="964"/>
        <v>DC2HT13-DC</v>
      </c>
      <c r="D4762" s="436">
        <f>VLOOKUP(C4762,'LICH THI'!C:AA,12,0)</f>
        <v>18</v>
      </c>
      <c r="E4762" s="436">
        <f>VLOOKUP(C4762,'LICH THI'!C:AA,13,0)</f>
        <v>18</v>
      </c>
      <c r="F4762" s="436">
        <f t="shared" si="974"/>
        <v>18</v>
      </c>
      <c r="G4762" s="436">
        <f>VLOOKUP(C4762,'LICH THI'!C:AA,14,0)</f>
        <v>1</v>
      </c>
      <c r="H4762" s="436">
        <f t="shared" si="965"/>
        <v>1</v>
      </c>
      <c r="I4762" s="436" t="str">
        <f t="shared" si="966"/>
        <v>Nguyễn Bá Tiến</v>
      </c>
      <c r="J4762" s="436"/>
      <c r="K4762" s="436">
        <f t="shared" si="967"/>
        <v>1</v>
      </c>
      <c r="L4762" s="436" t="str">
        <f t="shared" si="968"/>
        <v>DC2HT13-DC-1</v>
      </c>
      <c r="M4762" s="436">
        <f t="shared" si="969"/>
        <v>13</v>
      </c>
      <c r="N4762" s="437">
        <f t="shared" si="975"/>
        <v>2</v>
      </c>
      <c r="O4762" s="437"/>
      <c r="P4762" s="430" t="str">
        <f t="shared" si="970"/>
        <v/>
      </c>
      <c r="U4762" s="177">
        <v>9</v>
      </c>
      <c r="V4762" s="177" t="s">
        <v>4871</v>
      </c>
      <c r="W4762" s="177" t="s">
        <v>4789</v>
      </c>
      <c r="X4762" s="177" t="s">
        <v>2992</v>
      </c>
      <c r="Y4762" s="177" t="s">
        <v>5982</v>
      </c>
      <c r="Z4762" s="177" t="s">
        <v>7252</v>
      </c>
      <c r="AA4762" s="525" t="s">
        <v>5983</v>
      </c>
      <c r="AB4762" s="399" t="str">
        <f t="shared" si="971"/>
        <v>DC2HT13</v>
      </c>
      <c r="AC4762" s="399" t="str">
        <f t="shared" si="972"/>
        <v>DC2HT13-DC</v>
      </c>
      <c r="AD4762" t="str">
        <f>Y4762&amp;"-"&amp;VLOOKUP(AC4762,'LICH THI'!C:AA,9,0)</f>
        <v>65DCHT20277-42474</v>
      </c>
      <c r="AE4762">
        <f t="shared" si="973"/>
        <v>1</v>
      </c>
    </row>
    <row r="4763" spans="1:31" x14ac:dyDescent="0.25">
      <c r="A4763" s="436" t="str">
        <f t="shared" si="963"/>
        <v>DC2HT13-DC-15</v>
      </c>
      <c r="B4763" s="436">
        <f>COUNTIF(AC$4:AC4763,AC4763)</f>
        <v>15</v>
      </c>
      <c r="C4763" s="436" t="str">
        <f t="shared" si="964"/>
        <v>DC2HT13-DC</v>
      </c>
      <c r="D4763" s="436">
        <f>VLOOKUP(C4763,'LICH THI'!C:AA,12,0)</f>
        <v>18</v>
      </c>
      <c r="E4763" s="436">
        <f>VLOOKUP(C4763,'LICH THI'!C:AA,13,0)</f>
        <v>18</v>
      </c>
      <c r="F4763" s="436">
        <f t="shared" si="974"/>
        <v>18</v>
      </c>
      <c r="G4763" s="436">
        <f>VLOOKUP(C4763,'LICH THI'!C:AA,14,0)</f>
        <v>1</v>
      </c>
      <c r="H4763" s="436">
        <f t="shared" si="965"/>
        <v>1</v>
      </c>
      <c r="I4763" s="436" t="str">
        <f t="shared" si="966"/>
        <v>Trần Anh Tú</v>
      </c>
      <c r="J4763" s="436"/>
      <c r="K4763" s="436">
        <f t="shared" si="967"/>
        <v>1</v>
      </c>
      <c r="L4763" s="436" t="str">
        <f t="shared" si="968"/>
        <v>DC2HT13-DC-1</v>
      </c>
      <c r="M4763" s="436">
        <f t="shared" si="969"/>
        <v>13</v>
      </c>
      <c r="N4763" s="437">
        <f t="shared" si="975"/>
        <v>3</v>
      </c>
      <c r="O4763" s="437"/>
      <c r="P4763" s="430" t="str">
        <f t="shared" si="970"/>
        <v/>
      </c>
      <c r="U4763" s="177">
        <v>17</v>
      </c>
      <c r="V4763" s="177" t="s">
        <v>4874</v>
      </c>
      <c r="W4763" s="177" t="s">
        <v>3271</v>
      </c>
      <c r="X4763" s="177" t="s">
        <v>2697</v>
      </c>
      <c r="Y4763" s="177" t="s">
        <v>4875</v>
      </c>
      <c r="Z4763" s="177" t="s">
        <v>7252</v>
      </c>
      <c r="AA4763" s="525" t="s">
        <v>4876</v>
      </c>
      <c r="AB4763" s="399" t="str">
        <f t="shared" si="971"/>
        <v>DC2HT13</v>
      </c>
      <c r="AC4763" s="399" t="str">
        <f t="shared" si="972"/>
        <v>DC2HT13-DC</v>
      </c>
      <c r="AD4763" t="str">
        <f>Y4763&amp;"-"&amp;VLOOKUP(AC4763,'LICH THI'!C:AA,9,0)</f>
        <v>65DCHT21631-42474</v>
      </c>
      <c r="AE4763">
        <f t="shared" si="973"/>
        <v>1</v>
      </c>
    </row>
    <row r="4764" spans="1:31" x14ac:dyDescent="0.25">
      <c r="A4764" s="436" t="str">
        <f t="shared" si="963"/>
        <v>DC2HT13-DC-16</v>
      </c>
      <c r="B4764" s="436">
        <f>COUNTIF(AC$4:AC4764,AC4764)</f>
        <v>16</v>
      </c>
      <c r="C4764" s="436" t="str">
        <f t="shared" si="964"/>
        <v>DC2HT13-DC</v>
      </c>
      <c r="D4764" s="436">
        <f>VLOOKUP(C4764,'LICH THI'!C:AA,12,0)</f>
        <v>18</v>
      </c>
      <c r="E4764" s="436">
        <f>VLOOKUP(C4764,'LICH THI'!C:AA,13,0)</f>
        <v>18</v>
      </c>
      <c r="F4764" s="436">
        <f t="shared" si="974"/>
        <v>18</v>
      </c>
      <c r="G4764" s="436">
        <f>VLOOKUP(C4764,'LICH THI'!C:AA,14,0)</f>
        <v>1</v>
      </c>
      <c r="H4764" s="436">
        <f t="shared" si="965"/>
        <v>1</v>
      </c>
      <c r="I4764" s="436" t="str">
        <f t="shared" si="966"/>
        <v>Nguyễn Việt Tuấn</v>
      </c>
      <c r="J4764" s="436"/>
      <c r="K4764" s="436">
        <f t="shared" si="967"/>
        <v>1</v>
      </c>
      <c r="L4764" s="436" t="str">
        <f t="shared" si="968"/>
        <v>DC2HT13-DC-1</v>
      </c>
      <c r="M4764" s="436">
        <f t="shared" si="969"/>
        <v>13</v>
      </c>
      <c r="N4764" s="437">
        <f t="shared" si="975"/>
        <v>4</v>
      </c>
      <c r="O4764" s="437"/>
      <c r="P4764" s="430" t="str">
        <f t="shared" si="970"/>
        <v/>
      </c>
      <c r="U4764" s="177">
        <v>10</v>
      </c>
      <c r="V4764" s="177" t="s">
        <v>4871</v>
      </c>
      <c r="W4764" s="177" t="s">
        <v>4548</v>
      </c>
      <c r="X4764" s="177" t="s">
        <v>2721</v>
      </c>
      <c r="Y4764" s="177" t="s">
        <v>6697</v>
      </c>
      <c r="Z4764" s="177" t="s">
        <v>7252</v>
      </c>
      <c r="AA4764" s="525" t="s">
        <v>5458</v>
      </c>
      <c r="AB4764" s="399" t="str">
        <f t="shared" si="971"/>
        <v>DC2HT13</v>
      </c>
      <c r="AC4764" s="399" t="str">
        <f t="shared" si="972"/>
        <v>DC2HT13-DC</v>
      </c>
      <c r="AD4764" t="str">
        <f>Y4764&amp;"-"&amp;VLOOKUP(AC4764,'LICH THI'!C:AA,9,0)</f>
        <v>65DCHT24385-42474</v>
      </c>
      <c r="AE4764">
        <f t="shared" si="973"/>
        <v>1</v>
      </c>
    </row>
    <row r="4765" spans="1:31" x14ac:dyDescent="0.25">
      <c r="A4765" s="436" t="str">
        <f t="shared" si="963"/>
        <v>DC2HT13-DC-17</v>
      </c>
      <c r="B4765" s="436">
        <f>COUNTIF(AC$4:AC4765,AC4765)</f>
        <v>17</v>
      </c>
      <c r="C4765" s="436" t="str">
        <f t="shared" si="964"/>
        <v>DC2HT13-DC</v>
      </c>
      <c r="D4765" s="436">
        <f>VLOOKUP(C4765,'LICH THI'!C:AA,12,0)</f>
        <v>18</v>
      </c>
      <c r="E4765" s="436">
        <f>VLOOKUP(C4765,'LICH THI'!C:AA,13,0)</f>
        <v>18</v>
      </c>
      <c r="F4765" s="436">
        <f t="shared" si="974"/>
        <v>18</v>
      </c>
      <c r="G4765" s="436">
        <f>VLOOKUP(C4765,'LICH THI'!C:AA,14,0)</f>
        <v>1</v>
      </c>
      <c r="H4765" s="436">
        <f t="shared" si="965"/>
        <v>1</v>
      </c>
      <c r="I4765" s="436" t="str">
        <f t="shared" si="966"/>
        <v>Vũ Hoàng Việt</v>
      </c>
      <c r="J4765" s="436"/>
      <c r="K4765" s="436">
        <f t="shared" si="967"/>
        <v>1</v>
      </c>
      <c r="L4765" s="436" t="str">
        <f t="shared" si="968"/>
        <v>DC2HT13-DC-1</v>
      </c>
      <c r="M4765" s="436">
        <f t="shared" si="969"/>
        <v>13</v>
      </c>
      <c r="N4765" s="437">
        <f t="shared" si="975"/>
        <v>5</v>
      </c>
      <c r="O4765" s="437"/>
      <c r="P4765" s="430" t="str">
        <f t="shared" si="970"/>
        <v/>
      </c>
      <c r="U4765" s="177">
        <v>11</v>
      </c>
      <c r="V4765" s="177" t="s">
        <v>4871</v>
      </c>
      <c r="W4765" s="177" t="s">
        <v>2837</v>
      </c>
      <c r="X4765" s="177" t="s">
        <v>2996</v>
      </c>
      <c r="Y4765" s="177" t="s">
        <v>5984</v>
      </c>
      <c r="Z4765" s="177" t="s">
        <v>7252</v>
      </c>
      <c r="AA4765" s="525" t="s">
        <v>5985</v>
      </c>
      <c r="AB4765" s="399" t="str">
        <f t="shared" si="971"/>
        <v>DC2HT13</v>
      </c>
      <c r="AC4765" s="399" t="str">
        <f t="shared" si="972"/>
        <v>DC2HT13-DC</v>
      </c>
      <c r="AD4765" t="str">
        <f>Y4765&amp;"-"&amp;VLOOKUP(AC4765,'LICH THI'!C:AA,9,0)</f>
        <v>65DCHT24059-42474</v>
      </c>
      <c r="AE4765">
        <f t="shared" si="973"/>
        <v>1</v>
      </c>
    </row>
    <row r="4766" spans="1:31" x14ac:dyDescent="0.25">
      <c r="A4766" s="436" t="str">
        <f t="shared" si="963"/>
        <v>DC2HT13-DC-18</v>
      </c>
      <c r="B4766" s="436">
        <f>COUNTIF(AC$4:AC4766,AC4766)</f>
        <v>18</v>
      </c>
      <c r="C4766" s="436" t="str">
        <f t="shared" si="964"/>
        <v>DC2HT13-DC</v>
      </c>
      <c r="D4766" s="436">
        <f>VLOOKUP(C4766,'LICH THI'!C:AA,12,0)</f>
        <v>18</v>
      </c>
      <c r="E4766" s="436">
        <f>VLOOKUP(C4766,'LICH THI'!C:AA,13,0)</f>
        <v>18</v>
      </c>
      <c r="F4766" s="436">
        <f t="shared" si="974"/>
        <v>18</v>
      </c>
      <c r="G4766" s="436">
        <f>VLOOKUP(C4766,'LICH THI'!C:AA,14,0)</f>
        <v>1</v>
      </c>
      <c r="H4766" s="436">
        <f t="shared" si="965"/>
        <v>1</v>
      </c>
      <c r="I4766" s="436" t="str">
        <f t="shared" si="966"/>
        <v>Nguyễn Văn Vũ</v>
      </c>
      <c r="J4766" s="436"/>
      <c r="K4766" s="436">
        <f t="shared" si="967"/>
        <v>1</v>
      </c>
      <c r="L4766" s="436" t="str">
        <f t="shared" si="968"/>
        <v>DC2HT13-DC-1</v>
      </c>
      <c r="M4766" s="436">
        <f t="shared" si="969"/>
        <v>13</v>
      </c>
      <c r="N4766" s="437">
        <f t="shared" si="975"/>
        <v>6</v>
      </c>
      <c r="O4766" s="437"/>
      <c r="P4766" s="430" t="str">
        <f t="shared" si="970"/>
        <v/>
      </c>
      <c r="U4766" s="177">
        <v>18</v>
      </c>
      <c r="V4766" s="177" t="s">
        <v>4874</v>
      </c>
      <c r="W4766" s="177" t="s">
        <v>2741</v>
      </c>
      <c r="X4766" s="177" t="s">
        <v>3011</v>
      </c>
      <c r="Y4766" s="177" t="s">
        <v>6453</v>
      </c>
      <c r="Z4766" s="177" t="s">
        <v>7252</v>
      </c>
      <c r="AA4766" s="525" t="s">
        <v>5767</v>
      </c>
      <c r="AB4766" s="399" t="str">
        <f t="shared" si="971"/>
        <v>DC2HT13</v>
      </c>
      <c r="AC4766" s="399" t="str">
        <f t="shared" si="972"/>
        <v>DC2HT13-DC</v>
      </c>
      <c r="AD4766" t="str">
        <f>Y4766&amp;"-"&amp;VLOOKUP(AC4766,'LICH THI'!C:AA,9,0)</f>
        <v>65DCHT22384-42474</v>
      </c>
      <c r="AE4766">
        <f t="shared" si="973"/>
        <v>1</v>
      </c>
    </row>
    <row r="4767" spans="1:31" x14ac:dyDescent="0.25">
      <c r="A4767" s="436" t="str">
        <f t="shared" si="963"/>
        <v>DC2HT26-DC-1</v>
      </c>
      <c r="B4767" s="436">
        <f>COUNTIF(AC$4:AC4767,AC4767)</f>
        <v>1</v>
      </c>
      <c r="C4767" s="436" t="str">
        <f t="shared" si="964"/>
        <v>DC2HT26-DC</v>
      </c>
      <c r="D4767" s="436">
        <f>VLOOKUP(C4767,'LICH THI'!C:AA,12,0)</f>
        <v>10</v>
      </c>
      <c r="E4767" s="436">
        <f>VLOOKUP(C4767,'LICH THI'!C:AA,13,0)</f>
        <v>10</v>
      </c>
      <c r="F4767" s="436">
        <f t="shared" si="974"/>
        <v>10</v>
      </c>
      <c r="G4767" s="436">
        <f>VLOOKUP(C4767,'LICH THI'!C:AA,14,0)</f>
        <v>1</v>
      </c>
      <c r="H4767" s="436">
        <f t="shared" si="965"/>
        <v>1</v>
      </c>
      <c r="I4767" s="436" t="str">
        <f t="shared" si="966"/>
        <v>Mạc Tiến Duy</v>
      </c>
      <c r="J4767" s="436"/>
      <c r="K4767" s="436">
        <f t="shared" si="967"/>
        <v>1</v>
      </c>
      <c r="L4767" s="436" t="str">
        <f t="shared" si="968"/>
        <v>DC2HT26-DC-1</v>
      </c>
      <c r="M4767" s="436">
        <f t="shared" si="969"/>
        <v>6</v>
      </c>
      <c r="N4767" s="437">
        <f t="shared" si="975"/>
        <v>6</v>
      </c>
      <c r="O4767" s="437"/>
      <c r="P4767" s="430" t="str">
        <f t="shared" si="970"/>
        <v/>
      </c>
      <c r="U4767" s="177">
        <v>8</v>
      </c>
      <c r="V4767" s="177" t="s">
        <v>4874</v>
      </c>
      <c r="W4767" s="177" t="s">
        <v>6698</v>
      </c>
      <c r="X4767" s="177" t="s">
        <v>2742</v>
      </c>
      <c r="Y4767" s="177" t="s">
        <v>6699</v>
      </c>
      <c r="Z4767" s="177" t="s">
        <v>6692</v>
      </c>
      <c r="AA4767" s="525" t="s">
        <v>3505</v>
      </c>
      <c r="AB4767" s="399" t="str">
        <f t="shared" si="971"/>
        <v>DC2HT26</v>
      </c>
      <c r="AC4767" s="399" t="str">
        <f t="shared" si="972"/>
        <v>DC2HT26-DC</v>
      </c>
      <c r="AD4767" t="str">
        <f>Y4767&amp;"-"&amp;VLOOKUP(AC4767,'LICH THI'!C:AA,9,0)</f>
        <v>65DCHT21656-42473</v>
      </c>
      <c r="AE4767">
        <f t="shared" si="973"/>
        <v>1</v>
      </c>
    </row>
    <row r="4768" spans="1:31" x14ac:dyDescent="0.25">
      <c r="A4768" s="436" t="str">
        <f t="shared" si="963"/>
        <v>DC2HT26-DC-2</v>
      </c>
      <c r="B4768" s="436">
        <f>COUNTIF(AC$4:AC4768,AC4768)</f>
        <v>2</v>
      </c>
      <c r="C4768" s="436" t="str">
        <f t="shared" si="964"/>
        <v>DC2HT26-DC</v>
      </c>
      <c r="D4768" s="436">
        <f>VLOOKUP(C4768,'LICH THI'!C:AA,12,0)</f>
        <v>10</v>
      </c>
      <c r="E4768" s="436">
        <f>VLOOKUP(C4768,'LICH THI'!C:AA,13,0)</f>
        <v>10</v>
      </c>
      <c r="F4768" s="436">
        <f t="shared" si="974"/>
        <v>10</v>
      </c>
      <c r="G4768" s="436">
        <f>VLOOKUP(C4768,'LICH THI'!C:AA,14,0)</f>
        <v>1</v>
      </c>
      <c r="H4768" s="436">
        <f t="shared" si="965"/>
        <v>1</v>
      </c>
      <c r="I4768" s="436" t="str">
        <f t="shared" si="966"/>
        <v>Hoàng Tiến Đạt</v>
      </c>
      <c r="J4768" s="436"/>
      <c r="K4768" s="436">
        <f t="shared" si="967"/>
        <v>1</v>
      </c>
      <c r="L4768" s="436" t="str">
        <f t="shared" si="968"/>
        <v>DC2HT26-DC-1</v>
      </c>
      <c r="M4768" s="436">
        <f t="shared" si="969"/>
        <v>6</v>
      </c>
      <c r="N4768" s="437">
        <f t="shared" si="975"/>
        <v>7</v>
      </c>
      <c r="O4768" s="437"/>
      <c r="P4768" s="430" t="str">
        <f t="shared" si="970"/>
        <v/>
      </c>
      <c r="U4768" s="177">
        <v>1</v>
      </c>
      <c r="V4768" s="177" t="s">
        <v>4871</v>
      </c>
      <c r="W4768" s="177" t="s">
        <v>6690</v>
      </c>
      <c r="X4768" s="177" t="s">
        <v>2746</v>
      </c>
      <c r="Y4768" s="177" t="s">
        <v>6691</v>
      </c>
      <c r="Z4768" s="177" t="s">
        <v>6692</v>
      </c>
      <c r="AA4768" s="525" t="s">
        <v>3522</v>
      </c>
      <c r="AB4768" s="399" t="str">
        <f t="shared" si="971"/>
        <v>DC2HT26</v>
      </c>
      <c r="AC4768" s="399" t="str">
        <f t="shared" si="972"/>
        <v>DC2HT26-DC</v>
      </c>
      <c r="AD4768" t="str">
        <f>Y4768&amp;"-"&amp;VLOOKUP(AC4768,'LICH THI'!C:AA,9,0)</f>
        <v>65DCHT20248-42473</v>
      </c>
      <c r="AE4768">
        <f t="shared" si="973"/>
        <v>1</v>
      </c>
    </row>
    <row r="4769" spans="1:31" x14ac:dyDescent="0.25">
      <c r="A4769" s="436" t="str">
        <f t="shared" si="963"/>
        <v>DC2HT26-DC-3</v>
      </c>
      <c r="B4769" s="436">
        <f>COUNTIF(AC$4:AC4769,AC4769)</f>
        <v>3</v>
      </c>
      <c r="C4769" s="436" t="str">
        <f t="shared" si="964"/>
        <v>DC2HT26-DC</v>
      </c>
      <c r="D4769" s="436">
        <f>VLOOKUP(C4769,'LICH THI'!C:AA,12,0)</f>
        <v>10</v>
      </c>
      <c r="E4769" s="436">
        <f>VLOOKUP(C4769,'LICH THI'!C:AA,13,0)</f>
        <v>10</v>
      </c>
      <c r="F4769" s="436">
        <f t="shared" si="974"/>
        <v>10</v>
      </c>
      <c r="G4769" s="436">
        <f>VLOOKUP(C4769,'LICH THI'!C:AA,14,0)</f>
        <v>1</v>
      </c>
      <c r="H4769" s="436">
        <f t="shared" si="965"/>
        <v>1</v>
      </c>
      <c r="I4769" s="436" t="str">
        <f t="shared" si="966"/>
        <v>Nguyễn Văn Giáp</v>
      </c>
      <c r="J4769" s="436"/>
      <c r="K4769" s="436">
        <f t="shared" si="967"/>
        <v>1</v>
      </c>
      <c r="L4769" s="436" t="str">
        <f t="shared" si="968"/>
        <v>DC2HT26-DC-1</v>
      </c>
      <c r="M4769" s="436">
        <f t="shared" si="969"/>
        <v>6</v>
      </c>
      <c r="N4769" s="437">
        <f t="shared" si="975"/>
        <v>8</v>
      </c>
      <c r="O4769" s="437"/>
      <c r="P4769" s="430" t="str">
        <f t="shared" si="970"/>
        <v/>
      </c>
      <c r="U4769" s="177">
        <v>9</v>
      </c>
      <c r="V4769" s="177" t="s">
        <v>4874</v>
      </c>
      <c r="W4769" s="177" t="s">
        <v>2741</v>
      </c>
      <c r="X4769" s="177" t="s">
        <v>3201</v>
      </c>
      <c r="Y4769" s="177" t="s">
        <v>5900</v>
      </c>
      <c r="Z4769" s="177" t="s">
        <v>6692</v>
      </c>
      <c r="AA4769" s="525" t="s">
        <v>2896</v>
      </c>
      <c r="AB4769" s="399" t="str">
        <f t="shared" si="971"/>
        <v>DC2HT26</v>
      </c>
      <c r="AC4769" s="399" t="str">
        <f t="shared" si="972"/>
        <v>DC2HT26-DC</v>
      </c>
      <c r="AD4769" t="str">
        <f>Y4769&amp;"-"&amp;VLOOKUP(AC4769,'LICH THI'!C:AA,9,0)</f>
        <v>65DCQT21638-42473</v>
      </c>
      <c r="AE4769">
        <f t="shared" si="973"/>
        <v>1</v>
      </c>
    </row>
    <row r="4770" spans="1:31" x14ac:dyDescent="0.25">
      <c r="A4770" s="436" t="str">
        <f t="shared" si="963"/>
        <v>DC2HT26-DC-4</v>
      </c>
      <c r="B4770" s="436">
        <f>COUNTIF(AC$4:AC4770,AC4770)</f>
        <v>4</v>
      </c>
      <c r="C4770" s="436" t="str">
        <f t="shared" si="964"/>
        <v>DC2HT26-DC</v>
      </c>
      <c r="D4770" s="436">
        <f>VLOOKUP(C4770,'LICH THI'!C:AA,12,0)</f>
        <v>10</v>
      </c>
      <c r="E4770" s="436">
        <f>VLOOKUP(C4770,'LICH THI'!C:AA,13,0)</f>
        <v>10</v>
      </c>
      <c r="F4770" s="436">
        <f t="shared" si="974"/>
        <v>10</v>
      </c>
      <c r="G4770" s="436">
        <f>VLOOKUP(C4770,'LICH THI'!C:AA,14,0)</f>
        <v>1</v>
      </c>
      <c r="H4770" s="436">
        <f t="shared" si="965"/>
        <v>1</v>
      </c>
      <c r="I4770" s="436" t="str">
        <f t="shared" si="966"/>
        <v>Phan Văn Hiệp</v>
      </c>
      <c r="J4770" s="436"/>
      <c r="K4770" s="436">
        <f t="shared" si="967"/>
        <v>1</v>
      </c>
      <c r="L4770" s="436" t="str">
        <f t="shared" si="968"/>
        <v>DC2HT26-DC-1</v>
      </c>
      <c r="M4770" s="436">
        <f t="shared" si="969"/>
        <v>6</v>
      </c>
      <c r="N4770" s="437">
        <f t="shared" si="975"/>
        <v>9</v>
      </c>
      <c r="O4770" s="437"/>
      <c r="P4770" s="430" t="str">
        <f t="shared" si="970"/>
        <v/>
      </c>
      <c r="U4770" s="177">
        <v>2</v>
      </c>
      <c r="V4770" s="177" t="s">
        <v>4871</v>
      </c>
      <c r="W4770" s="177" t="s">
        <v>3197</v>
      </c>
      <c r="X4770" s="177" t="s">
        <v>4886</v>
      </c>
      <c r="Y4770" s="177" t="s">
        <v>6693</v>
      </c>
      <c r="Z4770" s="177" t="s">
        <v>6692</v>
      </c>
      <c r="AA4770" s="525" t="s">
        <v>4423</v>
      </c>
      <c r="AB4770" s="399" t="str">
        <f t="shared" si="971"/>
        <v>DC2HT26</v>
      </c>
      <c r="AC4770" s="399" t="str">
        <f t="shared" si="972"/>
        <v>DC2HT26-DC</v>
      </c>
      <c r="AD4770" t="str">
        <f>Y4770&amp;"-"&amp;VLOOKUP(AC4770,'LICH THI'!C:AA,9,0)</f>
        <v>65DCHT22204-42473</v>
      </c>
      <c r="AE4770">
        <f t="shared" si="973"/>
        <v>1</v>
      </c>
    </row>
    <row r="4771" spans="1:31" x14ac:dyDescent="0.25">
      <c r="A4771" s="436" t="str">
        <f t="shared" si="963"/>
        <v>DC2HT26-DC-5</v>
      </c>
      <c r="B4771" s="436">
        <f>COUNTIF(AC$4:AC4771,AC4771)</f>
        <v>5</v>
      </c>
      <c r="C4771" s="436" t="str">
        <f t="shared" si="964"/>
        <v>DC2HT26-DC</v>
      </c>
      <c r="D4771" s="436">
        <f>VLOOKUP(C4771,'LICH THI'!C:AA,12,0)</f>
        <v>10</v>
      </c>
      <c r="E4771" s="436">
        <f>VLOOKUP(C4771,'LICH THI'!C:AA,13,0)</f>
        <v>10</v>
      </c>
      <c r="F4771" s="436">
        <f t="shared" si="974"/>
        <v>10</v>
      </c>
      <c r="G4771" s="436">
        <f>VLOOKUP(C4771,'LICH THI'!C:AA,14,0)</f>
        <v>1</v>
      </c>
      <c r="H4771" s="436">
        <f t="shared" si="965"/>
        <v>1</v>
      </c>
      <c r="I4771" s="436" t="str">
        <f t="shared" si="966"/>
        <v>Phạm Văn Hiếu</v>
      </c>
      <c r="J4771" s="436"/>
      <c r="K4771" s="436">
        <f t="shared" si="967"/>
        <v>1</v>
      </c>
      <c r="L4771" s="436" t="str">
        <f t="shared" si="968"/>
        <v>DC2HT26-DC-1</v>
      </c>
      <c r="M4771" s="436">
        <f t="shared" si="969"/>
        <v>6</v>
      </c>
      <c r="N4771" s="437">
        <f t="shared" si="975"/>
        <v>10</v>
      </c>
      <c r="O4771" s="437"/>
      <c r="P4771" s="430" t="str">
        <f t="shared" si="970"/>
        <v/>
      </c>
      <c r="U4771" s="177">
        <v>10</v>
      </c>
      <c r="V4771" s="177" t="s">
        <v>4874</v>
      </c>
      <c r="W4771" s="177" t="s">
        <v>2738</v>
      </c>
      <c r="X4771" s="177" t="s">
        <v>2754</v>
      </c>
      <c r="Y4771" s="177" t="s">
        <v>6700</v>
      </c>
      <c r="Z4771" s="177" t="s">
        <v>6692</v>
      </c>
      <c r="AA4771" s="525" t="s">
        <v>5081</v>
      </c>
      <c r="AB4771" s="399" t="str">
        <f t="shared" si="971"/>
        <v>DC2HT26</v>
      </c>
      <c r="AC4771" s="399" t="str">
        <f t="shared" si="972"/>
        <v>DC2HT26-DC</v>
      </c>
      <c r="AD4771" t="str">
        <f>Y4771&amp;"-"&amp;VLOOKUP(AC4771,'LICH THI'!C:AA,9,0)</f>
        <v>65DCHT20234-42473</v>
      </c>
      <c r="AE4771">
        <f t="shared" si="973"/>
        <v>1</v>
      </c>
    </row>
    <row r="4772" spans="1:31" x14ac:dyDescent="0.25">
      <c r="A4772" s="436" t="str">
        <f t="shared" si="963"/>
        <v>DC2HT26-DC-6</v>
      </c>
      <c r="B4772" s="436">
        <f>COUNTIF(AC$4:AC4772,AC4772)</f>
        <v>6</v>
      </c>
      <c r="C4772" s="436" t="str">
        <f t="shared" si="964"/>
        <v>DC2HT26-DC</v>
      </c>
      <c r="D4772" s="436">
        <f>VLOOKUP(C4772,'LICH THI'!C:AA,12,0)</f>
        <v>10</v>
      </c>
      <c r="E4772" s="436">
        <f>VLOOKUP(C4772,'LICH THI'!C:AA,13,0)</f>
        <v>10</v>
      </c>
      <c r="F4772" s="436">
        <f t="shared" si="974"/>
        <v>10</v>
      </c>
      <c r="G4772" s="436">
        <f>VLOOKUP(C4772,'LICH THI'!C:AA,14,0)</f>
        <v>1</v>
      </c>
      <c r="H4772" s="436">
        <f t="shared" si="965"/>
        <v>1</v>
      </c>
      <c r="I4772" s="436" t="str">
        <f t="shared" si="966"/>
        <v>Trần Huy Hoàng</v>
      </c>
      <c r="J4772" s="436"/>
      <c r="K4772" s="436">
        <f t="shared" si="967"/>
        <v>1</v>
      </c>
      <c r="L4772" s="436" t="str">
        <f t="shared" si="968"/>
        <v>DC2HT26-DC-1</v>
      </c>
      <c r="M4772" s="436">
        <f t="shared" si="969"/>
        <v>6</v>
      </c>
      <c r="N4772" s="437">
        <f t="shared" si="975"/>
        <v>1</v>
      </c>
      <c r="O4772" s="437"/>
      <c r="P4772" s="430" t="str">
        <f t="shared" si="970"/>
        <v/>
      </c>
      <c r="U4772" s="177">
        <v>3</v>
      </c>
      <c r="V4772" s="177" t="s">
        <v>4871</v>
      </c>
      <c r="W4772" s="177" t="s">
        <v>6217</v>
      </c>
      <c r="X4772" s="177" t="s">
        <v>2834</v>
      </c>
      <c r="Y4772" s="177" t="s">
        <v>6694</v>
      </c>
      <c r="Z4772" s="177" t="s">
        <v>6692</v>
      </c>
      <c r="AA4772" s="525" t="s">
        <v>6308</v>
      </c>
      <c r="AB4772" s="399" t="str">
        <f t="shared" si="971"/>
        <v>DC2HT26</v>
      </c>
      <c r="AC4772" s="399" t="str">
        <f t="shared" si="972"/>
        <v>DC2HT26-DC</v>
      </c>
      <c r="AD4772" t="str">
        <f>Y4772&amp;"-"&amp;VLOOKUP(AC4772,'LICH THI'!C:AA,9,0)</f>
        <v>65DCHT21635-42473</v>
      </c>
      <c r="AE4772">
        <f t="shared" si="973"/>
        <v>1</v>
      </c>
    </row>
    <row r="4773" spans="1:31" x14ac:dyDescent="0.25">
      <c r="A4773" s="436" t="str">
        <f t="shared" si="963"/>
        <v>DC2HT26-DC-7</v>
      </c>
      <c r="B4773" s="436">
        <f>COUNTIF(AC$4:AC4773,AC4773)</f>
        <v>7</v>
      </c>
      <c r="C4773" s="436" t="str">
        <f t="shared" si="964"/>
        <v>DC2HT26-DC</v>
      </c>
      <c r="D4773" s="436">
        <f>VLOOKUP(C4773,'LICH THI'!C:AA,12,0)</f>
        <v>10</v>
      </c>
      <c r="E4773" s="436">
        <f>VLOOKUP(C4773,'LICH THI'!C:AA,13,0)</f>
        <v>10</v>
      </c>
      <c r="F4773" s="436">
        <f t="shared" si="974"/>
        <v>10</v>
      </c>
      <c r="G4773" s="436">
        <f>VLOOKUP(C4773,'LICH THI'!C:AA,14,0)</f>
        <v>1</v>
      </c>
      <c r="H4773" s="436">
        <f t="shared" si="965"/>
        <v>1</v>
      </c>
      <c r="I4773" s="436" t="str">
        <f t="shared" si="966"/>
        <v>Nguyễn Mạnh Kiên</v>
      </c>
      <c r="J4773" s="436"/>
      <c r="K4773" s="436">
        <f t="shared" si="967"/>
        <v>1</v>
      </c>
      <c r="L4773" s="436" t="str">
        <f t="shared" si="968"/>
        <v>DC2HT26-DC-1</v>
      </c>
      <c r="M4773" s="436">
        <f t="shared" si="969"/>
        <v>6</v>
      </c>
      <c r="N4773" s="437">
        <f t="shared" si="975"/>
        <v>2</v>
      </c>
      <c r="O4773" s="437"/>
      <c r="P4773" s="430" t="str">
        <f t="shared" si="970"/>
        <v/>
      </c>
      <c r="U4773" s="177">
        <v>4</v>
      </c>
      <c r="V4773" s="177" t="s">
        <v>4871</v>
      </c>
      <c r="W4773" s="177" t="s">
        <v>2734</v>
      </c>
      <c r="X4773" s="177" t="s">
        <v>2762</v>
      </c>
      <c r="Y4773" s="177" t="s">
        <v>5897</v>
      </c>
      <c r="Z4773" s="177" t="s">
        <v>6692</v>
      </c>
      <c r="AA4773" s="525" t="s">
        <v>5898</v>
      </c>
      <c r="AB4773" s="399" t="str">
        <f t="shared" si="971"/>
        <v>DC2HT26</v>
      </c>
      <c r="AC4773" s="399" t="str">
        <f t="shared" si="972"/>
        <v>DC2HT26-DC</v>
      </c>
      <c r="AD4773" t="str">
        <f>Y4773&amp;"-"&amp;VLOOKUP(AC4773,'LICH THI'!C:AA,9,0)</f>
        <v>65DCHT20235-42473</v>
      </c>
      <c r="AE4773">
        <f t="shared" si="973"/>
        <v>1</v>
      </c>
    </row>
    <row r="4774" spans="1:31" x14ac:dyDescent="0.25">
      <c r="A4774" s="436" t="str">
        <f t="shared" si="963"/>
        <v>DC2HT26-DC-8</v>
      </c>
      <c r="B4774" s="436">
        <f>COUNTIF(AC$4:AC4774,AC4774)</f>
        <v>8</v>
      </c>
      <c r="C4774" s="436" t="str">
        <f t="shared" si="964"/>
        <v>DC2HT26-DC</v>
      </c>
      <c r="D4774" s="436">
        <f>VLOOKUP(C4774,'LICH THI'!C:AA,12,0)</f>
        <v>10</v>
      </c>
      <c r="E4774" s="436">
        <f>VLOOKUP(C4774,'LICH THI'!C:AA,13,0)</f>
        <v>10</v>
      </c>
      <c r="F4774" s="436">
        <f t="shared" si="974"/>
        <v>10</v>
      </c>
      <c r="G4774" s="436">
        <f>VLOOKUP(C4774,'LICH THI'!C:AA,14,0)</f>
        <v>1</v>
      </c>
      <c r="H4774" s="436">
        <f t="shared" si="965"/>
        <v>1</v>
      </c>
      <c r="I4774" s="436" t="str">
        <f t="shared" si="966"/>
        <v>Nguyễn Việt Tuấn</v>
      </c>
      <c r="J4774" s="436"/>
      <c r="K4774" s="436">
        <f t="shared" si="967"/>
        <v>1</v>
      </c>
      <c r="L4774" s="436" t="str">
        <f t="shared" si="968"/>
        <v>DC2HT26-DC-1</v>
      </c>
      <c r="M4774" s="436">
        <f t="shared" si="969"/>
        <v>6</v>
      </c>
      <c r="N4774" s="437">
        <f t="shared" si="975"/>
        <v>3</v>
      </c>
      <c r="O4774" s="437"/>
      <c r="P4774" s="430" t="str">
        <f t="shared" si="970"/>
        <v/>
      </c>
      <c r="U4774" s="177">
        <v>6</v>
      </c>
      <c r="V4774" s="177" t="s">
        <v>4871</v>
      </c>
      <c r="W4774" s="177" t="s">
        <v>4548</v>
      </c>
      <c r="X4774" s="177" t="s">
        <v>2721</v>
      </c>
      <c r="Y4774" s="177" t="s">
        <v>6697</v>
      </c>
      <c r="Z4774" s="177" t="s">
        <v>6692</v>
      </c>
      <c r="AA4774" s="525" t="s">
        <v>5458</v>
      </c>
      <c r="AB4774" s="399" t="str">
        <f t="shared" si="971"/>
        <v>DC2HT26</v>
      </c>
      <c r="AC4774" s="399" t="str">
        <f t="shared" si="972"/>
        <v>DC2HT26-DC</v>
      </c>
      <c r="AD4774" t="str">
        <f>Y4774&amp;"-"&amp;VLOOKUP(AC4774,'LICH THI'!C:AA,9,0)</f>
        <v>65DCHT24385-42473</v>
      </c>
      <c r="AE4774">
        <f t="shared" si="973"/>
        <v>1</v>
      </c>
    </row>
    <row r="4775" spans="1:31" x14ac:dyDescent="0.25">
      <c r="A4775" s="436" t="str">
        <f t="shared" si="963"/>
        <v>DC2HT26-DC-9</v>
      </c>
      <c r="B4775" s="436">
        <f>COUNTIF(AC$4:AC4775,AC4775)</f>
        <v>9</v>
      </c>
      <c r="C4775" s="436" t="str">
        <f t="shared" si="964"/>
        <v>DC2HT26-DC</v>
      </c>
      <c r="D4775" s="436">
        <f>VLOOKUP(C4775,'LICH THI'!C:AA,12,0)</f>
        <v>10</v>
      </c>
      <c r="E4775" s="436">
        <f>VLOOKUP(C4775,'LICH THI'!C:AA,13,0)</f>
        <v>10</v>
      </c>
      <c r="F4775" s="436">
        <f t="shared" si="974"/>
        <v>10</v>
      </c>
      <c r="G4775" s="436">
        <f>VLOOKUP(C4775,'LICH THI'!C:AA,14,0)</f>
        <v>1</v>
      </c>
      <c r="H4775" s="436">
        <f t="shared" si="965"/>
        <v>1</v>
      </c>
      <c r="I4775" s="436" t="str">
        <f t="shared" si="966"/>
        <v>Nguyễn Thành Trung</v>
      </c>
      <c r="J4775" s="436"/>
      <c r="K4775" s="436">
        <f t="shared" si="967"/>
        <v>1</v>
      </c>
      <c r="L4775" s="436" t="str">
        <f t="shared" si="968"/>
        <v>DC2HT26-DC-1</v>
      </c>
      <c r="M4775" s="436">
        <f t="shared" si="969"/>
        <v>6</v>
      </c>
      <c r="N4775" s="437">
        <f t="shared" si="975"/>
        <v>4</v>
      </c>
      <c r="O4775" s="437"/>
      <c r="P4775" s="430" t="str">
        <f t="shared" si="970"/>
        <v/>
      </c>
      <c r="U4775" s="177">
        <v>5</v>
      </c>
      <c r="V4775" s="177" t="s">
        <v>4871</v>
      </c>
      <c r="W4775" s="177" t="s">
        <v>2862</v>
      </c>
      <c r="X4775" s="177" t="s">
        <v>3160</v>
      </c>
      <c r="Y4775" s="177" t="s">
        <v>6695</v>
      </c>
      <c r="Z4775" s="177" t="s">
        <v>6692</v>
      </c>
      <c r="AA4775" s="525" t="s">
        <v>6696</v>
      </c>
      <c r="AB4775" s="399" t="str">
        <f t="shared" si="971"/>
        <v>DC2HT26</v>
      </c>
      <c r="AC4775" s="399" t="str">
        <f t="shared" si="972"/>
        <v>DC2HT26-DC</v>
      </c>
      <c r="AD4775" t="str">
        <f>Y4775&amp;"-"&amp;VLOOKUP(AC4775,'LICH THI'!C:AA,9,0)</f>
        <v>65DCHT21981-42473</v>
      </c>
      <c r="AE4775">
        <f t="shared" si="973"/>
        <v>1</v>
      </c>
    </row>
    <row r="4776" spans="1:31" x14ac:dyDescent="0.25">
      <c r="A4776" s="436" t="str">
        <f t="shared" si="963"/>
        <v>DC2HT26-DC-10</v>
      </c>
      <c r="B4776" s="436">
        <f>COUNTIF(AC$4:AC4776,AC4776)</f>
        <v>10</v>
      </c>
      <c r="C4776" s="436" t="str">
        <f t="shared" si="964"/>
        <v>DC2HT26-DC</v>
      </c>
      <c r="D4776" s="436">
        <f>VLOOKUP(C4776,'LICH THI'!C:AA,12,0)</f>
        <v>10</v>
      </c>
      <c r="E4776" s="436">
        <f>VLOOKUP(C4776,'LICH THI'!C:AA,13,0)</f>
        <v>10</v>
      </c>
      <c r="F4776" s="436">
        <f t="shared" si="974"/>
        <v>10</v>
      </c>
      <c r="G4776" s="436">
        <f>VLOOKUP(C4776,'LICH THI'!C:AA,14,0)</f>
        <v>1</v>
      </c>
      <c r="H4776" s="436">
        <f t="shared" si="965"/>
        <v>1</v>
      </c>
      <c r="I4776" s="436" t="str">
        <f t="shared" si="966"/>
        <v>Vũ Hoàng Việt</v>
      </c>
      <c r="J4776" s="436"/>
      <c r="K4776" s="436">
        <f t="shared" si="967"/>
        <v>1</v>
      </c>
      <c r="L4776" s="436" t="str">
        <f t="shared" si="968"/>
        <v>DC2HT26-DC-1</v>
      </c>
      <c r="M4776" s="436">
        <f t="shared" si="969"/>
        <v>6</v>
      </c>
      <c r="N4776" s="437">
        <f t="shared" si="975"/>
        <v>5</v>
      </c>
      <c r="O4776" s="437"/>
      <c r="P4776" s="430" t="str">
        <f t="shared" si="970"/>
        <v/>
      </c>
      <c r="U4776" s="177">
        <v>7</v>
      </c>
      <c r="V4776" s="177" t="s">
        <v>4871</v>
      </c>
      <c r="W4776" s="177" t="s">
        <v>2837</v>
      </c>
      <c r="X4776" s="177" t="s">
        <v>2996</v>
      </c>
      <c r="Y4776" s="177" t="s">
        <v>5984</v>
      </c>
      <c r="Z4776" s="177" t="s">
        <v>6692</v>
      </c>
      <c r="AA4776" s="525" t="s">
        <v>5985</v>
      </c>
      <c r="AB4776" s="399" t="str">
        <f t="shared" si="971"/>
        <v>DC2HT26</v>
      </c>
      <c r="AC4776" s="399" t="str">
        <f t="shared" si="972"/>
        <v>DC2HT26-DC</v>
      </c>
      <c r="AD4776" t="str">
        <f>Y4776&amp;"-"&amp;VLOOKUP(AC4776,'LICH THI'!C:AA,9,0)</f>
        <v>65DCHT24059-42473</v>
      </c>
      <c r="AE4776">
        <f t="shared" si="973"/>
        <v>1</v>
      </c>
    </row>
    <row r="4777" spans="1:31" x14ac:dyDescent="0.25">
      <c r="A4777" s="436" t="str">
        <f t="shared" si="963"/>
        <v>DC2HT37-DC-1</v>
      </c>
      <c r="B4777" s="436">
        <f>COUNTIF(AC$4:AC4777,AC4777)</f>
        <v>1</v>
      </c>
      <c r="C4777" s="436" t="str">
        <f t="shared" si="964"/>
        <v>DC2HT37-DC</v>
      </c>
      <c r="D4777" s="436">
        <f>VLOOKUP(C4777,'LICH THI'!C:AA,12,0)</f>
        <v>6</v>
      </c>
      <c r="E4777" s="436">
        <f>VLOOKUP(C4777,'LICH THI'!C:AA,13,0)</f>
        <v>0</v>
      </c>
      <c r="F4777" s="436" t="str">
        <f t="shared" si="974"/>
        <v/>
      </c>
      <c r="G4777" s="436" t="str">
        <f>VLOOKUP(C4777,'LICH THI'!C:AA,14,0)</f>
        <v/>
      </c>
      <c r="H4777" s="436" t="str">
        <f t="shared" si="965"/>
        <v/>
      </c>
      <c r="I4777" s="436" t="str">
        <f t="shared" si="966"/>
        <v>Đào Thành Chung</v>
      </c>
      <c r="J4777" s="436"/>
      <c r="K4777" s="436">
        <f t="shared" si="967"/>
        <v>1</v>
      </c>
      <c r="L4777" s="436" t="str">
        <f t="shared" si="968"/>
        <v>DC2HT37-DC-1</v>
      </c>
      <c r="M4777" s="436" t="str">
        <f t="shared" si="969"/>
        <v/>
      </c>
      <c r="N4777" s="437" t="e">
        <f t="shared" si="975"/>
        <v>#VALUE!</v>
      </c>
      <c r="O4777" s="437"/>
      <c r="P4777" s="430" t="str">
        <f t="shared" si="970"/>
        <v/>
      </c>
      <c r="U4777" s="177">
        <v>1</v>
      </c>
      <c r="V4777" s="177" t="s">
        <v>4850</v>
      </c>
      <c r="W4777" s="177" t="s">
        <v>6615</v>
      </c>
      <c r="X4777" s="177" t="s">
        <v>2731</v>
      </c>
      <c r="Y4777" s="177" t="s">
        <v>6616</v>
      </c>
      <c r="Z4777" s="177" t="s">
        <v>6617</v>
      </c>
      <c r="AA4777" s="525" t="s">
        <v>6618</v>
      </c>
      <c r="AB4777" s="399" t="str">
        <f t="shared" si="971"/>
        <v>DC2HT37</v>
      </c>
      <c r="AC4777" s="399" t="str">
        <f t="shared" si="972"/>
        <v>DC2HT37-DC</v>
      </c>
      <c r="AD4777" t="str">
        <f>Y4777&amp;"-"&amp;VLOOKUP(AC4777,'LICH THI'!C:AA,9,0)</f>
        <v>64DCTH3065-42470</v>
      </c>
      <c r="AE4777">
        <f t="shared" si="973"/>
        <v>1</v>
      </c>
    </row>
    <row r="4778" spans="1:31" x14ac:dyDescent="0.25">
      <c r="A4778" s="436" t="str">
        <f t="shared" si="963"/>
        <v>DC2HT37-DC-2</v>
      </c>
      <c r="B4778" s="436">
        <f>COUNTIF(AC$4:AC4778,AC4778)</f>
        <v>2</v>
      </c>
      <c r="C4778" s="436" t="str">
        <f t="shared" si="964"/>
        <v>DC2HT37-DC</v>
      </c>
      <c r="D4778" s="436">
        <f>VLOOKUP(C4778,'LICH THI'!C:AA,12,0)</f>
        <v>6</v>
      </c>
      <c r="E4778" s="436">
        <f>VLOOKUP(C4778,'LICH THI'!C:AA,13,0)</f>
        <v>0</v>
      </c>
      <c r="F4778" s="436" t="str">
        <f t="shared" si="974"/>
        <v/>
      </c>
      <c r="G4778" s="436" t="str">
        <f>VLOOKUP(C4778,'LICH THI'!C:AA,14,0)</f>
        <v/>
      </c>
      <c r="H4778" s="436" t="str">
        <f t="shared" si="965"/>
        <v/>
      </c>
      <c r="I4778" s="436" t="str">
        <f t="shared" si="966"/>
        <v>Lê Thị Mỹ Dung</v>
      </c>
      <c r="J4778" s="436"/>
      <c r="K4778" s="436">
        <f t="shared" si="967"/>
        <v>1</v>
      </c>
      <c r="L4778" s="436" t="str">
        <f t="shared" si="968"/>
        <v>DC2HT37-DC-1</v>
      </c>
      <c r="M4778" s="436" t="str">
        <f t="shared" si="969"/>
        <v/>
      </c>
      <c r="N4778" s="437" t="e">
        <f t="shared" si="975"/>
        <v>#VALUE!</v>
      </c>
      <c r="O4778" s="437"/>
      <c r="P4778" s="430" t="str">
        <f t="shared" si="970"/>
        <v/>
      </c>
      <c r="U4778" s="177">
        <v>2</v>
      </c>
      <c r="V4778" s="177" t="s">
        <v>4850</v>
      </c>
      <c r="W4778" s="177" t="s">
        <v>5895</v>
      </c>
      <c r="X4778" s="177" t="s">
        <v>3823</v>
      </c>
      <c r="Y4778" s="177" t="s">
        <v>5896</v>
      </c>
      <c r="Z4778" s="177" t="s">
        <v>6617</v>
      </c>
      <c r="AA4778" s="525" t="s">
        <v>5381</v>
      </c>
      <c r="AB4778" s="399" t="str">
        <f t="shared" si="971"/>
        <v>DC2HT37</v>
      </c>
      <c r="AC4778" s="399" t="str">
        <f t="shared" si="972"/>
        <v>DC2HT37-DC</v>
      </c>
      <c r="AD4778" t="str">
        <f>Y4778&amp;"-"&amp;VLOOKUP(AC4778,'LICH THI'!C:AA,9,0)</f>
        <v>64DCTH3078-42470</v>
      </c>
      <c r="AE4778">
        <f t="shared" si="973"/>
        <v>1</v>
      </c>
    </row>
    <row r="4779" spans="1:31" x14ac:dyDescent="0.25">
      <c r="A4779" s="436" t="str">
        <f t="shared" si="963"/>
        <v>DC2HT37-DC-3</v>
      </c>
      <c r="B4779" s="436">
        <f>COUNTIF(AC$4:AC4779,AC4779)</f>
        <v>3</v>
      </c>
      <c r="C4779" s="436" t="str">
        <f t="shared" si="964"/>
        <v>DC2HT37-DC</v>
      </c>
      <c r="D4779" s="436">
        <f>VLOOKUP(C4779,'LICH THI'!C:AA,12,0)</f>
        <v>6</v>
      </c>
      <c r="E4779" s="436">
        <f>VLOOKUP(C4779,'LICH THI'!C:AA,13,0)</f>
        <v>0</v>
      </c>
      <c r="F4779" s="436" t="str">
        <f t="shared" si="974"/>
        <v/>
      </c>
      <c r="G4779" s="436" t="str">
        <f>VLOOKUP(C4779,'LICH THI'!C:AA,14,0)</f>
        <v/>
      </c>
      <c r="H4779" s="436" t="str">
        <f t="shared" si="965"/>
        <v/>
      </c>
      <c r="I4779" s="436" t="str">
        <f t="shared" si="966"/>
        <v>Ninh Việt Hà</v>
      </c>
      <c r="J4779" s="436"/>
      <c r="K4779" s="436">
        <f t="shared" si="967"/>
        <v>1</v>
      </c>
      <c r="L4779" s="436" t="str">
        <f t="shared" si="968"/>
        <v>DC2HT37-DC-1</v>
      </c>
      <c r="M4779" s="436" t="str">
        <f t="shared" si="969"/>
        <v/>
      </c>
      <c r="N4779" s="437" t="e">
        <f t="shared" si="975"/>
        <v>#VALUE!</v>
      </c>
      <c r="O4779" s="437"/>
      <c r="P4779" s="430" t="str">
        <f t="shared" si="970"/>
        <v/>
      </c>
      <c r="U4779" s="177">
        <v>3</v>
      </c>
      <c r="V4779" s="177" t="s">
        <v>4850</v>
      </c>
      <c r="W4779" s="177" t="s">
        <v>5822</v>
      </c>
      <c r="X4779" s="177" t="s">
        <v>3163</v>
      </c>
      <c r="Y4779" s="177" t="s">
        <v>5823</v>
      </c>
      <c r="Z4779" s="177" t="s">
        <v>6617</v>
      </c>
      <c r="AA4779" s="525" t="s">
        <v>3037</v>
      </c>
      <c r="AB4779" s="399" t="str">
        <f t="shared" si="971"/>
        <v>DC2HT37</v>
      </c>
      <c r="AC4779" s="399" t="str">
        <f t="shared" si="972"/>
        <v>DC2HT37-DC</v>
      </c>
      <c r="AD4779" t="str">
        <f>Y4779&amp;"-"&amp;VLOOKUP(AC4779,'LICH THI'!C:AA,9,0)</f>
        <v>64DCTH3114-42470</v>
      </c>
      <c r="AE4779">
        <f t="shared" si="973"/>
        <v>1</v>
      </c>
    </row>
    <row r="4780" spans="1:31" x14ac:dyDescent="0.25">
      <c r="A4780" s="436" t="str">
        <f t="shared" si="963"/>
        <v>DC2HT37-DC-4</v>
      </c>
      <c r="B4780" s="436">
        <f>COUNTIF(AC$4:AC4780,AC4780)</f>
        <v>4</v>
      </c>
      <c r="C4780" s="436" t="str">
        <f t="shared" si="964"/>
        <v>DC2HT37-DC</v>
      </c>
      <c r="D4780" s="436">
        <f>VLOOKUP(C4780,'LICH THI'!C:AA,12,0)</f>
        <v>6</v>
      </c>
      <c r="E4780" s="436">
        <f>VLOOKUP(C4780,'LICH THI'!C:AA,13,0)</f>
        <v>0</v>
      </c>
      <c r="F4780" s="436" t="str">
        <f t="shared" si="974"/>
        <v/>
      </c>
      <c r="G4780" s="436" t="str">
        <f>VLOOKUP(C4780,'LICH THI'!C:AA,14,0)</f>
        <v/>
      </c>
      <c r="H4780" s="436" t="str">
        <f t="shared" si="965"/>
        <v/>
      </c>
      <c r="I4780" s="436" t="str">
        <f t="shared" si="966"/>
        <v>Phan Việt Hạnh</v>
      </c>
      <c r="J4780" s="436"/>
      <c r="K4780" s="436">
        <f t="shared" si="967"/>
        <v>1</v>
      </c>
      <c r="L4780" s="436" t="str">
        <f t="shared" si="968"/>
        <v>DC2HT37-DC-1</v>
      </c>
      <c r="M4780" s="436" t="str">
        <f t="shared" si="969"/>
        <v/>
      </c>
      <c r="N4780" s="437" t="e">
        <f t="shared" si="975"/>
        <v>#VALUE!</v>
      </c>
      <c r="O4780" s="437"/>
      <c r="P4780" s="430" t="str">
        <f t="shared" si="970"/>
        <v/>
      </c>
      <c r="U4780" s="177">
        <v>4</v>
      </c>
      <c r="V4780" s="177" t="s">
        <v>4850</v>
      </c>
      <c r="W4780" s="177" t="s">
        <v>5824</v>
      </c>
      <c r="X4780" s="177" t="s">
        <v>2656</v>
      </c>
      <c r="Y4780" s="177" t="s">
        <v>5825</v>
      </c>
      <c r="Z4780" s="177" t="s">
        <v>6617</v>
      </c>
      <c r="AA4780" s="525" t="s">
        <v>5826</v>
      </c>
      <c r="AB4780" s="399" t="str">
        <f t="shared" si="971"/>
        <v>DC2HT37</v>
      </c>
      <c r="AC4780" s="399" t="str">
        <f t="shared" si="972"/>
        <v>DC2HT37-DC</v>
      </c>
      <c r="AD4780" t="str">
        <f>Y4780&amp;"-"&amp;VLOOKUP(AC4780,'LICH THI'!C:AA,9,0)</f>
        <v>64DCTH3108-42470</v>
      </c>
      <c r="AE4780">
        <f t="shared" si="973"/>
        <v>1</v>
      </c>
    </row>
    <row r="4781" spans="1:31" x14ac:dyDescent="0.25">
      <c r="A4781" s="436" t="str">
        <f t="shared" si="963"/>
        <v>DC2HT37-DC-5</v>
      </c>
      <c r="B4781" s="436">
        <f>COUNTIF(AC$4:AC4781,AC4781)</f>
        <v>5</v>
      </c>
      <c r="C4781" s="436" t="str">
        <f t="shared" si="964"/>
        <v>DC2HT37-DC</v>
      </c>
      <c r="D4781" s="436">
        <f>VLOOKUP(C4781,'LICH THI'!C:AA,12,0)</f>
        <v>6</v>
      </c>
      <c r="E4781" s="436">
        <f>VLOOKUP(C4781,'LICH THI'!C:AA,13,0)</f>
        <v>0</v>
      </c>
      <c r="F4781" s="436" t="str">
        <f t="shared" si="974"/>
        <v/>
      </c>
      <c r="G4781" s="436" t="str">
        <f>VLOOKUP(C4781,'LICH THI'!C:AA,14,0)</f>
        <v/>
      </c>
      <c r="H4781" s="436" t="str">
        <f t="shared" si="965"/>
        <v/>
      </c>
      <c r="I4781" s="436" t="str">
        <f t="shared" si="966"/>
        <v>Nguyễn Văn Hậu</v>
      </c>
      <c r="J4781" s="436"/>
      <c r="K4781" s="436">
        <f t="shared" si="967"/>
        <v>1</v>
      </c>
      <c r="L4781" s="436" t="str">
        <f t="shared" si="968"/>
        <v>DC2HT37-DC-1</v>
      </c>
      <c r="M4781" s="436" t="str">
        <f t="shared" si="969"/>
        <v/>
      </c>
      <c r="N4781" s="437" t="e">
        <f t="shared" si="975"/>
        <v>#VALUE!</v>
      </c>
      <c r="O4781" s="437"/>
      <c r="P4781" s="430" t="str">
        <f t="shared" si="970"/>
        <v/>
      </c>
      <c r="U4781" s="177">
        <v>5</v>
      </c>
      <c r="V4781" s="177" t="s">
        <v>4850</v>
      </c>
      <c r="W4781" s="177" t="s">
        <v>2741</v>
      </c>
      <c r="X4781" s="177" t="s">
        <v>4084</v>
      </c>
      <c r="Y4781" s="177" t="s">
        <v>5828</v>
      </c>
      <c r="Z4781" s="177" t="s">
        <v>6617</v>
      </c>
      <c r="AA4781" s="525" t="s">
        <v>5829</v>
      </c>
      <c r="AB4781" s="399" t="str">
        <f t="shared" si="971"/>
        <v>DC2HT37</v>
      </c>
      <c r="AC4781" s="399" t="str">
        <f t="shared" si="972"/>
        <v>DC2HT37-DC</v>
      </c>
      <c r="AD4781" t="str">
        <f>Y4781&amp;"-"&amp;VLOOKUP(AC4781,'LICH THI'!C:AA,9,0)</f>
        <v>64DCTH3181-42470</v>
      </c>
      <c r="AE4781">
        <f t="shared" si="973"/>
        <v>1</v>
      </c>
    </row>
    <row r="4782" spans="1:31" x14ac:dyDescent="0.25">
      <c r="A4782" s="436" t="str">
        <f t="shared" si="963"/>
        <v>DC2HT37-DC-6</v>
      </c>
      <c r="B4782" s="436">
        <f>COUNTIF(AC$4:AC4782,AC4782)</f>
        <v>6</v>
      </c>
      <c r="C4782" s="436" t="str">
        <f t="shared" si="964"/>
        <v>DC2HT37-DC</v>
      </c>
      <c r="D4782" s="436">
        <f>VLOOKUP(C4782,'LICH THI'!C:AA,12,0)</f>
        <v>6</v>
      </c>
      <c r="E4782" s="436">
        <f>VLOOKUP(C4782,'LICH THI'!C:AA,13,0)</f>
        <v>0</v>
      </c>
      <c r="F4782" s="436" t="str">
        <f t="shared" si="974"/>
        <v/>
      </c>
      <c r="G4782" s="436" t="str">
        <f>VLOOKUP(C4782,'LICH THI'!C:AA,14,0)</f>
        <v/>
      </c>
      <c r="H4782" s="436" t="str">
        <f t="shared" si="965"/>
        <v/>
      </c>
      <c r="I4782" s="436" t="str">
        <f t="shared" si="966"/>
        <v>Lê Văn Tuấn</v>
      </c>
      <c r="J4782" s="436"/>
      <c r="K4782" s="436">
        <f t="shared" si="967"/>
        <v>1</v>
      </c>
      <c r="L4782" s="436" t="str">
        <f t="shared" si="968"/>
        <v>DC2HT37-DC-1</v>
      </c>
      <c r="M4782" s="436" t="str">
        <f t="shared" si="969"/>
        <v/>
      </c>
      <c r="N4782" s="437" t="e">
        <f t="shared" si="975"/>
        <v>#VALUE!</v>
      </c>
      <c r="O4782" s="437"/>
      <c r="P4782" s="430" t="str">
        <f t="shared" si="970"/>
        <v/>
      </c>
      <c r="U4782" s="177">
        <v>6</v>
      </c>
      <c r="V4782" s="177" t="s">
        <v>4850</v>
      </c>
      <c r="W4782" s="177" t="s">
        <v>2604</v>
      </c>
      <c r="X4782" s="177" t="s">
        <v>2721</v>
      </c>
      <c r="Y4782" s="177" t="s">
        <v>5836</v>
      </c>
      <c r="Z4782" s="177" t="s">
        <v>6617</v>
      </c>
      <c r="AA4782" s="525" t="s">
        <v>2913</v>
      </c>
      <c r="AB4782" s="399" t="str">
        <f t="shared" si="971"/>
        <v>DC2HT37</v>
      </c>
      <c r="AC4782" s="399" t="str">
        <f t="shared" si="972"/>
        <v>DC2HT37-DC</v>
      </c>
      <c r="AD4782" t="str">
        <f>Y4782&amp;"-"&amp;VLOOKUP(AC4782,'LICH THI'!C:AA,9,0)</f>
        <v>64DCTH3086-42470</v>
      </c>
      <c r="AE4782">
        <f t="shared" si="973"/>
        <v>1</v>
      </c>
    </row>
    <row r="4783" spans="1:31" x14ac:dyDescent="0.25">
      <c r="A4783" s="436" t="str">
        <f t="shared" si="963"/>
        <v>DC2KV22-DC-1</v>
      </c>
      <c r="B4783" s="436">
        <f>COUNTIF(AC$4:AC4783,AC4783)</f>
        <v>1</v>
      </c>
      <c r="C4783" s="436" t="str">
        <f t="shared" si="964"/>
        <v>DC2KV22-DC</v>
      </c>
      <c r="D4783" s="436">
        <f>VLOOKUP(C4783,'LICH THI'!C:AA,12,0)</f>
        <v>6</v>
      </c>
      <c r="E4783" s="436">
        <f>VLOOKUP(C4783,'LICH THI'!C:AA,13,0)</f>
        <v>6</v>
      </c>
      <c r="F4783" s="436">
        <f t="shared" si="974"/>
        <v>6</v>
      </c>
      <c r="G4783" s="436">
        <f>VLOOKUP(C4783,'LICH THI'!C:AA,14,0)</f>
        <v>1</v>
      </c>
      <c r="H4783" s="436">
        <f t="shared" si="965"/>
        <v>1</v>
      </c>
      <c r="I4783" s="436" t="str">
        <f t="shared" si="966"/>
        <v>Lê Thị Thuỳ Dương</v>
      </c>
      <c r="J4783" s="436"/>
      <c r="K4783" s="436">
        <f t="shared" si="967"/>
        <v>1</v>
      </c>
      <c r="L4783" s="436" t="str">
        <f t="shared" si="968"/>
        <v>DC2KV22-DC-1</v>
      </c>
      <c r="M4783" s="436">
        <f t="shared" si="969"/>
        <v>4</v>
      </c>
      <c r="N4783" s="437">
        <f t="shared" si="975"/>
        <v>4</v>
      </c>
      <c r="O4783" s="437"/>
      <c r="P4783" s="430" t="str">
        <f t="shared" si="970"/>
        <v/>
      </c>
      <c r="U4783" s="177">
        <v>1</v>
      </c>
      <c r="V4783" s="177" t="s">
        <v>4092</v>
      </c>
      <c r="W4783" s="177" t="s">
        <v>5947</v>
      </c>
      <c r="X4783" s="177" t="s">
        <v>2601</v>
      </c>
      <c r="Y4783" s="177" t="s">
        <v>5948</v>
      </c>
      <c r="Z4783" s="177" t="s">
        <v>7134</v>
      </c>
      <c r="AA4783" s="525" t="s">
        <v>5949</v>
      </c>
      <c r="AB4783" s="399" t="str">
        <f t="shared" si="971"/>
        <v>DC2KV22</v>
      </c>
      <c r="AC4783" s="399" t="str">
        <f t="shared" si="972"/>
        <v>DC2KV22-DC</v>
      </c>
      <c r="AD4783" t="str">
        <f>Y4783&amp;"-"&amp;VLOOKUP(AC4783,'LICH THI'!C:AA,9,0)</f>
        <v>65DCVL22643-42472</v>
      </c>
      <c r="AE4783">
        <f t="shared" si="973"/>
        <v>1</v>
      </c>
    </row>
    <row r="4784" spans="1:31" x14ac:dyDescent="0.25">
      <c r="A4784" s="436" t="str">
        <f t="shared" si="963"/>
        <v>DC2KV22-DC-2</v>
      </c>
      <c r="B4784" s="436">
        <f>COUNTIF(AC$4:AC4784,AC4784)</f>
        <v>2</v>
      </c>
      <c r="C4784" s="436" t="str">
        <f t="shared" si="964"/>
        <v>DC2KV22-DC</v>
      </c>
      <c r="D4784" s="436">
        <f>VLOOKUP(C4784,'LICH THI'!C:AA,12,0)</f>
        <v>6</v>
      </c>
      <c r="E4784" s="436">
        <f>VLOOKUP(C4784,'LICH THI'!C:AA,13,0)</f>
        <v>6</v>
      </c>
      <c r="F4784" s="436">
        <f t="shared" si="974"/>
        <v>6</v>
      </c>
      <c r="G4784" s="436">
        <f>VLOOKUP(C4784,'LICH THI'!C:AA,14,0)</f>
        <v>1</v>
      </c>
      <c r="H4784" s="436">
        <f t="shared" si="965"/>
        <v>1</v>
      </c>
      <c r="I4784" s="436" t="str">
        <f t="shared" si="966"/>
        <v>Lê Thị Hoa</v>
      </c>
      <c r="J4784" s="436"/>
      <c r="K4784" s="436">
        <f t="shared" si="967"/>
        <v>1</v>
      </c>
      <c r="L4784" s="436" t="str">
        <f t="shared" si="968"/>
        <v>DC2KV22-DC-1</v>
      </c>
      <c r="M4784" s="436">
        <f t="shared" si="969"/>
        <v>4</v>
      </c>
      <c r="N4784" s="437">
        <f t="shared" si="975"/>
        <v>5</v>
      </c>
      <c r="O4784" s="437"/>
      <c r="P4784" s="430" t="str">
        <f t="shared" si="970"/>
        <v/>
      </c>
      <c r="U4784" s="177">
        <v>2</v>
      </c>
      <c r="V4784" s="177" t="s">
        <v>4092</v>
      </c>
      <c r="W4784" s="177" t="s">
        <v>3367</v>
      </c>
      <c r="X4784" s="177" t="s">
        <v>3565</v>
      </c>
      <c r="Y4784" s="177" t="s">
        <v>7135</v>
      </c>
      <c r="Z4784" s="177" t="s">
        <v>7134</v>
      </c>
      <c r="AA4784" s="525" t="s">
        <v>2764</v>
      </c>
      <c r="AB4784" s="399" t="str">
        <f t="shared" si="971"/>
        <v>DC2KV22</v>
      </c>
      <c r="AC4784" s="399" t="str">
        <f t="shared" si="972"/>
        <v>DC2KV22-DC</v>
      </c>
      <c r="AD4784" t="str">
        <f>Y4784&amp;"-"&amp;VLOOKUP(AC4784,'LICH THI'!C:AA,9,0)</f>
        <v>65DCVL20125-42472</v>
      </c>
      <c r="AE4784">
        <f t="shared" si="973"/>
        <v>1</v>
      </c>
    </row>
    <row r="4785" spans="1:31" x14ac:dyDescent="0.25">
      <c r="A4785" s="436" t="str">
        <f t="shared" si="963"/>
        <v>DC2KV22-DC-3</v>
      </c>
      <c r="B4785" s="436">
        <f>COUNTIF(AC$4:AC4785,AC4785)</f>
        <v>3</v>
      </c>
      <c r="C4785" s="436" t="str">
        <f t="shared" si="964"/>
        <v>DC2KV22-DC</v>
      </c>
      <c r="D4785" s="436">
        <f>VLOOKUP(C4785,'LICH THI'!C:AA,12,0)</f>
        <v>6</v>
      </c>
      <c r="E4785" s="436">
        <f>VLOOKUP(C4785,'LICH THI'!C:AA,13,0)</f>
        <v>6</v>
      </c>
      <c r="F4785" s="436">
        <f t="shared" si="974"/>
        <v>6</v>
      </c>
      <c r="G4785" s="436">
        <f>VLOOKUP(C4785,'LICH THI'!C:AA,14,0)</f>
        <v>1</v>
      </c>
      <c r="H4785" s="436">
        <f t="shared" si="965"/>
        <v>1</v>
      </c>
      <c r="I4785" s="436" t="str">
        <f t="shared" si="966"/>
        <v>Phạm Hà Trà Lý</v>
      </c>
      <c r="J4785" s="436"/>
      <c r="K4785" s="436">
        <f t="shared" si="967"/>
        <v>1</v>
      </c>
      <c r="L4785" s="436" t="str">
        <f t="shared" si="968"/>
        <v>DC2KV22-DC-1</v>
      </c>
      <c r="M4785" s="436">
        <f t="shared" si="969"/>
        <v>4</v>
      </c>
      <c r="N4785" s="437">
        <f t="shared" si="975"/>
        <v>6</v>
      </c>
      <c r="O4785" s="437"/>
      <c r="P4785" s="430" t="str">
        <f t="shared" si="970"/>
        <v/>
      </c>
      <c r="U4785" s="177">
        <v>3</v>
      </c>
      <c r="V4785" s="177" t="s">
        <v>4092</v>
      </c>
      <c r="W4785" s="177" t="s">
        <v>4095</v>
      </c>
      <c r="X4785" s="177" t="s">
        <v>2673</v>
      </c>
      <c r="Y4785" s="177" t="s">
        <v>4096</v>
      </c>
      <c r="Z4785" s="177" t="s">
        <v>7134</v>
      </c>
      <c r="AA4785" s="525" t="s">
        <v>4097</v>
      </c>
      <c r="AB4785" s="399" t="str">
        <f t="shared" si="971"/>
        <v>DC2KV22</v>
      </c>
      <c r="AC4785" s="399" t="str">
        <f t="shared" si="972"/>
        <v>DC2KV22-DC</v>
      </c>
      <c r="AD4785" t="str">
        <f>Y4785&amp;"-"&amp;VLOOKUP(AC4785,'LICH THI'!C:AA,9,0)</f>
        <v>65DCVL20150-42472</v>
      </c>
      <c r="AE4785">
        <f t="shared" si="973"/>
        <v>1</v>
      </c>
    </row>
    <row r="4786" spans="1:31" x14ac:dyDescent="0.25">
      <c r="A4786" s="436" t="str">
        <f t="shared" si="963"/>
        <v>DC2KV22-DC-4</v>
      </c>
      <c r="B4786" s="436">
        <f>COUNTIF(AC$4:AC4786,AC4786)</f>
        <v>4</v>
      </c>
      <c r="C4786" s="436" t="str">
        <f t="shared" si="964"/>
        <v>DC2KV22-DC</v>
      </c>
      <c r="D4786" s="436">
        <f>VLOOKUP(C4786,'LICH THI'!C:AA,12,0)</f>
        <v>6</v>
      </c>
      <c r="E4786" s="436">
        <f>VLOOKUP(C4786,'LICH THI'!C:AA,13,0)</f>
        <v>6</v>
      </c>
      <c r="F4786" s="436">
        <f t="shared" si="974"/>
        <v>6</v>
      </c>
      <c r="G4786" s="436">
        <f>VLOOKUP(C4786,'LICH THI'!C:AA,14,0)</f>
        <v>1</v>
      </c>
      <c r="H4786" s="436">
        <f t="shared" si="965"/>
        <v>1</v>
      </c>
      <c r="I4786" s="436" t="str">
        <f t="shared" si="966"/>
        <v>Đào Tuyết Nhung</v>
      </c>
      <c r="J4786" s="436"/>
      <c r="K4786" s="436">
        <f t="shared" si="967"/>
        <v>1</v>
      </c>
      <c r="L4786" s="436" t="str">
        <f t="shared" si="968"/>
        <v>DC2KV22-DC-1</v>
      </c>
      <c r="M4786" s="436">
        <f t="shared" si="969"/>
        <v>4</v>
      </c>
      <c r="N4786" s="437">
        <f t="shared" si="975"/>
        <v>1</v>
      </c>
      <c r="O4786" s="437"/>
      <c r="P4786" s="430" t="str">
        <f t="shared" si="970"/>
        <v/>
      </c>
      <c r="U4786" s="177">
        <v>4</v>
      </c>
      <c r="V4786" s="177" t="s">
        <v>4092</v>
      </c>
      <c r="W4786" s="177" t="s">
        <v>6323</v>
      </c>
      <c r="X4786" s="177" t="s">
        <v>2680</v>
      </c>
      <c r="Y4786" s="177" t="s">
        <v>6324</v>
      </c>
      <c r="Z4786" s="177" t="s">
        <v>7134</v>
      </c>
      <c r="AA4786" s="525" t="s">
        <v>6325</v>
      </c>
      <c r="AB4786" s="399" t="str">
        <f t="shared" si="971"/>
        <v>DC2KV22</v>
      </c>
      <c r="AC4786" s="399" t="str">
        <f t="shared" si="972"/>
        <v>DC2KV22-DC</v>
      </c>
      <c r="AD4786" t="str">
        <f>Y4786&amp;"-"&amp;VLOOKUP(AC4786,'LICH THI'!C:AA,9,0)</f>
        <v>65DCVL22640-42472</v>
      </c>
      <c r="AE4786">
        <f t="shared" si="973"/>
        <v>1</v>
      </c>
    </row>
    <row r="4787" spans="1:31" x14ac:dyDescent="0.25">
      <c r="A4787" s="436" t="str">
        <f t="shared" si="963"/>
        <v>DC2KV22-DC-5</v>
      </c>
      <c r="B4787" s="436">
        <f>COUNTIF(AC$4:AC4787,AC4787)</f>
        <v>5</v>
      </c>
      <c r="C4787" s="436" t="str">
        <f t="shared" si="964"/>
        <v>DC2KV22-DC</v>
      </c>
      <c r="D4787" s="436">
        <f>VLOOKUP(C4787,'LICH THI'!C:AA,12,0)</f>
        <v>6</v>
      </c>
      <c r="E4787" s="436">
        <f>VLOOKUP(C4787,'LICH THI'!C:AA,13,0)</f>
        <v>6</v>
      </c>
      <c r="F4787" s="436">
        <f t="shared" si="974"/>
        <v>6</v>
      </c>
      <c r="G4787" s="436">
        <f>VLOOKUP(C4787,'LICH THI'!C:AA,14,0)</f>
        <v>1</v>
      </c>
      <c r="H4787" s="436">
        <f t="shared" si="965"/>
        <v>1</v>
      </c>
      <c r="I4787" s="436" t="str">
        <f t="shared" si="966"/>
        <v>Nguyễn Anh Tuấn</v>
      </c>
      <c r="J4787" s="436"/>
      <c r="K4787" s="436">
        <f t="shared" si="967"/>
        <v>1</v>
      </c>
      <c r="L4787" s="436" t="str">
        <f t="shared" si="968"/>
        <v>DC2KV22-DC-1</v>
      </c>
      <c r="M4787" s="436">
        <f t="shared" si="969"/>
        <v>4</v>
      </c>
      <c r="N4787" s="437">
        <f t="shared" si="975"/>
        <v>2</v>
      </c>
      <c r="O4787" s="437"/>
      <c r="P4787" s="430" t="str">
        <f t="shared" si="970"/>
        <v/>
      </c>
      <c r="U4787" s="177">
        <v>6</v>
      </c>
      <c r="V4787" s="177" t="s">
        <v>4092</v>
      </c>
      <c r="W4787" s="177" t="s">
        <v>2995</v>
      </c>
      <c r="X4787" s="177" t="s">
        <v>2721</v>
      </c>
      <c r="Y4787" s="177" t="s">
        <v>7137</v>
      </c>
      <c r="Z4787" s="177" t="s">
        <v>7134</v>
      </c>
      <c r="AA4787" s="525" t="s">
        <v>5345</v>
      </c>
      <c r="AB4787" s="399" t="str">
        <f t="shared" si="971"/>
        <v>DC2KV22</v>
      </c>
      <c r="AC4787" s="399" t="str">
        <f t="shared" si="972"/>
        <v>DC2KV22-DC</v>
      </c>
      <c r="AD4787" t="str">
        <f>Y4787&amp;"-"&amp;VLOOKUP(AC4787,'LICH THI'!C:AA,9,0)</f>
        <v>65DCVL22935-42472</v>
      </c>
      <c r="AE4787">
        <f t="shared" si="973"/>
        <v>1</v>
      </c>
    </row>
    <row r="4788" spans="1:31" x14ac:dyDescent="0.25">
      <c r="A4788" s="436" t="str">
        <f t="shared" si="963"/>
        <v>DC2KV22-DC-6</v>
      </c>
      <c r="B4788" s="436">
        <f>COUNTIF(AC$4:AC4788,AC4788)</f>
        <v>6</v>
      </c>
      <c r="C4788" s="436" t="str">
        <f t="shared" si="964"/>
        <v>DC2KV22-DC</v>
      </c>
      <c r="D4788" s="436">
        <f>VLOOKUP(C4788,'LICH THI'!C:AA,12,0)</f>
        <v>6</v>
      </c>
      <c r="E4788" s="436">
        <f>VLOOKUP(C4788,'LICH THI'!C:AA,13,0)</f>
        <v>6</v>
      </c>
      <c r="F4788" s="436">
        <f t="shared" si="974"/>
        <v>6</v>
      </c>
      <c r="G4788" s="436">
        <f>VLOOKUP(C4788,'LICH THI'!C:AA,14,0)</f>
        <v>1</v>
      </c>
      <c r="H4788" s="436">
        <f t="shared" si="965"/>
        <v>1</v>
      </c>
      <c r="I4788" s="436" t="str">
        <f t="shared" si="966"/>
        <v>Nguyễn Thị Thảo</v>
      </c>
      <c r="J4788" s="436"/>
      <c r="K4788" s="436">
        <f t="shared" si="967"/>
        <v>1</v>
      </c>
      <c r="L4788" s="436" t="str">
        <f t="shared" si="968"/>
        <v>DC2KV22-DC-1</v>
      </c>
      <c r="M4788" s="436">
        <f t="shared" si="969"/>
        <v>4</v>
      </c>
      <c r="N4788" s="437">
        <f t="shared" si="975"/>
        <v>3</v>
      </c>
      <c r="O4788" s="437"/>
      <c r="P4788" s="430" t="str">
        <f t="shared" si="970"/>
        <v/>
      </c>
      <c r="U4788" s="177">
        <v>5</v>
      </c>
      <c r="V4788" s="177" t="s">
        <v>4092</v>
      </c>
      <c r="W4788" s="177" t="s">
        <v>2619</v>
      </c>
      <c r="X4788" s="177" t="s">
        <v>2620</v>
      </c>
      <c r="Y4788" s="177" t="s">
        <v>7136</v>
      </c>
      <c r="Z4788" s="177" t="s">
        <v>7134</v>
      </c>
      <c r="AA4788" s="525" t="s">
        <v>3519</v>
      </c>
      <c r="AB4788" s="399" t="str">
        <f t="shared" si="971"/>
        <v>DC2KV22</v>
      </c>
      <c r="AC4788" s="399" t="str">
        <f t="shared" si="972"/>
        <v>DC2KV22-DC</v>
      </c>
      <c r="AD4788" t="str">
        <f>Y4788&amp;"-"&amp;VLOOKUP(AC4788,'LICH THI'!C:AA,9,0)</f>
        <v>65DCVL22641-42472</v>
      </c>
      <c r="AE4788">
        <f t="shared" si="973"/>
        <v>1</v>
      </c>
    </row>
    <row r="4789" spans="1:31" x14ac:dyDescent="0.25">
      <c r="A4789" s="436" t="str">
        <f t="shared" si="963"/>
        <v>DC2KV61-DC-1</v>
      </c>
      <c r="B4789" s="436">
        <f>COUNTIF(AC$4:AC4789,AC4789)</f>
        <v>1</v>
      </c>
      <c r="C4789" s="436" t="str">
        <f t="shared" si="964"/>
        <v>DC2KV61-DC</v>
      </c>
      <c r="D4789" s="436">
        <f>VLOOKUP(C4789,'LICH THI'!C:AA,12,0)</f>
        <v>69</v>
      </c>
      <c r="E4789" s="436">
        <f>VLOOKUP(C4789,'LICH THI'!C:AA,13,0)</f>
        <v>45</v>
      </c>
      <c r="F4789" s="436">
        <f t="shared" si="974"/>
        <v>45</v>
      </c>
      <c r="G4789" s="436">
        <f>VLOOKUP(C4789,'LICH THI'!C:AA,14,0)</f>
        <v>2</v>
      </c>
      <c r="H4789" s="436">
        <f t="shared" si="965"/>
        <v>1</v>
      </c>
      <c r="I4789" s="436" t="str">
        <f t="shared" si="966"/>
        <v>Ngô Thị Phương Anh</v>
      </c>
      <c r="J4789" s="436"/>
      <c r="K4789" s="436">
        <f t="shared" si="967"/>
        <v>2</v>
      </c>
      <c r="L4789" s="436" t="str">
        <f t="shared" si="968"/>
        <v>DC2KV61-DC-2</v>
      </c>
      <c r="M4789" s="436">
        <f t="shared" si="969"/>
        <v>16</v>
      </c>
      <c r="N4789" s="437">
        <f t="shared" si="975"/>
        <v>81</v>
      </c>
      <c r="O4789" s="437"/>
      <c r="P4789" s="430" t="str">
        <f t="shared" si="970"/>
        <v/>
      </c>
      <c r="U4789" s="177">
        <v>9</v>
      </c>
      <c r="V4789" s="177" t="s">
        <v>3378</v>
      </c>
      <c r="W4789" s="177" t="s">
        <v>4332</v>
      </c>
      <c r="X4789" s="177" t="s">
        <v>2611</v>
      </c>
      <c r="Y4789" s="177" t="s">
        <v>4333</v>
      </c>
      <c r="Z4789" s="177" t="s">
        <v>4328</v>
      </c>
      <c r="AA4789" s="525" t="s">
        <v>4334</v>
      </c>
      <c r="AB4789" s="399" t="str">
        <f t="shared" si="971"/>
        <v>DC2KV61</v>
      </c>
      <c r="AC4789" s="399" t="str">
        <f t="shared" si="972"/>
        <v>DC2KV61-DC</v>
      </c>
      <c r="AD4789" t="str">
        <f>Y4789&amp;"-"&amp;VLOOKUP(AC4789,'LICH THI'!C:AA,9,0)</f>
        <v>64DCKT3229-42481</v>
      </c>
      <c r="AE4789">
        <f t="shared" si="973"/>
        <v>1</v>
      </c>
    </row>
    <row r="4790" spans="1:31" x14ac:dyDescent="0.25">
      <c r="A4790" s="436" t="str">
        <f t="shared" si="963"/>
        <v>DC2KV61-DC-2</v>
      </c>
      <c r="B4790" s="436">
        <f>COUNTIF(AC$4:AC4790,AC4790)</f>
        <v>2</v>
      </c>
      <c r="C4790" s="436" t="str">
        <f t="shared" si="964"/>
        <v>DC2KV61-DC</v>
      </c>
      <c r="D4790" s="436">
        <f>VLOOKUP(C4790,'LICH THI'!C:AA,12,0)</f>
        <v>69</v>
      </c>
      <c r="E4790" s="436">
        <f>VLOOKUP(C4790,'LICH THI'!C:AA,13,0)</f>
        <v>45</v>
      </c>
      <c r="F4790" s="436">
        <f t="shared" si="974"/>
        <v>45</v>
      </c>
      <c r="G4790" s="436">
        <f>VLOOKUP(C4790,'LICH THI'!C:AA,14,0)</f>
        <v>2</v>
      </c>
      <c r="H4790" s="436">
        <f t="shared" si="965"/>
        <v>1</v>
      </c>
      <c r="I4790" s="436" t="str">
        <f t="shared" si="966"/>
        <v>Nguyễn Thị Lan Anh</v>
      </c>
      <c r="J4790" s="436"/>
      <c r="K4790" s="436">
        <f t="shared" si="967"/>
        <v>2</v>
      </c>
      <c r="L4790" s="436" t="str">
        <f t="shared" si="968"/>
        <v>DC2KV61-DC-2</v>
      </c>
      <c r="M4790" s="436">
        <f t="shared" si="969"/>
        <v>16</v>
      </c>
      <c r="N4790" s="437">
        <f t="shared" si="975"/>
        <v>82</v>
      </c>
      <c r="O4790" s="437"/>
      <c r="P4790" s="430" t="str">
        <f t="shared" si="970"/>
        <v/>
      </c>
      <c r="U4790" s="177">
        <v>1</v>
      </c>
      <c r="V4790" s="177" t="s">
        <v>4262</v>
      </c>
      <c r="W4790" s="177" t="s">
        <v>2701</v>
      </c>
      <c r="X4790" s="177" t="s">
        <v>2611</v>
      </c>
      <c r="Y4790" s="177" t="s">
        <v>4327</v>
      </c>
      <c r="Z4790" s="177" t="s">
        <v>4328</v>
      </c>
      <c r="AA4790" s="525" t="s">
        <v>3387</v>
      </c>
      <c r="AB4790" s="399" t="str">
        <f t="shared" si="971"/>
        <v>DC2KV61</v>
      </c>
      <c r="AC4790" s="399" t="str">
        <f t="shared" si="972"/>
        <v>DC2KV61-DC</v>
      </c>
      <c r="AD4790" t="str">
        <f>Y4790&amp;"-"&amp;VLOOKUP(AC4790,'LICH THI'!C:AA,9,0)</f>
        <v>63DCKT3027-42481</v>
      </c>
      <c r="AE4790">
        <f t="shared" si="973"/>
        <v>1</v>
      </c>
    </row>
    <row r="4791" spans="1:31" x14ac:dyDescent="0.25">
      <c r="A4791" s="436" t="str">
        <f t="shared" si="963"/>
        <v>DC2KV61-DC-3</v>
      </c>
      <c r="B4791" s="436">
        <f>COUNTIF(AC$4:AC4791,AC4791)</f>
        <v>3</v>
      </c>
      <c r="C4791" s="436" t="str">
        <f t="shared" si="964"/>
        <v>DC2KV61-DC</v>
      </c>
      <c r="D4791" s="436">
        <f>VLOOKUP(C4791,'LICH THI'!C:AA,12,0)</f>
        <v>69</v>
      </c>
      <c r="E4791" s="436">
        <f>VLOOKUP(C4791,'LICH THI'!C:AA,13,0)</f>
        <v>45</v>
      </c>
      <c r="F4791" s="436">
        <f t="shared" si="974"/>
        <v>45</v>
      </c>
      <c r="G4791" s="436">
        <f>VLOOKUP(C4791,'LICH THI'!C:AA,14,0)</f>
        <v>2</v>
      </c>
      <c r="H4791" s="436">
        <f t="shared" si="965"/>
        <v>1</v>
      </c>
      <c r="I4791" s="436" t="str">
        <f t="shared" si="966"/>
        <v>Trần Thị Lâm Anh</v>
      </c>
      <c r="J4791" s="436"/>
      <c r="K4791" s="436">
        <f t="shared" si="967"/>
        <v>2</v>
      </c>
      <c r="L4791" s="436" t="str">
        <f t="shared" si="968"/>
        <v>DC2KV61-DC-2</v>
      </c>
      <c r="M4791" s="436">
        <f t="shared" si="969"/>
        <v>16</v>
      </c>
      <c r="N4791" s="437">
        <f t="shared" si="975"/>
        <v>83</v>
      </c>
      <c r="O4791" s="437"/>
      <c r="P4791" s="430" t="str">
        <f t="shared" si="970"/>
        <v/>
      </c>
      <c r="U4791" s="177">
        <v>47</v>
      </c>
      <c r="V4791" s="177" t="s">
        <v>3556</v>
      </c>
      <c r="W4791" s="177" t="s">
        <v>4410</v>
      </c>
      <c r="X4791" s="177" t="s">
        <v>2611</v>
      </c>
      <c r="Y4791" s="177" t="s">
        <v>4411</v>
      </c>
      <c r="Z4791" s="177" t="s">
        <v>4328</v>
      </c>
      <c r="AA4791" s="525" t="s">
        <v>4051</v>
      </c>
      <c r="AB4791" s="399" t="str">
        <f t="shared" si="971"/>
        <v>DC2KV61</v>
      </c>
      <c r="AC4791" s="399" t="str">
        <f t="shared" si="972"/>
        <v>DC2KV61-DC</v>
      </c>
      <c r="AD4791" t="str">
        <f>Y4791&amp;"-"&amp;VLOOKUP(AC4791,'LICH THI'!C:AA,9,0)</f>
        <v>65DCQT22652-42481</v>
      </c>
      <c r="AE4791">
        <f t="shared" si="973"/>
        <v>1</v>
      </c>
    </row>
    <row r="4792" spans="1:31" x14ac:dyDescent="0.25">
      <c r="A4792" s="436" t="str">
        <f t="shared" si="963"/>
        <v>DC2KV61-DC-4</v>
      </c>
      <c r="B4792" s="436">
        <f>COUNTIF(AC$4:AC4792,AC4792)</f>
        <v>4</v>
      </c>
      <c r="C4792" s="436" t="str">
        <f t="shared" si="964"/>
        <v>DC2KV61-DC</v>
      </c>
      <c r="D4792" s="436">
        <f>VLOOKUP(C4792,'LICH THI'!C:AA,12,0)</f>
        <v>69</v>
      </c>
      <c r="E4792" s="436">
        <f>VLOOKUP(C4792,'LICH THI'!C:AA,13,0)</f>
        <v>45</v>
      </c>
      <c r="F4792" s="436">
        <f t="shared" si="974"/>
        <v>45</v>
      </c>
      <c r="G4792" s="436">
        <f>VLOOKUP(C4792,'LICH THI'!C:AA,14,0)</f>
        <v>2</v>
      </c>
      <c r="H4792" s="436">
        <f t="shared" si="965"/>
        <v>1</v>
      </c>
      <c r="I4792" s="436" t="str">
        <f t="shared" si="966"/>
        <v>Nguyễn Thị Ngọc Bích</v>
      </c>
      <c r="J4792" s="436"/>
      <c r="K4792" s="436">
        <f t="shared" si="967"/>
        <v>2</v>
      </c>
      <c r="L4792" s="436" t="str">
        <f t="shared" si="968"/>
        <v>DC2KV61-DC-2</v>
      </c>
      <c r="M4792" s="436">
        <f t="shared" si="969"/>
        <v>16</v>
      </c>
      <c r="N4792" s="437">
        <f t="shared" si="975"/>
        <v>84</v>
      </c>
      <c r="O4792" s="437"/>
      <c r="P4792" s="430" t="str">
        <f t="shared" si="970"/>
        <v/>
      </c>
      <c r="U4792" s="177">
        <v>64</v>
      </c>
      <c r="V4792" s="177" t="s">
        <v>3046</v>
      </c>
      <c r="W4792" s="177" t="s">
        <v>4250</v>
      </c>
      <c r="X4792" s="177" t="s">
        <v>3817</v>
      </c>
      <c r="Y4792" s="177" t="s">
        <v>4251</v>
      </c>
      <c r="Z4792" s="177" t="s">
        <v>4328</v>
      </c>
      <c r="AA4792" s="525" t="s">
        <v>2990</v>
      </c>
      <c r="AB4792" s="399" t="str">
        <f t="shared" si="971"/>
        <v>DC2KV61</v>
      </c>
      <c r="AC4792" s="399" t="str">
        <f t="shared" si="972"/>
        <v>DC2KV61-DC</v>
      </c>
      <c r="AD4792" t="str">
        <f>Y4792&amp;"-"&amp;VLOOKUP(AC4792,'LICH THI'!C:AA,9,0)</f>
        <v>63DCKT3274-42481</v>
      </c>
      <c r="AE4792">
        <f t="shared" si="973"/>
        <v>1</v>
      </c>
    </row>
    <row r="4793" spans="1:31" x14ac:dyDescent="0.25">
      <c r="A4793" s="436" t="str">
        <f t="shared" si="963"/>
        <v>DC2KV61-DC-5</v>
      </c>
      <c r="B4793" s="436">
        <f>COUNTIF(AC$4:AC4793,AC4793)</f>
        <v>5</v>
      </c>
      <c r="C4793" s="436" t="str">
        <f t="shared" si="964"/>
        <v>DC2KV61-DC</v>
      </c>
      <c r="D4793" s="436">
        <f>VLOOKUP(C4793,'LICH THI'!C:AA,12,0)</f>
        <v>69</v>
      </c>
      <c r="E4793" s="436">
        <f>VLOOKUP(C4793,'LICH THI'!C:AA,13,0)</f>
        <v>45</v>
      </c>
      <c r="F4793" s="436">
        <f t="shared" si="974"/>
        <v>45</v>
      </c>
      <c r="G4793" s="436">
        <f>VLOOKUP(C4793,'LICH THI'!C:AA,14,0)</f>
        <v>2</v>
      </c>
      <c r="H4793" s="436">
        <f t="shared" si="965"/>
        <v>1</v>
      </c>
      <c r="I4793" s="436" t="str">
        <f t="shared" si="966"/>
        <v>Nguyễn Công Chinh</v>
      </c>
      <c r="J4793" s="436"/>
      <c r="K4793" s="436">
        <f t="shared" si="967"/>
        <v>2</v>
      </c>
      <c r="L4793" s="436" t="str">
        <f t="shared" si="968"/>
        <v>DC2KV61-DC-2</v>
      </c>
      <c r="M4793" s="436">
        <f t="shared" si="969"/>
        <v>16</v>
      </c>
      <c r="N4793" s="437">
        <f t="shared" si="975"/>
        <v>85</v>
      </c>
      <c r="O4793" s="437"/>
      <c r="P4793" s="430" t="str">
        <f t="shared" si="970"/>
        <v/>
      </c>
      <c r="U4793" s="177">
        <v>48</v>
      </c>
      <c r="V4793" s="177" t="s">
        <v>3556</v>
      </c>
      <c r="W4793" s="177" t="s">
        <v>2720</v>
      </c>
      <c r="X4793" s="177" t="s">
        <v>4163</v>
      </c>
      <c r="Y4793" s="177" t="s">
        <v>4412</v>
      </c>
      <c r="Z4793" s="177" t="s">
        <v>4328</v>
      </c>
      <c r="AA4793" s="525" t="s">
        <v>4413</v>
      </c>
      <c r="AB4793" s="399" t="str">
        <f t="shared" si="971"/>
        <v>DC2KV61</v>
      </c>
      <c r="AC4793" s="399" t="str">
        <f t="shared" si="972"/>
        <v>DC2KV61-DC</v>
      </c>
      <c r="AD4793" t="str">
        <f>Y4793&amp;"-"&amp;VLOOKUP(AC4793,'LICH THI'!C:AA,9,0)</f>
        <v>65DCQT22268-42481</v>
      </c>
      <c r="AE4793">
        <f t="shared" si="973"/>
        <v>1</v>
      </c>
    </row>
    <row r="4794" spans="1:31" x14ac:dyDescent="0.25">
      <c r="A4794" s="436" t="str">
        <f t="shared" si="963"/>
        <v>DC2KV61-DC-6</v>
      </c>
      <c r="B4794" s="436">
        <f>COUNTIF(AC$4:AC4794,AC4794)</f>
        <v>6</v>
      </c>
      <c r="C4794" s="436" t="str">
        <f t="shared" si="964"/>
        <v>DC2KV61-DC</v>
      </c>
      <c r="D4794" s="436">
        <f>VLOOKUP(C4794,'LICH THI'!C:AA,12,0)</f>
        <v>69</v>
      </c>
      <c r="E4794" s="436">
        <f>VLOOKUP(C4794,'LICH THI'!C:AA,13,0)</f>
        <v>45</v>
      </c>
      <c r="F4794" s="436">
        <f t="shared" si="974"/>
        <v>45</v>
      </c>
      <c r="G4794" s="436">
        <f>VLOOKUP(C4794,'LICH THI'!C:AA,14,0)</f>
        <v>2</v>
      </c>
      <c r="H4794" s="436">
        <f t="shared" si="965"/>
        <v>1</v>
      </c>
      <c r="I4794" s="436" t="str">
        <f t="shared" si="966"/>
        <v>Lê Thị Diệp</v>
      </c>
      <c r="J4794" s="436"/>
      <c r="K4794" s="436">
        <f t="shared" si="967"/>
        <v>2</v>
      </c>
      <c r="L4794" s="436" t="str">
        <f t="shared" si="968"/>
        <v>DC2KV61-DC-2</v>
      </c>
      <c r="M4794" s="436">
        <f t="shared" si="969"/>
        <v>16</v>
      </c>
      <c r="N4794" s="437">
        <f t="shared" si="975"/>
        <v>86</v>
      </c>
      <c r="O4794" s="437"/>
      <c r="P4794" s="430" t="str">
        <f t="shared" si="970"/>
        <v/>
      </c>
      <c r="U4794" s="177">
        <v>35</v>
      </c>
      <c r="V4794" s="177" t="s">
        <v>4382</v>
      </c>
      <c r="W4794" s="177" t="s">
        <v>3367</v>
      </c>
      <c r="X4794" s="177" t="s">
        <v>3025</v>
      </c>
      <c r="Y4794" s="177" t="s">
        <v>4383</v>
      </c>
      <c r="Z4794" s="177" t="s">
        <v>4328</v>
      </c>
      <c r="AA4794" s="525" t="s">
        <v>4055</v>
      </c>
      <c r="AB4794" s="399" t="str">
        <f t="shared" si="971"/>
        <v>DC2KV61</v>
      </c>
      <c r="AC4794" s="399" t="str">
        <f t="shared" si="972"/>
        <v>DC2KV61-DC</v>
      </c>
      <c r="AD4794" t="str">
        <f>Y4794&amp;"-"&amp;VLOOKUP(AC4794,'LICH THI'!C:AA,9,0)</f>
        <v>65DCQT23313-42481</v>
      </c>
      <c r="AE4794">
        <f t="shared" si="973"/>
        <v>1</v>
      </c>
    </row>
    <row r="4795" spans="1:31" x14ac:dyDescent="0.25">
      <c r="A4795" s="436" t="str">
        <f t="shared" si="963"/>
        <v>DC2KV61-DC-7</v>
      </c>
      <c r="B4795" s="436">
        <f>COUNTIF(AC$4:AC4795,AC4795)</f>
        <v>7</v>
      </c>
      <c r="C4795" s="436" t="str">
        <f t="shared" si="964"/>
        <v>DC2KV61-DC</v>
      </c>
      <c r="D4795" s="436">
        <f>VLOOKUP(C4795,'LICH THI'!C:AA,12,0)</f>
        <v>69</v>
      </c>
      <c r="E4795" s="436">
        <f>VLOOKUP(C4795,'LICH THI'!C:AA,13,0)</f>
        <v>45</v>
      </c>
      <c r="F4795" s="436">
        <f t="shared" si="974"/>
        <v>45</v>
      </c>
      <c r="G4795" s="436">
        <f>VLOOKUP(C4795,'LICH THI'!C:AA,14,0)</f>
        <v>2</v>
      </c>
      <c r="H4795" s="436">
        <f t="shared" si="965"/>
        <v>1</v>
      </c>
      <c r="I4795" s="436" t="str">
        <f t="shared" si="966"/>
        <v>Lê Thị Thùy Dung</v>
      </c>
      <c r="J4795" s="436"/>
      <c r="K4795" s="436">
        <f t="shared" si="967"/>
        <v>2</v>
      </c>
      <c r="L4795" s="436" t="str">
        <f t="shared" si="968"/>
        <v>DC2KV61-DC-2</v>
      </c>
      <c r="M4795" s="436">
        <f t="shared" si="969"/>
        <v>16</v>
      </c>
      <c r="N4795" s="437">
        <f t="shared" si="975"/>
        <v>87</v>
      </c>
      <c r="O4795" s="437"/>
      <c r="P4795" s="430" t="str">
        <f t="shared" si="970"/>
        <v/>
      </c>
      <c r="U4795" s="177">
        <v>10</v>
      </c>
      <c r="V4795" s="177" t="s">
        <v>3826</v>
      </c>
      <c r="W4795" s="177" t="s">
        <v>4335</v>
      </c>
      <c r="X4795" s="177" t="s">
        <v>3823</v>
      </c>
      <c r="Y4795" s="177" t="s">
        <v>4336</v>
      </c>
      <c r="Z4795" s="177" t="s">
        <v>4328</v>
      </c>
      <c r="AA4795" s="525" t="s">
        <v>4337</v>
      </c>
      <c r="AB4795" s="399" t="str">
        <f t="shared" si="971"/>
        <v>DC2KV61</v>
      </c>
      <c r="AC4795" s="399" t="str">
        <f t="shared" si="972"/>
        <v>DC2KV61-DC</v>
      </c>
      <c r="AD4795" t="str">
        <f>Y4795&amp;"-"&amp;VLOOKUP(AC4795,'LICH THI'!C:AA,9,0)</f>
        <v>64DCKT3208-42481</v>
      </c>
      <c r="AE4795">
        <f t="shared" si="973"/>
        <v>1</v>
      </c>
    </row>
    <row r="4796" spans="1:31" x14ac:dyDescent="0.25">
      <c r="A4796" s="436" t="str">
        <f t="shared" si="963"/>
        <v>DC2KV61-DC-8</v>
      </c>
      <c r="B4796" s="436">
        <f>COUNTIF(AC$4:AC4796,AC4796)</f>
        <v>8</v>
      </c>
      <c r="C4796" s="436" t="str">
        <f t="shared" si="964"/>
        <v>DC2KV61-DC</v>
      </c>
      <c r="D4796" s="436">
        <f>VLOOKUP(C4796,'LICH THI'!C:AA,12,0)</f>
        <v>69</v>
      </c>
      <c r="E4796" s="436">
        <f>VLOOKUP(C4796,'LICH THI'!C:AA,13,0)</f>
        <v>45</v>
      </c>
      <c r="F4796" s="436">
        <f t="shared" si="974"/>
        <v>45</v>
      </c>
      <c r="G4796" s="436">
        <f>VLOOKUP(C4796,'LICH THI'!C:AA,14,0)</f>
        <v>2</v>
      </c>
      <c r="H4796" s="436">
        <f t="shared" si="965"/>
        <v>1</v>
      </c>
      <c r="I4796" s="436" t="str">
        <f t="shared" si="966"/>
        <v>Cao Thị Dự</v>
      </c>
      <c r="J4796" s="436"/>
      <c r="K4796" s="436">
        <f t="shared" si="967"/>
        <v>2</v>
      </c>
      <c r="L4796" s="436" t="str">
        <f t="shared" si="968"/>
        <v>DC2KV61-DC-2</v>
      </c>
      <c r="M4796" s="436">
        <f t="shared" si="969"/>
        <v>16</v>
      </c>
      <c r="N4796" s="437">
        <f t="shared" si="975"/>
        <v>88</v>
      </c>
      <c r="O4796" s="437"/>
      <c r="P4796" s="430" t="str">
        <f t="shared" si="970"/>
        <v/>
      </c>
      <c r="U4796" s="177">
        <v>32</v>
      </c>
      <c r="V4796" s="177" t="s">
        <v>3502</v>
      </c>
      <c r="W4796" s="177" t="s">
        <v>4377</v>
      </c>
      <c r="X4796" s="177" t="s">
        <v>4378</v>
      </c>
      <c r="Y4796" s="177" t="s">
        <v>4379</v>
      </c>
      <c r="Z4796" s="177" t="s">
        <v>4328</v>
      </c>
      <c r="AA4796" s="525" t="s">
        <v>4380</v>
      </c>
      <c r="AB4796" s="399" t="str">
        <f t="shared" si="971"/>
        <v>DC2KV61</v>
      </c>
      <c r="AC4796" s="399" t="str">
        <f t="shared" si="972"/>
        <v>DC2KV61-DC</v>
      </c>
      <c r="AD4796" t="str">
        <f>Y4796&amp;"-"&amp;VLOOKUP(AC4796,'LICH THI'!C:AA,9,0)</f>
        <v>65DCKT22332-42481</v>
      </c>
      <c r="AE4796">
        <f t="shared" si="973"/>
        <v>1</v>
      </c>
    </row>
    <row r="4797" spans="1:31" x14ac:dyDescent="0.25">
      <c r="A4797" s="436" t="str">
        <f t="shared" si="963"/>
        <v>DC2KV61-DC-9</v>
      </c>
      <c r="B4797" s="436">
        <f>COUNTIF(AC$4:AC4797,AC4797)</f>
        <v>9</v>
      </c>
      <c r="C4797" s="436" t="str">
        <f t="shared" si="964"/>
        <v>DC2KV61-DC</v>
      </c>
      <c r="D4797" s="436">
        <f>VLOOKUP(C4797,'LICH THI'!C:AA,12,0)</f>
        <v>69</v>
      </c>
      <c r="E4797" s="436">
        <f>VLOOKUP(C4797,'LICH THI'!C:AA,13,0)</f>
        <v>45</v>
      </c>
      <c r="F4797" s="436">
        <f t="shared" si="974"/>
        <v>45</v>
      </c>
      <c r="G4797" s="436">
        <f>VLOOKUP(C4797,'LICH THI'!C:AA,14,0)</f>
        <v>2</v>
      </c>
      <c r="H4797" s="436">
        <f t="shared" si="965"/>
        <v>1</v>
      </c>
      <c r="I4797" s="436" t="str">
        <f t="shared" si="966"/>
        <v>Lại Thị Thùy Dương</v>
      </c>
      <c r="J4797" s="436"/>
      <c r="K4797" s="436">
        <f t="shared" si="967"/>
        <v>2</v>
      </c>
      <c r="L4797" s="436" t="str">
        <f t="shared" si="968"/>
        <v>DC2KV61-DC-2</v>
      </c>
      <c r="M4797" s="436">
        <f t="shared" si="969"/>
        <v>16</v>
      </c>
      <c r="N4797" s="437">
        <f t="shared" si="975"/>
        <v>89</v>
      </c>
      <c r="O4797" s="437"/>
      <c r="P4797" s="430" t="str">
        <f t="shared" si="970"/>
        <v/>
      </c>
      <c r="U4797" s="177">
        <v>13</v>
      </c>
      <c r="V4797" s="177" t="s">
        <v>3381</v>
      </c>
      <c r="W4797" s="177" t="s">
        <v>4340</v>
      </c>
      <c r="X4797" s="177" t="s">
        <v>2601</v>
      </c>
      <c r="Y4797" s="177" t="s">
        <v>4341</v>
      </c>
      <c r="Z4797" s="177" t="s">
        <v>4328</v>
      </c>
      <c r="AA4797" s="525" t="s">
        <v>4304</v>
      </c>
      <c r="AB4797" s="399" t="str">
        <f t="shared" si="971"/>
        <v>DC2KV61</v>
      </c>
      <c r="AC4797" s="399" t="str">
        <f t="shared" si="972"/>
        <v>DC2KV61-DC</v>
      </c>
      <c r="AD4797" t="str">
        <f>Y4797&amp;"-"&amp;VLOOKUP(AC4797,'LICH THI'!C:AA,9,0)</f>
        <v>64DCKT3297-42481</v>
      </c>
      <c r="AE4797">
        <f t="shared" si="973"/>
        <v>1</v>
      </c>
    </row>
    <row r="4798" spans="1:31" x14ac:dyDescent="0.25">
      <c r="A4798" s="436" t="str">
        <f t="shared" si="963"/>
        <v>DC2KV61-DC-10</v>
      </c>
      <c r="B4798" s="436">
        <f>COUNTIF(AC$4:AC4798,AC4798)</f>
        <v>10</v>
      </c>
      <c r="C4798" s="436" t="str">
        <f t="shared" si="964"/>
        <v>DC2KV61-DC</v>
      </c>
      <c r="D4798" s="436">
        <f>VLOOKUP(C4798,'LICH THI'!C:AA,12,0)</f>
        <v>69</v>
      </c>
      <c r="E4798" s="436">
        <f>VLOOKUP(C4798,'LICH THI'!C:AA,13,0)</f>
        <v>45</v>
      </c>
      <c r="F4798" s="436">
        <f t="shared" si="974"/>
        <v>45</v>
      </c>
      <c r="G4798" s="436">
        <f>VLOOKUP(C4798,'LICH THI'!C:AA,14,0)</f>
        <v>2</v>
      </c>
      <c r="H4798" s="436">
        <f t="shared" si="965"/>
        <v>1</v>
      </c>
      <c r="I4798" s="436" t="str">
        <f t="shared" si="966"/>
        <v>Phạm Thị Giang</v>
      </c>
      <c r="J4798" s="436"/>
      <c r="K4798" s="436">
        <f t="shared" si="967"/>
        <v>2</v>
      </c>
      <c r="L4798" s="436" t="str">
        <f t="shared" si="968"/>
        <v>DC2KV61-DC-2</v>
      </c>
      <c r="M4798" s="436">
        <f t="shared" si="969"/>
        <v>16</v>
      </c>
      <c r="N4798" s="437">
        <f t="shared" si="975"/>
        <v>90</v>
      </c>
      <c r="O4798" s="437"/>
      <c r="P4798" s="430" t="str">
        <f t="shared" si="970"/>
        <v/>
      </c>
      <c r="U4798" s="177">
        <v>49</v>
      </c>
      <c r="V4798" s="177" t="s">
        <v>3556</v>
      </c>
      <c r="W4798" s="177" t="s">
        <v>3557</v>
      </c>
      <c r="X4798" s="177" t="s">
        <v>3558</v>
      </c>
      <c r="Y4798" s="177" t="s">
        <v>3559</v>
      </c>
      <c r="Z4798" s="177" t="s">
        <v>4328</v>
      </c>
      <c r="AA4798" s="525" t="s">
        <v>3483</v>
      </c>
      <c r="AB4798" s="399" t="str">
        <f t="shared" si="971"/>
        <v>DC2KV61</v>
      </c>
      <c r="AC4798" s="399" t="str">
        <f t="shared" si="972"/>
        <v>DC2KV61-DC</v>
      </c>
      <c r="AD4798" t="str">
        <f>Y4798&amp;"-"&amp;VLOOKUP(AC4798,'LICH THI'!C:AA,9,0)</f>
        <v>65DCQT23445-42481</v>
      </c>
      <c r="AE4798">
        <f t="shared" si="973"/>
        <v>1</v>
      </c>
    </row>
    <row r="4799" spans="1:31" x14ac:dyDescent="0.25">
      <c r="A4799" s="436" t="str">
        <f t="shared" si="963"/>
        <v>DC2KV61-DC-11</v>
      </c>
      <c r="B4799" s="436">
        <f>COUNTIF(AC$4:AC4799,AC4799)</f>
        <v>11</v>
      </c>
      <c r="C4799" s="436" t="str">
        <f t="shared" si="964"/>
        <v>DC2KV61-DC</v>
      </c>
      <c r="D4799" s="436">
        <f>VLOOKUP(C4799,'LICH THI'!C:AA,12,0)</f>
        <v>69</v>
      </c>
      <c r="E4799" s="436">
        <f>VLOOKUP(C4799,'LICH THI'!C:AA,13,0)</f>
        <v>45</v>
      </c>
      <c r="F4799" s="436">
        <f t="shared" si="974"/>
        <v>45</v>
      </c>
      <c r="G4799" s="436">
        <f>VLOOKUP(C4799,'LICH THI'!C:AA,14,0)</f>
        <v>2</v>
      </c>
      <c r="H4799" s="436">
        <f t="shared" si="965"/>
        <v>1</v>
      </c>
      <c r="I4799" s="436" t="str">
        <f t="shared" si="966"/>
        <v>Đỗ Hải Hà</v>
      </c>
      <c r="J4799" s="436"/>
      <c r="K4799" s="436">
        <f t="shared" si="967"/>
        <v>2</v>
      </c>
      <c r="L4799" s="436" t="str">
        <f t="shared" si="968"/>
        <v>DC2KV61-DC-2</v>
      </c>
      <c r="M4799" s="436">
        <f t="shared" si="969"/>
        <v>16</v>
      </c>
      <c r="N4799" s="437">
        <f t="shared" si="975"/>
        <v>91</v>
      </c>
      <c r="O4799" s="437"/>
      <c r="P4799" s="430" t="str">
        <f t="shared" si="970"/>
        <v/>
      </c>
      <c r="U4799" s="177">
        <v>36</v>
      </c>
      <c r="V4799" s="177" t="s">
        <v>4382</v>
      </c>
      <c r="W4799" s="177" t="s">
        <v>4384</v>
      </c>
      <c r="X4799" s="177" t="s">
        <v>3163</v>
      </c>
      <c r="Y4799" s="177" t="s">
        <v>4385</v>
      </c>
      <c r="Z4799" s="177" t="s">
        <v>4328</v>
      </c>
      <c r="AA4799" s="525" t="s">
        <v>4386</v>
      </c>
      <c r="AB4799" s="399" t="str">
        <f t="shared" si="971"/>
        <v>DC2KV61</v>
      </c>
      <c r="AC4799" s="399" t="str">
        <f t="shared" si="972"/>
        <v>DC2KV61-DC</v>
      </c>
      <c r="AD4799" t="str">
        <f>Y4799&amp;"-"&amp;VLOOKUP(AC4799,'LICH THI'!C:AA,9,0)</f>
        <v>65DCQT20116-42481</v>
      </c>
      <c r="AE4799">
        <f t="shared" si="973"/>
        <v>1</v>
      </c>
    </row>
    <row r="4800" spans="1:31" x14ac:dyDescent="0.25">
      <c r="A4800" s="436" t="str">
        <f t="shared" si="963"/>
        <v>DC2KV61-DC-12</v>
      </c>
      <c r="B4800" s="436">
        <f>COUNTIF(AC$4:AC4800,AC4800)</f>
        <v>12</v>
      </c>
      <c r="C4800" s="436" t="str">
        <f t="shared" si="964"/>
        <v>DC2KV61-DC</v>
      </c>
      <c r="D4800" s="436">
        <f>VLOOKUP(C4800,'LICH THI'!C:AA,12,0)</f>
        <v>69</v>
      </c>
      <c r="E4800" s="436">
        <f>VLOOKUP(C4800,'LICH THI'!C:AA,13,0)</f>
        <v>45</v>
      </c>
      <c r="F4800" s="436">
        <f t="shared" si="974"/>
        <v>45</v>
      </c>
      <c r="G4800" s="436">
        <f>VLOOKUP(C4800,'LICH THI'!C:AA,14,0)</f>
        <v>2</v>
      </c>
      <c r="H4800" s="436">
        <f t="shared" si="965"/>
        <v>1</v>
      </c>
      <c r="I4800" s="436" t="str">
        <f t="shared" si="966"/>
        <v>Khuất Thị Hà</v>
      </c>
      <c r="J4800" s="436"/>
      <c r="K4800" s="436">
        <f t="shared" si="967"/>
        <v>2</v>
      </c>
      <c r="L4800" s="436" t="str">
        <f t="shared" si="968"/>
        <v>DC2KV61-DC-2</v>
      </c>
      <c r="M4800" s="436">
        <f t="shared" si="969"/>
        <v>16</v>
      </c>
      <c r="N4800" s="437">
        <f t="shared" si="975"/>
        <v>92</v>
      </c>
      <c r="O4800" s="437"/>
      <c r="P4800" s="430" t="str">
        <f t="shared" si="970"/>
        <v/>
      </c>
      <c r="U4800" s="177">
        <v>50</v>
      </c>
      <c r="V4800" s="177" t="s">
        <v>3556</v>
      </c>
      <c r="W4800" s="177" t="s">
        <v>4414</v>
      </c>
      <c r="X4800" s="177" t="s">
        <v>3163</v>
      </c>
      <c r="Y4800" s="177" t="s">
        <v>4415</v>
      </c>
      <c r="Z4800" s="177" t="s">
        <v>4328</v>
      </c>
      <c r="AA4800" s="525" t="s">
        <v>4416</v>
      </c>
      <c r="AB4800" s="399" t="str">
        <f t="shared" si="971"/>
        <v>DC2KV61</v>
      </c>
      <c r="AC4800" s="399" t="str">
        <f t="shared" si="972"/>
        <v>DC2KV61-DC</v>
      </c>
      <c r="AD4800" t="str">
        <f>Y4800&amp;"-"&amp;VLOOKUP(AC4800,'LICH THI'!C:AA,9,0)</f>
        <v>65DCQT23200-42481</v>
      </c>
      <c r="AE4800">
        <f t="shared" si="973"/>
        <v>1</v>
      </c>
    </row>
    <row r="4801" spans="1:31" x14ac:dyDescent="0.25">
      <c r="A4801" s="436" t="str">
        <f t="shared" si="963"/>
        <v>DC2KV61-DC-13</v>
      </c>
      <c r="B4801" s="436">
        <f>COUNTIF(AC$4:AC4801,AC4801)</f>
        <v>13</v>
      </c>
      <c r="C4801" s="436" t="str">
        <f t="shared" si="964"/>
        <v>DC2KV61-DC</v>
      </c>
      <c r="D4801" s="436">
        <f>VLOOKUP(C4801,'LICH THI'!C:AA,12,0)</f>
        <v>69</v>
      </c>
      <c r="E4801" s="436">
        <f>VLOOKUP(C4801,'LICH THI'!C:AA,13,0)</f>
        <v>45</v>
      </c>
      <c r="F4801" s="436">
        <f t="shared" si="974"/>
        <v>45</v>
      </c>
      <c r="G4801" s="436">
        <f>VLOOKUP(C4801,'LICH THI'!C:AA,14,0)</f>
        <v>2</v>
      </c>
      <c r="H4801" s="436">
        <f t="shared" si="965"/>
        <v>1</v>
      </c>
      <c r="I4801" s="436" t="str">
        <f t="shared" si="966"/>
        <v>Nguyễn Thị Thu Hà</v>
      </c>
      <c r="J4801" s="436"/>
      <c r="K4801" s="436">
        <f t="shared" si="967"/>
        <v>2</v>
      </c>
      <c r="L4801" s="436" t="str">
        <f t="shared" si="968"/>
        <v>DC2KV61-DC-2</v>
      </c>
      <c r="M4801" s="436">
        <f t="shared" si="969"/>
        <v>16</v>
      </c>
      <c r="N4801" s="437">
        <f t="shared" si="975"/>
        <v>93</v>
      </c>
      <c r="O4801" s="437"/>
      <c r="P4801" s="430" t="str">
        <f t="shared" si="970"/>
        <v/>
      </c>
      <c r="U4801" s="177">
        <v>51</v>
      </c>
      <c r="V4801" s="177" t="s">
        <v>3556</v>
      </c>
      <c r="W4801" s="177" t="s">
        <v>3056</v>
      </c>
      <c r="X4801" s="177" t="s">
        <v>3163</v>
      </c>
      <c r="Y4801" s="177" t="s">
        <v>4417</v>
      </c>
      <c r="Z4801" s="177" t="s">
        <v>4328</v>
      </c>
      <c r="AA4801" s="525" t="s">
        <v>4418</v>
      </c>
      <c r="AB4801" s="399" t="str">
        <f t="shared" si="971"/>
        <v>DC2KV61</v>
      </c>
      <c r="AC4801" s="399" t="str">
        <f t="shared" si="972"/>
        <v>DC2KV61-DC</v>
      </c>
      <c r="AD4801" t="str">
        <f>Y4801&amp;"-"&amp;VLOOKUP(AC4801,'LICH THI'!C:AA,9,0)</f>
        <v>65DCQT23305-42481</v>
      </c>
      <c r="AE4801">
        <f t="shared" si="973"/>
        <v>1</v>
      </c>
    </row>
    <row r="4802" spans="1:31" x14ac:dyDescent="0.25">
      <c r="A4802" s="436" t="str">
        <f t="shared" si="963"/>
        <v>DC2KV61-DC-14</v>
      </c>
      <c r="B4802" s="436">
        <f>COUNTIF(AC$4:AC4802,AC4802)</f>
        <v>14</v>
      </c>
      <c r="C4802" s="436" t="str">
        <f t="shared" si="964"/>
        <v>DC2KV61-DC</v>
      </c>
      <c r="D4802" s="436">
        <f>VLOOKUP(C4802,'LICH THI'!C:AA,12,0)</f>
        <v>69</v>
      </c>
      <c r="E4802" s="436">
        <f>VLOOKUP(C4802,'LICH THI'!C:AA,13,0)</f>
        <v>45</v>
      </c>
      <c r="F4802" s="436">
        <f t="shared" si="974"/>
        <v>45</v>
      </c>
      <c r="G4802" s="436">
        <f>VLOOKUP(C4802,'LICH THI'!C:AA,14,0)</f>
        <v>2</v>
      </c>
      <c r="H4802" s="436">
        <f t="shared" si="965"/>
        <v>1</v>
      </c>
      <c r="I4802" s="436" t="str">
        <f t="shared" si="966"/>
        <v>Vũ Thị Thu Hà</v>
      </c>
      <c r="J4802" s="436"/>
      <c r="K4802" s="436">
        <f t="shared" si="967"/>
        <v>2</v>
      </c>
      <c r="L4802" s="436" t="str">
        <f t="shared" si="968"/>
        <v>DC2KV61-DC-2</v>
      </c>
      <c r="M4802" s="436">
        <f t="shared" si="969"/>
        <v>16</v>
      </c>
      <c r="N4802" s="437">
        <f t="shared" si="975"/>
        <v>94</v>
      </c>
      <c r="O4802" s="437"/>
      <c r="P4802" s="430" t="str">
        <f t="shared" si="970"/>
        <v/>
      </c>
      <c r="U4802" s="177">
        <v>22</v>
      </c>
      <c r="V4802" s="177" t="s">
        <v>3491</v>
      </c>
      <c r="W4802" s="177" t="s">
        <v>3369</v>
      </c>
      <c r="X4802" s="177" t="s">
        <v>3163</v>
      </c>
      <c r="Y4802" s="177" t="s">
        <v>3495</v>
      </c>
      <c r="Z4802" s="177" t="s">
        <v>4328</v>
      </c>
      <c r="AA4802" s="525" t="s">
        <v>3496</v>
      </c>
      <c r="AB4802" s="399" t="str">
        <f t="shared" si="971"/>
        <v>DC2KV61</v>
      </c>
      <c r="AC4802" s="399" t="str">
        <f t="shared" si="972"/>
        <v>DC2KV61-DC</v>
      </c>
      <c r="AD4802" t="str">
        <f>Y4802&amp;"-"&amp;VLOOKUP(AC4802,'LICH THI'!C:AA,9,0)</f>
        <v>65DCKT23189-42481</v>
      </c>
      <c r="AE4802">
        <f t="shared" si="973"/>
        <v>1</v>
      </c>
    </row>
    <row r="4803" spans="1:31" x14ac:dyDescent="0.25">
      <c r="A4803" s="436" t="str">
        <f t="shared" si="963"/>
        <v>DC2KV61-DC-15</v>
      </c>
      <c r="B4803" s="436">
        <f>COUNTIF(AC$4:AC4803,AC4803)</f>
        <v>15</v>
      </c>
      <c r="C4803" s="436" t="str">
        <f t="shared" si="964"/>
        <v>DC2KV61-DC</v>
      </c>
      <c r="D4803" s="436">
        <f>VLOOKUP(C4803,'LICH THI'!C:AA,12,0)</f>
        <v>69</v>
      </c>
      <c r="E4803" s="436">
        <f>VLOOKUP(C4803,'LICH THI'!C:AA,13,0)</f>
        <v>45</v>
      </c>
      <c r="F4803" s="436">
        <f t="shared" si="974"/>
        <v>45</v>
      </c>
      <c r="G4803" s="436">
        <f>VLOOKUP(C4803,'LICH THI'!C:AA,14,0)</f>
        <v>2</v>
      </c>
      <c r="H4803" s="436">
        <f t="shared" si="965"/>
        <v>1</v>
      </c>
      <c r="I4803" s="436" t="str">
        <f t="shared" si="966"/>
        <v>Nguyễn Minh Hải</v>
      </c>
      <c r="J4803" s="436"/>
      <c r="K4803" s="436">
        <f t="shared" si="967"/>
        <v>2</v>
      </c>
      <c r="L4803" s="436" t="str">
        <f t="shared" si="968"/>
        <v>DC2KV61-DC-2</v>
      </c>
      <c r="M4803" s="436">
        <f t="shared" si="969"/>
        <v>16</v>
      </c>
      <c r="N4803" s="437">
        <f t="shared" si="975"/>
        <v>95</v>
      </c>
      <c r="O4803" s="437"/>
      <c r="P4803" s="430" t="str">
        <f t="shared" si="970"/>
        <v/>
      </c>
      <c r="U4803" s="177">
        <v>68</v>
      </c>
      <c r="V4803" s="177" t="s">
        <v>3088</v>
      </c>
      <c r="W4803" s="177" t="s">
        <v>2708</v>
      </c>
      <c r="X4803" s="177" t="s">
        <v>2908</v>
      </c>
      <c r="Y4803" s="177" t="s">
        <v>4439</v>
      </c>
      <c r="Z4803" s="177" t="s">
        <v>4328</v>
      </c>
      <c r="AA4803" s="525" t="s">
        <v>4440</v>
      </c>
      <c r="AB4803" s="399" t="str">
        <f t="shared" si="971"/>
        <v>DC2KV61</v>
      </c>
      <c r="AC4803" s="399" t="str">
        <f t="shared" si="972"/>
        <v>DC2KV61-DC</v>
      </c>
      <c r="AD4803" t="str">
        <f>Y4803&amp;"-"&amp;VLOOKUP(AC4803,'LICH THI'!C:AA,9,0)</f>
        <v>63DCQT3002-42481</v>
      </c>
      <c r="AE4803">
        <f t="shared" si="973"/>
        <v>1</v>
      </c>
    </row>
    <row r="4804" spans="1:31" x14ac:dyDescent="0.25">
      <c r="A4804" s="436" t="str">
        <f t="shared" si="963"/>
        <v>DC2KV61-DC-16</v>
      </c>
      <c r="B4804" s="436">
        <f>COUNTIF(AC$4:AC4804,AC4804)</f>
        <v>16</v>
      </c>
      <c r="C4804" s="436" t="str">
        <f t="shared" si="964"/>
        <v>DC2KV61-DC</v>
      </c>
      <c r="D4804" s="436">
        <f>VLOOKUP(C4804,'LICH THI'!C:AA,12,0)</f>
        <v>69</v>
      </c>
      <c r="E4804" s="436">
        <f>VLOOKUP(C4804,'LICH THI'!C:AA,13,0)</f>
        <v>45</v>
      </c>
      <c r="F4804" s="436">
        <f t="shared" si="974"/>
        <v>45</v>
      </c>
      <c r="G4804" s="436">
        <f>VLOOKUP(C4804,'LICH THI'!C:AA,14,0)</f>
        <v>2</v>
      </c>
      <c r="H4804" s="436">
        <f t="shared" si="965"/>
        <v>1</v>
      </c>
      <c r="I4804" s="436" t="str">
        <f t="shared" si="966"/>
        <v>Phạm Văn Hào</v>
      </c>
      <c r="J4804" s="436"/>
      <c r="K4804" s="436">
        <f t="shared" si="967"/>
        <v>2</v>
      </c>
      <c r="L4804" s="436" t="str">
        <f t="shared" si="968"/>
        <v>DC2KV61-DC-2</v>
      </c>
      <c r="M4804" s="436">
        <f t="shared" si="969"/>
        <v>16</v>
      </c>
      <c r="N4804" s="437">
        <f t="shared" si="975"/>
        <v>51</v>
      </c>
      <c r="O4804" s="437"/>
      <c r="P4804" s="430" t="str">
        <f t="shared" si="970"/>
        <v/>
      </c>
      <c r="U4804" s="177">
        <v>52</v>
      </c>
      <c r="V4804" s="177" t="s">
        <v>3556</v>
      </c>
      <c r="W4804" s="177" t="s">
        <v>2738</v>
      </c>
      <c r="X4804" s="177" t="s">
        <v>3560</v>
      </c>
      <c r="Y4804" s="177" t="s">
        <v>3561</v>
      </c>
      <c r="Z4804" s="177" t="s">
        <v>4328</v>
      </c>
      <c r="AA4804" s="525" t="s">
        <v>3562</v>
      </c>
      <c r="AB4804" s="399" t="str">
        <f t="shared" si="971"/>
        <v>DC2KV61</v>
      </c>
      <c r="AC4804" s="399" t="str">
        <f t="shared" si="972"/>
        <v>DC2KV61-DC</v>
      </c>
      <c r="AD4804" t="str">
        <f>Y4804&amp;"-"&amp;VLOOKUP(AC4804,'LICH THI'!C:AA,9,0)</f>
        <v>65DCQT23199-42481</v>
      </c>
      <c r="AE4804">
        <f t="shared" si="973"/>
        <v>1</v>
      </c>
    </row>
    <row r="4805" spans="1:31" x14ac:dyDescent="0.25">
      <c r="A4805" s="436" t="str">
        <f t="shared" ref="A4805:A4868" si="976">C4805&amp;"-"&amp;B4805</f>
        <v>DC2KV61-DC-17</v>
      </c>
      <c r="B4805" s="436">
        <f>COUNTIF(AC$4:AC4805,AC4805)</f>
        <v>17</v>
      </c>
      <c r="C4805" s="436" t="str">
        <f t="shared" ref="C4805:C4868" si="977">_CT_MaHP1</f>
        <v>DC2KV61-DC</v>
      </c>
      <c r="D4805" s="436">
        <f>VLOOKUP(C4805,'LICH THI'!C:AA,12,0)</f>
        <v>69</v>
      </c>
      <c r="E4805" s="436">
        <f>VLOOKUP(C4805,'LICH THI'!C:AA,13,0)</f>
        <v>45</v>
      </c>
      <c r="F4805" s="436">
        <f t="shared" si="974"/>
        <v>45</v>
      </c>
      <c r="G4805" s="436">
        <f>VLOOKUP(C4805,'LICH THI'!C:AA,14,0)</f>
        <v>2</v>
      </c>
      <c r="H4805" s="436">
        <f t="shared" ref="H4805:H4868" si="978">IF(E4805=0,"",TRUNC((B4805+E4805-1)/E4805))</f>
        <v>1</v>
      </c>
      <c r="I4805" s="436" t="str">
        <f t="shared" ref="I4805:I4868" si="979">W4805&amp;" "&amp;X4805</f>
        <v>Nguyễn Thu Hiền</v>
      </c>
      <c r="J4805" s="436"/>
      <c r="K4805" s="436">
        <f t="shared" ref="K4805:K4868" si="980">IF(G4805=1,1,IF(H4805&lt;G4805,H4805+1,1))</f>
        <v>2</v>
      </c>
      <c r="L4805" s="436" t="str">
        <f t="shared" ref="L4805:L4868" si="981">C4805&amp;"-"&amp;K4805</f>
        <v>DC2KV61-DC-2</v>
      </c>
      <c r="M4805" s="436">
        <f t="shared" ref="M4805:M4868" si="982">IF(E4805=0,"",MOD(MID(C4805,6,2),E4805))</f>
        <v>16</v>
      </c>
      <c r="N4805" s="437">
        <f t="shared" si="975"/>
        <v>52</v>
      </c>
      <c r="O4805" s="437"/>
      <c r="P4805" s="430" t="str">
        <f t="shared" ref="P4805:P4868" si="983">IF(MOD(20*O4805,10)&lt;&gt;0,"SAI","")</f>
        <v/>
      </c>
      <c r="U4805" s="177">
        <v>37</v>
      </c>
      <c r="V4805" s="177" t="s">
        <v>4382</v>
      </c>
      <c r="W4805" s="177" t="s">
        <v>3066</v>
      </c>
      <c r="X4805" s="177" t="s">
        <v>3029</v>
      </c>
      <c r="Y4805" s="177" t="s">
        <v>4387</v>
      </c>
      <c r="Z4805" s="177" t="s">
        <v>4328</v>
      </c>
      <c r="AA4805" s="525" t="s">
        <v>4388</v>
      </c>
      <c r="AB4805" s="399" t="str">
        <f t="shared" ref="AB4805:AB4868" si="984">_CT_MaHP</f>
        <v>DC2KV61</v>
      </c>
      <c r="AC4805" s="399" t="str">
        <f t="shared" ref="AC4805:AC4868" si="985">_CT_MaHe</f>
        <v>DC2KV61-DC</v>
      </c>
      <c r="AD4805" t="str">
        <f>Y4805&amp;"-"&amp;VLOOKUP(AC4805,'LICH THI'!C:AA,9,0)</f>
        <v>65DCQT21525-42481</v>
      </c>
      <c r="AE4805">
        <f t="shared" ref="AE4805:AE4868" si="986">COUNTIF(AD4805,AD:AD)</f>
        <v>1</v>
      </c>
    </row>
    <row r="4806" spans="1:31" x14ac:dyDescent="0.25">
      <c r="A4806" s="436" t="str">
        <f t="shared" si="976"/>
        <v>DC2KV61-DC-18</v>
      </c>
      <c r="B4806" s="436">
        <f>COUNTIF(AC$4:AC4806,AC4806)</f>
        <v>18</v>
      </c>
      <c r="C4806" s="436" t="str">
        <f t="shared" si="977"/>
        <v>DC2KV61-DC</v>
      </c>
      <c r="D4806" s="436">
        <f>VLOOKUP(C4806,'LICH THI'!C:AA,12,0)</f>
        <v>69</v>
      </c>
      <c r="E4806" s="436">
        <f>VLOOKUP(C4806,'LICH THI'!C:AA,13,0)</f>
        <v>45</v>
      </c>
      <c r="F4806" s="436">
        <f t="shared" ref="F4806:F4869" si="987">IF(G4806="","",IF(G4806=H4806,D4806-(H4806-1)*E4806,E4806))</f>
        <v>45</v>
      </c>
      <c r="G4806" s="436">
        <f>VLOOKUP(C4806,'LICH THI'!C:AA,14,0)</f>
        <v>2</v>
      </c>
      <c r="H4806" s="436">
        <f t="shared" si="978"/>
        <v>1</v>
      </c>
      <c r="I4806" s="436" t="str">
        <f t="shared" si="979"/>
        <v>Tạ Thị Hoa</v>
      </c>
      <c r="J4806" s="436"/>
      <c r="K4806" s="436">
        <f t="shared" si="980"/>
        <v>2</v>
      </c>
      <c r="L4806" s="436" t="str">
        <f t="shared" si="981"/>
        <v>DC2KV61-DC-2</v>
      </c>
      <c r="M4806" s="436">
        <f t="shared" si="982"/>
        <v>16</v>
      </c>
      <c r="N4806" s="437">
        <f t="shared" ref="N4806:N4869" si="988">IF(F4806=0,"",(K4806-1)*$N$2+1+MOD(B4806-M4806,F4806))</f>
        <v>53</v>
      </c>
      <c r="O4806" s="437"/>
      <c r="P4806" s="430" t="str">
        <f t="shared" si="983"/>
        <v/>
      </c>
      <c r="U4806" s="177">
        <v>53</v>
      </c>
      <c r="V4806" s="177" t="s">
        <v>3556</v>
      </c>
      <c r="W4806" s="177" t="s">
        <v>3020</v>
      </c>
      <c r="X4806" s="177" t="s">
        <v>3565</v>
      </c>
      <c r="Y4806" s="177" t="s">
        <v>3566</v>
      </c>
      <c r="Z4806" s="177" t="s">
        <v>4328</v>
      </c>
      <c r="AA4806" s="525" t="s">
        <v>3567</v>
      </c>
      <c r="AB4806" s="399" t="str">
        <f t="shared" si="984"/>
        <v>DC2KV61</v>
      </c>
      <c r="AC4806" s="399" t="str">
        <f t="shared" si="985"/>
        <v>DC2KV61-DC</v>
      </c>
      <c r="AD4806" t="str">
        <f>Y4806&amp;"-"&amp;VLOOKUP(AC4806,'LICH THI'!C:AA,9,0)</f>
        <v>65DCQT22913-42481</v>
      </c>
      <c r="AE4806">
        <f t="shared" si="986"/>
        <v>1</v>
      </c>
    </row>
    <row r="4807" spans="1:31" x14ac:dyDescent="0.25">
      <c r="A4807" s="436" t="str">
        <f t="shared" si="976"/>
        <v>DC2KV61-DC-19</v>
      </c>
      <c r="B4807" s="436">
        <f>COUNTIF(AC$4:AC4807,AC4807)</f>
        <v>19</v>
      </c>
      <c r="C4807" s="436" t="str">
        <f t="shared" si="977"/>
        <v>DC2KV61-DC</v>
      </c>
      <c r="D4807" s="436">
        <f>VLOOKUP(C4807,'LICH THI'!C:AA,12,0)</f>
        <v>69</v>
      </c>
      <c r="E4807" s="436">
        <f>VLOOKUP(C4807,'LICH THI'!C:AA,13,0)</f>
        <v>45</v>
      </c>
      <c r="F4807" s="436">
        <f t="shared" si="987"/>
        <v>45</v>
      </c>
      <c r="G4807" s="436">
        <f>VLOOKUP(C4807,'LICH THI'!C:AA,14,0)</f>
        <v>2</v>
      </c>
      <c r="H4807" s="436">
        <f t="shared" si="978"/>
        <v>1</v>
      </c>
      <c r="I4807" s="436" t="str">
        <f t="shared" si="979"/>
        <v>Nguyễn Thị Hoà</v>
      </c>
      <c r="J4807" s="436"/>
      <c r="K4807" s="436">
        <f t="shared" si="980"/>
        <v>2</v>
      </c>
      <c r="L4807" s="436" t="str">
        <f t="shared" si="981"/>
        <v>DC2KV61-DC-2</v>
      </c>
      <c r="M4807" s="436">
        <f t="shared" si="982"/>
        <v>16</v>
      </c>
      <c r="N4807" s="437">
        <f t="shared" si="988"/>
        <v>54</v>
      </c>
      <c r="O4807" s="437"/>
      <c r="P4807" s="430" t="str">
        <f t="shared" si="983"/>
        <v/>
      </c>
      <c r="U4807" s="177">
        <v>54</v>
      </c>
      <c r="V4807" s="177" t="s">
        <v>3556</v>
      </c>
      <c r="W4807" s="177" t="s">
        <v>2619</v>
      </c>
      <c r="X4807" s="177" t="s">
        <v>3539</v>
      </c>
      <c r="Y4807" s="177" t="s">
        <v>4419</v>
      </c>
      <c r="Z4807" s="177" t="s">
        <v>4328</v>
      </c>
      <c r="AA4807" s="525" t="s">
        <v>4420</v>
      </c>
      <c r="AB4807" s="399" t="str">
        <f t="shared" si="984"/>
        <v>DC2KV61</v>
      </c>
      <c r="AC4807" s="399" t="str">
        <f t="shared" si="985"/>
        <v>DC2KV61-DC</v>
      </c>
      <c r="AD4807" t="str">
        <f>Y4807&amp;"-"&amp;VLOOKUP(AC4807,'LICH THI'!C:AA,9,0)</f>
        <v>65DCQT23205-42481</v>
      </c>
      <c r="AE4807">
        <f t="shared" si="986"/>
        <v>1</v>
      </c>
    </row>
    <row r="4808" spans="1:31" x14ac:dyDescent="0.25">
      <c r="A4808" s="436" t="str">
        <f t="shared" si="976"/>
        <v>DC2KV61-DC-20</v>
      </c>
      <c r="B4808" s="436">
        <f>COUNTIF(AC$4:AC4808,AC4808)</f>
        <v>20</v>
      </c>
      <c r="C4808" s="436" t="str">
        <f t="shared" si="977"/>
        <v>DC2KV61-DC</v>
      </c>
      <c r="D4808" s="436">
        <f>VLOOKUP(C4808,'LICH THI'!C:AA,12,0)</f>
        <v>69</v>
      </c>
      <c r="E4808" s="436">
        <f>VLOOKUP(C4808,'LICH THI'!C:AA,13,0)</f>
        <v>45</v>
      </c>
      <c r="F4808" s="436">
        <f t="shared" si="987"/>
        <v>45</v>
      </c>
      <c r="G4808" s="436">
        <f>VLOOKUP(C4808,'LICH THI'!C:AA,14,0)</f>
        <v>2</v>
      </c>
      <c r="H4808" s="436">
        <f t="shared" si="978"/>
        <v>1</v>
      </c>
      <c r="I4808" s="436" t="str">
        <f t="shared" si="979"/>
        <v>Phạm Thị Hoài</v>
      </c>
      <c r="J4808" s="436"/>
      <c r="K4808" s="436">
        <f t="shared" si="980"/>
        <v>2</v>
      </c>
      <c r="L4808" s="436" t="str">
        <f t="shared" si="981"/>
        <v>DC2KV61-DC-2</v>
      </c>
      <c r="M4808" s="436">
        <f t="shared" si="982"/>
        <v>16</v>
      </c>
      <c r="N4808" s="437">
        <f t="shared" si="988"/>
        <v>55</v>
      </c>
      <c r="O4808" s="437"/>
      <c r="P4808" s="430" t="str">
        <f t="shared" si="983"/>
        <v/>
      </c>
      <c r="U4808" s="177">
        <v>33</v>
      </c>
      <c r="V4808" s="177" t="s">
        <v>3502</v>
      </c>
      <c r="W4808" s="177" t="s">
        <v>3557</v>
      </c>
      <c r="X4808" s="177" t="s">
        <v>3924</v>
      </c>
      <c r="Y4808" s="177" t="s">
        <v>4381</v>
      </c>
      <c r="Z4808" s="177" t="s">
        <v>4328</v>
      </c>
      <c r="AA4808" s="525" t="s">
        <v>3570</v>
      </c>
      <c r="AB4808" s="399" t="str">
        <f t="shared" si="984"/>
        <v>DC2KV61</v>
      </c>
      <c r="AC4808" s="399" t="str">
        <f t="shared" si="985"/>
        <v>DC2KV61-DC</v>
      </c>
      <c r="AD4808" t="str">
        <f>Y4808&amp;"-"&amp;VLOOKUP(AC4808,'LICH THI'!C:AA,9,0)</f>
        <v>65DCKT21952-42481</v>
      </c>
      <c r="AE4808">
        <f t="shared" si="986"/>
        <v>1</v>
      </c>
    </row>
    <row r="4809" spans="1:31" x14ac:dyDescent="0.25">
      <c r="A4809" s="436" t="str">
        <f t="shared" si="976"/>
        <v>DC2KV61-DC-21</v>
      </c>
      <c r="B4809" s="436">
        <f>COUNTIF(AC$4:AC4809,AC4809)</f>
        <v>21</v>
      </c>
      <c r="C4809" s="436" t="str">
        <f t="shared" si="977"/>
        <v>DC2KV61-DC</v>
      </c>
      <c r="D4809" s="436">
        <f>VLOOKUP(C4809,'LICH THI'!C:AA,12,0)</f>
        <v>69</v>
      </c>
      <c r="E4809" s="436">
        <f>VLOOKUP(C4809,'LICH THI'!C:AA,13,0)</f>
        <v>45</v>
      </c>
      <c r="F4809" s="436">
        <f t="shared" si="987"/>
        <v>45</v>
      </c>
      <c r="G4809" s="436">
        <f>VLOOKUP(C4809,'LICH THI'!C:AA,14,0)</f>
        <v>2</v>
      </c>
      <c r="H4809" s="436">
        <f t="shared" si="978"/>
        <v>1</v>
      </c>
      <c r="I4809" s="436" t="str">
        <f t="shared" si="979"/>
        <v>Nguyễn Thanh Huế</v>
      </c>
      <c r="J4809" s="436"/>
      <c r="K4809" s="436">
        <f t="shared" si="980"/>
        <v>2</v>
      </c>
      <c r="L4809" s="436" t="str">
        <f t="shared" si="981"/>
        <v>DC2KV61-DC-2</v>
      </c>
      <c r="M4809" s="436">
        <f t="shared" si="982"/>
        <v>16</v>
      </c>
      <c r="N4809" s="437">
        <f t="shared" si="988"/>
        <v>56</v>
      </c>
      <c r="O4809" s="437"/>
      <c r="P4809" s="430" t="str">
        <f t="shared" si="983"/>
        <v/>
      </c>
      <c r="U4809" s="177">
        <v>23</v>
      </c>
      <c r="V4809" s="177" t="s">
        <v>3491</v>
      </c>
      <c r="W4809" s="177" t="s">
        <v>4080</v>
      </c>
      <c r="X4809" s="177" t="s">
        <v>3754</v>
      </c>
      <c r="Y4809" s="177" t="s">
        <v>4353</v>
      </c>
      <c r="Z4809" s="177" t="s">
        <v>4328</v>
      </c>
      <c r="AA4809" s="525" t="s">
        <v>4354</v>
      </c>
      <c r="AB4809" s="399" t="str">
        <f t="shared" si="984"/>
        <v>DC2KV61</v>
      </c>
      <c r="AC4809" s="399" t="str">
        <f t="shared" si="985"/>
        <v>DC2KV61-DC</v>
      </c>
      <c r="AD4809" t="str">
        <f>Y4809&amp;"-"&amp;VLOOKUP(AC4809,'LICH THI'!C:AA,9,0)</f>
        <v>65DCKT20049-42481</v>
      </c>
      <c r="AE4809">
        <f t="shared" si="986"/>
        <v>1</v>
      </c>
    </row>
    <row r="4810" spans="1:31" x14ac:dyDescent="0.25">
      <c r="A4810" s="436" t="str">
        <f t="shared" si="976"/>
        <v>DC2KV61-DC-22</v>
      </c>
      <c r="B4810" s="436">
        <f>COUNTIF(AC$4:AC4810,AC4810)</f>
        <v>22</v>
      </c>
      <c r="C4810" s="436" t="str">
        <f t="shared" si="977"/>
        <v>DC2KV61-DC</v>
      </c>
      <c r="D4810" s="436">
        <f>VLOOKUP(C4810,'LICH THI'!C:AA,12,0)</f>
        <v>69</v>
      </c>
      <c r="E4810" s="436">
        <f>VLOOKUP(C4810,'LICH THI'!C:AA,13,0)</f>
        <v>45</v>
      </c>
      <c r="F4810" s="436">
        <f t="shared" si="987"/>
        <v>45</v>
      </c>
      <c r="G4810" s="436">
        <f>VLOOKUP(C4810,'LICH THI'!C:AA,14,0)</f>
        <v>2</v>
      </c>
      <c r="H4810" s="436">
        <f t="shared" si="978"/>
        <v>1</v>
      </c>
      <c r="I4810" s="436" t="str">
        <f t="shared" si="979"/>
        <v>Nguyễn Minh Huyền</v>
      </c>
      <c r="J4810" s="436"/>
      <c r="K4810" s="436">
        <f t="shared" si="980"/>
        <v>2</v>
      </c>
      <c r="L4810" s="436" t="str">
        <f t="shared" si="981"/>
        <v>DC2KV61-DC-2</v>
      </c>
      <c r="M4810" s="436">
        <f t="shared" si="982"/>
        <v>16</v>
      </c>
      <c r="N4810" s="437">
        <f t="shared" si="988"/>
        <v>57</v>
      </c>
      <c r="O4810" s="437"/>
      <c r="P4810" s="430" t="str">
        <f t="shared" si="983"/>
        <v/>
      </c>
      <c r="U4810" s="177">
        <v>38</v>
      </c>
      <c r="V4810" s="177" t="s">
        <v>4382</v>
      </c>
      <c r="W4810" s="177" t="s">
        <v>2708</v>
      </c>
      <c r="X4810" s="177" t="s">
        <v>4236</v>
      </c>
      <c r="Y4810" s="177" t="s">
        <v>4389</v>
      </c>
      <c r="Z4810" s="177" t="s">
        <v>4328</v>
      </c>
      <c r="AA4810" s="525" t="s">
        <v>4390</v>
      </c>
      <c r="AB4810" s="399" t="str">
        <f t="shared" si="984"/>
        <v>DC2KV61</v>
      </c>
      <c r="AC4810" s="399" t="str">
        <f t="shared" si="985"/>
        <v>DC2KV61-DC</v>
      </c>
      <c r="AD4810" t="str">
        <f>Y4810&amp;"-"&amp;VLOOKUP(AC4810,'LICH THI'!C:AA,9,0)</f>
        <v>65DCQT20004-42481</v>
      </c>
      <c r="AE4810">
        <f t="shared" si="986"/>
        <v>1</v>
      </c>
    </row>
    <row r="4811" spans="1:31" x14ac:dyDescent="0.25">
      <c r="A4811" s="436" t="str">
        <f t="shared" si="976"/>
        <v>DC2KV61-DC-23</v>
      </c>
      <c r="B4811" s="436">
        <f>COUNTIF(AC$4:AC4811,AC4811)</f>
        <v>23</v>
      </c>
      <c r="C4811" s="436" t="str">
        <f t="shared" si="977"/>
        <v>DC2KV61-DC</v>
      </c>
      <c r="D4811" s="436">
        <f>VLOOKUP(C4811,'LICH THI'!C:AA,12,0)</f>
        <v>69</v>
      </c>
      <c r="E4811" s="436">
        <f>VLOOKUP(C4811,'LICH THI'!C:AA,13,0)</f>
        <v>45</v>
      </c>
      <c r="F4811" s="436">
        <f t="shared" si="987"/>
        <v>45</v>
      </c>
      <c r="G4811" s="436">
        <f>VLOOKUP(C4811,'LICH THI'!C:AA,14,0)</f>
        <v>2</v>
      </c>
      <c r="H4811" s="436">
        <f t="shared" si="978"/>
        <v>1</v>
      </c>
      <c r="I4811" s="436" t="str">
        <f t="shared" si="979"/>
        <v>Phạm Thị Thương Huyền</v>
      </c>
      <c r="J4811" s="436"/>
      <c r="K4811" s="436">
        <f t="shared" si="980"/>
        <v>2</v>
      </c>
      <c r="L4811" s="436" t="str">
        <f t="shared" si="981"/>
        <v>DC2KV61-DC-2</v>
      </c>
      <c r="M4811" s="436">
        <f t="shared" si="982"/>
        <v>16</v>
      </c>
      <c r="N4811" s="437">
        <f t="shared" si="988"/>
        <v>58</v>
      </c>
      <c r="O4811" s="437"/>
      <c r="P4811" s="430" t="str">
        <f t="shared" si="983"/>
        <v/>
      </c>
      <c r="U4811" s="177">
        <v>55</v>
      </c>
      <c r="V4811" s="177" t="s">
        <v>3556</v>
      </c>
      <c r="W4811" s="177" t="s">
        <v>4421</v>
      </c>
      <c r="X4811" s="177" t="s">
        <v>4236</v>
      </c>
      <c r="Y4811" s="177" t="s">
        <v>4422</v>
      </c>
      <c r="Z4811" s="177" t="s">
        <v>4328</v>
      </c>
      <c r="AA4811" s="525" t="s">
        <v>4423</v>
      </c>
      <c r="AB4811" s="399" t="str">
        <f t="shared" si="984"/>
        <v>DC2KV61</v>
      </c>
      <c r="AC4811" s="399" t="str">
        <f t="shared" si="985"/>
        <v>DC2KV61-DC</v>
      </c>
      <c r="AD4811" t="str">
        <f>Y4811&amp;"-"&amp;VLOOKUP(AC4811,'LICH THI'!C:AA,9,0)</f>
        <v>65DCQT23903-42481</v>
      </c>
      <c r="AE4811">
        <f t="shared" si="986"/>
        <v>1</v>
      </c>
    </row>
    <row r="4812" spans="1:31" x14ac:dyDescent="0.25">
      <c r="A4812" s="436" t="str">
        <f t="shared" si="976"/>
        <v>DC2KV61-DC-24</v>
      </c>
      <c r="B4812" s="436">
        <f>COUNTIF(AC$4:AC4812,AC4812)</f>
        <v>24</v>
      </c>
      <c r="C4812" s="436" t="str">
        <f t="shared" si="977"/>
        <v>DC2KV61-DC</v>
      </c>
      <c r="D4812" s="436">
        <f>VLOOKUP(C4812,'LICH THI'!C:AA,12,0)</f>
        <v>69</v>
      </c>
      <c r="E4812" s="436">
        <f>VLOOKUP(C4812,'LICH THI'!C:AA,13,0)</f>
        <v>45</v>
      </c>
      <c r="F4812" s="436">
        <f t="shared" si="987"/>
        <v>45</v>
      </c>
      <c r="G4812" s="436">
        <f>VLOOKUP(C4812,'LICH THI'!C:AA,14,0)</f>
        <v>2</v>
      </c>
      <c r="H4812" s="436">
        <f t="shared" si="978"/>
        <v>1</v>
      </c>
      <c r="I4812" s="436" t="str">
        <f t="shared" si="979"/>
        <v>Trần Thảo Huyền</v>
      </c>
      <c r="J4812" s="436"/>
      <c r="K4812" s="436">
        <f t="shared" si="980"/>
        <v>2</v>
      </c>
      <c r="L4812" s="436" t="str">
        <f t="shared" si="981"/>
        <v>DC2KV61-DC-2</v>
      </c>
      <c r="M4812" s="436">
        <f t="shared" si="982"/>
        <v>16</v>
      </c>
      <c r="N4812" s="437">
        <f t="shared" si="988"/>
        <v>59</v>
      </c>
      <c r="O4812" s="437"/>
      <c r="P4812" s="430" t="str">
        <f t="shared" si="983"/>
        <v/>
      </c>
      <c r="U4812" s="177">
        <v>11</v>
      </c>
      <c r="V4812" s="177" t="s">
        <v>3826</v>
      </c>
      <c r="W4812" s="177" t="s">
        <v>4338</v>
      </c>
      <c r="X4812" s="177" t="s">
        <v>4236</v>
      </c>
      <c r="Y4812" s="177" t="s">
        <v>4339</v>
      </c>
      <c r="Z4812" s="177" t="s">
        <v>4328</v>
      </c>
      <c r="AA4812" s="525" t="s">
        <v>3034</v>
      </c>
      <c r="AB4812" s="399" t="str">
        <f t="shared" si="984"/>
        <v>DC2KV61</v>
      </c>
      <c r="AC4812" s="399" t="str">
        <f t="shared" si="985"/>
        <v>DC2KV61-DC</v>
      </c>
      <c r="AD4812" t="str">
        <f>Y4812&amp;"-"&amp;VLOOKUP(AC4812,'LICH THI'!C:AA,9,0)</f>
        <v>64DCKT3152-42481</v>
      </c>
      <c r="AE4812">
        <f t="shared" si="986"/>
        <v>1</v>
      </c>
    </row>
    <row r="4813" spans="1:31" x14ac:dyDescent="0.25">
      <c r="A4813" s="436" t="str">
        <f t="shared" si="976"/>
        <v>DC2KV61-DC-25</v>
      </c>
      <c r="B4813" s="436">
        <f>COUNTIF(AC$4:AC4813,AC4813)</f>
        <v>25</v>
      </c>
      <c r="C4813" s="436" t="str">
        <f t="shared" si="977"/>
        <v>DC2KV61-DC</v>
      </c>
      <c r="D4813" s="436">
        <f>VLOOKUP(C4813,'LICH THI'!C:AA,12,0)</f>
        <v>69</v>
      </c>
      <c r="E4813" s="436">
        <f>VLOOKUP(C4813,'LICH THI'!C:AA,13,0)</f>
        <v>45</v>
      </c>
      <c r="F4813" s="436">
        <f t="shared" si="987"/>
        <v>45</v>
      </c>
      <c r="G4813" s="436">
        <f>VLOOKUP(C4813,'LICH THI'!C:AA,14,0)</f>
        <v>2</v>
      </c>
      <c r="H4813" s="436">
        <f t="shared" si="978"/>
        <v>1</v>
      </c>
      <c r="I4813" s="436" t="str">
        <f t="shared" si="979"/>
        <v>Vũ Minh Huyền</v>
      </c>
      <c r="J4813" s="436"/>
      <c r="K4813" s="436">
        <f t="shared" si="980"/>
        <v>2</v>
      </c>
      <c r="L4813" s="436" t="str">
        <f t="shared" si="981"/>
        <v>DC2KV61-DC-2</v>
      </c>
      <c r="M4813" s="436">
        <f t="shared" si="982"/>
        <v>16</v>
      </c>
      <c r="N4813" s="437">
        <f t="shared" si="988"/>
        <v>60</v>
      </c>
      <c r="O4813" s="437"/>
      <c r="P4813" s="430" t="str">
        <f t="shared" si="983"/>
        <v/>
      </c>
      <c r="U4813" s="177">
        <v>24</v>
      </c>
      <c r="V4813" s="177" t="s">
        <v>3491</v>
      </c>
      <c r="W4813" s="177" t="s">
        <v>4355</v>
      </c>
      <c r="X4813" s="177" t="s">
        <v>4236</v>
      </c>
      <c r="Y4813" s="177" t="s">
        <v>4356</v>
      </c>
      <c r="Z4813" s="177" t="s">
        <v>4328</v>
      </c>
      <c r="AA4813" s="525" t="s">
        <v>4357</v>
      </c>
      <c r="AB4813" s="399" t="str">
        <f t="shared" si="984"/>
        <v>DC2KV61</v>
      </c>
      <c r="AC4813" s="399" t="str">
        <f t="shared" si="985"/>
        <v>DC2KV61-DC</v>
      </c>
      <c r="AD4813" t="str">
        <f>Y4813&amp;"-"&amp;VLOOKUP(AC4813,'LICH THI'!C:AA,9,0)</f>
        <v>65DCKT22334-42481</v>
      </c>
      <c r="AE4813">
        <f t="shared" si="986"/>
        <v>1</v>
      </c>
    </row>
    <row r="4814" spans="1:31" x14ac:dyDescent="0.25">
      <c r="A4814" s="436" t="str">
        <f t="shared" si="976"/>
        <v>DC2KV61-DC-26</v>
      </c>
      <c r="B4814" s="436">
        <f>COUNTIF(AC$4:AC4814,AC4814)</f>
        <v>26</v>
      </c>
      <c r="C4814" s="436" t="str">
        <f t="shared" si="977"/>
        <v>DC2KV61-DC</v>
      </c>
      <c r="D4814" s="436">
        <f>VLOOKUP(C4814,'LICH THI'!C:AA,12,0)</f>
        <v>69</v>
      </c>
      <c r="E4814" s="436">
        <f>VLOOKUP(C4814,'LICH THI'!C:AA,13,0)</f>
        <v>45</v>
      </c>
      <c r="F4814" s="436">
        <f t="shared" si="987"/>
        <v>45</v>
      </c>
      <c r="G4814" s="436">
        <f>VLOOKUP(C4814,'LICH THI'!C:AA,14,0)</f>
        <v>2</v>
      </c>
      <c r="H4814" s="436">
        <f t="shared" si="978"/>
        <v>1</v>
      </c>
      <c r="I4814" s="436" t="str">
        <f t="shared" si="979"/>
        <v>Nguyễn Thị Lan Hương</v>
      </c>
      <c r="J4814" s="436"/>
      <c r="K4814" s="436">
        <f t="shared" si="980"/>
        <v>2</v>
      </c>
      <c r="L4814" s="436" t="str">
        <f t="shared" si="981"/>
        <v>DC2KV61-DC-2</v>
      </c>
      <c r="M4814" s="436">
        <f t="shared" si="982"/>
        <v>16</v>
      </c>
      <c r="N4814" s="437">
        <f t="shared" si="988"/>
        <v>61</v>
      </c>
      <c r="O4814" s="437"/>
      <c r="P4814" s="430" t="str">
        <f t="shared" si="983"/>
        <v/>
      </c>
      <c r="U4814" s="177">
        <v>25</v>
      </c>
      <c r="V4814" s="177" t="s">
        <v>3491</v>
      </c>
      <c r="W4814" s="177" t="s">
        <v>2701</v>
      </c>
      <c r="X4814" s="177" t="s">
        <v>2663</v>
      </c>
      <c r="Y4814" s="177" t="s">
        <v>4358</v>
      </c>
      <c r="Z4814" s="177" t="s">
        <v>4328</v>
      </c>
      <c r="AA4814" s="525" t="s">
        <v>4359</v>
      </c>
      <c r="AB4814" s="399" t="str">
        <f t="shared" si="984"/>
        <v>DC2KV61</v>
      </c>
      <c r="AC4814" s="399" t="str">
        <f t="shared" si="985"/>
        <v>DC2KV61-DC</v>
      </c>
      <c r="AD4814" t="str">
        <f>Y4814&amp;"-"&amp;VLOOKUP(AC4814,'LICH THI'!C:AA,9,0)</f>
        <v>65DCKT21544-42481</v>
      </c>
      <c r="AE4814">
        <f t="shared" si="986"/>
        <v>1</v>
      </c>
    </row>
    <row r="4815" spans="1:31" x14ac:dyDescent="0.25">
      <c r="A4815" s="436" t="str">
        <f t="shared" si="976"/>
        <v>DC2KV61-DC-27</v>
      </c>
      <c r="B4815" s="436">
        <f>COUNTIF(AC$4:AC4815,AC4815)</f>
        <v>27</v>
      </c>
      <c r="C4815" s="436" t="str">
        <f t="shared" si="977"/>
        <v>DC2KV61-DC</v>
      </c>
      <c r="D4815" s="436">
        <f>VLOOKUP(C4815,'LICH THI'!C:AA,12,0)</f>
        <v>69</v>
      </c>
      <c r="E4815" s="436">
        <f>VLOOKUP(C4815,'LICH THI'!C:AA,13,0)</f>
        <v>45</v>
      </c>
      <c r="F4815" s="436">
        <f t="shared" si="987"/>
        <v>45</v>
      </c>
      <c r="G4815" s="436">
        <f>VLOOKUP(C4815,'LICH THI'!C:AA,14,0)</f>
        <v>2</v>
      </c>
      <c r="H4815" s="436">
        <f t="shared" si="978"/>
        <v>1</v>
      </c>
      <c r="I4815" s="436" t="str">
        <f t="shared" si="979"/>
        <v>Trần Thị Lan Hương</v>
      </c>
      <c r="J4815" s="436"/>
      <c r="K4815" s="436">
        <f t="shared" si="980"/>
        <v>2</v>
      </c>
      <c r="L4815" s="436" t="str">
        <f t="shared" si="981"/>
        <v>DC2KV61-DC-2</v>
      </c>
      <c r="M4815" s="436">
        <f t="shared" si="982"/>
        <v>16</v>
      </c>
      <c r="N4815" s="437">
        <f t="shared" si="988"/>
        <v>62</v>
      </c>
      <c r="O4815" s="437"/>
      <c r="P4815" s="430" t="str">
        <f t="shared" si="983"/>
        <v/>
      </c>
      <c r="U4815" s="177">
        <v>26</v>
      </c>
      <c r="V4815" s="177" t="s">
        <v>3491</v>
      </c>
      <c r="W4815" s="177" t="s">
        <v>4360</v>
      </c>
      <c r="X4815" s="177" t="s">
        <v>2663</v>
      </c>
      <c r="Y4815" s="177" t="s">
        <v>4361</v>
      </c>
      <c r="Z4815" s="177" t="s">
        <v>4328</v>
      </c>
      <c r="AA4815" s="525" t="s">
        <v>4362</v>
      </c>
      <c r="AB4815" s="399" t="str">
        <f t="shared" si="984"/>
        <v>DC2KV61</v>
      </c>
      <c r="AC4815" s="399" t="str">
        <f t="shared" si="985"/>
        <v>DC2KV61-DC</v>
      </c>
      <c r="AD4815" t="str">
        <f>Y4815&amp;"-"&amp;VLOOKUP(AC4815,'LICH THI'!C:AA,9,0)</f>
        <v>65DCKT20062-42481</v>
      </c>
      <c r="AE4815">
        <f t="shared" si="986"/>
        <v>1</v>
      </c>
    </row>
    <row r="4816" spans="1:31" x14ac:dyDescent="0.25">
      <c r="A4816" s="436" t="str">
        <f t="shared" si="976"/>
        <v>DC2KV61-DC-28</v>
      </c>
      <c r="B4816" s="436">
        <f>COUNTIF(AC$4:AC4816,AC4816)</f>
        <v>28</v>
      </c>
      <c r="C4816" s="436" t="str">
        <f t="shared" si="977"/>
        <v>DC2KV61-DC</v>
      </c>
      <c r="D4816" s="436">
        <f>VLOOKUP(C4816,'LICH THI'!C:AA,12,0)</f>
        <v>69</v>
      </c>
      <c r="E4816" s="436">
        <f>VLOOKUP(C4816,'LICH THI'!C:AA,13,0)</f>
        <v>45</v>
      </c>
      <c r="F4816" s="436">
        <f t="shared" si="987"/>
        <v>45</v>
      </c>
      <c r="G4816" s="436">
        <f>VLOOKUP(C4816,'LICH THI'!C:AA,14,0)</f>
        <v>2</v>
      </c>
      <c r="H4816" s="436">
        <f t="shared" si="978"/>
        <v>1</v>
      </c>
      <c r="I4816" s="436" t="str">
        <f t="shared" si="979"/>
        <v>Bùi Thùy Linh</v>
      </c>
      <c r="J4816" s="436"/>
      <c r="K4816" s="436">
        <f t="shared" si="980"/>
        <v>2</v>
      </c>
      <c r="L4816" s="436" t="str">
        <f t="shared" si="981"/>
        <v>DC2KV61-DC-2</v>
      </c>
      <c r="M4816" s="436">
        <f t="shared" si="982"/>
        <v>16</v>
      </c>
      <c r="N4816" s="437">
        <f t="shared" si="988"/>
        <v>63</v>
      </c>
      <c r="O4816" s="437"/>
      <c r="P4816" s="430" t="str">
        <f t="shared" si="983"/>
        <v/>
      </c>
      <c r="U4816" s="177">
        <v>8</v>
      </c>
      <c r="V4816" s="177" t="s">
        <v>3366</v>
      </c>
      <c r="W4816" s="177" t="s">
        <v>3820</v>
      </c>
      <c r="X4816" s="177" t="s">
        <v>2670</v>
      </c>
      <c r="Y4816" s="177" t="s">
        <v>3821</v>
      </c>
      <c r="Z4816" s="177" t="s">
        <v>4328</v>
      </c>
      <c r="AA4816" s="525" t="s">
        <v>2820</v>
      </c>
      <c r="AB4816" s="399" t="str">
        <f t="shared" si="984"/>
        <v>DC2KV61</v>
      </c>
      <c r="AC4816" s="399" t="str">
        <f t="shared" si="985"/>
        <v>DC2KV61-DC</v>
      </c>
      <c r="AD4816" t="str">
        <f>Y4816&amp;"-"&amp;VLOOKUP(AC4816,'LICH THI'!C:AA,9,0)</f>
        <v>64DCKT3120-42481</v>
      </c>
      <c r="AE4816">
        <f t="shared" si="986"/>
        <v>1</v>
      </c>
    </row>
    <row r="4817" spans="1:31" x14ac:dyDescent="0.25">
      <c r="A4817" s="436" t="str">
        <f t="shared" si="976"/>
        <v>DC2KV61-DC-29</v>
      </c>
      <c r="B4817" s="436">
        <f>COUNTIF(AC$4:AC4817,AC4817)</f>
        <v>29</v>
      </c>
      <c r="C4817" s="436" t="str">
        <f t="shared" si="977"/>
        <v>DC2KV61-DC</v>
      </c>
      <c r="D4817" s="436">
        <f>VLOOKUP(C4817,'LICH THI'!C:AA,12,0)</f>
        <v>69</v>
      </c>
      <c r="E4817" s="436">
        <f>VLOOKUP(C4817,'LICH THI'!C:AA,13,0)</f>
        <v>45</v>
      </c>
      <c r="F4817" s="436">
        <f t="shared" si="987"/>
        <v>45</v>
      </c>
      <c r="G4817" s="436">
        <f>VLOOKUP(C4817,'LICH THI'!C:AA,14,0)</f>
        <v>2</v>
      </c>
      <c r="H4817" s="436">
        <f t="shared" si="978"/>
        <v>1</v>
      </c>
      <c r="I4817" s="436" t="str">
        <f t="shared" si="979"/>
        <v>Nguyễn Thị Linh</v>
      </c>
      <c r="J4817" s="436"/>
      <c r="K4817" s="436">
        <f t="shared" si="980"/>
        <v>2</v>
      </c>
      <c r="L4817" s="436" t="str">
        <f t="shared" si="981"/>
        <v>DC2KV61-DC-2</v>
      </c>
      <c r="M4817" s="436">
        <f t="shared" si="982"/>
        <v>16</v>
      </c>
      <c r="N4817" s="437">
        <f t="shared" si="988"/>
        <v>64</v>
      </c>
      <c r="O4817" s="437"/>
      <c r="P4817" s="430" t="str">
        <f t="shared" si="983"/>
        <v/>
      </c>
      <c r="U4817" s="177">
        <v>39</v>
      </c>
      <c r="V4817" s="177" t="s">
        <v>4382</v>
      </c>
      <c r="W4817" s="177" t="s">
        <v>2619</v>
      </c>
      <c r="X4817" s="177" t="s">
        <v>2670</v>
      </c>
      <c r="Y4817" s="177" t="s">
        <v>4391</v>
      </c>
      <c r="Z4817" s="177" t="s">
        <v>4328</v>
      </c>
      <c r="AA4817" s="525" t="s">
        <v>4392</v>
      </c>
      <c r="AB4817" s="399" t="str">
        <f t="shared" si="984"/>
        <v>DC2KV61</v>
      </c>
      <c r="AC4817" s="399" t="str">
        <f t="shared" si="985"/>
        <v>DC2KV61-DC</v>
      </c>
      <c r="AD4817" t="str">
        <f>Y4817&amp;"-"&amp;VLOOKUP(AC4817,'LICH THI'!C:AA,9,0)</f>
        <v>65DCQT20007-42481</v>
      </c>
      <c r="AE4817">
        <f t="shared" si="986"/>
        <v>1</v>
      </c>
    </row>
    <row r="4818" spans="1:31" x14ac:dyDescent="0.25">
      <c r="A4818" s="436" t="str">
        <f t="shared" si="976"/>
        <v>DC2KV61-DC-30</v>
      </c>
      <c r="B4818" s="436">
        <f>COUNTIF(AC$4:AC4818,AC4818)</f>
        <v>30</v>
      </c>
      <c r="C4818" s="436" t="str">
        <f t="shared" si="977"/>
        <v>DC2KV61-DC</v>
      </c>
      <c r="D4818" s="436">
        <f>VLOOKUP(C4818,'LICH THI'!C:AA,12,0)</f>
        <v>69</v>
      </c>
      <c r="E4818" s="436">
        <f>VLOOKUP(C4818,'LICH THI'!C:AA,13,0)</f>
        <v>45</v>
      </c>
      <c r="F4818" s="436">
        <f t="shared" si="987"/>
        <v>45</v>
      </c>
      <c r="G4818" s="436">
        <f>VLOOKUP(C4818,'LICH THI'!C:AA,14,0)</f>
        <v>2</v>
      </c>
      <c r="H4818" s="436">
        <f t="shared" si="978"/>
        <v>1</v>
      </c>
      <c r="I4818" s="436" t="str">
        <f t="shared" si="979"/>
        <v>Nguyễn Thùy Linh</v>
      </c>
      <c r="J4818" s="436"/>
      <c r="K4818" s="436">
        <f t="shared" si="980"/>
        <v>2</v>
      </c>
      <c r="L4818" s="436" t="str">
        <f t="shared" si="981"/>
        <v>DC2KV61-DC-2</v>
      </c>
      <c r="M4818" s="436">
        <f t="shared" si="982"/>
        <v>16</v>
      </c>
      <c r="N4818" s="437">
        <f t="shared" si="988"/>
        <v>65</v>
      </c>
      <c r="O4818" s="437"/>
      <c r="P4818" s="430" t="str">
        <f t="shared" si="983"/>
        <v/>
      </c>
      <c r="U4818" s="177">
        <v>12</v>
      </c>
      <c r="V4818" s="177" t="s">
        <v>3826</v>
      </c>
      <c r="W4818" s="177" t="s">
        <v>2669</v>
      </c>
      <c r="X4818" s="177" t="s">
        <v>2670</v>
      </c>
      <c r="Y4818" s="177" t="s">
        <v>3831</v>
      </c>
      <c r="Z4818" s="177" t="s">
        <v>4328</v>
      </c>
      <c r="AA4818" s="525" t="s">
        <v>3832</v>
      </c>
      <c r="AB4818" s="399" t="str">
        <f t="shared" si="984"/>
        <v>DC2KV61</v>
      </c>
      <c r="AC4818" s="399" t="str">
        <f t="shared" si="985"/>
        <v>DC2KV61-DC</v>
      </c>
      <c r="AD4818" t="str">
        <f>Y4818&amp;"-"&amp;VLOOKUP(AC4818,'LICH THI'!C:AA,9,0)</f>
        <v>64DCKT3196-42481</v>
      </c>
      <c r="AE4818">
        <f t="shared" si="986"/>
        <v>1</v>
      </c>
    </row>
    <row r="4819" spans="1:31" x14ac:dyDescent="0.25">
      <c r="A4819" s="436" t="str">
        <f t="shared" si="976"/>
        <v>DC2KV61-DC-31</v>
      </c>
      <c r="B4819" s="436">
        <f>COUNTIF(AC$4:AC4819,AC4819)</f>
        <v>31</v>
      </c>
      <c r="C4819" s="436" t="str">
        <f t="shared" si="977"/>
        <v>DC2KV61-DC</v>
      </c>
      <c r="D4819" s="436">
        <f>VLOOKUP(C4819,'LICH THI'!C:AA,12,0)</f>
        <v>69</v>
      </c>
      <c r="E4819" s="436">
        <f>VLOOKUP(C4819,'LICH THI'!C:AA,13,0)</f>
        <v>45</v>
      </c>
      <c r="F4819" s="436">
        <f t="shared" si="987"/>
        <v>45</v>
      </c>
      <c r="G4819" s="436">
        <f>VLOOKUP(C4819,'LICH THI'!C:AA,14,0)</f>
        <v>2</v>
      </c>
      <c r="H4819" s="436">
        <f t="shared" si="978"/>
        <v>1</v>
      </c>
      <c r="I4819" s="436" t="str">
        <f t="shared" si="979"/>
        <v>Phạm Thị Ngọc Linh</v>
      </c>
      <c r="J4819" s="436"/>
      <c r="K4819" s="436">
        <f t="shared" si="980"/>
        <v>2</v>
      </c>
      <c r="L4819" s="436" t="str">
        <f t="shared" si="981"/>
        <v>DC2KV61-DC-2</v>
      </c>
      <c r="M4819" s="436">
        <f t="shared" si="982"/>
        <v>16</v>
      </c>
      <c r="N4819" s="437">
        <f t="shared" si="988"/>
        <v>66</v>
      </c>
      <c r="O4819" s="437"/>
      <c r="P4819" s="430" t="str">
        <f t="shared" si="983"/>
        <v/>
      </c>
      <c r="U4819" s="177">
        <v>7</v>
      </c>
      <c r="V4819" s="177" t="s">
        <v>3358</v>
      </c>
      <c r="W4819" s="177" t="s">
        <v>3363</v>
      </c>
      <c r="X4819" s="177" t="s">
        <v>2670</v>
      </c>
      <c r="Y4819" s="177" t="s">
        <v>3364</v>
      </c>
      <c r="Z4819" s="177" t="s">
        <v>4328</v>
      </c>
      <c r="AA4819" s="525" t="s">
        <v>3365</v>
      </c>
      <c r="AB4819" s="399" t="str">
        <f t="shared" si="984"/>
        <v>DC2KV61</v>
      </c>
      <c r="AC4819" s="399" t="str">
        <f t="shared" si="985"/>
        <v>DC2KV61-DC</v>
      </c>
      <c r="AD4819" t="str">
        <f>Y4819&amp;"-"&amp;VLOOKUP(AC4819,'LICH THI'!C:AA,9,0)</f>
        <v>64DCKT3025-42481</v>
      </c>
      <c r="AE4819">
        <f t="shared" si="986"/>
        <v>1</v>
      </c>
    </row>
    <row r="4820" spans="1:31" x14ac:dyDescent="0.25">
      <c r="A4820" s="436" t="str">
        <f t="shared" si="976"/>
        <v>DC2KV61-DC-32</v>
      </c>
      <c r="B4820" s="436">
        <f>COUNTIF(AC$4:AC4820,AC4820)</f>
        <v>32</v>
      </c>
      <c r="C4820" s="436" t="str">
        <f t="shared" si="977"/>
        <v>DC2KV61-DC</v>
      </c>
      <c r="D4820" s="436">
        <f>VLOOKUP(C4820,'LICH THI'!C:AA,12,0)</f>
        <v>69</v>
      </c>
      <c r="E4820" s="436">
        <f>VLOOKUP(C4820,'LICH THI'!C:AA,13,0)</f>
        <v>45</v>
      </c>
      <c r="F4820" s="436">
        <f t="shared" si="987"/>
        <v>45</v>
      </c>
      <c r="G4820" s="436">
        <f>VLOOKUP(C4820,'LICH THI'!C:AA,14,0)</f>
        <v>2</v>
      </c>
      <c r="H4820" s="436">
        <f t="shared" si="978"/>
        <v>1</v>
      </c>
      <c r="I4820" s="436" t="str">
        <f t="shared" si="979"/>
        <v>Trần Diệu Linh</v>
      </c>
      <c r="J4820" s="436"/>
      <c r="K4820" s="436">
        <f t="shared" si="980"/>
        <v>2</v>
      </c>
      <c r="L4820" s="436" t="str">
        <f t="shared" si="981"/>
        <v>DC2KV61-DC-2</v>
      </c>
      <c r="M4820" s="436">
        <f t="shared" si="982"/>
        <v>16</v>
      </c>
      <c r="N4820" s="437">
        <f t="shared" si="988"/>
        <v>67</v>
      </c>
      <c r="O4820" s="437"/>
      <c r="P4820" s="430" t="str">
        <f t="shared" si="983"/>
        <v/>
      </c>
      <c r="U4820" s="177">
        <v>56</v>
      </c>
      <c r="V4820" s="177" t="s">
        <v>3556</v>
      </c>
      <c r="W4820" s="177" t="s">
        <v>3571</v>
      </c>
      <c r="X4820" s="177" t="s">
        <v>2670</v>
      </c>
      <c r="Y4820" s="177" t="s">
        <v>3572</v>
      </c>
      <c r="Z4820" s="177" t="s">
        <v>4328</v>
      </c>
      <c r="AA4820" s="525" t="s">
        <v>3573</v>
      </c>
      <c r="AB4820" s="399" t="str">
        <f t="shared" si="984"/>
        <v>DC2KV61</v>
      </c>
      <c r="AC4820" s="399" t="str">
        <f t="shared" si="985"/>
        <v>DC2KV61-DC</v>
      </c>
      <c r="AD4820" t="str">
        <f>Y4820&amp;"-"&amp;VLOOKUP(AC4820,'LICH THI'!C:AA,9,0)</f>
        <v>65DCQT24262-42481</v>
      </c>
      <c r="AE4820">
        <f t="shared" si="986"/>
        <v>1</v>
      </c>
    </row>
    <row r="4821" spans="1:31" x14ac:dyDescent="0.25">
      <c r="A4821" s="436" t="str">
        <f t="shared" si="976"/>
        <v>DC2KV61-DC-33</v>
      </c>
      <c r="B4821" s="436">
        <f>COUNTIF(AC$4:AC4821,AC4821)</f>
        <v>33</v>
      </c>
      <c r="C4821" s="436" t="str">
        <f t="shared" si="977"/>
        <v>DC2KV61-DC</v>
      </c>
      <c r="D4821" s="436">
        <f>VLOOKUP(C4821,'LICH THI'!C:AA,12,0)</f>
        <v>69</v>
      </c>
      <c r="E4821" s="436">
        <f>VLOOKUP(C4821,'LICH THI'!C:AA,13,0)</f>
        <v>45</v>
      </c>
      <c r="F4821" s="436">
        <f t="shared" si="987"/>
        <v>45</v>
      </c>
      <c r="G4821" s="436">
        <f>VLOOKUP(C4821,'LICH THI'!C:AA,14,0)</f>
        <v>2</v>
      </c>
      <c r="H4821" s="436">
        <f t="shared" si="978"/>
        <v>1</v>
      </c>
      <c r="I4821" s="436" t="str">
        <f t="shared" si="979"/>
        <v>Đặng Quang Mạnh</v>
      </c>
      <c r="J4821" s="436"/>
      <c r="K4821" s="436">
        <f t="shared" si="980"/>
        <v>2</v>
      </c>
      <c r="L4821" s="436" t="str">
        <f t="shared" si="981"/>
        <v>DC2KV61-DC-2</v>
      </c>
      <c r="M4821" s="436">
        <f t="shared" si="982"/>
        <v>16</v>
      </c>
      <c r="N4821" s="437">
        <f t="shared" si="988"/>
        <v>68</v>
      </c>
      <c r="O4821" s="437"/>
      <c r="P4821" s="430" t="str">
        <f t="shared" si="983"/>
        <v/>
      </c>
      <c r="U4821" s="177">
        <v>65</v>
      </c>
      <c r="V4821" s="177" t="s">
        <v>3046</v>
      </c>
      <c r="W4821" s="177" t="s">
        <v>4255</v>
      </c>
      <c r="X4821" s="177" t="s">
        <v>2930</v>
      </c>
      <c r="Y4821" s="177" t="s">
        <v>4256</v>
      </c>
      <c r="Z4821" s="177" t="s">
        <v>4328</v>
      </c>
      <c r="AA4821" s="525" t="s">
        <v>4257</v>
      </c>
      <c r="AB4821" s="399" t="str">
        <f t="shared" si="984"/>
        <v>DC2KV61</v>
      </c>
      <c r="AC4821" s="399" t="str">
        <f t="shared" si="985"/>
        <v>DC2KV61-DC</v>
      </c>
      <c r="AD4821" t="str">
        <f>Y4821&amp;"-"&amp;VLOOKUP(AC4821,'LICH THI'!C:AA,9,0)</f>
        <v>63DCKT3211-42481</v>
      </c>
      <c r="AE4821">
        <f t="shared" si="986"/>
        <v>1</v>
      </c>
    </row>
    <row r="4822" spans="1:31" x14ac:dyDescent="0.25">
      <c r="A4822" s="436" t="str">
        <f t="shared" si="976"/>
        <v>DC2KV61-DC-34</v>
      </c>
      <c r="B4822" s="436">
        <f>COUNTIF(AC$4:AC4822,AC4822)</f>
        <v>34</v>
      </c>
      <c r="C4822" s="436" t="str">
        <f t="shared" si="977"/>
        <v>DC2KV61-DC</v>
      </c>
      <c r="D4822" s="436">
        <f>VLOOKUP(C4822,'LICH THI'!C:AA,12,0)</f>
        <v>69</v>
      </c>
      <c r="E4822" s="436">
        <f>VLOOKUP(C4822,'LICH THI'!C:AA,13,0)</f>
        <v>45</v>
      </c>
      <c r="F4822" s="436">
        <f t="shared" si="987"/>
        <v>45</v>
      </c>
      <c r="G4822" s="436">
        <f>VLOOKUP(C4822,'LICH THI'!C:AA,14,0)</f>
        <v>2</v>
      </c>
      <c r="H4822" s="436">
        <f t="shared" si="978"/>
        <v>1</v>
      </c>
      <c r="I4822" s="436" t="str">
        <f t="shared" si="979"/>
        <v>Nguyễn Đức Mạnh</v>
      </c>
      <c r="J4822" s="436"/>
      <c r="K4822" s="436">
        <f t="shared" si="980"/>
        <v>2</v>
      </c>
      <c r="L4822" s="436" t="str">
        <f t="shared" si="981"/>
        <v>DC2KV61-DC-2</v>
      </c>
      <c r="M4822" s="436">
        <f t="shared" si="982"/>
        <v>16</v>
      </c>
      <c r="N4822" s="437">
        <f t="shared" si="988"/>
        <v>69</v>
      </c>
      <c r="O4822" s="437"/>
      <c r="P4822" s="430" t="str">
        <f t="shared" si="983"/>
        <v/>
      </c>
      <c r="U4822" s="177">
        <v>3</v>
      </c>
      <c r="V4822" s="177" t="s">
        <v>2614</v>
      </c>
      <c r="W4822" s="177" t="s">
        <v>3103</v>
      </c>
      <c r="X4822" s="177" t="s">
        <v>2930</v>
      </c>
      <c r="Y4822" s="177" t="s">
        <v>4229</v>
      </c>
      <c r="Z4822" s="177" t="s">
        <v>4328</v>
      </c>
      <c r="AA4822" s="525" t="s">
        <v>4230</v>
      </c>
      <c r="AB4822" s="399" t="str">
        <f t="shared" si="984"/>
        <v>DC2KV61</v>
      </c>
      <c r="AC4822" s="399" t="str">
        <f t="shared" si="985"/>
        <v>DC2KV61-DC</v>
      </c>
      <c r="AD4822" t="str">
        <f>Y4822&amp;"-"&amp;VLOOKUP(AC4822,'LICH THI'!C:AA,9,0)</f>
        <v>63DCKT3365-42481</v>
      </c>
      <c r="AE4822">
        <f t="shared" si="986"/>
        <v>1</v>
      </c>
    </row>
    <row r="4823" spans="1:31" x14ac:dyDescent="0.25">
      <c r="A4823" s="436" t="str">
        <f t="shared" si="976"/>
        <v>DC2KV61-DC-35</v>
      </c>
      <c r="B4823" s="436">
        <f>COUNTIF(AC$4:AC4823,AC4823)</f>
        <v>35</v>
      </c>
      <c r="C4823" s="436" t="str">
        <f t="shared" si="977"/>
        <v>DC2KV61-DC</v>
      </c>
      <c r="D4823" s="436">
        <f>VLOOKUP(C4823,'LICH THI'!C:AA,12,0)</f>
        <v>69</v>
      </c>
      <c r="E4823" s="436">
        <f>VLOOKUP(C4823,'LICH THI'!C:AA,13,0)</f>
        <v>45</v>
      </c>
      <c r="F4823" s="436">
        <f t="shared" si="987"/>
        <v>45</v>
      </c>
      <c r="G4823" s="436">
        <f>VLOOKUP(C4823,'LICH THI'!C:AA,14,0)</f>
        <v>2</v>
      </c>
      <c r="H4823" s="436">
        <f t="shared" si="978"/>
        <v>1</v>
      </c>
      <c r="I4823" s="436" t="str">
        <f t="shared" si="979"/>
        <v>Trần Diệu Mi</v>
      </c>
      <c r="J4823" s="436"/>
      <c r="K4823" s="436">
        <f t="shared" si="980"/>
        <v>2</v>
      </c>
      <c r="L4823" s="436" t="str">
        <f t="shared" si="981"/>
        <v>DC2KV61-DC-2</v>
      </c>
      <c r="M4823" s="436">
        <f t="shared" si="982"/>
        <v>16</v>
      </c>
      <c r="N4823" s="437">
        <f t="shared" si="988"/>
        <v>70</v>
      </c>
      <c r="O4823" s="437"/>
      <c r="P4823" s="430" t="str">
        <f t="shared" si="983"/>
        <v/>
      </c>
      <c r="U4823" s="177">
        <v>57</v>
      </c>
      <c r="V4823" s="177" t="s">
        <v>3556</v>
      </c>
      <c r="W4823" s="177" t="s">
        <v>3571</v>
      </c>
      <c r="X4823" s="177" t="s">
        <v>4424</v>
      </c>
      <c r="Y4823" s="177" t="s">
        <v>4425</v>
      </c>
      <c r="Z4823" s="177" t="s">
        <v>4328</v>
      </c>
      <c r="AA4823" s="525" t="s">
        <v>4426</v>
      </c>
      <c r="AB4823" s="399" t="str">
        <f t="shared" si="984"/>
        <v>DC2KV61</v>
      </c>
      <c r="AC4823" s="399" t="str">
        <f t="shared" si="985"/>
        <v>DC2KV61-DC</v>
      </c>
      <c r="AD4823" t="str">
        <f>Y4823&amp;"-"&amp;VLOOKUP(AC4823,'LICH THI'!C:AA,9,0)</f>
        <v>65DCQT23308-42481</v>
      </c>
      <c r="AE4823">
        <f t="shared" si="986"/>
        <v>1</v>
      </c>
    </row>
    <row r="4824" spans="1:31" x14ac:dyDescent="0.25">
      <c r="A4824" s="436" t="str">
        <f t="shared" si="976"/>
        <v>DC2KV61-DC-36</v>
      </c>
      <c r="B4824" s="436">
        <f>COUNTIF(AC$4:AC4824,AC4824)</f>
        <v>36</v>
      </c>
      <c r="C4824" s="436" t="str">
        <f t="shared" si="977"/>
        <v>DC2KV61-DC</v>
      </c>
      <c r="D4824" s="436">
        <f>VLOOKUP(C4824,'LICH THI'!C:AA,12,0)</f>
        <v>69</v>
      </c>
      <c r="E4824" s="436">
        <f>VLOOKUP(C4824,'LICH THI'!C:AA,13,0)</f>
        <v>45</v>
      </c>
      <c r="F4824" s="436">
        <f t="shared" si="987"/>
        <v>45</v>
      </c>
      <c r="G4824" s="436">
        <f>VLOOKUP(C4824,'LICH THI'!C:AA,14,0)</f>
        <v>2</v>
      </c>
      <c r="H4824" s="436">
        <f t="shared" si="978"/>
        <v>1</v>
      </c>
      <c r="I4824" s="436" t="str">
        <f t="shared" si="979"/>
        <v>Nguyễn Thuý Nga</v>
      </c>
      <c r="J4824" s="436"/>
      <c r="K4824" s="436">
        <f t="shared" si="980"/>
        <v>2</v>
      </c>
      <c r="L4824" s="436" t="str">
        <f t="shared" si="981"/>
        <v>DC2KV61-DC-2</v>
      </c>
      <c r="M4824" s="436">
        <f t="shared" si="982"/>
        <v>16</v>
      </c>
      <c r="N4824" s="437">
        <f t="shared" si="988"/>
        <v>71</v>
      </c>
      <c r="O4824" s="437"/>
      <c r="P4824" s="430" t="str">
        <f t="shared" si="983"/>
        <v/>
      </c>
      <c r="U4824" s="177">
        <v>58</v>
      </c>
      <c r="V4824" s="177" t="s">
        <v>3556</v>
      </c>
      <c r="W4824" s="177" t="s">
        <v>4427</v>
      </c>
      <c r="X4824" s="177" t="s">
        <v>2676</v>
      </c>
      <c r="Y4824" s="177" t="s">
        <v>4428</v>
      </c>
      <c r="Z4824" s="177" t="s">
        <v>4328</v>
      </c>
      <c r="AA4824" s="525" t="s">
        <v>4429</v>
      </c>
      <c r="AB4824" s="399" t="str">
        <f t="shared" si="984"/>
        <v>DC2KV61</v>
      </c>
      <c r="AC4824" s="399" t="str">
        <f t="shared" si="985"/>
        <v>DC2KV61-DC</v>
      </c>
      <c r="AD4824" t="str">
        <f>Y4824&amp;"-"&amp;VLOOKUP(AC4824,'LICH THI'!C:AA,9,0)</f>
        <v>65DCQT21900-42481</v>
      </c>
      <c r="AE4824">
        <f t="shared" si="986"/>
        <v>1</v>
      </c>
    </row>
    <row r="4825" spans="1:31" x14ac:dyDescent="0.25">
      <c r="A4825" s="436" t="str">
        <f t="shared" si="976"/>
        <v>DC2KV61-DC-37</v>
      </c>
      <c r="B4825" s="436">
        <f>COUNTIF(AC$4:AC4825,AC4825)</f>
        <v>37</v>
      </c>
      <c r="C4825" s="436" t="str">
        <f t="shared" si="977"/>
        <v>DC2KV61-DC</v>
      </c>
      <c r="D4825" s="436">
        <f>VLOOKUP(C4825,'LICH THI'!C:AA,12,0)</f>
        <v>69</v>
      </c>
      <c r="E4825" s="436">
        <f>VLOOKUP(C4825,'LICH THI'!C:AA,13,0)</f>
        <v>45</v>
      </c>
      <c r="F4825" s="436">
        <f t="shared" si="987"/>
        <v>45</v>
      </c>
      <c r="G4825" s="436">
        <f>VLOOKUP(C4825,'LICH THI'!C:AA,14,0)</f>
        <v>2</v>
      </c>
      <c r="H4825" s="436">
        <f t="shared" si="978"/>
        <v>1</v>
      </c>
      <c r="I4825" s="436" t="str">
        <f t="shared" si="979"/>
        <v>Trịnh Thị Nga</v>
      </c>
      <c r="J4825" s="436"/>
      <c r="K4825" s="436">
        <f t="shared" si="980"/>
        <v>2</v>
      </c>
      <c r="L4825" s="436" t="str">
        <f t="shared" si="981"/>
        <v>DC2KV61-DC-2</v>
      </c>
      <c r="M4825" s="436">
        <f t="shared" si="982"/>
        <v>16</v>
      </c>
      <c r="N4825" s="437">
        <f t="shared" si="988"/>
        <v>72</v>
      </c>
      <c r="O4825" s="437"/>
      <c r="P4825" s="430" t="str">
        <f t="shared" si="983"/>
        <v/>
      </c>
      <c r="U4825" s="177">
        <v>59</v>
      </c>
      <c r="V4825" s="177" t="s">
        <v>3556</v>
      </c>
      <c r="W4825" s="177" t="s">
        <v>4272</v>
      </c>
      <c r="X4825" s="177" t="s">
        <v>2676</v>
      </c>
      <c r="Y4825" s="177" t="s">
        <v>4430</v>
      </c>
      <c r="Z4825" s="177" t="s">
        <v>4328</v>
      </c>
      <c r="AA4825" s="525" t="s">
        <v>4431</v>
      </c>
      <c r="AB4825" s="399" t="str">
        <f t="shared" si="984"/>
        <v>DC2KV61</v>
      </c>
      <c r="AC4825" s="399" t="str">
        <f t="shared" si="985"/>
        <v>DC2KV61-DC</v>
      </c>
      <c r="AD4825" t="str">
        <f>Y4825&amp;"-"&amp;VLOOKUP(AC4825,'LICH THI'!C:AA,9,0)</f>
        <v>65DCQT22653-42481</v>
      </c>
      <c r="AE4825">
        <f t="shared" si="986"/>
        <v>1</v>
      </c>
    </row>
    <row r="4826" spans="1:31" x14ac:dyDescent="0.25">
      <c r="A4826" s="436" t="str">
        <f t="shared" si="976"/>
        <v>DC2KV61-DC-38</v>
      </c>
      <c r="B4826" s="436">
        <f>COUNTIF(AC$4:AC4826,AC4826)</f>
        <v>38</v>
      </c>
      <c r="C4826" s="436" t="str">
        <f t="shared" si="977"/>
        <v>DC2KV61-DC</v>
      </c>
      <c r="D4826" s="436">
        <f>VLOOKUP(C4826,'LICH THI'!C:AA,12,0)</f>
        <v>69</v>
      </c>
      <c r="E4826" s="436">
        <f>VLOOKUP(C4826,'LICH THI'!C:AA,13,0)</f>
        <v>45</v>
      </c>
      <c r="F4826" s="436">
        <f t="shared" si="987"/>
        <v>45</v>
      </c>
      <c r="G4826" s="436">
        <f>VLOOKUP(C4826,'LICH THI'!C:AA,14,0)</f>
        <v>2</v>
      </c>
      <c r="H4826" s="436">
        <f t="shared" si="978"/>
        <v>1</v>
      </c>
      <c r="I4826" s="436" t="str">
        <f t="shared" si="979"/>
        <v>Đặng Thị Hồng Ngân</v>
      </c>
      <c r="J4826" s="436"/>
      <c r="K4826" s="436">
        <f t="shared" si="980"/>
        <v>2</v>
      </c>
      <c r="L4826" s="436" t="str">
        <f t="shared" si="981"/>
        <v>DC2KV61-DC-2</v>
      </c>
      <c r="M4826" s="436">
        <f t="shared" si="982"/>
        <v>16</v>
      </c>
      <c r="N4826" s="437">
        <f t="shared" si="988"/>
        <v>73</v>
      </c>
      <c r="O4826" s="437"/>
      <c r="P4826" s="430" t="str">
        <f t="shared" si="983"/>
        <v/>
      </c>
      <c r="U4826" s="177">
        <v>19</v>
      </c>
      <c r="V4826" s="177" t="s">
        <v>3019</v>
      </c>
      <c r="W4826" s="177" t="s">
        <v>4031</v>
      </c>
      <c r="X4826" s="177" t="s">
        <v>4032</v>
      </c>
      <c r="Y4826" s="177" t="s">
        <v>4033</v>
      </c>
      <c r="Z4826" s="177" t="s">
        <v>4328</v>
      </c>
      <c r="AA4826" s="525" t="s">
        <v>2733</v>
      </c>
      <c r="AB4826" s="399" t="str">
        <f t="shared" si="984"/>
        <v>DC2KV61</v>
      </c>
      <c r="AC4826" s="399" t="str">
        <f t="shared" si="985"/>
        <v>DC2KV61-DC</v>
      </c>
      <c r="AD4826" t="str">
        <f>Y4826&amp;"-"&amp;VLOOKUP(AC4826,'LICH THI'!C:AA,9,0)</f>
        <v>64DCQT3124-42481</v>
      </c>
      <c r="AE4826">
        <f t="shared" si="986"/>
        <v>1</v>
      </c>
    </row>
    <row r="4827" spans="1:31" x14ac:dyDescent="0.25">
      <c r="A4827" s="436" t="str">
        <f t="shared" si="976"/>
        <v>DC2KV61-DC-39</v>
      </c>
      <c r="B4827" s="436">
        <f>COUNTIF(AC$4:AC4827,AC4827)</f>
        <v>39</v>
      </c>
      <c r="C4827" s="436" t="str">
        <f t="shared" si="977"/>
        <v>DC2KV61-DC</v>
      </c>
      <c r="D4827" s="436">
        <f>VLOOKUP(C4827,'LICH THI'!C:AA,12,0)</f>
        <v>69</v>
      </c>
      <c r="E4827" s="436">
        <f>VLOOKUP(C4827,'LICH THI'!C:AA,13,0)</f>
        <v>45</v>
      </c>
      <c r="F4827" s="436">
        <f t="shared" si="987"/>
        <v>45</v>
      </c>
      <c r="G4827" s="436">
        <f>VLOOKUP(C4827,'LICH THI'!C:AA,14,0)</f>
        <v>2</v>
      </c>
      <c r="H4827" s="436">
        <f t="shared" si="978"/>
        <v>1</v>
      </c>
      <c r="I4827" s="436" t="str">
        <f t="shared" si="979"/>
        <v>Cao Trung Nghĩa</v>
      </c>
      <c r="J4827" s="436"/>
      <c r="K4827" s="436">
        <f t="shared" si="980"/>
        <v>2</v>
      </c>
      <c r="L4827" s="436" t="str">
        <f t="shared" si="981"/>
        <v>DC2KV61-DC-2</v>
      </c>
      <c r="M4827" s="436">
        <f t="shared" si="982"/>
        <v>16</v>
      </c>
      <c r="N4827" s="437">
        <f t="shared" si="988"/>
        <v>74</v>
      </c>
      <c r="O4827" s="437"/>
      <c r="P4827" s="430" t="str">
        <f t="shared" si="983"/>
        <v/>
      </c>
      <c r="U4827" s="177">
        <v>27</v>
      </c>
      <c r="V4827" s="177" t="s">
        <v>3491</v>
      </c>
      <c r="W4827" s="177" t="s">
        <v>4363</v>
      </c>
      <c r="X4827" s="177" t="s">
        <v>3626</v>
      </c>
      <c r="Y4827" s="177" t="s">
        <v>4364</v>
      </c>
      <c r="Z4827" s="177" t="s">
        <v>4328</v>
      </c>
      <c r="AA4827" s="525" t="s">
        <v>4365</v>
      </c>
      <c r="AB4827" s="399" t="str">
        <f t="shared" si="984"/>
        <v>DC2KV61</v>
      </c>
      <c r="AC4827" s="399" t="str">
        <f t="shared" si="985"/>
        <v>DC2KV61-DC</v>
      </c>
      <c r="AD4827" t="str">
        <f>Y4827&amp;"-"&amp;VLOOKUP(AC4827,'LICH THI'!C:AA,9,0)</f>
        <v>65DCKT23455-42481</v>
      </c>
      <c r="AE4827">
        <f t="shared" si="986"/>
        <v>1</v>
      </c>
    </row>
    <row r="4828" spans="1:31" x14ac:dyDescent="0.25">
      <c r="A4828" s="436" t="str">
        <f t="shared" si="976"/>
        <v>DC2KV61-DC-40</v>
      </c>
      <c r="B4828" s="436">
        <f>COUNTIF(AC$4:AC4828,AC4828)</f>
        <v>40</v>
      </c>
      <c r="C4828" s="436" t="str">
        <f t="shared" si="977"/>
        <v>DC2KV61-DC</v>
      </c>
      <c r="D4828" s="436">
        <f>VLOOKUP(C4828,'LICH THI'!C:AA,12,0)</f>
        <v>69</v>
      </c>
      <c r="E4828" s="436">
        <f>VLOOKUP(C4828,'LICH THI'!C:AA,13,0)</f>
        <v>45</v>
      </c>
      <c r="F4828" s="436">
        <f t="shared" si="987"/>
        <v>45</v>
      </c>
      <c r="G4828" s="436">
        <f>VLOOKUP(C4828,'LICH THI'!C:AA,14,0)</f>
        <v>2</v>
      </c>
      <c r="H4828" s="436">
        <f t="shared" si="978"/>
        <v>1</v>
      </c>
      <c r="I4828" s="436" t="str">
        <f t="shared" si="979"/>
        <v>Nguyễn Thị Ngọc</v>
      </c>
      <c r="J4828" s="436"/>
      <c r="K4828" s="436">
        <f t="shared" si="980"/>
        <v>2</v>
      </c>
      <c r="L4828" s="436" t="str">
        <f t="shared" si="981"/>
        <v>DC2KV61-DC-2</v>
      </c>
      <c r="M4828" s="436">
        <f t="shared" si="982"/>
        <v>16</v>
      </c>
      <c r="N4828" s="437">
        <f t="shared" si="988"/>
        <v>75</v>
      </c>
      <c r="O4828" s="437"/>
      <c r="P4828" s="430" t="str">
        <f t="shared" si="983"/>
        <v/>
      </c>
      <c r="U4828" s="177">
        <v>14</v>
      </c>
      <c r="V4828" s="177" t="s">
        <v>3381</v>
      </c>
      <c r="W4828" s="177" t="s">
        <v>2619</v>
      </c>
      <c r="X4828" s="177" t="s">
        <v>3064</v>
      </c>
      <c r="Y4828" s="177" t="s">
        <v>4342</v>
      </c>
      <c r="Z4828" s="177" t="s">
        <v>4328</v>
      </c>
      <c r="AA4828" s="525" t="s">
        <v>3481</v>
      </c>
      <c r="AB4828" s="399" t="str">
        <f t="shared" si="984"/>
        <v>DC2KV61</v>
      </c>
      <c r="AC4828" s="399" t="str">
        <f t="shared" si="985"/>
        <v>DC2KV61-DC</v>
      </c>
      <c r="AD4828" t="str">
        <f>Y4828&amp;"-"&amp;VLOOKUP(AC4828,'LICH THI'!C:AA,9,0)</f>
        <v>64DCKT3278-42481</v>
      </c>
      <c r="AE4828">
        <f t="shared" si="986"/>
        <v>1</v>
      </c>
    </row>
    <row r="4829" spans="1:31" x14ac:dyDescent="0.25">
      <c r="A4829" s="436" t="str">
        <f t="shared" si="976"/>
        <v>DC2KV61-DC-41</v>
      </c>
      <c r="B4829" s="436">
        <f>COUNTIF(AC$4:AC4829,AC4829)</f>
        <v>41</v>
      </c>
      <c r="C4829" s="436" t="str">
        <f t="shared" si="977"/>
        <v>DC2KV61-DC</v>
      </c>
      <c r="D4829" s="436">
        <f>VLOOKUP(C4829,'LICH THI'!C:AA,12,0)</f>
        <v>69</v>
      </c>
      <c r="E4829" s="436">
        <f>VLOOKUP(C4829,'LICH THI'!C:AA,13,0)</f>
        <v>45</v>
      </c>
      <c r="F4829" s="436">
        <f t="shared" si="987"/>
        <v>45</v>
      </c>
      <c r="G4829" s="436">
        <f>VLOOKUP(C4829,'LICH THI'!C:AA,14,0)</f>
        <v>2</v>
      </c>
      <c r="H4829" s="436">
        <f t="shared" si="978"/>
        <v>1</v>
      </c>
      <c r="I4829" s="436" t="str">
        <f t="shared" si="979"/>
        <v>Nguyễn Thị Nhinh</v>
      </c>
      <c r="J4829" s="436"/>
      <c r="K4829" s="436">
        <f t="shared" si="980"/>
        <v>2</v>
      </c>
      <c r="L4829" s="436" t="str">
        <f t="shared" si="981"/>
        <v>DC2KV61-DC-2</v>
      </c>
      <c r="M4829" s="436">
        <f t="shared" si="982"/>
        <v>16</v>
      </c>
      <c r="N4829" s="437">
        <f t="shared" si="988"/>
        <v>76</v>
      </c>
      <c r="O4829" s="437"/>
      <c r="P4829" s="430" t="str">
        <f t="shared" si="983"/>
        <v/>
      </c>
      <c r="U4829" s="177">
        <v>40</v>
      </c>
      <c r="V4829" s="177" t="s">
        <v>4382</v>
      </c>
      <c r="W4829" s="177" t="s">
        <v>2619</v>
      </c>
      <c r="X4829" s="177" t="s">
        <v>4393</v>
      </c>
      <c r="Y4829" s="177" t="s">
        <v>4394</v>
      </c>
      <c r="Z4829" s="177" t="s">
        <v>4328</v>
      </c>
      <c r="AA4829" s="525" t="s">
        <v>3913</v>
      </c>
      <c r="AB4829" s="399" t="str">
        <f t="shared" si="984"/>
        <v>DC2KV61</v>
      </c>
      <c r="AC4829" s="399" t="str">
        <f t="shared" si="985"/>
        <v>DC2KV61-DC</v>
      </c>
      <c r="AD4829" t="str">
        <f>Y4829&amp;"-"&amp;VLOOKUP(AC4829,'LICH THI'!C:AA,9,0)</f>
        <v>65DCQT20006-42481</v>
      </c>
      <c r="AE4829">
        <f t="shared" si="986"/>
        <v>1</v>
      </c>
    </row>
    <row r="4830" spans="1:31" x14ac:dyDescent="0.25">
      <c r="A4830" s="436" t="str">
        <f t="shared" si="976"/>
        <v>DC2KV61-DC-42</v>
      </c>
      <c r="B4830" s="436">
        <f>COUNTIF(AC$4:AC4830,AC4830)</f>
        <v>42</v>
      </c>
      <c r="C4830" s="436" t="str">
        <f t="shared" si="977"/>
        <v>DC2KV61-DC</v>
      </c>
      <c r="D4830" s="436">
        <f>VLOOKUP(C4830,'LICH THI'!C:AA,12,0)</f>
        <v>69</v>
      </c>
      <c r="E4830" s="436">
        <f>VLOOKUP(C4830,'LICH THI'!C:AA,13,0)</f>
        <v>45</v>
      </c>
      <c r="F4830" s="436">
        <f t="shared" si="987"/>
        <v>45</v>
      </c>
      <c r="G4830" s="436">
        <f>VLOOKUP(C4830,'LICH THI'!C:AA,14,0)</f>
        <v>2</v>
      </c>
      <c r="H4830" s="436">
        <f t="shared" si="978"/>
        <v>1</v>
      </c>
      <c r="I4830" s="436" t="str">
        <f t="shared" si="979"/>
        <v>Đức Thị Nhung</v>
      </c>
      <c r="J4830" s="436"/>
      <c r="K4830" s="436">
        <f t="shared" si="980"/>
        <v>2</v>
      </c>
      <c r="L4830" s="436" t="str">
        <f t="shared" si="981"/>
        <v>DC2KV61-DC-2</v>
      </c>
      <c r="M4830" s="436">
        <f t="shared" si="982"/>
        <v>16</v>
      </c>
      <c r="N4830" s="437">
        <f t="shared" si="988"/>
        <v>77</v>
      </c>
      <c r="O4830" s="437"/>
      <c r="P4830" s="430" t="str">
        <f t="shared" si="983"/>
        <v/>
      </c>
      <c r="U4830" s="177">
        <v>60</v>
      </c>
      <c r="V4830" s="177" t="s">
        <v>3556</v>
      </c>
      <c r="W4830" s="177" t="s">
        <v>4432</v>
      </c>
      <c r="X4830" s="177" t="s">
        <v>2680</v>
      </c>
      <c r="Y4830" s="177" t="s">
        <v>4433</v>
      </c>
      <c r="Z4830" s="177" t="s">
        <v>4328</v>
      </c>
      <c r="AA4830" s="525" t="s">
        <v>4434</v>
      </c>
      <c r="AB4830" s="399" t="str">
        <f t="shared" si="984"/>
        <v>DC2KV61</v>
      </c>
      <c r="AC4830" s="399" t="str">
        <f t="shared" si="985"/>
        <v>DC2KV61-DC</v>
      </c>
      <c r="AD4830" t="str">
        <f>Y4830&amp;"-"&amp;VLOOKUP(AC4830,'LICH THI'!C:AA,9,0)</f>
        <v>65DCQT22909-42481</v>
      </c>
      <c r="AE4830">
        <f t="shared" si="986"/>
        <v>1</v>
      </c>
    </row>
    <row r="4831" spans="1:31" x14ac:dyDescent="0.25">
      <c r="A4831" s="436" t="str">
        <f t="shared" si="976"/>
        <v>DC2KV61-DC-43</v>
      </c>
      <c r="B4831" s="436">
        <f>COUNTIF(AC$4:AC4831,AC4831)</f>
        <v>43</v>
      </c>
      <c r="C4831" s="436" t="str">
        <f t="shared" si="977"/>
        <v>DC2KV61-DC</v>
      </c>
      <c r="D4831" s="436">
        <f>VLOOKUP(C4831,'LICH THI'!C:AA,12,0)</f>
        <v>69</v>
      </c>
      <c r="E4831" s="436">
        <f>VLOOKUP(C4831,'LICH THI'!C:AA,13,0)</f>
        <v>45</v>
      </c>
      <c r="F4831" s="436">
        <f t="shared" si="987"/>
        <v>45</v>
      </c>
      <c r="G4831" s="436">
        <f>VLOOKUP(C4831,'LICH THI'!C:AA,14,0)</f>
        <v>2</v>
      </c>
      <c r="H4831" s="436">
        <f t="shared" si="978"/>
        <v>1</v>
      </c>
      <c r="I4831" s="436" t="str">
        <f t="shared" si="979"/>
        <v>Bùi Thị Kim Oanh</v>
      </c>
      <c r="J4831" s="436"/>
      <c r="K4831" s="436">
        <f t="shared" si="980"/>
        <v>2</v>
      </c>
      <c r="L4831" s="436" t="str">
        <f t="shared" si="981"/>
        <v>DC2KV61-DC-2</v>
      </c>
      <c r="M4831" s="436">
        <f t="shared" si="982"/>
        <v>16</v>
      </c>
      <c r="N4831" s="437">
        <f t="shared" si="988"/>
        <v>78</v>
      </c>
      <c r="O4831" s="437"/>
      <c r="P4831" s="430" t="str">
        <f t="shared" si="983"/>
        <v/>
      </c>
      <c r="U4831" s="177">
        <v>41</v>
      </c>
      <c r="V4831" s="177" t="s">
        <v>4382</v>
      </c>
      <c r="W4831" s="177" t="s">
        <v>4395</v>
      </c>
      <c r="X4831" s="177" t="s">
        <v>2616</v>
      </c>
      <c r="Y4831" s="177" t="s">
        <v>4396</v>
      </c>
      <c r="Z4831" s="177" t="s">
        <v>4328</v>
      </c>
      <c r="AA4831" s="525" t="s">
        <v>4397</v>
      </c>
      <c r="AB4831" s="399" t="str">
        <f t="shared" si="984"/>
        <v>DC2KV61</v>
      </c>
      <c r="AC4831" s="399" t="str">
        <f t="shared" si="985"/>
        <v>DC2KV61-DC</v>
      </c>
      <c r="AD4831" t="str">
        <f>Y4831&amp;"-"&amp;VLOOKUP(AC4831,'LICH THI'!C:AA,9,0)</f>
        <v>65DCQT20012-42481</v>
      </c>
      <c r="AE4831">
        <f t="shared" si="986"/>
        <v>1</v>
      </c>
    </row>
    <row r="4832" spans="1:31" x14ac:dyDescent="0.25">
      <c r="A4832" s="436" t="str">
        <f t="shared" si="976"/>
        <v>DC2KV61-DC-44</v>
      </c>
      <c r="B4832" s="436">
        <f>COUNTIF(AC$4:AC4832,AC4832)</f>
        <v>44</v>
      </c>
      <c r="C4832" s="436" t="str">
        <f t="shared" si="977"/>
        <v>DC2KV61-DC</v>
      </c>
      <c r="D4832" s="436">
        <f>VLOOKUP(C4832,'LICH THI'!C:AA,12,0)</f>
        <v>69</v>
      </c>
      <c r="E4832" s="436">
        <f>VLOOKUP(C4832,'LICH THI'!C:AA,13,0)</f>
        <v>45</v>
      </c>
      <c r="F4832" s="436">
        <f t="shared" si="987"/>
        <v>45</v>
      </c>
      <c r="G4832" s="436">
        <f>VLOOKUP(C4832,'LICH THI'!C:AA,14,0)</f>
        <v>2</v>
      </c>
      <c r="H4832" s="436">
        <f t="shared" si="978"/>
        <v>1</v>
      </c>
      <c r="I4832" s="436" t="str">
        <f t="shared" si="979"/>
        <v>Mai Xuân Phúc</v>
      </c>
      <c r="J4832" s="436"/>
      <c r="K4832" s="436">
        <f t="shared" si="980"/>
        <v>2</v>
      </c>
      <c r="L4832" s="436" t="str">
        <f t="shared" si="981"/>
        <v>DC2KV61-DC-2</v>
      </c>
      <c r="M4832" s="436">
        <f t="shared" si="982"/>
        <v>16</v>
      </c>
      <c r="N4832" s="437">
        <f t="shared" si="988"/>
        <v>79</v>
      </c>
      <c r="O4832" s="437"/>
      <c r="P4832" s="430" t="str">
        <f t="shared" si="983"/>
        <v/>
      </c>
      <c r="U4832" s="177">
        <v>61</v>
      </c>
      <c r="V4832" s="177" t="s">
        <v>3556</v>
      </c>
      <c r="W4832" s="177" t="s">
        <v>4435</v>
      </c>
      <c r="X4832" s="177" t="s">
        <v>2887</v>
      </c>
      <c r="Y4832" s="177" t="s">
        <v>4436</v>
      </c>
      <c r="Z4832" s="177" t="s">
        <v>4328</v>
      </c>
      <c r="AA4832" s="525" t="s">
        <v>4437</v>
      </c>
      <c r="AB4832" s="399" t="str">
        <f t="shared" si="984"/>
        <v>DC2KV61</v>
      </c>
      <c r="AC4832" s="399" t="str">
        <f t="shared" si="985"/>
        <v>DC2KV61-DC</v>
      </c>
      <c r="AD4832" t="str">
        <f>Y4832&amp;"-"&amp;VLOOKUP(AC4832,'LICH THI'!C:AA,9,0)</f>
        <v>65DCQT23193-42481</v>
      </c>
      <c r="AE4832">
        <f t="shared" si="986"/>
        <v>1</v>
      </c>
    </row>
    <row r="4833" spans="1:31" x14ac:dyDescent="0.25">
      <c r="A4833" s="436" t="str">
        <f t="shared" si="976"/>
        <v>DC2KV61-DC-45</v>
      </c>
      <c r="B4833" s="436">
        <f>COUNTIF(AC$4:AC4833,AC4833)</f>
        <v>45</v>
      </c>
      <c r="C4833" s="436" t="str">
        <f t="shared" si="977"/>
        <v>DC2KV61-DC</v>
      </c>
      <c r="D4833" s="436">
        <f>VLOOKUP(C4833,'LICH THI'!C:AA,12,0)</f>
        <v>69</v>
      </c>
      <c r="E4833" s="436">
        <f>VLOOKUP(C4833,'LICH THI'!C:AA,13,0)</f>
        <v>45</v>
      </c>
      <c r="F4833" s="436">
        <f t="shared" si="987"/>
        <v>45</v>
      </c>
      <c r="G4833" s="436">
        <f>VLOOKUP(C4833,'LICH THI'!C:AA,14,0)</f>
        <v>2</v>
      </c>
      <c r="H4833" s="436">
        <f t="shared" si="978"/>
        <v>1</v>
      </c>
      <c r="I4833" s="436" t="str">
        <f t="shared" si="979"/>
        <v>Hoàng Hà Phương</v>
      </c>
      <c r="J4833" s="436"/>
      <c r="K4833" s="436">
        <f t="shared" si="980"/>
        <v>2</v>
      </c>
      <c r="L4833" s="436" t="str">
        <f t="shared" si="981"/>
        <v>DC2KV61-DC-2</v>
      </c>
      <c r="M4833" s="436">
        <f t="shared" si="982"/>
        <v>16</v>
      </c>
      <c r="N4833" s="437">
        <f t="shared" si="988"/>
        <v>80</v>
      </c>
      <c r="O4833" s="437"/>
      <c r="P4833" s="430" t="str">
        <f t="shared" si="983"/>
        <v/>
      </c>
      <c r="U4833" s="177">
        <v>34</v>
      </c>
      <c r="V4833" s="177" t="s">
        <v>3502</v>
      </c>
      <c r="W4833" s="177" t="s">
        <v>3503</v>
      </c>
      <c r="X4833" s="177" t="s">
        <v>2717</v>
      </c>
      <c r="Y4833" s="177" t="s">
        <v>3504</v>
      </c>
      <c r="Z4833" s="177" t="s">
        <v>4328</v>
      </c>
      <c r="AA4833" s="525" t="s">
        <v>3505</v>
      </c>
      <c r="AB4833" s="399" t="str">
        <f t="shared" si="984"/>
        <v>DC2KV61</v>
      </c>
      <c r="AC4833" s="399" t="str">
        <f t="shared" si="985"/>
        <v>DC2KV61-DC</v>
      </c>
      <c r="AD4833" t="str">
        <f>Y4833&amp;"-"&amp;VLOOKUP(AC4833,'LICH THI'!C:AA,9,0)</f>
        <v>65DCKT23175-42481</v>
      </c>
      <c r="AE4833">
        <f t="shared" si="986"/>
        <v>1</v>
      </c>
    </row>
    <row r="4834" spans="1:31" x14ac:dyDescent="0.25">
      <c r="A4834" s="436" t="str">
        <f t="shared" si="976"/>
        <v>DC2KV61-DC-46</v>
      </c>
      <c r="B4834" s="436">
        <f>COUNTIF(AC$4:AC4834,AC4834)</f>
        <v>46</v>
      </c>
      <c r="C4834" s="436" t="str">
        <f t="shared" si="977"/>
        <v>DC2KV61-DC</v>
      </c>
      <c r="D4834" s="436">
        <f>VLOOKUP(C4834,'LICH THI'!C:AA,12,0)</f>
        <v>69</v>
      </c>
      <c r="E4834" s="436">
        <f>VLOOKUP(C4834,'LICH THI'!C:AA,13,0)</f>
        <v>45</v>
      </c>
      <c r="F4834" s="436">
        <f t="shared" si="987"/>
        <v>24</v>
      </c>
      <c r="G4834" s="436">
        <f>VLOOKUP(C4834,'LICH THI'!C:AA,14,0)</f>
        <v>2</v>
      </c>
      <c r="H4834" s="436">
        <f t="shared" si="978"/>
        <v>2</v>
      </c>
      <c r="I4834" s="436" t="str">
        <f t="shared" si="979"/>
        <v>Nguyễn Thị Mai Phương</v>
      </c>
      <c r="J4834" s="436"/>
      <c r="K4834" s="436">
        <f t="shared" si="980"/>
        <v>1</v>
      </c>
      <c r="L4834" s="436" t="str">
        <f t="shared" si="981"/>
        <v>DC2KV61-DC-1</v>
      </c>
      <c r="M4834" s="436">
        <f t="shared" si="982"/>
        <v>16</v>
      </c>
      <c r="N4834" s="437">
        <f t="shared" si="988"/>
        <v>7</v>
      </c>
      <c r="O4834" s="437"/>
      <c r="P4834" s="430" t="str">
        <f t="shared" si="983"/>
        <v/>
      </c>
      <c r="U4834" s="177">
        <v>20</v>
      </c>
      <c r="V4834" s="177" t="s">
        <v>3019</v>
      </c>
      <c r="W4834" s="177" t="s">
        <v>3875</v>
      </c>
      <c r="X4834" s="177" t="s">
        <v>2717</v>
      </c>
      <c r="Y4834" s="177" t="s">
        <v>3876</v>
      </c>
      <c r="Z4834" s="177" t="s">
        <v>4328</v>
      </c>
      <c r="AA4834" s="525" t="s">
        <v>3048</v>
      </c>
      <c r="AB4834" s="399" t="str">
        <f t="shared" si="984"/>
        <v>DC2KV61</v>
      </c>
      <c r="AC4834" s="399" t="str">
        <f t="shared" si="985"/>
        <v>DC2KV61-DC</v>
      </c>
      <c r="AD4834" t="str">
        <f>Y4834&amp;"-"&amp;VLOOKUP(AC4834,'LICH THI'!C:AA,9,0)</f>
        <v>64DCQT3079-42481</v>
      </c>
      <c r="AE4834">
        <f t="shared" si="986"/>
        <v>1</v>
      </c>
    </row>
    <row r="4835" spans="1:31" x14ac:dyDescent="0.25">
      <c r="A4835" s="436" t="str">
        <f t="shared" si="976"/>
        <v>DC2KV61-DC-47</v>
      </c>
      <c r="B4835" s="436">
        <f>COUNTIF(AC$4:AC4835,AC4835)</f>
        <v>47</v>
      </c>
      <c r="C4835" s="436" t="str">
        <f t="shared" si="977"/>
        <v>DC2KV61-DC</v>
      </c>
      <c r="D4835" s="436">
        <f>VLOOKUP(C4835,'LICH THI'!C:AA,12,0)</f>
        <v>69</v>
      </c>
      <c r="E4835" s="436">
        <f>VLOOKUP(C4835,'LICH THI'!C:AA,13,0)</f>
        <v>45</v>
      </c>
      <c r="F4835" s="436">
        <f t="shared" si="987"/>
        <v>24</v>
      </c>
      <c r="G4835" s="436">
        <f>VLOOKUP(C4835,'LICH THI'!C:AA,14,0)</f>
        <v>2</v>
      </c>
      <c r="H4835" s="436">
        <f t="shared" si="978"/>
        <v>2</v>
      </c>
      <c r="I4835" s="436" t="str">
        <f t="shared" si="979"/>
        <v>Võ Minh Phương</v>
      </c>
      <c r="J4835" s="436"/>
      <c r="K4835" s="436">
        <f t="shared" si="980"/>
        <v>1</v>
      </c>
      <c r="L4835" s="436" t="str">
        <f t="shared" si="981"/>
        <v>DC2KV61-DC-1</v>
      </c>
      <c r="M4835" s="436">
        <f t="shared" si="982"/>
        <v>16</v>
      </c>
      <c r="N4835" s="437">
        <f t="shared" si="988"/>
        <v>8</v>
      </c>
      <c r="O4835" s="437"/>
      <c r="P4835" s="430" t="str">
        <f t="shared" si="983"/>
        <v/>
      </c>
      <c r="U4835" s="177">
        <v>15</v>
      </c>
      <c r="V4835" s="177" t="s">
        <v>3381</v>
      </c>
      <c r="W4835" s="177" t="s">
        <v>4343</v>
      </c>
      <c r="X4835" s="177" t="s">
        <v>2717</v>
      </c>
      <c r="Y4835" s="177" t="s">
        <v>4344</v>
      </c>
      <c r="Z4835" s="177" t="s">
        <v>4328</v>
      </c>
      <c r="AA4835" s="525" t="s">
        <v>4345</v>
      </c>
      <c r="AB4835" s="399" t="str">
        <f t="shared" si="984"/>
        <v>DC2KV61</v>
      </c>
      <c r="AC4835" s="399" t="str">
        <f t="shared" si="985"/>
        <v>DC2KV61-DC</v>
      </c>
      <c r="AD4835" t="str">
        <f>Y4835&amp;"-"&amp;VLOOKUP(AC4835,'LICH THI'!C:AA,9,0)</f>
        <v>64DCKT3242-42481</v>
      </c>
      <c r="AE4835">
        <f t="shared" si="986"/>
        <v>1</v>
      </c>
    </row>
    <row r="4836" spans="1:31" x14ac:dyDescent="0.25">
      <c r="A4836" s="436" t="str">
        <f t="shared" si="976"/>
        <v>DC2KV61-DC-48</v>
      </c>
      <c r="B4836" s="436">
        <f>COUNTIF(AC$4:AC4836,AC4836)</f>
        <v>48</v>
      </c>
      <c r="C4836" s="436" t="str">
        <f t="shared" si="977"/>
        <v>DC2KV61-DC</v>
      </c>
      <c r="D4836" s="436">
        <f>VLOOKUP(C4836,'LICH THI'!C:AA,12,0)</f>
        <v>69</v>
      </c>
      <c r="E4836" s="436">
        <f>VLOOKUP(C4836,'LICH THI'!C:AA,13,0)</f>
        <v>45</v>
      </c>
      <c r="F4836" s="436">
        <f t="shared" si="987"/>
        <v>24</v>
      </c>
      <c r="G4836" s="436">
        <f>VLOOKUP(C4836,'LICH THI'!C:AA,14,0)</f>
        <v>2</v>
      </c>
      <c r="H4836" s="436">
        <f t="shared" si="978"/>
        <v>2</v>
      </c>
      <c r="I4836" s="436" t="str">
        <f t="shared" si="979"/>
        <v>Vũ Thảo Phương</v>
      </c>
      <c r="J4836" s="436"/>
      <c r="K4836" s="436">
        <f t="shared" si="980"/>
        <v>1</v>
      </c>
      <c r="L4836" s="436" t="str">
        <f t="shared" si="981"/>
        <v>DC2KV61-DC-1</v>
      </c>
      <c r="M4836" s="436">
        <f t="shared" si="982"/>
        <v>16</v>
      </c>
      <c r="N4836" s="437">
        <f t="shared" si="988"/>
        <v>9</v>
      </c>
      <c r="O4836" s="437"/>
      <c r="P4836" s="430" t="str">
        <f t="shared" si="983"/>
        <v/>
      </c>
      <c r="U4836" s="177">
        <v>28</v>
      </c>
      <c r="V4836" s="177" t="s">
        <v>3491</v>
      </c>
      <c r="W4836" s="177" t="s">
        <v>4366</v>
      </c>
      <c r="X4836" s="177" t="s">
        <v>2717</v>
      </c>
      <c r="Y4836" s="177" t="s">
        <v>4367</v>
      </c>
      <c r="Z4836" s="177" t="s">
        <v>4328</v>
      </c>
      <c r="AA4836" s="525" t="s">
        <v>4368</v>
      </c>
      <c r="AB4836" s="399" t="str">
        <f t="shared" si="984"/>
        <v>DC2KV61</v>
      </c>
      <c r="AC4836" s="399" t="str">
        <f t="shared" si="985"/>
        <v>DC2KV61-DC</v>
      </c>
      <c r="AD4836" t="str">
        <f>Y4836&amp;"-"&amp;VLOOKUP(AC4836,'LICH THI'!C:AA,9,0)</f>
        <v>65DCKT23031-42481</v>
      </c>
      <c r="AE4836">
        <f t="shared" si="986"/>
        <v>1</v>
      </c>
    </row>
    <row r="4837" spans="1:31" x14ac:dyDescent="0.25">
      <c r="A4837" s="436" t="str">
        <f t="shared" si="976"/>
        <v>DC2KV61-DC-49</v>
      </c>
      <c r="B4837" s="436">
        <f>COUNTIF(AC$4:AC4837,AC4837)</f>
        <v>49</v>
      </c>
      <c r="C4837" s="436" t="str">
        <f t="shared" si="977"/>
        <v>DC2KV61-DC</v>
      </c>
      <c r="D4837" s="436">
        <f>VLOOKUP(C4837,'LICH THI'!C:AA,12,0)</f>
        <v>69</v>
      </c>
      <c r="E4837" s="436">
        <f>VLOOKUP(C4837,'LICH THI'!C:AA,13,0)</f>
        <v>45</v>
      </c>
      <c r="F4837" s="436">
        <f t="shared" si="987"/>
        <v>24</v>
      </c>
      <c r="G4837" s="436">
        <f>VLOOKUP(C4837,'LICH THI'!C:AA,14,0)</f>
        <v>2</v>
      </c>
      <c r="H4837" s="436">
        <f t="shared" si="978"/>
        <v>2</v>
      </c>
      <c r="I4837" s="436" t="str">
        <f t="shared" si="979"/>
        <v>Đặng Lê Minh Phượng</v>
      </c>
      <c r="J4837" s="436"/>
      <c r="K4837" s="436">
        <f t="shared" si="980"/>
        <v>1</v>
      </c>
      <c r="L4837" s="436" t="str">
        <f t="shared" si="981"/>
        <v>DC2KV61-DC-1</v>
      </c>
      <c r="M4837" s="436">
        <f t="shared" si="982"/>
        <v>16</v>
      </c>
      <c r="N4837" s="437">
        <f t="shared" si="988"/>
        <v>10</v>
      </c>
      <c r="O4837" s="437"/>
      <c r="P4837" s="430" t="str">
        <f t="shared" si="983"/>
        <v/>
      </c>
      <c r="U4837" s="177">
        <v>66</v>
      </c>
      <c r="V4837" s="177" t="s">
        <v>3046</v>
      </c>
      <c r="W4837" s="177" t="s">
        <v>4310</v>
      </c>
      <c r="X4837" s="177" t="s">
        <v>4311</v>
      </c>
      <c r="Y4837" s="177" t="s">
        <v>4312</v>
      </c>
      <c r="Z4837" s="177" t="s">
        <v>4328</v>
      </c>
      <c r="AA4837" s="525" t="s">
        <v>3638</v>
      </c>
      <c r="AB4837" s="399" t="str">
        <f t="shared" si="984"/>
        <v>DC2KV61</v>
      </c>
      <c r="AC4837" s="399" t="str">
        <f t="shared" si="985"/>
        <v>DC2KV61-DC</v>
      </c>
      <c r="AD4837" t="str">
        <f>Y4837&amp;"-"&amp;VLOOKUP(AC4837,'LICH THI'!C:AA,9,0)</f>
        <v>63DCKT3200-42481</v>
      </c>
      <c r="AE4837">
        <f t="shared" si="986"/>
        <v>1</v>
      </c>
    </row>
    <row r="4838" spans="1:31" x14ac:dyDescent="0.25">
      <c r="A4838" s="436" t="str">
        <f t="shared" si="976"/>
        <v>DC2KV61-DC-50</v>
      </c>
      <c r="B4838" s="436">
        <f>COUNTIF(AC$4:AC4838,AC4838)</f>
        <v>50</v>
      </c>
      <c r="C4838" s="436" t="str">
        <f t="shared" si="977"/>
        <v>DC2KV61-DC</v>
      </c>
      <c r="D4838" s="436">
        <f>VLOOKUP(C4838,'LICH THI'!C:AA,12,0)</f>
        <v>69</v>
      </c>
      <c r="E4838" s="436">
        <f>VLOOKUP(C4838,'LICH THI'!C:AA,13,0)</f>
        <v>45</v>
      </c>
      <c r="F4838" s="436">
        <f t="shared" si="987"/>
        <v>24</v>
      </c>
      <c r="G4838" s="436">
        <f>VLOOKUP(C4838,'LICH THI'!C:AA,14,0)</f>
        <v>2</v>
      </c>
      <c r="H4838" s="436">
        <f t="shared" si="978"/>
        <v>2</v>
      </c>
      <c r="I4838" s="436" t="str">
        <f t="shared" si="979"/>
        <v>Trần Thị Bích Phượng</v>
      </c>
      <c r="J4838" s="436"/>
      <c r="K4838" s="436">
        <f t="shared" si="980"/>
        <v>1</v>
      </c>
      <c r="L4838" s="436" t="str">
        <f t="shared" si="981"/>
        <v>DC2KV61-DC-1</v>
      </c>
      <c r="M4838" s="436">
        <f t="shared" si="982"/>
        <v>16</v>
      </c>
      <c r="N4838" s="437">
        <f t="shared" si="988"/>
        <v>11</v>
      </c>
      <c r="O4838" s="437"/>
      <c r="P4838" s="430" t="str">
        <f t="shared" si="983"/>
        <v/>
      </c>
      <c r="U4838" s="177">
        <v>29</v>
      </c>
      <c r="V4838" s="177" t="s">
        <v>3491</v>
      </c>
      <c r="W4838" s="177" t="s">
        <v>4369</v>
      </c>
      <c r="X4838" s="177" t="s">
        <v>4311</v>
      </c>
      <c r="Y4838" s="177" t="s">
        <v>4370</v>
      </c>
      <c r="Z4838" s="177" t="s">
        <v>4328</v>
      </c>
      <c r="AA4838" s="525" t="s">
        <v>4371</v>
      </c>
      <c r="AB4838" s="399" t="str">
        <f t="shared" si="984"/>
        <v>DC2KV61</v>
      </c>
      <c r="AC4838" s="399" t="str">
        <f t="shared" si="985"/>
        <v>DC2KV61-DC</v>
      </c>
      <c r="AD4838" t="str">
        <f>Y4838&amp;"-"&amp;VLOOKUP(AC4838,'LICH THI'!C:AA,9,0)</f>
        <v>65DCKT22675-42481</v>
      </c>
      <c r="AE4838">
        <f t="shared" si="986"/>
        <v>1</v>
      </c>
    </row>
    <row r="4839" spans="1:31" x14ac:dyDescent="0.25">
      <c r="A4839" s="436" t="str">
        <f t="shared" si="976"/>
        <v>DC2KV61-DC-51</v>
      </c>
      <c r="B4839" s="436">
        <f>COUNTIF(AC$4:AC4839,AC4839)</f>
        <v>51</v>
      </c>
      <c r="C4839" s="436" t="str">
        <f t="shared" si="977"/>
        <v>DC2KV61-DC</v>
      </c>
      <c r="D4839" s="436">
        <f>VLOOKUP(C4839,'LICH THI'!C:AA,12,0)</f>
        <v>69</v>
      </c>
      <c r="E4839" s="436">
        <f>VLOOKUP(C4839,'LICH THI'!C:AA,13,0)</f>
        <v>45</v>
      </c>
      <c r="F4839" s="436">
        <f t="shared" si="987"/>
        <v>24</v>
      </c>
      <c r="G4839" s="436">
        <f>VLOOKUP(C4839,'LICH THI'!C:AA,14,0)</f>
        <v>2</v>
      </c>
      <c r="H4839" s="436">
        <f t="shared" si="978"/>
        <v>2</v>
      </c>
      <c r="I4839" s="436" t="str">
        <f t="shared" si="979"/>
        <v>Nguyễn Thị Quyên</v>
      </c>
      <c r="J4839" s="436"/>
      <c r="K4839" s="436">
        <f t="shared" si="980"/>
        <v>1</v>
      </c>
      <c r="L4839" s="436" t="str">
        <f t="shared" si="981"/>
        <v>DC2KV61-DC-1</v>
      </c>
      <c r="M4839" s="436">
        <f t="shared" si="982"/>
        <v>16</v>
      </c>
      <c r="N4839" s="437">
        <f t="shared" si="988"/>
        <v>12</v>
      </c>
      <c r="O4839" s="437"/>
      <c r="P4839" s="430" t="str">
        <f t="shared" si="983"/>
        <v/>
      </c>
      <c r="U4839" s="177">
        <v>42</v>
      </c>
      <c r="V4839" s="177" t="s">
        <v>4382</v>
      </c>
      <c r="W4839" s="177" t="s">
        <v>2619</v>
      </c>
      <c r="X4839" s="177" t="s">
        <v>4398</v>
      </c>
      <c r="Y4839" s="177" t="s">
        <v>4399</v>
      </c>
      <c r="Z4839" s="177" t="s">
        <v>4328</v>
      </c>
      <c r="AA4839" s="525" t="s">
        <v>4400</v>
      </c>
      <c r="AB4839" s="399" t="str">
        <f t="shared" si="984"/>
        <v>DC2KV61</v>
      </c>
      <c r="AC4839" s="399" t="str">
        <f t="shared" si="985"/>
        <v>DC2KV61-DC</v>
      </c>
      <c r="AD4839" t="str">
        <f>Y4839&amp;"-"&amp;VLOOKUP(AC4839,'LICH THI'!C:AA,9,0)</f>
        <v>65DCQT21521-42481</v>
      </c>
      <c r="AE4839">
        <f t="shared" si="986"/>
        <v>1</v>
      </c>
    </row>
    <row r="4840" spans="1:31" x14ac:dyDescent="0.25">
      <c r="A4840" s="436" t="str">
        <f t="shared" si="976"/>
        <v>DC2KV61-DC-52</v>
      </c>
      <c r="B4840" s="436">
        <f>COUNTIF(AC$4:AC4840,AC4840)</f>
        <v>52</v>
      </c>
      <c r="C4840" s="436" t="str">
        <f t="shared" si="977"/>
        <v>DC2KV61-DC</v>
      </c>
      <c r="D4840" s="436">
        <f>VLOOKUP(C4840,'LICH THI'!C:AA,12,0)</f>
        <v>69</v>
      </c>
      <c r="E4840" s="436">
        <f>VLOOKUP(C4840,'LICH THI'!C:AA,13,0)</f>
        <v>45</v>
      </c>
      <c r="F4840" s="436">
        <f t="shared" si="987"/>
        <v>24</v>
      </c>
      <c r="G4840" s="436">
        <f>VLOOKUP(C4840,'LICH THI'!C:AA,14,0)</f>
        <v>2</v>
      </c>
      <c r="H4840" s="436">
        <f t="shared" si="978"/>
        <v>2</v>
      </c>
      <c r="I4840" s="436" t="str">
        <f t="shared" si="979"/>
        <v>Trần Thị Quyên</v>
      </c>
      <c r="J4840" s="436"/>
      <c r="K4840" s="436">
        <f t="shared" si="980"/>
        <v>1</v>
      </c>
      <c r="L4840" s="436" t="str">
        <f t="shared" si="981"/>
        <v>DC2KV61-DC-1</v>
      </c>
      <c r="M4840" s="436">
        <f t="shared" si="982"/>
        <v>16</v>
      </c>
      <c r="N4840" s="437">
        <f t="shared" si="988"/>
        <v>13</v>
      </c>
      <c r="O4840" s="437"/>
      <c r="P4840" s="430" t="str">
        <f t="shared" si="983"/>
        <v/>
      </c>
      <c r="U4840" s="177">
        <v>43</v>
      </c>
      <c r="V4840" s="177" t="s">
        <v>4382</v>
      </c>
      <c r="W4840" s="177" t="s">
        <v>2716</v>
      </c>
      <c r="X4840" s="177" t="s">
        <v>4398</v>
      </c>
      <c r="Y4840" s="177" t="s">
        <v>4401</v>
      </c>
      <c r="Z4840" s="177" t="s">
        <v>4328</v>
      </c>
      <c r="AA4840" s="525" t="s">
        <v>4067</v>
      </c>
      <c r="AB4840" s="399" t="str">
        <f t="shared" si="984"/>
        <v>DC2KV61</v>
      </c>
      <c r="AC4840" s="399" t="str">
        <f t="shared" si="985"/>
        <v>DC2KV61-DC</v>
      </c>
      <c r="AD4840" t="str">
        <f>Y4840&amp;"-"&amp;VLOOKUP(AC4840,'LICH THI'!C:AA,9,0)</f>
        <v>65DCQT20111-42481</v>
      </c>
      <c r="AE4840">
        <f t="shared" si="986"/>
        <v>1</v>
      </c>
    </row>
    <row r="4841" spans="1:31" x14ac:dyDescent="0.25">
      <c r="A4841" s="436" t="str">
        <f t="shared" si="976"/>
        <v>DC2KV61-DC-53</v>
      </c>
      <c r="B4841" s="436">
        <f>COUNTIF(AC$4:AC4841,AC4841)</f>
        <v>53</v>
      </c>
      <c r="C4841" s="436" t="str">
        <f t="shared" si="977"/>
        <v>DC2KV61-DC</v>
      </c>
      <c r="D4841" s="436">
        <f>VLOOKUP(C4841,'LICH THI'!C:AA,12,0)</f>
        <v>69</v>
      </c>
      <c r="E4841" s="436">
        <f>VLOOKUP(C4841,'LICH THI'!C:AA,13,0)</f>
        <v>45</v>
      </c>
      <c r="F4841" s="436">
        <f t="shared" si="987"/>
        <v>24</v>
      </c>
      <c r="G4841" s="436">
        <f>VLOOKUP(C4841,'LICH THI'!C:AA,14,0)</f>
        <v>2</v>
      </c>
      <c r="H4841" s="436">
        <f t="shared" si="978"/>
        <v>2</v>
      </c>
      <c r="I4841" s="436" t="str">
        <f t="shared" si="979"/>
        <v>Hà Thị Quỳnh</v>
      </c>
      <c r="J4841" s="436"/>
      <c r="K4841" s="436">
        <f t="shared" si="980"/>
        <v>1</v>
      </c>
      <c r="L4841" s="436" t="str">
        <f t="shared" si="981"/>
        <v>DC2KV61-DC-1</v>
      </c>
      <c r="M4841" s="436">
        <f t="shared" si="982"/>
        <v>16</v>
      </c>
      <c r="N4841" s="437">
        <f t="shared" si="988"/>
        <v>14</v>
      </c>
      <c r="O4841" s="437"/>
      <c r="P4841" s="430" t="str">
        <f t="shared" si="983"/>
        <v/>
      </c>
      <c r="U4841" s="177">
        <v>62</v>
      </c>
      <c r="V4841" s="177" t="s">
        <v>3556</v>
      </c>
      <c r="W4841" s="177" t="s">
        <v>4268</v>
      </c>
      <c r="X4841" s="177" t="s">
        <v>2684</v>
      </c>
      <c r="Y4841" s="177" t="s">
        <v>4438</v>
      </c>
      <c r="Z4841" s="177" t="s">
        <v>4328</v>
      </c>
      <c r="AA4841" s="525" t="s">
        <v>3447</v>
      </c>
      <c r="AB4841" s="399" t="str">
        <f t="shared" si="984"/>
        <v>DC2KV61</v>
      </c>
      <c r="AC4841" s="399" t="str">
        <f t="shared" si="985"/>
        <v>DC2KV61-DC</v>
      </c>
      <c r="AD4841" t="str">
        <f>Y4841&amp;"-"&amp;VLOOKUP(AC4841,'LICH THI'!C:AA,9,0)</f>
        <v>65DCQT21547-42481</v>
      </c>
      <c r="AE4841">
        <f t="shared" si="986"/>
        <v>1</v>
      </c>
    </row>
    <row r="4842" spans="1:31" x14ac:dyDescent="0.25">
      <c r="A4842" s="436" t="str">
        <f t="shared" si="976"/>
        <v>DC2KV61-DC-54</v>
      </c>
      <c r="B4842" s="436">
        <f>COUNTIF(AC$4:AC4842,AC4842)</f>
        <v>54</v>
      </c>
      <c r="C4842" s="436" t="str">
        <f t="shared" si="977"/>
        <v>DC2KV61-DC</v>
      </c>
      <c r="D4842" s="436">
        <f>VLOOKUP(C4842,'LICH THI'!C:AA,12,0)</f>
        <v>69</v>
      </c>
      <c r="E4842" s="436">
        <f>VLOOKUP(C4842,'LICH THI'!C:AA,13,0)</f>
        <v>45</v>
      </c>
      <c r="F4842" s="436">
        <f t="shared" si="987"/>
        <v>24</v>
      </c>
      <c r="G4842" s="436">
        <f>VLOOKUP(C4842,'LICH THI'!C:AA,14,0)</f>
        <v>2</v>
      </c>
      <c r="H4842" s="436">
        <f t="shared" si="978"/>
        <v>2</v>
      </c>
      <c r="I4842" s="436" t="str">
        <f t="shared" si="979"/>
        <v>Nguyễn Như Quỳnh</v>
      </c>
      <c r="J4842" s="436"/>
      <c r="K4842" s="436">
        <f t="shared" si="980"/>
        <v>1</v>
      </c>
      <c r="L4842" s="436" t="str">
        <f t="shared" si="981"/>
        <v>DC2KV61-DC-1</v>
      </c>
      <c r="M4842" s="436">
        <f t="shared" si="982"/>
        <v>16</v>
      </c>
      <c r="N4842" s="437">
        <f t="shared" si="988"/>
        <v>15</v>
      </c>
      <c r="O4842" s="437"/>
      <c r="P4842" s="430" t="str">
        <f t="shared" si="983"/>
        <v/>
      </c>
      <c r="U4842" s="177">
        <v>5</v>
      </c>
      <c r="V4842" s="177" t="s">
        <v>2642</v>
      </c>
      <c r="W4842" s="177" t="s">
        <v>2683</v>
      </c>
      <c r="X4842" s="177" t="s">
        <v>2684</v>
      </c>
      <c r="Y4842" s="177" t="s">
        <v>2685</v>
      </c>
      <c r="Z4842" s="177" t="s">
        <v>4328</v>
      </c>
      <c r="AA4842" s="525" t="s">
        <v>2686</v>
      </c>
      <c r="AB4842" s="399" t="str">
        <f t="shared" si="984"/>
        <v>DC2KV61</v>
      </c>
      <c r="AC4842" s="399" t="str">
        <f t="shared" si="985"/>
        <v>DC2KV61-DC</v>
      </c>
      <c r="AD4842" t="str">
        <f>Y4842&amp;"-"&amp;VLOOKUP(AC4842,'LICH THI'!C:AA,9,0)</f>
        <v>63DCKT3156-42481</v>
      </c>
      <c r="AE4842">
        <f t="shared" si="986"/>
        <v>1</v>
      </c>
    </row>
    <row r="4843" spans="1:31" x14ac:dyDescent="0.25">
      <c r="A4843" s="436" t="str">
        <f t="shared" si="976"/>
        <v>DC2KV61-DC-55</v>
      </c>
      <c r="B4843" s="436">
        <f>COUNTIF(AC$4:AC4843,AC4843)</f>
        <v>55</v>
      </c>
      <c r="C4843" s="436" t="str">
        <f t="shared" si="977"/>
        <v>DC2KV61-DC</v>
      </c>
      <c r="D4843" s="436">
        <f>VLOOKUP(C4843,'LICH THI'!C:AA,12,0)</f>
        <v>69</v>
      </c>
      <c r="E4843" s="436">
        <f>VLOOKUP(C4843,'LICH THI'!C:AA,13,0)</f>
        <v>45</v>
      </c>
      <c r="F4843" s="436">
        <f t="shared" si="987"/>
        <v>24</v>
      </c>
      <c r="G4843" s="436">
        <f>VLOOKUP(C4843,'LICH THI'!C:AA,14,0)</f>
        <v>2</v>
      </c>
      <c r="H4843" s="436">
        <f t="shared" si="978"/>
        <v>2</v>
      </c>
      <c r="I4843" s="436" t="str">
        <f t="shared" si="979"/>
        <v>Trần Minh Sơn</v>
      </c>
      <c r="J4843" s="436"/>
      <c r="K4843" s="436">
        <f t="shared" si="980"/>
        <v>1</v>
      </c>
      <c r="L4843" s="436" t="str">
        <f t="shared" si="981"/>
        <v>DC2KV61-DC-1</v>
      </c>
      <c r="M4843" s="436">
        <f t="shared" si="982"/>
        <v>16</v>
      </c>
      <c r="N4843" s="437">
        <f t="shared" si="988"/>
        <v>16</v>
      </c>
      <c r="O4843" s="437"/>
      <c r="P4843" s="430" t="str">
        <f t="shared" si="983"/>
        <v/>
      </c>
      <c r="U4843" s="177">
        <v>69</v>
      </c>
      <c r="V4843" s="177" t="s">
        <v>3088</v>
      </c>
      <c r="W4843" s="177" t="s">
        <v>3593</v>
      </c>
      <c r="X4843" s="177" t="s">
        <v>2688</v>
      </c>
      <c r="Y4843" s="177" t="s">
        <v>4104</v>
      </c>
      <c r="Z4843" s="177" t="s">
        <v>4328</v>
      </c>
      <c r="AA4843" s="525" t="s">
        <v>4105</v>
      </c>
      <c r="AB4843" s="399" t="str">
        <f t="shared" si="984"/>
        <v>DC2KV61</v>
      </c>
      <c r="AC4843" s="399" t="str">
        <f t="shared" si="985"/>
        <v>DC2KV61-DC</v>
      </c>
      <c r="AD4843" t="str">
        <f>Y4843&amp;"-"&amp;VLOOKUP(AC4843,'LICH THI'!C:AA,9,0)</f>
        <v>63DCQT3004-42481</v>
      </c>
      <c r="AE4843">
        <f t="shared" si="986"/>
        <v>1</v>
      </c>
    </row>
    <row r="4844" spans="1:31" x14ac:dyDescent="0.25">
      <c r="A4844" s="436" t="str">
        <f t="shared" si="976"/>
        <v>DC2KV61-DC-56</v>
      </c>
      <c r="B4844" s="436">
        <f>COUNTIF(AC$4:AC4844,AC4844)</f>
        <v>56</v>
      </c>
      <c r="C4844" s="436" t="str">
        <f t="shared" si="977"/>
        <v>DC2KV61-DC</v>
      </c>
      <c r="D4844" s="436">
        <f>VLOOKUP(C4844,'LICH THI'!C:AA,12,0)</f>
        <v>69</v>
      </c>
      <c r="E4844" s="436">
        <f>VLOOKUP(C4844,'LICH THI'!C:AA,13,0)</f>
        <v>45</v>
      </c>
      <c r="F4844" s="436">
        <f t="shared" si="987"/>
        <v>24</v>
      </c>
      <c r="G4844" s="436">
        <f>VLOOKUP(C4844,'LICH THI'!C:AA,14,0)</f>
        <v>2</v>
      </c>
      <c r="H4844" s="436">
        <f t="shared" si="978"/>
        <v>2</v>
      </c>
      <c r="I4844" s="436" t="str">
        <f t="shared" si="979"/>
        <v>Phí Thanh Tâm</v>
      </c>
      <c r="J4844" s="436"/>
      <c r="K4844" s="436">
        <f t="shared" si="980"/>
        <v>1</v>
      </c>
      <c r="L4844" s="436" t="str">
        <f t="shared" si="981"/>
        <v>DC2KV61-DC-1</v>
      </c>
      <c r="M4844" s="436">
        <f t="shared" si="982"/>
        <v>16</v>
      </c>
      <c r="N4844" s="437">
        <f t="shared" si="988"/>
        <v>17</v>
      </c>
      <c r="O4844" s="437"/>
      <c r="P4844" s="430" t="str">
        <f t="shared" si="983"/>
        <v/>
      </c>
      <c r="U4844" s="177">
        <v>30</v>
      </c>
      <c r="V4844" s="177" t="s">
        <v>3491</v>
      </c>
      <c r="W4844" s="177" t="s">
        <v>4372</v>
      </c>
      <c r="X4844" s="177" t="s">
        <v>3583</v>
      </c>
      <c r="Y4844" s="177" t="s">
        <v>4373</v>
      </c>
      <c r="Z4844" s="177" t="s">
        <v>4328</v>
      </c>
      <c r="AA4844" s="525" t="s">
        <v>4374</v>
      </c>
      <c r="AB4844" s="399" t="str">
        <f t="shared" si="984"/>
        <v>DC2KV61</v>
      </c>
      <c r="AC4844" s="399" t="str">
        <f t="shared" si="985"/>
        <v>DC2KV61-DC</v>
      </c>
      <c r="AD4844" t="str">
        <f>Y4844&amp;"-"&amp;VLOOKUP(AC4844,'LICH THI'!C:AA,9,0)</f>
        <v>65DCKT22298-42481</v>
      </c>
      <c r="AE4844">
        <f t="shared" si="986"/>
        <v>1</v>
      </c>
    </row>
    <row r="4845" spans="1:31" x14ac:dyDescent="0.25">
      <c r="A4845" s="436" t="str">
        <f t="shared" si="976"/>
        <v>DC2KV61-DC-57</v>
      </c>
      <c r="B4845" s="436">
        <f>COUNTIF(AC$4:AC4845,AC4845)</f>
        <v>57</v>
      </c>
      <c r="C4845" s="436" t="str">
        <f t="shared" si="977"/>
        <v>DC2KV61-DC</v>
      </c>
      <c r="D4845" s="436">
        <f>VLOOKUP(C4845,'LICH THI'!C:AA,12,0)</f>
        <v>69</v>
      </c>
      <c r="E4845" s="436">
        <f>VLOOKUP(C4845,'LICH THI'!C:AA,13,0)</f>
        <v>45</v>
      </c>
      <c r="F4845" s="436">
        <f t="shared" si="987"/>
        <v>24</v>
      </c>
      <c r="G4845" s="436">
        <f>VLOOKUP(C4845,'LICH THI'!C:AA,14,0)</f>
        <v>2</v>
      </c>
      <c r="H4845" s="436">
        <f t="shared" si="978"/>
        <v>2</v>
      </c>
      <c r="I4845" s="436" t="str">
        <f t="shared" si="979"/>
        <v>Nguyễn Công Tuấn</v>
      </c>
      <c r="J4845" s="436"/>
      <c r="K4845" s="436">
        <f t="shared" si="980"/>
        <v>1</v>
      </c>
      <c r="L4845" s="436" t="str">
        <f t="shared" si="981"/>
        <v>DC2KV61-DC-1</v>
      </c>
      <c r="M4845" s="436">
        <f t="shared" si="982"/>
        <v>16</v>
      </c>
      <c r="N4845" s="437">
        <f t="shared" si="988"/>
        <v>18</v>
      </c>
      <c r="O4845" s="437"/>
      <c r="P4845" s="430" t="str">
        <f t="shared" si="983"/>
        <v/>
      </c>
      <c r="U4845" s="177">
        <v>6</v>
      </c>
      <c r="V4845" s="177" t="s">
        <v>2707</v>
      </c>
      <c r="W4845" s="177" t="s">
        <v>2720</v>
      </c>
      <c r="X4845" s="177" t="s">
        <v>2721</v>
      </c>
      <c r="Y4845" s="177" t="s">
        <v>2722</v>
      </c>
      <c r="Z4845" s="177" t="s">
        <v>4328</v>
      </c>
      <c r="AA4845" s="525" t="s">
        <v>2723</v>
      </c>
      <c r="AB4845" s="399" t="str">
        <f t="shared" si="984"/>
        <v>DC2KV61</v>
      </c>
      <c r="AC4845" s="399" t="str">
        <f t="shared" si="985"/>
        <v>DC2KV61-DC</v>
      </c>
      <c r="AD4845" t="str">
        <f>Y4845&amp;"-"&amp;VLOOKUP(AC4845,'LICH THI'!C:AA,9,0)</f>
        <v>63DCQT3086-42481</v>
      </c>
      <c r="AE4845">
        <f t="shared" si="986"/>
        <v>1</v>
      </c>
    </row>
    <row r="4846" spans="1:31" x14ac:dyDescent="0.25">
      <c r="A4846" s="436" t="str">
        <f t="shared" si="976"/>
        <v>DC2KV61-DC-58</v>
      </c>
      <c r="B4846" s="436">
        <f>COUNTIF(AC$4:AC4846,AC4846)</f>
        <v>58</v>
      </c>
      <c r="C4846" s="436" t="str">
        <f t="shared" si="977"/>
        <v>DC2KV61-DC</v>
      </c>
      <c r="D4846" s="436">
        <f>VLOOKUP(C4846,'LICH THI'!C:AA,12,0)</f>
        <v>69</v>
      </c>
      <c r="E4846" s="436">
        <f>VLOOKUP(C4846,'LICH THI'!C:AA,13,0)</f>
        <v>45</v>
      </c>
      <c r="F4846" s="436">
        <f t="shared" si="987"/>
        <v>24</v>
      </c>
      <c r="G4846" s="436">
        <f>VLOOKUP(C4846,'LICH THI'!C:AA,14,0)</f>
        <v>2</v>
      </c>
      <c r="H4846" s="436">
        <f t="shared" si="978"/>
        <v>2</v>
      </c>
      <c r="I4846" s="436" t="str">
        <f t="shared" si="979"/>
        <v>Nguyễn Thị Ánh Tuyết</v>
      </c>
      <c r="J4846" s="436"/>
      <c r="K4846" s="436">
        <f t="shared" si="980"/>
        <v>1</v>
      </c>
      <c r="L4846" s="436" t="str">
        <f t="shared" si="981"/>
        <v>DC2KV61-DC-1</v>
      </c>
      <c r="M4846" s="436">
        <f t="shared" si="982"/>
        <v>16</v>
      </c>
      <c r="N4846" s="437">
        <f t="shared" si="988"/>
        <v>19</v>
      </c>
      <c r="O4846" s="437"/>
      <c r="P4846" s="430" t="str">
        <f t="shared" si="983"/>
        <v/>
      </c>
      <c r="U4846" s="177">
        <v>45</v>
      </c>
      <c r="V4846" s="177" t="s">
        <v>4382</v>
      </c>
      <c r="W4846" s="177" t="s">
        <v>4405</v>
      </c>
      <c r="X4846" s="177" t="s">
        <v>2635</v>
      </c>
      <c r="Y4846" s="177" t="s">
        <v>4406</v>
      </c>
      <c r="Z4846" s="177" t="s">
        <v>4328</v>
      </c>
      <c r="AA4846" s="525" t="s">
        <v>4407</v>
      </c>
      <c r="AB4846" s="399" t="str">
        <f t="shared" si="984"/>
        <v>DC2KV61</v>
      </c>
      <c r="AC4846" s="399" t="str">
        <f t="shared" si="985"/>
        <v>DC2KV61-DC</v>
      </c>
      <c r="AD4846" t="str">
        <f>Y4846&amp;"-"&amp;VLOOKUP(AC4846,'LICH THI'!C:AA,9,0)</f>
        <v>65DCQT23201-42481</v>
      </c>
      <c r="AE4846">
        <f t="shared" si="986"/>
        <v>1</v>
      </c>
    </row>
    <row r="4847" spans="1:31" x14ac:dyDescent="0.25">
      <c r="A4847" s="436" t="str">
        <f t="shared" si="976"/>
        <v>DC2KV61-DC-59</v>
      </c>
      <c r="B4847" s="436">
        <f>COUNTIF(AC$4:AC4847,AC4847)</f>
        <v>59</v>
      </c>
      <c r="C4847" s="436" t="str">
        <f t="shared" si="977"/>
        <v>DC2KV61-DC</v>
      </c>
      <c r="D4847" s="436">
        <f>VLOOKUP(C4847,'LICH THI'!C:AA,12,0)</f>
        <v>69</v>
      </c>
      <c r="E4847" s="436">
        <f>VLOOKUP(C4847,'LICH THI'!C:AA,13,0)</f>
        <v>45</v>
      </c>
      <c r="F4847" s="436">
        <f t="shared" si="987"/>
        <v>24</v>
      </c>
      <c r="G4847" s="436">
        <f>VLOOKUP(C4847,'LICH THI'!C:AA,14,0)</f>
        <v>2</v>
      </c>
      <c r="H4847" s="436">
        <f t="shared" si="978"/>
        <v>2</v>
      </c>
      <c r="I4847" s="436" t="str">
        <f t="shared" si="979"/>
        <v>Đào Duy Thái</v>
      </c>
      <c r="J4847" s="436"/>
      <c r="K4847" s="436">
        <f t="shared" si="980"/>
        <v>1</v>
      </c>
      <c r="L4847" s="436" t="str">
        <f t="shared" si="981"/>
        <v>DC2KV61-DC-1</v>
      </c>
      <c r="M4847" s="436">
        <f t="shared" si="982"/>
        <v>16</v>
      </c>
      <c r="N4847" s="437">
        <f t="shared" si="988"/>
        <v>20</v>
      </c>
      <c r="O4847" s="437"/>
      <c r="P4847" s="430" t="str">
        <f t="shared" si="983"/>
        <v/>
      </c>
      <c r="U4847" s="177">
        <v>2</v>
      </c>
      <c r="V4847" s="177" t="s">
        <v>4262</v>
      </c>
      <c r="W4847" s="177" t="s">
        <v>4329</v>
      </c>
      <c r="X4847" s="177" t="s">
        <v>4330</v>
      </c>
      <c r="Y4847" s="177" t="s">
        <v>4331</v>
      </c>
      <c r="Z4847" s="177" t="s">
        <v>4328</v>
      </c>
      <c r="AA4847" s="525" t="s">
        <v>3403</v>
      </c>
      <c r="AB4847" s="399" t="str">
        <f t="shared" si="984"/>
        <v>DC2KV61</v>
      </c>
      <c r="AC4847" s="399" t="str">
        <f t="shared" si="985"/>
        <v>DC2KV61-DC</v>
      </c>
      <c r="AD4847" t="str">
        <f>Y4847&amp;"-"&amp;VLOOKUP(AC4847,'LICH THI'!C:AA,9,0)</f>
        <v>63DCKT2035-42481</v>
      </c>
      <c r="AE4847">
        <f t="shared" si="986"/>
        <v>1</v>
      </c>
    </row>
    <row r="4848" spans="1:31" x14ac:dyDescent="0.25">
      <c r="A4848" s="436" t="str">
        <f t="shared" si="976"/>
        <v>DC2KV61-DC-60</v>
      </c>
      <c r="B4848" s="436">
        <f>COUNTIF(AC$4:AC4848,AC4848)</f>
        <v>60</v>
      </c>
      <c r="C4848" s="436" t="str">
        <f t="shared" si="977"/>
        <v>DC2KV61-DC</v>
      </c>
      <c r="D4848" s="436">
        <f>VLOOKUP(C4848,'LICH THI'!C:AA,12,0)</f>
        <v>69</v>
      </c>
      <c r="E4848" s="436">
        <f>VLOOKUP(C4848,'LICH THI'!C:AA,13,0)</f>
        <v>45</v>
      </c>
      <c r="F4848" s="436">
        <f t="shared" si="987"/>
        <v>24</v>
      </c>
      <c r="G4848" s="436">
        <f>VLOOKUP(C4848,'LICH THI'!C:AA,14,0)</f>
        <v>2</v>
      </c>
      <c r="H4848" s="436">
        <f t="shared" si="978"/>
        <v>2</v>
      </c>
      <c r="I4848" s="436" t="str">
        <f t="shared" si="979"/>
        <v>Nguyễn Thị Thu</v>
      </c>
      <c r="J4848" s="436"/>
      <c r="K4848" s="436">
        <f t="shared" si="980"/>
        <v>1</v>
      </c>
      <c r="L4848" s="436" t="str">
        <f t="shared" si="981"/>
        <v>DC2KV61-DC-1</v>
      </c>
      <c r="M4848" s="436">
        <f t="shared" si="982"/>
        <v>16</v>
      </c>
      <c r="N4848" s="437">
        <f t="shared" si="988"/>
        <v>21</v>
      </c>
      <c r="O4848" s="437"/>
      <c r="P4848" s="430" t="str">
        <f t="shared" si="983"/>
        <v/>
      </c>
      <c r="U4848" s="177">
        <v>16</v>
      </c>
      <c r="V4848" s="177" t="s">
        <v>3381</v>
      </c>
      <c r="W4848" s="177" t="s">
        <v>2619</v>
      </c>
      <c r="X4848" s="177" t="s">
        <v>2623</v>
      </c>
      <c r="Y4848" s="177" t="s">
        <v>4025</v>
      </c>
      <c r="Z4848" s="177" t="s">
        <v>4328</v>
      </c>
      <c r="AA4848" s="525" t="s">
        <v>3878</v>
      </c>
      <c r="AB4848" s="399" t="str">
        <f t="shared" si="984"/>
        <v>DC2KV61</v>
      </c>
      <c r="AC4848" s="399" t="str">
        <f t="shared" si="985"/>
        <v>DC2KV61-DC</v>
      </c>
      <c r="AD4848" t="str">
        <f>Y4848&amp;"-"&amp;VLOOKUP(AC4848,'LICH THI'!C:AA,9,0)</f>
        <v>64DCKT3201-42481</v>
      </c>
      <c r="AE4848">
        <f t="shared" si="986"/>
        <v>1</v>
      </c>
    </row>
    <row r="4849" spans="1:31" x14ac:dyDescent="0.25">
      <c r="A4849" s="436" t="str">
        <f t="shared" si="976"/>
        <v>DC2KV61-DC-61</v>
      </c>
      <c r="B4849" s="436">
        <f>COUNTIF(AC$4:AC4849,AC4849)</f>
        <v>61</v>
      </c>
      <c r="C4849" s="436" t="str">
        <f t="shared" si="977"/>
        <v>DC2KV61-DC</v>
      </c>
      <c r="D4849" s="436">
        <f>VLOOKUP(C4849,'LICH THI'!C:AA,12,0)</f>
        <v>69</v>
      </c>
      <c r="E4849" s="436">
        <f>VLOOKUP(C4849,'LICH THI'!C:AA,13,0)</f>
        <v>45</v>
      </c>
      <c r="F4849" s="436">
        <f t="shared" si="987"/>
        <v>24</v>
      </c>
      <c r="G4849" s="436">
        <f>VLOOKUP(C4849,'LICH THI'!C:AA,14,0)</f>
        <v>2</v>
      </c>
      <c r="H4849" s="436">
        <f t="shared" si="978"/>
        <v>2</v>
      </c>
      <c r="I4849" s="436" t="str">
        <f t="shared" si="979"/>
        <v>Nguyễn Thị Thuỳ</v>
      </c>
      <c r="J4849" s="436"/>
      <c r="K4849" s="436">
        <f t="shared" si="980"/>
        <v>1</v>
      </c>
      <c r="L4849" s="436" t="str">
        <f t="shared" si="981"/>
        <v>DC2KV61-DC-1</v>
      </c>
      <c r="M4849" s="436">
        <f t="shared" si="982"/>
        <v>16</v>
      </c>
      <c r="N4849" s="437">
        <f t="shared" si="988"/>
        <v>22</v>
      </c>
      <c r="O4849" s="437"/>
      <c r="P4849" s="430" t="str">
        <f t="shared" si="983"/>
        <v/>
      </c>
      <c r="U4849" s="177">
        <v>44</v>
      </c>
      <c r="V4849" s="177" t="s">
        <v>4382</v>
      </c>
      <c r="W4849" s="177" t="s">
        <v>2619</v>
      </c>
      <c r="X4849" s="177" t="s">
        <v>4402</v>
      </c>
      <c r="Y4849" s="177" t="s">
        <v>4403</v>
      </c>
      <c r="Z4849" s="177" t="s">
        <v>4328</v>
      </c>
      <c r="AA4849" s="525" t="s">
        <v>4404</v>
      </c>
      <c r="AB4849" s="399" t="str">
        <f t="shared" si="984"/>
        <v>DC2KV61</v>
      </c>
      <c r="AC4849" s="399" t="str">
        <f t="shared" si="985"/>
        <v>DC2KV61-DC</v>
      </c>
      <c r="AD4849" t="str">
        <f>Y4849&amp;"-"&amp;VLOOKUP(AC4849,'LICH THI'!C:AA,9,0)</f>
        <v>65DCQT21891-42481</v>
      </c>
      <c r="AE4849">
        <f t="shared" si="986"/>
        <v>1</v>
      </c>
    </row>
    <row r="4850" spans="1:31" x14ac:dyDescent="0.25">
      <c r="A4850" s="436" t="str">
        <f t="shared" si="976"/>
        <v>DC2KV61-DC-62</v>
      </c>
      <c r="B4850" s="436">
        <f>COUNTIF(AC$4:AC4850,AC4850)</f>
        <v>62</v>
      </c>
      <c r="C4850" s="436" t="str">
        <f t="shared" si="977"/>
        <v>DC2KV61-DC</v>
      </c>
      <c r="D4850" s="436">
        <f>VLOOKUP(C4850,'LICH THI'!C:AA,12,0)</f>
        <v>69</v>
      </c>
      <c r="E4850" s="436">
        <f>VLOOKUP(C4850,'LICH THI'!C:AA,13,0)</f>
        <v>45</v>
      </c>
      <c r="F4850" s="436">
        <f t="shared" si="987"/>
        <v>24</v>
      </c>
      <c r="G4850" s="436">
        <f>VLOOKUP(C4850,'LICH THI'!C:AA,14,0)</f>
        <v>2</v>
      </c>
      <c r="H4850" s="436">
        <f t="shared" si="978"/>
        <v>2</v>
      </c>
      <c r="I4850" s="436" t="str">
        <f t="shared" si="979"/>
        <v>Đào Thị Thuý</v>
      </c>
      <c r="J4850" s="436"/>
      <c r="K4850" s="436">
        <f t="shared" si="980"/>
        <v>1</v>
      </c>
      <c r="L4850" s="436" t="str">
        <f t="shared" si="981"/>
        <v>DC2KV61-DC-1</v>
      </c>
      <c r="M4850" s="436">
        <f t="shared" si="982"/>
        <v>16</v>
      </c>
      <c r="N4850" s="437">
        <f t="shared" si="988"/>
        <v>23</v>
      </c>
      <c r="O4850" s="437"/>
      <c r="P4850" s="430" t="str">
        <f t="shared" si="983"/>
        <v/>
      </c>
      <c r="U4850" s="177">
        <v>63</v>
      </c>
      <c r="V4850" s="177" t="s">
        <v>3556</v>
      </c>
      <c r="W4850" s="177" t="s">
        <v>3576</v>
      </c>
      <c r="X4850" s="177" t="s">
        <v>3577</v>
      </c>
      <c r="Y4850" s="177" t="s">
        <v>3578</v>
      </c>
      <c r="Z4850" s="177" t="s">
        <v>4328</v>
      </c>
      <c r="AA4850" s="525" t="s">
        <v>3537</v>
      </c>
      <c r="AB4850" s="399" t="str">
        <f t="shared" si="984"/>
        <v>DC2KV61</v>
      </c>
      <c r="AC4850" s="399" t="str">
        <f t="shared" si="985"/>
        <v>DC2KV61-DC</v>
      </c>
      <c r="AD4850" t="str">
        <f>Y4850&amp;"-"&amp;VLOOKUP(AC4850,'LICH THI'!C:AA,9,0)</f>
        <v>65DCQT23991-42481</v>
      </c>
      <c r="AE4850">
        <f t="shared" si="986"/>
        <v>1</v>
      </c>
    </row>
    <row r="4851" spans="1:31" x14ac:dyDescent="0.25">
      <c r="A4851" s="436" t="str">
        <f t="shared" si="976"/>
        <v>DC2KV61-DC-63</v>
      </c>
      <c r="B4851" s="436">
        <f>COUNTIF(AC$4:AC4851,AC4851)</f>
        <v>63</v>
      </c>
      <c r="C4851" s="436" t="str">
        <f t="shared" si="977"/>
        <v>DC2KV61-DC</v>
      </c>
      <c r="D4851" s="436">
        <f>VLOOKUP(C4851,'LICH THI'!C:AA,12,0)</f>
        <v>69</v>
      </c>
      <c r="E4851" s="436">
        <f>VLOOKUP(C4851,'LICH THI'!C:AA,13,0)</f>
        <v>45</v>
      </c>
      <c r="F4851" s="436">
        <f t="shared" si="987"/>
        <v>24</v>
      </c>
      <c r="G4851" s="436">
        <f>VLOOKUP(C4851,'LICH THI'!C:AA,14,0)</f>
        <v>2</v>
      </c>
      <c r="H4851" s="436">
        <f t="shared" si="978"/>
        <v>2</v>
      </c>
      <c r="I4851" s="436" t="str">
        <f t="shared" si="979"/>
        <v>Bùi Thị Thúy</v>
      </c>
      <c r="J4851" s="436"/>
      <c r="K4851" s="436">
        <f t="shared" si="980"/>
        <v>1</v>
      </c>
      <c r="L4851" s="436" t="str">
        <f t="shared" si="981"/>
        <v>DC2KV61-DC-1</v>
      </c>
      <c r="M4851" s="436">
        <f t="shared" si="982"/>
        <v>16</v>
      </c>
      <c r="N4851" s="437">
        <f t="shared" si="988"/>
        <v>24</v>
      </c>
      <c r="O4851" s="437"/>
      <c r="P4851" s="430" t="str">
        <f t="shared" si="983"/>
        <v/>
      </c>
      <c r="U4851" s="177">
        <v>4</v>
      </c>
      <c r="V4851" s="177" t="s">
        <v>2614</v>
      </c>
      <c r="W4851" s="177" t="s">
        <v>2630</v>
      </c>
      <c r="X4851" s="177" t="s">
        <v>2631</v>
      </c>
      <c r="Y4851" s="177" t="s">
        <v>2632</v>
      </c>
      <c r="Z4851" s="177" t="s">
        <v>4328</v>
      </c>
      <c r="AA4851" s="525" t="s">
        <v>2633</v>
      </c>
      <c r="AB4851" s="399" t="str">
        <f t="shared" si="984"/>
        <v>DC2KV61</v>
      </c>
      <c r="AC4851" s="399" t="str">
        <f t="shared" si="985"/>
        <v>DC2KV61-DC</v>
      </c>
      <c r="AD4851" t="str">
        <f>Y4851&amp;"-"&amp;VLOOKUP(AC4851,'LICH THI'!C:AA,9,0)</f>
        <v>63DCKT3043-42481</v>
      </c>
      <c r="AE4851">
        <f t="shared" si="986"/>
        <v>1</v>
      </c>
    </row>
    <row r="4852" spans="1:31" x14ac:dyDescent="0.25">
      <c r="A4852" s="436" t="str">
        <f t="shared" si="976"/>
        <v>DC2KV61-DC-64</v>
      </c>
      <c r="B4852" s="436">
        <f>COUNTIF(AC$4:AC4852,AC4852)</f>
        <v>64</v>
      </c>
      <c r="C4852" s="436" t="str">
        <f t="shared" si="977"/>
        <v>DC2KV61-DC</v>
      </c>
      <c r="D4852" s="436">
        <f>VLOOKUP(C4852,'LICH THI'!C:AA,12,0)</f>
        <v>69</v>
      </c>
      <c r="E4852" s="436">
        <f>VLOOKUP(C4852,'LICH THI'!C:AA,13,0)</f>
        <v>45</v>
      </c>
      <c r="F4852" s="436">
        <f t="shared" si="987"/>
        <v>24</v>
      </c>
      <c r="G4852" s="436">
        <f>VLOOKUP(C4852,'LICH THI'!C:AA,14,0)</f>
        <v>2</v>
      </c>
      <c r="H4852" s="436">
        <f t="shared" si="978"/>
        <v>2</v>
      </c>
      <c r="I4852" s="436" t="str">
        <f t="shared" si="979"/>
        <v>Đỗ Thị Quỳnh Trang</v>
      </c>
      <c r="J4852" s="436"/>
      <c r="K4852" s="436">
        <f t="shared" si="980"/>
        <v>1</v>
      </c>
      <c r="L4852" s="436" t="str">
        <f t="shared" si="981"/>
        <v>DC2KV61-DC-1</v>
      </c>
      <c r="M4852" s="436">
        <f t="shared" si="982"/>
        <v>16</v>
      </c>
      <c r="N4852" s="437">
        <f t="shared" si="988"/>
        <v>1</v>
      </c>
      <c r="O4852" s="437"/>
      <c r="P4852" s="430" t="str">
        <f t="shared" si="983"/>
        <v/>
      </c>
      <c r="U4852" s="177">
        <v>17</v>
      </c>
      <c r="V4852" s="177" t="s">
        <v>3381</v>
      </c>
      <c r="W4852" s="177" t="s">
        <v>4346</v>
      </c>
      <c r="X4852" s="177" t="s">
        <v>2694</v>
      </c>
      <c r="Y4852" s="177" t="s">
        <v>4347</v>
      </c>
      <c r="Z4852" s="177" t="s">
        <v>4328</v>
      </c>
      <c r="AA4852" s="525" t="s">
        <v>4348</v>
      </c>
      <c r="AB4852" s="399" t="str">
        <f t="shared" si="984"/>
        <v>DC2KV61</v>
      </c>
      <c r="AC4852" s="399" t="str">
        <f t="shared" si="985"/>
        <v>DC2KV61-DC</v>
      </c>
      <c r="AD4852" t="str">
        <f>Y4852&amp;"-"&amp;VLOOKUP(AC4852,'LICH THI'!C:AA,9,0)</f>
        <v>64DCKT3150-42481</v>
      </c>
      <c r="AE4852">
        <f t="shared" si="986"/>
        <v>1</v>
      </c>
    </row>
    <row r="4853" spans="1:31" x14ac:dyDescent="0.25">
      <c r="A4853" s="436" t="str">
        <f t="shared" si="976"/>
        <v>DC2KV61-DC-65</v>
      </c>
      <c r="B4853" s="436">
        <f>COUNTIF(AC$4:AC4853,AC4853)</f>
        <v>65</v>
      </c>
      <c r="C4853" s="436" t="str">
        <f t="shared" si="977"/>
        <v>DC2KV61-DC</v>
      </c>
      <c r="D4853" s="436">
        <f>VLOOKUP(C4853,'LICH THI'!C:AA,12,0)</f>
        <v>69</v>
      </c>
      <c r="E4853" s="436">
        <f>VLOOKUP(C4853,'LICH THI'!C:AA,13,0)</f>
        <v>45</v>
      </c>
      <c r="F4853" s="436">
        <f t="shared" si="987"/>
        <v>24</v>
      </c>
      <c r="G4853" s="436">
        <f>VLOOKUP(C4853,'LICH THI'!C:AA,14,0)</f>
        <v>2</v>
      </c>
      <c r="H4853" s="436">
        <f t="shared" si="978"/>
        <v>2</v>
      </c>
      <c r="I4853" s="436" t="str">
        <f t="shared" si="979"/>
        <v>Nguyễn Thị Trang</v>
      </c>
      <c r="J4853" s="436"/>
      <c r="K4853" s="436">
        <f t="shared" si="980"/>
        <v>1</v>
      </c>
      <c r="L4853" s="436" t="str">
        <f t="shared" si="981"/>
        <v>DC2KV61-DC-1</v>
      </c>
      <c r="M4853" s="436">
        <f t="shared" si="982"/>
        <v>16</v>
      </c>
      <c r="N4853" s="437">
        <f t="shared" si="988"/>
        <v>2</v>
      </c>
      <c r="O4853" s="437"/>
      <c r="P4853" s="430" t="str">
        <f t="shared" si="983"/>
        <v/>
      </c>
      <c r="U4853" s="177">
        <v>21</v>
      </c>
      <c r="V4853" s="177" t="s">
        <v>3019</v>
      </c>
      <c r="W4853" s="177" t="s">
        <v>2619</v>
      </c>
      <c r="X4853" s="177" t="s">
        <v>2694</v>
      </c>
      <c r="Y4853" s="177" t="s">
        <v>4351</v>
      </c>
      <c r="Z4853" s="177" t="s">
        <v>4328</v>
      </c>
      <c r="AA4853" s="525" t="s">
        <v>4352</v>
      </c>
      <c r="AB4853" s="399" t="str">
        <f t="shared" si="984"/>
        <v>DC2KV61</v>
      </c>
      <c r="AC4853" s="399" t="str">
        <f t="shared" si="985"/>
        <v>DC2KV61-DC</v>
      </c>
      <c r="AD4853" t="str">
        <f>Y4853&amp;"-"&amp;VLOOKUP(AC4853,'LICH THI'!C:AA,9,0)</f>
        <v>64DCQT3055-42481</v>
      </c>
      <c r="AE4853">
        <f t="shared" si="986"/>
        <v>1</v>
      </c>
    </row>
    <row r="4854" spans="1:31" x14ac:dyDescent="0.25">
      <c r="A4854" s="436" t="str">
        <f t="shared" si="976"/>
        <v>DC2KV61-DC-66</v>
      </c>
      <c r="B4854" s="436">
        <f>COUNTIF(AC$4:AC4854,AC4854)</f>
        <v>66</v>
      </c>
      <c r="C4854" s="436" t="str">
        <f t="shared" si="977"/>
        <v>DC2KV61-DC</v>
      </c>
      <c r="D4854" s="436">
        <f>VLOOKUP(C4854,'LICH THI'!C:AA,12,0)</f>
        <v>69</v>
      </c>
      <c r="E4854" s="436">
        <f>VLOOKUP(C4854,'LICH THI'!C:AA,13,0)</f>
        <v>45</v>
      </c>
      <c r="F4854" s="436">
        <f t="shared" si="987"/>
        <v>24</v>
      </c>
      <c r="G4854" s="436">
        <f>VLOOKUP(C4854,'LICH THI'!C:AA,14,0)</f>
        <v>2</v>
      </c>
      <c r="H4854" s="436">
        <f t="shared" si="978"/>
        <v>2</v>
      </c>
      <c r="I4854" s="436" t="str">
        <f t="shared" si="979"/>
        <v>Phạm Thị Trang</v>
      </c>
      <c r="J4854" s="436"/>
      <c r="K4854" s="436">
        <f t="shared" si="980"/>
        <v>1</v>
      </c>
      <c r="L4854" s="436" t="str">
        <f t="shared" si="981"/>
        <v>DC2KV61-DC-1</v>
      </c>
      <c r="M4854" s="436">
        <f t="shared" si="982"/>
        <v>16</v>
      </c>
      <c r="N4854" s="437">
        <f t="shared" si="988"/>
        <v>3</v>
      </c>
      <c r="O4854" s="437"/>
      <c r="P4854" s="430" t="str">
        <f t="shared" si="983"/>
        <v/>
      </c>
      <c r="U4854" s="177">
        <v>18</v>
      </c>
      <c r="V4854" s="177" t="s">
        <v>3381</v>
      </c>
      <c r="W4854" s="177" t="s">
        <v>3557</v>
      </c>
      <c r="X4854" s="177" t="s">
        <v>2694</v>
      </c>
      <c r="Y4854" s="177" t="s">
        <v>4349</v>
      </c>
      <c r="Z4854" s="177" t="s">
        <v>4328</v>
      </c>
      <c r="AA4854" s="525" t="s">
        <v>4350</v>
      </c>
      <c r="AB4854" s="399" t="str">
        <f t="shared" si="984"/>
        <v>DC2KV61</v>
      </c>
      <c r="AC4854" s="399" t="str">
        <f t="shared" si="985"/>
        <v>DC2KV61-DC</v>
      </c>
      <c r="AD4854" t="str">
        <f>Y4854&amp;"-"&amp;VLOOKUP(AC4854,'LICH THI'!C:AA,9,0)</f>
        <v>64DCKT3172-42481</v>
      </c>
      <c r="AE4854">
        <f t="shared" si="986"/>
        <v>1</v>
      </c>
    </row>
    <row r="4855" spans="1:31" x14ac:dyDescent="0.25">
      <c r="A4855" s="436" t="str">
        <f t="shared" si="976"/>
        <v>DC2KV61-DC-67</v>
      </c>
      <c r="B4855" s="436">
        <f>COUNTIF(AC$4:AC4855,AC4855)</f>
        <v>67</v>
      </c>
      <c r="C4855" s="436" t="str">
        <f t="shared" si="977"/>
        <v>DC2KV61-DC</v>
      </c>
      <c r="D4855" s="436">
        <f>VLOOKUP(C4855,'LICH THI'!C:AA,12,0)</f>
        <v>69</v>
      </c>
      <c r="E4855" s="436">
        <f>VLOOKUP(C4855,'LICH THI'!C:AA,13,0)</f>
        <v>45</v>
      </c>
      <c r="F4855" s="436">
        <f t="shared" si="987"/>
        <v>24</v>
      </c>
      <c r="G4855" s="436">
        <f>VLOOKUP(C4855,'LICH THI'!C:AA,14,0)</f>
        <v>2</v>
      </c>
      <c r="H4855" s="436">
        <f t="shared" si="978"/>
        <v>2</v>
      </c>
      <c r="I4855" s="436" t="str">
        <f t="shared" si="979"/>
        <v>Nguyễn Văn Trung</v>
      </c>
      <c r="J4855" s="436"/>
      <c r="K4855" s="436">
        <f t="shared" si="980"/>
        <v>1</v>
      </c>
      <c r="L4855" s="436" t="str">
        <f t="shared" si="981"/>
        <v>DC2KV61-DC-1</v>
      </c>
      <c r="M4855" s="436">
        <f t="shared" si="982"/>
        <v>16</v>
      </c>
      <c r="N4855" s="437">
        <f t="shared" si="988"/>
        <v>4</v>
      </c>
      <c r="O4855" s="437"/>
      <c r="P4855" s="430" t="str">
        <f t="shared" si="983"/>
        <v/>
      </c>
      <c r="U4855" s="177">
        <v>67</v>
      </c>
      <c r="V4855" s="177" t="s">
        <v>3046</v>
      </c>
      <c r="W4855" s="177" t="s">
        <v>2741</v>
      </c>
      <c r="X4855" s="177" t="s">
        <v>3160</v>
      </c>
      <c r="Y4855" s="177" t="s">
        <v>4260</v>
      </c>
      <c r="Z4855" s="177" t="s">
        <v>4328</v>
      </c>
      <c r="AA4855" s="525" t="s">
        <v>4261</v>
      </c>
      <c r="AB4855" s="399" t="str">
        <f t="shared" si="984"/>
        <v>DC2KV61</v>
      </c>
      <c r="AC4855" s="399" t="str">
        <f t="shared" si="985"/>
        <v>DC2KV61-DC</v>
      </c>
      <c r="AD4855" t="str">
        <f>Y4855&amp;"-"&amp;VLOOKUP(AC4855,'LICH THI'!C:AA,9,0)</f>
        <v>63DCKT3283-42481</v>
      </c>
      <c r="AE4855">
        <f t="shared" si="986"/>
        <v>1</v>
      </c>
    </row>
    <row r="4856" spans="1:31" x14ac:dyDescent="0.25">
      <c r="A4856" s="436" t="str">
        <f t="shared" si="976"/>
        <v>DC2KV61-DC-68</v>
      </c>
      <c r="B4856" s="436">
        <f>COUNTIF(AC$4:AC4856,AC4856)</f>
        <v>68</v>
      </c>
      <c r="C4856" s="436" t="str">
        <f t="shared" si="977"/>
        <v>DC2KV61-DC</v>
      </c>
      <c r="D4856" s="436">
        <f>VLOOKUP(C4856,'LICH THI'!C:AA,12,0)</f>
        <v>69</v>
      </c>
      <c r="E4856" s="436">
        <f>VLOOKUP(C4856,'LICH THI'!C:AA,13,0)</f>
        <v>45</v>
      </c>
      <c r="F4856" s="436">
        <f t="shared" si="987"/>
        <v>24</v>
      </c>
      <c r="G4856" s="436">
        <f>VLOOKUP(C4856,'LICH THI'!C:AA,14,0)</f>
        <v>2</v>
      </c>
      <c r="H4856" s="436">
        <f t="shared" si="978"/>
        <v>2</v>
      </c>
      <c r="I4856" s="436" t="str">
        <f t="shared" si="979"/>
        <v>Nguyễn Thị Văn</v>
      </c>
      <c r="J4856" s="436"/>
      <c r="K4856" s="436">
        <f t="shared" si="980"/>
        <v>1</v>
      </c>
      <c r="L4856" s="436" t="str">
        <f t="shared" si="981"/>
        <v>DC2KV61-DC-1</v>
      </c>
      <c r="M4856" s="436">
        <f t="shared" si="982"/>
        <v>16</v>
      </c>
      <c r="N4856" s="437">
        <f t="shared" si="988"/>
        <v>5</v>
      </c>
      <c r="O4856" s="437"/>
      <c r="P4856" s="430" t="str">
        <f t="shared" si="983"/>
        <v/>
      </c>
      <c r="U4856" s="177">
        <v>46</v>
      </c>
      <c r="V4856" s="177" t="s">
        <v>4382</v>
      </c>
      <c r="W4856" s="177" t="s">
        <v>2619</v>
      </c>
      <c r="X4856" s="177" t="s">
        <v>3675</v>
      </c>
      <c r="Y4856" s="177" t="s">
        <v>4408</v>
      </c>
      <c r="Z4856" s="177" t="s">
        <v>4328</v>
      </c>
      <c r="AA4856" s="525" t="s">
        <v>4409</v>
      </c>
      <c r="AB4856" s="399" t="str">
        <f t="shared" si="984"/>
        <v>DC2KV61</v>
      </c>
      <c r="AC4856" s="399" t="str">
        <f t="shared" si="985"/>
        <v>DC2KV61-DC</v>
      </c>
      <c r="AD4856" t="str">
        <f>Y4856&amp;"-"&amp;VLOOKUP(AC4856,'LICH THI'!C:AA,9,0)</f>
        <v>65DCQT22914-42481</v>
      </c>
      <c r="AE4856">
        <f t="shared" si="986"/>
        <v>1</v>
      </c>
    </row>
    <row r="4857" spans="1:31" x14ac:dyDescent="0.25">
      <c r="A4857" s="436" t="str">
        <f t="shared" si="976"/>
        <v>DC2KV61-DC-69</v>
      </c>
      <c r="B4857" s="436">
        <f>COUNTIF(AC$4:AC4857,AC4857)</f>
        <v>69</v>
      </c>
      <c r="C4857" s="436" t="str">
        <f t="shared" si="977"/>
        <v>DC2KV61-DC</v>
      </c>
      <c r="D4857" s="436">
        <f>VLOOKUP(C4857,'LICH THI'!C:AA,12,0)</f>
        <v>69</v>
      </c>
      <c r="E4857" s="436">
        <f>VLOOKUP(C4857,'LICH THI'!C:AA,13,0)</f>
        <v>45</v>
      </c>
      <c r="F4857" s="436">
        <f t="shared" si="987"/>
        <v>24</v>
      </c>
      <c r="G4857" s="436">
        <f>VLOOKUP(C4857,'LICH THI'!C:AA,14,0)</f>
        <v>2</v>
      </c>
      <c r="H4857" s="436">
        <f t="shared" si="978"/>
        <v>2</v>
      </c>
      <c r="I4857" s="436" t="str">
        <f t="shared" si="979"/>
        <v>Nguyễn Thị Yến</v>
      </c>
      <c r="J4857" s="436"/>
      <c r="K4857" s="436">
        <f t="shared" si="980"/>
        <v>1</v>
      </c>
      <c r="L4857" s="436" t="str">
        <f t="shared" si="981"/>
        <v>DC2KV61-DC-1</v>
      </c>
      <c r="M4857" s="436">
        <f t="shared" si="982"/>
        <v>16</v>
      </c>
      <c r="N4857" s="437">
        <f t="shared" si="988"/>
        <v>6</v>
      </c>
      <c r="O4857" s="437"/>
      <c r="P4857" s="430" t="str">
        <f t="shared" si="983"/>
        <v/>
      </c>
      <c r="U4857" s="177">
        <v>31</v>
      </c>
      <c r="V4857" s="177" t="s">
        <v>3491</v>
      </c>
      <c r="W4857" s="177" t="s">
        <v>2619</v>
      </c>
      <c r="X4857" s="177" t="s">
        <v>2639</v>
      </c>
      <c r="Y4857" s="177" t="s">
        <v>4375</v>
      </c>
      <c r="Z4857" s="177" t="s">
        <v>4328</v>
      </c>
      <c r="AA4857" s="525" t="s">
        <v>4376</v>
      </c>
      <c r="AB4857" s="399" t="str">
        <f t="shared" si="984"/>
        <v>DC2KV61</v>
      </c>
      <c r="AC4857" s="399" t="str">
        <f t="shared" si="985"/>
        <v>DC2KV61-DC</v>
      </c>
      <c r="AD4857" t="str">
        <f>Y4857&amp;"-"&amp;VLOOKUP(AC4857,'LICH THI'!C:AA,9,0)</f>
        <v>65DCKT20145-42481</v>
      </c>
      <c r="AE4857">
        <f t="shared" si="986"/>
        <v>1</v>
      </c>
    </row>
    <row r="4858" spans="1:31" x14ac:dyDescent="0.25">
      <c r="A4858" s="436" t="str">
        <f t="shared" si="976"/>
        <v>DC2KV62-DC-1</v>
      </c>
      <c r="B4858" s="436">
        <f>COUNTIF(AC$4:AC4858,AC4858)</f>
        <v>1</v>
      </c>
      <c r="C4858" s="436" t="str">
        <f t="shared" si="977"/>
        <v>DC2KV62-DC</v>
      </c>
      <c r="D4858" s="436">
        <f>VLOOKUP(C4858,'LICH THI'!C:AA,12,0)</f>
        <v>28</v>
      </c>
      <c r="E4858" s="436">
        <f>VLOOKUP(C4858,'LICH THI'!C:AA,13,0)</f>
        <v>28</v>
      </c>
      <c r="F4858" s="436">
        <f t="shared" si="987"/>
        <v>28</v>
      </c>
      <c r="G4858" s="436">
        <f>VLOOKUP(C4858,'LICH THI'!C:AA,14,0)</f>
        <v>1</v>
      </c>
      <c r="H4858" s="436">
        <f t="shared" si="978"/>
        <v>1</v>
      </c>
      <c r="I4858" s="436" t="str">
        <f t="shared" si="979"/>
        <v>Nguyễn Ngọc Anh</v>
      </c>
      <c r="J4858" s="436"/>
      <c r="K4858" s="436">
        <f t="shared" si="980"/>
        <v>1</v>
      </c>
      <c r="L4858" s="436" t="str">
        <f t="shared" si="981"/>
        <v>DC2KV62-DC-1</v>
      </c>
      <c r="M4858" s="436">
        <f t="shared" si="982"/>
        <v>6</v>
      </c>
      <c r="N4858" s="437">
        <f t="shared" si="988"/>
        <v>24</v>
      </c>
      <c r="O4858" s="437"/>
      <c r="P4858" s="430" t="str">
        <f t="shared" si="983"/>
        <v/>
      </c>
      <c r="U4858" s="177">
        <v>23</v>
      </c>
      <c r="V4858" s="177" t="s">
        <v>3088</v>
      </c>
      <c r="W4858" s="177" t="s">
        <v>2783</v>
      </c>
      <c r="X4858" s="177" t="s">
        <v>2611</v>
      </c>
      <c r="Y4858" s="177" t="s">
        <v>6843</v>
      </c>
      <c r="Z4858" s="177" t="s">
        <v>7461</v>
      </c>
      <c r="AA4858" s="525" t="s">
        <v>4170</v>
      </c>
      <c r="AB4858" s="399" t="str">
        <f t="shared" si="984"/>
        <v>DC2KV62</v>
      </c>
      <c r="AC4858" s="399" t="str">
        <f t="shared" si="985"/>
        <v>DC2KV62-DC</v>
      </c>
      <c r="AD4858" t="str">
        <f>Y4858&amp;"-"&amp;VLOOKUP(AC4858,'LICH THI'!C:AA,9,0)</f>
        <v>63DCQT3010-42484</v>
      </c>
      <c r="AE4858">
        <f t="shared" si="986"/>
        <v>1</v>
      </c>
    </row>
    <row r="4859" spans="1:31" x14ac:dyDescent="0.25">
      <c r="A4859" s="436" t="str">
        <f t="shared" si="976"/>
        <v>DC2KV62-DC-2</v>
      </c>
      <c r="B4859" s="436">
        <f>COUNTIF(AC$4:AC4859,AC4859)</f>
        <v>2</v>
      </c>
      <c r="C4859" s="436" t="str">
        <f t="shared" si="977"/>
        <v>DC2KV62-DC</v>
      </c>
      <c r="D4859" s="436">
        <f>VLOOKUP(C4859,'LICH THI'!C:AA,12,0)</f>
        <v>28</v>
      </c>
      <c r="E4859" s="436">
        <f>VLOOKUP(C4859,'LICH THI'!C:AA,13,0)</f>
        <v>28</v>
      </c>
      <c r="F4859" s="436">
        <f t="shared" si="987"/>
        <v>28</v>
      </c>
      <c r="G4859" s="436">
        <f>VLOOKUP(C4859,'LICH THI'!C:AA,14,0)</f>
        <v>1</v>
      </c>
      <c r="H4859" s="436">
        <f t="shared" si="978"/>
        <v>1</v>
      </c>
      <c r="I4859" s="436" t="str">
        <f t="shared" si="979"/>
        <v>Mai Thị Dung</v>
      </c>
      <c r="J4859" s="436"/>
      <c r="K4859" s="436">
        <f t="shared" si="980"/>
        <v>1</v>
      </c>
      <c r="L4859" s="436" t="str">
        <f t="shared" si="981"/>
        <v>DC2KV62-DC-1</v>
      </c>
      <c r="M4859" s="436">
        <f t="shared" si="982"/>
        <v>6</v>
      </c>
      <c r="N4859" s="437">
        <f t="shared" si="988"/>
        <v>25</v>
      </c>
      <c r="O4859" s="437"/>
      <c r="P4859" s="430" t="str">
        <f t="shared" si="983"/>
        <v/>
      </c>
      <c r="U4859" s="177">
        <v>6</v>
      </c>
      <c r="V4859" s="177" t="s">
        <v>2707</v>
      </c>
      <c r="W4859" s="177" t="s">
        <v>3252</v>
      </c>
      <c r="X4859" s="177" t="s">
        <v>3823</v>
      </c>
      <c r="Y4859" s="177" t="s">
        <v>5560</v>
      </c>
      <c r="Z4859" s="177" t="s">
        <v>7461</v>
      </c>
      <c r="AA4859" s="525" t="s">
        <v>5561</v>
      </c>
      <c r="AB4859" s="399" t="str">
        <f t="shared" si="984"/>
        <v>DC2KV62</v>
      </c>
      <c r="AC4859" s="399" t="str">
        <f t="shared" si="985"/>
        <v>DC2KV62-DC</v>
      </c>
      <c r="AD4859" t="str">
        <f>Y4859&amp;"-"&amp;VLOOKUP(AC4859,'LICH THI'!C:AA,9,0)</f>
        <v>63DCQT3087-42484</v>
      </c>
      <c r="AE4859">
        <f t="shared" si="986"/>
        <v>1</v>
      </c>
    </row>
    <row r="4860" spans="1:31" x14ac:dyDescent="0.25">
      <c r="A4860" s="436" t="str">
        <f t="shared" si="976"/>
        <v>DC2KV62-DC-3</v>
      </c>
      <c r="B4860" s="436">
        <f>COUNTIF(AC$4:AC4860,AC4860)</f>
        <v>3</v>
      </c>
      <c r="C4860" s="436" t="str">
        <f t="shared" si="977"/>
        <v>DC2KV62-DC</v>
      </c>
      <c r="D4860" s="436">
        <f>VLOOKUP(C4860,'LICH THI'!C:AA,12,0)</f>
        <v>28</v>
      </c>
      <c r="E4860" s="436">
        <f>VLOOKUP(C4860,'LICH THI'!C:AA,13,0)</f>
        <v>28</v>
      </c>
      <c r="F4860" s="436">
        <f t="shared" si="987"/>
        <v>28</v>
      </c>
      <c r="G4860" s="436">
        <f>VLOOKUP(C4860,'LICH THI'!C:AA,14,0)</f>
        <v>1</v>
      </c>
      <c r="H4860" s="436">
        <f t="shared" si="978"/>
        <v>1</v>
      </c>
      <c r="I4860" s="436" t="str">
        <f t="shared" si="979"/>
        <v>Nguyễn Danh Hải</v>
      </c>
      <c r="J4860" s="436"/>
      <c r="K4860" s="436">
        <f t="shared" si="980"/>
        <v>1</v>
      </c>
      <c r="L4860" s="436" t="str">
        <f t="shared" si="981"/>
        <v>DC2KV62-DC-1</v>
      </c>
      <c r="M4860" s="436">
        <f t="shared" si="982"/>
        <v>6</v>
      </c>
      <c r="N4860" s="437">
        <f t="shared" si="988"/>
        <v>26</v>
      </c>
      <c r="O4860" s="437"/>
      <c r="P4860" s="430" t="str">
        <f t="shared" si="983"/>
        <v/>
      </c>
      <c r="U4860" s="177">
        <v>24</v>
      </c>
      <c r="V4860" s="177" t="s">
        <v>3088</v>
      </c>
      <c r="W4860" s="177" t="s">
        <v>3092</v>
      </c>
      <c r="X4860" s="177" t="s">
        <v>2908</v>
      </c>
      <c r="Y4860" s="177" t="s">
        <v>3093</v>
      </c>
      <c r="Z4860" s="177" t="s">
        <v>7461</v>
      </c>
      <c r="AA4860" s="525" t="s">
        <v>3094</v>
      </c>
      <c r="AB4860" s="399" t="str">
        <f t="shared" si="984"/>
        <v>DC2KV62</v>
      </c>
      <c r="AC4860" s="399" t="str">
        <f t="shared" si="985"/>
        <v>DC2KV62-DC</v>
      </c>
      <c r="AD4860" t="str">
        <f>Y4860&amp;"-"&amp;VLOOKUP(AC4860,'LICH THI'!C:AA,9,0)</f>
        <v>63DCQT3040-42484</v>
      </c>
      <c r="AE4860">
        <f t="shared" si="986"/>
        <v>1</v>
      </c>
    </row>
    <row r="4861" spans="1:31" x14ac:dyDescent="0.25">
      <c r="A4861" s="436" t="str">
        <f t="shared" si="976"/>
        <v>DC2KV62-DC-4</v>
      </c>
      <c r="B4861" s="436">
        <f>COUNTIF(AC$4:AC4861,AC4861)</f>
        <v>4</v>
      </c>
      <c r="C4861" s="436" t="str">
        <f t="shared" si="977"/>
        <v>DC2KV62-DC</v>
      </c>
      <c r="D4861" s="436">
        <f>VLOOKUP(C4861,'LICH THI'!C:AA,12,0)</f>
        <v>28</v>
      </c>
      <c r="E4861" s="436">
        <f>VLOOKUP(C4861,'LICH THI'!C:AA,13,0)</f>
        <v>28</v>
      </c>
      <c r="F4861" s="436">
        <f t="shared" si="987"/>
        <v>28</v>
      </c>
      <c r="G4861" s="436">
        <f>VLOOKUP(C4861,'LICH THI'!C:AA,14,0)</f>
        <v>1</v>
      </c>
      <c r="H4861" s="436">
        <f t="shared" si="978"/>
        <v>1</v>
      </c>
      <c r="I4861" s="436" t="str">
        <f t="shared" si="979"/>
        <v>Bùi Thị Hoa</v>
      </c>
      <c r="J4861" s="436"/>
      <c r="K4861" s="436">
        <f t="shared" si="980"/>
        <v>1</v>
      </c>
      <c r="L4861" s="436" t="str">
        <f t="shared" si="981"/>
        <v>DC2KV62-DC-1</v>
      </c>
      <c r="M4861" s="436">
        <f t="shared" si="982"/>
        <v>6</v>
      </c>
      <c r="N4861" s="437">
        <f t="shared" si="988"/>
        <v>27</v>
      </c>
      <c r="O4861" s="437"/>
      <c r="P4861" s="430" t="str">
        <f t="shared" si="983"/>
        <v/>
      </c>
      <c r="U4861" s="177">
        <v>5</v>
      </c>
      <c r="V4861" s="177" t="s">
        <v>2700</v>
      </c>
      <c r="W4861" s="177" t="s">
        <v>2630</v>
      </c>
      <c r="X4861" s="177" t="s">
        <v>3565</v>
      </c>
      <c r="Y4861" s="177" t="s">
        <v>6839</v>
      </c>
      <c r="Z4861" s="177" t="s">
        <v>7461</v>
      </c>
      <c r="AA4861" s="525" t="s">
        <v>6840</v>
      </c>
      <c r="AB4861" s="399" t="str">
        <f t="shared" si="984"/>
        <v>DC2KV62</v>
      </c>
      <c r="AC4861" s="399" t="str">
        <f t="shared" si="985"/>
        <v>DC2KV62-DC</v>
      </c>
      <c r="AD4861" t="str">
        <f>Y4861&amp;"-"&amp;VLOOKUP(AC4861,'LICH THI'!C:AA,9,0)</f>
        <v>63DCKT3169-42484</v>
      </c>
      <c r="AE4861">
        <f t="shared" si="986"/>
        <v>1</v>
      </c>
    </row>
    <row r="4862" spans="1:31" x14ac:dyDescent="0.25">
      <c r="A4862" s="436" t="str">
        <f t="shared" si="976"/>
        <v>DC2KV62-DC-5</v>
      </c>
      <c r="B4862" s="436">
        <f>COUNTIF(AC$4:AC4862,AC4862)</f>
        <v>5</v>
      </c>
      <c r="C4862" s="436" t="str">
        <f t="shared" si="977"/>
        <v>DC2KV62-DC</v>
      </c>
      <c r="D4862" s="436">
        <f>VLOOKUP(C4862,'LICH THI'!C:AA,12,0)</f>
        <v>28</v>
      </c>
      <c r="E4862" s="436">
        <f>VLOOKUP(C4862,'LICH THI'!C:AA,13,0)</f>
        <v>28</v>
      </c>
      <c r="F4862" s="436">
        <f t="shared" si="987"/>
        <v>28</v>
      </c>
      <c r="G4862" s="436">
        <f>VLOOKUP(C4862,'LICH THI'!C:AA,14,0)</f>
        <v>1</v>
      </c>
      <c r="H4862" s="436">
        <f t="shared" si="978"/>
        <v>1</v>
      </c>
      <c r="I4862" s="436" t="str">
        <f t="shared" si="979"/>
        <v>Hoàng Mỹ Hoa</v>
      </c>
      <c r="J4862" s="436"/>
      <c r="K4862" s="436">
        <f t="shared" si="980"/>
        <v>1</v>
      </c>
      <c r="L4862" s="436" t="str">
        <f t="shared" si="981"/>
        <v>DC2KV62-DC-1</v>
      </c>
      <c r="M4862" s="436">
        <f t="shared" si="982"/>
        <v>6</v>
      </c>
      <c r="N4862" s="437">
        <f t="shared" si="988"/>
        <v>28</v>
      </c>
      <c r="O4862" s="437"/>
      <c r="P4862" s="430" t="str">
        <f t="shared" si="983"/>
        <v/>
      </c>
      <c r="U4862" s="177">
        <v>10</v>
      </c>
      <c r="V4862" s="177" t="s">
        <v>3826</v>
      </c>
      <c r="W4862" s="177" t="s">
        <v>3829</v>
      </c>
      <c r="X4862" s="177" t="s">
        <v>3565</v>
      </c>
      <c r="Y4862" s="177" t="s">
        <v>3830</v>
      </c>
      <c r="Z4862" s="177" t="s">
        <v>7461</v>
      </c>
      <c r="AA4862" s="525" t="s">
        <v>3016</v>
      </c>
      <c r="AB4862" s="399" t="str">
        <f t="shared" si="984"/>
        <v>DC2KV62</v>
      </c>
      <c r="AC4862" s="399" t="str">
        <f t="shared" si="985"/>
        <v>DC2KV62-DC</v>
      </c>
      <c r="AD4862" t="str">
        <f>Y4862&amp;"-"&amp;VLOOKUP(AC4862,'LICH THI'!C:AA,9,0)</f>
        <v>64DCKT3209-42484</v>
      </c>
      <c r="AE4862">
        <f t="shared" si="986"/>
        <v>1</v>
      </c>
    </row>
    <row r="4863" spans="1:31" x14ac:dyDescent="0.25">
      <c r="A4863" s="436" t="str">
        <f t="shared" si="976"/>
        <v>DC2KV62-DC-6</v>
      </c>
      <c r="B4863" s="436">
        <f>COUNTIF(AC$4:AC4863,AC4863)</f>
        <v>6</v>
      </c>
      <c r="C4863" s="436" t="str">
        <f t="shared" si="977"/>
        <v>DC2KV62-DC</v>
      </c>
      <c r="D4863" s="436">
        <f>VLOOKUP(C4863,'LICH THI'!C:AA,12,0)</f>
        <v>28</v>
      </c>
      <c r="E4863" s="436">
        <f>VLOOKUP(C4863,'LICH THI'!C:AA,13,0)</f>
        <v>28</v>
      </c>
      <c r="F4863" s="436">
        <f t="shared" si="987"/>
        <v>28</v>
      </c>
      <c r="G4863" s="436">
        <f>VLOOKUP(C4863,'LICH THI'!C:AA,14,0)</f>
        <v>1</v>
      </c>
      <c r="H4863" s="436">
        <f t="shared" si="978"/>
        <v>1</v>
      </c>
      <c r="I4863" s="436" t="str">
        <f t="shared" si="979"/>
        <v>Trần Thị Phương Hoài</v>
      </c>
      <c r="J4863" s="436"/>
      <c r="K4863" s="436">
        <f t="shared" si="980"/>
        <v>1</v>
      </c>
      <c r="L4863" s="436" t="str">
        <f t="shared" si="981"/>
        <v>DC2KV62-DC-1</v>
      </c>
      <c r="M4863" s="436">
        <f t="shared" si="982"/>
        <v>6</v>
      </c>
      <c r="N4863" s="437">
        <f t="shared" si="988"/>
        <v>1</v>
      </c>
      <c r="O4863" s="437"/>
      <c r="P4863" s="430" t="str">
        <f t="shared" si="983"/>
        <v/>
      </c>
      <c r="U4863" s="177">
        <v>19</v>
      </c>
      <c r="V4863" s="177" t="s">
        <v>3046</v>
      </c>
      <c r="W4863" s="177" t="s">
        <v>3923</v>
      </c>
      <c r="X4863" s="177" t="s">
        <v>3924</v>
      </c>
      <c r="Y4863" s="177" t="s">
        <v>3925</v>
      </c>
      <c r="Z4863" s="177" t="s">
        <v>7461</v>
      </c>
      <c r="AA4863" s="525" t="s">
        <v>3926</v>
      </c>
      <c r="AB4863" s="399" t="str">
        <f t="shared" si="984"/>
        <v>DC2KV62</v>
      </c>
      <c r="AC4863" s="399" t="str">
        <f t="shared" si="985"/>
        <v>DC2KV62-DC</v>
      </c>
      <c r="AD4863" t="str">
        <f>Y4863&amp;"-"&amp;VLOOKUP(AC4863,'LICH THI'!C:AA,9,0)</f>
        <v>63DCKT3288-42484</v>
      </c>
      <c r="AE4863">
        <f t="shared" si="986"/>
        <v>1</v>
      </c>
    </row>
    <row r="4864" spans="1:31" x14ac:dyDescent="0.25">
      <c r="A4864" s="436" t="str">
        <f t="shared" si="976"/>
        <v>DC2KV62-DC-7</v>
      </c>
      <c r="B4864" s="436">
        <f>COUNTIF(AC$4:AC4864,AC4864)</f>
        <v>7</v>
      </c>
      <c r="C4864" s="436" t="str">
        <f t="shared" si="977"/>
        <v>DC2KV62-DC</v>
      </c>
      <c r="D4864" s="436">
        <f>VLOOKUP(C4864,'LICH THI'!C:AA,12,0)</f>
        <v>28</v>
      </c>
      <c r="E4864" s="436">
        <f>VLOOKUP(C4864,'LICH THI'!C:AA,13,0)</f>
        <v>28</v>
      </c>
      <c r="F4864" s="436">
        <f t="shared" si="987"/>
        <v>28</v>
      </c>
      <c r="G4864" s="436">
        <f>VLOOKUP(C4864,'LICH THI'!C:AA,14,0)</f>
        <v>1</v>
      </c>
      <c r="H4864" s="436">
        <f t="shared" si="978"/>
        <v>1</v>
      </c>
      <c r="I4864" s="436" t="str">
        <f t="shared" si="979"/>
        <v>Nguyễn Quang Huy</v>
      </c>
      <c r="J4864" s="436"/>
      <c r="K4864" s="436">
        <f t="shared" si="980"/>
        <v>1</v>
      </c>
      <c r="L4864" s="436" t="str">
        <f t="shared" si="981"/>
        <v>DC2KV62-DC-1</v>
      </c>
      <c r="M4864" s="436">
        <f t="shared" si="982"/>
        <v>6</v>
      </c>
      <c r="N4864" s="437">
        <f t="shared" si="988"/>
        <v>2</v>
      </c>
      <c r="O4864" s="437"/>
      <c r="P4864" s="430" t="str">
        <f t="shared" si="983"/>
        <v/>
      </c>
      <c r="U4864" s="177">
        <v>14</v>
      </c>
      <c r="V4864" s="177" t="s">
        <v>3019</v>
      </c>
      <c r="W4864" s="177" t="s">
        <v>3032</v>
      </c>
      <c r="X4864" s="177" t="s">
        <v>2911</v>
      </c>
      <c r="Y4864" s="177" t="s">
        <v>3033</v>
      </c>
      <c r="Z4864" s="177" t="s">
        <v>7461</v>
      </c>
      <c r="AA4864" s="525" t="s">
        <v>3034</v>
      </c>
      <c r="AB4864" s="399" t="str">
        <f t="shared" si="984"/>
        <v>DC2KV62</v>
      </c>
      <c r="AC4864" s="399" t="str">
        <f t="shared" si="985"/>
        <v>DC2KV62-DC</v>
      </c>
      <c r="AD4864" t="str">
        <f>Y4864&amp;"-"&amp;VLOOKUP(AC4864,'LICH THI'!C:AA,9,0)</f>
        <v>64DCQT3083-42484</v>
      </c>
      <c r="AE4864">
        <f t="shared" si="986"/>
        <v>1</v>
      </c>
    </row>
    <row r="4865" spans="1:31" x14ac:dyDescent="0.25">
      <c r="A4865" s="436" t="str">
        <f t="shared" si="976"/>
        <v>DC2KV62-DC-8</v>
      </c>
      <c r="B4865" s="436">
        <f>COUNTIF(AC$4:AC4865,AC4865)</f>
        <v>8</v>
      </c>
      <c r="C4865" s="436" t="str">
        <f t="shared" si="977"/>
        <v>DC2KV62-DC</v>
      </c>
      <c r="D4865" s="436">
        <f>VLOOKUP(C4865,'LICH THI'!C:AA,12,0)</f>
        <v>28</v>
      </c>
      <c r="E4865" s="436">
        <f>VLOOKUP(C4865,'LICH THI'!C:AA,13,0)</f>
        <v>28</v>
      </c>
      <c r="F4865" s="436">
        <f t="shared" si="987"/>
        <v>28</v>
      </c>
      <c r="G4865" s="436">
        <f>VLOOKUP(C4865,'LICH THI'!C:AA,14,0)</f>
        <v>1</v>
      </c>
      <c r="H4865" s="436">
        <f t="shared" si="978"/>
        <v>1</v>
      </c>
      <c r="I4865" s="436" t="str">
        <f t="shared" si="979"/>
        <v>Nguyễn Thị Huyền</v>
      </c>
      <c r="J4865" s="436"/>
      <c r="K4865" s="436">
        <f t="shared" si="980"/>
        <v>1</v>
      </c>
      <c r="L4865" s="436" t="str">
        <f t="shared" si="981"/>
        <v>DC2KV62-DC-1</v>
      </c>
      <c r="M4865" s="436">
        <f t="shared" si="982"/>
        <v>6</v>
      </c>
      <c r="N4865" s="437">
        <f t="shared" si="988"/>
        <v>3</v>
      </c>
      <c r="O4865" s="437"/>
      <c r="P4865" s="430" t="str">
        <f t="shared" si="983"/>
        <v/>
      </c>
      <c r="U4865" s="177">
        <v>15</v>
      </c>
      <c r="V4865" s="177" t="s">
        <v>3019</v>
      </c>
      <c r="W4865" s="177" t="s">
        <v>2619</v>
      </c>
      <c r="X4865" s="177" t="s">
        <v>4236</v>
      </c>
      <c r="Y4865" s="177" t="s">
        <v>6606</v>
      </c>
      <c r="Z4865" s="177" t="s">
        <v>7461</v>
      </c>
      <c r="AA4865" s="525" t="s">
        <v>4602</v>
      </c>
      <c r="AB4865" s="399" t="str">
        <f t="shared" si="984"/>
        <v>DC2KV62</v>
      </c>
      <c r="AC4865" s="399" t="str">
        <f t="shared" si="985"/>
        <v>DC2KV62-DC</v>
      </c>
      <c r="AD4865" t="str">
        <f>Y4865&amp;"-"&amp;VLOOKUP(AC4865,'LICH THI'!C:AA,9,0)</f>
        <v>64DCQT3075-42484</v>
      </c>
      <c r="AE4865">
        <f t="shared" si="986"/>
        <v>1</v>
      </c>
    </row>
    <row r="4866" spans="1:31" x14ac:dyDescent="0.25">
      <c r="A4866" s="436" t="str">
        <f t="shared" si="976"/>
        <v>DC2KV62-DC-9</v>
      </c>
      <c r="B4866" s="436">
        <f>COUNTIF(AC$4:AC4866,AC4866)</f>
        <v>9</v>
      </c>
      <c r="C4866" s="436" t="str">
        <f t="shared" si="977"/>
        <v>DC2KV62-DC</v>
      </c>
      <c r="D4866" s="436">
        <f>VLOOKUP(C4866,'LICH THI'!C:AA,12,0)</f>
        <v>28</v>
      </c>
      <c r="E4866" s="436">
        <f>VLOOKUP(C4866,'LICH THI'!C:AA,13,0)</f>
        <v>28</v>
      </c>
      <c r="F4866" s="436">
        <f t="shared" si="987"/>
        <v>28</v>
      </c>
      <c r="G4866" s="436">
        <f>VLOOKUP(C4866,'LICH THI'!C:AA,14,0)</f>
        <v>1</v>
      </c>
      <c r="H4866" s="436">
        <f t="shared" si="978"/>
        <v>1</v>
      </c>
      <c r="I4866" s="436" t="str">
        <f t="shared" si="979"/>
        <v>Trần Thảo Huyền</v>
      </c>
      <c r="J4866" s="436"/>
      <c r="K4866" s="436">
        <f t="shared" si="980"/>
        <v>1</v>
      </c>
      <c r="L4866" s="436" t="str">
        <f t="shared" si="981"/>
        <v>DC2KV62-DC-1</v>
      </c>
      <c r="M4866" s="436">
        <f t="shared" si="982"/>
        <v>6</v>
      </c>
      <c r="N4866" s="437">
        <f t="shared" si="988"/>
        <v>4</v>
      </c>
      <c r="O4866" s="437"/>
      <c r="P4866" s="430" t="str">
        <f t="shared" si="983"/>
        <v/>
      </c>
      <c r="U4866" s="177">
        <v>11</v>
      </c>
      <c r="V4866" s="177" t="s">
        <v>3826</v>
      </c>
      <c r="W4866" s="177" t="s">
        <v>4338</v>
      </c>
      <c r="X4866" s="177" t="s">
        <v>4236</v>
      </c>
      <c r="Y4866" s="177" t="s">
        <v>4339</v>
      </c>
      <c r="Z4866" s="177" t="s">
        <v>7461</v>
      </c>
      <c r="AA4866" s="525" t="s">
        <v>3034</v>
      </c>
      <c r="AB4866" s="399" t="str">
        <f t="shared" si="984"/>
        <v>DC2KV62</v>
      </c>
      <c r="AC4866" s="399" t="str">
        <f t="shared" si="985"/>
        <v>DC2KV62-DC</v>
      </c>
      <c r="AD4866" t="str">
        <f>Y4866&amp;"-"&amp;VLOOKUP(AC4866,'LICH THI'!C:AA,9,0)</f>
        <v>64DCKT3152-42484</v>
      </c>
      <c r="AE4866">
        <f t="shared" si="986"/>
        <v>1</v>
      </c>
    </row>
    <row r="4867" spans="1:31" x14ac:dyDescent="0.25">
      <c r="A4867" s="436" t="str">
        <f t="shared" si="976"/>
        <v>DC2KV62-DC-10</v>
      </c>
      <c r="B4867" s="436">
        <f>COUNTIF(AC$4:AC4867,AC4867)</f>
        <v>10</v>
      </c>
      <c r="C4867" s="436" t="str">
        <f t="shared" si="977"/>
        <v>DC2KV62-DC</v>
      </c>
      <c r="D4867" s="436">
        <f>VLOOKUP(C4867,'LICH THI'!C:AA,12,0)</f>
        <v>28</v>
      </c>
      <c r="E4867" s="436">
        <f>VLOOKUP(C4867,'LICH THI'!C:AA,13,0)</f>
        <v>28</v>
      </c>
      <c r="F4867" s="436">
        <f t="shared" si="987"/>
        <v>28</v>
      </c>
      <c r="G4867" s="436">
        <f>VLOOKUP(C4867,'LICH THI'!C:AA,14,0)</f>
        <v>1</v>
      </c>
      <c r="H4867" s="436">
        <f t="shared" si="978"/>
        <v>1</v>
      </c>
      <c r="I4867" s="436" t="str">
        <f t="shared" si="979"/>
        <v>Nguyễn Thị Bích Liên</v>
      </c>
      <c r="J4867" s="436"/>
      <c r="K4867" s="436">
        <f t="shared" si="980"/>
        <v>1</v>
      </c>
      <c r="L4867" s="436" t="str">
        <f t="shared" si="981"/>
        <v>DC2KV62-DC-1</v>
      </c>
      <c r="M4867" s="436">
        <f t="shared" si="982"/>
        <v>6</v>
      </c>
      <c r="N4867" s="437">
        <f t="shared" si="988"/>
        <v>5</v>
      </c>
      <c r="O4867" s="437"/>
      <c r="P4867" s="430" t="str">
        <f t="shared" si="983"/>
        <v/>
      </c>
      <c r="U4867" s="177">
        <v>16</v>
      </c>
      <c r="V4867" s="177" t="s">
        <v>3019</v>
      </c>
      <c r="W4867" s="177" t="s">
        <v>3035</v>
      </c>
      <c r="X4867" s="177" t="s">
        <v>2666</v>
      </c>
      <c r="Y4867" s="177" t="s">
        <v>3036</v>
      </c>
      <c r="Z4867" s="177" t="s">
        <v>7461</v>
      </c>
      <c r="AA4867" s="525" t="s">
        <v>3037</v>
      </c>
      <c r="AB4867" s="399" t="str">
        <f t="shared" si="984"/>
        <v>DC2KV62</v>
      </c>
      <c r="AC4867" s="399" t="str">
        <f t="shared" si="985"/>
        <v>DC2KV62-DC</v>
      </c>
      <c r="AD4867" t="str">
        <f>Y4867&amp;"-"&amp;VLOOKUP(AC4867,'LICH THI'!C:AA,9,0)</f>
        <v>64DCQT3116-42484</v>
      </c>
      <c r="AE4867">
        <f t="shared" si="986"/>
        <v>1</v>
      </c>
    </row>
    <row r="4868" spans="1:31" x14ac:dyDescent="0.25">
      <c r="A4868" s="436" t="str">
        <f t="shared" si="976"/>
        <v>DC2KV62-DC-11</v>
      </c>
      <c r="B4868" s="436">
        <f>COUNTIF(AC$4:AC4868,AC4868)</f>
        <v>11</v>
      </c>
      <c r="C4868" s="436" t="str">
        <f t="shared" si="977"/>
        <v>DC2KV62-DC</v>
      </c>
      <c r="D4868" s="436">
        <f>VLOOKUP(C4868,'LICH THI'!C:AA,12,0)</f>
        <v>28</v>
      </c>
      <c r="E4868" s="436">
        <f>VLOOKUP(C4868,'LICH THI'!C:AA,13,0)</f>
        <v>28</v>
      </c>
      <c r="F4868" s="436">
        <f t="shared" si="987"/>
        <v>28</v>
      </c>
      <c r="G4868" s="436">
        <f>VLOOKUP(C4868,'LICH THI'!C:AA,14,0)</f>
        <v>1</v>
      </c>
      <c r="H4868" s="436">
        <f t="shared" si="978"/>
        <v>1</v>
      </c>
      <c r="I4868" s="436" t="str">
        <f t="shared" si="979"/>
        <v>Bùi Thùy Linh</v>
      </c>
      <c r="J4868" s="436"/>
      <c r="K4868" s="436">
        <f t="shared" si="980"/>
        <v>1</v>
      </c>
      <c r="L4868" s="436" t="str">
        <f t="shared" si="981"/>
        <v>DC2KV62-DC-1</v>
      </c>
      <c r="M4868" s="436">
        <f t="shared" si="982"/>
        <v>6</v>
      </c>
      <c r="N4868" s="437">
        <f t="shared" si="988"/>
        <v>6</v>
      </c>
      <c r="O4868" s="437"/>
      <c r="P4868" s="430" t="str">
        <f t="shared" si="983"/>
        <v/>
      </c>
      <c r="U4868" s="177">
        <v>7</v>
      </c>
      <c r="V4868" s="177" t="s">
        <v>3366</v>
      </c>
      <c r="W4868" s="177" t="s">
        <v>3820</v>
      </c>
      <c r="X4868" s="177" t="s">
        <v>2670</v>
      </c>
      <c r="Y4868" s="177" t="s">
        <v>3821</v>
      </c>
      <c r="Z4868" s="177" t="s">
        <v>7461</v>
      </c>
      <c r="AA4868" s="525" t="s">
        <v>2820</v>
      </c>
      <c r="AB4868" s="399" t="str">
        <f t="shared" si="984"/>
        <v>DC2KV62</v>
      </c>
      <c r="AC4868" s="399" t="str">
        <f t="shared" si="985"/>
        <v>DC2KV62-DC</v>
      </c>
      <c r="AD4868" t="str">
        <f>Y4868&amp;"-"&amp;VLOOKUP(AC4868,'LICH THI'!C:AA,9,0)</f>
        <v>64DCKT3120-42484</v>
      </c>
      <c r="AE4868">
        <f t="shared" si="986"/>
        <v>1</v>
      </c>
    </row>
    <row r="4869" spans="1:31" x14ac:dyDescent="0.25">
      <c r="A4869" s="436" t="str">
        <f t="shared" ref="A4869:A4932" si="989">C4869&amp;"-"&amp;B4869</f>
        <v>DC2KV62-DC-12</v>
      </c>
      <c r="B4869" s="436">
        <f>COUNTIF(AC$4:AC4869,AC4869)</f>
        <v>12</v>
      </c>
      <c r="C4869" s="436" t="str">
        <f t="shared" ref="C4869:C4932" si="990">_CT_MaHP1</f>
        <v>DC2KV62-DC</v>
      </c>
      <c r="D4869" s="436">
        <f>VLOOKUP(C4869,'LICH THI'!C:AA,12,0)</f>
        <v>28</v>
      </c>
      <c r="E4869" s="436">
        <f>VLOOKUP(C4869,'LICH THI'!C:AA,13,0)</f>
        <v>28</v>
      </c>
      <c r="F4869" s="436">
        <f t="shared" si="987"/>
        <v>28</v>
      </c>
      <c r="G4869" s="436">
        <f>VLOOKUP(C4869,'LICH THI'!C:AA,14,0)</f>
        <v>1</v>
      </c>
      <c r="H4869" s="436">
        <f t="shared" ref="H4869:H4932" si="991">IF(E4869=0,"",TRUNC((B4869+E4869-1)/E4869))</f>
        <v>1</v>
      </c>
      <c r="I4869" s="436" t="str">
        <f t="shared" ref="I4869:I4932" si="992">W4869&amp;" "&amp;X4869</f>
        <v>Tô Khánh Linh</v>
      </c>
      <c r="J4869" s="436"/>
      <c r="K4869" s="436">
        <f t="shared" ref="K4869:K4932" si="993">IF(G4869=1,1,IF(H4869&lt;G4869,H4869+1,1))</f>
        <v>1</v>
      </c>
      <c r="L4869" s="436" t="str">
        <f t="shared" ref="L4869:L4932" si="994">C4869&amp;"-"&amp;K4869</f>
        <v>DC2KV62-DC-1</v>
      </c>
      <c r="M4869" s="436">
        <f t="shared" ref="M4869:M4932" si="995">IF(E4869=0,"",MOD(MID(C4869,6,2),E4869))</f>
        <v>6</v>
      </c>
      <c r="N4869" s="437">
        <f t="shared" si="988"/>
        <v>7</v>
      </c>
      <c r="O4869" s="437"/>
      <c r="P4869" s="430" t="str">
        <f t="shared" ref="P4869:P4932" si="996">IF(MOD(20*O4869,10)&lt;&gt;0,"SAI","")</f>
        <v/>
      </c>
      <c r="U4869" s="177">
        <v>8</v>
      </c>
      <c r="V4869" s="177" t="s">
        <v>3366</v>
      </c>
      <c r="W4869" s="177" t="s">
        <v>3372</v>
      </c>
      <c r="X4869" s="177" t="s">
        <v>2670</v>
      </c>
      <c r="Y4869" s="177" t="s">
        <v>3373</v>
      </c>
      <c r="Z4869" s="177" t="s">
        <v>7461</v>
      </c>
      <c r="AA4869" s="525" t="s">
        <v>3374</v>
      </c>
      <c r="AB4869" s="399" t="str">
        <f t="shared" ref="AB4869:AB4932" si="997">_CT_MaHP</f>
        <v>DC2KV62</v>
      </c>
      <c r="AC4869" s="399" t="str">
        <f t="shared" ref="AC4869:AC4932" si="998">_CT_MaHe</f>
        <v>DC2KV62-DC</v>
      </c>
      <c r="AD4869" t="str">
        <f>Y4869&amp;"-"&amp;VLOOKUP(AC4869,'LICH THI'!C:AA,9,0)</f>
        <v>64DCKT3124-42484</v>
      </c>
      <c r="AE4869">
        <f t="shared" ref="AE4869:AE4932" si="999">COUNTIF(AD4869,AD:AD)</f>
        <v>1</v>
      </c>
    </row>
    <row r="4870" spans="1:31" x14ac:dyDescent="0.25">
      <c r="A4870" s="436" t="str">
        <f t="shared" si="989"/>
        <v>DC2KV62-DC-13</v>
      </c>
      <c r="B4870" s="436">
        <f>COUNTIF(AC$4:AC4870,AC4870)</f>
        <v>13</v>
      </c>
      <c r="C4870" s="436" t="str">
        <f t="shared" si="990"/>
        <v>DC2KV62-DC</v>
      </c>
      <c r="D4870" s="436">
        <f>VLOOKUP(C4870,'LICH THI'!C:AA,12,0)</f>
        <v>28</v>
      </c>
      <c r="E4870" s="436">
        <f>VLOOKUP(C4870,'LICH THI'!C:AA,13,0)</f>
        <v>28</v>
      </c>
      <c r="F4870" s="436">
        <f t="shared" ref="F4870:F4933" si="1000">IF(G4870="","",IF(G4870=H4870,D4870-(H4870-1)*E4870,E4870))</f>
        <v>28</v>
      </c>
      <c r="G4870" s="436">
        <f>VLOOKUP(C4870,'LICH THI'!C:AA,14,0)</f>
        <v>1</v>
      </c>
      <c r="H4870" s="436">
        <f t="shared" si="991"/>
        <v>1</v>
      </c>
      <c r="I4870" s="436" t="str">
        <f t="shared" si="992"/>
        <v>Đặng Quang Mạnh</v>
      </c>
      <c r="J4870" s="436"/>
      <c r="K4870" s="436">
        <f t="shared" si="993"/>
        <v>1</v>
      </c>
      <c r="L4870" s="436" t="str">
        <f t="shared" si="994"/>
        <v>DC2KV62-DC-1</v>
      </c>
      <c r="M4870" s="436">
        <f t="shared" si="995"/>
        <v>6</v>
      </c>
      <c r="N4870" s="437">
        <f t="shared" ref="N4870:N4933" si="1001">IF(F4870=0,"",(K4870-1)*$N$2+1+MOD(B4870-M4870,F4870))</f>
        <v>8</v>
      </c>
      <c r="O4870" s="437"/>
      <c r="P4870" s="430" t="str">
        <f t="shared" si="996"/>
        <v/>
      </c>
      <c r="U4870" s="177">
        <v>20</v>
      </c>
      <c r="V4870" s="177" t="s">
        <v>3046</v>
      </c>
      <c r="W4870" s="177" t="s">
        <v>4255</v>
      </c>
      <c r="X4870" s="177" t="s">
        <v>2930</v>
      </c>
      <c r="Y4870" s="177" t="s">
        <v>4256</v>
      </c>
      <c r="Z4870" s="177" t="s">
        <v>7461</v>
      </c>
      <c r="AA4870" s="525" t="s">
        <v>4257</v>
      </c>
      <c r="AB4870" s="399" t="str">
        <f t="shared" si="997"/>
        <v>DC2KV62</v>
      </c>
      <c r="AC4870" s="399" t="str">
        <f t="shared" si="998"/>
        <v>DC2KV62-DC</v>
      </c>
      <c r="AD4870" t="str">
        <f>Y4870&amp;"-"&amp;VLOOKUP(AC4870,'LICH THI'!C:AA,9,0)</f>
        <v>63DCKT3211-42484</v>
      </c>
      <c r="AE4870">
        <f t="shared" si="999"/>
        <v>1</v>
      </c>
    </row>
    <row r="4871" spans="1:31" x14ac:dyDescent="0.25">
      <c r="A4871" s="436" t="str">
        <f t="shared" si="989"/>
        <v>DC2KV62-DC-14</v>
      </c>
      <c r="B4871" s="436">
        <f>COUNTIF(AC$4:AC4871,AC4871)</f>
        <v>14</v>
      </c>
      <c r="C4871" s="436" t="str">
        <f t="shared" si="990"/>
        <v>DC2KV62-DC</v>
      </c>
      <c r="D4871" s="436">
        <f>VLOOKUP(C4871,'LICH THI'!C:AA,12,0)</f>
        <v>28</v>
      </c>
      <c r="E4871" s="436">
        <f>VLOOKUP(C4871,'LICH THI'!C:AA,13,0)</f>
        <v>28</v>
      </c>
      <c r="F4871" s="436">
        <f t="shared" si="1000"/>
        <v>28</v>
      </c>
      <c r="G4871" s="436">
        <f>VLOOKUP(C4871,'LICH THI'!C:AA,14,0)</f>
        <v>1</v>
      </c>
      <c r="H4871" s="436">
        <f t="shared" si="991"/>
        <v>1</v>
      </c>
      <c r="I4871" s="436" t="str">
        <f t="shared" si="992"/>
        <v>Nguyễn Thị Mạnh</v>
      </c>
      <c r="J4871" s="436"/>
      <c r="K4871" s="436">
        <f t="shared" si="993"/>
        <v>1</v>
      </c>
      <c r="L4871" s="436" t="str">
        <f t="shared" si="994"/>
        <v>DC2KV62-DC-1</v>
      </c>
      <c r="M4871" s="436">
        <f t="shared" si="995"/>
        <v>6</v>
      </c>
      <c r="N4871" s="437">
        <f t="shared" si="1001"/>
        <v>9</v>
      </c>
      <c r="O4871" s="437"/>
      <c r="P4871" s="430" t="str">
        <f t="shared" si="996"/>
        <v/>
      </c>
      <c r="U4871" s="177">
        <v>12</v>
      </c>
      <c r="V4871" s="177" t="s">
        <v>3381</v>
      </c>
      <c r="W4871" s="177" t="s">
        <v>2619</v>
      </c>
      <c r="X4871" s="177" t="s">
        <v>2930</v>
      </c>
      <c r="Y4871" s="177" t="s">
        <v>3391</v>
      </c>
      <c r="Z4871" s="177" t="s">
        <v>7461</v>
      </c>
      <c r="AA4871" s="525" t="s">
        <v>3392</v>
      </c>
      <c r="AB4871" s="399" t="str">
        <f t="shared" si="997"/>
        <v>DC2KV62</v>
      </c>
      <c r="AC4871" s="399" t="str">
        <f t="shared" si="998"/>
        <v>DC2KV62-DC</v>
      </c>
      <c r="AD4871" t="str">
        <f>Y4871&amp;"-"&amp;VLOOKUP(AC4871,'LICH THI'!C:AA,9,0)</f>
        <v>64DCKT3274-42484</v>
      </c>
      <c r="AE4871">
        <f t="shared" si="999"/>
        <v>1</v>
      </c>
    </row>
    <row r="4872" spans="1:31" x14ac:dyDescent="0.25">
      <c r="A4872" s="436" t="str">
        <f t="shared" si="989"/>
        <v>DC2KV62-DC-15</v>
      </c>
      <c r="B4872" s="436">
        <f>COUNTIF(AC$4:AC4872,AC4872)</f>
        <v>15</v>
      </c>
      <c r="C4872" s="436" t="str">
        <f t="shared" si="990"/>
        <v>DC2KV62-DC</v>
      </c>
      <c r="D4872" s="436">
        <f>VLOOKUP(C4872,'LICH THI'!C:AA,12,0)</f>
        <v>28</v>
      </c>
      <c r="E4872" s="436">
        <f>VLOOKUP(C4872,'LICH THI'!C:AA,13,0)</f>
        <v>28</v>
      </c>
      <c r="F4872" s="436">
        <f t="shared" si="1000"/>
        <v>28</v>
      </c>
      <c r="G4872" s="436">
        <f>VLOOKUP(C4872,'LICH THI'!C:AA,14,0)</f>
        <v>1</v>
      </c>
      <c r="H4872" s="436">
        <f t="shared" si="991"/>
        <v>1</v>
      </c>
      <c r="I4872" s="436" t="str">
        <f t="shared" si="992"/>
        <v>Cao Trung Nghĩa</v>
      </c>
      <c r="J4872" s="436"/>
      <c r="K4872" s="436">
        <f t="shared" si="993"/>
        <v>1</v>
      </c>
      <c r="L4872" s="436" t="str">
        <f t="shared" si="994"/>
        <v>DC2KV62-DC-1</v>
      </c>
      <c r="M4872" s="436">
        <f t="shared" si="995"/>
        <v>6</v>
      </c>
      <c r="N4872" s="437">
        <f t="shared" si="1001"/>
        <v>10</v>
      </c>
      <c r="O4872" s="437"/>
      <c r="P4872" s="430" t="str">
        <f t="shared" si="996"/>
        <v/>
      </c>
      <c r="U4872" s="177">
        <v>18</v>
      </c>
      <c r="V4872" s="177" t="s">
        <v>3491</v>
      </c>
      <c r="W4872" s="177" t="s">
        <v>4363</v>
      </c>
      <c r="X4872" s="177" t="s">
        <v>3626</v>
      </c>
      <c r="Y4872" s="177" t="s">
        <v>4364</v>
      </c>
      <c r="Z4872" s="177" t="s">
        <v>7461</v>
      </c>
      <c r="AA4872" s="525" t="s">
        <v>4365</v>
      </c>
      <c r="AB4872" s="399" t="str">
        <f t="shared" si="997"/>
        <v>DC2KV62</v>
      </c>
      <c r="AC4872" s="399" t="str">
        <f t="shared" si="998"/>
        <v>DC2KV62-DC</v>
      </c>
      <c r="AD4872" t="str">
        <f>Y4872&amp;"-"&amp;VLOOKUP(AC4872,'LICH THI'!C:AA,9,0)</f>
        <v>65DCKT23455-42484</v>
      </c>
      <c r="AE4872">
        <f t="shared" si="999"/>
        <v>1</v>
      </c>
    </row>
    <row r="4873" spans="1:31" x14ac:dyDescent="0.25">
      <c r="A4873" s="436" t="str">
        <f t="shared" si="989"/>
        <v>DC2KV62-DC-16</v>
      </c>
      <c r="B4873" s="436">
        <f>COUNTIF(AC$4:AC4873,AC4873)</f>
        <v>16</v>
      </c>
      <c r="C4873" s="436" t="str">
        <f t="shared" si="990"/>
        <v>DC2KV62-DC</v>
      </c>
      <c r="D4873" s="436">
        <f>VLOOKUP(C4873,'LICH THI'!C:AA,12,0)</f>
        <v>28</v>
      </c>
      <c r="E4873" s="436">
        <f>VLOOKUP(C4873,'LICH THI'!C:AA,13,0)</f>
        <v>28</v>
      </c>
      <c r="F4873" s="436">
        <f t="shared" si="1000"/>
        <v>28</v>
      </c>
      <c r="G4873" s="436">
        <f>VLOOKUP(C4873,'LICH THI'!C:AA,14,0)</f>
        <v>1</v>
      </c>
      <c r="H4873" s="436">
        <f t="shared" si="991"/>
        <v>1</v>
      </c>
      <c r="I4873" s="436" t="str">
        <f t="shared" si="992"/>
        <v>Trần Thị Nguyệt</v>
      </c>
      <c r="J4873" s="436"/>
      <c r="K4873" s="436">
        <f t="shared" si="993"/>
        <v>1</v>
      </c>
      <c r="L4873" s="436" t="str">
        <f t="shared" si="994"/>
        <v>DC2KV62-DC-1</v>
      </c>
      <c r="M4873" s="436">
        <f t="shared" si="995"/>
        <v>6</v>
      </c>
      <c r="N4873" s="437">
        <f t="shared" si="1001"/>
        <v>11</v>
      </c>
      <c r="O4873" s="437"/>
      <c r="P4873" s="430" t="str">
        <f t="shared" si="996"/>
        <v/>
      </c>
      <c r="U4873" s="177">
        <v>1</v>
      </c>
      <c r="V4873" s="177" t="s">
        <v>4262</v>
      </c>
      <c r="W4873" s="177" t="s">
        <v>2716</v>
      </c>
      <c r="X4873" s="177" t="s">
        <v>4746</v>
      </c>
      <c r="Y4873" s="177" t="s">
        <v>7460</v>
      </c>
      <c r="Z4873" s="177" t="s">
        <v>7461</v>
      </c>
      <c r="AA4873" s="525" t="s">
        <v>7462</v>
      </c>
      <c r="AB4873" s="399" t="str">
        <f t="shared" si="997"/>
        <v>DC2KV62</v>
      </c>
      <c r="AC4873" s="399" t="str">
        <f t="shared" si="998"/>
        <v>DC2KV62-DC</v>
      </c>
      <c r="AD4873" t="str">
        <f>Y4873&amp;"-"&amp;VLOOKUP(AC4873,'LICH THI'!C:AA,9,0)</f>
        <v>63DCKT3008-42484</v>
      </c>
      <c r="AE4873">
        <f t="shared" si="999"/>
        <v>1</v>
      </c>
    </row>
    <row r="4874" spans="1:31" x14ac:dyDescent="0.25">
      <c r="A4874" s="436" t="str">
        <f t="shared" si="989"/>
        <v>DC2KV62-DC-17</v>
      </c>
      <c r="B4874" s="436">
        <f>COUNTIF(AC$4:AC4874,AC4874)</f>
        <v>17</v>
      </c>
      <c r="C4874" s="436" t="str">
        <f t="shared" si="990"/>
        <v>DC2KV62-DC</v>
      </c>
      <c r="D4874" s="436">
        <f>VLOOKUP(C4874,'LICH THI'!C:AA,12,0)</f>
        <v>28</v>
      </c>
      <c r="E4874" s="436">
        <f>VLOOKUP(C4874,'LICH THI'!C:AA,13,0)</f>
        <v>28</v>
      </c>
      <c r="F4874" s="436">
        <f t="shared" si="1000"/>
        <v>28</v>
      </c>
      <c r="G4874" s="436">
        <f>VLOOKUP(C4874,'LICH THI'!C:AA,14,0)</f>
        <v>1</v>
      </c>
      <c r="H4874" s="436">
        <f t="shared" si="991"/>
        <v>1</v>
      </c>
      <c r="I4874" s="436" t="str">
        <f t="shared" si="992"/>
        <v>Vũ Hải Nhân</v>
      </c>
      <c r="J4874" s="436"/>
      <c r="K4874" s="436">
        <f t="shared" si="993"/>
        <v>1</v>
      </c>
      <c r="L4874" s="436" t="str">
        <f t="shared" si="994"/>
        <v>DC2KV62-DC-1</v>
      </c>
      <c r="M4874" s="436">
        <f t="shared" si="995"/>
        <v>6</v>
      </c>
      <c r="N4874" s="437">
        <f t="shared" si="1001"/>
        <v>12</v>
      </c>
      <c r="O4874" s="437"/>
      <c r="P4874" s="430" t="str">
        <f t="shared" si="996"/>
        <v/>
      </c>
      <c r="U4874" s="177">
        <v>2</v>
      </c>
      <c r="V4874" s="177" t="s">
        <v>4262</v>
      </c>
      <c r="W4874" s="177" t="s">
        <v>4447</v>
      </c>
      <c r="X4874" s="177" t="s">
        <v>3680</v>
      </c>
      <c r="Y4874" s="177" t="s">
        <v>4448</v>
      </c>
      <c r="Z4874" s="177" t="s">
        <v>7461</v>
      </c>
      <c r="AA4874" s="525" t="s">
        <v>3812</v>
      </c>
      <c r="AB4874" s="399" t="str">
        <f t="shared" si="997"/>
        <v>DC2KV62</v>
      </c>
      <c r="AC4874" s="399" t="str">
        <f t="shared" si="998"/>
        <v>DC2KV62-DC</v>
      </c>
      <c r="AD4874" t="str">
        <f>Y4874&amp;"-"&amp;VLOOKUP(AC4874,'LICH THI'!C:AA,9,0)</f>
        <v>63DCKT3018-42484</v>
      </c>
      <c r="AE4874">
        <f t="shared" si="999"/>
        <v>1</v>
      </c>
    </row>
    <row r="4875" spans="1:31" x14ac:dyDescent="0.25">
      <c r="A4875" s="436" t="str">
        <f t="shared" si="989"/>
        <v>DC2KV62-DC-18</v>
      </c>
      <c r="B4875" s="436">
        <f>COUNTIF(AC$4:AC4875,AC4875)</f>
        <v>18</v>
      </c>
      <c r="C4875" s="436" t="str">
        <f t="shared" si="990"/>
        <v>DC2KV62-DC</v>
      </c>
      <c r="D4875" s="436">
        <f>VLOOKUP(C4875,'LICH THI'!C:AA,12,0)</f>
        <v>28</v>
      </c>
      <c r="E4875" s="436">
        <f>VLOOKUP(C4875,'LICH THI'!C:AA,13,0)</f>
        <v>28</v>
      </c>
      <c r="F4875" s="436">
        <f t="shared" si="1000"/>
        <v>28</v>
      </c>
      <c r="G4875" s="436">
        <f>VLOOKUP(C4875,'LICH THI'!C:AA,14,0)</f>
        <v>1</v>
      </c>
      <c r="H4875" s="436">
        <f t="shared" si="991"/>
        <v>1</v>
      </c>
      <c r="I4875" s="436" t="str">
        <f t="shared" si="992"/>
        <v>Nguyễn Hồng Nhung</v>
      </c>
      <c r="J4875" s="436"/>
      <c r="K4875" s="436">
        <f t="shared" si="993"/>
        <v>1</v>
      </c>
      <c r="L4875" s="436" t="str">
        <f t="shared" si="994"/>
        <v>DC2KV62-DC-1</v>
      </c>
      <c r="M4875" s="436">
        <f t="shared" si="995"/>
        <v>6</v>
      </c>
      <c r="N4875" s="437">
        <f t="shared" si="1001"/>
        <v>13</v>
      </c>
      <c r="O4875" s="437"/>
      <c r="P4875" s="430" t="str">
        <f t="shared" si="996"/>
        <v/>
      </c>
      <c r="U4875" s="177">
        <v>25</v>
      </c>
      <c r="V4875" s="177" t="s">
        <v>3088</v>
      </c>
      <c r="W4875" s="177" t="s">
        <v>2693</v>
      </c>
      <c r="X4875" s="177" t="s">
        <v>2680</v>
      </c>
      <c r="Y4875" s="177" t="s">
        <v>6846</v>
      </c>
      <c r="Z4875" s="177" t="s">
        <v>7461</v>
      </c>
      <c r="AA4875" s="525" t="s">
        <v>2779</v>
      </c>
      <c r="AB4875" s="399" t="str">
        <f t="shared" si="997"/>
        <v>DC2KV62</v>
      </c>
      <c r="AC4875" s="399" t="str">
        <f t="shared" si="998"/>
        <v>DC2KV62-DC</v>
      </c>
      <c r="AD4875" t="str">
        <f>Y4875&amp;"-"&amp;VLOOKUP(AC4875,'LICH THI'!C:AA,9,0)</f>
        <v>63DCQT3043-42484</v>
      </c>
      <c r="AE4875">
        <f t="shared" si="999"/>
        <v>1</v>
      </c>
    </row>
    <row r="4876" spans="1:31" x14ac:dyDescent="0.25">
      <c r="A4876" s="436" t="str">
        <f t="shared" si="989"/>
        <v>DC2KV62-DC-19</v>
      </c>
      <c r="B4876" s="436">
        <f>COUNTIF(AC$4:AC4876,AC4876)</f>
        <v>19</v>
      </c>
      <c r="C4876" s="436" t="str">
        <f t="shared" si="990"/>
        <v>DC2KV62-DC</v>
      </c>
      <c r="D4876" s="436">
        <f>VLOOKUP(C4876,'LICH THI'!C:AA,12,0)</f>
        <v>28</v>
      </c>
      <c r="E4876" s="436">
        <f>VLOOKUP(C4876,'LICH THI'!C:AA,13,0)</f>
        <v>28</v>
      </c>
      <c r="F4876" s="436">
        <f t="shared" si="1000"/>
        <v>28</v>
      </c>
      <c r="G4876" s="436">
        <f>VLOOKUP(C4876,'LICH THI'!C:AA,14,0)</f>
        <v>1</v>
      </c>
      <c r="H4876" s="436">
        <f t="shared" si="991"/>
        <v>1</v>
      </c>
      <c r="I4876" s="436" t="str">
        <f t="shared" si="992"/>
        <v>Trần Thị Nhường</v>
      </c>
      <c r="J4876" s="436"/>
      <c r="K4876" s="436">
        <f t="shared" si="993"/>
        <v>1</v>
      </c>
      <c r="L4876" s="436" t="str">
        <f t="shared" si="994"/>
        <v>DC2KV62-DC-1</v>
      </c>
      <c r="M4876" s="436">
        <f t="shared" si="995"/>
        <v>6</v>
      </c>
      <c r="N4876" s="437">
        <f t="shared" si="1001"/>
        <v>14</v>
      </c>
      <c r="O4876" s="437"/>
      <c r="P4876" s="430" t="str">
        <f t="shared" si="996"/>
        <v/>
      </c>
      <c r="U4876" s="177">
        <v>26</v>
      </c>
      <c r="V4876" s="177" t="s">
        <v>3088</v>
      </c>
      <c r="W4876" s="177" t="s">
        <v>2716</v>
      </c>
      <c r="X4876" s="177" t="s">
        <v>3437</v>
      </c>
      <c r="Y4876" s="177" t="s">
        <v>4318</v>
      </c>
      <c r="Z4876" s="177" t="s">
        <v>7461</v>
      </c>
      <c r="AA4876" s="525" t="s">
        <v>3215</v>
      </c>
      <c r="AB4876" s="399" t="str">
        <f t="shared" si="997"/>
        <v>DC2KV62</v>
      </c>
      <c r="AC4876" s="399" t="str">
        <f t="shared" si="998"/>
        <v>DC2KV62-DC</v>
      </c>
      <c r="AD4876" t="str">
        <f>Y4876&amp;"-"&amp;VLOOKUP(AC4876,'LICH THI'!C:AA,9,0)</f>
        <v>63DCQT3003-42484</v>
      </c>
      <c r="AE4876">
        <f t="shared" si="999"/>
        <v>1</v>
      </c>
    </row>
    <row r="4877" spans="1:31" x14ac:dyDescent="0.25">
      <c r="A4877" s="436" t="str">
        <f t="shared" si="989"/>
        <v>DC2KV62-DC-20</v>
      </c>
      <c r="B4877" s="436">
        <f>COUNTIF(AC$4:AC4877,AC4877)</f>
        <v>20</v>
      </c>
      <c r="C4877" s="436" t="str">
        <f t="shared" si="990"/>
        <v>DC2KV62-DC</v>
      </c>
      <c r="D4877" s="436">
        <f>VLOOKUP(C4877,'LICH THI'!C:AA,12,0)</f>
        <v>28</v>
      </c>
      <c r="E4877" s="436">
        <f>VLOOKUP(C4877,'LICH THI'!C:AA,13,0)</f>
        <v>28</v>
      </c>
      <c r="F4877" s="436">
        <f t="shared" si="1000"/>
        <v>28</v>
      </c>
      <c r="G4877" s="436">
        <f>VLOOKUP(C4877,'LICH THI'!C:AA,14,0)</f>
        <v>1</v>
      </c>
      <c r="H4877" s="436">
        <f t="shared" si="991"/>
        <v>1</v>
      </c>
      <c r="I4877" s="436" t="str">
        <f t="shared" si="992"/>
        <v>Đinh Hữu Phước</v>
      </c>
      <c r="J4877" s="436"/>
      <c r="K4877" s="436">
        <f t="shared" si="993"/>
        <v>1</v>
      </c>
      <c r="L4877" s="436" t="str">
        <f t="shared" si="994"/>
        <v>DC2KV62-DC-1</v>
      </c>
      <c r="M4877" s="436">
        <f t="shared" si="995"/>
        <v>6</v>
      </c>
      <c r="N4877" s="437">
        <f t="shared" si="1001"/>
        <v>15</v>
      </c>
      <c r="O4877" s="437"/>
      <c r="P4877" s="430" t="str">
        <f t="shared" si="996"/>
        <v/>
      </c>
      <c r="U4877" s="177">
        <v>27</v>
      </c>
      <c r="V4877" s="177" t="s">
        <v>3088</v>
      </c>
      <c r="W4877" s="177" t="s">
        <v>3095</v>
      </c>
      <c r="X4877" s="177" t="s">
        <v>3096</v>
      </c>
      <c r="Y4877" s="177" t="s">
        <v>3097</v>
      </c>
      <c r="Z4877" s="177" t="s">
        <v>7461</v>
      </c>
      <c r="AA4877" s="525" t="s">
        <v>2672</v>
      </c>
      <c r="AB4877" s="399" t="str">
        <f t="shared" si="997"/>
        <v>DC2KV62</v>
      </c>
      <c r="AC4877" s="399" t="str">
        <f t="shared" si="998"/>
        <v>DC2KV62-DC</v>
      </c>
      <c r="AD4877" t="str">
        <f>Y4877&amp;"-"&amp;VLOOKUP(AC4877,'LICH THI'!C:AA,9,0)</f>
        <v>63DCQT3110-42484</v>
      </c>
      <c r="AE4877">
        <f t="shared" si="999"/>
        <v>1</v>
      </c>
    </row>
    <row r="4878" spans="1:31" x14ac:dyDescent="0.25">
      <c r="A4878" s="436" t="str">
        <f t="shared" si="989"/>
        <v>DC2KV62-DC-21</v>
      </c>
      <c r="B4878" s="436">
        <f>COUNTIF(AC$4:AC4878,AC4878)</f>
        <v>21</v>
      </c>
      <c r="C4878" s="436" t="str">
        <f t="shared" si="990"/>
        <v>DC2KV62-DC</v>
      </c>
      <c r="D4878" s="436">
        <f>VLOOKUP(C4878,'LICH THI'!C:AA,12,0)</f>
        <v>28</v>
      </c>
      <c r="E4878" s="436">
        <f>VLOOKUP(C4878,'LICH THI'!C:AA,13,0)</f>
        <v>28</v>
      </c>
      <c r="F4878" s="436">
        <f t="shared" si="1000"/>
        <v>28</v>
      </c>
      <c r="G4878" s="436">
        <f>VLOOKUP(C4878,'LICH THI'!C:AA,14,0)</f>
        <v>1</v>
      </c>
      <c r="H4878" s="436">
        <f t="shared" si="991"/>
        <v>1</v>
      </c>
      <c r="I4878" s="436" t="str">
        <f t="shared" si="992"/>
        <v>Nguyễn Thị Phương</v>
      </c>
      <c r="J4878" s="436"/>
      <c r="K4878" s="436">
        <f t="shared" si="993"/>
        <v>1</v>
      </c>
      <c r="L4878" s="436" t="str">
        <f t="shared" si="994"/>
        <v>DC2KV62-DC-1</v>
      </c>
      <c r="M4878" s="436">
        <f t="shared" si="995"/>
        <v>6</v>
      </c>
      <c r="N4878" s="437">
        <f t="shared" si="1001"/>
        <v>16</v>
      </c>
      <c r="O4878" s="437"/>
      <c r="P4878" s="430" t="str">
        <f t="shared" si="996"/>
        <v/>
      </c>
      <c r="U4878" s="177">
        <v>13</v>
      </c>
      <c r="V4878" s="177" t="s">
        <v>3381</v>
      </c>
      <c r="W4878" s="177" t="s">
        <v>2619</v>
      </c>
      <c r="X4878" s="177" t="s">
        <v>2717</v>
      </c>
      <c r="Y4878" s="177" t="s">
        <v>6209</v>
      </c>
      <c r="Z4878" s="177" t="s">
        <v>7461</v>
      </c>
      <c r="AA4878" s="525" t="s">
        <v>6210</v>
      </c>
      <c r="AB4878" s="399" t="str">
        <f t="shared" si="997"/>
        <v>DC2KV62</v>
      </c>
      <c r="AC4878" s="399" t="str">
        <f t="shared" si="998"/>
        <v>DC2KV62-DC</v>
      </c>
      <c r="AD4878" t="str">
        <f>Y4878&amp;"-"&amp;VLOOKUP(AC4878,'LICH THI'!C:AA,9,0)</f>
        <v>64DCKT3276-42484</v>
      </c>
      <c r="AE4878">
        <f t="shared" si="999"/>
        <v>1</v>
      </c>
    </row>
    <row r="4879" spans="1:31" x14ac:dyDescent="0.25">
      <c r="A4879" s="436" t="str">
        <f t="shared" si="989"/>
        <v>DC2KV62-DC-22</v>
      </c>
      <c r="B4879" s="436">
        <f>COUNTIF(AC$4:AC4879,AC4879)</f>
        <v>22</v>
      </c>
      <c r="C4879" s="436" t="str">
        <f t="shared" si="990"/>
        <v>DC2KV62-DC</v>
      </c>
      <c r="D4879" s="436">
        <f>VLOOKUP(C4879,'LICH THI'!C:AA,12,0)</f>
        <v>28</v>
      </c>
      <c r="E4879" s="436">
        <f>VLOOKUP(C4879,'LICH THI'!C:AA,13,0)</f>
        <v>28</v>
      </c>
      <c r="F4879" s="436">
        <f t="shared" si="1000"/>
        <v>28</v>
      </c>
      <c r="G4879" s="436">
        <f>VLOOKUP(C4879,'LICH THI'!C:AA,14,0)</f>
        <v>1</v>
      </c>
      <c r="H4879" s="436">
        <f t="shared" si="991"/>
        <v>1</v>
      </c>
      <c r="I4879" s="436" t="str">
        <f t="shared" si="992"/>
        <v>Đặng Lê Minh Phượng</v>
      </c>
      <c r="J4879" s="436"/>
      <c r="K4879" s="436">
        <f t="shared" si="993"/>
        <v>1</v>
      </c>
      <c r="L4879" s="436" t="str">
        <f t="shared" si="994"/>
        <v>DC2KV62-DC-1</v>
      </c>
      <c r="M4879" s="436">
        <f t="shared" si="995"/>
        <v>6</v>
      </c>
      <c r="N4879" s="437">
        <f t="shared" si="1001"/>
        <v>17</v>
      </c>
      <c r="O4879" s="437"/>
      <c r="P4879" s="430" t="str">
        <f t="shared" si="996"/>
        <v/>
      </c>
      <c r="U4879" s="177">
        <v>21</v>
      </c>
      <c r="V4879" s="177" t="s">
        <v>3046</v>
      </c>
      <c r="W4879" s="177" t="s">
        <v>4310</v>
      </c>
      <c r="X4879" s="177" t="s">
        <v>4311</v>
      </c>
      <c r="Y4879" s="177" t="s">
        <v>4312</v>
      </c>
      <c r="Z4879" s="177" t="s">
        <v>7461</v>
      </c>
      <c r="AA4879" s="525" t="s">
        <v>3638</v>
      </c>
      <c r="AB4879" s="399" t="str">
        <f t="shared" si="997"/>
        <v>DC2KV62</v>
      </c>
      <c r="AC4879" s="399" t="str">
        <f t="shared" si="998"/>
        <v>DC2KV62-DC</v>
      </c>
      <c r="AD4879" t="str">
        <f>Y4879&amp;"-"&amp;VLOOKUP(AC4879,'LICH THI'!C:AA,9,0)</f>
        <v>63DCKT3200-42484</v>
      </c>
      <c r="AE4879">
        <f t="shared" si="999"/>
        <v>1</v>
      </c>
    </row>
    <row r="4880" spans="1:31" x14ac:dyDescent="0.25">
      <c r="A4880" s="436" t="str">
        <f t="shared" si="989"/>
        <v>DC2KV62-DC-23</v>
      </c>
      <c r="B4880" s="436">
        <f>COUNTIF(AC$4:AC4880,AC4880)</f>
        <v>23</v>
      </c>
      <c r="C4880" s="436" t="str">
        <f t="shared" si="990"/>
        <v>DC2KV62-DC</v>
      </c>
      <c r="D4880" s="436">
        <f>VLOOKUP(C4880,'LICH THI'!C:AA,12,0)</f>
        <v>28</v>
      </c>
      <c r="E4880" s="436">
        <f>VLOOKUP(C4880,'LICH THI'!C:AA,13,0)</f>
        <v>28</v>
      </c>
      <c r="F4880" s="436">
        <f t="shared" si="1000"/>
        <v>28</v>
      </c>
      <c r="G4880" s="436">
        <f>VLOOKUP(C4880,'LICH THI'!C:AA,14,0)</f>
        <v>1</v>
      </c>
      <c r="H4880" s="436">
        <f t="shared" si="991"/>
        <v>1</v>
      </c>
      <c r="I4880" s="436" t="str">
        <f t="shared" si="992"/>
        <v>Đoàn Thị Quý</v>
      </c>
      <c r="J4880" s="436"/>
      <c r="K4880" s="436">
        <f t="shared" si="993"/>
        <v>1</v>
      </c>
      <c r="L4880" s="436" t="str">
        <f t="shared" si="994"/>
        <v>DC2KV62-DC-1</v>
      </c>
      <c r="M4880" s="436">
        <f t="shared" si="995"/>
        <v>6</v>
      </c>
      <c r="N4880" s="437">
        <f t="shared" si="1001"/>
        <v>18</v>
      </c>
      <c r="O4880" s="437"/>
      <c r="P4880" s="430" t="str">
        <f t="shared" si="996"/>
        <v/>
      </c>
      <c r="U4880" s="177">
        <v>3</v>
      </c>
      <c r="V4880" s="177" t="s">
        <v>4262</v>
      </c>
      <c r="W4880" s="177" t="s">
        <v>3049</v>
      </c>
      <c r="X4880" s="177" t="s">
        <v>3004</v>
      </c>
      <c r="Y4880" s="177" t="s">
        <v>6377</v>
      </c>
      <c r="Z4880" s="177" t="s">
        <v>7461</v>
      </c>
      <c r="AA4880" s="525" t="s">
        <v>4491</v>
      </c>
      <c r="AB4880" s="399" t="str">
        <f t="shared" si="997"/>
        <v>DC2KV62</v>
      </c>
      <c r="AC4880" s="399" t="str">
        <f t="shared" si="998"/>
        <v>DC2KV62-DC</v>
      </c>
      <c r="AD4880" t="str">
        <f>Y4880&amp;"-"&amp;VLOOKUP(AC4880,'LICH THI'!C:AA,9,0)</f>
        <v>63DCKT3007-42484</v>
      </c>
      <c r="AE4880">
        <f t="shared" si="999"/>
        <v>1</v>
      </c>
    </row>
    <row r="4881" spans="1:31" x14ac:dyDescent="0.25">
      <c r="A4881" s="436" t="str">
        <f t="shared" si="989"/>
        <v>DC2KV62-DC-24</v>
      </c>
      <c r="B4881" s="436">
        <f>COUNTIF(AC$4:AC4881,AC4881)</f>
        <v>24</v>
      </c>
      <c r="C4881" s="436" t="str">
        <f t="shared" si="990"/>
        <v>DC2KV62-DC</v>
      </c>
      <c r="D4881" s="436">
        <f>VLOOKUP(C4881,'LICH THI'!C:AA,12,0)</f>
        <v>28</v>
      </c>
      <c r="E4881" s="436">
        <f>VLOOKUP(C4881,'LICH THI'!C:AA,13,0)</f>
        <v>28</v>
      </c>
      <c r="F4881" s="436">
        <f t="shared" si="1000"/>
        <v>28</v>
      </c>
      <c r="G4881" s="436">
        <f>VLOOKUP(C4881,'LICH THI'!C:AA,14,0)</f>
        <v>1</v>
      </c>
      <c r="H4881" s="436">
        <f t="shared" si="991"/>
        <v>1</v>
      </c>
      <c r="I4881" s="436" t="str">
        <f t="shared" si="992"/>
        <v>Trần Minh Sơn</v>
      </c>
      <c r="J4881" s="436"/>
      <c r="K4881" s="436">
        <f t="shared" si="993"/>
        <v>1</v>
      </c>
      <c r="L4881" s="436" t="str">
        <f t="shared" si="994"/>
        <v>DC2KV62-DC-1</v>
      </c>
      <c r="M4881" s="436">
        <f t="shared" si="995"/>
        <v>6</v>
      </c>
      <c r="N4881" s="437">
        <f t="shared" si="1001"/>
        <v>19</v>
      </c>
      <c r="O4881" s="437"/>
      <c r="P4881" s="430" t="str">
        <f t="shared" si="996"/>
        <v/>
      </c>
      <c r="U4881" s="177">
        <v>28</v>
      </c>
      <c r="V4881" s="177" t="s">
        <v>3088</v>
      </c>
      <c r="W4881" s="177" t="s">
        <v>3593</v>
      </c>
      <c r="X4881" s="177" t="s">
        <v>2688</v>
      </c>
      <c r="Y4881" s="177" t="s">
        <v>4104</v>
      </c>
      <c r="Z4881" s="177" t="s">
        <v>7461</v>
      </c>
      <c r="AA4881" s="525" t="s">
        <v>4105</v>
      </c>
      <c r="AB4881" s="399" t="str">
        <f t="shared" si="997"/>
        <v>DC2KV62</v>
      </c>
      <c r="AC4881" s="399" t="str">
        <f t="shared" si="998"/>
        <v>DC2KV62-DC</v>
      </c>
      <c r="AD4881" t="str">
        <f>Y4881&amp;"-"&amp;VLOOKUP(AC4881,'LICH THI'!C:AA,9,0)</f>
        <v>63DCQT3004-42484</v>
      </c>
      <c r="AE4881">
        <f t="shared" si="999"/>
        <v>1</v>
      </c>
    </row>
    <row r="4882" spans="1:31" x14ac:dyDescent="0.25">
      <c r="A4882" s="436" t="str">
        <f t="shared" si="989"/>
        <v>DC2KV62-DC-25</v>
      </c>
      <c r="B4882" s="436">
        <f>COUNTIF(AC$4:AC4882,AC4882)</f>
        <v>25</v>
      </c>
      <c r="C4882" s="436" t="str">
        <f t="shared" si="990"/>
        <v>DC2KV62-DC</v>
      </c>
      <c r="D4882" s="436">
        <f>VLOOKUP(C4882,'LICH THI'!C:AA,12,0)</f>
        <v>28</v>
      </c>
      <c r="E4882" s="436">
        <f>VLOOKUP(C4882,'LICH THI'!C:AA,13,0)</f>
        <v>28</v>
      </c>
      <c r="F4882" s="436">
        <f t="shared" si="1000"/>
        <v>28</v>
      </c>
      <c r="G4882" s="436">
        <f>VLOOKUP(C4882,'LICH THI'!C:AA,14,0)</f>
        <v>1</v>
      </c>
      <c r="H4882" s="436">
        <f t="shared" si="991"/>
        <v>1</v>
      </c>
      <c r="I4882" s="436" t="str">
        <f t="shared" si="992"/>
        <v>Cao Vũ Tiến</v>
      </c>
      <c r="J4882" s="436"/>
      <c r="K4882" s="436">
        <f t="shared" si="993"/>
        <v>1</v>
      </c>
      <c r="L4882" s="436" t="str">
        <f t="shared" si="994"/>
        <v>DC2KV62-DC-1</v>
      </c>
      <c r="M4882" s="436">
        <f t="shared" si="995"/>
        <v>6</v>
      </c>
      <c r="N4882" s="437">
        <f t="shared" si="1001"/>
        <v>20</v>
      </c>
      <c r="O4882" s="437"/>
      <c r="P4882" s="430" t="str">
        <f t="shared" si="996"/>
        <v/>
      </c>
      <c r="U4882" s="177">
        <v>9</v>
      </c>
      <c r="V4882" s="177" t="s">
        <v>3378</v>
      </c>
      <c r="W4882" s="177" t="s">
        <v>5890</v>
      </c>
      <c r="X4882" s="177" t="s">
        <v>2992</v>
      </c>
      <c r="Y4882" s="177" t="s">
        <v>5891</v>
      </c>
      <c r="Z4882" s="177" t="s">
        <v>7461</v>
      </c>
      <c r="AA4882" s="525" t="s">
        <v>5351</v>
      </c>
      <c r="AB4882" s="399" t="str">
        <f t="shared" si="997"/>
        <v>DC2KV62</v>
      </c>
      <c r="AC4882" s="399" t="str">
        <f t="shared" si="998"/>
        <v>DC2KV62-DC</v>
      </c>
      <c r="AD4882" t="str">
        <f>Y4882&amp;"-"&amp;VLOOKUP(AC4882,'LICH THI'!C:AA,9,0)</f>
        <v>64DCKT3131-42484</v>
      </c>
      <c r="AE4882">
        <f t="shared" si="999"/>
        <v>1</v>
      </c>
    </row>
    <row r="4883" spans="1:31" x14ac:dyDescent="0.25">
      <c r="A4883" s="436" t="str">
        <f t="shared" si="989"/>
        <v>DC2KV62-DC-26</v>
      </c>
      <c r="B4883" s="436">
        <f>COUNTIF(AC$4:AC4883,AC4883)</f>
        <v>26</v>
      </c>
      <c r="C4883" s="436" t="str">
        <f t="shared" si="990"/>
        <v>DC2KV62-DC</v>
      </c>
      <c r="D4883" s="436">
        <f>VLOOKUP(C4883,'LICH THI'!C:AA,12,0)</f>
        <v>28</v>
      </c>
      <c r="E4883" s="436">
        <f>VLOOKUP(C4883,'LICH THI'!C:AA,13,0)</f>
        <v>28</v>
      </c>
      <c r="F4883" s="436">
        <f t="shared" si="1000"/>
        <v>28</v>
      </c>
      <c r="G4883" s="436">
        <f>VLOOKUP(C4883,'LICH THI'!C:AA,14,0)</f>
        <v>1</v>
      </c>
      <c r="H4883" s="436">
        <f t="shared" si="991"/>
        <v>1</v>
      </c>
      <c r="I4883" s="436" t="str">
        <f t="shared" si="992"/>
        <v>Nguyễn Anh Tú</v>
      </c>
      <c r="J4883" s="436"/>
      <c r="K4883" s="436">
        <f t="shared" si="993"/>
        <v>1</v>
      </c>
      <c r="L4883" s="436" t="str">
        <f t="shared" si="994"/>
        <v>DC2KV62-DC-1</v>
      </c>
      <c r="M4883" s="436">
        <f t="shared" si="995"/>
        <v>6</v>
      </c>
      <c r="N4883" s="437">
        <f t="shared" si="1001"/>
        <v>21</v>
      </c>
      <c r="O4883" s="437"/>
      <c r="P4883" s="430" t="str">
        <f t="shared" si="996"/>
        <v/>
      </c>
      <c r="U4883" s="177">
        <v>17</v>
      </c>
      <c r="V4883" s="177" t="s">
        <v>3019</v>
      </c>
      <c r="W4883" s="177" t="s">
        <v>2995</v>
      </c>
      <c r="X4883" s="177" t="s">
        <v>2697</v>
      </c>
      <c r="Y4883" s="177" t="s">
        <v>3413</v>
      </c>
      <c r="Z4883" s="177" t="s">
        <v>7461</v>
      </c>
      <c r="AA4883" s="525" t="s">
        <v>3414</v>
      </c>
      <c r="AB4883" s="399" t="str">
        <f t="shared" si="997"/>
        <v>DC2KV62</v>
      </c>
      <c r="AC4883" s="399" t="str">
        <f t="shared" si="998"/>
        <v>DC2KV62-DC</v>
      </c>
      <c r="AD4883" t="str">
        <f>Y4883&amp;"-"&amp;VLOOKUP(AC4883,'LICH THI'!C:AA,9,0)</f>
        <v>64DCQT3126-42484</v>
      </c>
      <c r="AE4883">
        <f t="shared" si="999"/>
        <v>1</v>
      </c>
    </row>
    <row r="4884" spans="1:31" x14ac:dyDescent="0.25">
      <c r="A4884" s="436" t="str">
        <f t="shared" si="989"/>
        <v>DC2KV62-DC-27</v>
      </c>
      <c r="B4884" s="436">
        <f>COUNTIF(AC$4:AC4884,AC4884)</f>
        <v>27</v>
      </c>
      <c r="C4884" s="436" t="str">
        <f t="shared" si="990"/>
        <v>DC2KV62-DC</v>
      </c>
      <c r="D4884" s="436">
        <f>VLOOKUP(C4884,'LICH THI'!C:AA,12,0)</f>
        <v>28</v>
      </c>
      <c r="E4884" s="436">
        <f>VLOOKUP(C4884,'LICH THI'!C:AA,13,0)</f>
        <v>28</v>
      </c>
      <c r="F4884" s="436">
        <f t="shared" si="1000"/>
        <v>28</v>
      </c>
      <c r="G4884" s="436">
        <f>VLOOKUP(C4884,'LICH THI'!C:AA,14,0)</f>
        <v>1</v>
      </c>
      <c r="H4884" s="436">
        <f t="shared" si="991"/>
        <v>1</v>
      </c>
      <c r="I4884" s="436" t="str">
        <f t="shared" si="992"/>
        <v>Nguyễn Thị Anh Tú</v>
      </c>
      <c r="J4884" s="436"/>
      <c r="K4884" s="436">
        <f t="shared" si="993"/>
        <v>1</v>
      </c>
      <c r="L4884" s="436" t="str">
        <f t="shared" si="994"/>
        <v>DC2KV62-DC-1</v>
      </c>
      <c r="M4884" s="436">
        <f t="shared" si="995"/>
        <v>6</v>
      </c>
      <c r="N4884" s="437">
        <f t="shared" si="1001"/>
        <v>22</v>
      </c>
      <c r="O4884" s="437"/>
      <c r="P4884" s="430" t="str">
        <f t="shared" si="996"/>
        <v/>
      </c>
      <c r="U4884" s="177">
        <v>4</v>
      </c>
      <c r="V4884" s="177" t="s">
        <v>4262</v>
      </c>
      <c r="W4884" s="177" t="s">
        <v>6118</v>
      </c>
      <c r="X4884" s="177" t="s">
        <v>2697</v>
      </c>
      <c r="Y4884" s="177" t="s">
        <v>6119</v>
      </c>
      <c r="Z4884" s="177" t="s">
        <v>7461</v>
      </c>
      <c r="AA4884" s="525" t="s">
        <v>3054</v>
      </c>
      <c r="AB4884" s="399" t="str">
        <f t="shared" si="997"/>
        <v>DC2KV62</v>
      </c>
      <c r="AC4884" s="399" t="str">
        <f t="shared" si="998"/>
        <v>DC2KV62-DC</v>
      </c>
      <c r="AD4884" t="str">
        <f>Y4884&amp;"-"&amp;VLOOKUP(AC4884,'LICH THI'!C:AA,9,0)</f>
        <v>63DCKT3030-42484</v>
      </c>
      <c r="AE4884">
        <f t="shared" si="999"/>
        <v>1</v>
      </c>
    </row>
    <row r="4885" spans="1:31" x14ac:dyDescent="0.25">
      <c r="A4885" s="436" t="str">
        <f t="shared" si="989"/>
        <v>DC2KV62-DC-28</v>
      </c>
      <c r="B4885" s="436">
        <f>COUNTIF(AC$4:AC4885,AC4885)</f>
        <v>28</v>
      </c>
      <c r="C4885" s="436" t="str">
        <f t="shared" si="990"/>
        <v>DC2KV62-DC</v>
      </c>
      <c r="D4885" s="436">
        <f>VLOOKUP(C4885,'LICH THI'!C:AA,12,0)</f>
        <v>28</v>
      </c>
      <c r="E4885" s="436">
        <f>VLOOKUP(C4885,'LICH THI'!C:AA,13,0)</f>
        <v>28</v>
      </c>
      <c r="F4885" s="436">
        <f t="shared" si="1000"/>
        <v>28</v>
      </c>
      <c r="G4885" s="436">
        <f>VLOOKUP(C4885,'LICH THI'!C:AA,14,0)</f>
        <v>1</v>
      </c>
      <c r="H4885" s="436">
        <f t="shared" si="991"/>
        <v>1</v>
      </c>
      <c r="I4885" s="436" t="str">
        <f t="shared" si="992"/>
        <v>Nguyễn Thị Hải Yến</v>
      </c>
      <c r="J4885" s="436"/>
      <c r="K4885" s="436">
        <f t="shared" si="993"/>
        <v>1</v>
      </c>
      <c r="L4885" s="436" t="str">
        <f t="shared" si="994"/>
        <v>DC2KV62-DC-1</v>
      </c>
      <c r="M4885" s="436">
        <f t="shared" si="995"/>
        <v>6</v>
      </c>
      <c r="N4885" s="437">
        <f t="shared" si="1001"/>
        <v>23</v>
      </c>
      <c r="O4885" s="437"/>
      <c r="P4885" s="430" t="str">
        <f t="shared" si="996"/>
        <v/>
      </c>
      <c r="U4885" s="177">
        <v>22</v>
      </c>
      <c r="V4885" s="177" t="s">
        <v>3046</v>
      </c>
      <c r="W4885" s="177" t="s">
        <v>4753</v>
      </c>
      <c r="X4885" s="177" t="s">
        <v>2639</v>
      </c>
      <c r="Y4885" s="177" t="s">
        <v>5716</v>
      </c>
      <c r="Z4885" s="177" t="s">
        <v>7461</v>
      </c>
      <c r="AA4885" s="525" t="s">
        <v>5717</v>
      </c>
      <c r="AB4885" s="399" t="str">
        <f t="shared" si="997"/>
        <v>DC2KV62</v>
      </c>
      <c r="AC4885" s="399" t="str">
        <f t="shared" si="998"/>
        <v>DC2KV62-DC</v>
      </c>
      <c r="AD4885" t="str">
        <f>Y4885&amp;"-"&amp;VLOOKUP(AC4885,'LICH THI'!C:AA,9,0)</f>
        <v>63DCKT3354-42484</v>
      </c>
      <c r="AE4885">
        <f t="shared" si="999"/>
        <v>1</v>
      </c>
    </row>
    <row r="4886" spans="1:31" x14ac:dyDescent="0.25">
      <c r="A4886" s="436" t="str">
        <f t="shared" si="989"/>
        <v>DC2KV63-DC-1</v>
      </c>
      <c r="B4886" s="436">
        <f>COUNTIF(AC$4:AC4886,AC4886)</f>
        <v>1</v>
      </c>
      <c r="C4886" s="436" t="str">
        <f t="shared" si="990"/>
        <v>DC2KV63-DC</v>
      </c>
      <c r="D4886" s="436">
        <f>VLOOKUP(C4886,'LICH THI'!C:AA,12,0)</f>
        <v>27</v>
      </c>
      <c r="E4886" s="436">
        <f>VLOOKUP(C4886,'LICH THI'!C:AA,13,0)</f>
        <v>27</v>
      </c>
      <c r="F4886" s="436">
        <f t="shared" si="1000"/>
        <v>27</v>
      </c>
      <c r="G4886" s="436">
        <f>VLOOKUP(C4886,'LICH THI'!C:AA,14,0)</f>
        <v>1</v>
      </c>
      <c r="H4886" s="436">
        <f t="shared" si="991"/>
        <v>1</v>
      </c>
      <c r="I4886" s="436" t="str">
        <f t="shared" si="992"/>
        <v>Nguyễn Thị Phương Anh</v>
      </c>
      <c r="J4886" s="436"/>
      <c r="K4886" s="436">
        <f t="shared" si="993"/>
        <v>1</v>
      </c>
      <c r="L4886" s="436" t="str">
        <f t="shared" si="994"/>
        <v>DC2KV63-DC-1</v>
      </c>
      <c r="M4886" s="436">
        <f t="shared" si="995"/>
        <v>9</v>
      </c>
      <c r="N4886" s="437">
        <f t="shared" si="1001"/>
        <v>20</v>
      </c>
      <c r="O4886" s="437"/>
      <c r="P4886" s="430" t="str">
        <f t="shared" si="996"/>
        <v/>
      </c>
      <c r="U4886" s="177">
        <v>16</v>
      </c>
      <c r="V4886" s="177" t="s">
        <v>3502</v>
      </c>
      <c r="W4886" s="177" t="s">
        <v>2645</v>
      </c>
      <c r="X4886" s="177" t="s">
        <v>2611</v>
      </c>
      <c r="Y4886" s="177" t="s">
        <v>5910</v>
      </c>
      <c r="Z4886" s="177" t="s">
        <v>6701</v>
      </c>
      <c r="AA4886" s="525" t="s">
        <v>5911</v>
      </c>
      <c r="AB4886" s="399" t="str">
        <f t="shared" si="997"/>
        <v>DC2KV63</v>
      </c>
      <c r="AC4886" s="399" t="str">
        <f t="shared" si="998"/>
        <v>DC2KV63-DC</v>
      </c>
      <c r="AD4886" t="str">
        <f>Y4886&amp;"-"&amp;VLOOKUP(AC4886,'LICH THI'!C:AA,9,0)</f>
        <v>65DCKT22191-42480</v>
      </c>
      <c r="AE4886">
        <f t="shared" si="999"/>
        <v>1</v>
      </c>
    </row>
    <row r="4887" spans="1:31" x14ac:dyDescent="0.25">
      <c r="A4887" s="436" t="str">
        <f t="shared" si="989"/>
        <v>DC2KV63-DC-2</v>
      </c>
      <c r="B4887" s="436">
        <f>COUNTIF(AC$4:AC4887,AC4887)</f>
        <v>2</v>
      </c>
      <c r="C4887" s="436" t="str">
        <f t="shared" si="990"/>
        <v>DC2KV63-DC</v>
      </c>
      <c r="D4887" s="436">
        <f>VLOOKUP(C4887,'LICH THI'!C:AA,12,0)</f>
        <v>27</v>
      </c>
      <c r="E4887" s="436">
        <f>VLOOKUP(C4887,'LICH THI'!C:AA,13,0)</f>
        <v>27</v>
      </c>
      <c r="F4887" s="436">
        <f t="shared" si="1000"/>
        <v>27</v>
      </c>
      <c r="G4887" s="436">
        <f>VLOOKUP(C4887,'LICH THI'!C:AA,14,0)</f>
        <v>1</v>
      </c>
      <c r="H4887" s="436">
        <f t="shared" si="991"/>
        <v>1</v>
      </c>
      <c r="I4887" s="436" t="str">
        <f t="shared" si="992"/>
        <v>Ngô Thị Kim Chi</v>
      </c>
      <c r="J4887" s="436"/>
      <c r="K4887" s="436">
        <f t="shared" si="993"/>
        <v>1</v>
      </c>
      <c r="L4887" s="436" t="str">
        <f t="shared" si="994"/>
        <v>DC2KV63-DC-1</v>
      </c>
      <c r="M4887" s="436">
        <f t="shared" si="995"/>
        <v>9</v>
      </c>
      <c r="N4887" s="437">
        <f t="shared" si="1001"/>
        <v>21</v>
      </c>
      <c r="O4887" s="437"/>
      <c r="P4887" s="430" t="str">
        <f t="shared" si="996"/>
        <v/>
      </c>
      <c r="U4887" s="177">
        <v>7</v>
      </c>
      <c r="V4887" s="177" t="s">
        <v>3491</v>
      </c>
      <c r="W4887" s="177" t="s">
        <v>6004</v>
      </c>
      <c r="X4887" s="177" t="s">
        <v>4232</v>
      </c>
      <c r="Y4887" s="177" t="s">
        <v>6005</v>
      </c>
      <c r="Z4887" s="177" t="s">
        <v>6701</v>
      </c>
      <c r="AA4887" s="525" t="s">
        <v>3496</v>
      </c>
      <c r="AB4887" s="399" t="str">
        <f t="shared" si="997"/>
        <v>DC2KV63</v>
      </c>
      <c r="AC4887" s="399" t="str">
        <f t="shared" si="998"/>
        <v>DC2KV63-DC</v>
      </c>
      <c r="AD4887" t="str">
        <f>Y4887&amp;"-"&amp;VLOOKUP(AC4887,'LICH THI'!C:AA,9,0)</f>
        <v>65DCKT22178-42480</v>
      </c>
      <c r="AE4887">
        <f t="shared" si="999"/>
        <v>1</v>
      </c>
    </row>
    <row r="4888" spans="1:31" x14ac:dyDescent="0.25">
      <c r="A4888" s="436" t="str">
        <f t="shared" si="989"/>
        <v>DC2KV63-DC-3</v>
      </c>
      <c r="B4888" s="436">
        <f>COUNTIF(AC$4:AC4888,AC4888)</f>
        <v>3</v>
      </c>
      <c r="C4888" s="436" t="str">
        <f t="shared" si="990"/>
        <v>DC2KV63-DC</v>
      </c>
      <c r="D4888" s="436">
        <f>VLOOKUP(C4888,'LICH THI'!C:AA,12,0)</f>
        <v>27</v>
      </c>
      <c r="E4888" s="436">
        <f>VLOOKUP(C4888,'LICH THI'!C:AA,13,0)</f>
        <v>27</v>
      </c>
      <c r="F4888" s="436">
        <f t="shared" si="1000"/>
        <v>27</v>
      </c>
      <c r="G4888" s="436">
        <f>VLOOKUP(C4888,'LICH THI'!C:AA,14,0)</f>
        <v>1</v>
      </c>
      <c r="H4888" s="436">
        <f t="shared" si="991"/>
        <v>1</v>
      </c>
      <c r="I4888" s="436" t="str">
        <f t="shared" si="992"/>
        <v>Nguyễn Minh Chiến</v>
      </c>
      <c r="J4888" s="436"/>
      <c r="K4888" s="436">
        <f t="shared" si="993"/>
        <v>1</v>
      </c>
      <c r="L4888" s="436" t="str">
        <f t="shared" si="994"/>
        <v>DC2KV63-DC-1</v>
      </c>
      <c r="M4888" s="436">
        <f t="shared" si="995"/>
        <v>9</v>
      </c>
      <c r="N4888" s="437">
        <f t="shared" si="1001"/>
        <v>22</v>
      </c>
      <c r="O4888" s="437"/>
      <c r="P4888" s="430" t="str">
        <f t="shared" si="996"/>
        <v/>
      </c>
      <c r="U4888" s="177">
        <v>3</v>
      </c>
      <c r="V4888" s="177" t="s">
        <v>2707</v>
      </c>
      <c r="W4888" s="177" t="s">
        <v>2708</v>
      </c>
      <c r="X4888" s="177" t="s">
        <v>2709</v>
      </c>
      <c r="Y4888" s="177" t="s">
        <v>2710</v>
      </c>
      <c r="Z4888" s="177" t="s">
        <v>6701</v>
      </c>
      <c r="AA4888" s="525" t="s">
        <v>2711</v>
      </c>
      <c r="AB4888" s="399" t="str">
        <f t="shared" si="997"/>
        <v>DC2KV63</v>
      </c>
      <c r="AC4888" s="399" t="str">
        <f t="shared" si="998"/>
        <v>DC2KV63-DC</v>
      </c>
      <c r="AD4888" t="str">
        <f>Y4888&amp;"-"&amp;VLOOKUP(AC4888,'LICH THI'!C:AA,9,0)</f>
        <v>63DCQT3083-42480</v>
      </c>
      <c r="AE4888">
        <f t="shared" si="999"/>
        <v>1</v>
      </c>
    </row>
    <row r="4889" spans="1:31" x14ac:dyDescent="0.25">
      <c r="A4889" s="436" t="str">
        <f t="shared" si="989"/>
        <v>DC2KV63-DC-4</v>
      </c>
      <c r="B4889" s="436">
        <f>COUNTIF(AC$4:AC4889,AC4889)</f>
        <v>4</v>
      </c>
      <c r="C4889" s="436" t="str">
        <f t="shared" si="990"/>
        <v>DC2KV63-DC</v>
      </c>
      <c r="D4889" s="436">
        <f>VLOOKUP(C4889,'LICH THI'!C:AA,12,0)</f>
        <v>27</v>
      </c>
      <c r="E4889" s="436">
        <f>VLOOKUP(C4889,'LICH THI'!C:AA,13,0)</f>
        <v>27</v>
      </c>
      <c r="F4889" s="436">
        <f t="shared" si="1000"/>
        <v>27</v>
      </c>
      <c r="G4889" s="436">
        <f>VLOOKUP(C4889,'LICH THI'!C:AA,14,0)</f>
        <v>1</v>
      </c>
      <c r="H4889" s="436">
        <f t="shared" si="991"/>
        <v>1</v>
      </c>
      <c r="I4889" s="436" t="str">
        <f t="shared" si="992"/>
        <v>Trần Thị Hải</v>
      </c>
      <c r="J4889" s="436"/>
      <c r="K4889" s="436">
        <f t="shared" si="993"/>
        <v>1</v>
      </c>
      <c r="L4889" s="436" t="str">
        <f t="shared" si="994"/>
        <v>DC2KV63-DC-1</v>
      </c>
      <c r="M4889" s="436">
        <f t="shared" si="995"/>
        <v>9</v>
      </c>
      <c r="N4889" s="437">
        <f t="shared" si="1001"/>
        <v>23</v>
      </c>
      <c r="O4889" s="437"/>
      <c r="P4889" s="430" t="str">
        <f t="shared" si="996"/>
        <v/>
      </c>
      <c r="U4889" s="177">
        <v>21</v>
      </c>
      <c r="V4889" s="177" t="s">
        <v>4382</v>
      </c>
      <c r="W4889" s="177" t="s">
        <v>2716</v>
      </c>
      <c r="X4889" s="177" t="s">
        <v>2908</v>
      </c>
      <c r="Y4889" s="177" t="s">
        <v>6385</v>
      </c>
      <c r="Z4889" s="177" t="s">
        <v>6701</v>
      </c>
      <c r="AA4889" s="525" t="s">
        <v>5307</v>
      </c>
      <c r="AB4889" s="399" t="str">
        <f t="shared" si="997"/>
        <v>DC2KV63</v>
      </c>
      <c r="AC4889" s="399" t="str">
        <f t="shared" si="998"/>
        <v>DC2KV63-DC</v>
      </c>
      <c r="AD4889" t="str">
        <f>Y4889&amp;"-"&amp;VLOOKUP(AC4889,'LICH THI'!C:AA,9,0)</f>
        <v>65DCQT20015-42480</v>
      </c>
      <c r="AE4889">
        <f t="shared" si="999"/>
        <v>1</v>
      </c>
    </row>
    <row r="4890" spans="1:31" x14ac:dyDescent="0.25">
      <c r="A4890" s="436" t="str">
        <f t="shared" si="989"/>
        <v>DC2KV63-DC-5</v>
      </c>
      <c r="B4890" s="436">
        <f>COUNTIF(AC$4:AC4890,AC4890)</f>
        <v>5</v>
      </c>
      <c r="C4890" s="436" t="str">
        <f t="shared" si="990"/>
        <v>DC2KV63-DC</v>
      </c>
      <c r="D4890" s="436">
        <f>VLOOKUP(C4890,'LICH THI'!C:AA,12,0)</f>
        <v>27</v>
      </c>
      <c r="E4890" s="436">
        <f>VLOOKUP(C4890,'LICH THI'!C:AA,13,0)</f>
        <v>27</v>
      </c>
      <c r="F4890" s="436">
        <f t="shared" si="1000"/>
        <v>27</v>
      </c>
      <c r="G4890" s="436">
        <f>VLOOKUP(C4890,'LICH THI'!C:AA,14,0)</f>
        <v>1</v>
      </c>
      <c r="H4890" s="436">
        <f t="shared" si="991"/>
        <v>1</v>
      </c>
      <c r="I4890" s="436" t="str">
        <f t="shared" si="992"/>
        <v>Hoàng Thị Minh Hòa</v>
      </c>
      <c r="J4890" s="436"/>
      <c r="K4890" s="436">
        <f t="shared" si="993"/>
        <v>1</v>
      </c>
      <c r="L4890" s="436" t="str">
        <f t="shared" si="994"/>
        <v>DC2KV63-DC-1</v>
      </c>
      <c r="M4890" s="436">
        <f t="shared" si="995"/>
        <v>9</v>
      </c>
      <c r="N4890" s="437">
        <f t="shared" si="1001"/>
        <v>24</v>
      </c>
      <c r="O4890" s="437"/>
      <c r="P4890" s="430" t="str">
        <f t="shared" si="996"/>
        <v/>
      </c>
      <c r="U4890" s="177">
        <v>2</v>
      </c>
      <c r="V4890" s="177" t="s">
        <v>2642</v>
      </c>
      <c r="W4890" s="177" t="s">
        <v>2659</v>
      </c>
      <c r="X4890" s="177" t="s">
        <v>2660</v>
      </c>
      <c r="Y4890" s="177" t="s">
        <v>2661</v>
      </c>
      <c r="Z4890" s="177" t="s">
        <v>6701</v>
      </c>
      <c r="AA4890" s="525" t="s">
        <v>2662</v>
      </c>
      <c r="AB4890" s="399" t="str">
        <f t="shared" si="997"/>
        <v>DC2KV63</v>
      </c>
      <c r="AC4890" s="399" t="str">
        <f t="shared" si="998"/>
        <v>DC2KV63-DC</v>
      </c>
      <c r="AD4890" t="str">
        <f>Y4890&amp;"-"&amp;VLOOKUP(AC4890,'LICH THI'!C:AA,9,0)</f>
        <v>63DCKT3334-42480</v>
      </c>
      <c r="AE4890">
        <f t="shared" si="999"/>
        <v>1</v>
      </c>
    </row>
    <row r="4891" spans="1:31" x14ac:dyDescent="0.25">
      <c r="A4891" s="436" t="str">
        <f t="shared" si="989"/>
        <v>DC2KV63-DC-6</v>
      </c>
      <c r="B4891" s="436">
        <f>COUNTIF(AC$4:AC4891,AC4891)</f>
        <v>6</v>
      </c>
      <c r="C4891" s="436" t="str">
        <f t="shared" si="990"/>
        <v>DC2KV63-DC</v>
      </c>
      <c r="D4891" s="436">
        <f>VLOOKUP(C4891,'LICH THI'!C:AA,12,0)</f>
        <v>27</v>
      </c>
      <c r="E4891" s="436">
        <f>VLOOKUP(C4891,'LICH THI'!C:AA,13,0)</f>
        <v>27</v>
      </c>
      <c r="F4891" s="436">
        <f t="shared" si="1000"/>
        <v>27</v>
      </c>
      <c r="G4891" s="436">
        <f>VLOOKUP(C4891,'LICH THI'!C:AA,14,0)</f>
        <v>1</v>
      </c>
      <c r="H4891" s="436">
        <f t="shared" si="991"/>
        <v>1</v>
      </c>
      <c r="I4891" s="436" t="str">
        <f t="shared" si="992"/>
        <v>Vũ Văn Huy</v>
      </c>
      <c r="J4891" s="436"/>
      <c r="K4891" s="436">
        <f t="shared" si="993"/>
        <v>1</v>
      </c>
      <c r="L4891" s="436" t="str">
        <f t="shared" si="994"/>
        <v>DC2KV63-DC-1</v>
      </c>
      <c r="M4891" s="436">
        <f t="shared" si="995"/>
        <v>9</v>
      </c>
      <c r="N4891" s="437">
        <f t="shared" si="1001"/>
        <v>25</v>
      </c>
      <c r="O4891" s="437"/>
      <c r="P4891" s="430" t="str">
        <f t="shared" si="996"/>
        <v/>
      </c>
      <c r="U4891" s="177">
        <v>17</v>
      </c>
      <c r="V4891" s="177" t="s">
        <v>3502</v>
      </c>
      <c r="W4891" s="177" t="s">
        <v>2914</v>
      </c>
      <c r="X4891" s="177" t="s">
        <v>2911</v>
      </c>
      <c r="Y4891" s="177" t="s">
        <v>6348</v>
      </c>
      <c r="Z4891" s="177" t="s">
        <v>6701</v>
      </c>
      <c r="AA4891" s="525" t="s">
        <v>4771</v>
      </c>
      <c r="AB4891" s="399" t="str">
        <f t="shared" si="997"/>
        <v>DC2KV63</v>
      </c>
      <c r="AC4891" s="399" t="str">
        <f t="shared" si="998"/>
        <v>DC2KV63-DC</v>
      </c>
      <c r="AD4891" t="str">
        <f>Y4891&amp;"-"&amp;VLOOKUP(AC4891,'LICH THI'!C:AA,9,0)</f>
        <v>65DCKT22671-42480</v>
      </c>
      <c r="AE4891">
        <f t="shared" si="999"/>
        <v>1</v>
      </c>
    </row>
    <row r="4892" spans="1:31" x14ac:dyDescent="0.25">
      <c r="A4892" s="436" t="str">
        <f t="shared" si="989"/>
        <v>DC2KV63-DC-7</v>
      </c>
      <c r="B4892" s="436">
        <f>COUNTIF(AC$4:AC4892,AC4892)</f>
        <v>7</v>
      </c>
      <c r="C4892" s="436" t="str">
        <f t="shared" si="990"/>
        <v>DC2KV63-DC</v>
      </c>
      <c r="D4892" s="436">
        <f>VLOOKUP(C4892,'LICH THI'!C:AA,12,0)</f>
        <v>27</v>
      </c>
      <c r="E4892" s="436">
        <f>VLOOKUP(C4892,'LICH THI'!C:AA,13,0)</f>
        <v>27</v>
      </c>
      <c r="F4892" s="436">
        <f t="shared" si="1000"/>
        <v>27</v>
      </c>
      <c r="G4892" s="436">
        <f>VLOOKUP(C4892,'LICH THI'!C:AA,14,0)</f>
        <v>1</v>
      </c>
      <c r="H4892" s="436">
        <f t="shared" si="991"/>
        <v>1</v>
      </c>
      <c r="I4892" s="436" t="str">
        <f t="shared" si="992"/>
        <v>Vũ Thị Thanh Huyền</v>
      </c>
      <c r="J4892" s="436"/>
      <c r="K4892" s="436">
        <f t="shared" si="993"/>
        <v>1</v>
      </c>
      <c r="L4892" s="436" t="str">
        <f t="shared" si="994"/>
        <v>DC2KV63-DC-1</v>
      </c>
      <c r="M4892" s="436">
        <f t="shared" si="995"/>
        <v>9</v>
      </c>
      <c r="N4892" s="437">
        <f t="shared" si="1001"/>
        <v>26</v>
      </c>
      <c r="O4892" s="437"/>
      <c r="P4892" s="430" t="str">
        <f t="shared" si="996"/>
        <v/>
      </c>
      <c r="U4892" s="177">
        <v>13</v>
      </c>
      <c r="V4892" s="177" t="s">
        <v>5908</v>
      </c>
      <c r="W4892" s="177" t="s">
        <v>6705</v>
      </c>
      <c r="X4892" s="177" t="s">
        <v>4236</v>
      </c>
      <c r="Y4892" s="177" t="s">
        <v>6706</v>
      </c>
      <c r="Z4892" s="177" t="s">
        <v>6701</v>
      </c>
      <c r="AA4892" s="525" t="s">
        <v>6707</v>
      </c>
      <c r="AB4892" s="399" t="str">
        <f t="shared" si="997"/>
        <v>DC2KV63</v>
      </c>
      <c r="AC4892" s="399" t="str">
        <f t="shared" si="998"/>
        <v>DC2KV63-DC</v>
      </c>
      <c r="AD4892" t="str">
        <f>Y4892&amp;"-"&amp;VLOOKUP(AC4892,'LICH THI'!C:AA,9,0)</f>
        <v>65DCKT21949-42480</v>
      </c>
      <c r="AE4892">
        <f t="shared" si="999"/>
        <v>1</v>
      </c>
    </row>
    <row r="4893" spans="1:31" x14ac:dyDescent="0.25">
      <c r="A4893" s="436" t="str">
        <f t="shared" si="989"/>
        <v>DC2KV63-DC-8</v>
      </c>
      <c r="B4893" s="436">
        <f>COUNTIF(AC$4:AC4893,AC4893)</f>
        <v>8</v>
      </c>
      <c r="C4893" s="436" t="str">
        <f t="shared" si="990"/>
        <v>DC2KV63-DC</v>
      </c>
      <c r="D4893" s="436">
        <f>VLOOKUP(C4893,'LICH THI'!C:AA,12,0)</f>
        <v>27</v>
      </c>
      <c r="E4893" s="436">
        <f>VLOOKUP(C4893,'LICH THI'!C:AA,13,0)</f>
        <v>27</v>
      </c>
      <c r="F4893" s="436">
        <f t="shared" si="1000"/>
        <v>27</v>
      </c>
      <c r="G4893" s="436">
        <f>VLOOKUP(C4893,'LICH THI'!C:AA,14,0)</f>
        <v>1</v>
      </c>
      <c r="H4893" s="436">
        <f t="shared" si="991"/>
        <v>1</v>
      </c>
      <c r="I4893" s="436" t="str">
        <f t="shared" si="992"/>
        <v>Đặng Thị Thanh Hương</v>
      </c>
      <c r="J4893" s="436"/>
      <c r="K4893" s="436">
        <f t="shared" si="993"/>
        <v>1</v>
      </c>
      <c r="L4893" s="436" t="str">
        <f t="shared" si="994"/>
        <v>DC2KV63-DC-1</v>
      </c>
      <c r="M4893" s="436">
        <f t="shared" si="995"/>
        <v>9</v>
      </c>
      <c r="N4893" s="437">
        <f t="shared" si="1001"/>
        <v>27</v>
      </c>
      <c r="O4893" s="437"/>
      <c r="P4893" s="430" t="str">
        <f t="shared" si="996"/>
        <v/>
      </c>
      <c r="U4893" s="177">
        <v>1</v>
      </c>
      <c r="V4893" s="177" t="s">
        <v>2614</v>
      </c>
      <c r="W4893" s="177" t="s">
        <v>3246</v>
      </c>
      <c r="X4893" s="177" t="s">
        <v>2663</v>
      </c>
      <c r="Y4893" s="177" t="s">
        <v>3247</v>
      </c>
      <c r="Z4893" s="177" t="s">
        <v>6701</v>
      </c>
      <c r="AA4893" s="525" t="s">
        <v>3248</v>
      </c>
      <c r="AB4893" s="399" t="str">
        <f t="shared" si="997"/>
        <v>DC2KV63</v>
      </c>
      <c r="AC4893" s="399" t="str">
        <f t="shared" si="998"/>
        <v>DC2KV63-DC</v>
      </c>
      <c r="AD4893" t="str">
        <f>Y4893&amp;"-"&amp;VLOOKUP(AC4893,'LICH THI'!C:AA,9,0)</f>
        <v>63DCKT3060-42480</v>
      </c>
      <c r="AE4893">
        <f t="shared" si="999"/>
        <v>1</v>
      </c>
    </row>
    <row r="4894" spans="1:31" x14ac:dyDescent="0.25">
      <c r="A4894" s="436" t="str">
        <f t="shared" si="989"/>
        <v>DC2KV63-DC-9</v>
      </c>
      <c r="B4894" s="436">
        <f>COUNTIF(AC$4:AC4894,AC4894)</f>
        <v>9</v>
      </c>
      <c r="C4894" s="436" t="str">
        <f t="shared" si="990"/>
        <v>DC2KV63-DC</v>
      </c>
      <c r="D4894" s="436">
        <f>VLOOKUP(C4894,'LICH THI'!C:AA,12,0)</f>
        <v>27</v>
      </c>
      <c r="E4894" s="436">
        <f>VLOOKUP(C4894,'LICH THI'!C:AA,13,0)</f>
        <v>27</v>
      </c>
      <c r="F4894" s="436">
        <f t="shared" si="1000"/>
        <v>27</v>
      </c>
      <c r="G4894" s="436">
        <f>VLOOKUP(C4894,'LICH THI'!C:AA,14,0)</f>
        <v>1</v>
      </c>
      <c r="H4894" s="436">
        <f t="shared" si="991"/>
        <v>1</v>
      </c>
      <c r="I4894" s="436" t="str">
        <f t="shared" si="992"/>
        <v>Đỗ Thị Hường</v>
      </c>
      <c r="J4894" s="436"/>
      <c r="K4894" s="436">
        <f t="shared" si="993"/>
        <v>1</v>
      </c>
      <c r="L4894" s="436" t="str">
        <f t="shared" si="994"/>
        <v>DC2KV63-DC-1</v>
      </c>
      <c r="M4894" s="436">
        <f t="shared" si="995"/>
        <v>9</v>
      </c>
      <c r="N4894" s="437">
        <f t="shared" si="1001"/>
        <v>1</v>
      </c>
      <c r="O4894" s="437"/>
      <c r="P4894" s="430" t="str">
        <f t="shared" si="996"/>
        <v/>
      </c>
      <c r="U4894" s="177">
        <v>5</v>
      </c>
      <c r="V4894" s="177" t="s">
        <v>5903</v>
      </c>
      <c r="W4894" s="177" t="s">
        <v>2634</v>
      </c>
      <c r="X4894" s="177" t="s">
        <v>4527</v>
      </c>
      <c r="Y4894" s="177" t="s">
        <v>6338</v>
      </c>
      <c r="Z4894" s="177" t="s">
        <v>6701</v>
      </c>
      <c r="AA4894" s="525" t="s">
        <v>6059</v>
      </c>
      <c r="AB4894" s="399" t="str">
        <f t="shared" si="997"/>
        <v>DC2KV63</v>
      </c>
      <c r="AC4894" s="399" t="str">
        <f t="shared" si="998"/>
        <v>DC2KV63-DC</v>
      </c>
      <c r="AD4894" t="str">
        <f>Y4894&amp;"-"&amp;VLOOKUP(AC4894,'LICH THI'!C:AA,9,0)</f>
        <v>65DCKT20054-42480</v>
      </c>
      <c r="AE4894">
        <f t="shared" si="999"/>
        <v>1</v>
      </c>
    </row>
    <row r="4895" spans="1:31" x14ac:dyDescent="0.25">
      <c r="A4895" s="436" t="str">
        <f t="shared" si="989"/>
        <v>DC2KV63-DC-10</v>
      </c>
      <c r="B4895" s="436">
        <f>COUNTIF(AC$4:AC4895,AC4895)</f>
        <v>10</v>
      </c>
      <c r="C4895" s="436" t="str">
        <f t="shared" si="990"/>
        <v>DC2KV63-DC</v>
      </c>
      <c r="D4895" s="436">
        <f>VLOOKUP(C4895,'LICH THI'!C:AA,12,0)</f>
        <v>27</v>
      </c>
      <c r="E4895" s="436">
        <f>VLOOKUP(C4895,'LICH THI'!C:AA,13,0)</f>
        <v>27</v>
      </c>
      <c r="F4895" s="436">
        <f t="shared" si="1000"/>
        <v>27</v>
      </c>
      <c r="G4895" s="436">
        <f>VLOOKUP(C4895,'LICH THI'!C:AA,14,0)</f>
        <v>1</v>
      </c>
      <c r="H4895" s="436">
        <f t="shared" si="991"/>
        <v>1</v>
      </c>
      <c r="I4895" s="436" t="str">
        <f t="shared" si="992"/>
        <v>Bùi Bích Liên</v>
      </c>
      <c r="J4895" s="436"/>
      <c r="K4895" s="436">
        <f t="shared" si="993"/>
        <v>1</v>
      </c>
      <c r="L4895" s="436" t="str">
        <f t="shared" si="994"/>
        <v>DC2KV63-DC-1</v>
      </c>
      <c r="M4895" s="436">
        <f t="shared" si="995"/>
        <v>9</v>
      </c>
      <c r="N4895" s="437">
        <f t="shared" si="1001"/>
        <v>2</v>
      </c>
      <c r="O4895" s="437"/>
      <c r="P4895" s="430" t="str">
        <f t="shared" si="996"/>
        <v/>
      </c>
      <c r="U4895" s="177">
        <v>4</v>
      </c>
      <c r="V4895" s="177" t="s">
        <v>3826</v>
      </c>
      <c r="W4895" s="177" t="s">
        <v>5586</v>
      </c>
      <c r="X4895" s="177" t="s">
        <v>2666</v>
      </c>
      <c r="Y4895" s="177" t="s">
        <v>5587</v>
      </c>
      <c r="Z4895" s="177" t="s">
        <v>6701</v>
      </c>
      <c r="AA4895" s="525" t="s">
        <v>5588</v>
      </c>
      <c r="AB4895" s="399" t="str">
        <f t="shared" si="997"/>
        <v>DC2KV63</v>
      </c>
      <c r="AC4895" s="399" t="str">
        <f t="shared" si="998"/>
        <v>DC2KV63-DC</v>
      </c>
      <c r="AD4895" t="str">
        <f>Y4895&amp;"-"&amp;VLOOKUP(AC4895,'LICH THI'!C:AA,9,0)</f>
        <v>64DCKT3199-42480</v>
      </c>
      <c r="AE4895">
        <f t="shared" si="999"/>
        <v>1</v>
      </c>
    </row>
    <row r="4896" spans="1:31" x14ac:dyDescent="0.25">
      <c r="A4896" s="436" t="str">
        <f t="shared" si="989"/>
        <v>DC2KV63-DC-11</v>
      </c>
      <c r="B4896" s="436">
        <f>COUNTIF(AC$4:AC4896,AC4896)</f>
        <v>11</v>
      </c>
      <c r="C4896" s="436" t="str">
        <f t="shared" si="990"/>
        <v>DC2KV63-DC</v>
      </c>
      <c r="D4896" s="436">
        <f>VLOOKUP(C4896,'LICH THI'!C:AA,12,0)</f>
        <v>27</v>
      </c>
      <c r="E4896" s="436">
        <f>VLOOKUP(C4896,'LICH THI'!C:AA,13,0)</f>
        <v>27</v>
      </c>
      <c r="F4896" s="436">
        <f t="shared" si="1000"/>
        <v>27</v>
      </c>
      <c r="G4896" s="436">
        <f>VLOOKUP(C4896,'LICH THI'!C:AA,14,0)</f>
        <v>1</v>
      </c>
      <c r="H4896" s="436">
        <f t="shared" si="991"/>
        <v>1</v>
      </c>
      <c r="I4896" s="436" t="str">
        <f t="shared" si="992"/>
        <v>Nguyễn Hải Linh</v>
      </c>
      <c r="J4896" s="436"/>
      <c r="K4896" s="436">
        <f t="shared" si="993"/>
        <v>1</v>
      </c>
      <c r="L4896" s="436" t="str">
        <f t="shared" si="994"/>
        <v>DC2KV63-DC-1</v>
      </c>
      <c r="M4896" s="436">
        <f t="shared" si="995"/>
        <v>9</v>
      </c>
      <c r="N4896" s="437">
        <f t="shared" si="1001"/>
        <v>3</v>
      </c>
      <c r="O4896" s="437"/>
      <c r="P4896" s="430" t="str">
        <f t="shared" si="996"/>
        <v/>
      </c>
      <c r="U4896" s="177">
        <v>22</v>
      </c>
      <c r="V4896" s="177" t="s">
        <v>4382</v>
      </c>
      <c r="W4896" s="177" t="s">
        <v>4705</v>
      </c>
      <c r="X4896" s="177" t="s">
        <v>2670</v>
      </c>
      <c r="Y4896" s="177" t="s">
        <v>5599</v>
      </c>
      <c r="Z4896" s="177" t="s">
        <v>6701</v>
      </c>
      <c r="AA4896" s="525" t="s">
        <v>5600</v>
      </c>
      <c r="AB4896" s="399" t="str">
        <f t="shared" si="997"/>
        <v>DC2KV63</v>
      </c>
      <c r="AC4896" s="399" t="str">
        <f t="shared" si="998"/>
        <v>DC2KV63-DC</v>
      </c>
      <c r="AD4896" t="str">
        <f>Y4896&amp;"-"&amp;VLOOKUP(AC4896,'LICH THI'!C:AA,9,0)</f>
        <v>65DCQT20126-42480</v>
      </c>
      <c r="AE4896">
        <f t="shared" si="999"/>
        <v>1</v>
      </c>
    </row>
    <row r="4897" spans="1:31" x14ac:dyDescent="0.25">
      <c r="A4897" s="436" t="str">
        <f t="shared" si="989"/>
        <v>DC2KV63-DC-12</v>
      </c>
      <c r="B4897" s="436">
        <f>COUNTIF(AC$4:AC4897,AC4897)</f>
        <v>12</v>
      </c>
      <c r="C4897" s="436" t="str">
        <f t="shared" si="990"/>
        <v>DC2KV63-DC</v>
      </c>
      <c r="D4897" s="436">
        <f>VLOOKUP(C4897,'LICH THI'!C:AA,12,0)</f>
        <v>27</v>
      </c>
      <c r="E4897" s="436">
        <f>VLOOKUP(C4897,'LICH THI'!C:AA,13,0)</f>
        <v>27</v>
      </c>
      <c r="F4897" s="436">
        <f t="shared" si="1000"/>
        <v>27</v>
      </c>
      <c r="G4897" s="436">
        <f>VLOOKUP(C4897,'LICH THI'!C:AA,14,0)</f>
        <v>1</v>
      </c>
      <c r="H4897" s="436">
        <f t="shared" si="991"/>
        <v>1</v>
      </c>
      <c r="I4897" s="436" t="str">
        <f t="shared" si="992"/>
        <v>Phạm Thị Linh</v>
      </c>
      <c r="J4897" s="436"/>
      <c r="K4897" s="436">
        <f t="shared" si="993"/>
        <v>1</v>
      </c>
      <c r="L4897" s="436" t="str">
        <f t="shared" si="994"/>
        <v>DC2KV63-DC-1</v>
      </c>
      <c r="M4897" s="436">
        <f t="shared" si="995"/>
        <v>9</v>
      </c>
      <c r="N4897" s="437">
        <f t="shared" si="1001"/>
        <v>4</v>
      </c>
      <c r="O4897" s="437"/>
      <c r="P4897" s="430" t="str">
        <f t="shared" si="996"/>
        <v/>
      </c>
      <c r="U4897" s="177">
        <v>14</v>
      </c>
      <c r="V4897" s="177" t="s">
        <v>5908</v>
      </c>
      <c r="W4897" s="177" t="s">
        <v>3557</v>
      </c>
      <c r="X4897" s="177" t="s">
        <v>2670</v>
      </c>
      <c r="Y4897" s="177" t="s">
        <v>6343</v>
      </c>
      <c r="Z4897" s="177" t="s">
        <v>6701</v>
      </c>
      <c r="AA4897" s="525" t="s">
        <v>5922</v>
      </c>
      <c r="AB4897" s="399" t="str">
        <f t="shared" si="997"/>
        <v>DC2KV63</v>
      </c>
      <c r="AC4897" s="399" t="str">
        <f t="shared" si="998"/>
        <v>DC2KV63-DC</v>
      </c>
      <c r="AD4897" t="str">
        <f>Y4897&amp;"-"&amp;VLOOKUP(AC4897,'LICH THI'!C:AA,9,0)</f>
        <v>65DCKT23171-42480</v>
      </c>
      <c r="AE4897">
        <f t="shared" si="999"/>
        <v>1</v>
      </c>
    </row>
    <row r="4898" spans="1:31" x14ac:dyDescent="0.25">
      <c r="A4898" s="436" t="str">
        <f t="shared" si="989"/>
        <v>DC2KV63-DC-13</v>
      </c>
      <c r="B4898" s="436">
        <f>COUNTIF(AC$4:AC4898,AC4898)</f>
        <v>13</v>
      </c>
      <c r="C4898" s="436" t="str">
        <f t="shared" si="990"/>
        <v>DC2KV63-DC</v>
      </c>
      <c r="D4898" s="436">
        <f>VLOOKUP(C4898,'LICH THI'!C:AA,12,0)</f>
        <v>27</v>
      </c>
      <c r="E4898" s="436">
        <f>VLOOKUP(C4898,'LICH THI'!C:AA,13,0)</f>
        <v>27</v>
      </c>
      <c r="F4898" s="436">
        <f t="shared" si="1000"/>
        <v>27</v>
      </c>
      <c r="G4898" s="436">
        <f>VLOOKUP(C4898,'LICH THI'!C:AA,14,0)</f>
        <v>1</v>
      </c>
      <c r="H4898" s="436">
        <f t="shared" si="991"/>
        <v>1</v>
      </c>
      <c r="I4898" s="436" t="str">
        <f t="shared" si="992"/>
        <v>Trần Thị Linh</v>
      </c>
      <c r="J4898" s="436"/>
      <c r="K4898" s="436">
        <f t="shared" si="993"/>
        <v>1</v>
      </c>
      <c r="L4898" s="436" t="str">
        <f t="shared" si="994"/>
        <v>DC2KV63-DC-1</v>
      </c>
      <c r="M4898" s="436">
        <f t="shared" si="995"/>
        <v>9</v>
      </c>
      <c r="N4898" s="437">
        <f t="shared" si="1001"/>
        <v>5</v>
      </c>
      <c r="O4898" s="437"/>
      <c r="P4898" s="430" t="str">
        <f t="shared" si="996"/>
        <v/>
      </c>
      <c r="U4898" s="177">
        <v>23</v>
      </c>
      <c r="V4898" s="177" t="s">
        <v>4382</v>
      </c>
      <c r="W4898" s="177" t="s">
        <v>2716</v>
      </c>
      <c r="X4898" s="177" t="s">
        <v>2670</v>
      </c>
      <c r="Y4898" s="177" t="s">
        <v>6086</v>
      </c>
      <c r="Z4898" s="177" t="s">
        <v>6701</v>
      </c>
      <c r="AA4898" s="525" t="s">
        <v>6087</v>
      </c>
      <c r="AB4898" s="399" t="str">
        <f t="shared" si="997"/>
        <v>DC2KV63</v>
      </c>
      <c r="AC4898" s="399" t="str">
        <f t="shared" si="998"/>
        <v>DC2KV63-DC</v>
      </c>
      <c r="AD4898" t="str">
        <f>Y4898&amp;"-"&amp;VLOOKUP(AC4898,'LICH THI'!C:AA,9,0)</f>
        <v>65DCQT20029-42480</v>
      </c>
      <c r="AE4898">
        <f t="shared" si="999"/>
        <v>1</v>
      </c>
    </row>
    <row r="4899" spans="1:31" x14ac:dyDescent="0.25">
      <c r="A4899" s="436" t="str">
        <f t="shared" si="989"/>
        <v>DC2KV63-DC-14</v>
      </c>
      <c r="B4899" s="436">
        <f>COUNTIF(AC$4:AC4899,AC4899)</f>
        <v>14</v>
      </c>
      <c r="C4899" s="436" t="str">
        <f t="shared" si="990"/>
        <v>DC2KV63-DC</v>
      </c>
      <c r="D4899" s="436">
        <f>VLOOKUP(C4899,'LICH THI'!C:AA,12,0)</f>
        <v>27</v>
      </c>
      <c r="E4899" s="436">
        <f>VLOOKUP(C4899,'LICH THI'!C:AA,13,0)</f>
        <v>27</v>
      </c>
      <c r="F4899" s="436">
        <f t="shared" si="1000"/>
        <v>27</v>
      </c>
      <c r="G4899" s="436">
        <f>VLOOKUP(C4899,'LICH THI'!C:AA,14,0)</f>
        <v>1</v>
      </c>
      <c r="H4899" s="436">
        <f t="shared" si="991"/>
        <v>1</v>
      </c>
      <c r="I4899" s="436" t="str">
        <f t="shared" si="992"/>
        <v>Doãn Thuý Loan</v>
      </c>
      <c r="J4899" s="436"/>
      <c r="K4899" s="436">
        <f t="shared" si="993"/>
        <v>1</v>
      </c>
      <c r="L4899" s="436" t="str">
        <f t="shared" si="994"/>
        <v>DC2KV63-DC-1</v>
      </c>
      <c r="M4899" s="436">
        <f t="shared" si="995"/>
        <v>9</v>
      </c>
      <c r="N4899" s="437">
        <f t="shared" si="1001"/>
        <v>6</v>
      </c>
      <c r="O4899" s="437"/>
      <c r="P4899" s="430" t="str">
        <f t="shared" si="996"/>
        <v/>
      </c>
      <c r="U4899" s="177">
        <v>8</v>
      </c>
      <c r="V4899" s="177" t="s">
        <v>3491</v>
      </c>
      <c r="W4899" s="177" t="s">
        <v>6702</v>
      </c>
      <c r="X4899" s="177" t="s">
        <v>3485</v>
      </c>
      <c r="Y4899" s="177" t="s">
        <v>6703</v>
      </c>
      <c r="Z4899" s="177" t="s">
        <v>6701</v>
      </c>
      <c r="AA4899" s="525" t="s">
        <v>6704</v>
      </c>
      <c r="AB4899" s="399" t="str">
        <f t="shared" si="997"/>
        <v>DC2KV63</v>
      </c>
      <c r="AC4899" s="399" t="str">
        <f t="shared" si="998"/>
        <v>DC2KV63-DC</v>
      </c>
      <c r="AD4899" t="str">
        <f>Y4899&amp;"-"&amp;VLOOKUP(AC4899,'LICH THI'!C:AA,9,0)</f>
        <v>65DCKT22888-42480</v>
      </c>
      <c r="AE4899">
        <f t="shared" si="999"/>
        <v>1</v>
      </c>
    </row>
    <row r="4900" spans="1:31" x14ac:dyDescent="0.25">
      <c r="A4900" s="436" t="str">
        <f t="shared" si="989"/>
        <v>DC2KV63-DC-15</v>
      </c>
      <c r="B4900" s="436">
        <f>COUNTIF(AC$4:AC4900,AC4900)</f>
        <v>15</v>
      </c>
      <c r="C4900" s="436" t="str">
        <f t="shared" si="990"/>
        <v>DC2KV63-DC</v>
      </c>
      <c r="D4900" s="436">
        <f>VLOOKUP(C4900,'LICH THI'!C:AA,12,0)</f>
        <v>27</v>
      </c>
      <c r="E4900" s="436">
        <f>VLOOKUP(C4900,'LICH THI'!C:AA,13,0)</f>
        <v>27</v>
      </c>
      <c r="F4900" s="436">
        <f t="shared" si="1000"/>
        <v>27</v>
      </c>
      <c r="G4900" s="436">
        <f>VLOOKUP(C4900,'LICH THI'!C:AA,14,0)</f>
        <v>1</v>
      </c>
      <c r="H4900" s="436">
        <f t="shared" si="991"/>
        <v>1</v>
      </c>
      <c r="I4900" s="436" t="str">
        <f t="shared" si="992"/>
        <v>Hoàng Huệ Minh</v>
      </c>
      <c r="J4900" s="436"/>
      <c r="K4900" s="436">
        <f t="shared" si="993"/>
        <v>1</v>
      </c>
      <c r="L4900" s="436" t="str">
        <f t="shared" si="994"/>
        <v>DC2KV63-DC-1</v>
      </c>
      <c r="M4900" s="436">
        <f t="shared" si="995"/>
        <v>9</v>
      </c>
      <c r="N4900" s="437">
        <f t="shared" si="1001"/>
        <v>7</v>
      </c>
      <c r="O4900" s="437"/>
      <c r="P4900" s="430" t="str">
        <f t="shared" si="996"/>
        <v/>
      </c>
      <c r="U4900" s="177">
        <v>9</v>
      </c>
      <c r="V4900" s="177" t="s">
        <v>3491</v>
      </c>
      <c r="W4900" s="177" t="s">
        <v>6009</v>
      </c>
      <c r="X4900" s="177" t="s">
        <v>2713</v>
      </c>
      <c r="Y4900" s="177" t="s">
        <v>6010</v>
      </c>
      <c r="Z4900" s="177" t="s">
        <v>6701</v>
      </c>
      <c r="AA4900" s="525" t="s">
        <v>4666</v>
      </c>
      <c r="AB4900" s="399" t="str">
        <f t="shared" si="997"/>
        <v>DC2KV63</v>
      </c>
      <c r="AC4900" s="399" t="str">
        <f t="shared" si="998"/>
        <v>DC2KV63-DC</v>
      </c>
      <c r="AD4900" t="str">
        <f>Y4900&amp;"-"&amp;VLOOKUP(AC4900,'LICH THI'!C:AA,9,0)</f>
        <v>65DCKT23452-42480</v>
      </c>
      <c r="AE4900">
        <f t="shared" si="999"/>
        <v>1</v>
      </c>
    </row>
    <row r="4901" spans="1:31" x14ac:dyDescent="0.25">
      <c r="A4901" s="436" t="str">
        <f t="shared" si="989"/>
        <v>DC2KV63-DC-16</v>
      </c>
      <c r="B4901" s="436">
        <f>COUNTIF(AC$4:AC4901,AC4901)</f>
        <v>16</v>
      </c>
      <c r="C4901" s="436" t="str">
        <f t="shared" si="990"/>
        <v>DC2KV63-DC</v>
      </c>
      <c r="D4901" s="436">
        <f>VLOOKUP(C4901,'LICH THI'!C:AA,12,0)</f>
        <v>27</v>
      </c>
      <c r="E4901" s="436">
        <f>VLOOKUP(C4901,'LICH THI'!C:AA,13,0)</f>
        <v>27</v>
      </c>
      <c r="F4901" s="436">
        <f t="shared" si="1000"/>
        <v>27</v>
      </c>
      <c r="G4901" s="436">
        <f>VLOOKUP(C4901,'LICH THI'!C:AA,14,0)</f>
        <v>1</v>
      </c>
      <c r="H4901" s="436">
        <f t="shared" si="991"/>
        <v>1</v>
      </c>
      <c r="I4901" s="436" t="str">
        <f t="shared" si="992"/>
        <v>Cao Trung Nghĩa</v>
      </c>
      <c r="J4901" s="436"/>
      <c r="K4901" s="436">
        <f t="shared" si="993"/>
        <v>1</v>
      </c>
      <c r="L4901" s="436" t="str">
        <f t="shared" si="994"/>
        <v>DC2KV63-DC-1</v>
      </c>
      <c r="M4901" s="436">
        <f t="shared" si="995"/>
        <v>9</v>
      </c>
      <c r="N4901" s="437">
        <f t="shared" si="1001"/>
        <v>8</v>
      </c>
      <c r="O4901" s="437"/>
      <c r="P4901" s="430" t="str">
        <f t="shared" si="996"/>
        <v/>
      </c>
      <c r="U4901" s="177">
        <v>10</v>
      </c>
      <c r="V4901" s="177" t="s">
        <v>3491</v>
      </c>
      <c r="W4901" s="177" t="s">
        <v>4363</v>
      </c>
      <c r="X4901" s="177" t="s">
        <v>3626</v>
      </c>
      <c r="Y4901" s="177" t="s">
        <v>4364</v>
      </c>
      <c r="Z4901" s="177" t="s">
        <v>6701</v>
      </c>
      <c r="AA4901" s="525" t="s">
        <v>4365</v>
      </c>
      <c r="AB4901" s="399" t="str">
        <f t="shared" si="997"/>
        <v>DC2KV63</v>
      </c>
      <c r="AC4901" s="399" t="str">
        <f t="shared" si="998"/>
        <v>DC2KV63-DC</v>
      </c>
      <c r="AD4901" t="str">
        <f>Y4901&amp;"-"&amp;VLOOKUP(AC4901,'LICH THI'!C:AA,9,0)</f>
        <v>65DCKT23455-42480</v>
      </c>
      <c r="AE4901">
        <f t="shared" si="999"/>
        <v>1</v>
      </c>
    </row>
    <row r="4902" spans="1:31" x14ac:dyDescent="0.25">
      <c r="A4902" s="436" t="str">
        <f t="shared" si="989"/>
        <v>DC2KV63-DC-17</v>
      </c>
      <c r="B4902" s="436">
        <f>COUNTIF(AC$4:AC4902,AC4902)</f>
        <v>17</v>
      </c>
      <c r="C4902" s="436" t="str">
        <f t="shared" si="990"/>
        <v>DC2KV63-DC</v>
      </c>
      <c r="D4902" s="436">
        <f>VLOOKUP(C4902,'LICH THI'!C:AA,12,0)</f>
        <v>27</v>
      </c>
      <c r="E4902" s="436">
        <f>VLOOKUP(C4902,'LICH THI'!C:AA,13,0)</f>
        <v>27</v>
      </c>
      <c r="F4902" s="436">
        <f t="shared" si="1000"/>
        <v>27</v>
      </c>
      <c r="G4902" s="436">
        <f>VLOOKUP(C4902,'LICH THI'!C:AA,14,0)</f>
        <v>1</v>
      </c>
      <c r="H4902" s="436">
        <f t="shared" si="991"/>
        <v>1</v>
      </c>
      <c r="I4902" s="436" t="str">
        <f t="shared" si="992"/>
        <v>Vũ Thảo Phương</v>
      </c>
      <c r="J4902" s="436"/>
      <c r="K4902" s="436">
        <f t="shared" si="993"/>
        <v>1</v>
      </c>
      <c r="L4902" s="436" t="str">
        <f t="shared" si="994"/>
        <v>DC2KV63-DC-1</v>
      </c>
      <c r="M4902" s="436">
        <f t="shared" si="995"/>
        <v>9</v>
      </c>
      <c r="N4902" s="437">
        <f t="shared" si="1001"/>
        <v>9</v>
      </c>
      <c r="O4902" s="437"/>
      <c r="P4902" s="430" t="str">
        <f t="shared" si="996"/>
        <v/>
      </c>
      <c r="U4902" s="177">
        <v>11</v>
      </c>
      <c r="V4902" s="177" t="s">
        <v>3491</v>
      </c>
      <c r="W4902" s="177" t="s">
        <v>4366</v>
      </c>
      <c r="X4902" s="177" t="s">
        <v>2717</v>
      </c>
      <c r="Y4902" s="177" t="s">
        <v>4367</v>
      </c>
      <c r="Z4902" s="177" t="s">
        <v>6701</v>
      </c>
      <c r="AA4902" s="525" t="s">
        <v>4368</v>
      </c>
      <c r="AB4902" s="399" t="str">
        <f t="shared" si="997"/>
        <v>DC2KV63</v>
      </c>
      <c r="AC4902" s="399" t="str">
        <f t="shared" si="998"/>
        <v>DC2KV63-DC</v>
      </c>
      <c r="AD4902" t="str">
        <f>Y4902&amp;"-"&amp;VLOOKUP(AC4902,'LICH THI'!C:AA,9,0)</f>
        <v>65DCKT23031-42480</v>
      </c>
      <c r="AE4902">
        <f t="shared" si="999"/>
        <v>1</v>
      </c>
    </row>
    <row r="4903" spans="1:31" x14ac:dyDescent="0.25">
      <c r="A4903" s="436" t="str">
        <f t="shared" si="989"/>
        <v>DC2KV63-DC-18</v>
      </c>
      <c r="B4903" s="436">
        <f>COUNTIF(AC$4:AC4903,AC4903)</f>
        <v>18</v>
      </c>
      <c r="C4903" s="436" t="str">
        <f t="shared" si="990"/>
        <v>DC2KV63-DC</v>
      </c>
      <c r="D4903" s="436">
        <f>VLOOKUP(C4903,'LICH THI'!C:AA,12,0)</f>
        <v>27</v>
      </c>
      <c r="E4903" s="436">
        <f>VLOOKUP(C4903,'LICH THI'!C:AA,13,0)</f>
        <v>27</v>
      </c>
      <c r="F4903" s="436">
        <f t="shared" si="1000"/>
        <v>27</v>
      </c>
      <c r="G4903" s="436">
        <f>VLOOKUP(C4903,'LICH THI'!C:AA,14,0)</f>
        <v>1</v>
      </c>
      <c r="H4903" s="436">
        <f t="shared" si="991"/>
        <v>1</v>
      </c>
      <c r="I4903" s="436" t="str">
        <f t="shared" si="992"/>
        <v>Trần Thị Bích Phượng</v>
      </c>
      <c r="J4903" s="436"/>
      <c r="K4903" s="436">
        <f t="shared" si="993"/>
        <v>1</v>
      </c>
      <c r="L4903" s="436" t="str">
        <f t="shared" si="994"/>
        <v>DC2KV63-DC-1</v>
      </c>
      <c r="M4903" s="436">
        <f t="shared" si="995"/>
        <v>9</v>
      </c>
      <c r="N4903" s="437">
        <f t="shared" si="1001"/>
        <v>10</v>
      </c>
      <c r="O4903" s="437"/>
      <c r="P4903" s="430" t="str">
        <f t="shared" si="996"/>
        <v/>
      </c>
      <c r="U4903" s="177">
        <v>12</v>
      </c>
      <c r="V4903" s="177" t="s">
        <v>3491</v>
      </c>
      <c r="W4903" s="177" t="s">
        <v>4369</v>
      </c>
      <c r="X4903" s="177" t="s">
        <v>4311</v>
      </c>
      <c r="Y4903" s="177" t="s">
        <v>4370</v>
      </c>
      <c r="Z4903" s="177" t="s">
        <v>6701</v>
      </c>
      <c r="AA4903" s="525" t="s">
        <v>4371</v>
      </c>
      <c r="AB4903" s="399" t="str">
        <f t="shared" si="997"/>
        <v>DC2KV63</v>
      </c>
      <c r="AC4903" s="399" t="str">
        <f t="shared" si="998"/>
        <v>DC2KV63-DC</v>
      </c>
      <c r="AD4903" t="str">
        <f>Y4903&amp;"-"&amp;VLOOKUP(AC4903,'LICH THI'!C:AA,9,0)</f>
        <v>65DCKT22675-42480</v>
      </c>
      <c r="AE4903">
        <f t="shared" si="999"/>
        <v>1</v>
      </c>
    </row>
    <row r="4904" spans="1:31" x14ac:dyDescent="0.25">
      <c r="A4904" s="436" t="str">
        <f t="shared" si="989"/>
        <v>DC2KV63-DC-19</v>
      </c>
      <c r="B4904" s="436">
        <f>COUNTIF(AC$4:AC4904,AC4904)</f>
        <v>19</v>
      </c>
      <c r="C4904" s="436" t="str">
        <f t="shared" si="990"/>
        <v>DC2KV63-DC</v>
      </c>
      <c r="D4904" s="436">
        <f>VLOOKUP(C4904,'LICH THI'!C:AA,12,0)</f>
        <v>27</v>
      </c>
      <c r="E4904" s="436">
        <f>VLOOKUP(C4904,'LICH THI'!C:AA,13,0)</f>
        <v>27</v>
      </c>
      <c r="F4904" s="436">
        <f t="shared" si="1000"/>
        <v>27</v>
      </c>
      <c r="G4904" s="436">
        <f>VLOOKUP(C4904,'LICH THI'!C:AA,14,0)</f>
        <v>1</v>
      </c>
      <c r="H4904" s="436">
        <f t="shared" si="991"/>
        <v>1</v>
      </c>
      <c r="I4904" s="436" t="str">
        <f t="shared" si="992"/>
        <v>Trần Minh Sơn</v>
      </c>
      <c r="J4904" s="436"/>
      <c r="K4904" s="436">
        <f t="shared" si="993"/>
        <v>1</v>
      </c>
      <c r="L4904" s="436" t="str">
        <f t="shared" si="994"/>
        <v>DC2KV63-DC-1</v>
      </c>
      <c r="M4904" s="436">
        <f t="shared" si="995"/>
        <v>9</v>
      </c>
      <c r="N4904" s="437">
        <f t="shared" si="1001"/>
        <v>11</v>
      </c>
      <c r="O4904" s="437"/>
      <c r="P4904" s="430" t="str">
        <f t="shared" si="996"/>
        <v/>
      </c>
      <c r="U4904" s="177">
        <v>34</v>
      </c>
      <c r="V4904" s="177" t="s">
        <v>3088</v>
      </c>
      <c r="W4904" s="177" t="s">
        <v>3593</v>
      </c>
      <c r="X4904" s="177" t="s">
        <v>2688</v>
      </c>
      <c r="Y4904" s="177" t="s">
        <v>4104</v>
      </c>
      <c r="Z4904" s="177" t="s">
        <v>6701</v>
      </c>
      <c r="AA4904" s="525" t="s">
        <v>4105</v>
      </c>
      <c r="AB4904" s="399" t="str">
        <f t="shared" si="997"/>
        <v>DC2KV63</v>
      </c>
      <c r="AC4904" s="399" t="str">
        <f t="shared" si="998"/>
        <v>DC2KV63-DC</v>
      </c>
      <c r="AD4904" t="str">
        <f>Y4904&amp;"-"&amp;VLOOKUP(AC4904,'LICH THI'!C:AA,9,0)</f>
        <v>63DCQT3004-42480</v>
      </c>
      <c r="AE4904">
        <f t="shared" si="999"/>
        <v>1</v>
      </c>
    </row>
    <row r="4905" spans="1:31" x14ac:dyDescent="0.25">
      <c r="A4905" s="436" t="str">
        <f t="shared" si="989"/>
        <v>DC2KV63-DC-20</v>
      </c>
      <c r="B4905" s="436">
        <f>COUNTIF(AC$4:AC4905,AC4905)</f>
        <v>20</v>
      </c>
      <c r="C4905" s="436" t="str">
        <f t="shared" si="990"/>
        <v>DC2KV63-DC</v>
      </c>
      <c r="D4905" s="436">
        <f>VLOOKUP(C4905,'LICH THI'!C:AA,12,0)</f>
        <v>27</v>
      </c>
      <c r="E4905" s="436">
        <f>VLOOKUP(C4905,'LICH THI'!C:AA,13,0)</f>
        <v>27</v>
      </c>
      <c r="F4905" s="436">
        <f t="shared" si="1000"/>
        <v>27</v>
      </c>
      <c r="G4905" s="436">
        <f>VLOOKUP(C4905,'LICH THI'!C:AA,14,0)</f>
        <v>1</v>
      </c>
      <c r="H4905" s="436">
        <f t="shared" si="991"/>
        <v>1</v>
      </c>
      <c r="I4905" s="436" t="str">
        <f t="shared" si="992"/>
        <v>Phan Văn Tài</v>
      </c>
      <c r="J4905" s="436"/>
      <c r="K4905" s="436">
        <f t="shared" si="993"/>
        <v>1</v>
      </c>
      <c r="L4905" s="436" t="str">
        <f t="shared" si="994"/>
        <v>DC2KV63-DC-1</v>
      </c>
      <c r="M4905" s="436">
        <f t="shared" si="995"/>
        <v>9</v>
      </c>
      <c r="N4905" s="437">
        <f t="shared" si="1001"/>
        <v>12</v>
      </c>
      <c r="O4905" s="437"/>
      <c r="P4905" s="430" t="str">
        <f t="shared" si="996"/>
        <v/>
      </c>
      <c r="U4905" s="177">
        <v>26</v>
      </c>
      <c r="V4905" s="177" t="s">
        <v>3556</v>
      </c>
      <c r="W4905" s="177" t="s">
        <v>3197</v>
      </c>
      <c r="X4905" s="177" t="s">
        <v>3043</v>
      </c>
      <c r="Y4905" s="177" t="s">
        <v>3574</v>
      </c>
      <c r="Z4905" s="177" t="s">
        <v>6701</v>
      </c>
      <c r="AA4905" s="525" t="s">
        <v>3575</v>
      </c>
      <c r="AB4905" s="399" t="str">
        <f t="shared" si="997"/>
        <v>DC2KV63</v>
      </c>
      <c r="AC4905" s="399" t="str">
        <f t="shared" si="998"/>
        <v>DC2KV63-DC</v>
      </c>
      <c r="AD4905" t="str">
        <f>Y4905&amp;"-"&amp;VLOOKUP(AC4905,'LICH THI'!C:AA,9,0)</f>
        <v>65DCQT21576-42480</v>
      </c>
      <c r="AE4905">
        <f t="shared" si="999"/>
        <v>1</v>
      </c>
    </row>
    <row r="4906" spans="1:31" x14ac:dyDescent="0.25">
      <c r="A4906" s="436" t="str">
        <f t="shared" si="989"/>
        <v>DC2KV63-DC-21</v>
      </c>
      <c r="B4906" s="436">
        <f>COUNTIF(AC$4:AC4906,AC4906)</f>
        <v>21</v>
      </c>
      <c r="C4906" s="436" t="str">
        <f t="shared" si="990"/>
        <v>DC2KV63-DC</v>
      </c>
      <c r="D4906" s="436">
        <f>VLOOKUP(C4906,'LICH THI'!C:AA,12,0)</f>
        <v>27</v>
      </c>
      <c r="E4906" s="436">
        <f>VLOOKUP(C4906,'LICH THI'!C:AA,13,0)</f>
        <v>27</v>
      </c>
      <c r="F4906" s="436">
        <f t="shared" si="1000"/>
        <v>27</v>
      </c>
      <c r="G4906" s="436">
        <f>VLOOKUP(C4906,'LICH THI'!C:AA,14,0)</f>
        <v>1</v>
      </c>
      <c r="H4906" s="436">
        <f t="shared" si="991"/>
        <v>1</v>
      </c>
      <c r="I4906" s="436" t="str">
        <f t="shared" si="992"/>
        <v>Nguyễn Hữu Tuấn</v>
      </c>
      <c r="J4906" s="436"/>
      <c r="K4906" s="436">
        <f t="shared" si="993"/>
        <v>1</v>
      </c>
      <c r="L4906" s="436" t="str">
        <f t="shared" si="994"/>
        <v>DC2KV63-DC-1</v>
      </c>
      <c r="M4906" s="436">
        <f t="shared" si="995"/>
        <v>9</v>
      </c>
      <c r="N4906" s="437">
        <f t="shared" si="1001"/>
        <v>13</v>
      </c>
      <c r="O4906" s="437"/>
      <c r="P4906" s="430" t="str">
        <f t="shared" si="996"/>
        <v/>
      </c>
      <c r="U4906" s="177">
        <v>20</v>
      </c>
      <c r="V4906" s="177" t="s">
        <v>3502</v>
      </c>
      <c r="W4906" s="177" t="s">
        <v>3326</v>
      </c>
      <c r="X4906" s="177" t="s">
        <v>2721</v>
      </c>
      <c r="Y4906" s="177" t="s">
        <v>6349</v>
      </c>
      <c r="Z4906" s="177" t="s">
        <v>6701</v>
      </c>
      <c r="AA4906" s="525" t="s">
        <v>5647</v>
      </c>
      <c r="AB4906" s="399" t="str">
        <f t="shared" si="997"/>
        <v>DC2KV63</v>
      </c>
      <c r="AC4906" s="399" t="str">
        <f t="shared" si="998"/>
        <v>DC2KV63-DC</v>
      </c>
      <c r="AD4906" t="str">
        <f>Y4906&amp;"-"&amp;VLOOKUP(AC4906,'LICH THI'!C:AA,9,0)</f>
        <v>65DCKT22189-42480</v>
      </c>
      <c r="AE4906">
        <f t="shared" si="999"/>
        <v>1</v>
      </c>
    </row>
    <row r="4907" spans="1:31" x14ac:dyDescent="0.25">
      <c r="A4907" s="436" t="str">
        <f t="shared" si="989"/>
        <v>DC2KV63-DC-22</v>
      </c>
      <c r="B4907" s="436">
        <f>COUNTIF(AC$4:AC4907,AC4907)</f>
        <v>22</v>
      </c>
      <c r="C4907" s="436" t="str">
        <f t="shared" si="990"/>
        <v>DC2KV63-DC</v>
      </c>
      <c r="D4907" s="436">
        <f>VLOOKUP(C4907,'LICH THI'!C:AA,12,0)</f>
        <v>27</v>
      </c>
      <c r="E4907" s="436">
        <f>VLOOKUP(C4907,'LICH THI'!C:AA,13,0)</f>
        <v>27</v>
      </c>
      <c r="F4907" s="436">
        <f t="shared" si="1000"/>
        <v>27</v>
      </c>
      <c r="G4907" s="436">
        <f>VLOOKUP(C4907,'LICH THI'!C:AA,14,0)</f>
        <v>1</v>
      </c>
      <c r="H4907" s="436">
        <f t="shared" si="991"/>
        <v>1</v>
      </c>
      <c r="I4907" s="436" t="str">
        <f t="shared" si="992"/>
        <v>Hoàng Thị Hải Thanh</v>
      </c>
      <c r="J4907" s="436"/>
      <c r="K4907" s="436">
        <f t="shared" si="993"/>
        <v>1</v>
      </c>
      <c r="L4907" s="436" t="str">
        <f t="shared" si="994"/>
        <v>DC2KV63-DC-1</v>
      </c>
      <c r="M4907" s="436">
        <f t="shared" si="995"/>
        <v>9</v>
      </c>
      <c r="N4907" s="437">
        <f t="shared" si="1001"/>
        <v>14</v>
      </c>
      <c r="O4907" s="437"/>
      <c r="P4907" s="430" t="str">
        <f t="shared" si="996"/>
        <v/>
      </c>
      <c r="U4907" s="177">
        <v>24</v>
      </c>
      <c r="V4907" s="177" t="s">
        <v>4382</v>
      </c>
      <c r="W4907" s="177" t="s">
        <v>6710</v>
      </c>
      <c r="X4907" s="177" t="s">
        <v>3552</v>
      </c>
      <c r="Y4907" s="177" t="s">
        <v>6711</v>
      </c>
      <c r="Z4907" s="177" t="s">
        <v>6701</v>
      </c>
      <c r="AA4907" s="525" t="s">
        <v>3487</v>
      </c>
      <c r="AB4907" s="399" t="str">
        <f t="shared" si="997"/>
        <v>DC2KV63</v>
      </c>
      <c r="AC4907" s="399" t="str">
        <f t="shared" si="998"/>
        <v>DC2KV63-DC</v>
      </c>
      <c r="AD4907" t="str">
        <f>Y4907&amp;"-"&amp;VLOOKUP(AC4907,'LICH THI'!C:AA,9,0)</f>
        <v>65DCQT20107-42480</v>
      </c>
      <c r="AE4907">
        <f t="shared" si="999"/>
        <v>1</v>
      </c>
    </row>
    <row r="4908" spans="1:31" x14ac:dyDescent="0.25">
      <c r="A4908" s="436" t="str">
        <f t="shared" si="989"/>
        <v>DC2KV63-DC-23</v>
      </c>
      <c r="B4908" s="436">
        <f>COUNTIF(AC$4:AC4908,AC4908)</f>
        <v>23</v>
      </c>
      <c r="C4908" s="436" t="str">
        <f t="shared" si="990"/>
        <v>DC2KV63-DC</v>
      </c>
      <c r="D4908" s="436">
        <f>VLOOKUP(C4908,'LICH THI'!C:AA,12,0)</f>
        <v>27</v>
      </c>
      <c r="E4908" s="436">
        <f>VLOOKUP(C4908,'LICH THI'!C:AA,13,0)</f>
        <v>27</v>
      </c>
      <c r="F4908" s="436">
        <f t="shared" si="1000"/>
        <v>27</v>
      </c>
      <c r="G4908" s="436">
        <f>VLOOKUP(C4908,'LICH THI'!C:AA,14,0)</f>
        <v>1</v>
      </c>
      <c r="H4908" s="436">
        <f t="shared" si="991"/>
        <v>1</v>
      </c>
      <c r="I4908" s="436" t="str">
        <f t="shared" si="992"/>
        <v>Lê Thị Thanh</v>
      </c>
      <c r="J4908" s="436"/>
      <c r="K4908" s="436">
        <f t="shared" si="993"/>
        <v>1</v>
      </c>
      <c r="L4908" s="436" t="str">
        <f t="shared" si="994"/>
        <v>DC2KV63-DC-1</v>
      </c>
      <c r="M4908" s="436">
        <f t="shared" si="995"/>
        <v>9</v>
      </c>
      <c r="N4908" s="437">
        <f t="shared" si="1001"/>
        <v>15</v>
      </c>
      <c r="O4908" s="437"/>
      <c r="P4908" s="430" t="str">
        <f t="shared" si="996"/>
        <v/>
      </c>
      <c r="U4908" s="177">
        <v>25</v>
      </c>
      <c r="V4908" s="177" t="s">
        <v>4382</v>
      </c>
      <c r="W4908" s="177" t="s">
        <v>3367</v>
      </c>
      <c r="X4908" s="177" t="s">
        <v>3552</v>
      </c>
      <c r="Y4908" s="177" t="s">
        <v>5606</v>
      </c>
      <c r="Z4908" s="177" t="s">
        <v>6701</v>
      </c>
      <c r="AA4908" s="525" t="s">
        <v>5607</v>
      </c>
      <c r="AB4908" s="399" t="str">
        <f t="shared" si="997"/>
        <v>DC2KV63</v>
      </c>
      <c r="AC4908" s="399" t="str">
        <f t="shared" si="998"/>
        <v>DC2KV63-DC</v>
      </c>
      <c r="AD4908" t="str">
        <f>Y4908&amp;"-"&amp;VLOOKUP(AC4908,'LICH THI'!C:AA,9,0)</f>
        <v>65DCQT22280-42480</v>
      </c>
      <c r="AE4908">
        <f t="shared" si="999"/>
        <v>1</v>
      </c>
    </row>
    <row r="4909" spans="1:31" x14ac:dyDescent="0.25">
      <c r="A4909" s="436" t="str">
        <f t="shared" si="989"/>
        <v>DC2KV63-DC-24</v>
      </c>
      <c r="B4909" s="436">
        <f>COUNTIF(AC$4:AC4909,AC4909)</f>
        <v>24</v>
      </c>
      <c r="C4909" s="436" t="str">
        <f t="shared" si="990"/>
        <v>DC2KV63-DC</v>
      </c>
      <c r="D4909" s="436">
        <f>VLOOKUP(C4909,'LICH THI'!C:AA,12,0)</f>
        <v>27</v>
      </c>
      <c r="E4909" s="436">
        <f>VLOOKUP(C4909,'LICH THI'!C:AA,13,0)</f>
        <v>27</v>
      </c>
      <c r="F4909" s="436">
        <f t="shared" si="1000"/>
        <v>27</v>
      </c>
      <c r="G4909" s="436">
        <f>VLOOKUP(C4909,'LICH THI'!C:AA,14,0)</f>
        <v>1</v>
      </c>
      <c r="H4909" s="436">
        <f t="shared" si="991"/>
        <v>1</v>
      </c>
      <c r="I4909" s="436" t="str">
        <f t="shared" si="992"/>
        <v>Nguyễn Thị Thảo</v>
      </c>
      <c r="J4909" s="436"/>
      <c r="K4909" s="436">
        <f t="shared" si="993"/>
        <v>1</v>
      </c>
      <c r="L4909" s="436" t="str">
        <f t="shared" si="994"/>
        <v>DC2KV63-DC-1</v>
      </c>
      <c r="M4909" s="436">
        <f t="shared" si="995"/>
        <v>9</v>
      </c>
      <c r="N4909" s="437">
        <f t="shared" si="1001"/>
        <v>16</v>
      </c>
      <c r="O4909" s="437"/>
      <c r="P4909" s="430" t="str">
        <f t="shared" si="996"/>
        <v/>
      </c>
      <c r="U4909" s="177">
        <v>6</v>
      </c>
      <c r="V4909" s="177" t="s">
        <v>5903</v>
      </c>
      <c r="W4909" s="177" t="s">
        <v>2619</v>
      </c>
      <c r="X4909" s="177" t="s">
        <v>2620</v>
      </c>
      <c r="Y4909" s="177" t="s">
        <v>6607</v>
      </c>
      <c r="Z4909" s="177" t="s">
        <v>6701</v>
      </c>
      <c r="AA4909" s="525" t="s">
        <v>5945</v>
      </c>
      <c r="AB4909" s="399" t="str">
        <f t="shared" si="997"/>
        <v>DC2KV63</v>
      </c>
      <c r="AC4909" s="399" t="str">
        <f t="shared" si="998"/>
        <v>DC2KV63-DC</v>
      </c>
      <c r="AD4909" t="str">
        <f>Y4909&amp;"-"&amp;VLOOKUP(AC4909,'LICH THI'!C:AA,9,0)</f>
        <v>65DCKT20050-42480</v>
      </c>
      <c r="AE4909">
        <f t="shared" si="999"/>
        <v>1</v>
      </c>
    </row>
    <row r="4910" spans="1:31" x14ac:dyDescent="0.25">
      <c r="A4910" s="436" t="str">
        <f t="shared" si="989"/>
        <v>DC2KV63-DC-25</v>
      </c>
      <c r="B4910" s="436">
        <f>COUNTIF(AC$4:AC4910,AC4910)</f>
        <v>25</v>
      </c>
      <c r="C4910" s="436" t="str">
        <f t="shared" si="990"/>
        <v>DC2KV63-DC</v>
      </c>
      <c r="D4910" s="436">
        <f>VLOOKUP(C4910,'LICH THI'!C:AA,12,0)</f>
        <v>27</v>
      </c>
      <c r="E4910" s="436">
        <f>VLOOKUP(C4910,'LICH THI'!C:AA,13,0)</f>
        <v>27</v>
      </c>
      <c r="F4910" s="436">
        <f t="shared" si="1000"/>
        <v>27</v>
      </c>
      <c r="G4910" s="436">
        <f>VLOOKUP(C4910,'LICH THI'!C:AA,14,0)</f>
        <v>1</v>
      </c>
      <c r="H4910" s="436">
        <f t="shared" si="991"/>
        <v>1</v>
      </c>
      <c r="I4910" s="436" t="str">
        <f t="shared" si="992"/>
        <v>Nguyễn Thị Thi</v>
      </c>
      <c r="J4910" s="436"/>
      <c r="K4910" s="436">
        <f t="shared" si="993"/>
        <v>1</v>
      </c>
      <c r="L4910" s="436" t="str">
        <f t="shared" si="994"/>
        <v>DC2KV63-DC-1</v>
      </c>
      <c r="M4910" s="436">
        <f t="shared" si="995"/>
        <v>9</v>
      </c>
      <c r="N4910" s="437">
        <f t="shared" si="1001"/>
        <v>17</v>
      </c>
      <c r="O4910" s="437"/>
      <c r="P4910" s="430" t="str">
        <f t="shared" si="996"/>
        <v/>
      </c>
      <c r="U4910" s="177">
        <v>18</v>
      </c>
      <c r="V4910" s="177" t="s">
        <v>3502</v>
      </c>
      <c r="W4910" s="177" t="s">
        <v>2619</v>
      </c>
      <c r="X4910" s="177" t="s">
        <v>6060</v>
      </c>
      <c r="Y4910" s="177" t="s">
        <v>6061</v>
      </c>
      <c r="Z4910" s="177" t="s">
        <v>6701</v>
      </c>
      <c r="AA4910" s="525" t="s">
        <v>6051</v>
      </c>
      <c r="AB4910" s="399" t="str">
        <f t="shared" si="997"/>
        <v>DC2KV63</v>
      </c>
      <c r="AC4910" s="399" t="str">
        <f t="shared" si="998"/>
        <v>DC2KV63-DC</v>
      </c>
      <c r="AD4910" t="str">
        <f>Y4910&amp;"-"&amp;VLOOKUP(AC4910,'LICH THI'!C:AA,9,0)</f>
        <v>65DCKT21578-42480</v>
      </c>
      <c r="AE4910">
        <f t="shared" si="999"/>
        <v>1</v>
      </c>
    </row>
    <row r="4911" spans="1:31" x14ac:dyDescent="0.25">
      <c r="A4911" s="436" t="str">
        <f t="shared" si="989"/>
        <v>DC2KV63-DC-26</v>
      </c>
      <c r="B4911" s="436">
        <f>COUNTIF(AC$4:AC4911,AC4911)</f>
        <v>26</v>
      </c>
      <c r="C4911" s="436" t="str">
        <f t="shared" si="990"/>
        <v>DC2KV63-DC</v>
      </c>
      <c r="D4911" s="436">
        <f>VLOOKUP(C4911,'LICH THI'!C:AA,12,0)</f>
        <v>27</v>
      </c>
      <c r="E4911" s="436">
        <f>VLOOKUP(C4911,'LICH THI'!C:AA,13,0)</f>
        <v>27</v>
      </c>
      <c r="F4911" s="436">
        <f t="shared" si="1000"/>
        <v>27</v>
      </c>
      <c r="G4911" s="436">
        <f>VLOOKUP(C4911,'LICH THI'!C:AA,14,0)</f>
        <v>1</v>
      </c>
      <c r="H4911" s="436">
        <f t="shared" si="991"/>
        <v>1</v>
      </c>
      <c r="I4911" s="436" t="str">
        <f t="shared" si="992"/>
        <v>Trần Thị Hoài Thương</v>
      </c>
      <c r="J4911" s="436"/>
      <c r="K4911" s="436">
        <f t="shared" si="993"/>
        <v>1</v>
      </c>
      <c r="L4911" s="436" t="str">
        <f t="shared" si="994"/>
        <v>DC2KV63-DC-1</v>
      </c>
      <c r="M4911" s="436">
        <f t="shared" si="995"/>
        <v>9</v>
      </c>
      <c r="N4911" s="437">
        <f t="shared" si="1001"/>
        <v>18</v>
      </c>
      <c r="O4911" s="437"/>
      <c r="P4911" s="430" t="str">
        <f t="shared" si="996"/>
        <v/>
      </c>
      <c r="U4911" s="177">
        <v>19</v>
      </c>
      <c r="V4911" s="177" t="s">
        <v>3502</v>
      </c>
      <c r="W4911" s="177" t="s">
        <v>6708</v>
      </c>
      <c r="X4911" s="177" t="s">
        <v>4007</v>
      </c>
      <c r="Y4911" s="177" t="s">
        <v>6709</v>
      </c>
      <c r="Z4911" s="177" t="s">
        <v>6701</v>
      </c>
      <c r="AA4911" s="525" t="s">
        <v>5291</v>
      </c>
      <c r="AB4911" s="399" t="str">
        <f t="shared" si="997"/>
        <v>DC2KV63</v>
      </c>
      <c r="AC4911" s="399" t="str">
        <f t="shared" si="998"/>
        <v>DC2KV63-DC</v>
      </c>
      <c r="AD4911" t="str">
        <f>Y4911&amp;"-"&amp;VLOOKUP(AC4911,'LICH THI'!C:AA,9,0)</f>
        <v>65DCKT22896-42480</v>
      </c>
      <c r="AE4911">
        <f t="shared" si="999"/>
        <v>1</v>
      </c>
    </row>
    <row r="4912" spans="1:31" x14ac:dyDescent="0.25">
      <c r="A4912" s="436" t="str">
        <f t="shared" si="989"/>
        <v>DC2KV63-DC-27</v>
      </c>
      <c r="B4912" s="436">
        <f>COUNTIF(AC$4:AC4912,AC4912)</f>
        <v>27</v>
      </c>
      <c r="C4912" s="436" t="str">
        <f t="shared" si="990"/>
        <v>DC2KV63-DC</v>
      </c>
      <c r="D4912" s="436">
        <f>VLOOKUP(C4912,'LICH THI'!C:AA,12,0)</f>
        <v>27</v>
      </c>
      <c r="E4912" s="436">
        <f>VLOOKUP(C4912,'LICH THI'!C:AA,13,0)</f>
        <v>27</v>
      </c>
      <c r="F4912" s="436">
        <f t="shared" si="1000"/>
        <v>27</v>
      </c>
      <c r="G4912" s="436">
        <f>VLOOKUP(C4912,'LICH THI'!C:AA,14,0)</f>
        <v>1</v>
      </c>
      <c r="H4912" s="436">
        <f t="shared" si="991"/>
        <v>1</v>
      </c>
      <c r="I4912" s="436" t="str">
        <f t="shared" si="992"/>
        <v>Hồ Thị Vân</v>
      </c>
      <c r="J4912" s="436"/>
      <c r="K4912" s="436">
        <f t="shared" si="993"/>
        <v>1</v>
      </c>
      <c r="L4912" s="436" t="str">
        <f t="shared" si="994"/>
        <v>DC2KV63-DC-1</v>
      </c>
      <c r="M4912" s="436">
        <f t="shared" si="995"/>
        <v>9</v>
      </c>
      <c r="N4912" s="437">
        <f t="shared" si="1001"/>
        <v>19</v>
      </c>
      <c r="O4912" s="437"/>
      <c r="P4912" s="430" t="str">
        <f t="shared" si="996"/>
        <v/>
      </c>
      <c r="U4912" s="177">
        <v>15</v>
      </c>
      <c r="V4912" s="177" t="s">
        <v>5908</v>
      </c>
      <c r="W4912" s="177" t="s">
        <v>4722</v>
      </c>
      <c r="X4912" s="177" t="s">
        <v>4458</v>
      </c>
      <c r="Y4912" s="177" t="s">
        <v>6294</v>
      </c>
      <c r="Z4912" s="177" t="s">
        <v>6701</v>
      </c>
      <c r="AA4912" s="525" t="s">
        <v>6295</v>
      </c>
      <c r="AB4912" s="399" t="str">
        <f t="shared" si="997"/>
        <v>DC2KV63</v>
      </c>
      <c r="AC4912" s="399" t="str">
        <f t="shared" si="998"/>
        <v>DC2KV63-DC</v>
      </c>
      <c r="AD4912" t="str">
        <f>Y4912&amp;"-"&amp;VLOOKUP(AC4912,'LICH THI'!C:AA,9,0)</f>
        <v>65DCKT23166-42480</v>
      </c>
      <c r="AE4912">
        <f t="shared" si="999"/>
        <v>1</v>
      </c>
    </row>
    <row r="4913" spans="1:31" x14ac:dyDescent="0.25">
      <c r="A4913" s="436" t="str">
        <f t="shared" si="989"/>
        <v>DC2KV63-DL-1</v>
      </c>
      <c r="B4913" s="436">
        <f>COUNTIF(AC$4:AC4913,AC4913)</f>
        <v>1</v>
      </c>
      <c r="C4913" s="436" t="str">
        <f t="shared" si="990"/>
        <v>DC2KV63-DL</v>
      </c>
      <c r="D4913" s="436">
        <f>VLOOKUP(C4913,'LICH THI'!C:AA,12,0)</f>
        <v>7</v>
      </c>
      <c r="E4913" s="436">
        <f>VLOOKUP(C4913,'LICH THI'!C:AA,13,0)</f>
        <v>7</v>
      </c>
      <c r="F4913" s="436">
        <f t="shared" si="1000"/>
        <v>7</v>
      </c>
      <c r="G4913" s="436">
        <f>VLOOKUP(C4913,'LICH THI'!C:AA,14,0)</f>
        <v>1</v>
      </c>
      <c r="H4913" s="436">
        <f t="shared" si="991"/>
        <v>1</v>
      </c>
      <c r="I4913" s="436" t="str">
        <f t="shared" si="992"/>
        <v>Lê Thị Diễn</v>
      </c>
      <c r="J4913" s="436"/>
      <c r="K4913" s="436">
        <f t="shared" si="993"/>
        <v>1</v>
      </c>
      <c r="L4913" s="436" t="str">
        <f t="shared" si="994"/>
        <v>DC2KV63-DL-1</v>
      </c>
      <c r="M4913" s="436">
        <f t="shared" si="995"/>
        <v>0</v>
      </c>
      <c r="N4913" s="437">
        <f t="shared" si="1001"/>
        <v>2</v>
      </c>
      <c r="O4913" s="437"/>
      <c r="P4913" s="430" t="str">
        <f t="shared" si="996"/>
        <v/>
      </c>
      <c r="U4913" s="177">
        <v>27</v>
      </c>
      <c r="V4913" s="177" t="s">
        <v>4464</v>
      </c>
      <c r="W4913" s="177" t="s">
        <v>3367</v>
      </c>
      <c r="X4913" s="177" t="s">
        <v>6712</v>
      </c>
      <c r="Y4913" s="177" t="s">
        <v>6713</v>
      </c>
      <c r="Z4913" s="177" t="s">
        <v>6701</v>
      </c>
      <c r="AA4913" s="525" t="s">
        <v>6368</v>
      </c>
      <c r="AB4913" s="399" t="str">
        <f t="shared" si="997"/>
        <v>DC2KV63</v>
      </c>
      <c r="AC4913" s="399" t="str">
        <f t="shared" si="998"/>
        <v>DC2KV63-DL</v>
      </c>
      <c r="AD4913" t="str">
        <f>Y4913&amp;"-"&amp;VLOOKUP(AC4913,'LICH THI'!C:AA,9,0)</f>
        <v>65DLKT20174-42480</v>
      </c>
      <c r="AE4913">
        <f t="shared" si="999"/>
        <v>1</v>
      </c>
    </row>
    <row r="4914" spans="1:31" x14ac:dyDescent="0.25">
      <c r="A4914" s="436" t="str">
        <f t="shared" si="989"/>
        <v>DC2KV63-DL-2</v>
      </c>
      <c r="B4914" s="436">
        <f>COUNTIF(AC$4:AC4914,AC4914)</f>
        <v>2</v>
      </c>
      <c r="C4914" s="436" t="str">
        <f t="shared" si="990"/>
        <v>DC2KV63-DL</v>
      </c>
      <c r="D4914" s="436">
        <f>VLOOKUP(C4914,'LICH THI'!C:AA,12,0)</f>
        <v>7</v>
      </c>
      <c r="E4914" s="436">
        <f>VLOOKUP(C4914,'LICH THI'!C:AA,13,0)</f>
        <v>7</v>
      </c>
      <c r="F4914" s="436">
        <f t="shared" si="1000"/>
        <v>7</v>
      </c>
      <c r="G4914" s="436">
        <f>VLOOKUP(C4914,'LICH THI'!C:AA,14,0)</f>
        <v>1</v>
      </c>
      <c r="H4914" s="436">
        <f t="shared" si="991"/>
        <v>1</v>
      </c>
      <c r="I4914" s="436" t="str">
        <f t="shared" si="992"/>
        <v>Đinh Thùy Dung</v>
      </c>
      <c r="J4914" s="436"/>
      <c r="K4914" s="436">
        <f t="shared" si="993"/>
        <v>1</v>
      </c>
      <c r="L4914" s="436" t="str">
        <f t="shared" si="994"/>
        <v>DC2KV63-DL-1</v>
      </c>
      <c r="M4914" s="436">
        <f t="shared" si="995"/>
        <v>0</v>
      </c>
      <c r="N4914" s="437">
        <f t="shared" si="1001"/>
        <v>3</v>
      </c>
      <c r="O4914" s="437"/>
      <c r="P4914" s="430" t="str">
        <f t="shared" si="996"/>
        <v/>
      </c>
      <c r="U4914" s="177">
        <v>28</v>
      </c>
      <c r="V4914" s="177" t="s">
        <v>4464</v>
      </c>
      <c r="W4914" s="177" t="s">
        <v>6714</v>
      </c>
      <c r="X4914" s="177" t="s">
        <v>3823</v>
      </c>
      <c r="Y4914" s="177" t="s">
        <v>6715</v>
      </c>
      <c r="Z4914" s="177" t="s">
        <v>6701</v>
      </c>
      <c r="AA4914" s="525" t="s">
        <v>6716</v>
      </c>
      <c r="AB4914" s="399" t="str">
        <f t="shared" si="997"/>
        <v>DC2KV63</v>
      </c>
      <c r="AC4914" s="399" t="str">
        <f t="shared" si="998"/>
        <v>DC2KV63-DL</v>
      </c>
      <c r="AD4914" t="str">
        <f>Y4914&amp;"-"&amp;VLOOKUP(AC4914,'LICH THI'!C:AA,9,0)</f>
        <v>65DLKT20086-42480</v>
      </c>
      <c r="AE4914">
        <f t="shared" si="999"/>
        <v>1</v>
      </c>
    </row>
    <row r="4915" spans="1:31" x14ac:dyDescent="0.25">
      <c r="A4915" s="436" t="str">
        <f t="shared" si="989"/>
        <v>DC2KV63-DL-3</v>
      </c>
      <c r="B4915" s="436">
        <f>COUNTIF(AC$4:AC4915,AC4915)</f>
        <v>3</v>
      </c>
      <c r="C4915" s="436" t="str">
        <f t="shared" si="990"/>
        <v>DC2KV63-DL</v>
      </c>
      <c r="D4915" s="436">
        <f>VLOOKUP(C4915,'LICH THI'!C:AA,12,0)</f>
        <v>7</v>
      </c>
      <c r="E4915" s="436">
        <f>VLOOKUP(C4915,'LICH THI'!C:AA,13,0)</f>
        <v>7</v>
      </c>
      <c r="F4915" s="436">
        <f t="shared" si="1000"/>
        <v>7</v>
      </c>
      <c r="G4915" s="436">
        <f>VLOOKUP(C4915,'LICH THI'!C:AA,14,0)</f>
        <v>1</v>
      </c>
      <c r="H4915" s="436">
        <f t="shared" si="991"/>
        <v>1</v>
      </c>
      <c r="I4915" s="436" t="str">
        <f t="shared" si="992"/>
        <v>Dương Thị Hoa</v>
      </c>
      <c r="J4915" s="436"/>
      <c r="K4915" s="436">
        <f t="shared" si="993"/>
        <v>1</v>
      </c>
      <c r="L4915" s="436" t="str">
        <f t="shared" si="994"/>
        <v>DC2KV63-DL-1</v>
      </c>
      <c r="M4915" s="436">
        <f t="shared" si="995"/>
        <v>0</v>
      </c>
      <c r="N4915" s="437">
        <f t="shared" si="1001"/>
        <v>4</v>
      </c>
      <c r="O4915" s="437"/>
      <c r="P4915" s="430" t="str">
        <f t="shared" si="996"/>
        <v/>
      </c>
      <c r="U4915" s="177">
        <v>29</v>
      </c>
      <c r="V4915" s="177" t="s">
        <v>4464</v>
      </c>
      <c r="W4915" s="177" t="s">
        <v>5001</v>
      </c>
      <c r="X4915" s="177" t="s">
        <v>3565</v>
      </c>
      <c r="Y4915" s="177" t="s">
        <v>5002</v>
      </c>
      <c r="Z4915" s="177" t="s">
        <v>6701</v>
      </c>
      <c r="AA4915" s="525" t="s">
        <v>5003</v>
      </c>
      <c r="AB4915" s="399" t="str">
        <f t="shared" si="997"/>
        <v>DC2KV63</v>
      </c>
      <c r="AC4915" s="399" t="str">
        <f t="shared" si="998"/>
        <v>DC2KV63-DL</v>
      </c>
      <c r="AD4915" t="str">
        <f>Y4915&amp;"-"&amp;VLOOKUP(AC4915,'LICH THI'!C:AA,9,0)</f>
        <v>65DLKT21104-42480</v>
      </c>
      <c r="AE4915">
        <f t="shared" si="999"/>
        <v>1</v>
      </c>
    </row>
    <row r="4916" spans="1:31" x14ac:dyDescent="0.25">
      <c r="A4916" s="436" t="str">
        <f t="shared" si="989"/>
        <v>DC2KV63-DL-4</v>
      </c>
      <c r="B4916" s="436">
        <f>COUNTIF(AC$4:AC4916,AC4916)</f>
        <v>4</v>
      </c>
      <c r="C4916" s="436" t="str">
        <f t="shared" si="990"/>
        <v>DC2KV63-DL</v>
      </c>
      <c r="D4916" s="436">
        <f>VLOOKUP(C4916,'LICH THI'!C:AA,12,0)</f>
        <v>7</v>
      </c>
      <c r="E4916" s="436">
        <f>VLOOKUP(C4916,'LICH THI'!C:AA,13,0)</f>
        <v>7</v>
      </c>
      <c r="F4916" s="436">
        <f t="shared" si="1000"/>
        <v>7</v>
      </c>
      <c r="G4916" s="436">
        <f>VLOOKUP(C4916,'LICH THI'!C:AA,14,0)</f>
        <v>1</v>
      </c>
      <c r="H4916" s="436">
        <f t="shared" si="991"/>
        <v>1</v>
      </c>
      <c r="I4916" s="436" t="str">
        <f t="shared" si="992"/>
        <v>Nguyễn Thị Phương Hoa</v>
      </c>
      <c r="J4916" s="436"/>
      <c r="K4916" s="436">
        <f t="shared" si="993"/>
        <v>1</v>
      </c>
      <c r="L4916" s="436" t="str">
        <f t="shared" si="994"/>
        <v>DC2KV63-DL-1</v>
      </c>
      <c r="M4916" s="436">
        <f t="shared" si="995"/>
        <v>0</v>
      </c>
      <c r="N4916" s="437">
        <f t="shared" si="1001"/>
        <v>5</v>
      </c>
      <c r="O4916" s="437"/>
      <c r="P4916" s="430" t="str">
        <f t="shared" si="996"/>
        <v/>
      </c>
      <c r="U4916" s="177">
        <v>30</v>
      </c>
      <c r="V4916" s="177" t="s">
        <v>4464</v>
      </c>
      <c r="W4916" s="177" t="s">
        <v>2645</v>
      </c>
      <c r="X4916" s="177" t="s">
        <v>3565</v>
      </c>
      <c r="Y4916" s="177" t="s">
        <v>5004</v>
      </c>
      <c r="Z4916" s="177" t="s">
        <v>6701</v>
      </c>
      <c r="AA4916" s="525" t="s">
        <v>5005</v>
      </c>
      <c r="AB4916" s="399" t="str">
        <f t="shared" si="997"/>
        <v>DC2KV63</v>
      </c>
      <c r="AC4916" s="399" t="str">
        <f t="shared" si="998"/>
        <v>DC2KV63-DL</v>
      </c>
      <c r="AD4916" t="str">
        <f>Y4916&amp;"-"&amp;VLOOKUP(AC4916,'LICH THI'!C:AA,9,0)</f>
        <v>65DLKT20133-42480</v>
      </c>
      <c r="AE4916">
        <f t="shared" si="999"/>
        <v>1</v>
      </c>
    </row>
    <row r="4917" spans="1:31" x14ac:dyDescent="0.25">
      <c r="A4917" s="436" t="str">
        <f t="shared" si="989"/>
        <v>DC2KV63-DL-5</v>
      </c>
      <c r="B4917" s="436">
        <f>COUNTIF(AC$4:AC4917,AC4917)</f>
        <v>5</v>
      </c>
      <c r="C4917" s="436" t="str">
        <f t="shared" si="990"/>
        <v>DC2KV63-DL</v>
      </c>
      <c r="D4917" s="436">
        <f>VLOOKUP(C4917,'LICH THI'!C:AA,12,0)</f>
        <v>7</v>
      </c>
      <c r="E4917" s="436">
        <f>VLOOKUP(C4917,'LICH THI'!C:AA,13,0)</f>
        <v>7</v>
      </c>
      <c r="F4917" s="436">
        <f t="shared" si="1000"/>
        <v>7</v>
      </c>
      <c r="G4917" s="436">
        <f>VLOOKUP(C4917,'LICH THI'!C:AA,14,0)</f>
        <v>1</v>
      </c>
      <c r="H4917" s="436">
        <f t="shared" si="991"/>
        <v>1</v>
      </c>
      <c r="I4917" s="436" t="str">
        <f t="shared" si="992"/>
        <v>Đỗ Thị Tuyết</v>
      </c>
      <c r="J4917" s="436"/>
      <c r="K4917" s="436">
        <f t="shared" si="993"/>
        <v>1</v>
      </c>
      <c r="L4917" s="436" t="str">
        <f t="shared" si="994"/>
        <v>DC2KV63-DL-1</v>
      </c>
      <c r="M4917" s="436">
        <f t="shared" si="995"/>
        <v>0</v>
      </c>
      <c r="N4917" s="437">
        <f t="shared" si="1001"/>
        <v>6</v>
      </c>
      <c r="O4917" s="437"/>
      <c r="P4917" s="430" t="str">
        <f t="shared" si="996"/>
        <v/>
      </c>
      <c r="U4917" s="177">
        <v>32</v>
      </c>
      <c r="V4917" s="177" t="s">
        <v>4464</v>
      </c>
      <c r="W4917" s="177" t="s">
        <v>2634</v>
      </c>
      <c r="X4917" s="177" t="s">
        <v>2635</v>
      </c>
      <c r="Y4917" s="177" t="s">
        <v>6717</v>
      </c>
      <c r="Z4917" s="177" t="s">
        <v>6701</v>
      </c>
      <c r="AA4917" s="525" t="s">
        <v>4977</v>
      </c>
      <c r="AB4917" s="399" t="str">
        <f t="shared" si="997"/>
        <v>DC2KV63</v>
      </c>
      <c r="AC4917" s="399" t="str">
        <f t="shared" si="998"/>
        <v>DC2KV63-DL</v>
      </c>
      <c r="AD4917" t="str">
        <f>Y4917&amp;"-"&amp;VLOOKUP(AC4917,'LICH THI'!C:AA,9,0)</f>
        <v>65DLKT20052-42480</v>
      </c>
      <c r="AE4917">
        <f t="shared" si="999"/>
        <v>1</v>
      </c>
    </row>
    <row r="4918" spans="1:31" x14ac:dyDescent="0.25">
      <c r="A4918" s="436" t="str">
        <f t="shared" si="989"/>
        <v>DC2KV63-DL-6</v>
      </c>
      <c r="B4918" s="436">
        <f>COUNTIF(AC$4:AC4918,AC4918)</f>
        <v>6</v>
      </c>
      <c r="C4918" s="436" t="str">
        <f t="shared" si="990"/>
        <v>DC2KV63-DL</v>
      </c>
      <c r="D4918" s="436">
        <f>VLOOKUP(C4918,'LICH THI'!C:AA,12,0)</f>
        <v>7</v>
      </c>
      <c r="E4918" s="436">
        <f>VLOOKUP(C4918,'LICH THI'!C:AA,13,0)</f>
        <v>7</v>
      </c>
      <c r="F4918" s="436">
        <f t="shared" si="1000"/>
        <v>7</v>
      </c>
      <c r="G4918" s="436">
        <f>VLOOKUP(C4918,'LICH THI'!C:AA,14,0)</f>
        <v>1</v>
      </c>
      <c r="H4918" s="436">
        <f t="shared" si="991"/>
        <v>1</v>
      </c>
      <c r="I4918" s="436" t="str">
        <f t="shared" si="992"/>
        <v>Nguyễn Thị Thùy</v>
      </c>
      <c r="J4918" s="436"/>
      <c r="K4918" s="436">
        <f t="shared" si="993"/>
        <v>1</v>
      </c>
      <c r="L4918" s="436" t="str">
        <f t="shared" si="994"/>
        <v>DC2KV63-DL-1</v>
      </c>
      <c r="M4918" s="436">
        <f t="shared" si="995"/>
        <v>0</v>
      </c>
      <c r="N4918" s="437">
        <f t="shared" si="1001"/>
        <v>7</v>
      </c>
      <c r="O4918" s="437"/>
      <c r="P4918" s="430" t="str">
        <f t="shared" si="996"/>
        <v/>
      </c>
      <c r="U4918" s="177">
        <v>31</v>
      </c>
      <c r="V4918" s="177" t="s">
        <v>4464</v>
      </c>
      <c r="W4918" s="177" t="s">
        <v>2619</v>
      </c>
      <c r="X4918" s="177" t="s">
        <v>4298</v>
      </c>
      <c r="Y4918" s="177" t="s">
        <v>4471</v>
      </c>
      <c r="Z4918" s="177" t="s">
        <v>6701</v>
      </c>
      <c r="AA4918" s="525" t="s">
        <v>4472</v>
      </c>
      <c r="AB4918" s="399" t="str">
        <f t="shared" si="997"/>
        <v>DC2KV63</v>
      </c>
      <c r="AC4918" s="399" t="str">
        <f t="shared" si="998"/>
        <v>DC2KV63-DL</v>
      </c>
      <c r="AD4918" t="str">
        <f>Y4918&amp;"-"&amp;VLOOKUP(AC4918,'LICH THI'!C:AA,9,0)</f>
        <v>65DLKT21117-42480</v>
      </c>
      <c r="AE4918">
        <f t="shared" si="999"/>
        <v>1</v>
      </c>
    </row>
    <row r="4919" spans="1:31" x14ac:dyDescent="0.25">
      <c r="A4919" s="436" t="str">
        <f t="shared" si="989"/>
        <v>DC2KV63-DL-7</v>
      </c>
      <c r="B4919" s="436">
        <f>COUNTIF(AC$4:AC4919,AC4919)</f>
        <v>7</v>
      </c>
      <c r="C4919" s="436" t="str">
        <f t="shared" si="990"/>
        <v>DC2KV63-DL</v>
      </c>
      <c r="D4919" s="436">
        <f>VLOOKUP(C4919,'LICH THI'!C:AA,12,0)</f>
        <v>7</v>
      </c>
      <c r="E4919" s="436">
        <f>VLOOKUP(C4919,'LICH THI'!C:AA,13,0)</f>
        <v>7</v>
      </c>
      <c r="F4919" s="436">
        <f t="shared" si="1000"/>
        <v>7</v>
      </c>
      <c r="G4919" s="436">
        <f>VLOOKUP(C4919,'LICH THI'!C:AA,14,0)</f>
        <v>1</v>
      </c>
      <c r="H4919" s="436">
        <f t="shared" si="991"/>
        <v>1</v>
      </c>
      <c r="I4919" s="436" t="str">
        <f t="shared" si="992"/>
        <v>Vũ Thị Hoàng Yên</v>
      </c>
      <c r="J4919" s="436"/>
      <c r="K4919" s="436">
        <f t="shared" si="993"/>
        <v>1</v>
      </c>
      <c r="L4919" s="436" t="str">
        <f t="shared" si="994"/>
        <v>DC2KV63-DL-1</v>
      </c>
      <c r="M4919" s="436">
        <f t="shared" si="995"/>
        <v>0</v>
      </c>
      <c r="N4919" s="437">
        <f t="shared" si="1001"/>
        <v>1</v>
      </c>
      <c r="O4919" s="437"/>
      <c r="P4919" s="430" t="str">
        <f t="shared" si="996"/>
        <v/>
      </c>
      <c r="U4919" s="177">
        <v>33</v>
      </c>
      <c r="V4919" s="177" t="s">
        <v>4464</v>
      </c>
      <c r="W4919" s="177" t="s">
        <v>6091</v>
      </c>
      <c r="X4919" s="177" t="s">
        <v>4972</v>
      </c>
      <c r="Y4919" s="177" t="s">
        <v>6092</v>
      </c>
      <c r="Z4919" s="177" t="s">
        <v>6701</v>
      </c>
      <c r="AA4919" s="525" t="s">
        <v>6093</v>
      </c>
      <c r="AB4919" s="399" t="str">
        <f t="shared" si="997"/>
        <v>DC2KV63</v>
      </c>
      <c r="AC4919" s="399" t="str">
        <f t="shared" si="998"/>
        <v>DC2KV63-DL</v>
      </c>
      <c r="AD4919" t="str">
        <f>Y4919&amp;"-"&amp;VLOOKUP(AC4919,'LICH THI'!C:AA,9,0)</f>
        <v>65DLKT21134-42480</v>
      </c>
      <c r="AE4919">
        <f t="shared" si="999"/>
        <v>1</v>
      </c>
    </row>
    <row r="4920" spans="1:31" x14ac:dyDescent="0.25">
      <c r="A4920" s="436" t="str">
        <f t="shared" si="989"/>
        <v>DC2KV65-DC-1</v>
      </c>
      <c r="B4920" s="436">
        <f>COUNTIF(AC$4:AC4920,AC4920)</f>
        <v>1</v>
      </c>
      <c r="C4920" s="436" t="str">
        <f t="shared" si="990"/>
        <v>DC2KV65-DC</v>
      </c>
      <c r="D4920" s="436">
        <f>VLOOKUP(C4920,'LICH THI'!C:AA,12,0)</f>
        <v>59</v>
      </c>
      <c r="E4920" s="436">
        <f>VLOOKUP(C4920,'LICH THI'!C:AA,13,0)</f>
        <v>45</v>
      </c>
      <c r="F4920" s="436">
        <f t="shared" si="1000"/>
        <v>45</v>
      </c>
      <c r="G4920" s="436">
        <f>VLOOKUP(C4920,'LICH THI'!C:AA,14,0)</f>
        <v>2</v>
      </c>
      <c r="H4920" s="436">
        <f t="shared" si="991"/>
        <v>1</v>
      </c>
      <c r="I4920" s="436" t="str">
        <f t="shared" si="992"/>
        <v>Trần Bình An</v>
      </c>
      <c r="J4920" s="436"/>
      <c r="K4920" s="436">
        <f t="shared" si="993"/>
        <v>2</v>
      </c>
      <c r="L4920" s="436" t="str">
        <f t="shared" si="994"/>
        <v>DC2KV65-DC-2</v>
      </c>
      <c r="M4920" s="436">
        <f t="shared" si="995"/>
        <v>20</v>
      </c>
      <c r="N4920" s="437">
        <f t="shared" si="1001"/>
        <v>77</v>
      </c>
      <c r="O4920" s="437"/>
      <c r="P4920" s="430" t="str">
        <f t="shared" si="996"/>
        <v/>
      </c>
      <c r="U4920" s="177">
        <v>50</v>
      </c>
      <c r="V4920" s="177" t="s">
        <v>3046</v>
      </c>
      <c r="W4920" s="177" t="s">
        <v>6391</v>
      </c>
      <c r="X4920" s="177" t="s">
        <v>3492</v>
      </c>
      <c r="Y4920" s="177" t="s">
        <v>6392</v>
      </c>
      <c r="Z4920" s="177" t="s">
        <v>7219</v>
      </c>
      <c r="AA4920" s="525" t="s">
        <v>6393</v>
      </c>
      <c r="AB4920" s="399" t="str">
        <f t="shared" si="997"/>
        <v>DC2KV65</v>
      </c>
      <c r="AC4920" s="399" t="str">
        <f t="shared" si="998"/>
        <v>DC2KV65-DC</v>
      </c>
      <c r="AD4920" t="str">
        <f>Y4920&amp;"-"&amp;VLOOKUP(AC4920,'LICH THI'!C:AA,9,0)</f>
        <v>63DCKT3206-42483</v>
      </c>
      <c r="AE4920">
        <f t="shared" si="999"/>
        <v>1</v>
      </c>
    </row>
    <row r="4921" spans="1:31" x14ac:dyDescent="0.25">
      <c r="A4921" s="436" t="str">
        <f t="shared" si="989"/>
        <v>DC2KV65-DC-2</v>
      </c>
      <c r="B4921" s="436">
        <f>COUNTIF(AC$4:AC4921,AC4921)</f>
        <v>2</v>
      </c>
      <c r="C4921" s="436" t="str">
        <f t="shared" si="990"/>
        <v>DC2KV65-DC</v>
      </c>
      <c r="D4921" s="436">
        <f>VLOOKUP(C4921,'LICH THI'!C:AA,12,0)</f>
        <v>59</v>
      </c>
      <c r="E4921" s="436">
        <f>VLOOKUP(C4921,'LICH THI'!C:AA,13,0)</f>
        <v>45</v>
      </c>
      <c r="F4921" s="436">
        <f t="shared" si="1000"/>
        <v>45</v>
      </c>
      <c r="G4921" s="436">
        <f>VLOOKUP(C4921,'LICH THI'!C:AA,14,0)</f>
        <v>2</v>
      </c>
      <c r="H4921" s="436">
        <f t="shared" si="991"/>
        <v>1</v>
      </c>
      <c r="I4921" s="436" t="str">
        <f t="shared" si="992"/>
        <v>Đặng Thị Quỳnh Anh</v>
      </c>
      <c r="J4921" s="436"/>
      <c r="K4921" s="436">
        <f t="shared" si="993"/>
        <v>2</v>
      </c>
      <c r="L4921" s="436" t="str">
        <f t="shared" si="994"/>
        <v>DC2KV65-DC-2</v>
      </c>
      <c r="M4921" s="436">
        <f t="shared" si="995"/>
        <v>20</v>
      </c>
      <c r="N4921" s="437">
        <f t="shared" si="1001"/>
        <v>78</v>
      </c>
      <c r="O4921" s="437"/>
      <c r="P4921" s="430" t="str">
        <f t="shared" si="996"/>
        <v/>
      </c>
      <c r="U4921" s="177">
        <v>5</v>
      </c>
      <c r="V4921" s="177" t="s">
        <v>3358</v>
      </c>
      <c r="W4921" s="177" t="s">
        <v>6584</v>
      </c>
      <c r="X4921" s="177" t="s">
        <v>2611</v>
      </c>
      <c r="Y4921" s="177" t="s">
        <v>6585</v>
      </c>
      <c r="Z4921" s="177" t="s">
        <v>7219</v>
      </c>
      <c r="AA4921" s="525" t="s">
        <v>3215</v>
      </c>
      <c r="AB4921" s="399" t="str">
        <f t="shared" si="997"/>
        <v>DC2KV65</v>
      </c>
      <c r="AC4921" s="399" t="str">
        <f t="shared" si="998"/>
        <v>DC2KV65-DC</v>
      </c>
      <c r="AD4921" t="str">
        <f>Y4921&amp;"-"&amp;VLOOKUP(AC4921,'LICH THI'!C:AA,9,0)</f>
        <v>64DCKT3044-42483</v>
      </c>
      <c r="AE4921">
        <f t="shared" si="999"/>
        <v>1</v>
      </c>
    </row>
    <row r="4922" spans="1:31" x14ac:dyDescent="0.25">
      <c r="A4922" s="436" t="str">
        <f t="shared" si="989"/>
        <v>DC2KV65-DC-3</v>
      </c>
      <c r="B4922" s="436">
        <f>COUNTIF(AC$4:AC4922,AC4922)</f>
        <v>3</v>
      </c>
      <c r="C4922" s="436" t="str">
        <f t="shared" si="990"/>
        <v>DC2KV65-DC</v>
      </c>
      <c r="D4922" s="436">
        <f>VLOOKUP(C4922,'LICH THI'!C:AA,12,0)</f>
        <v>59</v>
      </c>
      <c r="E4922" s="436">
        <f>VLOOKUP(C4922,'LICH THI'!C:AA,13,0)</f>
        <v>45</v>
      </c>
      <c r="F4922" s="436">
        <f t="shared" si="1000"/>
        <v>45</v>
      </c>
      <c r="G4922" s="436">
        <f>VLOOKUP(C4922,'LICH THI'!C:AA,14,0)</f>
        <v>2</v>
      </c>
      <c r="H4922" s="436">
        <f t="shared" si="991"/>
        <v>1</v>
      </c>
      <c r="I4922" s="436" t="str">
        <f t="shared" si="992"/>
        <v>Đặng Trịnh Phương Anh</v>
      </c>
      <c r="J4922" s="436"/>
      <c r="K4922" s="436">
        <f t="shared" si="993"/>
        <v>2</v>
      </c>
      <c r="L4922" s="436" t="str">
        <f t="shared" si="994"/>
        <v>DC2KV65-DC-2</v>
      </c>
      <c r="M4922" s="436">
        <f t="shared" si="995"/>
        <v>20</v>
      </c>
      <c r="N4922" s="437">
        <f t="shared" si="1001"/>
        <v>79</v>
      </c>
      <c r="O4922" s="437"/>
      <c r="P4922" s="430" t="str">
        <f t="shared" si="996"/>
        <v/>
      </c>
      <c r="U4922" s="177">
        <v>51</v>
      </c>
      <c r="V4922" s="177" t="s">
        <v>3046</v>
      </c>
      <c r="W4922" s="177" t="s">
        <v>6394</v>
      </c>
      <c r="X4922" s="177" t="s">
        <v>2611</v>
      </c>
      <c r="Y4922" s="177" t="s">
        <v>6395</v>
      </c>
      <c r="Z4922" s="177" t="s">
        <v>7219</v>
      </c>
      <c r="AA4922" s="525" t="s">
        <v>2682</v>
      </c>
      <c r="AB4922" s="399" t="str">
        <f t="shared" si="997"/>
        <v>DC2KV65</v>
      </c>
      <c r="AC4922" s="399" t="str">
        <f t="shared" si="998"/>
        <v>DC2KV65-DC</v>
      </c>
      <c r="AD4922" t="str">
        <f>Y4922&amp;"-"&amp;VLOOKUP(AC4922,'LICH THI'!C:AA,9,0)</f>
        <v>63DCKT3210-42483</v>
      </c>
      <c r="AE4922">
        <f t="shared" si="999"/>
        <v>1</v>
      </c>
    </row>
    <row r="4923" spans="1:31" x14ac:dyDescent="0.25">
      <c r="A4923" s="436" t="str">
        <f t="shared" si="989"/>
        <v>DC2KV65-DC-4</v>
      </c>
      <c r="B4923" s="436">
        <f>COUNTIF(AC$4:AC4923,AC4923)</f>
        <v>4</v>
      </c>
      <c r="C4923" s="436" t="str">
        <f t="shared" si="990"/>
        <v>DC2KV65-DC</v>
      </c>
      <c r="D4923" s="436">
        <f>VLOOKUP(C4923,'LICH THI'!C:AA,12,0)</f>
        <v>59</v>
      </c>
      <c r="E4923" s="436">
        <f>VLOOKUP(C4923,'LICH THI'!C:AA,13,0)</f>
        <v>45</v>
      </c>
      <c r="F4923" s="436">
        <f t="shared" si="1000"/>
        <v>45</v>
      </c>
      <c r="G4923" s="436">
        <f>VLOOKUP(C4923,'LICH THI'!C:AA,14,0)</f>
        <v>2</v>
      </c>
      <c r="H4923" s="436">
        <f t="shared" si="991"/>
        <v>1</v>
      </c>
      <c r="I4923" s="436" t="str">
        <f t="shared" si="992"/>
        <v>Lê Phương Anh</v>
      </c>
      <c r="J4923" s="436"/>
      <c r="K4923" s="436">
        <f t="shared" si="993"/>
        <v>2</v>
      </c>
      <c r="L4923" s="436" t="str">
        <f t="shared" si="994"/>
        <v>DC2KV65-DC-2</v>
      </c>
      <c r="M4923" s="436">
        <f t="shared" si="995"/>
        <v>20</v>
      </c>
      <c r="N4923" s="437">
        <f t="shared" si="1001"/>
        <v>80</v>
      </c>
      <c r="O4923" s="437"/>
      <c r="P4923" s="430" t="str">
        <f t="shared" si="996"/>
        <v/>
      </c>
      <c r="U4923" s="177">
        <v>52</v>
      </c>
      <c r="V4923" s="177" t="s">
        <v>3046</v>
      </c>
      <c r="W4923" s="177" t="s">
        <v>6023</v>
      </c>
      <c r="X4923" s="177" t="s">
        <v>2611</v>
      </c>
      <c r="Y4923" s="177" t="s">
        <v>6032</v>
      </c>
      <c r="Z4923" s="177" t="s">
        <v>7219</v>
      </c>
      <c r="AA4923" s="525" t="s">
        <v>3695</v>
      </c>
      <c r="AB4923" s="399" t="str">
        <f t="shared" si="997"/>
        <v>DC2KV65</v>
      </c>
      <c r="AC4923" s="399" t="str">
        <f t="shared" si="998"/>
        <v>DC2KV65-DC</v>
      </c>
      <c r="AD4923" t="str">
        <f>Y4923&amp;"-"&amp;VLOOKUP(AC4923,'LICH THI'!C:AA,9,0)</f>
        <v>63DCKT3279-42483</v>
      </c>
      <c r="AE4923">
        <f t="shared" si="999"/>
        <v>1</v>
      </c>
    </row>
    <row r="4924" spans="1:31" x14ac:dyDescent="0.25">
      <c r="A4924" s="436" t="str">
        <f t="shared" si="989"/>
        <v>DC2KV65-DC-5</v>
      </c>
      <c r="B4924" s="436">
        <f>COUNTIF(AC$4:AC4924,AC4924)</f>
        <v>5</v>
      </c>
      <c r="C4924" s="436" t="str">
        <f t="shared" si="990"/>
        <v>DC2KV65-DC</v>
      </c>
      <c r="D4924" s="436">
        <f>VLOOKUP(C4924,'LICH THI'!C:AA,12,0)</f>
        <v>59</v>
      </c>
      <c r="E4924" s="436">
        <f>VLOOKUP(C4924,'LICH THI'!C:AA,13,0)</f>
        <v>45</v>
      </c>
      <c r="F4924" s="436">
        <f t="shared" si="1000"/>
        <v>45</v>
      </c>
      <c r="G4924" s="436">
        <f>VLOOKUP(C4924,'LICH THI'!C:AA,14,0)</f>
        <v>2</v>
      </c>
      <c r="H4924" s="436">
        <f t="shared" si="991"/>
        <v>1</v>
      </c>
      <c r="I4924" s="436" t="str">
        <f t="shared" si="992"/>
        <v>Lê Vân Anh</v>
      </c>
      <c r="J4924" s="436"/>
      <c r="K4924" s="436">
        <f t="shared" si="993"/>
        <v>2</v>
      </c>
      <c r="L4924" s="436" t="str">
        <f t="shared" si="994"/>
        <v>DC2KV65-DC-2</v>
      </c>
      <c r="M4924" s="436">
        <f t="shared" si="995"/>
        <v>20</v>
      </c>
      <c r="N4924" s="437">
        <f t="shared" si="1001"/>
        <v>81</v>
      </c>
      <c r="O4924" s="437"/>
      <c r="P4924" s="430" t="str">
        <f t="shared" si="996"/>
        <v/>
      </c>
      <c r="U4924" s="177">
        <v>31</v>
      </c>
      <c r="V4924" s="177" t="s">
        <v>3019</v>
      </c>
      <c r="W4924" s="177" t="s">
        <v>6539</v>
      </c>
      <c r="X4924" s="177" t="s">
        <v>2611</v>
      </c>
      <c r="Y4924" s="177" t="s">
        <v>6540</v>
      </c>
      <c r="Z4924" s="177" t="s">
        <v>7219</v>
      </c>
      <c r="AA4924" s="525" t="s">
        <v>2771</v>
      </c>
      <c r="AB4924" s="399" t="str">
        <f t="shared" si="997"/>
        <v>DC2KV65</v>
      </c>
      <c r="AC4924" s="399" t="str">
        <f t="shared" si="998"/>
        <v>DC2KV65-DC</v>
      </c>
      <c r="AD4924" t="str">
        <f>Y4924&amp;"-"&amp;VLOOKUP(AC4924,'LICH THI'!C:AA,9,0)</f>
        <v>64DCQT3105-42483</v>
      </c>
      <c r="AE4924">
        <f t="shared" si="999"/>
        <v>1</v>
      </c>
    </row>
    <row r="4925" spans="1:31" x14ac:dyDescent="0.25">
      <c r="A4925" s="436" t="str">
        <f t="shared" si="989"/>
        <v>DC2KV65-DC-6</v>
      </c>
      <c r="B4925" s="436">
        <f>COUNTIF(AC$4:AC4925,AC4925)</f>
        <v>6</v>
      </c>
      <c r="C4925" s="436" t="str">
        <f t="shared" si="990"/>
        <v>DC2KV65-DC</v>
      </c>
      <c r="D4925" s="436">
        <f>VLOOKUP(C4925,'LICH THI'!C:AA,12,0)</f>
        <v>59</v>
      </c>
      <c r="E4925" s="436">
        <f>VLOOKUP(C4925,'LICH THI'!C:AA,13,0)</f>
        <v>45</v>
      </c>
      <c r="F4925" s="436">
        <f t="shared" si="1000"/>
        <v>45</v>
      </c>
      <c r="G4925" s="436">
        <f>VLOOKUP(C4925,'LICH THI'!C:AA,14,0)</f>
        <v>2</v>
      </c>
      <c r="H4925" s="436">
        <f t="shared" si="991"/>
        <v>1</v>
      </c>
      <c r="I4925" s="436" t="str">
        <f t="shared" si="992"/>
        <v>Nguyễn Thị Phương Anh</v>
      </c>
      <c r="J4925" s="436"/>
      <c r="K4925" s="436">
        <f t="shared" si="993"/>
        <v>2</v>
      </c>
      <c r="L4925" s="436" t="str">
        <f t="shared" si="994"/>
        <v>DC2KV65-DC-2</v>
      </c>
      <c r="M4925" s="436">
        <f t="shared" si="995"/>
        <v>20</v>
      </c>
      <c r="N4925" s="437">
        <f t="shared" si="1001"/>
        <v>82</v>
      </c>
      <c r="O4925" s="437"/>
      <c r="P4925" s="430" t="str">
        <f t="shared" si="996"/>
        <v/>
      </c>
      <c r="U4925" s="177">
        <v>20</v>
      </c>
      <c r="V4925" s="177" t="s">
        <v>3378</v>
      </c>
      <c r="W4925" s="177" t="s">
        <v>2645</v>
      </c>
      <c r="X4925" s="177" t="s">
        <v>2611</v>
      </c>
      <c r="Y4925" s="177" t="s">
        <v>6535</v>
      </c>
      <c r="Z4925" s="177" t="s">
        <v>7219</v>
      </c>
      <c r="AA4925" s="525" t="s">
        <v>2843</v>
      </c>
      <c r="AB4925" s="399" t="str">
        <f t="shared" si="997"/>
        <v>DC2KV65</v>
      </c>
      <c r="AC4925" s="399" t="str">
        <f t="shared" si="998"/>
        <v>DC2KV65-DC</v>
      </c>
      <c r="AD4925" t="str">
        <f>Y4925&amp;"-"&amp;VLOOKUP(AC4925,'LICH THI'!C:AA,9,0)</f>
        <v>64DCKT3137-42483</v>
      </c>
      <c r="AE4925">
        <f t="shared" si="999"/>
        <v>1</v>
      </c>
    </row>
    <row r="4926" spans="1:31" x14ac:dyDescent="0.25">
      <c r="A4926" s="436" t="str">
        <f t="shared" si="989"/>
        <v>DC2KV65-DC-7</v>
      </c>
      <c r="B4926" s="436">
        <f>COUNTIF(AC$4:AC4926,AC4926)</f>
        <v>7</v>
      </c>
      <c r="C4926" s="436" t="str">
        <f t="shared" si="990"/>
        <v>DC2KV65-DC</v>
      </c>
      <c r="D4926" s="436">
        <f>VLOOKUP(C4926,'LICH THI'!C:AA,12,0)</f>
        <v>59</v>
      </c>
      <c r="E4926" s="436">
        <f>VLOOKUP(C4926,'LICH THI'!C:AA,13,0)</f>
        <v>45</v>
      </c>
      <c r="F4926" s="436">
        <f t="shared" si="1000"/>
        <v>45</v>
      </c>
      <c r="G4926" s="436">
        <f>VLOOKUP(C4926,'LICH THI'!C:AA,14,0)</f>
        <v>2</v>
      </c>
      <c r="H4926" s="436">
        <f t="shared" si="991"/>
        <v>1</v>
      </c>
      <c r="I4926" s="436" t="str">
        <f t="shared" si="992"/>
        <v>Tống Thị Quỳnh Anh</v>
      </c>
      <c r="J4926" s="436"/>
      <c r="K4926" s="436">
        <f t="shared" si="993"/>
        <v>2</v>
      </c>
      <c r="L4926" s="436" t="str">
        <f t="shared" si="994"/>
        <v>DC2KV65-DC-2</v>
      </c>
      <c r="M4926" s="436">
        <f t="shared" si="995"/>
        <v>20</v>
      </c>
      <c r="N4926" s="437">
        <f t="shared" si="1001"/>
        <v>83</v>
      </c>
      <c r="O4926" s="437"/>
      <c r="P4926" s="430" t="str">
        <f t="shared" si="996"/>
        <v/>
      </c>
      <c r="U4926" s="177">
        <v>4</v>
      </c>
      <c r="V4926" s="177" t="s">
        <v>2700</v>
      </c>
      <c r="W4926" s="177" t="s">
        <v>4450</v>
      </c>
      <c r="X4926" s="177" t="s">
        <v>2611</v>
      </c>
      <c r="Y4926" s="177" t="s">
        <v>4451</v>
      </c>
      <c r="Z4926" s="177" t="s">
        <v>7219</v>
      </c>
      <c r="AA4926" s="525" t="s">
        <v>4452</v>
      </c>
      <c r="AB4926" s="399" t="str">
        <f t="shared" si="997"/>
        <v>DC2KV65</v>
      </c>
      <c r="AC4926" s="399" t="str">
        <f t="shared" si="998"/>
        <v>DC2KV65-DC</v>
      </c>
      <c r="AD4926" t="str">
        <f>Y4926&amp;"-"&amp;VLOOKUP(AC4926,'LICH THI'!C:AA,9,0)</f>
        <v>63DCKT3363-42483</v>
      </c>
      <c r="AE4926">
        <f t="shared" si="999"/>
        <v>1</v>
      </c>
    </row>
    <row r="4927" spans="1:31" x14ac:dyDescent="0.25">
      <c r="A4927" s="436" t="str">
        <f t="shared" si="989"/>
        <v>DC2KV65-DC-8</v>
      </c>
      <c r="B4927" s="436">
        <f>COUNTIF(AC$4:AC4927,AC4927)</f>
        <v>8</v>
      </c>
      <c r="C4927" s="436" t="str">
        <f t="shared" si="990"/>
        <v>DC2KV65-DC</v>
      </c>
      <c r="D4927" s="436">
        <f>VLOOKUP(C4927,'LICH THI'!C:AA,12,0)</f>
        <v>59</v>
      </c>
      <c r="E4927" s="436">
        <f>VLOOKUP(C4927,'LICH THI'!C:AA,13,0)</f>
        <v>45</v>
      </c>
      <c r="F4927" s="436">
        <f t="shared" si="1000"/>
        <v>45</v>
      </c>
      <c r="G4927" s="436">
        <f>VLOOKUP(C4927,'LICH THI'!C:AA,14,0)</f>
        <v>2</v>
      </c>
      <c r="H4927" s="436">
        <f t="shared" si="991"/>
        <v>1</v>
      </c>
      <c r="I4927" s="436" t="str">
        <f t="shared" si="992"/>
        <v>Vũ Thị Ánh</v>
      </c>
      <c r="J4927" s="436"/>
      <c r="K4927" s="436">
        <f t="shared" si="993"/>
        <v>2</v>
      </c>
      <c r="L4927" s="436" t="str">
        <f t="shared" si="994"/>
        <v>DC2KV65-DC-2</v>
      </c>
      <c r="M4927" s="436">
        <f t="shared" si="995"/>
        <v>20</v>
      </c>
      <c r="N4927" s="437">
        <f t="shared" si="1001"/>
        <v>84</v>
      </c>
      <c r="O4927" s="437"/>
      <c r="P4927" s="430" t="str">
        <f t="shared" si="996"/>
        <v/>
      </c>
      <c r="U4927" s="177">
        <v>32</v>
      </c>
      <c r="V4927" s="177" t="s">
        <v>3019</v>
      </c>
      <c r="W4927" s="177" t="s">
        <v>2615</v>
      </c>
      <c r="X4927" s="177" t="s">
        <v>3021</v>
      </c>
      <c r="Y4927" s="177" t="s">
        <v>7222</v>
      </c>
      <c r="Z4927" s="177" t="s">
        <v>7219</v>
      </c>
      <c r="AA4927" s="525" t="s">
        <v>5829</v>
      </c>
      <c r="AB4927" s="399" t="str">
        <f t="shared" si="997"/>
        <v>DC2KV65</v>
      </c>
      <c r="AC4927" s="399" t="str">
        <f t="shared" si="998"/>
        <v>DC2KV65-DC</v>
      </c>
      <c r="AD4927" t="str">
        <f>Y4927&amp;"-"&amp;VLOOKUP(AC4927,'LICH THI'!C:AA,9,0)</f>
        <v>64DCQT3133-42483</v>
      </c>
      <c r="AE4927">
        <f t="shared" si="999"/>
        <v>1</v>
      </c>
    </row>
    <row r="4928" spans="1:31" x14ac:dyDescent="0.25">
      <c r="A4928" s="436" t="str">
        <f t="shared" si="989"/>
        <v>DC2KV65-DC-9</v>
      </c>
      <c r="B4928" s="436">
        <f>COUNTIF(AC$4:AC4928,AC4928)</f>
        <v>9</v>
      </c>
      <c r="C4928" s="436" t="str">
        <f t="shared" si="990"/>
        <v>DC2KV65-DC</v>
      </c>
      <c r="D4928" s="436">
        <f>VLOOKUP(C4928,'LICH THI'!C:AA,12,0)</f>
        <v>59</v>
      </c>
      <c r="E4928" s="436">
        <f>VLOOKUP(C4928,'LICH THI'!C:AA,13,0)</f>
        <v>45</v>
      </c>
      <c r="F4928" s="436">
        <f t="shared" si="1000"/>
        <v>45</v>
      </c>
      <c r="G4928" s="436">
        <f>VLOOKUP(C4928,'LICH THI'!C:AA,14,0)</f>
        <v>2</v>
      </c>
      <c r="H4928" s="436">
        <f t="shared" si="991"/>
        <v>1</v>
      </c>
      <c r="I4928" s="436" t="str">
        <f t="shared" si="992"/>
        <v>Chu Bích Diệp</v>
      </c>
      <c r="J4928" s="436"/>
      <c r="K4928" s="436">
        <f t="shared" si="993"/>
        <v>2</v>
      </c>
      <c r="L4928" s="436" t="str">
        <f t="shared" si="994"/>
        <v>DC2KV65-DC-2</v>
      </c>
      <c r="M4928" s="436">
        <f t="shared" si="995"/>
        <v>20</v>
      </c>
      <c r="N4928" s="437">
        <f t="shared" si="1001"/>
        <v>85</v>
      </c>
      <c r="O4928" s="437"/>
      <c r="P4928" s="430" t="str">
        <f t="shared" si="996"/>
        <v/>
      </c>
      <c r="U4928" s="177">
        <v>53</v>
      </c>
      <c r="V4928" s="177" t="s">
        <v>3046</v>
      </c>
      <c r="W4928" s="177" t="s">
        <v>3920</v>
      </c>
      <c r="X4928" s="177" t="s">
        <v>3025</v>
      </c>
      <c r="Y4928" s="177" t="s">
        <v>3921</v>
      </c>
      <c r="Z4928" s="177" t="s">
        <v>7219</v>
      </c>
      <c r="AA4928" s="525" t="s">
        <v>3922</v>
      </c>
      <c r="AB4928" s="399" t="str">
        <f t="shared" si="997"/>
        <v>DC2KV65</v>
      </c>
      <c r="AC4928" s="399" t="str">
        <f t="shared" si="998"/>
        <v>DC2KV65-DC</v>
      </c>
      <c r="AD4928" t="str">
        <f>Y4928&amp;"-"&amp;VLOOKUP(AC4928,'LICH THI'!C:AA,9,0)</f>
        <v>63DCKT3276-42483</v>
      </c>
      <c r="AE4928">
        <f t="shared" si="999"/>
        <v>1</v>
      </c>
    </row>
    <row r="4929" spans="1:31" x14ac:dyDescent="0.25">
      <c r="A4929" s="436" t="str">
        <f t="shared" si="989"/>
        <v>DC2KV65-DC-10</v>
      </c>
      <c r="B4929" s="436">
        <f>COUNTIF(AC$4:AC4929,AC4929)</f>
        <v>10</v>
      </c>
      <c r="C4929" s="436" t="str">
        <f t="shared" si="990"/>
        <v>DC2KV65-DC</v>
      </c>
      <c r="D4929" s="436">
        <f>VLOOKUP(C4929,'LICH THI'!C:AA,12,0)</f>
        <v>59</v>
      </c>
      <c r="E4929" s="436">
        <f>VLOOKUP(C4929,'LICH THI'!C:AA,13,0)</f>
        <v>45</v>
      </c>
      <c r="F4929" s="436">
        <f t="shared" si="1000"/>
        <v>45</v>
      </c>
      <c r="G4929" s="436">
        <f>VLOOKUP(C4929,'LICH THI'!C:AA,14,0)</f>
        <v>2</v>
      </c>
      <c r="H4929" s="436">
        <f t="shared" si="991"/>
        <v>1</v>
      </c>
      <c r="I4929" s="436" t="str">
        <f t="shared" si="992"/>
        <v>Đào Thị Thuỳ Dương</v>
      </c>
      <c r="J4929" s="436"/>
      <c r="K4929" s="436">
        <f t="shared" si="993"/>
        <v>2</v>
      </c>
      <c r="L4929" s="436" t="str">
        <f t="shared" si="994"/>
        <v>DC2KV65-DC-2</v>
      </c>
      <c r="M4929" s="436">
        <f t="shared" si="995"/>
        <v>20</v>
      </c>
      <c r="N4929" s="437">
        <f t="shared" si="1001"/>
        <v>86</v>
      </c>
      <c r="O4929" s="437"/>
      <c r="P4929" s="430" t="str">
        <f t="shared" si="996"/>
        <v/>
      </c>
      <c r="U4929" s="177">
        <v>6</v>
      </c>
      <c r="V4929" s="177" t="s">
        <v>3358</v>
      </c>
      <c r="W4929" s="177" t="s">
        <v>4020</v>
      </c>
      <c r="X4929" s="177" t="s">
        <v>2601</v>
      </c>
      <c r="Y4929" s="177" t="s">
        <v>4021</v>
      </c>
      <c r="Z4929" s="177" t="s">
        <v>7219</v>
      </c>
      <c r="AA4929" s="525" t="s">
        <v>2938</v>
      </c>
      <c r="AB4929" s="399" t="str">
        <f t="shared" si="997"/>
        <v>DC2KV65</v>
      </c>
      <c r="AC4929" s="399" t="str">
        <f t="shared" si="998"/>
        <v>DC2KV65-DC</v>
      </c>
      <c r="AD4929" t="str">
        <f>Y4929&amp;"-"&amp;VLOOKUP(AC4929,'LICH THI'!C:AA,9,0)</f>
        <v>64DCKT3030-42483</v>
      </c>
      <c r="AE4929">
        <f t="shared" si="999"/>
        <v>1</v>
      </c>
    </row>
    <row r="4930" spans="1:31" x14ac:dyDescent="0.25">
      <c r="A4930" s="436" t="str">
        <f t="shared" si="989"/>
        <v>DC2KV65-DC-11</v>
      </c>
      <c r="B4930" s="436">
        <f>COUNTIF(AC$4:AC4930,AC4930)</f>
        <v>11</v>
      </c>
      <c r="C4930" s="436" t="str">
        <f t="shared" si="990"/>
        <v>DC2KV65-DC</v>
      </c>
      <c r="D4930" s="436">
        <f>VLOOKUP(C4930,'LICH THI'!C:AA,12,0)</f>
        <v>59</v>
      </c>
      <c r="E4930" s="436">
        <f>VLOOKUP(C4930,'LICH THI'!C:AA,13,0)</f>
        <v>45</v>
      </c>
      <c r="F4930" s="436">
        <f t="shared" si="1000"/>
        <v>45</v>
      </c>
      <c r="G4930" s="436">
        <f>VLOOKUP(C4930,'LICH THI'!C:AA,14,0)</f>
        <v>2</v>
      </c>
      <c r="H4930" s="436">
        <f t="shared" si="991"/>
        <v>1</v>
      </c>
      <c r="I4930" s="436" t="str">
        <f t="shared" si="992"/>
        <v>Phạm Văn Đoàn</v>
      </c>
      <c r="J4930" s="436"/>
      <c r="K4930" s="436">
        <f t="shared" si="993"/>
        <v>2</v>
      </c>
      <c r="L4930" s="436" t="str">
        <f t="shared" si="994"/>
        <v>DC2KV65-DC-2</v>
      </c>
      <c r="M4930" s="436">
        <f t="shared" si="995"/>
        <v>20</v>
      </c>
      <c r="N4930" s="437">
        <f t="shared" si="1001"/>
        <v>87</v>
      </c>
      <c r="O4930" s="437"/>
      <c r="P4930" s="430" t="str">
        <f t="shared" si="996"/>
        <v/>
      </c>
      <c r="U4930" s="177">
        <v>33</v>
      </c>
      <c r="V4930" s="177" t="s">
        <v>3019</v>
      </c>
      <c r="W4930" s="177" t="s">
        <v>2738</v>
      </c>
      <c r="X4930" s="177" t="s">
        <v>3121</v>
      </c>
      <c r="Y4930" s="177" t="s">
        <v>5759</v>
      </c>
      <c r="Z4930" s="177" t="s">
        <v>7219</v>
      </c>
      <c r="AA4930" s="525" t="s">
        <v>5760</v>
      </c>
      <c r="AB4930" s="399" t="str">
        <f t="shared" si="997"/>
        <v>DC2KV65</v>
      </c>
      <c r="AC4930" s="399" t="str">
        <f t="shared" si="998"/>
        <v>DC2KV65-DC</v>
      </c>
      <c r="AD4930" t="str">
        <f>Y4930&amp;"-"&amp;VLOOKUP(AC4930,'LICH THI'!C:AA,9,0)</f>
        <v>64DCQT3131-42483</v>
      </c>
      <c r="AE4930">
        <f t="shared" si="999"/>
        <v>1</v>
      </c>
    </row>
    <row r="4931" spans="1:31" x14ac:dyDescent="0.25">
      <c r="A4931" s="436" t="str">
        <f t="shared" si="989"/>
        <v>DC2KV65-DC-12</v>
      </c>
      <c r="B4931" s="436">
        <f>COUNTIF(AC$4:AC4931,AC4931)</f>
        <v>12</v>
      </c>
      <c r="C4931" s="436" t="str">
        <f t="shared" si="990"/>
        <v>DC2KV65-DC</v>
      </c>
      <c r="D4931" s="436">
        <f>VLOOKUP(C4931,'LICH THI'!C:AA,12,0)</f>
        <v>59</v>
      </c>
      <c r="E4931" s="436">
        <f>VLOOKUP(C4931,'LICH THI'!C:AA,13,0)</f>
        <v>45</v>
      </c>
      <c r="F4931" s="436">
        <f t="shared" si="1000"/>
        <v>45</v>
      </c>
      <c r="G4931" s="436">
        <f>VLOOKUP(C4931,'LICH THI'!C:AA,14,0)</f>
        <v>2</v>
      </c>
      <c r="H4931" s="436">
        <f t="shared" si="991"/>
        <v>1</v>
      </c>
      <c r="I4931" s="436" t="str">
        <f t="shared" si="992"/>
        <v>Mai Quang Đông</v>
      </c>
      <c r="J4931" s="436"/>
      <c r="K4931" s="436">
        <f t="shared" si="993"/>
        <v>2</v>
      </c>
      <c r="L4931" s="436" t="str">
        <f t="shared" si="994"/>
        <v>DC2KV65-DC-2</v>
      </c>
      <c r="M4931" s="436">
        <f t="shared" si="995"/>
        <v>20</v>
      </c>
      <c r="N4931" s="437">
        <f t="shared" si="1001"/>
        <v>88</v>
      </c>
      <c r="O4931" s="437"/>
      <c r="P4931" s="430" t="str">
        <f t="shared" si="996"/>
        <v/>
      </c>
      <c r="U4931" s="177">
        <v>34</v>
      </c>
      <c r="V4931" s="177" t="s">
        <v>3019</v>
      </c>
      <c r="W4931" s="177" t="s">
        <v>4837</v>
      </c>
      <c r="X4931" s="177" t="s">
        <v>2750</v>
      </c>
      <c r="Y4931" s="177" t="s">
        <v>4838</v>
      </c>
      <c r="Z4931" s="177" t="s">
        <v>7219</v>
      </c>
      <c r="AA4931" s="525" t="s">
        <v>4839</v>
      </c>
      <c r="AB4931" s="399" t="str">
        <f t="shared" si="997"/>
        <v>DC2KV65</v>
      </c>
      <c r="AC4931" s="399" t="str">
        <f t="shared" si="998"/>
        <v>DC2KV65-DC</v>
      </c>
      <c r="AD4931" t="str">
        <f>Y4931&amp;"-"&amp;VLOOKUP(AC4931,'LICH THI'!C:AA,9,0)</f>
        <v>64DCQT3064-42483</v>
      </c>
      <c r="AE4931">
        <f t="shared" si="999"/>
        <v>1</v>
      </c>
    </row>
    <row r="4932" spans="1:31" x14ac:dyDescent="0.25">
      <c r="A4932" s="436" t="str">
        <f t="shared" si="989"/>
        <v>DC2KV65-DC-13</v>
      </c>
      <c r="B4932" s="436">
        <f>COUNTIF(AC$4:AC4932,AC4932)</f>
        <v>13</v>
      </c>
      <c r="C4932" s="436" t="str">
        <f t="shared" si="990"/>
        <v>DC2KV65-DC</v>
      </c>
      <c r="D4932" s="436">
        <f>VLOOKUP(C4932,'LICH THI'!C:AA,12,0)</f>
        <v>59</v>
      </c>
      <c r="E4932" s="436">
        <f>VLOOKUP(C4932,'LICH THI'!C:AA,13,0)</f>
        <v>45</v>
      </c>
      <c r="F4932" s="436">
        <f t="shared" si="1000"/>
        <v>45</v>
      </c>
      <c r="G4932" s="436">
        <f>VLOOKUP(C4932,'LICH THI'!C:AA,14,0)</f>
        <v>2</v>
      </c>
      <c r="H4932" s="436">
        <f t="shared" si="991"/>
        <v>1</v>
      </c>
      <c r="I4932" s="436" t="str">
        <f t="shared" si="992"/>
        <v>Nguyễn Thị Giang</v>
      </c>
      <c r="J4932" s="436"/>
      <c r="K4932" s="436">
        <f t="shared" si="993"/>
        <v>2</v>
      </c>
      <c r="L4932" s="436" t="str">
        <f t="shared" si="994"/>
        <v>DC2KV65-DC-2</v>
      </c>
      <c r="M4932" s="436">
        <f t="shared" si="995"/>
        <v>20</v>
      </c>
      <c r="N4932" s="437">
        <f t="shared" si="1001"/>
        <v>89</v>
      </c>
      <c r="O4932" s="437"/>
      <c r="P4932" s="430" t="str">
        <f t="shared" si="996"/>
        <v/>
      </c>
      <c r="U4932" s="177">
        <v>7</v>
      </c>
      <c r="V4932" s="177" t="s">
        <v>3358</v>
      </c>
      <c r="W4932" s="177" t="s">
        <v>2619</v>
      </c>
      <c r="X4932" s="177" t="s">
        <v>3558</v>
      </c>
      <c r="Y4932" s="177" t="s">
        <v>5655</v>
      </c>
      <c r="Z4932" s="177" t="s">
        <v>7219</v>
      </c>
      <c r="AA4932" s="525" t="s">
        <v>3603</v>
      </c>
      <c r="AB4932" s="399" t="str">
        <f t="shared" si="997"/>
        <v>DC2KV65</v>
      </c>
      <c r="AC4932" s="399" t="str">
        <f t="shared" si="998"/>
        <v>DC2KV65-DC</v>
      </c>
      <c r="AD4932" t="str">
        <f>Y4932&amp;"-"&amp;VLOOKUP(AC4932,'LICH THI'!C:AA,9,0)</f>
        <v>64DCKT3029-42483</v>
      </c>
      <c r="AE4932">
        <f t="shared" si="999"/>
        <v>1</v>
      </c>
    </row>
    <row r="4933" spans="1:31" x14ac:dyDescent="0.25">
      <c r="A4933" s="436" t="str">
        <f t="shared" ref="A4933:A4996" si="1002">C4933&amp;"-"&amp;B4933</f>
        <v>DC2KV65-DC-14</v>
      </c>
      <c r="B4933" s="436">
        <f>COUNTIF(AC$4:AC4933,AC4933)</f>
        <v>14</v>
      </c>
      <c r="C4933" s="436" t="str">
        <f t="shared" ref="C4933:C4996" si="1003">_CT_MaHP1</f>
        <v>DC2KV65-DC</v>
      </c>
      <c r="D4933" s="436">
        <f>VLOOKUP(C4933,'LICH THI'!C:AA,12,0)</f>
        <v>59</v>
      </c>
      <c r="E4933" s="436">
        <f>VLOOKUP(C4933,'LICH THI'!C:AA,13,0)</f>
        <v>45</v>
      </c>
      <c r="F4933" s="436">
        <f t="shared" si="1000"/>
        <v>45</v>
      </c>
      <c r="G4933" s="436">
        <f>VLOOKUP(C4933,'LICH THI'!C:AA,14,0)</f>
        <v>2</v>
      </c>
      <c r="H4933" s="436">
        <f t="shared" ref="H4933:H4996" si="1004">IF(E4933=0,"",TRUNC((B4933+E4933-1)/E4933))</f>
        <v>1</v>
      </c>
      <c r="I4933" s="436" t="str">
        <f t="shared" ref="I4933:I4996" si="1005">W4933&amp;" "&amp;X4933</f>
        <v>Bùi Thị Thu Hà</v>
      </c>
      <c r="J4933" s="436"/>
      <c r="K4933" s="436">
        <f t="shared" ref="K4933:K4996" si="1006">IF(G4933=1,1,IF(H4933&lt;G4933,H4933+1,1))</f>
        <v>2</v>
      </c>
      <c r="L4933" s="436" t="str">
        <f t="shared" ref="L4933:L4996" si="1007">C4933&amp;"-"&amp;K4933</f>
        <v>DC2KV65-DC-2</v>
      </c>
      <c r="M4933" s="436">
        <f t="shared" ref="M4933:M4996" si="1008">IF(E4933=0,"",MOD(MID(C4933,6,2),E4933))</f>
        <v>20</v>
      </c>
      <c r="N4933" s="437">
        <f t="shared" si="1001"/>
        <v>90</v>
      </c>
      <c r="O4933" s="437"/>
      <c r="P4933" s="430" t="str">
        <f t="shared" ref="P4933:P4996" si="1009">IF(MOD(20*O4933,10)&lt;&gt;0,"SAI","")</f>
        <v/>
      </c>
      <c r="U4933" s="177">
        <v>1</v>
      </c>
      <c r="V4933" s="177" t="s">
        <v>4262</v>
      </c>
      <c r="W4933" s="177" t="s">
        <v>4235</v>
      </c>
      <c r="X4933" s="177" t="s">
        <v>3163</v>
      </c>
      <c r="Y4933" s="177" t="s">
        <v>5644</v>
      </c>
      <c r="Z4933" s="177" t="s">
        <v>7219</v>
      </c>
      <c r="AA4933" s="525" t="s">
        <v>5645</v>
      </c>
      <c r="AB4933" s="399" t="str">
        <f t="shared" ref="AB4933:AB4996" si="1010">_CT_MaHP</f>
        <v>DC2KV65</v>
      </c>
      <c r="AC4933" s="399" t="str">
        <f t="shared" ref="AC4933:AC4996" si="1011">_CT_MaHe</f>
        <v>DC2KV65-DC</v>
      </c>
      <c r="AD4933" t="str">
        <f>Y4933&amp;"-"&amp;VLOOKUP(AC4933,'LICH THI'!C:AA,9,0)</f>
        <v>63DCKT3047-42483</v>
      </c>
      <c r="AE4933">
        <f t="shared" ref="AE4933:AE4996" si="1012">COUNTIF(AD4933,AD:AD)</f>
        <v>1</v>
      </c>
    </row>
    <row r="4934" spans="1:31" x14ac:dyDescent="0.25">
      <c r="A4934" s="436" t="str">
        <f t="shared" si="1002"/>
        <v>DC2KV65-DC-15</v>
      </c>
      <c r="B4934" s="436">
        <f>COUNTIF(AC$4:AC4934,AC4934)</f>
        <v>15</v>
      </c>
      <c r="C4934" s="436" t="str">
        <f t="shared" si="1003"/>
        <v>DC2KV65-DC</v>
      </c>
      <c r="D4934" s="436">
        <f>VLOOKUP(C4934,'LICH THI'!C:AA,12,0)</f>
        <v>59</v>
      </c>
      <c r="E4934" s="436">
        <f>VLOOKUP(C4934,'LICH THI'!C:AA,13,0)</f>
        <v>45</v>
      </c>
      <c r="F4934" s="436">
        <f t="shared" ref="F4934:F4997" si="1013">IF(G4934="","",IF(G4934=H4934,D4934-(H4934-1)*E4934,E4934))</f>
        <v>45</v>
      </c>
      <c r="G4934" s="436">
        <f>VLOOKUP(C4934,'LICH THI'!C:AA,14,0)</f>
        <v>2</v>
      </c>
      <c r="H4934" s="436">
        <f t="shared" si="1004"/>
        <v>1</v>
      </c>
      <c r="I4934" s="436" t="str">
        <f t="shared" si="1005"/>
        <v>Vũ Thị Thu Hà</v>
      </c>
      <c r="J4934" s="436"/>
      <c r="K4934" s="436">
        <f t="shared" si="1006"/>
        <v>2</v>
      </c>
      <c r="L4934" s="436" t="str">
        <f t="shared" si="1007"/>
        <v>DC2KV65-DC-2</v>
      </c>
      <c r="M4934" s="436">
        <f t="shared" si="1008"/>
        <v>20</v>
      </c>
      <c r="N4934" s="437">
        <f t="shared" ref="N4934:N4997" si="1014">IF(F4934=0,"",(K4934-1)*$N$2+1+MOD(B4934-M4934,F4934))</f>
        <v>91</v>
      </c>
      <c r="O4934" s="437"/>
      <c r="P4934" s="430" t="str">
        <f t="shared" si="1009"/>
        <v/>
      </c>
      <c r="U4934" s="177">
        <v>35</v>
      </c>
      <c r="V4934" s="177" t="s">
        <v>3019</v>
      </c>
      <c r="W4934" s="177" t="s">
        <v>3369</v>
      </c>
      <c r="X4934" s="177" t="s">
        <v>3163</v>
      </c>
      <c r="Y4934" s="177" t="s">
        <v>4840</v>
      </c>
      <c r="Z4934" s="177" t="s">
        <v>7219</v>
      </c>
      <c r="AA4934" s="525" t="s">
        <v>2986</v>
      </c>
      <c r="AB4934" s="399" t="str">
        <f t="shared" si="1010"/>
        <v>DC2KV65</v>
      </c>
      <c r="AC4934" s="399" t="str">
        <f t="shared" si="1011"/>
        <v>DC2KV65-DC</v>
      </c>
      <c r="AD4934" t="str">
        <f>Y4934&amp;"-"&amp;VLOOKUP(AC4934,'LICH THI'!C:AA,9,0)</f>
        <v>64DCQT3078-42483</v>
      </c>
      <c r="AE4934">
        <f t="shared" si="1012"/>
        <v>1</v>
      </c>
    </row>
    <row r="4935" spans="1:31" x14ac:dyDescent="0.25">
      <c r="A4935" s="436" t="str">
        <f t="shared" si="1002"/>
        <v>DC2KV65-DC-16</v>
      </c>
      <c r="B4935" s="436">
        <f>COUNTIF(AC$4:AC4935,AC4935)</f>
        <v>16</v>
      </c>
      <c r="C4935" s="436" t="str">
        <f t="shared" si="1003"/>
        <v>DC2KV65-DC</v>
      </c>
      <c r="D4935" s="436">
        <f>VLOOKUP(C4935,'LICH THI'!C:AA,12,0)</f>
        <v>59</v>
      </c>
      <c r="E4935" s="436">
        <f>VLOOKUP(C4935,'LICH THI'!C:AA,13,0)</f>
        <v>45</v>
      </c>
      <c r="F4935" s="436">
        <f t="shared" si="1013"/>
        <v>45</v>
      </c>
      <c r="G4935" s="436">
        <f>VLOOKUP(C4935,'LICH THI'!C:AA,14,0)</f>
        <v>2</v>
      </c>
      <c r="H4935" s="436">
        <f t="shared" si="1004"/>
        <v>1</v>
      </c>
      <c r="I4935" s="436" t="str">
        <f t="shared" si="1005"/>
        <v>Trần Thị Hạnh</v>
      </c>
      <c r="J4935" s="436"/>
      <c r="K4935" s="436">
        <f t="shared" si="1006"/>
        <v>2</v>
      </c>
      <c r="L4935" s="436" t="str">
        <f t="shared" si="1007"/>
        <v>DC2KV65-DC-2</v>
      </c>
      <c r="M4935" s="436">
        <f t="shared" si="1008"/>
        <v>20</v>
      </c>
      <c r="N4935" s="437">
        <f t="shared" si="1014"/>
        <v>92</v>
      </c>
      <c r="O4935" s="437"/>
      <c r="P4935" s="430" t="str">
        <f t="shared" si="1009"/>
        <v/>
      </c>
      <c r="U4935" s="177">
        <v>8</v>
      </c>
      <c r="V4935" s="177" t="s">
        <v>3358</v>
      </c>
      <c r="W4935" s="177" t="s">
        <v>2716</v>
      </c>
      <c r="X4935" s="177" t="s">
        <v>2656</v>
      </c>
      <c r="Y4935" s="177" t="s">
        <v>5724</v>
      </c>
      <c r="Z4935" s="177" t="s">
        <v>7219</v>
      </c>
      <c r="AA4935" s="525" t="s">
        <v>5725</v>
      </c>
      <c r="AB4935" s="399" t="str">
        <f t="shared" si="1010"/>
        <v>DC2KV65</v>
      </c>
      <c r="AC4935" s="399" t="str">
        <f t="shared" si="1011"/>
        <v>DC2KV65-DC</v>
      </c>
      <c r="AD4935" t="str">
        <f>Y4935&amp;"-"&amp;VLOOKUP(AC4935,'LICH THI'!C:AA,9,0)</f>
        <v>64DCKT3066-42483</v>
      </c>
      <c r="AE4935">
        <f t="shared" si="1012"/>
        <v>1</v>
      </c>
    </row>
    <row r="4936" spans="1:31" x14ac:dyDescent="0.25">
      <c r="A4936" s="436" t="str">
        <f t="shared" si="1002"/>
        <v>DC2KV65-DC-17</v>
      </c>
      <c r="B4936" s="436">
        <f>COUNTIF(AC$4:AC4936,AC4936)</f>
        <v>17</v>
      </c>
      <c r="C4936" s="436" t="str">
        <f t="shared" si="1003"/>
        <v>DC2KV65-DC</v>
      </c>
      <c r="D4936" s="436">
        <f>VLOOKUP(C4936,'LICH THI'!C:AA,12,0)</f>
        <v>59</v>
      </c>
      <c r="E4936" s="436">
        <f>VLOOKUP(C4936,'LICH THI'!C:AA,13,0)</f>
        <v>45</v>
      </c>
      <c r="F4936" s="436">
        <f t="shared" si="1013"/>
        <v>45</v>
      </c>
      <c r="G4936" s="436">
        <f>VLOOKUP(C4936,'LICH THI'!C:AA,14,0)</f>
        <v>2</v>
      </c>
      <c r="H4936" s="436">
        <f t="shared" si="1004"/>
        <v>1</v>
      </c>
      <c r="I4936" s="436" t="str">
        <f t="shared" si="1005"/>
        <v>Đào Thị Thanh Hảo</v>
      </c>
      <c r="J4936" s="436"/>
      <c r="K4936" s="436">
        <f t="shared" si="1006"/>
        <v>2</v>
      </c>
      <c r="L4936" s="436" t="str">
        <f t="shared" si="1007"/>
        <v>DC2KV65-DC-2</v>
      </c>
      <c r="M4936" s="436">
        <f t="shared" si="1008"/>
        <v>20</v>
      </c>
      <c r="N4936" s="437">
        <f t="shared" si="1014"/>
        <v>93</v>
      </c>
      <c r="O4936" s="437"/>
      <c r="P4936" s="430" t="str">
        <f t="shared" si="1009"/>
        <v/>
      </c>
      <c r="U4936" s="177">
        <v>21</v>
      </c>
      <c r="V4936" s="177" t="s">
        <v>3378</v>
      </c>
      <c r="W4936" s="177" t="s">
        <v>5741</v>
      </c>
      <c r="X4936" s="177" t="s">
        <v>5742</v>
      </c>
      <c r="Y4936" s="177" t="s">
        <v>5743</v>
      </c>
      <c r="Z4936" s="177" t="s">
        <v>7219</v>
      </c>
      <c r="AA4936" s="525" t="s">
        <v>5354</v>
      </c>
      <c r="AB4936" s="399" t="str">
        <f t="shared" si="1010"/>
        <v>DC2KV65</v>
      </c>
      <c r="AC4936" s="399" t="str">
        <f t="shared" si="1011"/>
        <v>DC2KV65-DC</v>
      </c>
      <c r="AD4936" t="str">
        <f>Y4936&amp;"-"&amp;VLOOKUP(AC4936,'LICH THI'!C:AA,9,0)</f>
        <v>64DCKT3170-42483</v>
      </c>
      <c r="AE4936">
        <f t="shared" si="1012"/>
        <v>1</v>
      </c>
    </row>
    <row r="4937" spans="1:31" x14ac:dyDescent="0.25">
      <c r="A4937" s="436" t="str">
        <f t="shared" si="1002"/>
        <v>DC2KV65-DC-18</v>
      </c>
      <c r="B4937" s="436">
        <f>COUNTIF(AC$4:AC4937,AC4937)</f>
        <v>18</v>
      </c>
      <c r="C4937" s="436" t="str">
        <f t="shared" si="1003"/>
        <v>DC2KV65-DC</v>
      </c>
      <c r="D4937" s="436">
        <f>VLOOKUP(C4937,'LICH THI'!C:AA,12,0)</f>
        <v>59</v>
      </c>
      <c r="E4937" s="436">
        <f>VLOOKUP(C4937,'LICH THI'!C:AA,13,0)</f>
        <v>45</v>
      </c>
      <c r="F4937" s="436">
        <f t="shared" si="1013"/>
        <v>45</v>
      </c>
      <c r="G4937" s="436">
        <f>VLOOKUP(C4937,'LICH THI'!C:AA,14,0)</f>
        <v>2</v>
      </c>
      <c r="H4937" s="436">
        <f t="shared" si="1004"/>
        <v>1</v>
      </c>
      <c r="I4937" s="436" t="str">
        <f t="shared" si="1005"/>
        <v>Nguyễn Thanh Hằng</v>
      </c>
      <c r="J4937" s="436"/>
      <c r="K4937" s="436">
        <f t="shared" si="1006"/>
        <v>2</v>
      </c>
      <c r="L4937" s="436" t="str">
        <f t="shared" si="1007"/>
        <v>DC2KV65-DC-2</v>
      </c>
      <c r="M4937" s="436">
        <f t="shared" si="1008"/>
        <v>20</v>
      </c>
      <c r="N4937" s="437">
        <f t="shared" si="1014"/>
        <v>94</v>
      </c>
      <c r="O4937" s="437"/>
      <c r="P4937" s="430" t="str">
        <f t="shared" si="1009"/>
        <v/>
      </c>
      <c r="U4937" s="177">
        <v>9</v>
      </c>
      <c r="V4937" s="177" t="s">
        <v>3358</v>
      </c>
      <c r="W4937" s="177" t="s">
        <v>4080</v>
      </c>
      <c r="X4937" s="177" t="s">
        <v>3383</v>
      </c>
      <c r="Y4937" s="177" t="s">
        <v>4499</v>
      </c>
      <c r="Z4937" s="177" t="s">
        <v>7219</v>
      </c>
      <c r="AA4937" s="525" t="s">
        <v>4500</v>
      </c>
      <c r="AB4937" s="399" t="str">
        <f t="shared" si="1010"/>
        <v>DC2KV65</v>
      </c>
      <c r="AC4937" s="399" t="str">
        <f t="shared" si="1011"/>
        <v>DC2KV65-DC</v>
      </c>
      <c r="AD4937" t="str">
        <f>Y4937&amp;"-"&amp;VLOOKUP(AC4937,'LICH THI'!C:AA,9,0)</f>
        <v>64DCKT3051-42483</v>
      </c>
      <c r="AE4937">
        <f t="shared" si="1012"/>
        <v>1</v>
      </c>
    </row>
    <row r="4938" spans="1:31" x14ac:dyDescent="0.25">
      <c r="A4938" s="436" t="str">
        <f t="shared" si="1002"/>
        <v>DC2KV65-DC-19</v>
      </c>
      <c r="B4938" s="436">
        <f>COUNTIF(AC$4:AC4938,AC4938)</f>
        <v>19</v>
      </c>
      <c r="C4938" s="436" t="str">
        <f t="shared" si="1003"/>
        <v>DC2KV65-DC</v>
      </c>
      <c r="D4938" s="436">
        <f>VLOOKUP(C4938,'LICH THI'!C:AA,12,0)</f>
        <v>59</v>
      </c>
      <c r="E4938" s="436">
        <f>VLOOKUP(C4938,'LICH THI'!C:AA,13,0)</f>
        <v>45</v>
      </c>
      <c r="F4938" s="436">
        <f t="shared" si="1013"/>
        <v>45</v>
      </c>
      <c r="G4938" s="436">
        <f>VLOOKUP(C4938,'LICH THI'!C:AA,14,0)</f>
        <v>2</v>
      </c>
      <c r="H4938" s="436">
        <f t="shared" si="1004"/>
        <v>1</v>
      </c>
      <c r="I4938" s="436" t="str">
        <f t="shared" si="1005"/>
        <v>Trần Văn Hiển</v>
      </c>
      <c r="J4938" s="436"/>
      <c r="K4938" s="436">
        <f t="shared" si="1006"/>
        <v>2</v>
      </c>
      <c r="L4938" s="436" t="str">
        <f t="shared" si="1007"/>
        <v>DC2KV65-DC-2</v>
      </c>
      <c r="M4938" s="436">
        <f t="shared" si="1008"/>
        <v>20</v>
      </c>
      <c r="N4938" s="437">
        <f t="shared" si="1014"/>
        <v>95</v>
      </c>
      <c r="O4938" s="437"/>
      <c r="P4938" s="430" t="str">
        <f t="shared" si="1009"/>
        <v/>
      </c>
      <c r="U4938" s="177">
        <v>36</v>
      </c>
      <c r="V4938" s="177" t="s">
        <v>3019</v>
      </c>
      <c r="W4938" s="177" t="s">
        <v>2757</v>
      </c>
      <c r="X4938" s="177" t="s">
        <v>4149</v>
      </c>
      <c r="Y4938" s="177" t="s">
        <v>5894</v>
      </c>
      <c r="Z4938" s="177" t="s">
        <v>7219</v>
      </c>
      <c r="AA4938" s="525" t="s">
        <v>4742</v>
      </c>
      <c r="AB4938" s="399" t="str">
        <f t="shared" si="1010"/>
        <v>DC2KV65</v>
      </c>
      <c r="AC4938" s="399" t="str">
        <f t="shared" si="1011"/>
        <v>DC2KV65-DC</v>
      </c>
      <c r="AD4938" t="str">
        <f>Y4938&amp;"-"&amp;VLOOKUP(AC4938,'LICH THI'!C:AA,9,0)</f>
        <v>64DCQT3085-42483</v>
      </c>
      <c r="AE4938">
        <f t="shared" si="1012"/>
        <v>1</v>
      </c>
    </row>
    <row r="4939" spans="1:31" x14ac:dyDescent="0.25">
      <c r="A4939" s="436" t="str">
        <f t="shared" si="1002"/>
        <v>DC2KV65-DC-20</v>
      </c>
      <c r="B4939" s="436">
        <f>COUNTIF(AC$4:AC4939,AC4939)</f>
        <v>20</v>
      </c>
      <c r="C4939" s="436" t="str">
        <f t="shared" si="1003"/>
        <v>DC2KV65-DC</v>
      </c>
      <c r="D4939" s="436">
        <f>VLOOKUP(C4939,'LICH THI'!C:AA,12,0)</f>
        <v>59</v>
      </c>
      <c r="E4939" s="436">
        <f>VLOOKUP(C4939,'LICH THI'!C:AA,13,0)</f>
        <v>45</v>
      </c>
      <c r="F4939" s="436">
        <f t="shared" si="1013"/>
        <v>45</v>
      </c>
      <c r="G4939" s="436">
        <f>VLOOKUP(C4939,'LICH THI'!C:AA,14,0)</f>
        <v>2</v>
      </c>
      <c r="H4939" s="436">
        <f t="shared" si="1004"/>
        <v>1</v>
      </c>
      <c r="I4939" s="436" t="str">
        <f t="shared" si="1005"/>
        <v>Phan Ngọc Hiếu</v>
      </c>
      <c r="J4939" s="436"/>
      <c r="K4939" s="436">
        <f t="shared" si="1006"/>
        <v>2</v>
      </c>
      <c r="L4939" s="436" t="str">
        <f t="shared" si="1007"/>
        <v>DC2KV65-DC-2</v>
      </c>
      <c r="M4939" s="436">
        <f t="shared" si="1008"/>
        <v>20</v>
      </c>
      <c r="N4939" s="437">
        <f t="shared" si="1014"/>
        <v>51</v>
      </c>
      <c r="O4939" s="437"/>
      <c r="P4939" s="430" t="str">
        <f t="shared" si="1009"/>
        <v/>
      </c>
      <c r="U4939" s="177">
        <v>37</v>
      </c>
      <c r="V4939" s="177" t="s">
        <v>3019</v>
      </c>
      <c r="W4939" s="177" t="s">
        <v>4074</v>
      </c>
      <c r="X4939" s="177" t="s">
        <v>2754</v>
      </c>
      <c r="Y4939" s="177" t="s">
        <v>7223</v>
      </c>
      <c r="Z4939" s="177" t="s">
        <v>7219</v>
      </c>
      <c r="AA4939" s="525" t="s">
        <v>3885</v>
      </c>
      <c r="AB4939" s="399" t="str">
        <f t="shared" si="1010"/>
        <v>DC2KV65</v>
      </c>
      <c r="AC4939" s="399" t="str">
        <f t="shared" si="1011"/>
        <v>DC2KV65-DC</v>
      </c>
      <c r="AD4939" t="str">
        <f>Y4939&amp;"-"&amp;VLOOKUP(AC4939,'LICH THI'!C:AA,9,0)</f>
        <v>64DCQT3077-42483</v>
      </c>
      <c r="AE4939">
        <f t="shared" si="1012"/>
        <v>1</v>
      </c>
    </row>
    <row r="4940" spans="1:31" x14ac:dyDescent="0.25">
      <c r="A4940" s="436" t="str">
        <f t="shared" si="1002"/>
        <v>DC2KV65-DC-21</v>
      </c>
      <c r="B4940" s="436">
        <f>COUNTIF(AC$4:AC4940,AC4940)</f>
        <v>21</v>
      </c>
      <c r="C4940" s="436" t="str">
        <f t="shared" si="1003"/>
        <v>DC2KV65-DC</v>
      </c>
      <c r="D4940" s="436">
        <f>VLOOKUP(C4940,'LICH THI'!C:AA,12,0)</f>
        <v>59</v>
      </c>
      <c r="E4940" s="436">
        <f>VLOOKUP(C4940,'LICH THI'!C:AA,13,0)</f>
        <v>45</v>
      </c>
      <c r="F4940" s="436">
        <f t="shared" si="1013"/>
        <v>45</v>
      </c>
      <c r="G4940" s="436">
        <f>VLOOKUP(C4940,'LICH THI'!C:AA,14,0)</f>
        <v>2</v>
      </c>
      <c r="H4940" s="436">
        <f t="shared" si="1004"/>
        <v>1</v>
      </c>
      <c r="I4940" s="436" t="str">
        <f t="shared" si="1005"/>
        <v>Vương Trọng Hiếu</v>
      </c>
      <c r="J4940" s="436"/>
      <c r="K4940" s="436">
        <f t="shared" si="1006"/>
        <v>2</v>
      </c>
      <c r="L4940" s="436" t="str">
        <f t="shared" si="1007"/>
        <v>DC2KV65-DC-2</v>
      </c>
      <c r="M4940" s="436">
        <f t="shared" si="1008"/>
        <v>20</v>
      </c>
      <c r="N4940" s="437">
        <f t="shared" si="1014"/>
        <v>52</v>
      </c>
      <c r="O4940" s="437"/>
      <c r="P4940" s="430" t="str">
        <f t="shared" si="1009"/>
        <v/>
      </c>
      <c r="U4940" s="177">
        <v>22</v>
      </c>
      <c r="V4940" s="177" t="s">
        <v>3378</v>
      </c>
      <c r="W4940" s="177" t="s">
        <v>4521</v>
      </c>
      <c r="X4940" s="177" t="s">
        <v>2754</v>
      </c>
      <c r="Y4940" s="177" t="s">
        <v>4522</v>
      </c>
      <c r="Z4940" s="177" t="s">
        <v>7219</v>
      </c>
      <c r="AA4940" s="525" t="s">
        <v>4523</v>
      </c>
      <c r="AB4940" s="399" t="str">
        <f t="shared" si="1010"/>
        <v>DC2KV65</v>
      </c>
      <c r="AC4940" s="399" t="str">
        <f t="shared" si="1011"/>
        <v>DC2KV65-DC</v>
      </c>
      <c r="AD4940" t="str">
        <f>Y4940&amp;"-"&amp;VLOOKUP(AC4940,'LICH THI'!C:AA,9,0)</f>
        <v>64DCKT3241-42483</v>
      </c>
      <c r="AE4940">
        <f t="shared" si="1012"/>
        <v>1</v>
      </c>
    </row>
    <row r="4941" spans="1:31" x14ac:dyDescent="0.25">
      <c r="A4941" s="436" t="str">
        <f t="shared" si="1002"/>
        <v>DC2KV65-DC-22</v>
      </c>
      <c r="B4941" s="436">
        <f>COUNTIF(AC$4:AC4941,AC4941)</f>
        <v>22</v>
      </c>
      <c r="C4941" s="436" t="str">
        <f t="shared" si="1003"/>
        <v>DC2KV65-DC</v>
      </c>
      <c r="D4941" s="436">
        <f>VLOOKUP(C4941,'LICH THI'!C:AA,12,0)</f>
        <v>59</v>
      </c>
      <c r="E4941" s="436">
        <f>VLOOKUP(C4941,'LICH THI'!C:AA,13,0)</f>
        <v>45</v>
      </c>
      <c r="F4941" s="436">
        <f t="shared" si="1013"/>
        <v>45</v>
      </c>
      <c r="G4941" s="436">
        <f>VLOOKUP(C4941,'LICH THI'!C:AA,14,0)</f>
        <v>2</v>
      </c>
      <c r="H4941" s="436">
        <f t="shared" si="1004"/>
        <v>1</v>
      </c>
      <c r="I4941" s="436" t="str">
        <f t="shared" si="1005"/>
        <v>Lê Khánh Hoà</v>
      </c>
      <c r="J4941" s="436"/>
      <c r="K4941" s="436">
        <f t="shared" si="1006"/>
        <v>2</v>
      </c>
      <c r="L4941" s="436" t="str">
        <f t="shared" si="1007"/>
        <v>DC2KV65-DC-2</v>
      </c>
      <c r="M4941" s="436">
        <f t="shared" si="1008"/>
        <v>20</v>
      </c>
      <c r="N4941" s="437">
        <f t="shared" si="1014"/>
        <v>53</v>
      </c>
      <c r="O4941" s="437"/>
      <c r="P4941" s="430" t="str">
        <f t="shared" si="1009"/>
        <v/>
      </c>
      <c r="U4941" s="177">
        <v>10</v>
      </c>
      <c r="V4941" s="177" t="s">
        <v>3358</v>
      </c>
      <c r="W4941" s="177" t="s">
        <v>4737</v>
      </c>
      <c r="X4941" s="177" t="s">
        <v>3539</v>
      </c>
      <c r="Y4941" s="177" t="s">
        <v>4738</v>
      </c>
      <c r="Z4941" s="177" t="s">
        <v>7219</v>
      </c>
      <c r="AA4941" s="525" t="s">
        <v>4739</v>
      </c>
      <c r="AB4941" s="399" t="str">
        <f t="shared" si="1010"/>
        <v>DC2KV65</v>
      </c>
      <c r="AC4941" s="399" t="str">
        <f t="shared" si="1011"/>
        <v>DC2KV65-DC</v>
      </c>
      <c r="AD4941" t="str">
        <f>Y4941&amp;"-"&amp;VLOOKUP(AC4941,'LICH THI'!C:AA,9,0)</f>
        <v>64DCKT3014-42483</v>
      </c>
      <c r="AE4941">
        <f t="shared" si="1012"/>
        <v>1</v>
      </c>
    </row>
    <row r="4942" spans="1:31" x14ac:dyDescent="0.25">
      <c r="A4942" s="436" t="str">
        <f t="shared" si="1002"/>
        <v>DC2KV65-DC-23</v>
      </c>
      <c r="B4942" s="436">
        <f>COUNTIF(AC$4:AC4942,AC4942)</f>
        <v>23</v>
      </c>
      <c r="C4942" s="436" t="str">
        <f t="shared" si="1003"/>
        <v>DC2KV65-DC</v>
      </c>
      <c r="D4942" s="436">
        <f>VLOOKUP(C4942,'LICH THI'!C:AA,12,0)</f>
        <v>59</v>
      </c>
      <c r="E4942" s="436">
        <f>VLOOKUP(C4942,'LICH THI'!C:AA,13,0)</f>
        <v>45</v>
      </c>
      <c r="F4942" s="436">
        <f t="shared" si="1013"/>
        <v>45</v>
      </c>
      <c r="G4942" s="436">
        <f>VLOOKUP(C4942,'LICH THI'!C:AA,14,0)</f>
        <v>2</v>
      </c>
      <c r="H4942" s="436">
        <f t="shared" si="1004"/>
        <v>1</v>
      </c>
      <c r="I4942" s="436" t="str">
        <f t="shared" si="1005"/>
        <v>Nguyễn Đình Hoàng</v>
      </c>
      <c r="J4942" s="436"/>
      <c r="K4942" s="436">
        <f t="shared" si="1006"/>
        <v>2</v>
      </c>
      <c r="L4942" s="436" t="str">
        <f t="shared" si="1007"/>
        <v>DC2KV65-DC-2</v>
      </c>
      <c r="M4942" s="436">
        <f t="shared" si="1008"/>
        <v>20</v>
      </c>
      <c r="N4942" s="437">
        <f t="shared" si="1014"/>
        <v>54</v>
      </c>
      <c r="O4942" s="437"/>
      <c r="P4942" s="430" t="str">
        <f t="shared" si="1009"/>
        <v/>
      </c>
      <c r="U4942" s="177">
        <v>38</v>
      </c>
      <c r="V4942" s="177" t="s">
        <v>3019</v>
      </c>
      <c r="W4942" s="177" t="s">
        <v>2780</v>
      </c>
      <c r="X4942" s="177" t="s">
        <v>2834</v>
      </c>
      <c r="Y4942" s="177" t="s">
        <v>7126</v>
      </c>
      <c r="Z4942" s="177" t="s">
        <v>7219</v>
      </c>
      <c r="AA4942" s="525" t="s">
        <v>5468</v>
      </c>
      <c r="AB4942" s="399" t="str">
        <f t="shared" si="1010"/>
        <v>DC2KV65</v>
      </c>
      <c r="AC4942" s="399" t="str">
        <f t="shared" si="1011"/>
        <v>DC2KV65-DC</v>
      </c>
      <c r="AD4942" t="str">
        <f>Y4942&amp;"-"&amp;VLOOKUP(AC4942,'LICH THI'!C:AA,9,0)</f>
        <v>64DCQT3101-42483</v>
      </c>
      <c r="AE4942">
        <f t="shared" si="1012"/>
        <v>1</v>
      </c>
    </row>
    <row r="4943" spans="1:31" x14ac:dyDescent="0.25">
      <c r="A4943" s="436" t="str">
        <f t="shared" si="1002"/>
        <v>DC2KV65-DC-24</v>
      </c>
      <c r="B4943" s="436">
        <f>COUNTIF(AC$4:AC4943,AC4943)</f>
        <v>24</v>
      </c>
      <c r="C4943" s="436" t="str">
        <f t="shared" si="1003"/>
        <v>DC2KV65-DC</v>
      </c>
      <c r="D4943" s="436">
        <f>VLOOKUP(C4943,'LICH THI'!C:AA,12,0)</f>
        <v>59</v>
      </c>
      <c r="E4943" s="436">
        <f>VLOOKUP(C4943,'LICH THI'!C:AA,13,0)</f>
        <v>45</v>
      </c>
      <c r="F4943" s="436">
        <f t="shared" si="1013"/>
        <v>45</v>
      </c>
      <c r="G4943" s="436">
        <f>VLOOKUP(C4943,'LICH THI'!C:AA,14,0)</f>
        <v>2</v>
      </c>
      <c r="H4943" s="436">
        <f t="shared" si="1004"/>
        <v>1</v>
      </c>
      <c r="I4943" s="436" t="str">
        <f t="shared" si="1005"/>
        <v>Vũ Thành Huế</v>
      </c>
      <c r="J4943" s="436"/>
      <c r="K4943" s="436">
        <f t="shared" si="1006"/>
        <v>2</v>
      </c>
      <c r="L4943" s="436" t="str">
        <f t="shared" si="1007"/>
        <v>DC2KV65-DC-2</v>
      </c>
      <c r="M4943" s="436">
        <f t="shared" si="1008"/>
        <v>20</v>
      </c>
      <c r="N4943" s="437">
        <f t="shared" si="1014"/>
        <v>55</v>
      </c>
      <c r="O4943" s="437"/>
      <c r="P4943" s="430" t="str">
        <f t="shared" si="1009"/>
        <v/>
      </c>
      <c r="U4943" s="177">
        <v>3</v>
      </c>
      <c r="V4943" s="177" t="s">
        <v>2642</v>
      </c>
      <c r="W4943" s="177" t="s">
        <v>5979</v>
      </c>
      <c r="X4943" s="177" t="s">
        <v>3754</v>
      </c>
      <c r="Y4943" s="177" t="s">
        <v>7220</v>
      </c>
      <c r="Z4943" s="177" t="s">
        <v>7219</v>
      </c>
      <c r="AA4943" s="525" t="s">
        <v>7221</v>
      </c>
      <c r="AB4943" s="399" t="str">
        <f t="shared" si="1010"/>
        <v>DC2KV65</v>
      </c>
      <c r="AC4943" s="399" t="str">
        <f t="shared" si="1011"/>
        <v>DC2KV65-DC</v>
      </c>
      <c r="AD4943" t="str">
        <f>Y4943&amp;"-"&amp;VLOOKUP(AC4943,'LICH THI'!C:AA,9,0)</f>
        <v>63DCKT3192-42483</v>
      </c>
      <c r="AE4943">
        <f t="shared" si="1012"/>
        <v>1</v>
      </c>
    </row>
    <row r="4944" spans="1:31" x14ac:dyDescent="0.25">
      <c r="A4944" s="436" t="str">
        <f t="shared" si="1002"/>
        <v>DC2KV65-DC-25</v>
      </c>
      <c r="B4944" s="436">
        <f>COUNTIF(AC$4:AC4944,AC4944)</f>
        <v>25</v>
      </c>
      <c r="C4944" s="436" t="str">
        <f t="shared" si="1003"/>
        <v>DC2KV65-DC</v>
      </c>
      <c r="D4944" s="436">
        <f>VLOOKUP(C4944,'LICH THI'!C:AA,12,0)</f>
        <v>59</v>
      </c>
      <c r="E4944" s="436">
        <f>VLOOKUP(C4944,'LICH THI'!C:AA,13,0)</f>
        <v>45</v>
      </c>
      <c r="F4944" s="436">
        <f t="shared" si="1013"/>
        <v>45</v>
      </c>
      <c r="G4944" s="436">
        <f>VLOOKUP(C4944,'LICH THI'!C:AA,14,0)</f>
        <v>2</v>
      </c>
      <c r="H4944" s="436">
        <f t="shared" si="1004"/>
        <v>1</v>
      </c>
      <c r="I4944" s="436" t="str">
        <f t="shared" si="1005"/>
        <v>Trần Thị Huệ</v>
      </c>
      <c r="J4944" s="436"/>
      <c r="K4944" s="436">
        <f t="shared" si="1006"/>
        <v>2</v>
      </c>
      <c r="L4944" s="436" t="str">
        <f t="shared" si="1007"/>
        <v>DC2KV65-DC-2</v>
      </c>
      <c r="M4944" s="436">
        <f t="shared" si="1008"/>
        <v>20</v>
      </c>
      <c r="N4944" s="437">
        <f t="shared" si="1014"/>
        <v>56</v>
      </c>
      <c r="O4944" s="437"/>
      <c r="P4944" s="430" t="str">
        <f t="shared" si="1009"/>
        <v/>
      </c>
      <c r="U4944" s="177">
        <v>11</v>
      </c>
      <c r="V4944" s="177" t="s">
        <v>3358</v>
      </c>
      <c r="W4944" s="177" t="s">
        <v>2716</v>
      </c>
      <c r="X4944" s="177" t="s">
        <v>3542</v>
      </c>
      <c r="Y4944" s="177" t="s">
        <v>4740</v>
      </c>
      <c r="Z4944" s="177" t="s">
        <v>7219</v>
      </c>
      <c r="AA4944" s="525" t="s">
        <v>3321</v>
      </c>
      <c r="AB4944" s="399" t="str">
        <f t="shared" si="1010"/>
        <v>DC2KV65</v>
      </c>
      <c r="AC4944" s="399" t="str">
        <f t="shared" si="1011"/>
        <v>DC2KV65-DC</v>
      </c>
      <c r="AD4944" t="str">
        <f>Y4944&amp;"-"&amp;VLOOKUP(AC4944,'LICH THI'!C:AA,9,0)</f>
        <v>64DCKT3069-42483</v>
      </c>
      <c r="AE4944">
        <f t="shared" si="1012"/>
        <v>1</v>
      </c>
    </row>
    <row r="4945" spans="1:31" x14ac:dyDescent="0.25">
      <c r="A4945" s="436" t="str">
        <f t="shared" si="1002"/>
        <v>DC2KV65-DC-26</v>
      </c>
      <c r="B4945" s="436">
        <f>COUNTIF(AC$4:AC4945,AC4945)</f>
        <v>26</v>
      </c>
      <c r="C4945" s="436" t="str">
        <f t="shared" si="1003"/>
        <v>DC2KV65-DC</v>
      </c>
      <c r="D4945" s="436">
        <f>VLOOKUP(C4945,'LICH THI'!C:AA,12,0)</f>
        <v>59</v>
      </c>
      <c r="E4945" s="436">
        <f>VLOOKUP(C4945,'LICH THI'!C:AA,13,0)</f>
        <v>45</v>
      </c>
      <c r="F4945" s="436">
        <f t="shared" si="1013"/>
        <v>45</v>
      </c>
      <c r="G4945" s="436">
        <f>VLOOKUP(C4945,'LICH THI'!C:AA,14,0)</f>
        <v>2</v>
      </c>
      <c r="H4945" s="436">
        <f t="shared" si="1004"/>
        <v>1</v>
      </c>
      <c r="I4945" s="436" t="str">
        <f t="shared" si="1005"/>
        <v>Nguyễn Mạnh Hùng</v>
      </c>
      <c r="J4945" s="436"/>
      <c r="K4945" s="436">
        <f t="shared" si="1006"/>
        <v>2</v>
      </c>
      <c r="L4945" s="436" t="str">
        <f t="shared" si="1007"/>
        <v>DC2KV65-DC-2</v>
      </c>
      <c r="M4945" s="436">
        <f t="shared" si="1008"/>
        <v>20</v>
      </c>
      <c r="N4945" s="437">
        <f t="shared" si="1014"/>
        <v>57</v>
      </c>
      <c r="O4945" s="437"/>
      <c r="P4945" s="430" t="str">
        <f t="shared" si="1009"/>
        <v/>
      </c>
      <c r="U4945" s="177">
        <v>59</v>
      </c>
      <c r="V4945" s="177" t="s">
        <v>3088</v>
      </c>
      <c r="W4945" s="177" t="s">
        <v>2734</v>
      </c>
      <c r="X4945" s="177" t="s">
        <v>2801</v>
      </c>
      <c r="Y4945" s="177" t="s">
        <v>6844</v>
      </c>
      <c r="Z4945" s="177" t="s">
        <v>7219</v>
      </c>
      <c r="AA4945" s="525" t="s">
        <v>6845</v>
      </c>
      <c r="AB4945" s="399" t="str">
        <f t="shared" si="1010"/>
        <v>DC2KV65</v>
      </c>
      <c r="AC4945" s="399" t="str">
        <f t="shared" si="1011"/>
        <v>DC2KV65-DC</v>
      </c>
      <c r="AD4945" t="str">
        <f>Y4945&amp;"-"&amp;VLOOKUP(AC4945,'LICH THI'!C:AA,9,0)</f>
        <v>63DCQT3023-42483</v>
      </c>
      <c r="AE4945">
        <f t="shared" si="1012"/>
        <v>1</v>
      </c>
    </row>
    <row r="4946" spans="1:31" x14ac:dyDescent="0.25">
      <c r="A4946" s="436" t="str">
        <f t="shared" si="1002"/>
        <v>DC2KV65-DC-27</v>
      </c>
      <c r="B4946" s="436">
        <f>COUNTIF(AC$4:AC4946,AC4946)</f>
        <v>27</v>
      </c>
      <c r="C4946" s="436" t="str">
        <f t="shared" si="1003"/>
        <v>DC2KV65-DC</v>
      </c>
      <c r="D4946" s="436">
        <f>VLOOKUP(C4946,'LICH THI'!C:AA,12,0)</f>
        <v>59</v>
      </c>
      <c r="E4946" s="436">
        <f>VLOOKUP(C4946,'LICH THI'!C:AA,13,0)</f>
        <v>45</v>
      </c>
      <c r="F4946" s="436">
        <f t="shared" si="1013"/>
        <v>45</v>
      </c>
      <c r="G4946" s="436">
        <f>VLOOKUP(C4946,'LICH THI'!C:AA,14,0)</f>
        <v>2</v>
      </c>
      <c r="H4946" s="436">
        <f t="shared" si="1004"/>
        <v>1</v>
      </c>
      <c r="I4946" s="436" t="str">
        <f t="shared" si="1005"/>
        <v>Đoàn Thị Huyền</v>
      </c>
      <c r="J4946" s="436"/>
      <c r="K4946" s="436">
        <f t="shared" si="1006"/>
        <v>2</v>
      </c>
      <c r="L4946" s="436" t="str">
        <f t="shared" si="1007"/>
        <v>DC2KV65-DC-2</v>
      </c>
      <c r="M4946" s="436">
        <f t="shared" si="1008"/>
        <v>20</v>
      </c>
      <c r="N4946" s="437">
        <f t="shared" si="1014"/>
        <v>58</v>
      </c>
      <c r="O4946" s="437"/>
      <c r="P4946" s="430" t="str">
        <f t="shared" si="1009"/>
        <v/>
      </c>
      <c r="U4946" s="177">
        <v>23</v>
      </c>
      <c r="V4946" s="177" t="s">
        <v>3378</v>
      </c>
      <c r="W4946" s="177" t="s">
        <v>3049</v>
      </c>
      <c r="X4946" s="177" t="s">
        <v>4236</v>
      </c>
      <c r="Y4946" s="177" t="s">
        <v>4524</v>
      </c>
      <c r="Z4946" s="177" t="s">
        <v>7219</v>
      </c>
      <c r="AA4946" s="525" t="s">
        <v>4525</v>
      </c>
      <c r="AB4946" s="399" t="str">
        <f t="shared" si="1010"/>
        <v>DC2KV65</v>
      </c>
      <c r="AC4946" s="399" t="str">
        <f t="shared" si="1011"/>
        <v>DC2KV65-DC</v>
      </c>
      <c r="AD4946" t="str">
        <f>Y4946&amp;"-"&amp;VLOOKUP(AC4946,'LICH THI'!C:AA,9,0)</f>
        <v>64DCKT3138-42483</v>
      </c>
      <c r="AE4946">
        <f t="shared" si="1012"/>
        <v>1</v>
      </c>
    </row>
    <row r="4947" spans="1:31" x14ac:dyDescent="0.25">
      <c r="A4947" s="436" t="str">
        <f t="shared" si="1002"/>
        <v>DC2KV65-DC-28</v>
      </c>
      <c r="B4947" s="436">
        <f>COUNTIF(AC$4:AC4947,AC4947)</f>
        <v>28</v>
      </c>
      <c r="C4947" s="436" t="str">
        <f t="shared" si="1003"/>
        <v>DC2KV65-DC</v>
      </c>
      <c r="D4947" s="436">
        <f>VLOOKUP(C4947,'LICH THI'!C:AA,12,0)</f>
        <v>59</v>
      </c>
      <c r="E4947" s="436">
        <f>VLOOKUP(C4947,'LICH THI'!C:AA,13,0)</f>
        <v>45</v>
      </c>
      <c r="F4947" s="436">
        <f t="shared" si="1013"/>
        <v>45</v>
      </c>
      <c r="G4947" s="436">
        <f>VLOOKUP(C4947,'LICH THI'!C:AA,14,0)</f>
        <v>2</v>
      </c>
      <c r="H4947" s="436">
        <f t="shared" si="1004"/>
        <v>1</v>
      </c>
      <c r="I4947" s="436" t="str">
        <f t="shared" si="1005"/>
        <v>Đỗ Khánh Huyền</v>
      </c>
      <c r="J4947" s="436"/>
      <c r="K4947" s="436">
        <f t="shared" si="1006"/>
        <v>2</v>
      </c>
      <c r="L4947" s="436" t="str">
        <f t="shared" si="1007"/>
        <v>DC2KV65-DC-2</v>
      </c>
      <c r="M4947" s="436">
        <f t="shared" si="1008"/>
        <v>20</v>
      </c>
      <c r="N4947" s="437">
        <f t="shared" si="1014"/>
        <v>59</v>
      </c>
      <c r="O4947" s="437"/>
      <c r="P4947" s="430" t="str">
        <f t="shared" si="1009"/>
        <v/>
      </c>
      <c r="U4947" s="177">
        <v>12</v>
      </c>
      <c r="V4947" s="177" t="s">
        <v>3358</v>
      </c>
      <c r="W4947" s="177" t="s">
        <v>4504</v>
      </c>
      <c r="X4947" s="177" t="s">
        <v>4236</v>
      </c>
      <c r="Y4947" s="177" t="s">
        <v>4505</v>
      </c>
      <c r="Z4947" s="177" t="s">
        <v>7219</v>
      </c>
      <c r="AA4947" s="525" t="s">
        <v>4506</v>
      </c>
      <c r="AB4947" s="399" t="str">
        <f t="shared" si="1010"/>
        <v>DC2KV65</v>
      </c>
      <c r="AC4947" s="399" t="str">
        <f t="shared" si="1011"/>
        <v>DC2KV65-DC</v>
      </c>
      <c r="AD4947" t="str">
        <f>Y4947&amp;"-"&amp;VLOOKUP(AC4947,'LICH THI'!C:AA,9,0)</f>
        <v>64DCKT2110-42483</v>
      </c>
      <c r="AE4947">
        <f t="shared" si="1012"/>
        <v>1</v>
      </c>
    </row>
    <row r="4948" spans="1:31" x14ac:dyDescent="0.25">
      <c r="A4948" s="436" t="str">
        <f t="shared" si="1002"/>
        <v>DC2KV65-DC-29</v>
      </c>
      <c r="B4948" s="436">
        <f>COUNTIF(AC$4:AC4948,AC4948)</f>
        <v>29</v>
      </c>
      <c r="C4948" s="436" t="str">
        <f t="shared" si="1003"/>
        <v>DC2KV65-DC</v>
      </c>
      <c r="D4948" s="436">
        <f>VLOOKUP(C4948,'LICH THI'!C:AA,12,0)</f>
        <v>59</v>
      </c>
      <c r="E4948" s="436">
        <f>VLOOKUP(C4948,'LICH THI'!C:AA,13,0)</f>
        <v>45</v>
      </c>
      <c r="F4948" s="436">
        <f t="shared" si="1013"/>
        <v>45</v>
      </c>
      <c r="G4948" s="436">
        <f>VLOOKUP(C4948,'LICH THI'!C:AA,14,0)</f>
        <v>2</v>
      </c>
      <c r="H4948" s="436">
        <f t="shared" si="1004"/>
        <v>1</v>
      </c>
      <c r="I4948" s="436" t="str">
        <f t="shared" si="1005"/>
        <v>Nguyễn Thanh Huyền</v>
      </c>
      <c r="J4948" s="436"/>
      <c r="K4948" s="436">
        <f t="shared" si="1006"/>
        <v>2</v>
      </c>
      <c r="L4948" s="436" t="str">
        <f t="shared" si="1007"/>
        <v>DC2KV65-DC-2</v>
      </c>
      <c r="M4948" s="436">
        <f t="shared" si="1008"/>
        <v>20</v>
      </c>
      <c r="N4948" s="437">
        <f t="shared" si="1014"/>
        <v>60</v>
      </c>
      <c r="O4948" s="437"/>
      <c r="P4948" s="430" t="str">
        <f t="shared" si="1009"/>
        <v/>
      </c>
      <c r="U4948" s="177">
        <v>54</v>
      </c>
      <c r="V4948" s="177" t="s">
        <v>3046</v>
      </c>
      <c r="W4948" s="177" t="s">
        <v>4080</v>
      </c>
      <c r="X4948" s="177" t="s">
        <v>4236</v>
      </c>
      <c r="Y4948" s="177" t="s">
        <v>4305</v>
      </c>
      <c r="Z4948" s="177" t="s">
        <v>7219</v>
      </c>
      <c r="AA4948" s="525" t="s">
        <v>4306</v>
      </c>
      <c r="AB4948" s="399" t="str">
        <f t="shared" si="1010"/>
        <v>DC2KV65</v>
      </c>
      <c r="AC4948" s="399" t="str">
        <f t="shared" si="1011"/>
        <v>DC2KV65-DC</v>
      </c>
      <c r="AD4948" t="str">
        <f>Y4948&amp;"-"&amp;VLOOKUP(AC4948,'LICH THI'!C:AA,9,0)</f>
        <v>63DCKT3219-42483</v>
      </c>
      <c r="AE4948">
        <f t="shared" si="1012"/>
        <v>1</v>
      </c>
    </row>
    <row r="4949" spans="1:31" x14ac:dyDescent="0.25">
      <c r="A4949" s="436" t="str">
        <f t="shared" si="1002"/>
        <v>DC2KV65-DC-30</v>
      </c>
      <c r="B4949" s="436">
        <f>COUNTIF(AC$4:AC4949,AC4949)</f>
        <v>30</v>
      </c>
      <c r="C4949" s="436" t="str">
        <f t="shared" si="1003"/>
        <v>DC2KV65-DC</v>
      </c>
      <c r="D4949" s="436">
        <f>VLOOKUP(C4949,'LICH THI'!C:AA,12,0)</f>
        <v>59</v>
      </c>
      <c r="E4949" s="436">
        <f>VLOOKUP(C4949,'LICH THI'!C:AA,13,0)</f>
        <v>45</v>
      </c>
      <c r="F4949" s="436">
        <f t="shared" si="1013"/>
        <v>45</v>
      </c>
      <c r="G4949" s="436">
        <f>VLOOKUP(C4949,'LICH THI'!C:AA,14,0)</f>
        <v>2</v>
      </c>
      <c r="H4949" s="436">
        <f t="shared" si="1004"/>
        <v>1</v>
      </c>
      <c r="I4949" s="436" t="str">
        <f t="shared" si="1005"/>
        <v>Nguyễn Thị Huyền</v>
      </c>
      <c r="J4949" s="436"/>
      <c r="K4949" s="436">
        <f t="shared" si="1006"/>
        <v>2</v>
      </c>
      <c r="L4949" s="436" t="str">
        <f t="shared" si="1007"/>
        <v>DC2KV65-DC-2</v>
      </c>
      <c r="M4949" s="436">
        <f t="shared" si="1008"/>
        <v>20</v>
      </c>
      <c r="N4949" s="437">
        <f t="shared" si="1014"/>
        <v>61</v>
      </c>
      <c r="O4949" s="437"/>
      <c r="P4949" s="430" t="str">
        <f t="shared" si="1009"/>
        <v/>
      </c>
      <c r="U4949" s="177">
        <v>39</v>
      </c>
      <c r="V4949" s="177" t="s">
        <v>3019</v>
      </c>
      <c r="W4949" s="177" t="s">
        <v>2619</v>
      </c>
      <c r="X4949" s="177" t="s">
        <v>4236</v>
      </c>
      <c r="Y4949" s="177" t="s">
        <v>6606</v>
      </c>
      <c r="Z4949" s="177" t="s">
        <v>7219</v>
      </c>
      <c r="AA4949" s="525" t="s">
        <v>4602</v>
      </c>
      <c r="AB4949" s="399" t="str">
        <f t="shared" si="1010"/>
        <v>DC2KV65</v>
      </c>
      <c r="AC4949" s="399" t="str">
        <f t="shared" si="1011"/>
        <v>DC2KV65-DC</v>
      </c>
      <c r="AD4949" t="str">
        <f>Y4949&amp;"-"&amp;VLOOKUP(AC4949,'LICH THI'!C:AA,9,0)</f>
        <v>64DCQT3075-42483</v>
      </c>
      <c r="AE4949">
        <f t="shared" si="1012"/>
        <v>1</v>
      </c>
    </row>
    <row r="4950" spans="1:31" x14ac:dyDescent="0.25">
      <c r="A4950" s="436" t="str">
        <f t="shared" si="1002"/>
        <v>DC2KV65-DC-31</v>
      </c>
      <c r="B4950" s="436">
        <f>COUNTIF(AC$4:AC4950,AC4950)</f>
        <v>31</v>
      </c>
      <c r="C4950" s="436" t="str">
        <f t="shared" si="1003"/>
        <v>DC2KV65-DC</v>
      </c>
      <c r="D4950" s="436">
        <f>VLOOKUP(C4950,'LICH THI'!C:AA,12,0)</f>
        <v>59</v>
      </c>
      <c r="E4950" s="436">
        <f>VLOOKUP(C4950,'LICH THI'!C:AA,13,0)</f>
        <v>45</v>
      </c>
      <c r="F4950" s="436">
        <f t="shared" si="1013"/>
        <v>45</v>
      </c>
      <c r="G4950" s="436">
        <f>VLOOKUP(C4950,'LICH THI'!C:AA,14,0)</f>
        <v>2</v>
      </c>
      <c r="H4950" s="436">
        <f t="shared" si="1004"/>
        <v>1</v>
      </c>
      <c r="I4950" s="436" t="str">
        <f t="shared" si="1005"/>
        <v>Phạm Thu Huyền</v>
      </c>
      <c r="J4950" s="436"/>
      <c r="K4950" s="436">
        <f t="shared" si="1006"/>
        <v>2</v>
      </c>
      <c r="L4950" s="436" t="str">
        <f t="shared" si="1007"/>
        <v>DC2KV65-DC-2</v>
      </c>
      <c r="M4950" s="436">
        <f t="shared" si="1008"/>
        <v>20</v>
      </c>
      <c r="N4950" s="437">
        <f t="shared" si="1014"/>
        <v>62</v>
      </c>
      <c r="O4950" s="437"/>
      <c r="P4950" s="430" t="str">
        <f t="shared" si="1009"/>
        <v/>
      </c>
      <c r="U4950" s="177">
        <v>24</v>
      </c>
      <c r="V4950" s="177" t="s">
        <v>3378</v>
      </c>
      <c r="W4950" s="177" t="s">
        <v>5744</v>
      </c>
      <c r="X4950" s="177" t="s">
        <v>4236</v>
      </c>
      <c r="Y4950" s="177" t="s">
        <v>5745</v>
      </c>
      <c r="Z4950" s="177" t="s">
        <v>7219</v>
      </c>
      <c r="AA4950" s="525" t="s">
        <v>3312</v>
      </c>
      <c r="AB4950" s="399" t="str">
        <f t="shared" si="1010"/>
        <v>DC2KV65</v>
      </c>
      <c r="AC4950" s="399" t="str">
        <f t="shared" si="1011"/>
        <v>DC2KV65-DC</v>
      </c>
      <c r="AD4950" t="str">
        <f>Y4950&amp;"-"&amp;VLOOKUP(AC4950,'LICH THI'!C:AA,9,0)</f>
        <v>64DCKT3211-42483</v>
      </c>
      <c r="AE4950">
        <f t="shared" si="1012"/>
        <v>1</v>
      </c>
    </row>
    <row r="4951" spans="1:31" x14ac:dyDescent="0.25">
      <c r="A4951" s="436" t="str">
        <f t="shared" si="1002"/>
        <v>DC2KV65-DC-32</v>
      </c>
      <c r="B4951" s="436">
        <f>COUNTIF(AC$4:AC4951,AC4951)</f>
        <v>32</v>
      </c>
      <c r="C4951" s="436" t="str">
        <f t="shared" si="1003"/>
        <v>DC2KV65-DC</v>
      </c>
      <c r="D4951" s="436">
        <f>VLOOKUP(C4951,'LICH THI'!C:AA,12,0)</f>
        <v>59</v>
      </c>
      <c r="E4951" s="436">
        <f>VLOOKUP(C4951,'LICH THI'!C:AA,13,0)</f>
        <v>45</v>
      </c>
      <c r="F4951" s="436">
        <f t="shared" si="1013"/>
        <v>45</v>
      </c>
      <c r="G4951" s="436">
        <f>VLOOKUP(C4951,'LICH THI'!C:AA,14,0)</f>
        <v>2</v>
      </c>
      <c r="H4951" s="436">
        <f t="shared" si="1004"/>
        <v>1</v>
      </c>
      <c r="I4951" s="436" t="str">
        <f t="shared" si="1005"/>
        <v>Nguyễn Thị Hường</v>
      </c>
      <c r="J4951" s="436"/>
      <c r="K4951" s="436">
        <f t="shared" si="1006"/>
        <v>2</v>
      </c>
      <c r="L4951" s="436" t="str">
        <f t="shared" si="1007"/>
        <v>DC2KV65-DC-2</v>
      </c>
      <c r="M4951" s="436">
        <f t="shared" si="1008"/>
        <v>20</v>
      </c>
      <c r="N4951" s="437">
        <f t="shared" si="1014"/>
        <v>63</v>
      </c>
      <c r="O4951" s="437"/>
      <c r="P4951" s="430" t="str">
        <f t="shared" si="1009"/>
        <v/>
      </c>
      <c r="U4951" s="177">
        <v>40</v>
      </c>
      <c r="V4951" s="177" t="s">
        <v>3019</v>
      </c>
      <c r="W4951" s="177" t="s">
        <v>2619</v>
      </c>
      <c r="X4951" s="177" t="s">
        <v>4527</v>
      </c>
      <c r="Y4951" s="177" t="s">
        <v>6229</v>
      </c>
      <c r="Z4951" s="177" t="s">
        <v>7219</v>
      </c>
      <c r="AA4951" s="525" t="s">
        <v>3300</v>
      </c>
      <c r="AB4951" s="399" t="str">
        <f t="shared" si="1010"/>
        <v>DC2KV65</v>
      </c>
      <c r="AC4951" s="399" t="str">
        <f t="shared" si="1011"/>
        <v>DC2KV65-DC</v>
      </c>
      <c r="AD4951" t="str">
        <f>Y4951&amp;"-"&amp;VLOOKUP(AC4951,'LICH THI'!C:AA,9,0)</f>
        <v>64DCQT3089-42483</v>
      </c>
      <c r="AE4951">
        <f t="shared" si="1012"/>
        <v>1</v>
      </c>
    </row>
    <row r="4952" spans="1:31" x14ac:dyDescent="0.25">
      <c r="A4952" s="436" t="str">
        <f t="shared" si="1002"/>
        <v>DC2KV65-DC-33</v>
      </c>
      <c r="B4952" s="436">
        <f>COUNTIF(AC$4:AC4952,AC4952)</f>
        <v>33</v>
      </c>
      <c r="C4952" s="436" t="str">
        <f t="shared" si="1003"/>
        <v>DC2KV65-DC</v>
      </c>
      <c r="D4952" s="436">
        <f>VLOOKUP(C4952,'LICH THI'!C:AA,12,0)</f>
        <v>59</v>
      </c>
      <c r="E4952" s="436">
        <f>VLOOKUP(C4952,'LICH THI'!C:AA,13,0)</f>
        <v>45</v>
      </c>
      <c r="F4952" s="436">
        <f t="shared" si="1013"/>
        <v>45</v>
      </c>
      <c r="G4952" s="436">
        <f>VLOOKUP(C4952,'LICH THI'!C:AA,14,0)</f>
        <v>2</v>
      </c>
      <c r="H4952" s="436">
        <f t="shared" si="1004"/>
        <v>1</v>
      </c>
      <c r="I4952" s="436" t="str">
        <f t="shared" si="1005"/>
        <v>Nguyễn Trung Kiên</v>
      </c>
      <c r="J4952" s="436"/>
      <c r="K4952" s="436">
        <f t="shared" si="1006"/>
        <v>2</v>
      </c>
      <c r="L4952" s="436" t="str">
        <f t="shared" si="1007"/>
        <v>DC2KV65-DC-2</v>
      </c>
      <c r="M4952" s="436">
        <f t="shared" si="1008"/>
        <v>20</v>
      </c>
      <c r="N4952" s="437">
        <f t="shared" si="1014"/>
        <v>64</v>
      </c>
      <c r="O4952" s="437"/>
      <c r="P4952" s="430" t="str">
        <f t="shared" si="1009"/>
        <v/>
      </c>
      <c r="U4952" s="177">
        <v>30</v>
      </c>
      <c r="V4952" s="177" t="s">
        <v>3381</v>
      </c>
      <c r="W4952" s="177" t="s">
        <v>2687</v>
      </c>
      <c r="X4952" s="177" t="s">
        <v>2762</v>
      </c>
      <c r="Y4952" s="177" t="s">
        <v>5755</v>
      </c>
      <c r="Z4952" s="177" t="s">
        <v>7219</v>
      </c>
      <c r="AA4952" s="525" t="s">
        <v>2959</v>
      </c>
      <c r="AB4952" s="399" t="str">
        <f t="shared" si="1010"/>
        <v>DC2KV65</v>
      </c>
      <c r="AC4952" s="399" t="str">
        <f t="shared" si="1011"/>
        <v>DC2KV65-DC</v>
      </c>
      <c r="AD4952" t="str">
        <f>Y4952&amp;"-"&amp;VLOOKUP(AC4952,'LICH THI'!C:AA,9,0)</f>
        <v>64DCKT3243-42483</v>
      </c>
      <c r="AE4952">
        <f t="shared" si="1012"/>
        <v>1</v>
      </c>
    </row>
    <row r="4953" spans="1:31" x14ac:dyDescent="0.25">
      <c r="A4953" s="436" t="str">
        <f t="shared" si="1002"/>
        <v>DC2KV65-DC-34</v>
      </c>
      <c r="B4953" s="436">
        <f>COUNTIF(AC$4:AC4953,AC4953)</f>
        <v>34</v>
      </c>
      <c r="C4953" s="436" t="str">
        <f t="shared" si="1003"/>
        <v>DC2KV65-DC</v>
      </c>
      <c r="D4953" s="436">
        <f>VLOOKUP(C4953,'LICH THI'!C:AA,12,0)</f>
        <v>59</v>
      </c>
      <c r="E4953" s="436">
        <f>VLOOKUP(C4953,'LICH THI'!C:AA,13,0)</f>
        <v>45</v>
      </c>
      <c r="F4953" s="436">
        <f t="shared" si="1013"/>
        <v>45</v>
      </c>
      <c r="G4953" s="436">
        <f>VLOOKUP(C4953,'LICH THI'!C:AA,14,0)</f>
        <v>2</v>
      </c>
      <c r="H4953" s="436">
        <f t="shared" si="1004"/>
        <v>1</v>
      </c>
      <c r="I4953" s="436" t="str">
        <f t="shared" si="1005"/>
        <v>Bùi Thị Lan</v>
      </c>
      <c r="J4953" s="436"/>
      <c r="K4953" s="436">
        <f t="shared" si="1006"/>
        <v>2</v>
      </c>
      <c r="L4953" s="436" t="str">
        <f t="shared" si="1007"/>
        <v>DC2KV65-DC-2</v>
      </c>
      <c r="M4953" s="436">
        <f t="shared" si="1008"/>
        <v>20</v>
      </c>
      <c r="N4953" s="437">
        <f t="shared" si="1014"/>
        <v>65</v>
      </c>
      <c r="O4953" s="437"/>
      <c r="P4953" s="430" t="str">
        <f t="shared" si="1009"/>
        <v/>
      </c>
      <c r="U4953" s="177">
        <v>14</v>
      </c>
      <c r="V4953" s="177" t="s">
        <v>3358</v>
      </c>
      <c r="W4953" s="177" t="s">
        <v>2630</v>
      </c>
      <c r="X4953" s="177" t="s">
        <v>2960</v>
      </c>
      <c r="Y4953" s="177" t="s">
        <v>3813</v>
      </c>
      <c r="Z4953" s="177" t="s">
        <v>7219</v>
      </c>
      <c r="AA4953" s="525" t="s">
        <v>3814</v>
      </c>
      <c r="AB4953" s="399" t="str">
        <f t="shared" si="1010"/>
        <v>DC2KV65</v>
      </c>
      <c r="AC4953" s="399" t="str">
        <f t="shared" si="1011"/>
        <v>DC2KV65-DC</v>
      </c>
      <c r="AD4953" t="str">
        <f>Y4953&amp;"-"&amp;VLOOKUP(AC4953,'LICH THI'!C:AA,9,0)</f>
        <v>64DCKT3034-42483</v>
      </c>
      <c r="AE4953">
        <f t="shared" si="1012"/>
        <v>1</v>
      </c>
    </row>
    <row r="4954" spans="1:31" x14ac:dyDescent="0.25">
      <c r="A4954" s="436" t="str">
        <f t="shared" si="1002"/>
        <v>DC2KV65-DC-35</v>
      </c>
      <c r="B4954" s="436">
        <f>COUNTIF(AC$4:AC4954,AC4954)</f>
        <v>35</v>
      </c>
      <c r="C4954" s="436" t="str">
        <f t="shared" si="1003"/>
        <v>DC2KV65-DC</v>
      </c>
      <c r="D4954" s="436">
        <f>VLOOKUP(C4954,'LICH THI'!C:AA,12,0)</f>
        <v>59</v>
      </c>
      <c r="E4954" s="436">
        <f>VLOOKUP(C4954,'LICH THI'!C:AA,13,0)</f>
        <v>45</v>
      </c>
      <c r="F4954" s="436">
        <f t="shared" si="1013"/>
        <v>45</v>
      </c>
      <c r="G4954" s="436">
        <f>VLOOKUP(C4954,'LICH THI'!C:AA,14,0)</f>
        <v>2</v>
      </c>
      <c r="H4954" s="436">
        <f t="shared" si="1004"/>
        <v>1</v>
      </c>
      <c r="I4954" s="436" t="str">
        <f t="shared" si="1005"/>
        <v>Phạm Thị Lan</v>
      </c>
      <c r="J4954" s="436"/>
      <c r="K4954" s="436">
        <f t="shared" si="1006"/>
        <v>2</v>
      </c>
      <c r="L4954" s="436" t="str">
        <f t="shared" si="1007"/>
        <v>DC2KV65-DC-2</v>
      </c>
      <c r="M4954" s="436">
        <f t="shared" si="1008"/>
        <v>20</v>
      </c>
      <c r="N4954" s="437">
        <f t="shared" si="1014"/>
        <v>66</v>
      </c>
      <c r="O4954" s="437"/>
      <c r="P4954" s="430" t="str">
        <f t="shared" si="1009"/>
        <v/>
      </c>
      <c r="U4954" s="177">
        <v>15</v>
      </c>
      <c r="V4954" s="177" t="s">
        <v>3358</v>
      </c>
      <c r="W4954" s="177" t="s">
        <v>3557</v>
      </c>
      <c r="X4954" s="177" t="s">
        <v>2960</v>
      </c>
      <c r="Y4954" s="177" t="s">
        <v>4507</v>
      </c>
      <c r="Z4954" s="177" t="s">
        <v>7219</v>
      </c>
      <c r="AA4954" s="525" t="s">
        <v>4508</v>
      </c>
      <c r="AB4954" s="399" t="str">
        <f t="shared" si="1010"/>
        <v>DC2KV65</v>
      </c>
      <c r="AC4954" s="399" t="str">
        <f t="shared" si="1011"/>
        <v>DC2KV65-DC</v>
      </c>
      <c r="AD4954" t="str">
        <f>Y4954&amp;"-"&amp;VLOOKUP(AC4954,'LICH THI'!C:AA,9,0)</f>
        <v>64DCKT3010-42483</v>
      </c>
      <c r="AE4954">
        <f t="shared" si="1012"/>
        <v>1</v>
      </c>
    </row>
    <row r="4955" spans="1:31" x14ac:dyDescent="0.25">
      <c r="A4955" s="436" t="str">
        <f t="shared" si="1002"/>
        <v>DC2KV65-DC-36</v>
      </c>
      <c r="B4955" s="436">
        <f>COUNTIF(AC$4:AC4955,AC4955)</f>
        <v>36</v>
      </c>
      <c r="C4955" s="436" t="str">
        <f t="shared" si="1003"/>
        <v>DC2KV65-DC</v>
      </c>
      <c r="D4955" s="436">
        <f>VLOOKUP(C4955,'LICH THI'!C:AA,12,0)</f>
        <v>59</v>
      </c>
      <c r="E4955" s="436">
        <f>VLOOKUP(C4955,'LICH THI'!C:AA,13,0)</f>
        <v>45</v>
      </c>
      <c r="F4955" s="436">
        <f t="shared" si="1013"/>
        <v>45</v>
      </c>
      <c r="G4955" s="436">
        <f>VLOOKUP(C4955,'LICH THI'!C:AA,14,0)</f>
        <v>2</v>
      </c>
      <c r="H4955" s="436">
        <f t="shared" si="1004"/>
        <v>1</v>
      </c>
      <c r="I4955" s="436" t="str">
        <f t="shared" si="1005"/>
        <v>Nguyễn Thị Mỹ Linh</v>
      </c>
      <c r="J4955" s="436"/>
      <c r="K4955" s="436">
        <f t="shared" si="1006"/>
        <v>2</v>
      </c>
      <c r="L4955" s="436" t="str">
        <f t="shared" si="1007"/>
        <v>DC2KV65-DC-2</v>
      </c>
      <c r="M4955" s="436">
        <f t="shared" si="1008"/>
        <v>20</v>
      </c>
      <c r="N4955" s="437">
        <f t="shared" si="1014"/>
        <v>67</v>
      </c>
      <c r="O4955" s="437"/>
      <c r="P4955" s="430" t="str">
        <f t="shared" si="1009"/>
        <v/>
      </c>
      <c r="U4955" s="177">
        <v>25</v>
      </c>
      <c r="V4955" s="177" t="s">
        <v>3378</v>
      </c>
      <c r="W4955" s="177" t="s">
        <v>5304</v>
      </c>
      <c r="X4955" s="177" t="s">
        <v>2670</v>
      </c>
      <c r="Y4955" s="177" t="s">
        <v>6037</v>
      </c>
      <c r="Z4955" s="177" t="s">
        <v>7219</v>
      </c>
      <c r="AA4955" s="525" t="s">
        <v>6038</v>
      </c>
      <c r="AB4955" s="399" t="str">
        <f t="shared" si="1010"/>
        <v>DC2KV65</v>
      </c>
      <c r="AC4955" s="399" t="str">
        <f t="shared" si="1011"/>
        <v>DC2KV65-DC</v>
      </c>
      <c r="AD4955" t="str">
        <f>Y4955&amp;"-"&amp;VLOOKUP(AC4955,'LICH THI'!C:AA,9,0)</f>
        <v>64DCKT3238-42483</v>
      </c>
      <c r="AE4955">
        <f t="shared" si="1012"/>
        <v>1</v>
      </c>
    </row>
    <row r="4956" spans="1:31" x14ac:dyDescent="0.25">
      <c r="A4956" s="436" t="str">
        <f t="shared" si="1002"/>
        <v>DC2KV65-DC-37</v>
      </c>
      <c r="B4956" s="436">
        <f>COUNTIF(AC$4:AC4956,AC4956)</f>
        <v>37</v>
      </c>
      <c r="C4956" s="436" t="str">
        <f t="shared" si="1003"/>
        <v>DC2KV65-DC</v>
      </c>
      <c r="D4956" s="436">
        <f>VLOOKUP(C4956,'LICH THI'!C:AA,12,0)</f>
        <v>59</v>
      </c>
      <c r="E4956" s="436">
        <f>VLOOKUP(C4956,'LICH THI'!C:AA,13,0)</f>
        <v>45</v>
      </c>
      <c r="F4956" s="436">
        <f t="shared" si="1013"/>
        <v>45</v>
      </c>
      <c r="G4956" s="436">
        <f>VLOOKUP(C4956,'LICH THI'!C:AA,14,0)</f>
        <v>2</v>
      </c>
      <c r="H4956" s="436">
        <f t="shared" si="1004"/>
        <v>1</v>
      </c>
      <c r="I4956" s="436" t="str">
        <f t="shared" si="1005"/>
        <v>NguyễnThị Khánh Ly</v>
      </c>
      <c r="J4956" s="436"/>
      <c r="K4956" s="436">
        <f t="shared" si="1006"/>
        <v>2</v>
      </c>
      <c r="L4956" s="436" t="str">
        <f t="shared" si="1007"/>
        <v>DC2KV65-DC-2</v>
      </c>
      <c r="M4956" s="436">
        <f t="shared" si="1008"/>
        <v>20</v>
      </c>
      <c r="N4956" s="437">
        <f t="shared" si="1014"/>
        <v>68</v>
      </c>
      <c r="O4956" s="437"/>
      <c r="P4956" s="430" t="str">
        <f t="shared" si="1009"/>
        <v/>
      </c>
      <c r="U4956" s="177">
        <v>26</v>
      </c>
      <c r="V4956" s="177" t="s">
        <v>3378</v>
      </c>
      <c r="W4956" s="177" t="s">
        <v>5680</v>
      </c>
      <c r="X4956" s="177" t="s">
        <v>4287</v>
      </c>
      <c r="Y4956" s="177" t="s">
        <v>5681</v>
      </c>
      <c r="Z4956" s="177" t="s">
        <v>7219</v>
      </c>
      <c r="AA4956" s="525" t="s">
        <v>5551</v>
      </c>
      <c r="AB4956" s="399" t="str">
        <f t="shared" si="1010"/>
        <v>DC2KV65</v>
      </c>
      <c r="AC4956" s="399" t="str">
        <f t="shared" si="1011"/>
        <v>DC2KV65-DC</v>
      </c>
      <c r="AD4956" t="str">
        <f>Y4956&amp;"-"&amp;VLOOKUP(AC4956,'LICH THI'!C:AA,9,0)</f>
        <v>64DCKT3267-42483</v>
      </c>
      <c r="AE4956">
        <f t="shared" si="1012"/>
        <v>1</v>
      </c>
    </row>
    <row r="4957" spans="1:31" x14ac:dyDescent="0.25">
      <c r="A4957" s="436" t="str">
        <f t="shared" si="1002"/>
        <v>DC2KV65-DC-38</v>
      </c>
      <c r="B4957" s="436">
        <f>COUNTIF(AC$4:AC4957,AC4957)</f>
        <v>38</v>
      </c>
      <c r="C4957" s="436" t="str">
        <f t="shared" si="1003"/>
        <v>DC2KV65-DC</v>
      </c>
      <c r="D4957" s="436">
        <f>VLOOKUP(C4957,'LICH THI'!C:AA,12,0)</f>
        <v>59</v>
      </c>
      <c r="E4957" s="436">
        <f>VLOOKUP(C4957,'LICH THI'!C:AA,13,0)</f>
        <v>45</v>
      </c>
      <c r="F4957" s="436">
        <f t="shared" si="1013"/>
        <v>45</v>
      </c>
      <c r="G4957" s="436">
        <f>VLOOKUP(C4957,'LICH THI'!C:AA,14,0)</f>
        <v>2</v>
      </c>
      <c r="H4957" s="436">
        <f t="shared" si="1004"/>
        <v>1</v>
      </c>
      <c r="I4957" s="436" t="str">
        <f t="shared" si="1005"/>
        <v>Nguyễn Thị Hồng Minh</v>
      </c>
      <c r="J4957" s="436"/>
      <c r="K4957" s="436">
        <f t="shared" si="1006"/>
        <v>2</v>
      </c>
      <c r="L4957" s="436" t="str">
        <f t="shared" si="1007"/>
        <v>DC2KV65-DC-2</v>
      </c>
      <c r="M4957" s="436">
        <f t="shared" si="1008"/>
        <v>20</v>
      </c>
      <c r="N4957" s="437">
        <f t="shared" si="1014"/>
        <v>69</v>
      </c>
      <c r="O4957" s="437"/>
      <c r="P4957" s="430" t="str">
        <f t="shared" si="1009"/>
        <v/>
      </c>
      <c r="U4957" s="177">
        <v>55</v>
      </c>
      <c r="V4957" s="177" t="s">
        <v>3046</v>
      </c>
      <c r="W4957" s="177" t="s">
        <v>2648</v>
      </c>
      <c r="X4957" s="177" t="s">
        <v>2713</v>
      </c>
      <c r="Y4957" s="177" t="s">
        <v>3061</v>
      </c>
      <c r="Z4957" s="177" t="s">
        <v>7219</v>
      </c>
      <c r="AA4957" s="525" t="s">
        <v>3062</v>
      </c>
      <c r="AB4957" s="399" t="str">
        <f t="shared" si="1010"/>
        <v>DC2KV65</v>
      </c>
      <c r="AC4957" s="399" t="str">
        <f t="shared" si="1011"/>
        <v>DC2KV65-DC</v>
      </c>
      <c r="AD4957" t="str">
        <f>Y4957&amp;"-"&amp;VLOOKUP(AC4957,'LICH THI'!C:AA,9,0)</f>
        <v>63DCKT3259-42483</v>
      </c>
      <c r="AE4957">
        <f t="shared" si="1012"/>
        <v>1</v>
      </c>
    </row>
    <row r="4958" spans="1:31" x14ac:dyDescent="0.25">
      <c r="A4958" s="436" t="str">
        <f t="shared" si="1002"/>
        <v>DC2KV65-DC-39</v>
      </c>
      <c r="B4958" s="436">
        <f>COUNTIF(AC$4:AC4958,AC4958)</f>
        <v>39</v>
      </c>
      <c r="C4958" s="436" t="str">
        <f t="shared" si="1003"/>
        <v>DC2KV65-DC</v>
      </c>
      <c r="D4958" s="436">
        <f>VLOOKUP(C4958,'LICH THI'!C:AA,12,0)</f>
        <v>59</v>
      </c>
      <c r="E4958" s="436">
        <f>VLOOKUP(C4958,'LICH THI'!C:AA,13,0)</f>
        <v>45</v>
      </c>
      <c r="F4958" s="436">
        <f t="shared" si="1013"/>
        <v>45</v>
      </c>
      <c r="G4958" s="436">
        <f>VLOOKUP(C4958,'LICH THI'!C:AA,14,0)</f>
        <v>2</v>
      </c>
      <c r="H4958" s="436">
        <f t="shared" si="1004"/>
        <v>1</v>
      </c>
      <c r="I4958" s="436" t="str">
        <f t="shared" si="1005"/>
        <v>Nguyễn Thị Ly Na</v>
      </c>
      <c r="J4958" s="436"/>
      <c r="K4958" s="436">
        <f t="shared" si="1006"/>
        <v>2</v>
      </c>
      <c r="L4958" s="436" t="str">
        <f t="shared" si="1007"/>
        <v>DC2KV65-DC-2</v>
      </c>
      <c r="M4958" s="436">
        <f t="shared" si="1008"/>
        <v>20</v>
      </c>
      <c r="N4958" s="437">
        <f t="shared" si="1014"/>
        <v>70</v>
      </c>
      <c r="O4958" s="437"/>
      <c r="P4958" s="430" t="str">
        <f t="shared" si="1009"/>
        <v/>
      </c>
      <c r="U4958" s="177">
        <v>27</v>
      </c>
      <c r="V4958" s="177" t="s">
        <v>3378</v>
      </c>
      <c r="W4958" s="177" t="s">
        <v>7055</v>
      </c>
      <c r="X4958" s="177" t="s">
        <v>5527</v>
      </c>
      <c r="Y4958" s="177" t="s">
        <v>7056</v>
      </c>
      <c r="Z4958" s="177" t="s">
        <v>7219</v>
      </c>
      <c r="AA4958" s="525" t="s">
        <v>7057</v>
      </c>
      <c r="AB4958" s="399" t="str">
        <f t="shared" si="1010"/>
        <v>DC2KV65</v>
      </c>
      <c r="AC4958" s="399" t="str">
        <f t="shared" si="1011"/>
        <v>DC2KV65-DC</v>
      </c>
      <c r="AD4958" t="str">
        <f>Y4958&amp;"-"&amp;VLOOKUP(AC4958,'LICH THI'!C:AA,9,0)</f>
        <v>64DCKT3135-42483</v>
      </c>
      <c r="AE4958">
        <f t="shared" si="1012"/>
        <v>1</v>
      </c>
    </row>
    <row r="4959" spans="1:31" x14ac:dyDescent="0.25">
      <c r="A4959" s="436" t="str">
        <f t="shared" si="1002"/>
        <v>DC2KV65-DC-40</v>
      </c>
      <c r="B4959" s="436">
        <f>COUNTIF(AC$4:AC4959,AC4959)</f>
        <v>40</v>
      </c>
      <c r="C4959" s="436" t="str">
        <f t="shared" si="1003"/>
        <v>DC2KV65-DC</v>
      </c>
      <c r="D4959" s="436">
        <f>VLOOKUP(C4959,'LICH THI'!C:AA,12,0)</f>
        <v>59</v>
      </c>
      <c r="E4959" s="436">
        <f>VLOOKUP(C4959,'LICH THI'!C:AA,13,0)</f>
        <v>45</v>
      </c>
      <c r="F4959" s="436">
        <f t="shared" si="1013"/>
        <v>45</v>
      </c>
      <c r="G4959" s="436">
        <f>VLOOKUP(C4959,'LICH THI'!C:AA,14,0)</f>
        <v>2</v>
      </c>
      <c r="H4959" s="436">
        <f t="shared" si="1004"/>
        <v>1</v>
      </c>
      <c r="I4959" s="436" t="str">
        <f t="shared" si="1005"/>
        <v>Trần Thị Nga</v>
      </c>
      <c r="J4959" s="436"/>
      <c r="K4959" s="436">
        <f t="shared" si="1006"/>
        <v>2</v>
      </c>
      <c r="L4959" s="436" t="str">
        <f t="shared" si="1007"/>
        <v>DC2KV65-DC-2</v>
      </c>
      <c r="M4959" s="436">
        <f t="shared" si="1008"/>
        <v>20</v>
      </c>
      <c r="N4959" s="437">
        <f t="shared" si="1014"/>
        <v>71</v>
      </c>
      <c r="O4959" s="437"/>
      <c r="P4959" s="430" t="str">
        <f t="shared" si="1009"/>
        <v/>
      </c>
      <c r="U4959" s="177">
        <v>28</v>
      </c>
      <c r="V4959" s="177" t="s">
        <v>3378</v>
      </c>
      <c r="W4959" s="177" t="s">
        <v>2716</v>
      </c>
      <c r="X4959" s="177" t="s">
        <v>2676</v>
      </c>
      <c r="Y4959" s="177" t="s">
        <v>4535</v>
      </c>
      <c r="Z4959" s="177" t="s">
        <v>7219</v>
      </c>
      <c r="AA4959" s="525" t="s">
        <v>4536</v>
      </c>
      <c r="AB4959" s="399" t="str">
        <f t="shared" si="1010"/>
        <v>DC2KV65</v>
      </c>
      <c r="AC4959" s="399" t="str">
        <f t="shared" si="1011"/>
        <v>DC2KV65-DC</v>
      </c>
      <c r="AD4959" t="str">
        <f>Y4959&amp;"-"&amp;VLOOKUP(AC4959,'LICH THI'!C:AA,9,0)</f>
        <v>64DCKT3126-42483</v>
      </c>
      <c r="AE4959">
        <f t="shared" si="1012"/>
        <v>1</v>
      </c>
    </row>
    <row r="4960" spans="1:31" x14ac:dyDescent="0.25">
      <c r="A4960" s="436" t="str">
        <f t="shared" si="1002"/>
        <v>DC2KV65-DC-41</v>
      </c>
      <c r="B4960" s="436">
        <f>COUNTIF(AC$4:AC4960,AC4960)</f>
        <v>41</v>
      </c>
      <c r="C4960" s="436" t="str">
        <f t="shared" si="1003"/>
        <v>DC2KV65-DC</v>
      </c>
      <c r="D4960" s="436">
        <f>VLOOKUP(C4960,'LICH THI'!C:AA,12,0)</f>
        <v>59</v>
      </c>
      <c r="E4960" s="436">
        <f>VLOOKUP(C4960,'LICH THI'!C:AA,13,0)</f>
        <v>45</v>
      </c>
      <c r="F4960" s="436">
        <f t="shared" si="1013"/>
        <v>45</v>
      </c>
      <c r="G4960" s="436">
        <f>VLOOKUP(C4960,'LICH THI'!C:AA,14,0)</f>
        <v>2</v>
      </c>
      <c r="H4960" s="436">
        <f t="shared" si="1004"/>
        <v>1</v>
      </c>
      <c r="I4960" s="436" t="str">
        <f t="shared" si="1005"/>
        <v>Đặng Thị Hồng Ngân</v>
      </c>
      <c r="J4960" s="436"/>
      <c r="K4960" s="436">
        <f t="shared" si="1006"/>
        <v>2</v>
      </c>
      <c r="L4960" s="436" t="str">
        <f t="shared" si="1007"/>
        <v>DC2KV65-DC-2</v>
      </c>
      <c r="M4960" s="436">
        <f t="shared" si="1008"/>
        <v>20</v>
      </c>
      <c r="N4960" s="437">
        <f t="shared" si="1014"/>
        <v>72</v>
      </c>
      <c r="O4960" s="437"/>
      <c r="P4960" s="430" t="str">
        <f t="shared" si="1009"/>
        <v/>
      </c>
      <c r="U4960" s="177">
        <v>41</v>
      </c>
      <c r="V4960" s="177" t="s">
        <v>3019</v>
      </c>
      <c r="W4960" s="177" t="s">
        <v>4031</v>
      </c>
      <c r="X4960" s="177" t="s">
        <v>4032</v>
      </c>
      <c r="Y4960" s="177" t="s">
        <v>4033</v>
      </c>
      <c r="Z4960" s="177" t="s">
        <v>7219</v>
      </c>
      <c r="AA4960" s="525" t="s">
        <v>2733</v>
      </c>
      <c r="AB4960" s="399" t="str">
        <f t="shared" si="1010"/>
        <v>DC2KV65</v>
      </c>
      <c r="AC4960" s="399" t="str">
        <f t="shared" si="1011"/>
        <v>DC2KV65-DC</v>
      </c>
      <c r="AD4960" t="str">
        <f>Y4960&amp;"-"&amp;VLOOKUP(AC4960,'LICH THI'!C:AA,9,0)</f>
        <v>64DCQT3124-42483</v>
      </c>
      <c r="AE4960">
        <f t="shared" si="1012"/>
        <v>1</v>
      </c>
    </row>
    <row r="4961" spans="1:31" x14ac:dyDescent="0.25">
      <c r="A4961" s="436" t="str">
        <f t="shared" si="1002"/>
        <v>DC2KV65-DC-42</v>
      </c>
      <c r="B4961" s="436">
        <f>COUNTIF(AC$4:AC4961,AC4961)</f>
        <v>42</v>
      </c>
      <c r="C4961" s="436" t="str">
        <f t="shared" si="1003"/>
        <v>DC2KV65-DC</v>
      </c>
      <c r="D4961" s="436">
        <f>VLOOKUP(C4961,'LICH THI'!C:AA,12,0)</f>
        <v>59</v>
      </c>
      <c r="E4961" s="436">
        <f>VLOOKUP(C4961,'LICH THI'!C:AA,13,0)</f>
        <v>45</v>
      </c>
      <c r="F4961" s="436">
        <f t="shared" si="1013"/>
        <v>45</v>
      </c>
      <c r="G4961" s="436">
        <f>VLOOKUP(C4961,'LICH THI'!C:AA,14,0)</f>
        <v>2</v>
      </c>
      <c r="H4961" s="436">
        <f t="shared" si="1004"/>
        <v>1</v>
      </c>
      <c r="I4961" s="436" t="str">
        <f t="shared" si="1005"/>
        <v>Hà Thị Nhoan</v>
      </c>
      <c r="J4961" s="436"/>
      <c r="K4961" s="436">
        <f t="shared" si="1006"/>
        <v>2</v>
      </c>
      <c r="L4961" s="436" t="str">
        <f t="shared" si="1007"/>
        <v>DC2KV65-DC-2</v>
      </c>
      <c r="M4961" s="436">
        <f t="shared" si="1008"/>
        <v>20</v>
      </c>
      <c r="N4961" s="437">
        <f t="shared" si="1014"/>
        <v>73</v>
      </c>
      <c r="O4961" s="437"/>
      <c r="P4961" s="430" t="str">
        <f t="shared" si="1009"/>
        <v/>
      </c>
      <c r="U4961" s="177">
        <v>2</v>
      </c>
      <c r="V4961" s="177" t="s">
        <v>4262</v>
      </c>
      <c r="W4961" s="177" t="s">
        <v>4268</v>
      </c>
      <c r="X4961" s="177" t="s">
        <v>4269</v>
      </c>
      <c r="Y4961" s="177" t="s">
        <v>4270</v>
      </c>
      <c r="Z4961" s="177" t="s">
        <v>7219</v>
      </c>
      <c r="AA4961" s="525" t="s">
        <v>4271</v>
      </c>
      <c r="AB4961" s="399" t="str">
        <f t="shared" si="1010"/>
        <v>DC2KV65</v>
      </c>
      <c r="AC4961" s="399" t="str">
        <f t="shared" si="1011"/>
        <v>DC2KV65-DC</v>
      </c>
      <c r="AD4961" t="str">
        <f>Y4961&amp;"-"&amp;VLOOKUP(AC4961,'LICH THI'!C:AA,9,0)</f>
        <v>63DCKT3205-42483</v>
      </c>
      <c r="AE4961">
        <f t="shared" si="1012"/>
        <v>1</v>
      </c>
    </row>
    <row r="4962" spans="1:31" x14ac:dyDescent="0.25">
      <c r="A4962" s="436" t="str">
        <f t="shared" si="1002"/>
        <v>DC2KV65-DC-43</v>
      </c>
      <c r="B4962" s="436">
        <f>COUNTIF(AC$4:AC4962,AC4962)</f>
        <v>43</v>
      </c>
      <c r="C4962" s="436" t="str">
        <f t="shared" si="1003"/>
        <v>DC2KV65-DC</v>
      </c>
      <c r="D4962" s="436">
        <f>VLOOKUP(C4962,'LICH THI'!C:AA,12,0)</f>
        <v>59</v>
      </c>
      <c r="E4962" s="436">
        <f>VLOOKUP(C4962,'LICH THI'!C:AA,13,0)</f>
        <v>45</v>
      </c>
      <c r="F4962" s="436">
        <f t="shared" si="1013"/>
        <v>45</v>
      </c>
      <c r="G4962" s="436">
        <f>VLOOKUP(C4962,'LICH THI'!C:AA,14,0)</f>
        <v>2</v>
      </c>
      <c r="H4962" s="436">
        <f t="shared" si="1004"/>
        <v>1</v>
      </c>
      <c r="I4962" s="436" t="str">
        <f t="shared" si="1005"/>
        <v>Nguyễn Thị Mai Phương</v>
      </c>
      <c r="J4962" s="436"/>
      <c r="K4962" s="436">
        <f t="shared" si="1006"/>
        <v>2</v>
      </c>
      <c r="L4962" s="436" t="str">
        <f t="shared" si="1007"/>
        <v>DC2KV65-DC-2</v>
      </c>
      <c r="M4962" s="436">
        <f t="shared" si="1008"/>
        <v>20</v>
      </c>
      <c r="N4962" s="437">
        <f t="shared" si="1014"/>
        <v>74</v>
      </c>
      <c r="O4962" s="437"/>
      <c r="P4962" s="430" t="str">
        <f t="shared" si="1009"/>
        <v/>
      </c>
      <c r="U4962" s="177">
        <v>42</v>
      </c>
      <c r="V4962" s="177" t="s">
        <v>3019</v>
      </c>
      <c r="W4962" s="177" t="s">
        <v>3875</v>
      </c>
      <c r="X4962" s="177" t="s">
        <v>2717</v>
      </c>
      <c r="Y4962" s="177" t="s">
        <v>3876</v>
      </c>
      <c r="Z4962" s="177" t="s">
        <v>7219</v>
      </c>
      <c r="AA4962" s="525" t="s">
        <v>3048</v>
      </c>
      <c r="AB4962" s="399" t="str">
        <f t="shared" si="1010"/>
        <v>DC2KV65</v>
      </c>
      <c r="AC4962" s="399" t="str">
        <f t="shared" si="1011"/>
        <v>DC2KV65-DC</v>
      </c>
      <c r="AD4962" t="str">
        <f>Y4962&amp;"-"&amp;VLOOKUP(AC4962,'LICH THI'!C:AA,9,0)</f>
        <v>64DCQT3079-42483</v>
      </c>
      <c r="AE4962">
        <f t="shared" si="1012"/>
        <v>1</v>
      </c>
    </row>
    <row r="4963" spans="1:31" x14ac:dyDescent="0.25">
      <c r="A4963" s="436" t="str">
        <f t="shared" si="1002"/>
        <v>DC2KV65-DC-44</v>
      </c>
      <c r="B4963" s="436">
        <f>COUNTIF(AC$4:AC4963,AC4963)</f>
        <v>44</v>
      </c>
      <c r="C4963" s="436" t="str">
        <f t="shared" si="1003"/>
        <v>DC2KV65-DC</v>
      </c>
      <c r="D4963" s="436">
        <f>VLOOKUP(C4963,'LICH THI'!C:AA,12,0)</f>
        <v>59</v>
      </c>
      <c r="E4963" s="436">
        <f>VLOOKUP(C4963,'LICH THI'!C:AA,13,0)</f>
        <v>45</v>
      </c>
      <c r="F4963" s="436">
        <f t="shared" si="1013"/>
        <v>45</v>
      </c>
      <c r="G4963" s="436">
        <f>VLOOKUP(C4963,'LICH THI'!C:AA,14,0)</f>
        <v>2</v>
      </c>
      <c r="H4963" s="436">
        <f t="shared" si="1004"/>
        <v>1</v>
      </c>
      <c r="I4963" s="436" t="str">
        <f t="shared" si="1005"/>
        <v>Trần Thị Như Quỳnh</v>
      </c>
      <c r="J4963" s="436"/>
      <c r="K4963" s="436">
        <f t="shared" si="1006"/>
        <v>2</v>
      </c>
      <c r="L4963" s="436" t="str">
        <f t="shared" si="1007"/>
        <v>DC2KV65-DC-2</v>
      </c>
      <c r="M4963" s="436">
        <f t="shared" si="1008"/>
        <v>20</v>
      </c>
      <c r="N4963" s="437">
        <f t="shared" si="1014"/>
        <v>75</v>
      </c>
      <c r="O4963" s="437"/>
      <c r="P4963" s="430" t="str">
        <f t="shared" si="1009"/>
        <v/>
      </c>
      <c r="U4963" s="177">
        <v>43</v>
      </c>
      <c r="V4963" s="177" t="s">
        <v>3019</v>
      </c>
      <c r="W4963" s="177" t="s">
        <v>4841</v>
      </c>
      <c r="X4963" s="177" t="s">
        <v>2684</v>
      </c>
      <c r="Y4963" s="177" t="s">
        <v>4842</v>
      </c>
      <c r="Z4963" s="177" t="s">
        <v>7219</v>
      </c>
      <c r="AA4963" s="525" t="s">
        <v>4843</v>
      </c>
      <c r="AB4963" s="399" t="str">
        <f t="shared" si="1010"/>
        <v>DC2KV65</v>
      </c>
      <c r="AC4963" s="399" t="str">
        <f t="shared" si="1011"/>
        <v>DC2KV65-DC</v>
      </c>
      <c r="AD4963" t="str">
        <f>Y4963&amp;"-"&amp;VLOOKUP(AC4963,'LICH THI'!C:AA,9,0)</f>
        <v>64DCQT3058-42483</v>
      </c>
      <c r="AE4963">
        <f t="shared" si="1012"/>
        <v>1</v>
      </c>
    </row>
    <row r="4964" spans="1:31" x14ac:dyDescent="0.25">
      <c r="A4964" s="436" t="str">
        <f t="shared" si="1002"/>
        <v>DC2KV65-DC-45</v>
      </c>
      <c r="B4964" s="436">
        <f>COUNTIF(AC$4:AC4964,AC4964)</f>
        <v>45</v>
      </c>
      <c r="C4964" s="436" t="str">
        <f t="shared" si="1003"/>
        <v>DC2KV65-DC</v>
      </c>
      <c r="D4964" s="436">
        <f>VLOOKUP(C4964,'LICH THI'!C:AA,12,0)</f>
        <v>59</v>
      </c>
      <c r="E4964" s="436">
        <f>VLOOKUP(C4964,'LICH THI'!C:AA,13,0)</f>
        <v>45</v>
      </c>
      <c r="F4964" s="436">
        <f t="shared" si="1013"/>
        <v>45</v>
      </c>
      <c r="G4964" s="436">
        <f>VLOOKUP(C4964,'LICH THI'!C:AA,14,0)</f>
        <v>2</v>
      </c>
      <c r="H4964" s="436">
        <f t="shared" si="1004"/>
        <v>1</v>
      </c>
      <c r="I4964" s="436" t="str">
        <f t="shared" si="1005"/>
        <v>Hoàng Văn Sơn</v>
      </c>
      <c r="J4964" s="436"/>
      <c r="K4964" s="436">
        <f t="shared" si="1006"/>
        <v>2</v>
      </c>
      <c r="L4964" s="436" t="str">
        <f t="shared" si="1007"/>
        <v>DC2KV65-DC-2</v>
      </c>
      <c r="M4964" s="436">
        <f t="shared" si="1008"/>
        <v>20</v>
      </c>
      <c r="N4964" s="437">
        <f t="shared" si="1014"/>
        <v>76</v>
      </c>
      <c r="O4964" s="437"/>
      <c r="P4964" s="430" t="str">
        <f t="shared" si="1009"/>
        <v/>
      </c>
      <c r="U4964" s="177">
        <v>44</v>
      </c>
      <c r="V4964" s="177" t="s">
        <v>3019</v>
      </c>
      <c r="W4964" s="177" t="s">
        <v>2966</v>
      </c>
      <c r="X4964" s="177" t="s">
        <v>2688</v>
      </c>
      <c r="Y4964" s="177" t="s">
        <v>3409</v>
      </c>
      <c r="Z4964" s="177" t="s">
        <v>7219</v>
      </c>
      <c r="AA4964" s="525" t="s">
        <v>3410</v>
      </c>
      <c r="AB4964" s="399" t="str">
        <f t="shared" si="1010"/>
        <v>DC2KV65</v>
      </c>
      <c r="AC4964" s="399" t="str">
        <f t="shared" si="1011"/>
        <v>DC2KV65-DC</v>
      </c>
      <c r="AD4964" t="str">
        <f>Y4964&amp;"-"&amp;VLOOKUP(AC4964,'LICH THI'!C:AA,9,0)</f>
        <v>64DCQT3128-42483</v>
      </c>
      <c r="AE4964">
        <f t="shared" si="1012"/>
        <v>1</v>
      </c>
    </row>
    <row r="4965" spans="1:31" x14ac:dyDescent="0.25">
      <c r="A4965" s="436" t="str">
        <f t="shared" si="1002"/>
        <v>DC2KV65-DC-46</v>
      </c>
      <c r="B4965" s="436">
        <f>COUNTIF(AC$4:AC4965,AC4965)</f>
        <v>46</v>
      </c>
      <c r="C4965" s="436" t="str">
        <f t="shared" si="1003"/>
        <v>DC2KV65-DC</v>
      </c>
      <c r="D4965" s="436">
        <f>VLOOKUP(C4965,'LICH THI'!C:AA,12,0)</f>
        <v>59</v>
      </c>
      <c r="E4965" s="436">
        <f>VLOOKUP(C4965,'LICH THI'!C:AA,13,0)</f>
        <v>45</v>
      </c>
      <c r="F4965" s="436">
        <f t="shared" si="1013"/>
        <v>14</v>
      </c>
      <c r="G4965" s="436">
        <f>VLOOKUP(C4965,'LICH THI'!C:AA,14,0)</f>
        <v>2</v>
      </c>
      <c r="H4965" s="436">
        <f t="shared" si="1004"/>
        <v>2</v>
      </c>
      <c r="I4965" s="436" t="str">
        <f t="shared" si="1005"/>
        <v>Ngô Doãn Tài</v>
      </c>
      <c r="J4965" s="436"/>
      <c r="K4965" s="436">
        <f t="shared" si="1006"/>
        <v>1</v>
      </c>
      <c r="L4965" s="436" t="str">
        <f t="shared" si="1007"/>
        <v>DC2KV65-DC-1</v>
      </c>
      <c r="M4965" s="436">
        <f t="shared" si="1008"/>
        <v>20</v>
      </c>
      <c r="N4965" s="437">
        <f t="shared" si="1014"/>
        <v>13</v>
      </c>
      <c r="O4965" s="437"/>
      <c r="P4965" s="430" t="str">
        <f t="shared" si="1009"/>
        <v/>
      </c>
      <c r="U4965" s="177">
        <v>45</v>
      </c>
      <c r="V4965" s="177" t="s">
        <v>3019</v>
      </c>
      <c r="W4965" s="177" t="s">
        <v>3042</v>
      </c>
      <c r="X4965" s="177" t="s">
        <v>3043</v>
      </c>
      <c r="Y4965" s="177" t="s">
        <v>3044</v>
      </c>
      <c r="Z4965" s="177" t="s">
        <v>7219</v>
      </c>
      <c r="AA4965" s="525" t="s">
        <v>3045</v>
      </c>
      <c r="AB4965" s="399" t="str">
        <f t="shared" si="1010"/>
        <v>DC2KV65</v>
      </c>
      <c r="AC4965" s="399" t="str">
        <f t="shared" si="1011"/>
        <v>DC2KV65-DC</v>
      </c>
      <c r="AD4965" t="str">
        <f>Y4965&amp;"-"&amp;VLOOKUP(AC4965,'LICH THI'!C:AA,9,0)</f>
        <v>64DCQT3081-42483</v>
      </c>
      <c r="AE4965">
        <f t="shared" si="1012"/>
        <v>1</v>
      </c>
    </row>
    <row r="4966" spans="1:31" x14ac:dyDescent="0.25">
      <c r="A4966" s="436" t="str">
        <f t="shared" si="1002"/>
        <v>DC2KV65-DC-47</v>
      </c>
      <c r="B4966" s="436">
        <f>COUNTIF(AC$4:AC4966,AC4966)</f>
        <v>47</v>
      </c>
      <c r="C4966" s="436" t="str">
        <f t="shared" si="1003"/>
        <v>DC2KV65-DC</v>
      </c>
      <c r="D4966" s="436">
        <f>VLOOKUP(C4966,'LICH THI'!C:AA,12,0)</f>
        <v>59</v>
      </c>
      <c r="E4966" s="436">
        <f>VLOOKUP(C4966,'LICH THI'!C:AA,13,0)</f>
        <v>45</v>
      </c>
      <c r="F4966" s="436">
        <f t="shared" si="1013"/>
        <v>14</v>
      </c>
      <c r="G4966" s="436">
        <f>VLOOKUP(C4966,'LICH THI'!C:AA,14,0)</f>
        <v>2</v>
      </c>
      <c r="H4966" s="436">
        <f t="shared" si="1004"/>
        <v>2</v>
      </c>
      <c r="I4966" s="436" t="str">
        <f t="shared" si="1005"/>
        <v>Vương Thị Tâm</v>
      </c>
      <c r="J4966" s="436"/>
      <c r="K4966" s="436">
        <f t="shared" si="1006"/>
        <v>1</v>
      </c>
      <c r="L4966" s="436" t="str">
        <f t="shared" si="1007"/>
        <v>DC2KV65-DC-1</v>
      </c>
      <c r="M4966" s="436">
        <f t="shared" si="1008"/>
        <v>20</v>
      </c>
      <c r="N4966" s="437">
        <f t="shared" si="1014"/>
        <v>14</v>
      </c>
      <c r="O4966" s="437"/>
      <c r="P4966" s="430" t="str">
        <f t="shared" si="1009"/>
        <v/>
      </c>
      <c r="U4966" s="177">
        <v>46</v>
      </c>
      <c r="V4966" s="177" t="s">
        <v>3019</v>
      </c>
      <c r="W4966" s="177" t="s">
        <v>4844</v>
      </c>
      <c r="X4966" s="177" t="s">
        <v>3583</v>
      </c>
      <c r="Y4966" s="177" t="s">
        <v>4845</v>
      </c>
      <c r="Z4966" s="177" t="s">
        <v>7219</v>
      </c>
      <c r="AA4966" s="525" t="s">
        <v>3279</v>
      </c>
      <c r="AB4966" s="399" t="str">
        <f t="shared" si="1010"/>
        <v>DC2KV65</v>
      </c>
      <c r="AC4966" s="399" t="str">
        <f t="shared" si="1011"/>
        <v>DC2KV65-DC</v>
      </c>
      <c r="AD4966" t="str">
        <f>Y4966&amp;"-"&amp;VLOOKUP(AC4966,'LICH THI'!C:AA,9,0)</f>
        <v>64DCQT3092-42483</v>
      </c>
      <c r="AE4966">
        <f t="shared" si="1012"/>
        <v>1</v>
      </c>
    </row>
    <row r="4967" spans="1:31" x14ac:dyDescent="0.25">
      <c r="A4967" s="436" t="str">
        <f t="shared" si="1002"/>
        <v>DC2KV65-DC-48</v>
      </c>
      <c r="B4967" s="436">
        <f>COUNTIF(AC$4:AC4967,AC4967)</f>
        <v>48</v>
      </c>
      <c r="C4967" s="436" t="str">
        <f t="shared" si="1003"/>
        <v>DC2KV65-DC</v>
      </c>
      <c r="D4967" s="436">
        <f>VLOOKUP(C4967,'LICH THI'!C:AA,12,0)</f>
        <v>59</v>
      </c>
      <c r="E4967" s="436">
        <f>VLOOKUP(C4967,'LICH THI'!C:AA,13,0)</f>
        <v>45</v>
      </c>
      <c r="F4967" s="436">
        <f t="shared" si="1013"/>
        <v>14</v>
      </c>
      <c r="G4967" s="436">
        <f>VLOOKUP(C4967,'LICH THI'!C:AA,14,0)</f>
        <v>2</v>
      </c>
      <c r="H4967" s="436">
        <f t="shared" si="1004"/>
        <v>2</v>
      </c>
      <c r="I4967" s="436" t="str">
        <f t="shared" si="1005"/>
        <v>Nguyễn Anh Tú</v>
      </c>
      <c r="J4967" s="436"/>
      <c r="K4967" s="436">
        <f t="shared" si="1006"/>
        <v>1</v>
      </c>
      <c r="L4967" s="436" t="str">
        <f t="shared" si="1007"/>
        <v>DC2KV65-DC-1</v>
      </c>
      <c r="M4967" s="436">
        <f t="shared" si="1008"/>
        <v>20</v>
      </c>
      <c r="N4967" s="437">
        <f t="shared" si="1014"/>
        <v>1</v>
      </c>
      <c r="O4967" s="437"/>
      <c r="P4967" s="430" t="str">
        <f t="shared" si="1009"/>
        <v/>
      </c>
      <c r="U4967" s="177">
        <v>49</v>
      </c>
      <c r="V4967" s="177" t="s">
        <v>3019</v>
      </c>
      <c r="W4967" s="177" t="s">
        <v>2995</v>
      </c>
      <c r="X4967" s="177" t="s">
        <v>2697</v>
      </c>
      <c r="Y4967" s="177" t="s">
        <v>3413</v>
      </c>
      <c r="Z4967" s="177" t="s">
        <v>7219</v>
      </c>
      <c r="AA4967" s="525" t="s">
        <v>3414</v>
      </c>
      <c r="AB4967" s="399" t="str">
        <f t="shared" si="1010"/>
        <v>DC2KV65</v>
      </c>
      <c r="AC4967" s="399" t="str">
        <f t="shared" si="1011"/>
        <v>DC2KV65-DC</v>
      </c>
      <c r="AD4967" t="str">
        <f>Y4967&amp;"-"&amp;VLOOKUP(AC4967,'LICH THI'!C:AA,9,0)</f>
        <v>64DCQT3126-42483</v>
      </c>
      <c r="AE4967">
        <f t="shared" si="1012"/>
        <v>1</v>
      </c>
    </row>
    <row r="4968" spans="1:31" x14ac:dyDescent="0.25">
      <c r="A4968" s="436" t="str">
        <f t="shared" si="1002"/>
        <v>DC2KV65-DC-49</v>
      </c>
      <c r="B4968" s="436">
        <f>COUNTIF(AC$4:AC4968,AC4968)</f>
        <v>49</v>
      </c>
      <c r="C4968" s="436" t="str">
        <f t="shared" si="1003"/>
        <v>DC2KV65-DC</v>
      </c>
      <c r="D4968" s="436">
        <f>VLOOKUP(C4968,'LICH THI'!C:AA,12,0)</f>
        <v>59</v>
      </c>
      <c r="E4968" s="436">
        <f>VLOOKUP(C4968,'LICH THI'!C:AA,13,0)</f>
        <v>45</v>
      </c>
      <c r="F4968" s="436">
        <f t="shared" si="1013"/>
        <v>14</v>
      </c>
      <c r="G4968" s="436">
        <f>VLOOKUP(C4968,'LICH THI'!C:AA,14,0)</f>
        <v>2</v>
      </c>
      <c r="H4968" s="436">
        <f t="shared" si="1004"/>
        <v>2</v>
      </c>
      <c r="I4968" s="436" t="str">
        <f t="shared" si="1005"/>
        <v>Đỗ Thị Tuyết</v>
      </c>
      <c r="J4968" s="436"/>
      <c r="K4968" s="436">
        <f t="shared" si="1006"/>
        <v>1</v>
      </c>
      <c r="L4968" s="436" t="str">
        <f t="shared" si="1007"/>
        <v>DC2KV65-DC-1</v>
      </c>
      <c r="M4968" s="436">
        <f t="shared" si="1008"/>
        <v>20</v>
      </c>
      <c r="N4968" s="437">
        <f t="shared" si="1014"/>
        <v>2</v>
      </c>
      <c r="O4968" s="437"/>
      <c r="P4968" s="430" t="str">
        <f t="shared" si="1009"/>
        <v/>
      </c>
      <c r="U4968" s="177">
        <v>17</v>
      </c>
      <c r="V4968" s="177" t="s">
        <v>3358</v>
      </c>
      <c r="W4968" s="177" t="s">
        <v>2634</v>
      </c>
      <c r="X4968" s="177" t="s">
        <v>2635</v>
      </c>
      <c r="Y4968" s="177" t="s">
        <v>5734</v>
      </c>
      <c r="Z4968" s="177" t="s">
        <v>7219</v>
      </c>
      <c r="AA4968" s="525" t="s">
        <v>3916</v>
      </c>
      <c r="AB4968" s="399" t="str">
        <f t="shared" si="1010"/>
        <v>DC2KV65</v>
      </c>
      <c r="AC4968" s="399" t="str">
        <f t="shared" si="1011"/>
        <v>DC2KV65-DC</v>
      </c>
      <c r="AD4968" t="str">
        <f>Y4968&amp;"-"&amp;VLOOKUP(AC4968,'LICH THI'!C:AA,9,0)</f>
        <v>64DCKT3038-42483</v>
      </c>
      <c r="AE4968">
        <f t="shared" si="1012"/>
        <v>1</v>
      </c>
    </row>
    <row r="4969" spans="1:31" x14ac:dyDescent="0.25">
      <c r="A4969" s="436" t="str">
        <f t="shared" si="1002"/>
        <v>DC2KV65-DC-50</v>
      </c>
      <c r="B4969" s="436">
        <f>COUNTIF(AC$4:AC4969,AC4969)</f>
        <v>50</v>
      </c>
      <c r="C4969" s="436" t="str">
        <f t="shared" si="1003"/>
        <v>DC2KV65-DC</v>
      </c>
      <c r="D4969" s="436">
        <f>VLOOKUP(C4969,'LICH THI'!C:AA,12,0)</f>
        <v>59</v>
      </c>
      <c r="E4969" s="436">
        <f>VLOOKUP(C4969,'LICH THI'!C:AA,13,0)</f>
        <v>45</v>
      </c>
      <c r="F4969" s="436">
        <f t="shared" si="1013"/>
        <v>14</v>
      </c>
      <c r="G4969" s="436">
        <f>VLOOKUP(C4969,'LICH THI'!C:AA,14,0)</f>
        <v>2</v>
      </c>
      <c r="H4969" s="436">
        <f t="shared" si="1004"/>
        <v>2</v>
      </c>
      <c r="I4969" s="436" t="str">
        <f t="shared" si="1005"/>
        <v>Trần Thị Tuyết</v>
      </c>
      <c r="J4969" s="436"/>
      <c r="K4969" s="436">
        <f t="shared" si="1006"/>
        <v>1</v>
      </c>
      <c r="L4969" s="436" t="str">
        <f t="shared" si="1007"/>
        <v>DC2KV65-DC-1</v>
      </c>
      <c r="M4969" s="436">
        <f t="shared" si="1008"/>
        <v>20</v>
      </c>
      <c r="N4969" s="437">
        <f t="shared" si="1014"/>
        <v>3</v>
      </c>
      <c r="O4969" s="437"/>
      <c r="P4969" s="430" t="str">
        <f t="shared" si="1009"/>
        <v/>
      </c>
      <c r="U4969" s="177">
        <v>18</v>
      </c>
      <c r="V4969" s="177" t="s">
        <v>3358</v>
      </c>
      <c r="W4969" s="177" t="s">
        <v>2716</v>
      </c>
      <c r="X4969" s="177" t="s">
        <v>2635</v>
      </c>
      <c r="Y4969" s="177" t="s">
        <v>5661</v>
      </c>
      <c r="Z4969" s="177" t="s">
        <v>7219</v>
      </c>
      <c r="AA4969" s="525" t="s">
        <v>4006</v>
      </c>
      <c r="AB4969" s="399" t="str">
        <f t="shared" si="1010"/>
        <v>DC2KV65</v>
      </c>
      <c r="AC4969" s="399" t="str">
        <f t="shared" si="1011"/>
        <v>DC2KV65-DC</v>
      </c>
      <c r="AD4969" t="str">
        <f>Y4969&amp;"-"&amp;VLOOKUP(AC4969,'LICH THI'!C:AA,9,0)</f>
        <v>64DCKT3050-42483</v>
      </c>
      <c r="AE4969">
        <f t="shared" si="1012"/>
        <v>1</v>
      </c>
    </row>
    <row r="4970" spans="1:31" x14ac:dyDescent="0.25">
      <c r="A4970" s="436" t="str">
        <f t="shared" si="1002"/>
        <v>DC2KV65-DC-51</v>
      </c>
      <c r="B4970" s="436">
        <f>COUNTIF(AC$4:AC4970,AC4970)</f>
        <v>51</v>
      </c>
      <c r="C4970" s="436" t="str">
        <f t="shared" si="1003"/>
        <v>DC2KV65-DC</v>
      </c>
      <c r="D4970" s="436">
        <f>VLOOKUP(C4970,'LICH THI'!C:AA,12,0)</f>
        <v>59</v>
      </c>
      <c r="E4970" s="436">
        <f>VLOOKUP(C4970,'LICH THI'!C:AA,13,0)</f>
        <v>45</v>
      </c>
      <c r="F4970" s="436">
        <f t="shared" si="1013"/>
        <v>14</v>
      </c>
      <c r="G4970" s="436">
        <f>VLOOKUP(C4970,'LICH THI'!C:AA,14,0)</f>
        <v>2</v>
      </c>
      <c r="H4970" s="436">
        <f t="shared" si="1004"/>
        <v>2</v>
      </c>
      <c r="I4970" s="436" t="str">
        <f t="shared" si="1005"/>
        <v>Đỗ Tiến Thành</v>
      </c>
      <c r="J4970" s="436"/>
      <c r="K4970" s="436">
        <f t="shared" si="1006"/>
        <v>1</v>
      </c>
      <c r="L4970" s="436" t="str">
        <f t="shared" si="1007"/>
        <v>DC2KV65-DC-1</v>
      </c>
      <c r="M4970" s="436">
        <f t="shared" si="1008"/>
        <v>20</v>
      </c>
      <c r="N4970" s="437">
        <f t="shared" si="1014"/>
        <v>4</v>
      </c>
      <c r="O4970" s="437"/>
      <c r="P4970" s="430" t="str">
        <f t="shared" si="1009"/>
        <v/>
      </c>
      <c r="U4970" s="177">
        <v>60</v>
      </c>
      <c r="V4970" s="177" t="s">
        <v>3088</v>
      </c>
      <c r="W4970" s="177" t="s">
        <v>4106</v>
      </c>
      <c r="X4970" s="177" t="s">
        <v>2894</v>
      </c>
      <c r="Y4970" s="177" t="s">
        <v>4107</v>
      </c>
      <c r="Z4970" s="177" t="s">
        <v>7219</v>
      </c>
      <c r="AA4970" s="525" t="s">
        <v>2675</v>
      </c>
      <c r="AB4970" s="399" t="str">
        <f t="shared" si="1010"/>
        <v>DC2KV65</v>
      </c>
      <c r="AC4970" s="399" t="str">
        <f t="shared" si="1011"/>
        <v>DC2KV65-DC</v>
      </c>
      <c r="AD4970" t="str">
        <f>Y4970&amp;"-"&amp;VLOOKUP(AC4970,'LICH THI'!C:AA,9,0)</f>
        <v>63DCQT3030-42483</v>
      </c>
      <c r="AE4970">
        <f t="shared" si="1012"/>
        <v>1</v>
      </c>
    </row>
    <row r="4971" spans="1:31" x14ac:dyDescent="0.25">
      <c r="A4971" s="436" t="str">
        <f t="shared" si="1002"/>
        <v>DC2KV65-DC-52</v>
      </c>
      <c r="B4971" s="436">
        <f>COUNTIF(AC$4:AC4971,AC4971)</f>
        <v>52</v>
      </c>
      <c r="C4971" s="436" t="str">
        <f t="shared" si="1003"/>
        <v>DC2KV65-DC</v>
      </c>
      <c r="D4971" s="436">
        <f>VLOOKUP(C4971,'LICH THI'!C:AA,12,0)</f>
        <v>59</v>
      </c>
      <c r="E4971" s="436">
        <f>VLOOKUP(C4971,'LICH THI'!C:AA,13,0)</f>
        <v>45</v>
      </c>
      <c r="F4971" s="436">
        <f t="shared" si="1013"/>
        <v>14</v>
      </c>
      <c r="G4971" s="436">
        <f>VLOOKUP(C4971,'LICH THI'!C:AA,14,0)</f>
        <v>2</v>
      </c>
      <c r="H4971" s="436">
        <f t="shared" si="1004"/>
        <v>2</v>
      </c>
      <c r="I4971" s="436" t="str">
        <f t="shared" si="1005"/>
        <v>Vũ Kim Thảo</v>
      </c>
      <c r="J4971" s="436"/>
      <c r="K4971" s="436">
        <f t="shared" si="1006"/>
        <v>1</v>
      </c>
      <c r="L4971" s="436" t="str">
        <f t="shared" si="1007"/>
        <v>DC2KV65-DC-1</v>
      </c>
      <c r="M4971" s="436">
        <f t="shared" si="1008"/>
        <v>20</v>
      </c>
      <c r="N4971" s="437">
        <f t="shared" si="1014"/>
        <v>5</v>
      </c>
      <c r="O4971" s="437"/>
      <c r="P4971" s="430" t="str">
        <f t="shared" si="1009"/>
        <v/>
      </c>
      <c r="U4971" s="177">
        <v>47</v>
      </c>
      <c r="V4971" s="177" t="s">
        <v>3019</v>
      </c>
      <c r="W4971" s="177" t="s">
        <v>7224</v>
      </c>
      <c r="X4971" s="177" t="s">
        <v>2620</v>
      </c>
      <c r="Y4971" s="177" t="s">
        <v>7225</v>
      </c>
      <c r="Z4971" s="177" t="s">
        <v>7219</v>
      </c>
      <c r="AA4971" s="525" t="s">
        <v>7226</v>
      </c>
      <c r="AB4971" s="399" t="str">
        <f t="shared" si="1010"/>
        <v>DC2KV65</v>
      </c>
      <c r="AC4971" s="399" t="str">
        <f t="shared" si="1011"/>
        <v>DC2KV65-DC</v>
      </c>
      <c r="AD4971" t="str">
        <f>Y4971&amp;"-"&amp;VLOOKUP(AC4971,'LICH THI'!C:AA,9,0)</f>
        <v>64DCQT3090-42483</v>
      </c>
      <c r="AE4971">
        <f t="shared" si="1012"/>
        <v>1</v>
      </c>
    </row>
    <row r="4972" spans="1:31" x14ac:dyDescent="0.25">
      <c r="A4972" s="436" t="str">
        <f t="shared" si="1002"/>
        <v>DC2KV65-DC-53</v>
      </c>
      <c r="B4972" s="436">
        <f>COUNTIF(AC$4:AC4972,AC4972)</f>
        <v>53</v>
      </c>
      <c r="C4972" s="436" t="str">
        <f t="shared" si="1003"/>
        <v>DC2KV65-DC</v>
      </c>
      <c r="D4972" s="436">
        <f>VLOOKUP(C4972,'LICH THI'!C:AA,12,0)</f>
        <v>59</v>
      </c>
      <c r="E4972" s="436">
        <f>VLOOKUP(C4972,'LICH THI'!C:AA,13,0)</f>
        <v>45</v>
      </c>
      <c r="F4972" s="436">
        <f t="shared" si="1013"/>
        <v>14</v>
      </c>
      <c r="G4972" s="436">
        <f>VLOOKUP(C4972,'LICH THI'!C:AA,14,0)</f>
        <v>2</v>
      </c>
      <c r="H4972" s="436">
        <f t="shared" si="1004"/>
        <v>2</v>
      </c>
      <c r="I4972" s="436" t="str">
        <f t="shared" si="1005"/>
        <v>Nghiêm Thị Thơm</v>
      </c>
      <c r="J4972" s="436"/>
      <c r="K4972" s="436">
        <f t="shared" si="1006"/>
        <v>1</v>
      </c>
      <c r="L4972" s="436" t="str">
        <f t="shared" si="1007"/>
        <v>DC2KV65-DC-1</v>
      </c>
      <c r="M4972" s="436">
        <f t="shared" si="1008"/>
        <v>20</v>
      </c>
      <c r="N4972" s="437">
        <f t="shared" si="1014"/>
        <v>6</v>
      </c>
      <c r="O4972" s="437"/>
      <c r="P4972" s="430" t="str">
        <f t="shared" si="1009"/>
        <v/>
      </c>
      <c r="U4972" s="177">
        <v>29</v>
      </c>
      <c r="V4972" s="177" t="s">
        <v>3378</v>
      </c>
      <c r="W4972" s="177" t="s">
        <v>4553</v>
      </c>
      <c r="X4972" s="177" t="s">
        <v>4554</v>
      </c>
      <c r="Y4972" s="177" t="s">
        <v>4555</v>
      </c>
      <c r="Z4972" s="177" t="s">
        <v>7219</v>
      </c>
      <c r="AA4972" s="525" t="s">
        <v>4556</v>
      </c>
      <c r="AB4972" s="399" t="str">
        <f t="shared" si="1010"/>
        <v>DC2KV65</v>
      </c>
      <c r="AC4972" s="399" t="str">
        <f t="shared" si="1011"/>
        <v>DC2KV65-DC</v>
      </c>
      <c r="AD4972" t="str">
        <f>Y4972&amp;"-"&amp;VLOOKUP(AC4972,'LICH THI'!C:AA,9,0)</f>
        <v>64DCKT3179-42483</v>
      </c>
      <c r="AE4972">
        <f t="shared" si="1012"/>
        <v>1</v>
      </c>
    </row>
    <row r="4973" spans="1:31" x14ac:dyDescent="0.25">
      <c r="A4973" s="436" t="str">
        <f t="shared" si="1002"/>
        <v>DC2KV65-DC-54</v>
      </c>
      <c r="B4973" s="436">
        <f>COUNTIF(AC$4:AC4973,AC4973)</f>
        <v>54</v>
      </c>
      <c r="C4973" s="436" t="str">
        <f t="shared" si="1003"/>
        <v>DC2KV65-DC</v>
      </c>
      <c r="D4973" s="436">
        <f>VLOOKUP(C4973,'LICH THI'!C:AA,12,0)</f>
        <v>59</v>
      </c>
      <c r="E4973" s="436">
        <f>VLOOKUP(C4973,'LICH THI'!C:AA,13,0)</f>
        <v>45</v>
      </c>
      <c r="F4973" s="436">
        <f t="shared" si="1013"/>
        <v>14</v>
      </c>
      <c r="G4973" s="436">
        <f>VLOOKUP(C4973,'LICH THI'!C:AA,14,0)</f>
        <v>2</v>
      </c>
      <c r="H4973" s="436">
        <f t="shared" si="1004"/>
        <v>2</v>
      </c>
      <c r="I4973" s="436" t="str">
        <f t="shared" si="1005"/>
        <v>Phạm Thị Thu</v>
      </c>
      <c r="J4973" s="436"/>
      <c r="K4973" s="436">
        <f t="shared" si="1006"/>
        <v>1</v>
      </c>
      <c r="L4973" s="436" t="str">
        <f t="shared" si="1007"/>
        <v>DC2KV65-DC-1</v>
      </c>
      <c r="M4973" s="436">
        <f t="shared" si="1008"/>
        <v>20</v>
      </c>
      <c r="N4973" s="437">
        <f t="shared" si="1014"/>
        <v>7</v>
      </c>
      <c r="O4973" s="437"/>
      <c r="P4973" s="430" t="str">
        <f t="shared" si="1009"/>
        <v/>
      </c>
      <c r="U4973" s="177">
        <v>16</v>
      </c>
      <c r="V4973" s="177" t="s">
        <v>3358</v>
      </c>
      <c r="W4973" s="177" t="s">
        <v>3557</v>
      </c>
      <c r="X4973" s="177" t="s">
        <v>2623</v>
      </c>
      <c r="Y4973" s="177" t="s">
        <v>4510</v>
      </c>
      <c r="Z4973" s="177" t="s">
        <v>7219</v>
      </c>
      <c r="AA4973" s="525" t="s">
        <v>4511</v>
      </c>
      <c r="AB4973" s="399" t="str">
        <f t="shared" si="1010"/>
        <v>DC2KV65</v>
      </c>
      <c r="AC4973" s="399" t="str">
        <f t="shared" si="1011"/>
        <v>DC2KV65-DC</v>
      </c>
      <c r="AD4973" t="str">
        <f>Y4973&amp;"-"&amp;VLOOKUP(AC4973,'LICH THI'!C:AA,9,0)</f>
        <v>64DCKT2039-42483</v>
      </c>
      <c r="AE4973">
        <f t="shared" si="1012"/>
        <v>1</v>
      </c>
    </row>
    <row r="4974" spans="1:31" x14ac:dyDescent="0.25">
      <c r="A4974" s="436" t="str">
        <f t="shared" si="1002"/>
        <v>DC2KV65-DC-55</v>
      </c>
      <c r="B4974" s="436">
        <f>COUNTIF(AC$4:AC4974,AC4974)</f>
        <v>55</v>
      </c>
      <c r="C4974" s="436" t="str">
        <f t="shared" si="1003"/>
        <v>DC2KV65-DC</v>
      </c>
      <c r="D4974" s="436">
        <f>VLOOKUP(C4974,'LICH THI'!C:AA,12,0)</f>
        <v>59</v>
      </c>
      <c r="E4974" s="436">
        <f>VLOOKUP(C4974,'LICH THI'!C:AA,13,0)</f>
        <v>45</v>
      </c>
      <c r="F4974" s="436">
        <f t="shared" si="1013"/>
        <v>14</v>
      </c>
      <c r="G4974" s="436">
        <f>VLOOKUP(C4974,'LICH THI'!C:AA,14,0)</f>
        <v>2</v>
      </c>
      <c r="H4974" s="436">
        <f t="shared" si="1004"/>
        <v>2</v>
      </c>
      <c r="I4974" s="436" t="str">
        <f t="shared" si="1005"/>
        <v>Séo Thị Hoài Thu</v>
      </c>
      <c r="J4974" s="436"/>
      <c r="K4974" s="436">
        <f t="shared" si="1006"/>
        <v>1</v>
      </c>
      <c r="L4974" s="436" t="str">
        <f t="shared" si="1007"/>
        <v>DC2KV65-DC-1</v>
      </c>
      <c r="M4974" s="436">
        <f t="shared" si="1008"/>
        <v>20</v>
      </c>
      <c r="N4974" s="437">
        <f t="shared" si="1014"/>
        <v>8</v>
      </c>
      <c r="O4974" s="437"/>
      <c r="P4974" s="430" t="str">
        <f t="shared" si="1009"/>
        <v/>
      </c>
      <c r="U4974" s="177">
        <v>48</v>
      </c>
      <c r="V4974" s="177" t="s">
        <v>3019</v>
      </c>
      <c r="W4974" s="177" t="s">
        <v>4847</v>
      </c>
      <c r="X4974" s="177" t="s">
        <v>2623</v>
      </c>
      <c r="Y4974" s="177" t="s">
        <v>4848</v>
      </c>
      <c r="Z4974" s="177" t="s">
        <v>7219</v>
      </c>
      <c r="AA4974" s="525" t="s">
        <v>2913</v>
      </c>
      <c r="AB4974" s="399" t="str">
        <f t="shared" si="1010"/>
        <v>DC2KV65</v>
      </c>
      <c r="AC4974" s="399" t="str">
        <f t="shared" si="1011"/>
        <v>DC2KV65-DC</v>
      </c>
      <c r="AD4974" t="str">
        <f>Y4974&amp;"-"&amp;VLOOKUP(AC4974,'LICH THI'!C:AA,9,0)</f>
        <v>64DCQT3121-42483</v>
      </c>
      <c r="AE4974">
        <f t="shared" si="1012"/>
        <v>1</v>
      </c>
    </row>
    <row r="4975" spans="1:31" x14ac:dyDescent="0.25">
      <c r="A4975" s="436" t="str">
        <f t="shared" si="1002"/>
        <v>DC2KV65-DC-56</v>
      </c>
      <c r="B4975" s="436">
        <f>COUNTIF(AC$4:AC4975,AC4975)</f>
        <v>56</v>
      </c>
      <c r="C4975" s="436" t="str">
        <f t="shared" si="1003"/>
        <v>DC2KV65-DC</v>
      </c>
      <c r="D4975" s="436">
        <f>VLOOKUP(C4975,'LICH THI'!C:AA,12,0)</f>
        <v>59</v>
      </c>
      <c r="E4975" s="436">
        <f>VLOOKUP(C4975,'LICH THI'!C:AA,13,0)</f>
        <v>45</v>
      </c>
      <c r="F4975" s="436">
        <f t="shared" si="1013"/>
        <v>14</v>
      </c>
      <c r="G4975" s="436">
        <f>VLOOKUP(C4975,'LICH THI'!C:AA,14,0)</f>
        <v>2</v>
      </c>
      <c r="H4975" s="436">
        <f t="shared" si="1004"/>
        <v>2</v>
      </c>
      <c r="I4975" s="436" t="str">
        <f t="shared" si="1005"/>
        <v>Nguyễn Thu Thuỷ</v>
      </c>
      <c r="J4975" s="436"/>
      <c r="K4975" s="436">
        <f t="shared" si="1006"/>
        <v>1</v>
      </c>
      <c r="L4975" s="436" t="str">
        <f t="shared" si="1007"/>
        <v>DC2KV65-DC-1</v>
      </c>
      <c r="M4975" s="436">
        <f t="shared" si="1008"/>
        <v>20</v>
      </c>
      <c r="N4975" s="437">
        <f t="shared" si="1014"/>
        <v>9</v>
      </c>
      <c r="O4975" s="437"/>
      <c r="P4975" s="430" t="str">
        <f t="shared" si="1009"/>
        <v/>
      </c>
      <c r="U4975" s="177">
        <v>56</v>
      </c>
      <c r="V4975" s="177" t="s">
        <v>3046</v>
      </c>
      <c r="W4975" s="177" t="s">
        <v>3066</v>
      </c>
      <c r="X4975" s="177" t="s">
        <v>3067</v>
      </c>
      <c r="Y4975" s="177" t="s">
        <v>3068</v>
      </c>
      <c r="Z4975" s="177" t="s">
        <v>7219</v>
      </c>
      <c r="AA4975" s="525" t="s">
        <v>3069</v>
      </c>
      <c r="AB4975" s="399" t="str">
        <f t="shared" si="1010"/>
        <v>DC2KV65</v>
      </c>
      <c r="AC4975" s="399" t="str">
        <f t="shared" si="1011"/>
        <v>DC2KV65-DC</v>
      </c>
      <c r="AD4975" t="str">
        <f>Y4975&amp;"-"&amp;VLOOKUP(AC4975,'LICH THI'!C:AA,9,0)</f>
        <v>63DCKT3357-42483</v>
      </c>
      <c r="AE4975">
        <f t="shared" si="1012"/>
        <v>1</v>
      </c>
    </row>
    <row r="4976" spans="1:31" x14ac:dyDescent="0.25">
      <c r="A4976" s="436" t="str">
        <f t="shared" si="1002"/>
        <v>DC2KV65-DC-57</v>
      </c>
      <c r="B4976" s="436">
        <f>COUNTIF(AC$4:AC4976,AC4976)</f>
        <v>57</v>
      </c>
      <c r="C4976" s="436" t="str">
        <f t="shared" si="1003"/>
        <v>DC2KV65-DC</v>
      </c>
      <c r="D4976" s="436">
        <f>VLOOKUP(C4976,'LICH THI'!C:AA,12,0)</f>
        <v>59</v>
      </c>
      <c r="E4976" s="436">
        <f>VLOOKUP(C4976,'LICH THI'!C:AA,13,0)</f>
        <v>45</v>
      </c>
      <c r="F4976" s="436">
        <f t="shared" si="1013"/>
        <v>14</v>
      </c>
      <c r="G4976" s="436">
        <f>VLOOKUP(C4976,'LICH THI'!C:AA,14,0)</f>
        <v>2</v>
      </c>
      <c r="H4976" s="436">
        <f t="shared" si="1004"/>
        <v>2</v>
      </c>
      <c r="I4976" s="436" t="str">
        <f t="shared" si="1005"/>
        <v>Phạm Thị Thủy</v>
      </c>
      <c r="J4976" s="436"/>
      <c r="K4976" s="436">
        <f t="shared" si="1006"/>
        <v>1</v>
      </c>
      <c r="L4976" s="436" t="str">
        <f t="shared" si="1007"/>
        <v>DC2KV65-DC-1</v>
      </c>
      <c r="M4976" s="436">
        <f t="shared" si="1008"/>
        <v>20</v>
      </c>
      <c r="N4976" s="437">
        <f t="shared" si="1014"/>
        <v>10</v>
      </c>
      <c r="O4976" s="437"/>
      <c r="P4976" s="430" t="str">
        <f t="shared" si="1009"/>
        <v/>
      </c>
      <c r="U4976" s="177">
        <v>57</v>
      </c>
      <c r="V4976" s="177" t="s">
        <v>3046</v>
      </c>
      <c r="W4976" s="177" t="s">
        <v>3557</v>
      </c>
      <c r="X4976" s="177" t="s">
        <v>2627</v>
      </c>
      <c r="Y4976" s="177" t="s">
        <v>4313</v>
      </c>
      <c r="Z4976" s="177" t="s">
        <v>7219</v>
      </c>
      <c r="AA4976" s="525" t="s">
        <v>4314</v>
      </c>
      <c r="AB4976" s="399" t="str">
        <f t="shared" si="1010"/>
        <v>DC2KV65</v>
      </c>
      <c r="AC4976" s="399" t="str">
        <f t="shared" si="1011"/>
        <v>DC2KV65-DC</v>
      </c>
      <c r="AD4976" t="str">
        <f>Y4976&amp;"-"&amp;VLOOKUP(AC4976,'LICH THI'!C:AA,9,0)</f>
        <v>63DCKT3221-42483</v>
      </c>
      <c r="AE4976">
        <f t="shared" si="1012"/>
        <v>1</v>
      </c>
    </row>
    <row r="4977" spans="1:31" x14ac:dyDescent="0.25">
      <c r="A4977" s="436" t="str">
        <f t="shared" si="1002"/>
        <v>DC2KV65-DC-58</v>
      </c>
      <c r="B4977" s="436">
        <f>COUNTIF(AC$4:AC4977,AC4977)</f>
        <v>58</v>
      </c>
      <c r="C4977" s="436" t="str">
        <f t="shared" si="1003"/>
        <v>DC2KV65-DC</v>
      </c>
      <c r="D4977" s="436">
        <f>VLOOKUP(C4977,'LICH THI'!C:AA,12,0)</f>
        <v>59</v>
      </c>
      <c r="E4977" s="436">
        <f>VLOOKUP(C4977,'LICH THI'!C:AA,13,0)</f>
        <v>45</v>
      </c>
      <c r="F4977" s="436">
        <f t="shared" si="1013"/>
        <v>14</v>
      </c>
      <c r="G4977" s="436">
        <f>VLOOKUP(C4977,'LICH THI'!C:AA,14,0)</f>
        <v>2</v>
      </c>
      <c r="H4977" s="436">
        <f t="shared" si="1004"/>
        <v>2</v>
      </c>
      <c r="I4977" s="436" t="str">
        <f t="shared" si="1005"/>
        <v>Lê Minh Trí</v>
      </c>
      <c r="J4977" s="436"/>
      <c r="K4977" s="436">
        <f t="shared" si="1006"/>
        <v>1</v>
      </c>
      <c r="L4977" s="436" t="str">
        <f t="shared" si="1007"/>
        <v>DC2KV65-DC-1</v>
      </c>
      <c r="M4977" s="436">
        <f t="shared" si="1008"/>
        <v>20</v>
      </c>
      <c r="N4977" s="437">
        <f t="shared" si="1014"/>
        <v>11</v>
      </c>
      <c r="O4977" s="437"/>
      <c r="P4977" s="430" t="str">
        <f t="shared" si="1009"/>
        <v/>
      </c>
      <c r="U4977" s="177">
        <v>58</v>
      </c>
      <c r="V4977" s="177" t="s">
        <v>3046</v>
      </c>
      <c r="W4977" s="177" t="s">
        <v>3073</v>
      </c>
      <c r="X4977" s="177" t="s">
        <v>3074</v>
      </c>
      <c r="Y4977" s="177" t="s">
        <v>3075</v>
      </c>
      <c r="Z4977" s="177" t="s">
        <v>7219</v>
      </c>
      <c r="AA4977" s="525" t="s">
        <v>3076</v>
      </c>
      <c r="AB4977" s="399" t="str">
        <f t="shared" si="1010"/>
        <v>DC2KV65</v>
      </c>
      <c r="AC4977" s="399" t="str">
        <f t="shared" si="1011"/>
        <v>DC2KV65-DC</v>
      </c>
      <c r="AD4977" t="str">
        <f>Y4977&amp;"-"&amp;VLOOKUP(AC4977,'LICH THI'!C:AA,9,0)</f>
        <v>63DCKT3218-42483</v>
      </c>
      <c r="AE4977">
        <f t="shared" si="1012"/>
        <v>1</v>
      </c>
    </row>
    <row r="4978" spans="1:31" x14ac:dyDescent="0.25">
      <c r="A4978" s="436" t="str">
        <f t="shared" si="1002"/>
        <v>DC2KV65-DC-59</v>
      </c>
      <c r="B4978" s="436">
        <f>COUNTIF(AC$4:AC4978,AC4978)</f>
        <v>59</v>
      </c>
      <c r="C4978" s="436" t="str">
        <f t="shared" si="1003"/>
        <v>DC2KV65-DC</v>
      </c>
      <c r="D4978" s="436">
        <f>VLOOKUP(C4978,'LICH THI'!C:AA,12,0)</f>
        <v>59</v>
      </c>
      <c r="E4978" s="436">
        <f>VLOOKUP(C4978,'LICH THI'!C:AA,13,0)</f>
        <v>45</v>
      </c>
      <c r="F4978" s="436">
        <f t="shared" si="1013"/>
        <v>14</v>
      </c>
      <c r="G4978" s="436">
        <f>VLOOKUP(C4978,'LICH THI'!C:AA,14,0)</f>
        <v>2</v>
      </c>
      <c r="H4978" s="436">
        <f t="shared" si="1004"/>
        <v>2</v>
      </c>
      <c r="I4978" s="436" t="str">
        <f t="shared" si="1005"/>
        <v>Trần Thị Hải Yến</v>
      </c>
      <c r="J4978" s="436"/>
      <c r="K4978" s="436">
        <f t="shared" si="1006"/>
        <v>1</v>
      </c>
      <c r="L4978" s="436" t="str">
        <f t="shared" si="1007"/>
        <v>DC2KV65-DC-1</v>
      </c>
      <c r="M4978" s="436">
        <f t="shared" si="1008"/>
        <v>20</v>
      </c>
      <c r="N4978" s="437">
        <f t="shared" si="1014"/>
        <v>12</v>
      </c>
      <c r="O4978" s="437"/>
      <c r="P4978" s="430" t="str">
        <f t="shared" si="1009"/>
        <v/>
      </c>
      <c r="U4978" s="177">
        <v>19</v>
      </c>
      <c r="V4978" s="177" t="s">
        <v>3358</v>
      </c>
      <c r="W4978" s="177" t="s">
        <v>5662</v>
      </c>
      <c r="X4978" s="177" t="s">
        <v>2639</v>
      </c>
      <c r="Y4978" s="177" t="s">
        <v>5663</v>
      </c>
      <c r="Z4978" s="177" t="s">
        <v>7219</v>
      </c>
      <c r="AA4978" s="525" t="s">
        <v>2889</v>
      </c>
      <c r="AB4978" s="399" t="str">
        <f t="shared" si="1010"/>
        <v>DC2KV65</v>
      </c>
      <c r="AC4978" s="399" t="str">
        <f t="shared" si="1011"/>
        <v>DC2KV65-DC</v>
      </c>
      <c r="AD4978" t="str">
        <f>Y4978&amp;"-"&amp;VLOOKUP(AC4978,'LICH THI'!C:AA,9,0)</f>
        <v>64DCKT3063-42483</v>
      </c>
      <c r="AE4978">
        <f t="shared" si="1012"/>
        <v>1</v>
      </c>
    </row>
    <row r="4979" spans="1:31" x14ac:dyDescent="0.25">
      <c r="A4979" s="436" t="str">
        <f t="shared" si="1002"/>
        <v>DC2KV67-DC-1</v>
      </c>
      <c r="B4979" s="436">
        <f>COUNTIF(AC$4:AC4979,AC4979)</f>
        <v>1</v>
      </c>
      <c r="C4979" s="436" t="str">
        <f t="shared" si="1003"/>
        <v>DC2KV67-DC</v>
      </c>
      <c r="D4979" s="436">
        <f>VLOOKUP(C4979,'LICH THI'!C:AA,12,0)</f>
        <v>62</v>
      </c>
      <c r="E4979" s="436">
        <f>VLOOKUP(C4979,'LICH THI'!C:AA,13,0)</f>
        <v>45</v>
      </c>
      <c r="F4979" s="436">
        <f t="shared" si="1013"/>
        <v>45</v>
      </c>
      <c r="G4979" s="436">
        <f>VLOOKUP(C4979,'LICH THI'!C:AA,14,0)</f>
        <v>2</v>
      </c>
      <c r="H4979" s="436">
        <f t="shared" si="1004"/>
        <v>1</v>
      </c>
      <c r="I4979" s="436" t="str">
        <f t="shared" si="1005"/>
        <v>Nguyễn Ngọc Anh</v>
      </c>
      <c r="J4979" s="436"/>
      <c r="K4979" s="436">
        <f t="shared" si="1006"/>
        <v>2</v>
      </c>
      <c r="L4979" s="436" t="str">
        <f t="shared" si="1007"/>
        <v>DC2KV67-DC-2</v>
      </c>
      <c r="M4979" s="436">
        <f t="shared" si="1008"/>
        <v>22</v>
      </c>
      <c r="N4979" s="437">
        <f t="shared" si="1014"/>
        <v>75</v>
      </c>
      <c r="O4979" s="437"/>
      <c r="P4979" s="430" t="str">
        <f t="shared" si="1009"/>
        <v/>
      </c>
      <c r="U4979" s="177">
        <v>58</v>
      </c>
      <c r="V4979" s="177" t="s">
        <v>3088</v>
      </c>
      <c r="W4979" s="177" t="s">
        <v>2783</v>
      </c>
      <c r="X4979" s="177" t="s">
        <v>2611</v>
      </c>
      <c r="Y4979" s="177" t="s">
        <v>6843</v>
      </c>
      <c r="Z4979" s="177" t="s">
        <v>6837</v>
      </c>
      <c r="AA4979" s="525" t="s">
        <v>4170</v>
      </c>
      <c r="AB4979" s="399" t="str">
        <f t="shared" si="1010"/>
        <v>DC2KV67</v>
      </c>
      <c r="AC4979" s="399" t="str">
        <f t="shared" si="1011"/>
        <v>DC2KV67-DC</v>
      </c>
      <c r="AD4979" t="str">
        <f>Y4979&amp;"-"&amp;VLOOKUP(AC4979,'LICH THI'!C:AA,9,0)</f>
        <v>63DCQT3010-42483</v>
      </c>
      <c r="AE4979">
        <f t="shared" si="1012"/>
        <v>1</v>
      </c>
    </row>
    <row r="4980" spans="1:31" x14ac:dyDescent="0.25">
      <c r="A4980" s="436" t="str">
        <f t="shared" si="1002"/>
        <v>DC2KV67-DC-2</v>
      </c>
      <c r="B4980" s="436">
        <f>COUNTIF(AC$4:AC4980,AC4980)</f>
        <v>2</v>
      </c>
      <c r="C4980" s="436" t="str">
        <f t="shared" si="1003"/>
        <v>DC2KV67-DC</v>
      </c>
      <c r="D4980" s="436">
        <f>VLOOKUP(C4980,'LICH THI'!C:AA,12,0)</f>
        <v>62</v>
      </c>
      <c r="E4980" s="436">
        <f>VLOOKUP(C4980,'LICH THI'!C:AA,13,0)</f>
        <v>45</v>
      </c>
      <c r="F4980" s="436">
        <f t="shared" si="1013"/>
        <v>45</v>
      </c>
      <c r="G4980" s="436">
        <f>VLOOKUP(C4980,'LICH THI'!C:AA,14,0)</f>
        <v>2</v>
      </c>
      <c r="H4980" s="436">
        <f t="shared" si="1004"/>
        <v>1</v>
      </c>
      <c r="I4980" s="436" t="str">
        <f t="shared" si="1005"/>
        <v>Nguyễn Thị Hoàng Anh</v>
      </c>
      <c r="J4980" s="436"/>
      <c r="K4980" s="436">
        <f t="shared" si="1006"/>
        <v>2</v>
      </c>
      <c r="L4980" s="436" t="str">
        <f t="shared" si="1007"/>
        <v>DC2KV67-DC-2</v>
      </c>
      <c r="M4980" s="436">
        <f t="shared" si="1008"/>
        <v>22</v>
      </c>
      <c r="N4980" s="437">
        <f t="shared" si="1014"/>
        <v>76</v>
      </c>
      <c r="O4980" s="437"/>
      <c r="P4980" s="430" t="str">
        <f t="shared" si="1009"/>
        <v/>
      </c>
      <c r="U4980" s="177">
        <v>32</v>
      </c>
      <c r="V4980" s="177" t="s">
        <v>3378</v>
      </c>
      <c r="W4980" s="177" t="s">
        <v>5546</v>
      </c>
      <c r="X4980" s="177" t="s">
        <v>2611</v>
      </c>
      <c r="Y4980" s="177" t="s">
        <v>5889</v>
      </c>
      <c r="Z4980" s="177" t="s">
        <v>6837</v>
      </c>
      <c r="AA4980" s="525" t="s">
        <v>5025</v>
      </c>
      <c r="AB4980" s="399" t="str">
        <f t="shared" si="1010"/>
        <v>DC2KV67</v>
      </c>
      <c r="AC4980" s="399" t="str">
        <f t="shared" si="1011"/>
        <v>DC2KV67-DC</v>
      </c>
      <c r="AD4980" t="str">
        <f>Y4980&amp;"-"&amp;VLOOKUP(AC4980,'LICH THI'!C:AA,9,0)</f>
        <v>64DCKT3251-42483</v>
      </c>
      <c r="AE4980">
        <f t="shared" si="1012"/>
        <v>1</v>
      </c>
    </row>
    <row r="4981" spans="1:31" x14ac:dyDescent="0.25">
      <c r="A4981" s="436" t="str">
        <f t="shared" si="1002"/>
        <v>DC2KV67-DC-3</v>
      </c>
      <c r="B4981" s="436">
        <f>COUNTIF(AC$4:AC4981,AC4981)</f>
        <v>3</v>
      </c>
      <c r="C4981" s="436" t="str">
        <f t="shared" si="1003"/>
        <v>DC2KV67-DC</v>
      </c>
      <c r="D4981" s="436">
        <f>VLOOKUP(C4981,'LICH THI'!C:AA,12,0)</f>
        <v>62</v>
      </c>
      <c r="E4981" s="436">
        <f>VLOOKUP(C4981,'LICH THI'!C:AA,13,0)</f>
        <v>45</v>
      </c>
      <c r="F4981" s="436">
        <f t="shared" si="1013"/>
        <v>45</v>
      </c>
      <c r="G4981" s="436">
        <f>VLOOKUP(C4981,'LICH THI'!C:AA,14,0)</f>
        <v>2</v>
      </c>
      <c r="H4981" s="436">
        <f t="shared" si="1004"/>
        <v>1</v>
      </c>
      <c r="I4981" s="436" t="str">
        <f t="shared" si="1005"/>
        <v>Nguyễn Thị Kim Anh</v>
      </c>
      <c r="J4981" s="436"/>
      <c r="K4981" s="436">
        <f t="shared" si="1006"/>
        <v>2</v>
      </c>
      <c r="L4981" s="436" t="str">
        <f t="shared" si="1007"/>
        <v>DC2KV67-DC-2</v>
      </c>
      <c r="M4981" s="436">
        <f t="shared" si="1008"/>
        <v>22</v>
      </c>
      <c r="N4981" s="437">
        <f t="shared" si="1014"/>
        <v>77</v>
      </c>
      <c r="O4981" s="437"/>
      <c r="P4981" s="430" t="str">
        <f t="shared" si="1009"/>
        <v/>
      </c>
      <c r="U4981" s="177">
        <v>48</v>
      </c>
      <c r="V4981" s="177" t="s">
        <v>4382</v>
      </c>
      <c r="W4981" s="177" t="s">
        <v>4995</v>
      </c>
      <c r="X4981" s="177" t="s">
        <v>2611</v>
      </c>
      <c r="Y4981" s="177" t="s">
        <v>5595</v>
      </c>
      <c r="Z4981" s="177" t="s">
        <v>6837</v>
      </c>
      <c r="AA4981" s="525" t="s">
        <v>5596</v>
      </c>
      <c r="AB4981" s="399" t="str">
        <f t="shared" si="1010"/>
        <v>DC2KV67</v>
      </c>
      <c r="AC4981" s="399" t="str">
        <f t="shared" si="1011"/>
        <v>DC2KV67-DC</v>
      </c>
      <c r="AD4981" t="str">
        <f>Y4981&amp;"-"&amp;VLOOKUP(AC4981,'LICH THI'!C:AA,9,0)</f>
        <v>65DCQT20010-42483</v>
      </c>
      <c r="AE4981">
        <f t="shared" si="1012"/>
        <v>1</v>
      </c>
    </row>
    <row r="4982" spans="1:31" x14ac:dyDescent="0.25">
      <c r="A4982" s="436" t="str">
        <f t="shared" si="1002"/>
        <v>DC2KV67-DC-4</v>
      </c>
      <c r="B4982" s="436">
        <f>COUNTIF(AC$4:AC4982,AC4982)</f>
        <v>4</v>
      </c>
      <c r="C4982" s="436" t="str">
        <f t="shared" si="1003"/>
        <v>DC2KV67-DC</v>
      </c>
      <c r="D4982" s="436">
        <f>VLOOKUP(C4982,'LICH THI'!C:AA,12,0)</f>
        <v>62</v>
      </c>
      <c r="E4982" s="436">
        <f>VLOOKUP(C4982,'LICH THI'!C:AA,13,0)</f>
        <v>45</v>
      </c>
      <c r="F4982" s="436">
        <f t="shared" si="1013"/>
        <v>45</v>
      </c>
      <c r="G4982" s="436">
        <f>VLOOKUP(C4982,'LICH THI'!C:AA,14,0)</f>
        <v>2</v>
      </c>
      <c r="H4982" s="436">
        <f t="shared" si="1004"/>
        <v>1</v>
      </c>
      <c r="I4982" s="436" t="str">
        <f t="shared" si="1005"/>
        <v>Nguyễn Thị Lan Anh</v>
      </c>
      <c r="J4982" s="436"/>
      <c r="K4982" s="436">
        <f t="shared" si="1006"/>
        <v>2</v>
      </c>
      <c r="L4982" s="436" t="str">
        <f t="shared" si="1007"/>
        <v>DC2KV67-DC-2</v>
      </c>
      <c r="M4982" s="436">
        <f t="shared" si="1008"/>
        <v>22</v>
      </c>
      <c r="N4982" s="437">
        <f t="shared" si="1014"/>
        <v>78</v>
      </c>
      <c r="O4982" s="437"/>
      <c r="P4982" s="430" t="str">
        <f t="shared" si="1009"/>
        <v/>
      </c>
      <c r="U4982" s="177">
        <v>49</v>
      </c>
      <c r="V4982" s="177" t="s">
        <v>4382</v>
      </c>
      <c r="W4982" s="177" t="s">
        <v>2701</v>
      </c>
      <c r="X4982" s="177" t="s">
        <v>2611</v>
      </c>
      <c r="Y4982" s="177" t="s">
        <v>6018</v>
      </c>
      <c r="Z4982" s="177" t="s">
        <v>6837</v>
      </c>
      <c r="AA4982" s="525" t="s">
        <v>5310</v>
      </c>
      <c r="AB4982" s="399" t="str">
        <f t="shared" si="1010"/>
        <v>DC2KV67</v>
      </c>
      <c r="AC4982" s="399" t="str">
        <f t="shared" si="1011"/>
        <v>DC2KV67-DC</v>
      </c>
      <c r="AD4982" t="str">
        <f>Y4982&amp;"-"&amp;VLOOKUP(AC4982,'LICH THI'!C:AA,9,0)</f>
        <v>65DCQT21527-42483</v>
      </c>
      <c r="AE4982">
        <f t="shared" si="1012"/>
        <v>1</v>
      </c>
    </row>
    <row r="4983" spans="1:31" x14ac:dyDescent="0.25">
      <c r="A4983" s="436" t="str">
        <f t="shared" si="1002"/>
        <v>DC2KV67-DC-5</v>
      </c>
      <c r="B4983" s="436">
        <f>COUNTIF(AC$4:AC4983,AC4983)</f>
        <v>5</v>
      </c>
      <c r="C4983" s="436" t="str">
        <f t="shared" si="1003"/>
        <v>DC2KV67-DC</v>
      </c>
      <c r="D4983" s="436">
        <f>VLOOKUP(C4983,'LICH THI'!C:AA,12,0)</f>
        <v>62</v>
      </c>
      <c r="E4983" s="436">
        <f>VLOOKUP(C4983,'LICH THI'!C:AA,13,0)</f>
        <v>45</v>
      </c>
      <c r="F4983" s="436">
        <f t="shared" si="1013"/>
        <v>45</v>
      </c>
      <c r="G4983" s="436">
        <f>VLOOKUP(C4983,'LICH THI'!C:AA,14,0)</f>
        <v>2</v>
      </c>
      <c r="H4983" s="436">
        <f t="shared" si="1004"/>
        <v>1</v>
      </c>
      <c r="I4983" s="436" t="str">
        <f t="shared" si="1005"/>
        <v>Nguyễn Trung Anh</v>
      </c>
      <c r="J4983" s="436"/>
      <c r="K4983" s="436">
        <f t="shared" si="1006"/>
        <v>2</v>
      </c>
      <c r="L4983" s="436" t="str">
        <f t="shared" si="1007"/>
        <v>DC2KV67-DC-2</v>
      </c>
      <c r="M4983" s="436">
        <f t="shared" si="1008"/>
        <v>22</v>
      </c>
      <c r="N4983" s="437">
        <f t="shared" si="1014"/>
        <v>79</v>
      </c>
      <c r="O4983" s="437"/>
      <c r="P4983" s="430" t="str">
        <f t="shared" si="1009"/>
        <v/>
      </c>
      <c r="U4983" s="177">
        <v>1</v>
      </c>
      <c r="V4983" s="177" t="s">
        <v>4262</v>
      </c>
      <c r="W4983" s="177" t="s">
        <v>2687</v>
      </c>
      <c r="X4983" s="177" t="s">
        <v>2611</v>
      </c>
      <c r="Y4983" s="177" t="s">
        <v>4441</v>
      </c>
      <c r="Z4983" s="177" t="s">
        <v>6837</v>
      </c>
      <c r="AA4983" s="525" t="s">
        <v>4443</v>
      </c>
      <c r="AB4983" s="399" t="str">
        <f t="shared" si="1010"/>
        <v>DC2KV67</v>
      </c>
      <c r="AC4983" s="399" t="str">
        <f t="shared" si="1011"/>
        <v>DC2KV67-DC</v>
      </c>
      <c r="AD4983" t="str">
        <f>Y4983&amp;"-"&amp;VLOOKUP(AC4983,'LICH THI'!C:AA,9,0)</f>
        <v>63DCKT3017-42483</v>
      </c>
      <c r="AE4983">
        <f t="shared" si="1012"/>
        <v>1</v>
      </c>
    </row>
    <row r="4984" spans="1:31" x14ac:dyDescent="0.25">
      <c r="A4984" s="436" t="str">
        <f t="shared" si="1002"/>
        <v>DC2KV67-DC-6</v>
      </c>
      <c r="B4984" s="436">
        <f>COUNTIF(AC$4:AC4984,AC4984)</f>
        <v>6</v>
      </c>
      <c r="C4984" s="436" t="str">
        <f t="shared" si="1003"/>
        <v>DC2KV67-DC</v>
      </c>
      <c r="D4984" s="436">
        <f>VLOOKUP(C4984,'LICH THI'!C:AA,12,0)</f>
        <v>62</v>
      </c>
      <c r="E4984" s="436">
        <f>VLOOKUP(C4984,'LICH THI'!C:AA,13,0)</f>
        <v>45</v>
      </c>
      <c r="F4984" s="436">
        <f t="shared" si="1013"/>
        <v>45</v>
      </c>
      <c r="G4984" s="436">
        <f>VLOOKUP(C4984,'LICH THI'!C:AA,14,0)</f>
        <v>2</v>
      </c>
      <c r="H4984" s="436">
        <f t="shared" si="1004"/>
        <v>1</v>
      </c>
      <c r="I4984" s="436" t="str">
        <f t="shared" si="1005"/>
        <v>Tống Thị Quỳnh Anh</v>
      </c>
      <c r="J4984" s="436"/>
      <c r="K4984" s="436">
        <f t="shared" si="1006"/>
        <v>2</v>
      </c>
      <c r="L4984" s="436" t="str">
        <f t="shared" si="1007"/>
        <v>DC2KV67-DC-2</v>
      </c>
      <c r="M4984" s="436">
        <f t="shared" si="1008"/>
        <v>22</v>
      </c>
      <c r="N4984" s="437">
        <f t="shared" si="1014"/>
        <v>80</v>
      </c>
      <c r="O4984" s="437"/>
      <c r="P4984" s="430" t="str">
        <f t="shared" si="1009"/>
        <v/>
      </c>
      <c r="U4984" s="177">
        <v>11</v>
      </c>
      <c r="V4984" s="177" t="s">
        <v>2700</v>
      </c>
      <c r="W4984" s="177" t="s">
        <v>4450</v>
      </c>
      <c r="X4984" s="177" t="s">
        <v>2611</v>
      </c>
      <c r="Y4984" s="177" t="s">
        <v>4451</v>
      </c>
      <c r="Z4984" s="177" t="s">
        <v>6837</v>
      </c>
      <c r="AA4984" s="525" t="s">
        <v>4452</v>
      </c>
      <c r="AB4984" s="399" t="str">
        <f t="shared" si="1010"/>
        <v>DC2KV67</v>
      </c>
      <c r="AC4984" s="399" t="str">
        <f t="shared" si="1011"/>
        <v>DC2KV67-DC</v>
      </c>
      <c r="AD4984" t="str">
        <f>Y4984&amp;"-"&amp;VLOOKUP(AC4984,'LICH THI'!C:AA,9,0)</f>
        <v>63DCKT3363-42483</v>
      </c>
      <c r="AE4984">
        <f t="shared" si="1012"/>
        <v>1</v>
      </c>
    </row>
    <row r="4985" spans="1:31" x14ac:dyDescent="0.25">
      <c r="A4985" s="436" t="str">
        <f t="shared" si="1002"/>
        <v>DC2KV67-DC-7</v>
      </c>
      <c r="B4985" s="436">
        <f>COUNTIF(AC$4:AC4985,AC4985)</f>
        <v>7</v>
      </c>
      <c r="C4985" s="436" t="str">
        <f t="shared" si="1003"/>
        <v>DC2KV67-DC</v>
      </c>
      <c r="D4985" s="436">
        <f>VLOOKUP(C4985,'LICH THI'!C:AA,12,0)</f>
        <v>62</v>
      </c>
      <c r="E4985" s="436">
        <f>VLOOKUP(C4985,'LICH THI'!C:AA,13,0)</f>
        <v>45</v>
      </c>
      <c r="F4985" s="436">
        <f t="shared" si="1013"/>
        <v>45</v>
      </c>
      <c r="G4985" s="436">
        <f>VLOOKUP(C4985,'LICH THI'!C:AA,14,0)</f>
        <v>2</v>
      </c>
      <c r="H4985" s="436">
        <f t="shared" si="1004"/>
        <v>1</v>
      </c>
      <c r="I4985" s="436" t="str">
        <f t="shared" si="1005"/>
        <v>Nguyễn Thị Châm</v>
      </c>
      <c r="J4985" s="436"/>
      <c r="K4985" s="436">
        <f t="shared" si="1006"/>
        <v>2</v>
      </c>
      <c r="L4985" s="436" t="str">
        <f t="shared" si="1007"/>
        <v>DC2KV67-DC-2</v>
      </c>
      <c r="M4985" s="436">
        <f t="shared" si="1008"/>
        <v>22</v>
      </c>
      <c r="N4985" s="437">
        <f t="shared" si="1014"/>
        <v>81</v>
      </c>
      <c r="O4985" s="437"/>
      <c r="P4985" s="430" t="str">
        <f t="shared" si="1009"/>
        <v/>
      </c>
      <c r="U4985" s="177">
        <v>13</v>
      </c>
      <c r="V4985" s="177" t="s">
        <v>2707</v>
      </c>
      <c r="W4985" s="177" t="s">
        <v>2619</v>
      </c>
      <c r="X4985" s="177" t="s">
        <v>5721</v>
      </c>
      <c r="Y4985" s="177" t="s">
        <v>5722</v>
      </c>
      <c r="Z4985" s="177" t="s">
        <v>6837</v>
      </c>
      <c r="AA4985" s="525" t="s">
        <v>5723</v>
      </c>
      <c r="AB4985" s="399" t="str">
        <f t="shared" si="1010"/>
        <v>DC2KV67</v>
      </c>
      <c r="AC4985" s="399" t="str">
        <f t="shared" si="1011"/>
        <v>DC2KV67-DC</v>
      </c>
      <c r="AD4985" t="str">
        <f>Y4985&amp;"-"&amp;VLOOKUP(AC4985,'LICH THI'!C:AA,9,0)</f>
        <v>63DCQT3080-42483</v>
      </c>
      <c r="AE4985">
        <f t="shared" si="1012"/>
        <v>1</v>
      </c>
    </row>
    <row r="4986" spans="1:31" x14ac:dyDescent="0.25">
      <c r="A4986" s="436" t="str">
        <f t="shared" si="1002"/>
        <v>DC2KV67-DC-8</v>
      </c>
      <c r="B4986" s="436">
        <f>COUNTIF(AC$4:AC4986,AC4986)</f>
        <v>8</v>
      </c>
      <c r="C4986" s="436" t="str">
        <f t="shared" si="1003"/>
        <v>DC2KV67-DC</v>
      </c>
      <c r="D4986" s="436">
        <f>VLOOKUP(C4986,'LICH THI'!C:AA,12,0)</f>
        <v>62</v>
      </c>
      <c r="E4986" s="436">
        <f>VLOOKUP(C4986,'LICH THI'!C:AA,13,0)</f>
        <v>45</v>
      </c>
      <c r="F4986" s="436">
        <f t="shared" si="1013"/>
        <v>45</v>
      </c>
      <c r="G4986" s="436">
        <f>VLOOKUP(C4986,'LICH THI'!C:AA,14,0)</f>
        <v>2</v>
      </c>
      <c r="H4986" s="436">
        <f t="shared" si="1004"/>
        <v>1</v>
      </c>
      <c r="I4986" s="436" t="str">
        <f t="shared" si="1005"/>
        <v>Trần Đình Chiến</v>
      </c>
      <c r="J4986" s="436"/>
      <c r="K4986" s="436">
        <f t="shared" si="1006"/>
        <v>2</v>
      </c>
      <c r="L4986" s="436" t="str">
        <f t="shared" si="1007"/>
        <v>DC2KV67-DC-2</v>
      </c>
      <c r="M4986" s="436">
        <f t="shared" si="1008"/>
        <v>22</v>
      </c>
      <c r="N4986" s="437">
        <f t="shared" si="1014"/>
        <v>82</v>
      </c>
      <c r="O4986" s="437"/>
      <c r="P4986" s="430" t="str">
        <f t="shared" si="1009"/>
        <v/>
      </c>
      <c r="U4986" s="177">
        <v>43</v>
      </c>
      <c r="V4986" s="177" t="s">
        <v>3019</v>
      </c>
      <c r="W4986" s="177" t="s">
        <v>3263</v>
      </c>
      <c r="X4986" s="177" t="s">
        <v>2709</v>
      </c>
      <c r="Y4986" s="177" t="s">
        <v>3873</v>
      </c>
      <c r="Z4986" s="177" t="s">
        <v>6837</v>
      </c>
      <c r="AA4986" s="525" t="s">
        <v>3874</v>
      </c>
      <c r="AB4986" s="399" t="str">
        <f t="shared" si="1010"/>
        <v>DC2KV67</v>
      </c>
      <c r="AC4986" s="399" t="str">
        <f t="shared" si="1011"/>
        <v>DC2KV67-DC</v>
      </c>
      <c r="AD4986" t="str">
        <f>Y4986&amp;"-"&amp;VLOOKUP(AC4986,'LICH THI'!C:AA,9,0)</f>
        <v>64DCQT3108-42483</v>
      </c>
      <c r="AE4986">
        <f t="shared" si="1012"/>
        <v>1</v>
      </c>
    </row>
    <row r="4987" spans="1:31" x14ac:dyDescent="0.25">
      <c r="A4987" s="436" t="str">
        <f t="shared" si="1002"/>
        <v>DC2KV67-DC-9</v>
      </c>
      <c r="B4987" s="436">
        <f>COUNTIF(AC$4:AC4987,AC4987)</f>
        <v>9</v>
      </c>
      <c r="C4987" s="436" t="str">
        <f t="shared" si="1003"/>
        <v>DC2KV67-DC</v>
      </c>
      <c r="D4987" s="436">
        <f>VLOOKUP(C4987,'LICH THI'!C:AA,12,0)</f>
        <v>62</v>
      </c>
      <c r="E4987" s="436">
        <f>VLOOKUP(C4987,'LICH THI'!C:AA,13,0)</f>
        <v>45</v>
      </c>
      <c r="F4987" s="436">
        <f t="shared" si="1013"/>
        <v>45</v>
      </c>
      <c r="G4987" s="436">
        <f>VLOOKUP(C4987,'LICH THI'!C:AA,14,0)</f>
        <v>2</v>
      </c>
      <c r="H4987" s="436">
        <f t="shared" si="1004"/>
        <v>1</v>
      </c>
      <c r="I4987" s="436" t="str">
        <f t="shared" si="1005"/>
        <v>Nguyễn Bích Diệp</v>
      </c>
      <c r="J4987" s="436"/>
      <c r="K4987" s="436">
        <f t="shared" si="1006"/>
        <v>2</v>
      </c>
      <c r="L4987" s="436" t="str">
        <f t="shared" si="1007"/>
        <v>DC2KV67-DC-2</v>
      </c>
      <c r="M4987" s="436">
        <f t="shared" si="1008"/>
        <v>22</v>
      </c>
      <c r="N4987" s="437">
        <f t="shared" si="1014"/>
        <v>83</v>
      </c>
      <c r="O4987" s="437"/>
      <c r="P4987" s="430" t="str">
        <f t="shared" si="1009"/>
        <v/>
      </c>
      <c r="U4987" s="177">
        <v>44</v>
      </c>
      <c r="V4987" s="177" t="s">
        <v>3019</v>
      </c>
      <c r="W4987" s="177" t="s">
        <v>3024</v>
      </c>
      <c r="X4987" s="177" t="s">
        <v>3025</v>
      </c>
      <c r="Y4987" s="177" t="s">
        <v>3026</v>
      </c>
      <c r="Z4987" s="177" t="s">
        <v>6837</v>
      </c>
      <c r="AA4987" s="525" t="s">
        <v>3027</v>
      </c>
      <c r="AB4987" s="399" t="str">
        <f t="shared" si="1010"/>
        <v>DC2KV67</v>
      </c>
      <c r="AC4987" s="399" t="str">
        <f t="shared" si="1011"/>
        <v>DC2KV67-DC</v>
      </c>
      <c r="AD4987" t="str">
        <f>Y4987&amp;"-"&amp;VLOOKUP(AC4987,'LICH THI'!C:AA,9,0)</f>
        <v>64DCQT3111-42483</v>
      </c>
      <c r="AE4987">
        <f t="shared" si="1012"/>
        <v>1</v>
      </c>
    </row>
    <row r="4988" spans="1:31" x14ac:dyDescent="0.25">
      <c r="A4988" s="436" t="str">
        <f t="shared" si="1002"/>
        <v>DC2KV67-DC-10</v>
      </c>
      <c r="B4988" s="436">
        <f>COUNTIF(AC$4:AC4988,AC4988)</f>
        <v>10</v>
      </c>
      <c r="C4988" s="436" t="str">
        <f t="shared" si="1003"/>
        <v>DC2KV67-DC</v>
      </c>
      <c r="D4988" s="436">
        <f>VLOOKUP(C4988,'LICH THI'!C:AA,12,0)</f>
        <v>62</v>
      </c>
      <c r="E4988" s="436">
        <f>VLOOKUP(C4988,'LICH THI'!C:AA,13,0)</f>
        <v>45</v>
      </c>
      <c r="F4988" s="436">
        <f t="shared" si="1013"/>
        <v>45</v>
      </c>
      <c r="G4988" s="436">
        <f>VLOOKUP(C4988,'LICH THI'!C:AA,14,0)</f>
        <v>2</v>
      </c>
      <c r="H4988" s="436">
        <f t="shared" si="1004"/>
        <v>1</v>
      </c>
      <c r="I4988" s="436" t="str">
        <f t="shared" si="1005"/>
        <v>Bùi Thị Thu Hà</v>
      </c>
      <c r="J4988" s="436"/>
      <c r="K4988" s="436">
        <f t="shared" si="1006"/>
        <v>2</v>
      </c>
      <c r="L4988" s="436" t="str">
        <f t="shared" si="1007"/>
        <v>DC2KV67-DC-2</v>
      </c>
      <c r="M4988" s="436">
        <f t="shared" si="1008"/>
        <v>22</v>
      </c>
      <c r="N4988" s="437">
        <f t="shared" si="1014"/>
        <v>84</v>
      </c>
      <c r="O4988" s="437"/>
      <c r="P4988" s="430" t="str">
        <f t="shared" si="1009"/>
        <v/>
      </c>
      <c r="U4988" s="177">
        <v>2</v>
      </c>
      <c r="V4988" s="177" t="s">
        <v>4262</v>
      </c>
      <c r="W4988" s="177" t="s">
        <v>4235</v>
      </c>
      <c r="X4988" s="177" t="s">
        <v>3163</v>
      </c>
      <c r="Y4988" s="177" t="s">
        <v>5644</v>
      </c>
      <c r="Z4988" s="177" t="s">
        <v>6837</v>
      </c>
      <c r="AA4988" s="525" t="s">
        <v>5645</v>
      </c>
      <c r="AB4988" s="399" t="str">
        <f t="shared" si="1010"/>
        <v>DC2KV67</v>
      </c>
      <c r="AC4988" s="399" t="str">
        <f t="shared" si="1011"/>
        <v>DC2KV67-DC</v>
      </c>
      <c r="AD4988" t="str">
        <f>Y4988&amp;"-"&amp;VLOOKUP(AC4988,'LICH THI'!C:AA,9,0)</f>
        <v>63DCKT3047-42483</v>
      </c>
      <c r="AE4988">
        <f t="shared" si="1012"/>
        <v>1</v>
      </c>
    </row>
    <row r="4989" spans="1:31" x14ac:dyDescent="0.25">
      <c r="A4989" s="436" t="str">
        <f t="shared" si="1002"/>
        <v>DC2KV67-DC-11</v>
      </c>
      <c r="B4989" s="436">
        <f>COUNTIF(AC$4:AC4989,AC4989)</f>
        <v>11</v>
      </c>
      <c r="C4989" s="436" t="str">
        <f t="shared" si="1003"/>
        <v>DC2KV67-DC</v>
      </c>
      <c r="D4989" s="436">
        <f>VLOOKUP(C4989,'LICH THI'!C:AA,12,0)</f>
        <v>62</v>
      </c>
      <c r="E4989" s="436">
        <f>VLOOKUP(C4989,'LICH THI'!C:AA,13,0)</f>
        <v>45</v>
      </c>
      <c r="F4989" s="436">
        <f t="shared" si="1013"/>
        <v>45</v>
      </c>
      <c r="G4989" s="436">
        <f>VLOOKUP(C4989,'LICH THI'!C:AA,14,0)</f>
        <v>2</v>
      </c>
      <c r="H4989" s="436">
        <f t="shared" si="1004"/>
        <v>1</v>
      </c>
      <c r="I4989" s="436" t="str">
        <f t="shared" si="1005"/>
        <v>Nguyễn Danh Hải</v>
      </c>
      <c r="J4989" s="436"/>
      <c r="K4989" s="436">
        <f t="shared" si="1006"/>
        <v>2</v>
      </c>
      <c r="L4989" s="436" t="str">
        <f t="shared" si="1007"/>
        <v>DC2KV67-DC-2</v>
      </c>
      <c r="M4989" s="436">
        <f t="shared" si="1008"/>
        <v>22</v>
      </c>
      <c r="N4989" s="437">
        <f t="shared" si="1014"/>
        <v>85</v>
      </c>
      <c r="O4989" s="437"/>
      <c r="P4989" s="430" t="str">
        <f t="shared" si="1009"/>
        <v/>
      </c>
      <c r="U4989" s="177">
        <v>59</v>
      </c>
      <c r="V4989" s="177" t="s">
        <v>3088</v>
      </c>
      <c r="W4989" s="177" t="s">
        <v>3092</v>
      </c>
      <c r="X4989" s="177" t="s">
        <v>2908</v>
      </c>
      <c r="Y4989" s="177" t="s">
        <v>3093</v>
      </c>
      <c r="Z4989" s="177" t="s">
        <v>6837</v>
      </c>
      <c r="AA4989" s="525" t="s">
        <v>3094</v>
      </c>
      <c r="AB4989" s="399" t="str">
        <f t="shared" si="1010"/>
        <v>DC2KV67</v>
      </c>
      <c r="AC4989" s="399" t="str">
        <f t="shared" si="1011"/>
        <v>DC2KV67-DC</v>
      </c>
      <c r="AD4989" t="str">
        <f>Y4989&amp;"-"&amp;VLOOKUP(AC4989,'LICH THI'!C:AA,9,0)</f>
        <v>63DCQT3040-42483</v>
      </c>
      <c r="AE4989">
        <f t="shared" si="1012"/>
        <v>1</v>
      </c>
    </row>
    <row r="4990" spans="1:31" x14ac:dyDescent="0.25">
      <c r="A4990" s="436" t="str">
        <f t="shared" si="1002"/>
        <v>DC2KV67-DC-12</v>
      </c>
      <c r="B4990" s="436">
        <f>COUNTIF(AC$4:AC4990,AC4990)</f>
        <v>12</v>
      </c>
      <c r="C4990" s="436" t="str">
        <f t="shared" si="1003"/>
        <v>DC2KV67-DC</v>
      </c>
      <c r="D4990" s="436">
        <f>VLOOKUP(C4990,'LICH THI'!C:AA,12,0)</f>
        <v>62</v>
      </c>
      <c r="E4990" s="436">
        <f>VLOOKUP(C4990,'LICH THI'!C:AA,13,0)</f>
        <v>45</v>
      </c>
      <c r="F4990" s="436">
        <f t="shared" si="1013"/>
        <v>45</v>
      </c>
      <c r="G4990" s="436">
        <f>VLOOKUP(C4990,'LICH THI'!C:AA,14,0)</f>
        <v>2</v>
      </c>
      <c r="H4990" s="436">
        <f t="shared" si="1004"/>
        <v>1</v>
      </c>
      <c r="I4990" s="436" t="str">
        <f t="shared" si="1005"/>
        <v>Phạm Văn Hào</v>
      </c>
      <c r="J4990" s="436"/>
      <c r="K4990" s="436">
        <f t="shared" si="1006"/>
        <v>2</v>
      </c>
      <c r="L4990" s="436" t="str">
        <f t="shared" si="1007"/>
        <v>DC2KV67-DC-2</v>
      </c>
      <c r="M4990" s="436">
        <f t="shared" si="1008"/>
        <v>22</v>
      </c>
      <c r="N4990" s="437">
        <f t="shared" si="1014"/>
        <v>86</v>
      </c>
      <c r="O4990" s="437"/>
      <c r="P4990" s="430" t="str">
        <f t="shared" si="1009"/>
        <v/>
      </c>
      <c r="U4990" s="177">
        <v>53</v>
      </c>
      <c r="V4990" s="177" t="s">
        <v>3556</v>
      </c>
      <c r="W4990" s="177" t="s">
        <v>2738</v>
      </c>
      <c r="X4990" s="177" t="s">
        <v>3560</v>
      </c>
      <c r="Y4990" s="177" t="s">
        <v>3561</v>
      </c>
      <c r="Z4990" s="177" t="s">
        <v>6837</v>
      </c>
      <c r="AA4990" s="525" t="s">
        <v>3562</v>
      </c>
      <c r="AB4990" s="399" t="str">
        <f t="shared" si="1010"/>
        <v>DC2KV67</v>
      </c>
      <c r="AC4990" s="399" t="str">
        <f t="shared" si="1011"/>
        <v>DC2KV67-DC</v>
      </c>
      <c r="AD4990" t="str">
        <f>Y4990&amp;"-"&amp;VLOOKUP(AC4990,'LICH THI'!C:AA,9,0)</f>
        <v>65DCQT23199-42483</v>
      </c>
      <c r="AE4990">
        <f t="shared" si="1012"/>
        <v>1</v>
      </c>
    </row>
    <row r="4991" spans="1:31" x14ac:dyDescent="0.25">
      <c r="A4991" s="436" t="str">
        <f t="shared" si="1002"/>
        <v>DC2KV67-DC-13</v>
      </c>
      <c r="B4991" s="436">
        <f>COUNTIF(AC$4:AC4991,AC4991)</f>
        <v>13</v>
      </c>
      <c r="C4991" s="436" t="str">
        <f t="shared" si="1003"/>
        <v>DC2KV67-DC</v>
      </c>
      <c r="D4991" s="436">
        <f>VLOOKUP(C4991,'LICH THI'!C:AA,12,0)</f>
        <v>62</v>
      </c>
      <c r="E4991" s="436">
        <f>VLOOKUP(C4991,'LICH THI'!C:AA,13,0)</f>
        <v>45</v>
      </c>
      <c r="F4991" s="436">
        <f t="shared" si="1013"/>
        <v>45</v>
      </c>
      <c r="G4991" s="436">
        <f>VLOOKUP(C4991,'LICH THI'!C:AA,14,0)</f>
        <v>2</v>
      </c>
      <c r="H4991" s="436">
        <f t="shared" si="1004"/>
        <v>1</v>
      </c>
      <c r="I4991" s="436" t="str">
        <f t="shared" si="1005"/>
        <v>Trần Thị Thúy Hằng</v>
      </c>
      <c r="J4991" s="436"/>
      <c r="K4991" s="436">
        <f t="shared" si="1006"/>
        <v>2</v>
      </c>
      <c r="L4991" s="436" t="str">
        <f t="shared" si="1007"/>
        <v>DC2KV67-DC-2</v>
      </c>
      <c r="M4991" s="436">
        <f t="shared" si="1008"/>
        <v>22</v>
      </c>
      <c r="N4991" s="437">
        <f t="shared" si="1014"/>
        <v>87</v>
      </c>
      <c r="O4991" s="437"/>
      <c r="P4991" s="430" t="str">
        <f t="shared" si="1009"/>
        <v/>
      </c>
      <c r="U4991" s="177">
        <v>3</v>
      </c>
      <c r="V4991" s="177" t="s">
        <v>4262</v>
      </c>
      <c r="W4991" s="177" t="s">
        <v>5554</v>
      </c>
      <c r="X4991" s="177" t="s">
        <v>3383</v>
      </c>
      <c r="Y4991" s="177" t="s">
        <v>5555</v>
      </c>
      <c r="Z4991" s="177" t="s">
        <v>6837</v>
      </c>
      <c r="AA4991" s="525" t="s">
        <v>3180</v>
      </c>
      <c r="AB4991" s="399" t="str">
        <f t="shared" si="1010"/>
        <v>DC2KV67</v>
      </c>
      <c r="AC4991" s="399" t="str">
        <f t="shared" si="1011"/>
        <v>DC2KV67-DC</v>
      </c>
      <c r="AD4991" t="str">
        <f>Y4991&amp;"-"&amp;VLOOKUP(AC4991,'LICH THI'!C:AA,9,0)</f>
        <v>63DCKT3015-42483</v>
      </c>
      <c r="AE4991">
        <f t="shared" si="1012"/>
        <v>1</v>
      </c>
    </row>
    <row r="4992" spans="1:31" x14ac:dyDescent="0.25">
      <c r="A4992" s="436" t="str">
        <f t="shared" si="1002"/>
        <v>DC2KV67-DC-14</v>
      </c>
      <c r="B4992" s="436">
        <f>COUNTIF(AC$4:AC4992,AC4992)</f>
        <v>14</v>
      </c>
      <c r="C4992" s="436" t="str">
        <f t="shared" si="1003"/>
        <v>DC2KV67-DC</v>
      </c>
      <c r="D4992" s="436">
        <f>VLOOKUP(C4992,'LICH THI'!C:AA,12,0)</f>
        <v>62</v>
      </c>
      <c r="E4992" s="436">
        <f>VLOOKUP(C4992,'LICH THI'!C:AA,13,0)</f>
        <v>45</v>
      </c>
      <c r="F4992" s="436">
        <f t="shared" si="1013"/>
        <v>45</v>
      </c>
      <c r="G4992" s="436">
        <f>VLOOKUP(C4992,'LICH THI'!C:AA,14,0)</f>
        <v>2</v>
      </c>
      <c r="H4992" s="436">
        <f t="shared" si="1004"/>
        <v>1</v>
      </c>
      <c r="I4992" s="436" t="str">
        <f t="shared" si="1005"/>
        <v>Bùi Thị Hoa</v>
      </c>
      <c r="J4992" s="436"/>
      <c r="K4992" s="436">
        <f t="shared" si="1006"/>
        <v>2</v>
      </c>
      <c r="L4992" s="436" t="str">
        <f t="shared" si="1007"/>
        <v>DC2KV67-DC-2</v>
      </c>
      <c r="M4992" s="436">
        <f t="shared" si="1008"/>
        <v>22</v>
      </c>
      <c r="N4992" s="437">
        <f t="shared" si="1014"/>
        <v>88</v>
      </c>
      <c r="O4992" s="437"/>
      <c r="P4992" s="430" t="str">
        <f t="shared" si="1009"/>
        <v/>
      </c>
      <c r="U4992" s="177">
        <v>12</v>
      </c>
      <c r="V4992" s="177" t="s">
        <v>2700</v>
      </c>
      <c r="W4992" s="177" t="s">
        <v>2630</v>
      </c>
      <c r="X4992" s="177" t="s">
        <v>3565</v>
      </c>
      <c r="Y4992" s="177" t="s">
        <v>6839</v>
      </c>
      <c r="Z4992" s="177" t="s">
        <v>6837</v>
      </c>
      <c r="AA4992" s="525" t="s">
        <v>6840</v>
      </c>
      <c r="AB4992" s="399" t="str">
        <f t="shared" si="1010"/>
        <v>DC2KV67</v>
      </c>
      <c r="AC4992" s="399" t="str">
        <f t="shared" si="1011"/>
        <v>DC2KV67-DC</v>
      </c>
      <c r="AD4992" t="str">
        <f>Y4992&amp;"-"&amp;VLOOKUP(AC4992,'LICH THI'!C:AA,9,0)</f>
        <v>63DCKT3169-42483</v>
      </c>
      <c r="AE4992">
        <f t="shared" si="1012"/>
        <v>1</v>
      </c>
    </row>
    <row r="4993" spans="1:31" x14ac:dyDescent="0.25">
      <c r="A4993" s="436" t="str">
        <f t="shared" si="1002"/>
        <v>DC2KV67-DC-15</v>
      </c>
      <c r="B4993" s="436">
        <f>COUNTIF(AC$4:AC4993,AC4993)</f>
        <v>15</v>
      </c>
      <c r="C4993" s="436" t="str">
        <f t="shared" si="1003"/>
        <v>DC2KV67-DC</v>
      </c>
      <c r="D4993" s="436">
        <f>VLOOKUP(C4993,'LICH THI'!C:AA,12,0)</f>
        <v>62</v>
      </c>
      <c r="E4993" s="436">
        <f>VLOOKUP(C4993,'LICH THI'!C:AA,13,0)</f>
        <v>45</v>
      </c>
      <c r="F4993" s="436">
        <f t="shared" si="1013"/>
        <v>45</v>
      </c>
      <c r="G4993" s="436">
        <f>VLOOKUP(C4993,'LICH THI'!C:AA,14,0)</f>
        <v>2</v>
      </c>
      <c r="H4993" s="436">
        <f t="shared" si="1004"/>
        <v>1</v>
      </c>
      <c r="I4993" s="436" t="str">
        <f t="shared" si="1005"/>
        <v>Doãn Thị Thu Hoài</v>
      </c>
      <c r="J4993" s="436"/>
      <c r="K4993" s="436">
        <f t="shared" si="1006"/>
        <v>2</v>
      </c>
      <c r="L4993" s="436" t="str">
        <f t="shared" si="1007"/>
        <v>DC2KV67-DC-2</v>
      </c>
      <c r="M4993" s="436">
        <f t="shared" si="1008"/>
        <v>22</v>
      </c>
      <c r="N4993" s="437">
        <f t="shared" si="1014"/>
        <v>89</v>
      </c>
      <c r="O4993" s="437"/>
      <c r="P4993" s="430" t="str">
        <f t="shared" si="1009"/>
        <v/>
      </c>
      <c r="U4993" s="177">
        <v>18</v>
      </c>
      <c r="V4993" s="177" t="s">
        <v>3358</v>
      </c>
      <c r="W4993" s="177" t="s">
        <v>6588</v>
      </c>
      <c r="X4993" s="177" t="s">
        <v>3924</v>
      </c>
      <c r="Y4993" s="177" t="s">
        <v>6589</v>
      </c>
      <c r="Z4993" s="177" t="s">
        <v>6837</v>
      </c>
      <c r="AA4993" s="525" t="s">
        <v>4631</v>
      </c>
      <c r="AB4993" s="399" t="str">
        <f t="shared" si="1010"/>
        <v>DC2KV67</v>
      </c>
      <c r="AC4993" s="399" t="str">
        <f t="shared" si="1011"/>
        <v>DC2KV67-DC</v>
      </c>
      <c r="AD4993" t="str">
        <f>Y4993&amp;"-"&amp;VLOOKUP(AC4993,'LICH THI'!C:AA,9,0)</f>
        <v>64DCKT3017-42483</v>
      </c>
      <c r="AE4993">
        <f t="shared" si="1012"/>
        <v>1</v>
      </c>
    </row>
    <row r="4994" spans="1:31" x14ac:dyDescent="0.25">
      <c r="A4994" s="436" t="str">
        <f t="shared" si="1002"/>
        <v>DC2KV67-DC-16</v>
      </c>
      <c r="B4994" s="436">
        <f>COUNTIF(AC$4:AC4994,AC4994)</f>
        <v>16</v>
      </c>
      <c r="C4994" s="436" t="str">
        <f t="shared" si="1003"/>
        <v>DC2KV67-DC</v>
      </c>
      <c r="D4994" s="436">
        <f>VLOOKUP(C4994,'LICH THI'!C:AA,12,0)</f>
        <v>62</v>
      </c>
      <c r="E4994" s="436">
        <f>VLOOKUP(C4994,'LICH THI'!C:AA,13,0)</f>
        <v>45</v>
      </c>
      <c r="F4994" s="436">
        <f t="shared" si="1013"/>
        <v>45</v>
      </c>
      <c r="G4994" s="436">
        <f>VLOOKUP(C4994,'LICH THI'!C:AA,14,0)</f>
        <v>2</v>
      </c>
      <c r="H4994" s="436">
        <f t="shared" si="1004"/>
        <v>1</v>
      </c>
      <c r="I4994" s="436" t="str">
        <f t="shared" si="1005"/>
        <v>Nguyễn Mạnh Hùng</v>
      </c>
      <c r="J4994" s="436"/>
      <c r="K4994" s="436">
        <f t="shared" si="1006"/>
        <v>2</v>
      </c>
      <c r="L4994" s="436" t="str">
        <f t="shared" si="1007"/>
        <v>DC2KV67-DC-2</v>
      </c>
      <c r="M4994" s="436">
        <f t="shared" si="1008"/>
        <v>22</v>
      </c>
      <c r="N4994" s="437">
        <f t="shared" si="1014"/>
        <v>90</v>
      </c>
      <c r="O4994" s="437"/>
      <c r="P4994" s="430" t="str">
        <f t="shared" si="1009"/>
        <v/>
      </c>
      <c r="U4994" s="177">
        <v>60</v>
      </c>
      <c r="V4994" s="177" t="s">
        <v>3088</v>
      </c>
      <c r="W4994" s="177" t="s">
        <v>2734</v>
      </c>
      <c r="X4994" s="177" t="s">
        <v>2801</v>
      </c>
      <c r="Y4994" s="177" t="s">
        <v>6844</v>
      </c>
      <c r="Z4994" s="177" t="s">
        <v>6837</v>
      </c>
      <c r="AA4994" s="525" t="s">
        <v>6845</v>
      </c>
      <c r="AB4994" s="399" t="str">
        <f t="shared" si="1010"/>
        <v>DC2KV67</v>
      </c>
      <c r="AC4994" s="399" t="str">
        <f t="shared" si="1011"/>
        <v>DC2KV67-DC</v>
      </c>
      <c r="AD4994" t="str">
        <f>Y4994&amp;"-"&amp;VLOOKUP(AC4994,'LICH THI'!C:AA,9,0)</f>
        <v>63DCQT3023-42483</v>
      </c>
      <c r="AE4994">
        <f t="shared" si="1012"/>
        <v>1</v>
      </c>
    </row>
    <row r="4995" spans="1:31" x14ac:dyDescent="0.25">
      <c r="A4995" s="436" t="str">
        <f t="shared" si="1002"/>
        <v>DC2KV67-DC-17</v>
      </c>
      <c r="B4995" s="436">
        <f>COUNTIF(AC$4:AC4995,AC4995)</f>
        <v>17</v>
      </c>
      <c r="C4995" s="436" t="str">
        <f t="shared" si="1003"/>
        <v>DC2KV67-DC</v>
      </c>
      <c r="D4995" s="436">
        <f>VLOOKUP(C4995,'LICH THI'!C:AA,12,0)</f>
        <v>62</v>
      </c>
      <c r="E4995" s="436">
        <f>VLOOKUP(C4995,'LICH THI'!C:AA,13,0)</f>
        <v>45</v>
      </c>
      <c r="F4995" s="436">
        <f t="shared" si="1013"/>
        <v>45</v>
      </c>
      <c r="G4995" s="436">
        <f>VLOOKUP(C4995,'LICH THI'!C:AA,14,0)</f>
        <v>2</v>
      </c>
      <c r="H4995" s="436">
        <f t="shared" si="1004"/>
        <v>1</v>
      </c>
      <c r="I4995" s="436" t="str">
        <f t="shared" si="1005"/>
        <v>Đỗ Khánh Huyền</v>
      </c>
      <c r="J4995" s="436"/>
      <c r="K4995" s="436">
        <f t="shared" si="1006"/>
        <v>2</v>
      </c>
      <c r="L4995" s="436" t="str">
        <f t="shared" si="1007"/>
        <v>DC2KV67-DC-2</v>
      </c>
      <c r="M4995" s="436">
        <f t="shared" si="1008"/>
        <v>22</v>
      </c>
      <c r="N4995" s="437">
        <f t="shared" si="1014"/>
        <v>91</v>
      </c>
      <c r="O4995" s="437"/>
      <c r="P4995" s="430" t="str">
        <f t="shared" si="1009"/>
        <v/>
      </c>
      <c r="U4995" s="177">
        <v>19</v>
      </c>
      <c r="V4995" s="177" t="s">
        <v>3358</v>
      </c>
      <c r="W4995" s="177" t="s">
        <v>4504</v>
      </c>
      <c r="X4995" s="177" t="s">
        <v>4236</v>
      </c>
      <c r="Y4995" s="177" t="s">
        <v>4505</v>
      </c>
      <c r="Z4995" s="177" t="s">
        <v>6837</v>
      </c>
      <c r="AA4995" s="525" t="s">
        <v>4506</v>
      </c>
      <c r="AB4995" s="399" t="str">
        <f t="shared" si="1010"/>
        <v>DC2KV67</v>
      </c>
      <c r="AC4995" s="399" t="str">
        <f t="shared" si="1011"/>
        <v>DC2KV67-DC</v>
      </c>
      <c r="AD4995" t="str">
        <f>Y4995&amp;"-"&amp;VLOOKUP(AC4995,'LICH THI'!C:AA,9,0)</f>
        <v>64DCKT2110-42483</v>
      </c>
      <c r="AE4995">
        <f t="shared" si="1012"/>
        <v>1</v>
      </c>
    </row>
    <row r="4996" spans="1:31" x14ac:dyDescent="0.25">
      <c r="A4996" s="436" t="str">
        <f t="shared" si="1002"/>
        <v>DC2KV67-DC-18</v>
      </c>
      <c r="B4996" s="436">
        <f>COUNTIF(AC$4:AC4996,AC4996)</f>
        <v>18</v>
      </c>
      <c r="C4996" s="436" t="str">
        <f t="shared" si="1003"/>
        <v>DC2KV67-DC</v>
      </c>
      <c r="D4996" s="436">
        <f>VLOOKUP(C4996,'LICH THI'!C:AA,12,0)</f>
        <v>62</v>
      </c>
      <c r="E4996" s="436">
        <f>VLOOKUP(C4996,'LICH THI'!C:AA,13,0)</f>
        <v>45</v>
      </c>
      <c r="F4996" s="436">
        <f t="shared" si="1013"/>
        <v>45</v>
      </c>
      <c r="G4996" s="436">
        <f>VLOOKUP(C4996,'LICH THI'!C:AA,14,0)</f>
        <v>2</v>
      </c>
      <c r="H4996" s="436">
        <f t="shared" si="1004"/>
        <v>1</v>
      </c>
      <c r="I4996" s="436" t="str">
        <f t="shared" si="1005"/>
        <v>Hoàng Thị Bích Hường</v>
      </c>
      <c r="J4996" s="436"/>
      <c r="K4996" s="436">
        <f t="shared" si="1006"/>
        <v>2</v>
      </c>
      <c r="L4996" s="436" t="str">
        <f t="shared" si="1007"/>
        <v>DC2KV67-DC-2</v>
      </c>
      <c r="M4996" s="436">
        <f t="shared" si="1008"/>
        <v>22</v>
      </c>
      <c r="N4996" s="437">
        <f t="shared" si="1014"/>
        <v>92</v>
      </c>
      <c r="O4996" s="437"/>
      <c r="P4996" s="430" t="str">
        <f t="shared" si="1009"/>
        <v/>
      </c>
      <c r="U4996" s="177">
        <v>50</v>
      </c>
      <c r="V4996" s="177" t="s">
        <v>4382</v>
      </c>
      <c r="W4996" s="177" t="s">
        <v>6386</v>
      </c>
      <c r="X4996" s="177" t="s">
        <v>4527</v>
      </c>
      <c r="Y4996" s="177" t="s">
        <v>6387</v>
      </c>
      <c r="Z4996" s="177" t="s">
        <v>6837</v>
      </c>
      <c r="AA4996" s="525" t="s">
        <v>6388</v>
      </c>
      <c r="AB4996" s="399" t="str">
        <f t="shared" si="1010"/>
        <v>DC2KV67</v>
      </c>
      <c r="AC4996" s="399" t="str">
        <f t="shared" si="1011"/>
        <v>DC2KV67-DC</v>
      </c>
      <c r="AD4996" t="str">
        <f>Y4996&amp;"-"&amp;VLOOKUP(AC4996,'LICH THI'!C:AA,9,0)</f>
        <v>65DCQT23192-42483</v>
      </c>
      <c r="AE4996">
        <f t="shared" si="1012"/>
        <v>1</v>
      </c>
    </row>
    <row r="4997" spans="1:31" x14ac:dyDescent="0.25">
      <c r="A4997" s="436" t="str">
        <f t="shared" ref="A4997:A5060" si="1015">C4997&amp;"-"&amp;B4997</f>
        <v>DC2KV67-DC-19</v>
      </c>
      <c r="B4997" s="436">
        <f>COUNTIF(AC$4:AC4997,AC4997)</f>
        <v>19</v>
      </c>
      <c r="C4997" s="436" t="str">
        <f t="shared" ref="C4997:C5060" si="1016">_CT_MaHP1</f>
        <v>DC2KV67-DC</v>
      </c>
      <c r="D4997" s="436">
        <f>VLOOKUP(C4997,'LICH THI'!C:AA,12,0)</f>
        <v>62</v>
      </c>
      <c r="E4997" s="436">
        <f>VLOOKUP(C4997,'LICH THI'!C:AA,13,0)</f>
        <v>45</v>
      </c>
      <c r="F4997" s="436">
        <f t="shared" si="1013"/>
        <v>45</v>
      </c>
      <c r="G4997" s="436">
        <f>VLOOKUP(C4997,'LICH THI'!C:AA,14,0)</f>
        <v>2</v>
      </c>
      <c r="H4997" s="436">
        <f t="shared" ref="H4997:H5060" si="1017">IF(E4997=0,"",TRUNC((B4997+E4997-1)/E4997))</f>
        <v>1</v>
      </c>
      <c r="I4997" s="436" t="str">
        <f t="shared" ref="I4997:I5060" si="1018">W4997&amp;" "&amp;X4997</f>
        <v>Nguyễn Thị Hường</v>
      </c>
      <c r="J4997" s="436"/>
      <c r="K4997" s="436">
        <f t="shared" ref="K4997:K5060" si="1019">IF(G4997=1,1,IF(H4997&lt;G4997,H4997+1,1))</f>
        <v>2</v>
      </c>
      <c r="L4997" s="436" t="str">
        <f t="shared" ref="L4997:L5060" si="1020">C4997&amp;"-"&amp;K4997</f>
        <v>DC2KV67-DC-2</v>
      </c>
      <c r="M4997" s="436">
        <f t="shared" ref="M4997:M5060" si="1021">IF(E4997=0,"",MOD(MID(C4997,6,2),E4997))</f>
        <v>22</v>
      </c>
      <c r="N4997" s="437">
        <f t="shared" si="1014"/>
        <v>93</v>
      </c>
      <c r="O4997" s="437"/>
      <c r="P4997" s="430" t="str">
        <f t="shared" ref="P4997:P5060" si="1022">IF(MOD(20*O4997,10)&lt;&gt;0,"SAI","")</f>
        <v/>
      </c>
      <c r="U4997" s="177">
        <v>45</v>
      </c>
      <c r="V4997" s="177" t="s">
        <v>3019</v>
      </c>
      <c r="W4997" s="177" t="s">
        <v>2619</v>
      </c>
      <c r="X4997" s="177" t="s">
        <v>4527</v>
      </c>
      <c r="Y4997" s="177" t="s">
        <v>6229</v>
      </c>
      <c r="Z4997" s="177" t="s">
        <v>6837</v>
      </c>
      <c r="AA4997" s="525" t="s">
        <v>3300</v>
      </c>
      <c r="AB4997" s="399" t="str">
        <f t="shared" ref="AB4997:AB5060" si="1023">_CT_MaHP</f>
        <v>DC2KV67</v>
      </c>
      <c r="AC4997" s="399" t="str">
        <f t="shared" ref="AC4997:AC5060" si="1024">_CT_MaHe</f>
        <v>DC2KV67-DC</v>
      </c>
      <c r="AD4997" t="str">
        <f>Y4997&amp;"-"&amp;VLOOKUP(AC4997,'LICH THI'!C:AA,9,0)</f>
        <v>64DCQT3089-42483</v>
      </c>
      <c r="AE4997">
        <f t="shared" ref="AE4997:AE5060" si="1025">COUNTIF(AD4997,AD:AD)</f>
        <v>1</v>
      </c>
    </row>
    <row r="4998" spans="1:31" x14ac:dyDescent="0.25">
      <c r="A4998" s="436" t="str">
        <f t="shared" si="1015"/>
        <v>DC2KV67-DC-20</v>
      </c>
      <c r="B4998" s="436">
        <f>COUNTIF(AC$4:AC4998,AC4998)</f>
        <v>20</v>
      </c>
      <c r="C4998" s="436" t="str">
        <f t="shared" si="1016"/>
        <v>DC2KV67-DC</v>
      </c>
      <c r="D4998" s="436">
        <f>VLOOKUP(C4998,'LICH THI'!C:AA,12,0)</f>
        <v>62</v>
      </c>
      <c r="E4998" s="436">
        <f>VLOOKUP(C4998,'LICH THI'!C:AA,13,0)</f>
        <v>45</v>
      </c>
      <c r="F4998" s="436">
        <f t="shared" ref="F4998:F5061" si="1026">IF(G4998="","",IF(G4998=H4998,D4998-(H4998-1)*E4998,E4998))</f>
        <v>45</v>
      </c>
      <c r="G4998" s="436">
        <f>VLOOKUP(C4998,'LICH THI'!C:AA,14,0)</f>
        <v>2</v>
      </c>
      <c r="H4998" s="436">
        <f t="shared" si="1017"/>
        <v>1</v>
      </c>
      <c r="I4998" s="436" t="str">
        <f t="shared" si="1018"/>
        <v>Triệu Văn Kiên</v>
      </c>
      <c r="J4998" s="436"/>
      <c r="K4998" s="436">
        <f t="shared" si="1019"/>
        <v>2</v>
      </c>
      <c r="L4998" s="436" t="str">
        <f t="shared" si="1020"/>
        <v>DC2KV67-DC-2</v>
      </c>
      <c r="M4998" s="436">
        <f t="shared" si="1021"/>
        <v>22</v>
      </c>
      <c r="N4998" s="437">
        <f t="shared" ref="N4998:N5061" si="1027">IF(F4998=0,"",(K4998-1)*$N$2+1+MOD(B4998-M4998,F4998))</f>
        <v>94</v>
      </c>
      <c r="O4998" s="437"/>
      <c r="P4998" s="430" t="str">
        <f t="shared" si="1022"/>
        <v/>
      </c>
      <c r="U4998" s="177">
        <v>51</v>
      </c>
      <c r="V4998" s="177" t="s">
        <v>4382</v>
      </c>
      <c r="W4998" s="177" t="s">
        <v>6389</v>
      </c>
      <c r="X4998" s="177" t="s">
        <v>2762</v>
      </c>
      <c r="Y4998" s="177" t="s">
        <v>6390</v>
      </c>
      <c r="Z4998" s="177" t="s">
        <v>6837</v>
      </c>
      <c r="AA4998" s="525" t="s">
        <v>4431</v>
      </c>
      <c r="AB4998" s="399" t="str">
        <f t="shared" si="1023"/>
        <v>DC2KV67</v>
      </c>
      <c r="AC4998" s="399" t="str">
        <f t="shared" si="1024"/>
        <v>DC2KV67-DC</v>
      </c>
      <c r="AD4998" t="str">
        <f>Y4998&amp;"-"&amp;VLOOKUP(AC4998,'LICH THI'!C:AA,9,0)</f>
        <v>65DCQT20001-42483</v>
      </c>
      <c r="AE4998">
        <f t="shared" si="1025"/>
        <v>1</v>
      </c>
    </row>
    <row r="4999" spans="1:31" x14ac:dyDescent="0.25">
      <c r="A4999" s="436" t="str">
        <f t="shared" si="1015"/>
        <v>DC2KV67-DC-21</v>
      </c>
      <c r="B4999" s="436">
        <f>COUNTIF(AC$4:AC4999,AC4999)</f>
        <v>21</v>
      </c>
      <c r="C4999" s="436" t="str">
        <f t="shared" si="1016"/>
        <v>DC2KV67-DC</v>
      </c>
      <c r="D4999" s="436">
        <f>VLOOKUP(C4999,'LICH THI'!C:AA,12,0)</f>
        <v>62</v>
      </c>
      <c r="E4999" s="436">
        <f>VLOOKUP(C4999,'LICH THI'!C:AA,13,0)</f>
        <v>45</v>
      </c>
      <c r="F4999" s="436">
        <f t="shared" si="1026"/>
        <v>45</v>
      </c>
      <c r="G4999" s="436">
        <f>VLOOKUP(C4999,'LICH THI'!C:AA,14,0)</f>
        <v>2</v>
      </c>
      <c r="H4999" s="436">
        <f t="shared" si="1017"/>
        <v>1</v>
      </c>
      <c r="I4999" s="436" t="str">
        <f t="shared" si="1018"/>
        <v>Phạm Thị Lan</v>
      </c>
      <c r="J4999" s="436"/>
      <c r="K4999" s="436">
        <f t="shared" si="1019"/>
        <v>2</v>
      </c>
      <c r="L4999" s="436" t="str">
        <f t="shared" si="1020"/>
        <v>DC2KV67-DC-2</v>
      </c>
      <c r="M4999" s="436">
        <f t="shared" si="1021"/>
        <v>22</v>
      </c>
      <c r="N4999" s="437">
        <f t="shared" si="1027"/>
        <v>95</v>
      </c>
      <c r="O4999" s="437"/>
      <c r="P4999" s="430" t="str">
        <f t="shared" si="1022"/>
        <v/>
      </c>
      <c r="U4999" s="177">
        <v>20</v>
      </c>
      <c r="V4999" s="177" t="s">
        <v>3358</v>
      </c>
      <c r="W4999" s="177" t="s">
        <v>3557</v>
      </c>
      <c r="X4999" s="177" t="s">
        <v>2960</v>
      </c>
      <c r="Y4999" s="177" t="s">
        <v>4507</v>
      </c>
      <c r="Z4999" s="177" t="s">
        <v>6837</v>
      </c>
      <c r="AA4999" s="525" t="s">
        <v>4508</v>
      </c>
      <c r="AB4999" s="399" t="str">
        <f t="shared" si="1023"/>
        <v>DC2KV67</v>
      </c>
      <c r="AC4999" s="399" t="str">
        <f t="shared" si="1024"/>
        <v>DC2KV67-DC</v>
      </c>
      <c r="AD4999" t="str">
        <f>Y4999&amp;"-"&amp;VLOOKUP(AC4999,'LICH THI'!C:AA,9,0)</f>
        <v>64DCKT3010-42483</v>
      </c>
      <c r="AE4999">
        <f t="shared" si="1025"/>
        <v>1</v>
      </c>
    </row>
    <row r="5000" spans="1:31" x14ac:dyDescent="0.25">
      <c r="A5000" s="436" t="str">
        <f t="shared" si="1015"/>
        <v>DC2KV67-DC-22</v>
      </c>
      <c r="B5000" s="436">
        <f>COUNTIF(AC$4:AC5000,AC5000)</f>
        <v>22</v>
      </c>
      <c r="C5000" s="436" t="str">
        <f t="shared" si="1016"/>
        <v>DC2KV67-DC</v>
      </c>
      <c r="D5000" s="436">
        <f>VLOOKUP(C5000,'LICH THI'!C:AA,12,0)</f>
        <v>62</v>
      </c>
      <c r="E5000" s="436">
        <f>VLOOKUP(C5000,'LICH THI'!C:AA,13,0)</f>
        <v>45</v>
      </c>
      <c r="F5000" s="436">
        <f t="shared" si="1026"/>
        <v>45</v>
      </c>
      <c r="G5000" s="436">
        <f>VLOOKUP(C5000,'LICH THI'!C:AA,14,0)</f>
        <v>2</v>
      </c>
      <c r="H5000" s="436">
        <f t="shared" si="1017"/>
        <v>1</v>
      </c>
      <c r="I5000" s="436" t="str">
        <f t="shared" si="1018"/>
        <v>Nguyễn Thị Mỹ Linh</v>
      </c>
      <c r="J5000" s="436"/>
      <c r="K5000" s="436">
        <f t="shared" si="1019"/>
        <v>2</v>
      </c>
      <c r="L5000" s="436" t="str">
        <f t="shared" si="1020"/>
        <v>DC2KV67-DC-2</v>
      </c>
      <c r="M5000" s="436">
        <f t="shared" si="1021"/>
        <v>22</v>
      </c>
      <c r="N5000" s="437">
        <f t="shared" si="1027"/>
        <v>51</v>
      </c>
      <c r="O5000" s="437"/>
      <c r="P5000" s="430" t="str">
        <f t="shared" si="1022"/>
        <v/>
      </c>
      <c r="U5000" s="177">
        <v>33</v>
      </c>
      <c r="V5000" s="177" t="s">
        <v>3378</v>
      </c>
      <c r="W5000" s="177" t="s">
        <v>5304</v>
      </c>
      <c r="X5000" s="177" t="s">
        <v>2670</v>
      </c>
      <c r="Y5000" s="177" t="s">
        <v>6037</v>
      </c>
      <c r="Z5000" s="177" t="s">
        <v>6837</v>
      </c>
      <c r="AA5000" s="525" t="s">
        <v>6038</v>
      </c>
      <c r="AB5000" s="399" t="str">
        <f t="shared" si="1023"/>
        <v>DC2KV67</v>
      </c>
      <c r="AC5000" s="399" t="str">
        <f t="shared" si="1024"/>
        <v>DC2KV67-DC</v>
      </c>
      <c r="AD5000" t="str">
        <f>Y5000&amp;"-"&amp;VLOOKUP(AC5000,'LICH THI'!C:AA,9,0)</f>
        <v>64DCKT3238-42483</v>
      </c>
      <c r="AE5000">
        <f t="shared" si="1025"/>
        <v>1</v>
      </c>
    </row>
    <row r="5001" spans="1:31" x14ac:dyDescent="0.25">
      <c r="A5001" s="436" t="str">
        <f t="shared" si="1015"/>
        <v>DC2KV67-DC-23</v>
      </c>
      <c r="B5001" s="436">
        <f>COUNTIF(AC$4:AC5001,AC5001)</f>
        <v>23</v>
      </c>
      <c r="C5001" s="436" t="str">
        <f t="shared" si="1016"/>
        <v>DC2KV67-DC</v>
      </c>
      <c r="D5001" s="436">
        <f>VLOOKUP(C5001,'LICH THI'!C:AA,12,0)</f>
        <v>62</v>
      </c>
      <c r="E5001" s="436">
        <f>VLOOKUP(C5001,'LICH THI'!C:AA,13,0)</f>
        <v>45</v>
      </c>
      <c r="F5001" s="436">
        <f t="shared" si="1026"/>
        <v>45</v>
      </c>
      <c r="G5001" s="436">
        <f>VLOOKUP(C5001,'LICH THI'!C:AA,14,0)</f>
        <v>2</v>
      </c>
      <c r="H5001" s="436">
        <f t="shared" si="1017"/>
        <v>1</v>
      </c>
      <c r="I5001" s="436" t="str">
        <f t="shared" si="1018"/>
        <v>Phạm Thị Khánh Linh</v>
      </c>
      <c r="J5001" s="436"/>
      <c r="K5001" s="436">
        <f t="shared" si="1019"/>
        <v>2</v>
      </c>
      <c r="L5001" s="436" t="str">
        <f t="shared" si="1020"/>
        <v>DC2KV67-DC-2</v>
      </c>
      <c r="M5001" s="436">
        <f t="shared" si="1021"/>
        <v>22</v>
      </c>
      <c r="N5001" s="437">
        <f t="shared" si="1027"/>
        <v>52</v>
      </c>
      <c r="O5001" s="437"/>
      <c r="P5001" s="430" t="str">
        <f t="shared" si="1022"/>
        <v/>
      </c>
      <c r="U5001" s="177">
        <v>54</v>
      </c>
      <c r="V5001" s="177" t="s">
        <v>3556</v>
      </c>
      <c r="W5001" s="177" t="s">
        <v>3568</v>
      </c>
      <c r="X5001" s="177" t="s">
        <v>2670</v>
      </c>
      <c r="Y5001" s="177" t="s">
        <v>3569</v>
      </c>
      <c r="Z5001" s="177" t="s">
        <v>6837</v>
      </c>
      <c r="AA5001" s="525" t="s">
        <v>3570</v>
      </c>
      <c r="AB5001" s="399" t="str">
        <f t="shared" si="1023"/>
        <v>DC2KV67</v>
      </c>
      <c r="AC5001" s="399" t="str">
        <f t="shared" si="1024"/>
        <v>DC2KV67-DC</v>
      </c>
      <c r="AD5001" t="str">
        <f>Y5001&amp;"-"&amp;VLOOKUP(AC5001,'LICH THI'!C:AA,9,0)</f>
        <v>65DCQT22907-42483</v>
      </c>
      <c r="AE5001">
        <f t="shared" si="1025"/>
        <v>1</v>
      </c>
    </row>
    <row r="5002" spans="1:31" x14ac:dyDescent="0.25">
      <c r="A5002" s="436" t="str">
        <f t="shared" si="1015"/>
        <v>DC2KV67-DC-24</v>
      </c>
      <c r="B5002" s="436">
        <f>COUNTIF(AC$4:AC5002,AC5002)</f>
        <v>24</v>
      </c>
      <c r="C5002" s="436" t="str">
        <f t="shared" si="1016"/>
        <v>DC2KV67-DC</v>
      </c>
      <c r="D5002" s="436">
        <f>VLOOKUP(C5002,'LICH THI'!C:AA,12,0)</f>
        <v>62</v>
      </c>
      <c r="E5002" s="436">
        <f>VLOOKUP(C5002,'LICH THI'!C:AA,13,0)</f>
        <v>45</v>
      </c>
      <c r="F5002" s="436">
        <f t="shared" si="1026"/>
        <v>45</v>
      </c>
      <c r="G5002" s="436">
        <f>VLOOKUP(C5002,'LICH THI'!C:AA,14,0)</f>
        <v>2</v>
      </c>
      <c r="H5002" s="436">
        <f t="shared" si="1017"/>
        <v>1</v>
      </c>
      <c r="I5002" s="436" t="str">
        <f t="shared" si="1018"/>
        <v>Tô Khánh Linh</v>
      </c>
      <c r="J5002" s="436"/>
      <c r="K5002" s="436">
        <f t="shared" si="1019"/>
        <v>2</v>
      </c>
      <c r="L5002" s="436" t="str">
        <f t="shared" si="1020"/>
        <v>DC2KV67-DC-2</v>
      </c>
      <c r="M5002" s="436">
        <f t="shared" si="1021"/>
        <v>22</v>
      </c>
      <c r="N5002" s="437">
        <f t="shared" si="1027"/>
        <v>53</v>
      </c>
      <c r="O5002" s="437"/>
      <c r="P5002" s="430" t="str">
        <f t="shared" si="1022"/>
        <v/>
      </c>
      <c r="U5002" s="177">
        <v>4</v>
      </c>
      <c r="V5002" s="177" t="s">
        <v>4262</v>
      </c>
      <c r="W5002" s="177" t="s">
        <v>3372</v>
      </c>
      <c r="X5002" s="177" t="s">
        <v>2670</v>
      </c>
      <c r="Y5002" s="177" t="s">
        <v>4267</v>
      </c>
      <c r="Z5002" s="177" t="s">
        <v>6837</v>
      </c>
      <c r="AA5002" s="525" t="s">
        <v>3180</v>
      </c>
      <c r="AB5002" s="399" t="str">
        <f t="shared" si="1023"/>
        <v>DC2KV67</v>
      </c>
      <c r="AC5002" s="399" t="str">
        <f t="shared" si="1024"/>
        <v>DC2KV67-DC</v>
      </c>
      <c r="AD5002" t="str">
        <f>Y5002&amp;"-"&amp;VLOOKUP(AC5002,'LICH THI'!C:AA,9,0)</f>
        <v>63DCKT3037-42483</v>
      </c>
      <c r="AE5002">
        <f t="shared" si="1025"/>
        <v>1</v>
      </c>
    </row>
    <row r="5003" spans="1:31" x14ac:dyDescent="0.25">
      <c r="A5003" s="436" t="str">
        <f t="shared" si="1015"/>
        <v>DC2KV67-DC-25</v>
      </c>
      <c r="B5003" s="436">
        <f>COUNTIF(AC$4:AC5003,AC5003)</f>
        <v>25</v>
      </c>
      <c r="C5003" s="436" t="str">
        <f t="shared" si="1016"/>
        <v>DC2KV67-DC</v>
      </c>
      <c r="D5003" s="436">
        <f>VLOOKUP(C5003,'LICH THI'!C:AA,12,0)</f>
        <v>62</v>
      </c>
      <c r="E5003" s="436">
        <f>VLOOKUP(C5003,'LICH THI'!C:AA,13,0)</f>
        <v>45</v>
      </c>
      <c r="F5003" s="436">
        <f t="shared" si="1026"/>
        <v>45</v>
      </c>
      <c r="G5003" s="436">
        <f>VLOOKUP(C5003,'LICH THI'!C:AA,14,0)</f>
        <v>2</v>
      </c>
      <c r="H5003" s="436">
        <f t="shared" si="1017"/>
        <v>1</v>
      </c>
      <c r="I5003" s="436" t="str">
        <f t="shared" si="1018"/>
        <v>Trần Diệu Linh</v>
      </c>
      <c r="J5003" s="436"/>
      <c r="K5003" s="436">
        <f t="shared" si="1019"/>
        <v>2</v>
      </c>
      <c r="L5003" s="436" t="str">
        <f t="shared" si="1020"/>
        <v>DC2KV67-DC-2</v>
      </c>
      <c r="M5003" s="436">
        <f t="shared" si="1021"/>
        <v>22</v>
      </c>
      <c r="N5003" s="437">
        <f t="shared" si="1027"/>
        <v>54</v>
      </c>
      <c r="O5003" s="437"/>
      <c r="P5003" s="430" t="str">
        <f t="shared" si="1022"/>
        <v/>
      </c>
      <c r="U5003" s="177">
        <v>55</v>
      </c>
      <c r="V5003" s="177" t="s">
        <v>3556</v>
      </c>
      <c r="W5003" s="177" t="s">
        <v>3571</v>
      </c>
      <c r="X5003" s="177" t="s">
        <v>2670</v>
      </c>
      <c r="Y5003" s="177" t="s">
        <v>3572</v>
      </c>
      <c r="Z5003" s="177" t="s">
        <v>6837</v>
      </c>
      <c r="AA5003" s="525" t="s">
        <v>3573</v>
      </c>
      <c r="AB5003" s="399" t="str">
        <f t="shared" si="1023"/>
        <v>DC2KV67</v>
      </c>
      <c r="AC5003" s="399" t="str">
        <f t="shared" si="1024"/>
        <v>DC2KV67-DC</v>
      </c>
      <c r="AD5003" t="str">
        <f>Y5003&amp;"-"&amp;VLOOKUP(AC5003,'LICH THI'!C:AA,9,0)</f>
        <v>65DCQT24262-42483</v>
      </c>
      <c r="AE5003">
        <f t="shared" si="1025"/>
        <v>1</v>
      </c>
    </row>
    <row r="5004" spans="1:31" x14ac:dyDescent="0.25">
      <c r="A5004" s="436" t="str">
        <f t="shared" si="1015"/>
        <v>DC2KV67-DC-26</v>
      </c>
      <c r="B5004" s="436">
        <f>COUNTIF(AC$4:AC5004,AC5004)</f>
        <v>26</v>
      </c>
      <c r="C5004" s="436" t="str">
        <f t="shared" si="1016"/>
        <v>DC2KV67-DC</v>
      </c>
      <c r="D5004" s="436">
        <f>VLOOKUP(C5004,'LICH THI'!C:AA,12,0)</f>
        <v>62</v>
      </c>
      <c r="E5004" s="436">
        <f>VLOOKUP(C5004,'LICH THI'!C:AA,13,0)</f>
        <v>45</v>
      </c>
      <c r="F5004" s="436">
        <f t="shared" si="1026"/>
        <v>45</v>
      </c>
      <c r="G5004" s="436">
        <f>VLOOKUP(C5004,'LICH THI'!C:AA,14,0)</f>
        <v>2</v>
      </c>
      <c r="H5004" s="436">
        <f t="shared" si="1017"/>
        <v>1</v>
      </c>
      <c r="I5004" s="436" t="str">
        <f t="shared" si="1018"/>
        <v>Trần Thị Linh</v>
      </c>
      <c r="J5004" s="436"/>
      <c r="K5004" s="436">
        <f t="shared" si="1019"/>
        <v>2</v>
      </c>
      <c r="L5004" s="436" t="str">
        <f t="shared" si="1020"/>
        <v>DC2KV67-DC-2</v>
      </c>
      <c r="M5004" s="436">
        <f t="shared" si="1021"/>
        <v>22</v>
      </c>
      <c r="N5004" s="437">
        <f t="shared" si="1027"/>
        <v>55</v>
      </c>
      <c r="O5004" s="437"/>
      <c r="P5004" s="430" t="str">
        <f t="shared" si="1022"/>
        <v/>
      </c>
      <c r="U5004" s="177">
        <v>52</v>
      </c>
      <c r="V5004" s="177" t="s">
        <v>4382</v>
      </c>
      <c r="W5004" s="177" t="s">
        <v>2716</v>
      </c>
      <c r="X5004" s="177" t="s">
        <v>2670</v>
      </c>
      <c r="Y5004" s="177" t="s">
        <v>6086</v>
      </c>
      <c r="Z5004" s="177" t="s">
        <v>6837</v>
      </c>
      <c r="AA5004" s="525" t="s">
        <v>6087</v>
      </c>
      <c r="AB5004" s="399" t="str">
        <f t="shared" si="1023"/>
        <v>DC2KV67</v>
      </c>
      <c r="AC5004" s="399" t="str">
        <f t="shared" si="1024"/>
        <v>DC2KV67-DC</v>
      </c>
      <c r="AD5004" t="str">
        <f>Y5004&amp;"-"&amp;VLOOKUP(AC5004,'LICH THI'!C:AA,9,0)</f>
        <v>65DCQT20029-42483</v>
      </c>
      <c r="AE5004">
        <f t="shared" si="1025"/>
        <v>1</v>
      </c>
    </row>
    <row r="5005" spans="1:31" x14ac:dyDescent="0.25">
      <c r="A5005" s="436" t="str">
        <f t="shared" si="1015"/>
        <v>DC2KV67-DC-27</v>
      </c>
      <c r="B5005" s="436">
        <f>COUNTIF(AC$4:AC5005,AC5005)</f>
        <v>27</v>
      </c>
      <c r="C5005" s="436" t="str">
        <f t="shared" si="1016"/>
        <v>DC2KV67-DC</v>
      </c>
      <c r="D5005" s="436">
        <f>VLOOKUP(C5005,'LICH THI'!C:AA,12,0)</f>
        <v>62</v>
      </c>
      <c r="E5005" s="436">
        <f>VLOOKUP(C5005,'LICH THI'!C:AA,13,0)</f>
        <v>45</v>
      </c>
      <c r="F5005" s="436">
        <f t="shared" si="1026"/>
        <v>45</v>
      </c>
      <c r="G5005" s="436">
        <f>VLOOKUP(C5005,'LICH THI'!C:AA,14,0)</f>
        <v>2</v>
      </c>
      <c r="H5005" s="436">
        <f t="shared" si="1017"/>
        <v>1</v>
      </c>
      <c r="I5005" s="436" t="str">
        <f t="shared" si="1018"/>
        <v>Kim Hương Ly</v>
      </c>
      <c r="J5005" s="436"/>
      <c r="K5005" s="436">
        <f t="shared" si="1019"/>
        <v>2</v>
      </c>
      <c r="L5005" s="436" t="str">
        <f t="shared" si="1020"/>
        <v>DC2KV67-DC-2</v>
      </c>
      <c r="M5005" s="436">
        <f t="shared" si="1021"/>
        <v>22</v>
      </c>
      <c r="N5005" s="437">
        <f t="shared" si="1027"/>
        <v>56</v>
      </c>
      <c r="O5005" s="437"/>
      <c r="P5005" s="430" t="str">
        <f t="shared" si="1022"/>
        <v/>
      </c>
      <c r="U5005" s="177">
        <v>21</v>
      </c>
      <c r="V5005" s="177" t="s">
        <v>3358</v>
      </c>
      <c r="W5005" s="177" t="s">
        <v>5726</v>
      </c>
      <c r="X5005" s="177" t="s">
        <v>4287</v>
      </c>
      <c r="Y5005" s="177" t="s">
        <v>5727</v>
      </c>
      <c r="Z5005" s="177" t="s">
        <v>6837</v>
      </c>
      <c r="AA5005" s="525" t="s">
        <v>5272</v>
      </c>
      <c r="AB5005" s="399" t="str">
        <f t="shared" si="1023"/>
        <v>DC2KV67</v>
      </c>
      <c r="AC5005" s="399" t="str">
        <f t="shared" si="1024"/>
        <v>DC2KV67-DC</v>
      </c>
      <c r="AD5005" t="str">
        <f>Y5005&amp;"-"&amp;VLOOKUP(AC5005,'LICH THI'!C:AA,9,0)</f>
        <v>64DCKT3003-42483</v>
      </c>
      <c r="AE5005">
        <f t="shared" si="1025"/>
        <v>1</v>
      </c>
    </row>
    <row r="5006" spans="1:31" x14ac:dyDescent="0.25">
      <c r="A5006" s="436" t="str">
        <f t="shared" si="1015"/>
        <v>DC2KV67-DC-28</v>
      </c>
      <c r="B5006" s="436">
        <f>COUNTIF(AC$4:AC5006,AC5006)</f>
        <v>28</v>
      </c>
      <c r="C5006" s="436" t="str">
        <f t="shared" si="1016"/>
        <v>DC2KV67-DC</v>
      </c>
      <c r="D5006" s="436">
        <f>VLOOKUP(C5006,'LICH THI'!C:AA,12,0)</f>
        <v>62</v>
      </c>
      <c r="E5006" s="436">
        <f>VLOOKUP(C5006,'LICH THI'!C:AA,13,0)</f>
        <v>45</v>
      </c>
      <c r="F5006" s="436">
        <f t="shared" si="1026"/>
        <v>45</v>
      </c>
      <c r="G5006" s="436">
        <f>VLOOKUP(C5006,'LICH THI'!C:AA,14,0)</f>
        <v>2</v>
      </c>
      <c r="H5006" s="436">
        <f t="shared" si="1017"/>
        <v>1</v>
      </c>
      <c r="I5006" s="436" t="str">
        <f t="shared" si="1018"/>
        <v>Nguyễn Thị Ngọc Mai</v>
      </c>
      <c r="J5006" s="436"/>
      <c r="K5006" s="436">
        <f t="shared" si="1019"/>
        <v>2</v>
      </c>
      <c r="L5006" s="436" t="str">
        <f t="shared" si="1020"/>
        <v>DC2KV67-DC-2</v>
      </c>
      <c r="M5006" s="436">
        <f t="shared" si="1021"/>
        <v>22</v>
      </c>
      <c r="N5006" s="437">
        <f t="shared" si="1027"/>
        <v>57</v>
      </c>
      <c r="O5006" s="437"/>
      <c r="P5006" s="430" t="str">
        <f t="shared" si="1022"/>
        <v/>
      </c>
      <c r="U5006" s="177">
        <v>5</v>
      </c>
      <c r="V5006" s="177" t="s">
        <v>4262</v>
      </c>
      <c r="W5006" s="177" t="s">
        <v>4250</v>
      </c>
      <c r="X5006" s="177" t="s">
        <v>3130</v>
      </c>
      <c r="Y5006" s="177" t="s">
        <v>5646</v>
      </c>
      <c r="Z5006" s="177" t="s">
        <v>6837</v>
      </c>
      <c r="AA5006" s="525" t="s">
        <v>5647</v>
      </c>
      <c r="AB5006" s="399" t="str">
        <f t="shared" si="1023"/>
        <v>DC2KV67</v>
      </c>
      <c r="AC5006" s="399" t="str">
        <f t="shared" si="1024"/>
        <v>DC2KV67-DC</v>
      </c>
      <c r="AD5006" t="str">
        <f>Y5006&amp;"-"&amp;VLOOKUP(AC5006,'LICH THI'!C:AA,9,0)</f>
        <v>63DCKT3078-42483</v>
      </c>
      <c r="AE5006">
        <f t="shared" si="1025"/>
        <v>1</v>
      </c>
    </row>
    <row r="5007" spans="1:31" x14ac:dyDescent="0.25">
      <c r="A5007" s="436" t="str">
        <f t="shared" si="1015"/>
        <v>DC2KV67-DC-29</v>
      </c>
      <c r="B5007" s="436">
        <f>COUNTIF(AC$4:AC5007,AC5007)</f>
        <v>29</v>
      </c>
      <c r="C5007" s="436" t="str">
        <f t="shared" si="1016"/>
        <v>DC2KV67-DC</v>
      </c>
      <c r="D5007" s="436">
        <f>VLOOKUP(C5007,'LICH THI'!C:AA,12,0)</f>
        <v>62</v>
      </c>
      <c r="E5007" s="436">
        <f>VLOOKUP(C5007,'LICH THI'!C:AA,13,0)</f>
        <v>45</v>
      </c>
      <c r="F5007" s="436">
        <f t="shared" si="1026"/>
        <v>45</v>
      </c>
      <c r="G5007" s="436">
        <f>VLOOKUP(C5007,'LICH THI'!C:AA,14,0)</f>
        <v>2</v>
      </c>
      <c r="H5007" s="436">
        <f t="shared" si="1017"/>
        <v>1</v>
      </c>
      <c r="I5007" s="436" t="str">
        <f t="shared" si="1018"/>
        <v>Nguyễn Thị Quỳnh Mai</v>
      </c>
      <c r="J5007" s="436"/>
      <c r="K5007" s="436">
        <f t="shared" si="1019"/>
        <v>2</v>
      </c>
      <c r="L5007" s="436" t="str">
        <f t="shared" si="1020"/>
        <v>DC2KV67-DC-2</v>
      </c>
      <c r="M5007" s="436">
        <f t="shared" si="1021"/>
        <v>22</v>
      </c>
      <c r="N5007" s="437">
        <f t="shared" si="1027"/>
        <v>58</v>
      </c>
      <c r="O5007" s="437"/>
      <c r="P5007" s="430" t="str">
        <f t="shared" si="1022"/>
        <v/>
      </c>
      <c r="U5007" s="177">
        <v>22</v>
      </c>
      <c r="V5007" s="177" t="s">
        <v>3358</v>
      </c>
      <c r="W5007" s="177" t="s">
        <v>5569</v>
      </c>
      <c r="X5007" s="177" t="s">
        <v>3130</v>
      </c>
      <c r="Y5007" s="177" t="s">
        <v>5570</v>
      </c>
      <c r="Z5007" s="177" t="s">
        <v>6837</v>
      </c>
      <c r="AA5007" s="525" t="s">
        <v>3898</v>
      </c>
      <c r="AB5007" s="399" t="str">
        <f t="shared" si="1023"/>
        <v>DC2KV67</v>
      </c>
      <c r="AC5007" s="399" t="str">
        <f t="shared" si="1024"/>
        <v>DC2KV67-DC</v>
      </c>
      <c r="AD5007" t="str">
        <f>Y5007&amp;"-"&amp;VLOOKUP(AC5007,'LICH THI'!C:AA,9,0)</f>
        <v>64DCKT3078-42483</v>
      </c>
      <c r="AE5007">
        <f t="shared" si="1025"/>
        <v>1</v>
      </c>
    </row>
    <row r="5008" spans="1:31" x14ac:dyDescent="0.25">
      <c r="A5008" s="436" t="str">
        <f t="shared" si="1015"/>
        <v>DC2KV67-DC-30</v>
      </c>
      <c r="B5008" s="436">
        <f>COUNTIF(AC$4:AC5008,AC5008)</f>
        <v>30</v>
      </c>
      <c r="C5008" s="436" t="str">
        <f t="shared" si="1016"/>
        <v>DC2KV67-DC</v>
      </c>
      <c r="D5008" s="436">
        <f>VLOOKUP(C5008,'LICH THI'!C:AA,12,0)</f>
        <v>62</v>
      </c>
      <c r="E5008" s="436">
        <f>VLOOKUP(C5008,'LICH THI'!C:AA,13,0)</f>
        <v>45</v>
      </c>
      <c r="F5008" s="436">
        <f t="shared" si="1026"/>
        <v>45</v>
      </c>
      <c r="G5008" s="436">
        <f>VLOOKUP(C5008,'LICH THI'!C:AA,14,0)</f>
        <v>2</v>
      </c>
      <c r="H5008" s="436">
        <f t="shared" si="1017"/>
        <v>1</v>
      </c>
      <c r="I5008" s="436" t="str">
        <f t="shared" si="1018"/>
        <v>Trần Diệu Mi</v>
      </c>
      <c r="J5008" s="436"/>
      <c r="K5008" s="436">
        <f t="shared" si="1019"/>
        <v>2</v>
      </c>
      <c r="L5008" s="436" t="str">
        <f t="shared" si="1020"/>
        <v>DC2KV67-DC-2</v>
      </c>
      <c r="M5008" s="436">
        <f t="shared" si="1021"/>
        <v>22</v>
      </c>
      <c r="N5008" s="437">
        <f t="shared" si="1027"/>
        <v>59</v>
      </c>
      <c r="O5008" s="437"/>
      <c r="P5008" s="430" t="str">
        <f t="shared" si="1022"/>
        <v/>
      </c>
      <c r="U5008" s="177">
        <v>56</v>
      </c>
      <c r="V5008" s="177" t="s">
        <v>3556</v>
      </c>
      <c r="W5008" s="177" t="s">
        <v>3571</v>
      </c>
      <c r="X5008" s="177" t="s">
        <v>4424</v>
      </c>
      <c r="Y5008" s="177" t="s">
        <v>4425</v>
      </c>
      <c r="Z5008" s="177" t="s">
        <v>6837</v>
      </c>
      <c r="AA5008" s="525" t="s">
        <v>4426</v>
      </c>
      <c r="AB5008" s="399" t="str">
        <f t="shared" si="1023"/>
        <v>DC2KV67</v>
      </c>
      <c r="AC5008" s="399" t="str">
        <f t="shared" si="1024"/>
        <v>DC2KV67-DC</v>
      </c>
      <c r="AD5008" t="str">
        <f>Y5008&amp;"-"&amp;VLOOKUP(AC5008,'LICH THI'!C:AA,9,0)</f>
        <v>65DCQT23308-42483</v>
      </c>
      <c r="AE5008">
        <f t="shared" si="1025"/>
        <v>1</v>
      </c>
    </row>
    <row r="5009" spans="1:31" x14ac:dyDescent="0.25">
      <c r="A5009" s="436" t="str">
        <f t="shared" si="1015"/>
        <v>DC2KV67-DC-31</v>
      </c>
      <c r="B5009" s="436">
        <f>COUNTIF(AC$4:AC5009,AC5009)</f>
        <v>31</v>
      </c>
      <c r="C5009" s="436" t="str">
        <f t="shared" si="1016"/>
        <v>DC2KV67-DC</v>
      </c>
      <c r="D5009" s="436">
        <f>VLOOKUP(C5009,'LICH THI'!C:AA,12,0)</f>
        <v>62</v>
      </c>
      <c r="E5009" s="436">
        <f>VLOOKUP(C5009,'LICH THI'!C:AA,13,0)</f>
        <v>45</v>
      </c>
      <c r="F5009" s="436">
        <f t="shared" si="1026"/>
        <v>45</v>
      </c>
      <c r="G5009" s="436">
        <f>VLOOKUP(C5009,'LICH THI'!C:AA,14,0)</f>
        <v>2</v>
      </c>
      <c r="H5009" s="436">
        <f t="shared" si="1017"/>
        <v>1</v>
      </c>
      <c r="I5009" s="436" t="str">
        <f t="shared" si="1018"/>
        <v>Vũ Đức Minh</v>
      </c>
      <c r="J5009" s="436"/>
      <c r="K5009" s="436">
        <f t="shared" si="1019"/>
        <v>2</v>
      </c>
      <c r="L5009" s="436" t="str">
        <f t="shared" si="1020"/>
        <v>DC2KV67-DC-2</v>
      </c>
      <c r="M5009" s="436">
        <f t="shared" si="1021"/>
        <v>22</v>
      </c>
      <c r="N5009" s="437">
        <f t="shared" si="1027"/>
        <v>60</v>
      </c>
      <c r="O5009" s="437"/>
      <c r="P5009" s="430" t="str">
        <f t="shared" si="1022"/>
        <v/>
      </c>
      <c r="U5009" s="177">
        <v>14</v>
      </c>
      <c r="V5009" s="177" t="s">
        <v>2707</v>
      </c>
      <c r="W5009" s="177" t="s">
        <v>2712</v>
      </c>
      <c r="X5009" s="177" t="s">
        <v>2713</v>
      </c>
      <c r="Y5009" s="177" t="s">
        <v>2714</v>
      </c>
      <c r="Z5009" s="177" t="s">
        <v>6837</v>
      </c>
      <c r="AA5009" s="525" t="s">
        <v>2715</v>
      </c>
      <c r="AB5009" s="399" t="str">
        <f t="shared" si="1023"/>
        <v>DC2KV67</v>
      </c>
      <c r="AC5009" s="399" t="str">
        <f t="shared" si="1024"/>
        <v>DC2KV67-DC</v>
      </c>
      <c r="AD5009" t="str">
        <f>Y5009&amp;"-"&amp;VLOOKUP(AC5009,'LICH THI'!C:AA,9,0)</f>
        <v>63DCQT3063-42483</v>
      </c>
      <c r="AE5009">
        <f t="shared" si="1025"/>
        <v>1</v>
      </c>
    </row>
    <row r="5010" spans="1:31" x14ac:dyDescent="0.25">
      <c r="A5010" s="436" t="str">
        <f t="shared" si="1015"/>
        <v>DC2KV67-DC-32</v>
      </c>
      <c r="B5010" s="436">
        <f>COUNTIF(AC$4:AC5010,AC5010)</f>
        <v>32</v>
      </c>
      <c r="C5010" s="436" t="str">
        <f t="shared" si="1016"/>
        <v>DC2KV67-DC</v>
      </c>
      <c r="D5010" s="436">
        <f>VLOOKUP(C5010,'LICH THI'!C:AA,12,0)</f>
        <v>62</v>
      </c>
      <c r="E5010" s="436">
        <f>VLOOKUP(C5010,'LICH THI'!C:AA,13,0)</f>
        <v>45</v>
      </c>
      <c r="F5010" s="436">
        <f t="shared" si="1026"/>
        <v>45</v>
      </c>
      <c r="G5010" s="436">
        <f>VLOOKUP(C5010,'LICH THI'!C:AA,14,0)</f>
        <v>2</v>
      </c>
      <c r="H5010" s="436">
        <f t="shared" si="1017"/>
        <v>1</v>
      </c>
      <c r="I5010" s="436" t="str">
        <f t="shared" si="1018"/>
        <v>Phạm Thị Hồng Ngọc</v>
      </c>
      <c r="J5010" s="436"/>
      <c r="K5010" s="436">
        <f t="shared" si="1019"/>
        <v>2</v>
      </c>
      <c r="L5010" s="436" t="str">
        <f t="shared" si="1020"/>
        <v>DC2KV67-DC-2</v>
      </c>
      <c r="M5010" s="436">
        <f t="shared" si="1021"/>
        <v>22</v>
      </c>
      <c r="N5010" s="437">
        <f t="shared" si="1027"/>
        <v>61</v>
      </c>
      <c r="O5010" s="437"/>
      <c r="P5010" s="430" t="str">
        <f t="shared" si="1022"/>
        <v/>
      </c>
      <c r="U5010" s="177">
        <v>34</v>
      </c>
      <c r="V5010" s="177" t="s">
        <v>3378</v>
      </c>
      <c r="W5010" s="177" t="s">
        <v>2679</v>
      </c>
      <c r="X5010" s="177" t="s">
        <v>3064</v>
      </c>
      <c r="Y5010" s="177" t="s">
        <v>5579</v>
      </c>
      <c r="Z5010" s="177" t="s">
        <v>6837</v>
      </c>
      <c r="AA5010" s="525" t="s">
        <v>4742</v>
      </c>
      <c r="AB5010" s="399" t="str">
        <f t="shared" si="1023"/>
        <v>DC2KV67</v>
      </c>
      <c r="AC5010" s="399" t="str">
        <f t="shared" si="1024"/>
        <v>DC2KV67-DC</v>
      </c>
      <c r="AD5010" t="str">
        <f>Y5010&amp;"-"&amp;VLOOKUP(AC5010,'LICH THI'!C:AA,9,0)</f>
        <v>64DCKT3261-42483</v>
      </c>
      <c r="AE5010">
        <f t="shared" si="1025"/>
        <v>1</v>
      </c>
    </row>
    <row r="5011" spans="1:31" x14ac:dyDescent="0.25">
      <c r="A5011" s="436" t="str">
        <f t="shared" si="1015"/>
        <v>DC2KV67-DC-33</v>
      </c>
      <c r="B5011" s="436">
        <f>COUNTIF(AC$4:AC5011,AC5011)</f>
        <v>33</v>
      </c>
      <c r="C5011" s="436" t="str">
        <f t="shared" si="1016"/>
        <v>DC2KV67-DC</v>
      </c>
      <c r="D5011" s="436">
        <f>VLOOKUP(C5011,'LICH THI'!C:AA,12,0)</f>
        <v>62</v>
      </c>
      <c r="E5011" s="436">
        <f>VLOOKUP(C5011,'LICH THI'!C:AA,13,0)</f>
        <v>45</v>
      </c>
      <c r="F5011" s="436">
        <f t="shared" si="1026"/>
        <v>45</v>
      </c>
      <c r="G5011" s="436">
        <f>VLOOKUP(C5011,'LICH THI'!C:AA,14,0)</f>
        <v>2</v>
      </c>
      <c r="H5011" s="436">
        <f t="shared" si="1017"/>
        <v>1</v>
      </c>
      <c r="I5011" s="436" t="str">
        <f t="shared" si="1018"/>
        <v>Trần Thanh Ngọc</v>
      </c>
      <c r="J5011" s="436"/>
      <c r="K5011" s="436">
        <f t="shared" si="1019"/>
        <v>2</v>
      </c>
      <c r="L5011" s="436" t="str">
        <f t="shared" si="1020"/>
        <v>DC2KV67-DC-2</v>
      </c>
      <c r="M5011" s="436">
        <f t="shared" si="1021"/>
        <v>22</v>
      </c>
      <c r="N5011" s="437">
        <f t="shared" si="1027"/>
        <v>62</v>
      </c>
      <c r="O5011" s="437"/>
      <c r="P5011" s="430" t="str">
        <f t="shared" si="1022"/>
        <v/>
      </c>
      <c r="U5011" s="177">
        <v>23</v>
      </c>
      <c r="V5011" s="177" t="s">
        <v>3358</v>
      </c>
      <c r="W5011" s="177" t="s">
        <v>2852</v>
      </c>
      <c r="X5011" s="177" t="s">
        <v>3064</v>
      </c>
      <c r="Y5011" s="177" t="s">
        <v>5728</v>
      </c>
      <c r="Z5011" s="177" t="s">
        <v>6837</v>
      </c>
      <c r="AA5011" s="525" t="s">
        <v>5123</v>
      </c>
      <c r="AB5011" s="399" t="str">
        <f t="shared" si="1023"/>
        <v>DC2KV67</v>
      </c>
      <c r="AC5011" s="399" t="str">
        <f t="shared" si="1024"/>
        <v>DC2KV67-DC</v>
      </c>
      <c r="AD5011" t="str">
        <f>Y5011&amp;"-"&amp;VLOOKUP(AC5011,'LICH THI'!C:AA,9,0)</f>
        <v>64DCKT3002-42483</v>
      </c>
      <c r="AE5011">
        <f t="shared" si="1025"/>
        <v>1</v>
      </c>
    </row>
    <row r="5012" spans="1:31" x14ac:dyDescent="0.25">
      <c r="A5012" s="436" t="str">
        <f t="shared" si="1015"/>
        <v>DC2KV67-DC-34</v>
      </c>
      <c r="B5012" s="436">
        <f>COUNTIF(AC$4:AC5012,AC5012)</f>
        <v>34</v>
      </c>
      <c r="C5012" s="436" t="str">
        <f t="shared" si="1016"/>
        <v>DC2KV67-DC</v>
      </c>
      <c r="D5012" s="436">
        <f>VLOOKUP(C5012,'LICH THI'!C:AA,12,0)</f>
        <v>62</v>
      </c>
      <c r="E5012" s="436">
        <f>VLOOKUP(C5012,'LICH THI'!C:AA,13,0)</f>
        <v>45</v>
      </c>
      <c r="F5012" s="436">
        <f t="shared" si="1026"/>
        <v>45</v>
      </c>
      <c r="G5012" s="436">
        <f>VLOOKUP(C5012,'LICH THI'!C:AA,14,0)</f>
        <v>2</v>
      </c>
      <c r="H5012" s="436">
        <f t="shared" si="1017"/>
        <v>1</v>
      </c>
      <c r="I5012" s="436" t="str">
        <f t="shared" si="1018"/>
        <v>Bùi Thị Minh Nguyệt</v>
      </c>
      <c r="J5012" s="436"/>
      <c r="K5012" s="436">
        <f t="shared" si="1019"/>
        <v>2</v>
      </c>
      <c r="L5012" s="436" t="str">
        <f t="shared" si="1020"/>
        <v>DC2KV67-DC-2</v>
      </c>
      <c r="M5012" s="436">
        <f t="shared" si="1021"/>
        <v>22</v>
      </c>
      <c r="N5012" s="437">
        <f t="shared" si="1027"/>
        <v>63</v>
      </c>
      <c r="O5012" s="437"/>
      <c r="P5012" s="430" t="str">
        <f t="shared" si="1022"/>
        <v/>
      </c>
      <c r="U5012" s="177">
        <v>24</v>
      </c>
      <c r="V5012" s="177" t="s">
        <v>3358</v>
      </c>
      <c r="W5012" s="177" t="s">
        <v>4745</v>
      </c>
      <c r="X5012" s="177" t="s">
        <v>4746</v>
      </c>
      <c r="Y5012" s="177" t="s">
        <v>4747</v>
      </c>
      <c r="Z5012" s="177" t="s">
        <v>6837</v>
      </c>
      <c r="AA5012" s="525" t="s">
        <v>3377</v>
      </c>
      <c r="AB5012" s="399" t="str">
        <f t="shared" si="1023"/>
        <v>DC2KV67</v>
      </c>
      <c r="AC5012" s="399" t="str">
        <f t="shared" si="1024"/>
        <v>DC2KV67-DC</v>
      </c>
      <c r="AD5012" t="str">
        <f>Y5012&amp;"-"&amp;VLOOKUP(AC5012,'LICH THI'!C:AA,9,0)</f>
        <v>64DCKT3049-42483</v>
      </c>
      <c r="AE5012">
        <f t="shared" si="1025"/>
        <v>1</v>
      </c>
    </row>
    <row r="5013" spans="1:31" x14ac:dyDescent="0.25">
      <c r="A5013" s="436" t="str">
        <f t="shared" si="1015"/>
        <v>DC2KV67-DC-35</v>
      </c>
      <c r="B5013" s="436">
        <f>COUNTIF(AC$4:AC5013,AC5013)</f>
        <v>35</v>
      </c>
      <c r="C5013" s="436" t="str">
        <f t="shared" si="1016"/>
        <v>DC2KV67-DC</v>
      </c>
      <c r="D5013" s="436">
        <f>VLOOKUP(C5013,'LICH THI'!C:AA,12,0)</f>
        <v>62</v>
      </c>
      <c r="E5013" s="436">
        <f>VLOOKUP(C5013,'LICH THI'!C:AA,13,0)</f>
        <v>45</v>
      </c>
      <c r="F5013" s="436">
        <f t="shared" si="1026"/>
        <v>45</v>
      </c>
      <c r="G5013" s="436">
        <f>VLOOKUP(C5013,'LICH THI'!C:AA,14,0)</f>
        <v>2</v>
      </c>
      <c r="H5013" s="436">
        <f t="shared" si="1017"/>
        <v>1</v>
      </c>
      <c r="I5013" s="436" t="str">
        <f t="shared" si="1018"/>
        <v>Bùi Thị Thu Nhàn</v>
      </c>
      <c r="J5013" s="436"/>
      <c r="K5013" s="436">
        <f t="shared" si="1019"/>
        <v>2</v>
      </c>
      <c r="L5013" s="436" t="str">
        <f t="shared" si="1020"/>
        <v>DC2KV67-DC-2</v>
      </c>
      <c r="M5013" s="436">
        <f t="shared" si="1021"/>
        <v>22</v>
      </c>
      <c r="N5013" s="437">
        <f t="shared" si="1027"/>
        <v>64</v>
      </c>
      <c r="O5013" s="437"/>
      <c r="P5013" s="430" t="str">
        <f t="shared" si="1022"/>
        <v/>
      </c>
      <c r="U5013" s="177">
        <v>35</v>
      </c>
      <c r="V5013" s="177" t="s">
        <v>3378</v>
      </c>
      <c r="W5013" s="177" t="s">
        <v>4235</v>
      </c>
      <c r="X5013" s="177" t="s">
        <v>4537</v>
      </c>
      <c r="Y5013" s="177" t="s">
        <v>4538</v>
      </c>
      <c r="Z5013" s="177" t="s">
        <v>6837</v>
      </c>
      <c r="AA5013" s="525" t="s">
        <v>4539</v>
      </c>
      <c r="AB5013" s="399" t="str">
        <f t="shared" si="1023"/>
        <v>DC2KV67</v>
      </c>
      <c r="AC5013" s="399" t="str">
        <f t="shared" si="1024"/>
        <v>DC2KV67-DC</v>
      </c>
      <c r="AD5013" t="str">
        <f>Y5013&amp;"-"&amp;VLOOKUP(AC5013,'LICH THI'!C:AA,9,0)</f>
        <v>64DCKT3132-42483</v>
      </c>
      <c r="AE5013">
        <f t="shared" si="1025"/>
        <v>1</v>
      </c>
    </row>
    <row r="5014" spans="1:31" x14ac:dyDescent="0.25">
      <c r="A5014" s="436" t="str">
        <f t="shared" si="1015"/>
        <v>DC2KV67-DC-36</v>
      </c>
      <c r="B5014" s="436">
        <f>COUNTIF(AC$4:AC5014,AC5014)</f>
        <v>36</v>
      </c>
      <c r="C5014" s="436" t="str">
        <f t="shared" si="1016"/>
        <v>DC2KV67-DC</v>
      </c>
      <c r="D5014" s="436">
        <f>VLOOKUP(C5014,'LICH THI'!C:AA,12,0)</f>
        <v>62</v>
      </c>
      <c r="E5014" s="436">
        <f>VLOOKUP(C5014,'LICH THI'!C:AA,13,0)</f>
        <v>45</v>
      </c>
      <c r="F5014" s="436">
        <f t="shared" si="1026"/>
        <v>45</v>
      </c>
      <c r="G5014" s="436">
        <f>VLOOKUP(C5014,'LICH THI'!C:AA,14,0)</f>
        <v>2</v>
      </c>
      <c r="H5014" s="436">
        <f t="shared" si="1017"/>
        <v>1</v>
      </c>
      <c r="I5014" s="436" t="str">
        <f t="shared" si="1018"/>
        <v>Vũ Hải Nhân</v>
      </c>
      <c r="J5014" s="436"/>
      <c r="K5014" s="436">
        <f t="shared" si="1019"/>
        <v>2</v>
      </c>
      <c r="L5014" s="436" t="str">
        <f t="shared" si="1020"/>
        <v>DC2KV67-DC-2</v>
      </c>
      <c r="M5014" s="436">
        <f t="shared" si="1021"/>
        <v>22</v>
      </c>
      <c r="N5014" s="437">
        <f t="shared" si="1027"/>
        <v>65</v>
      </c>
      <c r="O5014" s="437"/>
      <c r="P5014" s="430" t="str">
        <f t="shared" si="1022"/>
        <v/>
      </c>
      <c r="U5014" s="177">
        <v>6</v>
      </c>
      <c r="V5014" s="177" t="s">
        <v>4262</v>
      </c>
      <c r="W5014" s="177" t="s">
        <v>4447</v>
      </c>
      <c r="X5014" s="177" t="s">
        <v>3680</v>
      </c>
      <c r="Y5014" s="177" t="s">
        <v>4448</v>
      </c>
      <c r="Z5014" s="177" t="s">
        <v>6837</v>
      </c>
      <c r="AA5014" s="525" t="s">
        <v>3812</v>
      </c>
      <c r="AB5014" s="399" t="str">
        <f t="shared" si="1023"/>
        <v>DC2KV67</v>
      </c>
      <c r="AC5014" s="399" t="str">
        <f t="shared" si="1024"/>
        <v>DC2KV67-DC</v>
      </c>
      <c r="AD5014" t="str">
        <f>Y5014&amp;"-"&amp;VLOOKUP(AC5014,'LICH THI'!C:AA,9,0)</f>
        <v>63DCKT3018-42483</v>
      </c>
      <c r="AE5014">
        <f t="shared" si="1025"/>
        <v>1</v>
      </c>
    </row>
    <row r="5015" spans="1:31" x14ac:dyDescent="0.25">
      <c r="A5015" s="436" t="str">
        <f t="shared" si="1015"/>
        <v>DC2KV67-DC-37</v>
      </c>
      <c r="B5015" s="436">
        <f>COUNTIF(AC$4:AC5015,AC5015)</f>
        <v>37</v>
      </c>
      <c r="C5015" s="436" t="str">
        <f t="shared" si="1016"/>
        <v>DC2KV67-DC</v>
      </c>
      <c r="D5015" s="436">
        <f>VLOOKUP(C5015,'LICH THI'!C:AA,12,0)</f>
        <v>62</v>
      </c>
      <c r="E5015" s="436">
        <f>VLOOKUP(C5015,'LICH THI'!C:AA,13,0)</f>
        <v>45</v>
      </c>
      <c r="F5015" s="436">
        <f t="shared" si="1026"/>
        <v>45</v>
      </c>
      <c r="G5015" s="436">
        <f>VLOOKUP(C5015,'LICH THI'!C:AA,14,0)</f>
        <v>2</v>
      </c>
      <c r="H5015" s="436">
        <f t="shared" si="1017"/>
        <v>1</v>
      </c>
      <c r="I5015" s="436" t="str">
        <f t="shared" si="1018"/>
        <v>Hà Thị Nhoan</v>
      </c>
      <c r="J5015" s="436"/>
      <c r="K5015" s="436">
        <f t="shared" si="1019"/>
        <v>2</v>
      </c>
      <c r="L5015" s="436" t="str">
        <f t="shared" si="1020"/>
        <v>DC2KV67-DC-2</v>
      </c>
      <c r="M5015" s="436">
        <f t="shared" si="1021"/>
        <v>22</v>
      </c>
      <c r="N5015" s="437">
        <f t="shared" si="1027"/>
        <v>66</v>
      </c>
      <c r="O5015" s="437"/>
      <c r="P5015" s="430" t="str">
        <f t="shared" si="1022"/>
        <v/>
      </c>
      <c r="U5015" s="177">
        <v>7</v>
      </c>
      <c r="V5015" s="177" t="s">
        <v>4262</v>
      </c>
      <c r="W5015" s="177" t="s">
        <v>4268</v>
      </c>
      <c r="X5015" s="177" t="s">
        <v>4269</v>
      </c>
      <c r="Y5015" s="177" t="s">
        <v>4270</v>
      </c>
      <c r="Z5015" s="177" t="s">
        <v>6837</v>
      </c>
      <c r="AA5015" s="525" t="s">
        <v>4271</v>
      </c>
      <c r="AB5015" s="399" t="str">
        <f t="shared" si="1023"/>
        <v>DC2KV67</v>
      </c>
      <c r="AC5015" s="399" t="str">
        <f t="shared" si="1024"/>
        <v>DC2KV67-DC</v>
      </c>
      <c r="AD5015" t="str">
        <f>Y5015&amp;"-"&amp;VLOOKUP(AC5015,'LICH THI'!C:AA,9,0)</f>
        <v>63DCKT3205-42483</v>
      </c>
      <c r="AE5015">
        <f t="shared" si="1025"/>
        <v>1</v>
      </c>
    </row>
    <row r="5016" spans="1:31" x14ac:dyDescent="0.25">
      <c r="A5016" s="436" t="str">
        <f t="shared" si="1015"/>
        <v>DC2KV67-DC-38</v>
      </c>
      <c r="B5016" s="436">
        <f>COUNTIF(AC$4:AC5016,AC5016)</f>
        <v>38</v>
      </c>
      <c r="C5016" s="436" t="str">
        <f t="shared" si="1016"/>
        <v>DC2KV67-DC</v>
      </c>
      <c r="D5016" s="436">
        <f>VLOOKUP(C5016,'LICH THI'!C:AA,12,0)</f>
        <v>62</v>
      </c>
      <c r="E5016" s="436">
        <f>VLOOKUP(C5016,'LICH THI'!C:AA,13,0)</f>
        <v>45</v>
      </c>
      <c r="F5016" s="436">
        <f t="shared" si="1026"/>
        <v>45</v>
      </c>
      <c r="G5016" s="436">
        <f>VLOOKUP(C5016,'LICH THI'!C:AA,14,0)</f>
        <v>2</v>
      </c>
      <c r="H5016" s="436">
        <f t="shared" si="1017"/>
        <v>1</v>
      </c>
      <c r="I5016" s="436" t="str">
        <f t="shared" si="1018"/>
        <v>Nguyễn Hồng Nhung</v>
      </c>
      <c r="J5016" s="436"/>
      <c r="K5016" s="436">
        <f t="shared" si="1019"/>
        <v>2</v>
      </c>
      <c r="L5016" s="436" t="str">
        <f t="shared" si="1020"/>
        <v>DC2KV67-DC-2</v>
      </c>
      <c r="M5016" s="436">
        <f t="shared" si="1021"/>
        <v>22</v>
      </c>
      <c r="N5016" s="437">
        <f t="shared" si="1027"/>
        <v>67</v>
      </c>
      <c r="O5016" s="437"/>
      <c r="P5016" s="430" t="str">
        <f t="shared" si="1022"/>
        <v/>
      </c>
      <c r="U5016" s="177">
        <v>61</v>
      </c>
      <c r="V5016" s="177" t="s">
        <v>3088</v>
      </c>
      <c r="W5016" s="177" t="s">
        <v>2693</v>
      </c>
      <c r="X5016" s="177" t="s">
        <v>2680</v>
      </c>
      <c r="Y5016" s="177" t="s">
        <v>6846</v>
      </c>
      <c r="Z5016" s="177" t="s">
        <v>6837</v>
      </c>
      <c r="AA5016" s="525" t="s">
        <v>2779</v>
      </c>
      <c r="AB5016" s="399" t="str">
        <f t="shared" si="1023"/>
        <v>DC2KV67</v>
      </c>
      <c r="AC5016" s="399" t="str">
        <f t="shared" si="1024"/>
        <v>DC2KV67-DC</v>
      </c>
      <c r="AD5016" t="str">
        <f>Y5016&amp;"-"&amp;VLOOKUP(AC5016,'LICH THI'!C:AA,9,0)</f>
        <v>63DCQT3043-42483</v>
      </c>
      <c r="AE5016">
        <f t="shared" si="1025"/>
        <v>1</v>
      </c>
    </row>
    <row r="5017" spans="1:31" x14ac:dyDescent="0.25">
      <c r="A5017" s="436" t="str">
        <f t="shared" si="1015"/>
        <v>DC2KV67-DC-39</v>
      </c>
      <c r="B5017" s="436">
        <f>COUNTIF(AC$4:AC5017,AC5017)</f>
        <v>39</v>
      </c>
      <c r="C5017" s="436" t="str">
        <f t="shared" si="1016"/>
        <v>DC2KV67-DC</v>
      </c>
      <c r="D5017" s="436">
        <f>VLOOKUP(C5017,'LICH THI'!C:AA,12,0)</f>
        <v>62</v>
      </c>
      <c r="E5017" s="436">
        <f>VLOOKUP(C5017,'LICH THI'!C:AA,13,0)</f>
        <v>45</v>
      </c>
      <c r="F5017" s="436">
        <f t="shared" si="1026"/>
        <v>45</v>
      </c>
      <c r="G5017" s="436">
        <f>VLOOKUP(C5017,'LICH THI'!C:AA,14,0)</f>
        <v>2</v>
      </c>
      <c r="H5017" s="436">
        <f t="shared" si="1017"/>
        <v>1</v>
      </c>
      <c r="I5017" s="436" t="str">
        <f t="shared" si="1018"/>
        <v>Nguyễn Thị Tuyết Nhung</v>
      </c>
      <c r="J5017" s="436"/>
      <c r="K5017" s="436">
        <f t="shared" si="1019"/>
        <v>2</v>
      </c>
      <c r="L5017" s="436" t="str">
        <f t="shared" si="1020"/>
        <v>DC2KV67-DC-2</v>
      </c>
      <c r="M5017" s="436">
        <f t="shared" si="1021"/>
        <v>22</v>
      </c>
      <c r="N5017" s="437">
        <f t="shared" si="1027"/>
        <v>68</v>
      </c>
      <c r="O5017" s="437"/>
      <c r="P5017" s="430" t="str">
        <f t="shared" si="1022"/>
        <v/>
      </c>
      <c r="U5017" s="177">
        <v>36</v>
      </c>
      <c r="V5017" s="177" t="s">
        <v>3378</v>
      </c>
      <c r="W5017" s="177" t="s">
        <v>4540</v>
      </c>
      <c r="X5017" s="177" t="s">
        <v>2680</v>
      </c>
      <c r="Y5017" s="177" t="s">
        <v>4541</v>
      </c>
      <c r="Z5017" s="177" t="s">
        <v>6837</v>
      </c>
      <c r="AA5017" s="525" t="s">
        <v>3847</v>
      </c>
      <c r="AB5017" s="399" t="str">
        <f t="shared" si="1023"/>
        <v>DC2KV67</v>
      </c>
      <c r="AC5017" s="399" t="str">
        <f t="shared" si="1024"/>
        <v>DC2KV67-DC</v>
      </c>
      <c r="AD5017" t="str">
        <f>Y5017&amp;"-"&amp;VLOOKUP(AC5017,'LICH THI'!C:AA,9,0)</f>
        <v>64DCKT3158-42483</v>
      </c>
      <c r="AE5017">
        <f t="shared" si="1025"/>
        <v>1</v>
      </c>
    </row>
    <row r="5018" spans="1:31" x14ac:dyDescent="0.25">
      <c r="A5018" s="436" t="str">
        <f t="shared" si="1015"/>
        <v>DC2KV67-DC-40</v>
      </c>
      <c r="B5018" s="436">
        <f>COUNTIF(AC$4:AC5018,AC5018)</f>
        <v>40</v>
      </c>
      <c r="C5018" s="436" t="str">
        <f t="shared" si="1016"/>
        <v>DC2KV67-DC</v>
      </c>
      <c r="D5018" s="436">
        <f>VLOOKUP(C5018,'LICH THI'!C:AA,12,0)</f>
        <v>62</v>
      </c>
      <c r="E5018" s="436">
        <f>VLOOKUP(C5018,'LICH THI'!C:AA,13,0)</f>
        <v>45</v>
      </c>
      <c r="F5018" s="436">
        <f t="shared" si="1026"/>
        <v>45</v>
      </c>
      <c r="G5018" s="436">
        <f>VLOOKUP(C5018,'LICH THI'!C:AA,14,0)</f>
        <v>2</v>
      </c>
      <c r="H5018" s="436">
        <f t="shared" si="1017"/>
        <v>1</v>
      </c>
      <c r="I5018" s="436" t="str">
        <f t="shared" si="1018"/>
        <v>Ngô Thị Phương</v>
      </c>
      <c r="J5018" s="436"/>
      <c r="K5018" s="436">
        <f t="shared" si="1019"/>
        <v>2</v>
      </c>
      <c r="L5018" s="436" t="str">
        <f t="shared" si="1020"/>
        <v>DC2KV67-DC-2</v>
      </c>
      <c r="M5018" s="436">
        <f t="shared" si="1021"/>
        <v>22</v>
      </c>
      <c r="N5018" s="437">
        <f t="shared" si="1027"/>
        <v>69</v>
      </c>
      <c r="O5018" s="437"/>
      <c r="P5018" s="430" t="str">
        <f t="shared" si="1022"/>
        <v/>
      </c>
      <c r="U5018" s="177">
        <v>8</v>
      </c>
      <c r="V5018" s="177" t="s">
        <v>4262</v>
      </c>
      <c r="W5018" s="177" t="s">
        <v>5865</v>
      </c>
      <c r="X5018" s="177" t="s">
        <v>2717</v>
      </c>
      <c r="Y5018" s="177" t="s">
        <v>5866</v>
      </c>
      <c r="Z5018" s="177" t="s">
        <v>6837</v>
      </c>
      <c r="AA5018" s="525" t="s">
        <v>5867</v>
      </c>
      <c r="AB5018" s="399" t="str">
        <f t="shared" si="1023"/>
        <v>DC2KV67</v>
      </c>
      <c r="AC5018" s="399" t="str">
        <f t="shared" si="1024"/>
        <v>DC2KV67-DC</v>
      </c>
      <c r="AD5018" t="str">
        <f>Y5018&amp;"-"&amp;VLOOKUP(AC5018,'LICH THI'!C:AA,9,0)</f>
        <v>63DCKT3081-42483</v>
      </c>
      <c r="AE5018">
        <f t="shared" si="1025"/>
        <v>1</v>
      </c>
    </row>
    <row r="5019" spans="1:31" x14ac:dyDescent="0.25">
      <c r="A5019" s="436" t="str">
        <f t="shared" si="1015"/>
        <v>DC2KV67-DC-41</v>
      </c>
      <c r="B5019" s="436">
        <f>COUNTIF(AC$4:AC5019,AC5019)</f>
        <v>41</v>
      </c>
      <c r="C5019" s="436" t="str">
        <f t="shared" si="1016"/>
        <v>DC2KV67-DC</v>
      </c>
      <c r="D5019" s="436">
        <f>VLOOKUP(C5019,'LICH THI'!C:AA,12,0)</f>
        <v>62</v>
      </c>
      <c r="E5019" s="436">
        <f>VLOOKUP(C5019,'LICH THI'!C:AA,13,0)</f>
        <v>45</v>
      </c>
      <c r="F5019" s="436">
        <f t="shared" si="1026"/>
        <v>45</v>
      </c>
      <c r="G5019" s="436">
        <f>VLOOKUP(C5019,'LICH THI'!C:AA,14,0)</f>
        <v>2</v>
      </c>
      <c r="H5019" s="436">
        <f t="shared" si="1017"/>
        <v>1</v>
      </c>
      <c r="I5019" s="436" t="str">
        <f t="shared" si="1018"/>
        <v>Nguyễn Thị Phương</v>
      </c>
      <c r="J5019" s="436"/>
      <c r="K5019" s="436">
        <f t="shared" si="1019"/>
        <v>2</v>
      </c>
      <c r="L5019" s="436" t="str">
        <f t="shared" si="1020"/>
        <v>DC2KV67-DC-2</v>
      </c>
      <c r="M5019" s="436">
        <f t="shared" si="1021"/>
        <v>22</v>
      </c>
      <c r="N5019" s="437">
        <f t="shared" si="1027"/>
        <v>70</v>
      </c>
      <c r="O5019" s="437"/>
      <c r="P5019" s="430" t="str">
        <f t="shared" si="1022"/>
        <v/>
      </c>
      <c r="U5019" s="177">
        <v>41</v>
      </c>
      <c r="V5019" s="177" t="s">
        <v>3381</v>
      </c>
      <c r="W5019" s="177" t="s">
        <v>2619</v>
      </c>
      <c r="X5019" s="177" t="s">
        <v>2717</v>
      </c>
      <c r="Y5019" s="177" t="s">
        <v>6209</v>
      </c>
      <c r="Z5019" s="177" t="s">
        <v>6837</v>
      </c>
      <c r="AA5019" s="525" t="s">
        <v>6210</v>
      </c>
      <c r="AB5019" s="399" t="str">
        <f t="shared" si="1023"/>
        <v>DC2KV67</v>
      </c>
      <c r="AC5019" s="399" t="str">
        <f t="shared" si="1024"/>
        <v>DC2KV67-DC</v>
      </c>
      <c r="AD5019" t="str">
        <f>Y5019&amp;"-"&amp;VLOOKUP(AC5019,'LICH THI'!C:AA,9,0)</f>
        <v>64DCKT3276-42483</v>
      </c>
      <c r="AE5019">
        <f t="shared" si="1025"/>
        <v>1</v>
      </c>
    </row>
    <row r="5020" spans="1:31" x14ac:dyDescent="0.25">
      <c r="A5020" s="436" t="str">
        <f t="shared" si="1015"/>
        <v>DC2KV67-DC-42</v>
      </c>
      <c r="B5020" s="436">
        <f>COUNTIF(AC$4:AC5020,AC5020)</f>
        <v>42</v>
      </c>
      <c r="C5020" s="436" t="str">
        <f t="shared" si="1016"/>
        <v>DC2KV67-DC</v>
      </c>
      <c r="D5020" s="436">
        <f>VLOOKUP(C5020,'LICH THI'!C:AA,12,0)</f>
        <v>62</v>
      </c>
      <c r="E5020" s="436">
        <f>VLOOKUP(C5020,'LICH THI'!C:AA,13,0)</f>
        <v>45</v>
      </c>
      <c r="F5020" s="436">
        <f t="shared" si="1026"/>
        <v>45</v>
      </c>
      <c r="G5020" s="436">
        <f>VLOOKUP(C5020,'LICH THI'!C:AA,14,0)</f>
        <v>2</v>
      </c>
      <c r="H5020" s="436">
        <f t="shared" si="1017"/>
        <v>1</v>
      </c>
      <c r="I5020" s="436" t="str">
        <f t="shared" si="1018"/>
        <v>Nguyễn Thị Mai Phương</v>
      </c>
      <c r="J5020" s="436"/>
      <c r="K5020" s="436">
        <f t="shared" si="1019"/>
        <v>2</v>
      </c>
      <c r="L5020" s="436" t="str">
        <f t="shared" si="1020"/>
        <v>DC2KV67-DC-2</v>
      </c>
      <c r="M5020" s="436">
        <f t="shared" si="1021"/>
        <v>22</v>
      </c>
      <c r="N5020" s="437">
        <f t="shared" si="1027"/>
        <v>71</v>
      </c>
      <c r="O5020" s="437"/>
      <c r="P5020" s="430" t="str">
        <f t="shared" si="1022"/>
        <v/>
      </c>
      <c r="U5020" s="177">
        <v>25</v>
      </c>
      <c r="V5020" s="177" t="s">
        <v>3358</v>
      </c>
      <c r="W5020" s="177" t="s">
        <v>3875</v>
      </c>
      <c r="X5020" s="177" t="s">
        <v>2717</v>
      </c>
      <c r="Y5020" s="177" t="s">
        <v>5658</v>
      </c>
      <c r="Z5020" s="177" t="s">
        <v>6837</v>
      </c>
      <c r="AA5020" s="525" t="s">
        <v>5659</v>
      </c>
      <c r="AB5020" s="399" t="str">
        <f t="shared" si="1023"/>
        <v>DC2KV67</v>
      </c>
      <c r="AC5020" s="399" t="str">
        <f t="shared" si="1024"/>
        <v>DC2KV67-DC</v>
      </c>
      <c r="AD5020" t="str">
        <f>Y5020&amp;"-"&amp;VLOOKUP(AC5020,'LICH THI'!C:AA,9,0)</f>
        <v>64DCKT2125-42483</v>
      </c>
      <c r="AE5020">
        <f t="shared" si="1025"/>
        <v>1</v>
      </c>
    </row>
    <row r="5021" spans="1:31" x14ac:dyDescent="0.25">
      <c r="A5021" s="436" t="str">
        <f t="shared" si="1015"/>
        <v>DC2KV67-DC-43</v>
      </c>
      <c r="B5021" s="436">
        <f>COUNTIF(AC$4:AC5021,AC5021)</f>
        <v>43</v>
      </c>
      <c r="C5021" s="436" t="str">
        <f t="shared" si="1016"/>
        <v>DC2KV67-DC</v>
      </c>
      <c r="D5021" s="436">
        <f>VLOOKUP(C5021,'LICH THI'!C:AA,12,0)</f>
        <v>62</v>
      </c>
      <c r="E5021" s="436">
        <f>VLOOKUP(C5021,'LICH THI'!C:AA,13,0)</f>
        <v>45</v>
      </c>
      <c r="F5021" s="436">
        <f t="shared" si="1026"/>
        <v>45</v>
      </c>
      <c r="G5021" s="436">
        <f>VLOOKUP(C5021,'LICH THI'!C:AA,14,0)</f>
        <v>2</v>
      </c>
      <c r="H5021" s="436">
        <f t="shared" si="1017"/>
        <v>1</v>
      </c>
      <c r="I5021" s="436" t="str">
        <f t="shared" si="1018"/>
        <v>Trần Thị Phương</v>
      </c>
      <c r="J5021" s="436"/>
      <c r="K5021" s="436">
        <f t="shared" si="1019"/>
        <v>2</v>
      </c>
      <c r="L5021" s="436" t="str">
        <f t="shared" si="1020"/>
        <v>DC2KV67-DC-2</v>
      </c>
      <c r="M5021" s="436">
        <f t="shared" si="1021"/>
        <v>22</v>
      </c>
      <c r="N5021" s="437">
        <f t="shared" si="1027"/>
        <v>72</v>
      </c>
      <c r="O5021" s="437"/>
      <c r="P5021" s="430" t="str">
        <f t="shared" si="1022"/>
        <v/>
      </c>
      <c r="U5021" s="177">
        <v>15</v>
      </c>
      <c r="V5021" s="177" t="s">
        <v>2707</v>
      </c>
      <c r="W5021" s="177" t="s">
        <v>2716</v>
      </c>
      <c r="X5021" s="177" t="s">
        <v>2717</v>
      </c>
      <c r="Y5021" s="177" t="s">
        <v>2718</v>
      </c>
      <c r="Z5021" s="177" t="s">
        <v>6837</v>
      </c>
      <c r="AA5021" s="525" t="s">
        <v>2719</v>
      </c>
      <c r="AB5021" s="399" t="str">
        <f t="shared" si="1023"/>
        <v>DC2KV67</v>
      </c>
      <c r="AC5021" s="399" t="str">
        <f t="shared" si="1024"/>
        <v>DC2KV67-DC</v>
      </c>
      <c r="AD5021" t="str">
        <f>Y5021&amp;"-"&amp;VLOOKUP(AC5021,'LICH THI'!C:AA,9,0)</f>
        <v>63DCQT3066-42483</v>
      </c>
      <c r="AE5021">
        <f t="shared" si="1025"/>
        <v>1</v>
      </c>
    </row>
    <row r="5022" spans="1:31" x14ac:dyDescent="0.25">
      <c r="A5022" s="436" t="str">
        <f t="shared" si="1015"/>
        <v>DC2KV67-DC-44</v>
      </c>
      <c r="B5022" s="436">
        <f>COUNTIF(AC$4:AC5022,AC5022)</f>
        <v>44</v>
      </c>
      <c r="C5022" s="436" t="str">
        <f t="shared" si="1016"/>
        <v>DC2KV67-DC</v>
      </c>
      <c r="D5022" s="436">
        <f>VLOOKUP(C5022,'LICH THI'!C:AA,12,0)</f>
        <v>62</v>
      </c>
      <c r="E5022" s="436">
        <f>VLOOKUP(C5022,'LICH THI'!C:AA,13,0)</f>
        <v>45</v>
      </c>
      <c r="F5022" s="436">
        <f t="shared" si="1026"/>
        <v>45</v>
      </c>
      <c r="G5022" s="436">
        <f>VLOOKUP(C5022,'LICH THI'!C:AA,14,0)</f>
        <v>2</v>
      </c>
      <c r="H5022" s="436">
        <f t="shared" si="1017"/>
        <v>1</v>
      </c>
      <c r="I5022" s="436" t="str">
        <f t="shared" si="1018"/>
        <v>Hoàng Văn Sơn</v>
      </c>
      <c r="J5022" s="436"/>
      <c r="K5022" s="436">
        <f t="shared" si="1019"/>
        <v>2</v>
      </c>
      <c r="L5022" s="436" t="str">
        <f t="shared" si="1020"/>
        <v>DC2KV67-DC-2</v>
      </c>
      <c r="M5022" s="436">
        <f t="shared" si="1021"/>
        <v>22</v>
      </c>
      <c r="N5022" s="437">
        <f t="shared" si="1027"/>
        <v>73</v>
      </c>
      <c r="O5022" s="437"/>
      <c r="P5022" s="430" t="str">
        <f t="shared" si="1022"/>
        <v/>
      </c>
      <c r="U5022" s="177">
        <v>46</v>
      </c>
      <c r="V5022" s="177" t="s">
        <v>3019</v>
      </c>
      <c r="W5022" s="177" t="s">
        <v>2966</v>
      </c>
      <c r="X5022" s="177" t="s">
        <v>2688</v>
      </c>
      <c r="Y5022" s="177" t="s">
        <v>3409</v>
      </c>
      <c r="Z5022" s="177" t="s">
        <v>6837</v>
      </c>
      <c r="AA5022" s="525" t="s">
        <v>3410</v>
      </c>
      <c r="AB5022" s="399" t="str">
        <f t="shared" si="1023"/>
        <v>DC2KV67</v>
      </c>
      <c r="AC5022" s="399" t="str">
        <f t="shared" si="1024"/>
        <v>DC2KV67-DC</v>
      </c>
      <c r="AD5022" t="str">
        <f>Y5022&amp;"-"&amp;VLOOKUP(AC5022,'LICH THI'!C:AA,9,0)</f>
        <v>64DCQT3128-42483</v>
      </c>
      <c r="AE5022">
        <f t="shared" si="1025"/>
        <v>1</v>
      </c>
    </row>
    <row r="5023" spans="1:31" x14ac:dyDescent="0.25">
      <c r="A5023" s="436" t="str">
        <f t="shared" si="1015"/>
        <v>DC2KV67-DC-45</v>
      </c>
      <c r="B5023" s="436">
        <f>COUNTIF(AC$4:AC5023,AC5023)</f>
        <v>45</v>
      </c>
      <c r="C5023" s="436" t="str">
        <f t="shared" si="1016"/>
        <v>DC2KV67-DC</v>
      </c>
      <c r="D5023" s="436">
        <f>VLOOKUP(C5023,'LICH THI'!C:AA,12,0)</f>
        <v>62</v>
      </c>
      <c r="E5023" s="436">
        <f>VLOOKUP(C5023,'LICH THI'!C:AA,13,0)</f>
        <v>45</v>
      </c>
      <c r="F5023" s="436">
        <f t="shared" si="1026"/>
        <v>45</v>
      </c>
      <c r="G5023" s="436">
        <f>VLOOKUP(C5023,'LICH THI'!C:AA,14,0)</f>
        <v>2</v>
      </c>
      <c r="H5023" s="436">
        <f t="shared" si="1017"/>
        <v>1</v>
      </c>
      <c r="I5023" s="436" t="str">
        <f t="shared" si="1018"/>
        <v>Trần Minh Sơn</v>
      </c>
      <c r="J5023" s="436"/>
      <c r="K5023" s="436">
        <f t="shared" si="1019"/>
        <v>2</v>
      </c>
      <c r="L5023" s="436" t="str">
        <f t="shared" si="1020"/>
        <v>DC2KV67-DC-2</v>
      </c>
      <c r="M5023" s="436">
        <f t="shared" si="1021"/>
        <v>22</v>
      </c>
      <c r="N5023" s="437">
        <f t="shared" si="1027"/>
        <v>74</v>
      </c>
      <c r="O5023" s="437"/>
      <c r="P5023" s="430" t="str">
        <f t="shared" si="1022"/>
        <v/>
      </c>
      <c r="U5023" s="177">
        <v>62</v>
      </c>
      <c r="V5023" s="177" t="s">
        <v>3088</v>
      </c>
      <c r="W5023" s="177" t="s">
        <v>3593</v>
      </c>
      <c r="X5023" s="177" t="s">
        <v>2688</v>
      </c>
      <c r="Y5023" s="177" t="s">
        <v>4104</v>
      </c>
      <c r="Z5023" s="177" t="s">
        <v>6837</v>
      </c>
      <c r="AA5023" s="525" t="s">
        <v>4105</v>
      </c>
      <c r="AB5023" s="399" t="str">
        <f t="shared" si="1023"/>
        <v>DC2KV67</v>
      </c>
      <c r="AC5023" s="399" t="str">
        <f t="shared" si="1024"/>
        <v>DC2KV67-DC</v>
      </c>
      <c r="AD5023" t="str">
        <f>Y5023&amp;"-"&amp;VLOOKUP(AC5023,'LICH THI'!C:AA,9,0)</f>
        <v>63DCQT3004-42483</v>
      </c>
      <c r="AE5023">
        <f t="shared" si="1025"/>
        <v>1</v>
      </c>
    </row>
    <row r="5024" spans="1:31" x14ac:dyDescent="0.25">
      <c r="A5024" s="436" t="str">
        <f t="shared" si="1015"/>
        <v>DC2KV67-DC-46</v>
      </c>
      <c r="B5024" s="436">
        <f>COUNTIF(AC$4:AC5024,AC5024)</f>
        <v>46</v>
      </c>
      <c r="C5024" s="436" t="str">
        <f t="shared" si="1016"/>
        <v>DC2KV67-DC</v>
      </c>
      <c r="D5024" s="436">
        <f>VLOOKUP(C5024,'LICH THI'!C:AA,12,0)</f>
        <v>62</v>
      </c>
      <c r="E5024" s="436">
        <f>VLOOKUP(C5024,'LICH THI'!C:AA,13,0)</f>
        <v>45</v>
      </c>
      <c r="F5024" s="436">
        <f t="shared" si="1026"/>
        <v>17</v>
      </c>
      <c r="G5024" s="436">
        <f>VLOOKUP(C5024,'LICH THI'!C:AA,14,0)</f>
        <v>2</v>
      </c>
      <c r="H5024" s="436">
        <f t="shared" si="1017"/>
        <v>2</v>
      </c>
      <c r="I5024" s="436" t="str">
        <f t="shared" si="1018"/>
        <v>Vương Thị Tâm</v>
      </c>
      <c r="J5024" s="436"/>
      <c r="K5024" s="436">
        <f t="shared" si="1019"/>
        <v>1</v>
      </c>
      <c r="L5024" s="436" t="str">
        <f t="shared" si="1020"/>
        <v>DC2KV67-DC-1</v>
      </c>
      <c r="M5024" s="436">
        <f t="shared" si="1021"/>
        <v>22</v>
      </c>
      <c r="N5024" s="437">
        <f t="shared" si="1027"/>
        <v>8</v>
      </c>
      <c r="O5024" s="437"/>
      <c r="P5024" s="430" t="str">
        <f t="shared" si="1022"/>
        <v/>
      </c>
      <c r="U5024" s="177">
        <v>47</v>
      </c>
      <c r="V5024" s="177" t="s">
        <v>3019</v>
      </c>
      <c r="W5024" s="177" t="s">
        <v>4844</v>
      </c>
      <c r="X5024" s="177" t="s">
        <v>3583</v>
      </c>
      <c r="Y5024" s="177" t="s">
        <v>4845</v>
      </c>
      <c r="Z5024" s="177" t="s">
        <v>6837</v>
      </c>
      <c r="AA5024" s="525" t="s">
        <v>3279</v>
      </c>
      <c r="AB5024" s="399" t="str">
        <f t="shared" si="1023"/>
        <v>DC2KV67</v>
      </c>
      <c r="AC5024" s="399" t="str">
        <f t="shared" si="1024"/>
        <v>DC2KV67-DC</v>
      </c>
      <c r="AD5024" t="str">
        <f>Y5024&amp;"-"&amp;VLOOKUP(AC5024,'LICH THI'!C:AA,9,0)</f>
        <v>64DCQT3092-42483</v>
      </c>
      <c r="AE5024">
        <f t="shared" si="1025"/>
        <v>1</v>
      </c>
    </row>
    <row r="5025" spans="1:31" x14ac:dyDescent="0.25">
      <c r="A5025" s="436" t="str">
        <f t="shared" si="1015"/>
        <v>DC2KV67-DC-47</v>
      </c>
      <c r="B5025" s="436">
        <f>COUNTIF(AC$4:AC5025,AC5025)</f>
        <v>47</v>
      </c>
      <c r="C5025" s="436" t="str">
        <f t="shared" si="1016"/>
        <v>DC2KV67-DC</v>
      </c>
      <c r="D5025" s="436">
        <f>VLOOKUP(C5025,'LICH THI'!C:AA,12,0)</f>
        <v>62</v>
      </c>
      <c r="E5025" s="436">
        <f>VLOOKUP(C5025,'LICH THI'!C:AA,13,0)</f>
        <v>45</v>
      </c>
      <c r="F5025" s="436">
        <f t="shared" si="1026"/>
        <v>17</v>
      </c>
      <c r="G5025" s="436">
        <f>VLOOKUP(C5025,'LICH THI'!C:AA,14,0)</f>
        <v>2</v>
      </c>
      <c r="H5025" s="436">
        <f t="shared" si="1017"/>
        <v>2</v>
      </c>
      <c r="I5025" s="436" t="str">
        <f t="shared" si="1018"/>
        <v>Nguyễn Nhật Tú</v>
      </c>
      <c r="J5025" s="436"/>
      <c r="K5025" s="436">
        <f t="shared" si="1019"/>
        <v>1</v>
      </c>
      <c r="L5025" s="436" t="str">
        <f t="shared" si="1020"/>
        <v>DC2KV67-DC-1</v>
      </c>
      <c r="M5025" s="436">
        <f t="shared" si="1021"/>
        <v>22</v>
      </c>
      <c r="N5025" s="437">
        <f t="shared" si="1027"/>
        <v>9</v>
      </c>
      <c r="O5025" s="437"/>
      <c r="P5025" s="430" t="str">
        <f t="shared" si="1022"/>
        <v/>
      </c>
      <c r="U5025" s="177">
        <v>9</v>
      </c>
      <c r="V5025" s="177" t="s">
        <v>4262</v>
      </c>
      <c r="W5025" s="177" t="s">
        <v>3225</v>
      </c>
      <c r="X5025" s="177" t="s">
        <v>2697</v>
      </c>
      <c r="Y5025" s="177" t="s">
        <v>4281</v>
      </c>
      <c r="Z5025" s="177" t="s">
        <v>6837</v>
      </c>
      <c r="AA5025" s="525" t="s">
        <v>4019</v>
      </c>
      <c r="AB5025" s="399" t="str">
        <f t="shared" si="1023"/>
        <v>DC2KV67</v>
      </c>
      <c r="AC5025" s="399" t="str">
        <f t="shared" si="1024"/>
        <v>DC2KV67-DC</v>
      </c>
      <c r="AD5025" t="str">
        <f>Y5025&amp;"-"&amp;VLOOKUP(AC5025,'LICH THI'!C:AA,9,0)</f>
        <v>63DCKT3058-42483</v>
      </c>
      <c r="AE5025">
        <f t="shared" si="1025"/>
        <v>1</v>
      </c>
    </row>
    <row r="5026" spans="1:31" x14ac:dyDescent="0.25">
      <c r="A5026" s="436" t="str">
        <f t="shared" si="1015"/>
        <v>DC2KV67-DC-48</v>
      </c>
      <c r="B5026" s="436">
        <f>COUNTIF(AC$4:AC5026,AC5026)</f>
        <v>48</v>
      </c>
      <c r="C5026" s="436" t="str">
        <f t="shared" si="1016"/>
        <v>DC2KV67-DC</v>
      </c>
      <c r="D5026" s="436">
        <f>VLOOKUP(C5026,'LICH THI'!C:AA,12,0)</f>
        <v>62</v>
      </c>
      <c r="E5026" s="436">
        <f>VLOOKUP(C5026,'LICH THI'!C:AA,13,0)</f>
        <v>45</v>
      </c>
      <c r="F5026" s="436">
        <f t="shared" si="1026"/>
        <v>17</v>
      </c>
      <c r="G5026" s="436">
        <f>VLOOKUP(C5026,'LICH THI'!C:AA,14,0)</f>
        <v>2</v>
      </c>
      <c r="H5026" s="436">
        <f t="shared" si="1017"/>
        <v>2</v>
      </c>
      <c r="I5026" s="436" t="str">
        <f t="shared" si="1018"/>
        <v>Lê Huy Tuân</v>
      </c>
      <c r="J5026" s="436"/>
      <c r="K5026" s="436">
        <f t="shared" si="1019"/>
        <v>1</v>
      </c>
      <c r="L5026" s="436" t="str">
        <f t="shared" si="1020"/>
        <v>DC2KV67-DC-1</v>
      </c>
      <c r="M5026" s="436">
        <f t="shared" si="1021"/>
        <v>22</v>
      </c>
      <c r="N5026" s="437">
        <f t="shared" si="1027"/>
        <v>10</v>
      </c>
      <c r="O5026" s="437"/>
      <c r="P5026" s="430" t="str">
        <f t="shared" si="1022"/>
        <v/>
      </c>
      <c r="U5026" s="177">
        <v>16</v>
      </c>
      <c r="V5026" s="177" t="s">
        <v>2707</v>
      </c>
      <c r="W5026" s="177" t="s">
        <v>2865</v>
      </c>
      <c r="X5026" s="177" t="s">
        <v>5142</v>
      </c>
      <c r="Y5026" s="177" t="s">
        <v>5565</v>
      </c>
      <c r="Z5026" s="177" t="s">
        <v>6837</v>
      </c>
      <c r="AA5026" s="525" t="s">
        <v>5566</v>
      </c>
      <c r="AB5026" s="399" t="str">
        <f t="shared" si="1023"/>
        <v>DC2KV67</v>
      </c>
      <c r="AC5026" s="399" t="str">
        <f t="shared" si="1024"/>
        <v>DC2KV67-DC</v>
      </c>
      <c r="AD5026" t="str">
        <f>Y5026&amp;"-"&amp;VLOOKUP(AC5026,'LICH THI'!C:AA,9,0)</f>
        <v>63DCQT3034-42483</v>
      </c>
      <c r="AE5026">
        <f t="shared" si="1025"/>
        <v>1</v>
      </c>
    </row>
    <row r="5027" spans="1:31" x14ac:dyDescent="0.25">
      <c r="A5027" s="436" t="str">
        <f t="shared" si="1015"/>
        <v>DC2KV67-DC-49</v>
      </c>
      <c r="B5027" s="436">
        <f>COUNTIF(AC$4:AC5027,AC5027)</f>
        <v>49</v>
      </c>
      <c r="C5027" s="436" t="str">
        <f t="shared" si="1016"/>
        <v>DC2KV67-DC</v>
      </c>
      <c r="D5027" s="436">
        <f>VLOOKUP(C5027,'LICH THI'!C:AA,12,0)</f>
        <v>62</v>
      </c>
      <c r="E5027" s="436">
        <f>VLOOKUP(C5027,'LICH THI'!C:AA,13,0)</f>
        <v>45</v>
      </c>
      <c r="F5027" s="436">
        <f t="shared" si="1026"/>
        <v>17</v>
      </c>
      <c r="G5027" s="436">
        <f>VLOOKUP(C5027,'LICH THI'!C:AA,14,0)</f>
        <v>2</v>
      </c>
      <c r="H5027" s="436">
        <f t="shared" si="1017"/>
        <v>2</v>
      </c>
      <c r="I5027" s="436" t="str">
        <f t="shared" si="1018"/>
        <v>Hồ Anh Tuấn</v>
      </c>
      <c r="J5027" s="436"/>
      <c r="K5027" s="436">
        <f t="shared" si="1019"/>
        <v>1</v>
      </c>
      <c r="L5027" s="436" t="str">
        <f t="shared" si="1020"/>
        <v>DC2KV67-DC-1</v>
      </c>
      <c r="M5027" s="436">
        <f t="shared" si="1021"/>
        <v>22</v>
      </c>
      <c r="N5027" s="437">
        <f t="shared" si="1027"/>
        <v>11</v>
      </c>
      <c r="O5027" s="437"/>
      <c r="P5027" s="430" t="str">
        <f t="shared" si="1022"/>
        <v/>
      </c>
      <c r="U5027" s="177">
        <v>10</v>
      </c>
      <c r="V5027" s="177" t="s">
        <v>4262</v>
      </c>
      <c r="W5027" s="177" t="s">
        <v>4244</v>
      </c>
      <c r="X5027" s="177" t="s">
        <v>2721</v>
      </c>
      <c r="Y5027" s="177" t="s">
        <v>6838</v>
      </c>
      <c r="Z5027" s="177" t="s">
        <v>6837</v>
      </c>
      <c r="AA5027" s="525" t="s">
        <v>4689</v>
      </c>
      <c r="AB5027" s="399" t="str">
        <f t="shared" si="1023"/>
        <v>DC2KV67</v>
      </c>
      <c r="AC5027" s="399" t="str">
        <f t="shared" si="1024"/>
        <v>DC2KV67-DC</v>
      </c>
      <c r="AD5027" t="str">
        <f>Y5027&amp;"-"&amp;VLOOKUP(AC5027,'LICH THI'!C:AA,9,0)</f>
        <v>63DCKT3034-42483</v>
      </c>
      <c r="AE5027">
        <f t="shared" si="1025"/>
        <v>1</v>
      </c>
    </row>
    <row r="5028" spans="1:31" x14ac:dyDescent="0.25">
      <c r="A5028" s="436" t="str">
        <f t="shared" si="1015"/>
        <v>DC2KV67-DC-50</v>
      </c>
      <c r="B5028" s="436">
        <f>COUNTIF(AC$4:AC5028,AC5028)</f>
        <v>50</v>
      </c>
      <c r="C5028" s="436" t="str">
        <f t="shared" si="1016"/>
        <v>DC2KV67-DC</v>
      </c>
      <c r="D5028" s="436">
        <f>VLOOKUP(C5028,'LICH THI'!C:AA,12,0)</f>
        <v>62</v>
      </c>
      <c r="E5028" s="436">
        <f>VLOOKUP(C5028,'LICH THI'!C:AA,13,0)</f>
        <v>45</v>
      </c>
      <c r="F5028" s="436">
        <f t="shared" si="1026"/>
        <v>17</v>
      </c>
      <c r="G5028" s="436">
        <f>VLOOKUP(C5028,'LICH THI'!C:AA,14,0)</f>
        <v>2</v>
      </c>
      <c r="H5028" s="436">
        <f t="shared" si="1017"/>
        <v>2</v>
      </c>
      <c r="I5028" s="436" t="str">
        <f t="shared" si="1018"/>
        <v>Nguyễn Công Tuấn</v>
      </c>
      <c r="J5028" s="436"/>
      <c r="K5028" s="436">
        <f t="shared" si="1019"/>
        <v>1</v>
      </c>
      <c r="L5028" s="436" t="str">
        <f t="shared" si="1020"/>
        <v>DC2KV67-DC-1</v>
      </c>
      <c r="M5028" s="436">
        <f t="shared" si="1021"/>
        <v>22</v>
      </c>
      <c r="N5028" s="437">
        <f t="shared" si="1027"/>
        <v>12</v>
      </c>
      <c r="O5028" s="437"/>
      <c r="P5028" s="430" t="str">
        <f t="shared" si="1022"/>
        <v/>
      </c>
      <c r="U5028" s="177">
        <v>40</v>
      </c>
      <c r="V5028" s="177" t="s">
        <v>3378</v>
      </c>
      <c r="W5028" s="177" t="s">
        <v>2720</v>
      </c>
      <c r="X5028" s="177" t="s">
        <v>2721</v>
      </c>
      <c r="Y5028" s="177" t="s">
        <v>4560</v>
      </c>
      <c r="Z5028" s="177" t="s">
        <v>6837</v>
      </c>
      <c r="AA5028" s="525" t="s">
        <v>3349</v>
      </c>
      <c r="AB5028" s="399" t="str">
        <f t="shared" si="1023"/>
        <v>DC2KV67</v>
      </c>
      <c r="AC5028" s="399" t="str">
        <f t="shared" si="1024"/>
        <v>DC2KV67-DC</v>
      </c>
      <c r="AD5028" t="str">
        <f>Y5028&amp;"-"&amp;VLOOKUP(AC5028,'LICH THI'!C:AA,9,0)</f>
        <v>64DCKT3157-42483</v>
      </c>
      <c r="AE5028">
        <f t="shared" si="1025"/>
        <v>1</v>
      </c>
    </row>
    <row r="5029" spans="1:31" x14ac:dyDescent="0.25">
      <c r="A5029" s="436" t="str">
        <f t="shared" si="1015"/>
        <v>DC2KV67-DC-51</v>
      </c>
      <c r="B5029" s="436">
        <f>COUNTIF(AC$4:AC5029,AC5029)</f>
        <v>51</v>
      </c>
      <c r="C5029" s="436" t="str">
        <f t="shared" si="1016"/>
        <v>DC2KV67-DC</v>
      </c>
      <c r="D5029" s="436">
        <f>VLOOKUP(C5029,'LICH THI'!C:AA,12,0)</f>
        <v>62</v>
      </c>
      <c r="E5029" s="436">
        <f>VLOOKUP(C5029,'LICH THI'!C:AA,13,0)</f>
        <v>45</v>
      </c>
      <c r="F5029" s="436">
        <f t="shared" si="1026"/>
        <v>17</v>
      </c>
      <c r="G5029" s="436">
        <f>VLOOKUP(C5029,'LICH THI'!C:AA,14,0)</f>
        <v>2</v>
      </c>
      <c r="H5029" s="436">
        <f t="shared" si="1017"/>
        <v>2</v>
      </c>
      <c r="I5029" s="436" t="str">
        <f t="shared" si="1018"/>
        <v>Nguyễn Thị Tuyến</v>
      </c>
      <c r="J5029" s="436"/>
      <c r="K5029" s="436">
        <f t="shared" si="1019"/>
        <v>1</v>
      </c>
      <c r="L5029" s="436" t="str">
        <f t="shared" si="1020"/>
        <v>DC2KV67-DC-1</v>
      </c>
      <c r="M5029" s="436">
        <f t="shared" si="1021"/>
        <v>22</v>
      </c>
      <c r="N5029" s="437">
        <f t="shared" si="1027"/>
        <v>13</v>
      </c>
      <c r="O5029" s="437"/>
      <c r="P5029" s="430" t="str">
        <f t="shared" si="1022"/>
        <v/>
      </c>
      <c r="U5029" s="177">
        <v>29</v>
      </c>
      <c r="V5029" s="177" t="s">
        <v>3358</v>
      </c>
      <c r="W5029" s="177" t="s">
        <v>2619</v>
      </c>
      <c r="X5029" s="177" t="s">
        <v>4572</v>
      </c>
      <c r="Y5029" s="177" t="s">
        <v>5733</v>
      </c>
      <c r="Z5029" s="177" t="s">
        <v>6837</v>
      </c>
      <c r="AA5029" s="525" t="s">
        <v>3399</v>
      </c>
      <c r="AB5029" s="399" t="str">
        <f t="shared" si="1023"/>
        <v>DC2KV67</v>
      </c>
      <c r="AC5029" s="399" t="str">
        <f t="shared" si="1024"/>
        <v>DC2KV67-DC</v>
      </c>
      <c r="AD5029" t="str">
        <f>Y5029&amp;"-"&amp;VLOOKUP(AC5029,'LICH THI'!C:AA,9,0)</f>
        <v>64DCKT3009-42483</v>
      </c>
      <c r="AE5029">
        <f t="shared" si="1025"/>
        <v>1</v>
      </c>
    </row>
    <row r="5030" spans="1:31" x14ac:dyDescent="0.25">
      <c r="A5030" s="436" t="str">
        <f t="shared" si="1015"/>
        <v>DC2KV67-DC-52</v>
      </c>
      <c r="B5030" s="436">
        <f>COUNTIF(AC$4:AC5030,AC5030)</f>
        <v>52</v>
      </c>
      <c r="C5030" s="436" t="str">
        <f t="shared" si="1016"/>
        <v>DC2KV67-DC</v>
      </c>
      <c r="D5030" s="436">
        <f>VLOOKUP(C5030,'LICH THI'!C:AA,12,0)</f>
        <v>62</v>
      </c>
      <c r="E5030" s="436">
        <f>VLOOKUP(C5030,'LICH THI'!C:AA,13,0)</f>
        <v>45</v>
      </c>
      <c r="F5030" s="436">
        <f t="shared" si="1026"/>
        <v>17</v>
      </c>
      <c r="G5030" s="436">
        <f>VLOOKUP(C5030,'LICH THI'!C:AA,14,0)</f>
        <v>2</v>
      </c>
      <c r="H5030" s="436">
        <f t="shared" si="1017"/>
        <v>2</v>
      </c>
      <c r="I5030" s="436" t="str">
        <f t="shared" si="1018"/>
        <v>Đỗ Thị Tuyết</v>
      </c>
      <c r="J5030" s="436"/>
      <c r="K5030" s="436">
        <f t="shared" si="1019"/>
        <v>1</v>
      </c>
      <c r="L5030" s="436" t="str">
        <f t="shared" si="1020"/>
        <v>DC2KV67-DC-1</v>
      </c>
      <c r="M5030" s="436">
        <f t="shared" si="1021"/>
        <v>22</v>
      </c>
      <c r="N5030" s="437">
        <f t="shared" si="1027"/>
        <v>14</v>
      </c>
      <c r="O5030" s="437"/>
      <c r="P5030" s="430" t="str">
        <f t="shared" si="1022"/>
        <v/>
      </c>
      <c r="U5030" s="177">
        <v>30</v>
      </c>
      <c r="V5030" s="177" t="s">
        <v>3358</v>
      </c>
      <c r="W5030" s="177" t="s">
        <v>2634</v>
      </c>
      <c r="X5030" s="177" t="s">
        <v>2635</v>
      </c>
      <c r="Y5030" s="177" t="s">
        <v>5734</v>
      </c>
      <c r="Z5030" s="177" t="s">
        <v>6837</v>
      </c>
      <c r="AA5030" s="525" t="s">
        <v>3916</v>
      </c>
      <c r="AB5030" s="399" t="str">
        <f t="shared" si="1023"/>
        <v>DC2KV67</v>
      </c>
      <c r="AC5030" s="399" t="str">
        <f t="shared" si="1024"/>
        <v>DC2KV67-DC</v>
      </c>
      <c r="AD5030" t="str">
        <f>Y5030&amp;"-"&amp;VLOOKUP(AC5030,'LICH THI'!C:AA,9,0)</f>
        <v>64DCKT3038-42483</v>
      </c>
      <c r="AE5030">
        <f t="shared" si="1025"/>
        <v>1</v>
      </c>
    </row>
    <row r="5031" spans="1:31" x14ac:dyDescent="0.25">
      <c r="A5031" s="436" t="str">
        <f t="shared" si="1015"/>
        <v>DC2KV67-DC-53</v>
      </c>
      <c r="B5031" s="436">
        <f>COUNTIF(AC$4:AC5031,AC5031)</f>
        <v>53</v>
      </c>
      <c r="C5031" s="436" t="str">
        <f t="shared" si="1016"/>
        <v>DC2KV67-DC</v>
      </c>
      <c r="D5031" s="436">
        <f>VLOOKUP(C5031,'LICH THI'!C:AA,12,0)</f>
        <v>62</v>
      </c>
      <c r="E5031" s="436">
        <f>VLOOKUP(C5031,'LICH THI'!C:AA,13,0)</f>
        <v>45</v>
      </c>
      <c r="F5031" s="436">
        <f t="shared" si="1026"/>
        <v>17</v>
      </c>
      <c r="G5031" s="436">
        <f>VLOOKUP(C5031,'LICH THI'!C:AA,14,0)</f>
        <v>2</v>
      </c>
      <c r="H5031" s="436">
        <f t="shared" si="1017"/>
        <v>2</v>
      </c>
      <c r="I5031" s="436" t="str">
        <f t="shared" si="1018"/>
        <v>Nguyễn Việt Thành</v>
      </c>
      <c r="J5031" s="436"/>
      <c r="K5031" s="436">
        <f t="shared" si="1019"/>
        <v>1</v>
      </c>
      <c r="L5031" s="436" t="str">
        <f t="shared" si="1020"/>
        <v>DC2KV67-DC-1</v>
      </c>
      <c r="M5031" s="436">
        <f t="shared" si="1021"/>
        <v>22</v>
      </c>
      <c r="N5031" s="437">
        <f t="shared" si="1027"/>
        <v>15</v>
      </c>
      <c r="O5031" s="437"/>
      <c r="P5031" s="430" t="str">
        <f t="shared" si="1022"/>
        <v/>
      </c>
      <c r="U5031" s="177">
        <v>37</v>
      </c>
      <c r="V5031" s="177" t="s">
        <v>3378</v>
      </c>
      <c r="W5031" s="177" t="s">
        <v>4548</v>
      </c>
      <c r="X5031" s="177" t="s">
        <v>2894</v>
      </c>
      <c r="Y5031" s="177" t="s">
        <v>4549</v>
      </c>
      <c r="Z5031" s="177" t="s">
        <v>6837</v>
      </c>
      <c r="AA5031" s="525" t="s">
        <v>4550</v>
      </c>
      <c r="AB5031" s="399" t="str">
        <f t="shared" si="1023"/>
        <v>DC2KV67</v>
      </c>
      <c r="AC5031" s="399" t="str">
        <f t="shared" si="1024"/>
        <v>DC2KV67-DC</v>
      </c>
      <c r="AD5031" t="str">
        <f>Y5031&amp;"-"&amp;VLOOKUP(AC5031,'LICH THI'!C:AA,9,0)</f>
        <v>64DCKT3165-42483</v>
      </c>
      <c r="AE5031">
        <f t="shared" si="1025"/>
        <v>1</v>
      </c>
    </row>
    <row r="5032" spans="1:31" x14ac:dyDescent="0.25">
      <c r="A5032" s="436" t="str">
        <f t="shared" si="1015"/>
        <v>DC2KV67-DC-54</v>
      </c>
      <c r="B5032" s="436">
        <f>COUNTIF(AC$4:AC5032,AC5032)</f>
        <v>54</v>
      </c>
      <c r="C5032" s="436" t="str">
        <f t="shared" si="1016"/>
        <v>DC2KV67-DC</v>
      </c>
      <c r="D5032" s="436">
        <f>VLOOKUP(C5032,'LICH THI'!C:AA,12,0)</f>
        <v>62</v>
      </c>
      <c r="E5032" s="436">
        <f>VLOOKUP(C5032,'LICH THI'!C:AA,13,0)</f>
        <v>45</v>
      </c>
      <c r="F5032" s="436">
        <f t="shared" si="1026"/>
        <v>17</v>
      </c>
      <c r="G5032" s="436">
        <f>VLOOKUP(C5032,'LICH THI'!C:AA,14,0)</f>
        <v>2</v>
      </c>
      <c r="H5032" s="436">
        <f t="shared" si="1017"/>
        <v>2</v>
      </c>
      <c r="I5032" s="436" t="str">
        <f t="shared" si="1018"/>
        <v>Chu Thị Thu</v>
      </c>
      <c r="J5032" s="436"/>
      <c r="K5032" s="436">
        <f t="shared" si="1019"/>
        <v>1</v>
      </c>
      <c r="L5032" s="436" t="str">
        <f t="shared" si="1020"/>
        <v>DC2KV67-DC-1</v>
      </c>
      <c r="M5032" s="436">
        <f t="shared" si="1021"/>
        <v>22</v>
      </c>
      <c r="N5032" s="437">
        <f t="shared" si="1027"/>
        <v>16</v>
      </c>
      <c r="O5032" s="437"/>
      <c r="P5032" s="430" t="str">
        <f t="shared" si="1022"/>
        <v/>
      </c>
      <c r="U5032" s="177">
        <v>38</v>
      </c>
      <c r="V5032" s="177" t="s">
        <v>3378</v>
      </c>
      <c r="W5032" s="177" t="s">
        <v>3038</v>
      </c>
      <c r="X5032" s="177" t="s">
        <v>2623</v>
      </c>
      <c r="Y5032" s="177" t="s">
        <v>4557</v>
      </c>
      <c r="Z5032" s="177" t="s">
        <v>6837</v>
      </c>
      <c r="AA5032" s="525" t="s">
        <v>4558</v>
      </c>
      <c r="AB5032" s="399" t="str">
        <f t="shared" si="1023"/>
        <v>DC2KV67</v>
      </c>
      <c r="AC5032" s="399" t="str">
        <f t="shared" si="1024"/>
        <v>DC2KV67-DC</v>
      </c>
      <c r="AD5032" t="str">
        <f>Y5032&amp;"-"&amp;VLOOKUP(AC5032,'LICH THI'!C:AA,9,0)</f>
        <v>64DCKT3129-42483</v>
      </c>
      <c r="AE5032">
        <f t="shared" si="1025"/>
        <v>1</v>
      </c>
    </row>
    <row r="5033" spans="1:31" x14ac:dyDescent="0.25">
      <c r="A5033" s="436" t="str">
        <f t="shared" si="1015"/>
        <v>DC2KV67-DC-55</v>
      </c>
      <c r="B5033" s="436">
        <f>COUNTIF(AC$4:AC5033,AC5033)</f>
        <v>55</v>
      </c>
      <c r="C5033" s="436" t="str">
        <f t="shared" si="1016"/>
        <v>DC2KV67-DC</v>
      </c>
      <c r="D5033" s="436">
        <f>VLOOKUP(C5033,'LICH THI'!C:AA,12,0)</f>
        <v>62</v>
      </c>
      <c r="E5033" s="436">
        <f>VLOOKUP(C5033,'LICH THI'!C:AA,13,0)</f>
        <v>45</v>
      </c>
      <c r="F5033" s="436">
        <f t="shared" si="1026"/>
        <v>17</v>
      </c>
      <c r="G5033" s="436">
        <f>VLOOKUP(C5033,'LICH THI'!C:AA,14,0)</f>
        <v>2</v>
      </c>
      <c r="H5033" s="436">
        <f t="shared" si="1017"/>
        <v>2</v>
      </c>
      <c r="I5033" s="436" t="str">
        <f t="shared" si="1018"/>
        <v>Phạm Thị Thu</v>
      </c>
      <c r="J5033" s="436"/>
      <c r="K5033" s="436">
        <f t="shared" si="1019"/>
        <v>1</v>
      </c>
      <c r="L5033" s="436" t="str">
        <f t="shared" si="1020"/>
        <v>DC2KV67-DC-1</v>
      </c>
      <c r="M5033" s="436">
        <f t="shared" si="1021"/>
        <v>22</v>
      </c>
      <c r="N5033" s="437">
        <f t="shared" si="1027"/>
        <v>17</v>
      </c>
      <c r="O5033" s="437"/>
      <c r="P5033" s="430" t="str">
        <f t="shared" si="1022"/>
        <v/>
      </c>
      <c r="U5033" s="177">
        <v>26</v>
      </c>
      <c r="V5033" s="177" t="s">
        <v>3358</v>
      </c>
      <c r="W5033" s="177" t="s">
        <v>3557</v>
      </c>
      <c r="X5033" s="177" t="s">
        <v>2623</v>
      </c>
      <c r="Y5033" s="177" t="s">
        <v>4510</v>
      </c>
      <c r="Z5033" s="177" t="s">
        <v>6837</v>
      </c>
      <c r="AA5033" s="525" t="s">
        <v>4511</v>
      </c>
      <c r="AB5033" s="399" t="str">
        <f t="shared" si="1023"/>
        <v>DC2KV67</v>
      </c>
      <c r="AC5033" s="399" t="str">
        <f t="shared" si="1024"/>
        <v>DC2KV67-DC</v>
      </c>
      <c r="AD5033" t="str">
        <f>Y5033&amp;"-"&amp;VLOOKUP(AC5033,'LICH THI'!C:AA,9,0)</f>
        <v>64DCKT2039-42483</v>
      </c>
      <c r="AE5033">
        <f t="shared" si="1025"/>
        <v>1</v>
      </c>
    </row>
    <row r="5034" spans="1:31" x14ac:dyDescent="0.25">
      <c r="A5034" s="436" t="str">
        <f t="shared" si="1015"/>
        <v>DC2KV67-DC-56</v>
      </c>
      <c r="B5034" s="436">
        <f>COUNTIF(AC$4:AC5034,AC5034)</f>
        <v>56</v>
      </c>
      <c r="C5034" s="436" t="str">
        <f t="shared" si="1016"/>
        <v>DC2KV67-DC</v>
      </c>
      <c r="D5034" s="436">
        <f>VLOOKUP(C5034,'LICH THI'!C:AA,12,0)</f>
        <v>62</v>
      </c>
      <c r="E5034" s="436">
        <f>VLOOKUP(C5034,'LICH THI'!C:AA,13,0)</f>
        <v>45</v>
      </c>
      <c r="F5034" s="436">
        <f t="shared" si="1026"/>
        <v>17</v>
      </c>
      <c r="G5034" s="436">
        <f>VLOOKUP(C5034,'LICH THI'!C:AA,14,0)</f>
        <v>2</v>
      </c>
      <c r="H5034" s="436">
        <f t="shared" si="1017"/>
        <v>2</v>
      </c>
      <c r="I5034" s="436" t="str">
        <f t="shared" si="1018"/>
        <v>Phạm Thị Thùy</v>
      </c>
      <c r="J5034" s="436"/>
      <c r="K5034" s="436">
        <f t="shared" si="1019"/>
        <v>1</v>
      </c>
      <c r="L5034" s="436" t="str">
        <f t="shared" si="1020"/>
        <v>DC2KV67-DC-1</v>
      </c>
      <c r="M5034" s="436">
        <f t="shared" si="1021"/>
        <v>22</v>
      </c>
      <c r="N5034" s="437">
        <f t="shared" si="1027"/>
        <v>1</v>
      </c>
      <c r="O5034" s="437"/>
      <c r="P5034" s="430" t="str">
        <f t="shared" si="1022"/>
        <v/>
      </c>
      <c r="U5034" s="177">
        <v>39</v>
      </c>
      <c r="V5034" s="177" t="s">
        <v>3378</v>
      </c>
      <c r="W5034" s="177" t="s">
        <v>3557</v>
      </c>
      <c r="X5034" s="177" t="s">
        <v>4298</v>
      </c>
      <c r="Y5034" s="177" t="s">
        <v>4559</v>
      </c>
      <c r="Z5034" s="177" t="s">
        <v>6837</v>
      </c>
      <c r="AA5034" s="525" t="s">
        <v>2940</v>
      </c>
      <c r="AB5034" s="399" t="str">
        <f t="shared" si="1023"/>
        <v>DC2KV67</v>
      </c>
      <c r="AC5034" s="399" t="str">
        <f t="shared" si="1024"/>
        <v>DC2KV67-DC</v>
      </c>
      <c r="AD5034" t="str">
        <f>Y5034&amp;"-"&amp;VLOOKUP(AC5034,'LICH THI'!C:AA,9,0)</f>
        <v>64DCKT3136-42483</v>
      </c>
      <c r="AE5034">
        <f t="shared" si="1025"/>
        <v>1</v>
      </c>
    </row>
    <row r="5035" spans="1:31" x14ac:dyDescent="0.25">
      <c r="A5035" s="436" t="str">
        <f t="shared" si="1015"/>
        <v>DC2KV67-DC-57</v>
      </c>
      <c r="B5035" s="436">
        <f>COUNTIF(AC$4:AC5035,AC5035)</f>
        <v>57</v>
      </c>
      <c r="C5035" s="436" t="str">
        <f t="shared" si="1016"/>
        <v>DC2KV67-DC</v>
      </c>
      <c r="D5035" s="436">
        <f>VLOOKUP(C5035,'LICH THI'!C:AA,12,0)</f>
        <v>62</v>
      </c>
      <c r="E5035" s="436">
        <f>VLOOKUP(C5035,'LICH THI'!C:AA,13,0)</f>
        <v>45</v>
      </c>
      <c r="F5035" s="436">
        <f t="shared" si="1026"/>
        <v>17</v>
      </c>
      <c r="G5035" s="436">
        <f>VLOOKUP(C5035,'LICH THI'!C:AA,14,0)</f>
        <v>2</v>
      </c>
      <c r="H5035" s="436">
        <f t="shared" si="1017"/>
        <v>2</v>
      </c>
      <c r="I5035" s="436" t="str">
        <f t="shared" si="1018"/>
        <v>Đỗ Thị Quỳnh Trang</v>
      </c>
      <c r="J5035" s="436"/>
      <c r="K5035" s="436">
        <f t="shared" si="1019"/>
        <v>1</v>
      </c>
      <c r="L5035" s="436" t="str">
        <f t="shared" si="1020"/>
        <v>DC2KV67-DC-1</v>
      </c>
      <c r="M5035" s="436">
        <f t="shared" si="1021"/>
        <v>22</v>
      </c>
      <c r="N5035" s="437">
        <f t="shared" si="1027"/>
        <v>2</v>
      </c>
      <c r="O5035" s="437"/>
      <c r="P5035" s="430" t="str">
        <f t="shared" si="1022"/>
        <v/>
      </c>
      <c r="U5035" s="177">
        <v>42</v>
      </c>
      <c r="V5035" s="177" t="s">
        <v>3381</v>
      </c>
      <c r="W5035" s="177" t="s">
        <v>4346</v>
      </c>
      <c r="X5035" s="177" t="s">
        <v>2694</v>
      </c>
      <c r="Y5035" s="177" t="s">
        <v>4347</v>
      </c>
      <c r="Z5035" s="177" t="s">
        <v>6837</v>
      </c>
      <c r="AA5035" s="525" t="s">
        <v>4348</v>
      </c>
      <c r="AB5035" s="399" t="str">
        <f t="shared" si="1023"/>
        <v>DC2KV67</v>
      </c>
      <c r="AC5035" s="399" t="str">
        <f t="shared" si="1024"/>
        <v>DC2KV67-DC</v>
      </c>
      <c r="AD5035" t="str">
        <f>Y5035&amp;"-"&amp;VLOOKUP(AC5035,'LICH THI'!C:AA,9,0)</f>
        <v>64DCKT3150-42483</v>
      </c>
      <c r="AE5035">
        <f t="shared" si="1025"/>
        <v>1</v>
      </c>
    </row>
    <row r="5036" spans="1:31" x14ac:dyDescent="0.25">
      <c r="A5036" s="436" t="str">
        <f t="shared" si="1015"/>
        <v>DC2KV67-DC-58</v>
      </c>
      <c r="B5036" s="436">
        <f>COUNTIF(AC$4:AC5036,AC5036)</f>
        <v>58</v>
      </c>
      <c r="C5036" s="436" t="str">
        <f t="shared" si="1016"/>
        <v>DC2KV67-DC</v>
      </c>
      <c r="D5036" s="436">
        <f>VLOOKUP(C5036,'LICH THI'!C:AA,12,0)</f>
        <v>62</v>
      </c>
      <c r="E5036" s="436">
        <f>VLOOKUP(C5036,'LICH THI'!C:AA,13,0)</f>
        <v>45</v>
      </c>
      <c r="F5036" s="436">
        <f t="shared" si="1026"/>
        <v>17</v>
      </c>
      <c r="G5036" s="436">
        <f>VLOOKUP(C5036,'LICH THI'!C:AA,14,0)</f>
        <v>2</v>
      </c>
      <c r="H5036" s="436">
        <f t="shared" si="1017"/>
        <v>2</v>
      </c>
      <c r="I5036" s="436" t="str">
        <f t="shared" si="1018"/>
        <v>Phạm Thị Quỳnh Trang</v>
      </c>
      <c r="J5036" s="436"/>
      <c r="K5036" s="436">
        <f t="shared" si="1019"/>
        <v>1</v>
      </c>
      <c r="L5036" s="436" t="str">
        <f t="shared" si="1020"/>
        <v>DC2KV67-DC-1</v>
      </c>
      <c r="M5036" s="436">
        <f t="shared" si="1021"/>
        <v>22</v>
      </c>
      <c r="N5036" s="437">
        <f t="shared" si="1027"/>
        <v>3</v>
      </c>
      <c r="O5036" s="437"/>
      <c r="P5036" s="430" t="str">
        <f t="shared" si="1022"/>
        <v/>
      </c>
      <c r="U5036" s="177">
        <v>27</v>
      </c>
      <c r="V5036" s="177" t="s">
        <v>3358</v>
      </c>
      <c r="W5036" s="177" t="s">
        <v>6841</v>
      </c>
      <c r="X5036" s="177" t="s">
        <v>2694</v>
      </c>
      <c r="Y5036" s="177" t="s">
        <v>6842</v>
      </c>
      <c r="Z5036" s="177" t="s">
        <v>6837</v>
      </c>
      <c r="AA5036" s="525" t="s">
        <v>4760</v>
      </c>
      <c r="AB5036" s="399" t="str">
        <f t="shared" si="1023"/>
        <v>DC2KV67</v>
      </c>
      <c r="AC5036" s="399" t="str">
        <f t="shared" si="1024"/>
        <v>DC2KV67-DC</v>
      </c>
      <c r="AD5036" t="str">
        <f>Y5036&amp;"-"&amp;VLOOKUP(AC5036,'LICH THI'!C:AA,9,0)</f>
        <v>64DCKT3041-42483</v>
      </c>
      <c r="AE5036">
        <f t="shared" si="1025"/>
        <v>1</v>
      </c>
    </row>
    <row r="5037" spans="1:31" x14ac:dyDescent="0.25">
      <c r="A5037" s="436" t="str">
        <f t="shared" si="1015"/>
        <v>DC2KV67-DC-59</v>
      </c>
      <c r="B5037" s="436">
        <f>COUNTIF(AC$4:AC5037,AC5037)</f>
        <v>59</v>
      </c>
      <c r="C5037" s="436" t="str">
        <f t="shared" si="1016"/>
        <v>DC2KV67-DC</v>
      </c>
      <c r="D5037" s="436">
        <f>VLOOKUP(C5037,'LICH THI'!C:AA,12,0)</f>
        <v>62</v>
      </c>
      <c r="E5037" s="436">
        <f>VLOOKUP(C5037,'LICH THI'!C:AA,13,0)</f>
        <v>45</v>
      </c>
      <c r="F5037" s="436">
        <f t="shared" si="1026"/>
        <v>17</v>
      </c>
      <c r="G5037" s="436">
        <f>VLOOKUP(C5037,'LICH THI'!C:AA,14,0)</f>
        <v>2</v>
      </c>
      <c r="H5037" s="436">
        <f t="shared" si="1017"/>
        <v>2</v>
      </c>
      <c r="I5037" s="436" t="str">
        <f t="shared" si="1018"/>
        <v>Trần Thị Trang</v>
      </c>
      <c r="J5037" s="436"/>
      <c r="K5037" s="436">
        <f t="shared" si="1019"/>
        <v>1</v>
      </c>
      <c r="L5037" s="436" t="str">
        <f t="shared" si="1020"/>
        <v>DC2KV67-DC-1</v>
      </c>
      <c r="M5037" s="436">
        <f t="shared" si="1021"/>
        <v>22</v>
      </c>
      <c r="N5037" s="437">
        <f t="shared" si="1027"/>
        <v>4</v>
      </c>
      <c r="O5037" s="437"/>
      <c r="P5037" s="430" t="str">
        <f t="shared" si="1022"/>
        <v/>
      </c>
      <c r="U5037" s="177">
        <v>57</v>
      </c>
      <c r="V5037" s="177" t="s">
        <v>3556</v>
      </c>
      <c r="W5037" s="177" t="s">
        <v>2716</v>
      </c>
      <c r="X5037" s="177" t="s">
        <v>2694</v>
      </c>
      <c r="Y5037" s="177" t="s">
        <v>5629</v>
      </c>
      <c r="Z5037" s="177" t="s">
        <v>6837</v>
      </c>
      <c r="AA5037" s="525" t="s">
        <v>5630</v>
      </c>
      <c r="AB5037" s="399" t="str">
        <f t="shared" si="1023"/>
        <v>DC2KV67</v>
      </c>
      <c r="AC5037" s="399" t="str">
        <f t="shared" si="1024"/>
        <v>DC2KV67-DC</v>
      </c>
      <c r="AD5037" t="str">
        <f>Y5037&amp;"-"&amp;VLOOKUP(AC5037,'LICH THI'!C:AA,9,0)</f>
        <v>65DCQT23900-42483</v>
      </c>
      <c r="AE5037">
        <f t="shared" si="1025"/>
        <v>1</v>
      </c>
    </row>
    <row r="5038" spans="1:31" x14ac:dyDescent="0.25">
      <c r="A5038" s="436" t="str">
        <f t="shared" si="1015"/>
        <v>DC2KV67-DC-60</v>
      </c>
      <c r="B5038" s="436">
        <f>COUNTIF(AC$4:AC5038,AC5038)</f>
        <v>60</v>
      </c>
      <c r="C5038" s="436" t="str">
        <f t="shared" si="1016"/>
        <v>DC2KV67-DC</v>
      </c>
      <c r="D5038" s="436">
        <f>VLOOKUP(C5038,'LICH THI'!C:AA,12,0)</f>
        <v>62</v>
      </c>
      <c r="E5038" s="436">
        <f>VLOOKUP(C5038,'LICH THI'!C:AA,13,0)</f>
        <v>45</v>
      </c>
      <c r="F5038" s="436">
        <f t="shared" si="1026"/>
        <v>17</v>
      </c>
      <c r="G5038" s="436">
        <f>VLOOKUP(C5038,'LICH THI'!C:AA,14,0)</f>
        <v>2</v>
      </c>
      <c r="H5038" s="436">
        <f t="shared" si="1017"/>
        <v>2</v>
      </c>
      <c r="I5038" s="436" t="str">
        <f t="shared" si="1018"/>
        <v>Trịnh Hoài Trang</v>
      </c>
      <c r="J5038" s="436"/>
      <c r="K5038" s="436">
        <f t="shared" si="1019"/>
        <v>1</v>
      </c>
      <c r="L5038" s="436" t="str">
        <f t="shared" si="1020"/>
        <v>DC2KV67-DC-1</v>
      </c>
      <c r="M5038" s="436">
        <f t="shared" si="1021"/>
        <v>22</v>
      </c>
      <c r="N5038" s="437">
        <f t="shared" si="1027"/>
        <v>5</v>
      </c>
      <c r="O5038" s="437"/>
      <c r="P5038" s="430" t="str">
        <f t="shared" si="1022"/>
        <v/>
      </c>
      <c r="U5038" s="177">
        <v>28</v>
      </c>
      <c r="V5038" s="177" t="s">
        <v>3358</v>
      </c>
      <c r="W5038" s="177" t="s">
        <v>4750</v>
      </c>
      <c r="X5038" s="177" t="s">
        <v>2694</v>
      </c>
      <c r="Y5038" s="177" t="s">
        <v>4751</v>
      </c>
      <c r="Z5038" s="177" t="s">
        <v>6837</v>
      </c>
      <c r="AA5038" s="525" t="s">
        <v>4752</v>
      </c>
      <c r="AB5038" s="399" t="str">
        <f t="shared" si="1023"/>
        <v>DC2KV67</v>
      </c>
      <c r="AC5038" s="399" t="str">
        <f t="shared" si="1024"/>
        <v>DC2KV67-DC</v>
      </c>
      <c r="AD5038" t="str">
        <f>Y5038&amp;"-"&amp;VLOOKUP(AC5038,'LICH THI'!C:AA,9,0)</f>
        <v>64DCKT3058-42483</v>
      </c>
      <c r="AE5038">
        <f t="shared" si="1025"/>
        <v>1</v>
      </c>
    </row>
    <row r="5039" spans="1:31" x14ac:dyDescent="0.25">
      <c r="A5039" s="436" t="str">
        <f t="shared" si="1015"/>
        <v>DC2KV67-DC-61</v>
      </c>
      <c r="B5039" s="436">
        <f>COUNTIF(AC$4:AC5039,AC5039)</f>
        <v>61</v>
      </c>
      <c r="C5039" s="436" t="str">
        <f t="shared" si="1016"/>
        <v>DC2KV67-DC</v>
      </c>
      <c r="D5039" s="436">
        <f>VLOOKUP(C5039,'LICH THI'!C:AA,12,0)</f>
        <v>62</v>
      </c>
      <c r="E5039" s="436">
        <f>VLOOKUP(C5039,'LICH THI'!C:AA,13,0)</f>
        <v>45</v>
      </c>
      <c r="F5039" s="436">
        <f t="shared" si="1026"/>
        <v>17</v>
      </c>
      <c r="G5039" s="436">
        <f>VLOOKUP(C5039,'LICH THI'!C:AA,14,0)</f>
        <v>2</v>
      </c>
      <c r="H5039" s="436">
        <f t="shared" si="1017"/>
        <v>2</v>
      </c>
      <c r="I5039" s="436" t="str">
        <f t="shared" si="1018"/>
        <v>Phan Thị Hải Yến</v>
      </c>
      <c r="J5039" s="436"/>
      <c r="K5039" s="436">
        <f t="shared" si="1019"/>
        <v>1</v>
      </c>
      <c r="L5039" s="436" t="str">
        <f t="shared" si="1020"/>
        <v>DC2KV67-DC-1</v>
      </c>
      <c r="M5039" s="436">
        <f t="shared" si="1021"/>
        <v>22</v>
      </c>
      <c r="N5039" s="437">
        <f t="shared" si="1027"/>
        <v>6</v>
      </c>
      <c r="O5039" s="437"/>
      <c r="P5039" s="430" t="str">
        <f t="shared" si="1022"/>
        <v/>
      </c>
      <c r="U5039" s="177">
        <v>17</v>
      </c>
      <c r="V5039" s="177" t="s">
        <v>2707</v>
      </c>
      <c r="W5039" s="177" t="s">
        <v>6034</v>
      </c>
      <c r="X5039" s="177" t="s">
        <v>2639</v>
      </c>
      <c r="Y5039" s="177" t="s">
        <v>6035</v>
      </c>
      <c r="Z5039" s="177" t="s">
        <v>6837</v>
      </c>
      <c r="AA5039" s="525" t="s">
        <v>6036</v>
      </c>
      <c r="AB5039" s="399" t="str">
        <f t="shared" si="1023"/>
        <v>DC2KV67</v>
      </c>
      <c r="AC5039" s="399" t="str">
        <f t="shared" si="1024"/>
        <v>DC2KV67-DC</v>
      </c>
      <c r="AD5039" t="str">
        <f>Y5039&amp;"-"&amp;VLOOKUP(AC5039,'LICH THI'!C:AA,9,0)</f>
        <v>63DCQT3120-42483</v>
      </c>
      <c r="AE5039">
        <f t="shared" si="1025"/>
        <v>1</v>
      </c>
    </row>
    <row r="5040" spans="1:31" x14ac:dyDescent="0.25">
      <c r="A5040" s="436" t="str">
        <f t="shared" si="1015"/>
        <v>DC2KV67-DC-62</v>
      </c>
      <c r="B5040" s="436">
        <f>COUNTIF(AC$4:AC5040,AC5040)</f>
        <v>62</v>
      </c>
      <c r="C5040" s="436" t="str">
        <f t="shared" si="1016"/>
        <v>DC2KV67-DC</v>
      </c>
      <c r="D5040" s="436">
        <f>VLOOKUP(C5040,'LICH THI'!C:AA,12,0)</f>
        <v>62</v>
      </c>
      <c r="E5040" s="436">
        <f>VLOOKUP(C5040,'LICH THI'!C:AA,13,0)</f>
        <v>45</v>
      </c>
      <c r="F5040" s="436">
        <f t="shared" si="1026"/>
        <v>17</v>
      </c>
      <c r="G5040" s="436">
        <f>VLOOKUP(C5040,'LICH THI'!C:AA,14,0)</f>
        <v>2</v>
      </c>
      <c r="H5040" s="436">
        <f t="shared" si="1017"/>
        <v>2</v>
      </c>
      <c r="I5040" s="436" t="str">
        <f t="shared" si="1018"/>
        <v>Trần Thị Hải Yến</v>
      </c>
      <c r="J5040" s="436"/>
      <c r="K5040" s="436">
        <f t="shared" si="1019"/>
        <v>1</v>
      </c>
      <c r="L5040" s="436" t="str">
        <f t="shared" si="1020"/>
        <v>DC2KV67-DC-1</v>
      </c>
      <c r="M5040" s="436">
        <f t="shared" si="1021"/>
        <v>22</v>
      </c>
      <c r="N5040" s="437">
        <f t="shared" si="1027"/>
        <v>7</v>
      </c>
      <c r="O5040" s="437"/>
      <c r="P5040" s="430" t="str">
        <f t="shared" si="1022"/>
        <v/>
      </c>
      <c r="U5040" s="177">
        <v>31</v>
      </c>
      <c r="V5040" s="177" t="s">
        <v>3358</v>
      </c>
      <c r="W5040" s="177" t="s">
        <v>5662</v>
      </c>
      <c r="X5040" s="177" t="s">
        <v>2639</v>
      </c>
      <c r="Y5040" s="177" t="s">
        <v>5663</v>
      </c>
      <c r="Z5040" s="177" t="s">
        <v>6837</v>
      </c>
      <c r="AA5040" s="525" t="s">
        <v>2889</v>
      </c>
      <c r="AB5040" s="399" t="str">
        <f t="shared" si="1023"/>
        <v>DC2KV67</v>
      </c>
      <c r="AC5040" s="399" t="str">
        <f t="shared" si="1024"/>
        <v>DC2KV67-DC</v>
      </c>
      <c r="AD5040" t="str">
        <f>Y5040&amp;"-"&amp;VLOOKUP(AC5040,'LICH THI'!C:AA,9,0)</f>
        <v>64DCKT3063-42483</v>
      </c>
      <c r="AE5040">
        <f t="shared" si="1025"/>
        <v>1</v>
      </c>
    </row>
    <row r="5041" spans="1:31" x14ac:dyDescent="0.25">
      <c r="A5041" s="436" t="str">
        <f t="shared" si="1015"/>
        <v>DC2KV68-DC-1</v>
      </c>
      <c r="B5041" s="436">
        <f>COUNTIF(AC$4:AC5041,AC5041)</f>
        <v>1</v>
      </c>
      <c r="C5041" s="436" t="str">
        <f t="shared" si="1016"/>
        <v>DC2KV68-DC</v>
      </c>
      <c r="D5041" s="436">
        <f>VLOOKUP(C5041,'LICH THI'!C:AA,12,0)</f>
        <v>107</v>
      </c>
      <c r="E5041" s="436">
        <f>VLOOKUP(C5041,'LICH THI'!C:AA,13,0)</f>
        <v>45</v>
      </c>
      <c r="F5041" s="436">
        <f t="shared" si="1026"/>
        <v>45</v>
      </c>
      <c r="G5041" s="436">
        <f>VLOOKUP(C5041,'LICH THI'!C:AA,14,0)</f>
        <v>3</v>
      </c>
      <c r="H5041" s="436">
        <f t="shared" si="1017"/>
        <v>1</v>
      </c>
      <c r="I5041" s="436" t="str">
        <f t="shared" si="1018"/>
        <v>Nguyễn Văn An</v>
      </c>
      <c r="J5041" s="436"/>
      <c r="K5041" s="436">
        <f t="shared" si="1019"/>
        <v>2</v>
      </c>
      <c r="L5041" s="436" t="str">
        <f t="shared" si="1020"/>
        <v>DC2KV68-DC-2</v>
      </c>
      <c r="M5041" s="436">
        <f t="shared" si="1021"/>
        <v>23</v>
      </c>
      <c r="N5041" s="437">
        <f t="shared" si="1027"/>
        <v>74</v>
      </c>
      <c r="O5041" s="437"/>
      <c r="P5041" s="430" t="str">
        <f t="shared" si="1022"/>
        <v/>
      </c>
      <c r="U5041" s="177">
        <v>70</v>
      </c>
      <c r="V5041" s="177" t="s">
        <v>3517</v>
      </c>
      <c r="W5041" s="177" t="s">
        <v>2741</v>
      </c>
      <c r="X5041" s="177" t="s">
        <v>3492</v>
      </c>
      <c r="Y5041" s="177" t="s">
        <v>6076</v>
      </c>
      <c r="Z5041" s="177" t="s">
        <v>6528</v>
      </c>
      <c r="AA5041" s="525" t="s">
        <v>3794</v>
      </c>
      <c r="AB5041" s="399" t="str">
        <f t="shared" si="1023"/>
        <v>DC2KV68</v>
      </c>
      <c r="AC5041" s="399" t="str">
        <f t="shared" si="1024"/>
        <v>DC2KV68-DC</v>
      </c>
      <c r="AD5041" t="str">
        <f>Y5041&amp;"-"&amp;VLOOKUP(AC5041,'LICH THI'!C:AA,9,0)</f>
        <v>65DCKX22944-42479</v>
      </c>
      <c r="AE5041">
        <f t="shared" si="1025"/>
        <v>1</v>
      </c>
    </row>
    <row r="5042" spans="1:31" x14ac:dyDescent="0.25">
      <c r="A5042" s="436" t="str">
        <f t="shared" si="1015"/>
        <v>DC2KV68-DC-2</v>
      </c>
      <c r="B5042" s="436">
        <f>COUNTIF(AC$4:AC5042,AC5042)</f>
        <v>2</v>
      </c>
      <c r="C5042" s="436" t="str">
        <f t="shared" si="1016"/>
        <v>DC2KV68-DC</v>
      </c>
      <c r="D5042" s="436">
        <f>VLOOKUP(C5042,'LICH THI'!C:AA,12,0)</f>
        <v>107</v>
      </c>
      <c r="E5042" s="436">
        <f>VLOOKUP(C5042,'LICH THI'!C:AA,13,0)</f>
        <v>45</v>
      </c>
      <c r="F5042" s="436">
        <f t="shared" si="1026"/>
        <v>45</v>
      </c>
      <c r="G5042" s="436">
        <f>VLOOKUP(C5042,'LICH THI'!C:AA,14,0)</f>
        <v>3</v>
      </c>
      <c r="H5042" s="436">
        <f t="shared" si="1017"/>
        <v>1</v>
      </c>
      <c r="I5042" s="436" t="str">
        <f t="shared" si="1018"/>
        <v>Đỗ Tú Anh</v>
      </c>
      <c r="J5042" s="436"/>
      <c r="K5042" s="436">
        <f t="shared" si="1019"/>
        <v>2</v>
      </c>
      <c r="L5042" s="436" t="str">
        <f t="shared" si="1020"/>
        <v>DC2KV68-DC-2</v>
      </c>
      <c r="M5042" s="436">
        <f t="shared" si="1021"/>
        <v>23</v>
      </c>
      <c r="N5042" s="437">
        <f t="shared" si="1027"/>
        <v>75</v>
      </c>
      <c r="O5042" s="437"/>
      <c r="P5042" s="430" t="str">
        <f t="shared" si="1022"/>
        <v/>
      </c>
      <c r="U5042" s="177">
        <v>71</v>
      </c>
      <c r="V5042" s="177" t="s">
        <v>3517</v>
      </c>
      <c r="W5042" s="177" t="s">
        <v>3909</v>
      </c>
      <c r="X5042" s="177" t="s">
        <v>2611</v>
      </c>
      <c r="Y5042" s="177" t="s">
        <v>3910</v>
      </c>
      <c r="Z5042" s="177" t="s">
        <v>6528</v>
      </c>
      <c r="AA5042" s="525" t="s">
        <v>3911</v>
      </c>
      <c r="AB5042" s="399" t="str">
        <f t="shared" si="1023"/>
        <v>DC2KV68</v>
      </c>
      <c r="AC5042" s="399" t="str">
        <f t="shared" si="1024"/>
        <v>DC2KV68-DC</v>
      </c>
      <c r="AD5042" t="str">
        <f>Y5042&amp;"-"&amp;VLOOKUP(AC5042,'LICH THI'!C:AA,9,0)</f>
        <v>65DCKX22937-42479</v>
      </c>
      <c r="AE5042">
        <f t="shared" si="1025"/>
        <v>1</v>
      </c>
    </row>
    <row r="5043" spans="1:31" x14ac:dyDescent="0.25">
      <c r="A5043" s="436" t="str">
        <f t="shared" si="1015"/>
        <v>DC2KV68-DC-3</v>
      </c>
      <c r="B5043" s="436">
        <f>COUNTIF(AC$4:AC5043,AC5043)</f>
        <v>3</v>
      </c>
      <c r="C5043" s="436" t="str">
        <f t="shared" si="1016"/>
        <v>DC2KV68-DC</v>
      </c>
      <c r="D5043" s="436">
        <f>VLOOKUP(C5043,'LICH THI'!C:AA,12,0)</f>
        <v>107</v>
      </c>
      <c r="E5043" s="436">
        <f>VLOOKUP(C5043,'LICH THI'!C:AA,13,0)</f>
        <v>45</v>
      </c>
      <c r="F5043" s="436">
        <f t="shared" si="1026"/>
        <v>45</v>
      </c>
      <c r="G5043" s="436">
        <f>VLOOKUP(C5043,'LICH THI'!C:AA,14,0)</f>
        <v>3</v>
      </c>
      <c r="H5043" s="436">
        <f t="shared" si="1017"/>
        <v>1</v>
      </c>
      <c r="I5043" s="436" t="str">
        <f t="shared" si="1018"/>
        <v>Hoàng Diệu Anh</v>
      </c>
      <c r="J5043" s="436"/>
      <c r="K5043" s="436">
        <f t="shared" si="1019"/>
        <v>2</v>
      </c>
      <c r="L5043" s="436" t="str">
        <f t="shared" si="1020"/>
        <v>DC2KV68-DC-2</v>
      </c>
      <c r="M5043" s="436">
        <f t="shared" si="1021"/>
        <v>23</v>
      </c>
      <c r="N5043" s="437">
        <f t="shared" si="1027"/>
        <v>76</v>
      </c>
      <c r="O5043" s="437"/>
      <c r="P5043" s="430" t="str">
        <f t="shared" si="1022"/>
        <v/>
      </c>
      <c r="U5043" s="177">
        <v>41</v>
      </c>
      <c r="V5043" s="177" t="s">
        <v>3491</v>
      </c>
      <c r="W5043" s="177" t="s">
        <v>6543</v>
      </c>
      <c r="X5043" s="177" t="s">
        <v>2611</v>
      </c>
      <c r="Y5043" s="177" t="s">
        <v>6544</v>
      </c>
      <c r="Z5043" s="177" t="s">
        <v>6528</v>
      </c>
      <c r="AA5043" s="525" t="s">
        <v>6545</v>
      </c>
      <c r="AB5043" s="399" t="str">
        <f t="shared" si="1023"/>
        <v>DC2KV68</v>
      </c>
      <c r="AC5043" s="399" t="str">
        <f t="shared" si="1024"/>
        <v>DC2KV68-DC</v>
      </c>
      <c r="AD5043" t="str">
        <f>Y5043&amp;"-"&amp;VLOOKUP(AC5043,'LICH THI'!C:AA,9,0)</f>
        <v>65DCKT21572-42479</v>
      </c>
      <c r="AE5043">
        <f t="shared" si="1025"/>
        <v>1</v>
      </c>
    </row>
    <row r="5044" spans="1:31" x14ac:dyDescent="0.25">
      <c r="A5044" s="436" t="str">
        <f t="shared" si="1015"/>
        <v>DC2KV68-DC-4</v>
      </c>
      <c r="B5044" s="436">
        <f>COUNTIF(AC$4:AC5044,AC5044)</f>
        <v>4</v>
      </c>
      <c r="C5044" s="436" t="str">
        <f t="shared" si="1016"/>
        <v>DC2KV68-DC</v>
      </c>
      <c r="D5044" s="436">
        <f>VLOOKUP(C5044,'LICH THI'!C:AA,12,0)</f>
        <v>107</v>
      </c>
      <c r="E5044" s="436">
        <f>VLOOKUP(C5044,'LICH THI'!C:AA,13,0)</f>
        <v>45</v>
      </c>
      <c r="F5044" s="436">
        <f t="shared" si="1026"/>
        <v>45</v>
      </c>
      <c r="G5044" s="436">
        <f>VLOOKUP(C5044,'LICH THI'!C:AA,14,0)</f>
        <v>3</v>
      </c>
      <c r="H5044" s="436">
        <f t="shared" si="1017"/>
        <v>1</v>
      </c>
      <c r="I5044" s="436" t="str">
        <f t="shared" si="1018"/>
        <v>Hoàng Thị Hồng Anh</v>
      </c>
      <c r="J5044" s="436"/>
      <c r="K5044" s="436">
        <f t="shared" si="1019"/>
        <v>2</v>
      </c>
      <c r="L5044" s="436" t="str">
        <f t="shared" si="1020"/>
        <v>DC2KV68-DC-2</v>
      </c>
      <c r="M5044" s="436">
        <f t="shared" si="1021"/>
        <v>23</v>
      </c>
      <c r="N5044" s="437">
        <f t="shared" si="1027"/>
        <v>77</v>
      </c>
      <c r="O5044" s="437"/>
      <c r="P5044" s="430" t="str">
        <f t="shared" si="1022"/>
        <v/>
      </c>
      <c r="U5044" s="177">
        <v>54</v>
      </c>
      <c r="V5044" s="177" t="s">
        <v>3509</v>
      </c>
      <c r="W5044" s="177" t="s">
        <v>3510</v>
      </c>
      <c r="X5044" s="177" t="s">
        <v>2611</v>
      </c>
      <c r="Y5044" s="177" t="s">
        <v>3511</v>
      </c>
      <c r="Z5044" s="177" t="s">
        <v>6528</v>
      </c>
      <c r="AA5044" s="525" t="s">
        <v>2886</v>
      </c>
      <c r="AB5044" s="399" t="str">
        <f t="shared" si="1023"/>
        <v>DC2KV68</v>
      </c>
      <c r="AC5044" s="399" t="str">
        <f t="shared" si="1024"/>
        <v>DC2KV68-DC</v>
      </c>
      <c r="AD5044" t="str">
        <f>Y5044&amp;"-"&amp;VLOOKUP(AC5044,'LICH THI'!C:AA,9,0)</f>
        <v>65DCKX21482-42479</v>
      </c>
      <c r="AE5044">
        <f t="shared" si="1025"/>
        <v>1</v>
      </c>
    </row>
    <row r="5045" spans="1:31" x14ac:dyDescent="0.25">
      <c r="A5045" s="436" t="str">
        <f t="shared" si="1015"/>
        <v>DC2KV68-DC-5</v>
      </c>
      <c r="B5045" s="436">
        <f>COUNTIF(AC$4:AC5045,AC5045)</f>
        <v>5</v>
      </c>
      <c r="C5045" s="436" t="str">
        <f t="shared" si="1016"/>
        <v>DC2KV68-DC</v>
      </c>
      <c r="D5045" s="436">
        <f>VLOOKUP(C5045,'LICH THI'!C:AA,12,0)</f>
        <v>107</v>
      </c>
      <c r="E5045" s="436">
        <f>VLOOKUP(C5045,'LICH THI'!C:AA,13,0)</f>
        <v>45</v>
      </c>
      <c r="F5045" s="436">
        <f t="shared" si="1026"/>
        <v>45</v>
      </c>
      <c r="G5045" s="436">
        <f>VLOOKUP(C5045,'LICH THI'!C:AA,14,0)</f>
        <v>3</v>
      </c>
      <c r="H5045" s="436">
        <f t="shared" si="1017"/>
        <v>1</v>
      </c>
      <c r="I5045" s="436" t="str">
        <f t="shared" si="1018"/>
        <v>Lê Vân Anh</v>
      </c>
      <c r="J5045" s="436"/>
      <c r="K5045" s="436">
        <f t="shared" si="1019"/>
        <v>2</v>
      </c>
      <c r="L5045" s="436" t="str">
        <f t="shared" si="1020"/>
        <v>DC2KV68-DC-2</v>
      </c>
      <c r="M5045" s="436">
        <f t="shared" si="1021"/>
        <v>23</v>
      </c>
      <c r="N5045" s="437">
        <f t="shared" si="1027"/>
        <v>78</v>
      </c>
      <c r="O5045" s="437"/>
      <c r="P5045" s="430" t="str">
        <f t="shared" si="1022"/>
        <v/>
      </c>
      <c r="U5045" s="177">
        <v>37</v>
      </c>
      <c r="V5045" s="177" t="s">
        <v>3019</v>
      </c>
      <c r="W5045" s="177" t="s">
        <v>6539</v>
      </c>
      <c r="X5045" s="177" t="s">
        <v>2611</v>
      </c>
      <c r="Y5045" s="177" t="s">
        <v>6540</v>
      </c>
      <c r="Z5045" s="177" t="s">
        <v>6528</v>
      </c>
      <c r="AA5045" s="525" t="s">
        <v>2771</v>
      </c>
      <c r="AB5045" s="399" t="str">
        <f t="shared" si="1023"/>
        <v>DC2KV68</v>
      </c>
      <c r="AC5045" s="399" t="str">
        <f t="shared" si="1024"/>
        <v>DC2KV68-DC</v>
      </c>
      <c r="AD5045" t="str">
        <f>Y5045&amp;"-"&amp;VLOOKUP(AC5045,'LICH THI'!C:AA,9,0)</f>
        <v>64DCQT3105-42479</v>
      </c>
      <c r="AE5045">
        <f t="shared" si="1025"/>
        <v>1</v>
      </c>
    </row>
    <row r="5046" spans="1:31" x14ac:dyDescent="0.25">
      <c r="A5046" s="436" t="str">
        <f t="shared" si="1015"/>
        <v>DC2KV68-DC-6</v>
      </c>
      <c r="B5046" s="436">
        <f>COUNTIF(AC$4:AC5046,AC5046)</f>
        <v>6</v>
      </c>
      <c r="C5046" s="436" t="str">
        <f t="shared" si="1016"/>
        <v>DC2KV68-DC</v>
      </c>
      <c r="D5046" s="436">
        <f>VLOOKUP(C5046,'LICH THI'!C:AA,12,0)</f>
        <v>107</v>
      </c>
      <c r="E5046" s="436">
        <f>VLOOKUP(C5046,'LICH THI'!C:AA,13,0)</f>
        <v>45</v>
      </c>
      <c r="F5046" s="436">
        <f t="shared" si="1026"/>
        <v>45</v>
      </c>
      <c r="G5046" s="436">
        <f>VLOOKUP(C5046,'LICH THI'!C:AA,14,0)</f>
        <v>3</v>
      </c>
      <c r="H5046" s="436">
        <f t="shared" si="1017"/>
        <v>1</v>
      </c>
      <c r="I5046" s="436" t="str">
        <f t="shared" si="1018"/>
        <v>Nguyễn Thị Phương Anh</v>
      </c>
      <c r="J5046" s="436"/>
      <c r="K5046" s="436">
        <f t="shared" si="1019"/>
        <v>2</v>
      </c>
      <c r="L5046" s="436" t="str">
        <f t="shared" si="1020"/>
        <v>DC2KV68-DC-2</v>
      </c>
      <c r="M5046" s="436">
        <f t="shared" si="1021"/>
        <v>23</v>
      </c>
      <c r="N5046" s="437">
        <f t="shared" si="1027"/>
        <v>79</v>
      </c>
      <c r="O5046" s="437"/>
      <c r="P5046" s="430" t="str">
        <f t="shared" si="1022"/>
        <v/>
      </c>
      <c r="U5046" s="177">
        <v>19</v>
      </c>
      <c r="V5046" s="177" t="s">
        <v>3378</v>
      </c>
      <c r="W5046" s="177" t="s">
        <v>2645</v>
      </c>
      <c r="X5046" s="177" t="s">
        <v>2611</v>
      </c>
      <c r="Y5046" s="177" t="s">
        <v>6535</v>
      </c>
      <c r="Z5046" s="177" t="s">
        <v>6528</v>
      </c>
      <c r="AA5046" s="525" t="s">
        <v>2843</v>
      </c>
      <c r="AB5046" s="399" t="str">
        <f t="shared" si="1023"/>
        <v>DC2KV68</v>
      </c>
      <c r="AC5046" s="399" t="str">
        <f t="shared" si="1024"/>
        <v>DC2KV68-DC</v>
      </c>
      <c r="AD5046" t="str">
        <f>Y5046&amp;"-"&amp;VLOOKUP(AC5046,'LICH THI'!C:AA,9,0)</f>
        <v>64DCKT3137-42479</v>
      </c>
      <c r="AE5046">
        <f t="shared" si="1025"/>
        <v>1</v>
      </c>
    </row>
    <row r="5047" spans="1:31" x14ac:dyDescent="0.25">
      <c r="A5047" s="436" t="str">
        <f t="shared" si="1015"/>
        <v>DC2KV68-DC-7</v>
      </c>
      <c r="B5047" s="436">
        <f>COUNTIF(AC$4:AC5047,AC5047)</f>
        <v>7</v>
      </c>
      <c r="C5047" s="436" t="str">
        <f t="shared" si="1016"/>
        <v>DC2KV68-DC</v>
      </c>
      <c r="D5047" s="436">
        <f>VLOOKUP(C5047,'LICH THI'!C:AA,12,0)</f>
        <v>107</v>
      </c>
      <c r="E5047" s="436">
        <f>VLOOKUP(C5047,'LICH THI'!C:AA,13,0)</f>
        <v>45</v>
      </c>
      <c r="F5047" s="436">
        <f t="shared" si="1026"/>
        <v>45</v>
      </c>
      <c r="G5047" s="436">
        <f>VLOOKUP(C5047,'LICH THI'!C:AA,14,0)</f>
        <v>3</v>
      </c>
      <c r="H5047" s="436">
        <f t="shared" si="1017"/>
        <v>1</v>
      </c>
      <c r="I5047" s="436" t="str">
        <f t="shared" si="1018"/>
        <v>Trịnh Thị Vân Anh</v>
      </c>
      <c r="J5047" s="436"/>
      <c r="K5047" s="436">
        <f t="shared" si="1019"/>
        <v>2</v>
      </c>
      <c r="L5047" s="436" t="str">
        <f t="shared" si="1020"/>
        <v>DC2KV68-DC-2</v>
      </c>
      <c r="M5047" s="436">
        <f t="shared" si="1021"/>
        <v>23</v>
      </c>
      <c r="N5047" s="437">
        <f t="shared" si="1027"/>
        <v>80</v>
      </c>
      <c r="O5047" s="437"/>
      <c r="P5047" s="430" t="str">
        <f t="shared" si="1022"/>
        <v/>
      </c>
      <c r="U5047" s="177">
        <v>72</v>
      </c>
      <c r="V5047" s="177" t="s">
        <v>3517</v>
      </c>
      <c r="W5047" s="177" t="s">
        <v>3520</v>
      </c>
      <c r="X5047" s="177" t="s">
        <v>2611</v>
      </c>
      <c r="Y5047" s="177" t="s">
        <v>3521</v>
      </c>
      <c r="Z5047" s="177" t="s">
        <v>6528</v>
      </c>
      <c r="AA5047" s="525" t="s">
        <v>3522</v>
      </c>
      <c r="AB5047" s="399" t="str">
        <f t="shared" si="1023"/>
        <v>DC2KV68</v>
      </c>
      <c r="AC5047" s="399" t="str">
        <f t="shared" si="1024"/>
        <v>DC2KV68-DC</v>
      </c>
      <c r="AD5047" t="str">
        <f>Y5047&amp;"-"&amp;VLOOKUP(AC5047,'LICH THI'!C:AA,9,0)</f>
        <v>65DCKX22150-42479</v>
      </c>
      <c r="AE5047">
        <f t="shared" si="1025"/>
        <v>1</v>
      </c>
    </row>
    <row r="5048" spans="1:31" x14ac:dyDescent="0.25">
      <c r="A5048" s="436" t="str">
        <f t="shared" si="1015"/>
        <v>DC2KV68-DC-8</v>
      </c>
      <c r="B5048" s="436">
        <f>COUNTIF(AC$4:AC5048,AC5048)</f>
        <v>8</v>
      </c>
      <c r="C5048" s="436" t="str">
        <f t="shared" si="1016"/>
        <v>DC2KV68-DC</v>
      </c>
      <c r="D5048" s="436">
        <f>VLOOKUP(C5048,'LICH THI'!C:AA,12,0)</f>
        <v>107</v>
      </c>
      <c r="E5048" s="436">
        <f>VLOOKUP(C5048,'LICH THI'!C:AA,13,0)</f>
        <v>45</v>
      </c>
      <c r="F5048" s="436">
        <f t="shared" si="1026"/>
        <v>45</v>
      </c>
      <c r="G5048" s="436">
        <f>VLOOKUP(C5048,'LICH THI'!C:AA,14,0)</f>
        <v>3</v>
      </c>
      <c r="H5048" s="436">
        <f t="shared" si="1017"/>
        <v>1</v>
      </c>
      <c r="I5048" s="436" t="str">
        <f t="shared" si="1018"/>
        <v>Vũ Thị Vân Anh</v>
      </c>
      <c r="J5048" s="436"/>
      <c r="K5048" s="436">
        <f t="shared" si="1019"/>
        <v>2</v>
      </c>
      <c r="L5048" s="436" t="str">
        <f t="shared" si="1020"/>
        <v>DC2KV68-DC-2</v>
      </c>
      <c r="M5048" s="436">
        <f t="shared" si="1021"/>
        <v>23</v>
      </c>
      <c r="N5048" s="437">
        <f t="shared" si="1027"/>
        <v>81</v>
      </c>
      <c r="O5048" s="437"/>
      <c r="P5048" s="430" t="str">
        <f t="shared" si="1022"/>
        <v/>
      </c>
      <c r="U5048" s="177">
        <v>87</v>
      </c>
      <c r="V5048" s="177" t="s">
        <v>4083</v>
      </c>
      <c r="W5048" s="177" t="s">
        <v>6571</v>
      </c>
      <c r="X5048" s="177" t="s">
        <v>2611</v>
      </c>
      <c r="Y5048" s="177" t="s">
        <v>6572</v>
      </c>
      <c r="Z5048" s="177" t="s">
        <v>6528</v>
      </c>
      <c r="AA5048" s="525" t="s">
        <v>5607</v>
      </c>
      <c r="AB5048" s="399" t="str">
        <f t="shared" si="1023"/>
        <v>DC2KV68</v>
      </c>
      <c r="AC5048" s="399" t="str">
        <f t="shared" si="1024"/>
        <v>DC2KV68-DC</v>
      </c>
      <c r="AD5048" t="str">
        <f>Y5048&amp;"-"&amp;VLOOKUP(AC5048,'LICH THI'!C:AA,9,0)</f>
        <v>65DCVB22632-42479</v>
      </c>
      <c r="AE5048">
        <f t="shared" si="1025"/>
        <v>1</v>
      </c>
    </row>
    <row r="5049" spans="1:31" x14ac:dyDescent="0.25">
      <c r="A5049" s="436" t="str">
        <f t="shared" si="1015"/>
        <v>DC2KV68-DC-9</v>
      </c>
      <c r="B5049" s="436">
        <f>COUNTIF(AC$4:AC5049,AC5049)</f>
        <v>9</v>
      </c>
      <c r="C5049" s="436" t="str">
        <f t="shared" si="1016"/>
        <v>DC2KV68-DC</v>
      </c>
      <c r="D5049" s="436">
        <f>VLOOKUP(C5049,'LICH THI'!C:AA,12,0)</f>
        <v>107</v>
      </c>
      <c r="E5049" s="436">
        <f>VLOOKUP(C5049,'LICH THI'!C:AA,13,0)</f>
        <v>45</v>
      </c>
      <c r="F5049" s="436">
        <f t="shared" si="1026"/>
        <v>45</v>
      </c>
      <c r="G5049" s="436">
        <f>VLOOKUP(C5049,'LICH THI'!C:AA,14,0)</f>
        <v>3</v>
      </c>
      <c r="H5049" s="436">
        <f t="shared" si="1017"/>
        <v>1</v>
      </c>
      <c r="I5049" s="436" t="str">
        <f t="shared" si="1018"/>
        <v>Phạm Thanh Bình</v>
      </c>
      <c r="J5049" s="436"/>
      <c r="K5049" s="436">
        <f t="shared" si="1019"/>
        <v>2</v>
      </c>
      <c r="L5049" s="436" t="str">
        <f t="shared" si="1020"/>
        <v>DC2KV68-DC-2</v>
      </c>
      <c r="M5049" s="436">
        <f t="shared" si="1021"/>
        <v>23</v>
      </c>
      <c r="N5049" s="437">
        <f t="shared" si="1027"/>
        <v>82</v>
      </c>
      <c r="O5049" s="437"/>
      <c r="P5049" s="430" t="str">
        <f t="shared" si="1022"/>
        <v/>
      </c>
      <c r="U5049" s="177">
        <v>73</v>
      </c>
      <c r="V5049" s="177" t="s">
        <v>3517</v>
      </c>
      <c r="W5049" s="177" t="s">
        <v>3523</v>
      </c>
      <c r="X5049" s="177" t="s">
        <v>2605</v>
      </c>
      <c r="Y5049" s="177" t="s">
        <v>3524</v>
      </c>
      <c r="Z5049" s="177" t="s">
        <v>6528</v>
      </c>
      <c r="AA5049" s="525" t="s">
        <v>3525</v>
      </c>
      <c r="AB5049" s="399" t="str">
        <f t="shared" si="1023"/>
        <v>DC2KV68</v>
      </c>
      <c r="AC5049" s="399" t="str">
        <f t="shared" si="1024"/>
        <v>DC2KV68-DC</v>
      </c>
      <c r="AD5049" t="str">
        <f>Y5049&amp;"-"&amp;VLOOKUP(AC5049,'LICH THI'!C:AA,9,0)</f>
        <v>65DCKX21852-42479</v>
      </c>
      <c r="AE5049">
        <f t="shared" si="1025"/>
        <v>1</v>
      </c>
    </row>
    <row r="5050" spans="1:31" x14ac:dyDescent="0.25">
      <c r="A5050" s="436" t="str">
        <f t="shared" si="1015"/>
        <v>DC2KV68-DC-10</v>
      </c>
      <c r="B5050" s="436">
        <f>COUNTIF(AC$4:AC5050,AC5050)</f>
        <v>10</v>
      </c>
      <c r="C5050" s="436" t="str">
        <f t="shared" si="1016"/>
        <v>DC2KV68-DC</v>
      </c>
      <c r="D5050" s="436">
        <f>VLOOKUP(C5050,'LICH THI'!C:AA,12,0)</f>
        <v>107</v>
      </c>
      <c r="E5050" s="436">
        <f>VLOOKUP(C5050,'LICH THI'!C:AA,13,0)</f>
        <v>45</v>
      </c>
      <c r="F5050" s="436">
        <f t="shared" si="1026"/>
        <v>45</v>
      </c>
      <c r="G5050" s="436">
        <f>VLOOKUP(C5050,'LICH THI'!C:AA,14,0)</f>
        <v>3</v>
      </c>
      <c r="H5050" s="436">
        <f t="shared" si="1017"/>
        <v>1</v>
      </c>
      <c r="I5050" s="436" t="str">
        <f t="shared" si="1018"/>
        <v>Vũ Thị Kim Cúc</v>
      </c>
      <c r="J5050" s="436"/>
      <c r="K5050" s="436">
        <f t="shared" si="1019"/>
        <v>2</v>
      </c>
      <c r="L5050" s="436" t="str">
        <f t="shared" si="1020"/>
        <v>DC2KV68-DC-2</v>
      </c>
      <c r="M5050" s="436">
        <f t="shared" si="1021"/>
        <v>23</v>
      </c>
      <c r="N5050" s="437">
        <f t="shared" si="1027"/>
        <v>83</v>
      </c>
      <c r="O5050" s="437"/>
      <c r="P5050" s="430" t="str">
        <f t="shared" si="1022"/>
        <v/>
      </c>
      <c r="U5050" s="177">
        <v>75</v>
      </c>
      <c r="V5050" s="177" t="s">
        <v>3517</v>
      </c>
      <c r="W5050" s="177" t="s">
        <v>3526</v>
      </c>
      <c r="X5050" s="177" t="s">
        <v>3527</v>
      </c>
      <c r="Y5050" s="177" t="s">
        <v>3528</v>
      </c>
      <c r="Z5050" s="177" t="s">
        <v>6528</v>
      </c>
      <c r="AA5050" s="525" t="s">
        <v>2760</v>
      </c>
      <c r="AB5050" s="399" t="str">
        <f t="shared" si="1023"/>
        <v>DC2KV68</v>
      </c>
      <c r="AC5050" s="399" t="str">
        <f t="shared" si="1024"/>
        <v>DC2KV68-DC</v>
      </c>
      <c r="AD5050" t="str">
        <f>Y5050&amp;"-"&amp;VLOOKUP(AC5050,'LICH THI'!C:AA,9,0)</f>
        <v>65DCKX23299-42479</v>
      </c>
      <c r="AE5050">
        <f t="shared" si="1025"/>
        <v>1</v>
      </c>
    </row>
    <row r="5051" spans="1:31" x14ac:dyDescent="0.25">
      <c r="A5051" s="436" t="str">
        <f t="shared" si="1015"/>
        <v>DC2KV68-DC-11</v>
      </c>
      <c r="B5051" s="436">
        <f>COUNTIF(AC$4:AC5051,AC5051)</f>
        <v>11</v>
      </c>
      <c r="C5051" s="436" t="str">
        <f t="shared" si="1016"/>
        <v>DC2KV68-DC</v>
      </c>
      <c r="D5051" s="436">
        <f>VLOOKUP(C5051,'LICH THI'!C:AA,12,0)</f>
        <v>107</v>
      </c>
      <c r="E5051" s="436">
        <f>VLOOKUP(C5051,'LICH THI'!C:AA,13,0)</f>
        <v>45</v>
      </c>
      <c r="F5051" s="436">
        <f t="shared" si="1026"/>
        <v>45</v>
      </c>
      <c r="G5051" s="436">
        <f>VLOOKUP(C5051,'LICH THI'!C:AA,14,0)</f>
        <v>3</v>
      </c>
      <c r="H5051" s="436">
        <f t="shared" si="1017"/>
        <v>1</v>
      </c>
      <c r="I5051" s="436" t="str">
        <f t="shared" si="1018"/>
        <v>Nguyễn Văn Cường</v>
      </c>
      <c r="J5051" s="436"/>
      <c r="K5051" s="436">
        <f t="shared" si="1019"/>
        <v>2</v>
      </c>
      <c r="L5051" s="436" t="str">
        <f t="shared" si="1020"/>
        <v>DC2KV68-DC-2</v>
      </c>
      <c r="M5051" s="436">
        <f t="shared" si="1021"/>
        <v>23</v>
      </c>
      <c r="N5051" s="437">
        <f t="shared" si="1027"/>
        <v>84</v>
      </c>
      <c r="O5051" s="437"/>
      <c r="P5051" s="430" t="str">
        <f t="shared" si="1022"/>
        <v/>
      </c>
      <c r="U5051" s="177">
        <v>94</v>
      </c>
      <c r="V5051" s="177" t="s">
        <v>4092</v>
      </c>
      <c r="W5051" s="177" t="s">
        <v>2741</v>
      </c>
      <c r="X5051" s="177" t="s">
        <v>2735</v>
      </c>
      <c r="Y5051" s="177" t="s">
        <v>6121</v>
      </c>
      <c r="Z5051" s="177" t="s">
        <v>6528</v>
      </c>
      <c r="AA5051" s="525" t="s">
        <v>6123</v>
      </c>
      <c r="AB5051" s="399" t="str">
        <f t="shared" si="1023"/>
        <v>DC2KV68</v>
      </c>
      <c r="AC5051" s="399" t="str">
        <f t="shared" si="1024"/>
        <v>DC2KV68-DC</v>
      </c>
      <c r="AD5051" t="str">
        <f>Y5051&amp;"-"&amp;VLOOKUP(AC5051,'LICH THI'!C:AA,9,0)</f>
        <v>65DCVL21753-42479</v>
      </c>
      <c r="AE5051">
        <f t="shared" si="1025"/>
        <v>1</v>
      </c>
    </row>
    <row r="5052" spans="1:31" x14ac:dyDescent="0.25">
      <c r="A5052" s="436" t="str">
        <f t="shared" si="1015"/>
        <v>DC2KV68-DC-12</v>
      </c>
      <c r="B5052" s="436">
        <f>COUNTIF(AC$4:AC5052,AC5052)</f>
        <v>12</v>
      </c>
      <c r="C5052" s="436" t="str">
        <f t="shared" si="1016"/>
        <v>DC2KV68-DC</v>
      </c>
      <c r="D5052" s="436">
        <f>VLOOKUP(C5052,'LICH THI'!C:AA,12,0)</f>
        <v>107</v>
      </c>
      <c r="E5052" s="436">
        <f>VLOOKUP(C5052,'LICH THI'!C:AA,13,0)</f>
        <v>45</v>
      </c>
      <c r="F5052" s="436">
        <f t="shared" si="1026"/>
        <v>45</v>
      </c>
      <c r="G5052" s="436">
        <f>VLOOKUP(C5052,'LICH THI'!C:AA,14,0)</f>
        <v>3</v>
      </c>
      <c r="H5052" s="436">
        <f t="shared" si="1017"/>
        <v>1</v>
      </c>
      <c r="I5052" s="436" t="str">
        <f t="shared" si="1018"/>
        <v>Đặng Thị Châm</v>
      </c>
      <c r="J5052" s="436"/>
      <c r="K5052" s="436">
        <f t="shared" si="1019"/>
        <v>2</v>
      </c>
      <c r="L5052" s="436" t="str">
        <f t="shared" si="1020"/>
        <v>DC2KV68-DC-2</v>
      </c>
      <c r="M5052" s="436">
        <f t="shared" si="1021"/>
        <v>23</v>
      </c>
      <c r="N5052" s="437">
        <f t="shared" si="1027"/>
        <v>85</v>
      </c>
      <c r="O5052" s="437"/>
      <c r="P5052" s="430" t="str">
        <f t="shared" si="1022"/>
        <v/>
      </c>
      <c r="U5052" s="177">
        <v>10</v>
      </c>
      <c r="V5052" s="177" t="s">
        <v>3366</v>
      </c>
      <c r="W5052" s="177" t="s">
        <v>3551</v>
      </c>
      <c r="X5052" s="177" t="s">
        <v>5721</v>
      </c>
      <c r="Y5052" s="177" t="s">
        <v>6530</v>
      </c>
      <c r="Z5052" s="177" t="s">
        <v>6528</v>
      </c>
      <c r="AA5052" s="525" t="s">
        <v>2938</v>
      </c>
      <c r="AB5052" s="399" t="str">
        <f t="shared" si="1023"/>
        <v>DC2KV68</v>
      </c>
      <c r="AC5052" s="399" t="str">
        <f t="shared" si="1024"/>
        <v>DC2KV68-DC</v>
      </c>
      <c r="AD5052" t="str">
        <f>Y5052&amp;"-"&amp;VLOOKUP(AC5052,'LICH THI'!C:AA,9,0)</f>
        <v>64DCKT3116-42479</v>
      </c>
      <c r="AE5052">
        <f t="shared" si="1025"/>
        <v>1</v>
      </c>
    </row>
    <row r="5053" spans="1:31" x14ac:dyDescent="0.25">
      <c r="A5053" s="436" t="str">
        <f t="shared" si="1015"/>
        <v>DC2KV68-DC-13</v>
      </c>
      <c r="B5053" s="436">
        <f>COUNTIF(AC$4:AC5053,AC5053)</f>
        <v>13</v>
      </c>
      <c r="C5053" s="436" t="str">
        <f t="shared" si="1016"/>
        <v>DC2KV68-DC</v>
      </c>
      <c r="D5053" s="436">
        <f>VLOOKUP(C5053,'LICH THI'!C:AA,12,0)</f>
        <v>107</v>
      </c>
      <c r="E5053" s="436">
        <f>VLOOKUP(C5053,'LICH THI'!C:AA,13,0)</f>
        <v>45</v>
      </c>
      <c r="F5053" s="436">
        <f t="shared" si="1026"/>
        <v>45</v>
      </c>
      <c r="G5053" s="436">
        <f>VLOOKUP(C5053,'LICH THI'!C:AA,14,0)</f>
        <v>3</v>
      </c>
      <c r="H5053" s="436">
        <f t="shared" si="1017"/>
        <v>1</v>
      </c>
      <c r="I5053" s="436" t="str">
        <f t="shared" si="1018"/>
        <v>Trần Thị Quỳnh Châu</v>
      </c>
      <c r="J5053" s="436"/>
      <c r="K5053" s="436">
        <f t="shared" si="1019"/>
        <v>2</v>
      </c>
      <c r="L5053" s="436" t="str">
        <f t="shared" si="1020"/>
        <v>DC2KV68-DC-2</v>
      </c>
      <c r="M5053" s="436">
        <f t="shared" si="1021"/>
        <v>23</v>
      </c>
      <c r="N5053" s="437">
        <f t="shared" si="1027"/>
        <v>86</v>
      </c>
      <c r="O5053" s="437"/>
      <c r="P5053" s="430" t="str">
        <f t="shared" si="1022"/>
        <v/>
      </c>
      <c r="U5053" s="177">
        <v>74</v>
      </c>
      <c r="V5053" s="177" t="s">
        <v>3517</v>
      </c>
      <c r="W5053" s="177" t="s">
        <v>6565</v>
      </c>
      <c r="X5053" s="177" t="s">
        <v>3310</v>
      </c>
      <c r="Y5053" s="177" t="s">
        <v>6566</v>
      </c>
      <c r="Z5053" s="177" t="s">
        <v>6528</v>
      </c>
      <c r="AA5053" s="525" t="s">
        <v>6047</v>
      </c>
      <c r="AB5053" s="399" t="str">
        <f t="shared" si="1023"/>
        <v>DC2KV68</v>
      </c>
      <c r="AC5053" s="399" t="str">
        <f t="shared" si="1024"/>
        <v>DC2KV68-DC</v>
      </c>
      <c r="AD5053" t="str">
        <f>Y5053&amp;"-"&amp;VLOOKUP(AC5053,'LICH THI'!C:AA,9,0)</f>
        <v>65DCKX22256-42479</v>
      </c>
      <c r="AE5053">
        <f t="shared" si="1025"/>
        <v>1</v>
      </c>
    </row>
    <row r="5054" spans="1:31" x14ac:dyDescent="0.25">
      <c r="A5054" s="436" t="str">
        <f t="shared" si="1015"/>
        <v>DC2KV68-DC-14</v>
      </c>
      <c r="B5054" s="436">
        <f>COUNTIF(AC$4:AC5054,AC5054)</f>
        <v>14</v>
      </c>
      <c r="C5054" s="436" t="str">
        <f t="shared" si="1016"/>
        <v>DC2KV68-DC</v>
      </c>
      <c r="D5054" s="436">
        <f>VLOOKUP(C5054,'LICH THI'!C:AA,12,0)</f>
        <v>107</v>
      </c>
      <c r="E5054" s="436">
        <f>VLOOKUP(C5054,'LICH THI'!C:AA,13,0)</f>
        <v>45</v>
      </c>
      <c r="F5054" s="436">
        <f t="shared" si="1026"/>
        <v>45</v>
      </c>
      <c r="G5054" s="436">
        <f>VLOOKUP(C5054,'LICH THI'!C:AA,14,0)</f>
        <v>3</v>
      </c>
      <c r="H5054" s="436">
        <f t="shared" si="1017"/>
        <v>1</v>
      </c>
      <c r="I5054" s="436" t="str">
        <f t="shared" si="1018"/>
        <v>Nguyễn Bích Diệp</v>
      </c>
      <c r="J5054" s="436"/>
      <c r="K5054" s="436">
        <f t="shared" si="1019"/>
        <v>2</v>
      </c>
      <c r="L5054" s="436" t="str">
        <f t="shared" si="1020"/>
        <v>DC2KV68-DC-2</v>
      </c>
      <c r="M5054" s="436">
        <f t="shared" si="1021"/>
        <v>23</v>
      </c>
      <c r="N5054" s="437">
        <f t="shared" si="1027"/>
        <v>87</v>
      </c>
      <c r="O5054" s="437"/>
      <c r="P5054" s="430" t="str">
        <f t="shared" si="1022"/>
        <v/>
      </c>
      <c r="U5054" s="177">
        <v>38</v>
      </c>
      <c r="V5054" s="177" t="s">
        <v>3019</v>
      </c>
      <c r="W5054" s="177" t="s">
        <v>3024</v>
      </c>
      <c r="X5054" s="177" t="s">
        <v>3025</v>
      </c>
      <c r="Y5054" s="177" t="s">
        <v>3026</v>
      </c>
      <c r="Z5054" s="177" t="s">
        <v>6528</v>
      </c>
      <c r="AA5054" s="525" t="s">
        <v>3027</v>
      </c>
      <c r="AB5054" s="399" t="str">
        <f t="shared" si="1023"/>
        <v>DC2KV68</v>
      </c>
      <c r="AC5054" s="399" t="str">
        <f t="shared" si="1024"/>
        <v>DC2KV68-DC</v>
      </c>
      <c r="AD5054" t="str">
        <f>Y5054&amp;"-"&amp;VLOOKUP(AC5054,'LICH THI'!C:AA,9,0)</f>
        <v>64DCQT3111-42479</v>
      </c>
      <c r="AE5054">
        <f t="shared" si="1025"/>
        <v>1</v>
      </c>
    </row>
    <row r="5055" spans="1:31" x14ac:dyDescent="0.25">
      <c r="A5055" s="436" t="str">
        <f t="shared" si="1015"/>
        <v>DC2KV68-DC-15</v>
      </c>
      <c r="B5055" s="436">
        <f>COUNTIF(AC$4:AC5055,AC5055)</f>
        <v>15</v>
      </c>
      <c r="C5055" s="436" t="str">
        <f t="shared" si="1016"/>
        <v>DC2KV68-DC</v>
      </c>
      <c r="D5055" s="436">
        <f>VLOOKUP(C5055,'LICH THI'!C:AA,12,0)</f>
        <v>107</v>
      </c>
      <c r="E5055" s="436">
        <f>VLOOKUP(C5055,'LICH THI'!C:AA,13,0)</f>
        <v>45</v>
      </c>
      <c r="F5055" s="436">
        <f t="shared" si="1026"/>
        <v>45</v>
      </c>
      <c r="G5055" s="436">
        <f>VLOOKUP(C5055,'LICH THI'!C:AA,14,0)</f>
        <v>3</v>
      </c>
      <c r="H5055" s="436">
        <f t="shared" si="1017"/>
        <v>1</v>
      </c>
      <c r="I5055" s="436" t="str">
        <f t="shared" si="1018"/>
        <v>Đặng Thị Dung</v>
      </c>
      <c r="J5055" s="436"/>
      <c r="K5055" s="436">
        <f t="shared" si="1019"/>
        <v>2</v>
      </c>
      <c r="L5055" s="436" t="str">
        <f t="shared" si="1020"/>
        <v>DC2KV68-DC-2</v>
      </c>
      <c r="M5055" s="436">
        <f t="shared" si="1021"/>
        <v>23</v>
      </c>
      <c r="N5055" s="437">
        <f t="shared" si="1027"/>
        <v>88</v>
      </c>
      <c r="O5055" s="437"/>
      <c r="P5055" s="430" t="str">
        <f t="shared" si="1022"/>
        <v/>
      </c>
      <c r="U5055" s="177">
        <v>55</v>
      </c>
      <c r="V5055" s="177" t="s">
        <v>3509</v>
      </c>
      <c r="W5055" s="177" t="s">
        <v>3551</v>
      </c>
      <c r="X5055" s="177" t="s">
        <v>3823</v>
      </c>
      <c r="Y5055" s="177" t="s">
        <v>4877</v>
      </c>
      <c r="Z5055" s="177" t="s">
        <v>6528</v>
      </c>
      <c r="AA5055" s="525" t="s">
        <v>4878</v>
      </c>
      <c r="AB5055" s="399" t="str">
        <f t="shared" si="1023"/>
        <v>DC2KV68</v>
      </c>
      <c r="AC5055" s="399" t="str">
        <f t="shared" si="1024"/>
        <v>DC2KV68-DC</v>
      </c>
      <c r="AD5055" t="str">
        <f>Y5055&amp;"-"&amp;VLOOKUP(AC5055,'LICH THI'!C:AA,9,0)</f>
        <v>65DCKX22952-42479</v>
      </c>
      <c r="AE5055">
        <f t="shared" si="1025"/>
        <v>1</v>
      </c>
    </row>
    <row r="5056" spans="1:31" x14ac:dyDescent="0.25">
      <c r="A5056" s="436" t="str">
        <f t="shared" si="1015"/>
        <v>DC2KV68-DC-16</v>
      </c>
      <c r="B5056" s="436">
        <f>COUNTIF(AC$4:AC5056,AC5056)</f>
        <v>16</v>
      </c>
      <c r="C5056" s="436" t="str">
        <f t="shared" si="1016"/>
        <v>DC2KV68-DC</v>
      </c>
      <c r="D5056" s="436">
        <f>VLOOKUP(C5056,'LICH THI'!C:AA,12,0)</f>
        <v>107</v>
      </c>
      <c r="E5056" s="436">
        <f>VLOOKUP(C5056,'LICH THI'!C:AA,13,0)</f>
        <v>45</v>
      </c>
      <c r="F5056" s="436">
        <f t="shared" si="1026"/>
        <v>45</v>
      </c>
      <c r="G5056" s="436">
        <f>VLOOKUP(C5056,'LICH THI'!C:AA,14,0)</f>
        <v>3</v>
      </c>
      <c r="H5056" s="436">
        <f t="shared" si="1017"/>
        <v>1</v>
      </c>
      <c r="I5056" s="436" t="str">
        <f t="shared" si="1018"/>
        <v>Vũ Tuấn Dũng</v>
      </c>
      <c r="J5056" s="436"/>
      <c r="K5056" s="436">
        <f t="shared" si="1019"/>
        <v>2</v>
      </c>
      <c r="L5056" s="436" t="str">
        <f t="shared" si="1020"/>
        <v>DC2KV68-DC-2</v>
      </c>
      <c r="M5056" s="436">
        <f t="shared" si="1021"/>
        <v>23</v>
      </c>
      <c r="N5056" s="437">
        <f t="shared" si="1027"/>
        <v>89</v>
      </c>
      <c r="O5056" s="437"/>
      <c r="P5056" s="430" t="str">
        <f t="shared" si="1022"/>
        <v/>
      </c>
      <c r="U5056" s="177">
        <v>23</v>
      </c>
      <c r="V5056" s="177" t="s">
        <v>3826</v>
      </c>
      <c r="W5056" s="177" t="s">
        <v>4682</v>
      </c>
      <c r="X5056" s="177" t="s">
        <v>2827</v>
      </c>
      <c r="Y5056" s="177" t="s">
        <v>6536</v>
      </c>
      <c r="Z5056" s="177" t="s">
        <v>6528</v>
      </c>
      <c r="AA5056" s="525" t="s">
        <v>6537</v>
      </c>
      <c r="AB5056" s="399" t="str">
        <f t="shared" si="1023"/>
        <v>DC2KV68</v>
      </c>
      <c r="AC5056" s="399" t="str">
        <f t="shared" si="1024"/>
        <v>DC2KV68-DC</v>
      </c>
      <c r="AD5056" t="str">
        <f>Y5056&amp;"-"&amp;VLOOKUP(AC5056,'LICH THI'!C:AA,9,0)</f>
        <v>64DCKT3250-42479</v>
      </c>
      <c r="AE5056">
        <f t="shared" si="1025"/>
        <v>1</v>
      </c>
    </row>
    <row r="5057" spans="1:31" x14ac:dyDescent="0.25">
      <c r="A5057" s="436" t="str">
        <f t="shared" si="1015"/>
        <v>DC2KV68-DC-17</v>
      </c>
      <c r="B5057" s="436">
        <f>COUNTIF(AC$4:AC5057,AC5057)</f>
        <v>17</v>
      </c>
      <c r="C5057" s="436" t="str">
        <f t="shared" si="1016"/>
        <v>DC2KV68-DC</v>
      </c>
      <c r="D5057" s="436">
        <f>VLOOKUP(C5057,'LICH THI'!C:AA,12,0)</f>
        <v>107</v>
      </c>
      <c r="E5057" s="436">
        <f>VLOOKUP(C5057,'LICH THI'!C:AA,13,0)</f>
        <v>45</v>
      </c>
      <c r="F5057" s="436">
        <f t="shared" si="1026"/>
        <v>45</v>
      </c>
      <c r="G5057" s="436">
        <f>VLOOKUP(C5057,'LICH THI'!C:AA,14,0)</f>
        <v>3</v>
      </c>
      <c r="H5057" s="436">
        <f t="shared" si="1017"/>
        <v>1</v>
      </c>
      <c r="I5057" s="436" t="str">
        <f t="shared" si="1018"/>
        <v>Phan Hoàng Dương</v>
      </c>
      <c r="J5057" s="436"/>
      <c r="K5057" s="436">
        <f t="shared" si="1019"/>
        <v>2</v>
      </c>
      <c r="L5057" s="436" t="str">
        <f t="shared" si="1020"/>
        <v>DC2KV68-DC-2</v>
      </c>
      <c r="M5057" s="436">
        <f t="shared" si="1021"/>
        <v>23</v>
      </c>
      <c r="N5057" s="437">
        <f t="shared" si="1027"/>
        <v>90</v>
      </c>
      <c r="O5057" s="437"/>
      <c r="P5057" s="430" t="str">
        <f t="shared" si="1022"/>
        <v/>
      </c>
      <c r="U5057" s="177">
        <v>76</v>
      </c>
      <c r="V5057" s="177" t="s">
        <v>3517</v>
      </c>
      <c r="W5057" s="177" t="s">
        <v>3529</v>
      </c>
      <c r="X5057" s="177" t="s">
        <v>2601</v>
      </c>
      <c r="Y5057" s="177" t="s">
        <v>3530</v>
      </c>
      <c r="Z5057" s="177" t="s">
        <v>6528</v>
      </c>
      <c r="AA5057" s="525" t="s">
        <v>3531</v>
      </c>
      <c r="AB5057" s="399" t="str">
        <f t="shared" si="1023"/>
        <v>DC2KV68</v>
      </c>
      <c r="AC5057" s="399" t="str">
        <f t="shared" si="1024"/>
        <v>DC2KV68-DC</v>
      </c>
      <c r="AD5057" t="str">
        <f>Y5057&amp;"-"&amp;VLOOKUP(AC5057,'LICH THI'!C:AA,9,0)</f>
        <v>65DCKX22612-42479</v>
      </c>
      <c r="AE5057">
        <f t="shared" si="1025"/>
        <v>1</v>
      </c>
    </row>
    <row r="5058" spans="1:31" x14ac:dyDescent="0.25">
      <c r="A5058" s="436" t="str">
        <f t="shared" si="1015"/>
        <v>DC2KV68-DC-18</v>
      </c>
      <c r="B5058" s="436">
        <f>COUNTIF(AC$4:AC5058,AC5058)</f>
        <v>18</v>
      </c>
      <c r="C5058" s="436" t="str">
        <f t="shared" si="1016"/>
        <v>DC2KV68-DC</v>
      </c>
      <c r="D5058" s="436">
        <f>VLOOKUP(C5058,'LICH THI'!C:AA,12,0)</f>
        <v>107</v>
      </c>
      <c r="E5058" s="436">
        <f>VLOOKUP(C5058,'LICH THI'!C:AA,13,0)</f>
        <v>45</v>
      </c>
      <c r="F5058" s="436">
        <f t="shared" si="1026"/>
        <v>45</v>
      </c>
      <c r="G5058" s="436">
        <f>VLOOKUP(C5058,'LICH THI'!C:AA,14,0)</f>
        <v>3</v>
      </c>
      <c r="H5058" s="436">
        <f t="shared" si="1017"/>
        <v>1</v>
      </c>
      <c r="I5058" s="436" t="str">
        <f t="shared" si="1018"/>
        <v>Lê Phú Đức</v>
      </c>
      <c r="J5058" s="436"/>
      <c r="K5058" s="436">
        <f t="shared" si="1019"/>
        <v>2</v>
      </c>
      <c r="L5058" s="436" t="str">
        <f t="shared" si="1020"/>
        <v>DC2KV68-DC-2</v>
      </c>
      <c r="M5058" s="436">
        <f t="shared" si="1021"/>
        <v>23</v>
      </c>
      <c r="N5058" s="437">
        <f t="shared" si="1027"/>
        <v>91</v>
      </c>
      <c r="O5058" s="437"/>
      <c r="P5058" s="430" t="str">
        <f t="shared" si="1022"/>
        <v/>
      </c>
      <c r="U5058" s="177">
        <v>24</v>
      </c>
      <c r="V5058" s="177" t="s">
        <v>3826</v>
      </c>
      <c r="W5058" s="177" t="s">
        <v>3269</v>
      </c>
      <c r="X5058" s="177" t="s">
        <v>2948</v>
      </c>
      <c r="Y5058" s="177" t="s">
        <v>5746</v>
      </c>
      <c r="Z5058" s="177" t="s">
        <v>6528</v>
      </c>
      <c r="AA5058" s="525" t="s">
        <v>5747</v>
      </c>
      <c r="AB5058" s="399" t="str">
        <f t="shared" si="1023"/>
        <v>DC2KV68</v>
      </c>
      <c r="AC5058" s="399" t="str">
        <f t="shared" si="1024"/>
        <v>DC2KV68-DC</v>
      </c>
      <c r="AD5058" t="str">
        <f>Y5058&amp;"-"&amp;VLOOKUP(AC5058,'LICH THI'!C:AA,9,0)</f>
        <v>64DCKT3269-42479</v>
      </c>
      <c r="AE5058">
        <f t="shared" si="1025"/>
        <v>1</v>
      </c>
    </row>
    <row r="5059" spans="1:31" x14ac:dyDescent="0.25">
      <c r="A5059" s="436" t="str">
        <f t="shared" si="1015"/>
        <v>DC2KV68-DC-19</v>
      </c>
      <c r="B5059" s="436">
        <f>COUNTIF(AC$4:AC5059,AC5059)</f>
        <v>19</v>
      </c>
      <c r="C5059" s="436" t="str">
        <f t="shared" si="1016"/>
        <v>DC2KV68-DC</v>
      </c>
      <c r="D5059" s="436">
        <f>VLOOKUP(C5059,'LICH THI'!C:AA,12,0)</f>
        <v>107</v>
      </c>
      <c r="E5059" s="436">
        <f>VLOOKUP(C5059,'LICH THI'!C:AA,13,0)</f>
        <v>45</v>
      </c>
      <c r="F5059" s="436">
        <f t="shared" si="1026"/>
        <v>45</v>
      </c>
      <c r="G5059" s="436">
        <f>VLOOKUP(C5059,'LICH THI'!C:AA,14,0)</f>
        <v>3</v>
      </c>
      <c r="H5059" s="436">
        <f t="shared" si="1017"/>
        <v>1</v>
      </c>
      <c r="I5059" s="436" t="str">
        <f t="shared" si="1018"/>
        <v>Trần Thị Hà</v>
      </c>
      <c r="J5059" s="436"/>
      <c r="K5059" s="436">
        <f t="shared" si="1019"/>
        <v>2</v>
      </c>
      <c r="L5059" s="436" t="str">
        <f t="shared" si="1020"/>
        <v>DC2KV68-DC-2</v>
      </c>
      <c r="M5059" s="436">
        <f t="shared" si="1021"/>
        <v>23</v>
      </c>
      <c r="N5059" s="437">
        <f t="shared" si="1027"/>
        <v>92</v>
      </c>
      <c r="O5059" s="437"/>
      <c r="P5059" s="430" t="str">
        <f t="shared" si="1022"/>
        <v/>
      </c>
      <c r="U5059" s="177">
        <v>77</v>
      </c>
      <c r="V5059" s="177" t="s">
        <v>3517</v>
      </c>
      <c r="W5059" s="177" t="s">
        <v>2716</v>
      </c>
      <c r="X5059" s="177" t="s">
        <v>3163</v>
      </c>
      <c r="Y5059" s="177" t="s">
        <v>3912</v>
      </c>
      <c r="Z5059" s="177" t="s">
        <v>6528</v>
      </c>
      <c r="AA5059" s="525" t="s">
        <v>3913</v>
      </c>
      <c r="AB5059" s="399" t="str">
        <f t="shared" si="1023"/>
        <v>DC2KV68</v>
      </c>
      <c r="AC5059" s="399" t="str">
        <f t="shared" si="1024"/>
        <v>DC2KV68-DC</v>
      </c>
      <c r="AD5059" t="str">
        <f>Y5059&amp;"-"&amp;VLOOKUP(AC5059,'LICH THI'!C:AA,9,0)</f>
        <v>65DCKX22936-42479</v>
      </c>
      <c r="AE5059">
        <f t="shared" si="1025"/>
        <v>1</v>
      </c>
    </row>
    <row r="5060" spans="1:31" x14ac:dyDescent="0.25">
      <c r="A5060" s="436" t="str">
        <f t="shared" si="1015"/>
        <v>DC2KV68-DC-20</v>
      </c>
      <c r="B5060" s="436">
        <f>COUNTIF(AC$4:AC5060,AC5060)</f>
        <v>20</v>
      </c>
      <c r="C5060" s="436" t="str">
        <f t="shared" si="1016"/>
        <v>DC2KV68-DC</v>
      </c>
      <c r="D5060" s="436">
        <f>VLOOKUP(C5060,'LICH THI'!C:AA,12,0)</f>
        <v>107</v>
      </c>
      <c r="E5060" s="436">
        <f>VLOOKUP(C5060,'LICH THI'!C:AA,13,0)</f>
        <v>45</v>
      </c>
      <c r="F5060" s="436">
        <f t="shared" si="1026"/>
        <v>45</v>
      </c>
      <c r="G5060" s="436">
        <f>VLOOKUP(C5060,'LICH THI'!C:AA,14,0)</f>
        <v>3</v>
      </c>
      <c r="H5060" s="436">
        <f t="shared" si="1017"/>
        <v>1</v>
      </c>
      <c r="I5060" s="436" t="str">
        <f t="shared" si="1018"/>
        <v>Lại Hữu Hải</v>
      </c>
      <c r="J5060" s="436"/>
      <c r="K5060" s="436">
        <f t="shared" si="1019"/>
        <v>2</v>
      </c>
      <c r="L5060" s="436" t="str">
        <f t="shared" si="1020"/>
        <v>DC2KV68-DC-2</v>
      </c>
      <c r="M5060" s="436">
        <f t="shared" si="1021"/>
        <v>23</v>
      </c>
      <c r="N5060" s="437">
        <f t="shared" si="1027"/>
        <v>93</v>
      </c>
      <c r="O5060" s="437"/>
      <c r="P5060" s="430" t="str">
        <f t="shared" si="1022"/>
        <v/>
      </c>
      <c r="U5060" s="177">
        <v>56</v>
      </c>
      <c r="V5060" s="177" t="s">
        <v>3509</v>
      </c>
      <c r="W5060" s="177" t="s">
        <v>3901</v>
      </c>
      <c r="X5060" s="177" t="s">
        <v>2908</v>
      </c>
      <c r="Y5060" s="177" t="s">
        <v>3902</v>
      </c>
      <c r="Z5060" s="177" t="s">
        <v>6528</v>
      </c>
      <c r="AA5060" s="525" t="s">
        <v>3903</v>
      </c>
      <c r="AB5060" s="399" t="str">
        <f t="shared" si="1023"/>
        <v>DC2KV68</v>
      </c>
      <c r="AC5060" s="399" t="str">
        <f t="shared" si="1024"/>
        <v>DC2KV68-DC</v>
      </c>
      <c r="AD5060" t="str">
        <f>Y5060&amp;"-"&amp;VLOOKUP(AC5060,'LICH THI'!C:AA,9,0)</f>
        <v>65DCKX21451-42479</v>
      </c>
      <c r="AE5060">
        <f t="shared" si="1025"/>
        <v>1</v>
      </c>
    </row>
    <row r="5061" spans="1:31" x14ac:dyDescent="0.25">
      <c r="A5061" s="436" t="str">
        <f t="shared" ref="A5061:A5124" si="1028">C5061&amp;"-"&amp;B5061</f>
        <v>DC2KV68-DC-21</v>
      </c>
      <c r="B5061" s="436">
        <f>COUNTIF(AC$4:AC5061,AC5061)</f>
        <v>21</v>
      </c>
      <c r="C5061" s="436" t="str">
        <f t="shared" ref="C5061:C5124" si="1029">_CT_MaHP1</f>
        <v>DC2KV68-DC</v>
      </c>
      <c r="D5061" s="436">
        <f>VLOOKUP(C5061,'LICH THI'!C:AA,12,0)</f>
        <v>107</v>
      </c>
      <c r="E5061" s="436">
        <f>VLOOKUP(C5061,'LICH THI'!C:AA,13,0)</f>
        <v>45</v>
      </c>
      <c r="F5061" s="436">
        <f t="shared" si="1026"/>
        <v>45</v>
      </c>
      <c r="G5061" s="436">
        <f>VLOOKUP(C5061,'LICH THI'!C:AA,14,0)</f>
        <v>3</v>
      </c>
      <c r="H5061" s="436">
        <f t="shared" ref="H5061:H5124" si="1030">IF(E5061=0,"",TRUNC((B5061+E5061-1)/E5061))</f>
        <v>1</v>
      </c>
      <c r="I5061" s="436" t="str">
        <f t="shared" ref="I5061:I5124" si="1031">W5061&amp;" "&amp;X5061</f>
        <v>Nguyễn Thanh Hằng</v>
      </c>
      <c r="J5061" s="436"/>
      <c r="K5061" s="436">
        <f t="shared" ref="K5061:K5124" si="1032">IF(G5061=1,1,IF(H5061&lt;G5061,H5061+1,1))</f>
        <v>2</v>
      </c>
      <c r="L5061" s="436" t="str">
        <f t="shared" ref="L5061:L5124" si="1033">C5061&amp;"-"&amp;K5061</f>
        <v>DC2KV68-DC-2</v>
      </c>
      <c r="M5061" s="436">
        <f t="shared" ref="M5061:M5124" si="1034">IF(E5061=0,"",MOD(MID(C5061,6,2),E5061))</f>
        <v>23</v>
      </c>
      <c r="N5061" s="437">
        <f t="shared" si="1027"/>
        <v>94</v>
      </c>
      <c r="O5061" s="437"/>
      <c r="P5061" s="430" t="str">
        <f t="shared" ref="P5061:P5124" si="1035">IF(MOD(20*O5061,10)&lt;&gt;0,"SAI","")</f>
        <v/>
      </c>
      <c r="U5061" s="177">
        <v>5</v>
      </c>
      <c r="V5061" s="177" t="s">
        <v>3358</v>
      </c>
      <c r="W5061" s="177" t="s">
        <v>4080</v>
      </c>
      <c r="X5061" s="177" t="s">
        <v>3383</v>
      </c>
      <c r="Y5061" s="177" t="s">
        <v>4499</v>
      </c>
      <c r="Z5061" s="177" t="s">
        <v>6528</v>
      </c>
      <c r="AA5061" s="525" t="s">
        <v>4500</v>
      </c>
      <c r="AB5061" s="399" t="str">
        <f t="shared" ref="AB5061:AB5124" si="1036">_CT_MaHP</f>
        <v>DC2KV68</v>
      </c>
      <c r="AC5061" s="399" t="str">
        <f t="shared" ref="AC5061:AC5124" si="1037">_CT_MaHe</f>
        <v>DC2KV68-DC</v>
      </c>
      <c r="AD5061" t="str">
        <f>Y5061&amp;"-"&amp;VLOOKUP(AC5061,'LICH THI'!C:AA,9,0)</f>
        <v>64DCKT3051-42479</v>
      </c>
      <c r="AE5061">
        <f t="shared" ref="AE5061:AE5124" si="1038">COUNTIF(AD5061,AD:AD)</f>
        <v>1</v>
      </c>
    </row>
    <row r="5062" spans="1:31" x14ac:dyDescent="0.25">
      <c r="A5062" s="436" t="str">
        <f t="shared" si="1028"/>
        <v>DC2KV68-DC-22</v>
      </c>
      <c r="B5062" s="436">
        <f>COUNTIF(AC$4:AC5062,AC5062)</f>
        <v>22</v>
      </c>
      <c r="C5062" s="436" t="str">
        <f t="shared" si="1029"/>
        <v>DC2KV68-DC</v>
      </c>
      <c r="D5062" s="436">
        <f>VLOOKUP(C5062,'LICH THI'!C:AA,12,0)</f>
        <v>107</v>
      </c>
      <c r="E5062" s="436">
        <f>VLOOKUP(C5062,'LICH THI'!C:AA,13,0)</f>
        <v>45</v>
      </c>
      <c r="F5062" s="436">
        <f t="shared" ref="F5062:F5125" si="1039">IF(G5062="","",IF(G5062=H5062,D5062-(H5062-1)*E5062,E5062))</f>
        <v>45</v>
      </c>
      <c r="G5062" s="436">
        <f>VLOOKUP(C5062,'LICH THI'!C:AA,14,0)</f>
        <v>3</v>
      </c>
      <c r="H5062" s="436">
        <f t="shared" si="1030"/>
        <v>1</v>
      </c>
      <c r="I5062" s="436" t="str">
        <f t="shared" si="1031"/>
        <v>Nguyễn Thị Hiền</v>
      </c>
      <c r="J5062" s="436"/>
      <c r="K5062" s="436">
        <f t="shared" si="1032"/>
        <v>2</v>
      </c>
      <c r="L5062" s="436" t="str">
        <f t="shared" si="1033"/>
        <v>DC2KV68-DC-2</v>
      </c>
      <c r="M5062" s="436">
        <f t="shared" si="1034"/>
        <v>23</v>
      </c>
      <c r="N5062" s="437">
        <f t="shared" ref="N5062:N5125" si="1040">IF(F5062=0,"",(K5062-1)*$N$2+1+MOD(B5062-M5062,F5062))</f>
        <v>95</v>
      </c>
      <c r="O5062" s="437"/>
      <c r="P5062" s="430" t="str">
        <f t="shared" si="1035"/>
        <v/>
      </c>
      <c r="U5062" s="177">
        <v>86</v>
      </c>
      <c r="V5062" s="177" t="s">
        <v>4382</v>
      </c>
      <c r="W5062" s="177" t="s">
        <v>2619</v>
      </c>
      <c r="X5062" s="177" t="s">
        <v>3029</v>
      </c>
      <c r="Y5062" s="177" t="s">
        <v>5597</v>
      </c>
      <c r="Z5062" s="177" t="s">
        <v>6528</v>
      </c>
      <c r="AA5062" s="525" t="s">
        <v>5598</v>
      </c>
      <c r="AB5062" s="399" t="str">
        <f t="shared" si="1036"/>
        <v>DC2KV68</v>
      </c>
      <c r="AC5062" s="399" t="str">
        <f t="shared" si="1037"/>
        <v>DC2KV68-DC</v>
      </c>
      <c r="AD5062" t="str">
        <f>Y5062&amp;"-"&amp;VLOOKUP(AC5062,'LICH THI'!C:AA,9,0)</f>
        <v>65DCQT23207-42479</v>
      </c>
      <c r="AE5062">
        <f t="shared" si="1038"/>
        <v>1</v>
      </c>
    </row>
    <row r="5063" spans="1:31" x14ac:dyDescent="0.25">
      <c r="A5063" s="436" t="str">
        <f t="shared" si="1028"/>
        <v>DC2KV68-DC-23</v>
      </c>
      <c r="B5063" s="436">
        <f>COUNTIF(AC$4:AC5063,AC5063)</f>
        <v>23</v>
      </c>
      <c r="C5063" s="436" t="str">
        <f t="shared" si="1029"/>
        <v>DC2KV68-DC</v>
      </c>
      <c r="D5063" s="436">
        <f>VLOOKUP(C5063,'LICH THI'!C:AA,12,0)</f>
        <v>107</v>
      </c>
      <c r="E5063" s="436">
        <f>VLOOKUP(C5063,'LICH THI'!C:AA,13,0)</f>
        <v>45</v>
      </c>
      <c r="F5063" s="436">
        <f t="shared" si="1039"/>
        <v>45</v>
      </c>
      <c r="G5063" s="436">
        <f>VLOOKUP(C5063,'LICH THI'!C:AA,14,0)</f>
        <v>3</v>
      </c>
      <c r="H5063" s="436">
        <f t="shared" si="1030"/>
        <v>1</v>
      </c>
      <c r="I5063" s="436" t="str">
        <f t="shared" si="1031"/>
        <v>Nguyễn Thu Hiền</v>
      </c>
      <c r="J5063" s="436"/>
      <c r="K5063" s="436">
        <f t="shared" si="1032"/>
        <v>2</v>
      </c>
      <c r="L5063" s="436" t="str">
        <f t="shared" si="1033"/>
        <v>DC2KV68-DC-2</v>
      </c>
      <c r="M5063" s="436">
        <f t="shared" si="1034"/>
        <v>23</v>
      </c>
      <c r="N5063" s="437">
        <f t="shared" si="1040"/>
        <v>51</v>
      </c>
      <c r="O5063" s="437"/>
      <c r="P5063" s="430" t="str">
        <f t="shared" si="1035"/>
        <v/>
      </c>
      <c r="U5063" s="177">
        <v>42</v>
      </c>
      <c r="V5063" s="177" t="s">
        <v>3491</v>
      </c>
      <c r="W5063" s="177" t="s">
        <v>3066</v>
      </c>
      <c r="X5063" s="177" t="s">
        <v>3029</v>
      </c>
      <c r="Y5063" s="177" t="s">
        <v>6546</v>
      </c>
      <c r="Z5063" s="177" t="s">
        <v>6528</v>
      </c>
      <c r="AA5063" s="525" t="s">
        <v>4426</v>
      </c>
      <c r="AB5063" s="399" t="str">
        <f t="shared" si="1036"/>
        <v>DC2KV68</v>
      </c>
      <c r="AC5063" s="399" t="str">
        <f t="shared" si="1037"/>
        <v>DC2KV68-DC</v>
      </c>
      <c r="AD5063" t="str">
        <f>Y5063&amp;"-"&amp;VLOOKUP(AC5063,'LICH THI'!C:AA,9,0)</f>
        <v>65DCKT21563-42479</v>
      </c>
      <c r="AE5063">
        <f t="shared" si="1038"/>
        <v>1</v>
      </c>
    </row>
    <row r="5064" spans="1:31" x14ac:dyDescent="0.25">
      <c r="A5064" s="436" t="str">
        <f t="shared" si="1028"/>
        <v>DC2KV68-DC-24</v>
      </c>
      <c r="B5064" s="436">
        <f>COUNTIF(AC$4:AC5064,AC5064)</f>
        <v>24</v>
      </c>
      <c r="C5064" s="436" t="str">
        <f t="shared" si="1029"/>
        <v>DC2KV68-DC</v>
      </c>
      <c r="D5064" s="436">
        <f>VLOOKUP(C5064,'LICH THI'!C:AA,12,0)</f>
        <v>107</v>
      </c>
      <c r="E5064" s="436">
        <f>VLOOKUP(C5064,'LICH THI'!C:AA,13,0)</f>
        <v>45</v>
      </c>
      <c r="F5064" s="436">
        <f t="shared" si="1039"/>
        <v>45</v>
      </c>
      <c r="G5064" s="436">
        <f>VLOOKUP(C5064,'LICH THI'!C:AA,14,0)</f>
        <v>3</v>
      </c>
      <c r="H5064" s="436">
        <f t="shared" si="1030"/>
        <v>1</v>
      </c>
      <c r="I5064" s="436" t="str">
        <f t="shared" si="1031"/>
        <v>Vũ Thị Hoa</v>
      </c>
      <c r="J5064" s="436"/>
      <c r="K5064" s="436">
        <f t="shared" si="1032"/>
        <v>2</v>
      </c>
      <c r="L5064" s="436" t="str">
        <f t="shared" si="1033"/>
        <v>DC2KV68-DC-2</v>
      </c>
      <c r="M5064" s="436">
        <f t="shared" si="1034"/>
        <v>23</v>
      </c>
      <c r="N5064" s="437">
        <f t="shared" si="1040"/>
        <v>52</v>
      </c>
      <c r="O5064" s="437"/>
      <c r="P5064" s="430" t="str">
        <f t="shared" si="1035"/>
        <v/>
      </c>
      <c r="U5064" s="177">
        <v>2</v>
      </c>
      <c r="V5064" s="177" t="s">
        <v>2642</v>
      </c>
      <c r="W5064" s="177" t="s">
        <v>2615</v>
      </c>
      <c r="X5064" s="177" t="s">
        <v>3565</v>
      </c>
      <c r="Y5064" s="177" t="s">
        <v>6529</v>
      </c>
      <c r="Z5064" s="177" t="s">
        <v>6528</v>
      </c>
      <c r="AA5064" s="525" t="s">
        <v>4758</v>
      </c>
      <c r="AB5064" s="399" t="str">
        <f t="shared" si="1036"/>
        <v>DC2KV68</v>
      </c>
      <c r="AC5064" s="399" t="str">
        <f t="shared" si="1037"/>
        <v>DC2KV68-DC</v>
      </c>
      <c r="AD5064" t="str">
        <f>Y5064&amp;"-"&amp;VLOOKUP(AC5064,'LICH THI'!C:AA,9,0)</f>
        <v>63DCKT3143-42479</v>
      </c>
      <c r="AE5064">
        <f t="shared" si="1038"/>
        <v>1</v>
      </c>
    </row>
    <row r="5065" spans="1:31" x14ac:dyDescent="0.25">
      <c r="A5065" s="436" t="str">
        <f t="shared" si="1028"/>
        <v>DC2KV68-DC-25</v>
      </c>
      <c r="B5065" s="436">
        <f>COUNTIF(AC$4:AC5065,AC5065)</f>
        <v>25</v>
      </c>
      <c r="C5065" s="436" t="str">
        <f t="shared" si="1029"/>
        <v>DC2KV68-DC</v>
      </c>
      <c r="D5065" s="436">
        <f>VLOOKUP(C5065,'LICH THI'!C:AA,12,0)</f>
        <v>107</v>
      </c>
      <c r="E5065" s="436">
        <f>VLOOKUP(C5065,'LICH THI'!C:AA,13,0)</f>
        <v>45</v>
      </c>
      <c r="F5065" s="436">
        <f t="shared" si="1039"/>
        <v>45</v>
      </c>
      <c r="G5065" s="436">
        <f>VLOOKUP(C5065,'LICH THI'!C:AA,14,0)</f>
        <v>3</v>
      </c>
      <c r="H5065" s="436">
        <f t="shared" si="1030"/>
        <v>1</v>
      </c>
      <c r="I5065" s="436" t="str">
        <f t="shared" si="1031"/>
        <v>Lê Thành Hòa</v>
      </c>
      <c r="J5065" s="436"/>
      <c r="K5065" s="436">
        <f t="shared" si="1032"/>
        <v>2</v>
      </c>
      <c r="L5065" s="436" t="str">
        <f t="shared" si="1033"/>
        <v>DC2KV68-DC-2</v>
      </c>
      <c r="M5065" s="436">
        <f t="shared" si="1034"/>
        <v>23</v>
      </c>
      <c r="N5065" s="437">
        <f t="shared" si="1040"/>
        <v>53</v>
      </c>
      <c r="O5065" s="437"/>
      <c r="P5065" s="430" t="str">
        <f t="shared" si="1035"/>
        <v/>
      </c>
      <c r="U5065" s="177">
        <v>25</v>
      </c>
      <c r="V5065" s="177" t="s">
        <v>3826</v>
      </c>
      <c r="W5065" s="177" t="s">
        <v>4143</v>
      </c>
      <c r="X5065" s="177" t="s">
        <v>2660</v>
      </c>
      <c r="Y5065" s="177" t="s">
        <v>6041</v>
      </c>
      <c r="Z5065" s="177" t="s">
        <v>6528</v>
      </c>
      <c r="AA5065" s="525" t="s">
        <v>5114</v>
      </c>
      <c r="AB5065" s="399" t="str">
        <f t="shared" si="1036"/>
        <v>DC2KV68</v>
      </c>
      <c r="AC5065" s="399" t="str">
        <f t="shared" si="1037"/>
        <v>DC2KV68-DC</v>
      </c>
      <c r="AD5065" t="str">
        <f>Y5065&amp;"-"&amp;VLOOKUP(AC5065,'LICH THI'!C:AA,9,0)</f>
        <v>64DCKT3263-42479</v>
      </c>
      <c r="AE5065">
        <f t="shared" si="1038"/>
        <v>1</v>
      </c>
    </row>
    <row r="5066" spans="1:31" x14ac:dyDescent="0.25">
      <c r="A5066" s="436" t="str">
        <f t="shared" si="1028"/>
        <v>DC2KV68-DC-26</v>
      </c>
      <c r="B5066" s="436">
        <f>COUNTIF(AC$4:AC5066,AC5066)</f>
        <v>26</v>
      </c>
      <c r="C5066" s="436" t="str">
        <f t="shared" si="1029"/>
        <v>DC2KV68-DC</v>
      </c>
      <c r="D5066" s="436">
        <f>VLOOKUP(C5066,'LICH THI'!C:AA,12,0)</f>
        <v>107</v>
      </c>
      <c r="E5066" s="436">
        <f>VLOOKUP(C5066,'LICH THI'!C:AA,13,0)</f>
        <v>45</v>
      </c>
      <c r="F5066" s="436">
        <f t="shared" si="1039"/>
        <v>45</v>
      </c>
      <c r="G5066" s="436">
        <f>VLOOKUP(C5066,'LICH THI'!C:AA,14,0)</f>
        <v>3</v>
      </c>
      <c r="H5066" s="436">
        <f t="shared" si="1030"/>
        <v>1</v>
      </c>
      <c r="I5066" s="436" t="str">
        <f t="shared" si="1031"/>
        <v>Bùi Thị Thu Hoài</v>
      </c>
      <c r="J5066" s="436"/>
      <c r="K5066" s="436">
        <f t="shared" si="1032"/>
        <v>2</v>
      </c>
      <c r="L5066" s="436" t="str">
        <f t="shared" si="1033"/>
        <v>DC2KV68-DC-2</v>
      </c>
      <c r="M5066" s="436">
        <f t="shared" si="1034"/>
        <v>23</v>
      </c>
      <c r="N5066" s="437">
        <f t="shared" si="1040"/>
        <v>54</v>
      </c>
      <c r="O5066" s="437"/>
      <c r="P5066" s="430" t="str">
        <f t="shared" si="1035"/>
        <v/>
      </c>
      <c r="U5066" s="177">
        <v>26</v>
      </c>
      <c r="V5066" s="177" t="s">
        <v>3826</v>
      </c>
      <c r="W5066" s="177" t="s">
        <v>4235</v>
      </c>
      <c r="X5066" s="177" t="s">
        <v>3924</v>
      </c>
      <c r="Y5066" s="177" t="s">
        <v>4770</v>
      </c>
      <c r="Z5066" s="177" t="s">
        <v>6528</v>
      </c>
      <c r="AA5066" s="525" t="s">
        <v>4771</v>
      </c>
      <c r="AB5066" s="399" t="str">
        <f t="shared" si="1036"/>
        <v>DC2KV68</v>
      </c>
      <c r="AC5066" s="399" t="str">
        <f t="shared" si="1037"/>
        <v>DC2KV68-DC</v>
      </c>
      <c r="AD5066" t="str">
        <f>Y5066&amp;"-"&amp;VLOOKUP(AC5066,'LICH THI'!C:AA,9,0)</f>
        <v>64DCKT3253-42479</v>
      </c>
      <c r="AE5066">
        <f t="shared" si="1038"/>
        <v>1</v>
      </c>
    </row>
    <row r="5067" spans="1:31" x14ac:dyDescent="0.25">
      <c r="A5067" s="436" t="str">
        <f t="shared" si="1028"/>
        <v>DC2KV68-DC-27</v>
      </c>
      <c r="B5067" s="436">
        <f>COUNTIF(AC$4:AC5067,AC5067)</f>
        <v>27</v>
      </c>
      <c r="C5067" s="436" t="str">
        <f t="shared" si="1029"/>
        <v>DC2KV68-DC</v>
      </c>
      <c r="D5067" s="436">
        <f>VLOOKUP(C5067,'LICH THI'!C:AA,12,0)</f>
        <v>107</v>
      </c>
      <c r="E5067" s="436">
        <f>VLOOKUP(C5067,'LICH THI'!C:AA,13,0)</f>
        <v>45</v>
      </c>
      <c r="F5067" s="436">
        <f t="shared" si="1039"/>
        <v>45</v>
      </c>
      <c r="G5067" s="436">
        <f>VLOOKUP(C5067,'LICH THI'!C:AA,14,0)</f>
        <v>3</v>
      </c>
      <c r="H5067" s="436">
        <f t="shared" si="1030"/>
        <v>1</v>
      </c>
      <c r="I5067" s="436" t="str">
        <f t="shared" si="1031"/>
        <v>Nguyễn Thị Hoài</v>
      </c>
      <c r="J5067" s="436"/>
      <c r="K5067" s="436">
        <f t="shared" si="1032"/>
        <v>2</v>
      </c>
      <c r="L5067" s="436" t="str">
        <f t="shared" si="1033"/>
        <v>DC2KV68-DC-2</v>
      </c>
      <c r="M5067" s="436">
        <f t="shared" si="1034"/>
        <v>23</v>
      </c>
      <c r="N5067" s="437">
        <f t="shared" si="1040"/>
        <v>55</v>
      </c>
      <c r="O5067" s="437"/>
      <c r="P5067" s="430" t="str">
        <f t="shared" si="1035"/>
        <v/>
      </c>
      <c r="U5067" s="177">
        <v>11</v>
      </c>
      <c r="V5067" s="177" t="s">
        <v>3366</v>
      </c>
      <c r="W5067" s="177" t="s">
        <v>2619</v>
      </c>
      <c r="X5067" s="177" t="s">
        <v>3924</v>
      </c>
      <c r="Y5067" s="177" t="s">
        <v>6531</v>
      </c>
      <c r="Z5067" s="177" t="s">
        <v>6528</v>
      </c>
      <c r="AA5067" s="525" t="s">
        <v>4779</v>
      </c>
      <c r="AB5067" s="399" t="str">
        <f t="shared" si="1036"/>
        <v>DC2KV68</v>
      </c>
      <c r="AC5067" s="399" t="str">
        <f t="shared" si="1037"/>
        <v>DC2KV68-DC</v>
      </c>
      <c r="AD5067" t="str">
        <f>Y5067&amp;"-"&amp;VLOOKUP(AC5067,'LICH THI'!C:AA,9,0)</f>
        <v>64DCKT3071-42479</v>
      </c>
      <c r="AE5067">
        <f t="shared" si="1038"/>
        <v>1</v>
      </c>
    </row>
    <row r="5068" spans="1:31" x14ac:dyDescent="0.25">
      <c r="A5068" s="436" t="str">
        <f t="shared" si="1028"/>
        <v>DC2KV68-DC-28</v>
      </c>
      <c r="B5068" s="436">
        <f>COUNTIF(AC$4:AC5068,AC5068)</f>
        <v>28</v>
      </c>
      <c r="C5068" s="436" t="str">
        <f t="shared" si="1029"/>
        <v>DC2KV68-DC</v>
      </c>
      <c r="D5068" s="436">
        <f>VLOOKUP(C5068,'LICH THI'!C:AA,12,0)</f>
        <v>107</v>
      </c>
      <c r="E5068" s="436">
        <f>VLOOKUP(C5068,'LICH THI'!C:AA,13,0)</f>
        <v>45</v>
      </c>
      <c r="F5068" s="436">
        <f t="shared" si="1039"/>
        <v>45</v>
      </c>
      <c r="G5068" s="436">
        <f>VLOOKUP(C5068,'LICH THI'!C:AA,14,0)</f>
        <v>3</v>
      </c>
      <c r="H5068" s="436">
        <f t="shared" si="1030"/>
        <v>1</v>
      </c>
      <c r="I5068" s="436" t="str">
        <f t="shared" si="1031"/>
        <v>Nguyễn Minh Hoàng</v>
      </c>
      <c r="J5068" s="436"/>
      <c r="K5068" s="436">
        <f t="shared" si="1032"/>
        <v>2</v>
      </c>
      <c r="L5068" s="436" t="str">
        <f t="shared" si="1033"/>
        <v>DC2KV68-DC-2</v>
      </c>
      <c r="M5068" s="436">
        <f t="shared" si="1034"/>
        <v>23</v>
      </c>
      <c r="N5068" s="437">
        <f t="shared" si="1040"/>
        <v>56</v>
      </c>
      <c r="O5068" s="437"/>
      <c r="P5068" s="430" t="str">
        <f t="shared" si="1035"/>
        <v/>
      </c>
      <c r="U5068" s="177">
        <v>57</v>
      </c>
      <c r="V5068" s="177" t="s">
        <v>3509</v>
      </c>
      <c r="W5068" s="177" t="s">
        <v>2708</v>
      </c>
      <c r="X5068" s="177" t="s">
        <v>2834</v>
      </c>
      <c r="Y5068" s="177" t="s">
        <v>6069</v>
      </c>
      <c r="Z5068" s="177" t="s">
        <v>6528</v>
      </c>
      <c r="AA5068" s="525" t="s">
        <v>5324</v>
      </c>
      <c r="AB5068" s="399" t="str">
        <f t="shared" si="1036"/>
        <v>DC2KV68</v>
      </c>
      <c r="AC5068" s="399" t="str">
        <f t="shared" si="1037"/>
        <v>DC2KV68-DC</v>
      </c>
      <c r="AD5068" t="str">
        <f>Y5068&amp;"-"&amp;VLOOKUP(AC5068,'LICH THI'!C:AA,9,0)</f>
        <v>65DCKX21400-42479</v>
      </c>
      <c r="AE5068">
        <f t="shared" si="1038"/>
        <v>1</v>
      </c>
    </row>
    <row r="5069" spans="1:31" x14ac:dyDescent="0.25">
      <c r="A5069" s="436" t="str">
        <f t="shared" si="1028"/>
        <v>DC2KV68-DC-29</v>
      </c>
      <c r="B5069" s="436">
        <f>COUNTIF(AC$4:AC5069,AC5069)</f>
        <v>29</v>
      </c>
      <c r="C5069" s="436" t="str">
        <f t="shared" si="1029"/>
        <v>DC2KV68-DC</v>
      </c>
      <c r="D5069" s="436">
        <f>VLOOKUP(C5069,'LICH THI'!C:AA,12,0)</f>
        <v>107</v>
      </c>
      <c r="E5069" s="436">
        <f>VLOOKUP(C5069,'LICH THI'!C:AA,13,0)</f>
        <v>45</v>
      </c>
      <c r="F5069" s="436">
        <f t="shared" si="1039"/>
        <v>45</v>
      </c>
      <c r="G5069" s="436">
        <f>VLOOKUP(C5069,'LICH THI'!C:AA,14,0)</f>
        <v>3</v>
      </c>
      <c r="H5069" s="436">
        <f t="shared" si="1030"/>
        <v>1</v>
      </c>
      <c r="I5069" s="436" t="str">
        <f t="shared" si="1031"/>
        <v>Vũ Huy Hoàng</v>
      </c>
      <c r="J5069" s="436"/>
      <c r="K5069" s="436">
        <f t="shared" si="1032"/>
        <v>2</v>
      </c>
      <c r="L5069" s="436" t="str">
        <f t="shared" si="1033"/>
        <v>DC2KV68-DC-2</v>
      </c>
      <c r="M5069" s="436">
        <f t="shared" si="1034"/>
        <v>23</v>
      </c>
      <c r="N5069" s="437">
        <f t="shared" si="1040"/>
        <v>57</v>
      </c>
      <c r="O5069" s="437"/>
      <c r="P5069" s="430" t="str">
        <f t="shared" si="1035"/>
        <v/>
      </c>
      <c r="U5069" s="177">
        <v>88</v>
      </c>
      <c r="V5069" s="177" t="s">
        <v>4083</v>
      </c>
      <c r="W5069" s="177" t="s">
        <v>5124</v>
      </c>
      <c r="X5069" s="177" t="s">
        <v>2834</v>
      </c>
      <c r="Y5069" s="177" t="s">
        <v>6573</v>
      </c>
      <c r="Z5069" s="177" t="s">
        <v>6528</v>
      </c>
      <c r="AA5069" s="525" t="s">
        <v>4374</v>
      </c>
      <c r="AB5069" s="399" t="str">
        <f t="shared" si="1036"/>
        <v>DC2KV68</v>
      </c>
      <c r="AC5069" s="399" t="str">
        <f t="shared" si="1037"/>
        <v>DC2KV68-DC</v>
      </c>
      <c r="AD5069" t="str">
        <f>Y5069&amp;"-"&amp;VLOOKUP(AC5069,'LICH THI'!C:AA,9,0)</f>
        <v>65DCVB24444-42479</v>
      </c>
      <c r="AE5069">
        <f t="shared" si="1038"/>
        <v>1</v>
      </c>
    </row>
    <row r="5070" spans="1:31" x14ac:dyDescent="0.25">
      <c r="A5070" s="436" t="str">
        <f t="shared" si="1028"/>
        <v>DC2KV68-DC-30</v>
      </c>
      <c r="B5070" s="436">
        <f>COUNTIF(AC$4:AC5070,AC5070)</f>
        <v>30</v>
      </c>
      <c r="C5070" s="436" t="str">
        <f t="shared" si="1029"/>
        <v>DC2KV68-DC</v>
      </c>
      <c r="D5070" s="436">
        <f>VLOOKUP(C5070,'LICH THI'!C:AA,12,0)</f>
        <v>107</v>
      </c>
      <c r="E5070" s="436">
        <f>VLOOKUP(C5070,'LICH THI'!C:AA,13,0)</f>
        <v>45</v>
      </c>
      <c r="F5070" s="436">
        <f t="shared" si="1039"/>
        <v>45</v>
      </c>
      <c r="G5070" s="436">
        <f>VLOOKUP(C5070,'LICH THI'!C:AA,14,0)</f>
        <v>3</v>
      </c>
      <c r="H5070" s="436">
        <f t="shared" si="1030"/>
        <v>1</v>
      </c>
      <c r="I5070" s="436" t="str">
        <f t="shared" si="1031"/>
        <v>Nguyễn Thanh Huế</v>
      </c>
      <c r="J5070" s="436"/>
      <c r="K5070" s="436">
        <f t="shared" si="1032"/>
        <v>2</v>
      </c>
      <c r="L5070" s="436" t="str">
        <f t="shared" si="1033"/>
        <v>DC2KV68-DC-2</v>
      </c>
      <c r="M5070" s="436">
        <f t="shared" si="1034"/>
        <v>23</v>
      </c>
      <c r="N5070" s="437">
        <f t="shared" si="1040"/>
        <v>58</v>
      </c>
      <c r="O5070" s="437"/>
      <c r="P5070" s="430" t="str">
        <f t="shared" si="1035"/>
        <v/>
      </c>
      <c r="U5070" s="177">
        <v>43</v>
      </c>
      <c r="V5070" s="177" t="s">
        <v>3491</v>
      </c>
      <c r="W5070" s="177" t="s">
        <v>4080</v>
      </c>
      <c r="X5070" s="177" t="s">
        <v>3754</v>
      </c>
      <c r="Y5070" s="177" t="s">
        <v>4353</v>
      </c>
      <c r="Z5070" s="177" t="s">
        <v>6528</v>
      </c>
      <c r="AA5070" s="525" t="s">
        <v>4354</v>
      </c>
      <c r="AB5070" s="399" t="str">
        <f t="shared" si="1036"/>
        <v>DC2KV68</v>
      </c>
      <c r="AC5070" s="399" t="str">
        <f t="shared" si="1037"/>
        <v>DC2KV68-DC</v>
      </c>
      <c r="AD5070" t="str">
        <f>Y5070&amp;"-"&amp;VLOOKUP(AC5070,'LICH THI'!C:AA,9,0)</f>
        <v>65DCKT20049-42479</v>
      </c>
      <c r="AE5070">
        <f t="shared" si="1038"/>
        <v>1</v>
      </c>
    </row>
    <row r="5071" spans="1:31" x14ac:dyDescent="0.25">
      <c r="A5071" s="436" t="str">
        <f t="shared" si="1028"/>
        <v>DC2KV68-DC-31</v>
      </c>
      <c r="B5071" s="436">
        <f>COUNTIF(AC$4:AC5071,AC5071)</f>
        <v>31</v>
      </c>
      <c r="C5071" s="436" t="str">
        <f t="shared" si="1029"/>
        <v>DC2KV68-DC</v>
      </c>
      <c r="D5071" s="436">
        <f>VLOOKUP(C5071,'LICH THI'!C:AA,12,0)</f>
        <v>107</v>
      </c>
      <c r="E5071" s="436">
        <f>VLOOKUP(C5071,'LICH THI'!C:AA,13,0)</f>
        <v>45</v>
      </c>
      <c r="F5071" s="436">
        <f t="shared" si="1039"/>
        <v>45</v>
      </c>
      <c r="G5071" s="436">
        <f>VLOOKUP(C5071,'LICH THI'!C:AA,14,0)</f>
        <v>3</v>
      </c>
      <c r="H5071" s="436">
        <f t="shared" si="1030"/>
        <v>1</v>
      </c>
      <c r="I5071" s="436" t="str">
        <f t="shared" si="1031"/>
        <v>Nguyễn Thị Thanh Huế</v>
      </c>
      <c r="J5071" s="436"/>
      <c r="K5071" s="436">
        <f t="shared" si="1032"/>
        <v>2</v>
      </c>
      <c r="L5071" s="436" t="str">
        <f t="shared" si="1033"/>
        <v>DC2KV68-DC-2</v>
      </c>
      <c r="M5071" s="436">
        <f t="shared" si="1034"/>
        <v>23</v>
      </c>
      <c r="N5071" s="437">
        <f t="shared" si="1040"/>
        <v>59</v>
      </c>
      <c r="O5071" s="437"/>
      <c r="P5071" s="430" t="str">
        <f t="shared" si="1035"/>
        <v/>
      </c>
      <c r="U5071" s="177">
        <v>30</v>
      </c>
      <c r="V5071" s="177" t="s">
        <v>3381</v>
      </c>
      <c r="W5071" s="177" t="s">
        <v>3836</v>
      </c>
      <c r="X5071" s="177" t="s">
        <v>3754</v>
      </c>
      <c r="Y5071" s="177" t="s">
        <v>3837</v>
      </c>
      <c r="Z5071" s="177" t="s">
        <v>6528</v>
      </c>
      <c r="AA5071" s="525" t="s">
        <v>3838</v>
      </c>
      <c r="AB5071" s="399" t="str">
        <f t="shared" si="1036"/>
        <v>DC2KV68</v>
      </c>
      <c r="AC5071" s="399" t="str">
        <f t="shared" si="1037"/>
        <v>DC2KV68-DC</v>
      </c>
      <c r="AD5071" t="str">
        <f>Y5071&amp;"-"&amp;VLOOKUP(AC5071,'LICH THI'!C:AA,9,0)</f>
        <v>64DCKT3183-42479</v>
      </c>
      <c r="AE5071">
        <f t="shared" si="1038"/>
        <v>1</v>
      </c>
    </row>
    <row r="5072" spans="1:31" x14ac:dyDescent="0.25">
      <c r="A5072" s="436" t="str">
        <f t="shared" si="1028"/>
        <v>DC2KV68-DC-32</v>
      </c>
      <c r="B5072" s="436">
        <f>COUNTIF(AC$4:AC5072,AC5072)</f>
        <v>32</v>
      </c>
      <c r="C5072" s="436" t="str">
        <f t="shared" si="1029"/>
        <v>DC2KV68-DC</v>
      </c>
      <c r="D5072" s="436">
        <f>VLOOKUP(C5072,'LICH THI'!C:AA,12,0)</f>
        <v>107</v>
      </c>
      <c r="E5072" s="436">
        <f>VLOOKUP(C5072,'LICH THI'!C:AA,13,0)</f>
        <v>45</v>
      </c>
      <c r="F5072" s="436">
        <f t="shared" si="1039"/>
        <v>45</v>
      </c>
      <c r="G5072" s="436">
        <f>VLOOKUP(C5072,'LICH THI'!C:AA,14,0)</f>
        <v>3</v>
      </c>
      <c r="H5072" s="436">
        <f t="shared" si="1030"/>
        <v>1</v>
      </c>
      <c r="I5072" s="436" t="str">
        <f t="shared" si="1031"/>
        <v>Bùi Thị Huệ</v>
      </c>
      <c r="J5072" s="436"/>
      <c r="K5072" s="436">
        <f t="shared" si="1032"/>
        <v>2</v>
      </c>
      <c r="L5072" s="436" t="str">
        <f t="shared" si="1033"/>
        <v>DC2KV68-DC-2</v>
      </c>
      <c r="M5072" s="436">
        <f t="shared" si="1034"/>
        <v>23</v>
      </c>
      <c r="N5072" s="437">
        <f t="shared" si="1040"/>
        <v>60</v>
      </c>
      <c r="O5072" s="437"/>
      <c r="P5072" s="430" t="str">
        <f t="shared" si="1035"/>
        <v/>
      </c>
      <c r="U5072" s="177">
        <v>64</v>
      </c>
      <c r="V5072" s="177" t="s">
        <v>4879</v>
      </c>
      <c r="W5072" s="177" t="s">
        <v>2630</v>
      </c>
      <c r="X5072" s="177" t="s">
        <v>3542</v>
      </c>
      <c r="Y5072" s="177" t="s">
        <v>5327</v>
      </c>
      <c r="Z5072" s="177" t="s">
        <v>6528</v>
      </c>
      <c r="AA5072" s="525" t="s">
        <v>5328</v>
      </c>
      <c r="AB5072" s="399" t="str">
        <f t="shared" si="1036"/>
        <v>DC2KV68</v>
      </c>
      <c r="AC5072" s="399" t="str">
        <f t="shared" si="1037"/>
        <v>DC2KV68-DC</v>
      </c>
      <c r="AD5072" t="str">
        <f>Y5072&amp;"-"&amp;VLOOKUP(AC5072,'LICH THI'!C:AA,9,0)</f>
        <v>65DCKX22941-42479</v>
      </c>
      <c r="AE5072">
        <f t="shared" si="1038"/>
        <v>1</v>
      </c>
    </row>
    <row r="5073" spans="1:31" x14ac:dyDescent="0.25">
      <c r="A5073" s="436" t="str">
        <f t="shared" si="1028"/>
        <v>DC2KV68-DC-33</v>
      </c>
      <c r="B5073" s="436">
        <f>COUNTIF(AC$4:AC5073,AC5073)</f>
        <v>33</v>
      </c>
      <c r="C5073" s="436" t="str">
        <f t="shared" si="1029"/>
        <v>DC2KV68-DC</v>
      </c>
      <c r="D5073" s="436">
        <f>VLOOKUP(C5073,'LICH THI'!C:AA,12,0)</f>
        <v>107</v>
      </c>
      <c r="E5073" s="436">
        <f>VLOOKUP(C5073,'LICH THI'!C:AA,13,0)</f>
        <v>45</v>
      </c>
      <c r="F5073" s="436">
        <f t="shared" si="1039"/>
        <v>45</v>
      </c>
      <c r="G5073" s="436">
        <f>VLOOKUP(C5073,'LICH THI'!C:AA,14,0)</f>
        <v>3</v>
      </c>
      <c r="H5073" s="436">
        <f t="shared" si="1030"/>
        <v>1</v>
      </c>
      <c r="I5073" s="436" t="str">
        <f t="shared" si="1031"/>
        <v>Bùi Thị Thu Huyền</v>
      </c>
      <c r="J5073" s="436"/>
      <c r="K5073" s="436">
        <f t="shared" si="1032"/>
        <v>2</v>
      </c>
      <c r="L5073" s="436" t="str">
        <f t="shared" si="1033"/>
        <v>DC2KV68-DC-2</v>
      </c>
      <c r="M5073" s="436">
        <f t="shared" si="1034"/>
        <v>23</v>
      </c>
      <c r="N5073" s="437">
        <f t="shared" si="1040"/>
        <v>61</v>
      </c>
      <c r="O5073" s="437"/>
      <c r="P5073" s="430" t="str">
        <f t="shared" si="1035"/>
        <v/>
      </c>
      <c r="U5073" s="177">
        <v>3</v>
      </c>
      <c r="V5073" s="177" t="s">
        <v>2642</v>
      </c>
      <c r="W5073" s="177" t="s">
        <v>4235</v>
      </c>
      <c r="X5073" s="177" t="s">
        <v>4236</v>
      </c>
      <c r="Y5073" s="177" t="s">
        <v>4237</v>
      </c>
      <c r="Z5073" s="177" t="s">
        <v>6528</v>
      </c>
      <c r="AA5073" s="525" t="s">
        <v>4238</v>
      </c>
      <c r="AB5073" s="399" t="str">
        <f t="shared" si="1036"/>
        <v>DC2KV68</v>
      </c>
      <c r="AC5073" s="399" t="str">
        <f t="shared" si="1037"/>
        <v>DC2KV68-DC</v>
      </c>
      <c r="AD5073" t="str">
        <f>Y5073&amp;"-"&amp;VLOOKUP(AC5073,'LICH THI'!C:AA,9,0)</f>
        <v>63DCKT3186-42479</v>
      </c>
      <c r="AE5073">
        <f t="shared" si="1038"/>
        <v>1</v>
      </c>
    </row>
    <row r="5074" spans="1:31" x14ac:dyDescent="0.25">
      <c r="A5074" s="436" t="str">
        <f t="shared" si="1028"/>
        <v>DC2KV68-DC-34</v>
      </c>
      <c r="B5074" s="436">
        <f>COUNTIF(AC$4:AC5074,AC5074)</f>
        <v>34</v>
      </c>
      <c r="C5074" s="436" t="str">
        <f t="shared" si="1029"/>
        <v>DC2KV68-DC</v>
      </c>
      <c r="D5074" s="436">
        <f>VLOOKUP(C5074,'LICH THI'!C:AA,12,0)</f>
        <v>107</v>
      </c>
      <c r="E5074" s="436">
        <f>VLOOKUP(C5074,'LICH THI'!C:AA,13,0)</f>
        <v>45</v>
      </c>
      <c r="F5074" s="436">
        <f t="shared" si="1039"/>
        <v>45</v>
      </c>
      <c r="G5074" s="436">
        <f>VLOOKUP(C5074,'LICH THI'!C:AA,14,0)</f>
        <v>3</v>
      </c>
      <c r="H5074" s="436">
        <f t="shared" si="1030"/>
        <v>1</v>
      </c>
      <c r="I5074" s="436" t="str">
        <f t="shared" si="1031"/>
        <v>Đinh Thu Huyền</v>
      </c>
      <c r="J5074" s="436"/>
      <c r="K5074" s="436">
        <f t="shared" si="1032"/>
        <v>2</v>
      </c>
      <c r="L5074" s="436" t="str">
        <f t="shared" si="1033"/>
        <v>DC2KV68-DC-2</v>
      </c>
      <c r="M5074" s="436">
        <f t="shared" si="1034"/>
        <v>23</v>
      </c>
      <c r="N5074" s="437">
        <f t="shared" si="1040"/>
        <v>62</v>
      </c>
      <c r="O5074" s="437"/>
      <c r="P5074" s="430" t="str">
        <f t="shared" si="1035"/>
        <v/>
      </c>
      <c r="U5074" s="177">
        <v>12</v>
      </c>
      <c r="V5074" s="177" t="s">
        <v>3366</v>
      </c>
      <c r="W5074" s="177" t="s">
        <v>5667</v>
      </c>
      <c r="X5074" s="177" t="s">
        <v>4236</v>
      </c>
      <c r="Y5074" s="177" t="s">
        <v>5668</v>
      </c>
      <c r="Z5074" s="177" t="s">
        <v>6528</v>
      </c>
      <c r="AA5074" s="525" t="s">
        <v>5669</v>
      </c>
      <c r="AB5074" s="399" t="str">
        <f t="shared" si="1036"/>
        <v>DC2KV68</v>
      </c>
      <c r="AC5074" s="399" t="str">
        <f t="shared" si="1037"/>
        <v>DC2KV68-DC</v>
      </c>
      <c r="AD5074" t="str">
        <f>Y5074&amp;"-"&amp;VLOOKUP(AC5074,'LICH THI'!C:AA,9,0)</f>
        <v>64DCKT3033-42479</v>
      </c>
      <c r="AE5074">
        <f t="shared" si="1038"/>
        <v>1</v>
      </c>
    </row>
    <row r="5075" spans="1:31" x14ac:dyDescent="0.25">
      <c r="A5075" s="436" t="str">
        <f t="shared" si="1028"/>
        <v>DC2KV68-DC-35</v>
      </c>
      <c r="B5075" s="436">
        <f>COUNTIF(AC$4:AC5075,AC5075)</f>
        <v>35</v>
      </c>
      <c r="C5075" s="436" t="str">
        <f t="shared" si="1029"/>
        <v>DC2KV68-DC</v>
      </c>
      <c r="D5075" s="436">
        <f>VLOOKUP(C5075,'LICH THI'!C:AA,12,0)</f>
        <v>107</v>
      </c>
      <c r="E5075" s="436">
        <f>VLOOKUP(C5075,'LICH THI'!C:AA,13,0)</f>
        <v>45</v>
      </c>
      <c r="F5075" s="436">
        <f t="shared" si="1039"/>
        <v>45</v>
      </c>
      <c r="G5075" s="436">
        <f>VLOOKUP(C5075,'LICH THI'!C:AA,14,0)</f>
        <v>3</v>
      </c>
      <c r="H5075" s="436">
        <f t="shared" si="1030"/>
        <v>1</v>
      </c>
      <c r="I5075" s="436" t="str">
        <f t="shared" si="1031"/>
        <v>Ngô Thị Huyền</v>
      </c>
      <c r="J5075" s="436"/>
      <c r="K5075" s="436">
        <f t="shared" si="1032"/>
        <v>2</v>
      </c>
      <c r="L5075" s="436" t="str">
        <f t="shared" si="1033"/>
        <v>DC2KV68-DC-2</v>
      </c>
      <c r="M5075" s="436">
        <f t="shared" si="1034"/>
        <v>23</v>
      </c>
      <c r="N5075" s="437">
        <f t="shared" si="1040"/>
        <v>63</v>
      </c>
      <c r="O5075" s="437"/>
      <c r="P5075" s="430" t="str">
        <f t="shared" si="1035"/>
        <v/>
      </c>
      <c r="U5075" s="177">
        <v>13</v>
      </c>
      <c r="V5075" s="177" t="s">
        <v>3366</v>
      </c>
      <c r="W5075" s="177" t="s">
        <v>5865</v>
      </c>
      <c r="X5075" s="177" t="s">
        <v>4236</v>
      </c>
      <c r="Y5075" s="177" t="s">
        <v>6532</v>
      </c>
      <c r="Z5075" s="177" t="s">
        <v>6528</v>
      </c>
      <c r="AA5075" s="525" t="s">
        <v>3525</v>
      </c>
      <c r="AB5075" s="399" t="str">
        <f t="shared" si="1036"/>
        <v>DC2KV68</v>
      </c>
      <c r="AC5075" s="399" t="str">
        <f t="shared" si="1037"/>
        <v>DC2KV68-DC</v>
      </c>
      <c r="AD5075" t="str">
        <f>Y5075&amp;"-"&amp;VLOOKUP(AC5075,'LICH THI'!C:AA,9,0)</f>
        <v>64DCKT3037-42479</v>
      </c>
      <c r="AE5075">
        <f t="shared" si="1038"/>
        <v>1</v>
      </c>
    </row>
    <row r="5076" spans="1:31" x14ac:dyDescent="0.25">
      <c r="A5076" s="436" t="str">
        <f t="shared" si="1028"/>
        <v>DC2KV68-DC-36</v>
      </c>
      <c r="B5076" s="436">
        <f>COUNTIF(AC$4:AC5076,AC5076)</f>
        <v>36</v>
      </c>
      <c r="C5076" s="436" t="str">
        <f t="shared" si="1029"/>
        <v>DC2KV68-DC</v>
      </c>
      <c r="D5076" s="436">
        <f>VLOOKUP(C5076,'LICH THI'!C:AA,12,0)</f>
        <v>107</v>
      </c>
      <c r="E5076" s="436">
        <f>VLOOKUP(C5076,'LICH THI'!C:AA,13,0)</f>
        <v>45</v>
      </c>
      <c r="F5076" s="436">
        <f t="shared" si="1039"/>
        <v>45</v>
      </c>
      <c r="G5076" s="436">
        <f>VLOOKUP(C5076,'LICH THI'!C:AA,14,0)</f>
        <v>3</v>
      </c>
      <c r="H5076" s="436">
        <f t="shared" si="1030"/>
        <v>1</v>
      </c>
      <c r="I5076" s="436" t="str">
        <f t="shared" si="1031"/>
        <v>Phạm Thị Huyền</v>
      </c>
      <c r="J5076" s="436"/>
      <c r="K5076" s="436">
        <f t="shared" si="1032"/>
        <v>2</v>
      </c>
      <c r="L5076" s="436" t="str">
        <f t="shared" si="1033"/>
        <v>DC2KV68-DC-2</v>
      </c>
      <c r="M5076" s="436">
        <f t="shared" si="1034"/>
        <v>23</v>
      </c>
      <c r="N5076" s="437">
        <f t="shared" si="1040"/>
        <v>64</v>
      </c>
      <c r="O5076" s="437"/>
      <c r="P5076" s="430" t="str">
        <f t="shared" si="1035"/>
        <v/>
      </c>
      <c r="U5076" s="177">
        <v>14</v>
      </c>
      <c r="V5076" s="177" t="s">
        <v>3366</v>
      </c>
      <c r="W5076" s="177" t="s">
        <v>3557</v>
      </c>
      <c r="X5076" s="177" t="s">
        <v>4236</v>
      </c>
      <c r="Y5076" s="177" t="s">
        <v>5670</v>
      </c>
      <c r="Z5076" s="177" t="s">
        <v>6528</v>
      </c>
      <c r="AA5076" s="525" t="s">
        <v>5671</v>
      </c>
      <c r="AB5076" s="399" t="str">
        <f t="shared" si="1036"/>
        <v>DC2KV68</v>
      </c>
      <c r="AC5076" s="399" t="str">
        <f t="shared" si="1037"/>
        <v>DC2KV68-DC</v>
      </c>
      <c r="AD5076" t="str">
        <f>Y5076&amp;"-"&amp;VLOOKUP(AC5076,'LICH THI'!C:AA,9,0)</f>
        <v>64DCKT3074-42479</v>
      </c>
      <c r="AE5076">
        <f t="shared" si="1038"/>
        <v>1</v>
      </c>
    </row>
    <row r="5077" spans="1:31" x14ac:dyDescent="0.25">
      <c r="A5077" s="436" t="str">
        <f t="shared" si="1028"/>
        <v>DC2KV68-DC-37</v>
      </c>
      <c r="B5077" s="436">
        <f>COUNTIF(AC$4:AC5077,AC5077)</f>
        <v>37</v>
      </c>
      <c r="C5077" s="436" t="str">
        <f t="shared" si="1029"/>
        <v>DC2KV68-DC</v>
      </c>
      <c r="D5077" s="436">
        <f>VLOOKUP(C5077,'LICH THI'!C:AA,12,0)</f>
        <v>107</v>
      </c>
      <c r="E5077" s="436">
        <f>VLOOKUP(C5077,'LICH THI'!C:AA,13,0)</f>
        <v>45</v>
      </c>
      <c r="F5077" s="436">
        <f t="shared" si="1039"/>
        <v>45</v>
      </c>
      <c r="G5077" s="436">
        <f>VLOOKUP(C5077,'LICH THI'!C:AA,14,0)</f>
        <v>3</v>
      </c>
      <c r="H5077" s="436">
        <f t="shared" si="1030"/>
        <v>1</v>
      </c>
      <c r="I5077" s="436" t="str">
        <f t="shared" si="1031"/>
        <v>Tăng Thị Ngọc Huyền</v>
      </c>
      <c r="J5077" s="436"/>
      <c r="K5077" s="436">
        <f t="shared" si="1032"/>
        <v>2</v>
      </c>
      <c r="L5077" s="436" t="str">
        <f t="shared" si="1033"/>
        <v>DC2KV68-DC-2</v>
      </c>
      <c r="M5077" s="436">
        <f t="shared" si="1034"/>
        <v>23</v>
      </c>
      <c r="N5077" s="437">
        <f t="shared" si="1040"/>
        <v>65</v>
      </c>
      <c r="O5077" s="437"/>
      <c r="P5077" s="430" t="str">
        <f t="shared" si="1035"/>
        <v/>
      </c>
      <c r="U5077" s="177">
        <v>65</v>
      </c>
      <c r="V5077" s="177" t="s">
        <v>4879</v>
      </c>
      <c r="W5077" s="177" t="s">
        <v>6560</v>
      </c>
      <c r="X5077" s="177" t="s">
        <v>4236</v>
      </c>
      <c r="Y5077" s="177" t="s">
        <v>6561</v>
      </c>
      <c r="Z5077" s="177" t="s">
        <v>6528</v>
      </c>
      <c r="AA5077" s="525" t="s">
        <v>5917</v>
      </c>
      <c r="AB5077" s="399" t="str">
        <f t="shared" si="1036"/>
        <v>DC2KV68</v>
      </c>
      <c r="AC5077" s="399" t="str">
        <f t="shared" si="1037"/>
        <v>DC2KV68-DC</v>
      </c>
      <c r="AD5077" t="str">
        <f>Y5077&amp;"-"&amp;VLOOKUP(AC5077,'LICH THI'!C:AA,9,0)</f>
        <v>65DCKX23896-42479</v>
      </c>
      <c r="AE5077">
        <f t="shared" si="1038"/>
        <v>1</v>
      </c>
    </row>
    <row r="5078" spans="1:31" x14ac:dyDescent="0.25">
      <c r="A5078" s="436" t="str">
        <f t="shared" si="1028"/>
        <v>DC2KV68-DC-38</v>
      </c>
      <c r="B5078" s="436">
        <f>COUNTIF(AC$4:AC5078,AC5078)</f>
        <v>38</v>
      </c>
      <c r="C5078" s="436" t="str">
        <f t="shared" si="1029"/>
        <v>DC2KV68-DC</v>
      </c>
      <c r="D5078" s="436">
        <f>VLOOKUP(C5078,'LICH THI'!C:AA,12,0)</f>
        <v>107</v>
      </c>
      <c r="E5078" s="436">
        <f>VLOOKUP(C5078,'LICH THI'!C:AA,13,0)</f>
        <v>45</v>
      </c>
      <c r="F5078" s="436">
        <f t="shared" si="1039"/>
        <v>45</v>
      </c>
      <c r="G5078" s="436">
        <f>VLOOKUP(C5078,'LICH THI'!C:AA,14,0)</f>
        <v>3</v>
      </c>
      <c r="H5078" s="436">
        <f t="shared" si="1030"/>
        <v>1</v>
      </c>
      <c r="I5078" s="436" t="str">
        <f t="shared" si="1031"/>
        <v>Trần Thảo Huyền</v>
      </c>
      <c r="J5078" s="436"/>
      <c r="K5078" s="436">
        <f t="shared" si="1032"/>
        <v>2</v>
      </c>
      <c r="L5078" s="436" t="str">
        <f t="shared" si="1033"/>
        <v>DC2KV68-DC-2</v>
      </c>
      <c r="M5078" s="436">
        <f t="shared" si="1034"/>
        <v>23</v>
      </c>
      <c r="N5078" s="437">
        <f t="shared" si="1040"/>
        <v>66</v>
      </c>
      <c r="O5078" s="437"/>
      <c r="P5078" s="430" t="str">
        <f t="shared" si="1035"/>
        <v/>
      </c>
      <c r="U5078" s="177">
        <v>27</v>
      </c>
      <c r="V5078" s="177" t="s">
        <v>3826</v>
      </c>
      <c r="W5078" s="177" t="s">
        <v>4338</v>
      </c>
      <c r="X5078" s="177" t="s">
        <v>4236</v>
      </c>
      <c r="Y5078" s="177" t="s">
        <v>4339</v>
      </c>
      <c r="Z5078" s="177" t="s">
        <v>6528</v>
      </c>
      <c r="AA5078" s="525" t="s">
        <v>3034</v>
      </c>
      <c r="AB5078" s="399" t="str">
        <f t="shared" si="1036"/>
        <v>DC2KV68</v>
      </c>
      <c r="AC5078" s="399" t="str">
        <f t="shared" si="1037"/>
        <v>DC2KV68-DC</v>
      </c>
      <c r="AD5078" t="str">
        <f>Y5078&amp;"-"&amp;VLOOKUP(AC5078,'LICH THI'!C:AA,9,0)</f>
        <v>64DCKT3152-42479</v>
      </c>
      <c r="AE5078">
        <f t="shared" si="1038"/>
        <v>1</v>
      </c>
    </row>
    <row r="5079" spans="1:31" x14ac:dyDescent="0.25">
      <c r="A5079" s="436" t="str">
        <f t="shared" si="1028"/>
        <v>DC2KV68-DC-39</v>
      </c>
      <c r="B5079" s="436">
        <f>COUNTIF(AC$4:AC5079,AC5079)</f>
        <v>39</v>
      </c>
      <c r="C5079" s="436" t="str">
        <f t="shared" si="1029"/>
        <v>DC2KV68-DC</v>
      </c>
      <c r="D5079" s="436">
        <f>VLOOKUP(C5079,'LICH THI'!C:AA,12,0)</f>
        <v>107</v>
      </c>
      <c r="E5079" s="436">
        <f>VLOOKUP(C5079,'LICH THI'!C:AA,13,0)</f>
        <v>45</v>
      </c>
      <c r="F5079" s="436">
        <f t="shared" si="1039"/>
        <v>45</v>
      </c>
      <c r="G5079" s="436">
        <f>VLOOKUP(C5079,'LICH THI'!C:AA,14,0)</f>
        <v>3</v>
      </c>
      <c r="H5079" s="436">
        <f t="shared" si="1030"/>
        <v>1</v>
      </c>
      <c r="I5079" s="436" t="str">
        <f t="shared" si="1031"/>
        <v>Phạm Văn Huỳnh</v>
      </c>
      <c r="J5079" s="436"/>
      <c r="K5079" s="436">
        <f t="shared" si="1032"/>
        <v>2</v>
      </c>
      <c r="L5079" s="436" t="str">
        <f t="shared" si="1033"/>
        <v>DC2KV68-DC-2</v>
      </c>
      <c r="M5079" s="436">
        <f t="shared" si="1034"/>
        <v>23</v>
      </c>
      <c r="N5079" s="437">
        <f t="shared" si="1040"/>
        <v>67</v>
      </c>
      <c r="O5079" s="437"/>
      <c r="P5079" s="430" t="str">
        <f t="shared" si="1035"/>
        <v/>
      </c>
      <c r="U5079" s="177">
        <v>66</v>
      </c>
      <c r="V5079" s="177" t="s">
        <v>4879</v>
      </c>
      <c r="W5079" s="177" t="s">
        <v>2738</v>
      </c>
      <c r="X5079" s="177" t="s">
        <v>2838</v>
      </c>
      <c r="Y5079" s="177" t="s">
        <v>6562</v>
      </c>
      <c r="Z5079" s="177" t="s">
        <v>6528</v>
      </c>
      <c r="AA5079" s="525" t="s">
        <v>6450</v>
      </c>
      <c r="AB5079" s="399" t="str">
        <f t="shared" si="1036"/>
        <v>DC2KV68</v>
      </c>
      <c r="AC5079" s="399" t="str">
        <f t="shared" si="1037"/>
        <v>DC2KV68-DC</v>
      </c>
      <c r="AD5079" t="str">
        <f>Y5079&amp;"-"&amp;VLOOKUP(AC5079,'LICH THI'!C:AA,9,0)</f>
        <v>65DCKX23986-42479</v>
      </c>
      <c r="AE5079">
        <f t="shared" si="1038"/>
        <v>1</v>
      </c>
    </row>
    <row r="5080" spans="1:31" x14ac:dyDescent="0.25">
      <c r="A5080" s="436" t="str">
        <f t="shared" si="1028"/>
        <v>DC2KV68-DC-40</v>
      </c>
      <c r="B5080" s="436">
        <f>COUNTIF(AC$4:AC5080,AC5080)</f>
        <v>40</v>
      </c>
      <c r="C5080" s="436" t="str">
        <f t="shared" si="1029"/>
        <v>DC2KV68-DC</v>
      </c>
      <c r="D5080" s="436">
        <f>VLOOKUP(C5080,'LICH THI'!C:AA,12,0)</f>
        <v>107</v>
      </c>
      <c r="E5080" s="436">
        <f>VLOOKUP(C5080,'LICH THI'!C:AA,13,0)</f>
        <v>45</v>
      </c>
      <c r="F5080" s="436">
        <f t="shared" si="1039"/>
        <v>45</v>
      </c>
      <c r="G5080" s="436">
        <f>VLOOKUP(C5080,'LICH THI'!C:AA,14,0)</f>
        <v>3</v>
      </c>
      <c r="H5080" s="436">
        <f t="shared" si="1030"/>
        <v>1</v>
      </c>
      <c r="I5080" s="436" t="str">
        <f t="shared" si="1031"/>
        <v>Trần Việt Hưng</v>
      </c>
      <c r="J5080" s="436"/>
      <c r="K5080" s="436">
        <f t="shared" si="1032"/>
        <v>2</v>
      </c>
      <c r="L5080" s="436" t="str">
        <f t="shared" si="1033"/>
        <v>DC2KV68-DC-2</v>
      </c>
      <c r="M5080" s="436">
        <f t="shared" si="1034"/>
        <v>23</v>
      </c>
      <c r="N5080" s="437">
        <f t="shared" si="1040"/>
        <v>68</v>
      </c>
      <c r="O5080" s="437"/>
      <c r="P5080" s="430" t="str">
        <f t="shared" si="1035"/>
        <v/>
      </c>
      <c r="U5080" s="177">
        <v>58</v>
      </c>
      <c r="V5080" s="177" t="s">
        <v>3509</v>
      </c>
      <c r="W5080" s="177" t="s">
        <v>3669</v>
      </c>
      <c r="X5080" s="177" t="s">
        <v>2804</v>
      </c>
      <c r="Y5080" s="177" t="s">
        <v>3907</v>
      </c>
      <c r="Z5080" s="177" t="s">
        <v>6528</v>
      </c>
      <c r="AA5080" s="525" t="s">
        <v>3908</v>
      </c>
      <c r="AB5080" s="399" t="str">
        <f t="shared" si="1036"/>
        <v>DC2KV68</v>
      </c>
      <c r="AC5080" s="399" t="str">
        <f t="shared" si="1037"/>
        <v>DC2KV68-DC</v>
      </c>
      <c r="AD5080" t="str">
        <f>Y5080&amp;"-"&amp;VLOOKUP(AC5080,'LICH THI'!C:AA,9,0)</f>
        <v>65DCKX21857-42479</v>
      </c>
      <c r="AE5080">
        <f t="shared" si="1038"/>
        <v>1</v>
      </c>
    </row>
    <row r="5081" spans="1:31" x14ac:dyDescent="0.25">
      <c r="A5081" s="436" t="str">
        <f t="shared" si="1028"/>
        <v>DC2KV68-DC-41</v>
      </c>
      <c r="B5081" s="436">
        <f>COUNTIF(AC$4:AC5081,AC5081)</f>
        <v>41</v>
      </c>
      <c r="C5081" s="436" t="str">
        <f t="shared" si="1029"/>
        <v>DC2KV68-DC</v>
      </c>
      <c r="D5081" s="436">
        <f>VLOOKUP(C5081,'LICH THI'!C:AA,12,0)</f>
        <v>107</v>
      </c>
      <c r="E5081" s="436">
        <f>VLOOKUP(C5081,'LICH THI'!C:AA,13,0)</f>
        <v>45</v>
      </c>
      <c r="F5081" s="436">
        <f t="shared" si="1039"/>
        <v>45</v>
      </c>
      <c r="G5081" s="436">
        <f>VLOOKUP(C5081,'LICH THI'!C:AA,14,0)</f>
        <v>3</v>
      </c>
      <c r="H5081" s="436">
        <f t="shared" si="1030"/>
        <v>1</v>
      </c>
      <c r="I5081" s="436" t="str">
        <f t="shared" si="1031"/>
        <v>Lý Mai Hương</v>
      </c>
      <c r="J5081" s="436"/>
      <c r="K5081" s="436">
        <f t="shared" si="1032"/>
        <v>2</v>
      </c>
      <c r="L5081" s="436" t="str">
        <f t="shared" si="1033"/>
        <v>DC2KV68-DC-2</v>
      </c>
      <c r="M5081" s="436">
        <f t="shared" si="1034"/>
        <v>23</v>
      </c>
      <c r="N5081" s="437">
        <f t="shared" si="1040"/>
        <v>69</v>
      </c>
      <c r="O5081" s="437"/>
      <c r="P5081" s="430" t="str">
        <f t="shared" si="1035"/>
        <v/>
      </c>
      <c r="U5081" s="177">
        <v>67</v>
      </c>
      <c r="V5081" s="177" t="s">
        <v>4879</v>
      </c>
      <c r="W5081" s="177" t="s">
        <v>5329</v>
      </c>
      <c r="X5081" s="177" t="s">
        <v>2663</v>
      </c>
      <c r="Y5081" s="177" t="s">
        <v>5330</v>
      </c>
      <c r="Z5081" s="177" t="s">
        <v>6528</v>
      </c>
      <c r="AA5081" s="525" t="s">
        <v>5331</v>
      </c>
      <c r="AB5081" s="399" t="str">
        <f t="shared" si="1036"/>
        <v>DC2KV68</v>
      </c>
      <c r="AC5081" s="399" t="str">
        <f t="shared" si="1037"/>
        <v>DC2KV68-DC</v>
      </c>
      <c r="AD5081" t="str">
        <f>Y5081&amp;"-"&amp;VLOOKUP(AC5081,'LICH THI'!C:AA,9,0)</f>
        <v>65DCKX21869-42479</v>
      </c>
      <c r="AE5081">
        <f t="shared" si="1038"/>
        <v>1</v>
      </c>
    </row>
    <row r="5082" spans="1:31" x14ac:dyDescent="0.25">
      <c r="A5082" s="436" t="str">
        <f t="shared" si="1028"/>
        <v>DC2KV68-DC-42</v>
      </c>
      <c r="B5082" s="436">
        <f>COUNTIF(AC$4:AC5082,AC5082)</f>
        <v>42</v>
      </c>
      <c r="C5082" s="436" t="str">
        <f t="shared" si="1029"/>
        <v>DC2KV68-DC</v>
      </c>
      <c r="D5082" s="436">
        <f>VLOOKUP(C5082,'LICH THI'!C:AA,12,0)</f>
        <v>107</v>
      </c>
      <c r="E5082" s="436">
        <f>VLOOKUP(C5082,'LICH THI'!C:AA,13,0)</f>
        <v>45</v>
      </c>
      <c r="F5082" s="436">
        <f t="shared" si="1039"/>
        <v>45</v>
      </c>
      <c r="G5082" s="436">
        <f>VLOOKUP(C5082,'LICH THI'!C:AA,14,0)</f>
        <v>3</v>
      </c>
      <c r="H5082" s="436">
        <f t="shared" si="1030"/>
        <v>1</v>
      </c>
      <c r="I5082" s="436" t="str">
        <f t="shared" si="1031"/>
        <v>Nguyễn Thị Thu Hương</v>
      </c>
      <c r="J5082" s="436"/>
      <c r="K5082" s="436">
        <f t="shared" si="1032"/>
        <v>2</v>
      </c>
      <c r="L5082" s="436" t="str">
        <f t="shared" si="1033"/>
        <v>DC2KV68-DC-2</v>
      </c>
      <c r="M5082" s="436">
        <f t="shared" si="1034"/>
        <v>23</v>
      </c>
      <c r="N5082" s="437">
        <f t="shared" si="1040"/>
        <v>70</v>
      </c>
      <c r="O5082" s="437"/>
      <c r="P5082" s="430" t="str">
        <f t="shared" si="1035"/>
        <v/>
      </c>
      <c r="U5082" s="177">
        <v>104</v>
      </c>
      <c r="V5082" s="177" t="s">
        <v>3046</v>
      </c>
      <c r="W5082" s="177" t="s">
        <v>3056</v>
      </c>
      <c r="X5082" s="177" t="s">
        <v>2663</v>
      </c>
      <c r="Y5082" s="177" t="s">
        <v>3057</v>
      </c>
      <c r="Z5082" s="177" t="s">
        <v>6528</v>
      </c>
      <c r="AA5082" s="525" t="s">
        <v>3058</v>
      </c>
      <c r="AB5082" s="399" t="str">
        <f t="shared" si="1036"/>
        <v>DC2KV68</v>
      </c>
      <c r="AC5082" s="399" t="str">
        <f t="shared" si="1037"/>
        <v>DC2KV68-DC</v>
      </c>
      <c r="AD5082" t="str">
        <f>Y5082&amp;"-"&amp;VLOOKUP(AC5082,'LICH THI'!C:AA,9,0)</f>
        <v>63DCKT3207-42479</v>
      </c>
      <c r="AE5082">
        <f t="shared" si="1038"/>
        <v>1</v>
      </c>
    </row>
    <row r="5083" spans="1:31" x14ac:dyDescent="0.25">
      <c r="A5083" s="436" t="str">
        <f t="shared" si="1028"/>
        <v>DC2KV68-DC-43</v>
      </c>
      <c r="B5083" s="436">
        <f>COUNTIF(AC$4:AC5083,AC5083)</f>
        <v>43</v>
      </c>
      <c r="C5083" s="436" t="str">
        <f t="shared" si="1029"/>
        <v>DC2KV68-DC</v>
      </c>
      <c r="D5083" s="436">
        <f>VLOOKUP(C5083,'LICH THI'!C:AA,12,0)</f>
        <v>107</v>
      </c>
      <c r="E5083" s="436">
        <f>VLOOKUP(C5083,'LICH THI'!C:AA,13,0)</f>
        <v>45</v>
      </c>
      <c r="F5083" s="436">
        <f t="shared" si="1039"/>
        <v>45</v>
      </c>
      <c r="G5083" s="436">
        <f>VLOOKUP(C5083,'LICH THI'!C:AA,14,0)</f>
        <v>3</v>
      </c>
      <c r="H5083" s="436">
        <f t="shared" si="1030"/>
        <v>1</v>
      </c>
      <c r="I5083" s="436" t="str">
        <f t="shared" si="1031"/>
        <v>Trần Thị Lan Hương</v>
      </c>
      <c r="J5083" s="436"/>
      <c r="K5083" s="436">
        <f t="shared" si="1032"/>
        <v>2</v>
      </c>
      <c r="L5083" s="436" t="str">
        <f t="shared" si="1033"/>
        <v>DC2KV68-DC-2</v>
      </c>
      <c r="M5083" s="436">
        <f t="shared" si="1034"/>
        <v>23</v>
      </c>
      <c r="N5083" s="437">
        <f t="shared" si="1040"/>
        <v>71</v>
      </c>
      <c r="O5083" s="437"/>
      <c r="P5083" s="430" t="str">
        <f t="shared" si="1035"/>
        <v/>
      </c>
      <c r="U5083" s="177">
        <v>44</v>
      </c>
      <c r="V5083" s="177" t="s">
        <v>3491</v>
      </c>
      <c r="W5083" s="177" t="s">
        <v>4360</v>
      </c>
      <c r="X5083" s="177" t="s">
        <v>2663</v>
      </c>
      <c r="Y5083" s="177" t="s">
        <v>4361</v>
      </c>
      <c r="Z5083" s="177" t="s">
        <v>6528</v>
      </c>
      <c r="AA5083" s="525" t="s">
        <v>4362</v>
      </c>
      <c r="AB5083" s="399" t="str">
        <f t="shared" si="1036"/>
        <v>DC2KV68</v>
      </c>
      <c r="AC5083" s="399" t="str">
        <f t="shared" si="1037"/>
        <v>DC2KV68-DC</v>
      </c>
      <c r="AD5083" t="str">
        <f>Y5083&amp;"-"&amp;VLOOKUP(AC5083,'LICH THI'!C:AA,9,0)</f>
        <v>65DCKT20062-42479</v>
      </c>
      <c r="AE5083">
        <f t="shared" si="1038"/>
        <v>1</v>
      </c>
    </row>
    <row r="5084" spans="1:31" x14ac:dyDescent="0.25">
      <c r="A5084" s="436" t="str">
        <f t="shared" si="1028"/>
        <v>DC2KV68-DC-44</v>
      </c>
      <c r="B5084" s="436">
        <f>COUNTIF(AC$4:AC5084,AC5084)</f>
        <v>44</v>
      </c>
      <c r="C5084" s="436" t="str">
        <f t="shared" si="1029"/>
        <v>DC2KV68-DC</v>
      </c>
      <c r="D5084" s="436">
        <f>VLOOKUP(C5084,'LICH THI'!C:AA,12,0)</f>
        <v>107</v>
      </c>
      <c r="E5084" s="436">
        <f>VLOOKUP(C5084,'LICH THI'!C:AA,13,0)</f>
        <v>45</v>
      </c>
      <c r="F5084" s="436">
        <f t="shared" si="1039"/>
        <v>45</v>
      </c>
      <c r="G5084" s="436">
        <f>VLOOKUP(C5084,'LICH THI'!C:AA,14,0)</f>
        <v>3</v>
      </c>
      <c r="H5084" s="436">
        <f t="shared" si="1030"/>
        <v>1</v>
      </c>
      <c r="I5084" s="436" t="str">
        <f t="shared" si="1031"/>
        <v>Nguyễn Thị Hường</v>
      </c>
      <c r="J5084" s="436"/>
      <c r="K5084" s="436">
        <f t="shared" si="1032"/>
        <v>2</v>
      </c>
      <c r="L5084" s="436" t="str">
        <f t="shared" si="1033"/>
        <v>DC2KV68-DC-2</v>
      </c>
      <c r="M5084" s="436">
        <f t="shared" si="1034"/>
        <v>23</v>
      </c>
      <c r="N5084" s="437">
        <f t="shared" si="1040"/>
        <v>72</v>
      </c>
      <c r="O5084" s="437"/>
      <c r="P5084" s="430" t="str">
        <f t="shared" si="1035"/>
        <v/>
      </c>
      <c r="U5084" s="177">
        <v>20</v>
      </c>
      <c r="V5084" s="177" t="s">
        <v>3378</v>
      </c>
      <c r="W5084" s="177" t="s">
        <v>2619</v>
      </c>
      <c r="X5084" s="177" t="s">
        <v>4527</v>
      </c>
      <c r="Y5084" s="177" t="s">
        <v>4528</v>
      </c>
      <c r="Z5084" s="177" t="s">
        <v>6528</v>
      </c>
      <c r="AA5084" s="525" t="s">
        <v>4238</v>
      </c>
      <c r="AB5084" s="399" t="str">
        <f t="shared" si="1036"/>
        <v>DC2KV68</v>
      </c>
      <c r="AC5084" s="399" t="str">
        <f t="shared" si="1037"/>
        <v>DC2KV68-DC</v>
      </c>
      <c r="AD5084" t="str">
        <f>Y5084&amp;"-"&amp;VLOOKUP(AC5084,'LICH THI'!C:AA,9,0)</f>
        <v>64DCKT3134-42479</v>
      </c>
      <c r="AE5084">
        <f t="shared" si="1038"/>
        <v>1</v>
      </c>
    </row>
    <row r="5085" spans="1:31" x14ac:dyDescent="0.25">
      <c r="A5085" s="436" t="str">
        <f t="shared" si="1028"/>
        <v>DC2KV68-DC-45</v>
      </c>
      <c r="B5085" s="436">
        <f>COUNTIF(AC$4:AC5085,AC5085)</f>
        <v>45</v>
      </c>
      <c r="C5085" s="436" t="str">
        <f t="shared" si="1029"/>
        <v>DC2KV68-DC</v>
      </c>
      <c r="D5085" s="436">
        <f>VLOOKUP(C5085,'LICH THI'!C:AA,12,0)</f>
        <v>107</v>
      </c>
      <c r="E5085" s="436">
        <f>VLOOKUP(C5085,'LICH THI'!C:AA,13,0)</f>
        <v>45</v>
      </c>
      <c r="F5085" s="436">
        <f t="shared" si="1039"/>
        <v>45</v>
      </c>
      <c r="G5085" s="436">
        <f>VLOOKUP(C5085,'LICH THI'!C:AA,14,0)</f>
        <v>3</v>
      </c>
      <c r="H5085" s="436">
        <f t="shared" si="1030"/>
        <v>1</v>
      </c>
      <c r="I5085" s="436" t="str">
        <f t="shared" si="1031"/>
        <v>Nguyễn Thị Hường</v>
      </c>
      <c r="J5085" s="436"/>
      <c r="K5085" s="436">
        <f t="shared" si="1032"/>
        <v>2</v>
      </c>
      <c r="L5085" s="436" t="str">
        <f t="shared" si="1033"/>
        <v>DC2KV68-DC-2</v>
      </c>
      <c r="M5085" s="436">
        <f t="shared" si="1034"/>
        <v>23</v>
      </c>
      <c r="N5085" s="437">
        <f t="shared" si="1040"/>
        <v>73</v>
      </c>
      <c r="O5085" s="437"/>
      <c r="P5085" s="430" t="str">
        <f t="shared" si="1035"/>
        <v/>
      </c>
      <c r="U5085" s="177">
        <v>95</v>
      </c>
      <c r="V5085" s="177" t="s">
        <v>4092</v>
      </c>
      <c r="W5085" s="177" t="s">
        <v>2619</v>
      </c>
      <c r="X5085" s="177" t="s">
        <v>4527</v>
      </c>
      <c r="Y5085" s="177" t="s">
        <v>6579</v>
      </c>
      <c r="Z5085" s="177" t="s">
        <v>6528</v>
      </c>
      <c r="AA5085" s="525" t="s">
        <v>6051</v>
      </c>
      <c r="AB5085" s="399" t="str">
        <f t="shared" si="1036"/>
        <v>DC2KV68</v>
      </c>
      <c r="AC5085" s="399" t="str">
        <f t="shared" si="1037"/>
        <v>DC2KV68-DC</v>
      </c>
      <c r="AD5085" t="str">
        <f>Y5085&amp;"-"&amp;VLOOKUP(AC5085,'LICH THI'!C:AA,9,0)</f>
        <v>65DCVL20665-42479</v>
      </c>
      <c r="AE5085">
        <f t="shared" si="1038"/>
        <v>1</v>
      </c>
    </row>
    <row r="5086" spans="1:31" x14ac:dyDescent="0.25">
      <c r="A5086" s="436" t="str">
        <f t="shared" si="1028"/>
        <v>DC2KV68-DC-46</v>
      </c>
      <c r="B5086" s="436">
        <f>COUNTIF(AC$4:AC5086,AC5086)</f>
        <v>46</v>
      </c>
      <c r="C5086" s="436" t="str">
        <f t="shared" si="1029"/>
        <v>DC2KV68-DC</v>
      </c>
      <c r="D5086" s="436">
        <f>VLOOKUP(C5086,'LICH THI'!C:AA,12,0)</f>
        <v>107</v>
      </c>
      <c r="E5086" s="436">
        <f>VLOOKUP(C5086,'LICH THI'!C:AA,13,0)</f>
        <v>45</v>
      </c>
      <c r="F5086" s="436">
        <f t="shared" si="1039"/>
        <v>45</v>
      </c>
      <c r="G5086" s="436">
        <f>VLOOKUP(C5086,'LICH THI'!C:AA,14,0)</f>
        <v>3</v>
      </c>
      <c r="H5086" s="436">
        <f t="shared" si="1030"/>
        <v>2</v>
      </c>
      <c r="I5086" s="436" t="str">
        <f t="shared" si="1031"/>
        <v>Đỗ Thị Ngọc Khánh</v>
      </c>
      <c r="J5086" s="436"/>
      <c r="K5086" s="436">
        <f t="shared" si="1032"/>
        <v>3</v>
      </c>
      <c r="L5086" s="436" t="str">
        <f t="shared" si="1033"/>
        <v>DC2KV68-DC-3</v>
      </c>
      <c r="M5086" s="436">
        <f t="shared" si="1034"/>
        <v>23</v>
      </c>
      <c r="N5086" s="437">
        <f t="shared" si="1040"/>
        <v>124</v>
      </c>
      <c r="O5086" s="437"/>
      <c r="P5086" s="430" t="str">
        <f t="shared" si="1035"/>
        <v/>
      </c>
      <c r="U5086" s="177">
        <v>45</v>
      </c>
      <c r="V5086" s="177" t="s">
        <v>3491</v>
      </c>
      <c r="W5086" s="177" t="s">
        <v>5925</v>
      </c>
      <c r="X5086" s="177" t="s">
        <v>3316</v>
      </c>
      <c r="Y5086" s="177" t="s">
        <v>6547</v>
      </c>
      <c r="Z5086" s="177" t="s">
        <v>6528</v>
      </c>
      <c r="AA5086" s="525" t="s">
        <v>5342</v>
      </c>
      <c r="AB5086" s="399" t="str">
        <f t="shared" si="1036"/>
        <v>DC2KV68</v>
      </c>
      <c r="AC5086" s="399" t="str">
        <f t="shared" si="1037"/>
        <v>DC2KV68-DC</v>
      </c>
      <c r="AD5086" t="str">
        <f>Y5086&amp;"-"&amp;VLOOKUP(AC5086,'LICH THI'!C:AA,9,0)</f>
        <v>65DCKT21938-42479</v>
      </c>
      <c r="AE5086">
        <f t="shared" si="1038"/>
        <v>1</v>
      </c>
    </row>
    <row r="5087" spans="1:31" x14ac:dyDescent="0.25">
      <c r="A5087" s="436" t="str">
        <f t="shared" si="1028"/>
        <v>DC2KV68-DC-47</v>
      </c>
      <c r="B5087" s="436">
        <f>COUNTIF(AC$4:AC5087,AC5087)</f>
        <v>47</v>
      </c>
      <c r="C5087" s="436" t="str">
        <f t="shared" si="1029"/>
        <v>DC2KV68-DC</v>
      </c>
      <c r="D5087" s="436">
        <f>VLOOKUP(C5087,'LICH THI'!C:AA,12,0)</f>
        <v>107</v>
      </c>
      <c r="E5087" s="436">
        <f>VLOOKUP(C5087,'LICH THI'!C:AA,13,0)</f>
        <v>45</v>
      </c>
      <c r="F5087" s="436">
        <f t="shared" si="1039"/>
        <v>45</v>
      </c>
      <c r="G5087" s="436">
        <f>VLOOKUP(C5087,'LICH THI'!C:AA,14,0)</f>
        <v>3</v>
      </c>
      <c r="H5087" s="436">
        <f t="shared" si="1030"/>
        <v>2</v>
      </c>
      <c r="I5087" s="436" t="str">
        <f t="shared" si="1031"/>
        <v>Nguyễn Thị Thanh Lam</v>
      </c>
      <c r="J5087" s="436"/>
      <c r="K5087" s="436">
        <f t="shared" si="1032"/>
        <v>3</v>
      </c>
      <c r="L5087" s="436" t="str">
        <f t="shared" si="1033"/>
        <v>DC2KV68-DC-3</v>
      </c>
      <c r="M5087" s="436">
        <f t="shared" si="1034"/>
        <v>23</v>
      </c>
      <c r="N5087" s="437">
        <f t="shared" si="1040"/>
        <v>125</v>
      </c>
      <c r="O5087" s="437"/>
      <c r="P5087" s="430" t="str">
        <f t="shared" si="1035"/>
        <v/>
      </c>
      <c r="U5087" s="177">
        <v>68</v>
      </c>
      <c r="V5087" s="177" t="s">
        <v>4879</v>
      </c>
      <c r="W5087" s="177" t="s">
        <v>3836</v>
      </c>
      <c r="X5087" s="177" t="s">
        <v>5269</v>
      </c>
      <c r="Y5087" s="177" t="s">
        <v>6563</v>
      </c>
      <c r="Z5087" s="177" t="s">
        <v>6528</v>
      </c>
      <c r="AA5087" s="525" t="s">
        <v>4776</v>
      </c>
      <c r="AB5087" s="399" t="str">
        <f t="shared" si="1036"/>
        <v>DC2KV68</v>
      </c>
      <c r="AC5087" s="399" t="str">
        <f t="shared" si="1037"/>
        <v>DC2KV68-DC</v>
      </c>
      <c r="AD5087" t="str">
        <f>Y5087&amp;"-"&amp;VLOOKUP(AC5087,'LICH THI'!C:AA,9,0)</f>
        <v>65DCKX23219-42479</v>
      </c>
      <c r="AE5087">
        <f t="shared" si="1038"/>
        <v>1</v>
      </c>
    </row>
    <row r="5088" spans="1:31" x14ac:dyDescent="0.25">
      <c r="A5088" s="436" t="str">
        <f t="shared" si="1028"/>
        <v>DC2KV68-DC-48</v>
      </c>
      <c r="B5088" s="436">
        <f>COUNTIF(AC$4:AC5088,AC5088)</f>
        <v>48</v>
      </c>
      <c r="C5088" s="436" t="str">
        <f t="shared" si="1029"/>
        <v>DC2KV68-DC</v>
      </c>
      <c r="D5088" s="436">
        <f>VLOOKUP(C5088,'LICH THI'!C:AA,12,0)</f>
        <v>107</v>
      </c>
      <c r="E5088" s="436">
        <f>VLOOKUP(C5088,'LICH THI'!C:AA,13,0)</f>
        <v>45</v>
      </c>
      <c r="F5088" s="436">
        <f t="shared" si="1039"/>
        <v>45</v>
      </c>
      <c r="G5088" s="436">
        <f>VLOOKUP(C5088,'LICH THI'!C:AA,14,0)</f>
        <v>3</v>
      </c>
      <c r="H5088" s="436">
        <f t="shared" si="1030"/>
        <v>2</v>
      </c>
      <c r="I5088" s="436" t="str">
        <f t="shared" si="1031"/>
        <v>Bùi Thị Lan</v>
      </c>
      <c r="J5088" s="436"/>
      <c r="K5088" s="436">
        <f t="shared" si="1032"/>
        <v>3</v>
      </c>
      <c r="L5088" s="436" t="str">
        <f t="shared" si="1033"/>
        <v>DC2KV68-DC-3</v>
      </c>
      <c r="M5088" s="436">
        <f t="shared" si="1034"/>
        <v>23</v>
      </c>
      <c r="N5088" s="437">
        <f t="shared" si="1040"/>
        <v>126</v>
      </c>
      <c r="O5088" s="437"/>
      <c r="P5088" s="430" t="str">
        <f t="shared" si="1035"/>
        <v/>
      </c>
      <c r="U5088" s="177">
        <v>6</v>
      </c>
      <c r="V5088" s="177" t="s">
        <v>3358</v>
      </c>
      <c r="W5088" s="177" t="s">
        <v>2630</v>
      </c>
      <c r="X5088" s="177" t="s">
        <v>2960</v>
      </c>
      <c r="Y5088" s="177" t="s">
        <v>3813</v>
      </c>
      <c r="Z5088" s="177" t="s">
        <v>6528</v>
      </c>
      <c r="AA5088" s="525" t="s">
        <v>3814</v>
      </c>
      <c r="AB5088" s="399" t="str">
        <f t="shared" si="1036"/>
        <v>DC2KV68</v>
      </c>
      <c r="AC5088" s="399" t="str">
        <f t="shared" si="1037"/>
        <v>DC2KV68-DC</v>
      </c>
      <c r="AD5088" t="str">
        <f>Y5088&amp;"-"&amp;VLOOKUP(AC5088,'LICH THI'!C:AA,9,0)</f>
        <v>64DCKT3034-42479</v>
      </c>
      <c r="AE5088">
        <f t="shared" si="1038"/>
        <v>1</v>
      </c>
    </row>
    <row r="5089" spans="1:31" x14ac:dyDescent="0.25">
      <c r="A5089" s="436" t="str">
        <f t="shared" si="1028"/>
        <v>DC2KV68-DC-49</v>
      </c>
      <c r="B5089" s="436">
        <f>COUNTIF(AC$4:AC5089,AC5089)</f>
        <v>49</v>
      </c>
      <c r="C5089" s="436" t="str">
        <f t="shared" si="1029"/>
        <v>DC2KV68-DC</v>
      </c>
      <c r="D5089" s="436">
        <f>VLOOKUP(C5089,'LICH THI'!C:AA,12,0)</f>
        <v>107</v>
      </c>
      <c r="E5089" s="436">
        <f>VLOOKUP(C5089,'LICH THI'!C:AA,13,0)</f>
        <v>45</v>
      </c>
      <c r="F5089" s="436">
        <f t="shared" si="1039"/>
        <v>45</v>
      </c>
      <c r="G5089" s="436">
        <f>VLOOKUP(C5089,'LICH THI'!C:AA,14,0)</f>
        <v>3</v>
      </c>
      <c r="H5089" s="436">
        <f t="shared" si="1030"/>
        <v>2</v>
      </c>
      <c r="I5089" s="436" t="str">
        <f t="shared" si="1031"/>
        <v>Trần Thị Lan</v>
      </c>
      <c r="J5089" s="436"/>
      <c r="K5089" s="436">
        <f t="shared" si="1032"/>
        <v>3</v>
      </c>
      <c r="L5089" s="436" t="str">
        <f t="shared" si="1033"/>
        <v>DC2KV68-DC-3</v>
      </c>
      <c r="M5089" s="436">
        <f t="shared" si="1034"/>
        <v>23</v>
      </c>
      <c r="N5089" s="437">
        <f t="shared" si="1040"/>
        <v>127</v>
      </c>
      <c r="O5089" s="437"/>
      <c r="P5089" s="430" t="str">
        <f t="shared" si="1035"/>
        <v/>
      </c>
      <c r="U5089" s="177">
        <v>59</v>
      </c>
      <c r="V5089" s="177" t="s">
        <v>3509</v>
      </c>
      <c r="W5089" s="177" t="s">
        <v>2716</v>
      </c>
      <c r="X5089" s="177" t="s">
        <v>2960</v>
      </c>
      <c r="Y5089" s="177" t="s">
        <v>5293</v>
      </c>
      <c r="Z5089" s="177" t="s">
        <v>6528</v>
      </c>
      <c r="AA5089" s="525" t="s">
        <v>5294</v>
      </c>
      <c r="AB5089" s="399" t="str">
        <f t="shared" si="1036"/>
        <v>DC2KV68</v>
      </c>
      <c r="AC5089" s="399" t="str">
        <f t="shared" si="1037"/>
        <v>DC2KV68-DC</v>
      </c>
      <c r="AD5089" t="str">
        <f>Y5089&amp;"-"&amp;VLOOKUP(AC5089,'LICH THI'!C:AA,9,0)</f>
        <v>65DCKX20572-42479</v>
      </c>
      <c r="AE5089">
        <f t="shared" si="1038"/>
        <v>1</v>
      </c>
    </row>
    <row r="5090" spans="1:31" x14ac:dyDescent="0.25">
      <c r="A5090" s="436" t="str">
        <f t="shared" si="1028"/>
        <v>DC2KV68-DC-50</v>
      </c>
      <c r="B5090" s="436">
        <f>COUNTIF(AC$4:AC5090,AC5090)</f>
        <v>50</v>
      </c>
      <c r="C5090" s="436" t="str">
        <f t="shared" si="1029"/>
        <v>DC2KV68-DC</v>
      </c>
      <c r="D5090" s="436">
        <f>VLOOKUP(C5090,'LICH THI'!C:AA,12,0)</f>
        <v>107</v>
      </c>
      <c r="E5090" s="436">
        <f>VLOOKUP(C5090,'LICH THI'!C:AA,13,0)</f>
        <v>45</v>
      </c>
      <c r="F5090" s="436">
        <f t="shared" si="1039"/>
        <v>45</v>
      </c>
      <c r="G5090" s="436">
        <f>VLOOKUP(C5090,'LICH THI'!C:AA,14,0)</f>
        <v>3</v>
      </c>
      <c r="H5090" s="436">
        <f t="shared" si="1030"/>
        <v>2</v>
      </c>
      <c r="I5090" s="436" t="str">
        <f t="shared" si="1031"/>
        <v>Nguyễn Trung Lâm</v>
      </c>
      <c r="J5090" s="436"/>
      <c r="K5090" s="436">
        <f t="shared" si="1032"/>
        <v>3</v>
      </c>
      <c r="L5090" s="436" t="str">
        <f t="shared" si="1033"/>
        <v>DC2KV68-DC-3</v>
      </c>
      <c r="M5090" s="436">
        <f t="shared" si="1034"/>
        <v>23</v>
      </c>
      <c r="N5090" s="437">
        <f t="shared" si="1040"/>
        <v>128</v>
      </c>
      <c r="O5090" s="437"/>
      <c r="P5090" s="430" t="str">
        <f t="shared" si="1035"/>
        <v/>
      </c>
      <c r="U5090" s="177">
        <v>96</v>
      </c>
      <c r="V5090" s="177" t="s">
        <v>4092</v>
      </c>
      <c r="W5090" s="177" t="s">
        <v>2687</v>
      </c>
      <c r="X5090" s="177" t="s">
        <v>2884</v>
      </c>
      <c r="Y5090" s="177" t="s">
        <v>5956</v>
      </c>
      <c r="Z5090" s="177" t="s">
        <v>6528</v>
      </c>
      <c r="AA5090" s="525" t="s">
        <v>5957</v>
      </c>
      <c r="AB5090" s="399" t="str">
        <f t="shared" si="1036"/>
        <v>DC2KV68</v>
      </c>
      <c r="AC5090" s="399" t="str">
        <f t="shared" si="1037"/>
        <v>DC2KV68-DC</v>
      </c>
      <c r="AD5090" t="str">
        <f>Y5090&amp;"-"&amp;VLOOKUP(AC5090,'LICH THI'!C:AA,9,0)</f>
        <v>65DCVL22175-42479</v>
      </c>
      <c r="AE5090">
        <f t="shared" si="1038"/>
        <v>1</v>
      </c>
    </row>
    <row r="5091" spans="1:31" x14ac:dyDescent="0.25">
      <c r="A5091" s="436" t="str">
        <f t="shared" si="1028"/>
        <v>DC2KV68-DC-51</v>
      </c>
      <c r="B5091" s="436">
        <f>COUNTIF(AC$4:AC5091,AC5091)</f>
        <v>51</v>
      </c>
      <c r="C5091" s="436" t="str">
        <f t="shared" si="1029"/>
        <v>DC2KV68-DC</v>
      </c>
      <c r="D5091" s="436">
        <f>VLOOKUP(C5091,'LICH THI'!C:AA,12,0)</f>
        <v>107</v>
      </c>
      <c r="E5091" s="436">
        <f>VLOOKUP(C5091,'LICH THI'!C:AA,13,0)</f>
        <v>45</v>
      </c>
      <c r="F5091" s="436">
        <f t="shared" si="1039"/>
        <v>45</v>
      </c>
      <c r="G5091" s="436">
        <f>VLOOKUP(C5091,'LICH THI'!C:AA,14,0)</f>
        <v>3</v>
      </c>
      <c r="H5091" s="436">
        <f t="shared" si="1030"/>
        <v>2</v>
      </c>
      <c r="I5091" s="436" t="str">
        <f t="shared" si="1031"/>
        <v>Bùi Thị Hà Linh</v>
      </c>
      <c r="J5091" s="436"/>
      <c r="K5091" s="436">
        <f t="shared" si="1032"/>
        <v>3</v>
      </c>
      <c r="L5091" s="436" t="str">
        <f t="shared" si="1033"/>
        <v>DC2KV68-DC-3</v>
      </c>
      <c r="M5091" s="436">
        <f t="shared" si="1034"/>
        <v>23</v>
      </c>
      <c r="N5091" s="437">
        <f t="shared" si="1040"/>
        <v>129</v>
      </c>
      <c r="O5091" s="437"/>
      <c r="P5091" s="430" t="str">
        <f t="shared" si="1035"/>
        <v/>
      </c>
      <c r="U5091" s="177">
        <v>60</v>
      </c>
      <c r="V5091" s="177" t="s">
        <v>3509</v>
      </c>
      <c r="W5091" s="177" t="s">
        <v>6557</v>
      </c>
      <c r="X5091" s="177" t="s">
        <v>2670</v>
      </c>
      <c r="Y5091" s="177" t="s">
        <v>6558</v>
      </c>
      <c r="Z5091" s="177" t="s">
        <v>6528</v>
      </c>
      <c r="AA5091" s="525" t="s">
        <v>6559</v>
      </c>
      <c r="AB5091" s="399" t="str">
        <f t="shared" si="1036"/>
        <v>DC2KV68</v>
      </c>
      <c r="AC5091" s="399" t="str">
        <f t="shared" si="1037"/>
        <v>DC2KV68-DC</v>
      </c>
      <c r="AD5091" t="str">
        <f>Y5091&amp;"-"&amp;VLOOKUP(AC5091,'LICH THI'!C:AA,9,0)</f>
        <v>65DCKX21458-42479</v>
      </c>
      <c r="AE5091">
        <f t="shared" si="1038"/>
        <v>1</v>
      </c>
    </row>
    <row r="5092" spans="1:31" x14ac:dyDescent="0.25">
      <c r="A5092" s="436" t="str">
        <f t="shared" si="1028"/>
        <v>DC2KV68-DC-52</v>
      </c>
      <c r="B5092" s="436">
        <f>COUNTIF(AC$4:AC5092,AC5092)</f>
        <v>52</v>
      </c>
      <c r="C5092" s="436" t="str">
        <f t="shared" si="1029"/>
        <v>DC2KV68-DC</v>
      </c>
      <c r="D5092" s="436">
        <f>VLOOKUP(C5092,'LICH THI'!C:AA,12,0)</f>
        <v>107</v>
      </c>
      <c r="E5092" s="436">
        <f>VLOOKUP(C5092,'LICH THI'!C:AA,13,0)</f>
        <v>45</v>
      </c>
      <c r="F5092" s="436">
        <f t="shared" si="1039"/>
        <v>45</v>
      </c>
      <c r="G5092" s="436">
        <f>VLOOKUP(C5092,'LICH THI'!C:AA,14,0)</f>
        <v>3</v>
      </c>
      <c r="H5092" s="436">
        <f t="shared" si="1030"/>
        <v>2</v>
      </c>
      <c r="I5092" s="436" t="str">
        <f t="shared" si="1031"/>
        <v>Bùi Thùy Linh</v>
      </c>
      <c r="J5092" s="436"/>
      <c r="K5092" s="436">
        <f t="shared" si="1032"/>
        <v>3</v>
      </c>
      <c r="L5092" s="436" t="str">
        <f t="shared" si="1033"/>
        <v>DC2KV68-DC-3</v>
      </c>
      <c r="M5092" s="436">
        <f t="shared" si="1034"/>
        <v>23</v>
      </c>
      <c r="N5092" s="437">
        <f t="shared" si="1040"/>
        <v>130</v>
      </c>
      <c r="O5092" s="437"/>
      <c r="P5092" s="430" t="str">
        <f t="shared" si="1035"/>
        <v/>
      </c>
      <c r="U5092" s="177">
        <v>15</v>
      </c>
      <c r="V5092" s="177" t="s">
        <v>3366</v>
      </c>
      <c r="W5092" s="177" t="s">
        <v>3820</v>
      </c>
      <c r="X5092" s="177" t="s">
        <v>2670</v>
      </c>
      <c r="Y5092" s="177" t="s">
        <v>3821</v>
      </c>
      <c r="Z5092" s="177" t="s">
        <v>6528</v>
      </c>
      <c r="AA5092" s="525" t="s">
        <v>2820</v>
      </c>
      <c r="AB5092" s="399" t="str">
        <f t="shared" si="1036"/>
        <v>DC2KV68</v>
      </c>
      <c r="AC5092" s="399" t="str">
        <f t="shared" si="1037"/>
        <v>DC2KV68-DC</v>
      </c>
      <c r="AD5092" t="str">
        <f>Y5092&amp;"-"&amp;VLOOKUP(AC5092,'LICH THI'!C:AA,9,0)</f>
        <v>64DCKT3120-42479</v>
      </c>
      <c r="AE5092">
        <f t="shared" si="1038"/>
        <v>1</v>
      </c>
    </row>
    <row r="5093" spans="1:31" x14ac:dyDescent="0.25">
      <c r="A5093" s="436" t="str">
        <f t="shared" si="1028"/>
        <v>DC2KV68-DC-53</v>
      </c>
      <c r="B5093" s="436">
        <f>COUNTIF(AC$4:AC5093,AC5093)</f>
        <v>53</v>
      </c>
      <c r="C5093" s="436" t="str">
        <f t="shared" si="1029"/>
        <v>DC2KV68-DC</v>
      </c>
      <c r="D5093" s="436">
        <f>VLOOKUP(C5093,'LICH THI'!C:AA,12,0)</f>
        <v>107</v>
      </c>
      <c r="E5093" s="436">
        <f>VLOOKUP(C5093,'LICH THI'!C:AA,13,0)</f>
        <v>45</v>
      </c>
      <c r="F5093" s="436">
        <f t="shared" si="1039"/>
        <v>45</v>
      </c>
      <c r="G5093" s="436">
        <f>VLOOKUP(C5093,'LICH THI'!C:AA,14,0)</f>
        <v>3</v>
      </c>
      <c r="H5093" s="436">
        <f t="shared" si="1030"/>
        <v>2</v>
      </c>
      <c r="I5093" s="436" t="str">
        <f t="shared" si="1031"/>
        <v>Hoàng Thuỳ Linh</v>
      </c>
      <c r="J5093" s="436"/>
      <c r="K5093" s="436">
        <f t="shared" si="1032"/>
        <v>3</v>
      </c>
      <c r="L5093" s="436" t="str">
        <f t="shared" si="1033"/>
        <v>DC2KV68-DC-3</v>
      </c>
      <c r="M5093" s="436">
        <f t="shared" si="1034"/>
        <v>23</v>
      </c>
      <c r="N5093" s="437">
        <f t="shared" si="1040"/>
        <v>131</v>
      </c>
      <c r="O5093" s="437"/>
      <c r="P5093" s="430" t="str">
        <f t="shared" si="1035"/>
        <v/>
      </c>
      <c r="U5093" s="177">
        <v>52</v>
      </c>
      <c r="V5093" s="177" t="s">
        <v>3502</v>
      </c>
      <c r="W5093" s="177" t="s">
        <v>6555</v>
      </c>
      <c r="X5093" s="177" t="s">
        <v>2670</v>
      </c>
      <c r="Y5093" s="177" t="s">
        <v>6556</v>
      </c>
      <c r="Z5093" s="177" t="s">
        <v>6528</v>
      </c>
      <c r="AA5093" s="525" t="s">
        <v>5988</v>
      </c>
      <c r="AB5093" s="399" t="str">
        <f t="shared" si="1036"/>
        <v>DC2KV68</v>
      </c>
      <c r="AC5093" s="399" t="str">
        <f t="shared" si="1037"/>
        <v>DC2KV68-DC</v>
      </c>
      <c r="AD5093" t="str">
        <f>Y5093&amp;"-"&amp;VLOOKUP(AC5093,'LICH THI'!C:AA,9,0)</f>
        <v>65DCKT21589-42479</v>
      </c>
      <c r="AE5093">
        <f t="shared" si="1038"/>
        <v>1</v>
      </c>
    </row>
    <row r="5094" spans="1:31" x14ac:dyDescent="0.25">
      <c r="A5094" s="436" t="str">
        <f t="shared" si="1028"/>
        <v>DC2KV68-DC-54</v>
      </c>
      <c r="B5094" s="436">
        <f>COUNTIF(AC$4:AC5094,AC5094)</f>
        <v>54</v>
      </c>
      <c r="C5094" s="436" t="str">
        <f t="shared" si="1029"/>
        <v>DC2KV68-DC</v>
      </c>
      <c r="D5094" s="436">
        <f>VLOOKUP(C5094,'LICH THI'!C:AA,12,0)</f>
        <v>107</v>
      </c>
      <c r="E5094" s="436">
        <f>VLOOKUP(C5094,'LICH THI'!C:AA,13,0)</f>
        <v>45</v>
      </c>
      <c r="F5094" s="436">
        <f t="shared" si="1039"/>
        <v>45</v>
      </c>
      <c r="G5094" s="436">
        <f>VLOOKUP(C5094,'LICH THI'!C:AA,14,0)</f>
        <v>3</v>
      </c>
      <c r="H5094" s="436">
        <f t="shared" si="1030"/>
        <v>2</v>
      </c>
      <c r="I5094" s="436" t="str">
        <f t="shared" si="1031"/>
        <v>Khuất Nhật Linh</v>
      </c>
      <c r="J5094" s="436"/>
      <c r="K5094" s="436">
        <f t="shared" si="1032"/>
        <v>3</v>
      </c>
      <c r="L5094" s="436" t="str">
        <f t="shared" si="1033"/>
        <v>DC2KV68-DC-3</v>
      </c>
      <c r="M5094" s="436">
        <f t="shared" si="1034"/>
        <v>23</v>
      </c>
      <c r="N5094" s="437">
        <f t="shared" si="1040"/>
        <v>132</v>
      </c>
      <c r="O5094" s="437"/>
      <c r="P5094" s="430" t="str">
        <f t="shared" si="1035"/>
        <v/>
      </c>
      <c r="U5094" s="177">
        <v>78</v>
      </c>
      <c r="V5094" s="177" t="s">
        <v>3517</v>
      </c>
      <c r="W5094" s="177" t="s">
        <v>6567</v>
      </c>
      <c r="X5094" s="177" t="s">
        <v>2670</v>
      </c>
      <c r="Y5094" s="177" t="s">
        <v>6568</v>
      </c>
      <c r="Z5094" s="177" t="s">
        <v>6528</v>
      </c>
      <c r="AA5094" s="525" t="s">
        <v>2789</v>
      </c>
      <c r="AB5094" s="399" t="str">
        <f t="shared" si="1036"/>
        <v>DC2KV68</v>
      </c>
      <c r="AC5094" s="399" t="str">
        <f t="shared" si="1037"/>
        <v>DC2KV68-DC</v>
      </c>
      <c r="AD5094" t="str">
        <f>Y5094&amp;"-"&amp;VLOOKUP(AC5094,'LICH THI'!C:AA,9,0)</f>
        <v>65DCKX23224-42479</v>
      </c>
      <c r="AE5094">
        <f t="shared" si="1038"/>
        <v>1</v>
      </c>
    </row>
    <row r="5095" spans="1:31" x14ac:dyDescent="0.25">
      <c r="A5095" s="436" t="str">
        <f t="shared" si="1028"/>
        <v>DC2KV68-DC-55</v>
      </c>
      <c r="B5095" s="436">
        <f>COUNTIF(AC$4:AC5095,AC5095)</f>
        <v>55</v>
      </c>
      <c r="C5095" s="436" t="str">
        <f t="shared" si="1029"/>
        <v>DC2KV68-DC</v>
      </c>
      <c r="D5095" s="436">
        <f>VLOOKUP(C5095,'LICH THI'!C:AA,12,0)</f>
        <v>107</v>
      </c>
      <c r="E5095" s="436">
        <f>VLOOKUP(C5095,'LICH THI'!C:AA,13,0)</f>
        <v>45</v>
      </c>
      <c r="F5095" s="436">
        <f t="shared" si="1039"/>
        <v>45</v>
      </c>
      <c r="G5095" s="436">
        <f>VLOOKUP(C5095,'LICH THI'!C:AA,14,0)</f>
        <v>3</v>
      </c>
      <c r="H5095" s="436">
        <f t="shared" si="1030"/>
        <v>2</v>
      </c>
      <c r="I5095" s="436" t="str">
        <f t="shared" si="1031"/>
        <v>Lê Khánh Linh</v>
      </c>
      <c r="J5095" s="436"/>
      <c r="K5095" s="436">
        <f t="shared" si="1032"/>
        <v>3</v>
      </c>
      <c r="L5095" s="436" t="str">
        <f t="shared" si="1033"/>
        <v>DC2KV68-DC-3</v>
      </c>
      <c r="M5095" s="436">
        <f t="shared" si="1034"/>
        <v>23</v>
      </c>
      <c r="N5095" s="437">
        <f t="shared" si="1040"/>
        <v>133</v>
      </c>
      <c r="O5095" s="437"/>
      <c r="P5095" s="430" t="str">
        <f t="shared" si="1035"/>
        <v/>
      </c>
      <c r="U5095" s="177">
        <v>69</v>
      </c>
      <c r="V5095" s="177" t="s">
        <v>4879</v>
      </c>
      <c r="W5095" s="177" t="s">
        <v>4737</v>
      </c>
      <c r="X5095" s="177" t="s">
        <v>2670</v>
      </c>
      <c r="Y5095" s="177" t="s">
        <v>6564</v>
      </c>
      <c r="Z5095" s="177" t="s">
        <v>6528</v>
      </c>
      <c r="AA5095" s="525" t="s">
        <v>4857</v>
      </c>
      <c r="AB5095" s="399" t="str">
        <f t="shared" si="1036"/>
        <v>DC2KV68</v>
      </c>
      <c r="AC5095" s="399" t="str">
        <f t="shared" si="1037"/>
        <v>DC2KV68-DC</v>
      </c>
      <c r="AD5095" t="str">
        <f>Y5095&amp;"-"&amp;VLOOKUP(AC5095,'LICH THI'!C:AA,9,0)</f>
        <v>65DCKX23213-42479</v>
      </c>
      <c r="AE5095">
        <f t="shared" si="1038"/>
        <v>1</v>
      </c>
    </row>
    <row r="5096" spans="1:31" x14ac:dyDescent="0.25">
      <c r="A5096" s="436" t="str">
        <f t="shared" si="1028"/>
        <v>DC2KV68-DC-56</v>
      </c>
      <c r="B5096" s="436">
        <f>COUNTIF(AC$4:AC5096,AC5096)</f>
        <v>56</v>
      </c>
      <c r="C5096" s="436" t="str">
        <f t="shared" si="1029"/>
        <v>DC2KV68-DC</v>
      </c>
      <c r="D5096" s="436">
        <f>VLOOKUP(C5096,'LICH THI'!C:AA,12,0)</f>
        <v>107</v>
      </c>
      <c r="E5096" s="436">
        <f>VLOOKUP(C5096,'LICH THI'!C:AA,13,0)</f>
        <v>45</v>
      </c>
      <c r="F5096" s="436">
        <f t="shared" si="1039"/>
        <v>45</v>
      </c>
      <c r="G5096" s="436">
        <f>VLOOKUP(C5096,'LICH THI'!C:AA,14,0)</f>
        <v>3</v>
      </c>
      <c r="H5096" s="436">
        <f t="shared" si="1030"/>
        <v>2</v>
      </c>
      <c r="I5096" s="436" t="str">
        <f t="shared" si="1031"/>
        <v>Nguyễn Thị Linh</v>
      </c>
      <c r="J5096" s="436"/>
      <c r="K5096" s="436">
        <f t="shared" si="1032"/>
        <v>3</v>
      </c>
      <c r="L5096" s="436" t="str">
        <f t="shared" si="1033"/>
        <v>DC2KV68-DC-3</v>
      </c>
      <c r="M5096" s="436">
        <f t="shared" si="1034"/>
        <v>23</v>
      </c>
      <c r="N5096" s="437">
        <f t="shared" si="1040"/>
        <v>134</v>
      </c>
      <c r="O5096" s="437"/>
      <c r="P5096" s="430" t="str">
        <f t="shared" si="1035"/>
        <v/>
      </c>
      <c r="U5096" s="177">
        <v>79</v>
      </c>
      <c r="V5096" s="177" t="s">
        <v>3517</v>
      </c>
      <c r="W5096" s="177" t="s">
        <v>2619</v>
      </c>
      <c r="X5096" s="177" t="s">
        <v>2670</v>
      </c>
      <c r="Y5096" s="177" t="s">
        <v>4891</v>
      </c>
      <c r="Z5096" s="177" t="s">
        <v>6528</v>
      </c>
      <c r="AA5096" s="525" t="s">
        <v>4051</v>
      </c>
      <c r="AB5096" s="399" t="str">
        <f t="shared" si="1036"/>
        <v>DC2KV68</v>
      </c>
      <c r="AC5096" s="399" t="str">
        <f t="shared" si="1037"/>
        <v>DC2KV68-DC</v>
      </c>
      <c r="AD5096" t="str">
        <f>Y5096&amp;"-"&amp;VLOOKUP(AC5096,'LICH THI'!C:AA,9,0)</f>
        <v>65DCKX22145-42479</v>
      </c>
      <c r="AE5096">
        <f t="shared" si="1038"/>
        <v>1</v>
      </c>
    </row>
    <row r="5097" spans="1:31" x14ac:dyDescent="0.25">
      <c r="A5097" s="436" t="str">
        <f t="shared" si="1028"/>
        <v>DC2KV68-DC-57</v>
      </c>
      <c r="B5097" s="436">
        <f>COUNTIF(AC$4:AC5097,AC5097)</f>
        <v>57</v>
      </c>
      <c r="C5097" s="436" t="str">
        <f t="shared" si="1029"/>
        <v>DC2KV68-DC</v>
      </c>
      <c r="D5097" s="436">
        <f>VLOOKUP(C5097,'LICH THI'!C:AA,12,0)</f>
        <v>107</v>
      </c>
      <c r="E5097" s="436">
        <f>VLOOKUP(C5097,'LICH THI'!C:AA,13,0)</f>
        <v>45</v>
      </c>
      <c r="F5097" s="436">
        <f t="shared" si="1039"/>
        <v>45</v>
      </c>
      <c r="G5097" s="436">
        <f>VLOOKUP(C5097,'LICH THI'!C:AA,14,0)</f>
        <v>3</v>
      </c>
      <c r="H5097" s="436">
        <f t="shared" si="1030"/>
        <v>2</v>
      </c>
      <c r="I5097" s="436" t="str">
        <f t="shared" si="1031"/>
        <v>Nguyễn Thị Hồng Linh</v>
      </c>
      <c r="J5097" s="436"/>
      <c r="K5097" s="436">
        <f t="shared" si="1032"/>
        <v>3</v>
      </c>
      <c r="L5097" s="436" t="str">
        <f t="shared" si="1033"/>
        <v>DC2KV68-DC-3</v>
      </c>
      <c r="M5097" s="436">
        <f t="shared" si="1034"/>
        <v>23</v>
      </c>
      <c r="N5097" s="437">
        <f t="shared" si="1040"/>
        <v>135</v>
      </c>
      <c r="O5097" s="437"/>
      <c r="P5097" s="430" t="str">
        <f t="shared" si="1035"/>
        <v/>
      </c>
      <c r="U5097" s="177">
        <v>46</v>
      </c>
      <c r="V5097" s="177" t="s">
        <v>3491</v>
      </c>
      <c r="W5097" s="177" t="s">
        <v>2648</v>
      </c>
      <c r="X5097" s="177" t="s">
        <v>2670</v>
      </c>
      <c r="Y5097" s="177" t="s">
        <v>6548</v>
      </c>
      <c r="Z5097" s="177" t="s">
        <v>6528</v>
      </c>
      <c r="AA5097" s="525" t="s">
        <v>4664</v>
      </c>
      <c r="AB5097" s="399" t="str">
        <f t="shared" si="1036"/>
        <v>DC2KV68</v>
      </c>
      <c r="AC5097" s="399" t="str">
        <f t="shared" si="1037"/>
        <v>DC2KV68-DC</v>
      </c>
      <c r="AD5097" t="str">
        <f>Y5097&amp;"-"&amp;VLOOKUP(AC5097,'LICH THI'!C:AA,9,0)</f>
        <v>65DCKT21951-42479</v>
      </c>
      <c r="AE5097">
        <f t="shared" si="1038"/>
        <v>1</v>
      </c>
    </row>
    <row r="5098" spans="1:31" x14ac:dyDescent="0.25">
      <c r="A5098" s="436" t="str">
        <f t="shared" si="1028"/>
        <v>DC2KV68-DC-58</v>
      </c>
      <c r="B5098" s="436">
        <f>COUNTIF(AC$4:AC5098,AC5098)</f>
        <v>58</v>
      </c>
      <c r="C5098" s="436" t="str">
        <f t="shared" si="1029"/>
        <v>DC2KV68-DC</v>
      </c>
      <c r="D5098" s="436">
        <f>VLOOKUP(C5098,'LICH THI'!C:AA,12,0)</f>
        <v>107</v>
      </c>
      <c r="E5098" s="436">
        <f>VLOOKUP(C5098,'LICH THI'!C:AA,13,0)</f>
        <v>45</v>
      </c>
      <c r="F5098" s="436">
        <f t="shared" si="1039"/>
        <v>45</v>
      </c>
      <c r="G5098" s="436">
        <f>VLOOKUP(C5098,'LICH THI'!C:AA,14,0)</f>
        <v>3</v>
      </c>
      <c r="H5098" s="436">
        <f t="shared" si="1030"/>
        <v>2</v>
      </c>
      <c r="I5098" s="436" t="str">
        <f t="shared" si="1031"/>
        <v>Nguyễn Thị Thuỳ Linh</v>
      </c>
      <c r="J5098" s="436"/>
      <c r="K5098" s="436">
        <f t="shared" si="1032"/>
        <v>3</v>
      </c>
      <c r="L5098" s="436" t="str">
        <f t="shared" si="1033"/>
        <v>DC2KV68-DC-3</v>
      </c>
      <c r="M5098" s="436">
        <f t="shared" si="1034"/>
        <v>23</v>
      </c>
      <c r="N5098" s="437">
        <f t="shared" si="1040"/>
        <v>136</v>
      </c>
      <c r="O5098" s="437"/>
      <c r="P5098" s="430" t="str">
        <f t="shared" si="1035"/>
        <v/>
      </c>
      <c r="U5098" s="177">
        <v>61</v>
      </c>
      <c r="V5098" s="177" t="s">
        <v>3509</v>
      </c>
      <c r="W5098" s="177" t="s">
        <v>5297</v>
      </c>
      <c r="X5098" s="177" t="s">
        <v>2670</v>
      </c>
      <c r="Y5098" s="177" t="s">
        <v>5298</v>
      </c>
      <c r="Z5098" s="177" t="s">
        <v>6528</v>
      </c>
      <c r="AA5098" s="525" t="s">
        <v>4876</v>
      </c>
      <c r="AB5098" s="399" t="str">
        <f t="shared" si="1036"/>
        <v>DC2KV68</v>
      </c>
      <c r="AC5098" s="399" t="str">
        <f t="shared" si="1037"/>
        <v>DC2KV68-DC</v>
      </c>
      <c r="AD5098" t="str">
        <f>Y5098&amp;"-"&amp;VLOOKUP(AC5098,'LICH THI'!C:AA,9,0)</f>
        <v>65DCKX23225-42479</v>
      </c>
      <c r="AE5098">
        <f t="shared" si="1038"/>
        <v>1</v>
      </c>
    </row>
    <row r="5099" spans="1:31" x14ac:dyDescent="0.25">
      <c r="A5099" s="436" t="str">
        <f t="shared" si="1028"/>
        <v>DC2KV68-DC-59</v>
      </c>
      <c r="B5099" s="436">
        <f>COUNTIF(AC$4:AC5099,AC5099)</f>
        <v>59</v>
      </c>
      <c r="C5099" s="436" t="str">
        <f t="shared" si="1029"/>
        <v>DC2KV68-DC</v>
      </c>
      <c r="D5099" s="436">
        <f>VLOOKUP(C5099,'LICH THI'!C:AA,12,0)</f>
        <v>107</v>
      </c>
      <c r="E5099" s="436">
        <f>VLOOKUP(C5099,'LICH THI'!C:AA,13,0)</f>
        <v>45</v>
      </c>
      <c r="F5099" s="436">
        <f t="shared" si="1039"/>
        <v>45</v>
      </c>
      <c r="G5099" s="436">
        <f>VLOOKUP(C5099,'LICH THI'!C:AA,14,0)</f>
        <v>3</v>
      </c>
      <c r="H5099" s="436">
        <f t="shared" si="1030"/>
        <v>2</v>
      </c>
      <c r="I5099" s="436" t="str">
        <f t="shared" si="1031"/>
        <v>Phạm Hà Trà Lý</v>
      </c>
      <c r="J5099" s="436"/>
      <c r="K5099" s="436">
        <f t="shared" si="1032"/>
        <v>3</v>
      </c>
      <c r="L5099" s="436" t="str">
        <f t="shared" si="1033"/>
        <v>DC2KV68-DC-3</v>
      </c>
      <c r="M5099" s="436">
        <f t="shared" si="1034"/>
        <v>23</v>
      </c>
      <c r="N5099" s="437">
        <f t="shared" si="1040"/>
        <v>137</v>
      </c>
      <c r="O5099" s="437"/>
      <c r="P5099" s="430" t="str">
        <f t="shared" si="1035"/>
        <v/>
      </c>
      <c r="U5099" s="177">
        <v>97</v>
      </c>
      <c r="V5099" s="177" t="s">
        <v>4092</v>
      </c>
      <c r="W5099" s="177" t="s">
        <v>4095</v>
      </c>
      <c r="X5099" s="177" t="s">
        <v>2673</v>
      </c>
      <c r="Y5099" s="177" t="s">
        <v>4096</v>
      </c>
      <c r="Z5099" s="177" t="s">
        <v>6528</v>
      </c>
      <c r="AA5099" s="525" t="s">
        <v>4097</v>
      </c>
      <c r="AB5099" s="399" t="str">
        <f t="shared" si="1036"/>
        <v>DC2KV68</v>
      </c>
      <c r="AC5099" s="399" t="str">
        <f t="shared" si="1037"/>
        <v>DC2KV68-DC</v>
      </c>
      <c r="AD5099" t="str">
        <f>Y5099&amp;"-"&amp;VLOOKUP(AC5099,'LICH THI'!C:AA,9,0)</f>
        <v>65DCVL20150-42479</v>
      </c>
      <c r="AE5099">
        <f t="shared" si="1038"/>
        <v>1</v>
      </c>
    </row>
    <row r="5100" spans="1:31" x14ac:dyDescent="0.25">
      <c r="A5100" s="436" t="str">
        <f t="shared" si="1028"/>
        <v>DC2KV68-DC-60</v>
      </c>
      <c r="B5100" s="436">
        <f>COUNTIF(AC$4:AC5100,AC5100)</f>
        <v>60</v>
      </c>
      <c r="C5100" s="436" t="str">
        <f t="shared" si="1029"/>
        <v>DC2KV68-DC</v>
      </c>
      <c r="D5100" s="436">
        <f>VLOOKUP(C5100,'LICH THI'!C:AA,12,0)</f>
        <v>107</v>
      </c>
      <c r="E5100" s="436">
        <f>VLOOKUP(C5100,'LICH THI'!C:AA,13,0)</f>
        <v>45</v>
      </c>
      <c r="F5100" s="436">
        <f t="shared" si="1039"/>
        <v>45</v>
      </c>
      <c r="G5100" s="436">
        <f>VLOOKUP(C5100,'LICH THI'!C:AA,14,0)</f>
        <v>3</v>
      </c>
      <c r="H5100" s="436">
        <f t="shared" si="1030"/>
        <v>2</v>
      </c>
      <c r="I5100" s="436" t="str">
        <f t="shared" si="1031"/>
        <v>An Hoàng Nam</v>
      </c>
      <c r="J5100" s="436"/>
      <c r="K5100" s="436">
        <f t="shared" si="1032"/>
        <v>3</v>
      </c>
      <c r="L5100" s="436" t="str">
        <f t="shared" si="1033"/>
        <v>DC2KV68-DC-3</v>
      </c>
      <c r="M5100" s="436">
        <f t="shared" si="1034"/>
        <v>23</v>
      </c>
      <c r="N5100" s="437">
        <f t="shared" si="1040"/>
        <v>138</v>
      </c>
      <c r="O5100" s="437"/>
      <c r="P5100" s="430" t="str">
        <f t="shared" si="1035"/>
        <v/>
      </c>
      <c r="U5100" s="177">
        <v>89</v>
      </c>
      <c r="V5100" s="177" t="s">
        <v>4083</v>
      </c>
      <c r="W5100" s="177" t="s">
        <v>6574</v>
      </c>
      <c r="X5100" s="177" t="s">
        <v>2773</v>
      </c>
      <c r="Y5100" s="177" t="s">
        <v>6575</v>
      </c>
      <c r="Z5100" s="177" t="s">
        <v>6528</v>
      </c>
      <c r="AA5100" s="525" t="s">
        <v>6038</v>
      </c>
      <c r="AB5100" s="399" t="str">
        <f t="shared" si="1036"/>
        <v>DC2KV68</v>
      </c>
      <c r="AC5100" s="399" t="str">
        <f t="shared" si="1037"/>
        <v>DC2KV68-DC</v>
      </c>
      <c r="AD5100" t="str">
        <f>Y5100&amp;"-"&amp;VLOOKUP(AC5100,'LICH THI'!C:AA,9,0)</f>
        <v>65DCVB22635-42479</v>
      </c>
      <c r="AE5100">
        <f t="shared" si="1038"/>
        <v>1</v>
      </c>
    </row>
    <row r="5101" spans="1:31" x14ac:dyDescent="0.25">
      <c r="A5101" s="436" t="str">
        <f t="shared" si="1028"/>
        <v>DC2KV68-DC-61</v>
      </c>
      <c r="B5101" s="436">
        <f>COUNTIF(AC$4:AC5101,AC5101)</f>
        <v>61</v>
      </c>
      <c r="C5101" s="436" t="str">
        <f t="shared" si="1029"/>
        <v>DC2KV68-DC</v>
      </c>
      <c r="D5101" s="436">
        <f>VLOOKUP(C5101,'LICH THI'!C:AA,12,0)</f>
        <v>107</v>
      </c>
      <c r="E5101" s="436">
        <f>VLOOKUP(C5101,'LICH THI'!C:AA,13,0)</f>
        <v>45</v>
      </c>
      <c r="F5101" s="436">
        <f t="shared" si="1039"/>
        <v>45</v>
      </c>
      <c r="G5101" s="436">
        <f>VLOOKUP(C5101,'LICH THI'!C:AA,14,0)</f>
        <v>3</v>
      </c>
      <c r="H5101" s="436">
        <f t="shared" si="1030"/>
        <v>2</v>
      </c>
      <c r="I5101" s="436" t="str">
        <f t="shared" si="1031"/>
        <v>Đào Thị Thanh Nga</v>
      </c>
      <c r="J5101" s="436"/>
      <c r="K5101" s="436">
        <f t="shared" si="1032"/>
        <v>3</v>
      </c>
      <c r="L5101" s="436" t="str">
        <f t="shared" si="1033"/>
        <v>DC2KV68-DC-3</v>
      </c>
      <c r="M5101" s="436">
        <f t="shared" si="1034"/>
        <v>23</v>
      </c>
      <c r="N5101" s="437">
        <f t="shared" si="1040"/>
        <v>139</v>
      </c>
      <c r="O5101" s="437"/>
      <c r="P5101" s="430" t="str">
        <f t="shared" si="1035"/>
        <v/>
      </c>
      <c r="U5101" s="177">
        <v>47</v>
      </c>
      <c r="V5101" s="177" t="s">
        <v>3491</v>
      </c>
      <c r="W5101" s="177" t="s">
        <v>5741</v>
      </c>
      <c r="X5101" s="177" t="s">
        <v>2676</v>
      </c>
      <c r="Y5101" s="177" t="s">
        <v>6549</v>
      </c>
      <c r="Z5101" s="177" t="s">
        <v>6528</v>
      </c>
      <c r="AA5101" s="525" t="s">
        <v>6550</v>
      </c>
      <c r="AB5101" s="399" t="str">
        <f t="shared" si="1036"/>
        <v>DC2KV68</v>
      </c>
      <c r="AC5101" s="399" t="str">
        <f t="shared" si="1037"/>
        <v>DC2KV68-DC</v>
      </c>
      <c r="AD5101" t="str">
        <f>Y5101&amp;"-"&amp;VLOOKUP(AC5101,'LICH THI'!C:AA,9,0)</f>
        <v>65DCKT20056-42479</v>
      </c>
      <c r="AE5101">
        <f t="shared" si="1038"/>
        <v>1</v>
      </c>
    </row>
    <row r="5102" spans="1:31" x14ac:dyDescent="0.25">
      <c r="A5102" s="436" t="str">
        <f t="shared" si="1028"/>
        <v>DC2KV68-DC-62</v>
      </c>
      <c r="B5102" s="436">
        <f>COUNTIF(AC$4:AC5102,AC5102)</f>
        <v>62</v>
      </c>
      <c r="C5102" s="436" t="str">
        <f t="shared" si="1029"/>
        <v>DC2KV68-DC</v>
      </c>
      <c r="D5102" s="436">
        <f>VLOOKUP(C5102,'LICH THI'!C:AA,12,0)</f>
        <v>107</v>
      </c>
      <c r="E5102" s="436">
        <f>VLOOKUP(C5102,'LICH THI'!C:AA,13,0)</f>
        <v>45</v>
      </c>
      <c r="F5102" s="436">
        <f t="shared" si="1039"/>
        <v>45</v>
      </c>
      <c r="G5102" s="436">
        <f>VLOOKUP(C5102,'LICH THI'!C:AA,14,0)</f>
        <v>3</v>
      </c>
      <c r="H5102" s="436">
        <f t="shared" si="1030"/>
        <v>2</v>
      </c>
      <c r="I5102" s="436" t="str">
        <f t="shared" si="1031"/>
        <v>Đỗ Thị Thanh Nga</v>
      </c>
      <c r="J5102" s="436"/>
      <c r="K5102" s="436">
        <f t="shared" si="1032"/>
        <v>3</v>
      </c>
      <c r="L5102" s="436" t="str">
        <f t="shared" si="1033"/>
        <v>DC2KV68-DC-3</v>
      </c>
      <c r="M5102" s="436">
        <f t="shared" si="1034"/>
        <v>23</v>
      </c>
      <c r="N5102" s="437">
        <f t="shared" si="1040"/>
        <v>140</v>
      </c>
      <c r="O5102" s="437"/>
      <c r="P5102" s="430" t="str">
        <f t="shared" si="1035"/>
        <v/>
      </c>
      <c r="U5102" s="177">
        <v>7</v>
      </c>
      <c r="V5102" s="177" t="s">
        <v>3358</v>
      </c>
      <c r="W5102" s="177" t="s">
        <v>3845</v>
      </c>
      <c r="X5102" s="177" t="s">
        <v>2676</v>
      </c>
      <c r="Y5102" s="177" t="s">
        <v>5885</v>
      </c>
      <c r="Z5102" s="177" t="s">
        <v>6528</v>
      </c>
      <c r="AA5102" s="525" t="s">
        <v>2789</v>
      </c>
      <c r="AB5102" s="399" t="str">
        <f t="shared" si="1036"/>
        <v>DC2KV68</v>
      </c>
      <c r="AC5102" s="399" t="str">
        <f t="shared" si="1037"/>
        <v>DC2KV68-DC</v>
      </c>
      <c r="AD5102" t="str">
        <f>Y5102&amp;"-"&amp;VLOOKUP(AC5102,'LICH THI'!C:AA,9,0)</f>
        <v>64DCKT3022-42479</v>
      </c>
      <c r="AE5102">
        <f t="shared" si="1038"/>
        <v>1</v>
      </c>
    </row>
    <row r="5103" spans="1:31" x14ac:dyDescent="0.25">
      <c r="A5103" s="436" t="str">
        <f t="shared" si="1028"/>
        <v>DC2KV68-DC-63</v>
      </c>
      <c r="B5103" s="436">
        <f>COUNTIF(AC$4:AC5103,AC5103)</f>
        <v>63</v>
      </c>
      <c r="C5103" s="436" t="str">
        <f t="shared" si="1029"/>
        <v>DC2KV68-DC</v>
      </c>
      <c r="D5103" s="436">
        <f>VLOOKUP(C5103,'LICH THI'!C:AA,12,0)</f>
        <v>107</v>
      </c>
      <c r="E5103" s="436">
        <f>VLOOKUP(C5103,'LICH THI'!C:AA,13,0)</f>
        <v>45</v>
      </c>
      <c r="F5103" s="436">
        <f t="shared" si="1039"/>
        <v>45</v>
      </c>
      <c r="G5103" s="436">
        <f>VLOOKUP(C5103,'LICH THI'!C:AA,14,0)</f>
        <v>3</v>
      </c>
      <c r="H5103" s="436">
        <f t="shared" si="1030"/>
        <v>2</v>
      </c>
      <c r="I5103" s="436" t="str">
        <f t="shared" si="1031"/>
        <v>Đới Thanh Nga</v>
      </c>
      <c r="J5103" s="436"/>
      <c r="K5103" s="436">
        <f t="shared" si="1032"/>
        <v>3</v>
      </c>
      <c r="L5103" s="436" t="str">
        <f t="shared" si="1033"/>
        <v>DC2KV68-DC-3</v>
      </c>
      <c r="M5103" s="436">
        <f t="shared" si="1034"/>
        <v>23</v>
      </c>
      <c r="N5103" s="437">
        <f t="shared" si="1040"/>
        <v>141</v>
      </c>
      <c r="O5103" s="437"/>
      <c r="P5103" s="430" t="str">
        <f t="shared" si="1035"/>
        <v/>
      </c>
      <c r="U5103" s="177">
        <v>21</v>
      </c>
      <c r="V5103" s="177" t="s">
        <v>3378</v>
      </c>
      <c r="W5103" s="177" t="s">
        <v>4533</v>
      </c>
      <c r="X5103" s="177" t="s">
        <v>2676</v>
      </c>
      <c r="Y5103" s="177" t="s">
        <v>4534</v>
      </c>
      <c r="Z5103" s="177" t="s">
        <v>6528</v>
      </c>
      <c r="AA5103" s="525" t="s">
        <v>2886</v>
      </c>
      <c r="AB5103" s="399" t="str">
        <f t="shared" si="1036"/>
        <v>DC2KV68</v>
      </c>
      <c r="AC5103" s="399" t="str">
        <f t="shared" si="1037"/>
        <v>DC2KV68-DC</v>
      </c>
      <c r="AD5103" t="str">
        <f>Y5103&amp;"-"&amp;VLOOKUP(AC5103,'LICH THI'!C:AA,9,0)</f>
        <v>64DCKT3155-42479</v>
      </c>
      <c r="AE5103">
        <f t="shared" si="1038"/>
        <v>1</v>
      </c>
    </row>
    <row r="5104" spans="1:31" x14ac:dyDescent="0.25">
      <c r="A5104" s="436" t="str">
        <f t="shared" si="1028"/>
        <v>DC2KV68-DC-64</v>
      </c>
      <c r="B5104" s="436">
        <f>COUNTIF(AC$4:AC5104,AC5104)</f>
        <v>64</v>
      </c>
      <c r="C5104" s="436" t="str">
        <f t="shared" si="1029"/>
        <v>DC2KV68-DC</v>
      </c>
      <c r="D5104" s="436">
        <f>VLOOKUP(C5104,'LICH THI'!C:AA,12,0)</f>
        <v>107</v>
      </c>
      <c r="E5104" s="436">
        <f>VLOOKUP(C5104,'LICH THI'!C:AA,13,0)</f>
        <v>45</v>
      </c>
      <c r="F5104" s="436">
        <f t="shared" si="1039"/>
        <v>45</v>
      </c>
      <c r="G5104" s="436">
        <f>VLOOKUP(C5104,'LICH THI'!C:AA,14,0)</f>
        <v>3</v>
      </c>
      <c r="H5104" s="436">
        <f t="shared" si="1030"/>
        <v>2</v>
      </c>
      <c r="I5104" s="436" t="str">
        <f t="shared" si="1031"/>
        <v>Lê Thị Ngọc</v>
      </c>
      <c r="J5104" s="436"/>
      <c r="K5104" s="436">
        <f t="shared" si="1032"/>
        <v>3</v>
      </c>
      <c r="L5104" s="436" t="str">
        <f t="shared" si="1033"/>
        <v>DC2KV68-DC-3</v>
      </c>
      <c r="M5104" s="436">
        <f t="shared" si="1034"/>
        <v>23</v>
      </c>
      <c r="N5104" s="437">
        <f t="shared" si="1040"/>
        <v>142</v>
      </c>
      <c r="O5104" s="437"/>
      <c r="P5104" s="430" t="str">
        <f t="shared" si="1035"/>
        <v/>
      </c>
      <c r="U5104" s="177">
        <v>16</v>
      </c>
      <c r="V5104" s="177" t="s">
        <v>3366</v>
      </c>
      <c r="W5104" s="177" t="s">
        <v>3367</v>
      </c>
      <c r="X5104" s="177" t="s">
        <v>3064</v>
      </c>
      <c r="Y5104" s="177" t="s">
        <v>6533</v>
      </c>
      <c r="Z5104" s="177" t="s">
        <v>6528</v>
      </c>
      <c r="AA5104" s="525" t="s">
        <v>5920</v>
      </c>
      <c r="AB5104" s="399" t="str">
        <f t="shared" si="1036"/>
        <v>DC2KV68</v>
      </c>
      <c r="AC5104" s="399" t="str">
        <f t="shared" si="1037"/>
        <v>DC2KV68-DC</v>
      </c>
      <c r="AD5104" t="str">
        <f>Y5104&amp;"-"&amp;VLOOKUP(AC5104,'LICH THI'!C:AA,9,0)</f>
        <v>64DCKT3117-42479</v>
      </c>
      <c r="AE5104">
        <f t="shared" si="1038"/>
        <v>1</v>
      </c>
    </row>
    <row r="5105" spans="1:31" x14ac:dyDescent="0.25">
      <c r="A5105" s="436" t="str">
        <f t="shared" si="1028"/>
        <v>DC2KV68-DC-65</v>
      </c>
      <c r="B5105" s="436">
        <f>COUNTIF(AC$4:AC5105,AC5105)</f>
        <v>65</v>
      </c>
      <c r="C5105" s="436" t="str">
        <f t="shared" si="1029"/>
        <v>DC2KV68-DC</v>
      </c>
      <c r="D5105" s="436">
        <f>VLOOKUP(C5105,'LICH THI'!C:AA,12,0)</f>
        <v>107</v>
      </c>
      <c r="E5105" s="436">
        <f>VLOOKUP(C5105,'LICH THI'!C:AA,13,0)</f>
        <v>45</v>
      </c>
      <c r="F5105" s="436">
        <f t="shared" si="1039"/>
        <v>45</v>
      </c>
      <c r="G5105" s="436">
        <f>VLOOKUP(C5105,'LICH THI'!C:AA,14,0)</f>
        <v>3</v>
      </c>
      <c r="H5105" s="436">
        <f t="shared" si="1030"/>
        <v>2</v>
      </c>
      <c r="I5105" s="436" t="str">
        <f t="shared" si="1031"/>
        <v>Nguyễn Thị Nhàn</v>
      </c>
      <c r="J5105" s="436"/>
      <c r="K5105" s="436">
        <f t="shared" si="1032"/>
        <v>3</v>
      </c>
      <c r="L5105" s="436" t="str">
        <f t="shared" si="1033"/>
        <v>DC2KV68-DC-3</v>
      </c>
      <c r="M5105" s="436">
        <f t="shared" si="1034"/>
        <v>23</v>
      </c>
      <c r="N5105" s="437">
        <f t="shared" si="1040"/>
        <v>143</v>
      </c>
      <c r="O5105" s="437"/>
      <c r="P5105" s="430" t="str">
        <f t="shared" si="1035"/>
        <v/>
      </c>
      <c r="U5105" s="177">
        <v>17</v>
      </c>
      <c r="V5105" s="177" t="s">
        <v>3366</v>
      </c>
      <c r="W5105" s="177" t="s">
        <v>2619</v>
      </c>
      <c r="X5105" s="177" t="s">
        <v>4537</v>
      </c>
      <c r="Y5105" s="177" t="s">
        <v>6534</v>
      </c>
      <c r="Z5105" s="177" t="s">
        <v>6528</v>
      </c>
      <c r="AA5105" s="525" t="s">
        <v>2779</v>
      </c>
      <c r="AB5105" s="399" t="str">
        <f t="shared" si="1036"/>
        <v>DC2KV68</v>
      </c>
      <c r="AC5105" s="399" t="str">
        <f t="shared" si="1037"/>
        <v>DC2KV68-DC</v>
      </c>
      <c r="AD5105" t="str">
        <f>Y5105&amp;"-"&amp;VLOOKUP(AC5105,'LICH THI'!C:AA,9,0)</f>
        <v>64DCKT3112-42479</v>
      </c>
      <c r="AE5105">
        <f t="shared" si="1038"/>
        <v>1</v>
      </c>
    </row>
    <row r="5106" spans="1:31" x14ac:dyDescent="0.25">
      <c r="A5106" s="436" t="str">
        <f t="shared" si="1028"/>
        <v>DC2KV68-DC-66</v>
      </c>
      <c r="B5106" s="436">
        <f>COUNTIF(AC$4:AC5106,AC5106)</f>
        <v>66</v>
      </c>
      <c r="C5106" s="436" t="str">
        <f t="shared" si="1029"/>
        <v>DC2KV68-DC</v>
      </c>
      <c r="D5106" s="436">
        <f>VLOOKUP(C5106,'LICH THI'!C:AA,12,0)</f>
        <v>107</v>
      </c>
      <c r="E5106" s="436">
        <f>VLOOKUP(C5106,'LICH THI'!C:AA,13,0)</f>
        <v>45</v>
      </c>
      <c r="F5106" s="436">
        <f t="shared" si="1039"/>
        <v>45</v>
      </c>
      <c r="G5106" s="436">
        <f>VLOOKUP(C5106,'LICH THI'!C:AA,14,0)</f>
        <v>3</v>
      </c>
      <c r="H5106" s="436">
        <f t="shared" si="1030"/>
        <v>2</v>
      </c>
      <c r="I5106" s="436" t="str">
        <f t="shared" si="1031"/>
        <v>Đào Tuyết Nhung</v>
      </c>
      <c r="J5106" s="436"/>
      <c r="K5106" s="436">
        <f t="shared" si="1032"/>
        <v>3</v>
      </c>
      <c r="L5106" s="436" t="str">
        <f t="shared" si="1033"/>
        <v>DC2KV68-DC-3</v>
      </c>
      <c r="M5106" s="436">
        <f t="shared" si="1034"/>
        <v>23</v>
      </c>
      <c r="N5106" s="437">
        <f t="shared" si="1040"/>
        <v>144</v>
      </c>
      <c r="O5106" s="437"/>
      <c r="P5106" s="430" t="str">
        <f t="shared" si="1035"/>
        <v/>
      </c>
      <c r="U5106" s="177">
        <v>98</v>
      </c>
      <c r="V5106" s="177" t="s">
        <v>4092</v>
      </c>
      <c r="W5106" s="177" t="s">
        <v>6323</v>
      </c>
      <c r="X5106" s="177" t="s">
        <v>2680</v>
      </c>
      <c r="Y5106" s="177" t="s">
        <v>6324</v>
      </c>
      <c r="Z5106" s="177" t="s">
        <v>6528</v>
      </c>
      <c r="AA5106" s="525" t="s">
        <v>6325</v>
      </c>
      <c r="AB5106" s="399" t="str">
        <f t="shared" si="1036"/>
        <v>DC2KV68</v>
      </c>
      <c r="AC5106" s="399" t="str">
        <f t="shared" si="1037"/>
        <v>DC2KV68-DC</v>
      </c>
      <c r="AD5106" t="str">
        <f>Y5106&amp;"-"&amp;VLOOKUP(AC5106,'LICH THI'!C:AA,9,0)</f>
        <v>65DCVL22640-42479</v>
      </c>
      <c r="AE5106">
        <f t="shared" si="1038"/>
        <v>1</v>
      </c>
    </row>
    <row r="5107" spans="1:31" x14ac:dyDescent="0.25">
      <c r="A5107" s="436" t="str">
        <f t="shared" si="1028"/>
        <v>DC2KV68-DC-67</v>
      </c>
      <c r="B5107" s="436">
        <f>COUNTIF(AC$4:AC5107,AC5107)</f>
        <v>67</v>
      </c>
      <c r="C5107" s="436" t="str">
        <f t="shared" si="1029"/>
        <v>DC2KV68-DC</v>
      </c>
      <c r="D5107" s="436">
        <f>VLOOKUP(C5107,'LICH THI'!C:AA,12,0)</f>
        <v>107</v>
      </c>
      <c r="E5107" s="436">
        <f>VLOOKUP(C5107,'LICH THI'!C:AA,13,0)</f>
        <v>45</v>
      </c>
      <c r="F5107" s="436">
        <f t="shared" si="1039"/>
        <v>45</v>
      </c>
      <c r="G5107" s="436">
        <f>VLOOKUP(C5107,'LICH THI'!C:AA,14,0)</f>
        <v>3</v>
      </c>
      <c r="H5107" s="436">
        <f t="shared" si="1030"/>
        <v>2</v>
      </c>
      <c r="I5107" s="436" t="str">
        <f t="shared" si="1031"/>
        <v>Phạm Thị Hồng Nhung</v>
      </c>
      <c r="J5107" s="436"/>
      <c r="K5107" s="436">
        <f t="shared" si="1032"/>
        <v>3</v>
      </c>
      <c r="L5107" s="436" t="str">
        <f t="shared" si="1033"/>
        <v>DC2KV68-DC-3</v>
      </c>
      <c r="M5107" s="436">
        <f t="shared" si="1034"/>
        <v>23</v>
      </c>
      <c r="N5107" s="437">
        <f t="shared" si="1040"/>
        <v>145</v>
      </c>
      <c r="O5107" s="437"/>
      <c r="P5107" s="430" t="str">
        <f t="shared" si="1035"/>
        <v/>
      </c>
      <c r="U5107" s="177">
        <v>4</v>
      </c>
      <c r="V5107" s="177" t="s">
        <v>2642</v>
      </c>
      <c r="W5107" s="177" t="s">
        <v>2679</v>
      </c>
      <c r="X5107" s="177" t="s">
        <v>2680</v>
      </c>
      <c r="Y5107" s="177" t="s">
        <v>2681</v>
      </c>
      <c r="Z5107" s="177" t="s">
        <v>6528</v>
      </c>
      <c r="AA5107" s="525" t="s">
        <v>2682</v>
      </c>
      <c r="AB5107" s="399" t="str">
        <f t="shared" si="1036"/>
        <v>DC2KV68</v>
      </c>
      <c r="AC5107" s="399" t="str">
        <f t="shared" si="1037"/>
        <v>DC2KV68-DC</v>
      </c>
      <c r="AD5107" t="str">
        <f>Y5107&amp;"-"&amp;VLOOKUP(AC5107,'LICH THI'!C:AA,9,0)</f>
        <v>63DCKT3316-42479</v>
      </c>
      <c r="AE5107">
        <f t="shared" si="1038"/>
        <v>1</v>
      </c>
    </row>
    <row r="5108" spans="1:31" x14ac:dyDescent="0.25">
      <c r="A5108" s="436" t="str">
        <f t="shared" si="1028"/>
        <v>DC2KV68-DC-68</v>
      </c>
      <c r="B5108" s="436">
        <f>COUNTIF(AC$4:AC5108,AC5108)</f>
        <v>68</v>
      </c>
      <c r="C5108" s="436" t="str">
        <f t="shared" si="1029"/>
        <v>DC2KV68-DC</v>
      </c>
      <c r="D5108" s="436">
        <f>VLOOKUP(C5108,'LICH THI'!C:AA,12,0)</f>
        <v>107</v>
      </c>
      <c r="E5108" s="436">
        <f>VLOOKUP(C5108,'LICH THI'!C:AA,13,0)</f>
        <v>45</v>
      </c>
      <c r="F5108" s="436">
        <f t="shared" si="1039"/>
        <v>45</v>
      </c>
      <c r="G5108" s="436">
        <f>VLOOKUP(C5108,'LICH THI'!C:AA,14,0)</f>
        <v>3</v>
      </c>
      <c r="H5108" s="436">
        <f t="shared" si="1030"/>
        <v>2</v>
      </c>
      <c r="I5108" s="436" t="str">
        <f t="shared" si="1031"/>
        <v>Phạm Thị Oanh</v>
      </c>
      <c r="J5108" s="436"/>
      <c r="K5108" s="436">
        <f t="shared" si="1032"/>
        <v>3</v>
      </c>
      <c r="L5108" s="436" t="str">
        <f t="shared" si="1033"/>
        <v>DC2KV68-DC-3</v>
      </c>
      <c r="M5108" s="436">
        <f t="shared" si="1034"/>
        <v>23</v>
      </c>
      <c r="N5108" s="437">
        <f t="shared" si="1040"/>
        <v>101</v>
      </c>
      <c r="O5108" s="437"/>
      <c r="P5108" s="430" t="str">
        <f t="shared" si="1035"/>
        <v/>
      </c>
      <c r="U5108" s="177">
        <v>80</v>
      </c>
      <c r="V5108" s="177" t="s">
        <v>3517</v>
      </c>
      <c r="W5108" s="177" t="s">
        <v>3557</v>
      </c>
      <c r="X5108" s="177" t="s">
        <v>2616</v>
      </c>
      <c r="Y5108" s="177" t="s">
        <v>4892</v>
      </c>
      <c r="Z5108" s="177" t="s">
        <v>6528</v>
      </c>
      <c r="AA5108" s="525" t="s">
        <v>4893</v>
      </c>
      <c r="AB5108" s="399" t="str">
        <f t="shared" si="1036"/>
        <v>DC2KV68</v>
      </c>
      <c r="AC5108" s="399" t="str">
        <f t="shared" si="1037"/>
        <v>DC2KV68-DC</v>
      </c>
      <c r="AD5108" t="str">
        <f>Y5108&amp;"-"&amp;VLOOKUP(AC5108,'LICH THI'!C:AA,9,0)</f>
        <v>65DCKX24091-42479</v>
      </c>
      <c r="AE5108">
        <f t="shared" si="1038"/>
        <v>1</v>
      </c>
    </row>
    <row r="5109" spans="1:31" x14ac:dyDescent="0.25">
      <c r="A5109" s="436" t="str">
        <f t="shared" si="1028"/>
        <v>DC2KV68-DC-69</v>
      </c>
      <c r="B5109" s="436">
        <f>COUNTIF(AC$4:AC5109,AC5109)</f>
        <v>69</v>
      </c>
      <c r="C5109" s="436" t="str">
        <f t="shared" si="1029"/>
        <v>DC2KV68-DC</v>
      </c>
      <c r="D5109" s="436">
        <f>VLOOKUP(C5109,'LICH THI'!C:AA,12,0)</f>
        <v>107</v>
      </c>
      <c r="E5109" s="436">
        <f>VLOOKUP(C5109,'LICH THI'!C:AA,13,0)</f>
        <v>45</v>
      </c>
      <c r="F5109" s="436">
        <f t="shared" si="1039"/>
        <v>45</v>
      </c>
      <c r="G5109" s="436">
        <f>VLOOKUP(C5109,'LICH THI'!C:AA,14,0)</f>
        <v>3</v>
      </c>
      <c r="H5109" s="436">
        <f t="shared" si="1030"/>
        <v>2</v>
      </c>
      <c r="I5109" s="436" t="str">
        <f t="shared" si="1031"/>
        <v>Nguyễn Thị Phương</v>
      </c>
      <c r="J5109" s="436"/>
      <c r="K5109" s="436">
        <f t="shared" si="1032"/>
        <v>3</v>
      </c>
      <c r="L5109" s="436" t="str">
        <f t="shared" si="1033"/>
        <v>DC2KV68-DC-3</v>
      </c>
      <c r="M5109" s="436">
        <f t="shared" si="1034"/>
        <v>23</v>
      </c>
      <c r="N5109" s="437">
        <f t="shared" si="1040"/>
        <v>102</v>
      </c>
      <c r="O5109" s="437"/>
      <c r="P5109" s="430" t="str">
        <f t="shared" si="1035"/>
        <v/>
      </c>
      <c r="U5109" s="177">
        <v>18</v>
      </c>
      <c r="V5109" s="177" t="s">
        <v>3366</v>
      </c>
      <c r="W5109" s="177" t="s">
        <v>2619</v>
      </c>
      <c r="X5109" s="177" t="s">
        <v>2717</v>
      </c>
      <c r="Y5109" s="177" t="s">
        <v>5573</v>
      </c>
      <c r="Z5109" s="177" t="s">
        <v>6528</v>
      </c>
      <c r="AA5109" s="525" t="s">
        <v>2840</v>
      </c>
      <c r="AB5109" s="399" t="str">
        <f t="shared" si="1036"/>
        <v>DC2KV68</v>
      </c>
      <c r="AC5109" s="399" t="str">
        <f t="shared" si="1037"/>
        <v>DC2KV68-DC</v>
      </c>
      <c r="AD5109" t="str">
        <f>Y5109&amp;"-"&amp;VLOOKUP(AC5109,'LICH THI'!C:AA,9,0)</f>
        <v>64DCKT3067-42479</v>
      </c>
      <c r="AE5109">
        <f t="shared" si="1038"/>
        <v>1</v>
      </c>
    </row>
    <row r="5110" spans="1:31" x14ac:dyDescent="0.25">
      <c r="A5110" s="436" t="str">
        <f t="shared" si="1028"/>
        <v>DC2KV68-DC-70</v>
      </c>
      <c r="B5110" s="436">
        <f>COUNTIF(AC$4:AC5110,AC5110)</f>
        <v>70</v>
      </c>
      <c r="C5110" s="436" t="str">
        <f t="shared" si="1029"/>
        <v>DC2KV68-DC</v>
      </c>
      <c r="D5110" s="436">
        <f>VLOOKUP(C5110,'LICH THI'!C:AA,12,0)</f>
        <v>107</v>
      </c>
      <c r="E5110" s="436">
        <f>VLOOKUP(C5110,'LICH THI'!C:AA,13,0)</f>
        <v>45</v>
      </c>
      <c r="F5110" s="436">
        <f t="shared" si="1039"/>
        <v>45</v>
      </c>
      <c r="G5110" s="436">
        <f>VLOOKUP(C5110,'LICH THI'!C:AA,14,0)</f>
        <v>3</v>
      </c>
      <c r="H5110" s="436">
        <f t="shared" si="1030"/>
        <v>2</v>
      </c>
      <c r="I5110" s="436" t="str">
        <f t="shared" si="1031"/>
        <v>Nguyễn Thị Phương</v>
      </c>
      <c r="J5110" s="436"/>
      <c r="K5110" s="436">
        <f t="shared" si="1032"/>
        <v>3</v>
      </c>
      <c r="L5110" s="436" t="str">
        <f t="shared" si="1033"/>
        <v>DC2KV68-DC-3</v>
      </c>
      <c r="M5110" s="436">
        <f t="shared" si="1034"/>
        <v>23</v>
      </c>
      <c r="N5110" s="437">
        <f t="shared" si="1040"/>
        <v>103</v>
      </c>
      <c r="O5110" s="437"/>
      <c r="P5110" s="430" t="str">
        <f t="shared" si="1035"/>
        <v/>
      </c>
      <c r="U5110" s="177">
        <v>31</v>
      </c>
      <c r="V5110" s="177" t="s">
        <v>3381</v>
      </c>
      <c r="W5110" s="177" t="s">
        <v>2619</v>
      </c>
      <c r="X5110" s="177" t="s">
        <v>2717</v>
      </c>
      <c r="Y5110" s="177" t="s">
        <v>6538</v>
      </c>
      <c r="Z5110" s="177" t="s">
        <v>6528</v>
      </c>
      <c r="AA5110" s="525" t="s">
        <v>3855</v>
      </c>
      <c r="AB5110" s="399" t="str">
        <f t="shared" si="1036"/>
        <v>DC2KV68</v>
      </c>
      <c r="AC5110" s="399" t="str">
        <f t="shared" si="1037"/>
        <v>DC2KV68-DC</v>
      </c>
      <c r="AD5110" t="str">
        <f>Y5110&amp;"-"&amp;VLOOKUP(AC5110,'LICH THI'!C:AA,9,0)</f>
        <v>64DCKT3151-42479</v>
      </c>
      <c r="AE5110">
        <f t="shared" si="1038"/>
        <v>1</v>
      </c>
    </row>
    <row r="5111" spans="1:31" x14ac:dyDescent="0.25">
      <c r="A5111" s="436" t="str">
        <f t="shared" si="1028"/>
        <v>DC2KV68-DC-71</v>
      </c>
      <c r="B5111" s="436">
        <f>COUNTIF(AC$4:AC5111,AC5111)</f>
        <v>71</v>
      </c>
      <c r="C5111" s="436" t="str">
        <f t="shared" si="1029"/>
        <v>DC2KV68-DC</v>
      </c>
      <c r="D5111" s="436">
        <f>VLOOKUP(C5111,'LICH THI'!C:AA,12,0)</f>
        <v>107</v>
      </c>
      <c r="E5111" s="436">
        <f>VLOOKUP(C5111,'LICH THI'!C:AA,13,0)</f>
        <v>45</v>
      </c>
      <c r="F5111" s="436">
        <f t="shared" si="1039"/>
        <v>45</v>
      </c>
      <c r="G5111" s="436">
        <f>VLOOKUP(C5111,'LICH THI'!C:AA,14,0)</f>
        <v>3</v>
      </c>
      <c r="H5111" s="436">
        <f t="shared" si="1030"/>
        <v>2</v>
      </c>
      <c r="I5111" s="436" t="str">
        <f t="shared" si="1031"/>
        <v>Nguyễn Thị Phương</v>
      </c>
      <c r="J5111" s="436"/>
      <c r="K5111" s="436">
        <f t="shared" si="1032"/>
        <v>3</v>
      </c>
      <c r="L5111" s="436" t="str">
        <f t="shared" si="1033"/>
        <v>DC2KV68-DC-3</v>
      </c>
      <c r="M5111" s="436">
        <f t="shared" si="1034"/>
        <v>23</v>
      </c>
      <c r="N5111" s="437">
        <f t="shared" si="1040"/>
        <v>104</v>
      </c>
      <c r="O5111" s="437"/>
      <c r="P5111" s="430" t="str">
        <f t="shared" si="1035"/>
        <v/>
      </c>
      <c r="U5111" s="177">
        <v>32</v>
      </c>
      <c r="V5111" s="177" t="s">
        <v>3381</v>
      </c>
      <c r="W5111" s="177" t="s">
        <v>2619</v>
      </c>
      <c r="X5111" s="177" t="s">
        <v>2717</v>
      </c>
      <c r="Y5111" s="177" t="s">
        <v>6211</v>
      </c>
      <c r="Z5111" s="177" t="s">
        <v>6528</v>
      </c>
      <c r="AA5111" s="525" t="s">
        <v>2629</v>
      </c>
      <c r="AB5111" s="399" t="str">
        <f t="shared" si="1036"/>
        <v>DC2KV68</v>
      </c>
      <c r="AC5111" s="399" t="str">
        <f t="shared" si="1037"/>
        <v>DC2KV68-DC</v>
      </c>
      <c r="AD5111" t="str">
        <f>Y5111&amp;"-"&amp;VLOOKUP(AC5111,'LICH THI'!C:AA,9,0)</f>
        <v>64DCKT3290-42479</v>
      </c>
      <c r="AE5111">
        <f t="shared" si="1038"/>
        <v>1</v>
      </c>
    </row>
    <row r="5112" spans="1:31" x14ac:dyDescent="0.25">
      <c r="A5112" s="436" t="str">
        <f t="shared" si="1028"/>
        <v>DC2KV68-DC-72</v>
      </c>
      <c r="B5112" s="436">
        <f>COUNTIF(AC$4:AC5112,AC5112)</f>
        <v>72</v>
      </c>
      <c r="C5112" s="436" t="str">
        <f t="shared" si="1029"/>
        <v>DC2KV68-DC</v>
      </c>
      <c r="D5112" s="436">
        <f>VLOOKUP(C5112,'LICH THI'!C:AA,12,0)</f>
        <v>107</v>
      </c>
      <c r="E5112" s="436">
        <f>VLOOKUP(C5112,'LICH THI'!C:AA,13,0)</f>
        <v>45</v>
      </c>
      <c r="F5112" s="436">
        <f t="shared" si="1039"/>
        <v>45</v>
      </c>
      <c r="G5112" s="436">
        <f>VLOOKUP(C5112,'LICH THI'!C:AA,14,0)</f>
        <v>3</v>
      </c>
      <c r="H5112" s="436">
        <f t="shared" si="1030"/>
        <v>2</v>
      </c>
      <c r="I5112" s="436" t="str">
        <f t="shared" si="1031"/>
        <v>Đào Thị Hồng Phượng</v>
      </c>
      <c r="J5112" s="436"/>
      <c r="K5112" s="436">
        <f t="shared" si="1032"/>
        <v>3</v>
      </c>
      <c r="L5112" s="436" t="str">
        <f t="shared" si="1033"/>
        <v>DC2KV68-DC-3</v>
      </c>
      <c r="M5112" s="436">
        <f t="shared" si="1034"/>
        <v>23</v>
      </c>
      <c r="N5112" s="437">
        <f t="shared" si="1040"/>
        <v>105</v>
      </c>
      <c r="O5112" s="437"/>
      <c r="P5112" s="430" t="str">
        <f t="shared" si="1035"/>
        <v/>
      </c>
      <c r="U5112" s="177">
        <v>81</v>
      </c>
      <c r="V5112" s="177" t="s">
        <v>3517</v>
      </c>
      <c r="W5112" s="177" t="s">
        <v>5343</v>
      </c>
      <c r="X5112" s="177" t="s">
        <v>4311</v>
      </c>
      <c r="Y5112" s="177" t="s">
        <v>5344</v>
      </c>
      <c r="Z5112" s="177" t="s">
        <v>6528</v>
      </c>
      <c r="AA5112" s="525" t="s">
        <v>5345</v>
      </c>
      <c r="AB5112" s="399" t="str">
        <f t="shared" si="1036"/>
        <v>DC2KV68</v>
      </c>
      <c r="AC5112" s="399" t="str">
        <f t="shared" si="1037"/>
        <v>DC2KV68-DC</v>
      </c>
      <c r="AD5112" t="str">
        <f>Y5112&amp;"-"&amp;VLOOKUP(AC5112,'LICH THI'!C:AA,9,0)</f>
        <v>65DCKX20057-42479</v>
      </c>
      <c r="AE5112">
        <f t="shared" si="1038"/>
        <v>1</v>
      </c>
    </row>
    <row r="5113" spans="1:31" x14ac:dyDescent="0.25">
      <c r="A5113" s="436" t="str">
        <f t="shared" si="1028"/>
        <v>DC2KV68-DC-73</v>
      </c>
      <c r="B5113" s="436">
        <f>COUNTIF(AC$4:AC5113,AC5113)</f>
        <v>73</v>
      </c>
      <c r="C5113" s="436" t="str">
        <f t="shared" si="1029"/>
        <v>DC2KV68-DC</v>
      </c>
      <c r="D5113" s="436">
        <f>VLOOKUP(C5113,'LICH THI'!C:AA,12,0)</f>
        <v>107</v>
      </c>
      <c r="E5113" s="436">
        <f>VLOOKUP(C5113,'LICH THI'!C:AA,13,0)</f>
        <v>45</v>
      </c>
      <c r="F5113" s="436">
        <f t="shared" si="1039"/>
        <v>45</v>
      </c>
      <c r="G5113" s="436">
        <f>VLOOKUP(C5113,'LICH THI'!C:AA,14,0)</f>
        <v>3</v>
      </c>
      <c r="H5113" s="436">
        <f t="shared" si="1030"/>
        <v>2</v>
      </c>
      <c r="I5113" s="436" t="str">
        <f t="shared" si="1031"/>
        <v>Phạm Thị Bích Phượng</v>
      </c>
      <c r="J5113" s="436"/>
      <c r="K5113" s="436">
        <f t="shared" si="1032"/>
        <v>3</v>
      </c>
      <c r="L5113" s="436" t="str">
        <f t="shared" si="1033"/>
        <v>DC2KV68-DC-3</v>
      </c>
      <c r="M5113" s="436">
        <f t="shared" si="1034"/>
        <v>23</v>
      </c>
      <c r="N5113" s="437">
        <f t="shared" si="1040"/>
        <v>106</v>
      </c>
      <c r="O5113" s="437"/>
      <c r="P5113" s="430" t="str">
        <f t="shared" si="1035"/>
        <v/>
      </c>
      <c r="U5113" s="177">
        <v>82</v>
      </c>
      <c r="V5113" s="177" t="s">
        <v>3517</v>
      </c>
      <c r="W5113" s="177" t="s">
        <v>6080</v>
      </c>
      <c r="X5113" s="177" t="s">
        <v>4311</v>
      </c>
      <c r="Y5113" s="177" t="s">
        <v>6081</v>
      </c>
      <c r="Z5113" s="177" t="s">
        <v>6528</v>
      </c>
      <c r="AA5113" s="525" t="s">
        <v>3505</v>
      </c>
      <c r="AB5113" s="399" t="str">
        <f t="shared" si="1036"/>
        <v>DC2KV68</v>
      </c>
      <c r="AC5113" s="399" t="str">
        <f t="shared" si="1037"/>
        <v>DC2KV68-DC</v>
      </c>
      <c r="AD5113" t="str">
        <f>Y5113&amp;"-"&amp;VLOOKUP(AC5113,'LICH THI'!C:AA,9,0)</f>
        <v>65DCKX23887-42479</v>
      </c>
      <c r="AE5113">
        <f t="shared" si="1038"/>
        <v>1</v>
      </c>
    </row>
    <row r="5114" spans="1:31" x14ac:dyDescent="0.25">
      <c r="A5114" s="436" t="str">
        <f t="shared" si="1028"/>
        <v>DC2KV68-DC-74</v>
      </c>
      <c r="B5114" s="436">
        <f>COUNTIF(AC$4:AC5114,AC5114)</f>
        <v>74</v>
      </c>
      <c r="C5114" s="436" t="str">
        <f t="shared" si="1029"/>
        <v>DC2KV68-DC</v>
      </c>
      <c r="D5114" s="436">
        <f>VLOOKUP(C5114,'LICH THI'!C:AA,12,0)</f>
        <v>107</v>
      </c>
      <c r="E5114" s="436">
        <f>VLOOKUP(C5114,'LICH THI'!C:AA,13,0)</f>
        <v>45</v>
      </c>
      <c r="F5114" s="436">
        <f t="shared" si="1039"/>
        <v>45</v>
      </c>
      <c r="G5114" s="436">
        <f>VLOOKUP(C5114,'LICH THI'!C:AA,14,0)</f>
        <v>3</v>
      </c>
      <c r="H5114" s="436">
        <f t="shared" si="1030"/>
        <v>2</v>
      </c>
      <c r="I5114" s="436" t="str">
        <f t="shared" si="1031"/>
        <v>Trần Thị Bích Phượng</v>
      </c>
      <c r="J5114" s="436"/>
      <c r="K5114" s="436">
        <f t="shared" si="1032"/>
        <v>3</v>
      </c>
      <c r="L5114" s="436" t="str">
        <f t="shared" si="1033"/>
        <v>DC2KV68-DC-3</v>
      </c>
      <c r="M5114" s="436">
        <f t="shared" si="1034"/>
        <v>23</v>
      </c>
      <c r="N5114" s="437">
        <f t="shared" si="1040"/>
        <v>107</v>
      </c>
      <c r="O5114" s="437"/>
      <c r="P5114" s="430" t="str">
        <f t="shared" si="1035"/>
        <v/>
      </c>
      <c r="U5114" s="177">
        <v>48</v>
      </c>
      <c r="V5114" s="177" t="s">
        <v>3491</v>
      </c>
      <c r="W5114" s="177" t="s">
        <v>4369</v>
      </c>
      <c r="X5114" s="177" t="s">
        <v>4311</v>
      </c>
      <c r="Y5114" s="177" t="s">
        <v>4370</v>
      </c>
      <c r="Z5114" s="177" t="s">
        <v>6528</v>
      </c>
      <c r="AA5114" s="525" t="s">
        <v>4371</v>
      </c>
      <c r="AB5114" s="399" t="str">
        <f t="shared" si="1036"/>
        <v>DC2KV68</v>
      </c>
      <c r="AC5114" s="399" t="str">
        <f t="shared" si="1037"/>
        <v>DC2KV68-DC</v>
      </c>
      <c r="AD5114" t="str">
        <f>Y5114&amp;"-"&amp;VLOOKUP(AC5114,'LICH THI'!C:AA,9,0)</f>
        <v>65DCKT22675-42479</v>
      </c>
      <c r="AE5114">
        <f t="shared" si="1038"/>
        <v>1</v>
      </c>
    </row>
    <row r="5115" spans="1:31" x14ac:dyDescent="0.25">
      <c r="A5115" s="436" t="str">
        <f t="shared" si="1028"/>
        <v>DC2KV68-DC-75</v>
      </c>
      <c r="B5115" s="436">
        <f>COUNTIF(AC$4:AC5115,AC5115)</f>
        <v>75</v>
      </c>
      <c r="C5115" s="436" t="str">
        <f t="shared" si="1029"/>
        <v>DC2KV68-DC</v>
      </c>
      <c r="D5115" s="436">
        <f>VLOOKUP(C5115,'LICH THI'!C:AA,12,0)</f>
        <v>107</v>
      </c>
      <c r="E5115" s="436">
        <f>VLOOKUP(C5115,'LICH THI'!C:AA,13,0)</f>
        <v>45</v>
      </c>
      <c r="F5115" s="436">
        <f t="shared" si="1039"/>
        <v>45</v>
      </c>
      <c r="G5115" s="436">
        <f>VLOOKUP(C5115,'LICH THI'!C:AA,14,0)</f>
        <v>3</v>
      </c>
      <c r="H5115" s="436">
        <f t="shared" si="1030"/>
        <v>2</v>
      </c>
      <c r="I5115" s="436" t="str">
        <f t="shared" si="1031"/>
        <v>Nguyễn Thị Quỳnh</v>
      </c>
      <c r="J5115" s="436"/>
      <c r="K5115" s="436">
        <f t="shared" si="1032"/>
        <v>3</v>
      </c>
      <c r="L5115" s="436" t="str">
        <f t="shared" si="1033"/>
        <v>DC2KV68-DC-3</v>
      </c>
      <c r="M5115" s="436">
        <f t="shared" si="1034"/>
        <v>23</v>
      </c>
      <c r="N5115" s="437">
        <f t="shared" si="1040"/>
        <v>108</v>
      </c>
      <c r="O5115" s="437"/>
      <c r="P5115" s="430" t="str">
        <f t="shared" si="1035"/>
        <v/>
      </c>
      <c r="U5115" s="177">
        <v>83</v>
      </c>
      <c r="V5115" s="177" t="s">
        <v>3517</v>
      </c>
      <c r="W5115" s="177" t="s">
        <v>2619</v>
      </c>
      <c r="X5115" s="177" t="s">
        <v>2684</v>
      </c>
      <c r="Y5115" s="177" t="s">
        <v>5346</v>
      </c>
      <c r="Z5115" s="177" t="s">
        <v>6528</v>
      </c>
      <c r="AA5115" s="525" t="s">
        <v>5347</v>
      </c>
      <c r="AB5115" s="399" t="str">
        <f t="shared" si="1036"/>
        <v>DC2KV68</v>
      </c>
      <c r="AC5115" s="399" t="str">
        <f t="shared" si="1037"/>
        <v>DC2KV68-DC</v>
      </c>
      <c r="AD5115" t="str">
        <f>Y5115&amp;"-"&amp;VLOOKUP(AC5115,'LICH THI'!C:AA,9,0)</f>
        <v>65DCKX22942-42479</v>
      </c>
      <c r="AE5115">
        <f t="shared" si="1038"/>
        <v>1</v>
      </c>
    </row>
    <row r="5116" spans="1:31" x14ac:dyDescent="0.25">
      <c r="A5116" s="436" t="str">
        <f t="shared" si="1028"/>
        <v>DC2KV68-DC-76</v>
      </c>
      <c r="B5116" s="436">
        <f>COUNTIF(AC$4:AC5116,AC5116)</f>
        <v>76</v>
      </c>
      <c r="C5116" s="436" t="str">
        <f t="shared" si="1029"/>
        <v>DC2KV68-DC</v>
      </c>
      <c r="D5116" s="436">
        <f>VLOOKUP(C5116,'LICH THI'!C:AA,12,0)</f>
        <v>107</v>
      </c>
      <c r="E5116" s="436">
        <f>VLOOKUP(C5116,'LICH THI'!C:AA,13,0)</f>
        <v>45</v>
      </c>
      <c r="F5116" s="436">
        <f t="shared" si="1039"/>
        <v>45</v>
      </c>
      <c r="G5116" s="436">
        <f>VLOOKUP(C5116,'LICH THI'!C:AA,14,0)</f>
        <v>3</v>
      </c>
      <c r="H5116" s="436">
        <f t="shared" si="1030"/>
        <v>2</v>
      </c>
      <c r="I5116" s="436" t="str">
        <f t="shared" si="1031"/>
        <v>Trương Thị Như Quỳnh</v>
      </c>
      <c r="J5116" s="436"/>
      <c r="K5116" s="436">
        <f t="shared" si="1032"/>
        <v>3</v>
      </c>
      <c r="L5116" s="436" t="str">
        <f t="shared" si="1033"/>
        <v>DC2KV68-DC-3</v>
      </c>
      <c r="M5116" s="436">
        <f t="shared" si="1034"/>
        <v>23</v>
      </c>
      <c r="N5116" s="437">
        <f t="shared" si="1040"/>
        <v>109</v>
      </c>
      <c r="O5116" s="437"/>
      <c r="P5116" s="430" t="str">
        <f t="shared" si="1035"/>
        <v/>
      </c>
      <c r="U5116" s="177">
        <v>84</v>
      </c>
      <c r="V5116" s="177" t="s">
        <v>3517</v>
      </c>
      <c r="W5116" s="177" t="s">
        <v>6569</v>
      </c>
      <c r="X5116" s="177" t="s">
        <v>2684</v>
      </c>
      <c r="Y5116" s="177" t="s">
        <v>6570</v>
      </c>
      <c r="Z5116" s="177" t="s">
        <v>6528</v>
      </c>
      <c r="AA5116" s="525" t="s">
        <v>3300</v>
      </c>
      <c r="AB5116" s="399" t="str">
        <f t="shared" si="1036"/>
        <v>DC2KV68</v>
      </c>
      <c r="AC5116" s="399" t="str">
        <f t="shared" si="1037"/>
        <v>DC2KV68-DC</v>
      </c>
      <c r="AD5116" t="str">
        <f>Y5116&amp;"-"&amp;VLOOKUP(AC5116,'LICH THI'!C:AA,9,0)</f>
        <v>65DCKX21444-42479</v>
      </c>
      <c r="AE5116">
        <f t="shared" si="1038"/>
        <v>1</v>
      </c>
    </row>
    <row r="5117" spans="1:31" x14ac:dyDescent="0.25">
      <c r="A5117" s="436" t="str">
        <f t="shared" si="1028"/>
        <v>DC2KV68-DC-77</v>
      </c>
      <c r="B5117" s="436">
        <f>COUNTIF(AC$4:AC5117,AC5117)</f>
        <v>77</v>
      </c>
      <c r="C5117" s="436" t="str">
        <f t="shared" si="1029"/>
        <v>DC2KV68-DC</v>
      </c>
      <c r="D5117" s="436">
        <f>VLOOKUP(C5117,'LICH THI'!C:AA,12,0)</f>
        <v>107</v>
      </c>
      <c r="E5117" s="436">
        <f>VLOOKUP(C5117,'LICH THI'!C:AA,13,0)</f>
        <v>45</v>
      </c>
      <c r="F5117" s="436">
        <f t="shared" si="1039"/>
        <v>45</v>
      </c>
      <c r="G5117" s="436">
        <f>VLOOKUP(C5117,'LICH THI'!C:AA,14,0)</f>
        <v>3</v>
      </c>
      <c r="H5117" s="436">
        <f t="shared" si="1030"/>
        <v>2</v>
      </c>
      <c r="I5117" s="436" t="str">
        <f t="shared" si="1031"/>
        <v>Trần Minh Sơn</v>
      </c>
      <c r="J5117" s="436"/>
      <c r="K5117" s="436">
        <f t="shared" si="1032"/>
        <v>3</v>
      </c>
      <c r="L5117" s="436" t="str">
        <f t="shared" si="1033"/>
        <v>DC2KV68-DC-3</v>
      </c>
      <c r="M5117" s="436">
        <f t="shared" si="1034"/>
        <v>23</v>
      </c>
      <c r="N5117" s="437">
        <f t="shared" si="1040"/>
        <v>110</v>
      </c>
      <c r="O5117" s="437"/>
      <c r="P5117" s="430" t="str">
        <f t="shared" si="1035"/>
        <v/>
      </c>
      <c r="U5117" s="177">
        <v>106</v>
      </c>
      <c r="V5117" s="177" t="s">
        <v>3088</v>
      </c>
      <c r="W5117" s="177" t="s">
        <v>3593</v>
      </c>
      <c r="X5117" s="177" t="s">
        <v>2688</v>
      </c>
      <c r="Y5117" s="177" t="s">
        <v>4104</v>
      </c>
      <c r="Z5117" s="177" t="s">
        <v>6528</v>
      </c>
      <c r="AA5117" s="525" t="s">
        <v>4105</v>
      </c>
      <c r="AB5117" s="399" t="str">
        <f t="shared" si="1036"/>
        <v>DC2KV68</v>
      </c>
      <c r="AC5117" s="399" t="str">
        <f t="shared" si="1037"/>
        <v>DC2KV68-DC</v>
      </c>
      <c r="AD5117" t="str">
        <f>Y5117&amp;"-"&amp;VLOOKUP(AC5117,'LICH THI'!C:AA,9,0)</f>
        <v>63DCQT3004-42479</v>
      </c>
      <c r="AE5117">
        <f t="shared" si="1038"/>
        <v>1</v>
      </c>
    </row>
    <row r="5118" spans="1:31" x14ac:dyDescent="0.25">
      <c r="A5118" s="436" t="str">
        <f t="shared" si="1028"/>
        <v>DC2KV68-DC-78</v>
      </c>
      <c r="B5118" s="436">
        <f>COUNTIF(AC$4:AC5118,AC5118)</f>
        <v>78</v>
      </c>
      <c r="C5118" s="436" t="str">
        <f t="shared" si="1029"/>
        <v>DC2KV68-DC</v>
      </c>
      <c r="D5118" s="436">
        <f>VLOOKUP(C5118,'LICH THI'!C:AA,12,0)</f>
        <v>107</v>
      </c>
      <c r="E5118" s="436">
        <f>VLOOKUP(C5118,'LICH THI'!C:AA,13,0)</f>
        <v>45</v>
      </c>
      <c r="F5118" s="436">
        <f t="shared" si="1039"/>
        <v>45</v>
      </c>
      <c r="G5118" s="436">
        <f>VLOOKUP(C5118,'LICH THI'!C:AA,14,0)</f>
        <v>3</v>
      </c>
      <c r="H5118" s="436">
        <f t="shared" si="1030"/>
        <v>2</v>
      </c>
      <c r="I5118" s="436" t="str">
        <f t="shared" si="1031"/>
        <v>Phí Thanh Tâm</v>
      </c>
      <c r="J5118" s="436"/>
      <c r="K5118" s="436">
        <f t="shared" si="1032"/>
        <v>3</v>
      </c>
      <c r="L5118" s="436" t="str">
        <f t="shared" si="1033"/>
        <v>DC2KV68-DC-3</v>
      </c>
      <c r="M5118" s="436">
        <f t="shared" si="1034"/>
        <v>23</v>
      </c>
      <c r="N5118" s="437">
        <f t="shared" si="1040"/>
        <v>111</v>
      </c>
      <c r="O5118" s="437"/>
      <c r="P5118" s="430" t="str">
        <f t="shared" si="1035"/>
        <v/>
      </c>
      <c r="U5118" s="177">
        <v>49</v>
      </c>
      <c r="V5118" s="177" t="s">
        <v>3491</v>
      </c>
      <c r="W5118" s="177" t="s">
        <v>4372</v>
      </c>
      <c r="X5118" s="177" t="s">
        <v>3583</v>
      </c>
      <c r="Y5118" s="177" t="s">
        <v>4373</v>
      </c>
      <c r="Z5118" s="177" t="s">
        <v>6528</v>
      </c>
      <c r="AA5118" s="525" t="s">
        <v>4374</v>
      </c>
      <c r="AB5118" s="399" t="str">
        <f t="shared" si="1036"/>
        <v>DC2KV68</v>
      </c>
      <c r="AC5118" s="399" t="str">
        <f t="shared" si="1037"/>
        <v>DC2KV68-DC</v>
      </c>
      <c r="AD5118" t="str">
        <f>Y5118&amp;"-"&amp;VLOOKUP(AC5118,'LICH THI'!C:AA,9,0)</f>
        <v>65DCKT22298-42479</v>
      </c>
      <c r="AE5118">
        <f t="shared" si="1038"/>
        <v>1</v>
      </c>
    </row>
    <row r="5119" spans="1:31" x14ac:dyDescent="0.25">
      <c r="A5119" s="436" t="str">
        <f t="shared" si="1028"/>
        <v>DC2KV68-DC-79</v>
      </c>
      <c r="B5119" s="436">
        <f>COUNTIF(AC$4:AC5119,AC5119)</f>
        <v>79</v>
      </c>
      <c r="C5119" s="436" t="str">
        <f t="shared" si="1029"/>
        <v>DC2KV68-DC</v>
      </c>
      <c r="D5119" s="436">
        <f>VLOOKUP(C5119,'LICH THI'!C:AA,12,0)</f>
        <v>107</v>
      </c>
      <c r="E5119" s="436">
        <f>VLOOKUP(C5119,'LICH THI'!C:AA,13,0)</f>
        <v>45</v>
      </c>
      <c r="F5119" s="436">
        <f t="shared" si="1039"/>
        <v>45</v>
      </c>
      <c r="G5119" s="436">
        <f>VLOOKUP(C5119,'LICH THI'!C:AA,14,0)</f>
        <v>3</v>
      </c>
      <c r="H5119" s="436">
        <f t="shared" si="1030"/>
        <v>2</v>
      </c>
      <c r="I5119" s="436" t="str">
        <f t="shared" si="1031"/>
        <v>Vương Thị Tâm</v>
      </c>
      <c r="J5119" s="436"/>
      <c r="K5119" s="436">
        <f t="shared" si="1032"/>
        <v>3</v>
      </c>
      <c r="L5119" s="436" t="str">
        <f t="shared" si="1033"/>
        <v>DC2KV68-DC-3</v>
      </c>
      <c r="M5119" s="436">
        <f t="shared" si="1034"/>
        <v>23</v>
      </c>
      <c r="N5119" s="437">
        <f t="shared" si="1040"/>
        <v>112</v>
      </c>
      <c r="O5119" s="437"/>
      <c r="P5119" s="430" t="str">
        <f t="shared" si="1035"/>
        <v/>
      </c>
      <c r="U5119" s="177">
        <v>39</v>
      </c>
      <c r="V5119" s="177" t="s">
        <v>3019</v>
      </c>
      <c r="W5119" s="177" t="s">
        <v>4844</v>
      </c>
      <c r="X5119" s="177" t="s">
        <v>3583</v>
      </c>
      <c r="Y5119" s="177" t="s">
        <v>4845</v>
      </c>
      <c r="Z5119" s="177" t="s">
        <v>6528</v>
      </c>
      <c r="AA5119" s="525" t="s">
        <v>3279</v>
      </c>
      <c r="AB5119" s="399" t="str">
        <f t="shared" si="1036"/>
        <v>DC2KV68</v>
      </c>
      <c r="AC5119" s="399" t="str">
        <f t="shared" si="1037"/>
        <v>DC2KV68-DC</v>
      </c>
      <c r="AD5119" t="str">
        <f>Y5119&amp;"-"&amp;VLOOKUP(AC5119,'LICH THI'!C:AA,9,0)</f>
        <v>64DCQT3092-42479</v>
      </c>
      <c r="AE5119">
        <f t="shared" si="1038"/>
        <v>1</v>
      </c>
    </row>
    <row r="5120" spans="1:31" x14ac:dyDescent="0.25">
      <c r="A5120" s="436" t="str">
        <f t="shared" si="1028"/>
        <v>DC2KV68-DC-80</v>
      </c>
      <c r="B5120" s="436">
        <f>COUNTIF(AC$4:AC5120,AC5120)</f>
        <v>80</v>
      </c>
      <c r="C5120" s="436" t="str">
        <f t="shared" si="1029"/>
        <v>DC2KV68-DC</v>
      </c>
      <c r="D5120" s="436">
        <f>VLOOKUP(C5120,'LICH THI'!C:AA,12,0)</f>
        <v>107</v>
      </c>
      <c r="E5120" s="436">
        <f>VLOOKUP(C5120,'LICH THI'!C:AA,13,0)</f>
        <v>45</v>
      </c>
      <c r="F5120" s="436">
        <f t="shared" si="1039"/>
        <v>45</v>
      </c>
      <c r="G5120" s="436">
        <f>VLOOKUP(C5120,'LICH THI'!C:AA,14,0)</f>
        <v>3</v>
      </c>
      <c r="H5120" s="436">
        <f t="shared" si="1030"/>
        <v>2</v>
      </c>
      <c r="I5120" s="436" t="str">
        <f t="shared" si="1031"/>
        <v>Đào Viên Tiệp</v>
      </c>
      <c r="J5120" s="436"/>
      <c r="K5120" s="436">
        <f t="shared" si="1032"/>
        <v>3</v>
      </c>
      <c r="L5120" s="436" t="str">
        <f t="shared" si="1033"/>
        <v>DC2KV68-DC-3</v>
      </c>
      <c r="M5120" s="436">
        <f t="shared" si="1034"/>
        <v>23</v>
      </c>
      <c r="N5120" s="437">
        <f t="shared" si="1040"/>
        <v>113</v>
      </c>
      <c r="O5120" s="437"/>
      <c r="P5120" s="430" t="str">
        <f t="shared" si="1035"/>
        <v/>
      </c>
      <c r="U5120" s="177">
        <v>1</v>
      </c>
      <c r="V5120" s="177" t="s">
        <v>2614</v>
      </c>
      <c r="W5120" s="177" t="s">
        <v>5870</v>
      </c>
      <c r="X5120" s="177" t="s">
        <v>4063</v>
      </c>
      <c r="Y5120" s="177" t="s">
        <v>5871</v>
      </c>
      <c r="Z5120" s="177" t="s">
        <v>6528</v>
      </c>
      <c r="AA5120" s="525" t="s">
        <v>3644</v>
      </c>
      <c r="AB5120" s="399" t="str">
        <f t="shared" si="1036"/>
        <v>DC2KV68</v>
      </c>
      <c r="AC5120" s="399" t="str">
        <f t="shared" si="1037"/>
        <v>DC2KV68-DC</v>
      </c>
      <c r="AD5120" t="str">
        <f>Y5120&amp;"-"&amp;VLOOKUP(AC5120,'LICH THI'!C:AA,9,0)</f>
        <v>63DCKT3031-42479</v>
      </c>
      <c r="AE5120">
        <f t="shared" si="1038"/>
        <v>1</v>
      </c>
    </row>
    <row r="5121" spans="1:31" x14ac:dyDescent="0.25">
      <c r="A5121" s="436" t="str">
        <f t="shared" si="1028"/>
        <v>DC2KV68-DC-81</v>
      </c>
      <c r="B5121" s="436">
        <f>COUNTIF(AC$4:AC5121,AC5121)</f>
        <v>81</v>
      </c>
      <c r="C5121" s="436" t="str">
        <f t="shared" si="1029"/>
        <v>DC2KV68-DC</v>
      </c>
      <c r="D5121" s="436">
        <f>VLOOKUP(C5121,'LICH THI'!C:AA,12,0)</f>
        <v>107</v>
      </c>
      <c r="E5121" s="436">
        <f>VLOOKUP(C5121,'LICH THI'!C:AA,13,0)</f>
        <v>45</v>
      </c>
      <c r="F5121" s="436">
        <f t="shared" si="1039"/>
        <v>45</v>
      </c>
      <c r="G5121" s="436">
        <f>VLOOKUP(C5121,'LICH THI'!C:AA,14,0)</f>
        <v>3</v>
      </c>
      <c r="H5121" s="436">
        <f t="shared" si="1030"/>
        <v>2</v>
      </c>
      <c r="I5121" s="436" t="str">
        <f t="shared" si="1031"/>
        <v>Ngô Văn Tình</v>
      </c>
      <c r="J5121" s="436"/>
      <c r="K5121" s="436">
        <f t="shared" si="1032"/>
        <v>3</v>
      </c>
      <c r="L5121" s="436" t="str">
        <f t="shared" si="1033"/>
        <v>DC2KV68-DC-3</v>
      </c>
      <c r="M5121" s="436">
        <f t="shared" si="1034"/>
        <v>23</v>
      </c>
      <c r="N5121" s="437">
        <f t="shared" si="1040"/>
        <v>114</v>
      </c>
      <c r="O5121" s="437"/>
      <c r="P5121" s="430" t="str">
        <f t="shared" si="1035"/>
        <v/>
      </c>
      <c r="U5121" s="177">
        <v>28</v>
      </c>
      <c r="V5121" s="177" t="s">
        <v>3826</v>
      </c>
      <c r="W5121" s="177" t="s">
        <v>3204</v>
      </c>
      <c r="X5121" s="177" t="s">
        <v>4777</v>
      </c>
      <c r="Y5121" s="177" t="s">
        <v>4778</v>
      </c>
      <c r="Z5121" s="177" t="s">
        <v>6528</v>
      </c>
      <c r="AA5121" s="525" t="s">
        <v>4779</v>
      </c>
      <c r="AB5121" s="399" t="str">
        <f t="shared" si="1036"/>
        <v>DC2KV68</v>
      </c>
      <c r="AC5121" s="399" t="str">
        <f t="shared" si="1037"/>
        <v>DC2KV68-DC</v>
      </c>
      <c r="AD5121" t="str">
        <f>Y5121&amp;"-"&amp;VLOOKUP(AC5121,'LICH THI'!C:AA,9,0)</f>
        <v>64DCKT3175-42479</v>
      </c>
      <c r="AE5121">
        <f t="shared" si="1038"/>
        <v>1</v>
      </c>
    </row>
    <row r="5122" spans="1:31" x14ac:dyDescent="0.25">
      <c r="A5122" s="436" t="str">
        <f t="shared" si="1028"/>
        <v>DC2KV68-DC-82</v>
      </c>
      <c r="B5122" s="436">
        <f>COUNTIF(AC$4:AC5122,AC5122)</f>
        <v>82</v>
      </c>
      <c r="C5122" s="436" t="str">
        <f t="shared" si="1029"/>
        <v>DC2KV68-DC</v>
      </c>
      <c r="D5122" s="436">
        <f>VLOOKUP(C5122,'LICH THI'!C:AA,12,0)</f>
        <v>107</v>
      </c>
      <c r="E5122" s="436">
        <f>VLOOKUP(C5122,'LICH THI'!C:AA,13,0)</f>
        <v>45</v>
      </c>
      <c r="F5122" s="436">
        <f t="shared" si="1039"/>
        <v>45</v>
      </c>
      <c r="G5122" s="436">
        <f>VLOOKUP(C5122,'LICH THI'!C:AA,14,0)</f>
        <v>3</v>
      </c>
      <c r="H5122" s="436">
        <f t="shared" si="1030"/>
        <v>2</v>
      </c>
      <c r="I5122" s="436" t="str">
        <f t="shared" si="1031"/>
        <v>Phạm Thị Tình</v>
      </c>
      <c r="J5122" s="436"/>
      <c r="K5122" s="436">
        <f t="shared" si="1032"/>
        <v>3</v>
      </c>
      <c r="L5122" s="436" t="str">
        <f t="shared" si="1033"/>
        <v>DC2KV68-DC-3</v>
      </c>
      <c r="M5122" s="436">
        <f t="shared" si="1034"/>
        <v>23</v>
      </c>
      <c r="N5122" s="437">
        <f t="shared" si="1040"/>
        <v>115</v>
      </c>
      <c r="O5122" s="437"/>
      <c r="P5122" s="430" t="str">
        <f t="shared" si="1035"/>
        <v/>
      </c>
      <c r="U5122" s="177">
        <v>50</v>
      </c>
      <c r="V5122" s="177" t="s">
        <v>3491</v>
      </c>
      <c r="W5122" s="177" t="s">
        <v>3557</v>
      </c>
      <c r="X5122" s="177" t="s">
        <v>4777</v>
      </c>
      <c r="Y5122" s="177" t="s">
        <v>6551</v>
      </c>
      <c r="Z5122" s="177" t="s">
        <v>6528</v>
      </c>
      <c r="AA5122" s="525" t="s">
        <v>4067</v>
      </c>
      <c r="AB5122" s="399" t="str">
        <f t="shared" si="1036"/>
        <v>DC2KV68</v>
      </c>
      <c r="AC5122" s="399" t="str">
        <f t="shared" si="1037"/>
        <v>DC2KV68-DC</v>
      </c>
      <c r="AD5122" t="str">
        <f>Y5122&amp;"-"&amp;VLOOKUP(AC5122,'LICH THI'!C:AA,9,0)</f>
        <v>65DCKT22186-42479</v>
      </c>
      <c r="AE5122">
        <f t="shared" si="1038"/>
        <v>1</v>
      </c>
    </row>
    <row r="5123" spans="1:31" x14ac:dyDescent="0.25">
      <c r="A5123" s="436" t="str">
        <f t="shared" si="1028"/>
        <v>DC2KV68-DC-83</v>
      </c>
      <c r="B5123" s="436">
        <f>COUNTIF(AC$4:AC5123,AC5123)</f>
        <v>83</v>
      </c>
      <c r="C5123" s="436" t="str">
        <f t="shared" si="1029"/>
        <v>DC2KV68-DC</v>
      </c>
      <c r="D5123" s="436">
        <f>VLOOKUP(C5123,'LICH THI'!C:AA,12,0)</f>
        <v>107</v>
      </c>
      <c r="E5123" s="436">
        <f>VLOOKUP(C5123,'LICH THI'!C:AA,13,0)</f>
        <v>45</v>
      </c>
      <c r="F5123" s="436">
        <f t="shared" si="1039"/>
        <v>45</v>
      </c>
      <c r="G5123" s="436">
        <f>VLOOKUP(C5123,'LICH THI'!C:AA,14,0)</f>
        <v>3</v>
      </c>
      <c r="H5123" s="436">
        <f t="shared" si="1030"/>
        <v>2</v>
      </c>
      <c r="I5123" s="436" t="str">
        <f t="shared" si="1031"/>
        <v>Lê Anh Tú</v>
      </c>
      <c r="J5123" s="436"/>
      <c r="K5123" s="436">
        <f t="shared" si="1032"/>
        <v>3</v>
      </c>
      <c r="L5123" s="436" t="str">
        <f t="shared" si="1033"/>
        <v>DC2KV68-DC-3</v>
      </c>
      <c r="M5123" s="436">
        <f t="shared" si="1034"/>
        <v>23</v>
      </c>
      <c r="N5123" s="437">
        <f t="shared" si="1040"/>
        <v>116</v>
      </c>
      <c r="O5123" s="437"/>
      <c r="P5123" s="430" t="str">
        <f t="shared" si="1035"/>
        <v/>
      </c>
      <c r="U5123" s="177">
        <v>92</v>
      </c>
      <c r="V5123" s="177" t="s">
        <v>4083</v>
      </c>
      <c r="W5123" s="177" t="s">
        <v>4172</v>
      </c>
      <c r="X5123" s="177" t="s">
        <v>2697</v>
      </c>
      <c r="Y5123" s="177" t="s">
        <v>6021</v>
      </c>
      <c r="Z5123" s="177" t="s">
        <v>6528</v>
      </c>
      <c r="AA5123" s="525" t="s">
        <v>2850</v>
      </c>
      <c r="AB5123" s="399" t="str">
        <f t="shared" si="1036"/>
        <v>DC2KV68</v>
      </c>
      <c r="AC5123" s="399" t="str">
        <f t="shared" si="1037"/>
        <v>DC2KV68-DC</v>
      </c>
      <c r="AD5123" t="str">
        <f>Y5123&amp;"-"&amp;VLOOKUP(AC5123,'LICH THI'!C:AA,9,0)</f>
        <v>65DCVB22197-42479</v>
      </c>
      <c r="AE5123">
        <f t="shared" si="1038"/>
        <v>1</v>
      </c>
    </row>
    <row r="5124" spans="1:31" x14ac:dyDescent="0.25">
      <c r="A5124" s="436" t="str">
        <f t="shared" si="1028"/>
        <v>DC2KV68-DC-84</v>
      </c>
      <c r="B5124" s="436">
        <f>COUNTIF(AC$4:AC5124,AC5124)</f>
        <v>84</v>
      </c>
      <c r="C5124" s="436" t="str">
        <f t="shared" si="1029"/>
        <v>DC2KV68-DC</v>
      </c>
      <c r="D5124" s="436">
        <f>VLOOKUP(C5124,'LICH THI'!C:AA,12,0)</f>
        <v>107</v>
      </c>
      <c r="E5124" s="436">
        <f>VLOOKUP(C5124,'LICH THI'!C:AA,13,0)</f>
        <v>45</v>
      </c>
      <c r="F5124" s="436">
        <f t="shared" si="1039"/>
        <v>45</v>
      </c>
      <c r="G5124" s="436">
        <f>VLOOKUP(C5124,'LICH THI'!C:AA,14,0)</f>
        <v>3</v>
      </c>
      <c r="H5124" s="436">
        <f t="shared" si="1030"/>
        <v>2</v>
      </c>
      <c r="I5124" s="436" t="str">
        <f t="shared" si="1031"/>
        <v>Hứa Duy Tuấn</v>
      </c>
      <c r="J5124" s="436"/>
      <c r="K5124" s="436">
        <f t="shared" si="1032"/>
        <v>3</v>
      </c>
      <c r="L5124" s="436" t="str">
        <f t="shared" si="1033"/>
        <v>DC2KV68-DC-3</v>
      </c>
      <c r="M5124" s="436">
        <f t="shared" si="1034"/>
        <v>23</v>
      </c>
      <c r="N5124" s="437">
        <f t="shared" si="1040"/>
        <v>117</v>
      </c>
      <c r="O5124" s="437"/>
      <c r="P5124" s="430" t="str">
        <f t="shared" si="1035"/>
        <v/>
      </c>
      <c r="U5124" s="177">
        <v>105</v>
      </c>
      <c r="V5124" s="177" t="s">
        <v>3381</v>
      </c>
      <c r="W5124" s="177" t="s">
        <v>4102</v>
      </c>
      <c r="X5124" s="177" t="s">
        <v>2721</v>
      </c>
      <c r="Y5124" s="177" t="s">
        <v>4103</v>
      </c>
      <c r="Z5124" s="177" t="s">
        <v>6528</v>
      </c>
      <c r="AA5124" s="525" t="s">
        <v>3352</v>
      </c>
      <c r="AB5124" s="399" t="str">
        <f t="shared" si="1036"/>
        <v>DC2KV68</v>
      </c>
      <c r="AC5124" s="399" t="str">
        <f t="shared" si="1037"/>
        <v>DC2KV68-DC</v>
      </c>
      <c r="AD5124" t="str">
        <f>Y5124&amp;"-"&amp;VLOOKUP(AC5124,'LICH THI'!C:AA,9,0)</f>
        <v>64DCKT1046-42479</v>
      </c>
      <c r="AE5124">
        <f t="shared" si="1038"/>
        <v>1</v>
      </c>
    </row>
    <row r="5125" spans="1:31" x14ac:dyDescent="0.25">
      <c r="A5125" s="436" t="str">
        <f t="shared" ref="A5125:A5188" si="1041">C5125&amp;"-"&amp;B5125</f>
        <v>DC2KV68-DC-85</v>
      </c>
      <c r="B5125" s="436">
        <f>COUNTIF(AC$4:AC5125,AC5125)</f>
        <v>85</v>
      </c>
      <c r="C5125" s="436" t="str">
        <f t="shared" ref="C5125:C5188" si="1042">_CT_MaHP1</f>
        <v>DC2KV68-DC</v>
      </c>
      <c r="D5125" s="436">
        <f>VLOOKUP(C5125,'LICH THI'!C:AA,12,0)</f>
        <v>107</v>
      </c>
      <c r="E5125" s="436">
        <f>VLOOKUP(C5125,'LICH THI'!C:AA,13,0)</f>
        <v>45</v>
      </c>
      <c r="F5125" s="436">
        <f t="shared" si="1039"/>
        <v>45</v>
      </c>
      <c r="G5125" s="436">
        <f>VLOOKUP(C5125,'LICH THI'!C:AA,14,0)</f>
        <v>3</v>
      </c>
      <c r="H5125" s="436">
        <f t="shared" ref="H5125:H5188" si="1043">IF(E5125=0,"",TRUNC((B5125+E5125-1)/E5125))</f>
        <v>2</v>
      </c>
      <c r="I5125" s="436" t="str">
        <f t="shared" ref="I5125:I5188" si="1044">W5125&amp;" "&amp;X5125</f>
        <v>Nguyễn Hữu Tuấn</v>
      </c>
      <c r="J5125" s="436"/>
      <c r="K5125" s="436">
        <f t="shared" ref="K5125:K5188" si="1045">IF(G5125=1,1,IF(H5125&lt;G5125,H5125+1,1))</f>
        <v>3</v>
      </c>
      <c r="L5125" s="436" t="str">
        <f t="shared" ref="L5125:L5188" si="1046">C5125&amp;"-"&amp;K5125</f>
        <v>DC2KV68-DC-3</v>
      </c>
      <c r="M5125" s="436">
        <f t="shared" ref="M5125:M5188" si="1047">IF(E5125=0,"",MOD(MID(C5125,6,2),E5125))</f>
        <v>23</v>
      </c>
      <c r="N5125" s="437">
        <f t="shared" si="1040"/>
        <v>118</v>
      </c>
      <c r="O5125" s="437"/>
      <c r="P5125" s="430" t="str">
        <f t="shared" ref="P5125:P5188" si="1048">IF(MOD(20*O5125,10)&lt;&gt;0,"SAI","")</f>
        <v/>
      </c>
      <c r="U5125" s="177">
        <v>53</v>
      </c>
      <c r="V5125" s="177" t="s">
        <v>3502</v>
      </c>
      <c r="W5125" s="177" t="s">
        <v>3326</v>
      </c>
      <c r="X5125" s="177" t="s">
        <v>2721</v>
      </c>
      <c r="Y5125" s="177" t="s">
        <v>6349</v>
      </c>
      <c r="Z5125" s="177" t="s">
        <v>6528</v>
      </c>
      <c r="AA5125" s="525" t="s">
        <v>5647</v>
      </c>
      <c r="AB5125" s="399" t="str">
        <f t="shared" ref="AB5125:AB5188" si="1049">_CT_MaHP</f>
        <v>DC2KV68</v>
      </c>
      <c r="AC5125" s="399" t="str">
        <f t="shared" ref="AC5125:AC5188" si="1050">_CT_MaHe</f>
        <v>DC2KV68-DC</v>
      </c>
      <c r="AD5125" t="str">
        <f>Y5125&amp;"-"&amp;VLOOKUP(AC5125,'LICH THI'!C:AA,9,0)</f>
        <v>65DCKT22189-42479</v>
      </c>
      <c r="AE5125">
        <f t="shared" ref="AE5125:AE5188" si="1051">COUNTIF(AD5125,AD:AD)</f>
        <v>1</v>
      </c>
    </row>
    <row r="5126" spans="1:31" x14ac:dyDescent="0.25">
      <c r="A5126" s="436" t="str">
        <f t="shared" si="1041"/>
        <v>DC2KV68-DC-86</v>
      </c>
      <c r="B5126" s="436">
        <f>COUNTIF(AC$4:AC5126,AC5126)</f>
        <v>86</v>
      </c>
      <c r="C5126" s="436" t="str">
        <f t="shared" si="1042"/>
        <v>DC2KV68-DC</v>
      </c>
      <c r="D5126" s="436">
        <f>VLOOKUP(C5126,'LICH THI'!C:AA,12,0)</f>
        <v>107</v>
      </c>
      <c r="E5126" s="436">
        <f>VLOOKUP(C5126,'LICH THI'!C:AA,13,0)</f>
        <v>45</v>
      </c>
      <c r="F5126" s="436">
        <f t="shared" ref="F5126:F5189" si="1052">IF(G5126="","",IF(G5126=H5126,D5126-(H5126-1)*E5126,E5126))</f>
        <v>45</v>
      </c>
      <c r="G5126" s="436">
        <f>VLOOKUP(C5126,'LICH THI'!C:AA,14,0)</f>
        <v>3</v>
      </c>
      <c r="H5126" s="436">
        <f t="shared" si="1043"/>
        <v>2</v>
      </c>
      <c r="I5126" s="436" t="str">
        <f t="shared" si="1044"/>
        <v>Hoàng Tùng</v>
      </c>
      <c r="J5126" s="436"/>
      <c r="K5126" s="436">
        <f t="shared" si="1045"/>
        <v>3</v>
      </c>
      <c r="L5126" s="436" t="str">
        <f t="shared" si="1046"/>
        <v>DC2KV68-DC-3</v>
      </c>
      <c r="M5126" s="436">
        <f t="shared" si="1047"/>
        <v>23</v>
      </c>
      <c r="N5126" s="437">
        <f t="shared" ref="N5126:N5189" si="1053">IF(F5126=0,"",(K5126-1)*$N$2+1+MOD(B5126-M5126,F5126))</f>
        <v>119</v>
      </c>
      <c r="O5126" s="437"/>
      <c r="P5126" s="430" t="str">
        <f t="shared" si="1048"/>
        <v/>
      </c>
      <c r="U5126" s="177">
        <v>35</v>
      </c>
      <c r="V5126" s="177" t="s">
        <v>3381</v>
      </c>
      <c r="W5126" s="177" t="s">
        <v>2834</v>
      </c>
      <c r="X5126" s="177" t="s">
        <v>3274</v>
      </c>
      <c r="Y5126" s="177" t="s">
        <v>5892</v>
      </c>
      <c r="Z5126" s="177" t="s">
        <v>6528</v>
      </c>
      <c r="AA5126" s="525" t="s">
        <v>3349</v>
      </c>
      <c r="AB5126" s="399" t="str">
        <f t="shared" si="1049"/>
        <v>DC2KV68</v>
      </c>
      <c r="AC5126" s="399" t="str">
        <f t="shared" si="1050"/>
        <v>DC2KV68-DC</v>
      </c>
      <c r="AD5126" t="str">
        <f>Y5126&amp;"-"&amp;VLOOKUP(AC5126,'LICH THI'!C:AA,9,0)</f>
        <v>64DCKT3239-42479</v>
      </c>
      <c r="AE5126">
        <f t="shared" si="1051"/>
        <v>1</v>
      </c>
    </row>
    <row r="5127" spans="1:31" x14ac:dyDescent="0.25">
      <c r="A5127" s="436" t="str">
        <f t="shared" si="1041"/>
        <v>DC2KV68-DC-87</v>
      </c>
      <c r="B5127" s="436">
        <f>COUNTIF(AC$4:AC5127,AC5127)</f>
        <v>87</v>
      </c>
      <c r="C5127" s="436" t="str">
        <f t="shared" si="1042"/>
        <v>DC2KV68-DC</v>
      </c>
      <c r="D5127" s="436">
        <f>VLOOKUP(C5127,'LICH THI'!C:AA,12,0)</f>
        <v>107</v>
      </c>
      <c r="E5127" s="436">
        <f>VLOOKUP(C5127,'LICH THI'!C:AA,13,0)</f>
        <v>45</v>
      </c>
      <c r="F5127" s="436">
        <f t="shared" si="1052"/>
        <v>45</v>
      </c>
      <c r="G5127" s="436">
        <f>VLOOKUP(C5127,'LICH THI'!C:AA,14,0)</f>
        <v>3</v>
      </c>
      <c r="H5127" s="436">
        <f t="shared" si="1043"/>
        <v>2</v>
      </c>
      <c r="I5127" s="436" t="str">
        <f t="shared" si="1044"/>
        <v>Đỗ Thị Tuyết</v>
      </c>
      <c r="J5127" s="436"/>
      <c r="K5127" s="436">
        <f t="shared" si="1045"/>
        <v>3</v>
      </c>
      <c r="L5127" s="436" t="str">
        <f t="shared" si="1046"/>
        <v>DC2KV68-DC-3</v>
      </c>
      <c r="M5127" s="436">
        <f t="shared" si="1047"/>
        <v>23</v>
      </c>
      <c r="N5127" s="437">
        <f t="shared" si="1053"/>
        <v>120</v>
      </c>
      <c r="O5127" s="437"/>
      <c r="P5127" s="430" t="str">
        <f t="shared" si="1048"/>
        <v/>
      </c>
      <c r="U5127" s="177">
        <v>8</v>
      </c>
      <c r="V5127" s="177" t="s">
        <v>3358</v>
      </c>
      <c r="W5127" s="177" t="s">
        <v>2634</v>
      </c>
      <c r="X5127" s="177" t="s">
        <v>2635</v>
      </c>
      <c r="Y5127" s="177" t="s">
        <v>5734</v>
      </c>
      <c r="Z5127" s="177" t="s">
        <v>6528</v>
      </c>
      <c r="AA5127" s="525" t="s">
        <v>3916</v>
      </c>
      <c r="AB5127" s="399" t="str">
        <f t="shared" si="1049"/>
        <v>DC2KV68</v>
      </c>
      <c r="AC5127" s="399" t="str">
        <f t="shared" si="1050"/>
        <v>DC2KV68-DC</v>
      </c>
      <c r="AD5127" t="str">
        <f>Y5127&amp;"-"&amp;VLOOKUP(AC5127,'LICH THI'!C:AA,9,0)</f>
        <v>64DCKT3038-42479</v>
      </c>
      <c r="AE5127">
        <f t="shared" si="1051"/>
        <v>1</v>
      </c>
    </row>
    <row r="5128" spans="1:31" x14ac:dyDescent="0.25">
      <c r="A5128" s="436" t="str">
        <f t="shared" si="1041"/>
        <v>DC2KV68-DC-88</v>
      </c>
      <c r="B5128" s="436">
        <f>COUNTIF(AC$4:AC5128,AC5128)</f>
        <v>88</v>
      </c>
      <c r="C5128" s="436" t="str">
        <f t="shared" si="1042"/>
        <v>DC2KV68-DC</v>
      </c>
      <c r="D5128" s="436">
        <f>VLOOKUP(C5128,'LICH THI'!C:AA,12,0)</f>
        <v>107</v>
      </c>
      <c r="E5128" s="436">
        <f>VLOOKUP(C5128,'LICH THI'!C:AA,13,0)</f>
        <v>45</v>
      </c>
      <c r="F5128" s="436">
        <f t="shared" si="1052"/>
        <v>45</v>
      </c>
      <c r="G5128" s="436">
        <f>VLOOKUP(C5128,'LICH THI'!C:AA,14,0)</f>
        <v>3</v>
      </c>
      <c r="H5128" s="436">
        <f t="shared" si="1043"/>
        <v>2</v>
      </c>
      <c r="I5128" s="436" t="str">
        <f t="shared" si="1044"/>
        <v>Nguyễn Thị Tươi</v>
      </c>
      <c r="J5128" s="436"/>
      <c r="K5128" s="436">
        <f t="shared" si="1045"/>
        <v>3</v>
      </c>
      <c r="L5128" s="436" t="str">
        <f t="shared" si="1046"/>
        <v>DC2KV68-DC-3</v>
      </c>
      <c r="M5128" s="436">
        <f t="shared" si="1047"/>
        <v>23</v>
      </c>
      <c r="N5128" s="437">
        <f t="shared" si="1053"/>
        <v>121</v>
      </c>
      <c r="O5128" s="437"/>
      <c r="P5128" s="430" t="str">
        <f t="shared" si="1048"/>
        <v/>
      </c>
      <c r="U5128" s="177">
        <v>36</v>
      </c>
      <c r="V5128" s="177" t="s">
        <v>3381</v>
      </c>
      <c r="W5128" s="177" t="s">
        <v>2619</v>
      </c>
      <c r="X5128" s="177" t="s">
        <v>5591</v>
      </c>
      <c r="Y5128" s="177" t="s">
        <v>5592</v>
      </c>
      <c r="Z5128" s="177" t="s">
        <v>6528</v>
      </c>
      <c r="AA5128" s="525" t="s">
        <v>4821</v>
      </c>
      <c r="AB5128" s="399" t="str">
        <f t="shared" si="1049"/>
        <v>DC2KV68</v>
      </c>
      <c r="AC5128" s="399" t="str">
        <f t="shared" si="1050"/>
        <v>DC2KV68-DC</v>
      </c>
      <c r="AD5128" t="str">
        <f>Y5128&amp;"-"&amp;VLOOKUP(AC5128,'LICH THI'!C:AA,9,0)</f>
        <v>64DCKT3279-42479</v>
      </c>
      <c r="AE5128">
        <f t="shared" si="1051"/>
        <v>1</v>
      </c>
    </row>
    <row r="5129" spans="1:31" x14ac:dyDescent="0.25">
      <c r="A5129" s="436" t="str">
        <f t="shared" si="1041"/>
        <v>DC2KV68-DC-89</v>
      </c>
      <c r="B5129" s="436">
        <f>COUNTIF(AC$4:AC5129,AC5129)</f>
        <v>89</v>
      </c>
      <c r="C5129" s="436" t="str">
        <f t="shared" si="1042"/>
        <v>DC2KV68-DC</v>
      </c>
      <c r="D5129" s="436">
        <f>VLOOKUP(C5129,'LICH THI'!C:AA,12,0)</f>
        <v>107</v>
      </c>
      <c r="E5129" s="436">
        <f>VLOOKUP(C5129,'LICH THI'!C:AA,13,0)</f>
        <v>45</v>
      </c>
      <c r="F5129" s="436">
        <f t="shared" si="1052"/>
        <v>45</v>
      </c>
      <c r="G5129" s="436">
        <f>VLOOKUP(C5129,'LICH THI'!C:AA,14,0)</f>
        <v>3</v>
      </c>
      <c r="H5129" s="436">
        <f t="shared" si="1043"/>
        <v>2</v>
      </c>
      <c r="I5129" s="436" t="str">
        <f t="shared" si="1044"/>
        <v>Nguyễn Hoàng Thái</v>
      </c>
      <c r="J5129" s="436"/>
      <c r="K5129" s="436">
        <f t="shared" si="1045"/>
        <v>3</v>
      </c>
      <c r="L5129" s="436" t="str">
        <f t="shared" si="1046"/>
        <v>DC2KV68-DC-3</v>
      </c>
      <c r="M5129" s="436">
        <f t="shared" si="1047"/>
        <v>23</v>
      </c>
      <c r="N5129" s="437">
        <f t="shared" si="1053"/>
        <v>122</v>
      </c>
      <c r="O5129" s="437"/>
      <c r="P5129" s="430" t="str">
        <f t="shared" si="1048"/>
        <v/>
      </c>
      <c r="U5129" s="177">
        <v>90</v>
      </c>
      <c r="V5129" s="177" t="s">
        <v>4083</v>
      </c>
      <c r="W5129" s="177" t="s">
        <v>3785</v>
      </c>
      <c r="X5129" s="177" t="s">
        <v>4330</v>
      </c>
      <c r="Y5129" s="177" t="s">
        <v>6576</v>
      </c>
      <c r="Z5129" s="177" t="s">
        <v>6528</v>
      </c>
      <c r="AA5129" s="525" t="s">
        <v>6577</v>
      </c>
      <c r="AB5129" s="399" t="str">
        <f t="shared" si="1049"/>
        <v>DC2KV68</v>
      </c>
      <c r="AC5129" s="399" t="str">
        <f t="shared" si="1050"/>
        <v>DC2KV68-DC</v>
      </c>
      <c r="AD5129" t="str">
        <f>Y5129&amp;"-"&amp;VLOOKUP(AC5129,'LICH THI'!C:AA,9,0)</f>
        <v>65DCVB21873-42479</v>
      </c>
      <c r="AE5129">
        <f t="shared" si="1051"/>
        <v>1</v>
      </c>
    </row>
    <row r="5130" spans="1:31" x14ac:dyDescent="0.25">
      <c r="A5130" s="436" t="str">
        <f t="shared" si="1041"/>
        <v>DC2KV68-DC-90</v>
      </c>
      <c r="B5130" s="436">
        <f>COUNTIF(AC$4:AC5130,AC5130)</f>
        <v>90</v>
      </c>
      <c r="C5130" s="436" t="str">
        <f t="shared" si="1042"/>
        <v>DC2KV68-DC</v>
      </c>
      <c r="D5130" s="436">
        <f>VLOOKUP(C5130,'LICH THI'!C:AA,12,0)</f>
        <v>107</v>
      </c>
      <c r="E5130" s="436">
        <f>VLOOKUP(C5130,'LICH THI'!C:AA,13,0)</f>
        <v>45</v>
      </c>
      <c r="F5130" s="436">
        <f t="shared" si="1052"/>
        <v>45</v>
      </c>
      <c r="G5130" s="436">
        <f>VLOOKUP(C5130,'LICH THI'!C:AA,14,0)</f>
        <v>3</v>
      </c>
      <c r="H5130" s="436">
        <f t="shared" si="1043"/>
        <v>2</v>
      </c>
      <c r="I5130" s="436" t="str">
        <f t="shared" si="1044"/>
        <v>Nguyễn Thị Thanh</v>
      </c>
      <c r="J5130" s="436"/>
      <c r="K5130" s="436">
        <f t="shared" si="1045"/>
        <v>3</v>
      </c>
      <c r="L5130" s="436" t="str">
        <f t="shared" si="1046"/>
        <v>DC2KV68-DC-3</v>
      </c>
      <c r="M5130" s="436">
        <f t="shared" si="1047"/>
        <v>23</v>
      </c>
      <c r="N5130" s="437">
        <f t="shared" si="1053"/>
        <v>123</v>
      </c>
      <c r="O5130" s="437"/>
      <c r="P5130" s="430" t="str">
        <f t="shared" si="1048"/>
        <v/>
      </c>
      <c r="U5130" s="177">
        <v>99</v>
      </c>
      <c r="V5130" s="177" t="s">
        <v>4092</v>
      </c>
      <c r="W5130" s="177" t="s">
        <v>2619</v>
      </c>
      <c r="X5130" s="177" t="s">
        <v>3552</v>
      </c>
      <c r="Y5130" s="177" t="s">
        <v>6022</v>
      </c>
      <c r="Z5130" s="177" t="s">
        <v>6528</v>
      </c>
      <c r="AA5130" s="525" t="s">
        <v>2928</v>
      </c>
      <c r="AB5130" s="399" t="str">
        <f t="shared" si="1049"/>
        <v>DC2KV68</v>
      </c>
      <c r="AC5130" s="399" t="str">
        <f t="shared" si="1050"/>
        <v>DC2KV68-DC</v>
      </c>
      <c r="AD5130" t="str">
        <f>Y5130&amp;"-"&amp;VLOOKUP(AC5130,'LICH THI'!C:AA,9,0)</f>
        <v>65DCVL21884-42479</v>
      </c>
      <c r="AE5130">
        <f t="shared" si="1051"/>
        <v>1</v>
      </c>
    </row>
    <row r="5131" spans="1:31" x14ac:dyDescent="0.25">
      <c r="A5131" s="436" t="str">
        <f t="shared" si="1041"/>
        <v>DC2KV68-DC-91</v>
      </c>
      <c r="B5131" s="436">
        <f>COUNTIF(AC$4:AC5131,AC5131)</f>
        <v>91</v>
      </c>
      <c r="C5131" s="436" t="str">
        <f t="shared" si="1042"/>
        <v>DC2KV68-DC</v>
      </c>
      <c r="D5131" s="436">
        <f>VLOOKUP(C5131,'LICH THI'!C:AA,12,0)</f>
        <v>107</v>
      </c>
      <c r="E5131" s="436">
        <f>VLOOKUP(C5131,'LICH THI'!C:AA,13,0)</f>
        <v>45</v>
      </c>
      <c r="F5131" s="436">
        <f t="shared" si="1052"/>
        <v>17</v>
      </c>
      <c r="G5131" s="436">
        <f>VLOOKUP(C5131,'LICH THI'!C:AA,14,0)</f>
        <v>3</v>
      </c>
      <c r="H5131" s="436">
        <f t="shared" si="1043"/>
        <v>3</v>
      </c>
      <c r="I5131" s="436" t="str">
        <f t="shared" si="1044"/>
        <v>Bùi Tiến Thành</v>
      </c>
      <c r="J5131" s="436"/>
      <c r="K5131" s="436">
        <f t="shared" si="1045"/>
        <v>1</v>
      </c>
      <c r="L5131" s="436" t="str">
        <f t="shared" si="1046"/>
        <v>DC2KV68-DC-1</v>
      </c>
      <c r="M5131" s="436">
        <f t="shared" si="1047"/>
        <v>23</v>
      </c>
      <c r="N5131" s="437">
        <f t="shared" si="1053"/>
        <v>1</v>
      </c>
      <c r="O5131" s="437"/>
      <c r="P5131" s="430" t="str">
        <f t="shared" si="1048"/>
        <v/>
      </c>
      <c r="U5131" s="177">
        <v>62</v>
      </c>
      <c r="V5131" s="177" t="s">
        <v>3509</v>
      </c>
      <c r="W5131" s="177" t="s">
        <v>3514</v>
      </c>
      <c r="X5131" s="177" t="s">
        <v>2894</v>
      </c>
      <c r="Y5131" s="177" t="s">
        <v>3515</v>
      </c>
      <c r="Z5131" s="177" t="s">
        <v>6528</v>
      </c>
      <c r="AA5131" s="525" t="s">
        <v>3516</v>
      </c>
      <c r="AB5131" s="399" t="str">
        <f t="shared" si="1049"/>
        <v>DC2KV68</v>
      </c>
      <c r="AC5131" s="399" t="str">
        <f t="shared" si="1050"/>
        <v>DC2KV68-DC</v>
      </c>
      <c r="AD5131" t="str">
        <f>Y5131&amp;"-"&amp;VLOOKUP(AC5131,'LICH THI'!C:AA,9,0)</f>
        <v>65DCKX21447-42479</v>
      </c>
      <c r="AE5131">
        <f t="shared" si="1051"/>
        <v>1</v>
      </c>
    </row>
    <row r="5132" spans="1:31" x14ac:dyDescent="0.25">
      <c r="A5132" s="436" t="str">
        <f t="shared" si="1041"/>
        <v>DC2KV68-DC-92</v>
      </c>
      <c r="B5132" s="436">
        <f>COUNTIF(AC$4:AC5132,AC5132)</f>
        <v>92</v>
      </c>
      <c r="C5132" s="436" t="str">
        <f t="shared" si="1042"/>
        <v>DC2KV68-DC</v>
      </c>
      <c r="D5132" s="436">
        <f>VLOOKUP(C5132,'LICH THI'!C:AA,12,0)</f>
        <v>107</v>
      </c>
      <c r="E5132" s="436">
        <f>VLOOKUP(C5132,'LICH THI'!C:AA,13,0)</f>
        <v>45</v>
      </c>
      <c r="F5132" s="436">
        <f t="shared" si="1052"/>
        <v>17</v>
      </c>
      <c r="G5132" s="436">
        <f>VLOOKUP(C5132,'LICH THI'!C:AA,14,0)</f>
        <v>3</v>
      </c>
      <c r="H5132" s="436">
        <f t="shared" si="1043"/>
        <v>3</v>
      </c>
      <c r="I5132" s="436" t="str">
        <f t="shared" si="1044"/>
        <v>Nguyễn Phương Thảo</v>
      </c>
      <c r="J5132" s="436"/>
      <c r="K5132" s="436">
        <f t="shared" si="1045"/>
        <v>1</v>
      </c>
      <c r="L5132" s="436" t="str">
        <f t="shared" si="1046"/>
        <v>DC2KV68-DC-1</v>
      </c>
      <c r="M5132" s="436">
        <f t="shared" si="1047"/>
        <v>23</v>
      </c>
      <c r="N5132" s="437">
        <f t="shared" si="1053"/>
        <v>2</v>
      </c>
      <c r="O5132" s="437"/>
      <c r="P5132" s="430" t="str">
        <f t="shared" si="1048"/>
        <v/>
      </c>
      <c r="U5132" s="177">
        <v>40</v>
      </c>
      <c r="V5132" s="177" t="s">
        <v>5903</v>
      </c>
      <c r="W5132" s="177" t="s">
        <v>4086</v>
      </c>
      <c r="X5132" s="177" t="s">
        <v>2620</v>
      </c>
      <c r="Y5132" s="177" t="s">
        <v>6541</v>
      </c>
      <c r="Z5132" s="177" t="s">
        <v>6528</v>
      </c>
      <c r="AA5132" s="525" t="s">
        <v>6542</v>
      </c>
      <c r="AB5132" s="399" t="str">
        <f t="shared" si="1049"/>
        <v>DC2KV68</v>
      </c>
      <c r="AC5132" s="399" t="str">
        <f t="shared" si="1050"/>
        <v>DC2KV68-DC</v>
      </c>
      <c r="AD5132" t="str">
        <f>Y5132&amp;"-"&amp;VLOOKUP(AC5132,'LICH THI'!C:AA,9,0)</f>
        <v>65DCKT20068-42479</v>
      </c>
      <c r="AE5132">
        <f t="shared" si="1051"/>
        <v>1</v>
      </c>
    </row>
    <row r="5133" spans="1:31" x14ac:dyDescent="0.25">
      <c r="A5133" s="436" t="str">
        <f t="shared" si="1041"/>
        <v>DC2KV68-DC-93</v>
      </c>
      <c r="B5133" s="436">
        <f>COUNTIF(AC$4:AC5133,AC5133)</f>
        <v>93</v>
      </c>
      <c r="C5133" s="436" t="str">
        <f t="shared" si="1042"/>
        <v>DC2KV68-DC</v>
      </c>
      <c r="D5133" s="436">
        <f>VLOOKUP(C5133,'LICH THI'!C:AA,12,0)</f>
        <v>107</v>
      </c>
      <c r="E5133" s="436">
        <f>VLOOKUP(C5133,'LICH THI'!C:AA,13,0)</f>
        <v>45</v>
      </c>
      <c r="F5133" s="436">
        <f t="shared" si="1052"/>
        <v>17</v>
      </c>
      <c r="G5133" s="436">
        <f>VLOOKUP(C5133,'LICH THI'!C:AA,14,0)</f>
        <v>3</v>
      </c>
      <c r="H5133" s="436">
        <f t="shared" si="1043"/>
        <v>3</v>
      </c>
      <c r="I5133" s="436" t="str">
        <f t="shared" si="1044"/>
        <v>Nguyễn Thị Thu</v>
      </c>
      <c r="J5133" s="436"/>
      <c r="K5133" s="436">
        <f t="shared" si="1045"/>
        <v>1</v>
      </c>
      <c r="L5133" s="436" t="str">
        <f t="shared" si="1046"/>
        <v>DC2KV68-DC-1</v>
      </c>
      <c r="M5133" s="436">
        <f t="shared" si="1047"/>
        <v>23</v>
      </c>
      <c r="N5133" s="437">
        <f t="shared" si="1053"/>
        <v>3</v>
      </c>
      <c r="O5133" s="437"/>
      <c r="P5133" s="430" t="str">
        <f t="shared" si="1048"/>
        <v/>
      </c>
      <c r="U5133" s="177">
        <v>33</v>
      </c>
      <c r="V5133" s="177" t="s">
        <v>3381</v>
      </c>
      <c r="W5133" s="177" t="s">
        <v>2619</v>
      </c>
      <c r="X5133" s="177" t="s">
        <v>2623</v>
      </c>
      <c r="Y5133" s="177" t="s">
        <v>4025</v>
      </c>
      <c r="Z5133" s="177" t="s">
        <v>6528</v>
      </c>
      <c r="AA5133" s="525" t="s">
        <v>3878</v>
      </c>
      <c r="AB5133" s="399" t="str">
        <f t="shared" si="1049"/>
        <v>DC2KV68</v>
      </c>
      <c r="AC5133" s="399" t="str">
        <f t="shared" si="1050"/>
        <v>DC2KV68-DC</v>
      </c>
      <c r="AD5133" t="str">
        <f>Y5133&amp;"-"&amp;VLOOKUP(AC5133,'LICH THI'!C:AA,9,0)</f>
        <v>64DCKT3201-42479</v>
      </c>
      <c r="AE5133">
        <f t="shared" si="1051"/>
        <v>1</v>
      </c>
    </row>
    <row r="5134" spans="1:31" x14ac:dyDescent="0.25">
      <c r="A5134" s="436" t="str">
        <f t="shared" si="1041"/>
        <v>DC2KV68-DC-94</v>
      </c>
      <c r="B5134" s="436">
        <f>COUNTIF(AC$4:AC5134,AC5134)</f>
        <v>94</v>
      </c>
      <c r="C5134" s="436" t="str">
        <f t="shared" si="1042"/>
        <v>DC2KV68-DC</v>
      </c>
      <c r="D5134" s="436">
        <f>VLOOKUP(C5134,'LICH THI'!C:AA,12,0)</f>
        <v>107</v>
      </c>
      <c r="E5134" s="436">
        <f>VLOOKUP(C5134,'LICH THI'!C:AA,13,0)</f>
        <v>45</v>
      </c>
      <c r="F5134" s="436">
        <f t="shared" si="1052"/>
        <v>17</v>
      </c>
      <c r="G5134" s="436">
        <f>VLOOKUP(C5134,'LICH THI'!C:AA,14,0)</f>
        <v>3</v>
      </c>
      <c r="H5134" s="436">
        <f t="shared" si="1043"/>
        <v>3</v>
      </c>
      <c r="I5134" s="436" t="str">
        <f t="shared" si="1044"/>
        <v>Phạm Thị Thu</v>
      </c>
      <c r="J5134" s="436"/>
      <c r="K5134" s="436">
        <f t="shared" si="1045"/>
        <v>1</v>
      </c>
      <c r="L5134" s="436" t="str">
        <f t="shared" si="1046"/>
        <v>DC2KV68-DC-1</v>
      </c>
      <c r="M5134" s="436">
        <f t="shared" si="1047"/>
        <v>23</v>
      </c>
      <c r="N5134" s="437">
        <f t="shared" si="1053"/>
        <v>4</v>
      </c>
      <c r="O5134" s="437"/>
      <c r="P5134" s="430" t="str">
        <f t="shared" si="1048"/>
        <v/>
      </c>
      <c r="U5134" s="177">
        <v>34</v>
      </c>
      <c r="V5134" s="177" t="s">
        <v>3381</v>
      </c>
      <c r="W5134" s="177" t="s">
        <v>3557</v>
      </c>
      <c r="X5134" s="177" t="s">
        <v>2623</v>
      </c>
      <c r="Y5134" s="177" t="s">
        <v>4797</v>
      </c>
      <c r="Z5134" s="177" t="s">
        <v>6528</v>
      </c>
      <c r="AA5134" s="525" t="s">
        <v>4798</v>
      </c>
      <c r="AB5134" s="399" t="str">
        <f t="shared" si="1049"/>
        <v>DC2KV68</v>
      </c>
      <c r="AC5134" s="399" t="str">
        <f t="shared" si="1050"/>
        <v>DC2KV68-DC</v>
      </c>
      <c r="AD5134" t="str">
        <f>Y5134&amp;"-"&amp;VLOOKUP(AC5134,'LICH THI'!C:AA,9,0)</f>
        <v>64DCKT3153-42479</v>
      </c>
      <c r="AE5134">
        <f t="shared" si="1051"/>
        <v>1</v>
      </c>
    </row>
    <row r="5135" spans="1:31" x14ac:dyDescent="0.25">
      <c r="A5135" s="436" t="str">
        <f t="shared" si="1041"/>
        <v>DC2KV68-DC-95</v>
      </c>
      <c r="B5135" s="436">
        <f>COUNTIF(AC$4:AC5135,AC5135)</f>
        <v>95</v>
      </c>
      <c r="C5135" s="436" t="str">
        <f t="shared" si="1042"/>
        <v>DC2KV68-DC</v>
      </c>
      <c r="D5135" s="436">
        <f>VLOOKUP(C5135,'LICH THI'!C:AA,12,0)</f>
        <v>107</v>
      </c>
      <c r="E5135" s="436">
        <f>VLOOKUP(C5135,'LICH THI'!C:AA,13,0)</f>
        <v>45</v>
      </c>
      <c r="F5135" s="436">
        <f t="shared" si="1052"/>
        <v>17</v>
      </c>
      <c r="G5135" s="436">
        <f>VLOOKUP(C5135,'LICH THI'!C:AA,14,0)</f>
        <v>3</v>
      </c>
      <c r="H5135" s="436">
        <f t="shared" si="1043"/>
        <v>3</v>
      </c>
      <c r="I5135" s="436" t="str">
        <f t="shared" si="1044"/>
        <v>Phạm Minh Thuận</v>
      </c>
      <c r="J5135" s="436"/>
      <c r="K5135" s="436">
        <f t="shared" si="1045"/>
        <v>1</v>
      </c>
      <c r="L5135" s="436" t="str">
        <f t="shared" si="1046"/>
        <v>DC2KV68-DC-1</v>
      </c>
      <c r="M5135" s="436">
        <f t="shared" si="1047"/>
        <v>23</v>
      </c>
      <c r="N5135" s="437">
        <f t="shared" si="1053"/>
        <v>5</v>
      </c>
      <c r="O5135" s="437"/>
      <c r="P5135" s="430" t="str">
        <f t="shared" si="1048"/>
        <v/>
      </c>
      <c r="U5135" s="177">
        <v>91</v>
      </c>
      <c r="V5135" s="177" t="s">
        <v>4083</v>
      </c>
      <c r="W5135" s="177" t="s">
        <v>2749</v>
      </c>
      <c r="X5135" s="177" t="s">
        <v>4089</v>
      </c>
      <c r="Y5135" s="177" t="s">
        <v>4090</v>
      </c>
      <c r="Z5135" s="177" t="s">
        <v>6528</v>
      </c>
      <c r="AA5135" s="525" t="s">
        <v>4091</v>
      </c>
      <c r="AB5135" s="399" t="str">
        <f t="shared" si="1049"/>
        <v>DC2KV68</v>
      </c>
      <c r="AC5135" s="399" t="str">
        <f t="shared" si="1050"/>
        <v>DC2KV68-DC</v>
      </c>
      <c r="AD5135" t="str">
        <f>Y5135&amp;"-"&amp;VLOOKUP(AC5135,'LICH THI'!C:AA,9,0)</f>
        <v>65DCVB23617-42479</v>
      </c>
      <c r="AE5135">
        <f t="shared" si="1051"/>
        <v>1</v>
      </c>
    </row>
    <row r="5136" spans="1:31" x14ac:dyDescent="0.25">
      <c r="A5136" s="436" t="str">
        <f t="shared" si="1041"/>
        <v>DC2KV68-DC-96</v>
      </c>
      <c r="B5136" s="436">
        <f>COUNTIF(AC$4:AC5136,AC5136)</f>
        <v>96</v>
      </c>
      <c r="C5136" s="436" t="str">
        <f t="shared" si="1042"/>
        <v>DC2KV68-DC</v>
      </c>
      <c r="D5136" s="436">
        <f>VLOOKUP(C5136,'LICH THI'!C:AA,12,0)</f>
        <v>107</v>
      </c>
      <c r="E5136" s="436">
        <f>VLOOKUP(C5136,'LICH THI'!C:AA,13,0)</f>
        <v>45</v>
      </c>
      <c r="F5136" s="436">
        <f t="shared" si="1052"/>
        <v>17</v>
      </c>
      <c r="G5136" s="436">
        <f>VLOOKUP(C5136,'LICH THI'!C:AA,14,0)</f>
        <v>3</v>
      </c>
      <c r="H5136" s="436">
        <f t="shared" si="1043"/>
        <v>3</v>
      </c>
      <c r="I5136" s="436" t="str">
        <f t="shared" si="1044"/>
        <v>Phạm Thị Thùy</v>
      </c>
      <c r="J5136" s="436"/>
      <c r="K5136" s="436">
        <f t="shared" si="1045"/>
        <v>1</v>
      </c>
      <c r="L5136" s="436" t="str">
        <f t="shared" si="1046"/>
        <v>DC2KV68-DC-1</v>
      </c>
      <c r="M5136" s="436">
        <f t="shared" si="1047"/>
        <v>23</v>
      </c>
      <c r="N5136" s="437">
        <f t="shared" si="1053"/>
        <v>6</v>
      </c>
      <c r="O5136" s="437"/>
      <c r="P5136" s="430" t="str">
        <f t="shared" si="1048"/>
        <v/>
      </c>
      <c r="U5136" s="177">
        <v>22</v>
      </c>
      <c r="V5136" s="177" t="s">
        <v>3378</v>
      </c>
      <c r="W5136" s="177" t="s">
        <v>3557</v>
      </c>
      <c r="X5136" s="177" t="s">
        <v>4298</v>
      </c>
      <c r="Y5136" s="177" t="s">
        <v>4559</v>
      </c>
      <c r="Z5136" s="177" t="s">
        <v>6528</v>
      </c>
      <c r="AA5136" s="525" t="s">
        <v>2940</v>
      </c>
      <c r="AB5136" s="399" t="str">
        <f t="shared" si="1049"/>
        <v>DC2KV68</v>
      </c>
      <c r="AC5136" s="399" t="str">
        <f t="shared" si="1050"/>
        <v>DC2KV68-DC</v>
      </c>
      <c r="AD5136" t="str">
        <f>Y5136&amp;"-"&amp;VLOOKUP(AC5136,'LICH THI'!C:AA,9,0)</f>
        <v>64DCKT3136-42479</v>
      </c>
      <c r="AE5136">
        <f t="shared" si="1051"/>
        <v>1</v>
      </c>
    </row>
    <row r="5137" spans="1:31" x14ac:dyDescent="0.25">
      <c r="A5137" s="436" t="str">
        <f t="shared" si="1041"/>
        <v>DC2KV68-DC-97</v>
      </c>
      <c r="B5137" s="436">
        <f>COUNTIF(AC$4:AC5137,AC5137)</f>
        <v>97</v>
      </c>
      <c r="C5137" s="436" t="str">
        <f t="shared" si="1042"/>
        <v>DC2KV68-DC</v>
      </c>
      <c r="D5137" s="436">
        <f>VLOOKUP(C5137,'LICH THI'!C:AA,12,0)</f>
        <v>107</v>
      </c>
      <c r="E5137" s="436">
        <f>VLOOKUP(C5137,'LICH THI'!C:AA,13,0)</f>
        <v>45</v>
      </c>
      <c r="F5137" s="436">
        <f t="shared" si="1052"/>
        <v>17</v>
      </c>
      <c r="G5137" s="436">
        <f>VLOOKUP(C5137,'LICH THI'!C:AA,14,0)</f>
        <v>3</v>
      </c>
      <c r="H5137" s="436">
        <f t="shared" si="1043"/>
        <v>3</v>
      </c>
      <c r="I5137" s="436" t="str">
        <f t="shared" si="1044"/>
        <v>Ngô Thị Lệ Thư</v>
      </c>
      <c r="J5137" s="436"/>
      <c r="K5137" s="436">
        <f t="shared" si="1045"/>
        <v>1</v>
      </c>
      <c r="L5137" s="436" t="str">
        <f t="shared" si="1046"/>
        <v>DC2KV68-DC-1</v>
      </c>
      <c r="M5137" s="436">
        <f t="shared" si="1047"/>
        <v>23</v>
      </c>
      <c r="N5137" s="437">
        <f t="shared" si="1053"/>
        <v>7</v>
      </c>
      <c r="O5137" s="437"/>
      <c r="P5137" s="430" t="str">
        <f t="shared" si="1048"/>
        <v/>
      </c>
      <c r="U5137" s="177">
        <v>100</v>
      </c>
      <c r="V5137" s="177" t="s">
        <v>4092</v>
      </c>
      <c r="W5137" s="177" t="s">
        <v>6580</v>
      </c>
      <c r="X5137" s="177" t="s">
        <v>4475</v>
      </c>
      <c r="Y5137" s="177" t="s">
        <v>6581</v>
      </c>
      <c r="Z5137" s="177" t="s">
        <v>6528</v>
      </c>
      <c r="AA5137" s="525" t="s">
        <v>4060</v>
      </c>
      <c r="AB5137" s="399" t="str">
        <f t="shared" si="1049"/>
        <v>DC2KV68</v>
      </c>
      <c r="AC5137" s="399" t="str">
        <f t="shared" si="1050"/>
        <v>DC2KV68-DC</v>
      </c>
      <c r="AD5137" t="str">
        <f>Y5137&amp;"-"&amp;VLOOKUP(AC5137,'LICH THI'!C:AA,9,0)</f>
        <v>65DCVL22168-42479</v>
      </c>
      <c r="AE5137">
        <f t="shared" si="1051"/>
        <v>1</v>
      </c>
    </row>
    <row r="5138" spans="1:31" x14ac:dyDescent="0.25">
      <c r="A5138" s="436" t="str">
        <f t="shared" si="1041"/>
        <v>DC2KV68-DC-98</v>
      </c>
      <c r="B5138" s="436">
        <f>COUNTIF(AC$4:AC5138,AC5138)</f>
        <v>98</v>
      </c>
      <c r="C5138" s="436" t="str">
        <f t="shared" si="1042"/>
        <v>DC2KV68-DC</v>
      </c>
      <c r="D5138" s="436">
        <f>VLOOKUP(C5138,'LICH THI'!C:AA,12,0)</f>
        <v>107</v>
      </c>
      <c r="E5138" s="436">
        <f>VLOOKUP(C5138,'LICH THI'!C:AA,13,0)</f>
        <v>45</v>
      </c>
      <c r="F5138" s="436">
        <f t="shared" si="1052"/>
        <v>17</v>
      </c>
      <c r="G5138" s="436">
        <f>VLOOKUP(C5138,'LICH THI'!C:AA,14,0)</f>
        <v>3</v>
      </c>
      <c r="H5138" s="436">
        <f t="shared" si="1043"/>
        <v>3</v>
      </c>
      <c r="I5138" s="436" t="str">
        <f t="shared" si="1044"/>
        <v>Nguyễn Nữ Hoài Thương</v>
      </c>
      <c r="J5138" s="436"/>
      <c r="K5138" s="436">
        <f t="shared" si="1045"/>
        <v>1</v>
      </c>
      <c r="L5138" s="436" t="str">
        <f t="shared" si="1046"/>
        <v>DC2KV68-DC-1</v>
      </c>
      <c r="M5138" s="436">
        <f t="shared" si="1047"/>
        <v>23</v>
      </c>
      <c r="N5138" s="437">
        <f t="shared" si="1053"/>
        <v>8</v>
      </c>
      <c r="O5138" s="437"/>
      <c r="P5138" s="430" t="str">
        <f t="shared" si="1048"/>
        <v/>
      </c>
      <c r="U5138" s="177">
        <v>85</v>
      </c>
      <c r="V5138" s="177" t="s">
        <v>3517</v>
      </c>
      <c r="W5138" s="177" t="s">
        <v>5352</v>
      </c>
      <c r="X5138" s="177" t="s">
        <v>4007</v>
      </c>
      <c r="Y5138" s="177" t="s">
        <v>5353</v>
      </c>
      <c r="Z5138" s="177" t="s">
        <v>6528</v>
      </c>
      <c r="AA5138" s="525" t="s">
        <v>5354</v>
      </c>
      <c r="AB5138" s="399" t="str">
        <f t="shared" si="1049"/>
        <v>DC2KV68</v>
      </c>
      <c r="AC5138" s="399" t="str">
        <f t="shared" si="1050"/>
        <v>DC2KV68-DC</v>
      </c>
      <c r="AD5138" t="str">
        <f>Y5138&amp;"-"&amp;VLOOKUP(AC5138,'LICH THI'!C:AA,9,0)</f>
        <v>65DCKX22167-42479</v>
      </c>
      <c r="AE5138">
        <f t="shared" si="1051"/>
        <v>1</v>
      </c>
    </row>
    <row r="5139" spans="1:31" x14ac:dyDescent="0.25">
      <c r="A5139" s="436" t="str">
        <f t="shared" si="1041"/>
        <v>DC2KV68-DC-99</v>
      </c>
      <c r="B5139" s="436">
        <f>COUNTIF(AC$4:AC5139,AC5139)</f>
        <v>99</v>
      </c>
      <c r="C5139" s="436" t="str">
        <f t="shared" si="1042"/>
        <v>DC2KV68-DC</v>
      </c>
      <c r="D5139" s="436">
        <f>VLOOKUP(C5139,'LICH THI'!C:AA,12,0)</f>
        <v>107</v>
      </c>
      <c r="E5139" s="436">
        <f>VLOOKUP(C5139,'LICH THI'!C:AA,13,0)</f>
        <v>45</v>
      </c>
      <c r="F5139" s="436">
        <f t="shared" si="1052"/>
        <v>17</v>
      </c>
      <c r="G5139" s="436">
        <f>VLOOKUP(C5139,'LICH THI'!C:AA,14,0)</f>
        <v>3</v>
      </c>
      <c r="H5139" s="436">
        <f t="shared" si="1043"/>
        <v>3</v>
      </c>
      <c r="I5139" s="436" t="str">
        <f t="shared" si="1044"/>
        <v>Đinh Thị Trang</v>
      </c>
      <c r="J5139" s="436"/>
      <c r="K5139" s="436">
        <f t="shared" si="1045"/>
        <v>1</v>
      </c>
      <c r="L5139" s="436" t="str">
        <f t="shared" si="1046"/>
        <v>DC2KV68-DC-1</v>
      </c>
      <c r="M5139" s="436">
        <f t="shared" si="1047"/>
        <v>23</v>
      </c>
      <c r="N5139" s="437">
        <f t="shared" si="1053"/>
        <v>9</v>
      </c>
      <c r="O5139" s="437"/>
      <c r="P5139" s="430" t="str">
        <f t="shared" si="1048"/>
        <v/>
      </c>
      <c r="U5139" s="177">
        <v>107</v>
      </c>
      <c r="V5139" s="177" t="s">
        <v>3088</v>
      </c>
      <c r="W5139" s="177" t="s">
        <v>3393</v>
      </c>
      <c r="X5139" s="177" t="s">
        <v>2694</v>
      </c>
      <c r="Y5139" s="177" t="s">
        <v>5642</v>
      </c>
      <c r="Z5139" s="177" t="s">
        <v>6528</v>
      </c>
      <c r="AA5139" s="525" t="s">
        <v>5229</v>
      </c>
      <c r="AB5139" s="399" t="str">
        <f t="shared" si="1049"/>
        <v>DC2KV68</v>
      </c>
      <c r="AC5139" s="399" t="str">
        <f t="shared" si="1050"/>
        <v>DC2KV68-DC</v>
      </c>
      <c r="AD5139" t="str">
        <f>Y5139&amp;"-"&amp;VLOOKUP(AC5139,'LICH THI'!C:AA,9,0)</f>
        <v>63DCQT3041-42479</v>
      </c>
      <c r="AE5139">
        <f t="shared" si="1051"/>
        <v>1</v>
      </c>
    </row>
    <row r="5140" spans="1:31" x14ac:dyDescent="0.25">
      <c r="A5140" s="436" t="str">
        <f t="shared" si="1041"/>
        <v>DC2KV68-DC-100</v>
      </c>
      <c r="B5140" s="436">
        <f>COUNTIF(AC$4:AC5140,AC5140)</f>
        <v>100</v>
      </c>
      <c r="C5140" s="436" t="str">
        <f t="shared" si="1042"/>
        <v>DC2KV68-DC</v>
      </c>
      <c r="D5140" s="436">
        <f>VLOOKUP(C5140,'LICH THI'!C:AA,12,0)</f>
        <v>107</v>
      </c>
      <c r="E5140" s="436">
        <f>VLOOKUP(C5140,'LICH THI'!C:AA,13,0)</f>
        <v>45</v>
      </c>
      <c r="F5140" s="436">
        <f t="shared" si="1052"/>
        <v>17</v>
      </c>
      <c r="G5140" s="436">
        <f>VLOOKUP(C5140,'LICH THI'!C:AA,14,0)</f>
        <v>3</v>
      </c>
      <c r="H5140" s="436">
        <f t="shared" si="1043"/>
        <v>3</v>
      </c>
      <c r="I5140" s="436" t="str">
        <f t="shared" si="1044"/>
        <v>Vũ Thị Trinh</v>
      </c>
      <c r="J5140" s="436"/>
      <c r="K5140" s="436">
        <f t="shared" si="1045"/>
        <v>1</v>
      </c>
      <c r="L5140" s="436" t="str">
        <f t="shared" si="1046"/>
        <v>DC2KV68-DC-1</v>
      </c>
      <c r="M5140" s="436">
        <f t="shared" si="1047"/>
        <v>23</v>
      </c>
      <c r="N5140" s="437">
        <f t="shared" si="1053"/>
        <v>10</v>
      </c>
      <c r="O5140" s="437"/>
      <c r="P5140" s="430" t="str">
        <f t="shared" si="1048"/>
        <v/>
      </c>
      <c r="U5140" s="177">
        <v>101</v>
      </c>
      <c r="V5140" s="177" t="s">
        <v>4092</v>
      </c>
      <c r="W5140" s="177" t="s">
        <v>2615</v>
      </c>
      <c r="X5140" s="177" t="s">
        <v>3697</v>
      </c>
      <c r="Y5140" s="177" t="s">
        <v>6128</v>
      </c>
      <c r="Z5140" s="177" t="s">
        <v>6528</v>
      </c>
      <c r="AA5140" s="525" t="s">
        <v>3862</v>
      </c>
      <c r="AB5140" s="399" t="str">
        <f t="shared" si="1049"/>
        <v>DC2KV68</v>
      </c>
      <c r="AC5140" s="399" t="str">
        <f t="shared" si="1050"/>
        <v>DC2KV68-DC</v>
      </c>
      <c r="AD5140" t="str">
        <f>Y5140&amp;"-"&amp;VLOOKUP(AC5140,'LICH THI'!C:AA,9,0)</f>
        <v>65DCVL22932-42479</v>
      </c>
      <c r="AE5140">
        <f t="shared" si="1051"/>
        <v>1</v>
      </c>
    </row>
    <row r="5141" spans="1:31" x14ac:dyDescent="0.25">
      <c r="A5141" s="436" t="str">
        <f t="shared" si="1041"/>
        <v>DC2KV68-DC-101</v>
      </c>
      <c r="B5141" s="436">
        <f>COUNTIF(AC$4:AC5141,AC5141)</f>
        <v>101</v>
      </c>
      <c r="C5141" s="436" t="str">
        <f t="shared" si="1042"/>
        <v>DC2KV68-DC</v>
      </c>
      <c r="D5141" s="436">
        <f>VLOOKUP(C5141,'LICH THI'!C:AA,12,0)</f>
        <v>107</v>
      </c>
      <c r="E5141" s="436">
        <f>VLOOKUP(C5141,'LICH THI'!C:AA,13,0)</f>
        <v>45</v>
      </c>
      <c r="F5141" s="436">
        <f t="shared" si="1052"/>
        <v>17</v>
      </c>
      <c r="G5141" s="436">
        <f>VLOOKUP(C5141,'LICH THI'!C:AA,14,0)</f>
        <v>3</v>
      </c>
      <c r="H5141" s="436">
        <f t="shared" si="1043"/>
        <v>3</v>
      </c>
      <c r="I5141" s="436" t="str">
        <f t="shared" si="1044"/>
        <v>Ngô Thị Thu Uyên</v>
      </c>
      <c r="J5141" s="436"/>
      <c r="K5141" s="436">
        <f t="shared" si="1045"/>
        <v>1</v>
      </c>
      <c r="L5141" s="436" t="str">
        <f t="shared" si="1046"/>
        <v>DC2KV68-DC-1</v>
      </c>
      <c r="M5141" s="436">
        <f t="shared" si="1047"/>
        <v>23</v>
      </c>
      <c r="N5141" s="437">
        <f t="shared" si="1053"/>
        <v>11</v>
      </c>
      <c r="O5141" s="437"/>
      <c r="P5141" s="430" t="str">
        <f t="shared" si="1048"/>
        <v/>
      </c>
      <c r="U5141" s="177">
        <v>63</v>
      </c>
      <c r="V5141" s="177" t="s">
        <v>3509</v>
      </c>
      <c r="W5141" s="177" t="s">
        <v>3613</v>
      </c>
      <c r="X5141" s="177" t="s">
        <v>5676</v>
      </c>
      <c r="Y5141" s="177" t="s">
        <v>6072</v>
      </c>
      <c r="Z5141" s="177" t="s">
        <v>6528</v>
      </c>
      <c r="AA5141" s="525" t="s">
        <v>6073</v>
      </c>
      <c r="AB5141" s="399" t="str">
        <f t="shared" si="1049"/>
        <v>DC2KV68</v>
      </c>
      <c r="AC5141" s="399" t="str">
        <f t="shared" si="1050"/>
        <v>DC2KV68-DC</v>
      </c>
      <c r="AD5141" t="str">
        <f>Y5141&amp;"-"&amp;VLOOKUP(AC5141,'LICH THI'!C:AA,9,0)</f>
        <v>65DCKX21466-42479</v>
      </c>
      <c r="AE5141">
        <f t="shared" si="1051"/>
        <v>1</v>
      </c>
    </row>
    <row r="5142" spans="1:31" x14ac:dyDescent="0.25">
      <c r="A5142" s="436" t="str">
        <f t="shared" si="1041"/>
        <v>DC2KV68-DC-102</v>
      </c>
      <c r="B5142" s="436">
        <f>COUNTIF(AC$4:AC5142,AC5142)</f>
        <v>102</v>
      </c>
      <c r="C5142" s="436" t="str">
        <f t="shared" si="1042"/>
        <v>DC2KV68-DC</v>
      </c>
      <c r="D5142" s="436">
        <f>VLOOKUP(C5142,'LICH THI'!C:AA,12,0)</f>
        <v>107</v>
      </c>
      <c r="E5142" s="436">
        <f>VLOOKUP(C5142,'LICH THI'!C:AA,13,0)</f>
        <v>45</v>
      </c>
      <c r="F5142" s="436">
        <f t="shared" si="1052"/>
        <v>17</v>
      </c>
      <c r="G5142" s="436">
        <f>VLOOKUP(C5142,'LICH THI'!C:AA,14,0)</f>
        <v>3</v>
      </c>
      <c r="H5142" s="436">
        <f t="shared" si="1043"/>
        <v>3</v>
      </c>
      <c r="I5142" s="436" t="str">
        <f t="shared" si="1044"/>
        <v>Nguyễn Thị Tố Uyên</v>
      </c>
      <c r="J5142" s="436"/>
      <c r="K5142" s="436">
        <f t="shared" si="1045"/>
        <v>1</v>
      </c>
      <c r="L5142" s="436" t="str">
        <f t="shared" si="1046"/>
        <v>DC2KV68-DC-1</v>
      </c>
      <c r="M5142" s="436">
        <f t="shared" si="1047"/>
        <v>23</v>
      </c>
      <c r="N5142" s="437">
        <f t="shared" si="1053"/>
        <v>12</v>
      </c>
      <c r="O5142" s="437"/>
      <c r="P5142" s="430" t="str">
        <f t="shared" si="1048"/>
        <v/>
      </c>
      <c r="U5142" s="177">
        <v>51</v>
      </c>
      <c r="V5142" s="177" t="s">
        <v>3491</v>
      </c>
      <c r="W5142" s="177" t="s">
        <v>6552</v>
      </c>
      <c r="X5142" s="177" t="s">
        <v>5676</v>
      </c>
      <c r="Y5142" s="177" t="s">
        <v>6553</v>
      </c>
      <c r="Z5142" s="177" t="s">
        <v>6528</v>
      </c>
      <c r="AA5142" s="525" t="s">
        <v>6554</v>
      </c>
      <c r="AB5142" s="399" t="str">
        <f t="shared" si="1049"/>
        <v>DC2KV68</v>
      </c>
      <c r="AC5142" s="399" t="str">
        <f t="shared" si="1050"/>
        <v>DC2KV68-DC</v>
      </c>
      <c r="AD5142" t="str">
        <f>Y5142&amp;"-"&amp;VLOOKUP(AC5142,'LICH THI'!C:AA,9,0)</f>
        <v>65DCKT22314-42479</v>
      </c>
      <c r="AE5142">
        <f t="shared" si="1051"/>
        <v>1</v>
      </c>
    </row>
    <row r="5143" spans="1:31" x14ac:dyDescent="0.25">
      <c r="A5143" s="436" t="str">
        <f t="shared" si="1041"/>
        <v>DC2KV68-DC-103</v>
      </c>
      <c r="B5143" s="436">
        <f>COUNTIF(AC$4:AC5143,AC5143)</f>
        <v>103</v>
      </c>
      <c r="C5143" s="436" t="str">
        <f t="shared" si="1042"/>
        <v>DC2KV68-DC</v>
      </c>
      <c r="D5143" s="436">
        <f>VLOOKUP(C5143,'LICH THI'!C:AA,12,0)</f>
        <v>107</v>
      </c>
      <c r="E5143" s="436">
        <f>VLOOKUP(C5143,'LICH THI'!C:AA,13,0)</f>
        <v>45</v>
      </c>
      <c r="F5143" s="436">
        <f t="shared" si="1052"/>
        <v>17</v>
      </c>
      <c r="G5143" s="436">
        <f>VLOOKUP(C5143,'LICH THI'!C:AA,14,0)</f>
        <v>3</v>
      </c>
      <c r="H5143" s="436">
        <f t="shared" si="1043"/>
        <v>3</v>
      </c>
      <c r="I5143" s="436" t="str">
        <f t="shared" si="1044"/>
        <v>Mạc Quốc Văn</v>
      </c>
      <c r="J5143" s="436"/>
      <c r="K5143" s="436">
        <f t="shared" si="1045"/>
        <v>1</v>
      </c>
      <c r="L5143" s="436" t="str">
        <f t="shared" si="1046"/>
        <v>DC2KV68-DC-1</v>
      </c>
      <c r="M5143" s="436">
        <f t="shared" si="1047"/>
        <v>23</v>
      </c>
      <c r="N5143" s="437">
        <f t="shared" si="1053"/>
        <v>13</v>
      </c>
      <c r="O5143" s="437"/>
      <c r="P5143" s="430" t="str">
        <f t="shared" si="1048"/>
        <v/>
      </c>
      <c r="U5143" s="177">
        <v>29</v>
      </c>
      <c r="V5143" s="177" t="s">
        <v>3826</v>
      </c>
      <c r="W5143" s="177" t="s">
        <v>5696</v>
      </c>
      <c r="X5143" s="177" t="s">
        <v>3675</v>
      </c>
      <c r="Y5143" s="177" t="s">
        <v>5697</v>
      </c>
      <c r="Z5143" s="177" t="s">
        <v>6528</v>
      </c>
      <c r="AA5143" s="525" t="s">
        <v>5698</v>
      </c>
      <c r="AB5143" s="399" t="str">
        <f t="shared" si="1049"/>
        <v>DC2KV68</v>
      </c>
      <c r="AC5143" s="399" t="str">
        <f t="shared" si="1050"/>
        <v>DC2KV68-DC</v>
      </c>
      <c r="AD5143" t="str">
        <f>Y5143&amp;"-"&amp;VLOOKUP(AC5143,'LICH THI'!C:AA,9,0)</f>
        <v>64DCKT3142-42479</v>
      </c>
      <c r="AE5143">
        <f t="shared" si="1051"/>
        <v>1</v>
      </c>
    </row>
    <row r="5144" spans="1:31" x14ac:dyDescent="0.25">
      <c r="A5144" s="436" t="str">
        <f t="shared" si="1041"/>
        <v>DC2KV68-DC-104</v>
      </c>
      <c r="B5144" s="436">
        <f>COUNTIF(AC$4:AC5144,AC5144)</f>
        <v>104</v>
      </c>
      <c r="C5144" s="436" t="str">
        <f t="shared" si="1042"/>
        <v>DC2KV68-DC</v>
      </c>
      <c r="D5144" s="436">
        <f>VLOOKUP(C5144,'LICH THI'!C:AA,12,0)</f>
        <v>107</v>
      </c>
      <c r="E5144" s="436">
        <f>VLOOKUP(C5144,'LICH THI'!C:AA,13,0)</f>
        <v>45</v>
      </c>
      <c r="F5144" s="436">
        <f t="shared" si="1052"/>
        <v>17</v>
      </c>
      <c r="G5144" s="436">
        <f>VLOOKUP(C5144,'LICH THI'!C:AA,14,0)</f>
        <v>3</v>
      </c>
      <c r="H5144" s="436">
        <f t="shared" si="1043"/>
        <v>3</v>
      </c>
      <c r="I5144" s="436" t="str">
        <f t="shared" si="1044"/>
        <v>Nguyễn Thanh Vân</v>
      </c>
      <c r="J5144" s="436"/>
      <c r="K5144" s="436">
        <f t="shared" si="1045"/>
        <v>1</v>
      </c>
      <c r="L5144" s="436" t="str">
        <f t="shared" si="1046"/>
        <v>DC2KV68-DC-1</v>
      </c>
      <c r="M5144" s="436">
        <f t="shared" si="1047"/>
        <v>23</v>
      </c>
      <c r="N5144" s="437">
        <f t="shared" si="1053"/>
        <v>14</v>
      </c>
      <c r="O5144" s="437"/>
      <c r="P5144" s="430" t="str">
        <f t="shared" si="1048"/>
        <v/>
      </c>
      <c r="U5144" s="177">
        <v>102</v>
      </c>
      <c r="V5144" s="177" t="s">
        <v>4092</v>
      </c>
      <c r="W5144" s="177" t="s">
        <v>4080</v>
      </c>
      <c r="X5144" s="177" t="s">
        <v>4458</v>
      </c>
      <c r="Y5144" s="177" t="s">
        <v>6129</v>
      </c>
      <c r="Z5144" s="177" t="s">
        <v>6528</v>
      </c>
      <c r="AA5144" s="525" t="s">
        <v>5455</v>
      </c>
      <c r="AB5144" s="399" t="str">
        <f t="shared" si="1049"/>
        <v>DC2KV68</v>
      </c>
      <c r="AC5144" s="399" t="str">
        <f t="shared" si="1050"/>
        <v>DC2KV68-DC</v>
      </c>
      <c r="AD5144" t="str">
        <f>Y5144&amp;"-"&amp;VLOOKUP(AC5144,'LICH THI'!C:AA,9,0)</f>
        <v>65DCVL24145-42479</v>
      </c>
      <c r="AE5144">
        <f t="shared" si="1051"/>
        <v>1</v>
      </c>
    </row>
    <row r="5145" spans="1:31" x14ac:dyDescent="0.25">
      <c r="A5145" s="436" t="str">
        <f t="shared" si="1041"/>
        <v>DC2KV68-DC-105</v>
      </c>
      <c r="B5145" s="436">
        <f>COUNTIF(AC$4:AC5145,AC5145)</f>
        <v>105</v>
      </c>
      <c r="C5145" s="436" t="str">
        <f t="shared" si="1042"/>
        <v>DC2KV68-DC</v>
      </c>
      <c r="D5145" s="436">
        <f>VLOOKUP(C5145,'LICH THI'!C:AA,12,0)</f>
        <v>107</v>
      </c>
      <c r="E5145" s="436">
        <f>VLOOKUP(C5145,'LICH THI'!C:AA,13,0)</f>
        <v>45</v>
      </c>
      <c r="F5145" s="436">
        <f t="shared" si="1052"/>
        <v>17</v>
      </c>
      <c r="G5145" s="436">
        <f>VLOOKUP(C5145,'LICH THI'!C:AA,14,0)</f>
        <v>3</v>
      </c>
      <c r="H5145" s="436">
        <f t="shared" si="1043"/>
        <v>3</v>
      </c>
      <c r="I5145" s="436" t="str">
        <f t="shared" si="1044"/>
        <v>Nguyễn Thu Vân</v>
      </c>
      <c r="J5145" s="436"/>
      <c r="K5145" s="436">
        <f t="shared" si="1045"/>
        <v>1</v>
      </c>
      <c r="L5145" s="436" t="str">
        <f t="shared" si="1046"/>
        <v>DC2KV68-DC-1</v>
      </c>
      <c r="M5145" s="436">
        <f t="shared" si="1047"/>
        <v>23</v>
      </c>
      <c r="N5145" s="437">
        <f t="shared" si="1053"/>
        <v>15</v>
      </c>
      <c r="O5145" s="437"/>
      <c r="P5145" s="430" t="str">
        <f t="shared" si="1048"/>
        <v/>
      </c>
      <c r="U5145" s="177">
        <v>103</v>
      </c>
      <c r="V5145" s="177" t="s">
        <v>4092</v>
      </c>
      <c r="W5145" s="177" t="s">
        <v>3066</v>
      </c>
      <c r="X5145" s="177" t="s">
        <v>4458</v>
      </c>
      <c r="Y5145" s="177" t="s">
        <v>6582</v>
      </c>
      <c r="Z5145" s="177" t="s">
        <v>6528</v>
      </c>
      <c r="AA5145" s="525" t="s">
        <v>6237</v>
      </c>
      <c r="AB5145" s="399" t="str">
        <f t="shared" si="1049"/>
        <v>DC2KV68</v>
      </c>
      <c r="AC5145" s="399" t="str">
        <f t="shared" si="1050"/>
        <v>DC2KV68-DC</v>
      </c>
      <c r="AD5145" t="str">
        <f>Y5145&amp;"-"&amp;VLOOKUP(AC5145,'LICH THI'!C:AA,9,0)</f>
        <v>65DCVL23212-42479</v>
      </c>
      <c r="AE5145">
        <f t="shared" si="1051"/>
        <v>1</v>
      </c>
    </row>
    <row r="5146" spans="1:31" x14ac:dyDescent="0.25">
      <c r="A5146" s="436" t="str">
        <f t="shared" si="1041"/>
        <v>DC2KV68-DC-106</v>
      </c>
      <c r="B5146" s="436">
        <f>COUNTIF(AC$4:AC5146,AC5146)</f>
        <v>106</v>
      </c>
      <c r="C5146" s="436" t="str">
        <f t="shared" si="1042"/>
        <v>DC2KV68-DC</v>
      </c>
      <c r="D5146" s="436">
        <f>VLOOKUP(C5146,'LICH THI'!C:AA,12,0)</f>
        <v>107</v>
      </c>
      <c r="E5146" s="436">
        <f>VLOOKUP(C5146,'LICH THI'!C:AA,13,0)</f>
        <v>45</v>
      </c>
      <c r="F5146" s="436">
        <f t="shared" si="1052"/>
        <v>17</v>
      </c>
      <c r="G5146" s="436">
        <f>VLOOKUP(C5146,'LICH THI'!C:AA,14,0)</f>
        <v>3</v>
      </c>
      <c r="H5146" s="436">
        <f t="shared" si="1043"/>
        <v>3</v>
      </c>
      <c r="I5146" s="436" t="str">
        <f t="shared" si="1044"/>
        <v>Nguyễn Hải Yến</v>
      </c>
      <c r="J5146" s="436"/>
      <c r="K5146" s="436">
        <f t="shared" si="1045"/>
        <v>1</v>
      </c>
      <c r="L5146" s="436" t="str">
        <f t="shared" si="1046"/>
        <v>DC2KV68-DC-1</v>
      </c>
      <c r="M5146" s="436">
        <f t="shared" si="1047"/>
        <v>23</v>
      </c>
      <c r="N5146" s="437">
        <f t="shared" si="1053"/>
        <v>16</v>
      </c>
      <c r="O5146" s="437"/>
      <c r="P5146" s="430" t="str">
        <f t="shared" si="1048"/>
        <v/>
      </c>
      <c r="U5146" s="177">
        <v>93</v>
      </c>
      <c r="V5146" s="177" t="s">
        <v>4083</v>
      </c>
      <c r="W5146" s="177" t="s">
        <v>4705</v>
      </c>
      <c r="X5146" s="177" t="s">
        <v>2639</v>
      </c>
      <c r="Y5146" s="177" t="s">
        <v>6578</v>
      </c>
      <c r="Z5146" s="177" t="s">
        <v>6528</v>
      </c>
      <c r="AA5146" s="525" t="s">
        <v>4352</v>
      </c>
      <c r="AB5146" s="399" t="str">
        <f t="shared" si="1049"/>
        <v>DC2KV68</v>
      </c>
      <c r="AC5146" s="399" t="str">
        <f t="shared" si="1050"/>
        <v>DC2KV68-DC</v>
      </c>
      <c r="AD5146" t="str">
        <f>Y5146&amp;"-"&amp;VLOOKUP(AC5146,'LICH THI'!C:AA,9,0)</f>
        <v>65DCVB23209-42479</v>
      </c>
      <c r="AE5146">
        <f t="shared" si="1051"/>
        <v>1</v>
      </c>
    </row>
    <row r="5147" spans="1:31" x14ac:dyDescent="0.25">
      <c r="A5147" s="436" t="str">
        <f t="shared" si="1041"/>
        <v>DC2KV68-DC-107</v>
      </c>
      <c r="B5147" s="436">
        <f>COUNTIF(AC$4:AC5147,AC5147)</f>
        <v>107</v>
      </c>
      <c r="C5147" s="436" t="str">
        <f t="shared" si="1042"/>
        <v>DC2KV68-DC</v>
      </c>
      <c r="D5147" s="436">
        <f>VLOOKUP(C5147,'LICH THI'!C:AA,12,0)</f>
        <v>107</v>
      </c>
      <c r="E5147" s="436">
        <f>VLOOKUP(C5147,'LICH THI'!C:AA,13,0)</f>
        <v>45</v>
      </c>
      <c r="F5147" s="436">
        <f t="shared" si="1052"/>
        <v>17</v>
      </c>
      <c r="G5147" s="436">
        <f>VLOOKUP(C5147,'LICH THI'!C:AA,14,0)</f>
        <v>3</v>
      </c>
      <c r="H5147" s="436">
        <f t="shared" si="1043"/>
        <v>3</v>
      </c>
      <c r="I5147" s="436" t="str">
        <f t="shared" si="1044"/>
        <v>Nguyễn Thị Hải Yến</v>
      </c>
      <c r="J5147" s="436"/>
      <c r="K5147" s="436">
        <f t="shared" si="1045"/>
        <v>1</v>
      </c>
      <c r="L5147" s="436" t="str">
        <f t="shared" si="1046"/>
        <v>DC2KV68-DC-1</v>
      </c>
      <c r="M5147" s="436">
        <f t="shared" si="1047"/>
        <v>23</v>
      </c>
      <c r="N5147" s="437">
        <f t="shared" si="1053"/>
        <v>17</v>
      </c>
      <c r="O5147" s="437"/>
      <c r="P5147" s="430" t="str">
        <f t="shared" si="1048"/>
        <v/>
      </c>
      <c r="U5147" s="177">
        <v>9</v>
      </c>
      <c r="V5147" s="177" t="s">
        <v>3358</v>
      </c>
      <c r="W5147" s="177" t="s">
        <v>4753</v>
      </c>
      <c r="X5147" s="177" t="s">
        <v>2639</v>
      </c>
      <c r="Y5147" s="177" t="s">
        <v>4754</v>
      </c>
      <c r="Z5147" s="177" t="s">
        <v>6528</v>
      </c>
      <c r="AA5147" s="525" t="s">
        <v>4755</v>
      </c>
      <c r="AB5147" s="399" t="str">
        <f t="shared" si="1049"/>
        <v>DC2KV68</v>
      </c>
      <c r="AC5147" s="399" t="str">
        <f t="shared" si="1050"/>
        <v>DC2KV68-DC</v>
      </c>
      <c r="AD5147" t="str">
        <f>Y5147&amp;"-"&amp;VLOOKUP(AC5147,'LICH THI'!C:AA,9,0)</f>
        <v>64DCKT3039-42479</v>
      </c>
      <c r="AE5147">
        <f t="shared" si="1051"/>
        <v>1</v>
      </c>
    </row>
    <row r="5148" spans="1:31" x14ac:dyDescent="0.25">
      <c r="A5148" s="436" t="str">
        <f t="shared" si="1041"/>
        <v>DC2KV71-DC-1</v>
      </c>
      <c r="B5148" s="436">
        <f>COUNTIF(AC$4:AC5148,AC5148)</f>
        <v>1</v>
      </c>
      <c r="C5148" s="436" t="str">
        <f t="shared" si="1042"/>
        <v>DC2KV71-DC</v>
      </c>
      <c r="D5148" s="436">
        <f>VLOOKUP(C5148,'LICH THI'!C:AA,12,0)</f>
        <v>59</v>
      </c>
      <c r="E5148" s="436">
        <f>VLOOKUP(C5148,'LICH THI'!C:AA,13,0)</f>
        <v>45</v>
      </c>
      <c r="F5148" s="436">
        <f t="shared" si="1052"/>
        <v>45</v>
      </c>
      <c r="G5148" s="436">
        <f>VLOOKUP(C5148,'LICH THI'!C:AA,14,0)</f>
        <v>2</v>
      </c>
      <c r="H5148" s="436">
        <f t="shared" si="1043"/>
        <v>1</v>
      </c>
      <c r="I5148" s="436" t="str">
        <f t="shared" si="1044"/>
        <v>Bùi Thị Tú Anh</v>
      </c>
      <c r="J5148" s="436"/>
      <c r="K5148" s="436">
        <f t="shared" si="1045"/>
        <v>2</v>
      </c>
      <c r="L5148" s="436" t="str">
        <f t="shared" si="1046"/>
        <v>DC2KV71-DC-2</v>
      </c>
      <c r="M5148" s="436">
        <f t="shared" si="1047"/>
        <v>26</v>
      </c>
      <c r="N5148" s="437">
        <f t="shared" si="1053"/>
        <v>71</v>
      </c>
      <c r="O5148" s="437"/>
      <c r="P5148" s="430" t="str">
        <f t="shared" si="1048"/>
        <v/>
      </c>
      <c r="U5148" s="177">
        <v>41</v>
      </c>
      <c r="V5148" s="177" t="s">
        <v>3556</v>
      </c>
      <c r="W5148" s="177" t="s">
        <v>5614</v>
      </c>
      <c r="X5148" s="177" t="s">
        <v>2611</v>
      </c>
      <c r="Y5148" s="177" t="s">
        <v>5615</v>
      </c>
      <c r="Z5148" s="177" t="s">
        <v>7087</v>
      </c>
      <c r="AA5148" s="525" t="s">
        <v>5616</v>
      </c>
      <c r="AB5148" s="399" t="str">
        <f t="shared" si="1049"/>
        <v>DC2KV71</v>
      </c>
      <c r="AC5148" s="399" t="str">
        <f t="shared" si="1050"/>
        <v>DC2KV71-DC</v>
      </c>
      <c r="AD5148" t="str">
        <f>Y5148&amp;"-"&amp;VLOOKUP(AC5148,'LICH THI'!C:AA,9,0)</f>
        <v>65DCQT22912-42484</v>
      </c>
      <c r="AE5148">
        <f t="shared" si="1051"/>
        <v>1</v>
      </c>
    </row>
    <row r="5149" spans="1:31" x14ac:dyDescent="0.25">
      <c r="A5149" s="436" t="str">
        <f t="shared" si="1041"/>
        <v>DC2KV71-DC-2</v>
      </c>
      <c r="B5149" s="436">
        <f>COUNTIF(AC$4:AC5149,AC5149)</f>
        <v>2</v>
      </c>
      <c r="C5149" s="436" t="str">
        <f t="shared" si="1042"/>
        <v>DC2KV71-DC</v>
      </c>
      <c r="D5149" s="436">
        <f>VLOOKUP(C5149,'LICH THI'!C:AA,12,0)</f>
        <v>59</v>
      </c>
      <c r="E5149" s="436">
        <f>VLOOKUP(C5149,'LICH THI'!C:AA,13,0)</f>
        <v>45</v>
      </c>
      <c r="F5149" s="436">
        <f t="shared" si="1052"/>
        <v>45</v>
      </c>
      <c r="G5149" s="436">
        <f>VLOOKUP(C5149,'LICH THI'!C:AA,14,0)</f>
        <v>2</v>
      </c>
      <c r="H5149" s="436">
        <f t="shared" si="1043"/>
        <v>1</v>
      </c>
      <c r="I5149" s="436" t="str">
        <f t="shared" si="1044"/>
        <v>Hoàng Thị Quỳnh Anh</v>
      </c>
      <c r="J5149" s="436"/>
      <c r="K5149" s="436">
        <f t="shared" si="1045"/>
        <v>2</v>
      </c>
      <c r="L5149" s="436" t="str">
        <f t="shared" si="1046"/>
        <v>DC2KV71-DC-2</v>
      </c>
      <c r="M5149" s="436">
        <f t="shared" si="1047"/>
        <v>26</v>
      </c>
      <c r="N5149" s="437">
        <f t="shared" si="1053"/>
        <v>72</v>
      </c>
      <c r="O5149" s="437"/>
      <c r="P5149" s="430" t="str">
        <f t="shared" si="1048"/>
        <v/>
      </c>
      <c r="U5149" s="177">
        <v>11</v>
      </c>
      <c r="V5149" s="177" t="s">
        <v>3378</v>
      </c>
      <c r="W5149" s="177" t="s">
        <v>4515</v>
      </c>
      <c r="X5149" s="177" t="s">
        <v>2611</v>
      </c>
      <c r="Y5149" s="177" t="s">
        <v>4516</v>
      </c>
      <c r="Z5149" s="177" t="s">
        <v>7087</v>
      </c>
      <c r="AA5149" s="525" t="s">
        <v>4517</v>
      </c>
      <c r="AB5149" s="399" t="str">
        <f t="shared" si="1049"/>
        <v>DC2KV71</v>
      </c>
      <c r="AC5149" s="399" t="str">
        <f t="shared" si="1050"/>
        <v>DC2KV71-DC</v>
      </c>
      <c r="AD5149" t="str">
        <f>Y5149&amp;"-"&amp;VLOOKUP(AC5149,'LICH THI'!C:AA,9,0)</f>
        <v>64DCKT3125-42484</v>
      </c>
      <c r="AE5149">
        <f t="shared" si="1051"/>
        <v>1</v>
      </c>
    </row>
    <row r="5150" spans="1:31" x14ac:dyDescent="0.25">
      <c r="A5150" s="436" t="str">
        <f t="shared" si="1041"/>
        <v>DC2KV71-DC-3</v>
      </c>
      <c r="B5150" s="436">
        <f>COUNTIF(AC$4:AC5150,AC5150)</f>
        <v>3</v>
      </c>
      <c r="C5150" s="436" t="str">
        <f t="shared" si="1042"/>
        <v>DC2KV71-DC</v>
      </c>
      <c r="D5150" s="436">
        <f>VLOOKUP(C5150,'LICH THI'!C:AA,12,0)</f>
        <v>59</v>
      </c>
      <c r="E5150" s="436">
        <f>VLOOKUP(C5150,'LICH THI'!C:AA,13,0)</f>
        <v>45</v>
      </c>
      <c r="F5150" s="436">
        <f t="shared" si="1052"/>
        <v>45</v>
      </c>
      <c r="G5150" s="436">
        <f>VLOOKUP(C5150,'LICH THI'!C:AA,14,0)</f>
        <v>2</v>
      </c>
      <c r="H5150" s="436">
        <f t="shared" si="1043"/>
        <v>1</v>
      </c>
      <c r="I5150" s="436" t="str">
        <f t="shared" si="1044"/>
        <v>Nguyễn Lan Anh</v>
      </c>
      <c r="J5150" s="436"/>
      <c r="K5150" s="436">
        <f t="shared" si="1045"/>
        <v>2</v>
      </c>
      <c r="L5150" s="436" t="str">
        <f t="shared" si="1046"/>
        <v>DC2KV71-DC-2</v>
      </c>
      <c r="M5150" s="436">
        <f t="shared" si="1047"/>
        <v>26</v>
      </c>
      <c r="N5150" s="437">
        <f t="shared" si="1053"/>
        <v>73</v>
      </c>
      <c r="O5150" s="437"/>
      <c r="P5150" s="430" t="str">
        <f t="shared" si="1048"/>
        <v/>
      </c>
      <c r="U5150" s="177">
        <v>17</v>
      </c>
      <c r="V5150" s="177" t="s">
        <v>3381</v>
      </c>
      <c r="W5150" s="177" t="s">
        <v>4783</v>
      </c>
      <c r="X5150" s="177" t="s">
        <v>2611</v>
      </c>
      <c r="Y5150" s="177" t="s">
        <v>4784</v>
      </c>
      <c r="Z5150" s="177" t="s">
        <v>7087</v>
      </c>
      <c r="AA5150" s="525" t="s">
        <v>3312</v>
      </c>
      <c r="AB5150" s="399" t="str">
        <f t="shared" si="1049"/>
        <v>DC2KV71</v>
      </c>
      <c r="AC5150" s="399" t="str">
        <f t="shared" si="1050"/>
        <v>DC2KV71-DC</v>
      </c>
      <c r="AD5150" t="str">
        <f>Y5150&amp;"-"&amp;VLOOKUP(AC5150,'LICH THI'!C:AA,9,0)</f>
        <v>64DCKT3281-42484</v>
      </c>
      <c r="AE5150">
        <f t="shared" si="1051"/>
        <v>1</v>
      </c>
    </row>
    <row r="5151" spans="1:31" x14ac:dyDescent="0.25">
      <c r="A5151" s="436" t="str">
        <f t="shared" si="1041"/>
        <v>DC2KV71-DC-4</v>
      </c>
      <c r="B5151" s="436">
        <f>COUNTIF(AC$4:AC5151,AC5151)</f>
        <v>4</v>
      </c>
      <c r="C5151" s="436" t="str">
        <f t="shared" si="1042"/>
        <v>DC2KV71-DC</v>
      </c>
      <c r="D5151" s="436">
        <f>VLOOKUP(C5151,'LICH THI'!C:AA,12,0)</f>
        <v>59</v>
      </c>
      <c r="E5151" s="436">
        <f>VLOOKUP(C5151,'LICH THI'!C:AA,13,0)</f>
        <v>45</v>
      </c>
      <c r="F5151" s="436">
        <f t="shared" si="1052"/>
        <v>45</v>
      </c>
      <c r="G5151" s="436">
        <f>VLOOKUP(C5151,'LICH THI'!C:AA,14,0)</f>
        <v>2</v>
      </c>
      <c r="H5151" s="436">
        <f t="shared" si="1043"/>
        <v>1</v>
      </c>
      <c r="I5151" s="436" t="str">
        <f t="shared" si="1044"/>
        <v>Nguyễn Mai Anh</v>
      </c>
      <c r="J5151" s="436"/>
      <c r="K5151" s="436">
        <f t="shared" si="1045"/>
        <v>2</v>
      </c>
      <c r="L5151" s="436" t="str">
        <f t="shared" si="1046"/>
        <v>DC2KV71-DC-2</v>
      </c>
      <c r="M5151" s="436">
        <f t="shared" si="1047"/>
        <v>26</v>
      </c>
      <c r="N5151" s="437">
        <f t="shared" si="1053"/>
        <v>74</v>
      </c>
      <c r="O5151" s="437"/>
      <c r="P5151" s="430" t="str">
        <f t="shared" si="1048"/>
        <v/>
      </c>
      <c r="U5151" s="177">
        <v>18</v>
      </c>
      <c r="V5151" s="177" t="s">
        <v>3381</v>
      </c>
      <c r="W5151" s="177" t="s">
        <v>5699</v>
      </c>
      <c r="X5151" s="177" t="s">
        <v>2611</v>
      </c>
      <c r="Y5151" s="177" t="s">
        <v>5700</v>
      </c>
      <c r="Z5151" s="177" t="s">
        <v>7087</v>
      </c>
      <c r="AA5151" s="525" t="s">
        <v>5701</v>
      </c>
      <c r="AB5151" s="399" t="str">
        <f t="shared" si="1049"/>
        <v>DC2KV71</v>
      </c>
      <c r="AC5151" s="399" t="str">
        <f t="shared" si="1050"/>
        <v>DC2KV71-DC</v>
      </c>
      <c r="AD5151" t="str">
        <f>Y5151&amp;"-"&amp;VLOOKUP(AC5151,'LICH THI'!C:AA,9,0)</f>
        <v>64DCKT3181-42484</v>
      </c>
      <c r="AE5151">
        <f t="shared" si="1051"/>
        <v>1</v>
      </c>
    </row>
    <row r="5152" spans="1:31" x14ac:dyDescent="0.25">
      <c r="A5152" s="436" t="str">
        <f t="shared" si="1041"/>
        <v>DC2KV71-DC-5</v>
      </c>
      <c r="B5152" s="436">
        <f>COUNTIF(AC$4:AC5152,AC5152)</f>
        <v>5</v>
      </c>
      <c r="C5152" s="436" t="str">
        <f t="shared" si="1042"/>
        <v>DC2KV71-DC</v>
      </c>
      <c r="D5152" s="436">
        <f>VLOOKUP(C5152,'LICH THI'!C:AA,12,0)</f>
        <v>59</v>
      </c>
      <c r="E5152" s="436">
        <f>VLOOKUP(C5152,'LICH THI'!C:AA,13,0)</f>
        <v>45</v>
      </c>
      <c r="F5152" s="436">
        <f t="shared" si="1052"/>
        <v>45</v>
      </c>
      <c r="G5152" s="436">
        <f>VLOOKUP(C5152,'LICH THI'!C:AA,14,0)</f>
        <v>2</v>
      </c>
      <c r="H5152" s="436">
        <f t="shared" si="1043"/>
        <v>1</v>
      </c>
      <c r="I5152" s="436" t="str">
        <f t="shared" si="1044"/>
        <v>Nguyễn Ngọc Anh</v>
      </c>
      <c r="J5152" s="436"/>
      <c r="K5152" s="436">
        <f t="shared" si="1045"/>
        <v>2</v>
      </c>
      <c r="L5152" s="436" t="str">
        <f t="shared" si="1046"/>
        <v>DC2KV71-DC-2</v>
      </c>
      <c r="M5152" s="436">
        <f t="shared" si="1047"/>
        <v>26</v>
      </c>
      <c r="N5152" s="437">
        <f t="shared" si="1053"/>
        <v>75</v>
      </c>
      <c r="O5152" s="437"/>
      <c r="P5152" s="430" t="str">
        <f t="shared" si="1048"/>
        <v/>
      </c>
      <c r="U5152" s="177">
        <v>58</v>
      </c>
      <c r="V5152" s="177" t="s">
        <v>3088</v>
      </c>
      <c r="W5152" s="177" t="s">
        <v>2783</v>
      </c>
      <c r="X5152" s="177" t="s">
        <v>2611</v>
      </c>
      <c r="Y5152" s="177" t="s">
        <v>6843</v>
      </c>
      <c r="Z5152" s="177" t="s">
        <v>7087</v>
      </c>
      <c r="AA5152" s="525" t="s">
        <v>4170</v>
      </c>
      <c r="AB5152" s="399" t="str">
        <f t="shared" si="1049"/>
        <v>DC2KV71</v>
      </c>
      <c r="AC5152" s="399" t="str">
        <f t="shared" si="1050"/>
        <v>DC2KV71-DC</v>
      </c>
      <c r="AD5152" t="str">
        <f>Y5152&amp;"-"&amp;VLOOKUP(AC5152,'LICH THI'!C:AA,9,0)</f>
        <v>63DCQT3010-42484</v>
      </c>
      <c r="AE5152">
        <f t="shared" si="1051"/>
        <v>1</v>
      </c>
    </row>
    <row r="5153" spans="1:31" x14ac:dyDescent="0.25">
      <c r="A5153" s="436" t="str">
        <f t="shared" si="1041"/>
        <v>DC2KV71-DC-6</v>
      </c>
      <c r="B5153" s="436">
        <f>COUNTIF(AC$4:AC5153,AC5153)</f>
        <v>6</v>
      </c>
      <c r="C5153" s="436" t="str">
        <f t="shared" si="1042"/>
        <v>DC2KV71-DC</v>
      </c>
      <c r="D5153" s="436">
        <f>VLOOKUP(C5153,'LICH THI'!C:AA,12,0)</f>
        <v>59</v>
      </c>
      <c r="E5153" s="436">
        <f>VLOOKUP(C5153,'LICH THI'!C:AA,13,0)</f>
        <v>45</v>
      </c>
      <c r="F5153" s="436">
        <f t="shared" si="1052"/>
        <v>45</v>
      </c>
      <c r="G5153" s="436">
        <f>VLOOKUP(C5153,'LICH THI'!C:AA,14,0)</f>
        <v>2</v>
      </c>
      <c r="H5153" s="436">
        <f t="shared" si="1043"/>
        <v>1</v>
      </c>
      <c r="I5153" s="436" t="str">
        <f t="shared" si="1044"/>
        <v>Trần Thị Lâm Anh</v>
      </c>
      <c r="J5153" s="436"/>
      <c r="K5153" s="436">
        <f t="shared" si="1045"/>
        <v>2</v>
      </c>
      <c r="L5153" s="436" t="str">
        <f t="shared" si="1046"/>
        <v>DC2KV71-DC-2</v>
      </c>
      <c r="M5153" s="436">
        <f t="shared" si="1047"/>
        <v>26</v>
      </c>
      <c r="N5153" s="437">
        <f t="shared" si="1053"/>
        <v>76</v>
      </c>
      <c r="O5153" s="437"/>
      <c r="P5153" s="430" t="str">
        <f t="shared" si="1048"/>
        <v/>
      </c>
      <c r="U5153" s="177">
        <v>42</v>
      </c>
      <c r="V5153" s="177" t="s">
        <v>3556</v>
      </c>
      <c r="W5153" s="177" t="s">
        <v>4410</v>
      </c>
      <c r="X5153" s="177" t="s">
        <v>2611</v>
      </c>
      <c r="Y5153" s="177" t="s">
        <v>4411</v>
      </c>
      <c r="Z5153" s="177" t="s">
        <v>7087</v>
      </c>
      <c r="AA5153" s="525" t="s">
        <v>4051</v>
      </c>
      <c r="AB5153" s="399" t="str">
        <f t="shared" si="1049"/>
        <v>DC2KV71</v>
      </c>
      <c r="AC5153" s="399" t="str">
        <f t="shared" si="1050"/>
        <v>DC2KV71-DC</v>
      </c>
      <c r="AD5153" t="str">
        <f>Y5153&amp;"-"&amp;VLOOKUP(AC5153,'LICH THI'!C:AA,9,0)</f>
        <v>65DCQT22652-42484</v>
      </c>
      <c r="AE5153">
        <f t="shared" si="1051"/>
        <v>1</v>
      </c>
    </row>
    <row r="5154" spans="1:31" x14ac:dyDescent="0.25">
      <c r="A5154" s="436" t="str">
        <f t="shared" si="1041"/>
        <v>DC2KV71-DC-7</v>
      </c>
      <c r="B5154" s="436">
        <f>COUNTIF(AC$4:AC5154,AC5154)</f>
        <v>7</v>
      </c>
      <c r="C5154" s="436" t="str">
        <f t="shared" si="1042"/>
        <v>DC2KV71-DC</v>
      </c>
      <c r="D5154" s="436">
        <f>VLOOKUP(C5154,'LICH THI'!C:AA,12,0)</f>
        <v>59</v>
      </c>
      <c r="E5154" s="436">
        <f>VLOOKUP(C5154,'LICH THI'!C:AA,13,0)</f>
        <v>45</v>
      </c>
      <c r="F5154" s="436">
        <f t="shared" si="1052"/>
        <v>45</v>
      </c>
      <c r="G5154" s="436">
        <f>VLOOKUP(C5154,'LICH THI'!C:AA,14,0)</f>
        <v>2</v>
      </c>
      <c r="H5154" s="436">
        <f t="shared" si="1043"/>
        <v>1</v>
      </c>
      <c r="I5154" s="436" t="str">
        <f t="shared" si="1044"/>
        <v>Đoàn Thị Bích</v>
      </c>
      <c r="J5154" s="436"/>
      <c r="K5154" s="436">
        <f t="shared" si="1045"/>
        <v>2</v>
      </c>
      <c r="L5154" s="436" t="str">
        <f t="shared" si="1046"/>
        <v>DC2KV71-DC-2</v>
      </c>
      <c r="M5154" s="436">
        <f t="shared" si="1047"/>
        <v>26</v>
      </c>
      <c r="N5154" s="437">
        <f t="shared" si="1053"/>
        <v>77</v>
      </c>
      <c r="O5154" s="437"/>
      <c r="P5154" s="430" t="str">
        <f t="shared" si="1048"/>
        <v/>
      </c>
      <c r="U5154" s="177">
        <v>7</v>
      </c>
      <c r="V5154" s="177" t="s">
        <v>3366</v>
      </c>
      <c r="W5154" s="177" t="s">
        <v>3049</v>
      </c>
      <c r="X5154" s="177" t="s">
        <v>3817</v>
      </c>
      <c r="Y5154" s="177" t="s">
        <v>3818</v>
      </c>
      <c r="Z5154" s="177" t="s">
        <v>7087</v>
      </c>
      <c r="AA5154" s="525" t="s">
        <v>3819</v>
      </c>
      <c r="AB5154" s="399" t="str">
        <f t="shared" si="1049"/>
        <v>DC2KV71</v>
      </c>
      <c r="AC5154" s="399" t="str">
        <f t="shared" si="1050"/>
        <v>DC2KV71-DC</v>
      </c>
      <c r="AD5154" t="str">
        <f>Y5154&amp;"-"&amp;VLOOKUP(AC5154,'LICH THI'!C:AA,9,0)</f>
        <v>64DCKT3060-42484</v>
      </c>
      <c r="AE5154">
        <f t="shared" si="1051"/>
        <v>1</v>
      </c>
    </row>
    <row r="5155" spans="1:31" x14ac:dyDescent="0.25">
      <c r="A5155" s="436" t="str">
        <f t="shared" si="1041"/>
        <v>DC2KV71-DC-8</v>
      </c>
      <c r="B5155" s="436">
        <f>COUNTIF(AC$4:AC5155,AC5155)</f>
        <v>8</v>
      </c>
      <c r="C5155" s="436" t="str">
        <f t="shared" si="1042"/>
        <v>DC2KV71-DC</v>
      </c>
      <c r="D5155" s="436">
        <f>VLOOKUP(C5155,'LICH THI'!C:AA,12,0)</f>
        <v>59</v>
      </c>
      <c r="E5155" s="436">
        <f>VLOOKUP(C5155,'LICH THI'!C:AA,13,0)</f>
        <v>45</v>
      </c>
      <c r="F5155" s="436">
        <f t="shared" si="1052"/>
        <v>45</v>
      </c>
      <c r="G5155" s="436">
        <f>VLOOKUP(C5155,'LICH THI'!C:AA,14,0)</f>
        <v>2</v>
      </c>
      <c r="H5155" s="436">
        <f t="shared" si="1043"/>
        <v>1</v>
      </c>
      <c r="I5155" s="436" t="str">
        <f t="shared" si="1044"/>
        <v>Nguyễn Công Chinh</v>
      </c>
      <c r="J5155" s="436"/>
      <c r="K5155" s="436">
        <f t="shared" si="1045"/>
        <v>2</v>
      </c>
      <c r="L5155" s="436" t="str">
        <f t="shared" si="1046"/>
        <v>DC2KV71-DC-2</v>
      </c>
      <c r="M5155" s="436">
        <f t="shared" si="1047"/>
        <v>26</v>
      </c>
      <c r="N5155" s="437">
        <f t="shared" si="1053"/>
        <v>78</v>
      </c>
      <c r="O5155" s="437"/>
      <c r="P5155" s="430" t="str">
        <f t="shared" si="1048"/>
        <v/>
      </c>
      <c r="U5155" s="177">
        <v>43</v>
      </c>
      <c r="V5155" s="177" t="s">
        <v>3556</v>
      </c>
      <c r="W5155" s="177" t="s">
        <v>2720</v>
      </c>
      <c r="X5155" s="177" t="s">
        <v>4163</v>
      </c>
      <c r="Y5155" s="177" t="s">
        <v>4412</v>
      </c>
      <c r="Z5155" s="177" t="s">
        <v>7087</v>
      </c>
      <c r="AA5155" s="525" t="s">
        <v>4413</v>
      </c>
      <c r="AB5155" s="399" t="str">
        <f t="shared" si="1049"/>
        <v>DC2KV71</v>
      </c>
      <c r="AC5155" s="399" t="str">
        <f t="shared" si="1050"/>
        <v>DC2KV71-DC</v>
      </c>
      <c r="AD5155" t="str">
        <f>Y5155&amp;"-"&amp;VLOOKUP(AC5155,'LICH THI'!C:AA,9,0)</f>
        <v>65DCQT22268-42484</v>
      </c>
      <c r="AE5155">
        <f t="shared" si="1051"/>
        <v>1</v>
      </c>
    </row>
    <row r="5156" spans="1:31" x14ac:dyDescent="0.25">
      <c r="A5156" s="436" t="str">
        <f t="shared" si="1041"/>
        <v>DC2KV71-DC-9</v>
      </c>
      <c r="B5156" s="436">
        <f>COUNTIF(AC$4:AC5156,AC5156)</f>
        <v>9</v>
      </c>
      <c r="C5156" s="436" t="str">
        <f t="shared" si="1042"/>
        <v>DC2KV71-DC</v>
      </c>
      <c r="D5156" s="436">
        <f>VLOOKUP(C5156,'LICH THI'!C:AA,12,0)</f>
        <v>59</v>
      </c>
      <c r="E5156" s="436">
        <f>VLOOKUP(C5156,'LICH THI'!C:AA,13,0)</f>
        <v>45</v>
      </c>
      <c r="F5156" s="436">
        <f t="shared" si="1052"/>
        <v>45</v>
      </c>
      <c r="G5156" s="436">
        <f>VLOOKUP(C5156,'LICH THI'!C:AA,14,0)</f>
        <v>2</v>
      </c>
      <c r="H5156" s="436">
        <f t="shared" si="1043"/>
        <v>1</v>
      </c>
      <c r="I5156" s="436" t="str">
        <f t="shared" si="1044"/>
        <v>Cao Thị Dự</v>
      </c>
      <c r="J5156" s="436"/>
      <c r="K5156" s="436">
        <f t="shared" si="1045"/>
        <v>2</v>
      </c>
      <c r="L5156" s="436" t="str">
        <f t="shared" si="1046"/>
        <v>DC2KV71-DC-2</v>
      </c>
      <c r="M5156" s="436">
        <f t="shared" si="1047"/>
        <v>26</v>
      </c>
      <c r="N5156" s="437">
        <f t="shared" si="1053"/>
        <v>79</v>
      </c>
      <c r="O5156" s="437"/>
      <c r="P5156" s="430" t="str">
        <f t="shared" si="1048"/>
        <v/>
      </c>
      <c r="U5156" s="177">
        <v>34</v>
      </c>
      <c r="V5156" s="177" t="s">
        <v>3502</v>
      </c>
      <c r="W5156" s="177" t="s">
        <v>4377</v>
      </c>
      <c r="X5156" s="177" t="s">
        <v>4378</v>
      </c>
      <c r="Y5156" s="177" t="s">
        <v>4379</v>
      </c>
      <c r="Z5156" s="177" t="s">
        <v>7087</v>
      </c>
      <c r="AA5156" s="525" t="s">
        <v>4380</v>
      </c>
      <c r="AB5156" s="399" t="str">
        <f t="shared" si="1049"/>
        <v>DC2KV71</v>
      </c>
      <c r="AC5156" s="399" t="str">
        <f t="shared" si="1050"/>
        <v>DC2KV71-DC</v>
      </c>
      <c r="AD5156" t="str">
        <f>Y5156&amp;"-"&amp;VLOOKUP(AC5156,'LICH THI'!C:AA,9,0)</f>
        <v>65DCKT22332-42484</v>
      </c>
      <c r="AE5156">
        <f t="shared" si="1051"/>
        <v>1</v>
      </c>
    </row>
    <row r="5157" spans="1:31" x14ac:dyDescent="0.25">
      <c r="A5157" s="436" t="str">
        <f t="shared" si="1041"/>
        <v>DC2KV71-DC-10</v>
      </c>
      <c r="B5157" s="436">
        <f>COUNTIF(AC$4:AC5157,AC5157)</f>
        <v>10</v>
      </c>
      <c r="C5157" s="436" t="str">
        <f t="shared" si="1042"/>
        <v>DC2KV71-DC</v>
      </c>
      <c r="D5157" s="436">
        <f>VLOOKUP(C5157,'LICH THI'!C:AA,12,0)</f>
        <v>59</v>
      </c>
      <c r="E5157" s="436">
        <f>VLOOKUP(C5157,'LICH THI'!C:AA,13,0)</f>
        <v>45</v>
      </c>
      <c r="F5157" s="436">
        <f t="shared" si="1052"/>
        <v>45</v>
      </c>
      <c r="G5157" s="436">
        <f>VLOOKUP(C5157,'LICH THI'!C:AA,14,0)</f>
        <v>2</v>
      </c>
      <c r="H5157" s="436">
        <f t="shared" si="1043"/>
        <v>1</v>
      </c>
      <c r="I5157" s="436" t="str">
        <f t="shared" si="1044"/>
        <v>Đào Thị Thuỳ Dương</v>
      </c>
      <c r="J5157" s="436"/>
      <c r="K5157" s="436">
        <f t="shared" si="1045"/>
        <v>2</v>
      </c>
      <c r="L5157" s="436" t="str">
        <f t="shared" si="1046"/>
        <v>DC2KV71-DC-2</v>
      </c>
      <c r="M5157" s="436">
        <f t="shared" si="1047"/>
        <v>26</v>
      </c>
      <c r="N5157" s="437">
        <f t="shared" si="1053"/>
        <v>80</v>
      </c>
      <c r="O5157" s="437"/>
      <c r="P5157" s="430" t="str">
        <f t="shared" si="1048"/>
        <v/>
      </c>
      <c r="U5157" s="177">
        <v>3</v>
      </c>
      <c r="V5157" s="177" t="s">
        <v>3358</v>
      </c>
      <c r="W5157" s="177" t="s">
        <v>4020</v>
      </c>
      <c r="X5157" s="177" t="s">
        <v>2601</v>
      </c>
      <c r="Y5157" s="177" t="s">
        <v>4021</v>
      </c>
      <c r="Z5157" s="177" t="s">
        <v>7087</v>
      </c>
      <c r="AA5157" s="525" t="s">
        <v>2938</v>
      </c>
      <c r="AB5157" s="399" t="str">
        <f t="shared" si="1049"/>
        <v>DC2KV71</v>
      </c>
      <c r="AC5157" s="399" t="str">
        <f t="shared" si="1050"/>
        <v>DC2KV71-DC</v>
      </c>
      <c r="AD5157" t="str">
        <f>Y5157&amp;"-"&amp;VLOOKUP(AC5157,'LICH THI'!C:AA,9,0)</f>
        <v>64DCKT3030-42484</v>
      </c>
      <c r="AE5157">
        <f t="shared" si="1051"/>
        <v>1</v>
      </c>
    </row>
    <row r="5158" spans="1:31" x14ac:dyDescent="0.25">
      <c r="A5158" s="436" t="str">
        <f t="shared" si="1041"/>
        <v>DC2KV71-DC-11</v>
      </c>
      <c r="B5158" s="436">
        <f>COUNTIF(AC$4:AC5158,AC5158)</f>
        <v>11</v>
      </c>
      <c r="C5158" s="436" t="str">
        <f t="shared" si="1042"/>
        <v>DC2KV71-DC</v>
      </c>
      <c r="D5158" s="436">
        <f>VLOOKUP(C5158,'LICH THI'!C:AA,12,0)</f>
        <v>59</v>
      </c>
      <c r="E5158" s="436">
        <f>VLOOKUP(C5158,'LICH THI'!C:AA,13,0)</f>
        <v>45</v>
      </c>
      <c r="F5158" s="436">
        <f t="shared" si="1052"/>
        <v>45</v>
      </c>
      <c r="G5158" s="436">
        <f>VLOOKUP(C5158,'LICH THI'!C:AA,14,0)</f>
        <v>2</v>
      </c>
      <c r="H5158" s="436">
        <f t="shared" si="1043"/>
        <v>1</v>
      </c>
      <c r="I5158" s="436" t="str">
        <f t="shared" si="1044"/>
        <v>Phạm Văn Đoàn</v>
      </c>
      <c r="J5158" s="436"/>
      <c r="K5158" s="436">
        <f t="shared" si="1045"/>
        <v>2</v>
      </c>
      <c r="L5158" s="436" t="str">
        <f t="shared" si="1046"/>
        <v>DC2KV71-DC-2</v>
      </c>
      <c r="M5158" s="436">
        <f t="shared" si="1047"/>
        <v>26</v>
      </c>
      <c r="N5158" s="437">
        <f t="shared" si="1053"/>
        <v>81</v>
      </c>
      <c r="O5158" s="437"/>
      <c r="P5158" s="430" t="str">
        <f t="shared" si="1048"/>
        <v/>
      </c>
      <c r="U5158" s="177">
        <v>27</v>
      </c>
      <c r="V5158" s="177" t="s">
        <v>3019</v>
      </c>
      <c r="W5158" s="177" t="s">
        <v>2738</v>
      </c>
      <c r="X5158" s="177" t="s">
        <v>3121</v>
      </c>
      <c r="Y5158" s="177" t="s">
        <v>5759</v>
      </c>
      <c r="Z5158" s="177" t="s">
        <v>7087</v>
      </c>
      <c r="AA5158" s="525" t="s">
        <v>5760</v>
      </c>
      <c r="AB5158" s="399" t="str">
        <f t="shared" si="1049"/>
        <v>DC2KV71</v>
      </c>
      <c r="AC5158" s="399" t="str">
        <f t="shared" si="1050"/>
        <v>DC2KV71-DC</v>
      </c>
      <c r="AD5158" t="str">
        <f>Y5158&amp;"-"&amp;VLOOKUP(AC5158,'LICH THI'!C:AA,9,0)</f>
        <v>64DCQT3131-42484</v>
      </c>
      <c r="AE5158">
        <f t="shared" si="1051"/>
        <v>1</v>
      </c>
    </row>
    <row r="5159" spans="1:31" x14ac:dyDescent="0.25">
      <c r="A5159" s="436" t="str">
        <f t="shared" si="1041"/>
        <v>DC2KV71-DC-12</v>
      </c>
      <c r="B5159" s="436">
        <f>COUNTIF(AC$4:AC5159,AC5159)</f>
        <v>12</v>
      </c>
      <c r="C5159" s="436" t="str">
        <f t="shared" si="1042"/>
        <v>DC2KV71-DC</v>
      </c>
      <c r="D5159" s="436">
        <f>VLOOKUP(C5159,'LICH THI'!C:AA,12,0)</f>
        <v>59</v>
      </c>
      <c r="E5159" s="436">
        <f>VLOOKUP(C5159,'LICH THI'!C:AA,13,0)</f>
        <v>45</v>
      </c>
      <c r="F5159" s="436">
        <f t="shared" si="1052"/>
        <v>45</v>
      </c>
      <c r="G5159" s="436">
        <f>VLOOKUP(C5159,'LICH THI'!C:AA,14,0)</f>
        <v>2</v>
      </c>
      <c r="H5159" s="436">
        <f t="shared" si="1043"/>
        <v>1</v>
      </c>
      <c r="I5159" s="436" t="str">
        <f t="shared" si="1044"/>
        <v>Phạm Thị Giang</v>
      </c>
      <c r="J5159" s="436"/>
      <c r="K5159" s="436">
        <f t="shared" si="1045"/>
        <v>2</v>
      </c>
      <c r="L5159" s="436" t="str">
        <f t="shared" si="1046"/>
        <v>DC2KV71-DC-2</v>
      </c>
      <c r="M5159" s="436">
        <f t="shared" si="1047"/>
        <v>26</v>
      </c>
      <c r="N5159" s="437">
        <f t="shared" si="1053"/>
        <v>82</v>
      </c>
      <c r="O5159" s="437"/>
      <c r="P5159" s="430" t="str">
        <f t="shared" si="1048"/>
        <v/>
      </c>
      <c r="U5159" s="177">
        <v>44</v>
      </c>
      <c r="V5159" s="177" t="s">
        <v>3556</v>
      </c>
      <c r="W5159" s="177" t="s">
        <v>3557</v>
      </c>
      <c r="X5159" s="177" t="s">
        <v>3558</v>
      </c>
      <c r="Y5159" s="177" t="s">
        <v>3559</v>
      </c>
      <c r="Z5159" s="177" t="s">
        <v>7087</v>
      </c>
      <c r="AA5159" s="525" t="s">
        <v>3483</v>
      </c>
      <c r="AB5159" s="399" t="str">
        <f t="shared" si="1049"/>
        <v>DC2KV71</v>
      </c>
      <c r="AC5159" s="399" t="str">
        <f t="shared" si="1050"/>
        <v>DC2KV71-DC</v>
      </c>
      <c r="AD5159" t="str">
        <f>Y5159&amp;"-"&amp;VLOOKUP(AC5159,'LICH THI'!C:AA,9,0)</f>
        <v>65DCQT23445-42484</v>
      </c>
      <c r="AE5159">
        <f t="shared" si="1051"/>
        <v>1</v>
      </c>
    </row>
    <row r="5160" spans="1:31" x14ac:dyDescent="0.25">
      <c r="A5160" s="436" t="str">
        <f t="shared" si="1041"/>
        <v>DC2KV71-DC-13</v>
      </c>
      <c r="B5160" s="436">
        <f>COUNTIF(AC$4:AC5160,AC5160)</f>
        <v>13</v>
      </c>
      <c r="C5160" s="436" t="str">
        <f t="shared" si="1042"/>
        <v>DC2KV71-DC</v>
      </c>
      <c r="D5160" s="436">
        <f>VLOOKUP(C5160,'LICH THI'!C:AA,12,0)</f>
        <v>59</v>
      </c>
      <c r="E5160" s="436">
        <f>VLOOKUP(C5160,'LICH THI'!C:AA,13,0)</f>
        <v>45</v>
      </c>
      <c r="F5160" s="436">
        <f t="shared" si="1052"/>
        <v>45</v>
      </c>
      <c r="G5160" s="436">
        <f>VLOOKUP(C5160,'LICH THI'!C:AA,14,0)</f>
        <v>2</v>
      </c>
      <c r="H5160" s="436">
        <f t="shared" si="1043"/>
        <v>1</v>
      </c>
      <c r="I5160" s="436" t="str">
        <f t="shared" si="1044"/>
        <v>Nguyễn Thị Thu Hà</v>
      </c>
      <c r="J5160" s="436"/>
      <c r="K5160" s="436">
        <f t="shared" si="1045"/>
        <v>2</v>
      </c>
      <c r="L5160" s="436" t="str">
        <f t="shared" si="1046"/>
        <v>DC2KV71-DC-2</v>
      </c>
      <c r="M5160" s="436">
        <f t="shared" si="1047"/>
        <v>26</v>
      </c>
      <c r="N5160" s="437">
        <f t="shared" si="1053"/>
        <v>83</v>
      </c>
      <c r="O5160" s="437"/>
      <c r="P5160" s="430" t="str">
        <f t="shared" si="1048"/>
        <v/>
      </c>
      <c r="U5160" s="177">
        <v>45</v>
      </c>
      <c r="V5160" s="177" t="s">
        <v>3556</v>
      </c>
      <c r="W5160" s="177" t="s">
        <v>3056</v>
      </c>
      <c r="X5160" s="177" t="s">
        <v>3163</v>
      </c>
      <c r="Y5160" s="177" t="s">
        <v>4417</v>
      </c>
      <c r="Z5160" s="177" t="s">
        <v>7087</v>
      </c>
      <c r="AA5160" s="525" t="s">
        <v>4418</v>
      </c>
      <c r="AB5160" s="399" t="str">
        <f t="shared" si="1049"/>
        <v>DC2KV71</v>
      </c>
      <c r="AC5160" s="399" t="str">
        <f t="shared" si="1050"/>
        <v>DC2KV71-DC</v>
      </c>
      <c r="AD5160" t="str">
        <f>Y5160&amp;"-"&amp;VLOOKUP(AC5160,'LICH THI'!C:AA,9,0)</f>
        <v>65DCQT23305-42484</v>
      </c>
      <c r="AE5160">
        <f t="shared" si="1051"/>
        <v>1</v>
      </c>
    </row>
    <row r="5161" spans="1:31" x14ac:dyDescent="0.25">
      <c r="A5161" s="436" t="str">
        <f t="shared" si="1041"/>
        <v>DC2KV71-DC-14</v>
      </c>
      <c r="B5161" s="436">
        <f>COUNTIF(AC$4:AC5161,AC5161)</f>
        <v>14</v>
      </c>
      <c r="C5161" s="436" t="str">
        <f t="shared" si="1042"/>
        <v>DC2KV71-DC</v>
      </c>
      <c r="D5161" s="436">
        <f>VLOOKUP(C5161,'LICH THI'!C:AA,12,0)</f>
        <v>59</v>
      </c>
      <c r="E5161" s="436">
        <f>VLOOKUP(C5161,'LICH THI'!C:AA,13,0)</f>
        <v>45</v>
      </c>
      <c r="F5161" s="436">
        <f t="shared" si="1052"/>
        <v>45</v>
      </c>
      <c r="G5161" s="436">
        <f>VLOOKUP(C5161,'LICH THI'!C:AA,14,0)</f>
        <v>2</v>
      </c>
      <c r="H5161" s="436">
        <f t="shared" si="1043"/>
        <v>1</v>
      </c>
      <c r="I5161" s="436" t="str">
        <f t="shared" si="1044"/>
        <v>Phạm Thanh Hà</v>
      </c>
      <c r="J5161" s="436"/>
      <c r="K5161" s="436">
        <f t="shared" si="1045"/>
        <v>2</v>
      </c>
      <c r="L5161" s="436" t="str">
        <f t="shared" si="1046"/>
        <v>DC2KV71-DC-2</v>
      </c>
      <c r="M5161" s="436">
        <f t="shared" si="1047"/>
        <v>26</v>
      </c>
      <c r="N5161" s="437">
        <f t="shared" si="1053"/>
        <v>84</v>
      </c>
      <c r="O5161" s="437"/>
      <c r="P5161" s="430" t="str">
        <f t="shared" si="1048"/>
        <v/>
      </c>
      <c r="U5161" s="177">
        <v>46</v>
      </c>
      <c r="V5161" s="177" t="s">
        <v>3556</v>
      </c>
      <c r="W5161" s="177" t="s">
        <v>3523</v>
      </c>
      <c r="X5161" s="177" t="s">
        <v>3163</v>
      </c>
      <c r="Y5161" s="177" t="s">
        <v>5617</v>
      </c>
      <c r="Z5161" s="177" t="s">
        <v>7087</v>
      </c>
      <c r="AA5161" s="525" t="s">
        <v>5618</v>
      </c>
      <c r="AB5161" s="399" t="str">
        <f t="shared" si="1049"/>
        <v>DC2KV71</v>
      </c>
      <c r="AC5161" s="399" t="str">
        <f t="shared" si="1050"/>
        <v>DC2KV71-DC</v>
      </c>
      <c r="AD5161" t="str">
        <f>Y5161&amp;"-"&amp;VLOOKUP(AC5161,'LICH THI'!C:AA,9,0)</f>
        <v>65DCQT22276-42484</v>
      </c>
      <c r="AE5161">
        <f t="shared" si="1051"/>
        <v>1</v>
      </c>
    </row>
    <row r="5162" spans="1:31" x14ac:dyDescent="0.25">
      <c r="A5162" s="436" t="str">
        <f t="shared" si="1041"/>
        <v>DC2KV71-DC-15</v>
      </c>
      <c r="B5162" s="436">
        <f>COUNTIF(AC$4:AC5162,AC5162)</f>
        <v>15</v>
      </c>
      <c r="C5162" s="436" t="str">
        <f t="shared" si="1042"/>
        <v>DC2KV71-DC</v>
      </c>
      <c r="D5162" s="436">
        <f>VLOOKUP(C5162,'LICH THI'!C:AA,12,0)</f>
        <v>59</v>
      </c>
      <c r="E5162" s="436">
        <f>VLOOKUP(C5162,'LICH THI'!C:AA,13,0)</f>
        <v>45</v>
      </c>
      <c r="F5162" s="436">
        <f t="shared" si="1052"/>
        <v>45</v>
      </c>
      <c r="G5162" s="436">
        <f>VLOOKUP(C5162,'LICH THI'!C:AA,14,0)</f>
        <v>2</v>
      </c>
      <c r="H5162" s="436">
        <f t="shared" si="1043"/>
        <v>1</v>
      </c>
      <c r="I5162" s="436" t="str">
        <f t="shared" si="1044"/>
        <v>Vũ Thị Thu Hà</v>
      </c>
      <c r="J5162" s="436"/>
      <c r="K5162" s="436">
        <f t="shared" si="1045"/>
        <v>2</v>
      </c>
      <c r="L5162" s="436" t="str">
        <f t="shared" si="1046"/>
        <v>DC2KV71-DC-2</v>
      </c>
      <c r="M5162" s="436">
        <f t="shared" si="1047"/>
        <v>26</v>
      </c>
      <c r="N5162" s="437">
        <f t="shared" si="1053"/>
        <v>85</v>
      </c>
      <c r="O5162" s="437"/>
      <c r="P5162" s="430" t="str">
        <f t="shared" si="1048"/>
        <v/>
      </c>
      <c r="U5162" s="177">
        <v>30</v>
      </c>
      <c r="V5162" s="177" t="s">
        <v>3491</v>
      </c>
      <c r="W5162" s="177" t="s">
        <v>3369</v>
      </c>
      <c r="X5162" s="177" t="s">
        <v>3163</v>
      </c>
      <c r="Y5162" s="177" t="s">
        <v>3495</v>
      </c>
      <c r="Z5162" s="177" t="s">
        <v>7087</v>
      </c>
      <c r="AA5162" s="525" t="s">
        <v>3496</v>
      </c>
      <c r="AB5162" s="399" t="str">
        <f t="shared" si="1049"/>
        <v>DC2KV71</v>
      </c>
      <c r="AC5162" s="399" t="str">
        <f t="shared" si="1050"/>
        <v>DC2KV71-DC</v>
      </c>
      <c r="AD5162" t="str">
        <f>Y5162&amp;"-"&amp;VLOOKUP(AC5162,'LICH THI'!C:AA,9,0)</f>
        <v>65DCKT23189-42484</v>
      </c>
      <c r="AE5162">
        <f t="shared" si="1051"/>
        <v>1</v>
      </c>
    </row>
    <row r="5163" spans="1:31" x14ac:dyDescent="0.25">
      <c r="A5163" s="436" t="str">
        <f t="shared" si="1041"/>
        <v>DC2KV71-DC-16</v>
      </c>
      <c r="B5163" s="436">
        <f>COUNTIF(AC$4:AC5163,AC5163)</f>
        <v>16</v>
      </c>
      <c r="C5163" s="436" t="str">
        <f t="shared" si="1042"/>
        <v>DC2KV71-DC</v>
      </c>
      <c r="D5163" s="436">
        <f>VLOOKUP(C5163,'LICH THI'!C:AA,12,0)</f>
        <v>59</v>
      </c>
      <c r="E5163" s="436">
        <f>VLOOKUP(C5163,'LICH THI'!C:AA,13,0)</f>
        <v>45</v>
      </c>
      <c r="F5163" s="436">
        <f t="shared" si="1052"/>
        <v>45</v>
      </c>
      <c r="G5163" s="436">
        <f>VLOOKUP(C5163,'LICH THI'!C:AA,14,0)</f>
        <v>2</v>
      </c>
      <c r="H5163" s="436">
        <f t="shared" si="1043"/>
        <v>1</v>
      </c>
      <c r="I5163" s="436" t="str">
        <f t="shared" si="1044"/>
        <v>Phạm Văn Hào</v>
      </c>
      <c r="J5163" s="436"/>
      <c r="K5163" s="436">
        <f t="shared" si="1045"/>
        <v>2</v>
      </c>
      <c r="L5163" s="436" t="str">
        <f t="shared" si="1046"/>
        <v>DC2KV71-DC-2</v>
      </c>
      <c r="M5163" s="436">
        <f t="shared" si="1047"/>
        <v>26</v>
      </c>
      <c r="N5163" s="437">
        <f t="shared" si="1053"/>
        <v>86</v>
      </c>
      <c r="O5163" s="437"/>
      <c r="P5163" s="430" t="str">
        <f t="shared" si="1048"/>
        <v/>
      </c>
      <c r="U5163" s="177">
        <v>47</v>
      </c>
      <c r="V5163" s="177" t="s">
        <v>3556</v>
      </c>
      <c r="W5163" s="177" t="s">
        <v>2738</v>
      </c>
      <c r="X5163" s="177" t="s">
        <v>3560</v>
      </c>
      <c r="Y5163" s="177" t="s">
        <v>3561</v>
      </c>
      <c r="Z5163" s="177" t="s">
        <v>7087</v>
      </c>
      <c r="AA5163" s="525" t="s">
        <v>3562</v>
      </c>
      <c r="AB5163" s="399" t="str">
        <f t="shared" si="1049"/>
        <v>DC2KV71</v>
      </c>
      <c r="AC5163" s="399" t="str">
        <f t="shared" si="1050"/>
        <v>DC2KV71-DC</v>
      </c>
      <c r="AD5163" t="str">
        <f>Y5163&amp;"-"&amp;VLOOKUP(AC5163,'LICH THI'!C:AA,9,0)</f>
        <v>65DCQT23199-42484</v>
      </c>
      <c r="AE5163">
        <f t="shared" si="1051"/>
        <v>1</v>
      </c>
    </row>
    <row r="5164" spans="1:31" x14ac:dyDescent="0.25">
      <c r="A5164" s="436" t="str">
        <f t="shared" si="1041"/>
        <v>DC2KV71-DC-17</v>
      </c>
      <c r="B5164" s="436">
        <f>COUNTIF(AC$4:AC5164,AC5164)</f>
        <v>17</v>
      </c>
      <c r="C5164" s="436" t="str">
        <f t="shared" si="1042"/>
        <v>DC2KV71-DC</v>
      </c>
      <c r="D5164" s="436">
        <f>VLOOKUP(C5164,'LICH THI'!C:AA,12,0)</f>
        <v>59</v>
      </c>
      <c r="E5164" s="436">
        <f>VLOOKUP(C5164,'LICH THI'!C:AA,13,0)</f>
        <v>45</v>
      </c>
      <c r="F5164" s="436">
        <f t="shared" si="1052"/>
        <v>45</v>
      </c>
      <c r="G5164" s="436">
        <f>VLOOKUP(C5164,'LICH THI'!C:AA,14,0)</f>
        <v>2</v>
      </c>
      <c r="H5164" s="436">
        <f t="shared" si="1043"/>
        <v>1</v>
      </c>
      <c r="I5164" s="436" t="str">
        <f t="shared" si="1044"/>
        <v>Đào Thị Thanh Hảo</v>
      </c>
      <c r="J5164" s="436"/>
      <c r="K5164" s="436">
        <f t="shared" si="1045"/>
        <v>2</v>
      </c>
      <c r="L5164" s="436" t="str">
        <f t="shared" si="1046"/>
        <v>DC2KV71-DC-2</v>
      </c>
      <c r="M5164" s="436">
        <f t="shared" si="1047"/>
        <v>26</v>
      </c>
      <c r="N5164" s="437">
        <f t="shared" si="1053"/>
        <v>87</v>
      </c>
      <c r="O5164" s="437"/>
      <c r="P5164" s="430" t="str">
        <f t="shared" si="1048"/>
        <v/>
      </c>
      <c r="U5164" s="177">
        <v>12</v>
      </c>
      <c r="V5164" s="177" t="s">
        <v>3378</v>
      </c>
      <c r="W5164" s="177" t="s">
        <v>5741</v>
      </c>
      <c r="X5164" s="177" t="s">
        <v>5742</v>
      </c>
      <c r="Y5164" s="177" t="s">
        <v>5743</v>
      </c>
      <c r="Z5164" s="177" t="s">
        <v>7087</v>
      </c>
      <c r="AA5164" s="525" t="s">
        <v>5354</v>
      </c>
      <c r="AB5164" s="399" t="str">
        <f t="shared" si="1049"/>
        <v>DC2KV71</v>
      </c>
      <c r="AC5164" s="399" t="str">
        <f t="shared" si="1050"/>
        <v>DC2KV71-DC</v>
      </c>
      <c r="AD5164" t="str">
        <f>Y5164&amp;"-"&amp;VLOOKUP(AC5164,'LICH THI'!C:AA,9,0)</f>
        <v>64DCKT3170-42484</v>
      </c>
      <c r="AE5164">
        <f t="shared" si="1051"/>
        <v>1</v>
      </c>
    </row>
    <row r="5165" spans="1:31" x14ac:dyDescent="0.25">
      <c r="A5165" s="436" t="str">
        <f t="shared" si="1041"/>
        <v>DC2KV71-DC-18</v>
      </c>
      <c r="B5165" s="436">
        <f>COUNTIF(AC$4:AC5165,AC5165)</f>
        <v>18</v>
      </c>
      <c r="C5165" s="436" t="str">
        <f t="shared" si="1042"/>
        <v>DC2KV71-DC</v>
      </c>
      <c r="D5165" s="436">
        <f>VLOOKUP(C5165,'LICH THI'!C:AA,12,0)</f>
        <v>59</v>
      </c>
      <c r="E5165" s="436">
        <f>VLOOKUP(C5165,'LICH THI'!C:AA,13,0)</f>
        <v>45</v>
      </c>
      <c r="F5165" s="436">
        <f t="shared" si="1052"/>
        <v>45</v>
      </c>
      <c r="G5165" s="436">
        <f>VLOOKUP(C5165,'LICH THI'!C:AA,14,0)</f>
        <v>2</v>
      </c>
      <c r="H5165" s="436">
        <f t="shared" si="1043"/>
        <v>1</v>
      </c>
      <c r="I5165" s="436" t="str">
        <f t="shared" si="1044"/>
        <v>Võ Thị Hiền</v>
      </c>
      <c r="J5165" s="436"/>
      <c r="K5165" s="436">
        <f t="shared" si="1045"/>
        <v>2</v>
      </c>
      <c r="L5165" s="436" t="str">
        <f t="shared" si="1046"/>
        <v>DC2KV71-DC-2</v>
      </c>
      <c r="M5165" s="436">
        <f t="shared" si="1047"/>
        <v>26</v>
      </c>
      <c r="N5165" s="437">
        <f t="shared" si="1053"/>
        <v>88</v>
      </c>
      <c r="O5165" s="437"/>
      <c r="P5165" s="430" t="str">
        <f t="shared" si="1048"/>
        <v/>
      </c>
      <c r="U5165" s="177">
        <v>48</v>
      </c>
      <c r="V5165" s="177" t="s">
        <v>3556</v>
      </c>
      <c r="W5165" s="177" t="s">
        <v>3563</v>
      </c>
      <c r="X5165" s="177" t="s">
        <v>3029</v>
      </c>
      <c r="Y5165" s="177" t="s">
        <v>3564</v>
      </c>
      <c r="Z5165" s="177" t="s">
        <v>7087</v>
      </c>
      <c r="AA5165" s="525" t="s">
        <v>3505</v>
      </c>
      <c r="AB5165" s="399" t="str">
        <f t="shared" si="1049"/>
        <v>DC2KV71</v>
      </c>
      <c r="AC5165" s="399" t="str">
        <f t="shared" si="1050"/>
        <v>DC2KV71-DC</v>
      </c>
      <c r="AD5165" t="str">
        <f>Y5165&amp;"-"&amp;VLOOKUP(AC5165,'LICH THI'!C:AA,9,0)</f>
        <v>65DCQT22906-42484</v>
      </c>
      <c r="AE5165">
        <f t="shared" si="1051"/>
        <v>1</v>
      </c>
    </row>
    <row r="5166" spans="1:31" x14ac:dyDescent="0.25">
      <c r="A5166" s="436" t="str">
        <f t="shared" si="1041"/>
        <v>DC2KV71-DC-19</v>
      </c>
      <c r="B5166" s="436">
        <f>COUNTIF(AC$4:AC5166,AC5166)</f>
        <v>19</v>
      </c>
      <c r="C5166" s="436" t="str">
        <f t="shared" si="1042"/>
        <v>DC2KV71-DC</v>
      </c>
      <c r="D5166" s="436">
        <f>VLOOKUP(C5166,'LICH THI'!C:AA,12,0)</f>
        <v>59</v>
      </c>
      <c r="E5166" s="436">
        <f>VLOOKUP(C5166,'LICH THI'!C:AA,13,0)</f>
        <v>45</v>
      </c>
      <c r="F5166" s="436">
        <f t="shared" si="1052"/>
        <v>45</v>
      </c>
      <c r="G5166" s="436">
        <f>VLOOKUP(C5166,'LICH THI'!C:AA,14,0)</f>
        <v>2</v>
      </c>
      <c r="H5166" s="436">
        <f t="shared" si="1043"/>
        <v>1</v>
      </c>
      <c r="I5166" s="436" t="str">
        <f t="shared" si="1044"/>
        <v>Nguyễn Thị Thanh Hoa</v>
      </c>
      <c r="J5166" s="436"/>
      <c r="K5166" s="436">
        <f t="shared" si="1045"/>
        <v>2</v>
      </c>
      <c r="L5166" s="436" t="str">
        <f t="shared" si="1046"/>
        <v>DC2KV71-DC-2</v>
      </c>
      <c r="M5166" s="436">
        <f t="shared" si="1047"/>
        <v>26</v>
      </c>
      <c r="N5166" s="437">
        <f t="shared" si="1053"/>
        <v>89</v>
      </c>
      <c r="O5166" s="437"/>
      <c r="P5166" s="430" t="str">
        <f t="shared" si="1048"/>
        <v/>
      </c>
      <c r="U5166" s="177">
        <v>4</v>
      </c>
      <c r="V5166" s="177" t="s">
        <v>3358</v>
      </c>
      <c r="W5166" s="177" t="s">
        <v>3836</v>
      </c>
      <c r="X5166" s="177" t="s">
        <v>3565</v>
      </c>
      <c r="Y5166" s="177" t="s">
        <v>4503</v>
      </c>
      <c r="Z5166" s="177" t="s">
        <v>7087</v>
      </c>
      <c r="AA5166" s="525" t="s">
        <v>4352</v>
      </c>
      <c r="AB5166" s="399" t="str">
        <f t="shared" si="1049"/>
        <v>DC2KV71</v>
      </c>
      <c r="AC5166" s="399" t="str">
        <f t="shared" si="1050"/>
        <v>DC2KV71-DC</v>
      </c>
      <c r="AD5166" t="str">
        <f>Y5166&amp;"-"&amp;VLOOKUP(AC5166,'LICH THI'!C:AA,9,0)</f>
        <v>64DCKT3048-42484</v>
      </c>
      <c r="AE5166">
        <f t="shared" si="1051"/>
        <v>1</v>
      </c>
    </row>
    <row r="5167" spans="1:31" x14ac:dyDescent="0.25">
      <c r="A5167" s="436" t="str">
        <f t="shared" si="1041"/>
        <v>DC2KV71-DC-20</v>
      </c>
      <c r="B5167" s="436">
        <f>COUNTIF(AC$4:AC5167,AC5167)</f>
        <v>20</v>
      </c>
      <c r="C5167" s="436" t="str">
        <f t="shared" si="1042"/>
        <v>DC2KV71-DC</v>
      </c>
      <c r="D5167" s="436">
        <f>VLOOKUP(C5167,'LICH THI'!C:AA,12,0)</f>
        <v>59</v>
      </c>
      <c r="E5167" s="436">
        <f>VLOOKUP(C5167,'LICH THI'!C:AA,13,0)</f>
        <v>45</v>
      </c>
      <c r="F5167" s="436">
        <f t="shared" si="1052"/>
        <v>45</v>
      </c>
      <c r="G5167" s="436">
        <f>VLOOKUP(C5167,'LICH THI'!C:AA,14,0)</f>
        <v>2</v>
      </c>
      <c r="H5167" s="436">
        <f t="shared" si="1043"/>
        <v>1</v>
      </c>
      <c r="I5167" s="436" t="str">
        <f t="shared" si="1044"/>
        <v>Tạ Thị Hoa</v>
      </c>
      <c r="J5167" s="436"/>
      <c r="K5167" s="436">
        <f t="shared" si="1045"/>
        <v>2</v>
      </c>
      <c r="L5167" s="436" t="str">
        <f t="shared" si="1046"/>
        <v>DC2KV71-DC-2</v>
      </c>
      <c r="M5167" s="436">
        <f t="shared" si="1047"/>
        <v>26</v>
      </c>
      <c r="N5167" s="437">
        <f t="shared" si="1053"/>
        <v>90</v>
      </c>
      <c r="O5167" s="437"/>
      <c r="P5167" s="430" t="str">
        <f t="shared" si="1048"/>
        <v/>
      </c>
      <c r="U5167" s="177">
        <v>49</v>
      </c>
      <c r="V5167" s="177" t="s">
        <v>3556</v>
      </c>
      <c r="W5167" s="177" t="s">
        <v>3020</v>
      </c>
      <c r="X5167" s="177" t="s">
        <v>3565</v>
      </c>
      <c r="Y5167" s="177" t="s">
        <v>3566</v>
      </c>
      <c r="Z5167" s="177" t="s">
        <v>7087</v>
      </c>
      <c r="AA5167" s="525" t="s">
        <v>3567</v>
      </c>
      <c r="AB5167" s="399" t="str">
        <f t="shared" si="1049"/>
        <v>DC2KV71</v>
      </c>
      <c r="AC5167" s="399" t="str">
        <f t="shared" si="1050"/>
        <v>DC2KV71-DC</v>
      </c>
      <c r="AD5167" t="str">
        <f>Y5167&amp;"-"&amp;VLOOKUP(AC5167,'LICH THI'!C:AA,9,0)</f>
        <v>65DCQT22913-42484</v>
      </c>
      <c r="AE5167">
        <f t="shared" si="1051"/>
        <v>1</v>
      </c>
    </row>
    <row r="5168" spans="1:31" x14ac:dyDescent="0.25">
      <c r="A5168" s="436" t="str">
        <f t="shared" si="1041"/>
        <v>DC2KV71-DC-21</v>
      </c>
      <c r="B5168" s="436">
        <f>COUNTIF(AC$4:AC5168,AC5168)</f>
        <v>21</v>
      </c>
      <c r="C5168" s="436" t="str">
        <f t="shared" si="1042"/>
        <v>DC2KV71-DC</v>
      </c>
      <c r="D5168" s="436">
        <f>VLOOKUP(C5168,'LICH THI'!C:AA,12,0)</f>
        <v>59</v>
      </c>
      <c r="E5168" s="436">
        <f>VLOOKUP(C5168,'LICH THI'!C:AA,13,0)</f>
        <v>45</v>
      </c>
      <c r="F5168" s="436">
        <f t="shared" si="1052"/>
        <v>45</v>
      </c>
      <c r="G5168" s="436">
        <f>VLOOKUP(C5168,'LICH THI'!C:AA,14,0)</f>
        <v>2</v>
      </c>
      <c r="H5168" s="436">
        <f t="shared" si="1043"/>
        <v>1</v>
      </c>
      <c r="I5168" s="436" t="str">
        <f t="shared" si="1044"/>
        <v>Nguyễn Thị Hoà</v>
      </c>
      <c r="J5168" s="436"/>
      <c r="K5168" s="436">
        <f t="shared" si="1045"/>
        <v>2</v>
      </c>
      <c r="L5168" s="436" t="str">
        <f t="shared" si="1046"/>
        <v>DC2KV71-DC-2</v>
      </c>
      <c r="M5168" s="436">
        <f t="shared" si="1047"/>
        <v>26</v>
      </c>
      <c r="N5168" s="437">
        <f t="shared" si="1053"/>
        <v>91</v>
      </c>
      <c r="O5168" s="437"/>
      <c r="P5168" s="430" t="str">
        <f t="shared" si="1048"/>
        <v/>
      </c>
      <c r="U5168" s="177">
        <v>50</v>
      </c>
      <c r="V5168" s="177" t="s">
        <v>3556</v>
      </c>
      <c r="W5168" s="177" t="s">
        <v>2619</v>
      </c>
      <c r="X5168" s="177" t="s">
        <v>3539</v>
      </c>
      <c r="Y5168" s="177" t="s">
        <v>4419</v>
      </c>
      <c r="Z5168" s="177" t="s">
        <v>7087</v>
      </c>
      <c r="AA5168" s="525" t="s">
        <v>4420</v>
      </c>
      <c r="AB5168" s="399" t="str">
        <f t="shared" si="1049"/>
        <v>DC2KV71</v>
      </c>
      <c r="AC5168" s="399" t="str">
        <f t="shared" si="1050"/>
        <v>DC2KV71-DC</v>
      </c>
      <c r="AD5168" t="str">
        <f>Y5168&amp;"-"&amp;VLOOKUP(AC5168,'LICH THI'!C:AA,9,0)</f>
        <v>65DCQT23205-42484</v>
      </c>
      <c r="AE5168">
        <f t="shared" si="1051"/>
        <v>1</v>
      </c>
    </row>
    <row r="5169" spans="1:31" x14ac:dyDescent="0.25">
      <c r="A5169" s="436" t="str">
        <f t="shared" si="1041"/>
        <v>DC2KV71-DC-22</v>
      </c>
      <c r="B5169" s="436">
        <f>COUNTIF(AC$4:AC5169,AC5169)</f>
        <v>22</v>
      </c>
      <c r="C5169" s="436" t="str">
        <f t="shared" si="1042"/>
        <v>DC2KV71-DC</v>
      </c>
      <c r="D5169" s="436">
        <f>VLOOKUP(C5169,'LICH THI'!C:AA,12,0)</f>
        <v>59</v>
      </c>
      <c r="E5169" s="436">
        <f>VLOOKUP(C5169,'LICH THI'!C:AA,13,0)</f>
        <v>45</v>
      </c>
      <c r="F5169" s="436">
        <f t="shared" si="1052"/>
        <v>45</v>
      </c>
      <c r="G5169" s="436">
        <f>VLOOKUP(C5169,'LICH THI'!C:AA,14,0)</f>
        <v>2</v>
      </c>
      <c r="H5169" s="436">
        <f t="shared" si="1043"/>
        <v>1</v>
      </c>
      <c r="I5169" s="436" t="str">
        <f t="shared" si="1044"/>
        <v>Nguyễn Mạnh Hùng</v>
      </c>
      <c r="J5169" s="436"/>
      <c r="K5169" s="436">
        <f t="shared" si="1045"/>
        <v>2</v>
      </c>
      <c r="L5169" s="436" t="str">
        <f t="shared" si="1046"/>
        <v>DC2KV71-DC-2</v>
      </c>
      <c r="M5169" s="436">
        <f t="shared" si="1047"/>
        <v>26</v>
      </c>
      <c r="N5169" s="437">
        <f t="shared" si="1053"/>
        <v>92</v>
      </c>
      <c r="O5169" s="437"/>
      <c r="P5169" s="430" t="str">
        <f t="shared" si="1048"/>
        <v/>
      </c>
      <c r="U5169" s="177">
        <v>59</v>
      </c>
      <c r="V5169" s="177" t="s">
        <v>3088</v>
      </c>
      <c r="W5169" s="177" t="s">
        <v>2734</v>
      </c>
      <c r="X5169" s="177" t="s">
        <v>2801</v>
      </c>
      <c r="Y5169" s="177" t="s">
        <v>6844</v>
      </c>
      <c r="Z5169" s="177" t="s">
        <v>7087</v>
      </c>
      <c r="AA5169" s="525" t="s">
        <v>6845</v>
      </c>
      <c r="AB5169" s="399" t="str">
        <f t="shared" si="1049"/>
        <v>DC2KV71</v>
      </c>
      <c r="AC5169" s="399" t="str">
        <f t="shared" si="1050"/>
        <v>DC2KV71-DC</v>
      </c>
      <c r="AD5169" t="str">
        <f>Y5169&amp;"-"&amp;VLOOKUP(AC5169,'LICH THI'!C:AA,9,0)</f>
        <v>63DCQT3023-42484</v>
      </c>
      <c r="AE5169">
        <f t="shared" si="1051"/>
        <v>1</v>
      </c>
    </row>
    <row r="5170" spans="1:31" x14ac:dyDescent="0.25">
      <c r="A5170" s="436" t="str">
        <f t="shared" si="1041"/>
        <v>DC2KV71-DC-23</v>
      </c>
      <c r="B5170" s="436">
        <f>COUNTIF(AC$4:AC5170,AC5170)</f>
        <v>23</v>
      </c>
      <c r="C5170" s="436" t="str">
        <f t="shared" si="1042"/>
        <v>DC2KV71-DC</v>
      </c>
      <c r="D5170" s="436">
        <f>VLOOKUP(C5170,'LICH THI'!C:AA,12,0)</f>
        <v>59</v>
      </c>
      <c r="E5170" s="436">
        <f>VLOOKUP(C5170,'LICH THI'!C:AA,13,0)</f>
        <v>45</v>
      </c>
      <c r="F5170" s="436">
        <f t="shared" si="1052"/>
        <v>45</v>
      </c>
      <c r="G5170" s="436">
        <f>VLOOKUP(C5170,'LICH THI'!C:AA,14,0)</f>
        <v>2</v>
      </c>
      <c r="H5170" s="436">
        <f t="shared" si="1043"/>
        <v>1</v>
      </c>
      <c r="I5170" s="436" t="str">
        <f t="shared" si="1044"/>
        <v>Phạm Thị Thương Huyền</v>
      </c>
      <c r="J5170" s="436"/>
      <c r="K5170" s="436">
        <f t="shared" si="1045"/>
        <v>2</v>
      </c>
      <c r="L5170" s="436" t="str">
        <f t="shared" si="1046"/>
        <v>DC2KV71-DC-2</v>
      </c>
      <c r="M5170" s="436">
        <f t="shared" si="1047"/>
        <v>26</v>
      </c>
      <c r="N5170" s="437">
        <f t="shared" si="1053"/>
        <v>93</v>
      </c>
      <c r="O5170" s="437"/>
      <c r="P5170" s="430" t="str">
        <f t="shared" si="1048"/>
        <v/>
      </c>
      <c r="U5170" s="177">
        <v>51</v>
      </c>
      <c r="V5170" s="177" t="s">
        <v>3556</v>
      </c>
      <c r="W5170" s="177" t="s">
        <v>4421</v>
      </c>
      <c r="X5170" s="177" t="s">
        <v>4236</v>
      </c>
      <c r="Y5170" s="177" t="s">
        <v>4422</v>
      </c>
      <c r="Z5170" s="177" t="s">
        <v>7087</v>
      </c>
      <c r="AA5170" s="525" t="s">
        <v>4423</v>
      </c>
      <c r="AB5170" s="399" t="str">
        <f t="shared" si="1049"/>
        <v>DC2KV71</v>
      </c>
      <c r="AC5170" s="399" t="str">
        <f t="shared" si="1050"/>
        <v>DC2KV71-DC</v>
      </c>
      <c r="AD5170" t="str">
        <f>Y5170&amp;"-"&amp;VLOOKUP(AC5170,'LICH THI'!C:AA,9,0)</f>
        <v>65DCQT23903-42484</v>
      </c>
      <c r="AE5170">
        <f t="shared" si="1051"/>
        <v>1</v>
      </c>
    </row>
    <row r="5171" spans="1:31" x14ac:dyDescent="0.25">
      <c r="A5171" s="436" t="str">
        <f t="shared" si="1041"/>
        <v>DC2KV71-DC-24</v>
      </c>
      <c r="B5171" s="436">
        <f>COUNTIF(AC$4:AC5171,AC5171)</f>
        <v>24</v>
      </c>
      <c r="C5171" s="436" t="str">
        <f t="shared" si="1042"/>
        <v>DC2KV71-DC</v>
      </c>
      <c r="D5171" s="436">
        <f>VLOOKUP(C5171,'LICH THI'!C:AA,12,0)</f>
        <v>59</v>
      </c>
      <c r="E5171" s="436">
        <f>VLOOKUP(C5171,'LICH THI'!C:AA,13,0)</f>
        <v>45</v>
      </c>
      <c r="F5171" s="436">
        <f t="shared" si="1052"/>
        <v>45</v>
      </c>
      <c r="G5171" s="436">
        <f>VLOOKUP(C5171,'LICH THI'!C:AA,14,0)</f>
        <v>2</v>
      </c>
      <c r="H5171" s="436">
        <f t="shared" si="1043"/>
        <v>1</v>
      </c>
      <c r="I5171" s="436" t="str">
        <f t="shared" si="1044"/>
        <v>Hoàng Thị Bích Hường</v>
      </c>
      <c r="J5171" s="436"/>
      <c r="K5171" s="436">
        <f t="shared" si="1045"/>
        <v>2</v>
      </c>
      <c r="L5171" s="436" t="str">
        <f t="shared" si="1046"/>
        <v>DC2KV71-DC-2</v>
      </c>
      <c r="M5171" s="436">
        <f t="shared" si="1047"/>
        <v>26</v>
      </c>
      <c r="N5171" s="437">
        <f t="shared" si="1053"/>
        <v>94</v>
      </c>
      <c r="O5171" s="437"/>
      <c r="P5171" s="430" t="str">
        <f t="shared" si="1048"/>
        <v/>
      </c>
      <c r="U5171" s="177">
        <v>37</v>
      </c>
      <c r="V5171" s="177" t="s">
        <v>4382</v>
      </c>
      <c r="W5171" s="177" t="s">
        <v>6386</v>
      </c>
      <c r="X5171" s="177" t="s">
        <v>4527</v>
      </c>
      <c r="Y5171" s="177" t="s">
        <v>6387</v>
      </c>
      <c r="Z5171" s="177" t="s">
        <v>7087</v>
      </c>
      <c r="AA5171" s="525" t="s">
        <v>6388</v>
      </c>
      <c r="AB5171" s="399" t="str">
        <f t="shared" si="1049"/>
        <v>DC2KV71</v>
      </c>
      <c r="AC5171" s="399" t="str">
        <f t="shared" si="1050"/>
        <v>DC2KV71-DC</v>
      </c>
      <c r="AD5171" t="str">
        <f>Y5171&amp;"-"&amp;VLOOKUP(AC5171,'LICH THI'!C:AA,9,0)</f>
        <v>65DCQT23192-42484</v>
      </c>
      <c r="AE5171">
        <f t="shared" si="1051"/>
        <v>1</v>
      </c>
    </row>
    <row r="5172" spans="1:31" x14ac:dyDescent="0.25">
      <c r="A5172" s="436" t="str">
        <f t="shared" si="1041"/>
        <v>DC2KV71-DC-25</v>
      </c>
      <c r="B5172" s="436">
        <f>COUNTIF(AC$4:AC5172,AC5172)</f>
        <v>25</v>
      </c>
      <c r="C5172" s="436" t="str">
        <f t="shared" si="1042"/>
        <v>DC2KV71-DC</v>
      </c>
      <c r="D5172" s="436">
        <f>VLOOKUP(C5172,'LICH THI'!C:AA,12,0)</f>
        <v>59</v>
      </c>
      <c r="E5172" s="436">
        <f>VLOOKUP(C5172,'LICH THI'!C:AA,13,0)</f>
        <v>45</v>
      </c>
      <c r="F5172" s="436">
        <f t="shared" si="1052"/>
        <v>45</v>
      </c>
      <c r="G5172" s="436">
        <f>VLOOKUP(C5172,'LICH THI'!C:AA,14,0)</f>
        <v>2</v>
      </c>
      <c r="H5172" s="436">
        <f t="shared" si="1043"/>
        <v>1</v>
      </c>
      <c r="I5172" s="436" t="str">
        <f t="shared" si="1044"/>
        <v>Bùi Thị Lan</v>
      </c>
      <c r="J5172" s="436"/>
      <c r="K5172" s="436">
        <f t="shared" si="1045"/>
        <v>2</v>
      </c>
      <c r="L5172" s="436" t="str">
        <f t="shared" si="1046"/>
        <v>DC2KV71-DC-2</v>
      </c>
      <c r="M5172" s="436">
        <f t="shared" si="1047"/>
        <v>26</v>
      </c>
      <c r="N5172" s="437">
        <f t="shared" si="1053"/>
        <v>95</v>
      </c>
      <c r="O5172" s="437"/>
      <c r="P5172" s="430" t="str">
        <f t="shared" si="1048"/>
        <v/>
      </c>
      <c r="U5172" s="177">
        <v>5</v>
      </c>
      <c r="V5172" s="177" t="s">
        <v>3358</v>
      </c>
      <c r="W5172" s="177" t="s">
        <v>2630</v>
      </c>
      <c r="X5172" s="177" t="s">
        <v>2960</v>
      </c>
      <c r="Y5172" s="177" t="s">
        <v>3813</v>
      </c>
      <c r="Z5172" s="177" t="s">
        <v>7087</v>
      </c>
      <c r="AA5172" s="525" t="s">
        <v>3814</v>
      </c>
      <c r="AB5172" s="399" t="str">
        <f t="shared" si="1049"/>
        <v>DC2KV71</v>
      </c>
      <c r="AC5172" s="399" t="str">
        <f t="shared" si="1050"/>
        <v>DC2KV71-DC</v>
      </c>
      <c r="AD5172" t="str">
        <f>Y5172&amp;"-"&amp;VLOOKUP(AC5172,'LICH THI'!C:AA,9,0)</f>
        <v>64DCKT3034-42484</v>
      </c>
      <c r="AE5172">
        <f t="shared" si="1051"/>
        <v>1</v>
      </c>
    </row>
    <row r="5173" spans="1:31" x14ac:dyDescent="0.25">
      <c r="A5173" s="436" t="str">
        <f t="shared" si="1041"/>
        <v>DC2KV71-DC-26</v>
      </c>
      <c r="B5173" s="436">
        <f>COUNTIF(AC$4:AC5173,AC5173)</f>
        <v>26</v>
      </c>
      <c r="C5173" s="436" t="str">
        <f t="shared" si="1042"/>
        <v>DC2KV71-DC</v>
      </c>
      <c r="D5173" s="436">
        <f>VLOOKUP(C5173,'LICH THI'!C:AA,12,0)</f>
        <v>59</v>
      </c>
      <c r="E5173" s="436">
        <f>VLOOKUP(C5173,'LICH THI'!C:AA,13,0)</f>
        <v>45</v>
      </c>
      <c r="F5173" s="436">
        <f t="shared" si="1052"/>
        <v>45</v>
      </c>
      <c r="G5173" s="436">
        <f>VLOOKUP(C5173,'LICH THI'!C:AA,14,0)</f>
        <v>2</v>
      </c>
      <c r="H5173" s="436">
        <f t="shared" si="1043"/>
        <v>1</v>
      </c>
      <c r="I5173" s="436" t="str">
        <f t="shared" si="1044"/>
        <v>Nguyễn Thị Lét</v>
      </c>
      <c r="J5173" s="436"/>
      <c r="K5173" s="436">
        <f t="shared" si="1045"/>
        <v>2</v>
      </c>
      <c r="L5173" s="436" t="str">
        <f t="shared" si="1046"/>
        <v>DC2KV71-DC-2</v>
      </c>
      <c r="M5173" s="436">
        <f t="shared" si="1047"/>
        <v>26</v>
      </c>
      <c r="N5173" s="437">
        <f t="shared" si="1053"/>
        <v>51</v>
      </c>
      <c r="O5173" s="437"/>
      <c r="P5173" s="430" t="str">
        <f t="shared" si="1048"/>
        <v/>
      </c>
      <c r="U5173" s="177">
        <v>6</v>
      </c>
      <c r="V5173" s="177" t="s">
        <v>3358</v>
      </c>
      <c r="W5173" s="177" t="s">
        <v>2619</v>
      </c>
      <c r="X5173" s="177" t="s">
        <v>3359</v>
      </c>
      <c r="Y5173" s="177" t="s">
        <v>3360</v>
      </c>
      <c r="Z5173" s="177" t="s">
        <v>7087</v>
      </c>
      <c r="AA5173" s="525" t="s">
        <v>2806</v>
      </c>
      <c r="AB5173" s="399" t="str">
        <f t="shared" si="1049"/>
        <v>DC2KV71</v>
      </c>
      <c r="AC5173" s="399" t="str">
        <f t="shared" si="1050"/>
        <v>DC2KV71-DC</v>
      </c>
      <c r="AD5173" t="str">
        <f>Y5173&amp;"-"&amp;VLOOKUP(AC5173,'LICH THI'!C:AA,9,0)</f>
        <v>64DCKT3013-42484</v>
      </c>
      <c r="AE5173">
        <f t="shared" si="1051"/>
        <v>1</v>
      </c>
    </row>
    <row r="5174" spans="1:31" x14ac:dyDescent="0.25">
      <c r="A5174" s="436" t="str">
        <f t="shared" si="1041"/>
        <v>DC2KV71-DC-27</v>
      </c>
      <c r="B5174" s="436">
        <f>COUNTIF(AC$4:AC5174,AC5174)</f>
        <v>27</v>
      </c>
      <c r="C5174" s="436" t="str">
        <f t="shared" si="1042"/>
        <v>DC2KV71-DC</v>
      </c>
      <c r="D5174" s="436">
        <f>VLOOKUP(C5174,'LICH THI'!C:AA,12,0)</f>
        <v>59</v>
      </c>
      <c r="E5174" s="436">
        <f>VLOOKUP(C5174,'LICH THI'!C:AA,13,0)</f>
        <v>45</v>
      </c>
      <c r="F5174" s="436">
        <f t="shared" si="1052"/>
        <v>45</v>
      </c>
      <c r="G5174" s="436">
        <f>VLOOKUP(C5174,'LICH THI'!C:AA,14,0)</f>
        <v>2</v>
      </c>
      <c r="H5174" s="436">
        <f t="shared" si="1043"/>
        <v>1</v>
      </c>
      <c r="I5174" s="436" t="str">
        <f t="shared" si="1044"/>
        <v>Cao Thị Quỳnh Liên</v>
      </c>
      <c r="J5174" s="436"/>
      <c r="K5174" s="436">
        <f t="shared" si="1045"/>
        <v>2</v>
      </c>
      <c r="L5174" s="436" t="str">
        <f t="shared" si="1046"/>
        <v>DC2KV71-DC-2</v>
      </c>
      <c r="M5174" s="436">
        <f t="shared" si="1047"/>
        <v>26</v>
      </c>
      <c r="N5174" s="437">
        <f t="shared" si="1053"/>
        <v>52</v>
      </c>
      <c r="O5174" s="437"/>
      <c r="P5174" s="430" t="str">
        <f t="shared" si="1048"/>
        <v/>
      </c>
      <c r="U5174" s="177">
        <v>19</v>
      </c>
      <c r="V5174" s="177" t="s">
        <v>3381</v>
      </c>
      <c r="W5174" s="177" t="s">
        <v>3388</v>
      </c>
      <c r="X5174" s="177" t="s">
        <v>2666</v>
      </c>
      <c r="Y5174" s="177" t="s">
        <v>3389</v>
      </c>
      <c r="Z5174" s="177" t="s">
        <v>7087</v>
      </c>
      <c r="AA5174" s="525" t="s">
        <v>3390</v>
      </c>
      <c r="AB5174" s="399" t="str">
        <f t="shared" si="1049"/>
        <v>DC2KV71</v>
      </c>
      <c r="AC5174" s="399" t="str">
        <f t="shared" si="1050"/>
        <v>DC2KV71-DC</v>
      </c>
      <c r="AD5174" t="str">
        <f>Y5174&amp;"-"&amp;VLOOKUP(AC5174,'LICH THI'!C:AA,9,0)</f>
        <v>64DCKT3280-42484</v>
      </c>
      <c r="AE5174">
        <f t="shared" si="1051"/>
        <v>1</v>
      </c>
    </row>
    <row r="5175" spans="1:31" x14ac:dyDescent="0.25">
      <c r="A5175" s="436" t="str">
        <f t="shared" si="1041"/>
        <v>DC2KV71-DC-28</v>
      </c>
      <c r="B5175" s="436">
        <f>COUNTIF(AC$4:AC5175,AC5175)</f>
        <v>28</v>
      </c>
      <c r="C5175" s="436" t="str">
        <f t="shared" si="1042"/>
        <v>DC2KV71-DC</v>
      </c>
      <c r="D5175" s="436">
        <f>VLOOKUP(C5175,'LICH THI'!C:AA,12,0)</f>
        <v>59</v>
      </c>
      <c r="E5175" s="436">
        <f>VLOOKUP(C5175,'LICH THI'!C:AA,13,0)</f>
        <v>45</v>
      </c>
      <c r="F5175" s="436">
        <f t="shared" si="1052"/>
        <v>45</v>
      </c>
      <c r="G5175" s="436">
        <f>VLOOKUP(C5175,'LICH THI'!C:AA,14,0)</f>
        <v>2</v>
      </c>
      <c r="H5175" s="436">
        <f t="shared" si="1043"/>
        <v>1</v>
      </c>
      <c r="I5175" s="436" t="str">
        <f t="shared" si="1044"/>
        <v>Trần Diệu Linh</v>
      </c>
      <c r="J5175" s="436"/>
      <c r="K5175" s="436">
        <f t="shared" si="1045"/>
        <v>2</v>
      </c>
      <c r="L5175" s="436" t="str">
        <f t="shared" si="1046"/>
        <v>DC2KV71-DC-2</v>
      </c>
      <c r="M5175" s="436">
        <f t="shared" si="1047"/>
        <v>26</v>
      </c>
      <c r="N5175" s="437">
        <f t="shared" si="1053"/>
        <v>53</v>
      </c>
      <c r="O5175" s="437"/>
      <c r="P5175" s="430" t="str">
        <f t="shared" si="1048"/>
        <v/>
      </c>
      <c r="U5175" s="177">
        <v>52</v>
      </c>
      <c r="V5175" s="177" t="s">
        <v>3556</v>
      </c>
      <c r="W5175" s="177" t="s">
        <v>3571</v>
      </c>
      <c r="X5175" s="177" t="s">
        <v>2670</v>
      </c>
      <c r="Y5175" s="177" t="s">
        <v>3572</v>
      </c>
      <c r="Z5175" s="177" t="s">
        <v>7087</v>
      </c>
      <c r="AA5175" s="525" t="s">
        <v>3573</v>
      </c>
      <c r="AB5175" s="399" t="str">
        <f t="shared" si="1049"/>
        <v>DC2KV71</v>
      </c>
      <c r="AC5175" s="399" t="str">
        <f t="shared" si="1050"/>
        <v>DC2KV71-DC</v>
      </c>
      <c r="AD5175" t="str">
        <f>Y5175&amp;"-"&amp;VLOOKUP(AC5175,'LICH THI'!C:AA,9,0)</f>
        <v>65DCQT24262-42484</v>
      </c>
      <c r="AE5175">
        <f t="shared" si="1051"/>
        <v>1</v>
      </c>
    </row>
    <row r="5176" spans="1:31" x14ac:dyDescent="0.25">
      <c r="A5176" s="436" t="str">
        <f t="shared" si="1041"/>
        <v>DC2KV71-DC-29</v>
      </c>
      <c r="B5176" s="436">
        <f>COUNTIF(AC$4:AC5176,AC5176)</f>
        <v>29</v>
      </c>
      <c r="C5176" s="436" t="str">
        <f t="shared" si="1042"/>
        <v>DC2KV71-DC</v>
      </c>
      <c r="D5176" s="436">
        <f>VLOOKUP(C5176,'LICH THI'!C:AA,12,0)</f>
        <v>59</v>
      </c>
      <c r="E5176" s="436">
        <f>VLOOKUP(C5176,'LICH THI'!C:AA,13,0)</f>
        <v>45</v>
      </c>
      <c r="F5176" s="436">
        <f t="shared" si="1052"/>
        <v>45</v>
      </c>
      <c r="G5176" s="436">
        <f>VLOOKUP(C5176,'LICH THI'!C:AA,14,0)</f>
        <v>2</v>
      </c>
      <c r="H5176" s="436">
        <f t="shared" si="1043"/>
        <v>1</v>
      </c>
      <c r="I5176" s="436" t="str">
        <f t="shared" si="1044"/>
        <v>Nguyễn Thị Ngọc Mai</v>
      </c>
      <c r="J5176" s="436"/>
      <c r="K5176" s="436">
        <f t="shared" si="1045"/>
        <v>2</v>
      </c>
      <c r="L5176" s="436" t="str">
        <f t="shared" si="1046"/>
        <v>DC2KV71-DC-2</v>
      </c>
      <c r="M5176" s="436">
        <f t="shared" si="1047"/>
        <v>26</v>
      </c>
      <c r="N5176" s="437">
        <f t="shared" si="1053"/>
        <v>54</v>
      </c>
      <c r="O5176" s="437"/>
      <c r="P5176" s="430" t="str">
        <f t="shared" si="1048"/>
        <v/>
      </c>
      <c r="U5176" s="177">
        <v>1</v>
      </c>
      <c r="V5176" s="177" t="s">
        <v>4262</v>
      </c>
      <c r="W5176" s="177" t="s">
        <v>4250</v>
      </c>
      <c r="X5176" s="177" t="s">
        <v>3130</v>
      </c>
      <c r="Y5176" s="177" t="s">
        <v>5646</v>
      </c>
      <c r="Z5176" s="177" t="s">
        <v>7087</v>
      </c>
      <c r="AA5176" s="525" t="s">
        <v>5647</v>
      </c>
      <c r="AB5176" s="399" t="str">
        <f t="shared" si="1049"/>
        <v>DC2KV71</v>
      </c>
      <c r="AC5176" s="399" t="str">
        <f t="shared" si="1050"/>
        <v>DC2KV71-DC</v>
      </c>
      <c r="AD5176" t="str">
        <f>Y5176&amp;"-"&amp;VLOOKUP(AC5176,'LICH THI'!C:AA,9,0)</f>
        <v>63DCKT3078-42484</v>
      </c>
      <c r="AE5176">
        <f t="shared" si="1051"/>
        <v>1</v>
      </c>
    </row>
    <row r="5177" spans="1:31" x14ac:dyDescent="0.25">
      <c r="A5177" s="436" t="str">
        <f t="shared" si="1041"/>
        <v>DC2KV71-DC-30</v>
      </c>
      <c r="B5177" s="436">
        <f>COUNTIF(AC$4:AC5177,AC5177)</f>
        <v>30</v>
      </c>
      <c r="C5177" s="436" t="str">
        <f t="shared" si="1042"/>
        <v>DC2KV71-DC</v>
      </c>
      <c r="D5177" s="436">
        <f>VLOOKUP(C5177,'LICH THI'!C:AA,12,0)</f>
        <v>59</v>
      </c>
      <c r="E5177" s="436">
        <f>VLOOKUP(C5177,'LICH THI'!C:AA,13,0)</f>
        <v>45</v>
      </c>
      <c r="F5177" s="436">
        <f t="shared" si="1052"/>
        <v>45</v>
      </c>
      <c r="G5177" s="436">
        <f>VLOOKUP(C5177,'LICH THI'!C:AA,14,0)</f>
        <v>2</v>
      </c>
      <c r="H5177" s="436">
        <f t="shared" si="1043"/>
        <v>1</v>
      </c>
      <c r="I5177" s="436" t="str">
        <f t="shared" si="1044"/>
        <v>Nguyễn Đức Mạnh</v>
      </c>
      <c r="J5177" s="436"/>
      <c r="K5177" s="436">
        <f t="shared" si="1045"/>
        <v>2</v>
      </c>
      <c r="L5177" s="436" t="str">
        <f t="shared" si="1046"/>
        <v>DC2KV71-DC-2</v>
      </c>
      <c r="M5177" s="436">
        <f t="shared" si="1047"/>
        <v>26</v>
      </c>
      <c r="N5177" s="437">
        <f t="shared" si="1053"/>
        <v>55</v>
      </c>
      <c r="O5177" s="437"/>
      <c r="P5177" s="430" t="str">
        <f t="shared" si="1048"/>
        <v/>
      </c>
      <c r="U5177" s="177">
        <v>2</v>
      </c>
      <c r="V5177" s="177" t="s">
        <v>2614</v>
      </c>
      <c r="W5177" s="177" t="s">
        <v>3103</v>
      </c>
      <c r="X5177" s="177" t="s">
        <v>2930</v>
      </c>
      <c r="Y5177" s="177" t="s">
        <v>4229</v>
      </c>
      <c r="Z5177" s="177" t="s">
        <v>7087</v>
      </c>
      <c r="AA5177" s="525" t="s">
        <v>4230</v>
      </c>
      <c r="AB5177" s="399" t="str">
        <f t="shared" si="1049"/>
        <v>DC2KV71</v>
      </c>
      <c r="AC5177" s="399" t="str">
        <f t="shared" si="1050"/>
        <v>DC2KV71-DC</v>
      </c>
      <c r="AD5177" t="str">
        <f>Y5177&amp;"-"&amp;VLOOKUP(AC5177,'LICH THI'!C:AA,9,0)</f>
        <v>63DCKT3365-42484</v>
      </c>
      <c r="AE5177">
        <f t="shared" si="1051"/>
        <v>1</v>
      </c>
    </row>
    <row r="5178" spans="1:31" x14ac:dyDescent="0.25">
      <c r="A5178" s="436" t="str">
        <f t="shared" si="1041"/>
        <v>DC2KV71-DC-31</v>
      </c>
      <c r="B5178" s="436">
        <f>COUNTIF(AC$4:AC5178,AC5178)</f>
        <v>31</v>
      </c>
      <c r="C5178" s="436" t="str">
        <f t="shared" si="1042"/>
        <v>DC2KV71-DC</v>
      </c>
      <c r="D5178" s="436">
        <f>VLOOKUP(C5178,'LICH THI'!C:AA,12,0)</f>
        <v>59</v>
      </c>
      <c r="E5178" s="436">
        <f>VLOOKUP(C5178,'LICH THI'!C:AA,13,0)</f>
        <v>45</v>
      </c>
      <c r="F5178" s="436">
        <f t="shared" si="1052"/>
        <v>45</v>
      </c>
      <c r="G5178" s="436">
        <f>VLOOKUP(C5178,'LICH THI'!C:AA,14,0)</f>
        <v>2</v>
      </c>
      <c r="H5178" s="436">
        <f t="shared" si="1043"/>
        <v>1</v>
      </c>
      <c r="I5178" s="436" t="str">
        <f t="shared" si="1044"/>
        <v>Nguyễn Thị Bích Nga</v>
      </c>
      <c r="J5178" s="436"/>
      <c r="K5178" s="436">
        <f t="shared" si="1045"/>
        <v>2</v>
      </c>
      <c r="L5178" s="436" t="str">
        <f t="shared" si="1046"/>
        <v>DC2KV71-DC-2</v>
      </c>
      <c r="M5178" s="436">
        <f t="shared" si="1047"/>
        <v>26</v>
      </c>
      <c r="N5178" s="437">
        <f t="shared" si="1053"/>
        <v>56</v>
      </c>
      <c r="O5178" s="437"/>
      <c r="P5178" s="430" t="str">
        <f t="shared" si="1048"/>
        <v/>
      </c>
      <c r="U5178" s="177">
        <v>20</v>
      </c>
      <c r="V5178" s="177" t="s">
        <v>3381</v>
      </c>
      <c r="W5178" s="177" t="s">
        <v>3035</v>
      </c>
      <c r="X5178" s="177" t="s">
        <v>2676</v>
      </c>
      <c r="Y5178" s="177" t="s">
        <v>6208</v>
      </c>
      <c r="Z5178" s="177" t="s">
        <v>7087</v>
      </c>
      <c r="AA5178" s="525" t="s">
        <v>4760</v>
      </c>
      <c r="AB5178" s="399" t="str">
        <f t="shared" si="1049"/>
        <v>DC2KV71</v>
      </c>
      <c r="AC5178" s="399" t="str">
        <f t="shared" si="1050"/>
        <v>DC2KV71-DC</v>
      </c>
      <c r="AD5178" t="str">
        <f>Y5178&amp;"-"&amp;VLOOKUP(AC5178,'LICH THI'!C:AA,9,0)</f>
        <v>64DCKT3184-42484</v>
      </c>
      <c r="AE5178">
        <f t="shared" si="1051"/>
        <v>1</v>
      </c>
    </row>
    <row r="5179" spans="1:31" x14ac:dyDescent="0.25">
      <c r="A5179" s="436" t="str">
        <f t="shared" si="1041"/>
        <v>DC2KV71-DC-32</v>
      </c>
      <c r="B5179" s="436">
        <f>COUNTIF(AC$4:AC5179,AC5179)</f>
        <v>32</v>
      </c>
      <c r="C5179" s="436" t="str">
        <f t="shared" si="1042"/>
        <v>DC2KV71-DC</v>
      </c>
      <c r="D5179" s="436">
        <f>VLOOKUP(C5179,'LICH THI'!C:AA,12,0)</f>
        <v>59</v>
      </c>
      <c r="E5179" s="436">
        <f>VLOOKUP(C5179,'LICH THI'!C:AA,13,0)</f>
        <v>45</v>
      </c>
      <c r="F5179" s="436">
        <f t="shared" si="1052"/>
        <v>45</v>
      </c>
      <c r="G5179" s="436">
        <f>VLOOKUP(C5179,'LICH THI'!C:AA,14,0)</f>
        <v>2</v>
      </c>
      <c r="H5179" s="436">
        <f t="shared" si="1043"/>
        <v>1</v>
      </c>
      <c r="I5179" s="436" t="str">
        <f t="shared" si="1044"/>
        <v>Đặng Thị Hồng Ngân</v>
      </c>
      <c r="J5179" s="436"/>
      <c r="K5179" s="436">
        <f t="shared" si="1045"/>
        <v>2</v>
      </c>
      <c r="L5179" s="436" t="str">
        <f t="shared" si="1046"/>
        <v>DC2KV71-DC-2</v>
      </c>
      <c r="M5179" s="436">
        <f t="shared" si="1047"/>
        <v>26</v>
      </c>
      <c r="N5179" s="437">
        <f t="shared" si="1053"/>
        <v>57</v>
      </c>
      <c r="O5179" s="437"/>
      <c r="P5179" s="430" t="str">
        <f t="shared" si="1048"/>
        <v/>
      </c>
      <c r="U5179" s="177">
        <v>28</v>
      </c>
      <c r="V5179" s="177" t="s">
        <v>3019</v>
      </c>
      <c r="W5179" s="177" t="s">
        <v>4031</v>
      </c>
      <c r="X5179" s="177" t="s">
        <v>4032</v>
      </c>
      <c r="Y5179" s="177" t="s">
        <v>4033</v>
      </c>
      <c r="Z5179" s="177" t="s">
        <v>7087</v>
      </c>
      <c r="AA5179" s="525" t="s">
        <v>2733</v>
      </c>
      <c r="AB5179" s="399" t="str">
        <f t="shared" si="1049"/>
        <v>DC2KV71</v>
      </c>
      <c r="AC5179" s="399" t="str">
        <f t="shared" si="1050"/>
        <v>DC2KV71-DC</v>
      </c>
      <c r="AD5179" t="str">
        <f>Y5179&amp;"-"&amp;VLOOKUP(AC5179,'LICH THI'!C:AA,9,0)</f>
        <v>64DCQT3124-42484</v>
      </c>
      <c r="AE5179">
        <f t="shared" si="1051"/>
        <v>1</v>
      </c>
    </row>
    <row r="5180" spans="1:31" x14ac:dyDescent="0.25">
      <c r="A5180" s="436" t="str">
        <f t="shared" si="1041"/>
        <v>DC2KV71-DC-33</v>
      </c>
      <c r="B5180" s="436">
        <f>COUNTIF(AC$4:AC5180,AC5180)</f>
        <v>33</v>
      </c>
      <c r="C5180" s="436" t="str">
        <f t="shared" si="1042"/>
        <v>DC2KV71-DC</v>
      </c>
      <c r="D5180" s="436">
        <f>VLOOKUP(C5180,'LICH THI'!C:AA,12,0)</f>
        <v>59</v>
      </c>
      <c r="E5180" s="436">
        <f>VLOOKUP(C5180,'LICH THI'!C:AA,13,0)</f>
        <v>45</v>
      </c>
      <c r="F5180" s="436">
        <f t="shared" si="1052"/>
        <v>45</v>
      </c>
      <c r="G5180" s="436">
        <f>VLOOKUP(C5180,'LICH THI'!C:AA,14,0)</f>
        <v>2</v>
      </c>
      <c r="H5180" s="436">
        <f t="shared" si="1043"/>
        <v>1</v>
      </c>
      <c r="I5180" s="436" t="str">
        <f t="shared" si="1044"/>
        <v>Lê Thị Ngọc</v>
      </c>
      <c r="J5180" s="436"/>
      <c r="K5180" s="436">
        <f t="shared" si="1045"/>
        <v>2</v>
      </c>
      <c r="L5180" s="436" t="str">
        <f t="shared" si="1046"/>
        <v>DC2KV71-DC-2</v>
      </c>
      <c r="M5180" s="436">
        <f t="shared" si="1047"/>
        <v>26</v>
      </c>
      <c r="N5180" s="437">
        <f t="shared" si="1053"/>
        <v>58</v>
      </c>
      <c r="O5180" s="437"/>
      <c r="P5180" s="430" t="str">
        <f t="shared" si="1048"/>
        <v/>
      </c>
      <c r="U5180" s="177">
        <v>8</v>
      </c>
      <c r="V5180" s="177" t="s">
        <v>3366</v>
      </c>
      <c r="W5180" s="177" t="s">
        <v>3367</v>
      </c>
      <c r="X5180" s="177" t="s">
        <v>3064</v>
      </c>
      <c r="Y5180" s="177" t="s">
        <v>6533</v>
      </c>
      <c r="Z5180" s="177" t="s">
        <v>7087</v>
      </c>
      <c r="AA5180" s="525" t="s">
        <v>5920</v>
      </c>
      <c r="AB5180" s="399" t="str">
        <f t="shared" si="1049"/>
        <v>DC2KV71</v>
      </c>
      <c r="AC5180" s="399" t="str">
        <f t="shared" si="1050"/>
        <v>DC2KV71-DC</v>
      </c>
      <c r="AD5180" t="str">
        <f>Y5180&amp;"-"&amp;VLOOKUP(AC5180,'LICH THI'!C:AA,9,0)</f>
        <v>64DCKT3117-42484</v>
      </c>
      <c r="AE5180">
        <f t="shared" si="1051"/>
        <v>1</v>
      </c>
    </row>
    <row r="5181" spans="1:31" x14ac:dyDescent="0.25">
      <c r="A5181" s="436" t="str">
        <f t="shared" si="1041"/>
        <v>DC2KV71-DC-34</v>
      </c>
      <c r="B5181" s="436">
        <f>COUNTIF(AC$4:AC5181,AC5181)</f>
        <v>34</v>
      </c>
      <c r="C5181" s="436" t="str">
        <f t="shared" si="1042"/>
        <v>DC2KV71-DC</v>
      </c>
      <c r="D5181" s="436">
        <f>VLOOKUP(C5181,'LICH THI'!C:AA,12,0)</f>
        <v>59</v>
      </c>
      <c r="E5181" s="436">
        <f>VLOOKUP(C5181,'LICH THI'!C:AA,13,0)</f>
        <v>45</v>
      </c>
      <c r="F5181" s="436">
        <f t="shared" si="1052"/>
        <v>45</v>
      </c>
      <c r="G5181" s="436">
        <f>VLOOKUP(C5181,'LICH THI'!C:AA,14,0)</f>
        <v>2</v>
      </c>
      <c r="H5181" s="436">
        <f t="shared" si="1043"/>
        <v>1</v>
      </c>
      <c r="I5181" s="436" t="str">
        <f t="shared" si="1044"/>
        <v>Nguyễn Thị Ngọc</v>
      </c>
      <c r="J5181" s="436"/>
      <c r="K5181" s="436">
        <f t="shared" si="1045"/>
        <v>2</v>
      </c>
      <c r="L5181" s="436" t="str">
        <f t="shared" si="1046"/>
        <v>DC2KV71-DC-2</v>
      </c>
      <c r="M5181" s="436">
        <f t="shared" si="1047"/>
        <v>26</v>
      </c>
      <c r="N5181" s="437">
        <f t="shared" si="1053"/>
        <v>59</v>
      </c>
      <c r="O5181" s="437"/>
      <c r="P5181" s="430" t="str">
        <f t="shared" si="1048"/>
        <v/>
      </c>
      <c r="U5181" s="177">
        <v>21</v>
      </c>
      <c r="V5181" s="177" t="s">
        <v>3381</v>
      </c>
      <c r="W5181" s="177" t="s">
        <v>2619</v>
      </c>
      <c r="X5181" s="177" t="s">
        <v>3064</v>
      </c>
      <c r="Y5181" s="177" t="s">
        <v>4342</v>
      </c>
      <c r="Z5181" s="177" t="s">
        <v>7087</v>
      </c>
      <c r="AA5181" s="525" t="s">
        <v>3481</v>
      </c>
      <c r="AB5181" s="399" t="str">
        <f t="shared" si="1049"/>
        <v>DC2KV71</v>
      </c>
      <c r="AC5181" s="399" t="str">
        <f t="shared" si="1050"/>
        <v>DC2KV71-DC</v>
      </c>
      <c r="AD5181" t="str">
        <f>Y5181&amp;"-"&amp;VLOOKUP(AC5181,'LICH THI'!C:AA,9,0)</f>
        <v>64DCKT3278-42484</v>
      </c>
      <c r="AE5181">
        <f t="shared" si="1051"/>
        <v>1</v>
      </c>
    </row>
    <row r="5182" spans="1:31" x14ac:dyDescent="0.25">
      <c r="A5182" s="436" t="str">
        <f t="shared" si="1041"/>
        <v>DC2KV71-DC-35</v>
      </c>
      <c r="B5182" s="436">
        <f>COUNTIF(AC$4:AC5182,AC5182)</f>
        <v>35</v>
      </c>
      <c r="C5182" s="436" t="str">
        <f t="shared" si="1042"/>
        <v>DC2KV71-DC</v>
      </c>
      <c r="D5182" s="436">
        <f>VLOOKUP(C5182,'LICH THI'!C:AA,12,0)</f>
        <v>59</v>
      </c>
      <c r="E5182" s="436">
        <f>VLOOKUP(C5182,'LICH THI'!C:AA,13,0)</f>
        <v>45</v>
      </c>
      <c r="F5182" s="436">
        <f t="shared" si="1052"/>
        <v>45</v>
      </c>
      <c r="G5182" s="436">
        <f>VLOOKUP(C5182,'LICH THI'!C:AA,14,0)</f>
        <v>2</v>
      </c>
      <c r="H5182" s="436">
        <f t="shared" si="1043"/>
        <v>1</v>
      </c>
      <c r="I5182" s="436" t="str">
        <f t="shared" si="1044"/>
        <v>Nguyễn Thị Oanh</v>
      </c>
      <c r="J5182" s="436"/>
      <c r="K5182" s="436">
        <f t="shared" si="1045"/>
        <v>2</v>
      </c>
      <c r="L5182" s="436" t="str">
        <f t="shared" si="1046"/>
        <v>DC2KV71-DC-2</v>
      </c>
      <c r="M5182" s="436">
        <f t="shared" si="1047"/>
        <v>26</v>
      </c>
      <c r="N5182" s="437">
        <f t="shared" si="1053"/>
        <v>60</v>
      </c>
      <c r="O5182" s="437"/>
      <c r="P5182" s="430" t="str">
        <f t="shared" si="1048"/>
        <v/>
      </c>
      <c r="U5182" s="177">
        <v>9</v>
      </c>
      <c r="V5182" s="177" t="s">
        <v>3366</v>
      </c>
      <c r="W5182" s="177" t="s">
        <v>2619</v>
      </c>
      <c r="X5182" s="177" t="s">
        <v>2616</v>
      </c>
      <c r="Y5182" s="177" t="s">
        <v>4764</v>
      </c>
      <c r="Z5182" s="177" t="s">
        <v>7087</v>
      </c>
      <c r="AA5182" s="525" t="s">
        <v>4765</v>
      </c>
      <c r="AB5182" s="399" t="str">
        <f t="shared" si="1049"/>
        <v>DC2KV71</v>
      </c>
      <c r="AC5182" s="399" t="str">
        <f t="shared" si="1050"/>
        <v>DC2KV71-DC</v>
      </c>
      <c r="AD5182" t="str">
        <f>Y5182&amp;"-"&amp;VLOOKUP(AC5182,'LICH THI'!C:AA,9,0)</f>
        <v>64DCKT3012-42484</v>
      </c>
      <c r="AE5182">
        <f t="shared" si="1051"/>
        <v>1</v>
      </c>
    </row>
    <row r="5183" spans="1:31" x14ac:dyDescent="0.25">
      <c r="A5183" s="436" t="str">
        <f t="shared" si="1041"/>
        <v>DC2KV71-DC-36</v>
      </c>
      <c r="B5183" s="436">
        <f>COUNTIF(AC$4:AC5183,AC5183)</f>
        <v>36</v>
      </c>
      <c r="C5183" s="436" t="str">
        <f t="shared" si="1042"/>
        <v>DC2KV71-DC</v>
      </c>
      <c r="D5183" s="436">
        <f>VLOOKUP(C5183,'LICH THI'!C:AA,12,0)</f>
        <v>59</v>
      </c>
      <c r="E5183" s="436">
        <f>VLOOKUP(C5183,'LICH THI'!C:AA,13,0)</f>
        <v>45</v>
      </c>
      <c r="F5183" s="436">
        <f t="shared" si="1052"/>
        <v>45</v>
      </c>
      <c r="G5183" s="436">
        <f>VLOOKUP(C5183,'LICH THI'!C:AA,14,0)</f>
        <v>2</v>
      </c>
      <c r="H5183" s="436">
        <f t="shared" si="1043"/>
        <v>1</v>
      </c>
      <c r="I5183" s="436" t="str">
        <f t="shared" si="1044"/>
        <v>Đặng Đức Phong</v>
      </c>
      <c r="J5183" s="436"/>
      <c r="K5183" s="436">
        <f t="shared" si="1045"/>
        <v>2</v>
      </c>
      <c r="L5183" s="436" t="str">
        <f t="shared" si="1046"/>
        <v>DC2KV71-DC-2</v>
      </c>
      <c r="M5183" s="436">
        <f t="shared" si="1047"/>
        <v>26</v>
      </c>
      <c r="N5183" s="437">
        <f t="shared" si="1053"/>
        <v>61</v>
      </c>
      <c r="O5183" s="437"/>
      <c r="P5183" s="430" t="str">
        <f t="shared" si="1048"/>
        <v/>
      </c>
      <c r="U5183" s="177">
        <v>38</v>
      </c>
      <c r="V5183" s="177" t="s">
        <v>4382</v>
      </c>
      <c r="W5183" s="177" t="s">
        <v>6088</v>
      </c>
      <c r="X5183" s="177" t="s">
        <v>3284</v>
      </c>
      <c r="Y5183" s="177" t="s">
        <v>6089</v>
      </c>
      <c r="Z5183" s="177" t="s">
        <v>7087</v>
      </c>
      <c r="AA5183" s="525" t="s">
        <v>6090</v>
      </c>
      <c r="AB5183" s="399" t="str">
        <f t="shared" si="1049"/>
        <v>DC2KV71</v>
      </c>
      <c r="AC5183" s="399" t="str">
        <f t="shared" si="1050"/>
        <v>DC2KV71-DC</v>
      </c>
      <c r="AD5183" t="str">
        <f>Y5183&amp;"-"&amp;VLOOKUP(AC5183,'LICH THI'!C:AA,9,0)</f>
        <v>65DCQT22272-42484</v>
      </c>
      <c r="AE5183">
        <f t="shared" si="1051"/>
        <v>1</v>
      </c>
    </row>
    <row r="5184" spans="1:31" x14ac:dyDescent="0.25">
      <c r="A5184" s="436" t="str">
        <f t="shared" si="1041"/>
        <v>DC2KV71-DC-37</v>
      </c>
      <c r="B5184" s="436">
        <f>COUNTIF(AC$4:AC5184,AC5184)</f>
        <v>37</v>
      </c>
      <c r="C5184" s="436" t="str">
        <f t="shared" si="1042"/>
        <v>DC2KV71-DC</v>
      </c>
      <c r="D5184" s="436">
        <f>VLOOKUP(C5184,'LICH THI'!C:AA,12,0)</f>
        <v>59</v>
      </c>
      <c r="E5184" s="436">
        <f>VLOOKUP(C5184,'LICH THI'!C:AA,13,0)</f>
        <v>45</v>
      </c>
      <c r="F5184" s="436">
        <f t="shared" si="1052"/>
        <v>45</v>
      </c>
      <c r="G5184" s="436">
        <f>VLOOKUP(C5184,'LICH THI'!C:AA,14,0)</f>
        <v>2</v>
      </c>
      <c r="H5184" s="436">
        <f t="shared" si="1043"/>
        <v>1</v>
      </c>
      <c r="I5184" s="436" t="str">
        <f t="shared" si="1044"/>
        <v>Mai Xuân Phúc</v>
      </c>
      <c r="J5184" s="436"/>
      <c r="K5184" s="436">
        <f t="shared" si="1045"/>
        <v>2</v>
      </c>
      <c r="L5184" s="436" t="str">
        <f t="shared" si="1046"/>
        <v>DC2KV71-DC-2</v>
      </c>
      <c r="M5184" s="436">
        <f t="shared" si="1047"/>
        <v>26</v>
      </c>
      <c r="N5184" s="437">
        <f t="shared" si="1053"/>
        <v>62</v>
      </c>
      <c r="O5184" s="437"/>
      <c r="P5184" s="430" t="str">
        <f t="shared" si="1048"/>
        <v/>
      </c>
      <c r="U5184" s="177">
        <v>53</v>
      </c>
      <c r="V5184" s="177" t="s">
        <v>3556</v>
      </c>
      <c r="W5184" s="177" t="s">
        <v>4435</v>
      </c>
      <c r="X5184" s="177" t="s">
        <v>2887</v>
      </c>
      <c r="Y5184" s="177" t="s">
        <v>4436</v>
      </c>
      <c r="Z5184" s="177" t="s">
        <v>7087</v>
      </c>
      <c r="AA5184" s="525" t="s">
        <v>4437</v>
      </c>
      <c r="AB5184" s="399" t="str">
        <f t="shared" si="1049"/>
        <v>DC2KV71</v>
      </c>
      <c r="AC5184" s="399" t="str">
        <f t="shared" si="1050"/>
        <v>DC2KV71-DC</v>
      </c>
      <c r="AD5184" t="str">
        <f>Y5184&amp;"-"&amp;VLOOKUP(AC5184,'LICH THI'!C:AA,9,0)</f>
        <v>65DCQT23193-42484</v>
      </c>
      <c r="AE5184">
        <f t="shared" si="1051"/>
        <v>1</v>
      </c>
    </row>
    <row r="5185" spans="1:31" x14ac:dyDescent="0.25">
      <c r="A5185" s="436" t="str">
        <f t="shared" si="1041"/>
        <v>DC2KV71-DC-38</v>
      </c>
      <c r="B5185" s="436">
        <f>COUNTIF(AC$4:AC5185,AC5185)</f>
        <v>38</v>
      </c>
      <c r="C5185" s="436" t="str">
        <f t="shared" si="1042"/>
        <v>DC2KV71-DC</v>
      </c>
      <c r="D5185" s="436">
        <f>VLOOKUP(C5185,'LICH THI'!C:AA,12,0)</f>
        <v>59</v>
      </c>
      <c r="E5185" s="436">
        <f>VLOOKUP(C5185,'LICH THI'!C:AA,13,0)</f>
        <v>45</v>
      </c>
      <c r="F5185" s="436">
        <f t="shared" si="1052"/>
        <v>45</v>
      </c>
      <c r="G5185" s="436">
        <f>VLOOKUP(C5185,'LICH THI'!C:AA,14,0)</f>
        <v>2</v>
      </c>
      <c r="H5185" s="436">
        <f t="shared" si="1043"/>
        <v>1</v>
      </c>
      <c r="I5185" s="436" t="str">
        <f t="shared" si="1044"/>
        <v>Hoàng Hà Phương</v>
      </c>
      <c r="J5185" s="436"/>
      <c r="K5185" s="436">
        <f t="shared" si="1045"/>
        <v>2</v>
      </c>
      <c r="L5185" s="436" t="str">
        <f t="shared" si="1046"/>
        <v>DC2KV71-DC-2</v>
      </c>
      <c r="M5185" s="436">
        <f t="shared" si="1047"/>
        <v>26</v>
      </c>
      <c r="N5185" s="437">
        <f t="shared" si="1053"/>
        <v>63</v>
      </c>
      <c r="O5185" s="437"/>
      <c r="P5185" s="430" t="str">
        <f t="shared" si="1048"/>
        <v/>
      </c>
      <c r="U5185" s="177">
        <v>35</v>
      </c>
      <c r="V5185" s="177" t="s">
        <v>3502</v>
      </c>
      <c r="W5185" s="177" t="s">
        <v>3503</v>
      </c>
      <c r="X5185" s="177" t="s">
        <v>2717</v>
      </c>
      <c r="Y5185" s="177" t="s">
        <v>3504</v>
      </c>
      <c r="Z5185" s="177" t="s">
        <v>7087</v>
      </c>
      <c r="AA5185" s="525" t="s">
        <v>3505</v>
      </c>
      <c r="AB5185" s="399" t="str">
        <f t="shared" si="1049"/>
        <v>DC2KV71</v>
      </c>
      <c r="AC5185" s="399" t="str">
        <f t="shared" si="1050"/>
        <v>DC2KV71-DC</v>
      </c>
      <c r="AD5185" t="str">
        <f>Y5185&amp;"-"&amp;VLOOKUP(AC5185,'LICH THI'!C:AA,9,0)</f>
        <v>65DCKT23175-42484</v>
      </c>
      <c r="AE5185">
        <f t="shared" si="1051"/>
        <v>1</v>
      </c>
    </row>
    <row r="5186" spans="1:31" x14ac:dyDescent="0.25">
      <c r="A5186" s="436" t="str">
        <f t="shared" si="1041"/>
        <v>DC2KV71-DC-39</v>
      </c>
      <c r="B5186" s="436">
        <f>COUNTIF(AC$4:AC5186,AC5186)</f>
        <v>39</v>
      </c>
      <c r="C5186" s="436" t="str">
        <f t="shared" si="1042"/>
        <v>DC2KV71-DC</v>
      </c>
      <c r="D5186" s="436">
        <f>VLOOKUP(C5186,'LICH THI'!C:AA,12,0)</f>
        <v>59</v>
      </c>
      <c r="E5186" s="436">
        <f>VLOOKUP(C5186,'LICH THI'!C:AA,13,0)</f>
        <v>45</v>
      </c>
      <c r="F5186" s="436">
        <f t="shared" si="1052"/>
        <v>45</v>
      </c>
      <c r="G5186" s="436">
        <f>VLOOKUP(C5186,'LICH THI'!C:AA,14,0)</f>
        <v>2</v>
      </c>
      <c r="H5186" s="436">
        <f t="shared" si="1043"/>
        <v>1</v>
      </c>
      <c r="I5186" s="436" t="str">
        <f t="shared" si="1044"/>
        <v>Nguyễn Thị Mai Phương</v>
      </c>
      <c r="J5186" s="436"/>
      <c r="K5186" s="436">
        <f t="shared" si="1045"/>
        <v>2</v>
      </c>
      <c r="L5186" s="436" t="str">
        <f t="shared" si="1046"/>
        <v>DC2KV71-DC-2</v>
      </c>
      <c r="M5186" s="436">
        <f t="shared" si="1047"/>
        <v>26</v>
      </c>
      <c r="N5186" s="437">
        <f t="shared" si="1053"/>
        <v>64</v>
      </c>
      <c r="O5186" s="437"/>
      <c r="P5186" s="430" t="str">
        <f t="shared" si="1048"/>
        <v/>
      </c>
      <c r="U5186" s="177">
        <v>29</v>
      </c>
      <c r="V5186" s="177" t="s">
        <v>3019</v>
      </c>
      <c r="W5186" s="177" t="s">
        <v>3875</v>
      </c>
      <c r="X5186" s="177" t="s">
        <v>2717</v>
      </c>
      <c r="Y5186" s="177" t="s">
        <v>3876</v>
      </c>
      <c r="Z5186" s="177" t="s">
        <v>7087</v>
      </c>
      <c r="AA5186" s="525" t="s">
        <v>3048</v>
      </c>
      <c r="AB5186" s="399" t="str">
        <f t="shared" si="1049"/>
        <v>DC2KV71</v>
      </c>
      <c r="AC5186" s="399" t="str">
        <f t="shared" si="1050"/>
        <v>DC2KV71-DC</v>
      </c>
      <c r="AD5186" t="str">
        <f>Y5186&amp;"-"&amp;VLOOKUP(AC5186,'LICH THI'!C:AA,9,0)</f>
        <v>64DCQT3079-42484</v>
      </c>
      <c r="AE5186">
        <f t="shared" si="1051"/>
        <v>1</v>
      </c>
    </row>
    <row r="5187" spans="1:31" x14ac:dyDescent="0.25">
      <c r="A5187" s="436" t="str">
        <f t="shared" si="1041"/>
        <v>DC2KV71-DC-40</v>
      </c>
      <c r="B5187" s="436">
        <f>COUNTIF(AC$4:AC5187,AC5187)</f>
        <v>40</v>
      </c>
      <c r="C5187" s="436" t="str">
        <f t="shared" si="1042"/>
        <v>DC2KV71-DC</v>
      </c>
      <c r="D5187" s="436">
        <f>VLOOKUP(C5187,'LICH THI'!C:AA,12,0)</f>
        <v>59</v>
      </c>
      <c r="E5187" s="436">
        <f>VLOOKUP(C5187,'LICH THI'!C:AA,13,0)</f>
        <v>45</v>
      </c>
      <c r="F5187" s="436">
        <f t="shared" si="1052"/>
        <v>45</v>
      </c>
      <c r="G5187" s="436">
        <f>VLOOKUP(C5187,'LICH THI'!C:AA,14,0)</f>
        <v>2</v>
      </c>
      <c r="H5187" s="436">
        <f t="shared" si="1043"/>
        <v>1</v>
      </c>
      <c r="I5187" s="436" t="str">
        <f t="shared" si="1044"/>
        <v>Nguyễn Thị Phượng</v>
      </c>
      <c r="J5187" s="436"/>
      <c r="K5187" s="436">
        <f t="shared" si="1045"/>
        <v>2</v>
      </c>
      <c r="L5187" s="436" t="str">
        <f t="shared" si="1046"/>
        <v>DC2KV71-DC-2</v>
      </c>
      <c r="M5187" s="436">
        <f t="shared" si="1047"/>
        <v>26</v>
      </c>
      <c r="N5187" s="437">
        <f t="shared" si="1053"/>
        <v>65</v>
      </c>
      <c r="O5187" s="437"/>
      <c r="P5187" s="430" t="str">
        <f t="shared" si="1048"/>
        <v/>
      </c>
      <c r="U5187" s="177">
        <v>22</v>
      </c>
      <c r="V5187" s="177" t="s">
        <v>3381</v>
      </c>
      <c r="W5187" s="177" t="s">
        <v>2619</v>
      </c>
      <c r="X5187" s="177" t="s">
        <v>4311</v>
      </c>
      <c r="Y5187" s="177" t="s">
        <v>5705</v>
      </c>
      <c r="Z5187" s="177" t="s">
        <v>7087</v>
      </c>
      <c r="AA5187" s="525" t="s">
        <v>4506</v>
      </c>
      <c r="AB5187" s="399" t="str">
        <f t="shared" si="1049"/>
        <v>DC2KV71</v>
      </c>
      <c r="AC5187" s="399" t="str">
        <f t="shared" si="1050"/>
        <v>DC2KV71-DC</v>
      </c>
      <c r="AD5187" t="str">
        <f>Y5187&amp;"-"&amp;VLOOKUP(AC5187,'LICH THI'!C:AA,9,0)</f>
        <v>64DCKT3173-42484</v>
      </c>
      <c r="AE5187">
        <f t="shared" si="1051"/>
        <v>1</v>
      </c>
    </row>
    <row r="5188" spans="1:31" x14ac:dyDescent="0.25">
      <c r="A5188" s="436" t="str">
        <f t="shared" si="1041"/>
        <v>DC2KV71-DC-41</v>
      </c>
      <c r="B5188" s="436">
        <f>COUNTIF(AC$4:AC5188,AC5188)</f>
        <v>41</v>
      </c>
      <c r="C5188" s="436" t="str">
        <f t="shared" si="1042"/>
        <v>DC2KV71-DC</v>
      </c>
      <c r="D5188" s="436">
        <f>VLOOKUP(C5188,'LICH THI'!C:AA,12,0)</f>
        <v>59</v>
      </c>
      <c r="E5188" s="436">
        <f>VLOOKUP(C5188,'LICH THI'!C:AA,13,0)</f>
        <v>45</v>
      </c>
      <c r="F5188" s="436">
        <f t="shared" si="1052"/>
        <v>45</v>
      </c>
      <c r="G5188" s="436">
        <f>VLOOKUP(C5188,'LICH THI'!C:AA,14,0)</f>
        <v>2</v>
      </c>
      <c r="H5188" s="436">
        <f t="shared" si="1043"/>
        <v>1</v>
      </c>
      <c r="I5188" s="436" t="str">
        <f t="shared" si="1044"/>
        <v>Nguyễn Thị Quyên</v>
      </c>
      <c r="J5188" s="436"/>
      <c r="K5188" s="436">
        <f t="shared" si="1045"/>
        <v>2</v>
      </c>
      <c r="L5188" s="436" t="str">
        <f t="shared" si="1046"/>
        <v>DC2KV71-DC-2</v>
      </c>
      <c r="M5188" s="436">
        <f t="shared" si="1047"/>
        <v>26</v>
      </c>
      <c r="N5188" s="437">
        <f t="shared" si="1053"/>
        <v>66</v>
      </c>
      <c r="O5188" s="437"/>
      <c r="P5188" s="430" t="str">
        <f t="shared" si="1048"/>
        <v/>
      </c>
      <c r="U5188" s="177">
        <v>39</v>
      </c>
      <c r="V5188" s="177" t="s">
        <v>4382</v>
      </c>
      <c r="W5188" s="177" t="s">
        <v>2619</v>
      </c>
      <c r="X5188" s="177" t="s">
        <v>4398</v>
      </c>
      <c r="Y5188" s="177" t="s">
        <v>4399</v>
      </c>
      <c r="Z5188" s="177" t="s">
        <v>7087</v>
      </c>
      <c r="AA5188" s="525" t="s">
        <v>4400</v>
      </c>
      <c r="AB5188" s="399" t="str">
        <f t="shared" si="1049"/>
        <v>DC2KV71</v>
      </c>
      <c r="AC5188" s="399" t="str">
        <f t="shared" si="1050"/>
        <v>DC2KV71-DC</v>
      </c>
      <c r="AD5188" t="str">
        <f>Y5188&amp;"-"&amp;VLOOKUP(AC5188,'LICH THI'!C:AA,9,0)</f>
        <v>65DCQT21521-42484</v>
      </c>
      <c r="AE5188">
        <f t="shared" si="1051"/>
        <v>1</v>
      </c>
    </row>
    <row r="5189" spans="1:31" x14ac:dyDescent="0.25">
      <c r="A5189" s="436" t="str">
        <f t="shared" ref="A5189:A5252" si="1054">C5189&amp;"-"&amp;B5189</f>
        <v>DC2KV71-DC-42</v>
      </c>
      <c r="B5189" s="436">
        <f>COUNTIF(AC$4:AC5189,AC5189)</f>
        <v>42</v>
      </c>
      <c r="C5189" s="436" t="str">
        <f t="shared" ref="C5189:C5252" si="1055">_CT_MaHP1</f>
        <v>DC2KV71-DC</v>
      </c>
      <c r="D5189" s="436">
        <f>VLOOKUP(C5189,'LICH THI'!C:AA,12,0)</f>
        <v>59</v>
      </c>
      <c r="E5189" s="436">
        <f>VLOOKUP(C5189,'LICH THI'!C:AA,13,0)</f>
        <v>45</v>
      </c>
      <c r="F5189" s="436">
        <f t="shared" si="1052"/>
        <v>45</v>
      </c>
      <c r="G5189" s="436">
        <f>VLOOKUP(C5189,'LICH THI'!C:AA,14,0)</f>
        <v>2</v>
      </c>
      <c r="H5189" s="436">
        <f t="shared" ref="H5189:H5252" si="1056">IF(E5189=0,"",TRUNC((B5189+E5189-1)/E5189))</f>
        <v>1</v>
      </c>
      <c r="I5189" s="436" t="str">
        <f t="shared" ref="I5189:I5252" si="1057">W5189&amp;" "&amp;X5189</f>
        <v>Hà Thị Quỳnh</v>
      </c>
      <c r="J5189" s="436"/>
      <c r="K5189" s="436">
        <f t="shared" ref="K5189:K5252" si="1058">IF(G5189=1,1,IF(H5189&lt;G5189,H5189+1,1))</f>
        <v>2</v>
      </c>
      <c r="L5189" s="436" t="str">
        <f t="shared" ref="L5189:L5252" si="1059">C5189&amp;"-"&amp;K5189</f>
        <v>DC2KV71-DC-2</v>
      </c>
      <c r="M5189" s="436">
        <f t="shared" ref="M5189:M5252" si="1060">IF(E5189=0,"",MOD(MID(C5189,6,2),E5189))</f>
        <v>26</v>
      </c>
      <c r="N5189" s="437">
        <f t="shared" si="1053"/>
        <v>67</v>
      </c>
      <c r="O5189" s="437"/>
      <c r="P5189" s="430" t="str">
        <f t="shared" ref="P5189:P5252" si="1061">IF(MOD(20*O5189,10)&lt;&gt;0,"SAI","")</f>
        <v/>
      </c>
      <c r="U5189" s="177">
        <v>54</v>
      </c>
      <c r="V5189" s="177" t="s">
        <v>3556</v>
      </c>
      <c r="W5189" s="177" t="s">
        <v>4268</v>
      </c>
      <c r="X5189" s="177" t="s">
        <v>2684</v>
      </c>
      <c r="Y5189" s="177" t="s">
        <v>4438</v>
      </c>
      <c r="Z5189" s="177" t="s">
        <v>7087</v>
      </c>
      <c r="AA5189" s="525" t="s">
        <v>3447</v>
      </c>
      <c r="AB5189" s="399" t="str">
        <f t="shared" ref="AB5189:AB5252" si="1062">_CT_MaHP</f>
        <v>DC2KV71</v>
      </c>
      <c r="AC5189" s="399" t="str">
        <f t="shared" ref="AC5189:AC5252" si="1063">_CT_MaHe</f>
        <v>DC2KV71-DC</v>
      </c>
      <c r="AD5189" t="str">
        <f>Y5189&amp;"-"&amp;VLOOKUP(AC5189,'LICH THI'!C:AA,9,0)</f>
        <v>65DCQT21547-42484</v>
      </c>
      <c r="AE5189">
        <f t="shared" ref="AE5189:AE5252" si="1064">COUNTIF(AD5189,AD:AD)</f>
        <v>1</v>
      </c>
    </row>
    <row r="5190" spans="1:31" x14ac:dyDescent="0.25">
      <c r="A5190" s="436" t="str">
        <f t="shared" si="1054"/>
        <v>DC2KV71-DC-43</v>
      </c>
      <c r="B5190" s="436">
        <f>COUNTIF(AC$4:AC5190,AC5190)</f>
        <v>43</v>
      </c>
      <c r="C5190" s="436" t="str">
        <f t="shared" si="1055"/>
        <v>DC2KV71-DC</v>
      </c>
      <c r="D5190" s="436">
        <f>VLOOKUP(C5190,'LICH THI'!C:AA,12,0)</f>
        <v>59</v>
      </c>
      <c r="E5190" s="436">
        <f>VLOOKUP(C5190,'LICH THI'!C:AA,13,0)</f>
        <v>45</v>
      </c>
      <c r="F5190" s="436">
        <f t="shared" ref="F5190:F5253" si="1065">IF(G5190="","",IF(G5190=H5190,D5190-(H5190-1)*E5190,E5190))</f>
        <v>45</v>
      </c>
      <c r="G5190" s="436">
        <f>VLOOKUP(C5190,'LICH THI'!C:AA,14,0)</f>
        <v>2</v>
      </c>
      <c r="H5190" s="436">
        <f t="shared" si="1056"/>
        <v>1</v>
      </c>
      <c r="I5190" s="436" t="str">
        <f t="shared" si="1057"/>
        <v>Nguyễn Thị Sen</v>
      </c>
      <c r="J5190" s="436"/>
      <c r="K5190" s="436">
        <f t="shared" si="1058"/>
        <v>2</v>
      </c>
      <c r="L5190" s="436" t="str">
        <f t="shared" si="1059"/>
        <v>DC2KV71-DC-2</v>
      </c>
      <c r="M5190" s="436">
        <f t="shared" si="1060"/>
        <v>26</v>
      </c>
      <c r="N5190" s="437">
        <f t="shared" ref="N5190:N5253" si="1066">IF(F5190=0,"",(K5190-1)*$N$2+1+MOD(B5190-M5190,F5190))</f>
        <v>68</v>
      </c>
      <c r="O5190" s="437"/>
      <c r="P5190" s="430" t="str">
        <f t="shared" si="1061"/>
        <v/>
      </c>
      <c r="U5190" s="177">
        <v>10</v>
      </c>
      <c r="V5190" s="177" t="s">
        <v>3366</v>
      </c>
      <c r="W5190" s="177" t="s">
        <v>2619</v>
      </c>
      <c r="X5190" s="177" t="s">
        <v>6871</v>
      </c>
      <c r="Y5190" s="177" t="s">
        <v>6872</v>
      </c>
      <c r="Z5190" s="177" t="s">
        <v>7087</v>
      </c>
      <c r="AA5190" s="525" t="s">
        <v>5659</v>
      </c>
      <c r="AB5190" s="399" t="str">
        <f t="shared" si="1062"/>
        <v>DC2KV71</v>
      </c>
      <c r="AC5190" s="399" t="str">
        <f t="shared" si="1063"/>
        <v>DC2KV71-DC</v>
      </c>
      <c r="AD5190" t="str">
        <f>Y5190&amp;"-"&amp;VLOOKUP(AC5190,'LICH THI'!C:AA,9,0)</f>
        <v>64DCKT3107-42484</v>
      </c>
      <c r="AE5190">
        <f t="shared" si="1064"/>
        <v>1</v>
      </c>
    </row>
    <row r="5191" spans="1:31" x14ac:dyDescent="0.25">
      <c r="A5191" s="436" t="str">
        <f t="shared" si="1054"/>
        <v>DC2KV71-DC-44</v>
      </c>
      <c r="B5191" s="436">
        <f>COUNTIF(AC$4:AC5191,AC5191)</f>
        <v>44</v>
      </c>
      <c r="C5191" s="436" t="str">
        <f t="shared" si="1055"/>
        <v>DC2KV71-DC</v>
      </c>
      <c r="D5191" s="436">
        <f>VLOOKUP(C5191,'LICH THI'!C:AA,12,0)</f>
        <v>59</v>
      </c>
      <c r="E5191" s="436">
        <f>VLOOKUP(C5191,'LICH THI'!C:AA,13,0)</f>
        <v>45</v>
      </c>
      <c r="F5191" s="436">
        <f t="shared" si="1065"/>
        <v>45</v>
      </c>
      <c r="G5191" s="436">
        <f>VLOOKUP(C5191,'LICH THI'!C:AA,14,0)</f>
        <v>2</v>
      </c>
      <c r="H5191" s="436">
        <f t="shared" si="1056"/>
        <v>1</v>
      </c>
      <c r="I5191" s="436" t="str">
        <f t="shared" si="1057"/>
        <v>Phan Văn Tài</v>
      </c>
      <c r="J5191" s="436"/>
      <c r="K5191" s="436">
        <f t="shared" si="1058"/>
        <v>2</v>
      </c>
      <c r="L5191" s="436" t="str">
        <f t="shared" si="1059"/>
        <v>DC2KV71-DC-2</v>
      </c>
      <c r="M5191" s="436">
        <f t="shared" si="1060"/>
        <v>26</v>
      </c>
      <c r="N5191" s="437">
        <f t="shared" si="1066"/>
        <v>69</v>
      </c>
      <c r="O5191" s="437"/>
      <c r="P5191" s="430" t="str">
        <f t="shared" si="1061"/>
        <v/>
      </c>
      <c r="U5191" s="177">
        <v>55</v>
      </c>
      <c r="V5191" s="177" t="s">
        <v>3556</v>
      </c>
      <c r="W5191" s="177" t="s">
        <v>3197</v>
      </c>
      <c r="X5191" s="177" t="s">
        <v>3043</v>
      </c>
      <c r="Y5191" s="177" t="s">
        <v>3574</v>
      </c>
      <c r="Z5191" s="177" t="s">
        <v>7087</v>
      </c>
      <c r="AA5191" s="525" t="s">
        <v>3575</v>
      </c>
      <c r="AB5191" s="399" t="str">
        <f t="shared" si="1062"/>
        <v>DC2KV71</v>
      </c>
      <c r="AC5191" s="399" t="str">
        <f t="shared" si="1063"/>
        <v>DC2KV71-DC</v>
      </c>
      <c r="AD5191" t="str">
        <f>Y5191&amp;"-"&amp;VLOOKUP(AC5191,'LICH THI'!C:AA,9,0)</f>
        <v>65DCQT21576-42484</v>
      </c>
      <c r="AE5191">
        <f t="shared" si="1064"/>
        <v>1</v>
      </c>
    </row>
    <row r="5192" spans="1:31" x14ac:dyDescent="0.25">
      <c r="A5192" s="436" t="str">
        <f t="shared" si="1054"/>
        <v>DC2KV71-DC-45</v>
      </c>
      <c r="B5192" s="436">
        <f>COUNTIF(AC$4:AC5192,AC5192)</f>
        <v>45</v>
      </c>
      <c r="C5192" s="436" t="str">
        <f t="shared" si="1055"/>
        <v>DC2KV71-DC</v>
      </c>
      <c r="D5192" s="436">
        <f>VLOOKUP(C5192,'LICH THI'!C:AA,12,0)</f>
        <v>59</v>
      </c>
      <c r="E5192" s="436">
        <f>VLOOKUP(C5192,'LICH THI'!C:AA,13,0)</f>
        <v>45</v>
      </c>
      <c r="F5192" s="436">
        <f t="shared" si="1065"/>
        <v>45</v>
      </c>
      <c r="G5192" s="436">
        <f>VLOOKUP(C5192,'LICH THI'!C:AA,14,0)</f>
        <v>2</v>
      </c>
      <c r="H5192" s="436">
        <f t="shared" si="1056"/>
        <v>1</v>
      </c>
      <c r="I5192" s="436" t="str">
        <f t="shared" si="1057"/>
        <v>Phí Thanh Tâm</v>
      </c>
      <c r="J5192" s="436"/>
      <c r="K5192" s="436">
        <f t="shared" si="1058"/>
        <v>2</v>
      </c>
      <c r="L5192" s="436" t="str">
        <f t="shared" si="1059"/>
        <v>DC2KV71-DC-2</v>
      </c>
      <c r="M5192" s="436">
        <f t="shared" si="1060"/>
        <v>26</v>
      </c>
      <c r="N5192" s="437">
        <f t="shared" si="1066"/>
        <v>70</v>
      </c>
      <c r="O5192" s="437"/>
      <c r="P5192" s="430" t="str">
        <f t="shared" si="1061"/>
        <v/>
      </c>
      <c r="U5192" s="177">
        <v>31</v>
      </c>
      <c r="V5192" s="177" t="s">
        <v>3491</v>
      </c>
      <c r="W5192" s="177" t="s">
        <v>4372</v>
      </c>
      <c r="X5192" s="177" t="s">
        <v>3583</v>
      </c>
      <c r="Y5192" s="177" t="s">
        <v>4373</v>
      </c>
      <c r="Z5192" s="177" t="s">
        <v>7087</v>
      </c>
      <c r="AA5192" s="525" t="s">
        <v>4374</v>
      </c>
      <c r="AB5192" s="399" t="str">
        <f t="shared" si="1062"/>
        <v>DC2KV71</v>
      </c>
      <c r="AC5192" s="399" t="str">
        <f t="shared" si="1063"/>
        <v>DC2KV71-DC</v>
      </c>
      <c r="AD5192" t="str">
        <f>Y5192&amp;"-"&amp;VLOOKUP(AC5192,'LICH THI'!C:AA,9,0)</f>
        <v>65DCKT22298-42484</v>
      </c>
      <c r="AE5192">
        <f t="shared" si="1064"/>
        <v>1</v>
      </c>
    </row>
    <row r="5193" spans="1:31" x14ac:dyDescent="0.25">
      <c r="A5193" s="436" t="str">
        <f t="shared" si="1054"/>
        <v>DC2KV71-DC-46</v>
      </c>
      <c r="B5193" s="436">
        <f>COUNTIF(AC$4:AC5193,AC5193)</f>
        <v>46</v>
      </c>
      <c r="C5193" s="436" t="str">
        <f t="shared" si="1055"/>
        <v>DC2KV71-DC</v>
      </c>
      <c r="D5193" s="436">
        <f>VLOOKUP(C5193,'LICH THI'!C:AA,12,0)</f>
        <v>59</v>
      </c>
      <c r="E5193" s="436">
        <f>VLOOKUP(C5193,'LICH THI'!C:AA,13,0)</f>
        <v>45</v>
      </c>
      <c r="F5193" s="436">
        <f t="shared" si="1065"/>
        <v>14</v>
      </c>
      <c r="G5193" s="436">
        <f>VLOOKUP(C5193,'LICH THI'!C:AA,14,0)</f>
        <v>2</v>
      </c>
      <c r="H5193" s="436">
        <f t="shared" si="1056"/>
        <v>2</v>
      </c>
      <c r="I5193" s="436" t="str">
        <f t="shared" si="1057"/>
        <v>Cao Vũ Tiến</v>
      </c>
      <c r="J5193" s="436"/>
      <c r="K5193" s="436">
        <f t="shared" si="1058"/>
        <v>1</v>
      </c>
      <c r="L5193" s="436" t="str">
        <f t="shared" si="1059"/>
        <v>DC2KV71-DC-1</v>
      </c>
      <c r="M5193" s="436">
        <f t="shared" si="1060"/>
        <v>26</v>
      </c>
      <c r="N5193" s="437">
        <f t="shared" si="1066"/>
        <v>7</v>
      </c>
      <c r="O5193" s="437"/>
      <c r="P5193" s="430" t="str">
        <f t="shared" si="1061"/>
        <v/>
      </c>
      <c r="U5193" s="177">
        <v>14</v>
      </c>
      <c r="V5193" s="177" t="s">
        <v>3378</v>
      </c>
      <c r="W5193" s="177" t="s">
        <v>5890</v>
      </c>
      <c r="X5193" s="177" t="s">
        <v>2992</v>
      </c>
      <c r="Y5193" s="177" t="s">
        <v>5891</v>
      </c>
      <c r="Z5193" s="177" t="s">
        <v>7087</v>
      </c>
      <c r="AA5193" s="525" t="s">
        <v>5351</v>
      </c>
      <c r="AB5193" s="399" t="str">
        <f t="shared" si="1062"/>
        <v>DC2KV71</v>
      </c>
      <c r="AC5193" s="399" t="str">
        <f t="shared" si="1063"/>
        <v>DC2KV71-DC</v>
      </c>
      <c r="AD5193" t="str">
        <f>Y5193&amp;"-"&amp;VLOOKUP(AC5193,'LICH THI'!C:AA,9,0)</f>
        <v>64DCKT3131-42484</v>
      </c>
      <c r="AE5193">
        <f t="shared" si="1064"/>
        <v>1</v>
      </c>
    </row>
    <row r="5194" spans="1:31" x14ac:dyDescent="0.25">
      <c r="A5194" s="436" t="str">
        <f t="shared" si="1054"/>
        <v>DC2KV71-DC-47</v>
      </c>
      <c r="B5194" s="436">
        <f>COUNTIF(AC$4:AC5194,AC5194)</f>
        <v>47</v>
      </c>
      <c r="C5194" s="436" t="str">
        <f t="shared" si="1055"/>
        <v>DC2KV71-DC</v>
      </c>
      <c r="D5194" s="436">
        <f>VLOOKUP(C5194,'LICH THI'!C:AA,12,0)</f>
        <v>59</v>
      </c>
      <c r="E5194" s="436">
        <f>VLOOKUP(C5194,'LICH THI'!C:AA,13,0)</f>
        <v>45</v>
      </c>
      <c r="F5194" s="436">
        <f t="shared" si="1065"/>
        <v>14</v>
      </c>
      <c r="G5194" s="436">
        <f>VLOOKUP(C5194,'LICH THI'!C:AA,14,0)</f>
        <v>2</v>
      </c>
      <c r="H5194" s="436">
        <f t="shared" si="1056"/>
        <v>2</v>
      </c>
      <c r="I5194" s="436" t="str">
        <f t="shared" si="1057"/>
        <v>Nguyễn Hữu Tuấn</v>
      </c>
      <c r="J5194" s="436"/>
      <c r="K5194" s="436">
        <f t="shared" si="1058"/>
        <v>1</v>
      </c>
      <c r="L5194" s="436" t="str">
        <f t="shared" si="1059"/>
        <v>DC2KV71-DC-1</v>
      </c>
      <c r="M5194" s="436">
        <f t="shared" si="1060"/>
        <v>26</v>
      </c>
      <c r="N5194" s="437">
        <f t="shared" si="1066"/>
        <v>8</v>
      </c>
      <c r="O5194" s="437"/>
      <c r="P5194" s="430" t="str">
        <f t="shared" si="1061"/>
        <v/>
      </c>
      <c r="U5194" s="177">
        <v>36</v>
      </c>
      <c r="V5194" s="177" t="s">
        <v>3502</v>
      </c>
      <c r="W5194" s="177" t="s">
        <v>3326</v>
      </c>
      <c r="X5194" s="177" t="s">
        <v>2721</v>
      </c>
      <c r="Y5194" s="177" t="s">
        <v>6349</v>
      </c>
      <c r="Z5194" s="177" t="s">
        <v>7087</v>
      </c>
      <c r="AA5194" s="525" t="s">
        <v>5647</v>
      </c>
      <c r="AB5194" s="399" t="str">
        <f t="shared" si="1062"/>
        <v>DC2KV71</v>
      </c>
      <c r="AC5194" s="399" t="str">
        <f t="shared" si="1063"/>
        <v>DC2KV71-DC</v>
      </c>
      <c r="AD5194" t="str">
        <f>Y5194&amp;"-"&amp;VLOOKUP(AC5194,'LICH THI'!C:AA,9,0)</f>
        <v>65DCKT22189-42484</v>
      </c>
      <c r="AE5194">
        <f t="shared" si="1064"/>
        <v>1</v>
      </c>
    </row>
    <row r="5195" spans="1:31" x14ac:dyDescent="0.25">
      <c r="A5195" s="436" t="str">
        <f t="shared" si="1054"/>
        <v>DC2KV71-DC-48</v>
      </c>
      <c r="B5195" s="436">
        <f>COUNTIF(AC$4:AC5195,AC5195)</f>
        <v>48</v>
      </c>
      <c r="C5195" s="436" t="str">
        <f t="shared" si="1055"/>
        <v>DC2KV71-DC</v>
      </c>
      <c r="D5195" s="436">
        <f>VLOOKUP(C5195,'LICH THI'!C:AA,12,0)</f>
        <v>59</v>
      </c>
      <c r="E5195" s="436">
        <f>VLOOKUP(C5195,'LICH THI'!C:AA,13,0)</f>
        <v>45</v>
      </c>
      <c r="F5195" s="436">
        <f t="shared" si="1065"/>
        <v>14</v>
      </c>
      <c r="G5195" s="436">
        <f>VLOOKUP(C5195,'LICH THI'!C:AA,14,0)</f>
        <v>2</v>
      </c>
      <c r="H5195" s="436">
        <f t="shared" si="1056"/>
        <v>2</v>
      </c>
      <c r="I5195" s="436" t="str">
        <f t="shared" si="1057"/>
        <v>Nguyễn Thị Phương Thảo</v>
      </c>
      <c r="J5195" s="436"/>
      <c r="K5195" s="436">
        <f t="shared" si="1058"/>
        <v>1</v>
      </c>
      <c r="L5195" s="436" t="str">
        <f t="shared" si="1059"/>
        <v>DC2KV71-DC-1</v>
      </c>
      <c r="M5195" s="436">
        <f t="shared" si="1060"/>
        <v>26</v>
      </c>
      <c r="N5195" s="437">
        <f t="shared" si="1066"/>
        <v>9</v>
      </c>
      <c r="O5195" s="437"/>
      <c r="P5195" s="430" t="str">
        <f t="shared" si="1061"/>
        <v/>
      </c>
      <c r="U5195" s="177">
        <v>32</v>
      </c>
      <c r="V5195" s="177" t="s">
        <v>3491</v>
      </c>
      <c r="W5195" s="177" t="s">
        <v>2645</v>
      </c>
      <c r="X5195" s="177" t="s">
        <v>2620</v>
      </c>
      <c r="Y5195" s="177" t="s">
        <v>6046</v>
      </c>
      <c r="Z5195" s="177" t="s">
        <v>7087</v>
      </c>
      <c r="AA5195" s="525" t="s">
        <v>6047</v>
      </c>
      <c r="AB5195" s="399" t="str">
        <f t="shared" si="1062"/>
        <v>DC2KV71</v>
      </c>
      <c r="AC5195" s="399" t="str">
        <f t="shared" si="1063"/>
        <v>DC2KV71-DC</v>
      </c>
      <c r="AD5195" t="str">
        <f>Y5195&amp;"-"&amp;VLOOKUP(AC5195,'LICH THI'!C:AA,9,0)</f>
        <v>65DCKT22193-42484</v>
      </c>
      <c r="AE5195">
        <f t="shared" si="1064"/>
        <v>1</v>
      </c>
    </row>
    <row r="5196" spans="1:31" x14ac:dyDescent="0.25">
      <c r="A5196" s="436" t="str">
        <f t="shared" si="1054"/>
        <v>DC2KV71-DC-49</v>
      </c>
      <c r="B5196" s="436">
        <f>COUNTIF(AC$4:AC5196,AC5196)</f>
        <v>49</v>
      </c>
      <c r="C5196" s="436" t="str">
        <f t="shared" si="1055"/>
        <v>DC2KV71-DC</v>
      </c>
      <c r="D5196" s="436">
        <f>VLOOKUP(C5196,'LICH THI'!C:AA,12,0)</f>
        <v>59</v>
      </c>
      <c r="E5196" s="436">
        <f>VLOOKUP(C5196,'LICH THI'!C:AA,13,0)</f>
        <v>45</v>
      </c>
      <c r="F5196" s="436">
        <f t="shared" si="1065"/>
        <v>14</v>
      </c>
      <c r="G5196" s="436">
        <f>VLOOKUP(C5196,'LICH THI'!C:AA,14,0)</f>
        <v>2</v>
      </c>
      <c r="H5196" s="436">
        <f t="shared" si="1056"/>
        <v>2</v>
      </c>
      <c r="I5196" s="436" t="str">
        <f t="shared" si="1057"/>
        <v>Nguyễn Thị Thu</v>
      </c>
      <c r="J5196" s="436"/>
      <c r="K5196" s="436">
        <f t="shared" si="1058"/>
        <v>1</v>
      </c>
      <c r="L5196" s="436" t="str">
        <f t="shared" si="1059"/>
        <v>DC2KV71-DC-1</v>
      </c>
      <c r="M5196" s="436">
        <f t="shared" si="1060"/>
        <v>26</v>
      </c>
      <c r="N5196" s="437">
        <f t="shared" si="1066"/>
        <v>10</v>
      </c>
      <c r="O5196" s="437"/>
      <c r="P5196" s="430" t="str">
        <f t="shared" si="1061"/>
        <v/>
      </c>
      <c r="U5196" s="177">
        <v>23</v>
      </c>
      <c r="V5196" s="177" t="s">
        <v>3381</v>
      </c>
      <c r="W5196" s="177" t="s">
        <v>2619</v>
      </c>
      <c r="X5196" s="177" t="s">
        <v>2623</v>
      </c>
      <c r="Y5196" s="177" t="s">
        <v>4025</v>
      </c>
      <c r="Z5196" s="177" t="s">
        <v>7087</v>
      </c>
      <c r="AA5196" s="525" t="s">
        <v>3878</v>
      </c>
      <c r="AB5196" s="399" t="str">
        <f t="shared" si="1062"/>
        <v>DC2KV71</v>
      </c>
      <c r="AC5196" s="399" t="str">
        <f t="shared" si="1063"/>
        <v>DC2KV71-DC</v>
      </c>
      <c r="AD5196" t="str">
        <f>Y5196&amp;"-"&amp;VLOOKUP(AC5196,'LICH THI'!C:AA,9,0)</f>
        <v>64DCKT3201-42484</v>
      </c>
      <c r="AE5196">
        <f t="shared" si="1064"/>
        <v>1</v>
      </c>
    </row>
    <row r="5197" spans="1:31" x14ac:dyDescent="0.25">
      <c r="A5197" s="436" t="str">
        <f t="shared" si="1054"/>
        <v>DC2KV71-DC-50</v>
      </c>
      <c r="B5197" s="436">
        <f>COUNTIF(AC$4:AC5197,AC5197)</f>
        <v>50</v>
      </c>
      <c r="C5197" s="436" t="str">
        <f t="shared" si="1055"/>
        <v>DC2KV71-DC</v>
      </c>
      <c r="D5197" s="436">
        <f>VLOOKUP(C5197,'LICH THI'!C:AA,12,0)</f>
        <v>59</v>
      </c>
      <c r="E5197" s="436">
        <f>VLOOKUP(C5197,'LICH THI'!C:AA,13,0)</f>
        <v>45</v>
      </c>
      <c r="F5197" s="436">
        <f t="shared" si="1065"/>
        <v>14</v>
      </c>
      <c r="G5197" s="436">
        <f>VLOOKUP(C5197,'LICH THI'!C:AA,14,0)</f>
        <v>2</v>
      </c>
      <c r="H5197" s="436">
        <f t="shared" si="1056"/>
        <v>2</v>
      </c>
      <c r="I5197" s="436" t="str">
        <f t="shared" si="1057"/>
        <v>Phạm Thị Thu</v>
      </c>
      <c r="J5197" s="436"/>
      <c r="K5197" s="436">
        <f t="shared" si="1058"/>
        <v>1</v>
      </c>
      <c r="L5197" s="436" t="str">
        <f t="shared" si="1059"/>
        <v>DC2KV71-DC-1</v>
      </c>
      <c r="M5197" s="436">
        <f t="shared" si="1060"/>
        <v>26</v>
      </c>
      <c r="N5197" s="437">
        <f t="shared" si="1066"/>
        <v>11</v>
      </c>
      <c r="O5197" s="437"/>
      <c r="P5197" s="430" t="str">
        <f t="shared" si="1061"/>
        <v/>
      </c>
      <c r="U5197" s="177">
        <v>24</v>
      </c>
      <c r="V5197" s="177" t="s">
        <v>3381</v>
      </c>
      <c r="W5197" s="177" t="s">
        <v>3557</v>
      </c>
      <c r="X5197" s="177" t="s">
        <v>2623</v>
      </c>
      <c r="Y5197" s="177" t="s">
        <v>4797</v>
      </c>
      <c r="Z5197" s="177" t="s">
        <v>7087</v>
      </c>
      <c r="AA5197" s="525" t="s">
        <v>4798</v>
      </c>
      <c r="AB5197" s="399" t="str">
        <f t="shared" si="1062"/>
        <v>DC2KV71</v>
      </c>
      <c r="AC5197" s="399" t="str">
        <f t="shared" si="1063"/>
        <v>DC2KV71-DC</v>
      </c>
      <c r="AD5197" t="str">
        <f>Y5197&amp;"-"&amp;VLOOKUP(AC5197,'LICH THI'!C:AA,9,0)</f>
        <v>64DCKT3153-42484</v>
      </c>
      <c r="AE5197">
        <f t="shared" si="1064"/>
        <v>1</v>
      </c>
    </row>
    <row r="5198" spans="1:31" x14ac:dyDescent="0.25">
      <c r="A5198" s="436" t="str">
        <f t="shared" si="1054"/>
        <v>DC2KV71-DC-51</v>
      </c>
      <c r="B5198" s="436">
        <f>COUNTIF(AC$4:AC5198,AC5198)</f>
        <v>51</v>
      </c>
      <c r="C5198" s="436" t="str">
        <f t="shared" si="1055"/>
        <v>DC2KV71-DC</v>
      </c>
      <c r="D5198" s="436">
        <f>VLOOKUP(C5198,'LICH THI'!C:AA,12,0)</f>
        <v>59</v>
      </c>
      <c r="E5198" s="436">
        <f>VLOOKUP(C5198,'LICH THI'!C:AA,13,0)</f>
        <v>45</v>
      </c>
      <c r="F5198" s="436">
        <f t="shared" si="1065"/>
        <v>14</v>
      </c>
      <c r="G5198" s="436">
        <f>VLOOKUP(C5198,'LICH THI'!C:AA,14,0)</f>
        <v>2</v>
      </c>
      <c r="H5198" s="436">
        <f t="shared" si="1056"/>
        <v>2</v>
      </c>
      <c r="I5198" s="436" t="str">
        <f t="shared" si="1057"/>
        <v>Đào Thị Thuý</v>
      </c>
      <c r="J5198" s="436"/>
      <c r="K5198" s="436">
        <f t="shared" si="1058"/>
        <v>1</v>
      </c>
      <c r="L5198" s="436" t="str">
        <f t="shared" si="1059"/>
        <v>DC2KV71-DC-1</v>
      </c>
      <c r="M5198" s="436">
        <f t="shared" si="1060"/>
        <v>26</v>
      </c>
      <c r="N5198" s="437">
        <f t="shared" si="1066"/>
        <v>12</v>
      </c>
      <c r="O5198" s="437"/>
      <c r="P5198" s="430" t="str">
        <f t="shared" si="1061"/>
        <v/>
      </c>
      <c r="U5198" s="177">
        <v>56</v>
      </c>
      <c r="V5198" s="177" t="s">
        <v>3556</v>
      </c>
      <c r="W5198" s="177" t="s">
        <v>3576</v>
      </c>
      <c r="X5198" s="177" t="s">
        <v>3577</v>
      </c>
      <c r="Y5198" s="177" t="s">
        <v>3578</v>
      </c>
      <c r="Z5198" s="177" t="s">
        <v>7087</v>
      </c>
      <c r="AA5198" s="525" t="s">
        <v>3537</v>
      </c>
      <c r="AB5198" s="399" t="str">
        <f t="shared" si="1062"/>
        <v>DC2KV71</v>
      </c>
      <c r="AC5198" s="399" t="str">
        <f t="shared" si="1063"/>
        <v>DC2KV71-DC</v>
      </c>
      <c r="AD5198" t="str">
        <f>Y5198&amp;"-"&amp;VLOOKUP(AC5198,'LICH THI'!C:AA,9,0)</f>
        <v>65DCQT23991-42484</v>
      </c>
      <c r="AE5198">
        <f t="shared" si="1064"/>
        <v>1</v>
      </c>
    </row>
    <row r="5199" spans="1:31" x14ac:dyDescent="0.25">
      <c r="A5199" s="436" t="str">
        <f t="shared" si="1054"/>
        <v>DC2KV71-DC-52</v>
      </c>
      <c r="B5199" s="436">
        <f>COUNTIF(AC$4:AC5199,AC5199)</f>
        <v>52</v>
      </c>
      <c r="C5199" s="436" t="str">
        <f t="shared" si="1055"/>
        <v>DC2KV71-DC</v>
      </c>
      <c r="D5199" s="436">
        <f>VLOOKUP(C5199,'LICH THI'!C:AA,12,0)</f>
        <v>59</v>
      </c>
      <c r="E5199" s="436">
        <f>VLOOKUP(C5199,'LICH THI'!C:AA,13,0)</f>
        <v>45</v>
      </c>
      <c r="F5199" s="436">
        <f t="shared" si="1065"/>
        <v>14</v>
      </c>
      <c r="G5199" s="436">
        <f>VLOOKUP(C5199,'LICH THI'!C:AA,14,0)</f>
        <v>2</v>
      </c>
      <c r="H5199" s="436">
        <f t="shared" si="1056"/>
        <v>2</v>
      </c>
      <c r="I5199" s="436" t="str">
        <f t="shared" si="1057"/>
        <v>Phạm Thị Thùy</v>
      </c>
      <c r="J5199" s="436"/>
      <c r="K5199" s="436">
        <f t="shared" si="1058"/>
        <v>1</v>
      </c>
      <c r="L5199" s="436" t="str">
        <f t="shared" si="1059"/>
        <v>DC2KV71-DC-1</v>
      </c>
      <c r="M5199" s="436">
        <f t="shared" si="1060"/>
        <v>26</v>
      </c>
      <c r="N5199" s="437">
        <f t="shared" si="1066"/>
        <v>13</v>
      </c>
      <c r="O5199" s="437"/>
      <c r="P5199" s="430" t="str">
        <f t="shared" si="1061"/>
        <v/>
      </c>
      <c r="U5199" s="177">
        <v>13</v>
      </c>
      <c r="V5199" s="177" t="s">
        <v>3378</v>
      </c>
      <c r="W5199" s="177" t="s">
        <v>3557</v>
      </c>
      <c r="X5199" s="177" t="s">
        <v>4298</v>
      </c>
      <c r="Y5199" s="177" t="s">
        <v>4559</v>
      </c>
      <c r="Z5199" s="177" t="s">
        <v>7087</v>
      </c>
      <c r="AA5199" s="525" t="s">
        <v>2940</v>
      </c>
      <c r="AB5199" s="399" t="str">
        <f t="shared" si="1062"/>
        <v>DC2KV71</v>
      </c>
      <c r="AC5199" s="399" t="str">
        <f t="shared" si="1063"/>
        <v>DC2KV71-DC</v>
      </c>
      <c r="AD5199" t="str">
        <f>Y5199&amp;"-"&amp;VLOOKUP(AC5199,'LICH THI'!C:AA,9,0)</f>
        <v>64DCKT3136-42484</v>
      </c>
      <c r="AE5199">
        <f t="shared" si="1064"/>
        <v>1</v>
      </c>
    </row>
    <row r="5200" spans="1:31" x14ac:dyDescent="0.25">
      <c r="A5200" s="436" t="str">
        <f t="shared" si="1054"/>
        <v>DC2KV71-DC-53</v>
      </c>
      <c r="B5200" s="436">
        <f>COUNTIF(AC$4:AC5200,AC5200)</f>
        <v>53</v>
      </c>
      <c r="C5200" s="436" t="str">
        <f t="shared" si="1055"/>
        <v>DC2KV71-DC</v>
      </c>
      <c r="D5200" s="436">
        <f>VLOOKUP(C5200,'LICH THI'!C:AA,12,0)</f>
        <v>59</v>
      </c>
      <c r="E5200" s="436">
        <f>VLOOKUP(C5200,'LICH THI'!C:AA,13,0)</f>
        <v>45</v>
      </c>
      <c r="F5200" s="436">
        <f t="shared" si="1065"/>
        <v>14</v>
      </c>
      <c r="G5200" s="436">
        <f>VLOOKUP(C5200,'LICH THI'!C:AA,14,0)</f>
        <v>2</v>
      </c>
      <c r="H5200" s="436">
        <f t="shared" si="1056"/>
        <v>2</v>
      </c>
      <c r="I5200" s="436" t="str">
        <f t="shared" si="1057"/>
        <v>Đỗ Thị Quỳnh Trang</v>
      </c>
      <c r="J5200" s="436"/>
      <c r="K5200" s="436">
        <f t="shared" si="1058"/>
        <v>1</v>
      </c>
      <c r="L5200" s="436" t="str">
        <f t="shared" si="1059"/>
        <v>DC2KV71-DC-1</v>
      </c>
      <c r="M5200" s="436">
        <f t="shared" si="1060"/>
        <v>26</v>
      </c>
      <c r="N5200" s="437">
        <f t="shared" si="1066"/>
        <v>14</v>
      </c>
      <c r="O5200" s="437"/>
      <c r="P5200" s="430" t="str">
        <f t="shared" si="1061"/>
        <v/>
      </c>
      <c r="U5200" s="177">
        <v>25</v>
      </c>
      <c r="V5200" s="177" t="s">
        <v>3381</v>
      </c>
      <c r="W5200" s="177" t="s">
        <v>4346</v>
      </c>
      <c r="X5200" s="177" t="s">
        <v>2694</v>
      </c>
      <c r="Y5200" s="177" t="s">
        <v>4347</v>
      </c>
      <c r="Z5200" s="177" t="s">
        <v>7087</v>
      </c>
      <c r="AA5200" s="525" t="s">
        <v>4348</v>
      </c>
      <c r="AB5200" s="399" t="str">
        <f t="shared" si="1062"/>
        <v>DC2KV71</v>
      </c>
      <c r="AC5200" s="399" t="str">
        <f t="shared" si="1063"/>
        <v>DC2KV71-DC</v>
      </c>
      <c r="AD5200" t="str">
        <f>Y5200&amp;"-"&amp;VLOOKUP(AC5200,'LICH THI'!C:AA,9,0)</f>
        <v>64DCKT3150-42484</v>
      </c>
      <c r="AE5200">
        <f t="shared" si="1064"/>
        <v>1</v>
      </c>
    </row>
    <row r="5201" spans="1:31" x14ac:dyDescent="0.25">
      <c r="A5201" s="436" t="str">
        <f t="shared" si="1054"/>
        <v>DC2KV71-DC-54</v>
      </c>
      <c r="B5201" s="436">
        <f>COUNTIF(AC$4:AC5201,AC5201)</f>
        <v>54</v>
      </c>
      <c r="C5201" s="436" t="str">
        <f t="shared" si="1055"/>
        <v>DC2KV71-DC</v>
      </c>
      <c r="D5201" s="436">
        <f>VLOOKUP(C5201,'LICH THI'!C:AA,12,0)</f>
        <v>59</v>
      </c>
      <c r="E5201" s="436">
        <f>VLOOKUP(C5201,'LICH THI'!C:AA,13,0)</f>
        <v>45</v>
      </c>
      <c r="F5201" s="436">
        <f t="shared" si="1065"/>
        <v>14</v>
      </c>
      <c r="G5201" s="436">
        <f>VLOOKUP(C5201,'LICH THI'!C:AA,14,0)</f>
        <v>2</v>
      </c>
      <c r="H5201" s="436">
        <f t="shared" si="1056"/>
        <v>2</v>
      </c>
      <c r="I5201" s="436" t="str">
        <f t="shared" si="1057"/>
        <v>Nguyễn Thị Trang</v>
      </c>
      <c r="J5201" s="436"/>
      <c r="K5201" s="436">
        <f t="shared" si="1058"/>
        <v>1</v>
      </c>
      <c r="L5201" s="436" t="str">
        <f t="shared" si="1059"/>
        <v>DC2KV71-DC-1</v>
      </c>
      <c r="M5201" s="436">
        <f t="shared" si="1060"/>
        <v>26</v>
      </c>
      <c r="N5201" s="437">
        <f t="shared" si="1066"/>
        <v>1</v>
      </c>
      <c r="O5201" s="437"/>
      <c r="P5201" s="430" t="str">
        <f t="shared" si="1061"/>
        <v/>
      </c>
      <c r="U5201" s="177">
        <v>15</v>
      </c>
      <c r="V5201" s="177" t="s">
        <v>3826</v>
      </c>
      <c r="W5201" s="177" t="s">
        <v>2619</v>
      </c>
      <c r="X5201" s="177" t="s">
        <v>2694</v>
      </c>
      <c r="Y5201" s="177" t="s">
        <v>7088</v>
      </c>
      <c r="Z5201" s="177" t="s">
        <v>7087</v>
      </c>
      <c r="AA5201" s="525" t="s">
        <v>5920</v>
      </c>
      <c r="AB5201" s="399" t="str">
        <f t="shared" si="1062"/>
        <v>DC2KV71</v>
      </c>
      <c r="AC5201" s="399" t="str">
        <f t="shared" si="1063"/>
        <v>DC2KV71-DC</v>
      </c>
      <c r="AD5201" t="str">
        <f>Y5201&amp;"-"&amp;VLOOKUP(AC5201,'LICH THI'!C:AA,9,0)</f>
        <v>64DCKT3188-42484</v>
      </c>
      <c r="AE5201">
        <f t="shared" si="1064"/>
        <v>1</v>
      </c>
    </row>
    <row r="5202" spans="1:31" x14ac:dyDescent="0.25">
      <c r="A5202" s="436" t="str">
        <f t="shared" si="1054"/>
        <v>DC2KV71-DC-55</v>
      </c>
      <c r="B5202" s="436">
        <f>COUNTIF(AC$4:AC5202,AC5202)</f>
        <v>55</v>
      </c>
      <c r="C5202" s="436" t="str">
        <f t="shared" si="1055"/>
        <v>DC2KV71-DC</v>
      </c>
      <c r="D5202" s="436">
        <f>VLOOKUP(C5202,'LICH THI'!C:AA,12,0)</f>
        <v>59</v>
      </c>
      <c r="E5202" s="436">
        <f>VLOOKUP(C5202,'LICH THI'!C:AA,13,0)</f>
        <v>45</v>
      </c>
      <c r="F5202" s="436">
        <f t="shared" si="1065"/>
        <v>14</v>
      </c>
      <c r="G5202" s="436">
        <f>VLOOKUP(C5202,'LICH THI'!C:AA,14,0)</f>
        <v>2</v>
      </c>
      <c r="H5202" s="436">
        <f t="shared" si="1056"/>
        <v>2</v>
      </c>
      <c r="I5202" s="436" t="str">
        <f t="shared" si="1057"/>
        <v>Phạm Thị Trang</v>
      </c>
      <c r="J5202" s="436"/>
      <c r="K5202" s="436">
        <f t="shared" si="1058"/>
        <v>1</v>
      </c>
      <c r="L5202" s="436" t="str">
        <f t="shared" si="1059"/>
        <v>DC2KV71-DC-1</v>
      </c>
      <c r="M5202" s="436">
        <f t="shared" si="1060"/>
        <v>26</v>
      </c>
      <c r="N5202" s="437">
        <f t="shared" si="1066"/>
        <v>2</v>
      </c>
      <c r="O5202" s="437"/>
      <c r="P5202" s="430" t="str">
        <f t="shared" si="1061"/>
        <v/>
      </c>
      <c r="U5202" s="177">
        <v>26</v>
      </c>
      <c r="V5202" s="177" t="s">
        <v>3381</v>
      </c>
      <c r="W5202" s="177" t="s">
        <v>3557</v>
      </c>
      <c r="X5202" s="177" t="s">
        <v>2694</v>
      </c>
      <c r="Y5202" s="177" t="s">
        <v>4349</v>
      </c>
      <c r="Z5202" s="177" t="s">
        <v>7087</v>
      </c>
      <c r="AA5202" s="525" t="s">
        <v>4350</v>
      </c>
      <c r="AB5202" s="399" t="str">
        <f t="shared" si="1062"/>
        <v>DC2KV71</v>
      </c>
      <c r="AC5202" s="399" t="str">
        <f t="shared" si="1063"/>
        <v>DC2KV71-DC</v>
      </c>
      <c r="AD5202" t="str">
        <f>Y5202&amp;"-"&amp;VLOOKUP(AC5202,'LICH THI'!C:AA,9,0)</f>
        <v>64DCKT3172-42484</v>
      </c>
      <c r="AE5202">
        <f t="shared" si="1064"/>
        <v>1</v>
      </c>
    </row>
    <row r="5203" spans="1:31" x14ac:dyDescent="0.25">
      <c r="A5203" s="436" t="str">
        <f t="shared" si="1054"/>
        <v>DC2KV71-DC-56</v>
      </c>
      <c r="B5203" s="436">
        <f>COUNTIF(AC$4:AC5203,AC5203)</f>
        <v>56</v>
      </c>
      <c r="C5203" s="436" t="str">
        <f t="shared" si="1055"/>
        <v>DC2KV71-DC</v>
      </c>
      <c r="D5203" s="436">
        <f>VLOOKUP(C5203,'LICH THI'!C:AA,12,0)</f>
        <v>59</v>
      </c>
      <c r="E5203" s="436">
        <f>VLOOKUP(C5203,'LICH THI'!C:AA,13,0)</f>
        <v>45</v>
      </c>
      <c r="F5203" s="436">
        <f t="shared" si="1065"/>
        <v>14</v>
      </c>
      <c r="G5203" s="436">
        <f>VLOOKUP(C5203,'LICH THI'!C:AA,14,0)</f>
        <v>2</v>
      </c>
      <c r="H5203" s="436">
        <f t="shared" si="1056"/>
        <v>2</v>
      </c>
      <c r="I5203" s="436" t="str">
        <f t="shared" si="1057"/>
        <v>phan thị huyền trang</v>
      </c>
      <c r="J5203" s="436"/>
      <c r="K5203" s="436">
        <f t="shared" si="1058"/>
        <v>1</v>
      </c>
      <c r="L5203" s="436" t="str">
        <f t="shared" si="1059"/>
        <v>DC2KV71-DC-1</v>
      </c>
      <c r="M5203" s="436">
        <f t="shared" si="1060"/>
        <v>26</v>
      </c>
      <c r="N5203" s="437">
        <f t="shared" si="1066"/>
        <v>3</v>
      </c>
      <c r="O5203" s="437"/>
      <c r="P5203" s="430" t="str">
        <f t="shared" si="1061"/>
        <v/>
      </c>
      <c r="U5203" s="177">
        <v>16</v>
      </c>
      <c r="V5203" s="177" t="s">
        <v>3826</v>
      </c>
      <c r="W5203" s="177" t="s">
        <v>5751</v>
      </c>
      <c r="X5203" s="177" t="s">
        <v>5752</v>
      </c>
      <c r="Y5203" s="177" t="s">
        <v>5753</v>
      </c>
      <c r="Z5203" s="177" t="s">
        <v>7087</v>
      </c>
      <c r="AA5203" s="525" t="s">
        <v>5754</v>
      </c>
      <c r="AB5203" s="399" t="str">
        <f t="shared" si="1062"/>
        <v>DC2KV71</v>
      </c>
      <c r="AC5203" s="399" t="str">
        <f t="shared" si="1063"/>
        <v>DC2KV71-DC</v>
      </c>
      <c r="AD5203" t="str">
        <f>Y5203&amp;"-"&amp;VLOOKUP(AC5203,'LICH THI'!C:AA,9,0)</f>
        <v>64DCKT3247-42484</v>
      </c>
      <c r="AE5203">
        <f t="shared" si="1064"/>
        <v>1</v>
      </c>
    </row>
    <row r="5204" spans="1:31" x14ac:dyDescent="0.25">
      <c r="A5204" s="436" t="str">
        <f t="shared" si="1054"/>
        <v>DC2KV71-DC-57</v>
      </c>
      <c r="B5204" s="436">
        <f>COUNTIF(AC$4:AC5204,AC5204)</f>
        <v>57</v>
      </c>
      <c r="C5204" s="436" t="str">
        <f t="shared" si="1055"/>
        <v>DC2KV71-DC</v>
      </c>
      <c r="D5204" s="436">
        <f>VLOOKUP(C5204,'LICH THI'!C:AA,12,0)</f>
        <v>59</v>
      </c>
      <c r="E5204" s="436">
        <f>VLOOKUP(C5204,'LICH THI'!C:AA,13,0)</f>
        <v>45</v>
      </c>
      <c r="F5204" s="436">
        <f t="shared" si="1065"/>
        <v>14</v>
      </c>
      <c r="G5204" s="436">
        <f>VLOOKUP(C5204,'LICH THI'!C:AA,14,0)</f>
        <v>2</v>
      </c>
      <c r="H5204" s="436">
        <f t="shared" si="1056"/>
        <v>2</v>
      </c>
      <c r="I5204" s="436" t="str">
        <f t="shared" si="1057"/>
        <v>Lê Minh Trí</v>
      </c>
      <c r="J5204" s="436"/>
      <c r="K5204" s="436">
        <f t="shared" si="1058"/>
        <v>1</v>
      </c>
      <c r="L5204" s="436" t="str">
        <f t="shared" si="1059"/>
        <v>DC2KV71-DC-1</v>
      </c>
      <c r="M5204" s="436">
        <f t="shared" si="1060"/>
        <v>26</v>
      </c>
      <c r="N5204" s="437">
        <f t="shared" si="1066"/>
        <v>4</v>
      </c>
      <c r="O5204" s="437"/>
      <c r="P5204" s="430" t="str">
        <f t="shared" si="1061"/>
        <v/>
      </c>
      <c r="U5204" s="177">
        <v>57</v>
      </c>
      <c r="V5204" s="177" t="s">
        <v>3046</v>
      </c>
      <c r="W5204" s="177" t="s">
        <v>3073</v>
      </c>
      <c r="X5204" s="177" t="s">
        <v>3074</v>
      </c>
      <c r="Y5204" s="177" t="s">
        <v>3075</v>
      </c>
      <c r="Z5204" s="177" t="s">
        <v>7087</v>
      </c>
      <c r="AA5204" s="525" t="s">
        <v>3076</v>
      </c>
      <c r="AB5204" s="399" t="str">
        <f t="shared" si="1062"/>
        <v>DC2KV71</v>
      </c>
      <c r="AC5204" s="399" t="str">
        <f t="shared" si="1063"/>
        <v>DC2KV71-DC</v>
      </c>
      <c r="AD5204" t="str">
        <f>Y5204&amp;"-"&amp;VLOOKUP(AC5204,'LICH THI'!C:AA,9,0)</f>
        <v>63DCKT3218-42484</v>
      </c>
      <c r="AE5204">
        <f t="shared" si="1064"/>
        <v>1</v>
      </c>
    </row>
    <row r="5205" spans="1:31" x14ac:dyDescent="0.25">
      <c r="A5205" s="436" t="str">
        <f t="shared" si="1054"/>
        <v>DC2KV71-DC-58</v>
      </c>
      <c r="B5205" s="436">
        <f>COUNTIF(AC$4:AC5205,AC5205)</f>
        <v>58</v>
      </c>
      <c r="C5205" s="436" t="str">
        <f t="shared" si="1055"/>
        <v>DC2KV71-DC</v>
      </c>
      <c r="D5205" s="436">
        <f>VLOOKUP(C5205,'LICH THI'!C:AA,12,0)</f>
        <v>59</v>
      </c>
      <c r="E5205" s="436">
        <f>VLOOKUP(C5205,'LICH THI'!C:AA,13,0)</f>
        <v>45</v>
      </c>
      <c r="F5205" s="436">
        <f t="shared" si="1065"/>
        <v>14</v>
      </c>
      <c r="G5205" s="436">
        <f>VLOOKUP(C5205,'LICH THI'!C:AA,14,0)</f>
        <v>2</v>
      </c>
      <c r="H5205" s="436">
        <f t="shared" si="1056"/>
        <v>2</v>
      </c>
      <c r="I5205" s="436" t="str">
        <f t="shared" si="1057"/>
        <v>Nguyễn Thị Văn</v>
      </c>
      <c r="J5205" s="436"/>
      <c r="K5205" s="436">
        <f t="shared" si="1058"/>
        <v>1</v>
      </c>
      <c r="L5205" s="436" t="str">
        <f t="shared" si="1059"/>
        <v>DC2KV71-DC-1</v>
      </c>
      <c r="M5205" s="436">
        <f t="shared" si="1060"/>
        <v>26</v>
      </c>
      <c r="N5205" s="437">
        <f t="shared" si="1066"/>
        <v>5</v>
      </c>
      <c r="O5205" s="437"/>
      <c r="P5205" s="430" t="str">
        <f t="shared" si="1061"/>
        <v/>
      </c>
      <c r="U5205" s="177">
        <v>40</v>
      </c>
      <c r="V5205" s="177" t="s">
        <v>4382</v>
      </c>
      <c r="W5205" s="177" t="s">
        <v>2619</v>
      </c>
      <c r="X5205" s="177" t="s">
        <v>3675</v>
      </c>
      <c r="Y5205" s="177" t="s">
        <v>4408</v>
      </c>
      <c r="Z5205" s="177" t="s">
        <v>7087</v>
      </c>
      <c r="AA5205" s="525" t="s">
        <v>4409</v>
      </c>
      <c r="AB5205" s="399" t="str">
        <f t="shared" si="1062"/>
        <v>DC2KV71</v>
      </c>
      <c r="AC5205" s="399" t="str">
        <f t="shared" si="1063"/>
        <v>DC2KV71-DC</v>
      </c>
      <c r="AD5205" t="str">
        <f>Y5205&amp;"-"&amp;VLOOKUP(AC5205,'LICH THI'!C:AA,9,0)</f>
        <v>65DCQT22914-42484</v>
      </c>
      <c r="AE5205">
        <f t="shared" si="1064"/>
        <v>1</v>
      </c>
    </row>
    <row r="5206" spans="1:31" x14ac:dyDescent="0.25">
      <c r="A5206" s="436" t="str">
        <f t="shared" si="1054"/>
        <v>DC2KV71-DC-59</v>
      </c>
      <c r="B5206" s="436">
        <f>COUNTIF(AC$4:AC5206,AC5206)</f>
        <v>59</v>
      </c>
      <c r="C5206" s="436" t="str">
        <f t="shared" si="1055"/>
        <v>DC2KV71-DC</v>
      </c>
      <c r="D5206" s="436">
        <f>VLOOKUP(C5206,'LICH THI'!C:AA,12,0)</f>
        <v>59</v>
      </c>
      <c r="E5206" s="436">
        <f>VLOOKUP(C5206,'LICH THI'!C:AA,13,0)</f>
        <v>45</v>
      </c>
      <c r="F5206" s="436">
        <f t="shared" si="1065"/>
        <v>14</v>
      </c>
      <c r="G5206" s="436">
        <f>VLOOKUP(C5206,'LICH THI'!C:AA,14,0)</f>
        <v>2</v>
      </c>
      <c r="H5206" s="436">
        <f t="shared" si="1056"/>
        <v>2</v>
      </c>
      <c r="I5206" s="436" t="str">
        <f t="shared" si="1057"/>
        <v>Nguyễn Thị Yến</v>
      </c>
      <c r="J5206" s="436"/>
      <c r="K5206" s="436">
        <f t="shared" si="1058"/>
        <v>1</v>
      </c>
      <c r="L5206" s="436" t="str">
        <f t="shared" si="1059"/>
        <v>DC2KV71-DC-1</v>
      </c>
      <c r="M5206" s="436">
        <f t="shared" si="1060"/>
        <v>26</v>
      </c>
      <c r="N5206" s="437">
        <f t="shared" si="1066"/>
        <v>6</v>
      </c>
      <c r="O5206" s="437"/>
      <c r="P5206" s="430" t="str">
        <f t="shared" si="1061"/>
        <v/>
      </c>
      <c r="U5206" s="177">
        <v>33</v>
      </c>
      <c r="V5206" s="177" t="s">
        <v>3491</v>
      </c>
      <c r="W5206" s="177" t="s">
        <v>2619</v>
      </c>
      <c r="X5206" s="177" t="s">
        <v>2639</v>
      </c>
      <c r="Y5206" s="177" t="s">
        <v>4375</v>
      </c>
      <c r="Z5206" s="177" t="s">
        <v>7087</v>
      </c>
      <c r="AA5206" s="525" t="s">
        <v>4376</v>
      </c>
      <c r="AB5206" s="399" t="str">
        <f t="shared" si="1062"/>
        <v>DC2KV71</v>
      </c>
      <c r="AC5206" s="399" t="str">
        <f t="shared" si="1063"/>
        <v>DC2KV71-DC</v>
      </c>
      <c r="AD5206" t="str">
        <f>Y5206&amp;"-"&amp;VLOOKUP(AC5206,'LICH THI'!C:AA,9,0)</f>
        <v>65DCKT20145-42484</v>
      </c>
      <c r="AE5206">
        <f t="shared" si="1064"/>
        <v>1</v>
      </c>
    </row>
    <row r="5207" spans="1:31" x14ac:dyDescent="0.25">
      <c r="A5207" s="436" t="str">
        <f t="shared" si="1054"/>
        <v>DC2KV72-DC-1</v>
      </c>
      <c r="B5207" s="436">
        <f>COUNTIF(AC$4:AC5207,AC5207)</f>
        <v>1</v>
      </c>
      <c r="C5207" s="436" t="str">
        <f t="shared" si="1055"/>
        <v>DC2KV72-DC</v>
      </c>
      <c r="D5207" s="436">
        <f>VLOOKUP(C5207,'LICH THI'!C:AA,12,0)</f>
        <v>13</v>
      </c>
      <c r="E5207" s="436">
        <f>VLOOKUP(C5207,'LICH THI'!C:AA,13,0)</f>
        <v>13</v>
      </c>
      <c r="F5207" s="436">
        <f t="shared" si="1065"/>
        <v>13</v>
      </c>
      <c r="G5207" s="436">
        <f>VLOOKUP(C5207,'LICH THI'!C:AA,14,0)</f>
        <v>1</v>
      </c>
      <c r="H5207" s="436">
        <f t="shared" si="1056"/>
        <v>1</v>
      </c>
      <c r="I5207" s="436" t="str">
        <f t="shared" si="1057"/>
        <v>Vũ Thị Vân Anh</v>
      </c>
      <c r="J5207" s="436"/>
      <c r="K5207" s="436">
        <f t="shared" si="1058"/>
        <v>1</v>
      </c>
      <c r="L5207" s="436" t="str">
        <f t="shared" si="1059"/>
        <v>DC2KV72-DC-1</v>
      </c>
      <c r="M5207" s="436">
        <f t="shared" si="1060"/>
        <v>7</v>
      </c>
      <c r="N5207" s="437">
        <f t="shared" si="1066"/>
        <v>8</v>
      </c>
      <c r="O5207" s="437"/>
      <c r="P5207" s="430" t="str">
        <f t="shared" si="1061"/>
        <v/>
      </c>
      <c r="U5207" s="177">
        <v>1</v>
      </c>
      <c r="V5207" s="177" t="s">
        <v>4083</v>
      </c>
      <c r="W5207" s="177" t="s">
        <v>6571</v>
      </c>
      <c r="X5207" s="177" t="s">
        <v>2611</v>
      </c>
      <c r="Y5207" s="177" t="s">
        <v>6572</v>
      </c>
      <c r="Z5207" s="177" t="s">
        <v>7373</v>
      </c>
      <c r="AA5207" s="525" t="s">
        <v>5607</v>
      </c>
      <c r="AB5207" s="399" t="str">
        <f t="shared" si="1062"/>
        <v>DC2KV72</v>
      </c>
      <c r="AC5207" s="399" t="str">
        <f t="shared" si="1063"/>
        <v>DC2KV72-DC</v>
      </c>
      <c r="AD5207" t="str">
        <f>Y5207&amp;"-"&amp;VLOOKUP(AC5207,'LICH THI'!C:AA,9,0)</f>
        <v>65DCVB22632-42473</v>
      </c>
      <c r="AE5207">
        <f t="shared" si="1064"/>
        <v>1</v>
      </c>
    </row>
    <row r="5208" spans="1:31" x14ac:dyDescent="0.25">
      <c r="A5208" s="436" t="str">
        <f t="shared" si="1054"/>
        <v>DC2KV72-DC-2</v>
      </c>
      <c r="B5208" s="436">
        <f>COUNTIF(AC$4:AC5208,AC5208)</f>
        <v>2</v>
      </c>
      <c r="C5208" s="436" t="str">
        <f t="shared" si="1055"/>
        <v>DC2KV72-DC</v>
      </c>
      <c r="D5208" s="436">
        <f>VLOOKUP(C5208,'LICH THI'!C:AA,12,0)</f>
        <v>13</v>
      </c>
      <c r="E5208" s="436">
        <f>VLOOKUP(C5208,'LICH THI'!C:AA,13,0)</f>
        <v>13</v>
      </c>
      <c r="F5208" s="436">
        <f t="shared" si="1065"/>
        <v>13</v>
      </c>
      <c r="G5208" s="436">
        <f>VLOOKUP(C5208,'LICH THI'!C:AA,14,0)</f>
        <v>1</v>
      </c>
      <c r="H5208" s="436">
        <f t="shared" si="1056"/>
        <v>1</v>
      </c>
      <c r="I5208" s="436" t="str">
        <f t="shared" si="1057"/>
        <v>Nguyễn Đình Công</v>
      </c>
      <c r="J5208" s="436"/>
      <c r="K5208" s="436">
        <f t="shared" si="1058"/>
        <v>1</v>
      </c>
      <c r="L5208" s="436" t="str">
        <f t="shared" si="1059"/>
        <v>DC2KV72-DC-1</v>
      </c>
      <c r="M5208" s="436">
        <f t="shared" si="1060"/>
        <v>7</v>
      </c>
      <c r="N5208" s="437">
        <f t="shared" si="1066"/>
        <v>9</v>
      </c>
      <c r="O5208" s="437"/>
      <c r="P5208" s="430" t="str">
        <f t="shared" si="1061"/>
        <v/>
      </c>
      <c r="U5208" s="177">
        <v>2</v>
      </c>
      <c r="V5208" s="177" t="s">
        <v>4083</v>
      </c>
      <c r="W5208" s="177" t="s">
        <v>2780</v>
      </c>
      <c r="X5208" s="177" t="s">
        <v>3104</v>
      </c>
      <c r="Y5208" s="177" t="s">
        <v>7374</v>
      </c>
      <c r="Z5208" s="177" t="s">
        <v>7373</v>
      </c>
      <c r="AA5208" s="525" t="s">
        <v>7375</v>
      </c>
      <c r="AB5208" s="399" t="str">
        <f t="shared" si="1062"/>
        <v>DC2KV72</v>
      </c>
      <c r="AC5208" s="399" t="str">
        <f t="shared" si="1063"/>
        <v>DC2KV72-DC</v>
      </c>
      <c r="AD5208" t="str">
        <f>Y5208&amp;"-"&amp;VLOOKUP(AC5208,'LICH THI'!C:AA,9,0)</f>
        <v>65DCVB24178-42473</v>
      </c>
      <c r="AE5208">
        <f t="shared" si="1064"/>
        <v>1</v>
      </c>
    </row>
    <row r="5209" spans="1:31" x14ac:dyDescent="0.25">
      <c r="A5209" s="436" t="str">
        <f t="shared" si="1054"/>
        <v>DC2KV72-DC-3</v>
      </c>
      <c r="B5209" s="436">
        <f>COUNTIF(AC$4:AC5209,AC5209)</f>
        <v>3</v>
      </c>
      <c r="C5209" s="436" t="str">
        <f t="shared" si="1055"/>
        <v>DC2KV72-DC</v>
      </c>
      <c r="D5209" s="436">
        <f>VLOOKUP(C5209,'LICH THI'!C:AA,12,0)</f>
        <v>13</v>
      </c>
      <c r="E5209" s="436">
        <f>VLOOKUP(C5209,'LICH THI'!C:AA,13,0)</f>
        <v>13</v>
      </c>
      <c r="F5209" s="436">
        <f t="shared" si="1065"/>
        <v>13</v>
      </c>
      <c r="G5209" s="436">
        <f>VLOOKUP(C5209,'LICH THI'!C:AA,14,0)</f>
        <v>1</v>
      </c>
      <c r="H5209" s="436">
        <f t="shared" si="1056"/>
        <v>1</v>
      </c>
      <c r="I5209" s="436" t="str">
        <f t="shared" si="1057"/>
        <v>Nguyễn Viết Hoàng</v>
      </c>
      <c r="J5209" s="436"/>
      <c r="K5209" s="436">
        <f t="shared" si="1058"/>
        <v>1</v>
      </c>
      <c r="L5209" s="436" t="str">
        <f t="shared" si="1059"/>
        <v>DC2KV72-DC-1</v>
      </c>
      <c r="M5209" s="436">
        <f t="shared" si="1060"/>
        <v>7</v>
      </c>
      <c r="N5209" s="437">
        <f t="shared" si="1066"/>
        <v>10</v>
      </c>
      <c r="O5209" s="437"/>
      <c r="P5209" s="430" t="str">
        <f t="shared" si="1061"/>
        <v/>
      </c>
      <c r="U5209" s="177">
        <v>3</v>
      </c>
      <c r="V5209" s="177" t="s">
        <v>4083</v>
      </c>
      <c r="W5209" s="177" t="s">
        <v>3934</v>
      </c>
      <c r="X5209" s="177" t="s">
        <v>2834</v>
      </c>
      <c r="Y5209" s="177" t="s">
        <v>7018</v>
      </c>
      <c r="Z5209" s="177" t="s">
        <v>7373</v>
      </c>
      <c r="AA5209" s="525" t="s">
        <v>5618</v>
      </c>
      <c r="AB5209" s="399" t="str">
        <f t="shared" si="1062"/>
        <v>DC2KV72</v>
      </c>
      <c r="AC5209" s="399" t="str">
        <f t="shared" si="1063"/>
        <v>DC2KV72-DC</v>
      </c>
      <c r="AD5209" t="str">
        <f>Y5209&amp;"-"&amp;VLOOKUP(AC5209,'LICH THI'!C:AA,9,0)</f>
        <v>65DCVB24238-42473</v>
      </c>
      <c r="AE5209">
        <f t="shared" si="1064"/>
        <v>1</v>
      </c>
    </row>
    <row r="5210" spans="1:31" x14ac:dyDescent="0.25">
      <c r="A5210" s="436" t="str">
        <f t="shared" si="1054"/>
        <v>DC2KV72-DC-4</v>
      </c>
      <c r="B5210" s="436">
        <f>COUNTIF(AC$4:AC5210,AC5210)</f>
        <v>4</v>
      </c>
      <c r="C5210" s="436" t="str">
        <f t="shared" si="1055"/>
        <v>DC2KV72-DC</v>
      </c>
      <c r="D5210" s="436">
        <f>VLOOKUP(C5210,'LICH THI'!C:AA,12,0)</f>
        <v>13</v>
      </c>
      <c r="E5210" s="436">
        <f>VLOOKUP(C5210,'LICH THI'!C:AA,13,0)</f>
        <v>13</v>
      </c>
      <c r="F5210" s="436">
        <f t="shared" si="1065"/>
        <v>13</v>
      </c>
      <c r="G5210" s="436">
        <f>VLOOKUP(C5210,'LICH THI'!C:AA,14,0)</f>
        <v>1</v>
      </c>
      <c r="H5210" s="436">
        <f t="shared" si="1056"/>
        <v>1</v>
      </c>
      <c r="I5210" s="436" t="str">
        <f t="shared" si="1057"/>
        <v>An Hoàng Nam</v>
      </c>
      <c r="J5210" s="436"/>
      <c r="K5210" s="436">
        <f t="shared" si="1058"/>
        <v>1</v>
      </c>
      <c r="L5210" s="436" t="str">
        <f t="shared" si="1059"/>
        <v>DC2KV72-DC-1</v>
      </c>
      <c r="M5210" s="436">
        <f t="shared" si="1060"/>
        <v>7</v>
      </c>
      <c r="N5210" s="437">
        <f t="shared" si="1066"/>
        <v>11</v>
      </c>
      <c r="O5210" s="437"/>
      <c r="P5210" s="430" t="str">
        <f t="shared" si="1061"/>
        <v/>
      </c>
      <c r="U5210" s="177">
        <v>4</v>
      </c>
      <c r="V5210" s="177" t="s">
        <v>4083</v>
      </c>
      <c r="W5210" s="177" t="s">
        <v>6574</v>
      </c>
      <c r="X5210" s="177" t="s">
        <v>2773</v>
      </c>
      <c r="Y5210" s="177" t="s">
        <v>6575</v>
      </c>
      <c r="Z5210" s="177" t="s">
        <v>7373</v>
      </c>
      <c r="AA5210" s="525" t="s">
        <v>6038</v>
      </c>
      <c r="AB5210" s="399" t="str">
        <f t="shared" si="1062"/>
        <v>DC2KV72</v>
      </c>
      <c r="AC5210" s="399" t="str">
        <f t="shared" si="1063"/>
        <v>DC2KV72-DC</v>
      </c>
      <c r="AD5210" t="str">
        <f>Y5210&amp;"-"&amp;VLOOKUP(AC5210,'LICH THI'!C:AA,9,0)</f>
        <v>65DCVB22635-42473</v>
      </c>
      <c r="AE5210">
        <f t="shared" si="1064"/>
        <v>1</v>
      </c>
    </row>
    <row r="5211" spans="1:31" x14ac:dyDescent="0.25">
      <c r="A5211" s="436" t="str">
        <f t="shared" si="1054"/>
        <v>DC2KV72-DC-5</v>
      </c>
      <c r="B5211" s="436">
        <f>COUNTIF(AC$4:AC5211,AC5211)</f>
        <v>5</v>
      </c>
      <c r="C5211" s="436" t="str">
        <f t="shared" si="1055"/>
        <v>DC2KV72-DC</v>
      </c>
      <c r="D5211" s="436">
        <f>VLOOKUP(C5211,'LICH THI'!C:AA,12,0)</f>
        <v>13</v>
      </c>
      <c r="E5211" s="436">
        <f>VLOOKUP(C5211,'LICH THI'!C:AA,13,0)</f>
        <v>13</v>
      </c>
      <c r="F5211" s="436">
        <f t="shared" si="1065"/>
        <v>13</v>
      </c>
      <c r="G5211" s="436">
        <f>VLOOKUP(C5211,'LICH THI'!C:AA,14,0)</f>
        <v>1</v>
      </c>
      <c r="H5211" s="436">
        <f t="shared" si="1056"/>
        <v>1</v>
      </c>
      <c r="I5211" s="436" t="str">
        <f t="shared" si="1057"/>
        <v>Nguyễn Minh Quang</v>
      </c>
      <c r="J5211" s="436"/>
      <c r="K5211" s="436">
        <f t="shared" si="1058"/>
        <v>1</v>
      </c>
      <c r="L5211" s="436" t="str">
        <f t="shared" si="1059"/>
        <v>DC2KV72-DC-1</v>
      </c>
      <c r="M5211" s="436">
        <f t="shared" si="1060"/>
        <v>7</v>
      </c>
      <c r="N5211" s="437">
        <f t="shared" si="1066"/>
        <v>12</v>
      </c>
      <c r="O5211" s="437"/>
      <c r="P5211" s="430" t="str">
        <f t="shared" si="1061"/>
        <v/>
      </c>
      <c r="U5211" s="177">
        <v>5</v>
      </c>
      <c r="V5211" s="177" t="s">
        <v>4083</v>
      </c>
      <c r="W5211" s="177" t="s">
        <v>2708</v>
      </c>
      <c r="X5211" s="177" t="s">
        <v>3147</v>
      </c>
      <c r="Y5211" s="177" t="s">
        <v>7376</v>
      </c>
      <c r="Z5211" s="177" t="s">
        <v>7373</v>
      </c>
      <c r="AA5211" s="525" t="s">
        <v>7377</v>
      </c>
      <c r="AB5211" s="399" t="str">
        <f t="shared" si="1062"/>
        <v>DC2KV72</v>
      </c>
      <c r="AC5211" s="399" t="str">
        <f t="shared" si="1063"/>
        <v>DC2KV72-DC</v>
      </c>
      <c r="AD5211" t="str">
        <f>Y5211&amp;"-"&amp;VLOOKUP(AC5211,'LICH THI'!C:AA,9,0)</f>
        <v>65DCVB21880-42473</v>
      </c>
      <c r="AE5211">
        <f t="shared" si="1064"/>
        <v>1</v>
      </c>
    </row>
    <row r="5212" spans="1:31" x14ac:dyDescent="0.25">
      <c r="A5212" s="436" t="str">
        <f t="shared" si="1054"/>
        <v>DC2KV72-DC-6</v>
      </c>
      <c r="B5212" s="436">
        <f>COUNTIF(AC$4:AC5212,AC5212)</f>
        <v>6</v>
      </c>
      <c r="C5212" s="436" t="str">
        <f t="shared" si="1055"/>
        <v>DC2KV72-DC</v>
      </c>
      <c r="D5212" s="436">
        <f>VLOOKUP(C5212,'LICH THI'!C:AA,12,0)</f>
        <v>13</v>
      </c>
      <c r="E5212" s="436">
        <f>VLOOKUP(C5212,'LICH THI'!C:AA,13,0)</f>
        <v>13</v>
      </c>
      <c r="F5212" s="436">
        <f t="shared" si="1065"/>
        <v>13</v>
      </c>
      <c r="G5212" s="436">
        <f>VLOOKUP(C5212,'LICH THI'!C:AA,14,0)</f>
        <v>1</v>
      </c>
      <c r="H5212" s="436">
        <f t="shared" si="1056"/>
        <v>1</v>
      </c>
      <c r="I5212" s="436" t="str">
        <f t="shared" si="1057"/>
        <v>Nguyễn Vũ Sơn</v>
      </c>
      <c r="J5212" s="436"/>
      <c r="K5212" s="436">
        <f t="shared" si="1058"/>
        <v>1</v>
      </c>
      <c r="L5212" s="436" t="str">
        <f t="shared" si="1059"/>
        <v>DC2KV72-DC-1</v>
      </c>
      <c r="M5212" s="436">
        <f t="shared" si="1060"/>
        <v>7</v>
      </c>
      <c r="N5212" s="437">
        <f t="shared" si="1066"/>
        <v>13</v>
      </c>
      <c r="O5212" s="437"/>
      <c r="P5212" s="430" t="str">
        <f t="shared" si="1061"/>
        <v/>
      </c>
      <c r="U5212" s="177">
        <v>6</v>
      </c>
      <c r="V5212" s="177" t="s">
        <v>4083</v>
      </c>
      <c r="W5212" s="177" t="s">
        <v>7378</v>
      </c>
      <c r="X5212" s="177" t="s">
        <v>2688</v>
      </c>
      <c r="Y5212" s="177" t="s">
        <v>7379</v>
      </c>
      <c r="Z5212" s="177" t="s">
        <v>7373</v>
      </c>
      <c r="AA5212" s="525" t="s">
        <v>7380</v>
      </c>
      <c r="AB5212" s="399" t="str">
        <f t="shared" si="1062"/>
        <v>DC2KV72</v>
      </c>
      <c r="AC5212" s="399" t="str">
        <f t="shared" si="1063"/>
        <v>DC2KV72-DC</v>
      </c>
      <c r="AD5212" t="str">
        <f>Y5212&amp;"-"&amp;VLOOKUP(AC5212,'LICH THI'!C:AA,9,0)</f>
        <v>65DCVB24441-42473</v>
      </c>
      <c r="AE5212">
        <f t="shared" si="1064"/>
        <v>1</v>
      </c>
    </row>
    <row r="5213" spans="1:31" x14ac:dyDescent="0.25">
      <c r="A5213" s="436" t="str">
        <f t="shared" si="1054"/>
        <v>DC2KV72-DC-7</v>
      </c>
      <c r="B5213" s="436">
        <f>COUNTIF(AC$4:AC5213,AC5213)</f>
        <v>7</v>
      </c>
      <c r="C5213" s="436" t="str">
        <f t="shared" si="1055"/>
        <v>DC2KV72-DC</v>
      </c>
      <c r="D5213" s="436">
        <f>VLOOKUP(C5213,'LICH THI'!C:AA,12,0)</f>
        <v>13</v>
      </c>
      <c r="E5213" s="436">
        <f>VLOOKUP(C5213,'LICH THI'!C:AA,13,0)</f>
        <v>13</v>
      </c>
      <c r="F5213" s="436">
        <f t="shared" si="1065"/>
        <v>13</v>
      </c>
      <c r="G5213" s="436">
        <f>VLOOKUP(C5213,'LICH THI'!C:AA,14,0)</f>
        <v>1</v>
      </c>
      <c r="H5213" s="436">
        <f t="shared" si="1056"/>
        <v>1</v>
      </c>
      <c r="I5213" s="436" t="str">
        <f t="shared" si="1057"/>
        <v>Lê Anh Tú</v>
      </c>
      <c r="J5213" s="436"/>
      <c r="K5213" s="436">
        <f t="shared" si="1058"/>
        <v>1</v>
      </c>
      <c r="L5213" s="436" t="str">
        <f t="shared" si="1059"/>
        <v>DC2KV72-DC-1</v>
      </c>
      <c r="M5213" s="436">
        <f t="shared" si="1060"/>
        <v>7</v>
      </c>
      <c r="N5213" s="437">
        <f t="shared" si="1066"/>
        <v>1</v>
      </c>
      <c r="O5213" s="437"/>
      <c r="P5213" s="430" t="str">
        <f t="shared" si="1061"/>
        <v/>
      </c>
      <c r="U5213" s="177">
        <v>11</v>
      </c>
      <c r="V5213" s="177" t="s">
        <v>4083</v>
      </c>
      <c r="W5213" s="177" t="s">
        <v>4172</v>
      </c>
      <c r="X5213" s="177" t="s">
        <v>2697</v>
      </c>
      <c r="Y5213" s="177" t="s">
        <v>6021</v>
      </c>
      <c r="Z5213" s="177" t="s">
        <v>7373</v>
      </c>
      <c r="AA5213" s="525" t="s">
        <v>2850</v>
      </c>
      <c r="AB5213" s="399" t="str">
        <f t="shared" si="1062"/>
        <v>DC2KV72</v>
      </c>
      <c r="AC5213" s="399" t="str">
        <f t="shared" si="1063"/>
        <v>DC2KV72-DC</v>
      </c>
      <c r="AD5213" t="str">
        <f>Y5213&amp;"-"&amp;VLOOKUP(AC5213,'LICH THI'!C:AA,9,0)</f>
        <v>65DCVB22197-42473</v>
      </c>
      <c r="AE5213">
        <f t="shared" si="1064"/>
        <v>1</v>
      </c>
    </row>
    <row r="5214" spans="1:31" x14ac:dyDescent="0.25">
      <c r="A5214" s="436" t="str">
        <f t="shared" si="1054"/>
        <v>DC2KV72-DC-8</v>
      </c>
      <c r="B5214" s="436">
        <f>COUNTIF(AC$4:AC5214,AC5214)</f>
        <v>8</v>
      </c>
      <c r="C5214" s="436" t="str">
        <f t="shared" si="1055"/>
        <v>DC2KV72-DC</v>
      </c>
      <c r="D5214" s="436">
        <f>VLOOKUP(C5214,'LICH THI'!C:AA,12,0)</f>
        <v>13</v>
      </c>
      <c r="E5214" s="436">
        <f>VLOOKUP(C5214,'LICH THI'!C:AA,13,0)</f>
        <v>13</v>
      </c>
      <c r="F5214" s="436">
        <f t="shared" si="1065"/>
        <v>13</v>
      </c>
      <c r="G5214" s="436">
        <f>VLOOKUP(C5214,'LICH THI'!C:AA,14,0)</f>
        <v>1</v>
      </c>
      <c r="H5214" s="436">
        <f t="shared" si="1056"/>
        <v>1</v>
      </c>
      <c r="I5214" s="436" t="str">
        <f t="shared" si="1057"/>
        <v>Nguyễn Anh Tuấn</v>
      </c>
      <c r="J5214" s="436"/>
      <c r="K5214" s="436">
        <f t="shared" si="1058"/>
        <v>1</v>
      </c>
      <c r="L5214" s="436" t="str">
        <f t="shared" si="1059"/>
        <v>DC2KV72-DC-1</v>
      </c>
      <c r="M5214" s="436">
        <f t="shared" si="1060"/>
        <v>7</v>
      </c>
      <c r="N5214" s="437">
        <f t="shared" si="1066"/>
        <v>2</v>
      </c>
      <c r="O5214" s="437"/>
      <c r="P5214" s="430" t="str">
        <f t="shared" si="1061"/>
        <v/>
      </c>
      <c r="U5214" s="177">
        <v>12</v>
      </c>
      <c r="V5214" s="177" t="s">
        <v>4083</v>
      </c>
      <c r="W5214" s="177" t="s">
        <v>2995</v>
      </c>
      <c r="X5214" s="177" t="s">
        <v>2721</v>
      </c>
      <c r="Y5214" s="177" t="s">
        <v>7384</v>
      </c>
      <c r="Z5214" s="177" t="s">
        <v>7373</v>
      </c>
      <c r="AA5214" s="525" t="s">
        <v>5213</v>
      </c>
      <c r="AB5214" s="399" t="str">
        <f t="shared" si="1062"/>
        <v>DC2KV72</v>
      </c>
      <c r="AC5214" s="399" t="str">
        <f t="shared" si="1063"/>
        <v>DC2KV72-DC</v>
      </c>
      <c r="AD5214" t="str">
        <f>Y5214&amp;"-"&amp;VLOOKUP(AC5214,'LICH THI'!C:AA,9,0)</f>
        <v>65DCVB24562-42473</v>
      </c>
      <c r="AE5214">
        <f t="shared" si="1064"/>
        <v>1</v>
      </c>
    </row>
    <row r="5215" spans="1:31" x14ac:dyDescent="0.25">
      <c r="A5215" s="436" t="str">
        <f t="shared" si="1054"/>
        <v>DC2KV72-DC-9</v>
      </c>
      <c r="B5215" s="436">
        <f>COUNTIF(AC$4:AC5215,AC5215)</f>
        <v>9</v>
      </c>
      <c r="C5215" s="436" t="str">
        <f t="shared" si="1055"/>
        <v>DC2KV72-DC</v>
      </c>
      <c r="D5215" s="436">
        <f>VLOOKUP(C5215,'LICH THI'!C:AA,12,0)</f>
        <v>13</v>
      </c>
      <c r="E5215" s="436">
        <f>VLOOKUP(C5215,'LICH THI'!C:AA,13,0)</f>
        <v>13</v>
      </c>
      <c r="F5215" s="436">
        <f t="shared" si="1065"/>
        <v>13</v>
      </c>
      <c r="G5215" s="436">
        <f>VLOOKUP(C5215,'LICH THI'!C:AA,14,0)</f>
        <v>1</v>
      </c>
      <c r="H5215" s="436">
        <f t="shared" si="1056"/>
        <v>1</v>
      </c>
      <c r="I5215" s="436" t="str">
        <f t="shared" si="1057"/>
        <v>Nguyễn Phương Thảo</v>
      </c>
      <c r="J5215" s="436"/>
      <c r="K5215" s="436">
        <f t="shared" si="1058"/>
        <v>1</v>
      </c>
      <c r="L5215" s="436" t="str">
        <f t="shared" si="1059"/>
        <v>DC2KV72-DC-1</v>
      </c>
      <c r="M5215" s="436">
        <f t="shared" si="1060"/>
        <v>7</v>
      </c>
      <c r="N5215" s="437">
        <f t="shared" si="1066"/>
        <v>3</v>
      </c>
      <c r="O5215" s="437"/>
      <c r="P5215" s="430" t="str">
        <f t="shared" si="1061"/>
        <v/>
      </c>
      <c r="U5215" s="177">
        <v>7</v>
      </c>
      <c r="V5215" s="177" t="s">
        <v>4083</v>
      </c>
      <c r="W5215" s="177" t="s">
        <v>4086</v>
      </c>
      <c r="X5215" s="177" t="s">
        <v>2620</v>
      </c>
      <c r="Y5215" s="177" t="s">
        <v>4087</v>
      </c>
      <c r="Z5215" s="177" t="s">
        <v>7373</v>
      </c>
      <c r="AA5215" s="525" t="s">
        <v>4088</v>
      </c>
      <c r="AB5215" s="399" t="str">
        <f t="shared" si="1062"/>
        <v>DC2KV72</v>
      </c>
      <c r="AC5215" s="399" t="str">
        <f t="shared" si="1063"/>
        <v>DC2KV72-DC</v>
      </c>
      <c r="AD5215" t="str">
        <f>Y5215&amp;"-"&amp;VLOOKUP(AC5215,'LICH THI'!C:AA,9,0)</f>
        <v>65DCVB24372-42473</v>
      </c>
      <c r="AE5215">
        <f t="shared" si="1064"/>
        <v>1</v>
      </c>
    </row>
    <row r="5216" spans="1:31" x14ac:dyDescent="0.25">
      <c r="A5216" s="436" t="str">
        <f t="shared" si="1054"/>
        <v>DC2KV72-DC-10</v>
      </c>
      <c r="B5216" s="436">
        <f>COUNTIF(AC$4:AC5216,AC5216)</f>
        <v>10</v>
      </c>
      <c r="C5216" s="436" t="str">
        <f t="shared" si="1055"/>
        <v>DC2KV72-DC</v>
      </c>
      <c r="D5216" s="436">
        <f>VLOOKUP(C5216,'LICH THI'!C:AA,12,0)</f>
        <v>13</v>
      </c>
      <c r="E5216" s="436">
        <f>VLOOKUP(C5216,'LICH THI'!C:AA,13,0)</f>
        <v>13</v>
      </c>
      <c r="F5216" s="436">
        <f t="shared" si="1065"/>
        <v>13</v>
      </c>
      <c r="G5216" s="436">
        <f>VLOOKUP(C5216,'LICH THI'!C:AA,14,0)</f>
        <v>1</v>
      </c>
      <c r="H5216" s="436">
        <f t="shared" si="1056"/>
        <v>1</v>
      </c>
      <c r="I5216" s="436" t="str">
        <f t="shared" si="1057"/>
        <v>Phạm Ngọc Thiện</v>
      </c>
      <c r="J5216" s="436"/>
      <c r="K5216" s="436">
        <f t="shared" si="1058"/>
        <v>1</v>
      </c>
      <c r="L5216" s="436" t="str">
        <f t="shared" si="1059"/>
        <v>DC2KV72-DC-1</v>
      </c>
      <c r="M5216" s="436">
        <f t="shared" si="1060"/>
        <v>7</v>
      </c>
      <c r="N5216" s="437">
        <f t="shared" si="1066"/>
        <v>4</v>
      </c>
      <c r="O5216" s="437"/>
      <c r="P5216" s="430" t="str">
        <f t="shared" si="1061"/>
        <v/>
      </c>
      <c r="U5216" s="177">
        <v>8</v>
      </c>
      <c r="V5216" s="177" t="s">
        <v>4083</v>
      </c>
      <c r="W5216" s="177" t="s">
        <v>3081</v>
      </c>
      <c r="X5216" s="177" t="s">
        <v>4004</v>
      </c>
      <c r="Y5216" s="177" t="s">
        <v>4901</v>
      </c>
      <c r="Z5216" s="177" t="s">
        <v>7373</v>
      </c>
      <c r="AA5216" s="525" t="s">
        <v>3439</v>
      </c>
      <c r="AB5216" s="399" t="str">
        <f t="shared" si="1062"/>
        <v>DC2KV72</v>
      </c>
      <c r="AC5216" s="399" t="str">
        <f t="shared" si="1063"/>
        <v>DC2KV72-DC</v>
      </c>
      <c r="AD5216" t="str">
        <f>Y5216&amp;"-"&amp;VLOOKUP(AC5216,'LICH THI'!C:AA,9,0)</f>
        <v>65DCVB22631-42473</v>
      </c>
      <c r="AE5216">
        <f t="shared" si="1064"/>
        <v>1</v>
      </c>
    </row>
    <row r="5217" spans="1:31" x14ac:dyDescent="0.25">
      <c r="A5217" s="436" t="str">
        <f t="shared" si="1054"/>
        <v>DC2KV72-DC-11</v>
      </c>
      <c r="B5217" s="436">
        <f>COUNTIF(AC$4:AC5217,AC5217)</f>
        <v>11</v>
      </c>
      <c r="C5217" s="436" t="str">
        <f t="shared" si="1055"/>
        <v>DC2KV72-DC</v>
      </c>
      <c r="D5217" s="436">
        <f>VLOOKUP(C5217,'LICH THI'!C:AA,12,0)</f>
        <v>13</v>
      </c>
      <c r="E5217" s="436">
        <f>VLOOKUP(C5217,'LICH THI'!C:AA,13,0)</f>
        <v>13</v>
      </c>
      <c r="F5217" s="436">
        <f t="shared" si="1065"/>
        <v>13</v>
      </c>
      <c r="G5217" s="436">
        <f>VLOOKUP(C5217,'LICH THI'!C:AA,14,0)</f>
        <v>1</v>
      </c>
      <c r="H5217" s="436">
        <f t="shared" si="1056"/>
        <v>1</v>
      </c>
      <c r="I5217" s="436" t="str">
        <f t="shared" si="1057"/>
        <v>Phạm Minh Thuận</v>
      </c>
      <c r="J5217" s="436"/>
      <c r="K5217" s="436">
        <f t="shared" si="1058"/>
        <v>1</v>
      </c>
      <c r="L5217" s="436" t="str">
        <f t="shared" si="1059"/>
        <v>DC2KV72-DC-1</v>
      </c>
      <c r="M5217" s="436">
        <f t="shared" si="1060"/>
        <v>7</v>
      </c>
      <c r="N5217" s="437">
        <f t="shared" si="1066"/>
        <v>5</v>
      </c>
      <c r="O5217" s="437"/>
      <c r="P5217" s="430" t="str">
        <f t="shared" si="1061"/>
        <v/>
      </c>
      <c r="U5217" s="177">
        <v>9</v>
      </c>
      <c r="V5217" s="177" t="s">
        <v>4083</v>
      </c>
      <c r="W5217" s="177" t="s">
        <v>2749</v>
      </c>
      <c r="X5217" s="177" t="s">
        <v>4089</v>
      </c>
      <c r="Y5217" s="177" t="s">
        <v>4090</v>
      </c>
      <c r="Z5217" s="177" t="s">
        <v>7373</v>
      </c>
      <c r="AA5217" s="525" t="s">
        <v>4091</v>
      </c>
      <c r="AB5217" s="399" t="str">
        <f t="shared" si="1062"/>
        <v>DC2KV72</v>
      </c>
      <c r="AC5217" s="399" t="str">
        <f t="shared" si="1063"/>
        <v>DC2KV72-DC</v>
      </c>
      <c r="AD5217" t="str">
        <f>Y5217&amp;"-"&amp;VLOOKUP(AC5217,'LICH THI'!C:AA,9,0)</f>
        <v>65DCVB23617-42473</v>
      </c>
      <c r="AE5217">
        <f t="shared" si="1064"/>
        <v>1</v>
      </c>
    </row>
    <row r="5218" spans="1:31" x14ac:dyDescent="0.25">
      <c r="A5218" s="436" t="str">
        <f t="shared" si="1054"/>
        <v>DC2KV72-DC-12</v>
      </c>
      <c r="B5218" s="436">
        <f>COUNTIF(AC$4:AC5218,AC5218)</f>
        <v>12</v>
      </c>
      <c r="C5218" s="436" t="str">
        <f t="shared" si="1055"/>
        <v>DC2KV72-DC</v>
      </c>
      <c r="D5218" s="436">
        <f>VLOOKUP(C5218,'LICH THI'!C:AA,12,0)</f>
        <v>13</v>
      </c>
      <c r="E5218" s="436">
        <f>VLOOKUP(C5218,'LICH THI'!C:AA,13,0)</f>
        <v>13</v>
      </c>
      <c r="F5218" s="436">
        <f t="shared" si="1065"/>
        <v>13</v>
      </c>
      <c r="G5218" s="436">
        <f>VLOOKUP(C5218,'LICH THI'!C:AA,14,0)</f>
        <v>1</v>
      </c>
      <c r="H5218" s="436">
        <f t="shared" si="1056"/>
        <v>1</v>
      </c>
      <c r="I5218" s="436" t="str">
        <f t="shared" si="1057"/>
        <v>Nguyễn Cường Tráng</v>
      </c>
      <c r="J5218" s="436"/>
      <c r="K5218" s="436">
        <f t="shared" si="1058"/>
        <v>1</v>
      </c>
      <c r="L5218" s="436" t="str">
        <f t="shared" si="1059"/>
        <v>DC2KV72-DC-1</v>
      </c>
      <c r="M5218" s="436">
        <f t="shared" si="1060"/>
        <v>7</v>
      </c>
      <c r="N5218" s="437">
        <f t="shared" si="1066"/>
        <v>6</v>
      </c>
      <c r="O5218" s="437"/>
      <c r="P5218" s="430" t="str">
        <f t="shared" si="1061"/>
        <v/>
      </c>
      <c r="U5218" s="177">
        <v>10</v>
      </c>
      <c r="V5218" s="177" t="s">
        <v>4083</v>
      </c>
      <c r="W5218" s="177" t="s">
        <v>7381</v>
      </c>
      <c r="X5218" s="177" t="s">
        <v>7382</v>
      </c>
      <c r="Y5218" s="177" t="s">
        <v>7383</v>
      </c>
      <c r="Z5218" s="177" t="s">
        <v>7373</v>
      </c>
      <c r="AA5218" s="525" t="s">
        <v>2932</v>
      </c>
      <c r="AB5218" s="399" t="str">
        <f t="shared" si="1062"/>
        <v>DC2KV72</v>
      </c>
      <c r="AC5218" s="399" t="str">
        <f t="shared" si="1063"/>
        <v>DC2KV72-DC</v>
      </c>
      <c r="AD5218" t="str">
        <f>Y5218&amp;"-"&amp;VLOOKUP(AC5218,'LICH THI'!C:AA,9,0)</f>
        <v>65DCVB24046-42473</v>
      </c>
      <c r="AE5218">
        <f t="shared" si="1064"/>
        <v>1</v>
      </c>
    </row>
    <row r="5219" spans="1:31" x14ac:dyDescent="0.25">
      <c r="A5219" s="436" t="str">
        <f t="shared" si="1054"/>
        <v>DC2KV72-DC-13</v>
      </c>
      <c r="B5219" s="436">
        <f>COUNTIF(AC$4:AC5219,AC5219)</f>
        <v>13</v>
      </c>
      <c r="C5219" s="436" t="str">
        <f t="shared" si="1055"/>
        <v>DC2KV72-DC</v>
      </c>
      <c r="D5219" s="436">
        <f>VLOOKUP(C5219,'LICH THI'!C:AA,12,0)</f>
        <v>13</v>
      </c>
      <c r="E5219" s="436">
        <f>VLOOKUP(C5219,'LICH THI'!C:AA,13,0)</f>
        <v>13</v>
      </c>
      <c r="F5219" s="436">
        <f t="shared" si="1065"/>
        <v>13</v>
      </c>
      <c r="G5219" s="436">
        <f>VLOOKUP(C5219,'LICH THI'!C:AA,14,0)</f>
        <v>1</v>
      </c>
      <c r="H5219" s="436">
        <f t="shared" si="1056"/>
        <v>1</v>
      </c>
      <c r="I5219" s="436" t="str">
        <f t="shared" si="1057"/>
        <v>Dương Quốc Vượng</v>
      </c>
      <c r="J5219" s="436"/>
      <c r="K5219" s="436">
        <f t="shared" si="1058"/>
        <v>1</v>
      </c>
      <c r="L5219" s="436" t="str">
        <f t="shared" si="1059"/>
        <v>DC2KV72-DC-1</v>
      </c>
      <c r="M5219" s="436">
        <f t="shared" si="1060"/>
        <v>7</v>
      </c>
      <c r="N5219" s="437">
        <f t="shared" si="1066"/>
        <v>7</v>
      </c>
      <c r="O5219" s="437"/>
      <c r="P5219" s="430" t="str">
        <f t="shared" si="1061"/>
        <v/>
      </c>
      <c r="U5219" s="177">
        <v>13</v>
      </c>
      <c r="V5219" s="177" t="s">
        <v>4083</v>
      </c>
      <c r="W5219" s="177" t="s">
        <v>7385</v>
      </c>
      <c r="X5219" s="177" t="s">
        <v>7386</v>
      </c>
      <c r="Y5219" s="177" t="s">
        <v>7387</v>
      </c>
      <c r="Z5219" s="177" t="s">
        <v>7373</v>
      </c>
      <c r="AA5219" s="525" t="s">
        <v>3441</v>
      </c>
      <c r="AB5219" s="399" t="str">
        <f t="shared" si="1062"/>
        <v>DC2KV72</v>
      </c>
      <c r="AC5219" s="399" t="str">
        <f t="shared" si="1063"/>
        <v>DC2KV72-DC</v>
      </c>
      <c r="AD5219" t="str">
        <f>Y5219&amp;"-"&amp;VLOOKUP(AC5219,'LICH THI'!C:AA,9,0)</f>
        <v>65DCVB24052-42473</v>
      </c>
      <c r="AE5219">
        <f t="shared" si="1064"/>
        <v>1</v>
      </c>
    </row>
    <row r="5220" spans="1:31" x14ac:dyDescent="0.25">
      <c r="A5220" s="436" t="str">
        <f t="shared" si="1054"/>
        <v>DC2KV73-DC-1</v>
      </c>
      <c r="B5220" s="436">
        <f>COUNTIF(AC$4:AC5220,AC5220)</f>
        <v>1</v>
      </c>
      <c r="C5220" s="436" t="str">
        <f t="shared" si="1055"/>
        <v>DC2KV73-DC</v>
      </c>
      <c r="D5220" s="436">
        <f>VLOOKUP(C5220,'LICH THI'!C:AA,12,0)</f>
        <v>58</v>
      </c>
      <c r="E5220" s="436">
        <f>VLOOKUP(C5220,'LICH THI'!C:AA,13,0)</f>
        <v>45</v>
      </c>
      <c r="F5220" s="436">
        <f t="shared" si="1065"/>
        <v>45</v>
      </c>
      <c r="G5220" s="436">
        <f>VLOOKUP(C5220,'LICH THI'!C:AA,14,0)</f>
        <v>2</v>
      </c>
      <c r="H5220" s="436">
        <f t="shared" si="1056"/>
        <v>1</v>
      </c>
      <c r="I5220" s="436" t="str">
        <f t="shared" si="1057"/>
        <v>Trần Bình An</v>
      </c>
      <c r="J5220" s="436"/>
      <c r="K5220" s="436">
        <f t="shared" si="1058"/>
        <v>2</v>
      </c>
      <c r="L5220" s="436" t="str">
        <f t="shared" si="1059"/>
        <v>DC2KV73-DC-2</v>
      </c>
      <c r="M5220" s="436">
        <f t="shared" si="1060"/>
        <v>28</v>
      </c>
      <c r="N5220" s="437">
        <f t="shared" si="1066"/>
        <v>69</v>
      </c>
      <c r="O5220" s="437"/>
      <c r="P5220" s="430" t="str">
        <f t="shared" si="1061"/>
        <v/>
      </c>
      <c r="U5220" s="177">
        <v>51</v>
      </c>
      <c r="V5220" s="177" t="s">
        <v>3046</v>
      </c>
      <c r="W5220" s="177" t="s">
        <v>6391</v>
      </c>
      <c r="X5220" s="177" t="s">
        <v>3492</v>
      </c>
      <c r="Y5220" s="177" t="s">
        <v>6392</v>
      </c>
      <c r="Z5220" s="177" t="s">
        <v>6378</v>
      </c>
      <c r="AA5220" s="525" t="s">
        <v>6393</v>
      </c>
      <c r="AB5220" s="399" t="str">
        <f t="shared" si="1062"/>
        <v>DC2KV73</v>
      </c>
      <c r="AC5220" s="399" t="str">
        <f t="shared" si="1063"/>
        <v>DC2KV73-DC</v>
      </c>
      <c r="AD5220" t="str">
        <f>Y5220&amp;"-"&amp;VLOOKUP(AC5220,'LICH THI'!C:AA,9,0)</f>
        <v>63DCKT3206-42483</v>
      </c>
      <c r="AE5220">
        <f t="shared" si="1064"/>
        <v>1</v>
      </c>
    </row>
    <row r="5221" spans="1:31" x14ac:dyDescent="0.25">
      <c r="A5221" s="436" t="str">
        <f t="shared" si="1054"/>
        <v>DC2KV73-DC-2</v>
      </c>
      <c r="B5221" s="436">
        <f>COUNTIF(AC$4:AC5221,AC5221)</f>
        <v>2</v>
      </c>
      <c r="C5221" s="436" t="str">
        <f t="shared" si="1055"/>
        <v>DC2KV73-DC</v>
      </c>
      <c r="D5221" s="436">
        <f>VLOOKUP(C5221,'LICH THI'!C:AA,12,0)</f>
        <v>58</v>
      </c>
      <c r="E5221" s="436">
        <f>VLOOKUP(C5221,'LICH THI'!C:AA,13,0)</f>
        <v>45</v>
      </c>
      <c r="F5221" s="436">
        <f t="shared" si="1065"/>
        <v>45</v>
      </c>
      <c r="G5221" s="436">
        <f>VLOOKUP(C5221,'LICH THI'!C:AA,14,0)</f>
        <v>2</v>
      </c>
      <c r="H5221" s="436">
        <f t="shared" si="1056"/>
        <v>1</v>
      </c>
      <c r="I5221" s="436" t="str">
        <f t="shared" si="1057"/>
        <v>Bùi Thị Tú Anh</v>
      </c>
      <c r="J5221" s="436"/>
      <c r="K5221" s="436">
        <f t="shared" si="1058"/>
        <v>2</v>
      </c>
      <c r="L5221" s="436" t="str">
        <f t="shared" si="1059"/>
        <v>DC2KV73-DC-2</v>
      </c>
      <c r="M5221" s="436">
        <f t="shared" si="1060"/>
        <v>28</v>
      </c>
      <c r="N5221" s="437">
        <f t="shared" si="1066"/>
        <v>70</v>
      </c>
      <c r="O5221" s="437"/>
      <c r="P5221" s="430" t="str">
        <f t="shared" si="1061"/>
        <v/>
      </c>
      <c r="U5221" s="177">
        <v>46</v>
      </c>
      <c r="V5221" s="177" t="s">
        <v>3556</v>
      </c>
      <c r="W5221" s="177" t="s">
        <v>5614</v>
      </c>
      <c r="X5221" s="177" t="s">
        <v>2611</v>
      </c>
      <c r="Y5221" s="177" t="s">
        <v>5615</v>
      </c>
      <c r="Z5221" s="177" t="s">
        <v>6378</v>
      </c>
      <c r="AA5221" s="525" t="s">
        <v>5616</v>
      </c>
      <c r="AB5221" s="399" t="str">
        <f t="shared" si="1062"/>
        <v>DC2KV73</v>
      </c>
      <c r="AC5221" s="399" t="str">
        <f t="shared" si="1063"/>
        <v>DC2KV73-DC</v>
      </c>
      <c r="AD5221" t="str">
        <f>Y5221&amp;"-"&amp;VLOOKUP(AC5221,'LICH THI'!C:AA,9,0)</f>
        <v>65DCQT22912-42483</v>
      </c>
      <c r="AE5221">
        <f t="shared" si="1064"/>
        <v>1</v>
      </c>
    </row>
    <row r="5222" spans="1:31" x14ac:dyDescent="0.25">
      <c r="A5222" s="436" t="str">
        <f t="shared" si="1054"/>
        <v>DC2KV73-DC-3</v>
      </c>
      <c r="B5222" s="436">
        <f>COUNTIF(AC$4:AC5222,AC5222)</f>
        <v>3</v>
      </c>
      <c r="C5222" s="436" t="str">
        <f t="shared" si="1055"/>
        <v>DC2KV73-DC</v>
      </c>
      <c r="D5222" s="436">
        <f>VLOOKUP(C5222,'LICH THI'!C:AA,12,0)</f>
        <v>58</v>
      </c>
      <c r="E5222" s="436">
        <f>VLOOKUP(C5222,'LICH THI'!C:AA,13,0)</f>
        <v>45</v>
      </c>
      <c r="F5222" s="436">
        <f t="shared" si="1065"/>
        <v>45</v>
      </c>
      <c r="G5222" s="436">
        <f>VLOOKUP(C5222,'LICH THI'!C:AA,14,0)</f>
        <v>2</v>
      </c>
      <c r="H5222" s="436">
        <f t="shared" si="1056"/>
        <v>1</v>
      </c>
      <c r="I5222" s="436" t="str">
        <f t="shared" si="1057"/>
        <v>Đặng Trịnh Phương Anh</v>
      </c>
      <c r="J5222" s="436"/>
      <c r="K5222" s="436">
        <f t="shared" si="1058"/>
        <v>2</v>
      </c>
      <c r="L5222" s="436" t="str">
        <f t="shared" si="1059"/>
        <v>DC2KV73-DC-2</v>
      </c>
      <c r="M5222" s="436">
        <f t="shared" si="1060"/>
        <v>28</v>
      </c>
      <c r="N5222" s="437">
        <f t="shared" si="1066"/>
        <v>71</v>
      </c>
      <c r="O5222" s="437"/>
      <c r="P5222" s="430" t="str">
        <f t="shared" si="1061"/>
        <v/>
      </c>
      <c r="U5222" s="177">
        <v>52</v>
      </c>
      <c r="V5222" s="177" t="s">
        <v>3046</v>
      </c>
      <c r="W5222" s="177" t="s">
        <v>6394</v>
      </c>
      <c r="X5222" s="177" t="s">
        <v>2611</v>
      </c>
      <c r="Y5222" s="177" t="s">
        <v>6395</v>
      </c>
      <c r="Z5222" s="177" t="s">
        <v>6378</v>
      </c>
      <c r="AA5222" s="525" t="s">
        <v>2682</v>
      </c>
      <c r="AB5222" s="399" t="str">
        <f t="shared" si="1062"/>
        <v>DC2KV73</v>
      </c>
      <c r="AC5222" s="399" t="str">
        <f t="shared" si="1063"/>
        <v>DC2KV73-DC</v>
      </c>
      <c r="AD5222" t="str">
        <f>Y5222&amp;"-"&amp;VLOOKUP(AC5222,'LICH THI'!C:AA,9,0)</f>
        <v>63DCKT3210-42483</v>
      </c>
      <c r="AE5222">
        <f t="shared" si="1064"/>
        <v>1</v>
      </c>
    </row>
    <row r="5223" spans="1:31" x14ac:dyDescent="0.25">
      <c r="A5223" s="436" t="str">
        <f t="shared" si="1054"/>
        <v>DC2KV73-DC-4</v>
      </c>
      <c r="B5223" s="436">
        <f>COUNTIF(AC$4:AC5223,AC5223)</f>
        <v>4</v>
      </c>
      <c r="C5223" s="436" t="str">
        <f t="shared" si="1055"/>
        <v>DC2KV73-DC</v>
      </c>
      <c r="D5223" s="436">
        <f>VLOOKUP(C5223,'LICH THI'!C:AA,12,0)</f>
        <v>58</v>
      </c>
      <c r="E5223" s="436">
        <f>VLOOKUP(C5223,'LICH THI'!C:AA,13,0)</f>
        <v>45</v>
      </c>
      <c r="F5223" s="436">
        <f t="shared" si="1065"/>
        <v>45</v>
      </c>
      <c r="G5223" s="436">
        <f>VLOOKUP(C5223,'LICH THI'!C:AA,14,0)</f>
        <v>2</v>
      </c>
      <c r="H5223" s="436">
        <f t="shared" si="1056"/>
        <v>1</v>
      </c>
      <c r="I5223" s="436" t="str">
        <f t="shared" si="1057"/>
        <v>Lê Phương Anh</v>
      </c>
      <c r="J5223" s="436"/>
      <c r="K5223" s="436">
        <f t="shared" si="1058"/>
        <v>2</v>
      </c>
      <c r="L5223" s="436" t="str">
        <f t="shared" si="1059"/>
        <v>DC2KV73-DC-2</v>
      </c>
      <c r="M5223" s="436">
        <f t="shared" si="1060"/>
        <v>28</v>
      </c>
      <c r="N5223" s="437">
        <f t="shared" si="1066"/>
        <v>72</v>
      </c>
      <c r="O5223" s="437"/>
      <c r="P5223" s="430" t="str">
        <f t="shared" si="1061"/>
        <v/>
      </c>
      <c r="U5223" s="177">
        <v>53</v>
      </c>
      <c r="V5223" s="177" t="s">
        <v>3046</v>
      </c>
      <c r="W5223" s="177" t="s">
        <v>6023</v>
      </c>
      <c r="X5223" s="177" t="s">
        <v>2611</v>
      </c>
      <c r="Y5223" s="177" t="s">
        <v>6032</v>
      </c>
      <c r="Z5223" s="177" t="s">
        <v>6378</v>
      </c>
      <c r="AA5223" s="525" t="s">
        <v>3695</v>
      </c>
      <c r="AB5223" s="399" t="str">
        <f t="shared" si="1062"/>
        <v>DC2KV73</v>
      </c>
      <c r="AC5223" s="399" t="str">
        <f t="shared" si="1063"/>
        <v>DC2KV73-DC</v>
      </c>
      <c r="AD5223" t="str">
        <f>Y5223&amp;"-"&amp;VLOOKUP(AC5223,'LICH THI'!C:AA,9,0)</f>
        <v>63DCKT3279-42483</v>
      </c>
      <c r="AE5223">
        <f t="shared" si="1064"/>
        <v>1</v>
      </c>
    </row>
    <row r="5224" spans="1:31" x14ac:dyDescent="0.25">
      <c r="A5224" s="436" t="str">
        <f t="shared" si="1054"/>
        <v>DC2KV73-DC-5</v>
      </c>
      <c r="B5224" s="436">
        <f>COUNTIF(AC$4:AC5224,AC5224)</f>
        <v>5</v>
      </c>
      <c r="C5224" s="436" t="str">
        <f t="shared" si="1055"/>
        <v>DC2KV73-DC</v>
      </c>
      <c r="D5224" s="436">
        <f>VLOOKUP(C5224,'LICH THI'!C:AA,12,0)</f>
        <v>58</v>
      </c>
      <c r="E5224" s="436">
        <f>VLOOKUP(C5224,'LICH THI'!C:AA,13,0)</f>
        <v>45</v>
      </c>
      <c r="F5224" s="436">
        <f t="shared" si="1065"/>
        <v>45</v>
      </c>
      <c r="G5224" s="436">
        <f>VLOOKUP(C5224,'LICH THI'!C:AA,14,0)</f>
        <v>2</v>
      </c>
      <c r="H5224" s="436">
        <f t="shared" si="1056"/>
        <v>1</v>
      </c>
      <c r="I5224" s="436" t="str">
        <f t="shared" si="1057"/>
        <v>Ngô Thị Phương Anh</v>
      </c>
      <c r="J5224" s="436"/>
      <c r="K5224" s="436">
        <f t="shared" si="1058"/>
        <v>2</v>
      </c>
      <c r="L5224" s="436" t="str">
        <f t="shared" si="1059"/>
        <v>DC2KV73-DC-2</v>
      </c>
      <c r="M5224" s="436">
        <f t="shared" si="1060"/>
        <v>28</v>
      </c>
      <c r="N5224" s="437">
        <f t="shared" si="1066"/>
        <v>73</v>
      </c>
      <c r="O5224" s="437"/>
      <c r="P5224" s="430" t="str">
        <f t="shared" si="1061"/>
        <v/>
      </c>
      <c r="U5224" s="177">
        <v>23</v>
      </c>
      <c r="V5224" s="177" t="s">
        <v>3378</v>
      </c>
      <c r="W5224" s="177" t="s">
        <v>4332</v>
      </c>
      <c r="X5224" s="177" t="s">
        <v>2611</v>
      </c>
      <c r="Y5224" s="177" t="s">
        <v>4333</v>
      </c>
      <c r="Z5224" s="177" t="s">
        <v>6378</v>
      </c>
      <c r="AA5224" s="525" t="s">
        <v>4334</v>
      </c>
      <c r="AB5224" s="399" t="str">
        <f t="shared" si="1062"/>
        <v>DC2KV73</v>
      </c>
      <c r="AC5224" s="399" t="str">
        <f t="shared" si="1063"/>
        <v>DC2KV73-DC</v>
      </c>
      <c r="AD5224" t="str">
        <f>Y5224&amp;"-"&amp;VLOOKUP(AC5224,'LICH THI'!C:AA,9,0)</f>
        <v>64DCKT3229-42483</v>
      </c>
      <c r="AE5224">
        <f t="shared" si="1064"/>
        <v>1</v>
      </c>
    </row>
    <row r="5225" spans="1:31" x14ac:dyDescent="0.25">
      <c r="A5225" s="436" t="str">
        <f t="shared" si="1054"/>
        <v>DC2KV73-DC-6</v>
      </c>
      <c r="B5225" s="436">
        <f>COUNTIF(AC$4:AC5225,AC5225)</f>
        <v>6</v>
      </c>
      <c r="C5225" s="436" t="str">
        <f t="shared" si="1055"/>
        <v>DC2KV73-DC</v>
      </c>
      <c r="D5225" s="436">
        <f>VLOOKUP(C5225,'LICH THI'!C:AA,12,0)</f>
        <v>58</v>
      </c>
      <c r="E5225" s="436">
        <f>VLOOKUP(C5225,'LICH THI'!C:AA,13,0)</f>
        <v>45</v>
      </c>
      <c r="F5225" s="436">
        <f t="shared" si="1065"/>
        <v>45</v>
      </c>
      <c r="G5225" s="436">
        <f>VLOOKUP(C5225,'LICH THI'!C:AA,14,0)</f>
        <v>2</v>
      </c>
      <c r="H5225" s="436">
        <f t="shared" si="1056"/>
        <v>1</v>
      </c>
      <c r="I5225" s="436" t="str">
        <f t="shared" si="1057"/>
        <v>Nguyễn Thị Anh</v>
      </c>
      <c r="J5225" s="436"/>
      <c r="K5225" s="436">
        <f t="shared" si="1058"/>
        <v>2</v>
      </c>
      <c r="L5225" s="436" t="str">
        <f t="shared" si="1059"/>
        <v>DC2KV73-DC-2</v>
      </c>
      <c r="M5225" s="436">
        <f t="shared" si="1060"/>
        <v>28</v>
      </c>
      <c r="N5225" s="437">
        <f t="shared" si="1066"/>
        <v>74</v>
      </c>
      <c r="O5225" s="437"/>
      <c r="P5225" s="430" t="str">
        <f t="shared" si="1061"/>
        <v/>
      </c>
      <c r="U5225" s="177">
        <v>54</v>
      </c>
      <c r="V5225" s="177" t="s">
        <v>3046</v>
      </c>
      <c r="W5225" s="177" t="s">
        <v>2619</v>
      </c>
      <c r="X5225" s="177" t="s">
        <v>2611</v>
      </c>
      <c r="Y5225" s="177" t="s">
        <v>3047</v>
      </c>
      <c r="Z5225" s="177" t="s">
        <v>6378</v>
      </c>
      <c r="AA5225" s="525" t="s">
        <v>3048</v>
      </c>
      <c r="AB5225" s="399" t="str">
        <f t="shared" si="1062"/>
        <v>DC2KV73</v>
      </c>
      <c r="AC5225" s="399" t="str">
        <f t="shared" si="1063"/>
        <v>DC2KV73-DC</v>
      </c>
      <c r="AD5225" t="str">
        <f>Y5225&amp;"-"&amp;VLOOKUP(AC5225,'LICH THI'!C:AA,9,0)</f>
        <v>63DCKT3251-42483</v>
      </c>
      <c r="AE5225">
        <f t="shared" si="1064"/>
        <v>1</v>
      </c>
    </row>
    <row r="5226" spans="1:31" x14ac:dyDescent="0.25">
      <c r="A5226" s="436" t="str">
        <f t="shared" si="1054"/>
        <v>DC2KV73-DC-7</v>
      </c>
      <c r="B5226" s="436">
        <f>COUNTIF(AC$4:AC5226,AC5226)</f>
        <v>7</v>
      </c>
      <c r="C5226" s="436" t="str">
        <f t="shared" si="1055"/>
        <v>DC2KV73-DC</v>
      </c>
      <c r="D5226" s="436">
        <f>VLOOKUP(C5226,'LICH THI'!C:AA,12,0)</f>
        <v>58</v>
      </c>
      <c r="E5226" s="436">
        <f>VLOOKUP(C5226,'LICH THI'!C:AA,13,0)</f>
        <v>45</v>
      </c>
      <c r="F5226" s="436">
        <f t="shared" si="1065"/>
        <v>45</v>
      </c>
      <c r="G5226" s="436">
        <f>VLOOKUP(C5226,'LICH THI'!C:AA,14,0)</f>
        <v>2</v>
      </c>
      <c r="H5226" s="436">
        <f t="shared" si="1056"/>
        <v>1</v>
      </c>
      <c r="I5226" s="436" t="str">
        <f t="shared" si="1057"/>
        <v>Phạm Thị Anh</v>
      </c>
      <c r="J5226" s="436"/>
      <c r="K5226" s="436">
        <f t="shared" si="1058"/>
        <v>2</v>
      </c>
      <c r="L5226" s="436" t="str">
        <f t="shared" si="1059"/>
        <v>DC2KV73-DC-2</v>
      </c>
      <c r="M5226" s="436">
        <f t="shared" si="1060"/>
        <v>28</v>
      </c>
      <c r="N5226" s="437">
        <f t="shared" si="1066"/>
        <v>75</v>
      </c>
      <c r="O5226" s="437"/>
      <c r="P5226" s="430" t="str">
        <f t="shared" si="1061"/>
        <v/>
      </c>
      <c r="U5226" s="177">
        <v>24</v>
      </c>
      <c r="V5226" s="177" t="s">
        <v>3378</v>
      </c>
      <c r="W5226" s="177" t="s">
        <v>3557</v>
      </c>
      <c r="X5226" s="177" t="s">
        <v>2611</v>
      </c>
      <c r="Y5226" s="177" t="s">
        <v>5678</v>
      </c>
      <c r="Z5226" s="177" t="s">
        <v>6378</v>
      </c>
      <c r="AA5226" s="525" t="s">
        <v>4348</v>
      </c>
      <c r="AB5226" s="399" t="str">
        <f t="shared" si="1062"/>
        <v>DC2KV73</v>
      </c>
      <c r="AC5226" s="399" t="str">
        <f t="shared" si="1063"/>
        <v>DC2KV73-DC</v>
      </c>
      <c r="AD5226" t="str">
        <f>Y5226&amp;"-"&amp;VLOOKUP(AC5226,'LICH THI'!C:AA,9,0)</f>
        <v>64DCKT3204-42483</v>
      </c>
      <c r="AE5226">
        <f t="shared" si="1064"/>
        <v>1</v>
      </c>
    </row>
    <row r="5227" spans="1:31" x14ac:dyDescent="0.25">
      <c r="A5227" s="436" t="str">
        <f t="shared" si="1054"/>
        <v>DC2KV73-DC-8</v>
      </c>
      <c r="B5227" s="436">
        <f>COUNTIF(AC$4:AC5227,AC5227)</f>
        <v>8</v>
      </c>
      <c r="C5227" s="436" t="str">
        <f t="shared" si="1055"/>
        <v>DC2KV73-DC</v>
      </c>
      <c r="D5227" s="436">
        <f>VLOOKUP(C5227,'LICH THI'!C:AA,12,0)</f>
        <v>58</v>
      </c>
      <c r="E5227" s="436">
        <f>VLOOKUP(C5227,'LICH THI'!C:AA,13,0)</f>
        <v>45</v>
      </c>
      <c r="F5227" s="436">
        <f t="shared" si="1065"/>
        <v>45</v>
      </c>
      <c r="G5227" s="436">
        <f>VLOOKUP(C5227,'LICH THI'!C:AA,14,0)</f>
        <v>2</v>
      </c>
      <c r="H5227" s="436">
        <f t="shared" si="1056"/>
        <v>1</v>
      </c>
      <c r="I5227" s="436" t="str">
        <f t="shared" si="1057"/>
        <v>Tống Thị Quỳnh Anh</v>
      </c>
      <c r="J5227" s="436"/>
      <c r="K5227" s="436">
        <f t="shared" si="1058"/>
        <v>2</v>
      </c>
      <c r="L5227" s="436" t="str">
        <f t="shared" si="1059"/>
        <v>DC2KV73-DC-2</v>
      </c>
      <c r="M5227" s="436">
        <f t="shared" si="1060"/>
        <v>28</v>
      </c>
      <c r="N5227" s="437">
        <f t="shared" si="1066"/>
        <v>76</v>
      </c>
      <c r="O5227" s="437"/>
      <c r="P5227" s="430" t="str">
        <f t="shared" si="1061"/>
        <v/>
      </c>
      <c r="U5227" s="177">
        <v>3</v>
      </c>
      <c r="V5227" s="177" t="s">
        <v>2700</v>
      </c>
      <c r="W5227" s="177" t="s">
        <v>4450</v>
      </c>
      <c r="X5227" s="177" t="s">
        <v>2611</v>
      </c>
      <c r="Y5227" s="177" t="s">
        <v>4451</v>
      </c>
      <c r="Z5227" s="177" t="s">
        <v>6378</v>
      </c>
      <c r="AA5227" s="525" t="s">
        <v>4452</v>
      </c>
      <c r="AB5227" s="399" t="str">
        <f t="shared" si="1062"/>
        <v>DC2KV73</v>
      </c>
      <c r="AC5227" s="399" t="str">
        <f t="shared" si="1063"/>
        <v>DC2KV73-DC</v>
      </c>
      <c r="AD5227" t="str">
        <f>Y5227&amp;"-"&amp;VLOOKUP(AC5227,'LICH THI'!C:AA,9,0)</f>
        <v>63DCKT3363-42483</v>
      </c>
      <c r="AE5227">
        <f t="shared" si="1064"/>
        <v>1</v>
      </c>
    </row>
    <row r="5228" spans="1:31" x14ac:dyDescent="0.25">
      <c r="A5228" s="436" t="str">
        <f t="shared" si="1054"/>
        <v>DC2KV73-DC-9</v>
      </c>
      <c r="B5228" s="436">
        <f>COUNTIF(AC$4:AC5228,AC5228)</f>
        <v>9</v>
      </c>
      <c r="C5228" s="436" t="str">
        <f t="shared" si="1055"/>
        <v>DC2KV73-DC</v>
      </c>
      <c r="D5228" s="436">
        <f>VLOOKUP(C5228,'LICH THI'!C:AA,12,0)</f>
        <v>58</v>
      </c>
      <c r="E5228" s="436">
        <f>VLOOKUP(C5228,'LICH THI'!C:AA,13,0)</f>
        <v>45</v>
      </c>
      <c r="F5228" s="436">
        <f t="shared" si="1065"/>
        <v>45</v>
      </c>
      <c r="G5228" s="436">
        <f>VLOOKUP(C5228,'LICH THI'!C:AA,14,0)</f>
        <v>2</v>
      </c>
      <c r="H5228" s="436">
        <f t="shared" si="1056"/>
        <v>1</v>
      </c>
      <c r="I5228" s="436" t="str">
        <f t="shared" si="1057"/>
        <v>Ngô Thị Ngọc Ánh</v>
      </c>
      <c r="J5228" s="436"/>
      <c r="K5228" s="436">
        <f t="shared" si="1058"/>
        <v>2</v>
      </c>
      <c r="L5228" s="436" t="str">
        <f t="shared" si="1059"/>
        <v>DC2KV73-DC-2</v>
      </c>
      <c r="M5228" s="436">
        <f t="shared" si="1060"/>
        <v>28</v>
      </c>
      <c r="N5228" s="437">
        <f t="shared" si="1066"/>
        <v>77</v>
      </c>
      <c r="O5228" s="437"/>
      <c r="P5228" s="430" t="str">
        <f t="shared" si="1061"/>
        <v/>
      </c>
      <c r="U5228" s="177">
        <v>25</v>
      </c>
      <c r="V5228" s="177" t="s">
        <v>3378</v>
      </c>
      <c r="W5228" s="177" t="s">
        <v>5574</v>
      </c>
      <c r="X5228" s="177" t="s">
        <v>3021</v>
      </c>
      <c r="Y5228" s="177" t="s">
        <v>5575</v>
      </c>
      <c r="Z5228" s="177" t="s">
        <v>6378</v>
      </c>
      <c r="AA5228" s="525" t="s">
        <v>5576</v>
      </c>
      <c r="AB5228" s="399" t="str">
        <f t="shared" si="1062"/>
        <v>DC2KV73</v>
      </c>
      <c r="AC5228" s="399" t="str">
        <f t="shared" si="1063"/>
        <v>DC2KV73-DC</v>
      </c>
      <c r="AD5228" t="str">
        <f>Y5228&amp;"-"&amp;VLOOKUP(AC5228,'LICH THI'!C:AA,9,0)</f>
        <v>64DCKT3194-42483</v>
      </c>
      <c r="AE5228">
        <f t="shared" si="1064"/>
        <v>1</v>
      </c>
    </row>
    <row r="5229" spans="1:31" x14ac:dyDescent="0.25">
      <c r="A5229" s="436" t="str">
        <f t="shared" si="1054"/>
        <v>DC2KV73-DC-10</v>
      </c>
      <c r="B5229" s="436">
        <f>COUNTIF(AC$4:AC5229,AC5229)</f>
        <v>10</v>
      </c>
      <c r="C5229" s="436" t="str">
        <f t="shared" si="1055"/>
        <v>DC2KV73-DC</v>
      </c>
      <c r="D5229" s="436">
        <f>VLOOKUP(C5229,'LICH THI'!C:AA,12,0)</f>
        <v>58</v>
      </c>
      <c r="E5229" s="436">
        <f>VLOOKUP(C5229,'LICH THI'!C:AA,13,0)</f>
        <v>45</v>
      </c>
      <c r="F5229" s="436">
        <f t="shared" si="1065"/>
        <v>45</v>
      </c>
      <c r="G5229" s="436">
        <f>VLOOKUP(C5229,'LICH THI'!C:AA,14,0)</f>
        <v>2</v>
      </c>
      <c r="H5229" s="436">
        <f t="shared" si="1056"/>
        <v>1</v>
      </c>
      <c r="I5229" s="436" t="str">
        <f t="shared" si="1057"/>
        <v>Vũ Hoàng Ánh</v>
      </c>
      <c r="J5229" s="436"/>
      <c r="K5229" s="436">
        <f t="shared" si="1058"/>
        <v>2</v>
      </c>
      <c r="L5229" s="436" t="str">
        <f t="shared" si="1059"/>
        <v>DC2KV73-DC-2</v>
      </c>
      <c r="M5229" s="436">
        <f t="shared" si="1060"/>
        <v>28</v>
      </c>
      <c r="N5229" s="437">
        <f t="shared" si="1066"/>
        <v>78</v>
      </c>
      <c r="O5229" s="437"/>
      <c r="P5229" s="430" t="str">
        <f t="shared" si="1061"/>
        <v/>
      </c>
      <c r="U5229" s="177">
        <v>36</v>
      </c>
      <c r="V5229" s="177" t="s">
        <v>4382</v>
      </c>
      <c r="W5229" s="177" t="s">
        <v>2837</v>
      </c>
      <c r="X5229" s="177" t="s">
        <v>3021</v>
      </c>
      <c r="Y5229" s="177" t="s">
        <v>6381</v>
      </c>
      <c r="Z5229" s="177" t="s">
        <v>6378</v>
      </c>
      <c r="AA5229" s="525" t="s">
        <v>4380</v>
      </c>
      <c r="AB5229" s="399" t="str">
        <f t="shared" si="1062"/>
        <v>DC2KV73</v>
      </c>
      <c r="AC5229" s="399" t="str">
        <f t="shared" si="1063"/>
        <v>DC2KV73-DC</v>
      </c>
      <c r="AD5229" t="str">
        <f>Y5229&amp;"-"&amp;VLOOKUP(AC5229,'LICH THI'!C:AA,9,0)</f>
        <v>65DCQT21542-42483</v>
      </c>
      <c r="AE5229">
        <f t="shared" si="1064"/>
        <v>1</v>
      </c>
    </row>
    <row r="5230" spans="1:31" x14ac:dyDescent="0.25">
      <c r="A5230" s="436" t="str">
        <f t="shared" si="1054"/>
        <v>DC2KV73-DC-11</v>
      </c>
      <c r="B5230" s="436">
        <f>COUNTIF(AC$4:AC5230,AC5230)</f>
        <v>11</v>
      </c>
      <c r="C5230" s="436" t="str">
        <f t="shared" si="1055"/>
        <v>DC2KV73-DC</v>
      </c>
      <c r="D5230" s="436">
        <f>VLOOKUP(C5230,'LICH THI'!C:AA,12,0)</f>
        <v>58</v>
      </c>
      <c r="E5230" s="436">
        <f>VLOOKUP(C5230,'LICH THI'!C:AA,13,0)</f>
        <v>45</v>
      </c>
      <c r="F5230" s="436">
        <f t="shared" si="1065"/>
        <v>45</v>
      </c>
      <c r="G5230" s="436">
        <f>VLOOKUP(C5230,'LICH THI'!C:AA,14,0)</f>
        <v>2</v>
      </c>
      <c r="H5230" s="436">
        <f t="shared" si="1056"/>
        <v>1</v>
      </c>
      <c r="I5230" s="436" t="str">
        <f t="shared" si="1057"/>
        <v>Trần Thị Bông</v>
      </c>
      <c r="J5230" s="436"/>
      <c r="K5230" s="436">
        <f t="shared" si="1058"/>
        <v>2</v>
      </c>
      <c r="L5230" s="436" t="str">
        <f t="shared" si="1059"/>
        <v>DC2KV73-DC-2</v>
      </c>
      <c r="M5230" s="436">
        <f t="shared" si="1060"/>
        <v>28</v>
      </c>
      <c r="N5230" s="437">
        <f t="shared" si="1066"/>
        <v>79</v>
      </c>
      <c r="O5230" s="437"/>
      <c r="P5230" s="430" t="str">
        <f t="shared" si="1061"/>
        <v/>
      </c>
      <c r="U5230" s="177">
        <v>37</v>
      </c>
      <c r="V5230" s="177" t="s">
        <v>4382</v>
      </c>
      <c r="W5230" s="177" t="s">
        <v>2716</v>
      </c>
      <c r="X5230" s="177" t="s">
        <v>6382</v>
      </c>
      <c r="Y5230" s="177" t="s">
        <v>6383</v>
      </c>
      <c r="Z5230" s="177" t="s">
        <v>6378</v>
      </c>
      <c r="AA5230" s="525" t="s">
        <v>6384</v>
      </c>
      <c r="AB5230" s="399" t="str">
        <f t="shared" si="1062"/>
        <v>DC2KV73</v>
      </c>
      <c r="AC5230" s="399" t="str">
        <f t="shared" si="1063"/>
        <v>DC2KV73-DC</v>
      </c>
      <c r="AD5230" t="str">
        <f>Y5230&amp;"-"&amp;VLOOKUP(AC5230,'LICH THI'!C:AA,9,0)</f>
        <v>65DCQT20113-42483</v>
      </c>
      <c r="AE5230">
        <f t="shared" si="1064"/>
        <v>1</v>
      </c>
    </row>
    <row r="5231" spans="1:31" x14ac:dyDescent="0.25">
      <c r="A5231" s="436" t="str">
        <f t="shared" si="1054"/>
        <v>DC2KV73-DC-12</v>
      </c>
      <c r="B5231" s="436">
        <f>COUNTIF(AC$4:AC5231,AC5231)</f>
        <v>12</v>
      </c>
      <c r="C5231" s="436" t="str">
        <f t="shared" si="1055"/>
        <v>DC2KV73-DC</v>
      </c>
      <c r="D5231" s="436">
        <f>VLOOKUP(C5231,'LICH THI'!C:AA,12,0)</f>
        <v>58</v>
      </c>
      <c r="E5231" s="436">
        <f>VLOOKUP(C5231,'LICH THI'!C:AA,13,0)</f>
        <v>45</v>
      </c>
      <c r="F5231" s="436">
        <f t="shared" si="1065"/>
        <v>45</v>
      </c>
      <c r="G5231" s="436">
        <f>VLOOKUP(C5231,'LICH THI'!C:AA,14,0)</f>
        <v>2</v>
      </c>
      <c r="H5231" s="436">
        <f t="shared" si="1056"/>
        <v>1</v>
      </c>
      <c r="I5231" s="436" t="str">
        <f t="shared" si="1057"/>
        <v>Lê Mạnh Cường</v>
      </c>
      <c r="J5231" s="436"/>
      <c r="K5231" s="436">
        <f t="shared" si="1058"/>
        <v>2</v>
      </c>
      <c r="L5231" s="436" t="str">
        <f t="shared" si="1059"/>
        <v>DC2KV73-DC-2</v>
      </c>
      <c r="M5231" s="436">
        <f t="shared" si="1060"/>
        <v>28</v>
      </c>
      <c r="N5231" s="437">
        <f t="shared" si="1066"/>
        <v>80</v>
      </c>
      <c r="O5231" s="437"/>
      <c r="P5231" s="430" t="str">
        <f t="shared" si="1061"/>
        <v/>
      </c>
      <c r="U5231" s="177">
        <v>55</v>
      </c>
      <c r="V5231" s="177" t="s">
        <v>3046</v>
      </c>
      <c r="W5231" s="177" t="s">
        <v>2944</v>
      </c>
      <c r="X5231" s="177" t="s">
        <v>2735</v>
      </c>
      <c r="Y5231" s="177" t="s">
        <v>4563</v>
      </c>
      <c r="Z5231" s="177" t="s">
        <v>6378</v>
      </c>
      <c r="AA5231" s="525" t="s">
        <v>4564</v>
      </c>
      <c r="AB5231" s="399" t="str">
        <f t="shared" si="1062"/>
        <v>DC2KV73</v>
      </c>
      <c r="AC5231" s="399" t="str">
        <f t="shared" si="1063"/>
        <v>DC2KV73-DC</v>
      </c>
      <c r="AD5231" t="str">
        <f>Y5231&amp;"-"&amp;VLOOKUP(AC5231,'LICH THI'!C:AA,9,0)</f>
        <v>63DCKT3254-42483</v>
      </c>
      <c r="AE5231">
        <f t="shared" si="1064"/>
        <v>1</v>
      </c>
    </row>
    <row r="5232" spans="1:31" x14ac:dyDescent="0.25">
      <c r="A5232" s="436" t="str">
        <f t="shared" si="1054"/>
        <v>DC2KV73-DC-13</v>
      </c>
      <c r="B5232" s="436">
        <f>COUNTIF(AC$4:AC5232,AC5232)</f>
        <v>13</v>
      </c>
      <c r="C5232" s="436" t="str">
        <f t="shared" si="1055"/>
        <v>DC2KV73-DC</v>
      </c>
      <c r="D5232" s="436">
        <f>VLOOKUP(C5232,'LICH THI'!C:AA,12,0)</f>
        <v>58</v>
      </c>
      <c r="E5232" s="436">
        <f>VLOOKUP(C5232,'LICH THI'!C:AA,13,0)</f>
        <v>45</v>
      </c>
      <c r="F5232" s="436">
        <f t="shared" si="1065"/>
        <v>45</v>
      </c>
      <c r="G5232" s="436">
        <f>VLOOKUP(C5232,'LICH THI'!C:AA,14,0)</f>
        <v>2</v>
      </c>
      <c r="H5232" s="436">
        <f t="shared" si="1056"/>
        <v>1</v>
      </c>
      <c r="I5232" s="436" t="str">
        <f t="shared" si="1057"/>
        <v>Vũ Thị Việt Chinh</v>
      </c>
      <c r="J5232" s="436"/>
      <c r="K5232" s="436">
        <f t="shared" si="1058"/>
        <v>2</v>
      </c>
      <c r="L5232" s="436" t="str">
        <f t="shared" si="1059"/>
        <v>DC2KV73-DC-2</v>
      </c>
      <c r="M5232" s="436">
        <f t="shared" si="1060"/>
        <v>28</v>
      </c>
      <c r="N5232" s="437">
        <f t="shared" si="1066"/>
        <v>81</v>
      </c>
      <c r="O5232" s="437"/>
      <c r="P5232" s="430" t="str">
        <f t="shared" si="1061"/>
        <v/>
      </c>
      <c r="U5232" s="177">
        <v>6</v>
      </c>
      <c r="V5232" s="177" t="s">
        <v>3358</v>
      </c>
      <c r="W5232" s="177" t="s">
        <v>5653</v>
      </c>
      <c r="X5232" s="177" t="s">
        <v>4163</v>
      </c>
      <c r="Y5232" s="177" t="s">
        <v>5654</v>
      </c>
      <c r="Z5232" s="177" t="s">
        <v>6378</v>
      </c>
      <c r="AA5232" s="525" t="s">
        <v>3300</v>
      </c>
      <c r="AB5232" s="399" t="str">
        <f t="shared" si="1062"/>
        <v>DC2KV73</v>
      </c>
      <c r="AC5232" s="399" t="str">
        <f t="shared" si="1063"/>
        <v>DC2KV73-DC</v>
      </c>
      <c r="AD5232" t="str">
        <f>Y5232&amp;"-"&amp;VLOOKUP(AC5232,'LICH THI'!C:AA,9,0)</f>
        <v>64DCKT3028-42483</v>
      </c>
      <c r="AE5232">
        <f t="shared" si="1064"/>
        <v>1</v>
      </c>
    </row>
    <row r="5233" spans="1:31" x14ac:dyDescent="0.25">
      <c r="A5233" s="436" t="str">
        <f t="shared" si="1054"/>
        <v>DC2KV73-DC-14</v>
      </c>
      <c r="B5233" s="436">
        <f>COUNTIF(AC$4:AC5233,AC5233)</f>
        <v>14</v>
      </c>
      <c r="C5233" s="436" t="str">
        <f t="shared" si="1055"/>
        <v>DC2KV73-DC</v>
      </c>
      <c r="D5233" s="436">
        <f>VLOOKUP(C5233,'LICH THI'!C:AA,12,0)</f>
        <v>58</v>
      </c>
      <c r="E5233" s="436">
        <f>VLOOKUP(C5233,'LICH THI'!C:AA,13,0)</f>
        <v>45</v>
      </c>
      <c r="F5233" s="436">
        <f t="shared" si="1065"/>
        <v>45</v>
      </c>
      <c r="G5233" s="436">
        <f>VLOOKUP(C5233,'LICH THI'!C:AA,14,0)</f>
        <v>2</v>
      </c>
      <c r="H5233" s="436">
        <f t="shared" si="1056"/>
        <v>1</v>
      </c>
      <c r="I5233" s="436" t="str">
        <f t="shared" si="1057"/>
        <v>Đào Thị Thuỳ Dương</v>
      </c>
      <c r="J5233" s="436"/>
      <c r="K5233" s="436">
        <f t="shared" si="1058"/>
        <v>2</v>
      </c>
      <c r="L5233" s="436" t="str">
        <f t="shared" si="1059"/>
        <v>DC2KV73-DC-2</v>
      </c>
      <c r="M5233" s="436">
        <f t="shared" si="1060"/>
        <v>28</v>
      </c>
      <c r="N5233" s="437">
        <f t="shared" si="1066"/>
        <v>82</v>
      </c>
      <c r="O5233" s="437"/>
      <c r="P5233" s="430" t="str">
        <f t="shared" si="1061"/>
        <v/>
      </c>
      <c r="U5233" s="177">
        <v>7</v>
      </c>
      <c r="V5233" s="177" t="s">
        <v>3358</v>
      </c>
      <c r="W5233" s="177" t="s">
        <v>4020</v>
      </c>
      <c r="X5233" s="177" t="s">
        <v>2601</v>
      </c>
      <c r="Y5233" s="177" t="s">
        <v>4021</v>
      </c>
      <c r="Z5233" s="177" t="s">
        <v>6378</v>
      </c>
      <c r="AA5233" s="525" t="s">
        <v>2938</v>
      </c>
      <c r="AB5233" s="399" t="str">
        <f t="shared" si="1062"/>
        <v>DC2KV73</v>
      </c>
      <c r="AC5233" s="399" t="str">
        <f t="shared" si="1063"/>
        <v>DC2KV73-DC</v>
      </c>
      <c r="AD5233" t="str">
        <f>Y5233&amp;"-"&amp;VLOOKUP(AC5233,'LICH THI'!C:AA,9,0)</f>
        <v>64DCKT3030-42483</v>
      </c>
      <c r="AE5233">
        <f t="shared" si="1064"/>
        <v>1</v>
      </c>
    </row>
    <row r="5234" spans="1:31" x14ac:dyDescent="0.25">
      <c r="A5234" s="436" t="str">
        <f t="shared" si="1054"/>
        <v>DC2KV73-DC-15</v>
      </c>
      <c r="B5234" s="436">
        <f>COUNTIF(AC$4:AC5234,AC5234)</f>
        <v>15</v>
      </c>
      <c r="C5234" s="436" t="str">
        <f t="shared" si="1055"/>
        <v>DC2KV73-DC</v>
      </c>
      <c r="D5234" s="436">
        <f>VLOOKUP(C5234,'LICH THI'!C:AA,12,0)</f>
        <v>58</v>
      </c>
      <c r="E5234" s="436">
        <f>VLOOKUP(C5234,'LICH THI'!C:AA,13,0)</f>
        <v>45</v>
      </c>
      <c r="F5234" s="436">
        <f t="shared" si="1065"/>
        <v>45</v>
      </c>
      <c r="G5234" s="436">
        <f>VLOOKUP(C5234,'LICH THI'!C:AA,14,0)</f>
        <v>2</v>
      </c>
      <c r="H5234" s="436">
        <f t="shared" si="1056"/>
        <v>1</v>
      </c>
      <c r="I5234" s="436" t="str">
        <f t="shared" si="1057"/>
        <v>Lại Minh Đức</v>
      </c>
      <c r="J5234" s="436"/>
      <c r="K5234" s="436">
        <f t="shared" si="1058"/>
        <v>2</v>
      </c>
      <c r="L5234" s="436" t="str">
        <f t="shared" si="1059"/>
        <v>DC2KV73-DC-2</v>
      </c>
      <c r="M5234" s="436">
        <f t="shared" si="1060"/>
        <v>28</v>
      </c>
      <c r="N5234" s="437">
        <f t="shared" si="1066"/>
        <v>83</v>
      </c>
      <c r="O5234" s="437"/>
      <c r="P5234" s="430" t="str">
        <f t="shared" si="1061"/>
        <v/>
      </c>
      <c r="U5234" s="177">
        <v>26</v>
      </c>
      <c r="V5234" s="177" t="s">
        <v>3378</v>
      </c>
      <c r="W5234" s="177" t="s">
        <v>4518</v>
      </c>
      <c r="X5234" s="177" t="s">
        <v>2948</v>
      </c>
      <c r="Y5234" s="177" t="s">
        <v>4519</v>
      </c>
      <c r="Z5234" s="177" t="s">
        <v>6378</v>
      </c>
      <c r="AA5234" s="525" t="s">
        <v>4520</v>
      </c>
      <c r="AB5234" s="399" t="str">
        <f t="shared" si="1062"/>
        <v>DC2KV73</v>
      </c>
      <c r="AC5234" s="399" t="str">
        <f t="shared" si="1063"/>
        <v>DC2KV73-DC</v>
      </c>
      <c r="AD5234" t="str">
        <f>Y5234&amp;"-"&amp;VLOOKUP(AC5234,'LICH THI'!C:AA,9,0)</f>
        <v>64DCKT3266-42483</v>
      </c>
      <c r="AE5234">
        <f t="shared" si="1064"/>
        <v>1</v>
      </c>
    </row>
    <row r="5235" spans="1:31" x14ac:dyDescent="0.25">
      <c r="A5235" s="436" t="str">
        <f t="shared" si="1054"/>
        <v>DC2KV73-DC-16</v>
      </c>
      <c r="B5235" s="436">
        <f>COUNTIF(AC$4:AC5235,AC5235)</f>
        <v>16</v>
      </c>
      <c r="C5235" s="436" t="str">
        <f t="shared" si="1055"/>
        <v>DC2KV73-DC</v>
      </c>
      <c r="D5235" s="436">
        <f>VLOOKUP(C5235,'LICH THI'!C:AA,12,0)</f>
        <v>58</v>
      </c>
      <c r="E5235" s="436">
        <f>VLOOKUP(C5235,'LICH THI'!C:AA,13,0)</f>
        <v>45</v>
      </c>
      <c r="F5235" s="436">
        <f t="shared" si="1065"/>
        <v>45</v>
      </c>
      <c r="G5235" s="436">
        <f>VLOOKUP(C5235,'LICH THI'!C:AA,14,0)</f>
        <v>2</v>
      </c>
      <c r="H5235" s="436">
        <f t="shared" si="1056"/>
        <v>1</v>
      </c>
      <c r="I5235" s="436" t="str">
        <f t="shared" si="1057"/>
        <v>Trần Trung Đức</v>
      </c>
      <c r="J5235" s="436"/>
      <c r="K5235" s="436">
        <f t="shared" si="1058"/>
        <v>2</v>
      </c>
      <c r="L5235" s="436" t="str">
        <f t="shared" si="1059"/>
        <v>DC2KV73-DC-2</v>
      </c>
      <c r="M5235" s="436">
        <f t="shared" si="1060"/>
        <v>28</v>
      </c>
      <c r="N5235" s="437">
        <f t="shared" si="1066"/>
        <v>84</v>
      </c>
      <c r="O5235" s="437"/>
      <c r="P5235" s="430" t="str">
        <f t="shared" si="1061"/>
        <v/>
      </c>
      <c r="U5235" s="177">
        <v>56</v>
      </c>
      <c r="V5235" s="177" t="s">
        <v>3046</v>
      </c>
      <c r="W5235" s="177" t="s">
        <v>3052</v>
      </c>
      <c r="X5235" s="177" t="s">
        <v>2948</v>
      </c>
      <c r="Y5235" s="177" t="s">
        <v>3053</v>
      </c>
      <c r="Z5235" s="177" t="s">
        <v>6378</v>
      </c>
      <c r="AA5235" s="525" t="s">
        <v>3054</v>
      </c>
      <c r="AB5235" s="399" t="str">
        <f t="shared" si="1062"/>
        <v>DC2KV73</v>
      </c>
      <c r="AC5235" s="399" t="str">
        <f t="shared" si="1063"/>
        <v>DC2KV73-DC</v>
      </c>
      <c r="AD5235" t="str">
        <f>Y5235&amp;"-"&amp;VLOOKUP(AC5235,'LICH THI'!C:AA,9,0)</f>
        <v>63DCKT3275-42483</v>
      </c>
      <c r="AE5235">
        <f t="shared" si="1064"/>
        <v>1</v>
      </c>
    </row>
    <row r="5236" spans="1:31" x14ac:dyDescent="0.25">
      <c r="A5236" s="436" t="str">
        <f t="shared" si="1054"/>
        <v>DC2KV73-DC-17</v>
      </c>
      <c r="B5236" s="436">
        <f>COUNTIF(AC$4:AC5236,AC5236)</f>
        <v>17</v>
      </c>
      <c r="C5236" s="436" t="str">
        <f t="shared" si="1055"/>
        <v>DC2KV73-DC</v>
      </c>
      <c r="D5236" s="436">
        <f>VLOOKUP(C5236,'LICH THI'!C:AA,12,0)</f>
        <v>58</v>
      </c>
      <c r="E5236" s="436">
        <f>VLOOKUP(C5236,'LICH THI'!C:AA,13,0)</f>
        <v>45</v>
      </c>
      <c r="F5236" s="436">
        <f t="shared" si="1065"/>
        <v>45</v>
      </c>
      <c r="G5236" s="436">
        <f>VLOOKUP(C5236,'LICH THI'!C:AA,14,0)</f>
        <v>2</v>
      </c>
      <c r="H5236" s="436">
        <f t="shared" si="1056"/>
        <v>1</v>
      </c>
      <c r="I5236" s="436" t="str">
        <f t="shared" si="1057"/>
        <v>Vũ Thị Gấm</v>
      </c>
      <c r="J5236" s="436"/>
      <c r="K5236" s="436">
        <f t="shared" si="1058"/>
        <v>2</v>
      </c>
      <c r="L5236" s="436" t="str">
        <f t="shared" si="1059"/>
        <v>DC2KV73-DC-2</v>
      </c>
      <c r="M5236" s="436">
        <f t="shared" si="1060"/>
        <v>28</v>
      </c>
      <c r="N5236" s="437">
        <f t="shared" si="1066"/>
        <v>85</v>
      </c>
      <c r="O5236" s="437"/>
      <c r="P5236" s="430" t="str">
        <f t="shared" si="1061"/>
        <v/>
      </c>
      <c r="U5236" s="177">
        <v>8</v>
      </c>
      <c r="V5236" s="177" t="s">
        <v>3358</v>
      </c>
      <c r="W5236" s="177" t="s">
        <v>2615</v>
      </c>
      <c r="X5236" s="177" t="s">
        <v>4496</v>
      </c>
      <c r="Y5236" s="177" t="s">
        <v>4497</v>
      </c>
      <c r="Z5236" s="177" t="s">
        <v>6378</v>
      </c>
      <c r="AA5236" s="525" t="s">
        <v>4498</v>
      </c>
      <c r="AB5236" s="399" t="str">
        <f t="shared" si="1062"/>
        <v>DC2KV73</v>
      </c>
      <c r="AC5236" s="399" t="str">
        <f t="shared" si="1063"/>
        <v>DC2KV73-DC</v>
      </c>
      <c r="AD5236" t="str">
        <f>Y5236&amp;"-"&amp;VLOOKUP(AC5236,'LICH THI'!C:AA,9,0)</f>
        <v>64DCKT3019-42483</v>
      </c>
      <c r="AE5236">
        <f t="shared" si="1064"/>
        <v>1</v>
      </c>
    </row>
    <row r="5237" spans="1:31" x14ac:dyDescent="0.25">
      <c r="A5237" s="436" t="str">
        <f t="shared" si="1054"/>
        <v>DC2KV73-DC-18</v>
      </c>
      <c r="B5237" s="436">
        <f>COUNTIF(AC$4:AC5237,AC5237)</f>
        <v>18</v>
      </c>
      <c r="C5237" s="436" t="str">
        <f t="shared" si="1055"/>
        <v>DC2KV73-DC</v>
      </c>
      <c r="D5237" s="436">
        <f>VLOOKUP(C5237,'LICH THI'!C:AA,12,0)</f>
        <v>58</v>
      </c>
      <c r="E5237" s="436">
        <f>VLOOKUP(C5237,'LICH THI'!C:AA,13,0)</f>
        <v>45</v>
      </c>
      <c r="F5237" s="436">
        <f t="shared" si="1065"/>
        <v>45</v>
      </c>
      <c r="G5237" s="436">
        <f>VLOOKUP(C5237,'LICH THI'!C:AA,14,0)</f>
        <v>2</v>
      </c>
      <c r="H5237" s="436">
        <f t="shared" si="1056"/>
        <v>1</v>
      </c>
      <c r="I5237" s="436" t="str">
        <f t="shared" si="1057"/>
        <v>Nguyễn Thu Hà</v>
      </c>
      <c r="J5237" s="436"/>
      <c r="K5237" s="436">
        <f t="shared" si="1058"/>
        <v>2</v>
      </c>
      <c r="L5237" s="436" t="str">
        <f t="shared" si="1059"/>
        <v>DC2KV73-DC-2</v>
      </c>
      <c r="M5237" s="436">
        <f t="shared" si="1060"/>
        <v>28</v>
      </c>
      <c r="N5237" s="437">
        <f t="shared" si="1066"/>
        <v>86</v>
      </c>
      <c r="O5237" s="437"/>
      <c r="P5237" s="430" t="str">
        <f t="shared" si="1061"/>
        <v/>
      </c>
      <c r="U5237" s="177">
        <v>2</v>
      </c>
      <c r="V5237" s="177" t="s">
        <v>2614</v>
      </c>
      <c r="W5237" s="177" t="s">
        <v>3066</v>
      </c>
      <c r="X5237" s="177" t="s">
        <v>3163</v>
      </c>
      <c r="Y5237" s="177" t="s">
        <v>5719</v>
      </c>
      <c r="Z5237" s="177" t="s">
        <v>6378</v>
      </c>
      <c r="AA5237" s="525" t="s">
        <v>5720</v>
      </c>
      <c r="AB5237" s="399" t="str">
        <f t="shared" si="1062"/>
        <v>DC2KV73</v>
      </c>
      <c r="AC5237" s="399" t="str">
        <f t="shared" si="1063"/>
        <v>DC2KV73-DC</v>
      </c>
      <c r="AD5237" t="str">
        <f>Y5237&amp;"-"&amp;VLOOKUP(AC5237,'LICH THI'!C:AA,9,0)</f>
        <v>63DCKT3361-42483</v>
      </c>
      <c r="AE5237">
        <f t="shared" si="1064"/>
        <v>1</v>
      </c>
    </row>
    <row r="5238" spans="1:31" x14ac:dyDescent="0.25">
      <c r="A5238" s="436" t="str">
        <f t="shared" si="1054"/>
        <v>DC2KV73-DC-19</v>
      </c>
      <c r="B5238" s="436">
        <f>COUNTIF(AC$4:AC5238,AC5238)</f>
        <v>19</v>
      </c>
      <c r="C5238" s="436" t="str">
        <f t="shared" si="1055"/>
        <v>DC2KV73-DC</v>
      </c>
      <c r="D5238" s="436">
        <f>VLOOKUP(C5238,'LICH THI'!C:AA,12,0)</f>
        <v>58</v>
      </c>
      <c r="E5238" s="436">
        <f>VLOOKUP(C5238,'LICH THI'!C:AA,13,0)</f>
        <v>45</v>
      </c>
      <c r="F5238" s="436">
        <f t="shared" si="1065"/>
        <v>45</v>
      </c>
      <c r="G5238" s="436">
        <f>VLOOKUP(C5238,'LICH THI'!C:AA,14,0)</f>
        <v>2</v>
      </c>
      <c r="H5238" s="436">
        <f t="shared" si="1056"/>
        <v>1</v>
      </c>
      <c r="I5238" s="436" t="str">
        <f t="shared" si="1057"/>
        <v>Nguyễn Minh Hải</v>
      </c>
      <c r="J5238" s="436"/>
      <c r="K5238" s="436">
        <f t="shared" si="1058"/>
        <v>2</v>
      </c>
      <c r="L5238" s="436" t="str">
        <f t="shared" si="1059"/>
        <v>DC2KV73-DC-2</v>
      </c>
      <c r="M5238" s="436">
        <f t="shared" si="1060"/>
        <v>28</v>
      </c>
      <c r="N5238" s="437">
        <f t="shared" si="1066"/>
        <v>87</v>
      </c>
      <c r="O5238" s="437"/>
      <c r="P5238" s="430" t="str">
        <f t="shared" si="1061"/>
        <v/>
      </c>
      <c r="U5238" s="177">
        <v>58</v>
      </c>
      <c r="V5238" s="177" t="s">
        <v>3088</v>
      </c>
      <c r="W5238" s="177" t="s">
        <v>2708</v>
      </c>
      <c r="X5238" s="177" t="s">
        <v>2908</v>
      </c>
      <c r="Y5238" s="177" t="s">
        <v>4439</v>
      </c>
      <c r="Z5238" s="177" t="s">
        <v>6378</v>
      </c>
      <c r="AA5238" s="525" t="s">
        <v>4440</v>
      </c>
      <c r="AB5238" s="399" t="str">
        <f t="shared" si="1062"/>
        <v>DC2KV73</v>
      </c>
      <c r="AC5238" s="399" t="str">
        <f t="shared" si="1063"/>
        <v>DC2KV73-DC</v>
      </c>
      <c r="AD5238" t="str">
        <f>Y5238&amp;"-"&amp;VLOOKUP(AC5238,'LICH THI'!C:AA,9,0)</f>
        <v>63DCQT3002-42483</v>
      </c>
      <c r="AE5238">
        <f t="shared" si="1064"/>
        <v>1</v>
      </c>
    </row>
    <row r="5239" spans="1:31" x14ac:dyDescent="0.25">
      <c r="A5239" s="436" t="str">
        <f t="shared" si="1054"/>
        <v>DC2KV73-DC-20</v>
      </c>
      <c r="B5239" s="436">
        <f>COUNTIF(AC$4:AC5239,AC5239)</f>
        <v>20</v>
      </c>
      <c r="C5239" s="436" t="str">
        <f t="shared" si="1055"/>
        <v>DC2KV73-DC</v>
      </c>
      <c r="D5239" s="436">
        <f>VLOOKUP(C5239,'LICH THI'!C:AA,12,0)</f>
        <v>58</v>
      </c>
      <c r="E5239" s="436">
        <f>VLOOKUP(C5239,'LICH THI'!C:AA,13,0)</f>
        <v>45</v>
      </c>
      <c r="F5239" s="436">
        <f t="shared" si="1065"/>
        <v>45</v>
      </c>
      <c r="G5239" s="436">
        <f>VLOOKUP(C5239,'LICH THI'!C:AA,14,0)</f>
        <v>2</v>
      </c>
      <c r="H5239" s="436">
        <f t="shared" si="1056"/>
        <v>1</v>
      </c>
      <c r="I5239" s="436" t="str">
        <f t="shared" si="1057"/>
        <v>Trần Thị Hải</v>
      </c>
      <c r="J5239" s="436"/>
      <c r="K5239" s="436">
        <f t="shared" si="1058"/>
        <v>2</v>
      </c>
      <c r="L5239" s="436" t="str">
        <f t="shared" si="1059"/>
        <v>DC2KV73-DC-2</v>
      </c>
      <c r="M5239" s="436">
        <f t="shared" si="1060"/>
        <v>28</v>
      </c>
      <c r="N5239" s="437">
        <f t="shared" si="1066"/>
        <v>88</v>
      </c>
      <c r="O5239" s="437"/>
      <c r="P5239" s="430" t="str">
        <f t="shared" si="1061"/>
        <v/>
      </c>
      <c r="U5239" s="177">
        <v>38</v>
      </c>
      <c r="V5239" s="177" t="s">
        <v>4382</v>
      </c>
      <c r="W5239" s="177" t="s">
        <v>2716</v>
      </c>
      <c r="X5239" s="177" t="s">
        <v>2908</v>
      </c>
      <c r="Y5239" s="177" t="s">
        <v>6385</v>
      </c>
      <c r="Z5239" s="177" t="s">
        <v>6378</v>
      </c>
      <c r="AA5239" s="525" t="s">
        <v>5307</v>
      </c>
      <c r="AB5239" s="399" t="str">
        <f t="shared" si="1062"/>
        <v>DC2KV73</v>
      </c>
      <c r="AC5239" s="399" t="str">
        <f t="shared" si="1063"/>
        <v>DC2KV73-DC</v>
      </c>
      <c r="AD5239" t="str">
        <f>Y5239&amp;"-"&amp;VLOOKUP(AC5239,'LICH THI'!C:AA,9,0)</f>
        <v>65DCQT20015-42483</v>
      </c>
      <c r="AE5239">
        <f t="shared" si="1064"/>
        <v>1</v>
      </c>
    </row>
    <row r="5240" spans="1:31" x14ac:dyDescent="0.25">
      <c r="A5240" s="436" t="str">
        <f t="shared" si="1054"/>
        <v>DC2KV73-DC-21</v>
      </c>
      <c r="B5240" s="436">
        <f>COUNTIF(AC$4:AC5240,AC5240)</f>
        <v>21</v>
      </c>
      <c r="C5240" s="436" t="str">
        <f t="shared" si="1055"/>
        <v>DC2KV73-DC</v>
      </c>
      <c r="D5240" s="436">
        <f>VLOOKUP(C5240,'LICH THI'!C:AA,12,0)</f>
        <v>58</v>
      </c>
      <c r="E5240" s="436">
        <f>VLOOKUP(C5240,'LICH THI'!C:AA,13,0)</f>
        <v>45</v>
      </c>
      <c r="F5240" s="436">
        <f t="shared" si="1065"/>
        <v>45</v>
      </c>
      <c r="G5240" s="436">
        <f>VLOOKUP(C5240,'LICH THI'!C:AA,14,0)</f>
        <v>2</v>
      </c>
      <c r="H5240" s="436">
        <f t="shared" si="1056"/>
        <v>1</v>
      </c>
      <c r="I5240" s="436" t="str">
        <f t="shared" si="1057"/>
        <v>Trần Thị Hạnh</v>
      </c>
      <c r="J5240" s="436"/>
      <c r="K5240" s="436">
        <f t="shared" si="1058"/>
        <v>2</v>
      </c>
      <c r="L5240" s="436" t="str">
        <f t="shared" si="1059"/>
        <v>DC2KV73-DC-2</v>
      </c>
      <c r="M5240" s="436">
        <f t="shared" si="1060"/>
        <v>28</v>
      </c>
      <c r="N5240" s="437">
        <f t="shared" si="1066"/>
        <v>89</v>
      </c>
      <c r="O5240" s="437"/>
      <c r="P5240" s="430" t="str">
        <f t="shared" si="1061"/>
        <v/>
      </c>
      <c r="U5240" s="177">
        <v>9</v>
      </c>
      <c r="V5240" s="177" t="s">
        <v>3358</v>
      </c>
      <c r="W5240" s="177" t="s">
        <v>2716</v>
      </c>
      <c r="X5240" s="177" t="s">
        <v>2656</v>
      </c>
      <c r="Y5240" s="177" t="s">
        <v>5724</v>
      </c>
      <c r="Z5240" s="177" t="s">
        <v>6378</v>
      </c>
      <c r="AA5240" s="525" t="s">
        <v>5725</v>
      </c>
      <c r="AB5240" s="399" t="str">
        <f t="shared" si="1062"/>
        <v>DC2KV73</v>
      </c>
      <c r="AC5240" s="399" t="str">
        <f t="shared" si="1063"/>
        <v>DC2KV73-DC</v>
      </c>
      <c r="AD5240" t="str">
        <f>Y5240&amp;"-"&amp;VLOOKUP(AC5240,'LICH THI'!C:AA,9,0)</f>
        <v>64DCKT3066-42483</v>
      </c>
      <c r="AE5240">
        <f t="shared" si="1064"/>
        <v>1</v>
      </c>
    </row>
    <row r="5241" spans="1:31" x14ac:dyDescent="0.25">
      <c r="A5241" s="436" t="str">
        <f t="shared" si="1054"/>
        <v>DC2KV73-DC-22</v>
      </c>
      <c r="B5241" s="436">
        <f>COUNTIF(AC$4:AC5241,AC5241)</f>
        <v>22</v>
      </c>
      <c r="C5241" s="436" t="str">
        <f t="shared" si="1055"/>
        <v>DC2KV73-DC</v>
      </c>
      <c r="D5241" s="436">
        <f>VLOOKUP(C5241,'LICH THI'!C:AA,12,0)</f>
        <v>58</v>
      </c>
      <c r="E5241" s="436">
        <f>VLOOKUP(C5241,'LICH THI'!C:AA,13,0)</f>
        <v>45</v>
      </c>
      <c r="F5241" s="436">
        <f t="shared" si="1065"/>
        <v>45</v>
      </c>
      <c r="G5241" s="436">
        <f>VLOOKUP(C5241,'LICH THI'!C:AA,14,0)</f>
        <v>2</v>
      </c>
      <c r="H5241" s="436">
        <f t="shared" si="1056"/>
        <v>1</v>
      </c>
      <c r="I5241" s="436" t="str">
        <f t="shared" si="1057"/>
        <v>Lại Thị Thuý Hằng</v>
      </c>
      <c r="J5241" s="436"/>
      <c r="K5241" s="436">
        <f t="shared" si="1058"/>
        <v>2</v>
      </c>
      <c r="L5241" s="436" t="str">
        <f t="shared" si="1059"/>
        <v>DC2KV73-DC-2</v>
      </c>
      <c r="M5241" s="436">
        <f t="shared" si="1060"/>
        <v>28</v>
      </c>
      <c r="N5241" s="437">
        <f t="shared" si="1066"/>
        <v>90</v>
      </c>
      <c r="O5241" s="437"/>
      <c r="P5241" s="430" t="str">
        <f t="shared" si="1061"/>
        <v/>
      </c>
      <c r="U5241" s="177">
        <v>21</v>
      </c>
      <c r="V5241" s="177" t="s">
        <v>3366</v>
      </c>
      <c r="W5241" s="177" t="s">
        <v>5571</v>
      </c>
      <c r="X5241" s="177" t="s">
        <v>3383</v>
      </c>
      <c r="Y5241" s="177" t="s">
        <v>5572</v>
      </c>
      <c r="Z5241" s="177" t="s">
        <v>6378</v>
      </c>
      <c r="AA5241" s="525" t="s">
        <v>3180</v>
      </c>
      <c r="AB5241" s="399" t="str">
        <f t="shared" si="1062"/>
        <v>DC2KV73</v>
      </c>
      <c r="AC5241" s="399" t="str">
        <f t="shared" si="1063"/>
        <v>DC2KV73-DC</v>
      </c>
      <c r="AD5241" t="str">
        <f>Y5241&amp;"-"&amp;VLOOKUP(AC5241,'LICH THI'!C:AA,9,0)</f>
        <v>64DCKT3043-42483</v>
      </c>
      <c r="AE5241">
        <f t="shared" si="1064"/>
        <v>1</v>
      </c>
    </row>
    <row r="5242" spans="1:31" x14ac:dyDescent="0.25">
      <c r="A5242" s="436" t="str">
        <f t="shared" si="1054"/>
        <v>DC2KV73-DC-23</v>
      </c>
      <c r="B5242" s="436">
        <f>COUNTIF(AC$4:AC5242,AC5242)</f>
        <v>23</v>
      </c>
      <c r="C5242" s="436" t="str">
        <f t="shared" si="1055"/>
        <v>DC2KV73-DC</v>
      </c>
      <c r="D5242" s="436">
        <f>VLOOKUP(C5242,'LICH THI'!C:AA,12,0)</f>
        <v>58</v>
      </c>
      <c r="E5242" s="436">
        <f>VLOOKUP(C5242,'LICH THI'!C:AA,13,0)</f>
        <v>45</v>
      </c>
      <c r="F5242" s="436">
        <f t="shared" si="1065"/>
        <v>45</v>
      </c>
      <c r="G5242" s="436">
        <f>VLOOKUP(C5242,'LICH THI'!C:AA,14,0)</f>
        <v>2</v>
      </c>
      <c r="H5242" s="436">
        <f t="shared" si="1056"/>
        <v>1</v>
      </c>
      <c r="I5242" s="436" t="str">
        <f t="shared" si="1057"/>
        <v>Vũ Thị Hiên</v>
      </c>
      <c r="J5242" s="436"/>
      <c r="K5242" s="436">
        <f t="shared" si="1058"/>
        <v>2</v>
      </c>
      <c r="L5242" s="436" t="str">
        <f t="shared" si="1059"/>
        <v>DC2KV73-DC-2</v>
      </c>
      <c r="M5242" s="436">
        <f t="shared" si="1060"/>
        <v>28</v>
      </c>
      <c r="N5242" s="437">
        <f t="shared" si="1066"/>
        <v>91</v>
      </c>
      <c r="O5242" s="437"/>
      <c r="P5242" s="430" t="str">
        <f t="shared" si="1061"/>
        <v/>
      </c>
      <c r="U5242" s="177">
        <v>47</v>
      </c>
      <c r="V5242" s="177" t="s">
        <v>3556</v>
      </c>
      <c r="W5242" s="177" t="s">
        <v>2615</v>
      </c>
      <c r="X5242" s="177" t="s">
        <v>5619</v>
      </c>
      <c r="Y5242" s="177" t="s">
        <v>5620</v>
      </c>
      <c r="Z5242" s="177" t="s">
        <v>6378</v>
      </c>
      <c r="AA5242" s="525" t="s">
        <v>4035</v>
      </c>
      <c r="AB5242" s="399" t="str">
        <f t="shared" si="1062"/>
        <v>DC2KV73</v>
      </c>
      <c r="AC5242" s="399" t="str">
        <f t="shared" si="1063"/>
        <v>DC2KV73-DC</v>
      </c>
      <c r="AD5242" t="str">
        <f>Y5242&amp;"-"&amp;VLOOKUP(AC5242,'LICH THI'!C:AA,9,0)</f>
        <v>65DCQT21550-42483</v>
      </c>
      <c r="AE5242">
        <f t="shared" si="1064"/>
        <v>1</v>
      </c>
    </row>
    <row r="5243" spans="1:31" x14ac:dyDescent="0.25">
      <c r="A5243" s="436" t="str">
        <f t="shared" si="1054"/>
        <v>DC2KV73-DC-24</v>
      </c>
      <c r="B5243" s="436">
        <f>COUNTIF(AC$4:AC5243,AC5243)</f>
        <v>24</v>
      </c>
      <c r="C5243" s="436" t="str">
        <f t="shared" si="1055"/>
        <v>DC2KV73-DC</v>
      </c>
      <c r="D5243" s="436">
        <f>VLOOKUP(C5243,'LICH THI'!C:AA,12,0)</f>
        <v>58</v>
      </c>
      <c r="E5243" s="436">
        <f>VLOOKUP(C5243,'LICH THI'!C:AA,13,0)</f>
        <v>45</v>
      </c>
      <c r="F5243" s="436">
        <f t="shared" si="1065"/>
        <v>45</v>
      </c>
      <c r="G5243" s="436">
        <f>VLOOKUP(C5243,'LICH THI'!C:AA,14,0)</f>
        <v>2</v>
      </c>
      <c r="H5243" s="436">
        <f t="shared" si="1056"/>
        <v>1</v>
      </c>
      <c r="I5243" s="436" t="str">
        <f t="shared" si="1057"/>
        <v>Bùi Thị Hiền</v>
      </c>
      <c r="J5243" s="436"/>
      <c r="K5243" s="436">
        <f t="shared" si="1058"/>
        <v>2</v>
      </c>
      <c r="L5243" s="436" t="str">
        <f t="shared" si="1059"/>
        <v>DC2KV73-DC-2</v>
      </c>
      <c r="M5243" s="436">
        <f t="shared" si="1060"/>
        <v>28</v>
      </c>
      <c r="N5243" s="437">
        <f t="shared" si="1066"/>
        <v>92</v>
      </c>
      <c r="O5243" s="437"/>
      <c r="P5243" s="430" t="str">
        <f t="shared" si="1061"/>
        <v/>
      </c>
      <c r="U5243" s="177">
        <v>10</v>
      </c>
      <c r="V5243" s="177" t="s">
        <v>3358</v>
      </c>
      <c r="W5243" s="177" t="s">
        <v>2630</v>
      </c>
      <c r="X5243" s="177" t="s">
        <v>3029</v>
      </c>
      <c r="Y5243" s="177" t="s">
        <v>5656</v>
      </c>
      <c r="Z5243" s="177" t="s">
        <v>6378</v>
      </c>
      <c r="AA5243" s="525" t="s">
        <v>3753</v>
      </c>
      <c r="AB5243" s="399" t="str">
        <f t="shared" si="1062"/>
        <v>DC2KV73</v>
      </c>
      <c r="AC5243" s="399" t="str">
        <f t="shared" si="1063"/>
        <v>DC2KV73-DC</v>
      </c>
      <c r="AD5243" t="str">
        <f>Y5243&amp;"-"&amp;VLOOKUP(AC5243,'LICH THI'!C:AA,9,0)</f>
        <v>64DCKT3040-42483</v>
      </c>
      <c r="AE5243">
        <f t="shared" si="1064"/>
        <v>1</v>
      </c>
    </row>
    <row r="5244" spans="1:31" x14ac:dyDescent="0.25">
      <c r="A5244" s="436" t="str">
        <f t="shared" si="1054"/>
        <v>DC2KV73-DC-25</v>
      </c>
      <c r="B5244" s="436">
        <f>COUNTIF(AC$4:AC5244,AC5244)</f>
        <v>25</v>
      </c>
      <c r="C5244" s="436" t="str">
        <f t="shared" si="1055"/>
        <v>DC2KV73-DC</v>
      </c>
      <c r="D5244" s="436">
        <f>VLOOKUP(C5244,'LICH THI'!C:AA,12,0)</f>
        <v>58</v>
      </c>
      <c r="E5244" s="436">
        <f>VLOOKUP(C5244,'LICH THI'!C:AA,13,0)</f>
        <v>45</v>
      </c>
      <c r="F5244" s="436">
        <f t="shared" si="1065"/>
        <v>45</v>
      </c>
      <c r="G5244" s="436">
        <f>VLOOKUP(C5244,'LICH THI'!C:AA,14,0)</f>
        <v>2</v>
      </c>
      <c r="H5244" s="436">
        <f t="shared" si="1056"/>
        <v>1</v>
      </c>
      <c r="I5244" s="436" t="str">
        <f t="shared" si="1057"/>
        <v>Nguyễn Thu Hiền</v>
      </c>
      <c r="J5244" s="436"/>
      <c r="K5244" s="436">
        <f t="shared" si="1058"/>
        <v>2</v>
      </c>
      <c r="L5244" s="436" t="str">
        <f t="shared" si="1059"/>
        <v>DC2KV73-DC-2</v>
      </c>
      <c r="M5244" s="436">
        <f t="shared" si="1060"/>
        <v>28</v>
      </c>
      <c r="N5244" s="437">
        <f t="shared" si="1066"/>
        <v>93</v>
      </c>
      <c r="O5244" s="437"/>
      <c r="P5244" s="430" t="str">
        <f t="shared" si="1061"/>
        <v/>
      </c>
      <c r="U5244" s="177">
        <v>39</v>
      </c>
      <c r="V5244" s="177" t="s">
        <v>4382</v>
      </c>
      <c r="W5244" s="177" t="s">
        <v>3066</v>
      </c>
      <c r="X5244" s="177" t="s">
        <v>3029</v>
      </c>
      <c r="Y5244" s="177" t="s">
        <v>4387</v>
      </c>
      <c r="Z5244" s="177" t="s">
        <v>6378</v>
      </c>
      <c r="AA5244" s="525" t="s">
        <v>4388</v>
      </c>
      <c r="AB5244" s="399" t="str">
        <f t="shared" si="1062"/>
        <v>DC2KV73</v>
      </c>
      <c r="AC5244" s="399" t="str">
        <f t="shared" si="1063"/>
        <v>DC2KV73-DC</v>
      </c>
      <c r="AD5244" t="str">
        <f>Y5244&amp;"-"&amp;VLOOKUP(AC5244,'LICH THI'!C:AA,9,0)</f>
        <v>65DCQT21525-42483</v>
      </c>
      <c r="AE5244">
        <f t="shared" si="1064"/>
        <v>1</v>
      </c>
    </row>
    <row r="5245" spans="1:31" x14ac:dyDescent="0.25">
      <c r="A5245" s="436" t="str">
        <f t="shared" si="1054"/>
        <v>DC2KV73-DC-26</v>
      </c>
      <c r="B5245" s="436">
        <f>COUNTIF(AC$4:AC5245,AC5245)</f>
        <v>26</v>
      </c>
      <c r="C5245" s="436" t="str">
        <f t="shared" si="1055"/>
        <v>DC2KV73-DC</v>
      </c>
      <c r="D5245" s="436">
        <f>VLOOKUP(C5245,'LICH THI'!C:AA,12,0)</f>
        <v>58</v>
      </c>
      <c r="E5245" s="436">
        <f>VLOOKUP(C5245,'LICH THI'!C:AA,13,0)</f>
        <v>45</v>
      </c>
      <c r="F5245" s="436">
        <f t="shared" si="1065"/>
        <v>45</v>
      </c>
      <c r="G5245" s="436">
        <f>VLOOKUP(C5245,'LICH THI'!C:AA,14,0)</f>
        <v>2</v>
      </c>
      <c r="H5245" s="436">
        <f t="shared" si="1056"/>
        <v>1</v>
      </c>
      <c r="I5245" s="436" t="str">
        <f t="shared" si="1057"/>
        <v>Vũ Thị Hiền</v>
      </c>
      <c r="J5245" s="436"/>
      <c r="K5245" s="436">
        <f t="shared" si="1058"/>
        <v>2</v>
      </c>
      <c r="L5245" s="436" t="str">
        <f t="shared" si="1059"/>
        <v>DC2KV73-DC-2</v>
      </c>
      <c r="M5245" s="436">
        <f t="shared" si="1060"/>
        <v>28</v>
      </c>
      <c r="N5245" s="437">
        <f t="shared" si="1066"/>
        <v>94</v>
      </c>
      <c r="O5245" s="437"/>
      <c r="P5245" s="430" t="str">
        <f t="shared" si="1061"/>
        <v/>
      </c>
      <c r="U5245" s="177">
        <v>11</v>
      </c>
      <c r="V5245" s="177" t="s">
        <v>3358</v>
      </c>
      <c r="W5245" s="177" t="s">
        <v>2615</v>
      </c>
      <c r="X5245" s="177" t="s">
        <v>3029</v>
      </c>
      <c r="Y5245" s="177" t="s">
        <v>4501</v>
      </c>
      <c r="Z5245" s="177" t="s">
        <v>6378</v>
      </c>
      <c r="AA5245" s="525" t="s">
        <v>4502</v>
      </c>
      <c r="AB5245" s="399" t="str">
        <f t="shared" si="1062"/>
        <v>DC2KV73</v>
      </c>
      <c r="AC5245" s="399" t="str">
        <f t="shared" si="1063"/>
        <v>DC2KV73-DC</v>
      </c>
      <c r="AD5245" t="str">
        <f>Y5245&amp;"-"&amp;VLOOKUP(AC5245,'LICH THI'!C:AA,9,0)</f>
        <v>64DCKT3046-42483</v>
      </c>
      <c r="AE5245">
        <f t="shared" si="1064"/>
        <v>1</v>
      </c>
    </row>
    <row r="5246" spans="1:31" x14ac:dyDescent="0.25">
      <c r="A5246" s="436" t="str">
        <f t="shared" si="1054"/>
        <v>DC2KV73-DC-27</v>
      </c>
      <c r="B5246" s="436">
        <f>COUNTIF(AC$4:AC5246,AC5246)</f>
        <v>27</v>
      </c>
      <c r="C5246" s="436" t="str">
        <f t="shared" si="1055"/>
        <v>DC2KV73-DC</v>
      </c>
      <c r="D5246" s="436">
        <f>VLOOKUP(C5246,'LICH THI'!C:AA,12,0)</f>
        <v>58</v>
      </c>
      <c r="E5246" s="436">
        <f>VLOOKUP(C5246,'LICH THI'!C:AA,13,0)</f>
        <v>45</v>
      </c>
      <c r="F5246" s="436">
        <f t="shared" si="1065"/>
        <v>45</v>
      </c>
      <c r="G5246" s="436">
        <f>VLOOKUP(C5246,'LICH THI'!C:AA,14,0)</f>
        <v>2</v>
      </c>
      <c r="H5246" s="436">
        <f t="shared" si="1056"/>
        <v>1</v>
      </c>
      <c r="I5246" s="436" t="str">
        <f t="shared" si="1057"/>
        <v>Nguyễn Duy Hiển</v>
      </c>
      <c r="J5246" s="436"/>
      <c r="K5246" s="436">
        <f t="shared" si="1058"/>
        <v>2</v>
      </c>
      <c r="L5246" s="436" t="str">
        <f t="shared" si="1059"/>
        <v>DC2KV73-DC-2</v>
      </c>
      <c r="M5246" s="436">
        <f t="shared" si="1060"/>
        <v>28</v>
      </c>
      <c r="N5246" s="437">
        <f t="shared" si="1066"/>
        <v>95</v>
      </c>
      <c r="O5246" s="437"/>
      <c r="P5246" s="430" t="str">
        <f t="shared" si="1061"/>
        <v/>
      </c>
      <c r="U5246" s="177">
        <v>4</v>
      </c>
      <c r="V5246" s="177" t="s">
        <v>2700</v>
      </c>
      <c r="W5246" s="177" t="s">
        <v>2969</v>
      </c>
      <c r="X5246" s="177" t="s">
        <v>4149</v>
      </c>
      <c r="Y5246" s="177" t="s">
        <v>5558</v>
      </c>
      <c r="Z5246" s="177" t="s">
        <v>6378</v>
      </c>
      <c r="AA5246" s="525" t="s">
        <v>2779</v>
      </c>
      <c r="AB5246" s="399" t="str">
        <f t="shared" si="1062"/>
        <v>DC2KV73</v>
      </c>
      <c r="AC5246" s="399" t="str">
        <f t="shared" si="1063"/>
        <v>DC2KV73-DC</v>
      </c>
      <c r="AD5246" t="str">
        <f>Y5246&amp;"-"&amp;VLOOKUP(AC5246,'LICH THI'!C:AA,9,0)</f>
        <v>63DCKT3227-42483</v>
      </c>
      <c r="AE5246">
        <f t="shared" si="1064"/>
        <v>1</v>
      </c>
    </row>
    <row r="5247" spans="1:31" x14ac:dyDescent="0.25">
      <c r="A5247" s="436" t="str">
        <f t="shared" si="1054"/>
        <v>DC2KV73-DC-28</v>
      </c>
      <c r="B5247" s="436">
        <f>COUNTIF(AC$4:AC5247,AC5247)</f>
        <v>28</v>
      </c>
      <c r="C5247" s="436" t="str">
        <f t="shared" si="1055"/>
        <v>DC2KV73-DC</v>
      </c>
      <c r="D5247" s="436">
        <f>VLOOKUP(C5247,'LICH THI'!C:AA,12,0)</f>
        <v>58</v>
      </c>
      <c r="E5247" s="436">
        <f>VLOOKUP(C5247,'LICH THI'!C:AA,13,0)</f>
        <v>45</v>
      </c>
      <c r="F5247" s="436">
        <f t="shared" si="1065"/>
        <v>45</v>
      </c>
      <c r="G5247" s="436">
        <f>VLOOKUP(C5247,'LICH THI'!C:AA,14,0)</f>
        <v>2</v>
      </c>
      <c r="H5247" s="436">
        <f t="shared" si="1056"/>
        <v>1</v>
      </c>
      <c r="I5247" s="436" t="str">
        <f t="shared" si="1057"/>
        <v>Nguyễn Ngọc Hiệp</v>
      </c>
      <c r="J5247" s="436"/>
      <c r="K5247" s="436">
        <f t="shared" si="1058"/>
        <v>2</v>
      </c>
      <c r="L5247" s="436" t="str">
        <f t="shared" si="1059"/>
        <v>DC2KV73-DC-2</v>
      </c>
      <c r="M5247" s="436">
        <f t="shared" si="1060"/>
        <v>28</v>
      </c>
      <c r="N5247" s="437">
        <f t="shared" si="1066"/>
        <v>51</v>
      </c>
      <c r="O5247" s="437"/>
      <c r="P5247" s="430" t="str">
        <f t="shared" si="1061"/>
        <v/>
      </c>
      <c r="U5247" s="177">
        <v>12</v>
      </c>
      <c r="V5247" s="177" t="s">
        <v>3358</v>
      </c>
      <c r="W5247" s="177" t="s">
        <v>2783</v>
      </c>
      <c r="X5247" s="177" t="s">
        <v>4886</v>
      </c>
      <c r="Y5247" s="177" t="s">
        <v>5657</v>
      </c>
      <c r="Z5247" s="177" t="s">
        <v>6378</v>
      </c>
      <c r="AA5247" s="525" t="s">
        <v>4558</v>
      </c>
      <c r="AB5247" s="399" t="str">
        <f t="shared" si="1062"/>
        <v>DC2KV73</v>
      </c>
      <c r="AC5247" s="399" t="str">
        <f t="shared" si="1063"/>
        <v>DC2KV73-DC</v>
      </c>
      <c r="AD5247" t="str">
        <f>Y5247&amp;"-"&amp;VLOOKUP(AC5247,'LICH THI'!C:AA,9,0)</f>
        <v>64DCKT3079-42483</v>
      </c>
      <c r="AE5247">
        <f t="shared" si="1064"/>
        <v>1</v>
      </c>
    </row>
    <row r="5248" spans="1:31" x14ac:dyDescent="0.25">
      <c r="A5248" s="436" t="str">
        <f t="shared" si="1054"/>
        <v>DC2KV73-DC-29</v>
      </c>
      <c r="B5248" s="436">
        <f>COUNTIF(AC$4:AC5248,AC5248)</f>
        <v>29</v>
      </c>
      <c r="C5248" s="436" t="str">
        <f t="shared" si="1055"/>
        <v>DC2KV73-DC</v>
      </c>
      <c r="D5248" s="436">
        <f>VLOOKUP(C5248,'LICH THI'!C:AA,12,0)</f>
        <v>58</v>
      </c>
      <c r="E5248" s="436">
        <f>VLOOKUP(C5248,'LICH THI'!C:AA,13,0)</f>
        <v>45</v>
      </c>
      <c r="F5248" s="436">
        <f t="shared" si="1065"/>
        <v>45</v>
      </c>
      <c r="G5248" s="436">
        <f>VLOOKUP(C5248,'LICH THI'!C:AA,14,0)</f>
        <v>2</v>
      </c>
      <c r="H5248" s="436">
        <f t="shared" si="1056"/>
        <v>1</v>
      </c>
      <c r="I5248" s="436" t="str">
        <f t="shared" si="1057"/>
        <v>Vương Trọng Hiếu</v>
      </c>
      <c r="J5248" s="436"/>
      <c r="K5248" s="436">
        <f t="shared" si="1058"/>
        <v>2</v>
      </c>
      <c r="L5248" s="436" t="str">
        <f t="shared" si="1059"/>
        <v>DC2KV73-DC-2</v>
      </c>
      <c r="M5248" s="436">
        <f t="shared" si="1060"/>
        <v>28</v>
      </c>
      <c r="N5248" s="437">
        <f t="shared" si="1066"/>
        <v>52</v>
      </c>
      <c r="O5248" s="437"/>
      <c r="P5248" s="430" t="str">
        <f t="shared" si="1061"/>
        <v/>
      </c>
      <c r="U5248" s="177">
        <v>27</v>
      </c>
      <c r="V5248" s="177" t="s">
        <v>3378</v>
      </c>
      <c r="W5248" s="177" t="s">
        <v>4521</v>
      </c>
      <c r="X5248" s="177" t="s">
        <v>2754</v>
      </c>
      <c r="Y5248" s="177" t="s">
        <v>4522</v>
      </c>
      <c r="Z5248" s="177" t="s">
        <v>6378</v>
      </c>
      <c r="AA5248" s="525" t="s">
        <v>4523</v>
      </c>
      <c r="AB5248" s="399" t="str">
        <f t="shared" si="1062"/>
        <v>DC2KV73</v>
      </c>
      <c r="AC5248" s="399" t="str">
        <f t="shared" si="1063"/>
        <v>DC2KV73-DC</v>
      </c>
      <c r="AD5248" t="str">
        <f>Y5248&amp;"-"&amp;VLOOKUP(AC5248,'LICH THI'!C:AA,9,0)</f>
        <v>64DCKT3241-42483</v>
      </c>
      <c r="AE5248">
        <f t="shared" si="1064"/>
        <v>1</v>
      </c>
    </row>
    <row r="5249" spans="1:31" x14ac:dyDescent="0.25">
      <c r="A5249" s="436" t="str">
        <f t="shared" si="1054"/>
        <v>DC2KV73-DC-30</v>
      </c>
      <c r="B5249" s="436">
        <f>COUNTIF(AC$4:AC5249,AC5249)</f>
        <v>30</v>
      </c>
      <c r="C5249" s="436" t="str">
        <f t="shared" si="1055"/>
        <v>DC2KV73-DC</v>
      </c>
      <c r="D5249" s="436">
        <f>VLOOKUP(C5249,'LICH THI'!C:AA,12,0)</f>
        <v>58</v>
      </c>
      <c r="E5249" s="436">
        <f>VLOOKUP(C5249,'LICH THI'!C:AA,13,0)</f>
        <v>45</v>
      </c>
      <c r="F5249" s="436">
        <f t="shared" si="1065"/>
        <v>45</v>
      </c>
      <c r="G5249" s="436">
        <f>VLOOKUP(C5249,'LICH THI'!C:AA,14,0)</f>
        <v>2</v>
      </c>
      <c r="H5249" s="436">
        <f t="shared" si="1056"/>
        <v>1</v>
      </c>
      <c r="I5249" s="436" t="str">
        <f t="shared" si="1057"/>
        <v>Nguyễn Thị Hoà</v>
      </c>
      <c r="J5249" s="436"/>
      <c r="K5249" s="436">
        <f t="shared" si="1058"/>
        <v>2</v>
      </c>
      <c r="L5249" s="436" t="str">
        <f t="shared" si="1059"/>
        <v>DC2KV73-DC-2</v>
      </c>
      <c r="M5249" s="436">
        <f t="shared" si="1060"/>
        <v>28</v>
      </c>
      <c r="N5249" s="437">
        <f t="shared" si="1066"/>
        <v>53</v>
      </c>
      <c r="O5249" s="437"/>
      <c r="P5249" s="430" t="str">
        <f t="shared" si="1061"/>
        <v/>
      </c>
      <c r="U5249" s="177">
        <v>48</v>
      </c>
      <c r="V5249" s="177" t="s">
        <v>3556</v>
      </c>
      <c r="W5249" s="177" t="s">
        <v>2619</v>
      </c>
      <c r="X5249" s="177" t="s">
        <v>3539</v>
      </c>
      <c r="Y5249" s="177" t="s">
        <v>4419</v>
      </c>
      <c r="Z5249" s="177" t="s">
        <v>6378</v>
      </c>
      <c r="AA5249" s="525" t="s">
        <v>4420</v>
      </c>
      <c r="AB5249" s="399" t="str">
        <f t="shared" si="1062"/>
        <v>DC2KV73</v>
      </c>
      <c r="AC5249" s="399" t="str">
        <f t="shared" si="1063"/>
        <v>DC2KV73-DC</v>
      </c>
      <c r="AD5249" t="str">
        <f>Y5249&amp;"-"&amp;VLOOKUP(AC5249,'LICH THI'!C:AA,9,0)</f>
        <v>65DCQT23205-42483</v>
      </c>
      <c r="AE5249">
        <f t="shared" si="1064"/>
        <v>1</v>
      </c>
    </row>
    <row r="5250" spans="1:31" x14ac:dyDescent="0.25">
      <c r="A5250" s="436" t="str">
        <f t="shared" si="1054"/>
        <v>DC2KV73-DC-31</v>
      </c>
      <c r="B5250" s="436">
        <f>COUNTIF(AC$4:AC5250,AC5250)</f>
        <v>31</v>
      </c>
      <c r="C5250" s="436" t="str">
        <f t="shared" si="1055"/>
        <v>DC2KV73-DC</v>
      </c>
      <c r="D5250" s="436">
        <f>VLOOKUP(C5250,'LICH THI'!C:AA,12,0)</f>
        <v>58</v>
      </c>
      <c r="E5250" s="436">
        <f>VLOOKUP(C5250,'LICH THI'!C:AA,13,0)</f>
        <v>45</v>
      </c>
      <c r="F5250" s="436">
        <f t="shared" si="1065"/>
        <v>45</v>
      </c>
      <c r="G5250" s="436">
        <f>VLOOKUP(C5250,'LICH THI'!C:AA,14,0)</f>
        <v>2</v>
      </c>
      <c r="H5250" s="436">
        <f t="shared" si="1056"/>
        <v>1</v>
      </c>
      <c r="I5250" s="436" t="str">
        <f t="shared" si="1057"/>
        <v>Đỗ Khánh Huyền</v>
      </c>
      <c r="J5250" s="436"/>
      <c r="K5250" s="436">
        <f t="shared" si="1058"/>
        <v>2</v>
      </c>
      <c r="L5250" s="436" t="str">
        <f t="shared" si="1059"/>
        <v>DC2KV73-DC-2</v>
      </c>
      <c r="M5250" s="436">
        <f t="shared" si="1060"/>
        <v>28</v>
      </c>
      <c r="N5250" s="437">
        <f t="shared" si="1066"/>
        <v>54</v>
      </c>
      <c r="O5250" s="437"/>
      <c r="P5250" s="430" t="str">
        <f t="shared" si="1061"/>
        <v/>
      </c>
      <c r="U5250" s="177">
        <v>13</v>
      </c>
      <c r="V5250" s="177" t="s">
        <v>3358</v>
      </c>
      <c r="W5250" s="177" t="s">
        <v>4504</v>
      </c>
      <c r="X5250" s="177" t="s">
        <v>4236</v>
      </c>
      <c r="Y5250" s="177" t="s">
        <v>4505</v>
      </c>
      <c r="Z5250" s="177" t="s">
        <v>6378</v>
      </c>
      <c r="AA5250" s="525" t="s">
        <v>4506</v>
      </c>
      <c r="AB5250" s="399" t="str">
        <f t="shared" si="1062"/>
        <v>DC2KV73</v>
      </c>
      <c r="AC5250" s="399" t="str">
        <f t="shared" si="1063"/>
        <v>DC2KV73-DC</v>
      </c>
      <c r="AD5250" t="str">
        <f>Y5250&amp;"-"&amp;VLOOKUP(AC5250,'LICH THI'!C:AA,9,0)</f>
        <v>64DCKT2110-42483</v>
      </c>
      <c r="AE5250">
        <f t="shared" si="1064"/>
        <v>1</v>
      </c>
    </row>
    <row r="5251" spans="1:31" x14ac:dyDescent="0.25">
      <c r="A5251" s="436" t="str">
        <f t="shared" si="1054"/>
        <v>DC2KV73-DC-32</v>
      </c>
      <c r="B5251" s="436">
        <f>COUNTIF(AC$4:AC5251,AC5251)</f>
        <v>32</v>
      </c>
      <c r="C5251" s="436" t="str">
        <f t="shared" si="1055"/>
        <v>DC2KV73-DC</v>
      </c>
      <c r="D5251" s="436">
        <f>VLOOKUP(C5251,'LICH THI'!C:AA,12,0)</f>
        <v>58</v>
      </c>
      <c r="E5251" s="436">
        <f>VLOOKUP(C5251,'LICH THI'!C:AA,13,0)</f>
        <v>45</v>
      </c>
      <c r="F5251" s="436">
        <f t="shared" si="1065"/>
        <v>45</v>
      </c>
      <c r="G5251" s="436">
        <f>VLOOKUP(C5251,'LICH THI'!C:AA,14,0)</f>
        <v>2</v>
      </c>
      <c r="H5251" s="436">
        <f t="shared" si="1056"/>
        <v>1</v>
      </c>
      <c r="I5251" s="436" t="str">
        <f t="shared" si="1057"/>
        <v>Nguyễn Thanh Huyền</v>
      </c>
      <c r="J5251" s="436"/>
      <c r="K5251" s="436">
        <f t="shared" si="1058"/>
        <v>2</v>
      </c>
      <c r="L5251" s="436" t="str">
        <f t="shared" si="1059"/>
        <v>DC2KV73-DC-2</v>
      </c>
      <c r="M5251" s="436">
        <f t="shared" si="1060"/>
        <v>28</v>
      </c>
      <c r="N5251" s="437">
        <f t="shared" si="1066"/>
        <v>55</v>
      </c>
      <c r="O5251" s="437"/>
      <c r="P5251" s="430" t="str">
        <f t="shared" si="1061"/>
        <v/>
      </c>
      <c r="U5251" s="177">
        <v>57</v>
      </c>
      <c r="V5251" s="177" t="s">
        <v>3046</v>
      </c>
      <c r="W5251" s="177" t="s">
        <v>4080</v>
      </c>
      <c r="X5251" s="177" t="s">
        <v>4236</v>
      </c>
      <c r="Y5251" s="177" t="s">
        <v>4305</v>
      </c>
      <c r="Z5251" s="177" t="s">
        <v>6378</v>
      </c>
      <c r="AA5251" s="525" t="s">
        <v>4306</v>
      </c>
      <c r="AB5251" s="399" t="str">
        <f t="shared" si="1062"/>
        <v>DC2KV73</v>
      </c>
      <c r="AC5251" s="399" t="str">
        <f t="shared" si="1063"/>
        <v>DC2KV73-DC</v>
      </c>
      <c r="AD5251" t="str">
        <f>Y5251&amp;"-"&amp;VLOOKUP(AC5251,'LICH THI'!C:AA,9,0)</f>
        <v>63DCKT3219-42483</v>
      </c>
      <c r="AE5251">
        <f t="shared" si="1064"/>
        <v>1</v>
      </c>
    </row>
    <row r="5252" spans="1:31" x14ac:dyDescent="0.25">
      <c r="A5252" s="436" t="str">
        <f t="shared" si="1054"/>
        <v>DC2KV73-DC-33</v>
      </c>
      <c r="B5252" s="436">
        <f>COUNTIF(AC$4:AC5252,AC5252)</f>
        <v>33</v>
      </c>
      <c r="C5252" s="436" t="str">
        <f t="shared" si="1055"/>
        <v>DC2KV73-DC</v>
      </c>
      <c r="D5252" s="436">
        <f>VLOOKUP(C5252,'LICH THI'!C:AA,12,0)</f>
        <v>58</v>
      </c>
      <c r="E5252" s="436">
        <f>VLOOKUP(C5252,'LICH THI'!C:AA,13,0)</f>
        <v>45</v>
      </c>
      <c r="F5252" s="436">
        <f t="shared" si="1065"/>
        <v>45</v>
      </c>
      <c r="G5252" s="436">
        <f>VLOOKUP(C5252,'LICH THI'!C:AA,14,0)</f>
        <v>2</v>
      </c>
      <c r="H5252" s="436">
        <f t="shared" si="1056"/>
        <v>1</v>
      </c>
      <c r="I5252" s="436" t="str">
        <f t="shared" si="1057"/>
        <v>Hoàng Thị Bích Hường</v>
      </c>
      <c r="J5252" s="436"/>
      <c r="K5252" s="436">
        <f t="shared" si="1058"/>
        <v>2</v>
      </c>
      <c r="L5252" s="436" t="str">
        <f t="shared" si="1059"/>
        <v>DC2KV73-DC-2</v>
      </c>
      <c r="M5252" s="436">
        <f t="shared" si="1060"/>
        <v>28</v>
      </c>
      <c r="N5252" s="437">
        <f t="shared" si="1066"/>
        <v>56</v>
      </c>
      <c r="O5252" s="437"/>
      <c r="P5252" s="430" t="str">
        <f t="shared" si="1061"/>
        <v/>
      </c>
      <c r="U5252" s="177">
        <v>40</v>
      </c>
      <c r="V5252" s="177" t="s">
        <v>4382</v>
      </c>
      <c r="W5252" s="177" t="s">
        <v>6386</v>
      </c>
      <c r="X5252" s="177" t="s">
        <v>4527</v>
      </c>
      <c r="Y5252" s="177" t="s">
        <v>6387</v>
      </c>
      <c r="Z5252" s="177" t="s">
        <v>6378</v>
      </c>
      <c r="AA5252" s="525" t="s">
        <v>6388</v>
      </c>
      <c r="AB5252" s="399" t="str">
        <f t="shared" si="1062"/>
        <v>DC2KV73</v>
      </c>
      <c r="AC5252" s="399" t="str">
        <f t="shared" si="1063"/>
        <v>DC2KV73-DC</v>
      </c>
      <c r="AD5252" t="str">
        <f>Y5252&amp;"-"&amp;VLOOKUP(AC5252,'LICH THI'!C:AA,9,0)</f>
        <v>65DCQT23192-42483</v>
      </c>
      <c r="AE5252">
        <f t="shared" si="1064"/>
        <v>1</v>
      </c>
    </row>
    <row r="5253" spans="1:31" x14ac:dyDescent="0.25">
      <c r="A5253" s="436" t="str">
        <f t="shared" ref="A5253:A5316" si="1067">C5253&amp;"-"&amp;B5253</f>
        <v>DC2KV73-DC-34</v>
      </c>
      <c r="B5253" s="436">
        <f>COUNTIF(AC$4:AC5253,AC5253)</f>
        <v>34</v>
      </c>
      <c r="C5253" s="436" t="str">
        <f t="shared" ref="C5253:C5316" si="1068">_CT_MaHP1</f>
        <v>DC2KV73-DC</v>
      </c>
      <c r="D5253" s="436">
        <f>VLOOKUP(C5253,'LICH THI'!C:AA,12,0)</f>
        <v>58</v>
      </c>
      <c r="E5253" s="436">
        <f>VLOOKUP(C5253,'LICH THI'!C:AA,13,0)</f>
        <v>45</v>
      </c>
      <c r="F5253" s="436">
        <f t="shared" si="1065"/>
        <v>45</v>
      </c>
      <c r="G5253" s="436">
        <f>VLOOKUP(C5253,'LICH THI'!C:AA,14,0)</f>
        <v>2</v>
      </c>
      <c r="H5253" s="436">
        <f t="shared" ref="H5253:H5316" si="1069">IF(E5253=0,"",TRUNC((B5253+E5253-1)/E5253))</f>
        <v>1</v>
      </c>
      <c r="I5253" s="436" t="str">
        <f t="shared" ref="I5253:I5316" si="1070">W5253&amp;" "&amp;X5253</f>
        <v>Triệu Văn Kiên</v>
      </c>
      <c r="J5253" s="436"/>
      <c r="K5253" s="436">
        <f t="shared" ref="K5253:K5316" si="1071">IF(G5253=1,1,IF(H5253&lt;G5253,H5253+1,1))</f>
        <v>2</v>
      </c>
      <c r="L5253" s="436" t="str">
        <f t="shared" ref="L5253:L5316" si="1072">C5253&amp;"-"&amp;K5253</f>
        <v>DC2KV73-DC-2</v>
      </c>
      <c r="M5253" s="436">
        <f t="shared" ref="M5253:M5316" si="1073">IF(E5253=0,"",MOD(MID(C5253,6,2),E5253))</f>
        <v>28</v>
      </c>
      <c r="N5253" s="437">
        <f t="shared" si="1066"/>
        <v>57</v>
      </c>
      <c r="O5253" s="437"/>
      <c r="P5253" s="430" t="str">
        <f t="shared" ref="P5253:P5316" si="1074">IF(MOD(20*O5253,10)&lt;&gt;0,"SAI","")</f>
        <v/>
      </c>
      <c r="U5253" s="177">
        <v>41</v>
      </c>
      <c r="V5253" s="177" t="s">
        <v>4382</v>
      </c>
      <c r="W5253" s="177" t="s">
        <v>6389</v>
      </c>
      <c r="X5253" s="177" t="s">
        <v>2762</v>
      </c>
      <c r="Y5253" s="177" t="s">
        <v>6390</v>
      </c>
      <c r="Z5253" s="177" t="s">
        <v>6378</v>
      </c>
      <c r="AA5253" s="525" t="s">
        <v>4431</v>
      </c>
      <c r="AB5253" s="399" t="str">
        <f t="shared" ref="AB5253:AB5316" si="1075">_CT_MaHP</f>
        <v>DC2KV73</v>
      </c>
      <c r="AC5253" s="399" t="str">
        <f t="shared" ref="AC5253:AC5316" si="1076">_CT_MaHe</f>
        <v>DC2KV73-DC</v>
      </c>
      <c r="AD5253" t="str">
        <f>Y5253&amp;"-"&amp;VLOOKUP(AC5253,'LICH THI'!C:AA,9,0)</f>
        <v>65DCQT20001-42483</v>
      </c>
      <c r="AE5253">
        <f t="shared" ref="AE5253:AE5316" si="1077">COUNTIF(AD5253,AD:AD)</f>
        <v>1</v>
      </c>
    </row>
    <row r="5254" spans="1:31" x14ac:dyDescent="0.25">
      <c r="A5254" s="436" t="str">
        <f t="shared" si="1067"/>
        <v>DC2KV73-DC-35</v>
      </c>
      <c r="B5254" s="436">
        <f>COUNTIF(AC$4:AC5254,AC5254)</f>
        <v>35</v>
      </c>
      <c r="C5254" s="436" t="str">
        <f t="shared" si="1068"/>
        <v>DC2KV73-DC</v>
      </c>
      <c r="D5254" s="436">
        <f>VLOOKUP(C5254,'LICH THI'!C:AA,12,0)</f>
        <v>58</v>
      </c>
      <c r="E5254" s="436">
        <f>VLOOKUP(C5254,'LICH THI'!C:AA,13,0)</f>
        <v>45</v>
      </c>
      <c r="F5254" s="436">
        <f t="shared" ref="F5254:F5317" si="1078">IF(G5254="","",IF(G5254=H5254,D5254-(H5254-1)*E5254,E5254))</f>
        <v>45</v>
      </c>
      <c r="G5254" s="436">
        <f>VLOOKUP(C5254,'LICH THI'!C:AA,14,0)</f>
        <v>2</v>
      </c>
      <c r="H5254" s="436">
        <f t="shared" si="1069"/>
        <v>1</v>
      </c>
      <c r="I5254" s="436" t="str">
        <f t="shared" si="1070"/>
        <v>Cao Phương Lan</v>
      </c>
      <c r="J5254" s="436"/>
      <c r="K5254" s="436">
        <f t="shared" si="1071"/>
        <v>2</v>
      </c>
      <c r="L5254" s="436" t="str">
        <f t="shared" si="1072"/>
        <v>DC2KV73-DC-2</v>
      </c>
      <c r="M5254" s="436">
        <f t="shared" si="1073"/>
        <v>28</v>
      </c>
      <c r="N5254" s="437">
        <f t="shared" ref="N5254:N5317" si="1079">IF(F5254=0,"",(K5254-1)*$N$2+1+MOD(B5254-M5254,F5254))</f>
        <v>58</v>
      </c>
      <c r="O5254" s="437"/>
      <c r="P5254" s="430" t="str">
        <f t="shared" si="1074"/>
        <v/>
      </c>
      <c r="U5254" s="177">
        <v>15</v>
      </c>
      <c r="V5254" s="177" t="s">
        <v>3358</v>
      </c>
      <c r="W5254" s="177" t="s">
        <v>4743</v>
      </c>
      <c r="X5254" s="177" t="s">
        <v>2960</v>
      </c>
      <c r="Y5254" s="177" t="s">
        <v>4744</v>
      </c>
      <c r="Z5254" s="177" t="s">
        <v>6378</v>
      </c>
      <c r="AA5254" s="525" t="s">
        <v>3414</v>
      </c>
      <c r="AB5254" s="399" t="str">
        <f t="shared" si="1075"/>
        <v>DC2KV73</v>
      </c>
      <c r="AC5254" s="399" t="str">
        <f t="shared" si="1076"/>
        <v>DC2KV73-DC</v>
      </c>
      <c r="AD5254" t="str">
        <f>Y5254&amp;"-"&amp;VLOOKUP(AC5254,'LICH THI'!C:AA,9,0)</f>
        <v>64DCKT3015-42483</v>
      </c>
      <c r="AE5254">
        <f t="shared" si="1077"/>
        <v>1</v>
      </c>
    </row>
    <row r="5255" spans="1:31" x14ac:dyDescent="0.25">
      <c r="A5255" s="436" t="str">
        <f t="shared" si="1067"/>
        <v>DC2KV73-DC-36</v>
      </c>
      <c r="B5255" s="436">
        <f>COUNTIF(AC$4:AC5255,AC5255)</f>
        <v>36</v>
      </c>
      <c r="C5255" s="436" t="str">
        <f t="shared" si="1068"/>
        <v>DC2KV73-DC</v>
      </c>
      <c r="D5255" s="436">
        <f>VLOOKUP(C5255,'LICH THI'!C:AA,12,0)</f>
        <v>58</v>
      </c>
      <c r="E5255" s="436">
        <f>VLOOKUP(C5255,'LICH THI'!C:AA,13,0)</f>
        <v>45</v>
      </c>
      <c r="F5255" s="436">
        <f t="shared" si="1078"/>
        <v>45</v>
      </c>
      <c r="G5255" s="436">
        <f>VLOOKUP(C5255,'LICH THI'!C:AA,14,0)</f>
        <v>2</v>
      </c>
      <c r="H5255" s="436">
        <f t="shared" si="1069"/>
        <v>1</v>
      </c>
      <c r="I5255" s="436" t="str">
        <f t="shared" si="1070"/>
        <v>Phạm Thị Lan</v>
      </c>
      <c r="J5255" s="436"/>
      <c r="K5255" s="436">
        <f t="shared" si="1071"/>
        <v>2</v>
      </c>
      <c r="L5255" s="436" t="str">
        <f t="shared" si="1072"/>
        <v>DC2KV73-DC-2</v>
      </c>
      <c r="M5255" s="436">
        <f t="shared" si="1073"/>
        <v>28</v>
      </c>
      <c r="N5255" s="437">
        <f t="shared" si="1079"/>
        <v>59</v>
      </c>
      <c r="O5255" s="437"/>
      <c r="P5255" s="430" t="str">
        <f t="shared" si="1074"/>
        <v/>
      </c>
      <c r="U5255" s="177">
        <v>16</v>
      </c>
      <c r="V5255" s="177" t="s">
        <v>3358</v>
      </c>
      <c r="W5255" s="177" t="s">
        <v>3557</v>
      </c>
      <c r="X5255" s="177" t="s">
        <v>2960</v>
      </c>
      <c r="Y5255" s="177" t="s">
        <v>4507</v>
      </c>
      <c r="Z5255" s="177" t="s">
        <v>6378</v>
      </c>
      <c r="AA5255" s="525" t="s">
        <v>4508</v>
      </c>
      <c r="AB5255" s="399" t="str">
        <f t="shared" si="1075"/>
        <v>DC2KV73</v>
      </c>
      <c r="AC5255" s="399" t="str">
        <f t="shared" si="1076"/>
        <v>DC2KV73-DC</v>
      </c>
      <c r="AD5255" t="str">
        <f>Y5255&amp;"-"&amp;VLOOKUP(AC5255,'LICH THI'!C:AA,9,0)</f>
        <v>64DCKT3010-42483</v>
      </c>
      <c r="AE5255">
        <f t="shared" si="1077"/>
        <v>1</v>
      </c>
    </row>
    <row r="5256" spans="1:31" x14ac:dyDescent="0.25">
      <c r="A5256" s="436" t="str">
        <f t="shared" si="1067"/>
        <v>DC2KV73-DC-37</v>
      </c>
      <c r="B5256" s="436">
        <f>COUNTIF(AC$4:AC5256,AC5256)</f>
        <v>37</v>
      </c>
      <c r="C5256" s="436" t="str">
        <f t="shared" si="1068"/>
        <v>DC2KV73-DC</v>
      </c>
      <c r="D5256" s="436">
        <f>VLOOKUP(C5256,'LICH THI'!C:AA,12,0)</f>
        <v>58</v>
      </c>
      <c r="E5256" s="436">
        <f>VLOOKUP(C5256,'LICH THI'!C:AA,13,0)</f>
        <v>45</v>
      </c>
      <c r="F5256" s="436">
        <f t="shared" si="1078"/>
        <v>45</v>
      </c>
      <c r="G5256" s="436">
        <f>VLOOKUP(C5256,'LICH THI'!C:AA,14,0)</f>
        <v>2</v>
      </c>
      <c r="H5256" s="436">
        <f t="shared" si="1069"/>
        <v>1</v>
      </c>
      <c r="I5256" s="436" t="str">
        <f t="shared" si="1070"/>
        <v>Nguyễn Thị Lét</v>
      </c>
      <c r="J5256" s="436"/>
      <c r="K5256" s="436">
        <f t="shared" si="1071"/>
        <v>2</v>
      </c>
      <c r="L5256" s="436" t="str">
        <f t="shared" si="1072"/>
        <v>DC2KV73-DC-2</v>
      </c>
      <c r="M5256" s="436">
        <f t="shared" si="1073"/>
        <v>28</v>
      </c>
      <c r="N5256" s="437">
        <f t="shared" si="1079"/>
        <v>60</v>
      </c>
      <c r="O5256" s="437"/>
      <c r="P5256" s="430" t="str">
        <f t="shared" si="1074"/>
        <v/>
      </c>
      <c r="U5256" s="177">
        <v>17</v>
      </c>
      <c r="V5256" s="177" t="s">
        <v>3358</v>
      </c>
      <c r="W5256" s="177" t="s">
        <v>2619</v>
      </c>
      <c r="X5256" s="177" t="s">
        <v>3359</v>
      </c>
      <c r="Y5256" s="177" t="s">
        <v>3360</v>
      </c>
      <c r="Z5256" s="177" t="s">
        <v>6378</v>
      </c>
      <c r="AA5256" s="525" t="s">
        <v>2806</v>
      </c>
      <c r="AB5256" s="399" t="str">
        <f t="shared" si="1075"/>
        <v>DC2KV73</v>
      </c>
      <c r="AC5256" s="399" t="str">
        <f t="shared" si="1076"/>
        <v>DC2KV73-DC</v>
      </c>
      <c r="AD5256" t="str">
        <f>Y5256&amp;"-"&amp;VLOOKUP(AC5256,'LICH THI'!C:AA,9,0)</f>
        <v>64DCKT3013-42483</v>
      </c>
      <c r="AE5256">
        <f t="shared" si="1077"/>
        <v>1</v>
      </c>
    </row>
    <row r="5257" spans="1:31" x14ac:dyDescent="0.25">
      <c r="A5257" s="436" t="str">
        <f t="shared" si="1067"/>
        <v>DC2KV73-DC-38</v>
      </c>
      <c r="B5257" s="436">
        <f>COUNTIF(AC$4:AC5257,AC5257)</f>
        <v>38</v>
      </c>
      <c r="C5257" s="436" t="str">
        <f t="shared" si="1068"/>
        <v>DC2KV73-DC</v>
      </c>
      <c r="D5257" s="436">
        <f>VLOOKUP(C5257,'LICH THI'!C:AA,12,0)</f>
        <v>58</v>
      </c>
      <c r="E5257" s="436">
        <f>VLOOKUP(C5257,'LICH THI'!C:AA,13,0)</f>
        <v>45</v>
      </c>
      <c r="F5257" s="436">
        <f t="shared" si="1078"/>
        <v>45</v>
      </c>
      <c r="G5257" s="436">
        <f>VLOOKUP(C5257,'LICH THI'!C:AA,14,0)</f>
        <v>2</v>
      </c>
      <c r="H5257" s="436">
        <f t="shared" si="1069"/>
        <v>1</v>
      </c>
      <c r="I5257" s="436" t="str">
        <f t="shared" si="1070"/>
        <v>Nguyễn Thị Hoài Linh</v>
      </c>
      <c r="J5257" s="436"/>
      <c r="K5257" s="436">
        <f t="shared" si="1071"/>
        <v>2</v>
      </c>
      <c r="L5257" s="436" t="str">
        <f t="shared" si="1072"/>
        <v>DC2KV73-DC-2</v>
      </c>
      <c r="M5257" s="436">
        <f t="shared" si="1073"/>
        <v>28</v>
      </c>
      <c r="N5257" s="437">
        <f t="shared" si="1079"/>
        <v>61</v>
      </c>
      <c r="O5257" s="437"/>
      <c r="P5257" s="430" t="str">
        <f t="shared" si="1074"/>
        <v/>
      </c>
      <c r="U5257" s="177">
        <v>28</v>
      </c>
      <c r="V5257" s="177" t="s">
        <v>3378</v>
      </c>
      <c r="W5257" s="177" t="s">
        <v>4530</v>
      </c>
      <c r="X5257" s="177" t="s">
        <v>2670</v>
      </c>
      <c r="Y5257" s="177" t="s">
        <v>4531</v>
      </c>
      <c r="Z5257" s="177" t="s">
        <v>6378</v>
      </c>
      <c r="AA5257" s="525" t="s">
        <v>4532</v>
      </c>
      <c r="AB5257" s="399" t="str">
        <f t="shared" si="1075"/>
        <v>DC2KV73</v>
      </c>
      <c r="AC5257" s="399" t="str">
        <f t="shared" si="1076"/>
        <v>DC2KV73-DC</v>
      </c>
      <c r="AD5257" t="str">
        <f>Y5257&amp;"-"&amp;VLOOKUP(AC5257,'LICH THI'!C:AA,9,0)</f>
        <v>64DCKT3206-42483</v>
      </c>
      <c r="AE5257">
        <f t="shared" si="1077"/>
        <v>1</v>
      </c>
    </row>
    <row r="5258" spans="1:31" x14ac:dyDescent="0.25">
      <c r="A5258" s="436" t="str">
        <f t="shared" si="1067"/>
        <v>DC2KV73-DC-39</v>
      </c>
      <c r="B5258" s="436">
        <f>COUNTIF(AC$4:AC5258,AC5258)</f>
        <v>39</v>
      </c>
      <c r="C5258" s="436" t="str">
        <f t="shared" si="1068"/>
        <v>DC2KV73-DC</v>
      </c>
      <c r="D5258" s="436">
        <f>VLOOKUP(C5258,'LICH THI'!C:AA,12,0)</f>
        <v>58</v>
      </c>
      <c r="E5258" s="436">
        <f>VLOOKUP(C5258,'LICH THI'!C:AA,13,0)</f>
        <v>45</v>
      </c>
      <c r="F5258" s="436">
        <f t="shared" si="1078"/>
        <v>45</v>
      </c>
      <c r="G5258" s="436">
        <f>VLOOKUP(C5258,'LICH THI'!C:AA,14,0)</f>
        <v>2</v>
      </c>
      <c r="H5258" s="436">
        <f t="shared" si="1069"/>
        <v>1</v>
      </c>
      <c r="I5258" s="436" t="str">
        <f t="shared" si="1070"/>
        <v>Phạm Thị Khánh Linh</v>
      </c>
      <c r="J5258" s="436"/>
      <c r="K5258" s="436">
        <f t="shared" si="1071"/>
        <v>2</v>
      </c>
      <c r="L5258" s="436" t="str">
        <f t="shared" si="1072"/>
        <v>DC2KV73-DC-2</v>
      </c>
      <c r="M5258" s="436">
        <f t="shared" si="1073"/>
        <v>28</v>
      </c>
      <c r="N5258" s="437">
        <f t="shared" si="1079"/>
        <v>62</v>
      </c>
      <c r="O5258" s="437"/>
      <c r="P5258" s="430" t="str">
        <f t="shared" si="1074"/>
        <v/>
      </c>
      <c r="U5258" s="177">
        <v>49</v>
      </c>
      <c r="V5258" s="177" t="s">
        <v>3556</v>
      </c>
      <c r="W5258" s="177" t="s">
        <v>3568</v>
      </c>
      <c r="X5258" s="177" t="s">
        <v>2670</v>
      </c>
      <c r="Y5258" s="177" t="s">
        <v>3569</v>
      </c>
      <c r="Z5258" s="177" t="s">
        <v>6378</v>
      </c>
      <c r="AA5258" s="525" t="s">
        <v>3570</v>
      </c>
      <c r="AB5258" s="399" t="str">
        <f t="shared" si="1075"/>
        <v>DC2KV73</v>
      </c>
      <c r="AC5258" s="399" t="str">
        <f t="shared" si="1076"/>
        <v>DC2KV73-DC</v>
      </c>
      <c r="AD5258" t="str">
        <f>Y5258&amp;"-"&amp;VLOOKUP(AC5258,'LICH THI'!C:AA,9,0)</f>
        <v>65DCQT22907-42483</v>
      </c>
      <c r="AE5258">
        <f t="shared" si="1077"/>
        <v>1</v>
      </c>
    </row>
    <row r="5259" spans="1:31" x14ac:dyDescent="0.25">
      <c r="A5259" s="436" t="str">
        <f t="shared" si="1067"/>
        <v>DC2KV73-DC-40</v>
      </c>
      <c r="B5259" s="436">
        <f>COUNTIF(AC$4:AC5259,AC5259)</f>
        <v>40</v>
      </c>
      <c r="C5259" s="436" t="str">
        <f t="shared" si="1068"/>
        <v>DC2KV73-DC</v>
      </c>
      <c r="D5259" s="436">
        <f>VLOOKUP(C5259,'LICH THI'!C:AA,12,0)</f>
        <v>58</v>
      </c>
      <c r="E5259" s="436">
        <f>VLOOKUP(C5259,'LICH THI'!C:AA,13,0)</f>
        <v>45</v>
      </c>
      <c r="F5259" s="436">
        <f t="shared" si="1078"/>
        <v>45</v>
      </c>
      <c r="G5259" s="436">
        <f>VLOOKUP(C5259,'LICH THI'!C:AA,14,0)</f>
        <v>2</v>
      </c>
      <c r="H5259" s="436">
        <f t="shared" si="1069"/>
        <v>1</v>
      </c>
      <c r="I5259" s="436" t="str">
        <f t="shared" si="1070"/>
        <v>Nguyễn Thị Nụ</v>
      </c>
      <c r="J5259" s="436"/>
      <c r="K5259" s="436">
        <f t="shared" si="1071"/>
        <v>2</v>
      </c>
      <c r="L5259" s="436" t="str">
        <f t="shared" si="1072"/>
        <v>DC2KV73-DC-2</v>
      </c>
      <c r="M5259" s="436">
        <f t="shared" si="1073"/>
        <v>28</v>
      </c>
      <c r="N5259" s="437">
        <f t="shared" si="1079"/>
        <v>63</v>
      </c>
      <c r="O5259" s="437"/>
      <c r="P5259" s="430" t="str">
        <f t="shared" si="1074"/>
        <v/>
      </c>
      <c r="U5259" s="177">
        <v>42</v>
      </c>
      <c r="V5259" s="177" t="s">
        <v>4382</v>
      </c>
      <c r="W5259" s="177" t="s">
        <v>2619</v>
      </c>
      <c r="X5259" s="177" t="s">
        <v>3039</v>
      </c>
      <c r="Y5259" s="177" t="s">
        <v>6019</v>
      </c>
      <c r="Z5259" s="177" t="s">
        <v>6378</v>
      </c>
      <c r="AA5259" s="525" t="s">
        <v>6020</v>
      </c>
      <c r="AB5259" s="399" t="str">
        <f t="shared" si="1075"/>
        <v>DC2KV73</v>
      </c>
      <c r="AC5259" s="399" t="str">
        <f t="shared" si="1076"/>
        <v>DC2KV73-DC</v>
      </c>
      <c r="AD5259" t="str">
        <f>Y5259&amp;"-"&amp;VLOOKUP(AC5259,'LICH THI'!C:AA,9,0)</f>
        <v>65DCQT20002-42483</v>
      </c>
      <c r="AE5259">
        <f t="shared" si="1077"/>
        <v>1</v>
      </c>
    </row>
    <row r="5260" spans="1:31" x14ac:dyDescent="0.25">
      <c r="A5260" s="436" t="str">
        <f t="shared" si="1067"/>
        <v>DC2KV73-DC-41</v>
      </c>
      <c r="B5260" s="436">
        <f>COUNTIF(AC$4:AC5260,AC5260)</f>
        <v>41</v>
      </c>
      <c r="C5260" s="436" t="str">
        <f t="shared" si="1068"/>
        <v>DC2KV73-DC</v>
      </c>
      <c r="D5260" s="436">
        <f>VLOOKUP(C5260,'LICH THI'!C:AA,12,0)</f>
        <v>58</v>
      </c>
      <c r="E5260" s="436">
        <f>VLOOKUP(C5260,'LICH THI'!C:AA,13,0)</f>
        <v>45</v>
      </c>
      <c r="F5260" s="436">
        <f t="shared" si="1078"/>
        <v>45</v>
      </c>
      <c r="G5260" s="436">
        <f>VLOOKUP(C5260,'LICH THI'!C:AA,14,0)</f>
        <v>2</v>
      </c>
      <c r="H5260" s="436">
        <f t="shared" si="1069"/>
        <v>1</v>
      </c>
      <c r="I5260" s="436" t="str">
        <f t="shared" si="1070"/>
        <v>Le Thị Oanh</v>
      </c>
      <c r="J5260" s="436"/>
      <c r="K5260" s="436">
        <f t="shared" si="1071"/>
        <v>2</v>
      </c>
      <c r="L5260" s="436" t="str">
        <f t="shared" si="1072"/>
        <v>DC2KV73-DC-2</v>
      </c>
      <c r="M5260" s="436">
        <f t="shared" si="1073"/>
        <v>28</v>
      </c>
      <c r="N5260" s="437">
        <f t="shared" si="1079"/>
        <v>64</v>
      </c>
      <c r="O5260" s="437"/>
      <c r="P5260" s="430" t="str">
        <f t="shared" si="1074"/>
        <v/>
      </c>
      <c r="U5260" s="177">
        <v>29</v>
      </c>
      <c r="V5260" s="177" t="s">
        <v>3378</v>
      </c>
      <c r="W5260" s="177" t="s">
        <v>4542</v>
      </c>
      <c r="X5260" s="177" t="s">
        <v>2616</v>
      </c>
      <c r="Y5260" s="177" t="s">
        <v>4543</v>
      </c>
      <c r="Z5260" s="177" t="s">
        <v>6378</v>
      </c>
      <c r="AA5260" s="525" t="s">
        <v>4544</v>
      </c>
      <c r="AB5260" s="399" t="str">
        <f t="shared" si="1075"/>
        <v>DC2KV73</v>
      </c>
      <c r="AC5260" s="399" t="str">
        <f t="shared" si="1076"/>
        <v>DC2KV73-DC</v>
      </c>
      <c r="AD5260" t="str">
        <f>Y5260&amp;"-"&amp;VLOOKUP(AC5260,'LICH THI'!C:AA,9,0)</f>
        <v>64DCKT3219-42483</v>
      </c>
      <c r="AE5260">
        <f t="shared" si="1077"/>
        <v>1</v>
      </c>
    </row>
    <row r="5261" spans="1:31" x14ac:dyDescent="0.25">
      <c r="A5261" s="436" t="str">
        <f t="shared" si="1067"/>
        <v>DC2KV73-DC-42</v>
      </c>
      <c r="B5261" s="436">
        <f>COUNTIF(AC$4:AC5261,AC5261)</f>
        <v>42</v>
      </c>
      <c r="C5261" s="436" t="str">
        <f t="shared" si="1068"/>
        <v>DC2KV73-DC</v>
      </c>
      <c r="D5261" s="436">
        <f>VLOOKUP(C5261,'LICH THI'!C:AA,12,0)</f>
        <v>58</v>
      </c>
      <c r="E5261" s="436">
        <f>VLOOKUP(C5261,'LICH THI'!C:AA,13,0)</f>
        <v>45</v>
      </c>
      <c r="F5261" s="436">
        <f t="shared" si="1078"/>
        <v>45</v>
      </c>
      <c r="G5261" s="436">
        <f>VLOOKUP(C5261,'LICH THI'!C:AA,14,0)</f>
        <v>2</v>
      </c>
      <c r="H5261" s="436">
        <f t="shared" si="1069"/>
        <v>1</v>
      </c>
      <c r="I5261" s="436" t="str">
        <f t="shared" si="1070"/>
        <v>Nguyễn Thị Phương</v>
      </c>
      <c r="J5261" s="436"/>
      <c r="K5261" s="436">
        <f t="shared" si="1071"/>
        <v>2</v>
      </c>
      <c r="L5261" s="436" t="str">
        <f t="shared" si="1072"/>
        <v>DC2KV73-DC-2</v>
      </c>
      <c r="M5261" s="436">
        <f t="shared" si="1073"/>
        <v>28</v>
      </c>
      <c r="N5261" s="437">
        <f t="shared" si="1079"/>
        <v>65</v>
      </c>
      <c r="O5261" s="437"/>
      <c r="P5261" s="430" t="str">
        <f t="shared" si="1074"/>
        <v/>
      </c>
      <c r="U5261" s="177">
        <v>22</v>
      </c>
      <c r="V5261" s="177" t="s">
        <v>3366</v>
      </c>
      <c r="W5261" s="177" t="s">
        <v>2619</v>
      </c>
      <c r="X5261" s="177" t="s">
        <v>2717</v>
      </c>
      <c r="Y5261" s="177" t="s">
        <v>5573</v>
      </c>
      <c r="Z5261" s="177" t="s">
        <v>6378</v>
      </c>
      <c r="AA5261" s="525" t="s">
        <v>2840</v>
      </c>
      <c r="AB5261" s="399" t="str">
        <f t="shared" si="1075"/>
        <v>DC2KV73</v>
      </c>
      <c r="AC5261" s="399" t="str">
        <f t="shared" si="1076"/>
        <v>DC2KV73-DC</v>
      </c>
      <c r="AD5261" t="str">
        <f>Y5261&amp;"-"&amp;VLOOKUP(AC5261,'LICH THI'!C:AA,9,0)</f>
        <v>64DCKT3067-42483</v>
      </c>
      <c r="AE5261">
        <f t="shared" si="1077"/>
        <v>1</v>
      </c>
    </row>
    <row r="5262" spans="1:31" x14ac:dyDescent="0.25">
      <c r="A5262" s="436" t="str">
        <f t="shared" si="1067"/>
        <v>DC2KV73-DC-43</v>
      </c>
      <c r="B5262" s="436">
        <f>COUNTIF(AC$4:AC5262,AC5262)</f>
        <v>43</v>
      </c>
      <c r="C5262" s="436" t="str">
        <f t="shared" si="1068"/>
        <v>DC2KV73-DC</v>
      </c>
      <c r="D5262" s="436">
        <f>VLOOKUP(C5262,'LICH THI'!C:AA,12,0)</f>
        <v>58</v>
      </c>
      <c r="E5262" s="436">
        <f>VLOOKUP(C5262,'LICH THI'!C:AA,13,0)</f>
        <v>45</v>
      </c>
      <c r="F5262" s="436">
        <f t="shared" si="1078"/>
        <v>45</v>
      </c>
      <c r="G5262" s="436">
        <f>VLOOKUP(C5262,'LICH THI'!C:AA,14,0)</f>
        <v>2</v>
      </c>
      <c r="H5262" s="436">
        <f t="shared" si="1069"/>
        <v>1</v>
      </c>
      <c r="I5262" s="436" t="str">
        <f t="shared" si="1070"/>
        <v>Nguyễn Thị Phương</v>
      </c>
      <c r="J5262" s="436"/>
      <c r="K5262" s="436">
        <f t="shared" si="1071"/>
        <v>2</v>
      </c>
      <c r="L5262" s="436" t="str">
        <f t="shared" si="1072"/>
        <v>DC2KV73-DC-2</v>
      </c>
      <c r="M5262" s="436">
        <f t="shared" si="1073"/>
        <v>28</v>
      </c>
      <c r="N5262" s="437">
        <f t="shared" si="1079"/>
        <v>66</v>
      </c>
      <c r="O5262" s="437"/>
      <c r="P5262" s="430" t="str">
        <f t="shared" si="1074"/>
        <v/>
      </c>
      <c r="U5262" s="177">
        <v>35</v>
      </c>
      <c r="V5262" s="177" t="s">
        <v>3381</v>
      </c>
      <c r="W5262" s="177" t="s">
        <v>2619</v>
      </c>
      <c r="X5262" s="177" t="s">
        <v>2717</v>
      </c>
      <c r="Y5262" s="177" t="s">
        <v>6209</v>
      </c>
      <c r="Z5262" s="177" t="s">
        <v>6378</v>
      </c>
      <c r="AA5262" s="525" t="s">
        <v>6210</v>
      </c>
      <c r="AB5262" s="399" t="str">
        <f t="shared" si="1075"/>
        <v>DC2KV73</v>
      </c>
      <c r="AC5262" s="399" t="str">
        <f t="shared" si="1076"/>
        <v>DC2KV73-DC</v>
      </c>
      <c r="AD5262" t="str">
        <f>Y5262&amp;"-"&amp;VLOOKUP(AC5262,'LICH THI'!C:AA,9,0)</f>
        <v>64DCKT3276-42483</v>
      </c>
      <c r="AE5262">
        <f t="shared" si="1077"/>
        <v>1</v>
      </c>
    </row>
    <row r="5263" spans="1:31" x14ac:dyDescent="0.25">
      <c r="A5263" s="436" t="str">
        <f t="shared" si="1067"/>
        <v>DC2KV73-DC-44</v>
      </c>
      <c r="B5263" s="436">
        <f>COUNTIF(AC$4:AC5263,AC5263)</f>
        <v>44</v>
      </c>
      <c r="C5263" s="436" t="str">
        <f t="shared" si="1068"/>
        <v>DC2KV73-DC</v>
      </c>
      <c r="D5263" s="436">
        <f>VLOOKUP(C5263,'LICH THI'!C:AA,12,0)</f>
        <v>58</v>
      </c>
      <c r="E5263" s="436">
        <f>VLOOKUP(C5263,'LICH THI'!C:AA,13,0)</f>
        <v>45</v>
      </c>
      <c r="F5263" s="436">
        <f t="shared" si="1078"/>
        <v>45</v>
      </c>
      <c r="G5263" s="436">
        <f>VLOOKUP(C5263,'LICH THI'!C:AA,14,0)</f>
        <v>2</v>
      </c>
      <c r="H5263" s="436">
        <f t="shared" si="1069"/>
        <v>1</v>
      </c>
      <c r="I5263" s="436" t="str">
        <f t="shared" si="1070"/>
        <v>Vũ Thị Phương</v>
      </c>
      <c r="J5263" s="436"/>
      <c r="K5263" s="436">
        <f t="shared" si="1071"/>
        <v>2</v>
      </c>
      <c r="L5263" s="436" t="str">
        <f t="shared" si="1072"/>
        <v>DC2KV73-DC-2</v>
      </c>
      <c r="M5263" s="436">
        <f t="shared" si="1073"/>
        <v>28</v>
      </c>
      <c r="N5263" s="437">
        <f t="shared" si="1079"/>
        <v>67</v>
      </c>
      <c r="O5263" s="437"/>
      <c r="P5263" s="430" t="str">
        <f t="shared" si="1074"/>
        <v/>
      </c>
      <c r="U5263" s="177">
        <v>18</v>
      </c>
      <c r="V5263" s="177" t="s">
        <v>3358</v>
      </c>
      <c r="W5263" s="177" t="s">
        <v>2615</v>
      </c>
      <c r="X5263" s="177" t="s">
        <v>2717</v>
      </c>
      <c r="Y5263" s="177" t="s">
        <v>6380</v>
      </c>
      <c r="Z5263" s="177" t="s">
        <v>6378</v>
      </c>
      <c r="AA5263" s="525" t="s">
        <v>6183</v>
      </c>
      <c r="AB5263" s="399" t="str">
        <f t="shared" si="1075"/>
        <v>DC2KV73</v>
      </c>
      <c r="AC5263" s="399" t="str">
        <f t="shared" si="1076"/>
        <v>DC2KV73-DC</v>
      </c>
      <c r="AD5263" t="str">
        <f>Y5263&amp;"-"&amp;VLOOKUP(AC5263,'LICH THI'!C:AA,9,0)</f>
        <v>64DCKT3035-42483</v>
      </c>
      <c r="AE5263">
        <f t="shared" si="1077"/>
        <v>1</v>
      </c>
    </row>
    <row r="5264" spans="1:31" x14ac:dyDescent="0.25">
      <c r="A5264" s="436" t="str">
        <f t="shared" si="1067"/>
        <v>DC2KV73-DC-45</v>
      </c>
      <c r="B5264" s="436">
        <f>COUNTIF(AC$4:AC5264,AC5264)</f>
        <v>45</v>
      </c>
      <c r="C5264" s="436" t="str">
        <f t="shared" si="1068"/>
        <v>DC2KV73-DC</v>
      </c>
      <c r="D5264" s="436">
        <f>VLOOKUP(C5264,'LICH THI'!C:AA,12,0)</f>
        <v>58</v>
      </c>
      <c r="E5264" s="436">
        <f>VLOOKUP(C5264,'LICH THI'!C:AA,13,0)</f>
        <v>45</v>
      </c>
      <c r="F5264" s="436">
        <f t="shared" si="1078"/>
        <v>45</v>
      </c>
      <c r="G5264" s="436">
        <f>VLOOKUP(C5264,'LICH THI'!C:AA,14,0)</f>
        <v>2</v>
      </c>
      <c r="H5264" s="436">
        <f t="shared" si="1069"/>
        <v>1</v>
      </c>
      <c r="I5264" s="436" t="str">
        <f t="shared" si="1070"/>
        <v>Đoàn Thị Quý</v>
      </c>
      <c r="J5264" s="436"/>
      <c r="K5264" s="436">
        <f t="shared" si="1071"/>
        <v>2</v>
      </c>
      <c r="L5264" s="436" t="str">
        <f t="shared" si="1072"/>
        <v>DC2KV73-DC-2</v>
      </c>
      <c r="M5264" s="436">
        <f t="shared" si="1073"/>
        <v>28</v>
      </c>
      <c r="N5264" s="437">
        <f t="shared" si="1079"/>
        <v>68</v>
      </c>
      <c r="O5264" s="437"/>
      <c r="P5264" s="430" t="str">
        <f t="shared" si="1074"/>
        <v/>
      </c>
      <c r="U5264" s="177">
        <v>1</v>
      </c>
      <c r="V5264" s="177" t="s">
        <v>4262</v>
      </c>
      <c r="W5264" s="177" t="s">
        <v>3049</v>
      </c>
      <c r="X5264" s="177" t="s">
        <v>3004</v>
      </c>
      <c r="Y5264" s="177" t="s">
        <v>6377</v>
      </c>
      <c r="Z5264" s="177" t="s">
        <v>6378</v>
      </c>
      <c r="AA5264" s="525" t="s">
        <v>4491</v>
      </c>
      <c r="AB5264" s="399" t="str">
        <f t="shared" si="1075"/>
        <v>DC2KV73</v>
      </c>
      <c r="AC5264" s="399" t="str">
        <f t="shared" si="1076"/>
        <v>DC2KV73-DC</v>
      </c>
      <c r="AD5264" t="str">
        <f>Y5264&amp;"-"&amp;VLOOKUP(AC5264,'LICH THI'!C:AA,9,0)</f>
        <v>63DCKT3007-42483</v>
      </c>
      <c r="AE5264">
        <f t="shared" si="1077"/>
        <v>1</v>
      </c>
    </row>
    <row r="5265" spans="1:31" x14ac:dyDescent="0.25">
      <c r="A5265" s="436" t="str">
        <f t="shared" si="1067"/>
        <v>DC2KV73-DC-46</v>
      </c>
      <c r="B5265" s="436">
        <f>COUNTIF(AC$4:AC5265,AC5265)</f>
        <v>46</v>
      </c>
      <c r="C5265" s="436" t="str">
        <f t="shared" si="1068"/>
        <v>DC2KV73-DC</v>
      </c>
      <c r="D5265" s="436">
        <f>VLOOKUP(C5265,'LICH THI'!C:AA,12,0)</f>
        <v>58</v>
      </c>
      <c r="E5265" s="436">
        <f>VLOOKUP(C5265,'LICH THI'!C:AA,13,0)</f>
        <v>45</v>
      </c>
      <c r="F5265" s="436">
        <f t="shared" si="1078"/>
        <v>13</v>
      </c>
      <c r="G5265" s="436">
        <f>VLOOKUP(C5265,'LICH THI'!C:AA,14,0)</f>
        <v>2</v>
      </c>
      <c r="H5265" s="436">
        <f t="shared" si="1069"/>
        <v>2</v>
      </c>
      <c r="I5265" s="436" t="str">
        <f t="shared" si="1070"/>
        <v>Trần Minh Sơn</v>
      </c>
      <c r="J5265" s="436"/>
      <c r="K5265" s="436">
        <f t="shared" si="1071"/>
        <v>1</v>
      </c>
      <c r="L5265" s="436" t="str">
        <f t="shared" si="1072"/>
        <v>DC2KV73-DC-1</v>
      </c>
      <c r="M5265" s="436">
        <f t="shared" si="1073"/>
        <v>28</v>
      </c>
      <c r="N5265" s="437">
        <f t="shared" si="1079"/>
        <v>6</v>
      </c>
      <c r="O5265" s="437"/>
      <c r="P5265" s="430" t="str">
        <f t="shared" si="1074"/>
        <v/>
      </c>
      <c r="U5265" s="177">
        <v>59</v>
      </c>
      <c r="V5265" s="177" t="s">
        <v>3088</v>
      </c>
      <c r="W5265" s="177" t="s">
        <v>3593</v>
      </c>
      <c r="X5265" s="177" t="s">
        <v>2688</v>
      </c>
      <c r="Y5265" s="177" t="s">
        <v>4104</v>
      </c>
      <c r="Z5265" s="177" t="s">
        <v>6378</v>
      </c>
      <c r="AA5265" s="525" t="s">
        <v>4105</v>
      </c>
      <c r="AB5265" s="399" t="str">
        <f t="shared" si="1075"/>
        <v>DC2KV73</v>
      </c>
      <c r="AC5265" s="399" t="str">
        <f t="shared" si="1076"/>
        <v>DC2KV73-DC</v>
      </c>
      <c r="AD5265" t="str">
        <f>Y5265&amp;"-"&amp;VLOOKUP(AC5265,'LICH THI'!C:AA,9,0)</f>
        <v>63DCQT3004-42483</v>
      </c>
      <c r="AE5265">
        <f t="shared" si="1077"/>
        <v>1</v>
      </c>
    </row>
    <row r="5266" spans="1:31" x14ac:dyDescent="0.25">
      <c r="A5266" s="436" t="str">
        <f t="shared" si="1067"/>
        <v>DC2KV73-DC-47</v>
      </c>
      <c r="B5266" s="436">
        <f>COUNTIF(AC$4:AC5266,AC5266)</f>
        <v>47</v>
      </c>
      <c r="C5266" s="436" t="str">
        <f t="shared" si="1068"/>
        <v>DC2KV73-DC</v>
      </c>
      <c r="D5266" s="436">
        <f>VLOOKUP(C5266,'LICH THI'!C:AA,12,0)</f>
        <v>58</v>
      </c>
      <c r="E5266" s="436">
        <f>VLOOKUP(C5266,'LICH THI'!C:AA,13,0)</f>
        <v>45</v>
      </c>
      <c r="F5266" s="436">
        <f t="shared" si="1078"/>
        <v>13</v>
      </c>
      <c r="G5266" s="436">
        <f>VLOOKUP(C5266,'LICH THI'!C:AA,14,0)</f>
        <v>2</v>
      </c>
      <c r="H5266" s="436">
        <f t="shared" si="1069"/>
        <v>2</v>
      </c>
      <c r="I5266" s="436" t="str">
        <f t="shared" si="1070"/>
        <v>Phan Văn Tài</v>
      </c>
      <c r="J5266" s="436"/>
      <c r="K5266" s="436">
        <f t="shared" si="1071"/>
        <v>1</v>
      </c>
      <c r="L5266" s="436" t="str">
        <f t="shared" si="1072"/>
        <v>DC2KV73-DC-1</v>
      </c>
      <c r="M5266" s="436">
        <f t="shared" si="1073"/>
        <v>28</v>
      </c>
      <c r="N5266" s="437">
        <f t="shared" si="1079"/>
        <v>7</v>
      </c>
      <c r="O5266" s="437"/>
      <c r="P5266" s="430" t="str">
        <f t="shared" si="1074"/>
        <v/>
      </c>
      <c r="U5266" s="177">
        <v>50</v>
      </c>
      <c r="V5266" s="177" t="s">
        <v>3556</v>
      </c>
      <c r="W5266" s="177" t="s">
        <v>3197</v>
      </c>
      <c r="X5266" s="177" t="s">
        <v>3043</v>
      </c>
      <c r="Y5266" s="177" t="s">
        <v>3574</v>
      </c>
      <c r="Z5266" s="177" t="s">
        <v>6378</v>
      </c>
      <c r="AA5266" s="525" t="s">
        <v>3575</v>
      </c>
      <c r="AB5266" s="399" t="str">
        <f t="shared" si="1075"/>
        <v>DC2KV73</v>
      </c>
      <c r="AC5266" s="399" t="str">
        <f t="shared" si="1076"/>
        <v>DC2KV73-DC</v>
      </c>
      <c r="AD5266" t="str">
        <f>Y5266&amp;"-"&amp;VLOOKUP(AC5266,'LICH THI'!C:AA,9,0)</f>
        <v>65DCQT21576-42483</v>
      </c>
      <c r="AE5266">
        <f t="shared" si="1077"/>
        <v>1</v>
      </c>
    </row>
    <row r="5267" spans="1:31" x14ac:dyDescent="0.25">
      <c r="A5267" s="436" t="str">
        <f t="shared" si="1067"/>
        <v>DC2KV73-DC-48</v>
      </c>
      <c r="B5267" s="436">
        <f>COUNTIF(AC$4:AC5267,AC5267)</f>
        <v>48</v>
      </c>
      <c r="C5267" s="436" t="str">
        <f t="shared" si="1068"/>
        <v>DC2KV73-DC</v>
      </c>
      <c r="D5267" s="436">
        <f>VLOOKUP(C5267,'LICH THI'!C:AA,12,0)</f>
        <v>58</v>
      </c>
      <c r="E5267" s="436">
        <f>VLOOKUP(C5267,'LICH THI'!C:AA,13,0)</f>
        <v>45</v>
      </c>
      <c r="F5267" s="436">
        <f t="shared" si="1078"/>
        <v>13</v>
      </c>
      <c r="G5267" s="436">
        <f>VLOOKUP(C5267,'LICH THI'!C:AA,14,0)</f>
        <v>2</v>
      </c>
      <c r="H5267" s="436">
        <f t="shared" si="1069"/>
        <v>2</v>
      </c>
      <c r="I5267" s="436" t="str">
        <f t="shared" si="1070"/>
        <v>Cao Vũ Tiến</v>
      </c>
      <c r="J5267" s="436"/>
      <c r="K5267" s="436">
        <f t="shared" si="1071"/>
        <v>1</v>
      </c>
      <c r="L5267" s="436" t="str">
        <f t="shared" si="1072"/>
        <v>DC2KV73-DC-1</v>
      </c>
      <c r="M5267" s="436">
        <f t="shared" si="1073"/>
        <v>28</v>
      </c>
      <c r="N5267" s="437">
        <f t="shared" si="1079"/>
        <v>8</v>
      </c>
      <c r="O5267" s="437"/>
      <c r="P5267" s="430" t="str">
        <f t="shared" si="1074"/>
        <v/>
      </c>
      <c r="U5267" s="177">
        <v>32</v>
      </c>
      <c r="V5267" s="177" t="s">
        <v>3378</v>
      </c>
      <c r="W5267" s="177" t="s">
        <v>5890</v>
      </c>
      <c r="X5267" s="177" t="s">
        <v>2992</v>
      </c>
      <c r="Y5267" s="177" t="s">
        <v>5891</v>
      </c>
      <c r="Z5267" s="177" t="s">
        <v>6378</v>
      </c>
      <c r="AA5267" s="525" t="s">
        <v>5351</v>
      </c>
      <c r="AB5267" s="399" t="str">
        <f t="shared" si="1075"/>
        <v>DC2KV73</v>
      </c>
      <c r="AC5267" s="399" t="str">
        <f t="shared" si="1076"/>
        <v>DC2KV73-DC</v>
      </c>
      <c r="AD5267" t="str">
        <f>Y5267&amp;"-"&amp;VLOOKUP(AC5267,'LICH THI'!C:AA,9,0)</f>
        <v>64DCKT3131-42483</v>
      </c>
      <c r="AE5267">
        <f t="shared" si="1077"/>
        <v>1</v>
      </c>
    </row>
    <row r="5268" spans="1:31" x14ac:dyDescent="0.25">
      <c r="A5268" s="436" t="str">
        <f t="shared" si="1067"/>
        <v>DC2KV73-DC-49</v>
      </c>
      <c r="B5268" s="436">
        <f>COUNTIF(AC$4:AC5268,AC5268)</f>
        <v>49</v>
      </c>
      <c r="C5268" s="436" t="str">
        <f t="shared" si="1068"/>
        <v>DC2KV73-DC</v>
      </c>
      <c r="D5268" s="436">
        <f>VLOOKUP(C5268,'LICH THI'!C:AA,12,0)</f>
        <v>58</v>
      </c>
      <c r="E5268" s="436">
        <f>VLOOKUP(C5268,'LICH THI'!C:AA,13,0)</f>
        <v>45</v>
      </c>
      <c r="F5268" s="436">
        <f t="shared" si="1078"/>
        <v>13</v>
      </c>
      <c r="G5268" s="436">
        <f>VLOOKUP(C5268,'LICH THI'!C:AA,14,0)</f>
        <v>2</v>
      </c>
      <c r="H5268" s="436">
        <f t="shared" si="1069"/>
        <v>2</v>
      </c>
      <c r="I5268" s="436" t="str">
        <f t="shared" si="1070"/>
        <v>Nguyễn Công Tuấn</v>
      </c>
      <c r="J5268" s="436"/>
      <c r="K5268" s="436">
        <f t="shared" si="1071"/>
        <v>1</v>
      </c>
      <c r="L5268" s="436" t="str">
        <f t="shared" si="1072"/>
        <v>DC2KV73-DC-1</v>
      </c>
      <c r="M5268" s="436">
        <f t="shared" si="1073"/>
        <v>28</v>
      </c>
      <c r="N5268" s="437">
        <f t="shared" si="1079"/>
        <v>9</v>
      </c>
      <c r="O5268" s="437"/>
      <c r="P5268" s="430" t="str">
        <f t="shared" si="1074"/>
        <v/>
      </c>
      <c r="U5268" s="177">
        <v>33</v>
      </c>
      <c r="V5268" s="177" t="s">
        <v>3378</v>
      </c>
      <c r="W5268" s="177" t="s">
        <v>2720</v>
      </c>
      <c r="X5268" s="177" t="s">
        <v>2721</v>
      </c>
      <c r="Y5268" s="177" t="s">
        <v>4560</v>
      </c>
      <c r="Z5268" s="177" t="s">
        <v>6378</v>
      </c>
      <c r="AA5268" s="525" t="s">
        <v>3349</v>
      </c>
      <c r="AB5268" s="399" t="str">
        <f t="shared" si="1075"/>
        <v>DC2KV73</v>
      </c>
      <c r="AC5268" s="399" t="str">
        <f t="shared" si="1076"/>
        <v>DC2KV73-DC</v>
      </c>
      <c r="AD5268" t="str">
        <f>Y5268&amp;"-"&amp;VLOOKUP(AC5268,'LICH THI'!C:AA,9,0)</f>
        <v>64DCKT3157-42483</v>
      </c>
      <c r="AE5268">
        <f t="shared" si="1077"/>
        <v>1</v>
      </c>
    </row>
    <row r="5269" spans="1:31" x14ac:dyDescent="0.25">
      <c r="A5269" s="436" t="str">
        <f t="shared" si="1067"/>
        <v>DC2KV73-DC-50</v>
      </c>
      <c r="B5269" s="436">
        <f>COUNTIF(AC$4:AC5269,AC5269)</f>
        <v>50</v>
      </c>
      <c r="C5269" s="436" t="str">
        <f t="shared" si="1068"/>
        <v>DC2KV73-DC</v>
      </c>
      <c r="D5269" s="436">
        <f>VLOOKUP(C5269,'LICH THI'!C:AA,12,0)</f>
        <v>58</v>
      </c>
      <c r="E5269" s="436">
        <f>VLOOKUP(C5269,'LICH THI'!C:AA,13,0)</f>
        <v>45</v>
      </c>
      <c r="F5269" s="436">
        <f t="shared" si="1078"/>
        <v>13</v>
      </c>
      <c r="G5269" s="436">
        <f>VLOOKUP(C5269,'LICH THI'!C:AA,14,0)</f>
        <v>2</v>
      </c>
      <c r="H5269" s="436">
        <f t="shared" si="1069"/>
        <v>2</v>
      </c>
      <c r="I5269" s="436" t="str">
        <f t="shared" si="1070"/>
        <v>Nguyễn Thị Tuyến</v>
      </c>
      <c r="J5269" s="436"/>
      <c r="K5269" s="436">
        <f t="shared" si="1071"/>
        <v>1</v>
      </c>
      <c r="L5269" s="436" t="str">
        <f t="shared" si="1072"/>
        <v>DC2KV73-DC-1</v>
      </c>
      <c r="M5269" s="436">
        <f t="shared" si="1073"/>
        <v>28</v>
      </c>
      <c r="N5269" s="437">
        <f t="shared" si="1079"/>
        <v>10</v>
      </c>
      <c r="O5269" s="437"/>
      <c r="P5269" s="430" t="str">
        <f t="shared" si="1074"/>
        <v/>
      </c>
      <c r="U5269" s="177">
        <v>20</v>
      </c>
      <c r="V5269" s="177" t="s">
        <v>3358</v>
      </c>
      <c r="W5269" s="177" t="s">
        <v>2619</v>
      </c>
      <c r="X5269" s="177" t="s">
        <v>4572</v>
      </c>
      <c r="Y5269" s="177" t="s">
        <v>5733</v>
      </c>
      <c r="Z5269" s="177" t="s">
        <v>6378</v>
      </c>
      <c r="AA5269" s="525" t="s">
        <v>3399</v>
      </c>
      <c r="AB5269" s="399" t="str">
        <f t="shared" si="1075"/>
        <v>DC2KV73</v>
      </c>
      <c r="AC5269" s="399" t="str">
        <f t="shared" si="1076"/>
        <v>DC2KV73-DC</v>
      </c>
      <c r="AD5269" t="str">
        <f>Y5269&amp;"-"&amp;VLOOKUP(AC5269,'LICH THI'!C:AA,9,0)</f>
        <v>64DCKT3009-42483</v>
      </c>
      <c r="AE5269">
        <f t="shared" si="1077"/>
        <v>1</v>
      </c>
    </row>
    <row r="5270" spans="1:31" x14ac:dyDescent="0.25">
      <c r="A5270" s="436" t="str">
        <f t="shared" si="1067"/>
        <v>DC2KV73-DC-51</v>
      </c>
      <c r="B5270" s="436">
        <f>COUNTIF(AC$4:AC5270,AC5270)</f>
        <v>51</v>
      </c>
      <c r="C5270" s="436" t="str">
        <f t="shared" si="1068"/>
        <v>DC2KV73-DC</v>
      </c>
      <c r="D5270" s="436">
        <f>VLOOKUP(C5270,'LICH THI'!C:AA,12,0)</f>
        <v>58</v>
      </c>
      <c r="E5270" s="436">
        <f>VLOOKUP(C5270,'LICH THI'!C:AA,13,0)</f>
        <v>45</v>
      </c>
      <c r="F5270" s="436">
        <f t="shared" si="1078"/>
        <v>13</v>
      </c>
      <c r="G5270" s="436">
        <f>VLOOKUP(C5270,'LICH THI'!C:AA,14,0)</f>
        <v>2</v>
      </c>
      <c r="H5270" s="436">
        <f t="shared" si="1069"/>
        <v>2</v>
      </c>
      <c r="I5270" s="436" t="str">
        <f t="shared" si="1070"/>
        <v>Lê Thị Thanh</v>
      </c>
      <c r="J5270" s="436"/>
      <c r="K5270" s="436">
        <f t="shared" si="1071"/>
        <v>1</v>
      </c>
      <c r="L5270" s="436" t="str">
        <f t="shared" si="1072"/>
        <v>DC2KV73-DC-1</v>
      </c>
      <c r="M5270" s="436">
        <f t="shared" si="1073"/>
        <v>28</v>
      </c>
      <c r="N5270" s="437">
        <f t="shared" si="1079"/>
        <v>11</v>
      </c>
      <c r="O5270" s="437"/>
      <c r="P5270" s="430" t="str">
        <f t="shared" si="1074"/>
        <v/>
      </c>
      <c r="U5270" s="177">
        <v>43</v>
      </c>
      <c r="V5270" s="177" t="s">
        <v>4382</v>
      </c>
      <c r="W5270" s="177" t="s">
        <v>3367</v>
      </c>
      <c r="X5270" s="177" t="s">
        <v>3552</v>
      </c>
      <c r="Y5270" s="177" t="s">
        <v>5606</v>
      </c>
      <c r="Z5270" s="177" t="s">
        <v>6378</v>
      </c>
      <c r="AA5270" s="525" t="s">
        <v>5607</v>
      </c>
      <c r="AB5270" s="399" t="str">
        <f t="shared" si="1075"/>
        <v>DC2KV73</v>
      </c>
      <c r="AC5270" s="399" t="str">
        <f t="shared" si="1076"/>
        <v>DC2KV73-DC</v>
      </c>
      <c r="AD5270" t="str">
        <f>Y5270&amp;"-"&amp;VLOOKUP(AC5270,'LICH THI'!C:AA,9,0)</f>
        <v>65DCQT22280-42483</v>
      </c>
      <c r="AE5270">
        <f t="shared" si="1077"/>
        <v>1</v>
      </c>
    </row>
    <row r="5271" spans="1:31" x14ac:dyDescent="0.25">
      <c r="A5271" s="436" t="str">
        <f t="shared" si="1067"/>
        <v>DC2KV73-DC-52</v>
      </c>
      <c r="B5271" s="436">
        <f>COUNTIF(AC$4:AC5271,AC5271)</f>
        <v>52</v>
      </c>
      <c r="C5271" s="436" t="str">
        <f t="shared" si="1068"/>
        <v>DC2KV73-DC</v>
      </c>
      <c r="D5271" s="436">
        <f>VLOOKUP(C5271,'LICH THI'!C:AA,12,0)</f>
        <v>58</v>
      </c>
      <c r="E5271" s="436">
        <f>VLOOKUP(C5271,'LICH THI'!C:AA,13,0)</f>
        <v>45</v>
      </c>
      <c r="F5271" s="436">
        <f t="shared" si="1078"/>
        <v>13</v>
      </c>
      <c r="G5271" s="436">
        <f>VLOOKUP(C5271,'LICH THI'!C:AA,14,0)</f>
        <v>2</v>
      </c>
      <c r="H5271" s="436">
        <f t="shared" si="1069"/>
        <v>2</v>
      </c>
      <c r="I5271" s="436" t="str">
        <f t="shared" si="1070"/>
        <v>Nguyễn Việt Thành</v>
      </c>
      <c r="J5271" s="436"/>
      <c r="K5271" s="436">
        <f t="shared" si="1071"/>
        <v>1</v>
      </c>
      <c r="L5271" s="436" t="str">
        <f t="shared" si="1072"/>
        <v>DC2KV73-DC-1</v>
      </c>
      <c r="M5271" s="436">
        <f t="shared" si="1073"/>
        <v>28</v>
      </c>
      <c r="N5271" s="437">
        <f t="shared" si="1079"/>
        <v>12</v>
      </c>
      <c r="O5271" s="437"/>
      <c r="P5271" s="430" t="str">
        <f t="shared" si="1074"/>
        <v/>
      </c>
      <c r="U5271" s="177">
        <v>30</v>
      </c>
      <c r="V5271" s="177" t="s">
        <v>3378</v>
      </c>
      <c r="W5271" s="177" t="s">
        <v>4548</v>
      </c>
      <c r="X5271" s="177" t="s">
        <v>2894</v>
      </c>
      <c r="Y5271" s="177" t="s">
        <v>4549</v>
      </c>
      <c r="Z5271" s="177" t="s">
        <v>6378</v>
      </c>
      <c r="AA5271" s="525" t="s">
        <v>4550</v>
      </c>
      <c r="AB5271" s="399" t="str">
        <f t="shared" si="1075"/>
        <v>DC2KV73</v>
      </c>
      <c r="AC5271" s="399" t="str">
        <f t="shared" si="1076"/>
        <v>DC2KV73-DC</v>
      </c>
      <c r="AD5271" t="str">
        <f>Y5271&amp;"-"&amp;VLOOKUP(AC5271,'LICH THI'!C:AA,9,0)</f>
        <v>64DCKT3165-42483</v>
      </c>
      <c r="AE5271">
        <f t="shared" si="1077"/>
        <v>1</v>
      </c>
    </row>
    <row r="5272" spans="1:31" x14ac:dyDescent="0.25">
      <c r="A5272" s="436" t="str">
        <f t="shared" si="1067"/>
        <v>DC2KV73-DC-53</v>
      </c>
      <c r="B5272" s="436">
        <f>COUNTIF(AC$4:AC5272,AC5272)</f>
        <v>53</v>
      </c>
      <c r="C5272" s="436" t="str">
        <f t="shared" si="1068"/>
        <v>DC2KV73-DC</v>
      </c>
      <c r="D5272" s="436">
        <f>VLOOKUP(C5272,'LICH THI'!C:AA,12,0)</f>
        <v>58</v>
      </c>
      <c r="E5272" s="436">
        <f>VLOOKUP(C5272,'LICH THI'!C:AA,13,0)</f>
        <v>45</v>
      </c>
      <c r="F5272" s="436">
        <f t="shared" si="1078"/>
        <v>13</v>
      </c>
      <c r="G5272" s="436">
        <f>VLOOKUP(C5272,'LICH THI'!C:AA,14,0)</f>
        <v>2</v>
      </c>
      <c r="H5272" s="436">
        <f t="shared" si="1069"/>
        <v>2</v>
      </c>
      <c r="I5272" s="436" t="str">
        <f t="shared" si="1070"/>
        <v>Lê Linh Thảo</v>
      </c>
      <c r="J5272" s="436"/>
      <c r="K5272" s="436">
        <f t="shared" si="1071"/>
        <v>1</v>
      </c>
      <c r="L5272" s="436" t="str">
        <f t="shared" si="1072"/>
        <v>DC2KV73-DC-1</v>
      </c>
      <c r="M5272" s="436">
        <f t="shared" si="1073"/>
        <v>28</v>
      </c>
      <c r="N5272" s="437">
        <f t="shared" si="1079"/>
        <v>13</v>
      </c>
      <c r="O5272" s="437"/>
      <c r="P5272" s="430" t="str">
        <f t="shared" si="1074"/>
        <v/>
      </c>
      <c r="U5272" s="177">
        <v>19</v>
      </c>
      <c r="V5272" s="177" t="s">
        <v>3358</v>
      </c>
      <c r="W5272" s="177" t="s">
        <v>5886</v>
      </c>
      <c r="X5272" s="177" t="s">
        <v>2620</v>
      </c>
      <c r="Y5272" s="177" t="s">
        <v>5887</v>
      </c>
      <c r="Z5272" s="177" t="s">
        <v>6378</v>
      </c>
      <c r="AA5272" s="525" t="s">
        <v>3218</v>
      </c>
      <c r="AB5272" s="399" t="str">
        <f t="shared" si="1075"/>
        <v>DC2KV73</v>
      </c>
      <c r="AC5272" s="399" t="str">
        <f t="shared" si="1076"/>
        <v>DC2KV73-DC</v>
      </c>
      <c r="AD5272" t="str">
        <f>Y5272&amp;"-"&amp;VLOOKUP(AC5272,'LICH THI'!C:AA,9,0)</f>
        <v>64DCKT3052-42483</v>
      </c>
      <c r="AE5272">
        <f t="shared" si="1077"/>
        <v>1</v>
      </c>
    </row>
    <row r="5273" spans="1:31" x14ac:dyDescent="0.25">
      <c r="A5273" s="436" t="str">
        <f t="shared" si="1067"/>
        <v>DC2KV73-DC-54</v>
      </c>
      <c r="B5273" s="436">
        <f>COUNTIF(AC$4:AC5273,AC5273)</f>
        <v>54</v>
      </c>
      <c r="C5273" s="436" t="str">
        <f t="shared" si="1068"/>
        <v>DC2KV73-DC</v>
      </c>
      <c r="D5273" s="436">
        <f>VLOOKUP(C5273,'LICH THI'!C:AA,12,0)</f>
        <v>58</v>
      </c>
      <c r="E5273" s="436">
        <f>VLOOKUP(C5273,'LICH THI'!C:AA,13,0)</f>
        <v>45</v>
      </c>
      <c r="F5273" s="436">
        <f t="shared" si="1078"/>
        <v>13</v>
      </c>
      <c r="G5273" s="436">
        <f>VLOOKUP(C5273,'LICH THI'!C:AA,14,0)</f>
        <v>2</v>
      </c>
      <c r="H5273" s="436">
        <f t="shared" si="1069"/>
        <v>2</v>
      </c>
      <c r="I5273" s="436" t="str">
        <f t="shared" si="1070"/>
        <v>Nguyễn Hà Thu</v>
      </c>
      <c r="J5273" s="436"/>
      <c r="K5273" s="436">
        <f t="shared" si="1071"/>
        <v>1</v>
      </c>
      <c r="L5273" s="436" t="str">
        <f t="shared" si="1072"/>
        <v>DC2KV73-DC-1</v>
      </c>
      <c r="M5273" s="436">
        <f t="shared" si="1073"/>
        <v>28</v>
      </c>
      <c r="N5273" s="437">
        <f t="shared" si="1079"/>
        <v>1</v>
      </c>
      <c r="O5273" s="437"/>
      <c r="P5273" s="430" t="str">
        <f t="shared" si="1074"/>
        <v/>
      </c>
      <c r="U5273" s="177">
        <v>44</v>
      </c>
      <c r="V5273" s="177" t="s">
        <v>4382</v>
      </c>
      <c r="W5273" s="177" t="s">
        <v>5610</v>
      </c>
      <c r="X5273" s="177" t="s">
        <v>2623</v>
      </c>
      <c r="Y5273" s="177" t="s">
        <v>5611</v>
      </c>
      <c r="Z5273" s="177" t="s">
        <v>6378</v>
      </c>
      <c r="AA5273" s="525" t="s">
        <v>4423</v>
      </c>
      <c r="AB5273" s="399" t="str">
        <f t="shared" si="1075"/>
        <v>DC2KV73</v>
      </c>
      <c r="AC5273" s="399" t="str">
        <f t="shared" si="1076"/>
        <v>DC2KV73-DC</v>
      </c>
      <c r="AD5273" t="str">
        <f>Y5273&amp;"-"&amp;VLOOKUP(AC5273,'LICH THI'!C:AA,9,0)</f>
        <v>65DCQT20137-42483</v>
      </c>
      <c r="AE5273">
        <f t="shared" si="1077"/>
        <v>1</v>
      </c>
    </row>
    <row r="5274" spans="1:31" x14ac:dyDescent="0.25">
      <c r="A5274" s="436" t="str">
        <f t="shared" si="1067"/>
        <v>DC2KV73-DC-55</v>
      </c>
      <c r="B5274" s="436">
        <f>COUNTIF(AC$4:AC5274,AC5274)</f>
        <v>55</v>
      </c>
      <c r="C5274" s="436" t="str">
        <f t="shared" si="1068"/>
        <v>DC2KV73-DC</v>
      </c>
      <c r="D5274" s="436">
        <f>VLOOKUP(C5274,'LICH THI'!C:AA,12,0)</f>
        <v>58</v>
      </c>
      <c r="E5274" s="436">
        <f>VLOOKUP(C5274,'LICH THI'!C:AA,13,0)</f>
        <v>45</v>
      </c>
      <c r="F5274" s="436">
        <f t="shared" si="1078"/>
        <v>13</v>
      </c>
      <c r="G5274" s="436">
        <f>VLOOKUP(C5274,'LICH THI'!C:AA,14,0)</f>
        <v>2</v>
      </c>
      <c r="H5274" s="436">
        <f t="shared" si="1069"/>
        <v>2</v>
      </c>
      <c r="I5274" s="436" t="str">
        <f t="shared" si="1070"/>
        <v>Phạm Thị Thùy</v>
      </c>
      <c r="J5274" s="436"/>
      <c r="K5274" s="436">
        <f t="shared" si="1071"/>
        <v>1</v>
      </c>
      <c r="L5274" s="436" t="str">
        <f t="shared" si="1072"/>
        <v>DC2KV73-DC-1</v>
      </c>
      <c r="M5274" s="436">
        <f t="shared" si="1073"/>
        <v>28</v>
      </c>
      <c r="N5274" s="437">
        <f t="shared" si="1079"/>
        <v>2</v>
      </c>
      <c r="O5274" s="437"/>
      <c r="P5274" s="430" t="str">
        <f t="shared" si="1074"/>
        <v/>
      </c>
      <c r="U5274" s="177">
        <v>31</v>
      </c>
      <c r="V5274" s="177" t="s">
        <v>3378</v>
      </c>
      <c r="W5274" s="177" t="s">
        <v>3557</v>
      </c>
      <c r="X5274" s="177" t="s">
        <v>4298</v>
      </c>
      <c r="Y5274" s="177" t="s">
        <v>4559</v>
      </c>
      <c r="Z5274" s="177" t="s">
        <v>6378</v>
      </c>
      <c r="AA5274" s="525" t="s">
        <v>2940</v>
      </c>
      <c r="AB5274" s="399" t="str">
        <f t="shared" si="1075"/>
        <v>DC2KV73</v>
      </c>
      <c r="AC5274" s="399" t="str">
        <f t="shared" si="1076"/>
        <v>DC2KV73-DC</v>
      </c>
      <c r="AD5274" t="str">
        <f>Y5274&amp;"-"&amp;VLOOKUP(AC5274,'LICH THI'!C:AA,9,0)</f>
        <v>64DCKT3136-42483</v>
      </c>
      <c r="AE5274">
        <f t="shared" si="1077"/>
        <v>1</v>
      </c>
    </row>
    <row r="5275" spans="1:31" x14ac:dyDescent="0.25">
      <c r="A5275" s="436" t="str">
        <f t="shared" si="1067"/>
        <v>DC2KV73-DC-56</v>
      </c>
      <c r="B5275" s="436">
        <f>COUNTIF(AC$4:AC5275,AC5275)</f>
        <v>56</v>
      </c>
      <c r="C5275" s="436" t="str">
        <f t="shared" si="1068"/>
        <v>DC2KV73-DC</v>
      </c>
      <c r="D5275" s="436">
        <f>VLOOKUP(C5275,'LICH THI'!C:AA,12,0)</f>
        <v>58</v>
      </c>
      <c r="E5275" s="436">
        <f>VLOOKUP(C5275,'LICH THI'!C:AA,13,0)</f>
        <v>45</v>
      </c>
      <c r="F5275" s="436">
        <f t="shared" si="1078"/>
        <v>13</v>
      </c>
      <c r="G5275" s="436">
        <f>VLOOKUP(C5275,'LICH THI'!C:AA,14,0)</f>
        <v>2</v>
      </c>
      <c r="H5275" s="436">
        <f t="shared" si="1069"/>
        <v>2</v>
      </c>
      <c r="I5275" s="436" t="str">
        <f t="shared" si="1070"/>
        <v>Vũ Thị Thu Trang</v>
      </c>
      <c r="J5275" s="436"/>
      <c r="K5275" s="436">
        <f t="shared" si="1071"/>
        <v>1</v>
      </c>
      <c r="L5275" s="436" t="str">
        <f t="shared" si="1072"/>
        <v>DC2KV73-DC-1</v>
      </c>
      <c r="M5275" s="436">
        <f t="shared" si="1073"/>
        <v>28</v>
      </c>
      <c r="N5275" s="437">
        <f t="shared" si="1079"/>
        <v>3</v>
      </c>
      <c r="O5275" s="437"/>
      <c r="P5275" s="430" t="str">
        <f t="shared" si="1074"/>
        <v/>
      </c>
      <c r="U5275" s="177">
        <v>5</v>
      </c>
      <c r="V5275" s="177" t="s">
        <v>2700</v>
      </c>
      <c r="W5275" s="177" t="s">
        <v>3369</v>
      </c>
      <c r="X5275" s="177" t="s">
        <v>2694</v>
      </c>
      <c r="Y5275" s="177" t="s">
        <v>6379</v>
      </c>
      <c r="Z5275" s="177" t="s">
        <v>6378</v>
      </c>
      <c r="AA5275" s="525" t="s">
        <v>2719</v>
      </c>
      <c r="AB5275" s="399" t="str">
        <f t="shared" si="1075"/>
        <v>DC2KV73</v>
      </c>
      <c r="AC5275" s="399" t="str">
        <f t="shared" si="1076"/>
        <v>DC2KV73-DC</v>
      </c>
      <c r="AD5275" t="str">
        <f>Y5275&amp;"-"&amp;VLOOKUP(AC5275,'LICH THI'!C:AA,9,0)</f>
        <v>63DCKT3297-42483</v>
      </c>
      <c r="AE5275">
        <f t="shared" si="1077"/>
        <v>1</v>
      </c>
    </row>
    <row r="5276" spans="1:31" x14ac:dyDescent="0.25">
      <c r="A5276" s="436" t="str">
        <f t="shared" si="1067"/>
        <v>DC2KV73-DC-57</v>
      </c>
      <c r="B5276" s="436">
        <f>COUNTIF(AC$4:AC5276,AC5276)</f>
        <v>57</v>
      </c>
      <c r="C5276" s="436" t="str">
        <f t="shared" si="1068"/>
        <v>DC2KV73-DC</v>
      </c>
      <c r="D5276" s="436">
        <f>VLOOKUP(C5276,'LICH THI'!C:AA,12,0)</f>
        <v>58</v>
      </c>
      <c r="E5276" s="436">
        <f>VLOOKUP(C5276,'LICH THI'!C:AA,13,0)</f>
        <v>45</v>
      </c>
      <c r="F5276" s="436">
        <f t="shared" si="1078"/>
        <v>13</v>
      </c>
      <c r="G5276" s="436">
        <f>VLOOKUP(C5276,'LICH THI'!C:AA,14,0)</f>
        <v>2</v>
      </c>
      <c r="H5276" s="436">
        <f t="shared" si="1069"/>
        <v>2</v>
      </c>
      <c r="I5276" s="436" t="str">
        <f t="shared" si="1070"/>
        <v>Nguyễn Thị Văn</v>
      </c>
      <c r="J5276" s="436"/>
      <c r="K5276" s="436">
        <f t="shared" si="1071"/>
        <v>1</v>
      </c>
      <c r="L5276" s="436" t="str">
        <f t="shared" si="1072"/>
        <v>DC2KV73-DC-1</v>
      </c>
      <c r="M5276" s="436">
        <f t="shared" si="1073"/>
        <v>28</v>
      </c>
      <c r="N5276" s="437">
        <f t="shared" si="1079"/>
        <v>4</v>
      </c>
      <c r="O5276" s="437"/>
      <c r="P5276" s="430" t="str">
        <f t="shared" si="1074"/>
        <v/>
      </c>
      <c r="U5276" s="177">
        <v>45</v>
      </c>
      <c r="V5276" s="177" t="s">
        <v>4382</v>
      </c>
      <c r="W5276" s="177" t="s">
        <v>2619</v>
      </c>
      <c r="X5276" s="177" t="s">
        <v>3675</v>
      </c>
      <c r="Y5276" s="177" t="s">
        <v>4408</v>
      </c>
      <c r="Z5276" s="177" t="s">
        <v>6378</v>
      </c>
      <c r="AA5276" s="525" t="s">
        <v>4409</v>
      </c>
      <c r="AB5276" s="399" t="str">
        <f t="shared" si="1075"/>
        <v>DC2KV73</v>
      </c>
      <c r="AC5276" s="399" t="str">
        <f t="shared" si="1076"/>
        <v>DC2KV73-DC</v>
      </c>
      <c r="AD5276" t="str">
        <f>Y5276&amp;"-"&amp;VLOOKUP(AC5276,'LICH THI'!C:AA,9,0)</f>
        <v>65DCQT22914-42483</v>
      </c>
      <c r="AE5276">
        <f t="shared" si="1077"/>
        <v>1</v>
      </c>
    </row>
    <row r="5277" spans="1:31" x14ac:dyDescent="0.25">
      <c r="A5277" s="436" t="str">
        <f t="shared" si="1067"/>
        <v>DC2KV73-DC-58</v>
      </c>
      <c r="B5277" s="436">
        <f>COUNTIF(AC$4:AC5277,AC5277)</f>
        <v>58</v>
      </c>
      <c r="C5277" s="436" t="str">
        <f t="shared" si="1068"/>
        <v>DC2KV73-DC</v>
      </c>
      <c r="D5277" s="436">
        <f>VLOOKUP(C5277,'LICH THI'!C:AA,12,0)</f>
        <v>58</v>
      </c>
      <c r="E5277" s="436">
        <f>VLOOKUP(C5277,'LICH THI'!C:AA,13,0)</f>
        <v>45</v>
      </c>
      <c r="F5277" s="436">
        <f t="shared" si="1078"/>
        <v>13</v>
      </c>
      <c r="G5277" s="436">
        <f>VLOOKUP(C5277,'LICH THI'!C:AA,14,0)</f>
        <v>2</v>
      </c>
      <c r="H5277" s="436">
        <f t="shared" si="1069"/>
        <v>2</v>
      </c>
      <c r="I5277" s="436" t="str">
        <f t="shared" si="1070"/>
        <v>Nguyễn Thị Vui</v>
      </c>
      <c r="J5277" s="436"/>
      <c r="K5277" s="436">
        <f t="shared" si="1071"/>
        <v>1</v>
      </c>
      <c r="L5277" s="436" t="str">
        <f t="shared" si="1072"/>
        <v>DC2KV73-DC-1</v>
      </c>
      <c r="M5277" s="436">
        <f t="shared" si="1073"/>
        <v>28</v>
      </c>
      <c r="N5277" s="437">
        <f t="shared" si="1079"/>
        <v>5</v>
      </c>
      <c r="O5277" s="437"/>
      <c r="P5277" s="430" t="str">
        <f t="shared" si="1074"/>
        <v/>
      </c>
      <c r="U5277" s="177">
        <v>34</v>
      </c>
      <c r="V5277" s="177" t="s">
        <v>3378</v>
      </c>
      <c r="W5277" s="177" t="s">
        <v>2619</v>
      </c>
      <c r="X5277" s="177" t="s">
        <v>4315</v>
      </c>
      <c r="Y5277" s="177" t="s">
        <v>4561</v>
      </c>
      <c r="Z5277" s="177" t="s">
        <v>6378</v>
      </c>
      <c r="AA5277" s="525" t="s">
        <v>4562</v>
      </c>
      <c r="AB5277" s="399" t="str">
        <f t="shared" si="1075"/>
        <v>DC2KV73</v>
      </c>
      <c r="AC5277" s="399" t="str">
        <f t="shared" si="1076"/>
        <v>DC2KV73-DC</v>
      </c>
      <c r="AD5277" t="str">
        <f>Y5277&amp;"-"&amp;VLOOKUP(AC5277,'LICH THI'!C:AA,9,0)</f>
        <v>64DCKT3228-42483</v>
      </c>
      <c r="AE5277">
        <f t="shared" si="1077"/>
        <v>1</v>
      </c>
    </row>
    <row r="5278" spans="1:31" x14ac:dyDescent="0.25">
      <c r="A5278" s="436" t="str">
        <f t="shared" si="1067"/>
        <v>DC2KV74-DC-1</v>
      </c>
      <c r="B5278" s="436">
        <f>COUNTIF(AC$4:AC5278,AC5278)</f>
        <v>1</v>
      </c>
      <c r="C5278" s="436" t="str">
        <f t="shared" si="1068"/>
        <v>DC2KV74-DC</v>
      </c>
      <c r="D5278" s="436">
        <f>VLOOKUP(C5278,'LICH THI'!C:AA,12,0)</f>
        <v>55</v>
      </c>
      <c r="E5278" s="436">
        <f>VLOOKUP(C5278,'LICH THI'!C:AA,13,0)</f>
        <v>45</v>
      </c>
      <c r="F5278" s="436">
        <f t="shared" si="1078"/>
        <v>45</v>
      </c>
      <c r="G5278" s="436">
        <f>VLOOKUP(C5278,'LICH THI'!C:AA,14,0)</f>
        <v>2</v>
      </c>
      <c r="H5278" s="436">
        <f t="shared" si="1069"/>
        <v>1</v>
      </c>
      <c r="I5278" s="436" t="str">
        <f t="shared" si="1070"/>
        <v>Trần Bình An</v>
      </c>
      <c r="J5278" s="436"/>
      <c r="K5278" s="436">
        <f t="shared" si="1071"/>
        <v>2</v>
      </c>
      <c r="L5278" s="436" t="str">
        <f t="shared" si="1072"/>
        <v>DC2KV74-DC-2</v>
      </c>
      <c r="M5278" s="436">
        <f t="shared" si="1073"/>
        <v>29</v>
      </c>
      <c r="N5278" s="437">
        <f t="shared" si="1079"/>
        <v>68</v>
      </c>
      <c r="O5278" s="437"/>
      <c r="P5278" s="430" t="str">
        <f t="shared" si="1074"/>
        <v/>
      </c>
      <c r="U5278" s="177">
        <v>44</v>
      </c>
      <c r="V5278" s="177" t="s">
        <v>3046</v>
      </c>
      <c r="W5278" s="177" t="s">
        <v>6391</v>
      </c>
      <c r="X5278" s="177" t="s">
        <v>3492</v>
      </c>
      <c r="Y5278" s="177" t="s">
        <v>6392</v>
      </c>
      <c r="Z5278" s="177" t="s">
        <v>7124</v>
      </c>
      <c r="AA5278" s="525" t="s">
        <v>6393</v>
      </c>
      <c r="AB5278" s="399" t="str">
        <f t="shared" si="1075"/>
        <v>DC2KV74</v>
      </c>
      <c r="AC5278" s="399" t="str">
        <f t="shared" si="1076"/>
        <v>DC2KV74-DC</v>
      </c>
      <c r="AD5278" t="str">
        <f>Y5278&amp;"-"&amp;VLOOKUP(AC5278,'LICH THI'!C:AA,9,0)</f>
        <v>63DCKT3206-42484</v>
      </c>
      <c r="AE5278">
        <f t="shared" si="1077"/>
        <v>1</v>
      </c>
    </row>
    <row r="5279" spans="1:31" x14ac:dyDescent="0.25">
      <c r="A5279" s="436" t="str">
        <f t="shared" si="1067"/>
        <v>DC2KV74-DC-2</v>
      </c>
      <c r="B5279" s="436">
        <f>COUNTIF(AC$4:AC5279,AC5279)</f>
        <v>2</v>
      </c>
      <c r="C5279" s="436" t="str">
        <f t="shared" si="1068"/>
        <v>DC2KV74-DC</v>
      </c>
      <c r="D5279" s="436">
        <f>VLOOKUP(C5279,'LICH THI'!C:AA,12,0)</f>
        <v>55</v>
      </c>
      <c r="E5279" s="436">
        <f>VLOOKUP(C5279,'LICH THI'!C:AA,13,0)</f>
        <v>45</v>
      </c>
      <c r="F5279" s="436">
        <f t="shared" si="1078"/>
        <v>45</v>
      </c>
      <c r="G5279" s="436">
        <f>VLOOKUP(C5279,'LICH THI'!C:AA,14,0)</f>
        <v>2</v>
      </c>
      <c r="H5279" s="436">
        <f t="shared" si="1069"/>
        <v>1</v>
      </c>
      <c r="I5279" s="436" t="str">
        <f t="shared" si="1070"/>
        <v>Lê Phương Anh</v>
      </c>
      <c r="J5279" s="436"/>
      <c r="K5279" s="436">
        <f t="shared" si="1071"/>
        <v>2</v>
      </c>
      <c r="L5279" s="436" t="str">
        <f t="shared" si="1072"/>
        <v>DC2KV74-DC-2</v>
      </c>
      <c r="M5279" s="436">
        <f t="shared" si="1073"/>
        <v>29</v>
      </c>
      <c r="N5279" s="437">
        <f t="shared" si="1079"/>
        <v>69</v>
      </c>
      <c r="O5279" s="437"/>
      <c r="P5279" s="430" t="str">
        <f t="shared" si="1074"/>
        <v/>
      </c>
      <c r="U5279" s="177">
        <v>45</v>
      </c>
      <c r="V5279" s="177" t="s">
        <v>3046</v>
      </c>
      <c r="W5279" s="177" t="s">
        <v>6023</v>
      </c>
      <c r="X5279" s="177" t="s">
        <v>2611</v>
      </c>
      <c r="Y5279" s="177" t="s">
        <v>6032</v>
      </c>
      <c r="Z5279" s="177" t="s">
        <v>7124</v>
      </c>
      <c r="AA5279" s="525" t="s">
        <v>3695</v>
      </c>
      <c r="AB5279" s="399" t="str">
        <f t="shared" si="1075"/>
        <v>DC2KV74</v>
      </c>
      <c r="AC5279" s="399" t="str">
        <f t="shared" si="1076"/>
        <v>DC2KV74-DC</v>
      </c>
      <c r="AD5279" t="str">
        <f>Y5279&amp;"-"&amp;VLOOKUP(AC5279,'LICH THI'!C:AA,9,0)</f>
        <v>63DCKT3279-42484</v>
      </c>
      <c r="AE5279">
        <f t="shared" si="1077"/>
        <v>1</v>
      </c>
    </row>
    <row r="5280" spans="1:31" x14ac:dyDescent="0.25">
      <c r="A5280" s="436" t="str">
        <f t="shared" si="1067"/>
        <v>DC2KV74-DC-3</v>
      </c>
      <c r="B5280" s="436">
        <f>COUNTIF(AC$4:AC5280,AC5280)</f>
        <v>3</v>
      </c>
      <c r="C5280" s="436" t="str">
        <f t="shared" si="1068"/>
        <v>DC2KV74-DC</v>
      </c>
      <c r="D5280" s="436">
        <f>VLOOKUP(C5280,'LICH THI'!C:AA,12,0)</f>
        <v>55</v>
      </c>
      <c r="E5280" s="436">
        <f>VLOOKUP(C5280,'LICH THI'!C:AA,13,0)</f>
        <v>45</v>
      </c>
      <c r="F5280" s="436">
        <f t="shared" si="1078"/>
        <v>45</v>
      </c>
      <c r="G5280" s="436">
        <f>VLOOKUP(C5280,'LICH THI'!C:AA,14,0)</f>
        <v>2</v>
      </c>
      <c r="H5280" s="436">
        <f t="shared" si="1069"/>
        <v>1</v>
      </c>
      <c r="I5280" s="436" t="str">
        <f t="shared" si="1070"/>
        <v>Nguyễn Thị Hoàng Anh</v>
      </c>
      <c r="J5280" s="436"/>
      <c r="K5280" s="436">
        <f t="shared" si="1071"/>
        <v>2</v>
      </c>
      <c r="L5280" s="436" t="str">
        <f t="shared" si="1072"/>
        <v>DC2KV74-DC-2</v>
      </c>
      <c r="M5280" s="436">
        <f t="shared" si="1073"/>
        <v>29</v>
      </c>
      <c r="N5280" s="437">
        <f t="shared" si="1079"/>
        <v>70</v>
      </c>
      <c r="O5280" s="437"/>
      <c r="P5280" s="430" t="str">
        <f t="shared" si="1074"/>
        <v/>
      </c>
      <c r="U5280" s="177">
        <v>14</v>
      </c>
      <c r="V5280" s="177" t="s">
        <v>3378</v>
      </c>
      <c r="W5280" s="177" t="s">
        <v>5546</v>
      </c>
      <c r="X5280" s="177" t="s">
        <v>2611</v>
      </c>
      <c r="Y5280" s="177" t="s">
        <v>5889</v>
      </c>
      <c r="Z5280" s="177" t="s">
        <v>7124</v>
      </c>
      <c r="AA5280" s="525" t="s">
        <v>5025</v>
      </c>
      <c r="AB5280" s="399" t="str">
        <f t="shared" si="1075"/>
        <v>DC2KV74</v>
      </c>
      <c r="AC5280" s="399" t="str">
        <f t="shared" si="1076"/>
        <v>DC2KV74-DC</v>
      </c>
      <c r="AD5280" t="str">
        <f>Y5280&amp;"-"&amp;VLOOKUP(AC5280,'LICH THI'!C:AA,9,0)</f>
        <v>64DCKT3251-42484</v>
      </c>
      <c r="AE5280">
        <f t="shared" si="1077"/>
        <v>1</v>
      </c>
    </row>
    <row r="5281" spans="1:31" x14ac:dyDescent="0.25">
      <c r="A5281" s="436" t="str">
        <f t="shared" si="1067"/>
        <v>DC2KV74-DC-4</v>
      </c>
      <c r="B5281" s="436">
        <f>COUNTIF(AC$4:AC5281,AC5281)</f>
        <v>4</v>
      </c>
      <c r="C5281" s="436" t="str">
        <f t="shared" si="1068"/>
        <v>DC2KV74-DC</v>
      </c>
      <c r="D5281" s="436">
        <f>VLOOKUP(C5281,'LICH THI'!C:AA,12,0)</f>
        <v>55</v>
      </c>
      <c r="E5281" s="436">
        <f>VLOOKUP(C5281,'LICH THI'!C:AA,13,0)</f>
        <v>45</v>
      </c>
      <c r="F5281" s="436">
        <f t="shared" si="1078"/>
        <v>45</v>
      </c>
      <c r="G5281" s="436">
        <f>VLOOKUP(C5281,'LICH THI'!C:AA,14,0)</f>
        <v>2</v>
      </c>
      <c r="H5281" s="436">
        <f t="shared" si="1069"/>
        <v>1</v>
      </c>
      <c r="I5281" s="436" t="str">
        <f t="shared" si="1070"/>
        <v>Nguyễn Thị Lan Anh</v>
      </c>
      <c r="J5281" s="436"/>
      <c r="K5281" s="436">
        <f t="shared" si="1071"/>
        <v>2</v>
      </c>
      <c r="L5281" s="436" t="str">
        <f t="shared" si="1072"/>
        <v>DC2KV74-DC-2</v>
      </c>
      <c r="M5281" s="436">
        <f t="shared" si="1073"/>
        <v>29</v>
      </c>
      <c r="N5281" s="437">
        <f t="shared" si="1079"/>
        <v>71</v>
      </c>
      <c r="O5281" s="437"/>
      <c r="P5281" s="430" t="str">
        <f t="shared" si="1074"/>
        <v/>
      </c>
      <c r="U5281" s="177">
        <v>1</v>
      </c>
      <c r="V5281" s="177" t="s">
        <v>4262</v>
      </c>
      <c r="W5281" s="177" t="s">
        <v>2701</v>
      </c>
      <c r="X5281" s="177" t="s">
        <v>2611</v>
      </c>
      <c r="Y5281" s="177" t="s">
        <v>4327</v>
      </c>
      <c r="Z5281" s="177" t="s">
        <v>7124</v>
      </c>
      <c r="AA5281" s="525" t="s">
        <v>3387</v>
      </c>
      <c r="AB5281" s="399" t="str">
        <f t="shared" si="1075"/>
        <v>DC2KV74</v>
      </c>
      <c r="AC5281" s="399" t="str">
        <f t="shared" si="1076"/>
        <v>DC2KV74-DC</v>
      </c>
      <c r="AD5281" t="str">
        <f>Y5281&amp;"-"&amp;VLOOKUP(AC5281,'LICH THI'!C:AA,9,0)</f>
        <v>63DCKT3027-42484</v>
      </c>
      <c r="AE5281">
        <f t="shared" si="1077"/>
        <v>1</v>
      </c>
    </row>
    <row r="5282" spans="1:31" x14ac:dyDescent="0.25">
      <c r="A5282" s="436" t="str">
        <f t="shared" si="1067"/>
        <v>DC2KV74-DC-5</v>
      </c>
      <c r="B5282" s="436">
        <f>COUNTIF(AC$4:AC5282,AC5282)</f>
        <v>5</v>
      </c>
      <c r="C5282" s="436" t="str">
        <f t="shared" si="1068"/>
        <v>DC2KV74-DC</v>
      </c>
      <c r="D5282" s="436">
        <f>VLOOKUP(C5282,'LICH THI'!C:AA,12,0)</f>
        <v>55</v>
      </c>
      <c r="E5282" s="436">
        <f>VLOOKUP(C5282,'LICH THI'!C:AA,13,0)</f>
        <v>45</v>
      </c>
      <c r="F5282" s="436">
        <f t="shared" si="1078"/>
        <v>45</v>
      </c>
      <c r="G5282" s="436">
        <f>VLOOKUP(C5282,'LICH THI'!C:AA,14,0)</f>
        <v>2</v>
      </c>
      <c r="H5282" s="436">
        <f t="shared" si="1069"/>
        <v>1</v>
      </c>
      <c r="I5282" s="436" t="str">
        <f t="shared" si="1070"/>
        <v>Phạm Thị Vân Anh</v>
      </c>
      <c r="J5282" s="436"/>
      <c r="K5282" s="436">
        <f t="shared" si="1071"/>
        <v>2</v>
      </c>
      <c r="L5282" s="436" t="str">
        <f t="shared" si="1072"/>
        <v>DC2KV74-DC-2</v>
      </c>
      <c r="M5282" s="436">
        <f t="shared" si="1073"/>
        <v>29</v>
      </c>
      <c r="N5282" s="437">
        <f t="shared" si="1079"/>
        <v>72</v>
      </c>
      <c r="O5282" s="437"/>
      <c r="P5282" s="430" t="str">
        <f t="shared" si="1074"/>
        <v/>
      </c>
      <c r="U5282" s="177">
        <v>16</v>
      </c>
      <c r="V5282" s="177" t="s">
        <v>3826</v>
      </c>
      <c r="W5282" s="177" t="s">
        <v>3827</v>
      </c>
      <c r="X5282" s="177" t="s">
        <v>2611</v>
      </c>
      <c r="Y5282" s="177" t="s">
        <v>3828</v>
      </c>
      <c r="Z5282" s="177" t="s">
        <v>7124</v>
      </c>
      <c r="AA5282" s="525" t="s">
        <v>2950</v>
      </c>
      <c r="AB5282" s="399" t="str">
        <f t="shared" si="1075"/>
        <v>DC2KV74</v>
      </c>
      <c r="AC5282" s="399" t="str">
        <f t="shared" si="1076"/>
        <v>DC2KV74-DC</v>
      </c>
      <c r="AD5282" t="str">
        <f>Y5282&amp;"-"&amp;VLOOKUP(AC5282,'LICH THI'!C:AA,9,0)</f>
        <v>64DCKT3178-42484</v>
      </c>
      <c r="AE5282">
        <f t="shared" si="1077"/>
        <v>1</v>
      </c>
    </row>
    <row r="5283" spans="1:31" x14ac:dyDescent="0.25">
      <c r="A5283" s="436" t="str">
        <f t="shared" si="1067"/>
        <v>DC2KV74-DC-6</v>
      </c>
      <c r="B5283" s="436">
        <f>COUNTIF(AC$4:AC5283,AC5283)</f>
        <v>6</v>
      </c>
      <c r="C5283" s="436" t="str">
        <f t="shared" si="1068"/>
        <v>DC2KV74-DC</v>
      </c>
      <c r="D5283" s="436">
        <f>VLOOKUP(C5283,'LICH THI'!C:AA,12,0)</f>
        <v>55</v>
      </c>
      <c r="E5283" s="436">
        <f>VLOOKUP(C5283,'LICH THI'!C:AA,13,0)</f>
        <v>45</v>
      </c>
      <c r="F5283" s="436">
        <f t="shared" si="1078"/>
        <v>45</v>
      </c>
      <c r="G5283" s="436">
        <f>VLOOKUP(C5283,'LICH THI'!C:AA,14,0)</f>
        <v>2</v>
      </c>
      <c r="H5283" s="436">
        <f t="shared" si="1069"/>
        <v>1</v>
      </c>
      <c r="I5283" s="436" t="str">
        <f t="shared" si="1070"/>
        <v>Vũ Hoàng Ánh</v>
      </c>
      <c r="J5283" s="436"/>
      <c r="K5283" s="436">
        <f t="shared" si="1071"/>
        <v>2</v>
      </c>
      <c r="L5283" s="436" t="str">
        <f t="shared" si="1072"/>
        <v>DC2KV74-DC-2</v>
      </c>
      <c r="M5283" s="436">
        <f t="shared" si="1073"/>
        <v>29</v>
      </c>
      <c r="N5283" s="437">
        <f t="shared" si="1079"/>
        <v>73</v>
      </c>
      <c r="O5283" s="437"/>
      <c r="P5283" s="430" t="str">
        <f t="shared" si="1074"/>
        <v/>
      </c>
      <c r="U5283" s="177">
        <v>33</v>
      </c>
      <c r="V5283" s="177" t="s">
        <v>4382</v>
      </c>
      <c r="W5283" s="177" t="s">
        <v>2837</v>
      </c>
      <c r="X5283" s="177" t="s">
        <v>3021</v>
      </c>
      <c r="Y5283" s="177" t="s">
        <v>6381</v>
      </c>
      <c r="Z5283" s="177" t="s">
        <v>7124</v>
      </c>
      <c r="AA5283" s="525" t="s">
        <v>4380</v>
      </c>
      <c r="AB5283" s="399" t="str">
        <f t="shared" si="1075"/>
        <v>DC2KV74</v>
      </c>
      <c r="AC5283" s="399" t="str">
        <f t="shared" si="1076"/>
        <v>DC2KV74-DC</v>
      </c>
      <c r="AD5283" t="str">
        <f>Y5283&amp;"-"&amp;VLOOKUP(AC5283,'LICH THI'!C:AA,9,0)</f>
        <v>65DCQT21542-42484</v>
      </c>
      <c r="AE5283">
        <f t="shared" si="1077"/>
        <v>1</v>
      </c>
    </row>
    <row r="5284" spans="1:31" x14ac:dyDescent="0.25">
      <c r="A5284" s="436" t="str">
        <f t="shared" si="1067"/>
        <v>DC2KV74-DC-7</v>
      </c>
      <c r="B5284" s="436">
        <f>COUNTIF(AC$4:AC5284,AC5284)</f>
        <v>7</v>
      </c>
      <c r="C5284" s="436" t="str">
        <f t="shared" si="1068"/>
        <v>DC2KV74-DC</v>
      </c>
      <c r="D5284" s="436">
        <f>VLOOKUP(C5284,'LICH THI'!C:AA,12,0)</f>
        <v>55</v>
      </c>
      <c r="E5284" s="436">
        <f>VLOOKUP(C5284,'LICH THI'!C:AA,13,0)</f>
        <v>45</v>
      </c>
      <c r="F5284" s="436">
        <f t="shared" si="1078"/>
        <v>45</v>
      </c>
      <c r="G5284" s="436">
        <f>VLOOKUP(C5284,'LICH THI'!C:AA,14,0)</f>
        <v>2</v>
      </c>
      <c r="H5284" s="436">
        <f t="shared" si="1069"/>
        <v>1</v>
      </c>
      <c r="I5284" s="436" t="str">
        <f t="shared" si="1070"/>
        <v>Thiều Văn Ba</v>
      </c>
      <c r="J5284" s="436"/>
      <c r="K5284" s="436">
        <f t="shared" si="1071"/>
        <v>2</v>
      </c>
      <c r="L5284" s="436" t="str">
        <f t="shared" si="1072"/>
        <v>DC2KV74-DC-2</v>
      </c>
      <c r="M5284" s="436">
        <f t="shared" si="1073"/>
        <v>29</v>
      </c>
      <c r="N5284" s="437">
        <f t="shared" si="1079"/>
        <v>74</v>
      </c>
      <c r="O5284" s="437"/>
      <c r="P5284" s="430" t="str">
        <f t="shared" si="1074"/>
        <v/>
      </c>
      <c r="U5284" s="177">
        <v>34</v>
      </c>
      <c r="V5284" s="177" t="s">
        <v>4382</v>
      </c>
      <c r="W5284" s="177" t="s">
        <v>6875</v>
      </c>
      <c r="X5284" s="177" t="s">
        <v>6218</v>
      </c>
      <c r="Y5284" s="177" t="s">
        <v>6876</v>
      </c>
      <c r="Z5284" s="177" t="s">
        <v>7124</v>
      </c>
      <c r="AA5284" s="525" t="s">
        <v>6319</v>
      </c>
      <c r="AB5284" s="399" t="str">
        <f t="shared" si="1075"/>
        <v>DC2KV74</v>
      </c>
      <c r="AC5284" s="399" t="str">
        <f t="shared" si="1076"/>
        <v>DC2KV74-DC</v>
      </c>
      <c r="AD5284" t="str">
        <f>Y5284&amp;"-"&amp;VLOOKUP(AC5284,'LICH THI'!C:AA,9,0)</f>
        <v>65DCQT20014-42484</v>
      </c>
      <c r="AE5284">
        <f t="shared" si="1077"/>
        <v>1</v>
      </c>
    </row>
    <row r="5285" spans="1:31" x14ac:dyDescent="0.25">
      <c r="A5285" s="436" t="str">
        <f t="shared" si="1067"/>
        <v>DC2KV74-DC-8</v>
      </c>
      <c r="B5285" s="436">
        <f>COUNTIF(AC$4:AC5285,AC5285)</f>
        <v>8</v>
      </c>
      <c r="C5285" s="436" t="str">
        <f t="shared" si="1068"/>
        <v>DC2KV74-DC</v>
      </c>
      <c r="D5285" s="436">
        <f>VLOOKUP(C5285,'LICH THI'!C:AA,12,0)</f>
        <v>55</v>
      </c>
      <c r="E5285" s="436">
        <f>VLOOKUP(C5285,'LICH THI'!C:AA,13,0)</f>
        <v>45</v>
      </c>
      <c r="F5285" s="436">
        <f t="shared" si="1078"/>
        <v>45</v>
      </c>
      <c r="G5285" s="436">
        <f>VLOOKUP(C5285,'LICH THI'!C:AA,14,0)</f>
        <v>2</v>
      </c>
      <c r="H5285" s="436">
        <f t="shared" si="1069"/>
        <v>1</v>
      </c>
      <c r="I5285" s="436" t="str">
        <f t="shared" si="1070"/>
        <v>Lê Mạnh Cường</v>
      </c>
      <c r="J5285" s="436"/>
      <c r="K5285" s="436">
        <f t="shared" si="1071"/>
        <v>2</v>
      </c>
      <c r="L5285" s="436" t="str">
        <f t="shared" si="1072"/>
        <v>DC2KV74-DC-2</v>
      </c>
      <c r="M5285" s="436">
        <f t="shared" si="1073"/>
        <v>29</v>
      </c>
      <c r="N5285" s="437">
        <f t="shared" si="1079"/>
        <v>75</v>
      </c>
      <c r="O5285" s="437"/>
      <c r="P5285" s="430" t="str">
        <f t="shared" si="1074"/>
        <v/>
      </c>
      <c r="U5285" s="177">
        <v>46</v>
      </c>
      <c r="V5285" s="177" t="s">
        <v>3046</v>
      </c>
      <c r="W5285" s="177" t="s">
        <v>2944</v>
      </c>
      <c r="X5285" s="177" t="s">
        <v>2735</v>
      </c>
      <c r="Y5285" s="177" t="s">
        <v>4563</v>
      </c>
      <c r="Z5285" s="177" t="s">
        <v>7124</v>
      </c>
      <c r="AA5285" s="525" t="s">
        <v>4564</v>
      </c>
      <c r="AB5285" s="399" t="str">
        <f t="shared" si="1075"/>
        <v>DC2KV74</v>
      </c>
      <c r="AC5285" s="399" t="str">
        <f t="shared" si="1076"/>
        <v>DC2KV74-DC</v>
      </c>
      <c r="AD5285" t="str">
        <f>Y5285&amp;"-"&amp;VLOOKUP(AC5285,'LICH THI'!C:AA,9,0)</f>
        <v>63DCKT3254-42484</v>
      </c>
      <c r="AE5285">
        <f t="shared" si="1077"/>
        <v>1</v>
      </c>
    </row>
    <row r="5286" spans="1:31" x14ac:dyDescent="0.25">
      <c r="A5286" s="436" t="str">
        <f t="shared" si="1067"/>
        <v>DC2KV74-DC-9</v>
      </c>
      <c r="B5286" s="436">
        <f>COUNTIF(AC$4:AC5286,AC5286)</f>
        <v>9</v>
      </c>
      <c r="C5286" s="436" t="str">
        <f t="shared" si="1068"/>
        <v>DC2KV74-DC</v>
      </c>
      <c r="D5286" s="436">
        <f>VLOOKUP(C5286,'LICH THI'!C:AA,12,0)</f>
        <v>55</v>
      </c>
      <c r="E5286" s="436">
        <f>VLOOKUP(C5286,'LICH THI'!C:AA,13,0)</f>
        <v>45</v>
      </c>
      <c r="F5286" s="436">
        <f t="shared" si="1078"/>
        <v>45</v>
      </c>
      <c r="G5286" s="436">
        <f>VLOOKUP(C5286,'LICH THI'!C:AA,14,0)</f>
        <v>2</v>
      </c>
      <c r="H5286" s="436">
        <f t="shared" si="1069"/>
        <v>1</v>
      </c>
      <c r="I5286" s="436" t="str">
        <f t="shared" si="1070"/>
        <v>Nguyễn Thị Châm</v>
      </c>
      <c r="J5286" s="436"/>
      <c r="K5286" s="436">
        <f t="shared" si="1071"/>
        <v>2</v>
      </c>
      <c r="L5286" s="436" t="str">
        <f t="shared" si="1072"/>
        <v>DC2KV74-DC-2</v>
      </c>
      <c r="M5286" s="436">
        <f t="shared" si="1073"/>
        <v>29</v>
      </c>
      <c r="N5286" s="437">
        <f t="shared" si="1079"/>
        <v>76</v>
      </c>
      <c r="O5286" s="437"/>
      <c r="P5286" s="430" t="str">
        <f t="shared" si="1074"/>
        <v/>
      </c>
      <c r="U5286" s="177">
        <v>6</v>
      </c>
      <c r="V5286" s="177" t="s">
        <v>2707</v>
      </c>
      <c r="W5286" s="177" t="s">
        <v>2619</v>
      </c>
      <c r="X5286" s="177" t="s">
        <v>5721</v>
      </c>
      <c r="Y5286" s="177" t="s">
        <v>5722</v>
      </c>
      <c r="Z5286" s="177" t="s">
        <v>7124</v>
      </c>
      <c r="AA5286" s="525" t="s">
        <v>5723</v>
      </c>
      <c r="AB5286" s="399" t="str">
        <f t="shared" si="1075"/>
        <v>DC2KV74</v>
      </c>
      <c r="AC5286" s="399" t="str">
        <f t="shared" si="1076"/>
        <v>DC2KV74-DC</v>
      </c>
      <c r="AD5286" t="str">
        <f>Y5286&amp;"-"&amp;VLOOKUP(AC5286,'LICH THI'!C:AA,9,0)</f>
        <v>63DCQT3080-42484</v>
      </c>
      <c r="AE5286">
        <f t="shared" si="1077"/>
        <v>1</v>
      </c>
    </row>
    <row r="5287" spans="1:31" x14ac:dyDescent="0.25">
      <c r="A5287" s="436" t="str">
        <f t="shared" si="1067"/>
        <v>DC2KV74-DC-10</v>
      </c>
      <c r="B5287" s="436">
        <f>COUNTIF(AC$4:AC5287,AC5287)</f>
        <v>10</v>
      </c>
      <c r="C5287" s="436" t="str">
        <f t="shared" si="1068"/>
        <v>DC2KV74-DC</v>
      </c>
      <c r="D5287" s="436">
        <f>VLOOKUP(C5287,'LICH THI'!C:AA,12,0)</f>
        <v>55</v>
      </c>
      <c r="E5287" s="436">
        <f>VLOOKUP(C5287,'LICH THI'!C:AA,13,0)</f>
        <v>45</v>
      </c>
      <c r="F5287" s="436">
        <f t="shared" si="1078"/>
        <v>45</v>
      </c>
      <c r="G5287" s="436">
        <f>VLOOKUP(C5287,'LICH THI'!C:AA,14,0)</f>
        <v>2</v>
      </c>
      <c r="H5287" s="436">
        <f t="shared" si="1069"/>
        <v>1</v>
      </c>
      <c r="I5287" s="436" t="str">
        <f t="shared" si="1070"/>
        <v>Đặng Việt Dũng</v>
      </c>
      <c r="J5287" s="436"/>
      <c r="K5287" s="436">
        <f t="shared" si="1071"/>
        <v>2</v>
      </c>
      <c r="L5287" s="436" t="str">
        <f t="shared" si="1072"/>
        <v>DC2KV74-DC-2</v>
      </c>
      <c r="M5287" s="436">
        <f t="shared" si="1073"/>
        <v>29</v>
      </c>
      <c r="N5287" s="437">
        <f t="shared" si="1079"/>
        <v>77</v>
      </c>
      <c r="O5287" s="437"/>
      <c r="P5287" s="430" t="str">
        <f t="shared" si="1074"/>
        <v/>
      </c>
      <c r="U5287" s="177">
        <v>21</v>
      </c>
      <c r="V5287" s="177" t="s">
        <v>3019</v>
      </c>
      <c r="W5287" s="177" t="s">
        <v>5757</v>
      </c>
      <c r="X5287" s="177" t="s">
        <v>2827</v>
      </c>
      <c r="Y5287" s="177" t="s">
        <v>5758</v>
      </c>
      <c r="Z5287" s="177" t="s">
        <v>7124</v>
      </c>
      <c r="AA5287" s="525" t="s">
        <v>4506</v>
      </c>
      <c r="AB5287" s="399" t="str">
        <f t="shared" si="1075"/>
        <v>DC2KV74</v>
      </c>
      <c r="AC5287" s="399" t="str">
        <f t="shared" si="1076"/>
        <v>DC2KV74-DC</v>
      </c>
      <c r="AD5287" t="str">
        <f>Y5287&amp;"-"&amp;VLOOKUP(AC5287,'LICH THI'!C:AA,9,0)</f>
        <v>64DCQT3113-42484</v>
      </c>
      <c r="AE5287">
        <f t="shared" si="1077"/>
        <v>1</v>
      </c>
    </row>
    <row r="5288" spans="1:31" x14ac:dyDescent="0.25">
      <c r="A5288" s="436" t="str">
        <f t="shared" si="1067"/>
        <v>DC2KV74-DC-11</v>
      </c>
      <c r="B5288" s="436">
        <f>COUNTIF(AC$4:AC5288,AC5288)</f>
        <v>11</v>
      </c>
      <c r="C5288" s="436" t="str">
        <f t="shared" si="1068"/>
        <v>DC2KV74-DC</v>
      </c>
      <c r="D5288" s="436">
        <f>VLOOKUP(C5288,'LICH THI'!C:AA,12,0)</f>
        <v>55</v>
      </c>
      <c r="E5288" s="436">
        <f>VLOOKUP(C5288,'LICH THI'!C:AA,13,0)</f>
        <v>45</v>
      </c>
      <c r="F5288" s="436">
        <f t="shared" si="1078"/>
        <v>45</v>
      </c>
      <c r="G5288" s="436">
        <f>VLOOKUP(C5288,'LICH THI'!C:AA,14,0)</f>
        <v>2</v>
      </c>
      <c r="H5288" s="436">
        <f t="shared" si="1069"/>
        <v>1</v>
      </c>
      <c r="I5288" s="436" t="str">
        <f t="shared" si="1070"/>
        <v>Lại Thế Đệ</v>
      </c>
      <c r="J5288" s="436"/>
      <c r="K5288" s="436">
        <f t="shared" si="1071"/>
        <v>2</v>
      </c>
      <c r="L5288" s="436" t="str">
        <f t="shared" si="1072"/>
        <v>DC2KV74-DC-2</v>
      </c>
      <c r="M5288" s="436">
        <f t="shared" si="1073"/>
        <v>29</v>
      </c>
      <c r="N5288" s="437">
        <f t="shared" si="1079"/>
        <v>78</v>
      </c>
      <c r="O5288" s="437"/>
      <c r="P5288" s="430" t="str">
        <f t="shared" si="1074"/>
        <v/>
      </c>
      <c r="U5288" s="177">
        <v>35</v>
      </c>
      <c r="V5288" s="177" t="s">
        <v>4382</v>
      </c>
      <c r="W5288" s="177" t="s">
        <v>5482</v>
      </c>
      <c r="X5288" s="177" t="s">
        <v>6877</v>
      </c>
      <c r="Y5288" s="177" t="s">
        <v>6878</v>
      </c>
      <c r="Z5288" s="177" t="s">
        <v>7124</v>
      </c>
      <c r="AA5288" s="525" t="s">
        <v>6879</v>
      </c>
      <c r="AB5288" s="399" t="str">
        <f t="shared" si="1075"/>
        <v>DC2KV74</v>
      </c>
      <c r="AC5288" s="399" t="str">
        <f t="shared" si="1076"/>
        <v>DC2KV74-DC</v>
      </c>
      <c r="AD5288" t="str">
        <f>Y5288&amp;"-"&amp;VLOOKUP(AC5288,'LICH THI'!C:AA,9,0)</f>
        <v>65DCQT21892-42484</v>
      </c>
      <c r="AE5288">
        <f t="shared" si="1077"/>
        <v>1</v>
      </c>
    </row>
    <row r="5289" spans="1:31" x14ac:dyDescent="0.25">
      <c r="A5289" s="436" t="str">
        <f t="shared" si="1067"/>
        <v>DC2KV74-DC-12</v>
      </c>
      <c r="B5289" s="436">
        <f>COUNTIF(AC$4:AC5289,AC5289)</f>
        <v>12</v>
      </c>
      <c r="C5289" s="436" t="str">
        <f t="shared" si="1068"/>
        <v>DC2KV74-DC</v>
      </c>
      <c r="D5289" s="436">
        <f>VLOOKUP(C5289,'LICH THI'!C:AA,12,0)</f>
        <v>55</v>
      </c>
      <c r="E5289" s="436">
        <f>VLOOKUP(C5289,'LICH THI'!C:AA,13,0)</f>
        <v>45</v>
      </c>
      <c r="F5289" s="436">
        <f t="shared" si="1078"/>
        <v>45</v>
      </c>
      <c r="G5289" s="436">
        <f>VLOOKUP(C5289,'LICH THI'!C:AA,14,0)</f>
        <v>2</v>
      </c>
      <c r="H5289" s="436">
        <f t="shared" si="1069"/>
        <v>1</v>
      </c>
      <c r="I5289" s="436" t="str">
        <f t="shared" si="1070"/>
        <v>Trần Trung Đức</v>
      </c>
      <c r="J5289" s="436"/>
      <c r="K5289" s="436">
        <f t="shared" si="1071"/>
        <v>2</v>
      </c>
      <c r="L5289" s="436" t="str">
        <f t="shared" si="1072"/>
        <v>DC2KV74-DC-2</v>
      </c>
      <c r="M5289" s="436">
        <f t="shared" si="1073"/>
        <v>29</v>
      </c>
      <c r="N5289" s="437">
        <f t="shared" si="1079"/>
        <v>79</v>
      </c>
      <c r="O5289" s="437"/>
      <c r="P5289" s="430" t="str">
        <f t="shared" si="1074"/>
        <v/>
      </c>
      <c r="U5289" s="177">
        <v>47</v>
      </c>
      <c r="V5289" s="177" t="s">
        <v>3046</v>
      </c>
      <c r="W5289" s="177" t="s">
        <v>3052</v>
      </c>
      <c r="X5289" s="177" t="s">
        <v>2948</v>
      </c>
      <c r="Y5289" s="177" t="s">
        <v>3053</v>
      </c>
      <c r="Z5289" s="177" t="s">
        <v>7124</v>
      </c>
      <c r="AA5289" s="525" t="s">
        <v>3054</v>
      </c>
      <c r="AB5289" s="399" t="str">
        <f t="shared" si="1075"/>
        <v>DC2KV74</v>
      </c>
      <c r="AC5289" s="399" t="str">
        <f t="shared" si="1076"/>
        <v>DC2KV74-DC</v>
      </c>
      <c r="AD5289" t="str">
        <f>Y5289&amp;"-"&amp;VLOOKUP(AC5289,'LICH THI'!C:AA,9,0)</f>
        <v>63DCKT3275-42484</v>
      </c>
      <c r="AE5289">
        <f t="shared" si="1077"/>
        <v>1</v>
      </c>
    </row>
    <row r="5290" spans="1:31" x14ac:dyDescent="0.25">
      <c r="A5290" s="436" t="str">
        <f t="shared" si="1067"/>
        <v>DC2KV74-DC-13</v>
      </c>
      <c r="B5290" s="436">
        <f>COUNTIF(AC$4:AC5290,AC5290)</f>
        <v>13</v>
      </c>
      <c r="C5290" s="436" t="str">
        <f t="shared" si="1068"/>
        <v>DC2KV74-DC</v>
      </c>
      <c r="D5290" s="436">
        <f>VLOOKUP(C5290,'LICH THI'!C:AA,12,0)</f>
        <v>55</v>
      </c>
      <c r="E5290" s="436">
        <f>VLOOKUP(C5290,'LICH THI'!C:AA,13,0)</f>
        <v>45</v>
      </c>
      <c r="F5290" s="436">
        <f t="shared" si="1078"/>
        <v>45</v>
      </c>
      <c r="G5290" s="436">
        <f>VLOOKUP(C5290,'LICH THI'!C:AA,14,0)</f>
        <v>2</v>
      </c>
      <c r="H5290" s="436">
        <f t="shared" si="1069"/>
        <v>1</v>
      </c>
      <c r="I5290" s="436" t="str">
        <f t="shared" si="1070"/>
        <v>Nguyễn Thị Giang</v>
      </c>
      <c r="J5290" s="436"/>
      <c r="K5290" s="436">
        <f t="shared" si="1071"/>
        <v>2</v>
      </c>
      <c r="L5290" s="436" t="str">
        <f t="shared" si="1072"/>
        <v>DC2KV74-DC-2</v>
      </c>
      <c r="M5290" s="436">
        <f t="shared" si="1073"/>
        <v>29</v>
      </c>
      <c r="N5290" s="437">
        <f t="shared" si="1079"/>
        <v>80</v>
      </c>
      <c r="O5290" s="437"/>
      <c r="P5290" s="430" t="str">
        <f t="shared" si="1074"/>
        <v/>
      </c>
      <c r="U5290" s="177">
        <v>7</v>
      </c>
      <c r="V5290" s="177" t="s">
        <v>3358</v>
      </c>
      <c r="W5290" s="177" t="s">
        <v>2619</v>
      </c>
      <c r="X5290" s="177" t="s">
        <v>3558</v>
      </c>
      <c r="Y5290" s="177" t="s">
        <v>5655</v>
      </c>
      <c r="Z5290" s="177" t="s">
        <v>7124</v>
      </c>
      <c r="AA5290" s="525" t="s">
        <v>3603</v>
      </c>
      <c r="AB5290" s="399" t="str">
        <f t="shared" si="1075"/>
        <v>DC2KV74</v>
      </c>
      <c r="AC5290" s="399" t="str">
        <f t="shared" si="1076"/>
        <v>DC2KV74-DC</v>
      </c>
      <c r="AD5290" t="str">
        <f>Y5290&amp;"-"&amp;VLOOKUP(AC5290,'LICH THI'!C:AA,9,0)</f>
        <v>64DCKT3029-42484</v>
      </c>
      <c r="AE5290">
        <f t="shared" si="1077"/>
        <v>1</v>
      </c>
    </row>
    <row r="5291" spans="1:31" x14ac:dyDescent="0.25">
      <c r="A5291" s="436" t="str">
        <f t="shared" si="1067"/>
        <v>DC2KV74-DC-14</v>
      </c>
      <c r="B5291" s="436">
        <f>COUNTIF(AC$4:AC5291,AC5291)</f>
        <v>14</v>
      </c>
      <c r="C5291" s="436" t="str">
        <f t="shared" si="1068"/>
        <v>DC2KV74-DC</v>
      </c>
      <c r="D5291" s="436">
        <f>VLOOKUP(C5291,'LICH THI'!C:AA,12,0)</f>
        <v>55</v>
      </c>
      <c r="E5291" s="436">
        <f>VLOOKUP(C5291,'LICH THI'!C:AA,13,0)</f>
        <v>45</v>
      </c>
      <c r="F5291" s="436">
        <f t="shared" si="1078"/>
        <v>45</v>
      </c>
      <c r="G5291" s="436">
        <f>VLOOKUP(C5291,'LICH THI'!C:AA,14,0)</f>
        <v>2</v>
      </c>
      <c r="H5291" s="436">
        <f t="shared" si="1069"/>
        <v>1</v>
      </c>
      <c r="I5291" s="436" t="str">
        <f t="shared" si="1070"/>
        <v>Đỗ Hải Hà</v>
      </c>
      <c r="J5291" s="436"/>
      <c r="K5291" s="436">
        <f t="shared" si="1071"/>
        <v>2</v>
      </c>
      <c r="L5291" s="436" t="str">
        <f t="shared" si="1072"/>
        <v>DC2KV74-DC-2</v>
      </c>
      <c r="M5291" s="436">
        <f t="shared" si="1073"/>
        <v>29</v>
      </c>
      <c r="N5291" s="437">
        <f t="shared" si="1079"/>
        <v>81</v>
      </c>
      <c r="O5291" s="437"/>
      <c r="P5291" s="430" t="str">
        <f t="shared" si="1074"/>
        <v/>
      </c>
      <c r="U5291" s="177">
        <v>36</v>
      </c>
      <c r="V5291" s="177" t="s">
        <v>4382</v>
      </c>
      <c r="W5291" s="177" t="s">
        <v>4384</v>
      </c>
      <c r="X5291" s="177" t="s">
        <v>3163</v>
      </c>
      <c r="Y5291" s="177" t="s">
        <v>4385</v>
      </c>
      <c r="Z5291" s="177" t="s">
        <v>7124</v>
      </c>
      <c r="AA5291" s="525" t="s">
        <v>4386</v>
      </c>
      <c r="AB5291" s="399" t="str">
        <f t="shared" si="1075"/>
        <v>DC2KV74</v>
      </c>
      <c r="AC5291" s="399" t="str">
        <f t="shared" si="1076"/>
        <v>DC2KV74-DC</v>
      </c>
      <c r="AD5291" t="str">
        <f>Y5291&amp;"-"&amp;VLOOKUP(AC5291,'LICH THI'!C:AA,9,0)</f>
        <v>65DCQT20116-42484</v>
      </c>
      <c r="AE5291">
        <f t="shared" si="1077"/>
        <v>1</v>
      </c>
    </row>
    <row r="5292" spans="1:31" x14ac:dyDescent="0.25">
      <c r="A5292" s="436" t="str">
        <f t="shared" si="1067"/>
        <v>DC2KV74-DC-15</v>
      </c>
      <c r="B5292" s="436">
        <f>COUNTIF(AC$4:AC5292,AC5292)</f>
        <v>15</v>
      </c>
      <c r="C5292" s="436" t="str">
        <f t="shared" si="1068"/>
        <v>DC2KV74-DC</v>
      </c>
      <c r="D5292" s="436">
        <f>VLOOKUP(C5292,'LICH THI'!C:AA,12,0)</f>
        <v>55</v>
      </c>
      <c r="E5292" s="436">
        <f>VLOOKUP(C5292,'LICH THI'!C:AA,13,0)</f>
        <v>45</v>
      </c>
      <c r="F5292" s="436">
        <f t="shared" si="1078"/>
        <v>45</v>
      </c>
      <c r="G5292" s="436">
        <f>VLOOKUP(C5292,'LICH THI'!C:AA,14,0)</f>
        <v>2</v>
      </c>
      <c r="H5292" s="436">
        <f t="shared" si="1069"/>
        <v>1</v>
      </c>
      <c r="I5292" s="436" t="str">
        <f t="shared" si="1070"/>
        <v>Nguyễn Danh Hải</v>
      </c>
      <c r="J5292" s="436"/>
      <c r="K5292" s="436">
        <f t="shared" si="1071"/>
        <v>2</v>
      </c>
      <c r="L5292" s="436" t="str">
        <f t="shared" si="1072"/>
        <v>DC2KV74-DC-2</v>
      </c>
      <c r="M5292" s="436">
        <f t="shared" si="1073"/>
        <v>29</v>
      </c>
      <c r="N5292" s="437">
        <f t="shared" si="1079"/>
        <v>82</v>
      </c>
      <c r="O5292" s="437"/>
      <c r="P5292" s="430" t="str">
        <f t="shared" si="1074"/>
        <v/>
      </c>
      <c r="U5292" s="177">
        <v>51</v>
      </c>
      <c r="V5292" s="177" t="s">
        <v>3088</v>
      </c>
      <c r="W5292" s="177" t="s">
        <v>3092</v>
      </c>
      <c r="X5292" s="177" t="s">
        <v>2908</v>
      </c>
      <c r="Y5292" s="177" t="s">
        <v>3093</v>
      </c>
      <c r="Z5292" s="177" t="s">
        <v>7124</v>
      </c>
      <c r="AA5292" s="525" t="s">
        <v>3094</v>
      </c>
      <c r="AB5292" s="399" t="str">
        <f t="shared" si="1075"/>
        <v>DC2KV74</v>
      </c>
      <c r="AC5292" s="399" t="str">
        <f t="shared" si="1076"/>
        <v>DC2KV74-DC</v>
      </c>
      <c r="AD5292" t="str">
        <f>Y5292&amp;"-"&amp;VLOOKUP(AC5292,'LICH THI'!C:AA,9,0)</f>
        <v>63DCQT3040-42484</v>
      </c>
      <c r="AE5292">
        <f t="shared" si="1077"/>
        <v>1</v>
      </c>
    </row>
    <row r="5293" spans="1:31" x14ac:dyDescent="0.25">
      <c r="A5293" s="436" t="str">
        <f t="shared" si="1067"/>
        <v>DC2KV74-DC-16</v>
      </c>
      <c r="B5293" s="436">
        <f>COUNTIF(AC$4:AC5293,AC5293)</f>
        <v>16</v>
      </c>
      <c r="C5293" s="436" t="str">
        <f t="shared" si="1068"/>
        <v>DC2KV74-DC</v>
      </c>
      <c r="D5293" s="436">
        <f>VLOOKUP(C5293,'LICH THI'!C:AA,12,0)</f>
        <v>55</v>
      </c>
      <c r="E5293" s="436">
        <f>VLOOKUP(C5293,'LICH THI'!C:AA,13,0)</f>
        <v>45</v>
      </c>
      <c r="F5293" s="436">
        <f t="shared" si="1078"/>
        <v>45</v>
      </c>
      <c r="G5293" s="436">
        <f>VLOOKUP(C5293,'LICH THI'!C:AA,14,0)</f>
        <v>2</v>
      </c>
      <c r="H5293" s="436">
        <f t="shared" si="1069"/>
        <v>1</v>
      </c>
      <c r="I5293" s="436" t="str">
        <f t="shared" si="1070"/>
        <v>Nguyễn Minh Hải</v>
      </c>
      <c r="J5293" s="436"/>
      <c r="K5293" s="436">
        <f t="shared" si="1071"/>
        <v>2</v>
      </c>
      <c r="L5293" s="436" t="str">
        <f t="shared" si="1072"/>
        <v>DC2KV74-DC-2</v>
      </c>
      <c r="M5293" s="436">
        <f t="shared" si="1073"/>
        <v>29</v>
      </c>
      <c r="N5293" s="437">
        <f t="shared" si="1079"/>
        <v>83</v>
      </c>
      <c r="O5293" s="437"/>
      <c r="P5293" s="430" t="str">
        <f t="shared" si="1074"/>
        <v/>
      </c>
      <c r="U5293" s="177">
        <v>52</v>
      </c>
      <c r="V5293" s="177" t="s">
        <v>3088</v>
      </c>
      <c r="W5293" s="177" t="s">
        <v>2708</v>
      </c>
      <c r="X5293" s="177" t="s">
        <v>2908</v>
      </c>
      <c r="Y5293" s="177" t="s">
        <v>4439</v>
      </c>
      <c r="Z5293" s="177" t="s">
        <v>7124</v>
      </c>
      <c r="AA5293" s="525" t="s">
        <v>4440</v>
      </c>
      <c r="AB5293" s="399" t="str">
        <f t="shared" si="1075"/>
        <v>DC2KV74</v>
      </c>
      <c r="AC5293" s="399" t="str">
        <f t="shared" si="1076"/>
        <v>DC2KV74-DC</v>
      </c>
      <c r="AD5293" t="str">
        <f>Y5293&amp;"-"&amp;VLOOKUP(AC5293,'LICH THI'!C:AA,9,0)</f>
        <v>63DCQT3002-42484</v>
      </c>
      <c r="AE5293">
        <f t="shared" si="1077"/>
        <v>1</v>
      </c>
    </row>
    <row r="5294" spans="1:31" x14ac:dyDescent="0.25">
      <c r="A5294" s="436" t="str">
        <f t="shared" si="1067"/>
        <v>DC2KV74-DC-17</v>
      </c>
      <c r="B5294" s="436">
        <f>COUNTIF(AC$4:AC5294,AC5294)</f>
        <v>17</v>
      </c>
      <c r="C5294" s="436" t="str">
        <f t="shared" si="1068"/>
        <v>DC2KV74-DC</v>
      </c>
      <c r="D5294" s="436">
        <f>VLOOKUP(C5294,'LICH THI'!C:AA,12,0)</f>
        <v>55</v>
      </c>
      <c r="E5294" s="436">
        <f>VLOOKUP(C5294,'LICH THI'!C:AA,13,0)</f>
        <v>45</v>
      </c>
      <c r="F5294" s="436">
        <f t="shared" si="1078"/>
        <v>45</v>
      </c>
      <c r="G5294" s="436">
        <f>VLOOKUP(C5294,'LICH THI'!C:AA,14,0)</f>
        <v>2</v>
      </c>
      <c r="H5294" s="436">
        <f t="shared" si="1069"/>
        <v>1</v>
      </c>
      <c r="I5294" s="436" t="str">
        <f t="shared" si="1070"/>
        <v>Phạm Văn Hào</v>
      </c>
      <c r="J5294" s="436"/>
      <c r="K5294" s="436">
        <f t="shared" si="1071"/>
        <v>2</v>
      </c>
      <c r="L5294" s="436" t="str">
        <f t="shared" si="1072"/>
        <v>DC2KV74-DC-2</v>
      </c>
      <c r="M5294" s="436">
        <f t="shared" si="1073"/>
        <v>29</v>
      </c>
      <c r="N5294" s="437">
        <f t="shared" si="1079"/>
        <v>84</v>
      </c>
      <c r="O5294" s="437"/>
      <c r="P5294" s="430" t="str">
        <f t="shared" si="1074"/>
        <v/>
      </c>
      <c r="U5294" s="177">
        <v>40</v>
      </c>
      <c r="V5294" s="177" t="s">
        <v>3556</v>
      </c>
      <c r="W5294" s="177" t="s">
        <v>2738</v>
      </c>
      <c r="X5294" s="177" t="s">
        <v>3560</v>
      </c>
      <c r="Y5294" s="177" t="s">
        <v>3561</v>
      </c>
      <c r="Z5294" s="177" t="s">
        <v>7124</v>
      </c>
      <c r="AA5294" s="525" t="s">
        <v>3562</v>
      </c>
      <c r="AB5294" s="399" t="str">
        <f t="shared" si="1075"/>
        <v>DC2KV74</v>
      </c>
      <c r="AC5294" s="399" t="str">
        <f t="shared" si="1076"/>
        <v>DC2KV74-DC</v>
      </c>
      <c r="AD5294" t="str">
        <f>Y5294&amp;"-"&amp;VLOOKUP(AC5294,'LICH THI'!C:AA,9,0)</f>
        <v>65DCQT23199-42484</v>
      </c>
      <c r="AE5294">
        <f t="shared" si="1077"/>
        <v>1</v>
      </c>
    </row>
    <row r="5295" spans="1:31" x14ac:dyDescent="0.25">
      <c r="A5295" s="436" t="str">
        <f t="shared" si="1067"/>
        <v>DC2KV74-DC-18</v>
      </c>
      <c r="B5295" s="436">
        <f>COUNTIF(AC$4:AC5295,AC5295)</f>
        <v>18</v>
      </c>
      <c r="C5295" s="436" t="str">
        <f t="shared" si="1068"/>
        <v>DC2KV74-DC</v>
      </c>
      <c r="D5295" s="436">
        <f>VLOOKUP(C5295,'LICH THI'!C:AA,12,0)</f>
        <v>55</v>
      </c>
      <c r="E5295" s="436">
        <f>VLOOKUP(C5295,'LICH THI'!C:AA,13,0)</f>
        <v>45</v>
      </c>
      <c r="F5295" s="436">
        <f t="shared" si="1078"/>
        <v>45</v>
      </c>
      <c r="G5295" s="436">
        <f>VLOOKUP(C5295,'LICH THI'!C:AA,14,0)</f>
        <v>2</v>
      </c>
      <c r="H5295" s="436">
        <f t="shared" si="1069"/>
        <v>1</v>
      </c>
      <c r="I5295" s="436" t="str">
        <f t="shared" si="1070"/>
        <v>Vũ Thị Hiên</v>
      </c>
      <c r="J5295" s="436"/>
      <c r="K5295" s="436">
        <f t="shared" si="1071"/>
        <v>2</v>
      </c>
      <c r="L5295" s="436" t="str">
        <f t="shared" si="1072"/>
        <v>DC2KV74-DC-2</v>
      </c>
      <c r="M5295" s="436">
        <f t="shared" si="1073"/>
        <v>29</v>
      </c>
      <c r="N5295" s="437">
        <f t="shared" si="1079"/>
        <v>85</v>
      </c>
      <c r="O5295" s="437"/>
      <c r="P5295" s="430" t="str">
        <f t="shared" si="1074"/>
        <v/>
      </c>
      <c r="U5295" s="177">
        <v>41</v>
      </c>
      <c r="V5295" s="177" t="s">
        <v>3556</v>
      </c>
      <c r="W5295" s="177" t="s">
        <v>2615</v>
      </c>
      <c r="X5295" s="177" t="s">
        <v>5619</v>
      </c>
      <c r="Y5295" s="177" t="s">
        <v>5620</v>
      </c>
      <c r="Z5295" s="177" t="s">
        <v>7124</v>
      </c>
      <c r="AA5295" s="525" t="s">
        <v>4035</v>
      </c>
      <c r="AB5295" s="399" t="str">
        <f t="shared" si="1075"/>
        <v>DC2KV74</v>
      </c>
      <c r="AC5295" s="399" t="str">
        <f t="shared" si="1076"/>
        <v>DC2KV74-DC</v>
      </c>
      <c r="AD5295" t="str">
        <f>Y5295&amp;"-"&amp;VLOOKUP(AC5295,'LICH THI'!C:AA,9,0)</f>
        <v>65DCQT21550-42484</v>
      </c>
      <c r="AE5295">
        <f t="shared" si="1077"/>
        <v>1</v>
      </c>
    </row>
    <row r="5296" spans="1:31" x14ac:dyDescent="0.25">
      <c r="A5296" s="436" t="str">
        <f t="shared" si="1067"/>
        <v>DC2KV74-DC-19</v>
      </c>
      <c r="B5296" s="436">
        <f>COUNTIF(AC$4:AC5296,AC5296)</f>
        <v>19</v>
      </c>
      <c r="C5296" s="436" t="str">
        <f t="shared" si="1068"/>
        <v>DC2KV74-DC</v>
      </c>
      <c r="D5296" s="436">
        <f>VLOOKUP(C5296,'LICH THI'!C:AA,12,0)</f>
        <v>55</v>
      </c>
      <c r="E5296" s="436">
        <f>VLOOKUP(C5296,'LICH THI'!C:AA,13,0)</f>
        <v>45</v>
      </c>
      <c r="F5296" s="436">
        <f t="shared" si="1078"/>
        <v>45</v>
      </c>
      <c r="G5296" s="436">
        <f>VLOOKUP(C5296,'LICH THI'!C:AA,14,0)</f>
        <v>2</v>
      </c>
      <c r="H5296" s="436">
        <f t="shared" si="1069"/>
        <v>1</v>
      </c>
      <c r="I5296" s="436" t="str">
        <f t="shared" si="1070"/>
        <v>Nguyễn Thu Hiền</v>
      </c>
      <c r="J5296" s="436"/>
      <c r="K5296" s="436">
        <f t="shared" si="1071"/>
        <v>2</v>
      </c>
      <c r="L5296" s="436" t="str">
        <f t="shared" si="1072"/>
        <v>DC2KV74-DC-2</v>
      </c>
      <c r="M5296" s="436">
        <f t="shared" si="1073"/>
        <v>29</v>
      </c>
      <c r="N5296" s="437">
        <f t="shared" si="1079"/>
        <v>86</v>
      </c>
      <c r="O5296" s="437"/>
      <c r="P5296" s="430" t="str">
        <f t="shared" si="1074"/>
        <v/>
      </c>
      <c r="U5296" s="177">
        <v>37</v>
      </c>
      <c r="V5296" s="177" t="s">
        <v>4382</v>
      </c>
      <c r="W5296" s="177" t="s">
        <v>3066</v>
      </c>
      <c r="X5296" s="177" t="s">
        <v>3029</v>
      </c>
      <c r="Y5296" s="177" t="s">
        <v>4387</v>
      </c>
      <c r="Z5296" s="177" t="s">
        <v>7124</v>
      </c>
      <c r="AA5296" s="525" t="s">
        <v>4388</v>
      </c>
      <c r="AB5296" s="399" t="str">
        <f t="shared" si="1075"/>
        <v>DC2KV74</v>
      </c>
      <c r="AC5296" s="399" t="str">
        <f t="shared" si="1076"/>
        <v>DC2KV74-DC</v>
      </c>
      <c r="AD5296" t="str">
        <f>Y5296&amp;"-"&amp;VLOOKUP(AC5296,'LICH THI'!C:AA,9,0)</f>
        <v>65DCQT21525-42484</v>
      </c>
      <c r="AE5296">
        <f t="shared" si="1077"/>
        <v>1</v>
      </c>
    </row>
    <row r="5297" spans="1:31" x14ac:dyDescent="0.25">
      <c r="A5297" s="436" t="str">
        <f t="shared" si="1067"/>
        <v>DC2KV74-DC-20</v>
      </c>
      <c r="B5297" s="436">
        <f>COUNTIF(AC$4:AC5297,AC5297)</f>
        <v>20</v>
      </c>
      <c r="C5297" s="436" t="str">
        <f t="shared" si="1068"/>
        <v>DC2KV74-DC</v>
      </c>
      <c r="D5297" s="436">
        <f>VLOOKUP(C5297,'LICH THI'!C:AA,12,0)</f>
        <v>55</v>
      </c>
      <c r="E5297" s="436">
        <f>VLOOKUP(C5297,'LICH THI'!C:AA,13,0)</f>
        <v>45</v>
      </c>
      <c r="F5297" s="436">
        <f t="shared" si="1078"/>
        <v>45</v>
      </c>
      <c r="G5297" s="436">
        <f>VLOOKUP(C5297,'LICH THI'!C:AA,14,0)</f>
        <v>2</v>
      </c>
      <c r="H5297" s="436">
        <f t="shared" si="1069"/>
        <v>1</v>
      </c>
      <c r="I5297" s="436" t="str">
        <f t="shared" si="1070"/>
        <v>Phạm Thị Thu Hiền</v>
      </c>
      <c r="J5297" s="436"/>
      <c r="K5297" s="436">
        <f t="shared" si="1071"/>
        <v>2</v>
      </c>
      <c r="L5297" s="436" t="str">
        <f t="shared" si="1072"/>
        <v>DC2KV74-DC-2</v>
      </c>
      <c r="M5297" s="436">
        <f t="shared" si="1073"/>
        <v>29</v>
      </c>
      <c r="N5297" s="437">
        <f t="shared" si="1079"/>
        <v>87</v>
      </c>
      <c r="O5297" s="437"/>
      <c r="P5297" s="430" t="str">
        <f t="shared" si="1074"/>
        <v/>
      </c>
      <c r="U5297" s="177">
        <v>48</v>
      </c>
      <c r="V5297" s="177" t="s">
        <v>3046</v>
      </c>
      <c r="W5297" s="177" t="s">
        <v>3579</v>
      </c>
      <c r="X5297" s="177" t="s">
        <v>3029</v>
      </c>
      <c r="Y5297" s="177" t="s">
        <v>3580</v>
      </c>
      <c r="Z5297" s="177" t="s">
        <v>7124</v>
      </c>
      <c r="AA5297" s="525" t="s">
        <v>3581</v>
      </c>
      <c r="AB5297" s="399" t="str">
        <f t="shared" si="1075"/>
        <v>DC2KV74</v>
      </c>
      <c r="AC5297" s="399" t="str">
        <f t="shared" si="1076"/>
        <v>DC2KV74-DC</v>
      </c>
      <c r="AD5297" t="str">
        <f>Y5297&amp;"-"&amp;VLOOKUP(AC5297,'LICH THI'!C:AA,9,0)</f>
        <v>63DCKT3278-42484</v>
      </c>
      <c r="AE5297">
        <f t="shared" si="1077"/>
        <v>1</v>
      </c>
    </row>
    <row r="5298" spans="1:31" x14ac:dyDescent="0.25">
      <c r="A5298" s="436" t="str">
        <f t="shared" si="1067"/>
        <v>DC2KV74-DC-21</v>
      </c>
      <c r="B5298" s="436">
        <f>COUNTIF(AC$4:AC5298,AC5298)</f>
        <v>21</v>
      </c>
      <c r="C5298" s="436" t="str">
        <f t="shared" si="1068"/>
        <v>DC2KV74-DC</v>
      </c>
      <c r="D5298" s="436">
        <f>VLOOKUP(C5298,'LICH THI'!C:AA,12,0)</f>
        <v>55</v>
      </c>
      <c r="E5298" s="436">
        <f>VLOOKUP(C5298,'LICH THI'!C:AA,13,0)</f>
        <v>45</v>
      </c>
      <c r="F5298" s="436">
        <f t="shared" si="1078"/>
        <v>45</v>
      </c>
      <c r="G5298" s="436">
        <f>VLOOKUP(C5298,'LICH THI'!C:AA,14,0)</f>
        <v>2</v>
      </c>
      <c r="H5298" s="436">
        <f t="shared" si="1069"/>
        <v>1</v>
      </c>
      <c r="I5298" s="436" t="str">
        <f t="shared" si="1070"/>
        <v>Nguyễn Duy Hiển</v>
      </c>
      <c r="J5298" s="436"/>
      <c r="K5298" s="436">
        <f t="shared" si="1071"/>
        <v>2</v>
      </c>
      <c r="L5298" s="436" t="str">
        <f t="shared" si="1072"/>
        <v>DC2KV74-DC-2</v>
      </c>
      <c r="M5298" s="436">
        <f t="shared" si="1073"/>
        <v>29</v>
      </c>
      <c r="N5298" s="437">
        <f t="shared" si="1079"/>
        <v>88</v>
      </c>
      <c r="O5298" s="437"/>
      <c r="P5298" s="430" t="str">
        <f t="shared" si="1074"/>
        <v/>
      </c>
      <c r="U5298" s="177">
        <v>4</v>
      </c>
      <c r="V5298" s="177" t="s">
        <v>2700</v>
      </c>
      <c r="W5298" s="177" t="s">
        <v>2969</v>
      </c>
      <c r="X5298" s="177" t="s">
        <v>4149</v>
      </c>
      <c r="Y5298" s="177" t="s">
        <v>5558</v>
      </c>
      <c r="Z5298" s="177" t="s">
        <v>7124</v>
      </c>
      <c r="AA5298" s="525" t="s">
        <v>2779</v>
      </c>
      <c r="AB5298" s="399" t="str">
        <f t="shared" si="1075"/>
        <v>DC2KV74</v>
      </c>
      <c r="AC5298" s="399" t="str">
        <f t="shared" si="1076"/>
        <v>DC2KV74-DC</v>
      </c>
      <c r="AD5298" t="str">
        <f>Y5298&amp;"-"&amp;VLOOKUP(AC5298,'LICH THI'!C:AA,9,0)</f>
        <v>63DCKT3227-42484</v>
      </c>
      <c r="AE5298">
        <f t="shared" si="1077"/>
        <v>1</v>
      </c>
    </row>
    <row r="5299" spans="1:31" x14ac:dyDescent="0.25">
      <c r="A5299" s="436" t="str">
        <f t="shared" si="1067"/>
        <v>DC2KV74-DC-22</v>
      </c>
      <c r="B5299" s="436">
        <f>COUNTIF(AC$4:AC5299,AC5299)</f>
        <v>22</v>
      </c>
      <c r="C5299" s="436" t="str">
        <f t="shared" si="1068"/>
        <v>DC2KV74-DC</v>
      </c>
      <c r="D5299" s="436">
        <f>VLOOKUP(C5299,'LICH THI'!C:AA,12,0)</f>
        <v>55</v>
      </c>
      <c r="E5299" s="436">
        <f>VLOOKUP(C5299,'LICH THI'!C:AA,13,0)</f>
        <v>45</v>
      </c>
      <c r="F5299" s="436">
        <f t="shared" si="1078"/>
        <v>45</v>
      </c>
      <c r="G5299" s="436">
        <f>VLOOKUP(C5299,'LICH THI'!C:AA,14,0)</f>
        <v>2</v>
      </c>
      <c r="H5299" s="436">
        <f t="shared" si="1069"/>
        <v>1</v>
      </c>
      <c r="I5299" s="436" t="str">
        <f t="shared" si="1070"/>
        <v>Trần Văn Hiển</v>
      </c>
      <c r="J5299" s="436"/>
      <c r="K5299" s="436">
        <f t="shared" si="1071"/>
        <v>2</v>
      </c>
      <c r="L5299" s="436" t="str">
        <f t="shared" si="1072"/>
        <v>DC2KV74-DC-2</v>
      </c>
      <c r="M5299" s="436">
        <f t="shared" si="1073"/>
        <v>29</v>
      </c>
      <c r="N5299" s="437">
        <f t="shared" si="1079"/>
        <v>89</v>
      </c>
      <c r="O5299" s="437"/>
      <c r="P5299" s="430" t="str">
        <f t="shared" si="1074"/>
        <v/>
      </c>
      <c r="U5299" s="177">
        <v>22</v>
      </c>
      <c r="V5299" s="177" t="s">
        <v>3019</v>
      </c>
      <c r="W5299" s="177" t="s">
        <v>2757</v>
      </c>
      <c r="X5299" s="177" t="s">
        <v>4149</v>
      </c>
      <c r="Y5299" s="177" t="s">
        <v>5894</v>
      </c>
      <c r="Z5299" s="177" t="s">
        <v>7124</v>
      </c>
      <c r="AA5299" s="525" t="s">
        <v>4742</v>
      </c>
      <c r="AB5299" s="399" t="str">
        <f t="shared" si="1075"/>
        <v>DC2KV74</v>
      </c>
      <c r="AC5299" s="399" t="str">
        <f t="shared" si="1076"/>
        <v>DC2KV74-DC</v>
      </c>
      <c r="AD5299" t="str">
        <f>Y5299&amp;"-"&amp;VLOOKUP(AC5299,'LICH THI'!C:AA,9,0)</f>
        <v>64DCQT3085-42484</v>
      </c>
      <c r="AE5299">
        <f t="shared" si="1077"/>
        <v>1</v>
      </c>
    </row>
    <row r="5300" spans="1:31" x14ac:dyDescent="0.25">
      <c r="A5300" s="436" t="str">
        <f t="shared" si="1067"/>
        <v>DC2KV74-DC-23</v>
      </c>
      <c r="B5300" s="436">
        <f>COUNTIF(AC$4:AC5300,AC5300)</f>
        <v>23</v>
      </c>
      <c r="C5300" s="436" t="str">
        <f t="shared" si="1068"/>
        <v>DC2KV74-DC</v>
      </c>
      <c r="D5300" s="436">
        <f>VLOOKUP(C5300,'LICH THI'!C:AA,12,0)</f>
        <v>55</v>
      </c>
      <c r="E5300" s="436">
        <f>VLOOKUP(C5300,'LICH THI'!C:AA,13,0)</f>
        <v>45</v>
      </c>
      <c r="F5300" s="436">
        <f t="shared" si="1078"/>
        <v>45</v>
      </c>
      <c r="G5300" s="436">
        <f>VLOOKUP(C5300,'LICH THI'!C:AA,14,0)</f>
        <v>2</v>
      </c>
      <c r="H5300" s="436">
        <f t="shared" si="1069"/>
        <v>1</v>
      </c>
      <c r="I5300" s="436" t="str">
        <f t="shared" si="1070"/>
        <v>Hoàng Mỹ Hoa</v>
      </c>
      <c r="J5300" s="436"/>
      <c r="K5300" s="436">
        <f t="shared" si="1071"/>
        <v>2</v>
      </c>
      <c r="L5300" s="436" t="str">
        <f t="shared" si="1072"/>
        <v>DC2KV74-DC-2</v>
      </c>
      <c r="M5300" s="436">
        <f t="shared" si="1073"/>
        <v>29</v>
      </c>
      <c r="N5300" s="437">
        <f t="shared" si="1079"/>
        <v>90</v>
      </c>
      <c r="O5300" s="437"/>
      <c r="P5300" s="430" t="str">
        <f t="shared" si="1074"/>
        <v/>
      </c>
      <c r="U5300" s="177">
        <v>17</v>
      </c>
      <c r="V5300" s="177" t="s">
        <v>3826</v>
      </c>
      <c r="W5300" s="177" t="s">
        <v>3829</v>
      </c>
      <c r="X5300" s="177" t="s">
        <v>3565</v>
      </c>
      <c r="Y5300" s="177" t="s">
        <v>3830</v>
      </c>
      <c r="Z5300" s="177" t="s">
        <v>7124</v>
      </c>
      <c r="AA5300" s="525" t="s">
        <v>3016</v>
      </c>
      <c r="AB5300" s="399" t="str">
        <f t="shared" si="1075"/>
        <v>DC2KV74</v>
      </c>
      <c r="AC5300" s="399" t="str">
        <f t="shared" si="1076"/>
        <v>DC2KV74-DC</v>
      </c>
      <c r="AD5300" t="str">
        <f>Y5300&amp;"-"&amp;VLOOKUP(AC5300,'LICH THI'!C:AA,9,0)</f>
        <v>64DCKT3209-42484</v>
      </c>
      <c r="AE5300">
        <f t="shared" si="1077"/>
        <v>1</v>
      </c>
    </row>
    <row r="5301" spans="1:31" x14ac:dyDescent="0.25">
      <c r="A5301" s="436" t="str">
        <f t="shared" si="1067"/>
        <v>DC2KV74-DC-24</v>
      </c>
      <c r="B5301" s="436">
        <f>COUNTIF(AC$4:AC5301,AC5301)</f>
        <v>24</v>
      </c>
      <c r="C5301" s="436" t="str">
        <f t="shared" si="1068"/>
        <v>DC2KV74-DC</v>
      </c>
      <c r="D5301" s="436">
        <f>VLOOKUP(C5301,'LICH THI'!C:AA,12,0)</f>
        <v>55</v>
      </c>
      <c r="E5301" s="436">
        <f>VLOOKUP(C5301,'LICH THI'!C:AA,13,0)</f>
        <v>45</v>
      </c>
      <c r="F5301" s="436">
        <f t="shared" si="1078"/>
        <v>45</v>
      </c>
      <c r="G5301" s="436">
        <f>VLOOKUP(C5301,'LICH THI'!C:AA,14,0)</f>
        <v>2</v>
      </c>
      <c r="H5301" s="436">
        <f t="shared" si="1069"/>
        <v>1</v>
      </c>
      <c r="I5301" s="436" t="str">
        <f t="shared" si="1070"/>
        <v>Nguyễn Đình Hoàng</v>
      </c>
      <c r="J5301" s="436"/>
      <c r="K5301" s="436">
        <f t="shared" si="1071"/>
        <v>2</v>
      </c>
      <c r="L5301" s="436" t="str">
        <f t="shared" si="1072"/>
        <v>DC2KV74-DC-2</v>
      </c>
      <c r="M5301" s="436">
        <f t="shared" si="1073"/>
        <v>29</v>
      </c>
      <c r="N5301" s="437">
        <f t="shared" si="1079"/>
        <v>91</v>
      </c>
      <c r="O5301" s="437"/>
      <c r="P5301" s="430" t="str">
        <f t="shared" si="1074"/>
        <v/>
      </c>
      <c r="U5301" s="177">
        <v>23</v>
      </c>
      <c r="V5301" s="177" t="s">
        <v>3019</v>
      </c>
      <c r="W5301" s="177" t="s">
        <v>2780</v>
      </c>
      <c r="X5301" s="177" t="s">
        <v>2834</v>
      </c>
      <c r="Y5301" s="177" t="s">
        <v>7126</v>
      </c>
      <c r="Z5301" s="177" t="s">
        <v>7124</v>
      </c>
      <c r="AA5301" s="525" t="s">
        <v>5468</v>
      </c>
      <c r="AB5301" s="399" t="str">
        <f t="shared" si="1075"/>
        <v>DC2KV74</v>
      </c>
      <c r="AC5301" s="399" t="str">
        <f t="shared" si="1076"/>
        <v>DC2KV74-DC</v>
      </c>
      <c r="AD5301" t="str">
        <f>Y5301&amp;"-"&amp;VLOOKUP(AC5301,'LICH THI'!C:AA,9,0)</f>
        <v>64DCQT3101-42484</v>
      </c>
      <c r="AE5301">
        <f t="shared" si="1077"/>
        <v>1</v>
      </c>
    </row>
    <row r="5302" spans="1:31" x14ac:dyDescent="0.25">
      <c r="A5302" s="436" t="str">
        <f t="shared" si="1067"/>
        <v>DC2KV74-DC-25</v>
      </c>
      <c r="B5302" s="436">
        <f>COUNTIF(AC$4:AC5302,AC5302)</f>
        <v>25</v>
      </c>
      <c r="C5302" s="436" t="str">
        <f t="shared" si="1068"/>
        <v>DC2KV74-DC</v>
      </c>
      <c r="D5302" s="436">
        <f>VLOOKUP(C5302,'LICH THI'!C:AA,12,0)</f>
        <v>55</v>
      </c>
      <c r="E5302" s="436">
        <f>VLOOKUP(C5302,'LICH THI'!C:AA,13,0)</f>
        <v>45</v>
      </c>
      <c r="F5302" s="436">
        <f t="shared" si="1078"/>
        <v>45</v>
      </c>
      <c r="G5302" s="436">
        <f>VLOOKUP(C5302,'LICH THI'!C:AA,14,0)</f>
        <v>2</v>
      </c>
      <c r="H5302" s="436">
        <f t="shared" si="1069"/>
        <v>1</v>
      </c>
      <c r="I5302" s="436" t="str">
        <f t="shared" si="1070"/>
        <v>Nguyễn Mạnh Hùng</v>
      </c>
      <c r="J5302" s="436"/>
      <c r="K5302" s="436">
        <f t="shared" si="1071"/>
        <v>2</v>
      </c>
      <c r="L5302" s="436" t="str">
        <f t="shared" si="1072"/>
        <v>DC2KV74-DC-2</v>
      </c>
      <c r="M5302" s="436">
        <f t="shared" si="1073"/>
        <v>29</v>
      </c>
      <c r="N5302" s="437">
        <f t="shared" si="1079"/>
        <v>92</v>
      </c>
      <c r="O5302" s="437"/>
      <c r="P5302" s="430" t="str">
        <f t="shared" si="1074"/>
        <v/>
      </c>
      <c r="U5302" s="177">
        <v>53</v>
      </c>
      <c r="V5302" s="177" t="s">
        <v>3088</v>
      </c>
      <c r="W5302" s="177" t="s">
        <v>2734</v>
      </c>
      <c r="X5302" s="177" t="s">
        <v>2801</v>
      </c>
      <c r="Y5302" s="177" t="s">
        <v>6844</v>
      </c>
      <c r="Z5302" s="177" t="s">
        <v>7124</v>
      </c>
      <c r="AA5302" s="525" t="s">
        <v>6845</v>
      </c>
      <c r="AB5302" s="399" t="str">
        <f t="shared" si="1075"/>
        <v>DC2KV74</v>
      </c>
      <c r="AC5302" s="399" t="str">
        <f t="shared" si="1076"/>
        <v>DC2KV74-DC</v>
      </c>
      <c r="AD5302" t="str">
        <f>Y5302&amp;"-"&amp;VLOOKUP(AC5302,'LICH THI'!C:AA,9,0)</f>
        <v>63DCQT3023-42484</v>
      </c>
      <c r="AE5302">
        <f t="shared" si="1077"/>
        <v>1</v>
      </c>
    </row>
    <row r="5303" spans="1:31" x14ac:dyDescent="0.25">
      <c r="A5303" s="436" t="str">
        <f t="shared" si="1067"/>
        <v>DC2KV74-DC-26</v>
      </c>
      <c r="B5303" s="436">
        <f>COUNTIF(AC$4:AC5303,AC5303)</f>
        <v>26</v>
      </c>
      <c r="C5303" s="436" t="str">
        <f t="shared" si="1068"/>
        <v>DC2KV74-DC</v>
      </c>
      <c r="D5303" s="436">
        <f>VLOOKUP(C5303,'LICH THI'!C:AA,12,0)</f>
        <v>55</v>
      </c>
      <c r="E5303" s="436">
        <f>VLOOKUP(C5303,'LICH THI'!C:AA,13,0)</f>
        <v>45</v>
      </c>
      <c r="F5303" s="436">
        <f t="shared" si="1078"/>
        <v>45</v>
      </c>
      <c r="G5303" s="436">
        <f>VLOOKUP(C5303,'LICH THI'!C:AA,14,0)</f>
        <v>2</v>
      </c>
      <c r="H5303" s="436">
        <f t="shared" si="1069"/>
        <v>1</v>
      </c>
      <c r="I5303" s="436" t="str">
        <f t="shared" si="1070"/>
        <v>Nguyễn Thanh Huyền</v>
      </c>
      <c r="J5303" s="436"/>
      <c r="K5303" s="436">
        <f t="shared" si="1071"/>
        <v>2</v>
      </c>
      <c r="L5303" s="436" t="str">
        <f t="shared" si="1072"/>
        <v>DC2KV74-DC-2</v>
      </c>
      <c r="M5303" s="436">
        <f t="shared" si="1073"/>
        <v>29</v>
      </c>
      <c r="N5303" s="437">
        <f t="shared" si="1079"/>
        <v>93</v>
      </c>
      <c r="O5303" s="437"/>
      <c r="P5303" s="430" t="str">
        <f t="shared" si="1074"/>
        <v/>
      </c>
      <c r="U5303" s="177">
        <v>49</v>
      </c>
      <c r="V5303" s="177" t="s">
        <v>3046</v>
      </c>
      <c r="W5303" s="177" t="s">
        <v>4080</v>
      </c>
      <c r="X5303" s="177" t="s">
        <v>4236</v>
      </c>
      <c r="Y5303" s="177" t="s">
        <v>4305</v>
      </c>
      <c r="Z5303" s="177" t="s">
        <v>7124</v>
      </c>
      <c r="AA5303" s="525" t="s">
        <v>4306</v>
      </c>
      <c r="AB5303" s="399" t="str">
        <f t="shared" si="1075"/>
        <v>DC2KV74</v>
      </c>
      <c r="AC5303" s="399" t="str">
        <f t="shared" si="1076"/>
        <v>DC2KV74-DC</v>
      </c>
      <c r="AD5303" t="str">
        <f>Y5303&amp;"-"&amp;VLOOKUP(AC5303,'LICH THI'!C:AA,9,0)</f>
        <v>63DCKT3219-42484</v>
      </c>
      <c r="AE5303">
        <f t="shared" si="1077"/>
        <v>1</v>
      </c>
    </row>
    <row r="5304" spans="1:31" x14ac:dyDescent="0.25">
      <c r="A5304" s="436" t="str">
        <f t="shared" si="1067"/>
        <v>DC2KV74-DC-27</v>
      </c>
      <c r="B5304" s="436">
        <f>COUNTIF(AC$4:AC5304,AC5304)</f>
        <v>27</v>
      </c>
      <c r="C5304" s="436" t="str">
        <f t="shared" si="1068"/>
        <v>DC2KV74-DC</v>
      </c>
      <c r="D5304" s="436">
        <f>VLOOKUP(C5304,'LICH THI'!C:AA,12,0)</f>
        <v>55</v>
      </c>
      <c r="E5304" s="436">
        <f>VLOOKUP(C5304,'LICH THI'!C:AA,13,0)</f>
        <v>45</v>
      </c>
      <c r="F5304" s="436">
        <f t="shared" si="1078"/>
        <v>45</v>
      </c>
      <c r="G5304" s="436">
        <f>VLOOKUP(C5304,'LICH THI'!C:AA,14,0)</f>
        <v>2</v>
      </c>
      <c r="H5304" s="436">
        <f t="shared" si="1069"/>
        <v>1</v>
      </c>
      <c r="I5304" s="436" t="str">
        <f t="shared" si="1070"/>
        <v>Trần Thảo Huyền</v>
      </c>
      <c r="J5304" s="436"/>
      <c r="K5304" s="436">
        <f t="shared" si="1071"/>
        <v>2</v>
      </c>
      <c r="L5304" s="436" t="str">
        <f t="shared" si="1072"/>
        <v>DC2KV74-DC-2</v>
      </c>
      <c r="M5304" s="436">
        <f t="shared" si="1073"/>
        <v>29</v>
      </c>
      <c r="N5304" s="437">
        <f t="shared" si="1079"/>
        <v>94</v>
      </c>
      <c r="O5304" s="437"/>
      <c r="P5304" s="430" t="str">
        <f t="shared" si="1074"/>
        <v/>
      </c>
      <c r="U5304" s="177">
        <v>18</v>
      </c>
      <c r="V5304" s="177" t="s">
        <v>3826</v>
      </c>
      <c r="W5304" s="177" t="s">
        <v>4338</v>
      </c>
      <c r="X5304" s="177" t="s">
        <v>4236</v>
      </c>
      <c r="Y5304" s="177" t="s">
        <v>4339</v>
      </c>
      <c r="Z5304" s="177" t="s">
        <v>7124</v>
      </c>
      <c r="AA5304" s="525" t="s">
        <v>3034</v>
      </c>
      <c r="AB5304" s="399" t="str">
        <f t="shared" si="1075"/>
        <v>DC2KV74</v>
      </c>
      <c r="AC5304" s="399" t="str">
        <f t="shared" si="1076"/>
        <v>DC2KV74-DC</v>
      </c>
      <c r="AD5304" t="str">
        <f>Y5304&amp;"-"&amp;VLOOKUP(AC5304,'LICH THI'!C:AA,9,0)</f>
        <v>64DCKT3152-42484</v>
      </c>
      <c r="AE5304">
        <f t="shared" si="1077"/>
        <v>1</v>
      </c>
    </row>
    <row r="5305" spans="1:31" x14ac:dyDescent="0.25">
      <c r="A5305" s="436" t="str">
        <f t="shared" si="1067"/>
        <v>DC2KV74-DC-28</v>
      </c>
      <c r="B5305" s="436">
        <f>COUNTIF(AC$4:AC5305,AC5305)</f>
        <v>28</v>
      </c>
      <c r="C5305" s="436" t="str">
        <f t="shared" si="1068"/>
        <v>DC2KV74-DC</v>
      </c>
      <c r="D5305" s="436">
        <f>VLOOKUP(C5305,'LICH THI'!C:AA,12,0)</f>
        <v>55</v>
      </c>
      <c r="E5305" s="436">
        <f>VLOOKUP(C5305,'LICH THI'!C:AA,13,0)</f>
        <v>45</v>
      </c>
      <c r="F5305" s="436">
        <f t="shared" si="1078"/>
        <v>45</v>
      </c>
      <c r="G5305" s="436">
        <f>VLOOKUP(C5305,'LICH THI'!C:AA,14,0)</f>
        <v>2</v>
      </c>
      <c r="H5305" s="436">
        <f t="shared" si="1069"/>
        <v>1</v>
      </c>
      <c r="I5305" s="436" t="str">
        <f t="shared" si="1070"/>
        <v>Vũ Thị Thu Hương</v>
      </c>
      <c r="J5305" s="436"/>
      <c r="K5305" s="436">
        <f t="shared" si="1071"/>
        <v>2</v>
      </c>
      <c r="L5305" s="436" t="str">
        <f t="shared" si="1072"/>
        <v>DC2KV74-DC-2</v>
      </c>
      <c r="M5305" s="436">
        <f t="shared" si="1073"/>
        <v>29</v>
      </c>
      <c r="N5305" s="437">
        <f t="shared" si="1079"/>
        <v>95</v>
      </c>
      <c r="O5305" s="437"/>
      <c r="P5305" s="430" t="str">
        <f t="shared" si="1074"/>
        <v/>
      </c>
      <c r="U5305" s="177">
        <v>12</v>
      </c>
      <c r="V5305" s="177" t="s">
        <v>3366</v>
      </c>
      <c r="W5305" s="177" t="s">
        <v>3369</v>
      </c>
      <c r="X5305" s="177" t="s">
        <v>2663</v>
      </c>
      <c r="Y5305" s="177" t="s">
        <v>3370</v>
      </c>
      <c r="Z5305" s="177" t="s">
        <v>7124</v>
      </c>
      <c r="AA5305" s="525" t="s">
        <v>3371</v>
      </c>
      <c r="AB5305" s="399" t="str">
        <f t="shared" si="1075"/>
        <v>DC2KV74</v>
      </c>
      <c r="AC5305" s="399" t="str">
        <f t="shared" si="1076"/>
        <v>DC2KV74-DC</v>
      </c>
      <c r="AD5305" t="str">
        <f>Y5305&amp;"-"&amp;VLOOKUP(AC5305,'LICH THI'!C:AA,9,0)</f>
        <v>64DCKT3102-42484</v>
      </c>
      <c r="AE5305">
        <f t="shared" si="1077"/>
        <v>1</v>
      </c>
    </row>
    <row r="5306" spans="1:31" x14ac:dyDescent="0.25">
      <c r="A5306" s="436" t="str">
        <f t="shared" si="1067"/>
        <v>DC2KV74-DC-29</v>
      </c>
      <c r="B5306" s="436">
        <f>COUNTIF(AC$4:AC5306,AC5306)</f>
        <v>29</v>
      </c>
      <c r="C5306" s="436" t="str">
        <f t="shared" si="1068"/>
        <v>DC2KV74-DC</v>
      </c>
      <c r="D5306" s="436">
        <f>VLOOKUP(C5306,'LICH THI'!C:AA,12,0)</f>
        <v>55</v>
      </c>
      <c r="E5306" s="436">
        <f>VLOOKUP(C5306,'LICH THI'!C:AA,13,0)</f>
        <v>45</v>
      </c>
      <c r="F5306" s="436">
        <f t="shared" si="1078"/>
        <v>45</v>
      </c>
      <c r="G5306" s="436">
        <f>VLOOKUP(C5306,'LICH THI'!C:AA,14,0)</f>
        <v>2</v>
      </c>
      <c r="H5306" s="436">
        <f t="shared" si="1069"/>
        <v>1</v>
      </c>
      <c r="I5306" s="436" t="str">
        <f t="shared" si="1070"/>
        <v>Cao Phương Lan</v>
      </c>
      <c r="J5306" s="436"/>
      <c r="K5306" s="436">
        <f t="shared" si="1071"/>
        <v>2</v>
      </c>
      <c r="L5306" s="436" t="str">
        <f t="shared" si="1072"/>
        <v>DC2KV74-DC-2</v>
      </c>
      <c r="M5306" s="436">
        <f t="shared" si="1073"/>
        <v>29</v>
      </c>
      <c r="N5306" s="437">
        <f t="shared" si="1079"/>
        <v>51</v>
      </c>
      <c r="O5306" s="437"/>
      <c r="P5306" s="430" t="str">
        <f t="shared" si="1074"/>
        <v/>
      </c>
      <c r="U5306" s="177">
        <v>8</v>
      </c>
      <c r="V5306" s="177" t="s">
        <v>3358</v>
      </c>
      <c r="W5306" s="177" t="s">
        <v>4743</v>
      </c>
      <c r="X5306" s="177" t="s">
        <v>2960</v>
      </c>
      <c r="Y5306" s="177" t="s">
        <v>4744</v>
      </c>
      <c r="Z5306" s="177" t="s">
        <v>7124</v>
      </c>
      <c r="AA5306" s="525" t="s">
        <v>3414</v>
      </c>
      <c r="AB5306" s="399" t="str">
        <f t="shared" si="1075"/>
        <v>DC2KV74</v>
      </c>
      <c r="AC5306" s="399" t="str">
        <f t="shared" si="1076"/>
        <v>DC2KV74-DC</v>
      </c>
      <c r="AD5306" t="str">
        <f>Y5306&amp;"-"&amp;VLOOKUP(AC5306,'LICH THI'!C:AA,9,0)</f>
        <v>64DCKT3015-42484</v>
      </c>
      <c r="AE5306">
        <f t="shared" si="1077"/>
        <v>1</v>
      </c>
    </row>
    <row r="5307" spans="1:31" x14ac:dyDescent="0.25">
      <c r="A5307" s="436" t="str">
        <f t="shared" si="1067"/>
        <v>DC2KV74-DC-30</v>
      </c>
      <c r="B5307" s="436">
        <f>COUNTIF(AC$4:AC5307,AC5307)</f>
        <v>30</v>
      </c>
      <c r="C5307" s="436" t="str">
        <f t="shared" si="1068"/>
        <v>DC2KV74-DC</v>
      </c>
      <c r="D5307" s="436">
        <f>VLOOKUP(C5307,'LICH THI'!C:AA,12,0)</f>
        <v>55</v>
      </c>
      <c r="E5307" s="436">
        <f>VLOOKUP(C5307,'LICH THI'!C:AA,13,0)</f>
        <v>45</v>
      </c>
      <c r="F5307" s="436">
        <f t="shared" si="1078"/>
        <v>45</v>
      </c>
      <c r="G5307" s="436">
        <f>VLOOKUP(C5307,'LICH THI'!C:AA,14,0)</f>
        <v>2</v>
      </c>
      <c r="H5307" s="436">
        <f t="shared" si="1069"/>
        <v>1</v>
      </c>
      <c r="I5307" s="436" t="str">
        <f t="shared" si="1070"/>
        <v>Bùi Bích Liên</v>
      </c>
      <c r="J5307" s="436"/>
      <c r="K5307" s="436">
        <f t="shared" si="1071"/>
        <v>2</v>
      </c>
      <c r="L5307" s="436" t="str">
        <f t="shared" si="1072"/>
        <v>DC2KV74-DC-2</v>
      </c>
      <c r="M5307" s="436">
        <f t="shared" si="1073"/>
        <v>29</v>
      </c>
      <c r="N5307" s="437">
        <f t="shared" si="1079"/>
        <v>52</v>
      </c>
      <c r="O5307" s="437"/>
      <c r="P5307" s="430" t="str">
        <f t="shared" si="1074"/>
        <v/>
      </c>
      <c r="U5307" s="177">
        <v>19</v>
      </c>
      <c r="V5307" s="177" t="s">
        <v>3826</v>
      </c>
      <c r="W5307" s="177" t="s">
        <v>5586</v>
      </c>
      <c r="X5307" s="177" t="s">
        <v>2666</v>
      </c>
      <c r="Y5307" s="177" t="s">
        <v>5587</v>
      </c>
      <c r="Z5307" s="177" t="s">
        <v>7124</v>
      </c>
      <c r="AA5307" s="525" t="s">
        <v>5588</v>
      </c>
      <c r="AB5307" s="399" t="str">
        <f t="shared" si="1075"/>
        <v>DC2KV74</v>
      </c>
      <c r="AC5307" s="399" t="str">
        <f t="shared" si="1076"/>
        <v>DC2KV74-DC</v>
      </c>
      <c r="AD5307" t="str">
        <f>Y5307&amp;"-"&amp;VLOOKUP(AC5307,'LICH THI'!C:AA,9,0)</f>
        <v>64DCKT3199-42484</v>
      </c>
      <c r="AE5307">
        <f t="shared" si="1077"/>
        <v>1</v>
      </c>
    </row>
    <row r="5308" spans="1:31" x14ac:dyDescent="0.25">
      <c r="A5308" s="436" t="str">
        <f t="shared" si="1067"/>
        <v>DC2KV74-DC-31</v>
      </c>
      <c r="B5308" s="436">
        <f>COUNTIF(AC$4:AC5308,AC5308)</f>
        <v>31</v>
      </c>
      <c r="C5308" s="436" t="str">
        <f t="shared" si="1068"/>
        <v>DC2KV74-DC</v>
      </c>
      <c r="D5308" s="436">
        <f>VLOOKUP(C5308,'LICH THI'!C:AA,12,0)</f>
        <v>55</v>
      </c>
      <c r="E5308" s="436">
        <f>VLOOKUP(C5308,'LICH THI'!C:AA,13,0)</f>
        <v>45</v>
      </c>
      <c r="F5308" s="436">
        <f t="shared" si="1078"/>
        <v>45</v>
      </c>
      <c r="G5308" s="436">
        <f>VLOOKUP(C5308,'LICH THI'!C:AA,14,0)</f>
        <v>2</v>
      </c>
      <c r="H5308" s="436">
        <f t="shared" si="1069"/>
        <v>1</v>
      </c>
      <c r="I5308" s="436" t="str">
        <f t="shared" si="1070"/>
        <v>Nguyễn Giao Linh</v>
      </c>
      <c r="J5308" s="436"/>
      <c r="K5308" s="436">
        <f t="shared" si="1071"/>
        <v>2</v>
      </c>
      <c r="L5308" s="436" t="str">
        <f t="shared" si="1072"/>
        <v>DC2KV74-DC-2</v>
      </c>
      <c r="M5308" s="436">
        <f t="shared" si="1073"/>
        <v>29</v>
      </c>
      <c r="N5308" s="437">
        <f t="shared" si="1079"/>
        <v>53</v>
      </c>
      <c r="O5308" s="437"/>
      <c r="P5308" s="430" t="str">
        <f t="shared" si="1074"/>
        <v/>
      </c>
      <c r="U5308" s="177">
        <v>54</v>
      </c>
      <c r="V5308" s="177" t="s">
        <v>3088</v>
      </c>
      <c r="W5308" s="177" t="s">
        <v>7129</v>
      </c>
      <c r="X5308" s="177" t="s">
        <v>2670</v>
      </c>
      <c r="Y5308" s="177" t="s">
        <v>7130</v>
      </c>
      <c r="Z5308" s="177" t="s">
        <v>7124</v>
      </c>
      <c r="AA5308" s="525" t="s">
        <v>7131</v>
      </c>
      <c r="AB5308" s="399" t="str">
        <f t="shared" si="1075"/>
        <v>DC2KV74</v>
      </c>
      <c r="AC5308" s="399" t="str">
        <f t="shared" si="1076"/>
        <v>DC2KV74-DC</v>
      </c>
      <c r="AD5308" t="str">
        <f>Y5308&amp;"-"&amp;VLOOKUP(AC5308,'LICH THI'!C:AA,9,0)</f>
        <v>63DCQT3009-42484</v>
      </c>
      <c r="AE5308">
        <f t="shared" si="1077"/>
        <v>1</v>
      </c>
    </row>
    <row r="5309" spans="1:31" x14ac:dyDescent="0.25">
      <c r="A5309" s="436" t="str">
        <f t="shared" si="1067"/>
        <v>DC2KV74-DC-32</v>
      </c>
      <c r="B5309" s="436">
        <f>COUNTIF(AC$4:AC5309,AC5309)</f>
        <v>32</v>
      </c>
      <c r="C5309" s="436" t="str">
        <f t="shared" si="1068"/>
        <v>DC2KV74-DC</v>
      </c>
      <c r="D5309" s="436">
        <f>VLOOKUP(C5309,'LICH THI'!C:AA,12,0)</f>
        <v>55</v>
      </c>
      <c r="E5309" s="436">
        <f>VLOOKUP(C5309,'LICH THI'!C:AA,13,0)</f>
        <v>45</v>
      </c>
      <c r="F5309" s="436">
        <f t="shared" si="1078"/>
        <v>45</v>
      </c>
      <c r="G5309" s="436">
        <f>VLOOKUP(C5309,'LICH THI'!C:AA,14,0)</f>
        <v>2</v>
      </c>
      <c r="H5309" s="436">
        <f t="shared" si="1069"/>
        <v>1</v>
      </c>
      <c r="I5309" s="436" t="str">
        <f t="shared" si="1070"/>
        <v>Chu Thị Nụ</v>
      </c>
      <c r="J5309" s="436"/>
      <c r="K5309" s="436">
        <f t="shared" si="1071"/>
        <v>2</v>
      </c>
      <c r="L5309" s="436" t="str">
        <f t="shared" si="1072"/>
        <v>DC2KV74-DC-2</v>
      </c>
      <c r="M5309" s="436">
        <f t="shared" si="1073"/>
        <v>29</v>
      </c>
      <c r="N5309" s="437">
        <f t="shared" si="1079"/>
        <v>54</v>
      </c>
      <c r="O5309" s="437"/>
      <c r="P5309" s="430" t="str">
        <f t="shared" si="1074"/>
        <v/>
      </c>
      <c r="U5309" s="177">
        <v>25</v>
      </c>
      <c r="V5309" s="177" t="s">
        <v>3019</v>
      </c>
      <c r="W5309" s="177" t="s">
        <v>3038</v>
      </c>
      <c r="X5309" s="177" t="s">
        <v>3039</v>
      </c>
      <c r="Y5309" s="177" t="s">
        <v>3040</v>
      </c>
      <c r="Z5309" s="177" t="s">
        <v>7124</v>
      </c>
      <c r="AA5309" s="525" t="s">
        <v>3041</v>
      </c>
      <c r="AB5309" s="399" t="str">
        <f t="shared" si="1075"/>
        <v>DC2KV74</v>
      </c>
      <c r="AC5309" s="399" t="str">
        <f t="shared" si="1076"/>
        <v>DC2KV74-DC</v>
      </c>
      <c r="AD5309" t="str">
        <f>Y5309&amp;"-"&amp;VLOOKUP(AC5309,'LICH THI'!C:AA,9,0)</f>
        <v>64DCQT3088-42484</v>
      </c>
      <c r="AE5309">
        <f t="shared" si="1077"/>
        <v>1</v>
      </c>
    </row>
    <row r="5310" spans="1:31" x14ac:dyDescent="0.25">
      <c r="A5310" s="436" t="str">
        <f t="shared" si="1067"/>
        <v>DC2KV74-DC-33</v>
      </c>
      <c r="B5310" s="436">
        <f>COUNTIF(AC$4:AC5310,AC5310)</f>
        <v>33</v>
      </c>
      <c r="C5310" s="436" t="str">
        <f t="shared" si="1068"/>
        <v>DC2KV74-DC</v>
      </c>
      <c r="D5310" s="436">
        <f>VLOOKUP(C5310,'LICH THI'!C:AA,12,0)</f>
        <v>55</v>
      </c>
      <c r="E5310" s="436">
        <f>VLOOKUP(C5310,'LICH THI'!C:AA,13,0)</f>
        <v>45</v>
      </c>
      <c r="F5310" s="436">
        <f t="shared" si="1078"/>
        <v>45</v>
      </c>
      <c r="G5310" s="436">
        <f>VLOOKUP(C5310,'LICH THI'!C:AA,14,0)</f>
        <v>2</v>
      </c>
      <c r="H5310" s="436">
        <f t="shared" si="1069"/>
        <v>1</v>
      </c>
      <c r="I5310" s="436" t="str">
        <f t="shared" si="1070"/>
        <v>Đặng Thị Hồng Ngân</v>
      </c>
      <c r="J5310" s="436"/>
      <c r="K5310" s="436">
        <f t="shared" si="1071"/>
        <v>2</v>
      </c>
      <c r="L5310" s="436" t="str">
        <f t="shared" si="1072"/>
        <v>DC2KV74-DC-2</v>
      </c>
      <c r="M5310" s="436">
        <f t="shared" si="1073"/>
        <v>29</v>
      </c>
      <c r="N5310" s="437">
        <f t="shared" si="1079"/>
        <v>55</v>
      </c>
      <c r="O5310" s="437"/>
      <c r="P5310" s="430" t="str">
        <f t="shared" si="1074"/>
        <v/>
      </c>
      <c r="U5310" s="177">
        <v>24</v>
      </c>
      <c r="V5310" s="177" t="s">
        <v>3019</v>
      </c>
      <c r="W5310" s="177" t="s">
        <v>4031</v>
      </c>
      <c r="X5310" s="177" t="s">
        <v>4032</v>
      </c>
      <c r="Y5310" s="177" t="s">
        <v>4033</v>
      </c>
      <c r="Z5310" s="177" t="s">
        <v>7124</v>
      </c>
      <c r="AA5310" s="525" t="s">
        <v>2733</v>
      </c>
      <c r="AB5310" s="399" t="str">
        <f t="shared" si="1075"/>
        <v>DC2KV74</v>
      </c>
      <c r="AC5310" s="399" t="str">
        <f t="shared" si="1076"/>
        <v>DC2KV74-DC</v>
      </c>
      <c r="AD5310" t="str">
        <f>Y5310&amp;"-"&amp;VLOOKUP(AC5310,'LICH THI'!C:AA,9,0)</f>
        <v>64DCQT3124-42484</v>
      </c>
      <c r="AE5310">
        <f t="shared" si="1077"/>
        <v>1</v>
      </c>
    </row>
    <row r="5311" spans="1:31" x14ac:dyDescent="0.25">
      <c r="A5311" s="436" t="str">
        <f t="shared" si="1067"/>
        <v>DC2KV74-DC-34</v>
      </c>
      <c r="B5311" s="436">
        <f>COUNTIF(AC$4:AC5311,AC5311)</f>
        <v>34</v>
      </c>
      <c r="C5311" s="436" t="str">
        <f t="shared" si="1068"/>
        <v>DC2KV74-DC</v>
      </c>
      <c r="D5311" s="436">
        <f>VLOOKUP(C5311,'LICH THI'!C:AA,12,0)</f>
        <v>55</v>
      </c>
      <c r="E5311" s="436">
        <f>VLOOKUP(C5311,'LICH THI'!C:AA,13,0)</f>
        <v>45</v>
      </c>
      <c r="F5311" s="436">
        <f t="shared" si="1078"/>
        <v>45</v>
      </c>
      <c r="G5311" s="436">
        <f>VLOOKUP(C5311,'LICH THI'!C:AA,14,0)</f>
        <v>2</v>
      </c>
      <c r="H5311" s="436">
        <f t="shared" si="1069"/>
        <v>1</v>
      </c>
      <c r="I5311" s="436" t="str">
        <f t="shared" si="1070"/>
        <v>Trần Bích Ngọc</v>
      </c>
      <c r="J5311" s="436"/>
      <c r="K5311" s="436">
        <f t="shared" si="1071"/>
        <v>2</v>
      </c>
      <c r="L5311" s="436" t="str">
        <f t="shared" si="1072"/>
        <v>DC2KV74-DC-2</v>
      </c>
      <c r="M5311" s="436">
        <f t="shared" si="1073"/>
        <v>29</v>
      </c>
      <c r="N5311" s="437">
        <f t="shared" si="1079"/>
        <v>56</v>
      </c>
      <c r="O5311" s="437"/>
      <c r="P5311" s="430" t="str">
        <f t="shared" si="1074"/>
        <v/>
      </c>
      <c r="U5311" s="177">
        <v>42</v>
      </c>
      <c r="V5311" s="177" t="s">
        <v>3556</v>
      </c>
      <c r="W5311" s="177" t="s">
        <v>5624</v>
      </c>
      <c r="X5311" s="177" t="s">
        <v>3064</v>
      </c>
      <c r="Y5311" s="177" t="s">
        <v>5625</v>
      </c>
      <c r="Z5311" s="177" t="s">
        <v>7124</v>
      </c>
      <c r="AA5311" s="525" t="s">
        <v>4429</v>
      </c>
      <c r="AB5311" s="399" t="str">
        <f t="shared" si="1075"/>
        <v>DC2KV74</v>
      </c>
      <c r="AC5311" s="399" t="str">
        <f t="shared" si="1076"/>
        <v>DC2KV74-DC</v>
      </c>
      <c r="AD5311" t="str">
        <f>Y5311&amp;"-"&amp;VLOOKUP(AC5311,'LICH THI'!C:AA,9,0)</f>
        <v>65DCQT21520-42484</v>
      </c>
      <c r="AE5311">
        <f t="shared" si="1077"/>
        <v>1</v>
      </c>
    </row>
    <row r="5312" spans="1:31" x14ac:dyDescent="0.25">
      <c r="A5312" s="436" t="str">
        <f t="shared" si="1067"/>
        <v>DC2KV74-DC-35</v>
      </c>
      <c r="B5312" s="436">
        <f>COUNTIF(AC$4:AC5312,AC5312)</f>
        <v>35</v>
      </c>
      <c r="C5312" s="436" t="str">
        <f t="shared" si="1068"/>
        <v>DC2KV74-DC</v>
      </c>
      <c r="D5312" s="436">
        <f>VLOOKUP(C5312,'LICH THI'!C:AA,12,0)</f>
        <v>55</v>
      </c>
      <c r="E5312" s="436">
        <f>VLOOKUP(C5312,'LICH THI'!C:AA,13,0)</f>
        <v>45</v>
      </c>
      <c r="F5312" s="436">
        <f t="shared" si="1078"/>
        <v>45</v>
      </c>
      <c r="G5312" s="436">
        <f>VLOOKUP(C5312,'LICH THI'!C:AA,14,0)</f>
        <v>2</v>
      </c>
      <c r="H5312" s="436">
        <f t="shared" si="1069"/>
        <v>1</v>
      </c>
      <c r="I5312" s="436" t="str">
        <f t="shared" si="1070"/>
        <v>Trần Thanh Ngọc</v>
      </c>
      <c r="J5312" s="436"/>
      <c r="K5312" s="436">
        <f t="shared" si="1071"/>
        <v>2</v>
      </c>
      <c r="L5312" s="436" t="str">
        <f t="shared" si="1072"/>
        <v>DC2KV74-DC-2</v>
      </c>
      <c r="M5312" s="436">
        <f t="shared" si="1073"/>
        <v>29</v>
      </c>
      <c r="N5312" s="437">
        <f t="shared" si="1079"/>
        <v>57</v>
      </c>
      <c r="O5312" s="437"/>
      <c r="P5312" s="430" t="str">
        <f t="shared" si="1074"/>
        <v/>
      </c>
      <c r="U5312" s="177">
        <v>9</v>
      </c>
      <c r="V5312" s="177" t="s">
        <v>3358</v>
      </c>
      <c r="W5312" s="177" t="s">
        <v>2852</v>
      </c>
      <c r="X5312" s="177" t="s">
        <v>3064</v>
      </c>
      <c r="Y5312" s="177" t="s">
        <v>5728</v>
      </c>
      <c r="Z5312" s="177" t="s">
        <v>7124</v>
      </c>
      <c r="AA5312" s="525" t="s">
        <v>5123</v>
      </c>
      <c r="AB5312" s="399" t="str">
        <f t="shared" si="1075"/>
        <v>DC2KV74</v>
      </c>
      <c r="AC5312" s="399" t="str">
        <f t="shared" si="1076"/>
        <v>DC2KV74-DC</v>
      </c>
      <c r="AD5312" t="str">
        <f>Y5312&amp;"-"&amp;VLOOKUP(AC5312,'LICH THI'!C:AA,9,0)</f>
        <v>64DCKT3002-42484</v>
      </c>
      <c r="AE5312">
        <f t="shared" si="1077"/>
        <v>1</v>
      </c>
    </row>
    <row r="5313" spans="1:31" x14ac:dyDescent="0.25">
      <c r="A5313" s="436" t="str">
        <f t="shared" si="1067"/>
        <v>DC2KV74-DC-36</v>
      </c>
      <c r="B5313" s="436">
        <f>COUNTIF(AC$4:AC5313,AC5313)</f>
        <v>36</v>
      </c>
      <c r="C5313" s="436" t="str">
        <f t="shared" si="1068"/>
        <v>DC2KV74-DC</v>
      </c>
      <c r="D5313" s="436">
        <f>VLOOKUP(C5313,'LICH THI'!C:AA,12,0)</f>
        <v>55</v>
      </c>
      <c r="E5313" s="436">
        <f>VLOOKUP(C5313,'LICH THI'!C:AA,13,0)</f>
        <v>45</v>
      </c>
      <c r="F5313" s="436">
        <f t="shared" si="1078"/>
        <v>45</v>
      </c>
      <c r="G5313" s="436">
        <f>VLOOKUP(C5313,'LICH THI'!C:AA,14,0)</f>
        <v>2</v>
      </c>
      <c r="H5313" s="436">
        <f t="shared" si="1069"/>
        <v>1</v>
      </c>
      <c r="I5313" s="436" t="str">
        <f t="shared" si="1070"/>
        <v>Vũ Hải Nhân</v>
      </c>
      <c r="J5313" s="436"/>
      <c r="K5313" s="436">
        <f t="shared" si="1071"/>
        <v>2</v>
      </c>
      <c r="L5313" s="436" t="str">
        <f t="shared" si="1072"/>
        <v>DC2KV74-DC-2</v>
      </c>
      <c r="M5313" s="436">
        <f t="shared" si="1073"/>
        <v>29</v>
      </c>
      <c r="N5313" s="437">
        <f t="shared" si="1079"/>
        <v>58</v>
      </c>
      <c r="O5313" s="437"/>
      <c r="P5313" s="430" t="str">
        <f t="shared" si="1074"/>
        <v/>
      </c>
      <c r="U5313" s="177">
        <v>2</v>
      </c>
      <c r="V5313" s="177" t="s">
        <v>4262</v>
      </c>
      <c r="W5313" s="177" t="s">
        <v>4447</v>
      </c>
      <c r="X5313" s="177" t="s">
        <v>3680</v>
      </c>
      <c r="Y5313" s="177" t="s">
        <v>4448</v>
      </c>
      <c r="Z5313" s="177" t="s">
        <v>7124</v>
      </c>
      <c r="AA5313" s="525" t="s">
        <v>3812</v>
      </c>
      <c r="AB5313" s="399" t="str">
        <f t="shared" si="1075"/>
        <v>DC2KV74</v>
      </c>
      <c r="AC5313" s="399" t="str">
        <f t="shared" si="1076"/>
        <v>DC2KV74-DC</v>
      </c>
      <c r="AD5313" t="str">
        <f>Y5313&amp;"-"&amp;VLOOKUP(AC5313,'LICH THI'!C:AA,9,0)</f>
        <v>63DCKT3018-42484</v>
      </c>
      <c r="AE5313">
        <f t="shared" si="1077"/>
        <v>1</v>
      </c>
    </row>
    <row r="5314" spans="1:31" x14ac:dyDescent="0.25">
      <c r="A5314" s="436" t="str">
        <f t="shared" si="1067"/>
        <v>DC2KV74-DC-37</v>
      </c>
      <c r="B5314" s="436">
        <f>COUNTIF(AC$4:AC5314,AC5314)</f>
        <v>37</v>
      </c>
      <c r="C5314" s="436" t="str">
        <f t="shared" si="1068"/>
        <v>DC2KV74-DC</v>
      </c>
      <c r="D5314" s="436">
        <f>VLOOKUP(C5314,'LICH THI'!C:AA,12,0)</f>
        <v>55</v>
      </c>
      <c r="E5314" s="436">
        <f>VLOOKUP(C5314,'LICH THI'!C:AA,13,0)</f>
        <v>45</v>
      </c>
      <c r="F5314" s="436">
        <f t="shared" si="1078"/>
        <v>45</v>
      </c>
      <c r="G5314" s="436">
        <f>VLOOKUP(C5314,'LICH THI'!C:AA,14,0)</f>
        <v>2</v>
      </c>
      <c r="H5314" s="436">
        <f t="shared" si="1069"/>
        <v>1</v>
      </c>
      <c r="I5314" s="436" t="str">
        <f t="shared" si="1070"/>
        <v>Bùi Thị Kim Oanh</v>
      </c>
      <c r="J5314" s="436"/>
      <c r="K5314" s="436">
        <f t="shared" si="1071"/>
        <v>2</v>
      </c>
      <c r="L5314" s="436" t="str">
        <f t="shared" si="1072"/>
        <v>DC2KV74-DC-2</v>
      </c>
      <c r="M5314" s="436">
        <f t="shared" si="1073"/>
        <v>29</v>
      </c>
      <c r="N5314" s="437">
        <f t="shared" si="1079"/>
        <v>59</v>
      </c>
      <c r="O5314" s="437"/>
      <c r="P5314" s="430" t="str">
        <f t="shared" si="1074"/>
        <v/>
      </c>
      <c r="U5314" s="177">
        <v>38</v>
      </c>
      <c r="V5314" s="177" t="s">
        <v>4382</v>
      </c>
      <c r="W5314" s="177" t="s">
        <v>4395</v>
      </c>
      <c r="X5314" s="177" t="s">
        <v>2616</v>
      </c>
      <c r="Y5314" s="177" t="s">
        <v>4396</v>
      </c>
      <c r="Z5314" s="177" t="s">
        <v>7124</v>
      </c>
      <c r="AA5314" s="525" t="s">
        <v>4397</v>
      </c>
      <c r="AB5314" s="399" t="str">
        <f t="shared" si="1075"/>
        <v>DC2KV74</v>
      </c>
      <c r="AC5314" s="399" t="str">
        <f t="shared" si="1076"/>
        <v>DC2KV74-DC</v>
      </c>
      <c r="AD5314" t="str">
        <f>Y5314&amp;"-"&amp;VLOOKUP(AC5314,'LICH THI'!C:AA,9,0)</f>
        <v>65DCQT20012-42484</v>
      </c>
      <c r="AE5314">
        <f t="shared" si="1077"/>
        <v>1</v>
      </c>
    </row>
    <row r="5315" spans="1:31" x14ac:dyDescent="0.25">
      <c r="A5315" s="436" t="str">
        <f t="shared" si="1067"/>
        <v>DC2KV74-DC-38</v>
      </c>
      <c r="B5315" s="436">
        <f>COUNTIF(AC$4:AC5315,AC5315)</f>
        <v>38</v>
      </c>
      <c r="C5315" s="436" t="str">
        <f t="shared" si="1068"/>
        <v>DC2KV74-DC</v>
      </c>
      <c r="D5315" s="436">
        <f>VLOOKUP(C5315,'LICH THI'!C:AA,12,0)</f>
        <v>55</v>
      </c>
      <c r="E5315" s="436">
        <f>VLOOKUP(C5315,'LICH THI'!C:AA,13,0)</f>
        <v>45</v>
      </c>
      <c r="F5315" s="436">
        <f t="shared" si="1078"/>
        <v>45</v>
      </c>
      <c r="G5315" s="436">
        <f>VLOOKUP(C5315,'LICH THI'!C:AA,14,0)</f>
        <v>2</v>
      </c>
      <c r="H5315" s="436">
        <f t="shared" si="1069"/>
        <v>1</v>
      </c>
      <c r="I5315" s="436" t="str">
        <f t="shared" si="1070"/>
        <v>Trần Thị Minh Phương</v>
      </c>
      <c r="J5315" s="436"/>
      <c r="K5315" s="436">
        <f t="shared" si="1071"/>
        <v>2</v>
      </c>
      <c r="L5315" s="436" t="str">
        <f t="shared" si="1072"/>
        <v>DC2KV74-DC-2</v>
      </c>
      <c r="M5315" s="436">
        <f t="shared" si="1073"/>
        <v>29</v>
      </c>
      <c r="N5315" s="437">
        <f t="shared" si="1079"/>
        <v>60</v>
      </c>
      <c r="O5315" s="437"/>
      <c r="P5315" s="430" t="str">
        <f t="shared" si="1074"/>
        <v/>
      </c>
      <c r="U5315" s="177">
        <v>43</v>
      </c>
      <c r="V5315" s="177" t="s">
        <v>3556</v>
      </c>
      <c r="W5315" s="177" t="s">
        <v>5626</v>
      </c>
      <c r="X5315" s="177" t="s">
        <v>2717</v>
      </c>
      <c r="Y5315" s="177" t="s">
        <v>5627</v>
      </c>
      <c r="Z5315" s="177" t="s">
        <v>7124</v>
      </c>
      <c r="AA5315" s="525" t="s">
        <v>5628</v>
      </c>
      <c r="AB5315" s="399" t="str">
        <f t="shared" si="1075"/>
        <v>DC2KV74</v>
      </c>
      <c r="AC5315" s="399" t="str">
        <f t="shared" si="1076"/>
        <v>DC2KV74-DC</v>
      </c>
      <c r="AD5315" t="str">
        <f>Y5315&amp;"-"&amp;VLOOKUP(AC5315,'LICH THI'!C:AA,9,0)</f>
        <v>65DCQT22917-42484</v>
      </c>
      <c r="AE5315">
        <f t="shared" si="1077"/>
        <v>1</v>
      </c>
    </row>
    <row r="5316" spans="1:31" x14ac:dyDescent="0.25">
      <c r="A5316" s="436" t="str">
        <f t="shared" si="1067"/>
        <v>DC2KV74-DC-39</v>
      </c>
      <c r="B5316" s="436">
        <f>COUNTIF(AC$4:AC5316,AC5316)</f>
        <v>39</v>
      </c>
      <c r="C5316" s="436" t="str">
        <f t="shared" si="1068"/>
        <v>DC2KV74-DC</v>
      </c>
      <c r="D5316" s="436">
        <f>VLOOKUP(C5316,'LICH THI'!C:AA,12,0)</f>
        <v>55</v>
      </c>
      <c r="E5316" s="436">
        <f>VLOOKUP(C5316,'LICH THI'!C:AA,13,0)</f>
        <v>45</v>
      </c>
      <c r="F5316" s="436">
        <f t="shared" si="1078"/>
        <v>45</v>
      </c>
      <c r="G5316" s="436">
        <f>VLOOKUP(C5316,'LICH THI'!C:AA,14,0)</f>
        <v>2</v>
      </c>
      <c r="H5316" s="436">
        <f t="shared" si="1069"/>
        <v>1</v>
      </c>
      <c r="I5316" s="436" t="str">
        <f t="shared" si="1070"/>
        <v>Trần Minh Sơn</v>
      </c>
      <c r="J5316" s="436"/>
      <c r="K5316" s="436">
        <f t="shared" si="1071"/>
        <v>2</v>
      </c>
      <c r="L5316" s="436" t="str">
        <f t="shared" si="1072"/>
        <v>DC2KV74-DC-2</v>
      </c>
      <c r="M5316" s="436">
        <f t="shared" si="1073"/>
        <v>29</v>
      </c>
      <c r="N5316" s="437">
        <f t="shared" si="1079"/>
        <v>61</v>
      </c>
      <c r="O5316" s="437"/>
      <c r="P5316" s="430" t="str">
        <f t="shared" si="1074"/>
        <v/>
      </c>
      <c r="U5316" s="177">
        <v>55</v>
      </c>
      <c r="V5316" s="177" t="s">
        <v>3088</v>
      </c>
      <c r="W5316" s="177" t="s">
        <v>3593</v>
      </c>
      <c r="X5316" s="177" t="s">
        <v>2688</v>
      </c>
      <c r="Y5316" s="177" t="s">
        <v>4104</v>
      </c>
      <c r="Z5316" s="177" t="s">
        <v>7124</v>
      </c>
      <c r="AA5316" s="525" t="s">
        <v>4105</v>
      </c>
      <c r="AB5316" s="399" t="str">
        <f t="shared" si="1075"/>
        <v>DC2KV74</v>
      </c>
      <c r="AC5316" s="399" t="str">
        <f t="shared" si="1076"/>
        <v>DC2KV74-DC</v>
      </c>
      <c r="AD5316" t="str">
        <f>Y5316&amp;"-"&amp;VLOOKUP(AC5316,'LICH THI'!C:AA,9,0)</f>
        <v>63DCQT3004-42484</v>
      </c>
      <c r="AE5316">
        <f t="shared" si="1077"/>
        <v>1</v>
      </c>
    </row>
    <row r="5317" spans="1:31" x14ac:dyDescent="0.25">
      <c r="A5317" s="436" t="str">
        <f t="shared" ref="A5317:A5380" si="1080">C5317&amp;"-"&amp;B5317</f>
        <v>DC2KV74-DC-40</v>
      </c>
      <c r="B5317" s="436">
        <f>COUNTIF(AC$4:AC5317,AC5317)</f>
        <v>40</v>
      </c>
      <c r="C5317" s="436" t="str">
        <f t="shared" ref="C5317:C5380" si="1081">_CT_MaHP1</f>
        <v>DC2KV74-DC</v>
      </c>
      <c r="D5317" s="436">
        <f>VLOOKUP(C5317,'LICH THI'!C:AA,12,0)</f>
        <v>55</v>
      </c>
      <c r="E5317" s="436">
        <f>VLOOKUP(C5317,'LICH THI'!C:AA,13,0)</f>
        <v>45</v>
      </c>
      <c r="F5317" s="436">
        <f t="shared" si="1078"/>
        <v>45</v>
      </c>
      <c r="G5317" s="436">
        <f>VLOOKUP(C5317,'LICH THI'!C:AA,14,0)</f>
        <v>2</v>
      </c>
      <c r="H5317" s="436">
        <f t="shared" ref="H5317:H5380" si="1082">IF(E5317=0,"",TRUNC((B5317+E5317-1)/E5317))</f>
        <v>1</v>
      </c>
      <c r="I5317" s="436" t="str">
        <f t="shared" ref="I5317:I5380" si="1083">W5317&amp;" "&amp;X5317</f>
        <v>Ngô Doãn Tài</v>
      </c>
      <c r="J5317" s="436"/>
      <c r="K5317" s="436">
        <f t="shared" ref="K5317:K5380" si="1084">IF(G5317=1,1,IF(H5317&lt;G5317,H5317+1,1))</f>
        <v>2</v>
      </c>
      <c r="L5317" s="436" t="str">
        <f t="shared" ref="L5317:L5380" si="1085">C5317&amp;"-"&amp;K5317</f>
        <v>DC2KV74-DC-2</v>
      </c>
      <c r="M5317" s="436">
        <f t="shared" ref="M5317:M5380" si="1086">IF(E5317=0,"",MOD(MID(C5317,6,2),E5317))</f>
        <v>29</v>
      </c>
      <c r="N5317" s="437">
        <f t="shared" si="1079"/>
        <v>62</v>
      </c>
      <c r="O5317" s="437"/>
      <c r="P5317" s="430" t="str">
        <f t="shared" ref="P5317:P5380" si="1087">IF(MOD(20*O5317,10)&lt;&gt;0,"SAI","")</f>
        <v/>
      </c>
      <c r="U5317" s="177">
        <v>26</v>
      </c>
      <c r="V5317" s="177" t="s">
        <v>3019</v>
      </c>
      <c r="W5317" s="177" t="s">
        <v>3042</v>
      </c>
      <c r="X5317" s="177" t="s">
        <v>3043</v>
      </c>
      <c r="Y5317" s="177" t="s">
        <v>3044</v>
      </c>
      <c r="Z5317" s="177" t="s">
        <v>7124</v>
      </c>
      <c r="AA5317" s="525" t="s">
        <v>3045</v>
      </c>
      <c r="AB5317" s="399" t="str">
        <f t="shared" ref="AB5317:AB5380" si="1088">_CT_MaHP</f>
        <v>DC2KV74</v>
      </c>
      <c r="AC5317" s="399" t="str">
        <f t="shared" ref="AC5317:AC5380" si="1089">_CT_MaHe</f>
        <v>DC2KV74-DC</v>
      </c>
      <c r="AD5317" t="str">
        <f>Y5317&amp;"-"&amp;VLOOKUP(AC5317,'LICH THI'!C:AA,9,0)</f>
        <v>64DCQT3081-42484</v>
      </c>
      <c r="AE5317">
        <f t="shared" ref="AE5317:AE5380" si="1090">COUNTIF(AD5317,AD:AD)</f>
        <v>1</v>
      </c>
    </row>
    <row r="5318" spans="1:31" x14ac:dyDescent="0.25">
      <c r="A5318" s="436" t="str">
        <f t="shared" si="1080"/>
        <v>DC2KV74-DC-41</v>
      </c>
      <c r="B5318" s="436">
        <f>COUNTIF(AC$4:AC5318,AC5318)</f>
        <v>41</v>
      </c>
      <c r="C5318" s="436" t="str">
        <f t="shared" si="1081"/>
        <v>DC2KV74-DC</v>
      </c>
      <c r="D5318" s="436">
        <f>VLOOKUP(C5318,'LICH THI'!C:AA,12,0)</f>
        <v>55</v>
      </c>
      <c r="E5318" s="436">
        <f>VLOOKUP(C5318,'LICH THI'!C:AA,13,0)</f>
        <v>45</v>
      </c>
      <c r="F5318" s="436">
        <f t="shared" ref="F5318:F5381" si="1091">IF(G5318="","",IF(G5318=H5318,D5318-(H5318-1)*E5318,E5318))</f>
        <v>45</v>
      </c>
      <c r="G5318" s="436">
        <f>VLOOKUP(C5318,'LICH THI'!C:AA,14,0)</f>
        <v>2</v>
      </c>
      <c r="H5318" s="436">
        <f t="shared" si="1082"/>
        <v>1</v>
      </c>
      <c r="I5318" s="436" t="str">
        <f t="shared" si="1083"/>
        <v>Cao Vũ Tiến</v>
      </c>
      <c r="J5318" s="436"/>
      <c r="K5318" s="436">
        <f t="shared" si="1084"/>
        <v>2</v>
      </c>
      <c r="L5318" s="436" t="str">
        <f t="shared" si="1085"/>
        <v>DC2KV74-DC-2</v>
      </c>
      <c r="M5318" s="436">
        <f t="shared" si="1086"/>
        <v>29</v>
      </c>
      <c r="N5318" s="437">
        <f t="shared" ref="N5318:N5381" si="1092">IF(F5318=0,"",(K5318-1)*$N$2+1+MOD(B5318-M5318,F5318))</f>
        <v>63</v>
      </c>
      <c r="O5318" s="437"/>
      <c r="P5318" s="430" t="str">
        <f t="shared" si="1087"/>
        <v/>
      </c>
      <c r="U5318" s="177">
        <v>15</v>
      </c>
      <c r="V5318" s="177" t="s">
        <v>3378</v>
      </c>
      <c r="W5318" s="177" t="s">
        <v>5890</v>
      </c>
      <c r="X5318" s="177" t="s">
        <v>2992</v>
      </c>
      <c r="Y5318" s="177" t="s">
        <v>5891</v>
      </c>
      <c r="Z5318" s="177" t="s">
        <v>7124</v>
      </c>
      <c r="AA5318" s="525" t="s">
        <v>5351</v>
      </c>
      <c r="AB5318" s="399" t="str">
        <f t="shared" si="1088"/>
        <v>DC2KV74</v>
      </c>
      <c r="AC5318" s="399" t="str">
        <f t="shared" si="1089"/>
        <v>DC2KV74-DC</v>
      </c>
      <c r="AD5318" t="str">
        <f>Y5318&amp;"-"&amp;VLOOKUP(AC5318,'LICH THI'!C:AA,9,0)</f>
        <v>64DCKT3131-42484</v>
      </c>
      <c r="AE5318">
        <f t="shared" si="1090"/>
        <v>1</v>
      </c>
    </row>
    <row r="5319" spans="1:31" x14ac:dyDescent="0.25">
      <c r="A5319" s="436" t="str">
        <f t="shared" si="1080"/>
        <v>DC2KV74-DC-42</v>
      </c>
      <c r="B5319" s="436">
        <f>COUNTIF(AC$4:AC5319,AC5319)</f>
        <v>42</v>
      </c>
      <c r="C5319" s="436" t="str">
        <f t="shared" si="1081"/>
        <v>DC2KV74-DC</v>
      </c>
      <c r="D5319" s="436">
        <f>VLOOKUP(C5319,'LICH THI'!C:AA,12,0)</f>
        <v>55</v>
      </c>
      <c r="E5319" s="436">
        <f>VLOOKUP(C5319,'LICH THI'!C:AA,13,0)</f>
        <v>45</v>
      </c>
      <c r="F5319" s="436">
        <f t="shared" si="1091"/>
        <v>45</v>
      </c>
      <c r="G5319" s="436">
        <f>VLOOKUP(C5319,'LICH THI'!C:AA,14,0)</f>
        <v>2</v>
      </c>
      <c r="H5319" s="436">
        <f t="shared" si="1082"/>
        <v>1</v>
      </c>
      <c r="I5319" s="436" t="str">
        <f t="shared" si="1083"/>
        <v>Nguyễn Thị Thanh</v>
      </c>
      <c r="J5319" s="436"/>
      <c r="K5319" s="436">
        <f t="shared" si="1084"/>
        <v>2</v>
      </c>
      <c r="L5319" s="436" t="str">
        <f t="shared" si="1085"/>
        <v>DC2KV74-DC-2</v>
      </c>
      <c r="M5319" s="436">
        <f t="shared" si="1086"/>
        <v>29</v>
      </c>
      <c r="N5319" s="437">
        <f t="shared" si="1092"/>
        <v>64</v>
      </c>
      <c r="O5319" s="437"/>
      <c r="P5319" s="430" t="str">
        <f t="shared" si="1087"/>
        <v/>
      </c>
      <c r="U5319" s="177">
        <v>27</v>
      </c>
      <c r="V5319" s="177" t="s">
        <v>3019</v>
      </c>
      <c r="W5319" s="177" t="s">
        <v>2619</v>
      </c>
      <c r="X5319" s="177" t="s">
        <v>3552</v>
      </c>
      <c r="Y5319" s="177" t="s">
        <v>7127</v>
      </c>
      <c r="Z5319" s="177" t="s">
        <v>7124</v>
      </c>
      <c r="AA5319" s="525" t="s">
        <v>7128</v>
      </c>
      <c r="AB5319" s="399" t="str">
        <f t="shared" si="1088"/>
        <v>DC2KV74</v>
      </c>
      <c r="AC5319" s="399" t="str">
        <f t="shared" si="1089"/>
        <v>DC2KV74-DC</v>
      </c>
      <c r="AD5319" t="str">
        <f>Y5319&amp;"-"&amp;VLOOKUP(AC5319,'LICH THI'!C:AA,9,0)</f>
        <v>64DCQT3076-42484</v>
      </c>
      <c r="AE5319">
        <f t="shared" si="1090"/>
        <v>1</v>
      </c>
    </row>
    <row r="5320" spans="1:31" x14ac:dyDescent="0.25">
      <c r="A5320" s="436" t="str">
        <f t="shared" si="1080"/>
        <v>DC2KV74-DC-43</v>
      </c>
      <c r="B5320" s="436">
        <f>COUNTIF(AC$4:AC5320,AC5320)</f>
        <v>43</v>
      </c>
      <c r="C5320" s="436" t="str">
        <f t="shared" si="1081"/>
        <v>DC2KV74-DC</v>
      </c>
      <c r="D5320" s="436">
        <f>VLOOKUP(C5320,'LICH THI'!C:AA,12,0)</f>
        <v>55</v>
      </c>
      <c r="E5320" s="436">
        <f>VLOOKUP(C5320,'LICH THI'!C:AA,13,0)</f>
        <v>45</v>
      </c>
      <c r="F5320" s="436">
        <f t="shared" si="1091"/>
        <v>45</v>
      </c>
      <c r="G5320" s="436">
        <f>VLOOKUP(C5320,'LICH THI'!C:AA,14,0)</f>
        <v>2</v>
      </c>
      <c r="H5320" s="436">
        <f t="shared" si="1082"/>
        <v>1</v>
      </c>
      <c r="I5320" s="436" t="str">
        <f t="shared" si="1083"/>
        <v>Vũ Thị Hồng Thanh</v>
      </c>
      <c r="J5320" s="436"/>
      <c r="K5320" s="436">
        <f t="shared" si="1084"/>
        <v>2</v>
      </c>
      <c r="L5320" s="436" t="str">
        <f t="shared" si="1085"/>
        <v>DC2KV74-DC-2</v>
      </c>
      <c r="M5320" s="436">
        <f t="shared" si="1086"/>
        <v>29</v>
      </c>
      <c r="N5320" s="437">
        <f t="shared" si="1092"/>
        <v>65</v>
      </c>
      <c r="O5320" s="437"/>
      <c r="P5320" s="430" t="str">
        <f t="shared" si="1087"/>
        <v/>
      </c>
      <c r="U5320" s="177">
        <v>20</v>
      </c>
      <c r="V5320" s="177" t="s">
        <v>3826</v>
      </c>
      <c r="W5320" s="177" t="s">
        <v>5748</v>
      </c>
      <c r="X5320" s="177" t="s">
        <v>3552</v>
      </c>
      <c r="Y5320" s="177" t="s">
        <v>5749</v>
      </c>
      <c r="Z5320" s="177" t="s">
        <v>7124</v>
      </c>
      <c r="AA5320" s="525" t="s">
        <v>2913</v>
      </c>
      <c r="AB5320" s="399" t="str">
        <f t="shared" si="1088"/>
        <v>DC2KV74</v>
      </c>
      <c r="AC5320" s="399" t="str">
        <f t="shared" si="1089"/>
        <v>DC2KV74-DC</v>
      </c>
      <c r="AD5320" t="str">
        <f>Y5320&amp;"-"&amp;VLOOKUP(AC5320,'LICH THI'!C:AA,9,0)</f>
        <v>64DCKT3187-42484</v>
      </c>
      <c r="AE5320">
        <f t="shared" si="1090"/>
        <v>1</v>
      </c>
    </row>
    <row r="5321" spans="1:31" x14ac:dyDescent="0.25">
      <c r="A5321" s="436" t="str">
        <f t="shared" si="1080"/>
        <v>DC2KV74-DC-44</v>
      </c>
      <c r="B5321" s="436">
        <f>COUNTIF(AC$4:AC5321,AC5321)</f>
        <v>44</v>
      </c>
      <c r="C5321" s="436" t="str">
        <f t="shared" si="1081"/>
        <v>DC2KV74-DC</v>
      </c>
      <c r="D5321" s="436">
        <f>VLOOKUP(C5321,'LICH THI'!C:AA,12,0)</f>
        <v>55</v>
      </c>
      <c r="E5321" s="436">
        <f>VLOOKUP(C5321,'LICH THI'!C:AA,13,0)</f>
        <v>45</v>
      </c>
      <c r="F5321" s="436">
        <f t="shared" si="1091"/>
        <v>45</v>
      </c>
      <c r="G5321" s="436">
        <f>VLOOKUP(C5321,'LICH THI'!C:AA,14,0)</f>
        <v>2</v>
      </c>
      <c r="H5321" s="436">
        <f t="shared" si="1082"/>
        <v>1</v>
      </c>
      <c r="I5321" s="436" t="str">
        <f t="shared" si="1083"/>
        <v>Lê Linh Thảo</v>
      </c>
      <c r="J5321" s="436"/>
      <c r="K5321" s="436">
        <f t="shared" si="1084"/>
        <v>2</v>
      </c>
      <c r="L5321" s="436" t="str">
        <f t="shared" si="1085"/>
        <v>DC2KV74-DC-2</v>
      </c>
      <c r="M5321" s="436">
        <f t="shared" si="1086"/>
        <v>29</v>
      </c>
      <c r="N5321" s="437">
        <f t="shared" si="1092"/>
        <v>66</v>
      </c>
      <c r="O5321" s="437"/>
      <c r="P5321" s="430" t="str">
        <f t="shared" si="1087"/>
        <v/>
      </c>
      <c r="U5321" s="177">
        <v>10</v>
      </c>
      <c r="V5321" s="177" t="s">
        <v>3358</v>
      </c>
      <c r="W5321" s="177" t="s">
        <v>5886</v>
      </c>
      <c r="X5321" s="177" t="s">
        <v>2620</v>
      </c>
      <c r="Y5321" s="177" t="s">
        <v>5887</v>
      </c>
      <c r="Z5321" s="177" t="s">
        <v>7124</v>
      </c>
      <c r="AA5321" s="525" t="s">
        <v>3218</v>
      </c>
      <c r="AB5321" s="399" t="str">
        <f t="shared" si="1088"/>
        <v>DC2KV74</v>
      </c>
      <c r="AC5321" s="399" t="str">
        <f t="shared" si="1089"/>
        <v>DC2KV74-DC</v>
      </c>
      <c r="AD5321" t="str">
        <f>Y5321&amp;"-"&amp;VLOOKUP(AC5321,'LICH THI'!C:AA,9,0)</f>
        <v>64DCKT3052-42484</v>
      </c>
      <c r="AE5321">
        <f t="shared" si="1090"/>
        <v>1</v>
      </c>
    </row>
    <row r="5322" spans="1:31" x14ac:dyDescent="0.25">
      <c r="A5322" s="436" t="str">
        <f t="shared" si="1080"/>
        <v>DC2KV74-DC-45</v>
      </c>
      <c r="B5322" s="436">
        <f>COUNTIF(AC$4:AC5322,AC5322)</f>
        <v>45</v>
      </c>
      <c r="C5322" s="436" t="str">
        <f t="shared" si="1081"/>
        <v>DC2KV74-DC</v>
      </c>
      <c r="D5322" s="436">
        <f>VLOOKUP(C5322,'LICH THI'!C:AA,12,0)</f>
        <v>55</v>
      </c>
      <c r="E5322" s="436">
        <f>VLOOKUP(C5322,'LICH THI'!C:AA,13,0)</f>
        <v>45</v>
      </c>
      <c r="F5322" s="436">
        <f t="shared" si="1091"/>
        <v>45</v>
      </c>
      <c r="G5322" s="436">
        <f>VLOOKUP(C5322,'LICH THI'!C:AA,14,0)</f>
        <v>2</v>
      </c>
      <c r="H5322" s="436">
        <f t="shared" si="1082"/>
        <v>1</v>
      </c>
      <c r="I5322" s="436" t="str">
        <f t="shared" si="1083"/>
        <v>Nguyễn Thị Thảo</v>
      </c>
      <c r="J5322" s="436"/>
      <c r="K5322" s="436">
        <f t="shared" si="1084"/>
        <v>2</v>
      </c>
      <c r="L5322" s="436" t="str">
        <f t="shared" si="1085"/>
        <v>DC2KV74-DC-2</v>
      </c>
      <c r="M5322" s="436">
        <f t="shared" si="1086"/>
        <v>29</v>
      </c>
      <c r="N5322" s="437">
        <f t="shared" si="1092"/>
        <v>67</v>
      </c>
      <c r="O5322" s="437"/>
      <c r="P5322" s="430" t="str">
        <f t="shared" si="1087"/>
        <v/>
      </c>
      <c r="U5322" s="177">
        <v>3</v>
      </c>
      <c r="V5322" s="177" t="s">
        <v>2614</v>
      </c>
      <c r="W5322" s="177" t="s">
        <v>2619</v>
      </c>
      <c r="X5322" s="177" t="s">
        <v>2620</v>
      </c>
      <c r="Y5322" s="177" t="s">
        <v>2621</v>
      </c>
      <c r="Z5322" s="177" t="s">
        <v>7124</v>
      </c>
      <c r="AA5322" s="525" t="s">
        <v>2622</v>
      </c>
      <c r="AB5322" s="399" t="str">
        <f t="shared" si="1088"/>
        <v>DC2KV74</v>
      </c>
      <c r="AC5322" s="399" t="str">
        <f t="shared" si="1089"/>
        <v>DC2KV74-DC</v>
      </c>
      <c r="AD5322" t="str">
        <f>Y5322&amp;"-"&amp;VLOOKUP(AC5322,'LICH THI'!C:AA,9,0)</f>
        <v>63DCKT3134-42484</v>
      </c>
      <c r="AE5322">
        <f t="shared" si="1090"/>
        <v>1</v>
      </c>
    </row>
    <row r="5323" spans="1:31" x14ac:dyDescent="0.25">
      <c r="A5323" s="436" t="str">
        <f t="shared" si="1080"/>
        <v>DC2KV74-DC-46</v>
      </c>
      <c r="B5323" s="436">
        <f>COUNTIF(AC$4:AC5323,AC5323)</f>
        <v>46</v>
      </c>
      <c r="C5323" s="436" t="str">
        <f t="shared" si="1081"/>
        <v>DC2KV74-DC</v>
      </c>
      <c r="D5323" s="436">
        <f>VLOOKUP(C5323,'LICH THI'!C:AA,12,0)</f>
        <v>55</v>
      </c>
      <c r="E5323" s="436">
        <f>VLOOKUP(C5323,'LICH THI'!C:AA,13,0)</f>
        <v>45</v>
      </c>
      <c r="F5323" s="436">
        <f t="shared" si="1091"/>
        <v>10</v>
      </c>
      <c r="G5323" s="436">
        <f>VLOOKUP(C5323,'LICH THI'!C:AA,14,0)</f>
        <v>2</v>
      </c>
      <c r="H5323" s="436">
        <f t="shared" si="1082"/>
        <v>2</v>
      </c>
      <c r="I5323" s="436" t="str">
        <f t="shared" si="1083"/>
        <v>Trần Minh Thảo</v>
      </c>
      <c r="J5323" s="436"/>
      <c r="K5323" s="436">
        <f t="shared" si="1084"/>
        <v>1</v>
      </c>
      <c r="L5323" s="436" t="str">
        <f t="shared" si="1085"/>
        <v>DC2KV74-DC-1</v>
      </c>
      <c r="M5323" s="436">
        <f t="shared" si="1086"/>
        <v>29</v>
      </c>
      <c r="N5323" s="437">
        <f t="shared" si="1092"/>
        <v>8</v>
      </c>
      <c r="O5323" s="437"/>
      <c r="P5323" s="430" t="str">
        <f t="shared" si="1087"/>
        <v/>
      </c>
      <c r="U5323" s="177">
        <v>11</v>
      </c>
      <c r="V5323" s="177" t="s">
        <v>3358</v>
      </c>
      <c r="W5323" s="177" t="s">
        <v>3593</v>
      </c>
      <c r="X5323" s="177" t="s">
        <v>2620</v>
      </c>
      <c r="Y5323" s="177" t="s">
        <v>6592</v>
      </c>
      <c r="Z5323" s="177" t="s">
        <v>7124</v>
      </c>
      <c r="AA5323" s="525" t="s">
        <v>6593</v>
      </c>
      <c r="AB5323" s="399" t="str">
        <f t="shared" si="1088"/>
        <v>DC2KV74</v>
      </c>
      <c r="AC5323" s="399" t="str">
        <f t="shared" si="1089"/>
        <v>DC2KV74-DC</v>
      </c>
      <c r="AD5323" t="str">
        <f>Y5323&amp;"-"&amp;VLOOKUP(AC5323,'LICH THI'!C:AA,9,0)</f>
        <v>64DCKT3004-42484</v>
      </c>
      <c r="AE5323">
        <f t="shared" si="1090"/>
        <v>1</v>
      </c>
    </row>
    <row r="5324" spans="1:31" x14ac:dyDescent="0.25">
      <c r="A5324" s="436" t="str">
        <f t="shared" si="1080"/>
        <v>DC2KV74-DC-47</v>
      </c>
      <c r="B5324" s="436">
        <f>COUNTIF(AC$4:AC5324,AC5324)</f>
        <v>47</v>
      </c>
      <c r="C5324" s="436" t="str">
        <f t="shared" si="1081"/>
        <v>DC2KV74-DC</v>
      </c>
      <c r="D5324" s="436">
        <f>VLOOKUP(C5324,'LICH THI'!C:AA,12,0)</f>
        <v>55</v>
      </c>
      <c r="E5324" s="436">
        <f>VLOOKUP(C5324,'LICH THI'!C:AA,13,0)</f>
        <v>45</v>
      </c>
      <c r="F5324" s="436">
        <f t="shared" si="1091"/>
        <v>10</v>
      </c>
      <c r="G5324" s="436">
        <f>VLOOKUP(C5324,'LICH THI'!C:AA,14,0)</f>
        <v>2</v>
      </c>
      <c r="H5324" s="436">
        <f t="shared" si="1082"/>
        <v>2</v>
      </c>
      <c r="I5324" s="436" t="str">
        <f t="shared" si="1083"/>
        <v>Lê Kim Thu</v>
      </c>
      <c r="J5324" s="436"/>
      <c r="K5324" s="436">
        <f t="shared" si="1084"/>
        <v>1</v>
      </c>
      <c r="L5324" s="436" t="str">
        <f t="shared" si="1085"/>
        <v>DC2KV74-DC-1</v>
      </c>
      <c r="M5324" s="436">
        <f t="shared" si="1086"/>
        <v>29</v>
      </c>
      <c r="N5324" s="437">
        <f t="shared" si="1092"/>
        <v>9</v>
      </c>
      <c r="O5324" s="437"/>
      <c r="P5324" s="430" t="str">
        <f t="shared" si="1087"/>
        <v/>
      </c>
      <c r="U5324" s="177">
        <v>39</v>
      </c>
      <c r="V5324" s="177" t="s">
        <v>4382</v>
      </c>
      <c r="W5324" s="177" t="s">
        <v>5313</v>
      </c>
      <c r="X5324" s="177" t="s">
        <v>2623</v>
      </c>
      <c r="Y5324" s="177" t="s">
        <v>5608</v>
      </c>
      <c r="Z5324" s="177" t="s">
        <v>7124</v>
      </c>
      <c r="AA5324" s="525" t="s">
        <v>5609</v>
      </c>
      <c r="AB5324" s="399" t="str">
        <f t="shared" si="1088"/>
        <v>DC2KV74</v>
      </c>
      <c r="AC5324" s="399" t="str">
        <f t="shared" si="1089"/>
        <v>DC2KV74-DC</v>
      </c>
      <c r="AD5324" t="str">
        <f>Y5324&amp;"-"&amp;VLOOKUP(AC5324,'LICH THI'!C:AA,9,0)</f>
        <v>65DCQT23190-42484</v>
      </c>
      <c r="AE5324">
        <f t="shared" si="1090"/>
        <v>1</v>
      </c>
    </row>
    <row r="5325" spans="1:31" x14ac:dyDescent="0.25">
      <c r="A5325" s="436" t="str">
        <f t="shared" si="1080"/>
        <v>DC2KV74-DC-48</v>
      </c>
      <c r="B5325" s="436">
        <f>COUNTIF(AC$4:AC5325,AC5325)</f>
        <v>48</v>
      </c>
      <c r="C5325" s="436" t="str">
        <f t="shared" si="1081"/>
        <v>DC2KV74-DC</v>
      </c>
      <c r="D5325" s="436">
        <f>VLOOKUP(C5325,'LICH THI'!C:AA,12,0)</f>
        <v>55</v>
      </c>
      <c r="E5325" s="436">
        <f>VLOOKUP(C5325,'LICH THI'!C:AA,13,0)</f>
        <v>45</v>
      </c>
      <c r="F5325" s="436">
        <f t="shared" si="1091"/>
        <v>10</v>
      </c>
      <c r="G5325" s="436">
        <f>VLOOKUP(C5325,'LICH THI'!C:AA,14,0)</f>
        <v>2</v>
      </c>
      <c r="H5325" s="436">
        <f t="shared" si="1082"/>
        <v>2</v>
      </c>
      <c r="I5325" s="436" t="str">
        <f t="shared" si="1083"/>
        <v>Lê Thị Thu</v>
      </c>
      <c r="J5325" s="436"/>
      <c r="K5325" s="436">
        <f t="shared" si="1084"/>
        <v>1</v>
      </c>
      <c r="L5325" s="436" t="str">
        <f t="shared" si="1085"/>
        <v>DC2KV74-DC-1</v>
      </c>
      <c r="M5325" s="436">
        <f t="shared" si="1086"/>
        <v>29</v>
      </c>
      <c r="N5325" s="437">
        <f t="shared" si="1092"/>
        <v>10</v>
      </c>
      <c r="O5325" s="437"/>
      <c r="P5325" s="430" t="str">
        <f t="shared" si="1087"/>
        <v/>
      </c>
      <c r="U5325" s="177">
        <v>28</v>
      </c>
      <c r="V5325" s="177" t="s">
        <v>3019</v>
      </c>
      <c r="W5325" s="177" t="s">
        <v>3367</v>
      </c>
      <c r="X5325" s="177" t="s">
        <v>2623</v>
      </c>
      <c r="Y5325" s="177" t="s">
        <v>4846</v>
      </c>
      <c r="Z5325" s="177" t="s">
        <v>7124</v>
      </c>
      <c r="AA5325" s="525" t="s">
        <v>3916</v>
      </c>
      <c r="AB5325" s="399" t="str">
        <f t="shared" si="1088"/>
        <v>DC2KV74</v>
      </c>
      <c r="AC5325" s="399" t="str">
        <f t="shared" si="1089"/>
        <v>DC2KV74-DC</v>
      </c>
      <c r="AD5325" t="str">
        <f>Y5325&amp;"-"&amp;VLOOKUP(AC5325,'LICH THI'!C:AA,9,0)</f>
        <v>64DCQT3073-42484</v>
      </c>
      <c r="AE5325">
        <f t="shared" si="1090"/>
        <v>1</v>
      </c>
    </row>
    <row r="5326" spans="1:31" x14ac:dyDescent="0.25">
      <c r="A5326" s="436" t="str">
        <f t="shared" si="1080"/>
        <v>DC2KV74-DC-49</v>
      </c>
      <c r="B5326" s="436">
        <f>COUNTIF(AC$4:AC5326,AC5326)</f>
        <v>49</v>
      </c>
      <c r="C5326" s="436" t="str">
        <f t="shared" si="1081"/>
        <v>DC2KV74-DC</v>
      </c>
      <c r="D5326" s="436">
        <f>VLOOKUP(C5326,'LICH THI'!C:AA,12,0)</f>
        <v>55</v>
      </c>
      <c r="E5326" s="436">
        <f>VLOOKUP(C5326,'LICH THI'!C:AA,13,0)</f>
        <v>45</v>
      </c>
      <c r="F5326" s="436">
        <f t="shared" si="1091"/>
        <v>10</v>
      </c>
      <c r="G5326" s="436">
        <f>VLOOKUP(C5326,'LICH THI'!C:AA,14,0)</f>
        <v>2</v>
      </c>
      <c r="H5326" s="436">
        <f t="shared" si="1082"/>
        <v>2</v>
      </c>
      <c r="I5326" s="436" t="str">
        <f t="shared" si="1083"/>
        <v>Nguyễn Minh Thu</v>
      </c>
      <c r="J5326" s="436"/>
      <c r="K5326" s="436">
        <f t="shared" si="1084"/>
        <v>1</v>
      </c>
      <c r="L5326" s="436" t="str">
        <f t="shared" si="1085"/>
        <v>DC2KV74-DC-1</v>
      </c>
      <c r="M5326" s="436">
        <f t="shared" si="1086"/>
        <v>29</v>
      </c>
      <c r="N5326" s="437">
        <f t="shared" si="1092"/>
        <v>1</v>
      </c>
      <c r="O5326" s="437"/>
      <c r="P5326" s="430" t="str">
        <f t="shared" si="1087"/>
        <v/>
      </c>
      <c r="U5326" s="177">
        <v>5</v>
      </c>
      <c r="V5326" s="177" t="s">
        <v>2700</v>
      </c>
      <c r="W5326" s="177" t="s">
        <v>2708</v>
      </c>
      <c r="X5326" s="177" t="s">
        <v>2623</v>
      </c>
      <c r="Y5326" s="177" t="s">
        <v>5559</v>
      </c>
      <c r="Z5326" s="177" t="s">
        <v>7124</v>
      </c>
      <c r="AA5326" s="525" t="s">
        <v>4129</v>
      </c>
      <c r="AB5326" s="399" t="str">
        <f t="shared" si="1088"/>
        <v>DC2KV74</v>
      </c>
      <c r="AC5326" s="399" t="str">
        <f t="shared" si="1089"/>
        <v>DC2KV74-DC</v>
      </c>
      <c r="AD5326" t="str">
        <f>Y5326&amp;"-"&amp;VLOOKUP(AC5326,'LICH THI'!C:AA,9,0)</f>
        <v>63DCKT3201-42484</v>
      </c>
      <c r="AE5326">
        <f t="shared" si="1090"/>
        <v>1</v>
      </c>
    </row>
    <row r="5327" spans="1:31" x14ac:dyDescent="0.25">
      <c r="A5327" s="436" t="str">
        <f t="shared" si="1080"/>
        <v>DC2KV74-DC-50</v>
      </c>
      <c r="B5327" s="436">
        <f>COUNTIF(AC$4:AC5327,AC5327)</f>
        <v>50</v>
      </c>
      <c r="C5327" s="436" t="str">
        <f t="shared" si="1081"/>
        <v>DC2KV74-DC</v>
      </c>
      <c r="D5327" s="436">
        <f>VLOOKUP(C5327,'LICH THI'!C:AA,12,0)</f>
        <v>55</v>
      </c>
      <c r="E5327" s="436">
        <f>VLOOKUP(C5327,'LICH THI'!C:AA,13,0)</f>
        <v>45</v>
      </c>
      <c r="F5327" s="436">
        <f t="shared" si="1091"/>
        <v>10</v>
      </c>
      <c r="G5327" s="436">
        <f>VLOOKUP(C5327,'LICH THI'!C:AA,14,0)</f>
        <v>2</v>
      </c>
      <c r="H5327" s="436">
        <f t="shared" si="1082"/>
        <v>2</v>
      </c>
      <c r="I5327" s="436" t="str">
        <f t="shared" si="1083"/>
        <v>Séo Thị Hoài Thu</v>
      </c>
      <c r="J5327" s="436"/>
      <c r="K5327" s="436">
        <f t="shared" si="1084"/>
        <v>1</v>
      </c>
      <c r="L5327" s="436" t="str">
        <f t="shared" si="1085"/>
        <v>DC2KV74-DC-1</v>
      </c>
      <c r="M5327" s="436">
        <f t="shared" si="1086"/>
        <v>29</v>
      </c>
      <c r="N5327" s="437">
        <f t="shared" si="1092"/>
        <v>2</v>
      </c>
      <c r="O5327" s="437"/>
      <c r="P5327" s="430" t="str">
        <f t="shared" si="1087"/>
        <v/>
      </c>
      <c r="U5327" s="177">
        <v>29</v>
      </c>
      <c r="V5327" s="177" t="s">
        <v>3019</v>
      </c>
      <c r="W5327" s="177" t="s">
        <v>4847</v>
      </c>
      <c r="X5327" s="177" t="s">
        <v>2623</v>
      </c>
      <c r="Y5327" s="177" t="s">
        <v>4848</v>
      </c>
      <c r="Z5327" s="177" t="s">
        <v>7124</v>
      </c>
      <c r="AA5327" s="525" t="s">
        <v>2913</v>
      </c>
      <c r="AB5327" s="399" t="str">
        <f t="shared" si="1088"/>
        <v>DC2KV74</v>
      </c>
      <c r="AC5327" s="399" t="str">
        <f t="shared" si="1089"/>
        <v>DC2KV74-DC</v>
      </c>
      <c r="AD5327" t="str">
        <f>Y5327&amp;"-"&amp;VLOOKUP(AC5327,'LICH THI'!C:AA,9,0)</f>
        <v>64DCQT3121-42484</v>
      </c>
      <c r="AE5327">
        <f t="shared" si="1090"/>
        <v>1</v>
      </c>
    </row>
    <row r="5328" spans="1:31" x14ac:dyDescent="0.25">
      <c r="A5328" s="436" t="str">
        <f t="shared" si="1080"/>
        <v>DC2KV74-DC-51</v>
      </c>
      <c r="B5328" s="436">
        <f>COUNTIF(AC$4:AC5328,AC5328)</f>
        <v>51</v>
      </c>
      <c r="C5328" s="436" t="str">
        <f t="shared" si="1081"/>
        <v>DC2KV74-DC</v>
      </c>
      <c r="D5328" s="436">
        <f>VLOOKUP(C5328,'LICH THI'!C:AA,12,0)</f>
        <v>55</v>
      </c>
      <c r="E5328" s="436">
        <f>VLOOKUP(C5328,'LICH THI'!C:AA,13,0)</f>
        <v>45</v>
      </c>
      <c r="F5328" s="436">
        <f t="shared" si="1091"/>
        <v>10</v>
      </c>
      <c r="G5328" s="436">
        <f>VLOOKUP(C5328,'LICH THI'!C:AA,14,0)</f>
        <v>2</v>
      </c>
      <c r="H5328" s="436">
        <f t="shared" si="1082"/>
        <v>2</v>
      </c>
      <c r="I5328" s="436" t="str">
        <f t="shared" si="1083"/>
        <v>Bùi Thị Thùy</v>
      </c>
      <c r="J5328" s="436"/>
      <c r="K5328" s="436">
        <f t="shared" si="1084"/>
        <v>1</v>
      </c>
      <c r="L5328" s="436" t="str">
        <f t="shared" si="1085"/>
        <v>DC2KV74-DC-1</v>
      </c>
      <c r="M5328" s="436">
        <f t="shared" si="1086"/>
        <v>29</v>
      </c>
      <c r="N5328" s="437">
        <f t="shared" si="1092"/>
        <v>3</v>
      </c>
      <c r="O5328" s="437"/>
      <c r="P5328" s="430" t="str">
        <f t="shared" si="1087"/>
        <v/>
      </c>
      <c r="U5328" s="177">
        <v>30</v>
      </c>
      <c r="V5328" s="177" t="s">
        <v>3019</v>
      </c>
      <c r="W5328" s="177" t="s">
        <v>2630</v>
      </c>
      <c r="X5328" s="177" t="s">
        <v>4298</v>
      </c>
      <c r="Y5328" s="177" t="s">
        <v>5761</v>
      </c>
      <c r="Z5328" s="177" t="s">
        <v>7124</v>
      </c>
      <c r="AA5328" s="525" t="s">
        <v>5123</v>
      </c>
      <c r="AB5328" s="399" t="str">
        <f t="shared" si="1088"/>
        <v>DC2KV74</v>
      </c>
      <c r="AC5328" s="399" t="str">
        <f t="shared" si="1089"/>
        <v>DC2KV74-DC</v>
      </c>
      <c r="AD5328" t="str">
        <f>Y5328&amp;"-"&amp;VLOOKUP(AC5328,'LICH THI'!C:AA,9,0)</f>
        <v>64DCQT3099-42484</v>
      </c>
      <c r="AE5328">
        <f t="shared" si="1090"/>
        <v>1</v>
      </c>
    </row>
    <row r="5329" spans="1:31" x14ac:dyDescent="0.25">
      <c r="A5329" s="436" t="str">
        <f t="shared" si="1080"/>
        <v>DC2KV74-DC-52</v>
      </c>
      <c r="B5329" s="436">
        <f>COUNTIF(AC$4:AC5329,AC5329)</f>
        <v>52</v>
      </c>
      <c r="C5329" s="436" t="str">
        <f t="shared" si="1081"/>
        <v>DC2KV74-DC</v>
      </c>
      <c r="D5329" s="436">
        <f>VLOOKUP(C5329,'LICH THI'!C:AA,12,0)</f>
        <v>55</v>
      </c>
      <c r="E5329" s="436">
        <f>VLOOKUP(C5329,'LICH THI'!C:AA,13,0)</f>
        <v>45</v>
      </c>
      <c r="F5329" s="436">
        <f t="shared" si="1091"/>
        <v>10</v>
      </c>
      <c r="G5329" s="436">
        <f>VLOOKUP(C5329,'LICH THI'!C:AA,14,0)</f>
        <v>2</v>
      </c>
      <c r="H5329" s="436">
        <f t="shared" si="1082"/>
        <v>2</v>
      </c>
      <c r="I5329" s="436" t="str">
        <f t="shared" si="1083"/>
        <v>Đỗ Thị Trang</v>
      </c>
      <c r="J5329" s="436"/>
      <c r="K5329" s="436">
        <f t="shared" si="1084"/>
        <v>1</v>
      </c>
      <c r="L5329" s="436" t="str">
        <f t="shared" si="1085"/>
        <v>DC2KV74-DC-1</v>
      </c>
      <c r="M5329" s="436">
        <f t="shared" si="1086"/>
        <v>29</v>
      </c>
      <c r="N5329" s="437">
        <f t="shared" si="1092"/>
        <v>4</v>
      </c>
      <c r="O5329" s="437"/>
      <c r="P5329" s="430" t="str">
        <f t="shared" si="1087"/>
        <v/>
      </c>
      <c r="U5329" s="177">
        <v>31</v>
      </c>
      <c r="V5329" s="177" t="s">
        <v>3019</v>
      </c>
      <c r="W5329" s="177" t="s">
        <v>2634</v>
      </c>
      <c r="X5329" s="177" t="s">
        <v>2694</v>
      </c>
      <c r="Y5329" s="177" t="s">
        <v>3411</v>
      </c>
      <c r="Z5329" s="177" t="s">
        <v>7124</v>
      </c>
      <c r="AA5329" s="525" t="s">
        <v>3412</v>
      </c>
      <c r="AB5329" s="399" t="str">
        <f t="shared" si="1088"/>
        <v>DC2KV74</v>
      </c>
      <c r="AC5329" s="399" t="str">
        <f t="shared" si="1089"/>
        <v>DC2KV74-DC</v>
      </c>
      <c r="AD5329" t="str">
        <f>Y5329&amp;"-"&amp;VLOOKUP(AC5329,'LICH THI'!C:AA,9,0)</f>
        <v>64DCQT3070-42484</v>
      </c>
      <c r="AE5329">
        <f t="shared" si="1090"/>
        <v>1</v>
      </c>
    </row>
    <row r="5330" spans="1:31" x14ac:dyDescent="0.25">
      <c r="A5330" s="436" t="str">
        <f t="shared" si="1080"/>
        <v>DC2KV74-DC-53</v>
      </c>
      <c r="B5330" s="436">
        <f>COUNTIF(AC$4:AC5330,AC5330)</f>
        <v>53</v>
      </c>
      <c r="C5330" s="436" t="str">
        <f t="shared" si="1081"/>
        <v>DC2KV74-DC</v>
      </c>
      <c r="D5330" s="436">
        <f>VLOOKUP(C5330,'LICH THI'!C:AA,12,0)</f>
        <v>55</v>
      </c>
      <c r="E5330" s="436">
        <f>VLOOKUP(C5330,'LICH THI'!C:AA,13,0)</f>
        <v>45</v>
      </c>
      <c r="F5330" s="436">
        <f t="shared" si="1091"/>
        <v>10</v>
      </c>
      <c r="G5330" s="436">
        <f>VLOOKUP(C5330,'LICH THI'!C:AA,14,0)</f>
        <v>2</v>
      </c>
      <c r="H5330" s="436">
        <f t="shared" si="1082"/>
        <v>2</v>
      </c>
      <c r="I5330" s="436" t="str">
        <f t="shared" si="1083"/>
        <v>Nguyễn Thị Trang</v>
      </c>
      <c r="J5330" s="436"/>
      <c r="K5330" s="436">
        <f t="shared" si="1084"/>
        <v>1</v>
      </c>
      <c r="L5330" s="436" t="str">
        <f t="shared" si="1085"/>
        <v>DC2KV74-DC-1</v>
      </c>
      <c r="M5330" s="436">
        <f t="shared" si="1086"/>
        <v>29</v>
      </c>
      <c r="N5330" s="437">
        <f t="shared" si="1092"/>
        <v>5</v>
      </c>
      <c r="O5330" s="437"/>
      <c r="P5330" s="430" t="str">
        <f t="shared" si="1087"/>
        <v/>
      </c>
      <c r="U5330" s="177">
        <v>32</v>
      </c>
      <c r="V5330" s="177" t="s">
        <v>3019</v>
      </c>
      <c r="W5330" s="177" t="s">
        <v>2619</v>
      </c>
      <c r="X5330" s="177" t="s">
        <v>2694</v>
      </c>
      <c r="Y5330" s="177" t="s">
        <v>4351</v>
      </c>
      <c r="Z5330" s="177" t="s">
        <v>7124</v>
      </c>
      <c r="AA5330" s="525" t="s">
        <v>4352</v>
      </c>
      <c r="AB5330" s="399" t="str">
        <f t="shared" si="1088"/>
        <v>DC2KV74</v>
      </c>
      <c r="AC5330" s="399" t="str">
        <f t="shared" si="1089"/>
        <v>DC2KV74-DC</v>
      </c>
      <c r="AD5330" t="str">
        <f>Y5330&amp;"-"&amp;VLOOKUP(AC5330,'LICH THI'!C:AA,9,0)</f>
        <v>64DCQT3055-42484</v>
      </c>
      <c r="AE5330">
        <f t="shared" si="1090"/>
        <v>1</v>
      </c>
    </row>
    <row r="5331" spans="1:31" x14ac:dyDescent="0.25">
      <c r="A5331" s="436" t="str">
        <f t="shared" si="1080"/>
        <v>DC2KV74-DC-54</v>
      </c>
      <c r="B5331" s="436">
        <f>COUNTIF(AC$4:AC5331,AC5331)</f>
        <v>54</v>
      </c>
      <c r="C5331" s="436" t="str">
        <f t="shared" si="1081"/>
        <v>DC2KV74-DC</v>
      </c>
      <c r="D5331" s="436">
        <f>VLOOKUP(C5331,'LICH THI'!C:AA,12,0)</f>
        <v>55</v>
      </c>
      <c r="E5331" s="436">
        <f>VLOOKUP(C5331,'LICH THI'!C:AA,13,0)</f>
        <v>45</v>
      </c>
      <c r="F5331" s="436">
        <f t="shared" si="1091"/>
        <v>10</v>
      </c>
      <c r="G5331" s="436">
        <f>VLOOKUP(C5331,'LICH THI'!C:AA,14,0)</f>
        <v>2</v>
      </c>
      <c r="H5331" s="436">
        <f t="shared" si="1082"/>
        <v>2</v>
      </c>
      <c r="I5331" s="436" t="str">
        <f t="shared" si="1083"/>
        <v>Nguyễn Thị Minh Trang</v>
      </c>
      <c r="J5331" s="436"/>
      <c r="K5331" s="436">
        <f t="shared" si="1084"/>
        <v>1</v>
      </c>
      <c r="L5331" s="436" t="str">
        <f t="shared" si="1085"/>
        <v>DC2KV74-DC-1</v>
      </c>
      <c r="M5331" s="436">
        <f t="shared" si="1086"/>
        <v>29</v>
      </c>
      <c r="N5331" s="437">
        <f t="shared" si="1092"/>
        <v>6</v>
      </c>
      <c r="O5331" s="437"/>
      <c r="P5331" s="430" t="str">
        <f t="shared" si="1087"/>
        <v/>
      </c>
      <c r="U5331" s="177">
        <v>50</v>
      </c>
      <c r="V5331" s="177" t="s">
        <v>3046</v>
      </c>
      <c r="W5331" s="177" t="s">
        <v>5632</v>
      </c>
      <c r="X5331" s="177" t="s">
        <v>2694</v>
      </c>
      <c r="Y5331" s="177" t="s">
        <v>5633</v>
      </c>
      <c r="Z5331" s="177" t="s">
        <v>7124</v>
      </c>
      <c r="AA5331" s="525" t="s">
        <v>4289</v>
      </c>
      <c r="AB5331" s="399" t="str">
        <f t="shared" si="1088"/>
        <v>DC2KV74</v>
      </c>
      <c r="AC5331" s="399" t="str">
        <f t="shared" si="1089"/>
        <v>DC2KV74-DC</v>
      </c>
      <c r="AD5331" t="str">
        <f>Y5331&amp;"-"&amp;VLOOKUP(AC5331,'LICH THI'!C:AA,9,0)</f>
        <v>63DCKT3202-42484</v>
      </c>
      <c r="AE5331">
        <f t="shared" si="1090"/>
        <v>1</v>
      </c>
    </row>
    <row r="5332" spans="1:31" x14ac:dyDescent="0.25">
      <c r="A5332" s="436" t="str">
        <f t="shared" si="1080"/>
        <v>DC2KV74-DC-55</v>
      </c>
      <c r="B5332" s="436">
        <f>COUNTIF(AC$4:AC5332,AC5332)</f>
        <v>55</v>
      </c>
      <c r="C5332" s="436" t="str">
        <f t="shared" si="1081"/>
        <v>DC2KV74-DC</v>
      </c>
      <c r="D5332" s="436">
        <f>VLOOKUP(C5332,'LICH THI'!C:AA,12,0)</f>
        <v>55</v>
      </c>
      <c r="E5332" s="436">
        <f>VLOOKUP(C5332,'LICH THI'!C:AA,13,0)</f>
        <v>45</v>
      </c>
      <c r="F5332" s="436">
        <f t="shared" si="1091"/>
        <v>10</v>
      </c>
      <c r="G5332" s="436">
        <f>VLOOKUP(C5332,'LICH THI'!C:AA,14,0)</f>
        <v>2</v>
      </c>
      <c r="H5332" s="436">
        <f t="shared" si="1082"/>
        <v>2</v>
      </c>
      <c r="I5332" s="436" t="str">
        <f t="shared" si="1083"/>
        <v>Phạm Thành Trung</v>
      </c>
      <c r="J5332" s="436"/>
      <c r="K5332" s="436">
        <f t="shared" si="1084"/>
        <v>1</v>
      </c>
      <c r="L5332" s="436" t="str">
        <f t="shared" si="1085"/>
        <v>DC2KV74-DC-1</v>
      </c>
      <c r="M5332" s="436">
        <f t="shared" si="1086"/>
        <v>29</v>
      </c>
      <c r="N5332" s="437">
        <f t="shared" si="1092"/>
        <v>7</v>
      </c>
      <c r="O5332" s="437"/>
      <c r="P5332" s="430" t="str">
        <f t="shared" si="1087"/>
        <v/>
      </c>
      <c r="U5332" s="177">
        <v>13</v>
      </c>
      <c r="V5332" s="177" t="s">
        <v>3366</v>
      </c>
      <c r="W5332" s="177" t="s">
        <v>3235</v>
      </c>
      <c r="X5332" s="177" t="s">
        <v>3160</v>
      </c>
      <c r="Y5332" s="177" t="s">
        <v>7125</v>
      </c>
      <c r="Z5332" s="177" t="s">
        <v>7124</v>
      </c>
      <c r="AA5332" s="525" t="s">
        <v>4539</v>
      </c>
      <c r="AB5332" s="399" t="str">
        <f t="shared" si="1088"/>
        <v>DC2KV74</v>
      </c>
      <c r="AC5332" s="399" t="str">
        <f t="shared" si="1089"/>
        <v>DC2KV74-DC</v>
      </c>
      <c r="AD5332" t="str">
        <f>Y5332&amp;"-"&amp;VLOOKUP(AC5332,'LICH THI'!C:AA,9,0)</f>
        <v>64DCKT3113-42484</v>
      </c>
      <c r="AE5332">
        <f t="shared" si="1090"/>
        <v>1</v>
      </c>
    </row>
    <row r="5333" spans="1:31" x14ac:dyDescent="0.25">
      <c r="A5333" s="436" t="str">
        <f t="shared" si="1080"/>
        <v>DC2KV77-DC-1</v>
      </c>
      <c r="B5333" s="436">
        <f>COUNTIF(AC$4:AC5333,AC5333)</f>
        <v>1</v>
      </c>
      <c r="C5333" s="436" t="str">
        <f t="shared" si="1081"/>
        <v>DC2KV77-DC</v>
      </c>
      <c r="D5333" s="436">
        <f>VLOOKUP(C5333,'LICH THI'!C:AA,12,0)</f>
        <v>102</v>
      </c>
      <c r="E5333" s="436">
        <f>VLOOKUP(C5333,'LICH THI'!C:AA,13,0)</f>
        <v>45</v>
      </c>
      <c r="F5333" s="436">
        <f t="shared" si="1091"/>
        <v>45</v>
      </c>
      <c r="G5333" s="436">
        <f>VLOOKUP(C5333,'LICH THI'!C:AA,14,0)</f>
        <v>3</v>
      </c>
      <c r="H5333" s="436">
        <f t="shared" si="1082"/>
        <v>1</v>
      </c>
      <c r="I5333" s="436" t="str">
        <f t="shared" si="1083"/>
        <v>Bùi Thị Tú Anh</v>
      </c>
      <c r="J5333" s="436"/>
      <c r="K5333" s="436">
        <f t="shared" si="1084"/>
        <v>2</v>
      </c>
      <c r="L5333" s="436" t="str">
        <f t="shared" si="1085"/>
        <v>DC2KV77-DC-2</v>
      </c>
      <c r="M5333" s="436">
        <f t="shared" si="1086"/>
        <v>32</v>
      </c>
      <c r="N5333" s="437">
        <f t="shared" si="1092"/>
        <v>65</v>
      </c>
      <c r="O5333" s="437"/>
      <c r="P5333" s="430" t="str">
        <f t="shared" si="1087"/>
        <v/>
      </c>
      <c r="U5333" s="177">
        <v>71</v>
      </c>
      <c r="V5333" s="177" t="s">
        <v>3556</v>
      </c>
      <c r="W5333" s="177" t="s">
        <v>5614</v>
      </c>
      <c r="X5333" s="177" t="s">
        <v>2611</v>
      </c>
      <c r="Y5333" s="177" t="s">
        <v>5615</v>
      </c>
      <c r="Z5333" s="177" t="s">
        <v>5553</v>
      </c>
      <c r="AA5333" s="525" t="s">
        <v>5616</v>
      </c>
      <c r="AB5333" s="399" t="str">
        <f t="shared" si="1088"/>
        <v>DC2KV77</v>
      </c>
      <c r="AC5333" s="399" t="str">
        <f t="shared" si="1089"/>
        <v>DC2KV77-DC</v>
      </c>
      <c r="AD5333" t="str">
        <f>Y5333&amp;"-"&amp;VLOOKUP(AC5333,'LICH THI'!C:AA,9,0)</f>
        <v>65DCQT22912-42470</v>
      </c>
      <c r="AE5333">
        <f t="shared" si="1090"/>
        <v>1</v>
      </c>
    </row>
    <row r="5334" spans="1:31" x14ac:dyDescent="0.25">
      <c r="A5334" s="436" t="str">
        <f t="shared" si="1080"/>
        <v>DC2KV77-DC-2</v>
      </c>
      <c r="B5334" s="436">
        <f>COUNTIF(AC$4:AC5334,AC5334)</f>
        <v>2</v>
      </c>
      <c r="C5334" s="436" t="str">
        <f t="shared" si="1081"/>
        <v>DC2KV77-DC</v>
      </c>
      <c r="D5334" s="436">
        <f>VLOOKUP(C5334,'LICH THI'!C:AA,12,0)</f>
        <v>102</v>
      </c>
      <c r="E5334" s="436">
        <f>VLOOKUP(C5334,'LICH THI'!C:AA,13,0)</f>
        <v>45</v>
      </c>
      <c r="F5334" s="436">
        <f t="shared" si="1091"/>
        <v>45</v>
      </c>
      <c r="G5334" s="436">
        <f>VLOOKUP(C5334,'LICH THI'!C:AA,14,0)</f>
        <v>3</v>
      </c>
      <c r="H5334" s="436">
        <f t="shared" si="1082"/>
        <v>1</v>
      </c>
      <c r="I5334" s="436" t="str">
        <f t="shared" si="1083"/>
        <v>Đoàn Thị Ngọc Anh</v>
      </c>
      <c r="J5334" s="436"/>
      <c r="K5334" s="436">
        <f t="shared" si="1084"/>
        <v>2</v>
      </c>
      <c r="L5334" s="436" t="str">
        <f t="shared" si="1085"/>
        <v>DC2KV77-DC-2</v>
      </c>
      <c r="M5334" s="436">
        <f t="shared" si="1086"/>
        <v>32</v>
      </c>
      <c r="N5334" s="437">
        <f t="shared" si="1092"/>
        <v>66</v>
      </c>
      <c r="O5334" s="437"/>
      <c r="P5334" s="430" t="str">
        <f t="shared" si="1087"/>
        <v/>
      </c>
      <c r="U5334" s="177">
        <v>88</v>
      </c>
      <c r="V5334" s="177" t="s">
        <v>3046</v>
      </c>
      <c r="W5334" s="177" t="s">
        <v>4247</v>
      </c>
      <c r="X5334" s="177" t="s">
        <v>2611</v>
      </c>
      <c r="Y5334" s="177" t="s">
        <v>4248</v>
      </c>
      <c r="Z5334" s="177" t="s">
        <v>5553</v>
      </c>
      <c r="AA5334" s="525" t="s">
        <v>4249</v>
      </c>
      <c r="AB5334" s="399" t="str">
        <f t="shared" si="1088"/>
        <v>DC2KV77</v>
      </c>
      <c r="AC5334" s="399" t="str">
        <f t="shared" si="1089"/>
        <v>DC2KV77-DC</v>
      </c>
      <c r="AD5334" t="str">
        <f>Y5334&amp;"-"&amp;VLOOKUP(AC5334,'LICH THI'!C:AA,9,0)</f>
        <v>63DCKT3289-42470</v>
      </c>
      <c r="AE5334">
        <f t="shared" si="1090"/>
        <v>1</v>
      </c>
    </row>
    <row r="5335" spans="1:31" x14ac:dyDescent="0.25">
      <c r="A5335" s="436" t="str">
        <f t="shared" si="1080"/>
        <v>DC2KV77-DC-3</v>
      </c>
      <c r="B5335" s="436">
        <f>COUNTIF(AC$4:AC5335,AC5335)</f>
        <v>3</v>
      </c>
      <c r="C5335" s="436" t="str">
        <f t="shared" si="1081"/>
        <v>DC2KV77-DC</v>
      </c>
      <c r="D5335" s="436">
        <f>VLOOKUP(C5335,'LICH THI'!C:AA,12,0)</f>
        <v>102</v>
      </c>
      <c r="E5335" s="436">
        <f>VLOOKUP(C5335,'LICH THI'!C:AA,13,0)</f>
        <v>45</v>
      </c>
      <c r="F5335" s="436">
        <f t="shared" si="1091"/>
        <v>45</v>
      </c>
      <c r="G5335" s="436">
        <f>VLOOKUP(C5335,'LICH THI'!C:AA,14,0)</f>
        <v>3</v>
      </c>
      <c r="H5335" s="436">
        <f t="shared" si="1082"/>
        <v>1</v>
      </c>
      <c r="I5335" s="436" t="str">
        <f t="shared" si="1083"/>
        <v>Nguyễn Thị Kim Anh</v>
      </c>
      <c r="J5335" s="436"/>
      <c r="K5335" s="436">
        <f t="shared" si="1084"/>
        <v>2</v>
      </c>
      <c r="L5335" s="436" t="str">
        <f t="shared" si="1085"/>
        <v>DC2KV77-DC-2</v>
      </c>
      <c r="M5335" s="436">
        <f t="shared" si="1086"/>
        <v>32</v>
      </c>
      <c r="N5335" s="437">
        <f t="shared" si="1092"/>
        <v>67</v>
      </c>
      <c r="O5335" s="437"/>
      <c r="P5335" s="430" t="str">
        <f t="shared" si="1087"/>
        <v/>
      </c>
      <c r="U5335" s="177">
        <v>59</v>
      </c>
      <c r="V5335" s="177" t="s">
        <v>4382</v>
      </c>
      <c r="W5335" s="177" t="s">
        <v>4995</v>
      </c>
      <c r="X5335" s="177" t="s">
        <v>2611</v>
      </c>
      <c r="Y5335" s="177" t="s">
        <v>5595</v>
      </c>
      <c r="Z5335" s="177" t="s">
        <v>5553</v>
      </c>
      <c r="AA5335" s="525" t="s">
        <v>5596</v>
      </c>
      <c r="AB5335" s="399" t="str">
        <f t="shared" si="1088"/>
        <v>DC2KV77</v>
      </c>
      <c r="AC5335" s="399" t="str">
        <f t="shared" si="1089"/>
        <v>DC2KV77-DC</v>
      </c>
      <c r="AD5335" t="str">
        <f>Y5335&amp;"-"&amp;VLOOKUP(AC5335,'LICH THI'!C:AA,9,0)</f>
        <v>65DCQT20010-42470</v>
      </c>
      <c r="AE5335">
        <f t="shared" si="1090"/>
        <v>1</v>
      </c>
    </row>
    <row r="5336" spans="1:31" x14ac:dyDescent="0.25">
      <c r="A5336" s="436" t="str">
        <f t="shared" si="1080"/>
        <v>DC2KV77-DC-4</v>
      </c>
      <c r="B5336" s="436">
        <f>COUNTIF(AC$4:AC5336,AC5336)</f>
        <v>4</v>
      </c>
      <c r="C5336" s="436" t="str">
        <f t="shared" si="1081"/>
        <v>DC2KV77-DC</v>
      </c>
      <c r="D5336" s="436">
        <f>VLOOKUP(C5336,'LICH THI'!C:AA,12,0)</f>
        <v>102</v>
      </c>
      <c r="E5336" s="436">
        <f>VLOOKUP(C5336,'LICH THI'!C:AA,13,0)</f>
        <v>45</v>
      </c>
      <c r="F5336" s="436">
        <f t="shared" si="1091"/>
        <v>45</v>
      </c>
      <c r="G5336" s="436">
        <f>VLOOKUP(C5336,'LICH THI'!C:AA,14,0)</f>
        <v>3</v>
      </c>
      <c r="H5336" s="436">
        <f t="shared" si="1082"/>
        <v>1</v>
      </c>
      <c r="I5336" s="436" t="str">
        <f t="shared" si="1083"/>
        <v>Nguyễn Thị Lan Anh</v>
      </c>
      <c r="J5336" s="436"/>
      <c r="K5336" s="436">
        <f t="shared" si="1084"/>
        <v>2</v>
      </c>
      <c r="L5336" s="436" t="str">
        <f t="shared" si="1085"/>
        <v>DC2KV77-DC-2</v>
      </c>
      <c r="M5336" s="436">
        <f t="shared" si="1086"/>
        <v>32</v>
      </c>
      <c r="N5336" s="437">
        <f t="shared" si="1092"/>
        <v>68</v>
      </c>
      <c r="O5336" s="437"/>
      <c r="P5336" s="430" t="str">
        <f t="shared" si="1087"/>
        <v/>
      </c>
      <c r="U5336" s="177">
        <v>1</v>
      </c>
      <c r="V5336" s="177" t="s">
        <v>4262</v>
      </c>
      <c r="W5336" s="177" t="s">
        <v>2701</v>
      </c>
      <c r="X5336" s="177" t="s">
        <v>2611</v>
      </c>
      <c r="Y5336" s="177" t="s">
        <v>4327</v>
      </c>
      <c r="Z5336" s="177" t="s">
        <v>5553</v>
      </c>
      <c r="AA5336" s="525" t="s">
        <v>3387</v>
      </c>
      <c r="AB5336" s="399" t="str">
        <f t="shared" si="1088"/>
        <v>DC2KV77</v>
      </c>
      <c r="AC5336" s="399" t="str">
        <f t="shared" si="1089"/>
        <v>DC2KV77-DC</v>
      </c>
      <c r="AD5336" t="str">
        <f>Y5336&amp;"-"&amp;VLOOKUP(AC5336,'LICH THI'!C:AA,9,0)</f>
        <v>63DCKT3027-42470</v>
      </c>
      <c r="AE5336">
        <f t="shared" si="1090"/>
        <v>1</v>
      </c>
    </row>
    <row r="5337" spans="1:31" x14ac:dyDescent="0.25">
      <c r="A5337" s="436" t="str">
        <f t="shared" si="1080"/>
        <v>DC2KV77-DC-5</v>
      </c>
      <c r="B5337" s="436">
        <f>COUNTIF(AC$4:AC5337,AC5337)</f>
        <v>5</v>
      </c>
      <c r="C5337" s="436" t="str">
        <f t="shared" si="1081"/>
        <v>DC2KV77-DC</v>
      </c>
      <c r="D5337" s="436">
        <f>VLOOKUP(C5337,'LICH THI'!C:AA,12,0)</f>
        <v>102</v>
      </c>
      <c r="E5337" s="436">
        <f>VLOOKUP(C5337,'LICH THI'!C:AA,13,0)</f>
        <v>45</v>
      </c>
      <c r="F5337" s="436">
        <f t="shared" si="1091"/>
        <v>45</v>
      </c>
      <c r="G5337" s="436">
        <f>VLOOKUP(C5337,'LICH THI'!C:AA,14,0)</f>
        <v>3</v>
      </c>
      <c r="H5337" s="436">
        <f t="shared" si="1082"/>
        <v>1</v>
      </c>
      <c r="I5337" s="436" t="str">
        <f t="shared" si="1083"/>
        <v>Ngô Thị Ngọc Ánh</v>
      </c>
      <c r="J5337" s="436"/>
      <c r="K5337" s="436">
        <f t="shared" si="1084"/>
        <v>2</v>
      </c>
      <c r="L5337" s="436" t="str">
        <f t="shared" si="1085"/>
        <v>DC2KV77-DC-2</v>
      </c>
      <c r="M5337" s="436">
        <f t="shared" si="1086"/>
        <v>32</v>
      </c>
      <c r="N5337" s="437">
        <f t="shared" si="1092"/>
        <v>69</v>
      </c>
      <c r="O5337" s="437"/>
      <c r="P5337" s="430" t="str">
        <f t="shared" si="1087"/>
        <v/>
      </c>
      <c r="U5337" s="177">
        <v>31</v>
      </c>
      <c r="V5337" s="177" t="s">
        <v>3378</v>
      </c>
      <c r="W5337" s="177" t="s">
        <v>5574</v>
      </c>
      <c r="X5337" s="177" t="s">
        <v>3021</v>
      </c>
      <c r="Y5337" s="177" t="s">
        <v>5575</v>
      </c>
      <c r="Z5337" s="177" t="s">
        <v>5553</v>
      </c>
      <c r="AA5337" s="525" t="s">
        <v>5576</v>
      </c>
      <c r="AB5337" s="399" t="str">
        <f t="shared" si="1088"/>
        <v>DC2KV77</v>
      </c>
      <c r="AC5337" s="399" t="str">
        <f t="shared" si="1089"/>
        <v>DC2KV77-DC</v>
      </c>
      <c r="AD5337" t="str">
        <f>Y5337&amp;"-"&amp;VLOOKUP(AC5337,'LICH THI'!C:AA,9,0)</f>
        <v>64DCKT3194-42470</v>
      </c>
      <c r="AE5337">
        <f t="shared" si="1090"/>
        <v>1</v>
      </c>
    </row>
    <row r="5338" spans="1:31" x14ac:dyDescent="0.25">
      <c r="A5338" s="436" t="str">
        <f t="shared" si="1080"/>
        <v>DC2KV77-DC-6</v>
      </c>
      <c r="B5338" s="436">
        <f>COUNTIF(AC$4:AC5338,AC5338)</f>
        <v>6</v>
      </c>
      <c r="C5338" s="436" t="str">
        <f t="shared" si="1081"/>
        <v>DC2KV77-DC</v>
      </c>
      <c r="D5338" s="436">
        <f>VLOOKUP(C5338,'LICH THI'!C:AA,12,0)</f>
        <v>102</v>
      </c>
      <c r="E5338" s="436">
        <f>VLOOKUP(C5338,'LICH THI'!C:AA,13,0)</f>
        <v>45</v>
      </c>
      <c r="F5338" s="436">
        <f t="shared" si="1091"/>
        <v>45</v>
      </c>
      <c r="G5338" s="436">
        <f>VLOOKUP(C5338,'LICH THI'!C:AA,14,0)</f>
        <v>3</v>
      </c>
      <c r="H5338" s="436">
        <f t="shared" si="1082"/>
        <v>1</v>
      </c>
      <c r="I5338" s="436" t="str">
        <f t="shared" si="1083"/>
        <v>Tạ Thị Tuyết Chinh</v>
      </c>
      <c r="J5338" s="436"/>
      <c r="K5338" s="436">
        <f t="shared" si="1084"/>
        <v>2</v>
      </c>
      <c r="L5338" s="436" t="str">
        <f t="shared" si="1085"/>
        <v>DC2KV77-DC-2</v>
      </c>
      <c r="M5338" s="436">
        <f t="shared" si="1086"/>
        <v>32</v>
      </c>
      <c r="N5338" s="437">
        <f t="shared" si="1092"/>
        <v>70</v>
      </c>
      <c r="O5338" s="437"/>
      <c r="P5338" s="430" t="str">
        <f t="shared" si="1087"/>
        <v/>
      </c>
      <c r="U5338" s="177">
        <v>95</v>
      </c>
      <c r="V5338" s="177" t="s">
        <v>3088</v>
      </c>
      <c r="W5338" s="177" t="s">
        <v>5634</v>
      </c>
      <c r="X5338" s="177" t="s">
        <v>4163</v>
      </c>
      <c r="Y5338" s="177" t="s">
        <v>5635</v>
      </c>
      <c r="Z5338" s="177" t="s">
        <v>5553</v>
      </c>
      <c r="AA5338" s="525" t="s">
        <v>3701</v>
      </c>
      <c r="AB5338" s="399" t="str">
        <f t="shared" si="1088"/>
        <v>DC2KV77</v>
      </c>
      <c r="AC5338" s="399" t="str">
        <f t="shared" si="1089"/>
        <v>DC2KV77-DC</v>
      </c>
      <c r="AD5338" t="str">
        <f>Y5338&amp;"-"&amp;VLOOKUP(AC5338,'LICH THI'!C:AA,9,0)</f>
        <v>63DCQT3053-42470</v>
      </c>
      <c r="AE5338">
        <f t="shared" si="1090"/>
        <v>1</v>
      </c>
    </row>
    <row r="5339" spans="1:31" x14ac:dyDescent="0.25">
      <c r="A5339" s="436" t="str">
        <f t="shared" si="1080"/>
        <v>DC2KV77-DC-7</v>
      </c>
      <c r="B5339" s="436">
        <f>COUNTIF(AC$4:AC5339,AC5339)</f>
        <v>7</v>
      </c>
      <c r="C5339" s="436" t="str">
        <f t="shared" si="1081"/>
        <v>DC2KV77-DC</v>
      </c>
      <c r="D5339" s="436">
        <f>VLOOKUP(C5339,'LICH THI'!C:AA,12,0)</f>
        <v>102</v>
      </c>
      <c r="E5339" s="436">
        <f>VLOOKUP(C5339,'LICH THI'!C:AA,13,0)</f>
        <v>45</v>
      </c>
      <c r="F5339" s="436">
        <f t="shared" si="1091"/>
        <v>45</v>
      </c>
      <c r="G5339" s="436">
        <f>VLOOKUP(C5339,'LICH THI'!C:AA,14,0)</f>
        <v>3</v>
      </c>
      <c r="H5339" s="436">
        <f t="shared" si="1082"/>
        <v>1</v>
      </c>
      <c r="I5339" s="436" t="str">
        <f t="shared" si="1083"/>
        <v>Nguyễn Bích Diệp</v>
      </c>
      <c r="J5339" s="436"/>
      <c r="K5339" s="436">
        <f t="shared" si="1084"/>
        <v>2</v>
      </c>
      <c r="L5339" s="436" t="str">
        <f t="shared" si="1085"/>
        <v>DC2KV77-DC-2</v>
      </c>
      <c r="M5339" s="436">
        <f t="shared" si="1086"/>
        <v>32</v>
      </c>
      <c r="N5339" s="437">
        <f t="shared" si="1092"/>
        <v>71</v>
      </c>
      <c r="O5339" s="437"/>
      <c r="P5339" s="430" t="str">
        <f t="shared" si="1087"/>
        <v/>
      </c>
      <c r="U5339" s="177">
        <v>50</v>
      </c>
      <c r="V5339" s="177" t="s">
        <v>3019</v>
      </c>
      <c r="W5339" s="177" t="s">
        <v>3024</v>
      </c>
      <c r="X5339" s="177" t="s">
        <v>3025</v>
      </c>
      <c r="Y5339" s="177" t="s">
        <v>3026</v>
      </c>
      <c r="Z5339" s="177" t="s">
        <v>5553</v>
      </c>
      <c r="AA5339" s="525" t="s">
        <v>3027</v>
      </c>
      <c r="AB5339" s="399" t="str">
        <f t="shared" si="1088"/>
        <v>DC2KV77</v>
      </c>
      <c r="AC5339" s="399" t="str">
        <f t="shared" si="1089"/>
        <v>DC2KV77-DC</v>
      </c>
      <c r="AD5339" t="str">
        <f>Y5339&amp;"-"&amp;VLOOKUP(AC5339,'LICH THI'!C:AA,9,0)</f>
        <v>64DCQT3111-42470</v>
      </c>
      <c r="AE5339">
        <f t="shared" si="1090"/>
        <v>1</v>
      </c>
    </row>
    <row r="5340" spans="1:31" x14ac:dyDescent="0.25">
      <c r="A5340" s="436" t="str">
        <f t="shared" si="1080"/>
        <v>DC2KV77-DC-8</v>
      </c>
      <c r="B5340" s="436">
        <f>COUNTIF(AC$4:AC5340,AC5340)</f>
        <v>8</v>
      </c>
      <c r="C5340" s="436" t="str">
        <f t="shared" si="1081"/>
        <v>DC2KV77-DC</v>
      </c>
      <c r="D5340" s="436">
        <f>VLOOKUP(C5340,'LICH THI'!C:AA,12,0)</f>
        <v>102</v>
      </c>
      <c r="E5340" s="436">
        <f>VLOOKUP(C5340,'LICH THI'!C:AA,13,0)</f>
        <v>45</v>
      </c>
      <c r="F5340" s="436">
        <f t="shared" si="1091"/>
        <v>45</v>
      </c>
      <c r="G5340" s="436">
        <f>VLOOKUP(C5340,'LICH THI'!C:AA,14,0)</f>
        <v>3</v>
      </c>
      <c r="H5340" s="436">
        <f t="shared" si="1082"/>
        <v>1</v>
      </c>
      <c r="I5340" s="436" t="str">
        <f t="shared" si="1083"/>
        <v>Mai Thị Dung</v>
      </c>
      <c r="J5340" s="436"/>
      <c r="K5340" s="436">
        <f t="shared" si="1084"/>
        <v>2</v>
      </c>
      <c r="L5340" s="436" t="str">
        <f t="shared" si="1085"/>
        <v>DC2KV77-DC-2</v>
      </c>
      <c r="M5340" s="436">
        <f t="shared" si="1086"/>
        <v>32</v>
      </c>
      <c r="N5340" s="437">
        <f t="shared" si="1092"/>
        <v>72</v>
      </c>
      <c r="O5340" s="437"/>
      <c r="P5340" s="430" t="str">
        <f t="shared" si="1087"/>
        <v/>
      </c>
      <c r="U5340" s="177">
        <v>18</v>
      </c>
      <c r="V5340" s="177" t="s">
        <v>2707</v>
      </c>
      <c r="W5340" s="177" t="s">
        <v>3252</v>
      </c>
      <c r="X5340" s="177" t="s">
        <v>3823</v>
      </c>
      <c r="Y5340" s="177" t="s">
        <v>5560</v>
      </c>
      <c r="Z5340" s="177" t="s">
        <v>5553</v>
      </c>
      <c r="AA5340" s="525" t="s">
        <v>5561</v>
      </c>
      <c r="AB5340" s="399" t="str">
        <f t="shared" si="1088"/>
        <v>DC2KV77</v>
      </c>
      <c r="AC5340" s="399" t="str">
        <f t="shared" si="1089"/>
        <v>DC2KV77-DC</v>
      </c>
      <c r="AD5340" t="str">
        <f>Y5340&amp;"-"&amp;VLOOKUP(AC5340,'LICH THI'!C:AA,9,0)</f>
        <v>63DCQT3087-42470</v>
      </c>
      <c r="AE5340">
        <f t="shared" si="1090"/>
        <v>1</v>
      </c>
    </row>
    <row r="5341" spans="1:31" x14ac:dyDescent="0.25">
      <c r="A5341" s="436" t="str">
        <f t="shared" si="1080"/>
        <v>DC2KV77-DC-9</v>
      </c>
      <c r="B5341" s="436">
        <f>COUNTIF(AC$4:AC5341,AC5341)</f>
        <v>9</v>
      </c>
      <c r="C5341" s="436" t="str">
        <f t="shared" si="1081"/>
        <v>DC2KV77-DC</v>
      </c>
      <c r="D5341" s="436">
        <f>VLOOKUP(C5341,'LICH THI'!C:AA,12,0)</f>
        <v>102</v>
      </c>
      <c r="E5341" s="436">
        <f>VLOOKUP(C5341,'LICH THI'!C:AA,13,0)</f>
        <v>45</v>
      </c>
      <c r="F5341" s="436">
        <f t="shared" si="1091"/>
        <v>45</v>
      </c>
      <c r="G5341" s="436">
        <f>VLOOKUP(C5341,'LICH THI'!C:AA,14,0)</f>
        <v>3</v>
      </c>
      <c r="H5341" s="436">
        <f t="shared" si="1082"/>
        <v>1</v>
      </c>
      <c r="I5341" s="436" t="str">
        <f t="shared" si="1083"/>
        <v>Trần Thị Dung</v>
      </c>
      <c r="J5341" s="436"/>
      <c r="K5341" s="436">
        <f t="shared" si="1084"/>
        <v>2</v>
      </c>
      <c r="L5341" s="436" t="str">
        <f t="shared" si="1085"/>
        <v>DC2KV77-DC-2</v>
      </c>
      <c r="M5341" s="436">
        <f t="shared" si="1086"/>
        <v>32</v>
      </c>
      <c r="N5341" s="437">
        <f t="shared" si="1092"/>
        <v>73</v>
      </c>
      <c r="O5341" s="437"/>
      <c r="P5341" s="430" t="str">
        <f t="shared" si="1087"/>
        <v/>
      </c>
      <c r="U5341" s="177">
        <v>32</v>
      </c>
      <c r="V5341" s="177" t="s">
        <v>3378</v>
      </c>
      <c r="W5341" s="177" t="s">
        <v>2716</v>
      </c>
      <c r="X5341" s="177" t="s">
        <v>3823</v>
      </c>
      <c r="Y5341" s="177" t="s">
        <v>3824</v>
      </c>
      <c r="Z5341" s="177" t="s">
        <v>5553</v>
      </c>
      <c r="AA5341" s="525" t="s">
        <v>3825</v>
      </c>
      <c r="AB5341" s="399" t="str">
        <f t="shared" si="1088"/>
        <v>DC2KV77</v>
      </c>
      <c r="AC5341" s="399" t="str">
        <f t="shared" si="1089"/>
        <v>DC2KV77-DC</v>
      </c>
      <c r="AD5341" t="str">
        <f>Y5341&amp;"-"&amp;VLOOKUP(AC5341,'LICH THI'!C:AA,9,0)</f>
        <v>64DCKT3177-42470</v>
      </c>
      <c r="AE5341">
        <f t="shared" si="1090"/>
        <v>1</v>
      </c>
    </row>
    <row r="5342" spans="1:31" x14ac:dyDescent="0.25">
      <c r="A5342" s="436" t="str">
        <f t="shared" si="1080"/>
        <v>DC2KV77-DC-10</v>
      </c>
      <c r="B5342" s="436">
        <f>COUNTIF(AC$4:AC5342,AC5342)</f>
        <v>10</v>
      </c>
      <c r="C5342" s="436" t="str">
        <f t="shared" si="1081"/>
        <v>DC2KV77-DC</v>
      </c>
      <c r="D5342" s="436">
        <f>VLOOKUP(C5342,'LICH THI'!C:AA,12,0)</f>
        <v>102</v>
      </c>
      <c r="E5342" s="436">
        <f>VLOOKUP(C5342,'LICH THI'!C:AA,13,0)</f>
        <v>45</v>
      </c>
      <c r="F5342" s="436">
        <f t="shared" si="1091"/>
        <v>45</v>
      </c>
      <c r="G5342" s="436">
        <f>VLOOKUP(C5342,'LICH THI'!C:AA,14,0)</f>
        <v>3</v>
      </c>
      <c r="H5342" s="436">
        <f t="shared" si="1082"/>
        <v>1</v>
      </c>
      <c r="I5342" s="436" t="str">
        <f t="shared" si="1083"/>
        <v>Nguyễn Đắc Dũng</v>
      </c>
      <c r="J5342" s="436"/>
      <c r="K5342" s="436">
        <f t="shared" si="1084"/>
        <v>2</v>
      </c>
      <c r="L5342" s="436" t="str">
        <f t="shared" si="1085"/>
        <v>DC2KV77-DC-2</v>
      </c>
      <c r="M5342" s="436">
        <f t="shared" si="1086"/>
        <v>32</v>
      </c>
      <c r="N5342" s="437">
        <f t="shared" si="1092"/>
        <v>74</v>
      </c>
      <c r="O5342" s="437"/>
      <c r="P5342" s="430" t="str">
        <f t="shared" si="1087"/>
        <v/>
      </c>
      <c r="U5342" s="177">
        <v>96</v>
      </c>
      <c r="V5342" s="177" t="s">
        <v>3088</v>
      </c>
      <c r="W5342" s="177" t="s">
        <v>3997</v>
      </c>
      <c r="X5342" s="177" t="s">
        <v>2827</v>
      </c>
      <c r="Y5342" s="177" t="s">
        <v>5636</v>
      </c>
      <c r="Z5342" s="177" t="s">
        <v>5553</v>
      </c>
      <c r="AA5342" s="525" t="s">
        <v>5637</v>
      </c>
      <c r="AB5342" s="399" t="str">
        <f t="shared" si="1088"/>
        <v>DC2KV77</v>
      </c>
      <c r="AC5342" s="399" t="str">
        <f t="shared" si="1089"/>
        <v>DC2KV77-DC</v>
      </c>
      <c r="AD5342" t="str">
        <f>Y5342&amp;"-"&amp;VLOOKUP(AC5342,'LICH THI'!C:AA,9,0)</f>
        <v>63DCQT3024-42470</v>
      </c>
      <c r="AE5342">
        <f t="shared" si="1090"/>
        <v>1</v>
      </c>
    </row>
    <row r="5343" spans="1:31" x14ac:dyDescent="0.25">
      <c r="A5343" s="436" t="str">
        <f t="shared" si="1080"/>
        <v>DC2KV77-DC-11</v>
      </c>
      <c r="B5343" s="436">
        <f>COUNTIF(AC$4:AC5343,AC5343)</f>
        <v>11</v>
      </c>
      <c r="C5343" s="436" t="str">
        <f t="shared" si="1081"/>
        <v>DC2KV77-DC</v>
      </c>
      <c r="D5343" s="436">
        <f>VLOOKUP(C5343,'LICH THI'!C:AA,12,0)</f>
        <v>102</v>
      </c>
      <c r="E5343" s="436">
        <f>VLOOKUP(C5343,'LICH THI'!C:AA,13,0)</f>
        <v>45</v>
      </c>
      <c r="F5343" s="436">
        <f t="shared" si="1091"/>
        <v>45</v>
      </c>
      <c r="G5343" s="436">
        <f>VLOOKUP(C5343,'LICH THI'!C:AA,14,0)</f>
        <v>3</v>
      </c>
      <c r="H5343" s="436">
        <f t="shared" si="1082"/>
        <v>1</v>
      </c>
      <c r="I5343" s="436" t="str">
        <f t="shared" si="1083"/>
        <v>Mai Thị Gấm</v>
      </c>
      <c r="J5343" s="436"/>
      <c r="K5343" s="436">
        <f t="shared" si="1084"/>
        <v>2</v>
      </c>
      <c r="L5343" s="436" t="str">
        <f t="shared" si="1085"/>
        <v>DC2KV77-DC-2</v>
      </c>
      <c r="M5343" s="436">
        <f t="shared" si="1086"/>
        <v>32</v>
      </c>
      <c r="N5343" s="437">
        <f t="shared" si="1092"/>
        <v>75</v>
      </c>
      <c r="O5343" s="437"/>
      <c r="P5343" s="430" t="str">
        <f t="shared" si="1087"/>
        <v/>
      </c>
      <c r="U5343" s="177">
        <v>42</v>
      </c>
      <c r="V5343" s="177" t="s">
        <v>3826</v>
      </c>
      <c r="W5343" s="177" t="s">
        <v>3252</v>
      </c>
      <c r="X5343" s="177" t="s">
        <v>4496</v>
      </c>
      <c r="Y5343" s="177" t="s">
        <v>5583</v>
      </c>
      <c r="Z5343" s="177" t="s">
        <v>5553</v>
      </c>
      <c r="AA5343" s="525" t="s">
        <v>2816</v>
      </c>
      <c r="AB5343" s="399" t="str">
        <f t="shared" si="1088"/>
        <v>DC2KV77</v>
      </c>
      <c r="AC5343" s="399" t="str">
        <f t="shared" si="1089"/>
        <v>DC2KV77-DC</v>
      </c>
      <c r="AD5343" t="str">
        <f>Y5343&amp;"-"&amp;VLOOKUP(AC5343,'LICH THI'!C:AA,9,0)</f>
        <v>64DCKT3174-42470</v>
      </c>
      <c r="AE5343">
        <f t="shared" si="1090"/>
        <v>1</v>
      </c>
    </row>
    <row r="5344" spans="1:31" x14ac:dyDescent="0.25">
      <c r="A5344" s="436" t="str">
        <f t="shared" si="1080"/>
        <v>DC2KV77-DC-12</v>
      </c>
      <c r="B5344" s="436">
        <f>COUNTIF(AC$4:AC5344,AC5344)</f>
        <v>12</v>
      </c>
      <c r="C5344" s="436" t="str">
        <f t="shared" si="1081"/>
        <v>DC2KV77-DC</v>
      </c>
      <c r="D5344" s="436">
        <f>VLOOKUP(C5344,'LICH THI'!C:AA,12,0)</f>
        <v>102</v>
      </c>
      <c r="E5344" s="436">
        <f>VLOOKUP(C5344,'LICH THI'!C:AA,13,0)</f>
        <v>45</v>
      </c>
      <c r="F5344" s="436">
        <f t="shared" si="1091"/>
        <v>45</v>
      </c>
      <c r="G5344" s="436">
        <f>VLOOKUP(C5344,'LICH THI'!C:AA,14,0)</f>
        <v>3</v>
      </c>
      <c r="H5344" s="436">
        <f t="shared" si="1082"/>
        <v>1</v>
      </c>
      <c r="I5344" s="436" t="str">
        <f t="shared" si="1083"/>
        <v>Đỗ Hải Hà</v>
      </c>
      <c r="J5344" s="436"/>
      <c r="K5344" s="436">
        <f t="shared" si="1084"/>
        <v>2</v>
      </c>
      <c r="L5344" s="436" t="str">
        <f t="shared" si="1085"/>
        <v>DC2KV77-DC-2</v>
      </c>
      <c r="M5344" s="436">
        <f t="shared" si="1086"/>
        <v>32</v>
      </c>
      <c r="N5344" s="437">
        <f t="shared" si="1092"/>
        <v>76</v>
      </c>
      <c r="O5344" s="437"/>
      <c r="P5344" s="430" t="str">
        <f t="shared" si="1087"/>
        <v/>
      </c>
      <c r="U5344" s="177">
        <v>60</v>
      </c>
      <c r="V5344" s="177" t="s">
        <v>4382</v>
      </c>
      <c r="W5344" s="177" t="s">
        <v>4384</v>
      </c>
      <c r="X5344" s="177" t="s">
        <v>3163</v>
      </c>
      <c r="Y5344" s="177" t="s">
        <v>4385</v>
      </c>
      <c r="Z5344" s="177" t="s">
        <v>5553</v>
      </c>
      <c r="AA5344" s="525" t="s">
        <v>4386</v>
      </c>
      <c r="AB5344" s="399" t="str">
        <f t="shared" si="1088"/>
        <v>DC2KV77</v>
      </c>
      <c r="AC5344" s="399" t="str">
        <f t="shared" si="1089"/>
        <v>DC2KV77-DC</v>
      </c>
      <c r="AD5344" t="str">
        <f>Y5344&amp;"-"&amp;VLOOKUP(AC5344,'LICH THI'!C:AA,9,0)</f>
        <v>65DCQT20116-42470</v>
      </c>
      <c r="AE5344">
        <f t="shared" si="1090"/>
        <v>1</v>
      </c>
    </row>
    <row r="5345" spans="1:31" x14ac:dyDescent="0.25">
      <c r="A5345" s="436" t="str">
        <f t="shared" si="1080"/>
        <v>DC2KV77-DC-13</v>
      </c>
      <c r="B5345" s="436">
        <f>COUNTIF(AC$4:AC5345,AC5345)</f>
        <v>13</v>
      </c>
      <c r="C5345" s="436" t="str">
        <f t="shared" si="1081"/>
        <v>DC2KV77-DC</v>
      </c>
      <c r="D5345" s="436">
        <f>VLOOKUP(C5345,'LICH THI'!C:AA,12,0)</f>
        <v>102</v>
      </c>
      <c r="E5345" s="436">
        <f>VLOOKUP(C5345,'LICH THI'!C:AA,13,0)</f>
        <v>45</v>
      </c>
      <c r="F5345" s="436">
        <f t="shared" si="1091"/>
        <v>45</v>
      </c>
      <c r="G5345" s="436">
        <f>VLOOKUP(C5345,'LICH THI'!C:AA,14,0)</f>
        <v>3</v>
      </c>
      <c r="H5345" s="436">
        <f t="shared" si="1082"/>
        <v>1</v>
      </c>
      <c r="I5345" s="436" t="str">
        <f t="shared" si="1083"/>
        <v>Khuất Thị Hà</v>
      </c>
      <c r="J5345" s="436"/>
      <c r="K5345" s="436">
        <f t="shared" si="1084"/>
        <v>2</v>
      </c>
      <c r="L5345" s="436" t="str">
        <f t="shared" si="1085"/>
        <v>DC2KV77-DC-2</v>
      </c>
      <c r="M5345" s="436">
        <f t="shared" si="1086"/>
        <v>32</v>
      </c>
      <c r="N5345" s="437">
        <f t="shared" si="1092"/>
        <v>77</v>
      </c>
      <c r="O5345" s="437"/>
      <c r="P5345" s="430" t="str">
        <f t="shared" si="1087"/>
        <v/>
      </c>
      <c r="U5345" s="177">
        <v>72</v>
      </c>
      <c r="V5345" s="177" t="s">
        <v>3556</v>
      </c>
      <c r="W5345" s="177" t="s">
        <v>4414</v>
      </c>
      <c r="X5345" s="177" t="s">
        <v>3163</v>
      </c>
      <c r="Y5345" s="177" t="s">
        <v>4415</v>
      </c>
      <c r="Z5345" s="177" t="s">
        <v>5553</v>
      </c>
      <c r="AA5345" s="525" t="s">
        <v>4416</v>
      </c>
      <c r="AB5345" s="399" t="str">
        <f t="shared" si="1088"/>
        <v>DC2KV77</v>
      </c>
      <c r="AC5345" s="399" t="str">
        <f t="shared" si="1089"/>
        <v>DC2KV77-DC</v>
      </c>
      <c r="AD5345" t="str">
        <f>Y5345&amp;"-"&amp;VLOOKUP(AC5345,'LICH THI'!C:AA,9,0)</f>
        <v>65DCQT23200-42470</v>
      </c>
      <c r="AE5345">
        <f t="shared" si="1090"/>
        <v>1</v>
      </c>
    </row>
    <row r="5346" spans="1:31" x14ac:dyDescent="0.25">
      <c r="A5346" s="436" t="str">
        <f t="shared" si="1080"/>
        <v>DC2KV77-DC-14</v>
      </c>
      <c r="B5346" s="436">
        <f>COUNTIF(AC$4:AC5346,AC5346)</f>
        <v>14</v>
      </c>
      <c r="C5346" s="436" t="str">
        <f t="shared" si="1081"/>
        <v>DC2KV77-DC</v>
      </c>
      <c r="D5346" s="436">
        <f>VLOOKUP(C5346,'LICH THI'!C:AA,12,0)</f>
        <v>102</v>
      </c>
      <c r="E5346" s="436">
        <f>VLOOKUP(C5346,'LICH THI'!C:AA,13,0)</f>
        <v>45</v>
      </c>
      <c r="F5346" s="436">
        <f t="shared" si="1091"/>
        <v>45</v>
      </c>
      <c r="G5346" s="436">
        <f>VLOOKUP(C5346,'LICH THI'!C:AA,14,0)</f>
        <v>3</v>
      </c>
      <c r="H5346" s="436">
        <f t="shared" si="1082"/>
        <v>1</v>
      </c>
      <c r="I5346" s="436" t="str">
        <f t="shared" si="1083"/>
        <v>Phạm Thanh Hà</v>
      </c>
      <c r="J5346" s="436"/>
      <c r="K5346" s="436">
        <f t="shared" si="1084"/>
        <v>2</v>
      </c>
      <c r="L5346" s="436" t="str">
        <f t="shared" si="1085"/>
        <v>DC2KV77-DC-2</v>
      </c>
      <c r="M5346" s="436">
        <f t="shared" si="1086"/>
        <v>32</v>
      </c>
      <c r="N5346" s="437">
        <f t="shared" si="1092"/>
        <v>78</v>
      </c>
      <c r="O5346" s="437"/>
      <c r="P5346" s="430" t="str">
        <f t="shared" si="1087"/>
        <v/>
      </c>
      <c r="U5346" s="177">
        <v>73</v>
      </c>
      <c r="V5346" s="177" t="s">
        <v>3556</v>
      </c>
      <c r="W5346" s="177" t="s">
        <v>3523</v>
      </c>
      <c r="X5346" s="177" t="s">
        <v>3163</v>
      </c>
      <c r="Y5346" s="177" t="s">
        <v>5617</v>
      </c>
      <c r="Z5346" s="177" t="s">
        <v>5553</v>
      </c>
      <c r="AA5346" s="525" t="s">
        <v>5618</v>
      </c>
      <c r="AB5346" s="399" t="str">
        <f t="shared" si="1088"/>
        <v>DC2KV77</v>
      </c>
      <c r="AC5346" s="399" t="str">
        <f t="shared" si="1089"/>
        <v>DC2KV77-DC</v>
      </c>
      <c r="AD5346" t="str">
        <f>Y5346&amp;"-"&amp;VLOOKUP(AC5346,'LICH THI'!C:AA,9,0)</f>
        <v>65DCQT22276-42470</v>
      </c>
      <c r="AE5346">
        <f t="shared" si="1090"/>
        <v>1</v>
      </c>
    </row>
    <row r="5347" spans="1:31" x14ac:dyDescent="0.25">
      <c r="A5347" s="436" t="str">
        <f t="shared" si="1080"/>
        <v>DC2KV77-DC-15</v>
      </c>
      <c r="B5347" s="436">
        <f>COUNTIF(AC$4:AC5347,AC5347)</f>
        <v>15</v>
      </c>
      <c r="C5347" s="436" t="str">
        <f t="shared" si="1081"/>
        <v>DC2KV77-DC</v>
      </c>
      <c r="D5347" s="436">
        <f>VLOOKUP(C5347,'LICH THI'!C:AA,12,0)</f>
        <v>102</v>
      </c>
      <c r="E5347" s="436">
        <f>VLOOKUP(C5347,'LICH THI'!C:AA,13,0)</f>
        <v>45</v>
      </c>
      <c r="F5347" s="436">
        <f t="shared" si="1091"/>
        <v>45</v>
      </c>
      <c r="G5347" s="436">
        <f>VLOOKUP(C5347,'LICH THI'!C:AA,14,0)</f>
        <v>3</v>
      </c>
      <c r="H5347" s="436">
        <f t="shared" si="1082"/>
        <v>1</v>
      </c>
      <c r="I5347" s="436" t="str">
        <f t="shared" si="1083"/>
        <v>Bùi Văn Hải</v>
      </c>
      <c r="J5347" s="436"/>
      <c r="K5347" s="436">
        <f t="shared" si="1084"/>
        <v>2</v>
      </c>
      <c r="L5347" s="436" t="str">
        <f t="shared" si="1085"/>
        <v>DC2KV77-DC-2</v>
      </c>
      <c r="M5347" s="436">
        <f t="shared" si="1086"/>
        <v>32</v>
      </c>
      <c r="N5347" s="437">
        <f t="shared" si="1092"/>
        <v>79</v>
      </c>
      <c r="O5347" s="437"/>
      <c r="P5347" s="430" t="str">
        <f t="shared" si="1087"/>
        <v/>
      </c>
      <c r="U5347" s="177">
        <v>97</v>
      </c>
      <c r="V5347" s="177" t="s">
        <v>3088</v>
      </c>
      <c r="W5347" s="177" t="s">
        <v>2800</v>
      </c>
      <c r="X5347" s="177" t="s">
        <v>2908</v>
      </c>
      <c r="Y5347" s="177" t="s">
        <v>5638</v>
      </c>
      <c r="Z5347" s="177" t="s">
        <v>5553</v>
      </c>
      <c r="AA5347" s="525" t="s">
        <v>4463</v>
      </c>
      <c r="AB5347" s="399" t="str">
        <f t="shared" si="1088"/>
        <v>DC2KV77</v>
      </c>
      <c r="AC5347" s="399" t="str">
        <f t="shared" si="1089"/>
        <v>DC2KV77-DC</v>
      </c>
      <c r="AD5347" t="str">
        <f>Y5347&amp;"-"&amp;VLOOKUP(AC5347,'LICH THI'!C:AA,9,0)</f>
        <v>63DCQT3012-42470</v>
      </c>
      <c r="AE5347">
        <f t="shared" si="1090"/>
        <v>1</v>
      </c>
    </row>
    <row r="5348" spans="1:31" x14ac:dyDescent="0.25">
      <c r="A5348" s="436" t="str">
        <f t="shared" si="1080"/>
        <v>DC2KV77-DC-16</v>
      </c>
      <c r="B5348" s="436">
        <f>COUNTIF(AC$4:AC5348,AC5348)</f>
        <v>16</v>
      </c>
      <c r="C5348" s="436" t="str">
        <f t="shared" si="1081"/>
        <v>DC2KV77-DC</v>
      </c>
      <c r="D5348" s="436">
        <f>VLOOKUP(C5348,'LICH THI'!C:AA,12,0)</f>
        <v>102</v>
      </c>
      <c r="E5348" s="436">
        <f>VLOOKUP(C5348,'LICH THI'!C:AA,13,0)</f>
        <v>45</v>
      </c>
      <c r="F5348" s="436">
        <f t="shared" si="1091"/>
        <v>45</v>
      </c>
      <c r="G5348" s="436">
        <f>VLOOKUP(C5348,'LICH THI'!C:AA,14,0)</f>
        <v>3</v>
      </c>
      <c r="H5348" s="436">
        <f t="shared" si="1082"/>
        <v>1</v>
      </c>
      <c r="I5348" s="436" t="str">
        <f t="shared" si="1083"/>
        <v>Phạm Thị Hải</v>
      </c>
      <c r="J5348" s="436"/>
      <c r="K5348" s="436">
        <f t="shared" si="1084"/>
        <v>2</v>
      </c>
      <c r="L5348" s="436" t="str">
        <f t="shared" si="1085"/>
        <v>DC2KV77-DC-2</v>
      </c>
      <c r="M5348" s="436">
        <f t="shared" si="1086"/>
        <v>32</v>
      </c>
      <c r="N5348" s="437">
        <f t="shared" si="1092"/>
        <v>80</v>
      </c>
      <c r="O5348" s="437"/>
      <c r="P5348" s="430" t="str">
        <f t="shared" si="1087"/>
        <v/>
      </c>
      <c r="U5348" s="177">
        <v>45</v>
      </c>
      <c r="V5348" s="177" t="s">
        <v>3381</v>
      </c>
      <c r="W5348" s="177" t="s">
        <v>3557</v>
      </c>
      <c r="X5348" s="177" t="s">
        <v>2908</v>
      </c>
      <c r="Y5348" s="177" t="s">
        <v>4024</v>
      </c>
      <c r="Z5348" s="177" t="s">
        <v>5553</v>
      </c>
      <c r="AA5348" s="525" t="s">
        <v>2625</v>
      </c>
      <c r="AB5348" s="399" t="str">
        <f t="shared" si="1088"/>
        <v>DC2KV77</v>
      </c>
      <c r="AC5348" s="399" t="str">
        <f t="shared" si="1089"/>
        <v>DC2KV77-DC</v>
      </c>
      <c r="AD5348" t="str">
        <f>Y5348&amp;"-"&amp;VLOOKUP(AC5348,'LICH THI'!C:AA,9,0)</f>
        <v>64DCKT3302-42470</v>
      </c>
      <c r="AE5348">
        <f t="shared" si="1090"/>
        <v>1</v>
      </c>
    </row>
    <row r="5349" spans="1:31" x14ac:dyDescent="0.25">
      <c r="A5349" s="436" t="str">
        <f t="shared" si="1080"/>
        <v>DC2KV77-DC-17</v>
      </c>
      <c r="B5349" s="436">
        <f>COUNTIF(AC$4:AC5349,AC5349)</f>
        <v>17</v>
      </c>
      <c r="C5349" s="436" t="str">
        <f t="shared" si="1081"/>
        <v>DC2KV77-DC</v>
      </c>
      <c r="D5349" s="436">
        <f>VLOOKUP(C5349,'LICH THI'!C:AA,12,0)</f>
        <v>102</v>
      </c>
      <c r="E5349" s="436">
        <f>VLOOKUP(C5349,'LICH THI'!C:AA,13,0)</f>
        <v>45</v>
      </c>
      <c r="F5349" s="436">
        <f t="shared" si="1091"/>
        <v>45</v>
      </c>
      <c r="G5349" s="436">
        <f>VLOOKUP(C5349,'LICH THI'!C:AA,14,0)</f>
        <v>3</v>
      </c>
      <c r="H5349" s="436">
        <f t="shared" si="1082"/>
        <v>1</v>
      </c>
      <c r="I5349" s="436" t="str">
        <f t="shared" si="1083"/>
        <v>Chu Thị Hằng</v>
      </c>
      <c r="J5349" s="436"/>
      <c r="K5349" s="436">
        <f t="shared" si="1084"/>
        <v>2</v>
      </c>
      <c r="L5349" s="436" t="str">
        <f t="shared" si="1085"/>
        <v>DC2KV77-DC-2</v>
      </c>
      <c r="M5349" s="436">
        <f t="shared" si="1086"/>
        <v>32</v>
      </c>
      <c r="N5349" s="437">
        <f t="shared" si="1092"/>
        <v>81</v>
      </c>
      <c r="O5349" s="437"/>
      <c r="P5349" s="430" t="str">
        <f t="shared" si="1087"/>
        <v/>
      </c>
      <c r="U5349" s="177">
        <v>11</v>
      </c>
      <c r="V5349" s="177" t="s">
        <v>2642</v>
      </c>
      <c r="W5349" s="177" t="s">
        <v>3038</v>
      </c>
      <c r="X5349" s="177" t="s">
        <v>3383</v>
      </c>
      <c r="Y5349" s="177" t="s">
        <v>5556</v>
      </c>
      <c r="Z5349" s="177" t="s">
        <v>5553</v>
      </c>
      <c r="AA5349" s="525" t="s">
        <v>5557</v>
      </c>
      <c r="AB5349" s="399" t="str">
        <f t="shared" si="1088"/>
        <v>DC2KV77</v>
      </c>
      <c r="AC5349" s="399" t="str">
        <f t="shared" si="1089"/>
        <v>DC2KV77-DC</v>
      </c>
      <c r="AD5349" t="str">
        <f>Y5349&amp;"-"&amp;VLOOKUP(AC5349,'LICH THI'!C:AA,9,0)</f>
        <v>63DCKT3161-42470</v>
      </c>
      <c r="AE5349">
        <f t="shared" si="1090"/>
        <v>1</v>
      </c>
    </row>
    <row r="5350" spans="1:31" x14ac:dyDescent="0.25">
      <c r="A5350" s="436" t="str">
        <f t="shared" si="1080"/>
        <v>DC2KV77-DC-18</v>
      </c>
      <c r="B5350" s="436">
        <f>COUNTIF(AC$4:AC5350,AC5350)</f>
        <v>18</v>
      </c>
      <c r="C5350" s="436" t="str">
        <f t="shared" si="1081"/>
        <v>DC2KV77-DC</v>
      </c>
      <c r="D5350" s="436">
        <f>VLOOKUP(C5350,'LICH THI'!C:AA,12,0)</f>
        <v>102</v>
      </c>
      <c r="E5350" s="436">
        <f>VLOOKUP(C5350,'LICH THI'!C:AA,13,0)</f>
        <v>45</v>
      </c>
      <c r="F5350" s="436">
        <f t="shared" si="1091"/>
        <v>45</v>
      </c>
      <c r="G5350" s="436">
        <f>VLOOKUP(C5350,'LICH THI'!C:AA,14,0)</f>
        <v>3</v>
      </c>
      <c r="H5350" s="436">
        <f t="shared" si="1082"/>
        <v>1</v>
      </c>
      <c r="I5350" s="436" t="str">
        <f t="shared" si="1083"/>
        <v>Lại Thị Thuý Hằng</v>
      </c>
      <c r="J5350" s="436"/>
      <c r="K5350" s="436">
        <f t="shared" si="1084"/>
        <v>2</v>
      </c>
      <c r="L5350" s="436" t="str">
        <f t="shared" si="1085"/>
        <v>DC2KV77-DC-2</v>
      </c>
      <c r="M5350" s="436">
        <f t="shared" si="1086"/>
        <v>32</v>
      </c>
      <c r="N5350" s="437">
        <f t="shared" si="1092"/>
        <v>82</v>
      </c>
      <c r="O5350" s="437"/>
      <c r="P5350" s="430" t="str">
        <f t="shared" si="1087"/>
        <v/>
      </c>
      <c r="U5350" s="177">
        <v>29</v>
      </c>
      <c r="V5350" s="177" t="s">
        <v>3366</v>
      </c>
      <c r="W5350" s="177" t="s">
        <v>5571</v>
      </c>
      <c r="X5350" s="177" t="s">
        <v>3383</v>
      </c>
      <c r="Y5350" s="177" t="s">
        <v>5572</v>
      </c>
      <c r="Z5350" s="177" t="s">
        <v>5553</v>
      </c>
      <c r="AA5350" s="525" t="s">
        <v>3180</v>
      </c>
      <c r="AB5350" s="399" t="str">
        <f t="shared" si="1088"/>
        <v>DC2KV77</v>
      </c>
      <c r="AC5350" s="399" t="str">
        <f t="shared" si="1089"/>
        <v>DC2KV77-DC</v>
      </c>
      <c r="AD5350" t="str">
        <f>Y5350&amp;"-"&amp;VLOOKUP(AC5350,'LICH THI'!C:AA,9,0)</f>
        <v>64DCKT3043-42470</v>
      </c>
      <c r="AE5350">
        <f t="shared" si="1090"/>
        <v>1</v>
      </c>
    </row>
    <row r="5351" spans="1:31" x14ac:dyDescent="0.25">
      <c r="A5351" s="436" t="str">
        <f t="shared" si="1080"/>
        <v>DC2KV77-DC-19</v>
      </c>
      <c r="B5351" s="436">
        <f>COUNTIF(AC$4:AC5351,AC5351)</f>
        <v>19</v>
      </c>
      <c r="C5351" s="436" t="str">
        <f t="shared" si="1081"/>
        <v>DC2KV77-DC</v>
      </c>
      <c r="D5351" s="436">
        <f>VLOOKUP(C5351,'LICH THI'!C:AA,12,0)</f>
        <v>102</v>
      </c>
      <c r="E5351" s="436">
        <f>VLOOKUP(C5351,'LICH THI'!C:AA,13,0)</f>
        <v>45</v>
      </c>
      <c r="F5351" s="436">
        <f t="shared" si="1091"/>
        <v>45</v>
      </c>
      <c r="G5351" s="436">
        <f>VLOOKUP(C5351,'LICH THI'!C:AA,14,0)</f>
        <v>3</v>
      </c>
      <c r="H5351" s="436">
        <f t="shared" si="1082"/>
        <v>1</v>
      </c>
      <c r="I5351" s="436" t="str">
        <f t="shared" si="1083"/>
        <v>Trần Thị Thúy Hằng</v>
      </c>
      <c r="J5351" s="436"/>
      <c r="K5351" s="436">
        <f t="shared" si="1084"/>
        <v>2</v>
      </c>
      <c r="L5351" s="436" t="str">
        <f t="shared" si="1085"/>
        <v>DC2KV77-DC-2</v>
      </c>
      <c r="M5351" s="436">
        <f t="shared" si="1086"/>
        <v>32</v>
      </c>
      <c r="N5351" s="437">
        <f t="shared" si="1092"/>
        <v>83</v>
      </c>
      <c r="O5351" s="437"/>
      <c r="P5351" s="430" t="str">
        <f t="shared" si="1087"/>
        <v/>
      </c>
      <c r="U5351" s="177">
        <v>2</v>
      </c>
      <c r="V5351" s="177" t="s">
        <v>4262</v>
      </c>
      <c r="W5351" s="177" t="s">
        <v>5554</v>
      </c>
      <c r="X5351" s="177" t="s">
        <v>3383</v>
      </c>
      <c r="Y5351" s="177" t="s">
        <v>5555</v>
      </c>
      <c r="Z5351" s="177" t="s">
        <v>5553</v>
      </c>
      <c r="AA5351" s="525" t="s">
        <v>3180</v>
      </c>
      <c r="AB5351" s="399" t="str">
        <f t="shared" si="1088"/>
        <v>DC2KV77</v>
      </c>
      <c r="AC5351" s="399" t="str">
        <f t="shared" si="1089"/>
        <v>DC2KV77-DC</v>
      </c>
      <c r="AD5351" t="str">
        <f>Y5351&amp;"-"&amp;VLOOKUP(AC5351,'LICH THI'!C:AA,9,0)</f>
        <v>63DCKT3015-42470</v>
      </c>
      <c r="AE5351">
        <f t="shared" si="1090"/>
        <v>1</v>
      </c>
    </row>
    <row r="5352" spans="1:31" x14ac:dyDescent="0.25">
      <c r="A5352" s="436" t="str">
        <f t="shared" si="1080"/>
        <v>DC2KV77-DC-20</v>
      </c>
      <c r="B5352" s="436">
        <f>COUNTIF(AC$4:AC5352,AC5352)</f>
        <v>20</v>
      </c>
      <c r="C5352" s="436" t="str">
        <f t="shared" si="1081"/>
        <v>DC2KV77-DC</v>
      </c>
      <c r="D5352" s="436">
        <f>VLOOKUP(C5352,'LICH THI'!C:AA,12,0)</f>
        <v>102</v>
      </c>
      <c r="E5352" s="436">
        <f>VLOOKUP(C5352,'LICH THI'!C:AA,13,0)</f>
        <v>45</v>
      </c>
      <c r="F5352" s="436">
        <f t="shared" si="1091"/>
        <v>45</v>
      </c>
      <c r="G5352" s="436">
        <f>VLOOKUP(C5352,'LICH THI'!C:AA,14,0)</f>
        <v>3</v>
      </c>
      <c r="H5352" s="436">
        <f t="shared" si="1082"/>
        <v>1</v>
      </c>
      <c r="I5352" s="436" t="str">
        <f t="shared" si="1083"/>
        <v>Vũ Thị Hiên</v>
      </c>
      <c r="J5352" s="436"/>
      <c r="K5352" s="436">
        <f t="shared" si="1084"/>
        <v>2</v>
      </c>
      <c r="L5352" s="436" t="str">
        <f t="shared" si="1085"/>
        <v>DC2KV77-DC-2</v>
      </c>
      <c r="M5352" s="436">
        <f t="shared" si="1086"/>
        <v>32</v>
      </c>
      <c r="N5352" s="437">
        <f t="shared" si="1092"/>
        <v>84</v>
      </c>
      <c r="O5352" s="437"/>
      <c r="P5352" s="430" t="str">
        <f t="shared" si="1087"/>
        <v/>
      </c>
      <c r="U5352" s="177">
        <v>74</v>
      </c>
      <c r="V5352" s="177" t="s">
        <v>3556</v>
      </c>
      <c r="W5352" s="177" t="s">
        <v>2615</v>
      </c>
      <c r="X5352" s="177" t="s">
        <v>5619</v>
      </c>
      <c r="Y5352" s="177" t="s">
        <v>5620</v>
      </c>
      <c r="Z5352" s="177" t="s">
        <v>5553</v>
      </c>
      <c r="AA5352" s="525" t="s">
        <v>4035</v>
      </c>
      <c r="AB5352" s="399" t="str">
        <f t="shared" si="1088"/>
        <v>DC2KV77</v>
      </c>
      <c r="AC5352" s="399" t="str">
        <f t="shared" si="1089"/>
        <v>DC2KV77-DC</v>
      </c>
      <c r="AD5352" t="str">
        <f>Y5352&amp;"-"&amp;VLOOKUP(AC5352,'LICH THI'!C:AA,9,0)</f>
        <v>65DCQT21550-42470</v>
      </c>
      <c r="AE5352">
        <f t="shared" si="1090"/>
        <v>1</v>
      </c>
    </row>
    <row r="5353" spans="1:31" x14ac:dyDescent="0.25">
      <c r="A5353" s="436" t="str">
        <f t="shared" si="1080"/>
        <v>DC2KV77-DC-21</v>
      </c>
      <c r="B5353" s="436">
        <f>COUNTIF(AC$4:AC5353,AC5353)</f>
        <v>21</v>
      </c>
      <c r="C5353" s="436" t="str">
        <f t="shared" si="1081"/>
        <v>DC2KV77-DC</v>
      </c>
      <c r="D5353" s="436">
        <f>VLOOKUP(C5353,'LICH THI'!C:AA,12,0)</f>
        <v>102</v>
      </c>
      <c r="E5353" s="436">
        <f>VLOOKUP(C5353,'LICH THI'!C:AA,13,0)</f>
        <v>45</v>
      </c>
      <c r="F5353" s="436">
        <f t="shared" si="1091"/>
        <v>45</v>
      </c>
      <c r="G5353" s="436">
        <f>VLOOKUP(C5353,'LICH THI'!C:AA,14,0)</f>
        <v>3</v>
      </c>
      <c r="H5353" s="436">
        <f t="shared" si="1082"/>
        <v>1</v>
      </c>
      <c r="I5353" s="436" t="str">
        <f t="shared" si="1083"/>
        <v>Đào Thị Hiền</v>
      </c>
      <c r="J5353" s="436"/>
      <c r="K5353" s="436">
        <f t="shared" si="1084"/>
        <v>2</v>
      </c>
      <c r="L5353" s="436" t="str">
        <f t="shared" si="1085"/>
        <v>DC2KV77-DC-2</v>
      </c>
      <c r="M5353" s="436">
        <f t="shared" si="1086"/>
        <v>32</v>
      </c>
      <c r="N5353" s="437">
        <f t="shared" si="1092"/>
        <v>85</v>
      </c>
      <c r="O5353" s="437"/>
      <c r="P5353" s="430" t="str">
        <f t="shared" si="1087"/>
        <v/>
      </c>
      <c r="U5353" s="177">
        <v>3</v>
      </c>
      <c r="V5353" s="177" t="s">
        <v>4262</v>
      </c>
      <c r="W5353" s="177" t="s">
        <v>3576</v>
      </c>
      <c r="X5353" s="177" t="s">
        <v>3029</v>
      </c>
      <c r="Y5353" s="177" t="s">
        <v>4483</v>
      </c>
      <c r="Z5353" s="177" t="s">
        <v>5553</v>
      </c>
      <c r="AA5353" s="525" t="s">
        <v>2832</v>
      </c>
      <c r="AB5353" s="399" t="str">
        <f t="shared" si="1088"/>
        <v>DC2KV77</v>
      </c>
      <c r="AC5353" s="399" t="str">
        <f t="shared" si="1089"/>
        <v>DC2KV77-DC</v>
      </c>
      <c r="AD5353" t="str">
        <f>Y5353&amp;"-"&amp;VLOOKUP(AC5353,'LICH THI'!C:AA,9,0)</f>
        <v>63DCKT3071-42470</v>
      </c>
      <c r="AE5353">
        <f t="shared" si="1090"/>
        <v>1</v>
      </c>
    </row>
    <row r="5354" spans="1:31" x14ac:dyDescent="0.25">
      <c r="A5354" s="436" t="str">
        <f t="shared" si="1080"/>
        <v>DC2KV77-DC-22</v>
      </c>
      <c r="B5354" s="436">
        <f>COUNTIF(AC$4:AC5354,AC5354)</f>
        <v>22</v>
      </c>
      <c r="C5354" s="436" t="str">
        <f t="shared" si="1081"/>
        <v>DC2KV77-DC</v>
      </c>
      <c r="D5354" s="436">
        <f>VLOOKUP(C5354,'LICH THI'!C:AA,12,0)</f>
        <v>102</v>
      </c>
      <c r="E5354" s="436">
        <f>VLOOKUP(C5354,'LICH THI'!C:AA,13,0)</f>
        <v>45</v>
      </c>
      <c r="F5354" s="436">
        <f t="shared" si="1091"/>
        <v>45</v>
      </c>
      <c r="G5354" s="436">
        <f>VLOOKUP(C5354,'LICH THI'!C:AA,14,0)</f>
        <v>3</v>
      </c>
      <c r="H5354" s="436">
        <f t="shared" si="1082"/>
        <v>1</v>
      </c>
      <c r="I5354" s="436" t="str">
        <f t="shared" si="1083"/>
        <v>Nguyễn Thị Hiền</v>
      </c>
      <c r="J5354" s="436"/>
      <c r="K5354" s="436">
        <f t="shared" si="1084"/>
        <v>2</v>
      </c>
      <c r="L5354" s="436" t="str">
        <f t="shared" si="1085"/>
        <v>DC2KV77-DC-2</v>
      </c>
      <c r="M5354" s="436">
        <f t="shared" si="1086"/>
        <v>32</v>
      </c>
      <c r="N5354" s="437">
        <f t="shared" si="1092"/>
        <v>86</v>
      </c>
      <c r="O5354" s="437"/>
      <c r="P5354" s="430" t="str">
        <f t="shared" si="1087"/>
        <v/>
      </c>
      <c r="U5354" s="177">
        <v>61</v>
      </c>
      <c r="V5354" s="177" t="s">
        <v>4382</v>
      </c>
      <c r="W5354" s="177" t="s">
        <v>2619</v>
      </c>
      <c r="X5354" s="177" t="s">
        <v>3029</v>
      </c>
      <c r="Y5354" s="177" t="s">
        <v>5597</v>
      </c>
      <c r="Z5354" s="177" t="s">
        <v>5553</v>
      </c>
      <c r="AA5354" s="525" t="s">
        <v>5598</v>
      </c>
      <c r="AB5354" s="399" t="str">
        <f t="shared" si="1088"/>
        <v>DC2KV77</v>
      </c>
      <c r="AC5354" s="399" t="str">
        <f t="shared" si="1089"/>
        <v>DC2KV77-DC</v>
      </c>
      <c r="AD5354" t="str">
        <f>Y5354&amp;"-"&amp;VLOOKUP(AC5354,'LICH THI'!C:AA,9,0)</f>
        <v>65DCQT23207-42470</v>
      </c>
      <c r="AE5354">
        <f t="shared" si="1090"/>
        <v>1</v>
      </c>
    </row>
    <row r="5355" spans="1:31" x14ac:dyDescent="0.25">
      <c r="A5355" s="436" t="str">
        <f t="shared" si="1080"/>
        <v>DC2KV77-DC-23</v>
      </c>
      <c r="B5355" s="436">
        <f>COUNTIF(AC$4:AC5355,AC5355)</f>
        <v>23</v>
      </c>
      <c r="C5355" s="436" t="str">
        <f t="shared" si="1081"/>
        <v>DC2KV77-DC</v>
      </c>
      <c r="D5355" s="436">
        <f>VLOOKUP(C5355,'LICH THI'!C:AA,12,0)</f>
        <v>102</v>
      </c>
      <c r="E5355" s="436">
        <f>VLOOKUP(C5355,'LICH THI'!C:AA,13,0)</f>
        <v>45</v>
      </c>
      <c r="F5355" s="436">
        <f t="shared" si="1091"/>
        <v>45</v>
      </c>
      <c r="G5355" s="436">
        <f>VLOOKUP(C5355,'LICH THI'!C:AA,14,0)</f>
        <v>3</v>
      </c>
      <c r="H5355" s="436">
        <f t="shared" si="1082"/>
        <v>1</v>
      </c>
      <c r="I5355" s="436" t="str">
        <f t="shared" si="1083"/>
        <v>Nguyễn Thị Thu Hiền</v>
      </c>
      <c r="J5355" s="436"/>
      <c r="K5355" s="436">
        <f t="shared" si="1084"/>
        <v>2</v>
      </c>
      <c r="L5355" s="436" t="str">
        <f t="shared" si="1085"/>
        <v>DC2KV77-DC-2</v>
      </c>
      <c r="M5355" s="436">
        <f t="shared" si="1086"/>
        <v>32</v>
      </c>
      <c r="N5355" s="437">
        <f t="shared" si="1092"/>
        <v>87</v>
      </c>
      <c r="O5355" s="437"/>
      <c r="P5355" s="430" t="str">
        <f t="shared" si="1087"/>
        <v/>
      </c>
      <c r="U5355" s="177">
        <v>98</v>
      </c>
      <c r="V5355" s="177" t="s">
        <v>3088</v>
      </c>
      <c r="W5355" s="177" t="s">
        <v>3056</v>
      </c>
      <c r="X5355" s="177" t="s">
        <v>3029</v>
      </c>
      <c r="Y5355" s="177" t="s">
        <v>5639</v>
      </c>
      <c r="Z5355" s="177" t="s">
        <v>5553</v>
      </c>
      <c r="AA5355" s="525" t="s">
        <v>5133</v>
      </c>
      <c r="AB5355" s="399" t="str">
        <f t="shared" si="1088"/>
        <v>DC2KV77</v>
      </c>
      <c r="AC5355" s="399" t="str">
        <f t="shared" si="1089"/>
        <v>DC2KV77-DC</v>
      </c>
      <c r="AD5355" t="str">
        <f>Y5355&amp;"-"&amp;VLOOKUP(AC5355,'LICH THI'!C:AA,9,0)</f>
        <v>63DCQT3013-42470</v>
      </c>
      <c r="AE5355">
        <f t="shared" si="1090"/>
        <v>1</v>
      </c>
    </row>
    <row r="5356" spans="1:31" x14ac:dyDescent="0.25">
      <c r="A5356" s="436" t="str">
        <f t="shared" si="1080"/>
        <v>DC2KV77-DC-24</v>
      </c>
      <c r="B5356" s="436">
        <f>COUNTIF(AC$4:AC5356,AC5356)</f>
        <v>24</v>
      </c>
      <c r="C5356" s="436" t="str">
        <f t="shared" si="1081"/>
        <v>DC2KV77-DC</v>
      </c>
      <c r="D5356" s="436">
        <f>VLOOKUP(C5356,'LICH THI'!C:AA,12,0)</f>
        <v>102</v>
      </c>
      <c r="E5356" s="436">
        <f>VLOOKUP(C5356,'LICH THI'!C:AA,13,0)</f>
        <v>45</v>
      </c>
      <c r="F5356" s="436">
        <f t="shared" si="1091"/>
        <v>45</v>
      </c>
      <c r="G5356" s="436">
        <f>VLOOKUP(C5356,'LICH THI'!C:AA,14,0)</f>
        <v>3</v>
      </c>
      <c r="H5356" s="436">
        <f t="shared" si="1082"/>
        <v>1</v>
      </c>
      <c r="I5356" s="436" t="str">
        <f t="shared" si="1083"/>
        <v>Phạm Thị Thu Hiền</v>
      </c>
      <c r="J5356" s="436"/>
      <c r="K5356" s="436">
        <f t="shared" si="1084"/>
        <v>2</v>
      </c>
      <c r="L5356" s="436" t="str">
        <f t="shared" si="1085"/>
        <v>DC2KV77-DC-2</v>
      </c>
      <c r="M5356" s="436">
        <f t="shared" si="1086"/>
        <v>32</v>
      </c>
      <c r="N5356" s="437">
        <f t="shared" si="1092"/>
        <v>88</v>
      </c>
      <c r="O5356" s="437"/>
      <c r="P5356" s="430" t="str">
        <f t="shared" si="1087"/>
        <v/>
      </c>
      <c r="U5356" s="177">
        <v>89</v>
      </c>
      <c r="V5356" s="177" t="s">
        <v>3046</v>
      </c>
      <c r="W5356" s="177" t="s">
        <v>3579</v>
      </c>
      <c r="X5356" s="177" t="s">
        <v>3029</v>
      </c>
      <c r="Y5356" s="177" t="s">
        <v>3580</v>
      </c>
      <c r="Z5356" s="177" t="s">
        <v>5553</v>
      </c>
      <c r="AA5356" s="525" t="s">
        <v>3581</v>
      </c>
      <c r="AB5356" s="399" t="str">
        <f t="shared" si="1088"/>
        <v>DC2KV77</v>
      </c>
      <c r="AC5356" s="399" t="str">
        <f t="shared" si="1089"/>
        <v>DC2KV77-DC</v>
      </c>
      <c r="AD5356" t="str">
        <f>Y5356&amp;"-"&amp;VLOOKUP(AC5356,'LICH THI'!C:AA,9,0)</f>
        <v>63DCKT3278-42470</v>
      </c>
      <c r="AE5356">
        <f t="shared" si="1090"/>
        <v>1</v>
      </c>
    </row>
    <row r="5357" spans="1:31" x14ac:dyDescent="0.25">
      <c r="A5357" s="436" t="str">
        <f t="shared" si="1080"/>
        <v>DC2KV77-DC-25</v>
      </c>
      <c r="B5357" s="436">
        <f>COUNTIF(AC$4:AC5357,AC5357)</f>
        <v>25</v>
      </c>
      <c r="C5357" s="436" t="str">
        <f t="shared" si="1081"/>
        <v>DC2KV77-DC</v>
      </c>
      <c r="D5357" s="436">
        <f>VLOOKUP(C5357,'LICH THI'!C:AA,12,0)</f>
        <v>102</v>
      </c>
      <c r="E5357" s="436">
        <f>VLOOKUP(C5357,'LICH THI'!C:AA,13,0)</f>
        <v>45</v>
      </c>
      <c r="F5357" s="436">
        <f t="shared" si="1091"/>
        <v>45</v>
      </c>
      <c r="G5357" s="436">
        <f>VLOOKUP(C5357,'LICH THI'!C:AA,14,0)</f>
        <v>3</v>
      </c>
      <c r="H5357" s="436">
        <f t="shared" si="1082"/>
        <v>1</v>
      </c>
      <c r="I5357" s="436" t="str">
        <f t="shared" si="1083"/>
        <v>Võ Thị Hiền</v>
      </c>
      <c r="J5357" s="436"/>
      <c r="K5357" s="436">
        <f t="shared" si="1084"/>
        <v>2</v>
      </c>
      <c r="L5357" s="436" t="str">
        <f t="shared" si="1085"/>
        <v>DC2KV77-DC-2</v>
      </c>
      <c r="M5357" s="436">
        <f t="shared" si="1086"/>
        <v>32</v>
      </c>
      <c r="N5357" s="437">
        <f t="shared" si="1092"/>
        <v>89</v>
      </c>
      <c r="O5357" s="437"/>
      <c r="P5357" s="430" t="str">
        <f t="shared" si="1087"/>
        <v/>
      </c>
      <c r="U5357" s="177">
        <v>75</v>
      </c>
      <c r="V5357" s="177" t="s">
        <v>3556</v>
      </c>
      <c r="W5357" s="177" t="s">
        <v>3563</v>
      </c>
      <c r="X5357" s="177" t="s">
        <v>3029</v>
      </c>
      <c r="Y5357" s="177" t="s">
        <v>3564</v>
      </c>
      <c r="Z5357" s="177" t="s">
        <v>5553</v>
      </c>
      <c r="AA5357" s="525" t="s">
        <v>3505</v>
      </c>
      <c r="AB5357" s="399" t="str">
        <f t="shared" si="1088"/>
        <v>DC2KV77</v>
      </c>
      <c r="AC5357" s="399" t="str">
        <f t="shared" si="1089"/>
        <v>DC2KV77-DC</v>
      </c>
      <c r="AD5357" t="str">
        <f>Y5357&amp;"-"&amp;VLOOKUP(AC5357,'LICH THI'!C:AA,9,0)</f>
        <v>65DCQT22906-42470</v>
      </c>
      <c r="AE5357">
        <f t="shared" si="1090"/>
        <v>1</v>
      </c>
    </row>
    <row r="5358" spans="1:31" x14ac:dyDescent="0.25">
      <c r="A5358" s="436" t="str">
        <f t="shared" si="1080"/>
        <v>DC2KV77-DC-26</v>
      </c>
      <c r="B5358" s="436">
        <f>COUNTIF(AC$4:AC5358,AC5358)</f>
        <v>26</v>
      </c>
      <c r="C5358" s="436" t="str">
        <f t="shared" si="1081"/>
        <v>DC2KV77-DC</v>
      </c>
      <c r="D5358" s="436">
        <f>VLOOKUP(C5358,'LICH THI'!C:AA,12,0)</f>
        <v>102</v>
      </c>
      <c r="E5358" s="436">
        <f>VLOOKUP(C5358,'LICH THI'!C:AA,13,0)</f>
        <v>45</v>
      </c>
      <c r="F5358" s="436">
        <f t="shared" si="1091"/>
        <v>45</v>
      </c>
      <c r="G5358" s="436">
        <f>VLOOKUP(C5358,'LICH THI'!C:AA,14,0)</f>
        <v>3</v>
      </c>
      <c r="H5358" s="436">
        <f t="shared" si="1082"/>
        <v>1</v>
      </c>
      <c r="I5358" s="436" t="str">
        <f t="shared" si="1083"/>
        <v>Nguyễn Duy Hiển</v>
      </c>
      <c r="J5358" s="436"/>
      <c r="K5358" s="436">
        <f t="shared" si="1084"/>
        <v>2</v>
      </c>
      <c r="L5358" s="436" t="str">
        <f t="shared" si="1085"/>
        <v>DC2KV77-DC-2</v>
      </c>
      <c r="M5358" s="436">
        <f t="shared" si="1086"/>
        <v>32</v>
      </c>
      <c r="N5358" s="437">
        <f t="shared" si="1092"/>
        <v>90</v>
      </c>
      <c r="O5358" s="437"/>
      <c r="P5358" s="430" t="str">
        <f t="shared" si="1087"/>
        <v/>
      </c>
      <c r="U5358" s="177">
        <v>15</v>
      </c>
      <c r="V5358" s="177" t="s">
        <v>2700</v>
      </c>
      <c r="W5358" s="177" t="s">
        <v>2969</v>
      </c>
      <c r="X5358" s="177" t="s">
        <v>4149</v>
      </c>
      <c r="Y5358" s="177" t="s">
        <v>5558</v>
      </c>
      <c r="Z5358" s="177" t="s">
        <v>5553</v>
      </c>
      <c r="AA5358" s="525" t="s">
        <v>2779</v>
      </c>
      <c r="AB5358" s="399" t="str">
        <f t="shared" si="1088"/>
        <v>DC2KV77</v>
      </c>
      <c r="AC5358" s="399" t="str">
        <f t="shared" si="1089"/>
        <v>DC2KV77-DC</v>
      </c>
      <c r="AD5358" t="str">
        <f>Y5358&amp;"-"&amp;VLOOKUP(AC5358,'LICH THI'!C:AA,9,0)</f>
        <v>63DCKT3227-42470</v>
      </c>
      <c r="AE5358">
        <f t="shared" si="1090"/>
        <v>1</v>
      </c>
    </row>
    <row r="5359" spans="1:31" x14ac:dyDescent="0.25">
      <c r="A5359" s="436" t="str">
        <f t="shared" si="1080"/>
        <v>DC2KV77-DC-27</v>
      </c>
      <c r="B5359" s="436">
        <f>COUNTIF(AC$4:AC5359,AC5359)</f>
        <v>27</v>
      </c>
      <c r="C5359" s="436" t="str">
        <f t="shared" si="1081"/>
        <v>DC2KV77-DC</v>
      </c>
      <c r="D5359" s="436">
        <f>VLOOKUP(C5359,'LICH THI'!C:AA,12,0)</f>
        <v>102</v>
      </c>
      <c r="E5359" s="436">
        <f>VLOOKUP(C5359,'LICH THI'!C:AA,13,0)</f>
        <v>45</v>
      </c>
      <c r="F5359" s="436">
        <f t="shared" si="1091"/>
        <v>45</v>
      </c>
      <c r="G5359" s="436">
        <f>VLOOKUP(C5359,'LICH THI'!C:AA,14,0)</f>
        <v>3</v>
      </c>
      <c r="H5359" s="436">
        <f t="shared" si="1082"/>
        <v>1</v>
      </c>
      <c r="I5359" s="436" t="str">
        <f t="shared" si="1083"/>
        <v>Phạm Thị Hồng</v>
      </c>
      <c r="J5359" s="436"/>
      <c r="K5359" s="436">
        <f t="shared" si="1084"/>
        <v>2</v>
      </c>
      <c r="L5359" s="436" t="str">
        <f t="shared" si="1085"/>
        <v>DC2KV77-DC-2</v>
      </c>
      <c r="M5359" s="436">
        <f t="shared" si="1086"/>
        <v>32</v>
      </c>
      <c r="N5359" s="437">
        <f t="shared" si="1092"/>
        <v>91</v>
      </c>
      <c r="O5359" s="437"/>
      <c r="P5359" s="430" t="str">
        <f t="shared" si="1087"/>
        <v/>
      </c>
      <c r="U5359" s="177">
        <v>19</v>
      </c>
      <c r="V5359" s="177" t="s">
        <v>2707</v>
      </c>
      <c r="W5359" s="177" t="s">
        <v>3557</v>
      </c>
      <c r="X5359" s="177" t="s">
        <v>2797</v>
      </c>
      <c r="Y5359" s="177" t="s">
        <v>4300</v>
      </c>
      <c r="Z5359" s="177" t="s">
        <v>5553</v>
      </c>
      <c r="AA5359" s="525" t="s">
        <v>4301</v>
      </c>
      <c r="AB5359" s="399" t="str">
        <f t="shared" si="1088"/>
        <v>DC2KV77</v>
      </c>
      <c r="AC5359" s="399" t="str">
        <f t="shared" si="1089"/>
        <v>DC2KV77-DC</v>
      </c>
      <c r="AD5359" t="str">
        <f>Y5359&amp;"-"&amp;VLOOKUP(AC5359,'LICH THI'!C:AA,9,0)</f>
        <v>63DCQT3079-42470</v>
      </c>
      <c r="AE5359">
        <f t="shared" si="1090"/>
        <v>1</v>
      </c>
    </row>
    <row r="5360" spans="1:31" x14ac:dyDescent="0.25">
      <c r="A5360" s="436" t="str">
        <f t="shared" si="1080"/>
        <v>DC2KV77-DC-28</v>
      </c>
      <c r="B5360" s="436">
        <f>COUNTIF(AC$4:AC5360,AC5360)</f>
        <v>28</v>
      </c>
      <c r="C5360" s="436" t="str">
        <f t="shared" si="1081"/>
        <v>DC2KV77-DC</v>
      </c>
      <c r="D5360" s="436">
        <f>VLOOKUP(C5360,'LICH THI'!C:AA,12,0)</f>
        <v>102</v>
      </c>
      <c r="E5360" s="436">
        <f>VLOOKUP(C5360,'LICH THI'!C:AA,13,0)</f>
        <v>45</v>
      </c>
      <c r="F5360" s="436">
        <f t="shared" si="1091"/>
        <v>45</v>
      </c>
      <c r="G5360" s="436">
        <f>VLOOKUP(C5360,'LICH THI'!C:AA,14,0)</f>
        <v>3</v>
      </c>
      <c r="H5360" s="436">
        <f t="shared" si="1082"/>
        <v>1</v>
      </c>
      <c r="I5360" s="436" t="str">
        <f t="shared" si="1083"/>
        <v>Nguyễn Thị Huệ</v>
      </c>
      <c r="J5360" s="436"/>
      <c r="K5360" s="436">
        <f t="shared" si="1084"/>
        <v>2</v>
      </c>
      <c r="L5360" s="436" t="str">
        <f t="shared" si="1085"/>
        <v>DC2KV77-DC-2</v>
      </c>
      <c r="M5360" s="436">
        <f t="shared" si="1086"/>
        <v>32</v>
      </c>
      <c r="N5360" s="437">
        <f t="shared" si="1092"/>
        <v>92</v>
      </c>
      <c r="O5360" s="437"/>
      <c r="P5360" s="430" t="str">
        <f t="shared" si="1087"/>
        <v/>
      </c>
      <c r="U5360" s="177">
        <v>33</v>
      </c>
      <c r="V5360" s="177" t="s">
        <v>3378</v>
      </c>
      <c r="W5360" s="177" t="s">
        <v>2619</v>
      </c>
      <c r="X5360" s="177" t="s">
        <v>3542</v>
      </c>
      <c r="Y5360" s="177" t="s">
        <v>5577</v>
      </c>
      <c r="Z5360" s="177" t="s">
        <v>5553</v>
      </c>
      <c r="AA5360" s="525" t="s">
        <v>5578</v>
      </c>
      <c r="AB5360" s="399" t="str">
        <f t="shared" si="1088"/>
        <v>DC2KV77</v>
      </c>
      <c r="AC5360" s="399" t="str">
        <f t="shared" si="1089"/>
        <v>DC2KV77-DC</v>
      </c>
      <c r="AD5360" t="str">
        <f>Y5360&amp;"-"&amp;VLOOKUP(AC5360,'LICH THI'!C:AA,9,0)</f>
        <v>64DCKT3185-42470</v>
      </c>
      <c r="AE5360">
        <f t="shared" si="1090"/>
        <v>1</v>
      </c>
    </row>
    <row r="5361" spans="1:31" x14ac:dyDescent="0.25">
      <c r="A5361" s="436" t="str">
        <f t="shared" si="1080"/>
        <v>DC2KV77-DC-29</v>
      </c>
      <c r="B5361" s="436">
        <f>COUNTIF(AC$4:AC5361,AC5361)</f>
        <v>29</v>
      </c>
      <c r="C5361" s="436" t="str">
        <f t="shared" si="1081"/>
        <v>DC2KV77-DC</v>
      </c>
      <c r="D5361" s="436">
        <f>VLOOKUP(C5361,'LICH THI'!C:AA,12,0)</f>
        <v>102</v>
      </c>
      <c r="E5361" s="436">
        <f>VLOOKUP(C5361,'LICH THI'!C:AA,13,0)</f>
        <v>45</v>
      </c>
      <c r="F5361" s="436">
        <f t="shared" si="1091"/>
        <v>45</v>
      </c>
      <c r="G5361" s="436">
        <f>VLOOKUP(C5361,'LICH THI'!C:AA,14,0)</f>
        <v>3</v>
      </c>
      <c r="H5361" s="436">
        <f t="shared" si="1082"/>
        <v>1</v>
      </c>
      <c r="I5361" s="436" t="str">
        <f t="shared" si="1083"/>
        <v>Đặng Đình Hưng</v>
      </c>
      <c r="J5361" s="436"/>
      <c r="K5361" s="436">
        <f t="shared" si="1084"/>
        <v>2</v>
      </c>
      <c r="L5361" s="436" t="str">
        <f t="shared" si="1085"/>
        <v>DC2KV77-DC-2</v>
      </c>
      <c r="M5361" s="436">
        <f t="shared" si="1086"/>
        <v>32</v>
      </c>
      <c r="N5361" s="437">
        <f t="shared" si="1092"/>
        <v>93</v>
      </c>
      <c r="O5361" s="437"/>
      <c r="P5361" s="430" t="str">
        <f t="shared" si="1087"/>
        <v/>
      </c>
      <c r="U5361" s="177">
        <v>51</v>
      </c>
      <c r="V5361" s="177" t="s">
        <v>3019</v>
      </c>
      <c r="W5361" s="177" t="s">
        <v>3601</v>
      </c>
      <c r="X5361" s="177" t="s">
        <v>2804</v>
      </c>
      <c r="Y5361" s="177" t="s">
        <v>5593</v>
      </c>
      <c r="Z5361" s="177" t="s">
        <v>5553</v>
      </c>
      <c r="AA5361" s="525" t="s">
        <v>3291</v>
      </c>
      <c r="AB5361" s="399" t="str">
        <f t="shared" si="1088"/>
        <v>DC2KV77</v>
      </c>
      <c r="AC5361" s="399" t="str">
        <f t="shared" si="1089"/>
        <v>DC2KV77-DC</v>
      </c>
      <c r="AD5361" t="str">
        <f>Y5361&amp;"-"&amp;VLOOKUP(AC5361,'LICH THI'!C:AA,9,0)</f>
        <v>64DCQT3117-42470</v>
      </c>
      <c r="AE5361">
        <f t="shared" si="1090"/>
        <v>1</v>
      </c>
    </row>
    <row r="5362" spans="1:31" x14ac:dyDescent="0.25">
      <c r="A5362" s="436" t="str">
        <f t="shared" si="1080"/>
        <v>DC2KV77-DC-30</v>
      </c>
      <c r="B5362" s="436">
        <f>COUNTIF(AC$4:AC5362,AC5362)</f>
        <v>30</v>
      </c>
      <c r="C5362" s="436" t="str">
        <f t="shared" si="1081"/>
        <v>DC2KV77-DC</v>
      </c>
      <c r="D5362" s="436">
        <f>VLOOKUP(C5362,'LICH THI'!C:AA,12,0)</f>
        <v>102</v>
      </c>
      <c r="E5362" s="436">
        <f>VLOOKUP(C5362,'LICH THI'!C:AA,13,0)</f>
        <v>45</v>
      </c>
      <c r="F5362" s="436">
        <f t="shared" si="1091"/>
        <v>45</v>
      </c>
      <c r="G5362" s="436">
        <f>VLOOKUP(C5362,'LICH THI'!C:AA,14,0)</f>
        <v>3</v>
      </c>
      <c r="H5362" s="436">
        <f t="shared" si="1082"/>
        <v>1</v>
      </c>
      <c r="I5362" s="436" t="str">
        <f t="shared" si="1083"/>
        <v>Nguyễn Việt Hưng</v>
      </c>
      <c r="J5362" s="436"/>
      <c r="K5362" s="436">
        <f t="shared" si="1084"/>
        <v>2</v>
      </c>
      <c r="L5362" s="436" t="str">
        <f t="shared" si="1085"/>
        <v>DC2KV77-DC-2</v>
      </c>
      <c r="M5362" s="436">
        <f t="shared" si="1086"/>
        <v>32</v>
      </c>
      <c r="N5362" s="437">
        <f t="shared" si="1092"/>
        <v>94</v>
      </c>
      <c r="O5362" s="437"/>
      <c r="P5362" s="430" t="str">
        <f t="shared" si="1087"/>
        <v/>
      </c>
      <c r="U5362" s="177">
        <v>43</v>
      </c>
      <c r="V5362" s="177" t="s">
        <v>3826</v>
      </c>
      <c r="W5362" s="177" t="s">
        <v>4548</v>
      </c>
      <c r="X5362" s="177" t="s">
        <v>2804</v>
      </c>
      <c r="Y5362" s="177" t="s">
        <v>5584</v>
      </c>
      <c r="Z5362" s="177" t="s">
        <v>5553</v>
      </c>
      <c r="AA5362" s="525" t="s">
        <v>5585</v>
      </c>
      <c r="AB5362" s="399" t="str">
        <f t="shared" si="1088"/>
        <v>DC2KV77</v>
      </c>
      <c r="AC5362" s="399" t="str">
        <f t="shared" si="1089"/>
        <v>DC2KV77-DC</v>
      </c>
      <c r="AD5362" t="str">
        <f>Y5362&amp;"-"&amp;VLOOKUP(AC5362,'LICH THI'!C:AA,9,0)</f>
        <v>64DCKT3217-42470</v>
      </c>
      <c r="AE5362">
        <f t="shared" si="1090"/>
        <v>1</v>
      </c>
    </row>
    <row r="5363" spans="1:31" x14ac:dyDescent="0.25">
      <c r="A5363" s="436" t="str">
        <f t="shared" si="1080"/>
        <v>DC2KV77-DC-31</v>
      </c>
      <c r="B5363" s="436">
        <f>COUNTIF(AC$4:AC5363,AC5363)</f>
        <v>31</v>
      </c>
      <c r="C5363" s="436" t="str">
        <f t="shared" si="1081"/>
        <v>DC2KV77-DC</v>
      </c>
      <c r="D5363" s="436">
        <f>VLOOKUP(C5363,'LICH THI'!C:AA,12,0)</f>
        <v>102</v>
      </c>
      <c r="E5363" s="436">
        <f>VLOOKUP(C5363,'LICH THI'!C:AA,13,0)</f>
        <v>45</v>
      </c>
      <c r="F5363" s="436">
        <f t="shared" si="1091"/>
        <v>45</v>
      </c>
      <c r="G5363" s="436">
        <f>VLOOKUP(C5363,'LICH THI'!C:AA,14,0)</f>
        <v>3</v>
      </c>
      <c r="H5363" s="436">
        <f t="shared" si="1082"/>
        <v>1</v>
      </c>
      <c r="I5363" s="436" t="str">
        <f t="shared" si="1083"/>
        <v>Trần Thị Thu Hường</v>
      </c>
      <c r="J5363" s="436"/>
      <c r="K5363" s="436">
        <f t="shared" si="1084"/>
        <v>2</v>
      </c>
      <c r="L5363" s="436" t="str">
        <f t="shared" si="1085"/>
        <v>DC2KV77-DC-2</v>
      </c>
      <c r="M5363" s="436">
        <f t="shared" si="1086"/>
        <v>32</v>
      </c>
      <c r="N5363" s="437">
        <f t="shared" si="1092"/>
        <v>95</v>
      </c>
      <c r="O5363" s="437"/>
      <c r="P5363" s="430" t="str">
        <f t="shared" si="1087"/>
        <v/>
      </c>
      <c r="U5363" s="177">
        <v>99</v>
      </c>
      <c r="V5363" s="177" t="s">
        <v>3088</v>
      </c>
      <c r="W5363" s="177" t="s">
        <v>5640</v>
      </c>
      <c r="X5363" s="177" t="s">
        <v>4527</v>
      </c>
      <c r="Y5363" s="177" t="s">
        <v>5641</v>
      </c>
      <c r="Z5363" s="177" t="s">
        <v>5553</v>
      </c>
      <c r="AA5363" s="525" t="s">
        <v>2796</v>
      </c>
      <c r="AB5363" s="399" t="str">
        <f t="shared" si="1088"/>
        <v>DC2KV77</v>
      </c>
      <c r="AC5363" s="399" t="str">
        <f t="shared" si="1089"/>
        <v>DC2KV77-DC</v>
      </c>
      <c r="AD5363" t="str">
        <f>Y5363&amp;"-"&amp;VLOOKUP(AC5363,'LICH THI'!C:AA,9,0)</f>
        <v>63DCQT3105-42470</v>
      </c>
      <c r="AE5363">
        <f t="shared" si="1090"/>
        <v>1</v>
      </c>
    </row>
    <row r="5364" spans="1:31" x14ac:dyDescent="0.25">
      <c r="A5364" s="436" t="str">
        <f t="shared" si="1080"/>
        <v>DC2KV77-DC-32</v>
      </c>
      <c r="B5364" s="436">
        <f>COUNTIF(AC$4:AC5364,AC5364)</f>
        <v>32</v>
      </c>
      <c r="C5364" s="436" t="str">
        <f t="shared" si="1081"/>
        <v>DC2KV77-DC</v>
      </c>
      <c r="D5364" s="436">
        <f>VLOOKUP(C5364,'LICH THI'!C:AA,12,0)</f>
        <v>102</v>
      </c>
      <c r="E5364" s="436">
        <f>VLOOKUP(C5364,'LICH THI'!C:AA,13,0)</f>
        <v>45</v>
      </c>
      <c r="F5364" s="436">
        <f t="shared" si="1091"/>
        <v>45</v>
      </c>
      <c r="G5364" s="436">
        <f>VLOOKUP(C5364,'LICH THI'!C:AA,14,0)</f>
        <v>3</v>
      </c>
      <c r="H5364" s="436">
        <f t="shared" si="1082"/>
        <v>1</v>
      </c>
      <c r="I5364" s="436" t="str">
        <f t="shared" si="1083"/>
        <v>Nguyễn Thị Lan</v>
      </c>
      <c r="J5364" s="436"/>
      <c r="K5364" s="436">
        <f t="shared" si="1084"/>
        <v>2</v>
      </c>
      <c r="L5364" s="436" t="str">
        <f t="shared" si="1085"/>
        <v>DC2KV77-DC-2</v>
      </c>
      <c r="M5364" s="436">
        <f t="shared" si="1086"/>
        <v>32</v>
      </c>
      <c r="N5364" s="437">
        <f t="shared" si="1092"/>
        <v>51</v>
      </c>
      <c r="O5364" s="437"/>
      <c r="P5364" s="430" t="str">
        <f t="shared" si="1087"/>
        <v/>
      </c>
      <c r="U5364" s="177">
        <v>90</v>
      </c>
      <c r="V5364" s="177" t="s">
        <v>3046</v>
      </c>
      <c r="W5364" s="177" t="s">
        <v>2619</v>
      </c>
      <c r="X5364" s="177" t="s">
        <v>2960</v>
      </c>
      <c r="Y5364" s="177" t="s">
        <v>3059</v>
      </c>
      <c r="Z5364" s="177" t="s">
        <v>5553</v>
      </c>
      <c r="AA5364" s="525" t="s">
        <v>3060</v>
      </c>
      <c r="AB5364" s="399" t="str">
        <f t="shared" si="1088"/>
        <v>DC2KV77</v>
      </c>
      <c r="AC5364" s="399" t="str">
        <f t="shared" si="1089"/>
        <v>DC2KV77-DC</v>
      </c>
      <c r="AD5364" t="str">
        <f>Y5364&amp;"-"&amp;VLOOKUP(AC5364,'LICH THI'!C:AA,9,0)</f>
        <v>63DCKT3294-42470</v>
      </c>
      <c r="AE5364">
        <f t="shared" si="1090"/>
        <v>1</v>
      </c>
    </row>
    <row r="5365" spans="1:31" x14ac:dyDescent="0.25">
      <c r="A5365" s="436" t="str">
        <f t="shared" si="1080"/>
        <v>DC2KV77-DC-33</v>
      </c>
      <c r="B5365" s="436">
        <f>COUNTIF(AC$4:AC5365,AC5365)</f>
        <v>33</v>
      </c>
      <c r="C5365" s="436" t="str">
        <f t="shared" si="1081"/>
        <v>DC2KV77-DC</v>
      </c>
      <c r="D5365" s="436">
        <f>VLOOKUP(C5365,'LICH THI'!C:AA,12,0)</f>
        <v>102</v>
      </c>
      <c r="E5365" s="436">
        <f>VLOOKUP(C5365,'LICH THI'!C:AA,13,0)</f>
        <v>45</v>
      </c>
      <c r="F5365" s="436">
        <f t="shared" si="1091"/>
        <v>45</v>
      </c>
      <c r="G5365" s="436">
        <f>VLOOKUP(C5365,'LICH THI'!C:AA,14,0)</f>
        <v>3</v>
      </c>
      <c r="H5365" s="436">
        <f t="shared" si="1082"/>
        <v>1</v>
      </c>
      <c r="I5365" s="436" t="str">
        <f t="shared" si="1083"/>
        <v>Ngô Hải Lâm</v>
      </c>
      <c r="J5365" s="436"/>
      <c r="K5365" s="436">
        <f t="shared" si="1084"/>
        <v>2</v>
      </c>
      <c r="L5365" s="436" t="str">
        <f t="shared" si="1085"/>
        <v>DC2KV77-DC-2</v>
      </c>
      <c r="M5365" s="436">
        <f t="shared" si="1086"/>
        <v>32</v>
      </c>
      <c r="N5365" s="437">
        <f t="shared" si="1092"/>
        <v>52</v>
      </c>
      <c r="O5365" s="437"/>
      <c r="P5365" s="430" t="str">
        <f t="shared" si="1087"/>
        <v/>
      </c>
      <c r="U5365" s="177">
        <v>16</v>
      </c>
      <c r="V5365" s="177" t="s">
        <v>2700</v>
      </c>
      <c r="W5365" s="177" t="s">
        <v>4455</v>
      </c>
      <c r="X5365" s="177" t="s">
        <v>2884</v>
      </c>
      <c r="Y5365" s="177" t="s">
        <v>4456</v>
      </c>
      <c r="Z5365" s="177" t="s">
        <v>5553</v>
      </c>
      <c r="AA5365" s="525" t="s">
        <v>2692</v>
      </c>
      <c r="AB5365" s="399" t="str">
        <f t="shared" si="1088"/>
        <v>DC2KV77</v>
      </c>
      <c r="AC5365" s="399" t="str">
        <f t="shared" si="1089"/>
        <v>DC2KV77-DC</v>
      </c>
      <c r="AD5365" t="str">
        <f>Y5365&amp;"-"&amp;VLOOKUP(AC5365,'LICH THI'!C:AA,9,0)</f>
        <v>63DCKT3160-42470</v>
      </c>
      <c r="AE5365">
        <f t="shared" si="1090"/>
        <v>1</v>
      </c>
    </row>
    <row r="5366" spans="1:31" x14ac:dyDescent="0.25">
      <c r="A5366" s="436" t="str">
        <f t="shared" si="1080"/>
        <v>DC2KV77-DC-34</v>
      </c>
      <c r="B5366" s="436">
        <f>COUNTIF(AC$4:AC5366,AC5366)</f>
        <v>34</v>
      </c>
      <c r="C5366" s="436" t="str">
        <f t="shared" si="1081"/>
        <v>DC2KV77-DC</v>
      </c>
      <c r="D5366" s="436">
        <f>VLOOKUP(C5366,'LICH THI'!C:AA,12,0)</f>
        <v>102</v>
      </c>
      <c r="E5366" s="436">
        <f>VLOOKUP(C5366,'LICH THI'!C:AA,13,0)</f>
        <v>45</v>
      </c>
      <c r="F5366" s="436">
        <f t="shared" si="1091"/>
        <v>45</v>
      </c>
      <c r="G5366" s="436">
        <f>VLOOKUP(C5366,'LICH THI'!C:AA,14,0)</f>
        <v>3</v>
      </c>
      <c r="H5366" s="436">
        <f t="shared" si="1082"/>
        <v>1</v>
      </c>
      <c r="I5366" s="436" t="str">
        <f t="shared" si="1083"/>
        <v>Lê Thị Nhật Lệ</v>
      </c>
      <c r="J5366" s="436"/>
      <c r="K5366" s="436">
        <f t="shared" si="1084"/>
        <v>2</v>
      </c>
      <c r="L5366" s="436" t="str">
        <f t="shared" si="1085"/>
        <v>DC2KV77-DC-2</v>
      </c>
      <c r="M5366" s="436">
        <f t="shared" si="1086"/>
        <v>32</v>
      </c>
      <c r="N5366" s="437">
        <f t="shared" si="1092"/>
        <v>53</v>
      </c>
      <c r="O5366" s="437"/>
      <c r="P5366" s="430" t="str">
        <f t="shared" si="1087"/>
        <v/>
      </c>
      <c r="U5366" s="177">
        <v>25</v>
      </c>
      <c r="V5366" s="177" t="s">
        <v>3358</v>
      </c>
      <c r="W5366" s="177" t="s">
        <v>5567</v>
      </c>
      <c r="X5366" s="177" t="s">
        <v>5237</v>
      </c>
      <c r="Y5366" s="177" t="s">
        <v>5568</v>
      </c>
      <c r="Z5366" s="177" t="s">
        <v>5553</v>
      </c>
      <c r="AA5366" s="525" t="s">
        <v>2752</v>
      </c>
      <c r="AB5366" s="399" t="str">
        <f t="shared" si="1088"/>
        <v>DC2KV77</v>
      </c>
      <c r="AC5366" s="399" t="str">
        <f t="shared" si="1089"/>
        <v>DC2KV77-DC</v>
      </c>
      <c r="AD5366" t="str">
        <f>Y5366&amp;"-"&amp;VLOOKUP(AC5366,'LICH THI'!C:AA,9,0)</f>
        <v>64DCKT3064-42470</v>
      </c>
      <c r="AE5366">
        <f t="shared" si="1090"/>
        <v>1</v>
      </c>
    </row>
    <row r="5367" spans="1:31" x14ac:dyDescent="0.25">
      <c r="A5367" s="436" t="str">
        <f t="shared" si="1080"/>
        <v>DC2KV77-DC-35</v>
      </c>
      <c r="B5367" s="436">
        <f>COUNTIF(AC$4:AC5367,AC5367)</f>
        <v>35</v>
      </c>
      <c r="C5367" s="436" t="str">
        <f t="shared" si="1081"/>
        <v>DC2KV77-DC</v>
      </c>
      <c r="D5367" s="436">
        <f>VLOOKUP(C5367,'LICH THI'!C:AA,12,0)</f>
        <v>102</v>
      </c>
      <c r="E5367" s="436">
        <f>VLOOKUP(C5367,'LICH THI'!C:AA,13,0)</f>
        <v>45</v>
      </c>
      <c r="F5367" s="436">
        <f t="shared" si="1091"/>
        <v>45</v>
      </c>
      <c r="G5367" s="436">
        <f>VLOOKUP(C5367,'LICH THI'!C:AA,14,0)</f>
        <v>3</v>
      </c>
      <c r="H5367" s="436">
        <f t="shared" si="1082"/>
        <v>1</v>
      </c>
      <c r="I5367" s="436" t="str">
        <f t="shared" si="1083"/>
        <v>Bùi Bích Liên</v>
      </c>
      <c r="J5367" s="436"/>
      <c r="K5367" s="436">
        <f t="shared" si="1084"/>
        <v>2</v>
      </c>
      <c r="L5367" s="436" t="str">
        <f t="shared" si="1085"/>
        <v>DC2KV77-DC-2</v>
      </c>
      <c r="M5367" s="436">
        <f t="shared" si="1086"/>
        <v>32</v>
      </c>
      <c r="N5367" s="437">
        <f t="shared" si="1092"/>
        <v>54</v>
      </c>
      <c r="O5367" s="437"/>
      <c r="P5367" s="430" t="str">
        <f t="shared" si="1087"/>
        <v/>
      </c>
      <c r="U5367" s="177">
        <v>44</v>
      </c>
      <c r="V5367" s="177" t="s">
        <v>3826</v>
      </c>
      <c r="W5367" s="177" t="s">
        <v>5586</v>
      </c>
      <c r="X5367" s="177" t="s">
        <v>2666</v>
      </c>
      <c r="Y5367" s="177" t="s">
        <v>5587</v>
      </c>
      <c r="Z5367" s="177" t="s">
        <v>5553</v>
      </c>
      <c r="AA5367" s="525" t="s">
        <v>5588</v>
      </c>
      <c r="AB5367" s="399" t="str">
        <f t="shared" si="1088"/>
        <v>DC2KV77</v>
      </c>
      <c r="AC5367" s="399" t="str">
        <f t="shared" si="1089"/>
        <v>DC2KV77-DC</v>
      </c>
      <c r="AD5367" t="str">
        <f>Y5367&amp;"-"&amp;VLOOKUP(AC5367,'LICH THI'!C:AA,9,0)</f>
        <v>64DCKT3199-42470</v>
      </c>
      <c r="AE5367">
        <f t="shared" si="1090"/>
        <v>1</v>
      </c>
    </row>
    <row r="5368" spans="1:31" x14ac:dyDescent="0.25">
      <c r="A5368" s="436" t="str">
        <f t="shared" si="1080"/>
        <v>DC2KV77-DC-36</v>
      </c>
      <c r="B5368" s="436">
        <f>COUNTIF(AC$4:AC5368,AC5368)</f>
        <v>36</v>
      </c>
      <c r="C5368" s="436" t="str">
        <f t="shared" si="1081"/>
        <v>DC2KV77-DC</v>
      </c>
      <c r="D5368" s="436">
        <f>VLOOKUP(C5368,'LICH THI'!C:AA,12,0)</f>
        <v>102</v>
      </c>
      <c r="E5368" s="436">
        <f>VLOOKUP(C5368,'LICH THI'!C:AA,13,0)</f>
        <v>45</v>
      </c>
      <c r="F5368" s="436">
        <f t="shared" si="1091"/>
        <v>45</v>
      </c>
      <c r="G5368" s="436">
        <f>VLOOKUP(C5368,'LICH THI'!C:AA,14,0)</f>
        <v>3</v>
      </c>
      <c r="H5368" s="436">
        <f t="shared" si="1082"/>
        <v>1</v>
      </c>
      <c r="I5368" s="436" t="str">
        <f t="shared" si="1083"/>
        <v>Cao Thị Liên</v>
      </c>
      <c r="J5368" s="436"/>
      <c r="K5368" s="436">
        <f t="shared" si="1084"/>
        <v>2</v>
      </c>
      <c r="L5368" s="436" t="str">
        <f t="shared" si="1085"/>
        <v>DC2KV77-DC-2</v>
      </c>
      <c r="M5368" s="436">
        <f t="shared" si="1086"/>
        <v>32</v>
      </c>
      <c r="N5368" s="437">
        <f t="shared" si="1092"/>
        <v>55</v>
      </c>
      <c r="O5368" s="437"/>
      <c r="P5368" s="430" t="str">
        <f t="shared" si="1087"/>
        <v/>
      </c>
      <c r="U5368" s="177">
        <v>20</v>
      </c>
      <c r="V5368" s="177" t="s">
        <v>2707</v>
      </c>
      <c r="W5368" s="177" t="s">
        <v>4377</v>
      </c>
      <c r="X5368" s="177" t="s">
        <v>2666</v>
      </c>
      <c r="Y5368" s="177" t="s">
        <v>5562</v>
      </c>
      <c r="Z5368" s="177" t="s">
        <v>5553</v>
      </c>
      <c r="AA5368" s="525" t="s">
        <v>3631</v>
      </c>
      <c r="AB5368" s="399" t="str">
        <f t="shared" si="1088"/>
        <v>DC2KV77</v>
      </c>
      <c r="AC5368" s="399" t="str">
        <f t="shared" si="1089"/>
        <v>DC2KV77-DC</v>
      </c>
      <c r="AD5368" t="str">
        <f>Y5368&amp;"-"&amp;VLOOKUP(AC5368,'LICH THI'!C:AA,9,0)</f>
        <v>63DCQT3067-42470</v>
      </c>
      <c r="AE5368">
        <f t="shared" si="1090"/>
        <v>1</v>
      </c>
    </row>
    <row r="5369" spans="1:31" x14ac:dyDescent="0.25">
      <c r="A5369" s="436" t="str">
        <f t="shared" si="1080"/>
        <v>DC2KV77-DC-37</v>
      </c>
      <c r="B5369" s="436">
        <f>COUNTIF(AC$4:AC5369,AC5369)</f>
        <v>37</v>
      </c>
      <c r="C5369" s="436" t="str">
        <f t="shared" si="1081"/>
        <v>DC2KV77-DC</v>
      </c>
      <c r="D5369" s="436">
        <f>VLOOKUP(C5369,'LICH THI'!C:AA,12,0)</f>
        <v>102</v>
      </c>
      <c r="E5369" s="436">
        <f>VLOOKUP(C5369,'LICH THI'!C:AA,13,0)</f>
        <v>45</v>
      </c>
      <c r="F5369" s="436">
        <f t="shared" si="1091"/>
        <v>45</v>
      </c>
      <c r="G5369" s="436">
        <f>VLOOKUP(C5369,'LICH THI'!C:AA,14,0)</f>
        <v>3</v>
      </c>
      <c r="H5369" s="436">
        <f t="shared" si="1082"/>
        <v>1</v>
      </c>
      <c r="I5369" s="436" t="str">
        <f t="shared" si="1083"/>
        <v>Nguyễn Hải Linh</v>
      </c>
      <c r="J5369" s="436"/>
      <c r="K5369" s="436">
        <f t="shared" si="1084"/>
        <v>2</v>
      </c>
      <c r="L5369" s="436" t="str">
        <f t="shared" si="1085"/>
        <v>DC2KV77-DC-2</v>
      </c>
      <c r="M5369" s="436">
        <f t="shared" si="1086"/>
        <v>32</v>
      </c>
      <c r="N5369" s="437">
        <f t="shared" si="1092"/>
        <v>56</v>
      </c>
      <c r="O5369" s="437"/>
      <c r="P5369" s="430" t="str">
        <f t="shared" si="1087"/>
        <v/>
      </c>
      <c r="U5369" s="177">
        <v>62</v>
      </c>
      <c r="V5369" s="177" t="s">
        <v>4382</v>
      </c>
      <c r="W5369" s="177" t="s">
        <v>4705</v>
      </c>
      <c r="X5369" s="177" t="s">
        <v>2670</v>
      </c>
      <c r="Y5369" s="177" t="s">
        <v>5599</v>
      </c>
      <c r="Z5369" s="177" t="s">
        <v>5553</v>
      </c>
      <c r="AA5369" s="525" t="s">
        <v>5600</v>
      </c>
      <c r="AB5369" s="399" t="str">
        <f t="shared" si="1088"/>
        <v>DC2KV77</v>
      </c>
      <c r="AC5369" s="399" t="str">
        <f t="shared" si="1089"/>
        <v>DC2KV77-DC</v>
      </c>
      <c r="AD5369" t="str">
        <f>Y5369&amp;"-"&amp;VLOOKUP(AC5369,'LICH THI'!C:AA,9,0)</f>
        <v>65DCQT20126-42470</v>
      </c>
      <c r="AE5369">
        <f t="shared" si="1090"/>
        <v>1</v>
      </c>
    </row>
    <row r="5370" spans="1:31" x14ac:dyDescent="0.25">
      <c r="A5370" s="436" t="str">
        <f t="shared" si="1080"/>
        <v>DC2KV77-DC-38</v>
      </c>
      <c r="B5370" s="436">
        <f>COUNTIF(AC$4:AC5370,AC5370)</f>
        <v>38</v>
      </c>
      <c r="C5370" s="436" t="str">
        <f t="shared" si="1081"/>
        <v>DC2KV77-DC</v>
      </c>
      <c r="D5370" s="436">
        <f>VLOOKUP(C5370,'LICH THI'!C:AA,12,0)</f>
        <v>102</v>
      </c>
      <c r="E5370" s="436">
        <f>VLOOKUP(C5370,'LICH THI'!C:AA,13,0)</f>
        <v>45</v>
      </c>
      <c r="F5370" s="436">
        <f t="shared" si="1091"/>
        <v>45</v>
      </c>
      <c r="G5370" s="436">
        <f>VLOOKUP(C5370,'LICH THI'!C:AA,14,0)</f>
        <v>3</v>
      </c>
      <c r="H5370" s="436">
        <f t="shared" si="1082"/>
        <v>1</v>
      </c>
      <c r="I5370" s="436" t="str">
        <f t="shared" si="1083"/>
        <v>Trần Diệu Linh</v>
      </c>
      <c r="J5370" s="436"/>
      <c r="K5370" s="436">
        <f t="shared" si="1084"/>
        <v>2</v>
      </c>
      <c r="L5370" s="436" t="str">
        <f t="shared" si="1085"/>
        <v>DC2KV77-DC-2</v>
      </c>
      <c r="M5370" s="436">
        <f t="shared" si="1086"/>
        <v>32</v>
      </c>
      <c r="N5370" s="437">
        <f t="shared" si="1092"/>
        <v>57</v>
      </c>
      <c r="O5370" s="437"/>
      <c r="P5370" s="430" t="str">
        <f t="shared" si="1087"/>
        <v/>
      </c>
      <c r="U5370" s="177">
        <v>76</v>
      </c>
      <c r="V5370" s="177" t="s">
        <v>3556</v>
      </c>
      <c r="W5370" s="177" t="s">
        <v>3571</v>
      </c>
      <c r="X5370" s="177" t="s">
        <v>2670</v>
      </c>
      <c r="Y5370" s="177" t="s">
        <v>3572</v>
      </c>
      <c r="Z5370" s="177" t="s">
        <v>5553</v>
      </c>
      <c r="AA5370" s="525" t="s">
        <v>3573</v>
      </c>
      <c r="AB5370" s="399" t="str">
        <f t="shared" si="1088"/>
        <v>DC2KV77</v>
      </c>
      <c r="AC5370" s="399" t="str">
        <f t="shared" si="1089"/>
        <v>DC2KV77-DC</v>
      </c>
      <c r="AD5370" t="str">
        <f>Y5370&amp;"-"&amp;VLOOKUP(AC5370,'LICH THI'!C:AA,9,0)</f>
        <v>65DCQT24262-42470</v>
      </c>
      <c r="AE5370">
        <f t="shared" si="1090"/>
        <v>1</v>
      </c>
    </row>
    <row r="5371" spans="1:31" x14ac:dyDescent="0.25">
      <c r="A5371" s="436" t="str">
        <f t="shared" si="1080"/>
        <v>DC2KV77-DC-39</v>
      </c>
      <c r="B5371" s="436">
        <f>COUNTIF(AC$4:AC5371,AC5371)</f>
        <v>39</v>
      </c>
      <c r="C5371" s="436" t="str">
        <f t="shared" si="1081"/>
        <v>DC2KV77-DC</v>
      </c>
      <c r="D5371" s="436">
        <f>VLOOKUP(C5371,'LICH THI'!C:AA,12,0)</f>
        <v>102</v>
      </c>
      <c r="E5371" s="436">
        <f>VLOOKUP(C5371,'LICH THI'!C:AA,13,0)</f>
        <v>45</v>
      </c>
      <c r="F5371" s="436">
        <f t="shared" si="1091"/>
        <v>45</v>
      </c>
      <c r="G5371" s="436">
        <f>VLOOKUP(C5371,'LICH THI'!C:AA,14,0)</f>
        <v>3</v>
      </c>
      <c r="H5371" s="436">
        <f t="shared" si="1082"/>
        <v>1</v>
      </c>
      <c r="I5371" s="436" t="str">
        <f t="shared" si="1083"/>
        <v>Nguyễn Phan Lực</v>
      </c>
      <c r="J5371" s="436"/>
      <c r="K5371" s="436">
        <f t="shared" si="1084"/>
        <v>2</v>
      </c>
      <c r="L5371" s="436" t="str">
        <f t="shared" si="1085"/>
        <v>DC2KV77-DC-2</v>
      </c>
      <c r="M5371" s="436">
        <f t="shared" si="1086"/>
        <v>32</v>
      </c>
      <c r="N5371" s="437">
        <f t="shared" si="1092"/>
        <v>58</v>
      </c>
      <c r="O5371" s="437"/>
      <c r="P5371" s="430" t="str">
        <f t="shared" si="1087"/>
        <v/>
      </c>
      <c r="U5371" s="177">
        <v>91</v>
      </c>
      <c r="V5371" s="177" t="s">
        <v>3046</v>
      </c>
      <c r="W5371" s="177" t="s">
        <v>4252</v>
      </c>
      <c r="X5371" s="177" t="s">
        <v>4253</v>
      </c>
      <c r="Y5371" s="177" t="s">
        <v>4254</v>
      </c>
      <c r="Z5371" s="177" t="s">
        <v>5553</v>
      </c>
      <c r="AA5371" s="525" t="s">
        <v>2796</v>
      </c>
      <c r="AB5371" s="399" t="str">
        <f t="shared" si="1088"/>
        <v>DC2KV77</v>
      </c>
      <c r="AC5371" s="399" t="str">
        <f t="shared" si="1089"/>
        <v>DC2KV77-DC</v>
      </c>
      <c r="AD5371" t="str">
        <f>Y5371&amp;"-"&amp;VLOOKUP(AC5371,'LICH THI'!C:AA,9,0)</f>
        <v>63DCKT3222-42470</v>
      </c>
      <c r="AE5371">
        <f t="shared" si="1090"/>
        <v>1</v>
      </c>
    </row>
    <row r="5372" spans="1:31" x14ac:dyDescent="0.25">
      <c r="A5372" s="436" t="str">
        <f t="shared" si="1080"/>
        <v>DC2KV77-DC-40</v>
      </c>
      <c r="B5372" s="436">
        <f>COUNTIF(AC$4:AC5372,AC5372)</f>
        <v>40</v>
      </c>
      <c r="C5372" s="436" t="str">
        <f t="shared" si="1081"/>
        <v>DC2KV77-DC</v>
      </c>
      <c r="D5372" s="436">
        <f>VLOOKUP(C5372,'LICH THI'!C:AA,12,0)</f>
        <v>102</v>
      </c>
      <c r="E5372" s="436">
        <f>VLOOKUP(C5372,'LICH THI'!C:AA,13,0)</f>
        <v>45</v>
      </c>
      <c r="F5372" s="436">
        <f t="shared" si="1091"/>
        <v>45</v>
      </c>
      <c r="G5372" s="436">
        <f>VLOOKUP(C5372,'LICH THI'!C:AA,14,0)</f>
        <v>3</v>
      </c>
      <c r="H5372" s="436">
        <f t="shared" si="1082"/>
        <v>1</v>
      </c>
      <c r="I5372" s="436" t="str">
        <f t="shared" si="1083"/>
        <v>Nguyễn Thị Lương</v>
      </c>
      <c r="J5372" s="436"/>
      <c r="K5372" s="436">
        <f t="shared" si="1084"/>
        <v>2</v>
      </c>
      <c r="L5372" s="436" t="str">
        <f t="shared" si="1085"/>
        <v>DC2KV77-DC-2</v>
      </c>
      <c r="M5372" s="436">
        <f t="shared" si="1086"/>
        <v>32</v>
      </c>
      <c r="N5372" s="437">
        <f t="shared" si="1092"/>
        <v>59</v>
      </c>
      <c r="O5372" s="437"/>
      <c r="P5372" s="430" t="str">
        <f t="shared" si="1087"/>
        <v/>
      </c>
      <c r="U5372" s="177">
        <v>52</v>
      </c>
      <c r="V5372" s="177" t="s">
        <v>3019</v>
      </c>
      <c r="W5372" s="177" t="s">
        <v>2619</v>
      </c>
      <c r="X5372" s="177" t="s">
        <v>4028</v>
      </c>
      <c r="Y5372" s="177" t="s">
        <v>4029</v>
      </c>
      <c r="Z5372" s="177" t="s">
        <v>5553</v>
      </c>
      <c r="AA5372" s="525" t="s">
        <v>4030</v>
      </c>
      <c r="AB5372" s="399" t="str">
        <f t="shared" si="1088"/>
        <v>DC2KV77</v>
      </c>
      <c r="AC5372" s="399" t="str">
        <f t="shared" si="1089"/>
        <v>DC2KV77-DC</v>
      </c>
      <c r="AD5372" t="str">
        <f>Y5372&amp;"-"&amp;VLOOKUP(AC5372,'LICH THI'!C:AA,9,0)</f>
        <v>64DCQT3080-42470</v>
      </c>
      <c r="AE5372">
        <f t="shared" si="1090"/>
        <v>1</v>
      </c>
    </row>
    <row r="5373" spans="1:31" x14ac:dyDescent="0.25">
      <c r="A5373" s="436" t="str">
        <f t="shared" si="1080"/>
        <v>DC2KV77-DC-41</v>
      </c>
      <c r="B5373" s="436">
        <f>COUNTIF(AC$4:AC5373,AC5373)</f>
        <v>41</v>
      </c>
      <c r="C5373" s="436" t="str">
        <f t="shared" si="1081"/>
        <v>DC2KV77-DC</v>
      </c>
      <c r="D5373" s="436">
        <f>VLOOKUP(C5373,'LICH THI'!C:AA,12,0)</f>
        <v>102</v>
      </c>
      <c r="E5373" s="436">
        <f>VLOOKUP(C5373,'LICH THI'!C:AA,13,0)</f>
        <v>45</v>
      </c>
      <c r="F5373" s="436">
        <f t="shared" si="1091"/>
        <v>45</v>
      </c>
      <c r="G5373" s="436">
        <f>VLOOKUP(C5373,'LICH THI'!C:AA,14,0)</f>
        <v>3</v>
      </c>
      <c r="H5373" s="436">
        <f t="shared" si="1082"/>
        <v>1</v>
      </c>
      <c r="I5373" s="436" t="str">
        <f t="shared" si="1083"/>
        <v>Trịnh Khánh Ly</v>
      </c>
      <c r="J5373" s="436"/>
      <c r="K5373" s="436">
        <f t="shared" si="1084"/>
        <v>2</v>
      </c>
      <c r="L5373" s="436" t="str">
        <f t="shared" si="1085"/>
        <v>DC2KV77-DC-2</v>
      </c>
      <c r="M5373" s="436">
        <f t="shared" si="1086"/>
        <v>32</v>
      </c>
      <c r="N5373" s="437">
        <f t="shared" si="1092"/>
        <v>60</v>
      </c>
      <c r="O5373" s="437"/>
      <c r="P5373" s="430" t="str">
        <f t="shared" si="1087"/>
        <v/>
      </c>
      <c r="U5373" s="177">
        <v>12</v>
      </c>
      <c r="V5373" s="177" t="s">
        <v>2642</v>
      </c>
      <c r="W5373" s="177" t="s">
        <v>4286</v>
      </c>
      <c r="X5373" s="177" t="s">
        <v>4287</v>
      </c>
      <c r="Y5373" s="177" t="s">
        <v>4288</v>
      </c>
      <c r="Z5373" s="177" t="s">
        <v>5553</v>
      </c>
      <c r="AA5373" s="525" t="s">
        <v>4289</v>
      </c>
      <c r="AB5373" s="399" t="str">
        <f t="shared" si="1088"/>
        <v>DC2KV77</v>
      </c>
      <c r="AC5373" s="399" t="str">
        <f t="shared" si="1089"/>
        <v>DC2KV77-DC</v>
      </c>
      <c r="AD5373" t="str">
        <f>Y5373&amp;"-"&amp;VLOOKUP(AC5373,'LICH THI'!C:AA,9,0)</f>
        <v>63DCKT3137-42470</v>
      </c>
      <c r="AE5373">
        <f t="shared" si="1090"/>
        <v>1</v>
      </c>
    </row>
    <row r="5374" spans="1:31" x14ac:dyDescent="0.25">
      <c r="A5374" s="436" t="str">
        <f t="shared" si="1080"/>
        <v>DC2KV77-DC-42</v>
      </c>
      <c r="B5374" s="436">
        <f>COUNTIF(AC$4:AC5374,AC5374)</f>
        <v>42</v>
      </c>
      <c r="C5374" s="436" t="str">
        <f t="shared" si="1081"/>
        <v>DC2KV77-DC</v>
      </c>
      <c r="D5374" s="436">
        <f>VLOOKUP(C5374,'LICH THI'!C:AA,12,0)</f>
        <v>102</v>
      </c>
      <c r="E5374" s="436">
        <f>VLOOKUP(C5374,'LICH THI'!C:AA,13,0)</f>
        <v>45</v>
      </c>
      <c r="F5374" s="436">
        <f t="shared" si="1091"/>
        <v>45</v>
      </c>
      <c r="G5374" s="436">
        <f>VLOOKUP(C5374,'LICH THI'!C:AA,14,0)</f>
        <v>3</v>
      </c>
      <c r="H5374" s="436">
        <f t="shared" si="1082"/>
        <v>1</v>
      </c>
      <c r="I5374" s="436" t="str">
        <f t="shared" si="1083"/>
        <v>Nguyễn Thị Quỳnh Mai</v>
      </c>
      <c r="J5374" s="436"/>
      <c r="K5374" s="436">
        <f t="shared" si="1084"/>
        <v>2</v>
      </c>
      <c r="L5374" s="436" t="str">
        <f t="shared" si="1085"/>
        <v>DC2KV77-DC-2</v>
      </c>
      <c r="M5374" s="436">
        <f t="shared" si="1086"/>
        <v>32</v>
      </c>
      <c r="N5374" s="437">
        <f t="shared" si="1092"/>
        <v>61</v>
      </c>
      <c r="O5374" s="437"/>
      <c r="P5374" s="430" t="str">
        <f t="shared" si="1087"/>
        <v/>
      </c>
      <c r="U5374" s="177">
        <v>26</v>
      </c>
      <c r="V5374" s="177" t="s">
        <v>3358</v>
      </c>
      <c r="W5374" s="177" t="s">
        <v>5569</v>
      </c>
      <c r="X5374" s="177" t="s">
        <v>3130</v>
      </c>
      <c r="Y5374" s="177" t="s">
        <v>5570</v>
      </c>
      <c r="Z5374" s="177" t="s">
        <v>5553</v>
      </c>
      <c r="AA5374" s="525" t="s">
        <v>3898</v>
      </c>
      <c r="AB5374" s="399" t="str">
        <f t="shared" si="1088"/>
        <v>DC2KV77</v>
      </c>
      <c r="AC5374" s="399" t="str">
        <f t="shared" si="1089"/>
        <v>DC2KV77-DC</v>
      </c>
      <c r="AD5374" t="str">
        <f>Y5374&amp;"-"&amp;VLOOKUP(AC5374,'LICH THI'!C:AA,9,0)</f>
        <v>64DCKT3078-42470</v>
      </c>
      <c r="AE5374">
        <f t="shared" si="1090"/>
        <v>1</v>
      </c>
    </row>
    <row r="5375" spans="1:31" x14ac:dyDescent="0.25">
      <c r="A5375" s="436" t="str">
        <f t="shared" si="1080"/>
        <v>DC2KV77-DC-43</v>
      </c>
      <c r="B5375" s="436">
        <f>COUNTIF(AC$4:AC5375,AC5375)</f>
        <v>43</v>
      </c>
      <c r="C5375" s="436" t="str">
        <f t="shared" si="1081"/>
        <v>DC2KV77-DC</v>
      </c>
      <c r="D5375" s="436">
        <f>VLOOKUP(C5375,'LICH THI'!C:AA,12,0)</f>
        <v>102</v>
      </c>
      <c r="E5375" s="436">
        <f>VLOOKUP(C5375,'LICH THI'!C:AA,13,0)</f>
        <v>45</v>
      </c>
      <c r="F5375" s="436">
        <f t="shared" si="1091"/>
        <v>45</v>
      </c>
      <c r="G5375" s="436">
        <f>VLOOKUP(C5375,'LICH THI'!C:AA,14,0)</f>
        <v>3</v>
      </c>
      <c r="H5375" s="436">
        <f t="shared" si="1082"/>
        <v>1</v>
      </c>
      <c r="I5375" s="436" t="str">
        <f t="shared" si="1083"/>
        <v>Nguyễn Kiều May</v>
      </c>
      <c r="J5375" s="436"/>
      <c r="K5375" s="436">
        <f t="shared" si="1084"/>
        <v>2</v>
      </c>
      <c r="L5375" s="436" t="str">
        <f t="shared" si="1085"/>
        <v>DC2KV77-DC-2</v>
      </c>
      <c r="M5375" s="436">
        <f t="shared" si="1086"/>
        <v>32</v>
      </c>
      <c r="N5375" s="437">
        <f t="shared" si="1092"/>
        <v>62</v>
      </c>
      <c r="O5375" s="437"/>
      <c r="P5375" s="430" t="str">
        <f t="shared" si="1087"/>
        <v/>
      </c>
      <c r="U5375" s="177">
        <v>92</v>
      </c>
      <c r="V5375" s="177" t="s">
        <v>3046</v>
      </c>
      <c r="W5375" s="177" t="s">
        <v>3929</v>
      </c>
      <c r="X5375" s="177" t="s">
        <v>3930</v>
      </c>
      <c r="Y5375" s="177" t="s">
        <v>3931</v>
      </c>
      <c r="Z5375" s="177" t="s">
        <v>5553</v>
      </c>
      <c r="AA5375" s="525" t="s">
        <v>3736</v>
      </c>
      <c r="AB5375" s="399" t="str">
        <f t="shared" si="1088"/>
        <v>DC2KV77</v>
      </c>
      <c r="AC5375" s="399" t="str">
        <f t="shared" si="1089"/>
        <v>DC2KV77-DC</v>
      </c>
      <c r="AD5375" t="str">
        <f>Y5375&amp;"-"&amp;VLOOKUP(AC5375,'LICH THI'!C:AA,9,0)</f>
        <v>63DCKT3216-42470</v>
      </c>
      <c r="AE5375">
        <f t="shared" si="1090"/>
        <v>1</v>
      </c>
    </row>
    <row r="5376" spans="1:31" x14ac:dyDescent="0.25">
      <c r="A5376" s="436" t="str">
        <f t="shared" si="1080"/>
        <v>DC2KV77-DC-44</v>
      </c>
      <c r="B5376" s="436">
        <f>COUNTIF(AC$4:AC5376,AC5376)</f>
        <v>44</v>
      </c>
      <c r="C5376" s="436" t="str">
        <f t="shared" si="1081"/>
        <v>DC2KV77-DC</v>
      </c>
      <c r="D5376" s="436">
        <f>VLOOKUP(C5376,'LICH THI'!C:AA,12,0)</f>
        <v>102</v>
      </c>
      <c r="E5376" s="436">
        <f>VLOOKUP(C5376,'LICH THI'!C:AA,13,0)</f>
        <v>45</v>
      </c>
      <c r="F5376" s="436">
        <f t="shared" si="1091"/>
        <v>45</v>
      </c>
      <c r="G5376" s="436">
        <f>VLOOKUP(C5376,'LICH THI'!C:AA,14,0)</f>
        <v>3</v>
      </c>
      <c r="H5376" s="436">
        <f t="shared" si="1082"/>
        <v>1</v>
      </c>
      <c r="I5376" s="436" t="str">
        <f t="shared" si="1083"/>
        <v>Trần Diệu Mi</v>
      </c>
      <c r="J5376" s="436"/>
      <c r="K5376" s="436">
        <f t="shared" si="1084"/>
        <v>2</v>
      </c>
      <c r="L5376" s="436" t="str">
        <f t="shared" si="1085"/>
        <v>DC2KV77-DC-2</v>
      </c>
      <c r="M5376" s="436">
        <f t="shared" si="1086"/>
        <v>32</v>
      </c>
      <c r="N5376" s="437">
        <f t="shared" si="1092"/>
        <v>63</v>
      </c>
      <c r="O5376" s="437"/>
      <c r="P5376" s="430" t="str">
        <f t="shared" si="1087"/>
        <v/>
      </c>
      <c r="U5376" s="177">
        <v>77</v>
      </c>
      <c r="V5376" s="177" t="s">
        <v>3556</v>
      </c>
      <c r="W5376" s="177" t="s">
        <v>3571</v>
      </c>
      <c r="X5376" s="177" t="s">
        <v>4424</v>
      </c>
      <c r="Y5376" s="177" t="s">
        <v>4425</v>
      </c>
      <c r="Z5376" s="177" t="s">
        <v>5553</v>
      </c>
      <c r="AA5376" s="525" t="s">
        <v>4426</v>
      </c>
      <c r="AB5376" s="399" t="str">
        <f t="shared" si="1088"/>
        <v>DC2KV77</v>
      </c>
      <c r="AC5376" s="399" t="str">
        <f t="shared" si="1089"/>
        <v>DC2KV77-DC</v>
      </c>
      <c r="AD5376" t="str">
        <f>Y5376&amp;"-"&amp;VLOOKUP(AC5376,'LICH THI'!C:AA,9,0)</f>
        <v>65DCQT23308-42470</v>
      </c>
      <c r="AE5376">
        <f t="shared" si="1090"/>
        <v>1</v>
      </c>
    </row>
    <row r="5377" spans="1:31" x14ac:dyDescent="0.25">
      <c r="A5377" s="436" t="str">
        <f t="shared" si="1080"/>
        <v>DC2KV77-DC-45</v>
      </c>
      <c r="B5377" s="436">
        <f>COUNTIF(AC$4:AC5377,AC5377)</f>
        <v>45</v>
      </c>
      <c r="C5377" s="436" t="str">
        <f t="shared" si="1081"/>
        <v>DC2KV77-DC</v>
      </c>
      <c r="D5377" s="436">
        <f>VLOOKUP(C5377,'LICH THI'!C:AA,12,0)</f>
        <v>102</v>
      </c>
      <c r="E5377" s="436">
        <f>VLOOKUP(C5377,'LICH THI'!C:AA,13,0)</f>
        <v>45</v>
      </c>
      <c r="F5377" s="436">
        <f t="shared" si="1091"/>
        <v>45</v>
      </c>
      <c r="G5377" s="436">
        <f>VLOOKUP(C5377,'LICH THI'!C:AA,14,0)</f>
        <v>3</v>
      </c>
      <c r="H5377" s="436">
        <f t="shared" si="1082"/>
        <v>1</v>
      </c>
      <c r="I5377" s="436" t="str">
        <f t="shared" si="1083"/>
        <v>Đào Thị Ngọc Ninh</v>
      </c>
      <c r="J5377" s="436"/>
      <c r="K5377" s="436">
        <f t="shared" si="1084"/>
        <v>2</v>
      </c>
      <c r="L5377" s="436" t="str">
        <f t="shared" si="1085"/>
        <v>DC2KV77-DC-2</v>
      </c>
      <c r="M5377" s="436">
        <f t="shared" si="1086"/>
        <v>32</v>
      </c>
      <c r="N5377" s="437">
        <f t="shared" si="1092"/>
        <v>64</v>
      </c>
      <c r="O5377" s="437"/>
      <c r="P5377" s="430" t="str">
        <f t="shared" si="1087"/>
        <v/>
      </c>
      <c r="U5377" s="177">
        <v>38</v>
      </c>
      <c r="V5377" s="177" t="s">
        <v>3378</v>
      </c>
      <c r="W5377" s="177" t="s">
        <v>5581</v>
      </c>
      <c r="X5377" s="177" t="s">
        <v>3629</v>
      </c>
      <c r="Y5377" s="177" t="s">
        <v>5582</v>
      </c>
      <c r="Z5377" s="177" t="s">
        <v>5553</v>
      </c>
      <c r="AA5377" s="525" t="s">
        <v>4593</v>
      </c>
      <c r="AB5377" s="399" t="str">
        <f t="shared" si="1088"/>
        <v>DC2KV77</v>
      </c>
      <c r="AC5377" s="399" t="str">
        <f t="shared" si="1089"/>
        <v>DC2KV77-DC</v>
      </c>
      <c r="AD5377" t="str">
        <f>Y5377&amp;"-"&amp;VLOOKUP(AC5377,'LICH THI'!C:AA,9,0)</f>
        <v>64DCKT3140-42470</v>
      </c>
      <c r="AE5377">
        <f t="shared" si="1090"/>
        <v>1</v>
      </c>
    </row>
    <row r="5378" spans="1:31" x14ac:dyDescent="0.25">
      <c r="A5378" s="436" t="str">
        <f t="shared" si="1080"/>
        <v>DC2KV77-DC-46</v>
      </c>
      <c r="B5378" s="436">
        <f>COUNTIF(AC$4:AC5378,AC5378)</f>
        <v>46</v>
      </c>
      <c r="C5378" s="436" t="str">
        <f t="shared" si="1081"/>
        <v>DC2KV77-DC</v>
      </c>
      <c r="D5378" s="436">
        <f>VLOOKUP(C5378,'LICH THI'!C:AA,12,0)</f>
        <v>102</v>
      </c>
      <c r="E5378" s="436">
        <f>VLOOKUP(C5378,'LICH THI'!C:AA,13,0)</f>
        <v>45</v>
      </c>
      <c r="F5378" s="436">
        <f t="shared" si="1091"/>
        <v>45</v>
      </c>
      <c r="G5378" s="436">
        <f>VLOOKUP(C5378,'LICH THI'!C:AA,14,0)</f>
        <v>3</v>
      </c>
      <c r="H5378" s="436">
        <f t="shared" si="1082"/>
        <v>2</v>
      </c>
      <c r="I5378" s="436" t="str">
        <f t="shared" si="1083"/>
        <v>Chu Thị Nụ</v>
      </c>
      <c r="J5378" s="436"/>
      <c r="K5378" s="436">
        <f t="shared" si="1084"/>
        <v>3</v>
      </c>
      <c r="L5378" s="436" t="str">
        <f t="shared" si="1085"/>
        <v>DC2KV77-DC-3</v>
      </c>
      <c r="M5378" s="436">
        <f t="shared" si="1086"/>
        <v>32</v>
      </c>
      <c r="N5378" s="437">
        <f t="shared" si="1092"/>
        <v>115</v>
      </c>
      <c r="O5378" s="437"/>
      <c r="P5378" s="430" t="str">
        <f t="shared" si="1087"/>
        <v/>
      </c>
      <c r="U5378" s="177">
        <v>53</v>
      </c>
      <c r="V5378" s="177" t="s">
        <v>3019</v>
      </c>
      <c r="W5378" s="177" t="s">
        <v>3038</v>
      </c>
      <c r="X5378" s="177" t="s">
        <v>3039</v>
      </c>
      <c r="Y5378" s="177" t="s">
        <v>3040</v>
      </c>
      <c r="Z5378" s="177" t="s">
        <v>5553</v>
      </c>
      <c r="AA5378" s="525" t="s">
        <v>3041</v>
      </c>
      <c r="AB5378" s="399" t="str">
        <f t="shared" si="1088"/>
        <v>DC2KV77</v>
      </c>
      <c r="AC5378" s="399" t="str">
        <f t="shared" si="1089"/>
        <v>DC2KV77-DC</v>
      </c>
      <c r="AD5378" t="str">
        <f>Y5378&amp;"-"&amp;VLOOKUP(AC5378,'LICH THI'!C:AA,9,0)</f>
        <v>64DCQT3088-42470</v>
      </c>
      <c r="AE5378">
        <f t="shared" si="1090"/>
        <v>1</v>
      </c>
    </row>
    <row r="5379" spans="1:31" x14ac:dyDescent="0.25">
      <c r="A5379" s="436" t="str">
        <f t="shared" si="1080"/>
        <v>DC2KV77-DC-47</v>
      </c>
      <c r="B5379" s="436">
        <f>COUNTIF(AC$4:AC5379,AC5379)</f>
        <v>47</v>
      </c>
      <c r="C5379" s="436" t="str">
        <f t="shared" si="1081"/>
        <v>DC2KV77-DC</v>
      </c>
      <c r="D5379" s="436">
        <f>VLOOKUP(C5379,'LICH THI'!C:AA,12,0)</f>
        <v>102</v>
      </c>
      <c r="E5379" s="436">
        <f>VLOOKUP(C5379,'LICH THI'!C:AA,13,0)</f>
        <v>45</v>
      </c>
      <c r="F5379" s="436">
        <f t="shared" si="1091"/>
        <v>45</v>
      </c>
      <c r="G5379" s="436">
        <f>VLOOKUP(C5379,'LICH THI'!C:AA,14,0)</f>
        <v>3</v>
      </c>
      <c r="H5379" s="436">
        <f t="shared" si="1082"/>
        <v>2</v>
      </c>
      <c r="I5379" s="436" t="str">
        <f t="shared" si="1083"/>
        <v>Nguyễn Thị Nương</v>
      </c>
      <c r="J5379" s="436"/>
      <c r="K5379" s="436">
        <f t="shared" si="1084"/>
        <v>3</v>
      </c>
      <c r="L5379" s="436" t="str">
        <f t="shared" si="1085"/>
        <v>DC2KV77-DC-3</v>
      </c>
      <c r="M5379" s="436">
        <f t="shared" si="1086"/>
        <v>32</v>
      </c>
      <c r="N5379" s="437">
        <f t="shared" si="1092"/>
        <v>116</v>
      </c>
      <c r="O5379" s="437"/>
      <c r="P5379" s="430" t="str">
        <f t="shared" si="1087"/>
        <v/>
      </c>
      <c r="U5379" s="177">
        <v>46</v>
      </c>
      <c r="V5379" s="177" t="s">
        <v>3381</v>
      </c>
      <c r="W5379" s="177" t="s">
        <v>2619</v>
      </c>
      <c r="X5379" s="177" t="s">
        <v>5589</v>
      </c>
      <c r="Y5379" s="177" t="s">
        <v>5590</v>
      </c>
      <c r="Z5379" s="177" t="s">
        <v>5553</v>
      </c>
      <c r="AA5379" s="525" t="s">
        <v>3802</v>
      </c>
      <c r="AB5379" s="399" t="str">
        <f t="shared" si="1088"/>
        <v>DC2KV77</v>
      </c>
      <c r="AC5379" s="399" t="str">
        <f t="shared" si="1089"/>
        <v>DC2KV77-DC</v>
      </c>
      <c r="AD5379" t="str">
        <f>Y5379&amp;"-"&amp;VLOOKUP(AC5379,'LICH THI'!C:AA,9,0)</f>
        <v>64DCKT3240-42470</v>
      </c>
      <c r="AE5379">
        <f t="shared" si="1090"/>
        <v>1</v>
      </c>
    </row>
    <row r="5380" spans="1:31" x14ac:dyDescent="0.25">
      <c r="A5380" s="436" t="str">
        <f t="shared" si="1080"/>
        <v>DC2KV77-DC-48</v>
      </c>
      <c r="B5380" s="436">
        <f>COUNTIF(AC$4:AC5380,AC5380)</f>
        <v>48</v>
      </c>
      <c r="C5380" s="436" t="str">
        <f t="shared" si="1081"/>
        <v>DC2KV77-DC</v>
      </c>
      <c r="D5380" s="436">
        <f>VLOOKUP(C5380,'LICH THI'!C:AA,12,0)</f>
        <v>102</v>
      </c>
      <c r="E5380" s="436">
        <f>VLOOKUP(C5380,'LICH THI'!C:AA,13,0)</f>
        <v>45</v>
      </c>
      <c r="F5380" s="436">
        <f t="shared" si="1091"/>
        <v>45</v>
      </c>
      <c r="G5380" s="436">
        <f>VLOOKUP(C5380,'LICH THI'!C:AA,14,0)</f>
        <v>3</v>
      </c>
      <c r="H5380" s="436">
        <f t="shared" si="1082"/>
        <v>2</v>
      </c>
      <c r="I5380" s="436" t="str">
        <f t="shared" si="1083"/>
        <v>Đới Thanh Nga</v>
      </c>
      <c r="J5380" s="436"/>
      <c r="K5380" s="436">
        <f t="shared" si="1084"/>
        <v>3</v>
      </c>
      <c r="L5380" s="436" t="str">
        <f t="shared" si="1085"/>
        <v>DC2KV77-DC-3</v>
      </c>
      <c r="M5380" s="436">
        <f t="shared" si="1086"/>
        <v>32</v>
      </c>
      <c r="N5380" s="437">
        <f t="shared" si="1092"/>
        <v>117</v>
      </c>
      <c r="O5380" s="437"/>
      <c r="P5380" s="430" t="str">
        <f t="shared" si="1087"/>
        <v/>
      </c>
      <c r="U5380" s="177">
        <v>34</v>
      </c>
      <c r="V5380" s="177" t="s">
        <v>3378</v>
      </c>
      <c r="W5380" s="177" t="s">
        <v>4533</v>
      </c>
      <c r="X5380" s="177" t="s">
        <v>2676</v>
      </c>
      <c r="Y5380" s="177" t="s">
        <v>4534</v>
      </c>
      <c r="Z5380" s="177" t="s">
        <v>5553</v>
      </c>
      <c r="AA5380" s="525" t="s">
        <v>2886</v>
      </c>
      <c r="AB5380" s="399" t="str">
        <f t="shared" si="1088"/>
        <v>DC2KV77</v>
      </c>
      <c r="AC5380" s="399" t="str">
        <f t="shared" si="1089"/>
        <v>DC2KV77-DC</v>
      </c>
      <c r="AD5380" t="str">
        <f>Y5380&amp;"-"&amp;VLOOKUP(AC5380,'LICH THI'!C:AA,9,0)</f>
        <v>64DCKT3155-42470</v>
      </c>
      <c r="AE5380">
        <f t="shared" si="1090"/>
        <v>1</v>
      </c>
    </row>
    <row r="5381" spans="1:31" x14ac:dyDescent="0.25">
      <c r="A5381" s="436" t="str">
        <f t="shared" ref="A5381:A5444" si="1093">C5381&amp;"-"&amp;B5381</f>
        <v>DC2KV77-DC-49</v>
      </c>
      <c r="B5381" s="436">
        <f>COUNTIF(AC$4:AC5381,AC5381)</f>
        <v>49</v>
      </c>
      <c r="C5381" s="436" t="str">
        <f t="shared" ref="C5381:C5444" si="1094">_CT_MaHP1</f>
        <v>DC2KV77-DC</v>
      </c>
      <c r="D5381" s="436">
        <f>VLOOKUP(C5381,'LICH THI'!C:AA,12,0)</f>
        <v>102</v>
      </c>
      <c r="E5381" s="436">
        <f>VLOOKUP(C5381,'LICH THI'!C:AA,13,0)</f>
        <v>45</v>
      </c>
      <c r="F5381" s="436">
        <f t="shared" si="1091"/>
        <v>45</v>
      </c>
      <c r="G5381" s="436">
        <f>VLOOKUP(C5381,'LICH THI'!C:AA,14,0)</f>
        <v>3</v>
      </c>
      <c r="H5381" s="436">
        <f t="shared" ref="H5381:H5444" si="1095">IF(E5381=0,"",TRUNC((B5381+E5381-1)/E5381))</f>
        <v>2</v>
      </c>
      <c r="I5381" s="436" t="str">
        <f t="shared" ref="I5381:I5444" si="1096">W5381&amp;" "&amp;X5381</f>
        <v>Nguyễn Thị Nga</v>
      </c>
      <c r="J5381" s="436"/>
      <c r="K5381" s="436">
        <f t="shared" ref="K5381:K5444" si="1097">IF(G5381=1,1,IF(H5381&lt;G5381,H5381+1,1))</f>
        <v>3</v>
      </c>
      <c r="L5381" s="436" t="str">
        <f t="shared" ref="L5381:L5444" si="1098">C5381&amp;"-"&amp;K5381</f>
        <v>DC2KV77-DC-3</v>
      </c>
      <c r="M5381" s="436">
        <f t="shared" ref="M5381:M5444" si="1099">IF(E5381=0,"",MOD(MID(C5381,6,2),E5381))</f>
        <v>32</v>
      </c>
      <c r="N5381" s="437">
        <f t="shared" si="1092"/>
        <v>118</v>
      </c>
      <c r="O5381" s="437"/>
      <c r="P5381" s="430" t="str">
        <f t="shared" ref="P5381:P5444" si="1100">IF(MOD(20*O5381,10)&lt;&gt;0,"SAI","")</f>
        <v/>
      </c>
      <c r="U5381" s="177">
        <v>21</v>
      </c>
      <c r="V5381" s="177" t="s">
        <v>2707</v>
      </c>
      <c r="W5381" s="177" t="s">
        <v>2619</v>
      </c>
      <c r="X5381" s="177" t="s">
        <v>2676</v>
      </c>
      <c r="Y5381" s="177" t="s">
        <v>3700</v>
      </c>
      <c r="Z5381" s="177" t="s">
        <v>5553</v>
      </c>
      <c r="AA5381" s="525" t="s">
        <v>3701</v>
      </c>
      <c r="AB5381" s="399" t="str">
        <f t="shared" ref="AB5381:AB5444" si="1101">_CT_MaHP</f>
        <v>DC2KV77</v>
      </c>
      <c r="AC5381" s="399" t="str">
        <f t="shared" ref="AC5381:AC5444" si="1102">_CT_MaHe</f>
        <v>DC2KV77-DC</v>
      </c>
      <c r="AD5381" t="str">
        <f>Y5381&amp;"-"&amp;VLOOKUP(AC5381,'LICH THI'!C:AA,9,0)</f>
        <v>63DCQT3068-42470</v>
      </c>
      <c r="AE5381">
        <f t="shared" ref="AE5381:AE5444" si="1103">COUNTIF(AD5381,AD:AD)</f>
        <v>1</v>
      </c>
    </row>
    <row r="5382" spans="1:31" x14ac:dyDescent="0.25">
      <c r="A5382" s="436" t="str">
        <f t="shared" si="1093"/>
        <v>DC2KV77-DC-50</v>
      </c>
      <c r="B5382" s="436">
        <f>COUNTIF(AC$4:AC5382,AC5382)</f>
        <v>50</v>
      </c>
      <c r="C5382" s="436" t="str">
        <f t="shared" si="1094"/>
        <v>DC2KV77-DC</v>
      </c>
      <c r="D5382" s="436">
        <f>VLOOKUP(C5382,'LICH THI'!C:AA,12,0)</f>
        <v>102</v>
      </c>
      <c r="E5382" s="436">
        <f>VLOOKUP(C5382,'LICH THI'!C:AA,13,0)</f>
        <v>45</v>
      </c>
      <c r="F5382" s="436">
        <f t="shared" ref="F5382:F5445" si="1104">IF(G5382="","",IF(G5382=H5382,D5382-(H5382-1)*E5382,E5382))</f>
        <v>45</v>
      </c>
      <c r="G5382" s="436">
        <f>VLOOKUP(C5382,'LICH THI'!C:AA,14,0)</f>
        <v>3</v>
      </c>
      <c r="H5382" s="436">
        <f t="shared" si="1095"/>
        <v>2</v>
      </c>
      <c r="I5382" s="436" t="str">
        <f t="shared" si="1096"/>
        <v>Nguyễn Thuý Nga</v>
      </c>
      <c r="J5382" s="436"/>
      <c r="K5382" s="436">
        <f t="shared" si="1097"/>
        <v>3</v>
      </c>
      <c r="L5382" s="436" t="str">
        <f t="shared" si="1098"/>
        <v>DC2KV77-DC-3</v>
      </c>
      <c r="M5382" s="436">
        <f t="shared" si="1099"/>
        <v>32</v>
      </c>
      <c r="N5382" s="437">
        <f t="shared" ref="N5382:N5445" si="1105">IF(F5382=0,"",(K5382-1)*$N$2+1+MOD(B5382-M5382,F5382))</f>
        <v>119</v>
      </c>
      <c r="O5382" s="437"/>
      <c r="P5382" s="430" t="str">
        <f t="shared" si="1100"/>
        <v/>
      </c>
      <c r="U5382" s="177">
        <v>78</v>
      </c>
      <c r="V5382" s="177" t="s">
        <v>3556</v>
      </c>
      <c r="W5382" s="177" t="s">
        <v>4427</v>
      </c>
      <c r="X5382" s="177" t="s">
        <v>2676</v>
      </c>
      <c r="Y5382" s="177" t="s">
        <v>4428</v>
      </c>
      <c r="Z5382" s="177" t="s">
        <v>5553</v>
      </c>
      <c r="AA5382" s="525" t="s">
        <v>4429</v>
      </c>
      <c r="AB5382" s="399" t="str">
        <f t="shared" si="1101"/>
        <v>DC2KV77</v>
      </c>
      <c r="AC5382" s="399" t="str">
        <f t="shared" si="1102"/>
        <v>DC2KV77-DC</v>
      </c>
      <c r="AD5382" t="str">
        <f>Y5382&amp;"-"&amp;VLOOKUP(AC5382,'LICH THI'!C:AA,9,0)</f>
        <v>65DCQT21900-42470</v>
      </c>
      <c r="AE5382">
        <f t="shared" si="1103"/>
        <v>1</v>
      </c>
    </row>
    <row r="5383" spans="1:31" x14ac:dyDescent="0.25">
      <c r="A5383" s="436" t="str">
        <f t="shared" si="1093"/>
        <v>DC2KV77-DC-51</v>
      </c>
      <c r="B5383" s="436">
        <f>COUNTIF(AC$4:AC5383,AC5383)</f>
        <v>51</v>
      </c>
      <c r="C5383" s="436" t="str">
        <f t="shared" si="1094"/>
        <v>DC2KV77-DC</v>
      </c>
      <c r="D5383" s="436">
        <f>VLOOKUP(C5383,'LICH THI'!C:AA,12,0)</f>
        <v>102</v>
      </c>
      <c r="E5383" s="436">
        <f>VLOOKUP(C5383,'LICH THI'!C:AA,13,0)</f>
        <v>45</v>
      </c>
      <c r="F5383" s="436">
        <f t="shared" si="1104"/>
        <v>45</v>
      </c>
      <c r="G5383" s="436">
        <f>VLOOKUP(C5383,'LICH THI'!C:AA,14,0)</f>
        <v>3</v>
      </c>
      <c r="H5383" s="436">
        <f t="shared" si="1095"/>
        <v>2</v>
      </c>
      <c r="I5383" s="436" t="str">
        <f t="shared" si="1096"/>
        <v>Trần Thị Nga</v>
      </c>
      <c r="J5383" s="436"/>
      <c r="K5383" s="436">
        <f t="shared" si="1097"/>
        <v>3</v>
      </c>
      <c r="L5383" s="436" t="str">
        <f t="shared" si="1098"/>
        <v>DC2KV77-DC-3</v>
      </c>
      <c r="M5383" s="436">
        <f t="shared" si="1099"/>
        <v>32</v>
      </c>
      <c r="N5383" s="437">
        <f t="shared" si="1105"/>
        <v>120</v>
      </c>
      <c r="O5383" s="437"/>
      <c r="P5383" s="430" t="str">
        <f t="shared" si="1100"/>
        <v/>
      </c>
      <c r="U5383" s="177">
        <v>35</v>
      </c>
      <c r="V5383" s="177" t="s">
        <v>3378</v>
      </c>
      <c r="W5383" s="177" t="s">
        <v>2716</v>
      </c>
      <c r="X5383" s="177" t="s">
        <v>2676</v>
      </c>
      <c r="Y5383" s="177" t="s">
        <v>4535</v>
      </c>
      <c r="Z5383" s="177" t="s">
        <v>5553</v>
      </c>
      <c r="AA5383" s="525" t="s">
        <v>4536</v>
      </c>
      <c r="AB5383" s="399" t="str">
        <f t="shared" si="1101"/>
        <v>DC2KV77</v>
      </c>
      <c r="AC5383" s="399" t="str">
        <f t="shared" si="1102"/>
        <v>DC2KV77-DC</v>
      </c>
      <c r="AD5383" t="str">
        <f>Y5383&amp;"-"&amp;VLOOKUP(AC5383,'LICH THI'!C:AA,9,0)</f>
        <v>64DCKT3126-42470</v>
      </c>
      <c r="AE5383">
        <f t="shared" si="1103"/>
        <v>1</v>
      </c>
    </row>
    <row r="5384" spans="1:31" x14ac:dyDescent="0.25">
      <c r="A5384" s="436" t="str">
        <f t="shared" si="1093"/>
        <v>DC2KV77-DC-52</v>
      </c>
      <c r="B5384" s="436">
        <f>COUNTIF(AC$4:AC5384,AC5384)</f>
        <v>52</v>
      </c>
      <c r="C5384" s="436" t="str">
        <f t="shared" si="1094"/>
        <v>DC2KV77-DC</v>
      </c>
      <c r="D5384" s="436">
        <f>VLOOKUP(C5384,'LICH THI'!C:AA,12,0)</f>
        <v>102</v>
      </c>
      <c r="E5384" s="436">
        <f>VLOOKUP(C5384,'LICH THI'!C:AA,13,0)</f>
        <v>45</v>
      </c>
      <c r="F5384" s="436">
        <f t="shared" si="1104"/>
        <v>45</v>
      </c>
      <c r="G5384" s="436">
        <f>VLOOKUP(C5384,'LICH THI'!C:AA,14,0)</f>
        <v>3</v>
      </c>
      <c r="H5384" s="436">
        <f t="shared" si="1095"/>
        <v>2</v>
      </c>
      <c r="I5384" s="436" t="str">
        <f t="shared" si="1096"/>
        <v>Vũ Thị Nga</v>
      </c>
      <c r="J5384" s="436"/>
      <c r="K5384" s="436">
        <f t="shared" si="1097"/>
        <v>3</v>
      </c>
      <c r="L5384" s="436" t="str">
        <f t="shared" si="1098"/>
        <v>DC2KV77-DC-3</v>
      </c>
      <c r="M5384" s="436">
        <f t="shared" si="1099"/>
        <v>32</v>
      </c>
      <c r="N5384" s="437">
        <f t="shared" si="1105"/>
        <v>121</v>
      </c>
      <c r="O5384" s="437"/>
      <c r="P5384" s="430" t="str">
        <f t="shared" si="1100"/>
        <v/>
      </c>
      <c r="U5384" s="177">
        <v>4</v>
      </c>
      <c r="V5384" s="177" t="s">
        <v>4262</v>
      </c>
      <c r="W5384" s="177" t="s">
        <v>2615</v>
      </c>
      <c r="X5384" s="177" t="s">
        <v>2676</v>
      </c>
      <c r="Y5384" s="177" t="s">
        <v>4488</v>
      </c>
      <c r="Z5384" s="177" t="s">
        <v>5553</v>
      </c>
      <c r="AA5384" s="525" t="s">
        <v>4489</v>
      </c>
      <c r="AB5384" s="399" t="str">
        <f t="shared" si="1101"/>
        <v>DC2KV77</v>
      </c>
      <c r="AC5384" s="399" t="str">
        <f t="shared" si="1102"/>
        <v>DC2KV77-DC</v>
      </c>
      <c r="AD5384" t="str">
        <f>Y5384&amp;"-"&amp;VLOOKUP(AC5384,'LICH THI'!C:AA,9,0)</f>
        <v>63DCKT3016-42470</v>
      </c>
      <c r="AE5384">
        <f t="shared" si="1103"/>
        <v>1</v>
      </c>
    </row>
    <row r="5385" spans="1:31" x14ac:dyDescent="0.25">
      <c r="A5385" s="436" t="str">
        <f t="shared" si="1093"/>
        <v>DC2KV77-DC-53</v>
      </c>
      <c r="B5385" s="436">
        <f>COUNTIF(AC$4:AC5385,AC5385)</f>
        <v>53</v>
      </c>
      <c r="C5385" s="436" t="str">
        <f t="shared" si="1094"/>
        <v>DC2KV77-DC</v>
      </c>
      <c r="D5385" s="436">
        <f>VLOOKUP(C5385,'LICH THI'!C:AA,12,0)</f>
        <v>102</v>
      </c>
      <c r="E5385" s="436">
        <f>VLOOKUP(C5385,'LICH THI'!C:AA,13,0)</f>
        <v>45</v>
      </c>
      <c r="F5385" s="436">
        <f t="shared" si="1104"/>
        <v>45</v>
      </c>
      <c r="G5385" s="436">
        <f>VLOOKUP(C5385,'LICH THI'!C:AA,14,0)</f>
        <v>3</v>
      </c>
      <c r="H5385" s="436">
        <f t="shared" si="1095"/>
        <v>2</v>
      </c>
      <c r="I5385" s="436" t="str">
        <f t="shared" si="1096"/>
        <v>Đặng Thị Thuý Ngân</v>
      </c>
      <c r="J5385" s="436"/>
      <c r="K5385" s="436">
        <f t="shared" si="1097"/>
        <v>3</v>
      </c>
      <c r="L5385" s="436" t="str">
        <f t="shared" si="1098"/>
        <v>DC2KV77-DC-3</v>
      </c>
      <c r="M5385" s="436">
        <f t="shared" si="1099"/>
        <v>32</v>
      </c>
      <c r="N5385" s="437">
        <f t="shared" si="1105"/>
        <v>122</v>
      </c>
      <c r="O5385" s="437"/>
      <c r="P5385" s="430" t="str">
        <f t="shared" si="1100"/>
        <v/>
      </c>
      <c r="U5385" s="177">
        <v>79</v>
      </c>
      <c r="V5385" s="177" t="s">
        <v>3556</v>
      </c>
      <c r="W5385" s="177" t="s">
        <v>5621</v>
      </c>
      <c r="X5385" s="177" t="s">
        <v>4032</v>
      </c>
      <c r="Y5385" s="177" t="s">
        <v>5622</v>
      </c>
      <c r="Z5385" s="177" t="s">
        <v>5553</v>
      </c>
      <c r="AA5385" s="525" t="s">
        <v>5623</v>
      </c>
      <c r="AB5385" s="399" t="str">
        <f t="shared" si="1101"/>
        <v>DC2KV77</v>
      </c>
      <c r="AC5385" s="399" t="str">
        <f t="shared" si="1102"/>
        <v>DC2KV77-DC</v>
      </c>
      <c r="AD5385" t="str">
        <f>Y5385&amp;"-"&amp;VLOOKUP(AC5385,'LICH THI'!C:AA,9,0)</f>
        <v>65DCQT22920-42470</v>
      </c>
      <c r="AE5385">
        <f t="shared" si="1103"/>
        <v>1</v>
      </c>
    </row>
    <row r="5386" spans="1:31" x14ac:dyDescent="0.25">
      <c r="A5386" s="436" t="str">
        <f t="shared" si="1093"/>
        <v>DC2KV77-DC-54</v>
      </c>
      <c r="B5386" s="436">
        <f>COUNTIF(AC$4:AC5386,AC5386)</f>
        <v>54</v>
      </c>
      <c r="C5386" s="436" t="str">
        <f t="shared" si="1094"/>
        <v>DC2KV77-DC</v>
      </c>
      <c r="D5386" s="436">
        <f>VLOOKUP(C5386,'LICH THI'!C:AA,12,0)</f>
        <v>102</v>
      </c>
      <c r="E5386" s="436">
        <f>VLOOKUP(C5386,'LICH THI'!C:AA,13,0)</f>
        <v>45</v>
      </c>
      <c r="F5386" s="436">
        <f t="shared" si="1104"/>
        <v>45</v>
      </c>
      <c r="G5386" s="436">
        <f>VLOOKUP(C5386,'LICH THI'!C:AA,14,0)</f>
        <v>3</v>
      </c>
      <c r="H5386" s="436">
        <f t="shared" si="1095"/>
        <v>2</v>
      </c>
      <c r="I5386" s="436" t="str">
        <f t="shared" si="1096"/>
        <v>Phạm Thị Bảo Ngọc</v>
      </c>
      <c r="J5386" s="436"/>
      <c r="K5386" s="436">
        <f t="shared" si="1097"/>
        <v>3</v>
      </c>
      <c r="L5386" s="436" t="str">
        <f t="shared" si="1098"/>
        <v>DC2KV77-DC-3</v>
      </c>
      <c r="M5386" s="436">
        <f t="shared" si="1099"/>
        <v>32</v>
      </c>
      <c r="N5386" s="437">
        <f t="shared" si="1105"/>
        <v>123</v>
      </c>
      <c r="O5386" s="437"/>
      <c r="P5386" s="430" t="str">
        <f t="shared" si="1100"/>
        <v/>
      </c>
      <c r="U5386" s="177">
        <v>63</v>
      </c>
      <c r="V5386" s="177" t="s">
        <v>4382</v>
      </c>
      <c r="W5386" s="177" t="s">
        <v>5601</v>
      </c>
      <c r="X5386" s="177" t="s">
        <v>3064</v>
      </c>
      <c r="Y5386" s="177" t="s">
        <v>5602</v>
      </c>
      <c r="Z5386" s="177" t="s">
        <v>5553</v>
      </c>
      <c r="AA5386" s="525" t="s">
        <v>5603</v>
      </c>
      <c r="AB5386" s="399" t="str">
        <f t="shared" si="1101"/>
        <v>DC2KV77</v>
      </c>
      <c r="AC5386" s="399" t="str">
        <f t="shared" si="1102"/>
        <v>DC2KV77-DC</v>
      </c>
      <c r="AD5386" t="str">
        <f>Y5386&amp;"-"&amp;VLOOKUP(AC5386,'LICH THI'!C:AA,9,0)</f>
        <v>65DCQT21538-42470</v>
      </c>
      <c r="AE5386">
        <f t="shared" si="1103"/>
        <v>1</v>
      </c>
    </row>
    <row r="5387" spans="1:31" x14ac:dyDescent="0.25">
      <c r="A5387" s="436" t="str">
        <f t="shared" si="1093"/>
        <v>DC2KV77-DC-55</v>
      </c>
      <c r="B5387" s="436">
        <f>COUNTIF(AC$4:AC5387,AC5387)</f>
        <v>55</v>
      </c>
      <c r="C5387" s="436" t="str">
        <f t="shared" si="1094"/>
        <v>DC2KV77-DC</v>
      </c>
      <c r="D5387" s="436">
        <f>VLOOKUP(C5387,'LICH THI'!C:AA,12,0)</f>
        <v>102</v>
      </c>
      <c r="E5387" s="436">
        <f>VLOOKUP(C5387,'LICH THI'!C:AA,13,0)</f>
        <v>45</v>
      </c>
      <c r="F5387" s="436">
        <f t="shared" si="1104"/>
        <v>45</v>
      </c>
      <c r="G5387" s="436">
        <f>VLOOKUP(C5387,'LICH THI'!C:AA,14,0)</f>
        <v>3</v>
      </c>
      <c r="H5387" s="436">
        <f t="shared" si="1095"/>
        <v>2</v>
      </c>
      <c r="I5387" s="436" t="str">
        <f t="shared" si="1096"/>
        <v>Phạm Thị Hồng Ngọc</v>
      </c>
      <c r="J5387" s="436"/>
      <c r="K5387" s="436">
        <f t="shared" si="1097"/>
        <v>3</v>
      </c>
      <c r="L5387" s="436" t="str">
        <f t="shared" si="1098"/>
        <v>DC2KV77-DC-3</v>
      </c>
      <c r="M5387" s="436">
        <f t="shared" si="1099"/>
        <v>32</v>
      </c>
      <c r="N5387" s="437">
        <f t="shared" si="1105"/>
        <v>124</v>
      </c>
      <c r="O5387" s="437"/>
      <c r="P5387" s="430" t="str">
        <f t="shared" si="1100"/>
        <v/>
      </c>
      <c r="U5387" s="177">
        <v>36</v>
      </c>
      <c r="V5387" s="177" t="s">
        <v>3378</v>
      </c>
      <c r="W5387" s="177" t="s">
        <v>2679</v>
      </c>
      <c r="X5387" s="177" t="s">
        <v>3064</v>
      </c>
      <c r="Y5387" s="177" t="s">
        <v>5579</v>
      </c>
      <c r="Z5387" s="177" t="s">
        <v>5553</v>
      </c>
      <c r="AA5387" s="525" t="s">
        <v>4742</v>
      </c>
      <c r="AB5387" s="399" t="str">
        <f t="shared" si="1101"/>
        <v>DC2KV77</v>
      </c>
      <c r="AC5387" s="399" t="str">
        <f t="shared" si="1102"/>
        <v>DC2KV77-DC</v>
      </c>
      <c r="AD5387" t="str">
        <f>Y5387&amp;"-"&amp;VLOOKUP(AC5387,'LICH THI'!C:AA,9,0)</f>
        <v>64DCKT3261-42470</v>
      </c>
      <c r="AE5387">
        <f t="shared" si="1103"/>
        <v>1</v>
      </c>
    </row>
    <row r="5388" spans="1:31" x14ac:dyDescent="0.25">
      <c r="A5388" s="436" t="str">
        <f t="shared" si="1093"/>
        <v>DC2KV77-DC-56</v>
      </c>
      <c r="B5388" s="436">
        <f>COUNTIF(AC$4:AC5388,AC5388)</f>
        <v>56</v>
      </c>
      <c r="C5388" s="436" t="str">
        <f t="shared" si="1094"/>
        <v>DC2KV77-DC</v>
      </c>
      <c r="D5388" s="436">
        <f>VLOOKUP(C5388,'LICH THI'!C:AA,12,0)</f>
        <v>102</v>
      </c>
      <c r="E5388" s="436">
        <f>VLOOKUP(C5388,'LICH THI'!C:AA,13,0)</f>
        <v>45</v>
      </c>
      <c r="F5388" s="436">
        <f t="shared" si="1104"/>
        <v>45</v>
      </c>
      <c r="G5388" s="436">
        <f>VLOOKUP(C5388,'LICH THI'!C:AA,14,0)</f>
        <v>3</v>
      </c>
      <c r="H5388" s="436">
        <f t="shared" si="1095"/>
        <v>2</v>
      </c>
      <c r="I5388" s="436" t="str">
        <f t="shared" si="1096"/>
        <v>Trần Bích Ngọc</v>
      </c>
      <c r="J5388" s="436"/>
      <c r="K5388" s="436">
        <f t="shared" si="1097"/>
        <v>3</v>
      </c>
      <c r="L5388" s="436" t="str">
        <f t="shared" si="1098"/>
        <v>DC2KV77-DC-3</v>
      </c>
      <c r="M5388" s="436">
        <f t="shared" si="1099"/>
        <v>32</v>
      </c>
      <c r="N5388" s="437">
        <f t="shared" si="1105"/>
        <v>125</v>
      </c>
      <c r="O5388" s="437"/>
      <c r="P5388" s="430" t="str">
        <f t="shared" si="1100"/>
        <v/>
      </c>
      <c r="U5388" s="177">
        <v>80</v>
      </c>
      <c r="V5388" s="177" t="s">
        <v>3556</v>
      </c>
      <c r="W5388" s="177" t="s">
        <v>5624</v>
      </c>
      <c r="X5388" s="177" t="s">
        <v>3064</v>
      </c>
      <c r="Y5388" s="177" t="s">
        <v>5625</v>
      </c>
      <c r="Z5388" s="177" t="s">
        <v>5553</v>
      </c>
      <c r="AA5388" s="525" t="s">
        <v>4429</v>
      </c>
      <c r="AB5388" s="399" t="str">
        <f t="shared" si="1101"/>
        <v>DC2KV77</v>
      </c>
      <c r="AC5388" s="399" t="str">
        <f t="shared" si="1102"/>
        <v>DC2KV77-DC</v>
      </c>
      <c r="AD5388" t="str">
        <f>Y5388&amp;"-"&amp;VLOOKUP(AC5388,'LICH THI'!C:AA,9,0)</f>
        <v>65DCQT21520-42470</v>
      </c>
      <c r="AE5388">
        <f t="shared" si="1103"/>
        <v>1</v>
      </c>
    </row>
    <row r="5389" spans="1:31" x14ac:dyDescent="0.25">
      <c r="A5389" s="436" t="str">
        <f t="shared" si="1093"/>
        <v>DC2KV77-DC-57</v>
      </c>
      <c r="B5389" s="436">
        <f>COUNTIF(AC$4:AC5389,AC5389)</f>
        <v>57</v>
      </c>
      <c r="C5389" s="436" t="str">
        <f t="shared" si="1094"/>
        <v>DC2KV77-DC</v>
      </c>
      <c r="D5389" s="436">
        <f>VLOOKUP(C5389,'LICH THI'!C:AA,12,0)</f>
        <v>102</v>
      </c>
      <c r="E5389" s="436">
        <f>VLOOKUP(C5389,'LICH THI'!C:AA,13,0)</f>
        <v>45</v>
      </c>
      <c r="F5389" s="436">
        <f t="shared" si="1104"/>
        <v>45</v>
      </c>
      <c r="G5389" s="436">
        <f>VLOOKUP(C5389,'LICH THI'!C:AA,14,0)</f>
        <v>3</v>
      </c>
      <c r="H5389" s="436">
        <f t="shared" si="1095"/>
        <v>2</v>
      </c>
      <c r="I5389" s="436" t="str">
        <f t="shared" si="1096"/>
        <v>Bùi Thị Minh Nguyệt</v>
      </c>
      <c r="J5389" s="436"/>
      <c r="K5389" s="436">
        <f t="shared" si="1097"/>
        <v>3</v>
      </c>
      <c r="L5389" s="436" t="str">
        <f t="shared" si="1098"/>
        <v>DC2KV77-DC-3</v>
      </c>
      <c r="M5389" s="436">
        <f t="shared" si="1099"/>
        <v>32</v>
      </c>
      <c r="N5389" s="437">
        <f t="shared" si="1105"/>
        <v>126</v>
      </c>
      <c r="O5389" s="437"/>
      <c r="P5389" s="430" t="str">
        <f t="shared" si="1100"/>
        <v/>
      </c>
      <c r="U5389" s="177">
        <v>27</v>
      </c>
      <c r="V5389" s="177" t="s">
        <v>3358</v>
      </c>
      <c r="W5389" s="177" t="s">
        <v>4745</v>
      </c>
      <c r="X5389" s="177" t="s">
        <v>4746</v>
      </c>
      <c r="Y5389" s="177" t="s">
        <v>4747</v>
      </c>
      <c r="Z5389" s="177" t="s">
        <v>5553</v>
      </c>
      <c r="AA5389" s="525" t="s">
        <v>3377</v>
      </c>
      <c r="AB5389" s="399" t="str">
        <f t="shared" si="1101"/>
        <v>DC2KV77</v>
      </c>
      <c r="AC5389" s="399" t="str">
        <f t="shared" si="1102"/>
        <v>DC2KV77-DC</v>
      </c>
      <c r="AD5389" t="str">
        <f>Y5389&amp;"-"&amp;VLOOKUP(AC5389,'LICH THI'!C:AA,9,0)</f>
        <v>64DCKT3049-42470</v>
      </c>
      <c r="AE5389">
        <f t="shared" si="1103"/>
        <v>1</v>
      </c>
    </row>
    <row r="5390" spans="1:31" x14ac:dyDescent="0.25">
      <c r="A5390" s="436" t="str">
        <f t="shared" si="1093"/>
        <v>DC2KV77-DC-58</v>
      </c>
      <c r="B5390" s="436">
        <f>COUNTIF(AC$4:AC5390,AC5390)</f>
        <v>58</v>
      </c>
      <c r="C5390" s="436" t="str">
        <f t="shared" si="1094"/>
        <v>DC2KV77-DC</v>
      </c>
      <c r="D5390" s="436">
        <f>VLOOKUP(C5390,'LICH THI'!C:AA,12,0)</f>
        <v>102</v>
      </c>
      <c r="E5390" s="436">
        <f>VLOOKUP(C5390,'LICH THI'!C:AA,13,0)</f>
        <v>45</v>
      </c>
      <c r="F5390" s="436">
        <f t="shared" si="1104"/>
        <v>45</v>
      </c>
      <c r="G5390" s="436">
        <f>VLOOKUP(C5390,'LICH THI'!C:AA,14,0)</f>
        <v>3</v>
      </c>
      <c r="H5390" s="436">
        <f t="shared" si="1095"/>
        <v>2</v>
      </c>
      <c r="I5390" s="436" t="str">
        <f t="shared" si="1096"/>
        <v>Nguyễn Thị Nguyệt</v>
      </c>
      <c r="J5390" s="436"/>
      <c r="K5390" s="436">
        <f t="shared" si="1097"/>
        <v>3</v>
      </c>
      <c r="L5390" s="436" t="str">
        <f t="shared" si="1098"/>
        <v>DC2KV77-DC-3</v>
      </c>
      <c r="M5390" s="436">
        <f t="shared" si="1099"/>
        <v>32</v>
      </c>
      <c r="N5390" s="437">
        <f t="shared" si="1105"/>
        <v>127</v>
      </c>
      <c r="O5390" s="437"/>
      <c r="P5390" s="430" t="str">
        <f t="shared" si="1100"/>
        <v/>
      </c>
      <c r="U5390" s="177">
        <v>37</v>
      </c>
      <c r="V5390" s="177" t="s">
        <v>3378</v>
      </c>
      <c r="W5390" s="177" t="s">
        <v>2619</v>
      </c>
      <c r="X5390" s="177" t="s">
        <v>4746</v>
      </c>
      <c r="Y5390" s="177" t="s">
        <v>5580</v>
      </c>
      <c r="Z5390" s="177" t="s">
        <v>5553</v>
      </c>
      <c r="AA5390" s="525" t="s">
        <v>4099</v>
      </c>
      <c r="AB5390" s="399" t="str">
        <f t="shared" si="1101"/>
        <v>DC2KV77</v>
      </c>
      <c r="AC5390" s="399" t="str">
        <f t="shared" si="1102"/>
        <v>DC2KV77-DC</v>
      </c>
      <c r="AD5390" t="str">
        <f>Y5390&amp;"-"&amp;VLOOKUP(AC5390,'LICH THI'!C:AA,9,0)</f>
        <v>64DCKT3200-42470</v>
      </c>
      <c r="AE5390">
        <f t="shared" si="1103"/>
        <v>1</v>
      </c>
    </row>
    <row r="5391" spans="1:31" x14ac:dyDescent="0.25">
      <c r="A5391" s="436" t="str">
        <f t="shared" si="1093"/>
        <v>DC2KV77-DC-59</v>
      </c>
      <c r="B5391" s="436">
        <f>COUNTIF(AC$4:AC5391,AC5391)</f>
        <v>59</v>
      </c>
      <c r="C5391" s="436" t="str">
        <f t="shared" si="1094"/>
        <v>DC2KV77-DC</v>
      </c>
      <c r="D5391" s="436">
        <f>VLOOKUP(C5391,'LICH THI'!C:AA,12,0)</f>
        <v>102</v>
      </c>
      <c r="E5391" s="436">
        <f>VLOOKUP(C5391,'LICH THI'!C:AA,13,0)</f>
        <v>45</v>
      </c>
      <c r="F5391" s="436">
        <f t="shared" si="1104"/>
        <v>45</v>
      </c>
      <c r="G5391" s="436">
        <f>VLOOKUP(C5391,'LICH THI'!C:AA,14,0)</f>
        <v>3</v>
      </c>
      <c r="H5391" s="436">
        <f t="shared" si="1095"/>
        <v>2</v>
      </c>
      <c r="I5391" s="436" t="str">
        <f t="shared" si="1096"/>
        <v>Hà Thị Nhoan</v>
      </c>
      <c r="J5391" s="436"/>
      <c r="K5391" s="436">
        <f t="shared" si="1097"/>
        <v>3</v>
      </c>
      <c r="L5391" s="436" t="str">
        <f t="shared" si="1098"/>
        <v>DC2KV77-DC-3</v>
      </c>
      <c r="M5391" s="436">
        <f t="shared" si="1099"/>
        <v>32</v>
      </c>
      <c r="N5391" s="437">
        <f t="shared" si="1105"/>
        <v>128</v>
      </c>
      <c r="O5391" s="437"/>
      <c r="P5391" s="430" t="str">
        <f t="shared" si="1100"/>
        <v/>
      </c>
      <c r="U5391" s="177">
        <v>5</v>
      </c>
      <c r="V5391" s="177" t="s">
        <v>4262</v>
      </c>
      <c r="W5391" s="177" t="s">
        <v>4268</v>
      </c>
      <c r="X5391" s="177" t="s">
        <v>4269</v>
      </c>
      <c r="Y5391" s="177" t="s">
        <v>4270</v>
      </c>
      <c r="Z5391" s="177" t="s">
        <v>5553</v>
      </c>
      <c r="AA5391" s="525" t="s">
        <v>4271</v>
      </c>
      <c r="AB5391" s="399" t="str">
        <f t="shared" si="1101"/>
        <v>DC2KV77</v>
      </c>
      <c r="AC5391" s="399" t="str">
        <f t="shared" si="1102"/>
        <v>DC2KV77-DC</v>
      </c>
      <c r="AD5391" t="str">
        <f>Y5391&amp;"-"&amp;VLOOKUP(AC5391,'LICH THI'!C:AA,9,0)</f>
        <v>63DCKT3205-42470</v>
      </c>
      <c r="AE5391">
        <f t="shared" si="1103"/>
        <v>1</v>
      </c>
    </row>
    <row r="5392" spans="1:31" x14ac:dyDescent="0.25">
      <c r="A5392" s="436" t="str">
        <f t="shared" si="1093"/>
        <v>DC2KV77-DC-60</v>
      </c>
      <c r="B5392" s="436">
        <f>COUNTIF(AC$4:AC5392,AC5392)</f>
        <v>60</v>
      </c>
      <c r="C5392" s="436" t="str">
        <f t="shared" si="1094"/>
        <v>DC2KV77-DC</v>
      </c>
      <c r="D5392" s="436">
        <f>VLOOKUP(C5392,'LICH THI'!C:AA,12,0)</f>
        <v>102</v>
      </c>
      <c r="E5392" s="436">
        <f>VLOOKUP(C5392,'LICH THI'!C:AA,13,0)</f>
        <v>45</v>
      </c>
      <c r="F5392" s="436">
        <f t="shared" si="1104"/>
        <v>45</v>
      </c>
      <c r="G5392" s="436">
        <f>VLOOKUP(C5392,'LICH THI'!C:AA,14,0)</f>
        <v>3</v>
      </c>
      <c r="H5392" s="436">
        <f t="shared" si="1095"/>
        <v>2</v>
      </c>
      <c r="I5392" s="436" t="str">
        <f t="shared" si="1096"/>
        <v>Đức Thị Nhung</v>
      </c>
      <c r="J5392" s="436"/>
      <c r="K5392" s="436">
        <f t="shared" si="1097"/>
        <v>3</v>
      </c>
      <c r="L5392" s="436" t="str">
        <f t="shared" si="1098"/>
        <v>DC2KV77-DC-3</v>
      </c>
      <c r="M5392" s="436">
        <f t="shared" si="1099"/>
        <v>32</v>
      </c>
      <c r="N5392" s="437">
        <f t="shared" si="1105"/>
        <v>129</v>
      </c>
      <c r="O5392" s="437"/>
      <c r="P5392" s="430" t="str">
        <f t="shared" si="1100"/>
        <v/>
      </c>
      <c r="U5392" s="177">
        <v>81</v>
      </c>
      <c r="V5392" s="177" t="s">
        <v>3556</v>
      </c>
      <c r="W5392" s="177" t="s">
        <v>4432</v>
      </c>
      <c r="X5392" s="177" t="s">
        <v>2680</v>
      </c>
      <c r="Y5392" s="177" t="s">
        <v>4433</v>
      </c>
      <c r="Z5392" s="177" t="s">
        <v>5553</v>
      </c>
      <c r="AA5392" s="525" t="s">
        <v>4434</v>
      </c>
      <c r="AB5392" s="399" t="str">
        <f t="shared" si="1101"/>
        <v>DC2KV77</v>
      </c>
      <c r="AC5392" s="399" t="str">
        <f t="shared" si="1102"/>
        <v>DC2KV77-DC</v>
      </c>
      <c r="AD5392" t="str">
        <f>Y5392&amp;"-"&amp;VLOOKUP(AC5392,'LICH THI'!C:AA,9,0)</f>
        <v>65DCQT22909-42470</v>
      </c>
      <c r="AE5392">
        <f t="shared" si="1103"/>
        <v>1</v>
      </c>
    </row>
    <row r="5393" spans="1:31" x14ac:dyDescent="0.25">
      <c r="A5393" s="436" t="str">
        <f t="shared" si="1093"/>
        <v>DC2KV77-DC-61</v>
      </c>
      <c r="B5393" s="436">
        <f>COUNTIF(AC$4:AC5393,AC5393)</f>
        <v>61</v>
      </c>
      <c r="C5393" s="436" t="str">
        <f t="shared" si="1094"/>
        <v>DC2KV77-DC</v>
      </c>
      <c r="D5393" s="436">
        <f>VLOOKUP(C5393,'LICH THI'!C:AA,12,0)</f>
        <v>102</v>
      </c>
      <c r="E5393" s="436">
        <f>VLOOKUP(C5393,'LICH THI'!C:AA,13,0)</f>
        <v>45</v>
      </c>
      <c r="F5393" s="436">
        <f t="shared" si="1104"/>
        <v>45</v>
      </c>
      <c r="G5393" s="436">
        <f>VLOOKUP(C5393,'LICH THI'!C:AA,14,0)</f>
        <v>3</v>
      </c>
      <c r="H5393" s="436">
        <f t="shared" si="1095"/>
        <v>2</v>
      </c>
      <c r="I5393" s="436" t="str">
        <f t="shared" si="1096"/>
        <v>Phạm Thị Hồng Nhung</v>
      </c>
      <c r="J5393" s="436"/>
      <c r="K5393" s="436">
        <f t="shared" si="1097"/>
        <v>3</v>
      </c>
      <c r="L5393" s="436" t="str">
        <f t="shared" si="1098"/>
        <v>DC2KV77-DC-3</v>
      </c>
      <c r="M5393" s="436">
        <f t="shared" si="1099"/>
        <v>32</v>
      </c>
      <c r="N5393" s="437">
        <f t="shared" si="1105"/>
        <v>130</v>
      </c>
      <c r="O5393" s="437"/>
      <c r="P5393" s="430" t="str">
        <f t="shared" si="1100"/>
        <v/>
      </c>
      <c r="U5393" s="177">
        <v>13</v>
      </c>
      <c r="V5393" s="177" t="s">
        <v>2642</v>
      </c>
      <c r="W5393" s="177" t="s">
        <v>2679</v>
      </c>
      <c r="X5393" s="177" t="s">
        <v>2680</v>
      </c>
      <c r="Y5393" s="177" t="s">
        <v>2681</v>
      </c>
      <c r="Z5393" s="177" t="s">
        <v>5553</v>
      </c>
      <c r="AA5393" s="525" t="s">
        <v>2682</v>
      </c>
      <c r="AB5393" s="399" t="str">
        <f t="shared" si="1101"/>
        <v>DC2KV77</v>
      </c>
      <c r="AC5393" s="399" t="str">
        <f t="shared" si="1102"/>
        <v>DC2KV77-DC</v>
      </c>
      <c r="AD5393" t="str">
        <f>Y5393&amp;"-"&amp;VLOOKUP(AC5393,'LICH THI'!C:AA,9,0)</f>
        <v>63DCKT3316-42470</v>
      </c>
      <c r="AE5393">
        <f t="shared" si="1103"/>
        <v>1</v>
      </c>
    </row>
    <row r="5394" spans="1:31" x14ac:dyDescent="0.25">
      <c r="A5394" s="436" t="str">
        <f t="shared" si="1093"/>
        <v>DC2KV77-DC-62</v>
      </c>
      <c r="B5394" s="436">
        <f>COUNTIF(AC$4:AC5394,AC5394)</f>
        <v>62</v>
      </c>
      <c r="C5394" s="436" t="str">
        <f t="shared" si="1094"/>
        <v>DC2KV77-DC</v>
      </c>
      <c r="D5394" s="436">
        <f>VLOOKUP(C5394,'LICH THI'!C:AA,12,0)</f>
        <v>102</v>
      </c>
      <c r="E5394" s="436">
        <f>VLOOKUP(C5394,'LICH THI'!C:AA,13,0)</f>
        <v>45</v>
      </c>
      <c r="F5394" s="436">
        <f t="shared" si="1104"/>
        <v>45</v>
      </c>
      <c r="G5394" s="436">
        <f>VLOOKUP(C5394,'LICH THI'!C:AA,14,0)</f>
        <v>3</v>
      </c>
      <c r="H5394" s="436">
        <f t="shared" si="1095"/>
        <v>2</v>
      </c>
      <c r="I5394" s="436" t="str">
        <f t="shared" si="1096"/>
        <v>Le Thị Oanh</v>
      </c>
      <c r="J5394" s="436"/>
      <c r="K5394" s="436">
        <f t="shared" si="1097"/>
        <v>3</v>
      </c>
      <c r="L5394" s="436" t="str">
        <f t="shared" si="1098"/>
        <v>DC2KV77-DC-3</v>
      </c>
      <c r="M5394" s="436">
        <f t="shared" si="1099"/>
        <v>32</v>
      </c>
      <c r="N5394" s="437">
        <f t="shared" si="1105"/>
        <v>131</v>
      </c>
      <c r="O5394" s="437"/>
      <c r="P5394" s="430" t="str">
        <f t="shared" si="1100"/>
        <v/>
      </c>
      <c r="U5394" s="177">
        <v>39</v>
      </c>
      <c r="V5394" s="177" t="s">
        <v>3378</v>
      </c>
      <c r="W5394" s="177" t="s">
        <v>4542</v>
      </c>
      <c r="X5394" s="177" t="s">
        <v>2616</v>
      </c>
      <c r="Y5394" s="177" t="s">
        <v>4543</v>
      </c>
      <c r="Z5394" s="177" t="s">
        <v>5553</v>
      </c>
      <c r="AA5394" s="525" t="s">
        <v>4544</v>
      </c>
      <c r="AB5394" s="399" t="str">
        <f t="shared" si="1101"/>
        <v>DC2KV77</v>
      </c>
      <c r="AC5394" s="399" t="str">
        <f t="shared" si="1102"/>
        <v>DC2KV77-DC</v>
      </c>
      <c r="AD5394" t="str">
        <f>Y5394&amp;"-"&amp;VLOOKUP(AC5394,'LICH THI'!C:AA,9,0)</f>
        <v>64DCKT3219-42470</v>
      </c>
      <c r="AE5394">
        <f t="shared" si="1103"/>
        <v>1</v>
      </c>
    </row>
    <row r="5395" spans="1:31" x14ac:dyDescent="0.25">
      <c r="A5395" s="436" t="str">
        <f t="shared" si="1093"/>
        <v>DC2KV77-DC-63</v>
      </c>
      <c r="B5395" s="436">
        <f>COUNTIF(AC$4:AC5395,AC5395)</f>
        <v>63</v>
      </c>
      <c r="C5395" s="436" t="str">
        <f t="shared" si="1094"/>
        <v>DC2KV77-DC</v>
      </c>
      <c r="D5395" s="436">
        <f>VLOOKUP(C5395,'LICH THI'!C:AA,12,0)</f>
        <v>102</v>
      </c>
      <c r="E5395" s="436">
        <f>VLOOKUP(C5395,'LICH THI'!C:AA,13,0)</f>
        <v>45</v>
      </c>
      <c r="F5395" s="436">
        <f t="shared" si="1104"/>
        <v>45</v>
      </c>
      <c r="G5395" s="436">
        <f>VLOOKUP(C5395,'LICH THI'!C:AA,14,0)</f>
        <v>3</v>
      </c>
      <c r="H5395" s="436">
        <f t="shared" si="1095"/>
        <v>2</v>
      </c>
      <c r="I5395" s="436" t="str">
        <f t="shared" si="1096"/>
        <v>Vũ Thị Oanh</v>
      </c>
      <c r="J5395" s="436"/>
      <c r="K5395" s="436">
        <f t="shared" si="1097"/>
        <v>3</v>
      </c>
      <c r="L5395" s="436" t="str">
        <f t="shared" si="1098"/>
        <v>DC2KV77-DC-3</v>
      </c>
      <c r="M5395" s="436">
        <f t="shared" si="1099"/>
        <v>32</v>
      </c>
      <c r="N5395" s="437">
        <f t="shared" si="1105"/>
        <v>132</v>
      </c>
      <c r="O5395" s="437"/>
      <c r="P5395" s="430" t="str">
        <f t="shared" si="1100"/>
        <v/>
      </c>
      <c r="U5395" s="177">
        <v>9</v>
      </c>
      <c r="V5395" s="177" t="s">
        <v>2614</v>
      </c>
      <c r="W5395" s="177" t="s">
        <v>2615</v>
      </c>
      <c r="X5395" s="177" t="s">
        <v>2616</v>
      </c>
      <c r="Y5395" s="177" t="s">
        <v>2617</v>
      </c>
      <c r="Z5395" s="177" t="s">
        <v>5553</v>
      </c>
      <c r="AA5395" s="525" t="s">
        <v>2618</v>
      </c>
      <c r="AB5395" s="399" t="str">
        <f t="shared" si="1101"/>
        <v>DC2KV77</v>
      </c>
      <c r="AC5395" s="399" t="str">
        <f t="shared" si="1102"/>
        <v>DC2KV77-DC</v>
      </c>
      <c r="AD5395" t="str">
        <f>Y5395&amp;"-"&amp;VLOOKUP(AC5395,'LICH THI'!C:AA,9,0)</f>
        <v>63DCKT3311-42470</v>
      </c>
      <c r="AE5395">
        <f t="shared" si="1103"/>
        <v>1</v>
      </c>
    </row>
    <row r="5396" spans="1:31" x14ac:dyDescent="0.25">
      <c r="A5396" s="436" t="str">
        <f t="shared" si="1093"/>
        <v>DC2KV77-DC-64</v>
      </c>
      <c r="B5396" s="436">
        <f>COUNTIF(AC$4:AC5396,AC5396)</f>
        <v>64</v>
      </c>
      <c r="C5396" s="436" t="str">
        <f t="shared" si="1094"/>
        <v>DC2KV77-DC</v>
      </c>
      <c r="D5396" s="436">
        <f>VLOOKUP(C5396,'LICH THI'!C:AA,12,0)</f>
        <v>102</v>
      </c>
      <c r="E5396" s="436">
        <f>VLOOKUP(C5396,'LICH THI'!C:AA,13,0)</f>
        <v>45</v>
      </c>
      <c r="F5396" s="436">
        <f t="shared" si="1104"/>
        <v>45</v>
      </c>
      <c r="G5396" s="436">
        <f>VLOOKUP(C5396,'LICH THI'!C:AA,14,0)</f>
        <v>3</v>
      </c>
      <c r="H5396" s="436">
        <f t="shared" si="1095"/>
        <v>2</v>
      </c>
      <c r="I5396" s="436" t="str">
        <f t="shared" si="1096"/>
        <v>Đinh Hữu Phước</v>
      </c>
      <c r="J5396" s="436"/>
      <c r="K5396" s="436">
        <f t="shared" si="1097"/>
        <v>3</v>
      </c>
      <c r="L5396" s="436" t="str">
        <f t="shared" si="1098"/>
        <v>DC2KV77-DC-3</v>
      </c>
      <c r="M5396" s="436">
        <f t="shared" si="1099"/>
        <v>32</v>
      </c>
      <c r="N5396" s="437">
        <f t="shared" si="1105"/>
        <v>133</v>
      </c>
      <c r="O5396" s="437"/>
      <c r="P5396" s="430" t="str">
        <f t="shared" si="1100"/>
        <v/>
      </c>
      <c r="U5396" s="177">
        <v>100</v>
      </c>
      <c r="V5396" s="177" t="s">
        <v>3088</v>
      </c>
      <c r="W5396" s="177" t="s">
        <v>3095</v>
      </c>
      <c r="X5396" s="177" t="s">
        <v>3096</v>
      </c>
      <c r="Y5396" s="177" t="s">
        <v>3097</v>
      </c>
      <c r="Z5396" s="177" t="s">
        <v>5553</v>
      </c>
      <c r="AA5396" s="525" t="s">
        <v>2672</v>
      </c>
      <c r="AB5396" s="399" t="str">
        <f t="shared" si="1101"/>
        <v>DC2KV77</v>
      </c>
      <c r="AC5396" s="399" t="str">
        <f t="shared" si="1102"/>
        <v>DC2KV77-DC</v>
      </c>
      <c r="AD5396" t="str">
        <f>Y5396&amp;"-"&amp;VLOOKUP(AC5396,'LICH THI'!C:AA,9,0)</f>
        <v>63DCQT3110-42470</v>
      </c>
      <c r="AE5396">
        <f t="shared" si="1103"/>
        <v>1</v>
      </c>
    </row>
    <row r="5397" spans="1:31" x14ac:dyDescent="0.25">
      <c r="A5397" s="436" t="str">
        <f t="shared" si="1093"/>
        <v>DC2KV77-DC-65</v>
      </c>
      <c r="B5397" s="436">
        <f>COUNTIF(AC$4:AC5397,AC5397)</f>
        <v>65</v>
      </c>
      <c r="C5397" s="436" t="str">
        <f t="shared" si="1094"/>
        <v>DC2KV77-DC</v>
      </c>
      <c r="D5397" s="436">
        <f>VLOOKUP(C5397,'LICH THI'!C:AA,12,0)</f>
        <v>102</v>
      </c>
      <c r="E5397" s="436">
        <f>VLOOKUP(C5397,'LICH THI'!C:AA,13,0)</f>
        <v>45</v>
      </c>
      <c r="F5397" s="436">
        <f t="shared" si="1104"/>
        <v>45</v>
      </c>
      <c r="G5397" s="436">
        <f>VLOOKUP(C5397,'LICH THI'!C:AA,14,0)</f>
        <v>3</v>
      </c>
      <c r="H5397" s="436">
        <f t="shared" si="1095"/>
        <v>2</v>
      </c>
      <c r="I5397" s="436" t="str">
        <f t="shared" si="1096"/>
        <v>Nguyễn Thị Phương</v>
      </c>
      <c r="J5397" s="436"/>
      <c r="K5397" s="436">
        <f t="shared" si="1097"/>
        <v>3</v>
      </c>
      <c r="L5397" s="436" t="str">
        <f t="shared" si="1098"/>
        <v>DC2KV77-DC-3</v>
      </c>
      <c r="M5397" s="436">
        <f t="shared" si="1099"/>
        <v>32</v>
      </c>
      <c r="N5397" s="437">
        <f t="shared" si="1105"/>
        <v>134</v>
      </c>
      <c r="O5397" s="437"/>
      <c r="P5397" s="430" t="str">
        <f t="shared" si="1100"/>
        <v/>
      </c>
      <c r="U5397" s="177">
        <v>30</v>
      </c>
      <c r="V5397" s="177" t="s">
        <v>3366</v>
      </c>
      <c r="W5397" s="177" t="s">
        <v>2619</v>
      </c>
      <c r="X5397" s="177" t="s">
        <v>2717</v>
      </c>
      <c r="Y5397" s="177" t="s">
        <v>5573</v>
      </c>
      <c r="Z5397" s="177" t="s">
        <v>5553</v>
      </c>
      <c r="AA5397" s="525" t="s">
        <v>2840</v>
      </c>
      <c r="AB5397" s="399" t="str">
        <f t="shared" si="1101"/>
        <v>DC2KV77</v>
      </c>
      <c r="AC5397" s="399" t="str">
        <f t="shared" si="1102"/>
        <v>DC2KV77-DC</v>
      </c>
      <c r="AD5397" t="str">
        <f>Y5397&amp;"-"&amp;VLOOKUP(AC5397,'LICH THI'!C:AA,9,0)</f>
        <v>64DCKT3067-42470</v>
      </c>
      <c r="AE5397">
        <f t="shared" si="1103"/>
        <v>1</v>
      </c>
    </row>
    <row r="5398" spans="1:31" x14ac:dyDescent="0.25">
      <c r="A5398" s="436" t="str">
        <f t="shared" si="1093"/>
        <v>DC2KV77-DC-66</v>
      </c>
      <c r="B5398" s="436">
        <f>COUNTIF(AC$4:AC5398,AC5398)</f>
        <v>66</v>
      </c>
      <c r="C5398" s="436" t="str">
        <f t="shared" si="1094"/>
        <v>DC2KV77-DC</v>
      </c>
      <c r="D5398" s="436">
        <f>VLOOKUP(C5398,'LICH THI'!C:AA,12,0)</f>
        <v>102</v>
      </c>
      <c r="E5398" s="436">
        <f>VLOOKUP(C5398,'LICH THI'!C:AA,13,0)</f>
        <v>45</v>
      </c>
      <c r="F5398" s="436">
        <f t="shared" si="1104"/>
        <v>45</v>
      </c>
      <c r="G5398" s="436">
        <f>VLOOKUP(C5398,'LICH THI'!C:AA,14,0)</f>
        <v>3</v>
      </c>
      <c r="H5398" s="436">
        <f t="shared" si="1095"/>
        <v>2</v>
      </c>
      <c r="I5398" s="436" t="str">
        <f t="shared" si="1096"/>
        <v>Nguyễn Thị Mai Phương</v>
      </c>
      <c r="J5398" s="436"/>
      <c r="K5398" s="436">
        <f t="shared" si="1097"/>
        <v>3</v>
      </c>
      <c r="L5398" s="436" t="str">
        <f t="shared" si="1098"/>
        <v>DC2KV77-DC-3</v>
      </c>
      <c r="M5398" s="436">
        <f t="shared" si="1099"/>
        <v>32</v>
      </c>
      <c r="N5398" s="437">
        <f t="shared" si="1105"/>
        <v>135</v>
      </c>
      <c r="O5398" s="437"/>
      <c r="P5398" s="430" t="str">
        <f t="shared" si="1100"/>
        <v/>
      </c>
      <c r="U5398" s="177">
        <v>54</v>
      </c>
      <c r="V5398" s="177" t="s">
        <v>3019</v>
      </c>
      <c r="W5398" s="177" t="s">
        <v>3875</v>
      </c>
      <c r="X5398" s="177" t="s">
        <v>2717</v>
      </c>
      <c r="Y5398" s="177" t="s">
        <v>3876</v>
      </c>
      <c r="Z5398" s="177" t="s">
        <v>5553</v>
      </c>
      <c r="AA5398" s="525" t="s">
        <v>3048</v>
      </c>
      <c r="AB5398" s="399" t="str">
        <f t="shared" si="1101"/>
        <v>DC2KV77</v>
      </c>
      <c r="AC5398" s="399" t="str">
        <f t="shared" si="1102"/>
        <v>DC2KV77-DC</v>
      </c>
      <c r="AD5398" t="str">
        <f>Y5398&amp;"-"&amp;VLOOKUP(AC5398,'LICH THI'!C:AA,9,0)</f>
        <v>64DCQT3079-42470</v>
      </c>
      <c r="AE5398">
        <f t="shared" si="1103"/>
        <v>1</v>
      </c>
    </row>
    <row r="5399" spans="1:31" x14ac:dyDescent="0.25">
      <c r="A5399" s="436" t="str">
        <f t="shared" si="1093"/>
        <v>DC2KV77-DC-67</v>
      </c>
      <c r="B5399" s="436">
        <f>COUNTIF(AC$4:AC5399,AC5399)</f>
        <v>67</v>
      </c>
      <c r="C5399" s="436" t="str">
        <f t="shared" si="1094"/>
        <v>DC2KV77-DC</v>
      </c>
      <c r="D5399" s="436">
        <f>VLOOKUP(C5399,'LICH THI'!C:AA,12,0)</f>
        <v>102</v>
      </c>
      <c r="E5399" s="436">
        <f>VLOOKUP(C5399,'LICH THI'!C:AA,13,0)</f>
        <v>45</v>
      </c>
      <c r="F5399" s="436">
        <f t="shared" si="1104"/>
        <v>45</v>
      </c>
      <c r="G5399" s="436">
        <f>VLOOKUP(C5399,'LICH THI'!C:AA,14,0)</f>
        <v>3</v>
      </c>
      <c r="H5399" s="436">
        <f t="shared" si="1095"/>
        <v>2</v>
      </c>
      <c r="I5399" s="436" t="str">
        <f t="shared" si="1096"/>
        <v>Trần Thị Phương</v>
      </c>
      <c r="J5399" s="436"/>
      <c r="K5399" s="436">
        <f t="shared" si="1097"/>
        <v>3</v>
      </c>
      <c r="L5399" s="436" t="str">
        <f t="shared" si="1098"/>
        <v>DC2KV77-DC-3</v>
      </c>
      <c r="M5399" s="436">
        <f t="shared" si="1099"/>
        <v>32</v>
      </c>
      <c r="N5399" s="437">
        <f t="shared" si="1105"/>
        <v>136</v>
      </c>
      <c r="O5399" s="437"/>
      <c r="P5399" s="430" t="str">
        <f t="shared" si="1100"/>
        <v/>
      </c>
      <c r="U5399" s="177">
        <v>22</v>
      </c>
      <c r="V5399" s="177" t="s">
        <v>2707</v>
      </c>
      <c r="W5399" s="177" t="s">
        <v>2716</v>
      </c>
      <c r="X5399" s="177" t="s">
        <v>2717</v>
      </c>
      <c r="Y5399" s="177" t="s">
        <v>2718</v>
      </c>
      <c r="Z5399" s="177" t="s">
        <v>5553</v>
      </c>
      <c r="AA5399" s="525" t="s">
        <v>2719</v>
      </c>
      <c r="AB5399" s="399" t="str">
        <f t="shared" si="1101"/>
        <v>DC2KV77</v>
      </c>
      <c r="AC5399" s="399" t="str">
        <f t="shared" si="1102"/>
        <v>DC2KV77-DC</v>
      </c>
      <c r="AD5399" t="str">
        <f>Y5399&amp;"-"&amp;VLOOKUP(AC5399,'LICH THI'!C:AA,9,0)</f>
        <v>63DCQT3066-42470</v>
      </c>
      <c r="AE5399">
        <f t="shared" si="1103"/>
        <v>1</v>
      </c>
    </row>
    <row r="5400" spans="1:31" x14ac:dyDescent="0.25">
      <c r="A5400" s="436" t="str">
        <f t="shared" si="1093"/>
        <v>DC2KV77-DC-68</v>
      </c>
      <c r="B5400" s="436">
        <f>COUNTIF(AC$4:AC5400,AC5400)</f>
        <v>68</v>
      </c>
      <c r="C5400" s="436" t="str">
        <f t="shared" si="1094"/>
        <v>DC2KV77-DC</v>
      </c>
      <c r="D5400" s="436">
        <f>VLOOKUP(C5400,'LICH THI'!C:AA,12,0)</f>
        <v>102</v>
      </c>
      <c r="E5400" s="436">
        <f>VLOOKUP(C5400,'LICH THI'!C:AA,13,0)</f>
        <v>45</v>
      </c>
      <c r="F5400" s="436">
        <f t="shared" si="1104"/>
        <v>45</v>
      </c>
      <c r="G5400" s="436">
        <f>VLOOKUP(C5400,'LICH THI'!C:AA,14,0)</f>
        <v>3</v>
      </c>
      <c r="H5400" s="436">
        <f t="shared" si="1095"/>
        <v>2</v>
      </c>
      <c r="I5400" s="436" t="str">
        <f t="shared" si="1096"/>
        <v>Trần Thị Minh Phương</v>
      </c>
      <c r="J5400" s="436"/>
      <c r="K5400" s="436">
        <f t="shared" si="1097"/>
        <v>3</v>
      </c>
      <c r="L5400" s="436" t="str">
        <f t="shared" si="1098"/>
        <v>DC2KV77-DC-3</v>
      </c>
      <c r="M5400" s="436">
        <f t="shared" si="1099"/>
        <v>32</v>
      </c>
      <c r="N5400" s="437">
        <f t="shared" si="1105"/>
        <v>137</v>
      </c>
      <c r="O5400" s="437"/>
      <c r="P5400" s="430" t="str">
        <f t="shared" si="1100"/>
        <v/>
      </c>
      <c r="U5400" s="177">
        <v>82</v>
      </c>
      <c r="V5400" s="177" t="s">
        <v>3556</v>
      </c>
      <c r="W5400" s="177" t="s">
        <v>5626</v>
      </c>
      <c r="X5400" s="177" t="s">
        <v>2717</v>
      </c>
      <c r="Y5400" s="177" t="s">
        <v>5627</v>
      </c>
      <c r="Z5400" s="177" t="s">
        <v>5553</v>
      </c>
      <c r="AA5400" s="525" t="s">
        <v>5628</v>
      </c>
      <c r="AB5400" s="399" t="str">
        <f t="shared" si="1101"/>
        <v>DC2KV77</v>
      </c>
      <c r="AC5400" s="399" t="str">
        <f t="shared" si="1102"/>
        <v>DC2KV77-DC</v>
      </c>
      <c r="AD5400" t="str">
        <f>Y5400&amp;"-"&amp;VLOOKUP(AC5400,'LICH THI'!C:AA,9,0)</f>
        <v>65DCQT22917-42470</v>
      </c>
      <c r="AE5400">
        <f t="shared" si="1103"/>
        <v>1</v>
      </c>
    </row>
    <row r="5401" spans="1:31" x14ac:dyDescent="0.25">
      <c r="A5401" s="436" t="str">
        <f t="shared" si="1093"/>
        <v>DC2KV77-DC-69</v>
      </c>
      <c r="B5401" s="436">
        <f>COUNTIF(AC$4:AC5401,AC5401)</f>
        <v>69</v>
      </c>
      <c r="C5401" s="436" t="str">
        <f t="shared" si="1094"/>
        <v>DC2KV77-DC</v>
      </c>
      <c r="D5401" s="436">
        <f>VLOOKUP(C5401,'LICH THI'!C:AA,12,0)</f>
        <v>102</v>
      </c>
      <c r="E5401" s="436">
        <f>VLOOKUP(C5401,'LICH THI'!C:AA,13,0)</f>
        <v>45</v>
      </c>
      <c r="F5401" s="436">
        <f t="shared" si="1104"/>
        <v>45</v>
      </c>
      <c r="G5401" s="436">
        <f>VLOOKUP(C5401,'LICH THI'!C:AA,14,0)</f>
        <v>3</v>
      </c>
      <c r="H5401" s="436">
        <f t="shared" si="1095"/>
        <v>2</v>
      </c>
      <c r="I5401" s="436" t="str">
        <f t="shared" si="1096"/>
        <v>Nguyễn Văn Quang</v>
      </c>
      <c r="J5401" s="436"/>
      <c r="K5401" s="436">
        <f t="shared" si="1097"/>
        <v>3</v>
      </c>
      <c r="L5401" s="436" t="str">
        <f t="shared" si="1098"/>
        <v>DC2KV77-DC-3</v>
      </c>
      <c r="M5401" s="436">
        <f t="shared" si="1099"/>
        <v>32</v>
      </c>
      <c r="N5401" s="437">
        <f t="shared" si="1105"/>
        <v>138</v>
      </c>
      <c r="O5401" s="437"/>
      <c r="P5401" s="430" t="str">
        <f t="shared" si="1100"/>
        <v/>
      </c>
      <c r="U5401" s="177">
        <v>64</v>
      </c>
      <c r="V5401" s="177" t="s">
        <v>4382</v>
      </c>
      <c r="W5401" s="177" t="s">
        <v>2741</v>
      </c>
      <c r="X5401" s="177" t="s">
        <v>3147</v>
      </c>
      <c r="Y5401" s="177" t="s">
        <v>5604</v>
      </c>
      <c r="Z5401" s="177" t="s">
        <v>5553</v>
      </c>
      <c r="AA5401" s="525" t="s">
        <v>5605</v>
      </c>
      <c r="AB5401" s="399" t="str">
        <f t="shared" si="1101"/>
        <v>DC2KV77</v>
      </c>
      <c r="AC5401" s="399" t="str">
        <f t="shared" si="1102"/>
        <v>DC2KV77-DC</v>
      </c>
      <c r="AD5401" t="str">
        <f>Y5401&amp;"-"&amp;VLOOKUP(AC5401,'LICH THI'!C:AA,9,0)</f>
        <v>65DCQT20021-42470</v>
      </c>
      <c r="AE5401">
        <f t="shared" si="1103"/>
        <v>1</v>
      </c>
    </row>
    <row r="5402" spans="1:31" x14ac:dyDescent="0.25">
      <c r="A5402" s="436" t="str">
        <f t="shared" si="1093"/>
        <v>DC2KV77-DC-70</v>
      </c>
      <c r="B5402" s="436">
        <f>COUNTIF(AC$4:AC5402,AC5402)</f>
        <v>70</v>
      </c>
      <c r="C5402" s="436" t="str">
        <f t="shared" si="1094"/>
        <v>DC2KV77-DC</v>
      </c>
      <c r="D5402" s="436">
        <f>VLOOKUP(C5402,'LICH THI'!C:AA,12,0)</f>
        <v>102</v>
      </c>
      <c r="E5402" s="436">
        <f>VLOOKUP(C5402,'LICH THI'!C:AA,13,0)</f>
        <v>45</v>
      </c>
      <c r="F5402" s="436">
        <f t="shared" si="1104"/>
        <v>45</v>
      </c>
      <c r="G5402" s="436">
        <f>VLOOKUP(C5402,'LICH THI'!C:AA,14,0)</f>
        <v>3</v>
      </c>
      <c r="H5402" s="436">
        <f t="shared" si="1095"/>
        <v>2</v>
      </c>
      <c r="I5402" s="436" t="str">
        <f t="shared" si="1096"/>
        <v>Nguyễn Thị Quyên</v>
      </c>
      <c r="J5402" s="436"/>
      <c r="K5402" s="436">
        <f t="shared" si="1097"/>
        <v>3</v>
      </c>
      <c r="L5402" s="436" t="str">
        <f t="shared" si="1098"/>
        <v>DC2KV77-DC-3</v>
      </c>
      <c r="M5402" s="436">
        <f t="shared" si="1099"/>
        <v>32</v>
      </c>
      <c r="N5402" s="437">
        <f t="shared" si="1105"/>
        <v>139</v>
      </c>
      <c r="O5402" s="437"/>
      <c r="P5402" s="430" t="str">
        <f t="shared" si="1100"/>
        <v/>
      </c>
      <c r="U5402" s="177">
        <v>65</v>
      </c>
      <c r="V5402" s="177" t="s">
        <v>4382</v>
      </c>
      <c r="W5402" s="177" t="s">
        <v>2619</v>
      </c>
      <c r="X5402" s="177" t="s">
        <v>4398</v>
      </c>
      <c r="Y5402" s="177" t="s">
        <v>4399</v>
      </c>
      <c r="Z5402" s="177" t="s">
        <v>5553</v>
      </c>
      <c r="AA5402" s="525" t="s">
        <v>4400</v>
      </c>
      <c r="AB5402" s="399" t="str">
        <f t="shared" si="1101"/>
        <v>DC2KV77</v>
      </c>
      <c r="AC5402" s="399" t="str">
        <f t="shared" si="1102"/>
        <v>DC2KV77-DC</v>
      </c>
      <c r="AD5402" t="str">
        <f>Y5402&amp;"-"&amp;VLOOKUP(AC5402,'LICH THI'!C:AA,9,0)</f>
        <v>65DCQT21521-42470</v>
      </c>
      <c r="AE5402">
        <f t="shared" si="1103"/>
        <v>1</v>
      </c>
    </row>
    <row r="5403" spans="1:31" x14ac:dyDescent="0.25">
      <c r="A5403" s="436" t="str">
        <f t="shared" si="1093"/>
        <v>DC2KV77-DC-71</v>
      </c>
      <c r="B5403" s="436">
        <f>COUNTIF(AC$4:AC5403,AC5403)</f>
        <v>71</v>
      </c>
      <c r="C5403" s="436" t="str">
        <f t="shared" si="1094"/>
        <v>DC2KV77-DC</v>
      </c>
      <c r="D5403" s="436">
        <f>VLOOKUP(C5403,'LICH THI'!C:AA,12,0)</f>
        <v>102</v>
      </c>
      <c r="E5403" s="436">
        <f>VLOOKUP(C5403,'LICH THI'!C:AA,13,0)</f>
        <v>45</v>
      </c>
      <c r="F5403" s="436">
        <f t="shared" si="1104"/>
        <v>45</v>
      </c>
      <c r="G5403" s="436">
        <f>VLOOKUP(C5403,'LICH THI'!C:AA,14,0)</f>
        <v>3</v>
      </c>
      <c r="H5403" s="436">
        <f t="shared" si="1095"/>
        <v>2</v>
      </c>
      <c r="I5403" s="436" t="str">
        <f t="shared" si="1096"/>
        <v>Hà Thị Quỳnh</v>
      </c>
      <c r="J5403" s="436"/>
      <c r="K5403" s="436">
        <f t="shared" si="1097"/>
        <v>3</v>
      </c>
      <c r="L5403" s="436" t="str">
        <f t="shared" si="1098"/>
        <v>DC2KV77-DC-3</v>
      </c>
      <c r="M5403" s="436">
        <f t="shared" si="1099"/>
        <v>32</v>
      </c>
      <c r="N5403" s="437">
        <f t="shared" si="1105"/>
        <v>140</v>
      </c>
      <c r="O5403" s="437"/>
      <c r="P5403" s="430" t="str">
        <f t="shared" si="1100"/>
        <v/>
      </c>
      <c r="U5403" s="177">
        <v>83</v>
      </c>
      <c r="V5403" s="177" t="s">
        <v>3556</v>
      </c>
      <c r="W5403" s="177" t="s">
        <v>4268</v>
      </c>
      <c r="X5403" s="177" t="s">
        <v>2684</v>
      </c>
      <c r="Y5403" s="177" t="s">
        <v>4438</v>
      </c>
      <c r="Z5403" s="177" t="s">
        <v>5553</v>
      </c>
      <c r="AA5403" s="525" t="s">
        <v>3447</v>
      </c>
      <c r="AB5403" s="399" t="str">
        <f t="shared" si="1101"/>
        <v>DC2KV77</v>
      </c>
      <c r="AC5403" s="399" t="str">
        <f t="shared" si="1102"/>
        <v>DC2KV77-DC</v>
      </c>
      <c r="AD5403" t="str">
        <f>Y5403&amp;"-"&amp;VLOOKUP(AC5403,'LICH THI'!C:AA,9,0)</f>
        <v>65DCQT21547-42470</v>
      </c>
      <c r="AE5403">
        <f t="shared" si="1103"/>
        <v>1</v>
      </c>
    </row>
    <row r="5404" spans="1:31" x14ac:dyDescent="0.25">
      <c r="A5404" s="436" t="str">
        <f t="shared" si="1093"/>
        <v>DC2KV77-DC-72</v>
      </c>
      <c r="B5404" s="436">
        <f>COUNTIF(AC$4:AC5404,AC5404)</f>
        <v>72</v>
      </c>
      <c r="C5404" s="436" t="str">
        <f t="shared" si="1094"/>
        <v>DC2KV77-DC</v>
      </c>
      <c r="D5404" s="436">
        <f>VLOOKUP(C5404,'LICH THI'!C:AA,12,0)</f>
        <v>102</v>
      </c>
      <c r="E5404" s="436">
        <f>VLOOKUP(C5404,'LICH THI'!C:AA,13,0)</f>
        <v>45</v>
      </c>
      <c r="F5404" s="436">
        <f t="shared" si="1104"/>
        <v>45</v>
      </c>
      <c r="G5404" s="436">
        <f>VLOOKUP(C5404,'LICH THI'!C:AA,14,0)</f>
        <v>3</v>
      </c>
      <c r="H5404" s="436">
        <f t="shared" si="1095"/>
        <v>2</v>
      </c>
      <c r="I5404" s="436" t="str">
        <f t="shared" si="1096"/>
        <v>Phan Văn Tài</v>
      </c>
      <c r="J5404" s="436"/>
      <c r="K5404" s="436">
        <f t="shared" si="1097"/>
        <v>3</v>
      </c>
      <c r="L5404" s="436" t="str">
        <f t="shared" si="1098"/>
        <v>DC2KV77-DC-3</v>
      </c>
      <c r="M5404" s="436">
        <f t="shared" si="1099"/>
        <v>32</v>
      </c>
      <c r="N5404" s="437">
        <f t="shared" si="1105"/>
        <v>141</v>
      </c>
      <c r="O5404" s="437"/>
      <c r="P5404" s="430" t="str">
        <f t="shared" si="1100"/>
        <v/>
      </c>
      <c r="U5404" s="177">
        <v>84</v>
      </c>
      <c r="V5404" s="177" t="s">
        <v>3556</v>
      </c>
      <c r="W5404" s="177" t="s">
        <v>3197</v>
      </c>
      <c r="X5404" s="177" t="s">
        <v>3043</v>
      </c>
      <c r="Y5404" s="177" t="s">
        <v>3574</v>
      </c>
      <c r="Z5404" s="177" t="s">
        <v>5553</v>
      </c>
      <c r="AA5404" s="525" t="s">
        <v>3575</v>
      </c>
      <c r="AB5404" s="399" t="str">
        <f t="shared" si="1101"/>
        <v>DC2KV77</v>
      </c>
      <c r="AC5404" s="399" t="str">
        <f t="shared" si="1102"/>
        <v>DC2KV77-DC</v>
      </c>
      <c r="AD5404" t="str">
        <f>Y5404&amp;"-"&amp;VLOOKUP(AC5404,'LICH THI'!C:AA,9,0)</f>
        <v>65DCQT21576-42470</v>
      </c>
      <c r="AE5404">
        <f t="shared" si="1103"/>
        <v>1</v>
      </c>
    </row>
    <row r="5405" spans="1:31" x14ac:dyDescent="0.25">
      <c r="A5405" s="436" t="str">
        <f t="shared" si="1093"/>
        <v>DC2KV77-DC-73</v>
      </c>
      <c r="B5405" s="436">
        <f>COUNTIF(AC$4:AC5405,AC5405)</f>
        <v>73</v>
      </c>
      <c r="C5405" s="436" t="str">
        <f t="shared" si="1094"/>
        <v>DC2KV77-DC</v>
      </c>
      <c r="D5405" s="436">
        <f>VLOOKUP(C5405,'LICH THI'!C:AA,12,0)</f>
        <v>102</v>
      </c>
      <c r="E5405" s="436">
        <f>VLOOKUP(C5405,'LICH THI'!C:AA,13,0)</f>
        <v>45</v>
      </c>
      <c r="F5405" s="436">
        <f t="shared" si="1104"/>
        <v>45</v>
      </c>
      <c r="G5405" s="436">
        <f>VLOOKUP(C5405,'LICH THI'!C:AA,14,0)</f>
        <v>3</v>
      </c>
      <c r="H5405" s="436">
        <f t="shared" si="1095"/>
        <v>2</v>
      </c>
      <c r="I5405" s="436" t="str">
        <f t="shared" si="1096"/>
        <v>Hà Huy Toàn</v>
      </c>
      <c r="J5405" s="436"/>
      <c r="K5405" s="436">
        <f t="shared" si="1097"/>
        <v>3</v>
      </c>
      <c r="L5405" s="436" t="str">
        <f t="shared" si="1098"/>
        <v>DC2KV77-DC-3</v>
      </c>
      <c r="M5405" s="436">
        <f t="shared" si="1099"/>
        <v>32</v>
      </c>
      <c r="N5405" s="437">
        <f t="shared" si="1105"/>
        <v>142</v>
      </c>
      <c r="O5405" s="437"/>
      <c r="P5405" s="430" t="str">
        <f t="shared" si="1100"/>
        <v/>
      </c>
      <c r="U5405" s="177">
        <v>101</v>
      </c>
      <c r="V5405" s="177" t="s">
        <v>3088</v>
      </c>
      <c r="W5405" s="177" t="s">
        <v>4480</v>
      </c>
      <c r="X5405" s="177" t="s">
        <v>2818</v>
      </c>
      <c r="Y5405" s="177" t="s">
        <v>4481</v>
      </c>
      <c r="Z5405" s="177" t="s">
        <v>5553</v>
      </c>
      <c r="AA5405" s="525" t="s">
        <v>4482</v>
      </c>
      <c r="AB5405" s="399" t="str">
        <f t="shared" si="1101"/>
        <v>DC2KV77</v>
      </c>
      <c r="AC5405" s="399" t="str">
        <f t="shared" si="1102"/>
        <v>DC2KV77-DC</v>
      </c>
      <c r="AD5405" t="str">
        <f>Y5405&amp;"-"&amp;VLOOKUP(AC5405,'LICH THI'!C:AA,9,0)</f>
        <v>63DCQT3032-42470</v>
      </c>
      <c r="AE5405">
        <f t="shared" si="1103"/>
        <v>1</v>
      </c>
    </row>
    <row r="5406" spans="1:31" x14ac:dyDescent="0.25">
      <c r="A5406" s="436" t="str">
        <f t="shared" si="1093"/>
        <v>DC2KV77-DC-74</v>
      </c>
      <c r="B5406" s="436">
        <f>COUNTIF(AC$4:AC5406,AC5406)</f>
        <v>74</v>
      </c>
      <c r="C5406" s="436" t="str">
        <f t="shared" si="1094"/>
        <v>DC2KV77-DC</v>
      </c>
      <c r="D5406" s="436">
        <f>VLOOKUP(C5406,'LICH THI'!C:AA,12,0)</f>
        <v>102</v>
      </c>
      <c r="E5406" s="436">
        <f>VLOOKUP(C5406,'LICH THI'!C:AA,13,0)</f>
        <v>45</v>
      </c>
      <c r="F5406" s="436">
        <f t="shared" si="1104"/>
        <v>45</v>
      </c>
      <c r="G5406" s="436">
        <f>VLOOKUP(C5406,'LICH THI'!C:AA,14,0)</f>
        <v>3</v>
      </c>
      <c r="H5406" s="436">
        <f t="shared" si="1095"/>
        <v>2</v>
      </c>
      <c r="I5406" s="436" t="str">
        <f t="shared" si="1096"/>
        <v>Đinh Thị Tú</v>
      </c>
      <c r="J5406" s="436"/>
      <c r="K5406" s="436">
        <f t="shared" si="1097"/>
        <v>3</v>
      </c>
      <c r="L5406" s="436" t="str">
        <f t="shared" si="1098"/>
        <v>DC2KV77-DC-3</v>
      </c>
      <c r="M5406" s="436">
        <f t="shared" si="1099"/>
        <v>32</v>
      </c>
      <c r="N5406" s="437">
        <f t="shared" si="1105"/>
        <v>143</v>
      </c>
      <c r="O5406" s="437"/>
      <c r="P5406" s="430" t="str">
        <f t="shared" si="1100"/>
        <v/>
      </c>
      <c r="U5406" s="177">
        <v>8</v>
      </c>
      <c r="V5406" s="177" t="s">
        <v>4262</v>
      </c>
      <c r="W5406" s="177" t="s">
        <v>3393</v>
      </c>
      <c r="X5406" s="177" t="s">
        <v>2697</v>
      </c>
      <c r="Y5406" s="177" t="s">
        <v>4492</v>
      </c>
      <c r="Z5406" s="177" t="s">
        <v>5553</v>
      </c>
      <c r="AA5406" s="525" t="s">
        <v>4493</v>
      </c>
      <c r="AB5406" s="399" t="str">
        <f t="shared" si="1101"/>
        <v>DC2KV77</v>
      </c>
      <c r="AC5406" s="399" t="str">
        <f t="shared" si="1102"/>
        <v>DC2KV77-DC</v>
      </c>
      <c r="AD5406" t="str">
        <f>Y5406&amp;"-"&amp;VLOOKUP(AC5406,'LICH THI'!C:AA,9,0)</f>
        <v>63DCKT3001-42470</v>
      </c>
      <c r="AE5406">
        <f t="shared" si="1103"/>
        <v>1</v>
      </c>
    </row>
    <row r="5407" spans="1:31" x14ac:dyDescent="0.25">
      <c r="A5407" s="436" t="str">
        <f t="shared" si="1093"/>
        <v>DC2KV77-DC-75</v>
      </c>
      <c r="B5407" s="436">
        <f>COUNTIF(AC$4:AC5407,AC5407)</f>
        <v>75</v>
      </c>
      <c r="C5407" s="436" t="str">
        <f t="shared" si="1094"/>
        <v>DC2KV77-DC</v>
      </c>
      <c r="D5407" s="436">
        <f>VLOOKUP(C5407,'LICH THI'!C:AA,12,0)</f>
        <v>102</v>
      </c>
      <c r="E5407" s="436">
        <f>VLOOKUP(C5407,'LICH THI'!C:AA,13,0)</f>
        <v>45</v>
      </c>
      <c r="F5407" s="436">
        <f t="shared" si="1104"/>
        <v>45</v>
      </c>
      <c r="G5407" s="436">
        <f>VLOOKUP(C5407,'LICH THI'!C:AA,14,0)</f>
        <v>3</v>
      </c>
      <c r="H5407" s="436">
        <f t="shared" si="1095"/>
        <v>2</v>
      </c>
      <c r="I5407" s="436" t="str">
        <f t="shared" si="1096"/>
        <v>Nguyễn Anh Tú</v>
      </c>
      <c r="J5407" s="436"/>
      <c r="K5407" s="436">
        <f t="shared" si="1097"/>
        <v>3</v>
      </c>
      <c r="L5407" s="436" t="str">
        <f t="shared" si="1098"/>
        <v>DC2KV77-DC-3</v>
      </c>
      <c r="M5407" s="436">
        <f t="shared" si="1099"/>
        <v>32</v>
      </c>
      <c r="N5407" s="437">
        <f t="shared" si="1105"/>
        <v>144</v>
      </c>
      <c r="O5407" s="437"/>
      <c r="P5407" s="430" t="str">
        <f t="shared" si="1100"/>
        <v/>
      </c>
      <c r="U5407" s="177">
        <v>58</v>
      </c>
      <c r="V5407" s="177" t="s">
        <v>3019</v>
      </c>
      <c r="W5407" s="177" t="s">
        <v>2995</v>
      </c>
      <c r="X5407" s="177" t="s">
        <v>2697</v>
      </c>
      <c r="Y5407" s="177" t="s">
        <v>3413</v>
      </c>
      <c r="Z5407" s="177" t="s">
        <v>5553</v>
      </c>
      <c r="AA5407" s="525" t="s">
        <v>3414</v>
      </c>
      <c r="AB5407" s="399" t="str">
        <f t="shared" si="1101"/>
        <v>DC2KV77</v>
      </c>
      <c r="AC5407" s="399" t="str">
        <f t="shared" si="1102"/>
        <v>DC2KV77-DC</v>
      </c>
      <c r="AD5407" t="str">
        <f>Y5407&amp;"-"&amp;VLOOKUP(AC5407,'LICH THI'!C:AA,9,0)</f>
        <v>64DCQT3126-42470</v>
      </c>
      <c r="AE5407">
        <f t="shared" si="1103"/>
        <v>1</v>
      </c>
    </row>
    <row r="5408" spans="1:31" x14ac:dyDescent="0.25">
      <c r="A5408" s="436" t="str">
        <f t="shared" si="1093"/>
        <v>DC2KV77-DC-76</v>
      </c>
      <c r="B5408" s="436">
        <f>COUNTIF(AC$4:AC5408,AC5408)</f>
        <v>76</v>
      </c>
      <c r="C5408" s="436" t="str">
        <f t="shared" si="1094"/>
        <v>DC2KV77-DC</v>
      </c>
      <c r="D5408" s="436">
        <f>VLOOKUP(C5408,'LICH THI'!C:AA,12,0)</f>
        <v>102</v>
      </c>
      <c r="E5408" s="436">
        <f>VLOOKUP(C5408,'LICH THI'!C:AA,13,0)</f>
        <v>45</v>
      </c>
      <c r="F5408" s="436">
        <f t="shared" si="1104"/>
        <v>45</v>
      </c>
      <c r="G5408" s="436">
        <f>VLOOKUP(C5408,'LICH THI'!C:AA,14,0)</f>
        <v>3</v>
      </c>
      <c r="H5408" s="436">
        <f t="shared" si="1095"/>
        <v>2</v>
      </c>
      <c r="I5408" s="436" t="str">
        <f t="shared" si="1096"/>
        <v>Lê Huy Tuân</v>
      </c>
      <c r="J5408" s="436"/>
      <c r="K5408" s="436">
        <f t="shared" si="1097"/>
        <v>3</v>
      </c>
      <c r="L5408" s="436" t="str">
        <f t="shared" si="1098"/>
        <v>DC2KV77-DC-3</v>
      </c>
      <c r="M5408" s="436">
        <f t="shared" si="1099"/>
        <v>32</v>
      </c>
      <c r="N5408" s="437">
        <f t="shared" si="1105"/>
        <v>145</v>
      </c>
      <c r="O5408" s="437"/>
      <c r="P5408" s="430" t="str">
        <f t="shared" si="1100"/>
        <v/>
      </c>
      <c r="U5408" s="177">
        <v>24</v>
      </c>
      <c r="V5408" s="177" t="s">
        <v>2707</v>
      </c>
      <c r="W5408" s="177" t="s">
        <v>2865</v>
      </c>
      <c r="X5408" s="177" t="s">
        <v>5142</v>
      </c>
      <c r="Y5408" s="177" t="s">
        <v>5565</v>
      </c>
      <c r="Z5408" s="177" t="s">
        <v>5553</v>
      </c>
      <c r="AA5408" s="525" t="s">
        <v>5566</v>
      </c>
      <c r="AB5408" s="399" t="str">
        <f t="shared" si="1101"/>
        <v>DC2KV77</v>
      </c>
      <c r="AC5408" s="399" t="str">
        <f t="shared" si="1102"/>
        <v>DC2KV77-DC</v>
      </c>
      <c r="AD5408" t="str">
        <f>Y5408&amp;"-"&amp;VLOOKUP(AC5408,'LICH THI'!C:AA,9,0)</f>
        <v>63DCQT3034-42470</v>
      </c>
      <c r="AE5408">
        <f t="shared" si="1103"/>
        <v>1</v>
      </c>
    </row>
    <row r="5409" spans="1:31" x14ac:dyDescent="0.25">
      <c r="A5409" s="436" t="str">
        <f t="shared" si="1093"/>
        <v>DC2KV77-DC-77</v>
      </c>
      <c r="B5409" s="436">
        <f>COUNTIF(AC$4:AC5409,AC5409)</f>
        <v>77</v>
      </c>
      <c r="C5409" s="436" t="str">
        <f t="shared" si="1094"/>
        <v>DC2KV77-DC</v>
      </c>
      <c r="D5409" s="436">
        <f>VLOOKUP(C5409,'LICH THI'!C:AA,12,0)</f>
        <v>102</v>
      </c>
      <c r="E5409" s="436">
        <f>VLOOKUP(C5409,'LICH THI'!C:AA,13,0)</f>
        <v>45</v>
      </c>
      <c r="F5409" s="436">
        <f t="shared" si="1104"/>
        <v>45</v>
      </c>
      <c r="G5409" s="436">
        <f>VLOOKUP(C5409,'LICH THI'!C:AA,14,0)</f>
        <v>3</v>
      </c>
      <c r="H5409" s="436">
        <f t="shared" si="1095"/>
        <v>2</v>
      </c>
      <c r="I5409" s="436" t="str">
        <f t="shared" si="1096"/>
        <v>Nguyễn Công Tuấn</v>
      </c>
      <c r="J5409" s="436"/>
      <c r="K5409" s="436">
        <f t="shared" si="1097"/>
        <v>3</v>
      </c>
      <c r="L5409" s="436" t="str">
        <f t="shared" si="1098"/>
        <v>DC2KV77-DC-3</v>
      </c>
      <c r="M5409" s="436">
        <f t="shared" si="1099"/>
        <v>32</v>
      </c>
      <c r="N5409" s="437">
        <f t="shared" si="1105"/>
        <v>101</v>
      </c>
      <c r="O5409" s="437"/>
      <c r="P5409" s="430" t="str">
        <f t="shared" si="1100"/>
        <v/>
      </c>
      <c r="U5409" s="177">
        <v>41</v>
      </c>
      <c r="V5409" s="177" t="s">
        <v>3378</v>
      </c>
      <c r="W5409" s="177" t="s">
        <v>2720</v>
      </c>
      <c r="X5409" s="177" t="s">
        <v>2721</v>
      </c>
      <c r="Y5409" s="177" t="s">
        <v>4560</v>
      </c>
      <c r="Z5409" s="177" t="s">
        <v>5553</v>
      </c>
      <c r="AA5409" s="525" t="s">
        <v>3349</v>
      </c>
      <c r="AB5409" s="399" t="str">
        <f t="shared" si="1101"/>
        <v>DC2KV77</v>
      </c>
      <c r="AC5409" s="399" t="str">
        <f t="shared" si="1102"/>
        <v>DC2KV77-DC</v>
      </c>
      <c r="AD5409" t="str">
        <f>Y5409&amp;"-"&amp;VLOOKUP(AC5409,'LICH THI'!C:AA,9,0)</f>
        <v>64DCKT3157-42470</v>
      </c>
      <c r="AE5409">
        <f t="shared" si="1103"/>
        <v>1</v>
      </c>
    </row>
    <row r="5410" spans="1:31" x14ac:dyDescent="0.25">
      <c r="A5410" s="436" t="str">
        <f t="shared" si="1093"/>
        <v>DC2KV77-DC-78</v>
      </c>
      <c r="B5410" s="436">
        <f>COUNTIF(AC$4:AC5410,AC5410)</f>
        <v>78</v>
      </c>
      <c r="C5410" s="436" t="str">
        <f t="shared" si="1094"/>
        <v>DC2KV77-DC</v>
      </c>
      <c r="D5410" s="436">
        <f>VLOOKUP(C5410,'LICH THI'!C:AA,12,0)</f>
        <v>102</v>
      </c>
      <c r="E5410" s="436">
        <f>VLOOKUP(C5410,'LICH THI'!C:AA,13,0)</f>
        <v>45</v>
      </c>
      <c r="F5410" s="436">
        <f t="shared" si="1104"/>
        <v>45</v>
      </c>
      <c r="G5410" s="436">
        <f>VLOOKUP(C5410,'LICH THI'!C:AA,14,0)</f>
        <v>3</v>
      </c>
      <c r="H5410" s="436">
        <f t="shared" si="1095"/>
        <v>2</v>
      </c>
      <c r="I5410" s="436" t="str">
        <f t="shared" si="1096"/>
        <v>Nguyễn Thị Ánh Tuyết</v>
      </c>
      <c r="J5410" s="436"/>
      <c r="K5410" s="436">
        <f t="shared" si="1097"/>
        <v>3</v>
      </c>
      <c r="L5410" s="436" t="str">
        <f t="shared" si="1098"/>
        <v>DC2KV77-DC-3</v>
      </c>
      <c r="M5410" s="436">
        <f t="shared" si="1099"/>
        <v>32</v>
      </c>
      <c r="N5410" s="437">
        <f t="shared" si="1105"/>
        <v>102</v>
      </c>
      <c r="O5410" s="437"/>
      <c r="P5410" s="430" t="str">
        <f t="shared" si="1100"/>
        <v/>
      </c>
      <c r="U5410" s="177">
        <v>70</v>
      </c>
      <c r="V5410" s="177" t="s">
        <v>4382</v>
      </c>
      <c r="W5410" s="177" t="s">
        <v>4405</v>
      </c>
      <c r="X5410" s="177" t="s">
        <v>2635</v>
      </c>
      <c r="Y5410" s="177" t="s">
        <v>4406</v>
      </c>
      <c r="Z5410" s="177" t="s">
        <v>5553</v>
      </c>
      <c r="AA5410" s="525" t="s">
        <v>4407</v>
      </c>
      <c r="AB5410" s="399" t="str">
        <f t="shared" si="1101"/>
        <v>DC2KV77</v>
      </c>
      <c r="AC5410" s="399" t="str">
        <f t="shared" si="1102"/>
        <v>DC2KV77-DC</v>
      </c>
      <c r="AD5410" t="str">
        <f>Y5410&amp;"-"&amp;VLOOKUP(AC5410,'LICH THI'!C:AA,9,0)</f>
        <v>65DCQT23201-42470</v>
      </c>
      <c r="AE5410">
        <f t="shared" si="1103"/>
        <v>1</v>
      </c>
    </row>
    <row r="5411" spans="1:31" x14ac:dyDescent="0.25">
      <c r="A5411" s="436" t="str">
        <f t="shared" si="1093"/>
        <v>DC2KV77-DC-79</v>
      </c>
      <c r="B5411" s="436">
        <f>COUNTIF(AC$4:AC5411,AC5411)</f>
        <v>79</v>
      </c>
      <c r="C5411" s="436" t="str">
        <f t="shared" si="1094"/>
        <v>DC2KV77-DC</v>
      </c>
      <c r="D5411" s="436">
        <f>VLOOKUP(C5411,'LICH THI'!C:AA,12,0)</f>
        <v>102</v>
      </c>
      <c r="E5411" s="436">
        <f>VLOOKUP(C5411,'LICH THI'!C:AA,13,0)</f>
        <v>45</v>
      </c>
      <c r="F5411" s="436">
        <f t="shared" si="1104"/>
        <v>45</v>
      </c>
      <c r="G5411" s="436">
        <f>VLOOKUP(C5411,'LICH THI'!C:AA,14,0)</f>
        <v>3</v>
      </c>
      <c r="H5411" s="436">
        <f t="shared" si="1095"/>
        <v>2</v>
      </c>
      <c r="I5411" s="436" t="str">
        <f t="shared" si="1096"/>
        <v>Nguyễn Thị Tươi</v>
      </c>
      <c r="J5411" s="436"/>
      <c r="K5411" s="436">
        <f t="shared" si="1097"/>
        <v>3</v>
      </c>
      <c r="L5411" s="436" t="str">
        <f t="shared" si="1098"/>
        <v>DC2KV77-DC-3</v>
      </c>
      <c r="M5411" s="436">
        <f t="shared" si="1099"/>
        <v>32</v>
      </c>
      <c r="N5411" s="437">
        <f t="shared" si="1105"/>
        <v>103</v>
      </c>
      <c r="O5411" s="437"/>
      <c r="P5411" s="430" t="str">
        <f t="shared" si="1100"/>
        <v/>
      </c>
      <c r="U5411" s="177">
        <v>49</v>
      </c>
      <c r="V5411" s="177" t="s">
        <v>3381</v>
      </c>
      <c r="W5411" s="177" t="s">
        <v>2619</v>
      </c>
      <c r="X5411" s="177" t="s">
        <v>5591</v>
      </c>
      <c r="Y5411" s="177" t="s">
        <v>5592</v>
      </c>
      <c r="Z5411" s="177" t="s">
        <v>5553</v>
      </c>
      <c r="AA5411" s="525" t="s">
        <v>4821</v>
      </c>
      <c r="AB5411" s="399" t="str">
        <f t="shared" si="1101"/>
        <v>DC2KV77</v>
      </c>
      <c r="AC5411" s="399" t="str">
        <f t="shared" si="1102"/>
        <v>DC2KV77-DC</v>
      </c>
      <c r="AD5411" t="str">
        <f>Y5411&amp;"-"&amp;VLOOKUP(AC5411,'LICH THI'!C:AA,9,0)</f>
        <v>64DCKT3279-42470</v>
      </c>
      <c r="AE5411">
        <f t="shared" si="1103"/>
        <v>1</v>
      </c>
    </row>
    <row r="5412" spans="1:31" x14ac:dyDescent="0.25">
      <c r="A5412" s="436" t="str">
        <f t="shared" si="1093"/>
        <v>DC2KV77-DC-80</v>
      </c>
      <c r="B5412" s="436">
        <f>COUNTIF(AC$4:AC5412,AC5412)</f>
        <v>80</v>
      </c>
      <c r="C5412" s="436" t="str">
        <f t="shared" si="1094"/>
        <v>DC2KV77-DC</v>
      </c>
      <c r="D5412" s="436">
        <f>VLOOKUP(C5412,'LICH THI'!C:AA,12,0)</f>
        <v>102</v>
      </c>
      <c r="E5412" s="436">
        <f>VLOOKUP(C5412,'LICH THI'!C:AA,13,0)</f>
        <v>45</v>
      </c>
      <c r="F5412" s="436">
        <f t="shared" si="1104"/>
        <v>45</v>
      </c>
      <c r="G5412" s="436">
        <f>VLOOKUP(C5412,'LICH THI'!C:AA,14,0)</f>
        <v>3</v>
      </c>
      <c r="H5412" s="436">
        <f t="shared" si="1095"/>
        <v>2</v>
      </c>
      <c r="I5412" s="436" t="str">
        <f t="shared" si="1096"/>
        <v>Lê Thị Thanh</v>
      </c>
      <c r="J5412" s="436"/>
      <c r="K5412" s="436">
        <f t="shared" si="1097"/>
        <v>3</v>
      </c>
      <c r="L5412" s="436" t="str">
        <f t="shared" si="1098"/>
        <v>DC2KV77-DC-3</v>
      </c>
      <c r="M5412" s="436">
        <f t="shared" si="1099"/>
        <v>32</v>
      </c>
      <c r="N5412" s="437">
        <f t="shared" si="1105"/>
        <v>104</v>
      </c>
      <c r="O5412" s="437"/>
      <c r="P5412" s="430" t="str">
        <f t="shared" si="1100"/>
        <v/>
      </c>
      <c r="U5412" s="177">
        <v>66</v>
      </c>
      <c r="V5412" s="177" t="s">
        <v>4382</v>
      </c>
      <c r="W5412" s="177" t="s">
        <v>3367</v>
      </c>
      <c r="X5412" s="177" t="s">
        <v>3552</v>
      </c>
      <c r="Y5412" s="177" t="s">
        <v>5606</v>
      </c>
      <c r="Z5412" s="177" t="s">
        <v>5553</v>
      </c>
      <c r="AA5412" s="525" t="s">
        <v>5607</v>
      </c>
      <c r="AB5412" s="399" t="str">
        <f t="shared" si="1101"/>
        <v>DC2KV77</v>
      </c>
      <c r="AC5412" s="399" t="str">
        <f t="shared" si="1102"/>
        <v>DC2KV77-DC</v>
      </c>
      <c r="AD5412" t="str">
        <f>Y5412&amp;"-"&amp;VLOOKUP(AC5412,'LICH THI'!C:AA,9,0)</f>
        <v>65DCQT22280-42470</v>
      </c>
      <c r="AE5412">
        <f t="shared" si="1103"/>
        <v>1</v>
      </c>
    </row>
    <row r="5413" spans="1:31" x14ac:dyDescent="0.25">
      <c r="A5413" s="436" t="str">
        <f t="shared" si="1093"/>
        <v>DC2KV77-DC-81</v>
      </c>
      <c r="B5413" s="436">
        <f>COUNTIF(AC$4:AC5413,AC5413)</f>
        <v>81</v>
      </c>
      <c r="C5413" s="436" t="str">
        <f t="shared" si="1094"/>
        <v>DC2KV77-DC</v>
      </c>
      <c r="D5413" s="436">
        <f>VLOOKUP(C5413,'LICH THI'!C:AA,12,0)</f>
        <v>102</v>
      </c>
      <c r="E5413" s="436">
        <f>VLOOKUP(C5413,'LICH THI'!C:AA,13,0)</f>
        <v>45</v>
      </c>
      <c r="F5413" s="436">
        <f t="shared" si="1104"/>
        <v>45</v>
      </c>
      <c r="G5413" s="436">
        <f>VLOOKUP(C5413,'LICH THI'!C:AA,14,0)</f>
        <v>3</v>
      </c>
      <c r="H5413" s="436">
        <f t="shared" si="1095"/>
        <v>2</v>
      </c>
      <c r="I5413" s="436" t="str">
        <f t="shared" si="1096"/>
        <v>Phạm Thị Thanh</v>
      </c>
      <c r="J5413" s="436"/>
      <c r="K5413" s="436">
        <f t="shared" si="1097"/>
        <v>3</v>
      </c>
      <c r="L5413" s="436" t="str">
        <f t="shared" si="1098"/>
        <v>DC2KV77-DC-3</v>
      </c>
      <c r="M5413" s="436">
        <f t="shared" si="1099"/>
        <v>32</v>
      </c>
      <c r="N5413" s="437">
        <f t="shared" si="1105"/>
        <v>105</v>
      </c>
      <c r="O5413" s="437"/>
      <c r="P5413" s="430" t="str">
        <f t="shared" si="1100"/>
        <v/>
      </c>
      <c r="U5413" s="177">
        <v>6</v>
      </c>
      <c r="V5413" s="177" t="s">
        <v>4262</v>
      </c>
      <c r="W5413" s="177" t="s">
        <v>3557</v>
      </c>
      <c r="X5413" s="177" t="s">
        <v>3552</v>
      </c>
      <c r="Y5413" s="177" t="s">
        <v>5234</v>
      </c>
      <c r="Z5413" s="177" t="s">
        <v>5553</v>
      </c>
      <c r="AA5413" s="525" t="s">
        <v>5235</v>
      </c>
      <c r="AB5413" s="399" t="str">
        <f t="shared" si="1101"/>
        <v>DC2KV77</v>
      </c>
      <c r="AC5413" s="399" t="str">
        <f t="shared" si="1102"/>
        <v>DC2KV77-DC</v>
      </c>
      <c r="AD5413" t="str">
        <f>Y5413&amp;"-"&amp;VLOOKUP(AC5413,'LICH THI'!C:AA,9,0)</f>
        <v>63DCKT3006-42470</v>
      </c>
      <c r="AE5413">
        <f t="shared" si="1103"/>
        <v>1</v>
      </c>
    </row>
    <row r="5414" spans="1:31" x14ac:dyDescent="0.25">
      <c r="A5414" s="436" t="str">
        <f t="shared" si="1093"/>
        <v>DC2KV77-DC-82</v>
      </c>
      <c r="B5414" s="436">
        <f>COUNTIF(AC$4:AC5414,AC5414)</f>
        <v>82</v>
      </c>
      <c r="C5414" s="436" t="str">
        <f t="shared" si="1094"/>
        <v>DC2KV77-DC</v>
      </c>
      <c r="D5414" s="436">
        <f>VLOOKUP(C5414,'LICH THI'!C:AA,12,0)</f>
        <v>102</v>
      </c>
      <c r="E5414" s="436">
        <f>VLOOKUP(C5414,'LICH THI'!C:AA,13,0)</f>
        <v>45</v>
      </c>
      <c r="F5414" s="436">
        <f t="shared" si="1104"/>
        <v>45</v>
      </c>
      <c r="G5414" s="436">
        <f>VLOOKUP(C5414,'LICH THI'!C:AA,14,0)</f>
        <v>3</v>
      </c>
      <c r="H5414" s="436">
        <f t="shared" si="1095"/>
        <v>2</v>
      </c>
      <c r="I5414" s="436" t="str">
        <f t="shared" si="1096"/>
        <v>Kiều Minh Thành</v>
      </c>
      <c r="J5414" s="436"/>
      <c r="K5414" s="436">
        <f t="shared" si="1097"/>
        <v>3</v>
      </c>
      <c r="L5414" s="436" t="str">
        <f t="shared" si="1098"/>
        <v>DC2KV77-DC-3</v>
      </c>
      <c r="M5414" s="436">
        <f t="shared" si="1099"/>
        <v>32</v>
      </c>
      <c r="N5414" s="437">
        <f t="shared" si="1105"/>
        <v>106</v>
      </c>
      <c r="O5414" s="437"/>
      <c r="P5414" s="430" t="str">
        <f t="shared" si="1100"/>
        <v/>
      </c>
      <c r="U5414" s="177">
        <v>14</v>
      </c>
      <c r="V5414" s="177" t="s">
        <v>2642</v>
      </c>
      <c r="W5414" s="177" t="s">
        <v>4241</v>
      </c>
      <c r="X5414" s="177" t="s">
        <v>2894</v>
      </c>
      <c r="Y5414" s="177" t="s">
        <v>4242</v>
      </c>
      <c r="Z5414" s="177" t="s">
        <v>5553</v>
      </c>
      <c r="AA5414" s="525" t="s">
        <v>4243</v>
      </c>
      <c r="AB5414" s="399" t="str">
        <f t="shared" si="1101"/>
        <v>DC2KV77</v>
      </c>
      <c r="AC5414" s="399" t="str">
        <f t="shared" si="1102"/>
        <v>DC2KV77-DC</v>
      </c>
      <c r="AD5414" t="str">
        <f>Y5414&amp;"-"&amp;VLOOKUP(AC5414,'LICH THI'!C:AA,9,0)</f>
        <v>63DCKT3144-42470</v>
      </c>
      <c r="AE5414">
        <f t="shared" si="1103"/>
        <v>1</v>
      </c>
    </row>
    <row r="5415" spans="1:31" x14ac:dyDescent="0.25">
      <c r="A5415" s="436" t="str">
        <f t="shared" si="1093"/>
        <v>DC2KV77-DC-83</v>
      </c>
      <c r="B5415" s="436">
        <f>COUNTIF(AC$4:AC5415,AC5415)</f>
        <v>83</v>
      </c>
      <c r="C5415" s="436" t="str">
        <f t="shared" si="1094"/>
        <v>DC2KV77-DC</v>
      </c>
      <c r="D5415" s="436">
        <f>VLOOKUP(C5415,'LICH THI'!C:AA,12,0)</f>
        <v>102</v>
      </c>
      <c r="E5415" s="436">
        <f>VLOOKUP(C5415,'LICH THI'!C:AA,13,0)</f>
        <v>45</v>
      </c>
      <c r="F5415" s="436">
        <f t="shared" si="1104"/>
        <v>45</v>
      </c>
      <c r="G5415" s="436">
        <f>VLOOKUP(C5415,'LICH THI'!C:AA,14,0)</f>
        <v>3</v>
      </c>
      <c r="H5415" s="436">
        <f t="shared" si="1095"/>
        <v>2</v>
      </c>
      <c r="I5415" s="436" t="str">
        <f t="shared" si="1096"/>
        <v>Liễu Văn Thành</v>
      </c>
      <c r="J5415" s="436"/>
      <c r="K5415" s="436">
        <f t="shared" si="1097"/>
        <v>3</v>
      </c>
      <c r="L5415" s="436" t="str">
        <f t="shared" si="1098"/>
        <v>DC2KV77-DC-3</v>
      </c>
      <c r="M5415" s="436">
        <f t="shared" si="1099"/>
        <v>32</v>
      </c>
      <c r="N5415" s="437">
        <f t="shared" si="1105"/>
        <v>107</v>
      </c>
      <c r="O5415" s="437"/>
      <c r="P5415" s="430" t="str">
        <f t="shared" si="1100"/>
        <v/>
      </c>
      <c r="U5415" s="177">
        <v>85</v>
      </c>
      <c r="V5415" s="177" t="s">
        <v>3556</v>
      </c>
      <c r="W5415" s="177" t="s">
        <v>3917</v>
      </c>
      <c r="X5415" s="177" t="s">
        <v>2894</v>
      </c>
      <c r="Y5415" s="177" t="s">
        <v>3918</v>
      </c>
      <c r="Z5415" s="177" t="s">
        <v>5553</v>
      </c>
      <c r="AA5415" s="525" t="s">
        <v>3919</v>
      </c>
      <c r="AB5415" s="399" t="str">
        <f t="shared" si="1101"/>
        <v>DC2KV77</v>
      </c>
      <c r="AC5415" s="399" t="str">
        <f t="shared" si="1102"/>
        <v>DC2KV77-DC</v>
      </c>
      <c r="AD5415" t="str">
        <f>Y5415&amp;"-"&amp;VLOOKUP(AC5415,'LICH THI'!C:AA,9,0)</f>
        <v>65DCQT23204-42470</v>
      </c>
      <c r="AE5415">
        <f t="shared" si="1103"/>
        <v>1</v>
      </c>
    </row>
    <row r="5416" spans="1:31" x14ac:dyDescent="0.25">
      <c r="A5416" s="436" t="str">
        <f t="shared" si="1093"/>
        <v>DC2KV77-DC-84</v>
      </c>
      <c r="B5416" s="436">
        <f>COUNTIF(AC$4:AC5416,AC5416)</f>
        <v>84</v>
      </c>
      <c r="C5416" s="436" t="str">
        <f t="shared" si="1094"/>
        <v>DC2KV77-DC</v>
      </c>
      <c r="D5416" s="436">
        <f>VLOOKUP(C5416,'LICH THI'!C:AA,12,0)</f>
        <v>102</v>
      </c>
      <c r="E5416" s="436">
        <f>VLOOKUP(C5416,'LICH THI'!C:AA,13,0)</f>
        <v>45</v>
      </c>
      <c r="F5416" s="436">
        <f t="shared" si="1104"/>
        <v>45</v>
      </c>
      <c r="G5416" s="436">
        <f>VLOOKUP(C5416,'LICH THI'!C:AA,14,0)</f>
        <v>3</v>
      </c>
      <c r="H5416" s="436">
        <f t="shared" si="1095"/>
        <v>2</v>
      </c>
      <c r="I5416" s="436" t="str">
        <f t="shared" si="1096"/>
        <v>Phạm Phương Thao</v>
      </c>
      <c r="J5416" s="436"/>
      <c r="K5416" s="436">
        <f t="shared" si="1097"/>
        <v>3</v>
      </c>
      <c r="L5416" s="436" t="str">
        <f t="shared" si="1098"/>
        <v>DC2KV77-DC-3</v>
      </c>
      <c r="M5416" s="436">
        <f t="shared" si="1099"/>
        <v>32</v>
      </c>
      <c r="N5416" s="437">
        <f t="shared" si="1105"/>
        <v>108</v>
      </c>
      <c r="O5416" s="437"/>
      <c r="P5416" s="430" t="str">
        <f t="shared" si="1100"/>
        <v/>
      </c>
      <c r="U5416" s="177">
        <v>23</v>
      </c>
      <c r="V5416" s="177" t="s">
        <v>2707</v>
      </c>
      <c r="W5416" s="177" t="s">
        <v>5563</v>
      </c>
      <c r="X5416" s="177" t="s">
        <v>3977</v>
      </c>
      <c r="Y5416" s="177" t="s">
        <v>5564</v>
      </c>
      <c r="Z5416" s="177" t="s">
        <v>5553</v>
      </c>
      <c r="AA5416" s="525" t="s">
        <v>3023</v>
      </c>
      <c r="AB5416" s="399" t="str">
        <f t="shared" si="1101"/>
        <v>DC2KV77</v>
      </c>
      <c r="AC5416" s="399" t="str">
        <f t="shared" si="1102"/>
        <v>DC2KV77-DC</v>
      </c>
      <c r="AD5416" t="str">
        <f>Y5416&amp;"-"&amp;VLOOKUP(AC5416,'LICH THI'!C:AA,9,0)</f>
        <v>63DCQT3077-42470</v>
      </c>
      <c r="AE5416">
        <f t="shared" si="1103"/>
        <v>1</v>
      </c>
    </row>
    <row r="5417" spans="1:31" x14ac:dyDescent="0.25">
      <c r="A5417" s="436" t="str">
        <f t="shared" si="1093"/>
        <v>DC2KV77-DC-85</v>
      </c>
      <c r="B5417" s="436">
        <f>COUNTIF(AC$4:AC5417,AC5417)</f>
        <v>85</v>
      </c>
      <c r="C5417" s="436" t="str">
        <f t="shared" si="1094"/>
        <v>DC2KV77-DC</v>
      </c>
      <c r="D5417" s="436">
        <f>VLOOKUP(C5417,'LICH THI'!C:AA,12,0)</f>
        <v>102</v>
      </c>
      <c r="E5417" s="436">
        <f>VLOOKUP(C5417,'LICH THI'!C:AA,13,0)</f>
        <v>45</v>
      </c>
      <c r="F5417" s="436">
        <f t="shared" si="1104"/>
        <v>45</v>
      </c>
      <c r="G5417" s="436">
        <f>VLOOKUP(C5417,'LICH THI'!C:AA,14,0)</f>
        <v>3</v>
      </c>
      <c r="H5417" s="436">
        <f t="shared" si="1095"/>
        <v>2</v>
      </c>
      <c r="I5417" s="436" t="str">
        <f t="shared" si="1096"/>
        <v>Nguyễn Thị Thảo</v>
      </c>
      <c r="J5417" s="436"/>
      <c r="K5417" s="436">
        <f t="shared" si="1097"/>
        <v>3</v>
      </c>
      <c r="L5417" s="436" t="str">
        <f t="shared" si="1098"/>
        <v>DC2KV77-DC-3</v>
      </c>
      <c r="M5417" s="436">
        <f t="shared" si="1099"/>
        <v>32</v>
      </c>
      <c r="N5417" s="437">
        <f t="shared" si="1105"/>
        <v>109</v>
      </c>
      <c r="O5417" s="437"/>
      <c r="P5417" s="430" t="str">
        <f t="shared" si="1100"/>
        <v/>
      </c>
      <c r="U5417" s="177">
        <v>10</v>
      </c>
      <c r="V5417" s="177" t="s">
        <v>2614</v>
      </c>
      <c r="W5417" s="177" t="s">
        <v>2619</v>
      </c>
      <c r="X5417" s="177" t="s">
        <v>2620</v>
      </c>
      <c r="Y5417" s="177" t="s">
        <v>2621</v>
      </c>
      <c r="Z5417" s="177" t="s">
        <v>5553</v>
      </c>
      <c r="AA5417" s="525" t="s">
        <v>2622</v>
      </c>
      <c r="AB5417" s="399" t="str">
        <f t="shared" si="1101"/>
        <v>DC2KV77</v>
      </c>
      <c r="AC5417" s="399" t="str">
        <f t="shared" si="1102"/>
        <v>DC2KV77-DC</v>
      </c>
      <c r="AD5417" t="str">
        <f>Y5417&amp;"-"&amp;VLOOKUP(AC5417,'LICH THI'!C:AA,9,0)</f>
        <v>63DCKT3134-42470</v>
      </c>
      <c r="AE5417">
        <f t="shared" si="1103"/>
        <v>1</v>
      </c>
    </row>
    <row r="5418" spans="1:31" x14ac:dyDescent="0.25">
      <c r="A5418" s="436" t="str">
        <f t="shared" si="1093"/>
        <v>DC2KV77-DC-86</v>
      </c>
      <c r="B5418" s="436">
        <f>COUNTIF(AC$4:AC5418,AC5418)</f>
        <v>86</v>
      </c>
      <c r="C5418" s="436" t="str">
        <f t="shared" si="1094"/>
        <v>DC2KV77-DC</v>
      </c>
      <c r="D5418" s="436">
        <f>VLOOKUP(C5418,'LICH THI'!C:AA,12,0)</f>
        <v>102</v>
      </c>
      <c r="E5418" s="436">
        <f>VLOOKUP(C5418,'LICH THI'!C:AA,13,0)</f>
        <v>45</v>
      </c>
      <c r="F5418" s="436">
        <f t="shared" si="1104"/>
        <v>45</v>
      </c>
      <c r="G5418" s="436">
        <f>VLOOKUP(C5418,'LICH THI'!C:AA,14,0)</f>
        <v>3</v>
      </c>
      <c r="H5418" s="436">
        <f t="shared" si="1095"/>
        <v>2</v>
      </c>
      <c r="I5418" s="436" t="str">
        <f t="shared" si="1096"/>
        <v>Nguyễn Thị Thoa</v>
      </c>
      <c r="J5418" s="436"/>
      <c r="K5418" s="436">
        <f t="shared" si="1097"/>
        <v>3</v>
      </c>
      <c r="L5418" s="436" t="str">
        <f t="shared" si="1098"/>
        <v>DC2KV77-DC-3</v>
      </c>
      <c r="M5418" s="436">
        <f t="shared" si="1099"/>
        <v>32</v>
      </c>
      <c r="N5418" s="437">
        <f t="shared" si="1105"/>
        <v>110</v>
      </c>
      <c r="O5418" s="437"/>
      <c r="P5418" s="430" t="str">
        <f t="shared" si="1100"/>
        <v/>
      </c>
      <c r="U5418" s="177">
        <v>7</v>
      </c>
      <c r="V5418" s="177" t="s">
        <v>4262</v>
      </c>
      <c r="W5418" s="177" t="s">
        <v>2619</v>
      </c>
      <c r="X5418" s="177" t="s">
        <v>4278</v>
      </c>
      <c r="Y5418" s="177" t="s">
        <v>4279</v>
      </c>
      <c r="Z5418" s="177" t="s">
        <v>5553</v>
      </c>
      <c r="AA5418" s="525" t="s">
        <v>4280</v>
      </c>
      <c r="AB5418" s="399" t="str">
        <f t="shared" si="1101"/>
        <v>DC2KV77</v>
      </c>
      <c r="AC5418" s="399" t="str">
        <f t="shared" si="1102"/>
        <v>DC2KV77-DC</v>
      </c>
      <c r="AD5418" t="str">
        <f>Y5418&amp;"-"&amp;VLOOKUP(AC5418,'LICH THI'!C:AA,9,0)</f>
        <v>63DCKT3061-42470</v>
      </c>
      <c r="AE5418">
        <f t="shared" si="1103"/>
        <v>1</v>
      </c>
    </row>
    <row r="5419" spans="1:31" x14ac:dyDescent="0.25">
      <c r="A5419" s="436" t="str">
        <f t="shared" si="1093"/>
        <v>DC2KV77-DC-87</v>
      </c>
      <c r="B5419" s="436">
        <f>COUNTIF(AC$4:AC5419,AC5419)</f>
        <v>87</v>
      </c>
      <c r="C5419" s="436" t="str">
        <f t="shared" si="1094"/>
        <v>DC2KV77-DC</v>
      </c>
      <c r="D5419" s="436">
        <f>VLOOKUP(C5419,'LICH THI'!C:AA,12,0)</f>
        <v>102</v>
      </c>
      <c r="E5419" s="436">
        <f>VLOOKUP(C5419,'LICH THI'!C:AA,13,0)</f>
        <v>45</v>
      </c>
      <c r="F5419" s="436">
        <f t="shared" si="1104"/>
        <v>45</v>
      </c>
      <c r="G5419" s="436">
        <f>VLOOKUP(C5419,'LICH THI'!C:AA,14,0)</f>
        <v>3</v>
      </c>
      <c r="H5419" s="436">
        <f t="shared" si="1095"/>
        <v>2</v>
      </c>
      <c r="I5419" s="436" t="str">
        <f t="shared" si="1096"/>
        <v>Lê Kim Thu</v>
      </c>
      <c r="J5419" s="436"/>
      <c r="K5419" s="436">
        <f t="shared" si="1097"/>
        <v>3</v>
      </c>
      <c r="L5419" s="436" t="str">
        <f t="shared" si="1098"/>
        <v>DC2KV77-DC-3</v>
      </c>
      <c r="M5419" s="436">
        <f t="shared" si="1099"/>
        <v>32</v>
      </c>
      <c r="N5419" s="437">
        <f t="shared" si="1105"/>
        <v>111</v>
      </c>
      <c r="O5419" s="437"/>
      <c r="P5419" s="430" t="str">
        <f t="shared" si="1100"/>
        <v/>
      </c>
      <c r="U5419" s="177">
        <v>67</v>
      </c>
      <c r="V5419" s="177" t="s">
        <v>4382</v>
      </c>
      <c r="W5419" s="177" t="s">
        <v>5313</v>
      </c>
      <c r="X5419" s="177" t="s">
        <v>2623</v>
      </c>
      <c r="Y5419" s="177" t="s">
        <v>5608</v>
      </c>
      <c r="Z5419" s="177" t="s">
        <v>5553</v>
      </c>
      <c r="AA5419" s="525" t="s">
        <v>5609</v>
      </c>
      <c r="AB5419" s="399" t="str">
        <f t="shared" si="1101"/>
        <v>DC2KV77</v>
      </c>
      <c r="AC5419" s="399" t="str">
        <f t="shared" si="1102"/>
        <v>DC2KV77-DC</v>
      </c>
      <c r="AD5419" t="str">
        <f>Y5419&amp;"-"&amp;VLOOKUP(AC5419,'LICH THI'!C:AA,9,0)</f>
        <v>65DCQT23190-42470</v>
      </c>
      <c r="AE5419">
        <f t="shared" si="1103"/>
        <v>1</v>
      </c>
    </row>
    <row r="5420" spans="1:31" x14ac:dyDescent="0.25">
      <c r="A5420" s="436" t="str">
        <f t="shared" si="1093"/>
        <v>DC2KV77-DC-88</v>
      </c>
      <c r="B5420" s="436">
        <f>COUNTIF(AC$4:AC5420,AC5420)</f>
        <v>88</v>
      </c>
      <c r="C5420" s="436" t="str">
        <f t="shared" si="1094"/>
        <v>DC2KV77-DC</v>
      </c>
      <c r="D5420" s="436">
        <f>VLOOKUP(C5420,'LICH THI'!C:AA,12,0)</f>
        <v>102</v>
      </c>
      <c r="E5420" s="436">
        <f>VLOOKUP(C5420,'LICH THI'!C:AA,13,0)</f>
        <v>45</v>
      </c>
      <c r="F5420" s="436">
        <f t="shared" si="1104"/>
        <v>45</v>
      </c>
      <c r="G5420" s="436">
        <f>VLOOKUP(C5420,'LICH THI'!C:AA,14,0)</f>
        <v>3</v>
      </c>
      <c r="H5420" s="436">
        <f t="shared" si="1095"/>
        <v>2</v>
      </c>
      <c r="I5420" s="436" t="str">
        <f t="shared" si="1096"/>
        <v>Lê Thị Thu</v>
      </c>
      <c r="J5420" s="436"/>
      <c r="K5420" s="436">
        <f t="shared" si="1097"/>
        <v>3</v>
      </c>
      <c r="L5420" s="436" t="str">
        <f t="shared" si="1098"/>
        <v>DC2KV77-DC-3</v>
      </c>
      <c r="M5420" s="436">
        <f t="shared" si="1099"/>
        <v>32</v>
      </c>
      <c r="N5420" s="437">
        <f t="shared" si="1105"/>
        <v>112</v>
      </c>
      <c r="O5420" s="437"/>
      <c r="P5420" s="430" t="str">
        <f t="shared" si="1100"/>
        <v/>
      </c>
      <c r="U5420" s="177">
        <v>55</v>
      </c>
      <c r="V5420" s="177" t="s">
        <v>3019</v>
      </c>
      <c r="W5420" s="177" t="s">
        <v>3367</v>
      </c>
      <c r="X5420" s="177" t="s">
        <v>2623</v>
      </c>
      <c r="Y5420" s="177" t="s">
        <v>4846</v>
      </c>
      <c r="Z5420" s="177" t="s">
        <v>5553</v>
      </c>
      <c r="AA5420" s="525" t="s">
        <v>3916</v>
      </c>
      <c r="AB5420" s="399" t="str">
        <f t="shared" si="1101"/>
        <v>DC2KV77</v>
      </c>
      <c r="AC5420" s="399" t="str">
        <f t="shared" si="1102"/>
        <v>DC2KV77-DC</v>
      </c>
      <c r="AD5420" t="str">
        <f>Y5420&amp;"-"&amp;VLOOKUP(AC5420,'LICH THI'!C:AA,9,0)</f>
        <v>64DCQT3073-42470</v>
      </c>
      <c r="AE5420">
        <f t="shared" si="1103"/>
        <v>1</v>
      </c>
    </row>
    <row r="5421" spans="1:31" x14ac:dyDescent="0.25">
      <c r="A5421" s="436" t="str">
        <f t="shared" si="1093"/>
        <v>DC2KV77-DC-89</v>
      </c>
      <c r="B5421" s="436">
        <f>COUNTIF(AC$4:AC5421,AC5421)</f>
        <v>89</v>
      </c>
      <c r="C5421" s="436" t="str">
        <f t="shared" si="1094"/>
        <v>DC2KV77-DC</v>
      </c>
      <c r="D5421" s="436">
        <f>VLOOKUP(C5421,'LICH THI'!C:AA,12,0)</f>
        <v>102</v>
      </c>
      <c r="E5421" s="436">
        <f>VLOOKUP(C5421,'LICH THI'!C:AA,13,0)</f>
        <v>45</v>
      </c>
      <c r="F5421" s="436">
        <f t="shared" si="1104"/>
        <v>45</v>
      </c>
      <c r="G5421" s="436">
        <f>VLOOKUP(C5421,'LICH THI'!C:AA,14,0)</f>
        <v>3</v>
      </c>
      <c r="H5421" s="436">
        <f t="shared" si="1095"/>
        <v>2</v>
      </c>
      <c r="I5421" s="436" t="str">
        <f t="shared" si="1096"/>
        <v>Nguyễn Hà Thu</v>
      </c>
      <c r="J5421" s="436"/>
      <c r="K5421" s="436">
        <f t="shared" si="1097"/>
        <v>3</v>
      </c>
      <c r="L5421" s="436" t="str">
        <f t="shared" si="1098"/>
        <v>DC2KV77-DC-3</v>
      </c>
      <c r="M5421" s="436">
        <f t="shared" si="1099"/>
        <v>32</v>
      </c>
      <c r="N5421" s="437">
        <f t="shared" si="1105"/>
        <v>113</v>
      </c>
      <c r="O5421" s="437"/>
      <c r="P5421" s="430" t="str">
        <f t="shared" si="1100"/>
        <v/>
      </c>
      <c r="U5421" s="177">
        <v>68</v>
      </c>
      <c r="V5421" s="177" t="s">
        <v>4382</v>
      </c>
      <c r="W5421" s="177" t="s">
        <v>5610</v>
      </c>
      <c r="X5421" s="177" t="s">
        <v>2623</v>
      </c>
      <c r="Y5421" s="177" t="s">
        <v>5611</v>
      </c>
      <c r="Z5421" s="177" t="s">
        <v>5553</v>
      </c>
      <c r="AA5421" s="525" t="s">
        <v>4423</v>
      </c>
      <c r="AB5421" s="399" t="str">
        <f t="shared" si="1101"/>
        <v>DC2KV77</v>
      </c>
      <c r="AC5421" s="399" t="str">
        <f t="shared" si="1102"/>
        <v>DC2KV77-DC</v>
      </c>
      <c r="AD5421" t="str">
        <f>Y5421&amp;"-"&amp;VLOOKUP(AC5421,'LICH THI'!C:AA,9,0)</f>
        <v>65DCQT20137-42470</v>
      </c>
      <c r="AE5421">
        <f t="shared" si="1103"/>
        <v>1</v>
      </c>
    </row>
    <row r="5422" spans="1:31" x14ac:dyDescent="0.25">
      <c r="A5422" s="436" t="str">
        <f t="shared" si="1093"/>
        <v>DC2KV77-DC-90</v>
      </c>
      <c r="B5422" s="436">
        <f>COUNTIF(AC$4:AC5422,AC5422)</f>
        <v>90</v>
      </c>
      <c r="C5422" s="436" t="str">
        <f t="shared" si="1094"/>
        <v>DC2KV77-DC</v>
      </c>
      <c r="D5422" s="436">
        <f>VLOOKUP(C5422,'LICH THI'!C:AA,12,0)</f>
        <v>102</v>
      </c>
      <c r="E5422" s="436">
        <f>VLOOKUP(C5422,'LICH THI'!C:AA,13,0)</f>
        <v>45</v>
      </c>
      <c r="F5422" s="436">
        <f t="shared" si="1104"/>
        <v>45</v>
      </c>
      <c r="G5422" s="436">
        <f>VLOOKUP(C5422,'LICH THI'!C:AA,14,0)</f>
        <v>3</v>
      </c>
      <c r="H5422" s="436">
        <f t="shared" si="1095"/>
        <v>2</v>
      </c>
      <c r="I5422" s="436" t="str">
        <f t="shared" si="1096"/>
        <v>Nguyễn Minh Thu</v>
      </c>
      <c r="J5422" s="436"/>
      <c r="K5422" s="436">
        <f t="shared" si="1097"/>
        <v>3</v>
      </c>
      <c r="L5422" s="436" t="str">
        <f t="shared" si="1098"/>
        <v>DC2KV77-DC-3</v>
      </c>
      <c r="M5422" s="436">
        <f t="shared" si="1099"/>
        <v>32</v>
      </c>
      <c r="N5422" s="437">
        <f t="shared" si="1105"/>
        <v>114</v>
      </c>
      <c r="O5422" s="437"/>
      <c r="P5422" s="430" t="str">
        <f t="shared" si="1100"/>
        <v/>
      </c>
      <c r="U5422" s="177">
        <v>17</v>
      </c>
      <c r="V5422" s="177" t="s">
        <v>2700</v>
      </c>
      <c r="W5422" s="177" t="s">
        <v>2708</v>
      </c>
      <c r="X5422" s="177" t="s">
        <v>2623</v>
      </c>
      <c r="Y5422" s="177" t="s">
        <v>5559</v>
      </c>
      <c r="Z5422" s="177" t="s">
        <v>5553</v>
      </c>
      <c r="AA5422" s="525" t="s">
        <v>4129</v>
      </c>
      <c r="AB5422" s="399" t="str">
        <f t="shared" si="1101"/>
        <v>DC2KV77</v>
      </c>
      <c r="AC5422" s="399" t="str">
        <f t="shared" si="1102"/>
        <v>DC2KV77-DC</v>
      </c>
      <c r="AD5422" t="str">
        <f>Y5422&amp;"-"&amp;VLOOKUP(AC5422,'LICH THI'!C:AA,9,0)</f>
        <v>63DCKT3201-42470</v>
      </c>
      <c r="AE5422">
        <f t="shared" si="1103"/>
        <v>1</v>
      </c>
    </row>
    <row r="5423" spans="1:31" x14ac:dyDescent="0.25">
      <c r="A5423" s="436" t="str">
        <f t="shared" si="1093"/>
        <v>DC2KV77-DC-91</v>
      </c>
      <c r="B5423" s="436">
        <f>COUNTIF(AC$4:AC5423,AC5423)</f>
        <v>91</v>
      </c>
      <c r="C5423" s="436" t="str">
        <f t="shared" si="1094"/>
        <v>DC2KV77-DC</v>
      </c>
      <c r="D5423" s="436">
        <f>VLOOKUP(C5423,'LICH THI'!C:AA,12,0)</f>
        <v>102</v>
      </c>
      <c r="E5423" s="436">
        <f>VLOOKUP(C5423,'LICH THI'!C:AA,13,0)</f>
        <v>45</v>
      </c>
      <c r="F5423" s="436">
        <f t="shared" si="1104"/>
        <v>12</v>
      </c>
      <c r="G5423" s="436">
        <f>VLOOKUP(C5423,'LICH THI'!C:AA,14,0)</f>
        <v>3</v>
      </c>
      <c r="H5423" s="436">
        <f t="shared" si="1095"/>
        <v>3</v>
      </c>
      <c r="I5423" s="436" t="str">
        <f t="shared" si="1096"/>
        <v>Phạm Thị Thu</v>
      </c>
      <c r="J5423" s="436"/>
      <c r="K5423" s="436">
        <f t="shared" si="1097"/>
        <v>1</v>
      </c>
      <c r="L5423" s="436" t="str">
        <f t="shared" si="1098"/>
        <v>DC2KV77-DC-1</v>
      </c>
      <c r="M5423" s="436">
        <f t="shared" si="1099"/>
        <v>32</v>
      </c>
      <c r="N5423" s="437">
        <f t="shared" si="1105"/>
        <v>12</v>
      </c>
      <c r="O5423" s="437"/>
      <c r="P5423" s="430" t="str">
        <f t="shared" si="1100"/>
        <v/>
      </c>
      <c r="U5423" s="177">
        <v>28</v>
      </c>
      <c r="V5423" s="177" t="s">
        <v>3358</v>
      </c>
      <c r="W5423" s="177" t="s">
        <v>3557</v>
      </c>
      <c r="X5423" s="177" t="s">
        <v>2623</v>
      </c>
      <c r="Y5423" s="177" t="s">
        <v>4510</v>
      </c>
      <c r="Z5423" s="177" t="s">
        <v>5553</v>
      </c>
      <c r="AA5423" s="525" t="s">
        <v>4511</v>
      </c>
      <c r="AB5423" s="399" t="str">
        <f t="shared" si="1101"/>
        <v>DC2KV77</v>
      </c>
      <c r="AC5423" s="399" t="str">
        <f t="shared" si="1102"/>
        <v>DC2KV77-DC</v>
      </c>
      <c r="AD5423" t="str">
        <f>Y5423&amp;"-"&amp;VLOOKUP(AC5423,'LICH THI'!C:AA,9,0)</f>
        <v>64DCKT2039-42470</v>
      </c>
      <c r="AE5423">
        <f t="shared" si="1103"/>
        <v>1</v>
      </c>
    </row>
    <row r="5424" spans="1:31" x14ac:dyDescent="0.25">
      <c r="A5424" s="436" t="str">
        <f t="shared" si="1093"/>
        <v>DC2KV77-DC-92</v>
      </c>
      <c r="B5424" s="436">
        <f>COUNTIF(AC$4:AC5424,AC5424)</f>
        <v>92</v>
      </c>
      <c r="C5424" s="436" t="str">
        <f t="shared" si="1094"/>
        <v>DC2KV77-DC</v>
      </c>
      <c r="D5424" s="436">
        <f>VLOOKUP(C5424,'LICH THI'!C:AA,12,0)</f>
        <v>102</v>
      </c>
      <c r="E5424" s="436">
        <f>VLOOKUP(C5424,'LICH THI'!C:AA,13,0)</f>
        <v>45</v>
      </c>
      <c r="F5424" s="436">
        <f t="shared" si="1104"/>
        <v>12</v>
      </c>
      <c r="G5424" s="436">
        <f>VLOOKUP(C5424,'LICH THI'!C:AA,14,0)</f>
        <v>3</v>
      </c>
      <c r="H5424" s="436">
        <f t="shared" si="1095"/>
        <v>3</v>
      </c>
      <c r="I5424" s="436" t="str">
        <f t="shared" si="1096"/>
        <v>Phạm Thị Thu</v>
      </c>
      <c r="J5424" s="436"/>
      <c r="K5424" s="436">
        <f t="shared" si="1097"/>
        <v>1</v>
      </c>
      <c r="L5424" s="436" t="str">
        <f t="shared" si="1098"/>
        <v>DC2KV77-DC-1</v>
      </c>
      <c r="M5424" s="436">
        <f t="shared" si="1099"/>
        <v>32</v>
      </c>
      <c r="N5424" s="437">
        <f t="shared" si="1105"/>
        <v>1</v>
      </c>
      <c r="O5424" s="437"/>
      <c r="P5424" s="430" t="str">
        <f t="shared" si="1100"/>
        <v/>
      </c>
      <c r="U5424" s="177">
        <v>47</v>
      </c>
      <c r="V5424" s="177" t="s">
        <v>3381</v>
      </c>
      <c r="W5424" s="177" t="s">
        <v>3557</v>
      </c>
      <c r="X5424" s="177" t="s">
        <v>2623</v>
      </c>
      <c r="Y5424" s="177" t="s">
        <v>4797</v>
      </c>
      <c r="Z5424" s="177" t="s">
        <v>5553</v>
      </c>
      <c r="AA5424" s="525" t="s">
        <v>4798</v>
      </c>
      <c r="AB5424" s="399" t="str">
        <f t="shared" si="1101"/>
        <v>DC2KV77</v>
      </c>
      <c r="AC5424" s="399" t="str">
        <f t="shared" si="1102"/>
        <v>DC2KV77-DC</v>
      </c>
      <c r="AD5424" t="str">
        <f>Y5424&amp;"-"&amp;VLOOKUP(AC5424,'LICH THI'!C:AA,9,0)</f>
        <v>64DCKT3153-42470</v>
      </c>
      <c r="AE5424">
        <f t="shared" si="1103"/>
        <v>1</v>
      </c>
    </row>
    <row r="5425" spans="1:31" x14ac:dyDescent="0.25">
      <c r="A5425" s="436" t="str">
        <f t="shared" si="1093"/>
        <v>DC2KV77-DC-93</v>
      </c>
      <c r="B5425" s="436">
        <f>COUNTIF(AC$4:AC5425,AC5425)</f>
        <v>93</v>
      </c>
      <c r="C5425" s="436" t="str">
        <f t="shared" si="1094"/>
        <v>DC2KV77-DC</v>
      </c>
      <c r="D5425" s="436">
        <f>VLOOKUP(C5425,'LICH THI'!C:AA,12,0)</f>
        <v>102</v>
      </c>
      <c r="E5425" s="436">
        <f>VLOOKUP(C5425,'LICH THI'!C:AA,13,0)</f>
        <v>45</v>
      </c>
      <c r="F5425" s="436">
        <f t="shared" si="1104"/>
        <v>12</v>
      </c>
      <c r="G5425" s="436">
        <f>VLOOKUP(C5425,'LICH THI'!C:AA,14,0)</f>
        <v>3</v>
      </c>
      <c r="H5425" s="436">
        <f t="shared" si="1095"/>
        <v>3</v>
      </c>
      <c r="I5425" s="436" t="str">
        <f t="shared" si="1096"/>
        <v>Phạm Thị Thùy</v>
      </c>
      <c r="J5425" s="436"/>
      <c r="K5425" s="436">
        <f t="shared" si="1097"/>
        <v>1</v>
      </c>
      <c r="L5425" s="436" t="str">
        <f t="shared" si="1098"/>
        <v>DC2KV77-DC-1</v>
      </c>
      <c r="M5425" s="436">
        <f t="shared" si="1099"/>
        <v>32</v>
      </c>
      <c r="N5425" s="437">
        <f t="shared" si="1105"/>
        <v>2</v>
      </c>
      <c r="O5425" s="437"/>
      <c r="P5425" s="430" t="str">
        <f t="shared" si="1100"/>
        <v/>
      </c>
      <c r="U5425" s="177">
        <v>40</v>
      </c>
      <c r="V5425" s="177" t="s">
        <v>3378</v>
      </c>
      <c r="W5425" s="177" t="s">
        <v>3557</v>
      </c>
      <c r="X5425" s="177" t="s">
        <v>4298</v>
      </c>
      <c r="Y5425" s="177" t="s">
        <v>4559</v>
      </c>
      <c r="Z5425" s="177" t="s">
        <v>5553</v>
      </c>
      <c r="AA5425" s="525" t="s">
        <v>2940</v>
      </c>
      <c r="AB5425" s="399" t="str">
        <f t="shared" si="1101"/>
        <v>DC2KV77</v>
      </c>
      <c r="AC5425" s="399" t="str">
        <f t="shared" si="1102"/>
        <v>DC2KV77-DC</v>
      </c>
      <c r="AD5425" t="str">
        <f>Y5425&amp;"-"&amp;VLOOKUP(AC5425,'LICH THI'!C:AA,9,0)</f>
        <v>64DCKT3136-42470</v>
      </c>
      <c r="AE5425">
        <f t="shared" si="1103"/>
        <v>1</v>
      </c>
    </row>
    <row r="5426" spans="1:31" x14ac:dyDescent="0.25">
      <c r="A5426" s="436" t="str">
        <f t="shared" si="1093"/>
        <v>DC2KV77-DC-94</v>
      </c>
      <c r="B5426" s="436">
        <f>COUNTIF(AC$4:AC5426,AC5426)</f>
        <v>94</v>
      </c>
      <c r="C5426" s="436" t="str">
        <f t="shared" si="1094"/>
        <v>DC2KV77-DC</v>
      </c>
      <c r="D5426" s="436">
        <f>VLOOKUP(C5426,'LICH THI'!C:AA,12,0)</f>
        <v>102</v>
      </c>
      <c r="E5426" s="436">
        <f>VLOOKUP(C5426,'LICH THI'!C:AA,13,0)</f>
        <v>45</v>
      </c>
      <c r="F5426" s="436">
        <f t="shared" si="1104"/>
        <v>12</v>
      </c>
      <c r="G5426" s="436">
        <f>VLOOKUP(C5426,'LICH THI'!C:AA,14,0)</f>
        <v>3</v>
      </c>
      <c r="H5426" s="436">
        <f t="shared" si="1095"/>
        <v>3</v>
      </c>
      <c r="I5426" s="436" t="str">
        <f t="shared" si="1096"/>
        <v>Nguyễn Thị Thu Thủy</v>
      </c>
      <c r="J5426" s="436"/>
      <c r="K5426" s="436">
        <f t="shared" si="1097"/>
        <v>1</v>
      </c>
      <c r="L5426" s="436" t="str">
        <f t="shared" si="1098"/>
        <v>DC2KV77-DC-1</v>
      </c>
      <c r="M5426" s="436">
        <f t="shared" si="1099"/>
        <v>32</v>
      </c>
      <c r="N5426" s="437">
        <f t="shared" si="1105"/>
        <v>3</v>
      </c>
      <c r="O5426" s="437"/>
      <c r="P5426" s="430" t="str">
        <f t="shared" si="1100"/>
        <v/>
      </c>
      <c r="U5426" s="177">
        <v>56</v>
      </c>
      <c r="V5426" s="177" t="s">
        <v>3019</v>
      </c>
      <c r="W5426" s="177" t="s">
        <v>3056</v>
      </c>
      <c r="X5426" s="177" t="s">
        <v>2627</v>
      </c>
      <c r="Y5426" s="177" t="s">
        <v>5594</v>
      </c>
      <c r="Z5426" s="177" t="s">
        <v>5553</v>
      </c>
      <c r="AA5426" s="525" t="s">
        <v>4857</v>
      </c>
      <c r="AB5426" s="399" t="str">
        <f t="shared" si="1101"/>
        <v>DC2KV77</v>
      </c>
      <c r="AC5426" s="399" t="str">
        <f t="shared" si="1102"/>
        <v>DC2KV77-DC</v>
      </c>
      <c r="AD5426" t="str">
        <f>Y5426&amp;"-"&amp;VLOOKUP(AC5426,'LICH THI'!C:AA,9,0)</f>
        <v>64DCQT3094-42470</v>
      </c>
      <c r="AE5426">
        <f t="shared" si="1103"/>
        <v>1</v>
      </c>
    </row>
    <row r="5427" spans="1:31" x14ac:dyDescent="0.25">
      <c r="A5427" s="436" t="str">
        <f t="shared" si="1093"/>
        <v>DC2KV77-DC-95</v>
      </c>
      <c r="B5427" s="436">
        <f>COUNTIF(AC$4:AC5427,AC5427)</f>
        <v>95</v>
      </c>
      <c r="C5427" s="436" t="str">
        <f t="shared" si="1094"/>
        <v>DC2KV77-DC</v>
      </c>
      <c r="D5427" s="436">
        <f>VLOOKUP(C5427,'LICH THI'!C:AA,12,0)</f>
        <v>102</v>
      </c>
      <c r="E5427" s="436">
        <f>VLOOKUP(C5427,'LICH THI'!C:AA,13,0)</f>
        <v>45</v>
      </c>
      <c r="F5427" s="436">
        <f t="shared" si="1104"/>
        <v>12</v>
      </c>
      <c r="G5427" s="436">
        <f>VLOOKUP(C5427,'LICH THI'!C:AA,14,0)</f>
        <v>3</v>
      </c>
      <c r="H5427" s="436">
        <f t="shared" si="1095"/>
        <v>3</v>
      </c>
      <c r="I5427" s="436" t="str">
        <f t="shared" si="1096"/>
        <v>Nguyễn Văn Thủy</v>
      </c>
      <c r="J5427" s="436"/>
      <c r="K5427" s="436">
        <f t="shared" si="1097"/>
        <v>1</v>
      </c>
      <c r="L5427" s="436" t="str">
        <f t="shared" si="1098"/>
        <v>DC2KV77-DC-1</v>
      </c>
      <c r="M5427" s="436">
        <f t="shared" si="1099"/>
        <v>32</v>
      </c>
      <c r="N5427" s="437">
        <f t="shared" si="1105"/>
        <v>4</v>
      </c>
      <c r="O5427" s="437"/>
      <c r="P5427" s="430" t="str">
        <f t="shared" si="1100"/>
        <v/>
      </c>
      <c r="U5427" s="177">
        <v>69</v>
      </c>
      <c r="V5427" s="177" t="s">
        <v>4382</v>
      </c>
      <c r="W5427" s="177" t="s">
        <v>2741</v>
      </c>
      <c r="X5427" s="177" t="s">
        <v>2627</v>
      </c>
      <c r="Y5427" s="177" t="s">
        <v>5612</v>
      </c>
      <c r="Z5427" s="177" t="s">
        <v>5553</v>
      </c>
      <c r="AA5427" s="525" t="s">
        <v>5613</v>
      </c>
      <c r="AB5427" s="399" t="str">
        <f t="shared" si="1101"/>
        <v>DC2KV77</v>
      </c>
      <c r="AC5427" s="399" t="str">
        <f t="shared" si="1102"/>
        <v>DC2KV77-DC</v>
      </c>
      <c r="AD5427" t="str">
        <f>Y5427&amp;"-"&amp;VLOOKUP(AC5427,'LICH THI'!C:AA,9,0)</f>
        <v>65DCQT20009-42470</v>
      </c>
      <c r="AE5427">
        <f t="shared" si="1103"/>
        <v>1</v>
      </c>
    </row>
    <row r="5428" spans="1:31" x14ac:dyDescent="0.25">
      <c r="A5428" s="436" t="str">
        <f t="shared" si="1093"/>
        <v>DC2KV77-DC-96</v>
      </c>
      <c r="B5428" s="436">
        <f>COUNTIF(AC$4:AC5428,AC5428)</f>
        <v>96</v>
      </c>
      <c r="C5428" s="436" t="str">
        <f t="shared" si="1094"/>
        <v>DC2KV77-DC</v>
      </c>
      <c r="D5428" s="436">
        <f>VLOOKUP(C5428,'LICH THI'!C:AA,12,0)</f>
        <v>102</v>
      </c>
      <c r="E5428" s="436">
        <f>VLOOKUP(C5428,'LICH THI'!C:AA,13,0)</f>
        <v>45</v>
      </c>
      <c r="F5428" s="436">
        <f t="shared" si="1104"/>
        <v>12</v>
      </c>
      <c r="G5428" s="436">
        <f>VLOOKUP(C5428,'LICH THI'!C:AA,14,0)</f>
        <v>3</v>
      </c>
      <c r="H5428" s="436">
        <f t="shared" si="1095"/>
        <v>3</v>
      </c>
      <c r="I5428" s="436" t="str">
        <f t="shared" si="1096"/>
        <v>Đinh Thị Trang</v>
      </c>
      <c r="J5428" s="436"/>
      <c r="K5428" s="436">
        <f t="shared" si="1097"/>
        <v>1</v>
      </c>
      <c r="L5428" s="436" t="str">
        <f t="shared" si="1098"/>
        <v>DC2KV77-DC-1</v>
      </c>
      <c r="M5428" s="436">
        <f t="shared" si="1099"/>
        <v>32</v>
      </c>
      <c r="N5428" s="437">
        <f t="shared" si="1105"/>
        <v>5</v>
      </c>
      <c r="O5428" s="437"/>
      <c r="P5428" s="430" t="str">
        <f t="shared" si="1100"/>
        <v/>
      </c>
      <c r="U5428" s="177">
        <v>102</v>
      </c>
      <c r="V5428" s="177" t="s">
        <v>3088</v>
      </c>
      <c r="W5428" s="177" t="s">
        <v>3393</v>
      </c>
      <c r="X5428" s="177" t="s">
        <v>2694</v>
      </c>
      <c r="Y5428" s="177" t="s">
        <v>5642</v>
      </c>
      <c r="Z5428" s="177" t="s">
        <v>5553</v>
      </c>
      <c r="AA5428" s="525" t="s">
        <v>5229</v>
      </c>
      <c r="AB5428" s="399" t="str">
        <f t="shared" si="1101"/>
        <v>DC2KV77</v>
      </c>
      <c r="AC5428" s="399" t="str">
        <f t="shared" si="1102"/>
        <v>DC2KV77-DC</v>
      </c>
      <c r="AD5428" t="str">
        <f>Y5428&amp;"-"&amp;VLOOKUP(AC5428,'LICH THI'!C:AA,9,0)</f>
        <v>63DCQT3041-42470</v>
      </c>
      <c r="AE5428">
        <f t="shared" si="1103"/>
        <v>1</v>
      </c>
    </row>
    <row r="5429" spans="1:31" x14ac:dyDescent="0.25">
      <c r="A5429" s="436" t="str">
        <f t="shared" si="1093"/>
        <v>DC2KV77-DC-97</v>
      </c>
      <c r="B5429" s="436">
        <f>COUNTIF(AC$4:AC5429,AC5429)</f>
        <v>97</v>
      </c>
      <c r="C5429" s="436" t="str">
        <f t="shared" si="1094"/>
        <v>DC2KV77-DC</v>
      </c>
      <c r="D5429" s="436">
        <f>VLOOKUP(C5429,'LICH THI'!C:AA,12,0)</f>
        <v>102</v>
      </c>
      <c r="E5429" s="436">
        <f>VLOOKUP(C5429,'LICH THI'!C:AA,13,0)</f>
        <v>45</v>
      </c>
      <c r="F5429" s="436">
        <f t="shared" si="1104"/>
        <v>12</v>
      </c>
      <c r="G5429" s="436">
        <f>VLOOKUP(C5429,'LICH THI'!C:AA,14,0)</f>
        <v>3</v>
      </c>
      <c r="H5429" s="436">
        <f t="shared" si="1095"/>
        <v>3</v>
      </c>
      <c r="I5429" s="436" t="str">
        <f t="shared" si="1096"/>
        <v>Đỗ Thị Trang</v>
      </c>
      <c r="J5429" s="436"/>
      <c r="K5429" s="436">
        <f t="shared" si="1097"/>
        <v>1</v>
      </c>
      <c r="L5429" s="436" t="str">
        <f t="shared" si="1098"/>
        <v>DC2KV77-DC-1</v>
      </c>
      <c r="M5429" s="436">
        <f t="shared" si="1099"/>
        <v>32</v>
      </c>
      <c r="N5429" s="437">
        <f t="shared" si="1105"/>
        <v>6</v>
      </c>
      <c r="O5429" s="437"/>
      <c r="P5429" s="430" t="str">
        <f t="shared" si="1100"/>
        <v/>
      </c>
      <c r="U5429" s="177">
        <v>57</v>
      </c>
      <c r="V5429" s="177" t="s">
        <v>3019</v>
      </c>
      <c r="W5429" s="177" t="s">
        <v>2634</v>
      </c>
      <c r="X5429" s="177" t="s">
        <v>2694</v>
      </c>
      <c r="Y5429" s="177" t="s">
        <v>3411</v>
      </c>
      <c r="Z5429" s="177" t="s">
        <v>5553</v>
      </c>
      <c r="AA5429" s="525" t="s">
        <v>3412</v>
      </c>
      <c r="AB5429" s="399" t="str">
        <f t="shared" si="1101"/>
        <v>DC2KV77</v>
      </c>
      <c r="AC5429" s="399" t="str">
        <f t="shared" si="1102"/>
        <v>DC2KV77-DC</v>
      </c>
      <c r="AD5429" t="str">
        <f>Y5429&amp;"-"&amp;VLOOKUP(AC5429,'LICH THI'!C:AA,9,0)</f>
        <v>64DCQT3070-42470</v>
      </c>
      <c r="AE5429">
        <f t="shared" si="1103"/>
        <v>1</v>
      </c>
    </row>
    <row r="5430" spans="1:31" x14ac:dyDescent="0.25">
      <c r="A5430" s="436" t="str">
        <f t="shared" si="1093"/>
        <v>DC2KV77-DC-98</v>
      </c>
      <c r="B5430" s="436">
        <f>COUNTIF(AC$4:AC5430,AC5430)</f>
        <v>98</v>
      </c>
      <c r="C5430" s="436" t="str">
        <f t="shared" si="1094"/>
        <v>DC2KV77-DC</v>
      </c>
      <c r="D5430" s="436">
        <f>VLOOKUP(C5430,'LICH THI'!C:AA,12,0)</f>
        <v>102</v>
      </c>
      <c r="E5430" s="436">
        <f>VLOOKUP(C5430,'LICH THI'!C:AA,13,0)</f>
        <v>45</v>
      </c>
      <c r="F5430" s="436">
        <f t="shared" si="1104"/>
        <v>12</v>
      </c>
      <c r="G5430" s="436">
        <f>VLOOKUP(C5430,'LICH THI'!C:AA,14,0)</f>
        <v>3</v>
      </c>
      <c r="H5430" s="436">
        <f t="shared" si="1095"/>
        <v>3</v>
      </c>
      <c r="I5430" s="436" t="str">
        <f t="shared" si="1096"/>
        <v>Đỗ Thị Quỳnh Trang</v>
      </c>
      <c r="J5430" s="436"/>
      <c r="K5430" s="436">
        <f t="shared" si="1097"/>
        <v>1</v>
      </c>
      <c r="L5430" s="436" t="str">
        <f t="shared" si="1098"/>
        <v>DC2KV77-DC-1</v>
      </c>
      <c r="M5430" s="436">
        <f t="shared" si="1099"/>
        <v>32</v>
      </c>
      <c r="N5430" s="437">
        <f t="shared" si="1105"/>
        <v>7</v>
      </c>
      <c r="O5430" s="437"/>
      <c r="P5430" s="430" t="str">
        <f t="shared" si="1100"/>
        <v/>
      </c>
      <c r="U5430" s="177">
        <v>48</v>
      </c>
      <c r="V5430" s="177" t="s">
        <v>3381</v>
      </c>
      <c r="W5430" s="177" t="s">
        <v>4346</v>
      </c>
      <c r="X5430" s="177" t="s">
        <v>2694</v>
      </c>
      <c r="Y5430" s="177" t="s">
        <v>4347</v>
      </c>
      <c r="Z5430" s="177" t="s">
        <v>5553</v>
      </c>
      <c r="AA5430" s="525" t="s">
        <v>4348</v>
      </c>
      <c r="AB5430" s="399" t="str">
        <f t="shared" si="1101"/>
        <v>DC2KV77</v>
      </c>
      <c r="AC5430" s="399" t="str">
        <f t="shared" si="1102"/>
        <v>DC2KV77-DC</v>
      </c>
      <c r="AD5430" t="str">
        <f>Y5430&amp;"-"&amp;VLOOKUP(AC5430,'LICH THI'!C:AA,9,0)</f>
        <v>64DCKT3150-42470</v>
      </c>
      <c r="AE5430">
        <f t="shared" si="1103"/>
        <v>1</v>
      </c>
    </row>
    <row r="5431" spans="1:31" x14ac:dyDescent="0.25">
      <c r="A5431" s="436" t="str">
        <f t="shared" si="1093"/>
        <v>DC2KV77-DC-99</v>
      </c>
      <c r="B5431" s="436">
        <f>COUNTIF(AC$4:AC5431,AC5431)</f>
        <v>99</v>
      </c>
      <c r="C5431" s="436" t="str">
        <f t="shared" si="1094"/>
        <v>DC2KV77-DC</v>
      </c>
      <c r="D5431" s="436">
        <f>VLOOKUP(C5431,'LICH THI'!C:AA,12,0)</f>
        <v>102</v>
      </c>
      <c r="E5431" s="436">
        <f>VLOOKUP(C5431,'LICH THI'!C:AA,13,0)</f>
        <v>45</v>
      </c>
      <c r="F5431" s="436">
        <f t="shared" si="1104"/>
        <v>12</v>
      </c>
      <c r="G5431" s="436">
        <f>VLOOKUP(C5431,'LICH THI'!C:AA,14,0)</f>
        <v>3</v>
      </c>
      <c r="H5431" s="436">
        <f t="shared" si="1095"/>
        <v>3</v>
      </c>
      <c r="I5431" s="436" t="str">
        <f t="shared" si="1096"/>
        <v>Nguyễn Thị Minh Trang</v>
      </c>
      <c r="J5431" s="436"/>
      <c r="K5431" s="436">
        <f t="shared" si="1097"/>
        <v>1</v>
      </c>
      <c r="L5431" s="436" t="str">
        <f t="shared" si="1098"/>
        <v>DC2KV77-DC-1</v>
      </c>
      <c r="M5431" s="436">
        <f t="shared" si="1099"/>
        <v>32</v>
      </c>
      <c r="N5431" s="437">
        <f t="shared" si="1105"/>
        <v>8</v>
      </c>
      <c r="O5431" s="437"/>
      <c r="P5431" s="430" t="str">
        <f t="shared" si="1100"/>
        <v/>
      </c>
      <c r="U5431" s="177">
        <v>93</v>
      </c>
      <c r="V5431" s="177" t="s">
        <v>3046</v>
      </c>
      <c r="W5431" s="177" t="s">
        <v>5632</v>
      </c>
      <c r="X5431" s="177" t="s">
        <v>2694</v>
      </c>
      <c r="Y5431" s="177" t="s">
        <v>5633</v>
      </c>
      <c r="Z5431" s="177" t="s">
        <v>5553</v>
      </c>
      <c r="AA5431" s="525" t="s">
        <v>4289</v>
      </c>
      <c r="AB5431" s="399" t="str">
        <f t="shared" si="1101"/>
        <v>DC2KV77</v>
      </c>
      <c r="AC5431" s="399" t="str">
        <f t="shared" si="1102"/>
        <v>DC2KV77-DC</v>
      </c>
      <c r="AD5431" t="str">
        <f>Y5431&amp;"-"&amp;VLOOKUP(AC5431,'LICH THI'!C:AA,9,0)</f>
        <v>63DCKT3202-42470</v>
      </c>
      <c r="AE5431">
        <f t="shared" si="1103"/>
        <v>1</v>
      </c>
    </row>
    <row r="5432" spans="1:31" x14ac:dyDescent="0.25">
      <c r="A5432" s="436" t="str">
        <f t="shared" si="1093"/>
        <v>DC2KV77-DC-100</v>
      </c>
      <c r="B5432" s="436">
        <f>COUNTIF(AC$4:AC5432,AC5432)</f>
        <v>100</v>
      </c>
      <c r="C5432" s="436" t="str">
        <f t="shared" si="1094"/>
        <v>DC2KV77-DC</v>
      </c>
      <c r="D5432" s="436">
        <f>VLOOKUP(C5432,'LICH THI'!C:AA,12,0)</f>
        <v>102</v>
      </c>
      <c r="E5432" s="436">
        <f>VLOOKUP(C5432,'LICH THI'!C:AA,13,0)</f>
        <v>45</v>
      </c>
      <c r="F5432" s="436">
        <f t="shared" si="1104"/>
        <v>12</v>
      </c>
      <c r="G5432" s="436">
        <f>VLOOKUP(C5432,'LICH THI'!C:AA,14,0)</f>
        <v>3</v>
      </c>
      <c r="H5432" s="436">
        <f t="shared" si="1095"/>
        <v>3</v>
      </c>
      <c r="I5432" s="436" t="str">
        <f t="shared" si="1096"/>
        <v>Trần Thị Trang</v>
      </c>
      <c r="J5432" s="436"/>
      <c r="K5432" s="436">
        <f t="shared" si="1097"/>
        <v>1</v>
      </c>
      <c r="L5432" s="436" t="str">
        <f t="shared" si="1098"/>
        <v>DC2KV77-DC-1</v>
      </c>
      <c r="M5432" s="436">
        <f t="shared" si="1099"/>
        <v>32</v>
      </c>
      <c r="N5432" s="437">
        <f t="shared" si="1105"/>
        <v>9</v>
      </c>
      <c r="O5432" s="437"/>
      <c r="P5432" s="430" t="str">
        <f t="shared" si="1100"/>
        <v/>
      </c>
      <c r="U5432" s="177">
        <v>86</v>
      </c>
      <c r="V5432" s="177" t="s">
        <v>3556</v>
      </c>
      <c r="W5432" s="177" t="s">
        <v>2716</v>
      </c>
      <c r="X5432" s="177" t="s">
        <v>2694</v>
      </c>
      <c r="Y5432" s="177" t="s">
        <v>5629</v>
      </c>
      <c r="Z5432" s="177" t="s">
        <v>5553</v>
      </c>
      <c r="AA5432" s="525" t="s">
        <v>5630</v>
      </c>
      <c r="AB5432" s="399" t="str">
        <f t="shared" si="1101"/>
        <v>DC2KV77</v>
      </c>
      <c r="AC5432" s="399" t="str">
        <f t="shared" si="1102"/>
        <v>DC2KV77-DC</v>
      </c>
      <c r="AD5432" t="str">
        <f>Y5432&amp;"-"&amp;VLOOKUP(AC5432,'LICH THI'!C:AA,9,0)</f>
        <v>65DCQT23900-42470</v>
      </c>
      <c r="AE5432">
        <f t="shared" si="1103"/>
        <v>1</v>
      </c>
    </row>
    <row r="5433" spans="1:31" x14ac:dyDescent="0.25">
      <c r="A5433" s="436" t="str">
        <f t="shared" si="1093"/>
        <v>DC2KV77-DC-101</v>
      </c>
      <c r="B5433" s="436">
        <f>COUNTIF(AC$4:AC5433,AC5433)</f>
        <v>101</v>
      </c>
      <c r="C5433" s="436" t="str">
        <f t="shared" si="1094"/>
        <v>DC2KV77-DC</v>
      </c>
      <c r="D5433" s="436">
        <f>VLOOKUP(C5433,'LICH THI'!C:AA,12,0)</f>
        <v>102</v>
      </c>
      <c r="E5433" s="436">
        <f>VLOOKUP(C5433,'LICH THI'!C:AA,13,0)</f>
        <v>45</v>
      </c>
      <c r="F5433" s="436">
        <f t="shared" si="1104"/>
        <v>12</v>
      </c>
      <c r="G5433" s="436">
        <f>VLOOKUP(C5433,'LICH THI'!C:AA,14,0)</f>
        <v>3</v>
      </c>
      <c r="H5433" s="436">
        <f t="shared" si="1095"/>
        <v>3</v>
      </c>
      <c r="I5433" s="436" t="str">
        <f t="shared" si="1096"/>
        <v>Nguyễn Văn Trung</v>
      </c>
      <c r="J5433" s="436"/>
      <c r="K5433" s="436">
        <f t="shared" si="1097"/>
        <v>1</v>
      </c>
      <c r="L5433" s="436" t="str">
        <f t="shared" si="1098"/>
        <v>DC2KV77-DC-1</v>
      </c>
      <c r="M5433" s="436">
        <f t="shared" si="1099"/>
        <v>32</v>
      </c>
      <c r="N5433" s="437">
        <f t="shared" si="1105"/>
        <v>10</v>
      </c>
      <c r="O5433" s="437"/>
      <c r="P5433" s="430" t="str">
        <f t="shared" si="1100"/>
        <v/>
      </c>
      <c r="U5433" s="177">
        <v>94</v>
      </c>
      <c r="V5433" s="177" t="s">
        <v>3046</v>
      </c>
      <c r="W5433" s="177" t="s">
        <v>2741</v>
      </c>
      <c r="X5433" s="177" t="s">
        <v>3160</v>
      </c>
      <c r="Y5433" s="177" t="s">
        <v>4260</v>
      </c>
      <c r="Z5433" s="177" t="s">
        <v>5553</v>
      </c>
      <c r="AA5433" s="525" t="s">
        <v>4261</v>
      </c>
      <c r="AB5433" s="399" t="str">
        <f t="shared" si="1101"/>
        <v>DC2KV77</v>
      </c>
      <c r="AC5433" s="399" t="str">
        <f t="shared" si="1102"/>
        <v>DC2KV77-DC</v>
      </c>
      <c r="AD5433" t="str">
        <f>Y5433&amp;"-"&amp;VLOOKUP(AC5433,'LICH THI'!C:AA,9,0)</f>
        <v>63DCKT3283-42470</v>
      </c>
      <c r="AE5433">
        <f t="shared" si="1103"/>
        <v>1</v>
      </c>
    </row>
    <row r="5434" spans="1:31" x14ac:dyDescent="0.25">
      <c r="A5434" s="436" t="str">
        <f t="shared" si="1093"/>
        <v>DC2KV77-DC-102</v>
      </c>
      <c r="B5434" s="436">
        <f>COUNTIF(AC$4:AC5434,AC5434)</f>
        <v>102</v>
      </c>
      <c r="C5434" s="436" t="str">
        <f t="shared" si="1094"/>
        <v>DC2KV77-DC</v>
      </c>
      <c r="D5434" s="436">
        <f>VLOOKUP(C5434,'LICH THI'!C:AA,12,0)</f>
        <v>102</v>
      </c>
      <c r="E5434" s="436">
        <f>VLOOKUP(C5434,'LICH THI'!C:AA,13,0)</f>
        <v>45</v>
      </c>
      <c r="F5434" s="436">
        <f t="shared" si="1104"/>
        <v>12</v>
      </c>
      <c r="G5434" s="436">
        <f>VLOOKUP(C5434,'LICH THI'!C:AA,14,0)</f>
        <v>3</v>
      </c>
      <c r="H5434" s="436">
        <f t="shared" si="1095"/>
        <v>3</v>
      </c>
      <c r="I5434" s="436" t="str">
        <f t="shared" si="1096"/>
        <v>Đặng Thị Vui</v>
      </c>
      <c r="J5434" s="436"/>
      <c r="K5434" s="436">
        <f t="shared" si="1097"/>
        <v>1</v>
      </c>
      <c r="L5434" s="436" t="str">
        <f t="shared" si="1098"/>
        <v>DC2KV77-DC-1</v>
      </c>
      <c r="M5434" s="436">
        <f t="shared" si="1099"/>
        <v>32</v>
      </c>
      <c r="N5434" s="437">
        <f t="shared" si="1105"/>
        <v>11</v>
      </c>
      <c r="O5434" s="437"/>
      <c r="P5434" s="430" t="str">
        <f t="shared" si="1100"/>
        <v/>
      </c>
      <c r="U5434" s="177">
        <v>87</v>
      </c>
      <c r="V5434" s="177" t="s">
        <v>3556</v>
      </c>
      <c r="W5434" s="177" t="s">
        <v>3551</v>
      </c>
      <c r="X5434" s="177" t="s">
        <v>4315</v>
      </c>
      <c r="Y5434" s="177" t="s">
        <v>5631</v>
      </c>
      <c r="Z5434" s="177" t="s">
        <v>5553</v>
      </c>
      <c r="AA5434" s="525" t="s">
        <v>5463</v>
      </c>
      <c r="AB5434" s="399" t="str">
        <f t="shared" si="1101"/>
        <v>DC2KV77</v>
      </c>
      <c r="AC5434" s="399" t="str">
        <f t="shared" si="1102"/>
        <v>DC2KV77-DC</v>
      </c>
      <c r="AD5434" t="str">
        <f>Y5434&amp;"-"&amp;VLOOKUP(AC5434,'LICH THI'!C:AA,9,0)</f>
        <v>65DCQT22661-42470</v>
      </c>
      <c r="AE5434">
        <f t="shared" si="1103"/>
        <v>1</v>
      </c>
    </row>
    <row r="5435" spans="1:31" x14ac:dyDescent="0.25">
      <c r="A5435" s="436" t="str">
        <f t="shared" si="1093"/>
        <v>DC2KV80-DC-1</v>
      </c>
      <c r="B5435" s="436">
        <f>COUNTIF(AC$4:AC5435,AC5435)</f>
        <v>1</v>
      </c>
      <c r="C5435" s="436" t="str">
        <f t="shared" si="1094"/>
        <v>DC2KV80-DC</v>
      </c>
      <c r="D5435" s="436">
        <f>VLOOKUP(C5435,'LICH THI'!C:AA,12,0)</f>
        <v>13</v>
      </c>
      <c r="E5435" s="436">
        <f>VLOOKUP(C5435,'LICH THI'!C:AA,13,0)</f>
        <v>13</v>
      </c>
      <c r="F5435" s="436">
        <f t="shared" si="1104"/>
        <v>13</v>
      </c>
      <c r="G5435" s="436">
        <f>VLOOKUP(C5435,'LICH THI'!C:AA,14,0)</f>
        <v>1</v>
      </c>
      <c r="H5435" s="436">
        <f t="shared" si="1095"/>
        <v>1</v>
      </c>
      <c r="I5435" s="436" t="str">
        <f t="shared" si="1096"/>
        <v>Trần Đình Chiến</v>
      </c>
      <c r="J5435" s="436"/>
      <c r="K5435" s="436">
        <f t="shared" si="1097"/>
        <v>1</v>
      </c>
      <c r="L5435" s="436" t="str">
        <f t="shared" si="1098"/>
        <v>DC2KV80-DC-1</v>
      </c>
      <c r="M5435" s="436">
        <f t="shared" si="1099"/>
        <v>2</v>
      </c>
      <c r="N5435" s="437">
        <f t="shared" si="1105"/>
        <v>13</v>
      </c>
      <c r="O5435" s="437"/>
      <c r="P5435" s="430" t="str">
        <f t="shared" si="1100"/>
        <v/>
      </c>
      <c r="U5435" s="177">
        <v>1</v>
      </c>
      <c r="V5435" s="177" t="s">
        <v>3019</v>
      </c>
      <c r="W5435" s="177" t="s">
        <v>3263</v>
      </c>
      <c r="X5435" s="177" t="s">
        <v>2709</v>
      </c>
      <c r="Y5435" s="177" t="s">
        <v>3873</v>
      </c>
      <c r="Z5435" s="177" t="s">
        <v>7547</v>
      </c>
      <c r="AA5435" s="525" t="s">
        <v>3874</v>
      </c>
      <c r="AB5435" s="399" t="str">
        <f t="shared" si="1101"/>
        <v>DC2KV80</v>
      </c>
      <c r="AC5435" s="399" t="str">
        <f t="shared" si="1102"/>
        <v>DC2KV80-DC</v>
      </c>
      <c r="AD5435" t="str">
        <f>Y5435&amp;"-"&amp;VLOOKUP(AC5435,'LICH THI'!C:AA,9,0)</f>
        <v>64DCQT3108-42480</v>
      </c>
      <c r="AE5435">
        <f t="shared" si="1103"/>
        <v>1</v>
      </c>
    </row>
    <row r="5436" spans="1:31" x14ac:dyDescent="0.25">
      <c r="A5436" s="436" t="str">
        <f t="shared" si="1093"/>
        <v>DC2KV80-DC-2</v>
      </c>
      <c r="B5436" s="436">
        <f>COUNTIF(AC$4:AC5436,AC5436)</f>
        <v>2</v>
      </c>
      <c r="C5436" s="436" t="str">
        <f t="shared" si="1094"/>
        <v>DC2KV80-DC</v>
      </c>
      <c r="D5436" s="436">
        <f>VLOOKUP(C5436,'LICH THI'!C:AA,12,0)</f>
        <v>13</v>
      </c>
      <c r="E5436" s="436">
        <f>VLOOKUP(C5436,'LICH THI'!C:AA,13,0)</f>
        <v>13</v>
      </c>
      <c r="F5436" s="436">
        <f t="shared" si="1104"/>
        <v>13</v>
      </c>
      <c r="G5436" s="436">
        <f>VLOOKUP(C5436,'LICH THI'!C:AA,14,0)</f>
        <v>1</v>
      </c>
      <c r="H5436" s="436">
        <f t="shared" si="1095"/>
        <v>1</v>
      </c>
      <c r="I5436" s="436" t="str">
        <f t="shared" si="1096"/>
        <v>Phạm Văn Đoàn</v>
      </c>
      <c r="J5436" s="436"/>
      <c r="K5436" s="436">
        <f t="shared" si="1097"/>
        <v>1</v>
      </c>
      <c r="L5436" s="436" t="str">
        <f t="shared" si="1098"/>
        <v>DC2KV80-DC-1</v>
      </c>
      <c r="M5436" s="436">
        <f t="shared" si="1099"/>
        <v>2</v>
      </c>
      <c r="N5436" s="437">
        <f t="shared" si="1105"/>
        <v>1</v>
      </c>
      <c r="O5436" s="437"/>
      <c r="P5436" s="430" t="str">
        <f t="shared" si="1100"/>
        <v/>
      </c>
      <c r="U5436" s="177">
        <v>2</v>
      </c>
      <c r="V5436" s="177" t="s">
        <v>3019</v>
      </c>
      <c r="W5436" s="177" t="s">
        <v>2738</v>
      </c>
      <c r="X5436" s="177" t="s">
        <v>3121</v>
      </c>
      <c r="Y5436" s="177" t="s">
        <v>5759</v>
      </c>
      <c r="Z5436" s="177" t="s">
        <v>7547</v>
      </c>
      <c r="AA5436" s="525" t="s">
        <v>5760</v>
      </c>
      <c r="AB5436" s="399" t="str">
        <f t="shared" si="1101"/>
        <v>DC2KV80</v>
      </c>
      <c r="AC5436" s="399" t="str">
        <f t="shared" si="1102"/>
        <v>DC2KV80-DC</v>
      </c>
      <c r="AD5436" t="str">
        <f>Y5436&amp;"-"&amp;VLOOKUP(AC5436,'LICH THI'!C:AA,9,0)</f>
        <v>64DCQT3131-42480</v>
      </c>
      <c r="AE5436">
        <f t="shared" si="1103"/>
        <v>1</v>
      </c>
    </row>
    <row r="5437" spans="1:31" x14ac:dyDescent="0.25">
      <c r="A5437" s="436" t="str">
        <f t="shared" si="1093"/>
        <v>DC2KV80-DC-3</v>
      </c>
      <c r="B5437" s="436">
        <f>COUNTIF(AC$4:AC5437,AC5437)</f>
        <v>3</v>
      </c>
      <c r="C5437" s="436" t="str">
        <f t="shared" si="1094"/>
        <v>DC2KV80-DC</v>
      </c>
      <c r="D5437" s="436">
        <f>VLOOKUP(C5437,'LICH THI'!C:AA,12,0)</f>
        <v>13</v>
      </c>
      <c r="E5437" s="436">
        <f>VLOOKUP(C5437,'LICH THI'!C:AA,13,0)</f>
        <v>13</v>
      </c>
      <c r="F5437" s="436">
        <f t="shared" si="1104"/>
        <v>13</v>
      </c>
      <c r="G5437" s="436">
        <f>VLOOKUP(C5437,'LICH THI'!C:AA,14,0)</f>
        <v>1</v>
      </c>
      <c r="H5437" s="436">
        <f t="shared" si="1095"/>
        <v>1</v>
      </c>
      <c r="I5437" s="436" t="str">
        <f t="shared" si="1096"/>
        <v>Trần Thị Thanh Hiền</v>
      </c>
      <c r="J5437" s="436"/>
      <c r="K5437" s="436">
        <f t="shared" si="1097"/>
        <v>1</v>
      </c>
      <c r="L5437" s="436" t="str">
        <f t="shared" si="1098"/>
        <v>DC2KV80-DC-1</v>
      </c>
      <c r="M5437" s="436">
        <f t="shared" si="1099"/>
        <v>2</v>
      </c>
      <c r="N5437" s="437">
        <f t="shared" si="1105"/>
        <v>2</v>
      </c>
      <c r="O5437" s="437"/>
      <c r="P5437" s="430" t="str">
        <f t="shared" si="1100"/>
        <v/>
      </c>
      <c r="U5437" s="177">
        <v>3</v>
      </c>
      <c r="V5437" s="177" t="s">
        <v>3019</v>
      </c>
      <c r="W5437" s="177" t="s">
        <v>3028</v>
      </c>
      <c r="X5437" s="177" t="s">
        <v>3029</v>
      </c>
      <c r="Y5437" s="177" t="s">
        <v>3030</v>
      </c>
      <c r="Z5437" s="177" t="s">
        <v>7547</v>
      </c>
      <c r="AA5437" s="525" t="s">
        <v>3031</v>
      </c>
      <c r="AB5437" s="399" t="str">
        <f t="shared" si="1101"/>
        <v>DC2KV80</v>
      </c>
      <c r="AC5437" s="399" t="str">
        <f t="shared" si="1102"/>
        <v>DC2KV80-DC</v>
      </c>
      <c r="AD5437" t="str">
        <f>Y5437&amp;"-"&amp;VLOOKUP(AC5437,'LICH THI'!C:AA,9,0)</f>
        <v>64DCQT3098-42480</v>
      </c>
      <c r="AE5437">
        <f t="shared" si="1103"/>
        <v>1</v>
      </c>
    </row>
    <row r="5438" spans="1:31" x14ac:dyDescent="0.25">
      <c r="A5438" s="436" t="str">
        <f t="shared" si="1093"/>
        <v>DC2KV80-DC-4</v>
      </c>
      <c r="B5438" s="436">
        <f>COUNTIF(AC$4:AC5438,AC5438)</f>
        <v>4</v>
      </c>
      <c r="C5438" s="436" t="str">
        <f t="shared" si="1094"/>
        <v>DC2KV80-DC</v>
      </c>
      <c r="D5438" s="436">
        <f>VLOOKUP(C5438,'LICH THI'!C:AA,12,0)</f>
        <v>13</v>
      </c>
      <c r="E5438" s="436">
        <f>VLOOKUP(C5438,'LICH THI'!C:AA,13,0)</f>
        <v>13</v>
      </c>
      <c r="F5438" s="436">
        <f t="shared" si="1104"/>
        <v>13</v>
      </c>
      <c r="G5438" s="436">
        <f>VLOOKUP(C5438,'LICH THI'!C:AA,14,0)</f>
        <v>1</v>
      </c>
      <c r="H5438" s="436">
        <f t="shared" si="1095"/>
        <v>1</v>
      </c>
      <c r="I5438" s="436" t="str">
        <f t="shared" si="1096"/>
        <v>Trần Văn Hiển</v>
      </c>
      <c r="J5438" s="436"/>
      <c r="K5438" s="436">
        <f t="shared" si="1097"/>
        <v>1</v>
      </c>
      <c r="L5438" s="436" t="str">
        <f t="shared" si="1098"/>
        <v>DC2KV80-DC-1</v>
      </c>
      <c r="M5438" s="436">
        <f t="shared" si="1099"/>
        <v>2</v>
      </c>
      <c r="N5438" s="437">
        <f t="shared" si="1105"/>
        <v>3</v>
      </c>
      <c r="O5438" s="437"/>
      <c r="P5438" s="430" t="str">
        <f t="shared" si="1100"/>
        <v/>
      </c>
      <c r="U5438" s="177">
        <v>4</v>
      </c>
      <c r="V5438" s="177" t="s">
        <v>3019</v>
      </c>
      <c r="W5438" s="177" t="s">
        <v>2757</v>
      </c>
      <c r="X5438" s="177" t="s">
        <v>4149</v>
      </c>
      <c r="Y5438" s="177" t="s">
        <v>5894</v>
      </c>
      <c r="Z5438" s="177" t="s">
        <v>7547</v>
      </c>
      <c r="AA5438" s="525" t="s">
        <v>4742</v>
      </c>
      <c r="AB5438" s="399" t="str">
        <f t="shared" si="1101"/>
        <v>DC2KV80</v>
      </c>
      <c r="AC5438" s="399" t="str">
        <f t="shared" si="1102"/>
        <v>DC2KV80-DC</v>
      </c>
      <c r="AD5438" t="str">
        <f>Y5438&amp;"-"&amp;VLOOKUP(AC5438,'LICH THI'!C:AA,9,0)</f>
        <v>64DCQT3085-42480</v>
      </c>
      <c r="AE5438">
        <f t="shared" si="1103"/>
        <v>1</v>
      </c>
    </row>
    <row r="5439" spans="1:31" x14ac:dyDescent="0.25">
      <c r="A5439" s="436" t="str">
        <f t="shared" si="1093"/>
        <v>DC2KV80-DC-5</v>
      </c>
      <c r="B5439" s="436">
        <f>COUNTIF(AC$4:AC5439,AC5439)</f>
        <v>5</v>
      </c>
      <c r="C5439" s="436" t="str">
        <f t="shared" si="1094"/>
        <v>DC2KV80-DC</v>
      </c>
      <c r="D5439" s="436">
        <f>VLOOKUP(C5439,'LICH THI'!C:AA,12,0)</f>
        <v>13</v>
      </c>
      <c r="E5439" s="436">
        <f>VLOOKUP(C5439,'LICH THI'!C:AA,13,0)</f>
        <v>13</v>
      </c>
      <c r="F5439" s="436">
        <f t="shared" si="1104"/>
        <v>13</v>
      </c>
      <c r="G5439" s="436">
        <f>VLOOKUP(C5439,'LICH THI'!C:AA,14,0)</f>
        <v>1</v>
      </c>
      <c r="H5439" s="436">
        <f t="shared" si="1095"/>
        <v>1</v>
      </c>
      <c r="I5439" s="436" t="str">
        <f t="shared" si="1096"/>
        <v>Nguyễn Thị Hường</v>
      </c>
      <c r="J5439" s="436"/>
      <c r="K5439" s="436">
        <f t="shared" si="1097"/>
        <v>1</v>
      </c>
      <c r="L5439" s="436" t="str">
        <f t="shared" si="1098"/>
        <v>DC2KV80-DC-1</v>
      </c>
      <c r="M5439" s="436">
        <f t="shared" si="1099"/>
        <v>2</v>
      </c>
      <c r="N5439" s="437">
        <f t="shared" si="1105"/>
        <v>4</v>
      </c>
      <c r="O5439" s="437"/>
      <c r="P5439" s="430" t="str">
        <f t="shared" si="1100"/>
        <v/>
      </c>
      <c r="U5439" s="177">
        <v>5</v>
      </c>
      <c r="V5439" s="177" t="s">
        <v>3019</v>
      </c>
      <c r="W5439" s="177" t="s">
        <v>2619</v>
      </c>
      <c r="X5439" s="177" t="s">
        <v>4527</v>
      </c>
      <c r="Y5439" s="177" t="s">
        <v>6229</v>
      </c>
      <c r="Z5439" s="177" t="s">
        <v>7547</v>
      </c>
      <c r="AA5439" s="525" t="s">
        <v>3300</v>
      </c>
      <c r="AB5439" s="399" t="str">
        <f t="shared" si="1101"/>
        <v>DC2KV80</v>
      </c>
      <c r="AC5439" s="399" t="str">
        <f t="shared" si="1102"/>
        <v>DC2KV80-DC</v>
      </c>
      <c r="AD5439" t="str">
        <f>Y5439&amp;"-"&amp;VLOOKUP(AC5439,'LICH THI'!C:AA,9,0)</f>
        <v>64DCQT3089-42480</v>
      </c>
      <c r="AE5439">
        <f t="shared" si="1103"/>
        <v>1</v>
      </c>
    </row>
    <row r="5440" spans="1:31" x14ac:dyDescent="0.25">
      <c r="A5440" s="436" t="str">
        <f t="shared" si="1093"/>
        <v>DC2KV80-DC-6</v>
      </c>
      <c r="B5440" s="436">
        <f>COUNTIF(AC$4:AC5440,AC5440)</f>
        <v>6</v>
      </c>
      <c r="C5440" s="436" t="str">
        <f t="shared" si="1094"/>
        <v>DC2KV80-DC</v>
      </c>
      <c r="D5440" s="436">
        <f>VLOOKUP(C5440,'LICH THI'!C:AA,12,0)</f>
        <v>13</v>
      </c>
      <c r="E5440" s="436">
        <f>VLOOKUP(C5440,'LICH THI'!C:AA,13,0)</f>
        <v>13</v>
      </c>
      <c r="F5440" s="436">
        <f t="shared" si="1104"/>
        <v>13</v>
      </c>
      <c r="G5440" s="436">
        <f>VLOOKUP(C5440,'LICH THI'!C:AA,14,0)</f>
        <v>1</v>
      </c>
      <c r="H5440" s="436">
        <f t="shared" si="1095"/>
        <v>1</v>
      </c>
      <c r="I5440" s="436" t="str">
        <f t="shared" si="1096"/>
        <v>Trần Thị Như Quỳnh</v>
      </c>
      <c r="J5440" s="436"/>
      <c r="K5440" s="436">
        <f t="shared" si="1097"/>
        <v>1</v>
      </c>
      <c r="L5440" s="436" t="str">
        <f t="shared" si="1098"/>
        <v>DC2KV80-DC-1</v>
      </c>
      <c r="M5440" s="436">
        <f t="shared" si="1099"/>
        <v>2</v>
      </c>
      <c r="N5440" s="437">
        <f t="shared" si="1105"/>
        <v>5</v>
      </c>
      <c r="O5440" s="437"/>
      <c r="P5440" s="430" t="str">
        <f t="shared" si="1100"/>
        <v/>
      </c>
      <c r="U5440" s="177">
        <v>6</v>
      </c>
      <c r="V5440" s="177" t="s">
        <v>3019</v>
      </c>
      <c r="W5440" s="177" t="s">
        <v>4841</v>
      </c>
      <c r="X5440" s="177" t="s">
        <v>2684</v>
      </c>
      <c r="Y5440" s="177" t="s">
        <v>4842</v>
      </c>
      <c r="Z5440" s="177" t="s">
        <v>7547</v>
      </c>
      <c r="AA5440" s="525" t="s">
        <v>4843</v>
      </c>
      <c r="AB5440" s="399" t="str">
        <f t="shared" si="1101"/>
        <v>DC2KV80</v>
      </c>
      <c r="AC5440" s="399" t="str">
        <f t="shared" si="1102"/>
        <v>DC2KV80-DC</v>
      </c>
      <c r="AD5440" t="str">
        <f>Y5440&amp;"-"&amp;VLOOKUP(AC5440,'LICH THI'!C:AA,9,0)</f>
        <v>64DCQT3058-42480</v>
      </c>
      <c r="AE5440">
        <f t="shared" si="1103"/>
        <v>1</v>
      </c>
    </row>
    <row r="5441" spans="1:31" x14ac:dyDescent="0.25">
      <c r="A5441" s="436" t="str">
        <f t="shared" si="1093"/>
        <v>DC2KV80-DC-7</v>
      </c>
      <c r="B5441" s="436">
        <f>COUNTIF(AC$4:AC5441,AC5441)</f>
        <v>7</v>
      </c>
      <c r="C5441" s="436" t="str">
        <f t="shared" si="1094"/>
        <v>DC2KV80-DC</v>
      </c>
      <c r="D5441" s="436">
        <f>VLOOKUP(C5441,'LICH THI'!C:AA,12,0)</f>
        <v>13</v>
      </c>
      <c r="E5441" s="436">
        <f>VLOOKUP(C5441,'LICH THI'!C:AA,13,0)</f>
        <v>13</v>
      </c>
      <c r="F5441" s="436">
        <f t="shared" si="1104"/>
        <v>13</v>
      </c>
      <c r="G5441" s="436">
        <f>VLOOKUP(C5441,'LICH THI'!C:AA,14,0)</f>
        <v>1</v>
      </c>
      <c r="H5441" s="436">
        <f t="shared" si="1095"/>
        <v>1</v>
      </c>
      <c r="I5441" s="436" t="str">
        <f t="shared" si="1096"/>
        <v>Vương Thị Tâm</v>
      </c>
      <c r="J5441" s="436"/>
      <c r="K5441" s="436">
        <f t="shared" si="1097"/>
        <v>1</v>
      </c>
      <c r="L5441" s="436" t="str">
        <f t="shared" si="1098"/>
        <v>DC2KV80-DC-1</v>
      </c>
      <c r="M5441" s="436">
        <f t="shared" si="1099"/>
        <v>2</v>
      </c>
      <c r="N5441" s="437">
        <f t="shared" si="1105"/>
        <v>6</v>
      </c>
      <c r="O5441" s="437"/>
      <c r="P5441" s="430" t="str">
        <f t="shared" si="1100"/>
        <v/>
      </c>
      <c r="U5441" s="177">
        <v>7</v>
      </c>
      <c r="V5441" s="177" t="s">
        <v>3019</v>
      </c>
      <c r="W5441" s="177" t="s">
        <v>4844</v>
      </c>
      <c r="X5441" s="177" t="s">
        <v>3583</v>
      </c>
      <c r="Y5441" s="177" t="s">
        <v>4845</v>
      </c>
      <c r="Z5441" s="177" t="s">
        <v>7547</v>
      </c>
      <c r="AA5441" s="525" t="s">
        <v>3279</v>
      </c>
      <c r="AB5441" s="399" t="str">
        <f t="shared" si="1101"/>
        <v>DC2KV80</v>
      </c>
      <c r="AC5441" s="399" t="str">
        <f t="shared" si="1102"/>
        <v>DC2KV80-DC</v>
      </c>
      <c r="AD5441" t="str">
        <f>Y5441&amp;"-"&amp;VLOOKUP(AC5441,'LICH THI'!C:AA,9,0)</f>
        <v>64DCQT3092-42480</v>
      </c>
      <c r="AE5441">
        <f t="shared" si="1103"/>
        <v>1</v>
      </c>
    </row>
    <row r="5442" spans="1:31" x14ac:dyDescent="0.25">
      <c r="A5442" s="436" t="str">
        <f t="shared" si="1093"/>
        <v>DC2KV80-DC-8</v>
      </c>
      <c r="B5442" s="436">
        <f>COUNTIF(AC$4:AC5442,AC5442)</f>
        <v>8</v>
      </c>
      <c r="C5442" s="436" t="str">
        <f t="shared" si="1094"/>
        <v>DC2KV80-DC</v>
      </c>
      <c r="D5442" s="436">
        <f>VLOOKUP(C5442,'LICH THI'!C:AA,12,0)</f>
        <v>13</v>
      </c>
      <c r="E5442" s="436">
        <f>VLOOKUP(C5442,'LICH THI'!C:AA,13,0)</f>
        <v>13</v>
      </c>
      <c r="F5442" s="436">
        <f t="shared" si="1104"/>
        <v>13</v>
      </c>
      <c r="G5442" s="436">
        <f>VLOOKUP(C5442,'LICH THI'!C:AA,14,0)</f>
        <v>1</v>
      </c>
      <c r="H5442" s="436">
        <f t="shared" si="1095"/>
        <v>1</v>
      </c>
      <c r="I5442" s="436" t="str">
        <f t="shared" si="1096"/>
        <v>Trần Duy Tùng</v>
      </c>
      <c r="J5442" s="436"/>
      <c r="K5442" s="436">
        <f t="shared" si="1097"/>
        <v>1</v>
      </c>
      <c r="L5442" s="436" t="str">
        <f t="shared" si="1098"/>
        <v>DC2KV80-DC-1</v>
      </c>
      <c r="M5442" s="436">
        <f t="shared" si="1099"/>
        <v>2</v>
      </c>
      <c r="N5442" s="437">
        <f t="shared" si="1105"/>
        <v>7</v>
      </c>
      <c r="O5442" s="437"/>
      <c r="P5442" s="430" t="str">
        <f t="shared" si="1100"/>
        <v/>
      </c>
      <c r="U5442" s="177">
        <v>12</v>
      </c>
      <c r="V5442" s="177" t="s">
        <v>3019</v>
      </c>
      <c r="W5442" s="177" t="s">
        <v>3879</v>
      </c>
      <c r="X5442" s="177" t="s">
        <v>3274</v>
      </c>
      <c r="Y5442" s="177" t="s">
        <v>3880</v>
      </c>
      <c r="Z5442" s="177" t="s">
        <v>7547</v>
      </c>
      <c r="AA5442" s="525" t="s">
        <v>3016</v>
      </c>
      <c r="AB5442" s="399" t="str">
        <f t="shared" si="1101"/>
        <v>DC2KV80</v>
      </c>
      <c r="AC5442" s="399" t="str">
        <f t="shared" si="1102"/>
        <v>DC2KV80-DC</v>
      </c>
      <c r="AD5442" t="str">
        <f>Y5442&amp;"-"&amp;VLOOKUP(AC5442,'LICH THI'!C:AA,9,0)</f>
        <v>64DCQT3059-42480</v>
      </c>
      <c r="AE5442">
        <f t="shared" si="1103"/>
        <v>1</v>
      </c>
    </row>
    <row r="5443" spans="1:31" x14ac:dyDescent="0.25">
      <c r="A5443" s="436" t="str">
        <f t="shared" si="1093"/>
        <v>DC2KV80-DC-9</v>
      </c>
      <c r="B5443" s="436">
        <f>COUNTIF(AC$4:AC5443,AC5443)</f>
        <v>9</v>
      </c>
      <c r="C5443" s="436" t="str">
        <f t="shared" si="1094"/>
        <v>DC2KV80-DC</v>
      </c>
      <c r="D5443" s="436">
        <f>VLOOKUP(C5443,'LICH THI'!C:AA,12,0)</f>
        <v>13</v>
      </c>
      <c r="E5443" s="436">
        <f>VLOOKUP(C5443,'LICH THI'!C:AA,13,0)</f>
        <v>13</v>
      </c>
      <c r="F5443" s="436">
        <f t="shared" si="1104"/>
        <v>13</v>
      </c>
      <c r="G5443" s="436">
        <f>VLOOKUP(C5443,'LICH THI'!C:AA,14,0)</f>
        <v>1</v>
      </c>
      <c r="H5443" s="436">
        <f t="shared" si="1095"/>
        <v>1</v>
      </c>
      <c r="I5443" s="436" t="str">
        <f t="shared" si="1096"/>
        <v>Lê Thị Thu</v>
      </c>
      <c r="J5443" s="436"/>
      <c r="K5443" s="436">
        <f t="shared" si="1097"/>
        <v>1</v>
      </c>
      <c r="L5443" s="436" t="str">
        <f t="shared" si="1098"/>
        <v>DC2KV80-DC-1</v>
      </c>
      <c r="M5443" s="436">
        <f t="shared" si="1099"/>
        <v>2</v>
      </c>
      <c r="N5443" s="437">
        <f t="shared" si="1105"/>
        <v>8</v>
      </c>
      <c r="O5443" s="437"/>
      <c r="P5443" s="430" t="str">
        <f t="shared" si="1100"/>
        <v/>
      </c>
      <c r="U5443" s="177">
        <v>8</v>
      </c>
      <c r="V5443" s="177" t="s">
        <v>3019</v>
      </c>
      <c r="W5443" s="177" t="s">
        <v>3367</v>
      </c>
      <c r="X5443" s="177" t="s">
        <v>2623</v>
      </c>
      <c r="Y5443" s="177" t="s">
        <v>4846</v>
      </c>
      <c r="Z5443" s="177" t="s">
        <v>7547</v>
      </c>
      <c r="AA5443" s="525" t="s">
        <v>3916</v>
      </c>
      <c r="AB5443" s="399" t="str">
        <f t="shared" si="1101"/>
        <v>DC2KV80</v>
      </c>
      <c r="AC5443" s="399" t="str">
        <f t="shared" si="1102"/>
        <v>DC2KV80-DC</v>
      </c>
      <c r="AD5443" t="str">
        <f>Y5443&amp;"-"&amp;VLOOKUP(AC5443,'LICH THI'!C:AA,9,0)</f>
        <v>64DCQT3073-42480</v>
      </c>
      <c r="AE5443">
        <f t="shared" si="1103"/>
        <v>1</v>
      </c>
    </row>
    <row r="5444" spans="1:31" x14ac:dyDescent="0.25">
      <c r="A5444" s="436" t="str">
        <f t="shared" si="1093"/>
        <v>DC2KV80-DC-10</v>
      </c>
      <c r="B5444" s="436">
        <f>COUNTIF(AC$4:AC5444,AC5444)</f>
        <v>10</v>
      </c>
      <c r="C5444" s="436" t="str">
        <f t="shared" si="1094"/>
        <v>DC2KV80-DC</v>
      </c>
      <c r="D5444" s="436">
        <f>VLOOKUP(C5444,'LICH THI'!C:AA,12,0)</f>
        <v>13</v>
      </c>
      <c r="E5444" s="436">
        <f>VLOOKUP(C5444,'LICH THI'!C:AA,13,0)</f>
        <v>13</v>
      </c>
      <c r="F5444" s="436">
        <f t="shared" si="1104"/>
        <v>13</v>
      </c>
      <c r="G5444" s="436">
        <f>VLOOKUP(C5444,'LICH THI'!C:AA,14,0)</f>
        <v>1</v>
      </c>
      <c r="H5444" s="436">
        <f t="shared" si="1095"/>
        <v>1</v>
      </c>
      <c r="I5444" s="436" t="str">
        <f t="shared" si="1096"/>
        <v>Séo Thị Hoài Thu</v>
      </c>
      <c r="J5444" s="436"/>
      <c r="K5444" s="436">
        <f t="shared" si="1097"/>
        <v>1</v>
      </c>
      <c r="L5444" s="436" t="str">
        <f t="shared" si="1098"/>
        <v>DC2KV80-DC-1</v>
      </c>
      <c r="M5444" s="436">
        <f t="shared" si="1099"/>
        <v>2</v>
      </c>
      <c r="N5444" s="437">
        <f t="shared" si="1105"/>
        <v>9</v>
      </c>
      <c r="O5444" s="437"/>
      <c r="P5444" s="430" t="str">
        <f t="shared" si="1100"/>
        <v/>
      </c>
      <c r="U5444" s="177">
        <v>9</v>
      </c>
      <c r="V5444" s="177" t="s">
        <v>3019</v>
      </c>
      <c r="W5444" s="177" t="s">
        <v>4847</v>
      </c>
      <c r="X5444" s="177" t="s">
        <v>2623</v>
      </c>
      <c r="Y5444" s="177" t="s">
        <v>4848</v>
      </c>
      <c r="Z5444" s="177" t="s">
        <v>7547</v>
      </c>
      <c r="AA5444" s="525" t="s">
        <v>2913</v>
      </c>
      <c r="AB5444" s="399" t="str">
        <f t="shared" si="1101"/>
        <v>DC2KV80</v>
      </c>
      <c r="AC5444" s="399" t="str">
        <f t="shared" si="1102"/>
        <v>DC2KV80-DC</v>
      </c>
      <c r="AD5444" t="str">
        <f>Y5444&amp;"-"&amp;VLOOKUP(AC5444,'LICH THI'!C:AA,9,0)</f>
        <v>64DCQT3121-42480</v>
      </c>
      <c r="AE5444">
        <f t="shared" si="1103"/>
        <v>1</v>
      </c>
    </row>
    <row r="5445" spans="1:31" x14ac:dyDescent="0.25">
      <c r="A5445" s="436" t="str">
        <f t="shared" ref="A5445:A5508" si="1106">C5445&amp;"-"&amp;B5445</f>
        <v>DC2KV80-DC-11</v>
      </c>
      <c r="B5445" s="436">
        <f>COUNTIF(AC$4:AC5445,AC5445)</f>
        <v>11</v>
      </c>
      <c r="C5445" s="436" t="str">
        <f t="shared" ref="C5445:C5508" si="1107">_CT_MaHP1</f>
        <v>DC2KV80-DC</v>
      </c>
      <c r="D5445" s="436">
        <f>VLOOKUP(C5445,'LICH THI'!C:AA,12,0)</f>
        <v>13</v>
      </c>
      <c r="E5445" s="436">
        <f>VLOOKUP(C5445,'LICH THI'!C:AA,13,0)</f>
        <v>13</v>
      </c>
      <c r="F5445" s="436">
        <f t="shared" si="1104"/>
        <v>13</v>
      </c>
      <c r="G5445" s="436">
        <f>VLOOKUP(C5445,'LICH THI'!C:AA,14,0)</f>
        <v>1</v>
      </c>
      <c r="H5445" s="436">
        <f t="shared" ref="H5445:H5508" si="1108">IF(E5445=0,"",TRUNC((B5445+E5445-1)/E5445))</f>
        <v>1</v>
      </c>
      <c r="I5445" s="436" t="str">
        <f t="shared" ref="I5445:I5508" si="1109">W5445&amp;" "&amp;X5445</f>
        <v>Bùi Thị Thùy</v>
      </c>
      <c r="J5445" s="436"/>
      <c r="K5445" s="436">
        <f t="shared" ref="K5445:K5508" si="1110">IF(G5445=1,1,IF(H5445&lt;G5445,H5445+1,1))</f>
        <v>1</v>
      </c>
      <c r="L5445" s="436" t="str">
        <f t="shared" ref="L5445:L5508" si="1111">C5445&amp;"-"&amp;K5445</f>
        <v>DC2KV80-DC-1</v>
      </c>
      <c r="M5445" s="436">
        <f t="shared" ref="M5445:M5508" si="1112">IF(E5445=0,"",MOD(MID(C5445,6,2),E5445))</f>
        <v>2</v>
      </c>
      <c r="N5445" s="437">
        <f t="shared" si="1105"/>
        <v>10</v>
      </c>
      <c r="O5445" s="437"/>
      <c r="P5445" s="430" t="str">
        <f t="shared" ref="P5445:P5508" si="1113">IF(MOD(20*O5445,10)&lt;&gt;0,"SAI","")</f>
        <v/>
      </c>
      <c r="U5445" s="177">
        <v>10</v>
      </c>
      <c r="V5445" s="177" t="s">
        <v>3019</v>
      </c>
      <c r="W5445" s="177" t="s">
        <v>2630</v>
      </c>
      <c r="X5445" s="177" t="s">
        <v>4298</v>
      </c>
      <c r="Y5445" s="177" t="s">
        <v>5761</v>
      </c>
      <c r="Z5445" s="177" t="s">
        <v>7547</v>
      </c>
      <c r="AA5445" s="525" t="s">
        <v>5123</v>
      </c>
      <c r="AB5445" s="399" t="str">
        <f t="shared" ref="AB5445:AB5508" si="1114">_CT_MaHP</f>
        <v>DC2KV80</v>
      </c>
      <c r="AC5445" s="399" t="str">
        <f t="shared" ref="AC5445:AC5508" si="1115">_CT_MaHe</f>
        <v>DC2KV80-DC</v>
      </c>
      <c r="AD5445" t="str">
        <f>Y5445&amp;"-"&amp;VLOOKUP(AC5445,'LICH THI'!C:AA,9,0)</f>
        <v>64DCQT3099-42480</v>
      </c>
      <c r="AE5445">
        <f t="shared" ref="AE5445:AE5508" si="1116">COUNTIF(AD5445,AD:AD)</f>
        <v>1</v>
      </c>
    </row>
    <row r="5446" spans="1:31" x14ac:dyDescent="0.25">
      <c r="A5446" s="436" t="str">
        <f t="shared" si="1106"/>
        <v>DC2KV80-DC-12</v>
      </c>
      <c r="B5446" s="436">
        <f>COUNTIF(AC$4:AC5446,AC5446)</f>
        <v>12</v>
      </c>
      <c r="C5446" s="436" t="str">
        <f t="shared" si="1107"/>
        <v>DC2KV80-DC</v>
      </c>
      <c r="D5446" s="436">
        <f>VLOOKUP(C5446,'LICH THI'!C:AA,12,0)</f>
        <v>13</v>
      </c>
      <c r="E5446" s="436">
        <f>VLOOKUP(C5446,'LICH THI'!C:AA,13,0)</f>
        <v>13</v>
      </c>
      <c r="F5446" s="436">
        <f t="shared" ref="F5446:F5509" si="1117">IF(G5446="","",IF(G5446=H5446,D5446-(H5446-1)*E5446,E5446))</f>
        <v>13</v>
      </c>
      <c r="G5446" s="436">
        <f>VLOOKUP(C5446,'LICH THI'!C:AA,14,0)</f>
        <v>1</v>
      </c>
      <c r="H5446" s="436">
        <f t="shared" si="1108"/>
        <v>1</v>
      </c>
      <c r="I5446" s="436" t="str">
        <f t="shared" si="1109"/>
        <v>Nguyễn Thị Thu Thủy</v>
      </c>
      <c r="J5446" s="436"/>
      <c r="K5446" s="436">
        <f t="shared" si="1110"/>
        <v>1</v>
      </c>
      <c r="L5446" s="436" t="str">
        <f t="shared" si="1111"/>
        <v>DC2KV80-DC-1</v>
      </c>
      <c r="M5446" s="436">
        <f t="shared" si="1112"/>
        <v>2</v>
      </c>
      <c r="N5446" s="437">
        <f t="shared" ref="N5446:N5509" si="1118">IF(F5446=0,"",(K5446-1)*$N$2+1+MOD(B5446-M5446,F5446))</f>
        <v>11</v>
      </c>
      <c r="O5446" s="437"/>
      <c r="P5446" s="430" t="str">
        <f t="shared" si="1113"/>
        <v/>
      </c>
      <c r="U5446" s="177">
        <v>11</v>
      </c>
      <c r="V5446" s="177" t="s">
        <v>3019</v>
      </c>
      <c r="W5446" s="177" t="s">
        <v>3056</v>
      </c>
      <c r="X5446" s="177" t="s">
        <v>2627</v>
      </c>
      <c r="Y5446" s="177" t="s">
        <v>5594</v>
      </c>
      <c r="Z5446" s="177" t="s">
        <v>7547</v>
      </c>
      <c r="AA5446" s="525" t="s">
        <v>4857</v>
      </c>
      <c r="AB5446" s="399" t="str">
        <f t="shared" si="1114"/>
        <v>DC2KV80</v>
      </c>
      <c r="AC5446" s="399" t="str">
        <f t="shared" si="1115"/>
        <v>DC2KV80-DC</v>
      </c>
      <c r="AD5446" t="str">
        <f>Y5446&amp;"-"&amp;VLOOKUP(AC5446,'LICH THI'!C:AA,9,0)</f>
        <v>64DCQT3094-42480</v>
      </c>
      <c r="AE5446">
        <f t="shared" si="1116"/>
        <v>1</v>
      </c>
    </row>
    <row r="5447" spans="1:31" x14ac:dyDescent="0.25">
      <c r="A5447" s="436" t="str">
        <f t="shared" si="1106"/>
        <v>DC2KV80-DC-13</v>
      </c>
      <c r="B5447" s="436">
        <f>COUNTIF(AC$4:AC5447,AC5447)</f>
        <v>13</v>
      </c>
      <c r="C5447" s="436" t="str">
        <f t="shared" si="1107"/>
        <v>DC2KV80-DC</v>
      </c>
      <c r="D5447" s="436">
        <f>VLOOKUP(C5447,'LICH THI'!C:AA,12,0)</f>
        <v>13</v>
      </c>
      <c r="E5447" s="436">
        <f>VLOOKUP(C5447,'LICH THI'!C:AA,13,0)</f>
        <v>13</v>
      </c>
      <c r="F5447" s="436">
        <f t="shared" si="1117"/>
        <v>13</v>
      </c>
      <c r="G5447" s="436">
        <f>VLOOKUP(C5447,'LICH THI'!C:AA,14,0)</f>
        <v>1</v>
      </c>
      <c r="H5447" s="436">
        <f t="shared" si="1108"/>
        <v>1</v>
      </c>
      <c r="I5447" s="436" t="str">
        <f t="shared" si="1109"/>
        <v>Nguyễn Thị Hải Yến</v>
      </c>
      <c r="J5447" s="436"/>
      <c r="K5447" s="436">
        <f t="shared" si="1110"/>
        <v>1</v>
      </c>
      <c r="L5447" s="436" t="str">
        <f t="shared" si="1111"/>
        <v>DC2KV80-DC-1</v>
      </c>
      <c r="M5447" s="436">
        <f t="shared" si="1112"/>
        <v>2</v>
      </c>
      <c r="N5447" s="437">
        <f t="shared" si="1118"/>
        <v>12</v>
      </c>
      <c r="O5447" s="437"/>
      <c r="P5447" s="430" t="str">
        <f t="shared" si="1113"/>
        <v/>
      </c>
      <c r="U5447" s="177">
        <v>13</v>
      </c>
      <c r="V5447" s="177" t="s">
        <v>3019</v>
      </c>
      <c r="W5447" s="177" t="s">
        <v>4753</v>
      </c>
      <c r="X5447" s="177" t="s">
        <v>2639</v>
      </c>
      <c r="Y5447" s="177" t="s">
        <v>4849</v>
      </c>
      <c r="Z5447" s="177" t="s">
        <v>7547</v>
      </c>
      <c r="AA5447" s="525" t="s">
        <v>3318</v>
      </c>
      <c r="AB5447" s="399" t="str">
        <f t="shared" si="1114"/>
        <v>DC2KV80</v>
      </c>
      <c r="AC5447" s="399" t="str">
        <f t="shared" si="1115"/>
        <v>DC2KV80-DC</v>
      </c>
      <c r="AD5447" t="str">
        <f>Y5447&amp;"-"&amp;VLOOKUP(AC5447,'LICH THI'!C:AA,9,0)</f>
        <v>64DCQT3057-42480</v>
      </c>
      <c r="AE5447">
        <f t="shared" si="1116"/>
        <v>1</v>
      </c>
    </row>
    <row r="5448" spans="1:31" x14ac:dyDescent="0.25">
      <c r="A5448" s="436" t="str">
        <f t="shared" si="1106"/>
        <v>DC2KV82-DC-1</v>
      </c>
      <c r="B5448" s="436">
        <f>COUNTIF(AC$4:AC5448,AC5448)</f>
        <v>1</v>
      </c>
      <c r="C5448" s="436" t="str">
        <f t="shared" si="1107"/>
        <v>DC2KV82-DC</v>
      </c>
      <c r="D5448" s="436">
        <f>VLOOKUP(C5448,'LICH THI'!C:AA,12,0)</f>
        <v>58</v>
      </c>
      <c r="E5448" s="436">
        <f>VLOOKUP(C5448,'LICH THI'!C:AA,13,0)</f>
        <v>45</v>
      </c>
      <c r="F5448" s="436">
        <f t="shared" si="1117"/>
        <v>45</v>
      </c>
      <c r="G5448" s="436">
        <f>VLOOKUP(C5448,'LICH THI'!C:AA,14,0)</f>
        <v>2</v>
      </c>
      <c r="H5448" s="436">
        <f t="shared" si="1108"/>
        <v>1</v>
      </c>
      <c r="I5448" s="436" t="str">
        <f t="shared" si="1109"/>
        <v>Đoàn Thị Ngọc Anh</v>
      </c>
      <c r="J5448" s="436"/>
      <c r="K5448" s="436">
        <f t="shared" si="1110"/>
        <v>2</v>
      </c>
      <c r="L5448" s="436" t="str">
        <f t="shared" si="1111"/>
        <v>DC2KV82-DC-2</v>
      </c>
      <c r="M5448" s="436">
        <f t="shared" si="1112"/>
        <v>37</v>
      </c>
      <c r="N5448" s="437">
        <f t="shared" si="1118"/>
        <v>60</v>
      </c>
      <c r="O5448" s="437"/>
      <c r="P5448" s="430" t="str">
        <f t="shared" si="1113"/>
        <v/>
      </c>
      <c r="U5448" s="177">
        <v>64</v>
      </c>
      <c r="V5448" s="177" t="s">
        <v>3046</v>
      </c>
      <c r="W5448" s="177" t="s">
        <v>4247</v>
      </c>
      <c r="X5448" s="177" t="s">
        <v>2611</v>
      </c>
      <c r="Y5448" s="177" t="s">
        <v>4248</v>
      </c>
      <c r="Z5448" s="177" t="s">
        <v>7206</v>
      </c>
      <c r="AA5448" s="525" t="s">
        <v>4249</v>
      </c>
      <c r="AB5448" s="399" t="str">
        <f t="shared" si="1114"/>
        <v>DC2KV82</v>
      </c>
      <c r="AC5448" s="399" t="str">
        <f t="shared" si="1115"/>
        <v>DC2KV82-DC</v>
      </c>
      <c r="AD5448" t="str">
        <f>Y5448&amp;"-"&amp;VLOOKUP(AC5448,'LICH THI'!C:AA,9,0)</f>
        <v>63DCKT3289-42474</v>
      </c>
      <c r="AE5448">
        <f t="shared" si="1116"/>
        <v>1</v>
      </c>
    </row>
    <row r="5449" spans="1:31" x14ac:dyDescent="0.25">
      <c r="A5449" s="436" t="str">
        <f t="shared" si="1106"/>
        <v>DC2KV82-DC-2</v>
      </c>
      <c r="B5449" s="436">
        <f>COUNTIF(AC$4:AC5449,AC5449)</f>
        <v>2</v>
      </c>
      <c r="C5449" s="436" t="str">
        <f t="shared" si="1107"/>
        <v>DC2KV82-DC</v>
      </c>
      <c r="D5449" s="436">
        <f>VLOOKUP(C5449,'LICH THI'!C:AA,12,0)</f>
        <v>58</v>
      </c>
      <c r="E5449" s="436">
        <f>VLOOKUP(C5449,'LICH THI'!C:AA,13,0)</f>
        <v>45</v>
      </c>
      <c r="F5449" s="436">
        <f t="shared" si="1117"/>
        <v>45</v>
      </c>
      <c r="G5449" s="436">
        <f>VLOOKUP(C5449,'LICH THI'!C:AA,14,0)</f>
        <v>2</v>
      </c>
      <c r="H5449" s="436">
        <f t="shared" si="1108"/>
        <v>1</v>
      </c>
      <c r="I5449" s="436" t="str">
        <f t="shared" si="1109"/>
        <v>Ngô Thị Lan Anh</v>
      </c>
      <c r="J5449" s="436"/>
      <c r="K5449" s="436">
        <f t="shared" si="1110"/>
        <v>2</v>
      </c>
      <c r="L5449" s="436" t="str">
        <f t="shared" si="1111"/>
        <v>DC2KV82-DC-2</v>
      </c>
      <c r="M5449" s="436">
        <f t="shared" si="1112"/>
        <v>37</v>
      </c>
      <c r="N5449" s="437">
        <f t="shared" si="1118"/>
        <v>61</v>
      </c>
      <c r="O5449" s="437"/>
      <c r="P5449" s="430" t="str">
        <f t="shared" si="1113"/>
        <v/>
      </c>
      <c r="U5449" s="177">
        <v>9</v>
      </c>
      <c r="V5449" s="177" t="s">
        <v>2642</v>
      </c>
      <c r="W5449" s="177" t="s">
        <v>2643</v>
      </c>
      <c r="X5449" s="177" t="s">
        <v>2611</v>
      </c>
      <c r="Y5449" s="177" t="s">
        <v>2644</v>
      </c>
      <c r="Z5449" s="177" t="s">
        <v>7206</v>
      </c>
      <c r="AA5449" s="525" t="s">
        <v>2618</v>
      </c>
      <c r="AB5449" s="399" t="str">
        <f t="shared" si="1114"/>
        <v>DC2KV82</v>
      </c>
      <c r="AC5449" s="399" t="str">
        <f t="shared" si="1115"/>
        <v>DC2KV82-DC</v>
      </c>
      <c r="AD5449" t="str">
        <f>Y5449&amp;"-"&amp;VLOOKUP(AC5449,'LICH THI'!C:AA,9,0)</f>
        <v>63DCKT3140-42474</v>
      </c>
      <c r="AE5449">
        <f t="shared" si="1116"/>
        <v>1</v>
      </c>
    </row>
    <row r="5450" spans="1:31" x14ac:dyDescent="0.25">
      <c r="A5450" s="436" t="str">
        <f t="shared" si="1106"/>
        <v>DC2KV82-DC-3</v>
      </c>
      <c r="B5450" s="436">
        <f>COUNTIF(AC$4:AC5450,AC5450)</f>
        <v>3</v>
      </c>
      <c r="C5450" s="436" t="str">
        <f t="shared" si="1107"/>
        <v>DC2KV82-DC</v>
      </c>
      <c r="D5450" s="436">
        <f>VLOOKUP(C5450,'LICH THI'!C:AA,12,0)</f>
        <v>58</v>
      </c>
      <c r="E5450" s="436">
        <f>VLOOKUP(C5450,'LICH THI'!C:AA,13,0)</f>
        <v>45</v>
      </c>
      <c r="F5450" s="436">
        <f t="shared" si="1117"/>
        <v>45</v>
      </c>
      <c r="G5450" s="436">
        <f>VLOOKUP(C5450,'LICH THI'!C:AA,14,0)</f>
        <v>2</v>
      </c>
      <c r="H5450" s="436">
        <f t="shared" si="1108"/>
        <v>1</v>
      </c>
      <c r="I5450" s="436" t="str">
        <f t="shared" si="1109"/>
        <v>Nguyễn Hoài Anh</v>
      </c>
      <c r="J5450" s="436"/>
      <c r="K5450" s="436">
        <f t="shared" si="1110"/>
        <v>2</v>
      </c>
      <c r="L5450" s="436" t="str">
        <f t="shared" si="1111"/>
        <v>DC2KV82-DC-2</v>
      </c>
      <c r="M5450" s="436">
        <f t="shared" si="1112"/>
        <v>37</v>
      </c>
      <c r="N5450" s="437">
        <f t="shared" si="1118"/>
        <v>62</v>
      </c>
      <c r="O5450" s="437"/>
      <c r="P5450" s="430" t="str">
        <f t="shared" si="1113"/>
        <v/>
      </c>
      <c r="U5450" s="177">
        <v>68</v>
      </c>
      <c r="V5450" s="177" t="s">
        <v>3088</v>
      </c>
      <c r="W5450" s="177" t="s">
        <v>3089</v>
      </c>
      <c r="X5450" s="177" t="s">
        <v>2611</v>
      </c>
      <c r="Y5450" s="177" t="s">
        <v>3090</v>
      </c>
      <c r="Z5450" s="177" t="s">
        <v>7206</v>
      </c>
      <c r="AA5450" s="525" t="s">
        <v>3091</v>
      </c>
      <c r="AB5450" s="399" t="str">
        <f t="shared" si="1114"/>
        <v>DC2KV82</v>
      </c>
      <c r="AC5450" s="399" t="str">
        <f t="shared" si="1115"/>
        <v>DC2KV82-DC</v>
      </c>
      <c r="AD5450" t="str">
        <f>Y5450&amp;"-"&amp;VLOOKUP(AC5450,'LICH THI'!C:AA,9,0)</f>
        <v>63DCQT3050-42474</v>
      </c>
      <c r="AE5450">
        <f t="shared" si="1116"/>
        <v>1</v>
      </c>
    </row>
    <row r="5451" spans="1:31" x14ac:dyDescent="0.25">
      <c r="A5451" s="436" t="str">
        <f t="shared" si="1106"/>
        <v>DC2KV82-DC-4</v>
      </c>
      <c r="B5451" s="436">
        <f>COUNTIF(AC$4:AC5451,AC5451)</f>
        <v>4</v>
      </c>
      <c r="C5451" s="436" t="str">
        <f t="shared" si="1107"/>
        <v>DC2KV82-DC</v>
      </c>
      <c r="D5451" s="436">
        <f>VLOOKUP(C5451,'LICH THI'!C:AA,12,0)</f>
        <v>58</v>
      </c>
      <c r="E5451" s="436">
        <f>VLOOKUP(C5451,'LICH THI'!C:AA,13,0)</f>
        <v>45</v>
      </c>
      <c r="F5451" s="436">
        <f t="shared" si="1117"/>
        <v>45</v>
      </c>
      <c r="G5451" s="436">
        <f>VLOOKUP(C5451,'LICH THI'!C:AA,14,0)</f>
        <v>2</v>
      </c>
      <c r="H5451" s="436">
        <f t="shared" si="1108"/>
        <v>1</v>
      </c>
      <c r="I5451" s="436" t="str">
        <f t="shared" si="1109"/>
        <v>Trần Thị Bông</v>
      </c>
      <c r="J5451" s="436"/>
      <c r="K5451" s="436">
        <f t="shared" si="1110"/>
        <v>2</v>
      </c>
      <c r="L5451" s="436" t="str">
        <f t="shared" si="1111"/>
        <v>DC2KV82-DC-2</v>
      </c>
      <c r="M5451" s="436">
        <f t="shared" si="1112"/>
        <v>37</v>
      </c>
      <c r="N5451" s="437">
        <f t="shared" si="1118"/>
        <v>63</v>
      </c>
      <c r="O5451" s="437"/>
      <c r="P5451" s="430" t="str">
        <f t="shared" si="1113"/>
        <v/>
      </c>
      <c r="U5451" s="177">
        <v>44</v>
      </c>
      <c r="V5451" s="177" t="s">
        <v>4382</v>
      </c>
      <c r="W5451" s="177" t="s">
        <v>2716</v>
      </c>
      <c r="X5451" s="177" t="s">
        <v>6382</v>
      </c>
      <c r="Y5451" s="177" t="s">
        <v>6383</v>
      </c>
      <c r="Z5451" s="177" t="s">
        <v>7206</v>
      </c>
      <c r="AA5451" s="525" t="s">
        <v>6384</v>
      </c>
      <c r="AB5451" s="399" t="str">
        <f t="shared" si="1114"/>
        <v>DC2KV82</v>
      </c>
      <c r="AC5451" s="399" t="str">
        <f t="shared" si="1115"/>
        <v>DC2KV82-DC</v>
      </c>
      <c r="AD5451" t="str">
        <f>Y5451&amp;"-"&amp;VLOOKUP(AC5451,'LICH THI'!C:AA,9,0)</f>
        <v>65DCQT20113-42474</v>
      </c>
      <c r="AE5451">
        <f t="shared" si="1116"/>
        <v>1</v>
      </c>
    </row>
    <row r="5452" spans="1:31" x14ac:dyDescent="0.25">
      <c r="A5452" s="436" t="str">
        <f t="shared" si="1106"/>
        <v>DC2KV82-DC-5</v>
      </c>
      <c r="B5452" s="436">
        <f>COUNTIF(AC$4:AC5452,AC5452)</f>
        <v>5</v>
      </c>
      <c r="C5452" s="436" t="str">
        <f t="shared" si="1107"/>
        <v>DC2KV82-DC</v>
      </c>
      <c r="D5452" s="436">
        <f>VLOOKUP(C5452,'LICH THI'!C:AA,12,0)</f>
        <v>58</v>
      </c>
      <c r="E5452" s="436">
        <f>VLOOKUP(C5452,'LICH THI'!C:AA,13,0)</f>
        <v>45</v>
      </c>
      <c r="F5452" s="436">
        <f t="shared" si="1117"/>
        <v>45</v>
      </c>
      <c r="G5452" s="436">
        <f>VLOOKUP(C5452,'LICH THI'!C:AA,14,0)</f>
        <v>2</v>
      </c>
      <c r="H5452" s="436">
        <f t="shared" si="1108"/>
        <v>1</v>
      </c>
      <c r="I5452" s="436" t="str">
        <f t="shared" si="1109"/>
        <v>Nguyễn Thị Giang</v>
      </c>
      <c r="J5452" s="436"/>
      <c r="K5452" s="436">
        <f t="shared" si="1110"/>
        <v>2</v>
      </c>
      <c r="L5452" s="436" t="str">
        <f t="shared" si="1111"/>
        <v>DC2KV82-DC-2</v>
      </c>
      <c r="M5452" s="436">
        <f t="shared" si="1112"/>
        <v>37</v>
      </c>
      <c r="N5452" s="437">
        <f t="shared" si="1118"/>
        <v>64</v>
      </c>
      <c r="O5452" s="437"/>
      <c r="P5452" s="430" t="str">
        <f t="shared" si="1113"/>
        <v/>
      </c>
      <c r="U5452" s="177">
        <v>24</v>
      </c>
      <c r="V5452" s="177" t="s">
        <v>3358</v>
      </c>
      <c r="W5452" s="177" t="s">
        <v>2619</v>
      </c>
      <c r="X5452" s="177" t="s">
        <v>3558</v>
      </c>
      <c r="Y5452" s="177" t="s">
        <v>5655</v>
      </c>
      <c r="Z5452" s="177" t="s">
        <v>7206</v>
      </c>
      <c r="AA5452" s="525" t="s">
        <v>3603</v>
      </c>
      <c r="AB5452" s="399" t="str">
        <f t="shared" si="1114"/>
        <v>DC2KV82</v>
      </c>
      <c r="AC5452" s="399" t="str">
        <f t="shared" si="1115"/>
        <v>DC2KV82-DC</v>
      </c>
      <c r="AD5452" t="str">
        <f>Y5452&amp;"-"&amp;VLOOKUP(AC5452,'LICH THI'!C:AA,9,0)</f>
        <v>64DCKT3029-42474</v>
      </c>
      <c r="AE5452">
        <f t="shared" si="1116"/>
        <v>1</v>
      </c>
    </row>
    <row r="5453" spans="1:31" x14ac:dyDescent="0.25">
      <c r="A5453" s="436" t="str">
        <f t="shared" si="1106"/>
        <v>DC2KV82-DC-6</v>
      </c>
      <c r="B5453" s="436">
        <f>COUNTIF(AC$4:AC5453,AC5453)</f>
        <v>6</v>
      </c>
      <c r="C5453" s="436" t="str">
        <f t="shared" si="1107"/>
        <v>DC2KV82-DC</v>
      </c>
      <c r="D5453" s="436">
        <f>VLOOKUP(C5453,'LICH THI'!C:AA,12,0)</f>
        <v>58</v>
      </c>
      <c r="E5453" s="436">
        <f>VLOOKUP(C5453,'LICH THI'!C:AA,13,0)</f>
        <v>45</v>
      </c>
      <c r="F5453" s="436">
        <f t="shared" si="1117"/>
        <v>45</v>
      </c>
      <c r="G5453" s="436">
        <f>VLOOKUP(C5453,'LICH THI'!C:AA,14,0)</f>
        <v>2</v>
      </c>
      <c r="H5453" s="436">
        <f t="shared" si="1108"/>
        <v>1</v>
      </c>
      <c r="I5453" s="436" t="str">
        <f t="shared" si="1109"/>
        <v>Nguyễn Danh Hải</v>
      </c>
      <c r="J5453" s="436"/>
      <c r="K5453" s="436">
        <f t="shared" si="1110"/>
        <v>2</v>
      </c>
      <c r="L5453" s="436" t="str">
        <f t="shared" si="1111"/>
        <v>DC2KV82-DC-2</v>
      </c>
      <c r="M5453" s="436">
        <f t="shared" si="1112"/>
        <v>37</v>
      </c>
      <c r="N5453" s="437">
        <f t="shared" si="1118"/>
        <v>65</v>
      </c>
      <c r="O5453" s="437"/>
      <c r="P5453" s="430" t="str">
        <f t="shared" si="1113"/>
        <v/>
      </c>
      <c r="U5453" s="177">
        <v>69</v>
      </c>
      <c r="V5453" s="177" t="s">
        <v>3088</v>
      </c>
      <c r="W5453" s="177" t="s">
        <v>3092</v>
      </c>
      <c r="X5453" s="177" t="s">
        <v>2908</v>
      </c>
      <c r="Y5453" s="177" t="s">
        <v>3093</v>
      </c>
      <c r="Z5453" s="177" t="s">
        <v>7206</v>
      </c>
      <c r="AA5453" s="525" t="s">
        <v>3094</v>
      </c>
      <c r="AB5453" s="399" t="str">
        <f t="shared" si="1114"/>
        <v>DC2KV82</v>
      </c>
      <c r="AC5453" s="399" t="str">
        <f t="shared" si="1115"/>
        <v>DC2KV82-DC</v>
      </c>
      <c r="AD5453" t="str">
        <f>Y5453&amp;"-"&amp;VLOOKUP(AC5453,'LICH THI'!C:AA,9,0)</f>
        <v>63DCQT3040-42474</v>
      </c>
      <c r="AE5453">
        <f t="shared" si="1116"/>
        <v>1</v>
      </c>
    </row>
    <row r="5454" spans="1:31" x14ac:dyDescent="0.25">
      <c r="A5454" s="436" t="str">
        <f t="shared" si="1106"/>
        <v>DC2KV82-DC-7</v>
      </c>
      <c r="B5454" s="436">
        <f>COUNTIF(AC$4:AC5454,AC5454)</f>
        <v>7</v>
      </c>
      <c r="C5454" s="436" t="str">
        <f t="shared" si="1107"/>
        <v>DC2KV82-DC</v>
      </c>
      <c r="D5454" s="436">
        <f>VLOOKUP(C5454,'LICH THI'!C:AA,12,0)</f>
        <v>58</v>
      </c>
      <c r="E5454" s="436">
        <f>VLOOKUP(C5454,'LICH THI'!C:AA,13,0)</f>
        <v>45</v>
      </c>
      <c r="F5454" s="436">
        <f t="shared" si="1117"/>
        <v>45</v>
      </c>
      <c r="G5454" s="436">
        <f>VLOOKUP(C5454,'LICH THI'!C:AA,14,0)</f>
        <v>2</v>
      </c>
      <c r="H5454" s="436">
        <f t="shared" si="1108"/>
        <v>1</v>
      </c>
      <c r="I5454" s="436" t="str">
        <f t="shared" si="1109"/>
        <v>Trần Thị Hải</v>
      </c>
      <c r="J5454" s="436"/>
      <c r="K5454" s="436">
        <f t="shared" si="1110"/>
        <v>2</v>
      </c>
      <c r="L5454" s="436" t="str">
        <f t="shared" si="1111"/>
        <v>DC2KV82-DC-2</v>
      </c>
      <c r="M5454" s="436">
        <f t="shared" si="1112"/>
        <v>37</v>
      </c>
      <c r="N5454" s="437">
        <f t="shared" si="1118"/>
        <v>66</v>
      </c>
      <c r="O5454" s="437"/>
      <c r="P5454" s="430" t="str">
        <f t="shared" si="1113"/>
        <v/>
      </c>
      <c r="U5454" s="177">
        <v>45</v>
      </c>
      <c r="V5454" s="177" t="s">
        <v>4382</v>
      </c>
      <c r="W5454" s="177" t="s">
        <v>2716</v>
      </c>
      <c r="X5454" s="177" t="s">
        <v>2908</v>
      </c>
      <c r="Y5454" s="177" t="s">
        <v>6385</v>
      </c>
      <c r="Z5454" s="177" t="s">
        <v>7206</v>
      </c>
      <c r="AA5454" s="525" t="s">
        <v>5307</v>
      </c>
      <c r="AB5454" s="399" t="str">
        <f t="shared" si="1114"/>
        <v>DC2KV82</v>
      </c>
      <c r="AC5454" s="399" t="str">
        <f t="shared" si="1115"/>
        <v>DC2KV82-DC</v>
      </c>
      <c r="AD5454" t="str">
        <f>Y5454&amp;"-"&amp;VLOOKUP(AC5454,'LICH THI'!C:AA,9,0)</f>
        <v>65DCQT20015-42474</v>
      </c>
      <c r="AE5454">
        <f t="shared" si="1116"/>
        <v>1</v>
      </c>
    </row>
    <row r="5455" spans="1:31" x14ac:dyDescent="0.25">
      <c r="A5455" s="436" t="str">
        <f t="shared" si="1106"/>
        <v>DC2KV82-DC-8</v>
      </c>
      <c r="B5455" s="436">
        <f>COUNTIF(AC$4:AC5455,AC5455)</f>
        <v>8</v>
      </c>
      <c r="C5455" s="436" t="str">
        <f t="shared" si="1107"/>
        <v>DC2KV82-DC</v>
      </c>
      <c r="D5455" s="436">
        <f>VLOOKUP(C5455,'LICH THI'!C:AA,12,0)</f>
        <v>58</v>
      </c>
      <c r="E5455" s="436">
        <f>VLOOKUP(C5455,'LICH THI'!C:AA,13,0)</f>
        <v>45</v>
      </c>
      <c r="F5455" s="436">
        <f t="shared" si="1117"/>
        <v>45</v>
      </c>
      <c r="G5455" s="436">
        <f>VLOOKUP(C5455,'LICH THI'!C:AA,14,0)</f>
        <v>2</v>
      </c>
      <c r="H5455" s="436">
        <f t="shared" si="1108"/>
        <v>1</v>
      </c>
      <c r="I5455" s="436" t="str">
        <f t="shared" si="1109"/>
        <v>Bùi Thị Hiền</v>
      </c>
      <c r="J5455" s="436"/>
      <c r="K5455" s="436">
        <f t="shared" si="1110"/>
        <v>2</v>
      </c>
      <c r="L5455" s="436" t="str">
        <f t="shared" si="1111"/>
        <v>DC2KV82-DC-2</v>
      </c>
      <c r="M5455" s="436">
        <f t="shared" si="1112"/>
        <v>37</v>
      </c>
      <c r="N5455" s="437">
        <f t="shared" si="1118"/>
        <v>67</v>
      </c>
      <c r="O5455" s="437"/>
      <c r="P5455" s="430" t="str">
        <f t="shared" si="1113"/>
        <v/>
      </c>
      <c r="U5455" s="177">
        <v>25</v>
      </c>
      <c r="V5455" s="177" t="s">
        <v>3358</v>
      </c>
      <c r="W5455" s="177" t="s">
        <v>2630</v>
      </c>
      <c r="X5455" s="177" t="s">
        <v>3029</v>
      </c>
      <c r="Y5455" s="177" t="s">
        <v>5656</v>
      </c>
      <c r="Z5455" s="177" t="s">
        <v>7206</v>
      </c>
      <c r="AA5455" s="525" t="s">
        <v>3753</v>
      </c>
      <c r="AB5455" s="399" t="str">
        <f t="shared" si="1114"/>
        <v>DC2KV82</v>
      </c>
      <c r="AC5455" s="399" t="str">
        <f t="shared" si="1115"/>
        <v>DC2KV82-DC</v>
      </c>
      <c r="AD5455" t="str">
        <f>Y5455&amp;"-"&amp;VLOOKUP(AC5455,'LICH THI'!C:AA,9,0)</f>
        <v>64DCKT3040-42474</v>
      </c>
      <c r="AE5455">
        <f t="shared" si="1116"/>
        <v>1</v>
      </c>
    </row>
    <row r="5456" spans="1:31" x14ac:dyDescent="0.25">
      <c r="A5456" s="436" t="str">
        <f t="shared" si="1106"/>
        <v>DC2KV82-DC-9</v>
      </c>
      <c r="B5456" s="436">
        <f>COUNTIF(AC$4:AC5456,AC5456)</f>
        <v>9</v>
      </c>
      <c r="C5456" s="436" t="str">
        <f t="shared" si="1107"/>
        <v>DC2KV82-DC</v>
      </c>
      <c r="D5456" s="436">
        <f>VLOOKUP(C5456,'LICH THI'!C:AA,12,0)</f>
        <v>58</v>
      </c>
      <c r="E5456" s="436">
        <f>VLOOKUP(C5456,'LICH THI'!C:AA,13,0)</f>
        <v>45</v>
      </c>
      <c r="F5456" s="436">
        <f t="shared" si="1117"/>
        <v>45</v>
      </c>
      <c r="G5456" s="436">
        <f>VLOOKUP(C5456,'LICH THI'!C:AA,14,0)</f>
        <v>2</v>
      </c>
      <c r="H5456" s="436">
        <f t="shared" si="1108"/>
        <v>1</v>
      </c>
      <c r="I5456" s="436" t="str">
        <f t="shared" si="1109"/>
        <v>Nguyễn Duy Hiển</v>
      </c>
      <c r="J5456" s="436"/>
      <c r="K5456" s="436">
        <f t="shared" si="1110"/>
        <v>2</v>
      </c>
      <c r="L5456" s="436" t="str">
        <f t="shared" si="1111"/>
        <v>DC2KV82-DC-2</v>
      </c>
      <c r="M5456" s="436">
        <f t="shared" si="1112"/>
        <v>37</v>
      </c>
      <c r="N5456" s="437">
        <f t="shared" si="1118"/>
        <v>68</v>
      </c>
      <c r="O5456" s="437"/>
      <c r="P5456" s="430" t="str">
        <f t="shared" si="1113"/>
        <v/>
      </c>
      <c r="U5456" s="177">
        <v>18</v>
      </c>
      <c r="V5456" s="177" t="s">
        <v>2700</v>
      </c>
      <c r="W5456" s="177" t="s">
        <v>2969</v>
      </c>
      <c r="X5456" s="177" t="s">
        <v>4149</v>
      </c>
      <c r="Y5456" s="177" t="s">
        <v>5558</v>
      </c>
      <c r="Z5456" s="177" t="s">
        <v>7206</v>
      </c>
      <c r="AA5456" s="525" t="s">
        <v>2779</v>
      </c>
      <c r="AB5456" s="399" t="str">
        <f t="shared" si="1114"/>
        <v>DC2KV82</v>
      </c>
      <c r="AC5456" s="399" t="str">
        <f t="shared" si="1115"/>
        <v>DC2KV82-DC</v>
      </c>
      <c r="AD5456" t="str">
        <f>Y5456&amp;"-"&amp;VLOOKUP(AC5456,'LICH THI'!C:AA,9,0)</f>
        <v>63DCKT3227-42474</v>
      </c>
      <c r="AE5456">
        <f t="shared" si="1116"/>
        <v>1</v>
      </c>
    </row>
    <row r="5457" spans="1:31" x14ac:dyDescent="0.25">
      <c r="A5457" s="436" t="str">
        <f t="shared" si="1106"/>
        <v>DC2KV82-DC-10</v>
      </c>
      <c r="B5457" s="436">
        <f>COUNTIF(AC$4:AC5457,AC5457)</f>
        <v>10</v>
      </c>
      <c r="C5457" s="436" t="str">
        <f t="shared" si="1107"/>
        <v>DC2KV82-DC</v>
      </c>
      <c r="D5457" s="436">
        <f>VLOOKUP(C5457,'LICH THI'!C:AA,12,0)</f>
        <v>58</v>
      </c>
      <c r="E5457" s="436">
        <f>VLOOKUP(C5457,'LICH THI'!C:AA,13,0)</f>
        <v>45</v>
      </c>
      <c r="F5457" s="436">
        <f t="shared" si="1117"/>
        <v>45</v>
      </c>
      <c r="G5457" s="436">
        <f>VLOOKUP(C5457,'LICH THI'!C:AA,14,0)</f>
        <v>2</v>
      </c>
      <c r="H5457" s="436">
        <f t="shared" si="1108"/>
        <v>1</v>
      </c>
      <c r="I5457" s="436" t="str">
        <f t="shared" si="1109"/>
        <v>Trần Thị Huệ</v>
      </c>
      <c r="J5457" s="436"/>
      <c r="K5457" s="436">
        <f t="shared" si="1110"/>
        <v>2</v>
      </c>
      <c r="L5457" s="436" t="str">
        <f t="shared" si="1111"/>
        <v>DC2KV82-DC-2</v>
      </c>
      <c r="M5457" s="436">
        <f t="shared" si="1112"/>
        <v>37</v>
      </c>
      <c r="N5457" s="437">
        <f t="shared" si="1118"/>
        <v>69</v>
      </c>
      <c r="O5457" s="437"/>
      <c r="P5457" s="430" t="str">
        <f t="shared" si="1113"/>
        <v/>
      </c>
      <c r="U5457" s="177">
        <v>26</v>
      </c>
      <c r="V5457" s="177" t="s">
        <v>3358</v>
      </c>
      <c r="W5457" s="177" t="s">
        <v>2716</v>
      </c>
      <c r="X5457" s="177" t="s">
        <v>3542</v>
      </c>
      <c r="Y5457" s="177" t="s">
        <v>4740</v>
      </c>
      <c r="Z5457" s="177" t="s">
        <v>7206</v>
      </c>
      <c r="AA5457" s="525" t="s">
        <v>3321</v>
      </c>
      <c r="AB5457" s="399" t="str">
        <f t="shared" si="1114"/>
        <v>DC2KV82</v>
      </c>
      <c r="AC5457" s="399" t="str">
        <f t="shared" si="1115"/>
        <v>DC2KV82-DC</v>
      </c>
      <c r="AD5457" t="str">
        <f>Y5457&amp;"-"&amp;VLOOKUP(AC5457,'LICH THI'!C:AA,9,0)</f>
        <v>64DCKT3069-42474</v>
      </c>
      <c r="AE5457">
        <f t="shared" si="1116"/>
        <v>1</v>
      </c>
    </row>
    <row r="5458" spans="1:31" x14ac:dyDescent="0.25">
      <c r="A5458" s="436" t="str">
        <f t="shared" si="1106"/>
        <v>DC2KV82-DC-11</v>
      </c>
      <c r="B5458" s="436">
        <f>COUNTIF(AC$4:AC5458,AC5458)</f>
        <v>11</v>
      </c>
      <c r="C5458" s="436" t="str">
        <f t="shared" si="1107"/>
        <v>DC2KV82-DC</v>
      </c>
      <c r="D5458" s="436">
        <f>VLOOKUP(C5458,'LICH THI'!C:AA,12,0)</f>
        <v>58</v>
      </c>
      <c r="E5458" s="436">
        <f>VLOOKUP(C5458,'LICH THI'!C:AA,13,0)</f>
        <v>45</v>
      </c>
      <c r="F5458" s="436">
        <f t="shared" si="1117"/>
        <v>45</v>
      </c>
      <c r="G5458" s="436">
        <f>VLOOKUP(C5458,'LICH THI'!C:AA,14,0)</f>
        <v>2</v>
      </c>
      <c r="H5458" s="436">
        <f t="shared" si="1108"/>
        <v>1</v>
      </c>
      <c r="I5458" s="436" t="str">
        <f t="shared" si="1109"/>
        <v>Đoàn Thị Huyền</v>
      </c>
      <c r="J5458" s="436"/>
      <c r="K5458" s="436">
        <f t="shared" si="1110"/>
        <v>2</v>
      </c>
      <c r="L5458" s="436" t="str">
        <f t="shared" si="1111"/>
        <v>DC2KV82-DC-2</v>
      </c>
      <c r="M5458" s="436">
        <f t="shared" si="1112"/>
        <v>37</v>
      </c>
      <c r="N5458" s="437">
        <f t="shared" si="1118"/>
        <v>70</v>
      </c>
      <c r="O5458" s="437"/>
      <c r="P5458" s="430" t="str">
        <f t="shared" si="1113"/>
        <v/>
      </c>
      <c r="U5458" s="177">
        <v>33</v>
      </c>
      <c r="V5458" s="177" t="s">
        <v>3378</v>
      </c>
      <c r="W5458" s="177" t="s">
        <v>3049</v>
      </c>
      <c r="X5458" s="177" t="s">
        <v>4236</v>
      </c>
      <c r="Y5458" s="177" t="s">
        <v>4524</v>
      </c>
      <c r="Z5458" s="177" t="s">
        <v>7206</v>
      </c>
      <c r="AA5458" s="525" t="s">
        <v>4525</v>
      </c>
      <c r="AB5458" s="399" t="str">
        <f t="shared" si="1114"/>
        <v>DC2KV82</v>
      </c>
      <c r="AC5458" s="399" t="str">
        <f t="shared" si="1115"/>
        <v>DC2KV82-DC</v>
      </c>
      <c r="AD5458" t="str">
        <f>Y5458&amp;"-"&amp;VLOOKUP(AC5458,'LICH THI'!C:AA,9,0)</f>
        <v>64DCKT3138-42474</v>
      </c>
      <c r="AE5458">
        <f t="shared" si="1116"/>
        <v>1</v>
      </c>
    </row>
    <row r="5459" spans="1:31" x14ac:dyDescent="0.25">
      <c r="A5459" s="436" t="str">
        <f t="shared" si="1106"/>
        <v>DC2KV82-DC-12</v>
      </c>
      <c r="B5459" s="436">
        <f>COUNTIF(AC$4:AC5459,AC5459)</f>
        <v>12</v>
      </c>
      <c r="C5459" s="436" t="str">
        <f t="shared" si="1107"/>
        <v>DC2KV82-DC</v>
      </c>
      <c r="D5459" s="436">
        <f>VLOOKUP(C5459,'LICH THI'!C:AA,12,0)</f>
        <v>58</v>
      </c>
      <c r="E5459" s="436">
        <f>VLOOKUP(C5459,'LICH THI'!C:AA,13,0)</f>
        <v>45</v>
      </c>
      <c r="F5459" s="436">
        <f t="shared" si="1117"/>
        <v>45</v>
      </c>
      <c r="G5459" s="436">
        <f>VLOOKUP(C5459,'LICH THI'!C:AA,14,0)</f>
        <v>2</v>
      </c>
      <c r="H5459" s="436">
        <f t="shared" si="1108"/>
        <v>1</v>
      </c>
      <c r="I5459" s="436" t="str">
        <f t="shared" si="1109"/>
        <v>Đặng Đình Hưng</v>
      </c>
      <c r="J5459" s="436"/>
      <c r="K5459" s="436">
        <f t="shared" si="1110"/>
        <v>2</v>
      </c>
      <c r="L5459" s="436" t="str">
        <f t="shared" si="1111"/>
        <v>DC2KV82-DC-2</v>
      </c>
      <c r="M5459" s="436">
        <f t="shared" si="1112"/>
        <v>37</v>
      </c>
      <c r="N5459" s="437">
        <f t="shared" si="1118"/>
        <v>71</v>
      </c>
      <c r="O5459" s="437"/>
      <c r="P5459" s="430" t="str">
        <f t="shared" si="1113"/>
        <v/>
      </c>
      <c r="U5459" s="177">
        <v>38</v>
      </c>
      <c r="V5459" s="177" t="s">
        <v>3019</v>
      </c>
      <c r="W5459" s="177" t="s">
        <v>3601</v>
      </c>
      <c r="X5459" s="177" t="s">
        <v>2804</v>
      </c>
      <c r="Y5459" s="177" t="s">
        <v>5593</v>
      </c>
      <c r="Z5459" s="177" t="s">
        <v>7206</v>
      </c>
      <c r="AA5459" s="525" t="s">
        <v>3291</v>
      </c>
      <c r="AB5459" s="399" t="str">
        <f t="shared" si="1114"/>
        <v>DC2KV82</v>
      </c>
      <c r="AC5459" s="399" t="str">
        <f t="shared" si="1115"/>
        <v>DC2KV82-DC</v>
      </c>
      <c r="AD5459" t="str">
        <f>Y5459&amp;"-"&amp;VLOOKUP(AC5459,'LICH THI'!C:AA,9,0)</f>
        <v>64DCQT3117-42474</v>
      </c>
      <c r="AE5459">
        <f t="shared" si="1116"/>
        <v>1</v>
      </c>
    </row>
    <row r="5460" spans="1:31" x14ac:dyDescent="0.25">
      <c r="A5460" s="436" t="str">
        <f t="shared" si="1106"/>
        <v>DC2KV82-DC-13</v>
      </c>
      <c r="B5460" s="436">
        <f>COUNTIF(AC$4:AC5460,AC5460)</f>
        <v>13</v>
      </c>
      <c r="C5460" s="436" t="str">
        <f t="shared" si="1107"/>
        <v>DC2KV82-DC</v>
      </c>
      <c r="D5460" s="436">
        <f>VLOOKUP(C5460,'LICH THI'!C:AA,12,0)</f>
        <v>58</v>
      </c>
      <c r="E5460" s="436">
        <f>VLOOKUP(C5460,'LICH THI'!C:AA,13,0)</f>
        <v>45</v>
      </c>
      <c r="F5460" s="436">
        <f t="shared" si="1117"/>
        <v>45</v>
      </c>
      <c r="G5460" s="436">
        <f>VLOOKUP(C5460,'LICH THI'!C:AA,14,0)</f>
        <v>2</v>
      </c>
      <c r="H5460" s="436">
        <f t="shared" si="1108"/>
        <v>1</v>
      </c>
      <c r="I5460" s="436" t="str">
        <f t="shared" si="1109"/>
        <v>Nguyễn Thị Lét</v>
      </c>
      <c r="J5460" s="436"/>
      <c r="K5460" s="436">
        <f t="shared" si="1110"/>
        <v>2</v>
      </c>
      <c r="L5460" s="436" t="str">
        <f t="shared" si="1111"/>
        <v>DC2KV82-DC-2</v>
      </c>
      <c r="M5460" s="436">
        <f t="shared" si="1112"/>
        <v>37</v>
      </c>
      <c r="N5460" s="437">
        <f t="shared" si="1118"/>
        <v>72</v>
      </c>
      <c r="O5460" s="437"/>
      <c r="P5460" s="430" t="str">
        <f t="shared" si="1113"/>
        <v/>
      </c>
      <c r="U5460" s="177">
        <v>27</v>
      </c>
      <c r="V5460" s="177" t="s">
        <v>3358</v>
      </c>
      <c r="W5460" s="177" t="s">
        <v>2619</v>
      </c>
      <c r="X5460" s="177" t="s">
        <v>3359</v>
      </c>
      <c r="Y5460" s="177" t="s">
        <v>3360</v>
      </c>
      <c r="Z5460" s="177" t="s">
        <v>7206</v>
      </c>
      <c r="AA5460" s="525" t="s">
        <v>2806</v>
      </c>
      <c r="AB5460" s="399" t="str">
        <f t="shared" si="1114"/>
        <v>DC2KV82</v>
      </c>
      <c r="AC5460" s="399" t="str">
        <f t="shared" si="1115"/>
        <v>DC2KV82-DC</v>
      </c>
      <c r="AD5460" t="str">
        <f>Y5460&amp;"-"&amp;VLOOKUP(AC5460,'LICH THI'!C:AA,9,0)</f>
        <v>64DCKT3013-42474</v>
      </c>
      <c r="AE5460">
        <f t="shared" si="1116"/>
        <v>1</v>
      </c>
    </row>
    <row r="5461" spans="1:31" x14ac:dyDescent="0.25">
      <c r="A5461" s="436" t="str">
        <f t="shared" si="1106"/>
        <v>DC2KV82-DC-14</v>
      </c>
      <c r="B5461" s="436">
        <f>COUNTIF(AC$4:AC5461,AC5461)</f>
        <v>14</v>
      </c>
      <c r="C5461" s="436" t="str">
        <f t="shared" si="1107"/>
        <v>DC2KV82-DC</v>
      </c>
      <c r="D5461" s="436">
        <f>VLOOKUP(C5461,'LICH THI'!C:AA,12,0)</f>
        <v>58</v>
      </c>
      <c r="E5461" s="436">
        <f>VLOOKUP(C5461,'LICH THI'!C:AA,13,0)</f>
        <v>45</v>
      </c>
      <c r="F5461" s="436">
        <f t="shared" si="1117"/>
        <v>45</v>
      </c>
      <c r="G5461" s="436">
        <f>VLOOKUP(C5461,'LICH THI'!C:AA,14,0)</f>
        <v>2</v>
      </c>
      <c r="H5461" s="436">
        <f t="shared" si="1108"/>
        <v>1</v>
      </c>
      <c r="I5461" s="436" t="str">
        <f t="shared" si="1109"/>
        <v>Lê Thị Nhật Lệ</v>
      </c>
      <c r="J5461" s="436"/>
      <c r="K5461" s="436">
        <f t="shared" si="1110"/>
        <v>2</v>
      </c>
      <c r="L5461" s="436" t="str">
        <f t="shared" si="1111"/>
        <v>DC2KV82-DC-2</v>
      </c>
      <c r="M5461" s="436">
        <f t="shared" si="1112"/>
        <v>37</v>
      </c>
      <c r="N5461" s="437">
        <f t="shared" si="1118"/>
        <v>73</v>
      </c>
      <c r="O5461" s="437"/>
      <c r="P5461" s="430" t="str">
        <f t="shared" si="1113"/>
        <v/>
      </c>
      <c r="U5461" s="177">
        <v>28</v>
      </c>
      <c r="V5461" s="177" t="s">
        <v>3358</v>
      </c>
      <c r="W5461" s="177" t="s">
        <v>5567</v>
      </c>
      <c r="X5461" s="177" t="s">
        <v>5237</v>
      </c>
      <c r="Y5461" s="177" t="s">
        <v>5568</v>
      </c>
      <c r="Z5461" s="177" t="s">
        <v>7206</v>
      </c>
      <c r="AA5461" s="525" t="s">
        <v>2752</v>
      </c>
      <c r="AB5461" s="399" t="str">
        <f t="shared" si="1114"/>
        <v>DC2KV82</v>
      </c>
      <c r="AC5461" s="399" t="str">
        <f t="shared" si="1115"/>
        <v>DC2KV82-DC</v>
      </c>
      <c r="AD5461" t="str">
        <f>Y5461&amp;"-"&amp;VLOOKUP(AC5461,'LICH THI'!C:AA,9,0)</f>
        <v>64DCKT3064-42474</v>
      </c>
      <c r="AE5461">
        <f t="shared" si="1116"/>
        <v>1</v>
      </c>
    </row>
    <row r="5462" spans="1:31" x14ac:dyDescent="0.25">
      <c r="A5462" s="436" t="str">
        <f t="shared" si="1106"/>
        <v>DC2KV82-DC-15</v>
      </c>
      <c r="B5462" s="436">
        <f>COUNTIF(AC$4:AC5462,AC5462)</f>
        <v>15</v>
      </c>
      <c r="C5462" s="436" t="str">
        <f t="shared" si="1107"/>
        <v>DC2KV82-DC</v>
      </c>
      <c r="D5462" s="436">
        <f>VLOOKUP(C5462,'LICH THI'!C:AA,12,0)</f>
        <v>58</v>
      </c>
      <c r="E5462" s="436">
        <f>VLOOKUP(C5462,'LICH THI'!C:AA,13,0)</f>
        <v>45</v>
      </c>
      <c r="F5462" s="436">
        <f t="shared" si="1117"/>
        <v>45</v>
      </c>
      <c r="G5462" s="436">
        <f>VLOOKUP(C5462,'LICH THI'!C:AA,14,0)</f>
        <v>2</v>
      </c>
      <c r="H5462" s="436">
        <f t="shared" si="1108"/>
        <v>1</v>
      </c>
      <c r="I5462" s="436" t="str">
        <f t="shared" si="1109"/>
        <v>Nguyễn Thùy Linh</v>
      </c>
      <c r="J5462" s="436"/>
      <c r="K5462" s="436">
        <f t="shared" si="1110"/>
        <v>2</v>
      </c>
      <c r="L5462" s="436" t="str">
        <f t="shared" si="1111"/>
        <v>DC2KV82-DC-2</v>
      </c>
      <c r="M5462" s="436">
        <f t="shared" si="1112"/>
        <v>37</v>
      </c>
      <c r="N5462" s="437">
        <f t="shared" si="1118"/>
        <v>74</v>
      </c>
      <c r="O5462" s="437"/>
      <c r="P5462" s="430" t="str">
        <f t="shared" si="1113"/>
        <v/>
      </c>
      <c r="U5462" s="177">
        <v>10</v>
      </c>
      <c r="V5462" s="177" t="s">
        <v>2642</v>
      </c>
      <c r="W5462" s="177" t="s">
        <v>2669</v>
      </c>
      <c r="X5462" s="177" t="s">
        <v>2670</v>
      </c>
      <c r="Y5462" s="177" t="s">
        <v>2671</v>
      </c>
      <c r="Z5462" s="177" t="s">
        <v>7206</v>
      </c>
      <c r="AA5462" s="525" t="s">
        <v>2672</v>
      </c>
      <c r="AB5462" s="399" t="str">
        <f t="shared" si="1114"/>
        <v>DC2KV82</v>
      </c>
      <c r="AC5462" s="399" t="str">
        <f t="shared" si="1115"/>
        <v>DC2KV82-DC</v>
      </c>
      <c r="AD5462" t="str">
        <f>Y5462&amp;"-"&amp;VLOOKUP(AC5462,'LICH THI'!C:AA,9,0)</f>
        <v>63DCKT3320-42474</v>
      </c>
      <c r="AE5462">
        <f t="shared" si="1116"/>
        <v>1</v>
      </c>
    </row>
    <row r="5463" spans="1:31" x14ac:dyDescent="0.25">
      <c r="A5463" s="436" t="str">
        <f t="shared" si="1106"/>
        <v>DC2KV82-DC-16</v>
      </c>
      <c r="B5463" s="436">
        <f>COUNTIF(AC$4:AC5463,AC5463)</f>
        <v>16</v>
      </c>
      <c r="C5463" s="436" t="str">
        <f t="shared" si="1107"/>
        <v>DC2KV82-DC</v>
      </c>
      <c r="D5463" s="436">
        <f>VLOOKUP(C5463,'LICH THI'!C:AA,12,0)</f>
        <v>58</v>
      </c>
      <c r="E5463" s="436">
        <f>VLOOKUP(C5463,'LICH THI'!C:AA,13,0)</f>
        <v>45</v>
      </c>
      <c r="F5463" s="436">
        <f t="shared" si="1117"/>
        <v>45</v>
      </c>
      <c r="G5463" s="436">
        <f>VLOOKUP(C5463,'LICH THI'!C:AA,14,0)</f>
        <v>2</v>
      </c>
      <c r="H5463" s="436">
        <f t="shared" si="1108"/>
        <v>1</v>
      </c>
      <c r="I5463" s="436" t="str">
        <f t="shared" si="1109"/>
        <v>Trần Thị Linh</v>
      </c>
      <c r="J5463" s="436"/>
      <c r="K5463" s="436">
        <f t="shared" si="1110"/>
        <v>2</v>
      </c>
      <c r="L5463" s="436" t="str">
        <f t="shared" si="1111"/>
        <v>DC2KV82-DC-2</v>
      </c>
      <c r="M5463" s="436">
        <f t="shared" si="1112"/>
        <v>37</v>
      </c>
      <c r="N5463" s="437">
        <f t="shared" si="1118"/>
        <v>75</v>
      </c>
      <c r="O5463" s="437"/>
      <c r="P5463" s="430" t="str">
        <f t="shared" si="1113"/>
        <v/>
      </c>
      <c r="U5463" s="177">
        <v>46</v>
      </c>
      <c r="V5463" s="177" t="s">
        <v>4382</v>
      </c>
      <c r="W5463" s="177" t="s">
        <v>2716</v>
      </c>
      <c r="X5463" s="177" t="s">
        <v>2670</v>
      </c>
      <c r="Y5463" s="177" t="s">
        <v>6086</v>
      </c>
      <c r="Z5463" s="177" t="s">
        <v>7206</v>
      </c>
      <c r="AA5463" s="525" t="s">
        <v>6087</v>
      </c>
      <c r="AB5463" s="399" t="str">
        <f t="shared" si="1114"/>
        <v>DC2KV82</v>
      </c>
      <c r="AC5463" s="399" t="str">
        <f t="shared" si="1115"/>
        <v>DC2KV82-DC</v>
      </c>
      <c r="AD5463" t="str">
        <f>Y5463&amp;"-"&amp;VLOOKUP(AC5463,'LICH THI'!C:AA,9,0)</f>
        <v>65DCQT20029-42474</v>
      </c>
      <c r="AE5463">
        <f t="shared" si="1116"/>
        <v>1</v>
      </c>
    </row>
    <row r="5464" spans="1:31" x14ac:dyDescent="0.25">
      <c r="A5464" s="436" t="str">
        <f t="shared" si="1106"/>
        <v>DC2KV82-DC-17</v>
      </c>
      <c r="B5464" s="436">
        <f>COUNTIF(AC$4:AC5464,AC5464)</f>
        <v>17</v>
      </c>
      <c r="C5464" s="436" t="str">
        <f t="shared" si="1107"/>
        <v>DC2KV82-DC</v>
      </c>
      <c r="D5464" s="436">
        <f>VLOOKUP(C5464,'LICH THI'!C:AA,12,0)</f>
        <v>58</v>
      </c>
      <c r="E5464" s="436">
        <f>VLOOKUP(C5464,'LICH THI'!C:AA,13,0)</f>
        <v>45</v>
      </c>
      <c r="F5464" s="436">
        <f t="shared" si="1117"/>
        <v>45</v>
      </c>
      <c r="G5464" s="436">
        <f>VLOOKUP(C5464,'LICH THI'!C:AA,14,0)</f>
        <v>2</v>
      </c>
      <c r="H5464" s="436">
        <f t="shared" si="1108"/>
        <v>1</v>
      </c>
      <c r="I5464" s="436" t="str">
        <f t="shared" si="1109"/>
        <v>Nguyễn Phan Lực</v>
      </c>
      <c r="J5464" s="436"/>
      <c r="K5464" s="436">
        <f t="shared" si="1110"/>
        <v>2</v>
      </c>
      <c r="L5464" s="436" t="str">
        <f t="shared" si="1111"/>
        <v>DC2KV82-DC-2</v>
      </c>
      <c r="M5464" s="436">
        <f t="shared" si="1112"/>
        <v>37</v>
      </c>
      <c r="N5464" s="437">
        <f t="shared" si="1118"/>
        <v>76</v>
      </c>
      <c r="O5464" s="437"/>
      <c r="P5464" s="430" t="str">
        <f t="shared" si="1113"/>
        <v/>
      </c>
      <c r="U5464" s="177">
        <v>65</v>
      </c>
      <c r="V5464" s="177" t="s">
        <v>3046</v>
      </c>
      <c r="W5464" s="177" t="s">
        <v>4252</v>
      </c>
      <c r="X5464" s="177" t="s">
        <v>4253</v>
      </c>
      <c r="Y5464" s="177" t="s">
        <v>4254</v>
      </c>
      <c r="Z5464" s="177" t="s">
        <v>7206</v>
      </c>
      <c r="AA5464" s="525" t="s">
        <v>2796</v>
      </c>
      <c r="AB5464" s="399" t="str">
        <f t="shared" si="1114"/>
        <v>DC2KV82</v>
      </c>
      <c r="AC5464" s="399" t="str">
        <f t="shared" si="1115"/>
        <v>DC2KV82-DC</v>
      </c>
      <c r="AD5464" t="str">
        <f>Y5464&amp;"-"&amp;VLOOKUP(AC5464,'LICH THI'!C:AA,9,0)</f>
        <v>63DCKT3222-42474</v>
      </c>
      <c r="AE5464">
        <f t="shared" si="1116"/>
        <v>1</v>
      </c>
    </row>
    <row r="5465" spans="1:31" x14ac:dyDescent="0.25">
      <c r="A5465" s="436" t="str">
        <f t="shared" si="1106"/>
        <v>DC2KV82-DC-18</v>
      </c>
      <c r="B5465" s="436">
        <f>COUNTIF(AC$4:AC5465,AC5465)</f>
        <v>18</v>
      </c>
      <c r="C5465" s="436" t="str">
        <f t="shared" si="1107"/>
        <v>DC2KV82-DC</v>
      </c>
      <c r="D5465" s="436">
        <f>VLOOKUP(C5465,'LICH THI'!C:AA,12,0)</f>
        <v>58</v>
      </c>
      <c r="E5465" s="436">
        <f>VLOOKUP(C5465,'LICH THI'!C:AA,13,0)</f>
        <v>45</v>
      </c>
      <c r="F5465" s="436">
        <f t="shared" si="1117"/>
        <v>45</v>
      </c>
      <c r="G5465" s="436">
        <f>VLOOKUP(C5465,'LICH THI'!C:AA,14,0)</f>
        <v>2</v>
      </c>
      <c r="H5465" s="436">
        <f t="shared" si="1108"/>
        <v>1</v>
      </c>
      <c r="I5465" s="436" t="str">
        <f t="shared" si="1109"/>
        <v>Nguyễn Thị Nụ</v>
      </c>
      <c r="J5465" s="436"/>
      <c r="K5465" s="436">
        <f t="shared" si="1110"/>
        <v>2</v>
      </c>
      <c r="L5465" s="436" t="str">
        <f t="shared" si="1111"/>
        <v>DC2KV82-DC-2</v>
      </c>
      <c r="M5465" s="436">
        <f t="shared" si="1112"/>
        <v>37</v>
      </c>
      <c r="N5465" s="437">
        <f t="shared" si="1118"/>
        <v>77</v>
      </c>
      <c r="O5465" s="437"/>
      <c r="P5465" s="430" t="str">
        <f t="shared" si="1113"/>
        <v/>
      </c>
      <c r="U5465" s="177">
        <v>47</v>
      </c>
      <c r="V5465" s="177" t="s">
        <v>4382</v>
      </c>
      <c r="W5465" s="177" t="s">
        <v>2619</v>
      </c>
      <c r="X5465" s="177" t="s">
        <v>3039</v>
      </c>
      <c r="Y5465" s="177" t="s">
        <v>6019</v>
      </c>
      <c r="Z5465" s="177" t="s">
        <v>7206</v>
      </c>
      <c r="AA5465" s="525" t="s">
        <v>6020</v>
      </c>
      <c r="AB5465" s="399" t="str">
        <f t="shared" si="1114"/>
        <v>DC2KV82</v>
      </c>
      <c r="AC5465" s="399" t="str">
        <f t="shared" si="1115"/>
        <v>DC2KV82-DC</v>
      </c>
      <c r="AD5465" t="str">
        <f>Y5465&amp;"-"&amp;VLOOKUP(AC5465,'LICH THI'!C:AA,9,0)</f>
        <v>65DCQT20002-42474</v>
      </c>
      <c r="AE5465">
        <f t="shared" si="1116"/>
        <v>1</v>
      </c>
    </row>
    <row r="5466" spans="1:31" x14ac:dyDescent="0.25">
      <c r="A5466" s="436" t="str">
        <f t="shared" si="1106"/>
        <v>DC2KV82-DC-19</v>
      </c>
      <c r="B5466" s="436">
        <f>COUNTIF(AC$4:AC5466,AC5466)</f>
        <v>19</v>
      </c>
      <c r="C5466" s="436" t="str">
        <f t="shared" si="1107"/>
        <v>DC2KV82-DC</v>
      </c>
      <c r="D5466" s="436">
        <f>VLOOKUP(C5466,'LICH THI'!C:AA,12,0)</f>
        <v>58</v>
      </c>
      <c r="E5466" s="436">
        <f>VLOOKUP(C5466,'LICH THI'!C:AA,13,0)</f>
        <v>45</v>
      </c>
      <c r="F5466" s="436">
        <f t="shared" si="1117"/>
        <v>45</v>
      </c>
      <c r="G5466" s="436">
        <f>VLOOKUP(C5466,'LICH THI'!C:AA,14,0)</f>
        <v>2</v>
      </c>
      <c r="H5466" s="436">
        <f t="shared" si="1108"/>
        <v>1</v>
      </c>
      <c r="I5466" s="436" t="str">
        <f t="shared" si="1109"/>
        <v>Đới Thanh Nga</v>
      </c>
      <c r="J5466" s="436"/>
      <c r="K5466" s="436">
        <f t="shared" si="1110"/>
        <v>2</v>
      </c>
      <c r="L5466" s="436" t="str">
        <f t="shared" si="1111"/>
        <v>DC2KV82-DC-2</v>
      </c>
      <c r="M5466" s="436">
        <f t="shared" si="1112"/>
        <v>37</v>
      </c>
      <c r="N5466" s="437">
        <f t="shared" si="1118"/>
        <v>78</v>
      </c>
      <c r="O5466" s="437"/>
      <c r="P5466" s="430" t="str">
        <f t="shared" si="1113"/>
        <v/>
      </c>
      <c r="U5466" s="177">
        <v>34</v>
      </c>
      <c r="V5466" s="177" t="s">
        <v>3378</v>
      </c>
      <c r="W5466" s="177" t="s">
        <v>4533</v>
      </c>
      <c r="X5466" s="177" t="s">
        <v>2676</v>
      </c>
      <c r="Y5466" s="177" t="s">
        <v>4534</v>
      </c>
      <c r="Z5466" s="177" t="s">
        <v>7206</v>
      </c>
      <c r="AA5466" s="525" t="s">
        <v>2886</v>
      </c>
      <c r="AB5466" s="399" t="str">
        <f t="shared" si="1114"/>
        <v>DC2KV82</v>
      </c>
      <c r="AC5466" s="399" t="str">
        <f t="shared" si="1115"/>
        <v>DC2KV82-DC</v>
      </c>
      <c r="AD5466" t="str">
        <f>Y5466&amp;"-"&amp;VLOOKUP(AC5466,'LICH THI'!C:AA,9,0)</f>
        <v>64DCKT3155-42474</v>
      </c>
      <c r="AE5466">
        <f t="shared" si="1116"/>
        <v>1</v>
      </c>
    </row>
    <row r="5467" spans="1:31" x14ac:dyDescent="0.25">
      <c r="A5467" s="436" t="str">
        <f t="shared" si="1106"/>
        <v>DC2KV82-DC-20</v>
      </c>
      <c r="B5467" s="436">
        <f>COUNTIF(AC$4:AC5467,AC5467)</f>
        <v>20</v>
      </c>
      <c r="C5467" s="436" t="str">
        <f t="shared" si="1107"/>
        <v>DC2KV82-DC</v>
      </c>
      <c r="D5467" s="436">
        <f>VLOOKUP(C5467,'LICH THI'!C:AA,12,0)</f>
        <v>58</v>
      </c>
      <c r="E5467" s="436">
        <f>VLOOKUP(C5467,'LICH THI'!C:AA,13,0)</f>
        <v>45</v>
      </c>
      <c r="F5467" s="436">
        <f t="shared" si="1117"/>
        <v>45</v>
      </c>
      <c r="G5467" s="436">
        <f>VLOOKUP(C5467,'LICH THI'!C:AA,14,0)</f>
        <v>2</v>
      </c>
      <c r="H5467" s="436">
        <f t="shared" si="1108"/>
        <v>1</v>
      </c>
      <c r="I5467" s="436" t="str">
        <f t="shared" si="1109"/>
        <v>Nguyễn Thị Nga</v>
      </c>
      <c r="J5467" s="436"/>
      <c r="K5467" s="436">
        <f t="shared" si="1110"/>
        <v>2</v>
      </c>
      <c r="L5467" s="436" t="str">
        <f t="shared" si="1111"/>
        <v>DC2KV82-DC-2</v>
      </c>
      <c r="M5467" s="436">
        <f t="shared" si="1112"/>
        <v>37</v>
      </c>
      <c r="N5467" s="437">
        <f t="shared" si="1118"/>
        <v>79</v>
      </c>
      <c r="O5467" s="437"/>
      <c r="P5467" s="430" t="str">
        <f t="shared" si="1113"/>
        <v/>
      </c>
      <c r="U5467" s="177">
        <v>21</v>
      </c>
      <c r="V5467" s="177" t="s">
        <v>2707</v>
      </c>
      <c r="W5467" s="177" t="s">
        <v>2619</v>
      </c>
      <c r="X5467" s="177" t="s">
        <v>2676</v>
      </c>
      <c r="Y5467" s="177" t="s">
        <v>7211</v>
      </c>
      <c r="Z5467" s="177" t="s">
        <v>7206</v>
      </c>
      <c r="AA5467" s="525" t="s">
        <v>7212</v>
      </c>
      <c r="AB5467" s="399" t="str">
        <f t="shared" si="1114"/>
        <v>DC2KV82</v>
      </c>
      <c r="AC5467" s="399" t="str">
        <f t="shared" si="1115"/>
        <v>DC2KV82-DC</v>
      </c>
      <c r="AD5467" t="str">
        <f>Y5467&amp;"-"&amp;VLOOKUP(AC5467,'LICH THI'!C:AA,9,0)</f>
        <v>63DCQT3028-42474</v>
      </c>
      <c r="AE5467">
        <f t="shared" si="1116"/>
        <v>1</v>
      </c>
    </row>
    <row r="5468" spans="1:31" x14ac:dyDescent="0.25">
      <c r="A5468" s="436" t="str">
        <f t="shared" si="1106"/>
        <v>DC2KV82-DC-21</v>
      </c>
      <c r="B5468" s="436">
        <f>COUNTIF(AC$4:AC5468,AC5468)</f>
        <v>21</v>
      </c>
      <c r="C5468" s="436" t="str">
        <f t="shared" si="1107"/>
        <v>DC2KV82-DC</v>
      </c>
      <c r="D5468" s="436">
        <f>VLOOKUP(C5468,'LICH THI'!C:AA,12,0)</f>
        <v>58</v>
      </c>
      <c r="E5468" s="436">
        <f>VLOOKUP(C5468,'LICH THI'!C:AA,13,0)</f>
        <v>45</v>
      </c>
      <c r="F5468" s="436">
        <f t="shared" si="1117"/>
        <v>45</v>
      </c>
      <c r="G5468" s="436">
        <f>VLOOKUP(C5468,'LICH THI'!C:AA,14,0)</f>
        <v>2</v>
      </c>
      <c r="H5468" s="436">
        <f t="shared" si="1108"/>
        <v>1</v>
      </c>
      <c r="I5468" s="436" t="str">
        <f t="shared" si="1109"/>
        <v>Bùi Thị Minh Nguyệt</v>
      </c>
      <c r="J5468" s="436"/>
      <c r="K5468" s="436">
        <f t="shared" si="1110"/>
        <v>2</v>
      </c>
      <c r="L5468" s="436" t="str">
        <f t="shared" si="1111"/>
        <v>DC2KV82-DC-2</v>
      </c>
      <c r="M5468" s="436">
        <f t="shared" si="1112"/>
        <v>37</v>
      </c>
      <c r="N5468" s="437">
        <f t="shared" si="1118"/>
        <v>80</v>
      </c>
      <c r="O5468" s="437"/>
      <c r="P5468" s="430" t="str">
        <f t="shared" si="1113"/>
        <v/>
      </c>
      <c r="U5468" s="177">
        <v>29</v>
      </c>
      <c r="V5468" s="177" t="s">
        <v>3358</v>
      </c>
      <c r="W5468" s="177" t="s">
        <v>4745</v>
      </c>
      <c r="X5468" s="177" t="s">
        <v>4746</v>
      </c>
      <c r="Y5468" s="177" t="s">
        <v>4747</v>
      </c>
      <c r="Z5468" s="177" t="s">
        <v>7206</v>
      </c>
      <c r="AA5468" s="525" t="s">
        <v>3377</v>
      </c>
      <c r="AB5468" s="399" t="str">
        <f t="shared" si="1114"/>
        <v>DC2KV82</v>
      </c>
      <c r="AC5468" s="399" t="str">
        <f t="shared" si="1115"/>
        <v>DC2KV82-DC</v>
      </c>
      <c r="AD5468" t="str">
        <f>Y5468&amp;"-"&amp;VLOOKUP(AC5468,'LICH THI'!C:AA,9,0)</f>
        <v>64DCKT3049-42474</v>
      </c>
      <c r="AE5468">
        <f t="shared" si="1116"/>
        <v>1</v>
      </c>
    </row>
    <row r="5469" spans="1:31" x14ac:dyDescent="0.25">
      <c r="A5469" s="436" t="str">
        <f t="shared" si="1106"/>
        <v>DC2KV82-DC-22</v>
      </c>
      <c r="B5469" s="436">
        <f>COUNTIF(AC$4:AC5469,AC5469)</f>
        <v>22</v>
      </c>
      <c r="C5469" s="436" t="str">
        <f t="shared" si="1107"/>
        <v>DC2KV82-DC</v>
      </c>
      <c r="D5469" s="436">
        <f>VLOOKUP(C5469,'LICH THI'!C:AA,12,0)</f>
        <v>58</v>
      </c>
      <c r="E5469" s="436">
        <f>VLOOKUP(C5469,'LICH THI'!C:AA,13,0)</f>
        <v>45</v>
      </c>
      <c r="F5469" s="436">
        <f t="shared" si="1117"/>
        <v>45</v>
      </c>
      <c r="G5469" s="436">
        <f>VLOOKUP(C5469,'LICH THI'!C:AA,14,0)</f>
        <v>2</v>
      </c>
      <c r="H5469" s="436">
        <f t="shared" si="1108"/>
        <v>1</v>
      </c>
      <c r="I5469" s="436" t="str">
        <f t="shared" si="1109"/>
        <v>Phạm Thị Nhung</v>
      </c>
      <c r="J5469" s="436"/>
      <c r="K5469" s="436">
        <f t="shared" si="1110"/>
        <v>2</v>
      </c>
      <c r="L5469" s="436" t="str">
        <f t="shared" si="1111"/>
        <v>DC2KV82-DC-2</v>
      </c>
      <c r="M5469" s="436">
        <f t="shared" si="1112"/>
        <v>37</v>
      </c>
      <c r="N5469" s="437">
        <f t="shared" si="1118"/>
        <v>81</v>
      </c>
      <c r="O5469" s="437"/>
      <c r="P5469" s="430" t="str">
        <f t="shared" si="1113"/>
        <v/>
      </c>
      <c r="U5469" s="177">
        <v>35</v>
      </c>
      <c r="V5469" s="177" t="s">
        <v>3378</v>
      </c>
      <c r="W5469" s="177" t="s">
        <v>3557</v>
      </c>
      <c r="X5469" s="177" t="s">
        <v>2680</v>
      </c>
      <c r="Y5469" s="177" t="s">
        <v>7213</v>
      </c>
      <c r="Z5469" s="177" t="s">
        <v>7206</v>
      </c>
      <c r="AA5469" s="525" t="s">
        <v>4536</v>
      </c>
      <c r="AB5469" s="399" t="str">
        <f t="shared" si="1114"/>
        <v>DC2KV82</v>
      </c>
      <c r="AC5469" s="399" t="str">
        <f t="shared" si="1115"/>
        <v>DC2KV82-DC</v>
      </c>
      <c r="AD5469" t="str">
        <f>Y5469&amp;"-"&amp;VLOOKUP(AC5469,'LICH THI'!C:AA,9,0)</f>
        <v>64DCKT3154-42474</v>
      </c>
      <c r="AE5469">
        <f t="shared" si="1116"/>
        <v>1</v>
      </c>
    </row>
    <row r="5470" spans="1:31" x14ac:dyDescent="0.25">
      <c r="A5470" s="436" t="str">
        <f t="shared" si="1106"/>
        <v>DC2KV82-DC-23</v>
      </c>
      <c r="B5470" s="436">
        <f>COUNTIF(AC$4:AC5470,AC5470)</f>
        <v>23</v>
      </c>
      <c r="C5470" s="436" t="str">
        <f t="shared" si="1107"/>
        <v>DC2KV82-DC</v>
      </c>
      <c r="D5470" s="436">
        <f>VLOOKUP(C5470,'LICH THI'!C:AA,12,0)</f>
        <v>58</v>
      </c>
      <c r="E5470" s="436">
        <f>VLOOKUP(C5470,'LICH THI'!C:AA,13,0)</f>
        <v>45</v>
      </c>
      <c r="F5470" s="436">
        <f t="shared" si="1117"/>
        <v>45</v>
      </c>
      <c r="G5470" s="436">
        <f>VLOOKUP(C5470,'LICH THI'!C:AA,14,0)</f>
        <v>2</v>
      </c>
      <c r="H5470" s="436">
        <f t="shared" si="1108"/>
        <v>1</v>
      </c>
      <c r="I5470" s="436" t="str">
        <f t="shared" si="1109"/>
        <v>Phạm Thị Hồng Nhung</v>
      </c>
      <c r="J5470" s="436"/>
      <c r="K5470" s="436">
        <f t="shared" si="1110"/>
        <v>2</v>
      </c>
      <c r="L5470" s="436" t="str">
        <f t="shared" si="1111"/>
        <v>DC2KV82-DC-2</v>
      </c>
      <c r="M5470" s="436">
        <f t="shared" si="1112"/>
        <v>37</v>
      </c>
      <c r="N5470" s="437">
        <f t="shared" si="1118"/>
        <v>82</v>
      </c>
      <c r="O5470" s="437"/>
      <c r="P5470" s="430" t="str">
        <f t="shared" si="1113"/>
        <v/>
      </c>
      <c r="U5470" s="177">
        <v>11</v>
      </c>
      <c r="V5470" s="177" t="s">
        <v>2642</v>
      </c>
      <c r="W5470" s="177" t="s">
        <v>2679</v>
      </c>
      <c r="X5470" s="177" t="s">
        <v>2680</v>
      </c>
      <c r="Y5470" s="177" t="s">
        <v>2681</v>
      </c>
      <c r="Z5470" s="177" t="s">
        <v>7206</v>
      </c>
      <c r="AA5470" s="525" t="s">
        <v>2682</v>
      </c>
      <c r="AB5470" s="399" t="str">
        <f t="shared" si="1114"/>
        <v>DC2KV82</v>
      </c>
      <c r="AC5470" s="399" t="str">
        <f t="shared" si="1115"/>
        <v>DC2KV82-DC</v>
      </c>
      <c r="AD5470" t="str">
        <f>Y5470&amp;"-"&amp;VLOOKUP(AC5470,'LICH THI'!C:AA,9,0)</f>
        <v>63DCKT3316-42474</v>
      </c>
      <c r="AE5470">
        <f t="shared" si="1116"/>
        <v>1</v>
      </c>
    </row>
    <row r="5471" spans="1:31" x14ac:dyDescent="0.25">
      <c r="A5471" s="436" t="str">
        <f t="shared" si="1106"/>
        <v>DC2KV82-DC-24</v>
      </c>
      <c r="B5471" s="436">
        <f>COUNTIF(AC$4:AC5471,AC5471)</f>
        <v>24</v>
      </c>
      <c r="C5471" s="436" t="str">
        <f t="shared" si="1107"/>
        <v>DC2KV82-DC</v>
      </c>
      <c r="D5471" s="436">
        <f>VLOOKUP(C5471,'LICH THI'!C:AA,12,0)</f>
        <v>58</v>
      </c>
      <c r="E5471" s="436">
        <f>VLOOKUP(C5471,'LICH THI'!C:AA,13,0)</f>
        <v>45</v>
      </c>
      <c r="F5471" s="436">
        <f t="shared" si="1117"/>
        <v>45</v>
      </c>
      <c r="G5471" s="436">
        <f>VLOOKUP(C5471,'LICH THI'!C:AA,14,0)</f>
        <v>2</v>
      </c>
      <c r="H5471" s="436">
        <f t="shared" si="1108"/>
        <v>1</v>
      </c>
      <c r="I5471" s="436" t="str">
        <f t="shared" si="1109"/>
        <v>Đinh Hữu Phước</v>
      </c>
      <c r="J5471" s="436"/>
      <c r="K5471" s="436">
        <f t="shared" si="1110"/>
        <v>2</v>
      </c>
      <c r="L5471" s="436" t="str">
        <f t="shared" si="1111"/>
        <v>DC2KV82-DC-2</v>
      </c>
      <c r="M5471" s="436">
        <f t="shared" si="1112"/>
        <v>37</v>
      </c>
      <c r="N5471" s="437">
        <f t="shared" si="1118"/>
        <v>83</v>
      </c>
      <c r="O5471" s="437"/>
      <c r="P5471" s="430" t="str">
        <f t="shared" si="1113"/>
        <v/>
      </c>
      <c r="U5471" s="177">
        <v>70</v>
      </c>
      <c r="V5471" s="177" t="s">
        <v>3088</v>
      </c>
      <c r="W5471" s="177" t="s">
        <v>3095</v>
      </c>
      <c r="X5471" s="177" t="s">
        <v>3096</v>
      </c>
      <c r="Y5471" s="177" t="s">
        <v>3097</v>
      </c>
      <c r="Z5471" s="177" t="s">
        <v>7206</v>
      </c>
      <c r="AA5471" s="525" t="s">
        <v>2672</v>
      </c>
      <c r="AB5471" s="399" t="str">
        <f t="shared" si="1114"/>
        <v>DC2KV82</v>
      </c>
      <c r="AC5471" s="399" t="str">
        <f t="shared" si="1115"/>
        <v>DC2KV82-DC</v>
      </c>
      <c r="AD5471" t="str">
        <f>Y5471&amp;"-"&amp;VLOOKUP(AC5471,'LICH THI'!C:AA,9,0)</f>
        <v>63DCQT3110-42474</v>
      </c>
      <c r="AE5471">
        <f t="shared" si="1116"/>
        <v>1</v>
      </c>
    </row>
    <row r="5472" spans="1:31" x14ac:dyDescent="0.25">
      <c r="A5472" s="436" t="str">
        <f t="shared" si="1106"/>
        <v>DC2KV82-DC-25</v>
      </c>
      <c r="B5472" s="436">
        <f>COUNTIF(AC$4:AC5472,AC5472)</f>
        <v>25</v>
      </c>
      <c r="C5472" s="436" t="str">
        <f t="shared" si="1107"/>
        <v>DC2KV82-DC</v>
      </c>
      <c r="D5472" s="436">
        <f>VLOOKUP(C5472,'LICH THI'!C:AA,12,0)</f>
        <v>58</v>
      </c>
      <c r="E5472" s="436">
        <f>VLOOKUP(C5472,'LICH THI'!C:AA,13,0)</f>
        <v>45</v>
      </c>
      <c r="F5472" s="436">
        <f t="shared" si="1117"/>
        <v>45</v>
      </c>
      <c r="G5472" s="436">
        <f>VLOOKUP(C5472,'LICH THI'!C:AA,14,0)</f>
        <v>2</v>
      </c>
      <c r="H5472" s="436">
        <f t="shared" si="1108"/>
        <v>1</v>
      </c>
      <c r="I5472" s="436" t="str">
        <f t="shared" si="1109"/>
        <v>Vũ Thị Phương</v>
      </c>
      <c r="J5472" s="436"/>
      <c r="K5472" s="436">
        <f t="shared" si="1110"/>
        <v>2</v>
      </c>
      <c r="L5472" s="436" t="str">
        <f t="shared" si="1111"/>
        <v>DC2KV82-DC-2</v>
      </c>
      <c r="M5472" s="436">
        <f t="shared" si="1112"/>
        <v>37</v>
      </c>
      <c r="N5472" s="437">
        <f t="shared" si="1118"/>
        <v>84</v>
      </c>
      <c r="O5472" s="437"/>
      <c r="P5472" s="430" t="str">
        <f t="shared" si="1113"/>
        <v/>
      </c>
      <c r="U5472" s="177">
        <v>30</v>
      </c>
      <c r="V5472" s="177" t="s">
        <v>3358</v>
      </c>
      <c r="W5472" s="177" t="s">
        <v>2615</v>
      </c>
      <c r="X5472" s="177" t="s">
        <v>2717</v>
      </c>
      <c r="Y5472" s="177" t="s">
        <v>6380</v>
      </c>
      <c r="Z5472" s="177" t="s">
        <v>7206</v>
      </c>
      <c r="AA5472" s="525" t="s">
        <v>6183</v>
      </c>
      <c r="AB5472" s="399" t="str">
        <f t="shared" si="1114"/>
        <v>DC2KV82</v>
      </c>
      <c r="AC5472" s="399" t="str">
        <f t="shared" si="1115"/>
        <v>DC2KV82-DC</v>
      </c>
      <c r="AD5472" t="str">
        <f>Y5472&amp;"-"&amp;VLOOKUP(AC5472,'LICH THI'!C:AA,9,0)</f>
        <v>64DCKT3035-42474</v>
      </c>
      <c r="AE5472">
        <f t="shared" si="1116"/>
        <v>1</v>
      </c>
    </row>
    <row r="5473" spans="1:31" x14ac:dyDescent="0.25">
      <c r="A5473" s="436" t="str">
        <f t="shared" si="1106"/>
        <v>DC2KV82-DC-26</v>
      </c>
      <c r="B5473" s="436">
        <f>COUNTIF(AC$4:AC5473,AC5473)</f>
        <v>26</v>
      </c>
      <c r="C5473" s="436" t="str">
        <f t="shared" si="1107"/>
        <v>DC2KV82-DC</v>
      </c>
      <c r="D5473" s="436">
        <f>VLOOKUP(C5473,'LICH THI'!C:AA,12,0)</f>
        <v>58</v>
      </c>
      <c r="E5473" s="436">
        <f>VLOOKUP(C5473,'LICH THI'!C:AA,13,0)</f>
        <v>45</v>
      </c>
      <c r="F5473" s="436">
        <f t="shared" si="1117"/>
        <v>45</v>
      </c>
      <c r="G5473" s="436">
        <f>VLOOKUP(C5473,'LICH THI'!C:AA,14,0)</f>
        <v>2</v>
      </c>
      <c r="H5473" s="436">
        <f t="shared" si="1108"/>
        <v>1</v>
      </c>
      <c r="I5473" s="436" t="str">
        <f t="shared" si="1109"/>
        <v>Nguyễn Như Quỳnh</v>
      </c>
      <c r="J5473" s="436"/>
      <c r="K5473" s="436">
        <f t="shared" si="1110"/>
        <v>2</v>
      </c>
      <c r="L5473" s="436" t="str">
        <f t="shared" si="1111"/>
        <v>DC2KV82-DC-2</v>
      </c>
      <c r="M5473" s="436">
        <f t="shared" si="1112"/>
        <v>37</v>
      </c>
      <c r="N5473" s="437">
        <f t="shared" si="1118"/>
        <v>85</v>
      </c>
      <c r="O5473" s="437"/>
      <c r="P5473" s="430" t="str">
        <f t="shared" si="1113"/>
        <v/>
      </c>
      <c r="U5473" s="177">
        <v>12</v>
      </c>
      <c r="V5473" s="177" t="s">
        <v>2642</v>
      </c>
      <c r="W5473" s="177" t="s">
        <v>2683</v>
      </c>
      <c r="X5473" s="177" t="s">
        <v>2684</v>
      </c>
      <c r="Y5473" s="177" t="s">
        <v>2685</v>
      </c>
      <c r="Z5473" s="177" t="s">
        <v>7206</v>
      </c>
      <c r="AA5473" s="525" t="s">
        <v>2686</v>
      </c>
      <c r="AB5473" s="399" t="str">
        <f t="shared" si="1114"/>
        <v>DC2KV82</v>
      </c>
      <c r="AC5473" s="399" t="str">
        <f t="shared" si="1115"/>
        <v>DC2KV82-DC</v>
      </c>
      <c r="AD5473" t="str">
        <f>Y5473&amp;"-"&amp;VLOOKUP(AC5473,'LICH THI'!C:AA,9,0)</f>
        <v>63DCKT3156-42474</v>
      </c>
      <c r="AE5473">
        <f t="shared" si="1116"/>
        <v>1</v>
      </c>
    </row>
    <row r="5474" spans="1:31" x14ac:dyDescent="0.25">
      <c r="A5474" s="436" t="str">
        <f t="shared" si="1106"/>
        <v>DC2KV82-DC-27</v>
      </c>
      <c r="B5474" s="436">
        <f>COUNTIF(AC$4:AC5474,AC5474)</f>
        <v>27</v>
      </c>
      <c r="C5474" s="436" t="str">
        <f t="shared" si="1107"/>
        <v>DC2KV82-DC</v>
      </c>
      <c r="D5474" s="436">
        <f>VLOOKUP(C5474,'LICH THI'!C:AA,12,0)</f>
        <v>58</v>
      </c>
      <c r="E5474" s="436">
        <f>VLOOKUP(C5474,'LICH THI'!C:AA,13,0)</f>
        <v>45</v>
      </c>
      <c r="F5474" s="436">
        <f t="shared" si="1117"/>
        <v>45</v>
      </c>
      <c r="G5474" s="436">
        <f>VLOOKUP(C5474,'LICH THI'!C:AA,14,0)</f>
        <v>2</v>
      </c>
      <c r="H5474" s="436">
        <f t="shared" si="1108"/>
        <v>1</v>
      </c>
      <c r="I5474" s="436" t="str">
        <f t="shared" si="1109"/>
        <v>Nguyễn Thị Như Quỳnh</v>
      </c>
      <c r="J5474" s="436"/>
      <c r="K5474" s="436">
        <f t="shared" si="1110"/>
        <v>2</v>
      </c>
      <c r="L5474" s="436" t="str">
        <f t="shared" si="1111"/>
        <v>DC2KV82-DC-2</v>
      </c>
      <c r="M5474" s="436">
        <f t="shared" si="1112"/>
        <v>37</v>
      </c>
      <c r="N5474" s="437">
        <f t="shared" si="1118"/>
        <v>86</v>
      </c>
      <c r="O5474" s="437"/>
      <c r="P5474" s="430" t="str">
        <f t="shared" si="1113"/>
        <v/>
      </c>
      <c r="U5474" s="177">
        <v>2</v>
      </c>
      <c r="V5474" s="177" t="s">
        <v>2614</v>
      </c>
      <c r="W5474" s="177" t="s">
        <v>7207</v>
      </c>
      <c r="X5474" s="177" t="s">
        <v>2684</v>
      </c>
      <c r="Y5474" s="177" t="s">
        <v>7208</v>
      </c>
      <c r="Z5474" s="177" t="s">
        <v>7206</v>
      </c>
      <c r="AA5474" s="525" t="s">
        <v>4443</v>
      </c>
      <c r="AB5474" s="399" t="str">
        <f t="shared" si="1114"/>
        <v>DC2KV82</v>
      </c>
      <c r="AC5474" s="399" t="str">
        <f t="shared" si="1115"/>
        <v>DC2KV82-DC</v>
      </c>
      <c r="AD5474" t="str">
        <f>Y5474&amp;"-"&amp;VLOOKUP(AC5474,'LICH THI'!C:AA,9,0)</f>
        <v>63DCKT3052-42474</v>
      </c>
      <c r="AE5474">
        <f t="shared" si="1116"/>
        <v>1</v>
      </c>
    </row>
    <row r="5475" spans="1:31" x14ac:dyDescent="0.25">
      <c r="A5475" s="436" t="str">
        <f t="shared" si="1106"/>
        <v>DC2KV82-DC-28</v>
      </c>
      <c r="B5475" s="436">
        <f>COUNTIF(AC$4:AC5475,AC5475)</f>
        <v>28</v>
      </c>
      <c r="C5475" s="436" t="str">
        <f t="shared" si="1107"/>
        <v>DC2KV82-DC</v>
      </c>
      <c r="D5475" s="436">
        <f>VLOOKUP(C5475,'LICH THI'!C:AA,12,0)</f>
        <v>58</v>
      </c>
      <c r="E5475" s="436">
        <f>VLOOKUP(C5475,'LICH THI'!C:AA,13,0)</f>
        <v>45</v>
      </c>
      <c r="F5475" s="436">
        <f t="shared" si="1117"/>
        <v>45</v>
      </c>
      <c r="G5475" s="436">
        <f>VLOOKUP(C5475,'LICH THI'!C:AA,14,0)</f>
        <v>2</v>
      </c>
      <c r="H5475" s="436">
        <f t="shared" si="1108"/>
        <v>1</v>
      </c>
      <c r="I5475" s="436" t="str">
        <f t="shared" si="1109"/>
        <v>Trần Thị Như Quỳnh</v>
      </c>
      <c r="J5475" s="436"/>
      <c r="K5475" s="436">
        <f t="shared" si="1110"/>
        <v>2</v>
      </c>
      <c r="L5475" s="436" t="str">
        <f t="shared" si="1111"/>
        <v>DC2KV82-DC-2</v>
      </c>
      <c r="M5475" s="436">
        <f t="shared" si="1112"/>
        <v>37</v>
      </c>
      <c r="N5475" s="437">
        <f t="shared" si="1118"/>
        <v>87</v>
      </c>
      <c r="O5475" s="437"/>
      <c r="P5475" s="430" t="str">
        <f t="shared" si="1113"/>
        <v/>
      </c>
      <c r="U5475" s="177">
        <v>39</v>
      </c>
      <c r="V5475" s="177" t="s">
        <v>3019</v>
      </c>
      <c r="W5475" s="177" t="s">
        <v>4841</v>
      </c>
      <c r="X5475" s="177" t="s">
        <v>2684</v>
      </c>
      <c r="Y5475" s="177" t="s">
        <v>4842</v>
      </c>
      <c r="Z5475" s="177" t="s">
        <v>7206</v>
      </c>
      <c r="AA5475" s="525" t="s">
        <v>4843</v>
      </c>
      <c r="AB5475" s="399" t="str">
        <f t="shared" si="1114"/>
        <v>DC2KV82</v>
      </c>
      <c r="AC5475" s="399" t="str">
        <f t="shared" si="1115"/>
        <v>DC2KV82-DC</v>
      </c>
      <c r="AD5475" t="str">
        <f>Y5475&amp;"-"&amp;VLOOKUP(AC5475,'LICH THI'!C:AA,9,0)</f>
        <v>64DCQT3058-42474</v>
      </c>
      <c r="AE5475">
        <f t="shared" si="1116"/>
        <v>1</v>
      </c>
    </row>
    <row r="5476" spans="1:31" x14ac:dyDescent="0.25">
      <c r="A5476" s="436" t="str">
        <f t="shared" si="1106"/>
        <v>DC2KV82-DC-29</v>
      </c>
      <c r="B5476" s="436">
        <f>COUNTIF(AC$4:AC5476,AC5476)</f>
        <v>29</v>
      </c>
      <c r="C5476" s="436" t="str">
        <f t="shared" si="1107"/>
        <v>DC2KV82-DC</v>
      </c>
      <c r="D5476" s="436">
        <f>VLOOKUP(C5476,'LICH THI'!C:AA,12,0)</f>
        <v>58</v>
      </c>
      <c r="E5476" s="436">
        <f>VLOOKUP(C5476,'LICH THI'!C:AA,13,0)</f>
        <v>45</v>
      </c>
      <c r="F5476" s="436">
        <f t="shared" si="1117"/>
        <v>45</v>
      </c>
      <c r="G5476" s="436">
        <f>VLOOKUP(C5476,'LICH THI'!C:AA,14,0)</f>
        <v>2</v>
      </c>
      <c r="H5476" s="436">
        <f t="shared" si="1108"/>
        <v>1</v>
      </c>
      <c r="I5476" s="436" t="str">
        <f t="shared" si="1109"/>
        <v>Hoàng Văn Sơn</v>
      </c>
      <c r="J5476" s="436"/>
      <c r="K5476" s="436">
        <f t="shared" si="1110"/>
        <v>2</v>
      </c>
      <c r="L5476" s="436" t="str">
        <f t="shared" si="1111"/>
        <v>DC2KV82-DC-2</v>
      </c>
      <c r="M5476" s="436">
        <f t="shared" si="1112"/>
        <v>37</v>
      </c>
      <c r="N5476" s="437">
        <f t="shared" si="1118"/>
        <v>88</v>
      </c>
      <c r="O5476" s="437"/>
      <c r="P5476" s="430" t="str">
        <f t="shared" si="1113"/>
        <v/>
      </c>
      <c r="U5476" s="177">
        <v>40</v>
      </c>
      <c r="V5476" s="177" t="s">
        <v>3019</v>
      </c>
      <c r="W5476" s="177" t="s">
        <v>2966</v>
      </c>
      <c r="X5476" s="177" t="s">
        <v>2688</v>
      </c>
      <c r="Y5476" s="177" t="s">
        <v>3409</v>
      </c>
      <c r="Z5476" s="177" t="s">
        <v>7206</v>
      </c>
      <c r="AA5476" s="525" t="s">
        <v>3410</v>
      </c>
      <c r="AB5476" s="399" t="str">
        <f t="shared" si="1114"/>
        <v>DC2KV82</v>
      </c>
      <c r="AC5476" s="399" t="str">
        <f t="shared" si="1115"/>
        <v>DC2KV82-DC</v>
      </c>
      <c r="AD5476" t="str">
        <f>Y5476&amp;"-"&amp;VLOOKUP(AC5476,'LICH THI'!C:AA,9,0)</f>
        <v>64DCQT3128-42474</v>
      </c>
      <c r="AE5476">
        <f t="shared" si="1116"/>
        <v>1</v>
      </c>
    </row>
    <row r="5477" spans="1:31" x14ac:dyDescent="0.25">
      <c r="A5477" s="436" t="str">
        <f t="shared" si="1106"/>
        <v>DC2KV82-DC-30</v>
      </c>
      <c r="B5477" s="436">
        <f>COUNTIF(AC$4:AC5477,AC5477)</f>
        <v>30</v>
      </c>
      <c r="C5477" s="436" t="str">
        <f t="shared" si="1107"/>
        <v>DC2KV82-DC</v>
      </c>
      <c r="D5477" s="436">
        <f>VLOOKUP(C5477,'LICH THI'!C:AA,12,0)</f>
        <v>58</v>
      </c>
      <c r="E5477" s="436">
        <f>VLOOKUP(C5477,'LICH THI'!C:AA,13,0)</f>
        <v>45</v>
      </c>
      <c r="F5477" s="436">
        <f t="shared" si="1117"/>
        <v>45</v>
      </c>
      <c r="G5477" s="436">
        <f>VLOOKUP(C5477,'LICH THI'!C:AA,14,0)</f>
        <v>2</v>
      </c>
      <c r="H5477" s="436">
        <f t="shared" si="1108"/>
        <v>1</v>
      </c>
      <c r="I5477" s="436" t="str">
        <f t="shared" si="1109"/>
        <v>Nguyễn Trung Sơn</v>
      </c>
      <c r="J5477" s="436"/>
      <c r="K5477" s="436">
        <f t="shared" si="1110"/>
        <v>2</v>
      </c>
      <c r="L5477" s="436" t="str">
        <f t="shared" si="1111"/>
        <v>DC2KV82-DC-2</v>
      </c>
      <c r="M5477" s="436">
        <f t="shared" si="1112"/>
        <v>37</v>
      </c>
      <c r="N5477" s="437">
        <f t="shared" si="1118"/>
        <v>89</v>
      </c>
      <c r="O5477" s="437"/>
      <c r="P5477" s="430" t="str">
        <f t="shared" si="1113"/>
        <v/>
      </c>
      <c r="U5477" s="177">
        <v>13</v>
      </c>
      <c r="V5477" s="177" t="s">
        <v>2642</v>
      </c>
      <c r="W5477" s="177" t="s">
        <v>2687</v>
      </c>
      <c r="X5477" s="177" t="s">
        <v>2688</v>
      </c>
      <c r="Y5477" s="177" t="s">
        <v>2689</v>
      </c>
      <c r="Z5477" s="177" t="s">
        <v>7206</v>
      </c>
      <c r="AA5477" s="525" t="s">
        <v>2641</v>
      </c>
      <c r="AB5477" s="399" t="str">
        <f t="shared" si="1114"/>
        <v>DC2KV82</v>
      </c>
      <c r="AC5477" s="399" t="str">
        <f t="shared" si="1115"/>
        <v>DC2KV82-DC</v>
      </c>
      <c r="AD5477" t="str">
        <f>Y5477&amp;"-"&amp;VLOOKUP(AC5477,'LICH THI'!C:AA,9,0)</f>
        <v>63DCKT3340-42474</v>
      </c>
      <c r="AE5477">
        <f t="shared" si="1116"/>
        <v>1</v>
      </c>
    </row>
    <row r="5478" spans="1:31" x14ac:dyDescent="0.25">
      <c r="A5478" s="436" t="str">
        <f t="shared" si="1106"/>
        <v>DC2KV82-DC-31</v>
      </c>
      <c r="B5478" s="436">
        <f>COUNTIF(AC$4:AC5478,AC5478)</f>
        <v>31</v>
      </c>
      <c r="C5478" s="436" t="str">
        <f t="shared" si="1107"/>
        <v>DC2KV82-DC</v>
      </c>
      <c r="D5478" s="436">
        <f>VLOOKUP(C5478,'LICH THI'!C:AA,12,0)</f>
        <v>58</v>
      </c>
      <c r="E5478" s="436">
        <f>VLOOKUP(C5478,'LICH THI'!C:AA,13,0)</f>
        <v>45</v>
      </c>
      <c r="F5478" s="436">
        <f t="shared" si="1117"/>
        <v>45</v>
      </c>
      <c r="G5478" s="436">
        <f>VLOOKUP(C5478,'LICH THI'!C:AA,14,0)</f>
        <v>2</v>
      </c>
      <c r="H5478" s="436">
        <f t="shared" si="1108"/>
        <v>1</v>
      </c>
      <c r="I5478" s="436" t="str">
        <f t="shared" si="1109"/>
        <v>Trần Minh Sơn</v>
      </c>
      <c r="J5478" s="436"/>
      <c r="K5478" s="436">
        <f t="shared" si="1110"/>
        <v>2</v>
      </c>
      <c r="L5478" s="436" t="str">
        <f t="shared" si="1111"/>
        <v>DC2KV82-DC-2</v>
      </c>
      <c r="M5478" s="436">
        <f t="shared" si="1112"/>
        <v>37</v>
      </c>
      <c r="N5478" s="437">
        <f t="shared" si="1118"/>
        <v>90</v>
      </c>
      <c r="O5478" s="437"/>
      <c r="P5478" s="430" t="str">
        <f t="shared" si="1113"/>
        <v/>
      </c>
      <c r="U5478" s="177">
        <v>71</v>
      </c>
      <c r="V5478" s="177" t="s">
        <v>3088</v>
      </c>
      <c r="W5478" s="177" t="s">
        <v>3593</v>
      </c>
      <c r="X5478" s="177" t="s">
        <v>2688</v>
      </c>
      <c r="Y5478" s="177" t="s">
        <v>4104</v>
      </c>
      <c r="Z5478" s="177" t="s">
        <v>7206</v>
      </c>
      <c r="AA5478" s="525" t="s">
        <v>4105</v>
      </c>
      <c r="AB5478" s="399" t="str">
        <f t="shared" si="1114"/>
        <v>DC2KV82</v>
      </c>
      <c r="AC5478" s="399" t="str">
        <f t="shared" si="1115"/>
        <v>DC2KV82-DC</v>
      </c>
      <c r="AD5478" t="str">
        <f>Y5478&amp;"-"&amp;VLOOKUP(AC5478,'LICH THI'!C:AA,9,0)</f>
        <v>63DCQT3004-42474</v>
      </c>
      <c r="AE5478">
        <f t="shared" si="1116"/>
        <v>1</v>
      </c>
    </row>
    <row r="5479" spans="1:31" x14ac:dyDescent="0.25">
      <c r="A5479" s="436" t="str">
        <f t="shared" si="1106"/>
        <v>DC2KV82-DC-32</v>
      </c>
      <c r="B5479" s="436">
        <f>COUNTIF(AC$4:AC5479,AC5479)</f>
        <v>32</v>
      </c>
      <c r="C5479" s="436" t="str">
        <f t="shared" si="1107"/>
        <v>DC2KV82-DC</v>
      </c>
      <c r="D5479" s="436">
        <f>VLOOKUP(C5479,'LICH THI'!C:AA,12,0)</f>
        <v>58</v>
      </c>
      <c r="E5479" s="436">
        <f>VLOOKUP(C5479,'LICH THI'!C:AA,13,0)</f>
        <v>45</v>
      </c>
      <c r="F5479" s="436">
        <f t="shared" si="1117"/>
        <v>45</v>
      </c>
      <c r="G5479" s="436">
        <f>VLOOKUP(C5479,'LICH THI'!C:AA,14,0)</f>
        <v>2</v>
      </c>
      <c r="H5479" s="436">
        <f t="shared" si="1108"/>
        <v>1</v>
      </c>
      <c r="I5479" s="436" t="str">
        <f t="shared" si="1109"/>
        <v>Hà Huy Toàn</v>
      </c>
      <c r="J5479" s="436"/>
      <c r="K5479" s="436">
        <f t="shared" si="1110"/>
        <v>2</v>
      </c>
      <c r="L5479" s="436" t="str">
        <f t="shared" si="1111"/>
        <v>DC2KV82-DC-2</v>
      </c>
      <c r="M5479" s="436">
        <f t="shared" si="1112"/>
        <v>37</v>
      </c>
      <c r="N5479" s="437">
        <f t="shared" si="1118"/>
        <v>91</v>
      </c>
      <c r="O5479" s="437"/>
      <c r="P5479" s="430" t="str">
        <f t="shared" si="1113"/>
        <v/>
      </c>
      <c r="U5479" s="177">
        <v>73</v>
      </c>
      <c r="V5479" s="177" t="s">
        <v>3088</v>
      </c>
      <c r="W5479" s="177" t="s">
        <v>4480</v>
      </c>
      <c r="X5479" s="177" t="s">
        <v>2818</v>
      </c>
      <c r="Y5479" s="177" t="s">
        <v>4481</v>
      </c>
      <c r="Z5479" s="177" t="s">
        <v>7206</v>
      </c>
      <c r="AA5479" s="525" t="s">
        <v>4482</v>
      </c>
      <c r="AB5479" s="399" t="str">
        <f t="shared" si="1114"/>
        <v>DC2KV82</v>
      </c>
      <c r="AC5479" s="399" t="str">
        <f t="shared" si="1115"/>
        <v>DC2KV82-DC</v>
      </c>
      <c r="AD5479" t="str">
        <f>Y5479&amp;"-"&amp;VLOOKUP(AC5479,'LICH THI'!C:AA,9,0)</f>
        <v>63DCQT3032-42474</v>
      </c>
      <c r="AE5479">
        <f t="shared" si="1116"/>
        <v>1</v>
      </c>
    </row>
    <row r="5480" spans="1:31" x14ac:dyDescent="0.25">
      <c r="A5480" s="436" t="str">
        <f t="shared" si="1106"/>
        <v>DC2KV82-DC-33</v>
      </c>
      <c r="B5480" s="436">
        <f>COUNTIF(AC$4:AC5480,AC5480)</f>
        <v>33</v>
      </c>
      <c r="C5480" s="436" t="str">
        <f t="shared" si="1107"/>
        <v>DC2KV82-DC</v>
      </c>
      <c r="D5480" s="436">
        <f>VLOOKUP(C5480,'LICH THI'!C:AA,12,0)</f>
        <v>58</v>
      </c>
      <c r="E5480" s="436">
        <f>VLOOKUP(C5480,'LICH THI'!C:AA,13,0)</f>
        <v>45</v>
      </c>
      <c r="F5480" s="436">
        <f t="shared" si="1117"/>
        <v>45</v>
      </c>
      <c r="G5480" s="436">
        <f>VLOOKUP(C5480,'LICH THI'!C:AA,14,0)</f>
        <v>2</v>
      </c>
      <c r="H5480" s="436">
        <f t="shared" si="1108"/>
        <v>1</v>
      </c>
      <c r="I5480" s="436" t="str">
        <f t="shared" si="1109"/>
        <v>Hồ Anh Tuấn</v>
      </c>
      <c r="J5480" s="436"/>
      <c r="K5480" s="436">
        <f t="shared" si="1110"/>
        <v>2</v>
      </c>
      <c r="L5480" s="436" t="str">
        <f t="shared" si="1111"/>
        <v>DC2KV82-DC-2</v>
      </c>
      <c r="M5480" s="436">
        <f t="shared" si="1112"/>
        <v>37</v>
      </c>
      <c r="N5480" s="437">
        <f t="shared" si="1118"/>
        <v>92</v>
      </c>
      <c r="O5480" s="437"/>
      <c r="P5480" s="430" t="str">
        <f t="shared" si="1113"/>
        <v/>
      </c>
      <c r="U5480" s="177">
        <v>1</v>
      </c>
      <c r="V5480" s="177" t="s">
        <v>4262</v>
      </c>
      <c r="W5480" s="177" t="s">
        <v>4244</v>
      </c>
      <c r="X5480" s="177" t="s">
        <v>2721</v>
      </c>
      <c r="Y5480" s="177" t="s">
        <v>6838</v>
      </c>
      <c r="Z5480" s="177" t="s">
        <v>7206</v>
      </c>
      <c r="AA5480" s="525" t="s">
        <v>4689</v>
      </c>
      <c r="AB5480" s="399" t="str">
        <f t="shared" si="1114"/>
        <v>DC2KV82</v>
      </c>
      <c r="AC5480" s="399" t="str">
        <f t="shared" si="1115"/>
        <v>DC2KV82-DC</v>
      </c>
      <c r="AD5480" t="str">
        <f>Y5480&amp;"-"&amp;VLOOKUP(AC5480,'LICH THI'!C:AA,9,0)</f>
        <v>63DCKT3034-42474</v>
      </c>
      <c r="AE5480">
        <f t="shared" si="1116"/>
        <v>1</v>
      </c>
    </row>
    <row r="5481" spans="1:31" x14ac:dyDescent="0.25">
      <c r="A5481" s="436" t="str">
        <f t="shared" si="1106"/>
        <v>DC2KV82-DC-34</v>
      </c>
      <c r="B5481" s="436">
        <f>COUNTIF(AC$4:AC5481,AC5481)</f>
        <v>34</v>
      </c>
      <c r="C5481" s="436" t="str">
        <f t="shared" si="1107"/>
        <v>DC2KV82-DC</v>
      </c>
      <c r="D5481" s="436">
        <f>VLOOKUP(C5481,'LICH THI'!C:AA,12,0)</f>
        <v>58</v>
      </c>
      <c r="E5481" s="436">
        <f>VLOOKUP(C5481,'LICH THI'!C:AA,13,0)</f>
        <v>45</v>
      </c>
      <c r="F5481" s="436">
        <f t="shared" si="1117"/>
        <v>45</v>
      </c>
      <c r="G5481" s="436">
        <f>VLOOKUP(C5481,'LICH THI'!C:AA,14,0)</f>
        <v>2</v>
      </c>
      <c r="H5481" s="436">
        <f t="shared" si="1108"/>
        <v>1</v>
      </c>
      <c r="I5481" s="436" t="str">
        <f t="shared" si="1109"/>
        <v>Nguyễn Thị Tuyến</v>
      </c>
      <c r="J5481" s="436"/>
      <c r="K5481" s="436">
        <f t="shared" si="1110"/>
        <v>2</v>
      </c>
      <c r="L5481" s="436" t="str">
        <f t="shared" si="1111"/>
        <v>DC2KV82-DC-2</v>
      </c>
      <c r="M5481" s="436">
        <f t="shared" si="1112"/>
        <v>37</v>
      </c>
      <c r="N5481" s="437">
        <f t="shared" si="1118"/>
        <v>93</v>
      </c>
      <c r="O5481" s="437"/>
      <c r="P5481" s="430" t="str">
        <f t="shared" si="1113"/>
        <v/>
      </c>
      <c r="U5481" s="177">
        <v>32</v>
      </c>
      <c r="V5481" s="177" t="s">
        <v>3358</v>
      </c>
      <c r="W5481" s="177" t="s">
        <v>2619</v>
      </c>
      <c r="X5481" s="177" t="s">
        <v>4572</v>
      </c>
      <c r="Y5481" s="177" t="s">
        <v>5733</v>
      </c>
      <c r="Z5481" s="177" t="s">
        <v>7206</v>
      </c>
      <c r="AA5481" s="525" t="s">
        <v>3399</v>
      </c>
      <c r="AB5481" s="399" t="str">
        <f t="shared" si="1114"/>
        <v>DC2KV82</v>
      </c>
      <c r="AC5481" s="399" t="str">
        <f t="shared" si="1115"/>
        <v>DC2KV82-DC</v>
      </c>
      <c r="AD5481" t="str">
        <f>Y5481&amp;"-"&amp;VLOOKUP(AC5481,'LICH THI'!C:AA,9,0)</f>
        <v>64DCKT3009-42474</v>
      </c>
      <c r="AE5481">
        <f t="shared" si="1116"/>
        <v>1</v>
      </c>
    </row>
    <row r="5482" spans="1:31" x14ac:dyDescent="0.25">
      <c r="A5482" s="436" t="str">
        <f t="shared" si="1106"/>
        <v>DC2KV82-DC-35</v>
      </c>
      <c r="B5482" s="436">
        <f>COUNTIF(AC$4:AC5482,AC5482)</f>
        <v>35</v>
      </c>
      <c r="C5482" s="436" t="str">
        <f t="shared" si="1107"/>
        <v>DC2KV82-DC</v>
      </c>
      <c r="D5482" s="436">
        <f>VLOOKUP(C5482,'LICH THI'!C:AA,12,0)</f>
        <v>58</v>
      </c>
      <c r="E5482" s="436">
        <f>VLOOKUP(C5482,'LICH THI'!C:AA,13,0)</f>
        <v>45</v>
      </c>
      <c r="F5482" s="436">
        <f t="shared" si="1117"/>
        <v>45</v>
      </c>
      <c r="G5482" s="436">
        <f>VLOOKUP(C5482,'LICH THI'!C:AA,14,0)</f>
        <v>2</v>
      </c>
      <c r="H5482" s="436">
        <f t="shared" si="1108"/>
        <v>1</v>
      </c>
      <c r="I5482" s="436" t="str">
        <f t="shared" si="1109"/>
        <v>Đỗ Thị Tuyết</v>
      </c>
      <c r="J5482" s="436"/>
      <c r="K5482" s="436">
        <f t="shared" si="1110"/>
        <v>2</v>
      </c>
      <c r="L5482" s="436" t="str">
        <f t="shared" si="1111"/>
        <v>DC2KV82-DC-2</v>
      </c>
      <c r="M5482" s="436">
        <f t="shared" si="1112"/>
        <v>37</v>
      </c>
      <c r="N5482" s="437">
        <f t="shared" si="1118"/>
        <v>94</v>
      </c>
      <c r="O5482" s="437"/>
      <c r="P5482" s="430" t="str">
        <f t="shared" si="1113"/>
        <v/>
      </c>
      <c r="U5482" s="177">
        <v>7</v>
      </c>
      <c r="V5482" s="177" t="s">
        <v>2614</v>
      </c>
      <c r="W5482" s="177" t="s">
        <v>2634</v>
      </c>
      <c r="X5482" s="177" t="s">
        <v>2635</v>
      </c>
      <c r="Y5482" s="177" t="s">
        <v>2636</v>
      </c>
      <c r="Z5482" s="177" t="s">
        <v>7206</v>
      </c>
      <c r="AA5482" s="525" t="s">
        <v>2637</v>
      </c>
      <c r="AB5482" s="399" t="str">
        <f t="shared" si="1114"/>
        <v>DC2KV82</v>
      </c>
      <c r="AC5482" s="399" t="str">
        <f t="shared" si="1115"/>
        <v>DC2KV82-DC</v>
      </c>
      <c r="AD5482" t="str">
        <f>Y5482&amp;"-"&amp;VLOOKUP(AC5482,'LICH THI'!C:AA,9,0)</f>
        <v>63DCKT3348-42474</v>
      </c>
      <c r="AE5482">
        <f t="shared" si="1116"/>
        <v>1</v>
      </c>
    </row>
    <row r="5483" spans="1:31" x14ac:dyDescent="0.25">
      <c r="A5483" s="436" t="str">
        <f t="shared" si="1106"/>
        <v>DC2KV82-DC-36</v>
      </c>
      <c r="B5483" s="436">
        <f>COUNTIF(AC$4:AC5483,AC5483)</f>
        <v>36</v>
      </c>
      <c r="C5483" s="436" t="str">
        <f t="shared" si="1107"/>
        <v>DC2KV82-DC</v>
      </c>
      <c r="D5483" s="436">
        <f>VLOOKUP(C5483,'LICH THI'!C:AA,12,0)</f>
        <v>58</v>
      </c>
      <c r="E5483" s="436">
        <f>VLOOKUP(C5483,'LICH THI'!C:AA,13,0)</f>
        <v>45</v>
      </c>
      <c r="F5483" s="436">
        <f t="shared" si="1117"/>
        <v>45</v>
      </c>
      <c r="G5483" s="436">
        <f>VLOOKUP(C5483,'LICH THI'!C:AA,14,0)</f>
        <v>2</v>
      </c>
      <c r="H5483" s="436">
        <f t="shared" si="1108"/>
        <v>1</v>
      </c>
      <c r="I5483" s="436" t="str">
        <f t="shared" si="1109"/>
        <v>Đỗ Tiến Thành</v>
      </c>
      <c r="J5483" s="436"/>
      <c r="K5483" s="436">
        <f t="shared" si="1110"/>
        <v>2</v>
      </c>
      <c r="L5483" s="436" t="str">
        <f t="shared" si="1111"/>
        <v>DC2KV82-DC-2</v>
      </c>
      <c r="M5483" s="436">
        <f t="shared" si="1112"/>
        <v>37</v>
      </c>
      <c r="N5483" s="437">
        <f t="shared" si="1118"/>
        <v>95</v>
      </c>
      <c r="O5483" s="437"/>
      <c r="P5483" s="430" t="str">
        <f t="shared" si="1113"/>
        <v/>
      </c>
      <c r="U5483" s="177">
        <v>72</v>
      </c>
      <c r="V5483" s="177" t="s">
        <v>3088</v>
      </c>
      <c r="W5483" s="177" t="s">
        <v>4106</v>
      </c>
      <c r="X5483" s="177" t="s">
        <v>2894</v>
      </c>
      <c r="Y5483" s="177" t="s">
        <v>4107</v>
      </c>
      <c r="Z5483" s="177" t="s">
        <v>7206</v>
      </c>
      <c r="AA5483" s="525" t="s">
        <v>2675</v>
      </c>
      <c r="AB5483" s="399" t="str">
        <f t="shared" si="1114"/>
        <v>DC2KV82</v>
      </c>
      <c r="AC5483" s="399" t="str">
        <f t="shared" si="1115"/>
        <v>DC2KV82-DC</v>
      </c>
      <c r="AD5483" t="str">
        <f>Y5483&amp;"-"&amp;VLOOKUP(AC5483,'LICH THI'!C:AA,9,0)</f>
        <v>63DCQT3030-42474</v>
      </c>
      <c r="AE5483">
        <f t="shared" si="1116"/>
        <v>1</v>
      </c>
    </row>
    <row r="5484" spans="1:31" x14ac:dyDescent="0.25">
      <c r="A5484" s="436" t="str">
        <f t="shared" si="1106"/>
        <v>DC2KV82-DC-37</v>
      </c>
      <c r="B5484" s="436">
        <f>COUNTIF(AC$4:AC5484,AC5484)</f>
        <v>37</v>
      </c>
      <c r="C5484" s="436" t="str">
        <f t="shared" si="1107"/>
        <v>DC2KV82-DC</v>
      </c>
      <c r="D5484" s="436">
        <f>VLOOKUP(C5484,'LICH THI'!C:AA,12,0)</f>
        <v>58</v>
      </c>
      <c r="E5484" s="436">
        <f>VLOOKUP(C5484,'LICH THI'!C:AA,13,0)</f>
        <v>45</v>
      </c>
      <c r="F5484" s="436">
        <f t="shared" si="1117"/>
        <v>45</v>
      </c>
      <c r="G5484" s="436">
        <f>VLOOKUP(C5484,'LICH THI'!C:AA,14,0)</f>
        <v>2</v>
      </c>
      <c r="H5484" s="436">
        <f t="shared" si="1108"/>
        <v>1</v>
      </c>
      <c r="I5484" s="436" t="str">
        <f t="shared" si="1109"/>
        <v>Kiều Minh Thành</v>
      </c>
      <c r="J5484" s="436"/>
      <c r="K5484" s="436">
        <f t="shared" si="1110"/>
        <v>2</v>
      </c>
      <c r="L5484" s="436" t="str">
        <f t="shared" si="1111"/>
        <v>DC2KV82-DC-2</v>
      </c>
      <c r="M5484" s="436">
        <f t="shared" si="1112"/>
        <v>37</v>
      </c>
      <c r="N5484" s="437">
        <f t="shared" si="1118"/>
        <v>51</v>
      </c>
      <c r="O5484" s="437"/>
      <c r="P5484" s="430" t="str">
        <f t="shared" si="1113"/>
        <v/>
      </c>
      <c r="U5484" s="177">
        <v>14</v>
      </c>
      <c r="V5484" s="177" t="s">
        <v>2642</v>
      </c>
      <c r="W5484" s="177" t="s">
        <v>4241</v>
      </c>
      <c r="X5484" s="177" t="s">
        <v>2894</v>
      </c>
      <c r="Y5484" s="177" t="s">
        <v>4242</v>
      </c>
      <c r="Z5484" s="177" t="s">
        <v>7206</v>
      </c>
      <c r="AA5484" s="525" t="s">
        <v>4243</v>
      </c>
      <c r="AB5484" s="399" t="str">
        <f t="shared" si="1114"/>
        <v>DC2KV82</v>
      </c>
      <c r="AC5484" s="399" t="str">
        <f t="shared" si="1115"/>
        <v>DC2KV82-DC</v>
      </c>
      <c r="AD5484" t="str">
        <f>Y5484&amp;"-"&amp;VLOOKUP(AC5484,'LICH THI'!C:AA,9,0)</f>
        <v>63DCKT3144-42474</v>
      </c>
      <c r="AE5484">
        <f t="shared" si="1116"/>
        <v>1</v>
      </c>
    </row>
    <row r="5485" spans="1:31" x14ac:dyDescent="0.25">
      <c r="A5485" s="436" t="str">
        <f t="shared" si="1106"/>
        <v>DC2KV82-DC-38</v>
      </c>
      <c r="B5485" s="436">
        <f>COUNTIF(AC$4:AC5485,AC5485)</f>
        <v>38</v>
      </c>
      <c r="C5485" s="436" t="str">
        <f t="shared" si="1107"/>
        <v>DC2KV82-DC</v>
      </c>
      <c r="D5485" s="436">
        <f>VLOOKUP(C5485,'LICH THI'!C:AA,12,0)</f>
        <v>58</v>
      </c>
      <c r="E5485" s="436">
        <f>VLOOKUP(C5485,'LICH THI'!C:AA,13,0)</f>
        <v>45</v>
      </c>
      <c r="F5485" s="436">
        <f t="shared" si="1117"/>
        <v>45</v>
      </c>
      <c r="G5485" s="436">
        <f>VLOOKUP(C5485,'LICH THI'!C:AA,14,0)</f>
        <v>2</v>
      </c>
      <c r="H5485" s="436">
        <f t="shared" si="1108"/>
        <v>1</v>
      </c>
      <c r="I5485" s="436" t="str">
        <f t="shared" si="1109"/>
        <v>Mai Thị Phương Thảo</v>
      </c>
      <c r="J5485" s="436"/>
      <c r="K5485" s="436">
        <f t="shared" si="1110"/>
        <v>2</v>
      </c>
      <c r="L5485" s="436" t="str">
        <f t="shared" si="1111"/>
        <v>DC2KV82-DC-2</v>
      </c>
      <c r="M5485" s="436">
        <f t="shared" si="1112"/>
        <v>37</v>
      </c>
      <c r="N5485" s="437">
        <f t="shared" si="1118"/>
        <v>52</v>
      </c>
      <c r="O5485" s="437"/>
      <c r="P5485" s="430" t="str">
        <f t="shared" si="1113"/>
        <v/>
      </c>
      <c r="U5485" s="177">
        <v>36</v>
      </c>
      <c r="V5485" s="177" t="s">
        <v>3378</v>
      </c>
      <c r="W5485" s="177" t="s">
        <v>7214</v>
      </c>
      <c r="X5485" s="177" t="s">
        <v>2620</v>
      </c>
      <c r="Y5485" s="177" t="s">
        <v>7215</v>
      </c>
      <c r="Z5485" s="177" t="s">
        <v>7206</v>
      </c>
      <c r="AA5485" s="525" t="s">
        <v>2886</v>
      </c>
      <c r="AB5485" s="399" t="str">
        <f t="shared" si="1114"/>
        <v>DC2KV82</v>
      </c>
      <c r="AC5485" s="399" t="str">
        <f t="shared" si="1115"/>
        <v>DC2KV82-DC</v>
      </c>
      <c r="AD5485" t="str">
        <f>Y5485&amp;"-"&amp;VLOOKUP(AC5485,'LICH THI'!C:AA,9,0)</f>
        <v>64DCKT3121-42474</v>
      </c>
      <c r="AE5485">
        <f t="shared" si="1116"/>
        <v>1</v>
      </c>
    </row>
    <row r="5486" spans="1:31" x14ac:dyDescent="0.25">
      <c r="A5486" s="436" t="str">
        <f t="shared" si="1106"/>
        <v>DC2KV82-DC-39</v>
      </c>
      <c r="B5486" s="436">
        <f>COUNTIF(AC$4:AC5486,AC5486)</f>
        <v>39</v>
      </c>
      <c r="C5486" s="436" t="str">
        <f t="shared" si="1107"/>
        <v>DC2KV82-DC</v>
      </c>
      <c r="D5486" s="436">
        <f>VLOOKUP(C5486,'LICH THI'!C:AA,12,0)</f>
        <v>58</v>
      </c>
      <c r="E5486" s="436">
        <f>VLOOKUP(C5486,'LICH THI'!C:AA,13,0)</f>
        <v>45</v>
      </c>
      <c r="F5486" s="436">
        <f t="shared" si="1117"/>
        <v>45</v>
      </c>
      <c r="G5486" s="436">
        <f>VLOOKUP(C5486,'LICH THI'!C:AA,14,0)</f>
        <v>2</v>
      </c>
      <c r="H5486" s="436">
        <f t="shared" si="1108"/>
        <v>1</v>
      </c>
      <c r="I5486" s="436" t="str">
        <f t="shared" si="1109"/>
        <v>Nguyễn Thị Thảo</v>
      </c>
      <c r="J5486" s="436"/>
      <c r="K5486" s="436">
        <f t="shared" si="1110"/>
        <v>2</v>
      </c>
      <c r="L5486" s="436" t="str">
        <f t="shared" si="1111"/>
        <v>DC2KV82-DC-2</v>
      </c>
      <c r="M5486" s="436">
        <f t="shared" si="1112"/>
        <v>37</v>
      </c>
      <c r="N5486" s="437">
        <f t="shared" si="1118"/>
        <v>53</v>
      </c>
      <c r="O5486" s="437"/>
      <c r="P5486" s="430" t="str">
        <f t="shared" si="1113"/>
        <v/>
      </c>
      <c r="U5486" s="177">
        <v>3</v>
      </c>
      <c r="V5486" s="177" t="s">
        <v>2614</v>
      </c>
      <c r="W5486" s="177" t="s">
        <v>2619</v>
      </c>
      <c r="X5486" s="177" t="s">
        <v>2620</v>
      </c>
      <c r="Y5486" s="177" t="s">
        <v>2621</v>
      </c>
      <c r="Z5486" s="177" t="s">
        <v>7206</v>
      </c>
      <c r="AA5486" s="525" t="s">
        <v>2622</v>
      </c>
      <c r="AB5486" s="399" t="str">
        <f t="shared" si="1114"/>
        <v>DC2KV82</v>
      </c>
      <c r="AC5486" s="399" t="str">
        <f t="shared" si="1115"/>
        <v>DC2KV82-DC</v>
      </c>
      <c r="AD5486" t="str">
        <f>Y5486&amp;"-"&amp;VLOOKUP(AC5486,'LICH THI'!C:AA,9,0)</f>
        <v>63DCKT3134-42474</v>
      </c>
      <c r="AE5486">
        <f t="shared" si="1116"/>
        <v>1</v>
      </c>
    </row>
    <row r="5487" spans="1:31" x14ac:dyDescent="0.25">
      <c r="A5487" s="436" t="str">
        <f t="shared" si="1106"/>
        <v>DC2KV82-DC-40</v>
      </c>
      <c r="B5487" s="436">
        <f>COUNTIF(AC$4:AC5487,AC5487)</f>
        <v>40</v>
      </c>
      <c r="C5487" s="436" t="str">
        <f t="shared" si="1107"/>
        <v>DC2KV82-DC</v>
      </c>
      <c r="D5487" s="436">
        <f>VLOOKUP(C5487,'LICH THI'!C:AA,12,0)</f>
        <v>58</v>
      </c>
      <c r="E5487" s="436">
        <f>VLOOKUP(C5487,'LICH THI'!C:AA,13,0)</f>
        <v>45</v>
      </c>
      <c r="F5487" s="436">
        <f t="shared" si="1117"/>
        <v>45</v>
      </c>
      <c r="G5487" s="436">
        <f>VLOOKUP(C5487,'LICH THI'!C:AA,14,0)</f>
        <v>2</v>
      </c>
      <c r="H5487" s="436">
        <f t="shared" si="1108"/>
        <v>1</v>
      </c>
      <c r="I5487" s="436" t="str">
        <f t="shared" si="1109"/>
        <v>Phạm Tiến Thắng</v>
      </c>
      <c r="J5487" s="436"/>
      <c r="K5487" s="436">
        <f t="shared" si="1110"/>
        <v>2</v>
      </c>
      <c r="L5487" s="436" t="str">
        <f t="shared" si="1111"/>
        <v>DC2KV82-DC-2</v>
      </c>
      <c r="M5487" s="436">
        <f t="shared" si="1112"/>
        <v>37</v>
      </c>
      <c r="N5487" s="437">
        <f t="shared" si="1118"/>
        <v>54</v>
      </c>
      <c r="O5487" s="437"/>
      <c r="P5487" s="430" t="str">
        <f t="shared" si="1113"/>
        <v/>
      </c>
      <c r="U5487" s="177">
        <v>31</v>
      </c>
      <c r="V5487" s="177" t="s">
        <v>3358</v>
      </c>
      <c r="W5487" s="177" t="s">
        <v>3210</v>
      </c>
      <c r="X5487" s="177" t="s">
        <v>3464</v>
      </c>
      <c r="Y5487" s="177" t="s">
        <v>5729</v>
      </c>
      <c r="Z5487" s="177" t="s">
        <v>7206</v>
      </c>
      <c r="AA5487" s="525" t="s">
        <v>2986</v>
      </c>
      <c r="AB5487" s="399" t="str">
        <f t="shared" si="1114"/>
        <v>DC2KV82</v>
      </c>
      <c r="AC5487" s="399" t="str">
        <f t="shared" si="1115"/>
        <v>DC2KV82-DC</v>
      </c>
      <c r="AD5487" t="str">
        <f>Y5487&amp;"-"&amp;VLOOKUP(AC5487,'LICH THI'!C:AA,9,0)</f>
        <v>64DCKT3024-42474</v>
      </c>
      <c r="AE5487">
        <f t="shared" si="1116"/>
        <v>1</v>
      </c>
    </row>
    <row r="5488" spans="1:31" x14ac:dyDescent="0.25">
      <c r="A5488" s="436" t="str">
        <f t="shared" si="1106"/>
        <v>DC2KV82-DC-41</v>
      </c>
      <c r="B5488" s="436">
        <f>COUNTIF(AC$4:AC5488,AC5488)</f>
        <v>41</v>
      </c>
      <c r="C5488" s="436" t="str">
        <f t="shared" si="1107"/>
        <v>DC2KV82-DC</v>
      </c>
      <c r="D5488" s="436">
        <f>VLOOKUP(C5488,'LICH THI'!C:AA,12,0)</f>
        <v>58</v>
      </c>
      <c r="E5488" s="436">
        <f>VLOOKUP(C5488,'LICH THI'!C:AA,13,0)</f>
        <v>45</v>
      </c>
      <c r="F5488" s="436">
        <f t="shared" si="1117"/>
        <v>45</v>
      </c>
      <c r="G5488" s="436">
        <f>VLOOKUP(C5488,'LICH THI'!C:AA,14,0)</f>
        <v>2</v>
      </c>
      <c r="H5488" s="436">
        <f t="shared" si="1108"/>
        <v>1</v>
      </c>
      <c r="I5488" s="436" t="str">
        <f t="shared" si="1109"/>
        <v>Vũ Thị Thêu</v>
      </c>
      <c r="J5488" s="436"/>
      <c r="K5488" s="436">
        <f t="shared" si="1110"/>
        <v>2</v>
      </c>
      <c r="L5488" s="436" t="str">
        <f t="shared" si="1111"/>
        <v>DC2KV82-DC-2</v>
      </c>
      <c r="M5488" s="436">
        <f t="shared" si="1112"/>
        <v>37</v>
      </c>
      <c r="N5488" s="437">
        <f t="shared" si="1118"/>
        <v>55</v>
      </c>
      <c r="O5488" s="437"/>
      <c r="P5488" s="430" t="str">
        <f t="shared" si="1113"/>
        <v/>
      </c>
      <c r="U5488" s="177">
        <v>15</v>
      </c>
      <c r="V5488" s="177" t="s">
        <v>2642</v>
      </c>
      <c r="W5488" s="177" t="s">
        <v>2615</v>
      </c>
      <c r="X5488" s="177" t="s">
        <v>2690</v>
      </c>
      <c r="Y5488" s="177" t="s">
        <v>2691</v>
      </c>
      <c r="Z5488" s="177" t="s">
        <v>7206</v>
      </c>
      <c r="AA5488" s="525" t="s">
        <v>2692</v>
      </c>
      <c r="AB5488" s="399" t="str">
        <f t="shared" si="1114"/>
        <v>DC2KV82</v>
      </c>
      <c r="AC5488" s="399" t="str">
        <f t="shared" si="1115"/>
        <v>DC2KV82-DC</v>
      </c>
      <c r="AD5488" t="str">
        <f>Y5488&amp;"-"&amp;VLOOKUP(AC5488,'LICH THI'!C:AA,9,0)</f>
        <v>63DCKT3162-42474</v>
      </c>
      <c r="AE5488">
        <f t="shared" si="1116"/>
        <v>1</v>
      </c>
    </row>
    <row r="5489" spans="1:31" x14ac:dyDescent="0.25">
      <c r="A5489" s="436" t="str">
        <f t="shared" si="1106"/>
        <v>DC2KV82-DC-42</v>
      </c>
      <c r="B5489" s="436">
        <f>COUNTIF(AC$4:AC5489,AC5489)</f>
        <v>42</v>
      </c>
      <c r="C5489" s="436" t="str">
        <f t="shared" si="1107"/>
        <v>DC2KV82-DC</v>
      </c>
      <c r="D5489" s="436">
        <f>VLOOKUP(C5489,'LICH THI'!C:AA,12,0)</f>
        <v>58</v>
      </c>
      <c r="E5489" s="436">
        <f>VLOOKUP(C5489,'LICH THI'!C:AA,13,0)</f>
        <v>45</v>
      </c>
      <c r="F5489" s="436">
        <f t="shared" si="1117"/>
        <v>45</v>
      </c>
      <c r="G5489" s="436">
        <f>VLOOKUP(C5489,'LICH THI'!C:AA,14,0)</f>
        <v>2</v>
      </c>
      <c r="H5489" s="436">
        <f t="shared" si="1108"/>
        <v>1</v>
      </c>
      <c r="I5489" s="436" t="str">
        <f t="shared" si="1109"/>
        <v>Chu Thị Thu</v>
      </c>
      <c r="J5489" s="436"/>
      <c r="K5489" s="436">
        <f t="shared" si="1110"/>
        <v>2</v>
      </c>
      <c r="L5489" s="436" t="str">
        <f t="shared" si="1111"/>
        <v>DC2KV82-DC-2</v>
      </c>
      <c r="M5489" s="436">
        <f t="shared" si="1112"/>
        <v>37</v>
      </c>
      <c r="N5489" s="437">
        <f t="shared" si="1118"/>
        <v>56</v>
      </c>
      <c r="O5489" s="437"/>
      <c r="P5489" s="430" t="str">
        <f t="shared" si="1113"/>
        <v/>
      </c>
      <c r="U5489" s="177">
        <v>37</v>
      </c>
      <c r="V5489" s="177" t="s">
        <v>3378</v>
      </c>
      <c r="W5489" s="177" t="s">
        <v>3038</v>
      </c>
      <c r="X5489" s="177" t="s">
        <v>2623</v>
      </c>
      <c r="Y5489" s="177" t="s">
        <v>4557</v>
      </c>
      <c r="Z5489" s="177" t="s">
        <v>7206</v>
      </c>
      <c r="AA5489" s="525" t="s">
        <v>4558</v>
      </c>
      <c r="AB5489" s="399" t="str">
        <f t="shared" si="1114"/>
        <v>DC2KV82</v>
      </c>
      <c r="AC5489" s="399" t="str">
        <f t="shared" si="1115"/>
        <v>DC2KV82-DC</v>
      </c>
      <c r="AD5489" t="str">
        <f>Y5489&amp;"-"&amp;VLOOKUP(AC5489,'LICH THI'!C:AA,9,0)</f>
        <v>64DCKT3129-42474</v>
      </c>
      <c r="AE5489">
        <f t="shared" si="1116"/>
        <v>1</v>
      </c>
    </row>
    <row r="5490" spans="1:31" x14ac:dyDescent="0.25">
      <c r="A5490" s="436" t="str">
        <f t="shared" si="1106"/>
        <v>DC2KV82-DC-43</v>
      </c>
      <c r="B5490" s="436">
        <f>COUNTIF(AC$4:AC5490,AC5490)</f>
        <v>43</v>
      </c>
      <c r="C5490" s="436" t="str">
        <f t="shared" si="1107"/>
        <v>DC2KV82-DC</v>
      </c>
      <c r="D5490" s="436">
        <f>VLOOKUP(C5490,'LICH THI'!C:AA,12,0)</f>
        <v>58</v>
      </c>
      <c r="E5490" s="436">
        <f>VLOOKUP(C5490,'LICH THI'!C:AA,13,0)</f>
        <v>45</v>
      </c>
      <c r="F5490" s="436">
        <f t="shared" si="1117"/>
        <v>45</v>
      </c>
      <c r="G5490" s="436">
        <f>VLOOKUP(C5490,'LICH THI'!C:AA,14,0)</f>
        <v>2</v>
      </c>
      <c r="H5490" s="436">
        <f t="shared" si="1108"/>
        <v>1</v>
      </c>
      <c r="I5490" s="436" t="str">
        <f t="shared" si="1109"/>
        <v>Lê Thị Thu</v>
      </c>
      <c r="J5490" s="436"/>
      <c r="K5490" s="436">
        <f t="shared" si="1110"/>
        <v>2</v>
      </c>
      <c r="L5490" s="436" t="str">
        <f t="shared" si="1111"/>
        <v>DC2KV82-DC-2</v>
      </c>
      <c r="M5490" s="436">
        <f t="shared" si="1112"/>
        <v>37</v>
      </c>
      <c r="N5490" s="437">
        <f t="shared" si="1118"/>
        <v>57</v>
      </c>
      <c r="O5490" s="437"/>
      <c r="P5490" s="430" t="str">
        <f t="shared" si="1113"/>
        <v/>
      </c>
      <c r="U5490" s="177">
        <v>41</v>
      </c>
      <c r="V5490" s="177" t="s">
        <v>3019</v>
      </c>
      <c r="W5490" s="177" t="s">
        <v>3367</v>
      </c>
      <c r="X5490" s="177" t="s">
        <v>2623</v>
      </c>
      <c r="Y5490" s="177" t="s">
        <v>4846</v>
      </c>
      <c r="Z5490" s="177" t="s">
        <v>7206</v>
      </c>
      <c r="AA5490" s="525" t="s">
        <v>3916</v>
      </c>
      <c r="AB5490" s="399" t="str">
        <f t="shared" si="1114"/>
        <v>DC2KV82</v>
      </c>
      <c r="AC5490" s="399" t="str">
        <f t="shared" si="1115"/>
        <v>DC2KV82-DC</v>
      </c>
      <c r="AD5490" t="str">
        <f>Y5490&amp;"-"&amp;VLOOKUP(AC5490,'LICH THI'!C:AA,9,0)</f>
        <v>64DCQT3073-42474</v>
      </c>
      <c r="AE5490">
        <f t="shared" si="1116"/>
        <v>1</v>
      </c>
    </row>
    <row r="5491" spans="1:31" x14ac:dyDescent="0.25">
      <c r="A5491" s="436" t="str">
        <f t="shared" si="1106"/>
        <v>DC2KV82-DC-44</v>
      </c>
      <c r="B5491" s="436">
        <f>COUNTIF(AC$4:AC5491,AC5491)</f>
        <v>44</v>
      </c>
      <c r="C5491" s="436" t="str">
        <f t="shared" si="1107"/>
        <v>DC2KV82-DC</v>
      </c>
      <c r="D5491" s="436">
        <f>VLOOKUP(C5491,'LICH THI'!C:AA,12,0)</f>
        <v>58</v>
      </c>
      <c r="E5491" s="436">
        <f>VLOOKUP(C5491,'LICH THI'!C:AA,13,0)</f>
        <v>45</v>
      </c>
      <c r="F5491" s="436">
        <f t="shared" si="1117"/>
        <v>45</v>
      </c>
      <c r="G5491" s="436">
        <f>VLOOKUP(C5491,'LICH THI'!C:AA,14,0)</f>
        <v>2</v>
      </c>
      <c r="H5491" s="436">
        <f t="shared" si="1108"/>
        <v>1</v>
      </c>
      <c r="I5491" s="436" t="str">
        <f t="shared" si="1109"/>
        <v>Nguyễn Thị Thu</v>
      </c>
      <c r="J5491" s="436"/>
      <c r="K5491" s="436">
        <f t="shared" si="1110"/>
        <v>2</v>
      </c>
      <c r="L5491" s="436" t="str">
        <f t="shared" si="1111"/>
        <v>DC2KV82-DC-2</v>
      </c>
      <c r="M5491" s="436">
        <f t="shared" si="1112"/>
        <v>37</v>
      </c>
      <c r="N5491" s="437">
        <f t="shared" si="1118"/>
        <v>58</v>
      </c>
      <c r="O5491" s="437"/>
      <c r="P5491" s="430" t="str">
        <f t="shared" si="1113"/>
        <v/>
      </c>
      <c r="U5491" s="177">
        <v>4</v>
      </c>
      <c r="V5491" s="177" t="s">
        <v>2614</v>
      </c>
      <c r="W5491" s="177" t="s">
        <v>2619</v>
      </c>
      <c r="X5491" s="177" t="s">
        <v>2623</v>
      </c>
      <c r="Y5491" s="177" t="s">
        <v>7209</v>
      </c>
      <c r="Z5491" s="177" t="s">
        <v>7206</v>
      </c>
      <c r="AA5491" s="525" t="s">
        <v>7210</v>
      </c>
      <c r="AB5491" s="399" t="str">
        <f t="shared" si="1114"/>
        <v>DC2KV82</v>
      </c>
      <c r="AC5491" s="399" t="str">
        <f t="shared" si="1115"/>
        <v>DC2KV82-DC</v>
      </c>
      <c r="AD5491" t="str">
        <f>Y5491&amp;"-"&amp;VLOOKUP(AC5491,'LICH THI'!C:AA,9,0)</f>
        <v>63DCKT3351-42474</v>
      </c>
      <c r="AE5491">
        <f t="shared" si="1116"/>
        <v>1</v>
      </c>
    </row>
    <row r="5492" spans="1:31" x14ac:dyDescent="0.25">
      <c r="A5492" s="436" t="str">
        <f t="shared" si="1106"/>
        <v>DC2KV82-DC-45</v>
      </c>
      <c r="B5492" s="436">
        <f>COUNTIF(AC$4:AC5492,AC5492)</f>
        <v>45</v>
      </c>
      <c r="C5492" s="436" t="str">
        <f t="shared" si="1107"/>
        <v>DC2KV82-DC</v>
      </c>
      <c r="D5492" s="436">
        <f>VLOOKUP(C5492,'LICH THI'!C:AA,12,0)</f>
        <v>58</v>
      </c>
      <c r="E5492" s="436">
        <f>VLOOKUP(C5492,'LICH THI'!C:AA,13,0)</f>
        <v>45</v>
      </c>
      <c r="F5492" s="436">
        <f t="shared" si="1117"/>
        <v>45</v>
      </c>
      <c r="G5492" s="436">
        <f>VLOOKUP(C5492,'LICH THI'!C:AA,14,0)</f>
        <v>2</v>
      </c>
      <c r="H5492" s="436">
        <f t="shared" si="1108"/>
        <v>1</v>
      </c>
      <c r="I5492" s="436" t="str">
        <f t="shared" si="1109"/>
        <v>Bùi Thị Thùy</v>
      </c>
      <c r="J5492" s="436"/>
      <c r="K5492" s="436">
        <f t="shared" si="1110"/>
        <v>2</v>
      </c>
      <c r="L5492" s="436" t="str">
        <f t="shared" si="1111"/>
        <v>DC2KV82-DC-2</v>
      </c>
      <c r="M5492" s="436">
        <f t="shared" si="1112"/>
        <v>37</v>
      </c>
      <c r="N5492" s="437">
        <f t="shared" si="1118"/>
        <v>59</v>
      </c>
      <c r="O5492" s="437"/>
      <c r="P5492" s="430" t="str">
        <f t="shared" si="1113"/>
        <v/>
      </c>
      <c r="U5492" s="177">
        <v>42</v>
      </c>
      <c r="V5492" s="177" t="s">
        <v>3019</v>
      </c>
      <c r="W5492" s="177" t="s">
        <v>2630</v>
      </c>
      <c r="X5492" s="177" t="s">
        <v>4298</v>
      </c>
      <c r="Y5492" s="177" t="s">
        <v>5761</v>
      </c>
      <c r="Z5492" s="177" t="s">
        <v>7206</v>
      </c>
      <c r="AA5492" s="525" t="s">
        <v>5123</v>
      </c>
      <c r="AB5492" s="399" t="str">
        <f t="shared" si="1114"/>
        <v>DC2KV82</v>
      </c>
      <c r="AC5492" s="399" t="str">
        <f t="shared" si="1115"/>
        <v>DC2KV82-DC</v>
      </c>
      <c r="AD5492" t="str">
        <f>Y5492&amp;"-"&amp;VLOOKUP(AC5492,'LICH THI'!C:AA,9,0)</f>
        <v>64DCQT3099-42474</v>
      </c>
      <c r="AE5492">
        <f t="shared" si="1116"/>
        <v>1</v>
      </c>
    </row>
    <row r="5493" spans="1:31" x14ac:dyDescent="0.25">
      <c r="A5493" s="436" t="str">
        <f t="shared" si="1106"/>
        <v>DC2KV82-DC-46</v>
      </c>
      <c r="B5493" s="436">
        <f>COUNTIF(AC$4:AC5493,AC5493)</f>
        <v>46</v>
      </c>
      <c r="C5493" s="436" t="str">
        <f t="shared" si="1107"/>
        <v>DC2KV82-DC</v>
      </c>
      <c r="D5493" s="436">
        <f>VLOOKUP(C5493,'LICH THI'!C:AA,12,0)</f>
        <v>58</v>
      </c>
      <c r="E5493" s="436">
        <f>VLOOKUP(C5493,'LICH THI'!C:AA,13,0)</f>
        <v>45</v>
      </c>
      <c r="F5493" s="436">
        <f t="shared" si="1117"/>
        <v>13</v>
      </c>
      <c r="G5493" s="436">
        <f>VLOOKUP(C5493,'LICH THI'!C:AA,14,0)</f>
        <v>2</v>
      </c>
      <c r="H5493" s="436">
        <f t="shared" si="1108"/>
        <v>2</v>
      </c>
      <c r="I5493" s="436" t="str">
        <f t="shared" si="1109"/>
        <v>Trần Thị Thanh Thùy</v>
      </c>
      <c r="J5493" s="436"/>
      <c r="K5493" s="436">
        <f t="shared" si="1110"/>
        <v>1</v>
      </c>
      <c r="L5493" s="436" t="str">
        <f t="shared" si="1111"/>
        <v>DC2KV82-DC-1</v>
      </c>
      <c r="M5493" s="436">
        <f t="shared" si="1112"/>
        <v>37</v>
      </c>
      <c r="N5493" s="437">
        <f t="shared" si="1118"/>
        <v>10</v>
      </c>
      <c r="O5493" s="437"/>
      <c r="P5493" s="430" t="str">
        <f t="shared" si="1113"/>
        <v/>
      </c>
      <c r="U5493" s="177">
        <v>19</v>
      </c>
      <c r="V5493" s="177" t="s">
        <v>2700</v>
      </c>
      <c r="W5493" s="177" t="s">
        <v>3028</v>
      </c>
      <c r="X5493" s="177" t="s">
        <v>4298</v>
      </c>
      <c r="Y5493" s="177" t="s">
        <v>4299</v>
      </c>
      <c r="Z5493" s="177" t="s">
        <v>7206</v>
      </c>
      <c r="AA5493" s="525" t="s">
        <v>2654</v>
      </c>
      <c r="AB5493" s="399" t="str">
        <f t="shared" si="1114"/>
        <v>DC2KV82</v>
      </c>
      <c r="AC5493" s="399" t="str">
        <f t="shared" si="1115"/>
        <v>DC2KV82-DC</v>
      </c>
      <c r="AD5493" t="str">
        <f>Y5493&amp;"-"&amp;VLOOKUP(AC5493,'LICH THI'!C:AA,9,0)</f>
        <v>63DCKT3177-42474</v>
      </c>
      <c r="AE5493">
        <f t="shared" si="1116"/>
        <v>1</v>
      </c>
    </row>
    <row r="5494" spans="1:31" x14ac:dyDescent="0.25">
      <c r="A5494" s="436" t="str">
        <f t="shared" si="1106"/>
        <v>DC2KV82-DC-47</v>
      </c>
      <c r="B5494" s="436">
        <f>COUNTIF(AC$4:AC5494,AC5494)</f>
        <v>47</v>
      </c>
      <c r="C5494" s="436" t="str">
        <f t="shared" si="1107"/>
        <v>DC2KV82-DC</v>
      </c>
      <c r="D5494" s="436">
        <f>VLOOKUP(C5494,'LICH THI'!C:AA,12,0)</f>
        <v>58</v>
      </c>
      <c r="E5494" s="436">
        <f>VLOOKUP(C5494,'LICH THI'!C:AA,13,0)</f>
        <v>45</v>
      </c>
      <c r="F5494" s="436">
        <f t="shared" si="1117"/>
        <v>13</v>
      </c>
      <c r="G5494" s="436">
        <f>VLOOKUP(C5494,'LICH THI'!C:AA,14,0)</f>
        <v>2</v>
      </c>
      <c r="H5494" s="436">
        <f t="shared" si="1108"/>
        <v>2</v>
      </c>
      <c r="I5494" s="436" t="str">
        <f t="shared" si="1109"/>
        <v>Hoàng Thu Thủy</v>
      </c>
      <c r="J5494" s="436"/>
      <c r="K5494" s="436">
        <f t="shared" si="1110"/>
        <v>1</v>
      </c>
      <c r="L5494" s="436" t="str">
        <f t="shared" si="1111"/>
        <v>DC2KV82-DC-1</v>
      </c>
      <c r="M5494" s="436">
        <f t="shared" si="1112"/>
        <v>37</v>
      </c>
      <c r="N5494" s="437">
        <f t="shared" si="1118"/>
        <v>11</v>
      </c>
      <c r="O5494" s="437"/>
      <c r="P5494" s="430" t="str">
        <f t="shared" si="1113"/>
        <v/>
      </c>
      <c r="U5494" s="177">
        <v>5</v>
      </c>
      <c r="V5494" s="177" t="s">
        <v>2614</v>
      </c>
      <c r="W5494" s="177" t="s">
        <v>2626</v>
      </c>
      <c r="X5494" s="177" t="s">
        <v>2627</v>
      </c>
      <c r="Y5494" s="177" t="s">
        <v>2628</v>
      </c>
      <c r="Z5494" s="177" t="s">
        <v>7206</v>
      </c>
      <c r="AA5494" s="525" t="s">
        <v>2629</v>
      </c>
      <c r="AB5494" s="399" t="str">
        <f t="shared" si="1114"/>
        <v>DC2KV82</v>
      </c>
      <c r="AC5494" s="399" t="str">
        <f t="shared" si="1115"/>
        <v>DC2KV82-DC</v>
      </c>
      <c r="AD5494" t="str">
        <f>Y5494&amp;"-"&amp;VLOOKUP(AC5494,'LICH THI'!C:AA,9,0)</f>
        <v>63DCKT3321-42474</v>
      </c>
      <c r="AE5494">
        <f t="shared" si="1116"/>
        <v>1</v>
      </c>
    </row>
    <row r="5495" spans="1:31" x14ac:dyDescent="0.25">
      <c r="A5495" s="436" t="str">
        <f t="shared" si="1106"/>
        <v>DC2KV82-DC-48</v>
      </c>
      <c r="B5495" s="436">
        <f>COUNTIF(AC$4:AC5495,AC5495)</f>
        <v>48</v>
      </c>
      <c r="C5495" s="436" t="str">
        <f t="shared" si="1107"/>
        <v>DC2KV82-DC</v>
      </c>
      <c r="D5495" s="436">
        <f>VLOOKUP(C5495,'LICH THI'!C:AA,12,0)</f>
        <v>58</v>
      </c>
      <c r="E5495" s="436">
        <f>VLOOKUP(C5495,'LICH THI'!C:AA,13,0)</f>
        <v>45</v>
      </c>
      <c r="F5495" s="436">
        <f t="shared" si="1117"/>
        <v>13</v>
      </c>
      <c r="G5495" s="436">
        <f>VLOOKUP(C5495,'LICH THI'!C:AA,14,0)</f>
        <v>2</v>
      </c>
      <c r="H5495" s="436">
        <f t="shared" si="1108"/>
        <v>2</v>
      </c>
      <c r="I5495" s="436" t="str">
        <f t="shared" si="1109"/>
        <v>Bùi Thị Thúy</v>
      </c>
      <c r="J5495" s="436"/>
      <c r="K5495" s="436">
        <f t="shared" si="1110"/>
        <v>1</v>
      </c>
      <c r="L5495" s="436" t="str">
        <f t="shared" si="1111"/>
        <v>DC2KV82-DC-1</v>
      </c>
      <c r="M5495" s="436">
        <f t="shared" si="1112"/>
        <v>37</v>
      </c>
      <c r="N5495" s="437">
        <f t="shared" si="1118"/>
        <v>12</v>
      </c>
      <c r="O5495" s="437"/>
      <c r="P5495" s="430" t="str">
        <f t="shared" si="1113"/>
        <v/>
      </c>
      <c r="U5495" s="177">
        <v>6</v>
      </c>
      <c r="V5495" s="177" t="s">
        <v>2614</v>
      </c>
      <c r="W5495" s="177" t="s">
        <v>2630</v>
      </c>
      <c r="X5495" s="177" t="s">
        <v>2631</v>
      </c>
      <c r="Y5495" s="177" t="s">
        <v>2632</v>
      </c>
      <c r="Z5495" s="177" t="s">
        <v>7206</v>
      </c>
      <c r="AA5495" s="525" t="s">
        <v>2633</v>
      </c>
      <c r="AB5495" s="399" t="str">
        <f t="shared" si="1114"/>
        <v>DC2KV82</v>
      </c>
      <c r="AC5495" s="399" t="str">
        <f t="shared" si="1115"/>
        <v>DC2KV82-DC</v>
      </c>
      <c r="AD5495" t="str">
        <f>Y5495&amp;"-"&amp;VLOOKUP(AC5495,'LICH THI'!C:AA,9,0)</f>
        <v>63DCKT3043-42474</v>
      </c>
      <c r="AE5495">
        <f t="shared" si="1116"/>
        <v>1</v>
      </c>
    </row>
    <row r="5496" spans="1:31" x14ac:dyDescent="0.25">
      <c r="A5496" s="436" t="str">
        <f t="shared" si="1106"/>
        <v>DC2KV82-DC-49</v>
      </c>
      <c r="B5496" s="436">
        <f>COUNTIF(AC$4:AC5496,AC5496)</f>
        <v>49</v>
      </c>
      <c r="C5496" s="436" t="str">
        <f t="shared" si="1107"/>
        <v>DC2KV82-DC</v>
      </c>
      <c r="D5496" s="436">
        <f>VLOOKUP(C5496,'LICH THI'!C:AA,12,0)</f>
        <v>58</v>
      </c>
      <c r="E5496" s="436">
        <f>VLOOKUP(C5496,'LICH THI'!C:AA,13,0)</f>
        <v>45</v>
      </c>
      <c r="F5496" s="436">
        <f t="shared" si="1117"/>
        <v>13</v>
      </c>
      <c r="G5496" s="436">
        <f>VLOOKUP(C5496,'LICH THI'!C:AA,14,0)</f>
        <v>2</v>
      </c>
      <c r="H5496" s="436">
        <f t="shared" si="1108"/>
        <v>2</v>
      </c>
      <c r="I5496" s="436" t="str">
        <f t="shared" si="1109"/>
        <v>Đinh Thị Trang</v>
      </c>
      <c r="J5496" s="436"/>
      <c r="K5496" s="436">
        <f t="shared" si="1110"/>
        <v>1</v>
      </c>
      <c r="L5496" s="436" t="str">
        <f t="shared" si="1111"/>
        <v>DC2KV82-DC-1</v>
      </c>
      <c r="M5496" s="436">
        <f t="shared" si="1112"/>
        <v>37</v>
      </c>
      <c r="N5496" s="437">
        <f t="shared" si="1118"/>
        <v>13</v>
      </c>
      <c r="O5496" s="437"/>
      <c r="P5496" s="430" t="str">
        <f t="shared" si="1113"/>
        <v/>
      </c>
      <c r="U5496" s="177">
        <v>74</v>
      </c>
      <c r="V5496" s="177" t="s">
        <v>3088</v>
      </c>
      <c r="W5496" s="177" t="s">
        <v>3393</v>
      </c>
      <c r="X5496" s="177" t="s">
        <v>2694</v>
      </c>
      <c r="Y5496" s="177" t="s">
        <v>5642</v>
      </c>
      <c r="Z5496" s="177" t="s">
        <v>7206</v>
      </c>
      <c r="AA5496" s="525" t="s">
        <v>5229</v>
      </c>
      <c r="AB5496" s="399" t="str">
        <f t="shared" si="1114"/>
        <v>DC2KV82</v>
      </c>
      <c r="AC5496" s="399" t="str">
        <f t="shared" si="1115"/>
        <v>DC2KV82-DC</v>
      </c>
      <c r="AD5496" t="str">
        <f>Y5496&amp;"-"&amp;VLOOKUP(AC5496,'LICH THI'!C:AA,9,0)</f>
        <v>63DCQT3041-42474</v>
      </c>
      <c r="AE5496">
        <f t="shared" si="1116"/>
        <v>1</v>
      </c>
    </row>
    <row r="5497" spans="1:31" x14ac:dyDescent="0.25">
      <c r="A5497" s="436" t="str">
        <f t="shared" si="1106"/>
        <v>DC2KV82-DC-50</v>
      </c>
      <c r="B5497" s="436">
        <f>COUNTIF(AC$4:AC5497,AC5497)</f>
        <v>50</v>
      </c>
      <c r="C5497" s="436" t="str">
        <f t="shared" si="1107"/>
        <v>DC2KV82-DC</v>
      </c>
      <c r="D5497" s="436">
        <f>VLOOKUP(C5497,'LICH THI'!C:AA,12,0)</f>
        <v>58</v>
      </c>
      <c r="E5497" s="436">
        <f>VLOOKUP(C5497,'LICH THI'!C:AA,13,0)</f>
        <v>45</v>
      </c>
      <c r="F5497" s="436">
        <f t="shared" si="1117"/>
        <v>13</v>
      </c>
      <c r="G5497" s="436">
        <f>VLOOKUP(C5497,'LICH THI'!C:AA,14,0)</f>
        <v>2</v>
      </c>
      <c r="H5497" s="436">
        <f t="shared" si="1108"/>
        <v>2</v>
      </c>
      <c r="I5497" s="436" t="str">
        <f t="shared" si="1109"/>
        <v>Mai Thị Trang</v>
      </c>
      <c r="J5497" s="436"/>
      <c r="K5497" s="436">
        <f t="shared" si="1110"/>
        <v>1</v>
      </c>
      <c r="L5497" s="436" t="str">
        <f t="shared" si="1111"/>
        <v>DC2KV82-DC-1</v>
      </c>
      <c r="M5497" s="436">
        <f t="shared" si="1112"/>
        <v>37</v>
      </c>
      <c r="N5497" s="437">
        <f t="shared" si="1118"/>
        <v>1</v>
      </c>
      <c r="O5497" s="437"/>
      <c r="P5497" s="430" t="str">
        <f t="shared" si="1113"/>
        <v/>
      </c>
      <c r="U5497" s="177">
        <v>16</v>
      </c>
      <c r="V5497" s="177" t="s">
        <v>2642</v>
      </c>
      <c r="W5497" s="177" t="s">
        <v>3252</v>
      </c>
      <c r="X5497" s="177" t="s">
        <v>2694</v>
      </c>
      <c r="Y5497" s="177" t="s">
        <v>3253</v>
      </c>
      <c r="Z5497" s="177" t="s">
        <v>7206</v>
      </c>
      <c r="AA5497" s="525" t="s">
        <v>3234</v>
      </c>
      <c r="AB5497" s="399" t="str">
        <f t="shared" si="1114"/>
        <v>DC2KV82</v>
      </c>
      <c r="AC5497" s="399" t="str">
        <f t="shared" si="1115"/>
        <v>DC2KV82-DC</v>
      </c>
      <c r="AD5497" t="str">
        <f>Y5497&amp;"-"&amp;VLOOKUP(AC5497,'LICH THI'!C:AA,9,0)</f>
        <v>63DCKT3151-42474</v>
      </c>
      <c r="AE5497">
        <f t="shared" si="1116"/>
        <v>1</v>
      </c>
    </row>
    <row r="5498" spans="1:31" x14ac:dyDescent="0.25">
      <c r="A5498" s="436" t="str">
        <f t="shared" si="1106"/>
        <v>DC2KV82-DC-51</v>
      </c>
      <c r="B5498" s="436">
        <f>COUNTIF(AC$4:AC5498,AC5498)</f>
        <v>51</v>
      </c>
      <c r="C5498" s="436" t="str">
        <f t="shared" si="1107"/>
        <v>DC2KV82-DC</v>
      </c>
      <c r="D5498" s="436">
        <f>VLOOKUP(C5498,'LICH THI'!C:AA,12,0)</f>
        <v>58</v>
      </c>
      <c r="E5498" s="436">
        <f>VLOOKUP(C5498,'LICH THI'!C:AA,13,0)</f>
        <v>45</v>
      </c>
      <c r="F5498" s="436">
        <f t="shared" si="1117"/>
        <v>13</v>
      </c>
      <c r="G5498" s="436">
        <f>VLOOKUP(C5498,'LICH THI'!C:AA,14,0)</f>
        <v>2</v>
      </c>
      <c r="H5498" s="436">
        <f t="shared" si="1108"/>
        <v>2</v>
      </c>
      <c r="I5498" s="436" t="str">
        <f t="shared" si="1109"/>
        <v>Nguyễn Thị Cẩm Trang</v>
      </c>
      <c r="J5498" s="436"/>
      <c r="K5498" s="436">
        <f t="shared" si="1110"/>
        <v>1</v>
      </c>
      <c r="L5498" s="436" t="str">
        <f t="shared" si="1111"/>
        <v>DC2KV82-DC-1</v>
      </c>
      <c r="M5498" s="436">
        <f t="shared" si="1112"/>
        <v>37</v>
      </c>
      <c r="N5498" s="437">
        <f t="shared" si="1118"/>
        <v>2</v>
      </c>
      <c r="O5498" s="437"/>
      <c r="P5498" s="430" t="str">
        <f t="shared" si="1113"/>
        <v/>
      </c>
      <c r="U5498" s="177">
        <v>66</v>
      </c>
      <c r="V5498" s="177" t="s">
        <v>3046</v>
      </c>
      <c r="W5498" s="177" t="s">
        <v>3070</v>
      </c>
      <c r="X5498" s="177" t="s">
        <v>2694</v>
      </c>
      <c r="Y5498" s="177" t="s">
        <v>3071</v>
      </c>
      <c r="Z5498" s="177" t="s">
        <v>7206</v>
      </c>
      <c r="AA5498" s="525" t="s">
        <v>3072</v>
      </c>
      <c r="AB5498" s="399" t="str">
        <f t="shared" si="1114"/>
        <v>DC2KV82</v>
      </c>
      <c r="AC5498" s="399" t="str">
        <f t="shared" si="1115"/>
        <v>DC2KV82-DC</v>
      </c>
      <c r="AD5498" t="str">
        <f>Y5498&amp;"-"&amp;VLOOKUP(AC5498,'LICH THI'!C:AA,9,0)</f>
        <v>63DCKT3261-42474</v>
      </c>
      <c r="AE5498">
        <f t="shared" si="1116"/>
        <v>1</v>
      </c>
    </row>
    <row r="5499" spans="1:31" x14ac:dyDescent="0.25">
      <c r="A5499" s="436" t="str">
        <f t="shared" si="1106"/>
        <v>DC2KV82-DC-52</v>
      </c>
      <c r="B5499" s="436">
        <f>COUNTIF(AC$4:AC5499,AC5499)</f>
        <v>52</v>
      </c>
      <c r="C5499" s="436" t="str">
        <f t="shared" si="1107"/>
        <v>DC2KV82-DC</v>
      </c>
      <c r="D5499" s="436">
        <f>VLOOKUP(C5499,'LICH THI'!C:AA,12,0)</f>
        <v>58</v>
      </c>
      <c r="E5499" s="436">
        <f>VLOOKUP(C5499,'LICH THI'!C:AA,13,0)</f>
        <v>45</v>
      </c>
      <c r="F5499" s="436">
        <f t="shared" si="1117"/>
        <v>13</v>
      </c>
      <c r="G5499" s="436">
        <f>VLOOKUP(C5499,'LICH THI'!C:AA,14,0)</f>
        <v>2</v>
      </c>
      <c r="H5499" s="436">
        <f t="shared" si="1108"/>
        <v>2</v>
      </c>
      <c r="I5499" s="436" t="str">
        <f t="shared" si="1109"/>
        <v>Nguyễn Thị Huyền Trang</v>
      </c>
      <c r="J5499" s="436"/>
      <c r="K5499" s="436">
        <f t="shared" si="1110"/>
        <v>1</v>
      </c>
      <c r="L5499" s="436" t="str">
        <f t="shared" si="1111"/>
        <v>DC2KV82-DC-1</v>
      </c>
      <c r="M5499" s="436">
        <f t="shared" si="1112"/>
        <v>37</v>
      </c>
      <c r="N5499" s="437">
        <f t="shared" si="1118"/>
        <v>3</v>
      </c>
      <c r="O5499" s="437"/>
      <c r="P5499" s="430" t="str">
        <f t="shared" si="1113"/>
        <v/>
      </c>
      <c r="U5499" s="177">
        <v>20</v>
      </c>
      <c r="V5499" s="177" t="s">
        <v>2700</v>
      </c>
      <c r="W5499" s="177" t="s">
        <v>2704</v>
      </c>
      <c r="X5499" s="177" t="s">
        <v>2694</v>
      </c>
      <c r="Y5499" s="177" t="s">
        <v>2705</v>
      </c>
      <c r="Z5499" s="177" t="s">
        <v>7206</v>
      </c>
      <c r="AA5499" s="525" t="s">
        <v>2706</v>
      </c>
      <c r="AB5499" s="399" t="str">
        <f t="shared" si="1114"/>
        <v>DC2KV82</v>
      </c>
      <c r="AC5499" s="399" t="str">
        <f t="shared" si="1115"/>
        <v>DC2KV82-DC</v>
      </c>
      <c r="AD5499" t="str">
        <f>Y5499&amp;"-"&amp;VLOOKUP(AC5499,'LICH THI'!C:AA,9,0)</f>
        <v>63DCKT3150-42474</v>
      </c>
      <c r="AE5499">
        <f t="shared" si="1116"/>
        <v>1</v>
      </c>
    </row>
    <row r="5500" spans="1:31" x14ac:dyDescent="0.25">
      <c r="A5500" s="436" t="str">
        <f t="shared" si="1106"/>
        <v>DC2KV82-DC-53</v>
      </c>
      <c r="B5500" s="436">
        <f>COUNTIF(AC$4:AC5500,AC5500)</f>
        <v>53</v>
      </c>
      <c r="C5500" s="436" t="str">
        <f t="shared" si="1107"/>
        <v>DC2KV82-DC</v>
      </c>
      <c r="D5500" s="436">
        <f>VLOOKUP(C5500,'LICH THI'!C:AA,12,0)</f>
        <v>58</v>
      </c>
      <c r="E5500" s="436">
        <f>VLOOKUP(C5500,'LICH THI'!C:AA,13,0)</f>
        <v>45</v>
      </c>
      <c r="F5500" s="436">
        <f t="shared" si="1117"/>
        <v>13</v>
      </c>
      <c r="G5500" s="436">
        <f>VLOOKUP(C5500,'LICH THI'!C:AA,14,0)</f>
        <v>2</v>
      </c>
      <c r="H5500" s="436">
        <f t="shared" si="1108"/>
        <v>2</v>
      </c>
      <c r="I5500" s="436" t="str">
        <f t="shared" si="1109"/>
        <v>Nguyễn Thị Việt Trinh</v>
      </c>
      <c r="J5500" s="436"/>
      <c r="K5500" s="436">
        <f t="shared" si="1110"/>
        <v>1</v>
      </c>
      <c r="L5500" s="436" t="str">
        <f t="shared" si="1111"/>
        <v>DC2KV82-DC-1</v>
      </c>
      <c r="M5500" s="436">
        <f t="shared" si="1112"/>
        <v>37</v>
      </c>
      <c r="N5500" s="437">
        <f t="shared" si="1118"/>
        <v>4</v>
      </c>
      <c r="O5500" s="437"/>
      <c r="P5500" s="430" t="str">
        <f t="shared" si="1113"/>
        <v/>
      </c>
      <c r="U5500" s="177">
        <v>17</v>
      </c>
      <c r="V5500" s="177" t="s">
        <v>2642</v>
      </c>
      <c r="W5500" s="177" t="s">
        <v>3696</v>
      </c>
      <c r="X5500" s="177" t="s">
        <v>3697</v>
      </c>
      <c r="Y5500" s="177" t="s">
        <v>3698</v>
      </c>
      <c r="Z5500" s="177" t="s">
        <v>7206</v>
      </c>
      <c r="AA5500" s="525" t="s">
        <v>3699</v>
      </c>
      <c r="AB5500" s="399" t="str">
        <f t="shared" si="1114"/>
        <v>DC2KV82</v>
      </c>
      <c r="AC5500" s="399" t="str">
        <f t="shared" si="1115"/>
        <v>DC2KV82-DC</v>
      </c>
      <c r="AD5500" t="str">
        <f>Y5500&amp;"-"&amp;VLOOKUP(AC5500,'LICH THI'!C:AA,9,0)</f>
        <v>63DCKT3198-42474</v>
      </c>
      <c r="AE5500">
        <f t="shared" si="1116"/>
        <v>1</v>
      </c>
    </row>
    <row r="5501" spans="1:31" x14ac:dyDescent="0.25">
      <c r="A5501" s="436" t="str">
        <f t="shared" si="1106"/>
        <v>DC2KV82-DC-54</v>
      </c>
      <c r="B5501" s="436">
        <f>COUNTIF(AC$4:AC5501,AC5501)</f>
        <v>54</v>
      </c>
      <c r="C5501" s="436" t="str">
        <f t="shared" si="1107"/>
        <v>DC2KV82-DC</v>
      </c>
      <c r="D5501" s="436">
        <f>VLOOKUP(C5501,'LICH THI'!C:AA,12,0)</f>
        <v>58</v>
      </c>
      <c r="E5501" s="436">
        <f>VLOOKUP(C5501,'LICH THI'!C:AA,13,0)</f>
        <v>45</v>
      </c>
      <c r="F5501" s="436">
        <f t="shared" si="1117"/>
        <v>13</v>
      </c>
      <c r="G5501" s="436">
        <f>VLOOKUP(C5501,'LICH THI'!C:AA,14,0)</f>
        <v>2</v>
      </c>
      <c r="H5501" s="436">
        <f t="shared" si="1108"/>
        <v>2</v>
      </c>
      <c r="I5501" s="436" t="str">
        <f t="shared" si="1109"/>
        <v>Nguyễn Văn Trường</v>
      </c>
      <c r="J5501" s="436"/>
      <c r="K5501" s="436">
        <f t="shared" si="1110"/>
        <v>1</v>
      </c>
      <c r="L5501" s="436" t="str">
        <f t="shared" si="1111"/>
        <v>DC2KV82-DC-1</v>
      </c>
      <c r="M5501" s="436">
        <f t="shared" si="1112"/>
        <v>37</v>
      </c>
      <c r="N5501" s="437">
        <f t="shared" si="1118"/>
        <v>5</v>
      </c>
      <c r="O5501" s="437"/>
      <c r="P5501" s="430" t="str">
        <f t="shared" si="1113"/>
        <v/>
      </c>
      <c r="U5501" s="177">
        <v>43</v>
      </c>
      <c r="V5501" s="177" t="s">
        <v>3019</v>
      </c>
      <c r="W5501" s="177" t="s">
        <v>2741</v>
      </c>
      <c r="X5501" s="177" t="s">
        <v>3443</v>
      </c>
      <c r="Y5501" s="177" t="s">
        <v>3877</v>
      </c>
      <c r="Z5501" s="177" t="s">
        <v>7206</v>
      </c>
      <c r="AA5501" s="525" t="s">
        <v>3878</v>
      </c>
      <c r="AB5501" s="399" t="str">
        <f t="shared" si="1114"/>
        <v>DC2KV82</v>
      </c>
      <c r="AC5501" s="399" t="str">
        <f t="shared" si="1115"/>
        <v>DC2KV82-DC</v>
      </c>
      <c r="AD5501" t="str">
        <f>Y5501&amp;"-"&amp;VLOOKUP(AC5501,'LICH THI'!C:AA,9,0)</f>
        <v>64DCQT3115-42474</v>
      </c>
      <c r="AE5501">
        <f t="shared" si="1116"/>
        <v>1</v>
      </c>
    </row>
    <row r="5502" spans="1:31" x14ac:dyDescent="0.25">
      <c r="A5502" s="436" t="str">
        <f t="shared" si="1106"/>
        <v>DC2KV82-DC-55</v>
      </c>
      <c r="B5502" s="436">
        <f>COUNTIF(AC$4:AC5502,AC5502)</f>
        <v>55</v>
      </c>
      <c r="C5502" s="436" t="str">
        <f t="shared" si="1107"/>
        <v>DC2KV82-DC</v>
      </c>
      <c r="D5502" s="436">
        <f>VLOOKUP(C5502,'LICH THI'!C:AA,12,0)</f>
        <v>58</v>
      </c>
      <c r="E5502" s="436">
        <f>VLOOKUP(C5502,'LICH THI'!C:AA,13,0)</f>
        <v>45</v>
      </c>
      <c r="F5502" s="436">
        <f t="shared" si="1117"/>
        <v>13</v>
      </c>
      <c r="G5502" s="436">
        <f>VLOOKUP(C5502,'LICH THI'!C:AA,14,0)</f>
        <v>2</v>
      </c>
      <c r="H5502" s="436">
        <f t="shared" si="1108"/>
        <v>2</v>
      </c>
      <c r="I5502" s="436" t="str">
        <f t="shared" si="1109"/>
        <v>Lê Thị Bảo Yến</v>
      </c>
      <c r="J5502" s="436"/>
      <c r="K5502" s="436">
        <f t="shared" si="1110"/>
        <v>1</v>
      </c>
      <c r="L5502" s="436" t="str">
        <f t="shared" si="1111"/>
        <v>DC2KV82-DC-1</v>
      </c>
      <c r="M5502" s="436">
        <f t="shared" si="1112"/>
        <v>37</v>
      </c>
      <c r="N5502" s="437">
        <f t="shared" si="1118"/>
        <v>6</v>
      </c>
      <c r="O5502" s="437"/>
      <c r="P5502" s="430" t="str">
        <f t="shared" si="1113"/>
        <v/>
      </c>
      <c r="U5502" s="177">
        <v>22</v>
      </c>
      <c r="V5502" s="177" t="s">
        <v>2707</v>
      </c>
      <c r="W5502" s="177" t="s">
        <v>4461</v>
      </c>
      <c r="X5502" s="177" t="s">
        <v>2639</v>
      </c>
      <c r="Y5502" s="177" t="s">
        <v>4462</v>
      </c>
      <c r="Z5502" s="177" t="s">
        <v>7206</v>
      </c>
      <c r="AA5502" s="525" t="s">
        <v>4463</v>
      </c>
      <c r="AB5502" s="399" t="str">
        <f t="shared" si="1114"/>
        <v>DC2KV82</v>
      </c>
      <c r="AC5502" s="399" t="str">
        <f t="shared" si="1115"/>
        <v>DC2KV82-DC</v>
      </c>
      <c r="AD5502" t="str">
        <f>Y5502&amp;"-"&amp;VLOOKUP(AC5502,'LICH THI'!C:AA,9,0)</f>
        <v>63DCQT3121-42474</v>
      </c>
      <c r="AE5502">
        <f t="shared" si="1116"/>
        <v>1</v>
      </c>
    </row>
    <row r="5503" spans="1:31" x14ac:dyDescent="0.25">
      <c r="A5503" s="436" t="str">
        <f t="shared" si="1106"/>
        <v>DC2KV82-DC-56</v>
      </c>
      <c r="B5503" s="436">
        <f>COUNTIF(AC$4:AC5503,AC5503)</f>
        <v>56</v>
      </c>
      <c r="C5503" s="436" t="str">
        <f t="shared" si="1107"/>
        <v>DC2KV82-DC</v>
      </c>
      <c r="D5503" s="436">
        <f>VLOOKUP(C5503,'LICH THI'!C:AA,12,0)</f>
        <v>58</v>
      </c>
      <c r="E5503" s="436">
        <f>VLOOKUP(C5503,'LICH THI'!C:AA,13,0)</f>
        <v>45</v>
      </c>
      <c r="F5503" s="436">
        <f t="shared" si="1117"/>
        <v>13</v>
      </c>
      <c r="G5503" s="436">
        <f>VLOOKUP(C5503,'LICH THI'!C:AA,14,0)</f>
        <v>2</v>
      </c>
      <c r="H5503" s="436">
        <f t="shared" si="1108"/>
        <v>2</v>
      </c>
      <c r="I5503" s="436" t="str">
        <f t="shared" si="1109"/>
        <v>Nguyễn Thị Hải Yến</v>
      </c>
      <c r="J5503" s="436"/>
      <c r="K5503" s="436">
        <f t="shared" si="1110"/>
        <v>1</v>
      </c>
      <c r="L5503" s="436" t="str">
        <f t="shared" si="1111"/>
        <v>DC2KV82-DC-1</v>
      </c>
      <c r="M5503" s="436">
        <f t="shared" si="1112"/>
        <v>37</v>
      </c>
      <c r="N5503" s="437">
        <f t="shared" si="1118"/>
        <v>7</v>
      </c>
      <c r="O5503" s="437"/>
      <c r="P5503" s="430" t="str">
        <f t="shared" si="1113"/>
        <v/>
      </c>
      <c r="U5503" s="177">
        <v>67</v>
      </c>
      <c r="V5503" s="177" t="s">
        <v>3046</v>
      </c>
      <c r="W5503" s="177" t="s">
        <v>4753</v>
      </c>
      <c r="X5503" s="177" t="s">
        <v>2639</v>
      </c>
      <c r="Y5503" s="177" t="s">
        <v>5716</v>
      </c>
      <c r="Z5503" s="177" t="s">
        <v>7206</v>
      </c>
      <c r="AA5503" s="525" t="s">
        <v>5717</v>
      </c>
      <c r="AB5503" s="399" t="str">
        <f t="shared" si="1114"/>
        <v>DC2KV82</v>
      </c>
      <c r="AC5503" s="399" t="str">
        <f t="shared" si="1115"/>
        <v>DC2KV82-DC</v>
      </c>
      <c r="AD5503" t="str">
        <f>Y5503&amp;"-"&amp;VLOOKUP(AC5503,'LICH THI'!C:AA,9,0)</f>
        <v>63DCKT3354-42474</v>
      </c>
      <c r="AE5503">
        <f t="shared" si="1116"/>
        <v>1</v>
      </c>
    </row>
    <row r="5504" spans="1:31" x14ac:dyDescent="0.25">
      <c r="A5504" s="436" t="str">
        <f t="shared" si="1106"/>
        <v>DC2KV82-DC-57</v>
      </c>
      <c r="B5504" s="436">
        <f>COUNTIF(AC$4:AC5504,AC5504)</f>
        <v>57</v>
      </c>
      <c r="C5504" s="436" t="str">
        <f t="shared" si="1107"/>
        <v>DC2KV82-DC</v>
      </c>
      <c r="D5504" s="436">
        <f>VLOOKUP(C5504,'LICH THI'!C:AA,12,0)</f>
        <v>58</v>
      </c>
      <c r="E5504" s="436">
        <f>VLOOKUP(C5504,'LICH THI'!C:AA,13,0)</f>
        <v>45</v>
      </c>
      <c r="F5504" s="436">
        <f t="shared" si="1117"/>
        <v>13</v>
      </c>
      <c r="G5504" s="436">
        <f>VLOOKUP(C5504,'LICH THI'!C:AA,14,0)</f>
        <v>2</v>
      </c>
      <c r="H5504" s="436">
        <f t="shared" si="1108"/>
        <v>2</v>
      </c>
      <c r="I5504" s="436" t="str">
        <f t="shared" si="1109"/>
        <v>Phan Thị Hải Yến</v>
      </c>
      <c r="J5504" s="436"/>
      <c r="K5504" s="436">
        <f t="shared" si="1110"/>
        <v>1</v>
      </c>
      <c r="L5504" s="436" t="str">
        <f t="shared" si="1111"/>
        <v>DC2KV82-DC-1</v>
      </c>
      <c r="M5504" s="436">
        <f t="shared" si="1112"/>
        <v>37</v>
      </c>
      <c r="N5504" s="437">
        <f t="shared" si="1118"/>
        <v>8</v>
      </c>
      <c r="O5504" s="437"/>
      <c r="P5504" s="430" t="str">
        <f t="shared" si="1113"/>
        <v/>
      </c>
      <c r="U5504" s="177">
        <v>23</v>
      </c>
      <c r="V5504" s="177" t="s">
        <v>2707</v>
      </c>
      <c r="W5504" s="177" t="s">
        <v>6034</v>
      </c>
      <c r="X5504" s="177" t="s">
        <v>2639</v>
      </c>
      <c r="Y5504" s="177" t="s">
        <v>6035</v>
      </c>
      <c r="Z5504" s="177" t="s">
        <v>7206</v>
      </c>
      <c r="AA5504" s="525" t="s">
        <v>6036</v>
      </c>
      <c r="AB5504" s="399" t="str">
        <f t="shared" si="1114"/>
        <v>DC2KV82</v>
      </c>
      <c r="AC5504" s="399" t="str">
        <f t="shared" si="1115"/>
        <v>DC2KV82-DC</v>
      </c>
      <c r="AD5504" t="str">
        <f>Y5504&amp;"-"&amp;VLOOKUP(AC5504,'LICH THI'!C:AA,9,0)</f>
        <v>63DCQT3120-42474</v>
      </c>
      <c r="AE5504">
        <f t="shared" si="1116"/>
        <v>1</v>
      </c>
    </row>
    <row r="5505" spans="1:31" x14ac:dyDescent="0.25">
      <c r="A5505" s="436" t="str">
        <f t="shared" si="1106"/>
        <v>DC2KV82-DC-58</v>
      </c>
      <c r="B5505" s="436">
        <f>COUNTIF(AC$4:AC5505,AC5505)</f>
        <v>58</v>
      </c>
      <c r="C5505" s="436" t="str">
        <f t="shared" si="1107"/>
        <v>DC2KV82-DC</v>
      </c>
      <c r="D5505" s="436">
        <f>VLOOKUP(C5505,'LICH THI'!C:AA,12,0)</f>
        <v>58</v>
      </c>
      <c r="E5505" s="436">
        <f>VLOOKUP(C5505,'LICH THI'!C:AA,13,0)</f>
        <v>45</v>
      </c>
      <c r="F5505" s="436">
        <f t="shared" si="1117"/>
        <v>13</v>
      </c>
      <c r="G5505" s="436">
        <f>VLOOKUP(C5505,'LICH THI'!C:AA,14,0)</f>
        <v>2</v>
      </c>
      <c r="H5505" s="436">
        <f t="shared" si="1108"/>
        <v>2</v>
      </c>
      <c r="I5505" s="436" t="str">
        <f t="shared" si="1109"/>
        <v>Vũ Thị Hải Yến</v>
      </c>
      <c r="J5505" s="436"/>
      <c r="K5505" s="436">
        <f t="shared" si="1110"/>
        <v>1</v>
      </c>
      <c r="L5505" s="436" t="str">
        <f t="shared" si="1111"/>
        <v>DC2KV82-DC-1</v>
      </c>
      <c r="M5505" s="436">
        <f t="shared" si="1112"/>
        <v>37</v>
      </c>
      <c r="N5505" s="437">
        <f t="shared" si="1118"/>
        <v>9</v>
      </c>
      <c r="O5505" s="437"/>
      <c r="P5505" s="430" t="str">
        <f t="shared" si="1113"/>
        <v/>
      </c>
      <c r="U5505" s="177">
        <v>8</v>
      </c>
      <c r="V5505" s="177" t="s">
        <v>2614</v>
      </c>
      <c r="W5505" s="177" t="s">
        <v>2638</v>
      </c>
      <c r="X5505" s="177" t="s">
        <v>2639</v>
      </c>
      <c r="Y5505" s="177" t="s">
        <v>2640</v>
      </c>
      <c r="Z5505" s="177" t="s">
        <v>7206</v>
      </c>
      <c r="AA5505" s="525" t="s">
        <v>2641</v>
      </c>
      <c r="AB5505" s="399" t="str">
        <f t="shared" si="1114"/>
        <v>DC2KV82</v>
      </c>
      <c r="AC5505" s="399" t="str">
        <f t="shared" si="1115"/>
        <v>DC2KV82-DC</v>
      </c>
      <c r="AD5505" t="str">
        <f>Y5505&amp;"-"&amp;VLOOKUP(AC5505,'LICH THI'!C:AA,9,0)</f>
        <v>63DCKT3358-42474</v>
      </c>
      <c r="AE5505">
        <f t="shared" si="1116"/>
        <v>1</v>
      </c>
    </row>
    <row r="5506" spans="1:31" x14ac:dyDescent="0.25">
      <c r="A5506" s="436" t="str">
        <f t="shared" si="1106"/>
        <v>DC2KV82-DL-1</v>
      </c>
      <c r="B5506" s="436">
        <f>COUNTIF(AC$4:AC5506,AC5506)</f>
        <v>1</v>
      </c>
      <c r="C5506" s="436" t="str">
        <f t="shared" si="1107"/>
        <v>DC2KV82-DL</v>
      </c>
      <c r="D5506" s="436">
        <f>VLOOKUP(C5506,'LICH THI'!C:AA,12,0)</f>
        <v>16</v>
      </c>
      <c r="E5506" s="436">
        <f>VLOOKUP(C5506,'LICH THI'!C:AA,13,0)</f>
        <v>16</v>
      </c>
      <c r="F5506" s="436">
        <f t="shared" si="1117"/>
        <v>16</v>
      </c>
      <c r="G5506" s="436">
        <f>VLOOKUP(C5506,'LICH THI'!C:AA,14,0)</f>
        <v>1</v>
      </c>
      <c r="H5506" s="436">
        <f t="shared" si="1108"/>
        <v>1</v>
      </c>
      <c r="I5506" s="436" t="str">
        <f t="shared" si="1109"/>
        <v>Nguyễn Thị Vân Anh</v>
      </c>
      <c r="J5506" s="436"/>
      <c r="K5506" s="436">
        <f t="shared" si="1110"/>
        <v>1</v>
      </c>
      <c r="L5506" s="436" t="str">
        <f t="shared" si="1111"/>
        <v>DC2KV82-DL-1</v>
      </c>
      <c r="M5506" s="436">
        <f t="shared" si="1112"/>
        <v>2</v>
      </c>
      <c r="N5506" s="437">
        <f t="shared" si="1118"/>
        <v>16</v>
      </c>
      <c r="O5506" s="437"/>
      <c r="P5506" s="430" t="str">
        <f t="shared" si="1113"/>
        <v/>
      </c>
      <c r="U5506" s="177">
        <v>48</v>
      </c>
      <c r="V5506" s="177" t="s">
        <v>4464</v>
      </c>
      <c r="W5506" s="177" t="s">
        <v>6350</v>
      </c>
      <c r="X5506" s="177" t="s">
        <v>2611</v>
      </c>
      <c r="Y5506" s="177" t="s">
        <v>6351</v>
      </c>
      <c r="Z5506" s="177" t="s">
        <v>7206</v>
      </c>
      <c r="AA5506" s="525" t="s">
        <v>6352</v>
      </c>
      <c r="AB5506" s="399" t="str">
        <f t="shared" si="1114"/>
        <v>DC2KV82</v>
      </c>
      <c r="AC5506" s="399" t="str">
        <f t="shared" si="1115"/>
        <v>DC2KV82-DL</v>
      </c>
      <c r="AD5506" t="str">
        <f>Y5506&amp;"-"&amp;VLOOKUP(AC5506,'LICH THI'!C:AA,9,0)</f>
        <v>65DLKT21116-42474</v>
      </c>
      <c r="AE5506">
        <f t="shared" si="1116"/>
        <v>1</v>
      </c>
    </row>
    <row r="5507" spans="1:31" x14ac:dyDescent="0.25">
      <c r="A5507" s="436" t="str">
        <f t="shared" si="1106"/>
        <v>DC2KV82-DL-2</v>
      </c>
      <c r="B5507" s="436">
        <f>COUNTIF(AC$4:AC5507,AC5507)</f>
        <v>2</v>
      </c>
      <c r="C5507" s="436" t="str">
        <f t="shared" si="1107"/>
        <v>DC2KV82-DL</v>
      </c>
      <c r="D5507" s="436">
        <f>VLOOKUP(C5507,'LICH THI'!C:AA,12,0)</f>
        <v>16</v>
      </c>
      <c r="E5507" s="436">
        <f>VLOOKUP(C5507,'LICH THI'!C:AA,13,0)</f>
        <v>16</v>
      </c>
      <c r="F5507" s="436">
        <f t="shared" si="1117"/>
        <v>16</v>
      </c>
      <c r="G5507" s="436">
        <f>VLOOKUP(C5507,'LICH THI'!C:AA,14,0)</f>
        <v>1</v>
      </c>
      <c r="H5507" s="436">
        <f t="shared" si="1108"/>
        <v>1</v>
      </c>
      <c r="I5507" s="436" t="str">
        <f t="shared" si="1109"/>
        <v>Nguyễn Hoàng Cương</v>
      </c>
      <c r="J5507" s="436"/>
      <c r="K5507" s="436">
        <f t="shared" si="1110"/>
        <v>1</v>
      </c>
      <c r="L5507" s="436" t="str">
        <f t="shared" si="1111"/>
        <v>DC2KV82-DL-1</v>
      </c>
      <c r="M5507" s="436">
        <f t="shared" si="1112"/>
        <v>2</v>
      </c>
      <c r="N5507" s="437">
        <f t="shared" si="1118"/>
        <v>1</v>
      </c>
      <c r="O5507" s="437"/>
      <c r="P5507" s="430" t="str">
        <f t="shared" si="1113"/>
        <v/>
      </c>
      <c r="U5507" s="177">
        <v>49</v>
      </c>
      <c r="V5507" s="177" t="s">
        <v>4464</v>
      </c>
      <c r="W5507" s="177" t="s">
        <v>3785</v>
      </c>
      <c r="X5507" s="177" t="s">
        <v>4047</v>
      </c>
      <c r="Y5507" s="177" t="s">
        <v>6357</v>
      </c>
      <c r="Z5507" s="177" t="s">
        <v>7206</v>
      </c>
      <c r="AA5507" s="525" t="s">
        <v>6358</v>
      </c>
      <c r="AB5507" s="399" t="str">
        <f t="shared" si="1114"/>
        <v>DC2KV82</v>
      </c>
      <c r="AC5507" s="399" t="str">
        <f t="shared" si="1115"/>
        <v>DC2KV82-DL</v>
      </c>
      <c r="AD5507" t="str">
        <f>Y5507&amp;"-"&amp;VLOOKUP(AC5507,'LICH THI'!C:AA,9,0)</f>
        <v>65DLKT20062-42474</v>
      </c>
      <c r="AE5507">
        <f t="shared" si="1116"/>
        <v>1</v>
      </c>
    </row>
    <row r="5508" spans="1:31" x14ac:dyDescent="0.25">
      <c r="A5508" s="436" t="str">
        <f t="shared" si="1106"/>
        <v>DC2KV82-DL-3</v>
      </c>
      <c r="B5508" s="436">
        <f>COUNTIF(AC$4:AC5508,AC5508)</f>
        <v>3</v>
      </c>
      <c r="C5508" s="436" t="str">
        <f t="shared" si="1107"/>
        <v>DC2KV82-DL</v>
      </c>
      <c r="D5508" s="436">
        <f>VLOOKUP(C5508,'LICH THI'!C:AA,12,0)</f>
        <v>16</v>
      </c>
      <c r="E5508" s="436">
        <f>VLOOKUP(C5508,'LICH THI'!C:AA,13,0)</f>
        <v>16</v>
      </c>
      <c r="F5508" s="436">
        <f t="shared" si="1117"/>
        <v>16</v>
      </c>
      <c r="G5508" s="436">
        <f>VLOOKUP(C5508,'LICH THI'!C:AA,14,0)</f>
        <v>1</v>
      </c>
      <c r="H5508" s="436">
        <f t="shared" si="1108"/>
        <v>1</v>
      </c>
      <c r="I5508" s="436" t="str">
        <f t="shared" si="1109"/>
        <v>Lê Thị Diễn</v>
      </c>
      <c r="J5508" s="436"/>
      <c r="K5508" s="436">
        <f t="shared" si="1110"/>
        <v>1</v>
      </c>
      <c r="L5508" s="436" t="str">
        <f t="shared" si="1111"/>
        <v>DC2KV82-DL-1</v>
      </c>
      <c r="M5508" s="436">
        <f t="shared" si="1112"/>
        <v>2</v>
      </c>
      <c r="N5508" s="437">
        <f t="shared" si="1118"/>
        <v>2</v>
      </c>
      <c r="O5508" s="437"/>
      <c r="P5508" s="430" t="str">
        <f t="shared" si="1113"/>
        <v/>
      </c>
      <c r="U5508" s="177">
        <v>50</v>
      </c>
      <c r="V5508" s="177" t="s">
        <v>4464</v>
      </c>
      <c r="W5508" s="177" t="s">
        <v>3367</v>
      </c>
      <c r="X5508" s="177" t="s">
        <v>6712</v>
      </c>
      <c r="Y5508" s="177" t="s">
        <v>6713</v>
      </c>
      <c r="Z5508" s="177" t="s">
        <v>7206</v>
      </c>
      <c r="AA5508" s="525" t="s">
        <v>6368</v>
      </c>
      <c r="AB5508" s="399" t="str">
        <f t="shared" si="1114"/>
        <v>DC2KV82</v>
      </c>
      <c r="AC5508" s="399" t="str">
        <f t="shared" si="1115"/>
        <v>DC2KV82-DL</v>
      </c>
      <c r="AD5508" t="str">
        <f>Y5508&amp;"-"&amp;VLOOKUP(AC5508,'LICH THI'!C:AA,9,0)</f>
        <v>65DLKT20174-42474</v>
      </c>
      <c r="AE5508">
        <f t="shared" si="1116"/>
        <v>1</v>
      </c>
    </row>
    <row r="5509" spans="1:31" x14ac:dyDescent="0.25">
      <c r="A5509" s="436" t="str">
        <f t="shared" ref="A5509:A5572" si="1119">C5509&amp;"-"&amp;B5509</f>
        <v>DC2KV82-DL-4</v>
      </c>
      <c r="B5509" s="436">
        <f>COUNTIF(AC$4:AC5509,AC5509)</f>
        <v>4</v>
      </c>
      <c r="C5509" s="436" t="str">
        <f t="shared" ref="C5509:C5572" si="1120">_CT_MaHP1</f>
        <v>DC2KV82-DL</v>
      </c>
      <c r="D5509" s="436">
        <f>VLOOKUP(C5509,'LICH THI'!C:AA,12,0)</f>
        <v>16</v>
      </c>
      <c r="E5509" s="436">
        <f>VLOOKUP(C5509,'LICH THI'!C:AA,13,0)</f>
        <v>16</v>
      </c>
      <c r="F5509" s="436">
        <f t="shared" si="1117"/>
        <v>16</v>
      </c>
      <c r="G5509" s="436">
        <f>VLOOKUP(C5509,'LICH THI'!C:AA,14,0)</f>
        <v>1</v>
      </c>
      <c r="H5509" s="436">
        <f t="shared" ref="H5509:H5572" si="1121">IF(E5509=0,"",TRUNC((B5509+E5509-1)/E5509))</f>
        <v>1</v>
      </c>
      <c r="I5509" s="436" t="str">
        <f t="shared" ref="I5509:I5572" si="1122">W5509&amp;" "&amp;X5509</f>
        <v>Đới Thị Ngọc Dung</v>
      </c>
      <c r="J5509" s="436"/>
      <c r="K5509" s="436">
        <f t="shared" ref="K5509:K5572" si="1123">IF(G5509=1,1,IF(H5509&lt;G5509,H5509+1,1))</f>
        <v>1</v>
      </c>
      <c r="L5509" s="436" t="str">
        <f t="shared" ref="L5509:L5572" si="1124">C5509&amp;"-"&amp;K5509</f>
        <v>DC2KV82-DL-1</v>
      </c>
      <c r="M5509" s="436">
        <f t="shared" ref="M5509:M5572" si="1125">IF(E5509=0,"",MOD(MID(C5509,6,2),E5509))</f>
        <v>2</v>
      </c>
      <c r="N5509" s="437">
        <f t="shared" si="1118"/>
        <v>3</v>
      </c>
      <c r="O5509" s="437"/>
      <c r="P5509" s="430" t="str">
        <f t="shared" ref="P5509:P5572" si="1126">IF(MOD(20*O5509,10)&lt;&gt;0,"SAI","")</f>
        <v/>
      </c>
      <c r="U5509" s="177">
        <v>51</v>
      </c>
      <c r="V5509" s="177" t="s">
        <v>4464</v>
      </c>
      <c r="W5509" s="177" t="s">
        <v>6397</v>
      </c>
      <c r="X5509" s="177" t="s">
        <v>3823</v>
      </c>
      <c r="Y5509" s="177" t="s">
        <v>6398</v>
      </c>
      <c r="Z5509" s="177" t="s">
        <v>7206</v>
      </c>
      <c r="AA5509" s="525" t="s">
        <v>6399</v>
      </c>
      <c r="AB5509" s="399" t="str">
        <f t="shared" ref="AB5509:AB5572" si="1127">_CT_MaHP</f>
        <v>DC2KV82</v>
      </c>
      <c r="AC5509" s="399" t="str">
        <f t="shared" ref="AC5509:AC5572" si="1128">_CT_MaHe</f>
        <v>DC2KV82-DL</v>
      </c>
      <c r="AD5509" t="str">
        <f>Y5509&amp;"-"&amp;VLOOKUP(AC5509,'LICH THI'!C:AA,9,0)</f>
        <v>65DLKT20148-42474</v>
      </c>
      <c r="AE5509">
        <f t="shared" ref="AE5509:AE5572" si="1129">COUNTIF(AD5509,AD:AD)</f>
        <v>1</v>
      </c>
    </row>
    <row r="5510" spans="1:31" x14ac:dyDescent="0.25">
      <c r="A5510" s="436" t="str">
        <f t="shared" si="1119"/>
        <v>DC2KV82-DL-5</v>
      </c>
      <c r="B5510" s="436">
        <f>COUNTIF(AC$4:AC5510,AC5510)</f>
        <v>5</v>
      </c>
      <c r="C5510" s="436" t="str">
        <f t="shared" si="1120"/>
        <v>DC2KV82-DL</v>
      </c>
      <c r="D5510" s="436">
        <f>VLOOKUP(C5510,'LICH THI'!C:AA,12,0)</f>
        <v>16</v>
      </c>
      <c r="E5510" s="436">
        <f>VLOOKUP(C5510,'LICH THI'!C:AA,13,0)</f>
        <v>16</v>
      </c>
      <c r="F5510" s="436">
        <f t="shared" ref="F5510:F5573" si="1130">IF(G5510="","",IF(G5510=H5510,D5510-(H5510-1)*E5510,E5510))</f>
        <v>16</v>
      </c>
      <c r="G5510" s="436">
        <f>VLOOKUP(C5510,'LICH THI'!C:AA,14,0)</f>
        <v>1</v>
      </c>
      <c r="H5510" s="436">
        <f t="shared" si="1121"/>
        <v>1</v>
      </c>
      <c r="I5510" s="436" t="str">
        <f t="shared" si="1122"/>
        <v>Nguyễn Thị Kim Dung</v>
      </c>
      <c r="J5510" s="436"/>
      <c r="K5510" s="436">
        <f t="shared" si="1123"/>
        <v>1</v>
      </c>
      <c r="L5510" s="436" t="str">
        <f t="shared" si="1124"/>
        <v>DC2KV82-DL-1</v>
      </c>
      <c r="M5510" s="436">
        <f t="shared" si="1125"/>
        <v>2</v>
      </c>
      <c r="N5510" s="437">
        <f t="shared" ref="N5510:N5573" si="1131">IF(F5510=0,"",(K5510-1)*$N$2+1+MOD(B5510-M5510,F5510))</f>
        <v>4</v>
      </c>
      <c r="O5510" s="437"/>
      <c r="P5510" s="430" t="str">
        <f t="shared" si="1126"/>
        <v/>
      </c>
      <c r="U5510" s="177">
        <v>52</v>
      </c>
      <c r="V5510" s="177" t="s">
        <v>4464</v>
      </c>
      <c r="W5510" s="177" t="s">
        <v>4995</v>
      </c>
      <c r="X5510" s="177" t="s">
        <v>3823</v>
      </c>
      <c r="Y5510" s="177" t="s">
        <v>4996</v>
      </c>
      <c r="Z5510" s="177" t="s">
        <v>7206</v>
      </c>
      <c r="AA5510" s="525" t="s">
        <v>4997</v>
      </c>
      <c r="AB5510" s="399" t="str">
        <f t="shared" si="1127"/>
        <v>DC2KV82</v>
      </c>
      <c r="AC5510" s="399" t="str">
        <f t="shared" si="1128"/>
        <v>DC2KV82-DL</v>
      </c>
      <c r="AD5510" t="str">
        <f>Y5510&amp;"-"&amp;VLOOKUP(AC5510,'LICH THI'!C:AA,9,0)</f>
        <v>65DLKT20050-42474</v>
      </c>
      <c r="AE5510">
        <f t="shared" si="1129"/>
        <v>1</v>
      </c>
    </row>
    <row r="5511" spans="1:31" x14ac:dyDescent="0.25">
      <c r="A5511" s="436" t="str">
        <f t="shared" si="1119"/>
        <v>DC2KV82-DL-6</v>
      </c>
      <c r="B5511" s="436">
        <f>COUNTIF(AC$4:AC5511,AC5511)</f>
        <v>6</v>
      </c>
      <c r="C5511" s="436" t="str">
        <f t="shared" si="1120"/>
        <v>DC2KV82-DL</v>
      </c>
      <c r="D5511" s="436">
        <f>VLOOKUP(C5511,'LICH THI'!C:AA,12,0)</f>
        <v>16</v>
      </c>
      <c r="E5511" s="436">
        <f>VLOOKUP(C5511,'LICH THI'!C:AA,13,0)</f>
        <v>16</v>
      </c>
      <c r="F5511" s="436">
        <f t="shared" si="1130"/>
        <v>16</v>
      </c>
      <c r="G5511" s="436">
        <f>VLOOKUP(C5511,'LICH THI'!C:AA,14,0)</f>
        <v>1</v>
      </c>
      <c r="H5511" s="436">
        <f t="shared" si="1121"/>
        <v>1</v>
      </c>
      <c r="I5511" s="436" t="str">
        <f t="shared" si="1122"/>
        <v>Nguyễn Thúy Hằng</v>
      </c>
      <c r="J5511" s="436"/>
      <c r="K5511" s="436">
        <f t="shared" si="1123"/>
        <v>1</v>
      </c>
      <c r="L5511" s="436" t="str">
        <f t="shared" si="1124"/>
        <v>DC2KV82-DL-1</v>
      </c>
      <c r="M5511" s="436">
        <f t="shared" si="1125"/>
        <v>2</v>
      </c>
      <c r="N5511" s="437">
        <f t="shared" si="1131"/>
        <v>5</v>
      </c>
      <c r="O5511" s="437"/>
      <c r="P5511" s="430" t="str">
        <f t="shared" si="1126"/>
        <v/>
      </c>
      <c r="U5511" s="177">
        <v>53</v>
      </c>
      <c r="V5511" s="177" t="s">
        <v>4464</v>
      </c>
      <c r="W5511" s="177" t="s">
        <v>3914</v>
      </c>
      <c r="X5511" s="177" t="s">
        <v>3383</v>
      </c>
      <c r="Y5511" s="177" t="s">
        <v>4467</v>
      </c>
      <c r="Z5511" s="177" t="s">
        <v>7206</v>
      </c>
      <c r="AA5511" s="525" t="s">
        <v>4468</v>
      </c>
      <c r="AB5511" s="399" t="str">
        <f t="shared" si="1127"/>
        <v>DC2KV82</v>
      </c>
      <c r="AC5511" s="399" t="str">
        <f t="shared" si="1128"/>
        <v>DC2KV82-DL</v>
      </c>
      <c r="AD5511" t="str">
        <f>Y5511&amp;"-"&amp;VLOOKUP(AC5511,'LICH THI'!C:AA,9,0)</f>
        <v>65DLKT20121-42474</v>
      </c>
      <c r="AE5511">
        <f t="shared" si="1129"/>
        <v>1</v>
      </c>
    </row>
    <row r="5512" spans="1:31" x14ac:dyDescent="0.25">
      <c r="A5512" s="436" t="str">
        <f t="shared" si="1119"/>
        <v>DC2KV82-DL-7</v>
      </c>
      <c r="B5512" s="436">
        <f>COUNTIF(AC$4:AC5512,AC5512)</f>
        <v>7</v>
      </c>
      <c r="C5512" s="436" t="str">
        <f t="shared" si="1120"/>
        <v>DC2KV82-DL</v>
      </c>
      <c r="D5512" s="436">
        <f>VLOOKUP(C5512,'LICH THI'!C:AA,12,0)</f>
        <v>16</v>
      </c>
      <c r="E5512" s="436">
        <f>VLOOKUP(C5512,'LICH THI'!C:AA,13,0)</f>
        <v>16</v>
      </c>
      <c r="F5512" s="436">
        <f t="shared" si="1130"/>
        <v>16</v>
      </c>
      <c r="G5512" s="436">
        <f>VLOOKUP(C5512,'LICH THI'!C:AA,14,0)</f>
        <v>1</v>
      </c>
      <c r="H5512" s="436">
        <f t="shared" si="1121"/>
        <v>1</v>
      </c>
      <c r="I5512" s="436" t="str">
        <f t="shared" si="1122"/>
        <v>Mạc Thị Thanh Hiền</v>
      </c>
      <c r="J5512" s="436"/>
      <c r="K5512" s="436">
        <f t="shared" si="1123"/>
        <v>1</v>
      </c>
      <c r="L5512" s="436" t="str">
        <f t="shared" si="1124"/>
        <v>DC2KV82-DL-1</v>
      </c>
      <c r="M5512" s="436">
        <f t="shared" si="1125"/>
        <v>2</v>
      </c>
      <c r="N5512" s="437">
        <f t="shared" si="1131"/>
        <v>6</v>
      </c>
      <c r="O5512" s="437"/>
      <c r="P5512" s="430" t="str">
        <f t="shared" si="1126"/>
        <v/>
      </c>
      <c r="U5512" s="177">
        <v>54</v>
      </c>
      <c r="V5512" s="177" t="s">
        <v>4464</v>
      </c>
      <c r="W5512" s="177" t="s">
        <v>6403</v>
      </c>
      <c r="X5512" s="177" t="s">
        <v>3029</v>
      </c>
      <c r="Y5512" s="177" t="s">
        <v>6404</v>
      </c>
      <c r="Z5512" s="177" t="s">
        <v>7206</v>
      </c>
      <c r="AA5512" s="525" t="s">
        <v>3101</v>
      </c>
      <c r="AB5512" s="399" t="str">
        <f t="shared" si="1127"/>
        <v>DC2KV82</v>
      </c>
      <c r="AC5512" s="399" t="str">
        <f t="shared" si="1128"/>
        <v>DC2KV82-DL</v>
      </c>
      <c r="AD5512" t="str">
        <f>Y5512&amp;"-"&amp;VLOOKUP(AC5512,'LICH THI'!C:AA,9,0)</f>
        <v>65DLKT20227-42474</v>
      </c>
      <c r="AE5512">
        <f t="shared" si="1129"/>
        <v>1</v>
      </c>
    </row>
    <row r="5513" spans="1:31" x14ac:dyDescent="0.25">
      <c r="A5513" s="436" t="str">
        <f t="shared" si="1119"/>
        <v>DC2KV82-DL-8</v>
      </c>
      <c r="B5513" s="436">
        <f>COUNTIF(AC$4:AC5513,AC5513)</f>
        <v>8</v>
      </c>
      <c r="C5513" s="436" t="str">
        <f t="shared" si="1120"/>
        <v>DC2KV82-DL</v>
      </c>
      <c r="D5513" s="436">
        <f>VLOOKUP(C5513,'LICH THI'!C:AA,12,0)</f>
        <v>16</v>
      </c>
      <c r="E5513" s="436">
        <f>VLOOKUP(C5513,'LICH THI'!C:AA,13,0)</f>
        <v>16</v>
      </c>
      <c r="F5513" s="436">
        <f t="shared" si="1130"/>
        <v>16</v>
      </c>
      <c r="G5513" s="436">
        <f>VLOOKUP(C5513,'LICH THI'!C:AA,14,0)</f>
        <v>1</v>
      </c>
      <c r="H5513" s="436">
        <f t="shared" si="1121"/>
        <v>1</v>
      </c>
      <c r="I5513" s="436" t="str">
        <f t="shared" si="1122"/>
        <v>Vũ Thị Thúy Ninh</v>
      </c>
      <c r="J5513" s="436"/>
      <c r="K5513" s="436">
        <f t="shared" si="1123"/>
        <v>1</v>
      </c>
      <c r="L5513" s="436" t="str">
        <f t="shared" si="1124"/>
        <v>DC2KV82-DL-1</v>
      </c>
      <c r="M5513" s="436">
        <f t="shared" si="1125"/>
        <v>2</v>
      </c>
      <c r="N5513" s="437">
        <f t="shared" si="1131"/>
        <v>7</v>
      </c>
      <c r="O5513" s="437"/>
      <c r="P5513" s="430" t="str">
        <f t="shared" si="1126"/>
        <v/>
      </c>
      <c r="U5513" s="177">
        <v>56</v>
      </c>
      <c r="V5513" s="177" t="s">
        <v>4464</v>
      </c>
      <c r="W5513" s="177" t="s">
        <v>6359</v>
      </c>
      <c r="X5513" s="177" t="s">
        <v>3629</v>
      </c>
      <c r="Y5513" s="177" t="s">
        <v>6360</v>
      </c>
      <c r="Z5513" s="177" t="s">
        <v>7206</v>
      </c>
      <c r="AA5513" s="525" t="s">
        <v>5652</v>
      </c>
      <c r="AB5513" s="399" t="str">
        <f t="shared" si="1127"/>
        <v>DC2KV82</v>
      </c>
      <c r="AC5513" s="399" t="str">
        <f t="shared" si="1128"/>
        <v>DC2KV82-DL</v>
      </c>
      <c r="AD5513" t="str">
        <f>Y5513&amp;"-"&amp;VLOOKUP(AC5513,'LICH THI'!C:AA,9,0)</f>
        <v>65DLKT20157-42474</v>
      </c>
      <c r="AE5513">
        <f t="shared" si="1129"/>
        <v>1</v>
      </c>
    </row>
    <row r="5514" spans="1:31" x14ac:dyDescent="0.25">
      <c r="A5514" s="436" t="str">
        <f t="shared" si="1119"/>
        <v>DC2KV82-DL-9</v>
      </c>
      <c r="B5514" s="436">
        <f>COUNTIF(AC$4:AC5514,AC5514)</f>
        <v>9</v>
      </c>
      <c r="C5514" s="436" t="str">
        <f t="shared" si="1120"/>
        <v>DC2KV82-DL</v>
      </c>
      <c r="D5514" s="436">
        <f>VLOOKUP(C5514,'LICH THI'!C:AA,12,0)</f>
        <v>16</v>
      </c>
      <c r="E5514" s="436">
        <f>VLOOKUP(C5514,'LICH THI'!C:AA,13,0)</f>
        <v>16</v>
      </c>
      <c r="F5514" s="436">
        <f t="shared" si="1130"/>
        <v>16</v>
      </c>
      <c r="G5514" s="436">
        <f>VLOOKUP(C5514,'LICH THI'!C:AA,14,0)</f>
        <v>1</v>
      </c>
      <c r="H5514" s="436">
        <f t="shared" si="1121"/>
        <v>1</v>
      </c>
      <c r="I5514" s="436" t="str">
        <f t="shared" si="1122"/>
        <v>Đoàn Thị Huyền Ngân</v>
      </c>
      <c r="J5514" s="436"/>
      <c r="K5514" s="436">
        <f t="shared" si="1123"/>
        <v>1</v>
      </c>
      <c r="L5514" s="436" t="str">
        <f t="shared" si="1124"/>
        <v>DC2KV82-DL-1</v>
      </c>
      <c r="M5514" s="436">
        <f t="shared" si="1125"/>
        <v>2</v>
      </c>
      <c r="N5514" s="437">
        <f t="shared" si="1131"/>
        <v>8</v>
      </c>
      <c r="O5514" s="437"/>
      <c r="P5514" s="430" t="str">
        <f t="shared" si="1126"/>
        <v/>
      </c>
      <c r="U5514" s="177">
        <v>55</v>
      </c>
      <c r="V5514" s="177" t="s">
        <v>4464</v>
      </c>
      <c r="W5514" s="177" t="s">
        <v>5015</v>
      </c>
      <c r="X5514" s="177" t="s">
        <v>4032</v>
      </c>
      <c r="Y5514" s="177" t="s">
        <v>5016</v>
      </c>
      <c r="Z5514" s="177" t="s">
        <v>7206</v>
      </c>
      <c r="AA5514" s="525" t="s">
        <v>5017</v>
      </c>
      <c r="AB5514" s="399" t="str">
        <f t="shared" si="1127"/>
        <v>DC2KV82</v>
      </c>
      <c r="AC5514" s="399" t="str">
        <f t="shared" si="1128"/>
        <v>DC2KV82-DL</v>
      </c>
      <c r="AD5514" t="str">
        <f>Y5514&amp;"-"&amp;VLOOKUP(AC5514,'LICH THI'!C:AA,9,0)</f>
        <v>65DLKT20039-42474</v>
      </c>
      <c r="AE5514">
        <f t="shared" si="1129"/>
        <v>1</v>
      </c>
    </row>
    <row r="5515" spans="1:31" x14ac:dyDescent="0.25">
      <c r="A5515" s="436" t="str">
        <f t="shared" si="1119"/>
        <v>DC2KV82-DL-10</v>
      </c>
      <c r="B5515" s="436">
        <f>COUNTIF(AC$4:AC5515,AC5515)</f>
        <v>10</v>
      </c>
      <c r="C5515" s="436" t="str">
        <f t="shared" si="1120"/>
        <v>DC2KV82-DL</v>
      </c>
      <c r="D5515" s="436">
        <f>VLOOKUP(C5515,'LICH THI'!C:AA,12,0)</f>
        <v>16</v>
      </c>
      <c r="E5515" s="436">
        <f>VLOOKUP(C5515,'LICH THI'!C:AA,13,0)</f>
        <v>16</v>
      </c>
      <c r="F5515" s="436">
        <f t="shared" si="1130"/>
        <v>16</v>
      </c>
      <c r="G5515" s="436">
        <f>VLOOKUP(C5515,'LICH THI'!C:AA,14,0)</f>
        <v>1</v>
      </c>
      <c r="H5515" s="436">
        <f t="shared" si="1121"/>
        <v>1</v>
      </c>
      <c r="I5515" s="436" t="str">
        <f t="shared" si="1122"/>
        <v>Diệp Thúy Quỳnh</v>
      </c>
      <c r="J5515" s="436"/>
      <c r="K5515" s="436">
        <f t="shared" si="1123"/>
        <v>1</v>
      </c>
      <c r="L5515" s="436" t="str">
        <f t="shared" si="1124"/>
        <v>DC2KV82-DL-1</v>
      </c>
      <c r="M5515" s="436">
        <f t="shared" si="1125"/>
        <v>2</v>
      </c>
      <c r="N5515" s="437">
        <f t="shared" si="1131"/>
        <v>9</v>
      </c>
      <c r="O5515" s="437"/>
      <c r="P5515" s="430" t="str">
        <f t="shared" si="1126"/>
        <v/>
      </c>
      <c r="U5515" s="177">
        <v>57</v>
      </c>
      <c r="V5515" s="177" t="s">
        <v>4464</v>
      </c>
      <c r="W5515" s="177" t="s">
        <v>7216</v>
      </c>
      <c r="X5515" s="177" t="s">
        <v>2684</v>
      </c>
      <c r="Y5515" s="177" t="s">
        <v>7217</v>
      </c>
      <c r="Z5515" s="177" t="s">
        <v>7206</v>
      </c>
      <c r="AA5515" s="525" t="s">
        <v>7218</v>
      </c>
      <c r="AB5515" s="399" t="str">
        <f t="shared" si="1127"/>
        <v>DC2KV82</v>
      </c>
      <c r="AC5515" s="399" t="str">
        <f t="shared" si="1128"/>
        <v>DC2KV82-DL</v>
      </c>
      <c r="AD5515" t="str">
        <f>Y5515&amp;"-"&amp;VLOOKUP(AC5515,'LICH THI'!C:AA,9,0)</f>
        <v>65DLKT20033-42474</v>
      </c>
      <c r="AE5515">
        <f t="shared" si="1129"/>
        <v>1</v>
      </c>
    </row>
    <row r="5516" spans="1:31" x14ac:dyDescent="0.25">
      <c r="A5516" s="436" t="str">
        <f t="shared" si="1119"/>
        <v>DC2KV82-DL-11</v>
      </c>
      <c r="B5516" s="436">
        <f>COUNTIF(AC$4:AC5516,AC5516)</f>
        <v>11</v>
      </c>
      <c r="C5516" s="436" t="str">
        <f t="shared" si="1120"/>
        <v>DC2KV82-DL</v>
      </c>
      <c r="D5516" s="436">
        <f>VLOOKUP(C5516,'LICH THI'!C:AA,12,0)</f>
        <v>16</v>
      </c>
      <c r="E5516" s="436">
        <f>VLOOKUP(C5516,'LICH THI'!C:AA,13,0)</f>
        <v>16</v>
      </c>
      <c r="F5516" s="436">
        <f t="shared" si="1130"/>
        <v>16</v>
      </c>
      <c r="G5516" s="436">
        <f>VLOOKUP(C5516,'LICH THI'!C:AA,14,0)</f>
        <v>1</v>
      </c>
      <c r="H5516" s="436">
        <f t="shared" si="1121"/>
        <v>1</v>
      </c>
      <c r="I5516" s="436" t="str">
        <f t="shared" si="1122"/>
        <v>Đặng Thị Tâm</v>
      </c>
      <c r="J5516" s="436"/>
      <c r="K5516" s="436">
        <f t="shared" si="1123"/>
        <v>1</v>
      </c>
      <c r="L5516" s="436" t="str">
        <f t="shared" si="1124"/>
        <v>DC2KV82-DL-1</v>
      </c>
      <c r="M5516" s="436">
        <f t="shared" si="1125"/>
        <v>2</v>
      </c>
      <c r="N5516" s="437">
        <f t="shared" si="1131"/>
        <v>10</v>
      </c>
      <c r="O5516" s="437"/>
      <c r="P5516" s="430" t="str">
        <f t="shared" si="1126"/>
        <v/>
      </c>
      <c r="U5516" s="177">
        <v>58</v>
      </c>
      <c r="V5516" s="177" t="s">
        <v>4464</v>
      </c>
      <c r="W5516" s="177" t="s">
        <v>3551</v>
      </c>
      <c r="X5516" s="177" t="s">
        <v>3583</v>
      </c>
      <c r="Y5516" s="177" t="s">
        <v>5020</v>
      </c>
      <c r="Z5516" s="177" t="s">
        <v>7206</v>
      </c>
      <c r="AA5516" s="525" t="s">
        <v>4786</v>
      </c>
      <c r="AB5516" s="399" t="str">
        <f t="shared" si="1127"/>
        <v>DC2KV82</v>
      </c>
      <c r="AC5516" s="399" t="str">
        <f t="shared" si="1128"/>
        <v>DC2KV82-DL</v>
      </c>
      <c r="AD5516" t="str">
        <f>Y5516&amp;"-"&amp;VLOOKUP(AC5516,'LICH THI'!C:AA,9,0)</f>
        <v>65DLKT20118-42474</v>
      </c>
      <c r="AE5516">
        <f t="shared" si="1129"/>
        <v>1</v>
      </c>
    </row>
    <row r="5517" spans="1:31" x14ac:dyDescent="0.25">
      <c r="A5517" s="436" t="str">
        <f t="shared" si="1119"/>
        <v>DC2KV82-DL-12</v>
      </c>
      <c r="B5517" s="436">
        <f>COUNTIF(AC$4:AC5517,AC5517)</f>
        <v>12</v>
      </c>
      <c r="C5517" s="436" t="str">
        <f t="shared" si="1120"/>
        <v>DC2KV82-DL</v>
      </c>
      <c r="D5517" s="436">
        <f>VLOOKUP(C5517,'LICH THI'!C:AA,12,0)</f>
        <v>16</v>
      </c>
      <c r="E5517" s="436">
        <f>VLOOKUP(C5517,'LICH THI'!C:AA,13,0)</f>
        <v>16</v>
      </c>
      <c r="F5517" s="436">
        <f t="shared" si="1130"/>
        <v>16</v>
      </c>
      <c r="G5517" s="436">
        <f>VLOOKUP(C5517,'LICH THI'!C:AA,14,0)</f>
        <v>1</v>
      </c>
      <c r="H5517" s="436">
        <f t="shared" si="1121"/>
        <v>1</v>
      </c>
      <c r="I5517" s="436" t="str">
        <f t="shared" si="1122"/>
        <v>Đỗ Thị Tuyết</v>
      </c>
      <c r="J5517" s="436"/>
      <c r="K5517" s="436">
        <f t="shared" si="1123"/>
        <v>1</v>
      </c>
      <c r="L5517" s="436" t="str">
        <f t="shared" si="1124"/>
        <v>DC2KV82-DL-1</v>
      </c>
      <c r="M5517" s="436">
        <f t="shared" si="1125"/>
        <v>2</v>
      </c>
      <c r="N5517" s="437">
        <f t="shared" si="1131"/>
        <v>11</v>
      </c>
      <c r="O5517" s="437"/>
      <c r="P5517" s="430" t="str">
        <f t="shared" si="1126"/>
        <v/>
      </c>
      <c r="U5517" s="177">
        <v>62</v>
      </c>
      <c r="V5517" s="177" t="s">
        <v>4464</v>
      </c>
      <c r="W5517" s="177" t="s">
        <v>2634</v>
      </c>
      <c r="X5517" s="177" t="s">
        <v>2635</v>
      </c>
      <c r="Y5517" s="177" t="s">
        <v>6717</v>
      </c>
      <c r="Z5517" s="177" t="s">
        <v>7206</v>
      </c>
      <c r="AA5517" s="525" t="s">
        <v>4977</v>
      </c>
      <c r="AB5517" s="399" t="str">
        <f t="shared" si="1127"/>
        <v>DC2KV82</v>
      </c>
      <c r="AC5517" s="399" t="str">
        <f t="shared" si="1128"/>
        <v>DC2KV82-DL</v>
      </c>
      <c r="AD5517" t="str">
        <f>Y5517&amp;"-"&amp;VLOOKUP(AC5517,'LICH THI'!C:AA,9,0)</f>
        <v>65DLKT20052-42474</v>
      </c>
      <c r="AE5517">
        <f t="shared" si="1129"/>
        <v>1</v>
      </c>
    </row>
    <row r="5518" spans="1:31" x14ac:dyDescent="0.25">
      <c r="A5518" s="436" t="str">
        <f t="shared" si="1119"/>
        <v>DC2KV82-DL-13</v>
      </c>
      <c r="B5518" s="436">
        <f>COUNTIF(AC$4:AC5518,AC5518)</f>
        <v>13</v>
      </c>
      <c r="C5518" s="436" t="str">
        <f t="shared" si="1120"/>
        <v>DC2KV82-DL</v>
      </c>
      <c r="D5518" s="436">
        <f>VLOOKUP(C5518,'LICH THI'!C:AA,12,0)</f>
        <v>16</v>
      </c>
      <c r="E5518" s="436">
        <f>VLOOKUP(C5518,'LICH THI'!C:AA,13,0)</f>
        <v>16</v>
      </c>
      <c r="F5518" s="436">
        <f t="shared" si="1130"/>
        <v>16</v>
      </c>
      <c r="G5518" s="436">
        <f>VLOOKUP(C5518,'LICH THI'!C:AA,14,0)</f>
        <v>1</v>
      </c>
      <c r="H5518" s="436">
        <f t="shared" si="1121"/>
        <v>1</v>
      </c>
      <c r="I5518" s="436" t="str">
        <f t="shared" si="1122"/>
        <v>Phan Thị Thơm</v>
      </c>
      <c r="J5518" s="436"/>
      <c r="K5518" s="436">
        <f t="shared" si="1123"/>
        <v>1</v>
      </c>
      <c r="L5518" s="436" t="str">
        <f t="shared" si="1124"/>
        <v>DC2KV82-DL-1</v>
      </c>
      <c r="M5518" s="436">
        <f t="shared" si="1125"/>
        <v>2</v>
      </c>
      <c r="N5518" s="437">
        <f t="shared" si="1131"/>
        <v>12</v>
      </c>
      <c r="O5518" s="437"/>
      <c r="P5518" s="430" t="str">
        <f t="shared" si="1126"/>
        <v/>
      </c>
      <c r="U5518" s="177">
        <v>59</v>
      </c>
      <c r="V5518" s="177" t="s">
        <v>4464</v>
      </c>
      <c r="W5518" s="177" t="s">
        <v>2652</v>
      </c>
      <c r="X5518" s="177" t="s">
        <v>4554</v>
      </c>
      <c r="Y5518" s="177" t="s">
        <v>6363</v>
      </c>
      <c r="Z5518" s="177" t="s">
        <v>7206</v>
      </c>
      <c r="AA5518" s="525" t="s">
        <v>6364</v>
      </c>
      <c r="AB5518" s="399" t="str">
        <f t="shared" si="1127"/>
        <v>DC2KV82</v>
      </c>
      <c r="AC5518" s="399" t="str">
        <f t="shared" si="1128"/>
        <v>DC2KV82-DL</v>
      </c>
      <c r="AD5518" t="str">
        <f>Y5518&amp;"-"&amp;VLOOKUP(AC5518,'LICH THI'!C:AA,9,0)</f>
        <v>65DLKT20054-42474</v>
      </c>
      <c r="AE5518">
        <f t="shared" si="1129"/>
        <v>1</v>
      </c>
    </row>
    <row r="5519" spans="1:31" x14ac:dyDescent="0.25">
      <c r="A5519" s="436" t="str">
        <f t="shared" si="1119"/>
        <v>DC2KV82-DL-14</v>
      </c>
      <c r="B5519" s="436">
        <f>COUNTIF(AC$4:AC5519,AC5519)</f>
        <v>14</v>
      </c>
      <c r="C5519" s="436" t="str">
        <f t="shared" si="1120"/>
        <v>DC2KV82-DL</v>
      </c>
      <c r="D5519" s="436">
        <f>VLOOKUP(C5519,'LICH THI'!C:AA,12,0)</f>
        <v>16</v>
      </c>
      <c r="E5519" s="436">
        <f>VLOOKUP(C5519,'LICH THI'!C:AA,13,0)</f>
        <v>16</v>
      </c>
      <c r="F5519" s="436">
        <f t="shared" si="1130"/>
        <v>16</v>
      </c>
      <c r="G5519" s="436">
        <f>VLOOKUP(C5519,'LICH THI'!C:AA,14,0)</f>
        <v>1</v>
      </c>
      <c r="H5519" s="436">
        <f t="shared" si="1121"/>
        <v>1</v>
      </c>
      <c r="I5519" s="436" t="str">
        <f t="shared" si="1122"/>
        <v>Nguyễn Thị Thùy</v>
      </c>
      <c r="J5519" s="436"/>
      <c r="K5519" s="436">
        <f t="shared" si="1123"/>
        <v>1</v>
      </c>
      <c r="L5519" s="436" t="str">
        <f t="shared" si="1124"/>
        <v>DC2KV82-DL-1</v>
      </c>
      <c r="M5519" s="436">
        <f t="shared" si="1125"/>
        <v>2</v>
      </c>
      <c r="N5519" s="437">
        <f t="shared" si="1131"/>
        <v>13</v>
      </c>
      <c r="O5519" s="437"/>
      <c r="P5519" s="430" t="str">
        <f t="shared" si="1126"/>
        <v/>
      </c>
      <c r="U5519" s="177">
        <v>60</v>
      </c>
      <c r="V5519" s="177" t="s">
        <v>4464</v>
      </c>
      <c r="W5519" s="177" t="s">
        <v>2619</v>
      </c>
      <c r="X5519" s="177" t="s">
        <v>4298</v>
      </c>
      <c r="Y5519" s="177" t="s">
        <v>4471</v>
      </c>
      <c r="Z5519" s="177" t="s">
        <v>7206</v>
      </c>
      <c r="AA5519" s="525" t="s">
        <v>4472</v>
      </c>
      <c r="AB5519" s="399" t="str">
        <f t="shared" si="1127"/>
        <v>DC2KV82</v>
      </c>
      <c r="AC5519" s="399" t="str">
        <f t="shared" si="1128"/>
        <v>DC2KV82-DL</v>
      </c>
      <c r="AD5519" t="str">
        <f>Y5519&amp;"-"&amp;VLOOKUP(AC5519,'LICH THI'!C:AA,9,0)</f>
        <v>65DLKT21117-42474</v>
      </c>
      <c r="AE5519">
        <f t="shared" si="1129"/>
        <v>1</v>
      </c>
    </row>
    <row r="5520" spans="1:31" x14ac:dyDescent="0.25">
      <c r="A5520" s="436" t="str">
        <f t="shared" si="1119"/>
        <v>DC2KV82-DL-15</v>
      </c>
      <c r="B5520" s="436">
        <f>COUNTIF(AC$4:AC5520,AC5520)</f>
        <v>15</v>
      </c>
      <c r="C5520" s="436" t="str">
        <f t="shared" si="1120"/>
        <v>DC2KV82-DL</v>
      </c>
      <c r="D5520" s="436">
        <f>VLOOKUP(C5520,'LICH THI'!C:AA,12,0)</f>
        <v>16</v>
      </c>
      <c r="E5520" s="436">
        <f>VLOOKUP(C5520,'LICH THI'!C:AA,13,0)</f>
        <v>16</v>
      </c>
      <c r="F5520" s="436">
        <f t="shared" si="1130"/>
        <v>16</v>
      </c>
      <c r="G5520" s="436">
        <f>VLOOKUP(C5520,'LICH THI'!C:AA,14,0)</f>
        <v>1</v>
      </c>
      <c r="H5520" s="436">
        <f t="shared" si="1121"/>
        <v>1</v>
      </c>
      <c r="I5520" s="436" t="str">
        <f t="shared" si="1122"/>
        <v>Trần Thị Huyền Trang</v>
      </c>
      <c r="J5520" s="436"/>
      <c r="K5520" s="436">
        <f t="shared" si="1123"/>
        <v>1</v>
      </c>
      <c r="L5520" s="436" t="str">
        <f t="shared" si="1124"/>
        <v>DC2KV82-DL-1</v>
      </c>
      <c r="M5520" s="436">
        <f t="shared" si="1125"/>
        <v>2</v>
      </c>
      <c r="N5520" s="437">
        <f t="shared" si="1131"/>
        <v>14</v>
      </c>
      <c r="O5520" s="437"/>
      <c r="P5520" s="430" t="str">
        <f t="shared" si="1126"/>
        <v/>
      </c>
      <c r="U5520" s="177">
        <v>61</v>
      </c>
      <c r="V5520" s="177" t="s">
        <v>4464</v>
      </c>
      <c r="W5520" s="177" t="s">
        <v>4478</v>
      </c>
      <c r="X5520" s="177" t="s">
        <v>2694</v>
      </c>
      <c r="Y5520" s="177" t="s">
        <v>4479</v>
      </c>
      <c r="Z5520" s="177" t="s">
        <v>7206</v>
      </c>
      <c r="AA5520" s="525" t="s">
        <v>3109</v>
      </c>
      <c r="AB5520" s="399" t="str">
        <f t="shared" si="1127"/>
        <v>DC2KV82</v>
      </c>
      <c r="AC5520" s="399" t="str">
        <f t="shared" si="1128"/>
        <v>DC2KV82-DL</v>
      </c>
      <c r="AD5520" t="str">
        <f>Y5520&amp;"-"&amp;VLOOKUP(AC5520,'LICH THI'!C:AA,9,0)</f>
        <v>65DLKT20170-42474</v>
      </c>
      <c r="AE5520">
        <f t="shared" si="1129"/>
        <v>1</v>
      </c>
    </row>
    <row r="5521" spans="1:31" x14ac:dyDescent="0.25">
      <c r="A5521" s="436" t="str">
        <f t="shared" si="1119"/>
        <v>DC2KV82-DL-16</v>
      </c>
      <c r="B5521" s="436">
        <f>COUNTIF(AC$4:AC5521,AC5521)</f>
        <v>16</v>
      </c>
      <c r="C5521" s="436" t="str">
        <f t="shared" si="1120"/>
        <v>DC2KV82-DL</v>
      </c>
      <c r="D5521" s="436">
        <f>VLOOKUP(C5521,'LICH THI'!C:AA,12,0)</f>
        <v>16</v>
      </c>
      <c r="E5521" s="436">
        <f>VLOOKUP(C5521,'LICH THI'!C:AA,13,0)</f>
        <v>16</v>
      </c>
      <c r="F5521" s="436">
        <f t="shared" si="1130"/>
        <v>16</v>
      </c>
      <c r="G5521" s="436">
        <f>VLOOKUP(C5521,'LICH THI'!C:AA,14,0)</f>
        <v>1</v>
      </c>
      <c r="H5521" s="436">
        <f t="shared" si="1121"/>
        <v>1</v>
      </c>
      <c r="I5521" s="436" t="str">
        <f t="shared" si="1122"/>
        <v>Đinh Thị Yến</v>
      </c>
      <c r="J5521" s="436"/>
      <c r="K5521" s="436">
        <f t="shared" si="1123"/>
        <v>1</v>
      </c>
      <c r="L5521" s="436" t="str">
        <f t="shared" si="1124"/>
        <v>DC2KV82-DL-1</v>
      </c>
      <c r="M5521" s="436">
        <f t="shared" si="1125"/>
        <v>2</v>
      </c>
      <c r="N5521" s="437">
        <f t="shared" si="1131"/>
        <v>15</v>
      </c>
      <c r="O5521" s="437"/>
      <c r="P5521" s="430" t="str">
        <f t="shared" si="1126"/>
        <v/>
      </c>
      <c r="U5521" s="177">
        <v>63</v>
      </c>
      <c r="V5521" s="177" t="s">
        <v>4464</v>
      </c>
      <c r="W5521" s="177" t="s">
        <v>3393</v>
      </c>
      <c r="X5521" s="177" t="s">
        <v>2639</v>
      </c>
      <c r="Y5521" s="177" t="s">
        <v>6367</v>
      </c>
      <c r="Z5521" s="177" t="s">
        <v>7206</v>
      </c>
      <c r="AA5521" s="525" t="s">
        <v>6368</v>
      </c>
      <c r="AB5521" s="399" t="str">
        <f t="shared" si="1127"/>
        <v>DC2KV82</v>
      </c>
      <c r="AC5521" s="399" t="str">
        <f t="shared" si="1128"/>
        <v>DC2KV82-DL</v>
      </c>
      <c r="AD5521" t="str">
        <f>Y5521&amp;"-"&amp;VLOOKUP(AC5521,'LICH THI'!C:AA,9,0)</f>
        <v>65DLKT20242-42474</v>
      </c>
      <c r="AE5521">
        <f t="shared" si="1129"/>
        <v>1</v>
      </c>
    </row>
    <row r="5522" spans="1:31" x14ac:dyDescent="0.25">
      <c r="A5522" s="436" t="str">
        <f t="shared" si="1119"/>
        <v>DC2KV90-DC-1</v>
      </c>
      <c r="B5522" s="436">
        <f>COUNTIF(AC$4:AC5522,AC5522)</f>
        <v>1</v>
      </c>
      <c r="C5522" s="436" t="str">
        <f t="shared" si="1120"/>
        <v>DC2KV90-DC</v>
      </c>
      <c r="D5522" s="436">
        <f>VLOOKUP(C5522,'LICH THI'!C:AA,12,0)</f>
        <v>55</v>
      </c>
      <c r="E5522" s="436">
        <f>VLOOKUP(C5522,'LICH THI'!C:AA,13,0)</f>
        <v>45</v>
      </c>
      <c r="F5522" s="436">
        <f t="shared" si="1130"/>
        <v>45</v>
      </c>
      <c r="G5522" s="436">
        <f>VLOOKUP(C5522,'LICH THI'!C:AA,14,0)</f>
        <v>2</v>
      </c>
      <c r="H5522" s="436">
        <f t="shared" si="1121"/>
        <v>1</v>
      </c>
      <c r="I5522" s="436" t="str">
        <f t="shared" si="1122"/>
        <v>Đinh Thị Lan Anh</v>
      </c>
      <c r="J5522" s="436"/>
      <c r="K5522" s="436">
        <f t="shared" si="1123"/>
        <v>2</v>
      </c>
      <c r="L5522" s="436" t="str">
        <f t="shared" si="1124"/>
        <v>DC2KV90-DC-2</v>
      </c>
      <c r="M5522" s="436">
        <f t="shared" si="1125"/>
        <v>0</v>
      </c>
      <c r="N5522" s="437">
        <f t="shared" si="1131"/>
        <v>52</v>
      </c>
      <c r="O5522" s="437"/>
      <c r="P5522" s="430" t="str">
        <f t="shared" si="1126"/>
        <v/>
      </c>
      <c r="U5522" s="177">
        <v>30</v>
      </c>
      <c r="V5522" s="177" t="s">
        <v>3826</v>
      </c>
      <c r="W5522" s="177" t="s">
        <v>5684</v>
      </c>
      <c r="X5522" s="177" t="s">
        <v>2611</v>
      </c>
      <c r="Y5522" s="177" t="s">
        <v>5685</v>
      </c>
      <c r="Z5522" s="177" t="s">
        <v>6998</v>
      </c>
      <c r="AA5522" s="525" t="s">
        <v>3989</v>
      </c>
      <c r="AB5522" s="399" t="str">
        <f t="shared" si="1127"/>
        <v>DC2KV90</v>
      </c>
      <c r="AC5522" s="399" t="str">
        <f t="shared" si="1128"/>
        <v>DC2KV90-DC</v>
      </c>
      <c r="AD5522" t="str">
        <f>Y5522&amp;"-"&amp;VLOOKUP(AC5522,'LICH THI'!C:AA,9,0)</f>
        <v>64DCKT3221-42487</v>
      </c>
      <c r="AE5522">
        <f t="shared" si="1129"/>
        <v>1</v>
      </c>
    </row>
    <row r="5523" spans="1:31" x14ac:dyDescent="0.25">
      <c r="A5523" s="436" t="str">
        <f t="shared" si="1119"/>
        <v>DC2KV90-DC-2</v>
      </c>
      <c r="B5523" s="436">
        <f>COUNTIF(AC$4:AC5523,AC5523)</f>
        <v>2</v>
      </c>
      <c r="C5523" s="436" t="str">
        <f t="shared" si="1120"/>
        <v>DC2KV90-DC</v>
      </c>
      <c r="D5523" s="436">
        <f>VLOOKUP(C5523,'LICH THI'!C:AA,12,0)</f>
        <v>55</v>
      </c>
      <c r="E5523" s="436">
        <f>VLOOKUP(C5523,'LICH THI'!C:AA,13,0)</f>
        <v>45</v>
      </c>
      <c r="F5523" s="436">
        <f t="shared" si="1130"/>
        <v>45</v>
      </c>
      <c r="G5523" s="436">
        <f>VLOOKUP(C5523,'LICH THI'!C:AA,14,0)</f>
        <v>2</v>
      </c>
      <c r="H5523" s="436">
        <f t="shared" si="1121"/>
        <v>1</v>
      </c>
      <c r="I5523" s="436" t="str">
        <f t="shared" si="1122"/>
        <v>Nguyễn Mai Anh</v>
      </c>
      <c r="J5523" s="436"/>
      <c r="K5523" s="436">
        <f t="shared" si="1123"/>
        <v>2</v>
      </c>
      <c r="L5523" s="436" t="str">
        <f t="shared" si="1124"/>
        <v>DC2KV90-DC-2</v>
      </c>
      <c r="M5523" s="436">
        <f t="shared" si="1125"/>
        <v>0</v>
      </c>
      <c r="N5523" s="437">
        <f t="shared" si="1131"/>
        <v>53</v>
      </c>
      <c r="O5523" s="437"/>
      <c r="P5523" s="430" t="str">
        <f t="shared" si="1126"/>
        <v/>
      </c>
      <c r="U5523" s="177">
        <v>41</v>
      </c>
      <c r="V5523" s="177" t="s">
        <v>3381</v>
      </c>
      <c r="W5523" s="177" t="s">
        <v>5699</v>
      </c>
      <c r="X5523" s="177" t="s">
        <v>2611</v>
      </c>
      <c r="Y5523" s="177" t="s">
        <v>5700</v>
      </c>
      <c r="Z5523" s="177" t="s">
        <v>6998</v>
      </c>
      <c r="AA5523" s="525" t="s">
        <v>5701</v>
      </c>
      <c r="AB5523" s="399" t="str">
        <f t="shared" si="1127"/>
        <v>DC2KV90</v>
      </c>
      <c r="AC5523" s="399" t="str">
        <f t="shared" si="1128"/>
        <v>DC2KV90-DC</v>
      </c>
      <c r="AD5523" t="str">
        <f>Y5523&amp;"-"&amp;VLOOKUP(AC5523,'LICH THI'!C:AA,9,0)</f>
        <v>64DCKT3181-42487</v>
      </c>
      <c r="AE5523">
        <f t="shared" si="1129"/>
        <v>1</v>
      </c>
    </row>
    <row r="5524" spans="1:31" x14ac:dyDescent="0.25">
      <c r="A5524" s="436" t="str">
        <f t="shared" si="1119"/>
        <v>DC2KV90-DC-3</v>
      </c>
      <c r="B5524" s="436">
        <f>COUNTIF(AC$4:AC5524,AC5524)</f>
        <v>3</v>
      </c>
      <c r="C5524" s="436" t="str">
        <f t="shared" si="1120"/>
        <v>DC2KV90-DC</v>
      </c>
      <c r="D5524" s="436">
        <f>VLOOKUP(C5524,'LICH THI'!C:AA,12,0)</f>
        <v>55</v>
      </c>
      <c r="E5524" s="436">
        <f>VLOOKUP(C5524,'LICH THI'!C:AA,13,0)</f>
        <v>45</v>
      </c>
      <c r="F5524" s="436">
        <f t="shared" si="1130"/>
        <v>45</v>
      </c>
      <c r="G5524" s="436">
        <f>VLOOKUP(C5524,'LICH THI'!C:AA,14,0)</f>
        <v>2</v>
      </c>
      <c r="H5524" s="436">
        <f t="shared" si="1121"/>
        <v>1</v>
      </c>
      <c r="I5524" s="436" t="str">
        <f t="shared" si="1122"/>
        <v>Nguyễn Thị Phương Anh</v>
      </c>
      <c r="J5524" s="436"/>
      <c r="K5524" s="436">
        <f t="shared" si="1123"/>
        <v>2</v>
      </c>
      <c r="L5524" s="436" t="str">
        <f t="shared" si="1124"/>
        <v>DC2KV90-DC-2</v>
      </c>
      <c r="M5524" s="436">
        <f t="shared" si="1125"/>
        <v>0</v>
      </c>
      <c r="N5524" s="437">
        <f t="shared" si="1131"/>
        <v>54</v>
      </c>
      <c r="O5524" s="437"/>
      <c r="P5524" s="430" t="str">
        <f t="shared" si="1126"/>
        <v/>
      </c>
      <c r="U5524" s="177">
        <v>24</v>
      </c>
      <c r="V5524" s="177" t="s">
        <v>3378</v>
      </c>
      <c r="W5524" s="177" t="s">
        <v>2645</v>
      </c>
      <c r="X5524" s="177" t="s">
        <v>2611</v>
      </c>
      <c r="Y5524" s="177" t="s">
        <v>6535</v>
      </c>
      <c r="Z5524" s="177" t="s">
        <v>6998</v>
      </c>
      <c r="AA5524" s="525" t="s">
        <v>2843</v>
      </c>
      <c r="AB5524" s="399" t="str">
        <f t="shared" si="1127"/>
        <v>DC2KV90</v>
      </c>
      <c r="AC5524" s="399" t="str">
        <f t="shared" si="1128"/>
        <v>DC2KV90-DC</v>
      </c>
      <c r="AD5524" t="str">
        <f>Y5524&amp;"-"&amp;VLOOKUP(AC5524,'LICH THI'!C:AA,9,0)</f>
        <v>64DCKT3137-42487</v>
      </c>
      <c r="AE5524">
        <f t="shared" si="1129"/>
        <v>1</v>
      </c>
    </row>
    <row r="5525" spans="1:31" x14ac:dyDescent="0.25">
      <c r="A5525" s="436" t="str">
        <f t="shared" si="1119"/>
        <v>DC2KV90-DC-4</v>
      </c>
      <c r="B5525" s="436">
        <f>COUNTIF(AC$4:AC5525,AC5525)</f>
        <v>4</v>
      </c>
      <c r="C5525" s="436" t="str">
        <f t="shared" si="1120"/>
        <v>DC2KV90-DC</v>
      </c>
      <c r="D5525" s="436">
        <f>VLOOKUP(C5525,'LICH THI'!C:AA,12,0)</f>
        <v>55</v>
      </c>
      <c r="E5525" s="436">
        <f>VLOOKUP(C5525,'LICH THI'!C:AA,13,0)</f>
        <v>45</v>
      </c>
      <c r="F5525" s="436">
        <f t="shared" si="1130"/>
        <v>45</v>
      </c>
      <c r="G5525" s="436">
        <f>VLOOKUP(C5525,'LICH THI'!C:AA,14,0)</f>
        <v>2</v>
      </c>
      <c r="H5525" s="436">
        <f t="shared" si="1121"/>
        <v>1</v>
      </c>
      <c r="I5525" s="436" t="str">
        <f t="shared" si="1122"/>
        <v>Nguyễn Việt Anh</v>
      </c>
      <c r="J5525" s="436"/>
      <c r="K5525" s="436">
        <f t="shared" si="1123"/>
        <v>2</v>
      </c>
      <c r="L5525" s="436" t="str">
        <f t="shared" si="1124"/>
        <v>DC2KV90-DC-2</v>
      </c>
      <c r="M5525" s="436">
        <f t="shared" si="1125"/>
        <v>0</v>
      </c>
      <c r="N5525" s="437">
        <f t="shared" si="1131"/>
        <v>55</v>
      </c>
      <c r="O5525" s="437"/>
      <c r="P5525" s="430" t="str">
        <f t="shared" si="1126"/>
        <v/>
      </c>
      <c r="U5525" s="177">
        <v>5</v>
      </c>
      <c r="V5525" s="177" t="s">
        <v>3358</v>
      </c>
      <c r="W5525" s="177" t="s">
        <v>4548</v>
      </c>
      <c r="X5525" s="177" t="s">
        <v>2611</v>
      </c>
      <c r="Y5525" s="177" t="s">
        <v>6586</v>
      </c>
      <c r="Z5525" s="177" t="s">
        <v>6998</v>
      </c>
      <c r="AA5525" s="525" t="s">
        <v>6587</v>
      </c>
      <c r="AB5525" s="399" t="str">
        <f t="shared" si="1127"/>
        <v>DC2KV90</v>
      </c>
      <c r="AC5525" s="399" t="str">
        <f t="shared" si="1128"/>
        <v>DC2KV90-DC</v>
      </c>
      <c r="AD5525" t="str">
        <f>Y5525&amp;"-"&amp;VLOOKUP(AC5525,'LICH THI'!C:AA,9,0)</f>
        <v>64DCKT2053-42487</v>
      </c>
      <c r="AE5525">
        <f t="shared" si="1129"/>
        <v>1</v>
      </c>
    </row>
    <row r="5526" spans="1:31" x14ac:dyDescent="0.25">
      <c r="A5526" s="436" t="str">
        <f t="shared" si="1119"/>
        <v>DC2KV90-DC-5</v>
      </c>
      <c r="B5526" s="436">
        <f>COUNTIF(AC$4:AC5526,AC5526)</f>
        <v>5</v>
      </c>
      <c r="C5526" s="436" t="str">
        <f t="shared" si="1120"/>
        <v>DC2KV90-DC</v>
      </c>
      <c r="D5526" s="436">
        <f>VLOOKUP(C5526,'LICH THI'!C:AA,12,0)</f>
        <v>55</v>
      </c>
      <c r="E5526" s="436">
        <f>VLOOKUP(C5526,'LICH THI'!C:AA,13,0)</f>
        <v>45</v>
      </c>
      <c r="F5526" s="436">
        <f t="shared" si="1130"/>
        <v>45</v>
      </c>
      <c r="G5526" s="436">
        <f>VLOOKUP(C5526,'LICH THI'!C:AA,14,0)</f>
        <v>2</v>
      </c>
      <c r="H5526" s="436">
        <f t="shared" si="1121"/>
        <v>1</v>
      </c>
      <c r="I5526" s="436" t="str">
        <f t="shared" si="1122"/>
        <v>Tống Thị Quỳnh Anh</v>
      </c>
      <c r="J5526" s="436"/>
      <c r="K5526" s="436">
        <f t="shared" si="1123"/>
        <v>2</v>
      </c>
      <c r="L5526" s="436" t="str">
        <f t="shared" si="1124"/>
        <v>DC2KV90-DC-2</v>
      </c>
      <c r="M5526" s="436">
        <f t="shared" si="1125"/>
        <v>0</v>
      </c>
      <c r="N5526" s="437">
        <f t="shared" si="1131"/>
        <v>56</v>
      </c>
      <c r="O5526" s="437"/>
      <c r="P5526" s="430" t="str">
        <f t="shared" si="1126"/>
        <v/>
      </c>
      <c r="U5526" s="177">
        <v>2</v>
      </c>
      <c r="V5526" s="177" t="s">
        <v>2700</v>
      </c>
      <c r="W5526" s="177" t="s">
        <v>4450</v>
      </c>
      <c r="X5526" s="177" t="s">
        <v>2611</v>
      </c>
      <c r="Y5526" s="177" t="s">
        <v>4451</v>
      </c>
      <c r="Z5526" s="177" t="s">
        <v>6998</v>
      </c>
      <c r="AA5526" s="525" t="s">
        <v>4452</v>
      </c>
      <c r="AB5526" s="399" t="str">
        <f t="shared" si="1127"/>
        <v>DC2KV90</v>
      </c>
      <c r="AC5526" s="399" t="str">
        <f t="shared" si="1128"/>
        <v>DC2KV90-DC</v>
      </c>
      <c r="AD5526" t="str">
        <f>Y5526&amp;"-"&amp;VLOOKUP(AC5526,'LICH THI'!C:AA,9,0)</f>
        <v>63DCKT3363-42487</v>
      </c>
      <c r="AE5526">
        <f t="shared" si="1129"/>
        <v>1</v>
      </c>
    </row>
    <row r="5527" spans="1:31" x14ac:dyDescent="0.25">
      <c r="A5527" s="436" t="str">
        <f t="shared" si="1119"/>
        <v>DC2KV90-DC-6</v>
      </c>
      <c r="B5527" s="436">
        <f>COUNTIF(AC$4:AC5527,AC5527)</f>
        <v>6</v>
      </c>
      <c r="C5527" s="436" t="str">
        <f t="shared" si="1120"/>
        <v>DC2KV90-DC</v>
      </c>
      <c r="D5527" s="436">
        <f>VLOOKUP(C5527,'LICH THI'!C:AA,12,0)</f>
        <v>55</v>
      </c>
      <c r="E5527" s="436">
        <f>VLOOKUP(C5527,'LICH THI'!C:AA,13,0)</f>
        <v>45</v>
      </c>
      <c r="F5527" s="436">
        <f t="shared" si="1130"/>
        <v>45</v>
      </c>
      <c r="G5527" s="436">
        <f>VLOOKUP(C5527,'LICH THI'!C:AA,14,0)</f>
        <v>2</v>
      </c>
      <c r="H5527" s="436">
        <f t="shared" si="1121"/>
        <v>1</v>
      </c>
      <c r="I5527" s="436" t="str">
        <f t="shared" si="1122"/>
        <v>Ngô Thị Ngọc Ánh</v>
      </c>
      <c r="J5527" s="436"/>
      <c r="K5527" s="436">
        <f t="shared" si="1123"/>
        <v>2</v>
      </c>
      <c r="L5527" s="436" t="str">
        <f t="shared" si="1124"/>
        <v>DC2KV90-DC-2</v>
      </c>
      <c r="M5527" s="436">
        <f t="shared" si="1125"/>
        <v>0</v>
      </c>
      <c r="N5527" s="437">
        <f t="shared" si="1131"/>
        <v>57</v>
      </c>
      <c r="O5527" s="437"/>
      <c r="P5527" s="430" t="str">
        <f t="shared" si="1126"/>
        <v/>
      </c>
      <c r="U5527" s="177">
        <v>25</v>
      </c>
      <c r="V5527" s="177" t="s">
        <v>3378</v>
      </c>
      <c r="W5527" s="177" t="s">
        <v>5574</v>
      </c>
      <c r="X5527" s="177" t="s">
        <v>3021</v>
      </c>
      <c r="Y5527" s="177" t="s">
        <v>5575</v>
      </c>
      <c r="Z5527" s="177" t="s">
        <v>6998</v>
      </c>
      <c r="AA5527" s="525" t="s">
        <v>5576</v>
      </c>
      <c r="AB5527" s="399" t="str">
        <f t="shared" si="1127"/>
        <v>DC2KV90</v>
      </c>
      <c r="AC5527" s="399" t="str">
        <f t="shared" si="1128"/>
        <v>DC2KV90-DC</v>
      </c>
      <c r="AD5527" t="str">
        <f>Y5527&amp;"-"&amp;VLOOKUP(AC5527,'LICH THI'!C:AA,9,0)</f>
        <v>64DCKT3194-42487</v>
      </c>
      <c r="AE5527">
        <f t="shared" si="1129"/>
        <v>1</v>
      </c>
    </row>
    <row r="5528" spans="1:31" x14ac:dyDescent="0.25">
      <c r="A5528" s="436" t="str">
        <f t="shared" si="1119"/>
        <v>DC2KV90-DC-7</v>
      </c>
      <c r="B5528" s="436">
        <f>COUNTIF(AC$4:AC5528,AC5528)</f>
        <v>7</v>
      </c>
      <c r="C5528" s="436" t="str">
        <f t="shared" si="1120"/>
        <v>DC2KV90-DC</v>
      </c>
      <c r="D5528" s="436">
        <f>VLOOKUP(C5528,'LICH THI'!C:AA,12,0)</f>
        <v>55</v>
      </c>
      <c r="E5528" s="436">
        <f>VLOOKUP(C5528,'LICH THI'!C:AA,13,0)</f>
        <v>45</v>
      </c>
      <c r="F5528" s="436">
        <f t="shared" si="1130"/>
        <v>45</v>
      </c>
      <c r="G5528" s="436">
        <f>VLOOKUP(C5528,'LICH THI'!C:AA,14,0)</f>
        <v>2</v>
      </c>
      <c r="H5528" s="436">
        <f t="shared" si="1121"/>
        <v>1</v>
      </c>
      <c r="I5528" s="436" t="str">
        <f t="shared" si="1122"/>
        <v>Vương Thị Ngọc Ánh</v>
      </c>
      <c r="J5528" s="436"/>
      <c r="K5528" s="436">
        <f t="shared" si="1123"/>
        <v>2</v>
      </c>
      <c r="L5528" s="436" t="str">
        <f t="shared" si="1124"/>
        <v>DC2KV90-DC-2</v>
      </c>
      <c r="M5528" s="436">
        <f t="shared" si="1125"/>
        <v>0</v>
      </c>
      <c r="N5528" s="437">
        <f t="shared" si="1131"/>
        <v>58</v>
      </c>
      <c r="O5528" s="437"/>
      <c r="P5528" s="430" t="str">
        <f t="shared" si="1126"/>
        <v/>
      </c>
      <c r="U5528" s="177">
        <v>14</v>
      </c>
      <c r="V5528" s="177" t="s">
        <v>3366</v>
      </c>
      <c r="W5528" s="177" t="s">
        <v>3815</v>
      </c>
      <c r="X5528" s="177" t="s">
        <v>3021</v>
      </c>
      <c r="Y5528" s="177" t="s">
        <v>3816</v>
      </c>
      <c r="Z5528" s="177" t="s">
        <v>6998</v>
      </c>
      <c r="AA5528" s="525" t="s">
        <v>2803</v>
      </c>
      <c r="AB5528" s="399" t="str">
        <f t="shared" si="1127"/>
        <v>DC2KV90</v>
      </c>
      <c r="AC5528" s="399" t="str">
        <f t="shared" si="1128"/>
        <v>DC2KV90-DC</v>
      </c>
      <c r="AD5528" t="str">
        <f>Y5528&amp;"-"&amp;VLOOKUP(AC5528,'LICH THI'!C:AA,9,0)</f>
        <v>64DCKT3094-42487</v>
      </c>
      <c r="AE5528">
        <f t="shared" si="1129"/>
        <v>1</v>
      </c>
    </row>
    <row r="5529" spans="1:31" x14ac:dyDescent="0.25">
      <c r="A5529" s="436" t="str">
        <f t="shared" si="1119"/>
        <v>DC2KV90-DC-8</v>
      </c>
      <c r="B5529" s="436">
        <f>COUNTIF(AC$4:AC5529,AC5529)</f>
        <v>8</v>
      </c>
      <c r="C5529" s="436" t="str">
        <f t="shared" si="1120"/>
        <v>DC2KV90-DC</v>
      </c>
      <c r="D5529" s="436">
        <f>VLOOKUP(C5529,'LICH THI'!C:AA,12,0)</f>
        <v>55</v>
      </c>
      <c r="E5529" s="436">
        <f>VLOOKUP(C5529,'LICH THI'!C:AA,13,0)</f>
        <v>45</v>
      </c>
      <c r="F5529" s="436">
        <f t="shared" si="1130"/>
        <v>45</v>
      </c>
      <c r="G5529" s="436">
        <f>VLOOKUP(C5529,'LICH THI'!C:AA,14,0)</f>
        <v>2</v>
      </c>
      <c r="H5529" s="436">
        <f t="shared" si="1121"/>
        <v>1</v>
      </c>
      <c r="I5529" s="436" t="str">
        <f t="shared" si="1122"/>
        <v>Hồ Anh Bá</v>
      </c>
      <c r="J5529" s="436"/>
      <c r="K5529" s="436">
        <f t="shared" si="1123"/>
        <v>2</v>
      </c>
      <c r="L5529" s="436" t="str">
        <f t="shared" si="1124"/>
        <v>DC2KV90-DC-2</v>
      </c>
      <c r="M5529" s="436">
        <f t="shared" si="1125"/>
        <v>0</v>
      </c>
      <c r="N5529" s="437">
        <f t="shared" si="1131"/>
        <v>59</v>
      </c>
      <c r="O5529" s="437"/>
      <c r="P5529" s="430" t="str">
        <f t="shared" si="1126"/>
        <v/>
      </c>
      <c r="U5529" s="177">
        <v>3</v>
      </c>
      <c r="V5529" s="177" t="s">
        <v>2700</v>
      </c>
      <c r="W5529" s="177" t="s">
        <v>4244</v>
      </c>
      <c r="X5529" s="177" t="s">
        <v>4245</v>
      </c>
      <c r="Y5529" s="177" t="s">
        <v>4246</v>
      </c>
      <c r="Z5529" s="177" t="s">
        <v>6998</v>
      </c>
      <c r="AA5529" s="525" t="s">
        <v>3315</v>
      </c>
      <c r="AB5529" s="399" t="str">
        <f t="shared" si="1127"/>
        <v>DC2KV90</v>
      </c>
      <c r="AC5529" s="399" t="str">
        <f t="shared" si="1128"/>
        <v>DC2KV90-DC</v>
      </c>
      <c r="AD5529" t="str">
        <f>Y5529&amp;"-"&amp;VLOOKUP(AC5529,'LICH THI'!C:AA,9,0)</f>
        <v>63DCKT3270-42487</v>
      </c>
      <c r="AE5529">
        <f t="shared" si="1129"/>
        <v>1</v>
      </c>
    </row>
    <row r="5530" spans="1:31" x14ac:dyDescent="0.25">
      <c r="A5530" s="436" t="str">
        <f t="shared" si="1119"/>
        <v>DC2KV90-DC-9</v>
      </c>
      <c r="B5530" s="436">
        <f>COUNTIF(AC$4:AC5530,AC5530)</f>
        <v>9</v>
      </c>
      <c r="C5530" s="436" t="str">
        <f t="shared" si="1120"/>
        <v>DC2KV90-DC</v>
      </c>
      <c r="D5530" s="436">
        <f>VLOOKUP(C5530,'LICH THI'!C:AA,12,0)</f>
        <v>55</v>
      </c>
      <c r="E5530" s="436">
        <f>VLOOKUP(C5530,'LICH THI'!C:AA,13,0)</f>
        <v>45</v>
      </c>
      <c r="F5530" s="436">
        <f t="shared" si="1130"/>
        <v>45</v>
      </c>
      <c r="G5530" s="436">
        <f>VLOOKUP(C5530,'LICH THI'!C:AA,14,0)</f>
        <v>2</v>
      </c>
      <c r="H5530" s="436">
        <f t="shared" si="1121"/>
        <v>1</v>
      </c>
      <c r="I5530" s="436" t="str">
        <f t="shared" si="1122"/>
        <v>Nguyễn Mạnh Cường</v>
      </c>
      <c r="J5530" s="436"/>
      <c r="K5530" s="436">
        <f t="shared" si="1123"/>
        <v>2</v>
      </c>
      <c r="L5530" s="436" t="str">
        <f t="shared" si="1124"/>
        <v>DC2KV90-DC-2</v>
      </c>
      <c r="M5530" s="436">
        <f t="shared" si="1125"/>
        <v>0</v>
      </c>
      <c r="N5530" s="437">
        <f t="shared" si="1131"/>
        <v>60</v>
      </c>
      <c r="O5530" s="437"/>
      <c r="P5530" s="430" t="str">
        <f t="shared" si="1126"/>
        <v/>
      </c>
      <c r="U5530" s="177">
        <v>31</v>
      </c>
      <c r="V5530" s="177" t="s">
        <v>3826</v>
      </c>
      <c r="W5530" s="177" t="s">
        <v>2734</v>
      </c>
      <c r="X5530" s="177" t="s">
        <v>2735</v>
      </c>
      <c r="Y5530" s="177" t="s">
        <v>5686</v>
      </c>
      <c r="Z5530" s="177" t="s">
        <v>6998</v>
      </c>
      <c r="AA5530" s="525" t="s">
        <v>3349</v>
      </c>
      <c r="AB5530" s="399" t="str">
        <f t="shared" si="1127"/>
        <v>DC2KV90</v>
      </c>
      <c r="AC5530" s="399" t="str">
        <f t="shared" si="1128"/>
        <v>DC2KV90-DC</v>
      </c>
      <c r="AD5530" t="str">
        <f>Y5530&amp;"-"&amp;VLOOKUP(AC5530,'LICH THI'!C:AA,9,0)</f>
        <v>64DCKT3168-42487</v>
      </c>
      <c r="AE5530">
        <f t="shared" si="1129"/>
        <v>1</v>
      </c>
    </row>
    <row r="5531" spans="1:31" x14ac:dyDescent="0.25">
      <c r="A5531" s="436" t="str">
        <f t="shared" si="1119"/>
        <v>DC2KV90-DC-10</v>
      </c>
      <c r="B5531" s="436">
        <f>COUNTIF(AC$4:AC5531,AC5531)</f>
        <v>10</v>
      </c>
      <c r="C5531" s="436" t="str">
        <f t="shared" si="1120"/>
        <v>DC2KV90-DC</v>
      </c>
      <c r="D5531" s="436">
        <f>VLOOKUP(C5531,'LICH THI'!C:AA,12,0)</f>
        <v>55</v>
      </c>
      <c r="E5531" s="436">
        <f>VLOOKUP(C5531,'LICH THI'!C:AA,13,0)</f>
        <v>45</v>
      </c>
      <c r="F5531" s="436">
        <f t="shared" si="1130"/>
        <v>45</v>
      </c>
      <c r="G5531" s="436">
        <f>VLOOKUP(C5531,'LICH THI'!C:AA,14,0)</f>
        <v>2</v>
      </c>
      <c r="H5531" s="436">
        <f t="shared" si="1121"/>
        <v>1</v>
      </c>
      <c r="I5531" s="436" t="str">
        <f t="shared" si="1122"/>
        <v>Đặng Thị Châm</v>
      </c>
      <c r="J5531" s="436"/>
      <c r="K5531" s="436">
        <f t="shared" si="1123"/>
        <v>2</v>
      </c>
      <c r="L5531" s="436" t="str">
        <f t="shared" si="1124"/>
        <v>DC2KV90-DC-2</v>
      </c>
      <c r="M5531" s="436">
        <f t="shared" si="1125"/>
        <v>0</v>
      </c>
      <c r="N5531" s="437">
        <f t="shared" si="1131"/>
        <v>61</v>
      </c>
      <c r="O5531" s="437"/>
      <c r="P5531" s="430" t="str">
        <f t="shared" si="1126"/>
        <v/>
      </c>
      <c r="U5531" s="177">
        <v>15</v>
      </c>
      <c r="V5531" s="177" t="s">
        <v>3366</v>
      </c>
      <c r="W5531" s="177" t="s">
        <v>3551</v>
      </c>
      <c r="X5531" s="177" t="s">
        <v>5721</v>
      </c>
      <c r="Y5531" s="177" t="s">
        <v>6530</v>
      </c>
      <c r="Z5531" s="177" t="s">
        <v>6998</v>
      </c>
      <c r="AA5531" s="525" t="s">
        <v>2938</v>
      </c>
      <c r="AB5531" s="399" t="str">
        <f t="shared" si="1127"/>
        <v>DC2KV90</v>
      </c>
      <c r="AC5531" s="399" t="str">
        <f t="shared" si="1128"/>
        <v>DC2KV90-DC</v>
      </c>
      <c r="AD5531" t="str">
        <f>Y5531&amp;"-"&amp;VLOOKUP(AC5531,'LICH THI'!C:AA,9,0)</f>
        <v>64DCKT3116-42487</v>
      </c>
      <c r="AE5531">
        <f t="shared" si="1129"/>
        <v>1</v>
      </c>
    </row>
    <row r="5532" spans="1:31" x14ac:dyDescent="0.25">
      <c r="A5532" s="436" t="str">
        <f t="shared" si="1119"/>
        <v>DC2KV90-DC-11</v>
      </c>
      <c r="B5532" s="436">
        <f>COUNTIF(AC$4:AC5532,AC5532)</f>
        <v>11</v>
      </c>
      <c r="C5532" s="436" t="str">
        <f t="shared" si="1120"/>
        <v>DC2KV90-DC</v>
      </c>
      <c r="D5532" s="436">
        <f>VLOOKUP(C5532,'LICH THI'!C:AA,12,0)</f>
        <v>55</v>
      </c>
      <c r="E5532" s="436">
        <f>VLOOKUP(C5532,'LICH THI'!C:AA,13,0)</f>
        <v>45</v>
      </c>
      <c r="F5532" s="436">
        <f t="shared" si="1130"/>
        <v>45</v>
      </c>
      <c r="G5532" s="436">
        <f>VLOOKUP(C5532,'LICH THI'!C:AA,14,0)</f>
        <v>2</v>
      </c>
      <c r="H5532" s="436">
        <f t="shared" si="1121"/>
        <v>1</v>
      </c>
      <c r="I5532" s="436" t="str">
        <f t="shared" si="1122"/>
        <v>Trần Thị Dung</v>
      </c>
      <c r="J5532" s="436"/>
      <c r="K5532" s="436">
        <f t="shared" si="1123"/>
        <v>2</v>
      </c>
      <c r="L5532" s="436" t="str">
        <f t="shared" si="1124"/>
        <v>DC2KV90-DC-2</v>
      </c>
      <c r="M5532" s="436">
        <f t="shared" si="1125"/>
        <v>0</v>
      </c>
      <c r="N5532" s="437">
        <f t="shared" si="1131"/>
        <v>62</v>
      </c>
      <c r="O5532" s="437"/>
      <c r="P5532" s="430" t="str">
        <f t="shared" si="1126"/>
        <v/>
      </c>
      <c r="U5532" s="177">
        <v>26</v>
      </c>
      <c r="V5532" s="177" t="s">
        <v>3378</v>
      </c>
      <c r="W5532" s="177" t="s">
        <v>2716</v>
      </c>
      <c r="X5532" s="177" t="s">
        <v>3823</v>
      </c>
      <c r="Y5532" s="177" t="s">
        <v>3824</v>
      </c>
      <c r="Z5532" s="177" t="s">
        <v>6998</v>
      </c>
      <c r="AA5532" s="525" t="s">
        <v>3825</v>
      </c>
      <c r="AB5532" s="399" t="str">
        <f t="shared" si="1127"/>
        <v>DC2KV90</v>
      </c>
      <c r="AC5532" s="399" t="str">
        <f t="shared" si="1128"/>
        <v>DC2KV90-DC</v>
      </c>
      <c r="AD5532" t="str">
        <f>Y5532&amp;"-"&amp;VLOOKUP(AC5532,'LICH THI'!C:AA,9,0)</f>
        <v>64DCKT3177-42487</v>
      </c>
      <c r="AE5532">
        <f t="shared" si="1129"/>
        <v>1</v>
      </c>
    </row>
    <row r="5533" spans="1:31" x14ac:dyDescent="0.25">
      <c r="A5533" s="436" t="str">
        <f t="shared" si="1119"/>
        <v>DC2KV90-DC-12</v>
      </c>
      <c r="B5533" s="436">
        <f>COUNTIF(AC$4:AC5533,AC5533)</f>
        <v>12</v>
      </c>
      <c r="C5533" s="436" t="str">
        <f t="shared" si="1120"/>
        <v>DC2KV90-DC</v>
      </c>
      <c r="D5533" s="436">
        <f>VLOOKUP(C5533,'LICH THI'!C:AA,12,0)</f>
        <v>55</v>
      </c>
      <c r="E5533" s="436">
        <f>VLOOKUP(C5533,'LICH THI'!C:AA,13,0)</f>
        <v>45</v>
      </c>
      <c r="F5533" s="436">
        <f t="shared" si="1130"/>
        <v>45</v>
      </c>
      <c r="G5533" s="436">
        <f>VLOOKUP(C5533,'LICH THI'!C:AA,14,0)</f>
        <v>2</v>
      </c>
      <c r="H5533" s="436">
        <f t="shared" si="1121"/>
        <v>1</v>
      </c>
      <c r="I5533" s="436" t="str">
        <f t="shared" si="1122"/>
        <v>Vũ Tiến Đạt</v>
      </c>
      <c r="J5533" s="436"/>
      <c r="K5533" s="436">
        <f t="shared" si="1123"/>
        <v>2</v>
      </c>
      <c r="L5533" s="436" t="str">
        <f t="shared" si="1124"/>
        <v>DC2KV90-DC-2</v>
      </c>
      <c r="M5533" s="436">
        <f t="shared" si="1125"/>
        <v>0</v>
      </c>
      <c r="N5533" s="437">
        <f t="shared" si="1131"/>
        <v>63</v>
      </c>
      <c r="O5533" s="437"/>
      <c r="P5533" s="430" t="str">
        <f t="shared" si="1126"/>
        <v/>
      </c>
      <c r="U5533" s="177">
        <v>6</v>
      </c>
      <c r="V5533" s="177" t="s">
        <v>3358</v>
      </c>
      <c r="W5533" s="177" t="s">
        <v>2975</v>
      </c>
      <c r="X5533" s="177" t="s">
        <v>2746</v>
      </c>
      <c r="Y5533" s="177" t="s">
        <v>6200</v>
      </c>
      <c r="Z5533" s="177" t="s">
        <v>6998</v>
      </c>
      <c r="AA5533" s="525" t="s">
        <v>5215</v>
      </c>
      <c r="AB5533" s="399" t="str">
        <f t="shared" si="1127"/>
        <v>DC2KV90</v>
      </c>
      <c r="AC5533" s="399" t="str">
        <f t="shared" si="1128"/>
        <v>DC2KV90-DC</v>
      </c>
      <c r="AD5533" t="str">
        <f>Y5533&amp;"-"&amp;VLOOKUP(AC5533,'LICH THI'!C:AA,9,0)</f>
        <v>64DCKT1031-42487</v>
      </c>
      <c r="AE5533">
        <f t="shared" si="1129"/>
        <v>1</v>
      </c>
    </row>
    <row r="5534" spans="1:31" x14ac:dyDescent="0.25">
      <c r="A5534" s="436" t="str">
        <f t="shared" si="1119"/>
        <v>DC2KV90-DC-13</v>
      </c>
      <c r="B5534" s="436">
        <f>COUNTIF(AC$4:AC5534,AC5534)</f>
        <v>13</v>
      </c>
      <c r="C5534" s="436" t="str">
        <f t="shared" si="1120"/>
        <v>DC2KV90-DC</v>
      </c>
      <c r="D5534" s="436">
        <f>VLOOKUP(C5534,'LICH THI'!C:AA,12,0)</f>
        <v>55</v>
      </c>
      <c r="E5534" s="436">
        <f>VLOOKUP(C5534,'LICH THI'!C:AA,13,0)</f>
        <v>45</v>
      </c>
      <c r="F5534" s="436">
        <f t="shared" si="1130"/>
        <v>45</v>
      </c>
      <c r="G5534" s="436">
        <f>VLOOKUP(C5534,'LICH THI'!C:AA,14,0)</f>
        <v>2</v>
      </c>
      <c r="H5534" s="436">
        <f t="shared" si="1121"/>
        <v>1</v>
      </c>
      <c r="I5534" s="436" t="str">
        <f t="shared" si="1122"/>
        <v>Lại Minh Đức</v>
      </c>
      <c r="J5534" s="436"/>
      <c r="K5534" s="436">
        <f t="shared" si="1123"/>
        <v>2</v>
      </c>
      <c r="L5534" s="436" t="str">
        <f t="shared" si="1124"/>
        <v>DC2KV90-DC-2</v>
      </c>
      <c r="M5534" s="436">
        <f t="shared" si="1125"/>
        <v>0</v>
      </c>
      <c r="N5534" s="437">
        <f t="shared" si="1131"/>
        <v>64</v>
      </c>
      <c r="O5534" s="437"/>
      <c r="P5534" s="430" t="str">
        <f t="shared" si="1126"/>
        <v/>
      </c>
      <c r="U5534" s="177">
        <v>27</v>
      </c>
      <c r="V5534" s="177" t="s">
        <v>3378</v>
      </c>
      <c r="W5534" s="177" t="s">
        <v>4518</v>
      </c>
      <c r="X5534" s="177" t="s">
        <v>2948</v>
      </c>
      <c r="Y5534" s="177" t="s">
        <v>4519</v>
      </c>
      <c r="Z5534" s="177" t="s">
        <v>6998</v>
      </c>
      <c r="AA5534" s="525" t="s">
        <v>4520</v>
      </c>
      <c r="AB5534" s="399" t="str">
        <f t="shared" si="1127"/>
        <v>DC2KV90</v>
      </c>
      <c r="AC5534" s="399" t="str">
        <f t="shared" si="1128"/>
        <v>DC2KV90-DC</v>
      </c>
      <c r="AD5534" t="str">
        <f>Y5534&amp;"-"&amp;VLOOKUP(AC5534,'LICH THI'!C:AA,9,0)</f>
        <v>64DCKT3266-42487</v>
      </c>
      <c r="AE5534">
        <f t="shared" si="1129"/>
        <v>1</v>
      </c>
    </row>
    <row r="5535" spans="1:31" x14ac:dyDescent="0.25">
      <c r="A5535" s="436" t="str">
        <f t="shared" si="1119"/>
        <v>DC2KV90-DC-14</v>
      </c>
      <c r="B5535" s="436">
        <f>COUNTIF(AC$4:AC5535,AC5535)</f>
        <v>14</v>
      </c>
      <c r="C5535" s="436" t="str">
        <f t="shared" si="1120"/>
        <v>DC2KV90-DC</v>
      </c>
      <c r="D5535" s="436">
        <f>VLOOKUP(C5535,'LICH THI'!C:AA,12,0)</f>
        <v>55</v>
      </c>
      <c r="E5535" s="436">
        <f>VLOOKUP(C5535,'LICH THI'!C:AA,13,0)</f>
        <v>45</v>
      </c>
      <c r="F5535" s="436">
        <f t="shared" si="1130"/>
        <v>45</v>
      </c>
      <c r="G5535" s="436">
        <f>VLOOKUP(C5535,'LICH THI'!C:AA,14,0)</f>
        <v>2</v>
      </c>
      <c r="H5535" s="436">
        <f t="shared" si="1121"/>
        <v>1</v>
      </c>
      <c r="I5535" s="436" t="str">
        <f t="shared" si="1122"/>
        <v>Lê Phú Đức</v>
      </c>
      <c r="J5535" s="436"/>
      <c r="K5535" s="436">
        <f t="shared" si="1123"/>
        <v>2</v>
      </c>
      <c r="L5535" s="436" t="str">
        <f t="shared" si="1124"/>
        <v>DC2KV90-DC-2</v>
      </c>
      <c r="M5535" s="436">
        <f t="shared" si="1125"/>
        <v>0</v>
      </c>
      <c r="N5535" s="437">
        <f t="shared" si="1131"/>
        <v>65</v>
      </c>
      <c r="O5535" s="437"/>
      <c r="P5535" s="430" t="str">
        <f t="shared" si="1126"/>
        <v/>
      </c>
      <c r="U5535" s="177">
        <v>32</v>
      </c>
      <c r="V5535" s="177" t="s">
        <v>3826</v>
      </c>
      <c r="W5535" s="177" t="s">
        <v>3269</v>
      </c>
      <c r="X5535" s="177" t="s">
        <v>2948</v>
      </c>
      <c r="Y5535" s="177" t="s">
        <v>5746</v>
      </c>
      <c r="Z5535" s="177" t="s">
        <v>6998</v>
      </c>
      <c r="AA5535" s="525" t="s">
        <v>5747</v>
      </c>
      <c r="AB5535" s="399" t="str">
        <f t="shared" si="1127"/>
        <v>DC2KV90</v>
      </c>
      <c r="AC5535" s="399" t="str">
        <f t="shared" si="1128"/>
        <v>DC2KV90-DC</v>
      </c>
      <c r="AD5535" t="str">
        <f>Y5535&amp;"-"&amp;VLOOKUP(AC5535,'LICH THI'!C:AA,9,0)</f>
        <v>64DCKT3269-42487</v>
      </c>
      <c r="AE5535">
        <f t="shared" si="1129"/>
        <v>1</v>
      </c>
    </row>
    <row r="5536" spans="1:31" x14ac:dyDescent="0.25">
      <c r="A5536" s="436" t="str">
        <f t="shared" si="1119"/>
        <v>DC2KV90-DC-15</v>
      </c>
      <c r="B5536" s="436">
        <f>COUNTIF(AC$4:AC5536,AC5536)</f>
        <v>15</v>
      </c>
      <c r="C5536" s="436" t="str">
        <f t="shared" si="1120"/>
        <v>DC2KV90-DC</v>
      </c>
      <c r="D5536" s="436">
        <f>VLOOKUP(C5536,'LICH THI'!C:AA,12,0)</f>
        <v>55</v>
      </c>
      <c r="E5536" s="436">
        <f>VLOOKUP(C5536,'LICH THI'!C:AA,13,0)</f>
        <v>45</v>
      </c>
      <c r="F5536" s="436">
        <f t="shared" si="1130"/>
        <v>45</v>
      </c>
      <c r="G5536" s="436">
        <f>VLOOKUP(C5536,'LICH THI'!C:AA,14,0)</f>
        <v>2</v>
      </c>
      <c r="H5536" s="436">
        <f t="shared" si="1121"/>
        <v>1</v>
      </c>
      <c r="I5536" s="436" t="str">
        <f t="shared" si="1122"/>
        <v>Vũ Thị Gấm</v>
      </c>
      <c r="J5536" s="436"/>
      <c r="K5536" s="436">
        <f t="shared" si="1123"/>
        <v>2</v>
      </c>
      <c r="L5536" s="436" t="str">
        <f t="shared" si="1124"/>
        <v>DC2KV90-DC-2</v>
      </c>
      <c r="M5536" s="436">
        <f t="shared" si="1125"/>
        <v>0</v>
      </c>
      <c r="N5536" s="437">
        <f t="shared" si="1131"/>
        <v>66</v>
      </c>
      <c r="O5536" s="437"/>
      <c r="P5536" s="430" t="str">
        <f t="shared" si="1126"/>
        <v/>
      </c>
      <c r="U5536" s="177">
        <v>7</v>
      </c>
      <c r="V5536" s="177" t="s">
        <v>3358</v>
      </c>
      <c r="W5536" s="177" t="s">
        <v>2615</v>
      </c>
      <c r="X5536" s="177" t="s">
        <v>4496</v>
      </c>
      <c r="Y5536" s="177" t="s">
        <v>4497</v>
      </c>
      <c r="Z5536" s="177" t="s">
        <v>6998</v>
      </c>
      <c r="AA5536" s="525" t="s">
        <v>4498</v>
      </c>
      <c r="AB5536" s="399" t="str">
        <f t="shared" si="1127"/>
        <v>DC2KV90</v>
      </c>
      <c r="AC5536" s="399" t="str">
        <f t="shared" si="1128"/>
        <v>DC2KV90-DC</v>
      </c>
      <c r="AD5536" t="str">
        <f>Y5536&amp;"-"&amp;VLOOKUP(AC5536,'LICH THI'!C:AA,9,0)</f>
        <v>64DCKT3019-42487</v>
      </c>
      <c r="AE5536">
        <f t="shared" si="1129"/>
        <v>1</v>
      </c>
    </row>
    <row r="5537" spans="1:31" x14ac:dyDescent="0.25">
      <c r="A5537" s="436" t="str">
        <f t="shared" si="1119"/>
        <v>DC2KV90-DC-16</v>
      </c>
      <c r="B5537" s="436">
        <f>COUNTIF(AC$4:AC5537,AC5537)</f>
        <v>16</v>
      </c>
      <c r="C5537" s="436" t="str">
        <f t="shared" si="1120"/>
        <v>DC2KV90-DC</v>
      </c>
      <c r="D5537" s="436">
        <f>VLOOKUP(C5537,'LICH THI'!C:AA,12,0)</f>
        <v>55</v>
      </c>
      <c r="E5537" s="436">
        <f>VLOOKUP(C5537,'LICH THI'!C:AA,13,0)</f>
        <v>45</v>
      </c>
      <c r="F5537" s="436">
        <f t="shared" si="1130"/>
        <v>45</v>
      </c>
      <c r="G5537" s="436">
        <f>VLOOKUP(C5537,'LICH THI'!C:AA,14,0)</f>
        <v>2</v>
      </c>
      <c r="H5537" s="436">
        <f t="shared" si="1121"/>
        <v>1</v>
      </c>
      <c r="I5537" s="436" t="str">
        <f t="shared" si="1122"/>
        <v>Lê Thị Thu Hà</v>
      </c>
      <c r="J5537" s="436"/>
      <c r="K5537" s="436">
        <f t="shared" si="1123"/>
        <v>2</v>
      </c>
      <c r="L5537" s="436" t="str">
        <f t="shared" si="1124"/>
        <v>DC2KV90-DC-2</v>
      </c>
      <c r="M5537" s="436">
        <f t="shared" si="1125"/>
        <v>0</v>
      </c>
      <c r="N5537" s="437">
        <f t="shared" si="1131"/>
        <v>67</v>
      </c>
      <c r="O5537" s="437"/>
      <c r="P5537" s="430" t="str">
        <f t="shared" si="1126"/>
        <v/>
      </c>
      <c r="U5537" s="177">
        <v>16</v>
      </c>
      <c r="V5537" s="177" t="s">
        <v>3366</v>
      </c>
      <c r="W5537" s="177" t="s">
        <v>5036</v>
      </c>
      <c r="X5537" s="177" t="s">
        <v>3163</v>
      </c>
      <c r="Y5537" s="177" t="s">
        <v>6999</v>
      </c>
      <c r="Z5537" s="177" t="s">
        <v>6998</v>
      </c>
      <c r="AA5537" s="525" t="s">
        <v>4693</v>
      </c>
      <c r="AB5537" s="399" t="str">
        <f t="shared" si="1127"/>
        <v>DC2KV90</v>
      </c>
      <c r="AC5537" s="399" t="str">
        <f t="shared" si="1128"/>
        <v>DC2KV90-DC</v>
      </c>
      <c r="AD5537" t="str">
        <f>Y5537&amp;"-"&amp;VLOOKUP(AC5537,'LICH THI'!C:AA,9,0)</f>
        <v>64DCKT3087-42487</v>
      </c>
      <c r="AE5537">
        <f t="shared" si="1129"/>
        <v>1</v>
      </c>
    </row>
    <row r="5538" spans="1:31" x14ac:dyDescent="0.25">
      <c r="A5538" s="436" t="str">
        <f t="shared" si="1119"/>
        <v>DC2KV90-DC-17</v>
      </c>
      <c r="B5538" s="436">
        <f>COUNTIF(AC$4:AC5538,AC5538)</f>
        <v>17</v>
      </c>
      <c r="C5538" s="436" t="str">
        <f t="shared" si="1120"/>
        <v>DC2KV90-DC</v>
      </c>
      <c r="D5538" s="436">
        <f>VLOOKUP(C5538,'LICH THI'!C:AA,12,0)</f>
        <v>55</v>
      </c>
      <c r="E5538" s="436">
        <f>VLOOKUP(C5538,'LICH THI'!C:AA,13,0)</f>
        <v>45</v>
      </c>
      <c r="F5538" s="436">
        <f t="shared" si="1130"/>
        <v>45</v>
      </c>
      <c r="G5538" s="436">
        <f>VLOOKUP(C5538,'LICH THI'!C:AA,14,0)</f>
        <v>2</v>
      </c>
      <c r="H5538" s="436">
        <f t="shared" si="1121"/>
        <v>1</v>
      </c>
      <c r="I5538" s="436" t="str">
        <f t="shared" si="1122"/>
        <v>Lê Thu Hà</v>
      </c>
      <c r="J5538" s="436"/>
      <c r="K5538" s="436">
        <f t="shared" si="1123"/>
        <v>2</v>
      </c>
      <c r="L5538" s="436" t="str">
        <f t="shared" si="1124"/>
        <v>DC2KV90-DC-2</v>
      </c>
      <c r="M5538" s="436">
        <f t="shared" si="1125"/>
        <v>0</v>
      </c>
      <c r="N5538" s="437">
        <f t="shared" si="1131"/>
        <v>68</v>
      </c>
      <c r="O5538" s="437"/>
      <c r="P5538" s="430" t="str">
        <f t="shared" si="1126"/>
        <v/>
      </c>
      <c r="U5538" s="177">
        <v>33</v>
      </c>
      <c r="V5538" s="177" t="s">
        <v>3826</v>
      </c>
      <c r="W5538" s="177" t="s">
        <v>6039</v>
      </c>
      <c r="X5538" s="177" t="s">
        <v>3163</v>
      </c>
      <c r="Y5538" s="177" t="s">
        <v>6040</v>
      </c>
      <c r="Z5538" s="177" t="s">
        <v>6998</v>
      </c>
      <c r="AA5538" s="525" t="s">
        <v>4602</v>
      </c>
      <c r="AB5538" s="399" t="str">
        <f t="shared" si="1127"/>
        <v>DC2KV90</v>
      </c>
      <c r="AC5538" s="399" t="str">
        <f t="shared" si="1128"/>
        <v>DC2KV90-DC</v>
      </c>
      <c r="AD5538" t="str">
        <f>Y5538&amp;"-"&amp;VLOOKUP(AC5538,'LICH THI'!C:AA,9,0)</f>
        <v>64DCKT3259-42487</v>
      </c>
      <c r="AE5538">
        <f t="shared" si="1129"/>
        <v>1</v>
      </c>
    </row>
    <row r="5539" spans="1:31" x14ac:dyDescent="0.25">
      <c r="A5539" s="436" t="str">
        <f t="shared" si="1119"/>
        <v>DC2KV90-DC-18</v>
      </c>
      <c r="B5539" s="436">
        <f>COUNTIF(AC$4:AC5539,AC5539)</f>
        <v>18</v>
      </c>
      <c r="C5539" s="436" t="str">
        <f t="shared" si="1120"/>
        <v>DC2KV90-DC</v>
      </c>
      <c r="D5539" s="436">
        <f>VLOOKUP(C5539,'LICH THI'!C:AA,12,0)</f>
        <v>55</v>
      </c>
      <c r="E5539" s="436">
        <f>VLOOKUP(C5539,'LICH THI'!C:AA,13,0)</f>
        <v>45</v>
      </c>
      <c r="F5539" s="436">
        <f t="shared" si="1130"/>
        <v>45</v>
      </c>
      <c r="G5539" s="436">
        <f>VLOOKUP(C5539,'LICH THI'!C:AA,14,0)</f>
        <v>2</v>
      </c>
      <c r="H5539" s="436">
        <f t="shared" si="1121"/>
        <v>1</v>
      </c>
      <c r="I5539" s="436" t="str">
        <f t="shared" si="1122"/>
        <v>Nguyễn Thị Hà</v>
      </c>
      <c r="J5539" s="436"/>
      <c r="K5539" s="436">
        <f t="shared" si="1123"/>
        <v>2</v>
      </c>
      <c r="L5539" s="436" t="str">
        <f t="shared" si="1124"/>
        <v>DC2KV90-DC-2</v>
      </c>
      <c r="M5539" s="436">
        <f t="shared" si="1125"/>
        <v>0</v>
      </c>
      <c r="N5539" s="437">
        <f t="shared" si="1131"/>
        <v>69</v>
      </c>
      <c r="O5539" s="437"/>
      <c r="P5539" s="430" t="str">
        <f t="shared" si="1126"/>
        <v/>
      </c>
      <c r="U5539" s="177">
        <v>17</v>
      </c>
      <c r="V5539" s="177" t="s">
        <v>3366</v>
      </c>
      <c r="W5539" s="177" t="s">
        <v>2619</v>
      </c>
      <c r="X5539" s="177" t="s">
        <v>3163</v>
      </c>
      <c r="Y5539" s="177" t="s">
        <v>5738</v>
      </c>
      <c r="Z5539" s="177" t="s">
        <v>6998</v>
      </c>
      <c r="AA5539" s="525" t="s">
        <v>5739</v>
      </c>
      <c r="AB5539" s="399" t="str">
        <f t="shared" si="1127"/>
        <v>DC2KV90</v>
      </c>
      <c r="AC5539" s="399" t="str">
        <f t="shared" si="1128"/>
        <v>DC2KV90-DC</v>
      </c>
      <c r="AD5539" t="str">
        <f>Y5539&amp;"-"&amp;VLOOKUP(AC5539,'LICH THI'!C:AA,9,0)</f>
        <v>64DCKT3092-42487</v>
      </c>
      <c r="AE5539">
        <f t="shared" si="1129"/>
        <v>1</v>
      </c>
    </row>
    <row r="5540" spans="1:31" x14ac:dyDescent="0.25">
      <c r="A5540" s="436" t="str">
        <f t="shared" si="1119"/>
        <v>DC2KV90-DC-19</v>
      </c>
      <c r="B5540" s="436">
        <f>COUNTIF(AC$4:AC5540,AC5540)</f>
        <v>19</v>
      </c>
      <c r="C5540" s="436" t="str">
        <f t="shared" si="1120"/>
        <v>DC2KV90-DC</v>
      </c>
      <c r="D5540" s="436">
        <f>VLOOKUP(C5540,'LICH THI'!C:AA,12,0)</f>
        <v>55</v>
      </c>
      <c r="E5540" s="436">
        <f>VLOOKUP(C5540,'LICH THI'!C:AA,13,0)</f>
        <v>45</v>
      </c>
      <c r="F5540" s="436">
        <f t="shared" si="1130"/>
        <v>45</v>
      </c>
      <c r="G5540" s="436">
        <f>VLOOKUP(C5540,'LICH THI'!C:AA,14,0)</f>
        <v>2</v>
      </c>
      <c r="H5540" s="436">
        <f t="shared" si="1121"/>
        <v>1</v>
      </c>
      <c r="I5540" s="436" t="str">
        <f t="shared" si="1122"/>
        <v>Vũ Thị Hà</v>
      </c>
      <c r="J5540" s="436"/>
      <c r="K5540" s="436">
        <f t="shared" si="1123"/>
        <v>2</v>
      </c>
      <c r="L5540" s="436" t="str">
        <f t="shared" si="1124"/>
        <v>DC2KV90-DC-2</v>
      </c>
      <c r="M5540" s="436">
        <f t="shared" si="1125"/>
        <v>0</v>
      </c>
      <c r="N5540" s="437">
        <f t="shared" si="1131"/>
        <v>70</v>
      </c>
      <c r="O5540" s="437"/>
      <c r="P5540" s="430" t="str">
        <f t="shared" si="1126"/>
        <v/>
      </c>
      <c r="U5540" s="177">
        <v>18</v>
      </c>
      <c r="V5540" s="177" t="s">
        <v>3366</v>
      </c>
      <c r="W5540" s="177" t="s">
        <v>2615</v>
      </c>
      <c r="X5540" s="177" t="s">
        <v>3163</v>
      </c>
      <c r="Y5540" s="177" t="s">
        <v>4512</v>
      </c>
      <c r="Z5540" s="177" t="s">
        <v>6998</v>
      </c>
      <c r="AA5540" s="525" t="s">
        <v>4513</v>
      </c>
      <c r="AB5540" s="399" t="str">
        <f t="shared" si="1127"/>
        <v>DC2KV90</v>
      </c>
      <c r="AC5540" s="399" t="str">
        <f t="shared" si="1128"/>
        <v>DC2KV90-DC</v>
      </c>
      <c r="AD5540" t="str">
        <f>Y5540&amp;"-"&amp;VLOOKUP(AC5540,'LICH THI'!C:AA,9,0)</f>
        <v>64DCKT3114-42487</v>
      </c>
      <c r="AE5540">
        <f t="shared" si="1129"/>
        <v>1</v>
      </c>
    </row>
    <row r="5541" spans="1:31" x14ac:dyDescent="0.25">
      <c r="A5541" s="436" t="str">
        <f t="shared" si="1119"/>
        <v>DC2KV90-DC-20</v>
      </c>
      <c r="B5541" s="436">
        <f>COUNTIF(AC$4:AC5541,AC5541)</f>
        <v>20</v>
      </c>
      <c r="C5541" s="436" t="str">
        <f t="shared" si="1120"/>
        <v>DC2KV90-DC</v>
      </c>
      <c r="D5541" s="436">
        <f>VLOOKUP(C5541,'LICH THI'!C:AA,12,0)</f>
        <v>55</v>
      </c>
      <c r="E5541" s="436">
        <f>VLOOKUP(C5541,'LICH THI'!C:AA,13,0)</f>
        <v>45</v>
      </c>
      <c r="F5541" s="436">
        <f t="shared" si="1130"/>
        <v>45</v>
      </c>
      <c r="G5541" s="436">
        <f>VLOOKUP(C5541,'LICH THI'!C:AA,14,0)</f>
        <v>2</v>
      </c>
      <c r="H5541" s="436">
        <f t="shared" si="1121"/>
        <v>1</v>
      </c>
      <c r="I5541" s="436" t="str">
        <f t="shared" si="1122"/>
        <v>Nguyễn Bá Hai</v>
      </c>
      <c r="J5541" s="436"/>
      <c r="K5541" s="436">
        <f t="shared" si="1123"/>
        <v>2</v>
      </c>
      <c r="L5541" s="436" t="str">
        <f t="shared" si="1124"/>
        <v>DC2KV90-DC-2</v>
      </c>
      <c r="M5541" s="436">
        <f t="shared" si="1125"/>
        <v>0</v>
      </c>
      <c r="N5541" s="437">
        <f t="shared" si="1131"/>
        <v>71</v>
      </c>
      <c r="O5541" s="437"/>
      <c r="P5541" s="430" t="str">
        <f t="shared" si="1126"/>
        <v/>
      </c>
      <c r="U5541" s="177">
        <v>42</v>
      </c>
      <c r="V5541" s="177" t="s">
        <v>3381</v>
      </c>
      <c r="W5541" s="177" t="s">
        <v>4789</v>
      </c>
      <c r="X5541" s="177" t="s">
        <v>4790</v>
      </c>
      <c r="Y5541" s="177" t="s">
        <v>4791</v>
      </c>
      <c r="Z5541" s="177" t="s">
        <v>6998</v>
      </c>
      <c r="AA5541" s="525" t="s">
        <v>4792</v>
      </c>
      <c r="AB5541" s="399" t="str">
        <f t="shared" si="1127"/>
        <v>DC2KV90</v>
      </c>
      <c r="AC5541" s="399" t="str">
        <f t="shared" si="1128"/>
        <v>DC2KV90-DC</v>
      </c>
      <c r="AD5541" t="str">
        <f>Y5541&amp;"-"&amp;VLOOKUP(AC5541,'LICH THI'!C:AA,9,0)</f>
        <v>64DCKT3292-42487</v>
      </c>
      <c r="AE5541">
        <f t="shared" si="1129"/>
        <v>1</v>
      </c>
    </row>
    <row r="5542" spans="1:31" x14ac:dyDescent="0.25">
      <c r="A5542" s="436" t="str">
        <f t="shared" si="1119"/>
        <v>DC2KV90-DC-21</v>
      </c>
      <c r="B5542" s="436">
        <f>COUNTIF(AC$4:AC5542,AC5542)</f>
        <v>21</v>
      </c>
      <c r="C5542" s="436" t="str">
        <f t="shared" si="1120"/>
        <v>DC2KV90-DC</v>
      </c>
      <c r="D5542" s="436">
        <f>VLOOKUP(C5542,'LICH THI'!C:AA,12,0)</f>
        <v>55</v>
      </c>
      <c r="E5542" s="436">
        <f>VLOOKUP(C5542,'LICH THI'!C:AA,13,0)</f>
        <v>45</v>
      </c>
      <c r="F5542" s="436">
        <f t="shared" si="1130"/>
        <v>45</v>
      </c>
      <c r="G5542" s="436">
        <f>VLOOKUP(C5542,'LICH THI'!C:AA,14,0)</f>
        <v>2</v>
      </c>
      <c r="H5542" s="436">
        <f t="shared" si="1121"/>
        <v>1</v>
      </c>
      <c r="I5542" s="436" t="str">
        <f t="shared" si="1122"/>
        <v>Phạm Thị Hải</v>
      </c>
      <c r="J5542" s="436"/>
      <c r="K5542" s="436">
        <f t="shared" si="1123"/>
        <v>2</v>
      </c>
      <c r="L5542" s="436" t="str">
        <f t="shared" si="1124"/>
        <v>DC2KV90-DC-2</v>
      </c>
      <c r="M5542" s="436">
        <f t="shared" si="1125"/>
        <v>0</v>
      </c>
      <c r="N5542" s="437">
        <f t="shared" si="1131"/>
        <v>72</v>
      </c>
      <c r="O5542" s="437"/>
      <c r="P5542" s="430" t="str">
        <f t="shared" si="1126"/>
        <v/>
      </c>
      <c r="U5542" s="177">
        <v>43</v>
      </c>
      <c r="V5542" s="177" t="s">
        <v>3381</v>
      </c>
      <c r="W5542" s="177" t="s">
        <v>3557</v>
      </c>
      <c r="X5542" s="177" t="s">
        <v>2908</v>
      </c>
      <c r="Y5542" s="177" t="s">
        <v>4024</v>
      </c>
      <c r="Z5542" s="177" t="s">
        <v>6998</v>
      </c>
      <c r="AA5542" s="525" t="s">
        <v>2625</v>
      </c>
      <c r="AB5542" s="399" t="str">
        <f t="shared" si="1127"/>
        <v>DC2KV90</v>
      </c>
      <c r="AC5542" s="399" t="str">
        <f t="shared" si="1128"/>
        <v>DC2KV90-DC</v>
      </c>
      <c r="AD5542" t="str">
        <f>Y5542&amp;"-"&amp;VLOOKUP(AC5542,'LICH THI'!C:AA,9,0)</f>
        <v>64DCKT3302-42487</v>
      </c>
      <c r="AE5542">
        <f t="shared" si="1129"/>
        <v>1</v>
      </c>
    </row>
    <row r="5543" spans="1:31" x14ac:dyDescent="0.25">
      <c r="A5543" s="436" t="str">
        <f t="shared" si="1119"/>
        <v>DC2KV90-DC-22</v>
      </c>
      <c r="B5543" s="436">
        <f>COUNTIF(AC$4:AC5543,AC5543)</f>
        <v>22</v>
      </c>
      <c r="C5543" s="436" t="str">
        <f t="shared" si="1120"/>
        <v>DC2KV90-DC</v>
      </c>
      <c r="D5543" s="436">
        <f>VLOOKUP(C5543,'LICH THI'!C:AA,12,0)</f>
        <v>55</v>
      </c>
      <c r="E5543" s="436">
        <f>VLOOKUP(C5543,'LICH THI'!C:AA,13,0)</f>
        <v>45</v>
      </c>
      <c r="F5543" s="436">
        <f t="shared" si="1130"/>
        <v>45</v>
      </c>
      <c r="G5543" s="436">
        <f>VLOOKUP(C5543,'LICH THI'!C:AA,14,0)</f>
        <v>2</v>
      </c>
      <c r="H5543" s="436">
        <f t="shared" si="1121"/>
        <v>1</v>
      </c>
      <c r="I5543" s="436" t="str">
        <f t="shared" si="1122"/>
        <v>Ngô Thị Hạnh</v>
      </c>
      <c r="J5543" s="436"/>
      <c r="K5543" s="436">
        <f t="shared" si="1123"/>
        <v>2</v>
      </c>
      <c r="L5543" s="436" t="str">
        <f t="shared" si="1124"/>
        <v>DC2KV90-DC-2</v>
      </c>
      <c r="M5543" s="436">
        <f t="shared" si="1125"/>
        <v>0</v>
      </c>
      <c r="N5543" s="437">
        <f t="shared" si="1131"/>
        <v>73</v>
      </c>
      <c r="O5543" s="437"/>
      <c r="P5543" s="430" t="str">
        <f t="shared" si="1126"/>
        <v/>
      </c>
      <c r="U5543" s="177">
        <v>19</v>
      </c>
      <c r="V5543" s="177" t="s">
        <v>3366</v>
      </c>
      <c r="W5543" s="177" t="s">
        <v>5865</v>
      </c>
      <c r="X5543" s="177" t="s">
        <v>2656</v>
      </c>
      <c r="Y5543" s="177" t="s">
        <v>6595</v>
      </c>
      <c r="Z5543" s="177" t="s">
        <v>6998</v>
      </c>
      <c r="AA5543" s="525" t="s">
        <v>6596</v>
      </c>
      <c r="AB5543" s="399" t="str">
        <f t="shared" si="1127"/>
        <v>DC2KV90</v>
      </c>
      <c r="AC5543" s="399" t="str">
        <f t="shared" si="1128"/>
        <v>DC2KV90-DC</v>
      </c>
      <c r="AD5543" t="str">
        <f>Y5543&amp;"-"&amp;VLOOKUP(AC5543,'LICH THI'!C:AA,9,0)</f>
        <v>64DCKT3042-42487</v>
      </c>
      <c r="AE5543">
        <f t="shared" si="1129"/>
        <v>1</v>
      </c>
    </row>
    <row r="5544" spans="1:31" x14ac:dyDescent="0.25">
      <c r="A5544" s="436" t="str">
        <f t="shared" si="1119"/>
        <v>DC2KV90-DC-23</v>
      </c>
      <c r="B5544" s="436">
        <f>COUNTIF(AC$4:AC5544,AC5544)</f>
        <v>23</v>
      </c>
      <c r="C5544" s="436" t="str">
        <f t="shared" si="1120"/>
        <v>DC2KV90-DC</v>
      </c>
      <c r="D5544" s="436">
        <f>VLOOKUP(C5544,'LICH THI'!C:AA,12,0)</f>
        <v>55</v>
      </c>
      <c r="E5544" s="436">
        <f>VLOOKUP(C5544,'LICH THI'!C:AA,13,0)</f>
        <v>45</v>
      </c>
      <c r="F5544" s="436">
        <f t="shared" si="1130"/>
        <v>45</v>
      </c>
      <c r="G5544" s="436">
        <f>VLOOKUP(C5544,'LICH THI'!C:AA,14,0)</f>
        <v>2</v>
      </c>
      <c r="H5544" s="436">
        <f t="shared" si="1121"/>
        <v>1</v>
      </c>
      <c r="I5544" s="436" t="str">
        <f t="shared" si="1122"/>
        <v>Bùi Thị Hiền</v>
      </c>
      <c r="J5544" s="436"/>
      <c r="K5544" s="436">
        <f t="shared" si="1123"/>
        <v>2</v>
      </c>
      <c r="L5544" s="436" t="str">
        <f t="shared" si="1124"/>
        <v>DC2KV90-DC-2</v>
      </c>
      <c r="M5544" s="436">
        <f t="shared" si="1125"/>
        <v>0</v>
      </c>
      <c r="N5544" s="437">
        <f t="shared" si="1131"/>
        <v>74</v>
      </c>
      <c r="O5544" s="437"/>
      <c r="P5544" s="430" t="str">
        <f t="shared" si="1126"/>
        <v/>
      </c>
      <c r="U5544" s="177">
        <v>8</v>
      </c>
      <c r="V5544" s="177" t="s">
        <v>3358</v>
      </c>
      <c r="W5544" s="177" t="s">
        <v>2630</v>
      </c>
      <c r="X5544" s="177" t="s">
        <v>3029</v>
      </c>
      <c r="Y5544" s="177" t="s">
        <v>5656</v>
      </c>
      <c r="Z5544" s="177" t="s">
        <v>6998</v>
      </c>
      <c r="AA5544" s="525" t="s">
        <v>3753</v>
      </c>
      <c r="AB5544" s="399" t="str">
        <f t="shared" si="1127"/>
        <v>DC2KV90</v>
      </c>
      <c r="AC5544" s="399" t="str">
        <f t="shared" si="1128"/>
        <v>DC2KV90-DC</v>
      </c>
      <c r="AD5544" t="str">
        <f>Y5544&amp;"-"&amp;VLOOKUP(AC5544,'LICH THI'!C:AA,9,0)</f>
        <v>64DCKT3040-42487</v>
      </c>
      <c r="AE5544">
        <f t="shared" si="1129"/>
        <v>1</v>
      </c>
    </row>
    <row r="5545" spans="1:31" x14ac:dyDescent="0.25">
      <c r="A5545" s="436" t="str">
        <f t="shared" si="1119"/>
        <v>DC2KV90-DC-24</v>
      </c>
      <c r="B5545" s="436">
        <f>COUNTIF(AC$4:AC5545,AC5545)</f>
        <v>24</v>
      </c>
      <c r="C5545" s="436" t="str">
        <f t="shared" si="1120"/>
        <v>DC2KV90-DC</v>
      </c>
      <c r="D5545" s="436">
        <f>VLOOKUP(C5545,'LICH THI'!C:AA,12,0)</f>
        <v>55</v>
      </c>
      <c r="E5545" s="436">
        <f>VLOOKUP(C5545,'LICH THI'!C:AA,13,0)</f>
        <v>45</v>
      </c>
      <c r="F5545" s="436">
        <f t="shared" si="1130"/>
        <v>45</v>
      </c>
      <c r="G5545" s="436">
        <f>VLOOKUP(C5545,'LICH THI'!C:AA,14,0)</f>
        <v>2</v>
      </c>
      <c r="H5545" s="436">
        <f t="shared" si="1121"/>
        <v>1</v>
      </c>
      <c r="I5545" s="436" t="str">
        <f t="shared" si="1122"/>
        <v>Vũ Thị Hiền</v>
      </c>
      <c r="J5545" s="436"/>
      <c r="K5545" s="436">
        <f t="shared" si="1123"/>
        <v>2</v>
      </c>
      <c r="L5545" s="436" t="str">
        <f t="shared" si="1124"/>
        <v>DC2KV90-DC-2</v>
      </c>
      <c r="M5545" s="436">
        <f t="shared" si="1125"/>
        <v>0</v>
      </c>
      <c r="N5545" s="437">
        <f t="shared" si="1131"/>
        <v>75</v>
      </c>
      <c r="O5545" s="437"/>
      <c r="P5545" s="430" t="str">
        <f t="shared" si="1126"/>
        <v/>
      </c>
      <c r="U5545" s="177">
        <v>9</v>
      </c>
      <c r="V5545" s="177" t="s">
        <v>3358</v>
      </c>
      <c r="W5545" s="177" t="s">
        <v>2615</v>
      </c>
      <c r="X5545" s="177" t="s">
        <v>3029</v>
      </c>
      <c r="Y5545" s="177" t="s">
        <v>4501</v>
      </c>
      <c r="Z5545" s="177" t="s">
        <v>6998</v>
      </c>
      <c r="AA5545" s="525" t="s">
        <v>4502</v>
      </c>
      <c r="AB5545" s="399" t="str">
        <f t="shared" si="1127"/>
        <v>DC2KV90</v>
      </c>
      <c r="AC5545" s="399" t="str">
        <f t="shared" si="1128"/>
        <v>DC2KV90-DC</v>
      </c>
      <c r="AD5545" t="str">
        <f>Y5545&amp;"-"&amp;VLOOKUP(AC5545,'LICH THI'!C:AA,9,0)</f>
        <v>64DCKT3046-42487</v>
      </c>
      <c r="AE5545">
        <f t="shared" si="1129"/>
        <v>1</v>
      </c>
    </row>
    <row r="5546" spans="1:31" x14ac:dyDescent="0.25">
      <c r="A5546" s="436" t="str">
        <f t="shared" si="1119"/>
        <v>DC2KV90-DC-25</v>
      </c>
      <c r="B5546" s="436">
        <f>COUNTIF(AC$4:AC5546,AC5546)</f>
        <v>25</v>
      </c>
      <c r="C5546" s="436" t="str">
        <f t="shared" si="1120"/>
        <v>DC2KV90-DC</v>
      </c>
      <c r="D5546" s="436">
        <f>VLOOKUP(C5546,'LICH THI'!C:AA,12,0)</f>
        <v>55</v>
      </c>
      <c r="E5546" s="436">
        <f>VLOOKUP(C5546,'LICH THI'!C:AA,13,0)</f>
        <v>45</v>
      </c>
      <c r="F5546" s="436">
        <f t="shared" si="1130"/>
        <v>45</v>
      </c>
      <c r="G5546" s="436">
        <f>VLOOKUP(C5546,'LICH THI'!C:AA,14,0)</f>
        <v>2</v>
      </c>
      <c r="H5546" s="436">
        <f t="shared" si="1121"/>
        <v>1</v>
      </c>
      <c r="I5546" s="436" t="str">
        <f t="shared" si="1122"/>
        <v>Nguyễn Ngọc Hiệp</v>
      </c>
      <c r="J5546" s="436"/>
      <c r="K5546" s="436">
        <f t="shared" si="1123"/>
        <v>2</v>
      </c>
      <c r="L5546" s="436" t="str">
        <f t="shared" si="1124"/>
        <v>DC2KV90-DC-2</v>
      </c>
      <c r="M5546" s="436">
        <f t="shared" si="1125"/>
        <v>0</v>
      </c>
      <c r="N5546" s="437">
        <f t="shared" si="1131"/>
        <v>76</v>
      </c>
      <c r="O5546" s="437"/>
      <c r="P5546" s="430" t="str">
        <f t="shared" si="1126"/>
        <v/>
      </c>
      <c r="U5546" s="177">
        <v>10</v>
      </c>
      <c r="V5546" s="177" t="s">
        <v>3358</v>
      </c>
      <c r="W5546" s="177" t="s">
        <v>2783</v>
      </c>
      <c r="X5546" s="177" t="s">
        <v>4886</v>
      </c>
      <c r="Y5546" s="177" t="s">
        <v>5657</v>
      </c>
      <c r="Z5546" s="177" t="s">
        <v>6998</v>
      </c>
      <c r="AA5546" s="525" t="s">
        <v>4558</v>
      </c>
      <c r="AB5546" s="399" t="str">
        <f t="shared" si="1127"/>
        <v>DC2KV90</v>
      </c>
      <c r="AC5546" s="399" t="str">
        <f t="shared" si="1128"/>
        <v>DC2KV90-DC</v>
      </c>
      <c r="AD5546" t="str">
        <f>Y5546&amp;"-"&amp;VLOOKUP(AC5546,'LICH THI'!C:AA,9,0)</f>
        <v>64DCKT3079-42487</v>
      </c>
      <c r="AE5546">
        <f t="shared" si="1129"/>
        <v>1</v>
      </c>
    </row>
    <row r="5547" spans="1:31" x14ac:dyDescent="0.25">
      <c r="A5547" s="436" t="str">
        <f t="shared" si="1119"/>
        <v>DC2KV90-DC-26</v>
      </c>
      <c r="B5547" s="436">
        <f>COUNTIF(AC$4:AC5547,AC5547)</f>
        <v>26</v>
      </c>
      <c r="C5547" s="436" t="str">
        <f t="shared" si="1120"/>
        <v>DC2KV90-DC</v>
      </c>
      <c r="D5547" s="436">
        <f>VLOOKUP(C5547,'LICH THI'!C:AA,12,0)</f>
        <v>55</v>
      </c>
      <c r="E5547" s="436">
        <f>VLOOKUP(C5547,'LICH THI'!C:AA,13,0)</f>
        <v>45</v>
      </c>
      <c r="F5547" s="436">
        <f t="shared" si="1130"/>
        <v>45</v>
      </c>
      <c r="G5547" s="436">
        <f>VLOOKUP(C5547,'LICH THI'!C:AA,14,0)</f>
        <v>2</v>
      </c>
      <c r="H5547" s="436">
        <f t="shared" si="1121"/>
        <v>1</v>
      </c>
      <c r="I5547" s="436" t="str">
        <f t="shared" si="1122"/>
        <v>Hoàng Mỹ Hoa</v>
      </c>
      <c r="J5547" s="436"/>
      <c r="K5547" s="436">
        <f t="shared" si="1123"/>
        <v>2</v>
      </c>
      <c r="L5547" s="436" t="str">
        <f t="shared" si="1124"/>
        <v>DC2KV90-DC-2</v>
      </c>
      <c r="M5547" s="436">
        <f t="shared" si="1125"/>
        <v>0</v>
      </c>
      <c r="N5547" s="437">
        <f t="shared" si="1131"/>
        <v>77</v>
      </c>
      <c r="O5547" s="437"/>
      <c r="P5547" s="430" t="str">
        <f t="shared" si="1126"/>
        <v/>
      </c>
      <c r="U5547" s="177">
        <v>34</v>
      </c>
      <c r="V5547" s="177" t="s">
        <v>3826</v>
      </c>
      <c r="W5547" s="177" t="s">
        <v>3829</v>
      </c>
      <c r="X5547" s="177" t="s">
        <v>3565</v>
      </c>
      <c r="Y5547" s="177" t="s">
        <v>3830</v>
      </c>
      <c r="Z5547" s="177" t="s">
        <v>6998</v>
      </c>
      <c r="AA5547" s="525" t="s">
        <v>3016</v>
      </c>
      <c r="AB5547" s="399" t="str">
        <f t="shared" si="1127"/>
        <v>DC2KV90</v>
      </c>
      <c r="AC5547" s="399" t="str">
        <f t="shared" si="1128"/>
        <v>DC2KV90-DC</v>
      </c>
      <c r="AD5547" t="str">
        <f>Y5547&amp;"-"&amp;VLOOKUP(AC5547,'LICH THI'!C:AA,9,0)</f>
        <v>64DCKT3209-42487</v>
      </c>
      <c r="AE5547">
        <f t="shared" si="1129"/>
        <v>1</v>
      </c>
    </row>
    <row r="5548" spans="1:31" x14ac:dyDescent="0.25">
      <c r="A5548" s="436" t="str">
        <f t="shared" si="1119"/>
        <v>DC2KV90-DC-27</v>
      </c>
      <c r="B5548" s="436">
        <f>COUNTIF(AC$4:AC5548,AC5548)</f>
        <v>27</v>
      </c>
      <c r="C5548" s="436" t="str">
        <f t="shared" si="1120"/>
        <v>DC2KV90-DC</v>
      </c>
      <c r="D5548" s="436">
        <f>VLOOKUP(C5548,'LICH THI'!C:AA,12,0)</f>
        <v>55</v>
      </c>
      <c r="E5548" s="436">
        <f>VLOOKUP(C5548,'LICH THI'!C:AA,13,0)</f>
        <v>45</v>
      </c>
      <c r="F5548" s="436">
        <f t="shared" si="1130"/>
        <v>45</v>
      </c>
      <c r="G5548" s="436">
        <f>VLOOKUP(C5548,'LICH THI'!C:AA,14,0)</f>
        <v>2</v>
      </c>
      <c r="H5548" s="436">
        <f t="shared" si="1121"/>
        <v>1</v>
      </c>
      <c r="I5548" s="436" t="str">
        <f t="shared" si="1122"/>
        <v>Lê Thành Hòa</v>
      </c>
      <c r="J5548" s="436"/>
      <c r="K5548" s="436">
        <f t="shared" si="1123"/>
        <v>2</v>
      </c>
      <c r="L5548" s="436" t="str">
        <f t="shared" si="1124"/>
        <v>DC2KV90-DC-2</v>
      </c>
      <c r="M5548" s="436">
        <f t="shared" si="1125"/>
        <v>0</v>
      </c>
      <c r="N5548" s="437">
        <f t="shared" si="1131"/>
        <v>78</v>
      </c>
      <c r="O5548" s="437"/>
      <c r="P5548" s="430" t="str">
        <f t="shared" si="1126"/>
        <v/>
      </c>
      <c r="U5548" s="177">
        <v>35</v>
      </c>
      <c r="V5548" s="177" t="s">
        <v>3826</v>
      </c>
      <c r="W5548" s="177" t="s">
        <v>4143</v>
      </c>
      <c r="X5548" s="177" t="s">
        <v>2660</v>
      </c>
      <c r="Y5548" s="177" t="s">
        <v>6041</v>
      </c>
      <c r="Z5548" s="177" t="s">
        <v>6998</v>
      </c>
      <c r="AA5548" s="525" t="s">
        <v>5114</v>
      </c>
      <c r="AB5548" s="399" t="str">
        <f t="shared" si="1127"/>
        <v>DC2KV90</v>
      </c>
      <c r="AC5548" s="399" t="str">
        <f t="shared" si="1128"/>
        <v>DC2KV90-DC</v>
      </c>
      <c r="AD5548" t="str">
        <f>Y5548&amp;"-"&amp;VLOOKUP(AC5548,'LICH THI'!C:AA,9,0)</f>
        <v>64DCKT3263-42487</v>
      </c>
      <c r="AE5548">
        <f t="shared" si="1129"/>
        <v>1</v>
      </c>
    </row>
    <row r="5549" spans="1:31" x14ac:dyDescent="0.25">
      <c r="A5549" s="436" t="str">
        <f t="shared" si="1119"/>
        <v>DC2KV90-DC-28</v>
      </c>
      <c r="B5549" s="436">
        <f>COUNTIF(AC$4:AC5549,AC5549)</f>
        <v>28</v>
      </c>
      <c r="C5549" s="436" t="str">
        <f t="shared" si="1120"/>
        <v>DC2KV90-DC</v>
      </c>
      <c r="D5549" s="436">
        <f>VLOOKUP(C5549,'LICH THI'!C:AA,12,0)</f>
        <v>55</v>
      </c>
      <c r="E5549" s="436">
        <f>VLOOKUP(C5549,'LICH THI'!C:AA,13,0)</f>
        <v>45</v>
      </c>
      <c r="F5549" s="436">
        <f t="shared" si="1130"/>
        <v>45</v>
      </c>
      <c r="G5549" s="436">
        <f>VLOOKUP(C5549,'LICH THI'!C:AA,14,0)</f>
        <v>2</v>
      </c>
      <c r="H5549" s="436">
        <f t="shared" si="1121"/>
        <v>1</v>
      </c>
      <c r="I5549" s="436" t="str">
        <f t="shared" si="1122"/>
        <v>Bùi Thị Thu Hoài</v>
      </c>
      <c r="J5549" s="436"/>
      <c r="K5549" s="436">
        <f t="shared" si="1123"/>
        <v>2</v>
      </c>
      <c r="L5549" s="436" t="str">
        <f t="shared" si="1124"/>
        <v>DC2KV90-DC-2</v>
      </c>
      <c r="M5549" s="436">
        <f t="shared" si="1125"/>
        <v>0</v>
      </c>
      <c r="N5549" s="437">
        <f t="shared" si="1131"/>
        <v>79</v>
      </c>
      <c r="O5549" s="437"/>
      <c r="P5549" s="430" t="str">
        <f t="shared" si="1126"/>
        <v/>
      </c>
      <c r="U5549" s="177">
        <v>36</v>
      </c>
      <c r="V5549" s="177" t="s">
        <v>3826</v>
      </c>
      <c r="W5549" s="177" t="s">
        <v>4235</v>
      </c>
      <c r="X5549" s="177" t="s">
        <v>3924</v>
      </c>
      <c r="Y5549" s="177" t="s">
        <v>4770</v>
      </c>
      <c r="Z5549" s="177" t="s">
        <v>6998</v>
      </c>
      <c r="AA5549" s="525" t="s">
        <v>4771</v>
      </c>
      <c r="AB5549" s="399" t="str">
        <f t="shared" si="1127"/>
        <v>DC2KV90</v>
      </c>
      <c r="AC5549" s="399" t="str">
        <f t="shared" si="1128"/>
        <v>DC2KV90-DC</v>
      </c>
      <c r="AD5549" t="str">
        <f>Y5549&amp;"-"&amp;VLOOKUP(AC5549,'LICH THI'!C:AA,9,0)</f>
        <v>64DCKT3253-42487</v>
      </c>
      <c r="AE5549">
        <f t="shared" si="1129"/>
        <v>1</v>
      </c>
    </row>
    <row r="5550" spans="1:31" x14ac:dyDescent="0.25">
      <c r="A5550" s="436" t="str">
        <f t="shared" si="1119"/>
        <v>DC2KV90-DC-29</v>
      </c>
      <c r="B5550" s="436">
        <f>COUNTIF(AC$4:AC5550,AC5550)</f>
        <v>29</v>
      </c>
      <c r="C5550" s="436" t="str">
        <f t="shared" si="1120"/>
        <v>DC2KV90-DC</v>
      </c>
      <c r="D5550" s="436">
        <f>VLOOKUP(C5550,'LICH THI'!C:AA,12,0)</f>
        <v>55</v>
      </c>
      <c r="E5550" s="436">
        <f>VLOOKUP(C5550,'LICH THI'!C:AA,13,0)</f>
        <v>45</v>
      </c>
      <c r="F5550" s="436">
        <f t="shared" si="1130"/>
        <v>45</v>
      </c>
      <c r="G5550" s="436">
        <f>VLOOKUP(C5550,'LICH THI'!C:AA,14,0)</f>
        <v>2</v>
      </c>
      <c r="H5550" s="436">
        <f t="shared" si="1121"/>
        <v>1</v>
      </c>
      <c r="I5550" s="436" t="str">
        <f t="shared" si="1122"/>
        <v>Trần Thị Hồng</v>
      </c>
      <c r="J5550" s="436"/>
      <c r="K5550" s="436">
        <f t="shared" si="1123"/>
        <v>2</v>
      </c>
      <c r="L5550" s="436" t="str">
        <f t="shared" si="1124"/>
        <v>DC2KV90-DC-2</v>
      </c>
      <c r="M5550" s="436">
        <f t="shared" si="1125"/>
        <v>0</v>
      </c>
      <c r="N5550" s="437">
        <f t="shared" si="1131"/>
        <v>80</v>
      </c>
      <c r="O5550" s="437"/>
      <c r="P5550" s="430" t="str">
        <f t="shared" si="1126"/>
        <v/>
      </c>
      <c r="U5550" s="177">
        <v>37</v>
      </c>
      <c r="V5550" s="177" t="s">
        <v>3826</v>
      </c>
      <c r="W5550" s="177" t="s">
        <v>2716</v>
      </c>
      <c r="X5550" s="177" t="s">
        <v>2797</v>
      </c>
      <c r="Y5550" s="177" t="s">
        <v>5688</v>
      </c>
      <c r="Z5550" s="177" t="s">
        <v>6998</v>
      </c>
      <c r="AA5550" s="525" t="s">
        <v>5689</v>
      </c>
      <c r="AB5550" s="399" t="str">
        <f t="shared" si="1127"/>
        <v>DC2KV90</v>
      </c>
      <c r="AC5550" s="399" t="str">
        <f t="shared" si="1128"/>
        <v>DC2KV90-DC</v>
      </c>
      <c r="AD5550" t="str">
        <f>Y5550&amp;"-"&amp;VLOOKUP(AC5550,'LICH THI'!C:AA,9,0)</f>
        <v>64DCKT3139-42487</v>
      </c>
      <c r="AE5550">
        <f t="shared" si="1129"/>
        <v>1</v>
      </c>
    </row>
    <row r="5551" spans="1:31" x14ac:dyDescent="0.25">
      <c r="A5551" s="436" t="str">
        <f t="shared" si="1119"/>
        <v>DC2KV90-DC-30</v>
      </c>
      <c r="B5551" s="436">
        <f>COUNTIF(AC$4:AC5551,AC5551)</f>
        <v>30</v>
      </c>
      <c r="C5551" s="436" t="str">
        <f t="shared" si="1120"/>
        <v>DC2KV90-DC</v>
      </c>
      <c r="D5551" s="436">
        <f>VLOOKUP(C5551,'LICH THI'!C:AA,12,0)</f>
        <v>55</v>
      </c>
      <c r="E5551" s="436">
        <f>VLOOKUP(C5551,'LICH THI'!C:AA,13,0)</f>
        <v>45</v>
      </c>
      <c r="F5551" s="436">
        <f t="shared" si="1130"/>
        <v>45</v>
      </c>
      <c r="G5551" s="436">
        <f>VLOOKUP(C5551,'LICH THI'!C:AA,14,0)</f>
        <v>2</v>
      </c>
      <c r="H5551" s="436">
        <f t="shared" si="1121"/>
        <v>1</v>
      </c>
      <c r="I5551" s="436" t="str">
        <f t="shared" si="1122"/>
        <v>Nguyễn Thị Thanh Huế</v>
      </c>
      <c r="J5551" s="436"/>
      <c r="K5551" s="436">
        <f t="shared" si="1123"/>
        <v>2</v>
      </c>
      <c r="L5551" s="436" t="str">
        <f t="shared" si="1124"/>
        <v>DC2KV90-DC-2</v>
      </c>
      <c r="M5551" s="436">
        <f t="shared" si="1125"/>
        <v>0</v>
      </c>
      <c r="N5551" s="437">
        <f t="shared" si="1131"/>
        <v>81</v>
      </c>
      <c r="O5551" s="437"/>
      <c r="P5551" s="430" t="str">
        <f t="shared" si="1126"/>
        <v/>
      </c>
      <c r="U5551" s="177">
        <v>44</v>
      </c>
      <c r="V5551" s="177" t="s">
        <v>3381</v>
      </c>
      <c r="W5551" s="177" t="s">
        <v>3836</v>
      </c>
      <c r="X5551" s="177" t="s">
        <v>3754</v>
      </c>
      <c r="Y5551" s="177" t="s">
        <v>3837</v>
      </c>
      <c r="Z5551" s="177" t="s">
        <v>6998</v>
      </c>
      <c r="AA5551" s="525" t="s">
        <v>3838</v>
      </c>
      <c r="AB5551" s="399" t="str">
        <f t="shared" si="1127"/>
        <v>DC2KV90</v>
      </c>
      <c r="AC5551" s="399" t="str">
        <f t="shared" si="1128"/>
        <v>DC2KV90-DC</v>
      </c>
      <c r="AD5551" t="str">
        <f>Y5551&amp;"-"&amp;VLOOKUP(AC5551,'LICH THI'!C:AA,9,0)</f>
        <v>64DCKT3183-42487</v>
      </c>
      <c r="AE5551">
        <f t="shared" si="1129"/>
        <v>1</v>
      </c>
    </row>
    <row r="5552" spans="1:31" x14ac:dyDescent="0.25">
      <c r="A5552" s="436" t="str">
        <f t="shared" si="1119"/>
        <v>DC2KV90-DC-31</v>
      </c>
      <c r="B5552" s="436">
        <f>COUNTIF(AC$4:AC5552,AC5552)</f>
        <v>31</v>
      </c>
      <c r="C5552" s="436" t="str">
        <f t="shared" si="1120"/>
        <v>DC2KV90-DC</v>
      </c>
      <c r="D5552" s="436">
        <f>VLOOKUP(C5552,'LICH THI'!C:AA,12,0)</f>
        <v>55</v>
      </c>
      <c r="E5552" s="436">
        <f>VLOOKUP(C5552,'LICH THI'!C:AA,13,0)</f>
        <v>45</v>
      </c>
      <c r="F5552" s="436">
        <f t="shared" si="1130"/>
        <v>45</v>
      </c>
      <c r="G5552" s="436">
        <f>VLOOKUP(C5552,'LICH THI'!C:AA,14,0)</f>
        <v>2</v>
      </c>
      <c r="H5552" s="436">
        <f t="shared" si="1121"/>
        <v>1</v>
      </c>
      <c r="I5552" s="436" t="str">
        <f t="shared" si="1122"/>
        <v>Đoàn Thị Huyền</v>
      </c>
      <c r="J5552" s="436"/>
      <c r="K5552" s="436">
        <f t="shared" si="1123"/>
        <v>2</v>
      </c>
      <c r="L5552" s="436" t="str">
        <f t="shared" si="1124"/>
        <v>DC2KV90-DC-2</v>
      </c>
      <c r="M5552" s="436">
        <f t="shared" si="1125"/>
        <v>0</v>
      </c>
      <c r="N5552" s="437">
        <f t="shared" si="1131"/>
        <v>82</v>
      </c>
      <c r="O5552" s="437"/>
      <c r="P5552" s="430" t="str">
        <f t="shared" si="1126"/>
        <v/>
      </c>
      <c r="U5552" s="177">
        <v>28</v>
      </c>
      <c r="V5552" s="177" t="s">
        <v>3378</v>
      </c>
      <c r="W5552" s="177" t="s">
        <v>3049</v>
      </c>
      <c r="X5552" s="177" t="s">
        <v>4236</v>
      </c>
      <c r="Y5552" s="177" t="s">
        <v>4524</v>
      </c>
      <c r="Z5552" s="177" t="s">
        <v>6998</v>
      </c>
      <c r="AA5552" s="525" t="s">
        <v>4525</v>
      </c>
      <c r="AB5552" s="399" t="str">
        <f t="shared" si="1127"/>
        <v>DC2KV90</v>
      </c>
      <c r="AC5552" s="399" t="str">
        <f t="shared" si="1128"/>
        <v>DC2KV90-DC</v>
      </c>
      <c r="AD5552" t="str">
        <f>Y5552&amp;"-"&amp;VLOOKUP(AC5552,'LICH THI'!C:AA,9,0)</f>
        <v>64DCKT3138-42487</v>
      </c>
      <c r="AE5552">
        <f t="shared" si="1129"/>
        <v>1</v>
      </c>
    </row>
    <row r="5553" spans="1:31" x14ac:dyDescent="0.25">
      <c r="A5553" s="436" t="str">
        <f t="shared" si="1119"/>
        <v>DC2KV90-DC-32</v>
      </c>
      <c r="B5553" s="436">
        <f>COUNTIF(AC$4:AC5553,AC5553)</f>
        <v>32</v>
      </c>
      <c r="C5553" s="436" t="str">
        <f t="shared" si="1120"/>
        <v>DC2KV90-DC</v>
      </c>
      <c r="D5553" s="436">
        <f>VLOOKUP(C5553,'LICH THI'!C:AA,12,0)</f>
        <v>55</v>
      </c>
      <c r="E5553" s="436">
        <f>VLOOKUP(C5553,'LICH THI'!C:AA,13,0)</f>
        <v>45</v>
      </c>
      <c r="F5553" s="436">
        <f t="shared" si="1130"/>
        <v>45</v>
      </c>
      <c r="G5553" s="436">
        <f>VLOOKUP(C5553,'LICH THI'!C:AA,14,0)</f>
        <v>2</v>
      </c>
      <c r="H5553" s="436">
        <f t="shared" si="1121"/>
        <v>1</v>
      </c>
      <c r="I5553" s="436" t="str">
        <f t="shared" si="1122"/>
        <v>Phạm Thu Huyền</v>
      </c>
      <c r="J5553" s="436"/>
      <c r="K5553" s="436">
        <f t="shared" si="1123"/>
        <v>2</v>
      </c>
      <c r="L5553" s="436" t="str">
        <f t="shared" si="1124"/>
        <v>DC2KV90-DC-2</v>
      </c>
      <c r="M5553" s="436">
        <f t="shared" si="1125"/>
        <v>0</v>
      </c>
      <c r="N5553" s="437">
        <f t="shared" si="1131"/>
        <v>83</v>
      </c>
      <c r="O5553" s="437"/>
      <c r="P5553" s="430" t="str">
        <f t="shared" si="1126"/>
        <v/>
      </c>
      <c r="U5553" s="177">
        <v>29</v>
      </c>
      <c r="V5553" s="177" t="s">
        <v>3378</v>
      </c>
      <c r="W5553" s="177" t="s">
        <v>5744</v>
      </c>
      <c r="X5553" s="177" t="s">
        <v>4236</v>
      </c>
      <c r="Y5553" s="177" t="s">
        <v>5745</v>
      </c>
      <c r="Z5553" s="177" t="s">
        <v>6998</v>
      </c>
      <c r="AA5553" s="525" t="s">
        <v>3312</v>
      </c>
      <c r="AB5553" s="399" t="str">
        <f t="shared" si="1127"/>
        <v>DC2KV90</v>
      </c>
      <c r="AC5553" s="399" t="str">
        <f t="shared" si="1128"/>
        <v>DC2KV90-DC</v>
      </c>
      <c r="AD5553" t="str">
        <f>Y5553&amp;"-"&amp;VLOOKUP(AC5553,'LICH THI'!C:AA,9,0)</f>
        <v>64DCKT3211-42487</v>
      </c>
      <c r="AE5553">
        <f t="shared" si="1129"/>
        <v>1</v>
      </c>
    </row>
    <row r="5554" spans="1:31" x14ac:dyDescent="0.25">
      <c r="A5554" s="436" t="str">
        <f t="shared" si="1119"/>
        <v>DC2KV90-DC-33</v>
      </c>
      <c r="B5554" s="436">
        <f>COUNTIF(AC$4:AC5554,AC5554)</f>
        <v>33</v>
      </c>
      <c r="C5554" s="436" t="str">
        <f t="shared" si="1120"/>
        <v>DC2KV90-DC</v>
      </c>
      <c r="D5554" s="436">
        <f>VLOOKUP(C5554,'LICH THI'!C:AA,12,0)</f>
        <v>55</v>
      </c>
      <c r="E5554" s="436">
        <f>VLOOKUP(C5554,'LICH THI'!C:AA,13,0)</f>
        <v>45</v>
      </c>
      <c r="F5554" s="436">
        <f t="shared" si="1130"/>
        <v>45</v>
      </c>
      <c r="G5554" s="436">
        <f>VLOOKUP(C5554,'LICH THI'!C:AA,14,0)</f>
        <v>2</v>
      </c>
      <c r="H5554" s="436">
        <f t="shared" si="1121"/>
        <v>1</v>
      </c>
      <c r="I5554" s="436" t="str">
        <f t="shared" si="1122"/>
        <v>Phạm Thị Thu Hương</v>
      </c>
      <c r="J5554" s="436"/>
      <c r="K5554" s="436">
        <f t="shared" si="1123"/>
        <v>2</v>
      </c>
      <c r="L5554" s="436" t="str">
        <f t="shared" si="1124"/>
        <v>DC2KV90-DC-2</v>
      </c>
      <c r="M5554" s="436">
        <f t="shared" si="1125"/>
        <v>0</v>
      </c>
      <c r="N5554" s="437">
        <f t="shared" si="1131"/>
        <v>84</v>
      </c>
      <c r="O5554" s="437"/>
      <c r="P5554" s="430" t="str">
        <f t="shared" si="1126"/>
        <v/>
      </c>
      <c r="U5554" s="177">
        <v>45</v>
      </c>
      <c r="V5554" s="177" t="s">
        <v>3381</v>
      </c>
      <c r="W5554" s="177" t="s">
        <v>3579</v>
      </c>
      <c r="X5554" s="177" t="s">
        <v>2663</v>
      </c>
      <c r="Y5554" s="177" t="s">
        <v>4796</v>
      </c>
      <c r="Z5554" s="177" t="s">
        <v>6998</v>
      </c>
      <c r="AA5554" s="525" t="s">
        <v>3999</v>
      </c>
      <c r="AB5554" s="399" t="str">
        <f t="shared" si="1127"/>
        <v>DC2KV90</v>
      </c>
      <c r="AC5554" s="399" t="str">
        <f t="shared" si="1128"/>
        <v>DC2KV90-DC</v>
      </c>
      <c r="AD5554" t="str">
        <f>Y5554&amp;"-"&amp;VLOOKUP(AC5554,'LICH THI'!C:AA,9,0)</f>
        <v>64DCKT3272-42487</v>
      </c>
      <c r="AE5554">
        <f t="shared" si="1129"/>
        <v>1</v>
      </c>
    </row>
    <row r="5555" spans="1:31" x14ac:dyDescent="0.25">
      <c r="A5555" s="436" t="str">
        <f t="shared" si="1119"/>
        <v>DC2KV90-DC-34</v>
      </c>
      <c r="B5555" s="436">
        <f>COUNTIF(AC$4:AC5555,AC5555)</f>
        <v>34</v>
      </c>
      <c r="C5555" s="436" t="str">
        <f t="shared" si="1120"/>
        <v>DC2KV90-DC</v>
      </c>
      <c r="D5555" s="436">
        <f>VLOOKUP(C5555,'LICH THI'!C:AA,12,0)</f>
        <v>55</v>
      </c>
      <c r="E5555" s="436">
        <f>VLOOKUP(C5555,'LICH THI'!C:AA,13,0)</f>
        <v>45</v>
      </c>
      <c r="F5555" s="436">
        <f t="shared" si="1130"/>
        <v>45</v>
      </c>
      <c r="G5555" s="436">
        <f>VLOOKUP(C5555,'LICH THI'!C:AA,14,0)</f>
        <v>2</v>
      </c>
      <c r="H5555" s="436">
        <f t="shared" si="1121"/>
        <v>1</v>
      </c>
      <c r="I5555" s="436" t="str">
        <f t="shared" si="1122"/>
        <v>Tạ Thị Lan Hương</v>
      </c>
      <c r="J5555" s="436"/>
      <c r="K5555" s="436">
        <f t="shared" si="1123"/>
        <v>2</v>
      </c>
      <c r="L5555" s="436" t="str">
        <f t="shared" si="1124"/>
        <v>DC2KV90-DC-2</v>
      </c>
      <c r="M5555" s="436">
        <f t="shared" si="1125"/>
        <v>0</v>
      </c>
      <c r="N5555" s="437">
        <f t="shared" si="1131"/>
        <v>85</v>
      </c>
      <c r="O5555" s="437"/>
      <c r="P5555" s="430" t="str">
        <f t="shared" si="1126"/>
        <v/>
      </c>
      <c r="U5555" s="177">
        <v>20</v>
      </c>
      <c r="V5555" s="177" t="s">
        <v>3366</v>
      </c>
      <c r="W5555" s="177" t="s">
        <v>6201</v>
      </c>
      <c r="X5555" s="177" t="s">
        <v>2663</v>
      </c>
      <c r="Y5555" s="177" t="s">
        <v>6202</v>
      </c>
      <c r="Z5555" s="177" t="s">
        <v>6998</v>
      </c>
      <c r="AA5555" s="525" t="s">
        <v>4656</v>
      </c>
      <c r="AB5555" s="399" t="str">
        <f t="shared" si="1127"/>
        <v>DC2KV90</v>
      </c>
      <c r="AC5555" s="399" t="str">
        <f t="shared" si="1128"/>
        <v>DC2KV90-DC</v>
      </c>
      <c r="AD5555" t="str">
        <f>Y5555&amp;"-"&amp;VLOOKUP(AC5555,'LICH THI'!C:AA,9,0)</f>
        <v>64DCKT3103-42487</v>
      </c>
      <c r="AE5555">
        <f t="shared" si="1129"/>
        <v>1</v>
      </c>
    </row>
    <row r="5556" spans="1:31" x14ac:dyDescent="0.25">
      <c r="A5556" s="436" t="str">
        <f t="shared" si="1119"/>
        <v>DC2KV90-DC-35</v>
      </c>
      <c r="B5556" s="436">
        <f>COUNTIF(AC$4:AC5556,AC5556)</f>
        <v>35</v>
      </c>
      <c r="C5556" s="436" t="str">
        <f t="shared" si="1120"/>
        <v>DC2KV90-DC</v>
      </c>
      <c r="D5556" s="436">
        <f>VLOOKUP(C5556,'LICH THI'!C:AA,12,0)</f>
        <v>55</v>
      </c>
      <c r="E5556" s="436">
        <f>VLOOKUP(C5556,'LICH THI'!C:AA,13,0)</f>
        <v>45</v>
      </c>
      <c r="F5556" s="436">
        <f t="shared" si="1130"/>
        <v>45</v>
      </c>
      <c r="G5556" s="436">
        <f>VLOOKUP(C5556,'LICH THI'!C:AA,14,0)</f>
        <v>2</v>
      </c>
      <c r="H5556" s="436">
        <f t="shared" si="1121"/>
        <v>1</v>
      </c>
      <c r="I5556" s="436" t="str">
        <f t="shared" si="1122"/>
        <v>Vũ Thị Thu Hương</v>
      </c>
      <c r="J5556" s="436"/>
      <c r="K5556" s="436">
        <f t="shared" si="1123"/>
        <v>2</v>
      </c>
      <c r="L5556" s="436" t="str">
        <f t="shared" si="1124"/>
        <v>DC2KV90-DC-2</v>
      </c>
      <c r="M5556" s="436">
        <f t="shared" si="1125"/>
        <v>0</v>
      </c>
      <c r="N5556" s="437">
        <f t="shared" si="1131"/>
        <v>86</v>
      </c>
      <c r="O5556" s="437"/>
      <c r="P5556" s="430" t="str">
        <f t="shared" si="1126"/>
        <v/>
      </c>
      <c r="U5556" s="177">
        <v>21</v>
      </c>
      <c r="V5556" s="177" t="s">
        <v>3366</v>
      </c>
      <c r="W5556" s="177" t="s">
        <v>3369</v>
      </c>
      <c r="X5556" s="177" t="s">
        <v>2663</v>
      </c>
      <c r="Y5556" s="177" t="s">
        <v>3370</v>
      </c>
      <c r="Z5556" s="177" t="s">
        <v>6998</v>
      </c>
      <c r="AA5556" s="525" t="s">
        <v>3371</v>
      </c>
      <c r="AB5556" s="399" t="str">
        <f t="shared" si="1127"/>
        <v>DC2KV90</v>
      </c>
      <c r="AC5556" s="399" t="str">
        <f t="shared" si="1128"/>
        <v>DC2KV90-DC</v>
      </c>
      <c r="AD5556" t="str">
        <f>Y5556&amp;"-"&amp;VLOOKUP(AC5556,'LICH THI'!C:AA,9,0)</f>
        <v>64DCKT3102-42487</v>
      </c>
      <c r="AE5556">
        <f t="shared" si="1129"/>
        <v>1</v>
      </c>
    </row>
    <row r="5557" spans="1:31" x14ac:dyDescent="0.25">
      <c r="A5557" s="436" t="str">
        <f t="shared" si="1119"/>
        <v>DC2KV90-DC-36</v>
      </c>
      <c r="B5557" s="436">
        <f>COUNTIF(AC$4:AC5557,AC5557)</f>
        <v>36</v>
      </c>
      <c r="C5557" s="436" t="str">
        <f t="shared" si="1120"/>
        <v>DC2KV90-DC</v>
      </c>
      <c r="D5557" s="436">
        <f>VLOOKUP(C5557,'LICH THI'!C:AA,12,0)</f>
        <v>55</v>
      </c>
      <c r="E5557" s="436">
        <f>VLOOKUP(C5557,'LICH THI'!C:AA,13,0)</f>
        <v>45</v>
      </c>
      <c r="F5557" s="436">
        <f t="shared" si="1130"/>
        <v>45</v>
      </c>
      <c r="G5557" s="436">
        <f>VLOOKUP(C5557,'LICH THI'!C:AA,14,0)</f>
        <v>2</v>
      </c>
      <c r="H5557" s="436">
        <f t="shared" si="1121"/>
        <v>1</v>
      </c>
      <c r="I5557" s="436" t="str">
        <f t="shared" si="1122"/>
        <v>Nguyễn Trung Kiên</v>
      </c>
      <c r="J5557" s="436"/>
      <c r="K5557" s="436">
        <f t="shared" si="1123"/>
        <v>2</v>
      </c>
      <c r="L5557" s="436" t="str">
        <f t="shared" si="1124"/>
        <v>DC2KV90-DC-2</v>
      </c>
      <c r="M5557" s="436">
        <f t="shared" si="1125"/>
        <v>0</v>
      </c>
      <c r="N5557" s="437">
        <f t="shared" si="1131"/>
        <v>87</v>
      </c>
      <c r="O5557" s="437"/>
      <c r="P5557" s="430" t="str">
        <f t="shared" si="1126"/>
        <v/>
      </c>
      <c r="U5557" s="177">
        <v>46</v>
      </c>
      <c r="V5557" s="177" t="s">
        <v>3381</v>
      </c>
      <c r="W5557" s="177" t="s">
        <v>2687</v>
      </c>
      <c r="X5557" s="177" t="s">
        <v>2762</v>
      </c>
      <c r="Y5557" s="177" t="s">
        <v>5755</v>
      </c>
      <c r="Z5557" s="177" t="s">
        <v>6998</v>
      </c>
      <c r="AA5557" s="525" t="s">
        <v>2959</v>
      </c>
      <c r="AB5557" s="399" t="str">
        <f t="shared" si="1127"/>
        <v>DC2KV90</v>
      </c>
      <c r="AC5557" s="399" t="str">
        <f t="shared" si="1128"/>
        <v>DC2KV90-DC</v>
      </c>
      <c r="AD5557" t="str">
        <f>Y5557&amp;"-"&amp;VLOOKUP(AC5557,'LICH THI'!C:AA,9,0)</f>
        <v>64DCKT3243-42487</v>
      </c>
      <c r="AE5557">
        <f t="shared" si="1129"/>
        <v>1</v>
      </c>
    </row>
    <row r="5558" spans="1:31" x14ac:dyDescent="0.25">
      <c r="A5558" s="436" t="str">
        <f t="shared" si="1119"/>
        <v>DC2KV90-DC-37</v>
      </c>
      <c r="B5558" s="436">
        <f>COUNTIF(AC$4:AC5558,AC5558)</f>
        <v>37</v>
      </c>
      <c r="C5558" s="436" t="str">
        <f t="shared" si="1120"/>
        <v>DC2KV90-DC</v>
      </c>
      <c r="D5558" s="436">
        <f>VLOOKUP(C5558,'LICH THI'!C:AA,12,0)</f>
        <v>55</v>
      </c>
      <c r="E5558" s="436">
        <f>VLOOKUP(C5558,'LICH THI'!C:AA,13,0)</f>
        <v>45</v>
      </c>
      <c r="F5558" s="436">
        <f t="shared" si="1130"/>
        <v>45</v>
      </c>
      <c r="G5558" s="436">
        <f>VLOOKUP(C5558,'LICH THI'!C:AA,14,0)</f>
        <v>2</v>
      </c>
      <c r="H5558" s="436">
        <f t="shared" si="1121"/>
        <v>1</v>
      </c>
      <c r="I5558" s="436" t="str">
        <f t="shared" si="1122"/>
        <v>Cao Phương Lan</v>
      </c>
      <c r="J5558" s="436"/>
      <c r="K5558" s="436">
        <f t="shared" si="1123"/>
        <v>2</v>
      </c>
      <c r="L5558" s="436" t="str">
        <f t="shared" si="1124"/>
        <v>DC2KV90-DC-2</v>
      </c>
      <c r="M5558" s="436">
        <f t="shared" si="1125"/>
        <v>0</v>
      </c>
      <c r="N5558" s="437">
        <f t="shared" si="1131"/>
        <v>88</v>
      </c>
      <c r="O5558" s="437"/>
      <c r="P5558" s="430" t="str">
        <f t="shared" si="1126"/>
        <v/>
      </c>
      <c r="U5558" s="177">
        <v>11</v>
      </c>
      <c r="V5558" s="177" t="s">
        <v>3358</v>
      </c>
      <c r="W5558" s="177" t="s">
        <v>4743</v>
      </c>
      <c r="X5558" s="177" t="s">
        <v>2960</v>
      </c>
      <c r="Y5558" s="177" t="s">
        <v>4744</v>
      </c>
      <c r="Z5558" s="177" t="s">
        <v>6998</v>
      </c>
      <c r="AA5558" s="525" t="s">
        <v>3414</v>
      </c>
      <c r="AB5558" s="399" t="str">
        <f t="shared" si="1127"/>
        <v>DC2KV90</v>
      </c>
      <c r="AC5558" s="399" t="str">
        <f t="shared" si="1128"/>
        <v>DC2KV90-DC</v>
      </c>
      <c r="AD5558" t="str">
        <f>Y5558&amp;"-"&amp;VLOOKUP(AC5558,'LICH THI'!C:AA,9,0)</f>
        <v>64DCKT3015-42487</v>
      </c>
      <c r="AE5558">
        <f t="shared" si="1129"/>
        <v>1</v>
      </c>
    </row>
    <row r="5559" spans="1:31" x14ac:dyDescent="0.25">
      <c r="A5559" s="436" t="str">
        <f t="shared" si="1119"/>
        <v>DC2KV90-DC-38</v>
      </c>
      <c r="B5559" s="436">
        <f>COUNTIF(AC$4:AC5559,AC5559)</f>
        <v>38</v>
      </c>
      <c r="C5559" s="436" t="str">
        <f t="shared" si="1120"/>
        <v>DC2KV90-DC</v>
      </c>
      <c r="D5559" s="436">
        <f>VLOOKUP(C5559,'LICH THI'!C:AA,12,0)</f>
        <v>55</v>
      </c>
      <c r="E5559" s="436">
        <f>VLOOKUP(C5559,'LICH THI'!C:AA,13,0)</f>
        <v>45</v>
      </c>
      <c r="F5559" s="436">
        <f t="shared" si="1130"/>
        <v>45</v>
      </c>
      <c r="G5559" s="436">
        <f>VLOOKUP(C5559,'LICH THI'!C:AA,14,0)</f>
        <v>2</v>
      </c>
      <c r="H5559" s="436">
        <f t="shared" si="1121"/>
        <v>1</v>
      </c>
      <c r="I5559" s="436" t="str">
        <f t="shared" si="1122"/>
        <v>Bùi Thùy Linh</v>
      </c>
      <c r="J5559" s="436"/>
      <c r="K5559" s="436">
        <f t="shared" si="1123"/>
        <v>2</v>
      </c>
      <c r="L5559" s="436" t="str">
        <f t="shared" si="1124"/>
        <v>DC2KV90-DC-2</v>
      </c>
      <c r="M5559" s="436">
        <f t="shared" si="1125"/>
        <v>0</v>
      </c>
      <c r="N5559" s="437">
        <f t="shared" si="1131"/>
        <v>89</v>
      </c>
      <c r="O5559" s="437"/>
      <c r="P5559" s="430" t="str">
        <f t="shared" si="1126"/>
        <v/>
      </c>
      <c r="U5559" s="177">
        <v>22</v>
      </c>
      <c r="V5559" s="177" t="s">
        <v>3366</v>
      </c>
      <c r="W5559" s="177" t="s">
        <v>3820</v>
      </c>
      <c r="X5559" s="177" t="s">
        <v>2670</v>
      </c>
      <c r="Y5559" s="177" t="s">
        <v>3821</v>
      </c>
      <c r="Z5559" s="177" t="s">
        <v>6998</v>
      </c>
      <c r="AA5559" s="525" t="s">
        <v>2820</v>
      </c>
      <c r="AB5559" s="399" t="str">
        <f t="shared" si="1127"/>
        <v>DC2KV90</v>
      </c>
      <c r="AC5559" s="399" t="str">
        <f t="shared" si="1128"/>
        <v>DC2KV90-DC</v>
      </c>
      <c r="AD5559" t="str">
        <f>Y5559&amp;"-"&amp;VLOOKUP(AC5559,'LICH THI'!C:AA,9,0)</f>
        <v>64DCKT3120-42487</v>
      </c>
      <c r="AE5559">
        <f t="shared" si="1129"/>
        <v>1</v>
      </c>
    </row>
    <row r="5560" spans="1:31" x14ac:dyDescent="0.25">
      <c r="A5560" s="436" t="str">
        <f t="shared" si="1119"/>
        <v>DC2KV90-DC-39</v>
      </c>
      <c r="B5560" s="436">
        <f>COUNTIF(AC$4:AC5560,AC5560)</f>
        <v>39</v>
      </c>
      <c r="C5560" s="436" t="str">
        <f t="shared" si="1120"/>
        <v>DC2KV90-DC</v>
      </c>
      <c r="D5560" s="436">
        <f>VLOOKUP(C5560,'LICH THI'!C:AA,12,0)</f>
        <v>55</v>
      </c>
      <c r="E5560" s="436">
        <f>VLOOKUP(C5560,'LICH THI'!C:AA,13,0)</f>
        <v>45</v>
      </c>
      <c r="F5560" s="436">
        <f t="shared" si="1130"/>
        <v>45</v>
      </c>
      <c r="G5560" s="436">
        <f>VLOOKUP(C5560,'LICH THI'!C:AA,14,0)</f>
        <v>2</v>
      </c>
      <c r="H5560" s="436">
        <f t="shared" si="1121"/>
        <v>1</v>
      </c>
      <c r="I5560" s="436" t="str">
        <f t="shared" si="1122"/>
        <v>Đinh Phương Linh</v>
      </c>
      <c r="J5560" s="436"/>
      <c r="K5560" s="436">
        <f t="shared" si="1123"/>
        <v>2</v>
      </c>
      <c r="L5560" s="436" t="str">
        <f t="shared" si="1124"/>
        <v>DC2KV90-DC-2</v>
      </c>
      <c r="M5560" s="436">
        <f t="shared" si="1125"/>
        <v>0</v>
      </c>
      <c r="N5560" s="437">
        <f t="shared" si="1131"/>
        <v>90</v>
      </c>
      <c r="O5560" s="437"/>
      <c r="P5560" s="430" t="str">
        <f t="shared" si="1126"/>
        <v/>
      </c>
      <c r="U5560" s="177">
        <v>47</v>
      </c>
      <c r="V5560" s="177" t="s">
        <v>3381</v>
      </c>
      <c r="W5560" s="177" t="s">
        <v>3843</v>
      </c>
      <c r="X5560" s="177" t="s">
        <v>2670</v>
      </c>
      <c r="Y5560" s="177" t="s">
        <v>3844</v>
      </c>
      <c r="Z5560" s="177" t="s">
        <v>6998</v>
      </c>
      <c r="AA5560" s="525" t="s">
        <v>2994</v>
      </c>
      <c r="AB5560" s="399" t="str">
        <f t="shared" si="1127"/>
        <v>DC2KV90</v>
      </c>
      <c r="AC5560" s="399" t="str">
        <f t="shared" si="1128"/>
        <v>DC2KV90-DC</v>
      </c>
      <c r="AD5560" t="str">
        <f>Y5560&amp;"-"&amp;VLOOKUP(AC5560,'LICH THI'!C:AA,9,0)</f>
        <v>64DCKT3288-42487</v>
      </c>
      <c r="AE5560">
        <f t="shared" si="1129"/>
        <v>1</v>
      </c>
    </row>
    <row r="5561" spans="1:31" x14ac:dyDescent="0.25">
      <c r="A5561" s="436" t="str">
        <f t="shared" si="1119"/>
        <v>DC2KV90-DC-40</v>
      </c>
      <c r="B5561" s="436">
        <f>COUNTIF(AC$4:AC5561,AC5561)</f>
        <v>40</v>
      </c>
      <c r="C5561" s="436" t="str">
        <f t="shared" si="1120"/>
        <v>DC2KV90-DC</v>
      </c>
      <c r="D5561" s="436">
        <f>VLOOKUP(C5561,'LICH THI'!C:AA,12,0)</f>
        <v>55</v>
      </c>
      <c r="E5561" s="436">
        <f>VLOOKUP(C5561,'LICH THI'!C:AA,13,0)</f>
        <v>45</v>
      </c>
      <c r="F5561" s="436">
        <f t="shared" si="1130"/>
        <v>45</v>
      </c>
      <c r="G5561" s="436">
        <f>VLOOKUP(C5561,'LICH THI'!C:AA,14,0)</f>
        <v>2</v>
      </c>
      <c r="H5561" s="436">
        <f t="shared" si="1121"/>
        <v>1</v>
      </c>
      <c r="I5561" s="436" t="str">
        <f t="shared" si="1122"/>
        <v>Vũ Thị Linh</v>
      </c>
      <c r="J5561" s="436"/>
      <c r="K5561" s="436">
        <f t="shared" si="1123"/>
        <v>2</v>
      </c>
      <c r="L5561" s="436" t="str">
        <f t="shared" si="1124"/>
        <v>DC2KV90-DC-2</v>
      </c>
      <c r="M5561" s="436">
        <f t="shared" si="1125"/>
        <v>0</v>
      </c>
      <c r="N5561" s="437">
        <f t="shared" si="1131"/>
        <v>91</v>
      </c>
      <c r="O5561" s="437"/>
      <c r="P5561" s="430" t="str">
        <f t="shared" si="1126"/>
        <v/>
      </c>
      <c r="U5561" s="177">
        <v>38</v>
      </c>
      <c r="V5561" s="177" t="s">
        <v>3826</v>
      </c>
      <c r="W5561" s="177" t="s">
        <v>2615</v>
      </c>
      <c r="X5561" s="177" t="s">
        <v>2670</v>
      </c>
      <c r="Y5561" s="177" t="s">
        <v>7000</v>
      </c>
      <c r="Z5561" s="177" t="s">
        <v>6998</v>
      </c>
      <c r="AA5561" s="525" t="s">
        <v>5698</v>
      </c>
      <c r="AB5561" s="399" t="str">
        <f t="shared" si="1127"/>
        <v>DC2KV90</v>
      </c>
      <c r="AC5561" s="399" t="str">
        <f t="shared" si="1128"/>
        <v>DC2KV90-DC</v>
      </c>
      <c r="AD5561" t="str">
        <f>Y5561&amp;"-"&amp;VLOOKUP(AC5561,'LICH THI'!C:AA,9,0)</f>
        <v>64DCKT3300-42487</v>
      </c>
      <c r="AE5561">
        <f t="shared" si="1129"/>
        <v>1</v>
      </c>
    </row>
    <row r="5562" spans="1:31" x14ac:dyDescent="0.25">
      <c r="A5562" s="436" t="str">
        <f t="shared" si="1119"/>
        <v>DC2KV90-DC-41</v>
      </c>
      <c r="B5562" s="436">
        <f>COUNTIF(AC$4:AC5562,AC5562)</f>
        <v>41</v>
      </c>
      <c r="C5562" s="436" t="str">
        <f t="shared" si="1120"/>
        <v>DC2KV90-DC</v>
      </c>
      <c r="D5562" s="436">
        <f>VLOOKUP(C5562,'LICH THI'!C:AA,12,0)</f>
        <v>55</v>
      </c>
      <c r="E5562" s="436">
        <f>VLOOKUP(C5562,'LICH THI'!C:AA,13,0)</f>
        <v>45</v>
      </c>
      <c r="F5562" s="436">
        <f t="shared" si="1130"/>
        <v>45</v>
      </c>
      <c r="G5562" s="436">
        <f>VLOOKUP(C5562,'LICH THI'!C:AA,14,0)</f>
        <v>2</v>
      </c>
      <c r="H5562" s="436">
        <f t="shared" si="1121"/>
        <v>1</v>
      </c>
      <c r="I5562" s="436" t="str">
        <f t="shared" si="1122"/>
        <v>Kim Hương Ly</v>
      </c>
      <c r="J5562" s="436"/>
      <c r="K5562" s="436">
        <f t="shared" si="1123"/>
        <v>2</v>
      </c>
      <c r="L5562" s="436" t="str">
        <f t="shared" si="1124"/>
        <v>DC2KV90-DC-2</v>
      </c>
      <c r="M5562" s="436">
        <f t="shared" si="1125"/>
        <v>0</v>
      </c>
      <c r="N5562" s="437">
        <f t="shared" si="1131"/>
        <v>92</v>
      </c>
      <c r="O5562" s="437"/>
      <c r="P5562" s="430" t="str">
        <f t="shared" si="1126"/>
        <v/>
      </c>
      <c r="U5562" s="177">
        <v>12</v>
      </c>
      <c r="V5562" s="177" t="s">
        <v>3358</v>
      </c>
      <c r="W5562" s="177" t="s">
        <v>5726</v>
      </c>
      <c r="X5562" s="177" t="s">
        <v>4287</v>
      </c>
      <c r="Y5562" s="177" t="s">
        <v>5727</v>
      </c>
      <c r="Z5562" s="177" t="s">
        <v>6998</v>
      </c>
      <c r="AA5562" s="525" t="s">
        <v>5272</v>
      </c>
      <c r="AB5562" s="399" t="str">
        <f t="shared" si="1127"/>
        <v>DC2KV90</v>
      </c>
      <c r="AC5562" s="399" t="str">
        <f t="shared" si="1128"/>
        <v>DC2KV90-DC</v>
      </c>
      <c r="AD5562" t="str">
        <f>Y5562&amp;"-"&amp;VLOOKUP(AC5562,'LICH THI'!C:AA,9,0)</f>
        <v>64DCKT3003-42487</v>
      </c>
      <c r="AE5562">
        <f t="shared" si="1129"/>
        <v>1</v>
      </c>
    </row>
    <row r="5563" spans="1:31" x14ac:dyDescent="0.25">
      <c r="A5563" s="436" t="str">
        <f t="shared" si="1119"/>
        <v>DC2KV90-DC-42</v>
      </c>
      <c r="B5563" s="436">
        <f>COUNTIF(AC$4:AC5563,AC5563)</f>
        <v>42</v>
      </c>
      <c r="C5563" s="436" t="str">
        <f t="shared" si="1120"/>
        <v>DC2KV90-DC</v>
      </c>
      <c r="D5563" s="436">
        <f>VLOOKUP(C5563,'LICH THI'!C:AA,12,0)</f>
        <v>55</v>
      </c>
      <c r="E5563" s="436">
        <f>VLOOKUP(C5563,'LICH THI'!C:AA,13,0)</f>
        <v>45</v>
      </c>
      <c r="F5563" s="436">
        <f t="shared" si="1130"/>
        <v>45</v>
      </c>
      <c r="G5563" s="436">
        <f>VLOOKUP(C5563,'LICH THI'!C:AA,14,0)</f>
        <v>2</v>
      </c>
      <c r="H5563" s="436">
        <f t="shared" si="1121"/>
        <v>1</v>
      </c>
      <c r="I5563" s="436" t="str">
        <f t="shared" si="1122"/>
        <v>Bùi Thị Lý</v>
      </c>
      <c r="J5563" s="436"/>
      <c r="K5563" s="436">
        <f t="shared" si="1123"/>
        <v>2</v>
      </c>
      <c r="L5563" s="436" t="str">
        <f t="shared" si="1124"/>
        <v>DC2KV90-DC-2</v>
      </c>
      <c r="M5563" s="436">
        <f t="shared" si="1125"/>
        <v>0</v>
      </c>
      <c r="N5563" s="437">
        <f t="shared" si="1131"/>
        <v>93</v>
      </c>
      <c r="O5563" s="437"/>
      <c r="P5563" s="430" t="str">
        <f t="shared" si="1126"/>
        <v/>
      </c>
      <c r="U5563" s="177">
        <v>39</v>
      </c>
      <c r="V5563" s="177" t="s">
        <v>3826</v>
      </c>
      <c r="W5563" s="177" t="s">
        <v>2630</v>
      </c>
      <c r="X5563" s="177" t="s">
        <v>2673</v>
      </c>
      <c r="Y5563" s="177" t="s">
        <v>7001</v>
      </c>
      <c r="Z5563" s="177" t="s">
        <v>6998</v>
      </c>
      <c r="AA5563" s="525" t="s">
        <v>7002</v>
      </c>
      <c r="AB5563" s="399" t="str">
        <f t="shared" si="1127"/>
        <v>DC2KV90</v>
      </c>
      <c r="AC5563" s="399" t="str">
        <f t="shared" si="1128"/>
        <v>DC2KV90-DC</v>
      </c>
      <c r="AD5563" t="str">
        <f>Y5563&amp;"-"&amp;VLOOKUP(AC5563,'LICH THI'!C:AA,9,0)</f>
        <v>64DCKT3232-42487</v>
      </c>
      <c r="AE5563">
        <f t="shared" si="1129"/>
        <v>1</v>
      </c>
    </row>
    <row r="5564" spans="1:31" x14ac:dyDescent="0.25">
      <c r="A5564" s="436" t="str">
        <f t="shared" si="1119"/>
        <v>DC2KV90-DC-43</v>
      </c>
      <c r="B5564" s="436">
        <f>COUNTIF(AC$4:AC5564,AC5564)</f>
        <v>43</v>
      </c>
      <c r="C5564" s="436" t="str">
        <f t="shared" si="1120"/>
        <v>DC2KV90-DC</v>
      </c>
      <c r="D5564" s="436">
        <f>VLOOKUP(C5564,'LICH THI'!C:AA,12,0)</f>
        <v>55</v>
      </c>
      <c r="E5564" s="436">
        <f>VLOOKUP(C5564,'LICH THI'!C:AA,13,0)</f>
        <v>45</v>
      </c>
      <c r="F5564" s="436">
        <f t="shared" si="1130"/>
        <v>45</v>
      </c>
      <c r="G5564" s="436">
        <f>VLOOKUP(C5564,'LICH THI'!C:AA,14,0)</f>
        <v>2</v>
      </c>
      <c r="H5564" s="436">
        <f t="shared" si="1121"/>
        <v>1</v>
      </c>
      <c r="I5564" s="436" t="str">
        <f t="shared" si="1122"/>
        <v>Vũ Hải Nhân</v>
      </c>
      <c r="J5564" s="436"/>
      <c r="K5564" s="436">
        <f t="shared" si="1123"/>
        <v>2</v>
      </c>
      <c r="L5564" s="436" t="str">
        <f t="shared" si="1124"/>
        <v>DC2KV90-DC-2</v>
      </c>
      <c r="M5564" s="436">
        <f t="shared" si="1125"/>
        <v>0</v>
      </c>
      <c r="N5564" s="437">
        <f t="shared" si="1131"/>
        <v>94</v>
      </c>
      <c r="O5564" s="437"/>
      <c r="P5564" s="430" t="str">
        <f t="shared" si="1126"/>
        <v/>
      </c>
      <c r="U5564" s="177">
        <v>1</v>
      </c>
      <c r="V5564" s="177" t="s">
        <v>4262</v>
      </c>
      <c r="W5564" s="177" t="s">
        <v>4447</v>
      </c>
      <c r="X5564" s="177" t="s">
        <v>3680</v>
      </c>
      <c r="Y5564" s="177" t="s">
        <v>4448</v>
      </c>
      <c r="Z5564" s="177" t="s">
        <v>6998</v>
      </c>
      <c r="AA5564" s="525" t="s">
        <v>3812</v>
      </c>
      <c r="AB5564" s="399" t="str">
        <f t="shared" si="1127"/>
        <v>DC2KV90</v>
      </c>
      <c r="AC5564" s="399" t="str">
        <f t="shared" si="1128"/>
        <v>DC2KV90-DC</v>
      </c>
      <c r="AD5564" t="str">
        <f>Y5564&amp;"-"&amp;VLOOKUP(AC5564,'LICH THI'!C:AA,9,0)</f>
        <v>63DCKT3018-42487</v>
      </c>
      <c r="AE5564">
        <f t="shared" si="1129"/>
        <v>1</v>
      </c>
    </row>
    <row r="5565" spans="1:31" x14ac:dyDescent="0.25">
      <c r="A5565" s="436" t="str">
        <f t="shared" si="1119"/>
        <v>DC2KV90-DC-44</v>
      </c>
      <c r="B5565" s="436">
        <f>COUNTIF(AC$4:AC5565,AC5565)</f>
        <v>44</v>
      </c>
      <c r="C5565" s="436" t="str">
        <f t="shared" si="1120"/>
        <v>DC2KV90-DC</v>
      </c>
      <c r="D5565" s="436">
        <f>VLOOKUP(C5565,'LICH THI'!C:AA,12,0)</f>
        <v>55</v>
      </c>
      <c r="E5565" s="436">
        <f>VLOOKUP(C5565,'LICH THI'!C:AA,13,0)</f>
        <v>45</v>
      </c>
      <c r="F5565" s="436">
        <f t="shared" si="1130"/>
        <v>45</v>
      </c>
      <c r="G5565" s="436">
        <f>VLOOKUP(C5565,'LICH THI'!C:AA,14,0)</f>
        <v>2</v>
      </c>
      <c r="H5565" s="436">
        <f t="shared" si="1121"/>
        <v>1</v>
      </c>
      <c r="I5565" s="436" t="str">
        <f t="shared" si="1122"/>
        <v>Nguyễn Thị Phương</v>
      </c>
      <c r="J5565" s="436"/>
      <c r="K5565" s="436">
        <f t="shared" si="1123"/>
        <v>2</v>
      </c>
      <c r="L5565" s="436" t="str">
        <f t="shared" si="1124"/>
        <v>DC2KV90-DC-2</v>
      </c>
      <c r="M5565" s="436">
        <f t="shared" si="1125"/>
        <v>0</v>
      </c>
      <c r="N5565" s="437">
        <f t="shared" si="1131"/>
        <v>95</v>
      </c>
      <c r="O5565" s="437"/>
      <c r="P5565" s="430" t="str">
        <f t="shared" si="1126"/>
        <v/>
      </c>
      <c r="U5565" s="177">
        <v>23</v>
      </c>
      <c r="V5565" s="177" t="s">
        <v>3366</v>
      </c>
      <c r="W5565" s="177" t="s">
        <v>2619</v>
      </c>
      <c r="X5565" s="177" t="s">
        <v>2717</v>
      </c>
      <c r="Y5565" s="177" t="s">
        <v>5573</v>
      </c>
      <c r="Z5565" s="177" t="s">
        <v>6998</v>
      </c>
      <c r="AA5565" s="525" t="s">
        <v>2840</v>
      </c>
      <c r="AB5565" s="399" t="str">
        <f t="shared" si="1127"/>
        <v>DC2KV90</v>
      </c>
      <c r="AC5565" s="399" t="str">
        <f t="shared" si="1128"/>
        <v>DC2KV90-DC</v>
      </c>
      <c r="AD5565" t="str">
        <f>Y5565&amp;"-"&amp;VLOOKUP(AC5565,'LICH THI'!C:AA,9,0)</f>
        <v>64DCKT3067-42487</v>
      </c>
      <c r="AE5565">
        <f t="shared" si="1129"/>
        <v>1</v>
      </c>
    </row>
    <row r="5566" spans="1:31" x14ac:dyDescent="0.25">
      <c r="A5566" s="436" t="str">
        <f t="shared" si="1119"/>
        <v>DC2KV90-DC-45</v>
      </c>
      <c r="B5566" s="436">
        <f>COUNTIF(AC$4:AC5566,AC5566)</f>
        <v>45</v>
      </c>
      <c r="C5566" s="436" t="str">
        <f t="shared" si="1120"/>
        <v>DC2KV90-DC</v>
      </c>
      <c r="D5566" s="436">
        <f>VLOOKUP(C5566,'LICH THI'!C:AA,12,0)</f>
        <v>55</v>
      </c>
      <c r="E5566" s="436">
        <f>VLOOKUP(C5566,'LICH THI'!C:AA,13,0)</f>
        <v>45</v>
      </c>
      <c r="F5566" s="436">
        <f t="shared" si="1130"/>
        <v>45</v>
      </c>
      <c r="G5566" s="436">
        <f>VLOOKUP(C5566,'LICH THI'!C:AA,14,0)</f>
        <v>2</v>
      </c>
      <c r="H5566" s="436">
        <f t="shared" si="1121"/>
        <v>1</v>
      </c>
      <c r="I5566" s="436" t="str">
        <f t="shared" si="1122"/>
        <v>Nguyễn Thị Phương</v>
      </c>
      <c r="J5566" s="436"/>
      <c r="K5566" s="436">
        <f t="shared" si="1123"/>
        <v>2</v>
      </c>
      <c r="L5566" s="436" t="str">
        <f t="shared" si="1124"/>
        <v>DC2KV90-DC-2</v>
      </c>
      <c r="M5566" s="436">
        <f t="shared" si="1125"/>
        <v>0</v>
      </c>
      <c r="N5566" s="437">
        <f t="shared" si="1131"/>
        <v>51</v>
      </c>
      <c r="O5566" s="437"/>
      <c r="P5566" s="430" t="str">
        <f t="shared" si="1126"/>
        <v/>
      </c>
      <c r="U5566" s="177">
        <v>48</v>
      </c>
      <c r="V5566" s="177" t="s">
        <v>3381</v>
      </c>
      <c r="W5566" s="177" t="s">
        <v>2619</v>
      </c>
      <c r="X5566" s="177" t="s">
        <v>2717</v>
      </c>
      <c r="Y5566" s="177" t="s">
        <v>6209</v>
      </c>
      <c r="Z5566" s="177" t="s">
        <v>6998</v>
      </c>
      <c r="AA5566" s="525" t="s">
        <v>6210</v>
      </c>
      <c r="AB5566" s="399" t="str">
        <f t="shared" si="1127"/>
        <v>DC2KV90</v>
      </c>
      <c r="AC5566" s="399" t="str">
        <f t="shared" si="1128"/>
        <v>DC2KV90-DC</v>
      </c>
      <c r="AD5566" t="str">
        <f>Y5566&amp;"-"&amp;VLOOKUP(AC5566,'LICH THI'!C:AA,9,0)</f>
        <v>64DCKT3276-42487</v>
      </c>
      <c r="AE5566">
        <f t="shared" si="1129"/>
        <v>1</v>
      </c>
    </row>
    <row r="5567" spans="1:31" x14ac:dyDescent="0.25">
      <c r="A5567" s="436" t="str">
        <f t="shared" si="1119"/>
        <v>DC2KV90-DC-46</v>
      </c>
      <c r="B5567" s="436">
        <f>COUNTIF(AC$4:AC5567,AC5567)</f>
        <v>46</v>
      </c>
      <c r="C5567" s="436" t="str">
        <f t="shared" si="1120"/>
        <v>DC2KV90-DC</v>
      </c>
      <c r="D5567" s="436">
        <f>VLOOKUP(C5567,'LICH THI'!C:AA,12,0)</f>
        <v>55</v>
      </c>
      <c r="E5567" s="436">
        <f>VLOOKUP(C5567,'LICH THI'!C:AA,13,0)</f>
        <v>45</v>
      </c>
      <c r="F5567" s="436">
        <f t="shared" si="1130"/>
        <v>10</v>
      </c>
      <c r="G5567" s="436">
        <f>VLOOKUP(C5567,'LICH THI'!C:AA,14,0)</f>
        <v>2</v>
      </c>
      <c r="H5567" s="436">
        <f t="shared" si="1121"/>
        <v>2</v>
      </c>
      <c r="I5567" s="436" t="str">
        <f t="shared" si="1122"/>
        <v>Nguyễn Thị Mai Phương</v>
      </c>
      <c r="J5567" s="436"/>
      <c r="K5567" s="436">
        <f t="shared" si="1123"/>
        <v>1</v>
      </c>
      <c r="L5567" s="436" t="str">
        <f t="shared" si="1124"/>
        <v>DC2KV90-DC-1</v>
      </c>
      <c r="M5567" s="436">
        <f t="shared" si="1125"/>
        <v>0</v>
      </c>
      <c r="N5567" s="437">
        <f t="shared" si="1131"/>
        <v>7</v>
      </c>
      <c r="O5567" s="437"/>
      <c r="P5567" s="430" t="str">
        <f t="shared" si="1126"/>
        <v/>
      </c>
      <c r="U5567" s="177">
        <v>13</v>
      </c>
      <c r="V5567" s="177" t="s">
        <v>3358</v>
      </c>
      <c r="W5567" s="177" t="s">
        <v>3875</v>
      </c>
      <c r="X5567" s="177" t="s">
        <v>2717</v>
      </c>
      <c r="Y5567" s="177" t="s">
        <v>5658</v>
      </c>
      <c r="Z5567" s="177" t="s">
        <v>6998</v>
      </c>
      <c r="AA5567" s="525" t="s">
        <v>5659</v>
      </c>
      <c r="AB5567" s="399" t="str">
        <f t="shared" si="1127"/>
        <v>DC2KV90</v>
      </c>
      <c r="AC5567" s="399" t="str">
        <f t="shared" si="1128"/>
        <v>DC2KV90-DC</v>
      </c>
      <c r="AD5567" t="str">
        <f>Y5567&amp;"-"&amp;VLOOKUP(AC5567,'LICH THI'!C:AA,9,0)</f>
        <v>64DCKT2125-42487</v>
      </c>
      <c r="AE5567">
        <f t="shared" si="1129"/>
        <v>1</v>
      </c>
    </row>
    <row r="5568" spans="1:31" x14ac:dyDescent="0.25">
      <c r="A5568" s="436" t="str">
        <f t="shared" si="1119"/>
        <v>DC2KV90-DC-47</v>
      </c>
      <c r="B5568" s="436">
        <f>COUNTIF(AC$4:AC5568,AC5568)</f>
        <v>47</v>
      </c>
      <c r="C5568" s="436" t="str">
        <f t="shared" si="1120"/>
        <v>DC2KV90-DC</v>
      </c>
      <c r="D5568" s="436">
        <f>VLOOKUP(C5568,'LICH THI'!C:AA,12,0)</f>
        <v>55</v>
      </c>
      <c r="E5568" s="436">
        <f>VLOOKUP(C5568,'LICH THI'!C:AA,13,0)</f>
        <v>45</v>
      </c>
      <c r="F5568" s="436">
        <f t="shared" si="1130"/>
        <v>10</v>
      </c>
      <c r="G5568" s="436">
        <f>VLOOKUP(C5568,'LICH THI'!C:AA,14,0)</f>
        <v>2</v>
      </c>
      <c r="H5568" s="436">
        <f t="shared" si="1121"/>
        <v>2</v>
      </c>
      <c r="I5568" s="436" t="str">
        <f t="shared" si="1122"/>
        <v>Võ Minh Phương</v>
      </c>
      <c r="J5568" s="436"/>
      <c r="K5568" s="436">
        <f t="shared" si="1123"/>
        <v>1</v>
      </c>
      <c r="L5568" s="436" t="str">
        <f t="shared" si="1124"/>
        <v>DC2KV90-DC-1</v>
      </c>
      <c r="M5568" s="436">
        <f t="shared" si="1125"/>
        <v>0</v>
      </c>
      <c r="N5568" s="437">
        <f t="shared" si="1131"/>
        <v>8</v>
      </c>
      <c r="O5568" s="437"/>
      <c r="P5568" s="430" t="str">
        <f t="shared" si="1126"/>
        <v/>
      </c>
      <c r="U5568" s="177">
        <v>49</v>
      </c>
      <c r="V5568" s="177" t="s">
        <v>3381</v>
      </c>
      <c r="W5568" s="177" t="s">
        <v>4343</v>
      </c>
      <c r="X5568" s="177" t="s">
        <v>2717</v>
      </c>
      <c r="Y5568" s="177" t="s">
        <v>4344</v>
      </c>
      <c r="Z5568" s="177" t="s">
        <v>6998</v>
      </c>
      <c r="AA5568" s="525" t="s">
        <v>4345</v>
      </c>
      <c r="AB5568" s="399" t="str">
        <f t="shared" si="1127"/>
        <v>DC2KV90</v>
      </c>
      <c r="AC5568" s="399" t="str">
        <f t="shared" si="1128"/>
        <v>DC2KV90-DC</v>
      </c>
      <c r="AD5568" t="str">
        <f>Y5568&amp;"-"&amp;VLOOKUP(AC5568,'LICH THI'!C:AA,9,0)</f>
        <v>64DCKT3242-42487</v>
      </c>
      <c r="AE5568">
        <f t="shared" si="1129"/>
        <v>1</v>
      </c>
    </row>
    <row r="5569" spans="1:31" x14ac:dyDescent="0.25">
      <c r="A5569" s="436" t="str">
        <f t="shared" si="1119"/>
        <v>DC2KV90-DC-48</v>
      </c>
      <c r="B5569" s="436">
        <f>COUNTIF(AC$4:AC5569,AC5569)</f>
        <v>48</v>
      </c>
      <c r="C5569" s="436" t="str">
        <f t="shared" si="1120"/>
        <v>DC2KV90-DC</v>
      </c>
      <c r="D5569" s="436">
        <f>VLOOKUP(C5569,'LICH THI'!C:AA,12,0)</f>
        <v>55</v>
      </c>
      <c r="E5569" s="436">
        <f>VLOOKUP(C5569,'LICH THI'!C:AA,13,0)</f>
        <v>45</v>
      </c>
      <c r="F5569" s="436">
        <f t="shared" si="1130"/>
        <v>10</v>
      </c>
      <c r="G5569" s="436">
        <f>VLOOKUP(C5569,'LICH THI'!C:AA,14,0)</f>
        <v>2</v>
      </c>
      <c r="H5569" s="436">
        <f t="shared" si="1121"/>
        <v>2</v>
      </c>
      <c r="I5569" s="436" t="str">
        <f t="shared" si="1122"/>
        <v>Hà Huy Toàn</v>
      </c>
      <c r="J5569" s="436"/>
      <c r="K5569" s="436">
        <f t="shared" si="1123"/>
        <v>1</v>
      </c>
      <c r="L5569" s="436" t="str">
        <f t="shared" si="1124"/>
        <v>DC2KV90-DC-1</v>
      </c>
      <c r="M5569" s="436">
        <f t="shared" si="1125"/>
        <v>0</v>
      </c>
      <c r="N5569" s="437">
        <f t="shared" si="1131"/>
        <v>9</v>
      </c>
      <c r="O5569" s="437"/>
      <c r="P5569" s="430" t="str">
        <f t="shared" si="1126"/>
        <v/>
      </c>
      <c r="U5569" s="177">
        <v>58</v>
      </c>
      <c r="V5569" s="177" t="s">
        <v>3088</v>
      </c>
      <c r="W5569" s="177" t="s">
        <v>4480</v>
      </c>
      <c r="X5569" s="177" t="s">
        <v>2818</v>
      </c>
      <c r="Y5569" s="177" t="s">
        <v>4481</v>
      </c>
      <c r="Z5569" s="177" t="s">
        <v>6998</v>
      </c>
      <c r="AA5569" s="525" t="s">
        <v>4482</v>
      </c>
      <c r="AB5569" s="399" t="str">
        <f t="shared" si="1127"/>
        <v>DC2KV90</v>
      </c>
      <c r="AC5569" s="399" t="str">
        <f t="shared" si="1128"/>
        <v>DC2KV90-DC</v>
      </c>
      <c r="AD5569" t="str">
        <f>Y5569&amp;"-"&amp;VLOOKUP(AC5569,'LICH THI'!C:AA,9,0)</f>
        <v>63DCQT3032-42487</v>
      </c>
      <c r="AE5569">
        <f t="shared" si="1129"/>
        <v>1</v>
      </c>
    </row>
    <row r="5570" spans="1:31" x14ac:dyDescent="0.25">
      <c r="A5570" s="436" t="str">
        <f t="shared" si="1119"/>
        <v>DC2KV90-DC-49</v>
      </c>
      <c r="B5570" s="436">
        <f>COUNTIF(AC$4:AC5570,AC5570)</f>
        <v>49</v>
      </c>
      <c r="C5570" s="436" t="str">
        <f t="shared" si="1120"/>
        <v>DC2KV90-DC</v>
      </c>
      <c r="D5570" s="436">
        <f>VLOOKUP(C5570,'LICH THI'!C:AA,12,0)</f>
        <v>55</v>
      </c>
      <c r="E5570" s="436">
        <f>VLOOKUP(C5570,'LICH THI'!C:AA,13,0)</f>
        <v>45</v>
      </c>
      <c r="F5570" s="436">
        <f t="shared" si="1130"/>
        <v>10</v>
      </c>
      <c r="G5570" s="436">
        <f>VLOOKUP(C5570,'LICH THI'!C:AA,14,0)</f>
        <v>2</v>
      </c>
      <c r="H5570" s="436">
        <f t="shared" si="1121"/>
        <v>2</v>
      </c>
      <c r="I5570" s="436" t="str">
        <f t="shared" si="1122"/>
        <v>Phan Văn Thái</v>
      </c>
      <c r="J5570" s="436"/>
      <c r="K5570" s="436">
        <f t="shared" si="1123"/>
        <v>1</v>
      </c>
      <c r="L5570" s="436" t="str">
        <f t="shared" si="1124"/>
        <v>DC2KV90-DC-1</v>
      </c>
      <c r="M5570" s="436">
        <f t="shared" si="1125"/>
        <v>0</v>
      </c>
      <c r="N5570" s="437">
        <f t="shared" si="1131"/>
        <v>10</v>
      </c>
      <c r="O5570" s="437"/>
      <c r="P5570" s="430" t="str">
        <f t="shared" si="1126"/>
        <v/>
      </c>
      <c r="U5570" s="177">
        <v>50</v>
      </c>
      <c r="V5570" s="177" t="s">
        <v>3381</v>
      </c>
      <c r="W5570" s="177" t="s">
        <v>3197</v>
      </c>
      <c r="X5570" s="177" t="s">
        <v>4330</v>
      </c>
      <c r="Y5570" s="177" t="s">
        <v>6212</v>
      </c>
      <c r="Z5570" s="177" t="s">
        <v>6998</v>
      </c>
      <c r="AA5570" s="525" t="s">
        <v>6213</v>
      </c>
      <c r="AB5570" s="399" t="str">
        <f t="shared" si="1127"/>
        <v>DC2KV90</v>
      </c>
      <c r="AC5570" s="399" t="str">
        <f t="shared" si="1128"/>
        <v>DC2KV90-DC</v>
      </c>
      <c r="AD5570" t="str">
        <f>Y5570&amp;"-"&amp;VLOOKUP(AC5570,'LICH THI'!C:AA,9,0)</f>
        <v>64DCKT3275-42487</v>
      </c>
      <c r="AE5570">
        <f t="shared" si="1129"/>
        <v>1</v>
      </c>
    </row>
    <row r="5571" spans="1:31" x14ac:dyDescent="0.25">
      <c r="A5571" s="436" t="str">
        <f t="shared" si="1119"/>
        <v>DC2KV90-DC-50</v>
      </c>
      <c r="B5571" s="436">
        <f>COUNTIF(AC$4:AC5571,AC5571)</f>
        <v>50</v>
      </c>
      <c r="C5571" s="436" t="str">
        <f t="shared" si="1120"/>
        <v>DC2KV90-DC</v>
      </c>
      <c r="D5571" s="436">
        <f>VLOOKUP(C5571,'LICH THI'!C:AA,12,0)</f>
        <v>55</v>
      </c>
      <c r="E5571" s="436">
        <f>VLOOKUP(C5571,'LICH THI'!C:AA,13,0)</f>
        <v>45</v>
      </c>
      <c r="F5571" s="436">
        <f t="shared" si="1130"/>
        <v>10</v>
      </c>
      <c r="G5571" s="436">
        <f>VLOOKUP(C5571,'LICH THI'!C:AA,14,0)</f>
        <v>2</v>
      </c>
      <c r="H5571" s="436">
        <f t="shared" si="1121"/>
        <v>2</v>
      </c>
      <c r="I5571" s="436" t="str">
        <f t="shared" si="1122"/>
        <v>Vũ Thị Hồng Thanh</v>
      </c>
      <c r="J5571" s="436"/>
      <c r="K5571" s="436">
        <f t="shared" si="1123"/>
        <v>1</v>
      </c>
      <c r="L5571" s="436" t="str">
        <f t="shared" si="1124"/>
        <v>DC2KV90-DC-1</v>
      </c>
      <c r="M5571" s="436">
        <f t="shared" si="1125"/>
        <v>0</v>
      </c>
      <c r="N5571" s="437">
        <f t="shared" si="1131"/>
        <v>1</v>
      </c>
      <c r="O5571" s="437"/>
      <c r="P5571" s="430" t="str">
        <f t="shared" si="1126"/>
        <v/>
      </c>
      <c r="U5571" s="177">
        <v>40</v>
      </c>
      <c r="V5571" s="177" t="s">
        <v>3826</v>
      </c>
      <c r="W5571" s="177" t="s">
        <v>5748</v>
      </c>
      <c r="X5571" s="177" t="s">
        <v>3552</v>
      </c>
      <c r="Y5571" s="177" t="s">
        <v>5749</v>
      </c>
      <c r="Z5571" s="177" t="s">
        <v>6998</v>
      </c>
      <c r="AA5571" s="525" t="s">
        <v>2913</v>
      </c>
      <c r="AB5571" s="399" t="str">
        <f t="shared" si="1127"/>
        <v>DC2KV90</v>
      </c>
      <c r="AC5571" s="399" t="str">
        <f t="shared" si="1128"/>
        <v>DC2KV90-DC</v>
      </c>
      <c r="AD5571" t="str">
        <f>Y5571&amp;"-"&amp;VLOOKUP(AC5571,'LICH THI'!C:AA,9,0)</f>
        <v>64DCKT3187-42487</v>
      </c>
      <c r="AE5571">
        <f t="shared" si="1129"/>
        <v>1</v>
      </c>
    </row>
    <row r="5572" spans="1:31" x14ac:dyDescent="0.25">
      <c r="A5572" s="436" t="str">
        <f t="shared" si="1119"/>
        <v>DC2KV90-DC-51</v>
      </c>
      <c r="B5572" s="436">
        <f>COUNTIF(AC$4:AC5572,AC5572)</f>
        <v>51</v>
      </c>
      <c r="C5572" s="436" t="str">
        <f t="shared" si="1120"/>
        <v>DC2KV90-DC</v>
      </c>
      <c r="D5572" s="436">
        <f>VLOOKUP(C5572,'LICH THI'!C:AA,12,0)</f>
        <v>55</v>
      </c>
      <c r="E5572" s="436">
        <f>VLOOKUP(C5572,'LICH THI'!C:AA,13,0)</f>
        <v>45</v>
      </c>
      <c r="F5572" s="436">
        <f t="shared" si="1130"/>
        <v>10</v>
      </c>
      <c r="G5572" s="436">
        <f>VLOOKUP(C5572,'LICH THI'!C:AA,14,0)</f>
        <v>2</v>
      </c>
      <c r="H5572" s="436">
        <f t="shared" si="1121"/>
        <v>2</v>
      </c>
      <c r="I5572" s="436" t="str">
        <f t="shared" si="1122"/>
        <v>Nguyễn Toàn Thắng</v>
      </c>
      <c r="J5572" s="436"/>
      <c r="K5572" s="436">
        <f t="shared" si="1123"/>
        <v>1</v>
      </c>
      <c r="L5572" s="436" t="str">
        <f t="shared" si="1124"/>
        <v>DC2KV90-DC-1</v>
      </c>
      <c r="M5572" s="436">
        <f t="shared" si="1125"/>
        <v>0</v>
      </c>
      <c r="N5572" s="437">
        <f t="shared" si="1131"/>
        <v>2</v>
      </c>
      <c r="O5572" s="437"/>
      <c r="P5572" s="430" t="str">
        <f t="shared" si="1126"/>
        <v/>
      </c>
      <c r="U5572" s="177">
        <v>57</v>
      </c>
      <c r="V5572" s="177" t="s">
        <v>3088</v>
      </c>
      <c r="W5572" s="177" t="s">
        <v>5972</v>
      </c>
      <c r="X5572" s="177" t="s">
        <v>3464</v>
      </c>
      <c r="Y5572" s="177" t="s">
        <v>5973</v>
      </c>
      <c r="Z5572" s="177" t="s">
        <v>6998</v>
      </c>
      <c r="AA5572" s="525" t="s">
        <v>5974</v>
      </c>
      <c r="AB5572" s="399" t="str">
        <f t="shared" si="1127"/>
        <v>DC2KV90</v>
      </c>
      <c r="AC5572" s="399" t="str">
        <f t="shared" si="1128"/>
        <v>DC2KV90-DC</v>
      </c>
      <c r="AD5572" t="str">
        <f>Y5572&amp;"-"&amp;VLOOKUP(AC5572,'LICH THI'!C:AA,9,0)</f>
        <v>63DCQT3001-42487</v>
      </c>
      <c r="AE5572">
        <f t="shared" si="1129"/>
        <v>1</v>
      </c>
    </row>
    <row r="5573" spans="1:31" x14ac:dyDescent="0.25">
      <c r="A5573" s="436" t="str">
        <f t="shared" ref="A5573:A5636" si="1132">C5573&amp;"-"&amp;B5573</f>
        <v>DC2KV90-DC-52</v>
      </c>
      <c r="B5573" s="436">
        <f>COUNTIF(AC$4:AC5573,AC5573)</f>
        <v>52</v>
      </c>
      <c r="C5573" s="436" t="str">
        <f t="shared" ref="C5573:C5636" si="1133">_CT_MaHP1</f>
        <v>DC2KV90-DC</v>
      </c>
      <c r="D5573" s="436">
        <f>VLOOKUP(C5573,'LICH THI'!C:AA,12,0)</f>
        <v>55</v>
      </c>
      <c r="E5573" s="436">
        <f>VLOOKUP(C5573,'LICH THI'!C:AA,13,0)</f>
        <v>45</v>
      </c>
      <c r="F5573" s="436">
        <f t="shared" si="1130"/>
        <v>10</v>
      </c>
      <c r="G5573" s="436">
        <f>VLOOKUP(C5573,'LICH THI'!C:AA,14,0)</f>
        <v>2</v>
      </c>
      <c r="H5573" s="436">
        <f t="shared" ref="H5573:H5636" si="1134">IF(E5573=0,"",TRUNC((B5573+E5573-1)/E5573))</f>
        <v>2</v>
      </c>
      <c r="I5573" s="436" t="str">
        <f t="shared" ref="I5573:I5636" si="1135">W5573&amp;" "&amp;X5573</f>
        <v>Nguyễn Thị Thu</v>
      </c>
      <c r="J5573" s="436"/>
      <c r="K5573" s="436">
        <f t="shared" ref="K5573:K5636" si="1136">IF(G5573=1,1,IF(H5573&lt;G5573,H5573+1,1))</f>
        <v>1</v>
      </c>
      <c r="L5573" s="436" t="str">
        <f t="shared" ref="L5573:L5636" si="1137">C5573&amp;"-"&amp;K5573</f>
        <v>DC2KV90-DC-1</v>
      </c>
      <c r="M5573" s="436">
        <f t="shared" ref="M5573:M5636" si="1138">IF(E5573=0,"",MOD(MID(C5573,6,2),E5573))</f>
        <v>0</v>
      </c>
      <c r="N5573" s="437">
        <f t="shared" si="1131"/>
        <v>3</v>
      </c>
      <c r="O5573" s="437"/>
      <c r="P5573" s="430" t="str">
        <f t="shared" ref="P5573:P5636" si="1139">IF(MOD(20*O5573,10)&lt;&gt;0,"SAI","")</f>
        <v/>
      </c>
      <c r="U5573" s="177">
        <v>51</v>
      </c>
      <c r="V5573" s="177" t="s">
        <v>3381</v>
      </c>
      <c r="W5573" s="177" t="s">
        <v>2619</v>
      </c>
      <c r="X5573" s="177" t="s">
        <v>2623</v>
      </c>
      <c r="Y5573" s="177" t="s">
        <v>4025</v>
      </c>
      <c r="Z5573" s="177" t="s">
        <v>6998</v>
      </c>
      <c r="AA5573" s="525" t="s">
        <v>3878</v>
      </c>
      <c r="AB5573" s="399" t="str">
        <f t="shared" ref="AB5573:AB5636" si="1140">_CT_MaHP</f>
        <v>DC2KV90</v>
      </c>
      <c r="AC5573" s="399" t="str">
        <f t="shared" ref="AC5573:AC5636" si="1141">_CT_MaHe</f>
        <v>DC2KV90-DC</v>
      </c>
      <c r="AD5573" t="str">
        <f>Y5573&amp;"-"&amp;VLOOKUP(AC5573,'LICH THI'!C:AA,9,0)</f>
        <v>64DCKT3201-42487</v>
      </c>
      <c r="AE5573">
        <f t="shared" ref="AE5573:AE5636" si="1142">COUNTIF(AD5573,AD:AD)</f>
        <v>1</v>
      </c>
    </row>
    <row r="5574" spans="1:31" x14ac:dyDescent="0.25">
      <c r="A5574" s="436" t="str">
        <f t="shared" si="1132"/>
        <v>DC2KV90-DC-53</v>
      </c>
      <c r="B5574" s="436">
        <f>COUNTIF(AC$4:AC5574,AC5574)</f>
        <v>53</v>
      </c>
      <c r="C5574" s="436" t="str">
        <f t="shared" si="1133"/>
        <v>DC2KV90-DC</v>
      </c>
      <c r="D5574" s="436">
        <f>VLOOKUP(C5574,'LICH THI'!C:AA,12,0)</f>
        <v>55</v>
      </c>
      <c r="E5574" s="436">
        <f>VLOOKUP(C5574,'LICH THI'!C:AA,13,0)</f>
        <v>45</v>
      </c>
      <c r="F5574" s="436">
        <f t="shared" ref="F5574:F5637" si="1143">IF(G5574="","",IF(G5574=H5574,D5574-(H5574-1)*E5574,E5574))</f>
        <v>10</v>
      </c>
      <c r="G5574" s="436">
        <f>VLOOKUP(C5574,'LICH THI'!C:AA,14,0)</f>
        <v>2</v>
      </c>
      <c r="H5574" s="436">
        <f t="shared" si="1134"/>
        <v>2</v>
      </c>
      <c r="I5574" s="436" t="str">
        <f t="shared" si="1135"/>
        <v>Lưu Mai Trang</v>
      </c>
      <c r="J5574" s="436"/>
      <c r="K5574" s="436">
        <f t="shared" si="1136"/>
        <v>1</v>
      </c>
      <c r="L5574" s="436" t="str">
        <f t="shared" si="1137"/>
        <v>DC2KV90-DC-1</v>
      </c>
      <c r="M5574" s="436">
        <f t="shared" si="1138"/>
        <v>0</v>
      </c>
      <c r="N5574" s="437">
        <f t="shared" ref="N5574:N5637" si="1144">IF(F5574=0,"",(K5574-1)*$N$2+1+MOD(B5574-M5574,F5574))</f>
        <v>4</v>
      </c>
      <c r="O5574" s="437"/>
      <c r="P5574" s="430" t="str">
        <f t="shared" si="1139"/>
        <v/>
      </c>
      <c r="U5574" s="177">
        <v>55</v>
      </c>
      <c r="V5574" s="177" t="s">
        <v>3046</v>
      </c>
      <c r="W5574" s="177" t="s">
        <v>3587</v>
      </c>
      <c r="X5574" s="177" t="s">
        <v>2694</v>
      </c>
      <c r="Y5574" s="177" t="s">
        <v>3588</v>
      </c>
      <c r="Z5574" s="177" t="s">
        <v>6998</v>
      </c>
      <c r="AA5574" s="525" t="s">
        <v>3589</v>
      </c>
      <c r="AB5574" s="399" t="str">
        <f t="shared" si="1140"/>
        <v>DC2KV90</v>
      </c>
      <c r="AC5574" s="399" t="str">
        <f t="shared" si="1141"/>
        <v>DC2KV90-DC</v>
      </c>
      <c r="AD5574" t="str">
        <f>Y5574&amp;"-"&amp;VLOOKUP(AC5574,'LICH THI'!C:AA,9,0)</f>
        <v>63DCKT3215-42487</v>
      </c>
      <c r="AE5574">
        <f t="shared" si="1142"/>
        <v>1</v>
      </c>
    </row>
    <row r="5575" spans="1:31" x14ac:dyDescent="0.25">
      <c r="A5575" s="436" t="str">
        <f t="shared" si="1132"/>
        <v>DC2KV90-DC-54</v>
      </c>
      <c r="B5575" s="436">
        <f>COUNTIF(AC$4:AC5575,AC5575)</f>
        <v>54</v>
      </c>
      <c r="C5575" s="436" t="str">
        <f t="shared" si="1133"/>
        <v>DC2KV90-DC</v>
      </c>
      <c r="D5575" s="436">
        <f>VLOOKUP(C5575,'LICH THI'!C:AA,12,0)</f>
        <v>55</v>
      </c>
      <c r="E5575" s="436">
        <f>VLOOKUP(C5575,'LICH THI'!C:AA,13,0)</f>
        <v>45</v>
      </c>
      <c r="F5575" s="436">
        <f t="shared" si="1143"/>
        <v>10</v>
      </c>
      <c r="G5575" s="436">
        <f>VLOOKUP(C5575,'LICH THI'!C:AA,14,0)</f>
        <v>2</v>
      </c>
      <c r="H5575" s="436">
        <f t="shared" si="1134"/>
        <v>2</v>
      </c>
      <c r="I5575" s="436" t="str">
        <f t="shared" si="1135"/>
        <v>Nguyễn Thị Huyền Trang</v>
      </c>
      <c r="J5575" s="436"/>
      <c r="K5575" s="436">
        <f t="shared" si="1136"/>
        <v>1</v>
      </c>
      <c r="L5575" s="436" t="str">
        <f t="shared" si="1137"/>
        <v>DC2KV90-DC-1</v>
      </c>
      <c r="M5575" s="436">
        <f t="shared" si="1138"/>
        <v>0</v>
      </c>
      <c r="N5575" s="437">
        <f t="shared" si="1144"/>
        <v>5</v>
      </c>
      <c r="O5575" s="437"/>
      <c r="P5575" s="430" t="str">
        <f t="shared" si="1139"/>
        <v/>
      </c>
      <c r="U5575" s="177">
        <v>4</v>
      </c>
      <c r="V5575" s="177" t="s">
        <v>2700</v>
      </c>
      <c r="W5575" s="177" t="s">
        <v>2704</v>
      </c>
      <c r="X5575" s="177" t="s">
        <v>2694</v>
      </c>
      <c r="Y5575" s="177" t="s">
        <v>2705</v>
      </c>
      <c r="Z5575" s="177" t="s">
        <v>6998</v>
      </c>
      <c r="AA5575" s="525" t="s">
        <v>2706</v>
      </c>
      <c r="AB5575" s="399" t="str">
        <f t="shared" si="1140"/>
        <v>DC2KV90</v>
      </c>
      <c r="AC5575" s="399" t="str">
        <f t="shared" si="1141"/>
        <v>DC2KV90-DC</v>
      </c>
      <c r="AD5575" t="str">
        <f>Y5575&amp;"-"&amp;VLOOKUP(AC5575,'LICH THI'!C:AA,9,0)</f>
        <v>63DCKT3150-42487</v>
      </c>
      <c r="AE5575">
        <f t="shared" si="1142"/>
        <v>1</v>
      </c>
    </row>
    <row r="5576" spans="1:31" x14ac:dyDescent="0.25">
      <c r="A5576" s="436" t="str">
        <f t="shared" si="1132"/>
        <v>DC2KV90-DC-55</v>
      </c>
      <c r="B5576" s="436">
        <f>COUNTIF(AC$4:AC5576,AC5576)</f>
        <v>55</v>
      </c>
      <c r="C5576" s="436" t="str">
        <f t="shared" si="1133"/>
        <v>DC2KV90-DC</v>
      </c>
      <c r="D5576" s="436">
        <f>VLOOKUP(C5576,'LICH THI'!C:AA,12,0)</f>
        <v>55</v>
      </c>
      <c r="E5576" s="436">
        <f>VLOOKUP(C5576,'LICH THI'!C:AA,13,0)</f>
        <v>45</v>
      </c>
      <c r="F5576" s="436">
        <f t="shared" si="1143"/>
        <v>10</v>
      </c>
      <c r="G5576" s="436">
        <f>VLOOKUP(C5576,'LICH THI'!C:AA,14,0)</f>
        <v>2</v>
      </c>
      <c r="H5576" s="436">
        <f t="shared" si="1134"/>
        <v>2</v>
      </c>
      <c r="I5576" s="436" t="str">
        <f t="shared" si="1135"/>
        <v>Nguyễn Văn Trung</v>
      </c>
      <c r="J5576" s="436"/>
      <c r="K5576" s="436">
        <f t="shared" si="1136"/>
        <v>1</v>
      </c>
      <c r="L5576" s="436" t="str">
        <f t="shared" si="1137"/>
        <v>DC2KV90-DC-1</v>
      </c>
      <c r="M5576" s="436">
        <f t="shared" si="1138"/>
        <v>0</v>
      </c>
      <c r="N5576" s="437">
        <f t="shared" si="1144"/>
        <v>6</v>
      </c>
      <c r="O5576" s="437"/>
      <c r="P5576" s="430" t="str">
        <f t="shared" si="1139"/>
        <v/>
      </c>
      <c r="U5576" s="177">
        <v>56</v>
      </c>
      <c r="V5576" s="177" t="s">
        <v>3046</v>
      </c>
      <c r="W5576" s="177" t="s">
        <v>2741</v>
      </c>
      <c r="X5576" s="177" t="s">
        <v>3160</v>
      </c>
      <c r="Y5576" s="177" t="s">
        <v>4260</v>
      </c>
      <c r="Z5576" s="177" t="s">
        <v>6998</v>
      </c>
      <c r="AA5576" s="525" t="s">
        <v>4261</v>
      </c>
      <c r="AB5576" s="399" t="str">
        <f t="shared" si="1140"/>
        <v>DC2KV90</v>
      </c>
      <c r="AC5576" s="399" t="str">
        <f t="shared" si="1141"/>
        <v>DC2KV90-DC</v>
      </c>
      <c r="AD5576" t="str">
        <f>Y5576&amp;"-"&amp;VLOOKUP(AC5576,'LICH THI'!C:AA,9,0)</f>
        <v>63DCKT3283-42487</v>
      </c>
      <c r="AE5576">
        <f t="shared" si="1142"/>
        <v>1</v>
      </c>
    </row>
    <row r="5577" spans="1:31" x14ac:dyDescent="0.25">
      <c r="A5577" s="436" t="str">
        <f t="shared" si="1132"/>
        <v>DC2KV90-DL-1</v>
      </c>
      <c r="B5577" s="436">
        <f>COUNTIF(AC$4:AC5577,AC5577)</f>
        <v>1</v>
      </c>
      <c r="C5577" s="436" t="str">
        <f t="shared" si="1133"/>
        <v>DC2KV90-DL</v>
      </c>
      <c r="D5577" s="436">
        <f>VLOOKUP(C5577,'LICH THI'!C:AA,12,0)</f>
        <v>3</v>
      </c>
      <c r="E5577" s="436">
        <f>VLOOKUP(C5577,'LICH THI'!C:AA,13,0)</f>
        <v>3</v>
      </c>
      <c r="F5577" s="436">
        <f t="shared" si="1143"/>
        <v>3</v>
      </c>
      <c r="G5577" s="436">
        <f>VLOOKUP(C5577,'LICH THI'!C:AA,14,0)</f>
        <v>1</v>
      </c>
      <c r="H5577" s="436">
        <f t="shared" si="1134"/>
        <v>1</v>
      </c>
      <c r="I5577" s="436" t="str">
        <f t="shared" si="1135"/>
        <v>Phan Thị Thơm</v>
      </c>
      <c r="J5577" s="436"/>
      <c r="K5577" s="436">
        <f t="shared" si="1136"/>
        <v>1</v>
      </c>
      <c r="L5577" s="436" t="str">
        <f t="shared" si="1137"/>
        <v>DC2KV90-DL-1</v>
      </c>
      <c r="M5577" s="436">
        <f t="shared" si="1138"/>
        <v>0</v>
      </c>
      <c r="N5577" s="437">
        <f t="shared" si="1144"/>
        <v>2</v>
      </c>
      <c r="O5577" s="437"/>
      <c r="P5577" s="430" t="str">
        <f t="shared" si="1139"/>
        <v/>
      </c>
      <c r="U5577" s="177">
        <v>52</v>
      </c>
      <c r="V5577" s="177" t="s">
        <v>4464</v>
      </c>
      <c r="W5577" s="177" t="s">
        <v>2652</v>
      </c>
      <c r="X5577" s="177" t="s">
        <v>4554</v>
      </c>
      <c r="Y5577" s="177" t="s">
        <v>6363</v>
      </c>
      <c r="Z5577" s="177" t="s">
        <v>6998</v>
      </c>
      <c r="AA5577" s="525" t="s">
        <v>6364</v>
      </c>
      <c r="AB5577" s="399" t="str">
        <f t="shared" si="1140"/>
        <v>DC2KV90</v>
      </c>
      <c r="AC5577" s="399" t="str">
        <f t="shared" si="1141"/>
        <v>DC2KV90-DL</v>
      </c>
      <c r="AD5577" t="str">
        <f>Y5577&amp;"-"&amp;VLOOKUP(AC5577,'LICH THI'!C:AA,9,0)</f>
        <v>65DLKT20054-42487</v>
      </c>
      <c r="AE5577">
        <f t="shared" si="1142"/>
        <v>1</v>
      </c>
    </row>
    <row r="5578" spans="1:31" x14ac:dyDescent="0.25">
      <c r="A5578" s="436" t="str">
        <f t="shared" si="1132"/>
        <v>DC2KV90-DL-2</v>
      </c>
      <c r="B5578" s="436">
        <f>COUNTIF(AC$4:AC5578,AC5578)</f>
        <v>2</v>
      </c>
      <c r="C5578" s="436" t="str">
        <f t="shared" si="1133"/>
        <v>DC2KV90-DL</v>
      </c>
      <c r="D5578" s="436">
        <f>VLOOKUP(C5578,'LICH THI'!C:AA,12,0)</f>
        <v>3</v>
      </c>
      <c r="E5578" s="436">
        <f>VLOOKUP(C5578,'LICH THI'!C:AA,13,0)</f>
        <v>3</v>
      </c>
      <c r="F5578" s="436">
        <f t="shared" si="1143"/>
        <v>3</v>
      </c>
      <c r="G5578" s="436">
        <f>VLOOKUP(C5578,'LICH THI'!C:AA,14,0)</f>
        <v>1</v>
      </c>
      <c r="H5578" s="436">
        <f t="shared" si="1134"/>
        <v>1</v>
      </c>
      <c r="I5578" s="436" t="str">
        <f t="shared" si="1135"/>
        <v>Nguyễn Thị Thúy</v>
      </c>
      <c r="J5578" s="436"/>
      <c r="K5578" s="436">
        <f t="shared" si="1136"/>
        <v>1</v>
      </c>
      <c r="L5578" s="436" t="str">
        <f t="shared" si="1137"/>
        <v>DC2KV90-DL-1</v>
      </c>
      <c r="M5578" s="436">
        <f t="shared" si="1138"/>
        <v>0</v>
      </c>
      <c r="N5578" s="437">
        <f t="shared" si="1144"/>
        <v>3</v>
      </c>
      <c r="O5578" s="437"/>
      <c r="P5578" s="430" t="str">
        <f t="shared" si="1139"/>
        <v/>
      </c>
      <c r="U5578" s="177">
        <v>53</v>
      </c>
      <c r="V5578" s="177" t="s">
        <v>4464</v>
      </c>
      <c r="W5578" s="177" t="s">
        <v>2619</v>
      </c>
      <c r="X5578" s="177" t="s">
        <v>2631</v>
      </c>
      <c r="Y5578" s="177" t="s">
        <v>4473</v>
      </c>
      <c r="Z5578" s="177" t="s">
        <v>6998</v>
      </c>
      <c r="AA5578" s="525" t="s">
        <v>3291</v>
      </c>
      <c r="AB5578" s="399" t="str">
        <f t="shared" si="1140"/>
        <v>DC2KV90</v>
      </c>
      <c r="AC5578" s="399" t="str">
        <f t="shared" si="1141"/>
        <v>DC2KV90-DL</v>
      </c>
      <c r="AD5578" t="str">
        <f>Y5578&amp;"-"&amp;VLOOKUP(AC5578,'LICH THI'!C:AA,9,0)</f>
        <v>65DLKT20120-42487</v>
      </c>
      <c r="AE5578">
        <f t="shared" si="1142"/>
        <v>1</v>
      </c>
    </row>
    <row r="5579" spans="1:31" x14ac:dyDescent="0.25">
      <c r="A5579" s="436" t="str">
        <f t="shared" si="1132"/>
        <v>DC2KV90-DL-3</v>
      </c>
      <c r="B5579" s="436">
        <f>COUNTIF(AC$4:AC5579,AC5579)</f>
        <v>3</v>
      </c>
      <c r="C5579" s="436" t="str">
        <f t="shared" si="1133"/>
        <v>DC2KV90-DL</v>
      </c>
      <c r="D5579" s="436">
        <f>VLOOKUP(C5579,'LICH THI'!C:AA,12,0)</f>
        <v>3</v>
      </c>
      <c r="E5579" s="436">
        <f>VLOOKUP(C5579,'LICH THI'!C:AA,13,0)</f>
        <v>3</v>
      </c>
      <c r="F5579" s="436">
        <f t="shared" si="1143"/>
        <v>3</v>
      </c>
      <c r="G5579" s="436">
        <f>VLOOKUP(C5579,'LICH THI'!C:AA,14,0)</f>
        <v>1</v>
      </c>
      <c r="H5579" s="436">
        <f t="shared" si="1134"/>
        <v>1</v>
      </c>
      <c r="I5579" s="436" t="str">
        <f t="shared" si="1135"/>
        <v>Mai Thị Thanh Thư</v>
      </c>
      <c r="J5579" s="436"/>
      <c r="K5579" s="436">
        <f t="shared" si="1136"/>
        <v>1</v>
      </c>
      <c r="L5579" s="436" t="str">
        <f t="shared" si="1137"/>
        <v>DC2KV90-DL-1</v>
      </c>
      <c r="M5579" s="436">
        <f t="shared" si="1138"/>
        <v>0</v>
      </c>
      <c r="N5579" s="437">
        <f t="shared" si="1144"/>
        <v>1</v>
      </c>
      <c r="O5579" s="437"/>
      <c r="P5579" s="430" t="str">
        <f t="shared" si="1139"/>
        <v/>
      </c>
      <c r="U5579" s="177">
        <v>54</v>
      </c>
      <c r="V5579" s="177" t="s">
        <v>4464</v>
      </c>
      <c r="W5579" s="177" t="s">
        <v>4474</v>
      </c>
      <c r="X5579" s="177" t="s">
        <v>4475</v>
      </c>
      <c r="Y5579" s="177" t="s">
        <v>4476</v>
      </c>
      <c r="Z5579" s="177" t="s">
        <v>6998</v>
      </c>
      <c r="AA5579" s="525" t="s">
        <v>4477</v>
      </c>
      <c r="AB5579" s="399" t="str">
        <f t="shared" si="1140"/>
        <v>DC2KV90</v>
      </c>
      <c r="AC5579" s="399" t="str">
        <f t="shared" si="1141"/>
        <v>DC2KV90-DL</v>
      </c>
      <c r="AD5579" t="str">
        <f>Y5579&amp;"-"&amp;VLOOKUP(AC5579,'LICH THI'!C:AA,9,0)</f>
        <v>65DLKT20158-42487</v>
      </c>
      <c r="AE5579">
        <f t="shared" si="1142"/>
        <v>1</v>
      </c>
    </row>
    <row r="5580" spans="1:31" x14ac:dyDescent="0.25">
      <c r="A5580" s="436" t="str">
        <f t="shared" si="1132"/>
        <v>DC2KX36-DC-1</v>
      </c>
      <c r="B5580" s="436">
        <f>COUNTIF(AC$4:AC5580,AC5580)</f>
        <v>1</v>
      </c>
      <c r="C5580" s="436" t="str">
        <f t="shared" si="1133"/>
        <v>DC2KX36-DC</v>
      </c>
      <c r="D5580" s="436">
        <f>VLOOKUP(C5580,'LICH THI'!C:AA,12,0)</f>
        <v>8</v>
      </c>
      <c r="E5580" s="436">
        <f>VLOOKUP(C5580,'LICH THI'!C:AA,13,0)</f>
        <v>8</v>
      </c>
      <c r="F5580" s="436">
        <f t="shared" si="1143"/>
        <v>8</v>
      </c>
      <c r="G5580" s="436">
        <f>VLOOKUP(C5580,'LICH THI'!C:AA,14,0)</f>
        <v>1</v>
      </c>
      <c r="H5580" s="436">
        <f t="shared" si="1134"/>
        <v>1</v>
      </c>
      <c r="I5580" s="436" t="str">
        <f t="shared" si="1135"/>
        <v>Hoàng Thị Hồng Anh</v>
      </c>
      <c r="J5580" s="436"/>
      <c r="K5580" s="436">
        <f t="shared" si="1136"/>
        <v>1</v>
      </c>
      <c r="L5580" s="436" t="str">
        <f t="shared" si="1137"/>
        <v>DC2KX36-DC-1</v>
      </c>
      <c r="M5580" s="436">
        <f t="shared" si="1138"/>
        <v>4</v>
      </c>
      <c r="N5580" s="437">
        <f t="shared" si="1144"/>
        <v>6</v>
      </c>
      <c r="O5580" s="437"/>
      <c r="P5580" s="430" t="str">
        <f t="shared" si="1139"/>
        <v/>
      </c>
      <c r="U5580" s="177">
        <v>1</v>
      </c>
      <c r="V5580" s="177" t="s">
        <v>3509</v>
      </c>
      <c r="W5580" s="177" t="s">
        <v>3510</v>
      </c>
      <c r="X5580" s="177" t="s">
        <v>2611</v>
      </c>
      <c r="Y5580" s="177" t="s">
        <v>3511</v>
      </c>
      <c r="Z5580" s="177" t="s">
        <v>7544</v>
      </c>
      <c r="AA5580" s="525" t="s">
        <v>2886</v>
      </c>
      <c r="AB5580" s="399" t="str">
        <f t="shared" si="1140"/>
        <v>DC2KX36</v>
      </c>
      <c r="AC5580" s="399" t="str">
        <f t="shared" si="1141"/>
        <v>DC2KX36-DC</v>
      </c>
      <c r="AD5580" t="str">
        <f>Y5580&amp;"-"&amp;VLOOKUP(AC5580,'LICH THI'!C:AA,9,0)</f>
        <v>65DCKX21482-42472</v>
      </c>
      <c r="AE5580">
        <f t="shared" si="1142"/>
        <v>1</v>
      </c>
    </row>
    <row r="5581" spans="1:31" x14ac:dyDescent="0.25">
      <c r="A5581" s="436" t="str">
        <f t="shared" si="1132"/>
        <v>DC2KX36-DC-2</v>
      </c>
      <c r="B5581" s="436">
        <f>COUNTIF(AC$4:AC5581,AC5581)</f>
        <v>2</v>
      </c>
      <c r="C5581" s="436" t="str">
        <f t="shared" si="1133"/>
        <v>DC2KX36-DC</v>
      </c>
      <c r="D5581" s="436">
        <f>VLOOKUP(C5581,'LICH THI'!C:AA,12,0)</f>
        <v>8</v>
      </c>
      <c r="E5581" s="436">
        <f>VLOOKUP(C5581,'LICH THI'!C:AA,13,0)</f>
        <v>8</v>
      </c>
      <c r="F5581" s="436">
        <f t="shared" si="1143"/>
        <v>8</v>
      </c>
      <c r="G5581" s="436">
        <f>VLOOKUP(C5581,'LICH THI'!C:AA,14,0)</f>
        <v>1</v>
      </c>
      <c r="H5581" s="436">
        <f t="shared" si="1134"/>
        <v>1</v>
      </c>
      <c r="I5581" s="436" t="str">
        <f t="shared" si="1135"/>
        <v>Đoàn Thị Hường</v>
      </c>
      <c r="J5581" s="436"/>
      <c r="K5581" s="436">
        <f t="shared" si="1136"/>
        <v>1</v>
      </c>
      <c r="L5581" s="436" t="str">
        <f t="shared" si="1137"/>
        <v>DC2KX36-DC-1</v>
      </c>
      <c r="M5581" s="436">
        <f t="shared" si="1138"/>
        <v>4</v>
      </c>
      <c r="N5581" s="437">
        <f t="shared" si="1144"/>
        <v>7</v>
      </c>
      <c r="O5581" s="437"/>
      <c r="P5581" s="430" t="str">
        <f t="shared" si="1139"/>
        <v/>
      </c>
      <c r="U5581" s="177">
        <v>2</v>
      </c>
      <c r="V5581" s="177" t="s">
        <v>3509</v>
      </c>
      <c r="W5581" s="177" t="s">
        <v>3049</v>
      </c>
      <c r="X5581" s="177" t="s">
        <v>4527</v>
      </c>
      <c r="Y5581" s="177" t="s">
        <v>5932</v>
      </c>
      <c r="Z5581" s="177" t="s">
        <v>7544</v>
      </c>
      <c r="AA5581" s="525" t="s">
        <v>5933</v>
      </c>
      <c r="AB5581" s="399" t="str">
        <f t="shared" si="1140"/>
        <v>DC2KX36</v>
      </c>
      <c r="AC5581" s="399" t="str">
        <f t="shared" si="1141"/>
        <v>DC2KX36-DC</v>
      </c>
      <c r="AD5581" t="str">
        <f>Y5581&amp;"-"&amp;VLOOKUP(AC5581,'LICH THI'!C:AA,9,0)</f>
        <v>65DCKX21455-42472</v>
      </c>
      <c r="AE5581">
        <f t="shared" si="1142"/>
        <v>1</v>
      </c>
    </row>
    <row r="5582" spans="1:31" x14ac:dyDescent="0.25">
      <c r="A5582" s="436" t="str">
        <f t="shared" si="1132"/>
        <v>DC2KX36-DC-3</v>
      </c>
      <c r="B5582" s="436">
        <f>COUNTIF(AC$4:AC5582,AC5582)</f>
        <v>3</v>
      </c>
      <c r="C5582" s="436" t="str">
        <f t="shared" si="1133"/>
        <v>DC2KX36-DC</v>
      </c>
      <c r="D5582" s="436">
        <f>VLOOKUP(C5582,'LICH THI'!C:AA,12,0)</f>
        <v>8</v>
      </c>
      <c r="E5582" s="436">
        <f>VLOOKUP(C5582,'LICH THI'!C:AA,13,0)</f>
        <v>8</v>
      </c>
      <c r="F5582" s="436">
        <f t="shared" si="1143"/>
        <v>8</v>
      </c>
      <c r="G5582" s="436">
        <f>VLOOKUP(C5582,'LICH THI'!C:AA,14,0)</f>
        <v>1</v>
      </c>
      <c r="H5582" s="436">
        <f t="shared" si="1134"/>
        <v>1</v>
      </c>
      <c r="I5582" s="436" t="str">
        <f t="shared" si="1135"/>
        <v>Nguyễn Quang Khánh</v>
      </c>
      <c r="J5582" s="436"/>
      <c r="K5582" s="436">
        <f t="shared" si="1136"/>
        <v>1</v>
      </c>
      <c r="L5582" s="436" t="str">
        <f t="shared" si="1137"/>
        <v>DC2KX36-DC-1</v>
      </c>
      <c r="M5582" s="436">
        <f t="shared" si="1138"/>
        <v>4</v>
      </c>
      <c r="N5582" s="437">
        <f t="shared" si="1144"/>
        <v>8</v>
      </c>
      <c r="O5582" s="437"/>
      <c r="P5582" s="430" t="str">
        <f t="shared" si="1139"/>
        <v/>
      </c>
      <c r="U5582" s="177">
        <v>8</v>
      </c>
      <c r="V5582" s="177" t="s">
        <v>3517</v>
      </c>
      <c r="W5582" s="177" t="s">
        <v>3032</v>
      </c>
      <c r="X5582" s="177" t="s">
        <v>3316</v>
      </c>
      <c r="Y5582" s="177" t="s">
        <v>3549</v>
      </c>
      <c r="Z5582" s="177" t="s">
        <v>7544</v>
      </c>
      <c r="AA5582" s="525" t="s">
        <v>3550</v>
      </c>
      <c r="AB5582" s="399" t="str">
        <f t="shared" si="1140"/>
        <v>DC2KX36</v>
      </c>
      <c r="AC5582" s="399" t="str">
        <f t="shared" si="1141"/>
        <v>DC2KX36-DC</v>
      </c>
      <c r="AD5582" t="str">
        <f>Y5582&amp;"-"&amp;VLOOKUP(AC5582,'LICH THI'!C:AA,9,0)</f>
        <v>65DCKX22151-42472</v>
      </c>
      <c r="AE5582">
        <f t="shared" si="1142"/>
        <v>1</v>
      </c>
    </row>
    <row r="5583" spans="1:31" x14ac:dyDescent="0.25">
      <c r="A5583" s="436" t="str">
        <f t="shared" si="1132"/>
        <v>DC2KX36-DC-4</v>
      </c>
      <c r="B5583" s="436">
        <f>COUNTIF(AC$4:AC5583,AC5583)</f>
        <v>4</v>
      </c>
      <c r="C5583" s="436" t="str">
        <f t="shared" si="1133"/>
        <v>DC2KX36-DC</v>
      </c>
      <c r="D5583" s="436">
        <f>VLOOKUP(C5583,'LICH THI'!C:AA,12,0)</f>
        <v>8</v>
      </c>
      <c r="E5583" s="436">
        <f>VLOOKUP(C5583,'LICH THI'!C:AA,13,0)</f>
        <v>8</v>
      </c>
      <c r="F5583" s="436">
        <f t="shared" si="1143"/>
        <v>8</v>
      </c>
      <c r="G5583" s="436">
        <f>VLOOKUP(C5583,'LICH THI'!C:AA,14,0)</f>
        <v>1</v>
      </c>
      <c r="H5583" s="436">
        <f t="shared" si="1134"/>
        <v>1</v>
      </c>
      <c r="I5583" s="436" t="str">
        <f t="shared" si="1135"/>
        <v>Trần Thị Lan</v>
      </c>
      <c r="J5583" s="436"/>
      <c r="K5583" s="436">
        <f t="shared" si="1136"/>
        <v>1</v>
      </c>
      <c r="L5583" s="436" t="str">
        <f t="shared" si="1137"/>
        <v>DC2KX36-DC-1</v>
      </c>
      <c r="M5583" s="436">
        <f t="shared" si="1138"/>
        <v>4</v>
      </c>
      <c r="N5583" s="437">
        <f t="shared" si="1144"/>
        <v>1</v>
      </c>
      <c r="O5583" s="437"/>
      <c r="P5583" s="430" t="str">
        <f t="shared" si="1139"/>
        <v/>
      </c>
      <c r="U5583" s="177">
        <v>3</v>
      </c>
      <c r="V5583" s="177" t="s">
        <v>3509</v>
      </c>
      <c r="W5583" s="177" t="s">
        <v>2716</v>
      </c>
      <c r="X5583" s="177" t="s">
        <v>2960</v>
      </c>
      <c r="Y5583" s="177" t="s">
        <v>5293</v>
      </c>
      <c r="Z5583" s="177" t="s">
        <v>7544</v>
      </c>
      <c r="AA5583" s="525" t="s">
        <v>5294</v>
      </c>
      <c r="AB5583" s="399" t="str">
        <f t="shared" si="1140"/>
        <v>DC2KX36</v>
      </c>
      <c r="AC5583" s="399" t="str">
        <f t="shared" si="1141"/>
        <v>DC2KX36-DC</v>
      </c>
      <c r="AD5583" t="str">
        <f>Y5583&amp;"-"&amp;VLOOKUP(AC5583,'LICH THI'!C:AA,9,0)</f>
        <v>65DCKX20572-42472</v>
      </c>
      <c r="AE5583">
        <f t="shared" si="1142"/>
        <v>1</v>
      </c>
    </row>
    <row r="5584" spans="1:31" x14ac:dyDescent="0.25">
      <c r="A5584" s="436" t="str">
        <f t="shared" si="1132"/>
        <v>DC2KX36-DC-5</v>
      </c>
      <c r="B5584" s="436">
        <f>COUNTIF(AC$4:AC5584,AC5584)</f>
        <v>5</v>
      </c>
      <c r="C5584" s="436" t="str">
        <f t="shared" si="1133"/>
        <v>DC2KX36-DC</v>
      </c>
      <c r="D5584" s="436">
        <f>VLOOKUP(C5584,'LICH THI'!C:AA,12,0)</f>
        <v>8</v>
      </c>
      <c r="E5584" s="436">
        <f>VLOOKUP(C5584,'LICH THI'!C:AA,13,0)</f>
        <v>8</v>
      </c>
      <c r="F5584" s="436">
        <f t="shared" si="1143"/>
        <v>8</v>
      </c>
      <c r="G5584" s="436">
        <f>VLOOKUP(C5584,'LICH THI'!C:AA,14,0)</f>
        <v>1</v>
      </c>
      <c r="H5584" s="436">
        <f t="shared" si="1134"/>
        <v>1</v>
      </c>
      <c r="I5584" s="436" t="str">
        <f t="shared" si="1135"/>
        <v>Nguyễn Thị Thuỳ Linh</v>
      </c>
      <c r="J5584" s="436"/>
      <c r="K5584" s="436">
        <f t="shared" si="1136"/>
        <v>1</v>
      </c>
      <c r="L5584" s="436" t="str">
        <f t="shared" si="1137"/>
        <v>DC2KX36-DC-1</v>
      </c>
      <c r="M5584" s="436">
        <f t="shared" si="1138"/>
        <v>4</v>
      </c>
      <c r="N5584" s="437">
        <f t="shared" si="1144"/>
        <v>2</v>
      </c>
      <c r="O5584" s="437"/>
      <c r="P5584" s="430" t="str">
        <f t="shared" si="1139"/>
        <v/>
      </c>
      <c r="U5584" s="177">
        <v>4</v>
      </c>
      <c r="V5584" s="177" t="s">
        <v>3509</v>
      </c>
      <c r="W5584" s="177" t="s">
        <v>5297</v>
      </c>
      <c r="X5584" s="177" t="s">
        <v>2670</v>
      </c>
      <c r="Y5584" s="177" t="s">
        <v>5298</v>
      </c>
      <c r="Z5584" s="177" t="s">
        <v>7544</v>
      </c>
      <c r="AA5584" s="525" t="s">
        <v>4876</v>
      </c>
      <c r="AB5584" s="399" t="str">
        <f t="shared" si="1140"/>
        <v>DC2KX36</v>
      </c>
      <c r="AC5584" s="399" t="str">
        <f t="shared" si="1141"/>
        <v>DC2KX36-DC</v>
      </c>
      <c r="AD5584" t="str">
        <f>Y5584&amp;"-"&amp;VLOOKUP(AC5584,'LICH THI'!C:AA,9,0)</f>
        <v>65DCKX23225-42472</v>
      </c>
      <c r="AE5584">
        <f t="shared" si="1142"/>
        <v>1</v>
      </c>
    </row>
    <row r="5585" spans="1:31" x14ac:dyDescent="0.25">
      <c r="A5585" s="436" t="str">
        <f t="shared" si="1132"/>
        <v>DC2KX36-DC-6</v>
      </c>
      <c r="B5585" s="436">
        <f>COUNTIF(AC$4:AC5585,AC5585)</f>
        <v>6</v>
      </c>
      <c r="C5585" s="436" t="str">
        <f t="shared" si="1133"/>
        <v>DC2KX36-DC</v>
      </c>
      <c r="D5585" s="436">
        <f>VLOOKUP(C5585,'LICH THI'!C:AA,12,0)</f>
        <v>8</v>
      </c>
      <c r="E5585" s="436">
        <f>VLOOKUP(C5585,'LICH THI'!C:AA,13,0)</f>
        <v>8</v>
      </c>
      <c r="F5585" s="436">
        <f t="shared" si="1143"/>
        <v>8</v>
      </c>
      <c r="G5585" s="436">
        <f>VLOOKUP(C5585,'LICH THI'!C:AA,14,0)</f>
        <v>1</v>
      </c>
      <c r="H5585" s="436">
        <f t="shared" si="1134"/>
        <v>1</v>
      </c>
      <c r="I5585" s="436" t="str">
        <f t="shared" si="1135"/>
        <v>Đỗ Thành Long</v>
      </c>
      <c r="J5585" s="436"/>
      <c r="K5585" s="436">
        <f t="shared" si="1136"/>
        <v>1</v>
      </c>
      <c r="L5585" s="436" t="str">
        <f t="shared" si="1137"/>
        <v>DC2KX36-DC-1</v>
      </c>
      <c r="M5585" s="436">
        <f t="shared" si="1138"/>
        <v>4</v>
      </c>
      <c r="N5585" s="437">
        <f t="shared" si="1144"/>
        <v>3</v>
      </c>
      <c r="O5585" s="437"/>
      <c r="P5585" s="430" t="str">
        <f t="shared" si="1139"/>
        <v/>
      </c>
      <c r="U5585" s="177">
        <v>5</v>
      </c>
      <c r="V5585" s="177" t="s">
        <v>3509</v>
      </c>
      <c r="W5585" s="177" t="s">
        <v>5299</v>
      </c>
      <c r="X5585" s="177" t="s">
        <v>2765</v>
      </c>
      <c r="Y5585" s="177" t="s">
        <v>5300</v>
      </c>
      <c r="Z5585" s="177" t="s">
        <v>7544</v>
      </c>
      <c r="AA5585" s="525" t="s">
        <v>5301</v>
      </c>
      <c r="AB5585" s="399" t="str">
        <f t="shared" si="1140"/>
        <v>DC2KX36</v>
      </c>
      <c r="AC5585" s="399" t="str">
        <f t="shared" si="1141"/>
        <v>DC2KX36-DC</v>
      </c>
      <c r="AD5585" t="str">
        <f>Y5585&amp;"-"&amp;VLOOKUP(AC5585,'LICH THI'!C:AA,9,0)</f>
        <v>65DCKX21837-42472</v>
      </c>
      <c r="AE5585">
        <f t="shared" si="1142"/>
        <v>1</v>
      </c>
    </row>
    <row r="5586" spans="1:31" x14ac:dyDescent="0.25">
      <c r="A5586" s="436" t="str">
        <f t="shared" si="1132"/>
        <v>DC2KX36-DC-7</v>
      </c>
      <c r="B5586" s="436">
        <f>COUNTIF(AC$4:AC5586,AC5586)</f>
        <v>7</v>
      </c>
      <c r="C5586" s="436" t="str">
        <f t="shared" si="1133"/>
        <v>DC2KX36-DC</v>
      </c>
      <c r="D5586" s="436">
        <f>VLOOKUP(C5586,'LICH THI'!C:AA,12,0)</f>
        <v>8</v>
      </c>
      <c r="E5586" s="436">
        <f>VLOOKUP(C5586,'LICH THI'!C:AA,13,0)</f>
        <v>8</v>
      </c>
      <c r="F5586" s="436">
        <f t="shared" si="1143"/>
        <v>8</v>
      </c>
      <c r="G5586" s="436">
        <f>VLOOKUP(C5586,'LICH THI'!C:AA,14,0)</f>
        <v>1</v>
      </c>
      <c r="H5586" s="436">
        <f t="shared" si="1134"/>
        <v>1</v>
      </c>
      <c r="I5586" s="436" t="str">
        <f t="shared" si="1135"/>
        <v>Lê Kim Thanh</v>
      </c>
      <c r="J5586" s="436"/>
      <c r="K5586" s="436">
        <f t="shared" si="1136"/>
        <v>1</v>
      </c>
      <c r="L5586" s="436" t="str">
        <f t="shared" si="1137"/>
        <v>DC2KX36-DC-1</v>
      </c>
      <c r="M5586" s="436">
        <f t="shared" si="1138"/>
        <v>4</v>
      </c>
      <c r="N5586" s="437">
        <f t="shared" si="1144"/>
        <v>4</v>
      </c>
      <c r="O5586" s="437"/>
      <c r="P5586" s="430" t="str">
        <f t="shared" si="1139"/>
        <v/>
      </c>
      <c r="U5586" s="177">
        <v>6</v>
      </c>
      <c r="V5586" s="177" t="s">
        <v>3509</v>
      </c>
      <c r="W5586" s="177" t="s">
        <v>5313</v>
      </c>
      <c r="X5586" s="177" t="s">
        <v>3552</v>
      </c>
      <c r="Y5586" s="177" t="s">
        <v>5314</v>
      </c>
      <c r="Z5586" s="177" t="s">
        <v>7544</v>
      </c>
      <c r="AA5586" s="525" t="s">
        <v>4073</v>
      </c>
      <c r="AB5586" s="399" t="str">
        <f t="shared" si="1140"/>
        <v>DC2KX36</v>
      </c>
      <c r="AC5586" s="399" t="str">
        <f t="shared" si="1141"/>
        <v>DC2KX36-DC</v>
      </c>
      <c r="AD5586" t="str">
        <f>Y5586&amp;"-"&amp;VLOOKUP(AC5586,'LICH THI'!C:AA,9,0)</f>
        <v>65DCKX22139-42472</v>
      </c>
      <c r="AE5586">
        <f t="shared" si="1142"/>
        <v>1</v>
      </c>
    </row>
    <row r="5587" spans="1:31" x14ac:dyDescent="0.25">
      <c r="A5587" s="436" t="str">
        <f t="shared" si="1132"/>
        <v>DC2KX36-DC-8</v>
      </c>
      <c r="B5587" s="436">
        <f>COUNTIF(AC$4:AC5587,AC5587)</f>
        <v>8</v>
      </c>
      <c r="C5587" s="436" t="str">
        <f t="shared" si="1133"/>
        <v>DC2KX36-DC</v>
      </c>
      <c r="D5587" s="436">
        <f>VLOOKUP(C5587,'LICH THI'!C:AA,12,0)</f>
        <v>8</v>
      </c>
      <c r="E5587" s="436">
        <f>VLOOKUP(C5587,'LICH THI'!C:AA,13,0)</f>
        <v>8</v>
      </c>
      <c r="F5587" s="436">
        <f t="shared" si="1143"/>
        <v>8</v>
      </c>
      <c r="G5587" s="436">
        <f>VLOOKUP(C5587,'LICH THI'!C:AA,14,0)</f>
        <v>1</v>
      </c>
      <c r="H5587" s="436">
        <f t="shared" si="1134"/>
        <v>1</v>
      </c>
      <c r="I5587" s="436" t="str">
        <f t="shared" si="1135"/>
        <v>Ngô Thị Thu Uyên</v>
      </c>
      <c r="J5587" s="436"/>
      <c r="K5587" s="436">
        <f t="shared" si="1136"/>
        <v>1</v>
      </c>
      <c r="L5587" s="436" t="str">
        <f t="shared" si="1137"/>
        <v>DC2KX36-DC-1</v>
      </c>
      <c r="M5587" s="436">
        <f t="shared" si="1138"/>
        <v>4</v>
      </c>
      <c r="N5587" s="437">
        <f t="shared" si="1144"/>
        <v>5</v>
      </c>
      <c r="O5587" s="437"/>
      <c r="P5587" s="430" t="str">
        <f t="shared" si="1139"/>
        <v/>
      </c>
      <c r="U5587" s="177">
        <v>7</v>
      </c>
      <c r="V5587" s="177" t="s">
        <v>3509</v>
      </c>
      <c r="W5587" s="177" t="s">
        <v>3613</v>
      </c>
      <c r="X5587" s="177" t="s">
        <v>5676</v>
      </c>
      <c r="Y5587" s="177" t="s">
        <v>6072</v>
      </c>
      <c r="Z5587" s="177" t="s">
        <v>7544</v>
      </c>
      <c r="AA5587" s="525" t="s">
        <v>6073</v>
      </c>
      <c r="AB5587" s="399" t="str">
        <f t="shared" si="1140"/>
        <v>DC2KX36</v>
      </c>
      <c r="AC5587" s="399" t="str">
        <f t="shared" si="1141"/>
        <v>DC2KX36-DC</v>
      </c>
      <c r="AD5587" t="str">
        <f>Y5587&amp;"-"&amp;VLOOKUP(AC5587,'LICH THI'!C:AA,9,0)</f>
        <v>65DCKX21466-42472</v>
      </c>
      <c r="AE5587">
        <f t="shared" si="1142"/>
        <v>1</v>
      </c>
    </row>
    <row r="5588" spans="1:31" x14ac:dyDescent="0.25">
      <c r="A5588" s="436" t="str">
        <f t="shared" si="1132"/>
        <v>DC2KX41-DC-1</v>
      </c>
      <c r="B5588" s="436">
        <f>COUNTIF(AC$4:AC5588,AC5588)</f>
        <v>1</v>
      </c>
      <c r="C5588" s="436" t="str">
        <f t="shared" si="1133"/>
        <v>DC2KX41-DC</v>
      </c>
      <c r="D5588" s="436">
        <f>VLOOKUP(C5588,'LICH THI'!C:AA,12,0)</f>
        <v>8</v>
      </c>
      <c r="E5588" s="436">
        <f>VLOOKUP(C5588,'LICH THI'!C:AA,13,0)</f>
        <v>8</v>
      </c>
      <c r="F5588" s="436">
        <f t="shared" si="1143"/>
        <v>8</v>
      </c>
      <c r="G5588" s="436">
        <f>VLOOKUP(C5588,'LICH THI'!C:AA,14,0)</f>
        <v>1</v>
      </c>
      <c r="H5588" s="436">
        <f t="shared" si="1134"/>
        <v>1</v>
      </c>
      <c r="I5588" s="436" t="str">
        <f t="shared" si="1135"/>
        <v>Trần Thị Huệ</v>
      </c>
      <c r="J5588" s="436"/>
      <c r="K5588" s="436">
        <f t="shared" si="1136"/>
        <v>1</v>
      </c>
      <c r="L5588" s="436" t="str">
        <f t="shared" si="1137"/>
        <v>DC2KX41-DC-1</v>
      </c>
      <c r="M5588" s="436">
        <f t="shared" si="1138"/>
        <v>1</v>
      </c>
      <c r="N5588" s="437">
        <f t="shared" si="1144"/>
        <v>1</v>
      </c>
      <c r="O5588" s="437"/>
      <c r="P5588" s="430" t="str">
        <f t="shared" si="1139"/>
        <v/>
      </c>
      <c r="U5588" s="177">
        <v>3</v>
      </c>
      <c r="V5588" s="177" t="s">
        <v>3517</v>
      </c>
      <c r="W5588" s="177" t="s">
        <v>2716</v>
      </c>
      <c r="X5588" s="177" t="s">
        <v>3542</v>
      </c>
      <c r="Y5588" s="177" t="s">
        <v>3543</v>
      </c>
      <c r="Z5588" s="177" t="s">
        <v>7271</v>
      </c>
      <c r="AA5588" s="525" t="s">
        <v>3544</v>
      </c>
      <c r="AB5588" s="399" t="str">
        <f t="shared" si="1140"/>
        <v>DC2KX41</v>
      </c>
      <c r="AC5588" s="399" t="str">
        <f t="shared" si="1141"/>
        <v>DC2KX41-DC</v>
      </c>
      <c r="AD5588" t="str">
        <f>Y5588&amp;"-"&amp;VLOOKUP(AC5588,'LICH THI'!C:AA,9,0)</f>
        <v>65DCKX20060-42474</v>
      </c>
      <c r="AE5588">
        <f t="shared" si="1142"/>
        <v>1</v>
      </c>
    </row>
    <row r="5589" spans="1:31" x14ac:dyDescent="0.25">
      <c r="A5589" s="436" t="str">
        <f t="shared" si="1132"/>
        <v>DC2KX41-DC-2</v>
      </c>
      <c r="B5589" s="436">
        <f>COUNTIF(AC$4:AC5589,AC5589)</f>
        <v>2</v>
      </c>
      <c r="C5589" s="436" t="str">
        <f t="shared" si="1133"/>
        <v>DC2KX41-DC</v>
      </c>
      <c r="D5589" s="436">
        <f>VLOOKUP(C5589,'LICH THI'!C:AA,12,0)</f>
        <v>8</v>
      </c>
      <c r="E5589" s="436">
        <f>VLOOKUP(C5589,'LICH THI'!C:AA,13,0)</f>
        <v>8</v>
      </c>
      <c r="F5589" s="436">
        <f t="shared" si="1143"/>
        <v>8</v>
      </c>
      <c r="G5589" s="436">
        <f>VLOOKUP(C5589,'LICH THI'!C:AA,14,0)</f>
        <v>1</v>
      </c>
      <c r="H5589" s="436">
        <f t="shared" si="1134"/>
        <v>1</v>
      </c>
      <c r="I5589" s="436" t="str">
        <f t="shared" si="1135"/>
        <v>Nguyễn Thị Linh</v>
      </c>
      <c r="J5589" s="436"/>
      <c r="K5589" s="436">
        <f t="shared" si="1136"/>
        <v>1</v>
      </c>
      <c r="L5589" s="436" t="str">
        <f t="shared" si="1137"/>
        <v>DC2KX41-DC-1</v>
      </c>
      <c r="M5589" s="436">
        <f t="shared" si="1138"/>
        <v>1</v>
      </c>
      <c r="N5589" s="437">
        <f t="shared" si="1144"/>
        <v>2</v>
      </c>
      <c r="O5589" s="437"/>
      <c r="P5589" s="430" t="str">
        <f t="shared" si="1139"/>
        <v/>
      </c>
      <c r="U5589" s="177">
        <v>4</v>
      </c>
      <c r="V5589" s="177" t="s">
        <v>3517</v>
      </c>
      <c r="W5589" s="177" t="s">
        <v>2619</v>
      </c>
      <c r="X5589" s="177" t="s">
        <v>2670</v>
      </c>
      <c r="Y5589" s="177" t="s">
        <v>4891</v>
      </c>
      <c r="Z5589" s="177" t="s">
        <v>7271</v>
      </c>
      <c r="AA5589" s="525" t="s">
        <v>4051</v>
      </c>
      <c r="AB5589" s="399" t="str">
        <f t="shared" si="1140"/>
        <v>DC2KX41</v>
      </c>
      <c r="AC5589" s="399" t="str">
        <f t="shared" si="1141"/>
        <v>DC2KX41-DC</v>
      </c>
      <c r="AD5589" t="str">
        <f>Y5589&amp;"-"&amp;VLOOKUP(AC5589,'LICH THI'!C:AA,9,0)</f>
        <v>65DCKX22145-42474</v>
      </c>
      <c r="AE5589">
        <f t="shared" si="1142"/>
        <v>1</v>
      </c>
    </row>
    <row r="5590" spans="1:31" x14ac:dyDescent="0.25">
      <c r="A5590" s="436" t="str">
        <f t="shared" si="1132"/>
        <v>DC2KX41-DC-3</v>
      </c>
      <c r="B5590" s="436">
        <f>COUNTIF(AC$4:AC5590,AC5590)</f>
        <v>3</v>
      </c>
      <c r="C5590" s="436" t="str">
        <f t="shared" si="1133"/>
        <v>DC2KX41-DC</v>
      </c>
      <c r="D5590" s="436">
        <f>VLOOKUP(C5590,'LICH THI'!C:AA,12,0)</f>
        <v>8</v>
      </c>
      <c r="E5590" s="436">
        <f>VLOOKUP(C5590,'LICH THI'!C:AA,13,0)</f>
        <v>8</v>
      </c>
      <c r="F5590" s="436">
        <f t="shared" si="1143"/>
        <v>8</v>
      </c>
      <c r="G5590" s="436">
        <f>VLOOKUP(C5590,'LICH THI'!C:AA,14,0)</f>
        <v>1</v>
      </c>
      <c r="H5590" s="436">
        <f t="shared" si="1134"/>
        <v>1</v>
      </c>
      <c r="I5590" s="436" t="str">
        <f t="shared" si="1135"/>
        <v>Phạm Thị Oanh</v>
      </c>
      <c r="J5590" s="436"/>
      <c r="K5590" s="436">
        <f t="shared" si="1136"/>
        <v>1</v>
      </c>
      <c r="L5590" s="436" t="str">
        <f t="shared" si="1137"/>
        <v>DC2KX41-DC-1</v>
      </c>
      <c r="M5590" s="436">
        <f t="shared" si="1138"/>
        <v>1</v>
      </c>
      <c r="N5590" s="437">
        <f t="shared" si="1144"/>
        <v>3</v>
      </c>
      <c r="O5590" s="437"/>
      <c r="P5590" s="430" t="str">
        <f t="shared" si="1139"/>
        <v/>
      </c>
      <c r="U5590" s="177">
        <v>5</v>
      </c>
      <c r="V5590" s="177" t="s">
        <v>3517</v>
      </c>
      <c r="W5590" s="177" t="s">
        <v>3557</v>
      </c>
      <c r="X5590" s="177" t="s">
        <v>2616</v>
      </c>
      <c r="Y5590" s="177" t="s">
        <v>4892</v>
      </c>
      <c r="Z5590" s="177" t="s">
        <v>7271</v>
      </c>
      <c r="AA5590" s="525" t="s">
        <v>4893</v>
      </c>
      <c r="AB5590" s="399" t="str">
        <f t="shared" si="1140"/>
        <v>DC2KX41</v>
      </c>
      <c r="AC5590" s="399" t="str">
        <f t="shared" si="1141"/>
        <v>DC2KX41-DC</v>
      </c>
      <c r="AD5590" t="str">
        <f>Y5590&amp;"-"&amp;VLOOKUP(AC5590,'LICH THI'!C:AA,9,0)</f>
        <v>65DCKX24091-42474</v>
      </c>
      <c r="AE5590">
        <f t="shared" si="1142"/>
        <v>1</v>
      </c>
    </row>
    <row r="5591" spans="1:31" x14ac:dyDescent="0.25">
      <c r="A5591" s="436" t="str">
        <f t="shared" si="1132"/>
        <v>DC2KX41-DC-4</v>
      </c>
      <c r="B5591" s="436">
        <f>COUNTIF(AC$4:AC5591,AC5591)</f>
        <v>4</v>
      </c>
      <c r="C5591" s="436" t="str">
        <f t="shared" si="1133"/>
        <v>DC2KX41-DC</v>
      </c>
      <c r="D5591" s="436">
        <f>VLOOKUP(C5591,'LICH THI'!C:AA,12,0)</f>
        <v>8</v>
      </c>
      <c r="E5591" s="436">
        <f>VLOOKUP(C5591,'LICH THI'!C:AA,13,0)</f>
        <v>8</v>
      </c>
      <c r="F5591" s="436">
        <f t="shared" si="1143"/>
        <v>8</v>
      </c>
      <c r="G5591" s="436">
        <f>VLOOKUP(C5591,'LICH THI'!C:AA,14,0)</f>
        <v>1</v>
      </c>
      <c r="H5591" s="436">
        <f t="shared" si="1134"/>
        <v>1</v>
      </c>
      <c r="I5591" s="436" t="str">
        <f t="shared" si="1135"/>
        <v>Phạm Thị Bích Phượng</v>
      </c>
      <c r="J5591" s="436"/>
      <c r="K5591" s="436">
        <f t="shared" si="1136"/>
        <v>1</v>
      </c>
      <c r="L5591" s="436" t="str">
        <f t="shared" si="1137"/>
        <v>DC2KX41-DC-1</v>
      </c>
      <c r="M5591" s="436">
        <f t="shared" si="1138"/>
        <v>1</v>
      </c>
      <c r="N5591" s="437">
        <f t="shared" si="1144"/>
        <v>4</v>
      </c>
      <c r="O5591" s="437"/>
      <c r="P5591" s="430" t="str">
        <f t="shared" si="1139"/>
        <v/>
      </c>
      <c r="U5591" s="177">
        <v>6</v>
      </c>
      <c r="V5591" s="177" t="s">
        <v>3517</v>
      </c>
      <c r="W5591" s="177" t="s">
        <v>6080</v>
      </c>
      <c r="X5591" s="177" t="s">
        <v>4311</v>
      </c>
      <c r="Y5591" s="177" t="s">
        <v>6081</v>
      </c>
      <c r="Z5591" s="177" t="s">
        <v>7271</v>
      </c>
      <c r="AA5591" s="525" t="s">
        <v>3505</v>
      </c>
      <c r="AB5591" s="399" t="str">
        <f t="shared" si="1140"/>
        <v>DC2KX41</v>
      </c>
      <c r="AC5591" s="399" t="str">
        <f t="shared" si="1141"/>
        <v>DC2KX41-DC</v>
      </c>
      <c r="AD5591" t="str">
        <f>Y5591&amp;"-"&amp;VLOOKUP(AC5591,'LICH THI'!C:AA,9,0)</f>
        <v>65DCKX23887-42474</v>
      </c>
      <c r="AE5591">
        <f t="shared" si="1142"/>
        <v>1</v>
      </c>
    </row>
    <row r="5592" spans="1:31" x14ac:dyDescent="0.25">
      <c r="A5592" s="436" t="str">
        <f t="shared" si="1132"/>
        <v>DC2KX41-DC-5</v>
      </c>
      <c r="B5592" s="436">
        <f>COUNTIF(AC$4:AC5592,AC5592)</f>
        <v>5</v>
      </c>
      <c r="C5592" s="436" t="str">
        <f t="shared" si="1133"/>
        <v>DC2KX41-DC</v>
      </c>
      <c r="D5592" s="436">
        <f>VLOOKUP(C5592,'LICH THI'!C:AA,12,0)</f>
        <v>8</v>
      </c>
      <c r="E5592" s="436">
        <f>VLOOKUP(C5592,'LICH THI'!C:AA,13,0)</f>
        <v>8</v>
      </c>
      <c r="F5592" s="436">
        <f t="shared" si="1143"/>
        <v>8</v>
      </c>
      <c r="G5592" s="436">
        <f>VLOOKUP(C5592,'LICH THI'!C:AA,14,0)</f>
        <v>1</v>
      </c>
      <c r="H5592" s="436">
        <f t="shared" si="1134"/>
        <v>1</v>
      </c>
      <c r="I5592" s="436" t="str">
        <f t="shared" si="1135"/>
        <v>Nguyễn Ngọc Sơn</v>
      </c>
      <c r="J5592" s="436"/>
      <c r="K5592" s="436">
        <f t="shared" si="1136"/>
        <v>1</v>
      </c>
      <c r="L5592" s="436" t="str">
        <f t="shared" si="1137"/>
        <v>DC2KX41-DC-1</v>
      </c>
      <c r="M5592" s="436">
        <f t="shared" si="1138"/>
        <v>1</v>
      </c>
      <c r="N5592" s="437">
        <f t="shared" si="1144"/>
        <v>5</v>
      </c>
      <c r="O5592" s="437"/>
      <c r="P5592" s="430" t="str">
        <f t="shared" si="1139"/>
        <v/>
      </c>
      <c r="U5592" s="177">
        <v>7</v>
      </c>
      <c r="V5592" s="177" t="s">
        <v>3517</v>
      </c>
      <c r="W5592" s="177" t="s">
        <v>2783</v>
      </c>
      <c r="X5592" s="177" t="s">
        <v>2688</v>
      </c>
      <c r="Y5592" s="177" t="s">
        <v>5348</v>
      </c>
      <c r="Z5592" s="177" t="s">
        <v>7271</v>
      </c>
      <c r="AA5592" s="525" t="s">
        <v>5349</v>
      </c>
      <c r="AB5592" s="399" t="str">
        <f t="shared" si="1140"/>
        <v>DC2KX41</v>
      </c>
      <c r="AC5592" s="399" t="str">
        <f t="shared" si="1141"/>
        <v>DC2KX41-DC</v>
      </c>
      <c r="AD5592" t="str">
        <f>Y5592&amp;"-"&amp;VLOOKUP(AC5592,'LICH THI'!C:AA,9,0)</f>
        <v>65DCKX22951-42474</v>
      </c>
      <c r="AE5592">
        <f t="shared" si="1142"/>
        <v>1</v>
      </c>
    </row>
    <row r="5593" spans="1:31" x14ac:dyDescent="0.25">
      <c r="A5593" s="436" t="str">
        <f t="shared" si="1132"/>
        <v>DC2KX41-DC-6</v>
      </c>
      <c r="B5593" s="436">
        <f>COUNTIF(AC$4:AC5593,AC5593)</f>
        <v>6</v>
      </c>
      <c r="C5593" s="436" t="str">
        <f t="shared" si="1133"/>
        <v>DC2KX41-DC</v>
      </c>
      <c r="D5593" s="436">
        <f>VLOOKUP(C5593,'LICH THI'!C:AA,12,0)</f>
        <v>8</v>
      </c>
      <c r="E5593" s="436">
        <f>VLOOKUP(C5593,'LICH THI'!C:AA,13,0)</f>
        <v>8</v>
      </c>
      <c r="F5593" s="436">
        <f t="shared" si="1143"/>
        <v>8</v>
      </c>
      <c r="G5593" s="436">
        <f>VLOOKUP(C5593,'LICH THI'!C:AA,14,0)</f>
        <v>1</v>
      </c>
      <c r="H5593" s="436">
        <f t="shared" si="1134"/>
        <v>1</v>
      </c>
      <c r="I5593" s="436" t="str">
        <f t="shared" si="1135"/>
        <v>Trần Duy Toàn</v>
      </c>
      <c r="J5593" s="436"/>
      <c r="K5593" s="436">
        <f t="shared" si="1136"/>
        <v>1</v>
      </c>
      <c r="L5593" s="436" t="str">
        <f t="shared" si="1137"/>
        <v>DC2KX41-DC-1</v>
      </c>
      <c r="M5593" s="436">
        <f t="shared" si="1138"/>
        <v>1</v>
      </c>
      <c r="N5593" s="437">
        <f t="shared" si="1144"/>
        <v>6</v>
      </c>
      <c r="O5593" s="437"/>
      <c r="P5593" s="430" t="str">
        <f t="shared" si="1139"/>
        <v/>
      </c>
      <c r="U5593" s="177">
        <v>8</v>
      </c>
      <c r="V5593" s="177" t="s">
        <v>3517</v>
      </c>
      <c r="W5593" s="177" t="s">
        <v>3879</v>
      </c>
      <c r="X5593" s="177" t="s">
        <v>2818</v>
      </c>
      <c r="Y5593" s="177" t="s">
        <v>5940</v>
      </c>
      <c r="Z5593" s="177" t="s">
        <v>7271</v>
      </c>
      <c r="AA5593" s="525" t="s">
        <v>5941</v>
      </c>
      <c r="AB5593" s="399" t="str">
        <f t="shared" si="1140"/>
        <v>DC2KX41</v>
      </c>
      <c r="AC5593" s="399" t="str">
        <f t="shared" si="1141"/>
        <v>DC2KX41-DC</v>
      </c>
      <c r="AD5593" t="str">
        <f>Y5593&amp;"-"&amp;VLOOKUP(AC5593,'LICH THI'!C:AA,9,0)</f>
        <v>65DCKX24446-42474</v>
      </c>
      <c r="AE5593">
        <f t="shared" si="1142"/>
        <v>1</v>
      </c>
    </row>
    <row r="5594" spans="1:31" x14ac:dyDescent="0.25">
      <c r="A5594" s="436" t="str">
        <f t="shared" si="1132"/>
        <v>DC2KX41-DC-7</v>
      </c>
      <c r="B5594" s="436">
        <f>COUNTIF(AC$4:AC5594,AC5594)</f>
        <v>7</v>
      </c>
      <c r="C5594" s="436" t="str">
        <f t="shared" si="1133"/>
        <v>DC2KX41-DC</v>
      </c>
      <c r="D5594" s="436">
        <f>VLOOKUP(C5594,'LICH THI'!C:AA,12,0)</f>
        <v>8</v>
      </c>
      <c r="E5594" s="436">
        <f>VLOOKUP(C5594,'LICH THI'!C:AA,13,0)</f>
        <v>8</v>
      </c>
      <c r="F5594" s="436">
        <f t="shared" si="1143"/>
        <v>8</v>
      </c>
      <c r="G5594" s="436">
        <f>VLOOKUP(C5594,'LICH THI'!C:AA,14,0)</f>
        <v>1</v>
      </c>
      <c r="H5594" s="436">
        <f t="shared" si="1134"/>
        <v>1</v>
      </c>
      <c r="I5594" s="436" t="str">
        <f t="shared" si="1135"/>
        <v>Lê Kim Thanh</v>
      </c>
      <c r="J5594" s="436"/>
      <c r="K5594" s="436">
        <f t="shared" si="1136"/>
        <v>1</v>
      </c>
      <c r="L5594" s="436" t="str">
        <f t="shared" si="1137"/>
        <v>DC2KX41-DC-1</v>
      </c>
      <c r="M5594" s="436">
        <f t="shared" si="1138"/>
        <v>1</v>
      </c>
      <c r="N5594" s="437">
        <f t="shared" si="1144"/>
        <v>7</v>
      </c>
      <c r="O5594" s="437"/>
      <c r="P5594" s="430" t="str">
        <f t="shared" si="1139"/>
        <v/>
      </c>
      <c r="U5594" s="177">
        <v>1</v>
      </c>
      <c r="V5594" s="177" t="s">
        <v>3509</v>
      </c>
      <c r="W5594" s="177" t="s">
        <v>5313</v>
      </c>
      <c r="X5594" s="177" t="s">
        <v>3552</v>
      </c>
      <c r="Y5594" s="177" t="s">
        <v>5314</v>
      </c>
      <c r="Z5594" s="177" t="s">
        <v>7271</v>
      </c>
      <c r="AA5594" s="525" t="s">
        <v>4073</v>
      </c>
      <c r="AB5594" s="399" t="str">
        <f t="shared" si="1140"/>
        <v>DC2KX41</v>
      </c>
      <c r="AC5594" s="399" t="str">
        <f t="shared" si="1141"/>
        <v>DC2KX41-DC</v>
      </c>
      <c r="AD5594" t="str">
        <f>Y5594&amp;"-"&amp;VLOOKUP(AC5594,'LICH THI'!C:AA,9,0)</f>
        <v>65DCKX22139-42474</v>
      </c>
      <c r="AE5594">
        <f t="shared" si="1142"/>
        <v>1</v>
      </c>
    </row>
    <row r="5595" spans="1:31" x14ac:dyDescent="0.25">
      <c r="A5595" s="436" t="str">
        <f t="shared" si="1132"/>
        <v>DC2KX41-DC-8</v>
      </c>
      <c r="B5595" s="436">
        <f>COUNTIF(AC$4:AC5595,AC5595)</f>
        <v>8</v>
      </c>
      <c r="C5595" s="436" t="str">
        <f t="shared" si="1133"/>
        <v>DC2KX41-DC</v>
      </c>
      <c r="D5595" s="436">
        <f>VLOOKUP(C5595,'LICH THI'!C:AA,12,0)</f>
        <v>8</v>
      </c>
      <c r="E5595" s="436">
        <f>VLOOKUP(C5595,'LICH THI'!C:AA,13,0)</f>
        <v>8</v>
      </c>
      <c r="F5595" s="436">
        <f t="shared" si="1143"/>
        <v>8</v>
      </c>
      <c r="G5595" s="436">
        <f>VLOOKUP(C5595,'LICH THI'!C:AA,14,0)</f>
        <v>1</v>
      </c>
      <c r="H5595" s="436">
        <f t="shared" si="1134"/>
        <v>1</v>
      </c>
      <c r="I5595" s="436" t="str">
        <f t="shared" si="1135"/>
        <v>Bùi Tiến Thành</v>
      </c>
      <c r="J5595" s="436"/>
      <c r="K5595" s="436">
        <f t="shared" si="1136"/>
        <v>1</v>
      </c>
      <c r="L5595" s="436" t="str">
        <f t="shared" si="1137"/>
        <v>DC2KX41-DC-1</v>
      </c>
      <c r="M5595" s="436">
        <f t="shared" si="1138"/>
        <v>1</v>
      </c>
      <c r="N5595" s="437">
        <f t="shared" si="1144"/>
        <v>8</v>
      </c>
      <c r="O5595" s="437"/>
      <c r="P5595" s="430" t="str">
        <f t="shared" si="1139"/>
        <v/>
      </c>
      <c r="U5595" s="177">
        <v>2</v>
      </c>
      <c r="V5595" s="177" t="s">
        <v>3509</v>
      </c>
      <c r="W5595" s="177" t="s">
        <v>3514</v>
      </c>
      <c r="X5595" s="177" t="s">
        <v>2894</v>
      </c>
      <c r="Y5595" s="177" t="s">
        <v>3515</v>
      </c>
      <c r="Z5595" s="177" t="s">
        <v>7271</v>
      </c>
      <c r="AA5595" s="525" t="s">
        <v>3516</v>
      </c>
      <c r="AB5595" s="399" t="str">
        <f t="shared" si="1140"/>
        <v>DC2KX41</v>
      </c>
      <c r="AC5595" s="399" t="str">
        <f t="shared" si="1141"/>
        <v>DC2KX41-DC</v>
      </c>
      <c r="AD5595" t="str">
        <f>Y5595&amp;"-"&amp;VLOOKUP(AC5595,'LICH THI'!C:AA,9,0)</f>
        <v>65DCKX21447-42474</v>
      </c>
      <c r="AE5595">
        <f t="shared" si="1142"/>
        <v>1</v>
      </c>
    </row>
    <row r="5596" spans="1:31" x14ac:dyDescent="0.25">
      <c r="A5596" s="436" t="str">
        <f t="shared" si="1132"/>
        <v>DC2KX42-DC-1</v>
      </c>
      <c r="B5596" s="436">
        <f>COUNTIF(AC$4:AC5596,AC5596)</f>
        <v>1</v>
      </c>
      <c r="C5596" s="436" t="str">
        <f t="shared" si="1133"/>
        <v>DC2KX42-DC</v>
      </c>
      <c r="D5596" s="436">
        <f>VLOOKUP(C5596,'LICH THI'!C:AA,12,0)</f>
        <v>15</v>
      </c>
      <c r="E5596" s="436">
        <f>VLOOKUP(C5596,'LICH THI'!C:AA,13,0)</f>
        <v>15</v>
      </c>
      <c r="F5596" s="436">
        <f t="shared" si="1143"/>
        <v>15</v>
      </c>
      <c r="G5596" s="436">
        <f>VLOOKUP(C5596,'LICH THI'!C:AA,14,0)</f>
        <v>1</v>
      </c>
      <c r="H5596" s="436">
        <f t="shared" si="1134"/>
        <v>1</v>
      </c>
      <c r="I5596" s="436" t="str">
        <f t="shared" si="1135"/>
        <v>Nguyễn Thị Lan Anh</v>
      </c>
      <c r="J5596" s="436"/>
      <c r="K5596" s="436">
        <f t="shared" si="1136"/>
        <v>1</v>
      </c>
      <c r="L5596" s="436" t="str">
        <f t="shared" si="1137"/>
        <v>DC2KX42-DC-1</v>
      </c>
      <c r="M5596" s="436">
        <f t="shared" si="1138"/>
        <v>12</v>
      </c>
      <c r="N5596" s="437">
        <f t="shared" si="1144"/>
        <v>5</v>
      </c>
      <c r="O5596" s="437"/>
      <c r="P5596" s="430" t="str">
        <f t="shared" si="1139"/>
        <v/>
      </c>
      <c r="U5596" s="177">
        <v>9</v>
      </c>
      <c r="V5596" s="177" t="s">
        <v>3517</v>
      </c>
      <c r="W5596" s="177" t="s">
        <v>2701</v>
      </c>
      <c r="X5596" s="177" t="s">
        <v>2611</v>
      </c>
      <c r="Y5596" s="177" t="s">
        <v>3518</v>
      </c>
      <c r="Z5596" s="177" t="s">
        <v>7015</v>
      </c>
      <c r="AA5596" s="525" t="s">
        <v>3519</v>
      </c>
      <c r="AB5596" s="399" t="str">
        <f t="shared" si="1140"/>
        <v>DC2KX42</v>
      </c>
      <c r="AC5596" s="399" t="str">
        <f t="shared" si="1141"/>
        <v>DC2KX42-DC</v>
      </c>
      <c r="AD5596" t="str">
        <f>Y5596&amp;"-"&amp;VLOOKUP(AC5596,'LICH THI'!C:AA,9,0)</f>
        <v>65DCKX23406-42470</v>
      </c>
      <c r="AE5596">
        <f t="shared" si="1142"/>
        <v>1</v>
      </c>
    </row>
    <row r="5597" spans="1:31" x14ac:dyDescent="0.25">
      <c r="A5597" s="436" t="str">
        <f t="shared" si="1132"/>
        <v>DC2KX42-DC-2</v>
      </c>
      <c r="B5597" s="436">
        <f>COUNTIF(AC$4:AC5597,AC5597)</f>
        <v>2</v>
      </c>
      <c r="C5597" s="436" t="str">
        <f t="shared" si="1133"/>
        <v>DC2KX42-DC</v>
      </c>
      <c r="D5597" s="436">
        <f>VLOOKUP(C5597,'LICH THI'!C:AA,12,0)</f>
        <v>15</v>
      </c>
      <c r="E5597" s="436">
        <f>VLOOKUP(C5597,'LICH THI'!C:AA,13,0)</f>
        <v>15</v>
      </c>
      <c r="F5597" s="436">
        <f t="shared" si="1143"/>
        <v>15</v>
      </c>
      <c r="G5597" s="436">
        <f>VLOOKUP(C5597,'LICH THI'!C:AA,14,0)</f>
        <v>1</v>
      </c>
      <c r="H5597" s="436">
        <f t="shared" si="1134"/>
        <v>1</v>
      </c>
      <c r="I5597" s="436" t="str">
        <f t="shared" si="1135"/>
        <v>Trịnh Thị Vân Anh</v>
      </c>
      <c r="J5597" s="436"/>
      <c r="K5597" s="436">
        <f t="shared" si="1136"/>
        <v>1</v>
      </c>
      <c r="L5597" s="436" t="str">
        <f t="shared" si="1137"/>
        <v>DC2KX42-DC-1</v>
      </c>
      <c r="M5597" s="436">
        <f t="shared" si="1138"/>
        <v>12</v>
      </c>
      <c r="N5597" s="437">
        <f t="shared" si="1144"/>
        <v>6</v>
      </c>
      <c r="O5597" s="437"/>
      <c r="P5597" s="430" t="str">
        <f t="shared" si="1139"/>
        <v/>
      </c>
      <c r="U5597" s="177">
        <v>10</v>
      </c>
      <c r="V5597" s="177" t="s">
        <v>3517</v>
      </c>
      <c r="W5597" s="177" t="s">
        <v>3520</v>
      </c>
      <c r="X5597" s="177" t="s">
        <v>2611</v>
      </c>
      <c r="Y5597" s="177" t="s">
        <v>3521</v>
      </c>
      <c r="Z5597" s="177" t="s">
        <v>7015</v>
      </c>
      <c r="AA5597" s="525" t="s">
        <v>3522</v>
      </c>
      <c r="AB5597" s="399" t="str">
        <f t="shared" si="1140"/>
        <v>DC2KX42</v>
      </c>
      <c r="AC5597" s="399" t="str">
        <f t="shared" si="1141"/>
        <v>DC2KX42-DC</v>
      </c>
      <c r="AD5597" t="str">
        <f>Y5597&amp;"-"&amp;VLOOKUP(AC5597,'LICH THI'!C:AA,9,0)</f>
        <v>65DCKX22150-42470</v>
      </c>
      <c r="AE5597">
        <f t="shared" si="1142"/>
        <v>1</v>
      </c>
    </row>
    <row r="5598" spans="1:31" x14ac:dyDescent="0.25">
      <c r="A5598" s="436" t="str">
        <f t="shared" si="1132"/>
        <v>DC2KX42-DC-3</v>
      </c>
      <c r="B5598" s="436">
        <f>COUNTIF(AC$4:AC5598,AC5598)</f>
        <v>3</v>
      </c>
      <c r="C5598" s="436" t="str">
        <f t="shared" si="1133"/>
        <v>DC2KX42-DC</v>
      </c>
      <c r="D5598" s="436">
        <f>VLOOKUP(C5598,'LICH THI'!C:AA,12,0)</f>
        <v>15</v>
      </c>
      <c r="E5598" s="436">
        <f>VLOOKUP(C5598,'LICH THI'!C:AA,13,0)</f>
        <v>15</v>
      </c>
      <c r="F5598" s="436">
        <f t="shared" si="1143"/>
        <v>15</v>
      </c>
      <c r="G5598" s="436">
        <f>VLOOKUP(C5598,'LICH THI'!C:AA,14,0)</f>
        <v>1</v>
      </c>
      <c r="H5598" s="436">
        <f t="shared" si="1134"/>
        <v>1</v>
      </c>
      <c r="I5598" s="436" t="str">
        <f t="shared" si="1135"/>
        <v>Lại Hoàng Diệp</v>
      </c>
      <c r="J5598" s="436"/>
      <c r="K5598" s="436">
        <f t="shared" si="1136"/>
        <v>1</v>
      </c>
      <c r="L5598" s="436" t="str">
        <f t="shared" si="1137"/>
        <v>DC2KX42-DC-1</v>
      </c>
      <c r="M5598" s="436">
        <f t="shared" si="1138"/>
        <v>12</v>
      </c>
      <c r="N5598" s="437">
        <f t="shared" si="1144"/>
        <v>7</v>
      </c>
      <c r="O5598" s="437"/>
      <c r="P5598" s="430" t="str">
        <f t="shared" si="1139"/>
        <v/>
      </c>
      <c r="U5598" s="177">
        <v>11</v>
      </c>
      <c r="V5598" s="177" t="s">
        <v>3517</v>
      </c>
      <c r="W5598" s="177" t="s">
        <v>5934</v>
      </c>
      <c r="X5598" s="177" t="s">
        <v>3025</v>
      </c>
      <c r="Y5598" s="177" t="s">
        <v>5935</v>
      </c>
      <c r="Z5598" s="177" t="s">
        <v>7015</v>
      </c>
      <c r="AA5598" s="525" t="s">
        <v>3516</v>
      </c>
      <c r="AB5598" s="399" t="str">
        <f t="shared" si="1140"/>
        <v>DC2KX42</v>
      </c>
      <c r="AC5598" s="399" t="str">
        <f t="shared" si="1141"/>
        <v>DC2KX42-DC</v>
      </c>
      <c r="AD5598" t="str">
        <f>Y5598&amp;"-"&amp;VLOOKUP(AC5598,'LICH THI'!C:AA,9,0)</f>
        <v>65DCKX20142-42470</v>
      </c>
      <c r="AE5598">
        <f t="shared" si="1142"/>
        <v>1</v>
      </c>
    </row>
    <row r="5599" spans="1:31" x14ac:dyDescent="0.25">
      <c r="A5599" s="436" t="str">
        <f t="shared" si="1132"/>
        <v>DC2KX42-DC-4</v>
      </c>
      <c r="B5599" s="436">
        <f>COUNTIF(AC$4:AC5599,AC5599)</f>
        <v>4</v>
      </c>
      <c r="C5599" s="436" t="str">
        <f t="shared" si="1133"/>
        <v>DC2KX42-DC</v>
      </c>
      <c r="D5599" s="436">
        <f>VLOOKUP(C5599,'LICH THI'!C:AA,12,0)</f>
        <v>15</v>
      </c>
      <c r="E5599" s="436">
        <f>VLOOKUP(C5599,'LICH THI'!C:AA,13,0)</f>
        <v>15</v>
      </c>
      <c r="F5599" s="436">
        <f t="shared" si="1143"/>
        <v>15</v>
      </c>
      <c r="G5599" s="436">
        <f>VLOOKUP(C5599,'LICH THI'!C:AA,14,0)</f>
        <v>1</v>
      </c>
      <c r="H5599" s="436">
        <f t="shared" si="1134"/>
        <v>1</v>
      </c>
      <c r="I5599" s="436" t="str">
        <f t="shared" si="1135"/>
        <v>Nguyễn Thị Bích Diệp</v>
      </c>
      <c r="J5599" s="436"/>
      <c r="K5599" s="436">
        <f t="shared" si="1136"/>
        <v>1</v>
      </c>
      <c r="L5599" s="436" t="str">
        <f t="shared" si="1137"/>
        <v>DC2KX42-DC-1</v>
      </c>
      <c r="M5599" s="436">
        <f t="shared" si="1138"/>
        <v>12</v>
      </c>
      <c r="N5599" s="437">
        <f t="shared" si="1144"/>
        <v>8</v>
      </c>
      <c r="O5599" s="437"/>
      <c r="P5599" s="430" t="str">
        <f t="shared" si="1139"/>
        <v/>
      </c>
      <c r="U5599" s="177">
        <v>6</v>
      </c>
      <c r="V5599" s="177" t="s">
        <v>4879</v>
      </c>
      <c r="W5599" s="177" t="s">
        <v>3035</v>
      </c>
      <c r="X5599" s="177" t="s">
        <v>3025</v>
      </c>
      <c r="Y5599" s="177" t="s">
        <v>5325</v>
      </c>
      <c r="Z5599" s="177" t="s">
        <v>7015</v>
      </c>
      <c r="AA5599" s="525" t="s">
        <v>5326</v>
      </c>
      <c r="AB5599" s="399" t="str">
        <f t="shared" si="1140"/>
        <v>DC2KX42</v>
      </c>
      <c r="AC5599" s="399" t="str">
        <f t="shared" si="1141"/>
        <v>DC2KX42-DC</v>
      </c>
      <c r="AD5599" t="str">
        <f>Y5599&amp;"-"&amp;VLOOKUP(AC5599,'LICH THI'!C:AA,9,0)</f>
        <v>65DCKX22619-42470</v>
      </c>
      <c r="AE5599">
        <f t="shared" si="1142"/>
        <v>1</v>
      </c>
    </row>
    <row r="5600" spans="1:31" x14ac:dyDescent="0.25">
      <c r="A5600" s="436" t="str">
        <f t="shared" si="1132"/>
        <v>DC2KX42-DC-5</v>
      </c>
      <c r="B5600" s="436">
        <f>COUNTIF(AC$4:AC5600,AC5600)</f>
        <v>5</v>
      </c>
      <c r="C5600" s="436" t="str">
        <f t="shared" si="1133"/>
        <v>DC2KX42-DC</v>
      </c>
      <c r="D5600" s="436">
        <f>VLOOKUP(C5600,'LICH THI'!C:AA,12,0)</f>
        <v>15</v>
      </c>
      <c r="E5600" s="436">
        <f>VLOOKUP(C5600,'LICH THI'!C:AA,13,0)</f>
        <v>15</v>
      </c>
      <c r="F5600" s="436">
        <f t="shared" si="1143"/>
        <v>15</v>
      </c>
      <c r="G5600" s="436">
        <f>VLOOKUP(C5600,'LICH THI'!C:AA,14,0)</f>
        <v>1</v>
      </c>
      <c r="H5600" s="436">
        <f t="shared" si="1134"/>
        <v>1</v>
      </c>
      <c r="I5600" s="436" t="str">
        <f t="shared" si="1135"/>
        <v>Nguyễn Văn Đức</v>
      </c>
      <c r="J5600" s="436"/>
      <c r="K5600" s="436">
        <f t="shared" si="1136"/>
        <v>1</v>
      </c>
      <c r="L5600" s="436" t="str">
        <f t="shared" si="1137"/>
        <v>DC2KX42-DC-1</v>
      </c>
      <c r="M5600" s="436">
        <f t="shared" si="1138"/>
        <v>12</v>
      </c>
      <c r="N5600" s="437">
        <f t="shared" si="1144"/>
        <v>9</v>
      </c>
      <c r="O5600" s="437"/>
      <c r="P5600" s="430" t="str">
        <f t="shared" si="1139"/>
        <v/>
      </c>
      <c r="U5600" s="177">
        <v>1</v>
      </c>
      <c r="V5600" s="177" t="s">
        <v>3509</v>
      </c>
      <c r="W5600" s="177" t="s">
        <v>2741</v>
      </c>
      <c r="X5600" s="177" t="s">
        <v>2948</v>
      </c>
      <c r="Y5600" s="177" t="s">
        <v>7014</v>
      </c>
      <c r="Z5600" s="177" t="s">
        <v>7015</v>
      </c>
      <c r="AA5600" s="525" t="s">
        <v>7016</v>
      </c>
      <c r="AB5600" s="399" t="str">
        <f t="shared" si="1140"/>
        <v>DC2KX42</v>
      </c>
      <c r="AC5600" s="399" t="str">
        <f t="shared" si="1141"/>
        <v>DC2KX42-DC</v>
      </c>
      <c r="AD5600" t="str">
        <f>Y5600&amp;"-"&amp;VLOOKUP(AC5600,'LICH THI'!C:AA,9,0)</f>
        <v>65DCKX21474-42470</v>
      </c>
      <c r="AE5600">
        <f t="shared" si="1142"/>
        <v>1</v>
      </c>
    </row>
    <row r="5601" spans="1:31" x14ac:dyDescent="0.25">
      <c r="A5601" s="436" t="str">
        <f t="shared" si="1132"/>
        <v>DC2KX42-DC-6</v>
      </c>
      <c r="B5601" s="436">
        <f>COUNTIF(AC$4:AC5601,AC5601)</f>
        <v>6</v>
      </c>
      <c r="C5601" s="436" t="str">
        <f t="shared" si="1133"/>
        <v>DC2KX42-DC</v>
      </c>
      <c r="D5601" s="436">
        <f>VLOOKUP(C5601,'LICH THI'!C:AA,12,0)</f>
        <v>15</v>
      </c>
      <c r="E5601" s="436">
        <f>VLOOKUP(C5601,'LICH THI'!C:AA,13,0)</f>
        <v>15</v>
      </c>
      <c r="F5601" s="436">
        <f t="shared" si="1143"/>
        <v>15</v>
      </c>
      <c r="G5601" s="436">
        <f>VLOOKUP(C5601,'LICH THI'!C:AA,14,0)</f>
        <v>1</v>
      </c>
      <c r="H5601" s="436">
        <f t="shared" si="1134"/>
        <v>1</v>
      </c>
      <c r="I5601" s="436" t="str">
        <f t="shared" si="1135"/>
        <v>Trần Thị Hiền</v>
      </c>
      <c r="J5601" s="436"/>
      <c r="K5601" s="436">
        <f t="shared" si="1136"/>
        <v>1</v>
      </c>
      <c r="L5601" s="436" t="str">
        <f t="shared" si="1137"/>
        <v>DC2KX42-DC-1</v>
      </c>
      <c r="M5601" s="436">
        <f t="shared" si="1138"/>
        <v>12</v>
      </c>
      <c r="N5601" s="437">
        <f t="shared" si="1144"/>
        <v>10</v>
      </c>
      <c r="O5601" s="437"/>
      <c r="P5601" s="430" t="str">
        <f t="shared" si="1139"/>
        <v/>
      </c>
      <c r="U5601" s="177">
        <v>12</v>
      </c>
      <c r="V5601" s="177" t="s">
        <v>3517</v>
      </c>
      <c r="W5601" s="177" t="s">
        <v>2716</v>
      </c>
      <c r="X5601" s="177" t="s">
        <v>3029</v>
      </c>
      <c r="Y5601" s="177" t="s">
        <v>5339</v>
      </c>
      <c r="Z5601" s="177" t="s">
        <v>7015</v>
      </c>
      <c r="AA5601" s="525" t="s">
        <v>3436</v>
      </c>
      <c r="AB5601" s="399" t="str">
        <f t="shared" si="1140"/>
        <v>DC2KX42</v>
      </c>
      <c r="AC5601" s="399" t="str">
        <f t="shared" si="1141"/>
        <v>DC2KX42-DC</v>
      </c>
      <c r="AD5601" t="str">
        <f>Y5601&amp;"-"&amp;VLOOKUP(AC5601,'LICH THI'!C:AA,9,0)</f>
        <v>65DCKX20118-42470</v>
      </c>
      <c r="AE5601">
        <f t="shared" si="1142"/>
        <v>1</v>
      </c>
    </row>
    <row r="5602" spans="1:31" x14ac:dyDescent="0.25">
      <c r="A5602" s="436" t="str">
        <f t="shared" si="1132"/>
        <v>DC2KX42-DC-7</v>
      </c>
      <c r="B5602" s="436">
        <f>COUNTIF(AC$4:AC5602,AC5602)</f>
        <v>7</v>
      </c>
      <c r="C5602" s="436" t="str">
        <f t="shared" si="1133"/>
        <v>DC2KX42-DC</v>
      </c>
      <c r="D5602" s="436">
        <f>VLOOKUP(C5602,'LICH THI'!C:AA,12,0)</f>
        <v>15</v>
      </c>
      <c r="E5602" s="436">
        <f>VLOOKUP(C5602,'LICH THI'!C:AA,13,0)</f>
        <v>15</v>
      </c>
      <c r="F5602" s="436">
        <f t="shared" si="1143"/>
        <v>15</v>
      </c>
      <c r="G5602" s="436">
        <f>VLOOKUP(C5602,'LICH THI'!C:AA,14,0)</f>
        <v>1</v>
      </c>
      <c r="H5602" s="436">
        <f t="shared" si="1134"/>
        <v>1</v>
      </c>
      <c r="I5602" s="436" t="str">
        <f t="shared" si="1135"/>
        <v>Đỗ Kim Hoà</v>
      </c>
      <c r="J5602" s="436"/>
      <c r="K5602" s="436">
        <f t="shared" si="1136"/>
        <v>1</v>
      </c>
      <c r="L5602" s="436" t="str">
        <f t="shared" si="1137"/>
        <v>DC2KX42-DC-1</v>
      </c>
      <c r="M5602" s="436">
        <f t="shared" si="1138"/>
        <v>12</v>
      </c>
      <c r="N5602" s="437">
        <f t="shared" si="1144"/>
        <v>11</v>
      </c>
      <c r="O5602" s="437"/>
      <c r="P5602" s="430" t="str">
        <f t="shared" si="1139"/>
        <v/>
      </c>
      <c r="U5602" s="177">
        <v>13</v>
      </c>
      <c r="V5602" s="177" t="s">
        <v>3517</v>
      </c>
      <c r="W5602" s="177" t="s">
        <v>3538</v>
      </c>
      <c r="X5602" s="177" t="s">
        <v>3539</v>
      </c>
      <c r="Y5602" s="177" t="s">
        <v>3540</v>
      </c>
      <c r="Z5602" s="177" t="s">
        <v>7015</v>
      </c>
      <c r="AA5602" s="525" t="s">
        <v>3541</v>
      </c>
      <c r="AB5602" s="399" t="str">
        <f t="shared" si="1140"/>
        <v>DC2KX42</v>
      </c>
      <c r="AC5602" s="399" t="str">
        <f t="shared" si="1141"/>
        <v>DC2KX42-DC</v>
      </c>
      <c r="AD5602" t="str">
        <f>Y5602&amp;"-"&amp;VLOOKUP(AC5602,'LICH THI'!C:AA,9,0)</f>
        <v>65DCKX22144-42470</v>
      </c>
      <c r="AE5602">
        <f t="shared" si="1142"/>
        <v>1</v>
      </c>
    </row>
    <row r="5603" spans="1:31" x14ac:dyDescent="0.25">
      <c r="A5603" s="436" t="str">
        <f t="shared" si="1132"/>
        <v>DC2KX42-DC-8</v>
      </c>
      <c r="B5603" s="436">
        <f>COUNTIF(AC$4:AC5603,AC5603)</f>
        <v>8</v>
      </c>
      <c r="C5603" s="436" t="str">
        <f t="shared" si="1133"/>
        <v>DC2KX42-DC</v>
      </c>
      <c r="D5603" s="436">
        <f>VLOOKUP(C5603,'LICH THI'!C:AA,12,0)</f>
        <v>15</v>
      </c>
      <c r="E5603" s="436">
        <f>VLOOKUP(C5603,'LICH THI'!C:AA,13,0)</f>
        <v>15</v>
      </c>
      <c r="F5603" s="436">
        <f t="shared" si="1143"/>
        <v>15</v>
      </c>
      <c r="G5603" s="436">
        <f>VLOOKUP(C5603,'LICH THI'!C:AA,14,0)</f>
        <v>1</v>
      </c>
      <c r="H5603" s="436">
        <f t="shared" si="1134"/>
        <v>1</v>
      </c>
      <c r="I5603" s="436" t="str">
        <f t="shared" si="1135"/>
        <v>Nguyễn Thúy Hoà</v>
      </c>
      <c r="J5603" s="436"/>
      <c r="K5603" s="436">
        <f t="shared" si="1136"/>
        <v>1</v>
      </c>
      <c r="L5603" s="436" t="str">
        <f t="shared" si="1137"/>
        <v>DC2KX42-DC-1</v>
      </c>
      <c r="M5603" s="436">
        <f t="shared" si="1138"/>
        <v>12</v>
      </c>
      <c r="N5603" s="437">
        <f t="shared" si="1144"/>
        <v>12</v>
      </c>
      <c r="O5603" s="437"/>
      <c r="P5603" s="430" t="str">
        <f t="shared" si="1139"/>
        <v/>
      </c>
      <c r="U5603" s="177">
        <v>14</v>
      </c>
      <c r="V5603" s="177" t="s">
        <v>3517</v>
      </c>
      <c r="W5603" s="177" t="s">
        <v>3914</v>
      </c>
      <c r="X5603" s="177" t="s">
        <v>3539</v>
      </c>
      <c r="Y5603" s="177" t="s">
        <v>3915</v>
      </c>
      <c r="Z5603" s="177" t="s">
        <v>7015</v>
      </c>
      <c r="AA5603" s="525" t="s">
        <v>3916</v>
      </c>
      <c r="AB5603" s="399" t="str">
        <f t="shared" si="1140"/>
        <v>DC2KX42</v>
      </c>
      <c r="AC5603" s="399" t="str">
        <f t="shared" si="1141"/>
        <v>DC2KX42-DC</v>
      </c>
      <c r="AD5603" t="str">
        <f>Y5603&amp;"-"&amp;VLOOKUP(AC5603,'LICH THI'!C:AA,9,0)</f>
        <v>65DCKX22163-42470</v>
      </c>
      <c r="AE5603">
        <f t="shared" si="1142"/>
        <v>1</v>
      </c>
    </row>
    <row r="5604" spans="1:31" x14ac:dyDescent="0.25">
      <c r="A5604" s="436" t="str">
        <f t="shared" si="1132"/>
        <v>DC2KX42-DC-9</v>
      </c>
      <c r="B5604" s="436">
        <f>COUNTIF(AC$4:AC5604,AC5604)</f>
        <v>9</v>
      </c>
      <c r="C5604" s="436" t="str">
        <f t="shared" si="1133"/>
        <v>DC2KX42-DC</v>
      </c>
      <c r="D5604" s="436">
        <f>VLOOKUP(C5604,'LICH THI'!C:AA,12,0)</f>
        <v>15</v>
      </c>
      <c r="E5604" s="436">
        <f>VLOOKUP(C5604,'LICH THI'!C:AA,13,0)</f>
        <v>15</v>
      </c>
      <c r="F5604" s="436">
        <f t="shared" si="1143"/>
        <v>15</v>
      </c>
      <c r="G5604" s="436">
        <f>VLOOKUP(C5604,'LICH THI'!C:AA,14,0)</f>
        <v>1</v>
      </c>
      <c r="H5604" s="436">
        <f t="shared" si="1134"/>
        <v>1</v>
      </c>
      <c r="I5604" s="436" t="str">
        <f t="shared" si="1135"/>
        <v>Trần Việt Hưng</v>
      </c>
      <c r="J5604" s="436"/>
      <c r="K5604" s="436">
        <f t="shared" si="1136"/>
        <v>1</v>
      </c>
      <c r="L5604" s="436" t="str">
        <f t="shared" si="1137"/>
        <v>DC2KX42-DC-1</v>
      </c>
      <c r="M5604" s="436">
        <f t="shared" si="1138"/>
        <v>12</v>
      </c>
      <c r="N5604" s="437">
        <f t="shared" si="1144"/>
        <v>13</v>
      </c>
      <c r="O5604" s="437"/>
      <c r="P5604" s="430" t="str">
        <f t="shared" si="1139"/>
        <v/>
      </c>
      <c r="U5604" s="177">
        <v>2</v>
      </c>
      <c r="V5604" s="177" t="s">
        <v>3509</v>
      </c>
      <c r="W5604" s="177" t="s">
        <v>3669</v>
      </c>
      <c r="X5604" s="177" t="s">
        <v>2804</v>
      </c>
      <c r="Y5604" s="177" t="s">
        <v>3907</v>
      </c>
      <c r="Z5604" s="177" t="s">
        <v>7015</v>
      </c>
      <c r="AA5604" s="525" t="s">
        <v>3908</v>
      </c>
      <c r="AB5604" s="399" t="str">
        <f t="shared" si="1140"/>
        <v>DC2KX42</v>
      </c>
      <c r="AC5604" s="399" t="str">
        <f t="shared" si="1141"/>
        <v>DC2KX42-DC</v>
      </c>
      <c r="AD5604" t="str">
        <f>Y5604&amp;"-"&amp;VLOOKUP(AC5604,'LICH THI'!C:AA,9,0)</f>
        <v>65DCKX21857-42470</v>
      </c>
      <c r="AE5604">
        <f t="shared" si="1142"/>
        <v>1</v>
      </c>
    </row>
    <row r="5605" spans="1:31" x14ac:dyDescent="0.25">
      <c r="A5605" s="436" t="str">
        <f t="shared" si="1132"/>
        <v>DC2KX42-DC-10</v>
      </c>
      <c r="B5605" s="436">
        <f>COUNTIF(AC$4:AC5605,AC5605)</f>
        <v>10</v>
      </c>
      <c r="C5605" s="436" t="str">
        <f t="shared" si="1133"/>
        <v>DC2KX42-DC</v>
      </c>
      <c r="D5605" s="436">
        <f>VLOOKUP(C5605,'LICH THI'!C:AA,12,0)</f>
        <v>15</v>
      </c>
      <c r="E5605" s="436">
        <f>VLOOKUP(C5605,'LICH THI'!C:AA,13,0)</f>
        <v>15</v>
      </c>
      <c r="F5605" s="436">
        <f t="shared" si="1143"/>
        <v>15</v>
      </c>
      <c r="G5605" s="436">
        <f>VLOOKUP(C5605,'LICH THI'!C:AA,14,0)</f>
        <v>1</v>
      </c>
      <c r="H5605" s="436">
        <f t="shared" si="1134"/>
        <v>1</v>
      </c>
      <c r="I5605" s="436" t="str">
        <f t="shared" si="1135"/>
        <v>Đoàn Thị Hường</v>
      </c>
      <c r="J5605" s="436"/>
      <c r="K5605" s="436">
        <f t="shared" si="1136"/>
        <v>1</v>
      </c>
      <c r="L5605" s="436" t="str">
        <f t="shared" si="1137"/>
        <v>DC2KX42-DC-1</v>
      </c>
      <c r="M5605" s="436">
        <f t="shared" si="1138"/>
        <v>12</v>
      </c>
      <c r="N5605" s="437">
        <f t="shared" si="1144"/>
        <v>14</v>
      </c>
      <c r="O5605" s="437"/>
      <c r="P5605" s="430" t="str">
        <f t="shared" si="1139"/>
        <v/>
      </c>
      <c r="U5605" s="177">
        <v>3</v>
      </c>
      <c r="V5605" s="177" t="s">
        <v>3509</v>
      </c>
      <c r="W5605" s="177" t="s">
        <v>3049</v>
      </c>
      <c r="X5605" s="177" t="s">
        <v>4527</v>
      </c>
      <c r="Y5605" s="177" t="s">
        <v>5932</v>
      </c>
      <c r="Z5605" s="177" t="s">
        <v>7015</v>
      </c>
      <c r="AA5605" s="525" t="s">
        <v>5933</v>
      </c>
      <c r="AB5605" s="399" t="str">
        <f t="shared" si="1140"/>
        <v>DC2KX42</v>
      </c>
      <c r="AC5605" s="399" t="str">
        <f t="shared" si="1141"/>
        <v>DC2KX42-DC</v>
      </c>
      <c r="AD5605" t="str">
        <f>Y5605&amp;"-"&amp;VLOOKUP(AC5605,'LICH THI'!C:AA,9,0)</f>
        <v>65DCKX21455-42470</v>
      </c>
      <c r="AE5605">
        <f t="shared" si="1142"/>
        <v>1</v>
      </c>
    </row>
    <row r="5606" spans="1:31" x14ac:dyDescent="0.25">
      <c r="A5606" s="436" t="str">
        <f t="shared" si="1132"/>
        <v>DC2KX42-DC-11</v>
      </c>
      <c r="B5606" s="436">
        <f>COUNTIF(AC$4:AC5606,AC5606)</f>
        <v>11</v>
      </c>
      <c r="C5606" s="436" t="str">
        <f t="shared" si="1133"/>
        <v>DC2KX42-DC</v>
      </c>
      <c r="D5606" s="436">
        <f>VLOOKUP(C5606,'LICH THI'!C:AA,12,0)</f>
        <v>15</v>
      </c>
      <c r="E5606" s="436">
        <f>VLOOKUP(C5606,'LICH THI'!C:AA,13,0)</f>
        <v>15</v>
      </c>
      <c r="F5606" s="436">
        <f t="shared" si="1143"/>
        <v>15</v>
      </c>
      <c r="G5606" s="436">
        <f>VLOOKUP(C5606,'LICH THI'!C:AA,14,0)</f>
        <v>1</v>
      </c>
      <c r="H5606" s="436">
        <f t="shared" si="1134"/>
        <v>1</v>
      </c>
      <c r="I5606" s="436" t="str">
        <f t="shared" si="1135"/>
        <v>Trần Nguyễn Phúc</v>
      </c>
      <c r="J5606" s="436"/>
      <c r="K5606" s="436">
        <f t="shared" si="1136"/>
        <v>1</v>
      </c>
      <c r="L5606" s="436" t="str">
        <f t="shared" si="1137"/>
        <v>DC2KX42-DC-1</v>
      </c>
      <c r="M5606" s="436">
        <f t="shared" si="1138"/>
        <v>12</v>
      </c>
      <c r="N5606" s="437">
        <f t="shared" si="1144"/>
        <v>15</v>
      </c>
      <c r="O5606" s="437"/>
      <c r="P5606" s="430" t="str">
        <f t="shared" si="1139"/>
        <v/>
      </c>
      <c r="U5606" s="177">
        <v>7</v>
      </c>
      <c r="V5606" s="177" t="s">
        <v>4879</v>
      </c>
      <c r="W5606" s="177" t="s">
        <v>5335</v>
      </c>
      <c r="X5606" s="177" t="s">
        <v>2887</v>
      </c>
      <c r="Y5606" s="177" t="s">
        <v>5336</v>
      </c>
      <c r="Z5606" s="177" t="s">
        <v>7015</v>
      </c>
      <c r="AA5606" s="525" t="s">
        <v>5337</v>
      </c>
      <c r="AB5606" s="399" t="str">
        <f t="shared" si="1140"/>
        <v>DC2KX42</v>
      </c>
      <c r="AC5606" s="399" t="str">
        <f t="shared" si="1141"/>
        <v>DC2KX42-DC</v>
      </c>
      <c r="AD5606" t="str">
        <f>Y5606&amp;"-"&amp;VLOOKUP(AC5606,'LICH THI'!C:AA,9,0)</f>
        <v>65DCKX23990-42470</v>
      </c>
      <c r="AE5606">
        <f t="shared" si="1142"/>
        <v>1</v>
      </c>
    </row>
    <row r="5607" spans="1:31" x14ac:dyDescent="0.25">
      <c r="A5607" s="436" t="str">
        <f t="shared" si="1132"/>
        <v>DC2KX42-DC-12</v>
      </c>
      <c r="B5607" s="436">
        <f>COUNTIF(AC$4:AC5607,AC5607)</f>
        <v>12</v>
      </c>
      <c r="C5607" s="436" t="str">
        <f t="shared" si="1133"/>
        <v>DC2KX42-DC</v>
      </c>
      <c r="D5607" s="436">
        <f>VLOOKUP(C5607,'LICH THI'!C:AA,12,0)</f>
        <v>15</v>
      </c>
      <c r="E5607" s="436">
        <f>VLOOKUP(C5607,'LICH THI'!C:AA,13,0)</f>
        <v>15</v>
      </c>
      <c r="F5607" s="436">
        <f t="shared" si="1143"/>
        <v>15</v>
      </c>
      <c r="G5607" s="436">
        <f>VLOOKUP(C5607,'LICH THI'!C:AA,14,0)</f>
        <v>1</v>
      </c>
      <c r="H5607" s="436">
        <f t="shared" si="1134"/>
        <v>1</v>
      </c>
      <c r="I5607" s="436" t="str">
        <f t="shared" si="1135"/>
        <v>Nguyễn Thị Thêu</v>
      </c>
      <c r="J5607" s="436"/>
      <c r="K5607" s="436">
        <f t="shared" si="1136"/>
        <v>1</v>
      </c>
      <c r="L5607" s="436" t="str">
        <f t="shared" si="1137"/>
        <v>DC2KX42-DC-1</v>
      </c>
      <c r="M5607" s="436">
        <f t="shared" si="1138"/>
        <v>12</v>
      </c>
      <c r="N5607" s="437">
        <f t="shared" si="1144"/>
        <v>1</v>
      </c>
      <c r="O5607" s="437"/>
      <c r="P5607" s="430" t="str">
        <f t="shared" si="1139"/>
        <v/>
      </c>
      <c r="U5607" s="177">
        <v>4</v>
      </c>
      <c r="V5607" s="177" t="s">
        <v>3509</v>
      </c>
      <c r="W5607" s="177" t="s">
        <v>2619</v>
      </c>
      <c r="X5607" s="177" t="s">
        <v>2690</v>
      </c>
      <c r="Y5607" s="177" t="s">
        <v>5317</v>
      </c>
      <c r="Z5607" s="177" t="s">
        <v>7015</v>
      </c>
      <c r="AA5607" s="525" t="s">
        <v>5318</v>
      </c>
      <c r="AB5607" s="399" t="str">
        <f t="shared" si="1140"/>
        <v>DC2KX42</v>
      </c>
      <c r="AC5607" s="399" t="str">
        <f t="shared" si="1141"/>
        <v>DC2KX42-DC</v>
      </c>
      <c r="AD5607" t="str">
        <f>Y5607&amp;"-"&amp;VLOOKUP(AC5607,'LICH THI'!C:AA,9,0)</f>
        <v>65DCKX21844-42470</v>
      </c>
      <c r="AE5607">
        <f t="shared" si="1142"/>
        <v>1</v>
      </c>
    </row>
    <row r="5608" spans="1:31" x14ac:dyDescent="0.25">
      <c r="A5608" s="436" t="str">
        <f t="shared" si="1132"/>
        <v>DC2KX42-DC-13</v>
      </c>
      <c r="B5608" s="436">
        <f>COUNTIF(AC$4:AC5608,AC5608)</f>
        <v>13</v>
      </c>
      <c r="C5608" s="436" t="str">
        <f t="shared" si="1133"/>
        <v>DC2KX42-DC</v>
      </c>
      <c r="D5608" s="436">
        <f>VLOOKUP(C5608,'LICH THI'!C:AA,12,0)</f>
        <v>15</v>
      </c>
      <c r="E5608" s="436">
        <f>VLOOKUP(C5608,'LICH THI'!C:AA,13,0)</f>
        <v>15</v>
      </c>
      <c r="F5608" s="436">
        <f t="shared" si="1143"/>
        <v>15</v>
      </c>
      <c r="G5608" s="436">
        <f>VLOOKUP(C5608,'LICH THI'!C:AA,14,0)</f>
        <v>1</v>
      </c>
      <c r="H5608" s="436">
        <f t="shared" si="1134"/>
        <v>1</v>
      </c>
      <c r="I5608" s="436" t="str">
        <f t="shared" si="1135"/>
        <v>Nguyễn Thuỳ Trang</v>
      </c>
      <c r="J5608" s="436"/>
      <c r="K5608" s="436">
        <f t="shared" si="1136"/>
        <v>1</v>
      </c>
      <c r="L5608" s="436" t="str">
        <f t="shared" si="1137"/>
        <v>DC2KX42-DC-1</v>
      </c>
      <c r="M5608" s="436">
        <f t="shared" si="1138"/>
        <v>12</v>
      </c>
      <c r="N5608" s="437">
        <f t="shared" si="1144"/>
        <v>2</v>
      </c>
      <c r="O5608" s="437"/>
      <c r="P5608" s="430" t="str">
        <f t="shared" si="1139"/>
        <v/>
      </c>
      <c r="U5608" s="177">
        <v>8</v>
      </c>
      <c r="V5608" s="177" t="s">
        <v>4879</v>
      </c>
      <c r="W5608" s="177" t="s">
        <v>6332</v>
      </c>
      <c r="X5608" s="177" t="s">
        <v>2694</v>
      </c>
      <c r="Y5608" s="177" t="s">
        <v>7017</v>
      </c>
      <c r="Z5608" s="177" t="s">
        <v>7015</v>
      </c>
      <c r="AA5608" s="525" t="s">
        <v>4376</v>
      </c>
      <c r="AB5608" s="399" t="str">
        <f t="shared" si="1140"/>
        <v>DC2KX42</v>
      </c>
      <c r="AC5608" s="399" t="str">
        <f t="shared" si="1141"/>
        <v>DC2KX42-DC</v>
      </c>
      <c r="AD5608" t="str">
        <f>Y5608&amp;"-"&amp;VLOOKUP(AC5608,'LICH THI'!C:AA,9,0)</f>
        <v>65DCKX21854-42470</v>
      </c>
      <c r="AE5608">
        <f t="shared" si="1142"/>
        <v>1</v>
      </c>
    </row>
    <row r="5609" spans="1:31" x14ac:dyDescent="0.25">
      <c r="A5609" s="436" t="str">
        <f t="shared" si="1132"/>
        <v>DC2KX42-DC-14</v>
      </c>
      <c r="B5609" s="436">
        <f>COUNTIF(AC$4:AC5609,AC5609)</f>
        <v>14</v>
      </c>
      <c r="C5609" s="436" t="str">
        <f t="shared" si="1133"/>
        <v>DC2KX42-DC</v>
      </c>
      <c r="D5609" s="436">
        <f>VLOOKUP(C5609,'LICH THI'!C:AA,12,0)</f>
        <v>15</v>
      </c>
      <c r="E5609" s="436">
        <f>VLOOKUP(C5609,'LICH THI'!C:AA,13,0)</f>
        <v>15</v>
      </c>
      <c r="F5609" s="436">
        <f t="shared" si="1143"/>
        <v>15</v>
      </c>
      <c r="G5609" s="436">
        <f>VLOOKUP(C5609,'LICH THI'!C:AA,14,0)</f>
        <v>1</v>
      </c>
      <c r="H5609" s="436">
        <f t="shared" si="1134"/>
        <v>1</v>
      </c>
      <c r="I5609" s="436" t="str">
        <f t="shared" si="1135"/>
        <v>Nguyễn Thị Út</v>
      </c>
      <c r="J5609" s="436"/>
      <c r="K5609" s="436">
        <f t="shared" si="1136"/>
        <v>1</v>
      </c>
      <c r="L5609" s="436" t="str">
        <f t="shared" si="1137"/>
        <v>DC2KX42-DC-1</v>
      </c>
      <c r="M5609" s="436">
        <f t="shared" si="1138"/>
        <v>12</v>
      </c>
      <c r="N5609" s="437">
        <f t="shared" si="1144"/>
        <v>3</v>
      </c>
      <c r="O5609" s="437"/>
      <c r="P5609" s="430" t="str">
        <f t="shared" si="1139"/>
        <v/>
      </c>
      <c r="U5609" s="177">
        <v>5</v>
      </c>
      <c r="V5609" s="177" t="s">
        <v>3509</v>
      </c>
      <c r="W5609" s="177" t="s">
        <v>2619</v>
      </c>
      <c r="X5609" s="177" t="s">
        <v>5319</v>
      </c>
      <c r="Y5609" s="177" t="s">
        <v>5320</v>
      </c>
      <c r="Z5609" s="177" t="s">
        <v>7015</v>
      </c>
      <c r="AA5609" s="525" t="s">
        <v>5321</v>
      </c>
      <c r="AB5609" s="399" t="str">
        <f t="shared" si="1140"/>
        <v>DC2KX42</v>
      </c>
      <c r="AC5609" s="399" t="str">
        <f t="shared" si="1141"/>
        <v>DC2KX42-DC</v>
      </c>
      <c r="AD5609" t="str">
        <f>Y5609&amp;"-"&amp;VLOOKUP(AC5609,'LICH THI'!C:AA,9,0)</f>
        <v>65DCKX21479-42470</v>
      </c>
      <c r="AE5609">
        <f t="shared" si="1142"/>
        <v>1</v>
      </c>
    </row>
    <row r="5610" spans="1:31" x14ac:dyDescent="0.25">
      <c r="A5610" s="436" t="str">
        <f t="shared" si="1132"/>
        <v>DC2KX42-DC-15</v>
      </c>
      <c r="B5610" s="436">
        <f>COUNTIF(AC$4:AC5610,AC5610)</f>
        <v>15</v>
      </c>
      <c r="C5610" s="436" t="str">
        <f t="shared" si="1133"/>
        <v>DC2KX42-DC</v>
      </c>
      <c r="D5610" s="436">
        <f>VLOOKUP(C5610,'LICH THI'!C:AA,12,0)</f>
        <v>15</v>
      </c>
      <c r="E5610" s="436">
        <f>VLOOKUP(C5610,'LICH THI'!C:AA,13,0)</f>
        <v>15</v>
      </c>
      <c r="F5610" s="436">
        <f t="shared" si="1143"/>
        <v>15</v>
      </c>
      <c r="G5610" s="436">
        <f>VLOOKUP(C5610,'LICH THI'!C:AA,14,0)</f>
        <v>1</v>
      </c>
      <c r="H5610" s="436">
        <f t="shared" si="1134"/>
        <v>1</v>
      </c>
      <c r="I5610" s="436" t="str">
        <f t="shared" si="1135"/>
        <v>Bùi Thị Thanh Vân</v>
      </c>
      <c r="J5610" s="436"/>
      <c r="K5610" s="436">
        <f t="shared" si="1136"/>
        <v>1</v>
      </c>
      <c r="L5610" s="436" t="str">
        <f t="shared" si="1137"/>
        <v>DC2KX42-DC-1</v>
      </c>
      <c r="M5610" s="436">
        <f t="shared" si="1138"/>
        <v>12</v>
      </c>
      <c r="N5610" s="437">
        <f t="shared" si="1144"/>
        <v>4</v>
      </c>
      <c r="O5610" s="437"/>
      <c r="P5610" s="430" t="str">
        <f t="shared" si="1139"/>
        <v/>
      </c>
      <c r="U5610" s="177">
        <v>15</v>
      </c>
      <c r="V5610" s="177" t="s">
        <v>3517</v>
      </c>
      <c r="W5610" s="177" t="s">
        <v>6065</v>
      </c>
      <c r="X5610" s="177" t="s">
        <v>4458</v>
      </c>
      <c r="Y5610" s="177" t="s">
        <v>6084</v>
      </c>
      <c r="Z5610" s="177" t="s">
        <v>7015</v>
      </c>
      <c r="AA5610" s="525" t="s">
        <v>6085</v>
      </c>
      <c r="AB5610" s="399" t="str">
        <f t="shared" si="1140"/>
        <v>DC2KX42</v>
      </c>
      <c r="AC5610" s="399" t="str">
        <f t="shared" si="1141"/>
        <v>DC2KX42-DC</v>
      </c>
      <c r="AD5610" t="str">
        <f>Y5610&amp;"-"&amp;VLOOKUP(AC5610,'LICH THI'!C:AA,9,0)</f>
        <v>65DCKX20081-42470</v>
      </c>
      <c r="AE5610">
        <f t="shared" si="1142"/>
        <v>1</v>
      </c>
    </row>
    <row r="5611" spans="1:31" x14ac:dyDescent="0.25">
      <c r="A5611" s="436" t="str">
        <f t="shared" si="1132"/>
        <v>DC2OT70-DC-1</v>
      </c>
      <c r="B5611" s="436">
        <f>COUNTIF(AC$4:AC5611,AC5611)</f>
        <v>1</v>
      </c>
      <c r="C5611" s="436" t="str">
        <f t="shared" si="1133"/>
        <v>DC2OT70-DC</v>
      </c>
      <c r="D5611" s="436">
        <f>VLOOKUP(C5611,'LICH THI'!C:AA,12,0)</f>
        <v>10</v>
      </c>
      <c r="E5611" s="436">
        <f>VLOOKUP(C5611,'LICH THI'!C:AA,13,0)</f>
        <v>0</v>
      </c>
      <c r="F5611" s="436" t="str">
        <f t="shared" si="1143"/>
        <v/>
      </c>
      <c r="G5611" s="436" t="str">
        <f>VLOOKUP(C5611,'LICH THI'!C:AA,14,0)</f>
        <v/>
      </c>
      <c r="H5611" s="436" t="str">
        <f t="shared" si="1134"/>
        <v/>
      </c>
      <c r="I5611" s="436" t="str">
        <f t="shared" si="1135"/>
        <v>Phạm Quang Biển</v>
      </c>
      <c r="J5611" s="436"/>
      <c r="K5611" s="436">
        <f t="shared" si="1136"/>
        <v>1</v>
      </c>
      <c r="L5611" s="436" t="str">
        <f t="shared" si="1137"/>
        <v>DC2OT70-DC-1</v>
      </c>
      <c r="M5611" s="436" t="str">
        <f t="shared" si="1138"/>
        <v/>
      </c>
      <c r="N5611" s="437" t="e">
        <f t="shared" si="1144"/>
        <v>#VALUE!</v>
      </c>
      <c r="O5611" s="437"/>
      <c r="P5611" s="430" t="str">
        <f t="shared" si="1139"/>
        <v/>
      </c>
      <c r="U5611" s="177">
        <v>9</v>
      </c>
      <c r="V5611" s="177" t="s">
        <v>3400</v>
      </c>
      <c r="W5611" s="177" t="s">
        <v>2987</v>
      </c>
      <c r="X5611" s="177" t="s">
        <v>4826</v>
      </c>
      <c r="Y5611" s="177" t="s">
        <v>4827</v>
      </c>
      <c r="Z5611" s="177" t="s">
        <v>7509</v>
      </c>
      <c r="AA5611" s="525" t="s">
        <v>4580</v>
      </c>
      <c r="AB5611" s="399" t="str">
        <f t="shared" si="1140"/>
        <v>DC2OT70</v>
      </c>
      <c r="AC5611" s="399" t="str">
        <f t="shared" si="1141"/>
        <v>DC2OT70-DC</v>
      </c>
      <c r="AD5611" t="str">
        <f>Y5611&amp;"-"&amp;VLOOKUP(AC5611,'LICH THI'!C:AA,9,0)</f>
        <v>64DCOT3211-42483</v>
      </c>
      <c r="AE5611">
        <f t="shared" si="1142"/>
        <v>1</v>
      </c>
    </row>
    <row r="5612" spans="1:31" x14ac:dyDescent="0.25">
      <c r="A5612" s="436" t="str">
        <f t="shared" si="1132"/>
        <v>DC2OT70-DC-2</v>
      </c>
      <c r="B5612" s="436">
        <f>COUNTIF(AC$4:AC5612,AC5612)</f>
        <v>2</v>
      </c>
      <c r="C5612" s="436" t="str">
        <f t="shared" si="1133"/>
        <v>DC2OT70-DC</v>
      </c>
      <c r="D5612" s="436">
        <f>VLOOKUP(C5612,'LICH THI'!C:AA,12,0)</f>
        <v>10</v>
      </c>
      <c r="E5612" s="436">
        <f>VLOOKUP(C5612,'LICH THI'!C:AA,13,0)</f>
        <v>0</v>
      </c>
      <c r="F5612" s="436" t="str">
        <f t="shared" si="1143"/>
        <v/>
      </c>
      <c r="G5612" s="436" t="str">
        <f>VLOOKUP(C5612,'LICH THI'!C:AA,14,0)</f>
        <v/>
      </c>
      <c r="H5612" s="436" t="str">
        <f t="shared" si="1134"/>
        <v/>
      </c>
      <c r="I5612" s="436" t="str">
        <f t="shared" si="1135"/>
        <v>Triệu Văn Chuyến</v>
      </c>
      <c r="J5612" s="436"/>
      <c r="K5612" s="436">
        <f t="shared" si="1136"/>
        <v>1</v>
      </c>
      <c r="L5612" s="436" t="str">
        <f t="shared" si="1137"/>
        <v>DC2OT70-DC-1</v>
      </c>
      <c r="M5612" s="436" t="str">
        <f t="shared" si="1138"/>
        <v/>
      </c>
      <c r="N5612" s="437" t="e">
        <f t="shared" si="1144"/>
        <v>#VALUE!</v>
      </c>
      <c r="O5612" s="437"/>
      <c r="P5612" s="430" t="str">
        <f t="shared" si="1139"/>
        <v/>
      </c>
      <c r="U5612" s="177">
        <v>1</v>
      </c>
      <c r="V5612" s="177" t="s">
        <v>3856</v>
      </c>
      <c r="W5612" s="177" t="s">
        <v>6389</v>
      </c>
      <c r="X5612" s="177" t="s">
        <v>7507</v>
      </c>
      <c r="Y5612" s="177" t="s">
        <v>7508</v>
      </c>
      <c r="Z5612" s="177" t="s">
        <v>7509</v>
      </c>
      <c r="AA5612" s="525" t="s">
        <v>7320</v>
      </c>
      <c r="AB5612" s="399" t="str">
        <f t="shared" si="1140"/>
        <v>DC2OT70</v>
      </c>
      <c r="AC5612" s="399" t="str">
        <f t="shared" si="1141"/>
        <v>DC2OT70-DC</v>
      </c>
      <c r="AD5612" t="str">
        <f>Y5612&amp;"-"&amp;VLOOKUP(AC5612,'LICH THI'!C:AA,9,0)</f>
        <v>64DCOT3030-42483</v>
      </c>
      <c r="AE5612">
        <f t="shared" si="1142"/>
        <v>1</v>
      </c>
    </row>
    <row r="5613" spans="1:31" x14ac:dyDescent="0.25">
      <c r="A5613" s="436" t="str">
        <f t="shared" si="1132"/>
        <v>DC2OT70-DC-3</v>
      </c>
      <c r="B5613" s="436">
        <f>COUNTIF(AC$4:AC5613,AC5613)</f>
        <v>3</v>
      </c>
      <c r="C5613" s="436" t="str">
        <f t="shared" si="1133"/>
        <v>DC2OT70-DC</v>
      </c>
      <c r="D5613" s="436">
        <f>VLOOKUP(C5613,'LICH THI'!C:AA,12,0)</f>
        <v>10</v>
      </c>
      <c r="E5613" s="436">
        <f>VLOOKUP(C5613,'LICH THI'!C:AA,13,0)</f>
        <v>0</v>
      </c>
      <c r="F5613" s="436" t="str">
        <f t="shared" si="1143"/>
        <v/>
      </c>
      <c r="G5613" s="436" t="str">
        <f>VLOOKUP(C5613,'LICH THI'!C:AA,14,0)</f>
        <v/>
      </c>
      <c r="H5613" s="436" t="str">
        <f t="shared" si="1134"/>
        <v/>
      </c>
      <c r="I5613" s="436" t="str">
        <f t="shared" si="1135"/>
        <v>Nguyễn Quang Dũng</v>
      </c>
      <c r="J5613" s="436"/>
      <c r="K5613" s="436">
        <f t="shared" si="1136"/>
        <v>1</v>
      </c>
      <c r="L5613" s="436" t="str">
        <f t="shared" si="1137"/>
        <v>DC2OT70-DC-1</v>
      </c>
      <c r="M5613" s="436" t="str">
        <f t="shared" si="1138"/>
        <v/>
      </c>
      <c r="N5613" s="437" t="e">
        <f t="shared" si="1144"/>
        <v>#VALUE!</v>
      </c>
      <c r="O5613" s="437"/>
      <c r="P5613" s="430" t="str">
        <f t="shared" si="1139"/>
        <v/>
      </c>
      <c r="U5613" s="177">
        <v>2</v>
      </c>
      <c r="V5613" s="177" t="s">
        <v>3856</v>
      </c>
      <c r="W5613" s="177" t="s">
        <v>3032</v>
      </c>
      <c r="X5613" s="177" t="s">
        <v>2827</v>
      </c>
      <c r="Y5613" s="177" t="s">
        <v>7467</v>
      </c>
      <c r="Z5613" s="177" t="s">
        <v>7509</v>
      </c>
      <c r="AA5613" s="525" t="s">
        <v>5767</v>
      </c>
      <c r="AB5613" s="399" t="str">
        <f t="shared" si="1140"/>
        <v>DC2OT70</v>
      </c>
      <c r="AC5613" s="399" t="str">
        <f t="shared" si="1141"/>
        <v>DC2OT70-DC</v>
      </c>
      <c r="AD5613" t="str">
        <f>Y5613&amp;"-"&amp;VLOOKUP(AC5613,'LICH THI'!C:AA,9,0)</f>
        <v>64DCOT3023-42483</v>
      </c>
      <c r="AE5613">
        <f t="shared" si="1142"/>
        <v>1</v>
      </c>
    </row>
    <row r="5614" spans="1:31" x14ac:dyDescent="0.25">
      <c r="A5614" s="436" t="str">
        <f t="shared" si="1132"/>
        <v>DC2OT70-DC-4</v>
      </c>
      <c r="B5614" s="436">
        <f>COUNTIF(AC$4:AC5614,AC5614)</f>
        <v>4</v>
      </c>
      <c r="C5614" s="436" t="str">
        <f t="shared" si="1133"/>
        <v>DC2OT70-DC</v>
      </c>
      <c r="D5614" s="436">
        <f>VLOOKUP(C5614,'LICH THI'!C:AA,12,0)</f>
        <v>10</v>
      </c>
      <c r="E5614" s="436">
        <f>VLOOKUP(C5614,'LICH THI'!C:AA,13,0)</f>
        <v>0</v>
      </c>
      <c r="F5614" s="436" t="str">
        <f t="shared" si="1143"/>
        <v/>
      </c>
      <c r="G5614" s="436" t="str">
        <f>VLOOKUP(C5614,'LICH THI'!C:AA,14,0)</f>
        <v/>
      </c>
      <c r="H5614" s="436" t="str">
        <f t="shared" si="1134"/>
        <v/>
      </c>
      <c r="I5614" s="436" t="str">
        <f t="shared" si="1135"/>
        <v>Trần Đăng Dương</v>
      </c>
      <c r="J5614" s="436"/>
      <c r="K5614" s="436">
        <f t="shared" si="1136"/>
        <v>1</v>
      </c>
      <c r="L5614" s="436" t="str">
        <f t="shared" si="1137"/>
        <v>DC2OT70-DC-1</v>
      </c>
      <c r="M5614" s="436" t="str">
        <f t="shared" si="1138"/>
        <v/>
      </c>
      <c r="N5614" s="437" t="e">
        <f t="shared" si="1144"/>
        <v>#VALUE!</v>
      </c>
      <c r="O5614" s="437"/>
      <c r="P5614" s="430" t="str">
        <f t="shared" si="1139"/>
        <v/>
      </c>
      <c r="U5614" s="177">
        <v>3</v>
      </c>
      <c r="V5614" s="177" t="s">
        <v>3856</v>
      </c>
      <c r="W5614" s="177" t="s">
        <v>5937</v>
      </c>
      <c r="X5614" s="177" t="s">
        <v>2601</v>
      </c>
      <c r="Y5614" s="177" t="s">
        <v>7510</v>
      </c>
      <c r="Z5614" s="177" t="s">
        <v>7509</v>
      </c>
      <c r="AA5614" s="525" t="s">
        <v>2850</v>
      </c>
      <c r="AB5614" s="399" t="str">
        <f t="shared" si="1140"/>
        <v>DC2OT70</v>
      </c>
      <c r="AC5614" s="399" t="str">
        <f t="shared" si="1141"/>
        <v>DC2OT70-DC</v>
      </c>
      <c r="AD5614" t="str">
        <f>Y5614&amp;"-"&amp;VLOOKUP(AC5614,'LICH THI'!C:AA,9,0)</f>
        <v>64DCOT3026-42483</v>
      </c>
      <c r="AE5614">
        <f t="shared" si="1142"/>
        <v>1</v>
      </c>
    </row>
    <row r="5615" spans="1:31" x14ac:dyDescent="0.25">
      <c r="A5615" s="436" t="str">
        <f t="shared" si="1132"/>
        <v>DC2OT70-DC-5</v>
      </c>
      <c r="B5615" s="436">
        <f>COUNTIF(AC$4:AC5615,AC5615)</f>
        <v>5</v>
      </c>
      <c r="C5615" s="436" t="str">
        <f t="shared" si="1133"/>
        <v>DC2OT70-DC</v>
      </c>
      <c r="D5615" s="436">
        <f>VLOOKUP(C5615,'LICH THI'!C:AA,12,0)</f>
        <v>10</v>
      </c>
      <c r="E5615" s="436">
        <f>VLOOKUP(C5615,'LICH THI'!C:AA,13,0)</f>
        <v>0</v>
      </c>
      <c r="F5615" s="436" t="str">
        <f t="shared" si="1143"/>
        <v/>
      </c>
      <c r="G5615" s="436" t="str">
        <f>VLOOKUP(C5615,'LICH THI'!C:AA,14,0)</f>
        <v/>
      </c>
      <c r="H5615" s="436" t="str">
        <f t="shared" si="1134"/>
        <v/>
      </c>
      <c r="I5615" s="436" t="str">
        <f t="shared" si="1135"/>
        <v>Mai Ngọc Đạt</v>
      </c>
      <c r="J5615" s="436"/>
      <c r="K5615" s="436">
        <f t="shared" si="1136"/>
        <v>1</v>
      </c>
      <c r="L5615" s="436" t="str">
        <f t="shared" si="1137"/>
        <v>DC2OT70-DC-1</v>
      </c>
      <c r="M5615" s="436" t="str">
        <f t="shared" si="1138"/>
        <v/>
      </c>
      <c r="N5615" s="437" t="e">
        <f t="shared" si="1144"/>
        <v>#VALUE!</v>
      </c>
      <c r="O5615" s="437"/>
      <c r="P5615" s="430" t="str">
        <f t="shared" si="1139"/>
        <v/>
      </c>
      <c r="U5615" s="177">
        <v>4</v>
      </c>
      <c r="V5615" s="177" t="s">
        <v>3856</v>
      </c>
      <c r="W5615" s="177" t="s">
        <v>7468</v>
      </c>
      <c r="X5615" s="177" t="s">
        <v>2746</v>
      </c>
      <c r="Y5615" s="177" t="s">
        <v>7469</v>
      </c>
      <c r="Z5615" s="177" t="s">
        <v>7509</v>
      </c>
      <c r="AA5615" s="525" t="s">
        <v>5548</v>
      </c>
      <c r="AB5615" s="399" t="str">
        <f t="shared" si="1140"/>
        <v>DC2OT70</v>
      </c>
      <c r="AC5615" s="399" t="str">
        <f t="shared" si="1141"/>
        <v>DC2OT70-DC</v>
      </c>
      <c r="AD5615" t="str">
        <f>Y5615&amp;"-"&amp;VLOOKUP(AC5615,'LICH THI'!C:AA,9,0)</f>
        <v>64DCOT3038-42483</v>
      </c>
      <c r="AE5615">
        <f t="shared" si="1142"/>
        <v>1</v>
      </c>
    </row>
    <row r="5616" spans="1:31" x14ac:dyDescent="0.25">
      <c r="A5616" s="436" t="str">
        <f t="shared" si="1132"/>
        <v>DC2OT70-DC-6</v>
      </c>
      <c r="B5616" s="436">
        <f>COUNTIF(AC$4:AC5616,AC5616)</f>
        <v>6</v>
      </c>
      <c r="C5616" s="436" t="str">
        <f t="shared" si="1133"/>
        <v>DC2OT70-DC</v>
      </c>
      <c r="D5616" s="436">
        <f>VLOOKUP(C5616,'LICH THI'!C:AA,12,0)</f>
        <v>10</v>
      </c>
      <c r="E5616" s="436">
        <f>VLOOKUP(C5616,'LICH THI'!C:AA,13,0)</f>
        <v>0</v>
      </c>
      <c r="F5616" s="436" t="str">
        <f t="shared" si="1143"/>
        <v/>
      </c>
      <c r="G5616" s="436" t="str">
        <f>VLOOKUP(C5616,'LICH THI'!C:AA,14,0)</f>
        <v/>
      </c>
      <c r="H5616" s="436" t="str">
        <f t="shared" si="1134"/>
        <v/>
      </c>
      <c r="I5616" s="436" t="str">
        <f t="shared" si="1135"/>
        <v>Đặng Phi Hoàn</v>
      </c>
      <c r="J5616" s="436"/>
      <c r="K5616" s="436">
        <f t="shared" si="1136"/>
        <v>1</v>
      </c>
      <c r="L5616" s="436" t="str">
        <f t="shared" si="1137"/>
        <v>DC2OT70-DC-1</v>
      </c>
      <c r="M5616" s="436" t="str">
        <f t="shared" si="1138"/>
        <v/>
      </c>
      <c r="N5616" s="437" t="e">
        <f t="shared" si="1144"/>
        <v>#VALUE!</v>
      </c>
      <c r="O5616" s="437"/>
      <c r="P5616" s="430" t="str">
        <f t="shared" si="1139"/>
        <v/>
      </c>
      <c r="U5616" s="177">
        <v>5</v>
      </c>
      <c r="V5616" s="177" t="s">
        <v>3856</v>
      </c>
      <c r="W5616" s="177" t="s">
        <v>7511</v>
      </c>
      <c r="X5616" s="177" t="s">
        <v>3790</v>
      </c>
      <c r="Y5616" s="177" t="s">
        <v>7512</v>
      </c>
      <c r="Z5616" s="177" t="s">
        <v>7509</v>
      </c>
      <c r="AA5616" s="525" t="s">
        <v>4792</v>
      </c>
      <c r="AB5616" s="399" t="str">
        <f t="shared" si="1140"/>
        <v>DC2OT70</v>
      </c>
      <c r="AC5616" s="399" t="str">
        <f t="shared" si="1141"/>
        <v>DC2OT70-DC</v>
      </c>
      <c r="AD5616" t="str">
        <f>Y5616&amp;"-"&amp;VLOOKUP(AC5616,'LICH THI'!C:AA,9,0)</f>
        <v>64DCOT3008-42483</v>
      </c>
      <c r="AE5616">
        <f t="shared" si="1142"/>
        <v>1</v>
      </c>
    </row>
    <row r="5617" spans="1:31" x14ac:dyDescent="0.25">
      <c r="A5617" s="436" t="str">
        <f t="shared" si="1132"/>
        <v>DC2OT70-DC-7</v>
      </c>
      <c r="B5617" s="436">
        <f>COUNTIF(AC$4:AC5617,AC5617)</f>
        <v>7</v>
      </c>
      <c r="C5617" s="436" t="str">
        <f t="shared" si="1133"/>
        <v>DC2OT70-DC</v>
      </c>
      <c r="D5617" s="436">
        <f>VLOOKUP(C5617,'LICH THI'!C:AA,12,0)</f>
        <v>10</v>
      </c>
      <c r="E5617" s="436">
        <f>VLOOKUP(C5617,'LICH THI'!C:AA,13,0)</f>
        <v>0</v>
      </c>
      <c r="F5617" s="436" t="str">
        <f t="shared" si="1143"/>
        <v/>
      </c>
      <c r="G5617" s="436" t="str">
        <f>VLOOKUP(C5617,'LICH THI'!C:AA,14,0)</f>
        <v/>
      </c>
      <c r="H5617" s="436" t="str">
        <f t="shared" si="1134"/>
        <v/>
      </c>
      <c r="I5617" s="436" t="str">
        <f t="shared" si="1135"/>
        <v>Nguyễn Thế Hưng</v>
      </c>
      <c r="J5617" s="436"/>
      <c r="K5617" s="436">
        <f t="shared" si="1136"/>
        <v>1</v>
      </c>
      <c r="L5617" s="436" t="str">
        <f t="shared" si="1137"/>
        <v>DC2OT70-DC-1</v>
      </c>
      <c r="M5617" s="436" t="str">
        <f t="shared" si="1138"/>
        <v/>
      </c>
      <c r="N5617" s="437" t="e">
        <f t="shared" si="1144"/>
        <v>#VALUE!</v>
      </c>
      <c r="O5617" s="437"/>
      <c r="P5617" s="430" t="str">
        <f t="shared" si="1139"/>
        <v/>
      </c>
      <c r="U5617" s="177">
        <v>10</v>
      </c>
      <c r="V5617" s="177" t="s">
        <v>3400</v>
      </c>
      <c r="W5617" s="177" t="s">
        <v>3243</v>
      </c>
      <c r="X5617" s="177" t="s">
        <v>2804</v>
      </c>
      <c r="Y5617" s="177" t="s">
        <v>3404</v>
      </c>
      <c r="Z5617" s="177" t="s">
        <v>7509</v>
      </c>
      <c r="AA5617" s="525" t="s">
        <v>3405</v>
      </c>
      <c r="AB5617" s="399" t="str">
        <f t="shared" si="1140"/>
        <v>DC2OT70</v>
      </c>
      <c r="AC5617" s="399" t="str">
        <f t="shared" si="1141"/>
        <v>DC2OT70-DC</v>
      </c>
      <c r="AD5617" t="str">
        <f>Y5617&amp;"-"&amp;VLOOKUP(AC5617,'LICH THI'!C:AA,9,0)</f>
        <v>64DCOT3151-42483</v>
      </c>
      <c r="AE5617">
        <f t="shared" si="1142"/>
        <v>1</v>
      </c>
    </row>
    <row r="5618" spans="1:31" x14ac:dyDescent="0.25">
      <c r="A5618" s="436" t="str">
        <f t="shared" si="1132"/>
        <v>DC2OT70-DC-8</v>
      </c>
      <c r="B5618" s="436">
        <f>COUNTIF(AC$4:AC5618,AC5618)</f>
        <v>8</v>
      </c>
      <c r="C5618" s="436" t="str">
        <f t="shared" si="1133"/>
        <v>DC2OT70-DC</v>
      </c>
      <c r="D5618" s="436">
        <f>VLOOKUP(C5618,'LICH THI'!C:AA,12,0)</f>
        <v>10</v>
      </c>
      <c r="E5618" s="436">
        <f>VLOOKUP(C5618,'LICH THI'!C:AA,13,0)</f>
        <v>0</v>
      </c>
      <c r="F5618" s="436" t="str">
        <f t="shared" si="1143"/>
        <v/>
      </c>
      <c r="G5618" s="436" t="str">
        <f>VLOOKUP(C5618,'LICH THI'!C:AA,14,0)</f>
        <v/>
      </c>
      <c r="H5618" s="436" t="str">
        <f t="shared" si="1134"/>
        <v/>
      </c>
      <c r="I5618" s="436" t="str">
        <f t="shared" si="1135"/>
        <v>Lương Minh Ngọc</v>
      </c>
      <c r="J5618" s="436"/>
      <c r="K5618" s="436">
        <f t="shared" si="1136"/>
        <v>1</v>
      </c>
      <c r="L5618" s="436" t="str">
        <f t="shared" si="1137"/>
        <v>DC2OT70-DC-1</v>
      </c>
      <c r="M5618" s="436" t="str">
        <f t="shared" si="1138"/>
        <v/>
      </c>
      <c r="N5618" s="437" t="e">
        <f t="shared" si="1144"/>
        <v>#VALUE!</v>
      </c>
      <c r="O5618" s="437"/>
      <c r="P5618" s="430" t="str">
        <f t="shared" si="1139"/>
        <v/>
      </c>
      <c r="U5618" s="177">
        <v>6</v>
      </c>
      <c r="V5618" s="177" t="s">
        <v>3856</v>
      </c>
      <c r="W5618" s="177" t="s">
        <v>7005</v>
      </c>
      <c r="X5618" s="177" t="s">
        <v>3064</v>
      </c>
      <c r="Y5618" s="177" t="s">
        <v>7006</v>
      </c>
      <c r="Z5618" s="177" t="s">
        <v>7509</v>
      </c>
      <c r="AA5618" s="525" t="s">
        <v>4584</v>
      </c>
      <c r="AB5618" s="399" t="str">
        <f t="shared" si="1140"/>
        <v>DC2OT70</v>
      </c>
      <c r="AC5618" s="399" t="str">
        <f t="shared" si="1141"/>
        <v>DC2OT70-DC</v>
      </c>
      <c r="AD5618" t="str">
        <f>Y5618&amp;"-"&amp;VLOOKUP(AC5618,'LICH THI'!C:AA,9,0)</f>
        <v>64DCOT3013-42483</v>
      </c>
      <c r="AE5618">
        <f t="shared" si="1142"/>
        <v>1</v>
      </c>
    </row>
    <row r="5619" spans="1:31" x14ac:dyDescent="0.25">
      <c r="A5619" s="436" t="str">
        <f t="shared" si="1132"/>
        <v>DC2OT70-DC-9</v>
      </c>
      <c r="B5619" s="436">
        <f>COUNTIF(AC$4:AC5619,AC5619)</f>
        <v>9</v>
      </c>
      <c r="C5619" s="436" t="str">
        <f t="shared" si="1133"/>
        <v>DC2OT70-DC</v>
      </c>
      <c r="D5619" s="436">
        <f>VLOOKUP(C5619,'LICH THI'!C:AA,12,0)</f>
        <v>10</v>
      </c>
      <c r="E5619" s="436">
        <f>VLOOKUP(C5619,'LICH THI'!C:AA,13,0)</f>
        <v>0</v>
      </c>
      <c r="F5619" s="436" t="str">
        <f t="shared" si="1143"/>
        <v/>
      </c>
      <c r="G5619" s="436" t="str">
        <f>VLOOKUP(C5619,'LICH THI'!C:AA,14,0)</f>
        <v/>
      </c>
      <c r="H5619" s="436" t="str">
        <f t="shared" si="1134"/>
        <v/>
      </c>
      <c r="I5619" s="436" t="str">
        <f t="shared" si="1135"/>
        <v>Kim Văn Sỹ</v>
      </c>
      <c r="J5619" s="436"/>
      <c r="K5619" s="436">
        <f t="shared" si="1136"/>
        <v>1</v>
      </c>
      <c r="L5619" s="436" t="str">
        <f t="shared" si="1137"/>
        <v>DC2OT70-DC-1</v>
      </c>
      <c r="M5619" s="436" t="str">
        <f t="shared" si="1138"/>
        <v/>
      </c>
      <c r="N5619" s="437" t="e">
        <f t="shared" si="1144"/>
        <v>#VALUE!</v>
      </c>
      <c r="O5619" s="437"/>
      <c r="P5619" s="430" t="str">
        <f t="shared" si="1139"/>
        <v/>
      </c>
      <c r="U5619" s="177">
        <v>7</v>
      </c>
      <c r="V5619" s="177" t="s">
        <v>3856</v>
      </c>
      <c r="W5619" s="177" t="s">
        <v>6221</v>
      </c>
      <c r="X5619" s="177" t="s">
        <v>6222</v>
      </c>
      <c r="Y5619" s="177" t="s">
        <v>6223</v>
      </c>
      <c r="Z5619" s="177" t="s">
        <v>7509</v>
      </c>
      <c r="AA5619" s="525" t="s">
        <v>4552</v>
      </c>
      <c r="AB5619" s="399" t="str">
        <f t="shared" si="1140"/>
        <v>DC2OT70</v>
      </c>
      <c r="AC5619" s="399" t="str">
        <f t="shared" si="1141"/>
        <v>DC2OT70-DC</v>
      </c>
      <c r="AD5619" t="str">
        <f>Y5619&amp;"-"&amp;VLOOKUP(AC5619,'LICH THI'!C:AA,9,0)</f>
        <v>64DCOT3007-42483</v>
      </c>
      <c r="AE5619">
        <f t="shared" si="1142"/>
        <v>1</v>
      </c>
    </row>
    <row r="5620" spans="1:31" x14ac:dyDescent="0.25">
      <c r="A5620" s="436" t="str">
        <f t="shared" si="1132"/>
        <v>DC2OT70-DC-10</v>
      </c>
      <c r="B5620" s="436">
        <f>COUNTIF(AC$4:AC5620,AC5620)</f>
        <v>10</v>
      </c>
      <c r="C5620" s="436" t="str">
        <f t="shared" si="1133"/>
        <v>DC2OT70-DC</v>
      </c>
      <c r="D5620" s="436">
        <f>VLOOKUP(C5620,'LICH THI'!C:AA,12,0)</f>
        <v>10</v>
      </c>
      <c r="E5620" s="436">
        <f>VLOOKUP(C5620,'LICH THI'!C:AA,13,0)</f>
        <v>0</v>
      </c>
      <c r="F5620" s="436" t="str">
        <f t="shared" si="1143"/>
        <v/>
      </c>
      <c r="G5620" s="436" t="str">
        <f>VLOOKUP(C5620,'LICH THI'!C:AA,14,0)</f>
        <v/>
      </c>
      <c r="H5620" s="436" t="str">
        <f t="shared" si="1134"/>
        <v/>
      </c>
      <c r="I5620" s="436" t="str">
        <f t="shared" si="1135"/>
        <v>Nguyễn Hồng Thế</v>
      </c>
      <c r="J5620" s="436"/>
      <c r="K5620" s="436">
        <f t="shared" si="1136"/>
        <v>1</v>
      </c>
      <c r="L5620" s="436" t="str">
        <f t="shared" si="1137"/>
        <v>DC2OT70-DC-1</v>
      </c>
      <c r="M5620" s="436" t="str">
        <f t="shared" si="1138"/>
        <v/>
      </c>
      <c r="N5620" s="437" t="e">
        <f t="shared" si="1144"/>
        <v>#VALUE!</v>
      </c>
      <c r="O5620" s="437"/>
      <c r="P5620" s="430" t="str">
        <f t="shared" si="1139"/>
        <v/>
      </c>
      <c r="U5620" s="177">
        <v>8</v>
      </c>
      <c r="V5620" s="177" t="s">
        <v>3856</v>
      </c>
      <c r="W5620" s="177" t="s">
        <v>2693</v>
      </c>
      <c r="X5620" s="177" t="s">
        <v>5416</v>
      </c>
      <c r="Y5620" s="177" t="s">
        <v>6224</v>
      </c>
      <c r="Z5620" s="177" t="s">
        <v>7509</v>
      </c>
      <c r="AA5620" s="525" t="s">
        <v>3334</v>
      </c>
      <c r="AB5620" s="399" t="str">
        <f t="shared" si="1140"/>
        <v>DC2OT70</v>
      </c>
      <c r="AC5620" s="399" t="str">
        <f t="shared" si="1141"/>
        <v>DC2OT70-DC</v>
      </c>
      <c r="AD5620" t="str">
        <f>Y5620&amp;"-"&amp;VLOOKUP(AC5620,'LICH THI'!C:AA,9,0)</f>
        <v>64DCOT3074-42483</v>
      </c>
      <c r="AE5620">
        <f t="shared" si="1142"/>
        <v>1</v>
      </c>
    </row>
    <row r="5621" spans="1:31" x14ac:dyDescent="0.25">
      <c r="A5621" s="436" t="str">
        <f t="shared" si="1132"/>
        <v>DC2OT71-DC-1</v>
      </c>
      <c r="B5621" s="436">
        <f>COUNTIF(AC$4:AC5621,AC5621)</f>
        <v>1</v>
      </c>
      <c r="C5621" s="436" t="str">
        <f t="shared" si="1133"/>
        <v>DC2OT71-DC</v>
      </c>
      <c r="D5621" s="436">
        <f>VLOOKUP(C5621,'LICH THI'!C:AA,12,0)</f>
        <v>6</v>
      </c>
      <c r="E5621" s="436">
        <f>VLOOKUP(C5621,'LICH THI'!C:AA,13,0)</f>
        <v>0</v>
      </c>
      <c r="F5621" s="436" t="str">
        <f t="shared" si="1143"/>
        <v/>
      </c>
      <c r="G5621" s="436" t="str">
        <f>VLOOKUP(C5621,'LICH THI'!C:AA,14,0)</f>
        <v/>
      </c>
      <c r="H5621" s="436" t="str">
        <f t="shared" si="1134"/>
        <v/>
      </c>
      <c r="I5621" s="436" t="str">
        <f t="shared" si="1135"/>
        <v>Triệu Văn Chuyến</v>
      </c>
      <c r="J5621" s="436"/>
      <c r="K5621" s="436">
        <f t="shared" si="1136"/>
        <v>1</v>
      </c>
      <c r="L5621" s="436" t="str">
        <f t="shared" si="1137"/>
        <v>DC2OT71-DC-1</v>
      </c>
      <c r="M5621" s="436" t="str">
        <f t="shared" si="1138"/>
        <v/>
      </c>
      <c r="N5621" s="437" t="e">
        <f t="shared" si="1144"/>
        <v>#VALUE!</v>
      </c>
      <c r="O5621" s="437"/>
      <c r="P5621" s="430" t="str">
        <f t="shared" si="1139"/>
        <v/>
      </c>
      <c r="U5621" s="177">
        <v>1</v>
      </c>
      <c r="V5621" s="177" t="s">
        <v>3856</v>
      </c>
      <c r="W5621" s="177" t="s">
        <v>6389</v>
      </c>
      <c r="X5621" s="177" t="s">
        <v>7507</v>
      </c>
      <c r="Y5621" s="177" t="s">
        <v>7508</v>
      </c>
      <c r="Z5621" s="177" t="s">
        <v>7520</v>
      </c>
      <c r="AA5621" s="525" t="s">
        <v>7320</v>
      </c>
      <c r="AB5621" s="399" t="str">
        <f t="shared" si="1140"/>
        <v>DC2OT71</v>
      </c>
      <c r="AC5621" s="399" t="str">
        <f t="shared" si="1141"/>
        <v>DC2OT71-DC</v>
      </c>
      <c r="AD5621" t="str">
        <f>Y5621&amp;"-"&amp;VLOOKUP(AC5621,'LICH THI'!C:AA,9,0)</f>
        <v>64DCOT3030-42481</v>
      </c>
      <c r="AE5621">
        <f t="shared" si="1142"/>
        <v>1</v>
      </c>
    </row>
    <row r="5622" spans="1:31" x14ac:dyDescent="0.25">
      <c r="A5622" s="436" t="str">
        <f t="shared" si="1132"/>
        <v>DC2OT71-DC-2</v>
      </c>
      <c r="B5622" s="436">
        <f>COUNTIF(AC$4:AC5622,AC5622)</f>
        <v>2</v>
      </c>
      <c r="C5622" s="436" t="str">
        <f t="shared" si="1133"/>
        <v>DC2OT71-DC</v>
      </c>
      <c r="D5622" s="436">
        <f>VLOOKUP(C5622,'LICH THI'!C:AA,12,0)</f>
        <v>6</v>
      </c>
      <c r="E5622" s="436">
        <f>VLOOKUP(C5622,'LICH THI'!C:AA,13,0)</f>
        <v>0</v>
      </c>
      <c r="F5622" s="436" t="str">
        <f t="shared" si="1143"/>
        <v/>
      </c>
      <c r="G5622" s="436" t="str">
        <f>VLOOKUP(C5622,'LICH THI'!C:AA,14,0)</f>
        <v/>
      </c>
      <c r="H5622" s="436" t="str">
        <f t="shared" si="1134"/>
        <v/>
      </c>
      <c r="I5622" s="436" t="str">
        <f t="shared" si="1135"/>
        <v>Trương Hữu Như</v>
      </c>
      <c r="J5622" s="436"/>
      <c r="K5622" s="436">
        <f t="shared" si="1136"/>
        <v>1</v>
      </c>
      <c r="L5622" s="436" t="str">
        <f t="shared" si="1137"/>
        <v>DC2OT71-DC-1</v>
      </c>
      <c r="M5622" s="436" t="str">
        <f t="shared" si="1138"/>
        <v/>
      </c>
      <c r="N5622" s="437" t="e">
        <f t="shared" si="1144"/>
        <v>#VALUE!</v>
      </c>
      <c r="O5622" s="437"/>
      <c r="P5622" s="430" t="str">
        <f t="shared" si="1139"/>
        <v/>
      </c>
      <c r="U5622" s="177">
        <v>2</v>
      </c>
      <c r="V5622" s="177" t="s">
        <v>3400</v>
      </c>
      <c r="W5622" s="177" t="s">
        <v>3870</v>
      </c>
      <c r="X5622" s="177" t="s">
        <v>3871</v>
      </c>
      <c r="Y5622" s="177" t="s">
        <v>3872</v>
      </c>
      <c r="Z5622" s="177" t="s">
        <v>7520</v>
      </c>
      <c r="AA5622" s="525" t="s">
        <v>3603</v>
      </c>
      <c r="AB5622" s="399" t="str">
        <f t="shared" si="1140"/>
        <v>DC2OT71</v>
      </c>
      <c r="AC5622" s="399" t="str">
        <f t="shared" si="1141"/>
        <v>DC2OT71-DC</v>
      </c>
      <c r="AD5622" t="str">
        <f>Y5622&amp;"-"&amp;VLOOKUP(AC5622,'LICH THI'!C:AA,9,0)</f>
        <v>64DCOT3203-42481</v>
      </c>
      <c r="AE5622">
        <f t="shared" si="1142"/>
        <v>1</v>
      </c>
    </row>
    <row r="5623" spans="1:31" x14ac:dyDescent="0.25">
      <c r="A5623" s="436" t="str">
        <f t="shared" si="1132"/>
        <v>DC2OT71-DC-3</v>
      </c>
      <c r="B5623" s="436">
        <f>COUNTIF(AC$4:AC5623,AC5623)</f>
        <v>3</v>
      </c>
      <c r="C5623" s="436" t="str">
        <f t="shared" si="1133"/>
        <v>DC2OT71-DC</v>
      </c>
      <c r="D5623" s="436">
        <f>VLOOKUP(C5623,'LICH THI'!C:AA,12,0)</f>
        <v>6</v>
      </c>
      <c r="E5623" s="436">
        <f>VLOOKUP(C5623,'LICH THI'!C:AA,13,0)</f>
        <v>0</v>
      </c>
      <c r="F5623" s="436" t="str">
        <f t="shared" si="1143"/>
        <v/>
      </c>
      <c r="G5623" s="436" t="str">
        <f>VLOOKUP(C5623,'LICH THI'!C:AA,14,0)</f>
        <v/>
      </c>
      <c r="H5623" s="436" t="str">
        <f t="shared" si="1134"/>
        <v/>
      </c>
      <c r="I5623" s="436" t="str">
        <f t="shared" si="1135"/>
        <v>Phạm Hồng Sơn</v>
      </c>
      <c r="J5623" s="436"/>
      <c r="K5623" s="436">
        <f t="shared" si="1136"/>
        <v>1</v>
      </c>
      <c r="L5623" s="436" t="str">
        <f t="shared" si="1137"/>
        <v>DC2OT71-DC-1</v>
      </c>
      <c r="M5623" s="436" t="str">
        <f t="shared" si="1138"/>
        <v/>
      </c>
      <c r="N5623" s="437" t="e">
        <f t="shared" si="1144"/>
        <v>#VALUE!</v>
      </c>
      <c r="O5623" s="437"/>
      <c r="P5623" s="430" t="str">
        <f t="shared" si="1139"/>
        <v/>
      </c>
      <c r="U5623" s="177">
        <v>3</v>
      </c>
      <c r="V5623" s="177" t="s">
        <v>3400</v>
      </c>
      <c r="W5623" s="177" t="s">
        <v>5706</v>
      </c>
      <c r="X5623" s="177" t="s">
        <v>2688</v>
      </c>
      <c r="Y5623" s="177" t="s">
        <v>6225</v>
      </c>
      <c r="Z5623" s="177" t="s">
        <v>7520</v>
      </c>
      <c r="AA5623" s="525" t="s">
        <v>2900</v>
      </c>
      <c r="AB5623" s="399" t="str">
        <f t="shared" si="1140"/>
        <v>DC2OT71</v>
      </c>
      <c r="AC5623" s="399" t="str">
        <f t="shared" si="1141"/>
        <v>DC2OT71-DC</v>
      </c>
      <c r="AD5623" t="str">
        <f>Y5623&amp;"-"&amp;VLOOKUP(AC5623,'LICH THI'!C:AA,9,0)</f>
        <v>64DCOT3219-42481</v>
      </c>
      <c r="AE5623">
        <f t="shared" si="1142"/>
        <v>1</v>
      </c>
    </row>
    <row r="5624" spans="1:31" x14ac:dyDescent="0.25">
      <c r="A5624" s="436" t="str">
        <f t="shared" si="1132"/>
        <v>DC2OT71-DC-4</v>
      </c>
      <c r="B5624" s="436">
        <f>COUNTIF(AC$4:AC5624,AC5624)</f>
        <v>4</v>
      </c>
      <c r="C5624" s="436" t="str">
        <f t="shared" si="1133"/>
        <v>DC2OT71-DC</v>
      </c>
      <c r="D5624" s="436">
        <f>VLOOKUP(C5624,'LICH THI'!C:AA,12,0)</f>
        <v>6</v>
      </c>
      <c r="E5624" s="436">
        <f>VLOOKUP(C5624,'LICH THI'!C:AA,13,0)</f>
        <v>0</v>
      </c>
      <c r="F5624" s="436" t="str">
        <f t="shared" si="1143"/>
        <v/>
      </c>
      <c r="G5624" s="436" t="str">
        <f>VLOOKUP(C5624,'LICH THI'!C:AA,14,0)</f>
        <v/>
      </c>
      <c r="H5624" s="436" t="str">
        <f t="shared" si="1134"/>
        <v/>
      </c>
      <c r="I5624" s="436" t="str">
        <f t="shared" si="1135"/>
        <v>Đặng Văn Tâm</v>
      </c>
      <c r="J5624" s="436"/>
      <c r="K5624" s="436">
        <f t="shared" si="1136"/>
        <v>1</v>
      </c>
      <c r="L5624" s="436" t="str">
        <f t="shared" si="1137"/>
        <v>DC2OT71-DC-1</v>
      </c>
      <c r="M5624" s="436" t="str">
        <f t="shared" si="1138"/>
        <v/>
      </c>
      <c r="N5624" s="437" t="e">
        <f t="shared" si="1144"/>
        <v>#VALUE!</v>
      </c>
      <c r="O5624" s="437"/>
      <c r="P5624" s="430" t="str">
        <f t="shared" si="1139"/>
        <v/>
      </c>
      <c r="U5624" s="177">
        <v>4</v>
      </c>
      <c r="V5624" s="177" t="s">
        <v>3400</v>
      </c>
      <c r="W5624" s="177" t="s">
        <v>2772</v>
      </c>
      <c r="X5624" s="177" t="s">
        <v>3583</v>
      </c>
      <c r="Y5624" s="177" t="s">
        <v>6226</v>
      </c>
      <c r="Z5624" s="177" t="s">
        <v>7520</v>
      </c>
      <c r="AA5624" s="525" t="s">
        <v>6227</v>
      </c>
      <c r="AB5624" s="399" t="str">
        <f t="shared" si="1140"/>
        <v>DC2OT71</v>
      </c>
      <c r="AC5624" s="399" t="str">
        <f t="shared" si="1141"/>
        <v>DC2OT71-DC</v>
      </c>
      <c r="AD5624" t="str">
        <f>Y5624&amp;"-"&amp;VLOOKUP(AC5624,'LICH THI'!C:AA,9,0)</f>
        <v>64DCOT3148-42481</v>
      </c>
      <c r="AE5624">
        <f t="shared" si="1142"/>
        <v>1</v>
      </c>
    </row>
    <row r="5625" spans="1:31" x14ac:dyDescent="0.25">
      <c r="A5625" s="436" t="str">
        <f t="shared" si="1132"/>
        <v>DC2OT71-DC-5</v>
      </c>
      <c r="B5625" s="436">
        <f>COUNTIF(AC$4:AC5625,AC5625)</f>
        <v>5</v>
      </c>
      <c r="C5625" s="436" t="str">
        <f t="shared" si="1133"/>
        <v>DC2OT71-DC</v>
      </c>
      <c r="D5625" s="436">
        <f>VLOOKUP(C5625,'LICH THI'!C:AA,12,0)</f>
        <v>6</v>
      </c>
      <c r="E5625" s="436">
        <f>VLOOKUP(C5625,'LICH THI'!C:AA,13,0)</f>
        <v>0</v>
      </c>
      <c r="F5625" s="436" t="str">
        <f t="shared" si="1143"/>
        <v/>
      </c>
      <c r="G5625" s="436" t="str">
        <f>VLOOKUP(C5625,'LICH THI'!C:AA,14,0)</f>
        <v/>
      </c>
      <c r="H5625" s="436" t="str">
        <f t="shared" si="1134"/>
        <v/>
      </c>
      <c r="I5625" s="436" t="str">
        <f t="shared" si="1135"/>
        <v>Nguyễn Anh Tú</v>
      </c>
      <c r="J5625" s="436"/>
      <c r="K5625" s="436">
        <f t="shared" si="1136"/>
        <v>1</v>
      </c>
      <c r="L5625" s="436" t="str">
        <f t="shared" si="1137"/>
        <v>DC2OT71-DC-1</v>
      </c>
      <c r="M5625" s="436" t="str">
        <f t="shared" si="1138"/>
        <v/>
      </c>
      <c r="N5625" s="437" t="e">
        <f t="shared" si="1144"/>
        <v>#VALUE!</v>
      </c>
      <c r="O5625" s="437"/>
      <c r="P5625" s="430" t="str">
        <f t="shared" si="1139"/>
        <v/>
      </c>
      <c r="U5625" s="177">
        <v>6</v>
      </c>
      <c r="V5625" s="177" t="s">
        <v>3400</v>
      </c>
      <c r="W5625" s="177" t="s">
        <v>2995</v>
      </c>
      <c r="X5625" s="177" t="s">
        <v>2697</v>
      </c>
      <c r="Y5625" s="177" t="s">
        <v>3408</v>
      </c>
      <c r="Z5625" s="177" t="s">
        <v>7520</v>
      </c>
      <c r="AA5625" s="525" t="s">
        <v>2998</v>
      </c>
      <c r="AB5625" s="399" t="str">
        <f t="shared" si="1140"/>
        <v>DC2OT71</v>
      </c>
      <c r="AC5625" s="399" t="str">
        <f t="shared" si="1141"/>
        <v>DC2OT71-DC</v>
      </c>
      <c r="AD5625" t="str">
        <f>Y5625&amp;"-"&amp;VLOOKUP(AC5625,'LICH THI'!C:AA,9,0)</f>
        <v>64DCOT3142-42481</v>
      </c>
      <c r="AE5625">
        <f t="shared" si="1142"/>
        <v>1</v>
      </c>
    </row>
    <row r="5626" spans="1:31" x14ac:dyDescent="0.25">
      <c r="A5626" s="436" t="str">
        <f t="shared" si="1132"/>
        <v>DC2OT71-DC-6</v>
      </c>
      <c r="B5626" s="436">
        <f>COUNTIF(AC$4:AC5626,AC5626)</f>
        <v>6</v>
      </c>
      <c r="C5626" s="436" t="str">
        <f t="shared" si="1133"/>
        <v>DC2OT71-DC</v>
      </c>
      <c r="D5626" s="436">
        <f>VLOOKUP(C5626,'LICH THI'!C:AA,12,0)</f>
        <v>6</v>
      </c>
      <c r="E5626" s="436">
        <f>VLOOKUP(C5626,'LICH THI'!C:AA,13,0)</f>
        <v>0</v>
      </c>
      <c r="F5626" s="436" t="str">
        <f t="shared" si="1143"/>
        <v/>
      </c>
      <c r="G5626" s="436" t="str">
        <f>VLOOKUP(C5626,'LICH THI'!C:AA,14,0)</f>
        <v/>
      </c>
      <c r="H5626" s="436" t="str">
        <f t="shared" si="1134"/>
        <v/>
      </c>
      <c r="I5626" s="436" t="str">
        <f t="shared" si="1135"/>
        <v>Nguyễn Trọng Thông</v>
      </c>
      <c r="J5626" s="436"/>
      <c r="K5626" s="436">
        <f t="shared" si="1136"/>
        <v>1</v>
      </c>
      <c r="L5626" s="436" t="str">
        <f t="shared" si="1137"/>
        <v>DC2OT71-DC-1</v>
      </c>
      <c r="M5626" s="436" t="str">
        <f t="shared" si="1138"/>
        <v/>
      </c>
      <c r="N5626" s="437" t="e">
        <f t="shared" si="1144"/>
        <v>#VALUE!</v>
      </c>
      <c r="O5626" s="437"/>
      <c r="P5626" s="430" t="str">
        <f t="shared" si="1139"/>
        <v/>
      </c>
      <c r="U5626" s="177">
        <v>5</v>
      </c>
      <c r="V5626" s="177" t="s">
        <v>3400</v>
      </c>
      <c r="W5626" s="177" t="s">
        <v>3353</v>
      </c>
      <c r="X5626" s="177" t="s">
        <v>6439</v>
      </c>
      <c r="Y5626" s="177" t="s">
        <v>6440</v>
      </c>
      <c r="Z5626" s="177" t="s">
        <v>7520</v>
      </c>
      <c r="AA5626" s="525" t="s">
        <v>4654</v>
      </c>
      <c r="AB5626" s="399" t="str">
        <f t="shared" si="1140"/>
        <v>DC2OT71</v>
      </c>
      <c r="AC5626" s="399" t="str">
        <f t="shared" si="1141"/>
        <v>DC2OT71-DC</v>
      </c>
      <c r="AD5626" t="str">
        <f>Y5626&amp;"-"&amp;VLOOKUP(AC5626,'LICH THI'!C:AA,9,0)</f>
        <v>64DCOT3149-42481</v>
      </c>
      <c r="AE5626">
        <f t="shared" si="1142"/>
        <v>1</v>
      </c>
    </row>
    <row r="5627" spans="1:31" x14ac:dyDescent="0.25">
      <c r="A5627" s="436" t="str">
        <f t="shared" si="1132"/>
        <v>DC2TT22-DC-1</v>
      </c>
      <c r="B5627" s="436">
        <f>COUNTIF(AC$4:AC5627,AC5627)</f>
        <v>1</v>
      </c>
      <c r="C5627" s="436" t="str">
        <f t="shared" si="1133"/>
        <v>DC2TT22-DC</v>
      </c>
      <c r="D5627" s="436">
        <f>VLOOKUP(C5627,'LICH THI'!C:AA,12,0)</f>
        <v>5</v>
      </c>
      <c r="E5627" s="436">
        <f>VLOOKUP(C5627,'LICH THI'!C:AA,13,0)</f>
        <v>0</v>
      </c>
      <c r="F5627" s="436" t="str">
        <f t="shared" si="1143"/>
        <v/>
      </c>
      <c r="G5627" s="436" t="str">
        <f>VLOOKUP(C5627,'LICH THI'!C:AA,14,0)</f>
        <v/>
      </c>
      <c r="H5627" s="436" t="str">
        <f t="shared" si="1134"/>
        <v/>
      </c>
      <c r="I5627" s="436" t="str">
        <f t="shared" si="1135"/>
        <v>Phan Hữu Đinh</v>
      </c>
      <c r="J5627" s="436"/>
      <c r="K5627" s="436">
        <f t="shared" si="1136"/>
        <v>1</v>
      </c>
      <c r="L5627" s="436" t="str">
        <f t="shared" si="1137"/>
        <v>DC2TT22-DC-1</v>
      </c>
      <c r="M5627" s="436" t="str">
        <f t="shared" si="1138"/>
        <v/>
      </c>
      <c r="N5627" s="437" t="e">
        <f t="shared" si="1144"/>
        <v>#VALUE!</v>
      </c>
      <c r="O5627" s="437"/>
      <c r="P5627" s="430" t="str">
        <f t="shared" si="1139"/>
        <v/>
      </c>
      <c r="U5627" s="177">
        <v>1</v>
      </c>
      <c r="V5627" s="177" t="s">
        <v>4874</v>
      </c>
      <c r="W5627" s="177" t="s">
        <v>6857</v>
      </c>
      <c r="X5627" s="177" t="s">
        <v>6858</v>
      </c>
      <c r="Y5627" s="177" t="s">
        <v>6859</v>
      </c>
      <c r="Z5627" s="177" t="s">
        <v>7109</v>
      </c>
      <c r="AA5627" s="525" t="s">
        <v>5108</v>
      </c>
      <c r="AB5627" s="399" t="str">
        <f t="shared" si="1140"/>
        <v>DC2TT22</v>
      </c>
      <c r="AC5627" s="399" t="str">
        <f t="shared" si="1141"/>
        <v>DC2TT22-DC</v>
      </c>
      <c r="AD5627" t="str">
        <f>Y5627&amp;"-"&amp;VLOOKUP(AC5627,'LICH THI'!C:AA,9,0)</f>
        <v>65DCHT22979-42479</v>
      </c>
      <c r="AE5627">
        <f t="shared" si="1142"/>
        <v>1</v>
      </c>
    </row>
    <row r="5628" spans="1:31" x14ac:dyDescent="0.25">
      <c r="A5628" s="436" t="str">
        <f t="shared" si="1132"/>
        <v>DC2TT22-DC-2</v>
      </c>
      <c r="B5628" s="436">
        <f>COUNTIF(AC$4:AC5628,AC5628)</f>
        <v>2</v>
      </c>
      <c r="C5628" s="436" t="str">
        <f t="shared" si="1133"/>
        <v>DC2TT22-DC</v>
      </c>
      <c r="D5628" s="436">
        <f>VLOOKUP(C5628,'LICH THI'!C:AA,12,0)</f>
        <v>5</v>
      </c>
      <c r="E5628" s="436">
        <f>VLOOKUP(C5628,'LICH THI'!C:AA,13,0)</f>
        <v>0</v>
      </c>
      <c r="F5628" s="436" t="str">
        <f t="shared" si="1143"/>
        <v/>
      </c>
      <c r="G5628" s="436" t="str">
        <f>VLOOKUP(C5628,'LICH THI'!C:AA,14,0)</f>
        <v/>
      </c>
      <c r="H5628" s="436" t="str">
        <f t="shared" si="1134"/>
        <v/>
      </c>
      <c r="I5628" s="436" t="str">
        <f t="shared" si="1135"/>
        <v>Lê Văn Định</v>
      </c>
      <c r="J5628" s="436"/>
      <c r="K5628" s="436">
        <f t="shared" si="1136"/>
        <v>1</v>
      </c>
      <c r="L5628" s="436" t="str">
        <f t="shared" si="1137"/>
        <v>DC2TT22-DC-1</v>
      </c>
      <c r="M5628" s="436" t="str">
        <f t="shared" si="1138"/>
        <v/>
      </c>
      <c r="N5628" s="437" t="e">
        <f t="shared" si="1144"/>
        <v>#VALUE!</v>
      </c>
      <c r="O5628" s="437"/>
      <c r="P5628" s="430" t="str">
        <f t="shared" si="1139"/>
        <v/>
      </c>
      <c r="U5628" s="177">
        <v>2</v>
      </c>
      <c r="V5628" s="177" t="s">
        <v>4874</v>
      </c>
      <c r="W5628" s="177" t="s">
        <v>2604</v>
      </c>
      <c r="X5628" s="177" t="s">
        <v>4147</v>
      </c>
      <c r="Y5628" s="177" t="s">
        <v>5899</v>
      </c>
      <c r="Z5628" s="177" t="s">
        <v>7109</v>
      </c>
      <c r="AA5628" s="525" t="s">
        <v>4060</v>
      </c>
      <c r="AB5628" s="399" t="str">
        <f t="shared" si="1140"/>
        <v>DC2TT22</v>
      </c>
      <c r="AC5628" s="399" t="str">
        <f t="shared" si="1141"/>
        <v>DC2TT22-DC</v>
      </c>
      <c r="AD5628" t="str">
        <f>Y5628&amp;"-"&amp;VLOOKUP(AC5628,'LICH THI'!C:AA,9,0)</f>
        <v>65DCHT22966-42479</v>
      </c>
      <c r="AE5628">
        <f t="shared" si="1142"/>
        <v>1</v>
      </c>
    </row>
    <row r="5629" spans="1:31" x14ac:dyDescent="0.25">
      <c r="A5629" s="436" t="str">
        <f t="shared" si="1132"/>
        <v>DC2TT22-DC-3</v>
      </c>
      <c r="B5629" s="436">
        <f>COUNTIF(AC$4:AC5629,AC5629)</f>
        <v>3</v>
      </c>
      <c r="C5629" s="436" t="str">
        <f t="shared" si="1133"/>
        <v>DC2TT22-DC</v>
      </c>
      <c r="D5629" s="436">
        <f>VLOOKUP(C5629,'LICH THI'!C:AA,12,0)</f>
        <v>5</v>
      </c>
      <c r="E5629" s="436">
        <f>VLOOKUP(C5629,'LICH THI'!C:AA,13,0)</f>
        <v>0</v>
      </c>
      <c r="F5629" s="436" t="str">
        <f t="shared" si="1143"/>
        <v/>
      </c>
      <c r="G5629" s="436" t="str">
        <f>VLOOKUP(C5629,'LICH THI'!C:AA,14,0)</f>
        <v/>
      </c>
      <c r="H5629" s="436" t="str">
        <f t="shared" si="1134"/>
        <v/>
      </c>
      <c r="I5629" s="436" t="str">
        <f t="shared" si="1135"/>
        <v>Nguyễn Văn Giáp</v>
      </c>
      <c r="J5629" s="436"/>
      <c r="K5629" s="436">
        <f t="shared" si="1136"/>
        <v>1</v>
      </c>
      <c r="L5629" s="436" t="str">
        <f t="shared" si="1137"/>
        <v>DC2TT22-DC-1</v>
      </c>
      <c r="M5629" s="436" t="str">
        <f t="shared" si="1138"/>
        <v/>
      </c>
      <c r="N5629" s="437" t="e">
        <f t="shared" si="1144"/>
        <v>#VALUE!</v>
      </c>
      <c r="O5629" s="437"/>
      <c r="P5629" s="430" t="str">
        <f t="shared" si="1139"/>
        <v/>
      </c>
      <c r="U5629" s="177">
        <v>3</v>
      </c>
      <c r="V5629" s="177" t="s">
        <v>4874</v>
      </c>
      <c r="W5629" s="177" t="s">
        <v>2741</v>
      </c>
      <c r="X5629" s="177" t="s">
        <v>3201</v>
      </c>
      <c r="Y5629" s="177" t="s">
        <v>5900</v>
      </c>
      <c r="Z5629" s="177" t="s">
        <v>7109</v>
      </c>
      <c r="AA5629" s="525" t="s">
        <v>2896</v>
      </c>
      <c r="AB5629" s="399" t="str">
        <f t="shared" si="1140"/>
        <v>DC2TT22</v>
      </c>
      <c r="AC5629" s="399" t="str">
        <f t="shared" si="1141"/>
        <v>DC2TT22-DC</v>
      </c>
      <c r="AD5629" t="str">
        <f>Y5629&amp;"-"&amp;VLOOKUP(AC5629,'LICH THI'!C:AA,9,0)</f>
        <v>65DCQT21638-42479</v>
      </c>
      <c r="AE5629">
        <f t="shared" si="1142"/>
        <v>1</v>
      </c>
    </row>
    <row r="5630" spans="1:31" x14ac:dyDescent="0.25">
      <c r="A5630" s="436" t="str">
        <f t="shared" si="1132"/>
        <v>DC2TT22-DC-4</v>
      </c>
      <c r="B5630" s="436">
        <f>COUNTIF(AC$4:AC5630,AC5630)</f>
        <v>4</v>
      </c>
      <c r="C5630" s="436" t="str">
        <f t="shared" si="1133"/>
        <v>DC2TT22-DC</v>
      </c>
      <c r="D5630" s="436">
        <f>VLOOKUP(C5630,'LICH THI'!C:AA,12,0)</f>
        <v>5</v>
      </c>
      <c r="E5630" s="436">
        <f>VLOOKUP(C5630,'LICH THI'!C:AA,13,0)</f>
        <v>0</v>
      </c>
      <c r="F5630" s="436" t="str">
        <f t="shared" si="1143"/>
        <v/>
      </c>
      <c r="G5630" s="436" t="str">
        <f>VLOOKUP(C5630,'LICH THI'!C:AA,14,0)</f>
        <v/>
      </c>
      <c r="H5630" s="436" t="str">
        <f t="shared" si="1134"/>
        <v/>
      </c>
      <c r="I5630" s="436" t="str">
        <f t="shared" si="1135"/>
        <v>Bùi Văn Tuấn</v>
      </c>
      <c r="J5630" s="436"/>
      <c r="K5630" s="436">
        <f t="shared" si="1136"/>
        <v>1</v>
      </c>
      <c r="L5630" s="436" t="str">
        <f t="shared" si="1137"/>
        <v>DC2TT22-DC-1</v>
      </c>
      <c r="M5630" s="436" t="str">
        <f t="shared" si="1138"/>
        <v/>
      </c>
      <c r="N5630" s="437" t="e">
        <f t="shared" si="1144"/>
        <v>#VALUE!</v>
      </c>
      <c r="O5630" s="437"/>
      <c r="P5630" s="430" t="str">
        <f t="shared" si="1139"/>
        <v/>
      </c>
      <c r="U5630" s="177">
        <v>5</v>
      </c>
      <c r="V5630" s="177" t="s">
        <v>4874</v>
      </c>
      <c r="W5630" s="177" t="s">
        <v>2800</v>
      </c>
      <c r="X5630" s="177" t="s">
        <v>2721</v>
      </c>
      <c r="Y5630" s="177" t="s">
        <v>6869</v>
      </c>
      <c r="Z5630" s="177" t="s">
        <v>7109</v>
      </c>
      <c r="AA5630" s="525" t="s">
        <v>3462</v>
      </c>
      <c r="AB5630" s="399" t="str">
        <f t="shared" si="1140"/>
        <v>DC2TT22</v>
      </c>
      <c r="AC5630" s="399" t="str">
        <f t="shared" si="1141"/>
        <v>DC2TT22-DC</v>
      </c>
      <c r="AD5630" t="str">
        <f>Y5630&amp;"-"&amp;VLOOKUP(AC5630,'LICH THI'!C:AA,9,0)</f>
        <v>65DCHT22225-42479</v>
      </c>
      <c r="AE5630">
        <f t="shared" si="1142"/>
        <v>1</v>
      </c>
    </row>
    <row r="5631" spans="1:31" x14ac:dyDescent="0.25">
      <c r="A5631" s="436" t="str">
        <f t="shared" si="1132"/>
        <v>DC2TT22-DC-5</v>
      </c>
      <c r="B5631" s="436">
        <f>COUNTIF(AC$4:AC5631,AC5631)</f>
        <v>5</v>
      </c>
      <c r="C5631" s="436" t="str">
        <f t="shared" si="1133"/>
        <v>DC2TT22-DC</v>
      </c>
      <c r="D5631" s="436">
        <f>VLOOKUP(C5631,'LICH THI'!C:AA,12,0)</f>
        <v>5</v>
      </c>
      <c r="E5631" s="436">
        <f>VLOOKUP(C5631,'LICH THI'!C:AA,13,0)</f>
        <v>0</v>
      </c>
      <c r="F5631" s="436" t="str">
        <f t="shared" si="1143"/>
        <v/>
      </c>
      <c r="G5631" s="436" t="str">
        <f>VLOOKUP(C5631,'LICH THI'!C:AA,14,0)</f>
        <v/>
      </c>
      <c r="H5631" s="436" t="str">
        <f t="shared" si="1134"/>
        <v/>
      </c>
      <c r="I5631" s="436" t="str">
        <f t="shared" si="1135"/>
        <v>Đào Duy Thắng</v>
      </c>
      <c r="J5631" s="436"/>
      <c r="K5631" s="436">
        <f t="shared" si="1136"/>
        <v>1</v>
      </c>
      <c r="L5631" s="436" t="str">
        <f t="shared" si="1137"/>
        <v>DC2TT22-DC-1</v>
      </c>
      <c r="M5631" s="436" t="str">
        <f t="shared" si="1138"/>
        <v/>
      </c>
      <c r="N5631" s="437" t="e">
        <f t="shared" si="1144"/>
        <v>#VALUE!</v>
      </c>
      <c r="O5631" s="437"/>
      <c r="P5631" s="430" t="str">
        <f t="shared" si="1139"/>
        <v/>
      </c>
      <c r="U5631" s="177">
        <v>4</v>
      </c>
      <c r="V5631" s="177" t="s">
        <v>4874</v>
      </c>
      <c r="W5631" s="177" t="s">
        <v>4329</v>
      </c>
      <c r="X5631" s="177" t="s">
        <v>3464</v>
      </c>
      <c r="Y5631" s="177" t="s">
        <v>7110</v>
      </c>
      <c r="Z5631" s="177" t="s">
        <v>7109</v>
      </c>
      <c r="AA5631" s="525" t="s">
        <v>4371</v>
      </c>
      <c r="AB5631" s="399" t="str">
        <f t="shared" si="1140"/>
        <v>DC2TT22</v>
      </c>
      <c r="AC5631" s="399" t="str">
        <f t="shared" si="1141"/>
        <v>DC2TT22-DC</v>
      </c>
      <c r="AD5631" t="str">
        <f>Y5631&amp;"-"&amp;VLOOKUP(AC5631,'LICH THI'!C:AA,9,0)</f>
        <v>65DCHT22223-42479</v>
      </c>
      <c r="AE5631">
        <f t="shared" si="1142"/>
        <v>1</v>
      </c>
    </row>
    <row r="5632" spans="1:31" x14ac:dyDescent="0.25">
      <c r="A5632" s="436" t="str">
        <f t="shared" si="1132"/>
        <v>DC2TT23-DC-1</v>
      </c>
      <c r="B5632" s="436">
        <f>COUNTIF(AC$4:AC5632,AC5632)</f>
        <v>1</v>
      </c>
      <c r="C5632" s="436" t="str">
        <f t="shared" si="1133"/>
        <v>DC2TT23-DC</v>
      </c>
      <c r="D5632" s="436">
        <f>VLOOKUP(C5632,'LICH THI'!C:AA,12,0)</f>
        <v>14</v>
      </c>
      <c r="E5632" s="436">
        <f>VLOOKUP(C5632,'LICH THI'!C:AA,13,0)</f>
        <v>0</v>
      </c>
      <c r="F5632" s="436" t="str">
        <f t="shared" si="1143"/>
        <v/>
      </c>
      <c r="G5632" s="436" t="str">
        <f>VLOOKUP(C5632,'LICH THI'!C:AA,14,0)</f>
        <v/>
      </c>
      <c r="H5632" s="436" t="str">
        <f t="shared" si="1134"/>
        <v/>
      </c>
      <c r="I5632" s="436" t="str">
        <f t="shared" si="1135"/>
        <v>Trần Tuấn Anh</v>
      </c>
      <c r="J5632" s="436"/>
      <c r="K5632" s="436">
        <f t="shared" si="1136"/>
        <v>1</v>
      </c>
      <c r="L5632" s="436" t="str">
        <f t="shared" si="1137"/>
        <v>DC2TT23-DC-1</v>
      </c>
      <c r="M5632" s="436" t="str">
        <f t="shared" si="1138"/>
        <v/>
      </c>
      <c r="N5632" s="437" t="e">
        <f t="shared" si="1144"/>
        <v>#VALUE!</v>
      </c>
      <c r="O5632" s="437"/>
      <c r="P5632" s="430" t="str">
        <f t="shared" si="1139"/>
        <v/>
      </c>
      <c r="U5632" s="177">
        <v>8</v>
      </c>
      <c r="V5632" s="177" t="s">
        <v>3341</v>
      </c>
      <c r="W5632" s="177" t="s">
        <v>4730</v>
      </c>
      <c r="X5632" s="177" t="s">
        <v>2611</v>
      </c>
      <c r="Y5632" s="177" t="s">
        <v>4731</v>
      </c>
      <c r="Z5632" s="177" t="s">
        <v>5975</v>
      </c>
      <c r="AA5632" s="525" t="s">
        <v>2867</v>
      </c>
      <c r="AB5632" s="399" t="str">
        <f t="shared" si="1140"/>
        <v>DC2TT23</v>
      </c>
      <c r="AC5632" s="399" t="str">
        <f t="shared" si="1141"/>
        <v>DC2TT23-DC</v>
      </c>
      <c r="AD5632" t="str">
        <f>Y5632&amp;"-"&amp;VLOOKUP(AC5632,'LICH THI'!C:AA,9,0)</f>
        <v>64DCDT3143-42482</v>
      </c>
      <c r="AE5632">
        <f t="shared" si="1142"/>
        <v>1</v>
      </c>
    </row>
    <row r="5633" spans="1:31" x14ac:dyDescent="0.25">
      <c r="A5633" s="436" t="str">
        <f t="shared" si="1132"/>
        <v>DC2TT23-DC-2</v>
      </c>
      <c r="B5633" s="436">
        <f>COUNTIF(AC$4:AC5633,AC5633)</f>
        <v>2</v>
      </c>
      <c r="C5633" s="436" t="str">
        <f t="shared" si="1133"/>
        <v>DC2TT23-DC</v>
      </c>
      <c r="D5633" s="436">
        <f>VLOOKUP(C5633,'LICH THI'!C:AA,12,0)</f>
        <v>14</v>
      </c>
      <c r="E5633" s="436">
        <f>VLOOKUP(C5633,'LICH THI'!C:AA,13,0)</f>
        <v>0</v>
      </c>
      <c r="F5633" s="436" t="str">
        <f t="shared" si="1143"/>
        <v/>
      </c>
      <c r="G5633" s="436" t="str">
        <f>VLOOKUP(C5633,'LICH THI'!C:AA,14,0)</f>
        <v/>
      </c>
      <c r="H5633" s="436" t="str">
        <f t="shared" si="1134"/>
        <v/>
      </c>
      <c r="I5633" s="436" t="str">
        <f t="shared" si="1135"/>
        <v>Vũ Thành Công</v>
      </c>
      <c r="J5633" s="436"/>
      <c r="K5633" s="436">
        <f t="shared" si="1136"/>
        <v>1</v>
      </c>
      <c r="L5633" s="436" t="str">
        <f t="shared" si="1137"/>
        <v>DC2TT23-DC-1</v>
      </c>
      <c r="M5633" s="436" t="str">
        <f t="shared" si="1138"/>
        <v/>
      </c>
      <c r="N5633" s="437" t="e">
        <f t="shared" si="1144"/>
        <v>#VALUE!</v>
      </c>
      <c r="O5633" s="437"/>
      <c r="P5633" s="430" t="str">
        <f t="shared" si="1139"/>
        <v/>
      </c>
      <c r="U5633" s="177">
        <v>9</v>
      </c>
      <c r="V5633" s="177" t="s">
        <v>4871</v>
      </c>
      <c r="W5633" s="177" t="s">
        <v>5979</v>
      </c>
      <c r="X5633" s="177" t="s">
        <v>3104</v>
      </c>
      <c r="Y5633" s="177" t="s">
        <v>5980</v>
      </c>
      <c r="Z5633" s="177" t="s">
        <v>5975</v>
      </c>
      <c r="AA5633" s="525" t="s">
        <v>5981</v>
      </c>
      <c r="AB5633" s="399" t="str">
        <f t="shared" si="1140"/>
        <v>DC2TT23</v>
      </c>
      <c r="AC5633" s="399" t="str">
        <f t="shared" si="1141"/>
        <v>DC2TT23-DC</v>
      </c>
      <c r="AD5633" t="str">
        <f>Y5633&amp;"-"&amp;VLOOKUP(AC5633,'LICH THI'!C:AA,9,0)</f>
        <v>65DCHT20261-42482</v>
      </c>
      <c r="AE5633">
        <f t="shared" si="1142"/>
        <v>1</v>
      </c>
    </row>
    <row r="5634" spans="1:31" x14ac:dyDescent="0.25">
      <c r="A5634" s="436" t="str">
        <f t="shared" si="1132"/>
        <v>DC2TT23-DC-3</v>
      </c>
      <c r="B5634" s="436">
        <f>COUNTIF(AC$4:AC5634,AC5634)</f>
        <v>3</v>
      </c>
      <c r="C5634" s="436" t="str">
        <f t="shared" si="1133"/>
        <v>DC2TT23-DC</v>
      </c>
      <c r="D5634" s="436">
        <f>VLOOKUP(C5634,'LICH THI'!C:AA,12,0)</f>
        <v>14</v>
      </c>
      <c r="E5634" s="436">
        <f>VLOOKUP(C5634,'LICH THI'!C:AA,13,0)</f>
        <v>0</v>
      </c>
      <c r="F5634" s="436" t="str">
        <f t="shared" si="1143"/>
        <v/>
      </c>
      <c r="G5634" s="436" t="str">
        <f>VLOOKUP(C5634,'LICH THI'!C:AA,14,0)</f>
        <v/>
      </c>
      <c r="H5634" s="436" t="str">
        <f t="shared" si="1134"/>
        <v/>
      </c>
      <c r="I5634" s="436" t="str">
        <f t="shared" si="1135"/>
        <v>Vũ Quỳnh Châu</v>
      </c>
      <c r="J5634" s="436"/>
      <c r="K5634" s="436">
        <f t="shared" si="1136"/>
        <v>1</v>
      </c>
      <c r="L5634" s="436" t="str">
        <f t="shared" si="1137"/>
        <v>DC2TT23-DC-1</v>
      </c>
      <c r="M5634" s="436" t="str">
        <f t="shared" si="1138"/>
        <v/>
      </c>
      <c r="N5634" s="437" t="e">
        <f t="shared" si="1144"/>
        <v>#VALUE!</v>
      </c>
      <c r="O5634" s="437"/>
      <c r="P5634" s="430" t="str">
        <f t="shared" si="1139"/>
        <v/>
      </c>
      <c r="U5634" s="177">
        <v>1</v>
      </c>
      <c r="V5634" s="177" t="s">
        <v>3308</v>
      </c>
      <c r="W5634" s="177" t="s">
        <v>3309</v>
      </c>
      <c r="X5634" s="177" t="s">
        <v>3310</v>
      </c>
      <c r="Y5634" s="177" t="s">
        <v>3311</v>
      </c>
      <c r="Z5634" s="177" t="s">
        <v>5975</v>
      </c>
      <c r="AA5634" s="525" t="s">
        <v>3312</v>
      </c>
      <c r="AB5634" s="399" t="str">
        <f t="shared" si="1140"/>
        <v>DC2TT23</v>
      </c>
      <c r="AC5634" s="399" t="str">
        <f t="shared" si="1141"/>
        <v>DC2TT23-DC</v>
      </c>
      <c r="AD5634" t="str">
        <f>Y5634&amp;"-"&amp;VLOOKUP(AC5634,'LICH THI'!C:AA,9,0)</f>
        <v>64DCDT3192-42482</v>
      </c>
      <c r="AE5634">
        <f t="shared" si="1142"/>
        <v>1</v>
      </c>
    </row>
    <row r="5635" spans="1:31" x14ac:dyDescent="0.25">
      <c r="A5635" s="436" t="str">
        <f t="shared" si="1132"/>
        <v>DC2TT23-DC-4</v>
      </c>
      <c r="B5635" s="436">
        <f>COUNTIF(AC$4:AC5635,AC5635)</f>
        <v>4</v>
      </c>
      <c r="C5635" s="436" t="str">
        <f t="shared" si="1133"/>
        <v>DC2TT23-DC</v>
      </c>
      <c r="D5635" s="436">
        <f>VLOOKUP(C5635,'LICH THI'!C:AA,12,0)</f>
        <v>14</v>
      </c>
      <c r="E5635" s="436">
        <f>VLOOKUP(C5635,'LICH THI'!C:AA,13,0)</f>
        <v>0</v>
      </c>
      <c r="F5635" s="436" t="str">
        <f t="shared" si="1143"/>
        <v/>
      </c>
      <c r="G5635" s="436" t="str">
        <f>VLOOKUP(C5635,'LICH THI'!C:AA,14,0)</f>
        <v/>
      </c>
      <c r="H5635" s="436" t="str">
        <f t="shared" si="1134"/>
        <v/>
      </c>
      <c r="I5635" s="436" t="str">
        <f t="shared" si="1135"/>
        <v>Lê Trọng Hiếu</v>
      </c>
      <c r="J5635" s="436"/>
      <c r="K5635" s="436">
        <f t="shared" si="1136"/>
        <v>1</v>
      </c>
      <c r="L5635" s="436" t="str">
        <f t="shared" si="1137"/>
        <v>DC2TT23-DC-1</v>
      </c>
      <c r="M5635" s="436" t="str">
        <f t="shared" si="1138"/>
        <v/>
      </c>
      <c r="N5635" s="437" t="e">
        <f t="shared" si="1144"/>
        <v>#VALUE!</v>
      </c>
      <c r="O5635" s="437"/>
      <c r="P5635" s="430" t="str">
        <f t="shared" si="1139"/>
        <v/>
      </c>
      <c r="U5635" s="177">
        <v>7</v>
      </c>
      <c r="V5635" s="177" t="s">
        <v>3325</v>
      </c>
      <c r="W5635" s="177" t="s">
        <v>5187</v>
      </c>
      <c r="X5635" s="177" t="s">
        <v>2754</v>
      </c>
      <c r="Y5635" s="177" t="s">
        <v>5879</v>
      </c>
      <c r="Z5635" s="177" t="s">
        <v>5975</v>
      </c>
      <c r="AA5635" s="525" t="s">
        <v>4830</v>
      </c>
      <c r="AB5635" s="399" t="str">
        <f t="shared" si="1140"/>
        <v>DC2TT23</v>
      </c>
      <c r="AC5635" s="399" t="str">
        <f t="shared" si="1141"/>
        <v>DC2TT23-DC</v>
      </c>
      <c r="AD5635" t="str">
        <f>Y5635&amp;"-"&amp;VLOOKUP(AC5635,'LICH THI'!C:AA,9,0)</f>
        <v>64DCDT3102-42482</v>
      </c>
      <c r="AE5635">
        <f t="shared" si="1142"/>
        <v>1</v>
      </c>
    </row>
    <row r="5636" spans="1:31" x14ac:dyDescent="0.25">
      <c r="A5636" s="436" t="str">
        <f t="shared" si="1132"/>
        <v>DC2TT23-DC-5</v>
      </c>
      <c r="B5636" s="436">
        <f>COUNTIF(AC$4:AC5636,AC5636)</f>
        <v>5</v>
      </c>
      <c r="C5636" s="436" t="str">
        <f t="shared" si="1133"/>
        <v>DC2TT23-DC</v>
      </c>
      <c r="D5636" s="436">
        <f>VLOOKUP(C5636,'LICH THI'!C:AA,12,0)</f>
        <v>14</v>
      </c>
      <c r="E5636" s="436">
        <f>VLOOKUP(C5636,'LICH THI'!C:AA,13,0)</f>
        <v>0</v>
      </c>
      <c r="F5636" s="436" t="str">
        <f t="shared" si="1143"/>
        <v/>
      </c>
      <c r="G5636" s="436" t="str">
        <f>VLOOKUP(C5636,'LICH THI'!C:AA,14,0)</f>
        <v/>
      </c>
      <c r="H5636" s="436" t="str">
        <f t="shared" si="1134"/>
        <v/>
      </c>
      <c r="I5636" s="436" t="str">
        <f t="shared" si="1135"/>
        <v>Phạm Thị Thuỳ Linh</v>
      </c>
      <c r="J5636" s="436"/>
      <c r="K5636" s="436">
        <f t="shared" si="1136"/>
        <v>1</v>
      </c>
      <c r="L5636" s="436" t="str">
        <f t="shared" si="1137"/>
        <v>DC2TT23-DC-1</v>
      </c>
      <c r="M5636" s="436" t="str">
        <f t="shared" si="1138"/>
        <v/>
      </c>
      <c r="N5636" s="437" t="e">
        <f t="shared" si="1144"/>
        <v>#VALUE!</v>
      </c>
      <c r="O5636" s="437"/>
      <c r="P5636" s="430" t="str">
        <f t="shared" si="1139"/>
        <v/>
      </c>
      <c r="U5636" s="177">
        <v>12</v>
      </c>
      <c r="V5636" s="177" t="s">
        <v>4874</v>
      </c>
      <c r="W5636" s="177" t="s">
        <v>5986</v>
      </c>
      <c r="X5636" s="177" t="s">
        <v>2670</v>
      </c>
      <c r="Y5636" s="177" t="s">
        <v>5987</v>
      </c>
      <c r="Z5636" s="177" t="s">
        <v>5975</v>
      </c>
      <c r="AA5636" s="525" t="s">
        <v>5988</v>
      </c>
      <c r="AB5636" s="399" t="str">
        <f t="shared" si="1140"/>
        <v>DC2TT23</v>
      </c>
      <c r="AC5636" s="399" t="str">
        <f t="shared" si="1141"/>
        <v>DC2TT23-DC</v>
      </c>
      <c r="AD5636" t="str">
        <f>Y5636&amp;"-"&amp;VLOOKUP(AC5636,'LICH THI'!C:AA,9,0)</f>
        <v>65DCHT23255-42482</v>
      </c>
      <c r="AE5636">
        <f t="shared" si="1142"/>
        <v>1</v>
      </c>
    </row>
    <row r="5637" spans="1:31" x14ac:dyDescent="0.25">
      <c r="A5637" s="436" t="str">
        <f t="shared" ref="A5637:A5700" si="1145">C5637&amp;"-"&amp;B5637</f>
        <v>DC2TT23-DC-6</v>
      </c>
      <c r="B5637" s="436">
        <f>COUNTIF(AC$4:AC5637,AC5637)</f>
        <v>6</v>
      </c>
      <c r="C5637" s="436" t="str">
        <f t="shared" ref="C5637:C5700" si="1146">_CT_MaHP1</f>
        <v>DC2TT23-DC</v>
      </c>
      <c r="D5637" s="436">
        <f>VLOOKUP(C5637,'LICH THI'!C:AA,12,0)</f>
        <v>14</v>
      </c>
      <c r="E5637" s="436">
        <f>VLOOKUP(C5637,'LICH THI'!C:AA,13,0)</f>
        <v>0</v>
      </c>
      <c r="F5637" s="436" t="str">
        <f t="shared" si="1143"/>
        <v/>
      </c>
      <c r="G5637" s="436" t="str">
        <f>VLOOKUP(C5637,'LICH THI'!C:AA,14,0)</f>
        <v/>
      </c>
      <c r="H5637" s="436" t="str">
        <f t="shared" ref="H5637:H5700" si="1147">IF(E5637=0,"",TRUNC((B5637+E5637-1)/E5637))</f>
        <v/>
      </c>
      <c r="I5637" s="436" t="str">
        <f t="shared" ref="I5637:I5700" si="1148">W5637&amp;" "&amp;X5637</f>
        <v>Phạm Văn Long</v>
      </c>
      <c r="J5637" s="436"/>
      <c r="K5637" s="436">
        <f t="shared" ref="K5637:K5700" si="1149">IF(G5637=1,1,IF(H5637&lt;G5637,H5637+1,1))</f>
        <v>1</v>
      </c>
      <c r="L5637" s="436" t="str">
        <f t="shared" ref="L5637:L5700" si="1150">C5637&amp;"-"&amp;K5637</f>
        <v>DC2TT23-DC-1</v>
      </c>
      <c r="M5637" s="436" t="str">
        <f t="shared" ref="M5637:M5700" si="1151">IF(E5637=0,"",MOD(MID(C5637,6,2),E5637))</f>
        <v/>
      </c>
      <c r="N5637" s="437" t="e">
        <f t="shared" si="1144"/>
        <v>#VALUE!</v>
      </c>
      <c r="O5637" s="437"/>
      <c r="P5637" s="430" t="str">
        <f t="shared" ref="P5637:P5700" si="1152">IF(MOD(20*O5637,10)&lt;&gt;0,"SAI","")</f>
        <v/>
      </c>
      <c r="U5637" s="177">
        <v>2</v>
      </c>
      <c r="V5637" s="177" t="s">
        <v>3308</v>
      </c>
      <c r="W5637" s="177" t="s">
        <v>2738</v>
      </c>
      <c r="X5637" s="177" t="s">
        <v>2765</v>
      </c>
      <c r="Y5637" s="177" t="s">
        <v>5976</v>
      </c>
      <c r="Z5637" s="177" t="s">
        <v>5975</v>
      </c>
      <c r="AA5637" s="525" t="s">
        <v>5977</v>
      </c>
      <c r="AB5637" s="399" t="str">
        <f t="shared" ref="AB5637:AB5700" si="1153">_CT_MaHP</f>
        <v>DC2TT23</v>
      </c>
      <c r="AC5637" s="399" t="str">
        <f t="shared" ref="AC5637:AC5700" si="1154">_CT_MaHe</f>
        <v>DC2TT23-DC</v>
      </c>
      <c r="AD5637" t="str">
        <f>Y5637&amp;"-"&amp;VLOOKUP(AC5637,'LICH THI'!C:AA,9,0)</f>
        <v>64DCDT3053-42482</v>
      </c>
      <c r="AE5637">
        <f t="shared" ref="AE5637:AE5700" si="1155">COUNTIF(AD5637,AD:AD)</f>
        <v>1</v>
      </c>
    </row>
    <row r="5638" spans="1:31" x14ac:dyDescent="0.25">
      <c r="A5638" s="436" t="str">
        <f t="shared" si="1145"/>
        <v>DC2TT23-DC-7</v>
      </c>
      <c r="B5638" s="436">
        <f>COUNTIF(AC$4:AC5638,AC5638)</f>
        <v>7</v>
      </c>
      <c r="C5638" s="436" t="str">
        <f t="shared" si="1146"/>
        <v>DC2TT23-DC</v>
      </c>
      <c r="D5638" s="436">
        <f>VLOOKUP(C5638,'LICH THI'!C:AA,12,0)</f>
        <v>14</v>
      </c>
      <c r="E5638" s="436">
        <f>VLOOKUP(C5638,'LICH THI'!C:AA,13,0)</f>
        <v>0</v>
      </c>
      <c r="F5638" s="436" t="str">
        <f t="shared" ref="F5638:F5701" si="1156">IF(G5638="","",IF(G5638=H5638,D5638-(H5638-1)*E5638,E5638))</f>
        <v/>
      </c>
      <c r="G5638" s="436" t="str">
        <f>VLOOKUP(C5638,'LICH THI'!C:AA,14,0)</f>
        <v/>
      </c>
      <c r="H5638" s="436" t="str">
        <f t="shared" si="1147"/>
        <v/>
      </c>
      <c r="I5638" s="436" t="str">
        <f t="shared" si="1148"/>
        <v>Nguyễn Đình Lực</v>
      </c>
      <c r="J5638" s="436"/>
      <c r="K5638" s="436">
        <f t="shared" si="1149"/>
        <v>1</v>
      </c>
      <c r="L5638" s="436" t="str">
        <f t="shared" si="1150"/>
        <v>DC2TT23-DC-1</v>
      </c>
      <c r="M5638" s="436" t="str">
        <f t="shared" si="1151"/>
        <v/>
      </c>
      <c r="N5638" s="437" t="e">
        <f t="shared" ref="N5638:N5701" si="1157">IF(F5638=0,"",(K5638-1)*$N$2+1+MOD(B5638-M5638,F5638))</f>
        <v>#VALUE!</v>
      </c>
      <c r="O5638" s="437"/>
      <c r="P5638" s="430" t="str">
        <f t="shared" si="1152"/>
        <v/>
      </c>
      <c r="U5638" s="177">
        <v>3</v>
      </c>
      <c r="V5638" s="177" t="s">
        <v>3308</v>
      </c>
      <c r="W5638" s="177" t="s">
        <v>2780</v>
      </c>
      <c r="X5638" s="177" t="s">
        <v>4253</v>
      </c>
      <c r="Y5638" s="177" t="s">
        <v>4720</v>
      </c>
      <c r="Z5638" s="177" t="s">
        <v>5975</v>
      </c>
      <c r="AA5638" s="525" t="s">
        <v>4721</v>
      </c>
      <c r="AB5638" s="399" t="str">
        <f t="shared" si="1153"/>
        <v>DC2TT23</v>
      </c>
      <c r="AC5638" s="399" t="str">
        <f t="shared" si="1154"/>
        <v>DC2TT23-DC</v>
      </c>
      <c r="AD5638" t="str">
        <f>Y5638&amp;"-"&amp;VLOOKUP(AC5638,'LICH THI'!C:AA,9,0)</f>
        <v>64DCDT3047-42482</v>
      </c>
      <c r="AE5638">
        <f t="shared" si="1155"/>
        <v>1</v>
      </c>
    </row>
    <row r="5639" spans="1:31" x14ac:dyDescent="0.25">
      <c r="A5639" s="436" t="str">
        <f t="shared" si="1145"/>
        <v>DC2TT23-DC-8</v>
      </c>
      <c r="B5639" s="436">
        <f>COUNTIF(AC$4:AC5639,AC5639)</f>
        <v>8</v>
      </c>
      <c r="C5639" s="436" t="str">
        <f t="shared" si="1146"/>
        <v>DC2TT23-DC</v>
      </c>
      <c r="D5639" s="436">
        <f>VLOOKUP(C5639,'LICH THI'!C:AA,12,0)</f>
        <v>14</v>
      </c>
      <c r="E5639" s="436">
        <f>VLOOKUP(C5639,'LICH THI'!C:AA,13,0)</f>
        <v>0</v>
      </c>
      <c r="F5639" s="436" t="str">
        <f t="shared" si="1156"/>
        <v/>
      </c>
      <c r="G5639" s="436" t="str">
        <f>VLOOKUP(C5639,'LICH THI'!C:AA,14,0)</f>
        <v/>
      </c>
      <c r="H5639" s="436" t="str">
        <f t="shared" si="1147"/>
        <v/>
      </c>
      <c r="I5639" s="436" t="str">
        <f t="shared" si="1148"/>
        <v>Nguyễn Tiến Nghĩa</v>
      </c>
      <c r="J5639" s="436"/>
      <c r="K5639" s="436">
        <f t="shared" si="1149"/>
        <v>1</v>
      </c>
      <c r="L5639" s="436" t="str">
        <f t="shared" si="1150"/>
        <v>DC2TT23-DC-1</v>
      </c>
      <c r="M5639" s="436" t="str">
        <f t="shared" si="1151"/>
        <v/>
      </c>
      <c r="N5639" s="437" t="e">
        <f t="shared" si="1157"/>
        <v>#VALUE!</v>
      </c>
      <c r="O5639" s="437"/>
      <c r="P5639" s="430" t="str">
        <f t="shared" si="1152"/>
        <v/>
      </c>
      <c r="U5639" s="177">
        <v>13</v>
      </c>
      <c r="V5639" s="177" t="s">
        <v>4874</v>
      </c>
      <c r="W5639" s="177" t="s">
        <v>2880</v>
      </c>
      <c r="X5639" s="177" t="s">
        <v>3626</v>
      </c>
      <c r="Y5639" s="177" t="s">
        <v>5989</v>
      </c>
      <c r="Z5639" s="177" t="s">
        <v>5975</v>
      </c>
      <c r="AA5639" s="525" t="s">
        <v>4589</v>
      </c>
      <c r="AB5639" s="399" t="str">
        <f t="shared" si="1153"/>
        <v>DC2TT23</v>
      </c>
      <c r="AC5639" s="399" t="str">
        <f t="shared" si="1154"/>
        <v>DC2TT23-DC</v>
      </c>
      <c r="AD5639" t="str">
        <f>Y5639&amp;"-"&amp;VLOOKUP(AC5639,'LICH THI'!C:AA,9,0)</f>
        <v>65DCHT22372-42482</v>
      </c>
      <c r="AE5639">
        <f t="shared" si="1155"/>
        <v>1</v>
      </c>
    </row>
    <row r="5640" spans="1:31" x14ac:dyDescent="0.25">
      <c r="A5640" s="436" t="str">
        <f t="shared" si="1145"/>
        <v>DC2TT23-DC-9</v>
      </c>
      <c r="B5640" s="436">
        <f>COUNTIF(AC$4:AC5640,AC5640)</f>
        <v>9</v>
      </c>
      <c r="C5640" s="436" t="str">
        <f t="shared" si="1146"/>
        <v>DC2TT23-DC</v>
      </c>
      <c r="D5640" s="436">
        <f>VLOOKUP(C5640,'LICH THI'!C:AA,12,0)</f>
        <v>14</v>
      </c>
      <c r="E5640" s="436">
        <f>VLOOKUP(C5640,'LICH THI'!C:AA,13,0)</f>
        <v>0</v>
      </c>
      <c r="F5640" s="436" t="str">
        <f t="shared" si="1156"/>
        <v/>
      </c>
      <c r="G5640" s="436" t="str">
        <f>VLOOKUP(C5640,'LICH THI'!C:AA,14,0)</f>
        <v/>
      </c>
      <c r="H5640" s="436" t="str">
        <f t="shared" si="1147"/>
        <v/>
      </c>
      <c r="I5640" s="436" t="str">
        <f t="shared" si="1148"/>
        <v>Đinh Thị Hồng Nhung</v>
      </c>
      <c r="J5640" s="436"/>
      <c r="K5640" s="436">
        <f t="shared" si="1149"/>
        <v>1</v>
      </c>
      <c r="L5640" s="436" t="str">
        <f t="shared" si="1150"/>
        <v>DC2TT23-DC-1</v>
      </c>
      <c r="M5640" s="436" t="str">
        <f t="shared" si="1151"/>
        <v/>
      </c>
      <c r="N5640" s="437" t="e">
        <f t="shared" si="1157"/>
        <v>#VALUE!</v>
      </c>
      <c r="O5640" s="437"/>
      <c r="P5640" s="430" t="str">
        <f t="shared" si="1152"/>
        <v/>
      </c>
      <c r="U5640" s="177">
        <v>14</v>
      </c>
      <c r="V5640" s="177" t="s">
        <v>4874</v>
      </c>
      <c r="W5640" s="177" t="s">
        <v>5901</v>
      </c>
      <c r="X5640" s="177" t="s">
        <v>2680</v>
      </c>
      <c r="Y5640" s="177" t="s">
        <v>5902</v>
      </c>
      <c r="Z5640" s="177" t="s">
        <v>5975</v>
      </c>
      <c r="AA5640" s="525" t="s">
        <v>5265</v>
      </c>
      <c r="AB5640" s="399" t="str">
        <f t="shared" si="1153"/>
        <v>DC2TT23</v>
      </c>
      <c r="AC5640" s="399" t="str">
        <f t="shared" si="1154"/>
        <v>DC2TT23-DC</v>
      </c>
      <c r="AD5640" t="str">
        <f>Y5640&amp;"-"&amp;VLOOKUP(AC5640,'LICH THI'!C:AA,9,0)</f>
        <v>65DCHT20263-42482</v>
      </c>
      <c r="AE5640">
        <f t="shared" si="1155"/>
        <v>1</v>
      </c>
    </row>
    <row r="5641" spans="1:31" x14ac:dyDescent="0.25">
      <c r="A5641" s="436" t="str">
        <f t="shared" si="1145"/>
        <v>DC2TT23-DC-10</v>
      </c>
      <c r="B5641" s="436">
        <f>COUNTIF(AC$4:AC5641,AC5641)</f>
        <v>10</v>
      </c>
      <c r="C5641" s="436" t="str">
        <f t="shared" si="1146"/>
        <v>DC2TT23-DC</v>
      </c>
      <c r="D5641" s="436">
        <f>VLOOKUP(C5641,'LICH THI'!C:AA,12,0)</f>
        <v>14</v>
      </c>
      <c r="E5641" s="436">
        <f>VLOOKUP(C5641,'LICH THI'!C:AA,13,0)</f>
        <v>0</v>
      </c>
      <c r="F5641" s="436" t="str">
        <f t="shared" si="1156"/>
        <v/>
      </c>
      <c r="G5641" s="436" t="str">
        <f>VLOOKUP(C5641,'LICH THI'!C:AA,14,0)</f>
        <v/>
      </c>
      <c r="H5641" s="436" t="str">
        <f t="shared" si="1147"/>
        <v/>
      </c>
      <c r="I5641" s="436" t="str">
        <f t="shared" si="1148"/>
        <v>Tạ Bùi Hoàng Phong</v>
      </c>
      <c r="J5641" s="436"/>
      <c r="K5641" s="436">
        <f t="shared" si="1149"/>
        <v>1</v>
      </c>
      <c r="L5641" s="436" t="str">
        <f t="shared" si="1150"/>
        <v>DC2TT23-DC-1</v>
      </c>
      <c r="M5641" s="436" t="str">
        <f t="shared" si="1151"/>
        <v/>
      </c>
      <c r="N5641" s="437" t="e">
        <f t="shared" si="1157"/>
        <v>#VALUE!</v>
      </c>
      <c r="O5641" s="437"/>
      <c r="P5641" s="430" t="str">
        <f t="shared" si="1152"/>
        <v/>
      </c>
      <c r="U5641" s="177">
        <v>4</v>
      </c>
      <c r="V5641" s="177" t="s">
        <v>3308</v>
      </c>
      <c r="W5641" s="177" t="s">
        <v>5513</v>
      </c>
      <c r="X5641" s="177" t="s">
        <v>3284</v>
      </c>
      <c r="Y5641" s="177" t="s">
        <v>5514</v>
      </c>
      <c r="Z5641" s="177" t="s">
        <v>5975</v>
      </c>
      <c r="AA5641" s="525" t="s">
        <v>2882</v>
      </c>
      <c r="AB5641" s="399" t="str">
        <f t="shared" si="1153"/>
        <v>DC2TT23</v>
      </c>
      <c r="AC5641" s="399" t="str">
        <f t="shared" si="1154"/>
        <v>DC2TT23-DC</v>
      </c>
      <c r="AD5641" t="str">
        <f>Y5641&amp;"-"&amp;VLOOKUP(AC5641,'LICH THI'!C:AA,9,0)</f>
        <v>64DCDT3064-42482</v>
      </c>
      <c r="AE5641">
        <f t="shared" si="1155"/>
        <v>1</v>
      </c>
    </row>
    <row r="5642" spans="1:31" x14ac:dyDescent="0.25">
      <c r="A5642" s="436" t="str">
        <f t="shared" si="1145"/>
        <v>DC2TT23-DC-11</v>
      </c>
      <c r="B5642" s="436">
        <f>COUNTIF(AC$4:AC5642,AC5642)</f>
        <v>11</v>
      </c>
      <c r="C5642" s="436" t="str">
        <f t="shared" si="1146"/>
        <v>DC2TT23-DC</v>
      </c>
      <c r="D5642" s="436">
        <f>VLOOKUP(C5642,'LICH THI'!C:AA,12,0)</f>
        <v>14</v>
      </c>
      <c r="E5642" s="436">
        <f>VLOOKUP(C5642,'LICH THI'!C:AA,13,0)</f>
        <v>0</v>
      </c>
      <c r="F5642" s="436" t="str">
        <f t="shared" si="1156"/>
        <v/>
      </c>
      <c r="G5642" s="436" t="str">
        <f>VLOOKUP(C5642,'LICH THI'!C:AA,14,0)</f>
        <v/>
      </c>
      <c r="H5642" s="436" t="str">
        <f t="shared" si="1147"/>
        <v/>
      </c>
      <c r="I5642" s="436" t="str">
        <f t="shared" si="1148"/>
        <v>Nguyễn Xuân Sơn</v>
      </c>
      <c r="J5642" s="436"/>
      <c r="K5642" s="436">
        <f t="shared" si="1149"/>
        <v>1</v>
      </c>
      <c r="L5642" s="436" t="str">
        <f t="shared" si="1150"/>
        <v>DC2TT23-DC-1</v>
      </c>
      <c r="M5642" s="436" t="str">
        <f t="shared" si="1151"/>
        <v/>
      </c>
      <c r="N5642" s="437" t="e">
        <f t="shared" si="1157"/>
        <v>#VALUE!</v>
      </c>
      <c r="O5642" s="437"/>
      <c r="P5642" s="430" t="str">
        <f t="shared" si="1152"/>
        <v/>
      </c>
      <c r="U5642" s="177">
        <v>5</v>
      </c>
      <c r="V5642" s="177" t="s">
        <v>3308</v>
      </c>
      <c r="W5642" s="177" t="s">
        <v>3590</v>
      </c>
      <c r="X5642" s="177" t="s">
        <v>2688</v>
      </c>
      <c r="Y5642" s="177" t="s">
        <v>3776</v>
      </c>
      <c r="Z5642" s="177" t="s">
        <v>5975</v>
      </c>
      <c r="AA5642" s="525" t="s">
        <v>3777</v>
      </c>
      <c r="AB5642" s="399" t="str">
        <f t="shared" si="1153"/>
        <v>DC2TT23</v>
      </c>
      <c r="AC5642" s="399" t="str">
        <f t="shared" si="1154"/>
        <v>DC2TT23-DC</v>
      </c>
      <c r="AD5642" t="str">
        <f>Y5642&amp;"-"&amp;VLOOKUP(AC5642,'LICH THI'!C:AA,9,0)</f>
        <v>64DCDT3035-42482</v>
      </c>
      <c r="AE5642">
        <f t="shared" si="1155"/>
        <v>1</v>
      </c>
    </row>
    <row r="5643" spans="1:31" x14ac:dyDescent="0.25">
      <c r="A5643" s="436" t="str">
        <f t="shared" si="1145"/>
        <v>DC2TT23-DC-12</v>
      </c>
      <c r="B5643" s="436">
        <f>COUNTIF(AC$4:AC5643,AC5643)</f>
        <v>12</v>
      </c>
      <c r="C5643" s="436" t="str">
        <f t="shared" si="1146"/>
        <v>DC2TT23-DC</v>
      </c>
      <c r="D5643" s="436">
        <f>VLOOKUP(C5643,'LICH THI'!C:AA,12,0)</f>
        <v>14</v>
      </c>
      <c r="E5643" s="436">
        <f>VLOOKUP(C5643,'LICH THI'!C:AA,13,0)</f>
        <v>0</v>
      </c>
      <c r="F5643" s="436" t="str">
        <f t="shared" si="1156"/>
        <v/>
      </c>
      <c r="G5643" s="436" t="str">
        <f>VLOOKUP(C5643,'LICH THI'!C:AA,14,0)</f>
        <v/>
      </c>
      <c r="H5643" s="436" t="str">
        <f t="shared" si="1147"/>
        <v/>
      </c>
      <c r="I5643" s="436" t="str">
        <f t="shared" si="1148"/>
        <v>Lê Văn Tiến</v>
      </c>
      <c r="J5643" s="436"/>
      <c r="K5643" s="436">
        <f t="shared" si="1149"/>
        <v>1</v>
      </c>
      <c r="L5643" s="436" t="str">
        <f t="shared" si="1150"/>
        <v>DC2TT23-DC-1</v>
      </c>
      <c r="M5643" s="436" t="str">
        <f t="shared" si="1151"/>
        <v/>
      </c>
      <c r="N5643" s="437" t="e">
        <f t="shared" si="1157"/>
        <v>#VALUE!</v>
      </c>
      <c r="O5643" s="437"/>
      <c r="P5643" s="430" t="str">
        <f t="shared" si="1152"/>
        <v/>
      </c>
      <c r="U5643" s="177">
        <v>6</v>
      </c>
      <c r="V5643" s="177" t="s">
        <v>3308</v>
      </c>
      <c r="W5643" s="177" t="s">
        <v>2604</v>
      </c>
      <c r="X5643" s="177" t="s">
        <v>2992</v>
      </c>
      <c r="Y5643" s="177" t="s">
        <v>5978</v>
      </c>
      <c r="Z5643" s="177" t="s">
        <v>5975</v>
      </c>
      <c r="AA5643" s="525" t="s">
        <v>2771</v>
      </c>
      <c r="AB5643" s="399" t="str">
        <f t="shared" si="1153"/>
        <v>DC2TT23</v>
      </c>
      <c r="AC5643" s="399" t="str">
        <f t="shared" si="1154"/>
        <v>DC2TT23-DC</v>
      </c>
      <c r="AD5643" t="str">
        <f>Y5643&amp;"-"&amp;VLOOKUP(AC5643,'LICH THI'!C:AA,9,0)</f>
        <v>64DCDT3019-42482</v>
      </c>
      <c r="AE5643">
        <f t="shared" si="1155"/>
        <v>1</v>
      </c>
    </row>
    <row r="5644" spans="1:31" x14ac:dyDescent="0.25">
      <c r="A5644" s="436" t="str">
        <f t="shared" si="1145"/>
        <v>DC2TT23-DC-13</v>
      </c>
      <c r="B5644" s="436">
        <f>COUNTIF(AC$4:AC5644,AC5644)</f>
        <v>13</v>
      </c>
      <c r="C5644" s="436" t="str">
        <f t="shared" si="1146"/>
        <v>DC2TT23-DC</v>
      </c>
      <c r="D5644" s="436">
        <f>VLOOKUP(C5644,'LICH THI'!C:AA,12,0)</f>
        <v>14</v>
      </c>
      <c r="E5644" s="436">
        <f>VLOOKUP(C5644,'LICH THI'!C:AA,13,0)</f>
        <v>0</v>
      </c>
      <c r="F5644" s="436" t="str">
        <f t="shared" si="1156"/>
        <v/>
      </c>
      <c r="G5644" s="436" t="str">
        <f>VLOOKUP(C5644,'LICH THI'!C:AA,14,0)</f>
        <v/>
      </c>
      <c r="H5644" s="436" t="str">
        <f t="shared" si="1147"/>
        <v/>
      </c>
      <c r="I5644" s="436" t="str">
        <f t="shared" si="1148"/>
        <v>Nguyễn Bá Tiến</v>
      </c>
      <c r="J5644" s="436"/>
      <c r="K5644" s="436">
        <f t="shared" si="1149"/>
        <v>1</v>
      </c>
      <c r="L5644" s="436" t="str">
        <f t="shared" si="1150"/>
        <v>DC2TT23-DC-1</v>
      </c>
      <c r="M5644" s="436" t="str">
        <f t="shared" si="1151"/>
        <v/>
      </c>
      <c r="N5644" s="437" t="e">
        <f t="shared" si="1157"/>
        <v>#VALUE!</v>
      </c>
      <c r="O5644" s="437"/>
      <c r="P5644" s="430" t="str">
        <f t="shared" si="1152"/>
        <v/>
      </c>
      <c r="U5644" s="177">
        <v>10</v>
      </c>
      <c r="V5644" s="177" t="s">
        <v>4871</v>
      </c>
      <c r="W5644" s="177" t="s">
        <v>4789</v>
      </c>
      <c r="X5644" s="177" t="s">
        <v>2992</v>
      </c>
      <c r="Y5644" s="177" t="s">
        <v>5982</v>
      </c>
      <c r="Z5644" s="177" t="s">
        <v>5975</v>
      </c>
      <c r="AA5644" s="525" t="s">
        <v>5983</v>
      </c>
      <c r="AB5644" s="399" t="str">
        <f t="shared" si="1153"/>
        <v>DC2TT23</v>
      </c>
      <c r="AC5644" s="399" t="str">
        <f t="shared" si="1154"/>
        <v>DC2TT23-DC</v>
      </c>
      <c r="AD5644" t="str">
        <f>Y5644&amp;"-"&amp;VLOOKUP(AC5644,'LICH THI'!C:AA,9,0)</f>
        <v>65DCHT20277-42482</v>
      </c>
      <c r="AE5644">
        <f t="shared" si="1155"/>
        <v>1</v>
      </c>
    </row>
    <row r="5645" spans="1:31" x14ac:dyDescent="0.25">
      <c r="A5645" s="436" t="str">
        <f t="shared" si="1145"/>
        <v>DC2TT23-DC-14</v>
      </c>
      <c r="B5645" s="436">
        <f>COUNTIF(AC$4:AC5645,AC5645)</f>
        <v>14</v>
      </c>
      <c r="C5645" s="436" t="str">
        <f t="shared" si="1146"/>
        <v>DC2TT23-DC</v>
      </c>
      <c r="D5645" s="436">
        <f>VLOOKUP(C5645,'LICH THI'!C:AA,12,0)</f>
        <v>14</v>
      </c>
      <c r="E5645" s="436">
        <f>VLOOKUP(C5645,'LICH THI'!C:AA,13,0)</f>
        <v>0</v>
      </c>
      <c r="F5645" s="436" t="str">
        <f t="shared" si="1156"/>
        <v/>
      </c>
      <c r="G5645" s="436" t="str">
        <f>VLOOKUP(C5645,'LICH THI'!C:AA,14,0)</f>
        <v/>
      </c>
      <c r="H5645" s="436" t="str">
        <f t="shared" si="1147"/>
        <v/>
      </c>
      <c r="I5645" s="436" t="str">
        <f t="shared" si="1148"/>
        <v>Vũ Hoàng Việt</v>
      </c>
      <c r="J5645" s="436"/>
      <c r="K5645" s="436">
        <f t="shared" si="1149"/>
        <v>1</v>
      </c>
      <c r="L5645" s="436" t="str">
        <f t="shared" si="1150"/>
        <v>DC2TT23-DC-1</v>
      </c>
      <c r="M5645" s="436" t="str">
        <f t="shared" si="1151"/>
        <v/>
      </c>
      <c r="N5645" s="437" t="e">
        <f t="shared" si="1157"/>
        <v>#VALUE!</v>
      </c>
      <c r="O5645" s="437"/>
      <c r="P5645" s="430" t="str">
        <f t="shared" si="1152"/>
        <v/>
      </c>
      <c r="U5645" s="177">
        <v>11</v>
      </c>
      <c r="V5645" s="177" t="s">
        <v>4871</v>
      </c>
      <c r="W5645" s="177" t="s">
        <v>2837</v>
      </c>
      <c r="X5645" s="177" t="s">
        <v>2996</v>
      </c>
      <c r="Y5645" s="177" t="s">
        <v>5984</v>
      </c>
      <c r="Z5645" s="177" t="s">
        <v>5975</v>
      </c>
      <c r="AA5645" s="525" t="s">
        <v>5985</v>
      </c>
      <c r="AB5645" s="399" t="str">
        <f t="shared" si="1153"/>
        <v>DC2TT23</v>
      </c>
      <c r="AC5645" s="399" t="str">
        <f t="shared" si="1154"/>
        <v>DC2TT23-DC</v>
      </c>
      <c r="AD5645" t="str">
        <f>Y5645&amp;"-"&amp;VLOOKUP(AC5645,'LICH THI'!C:AA,9,0)</f>
        <v>65DCHT24059-42482</v>
      </c>
      <c r="AE5645">
        <f t="shared" si="1155"/>
        <v>1</v>
      </c>
    </row>
    <row r="5646" spans="1:31" x14ac:dyDescent="0.25">
      <c r="A5646" s="436" t="str">
        <f t="shared" si="1145"/>
        <v>DC2TT35-DC-1</v>
      </c>
      <c r="B5646" s="436">
        <f>COUNTIF(AC$4:AC5646,AC5646)</f>
        <v>1</v>
      </c>
      <c r="C5646" s="436" t="str">
        <f t="shared" si="1146"/>
        <v>DC2TT35-DC</v>
      </c>
      <c r="D5646" s="436">
        <f>VLOOKUP(C5646,'LICH THI'!C:AA,12,0)</f>
        <v>19</v>
      </c>
      <c r="E5646" s="436">
        <f>VLOOKUP(C5646,'LICH THI'!C:AA,13,0)</f>
        <v>0</v>
      </c>
      <c r="F5646" s="436" t="str">
        <f t="shared" si="1156"/>
        <v/>
      </c>
      <c r="G5646" s="436" t="str">
        <f>VLOOKUP(C5646,'LICH THI'!C:AA,14,0)</f>
        <v/>
      </c>
      <c r="H5646" s="436" t="str">
        <f t="shared" si="1147"/>
        <v/>
      </c>
      <c r="I5646" s="436" t="str">
        <f t="shared" si="1148"/>
        <v>Nguyễn Đăng An</v>
      </c>
      <c r="J5646" s="436"/>
      <c r="K5646" s="436">
        <f t="shared" si="1149"/>
        <v>1</v>
      </c>
      <c r="L5646" s="436" t="str">
        <f t="shared" si="1150"/>
        <v>DC2TT35-DC-1</v>
      </c>
      <c r="M5646" s="436" t="str">
        <f t="shared" si="1151"/>
        <v/>
      </c>
      <c r="N5646" s="437" t="e">
        <f t="shared" si="1157"/>
        <v>#VALUE!</v>
      </c>
      <c r="O5646" s="437"/>
      <c r="P5646" s="430" t="str">
        <f t="shared" si="1152"/>
        <v/>
      </c>
      <c r="U5646" s="177">
        <v>19</v>
      </c>
      <c r="V5646" s="177" t="s">
        <v>3415</v>
      </c>
      <c r="W5646" s="177" t="s">
        <v>2875</v>
      </c>
      <c r="X5646" s="177" t="s">
        <v>3492</v>
      </c>
      <c r="Y5646" s="177" t="s">
        <v>7250</v>
      </c>
      <c r="Z5646" s="177" t="s">
        <v>7247</v>
      </c>
      <c r="AA5646" s="525" t="s">
        <v>7251</v>
      </c>
      <c r="AB5646" s="399" t="str">
        <f t="shared" si="1153"/>
        <v>DC2TT35</v>
      </c>
      <c r="AC5646" s="399" t="str">
        <f t="shared" si="1154"/>
        <v>DC2TT35-DC</v>
      </c>
      <c r="AD5646" t="str">
        <f>Y5646&amp;"-"&amp;VLOOKUP(AC5646,'LICH THI'!C:AA,9,0)</f>
        <v>64DCTH3184-42483</v>
      </c>
      <c r="AE5646">
        <f t="shared" si="1155"/>
        <v>1</v>
      </c>
    </row>
    <row r="5647" spans="1:31" x14ac:dyDescent="0.25">
      <c r="A5647" s="436" t="str">
        <f t="shared" si="1145"/>
        <v>DC2TT35-DC-2</v>
      </c>
      <c r="B5647" s="436">
        <f>COUNTIF(AC$4:AC5647,AC5647)</f>
        <v>2</v>
      </c>
      <c r="C5647" s="436" t="str">
        <f t="shared" si="1146"/>
        <v>DC2TT35-DC</v>
      </c>
      <c r="D5647" s="436">
        <f>VLOOKUP(C5647,'LICH THI'!C:AA,12,0)</f>
        <v>19</v>
      </c>
      <c r="E5647" s="436">
        <f>VLOOKUP(C5647,'LICH THI'!C:AA,13,0)</f>
        <v>0</v>
      </c>
      <c r="F5647" s="436" t="str">
        <f t="shared" si="1156"/>
        <v/>
      </c>
      <c r="G5647" s="436" t="str">
        <f>VLOOKUP(C5647,'LICH THI'!C:AA,14,0)</f>
        <v/>
      </c>
      <c r="H5647" s="436" t="str">
        <f t="shared" si="1147"/>
        <v/>
      </c>
      <c r="I5647" s="436" t="str">
        <f t="shared" si="1148"/>
        <v>Trần Tuấn Anh</v>
      </c>
      <c r="J5647" s="436"/>
      <c r="K5647" s="436">
        <f t="shared" si="1149"/>
        <v>1</v>
      </c>
      <c r="L5647" s="436" t="str">
        <f t="shared" si="1150"/>
        <v>DC2TT35-DC-1</v>
      </c>
      <c r="M5647" s="436" t="str">
        <f t="shared" si="1151"/>
        <v/>
      </c>
      <c r="N5647" s="437" t="e">
        <f t="shared" si="1157"/>
        <v>#VALUE!</v>
      </c>
      <c r="O5647" s="437"/>
      <c r="P5647" s="430" t="str">
        <f t="shared" si="1152"/>
        <v/>
      </c>
      <c r="U5647" s="177">
        <v>10</v>
      </c>
      <c r="V5647" s="177" t="s">
        <v>3341</v>
      </c>
      <c r="W5647" s="177" t="s">
        <v>4730</v>
      </c>
      <c r="X5647" s="177" t="s">
        <v>2611</v>
      </c>
      <c r="Y5647" s="177" t="s">
        <v>4731</v>
      </c>
      <c r="Z5647" s="177" t="s">
        <v>7247</v>
      </c>
      <c r="AA5647" s="525" t="s">
        <v>2867</v>
      </c>
      <c r="AB5647" s="399" t="str">
        <f t="shared" si="1153"/>
        <v>DC2TT35</v>
      </c>
      <c r="AC5647" s="399" t="str">
        <f t="shared" si="1154"/>
        <v>DC2TT35-DC</v>
      </c>
      <c r="AD5647" t="str">
        <f>Y5647&amp;"-"&amp;VLOOKUP(AC5647,'LICH THI'!C:AA,9,0)</f>
        <v>64DCDT3143-42483</v>
      </c>
      <c r="AE5647">
        <f t="shared" si="1155"/>
        <v>1</v>
      </c>
    </row>
    <row r="5648" spans="1:31" x14ac:dyDescent="0.25">
      <c r="A5648" s="436" t="str">
        <f t="shared" si="1145"/>
        <v>DC2TT35-DC-3</v>
      </c>
      <c r="B5648" s="436">
        <f>COUNTIF(AC$4:AC5648,AC5648)</f>
        <v>3</v>
      </c>
      <c r="C5648" s="436" t="str">
        <f t="shared" si="1146"/>
        <v>DC2TT35-DC</v>
      </c>
      <c r="D5648" s="436">
        <f>VLOOKUP(C5648,'LICH THI'!C:AA,12,0)</f>
        <v>19</v>
      </c>
      <c r="E5648" s="436">
        <f>VLOOKUP(C5648,'LICH THI'!C:AA,13,0)</f>
        <v>0</v>
      </c>
      <c r="F5648" s="436" t="str">
        <f t="shared" si="1156"/>
        <v/>
      </c>
      <c r="G5648" s="436" t="str">
        <f>VLOOKUP(C5648,'LICH THI'!C:AA,14,0)</f>
        <v/>
      </c>
      <c r="H5648" s="436" t="str">
        <f t="shared" si="1147"/>
        <v/>
      </c>
      <c r="I5648" s="436" t="str">
        <f t="shared" si="1148"/>
        <v>Nguyễn Hữu Cảnh</v>
      </c>
      <c r="J5648" s="436"/>
      <c r="K5648" s="436">
        <f t="shared" si="1149"/>
        <v>1</v>
      </c>
      <c r="L5648" s="436" t="str">
        <f t="shared" si="1150"/>
        <v>DC2TT35-DC-1</v>
      </c>
      <c r="M5648" s="436" t="str">
        <f t="shared" si="1151"/>
        <v/>
      </c>
      <c r="N5648" s="437" t="e">
        <f t="shared" si="1157"/>
        <v>#VALUE!</v>
      </c>
      <c r="O5648" s="437"/>
      <c r="P5648" s="430" t="str">
        <f t="shared" si="1152"/>
        <v/>
      </c>
      <c r="U5648" s="177">
        <v>6</v>
      </c>
      <c r="V5648" s="177" t="s">
        <v>3325</v>
      </c>
      <c r="W5648" s="177" t="s">
        <v>3326</v>
      </c>
      <c r="X5648" s="177" t="s">
        <v>3327</v>
      </c>
      <c r="Y5648" s="177" t="s">
        <v>3328</v>
      </c>
      <c r="Z5648" s="177" t="s">
        <v>7247</v>
      </c>
      <c r="AA5648" s="525" t="s">
        <v>3329</v>
      </c>
      <c r="AB5648" s="399" t="str">
        <f t="shared" si="1153"/>
        <v>DC2TT35</v>
      </c>
      <c r="AC5648" s="399" t="str">
        <f t="shared" si="1154"/>
        <v>DC2TT35-DC</v>
      </c>
      <c r="AD5648" t="str">
        <f>Y5648&amp;"-"&amp;VLOOKUP(AC5648,'LICH THI'!C:AA,9,0)</f>
        <v>64DCDT3136-42483</v>
      </c>
      <c r="AE5648">
        <f t="shared" si="1155"/>
        <v>1</v>
      </c>
    </row>
    <row r="5649" spans="1:31" x14ac:dyDescent="0.25">
      <c r="A5649" s="436" t="str">
        <f t="shared" si="1145"/>
        <v>DC2TT35-DC-4</v>
      </c>
      <c r="B5649" s="436">
        <f>COUNTIF(AC$4:AC5649,AC5649)</f>
        <v>4</v>
      </c>
      <c r="C5649" s="436" t="str">
        <f t="shared" si="1146"/>
        <v>DC2TT35-DC</v>
      </c>
      <c r="D5649" s="436">
        <f>VLOOKUP(C5649,'LICH THI'!C:AA,12,0)</f>
        <v>19</v>
      </c>
      <c r="E5649" s="436">
        <f>VLOOKUP(C5649,'LICH THI'!C:AA,13,0)</f>
        <v>0</v>
      </c>
      <c r="F5649" s="436" t="str">
        <f t="shared" si="1156"/>
        <v/>
      </c>
      <c r="G5649" s="436" t="str">
        <f>VLOOKUP(C5649,'LICH THI'!C:AA,14,0)</f>
        <v/>
      </c>
      <c r="H5649" s="436" t="str">
        <f t="shared" si="1147"/>
        <v/>
      </c>
      <c r="I5649" s="436" t="str">
        <f t="shared" si="1148"/>
        <v>Phạm Danh Đăng</v>
      </c>
      <c r="J5649" s="436"/>
      <c r="K5649" s="436">
        <f t="shared" si="1149"/>
        <v>1</v>
      </c>
      <c r="L5649" s="436" t="str">
        <f t="shared" si="1150"/>
        <v>DC2TT35-DC-1</v>
      </c>
      <c r="M5649" s="436" t="str">
        <f t="shared" si="1151"/>
        <v/>
      </c>
      <c r="N5649" s="437" t="e">
        <f t="shared" si="1157"/>
        <v>#VALUE!</v>
      </c>
      <c r="O5649" s="437"/>
      <c r="P5649" s="430" t="str">
        <f t="shared" si="1152"/>
        <v/>
      </c>
      <c r="U5649" s="177">
        <v>1</v>
      </c>
      <c r="V5649" s="177" t="s">
        <v>3308</v>
      </c>
      <c r="W5649" s="177" t="s">
        <v>5510</v>
      </c>
      <c r="X5649" s="177" t="s">
        <v>5511</v>
      </c>
      <c r="Y5649" s="177" t="s">
        <v>5512</v>
      </c>
      <c r="Z5649" s="177" t="s">
        <v>7247</v>
      </c>
      <c r="AA5649" s="525" t="s">
        <v>5381</v>
      </c>
      <c r="AB5649" s="399" t="str">
        <f t="shared" si="1153"/>
        <v>DC2TT35</v>
      </c>
      <c r="AC5649" s="399" t="str">
        <f t="shared" si="1154"/>
        <v>DC2TT35-DC</v>
      </c>
      <c r="AD5649" t="str">
        <f>Y5649&amp;"-"&amp;VLOOKUP(AC5649,'LICH THI'!C:AA,9,0)</f>
        <v>64DCDT3038-42483</v>
      </c>
      <c r="AE5649">
        <f t="shared" si="1155"/>
        <v>1</v>
      </c>
    </row>
    <row r="5650" spans="1:31" x14ac:dyDescent="0.25">
      <c r="A5650" s="436" t="str">
        <f t="shared" si="1145"/>
        <v>DC2TT35-DC-5</v>
      </c>
      <c r="B5650" s="436">
        <f>COUNTIF(AC$4:AC5650,AC5650)</f>
        <v>5</v>
      </c>
      <c r="C5650" s="436" t="str">
        <f t="shared" si="1146"/>
        <v>DC2TT35-DC</v>
      </c>
      <c r="D5650" s="436">
        <f>VLOOKUP(C5650,'LICH THI'!C:AA,12,0)</f>
        <v>19</v>
      </c>
      <c r="E5650" s="436">
        <f>VLOOKUP(C5650,'LICH THI'!C:AA,13,0)</f>
        <v>0</v>
      </c>
      <c r="F5650" s="436" t="str">
        <f t="shared" si="1156"/>
        <v/>
      </c>
      <c r="G5650" s="436" t="str">
        <f>VLOOKUP(C5650,'LICH THI'!C:AA,14,0)</f>
        <v/>
      </c>
      <c r="H5650" s="436" t="str">
        <f t="shared" si="1147"/>
        <v/>
      </c>
      <c r="I5650" s="436" t="str">
        <f t="shared" si="1148"/>
        <v>Trần Ngọc Hà</v>
      </c>
      <c r="J5650" s="436"/>
      <c r="K5650" s="436">
        <f t="shared" si="1149"/>
        <v>1</v>
      </c>
      <c r="L5650" s="436" t="str">
        <f t="shared" si="1150"/>
        <v>DC2TT35-DC-1</v>
      </c>
      <c r="M5650" s="436" t="str">
        <f t="shared" si="1151"/>
        <v/>
      </c>
      <c r="N5650" s="437" t="e">
        <f t="shared" si="1157"/>
        <v>#VALUE!</v>
      </c>
      <c r="O5650" s="437"/>
      <c r="P5650" s="430" t="str">
        <f t="shared" si="1152"/>
        <v/>
      </c>
      <c r="U5650" s="177">
        <v>7</v>
      </c>
      <c r="V5650" s="177" t="s">
        <v>3325</v>
      </c>
      <c r="W5650" s="177" t="s">
        <v>3957</v>
      </c>
      <c r="X5650" s="177" t="s">
        <v>3163</v>
      </c>
      <c r="Y5650" s="177" t="s">
        <v>6516</v>
      </c>
      <c r="Z5650" s="177" t="s">
        <v>7247</v>
      </c>
      <c r="AA5650" s="525" t="s">
        <v>4818</v>
      </c>
      <c r="AB5650" s="399" t="str">
        <f t="shared" si="1153"/>
        <v>DC2TT35</v>
      </c>
      <c r="AC5650" s="399" t="str">
        <f t="shared" si="1154"/>
        <v>DC2TT35-DC</v>
      </c>
      <c r="AD5650" t="str">
        <f>Y5650&amp;"-"&amp;VLOOKUP(AC5650,'LICH THI'!C:AA,9,0)</f>
        <v>64DCDT3080-42483</v>
      </c>
      <c r="AE5650">
        <f t="shared" si="1155"/>
        <v>1</v>
      </c>
    </row>
    <row r="5651" spans="1:31" x14ac:dyDescent="0.25">
      <c r="A5651" s="436" t="str">
        <f t="shared" si="1145"/>
        <v>DC2TT35-DC-6</v>
      </c>
      <c r="B5651" s="436">
        <f>COUNTIF(AC$4:AC5651,AC5651)</f>
        <v>6</v>
      </c>
      <c r="C5651" s="436" t="str">
        <f t="shared" si="1146"/>
        <v>DC2TT35-DC</v>
      </c>
      <c r="D5651" s="436">
        <f>VLOOKUP(C5651,'LICH THI'!C:AA,12,0)</f>
        <v>19</v>
      </c>
      <c r="E5651" s="436">
        <f>VLOOKUP(C5651,'LICH THI'!C:AA,13,0)</f>
        <v>0</v>
      </c>
      <c r="F5651" s="436" t="str">
        <f t="shared" si="1156"/>
        <v/>
      </c>
      <c r="G5651" s="436" t="str">
        <f>VLOOKUP(C5651,'LICH THI'!C:AA,14,0)</f>
        <v/>
      </c>
      <c r="H5651" s="436" t="str">
        <f t="shared" si="1147"/>
        <v/>
      </c>
      <c r="I5651" s="436" t="str">
        <f t="shared" si="1148"/>
        <v>Nguyễn Quang Hóa</v>
      </c>
      <c r="J5651" s="436"/>
      <c r="K5651" s="436">
        <f t="shared" si="1149"/>
        <v>1</v>
      </c>
      <c r="L5651" s="436" t="str">
        <f t="shared" si="1150"/>
        <v>DC2TT35-DC-1</v>
      </c>
      <c r="M5651" s="436" t="str">
        <f t="shared" si="1151"/>
        <v/>
      </c>
      <c r="N5651" s="437" t="e">
        <f t="shared" si="1157"/>
        <v>#VALUE!</v>
      </c>
      <c r="O5651" s="437"/>
      <c r="P5651" s="430" t="str">
        <f t="shared" si="1152"/>
        <v/>
      </c>
      <c r="U5651" s="177">
        <v>8</v>
      </c>
      <c r="V5651" s="177" t="s">
        <v>3325</v>
      </c>
      <c r="W5651" s="177" t="s">
        <v>3032</v>
      </c>
      <c r="X5651" s="177" t="s">
        <v>3787</v>
      </c>
      <c r="Y5651" s="177" t="s">
        <v>3788</v>
      </c>
      <c r="Z5651" s="177" t="s">
        <v>7247</v>
      </c>
      <c r="AA5651" s="525" t="s">
        <v>2861</v>
      </c>
      <c r="AB5651" s="399" t="str">
        <f t="shared" si="1153"/>
        <v>DC2TT35</v>
      </c>
      <c r="AC5651" s="399" t="str">
        <f t="shared" si="1154"/>
        <v>DC2TT35-DC</v>
      </c>
      <c r="AD5651" t="str">
        <f>Y5651&amp;"-"&amp;VLOOKUP(AC5651,'LICH THI'!C:AA,9,0)</f>
        <v>64DCDT3088-42483</v>
      </c>
      <c r="AE5651">
        <f t="shared" si="1155"/>
        <v>1</v>
      </c>
    </row>
    <row r="5652" spans="1:31" x14ac:dyDescent="0.25">
      <c r="A5652" s="436" t="str">
        <f t="shared" si="1145"/>
        <v>DC2TT35-DC-7</v>
      </c>
      <c r="B5652" s="436">
        <f>COUNTIF(AC$4:AC5652,AC5652)</f>
        <v>7</v>
      </c>
      <c r="C5652" s="436" t="str">
        <f t="shared" si="1146"/>
        <v>DC2TT35-DC</v>
      </c>
      <c r="D5652" s="436">
        <f>VLOOKUP(C5652,'LICH THI'!C:AA,12,0)</f>
        <v>19</v>
      </c>
      <c r="E5652" s="436">
        <f>VLOOKUP(C5652,'LICH THI'!C:AA,13,0)</f>
        <v>0</v>
      </c>
      <c r="F5652" s="436" t="str">
        <f t="shared" si="1156"/>
        <v/>
      </c>
      <c r="G5652" s="436" t="str">
        <f>VLOOKUP(C5652,'LICH THI'!C:AA,14,0)</f>
        <v/>
      </c>
      <c r="H5652" s="436" t="str">
        <f t="shared" si="1147"/>
        <v/>
      </c>
      <c r="I5652" s="436" t="str">
        <f t="shared" si="1148"/>
        <v>Phạm Xuân Huỳnh</v>
      </c>
      <c r="J5652" s="436"/>
      <c r="K5652" s="436">
        <f t="shared" si="1149"/>
        <v>1</v>
      </c>
      <c r="L5652" s="436" t="str">
        <f t="shared" si="1150"/>
        <v>DC2TT35-DC-1</v>
      </c>
      <c r="M5652" s="436" t="str">
        <f t="shared" si="1151"/>
        <v/>
      </c>
      <c r="N5652" s="437" t="e">
        <f t="shared" si="1157"/>
        <v>#VALUE!</v>
      </c>
      <c r="O5652" s="437"/>
      <c r="P5652" s="430" t="str">
        <f t="shared" si="1152"/>
        <v/>
      </c>
      <c r="U5652" s="177">
        <v>11</v>
      </c>
      <c r="V5652" s="177" t="s">
        <v>3341</v>
      </c>
      <c r="W5652" s="177" t="s">
        <v>3003</v>
      </c>
      <c r="X5652" s="177" t="s">
        <v>2838</v>
      </c>
      <c r="Y5652" s="177" t="s">
        <v>5883</v>
      </c>
      <c r="Z5652" s="177" t="s">
        <v>7247</v>
      </c>
      <c r="AA5652" s="525" t="s">
        <v>5884</v>
      </c>
      <c r="AB5652" s="399" t="str">
        <f t="shared" si="1153"/>
        <v>DC2TT35</v>
      </c>
      <c r="AC5652" s="399" t="str">
        <f t="shared" si="1154"/>
        <v>DC2TT35-DC</v>
      </c>
      <c r="AD5652" t="str">
        <f>Y5652&amp;"-"&amp;VLOOKUP(AC5652,'LICH THI'!C:AA,9,0)</f>
        <v>64DCDT3179-42483</v>
      </c>
      <c r="AE5652">
        <f t="shared" si="1155"/>
        <v>1</v>
      </c>
    </row>
    <row r="5653" spans="1:31" x14ac:dyDescent="0.25">
      <c r="A5653" s="436" t="str">
        <f t="shared" si="1145"/>
        <v>DC2TT35-DC-8</v>
      </c>
      <c r="B5653" s="436">
        <f>COUNTIF(AC$4:AC5653,AC5653)</f>
        <v>8</v>
      </c>
      <c r="C5653" s="436" t="str">
        <f t="shared" si="1146"/>
        <v>DC2TT35-DC</v>
      </c>
      <c r="D5653" s="436">
        <f>VLOOKUP(C5653,'LICH THI'!C:AA,12,0)</f>
        <v>19</v>
      </c>
      <c r="E5653" s="436">
        <f>VLOOKUP(C5653,'LICH THI'!C:AA,13,0)</f>
        <v>0</v>
      </c>
      <c r="F5653" s="436" t="str">
        <f t="shared" si="1156"/>
        <v/>
      </c>
      <c r="G5653" s="436" t="str">
        <f>VLOOKUP(C5653,'LICH THI'!C:AA,14,0)</f>
        <v/>
      </c>
      <c r="H5653" s="436" t="str">
        <f t="shared" si="1147"/>
        <v/>
      </c>
      <c r="I5653" s="436" t="str">
        <f t="shared" si="1148"/>
        <v>Nguyễn Thị Hường</v>
      </c>
      <c r="J5653" s="436"/>
      <c r="K5653" s="436">
        <f t="shared" si="1149"/>
        <v>1</v>
      </c>
      <c r="L5653" s="436" t="str">
        <f t="shared" si="1150"/>
        <v>DC2TT35-DC-1</v>
      </c>
      <c r="M5653" s="436" t="str">
        <f t="shared" si="1151"/>
        <v/>
      </c>
      <c r="N5653" s="437" t="e">
        <f t="shared" si="1157"/>
        <v>#VALUE!</v>
      </c>
      <c r="O5653" s="437"/>
      <c r="P5653" s="430" t="str">
        <f t="shared" si="1152"/>
        <v/>
      </c>
      <c r="U5653" s="177">
        <v>2</v>
      </c>
      <c r="V5653" s="177" t="s">
        <v>3308</v>
      </c>
      <c r="W5653" s="177" t="s">
        <v>2619</v>
      </c>
      <c r="X5653" s="177" t="s">
        <v>4527</v>
      </c>
      <c r="Y5653" s="177" t="s">
        <v>6514</v>
      </c>
      <c r="Z5653" s="177" t="s">
        <v>7247</v>
      </c>
      <c r="AA5653" s="525" t="s">
        <v>6515</v>
      </c>
      <c r="AB5653" s="399" t="str">
        <f t="shared" si="1153"/>
        <v>DC2TT35</v>
      </c>
      <c r="AC5653" s="399" t="str">
        <f t="shared" si="1154"/>
        <v>DC2TT35-DC</v>
      </c>
      <c r="AD5653" t="str">
        <f>Y5653&amp;"-"&amp;VLOOKUP(AC5653,'LICH THI'!C:AA,9,0)</f>
        <v>64DCDT3061-42483</v>
      </c>
      <c r="AE5653">
        <f t="shared" si="1155"/>
        <v>1</v>
      </c>
    </row>
    <row r="5654" spans="1:31" x14ac:dyDescent="0.25">
      <c r="A5654" s="436" t="str">
        <f t="shared" si="1145"/>
        <v>DC2TT35-DC-9</v>
      </c>
      <c r="B5654" s="436">
        <f>COUNTIF(AC$4:AC5654,AC5654)</f>
        <v>9</v>
      </c>
      <c r="C5654" s="436" t="str">
        <f t="shared" si="1146"/>
        <v>DC2TT35-DC</v>
      </c>
      <c r="D5654" s="436">
        <f>VLOOKUP(C5654,'LICH THI'!C:AA,12,0)</f>
        <v>19</v>
      </c>
      <c r="E5654" s="436">
        <f>VLOOKUP(C5654,'LICH THI'!C:AA,13,0)</f>
        <v>0</v>
      </c>
      <c r="F5654" s="436" t="str">
        <f t="shared" si="1156"/>
        <v/>
      </c>
      <c r="G5654" s="436" t="str">
        <f>VLOOKUP(C5654,'LICH THI'!C:AA,14,0)</f>
        <v/>
      </c>
      <c r="H5654" s="436" t="str">
        <f t="shared" si="1147"/>
        <v/>
      </c>
      <c r="I5654" s="436" t="str">
        <f t="shared" si="1148"/>
        <v>Nguyễn Nhật Linh</v>
      </c>
      <c r="J5654" s="436"/>
      <c r="K5654" s="436">
        <f t="shared" si="1149"/>
        <v>1</v>
      </c>
      <c r="L5654" s="436" t="str">
        <f t="shared" si="1150"/>
        <v>DC2TT35-DC-1</v>
      </c>
      <c r="M5654" s="436" t="str">
        <f t="shared" si="1151"/>
        <v/>
      </c>
      <c r="N5654" s="437" t="e">
        <f t="shared" si="1157"/>
        <v>#VALUE!</v>
      </c>
      <c r="O5654" s="437"/>
      <c r="P5654" s="430" t="str">
        <f t="shared" si="1152"/>
        <v/>
      </c>
      <c r="U5654" s="177">
        <v>3</v>
      </c>
      <c r="V5654" s="177" t="s">
        <v>3308</v>
      </c>
      <c r="W5654" s="177" t="s">
        <v>3225</v>
      </c>
      <c r="X5654" s="177" t="s">
        <v>2670</v>
      </c>
      <c r="Y5654" s="177" t="s">
        <v>6428</v>
      </c>
      <c r="Z5654" s="177" t="s">
        <v>7247</v>
      </c>
      <c r="AA5654" s="525" t="s">
        <v>5929</v>
      </c>
      <c r="AB5654" s="399" t="str">
        <f t="shared" si="1153"/>
        <v>DC2TT35</v>
      </c>
      <c r="AC5654" s="399" t="str">
        <f t="shared" si="1154"/>
        <v>DC2TT35-DC</v>
      </c>
      <c r="AD5654" t="str">
        <f>Y5654&amp;"-"&amp;VLOOKUP(AC5654,'LICH THI'!C:AA,9,0)</f>
        <v>64DCDT3026-42483</v>
      </c>
      <c r="AE5654">
        <f t="shared" si="1155"/>
        <v>1</v>
      </c>
    </row>
    <row r="5655" spans="1:31" x14ac:dyDescent="0.25">
      <c r="A5655" s="436" t="str">
        <f t="shared" si="1145"/>
        <v>DC2TT35-DC-10</v>
      </c>
      <c r="B5655" s="436">
        <f>COUNTIF(AC$4:AC5655,AC5655)</f>
        <v>10</v>
      </c>
      <c r="C5655" s="436" t="str">
        <f t="shared" si="1146"/>
        <v>DC2TT35-DC</v>
      </c>
      <c r="D5655" s="436">
        <f>VLOOKUP(C5655,'LICH THI'!C:AA,12,0)</f>
        <v>19</v>
      </c>
      <c r="E5655" s="436">
        <f>VLOOKUP(C5655,'LICH THI'!C:AA,13,0)</f>
        <v>0</v>
      </c>
      <c r="F5655" s="436" t="str">
        <f t="shared" si="1156"/>
        <v/>
      </c>
      <c r="G5655" s="436" t="str">
        <f>VLOOKUP(C5655,'LICH THI'!C:AA,14,0)</f>
        <v/>
      </c>
      <c r="H5655" s="436" t="str">
        <f t="shared" si="1147"/>
        <v/>
      </c>
      <c r="I5655" s="436" t="str">
        <f t="shared" si="1148"/>
        <v>Lê Văn Mạnh</v>
      </c>
      <c r="J5655" s="436"/>
      <c r="K5655" s="436">
        <f t="shared" si="1149"/>
        <v>1</v>
      </c>
      <c r="L5655" s="436" t="str">
        <f t="shared" si="1150"/>
        <v>DC2TT35-DC-1</v>
      </c>
      <c r="M5655" s="436" t="str">
        <f t="shared" si="1151"/>
        <v/>
      </c>
      <c r="N5655" s="437" t="e">
        <f t="shared" si="1157"/>
        <v>#VALUE!</v>
      </c>
      <c r="O5655" s="437"/>
      <c r="P5655" s="430" t="str">
        <f t="shared" si="1152"/>
        <v/>
      </c>
      <c r="U5655" s="177">
        <v>9</v>
      </c>
      <c r="V5655" s="177" t="s">
        <v>3325</v>
      </c>
      <c r="W5655" s="177" t="s">
        <v>2604</v>
      </c>
      <c r="X5655" s="177" t="s">
        <v>2930</v>
      </c>
      <c r="Y5655" s="177" t="s">
        <v>5526</v>
      </c>
      <c r="Z5655" s="177" t="s">
        <v>7247</v>
      </c>
      <c r="AA5655" s="525" t="s">
        <v>3916</v>
      </c>
      <c r="AB5655" s="399" t="str">
        <f t="shared" si="1153"/>
        <v>DC2TT35</v>
      </c>
      <c r="AC5655" s="399" t="str">
        <f t="shared" si="1154"/>
        <v>DC2TT35-DC</v>
      </c>
      <c r="AD5655" t="str">
        <f>Y5655&amp;"-"&amp;VLOOKUP(AC5655,'LICH THI'!C:AA,9,0)</f>
        <v>64DCDT3083-42483</v>
      </c>
      <c r="AE5655">
        <f t="shared" si="1155"/>
        <v>1</v>
      </c>
    </row>
    <row r="5656" spans="1:31" x14ac:dyDescent="0.25">
      <c r="A5656" s="436" t="str">
        <f t="shared" si="1145"/>
        <v>DC2TT35-DC-11</v>
      </c>
      <c r="B5656" s="436">
        <f>COUNTIF(AC$4:AC5656,AC5656)</f>
        <v>11</v>
      </c>
      <c r="C5656" s="436" t="str">
        <f t="shared" si="1146"/>
        <v>DC2TT35-DC</v>
      </c>
      <c r="D5656" s="436">
        <f>VLOOKUP(C5656,'LICH THI'!C:AA,12,0)</f>
        <v>19</v>
      </c>
      <c r="E5656" s="436">
        <f>VLOOKUP(C5656,'LICH THI'!C:AA,13,0)</f>
        <v>0</v>
      </c>
      <c r="F5656" s="436" t="str">
        <f t="shared" si="1156"/>
        <v/>
      </c>
      <c r="G5656" s="436" t="str">
        <f>VLOOKUP(C5656,'LICH THI'!C:AA,14,0)</f>
        <v/>
      </c>
      <c r="H5656" s="436" t="str">
        <f t="shared" si="1147"/>
        <v/>
      </c>
      <c r="I5656" s="436" t="str">
        <f t="shared" si="1148"/>
        <v>Phan Bảo Minh</v>
      </c>
      <c r="J5656" s="436"/>
      <c r="K5656" s="436">
        <f t="shared" si="1149"/>
        <v>1</v>
      </c>
      <c r="L5656" s="436" t="str">
        <f t="shared" si="1150"/>
        <v>DC2TT35-DC-1</v>
      </c>
      <c r="M5656" s="436" t="str">
        <f t="shared" si="1151"/>
        <v/>
      </c>
      <c r="N5656" s="437" t="e">
        <f t="shared" si="1157"/>
        <v>#VALUE!</v>
      </c>
      <c r="O5656" s="437"/>
      <c r="P5656" s="430" t="str">
        <f t="shared" si="1152"/>
        <v/>
      </c>
      <c r="U5656" s="177">
        <v>12</v>
      </c>
      <c r="V5656" s="177" t="s">
        <v>3341</v>
      </c>
      <c r="W5656" s="177" t="s">
        <v>5543</v>
      </c>
      <c r="X5656" s="177" t="s">
        <v>2713</v>
      </c>
      <c r="Y5656" s="177" t="s">
        <v>5544</v>
      </c>
      <c r="Z5656" s="177" t="s">
        <v>7247</v>
      </c>
      <c r="AA5656" s="525" t="s">
        <v>2902</v>
      </c>
      <c r="AB5656" s="399" t="str">
        <f t="shared" si="1153"/>
        <v>DC2TT35</v>
      </c>
      <c r="AC5656" s="399" t="str">
        <f t="shared" si="1154"/>
        <v>DC2TT35-DC</v>
      </c>
      <c r="AD5656" t="str">
        <f>Y5656&amp;"-"&amp;VLOOKUP(AC5656,'LICH THI'!C:AA,9,0)</f>
        <v>64DCDT3171-42483</v>
      </c>
      <c r="AE5656">
        <f t="shared" si="1155"/>
        <v>1</v>
      </c>
    </row>
    <row r="5657" spans="1:31" x14ac:dyDescent="0.25">
      <c r="A5657" s="436" t="str">
        <f t="shared" si="1145"/>
        <v>DC2TT35-DC-12</v>
      </c>
      <c r="B5657" s="436">
        <f>COUNTIF(AC$4:AC5657,AC5657)</f>
        <v>12</v>
      </c>
      <c r="C5657" s="436" t="str">
        <f t="shared" si="1146"/>
        <v>DC2TT35-DC</v>
      </c>
      <c r="D5657" s="436">
        <f>VLOOKUP(C5657,'LICH THI'!C:AA,12,0)</f>
        <v>19</v>
      </c>
      <c r="E5657" s="436">
        <f>VLOOKUP(C5657,'LICH THI'!C:AA,13,0)</f>
        <v>0</v>
      </c>
      <c r="F5657" s="436" t="str">
        <f t="shared" si="1156"/>
        <v/>
      </c>
      <c r="G5657" s="436" t="str">
        <f>VLOOKUP(C5657,'LICH THI'!C:AA,14,0)</f>
        <v/>
      </c>
      <c r="H5657" s="436" t="str">
        <f t="shared" si="1147"/>
        <v/>
      </c>
      <c r="I5657" s="436" t="str">
        <f t="shared" si="1148"/>
        <v>Hồ Thị Nga</v>
      </c>
      <c r="J5657" s="436"/>
      <c r="K5657" s="436">
        <f t="shared" si="1149"/>
        <v>1</v>
      </c>
      <c r="L5657" s="436" t="str">
        <f t="shared" si="1150"/>
        <v>DC2TT35-DC-1</v>
      </c>
      <c r="M5657" s="436" t="str">
        <f t="shared" si="1151"/>
        <v/>
      </c>
      <c r="N5657" s="437" t="e">
        <f t="shared" si="1157"/>
        <v>#VALUE!</v>
      </c>
      <c r="O5657" s="437"/>
      <c r="P5657" s="430" t="str">
        <f t="shared" si="1152"/>
        <v/>
      </c>
      <c r="U5657" s="177">
        <v>4</v>
      </c>
      <c r="V5657" s="177" t="s">
        <v>3308</v>
      </c>
      <c r="W5657" s="177" t="s">
        <v>4722</v>
      </c>
      <c r="X5657" s="177" t="s">
        <v>2676</v>
      </c>
      <c r="Y5657" s="177" t="s">
        <v>4723</v>
      </c>
      <c r="Z5657" s="177" t="s">
        <v>7247</v>
      </c>
      <c r="AA5657" s="525" t="s">
        <v>4724</v>
      </c>
      <c r="AB5657" s="399" t="str">
        <f t="shared" si="1153"/>
        <v>DC2TT35</v>
      </c>
      <c r="AC5657" s="399" t="str">
        <f t="shared" si="1154"/>
        <v>DC2TT35-DC</v>
      </c>
      <c r="AD5657" t="str">
        <f>Y5657&amp;"-"&amp;VLOOKUP(AC5657,'LICH THI'!C:AA,9,0)</f>
        <v>64DCDT3007-42483</v>
      </c>
      <c r="AE5657">
        <f t="shared" si="1155"/>
        <v>1</v>
      </c>
    </row>
    <row r="5658" spans="1:31" x14ac:dyDescent="0.25">
      <c r="A5658" s="436" t="str">
        <f t="shared" si="1145"/>
        <v>DC2TT35-DC-13</v>
      </c>
      <c r="B5658" s="436">
        <f>COUNTIF(AC$4:AC5658,AC5658)</f>
        <v>13</v>
      </c>
      <c r="C5658" s="436" t="str">
        <f t="shared" si="1146"/>
        <v>DC2TT35-DC</v>
      </c>
      <c r="D5658" s="436">
        <f>VLOOKUP(C5658,'LICH THI'!C:AA,12,0)</f>
        <v>19</v>
      </c>
      <c r="E5658" s="436">
        <f>VLOOKUP(C5658,'LICH THI'!C:AA,13,0)</f>
        <v>0</v>
      </c>
      <c r="F5658" s="436" t="str">
        <f t="shared" si="1156"/>
        <v/>
      </c>
      <c r="G5658" s="436" t="str">
        <f>VLOOKUP(C5658,'LICH THI'!C:AA,14,0)</f>
        <v/>
      </c>
      <c r="H5658" s="436" t="str">
        <f t="shared" si="1147"/>
        <v/>
      </c>
      <c r="I5658" s="436" t="str">
        <f t="shared" si="1148"/>
        <v>Nguyễn Văn Phong</v>
      </c>
      <c r="J5658" s="436"/>
      <c r="K5658" s="436">
        <f t="shared" si="1149"/>
        <v>1</v>
      </c>
      <c r="L5658" s="436" t="str">
        <f t="shared" si="1150"/>
        <v>DC2TT35-DC-1</v>
      </c>
      <c r="M5658" s="436" t="str">
        <f t="shared" si="1151"/>
        <v/>
      </c>
      <c r="N5658" s="437" t="e">
        <f t="shared" si="1157"/>
        <v>#VALUE!</v>
      </c>
      <c r="O5658" s="437"/>
      <c r="P5658" s="430" t="str">
        <f t="shared" si="1152"/>
        <v/>
      </c>
      <c r="U5658" s="177">
        <v>13</v>
      </c>
      <c r="V5658" s="177" t="s">
        <v>3341</v>
      </c>
      <c r="W5658" s="177" t="s">
        <v>2741</v>
      </c>
      <c r="X5658" s="177" t="s">
        <v>3284</v>
      </c>
      <c r="Y5658" s="177" t="s">
        <v>6994</v>
      </c>
      <c r="Z5658" s="177" t="s">
        <v>7247</v>
      </c>
      <c r="AA5658" s="525" t="s">
        <v>3069</v>
      </c>
      <c r="AB5658" s="399" t="str">
        <f t="shared" si="1153"/>
        <v>DC2TT35</v>
      </c>
      <c r="AC5658" s="399" t="str">
        <f t="shared" si="1154"/>
        <v>DC2TT35-DC</v>
      </c>
      <c r="AD5658" t="str">
        <f>Y5658&amp;"-"&amp;VLOOKUP(AC5658,'LICH THI'!C:AA,9,0)</f>
        <v>64DCDT3199-42483</v>
      </c>
      <c r="AE5658">
        <f t="shared" si="1155"/>
        <v>1</v>
      </c>
    </row>
    <row r="5659" spans="1:31" x14ac:dyDescent="0.25">
      <c r="A5659" s="436" t="str">
        <f t="shared" si="1145"/>
        <v>DC2TT35-DC-14</v>
      </c>
      <c r="B5659" s="436">
        <f>COUNTIF(AC$4:AC5659,AC5659)</f>
        <v>14</v>
      </c>
      <c r="C5659" s="436" t="str">
        <f t="shared" si="1146"/>
        <v>DC2TT35-DC</v>
      </c>
      <c r="D5659" s="436">
        <f>VLOOKUP(C5659,'LICH THI'!C:AA,12,0)</f>
        <v>19</v>
      </c>
      <c r="E5659" s="436">
        <f>VLOOKUP(C5659,'LICH THI'!C:AA,13,0)</f>
        <v>0</v>
      </c>
      <c r="F5659" s="436" t="str">
        <f t="shared" si="1156"/>
        <v/>
      </c>
      <c r="G5659" s="436" t="str">
        <f>VLOOKUP(C5659,'LICH THI'!C:AA,14,0)</f>
        <v/>
      </c>
      <c r="H5659" s="436" t="str">
        <f t="shared" si="1147"/>
        <v/>
      </c>
      <c r="I5659" s="436" t="str">
        <f t="shared" si="1148"/>
        <v>Nguyễn Việt Quang</v>
      </c>
      <c r="J5659" s="436"/>
      <c r="K5659" s="436">
        <f t="shared" si="1149"/>
        <v>1</v>
      </c>
      <c r="L5659" s="436" t="str">
        <f t="shared" si="1150"/>
        <v>DC2TT35-DC-1</v>
      </c>
      <c r="M5659" s="436" t="str">
        <f t="shared" si="1151"/>
        <v/>
      </c>
      <c r="N5659" s="437" t="e">
        <f t="shared" si="1157"/>
        <v>#VALUE!</v>
      </c>
      <c r="O5659" s="437"/>
      <c r="P5659" s="430" t="str">
        <f t="shared" si="1152"/>
        <v/>
      </c>
      <c r="U5659" s="177">
        <v>16</v>
      </c>
      <c r="V5659" s="177" t="s">
        <v>4850</v>
      </c>
      <c r="W5659" s="177" t="s">
        <v>4548</v>
      </c>
      <c r="X5659" s="177" t="s">
        <v>3147</v>
      </c>
      <c r="Y5659" s="177" t="s">
        <v>7092</v>
      </c>
      <c r="Z5659" s="177" t="s">
        <v>7247</v>
      </c>
      <c r="AA5659" s="525" t="s">
        <v>2971</v>
      </c>
      <c r="AB5659" s="399" t="str">
        <f t="shared" si="1153"/>
        <v>DC2TT35</v>
      </c>
      <c r="AC5659" s="399" t="str">
        <f t="shared" si="1154"/>
        <v>DC2TT35-DC</v>
      </c>
      <c r="AD5659" t="str">
        <f>Y5659&amp;"-"&amp;VLOOKUP(AC5659,'LICH THI'!C:AA,9,0)</f>
        <v>64DCTH3104-42483</v>
      </c>
      <c r="AE5659">
        <f t="shared" si="1155"/>
        <v>1</v>
      </c>
    </row>
    <row r="5660" spans="1:31" x14ac:dyDescent="0.25">
      <c r="A5660" s="436" t="str">
        <f t="shared" si="1145"/>
        <v>DC2TT35-DC-15</v>
      </c>
      <c r="B5660" s="436">
        <f>COUNTIF(AC$4:AC5660,AC5660)</f>
        <v>15</v>
      </c>
      <c r="C5660" s="436" t="str">
        <f t="shared" si="1146"/>
        <v>DC2TT35-DC</v>
      </c>
      <c r="D5660" s="436">
        <f>VLOOKUP(C5660,'LICH THI'!C:AA,12,0)</f>
        <v>19</v>
      </c>
      <c r="E5660" s="436">
        <f>VLOOKUP(C5660,'LICH THI'!C:AA,13,0)</f>
        <v>0</v>
      </c>
      <c r="F5660" s="436" t="str">
        <f t="shared" si="1156"/>
        <v/>
      </c>
      <c r="G5660" s="436" t="str">
        <f>VLOOKUP(C5660,'LICH THI'!C:AA,14,0)</f>
        <v/>
      </c>
      <c r="H5660" s="436" t="str">
        <f t="shared" si="1147"/>
        <v/>
      </c>
      <c r="I5660" s="436" t="str">
        <f t="shared" si="1148"/>
        <v>Trần Văn Quang</v>
      </c>
      <c r="J5660" s="436"/>
      <c r="K5660" s="436">
        <f t="shared" si="1149"/>
        <v>1</v>
      </c>
      <c r="L5660" s="436" t="str">
        <f t="shared" si="1150"/>
        <v>DC2TT35-DC-1</v>
      </c>
      <c r="M5660" s="436" t="str">
        <f t="shared" si="1151"/>
        <v/>
      </c>
      <c r="N5660" s="437" t="e">
        <f t="shared" si="1157"/>
        <v>#VALUE!</v>
      </c>
      <c r="O5660" s="437"/>
      <c r="P5660" s="430" t="str">
        <f t="shared" si="1152"/>
        <v/>
      </c>
      <c r="U5660" s="177">
        <v>5</v>
      </c>
      <c r="V5660" s="177" t="s">
        <v>3308</v>
      </c>
      <c r="W5660" s="177" t="s">
        <v>2757</v>
      </c>
      <c r="X5660" s="177" t="s">
        <v>3147</v>
      </c>
      <c r="Y5660" s="177" t="s">
        <v>7248</v>
      </c>
      <c r="Z5660" s="177" t="s">
        <v>7247</v>
      </c>
      <c r="AA5660" s="525" t="s">
        <v>7249</v>
      </c>
      <c r="AB5660" s="399" t="str">
        <f t="shared" si="1153"/>
        <v>DC2TT35</v>
      </c>
      <c r="AC5660" s="399" t="str">
        <f t="shared" si="1154"/>
        <v>DC2TT35-DC</v>
      </c>
      <c r="AD5660" t="str">
        <f>Y5660&amp;"-"&amp;VLOOKUP(AC5660,'LICH THI'!C:AA,9,0)</f>
        <v>64DCDT3201-42483</v>
      </c>
      <c r="AE5660">
        <f t="shared" si="1155"/>
        <v>1</v>
      </c>
    </row>
    <row r="5661" spans="1:31" x14ac:dyDescent="0.25">
      <c r="A5661" s="436" t="str">
        <f t="shared" si="1145"/>
        <v>DC2TT35-DC-16</v>
      </c>
      <c r="B5661" s="436">
        <f>COUNTIF(AC$4:AC5661,AC5661)</f>
        <v>16</v>
      </c>
      <c r="C5661" s="436" t="str">
        <f t="shared" si="1146"/>
        <v>DC2TT35-DC</v>
      </c>
      <c r="D5661" s="436">
        <f>VLOOKUP(C5661,'LICH THI'!C:AA,12,0)</f>
        <v>19</v>
      </c>
      <c r="E5661" s="436">
        <f>VLOOKUP(C5661,'LICH THI'!C:AA,13,0)</f>
        <v>0</v>
      </c>
      <c r="F5661" s="436" t="str">
        <f t="shared" si="1156"/>
        <v/>
      </c>
      <c r="G5661" s="436" t="str">
        <f>VLOOKUP(C5661,'LICH THI'!C:AA,14,0)</f>
        <v/>
      </c>
      <c r="H5661" s="436" t="str">
        <f t="shared" si="1147"/>
        <v/>
      </c>
      <c r="I5661" s="436" t="str">
        <f t="shared" si="1148"/>
        <v>Trần Văn Sang</v>
      </c>
      <c r="J5661" s="436"/>
      <c r="K5661" s="436">
        <f t="shared" si="1149"/>
        <v>1</v>
      </c>
      <c r="L5661" s="436" t="str">
        <f t="shared" si="1150"/>
        <v>DC2TT35-DC-1</v>
      </c>
      <c r="M5661" s="436" t="str">
        <f t="shared" si="1151"/>
        <v/>
      </c>
      <c r="N5661" s="437" t="e">
        <f t="shared" si="1157"/>
        <v>#VALUE!</v>
      </c>
      <c r="O5661" s="437"/>
      <c r="P5661" s="430" t="str">
        <f t="shared" si="1152"/>
        <v/>
      </c>
      <c r="U5661" s="177">
        <v>17</v>
      </c>
      <c r="V5661" s="177" t="s">
        <v>4850</v>
      </c>
      <c r="W5661" s="177" t="s">
        <v>2757</v>
      </c>
      <c r="X5661" s="177" t="s">
        <v>3323</v>
      </c>
      <c r="Y5661" s="177" t="s">
        <v>7093</v>
      </c>
      <c r="Z5661" s="177" t="s">
        <v>7247</v>
      </c>
      <c r="AA5661" s="525" t="s">
        <v>7094</v>
      </c>
      <c r="AB5661" s="399" t="str">
        <f t="shared" si="1153"/>
        <v>DC2TT35</v>
      </c>
      <c r="AC5661" s="399" t="str">
        <f t="shared" si="1154"/>
        <v>DC2TT35-DC</v>
      </c>
      <c r="AD5661" t="str">
        <f>Y5661&amp;"-"&amp;VLOOKUP(AC5661,'LICH THI'!C:AA,9,0)</f>
        <v>64DCTH3149-42483</v>
      </c>
      <c r="AE5661">
        <f t="shared" si="1155"/>
        <v>1</v>
      </c>
    </row>
    <row r="5662" spans="1:31" x14ac:dyDescent="0.25">
      <c r="A5662" s="436" t="str">
        <f t="shared" si="1145"/>
        <v>DC2TT35-DC-17</v>
      </c>
      <c r="B5662" s="436">
        <f>COUNTIF(AC$4:AC5662,AC5662)</f>
        <v>17</v>
      </c>
      <c r="C5662" s="436" t="str">
        <f t="shared" si="1146"/>
        <v>DC2TT35-DC</v>
      </c>
      <c r="D5662" s="436">
        <f>VLOOKUP(C5662,'LICH THI'!C:AA,12,0)</f>
        <v>19</v>
      </c>
      <c r="E5662" s="436">
        <f>VLOOKUP(C5662,'LICH THI'!C:AA,13,0)</f>
        <v>0</v>
      </c>
      <c r="F5662" s="436" t="str">
        <f t="shared" si="1156"/>
        <v/>
      </c>
      <c r="G5662" s="436" t="str">
        <f>VLOOKUP(C5662,'LICH THI'!C:AA,14,0)</f>
        <v/>
      </c>
      <c r="H5662" s="436" t="str">
        <f t="shared" si="1147"/>
        <v/>
      </c>
      <c r="I5662" s="436" t="str">
        <f t="shared" si="1148"/>
        <v>Phùng Thanh Tuấn</v>
      </c>
      <c r="J5662" s="436"/>
      <c r="K5662" s="436">
        <f t="shared" si="1149"/>
        <v>1</v>
      </c>
      <c r="L5662" s="436" t="str">
        <f t="shared" si="1150"/>
        <v>DC2TT35-DC-1</v>
      </c>
      <c r="M5662" s="436" t="str">
        <f t="shared" si="1151"/>
        <v/>
      </c>
      <c r="N5662" s="437" t="e">
        <f t="shared" si="1157"/>
        <v>#VALUE!</v>
      </c>
      <c r="O5662" s="437"/>
      <c r="P5662" s="430" t="str">
        <f t="shared" si="1152"/>
        <v/>
      </c>
      <c r="U5662" s="177">
        <v>15</v>
      </c>
      <c r="V5662" s="177" t="s">
        <v>3341</v>
      </c>
      <c r="W5662" s="177" t="s">
        <v>6752</v>
      </c>
      <c r="X5662" s="177" t="s">
        <v>2721</v>
      </c>
      <c r="Y5662" s="177" t="s">
        <v>6753</v>
      </c>
      <c r="Z5662" s="177" t="s">
        <v>7247</v>
      </c>
      <c r="AA5662" s="525" t="s">
        <v>3084</v>
      </c>
      <c r="AB5662" s="399" t="str">
        <f t="shared" si="1153"/>
        <v>DC2TT35</v>
      </c>
      <c r="AC5662" s="399" t="str">
        <f t="shared" si="1154"/>
        <v>DC2TT35-DC</v>
      </c>
      <c r="AD5662" t="str">
        <f>Y5662&amp;"-"&amp;VLOOKUP(AC5662,'LICH THI'!C:AA,9,0)</f>
        <v>64DCDT3156-42483</v>
      </c>
      <c r="AE5662">
        <f t="shared" si="1155"/>
        <v>1</v>
      </c>
    </row>
    <row r="5663" spans="1:31" x14ac:dyDescent="0.25">
      <c r="A5663" s="436" t="str">
        <f t="shared" si="1145"/>
        <v>DC2TT35-DC-18</v>
      </c>
      <c r="B5663" s="436">
        <f>COUNTIF(AC$4:AC5663,AC5663)</f>
        <v>18</v>
      </c>
      <c r="C5663" s="436" t="str">
        <f t="shared" si="1146"/>
        <v>DC2TT35-DC</v>
      </c>
      <c r="D5663" s="436">
        <f>VLOOKUP(C5663,'LICH THI'!C:AA,12,0)</f>
        <v>19</v>
      </c>
      <c r="E5663" s="436">
        <f>VLOOKUP(C5663,'LICH THI'!C:AA,13,0)</f>
        <v>0</v>
      </c>
      <c r="F5663" s="436" t="str">
        <f t="shared" si="1156"/>
        <v/>
      </c>
      <c r="G5663" s="436" t="str">
        <f>VLOOKUP(C5663,'LICH THI'!C:AA,14,0)</f>
        <v/>
      </c>
      <c r="H5663" s="436" t="str">
        <f t="shared" si="1147"/>
        <v/>
      </c>
      <c r="I5663" s="436" t="str">
        <f t="shared" si="1148"/>
        <v>Vũ Anh Tuấn</v>
      </c>
      <c r="J5663" s="436"/>
      <c r="K5663" s="436">
        <f t="shared" si="1149"/>
        <v>1</v>
      </c>
      <c r="L5663" s="436" t="str">
        <f t="shared" si="1150"/>
        <v>DC2TT35-DC-1</v>
      </c>
      <c r="M5663" s="436" t="str">
        <f t="shared" si="1151"/>
        <v/>
      </c>
      <c r="N5663" s="437" t="e">
        <f t="shared" si="1157"/>
        <v>#VALUE!</v>
      </c>
      <c r="O5663" s="437"/>
      <c r="P5663" s="430" t="str">
        <f t="shared" si="1152"/>
        <v/>
      </c>
      <c r="U5663" s="177">
        <v>18</v>
      </c>
      <c r="V5663" s="177" t="s">
        <v>4850</v>
      </c>
      <c r="W5663" s="177" t="s">
        <v>5837</v>
      </c>
      <c r="X5663" s="177" t="s">
        <v>2721</v>
      </c>
      <c r="Y5663" s="177" t="s">
        <v>5838</v>
      </c>
      <c r="Z5663" s="177" t="s">
        <v>7247</v>
      </c>
      <c r="AA5663" s="525" t="s">
        <v>5839</v>
      </c>
      <c r="AB5663" s="399" t="str">
        <f t="shared" si="1153"/>
        <v>DC2TT35</v>
      </c>
      <c r="AC5663" s="399" t="str">
        <f t="shared" si="1154"/>
        <v>DC2TT35-DC</v>
      </c>
      <c r="AD5663" t="str">
        <f>Y5663&amp;"-"&amp;VLOOKUP(AC5663,'LICH THI'!C:AA,9,0)</f>
        <v>64DCTH3137-42483</v>
      </c>
      <c r="AE5663">
        <f t="shared" si="1155"/>
        <v>1</v>
      </c>
    </row>
    <row r="5664" spans="1:31" x14ac:dyDescent="0.25">
      <c r="A5664" s="436" t="str">
        <f t="shared" si="1145"/>
        <v>DC2TT35-DC-19</v>
      </c>
      <c r="B5664" s="436">
        <f>COUNTIF(AC$4:AC5664,AC5664)</f>
        <v>19</v>
      </c>
      <c r="C5664" s="436" t="str">
        <f t="shared" si="1146"/>
        <v>DC2TT35-DC</v>
      </c>
      <c r="D5664" s="436">
        <f>VLOOKUP(C5664,'LICH THI'!C:AA,12,0)</f>
        <v>19</v>
      </c>
      <c r="E5664" s="436">
        <f>VLOOKUP(C5664,'LICH THI'!C:AA,13,0)</f>
        <v>0</v>
      </c>
      <c r="F5664" s="436" t="str">
        <f t="shared" si="1156"/>
        <v/>
      </c>
      <c r="G5664" s="436" t="str">
        <f>VLOOKUP(C5664,'LICH THI'!C:AA,14,0)</f>
        <v/>
      </c>
      <c r="H5664" s="436" t="str">
        <f t="shared" si="1147"/>
        <v/>
      </c>
      <c r="I5664" s="436" t="str">
        <f t="shared" si="1148"/>
        <v>Ngô Thành Trung</v>
      </c>
      <c r="J5664" s="436"/>
      <c r="K5664" s="436">
        <f t="shared" si="1149"/>
        <v>1</v>
      </c>
      <c r="L5664" s="436" t="str">
        <f t="shared" si="1150"/>
        <v>DC2TT35-DC-1</v>
      </c>
      <c r="M5664" s="436" t="str">
        <f t="shared" si="1151"/>
        <v/>
      </c>
      <c r="N5664" s="437" t="e">
        <f t="shared" si="1157"/>
        <v>#VALUE!</v>
      </c>
      <c r="O5664" s="437"/>
      <c r="P5664" s="430" t="str">
        <f t="shared" si="1152"/>
        <v/>
      </c>
      <c r="U5664" s="177">
        <v>14</v>
      </c>
      <c r="V5664" s="177" t="s">
        <v>3341</v>
      </c>
      <c r="W5664" s="177" t="s">
        <v>7140</v>
      </c>
      <c r="X5664" s="177" t="s">
        <v>3160</v>
      </c>
      <c r="Y5664" s="177" t="s">
        <v>7141</v>
      </c>
      <c r="Z5664" s="177" t="s">
        <v>7247</v>
      </c>
      <c r="AA5664" s="525" t="s">
        <v>7142</v>
      </c>
      <c r="AB5664" s="399" t="str">
        <f t="shared" si="1153"/>
        <v>DC2TT35</v>
      </c>
      <c r="AC5664" s="399" t="str">
        <f t="shared" si="1154"/>
        <v>DC2TT35-DC</v>
      </c>
      <c r="AD5664" t="str">
        <f>Y5664&amp;"-"&amp;VLOOKUP(AC5664,'LICH THI'!C:AA,9,0)</f>
        <v>64DCDT3208-42483</v>
      </c>
      <c r="AE5664">
        <f t="shared" si="1155"/>
        <v>1</v>
      </c>
    </row>
    <row r="5665" spans="1:31" x14ac:dyDescent="0.25">
      <c r="A5665" s="436" t="str">
        <f t="shared" si="1145"/>
        <v>DC2TH33-DC-1</v>
      </c>
      <c r="B5665" s="436">
        <f>COUNTIF(AC$4:AC5665,AC5665)</f>
        <v>1</v>
      </c>
      <c r="C5665" s="436" t="str">
        <f t="shared" si="1146"/>
        <v>DC2TH33-DC</v>
      </c>
      <c r="D5665" s="436">
        <f>VLOOKUP(C5665,'LICH THI'!C:AA,12,0)</f>
        <v>6</v>
      </c>
      <c r="E5665" s="436">
        <f>VLOOKUP(C5665,'LICH THI'!C:AA,13,0)</f>
        <v>6</v>
      </c>
      <c r="F5665" s="436">
        <f t="shared" si="1156"/>
        <v>6</v>
      </c>
      <c r="G5665" s="436">
        <f>VLOOKUP(C5665,'LICH THI'!C:AA,14,0)</f>
        <v>1</v>
      </c>
      <c r="H5665" s="436">
        <f t="shared" si="1147"/>
        <v>1</v>
      </c>
      <c r="I5665" s="436" t="str">
        <f t="shared" si="1148"/>
        <v>Hồ Xuân Anh</v>
      </c>
      <c r="J5665" s="436"/>
      <c r="K5665" s="436">
        <f t="shared" si="1149"/>
        <v>1</v>
      </c>
      <c r="L5665" s="436" t="str">
        <f t="shared" si="1150"/>
        <v>DC2TH33-DC-1</v>
      </c>
      <c r="M5665" s="436">
        <f t="shared" si="1151"/>
        <v>3</v>
      </c>
      <c r="N5665" s="437">
        <f t="shared" si="1157"/>
        <v>5</v>
      </c>
      <c r="O5665" s="437"/>
      <c r="P5665" s="430" t="str">
        <f t="shared" si="1152"/>
        <v/>
      </c>
      <c r="U5665" s="177">
        <v>5</v>
      </c>
      <c r="V5665" s="177" t="s">
        <v>3415</v>
      </c>
      <c r="W5665" s="177" t="s">
        <v>3416</v>
      </c>
      <c r="X5665" s="177" t="s">
        <v>2611</v>
      </c>
      <c r="Y5665" s="177" t="s">
        <v>3417</v>
      </c>
      <c r="Z5665" s="177" t="s">
        <v>7013</v>
      </c>
      <c r="AA5665" s="525" t="s">
        <v>3418</v>
      </c>
      <c r="AB5665" s="399" t="str">
        <f t="shared" si="1153"/>
        <v>DC2TH33</v>
      </c>
      <c r="AC5665" s="399" t="str">
        <f t="shared" si="1154"/>
        <v>DC2TH33-DC</v>
      </c>
      <c r="AD5665" t="str">
        <f>Y5665&amp;"-"&amp;VLOOKUP(AC5665,'LICH THI'!C:AA,9,0)</f>
        <v>64DCTH3177-42470</v>
      </c>
      <c r="AE5665">
        <f t="shared" si="1155"/>
        <v>1</v>
      </c>
    </row>
    <row r="5666" spans="1:31" x14ac:dyDescent="0.25">
      <c r="A5666" s="436" t="str">
        <f t="shared" si="1145"/>
        <v>DC2TH33-DC-2</v>
      </c>
      <c r="B5666" s="436">
        <f>COUNTIF(AC$4:AC5666,AC5666)</f>
        <v>2</v>
      </c>
      <c r="C5666" s="436" t="str">
        <f t="shared" si="1146"/>
        <v>DC2TH33-DC</v>
      </c>
      <c r="D5666" s="436">
        <f>VLOOKUP(C5666,'LICH THI'!C:AA,12,0)</f>
        <v>6</v>
      </c>
      <c r="E5666" s="436">
        <f>VLOOKUP(C5666,'LICH THI'!C:AA,13,0)</f>
        <v>6</v>
      </c>
      <c r="F5666" s="436">
        <f t="shared" si="1156"/>
        <v>6</v>
      </c>
      <c r="G5666" s="436">
        <f>VLOOKUP(C5666,'LICH THI'!C:AA,14,0)</f>
        <v>1</v>
      </c>
      <c r="H5666" s="436">
        <f t="shared" si="1147"/>
        <v>1</v>
      </c>
      <c r="I5666" s="436" t="str">
        <f t="shared" si="1148"/>
        <v>Trần Văn Hải</v>
      </c>
      <c r="J5666" s="436"/>
      <c r="K5666" s="436">
        <f t="shared" si="1149"/>
        <v>1</v>
      </c>
      <c r="L5666" s="436" t="str">
        <f t="shared" si="1150"/>
        <v>DC2TH33-DC-1</v>
      </c>
      <c r="M5666" s="436">
        <f t="shared" si="1151"/>
        <v>3</v>
      </c>
      <c r="N5666" s="437">
        <f t="shared" si="1157"/>
        <v>6</v>
      </c>
      <c r="O5666" s="437"/>
      <c r="P5666" s="430" t="str">
        <f t="shared" si="1152"/>
        <v/>
      </c>
      <c r="U5666" s="177">
        <v>1</v>
      </c>
      <c r="V5666" s="177" t="s">
        <v>4850</v>
      </c>
      <c r="W5666" s="177" t="s">
        <v>2757</v>
      </c>
      <c r="X5666" s="177" t="s">
        <v>2908</v>
      </c>
      <c r="Y5666" s="177" t="s">
        <v>7012</v>
      </c>
      <c r="Z5666" s="177" t="s">
        <v>7013</v>
      </c>
      <c r="AA5666" s="525" t="s">
        <v>3835</v>
      </c>
      <c r="AB5666" s="399" t="str">
        <f t="shared" si="1153"/>
        <v>DC2TH33</v>
      </c>
      <c r="AC5666" s="399" t="str">
        <f t="shared" si="1154"/>
        <v>DC2TH33-DC</v>
      </c>
      <c r="AD5666" t="str">
        <f>Y5666&amp;"-"&amp;VLOOKUP(AC5666,'LICH THI'!C:AA,9,0)</f>
        <v>64DCTH3113-42470</v>
      </c>
      <c r="AE5666">
        <f t="shared" si="1155"/>
        <v>1</v>
      </c>
    </row>
    <row r="5667" spans="1:31" x14ac:dyDescent="0.25">
      <c r="A5667" s="436" t="str">
        <f t="shared" si="1145"/>
        <v>DC2TH33-DC-3</v>
      </c>
      <c r="B5667" s="436">
        <f>COUNTIF(AC$4:AC5667,AC5667)</f>
        <v>3</v>
      </c>
      <c r="C5667" s="436" t="str">
        <f t="shared" si="1146"/>
        <v>DC2TH33-DC</v>
      </c>
      <c r="D5667" s="436">
        <f>VLOOKUP(C5667,'LICH THI'!C:AA,12,0)</f>
        <v>6</v>
      </c>
      <c r="E5667" s="436">
        <f>VLOOKUP(C5667,'LICH THI'!C:AA,13,0)</f>
        <v>6</v>
      </c>
      <c r="F5667" s="436">
        <f t="shared" si="1156"/>
        <v>6</v>
      </c>
      <c r="G5667" s="436">
        <f>VLOOKUP(C5667,'LICH THI'!C:AA,14,0)</f>
        <v>1</v>
      </c>
      <c r="H5667" s="436">
        <f t="shared" si="1147"/>
        <v>1</v>
      </c>
      <c r="I5667" s="436" t="str">
        <f t="shared" si="1148"/>
        <v>Nguyễn Văn Hảo</v>
      </c>
      <c r="J5667" s="436"/>
      <c r="K5667" s="436">
        <f t="shared" si="1149"/>
        <v>1</v>
      </c>
      <c r="L5667" s="436" t="str">
        <f t="shared" si="1150"/>
        <v>DC2TH33-DC-1</v>
      </c>
      <c r="M5667" s="436">
        <f t="shared" si="1151"/>
        <v>3</v>
      </c>
      <c r="N5667" s="437">
        <f t="shared" si="1157"/>
        <v>1</v>
      </c>
      <c r="O5667" s="437"/>
      <c r="P5667" s="430" t="str">
        <f t="shared" si="1152"/>
        <v/>
      </c>
      <c r="U5667" s="177">
        <v>2</v>
      </c>
      <c r="V5667" s="177" t="s">
        <v>4850</v>
      </c>
      <c r="W5667" s="177" t="s">
        <v>2741</v>
      </c>
      <c r="X5667" s="177" t="s">
        <v>5742</v>
      </c>
      <c r="Y5667" s="177" t="s">
        <v>5827</v>
      </c>
      <c r="Z5667" s="177" t="s">
        <v>7013</v>
      </c>
      <c r="AA5667" s="525" t="s">
        <v>4662</v>
      </c>
      <c r="AB5667" s="399" t="str">
        <f t="shared" si="1153"/>
        <v>DC2TH33</v>
      </c>
      <c r="AC5667" s="399" t="str">
        <f t="shared" si="1154"/>
        <v>DC2TH33-DC</v>
      </c>
      <c r="AD5667" t="str">
        <f>Y5667&amp;"-"&amp;VLOOKUP(AC5667,'LICH THI'!C:AA,9,0)</f>
        <v>64DCTH3150-42470</v>
      </c>
      <c r="AE5667">
        <f t="shared" si="1155"/>
        <v>1</v>
      </c>
    </row>
    <row r="5668" spans="1:31" x14ac:dyDescent="0.25">
      <c r="A5668" s="436" t="str">
        <f t="shared" si="1145"/>
        <v>DC2TH33-DC-4</v>
      </c>
      <c r="B5668" s="436">
        <f>COUNTIF(AC$4:AC5668,AC5668)</f>
        <v>4</v>
      </c>
      <c r="C5668" s="436" t="str">
        <f t="shared" si="1146"/>
        <v>DC2TH33-DC</v>
      </c>
      <c r="D5668" s="436">
        <f>VLOOKUP(C5668,'LICH THI'!C:AA,12,0)</f>
        <v>6</v>
      </c>
      <c r="E5668" s="436">
        <f>VLOOKUP(C5668,'LICH THI'!C:AA,13,0)</f>
        <v>6</v>
      </c>
      <c r="F5668" s="436">
        <f t="shared" si="1156"/>
        <v>6</v>
      </c>
      <c r="G5668" s="436">
        <f>VLOOKUP(C5668,'LICH THI'!C:AA,14,0)</f>
        <v>1</v>
      </c>
      <c r="H5668" s="436">
        <f t="shared" si="1147"/>
        <v>1</v>
      </c>
      <c r="I5668" s="436" t="str">
        <f t="shared" si="1148"/>
        <v>trần thị lan</v>
      </c>
      <c r="J5668" s="436"/>
      <c r="K5668" s="436">
        <f t="shared" si="1149"/>
        <v>1</v>
      </c>
      <c r="L5668" s="436" t="str">
        <f t="shared" si="1150"/>
        <v>DC2TH33-DC-1</v>
      </c>
      <c r="M5668" s="436">
        <f t="shared" si="1151"/>
        <v>3</v>
      </c>
      <c r="N5668" s="437">
        <f t="shared" si="1157"/>
        <v>2</v>
      </c>
      <c r="O5668" s="437"/>
      <c r="P5668" s="430" t="str">
        <f t="shared" si="1152"/>
        <v/>
      </c>
      <c r="U5668" s="177">
        <v>6</v>
      </c>
      <c r="V5668" s="177" t="s">
        <v>3415</v>
      </c>
      <c r="W5668" s="177" t="s">
        <v>3421</v>
      </c>
      <c r="X5668" s="177" t="s">
        <v>3422</v>
      </c>
      <c r="Y5668" s="177" t="s">
        <v>3423</v>
      </c>
      <c r="Z5668" s="177" t="s">
        <v>7013</v>
      </c>
      <c r="AA5668" s="525" t="s">
        <v>2812</v>
      </c>
      <c r="AB5668" s="399" t="str">
        <f t="shared" si="1153"/>
        <v>DC2TH33</v>
      </c>
      <c r="AC5668" s="399" t="str">
        <f t="shared" si="1154"/>
        <v>DC2TH33-DC</v>
      </c>
      <c r="AD5668" t="str">
        <f>Y5668&amp;"-"&amp;VLOOKUP(AC5668,'LICH THI'!C:AA,9,0)</f>
        <v>64DCTH3160-42470</v>
      </c>
      <c r="AE5668">
        <f t="shared" si="1155"/>
        <v>1</v>
      </c>
    </row>
    <row r="5669" spans="1:31" x14ac:dyDescent="0.25">
      <c r="A5669" s="436" t="str">
        <f t="shared" si="1145"/>
        <v>DC2TH33-DC-5</v>
      </c>
      <c r="B5669" s="436">
        <f>COUNTIF(AC$4:AC5669,AC5669)</f>
        <v>5</v>
      </c>
      <c r="C5669" s="436" t="str">
        <f t="shared" si="1146"/>
        <v>DC2TH33-DC</v>
      </c>
      <c r="D5669" s="436">
        <f>VLOOKUP(C5669,'LICH THI'!C:AA,12,0)</f>
        <v>6</v>
      </c>
      <c r="E5669" s="436">
        <f>VLOOKUP(C5669,'LICH THI'!C:AA,13,0)</f>
        <v>6</v>
      </c>
      <c r="F5669" s="436">
        <f t="shared" si="1156"/>
        <v>6</v>
      </c>
      <c r="G5669" s="436">
        <f>VLOOKUP(C5669,'LICH THI'!C:AA,14,0)</f>
        <v>1</v>
      </c>
      <c r="H5669" s="436">
        <f t="shared" si="1147"/>
        <v>1</v>
      </c>
      <c r="I5669" s="436" t="str">
        <f t="shared" si="1148"/>
        <v>Phạm Thị Thêu</v>
      </c>
      <c r="J5669" s="436"/>
      <c r="K5669" s="436">
        <f t="shared" si="1149"/>
        <v>1</v>
      </c>
      <c r="L5669" s="436" t="str">
        <f t="shared" si="1150"/>
        <v>DC2TH33-DC-1</v>
      </c>
      <c r="M5669" s="436">
        <f t="shared" si="1151"/>
        <v>3</v>
      </c>
      <c r="N5669" s="437">
        <f t="shared" si="1157"/>
        <v>3</v>
      </c>
      <c r="O5669" s="437"/>
      <c r="P5669" s="430" t="str">
        <f t="shared" si="1152"/>
        <v/>
      </c>
      <c r="U5669" s="177">
        <v>3</v>
      </c>
      <c r="V5669" s="177" t="s">
        <v>4850</v>
      </c>
      <c r="W5669" s="177" t="s">
        <v>3557</v>
      </c>
      <c r="X5669" s="177" t="s">
        <v>2690</v>
      </c>
      <c r="Y5669" s="177" t="s">
        <v>5834</v>
      </c>
      <c r="Z5669" s="177" t="s">
        <v>7013</v>
      </c>
      <c r="AA5669" s="525" t="s">
        <v>2812</v>
      </c>
      <c r="AB5669" s="399" t="str">
        <f t="shared" si="1153"/>
        <v>DC2TH33</v>
      </c>
      <c r="AC5669" s="399" t="str">
        <f t="shared" si="1154"/>
        <v>DC2TH33-DC</v>
      </c>
      <c r="AD5669" t="str">
        <f>Y5669&amp;"-"&amp;VLOOKUP(AC5669,'LICH THI'!C:AA,9,0)</f>
        <v>64DCTH3152-42470</v>
      </c>
      <c r="AE5669">
        <f t="shared" si="1155"/>
        <v>1</v>
      </c>
    </row>
    <row r="5670" spans="1:31" x14ac:dyDescent="0.25">
      <c r="A5670" s="436" t="str">
        <f t="shared" si="1145"/>
        <v>DC2TH33-DC-6</v>
      </c>
      <c r="B5670" s="436">
        <f>COUNTIF(AC$4:AC5670,AC5670)</f>
        <v>6</v>
      </c>
      <c r="C5670" s="436" t="str">
        <f t="shared" si="1146"/>
        <v>DC2TH33-DC</v>
      </c>
      <c r="D5670" s="436">
        <f>VLOOKUP(C5670,'LICH THI'!C:AA,12,0)</f>
        <v>6</v>
      </c>
      <c r="E5670" s="436">
        <f>VLOOKUP(C5670,'LICH THI'!C:AA,13,0)</f>
        <v>6</v>
      </c>
      <c r="F5670" s="436">
        <f t="shared" si="1156"/>
        <v>6</v>
      </c>
      <c r="G5670" s="436">
        <f>VLOOKUP(C5670,'LICH THI'!C:AA,14,0)</f>
        <v>1</v>
      </c>
      <c r="H5670" s="436">
        <f t="shared" si="1147"/>
        <v>1</v>
      </c>
      <c r="I5670" s="436" t="str">
        <f t="shared" si="1148"/>
        <v>Đỗ Thị Hải Yến</v>
      </c>
      <c r="J5670" s="436"/>
      <c r="K5670" s="436">
        <f t="shared" si="1149"/>
        <v>1</v>
      </c>
      <c r="L5670" s="436" t="str">
        <f t="shared" si="1150"/>
        <v>DC2TH33-DC-1</v>
      </c>
      <c r="M5670" s="436">
        <f t="shared" si="1151"/>
        <v>3</v>
      </c>
      <c r="N5670" s="437">
        <f t="shared" si="1157"/>
        <v>4</v>
      </c>
      <c r="O5670" s="437"/>
      <c r="P5670" s="430" t="str">
        <f t="shared" si="1152"/>
        <v/>
      </c>
      <c r="U5670" s="177">
        <v>4</v>
      </c>
      <c r="V5670" s="177" t="s">
        <v>4850</v>
      </c>
      <c r="W5670" s="177" t="s">
        <v>5840</v>
      </c>
      <c r="X5670" s="177" t="s">
        <v>2639</v>
      </c>
      <c r="Y5670" s="177" t="s">
        <v>5841</v>
      </c>
      <c r="Z5670" s="177" t="s">
        <v>7013</v>
      </c>
      <c r="AA5670" s="525" t="s">
        <v>5842</v>
      </c>
      <c r="AB5670" s="399" t="str">
        <f t="shared" si="1153"/>
        <v>DC2TH33</v>
      </c>
      <c r="AC5670" s="399" t="str">
        <f t="shared" si="1154"/>
        <v>DC2TH33-DC</v>
      </c>
      <c r="AD5670" t="str">
        <f>Y5670&amp;"-"&amp;VLOOKUP(AC5670,'LICH THI'!C:AA,9,0)</f>
        <v>64DCTH3144-42470</v>
      </c>
      <c r="AE5670">
        <f t="shared" si="1155"/>
        <v>1</v>
      </c>
    </row>
    <row r="5671" spans="1:31" x14ac:dyDescent="0.25">
      <c r="A5671" s="436" t="str">
        <f t="shared" si="1145"/>
        <v>DC2TH34-DC-1</v>
      </c>
      <c r="B5671" s="436">
        <f>COUNTIF(AC$4:AC5671,AC5671)</f>
        <v>1</v>
      </c>
      <c r="C5671" s="436" t="str">
        <f t="shared" si="1146"/>
        <v>DC2TH34-DC</v>
      </c>
      <c r="D5671" s="436">
        <f>VLOOKUP(C5671,'LICH THI'!C:AA,12,0)</f>
        <v>15</v>
      </c>
      <c r="E5671" s="436">
        <f>VLOOKUP(C5671,'LICH THI'!C:AA,13,0)</f>
        <v>15</v>
      </c>
      <c r="F5671" s="436">
        <f t="shared" si="1156"/>
        <v>15</v>
      </c>
      <c r="G5671" s="436">
        <f>VLOOKUP(C5671,'LICH THI'!C:AA,14,0)</f>
        <v>1</v>
      </c>
      <c r="H5671" s="436">
        <f t="shared" si="1147"/>
        <v>1</v>
      </c>
      <c r="I5671" s="436" t="str">
        <f t="shared" si="1148"/>
        <v>Nguyễn Hoàng An</v>
      </c>
      <c r="J5671" s="436"/>
      <c r="K5671" s="436">
        <f t="shared" si="1149"/>
        <v>1</v>
      </c>
      <c r="L5671" s="436" t="str">
        <f t="shared" si="1150"/>
        <v>DC2TH34-DC-1</v>
      </c>
      <c r="M5671" s="436">
        <f t="shared" si="1151"/>
        <v>4</v>
      </c>
      <c r="N5671" s="437">
        <f t="shared" si="1157"/>
        <v>13</v>
      </c>
      <c r="O5671" s="437"/>
      <c r="P5671" s="430" t="str">
        <f t="shared" si="1152"/>
        <v/>
      </c>
      <c r="U5671" s="177">
        <v>1</v>
      </c>
      <c r="V5671" s="177" t="s">
        <v>4850</v>
      </c>
      <c r="W5671" s="177" t="s">
        <v>3785</v>
      </c>
      <c r="X5671" s="177" t="s">
        <v>3492</v>
      </c>
      <c r="Y5671" s="177" t="s">
        <v>5820</v>
      </c>
      <c r="Z5671" s="177" t="s">
        <v>5821</v>
      </c>
      <c r="AA5671" s="525" t="s">
        <v>3403</v>
      </c>
      <c r="AB5671" s="399" t="str">
        <f t="shared" si="1153"/>
        <v>DC2TH34</v>
      </c>
      <c r="AC5671" s="399" t="str">
        <f t="shared" si="1154"/>
        <v>DC2TH34-DC</v>
      </c>
      <c r="AD5671" t="str">
        <f>Y5671&amp;"-"&amp;VLOOKUP(AC5671,'LICH THI'!C:AA,9,0)</f>
        <v>64DCTH3185-42470</v>
      </c>
      <c r="AE5671">
        <f t="shared" si="1155"/>
        <v>1</v>
      </c>
    </row>
    <row r="5672" spans="1:31" x14ac:dyDescent="0.25">
      <c r="A5672" s="436" t="str">
        <f t="shared" si="1145"/>
        <v>DC2TH34-DC-2</v>
      </c>
      <c r="B5672" s="436">
        <f>COUNTIF(AC$4:AC5672,AC5672)</f>
        <v>2</v>
      </c>
      <c r="C5672" s="436" t="str">
        <f t="shared" si="1146"/>
        <v>DC2TH34-DC</v>
      </c>
      <c r="D5672" s="436">
        <f>VLOOKUP(C5672,'LICH THI'!C:AA,12,0)</f>
        <v>15</v>
      </c>
      <c r="E5672" s="436">
        <f>VLOOKUP(C5672,'LICH THI'!C:AA,13,0)</f>
        <v>15</v>
      </c>
      <c r="F5672" s="436">
        <f t="shared" si="1156"/>
        <v>15</v>
      </c>
      <c r="G5672" s="436">
        <f>VLOOKUP(C5672,'LICH THI'!C:AA,14,0)</f>
        <v>1</v>
      </c>
      <c r="H5672" s="436">
        <f t="shared" si="1147"/>
        <v>1</v>
      </c>
      <c r="I5672" s="436" t="str">
        <f t="shared" si="1148"/>
        <v>Vũ Tuấn Anh</v>
      </c>
      <c r="J5672" s="436"/>
      <c r="K5672" s="436">
        <f t="shared" si="1149"/>
        <v>1</v>
      </c>
      <c r="L5672" s="436" t="str">
        <f t="shared" si="1150"/>
        <v>DC2TH34-DC-1</v>
      </c>
      <c r="M5672" s="436">
        <f t="shared" si="1151"/>
        <v>4</v>
      </c>
      <c r="N5672" s="437">
        <f t="shared" si="1157"/>
        <v>14</v>
      </c>
      <c r="O5672" s="437"/>
      <c r="P5672" s="430" t="str">
        <f t="shared" si="1152"/>
        <v/>
      </c>
      <c r="U5672" s="177">
        <v>14</v>
      </c>
      <c r="V5672" s="177" t="s">
        <v>3415</v>
      </c>
      <c r="W5672" s="177" t="s">
        <v>4682</v>
      </c>
      <c r="X5672" s="177" t="s">
        <v>2611</v>
      </c>
      <c r="Y5672" s="177" t="s">
        <v>5843</v>
      </c>
      <c r="Z5672" s="177" t="s">
        <v>5821</v>
      </c>
      <c r="AA5672" s="525" t="s">
        <v>2771</v>
      </c>
      <c r="AB5672" s="399" t="str">
        <f t="shared" si="1153"/>
        <v>DC2TH34</v>
      </c>
      <c r="AC5672" s="399" t="str">
        <f t="shared" si="1154"/>
        <v>DC2TH34-DC</v>
      </c>
      <c r="AD5672" t="str">
        <f>Y5672&amp;"-"&amp;VLOOKUP(AC5672,'LICH THI'!C:AA,9,0)</f>
        <v>64DCTH3093-42470</v>
      </c>
      <c r="AE5672">
        <f t="shared" si="1155"/>
        <v>1</v>
      </c>
    </row>
    <row r="5673" spans="1:31" x14ac:dyDescent="0.25">
      <c r="A5673" s="436" t="str">
        <f t="shared" si="1145"/>
        <v>DC2TH34-DC-3</v>
      </c>
      <c r="B5673" s="436">
        <f>COUNTIF(AC$4:AC5673,AC5673)</f>
        <v>3</v>
      </c>
      <c r="C5673" s="436" t="str">
        <f t="shared" si="1146"/>
        <v>DC2TH34-DC</v>
      </c>
      <c r="D5673" s="436">
        <f>VLOOKUP(C5673,'LICH THI'!C:AA,12,0)</f>
        <v>15</v>
      </c>
      <c r="E5673" s="436">
        <f>VLOOKUP(C5673,'LICH THI'!C:AA,13,0)</f>
        <v>15</v>
      </c>
      <c r="F5673" s="436">
        <f t="shared" si="1156"/>
        <v>15</v>
      </c>
      <c r="G5673" s="436">
        <f>VLOOKUP(C5673,'LICH THI'!C:AA,14,0)</f>
        <v>1</v>
      </c>
      <c r="H5673" s="436">
        <f t="shared" si="1147"/>
        <v>1</v>
      </c>
      <c r="I5673" s="436" t="str">
        <f t="shared" si="1148"/>
        <v>Ninh Việt Hà</v>
      </c>
      <c r="J5673" s="436"/>
      <c r="K5673" s="436">
        <f t="shared" si="1149"/>
        <v>1</v>
      </c>
      <c r="L5673" s="436" t="str">
        <f t="shared" si="1150"/>
        <v>DC2TH34-DC-1</v>
      </c>
      <c r="M5673" s="436">
        <f t="shared" si="1151"/>
        <v>4</v>
      </c>
      <c r="N5673" s="437">
        <f t="shared" si="1157"/>
        <v>15</v>
      </c>
      <c r="O5673" s="437"/>
      <c r="P5673" s="430" t="str">
        <f t="shared" si="1152"/>
        <v/>
      </c>
      <c r="U5673" s="177">
        <v>2</v>
      </c>
      <c r="V5673" s="177" t="s">
        <v>4850</v>
      </c>
      <c r="W5673" s="177" t="s">
        <v>5822</v>
      </c>
      <c r="X5673" s="177" t="s">
        <v>3163</v>
      </c>
      <c r="Y5673" s="177" t="s">
        <v>5823</v>
      </c>
      <c r="Z5673" s="177" t="s">
        <v>5821</v>
      </c>
      <c r="AA5673" s="525" t="s">
        <v>3037</v>
      </c>
      <c r="AB5673" s="399" t="str">
        <f t="shared" si="1153"/>
        <v>DC2TH34</v>
      </c>
      <c r="AC5673" s="399" t="str">
        <f t="shared" si="1154"/>
        <v>DC2TH34-DC</v>
      </c>
      <c r="AD5673" t="str">
        <f>Y5673&amp;"-"&amp;VLOOKUP(AC5673,'LICH THI'!C:AA,9,0)</f>
        <v>64DCTH3114-42470</v>
      </c>
      <c r="AE5673">
        <f t="shared" si="1155"/>
        <v>1</v>
      </c>
    </row>
    <row r="5674" spans="1:31" x14ac:dyDescent="0.25">
      <c r="A5674" s="436" t="str">
        <f t="shared" si="1145"/>
        <v>DC2TH34-DC-4</v>
      </c>
      <c r="B5674" s="436">
        <f>COUNTIF(AC$4:AC5674,AC5674)</f>
        <v>4</v>
      </c>
      <c r="C5674" s="436" t="str">
        <f t="shared" si="1146"/>
        <v>DC2TH34-DC</v>
      </c>
      <c r="D5674" s="436">
        <f>VLOOKUP(C5674,'LICH THI'!C:AA,12,0)</f>
        <v>15</v>
      </c>
      <c r="E5674" s="436">
        <f>VLOOKUP(C5674,'LICH THI'!C:AA,13,0)</f>
        <v>15</v>
      </c>
      <c r="F5674" s="436">
        <f t="shared" si="1156"/>
        <v>15</v>
      </c>
      <c r="G5674" s="436">
        <f>VLOOKUP(C5674,'LICH THI'!C:AA,14,0)</f>
        <v>1</v>
      </c>
      <c r="H5674" s="436">
        <f t="shared" si="1147"/>
        <v>1</v>
      </c>
      <c r="I5674" s="436" t="str">
        <f t="shared" si="1148"/>
        <v>Phan Việt Hạnh</v>
      </c>
      <c r="J5674" s="436"/>
      <c r="K5674" s="436">
        <f t="shared" si="1149"/>
        <v>1</v>
      </c>
      <c r="L5674" s="436" t="str">
        <f t="shared" si="1150"/>
        <v>DC2TH34-DC-1</v>
      </c>
      <c r="M5674" s="436">
        <f t="shared" si="1151"/>
        <v>4</v>
      </c>
      <c r="N5674" s="437">
        <f t="shared" si="1157"/>
        <v>1</v>
      </c>
      <c r="O5674" s="437"/>
      <c r="P5674" s="430" t="str">
        <f t="shared" si="1152"/>
        <v/>
      </c>
      <c r="U5674" s="177">
        <v>3</v>
      </c>
      <c r="V5674" s="177" t="s">
        <v>4850</v>
      </c>
      <c r="W5674" s="177" t="s">
        <v>5824</v>
      </c>
      <c r="X5674" s="177" t="s">
        <v>2656</v>
      </c>
      <c r="Y5674" s="177" t="s">
        <v>5825</v>
      </c>
      <c r="Z5674" s="177" t="s">
        <v>5821</v>
      </c>
      <c r="AA5674" s="525" t="s">
        <v>5826</v>
      </c>
      <c r="AB5674" s="399" t="str">
        <f t="shared" si="1153"/>
        <v>DC2TH34</v>
      </c>
      <c r="AC5674" s="399" t="str">
        <f t="shared" si="1154"/>
        <v>DC2TH34-DC</v>
      </c>
      <c r="AD5674" t="str">
        <f>Y5674&amp;"-"&amp;VLOOKUP(AC5674,'LICH THI'!C:AA,9,0)</f>
        <v>64DCTH3108-42470</v>
      </c>
      <c r="AE5674">
        <f t="shared" si="1155"/>
        <v>1</v>
      </c>
    </row>
    <row r="5675" spans="1:31" x14ac:dyDescent="0.25">
      <c r="A5675" s="436" t="str">
        <f t="shared" si="1145"/>
        <v>DC2TH34-DC-5</v>
      </c>
      <c r="B5675" s="436">
        <f>COUNTIF(AC$4:AC5675,AC5675)</f>
        <v>5</v>
      </c>
      <c r="C5675" s="436" t="str">
        <f t="shared" si="1146"/>
        <v>DC2TH34-DC</v>
      </c>
      <c r="D5675" s="436">
        <f>VLOOKUP(C5675,'LICH THI'!C:AA,12,0)</f>
        <v>15</v>
      </c>
      <c r="E5675" s="436">
        <f>VLOOKUP(C5675,'LICH THI'!C:AA,13,0)</f>
        <v>15</v>
      </c>
      <c r="F5675" s="436">
        <f t="shared" si="1156"/>
        <v>15</v>
      </c>
      <c r="G5675" s="436">
        <f>VLOOKUP(C5675,'LICH THI'!C:AA,14,0)</f>
        <v>1</v>
      </c>
      <c r="H5675" s="436">
        <f t="shared" si="1147"/>
        <v>1</v>
      </c>
      <c r="I5675" s="436" t="str">
        <f t="shared" si="1148"/>
        <v>Nguyễn Văn Hảo</v>
      </c>
      <c r="J5675" s="436"/>
      <c r="K5675" s="436">
        <f t="shared" si="1149"/>
        <v>1</v>
      </c>
      <c r="L5675" s="436" t="str">
        <f t="shared" si="1150"/>
        <v>DC2TH34-DC-1</v>
      </c>
      <c r="M5675" s="436">
        <f t="shared" si="1151"/>
        <v>4</v>
      </c>
      <c r="N5675" s="437">
        <f t="shared" si="1157"/>
        <v>2</v>
      </c>
      <c r="O5675" s="437"/>
      <c r="P5675" s="430" t="str">
        <f t="shared" si="1152"/>
        <v/>
      </c>
      <c r="U5675" s="177">
        <v>4</v>
      </c>
      <c r="V5675" s="177" t="s">
        <v>4850</v>
      </c>
      <c r="W5675" s="177" t="s">
        <v>2741</v>
      </c>
      <c r="X5675" s="177" t="s">
        <v>5742</v>
      </c>
      <c r="Y5675" s="177" t="s">
        <v>5827</v>
      </c>
      <c r="Z5675" s="177" t="s">
        <v>5821</v>
      </c>
      <c r="AA5675" s="525" t="s">
        <v>4662</v>
      </c>
      <c r="AB5675" s="399" t="str">
        <f t="shared" si="1153"/>
        <v>DC2TH34</v>
      </c>
      <c r="AC5675" s="399" t="str">
        <f t="shared" si="1154"/>
        <v>DC2TH34-DC</v>
      </c>
      <c r="AD5675" t="str">
        <f>Y5675&amp;"-"&amp;VLOOKUP(AC5675,'LICH THI'!C:AA,9,0)</f>
        <v>64DCTH3150-42470</v>
      </c>
      <c r="AE5675">
        <f t="shared" si="1155"/>
        <v>1</v>
      </c>
    </row>
    <row r="5676" spans="1:31" x14ac:dyDescent="0.25">
      <c r="A5676" s="436" t="str">
        <f t="shared" si="1145"/>
        <v>DC2TH34-DC-6</v>
      </c>
      <c r="B5676" s="436">
        <f>COUNTIF(AC$4:AC5676,AC5676)</f>
        <v>6</v>
      </c>
      <c r="C5676" s="436" t="str">
        <f t="shared" si="1146"/>
        <v>DC2TH34-DC</v>
      </c>
      <c r="D5676" s="436">
        <f>VLOOKUP(C5676,'LICH THI'!C:AA,12,0)</f>
        <v>15</v>
      </c>
      <c r="E5676" s="436">
        <f>VLOOKUP(C5676,'LICH THI'!C:AA,13,0)</f>
        <v>15</v>
      </c>
      <c r="F5676" s="436">
        <f t="shared" si="1156"/>
        <v>15</v>
      </c>
      <c r="G5676" s="436">
        <f>VLOOKUP(C5676,'LICH THI'!C:AA,14,0)</f>
        <v>1</v>
      </c>
      <c r="H5676" s="436">
        <f t="shared" si="1147"/>
        <v>1</v>
      </c>
      <c r="I5676" s="436" t="str">
        <f t="shared" si="1148"/>
        <v>Nguyễn Văn Hậu</v>
      </c>
      <c r="J5676" s="436"/>
      <c r="K5676" s="436">
        <f t="shared" si="1149"/>
        <v>1</v>
      </c>
      <c r="L5676" s="436" t="str">
        <f t="shared" si="1150"/>
        <v>DC2TH34-DC-1</v>
      </c>
      <c r="M5676" s="436">
        <f t="shared" si="1151"/>
        <v>4</v>
      </c>
      <c r="N5676" s="437">
        <f t="shared" si="1157"/>
        <v>3</v>
      </c>
      <c r="O5676" s="437"/>
      <c r="P5676" s="430" t="str">
        <f t="shared" si="1152"/>
        <v/>
      </c>
      <c r="U5676" s="177">
        <v>5</v>
      </c>
      <c r="V5676" s="177" t="s">
        <v>4850</v>
      </c>
      <c r="W5676" s="177" t="s">
        <v>2741</v>
      </c>
      <c r="X5676" s="177" t="s">
        <v>4084</v>
      </c>
      <c r="Y5676" s="177" t="s">
        <v>5828</v>
      </c>
      <c r="Z5676" s="177" t="s">
        <v>5821</v>
      </c>
      <c r="AA5676" s="525" t="s">
        <v>5829</v>
      </c>
      <c r="AB5676" s="399" t="str">
        <f t="shared" si="1153"/>
        <v>DC2TH34</v>
      </c>
      <c r="AC5676" s="399" t="str">
        <f t="shared" si="1154"/>
        <v>DC2TH34-DC</v>
      </c>
      <c r="AD5676" t="str">
        <f>Y5676&amp;"-"&amp;VLOOKUP(AC5676,'LICH THI'!C:AA,9,0)</f>
        <v>64DCTH3181-42470</v>
      </c>
      <c r="AE5676">
        <f t="shared" si="1155"/>
        <v>1</v>
      </c>
    </row>
    <row r="5677" spans="1:31" x14ac:dyDescent="0.25">
      <c r="A5677" s="436" t="str">
        <f t="shared" si="1145"/>
        <v>DC2TH34-DC-7</v>
      </c>
      <c r="B5677" s="436">
        <f>COUNTIF(AC$4:AC5677,AC5677)</f>
        <v>7</v>
      </c>
      <c r="C5677" s="436" t="str">
        <f t="shared" si="1146"/>
        <v>DC2TH34-DC</v>
      </c>
      <c r="D5677" s="436">
        <f>VLOOKUP(C5677,'LICH THI'!C:AA,12,0)</f>
        <v>15</v>
      </c>
      <c r="E5677" s="436">
        <f>VLOOKUP(C5677,'LICH THI'!C:AA,13,0)</f>
        <v>15</v>
      </c>
      <c r="F5677" s="436">
        <f t="shared" si="1156"/>
        <v>15</v>
      </c>
      <c r="G5677" s="436">
        <f>VLOOKUP(C5677,'LICH THI'!C:AA,14,0)</f>
        <v>1</v>
      </c>
      <c r="H5677" s="436">
        <f t="shared" si="1147"/>
        <v>1</v>
      </c>
      <c r="I5677" s="436" t="str">
        <f t="shared" si="1148"/>
        <v>Nguyễn Thị Ngân Hoa</v>
      </c>
      <c r="J5677" s="436"/>
      <c r="K5677" s="436">
        <f t="shared" si="1149"/>
        <v>1</v>
      </c>
      <c r="L5677" s="436" t="str">
        <f t="shared" si="1150"/>
        <v>DC2TH34-DC-1</v>
      </c>
      <c r="M5677" s="436">
        <f t="shared" si="1151"/>
        <v>4</v>
      </c>
      <c r="N5677" s="437">
        <f t="shared" si="1157"/>
        <v>4</v>
      </c>
      <c r="O5677" s="437"/>
      <c r="P5677" s="430" t="str">
        <f t="shared" si="1152"/>
        <v/>
      </c>
      <c r="U5677" s="177">
        <v>15</v>
      </c>
      <c r="V5677" s="177" t="s">
        <v>3415</v>
      </c>
      <c r="W5677" s="177" t="s">
        <v>3881</v>
      </c>
      <c r="X5677" s="177" t="s">
        <v>3565</v>
      </c>
      <c r="Y5677" s="177" t="s">
        <v>3882</v>
      </c>
      <c r="Z5677" s="177" t="s">
        <v>5821</v>
      </c>
      <c r="AA5677" s="525" t="s">
        <v>2932</v>
      </c>
      <c r="AB5677" s="399" t="str">
        <f t="shared" si="1153"/>
        <v>DC2TH34</v>
      </c>
      <c r="AC5677" s="399" t="str">
        <f t="shared" si="1154"/>
        <v>DC2TH34-DC</v>
      </c>
      <c r="AD5677" t="str">
        <f>Y5677&amp;"-"&amp;VLOOKUP(AC5677,'LICH THI'!C:AA,9,0)</f>
        <v>64DCTH3097-42470</v>
      </c>
      <c r="AE5677">
        <f t="shared" si="1155"/>
        <v>1</v>
      </c>
    </row>
    <row r="5678" spans="1:31" x14ac:dyDescent="0.25">
      <c r="A5678" s="436" t="str">
        <f t="shared" si="1145"/>
        <v>DC2TH34-DC-8</v>
      </c>
      <c r="B5678" s="436">
        <f>COUNTIF(AC$4:AC5678,AC5678)</f>
        <v>8</v>
      </c>
      <c r="C5678" s="436" t="str">
        <f t="shared" si="1146"/>
        <v>DC2TH34-DC</v>
      </c>
      <c r="D5678" s="436">
        <f>VLOOKUP(C5678,'LICH THI'!C:AA,12,0)</f>
        <v>15</v>
      </c>
      <c r="E5678" s="436">
        <f>VLOOKUP(C5678,'LICH THI'!C:AA,13,0)</f>
        <v>15</v>
      </c>
      <c r="F5678" s="436">
        <f t="shared" si="1156"/>
        <v>15</v>
      </c>
      <c r="G5678" s="436">
        <f>VLOOKUP(C5678,'LICH THI'!C:AA,14,0)</f>
        <v>1</v>
      </c>
      <c r="H5678" s="436">
        <f t="shared" si="1147"/>
        <v>1</v>
      </c>
      <c r="I5678" s="436" t="str">
        <f t="shared" si="1148"/>
        <v>Lê Xuân Hoàng</v>
      </c>
      <c r="J5678" s="436"/>
      <c r="K5678" s="436">
        <f t="shared" si="1149"/>
        <v>1</v>
      </c>
      <c r="L5678" s="436" t="str">
        <f t="shared" si="1150"/>
        <v>DC2TH34-DC-1</v>
      </c>
      <c r="M5678" s="436">
        <f t="shared" si="1151"/>
        <v>4</v>
      </c>
      <c r="N5678" s="437">
        <f t="shared" si="1157"/>
        <v>5</v>
      </c>
      <c r="O5678" s="437"/>
      <c r="P5678" s="430" t="str">
        <f t="shared" si="1152"/>
        <v/>
      </c>
      <c r="U5678" s="177">
        <v>6</v>
      </c>
      <c r="V5678" s="177" t="s">
        <v>4850</v>
      </c>
      <c r="W5678" s="177" t="s">
        <v>3652</v>
      </c>
      <c r="X5678" s="177" t="s">
        <v>2834</v>
      </c>
      <c r="Y5678" s="177" t="s">
        <v>5830</v>
      </c>
      <c r="Z5678" s="177" t="s">
        <v>5821</v>
      </c>
      <c r="AA5678" s="525" t="s">
        <v>5831</v>
      </c>
      <c r="AB5678" s="399" t="str">
        <f t="shared" si="1153"/>
        <v>DC2TH34</v>
      </c>
      <c r="AC5678" s="399" t="str">
        <f t="shared" si="1154"/>
        <v>DC2TH34-DC</v>
      </c>
      <c r="AD5678" t="str">
        <f>Y5678&amp;"-"&amp;VLOOKUP(AC5678,'LICH THI'!C:AA,9,0)</f>
        <v>64DCTH3186-42470</v>
      </c>
      <c r="AE5678">
        <f t="shared" si="1155"/>
        <v>1</v>
      </c>
    </row>
    <row r="5679" spans="1:31" x14ac:dyDescent="0.25">
      <c r="A5679" s="436" t="str">
        <f t="shared" si="1145"/>
        <v>DC2TH34-DC-9</v>
      </c>
      <c r="B5679" s="436">
        <f>COUNTIF(AC$4:AC5679,AC5679)</f>
        <v>9</v>
      </c>
      <c r="C5679" s="436" t="str">
        <f t="shared" si="1146"/>
        <v>DC2TH34-DC</v>
      </c>
      <c r="D5679" s="436">
        <f>VLOOKUP(C5679,'LICH THI'!C:AA,12,0)</f>
        <v>15</v>
      </c>
      <c r="E5679" s="436">
        <f>VLOOKUP(C5679,'LICH THI'!C:AA,13,0)</f>
        <v>15</v>
      </c>
      <c r="F5679" s="436">
        <f t="shared" si="1156"/>
        <v>15</v>
      </c>
      <c r="G5679" s="436">
        <f>VLOOKUP(C5679,'LICH THI'!C:AA,14,0)</f>
        <v>1</v>
      </c>
      <c r="H5679" s="436">
        <f t="shared" si="1147"/>
        <v>1</v>
      </c>
      <c r="I5679" s="436" t="str">
        <f t="shared" si="1148"/>
        <v>Lê Quang Hùng</v>
      </c>
      <c r="J5679" s="436"/>
      <c r="K5679" s="436">
        <f t="shared" si="1149"/>
        <v>1</v>
      </c>
      <c r="L5679" s="436" t="str">
        <f t="shared" si="1150"/>
        <v>DC2TH34-DC-1</v>
      </c>
      <c r="M5679" s="436">
        <f t="shared" si="1151"/>
        <v>4</v>
      </c>
      <c r="N5679" s="437">
        <f t="shared" si="1157"/>
        <v>6</v>
      </c>
      <c r="O5679" s="437"/>
      <c r="P5679" s="430" t="str">
        <f t="shared" si="1152"/>
        <v/>
      </c>
      <c r="U5679" s="177">
        <v>7</v>
      </c>
      <c r="V5679" s="177" t="s">
        <v>4850</v>
      </c>
      <c r="W5679" s="177" t="s">
        <v>4046</v>
      </c>
      <c r="X5679" s="177" t="s">
        <v>2801</v>
      </c>
      <c r="Y5679" s="177" t="s">
        <v>5832</v>
      </c>
      <c r="Z5679" s="177" t="s">
        <v>5821</v>
      </c>
      <c r="AA5679" s="525" t="s">
        <v>4532</v>
      </c>
      <c r="AB5679" s="399" t="str">
        <f t="shared" si="1153"/>
        <v>DC2TH34</v>
      </c>
      <c r="AC5679" s="399" t="str">
        <f t="shared" si="1154"/>
        <v>DC2TH34-DC</v>
      </c>
      <c r="AD5679" t="str">
        <f>Y5679&amp;"-"&amp;VLOOKUP(AC5679,'LICH THI'!C:AA,9,0)</f>
        <v>64DCTH3153-42470</v>
      </c>
      <c r="AE5679">
        <f t="shared" si="1155"/>
        <v>1</v>
      </c>
    </row>
    <row r="5680" spans="1:31" x14ac:dyDescent="0.25">
      <c r="A5680" s="436" t="str">
        <f t="shared" si="1145"/>
        <v>DC2TH34-DC-10</v>
      </c>
      <c r="B5680" s="436">
        <f>COUNTIF(AC$4:AC5680,AC5680)</f>
        <v>10</v>
      </c>
      <c r="C5680" s="436" t="str">
        <f t="shared" si="1146"/>
        <v>DC2TH34-DC</v>
      </c>
      <c r="D5680" s="436">
        <f>VLOOKUP(C5680,'LICH THI'!C:AA,12,0)</f>
        <v>15</v>
      </c>
      <c r="E5680" s="436">
        <f>VLOOKUP(C5680,'LICH THI'!C:AA,13,0)</f>
        <v>15</v>
      </c>
      <c r="F5680" s="436">
        <f t="shared" si="1156"/>
        <v>15</v>
      </c>
      <c r="G5680" s="436">
        <f>VLOOKUP(C5680,'LICH THI'!C:AA,14,0)</f>
        <v>1</v>
      </c>
      <c r="H5680" s="436">
        <f t="shared" si="1147"/>
        <v>1</v>
      </c>
      <c r="I5680" s="436" t="str">
        <f t="shared" si="1148"/>
        <v>Lê Đức Tuấn</v>
      </c>
      <c r="J5680" s="436"/>
      <c r="K5680" s="436">
        <f t="shared" si="1149"/>
        <v>1</v>
      </c>
      <c r="L5680" s="436" t="str">
        <f t="shared" si="1150"/>
        <v>DC2TH34-DC-1</v>
      </c>
      <c r="M5680" s="436">
        <f t="shared" si="1151"/>
        <v>4</v>
      </c>
      <c r="N5680" s="437">
        <f t="shared" si="1157"/>
        <v>7</v>
      </c>
      <c r="O5680" s="437"/>
      <c r="P5680" s="430" t="str">
        <f t="shared" si="1152"/>
        <v/>
      </c>
      <c r="U5680" s="177">
        <v>10</v>
      </c>
      <c r="V5680" s="177" t="s">
        <v>4850</v>
      </c>
      <c r="W5680" s="177" t="s">
        <v>3456</v>
      </c>
      <c r="X5680" s="177" t="s">
        <v>2721</v>
      </c>
      <c r="Y5680" s="177" t="s">
        <v>5835</v>
      </c>
      <c r="Z5680" s="177" t="s">
        <v>5821</v>
      </c>
      <c r="AA5680" s="525" t="s">
        <v>3975</v>
      </c>
      <c r="AB5680" s="399" t="str">
        <f t="shared" si="1153"/>
        <v>DC2TH34</v>
      </c>
      <c r="AC5680" s="399" t="str">
        <f t="shared" si="1154"/>
        <v>DC2TH34-DC</v>
      </c>
      <c r="AD5680" t="str">
        <f>Y5680&amp;"-"&amp;VLOOKUP(AC5680,'LICH THI'!C:AA,9,0)</f>
        <v>64DCTH3159-42470</v>
      </c>
      <c r="AE5680">
        <f t="shared" si="1155"/>
        <v>1</v>
      </c>
    </row>
    <row r="5681" spans="1:31" x14ac:dyDescent="0.25">
      <c r="A5681" s="436" t="str">
        <f t="shared" si="1145"/>
        <v>DC2TH34-DC-11</v>
      </c>
      <c r="B5681" s="436">
        <f>COUNTIF(AC$4:AC5681,AC5681)</f>
        <v>11</v>
      </c>
      <c r="C5681" s="436" t="str">
        <f t="shared" si="1146"/>
        <v>DC2TH34-DC</v>
      </c>
      <c r="D5681" s="436">
        <f>VLOOKUP(C5681,'LICH THI'!C:AA,12,0)</f>
        <v>15</v>
      </c>
      <c r="E5681" s="436">
        <f>VLOOKUP(C5681,'LICH THI'!C:AA,13,0)</f>
        <v>15</v>
      </c>
      <c r="F5681" s="436">
        <f t="shared" si="1156"/>
        <v>15</v>
      </c>
      <c r="G5681" s="436">
        <f>VLOOKUP(C5681,'LICH THI'!C:AA,14,0)</f>
        <v>1</v>
      </c>
      <c r="H5681" s="436">
        <f t="shared" si="1147"/>
        <v>1</v>
      </c>
      <c r="I5681" s="436" t="str">
        <f t="shared" si="1148"/>
        <v>Lê Văn Tuấn</v>
      </c>
      <c r="J5681" s="436"/>
      <c r="K5681" s="436">
        <f t="shared" si="1149"/>
        <v>1</v>
      </c>
      <c r="L5681" s="436" t="str">
        <f t="shared" si="1150"/>
        <v>DC2TH34-DC-1</v>
      </c>
      <c r="M5681" s="436">
        <f t="shared" si="1151"/>
        <v>4</v>
      </c>
      <c r="N5681" s="437">
        <f t="shared" si="1157"/>
        <v>8</v>
      </c>
      <c r="O5681" s="437"/>
      <c r="P5681" s="430" t="str">
        <f t="shared" si="1152"/>
        <v/>
      </c>
      <c r="U5681" s="177">
        <v>11</v>
      </c>
      <c r="V5681" s="177" t="s">
        <v>4850</v>
      </c>
      <c r="W5681" s="177" t="s">
        <v>2604</v>
      </c>
      <c r="X5681" s="177" t="s">
        <v>2721</v>
      </c>
      <c r="Y5681" s="177" t="s">
        <v>5836</v>
      </c>
      <c r="Z5681" s="177" t="s">
        <v>5821</v>
      </c>
      <c r="AA5681" s="525" t="s">
        <v>2913</v>
      </c>
      <c r="AB5681" s="399" t="str">
        <f t="shared" si="1153"/>
        <v>DC2TH34</v>
      </c>
      <c r="AC5681" s="399" t="str">
        <f t="shared" si="1154"/>
        <v>DC2TH34-DC</v>
      </c>
      <c r="AD5681" t="str">
        <f>Y5681&amp;"-"&amp;VLOOKUP(AC5681,'LICH THI'!C:AA,9,0)</f>
        <v>64DCTH3086-42470</v>
      </c>
      <c r="AE5681">
        <f t="shared" si="1155"/>
        <v>1</v>
      </c>
    </row>
    <row r="5682" spans="1:31" x14ac:dyDescent="0.25">
      <c r="A5682" s="436" t="str">
        <f t="shared" si="1145"/>
        <v>DC2TH34-DC-12</v>
      </c>
      <c r="B5682" s="436">
        <f>COUNTIF(AC$4:AC5682,AC5682)</f>
        <v>12</v>
      </c>
      <c r="C5682" s="436" t="str">
        <f t="shared" si="1146"/>
        <v>DC2TH34-DC</v>
      </c>
      <c r="D5682" s="436">
        <f>VLOOKUP(C5682,'LICH THI'!C:AA,12,0)</f>
        <v>15</v>
      </c>
      <c r="E5682" s="436">
        <f>VLOOKUP(C5682,'LICH THI'!C:AA,13,0)</f>
        <v>15</v>
      </c>
      <c r="F5682" s="436">
        <f t="shared" si="1156"/>
        <v>15</v>
      </c>
      <c r="G5682" s="436">
        <f>VLOOKUP(C5682,'LICH THI'!C:AA,14,0)</f>
        <v>1</v>
      </c>
      <c r="H5682" s="436">
        <f t="shared" si="1147"/>
        <v>1</v>
      </c>
      <c r="I5682" s="436" t="str">
        <f t="shared" si="1148"/>
        <v>Vũ Anh Tuấn</v>
      </c>
      <c r="J5682" s="436"/>
      <c r="K5682" s="436">
        <f t="shared" si="1149"/>
        <v>1</v>
      </c>
      <c r="L5682" s="436" t="str">
        <f t="shared" si="1150"/>
        <v>DC2TH34-DC-1</v>
      </c>
      <c r="M5682" s="436">
        <f t="shared" si="1151"/>
        <v>4</v>
      </c>
      <c r="N5682" s="437">
        <f t="shared" si="1157"/>
        <v>9</v>
      </c>
      <c r="O5682" s="437"/>
      <c r="P5682" s="430" t="str">
        <f t="shared" si="1152"/>
        <v/>
      </c>
      <c r="U5682" s="177">
        <v>12</v>
      </c>
      <c r="V5682" s="177" t="s">
        <v>4850</v>
      </c>
      <c r="W5682" s="177" t="s">
        <v>5837</v>
      </c>
      <c r="X5682" s="177" t="s">
        <v>2721</v>
      </c>
      <c r="Y5682" s="177" t="s">
        <v>5838</v>
      </c>
      <c r="Z5682" s="177" t="s">
        <v>5821</v>
      </c>
      <c r="AA5682" s="525" t="s">
        <v>5839</v>
      </c>
      <c r="AB5682" s="399" t="str">
        <f t="shared" si="1153"/>
        <v>DC2TH34</v>
      </c>
      <c r="AC5682" s="399" t="str">
        <f t="shared" si="1154"/>
        <v>DC2TH34-DC</v>
      </c>
      <c r="AD5682" t="str">
        <f>Y5682&amp;"-"&amp;VLOOKUP(AC5682,'LICH THI'!C:AA,9,0)</f>
        <v>64DCTH3137-42470</v>
      </c>
      <c r="AE5682">
        <f t="shared" si="1155"/>
        <v>1</v>
      </c>
    </row>
    <row r="5683" spans="1:31" x14ac:dyDescent="0.25">
      <c r="A5683" s="436" t="str">
        <f t="shared" si="1145"/>
        <v>DC2TH34-DC-13</v>
      </c>
      <c r="B5683" s="436">
        <f>COUNTIF(AC$4:AC5683,AC5683)</f>
        <v>13</v>
      </c>
      <c r="C5683" s="436" t="str">
        <f t="shared" si="1146"/>
        <v>DC2TH34-DC</v>
      </c>
      <c r="D5683" s="436">
        <f>VLOOKUP(C5683,'LICH THI'!C:AA,12,0)</f>
        <v>15</v>
      </c>
      <c r="E5683" s="436">
        <f>VLOOKUP(C5683,'LICH THI'!C:AA,13,0)</f>
        <v>15</v>
      </c>
      <c r="F5683" s="436">
        <f t="shared" si="1156"/>
        <v>15</v>
      </c>
      <c r="G5683" s="436">
        <f>VLOOKUP(C5683,'LICH THI'!C:AA,14,0)</f>
        <v>1</v>
      </c>
      <c r="H5683" s="436">
        <f t="shared" si="1147"/>
        <v>1</v>
      </c>
      <c r="I5683" s="436" t="str">
        <f t="shared" si="1148"/>
        <v>Lê Xuân Thành</v>
      </c>
      <c r="J5683" s="436"/>
      <c r="K5683" s="436">
        <f t="shared" si="1149"/>
        <v>1</v>
      </c>
      <c r="L5683" s="436" t="str">
        <f t="shared" si="1150"/>
        <v>DC2TH34-DC-1</v>
      </c>
      <c r="M5683" s="436">
        <f t="shared" si="1151"/>
        <v>4</v>
      </c>
      <c r="N5683" s="437">
        <f t="shared" si="1157"/>
        <v>10</v>
      </c>
      <c r="O5683" s="437"/>
      <c r="P5683" s="430" t="str">
        <f t="shared" si="1152"/>
        <v/>
      </c>
      <c r="U5683" s="177">
        <v>8</v>
      </c>
      <c r="V5683" s="177" t="s">
        <v>4850</v>
      </c>
      <c r="W5683" s="177" t="s">
        <v>3652</v>
      </c>
      <c r="X5683" s="177" t="s">
        <v>2894</v>
      </c>
      <c r="Y5683" s="177" t="s">
        <v>5833</v>
      </c>
      <c r="Z5683" s="177" t="s">
        <v>5821</v>
      </c>
      <c r="AA5683" s="525" t="s">
        <v>5141</v>
      </c>
      <c r="AB5683" s="399" t="str">
        <f t="shared" si="1153"/>
        <v>DC2TH34</v>
      </c>
      <c r="AC5683" s="399" t="str">
        <f t="shared" si="1154"/>
        <v>DC2TH34-DC</v>
      </c>
      <c r="AD5683" t="str">
        <f>Y5683&amp;"-"&amp;VLOOKUP(AC5683,'LICH THI'!C:AA,9,0)</f>
        <v>64DCTH3196-42470</v>
      </c>
      <c r="AE5683">
        <f t="shared" si="1155"/>
        <v>1</v>
      </c>
    </row>
    <row r="5684" spans="1:31" x14ac:dyDescent="0.25">
      <c r="A5684" s="436" t="str">
        <f t="shared" si="1145"/>
        <v>DC2TH34-DC-14</v>
      </c>
      <c r="B5684" s="436">
        <f>COUNTIF(AC$4:AC5684,AC5684)</f>
        <v>14</v>
      </c>
      <c r="C5684" s="436" t="str">
        <f t="shared" si="1146"/>
        <v>DC2TH34-DC</v>
      </c>
      <c r="D5684" s="436">
        <f>VLOOKUP(C5684,'LICH THI'!C:AA,12,0)</f>
        <v>15</v>
      </c>
      <c r="E5684" s="436">
        <f>VLOOKUP(C5684,'LICH THI'!C:AA,13,0)</f>
        <v>15</v>
      </c>
      <c r="F5684" s="436">
        <f t="shared" si="1156"/>
        <v>15</v>
      </c>
      <c r="G5684" s="436">
        <f>VLOOKUP(C5684,'LICH THI'!C:AA,14,0)</f>
        <v>1</v>
      </c>
      <c r="H5684" s="436">
        <f t="shared" si="1147"/>
        <v>1</v>
      </c>
      <c r="I5684" s="436" t="str">
        <f t="shared" si="1148"/>
        <v>Phạm Thị Thêu</v>
      </c>
      <c r="J5684" s="436"/>
      <c r="K5684" s="436">
        <f t="shared" si="1149"/>
        <v>1</v>
      </c>
      <c r="L5684" s="436" t="str">
        <f t="shared" si="1150"/>
        <v>DC2TH34-DC-1</v>
      </c>
      <c r="M5684" s="436">
        <f t="shared" si="1151"/>
        <v>4</v>
      </c>
      <c r="N5684" s="437">
        <f t="shared" si="1157"/>
        <v>11</v>
      </c>
      <c r="O5684" s="437"/>
      <c r="P5684" s="430" t="str">
        <f t="shared" si="1152"/>
        <v/>
      </c>
      <c r="U5684" s="177">
        <v>9</v>
      </c>
      <c r="V5684" s="177" t="s">
        <v>4850</v>
      </c>
      <c r="W5684" s="177" t="s">
        <v>3557</v>
      </c>
      <c r="X5684" s="177" t="s">
        <v>2690</v>
      </c>
      <c r="Y5684" s="177" t="s">
        <v>5834</v>
      </c>
      <c r="Z5684" s="177" t="s">
        <v>5821</v>
      </c>
      <c r="AA5684" s="525" t="s">
        <v>2812</v>
      </c>
      <c r="AB5684" s="399" t="str">
        <f t="shared" si="1153"/>
        <v>DC2TH34</v>
      </c>
      <c r="AC5684" s="399" t="str">
        <f t="shared" si="1154"/>
        <v>DC2TH34-DC</v>
      </c>
      <c r="AD5684" t="str">
        <f>Y5684&amp;"-"&amp;VLOOKUP(AC5684,'LICH THI'!C:AA,9,0)</f>
        <v>64DCTH3152-42470</v>
      </c>
      <c r="AE5684">
        <f t="shared" si="1155"/>
        <v>1</v>
      </c>
    </row>
    <row r="5685" spans="1:31" x14ac:dyDescent="0.25">
      <c r="A5685" s="436" t="str">
        <f t="shared" si="1145"/>
        <v>DC2TH34-DC-15</v>
      </c>
      <c r="B5685" s="436">
        <f>COUNTIF(AC$4:AC5685,AC5685)</f>
        <v>15</v>
      </c>
      <c r="C5685" s="436" t="str">
        <f t="shared" si="1146"/>
        <v>DC2TH34-DC</v>
      </c>
      <c r="D5685" s="436">
        <f>VLOOKUP(C5685,'LICH THI'!C:AA,12,0)</f>
        <v>15</v>
      </c>
      <c r="E5685" s="436">
        <f>VLOOKUP(C5685,'LICH THI'!C:AA,13,0)</f>
        <v>15</v>
      </c>
      <c r="F5685" s="436">
        <f t="shared" si="1156"/>
        <v>15</v>
      </c>
      <c r="G5685" s="436">
        <f>VLOOKUP(C5685,'LICH THI'!C:AA,14,0)</f>
        <v>1</v>
      </c>
      <c r="H5685" s="436">
        <f t="shared" si="1147"/>
        <v>1</v>
      </c>
      <c r="I5685" s="436" t="str">
        <f t="shared" si="1148"/>
        <v>Đỗ Thị Hải Yến</v>
      </c>
      <c r="J5685" s="436"/>
      <c r="K5685" s="436">
        <f t="shared" si="1149"/>
        <v>1</v>
      </c>
      <c r="L5685" s="436" t="str">
        <f t="shared" si="1150"/>
        <v>DC2TH34-DC-1</v>
      </c>
      <c r="M5685" s="436">
        <f t="shared" si="1151"/>
        <v>4</v>
      </c>
      <c r="N5685" s="437">
        <f t="shared" si="1157"/>
        <v>12</v>
      </c>
      <c r="O5685" s="437"/>
      <c r="P5685" s="430" t="str">
        <f t="shared" si="1152"/>
        <v/>
      </c>
      <c r="U5685" s="177">
        <v>13</v>
      </c>
      <c r="V5685" s="177" t="s">
        <v>4850</v>
      </c>
      <c r="W5685" s="177" t="s">
        <v>5840</v>
      </c>
      <c r="X5685" s="177" t="s">
        <v>2639</v>
      </c>
      <c r="Y5685" s="177" t="s">
        <v>5841</v>
      </c>
      <c r="Z5685" s="177" t="s">
        <v>5821</v>
      </c>
      <c r="AA5685" s="525" t="s">
        <v>5842</v>
      </c>
      <c r="AB5685" s="399" t="str">
        <f t="shared" si="1153"/>
        <v>DC2TH34</v>
      </c>
      <c r="AC5685" s="399" t="str">
        <f t="shared" si="1154"/>
        <v>DC2TH34-DC</v>
      </c>
      <c r="AD5685" t="str">
        <f>Y5685&amp;"-"&amp;VLOOKUP(AC5685,'LICH THI'!C:AA,9,0)</f>
        <v>64DCTH3144-42470</v>
      </c>
      <c r="AE5685">
        <f t="shared" si="1155"/>
        <v>1</v>
      </c>
    </row>
    <row r="5686" spans="1:31" x14ac:dyDescent="0.25">
      <c r="A5686" s="436" t="str">
        <f t="shared" si="1145"/>
        <v>DC2VB67-DC-1</v>
      </c>
      <c r="B5686" s="436">
        <f>COUNTIF(AC$4:AC5686,AC5686)</f>
        <v>1</v>
      </c>
      <c r="C5686" s="436" t="str">
        <f t="shared" si="1146"/>
        <v>DC2VB67-DC</v>
      </c>
      <c r="D5686" s="436">
        <f>VLOOKUP(C5686,'LICH THI'!C:AA,12,0)</f>
        <v>6</v>
      </c>
      <c r="E5686" s="436">
        <f>VLOOKUP(C5686,'LICH THI'!C:AA,13,0)</f>
        <v>6</v>
      </c>
      <c r="F5686" s="436">
        <f t="shared" si="1156"/>
        <v>6</v>
      </c>
      <c r="G5686" s="436">
        <f>VLOOKUP(C5686,'LICH THI'!C:AA,14,0)</f>
        <v>1</v>
      </c>
      <c r="H5686" s="436">
        <f t="shared" si="1147"/>
        <v>1</v>
      </c>
      <c r="I5686" s="436" t="str">
        <f t="shared" si="1148"/>
        <v>Hoàng Tuấn Anh</v>
      </c>
      <c r="J5686" s="436"/>
      <c r="K5686" s="436">
        <f t="shared" si="1149"/>
        <v>1</v>
      </c>
      <c r="L5686" s="436" t="str">
        <f t="shared" si="1150"/>
        <v>DC2VB67-DC-1</v>
      </c>
      <c r="M5686" s="436">
        <f t="shared" si="1151"/>
        <v>1</v>
      </c>
      <c r="N5686" s="437">
        <f t="shared" si="1157"/>
        <v>1</v>
      </c>
      <c r="O5686" s="437"/>
      <c r="P5686" s="430" t="str">
        <f t="shared" si="1152"/>
        <v/>
      </c>
      <c r="U5686" s="177">
        <v>1</v>
      </c>
      <c r="V5686" s="177" t="s">
        <v>4083</v>
      </c>
      <c r="W5686" s="177" t="s">
        <v>5541</v>
      </c>
      <c r="X5686" s="177" t="s">
        <v>2611</v>
      </c>
      <c r="Y5686" s="177" t="s">
        <v>7132</v>
      </c>
      <c r="Z5686" s="177" t="s">
        <v>7133</v>
      </c>
      <c r="AA5686" s="525" t="s">
        <v>5215</v>
      </c>
      <c r="AB5686" s="399" t="str">
        <f t="shared" si="1153"/>
        <v>DC2VB67</v>
      </c>
      <c r="AC5686" s="399" t="str">
        <f t="shared" si="1154"/>
        <v>DC2VB67-DC</v>
      </c>
      <c r="AD5686" t="str">
        <f>Y5686&amp;"-"&amp;VLOOKUP(AC5686,'LICH THI'!C:AA,9,0)</f>
        <v>65DCVB22203-42472</v>
      </c>
      <c r="AE5686">
        <f t="shared" si="1155"/>
        <v>1</v>
      </c>
    </row>
    <row r="5687" spans="1:31" x14ac:dyDescent="0.25">
      <c r="A5687" s="436" t="str">
        <f t="shared" si="1145"/>
        <v>DC2VB67-DC-2</v>
      </c>
      <c r="B5687" s="436">
        <f>COUNTIF(AC$4:AC5687,AC5687)</f>
        <v>2</v>
      </c>
      <c r="C5687" s="436" t="str">
        <f t="shared" si="1146"/>
        <v>DC2VB67-DC</v>
      </c>
      <c r="D5687" s="436">
        <f>VLOOKUP(C5687,'LICH THI'!C:AA,12,0)</f>
        <v>6</v>
      </c>
      <c r="E5687" s="436">
        <f>VLOOKUP(C5687,'LICH THI'!C:AA,13,0)</f>
        <v>6</v>
      </c>
      <c r="F5687" s="436">
        <f t="shared" si="1156"/>
        <v>6</v>
      </c>
      <c r="G5687" s="436">
        <f>VLOOKUP(C5687,'LICH THI'!C:AA,14,0)</f>
        <v>1</v>
      </c>
      <c r="H5687" s="436">
        <f t="shared" si="1147"/>
        <v>1</v>
      </c>
      <c r="I5687" s="436" t="str">
        <f t="shared" si="1148"/>
        <v>Lê Anh Tú</v>
      </c>
      <c r="J5687" s="436"/>
      <c r="K5687" s="436">
        <f t="shared" si="1149"/>
        <v>1</v>
      </c>
      <c r="L5687" s="436" t="str">
        <f t="shared" si="1150"/>
        <v>DC2VB67-DC-1</v>
      </c>
      <c r="M5687" s="436">
        <f t="shared" si="1151"/>
        <v>1</v>
      </c>
      <c r="N5687" s="437">
        <f t="shared" si="1157"/>
        <v>2</v>
      </c>
      <c r="O5687" s="437"/>
      <c r="P5687" s="430" t="str">
        <f t="shared" si="1152"/>
        <v/>
      </c>
      <c r="U5687" s="177">
        <v>5</v>
      </c>
      <c r="V5687" s="177" t="s">
        <v>4083</v>
      </c>
      <c r="W5687" s="177" t="s">
        <v>4172</v>
      </c>
      <c r="X5687" s="177" t="s">
        <v>2697</v>
      </c>
      <c r="Y5687" s="177" t="s">
        <v>6021</v>
      </c>
      <c r="Z5687" s="177" t="s">
        <v>7133</v>
      </c>
      <c r="AA5687" s="525" t="s">
        <v>2850</v>
      </c>
      <c r="AB5687" s="399" t="str">
        <f t="shared" si="1153"/>
        <v>DC2VB67</v>
      </c>
      <c r="AC5687" s="399" t="str">
        <f t="shared" si="1154"/>
        <v>DC2VB67-DC</v>
      </c>
      <c r="AD5687" t="str">
        <f>Y5687&amp;"-"&amp;VLOOKUP(AC5687,'LICH THI'!C:AA,9,0)</f>
        <v>65DCVB22197-42472</v>
      </c>
      <c r="AE5687">
        <f t="shared" si="1155"/>
        <v>1</v>
      </c>
    </row>
    <row r="5688" spans="1:31" x14ac:dyDescent="0.25">
      <c r="A5688" s="436" t="str">
        <f t="shared" si="1145"/>
        <v>DC2VB67-DC-3</v>
      </c>
      <c r="B5688" s="436">
        <f>COUNTIF(AC$4:AC5688,AC5688)</f>
        <v>3</v>
      </c>
      <c r="C5688" s="436" t="str">
        <f t="shared" si="1146"/>
        <v>DC2VB67-DC</v>
      </c>
      <c r="D5688" s="436">
        <f>VLOOKUP(C5688,'LICH THI'!C:AA,12,0)</f>
        <v>6</v>
      </c>
      <c r="E5688" s="436">
        <f>VLOOKUP(C5688,'LICH THI'!C:AA,13,0)</f>
        <v>6</v>
      </c>
      <c r="F5688" s="436">
        <f t="shared" si="1156"/>
        <v>6</v>
      </c>
      <c r="G5688" s="436">
        <f>VLOOKUP(C5688,'LICH THI'!C:AA,14,0)</f>
        <v>1</v>
      </c>
      <c r="H5688" s="436">
        <f t="shared" si="1147"/>
        <v>1</v>
      </c>
      <c r="I5688" s="436" t="str">
        <f t="shared" si="1148"/>
        <v>Nguyễn Hoàng Thái</v>
      </c>
      <c r="J5688" s="436"/>
      <c r="K5688" s="436">
        <f t="shared" si="1149"/>
        <v>1</v>
      </c>
      <c r="L5688" s="436" t="str">
        <f t="shared" si="1150"/>
        <v>DC2VB67-DC-1</v>
      </c>
      <c r="M5688" s="436">
        <f t="shared" si="1151"/>
        <v>1</v>
      </c>
      <c r="N5688" s="437">
        <f t="shared" si="1157"/>
        <v>3</v>
      </c>
      <c r="O5688" s="437"/>
      <c r="P5688" s="430" t="str">
        <f t="shared" si="1152"/>
        <v/>
      </c>
      <c r="U5688" s="177">
        <v>2</v>
      </c>
      <c r="V5688" s="177" t="s">
        <v>4083</v>
      </c>
      <c r="W5688" s="177" t="s">
        <v>3785</v>
      </c>
      <c r="X5688" s="177" t="s">
        <v>4330</v>
      </c>
      <c r="Y5688" s="177" t="s">
        <v>6576</v>
      </c>
      <c r="Z5688" s="177" t="s">
        <v>7133</v>
      </c>
      <c r="AA5688" s="525" t="s">
        <v>6577</v>
      </c>
      <c r="AB5688" s="399" t="str">
        <f t="shared" si="1153"/>
        <v>DC2VB67</v>
      </c>
      <c r="AC5688" s="399" t="str">
        <f t="shared" si="1154"/>
        <v>DC2VB67-DC</v>
      </c>
      <c r="AD5688" t="str">
        <f>Y5688&amp;"-"&amp;VLOOKUP(AC5688,'LICH THI'!C:AA,9,0)</f>
        <v>65DCVB21873-42472</v>
      </c>
      <c r="AE5688">
        <f t="shared" si="1155"/>
        <v>1</v>
      </c>
    </row>
    <row r="5689" spans="1:31" x14ac:dyDescent="0.25">
      <c r="A5689" s="436" t="str">
        <f t="shared" si="1145"/>
        <v>DC2VB67-DC-4</v>
      </c>
      <c r="B5689" s="436">
        <f>COUNTIF(AC$4:AC5689,AC5689)</f>
        <v>4</v>
      </c>
      <c r="C5689" s="436" t="str">
        <f t="shared" si="1146"/>
        <v>DC2VB67-DC</v>
      </c>
      <c r="D5689" s="436">
        <f>VLOOKUP(C5689,'LICH THI'!C:AA,12,0)</f>
        <v>6</v>
      </c>
      <c r="E5689" s="436">
        <f>VLOOKUP(C5689,'LICH THI'!C:AA,13,0)</f>
        <v>6</v>
      </c>
      <c r="F5689" s="436">
        <f t="shared" si="1156"/>
        <v>6</v>
      </c>
      <c r="G5689" s="436">
        <f>VLOOKUP(C5689,'LICH THI'!C:AA,14,0)</f>
        <v>1</v>
      </c>
      <c r="H5689" s="436">
        <f t="shared" si="1147"/>
        <v>1</v>
      </c>
      <c r="I5689" s="436" t="str">
        <f t="shared" si="1148"/>
        <v>Phạm Ngọc Thiện</v>
      </c>
      <c r="J5689" s="436"/>
      <c r="K5689" s="436">
        <f t="shared" si="1149"/>
        <v>1</v>
      </c>
      <c r="L5689" s="436" t="str">
        <f t="shared" si="1150"/>
        <v>DC2VB67-DC-1</v>
      </c>
      <c r="M5689" s="436">
        <f t="shared" si="1151"/>
        <v>1</v>
      </c>
      <c r="N5689" s="437">
        <f t="shared" si="1157"/>
        <v>4</v>
      </c>
      <c r="O5689" s="437"/>
      <c r="P5689" s="430" t="str">
        <f t="shared" si="1152"/>
        <v/>
      </c>
      <c r="U5689" s="177">
        <v>3</v>
      </c>
      <c r="V5689" s="177" t="s">
        <v>4083</v>
      </c>
      <c r="W5689" s="177" t="s">
        <v>3081</v>
      </c>
      <c r="X5689" s="177" t="s">
        <v>4004</v>
      </c>
      <c r="Y5689" s="177" t="s">
        <v>4901</v>
      </c>
      <c r="Z5689" s="177" t="s">
        <v>7133</v>
      </c>
      <c r="AA5689" s="525" t="s">
        <v>3439</v>
      </c>
      <c r="AB5689" s="399" t="str">
        <f t="shared" si="1153"/>
        <v>DC2VB67</v>
      </c>
      <c r="AC5689" s="399" t="str">
        <f t="shared" si="1154"/>
        <v>DC2VB67-DC</v>
      </c>
      <c r="AD5689" t="str">
        <f>Y5689&amp;"-"&amp;VLOOKUP(AC5689,'LICH THI'!C:AA,9,0)</f>
        <v>65DCVB22631-42472</v>
      </c>
      <c r="AE5689">
        <f t="shared" si="1155"/>
        <v>1</v>
      </c>
    </row>
    <row r="5690" spans="1:31" x14ac:dyDescent="0.25">
      <c r="A5690" s="436" t="str">
        <f t="shared" si="1145"/>
        <v>DC2VB67-DC-5</v>
      </c>
      <c r="B5690" s="436">
        <f>COUNTIF(AC$4:AC5690,AC5690)</f>
        <v>5</v>
      </c>
      <c r="C5690" s="436" t="str">
        <f t="shared" si="1146"/>
        <v>DC2VB67-DC</v>
      </c>
      <c r="D5690" s="436">
        <f>VLOOKUP(C5690,'LICH THI'!C:AA,12,0)</f>
        <v>6</v>
      </c>
      <c r="E5690" s="436">
        <f>VLOOKUP(C5690,'LICH THI'!C:AA,13,0)</f>
        <v>6</v>
      </c>
      <c r="F5690" s="436">
        <f t="shared" si="1156"/>
        <v>6</v>
      </c>
      <c r="G5690" s="436">
        <f>VLOOKUP(C5690,'LICH THI'!C:AA,14,0)</f>
        <v>1</v>
      </c>
      <c r="H5690" s="436">
        <f t="shared" si="1147"/>
        <v>1</v>
      </c>
      <c r="I5690" s="436" t="str">
        <f t="shared" si="1148"/>
        <v>Phạm Minh Thuận</v>
      </c>
      <c r="J5690" s="436"/>
      <c r="K5690" s="436">
        <f t="shared" si="1149"/>
        <v>1</v>
      </c>
      <c r="L5690" s="436" t="str">
        <f t="shared" si="1150"/>
        <v>DC2VB67-DC-1</v>
      </c>
      <c r="M5690" s="436">
        <f t="shared" si="1151"/>
        <v>1</v>
      </c>
      <c r="N5690" s="437">
        <f t="shared" si="1157"/>
        <v>5</v>
      </c>
      <c r="O5690" s="437"/>
      <c r="P5690" s="430" t="str">
        <f t="shared" si="1152"/>
        <v/>
      </c>
      <c r="U5690" s="177">
        <v>4</v>
      </c>
      <c r="V5690" s="177" t="s">
        <v>4083</v>
      </c>
      <c r="W5690" s="177" t="s">
        <v>2749</v>
      </c>
      <c r="X5690" s="177" t="s">
        <v>4089</v>
      </c>
      <c r="Y5690" s="177" t="s">
        <v>4090</v>
      </c>
      <c r="Z5690" s="177" t="s">
        <v>7133</v>
      </c>
      <c r="AA5690" s="525" t="s">
        <v>4091</v>
      </c>
      <c r="AB5690" s="399" t="str">
        <f t="shared" si="1153"/>
        <v>DC2VB67</v>
      </c>
      <c r="AC5690" s="399" t="str">
        <f t="shared" si="1154"/>
        <v>DC2VB67-DC</v>
      </c>
      <c r="AD5690" t="str">
        <f>Y5690&amp;"-"&amp;VLOOKUP(AC5690,'LICH THI'!C:AA,9,0)</f>
        <v>65DCVB23617-42472</v>
      </c>
      <c r="AE5690">
        <f t="shared" si="1155"/>
        <v>1</v>
      </c>
    </row>
    <row r="5691" spans="1:31" x14ac:dyDescent="0.25">
      <c r="A5691" s="436" t="str">
        <f t="shared" si="1145"/>
        <v>DC2VB67-DC-6</v>
      </c>
      <c r="B5691" s="436">
        <f>COUNTIF(AC$4:AC5691,AC5691)</f>
        <v>6</v>
      </c>
      <c r="C5691" s="436" t="str">
        <f t="shared" si="1146"/>
        <v>DC2VB67-DC</v>
      </c>
      <c r="D5691" s="436">
        <f>VLOOKUP(C5691,'LICH THI'!C:AA,12,0)</f>
        <v>6</v>
      </c>
      <c r="E5691" s="436">
        <f>VLOOKUP(C5691,'LICH THI'!C:AA,13,0)</f>
        <v>6</v>
      </c>
      <c r="F5691" s="436">
        <f t="shared" si="1156"/>
        <v>6</v>
      </c>
      <c r="G5691" s="436">
        <f>VLOOKUP(C5691,'LICH THI'!C:AA,14,0)</f>
        <v>1</v>
      </c>
      <c r="H5691" s="436">
        <f t="shared" si="1147"/>
        <v>1</v>
      </c>
      <c r="I5691" s="436" t="str">
        <f t="shared" si="1148"/>
        <v>Nguyễn Hải Yến</v>
      </c>
      <c r="J5691" s="436"/>
      <c r="K5691" s="436">
        <f t="shared" si="1149"/>
        <v>1</v>
      </c>
      <c r="L5691" s="436" t="str">
        <f t="shared" si="1150"/>
        <v>DC2VB67-DC-1</v>
      </c>
      <c r="M5691" s="436">
        <f t="shared" si="1151"/>
        <v>1</v>
      </c>
      <c r="N5691" s="437">
        <f t="shared" si="1157"/>
        <v>6</v>
      </c>
      <c r="O5691" s="437"/>
      <c r="P5691" s="430" t="str">
        <f t="shared" si="1152"/>
        <v/>
      </c>
      <c r="U5691" s="177">
        <v>6</v>
      </c>
      <c r="V5691" s="177" t="s">
        <v>4083</v>
      </c>
      <c r="W5691" s="177" t="s">
        <v>4705</v>
      </c>
      <c r="X5691" s="177" t="s">
        <v>2639</v>
      </c>
      <c r="Y5691" s="177" t="s">
        <v>6578</v>
      </c>
      <c r="Z5691" s="177" t="s">
        <v>7133</v>
      </c>
      <c r="AA5691" s="525" t="s">
        <v>4352</v>
      </c>
      <c r="AB5691" s="399" t="str">
        <f t="shared" si="1153"/>
        <v>DC2VB67</v>
      </c>
      <c r="AC5691" s="399" t="str">
        <f t="shared" si="1154"/>
        <v>DC2VB67-DC</v>
      </c>
      <c r="AD5691" t="str">
        <f>Y5691&amp;"-"&amp;VLOOKUP(AC5691,'LICH THI'!C:AA,9,0)</f>
        <v>65DCVB23209-42472</v>
      </c>
      <c r="AE5691">
        <f t="shared" si="1155"/>
        <v>1</v>
      </c>
    </row>
    <row r="5692" spans="1:31" x14ac:dyDescent="0.25">
      <c r="A5692" s="436" t="str">
        <f t="shared" si="1145"/>
        <v>DC3CA41-DC-1</v>
      </c>
      <c r="B5692" s="436">
        <f>COUNTIF(AC$4:AC5692,AC5692)</f>
        <v>1</v>
      </c>
      <c r="C5692" s="436" t="str">
        <f t="shared" si="1146"/>
        <v>DC3CA41-DC</v>
      </c>
      <c r="D5692" s="436">
        <f>VLOOKUP(C5692,'LICH THI'!C:AA,12,0)</f>
        <v>5</v>
      </c>
      <c r="E5692" s="436">
        <f>VLOOKUP(C5692,'LICH THI'!C:AA,13,0)</f>
        <v>5</v>
      </c>
      <c r="F5692" s="436">
        <f t="shared" si="1156"/>
        <v>5</v>
      </c>
      <c r="G5692" s="436">
        <f>VLOOKUP(C5692,'LICH THI'!C:AA,14,0)</f>
        <v>1</v>
      </c>
      <c r="H5692" s="436">
        <f t="shared" si="1147"/>
        <v>1</v>
      </c>
      <c r="I5692" s="436" t="str">
        <f t="shared" si="1148"/>
        <v>Nguyễn Duy Anh</v>
      </c>
      <c r="J5692" s="436"/>
      <c r="K5692" s="436">
        <f t="shared" si="1149"/>
        <v>1</v>
      </c>
      <c r="L5692" s="436" t="str">
        <f t="shared" si="1150"/>
        <v>DC3CA41-DC-1</v>
      </c>
      <c r="M5692" s="436">
        <f t="shared" si="1151"/>
        <v>1</v>
      </c>
      <c r="N5692" s="437">
        <f t="shared" si="1157"/>
        <v>1</v>
      </c>
      <c r="O5692" s="437"/>
      <c r="P5692" s="430" t="str">
        <f t="shared" si="1152"/>
        <v/>
      </c>
      <c r="U5692" s="177">
        <v>4</v>
      </c>
      <c r="V5692" s="177" t="s">
        <v>2609</v>
      </c>
      <c r="W5692" s="177" t="s">
        <v>2969</v>
      </c>
      <c r="X5692" s="177" t="s">
        <v>2611</v>
      </c>
      <c r="Y5692" s="177" t="s">
        <v>5225</v>
      </c>
      <c r="Z5692" s="177" t="s">
        <v>7474</v>
      </c>
      <c r="AA5692" s="525" t="s">
        <v>5226</v>
      </c>
      <c r="AB5692" s="399" t="str">
        <f t="shared" si="1153"/>
        <v>DC3CA41</v>
      </c>
      <c r="AC5692" s="399" t="str">
        <f t="shared" si="1154"/>
        <v>DC3CA41-DC</v>
      </c>
      <c r="AD5692" t="str">
        <f>Y5692&amp;"-"&amp;VLOOKUP(AC5692,'LICH THI'!C:AA,9,0)</f>
        <v>63DCCD3219-42472</v>
      </c>
      <c r="AE5692">
        <f t="shared" si="1155"/>
        <v>1</v>
      </c>
    </row>
    <row r="5693" spans="1:31" x14ac:dyDescent="0.25">
      <c r="A5693" s="436" t="str">
        <f t="shared" si="1145"/>
        <v>DC3CA41-DC-2</v>
      </c>
      <c r="B5693" s="436">
        <f>COUNTIF(AC$4:AC5693,AC5693)</f>
        <v>2</v>
      </c>
      <c r="C5693" s="436" t="str">
        <f t="shared" si="1146"/>
        <v>DC3CA41-DC</v>
      </c>
      <c r="D5693" s="436">
        <f>VLOOKUP(C5693,'LICH THI'!C:AA,12,0)</f>
        <v>5</v>
      </c>
      <c r="E5693" s="436">
        <f>VLOOKUP(C5693,'LICH THI'!C:AA,13,0)</f>
        <v>5</v>
      </c>
      <c r="F5693" s="436">
        <f t="shared" si="1156"/>
        <v>5</v>
      </c>
      <c r="G5693" s="436">
        <f>VLOOKUP(C5693,'LICH THI'!C:AA,14,0)</f>
        <v>1</v>
      </c>
      <c r="H5693" s="436">
        <f t="shared" si="1147"/>
        <v>1</v>
      </c>
      <c r="I5693" s="436" t="str">
        <f t="shared" si="1148"/>
        <v>Nguyễn Nhật Nam</v>
      </c>
      <c r="J5693" s="436"/>
      <c r="K5693" s="436">
        <f t="shared" si="1149"/>
        <v>1</v>
      </c>
      <c r="L5693" s="436" t="str">
        <f t="shared" si="1150"/>
        <v>DC3CA41-DC-1</v>
      </c>
      <c r="M5693" s="436">
        <f t="shared" si="1151"/>
        <v>1</v>
      </c>
      <c r="N5693" s="437">
        <f t="shared" si="1157"/>
        <v>2</v>
      </c>
      <c r="O5693" s="437"/>
      <c r="P5693" s="430" t="str">
        <f t="shared" si="1152"/>
        <v/>
      </c>
      <c r="U5693" s="177">
        <v>5</v>
      </c>
      <c r="V5693" s="177" t="s">
        <v>2609</v>
      </c>
      <c r="W5693" s="177" t="s">
        <v>3225</v>
      </c>
      <c r="X5693" s="177" t="s">
        <v>2773</v>
      </c>
      <c r="Y5693" s="177" t="s">
        <v>3226</v>
      </c>
      <c r="Z5693" s="177" t="s">
        <v>7474</v>
      </c>
      <c r="AA5693" s="525" t="s">
        <v>3174</v>
      </c>
      <c r="AB5693" s="399" t="str">
        <f t="shared" si="1153"/>
        <v>DC3CA41</v>
      </c>
      <c r="AC5693" s="399" t="str">
        <f t="shared" si="1154"/>
        <v>DC3CA41-DC</v>
      </c>
      <c r="AD5693" t="str">
        <f>Y5693&amp;"-"&amp;VLOOKUP(AC5693,'LICH THI'!C:AA,9,0)</f>
        <v>63DCCD3264-42472</v>
      </c>
      <c r="AE5693">
        <f t="shared" si="1155"/>
        <v>1</v>
      </c>
    </row>
    <row r="5694" spans="1:31" x14ac:dyDescent="0.25">
      <c r="A5694" s="436" t="str">
        <f t="shared" si="1145"/>
        <v>DC3CA41-DC-3</v>
      </c>
      <c r="B5694" s="436">
        <f>COUNTIF(AC$4:AC5694,AC5694)</f>
        <v>3</v>
      </c>
      <c r="C5694" s="436" t="str">
        <f t="shared" si="1146"/>
        <v>DC3CA41-DC</v>
      </c>
      <c r="D5694" s="436">
        <f>VLOOKUP(C5694,'LICH THI'!C:AA,12,0)</f>
        <v>5</v>
      </c>
      <c r="E5694" s="436">
        <f>VLOOKUP(C5694,'LICH THI'!C:AA,13,0)</f>
        <v>5</v>
      </c>
      <c r="F5694" s="436">
        <f t="shared" si="1156"/>
        <v>5</v>
      </c>
      <c r="G5694" s="436">
        <f>VLOOKUP(C5694,'LICH THI'!C:AA,14,0)</f>
        <v>1</v>
      </c>
      <c r="H5694" s="436">
        <f t="shared" si="1147"/>
        <v>1</v>
      </c>
      <c r="I5694" s="436" t="str">
        <f t="shared" si="1148"/>
        <v>Hồ Văn Quang</v>
      </c>
      <c r="J5694" s="436"/>
      <c r="K5694" s="436">
        <f t="shared" si="1149"/>
        <v>1</v>
      </c>
      <c r="L5694" s="436" t="str">
        <f t="shared" si="1150"/>
        <v>DC3CA41-DC-1</v>
      </c>
      <c r="M5694" s="436">
        <f t="shared" si="1151"/>
        <v>1</v>
      </c>
      <c r="N5694" s="437">
        <f t="shared" si="1157"/>
        <v>3</v>
      </c>
      <c r="O5694" s="437"/>
      <c r="P5694" s="430" t="str">
        <f t="shared" si="1152"/>
        <v/>
      </c>
      <c r="U5694" s="177">
        <v>1</v>
      </c>
      <c r="V5694" s="177" t="s">
        <v>3102</v>
      </c>
      <c r="W5694" s="177" t="s">
        <v>2727</v>
      </c>
      <c r="X5694" s="177" t="s">
        <v>3147</v>
      </c>
      <c r="Y5694" s="177" t="s">
        <v>3148</v>
      </c>
      <c r="Z5694" s="177" t="s">
        <v>7474</v>
      </c>
      <c r="AA5694" s="525" t="s">
        <v>3149</v>
      </c>
      <c r="AB5694" s="399" t="str">
        <f t="shared" si="1153"/>
        <v>DC3CA41</v>
      </c>
      <c r="AC5694" s="399" t="str">
        <f t="shared" si="1154"/>
        <v>DC3CA41-DC</v>
      </c>
      <c r="AD5694" t="str">
        <f>Y5694&amp;"-"&amp;VLOOKUP(AC5694,'LICH THI'!C:AA,9,0)</f>
        <v>62DCCD3076-42472</v>
      </c>
      <c r="AE5694">
        <f t="shared" si="1155"/>
        <v>1</v>
      </c>
    </row>
    <row r="5695" spans="1:31" x14ac:dyDescent="0.25">
      <c r="A5695" s="436" t="str">
        <f t="shared" si="1145"/>
        <v>DC3CA41-DC-4</v>
      </c>
      <c r="B5695" s="436">
        <f>COUNTIF(AC$4:AC5695,AC5695)</f>
        <v>4</v>
      </c>
      <c r="C5695" s="436" t="str">
        <f t="shared" si="1146"/>
        <v>DC3CA41-DC</v>
      </c>
      <c r="D5695" s="436">
        <f>VLOOKUP(C5695,'LICH THI'!C:AA,12,0)</f>
        <v>5</v>
      </c>
      <c r="E5695" s="436">
        <f>VLOOKUP(C5695,'LICH THI'!C:AA,13,0)</f>
        <v>5</v>
      </c>
      <c r="F5695" s="436">
        <f t="shared" si="1156"/>
        <v>5</v>
      </c>
      <c r="G5695" s="436">
        <f>VLOOKUP(C5695,'LICH THI'!C:AA,14,0)</f>
        <v>1</v>
      </c>
      <c r="H5695" s="436">
        <f t="shared" si="1147"/>
        <v>1</v>
      </c>
      <c r="I5695" s="436" t="str">
        <f t="shared" si="1148"/>
        <v>Cao Văn Tuấn</v>
      </c>
      <c r="J5695" s="436"/>
      <c r="K5695" s="436">
        <f t="shared" si="1149"/>
        <v>1</v>
      </c>
      <c r="L5695" s="436" t="str">
        <f t="shared" si="1150"/>
        <v>DC3CA41-DC-1</v>
      </c>
      <c r="M5695" s="436">
        <f t="shared" si="1151"/>
        <v>1</v>
      </c>
      <c r="N5695" s="437">
        <f t="shared" si="1157"/>
        <v>4</v>
      </c>
      <c r="O5695" s="437"/>
      <c r="P5695" s="430" t="str">
        <f t="shared" si="1152"/>
        <v/>
      </c>
      <c r="U5695" s="177">
        <v>3</v>
      </c>
      <c r="V5695" s="177" t="s">
        <v>3209</v>
      </c>
      <c r="W5695" s="177" t="s">
        <v>3257</v>
      </c>
      <c r="X5695" s="177" t="s">
        <v>2721</v>
      </c>
      <c r="Y5695" s="177" t="s">
        <v>3949</v>
      </c>
      <c r="Z5695" s="177" t="s">
        <v>7474</v>
      </c>
      <c r="AA5695" s="525" t="s">
        <v>3950</v>
      </c>
      <c r="AB5695" s="399" t="str">
        <f t="shared" si="1153"/>
        <v>DC3CA41</v>
      </c>
      <c r="AC5695" s="399" t="str">
        <f t="shared" si="1154"/>
        <v>DC3CA41-DC</v>
      </c>
      <c r="AD5695" t="str">
        <f>Y5695&amp;"-"&amp;VLOOKUP(AC5695,'LICH THI'!C:AA,9,0)</f>
        <v>63DCCD3076-42472</v>
      </c>
      <c r="AE5695">
        <f t="shared" si="1155"/>
        <v>1</v>
      </c>
    </row>
    <row r="5696" spans="1:31" x14ac:dyDescent="0.25">
      <c r="A5696" s="436" t="str">
        <f t="shared" si="1145"/>
        <v>DC3CA41-DC-5</v>
      </c>
      <c r="B5696" s="436">
        <f>COUNTIF(AC$4:AC5696,AC5696)</f>
        <v>5</v>
      </c>
      <c r="C5696" s="436" t="str">
        <f t="shared" si="1146"/>
        <v>DC3CA41-DC</v>
      </c>
      <c r="D5696" s="436">
        <f>VLOOKUP(C5696,'LICH THI'!C:AA,12,0)</f>
        <v>5</v>
      </c>
      <c r="E5696" s="436">
        <f>VLOOKUP(C5696,'LICH THI'!C:AA,13,0)</f>
        <v>5</v>
      </c>
      <c r="F5696" s="436">
        <f t="shared" si="1156"/>
        <v>5</v>
      </c>
      <c r="G5696" s="436">
        <f>VLOOKUP(C5696,'LICH THI'!C:AA,14,0)</f>
        <v>1</v>
      </c>
      <c r="H5696" s="436">
        <f t="shared" si="1147"/>
        <v>1</v>
      </c>
      <c r="I5696" s="436" t="str">
        <f t="shared" si="1148"/>
        <v>Đường Minh Văn</v>
      </c>
      <c r="J5696" s="436"/>
      <c r="K5696" s="436">
        <f t="shared" si="1149"/>
        <v>1</v>
      </c>
      <c r="L5696" s="436" t="str">
        <f t="shared" si="1150"/>
        <v>DC3CA41-DC-1</v>
      </c>
      <c r="M5696" s="436">
        <f t="shared" si="1151"/>
        <v>1</v>
      </c>
      <c r="N5696" s="437">
        <f t="shared" si="1157"/>
        <v>5</v>
      </c>
      <c r="O5696" s="437"/>
      <c r="P5696" s="430" t="str">
        <f t="shared" si="1152"/>
        <v/>
      </c>
      <c r="U5696" s="177">
        <v>2</v>
      </c>
      <c r="V5696" s="177" t="s">
        <v>2603</v>
      </c>
      <c r="W5696" s="177" t="s">
        <v>3674</v>
      </c>
      <c r="X5696" s="177" t="s">
        <v>3675</v>
      </c>
      <c r="Y5696" s="177" t="s">
        <v>3676</v>
      </c>
      <c r="Z5696" s="177" t="s">
        <v>7474</v>
      </c>
      <c r="AA5696" s="525" t="s">
        <v>3677</v>
      </c>
      <c r="AB5696" s="399" t="str">
        <f t="shared" si="1153"/>
        <v>DC3CA41</v>
      </c>
      <c r="AC5696" s="399" t="str">
        <f t="shared" si="1154"/>
        <v>DC3CA41-DC</v>
      </c>
      <c r="AD5696" t="str">
        <f>Y5696&amp;"-"&amp;VLOOKUP(AC5696,'LICH THI'!C:AA,9,0)</f>
        <v>62DCCD3131-42472</v>
      </c>
      <c r="AE5696">
        <f t="shared" si="1155"/>
        <v>1</v>
      </c>
    </row>
    <row r="5697" spans="1:31" x14ac:dyDescent="0.25">
      <c r="A5697" s="436" t="str">
        <f t="shared" si="1145"/>
        <v>DC3CA51-DC-1</v>
      </c>
      <c r="B5697" s="436">
        <f>COUNTIF(AC$4:AC5697,AC5697)</f>
        <v>1</v>
      </c>
      <c r="C5697" s="436" t="str">
        <f t="shared" si="1146"/>
        <v>DC3CA51-DC</v>
      </c>
      <c r="D5697" s="436">
        <f>VLOOKUP(C5697,'LICH THI'!C:AA,12,0)</f>
        <v>24</v>
      </c>
      <c r="E5697" s="436">
        <f>VLOOKUP(C5697,'LICH THI'!C:AA,13,0)</f>
        <v>24</v>
      </c>
      <c r="F5697" s="436">
        <f t="shared" si="1156"/>
        <v>24</v>
      </c>
      <c r="G5697" s="436">
        <f>VLOOKUP(C5697,'LICH THI'!C:AA,14,0)</f>
        <v>1</v>
      </c>
      <c r="H5697" s="436">
        <f t="shared" si="1147"/>
        <v>1</v>
      </c>
      <c r="I5697" s="436" t="str">
        <f t="shared" si="1148"/>
        <v>Dương Tuấn Anh</v>
      </c>
      <c r="J5697" s="436"/>
      <c r="K5697" s="436">
        <f t="shared" si="1149"/>
        <v>1</v>
      </c>
      <c r="L5697" s="436" t="str">
        <f t="shared" si="1150"/>
        <v>DC3CA51-DC-1</v>
      </c>
      <c r="M5697" s="436">
        <f t="shared" si="1151"/>
        <v>3</v>
      </c>
      <c r="N5697" s="437">
        <f t="shared" si="1157"/>
        <v>23</v>
      </c>
      <c r="O5697" s="437"/>
      <c r="P5697" s="430" t="str">
        <f t="shared" si="1152"/>
        <v/>
      </c>
      <c r="U5697" s="177">
        <v>14</v>
      </c>
      <c r="V5697" s="177" t="s">
        <v>3209</v>
      </c>
      <c r="W5697" s="177" t="s">
        <v>2929</v>
      </c>
      <c r="X5697" s="177" t="s">
        <v>2611</v>
      </c>
      <c r="Y5697" s="177" t="s">
        <v>3635</v>
      </c>
      <c r="Z5697" s="177" t="s">
        <v>3604</v>
      </c>
      <c r="AA5697" s="525" t="s">
        <v>3636</v>
      </c>
      <c r="AB5697" s="399" t="str">
        <f t="shared" si="1153"/>
        <v>DC3CA51</v>
      </c>
      <c r="AC5697" s="399" t="str">
        <f t="shared" si="1154"/>
        <v>DC3CA51-DC</v>
      </c>
      <c r="AD5697" t="str">
        <f>Y5697&amp;"-"&amp;VLOOKUP(AC5697,'LICH THI'!C:AA,9,0)</f>
        <v>63DCCD3331-42473</v>
      </c>
      <c r="AE5697">
        <f t="shared" si="1155"/>
        <v>1</v>
      </c>
    </row>
    <row r="5698" spans="1:31" x14ac:dyDescent="0.25">
      <c r="A5698" s="436" t="str">
        <f t="shared" si="1145"/>
        <v>DC3CA51-DC-2</v>
      </c>
      <c r="B5698" s="436">
        <f>COUNTIF(AC$4:AC5698,AC5698)</f>
        <v>2</v>
      </c>
      <c r="C5698" s="436" t="str">
        <f t="shared" si="1146"/>
        <v>DC3CA51-DC</v>
      </c>
      <c r="D5698" s="436">
        <f>VLOOKUP(C5698,'LICH THI'!C:AA,12,0)</f>
        <v>24</v>
      </c>
      <c r="E5698" s="436">
        <f>VLOOKUP(C5698,'LICH THI'!C:AA,13,0)</f>
        <v>24</v>
      </c>
      <c r="F5698" s="436">
        <f t="shared" si="1156"/>
        <v>24</v>
      </c>
      <c r="G5698" s="436">
        <f>VLOOKUP(C5698,'LICH THI'!C:AA,14,0)</f>
        <v>1</v>
      </c>
      <c r="H5698" s="436">
        <f t="shared" si="1147"/>
        <v>1</v>
      </c>
      <c r="I5698" s="436" t="str">
        <f t="shared" si="1148"/>
        <v>Mai Đức Anh</v>
      </c>
      <c r="J5698" s="436"/>
      <c r="K5698" s="436">
        <f t="shared" si="1149"/>
        <v>1</v>
      </c>
      <c r="L5698" s="436" t="str">
        <f t="shared" si="1150"/>
        <v>DC3CA51-DC-1</v>
      </c>
      <c r="M5698" s="436">
        <f t="shared" si="1151"/>
        <v>3</v>
      </c>
      <c r="N5698" s="437">
        <f t="shared" si="1157"/>
        <v>24</v>
      </c>
      <c r="O5698" s="437"/>
      <c r="P5698" s="430" t="str">
        <f t="shared" si="1152"/>
        <v/>
      </c>
      <c r="U5698" s="177">
        <v>15</v>
      </c>
      <c r="V5698" s="177" t="s">
        <v>3209</v>
      </c>
      <c r="W5698" s="177" t="s">
        <v>3452</v>
      </c>
      <c r="X5698" s="177" t="s">
        <v>2611</v>
      </c>
      <c r="Y5698" s="177" t="s">
        <v>3637</v>
      </c>
      <c r="Z5698" s="177" t="s">
        <v>3604</v>
      </c>
      <c r="AA5698" s="525" t="s">
        <v>3638</v>
      </c>
      <c r="AB5698" s="399" t="str">
        <f t="shared" si="1153"/>
        <v>DC3CA51</v>
      </c>
      <c r="AC5698" s="399" t="str">
        <f t="shared" si="1154"/>
        <v>DC3CA51-DC</v>
      </c>
      <c r="AD5698" t="str">
        <f>Y5698&amp;"-"&amp;VLOOKUP(AC5698,'LICH THI'!C:AA,9,0)</f>
        <v>63DCCD3069-42473</v>
      </c>
      <c r="AE5698">
        <f t="shared" si="1155"/>
        <v>1</v>
      </c>
    </row>
    <row r="5699" spans="1:31" x14ac:dyDescent="0.25">
      <c r="A5699" s="436" t="str">
        <f t="shared" si="1145"/>
        <v>DC3CA51-DC-3</v>
      </c>
      <c r="B5699" s="436">
        <f>COUNTIF(AC$4:AC5699,AC5699)</f>
        <v>3</v>
      </c>
      <c r="C5699" s="436" t="str">
        <f t="shared" si="1146"/>
        <v>DC3CA51-DC</v>
      </c>
      <c r="D5699" s="436">
        <f>VLOOKUP(C5699,'LICH THI'!C:AA,12,0)</f>
        <v>24</v>
      </c>
      <c r="E5699" s="436">
        <f>VLOOKUP(C5699,'LICH THI'!C:AA,13,0)</f>
        <v>24</v>
      </c>
      <c r="F5699" s="436">
        <f t="shared" si="1156"/>
        <v>24</v>
      </c>
      <c r="G5699" s="436">
        <f>VLOOKUP(C5699,'LICH THI'!C:AA,14,0)</f>
        <v>1</v>
      </c>
      <c r="H5699" s="436">
        <f t="shared" si="1147"/>
        <v>1</v>
      </c>
      <c r="I5699" s="436" t="str">
        <f t="shared" si="1148"/>
        <v>Nguyễn Trung Anh</v>
      </c>
      <c r="J5699" s="436"/>
      <c r="K5699" s="436">
        <f t="shared" si="1149"/>
        <v>1</v>
      </c>
      <c r="L5699" s="436" t="str">
        <f t="shared" si="1150"/>
        <v>DC3CA51-DC-1</v>
      </c>
      <c r="M5699" s="436">
        <f t="shared" si="1151"/>
        <v>3</v>
      </c>
      <c r="N5699" s="437">
        <f t="shared" si="1157"/>
        <v>1</v>
      </c>
      <c r="O5699" s="437"/>
      <c r="P5699" s="430" t="str">
        <f t="shared" si="1152"/>
        <v/>
      </c>
      <c r="U5699" s="177">
        <v>16</v>
      </c>
      <c r="V5699" s="177" t="s">
        <v>3209</v>
      </c>
      <c r="W5699" s="177" t="s">
        <v>2687</v>
      </c>
      <c r="X5699" s="177" t="s">
        <v>2611</v>
      </c>
      <c r="Y5699" s="177" t="s">
        <v>3639</v>
      </c>
      <c r="Z5699" s="177" t="s">
        <v>3604</v>
      </c>
      <c r="AA5699" s="525" t="s">
        <v>2796</v>
      </c>
      <c r="AB5699" s="399" t="str">
        <f t="shared" si="1153"/>
        <v>DC3CA51</v>
      </c>
      <c r="AC5699" s="399" t="str">
        <f t="shared" si="1154"/>
        <v>DC3CA51-DC</v>
      </c>
      <c r="AD5699" t="str">
        <f>Y5699&amp;"-"&amp;VLOOKUP(AC5699,'LICH THI'!C:AA,9,0)</f>
        <v>63DCCD3029-42473</v>
      </c>
      <c r="AE5699">
        <f t="shared" si="1155"/>
        <v>1</v>
      </c>
    </row>
    <row r="5700" spans="1:31" x14ac:dyDescent="0.25">
      <c r="A5700" s="436" t="str">
        <f t="shared" si="1145"/>
        <v>DC3CA51-DC-4</v>
      </c>
      <c r="B5700" s="436">
        <f>COUNTIF(AC$4:AC5700,AC5700)</f>
        <v>4</v>
      </c>
      <c r="C5700" s="436" t="str">
        <f t="shared" si="1146"/>
        <v>DC3CA51-DC</v>
      </c>
      <c r="D5700" s="436">
        <f>VLOOKUP(C5700,'LICH THI'!C:AA,12,0)</f>
        <v>24</v>
      </c>
      <c r="E5700" s="436">
        <f>VLOOKUP(C5700,'LICH THI'!C:AA,13,0)</f>
        <v>24</v>
      </c>
      <c r="F5700" s="436">
        <f t="shared" si="1156"/>
        <v>24</v>
      </c>
      <c r="G5700" s="436">
        <f>VLOOKUP(C5700,'LICH THI'!C:AA,14,0)</f>
        <v>1</v>
      </c>
      <c r="H5700" s="436">
        <f t="shared" si="1147"/>
        <v>1</v>
      </c>
      <c r="I5700" s="436" t="str">
        <f t="shared" si="1148"/>
        <v>Nguyễn Đức Công</v>
      </c>
      <c r="J5700" s="436"/>
      <c r="K5700" s="436">
        <f t="shared" si="1149"/>
        <v>1</v>
      </c>
      <c r="L5700" s="436" t="str">
        <f t="shared" si="1150"/>
        <v>DC3CA51-DC-1</v>
      </c>
      <c r="M5700" s="436">
        <f t="shared" si="1151"/>
        <v>3</v>
      </c>
      <c r="N5700" s="437">
        <f t="shared" si="1157"/>
        <v>2</v>
      </c>
      <c r="O5700" s="437"/>
      <c r="P5700" s="430" t="str">
        <f t="shared" si="1152"/>
        <v/>
      </c>
      <c r="U5700" s="177">
        <v>1</v>
      </c>
      <c r="V5700" s="177" t="s">
        <v>3102</v>
      </c>
      <c r="W5700" s="177" t="s">
        <v>3103</v>
      </c>
      <c r="X5700" s="177" t="s">
        <v>3104</v>
      </c>
      <c r="Y5700" s="177" t="s">
        <v>3105</v>
      </c>
      <c r="Z5700" s="177" t="s">
        <v>3604</v>
      </c>
      <c r="AA5700" s="525" t="s">
        <v>3107</v>
      </c>
      <c r="AB5700" s="399" t="str">
        <f t="shared" si="1153"/>
        <v>DC3CA51</v>
      </c>
      <c r="AC5700" s="399" t="str">
        <f t="shared" si="1154"/>
        <v>DC3CA51-DC</v>
      </c>
      <c r="AD5700" t="str">
        <f>Y5700&amp;"-"&amp;VLOOKUP(AC5700,'LICH THI'!C:AA,9,0)</f>
        <v>62DCCD3010-42473</v>
      </c>
      <c r="AE5700">
        <f t="shared" si="1155"/>
        <v>1</v>
      </c>
    </row>
    <row r="5701" spans="1:31" x14ac:dyDescent="0.25">
      <c r="A5701" s="436" t="str">
        <f t="shared" ref="A5701:A5764" si="1158">C5701&amp;"-"&amp;B5701</f>
        <v>DC3CA51-DC-5</v>
      </c>
      <c r="B5701" s="436">
        <f>COUNTIF(AC$4:AC5701,AC5701)</f>
        <v>5</v>
      </c>
      <c r="C5701" s="436" t="str">
        <f t="shared" ref="C5701:C5764" si="1159">_CT_MaHP1</f>
        <v>DC3CA51-DC</v>
      </c>
      <c r="D5701" s="436">
        <f>VLOOKUP(C5701,'LICH THI'!C:AA,12,0)</f>
        <v>24</v>
      </c>
      <c r="E5701" s="436">
        <f>VLOOKUP(C5701,'LICH THI'!C:AA,13,0)</f>
        <v>24</v>
      </c>
      <c r="F5701" s="436">
        <f t="shared" si="1156"/>
        <v>24</v>
      </c>
      <c r="G5701" s="436">
        <f>VLOOKUP(C5701,'LICH THI'!C:AA,14,0)</f>
        <v>1</v>
      </c>
      <c r="H5701" s="436">
        <f t="shared" ref="H5701:H5764" si="1160">IF(E5701=0,"",TRUNC((B5701+E5701-1)/E5701))</f>
        <v>1</v>
      </c>
      <c r="I5701" s="436" t="str">
        <f t="shared" ref="I5701:I5764" si="1161">W5701&amp;" "&amp;X5701</f>
        <v>Hoàng Việt Dũng</v>
      </c>
      <c r="J5701" s="436"/>
      <c r="K5701" s="436">
        <f t="shared" ref="K5701:K5764" si="1162">IF(G5701=1,1,IF(H5701&lt;G5701,H5701+1,1))</f>
        <v>1</v>
      </c>
      <c r="L5701" s="436" t="str">
        <f t="shared" ref="L5701:L5764" si="1163">C5701&amp;"-"&amp;K5701</f>
        <v>DC3CA51-DC-1</v>
      </c>
      <c r="M5701" s="436">
        <f t="shared" ref="M5701:M5764" si="1164">IF(E5701=0,"",MOD(MID(C5701,6,2),E5701))</f>
        <v>3</v>
      </c>
      <c r="N5701" s="437">
        <f t="shared" si="1157"/>
        <v>3</v>
      </c>
      <c r="O5701" s="437"/>
      <c r="P5701" s="430" t="str">
        <f t="shared" ref="P5701:P5764" si="1165">IF(MOD(20*O5701,10)&lt;&gt;0,"SAI","")</f>
        <v/>
      </c>
      <c r="U5701" s="177">
        <v>2</v>
      </c>
      <c r="V5701" s="177" t="s">
        <v>3102</v>
      </c>
      <c r="W5701" s="177" t="s">
        <v>3605</v>
      </c>
      <c r="X5701" s="177" t="s">
        <v>2827</v>
      </c>
      <c r="Y5701" s="177" t="s">
        <v>3606</v>
      </c>
      <c r="Z5701" s="177" t="s">
        <v>3604</v>
      </c>
      <c r="AA5701" s="525" t="s">
        <v>3607</v>
      </c>
      <c r="AB5701" s="399" t="str">
        <f t="shared" ref="AB5701:AB5764" si="1166">_CT_MaHP</f>
        <v>DC3CA51</v>
      </c>
      <c r="AC5701" s="399" t="str">
        <f t="shared" ref="AC5701:AC5764" si="1167">_CT_MaHe</f>
        <v>DC3CA51-DC</v>
      </c>
      <c r="AD5701" t="str">
        <f>Y5701&amp;"-"&amp;VLOOKUP(AC5701,'LICH THI'!C:AA,9,0)</f>
        <v>62DCCD2015-42473</v>
      </c>
      <c r="AE5701">
        <f t="shared" ref="AE5701:AE5764" si="1168">COUNTIF(AD5701,AD:AD)</f>
        <v>1</v>
      </c>
    </row>
    <row r="5702" spans="1:31" x14ac:dyDescent="0.25">
      <c r="A5702" s="436" t="str">
        <f t="shared" si="1158"/>
        <v>DC3CA51-DC-6</v>
      </c>
      <c r="B5702" s="436">
        <f>COUNTIF(AC$4:AC5702,AC5702)</f>
        <v>6</v>
      </c>
      <c r="C5702" s="436" t="str">
        <f t="shared" si="1159"/>
        <v>DC3CA51-DC</v>
      </c>
      <c r="D5702" s="436">
        <f>VLOOKUP(C5702,'LICH THI'!C:AA,12,0)</f>
        <v>24</v>
      </c>
      <c r="E5702" s="436">
        <f>VLOOKUP(C5702,'LICH THI'!C:AA,13,0)</f>
        <v>24</v>
      </c>
      <c r="F5702" s="436">
        <f t="shared" ref="F5702:F5765" si="1169">IF(G5702="","",IF(G5702=H5702,D5702-(H5702-1)*E5702,E5702))</f>
        <v>24</v>
      </c>
      <c r="G5702" s="436">
        <f>VLOOKUP(C5702,'LICH THI'!C:AA,14,0)</f>
        <v>1</v>
      </c>
      <c r="H5702" s="436">
        <f t="shared" si="1160"/>
        <v>1</v>
      </c>
      <c r="I5702" s="436" t="str">
        <f t="shared" si="1161"/>
        <v>Bùi Xuân Dương</v>
      </c>
      <c r="J5702" s="436"/>
      <c r="K5702" s="436">
        <f t="shared" si="1162"/>
        <v>1</v>
      </c>
      <c r="L5702" s="436" t="str">
        <f t="shared" si="1163"/>
        <v>DC3CA51-DC-1</v>
      </c>
      <c r="M5702" s="436">
        <f t="shared" si="1164"/>
        <v>3</v>
      </c>
      <c r="N5702" s="437">
        <f t="shared" ref="N5702:N5765" si="1170">IF(F5702=0,"",(K5702-1)*$N$2+1+MOD(B5702-M5702,F5702))</f>
        <v>4</v>
      </c>
      <c r="O5702" s="437"/>
      <c r="P5702" s="430" t="str">
        <f t="shared" si="1165"/>
        <v/>
      </c>
      <c r="U5702" s="177">
        <v>17</v>
      </c>
      <c r="V5702" s="177" t="s">
        <v>3209</v>
      </c>
      <c r="W5702" s="177" t="s">
        <v>3640</v>
      </c>
      <c r="X5702" s="177" t="s">
        <v>2601</v>
      </c>
      <c r="Y5702" s="177" t="s">
        <v>3641</v>
      </c>
      <c r="Z5702" s="177" t="s">
        <v>3604</v>
      </c>
      <c r="AA5702" s="525" t="s">
        <v>2651</v>
      </c>
      <c r="AB5702" s="399" t="str">
        <f t="shared" si="1166"/>
        <v>DC3CA51</v>
      </c>
      <c r="AC5702" s="399" t="str">
        <f t="shared" si="1167"/>
        <v>DC3CA51-DC</v>
      </c>
      <c r="AD5702" t="str">
        <f>Y5702&amp;"-"&amp;VLOOKUP(AC5702,'LICH THI'!C:AA,9,0)</f>
        <v>63DCCD3312-42473</v>
      </c>
      <c r="AE5702">
        <f t="shared" si="1168"/>
        <v>1</v>
      </c>
    </row>
    <row r="5703" spans="1:31" x14ac:dyDescent="0.25">
      <c r="A5703" s="436" t="str">
        <f t="shared" si="1158"/>
        <v>DC3CA51-DC-7</v>
      </c>
      <c r="B5703" s="436">
        <f>COUNTIF(AC$4:AC5703,AC5703)</f>
        <v>7</v>
      </c>
      <c r="C5703" s="436" t="str">
        <f t="shared" si="1159"/>
        <v>DC3CA51-DC</v>
      </c>
      <c r="D5703" s="436">
        <f>VLOOKUP(C5703,'LICH THI'!C:AA,12,0)</f>
        <v>24</v>
      </c>
      <c r="E5703" s="436">
        <f>VLOOKUP(C5703,'LICH THI'!C:AA,13,0)</f>
        <v>24</v>
      </c>
      <c r="F5703" s="436">
        <f t="shared" si="1169"/>
        <v>24</v>
      </c>
      <c r="G5703" s="436">
        <f>VLOOKUP(C5703,'LICH THI'!C:AA,14,0)</f>
        <v>1</v>
      </c>
      <c r="H5703" s="436">
        <f t="shared" si="1160"/>
        <v>1</v>
      </c>
      <c r="I5703" s="436" t="str">
        <f t="shared" si="1161"/>
        <v>Ngô Văn Hải</v>
      </c>
      <c r="J5703" s="436"/>
      <c r="K5703" s="436">
        <f t="shared" si="1162"/>
        <v>1</v>
      </c>
      <c r="L5703" s="436" t="str">
        <f t="shared" si="1163"/>
        <v>DC3CA51-DC-1</v>
      </c>
      <c r="M5703" s="436">
        <f t="shared" si="1164"/>
        <v>3</v>
      </c>
      <c r="N5703" s="437">
        <f t="shared" si="1170"/>
        <v>5</v>
      </c>
      <c r="O5703" s="437"/>
      <c r="P5703" s="430" t="str">
        <f t="shared" si="1165"/>
        <v/>
      </c>
      <c r="U5703" s="177">
        <v>9</v>
      </c>
      <c r="V5703" s="177" t="s">
        <v>3196</v>
      </c>
      <c r="W5703" s="177" t="s">
        <v>3204</v>
      </c>
      <c r="X5703" s="177" t="s">
        <v>2908</v>
      </c>
      <c r="Y5703" s="177" t="s">
        <v>3205</v>
      </c>
      <c r="Z5703" s="177" t="s">
        <v>3604</v>
      </c>
      <c r="AA5703" s="525" t="s">
        <v>3206</v>
      </c>
      <c r="AB5703" s="399" t="str">
        <f t="shared" si="1166"/>
        <v>DC3CA51</v>
      </c>
      <c r="AC5703" s="399" t="str">
        <f t="shared" si="1167"/>
        <v>DC3CA51-DC</v>
      </c>
      <c r="AD5703" t="str">
        <f>Y5703&amp;"-"&amp;VLOOKUP(AC5703,'LICH THI'!C:AA,9,0)</f>
        <v>63DCCD3043-42473</v>
      </c>
      <c r="AE5703">
        <f t="shared" si="1168"/>
        <v>1</v>
      </c>
    </row>
    <row r="5704" spans="1:31" x14ac:dyDescent="0.25">
      <c r="A5704" s="436" t="str">
        <f t="shared" si="1158"/>
        <v>DC3CA51-DC-8</v>
      </c>
      <c r="B5704" s="436">
        <f>COUNTIF(AC$4:AC5704,AC5704)</f>
        <v>8</v>
      </c>
      <c r="C5704" s="436" t="str">
        <f t="shared" si="1159"/>
        <v>DC3CA51-DC</v>
      </c>
      <c r="D5704" s="436">
        <f>VLOOKUP(C5704,'LICH THI'!C:AA,12,0)</f>
        <v>24</v>
      </c>
      <c r="E5704" s="436">
        <f>VLOOKUP(C5704,'LICH THI'!C:AA,13,0)</f>
        <v>24</v>
      </c>
      <c r="F5704" s="436">
        <f t="shared" si="1169"/>
        <v>24</v>
      </c>
      <c r="G5704" s="436">
        <f>VLOOKUP(C5704,'LICH THI'!C:AA,14,0)</f>
        <v>1</v>
      </c>
      <c r="H5704" s="436">
        <f t="shared" si="1160"/>
        <v>1</v>
      </c>
      <c r="I5704" s="436" t="str">
        <f t="shared" si="1161"/>
        <v>Võ Huy Hoàng</v>
      </c>
      <c r="J5704" s="436"/>
      <c r="K5704" s="436">
        <f t="shared" si="1162"/>
        <v>1</v>
      </c>
      <c r="L5704" s="436" t="str">
        <f t="shared" si="1163"/>
        <v>DC3CA51-DC-1</v>
      </c>
      <c r="M5704" s="436">
        <f t="shared" si="1164"/>
        <v>3</v>
      </c>
      <c r="N5704" s="437">
        <f t="shared" si="1170"/>
        <v>6</v>
      </c>
      <c r="O5704" s="437"/>
      <c r="P5704" s="430" t="str">
        <f t="shared" si="1165"/>
        <v/>
      </c>
      <c r="U5704" s="177">
        <v>10</v>
      </c>
      <c r="V5704" s="177" t="s">
        <v>3196</v>
      </c>
      <c r="W5704" s="177" t="s">
        <v>3623</v>
      </c>
      <c r="X5704" s="177" t="s">
        <v>2834</v>
      </c>
      <c r="Y5704" s="177" t="s">
        <v>3624</v>
      </c>
      <c r="Z5704" s="177" t="s">
        <v>3604</v>
      </c>
      <c r="AA5704" s="525" t="s">
        <v>3625</v>
      </c>
      <c r="AB5704" s="399" t="str">
        <f t="shared" si="1166"/>
        <v>DC3CA51</v>
      </c>
      <c r="AC5704" s="399" t="str">
        <f t="shared" si="1167"/>
        <v>DC3CA51-DC</v>
      </c>
      <c r="AD5704" t="str">
        <f>Y5704&amp;"-"&amp;VLOOKUP(AC5704,'LICH THI'!C:AA,9,0)</f>
        <v>63DCCD3040-42473</v>
      </c>
      <c r="AE5704">
        <f t="shared" si="1168"/>
        <v>1</v>
      </c>
    </row>
    <row r="5705" spans="1:31" x14ac:dyDescent="0.25">
      <c r="A5705" s="436" t="str">
        <f t="shared" si="1158"/>
        <v>DC3CA51-DC-9</v>
      </c>
      <c r="B5705" s="436">
        <f>COUNTIF(AC$4:AC5705,AC5705)</f>
        <v>9</v>
      </c>
      <c r="C5705" s="436" t="str">
        <f t="shared" si="1159"/>
        <v>DC3CA51-DC</v>
      </c>
      <c r="D5705" s="436">
        <f>VLOOKUP(C5705,'LICH THI'!C:AA,12,0)</f>
        <v>24</v>
      </c>
      <c r="E5705" s="436">
        <f>VLOOKUP(C5705,'LICH THI'!C:AA,13,0)</f>
        <v>24</v>
      </c>
      <c r="F5705" s="436">
        <f t="shared" si="1169"/>
        <v>24</v>
      </c>
      <c r="G5705" s="436">
        <f>VLOOKUP(C5705,'LICH THI'!C:AA,14,0)</f>
        <v>1</v>
      </c>
      <c r="H5705" s="436">
        <f t="shared" si="1160"/>
        <v>1</v>
      </c>
      <c r="I5705" s="436" t="str">
        <f t="shared" si="1161"/>
        <v>Ngô Văn Kiều</v>
      </c>
      <c r="J5705" s="436"/>
      <c r="K5705" s="436">
        <f t="shared" si="1162"/>
        <v>1</v>
      </c>
      <c r="L5705" s="436" t="str">
        <f t="shared" si="1163"/>
        <v>DC3CA51-DC-1</v>
      </c>
      <c r="M5705" s="436">
        <f t="shared" si="1164"/>
        <v>3</v>
      </c>
      <c r="N5705" s="437">
        <f t="shared" si="1170"/>
        <v>7</v>
      </c>
      <c r="O5705" s="437"/>
      <c r="P5705" s="430" t="str">
        <f t="shared" si="1165"/>
        <v/>
      </c>
      <c r="U5705" s="177">
        <v>18</v>
      </c>
      <c r="V5705" s="177" t="s">
        <v>3209</v>
      </c>
      <c r="W5705" s="177" t="s">
        <v>3204</v>
      </c>
      <c r="X5705" s="177" t="s">
        <v>3642</v>
      </c>
      <c r="Y5705" s="177" t="s">
        <v>3643</v>
      </c>
      <c r="Z5705" s="177" t="s">
        <v>3604</v>
      </c>
      <c r="AA5705" s="525" t="s">
        <v>3644</v>
      </c>
      <c r="AB5705" s="399" t="str">
        <f t="shared" si="1166"/>
        <v>DC3CA51</v>
      </c>
      <c r="AC5705" s="399" t="str">
        <f t="shared" si="1167"/>
        <v>DC3CA51-DC</v>
      </c>
      <c r="AD5705" t="str">
        <f>Y5705&amp;"-"&amp;VLOOKUP(AC5705,'LICH THI'!C:AA,9,0)</f>
        <v>63DCCD3326-42473</v>
      </c>
      <c r="AE5705">
        <f t="shared" si="1168"/>
        <v>1</v>
      </c>
    </row>
    <row r="5706" spans="1:31" x14ac:dyDescent="0.25">
      <c r="A5706" s="436" t="str">
        <f t="shared" si="1158"/>
        <v>DC3CA51-DC-10</v>
      </c>
      <c r="B5706" s="436">
        <f>COUNTIF(AC$4:AC5706,AC5706)</f>
        <v>10</v>
      </c>
      <c r="C5706" s="436" t="str">
        <f t="shared" si="1159"/>
        <v>DC3CA51-DC</v>
      </c>
      <c r="D5706" s="436">
        <f>VLOOKUP(C5706,'LICH THI'!C:AA,12,0)</f>
        <v>24</v>
      </c>
      <c r="E5706" s="436">
        <f>VLOOKUP(C5706,'LICH THI'!C:AA,13,0)</f>
        <v>24</v>
      </c>
      <c r="F5706" s="436">
        <f t="shared" si="1169"/>
        <v>24</v>
      </c>
      <c r="G5706" s="436">
        <f>VLOOKUP(C5706,'LICH THI'!C:AA,14,0)</f>
        <v>1</v>
      </c>
      <c r="H5706" s="436">
        <f t="shared" si="1160"/>
        <v>1</v>
      </c>
      <c r="I5706" s="436" t="str">
        <f t="shared" si="1161"/>
        <v>Đoàn Đình Khoái</v>
      </c>
      <c r="J5706" s="436"/>
      <c r="K5706" s="436">
        <f t="shared" si="1162"/>
        <v>1</v>
      </c>
      <c r="L5706" s="436" t="str">
        <f t="shared" si="1163"/>
        <v>DC3CA51-DC-1</v>
      </c>
      <c r="M5706" s="436">
        <f t="shared" si="1164"/>
        <v>3</v>
      </c>
      <c r="N5706" s="437">
        <f t="shared" si="1170"/>
        <v>8</v>
      </c>
      <c r="O5706" s="437"/>
      <c r="P5706" s="430" t="str">
        <f t="shared" si="1165"/>
        <v/>
      </c>
      <c r="U5706" s="177">
        <v>7</v>
      </c>
      <c r="V5706" s="177" t="s">
        <v>2603</v>
      </c>
      <c r="W5706" s="177" t="s">
        <v>3616</v>
      </c>
      <c r="X5706" s="177" t="s">
        <v>3617</v>
      </c>
      <c r="Y5706" s="177" t="s">
        <v>3618</v>
      </c>
      <c r="Z5706" s="177" t="s">
        <v>3604</v>
      </c>
      <c r="AA5706" s="525" t="s">
        <v>3619</v>
      </c>
      <c r="AB5706" s="399" t="str">
        <f t="shared" si="1166"/>
        <v>DC3CA51</v>
      </c>
      <c r="AC5706" s="399" t="str">
        <f t="shared" si="1167"/>
        <v>DC3CA51-DC</v>
      </c>
      <c r="AD5706" t="str">
        <f>Y5706&amp;"-"&amp;VLOOKUP(AC5706,'LICH THI'!C:AA,9,0)</f>
        <v>62DCCD3049-42473</v>
      </c>
      <c r="AE5706">
        <f t="shared" si="1168"/>
        <v>1</v>
      </c>
    </row>
    <row r="5707" spans="1:31" x14ac:dyDescent="0.25">
      <c r="A5707" s="436" t="str">
        <f t="shared" si="1158"/>
        <v>DC3CA51-DC-11</v>
      </c>
      <c r="B5707" s="436">
        <f>COUNTIF(AC$4:AC5707,AC5707)</f>
        <v>11</v>
      </c>
      <c r="C5707" s="436" t="str">
        <f t="shared" si="1159"/>
        <v>DC3CA51-DC</v>
      </c>
      <c r="D5707" s="436">
        <f>VLOOKUP(C5707,'LICH THI'!C:AA,12,0)</f>
        <v>24</v>
      </c>
      <c r="E5707" s="436">
        <f>VLOOKUP(C5707,'LICH THI'!C:AA,13,0)</f>
        <v>24</v>
      </c>
      <c r="F5707" s="436">
        <f t="shared" si="1169"/>
        <v>24</v>
      </c>
      <c r="G5707" s="436">
        <f>VLOOKUP(C5707,'LICH THI'!C:AA,14,0)</f>
        <v>1</v>
      </c>
      <c r="H5707" s="436">
        <f t="shared" si="1160"/>
        <v>1</v>
      </c>
      <c r="I5707" s="436" t="str">
        <f t="shared" si="1161"/>
        <v>Nguyễn Thành Luân</v>
      </c>
      <c r="J5707" s="436"/>
      <c r="K5707" s="436">
        <f t="shared" si="1162"/>
        <v>1</v>
      </c>
      <c r="L5707" s="436" t="str">
        <f t="shared" si="1163"/>
        <v>DC3CA51-DC-1</v>
      </c>
      <c r="M5707" s="436">
        <f t="shared" si="1164"/>
        <v>3</v>
      </c>
      <c r="N5707" s="437">
        <f t="shared" si="1170"/>
        <v>9</v>
      </c>
      <c r="O5707" s="437"/>
      <c r="P5707" s="430" t="str">
        <f t="shared" si="1165"/>
        <v/>
      </c>
      <c r="U5707" s="177">
        <v>3</v>
      </c>
      <c r="V5707" s="177" t="s">
        <v>3102</v>
      </c>
      <c r="W5707" s="177" t="s">
        <v>2862</v>
      </c>
      <c r="X5707" s="177" t="s">
        <v>3608</v>
      </c>
      <c r="Y5707" s="177" t="s">
        <v>3609</v>
      </c>
      <c r="Z5707" s="177" t="s">
        <v>3604</v>
      </c>
      <c r="AA5707" s="525" t="s">
        <v>3610</v>
      </c>
      <c r="AB5707" s="399" t="str">
        <f t="shared" si="1166"/>
        <v>DC3CA51</v>
      </c>
      <c r="AC5707" s="399" t="str">
        <f t="shared" si="1167"/>
        <v>DC3CA51-DC</v>
      </c>
      <c r="AD5707" t="str">
        <f>Y5707&amp;"-"&amp;VLOOKUP(AC5707,'LICH THI'!C:AA,9,0)</f>
        <v>62DCCD3060-42473</v>
      </c>
      <c r="AE5707">
        <f t="shared" si="1168"/>
        <v>1</v>
      </c>
    </row>
    <row r="5708" spans="1:31" x14ac:dyDescent="0.25">
      <c r="A5708" s="436" t="str">
        <f t="shared" si="1158"/>
        <v>DC3CA51-DC-12</v>
      </c>
      <c r="B5708" s="436">
        <f>COUNTIF(AC$4:AC5708,AC5708)</f>
        <v>12</v>
      </c>
      <c r="C5708" s="436" t="str">
        <f t="shared" si="1159"/>
        <v>DC3CA51-DC</v>
      </c>
      <c r="D5708" s="436">
        <f>VLOOKUP(C5708,'LICH THI'!C:AA,12,0)</f>
        <v>24</v>
      </c>
      <c r="E5708" s="436">
        <f>VLOOKUP(C5708,'LICH THI'!C:AA,13,0)</f>
        <v>24</v>
      </c>
      <c r="F5708" s="436">
        <f t="shared" si="1169"/>
        <v>24</v>
      </c>
      <c r="G5708" s="436">
        <f>VLOOKUP(C5708,'LICH THI'!C:AA,14,0)</f>
        <v>1</v>
      </c>
      <c r="H5708" s="436">
        <f t="shared" si="1160"/>
        <v>1</v>
      </c>
      <c r="I5708" s="436" t="str">
        <f t="shared" si="1161"/>
        <v>Nguyễn Đức Ninh</v>
      </c>
      <c r="J5708" s="436"/>
      <c r="K5708" s="436">
        <f t="shared" si="1162"/>
        <v>1</v>
      </c>
      <c r="L5708" s="436" t="str">
        <f t="shared" si="1163"/>
        <v>DC3CA51-DC-1</v>
      </c>
      <c r="M5708" s="436">
        <f t="shared" si="1164"/>
        <v>3</v>
      </c>
      <c r="N5708" s="437">
        <f t="shared" si="1170"/>
        <v>10</v>
      </c>
      <c r="O5708" s="437"/>
      <c r="P5708" s="430" t="str">
        <f t="shared" si="1165"/>
        <v/>
      </c>
      <c r="U5708" s="177">
        <v>12</v>
      </c>
      <c r="V5708" s="177" t="s">
        <v>3196</v>
      </c>
      <c r="W5708" s="177" t="s">
        <v>3103</v>
      </c>
      <c r="X5708" s="177" t="s">
        <v>3629</v>
      </c>
      <c r="Y5708" s="177" t="s">
        <v>3630</v>
      </c>
      <c r="Z5708" s="177" t="s">
        <v>3604</v>
      </c>
      <c r="AA5708" s="525" t="s">
        <v>3631</v>
      </c>
      <c r="AB5708" s="399" t="str">
        <f t="shared" si="1166"/>
        <v>DC3CA51</v>
      </c>
      <c r="AC5708" s="399" t="str">
        <f t="shared" si="1167"/>
        <v>DC3CA51-DC</v>
      </c>
      <c r="AD5708" t="str">
        <f>Y5708&amp;"-"&amp;VLOOKUP(AC5708,'LICH THI'!C:AA,9,0)</f>
        <v>63DCCD3017-42473</v>
      </c>
      <c r="AE5708">
        <f t="shared" si="1168"/>
        <v>1</v>
      </c>
    </row>
    <row r="5709" spans="1:31" x14ac:dyDescent="0.25">
      <c r="A5709" s="436" t="str">
        <f t="shared" si="1158"/>
        <v>DC3CA51-DC-13</v>
      </c>
      <c r="B5709" s="436">
        <f>COUNTIF(AC$4:AC5709,AC5709)</f>
        <v>13</v>
      </c>
      <c r="C5709" s="436" t="str">
        <f t="shared" si="1159"/>
        <v>DC3CA51-DC</v>
      </c>
      <c r="D5709" s="436">
        <f>VLOOKUP(C5709,'LICH THI'!C:AA,12,0)</f>
        <v>24</v>
      </c>
      <c r="E5709" s="436">
        <f>VLOOKUP(C5709,'LICH THI'!C:AA,13,0)</f>
        <v>24</v>
      </c>
      <c r="F5709" s="436">
        <f t="shared" si="1169"/>
        <v>24</v>
      </c>
      <c r="G5709" s="436">
        <f>VLOOKUP(C5709,'LICH THI'!C:AA,14,0)</f>
        <v>1</v>
      </c>
      <c r="H5709" s="436">
        <f t="shared" si="1160"/>
        <v>1</v>
      </c>
      <c r="I5709" s="436" t="str">
        <f t="shared" si="1161"/>
        <v>Nguyễn Trọng Nghĩa</v>
      </c>
      <c r="J5709" s="436"/>
      <c r="K5709" s="436">
        <f t="shared" si="1162"/>
        <v>1</v>
      </c>
      <c r="L5709" s="436" t="str">
        <f t="shared" si="1163"/>
        <v>DC3CA51-DC-1</v>
      </c>
      <c r="M5709" s="436">
        <f t="shared" si="1164"/>
        <v>3</v>
      </c>
      <c r="N5709" s="437">
        <f t="shared" si="1170"/>
        <v>11</v>
      </c>
      <c r="O5709" s="437"/>
      <c r="P5709" s="430" t="str">
        <f t="shared" si="1165"/>
        <v/>
      </c>
      <c r="U5709" s="177">
        <v>11</v>
      </c>
      <c r="V5709" s="177" t="s">
        <v>3196</v>
      </c>
      <c r="W5709" s="177" t="s">
        <v>3353</v>
      </c>
      <c r="X5709" s="177" t="s">
        <v>3626</v>
      </c>
      <c r="Y5709" s="177" t="s">
        <v>3627</v>
      </c>
      <c r="Z5709" s="177" t="s">
        <v>3604</v>
      </c>
      <c r="AA5709" s="525" t="s">
        <v>3628</v>
      </c>
      <c r="AB5709" s="399" t="str">
        <f t="shared" si="1166"/>
        <v>DC3CA51</v>
      </c>
      <c r="AC5709" s="399" t="str">
        <f t="shared" si="1167"/>
        <v>DC3CA51-DC</v>
      </c>
      <c r="AD5709" t="str">
        <f>Y5709&amp;"-"&amp;VLOOKUP(AC5709,'LICH THI'!C:AA,9,0)</f>
        <v>63DCCD3054-42473</v>
      </c>
      <c r="AE5709">
        <f t="shared" si="1168"/>
        <v>1</v>
      </c>
    </row>
    <row r="5710" spans="1:31" x14ac:dyDescent="0.25">
      <c r="A5710" s="436" t="str">
        <f t="shared" si="1158"/>
        <v>DC3CA51-DC-14</v>
      </c>
      <c r="B5710" s="436">
        <f>COUNTIF(AC$4:AC5710,AC5710)</f>
        <v>14</v>
      </c>
      <c r="C5710" s="436" t="str">
        <f t="shared" si="1159"/>
        <v>DC3CA51-DC</v>
      </c>
      <c r="D5710" s="436">
        <f>VLOOKUP(C5710,'LICH THI'!C:AA,12,0)</f>
        <v>24</v>
      </c>
      <c r="E5710" s="436">
        <f>VLOOKUP(C5710,'LICH THI'!C:AA,13,0)</f>
        <v>24</v>
      </c>
      <c r="F5710" s="436">
        <f t="shared" si="1169"/>
        <v>24</v>
      </c>
      <c r="G5710" s="436">
        <f>VLOOKUP(C5710,'LICH THI'!C:AA,14,0)</f>
        <v>1</v>
      </c>
      <c r="H5710" s="436">
        <f t="shared" si="1160"/>
        <v>1</v>
      </c>
      <c r="I5710" s="436" t="str">
        <f t="shared" si="1161"/>
        <v>Nguyễn Minh Phú</v>
      </c>
      <c r="J5710" s="436"/>
      <c r="K5710" s="436">
        <f t="shared" si="1162"/>
        <v>1</v>
      </c>
      <c r="L5710" s="436" t="str">
        <f t="shared" si="1163"/>
        <v>DC3CA51-DC-1</v>
      </c>
      <c r="M5710" s="436">
        <f t="shared" si="1164"/>
        <v>3</v>
      </c>
      <c r="N5710" s="437">
        <f t="shared" si="1170"/>
        <v>12</v>
      </c>
      <c r="O5710" s="437"/>
      <c r="P5710" s="430" t="str">
        <f t="shared" si="1165"/>
        <v/>
      </c>
      <c r="U5710" s="177">
        <v>4</v>
      </c>
      <c r="V5710" s="177" t="s">
        <v>3102</v>
      </c>
      <c r="W5710" s="177" t="s">
        <v>2708</v>
      </c>
      <c r="X5710" s="177" t="s">
        <v>3232</v>
      </c>
      <c r="Y5710" s="177" t="s">
        <v>3611</v>
      </c>
      <c r="Z5710" s="177" t="s">
        <v>3604</v>
      </c>
      <c r="AA5710" s="525" t="s">
        <v>3612</v>
      </c>
      <c r="AB5710" s="399" t="str">
        <f t="shared" si="1166"/>
        <v>DC3CA51</v>
      </c>
      <c r="AC5710" s="399" t="str">
        <f t="shared" si="1167"/>
        <v>DC3CA51-DC</v>
      </c>
      <c r="AD5710" t="str">
        <f>Y5710&amp;"-"&amp;VLOOKUP(AC5710,'LICH THI'!C:AA,9,0)</f>
        <v>62DCCD3074-42473</v>
      </c>
      <c r="AE5710">
        <f t="shared" si="1168"/>
        <v>1</v>
      </c>
    </row>
    <row r="5711" spans="1:31" x14ac:dyDescent="0.25">
      <c r="A5711" s="436" t="str">
        <f t="shared" si="1158"/>
        <v>DC3CA51-DC-15</v>
      </c>
      <c r="B5711" s="436">
        <f>COUNTIF(AC$4:AC5711,AC5711)</f>
        <v>15</v>
      </c>
      <c r="C5711" s="436" t="str">
        <f t="shared" si="1159"/>
        <v>DC3CA51-DC</v>
      </c>
      <c r="D5711" s="436">
        <f>VLOOKUP(C5711,'LICH THI'!C:AA,12,0)</f>
        <v>24</v>
      </c>
      <c r="E5711" s="436">
        <f>VLOOKUP(C5711,'LICH THI'!C:AA,13,0)</f>
        <v>24</v>
      </c>
      <c r="F5711" s="436">
        <f t="shared" si="1169"/>
        <v>24</v>
      </c>
      <c r="G5711" s="436">
        <f>VLOOKUP(C5711,'LICH THI'!C:AA,14,0)</f>
        <v>1</v>
      </c>
      <c r="H5711" s="436">
        <f t="shared" si="1160"/>
        <v>1</v>
      </c>
      <c r="I5711" s="436" t="str">
        <f t="shared" si="1161"/>
        <v>Đoàn Phong Quang</v>
      </c>
      <c r="J5711" s="436"/>
      <c r="K5711" s="436">
        <f t="shared" si="1162"/>
        <v>1</v>
      </c>
      <c r="L5711" s="436" t="str">
        <f t="shared" si="1163"/>
        <v>DC3CA51-DC-1</v>
      </c>
      <c r="M5711" s="436">
        <f t="shared" si="1164"/>
        <v>3</v>
      </c>
      <c r="N5711" s="437">
        <f t="shared" si="1170"/>
        <v>13</v>
      </c>
      <c r="O5711" s="437"/>
      <c r="P5711" s="430" t="str">
        <f t="shared" si="1165"/>
        <v/>
      </c>
      <c r="U5711" s="177">
        <v>24</v>
      </c>
      <c r="V5711" s="177" t="s">
        <v>2609</v>
      </c>
      <c r="W5711" s="177" t="s">
        <v>3654</v>
      </c>
      <c r="X5711" s="177" t="s">
        <v>3147</v>
      </c>
      <c r="Y5711" s="177" t="s">
        <v>3655</v>
      </c>
      <c r="Z5711" s="177" t="s">
        <v>3604</v>
      </c>
      <c r="AA5711" s="525" t="s">
        <v>3656</v>
      </c>
      <c r="AB5711" s="399" t="str">
        <f t="shared" si="1166"/>
        <v>DC3CA51</v>
      </c>
      <c r="AC5711" s="399" t="str">
        <f t="shared" si="1167"/>
        <v>DC3CA51-DC</v>
      </c>
      <c r="AD5711" t="str">
        <f>Y5711&amp;"-"&amp;VLOOKUP(AC5711,'LICH THI'!C:AA,9,0)</f>
        <v>63DCCD3276-42473</v>
      </c>
      <c r="AE5711">
        <f t="shared" si="1168"/>
        <v>1</v>
      </c>
    </row>
    <row r="5712" spans="1:31" x14ac:dyDescent="0.25">
      <c r="A5712" s="436" t="str">
        <f t="shared" si="1158"/>
        <v>DC3CA51-DC-16</v>
      </c>
      <c r="B5712" s="436">
        <f>COUNTIF(AC$4:AC5712,AC5712)</f>
        <v>16</v>
      </c>
      <c r="C5712" s="436" t="str">
        <f t="shared" si="1159"/>
        <v>DC3CA51-DC</v>
      </c>
      <c r="D5712" s="436">
        <f>VLOOKUP(C5712,'LICH THI'!C:AA,12,0)</f>
        <v>24</v>
      </c>
      <c r="E5712" s="436">
        <f>VLOOKUP(C5712,'LICH THI'!C:AA,13,0)</f>
        <v>24</v>
      </c>
      <c r="F5712" s="436">
        <f t="shared" si="1169"/>
        <v>24</v>
      </c>
      <c r="G5712" s="436">
        <f>VLOOKUP(C5712,'LICH THI'!C:AA,14,0)</f>
        <v>1</v>
      </c>
      <c r="H5712" s="436">
        <f t="shared" si="1160"/>
        <v>1</v>
      </c>
      <c r="I5712" s="436" t="str">
        <f t="shared" si="1161"/>
        <v>Phạm Công Quyết</v>
      </c>
      <c r="J5712" s="436"/>
      <c r="K5712" s="436">
        <f t="shared" si="1162"/>
        <v>1</v>
      </c>
      <c r="L5712" s="436" t="str">
        <f t="shared" si="1163"/>
        <v>DC3CA51-DC-1</v>
      </c>
      <c r="M5712" s="436">
        <f t="shared" si="1164"/>
        <v>3</v>
      </c>
      <c r="N5712" s="437">
        <f t="shared" si="1170"/>
        <v>14</v>
      </c>
      <c r="O5712" s="437"/>
      <c r="P5712" s="430" t="str">
        <f t="shared" si="1165"/>
        <v/>
      </c>
      <c r="U5712" s="177">
        <v>19</v>
      </c>
      <c r="V5712" s="177" t="s">
        <v>3209</v>
      </c>
      <c r="W5712" s="177" t="s">
        <v>3645</v>
      </c>
      <c r="X5712" s="177" t="s">
        <v>3646</v>
      </c>
      <c r="Y5712" s="177" t="s">
        <v>3647</v>
      </c>
      <c r="Z5712" s="177" t="s">
        <v>3604</v>
      </c>
      <c r="AA5712" s="525" t="s">
        <v>2793</v>
      </c>
      <c r="AB5712" s="399" t="str">
        <f t="shared" si="1166"/>
        <v>DC3CA51</v>
      </c>
      <c r="AC5712" s="399" t="str">
        <f t="shared" si="1167"/>
        <v>DC3CA51-DC</v>
      </c>
      <c r="AD5712" t="str">
        <f>Y5712&amp;"-"&amp;VLOOKUP(AC5712,'LICH THI'!C:AA,9,0)</f>
        <v>63DCCD3080-42473</v>
      </c>
      <c r="AE5712">
        <f t="shared" si="1168"/>
        <v>1</v>
      </c>
    </row>
    <row r="5713" spans="1:31" x14ac:dyDescent="0.25">
      <c r="A5713" s="436" t="str">
        <f t="shared" si="1158"/>
        <v>DC3CA51-DC-17</v>
      </c>
      <c r="B5713" s="436">
        <f>COUNTIF(AC$4:AC5713,AC5713)</f>
        <v>17</v>
      </c>
      <c r="C5713" s="436" t="str">
        <f t="shared" si="1159"/>
        <v>DC3CA51-DC</v>
      </c>
      <c r="D5713" s="436">
        <f>VLOOKUP(C5713,'LICH THI'!C:AA,12,0)</f>
        <v>24</v>
      </c>
      <c r="E5713" s="436">
        <f>VLOOKUP(C5713,'LICH THI'!C:AA,13,0)</f>
        <v>24</v>
      </c>
      <c r="F5713" s="436">
        <f t="shared" si="1169"/>
        <v>24</v>
      </c>
      <c r="G5713" s="436">
        <f>VLOOKUP(C5713,'LICH THI'!C:AA,14,0)</f>
        <v>1</v>
      </c>
      <c r="H5713" s="436">
        <f t="shared" si="1160"/>
        <v>1</v>
      </c>
      <c r="I5713" s="436" t="str">
        <f t="shared" si="1161"/>
        <v>Nguyễn Tiến Sự</v>
      </c>
      <c r="J5713" s="436"/>
      <c r="K5713" s="436">
        <f t="shared" si="1162"/>
        <v>1</v>
      </c>
      <c r="L5713" s="436" t="str">
        <f t="shared" si="1163"/>
        <v>DC3CA51-DC-1</v>
      </c>
      <c r="M5713" s="436">
        <f t="shared" si="1164"/>
        <v>3</v>
      </c>
      <c r="N5713" s="437">
        <f t="shared" si="1170"/>
        <v>15</v>
      </c>
      <c r="O5713" s="437"/>
      <c r="P5713" s="430" t="str">
        <f t="shared" si="1165"/>
        <v/>
      </c>
      <c r="U5713" s="177">
        <v>13</v>
      </c>
      <c r="V5713" s="177" t="s">
        <v>3196</v>
      </c>
      <c r="W5713" s="177" t="s">
        <v>2880</v>
      </c>
      <c r="X5713" s="177" t="s">
        <v>3632</v>
      </c>
      <c r="Y5713" s="177" t="s">
        <v>3633</v>
      </c>
      <c r="Z5713" s="177" t="s">
        <v>3604</v>
      </c>
      <c r="AA5713" s="525" t="s">
        <v>3634</v>
      </c>
      <c r="AB5713" s="399" t="str">
        <f t="shared" si="1166"/>
        <v>DC3CA51</v>
      </c>
      <c r="AC5713" s="399" t="str">
        <f t="shared" si="1167"/>
        <v>DC3CA51-DC</v>
      </c>
      <c r="AD5713" t="str">
        <f>Y5713&amp;"-"&amp;VLOOKUP(AC5713,'LICH THI'!C:AA,9,0)</f>
        <v>63DCCD3008-42473</v>
      </c>
      <c r="AE5713">
        <f t="shared" si="1168"/>
        <v>1</v>
      </c>
    </row>
    <row r="5714" spans="1:31" x14ac:dyDescent="0.25">
      <c r="A5714" s="436" t="str">
        <f t="shared" si="1158"/>
        <v>DC3CA51-DC-18</v>
      </c>
      <c r="B5714" s="436">
        <f>COUNTIF(AC$4:AC5714,AC5714)</f>
        <v>18</v>
      </c>
      <c r="C5714" s="436" t="str">
        <f t="shared" si="1159"/>
        <v>DC3CA51-DC</v>
      </c>
      <c r="D5714" s="436">
        <f>VLOOKUP(C5714,'LICH THI'!C:AA,12,0)</f>
        <v>24</v>
      </c>
      <c r="E5714" s="436">
        <f>VLOOKUP(C5714,'LICH THI'!C:AA,13,0)</f>
        <v>24</v>
      </c>
      <c r="F5714" s="436">
        <f t="shared" si="1169"/>
        <v>24</v>
      </c>
      <c r="G5714" s="436">
        <f>VLOOKUP(C5714,'LICH THI'!C:AA,14,0)</f>
        <v>1</v>
      </c>
      <c r="H5714" s="436">
        <f t="shared" si="1160"/>
        <v>1</v>
      </c>
      <c r="I5714" s="436" t="str">
        <f t="shared" si="1161"/>
        <v>Nhữ Quốc Toản</v>
      </c>
      <c r="J5714" s="436"/>
      <c r="K5714" s="436">
        <f t="shared" si="1162"/>
        <v>1</v>
      </c>
      <c r="L5714" s="436" t="str">
        <f t="shared" si="1163"/>
        <v>DC3CA51-DC-1</v>
      </c>
      <c r="M5714" s="436">
        <f t="shared" si="1164"/>
        <v>3</v>
      </c>
      <c r="N5714" s="437">
        <f t="shared" si="1170"/>
        <v>16</v>
      </c>
      <c r="O5714" s="437"/>
      <c r="P5714" s="430" t="str">
        <f t="shared" si="1165"/>
        <v/>
      </c>
      <c r="U5714" s="177">
        <v>20</v>
      </c>
      <c r="V5714" s="177" t="s">
        <v>3209</v>
      </c>
      <c r="W5714" s="177" t="s">
        <v>3212</v>
      </c>
      <c r="X5714" s="177" t="s">
        <v>3213</v>
      </c>
      <c r="Y5714" s="177" t="s">
        <v>3214</v>
      </c>
      <c r="Z5714" s="177" t="s">
        <v>3604</v>
      </c>
      <c r="AA5714" s="525" t="s">
        <v>3215</v>
      </c>
      <c r="AB5714" s="399" t="str">
        <f t="shared" si="1166"/>
        <v>DC3CA51</v>
      </c>
      <c r="AC5714" s="399" t="str">
        <f t="shared" si="1167"/>
        <v>DC3CA51-DC</v>
      </c>
      <c r="AD5714" t="str">
        <f>Y5714&amp;"-"&amp;VLOOKUP(AC5714,'LICH THI'!C:AA,9,0)</f>
        <v>63DCCD3077-42473</v>
      </c>
      <c r="AE5714">
        <f t="shared" si="1168"/>
        <v>1</v>
      </c>
    </row>
    <row r="5715" spans="1:31" x14ac:dyDescent="0.25">
      <c r="A5715" s="436" t="str">
        <f t="shared" si="1158"/>
        <v>DC3CA51-DC-19</v>
      </c>
      <c r="B5715" s="436">
        <f>COUNTIF(AC$4:AC5715,AC5715)</f>
        <v>19</v>
      </c>
      <c r="C5715" s="436" t="str">
        <f t="shared" si="1159"/>
        <v>DC3CA51-DC</v>
      </c>
      <c r="D5715" s="436">
        <f>VLOOKUP(C5715,'LICH THI'!C:AA,12,0)</f>
        <v>24</v>
      </c>
      <c r="E5715" s="436">
        <f>VLOOKUP(C5715,'LICH THI'!C:AA,13,0)</f>
        <v>24</v>
      </c>
      <c r="F5715" s="436">
        <f t="shared" si="1169"/>
        <v>24</v>
      </c>
      <c r="G5715" s="436">
        <f>VLOOKUP(C5715,'LICH THI'!C:AA,14,0)</f>
        <v>1</v>
      </c>
      <c r="H5715" s="436">
        <f t="shared" si="1160"/>
        <v>1</v>
      </c>
      <c r="I5715" s="436" t="str">
        <f t="shared" si="1161"/>
        <v>Trần Quang Tuấn</v>
      </c>
      <c r="J5715" s="436"/>
      <c r="K5715" s="436">
        <f t="shared" si="1162"/>
        <v>1</v>
      </c>
      <c r="L5715" s="436" t="str">
        <f t="shared" si="1163"/>
        <v>DC3CA51-DC-1</v>
      </c>
      <c r="M5715" s="436">
        <f t="shared" si="1164"/>
        <v>3</v>
      </c>
      <c r="N5715" s="437">
        <f t="shared" si="1170"/>
        <v>17</v>
      </c>
      <c r="O5715" s="437"/>
      <c r="P5715" s="430" t="str">
        <f t="shared" si="1165"/>
        <v/>
      </c>
      <c r="U5715" s="177">
        <v>21</v>
      </c>
      <c r="V5715" s="177" t="s">
        <v>3209</v>
      </c>
      <c r="W5715" s="177" t="s">
        <v>3336</v>
      </c>
      <c r="X5715" s="177" t="s">
        <v>2721</v>
      </c>
      <c r="Y5715" s="177" t="s">
        <v>3648</v>
      </c>
      <c r="Z5715" s="177" t="s">
        <v>3604</v>
      </c>
      <c r="AA5715" s="525" t="s">
        <v>2793</v>
      </c>
      <c r="AB5715" s="399" t="str">
        <f t="shared" si="1166"/>
        <v>DC3CA51</v>
      </c>
      <c r="AC5715" s="399" t="str">
        <f t="shared" si="1167"/>
        <v>DC3CA51-DC</v>
      </c>
      <c r="AD5715" t="str">
        <f>Y5715&amp;"-"&amp;VLOOKUP(AC5715,'LICH THI'!C:AA,9,0)</f>
        <v>63DCCD3044-42473</v>
      </c>
      <c r="AE5715">
        <f t="shared" si="1168"/>
        <v>1</v>
      </c>
    </row>
    <row r="5716" spans="1:31" x14ac:dyDescent="0.25">
      <c r="A5716" s="436" t="str">
        <f t="shared" si="1158"/>
        <v>DC3CA51-DC-20</v>
      </c>
      <c r="B5716" s="436">
        <f>COUNTIF(AC$4:AC5716,AC5716)</f>
        <v>20</v>
      </c>
      <c r="C5716" s="436" t="str">
        <f t="shared" si="1159"/>
        <v>DC3CA51-DC</v>
      </c>
      <c r="D5716" s="436">
        <f>VLOOKUP(C5716,'LICH THI'!C:AA,12,0)</f>
        <v>24</v>
      </c>
      <c r="E5716" s="436">
        <f>VLOOKUP(C5716,'LICH THI'!C:AA,13,0)</f>
        <v>24</v>
      </c>
      <c r="F5716" s="436">
        <f t="shared" si="1169"/>
        <v>24</v>
      </c>
      <c r="G5716" s="436">
        <f>VLOOKUP(C5716,'LICH THI'!C:AA,14,0)</f>
        <v>1</v>
      </c>
      <c r="H5716" s="436">
        <f t="shared" si="1160"/>
        <v>1</v>
      </c>
      <c r="I5716" s="436" t="str">
        <f t="shared" si="1161"/>
        <v>Nguyễn Đức Tuệ</v>
      </c>
      <c r="J5716" s="436"/>
      <c r="K5716" s="436">
        <f t="shared" si="1162"/>
        <v>1</v>
      </c>
      <c r="L5716" s="436" t="str">
        <f t="shared" si="1163"/>
        <v>DC3CA51-DC-1</v>
      </c>
      <c r="M5716" s="436">
        <f t="shared" si="1164"/>
        <v>3</v>
      </c>
      <c r="N5716" s="437">
        <f t="shared" si="1170"/>
        <v>18</v>
      </c>
      <c r="O5716" s="437"/>
      <c r="P5716" s="430" t="str">
        <f t="shared" si="1165"/>
        <v/>
      </c>
      <c r="U5716" s="177">
        <v>22</v>
      </c>
      <c r="V5716" s="177" t="s">
        <v>3209</v>
      </c>
      <c r="W5716" s="177" t="s">
        <v>3103</v>
      </c>
      <c r="X5716" s="177" t="s">
        <v>3649</v>
      </c>
      <c r="Y5716" s="177" t="s">
        <v>3650</v>
      </c>
      <c r="Z5716" s="177" t="s">
        <v>3604</v>
      </c>
      <c r="AA5716" s="525" t="s">
        <v>3651</v>
      </c>
      <c r="AB5716" s="399" t="str">
        <f t="shared" si="1166"/>
        <v>DC3CA51</v>
      </c>
      <c r="AC5716" s="399" t="str">
        <f t="shared" si="1167"/>
        <v>DC3CA51-DC</v>
      </c>
      <c r="AD5716" t="str">
        <f>Y5716&amp;"-"&amp;VLOOKUP(AC5716,'LICH THI'!C:AA,9,0)</f>
        <v>63DCCD3336-42473</v>
      </c>
      <c r="AE5716">
        <f t="shared" si="1168"/>
        <v>1</v>
      </c>
    </row>
    <row r="5717" spans="1:31" x14ac:dyDescent="0.25">
      <c r="A5717" s="436" t="str">
        <f t="shared" si="1158"/>
        <v>DC3CA51-DC-21</v>
      </c>
      <c r="B5717" s="436">
        <f>COUNTIF(AC$4:AC5717,AC5717)</f>
        <v>21</v>
      </c>
      <c r="C5717" s="436" t="str">
        <f t="shared" si="1159"/>
        <v>DC3CA51-DC</v>
      </c>
      <c r="D5717" s="436">
        <f>VLOOKUP(C5717,'LICH THI'!C:AA,12,0)</f>
        <v>24</v>
      </c>
      <c r="E5717" s="436">
        <f>VLOOKUP(C5717,'LICH THI'!C:AA,13,0)</f>
        <v>24</v>
      </c>
      <c r="F5717" s="436">
        <f t="shared" si="1169"/>
        <v>24</v>
      </c>
      <c r="G5717" s="436">
        <f>VLOOKUP(C5717,'LICH THI'!C:AA,14,0)</f>
        <v>1</v>
      </c>
      <c r="H5717" s="436">
        <f t="shared" si="1160"/>
        <v>1</v>
      </c>
      <c r="I5717" s="436" t="str">
        <f t="shared" si="1161"/>
        <v>Ngô Thị Thu Thảo</v>
      </c>
      <c r="J5717" s="436"/>
      <c r="K5717" s="436">
        <f t="shared" si="1162"/>
        <v>1</v>
      </c>
      <c r="L5717" s="436" t="str">
        <f t="shared" si="1163"/>
        <v>DC3CA51-DC-1</v>
      </c>
      <c r="M5717" s="436">
        <f t="shared" si="1164"/>
        <v>3</v>
      </c>
      <c r="N5717" s="437">
        <f t="shared" si="1170"/>
        <v>19</v>
      </c>
      <c r="O5717" s="437"/>
      <c r="P5717" s="430" t="str">
        <f t="shared" si="1165"/>
        <v/>
      </c>
      <c r="U5717" s="177">
        <v>5</v>
      </c>
      <c r="V5717" s="177" t="s">
        <v>3102</v>
      </c>
      <c r="W5717" s="177" t="s">
        <v>3613</v>
      </c>
      <c r="X5717" s="177" t="s">
        <v>2620</v>
      </c>
      <c r="Y5717" s="177" t="s">
        <v>3614</v>
      </c>
      <c r="Z5717" s="177" t="s">
        <v>3604</v>
      </c>
      <c r="AA5717" s="525" t="s">
        <v>3615</v>
      </c>
      <c r="AB5717" s="399" t="str">
        <f t="shared" si="1166"/>
        <v>DC3CA51</v>
      </c>
      <c r="AC5717" s="399" t="str">
        <f t="shared" si="1167"/>
        <v>DC3CA51-DC</v>
      </c>
      <c r="AD5717" t="str">
        <f>Y5717&amp;"-"&amp;VLOOKUP(AC5717,'LICH THI'!C:AA,9,0)</f>
        <v>62DCCD2067-42473</v>
      </c>
      <c r="AE5717">
        <f t="shared" si="1168"/>
        <v>1</v>
      </c>
    </row>
    <row r="5718" spans="1:31" x14ac:dyDescent="0.25">
      <c r="A5718" s="436" t="str">
        <f t="shared" si="1158"/>
        <v>DC3CA51-DC-22</v>
      </c>
      <c r="B5718" s="436">
        <f>COUNTIF(AC$4:AC5718,AC5718)</f>
        <v>22</v>
      </c>
      <c r="C5718" s="436" t="str">
        <f t="shared" si="1159"/>
        <v>DC3CA51-DC</v>
      </c>
      <c r="D5718" s="436">
        <f>VLOOKUP(C5718,'LICH THI'!C:AA,12,0)</f>
        <v>24</v>
      </c>
      <c r="E5718" s="436">
        <f>VLOOKUP(C5718,'LICH THI'!C:AA,13,0)</f>
        <v>24</v>
      </c>
      <c r="F5718" s="436">
        <f t="shared" si="1169"/>
        <v>24</v>
      </c>
      <c r="G5718" s="436">
        <f>VLOOKUP(C5718,'LICH THI'!C:AA,14,0)</f>
        <v>1</v>
      </c>
      <c r="H5718" s="436">
        <f t="shared" si="1160"/>
        <v>1</v>
      </c>
      <c r="I5718" s="436" t="str">
        <f t="shared" si="1161"/>
        <v>Nguyễn Anh Thuấn</v>
      </c>
      <c r="J5718" s="436"/>
      <c r="K5718" s="436">
        <f t="shared" si="1162"/>
        <v>1</v>
      </c>
      <c r="L5718" s="436" t="str">
        <f t="shared" si="1163"/>
        <v>DC3CA51-DC-1</v>
      </c>
      <c r="M5718" s="436">
        <f t="shared" si="1164"/>
        <v>3</v>
      </c>
      <c r="N5718" s="437">
        <f t="shared" si="1170"/>
        <v>20</v>
      </c>
      <c r="O5718" s="437"/>
      <c r="P5718" s="430" t="str">
        <f t="shared" si="1165"/>
        <v/>
      </c>
      <c r="U5718" s="177">
        <v>8</v>
      </c>
      <c r="V5718" s="177" t="s">
        <v>2603</v>
      </c>
      <c r="W5718" s="177" t="s">
        <v>2995</v>
      </c>
      <c r="X5718" s="177" t="s">
        <v>3620</v>
      </c>
      <c r="Y5718" s="177" t="s">
        <v>3621</v>
      </c>
      <c r="Z5718" s="177" t="s">
        <v>3604</v>
      </c>
      <c r="AA5718" s="525" t="s">
        <v>3622</v>
      </c>
      <c r="AB5718" s="399" t="str">
        <f t="shared" si="1166"/>
        <v>DC3CA51</v>
      </c>
      <c r="AC5718" s="399" t="str">
        <f t="shared" si="1167"/>
        <v>DC3CA51-DC</v>
      </c>
      <c r="AD5718" t="str">
        <f>Y5718&amp;"-"&amp;VLOOKUP(AC5718,'LICH THI'!C:AA,9,0)</f>
        <v>62DCCD3105-42473</v>
      </c>
      <c r="AE5718">
        <f t="shared" si="1168"/>
        <v>1</v>
      </c>
    </row>
    <row r="5719" spans="1:31" x14ac:dyDescent="0.25">
      <c r="A5719" s="436" t="str">
        <f t="shared" si="1158"/>
        <v>DC3CA51-DC-23</v>
      </c>
      <c r="B5719" s="436">
        <f>COUNTIF(AC$4:AC5719,AC5719)</f>
        <v>23</v>
      </c>
      <c r="C5719" s="436" t="str">
        <f t="shared" si="1159"/>
        <v>DC3CA51-DC</v>
      </c>
      <c r="D5719" s="436">
        <f>VLOOKUP(C5719,'LICH THI'!C:AA,12,0)</f>
        <v>24</v>
      </c>
      <c r="E5719" s="436">
        <f>VLOOKUP(C5719,'LICH THI'!C:AA,13,0)</f>
        <v>24</v>
      </c>
      <c r="F5719" s="436">
        <f t="shared" si="1169"/>
        <v>24</v>
      </c>
      <c r="G5719" s="436">
        <f>VLOOKUP(C5719,'LICH THI'!C:AA,14,0)</f>
        <v>1</v>
      </c>
      <c r="H5719" s="436">
        <f t="shared" si="1160"/>
        <v>1</v>
      </c>
      <c r="I5719" s="436" t="str">
        <f t="shared" si="1161"/>
        <v>Nguyễn Kim Trung</v>
      </c>
      <c r="J5719" s="436"/>
      <c r="K5719" s="436">
        <f t="shared" si="1162"/>
        <v>1</v>
      </c>
      <c r="L5719" s="436" t="str">
        <f t="shared" si="1163"/>
        <v>DC3CA51-DC-1</v>
      </c>
      <c r="M5719" s="436">
        <f t="shared" si="1164"/>
        <v>3</v>
      </c>
      <c r="N5719" s="437">
        <f t="shared" si="1170"/>
        <v>21</v>
      </c>
      <c r="O5719" s="437"/>
      <c r="P5719" s="430" t="str">
        <f t="shared" si="1165"/>
        <v/>
      </c>
      <c r="U5719" s="177">
        <v>6</v>
      </c>
      <c r="V5719" s="177" t="s">
        <v>3102</v>
      </c>
      <c r="W5719" s="177" t="s">
        <v>3159</v>
      </c>
      <c r="X5719" s="177" t="s">
        <v>3160</v>
      </c>
      <c r="Y5719" s="177" t="s">
        <v>3161</v>
      </c>
      <c r="Z5719" s="177" t="s">
        <v>3604</v>
      </c>
      <c r="AA5719" s="525" t="s">
        <v>3162</v>
      </c>
      <c r="AB5719" s="399" t="str">
        <f t="shared" si="1166"/>
        <v>DC3CA51</v>
      </c>
      <c r="AC5719" s="399" t="str">
        <f t="shared" si="1167"/>
        <v>DC3CA51-DC</v>
      </c>
      <c r="AD5719" t="str">
        <f>Y5719&amp;"-"&amp;VLOOKUP(AC5719,'LICH THI'!C:AA,9,0)</f>
        <v>62DCCD3119-42473</v>
      </c>
      <c r="AE5719">
        <f t="shared" si="1168"/>
        <v>1</v>
      </c>
    </row>
    <row r="5720" spans="1:31" x14ac:dyDescent="0.25">
      <c r="A5720" s="436" t="str">
        <f t="shared" si="1158"/>
        <v>DC3CA51-DC-24</v>
      </c>
      <c r="B5720" s="436">
        <f>COUNTIF(AC$4:AC5720,AC5720)</f>
        <v>24</v>
      </c>
      <c r="C5720" s="436" t="str">
        <f t="shared" si="1159"/>
        <v>DC3CA51-DC</v>
      </c>
      <c r="D5720" s="436">
        <f>VLOOKUP(C5720,'LICH THI'!C:AA,12,0)</f>
        <v>24</v>
      </c>
      <c r="E5720" s="436">
        <f>VLOOKUP(C5720,'LICH THI'!C:AA,13,0)</f>
        <v>24</v>
      </c>
      <c r="F5720" s="436">
        <f t="shared" si="1169"/>
        <v>24</v>
      </c>
      <c r="G5720" s="436">
        <f>VLOOKUP(C5720,'LICH THI'!C:AA,14,0)</f>
        <v>1</v>
      </c>
      <c r="H5720" s="436">
        <f t="shared" si="1160"/>
        <v>1</v>
      </c>
      <c r="I5720" s="436" t="str">
        <f t="shared" si="1161"/>
        <v>Lê Xuân Vinh</v>
      </c>
      <c r="J5720" s="436"/>
      <c r="K5720" s="436">
        <f t="shared" si="1162"/>
        <v>1</v>
      </c>
      <c r="L5720" s="436" t="str">
        <f t="shared" si="1163"/>
        <v>DC3CA51-DC-1</v>
      </c>
      <c r="M5720" s="436">
        <f t="shared" si="1164"/>
        <v>3</v>
      </c>
      <c r="N5720" s="437">
        <f t="shared" si="1170"/>
        <v>22</v>
      </c>
      <c r="O5720" s="437"/>
      <c r="P5720" s="430" t="str">
        <f t="shared" si="1165"/>
        <v/>
      </c>
      <c r="U5720" s="177">
        <v>23</v>
      </c>
      <c r="V5720" s="177" t="s">
        <v>3209</v>
      </c>
      <c r="W5720" s="177" t="s">
        <v>3652</v>
      </c>
      <c r="X5720" s="177" t="s">
        <v>3099</v>
      </c>
      <c r="Y5720" s="177" t="s">
        <v>3653</v>
      </c>
      <c r="Z5720" s="177" t="s">
        <v>3604</v>
      </c>
      <c r="AA5720" s="525" t="s">
        <v>3585</v>
      </c>
      <c r="AB5720" s="399" t="str">
        <f t="shared" si="1166"/>
        <v>DC3CA51</v>
      </c>
      <c r="AC5720" s="399" t="str">
        <f t="shared" si="1167"/>
        <v>DC3CA51-DC</v>
      </c>
      <c r="AD5720" t="str">
        <f>Y5720&amp;"-"&amp;VLOOKUP(AC5720,'LICH THI'!C:AA,9,0)</f>
        <v>63DCCD3318-42473</v>
      </c>
      <c r="AE5720">
        <f t="shared" si="1168"/>
        <v>1</v>
      </c>
    </row>
    <row r="5721" spans="1:31" x14ac:dyDescent="0.25">
      <c r="A5721" s="436" t="str">
        <f t="shared" si="1158"/>
        <v>DC3CA52-DC-1</v>
      </c>
      <c r="B5721" s="436">
        <f>COUNTIF(AC$4:AC5721,AC5721)</f>
        <v>1</v>
      </c>
      <c r="C5721" s="436" t="str">
        <f t="shared" si="1159"/>
        <v>DC3CA52-DC</v>
      </c>
      <c r="D5721" s="436">
        <f>VLOOKUP(C5721,'LICH THI'!C:AA,12,0)</f>
        <v>25</v>
      </c>
      <c r="E5721" s="436">
        <f>VLOOKUP(C5721,'LICH THI'!C:AA,13,0)</f>
        <v>25</v>
      </c>
      <c r="F5721" s="436">
        <f t="shared" si="1169"/>
        <v>25</v>
      </c>
      <c r="G5721" s="436">
        <f>VLOOKUP(C5721,'LICH THI'!C:AA,14,0)</f>
        <v>1</v>
      </c>
      <c r="H5721" s="436">
        <f t="shared" si="1160"/>
        <v>1</v>
      </c>
      <c r="I5721" s="436" t="str">
        <f t="shared" si="1161"/>
        <v>Hồ Bá Dũng</v>
      </c>
      <c r="J5721" s="436"/>
      <c r="K5721" s="436">
        <f t="shared" si="1162"/>
        <v>1</v>
      </c>
      <c r="L5721" s="436" t="str">
        <f t="shared" si="1163"/>
        <v>DC3CA52-DC-1</v>
      </c>
      <c r="M5721" s="436">
        <f t="shared" si="1164"/>
        <v>2</v>
      </c>
      <c r="N5721" s="437">
        <f t="shared" si="1170"/>
        <v>25</v>
      </c>
      <c r="O5721" s="437"/>
      <c r="P5721" s="430" t="str">
        <f t="shared" si="1165"/>
        <v/>
      </c>
      <c r="U5721" s="177">
        <v>16</v>
      </c>
      <c r="V5721" s="177" t="s">
        <v>2609</v>
      </c>
      <c r="W5721" s="177" t="s">
        <v>4175</v>
      </c>
      <c r="X5721" s="177" t="s">
        <v>2827</v>
      </c>
      <c r="Y5721" s="177" t="s">
        <v>4176</v>
      </c>
      <c r="Z5721" s="177" t="s">
        <v>6369</v>
      </c>
      <c r="AA5721" s="525" t="s">
        <v>4177</v>
      </c>
      <c r="AB5721" s="399" t="str">
        <f t="shared" si="1166"/>
        <v>DC3CA52</v>
      </c>
      <c r="AC5721" s="399" t="str">
        <f t="shared" si="1167"/>
        <v>DC3CA52-DC</v>
      </c>
      <c r="AD5721" t="str">
        <f>Y5721&amp;"-"&amp;VLOOKUP(AC5721,'LICH THI'!C:AA,9,0)</f>
        <v>63DCCD3262-42471</v>
      </c>
      <c r="AE5721">
        <f t="shared" si="1168"/>
        <v>1</v>
      </c>
    </row>
    <row r="5722" spans="1:31" x14ac:dyDescent="0.25">
      <c r="A5722" s="436" t="str">
        <f t="shared" si="1158"/>
        <v>DC3CA52-DC-2</v>
      </c>
      <c r="B5722" s="436">
        <f>COUNTIF(AC$4:AC5722,AC5722)</f>
        <v>2</v>
      </c>
      <c r="C5722" s="436" t="str">
        <f t="shared" si="1159"/>
        <v>DC3CA52-DC</v>
      </c>
      <c r="D5722" s="436">
        <f>VLOOKUP(C5722,'LICH THI'!C:AA,12,0)</f>
        <v>25</v>
      </c>
      <c r="E5722" s="436">
        <f>VLOOKUP(C5722,'LICH THI'!C:AA,13,0)</f>
        <v>25</v>
      </c>
      <c r="F5722" s="436">
        <f t="shared" si="1169"/>
        <v>25</v>
      </c>
      <c r="G5722" s="436">
        <f>VLOOKUP(C5722,'LICH THI'!C:AA,14,0)</f>
        <v>1</v>
      </c>
      <c r="H5722" s="436">
        <f t="shared" si="1160"/>
        <v>1</v>
      </c>
      <c r="I5722" s="436" t="str">
        <f t="shared" si="1161"/>
        <v>Phạm Xuân Dũng</v>
      </c>
      <c r="J5722" s="436"/>
      <c r="K5722" s="436">
        <f t="shared" si="1162"/>
        <v>1</v>
      </c>
      <c r="L5722" s="436" t="str">
        <f t="shared" si="1163"/>
        <v>DC3CA52-DC-1</v>
      </c>
      <c r="M5722" s="436">
        <f t="shared" si="1164"/>
        <v>2</v>
      </c>
      <c r="N5722" s="437">
        <f t="shared" si="1170"/>
        <v>1</v>
      </c>
      <c r="O5722" s="437"/>
      <c r="P5722" s="430" t="str">
        <f t="shared" si="1165"/>
        <v/>
      </c>
      <c r="U5722" s="177">
        <v>17</v>
      </c>
      <c r="V5722" s="177" t="s">
        <v>2609</v>
      </c>
      <c r="W5722" s="177" t="s">
        <v>3003</v>
      </c>
      <c r="X5722" s="177" t="s">
        <v>2827</v>
      </c>
      <c r="Y5722" s="177" t="s">
        <v>4178</v>
      </c>
      <c r="Z5722" s="177" t="s">
        <v>6369</v>
      </c>
      <c r="AA5722" s="525" t="s">
        <v>3687</v>
      </c>
      <c r="AB5722" s="399" t="str">
        <f t="shared" si="1166"/>
        <v>DC3CA52</v>
      </c>
      <c r="AC5722" s="399" t="str">
        <f t="shared" si="1167"/>
        <v>DC3CA52-DC</v>
      </c>
      <c r="AD5722" t="str">
        <f>Y5722&amp;"-"&amp;VLOOKUP(AC5722,'LICH THI'!C:AA,9,0)</f>
        <v>63DCCD3206-42471</v>
      </c>
      <c r="AE5722">
        <f t="shared" si="1168"/>
        <v>1</v>
      </c>
    </row>
    <row r="5723" spans="1:31" x14ac:dyDescent="0.25">
      <c r="A5723" s="436" t="str">
        <f t="shared" si="1158"/>
        <v>DC3CA52-DC-3</v>
      </c>
      <c r="B5723" s="436">
        <f>COUNTIF(AC$4:AC5723,AC5723)</f>
        <v>3</v>
      </c>
      <c r="C5723" s="436" t="str">
        <f t="shared" si="1159"/>
        <v>DC3CA52-DC</v>
      </c>
      <c r="D5723" s="436">
        <f>VLOOKUP(C5723,'LICH THI'!C:AA,12,0)</f>
        <v>25</v>
      </c>
      <c r="E5723" s="436">
        <f>VLOOKUP(C5723,'LICH THI'!C:AA,13,0)</f>
        <v>25</v>
      </c>
      <c r="F5723" s="436">
        <f t="shared" si="1169"/>
        <v>25</v>
      </c>
      <c r="G5723" s="436">
        <f>VLOOKUP(C5723,'LICH THI'!C:AA,14,0)</f>
        <v>1</v>
      </c>
      <c r="H5723" s="436">
        <f t="shared" si="1160"/>
        <v>1</v>
      </c>
      <c r="I5723" s="436" t="str">
        <f t="shared" si="1161"/>
        <v>Bùi Xuân Dương</v>
      </c>
      <c r="J5723" s="436"/>
      <c r="K5723" s="436">
        <f t="shared" si="1162"/>
        <v>1</v>
      </c>
      <c r="L5723" s="436" t="str">
        <f t="shared" si="1163"/>
        <v>DC3CA52-DC-1</v>
      </c>
      <c r="M5723" s="436">
        <f t="shared" si="1164"/>
        <v>2</v>
      </c>
      <c r="N5723" s="437">
        <f t="shared" si="1170"/>
        <v>2</v>
      </c>
      <c r="O5723" s="437"/>
      <c r="P5723" s="430" t="str">
        <f t="shared" si="1165"/>
        <v/>
      </c>
      <c r="U5723" s="177">
        <v>9</v>
      </c>
      <c r="V5723" s="177" t="s">
        <v>3209</v>
      </c>
      <c r="W5723" s="177" t="s">
        <v>3640</v>
      </c>
      <c r="X5723" s="177" t="s">
        <v>2601</v>
      </c>
      <c r="Y5723" s="177" t="s">
        <v>3641</v>
      </c>
      <c r="Z5723" s="177" t="s">
        <v>6369</v>
      </c>
      <c r="AA5723" s="525" t="s">
        <v>2651</v>
      </c>
      <c r="AB5723" s="399" t="str">
        <f t="shared" si="1166"/>
        <v>DC3CA52</v>
      </c>
      <c r="AC5723" s="399" t="str">
        <f t="shared" si="1167"/>
        <v>DC3CA52-DC</v>
      </c>
      <c r="AD5723" t="str">
        <f>Y5723&amp;"-"&amp;VLOOKUP(AC5723,'LICH THI'!C:AA,9,0)</f>
        <v>63DCCD3312-42471</v>
      </c>
      <c r="AE5723">
        <f t="shared" si="1168"/>
        <v>1</v>
      </c>
    </row>
    <row r="5724" spans="1:31" x14ac:dyDescent="0.25">
      <c r="A5724" s="436" t="str">
        <f t="shared" si="1158"/>
        <v>DC3CA52-DC-4</v>
      </c>
      <c r="B5724" s="436">
        <f>COUNTIF(AC$4:AC5724,AC5724)</f>
        <v>4</v>
      </c>
      <c r="C5724" s="436" t="str">
        <f t="shared" si="1159"/>
        <v>DC3CA52-DC</v>
      </c>
      <c r="D5724" s="436">
        <f>VLOOKUP(C5724,'LICH THI'!C:AA,12,0)</f>
        <v>25</v>
      </c>
      <c r="E5724" s="436">
        <f>VLOOKUP(C5724,'LICH THI'!C:AA,13,0)</f>
        <v>25</v>
      </c>
      <c r="F5724" s="436">
        <f t="shared" si="1169"/>
        <v>25</v>
      </c>
      <c r="G5724" s="436">
        <f>VLOOKUP(C5724,'LICH THI'!C:AA,14,0)</f>
        <v>1</v>
      </c>
      <c r="H5724" s="436">
        <f t="shared" si="1160"/>
        <v>1</v>
      </c>
      <c r="I5724" s="436" t="str">
        <f t="shared" si="1161"/>
        <v>Nguyễn Đại Dương</v>
      </c>
      <c r="J5724" s="436"/>
      <c r="K5724" s="436">
        <f t="shared" si="1162"/>
        <v>1</v>
      </c>
      <c r="L5724" s="436" t="str">
        <f t="shared" si="1163"/>
        <v>DC3CA52-DC-1</v>
      </c>
      <c r="M5724" s="436">
        <f t="shared" si="1164"/>
        <v>2</v>
      </c>
      <c r="N5724" s="437">
        <f t="shared" si="1170"/>
        <v>3</v>
      </c>
      <c r="O5724" s="437"/>
      <c r="P5724" s="430" t="str">
        <f t="shared" si="1165"/>
        <v/>
      </c>
      <c r="U5724" s="177">
        <v>18</v>
      </c>
      <c r="V5724" s="177" t="s">
        <v>2609</v>
      </c>
      <c r="W5724" s="177" t="s">
        <v>3216</v>
      </c>
      <c r="X5724" s="177" t="s">
        <v>2601</v>
      </c>
      <c r="Y5724" s="177" t="s">
        <v>3217</v>
      </c>
      <c r="Z5724" s="177" t="s">
        <v>6369</v>
      </c>
      <c r="AA5724" s="525" t="s">
        <v>3218</v>
      </c>
      <c r="AB5724" s="399" t="str">
        <f t="shared" si="1166"/>
        <v>DC3CA52</v>
      </c>
      <c r="AC5724" s="399" t="str">
        <f t="shared" si="1167"/>
        <v>DC3CA52-DC</v>
      </c>
      <c r="AD5724" t="str">
        <f>Y5724&amp;"-"&amp;VLOOKUP(AC5724,'LICH THI'!C:AA,9,0)</f>
        <v>63DCCD3245-42471</v>
      </c>
      <c r="AE5724">
        <f t="shared" si="1168"/>
        <v>1</v>
      </c>
    </row>
    <row r="5725" spans="1:31" x14ac:dyDescent="0.25">
      <c r="A5725" s="436" t="str">
        <f t="shared" si="1158"/>
        <v>DC3CA52-DC-5</v>
      </c>
      <c r="B5725" s="436">
        <f>COUNTIF(AC$4:AC5725,AC5725)</f>
        <v>5</v>
      </c>
      <c r="C5725" s="436" t="str">
        <f t="shared" si="1159"/>
        <v>DC3CA52-DC</v>
      </c>
      <c r="D5725" s="436">
        <f>VLOOKUP(C5725,'LICH THI'!C:AA,12,0)</f>
        <v>25</v>
      </c>
      <c r="E5725" s="436">
        <f>VLOOKUP(C5725,'LICH THI'!C:AA,13,0)</f>
        <v>25</v>
      </c>
      <c r="F5725" s="436">
        <f t="shared" si="1169"/>
        <v>25</v>
      </c>
      <c r="G5725" s="436">
        <f>VLOOKUP(C5725,'LICH THI'!C:AA,14,0)</f>
        <v>1</v>
      </c>
      <c r="H5725" s="436">
        <f t="shared" si="1160"/>
        <v>1</v>
      </c>
      <c r="I5725" s="436" t="str">
        <f t="shared" si="1161"/>
        <v>Nguyễn Đức Dương</v>
      </c>
      <c r="J5725" s="436"/>
      <c r="K5725" s="436">
        <f t="shared" si="1162"/>
        <v>1</v>
      </c>
      <c r="L5725" s="436" t="str">
        <f t="shared" si="1163"/>
        <v>DC3CA52-DC-1</v>
      </c>
      <c r="M5725" s="436">
        <f t="shared" si="1164"/>
        <v>2</v>
      </c>
      <c r="N5725" s="437">
        <f t="shared" si="1170"/>
        <v>4</v>
      </c>
      <c r="O5725" s="437"/>
      <c r="P5725" s="430" t="str">
        <f t="shared" si="1165"/>
        <v/>
      </c>
      <c r="U5725" s="177">
        <v>10</v>
      </c>
      <c r="V5725" s="177" t="s">
        <v>3209</v>
      </c>
      <c r="W5725" s="177" t="s">
        <v>3103</v>
      </c>
      <c r="X5725" s="177" t="s">
        <v>2601</v>
      </c>
      <c r="Y5725" s="177" t="s">
        <v>5074</v>
      </c>
      <c r="Z5725" s="177" t="s">
        <v>6369</v>
      </c>
      <c r="AA5725" s="525" t="s">
        <v>5075</v>
      </c>
      <c r="AB5725" s="399" t="str">
        <f t="shared" si="1166"/>
        <v>DC3CA52</v>
      </c>
      <c r="AC5725" s="399" t="str">
        <f t="shared" si="1167"/>
        <v>DC3CA52-DC</v>
      </c>
      <c r="AD5725" t="str">
        <f>Y5725&amp;"-"&amp;VLOOKUP(AC5725,'LICH THI'!C:AA,9,0)</f>
        <v>63DCCD3319-42471</v>
      </c>
      <c r="AE5725">
        <f t="shared" si="1168"/>
        <v>1</v>
      </c>
    </row>
    <row r="5726" spans="1:31" x14ac:dyDescent="0.25">
      <c r="A5726" s="436" t="str">
        <f t="shared" si="1158"/>
        <v>DC3CA52-DC-6</v>
      </c>
      <c r="B5726" s="436">
        <f>COUNTIF(AC$4:AC5726,AC5726)</f>
        <v>6</v>
      </c>
      <c r="C5726" s="436" t="str">
        <f t="shared" si="1159"/>
        <v>DC3CA52-DC</v>
      </c>
      <c r="D5726" s="436">
        <f>VLOOKUP(C5726,'LICH THI'!C:AA,12,0)</f>
        <v>25</v>
      </c>
      <c r="E5726" s="436">
        <f>VLOOKUP(C5726,'LICH THI'!C:AA,13,0)</f>
        <v>25</v>
      </c>
      <c r="F5726" s="436">
        <f t="shared" si="1169"/>
        <v>25</v>
      </c>
      <c r="G5726" s="436">
        <f>VLOOKUP(C5726,'LICH THI'!C:AA,14,0)</f>
        <v>1</v>
      </c>
      <c r="H5726" s="436">
        <f t="shared" si="1160"/>
        <v>1</v>
      </c>
      <c r="I5726" s="436" t="str">
        <f t="shared" si="1161"/>
        <v>Nguyễn Văn Dương</v>
      </c>
      <c r="J5726" s="436"/>
      <c r="K5726" s="436">
        <f t="shared" si="1162"/>
        <v>1</v>
      </c>
      <c r="L5726" s="436" t="str">
        <f t="shared" si="1163"/>
        <v>DC3CA52-DC-1</v>
      </c>
      <c r="M5726" s="436">
        <f t="shared" si="1164"/>
        <v>2</v>
      </c>
      <c r="N5726" s="437">
        <f t="shared" si="1170"/>
        <v>5</v>
      </c>
      <c r="O5726" s="437"/>
      <c r="P5726" s="430" t="str">
        <f t="shared" si="1165"/>
        <v/>
      </c>
      <c r="U5726" s="177">
        <v>1</v>
      </c>
      <c r="V5726" s="177" t="s">
        <v>3102</v>
      </c>
      <c r="W5726" s="177" t="s">
        <v>2741</v>
      </c>
      <c r="X5726" s="177" t="s">
        <v>2601</v>
      </c>
      <c r="Y5726" s="177" t="s">
        <v>3113</v>
      </c>
      <c r="Z5726" s="177" t="s">
        <v>6369</v>
      </c>
      <c r="AA5726" s="525" t="s">
        <v>3114</v>
      </c>
      <c r="AB5726" s="399" t="str">
        <f t="shared" si="1166"/>
        <v>DC3CA52</v>
      </c>
      <c r="AC5726" s="399" t="str">
        <f t="shared" si="1167"/>
        <v>DC3CA52-DC</v>
      </c>
      <c r="AD5726" t="str">
        <f>Y5726&amp;"-"&amp;VLOOKUP(AC5726,'LICH THI'!C:AA,9,0)</f>
        <v>62DCCD2018-42471</v>
      </c>
      <c r="AE5726">
        <f t="shared" si="1168"/>
        <v>1</v>
      </c>
    </row>
    <row r="5727" spans="1:31" x14ac:dyDescent="0.25">
      <c r="A5727" s="436" t="str">
        <f t="shared" si="1158"/>
        <v>DC3CA52-DC-7</v>
      </c>
      <c r="B5727" s="436">
        <f>COUNTIF(AC$4:AC5727,AC5727)</f>
        <v>7</v>
      </c>
      <c r="C5727" s="436" t="str">
        <f t="shared" si="1159"/>
        <v>DC3CA52-DC</v>
      </c>
      <c r="D5727" s="436">
        <f>VLOOKUP(C5727,'LICH THI'!C:AA,12,0)</f>
        <v>25</v>
      </c>
      <c r="E5727" s="436">
        <f>VLOOKUP(C5727,'LICH THI'!C:AA,13,0)</f>
        <v>25</v>
      </c>
      <c r="F5727" s="436">
        <f t="shared" si="1169"/>
        <v>25</v>
      </c>
      <c r="G5727" s="436">
        <f>VLOOKUP(C5727,'LICH THI'!C:AA,14,0)</f>
        <v>1</v>
      </c>
      <c r="H5727" s="436">
        <f t="shared" si="1160"/>
        <v>1</v>
      </c>
      <c r="I5727" s="436" t="str">
        <f t="shared" si="1161"/>
        <v>Đỗ Hữu Đạo</v>
      </c>
      <c r="J5727" s="436"/>
      <c r="K5727" s="436">
        <f t="shared" si="1162"/>
        <v>1</v>
      </c>
      <c r="L5727" s="436" t="str">
        <f t="shared" si="1163"/>
        <v>DC3CA52-DC-1</v>
      </c>
      <c r="M5727" s="436">
        <f t="shared" si="1164"/>
        <v>2</v>
      </c>
      <c r="N5727" s="437">
        <f t="shared" si="1170"/>
        <v>6</v>
      </c>
      <c r="O5727" s="437"/>
      <c r="P5727" s="430" t="str">
        <f t="shared" si="1165"/>
        <v/>
      </c>
      <c r="U5727" s="177">
        <v>2</v>
      </c>
      <c r="V5727" s="177" t="s">
        <v>3102</v>
      </c>
      <c r="W5727" s="177" t="s">
        <v>3115</v>
      </c>
      <c r="X5727" s="177" t="s">
        <v>2904</v>
      </c>
      <c r="Y5727" s="177" t="s">
        <v>3116</v>
      </c>
      <c r="Z5727" s="177" t="s">
        <v>6369</v>
      </c>
      <c r="AA5727" s="525" t="s">
        <v>3117</v>
      </c>
      <c r="AB5727" s="399" t="str">
        <f t="shared" si="1166"/>
        <v>DC3CA52</v>
      </c>
      <c r="AC5727" s="399" t="str">
        <f t="shared" si="1167"/>
        <v>DC3CA52-DC</v>
      </c>
      <c r="AD5727" t="str">
        <f>Y5727&amp;"-"&amp;VLOOKUP(AC5727,'LICH THI'!C:AA,9,0)</f>
        <v>62DCCD3022-42471</v>
      </c>
      <c r="AE5727">
        <f t="shared" si="1168"/>
        <v>1</v>
      </c>
    </row>
    <row r="5728" spans="1:31" x14ac:dyDescent="0.25">
      <c r="A5728" s="436" t="str">
        <f t="shared" si="1158"/>
        <v>DC3CA52-DC-8</v>
      </c>
      <c r="B5728" s="436">
        <f>COUNTIF(AC$4:AC5728,AC5728)</f>
        <v>8</v>
      </c>
      <c r="C5728" s="436" t="str">
        <f t="shared" si="1159"/>
        <v>DC3CA52-DC</v>
      </c>
      <c r="D5728" s="436">
        <f>VLOOKUP(C5728,'LICH THI'!C:AA,12,0)</f>
        <v>25</v>
      </c>
      <c r="E5728" s="436">
        <f>VLOOKUP(C5728,'LICH THI'!C:AA,13,0)</f>
        <v>25</v>
      </c>
      <c r="F5728" s="436">
        <f t="shared" si="1169"/>
        <v>25</v>
      </c>
      <c r="G5728" s="436">
        <f>VLOOKUP(C5728,'LICH THI'!C:AA,14,0)</f>
        <v>1</v>
      </c>
      <c r="H5728" s="436">
        <f t="shared" si="1160"/>
        <v>1</v>
      </c>
      <c r="I5728" s="436" t="str">
        <f t="shared" si="1161"/>
        <v>Phan Văn Đạt</v>
      </c>
      <c r="J5728" s="436"/>
      <c r="K5728" s="436">
        <f t="shared" si="1162"/>
        <v>1</v>
      </c>
      <c r="L5728" s="436" t="str">
        <f t="shared" si="1163"/>
        <v>DC3CA52-DC-1</v>
      </c>
      <c r="M5728" s="436">
        <f t="shared" si="1164"/>
        <v>2</v>
      </c>
      <c r="N5728" s="437">
        <f t="shared" si="1170"/>
        <v>7</v>
      </c>
      <c r="O5728" s="437"/>
      <c r="P5728" s="430" t="str">
        <f t="shared" si="1165"/>
        <v/>
      </c>
      <c r="U5728" s="177">
        <v>5</v>
      </c>
      <c r="V5728" s="177" t="s">
        <v>3196</v>
      </c>
      <c r="W5728" s="177" t="s">
        <v>3197</v>
      </c>
      <c r="X5728" s="177" t="s">
        <v>2746</v>
      </c>
      <c r="Y5728" s="177" t="s">
        <v>3198</v>
      </c>
      <c r="Z5728" s="177" t="s">
        <v>6369</v>
      </c>
      <c r="AA5728" s="525" t="s">
        <v>3199</v>
      </c>
      <c r="AB5728" s="399" t="str">
        <f t="shared" si="1166"/>
        <v>DC3CA52</v>
      </c>
      <c r="AC5728" s="399" t="str">
        <f t="shared" si="1167"/>
        <v>DC3CA52-DC</v>
      </c>
      <c r="AD5728" t="str">
        <f>Y5728&amp;"-"&amp;VLOOKUP(AC5728,'LICH THI'!C:AA,9,0)</f>
        <v>63DCCD3075-42471</v>
      </c>
      <c r="AE5728">
        <f t="shared" si="1168"/>
        <v>1</v>
      </c>
    </row>
    <row r="5729" spans="1:31" x14ac:dyDescent="0.25">
      <c r="A5729" s="436" t="str">
        <f t="shared" si="1158"/>
        <v>DC3CA52-DC-9</v>
      </c>
      <c r="B5729" s="436">
        <f>COUNTIF(AC$4:AC5729,AC5729)</f>
        <v>9</v>
      </c>
      <c r="C5729" s="436" t="str">
        <f t="shared" si="1159"/>
        <v>DC3CA52-DC</v>
      </c>
      <c r="D5729" s="436">
        <f>VLOOKUP(C5729,'LICH THI'!C:AA,12,0)</f>
        <v>25</v>
      </c>
      <c r="E5729" s="436">
        <f>VLOOKUP(C5729,'LICH THI'!C:AA,13,0)</f>
        <v>25</v>
      </c>
      <c r="F5729" s="436">
        <f t="shared" si="1169"/>
        <v>25</v>
      </c>
      <c r="G5729" s="436">
        <f>VLOOKUP(C5729,'LICH THI'!C:AA,14,0)</f>
        <v>1</v>
      </c>
      <c r="H5729" s="436">
        <f t="shared" si="1160"/>
        <v>1</v>
      </c>
      <c r="I5729" s="436" t="str">
        <f t="shared" si="1161"/>
        <v>Phạm Duy Giáp</v>
      </c>
      <c r="J5729" s="436"/>
      <c r="K5729" s="436">
        <f t="shared" si="1162"/>
        <v>1</v>
      </c>
      <c r="L5729" s="436" t="str">
        <f t="shared" si="1163"/>
        <v>DC3CA52-DC-1</v>
      </c>
      <c r="M5729" s="436">
        <f t="shared" si="1164"/>
        <v>2</v>
      </c>
      <c r="N5729" s="437">
        <f t="shared" si="1170"/>
        <v>8</v>
      </c>
      <c r="O5729" s="437"/>
      <c r="P5729" s="430" t="str">
        <f t="shared" si="1165"/>
        <v/>
      </c>
      <c r="U5729" s="177">
        <v>6</v>
      </c>
      <c r="V5729" s="177" t="s">
        <v>3196</v>
      </c>
      <c r="W5729" s="177" t="s">
        <v>3200</v>
      </c>
      <c r="X5729" s="177" t="s">
        <v>3201</v>
      </c>
      <c r="Y5729" s="177" t="s">
        <v>3202</v>
      </c>
      <c r="Z5729" s="177" t="s">
        <v>6369</v>
      </c>
      <c r="AA5729" s="525" t="s">
        <v>3203</v>
      </c>
      <c r="AB5729" s="399" t="str">
        <f t="shared" si="1166"/>
        <v>DC3CA52</v>
      </c>
      <c r="AC5729" s="399" t="str">
        <f t="shared" si="1167"/>
        <v>DC3CA52-DC</v>
      </c>
      <c r="AD5729" t="str">
        <f>Y5729&amp;"-"&amp;VLOOKUP(AC5729,'LICH THI'!C:AA,9,0)</f>
        <v>63DCCD3003-42471</v>
      </c>
      <c r="AE5729">
        <f t="shared" si="1168"/>
        <v>1</v>
      </c>
    </row>
    <row r="5730" spans="1:31" x14ac:dyDescent="0.25">
      <c r="A5730" s="436" t="str">
        <f t="shared" si="1158"/>
        <v>DC3CA52-DC-10</v>
      </c>
      <c r="B5730" s="436">
        <f>COUNTIF(AC$4:AC5730,AC5730)</f>
        <v>10</v>
      </c>
      <c r="C5730" s="436" t="str">
        <f t="shared" si="1159"/>
        <v>DC3CA52-DC</v>
      </c>
      <c r="D5730" s="436">
        <f>VLOOKUP(C5730,'LICH THI'!C:AA,12,0)</f>
        <v>25</v>
      </c>
      <c r="E5730" s="436">
        <f>VLOOKUP(C5730,'LICH THI'!C:AA,13,0)</f>
        <v>25</v>
      </c>
      <c r="F5730" s="436">
        <f t="shared" si="1169"/>
        <v>25</v>
      </c>
      <c r="G5730" s="436">
        <f>VLOOKUP(C5730,'LICH THI'!C:AA,14,0)</f>
        <v>1</v>
      </c>
      <c r="H5730" s="436">
        <f t="shared" si="1160"/>
        <v>1</v>
      </c>
      <c r="I5730" s="436" t="str">
        <f t="shared" si="1161"/>
        <v>Ngô Văn Hải</v>
      </c>
      <c r="J5730" s="436"/>
      <c r="K5730" s="436">
        <f t="shared" si="1162"/>
        <v>1</v>
      </c>
      <c r="L5730" s="436" t="str">
        <f t="shared" si="1163"/>
        <v>DC3CA52-DC-1</v>
      </c>
      <c r="M5730" s="436">
        <f t="shared" si="1164"/>
        <v>2</v>
      </c>
      <c r="N5730" s="437">
        <f t="shared" si="1170"/>
        <v>9</v>
      </c>
      <c r="O5730" s="437"/>
      <c r="P5730" s="430" t="str">
        <f t="shared" si="1165"/>
        <v/>
      </c>
      <c r="U5730" s="177">
        <v>7</v>
      </c>
      <c r="V5730" s="177" t="s">
        <v>3196</v>
      </c>
      <c r="W5730" s="177" t="s">
        <v>3204</v>
      </c>
      <c r="X5730" s="177" t="s">
        <v>2908</v>
      </c>
      <c r="Y5730" s="177" t="s">
        <v>3205</v>
      </c>
      <c r="Z5730" s="177" t="s">
        <v>6369</v>
      </c>
      <c r="AA5730" s="525" t="s">
        <v>3206</v>
      </c>
      <c r="AB5730" s="399" t="str">
        <f t="shared" si="1166"/>
        <v>DC3CA52</v>
      </c>
      <c r="AC5730" s="399" t="str">
        <f t="shared" si="1167"/>
        <v>DC3CA52-DC</v>
      </c>
      <c r="AD5730" t="str">
        <f>Y5730&amp;"-"&amp;VLOOKUP(AC5730,'LICH THI'!C:AA,9,0)</f>
        <v>63DCCD3043-42471</v>
      </c>
      <c r="AE5730">
        <f t="shared" si="1168"/>
        <v>1</v>
      </c>
    </row>
    <row r="5731" spans="1:31" x14ac:dyDescent="0.25">
      <c r="A5731" s="436" t="str">
        <f t="shared" si="1158"/>
        <v>DC3CA52-DC-11</v>
      </c>
      <c r="B5731" s="436">
        <f>COUNTIF(AC$4:AC5731,AC5731)</f>
        <v>11</v>
      </c>
      <c r="C5731" s="436" t="str">
        <f t="shared" si="1159"/>
        <v>DC3CA52-DC</v>
      </c>
      <c r="D5731" s="436">
        <f>VLOOKUP(C5731,'LICH THI'!C:AA,12,0)</f>
        <v>25</v>
      </c>
      <c r="E5731" s="436">
        <f>VLOOKUP(C5731,'LICH THI'!C:AA,13,0)</f>
        <v>25</v>
      </c>
      <c r="F5731" s="436">
        <f t="shared" si="1169"/>
        <v>25</v>
      </c>
      <c r="G5731" s="436">
        <f>VLOOKUP(C5731,'LICH THI'!C:AA,14,0)</f>
        <v>1</v>
      </c>
      <c r="H5731" s="436">
        <f t="shared" si="1160"/>
        <v>1</v>
      </c>
      <c r="I5731" s="436" t="str">
        <f t="shared" si="1161"/>
        <v>Nguyễn Minh Hải</v>
      </c>
      <c r="J5731" s="436"/>
      <c r="K5731" s="436">
        <f t="shared" si="1162"/>
        <v>1</v>
      </c>
      <c r="L5731" s="436" t="str">
        <f t="shared" si="1163"/>
        <v>DC3CA52-DC-1</v>
      </c>
      <c r="M5731" s="436">
        <f t="shared" si="1164"/>
        <v>2</v>
      </c>
      <c r="N5731" s="437">
        <f t="shared" si="1170"/>
        <v>10</v>
      </c>
      <c r="O5731" s="437"/>
      <c r="P5731" s="430" t="str">
        <f t="shared" si="1165"/>
        <v/>
      </c>
      <c r="U5731" s="177">
        <v>19</v>
      </c>
      <c r="V5731" s="177" t="s">
        <v>2609</v>
      </c>
      <c r="W5731" s="177" t="s">
        <v>2708</v>
      </c>
      <c r="X5731" s="177" t="s">
        <v>2908</v>
      </c>
      <c r="Y5731" s="177" t="s">
        <v>5251</v>
      </c>
      <c r="Z5731" s="177" t="s">
        <v>6369</v>
      </c>
      <c r="AA5731" s="525" t="s">
        <v>3183</v>
      </c>
      <c r="AB5731" s="399" t="str">
        <f t="shared" si="1166"/>
        <v>DC3CA52</v>
      </c>
      <c r="AC5731" s="399" t="str">
        <f t="shared" si="1167"/>
        <v>DC3CA52-DC</v>
      </c>
      <c r="AD5731" t="str">
        <f>Y5731&amp;"-"&amp;VLOOKUP(AC5731,'LICH THI'!C:AA,9,0)</f>
        <v>63DCCD3202-42471</v>
      </c>
      <c r="AE5731">
        <f t="shared" si="1168"/>
        <v>1</v>
      </c>
    </row>
    <row r="5732" spans="1:31" x14ac:dyDescent="0.25">
      <c r="A5732" s="436" t="str">
        <f t="shared" si="1158"/>
        <v>DC3CA52-DC-12</v>
      </c>
      <c r="B5732" s="436">
        <f>COUNTIF(AC$4:AC5732,AC5732)</f>
        <v>12</v>
      </c>
      <c r="C5732" s="436" t="str">
        <f t="shared" si="1159"/>
        <v>DC3CA52-DC</v>
      </c>
      <c r="D5732" s="436">
        <f>VLOOKUP(C5732,'LICH THI'!C:AA,12,0)</f>
        <v>25</v>
      </c>
      <c r="E5732" s="436">
        <f>VLOOKUP(C5732,'LICH THI'!C:AA,13,0)</f>
        <v>25</v>
      </c>
      <c r="F5732" s="436">
        <f t="shared" si="1169"/>
        <v>25</v>
      </c>
      <c r="G5732" s="436">
        <f>VLOOKUP(C5732,'LICH THI'!C:AA,14,0)</f>
        <v>1</v>
      </c>
      <c r="H5732" s="436">
        <f t="shared" si="1160"/>
        <v>1</v>
      </c>
      <c r="I5732" s="436" t="str">
        <f t="shared" si="1161"/>
        <v>Vũ Đăng Hải</v>
      </c>
      <c r="J5732" s="436"/>
      <c r="K5732" s="436">
        <f t="shared" si="1162"/>
        <v>1</v>
      </c>
      <c r="L5732" s="436" t="str">
        <f t="shared" si="1163"/>
        <v>DC3CA52-DC-1</v>
      </c>
      <c r="M5732" s="436">
        <f t="shared" si="1164"/>
        <v>2</v>
      </c>
      <c r="N5732" s="437">
        <f t="shared" si="1170"/>
        <v>11</v>
      </c>
      <c r="O5732" s="437"/>
      <c r="P5732" s="430" t="str">
        <f t="shared" si="1165"/>
        <v/>
      </c>
      <c r="U5732" s="177">
        <v>11</v>
      </c>
      <c r="V5732" s="177" t="s">
        <v>3209</v>
      </c>
      <c r="W5732" s="177" t="s">
        <v>5246</v>
      </c>
      <c r="X5732" s="177" t="s">
        <v>2908</v>
      </c>
      <c r="Y5732" s="177" t="s">
        <v>5247</v>
      </c>
      <c r="Z5732" s="177" t="s">
        <v>6369</v>
      </c>
      <c r="AA5732" s="525" t="s">
        <v>5248</v>
      </c>
      <c r="AB5732" s="399" t="str">
        <f t="shared" si="1166"/>
        <v>DC3CA52</v>
      </c>
      <c r="AC5732" s="399" t="str">
        <f t="shared" si="1167"/>
        <v>DC3CA52-DC</v>
      </c>
      <c r="AD5732" t="str">
        <f>Y5732&amp;"-"&amp;VLOOKUP(AC5732,'LICH THI'!C:AA,9,0)</f>
        <v>63DCCD3007-42471</v>
      </c>
      <c r="AE5732">
        <f t="shared" si="1168"/>
        <v>1</v>
      </c>
    </row>
    <row r="5733" spans="1:31" x14ac:dyDescent="0.25">
      <c r="A5733" s="436" t="str">
        <f t="shared" si="1158"/>
        <v>DC3CA52-DC-13</v>
      </c>
      <c r="B5733" s="436">
        <f>COUNTIF(AC$4:AC5733,AC5733)</f>
        <v>13</v>
      </c>
      <c r="C5733" s="436" t="str">
        <f t="shared" si="1159"/>
        <v>DC3CA52-DC</v>
      </c>
      <c r="D5733" s="436">
        <f>VLOOKUP(C5733,'LICH THI'!C:AA,12,0)</f>
        <v>25</v>
      </c>
      <c r="E5733" s="436">
        <f>VLOOKUP(C5733,'LICH THI'!C:AA,13,0)</f>
        <v>25</v>
      </c>
      <c r="F5733" s="436">
        <f t="shared" si="1169"/>
        <v>25</v>
      </c>
      <c r="G5733" s="436">
        <f>VLOOKUP(C5733,'LICH THI'!C:AA,14,0)</f>
        <v>1</v>
      </c>
      <c r="H5733" s="436">
        <f t="shared" si="1160"/>
        <v>1</v>
      </c>
      <c r="I5733" s="436" t="str">
        <f t="shared" si="1161"/>
        <v>Nguyễn Đình Hiển</v>
      </c>
      <c r="J5733" s="436"/>
      <c r="K5733" s="436">
        <f t="shared" si="1162"/>
        <v>1</v>
      </c>
      <c r="L5733" s="436" t="str">
        <f t="shared" si="1163"/>
        <v>DC3CA52-DC-1</v>
      </c>
      <c r="M5733" s="436">
        <f t="shared" si="1164"/>
        <v>2</v>
      </c>
      <c r="N5733" s="437">
        <f t="shared" si="1170"/>
        <v>12</v>
      </c>
      <c r="O5733" s="437"/>
      <c r="P5733" s="430" t="str">
        <f t="shared" si="1165"/>
        <v/>
      </c>
      <c r="U5733" s="177">
        <v>3</v>
      </c>
      <c r="V5733" s="177" t="s">
        <v>3102</v>
      </c>
      <c r="W5733" s="177" t="s">
        <v>2780</v>
      </c>
      <c r="X5733" s="177" t="s">
        <v>4149</v>
      </c>
      <c r="Y5733" s="177" t="s">
        <v>6370</v>
      </c>
      <c r="Z5733" s="177" t="s">
        <v>6369</v>
      </c>
      <c r="AA5733" s="525" t="s">
        <v>4446</v>
      </c>
      <c r="AB5733" s="399" t="str">
        <f t="shared" si="1166"/>
        <v>DC3CA52</v>
      </c>
      <c r="AC5733" s="399" t="str">
        <f t="shared" si="1167"/>
        <v>DC3CA52-DC</v>
      </c>
      <c r="AD5733" t="str">
        <f>Y5733&amp;"-"&amp;VLOOKUP(AC5733,'LICH THI'!C:AA,9,0)</f>
        <v>62DCCD3036-42471</v>
      </c>
      <c r="AE5733">
        <f t="shared" si="1168"/>
        <v>1</v>
      </c>
    </row>
    <row r="5734" spans="1:31" x14ac:dyDescent="0.25">
      <c r="A5734" s="436" t="str">
        <f t="shared" si="1158"/>
        <v>DC3CA52-DC-14</v>
      </c>
      <c r="B5734" s="436">
        <f>COUNTIF(AC$4:AC5734,AC5734)</f>
        <v>14</v>
      </c>
      <c r="C5734" s="436" t="str">
        <f t="shared" si="1159"/>
        <v>DC3CA52-DC</v>
      </c>
      <c r="D5734" s="436">
        <f>VLOOKUP(C5734,'LICH THI'!C:AA,12,0)</f>
        <v>25</v>
      </c>
      <c r="E5734" s="436">
        <f>VLOOKUP(C5734,'LICH THI'!C:AA,13,0)</f>
        <v>25</v>
      </c>
      <c r="F5734" s="436">
        <f t="shared" si="1169"/>
        <v>25</v>
      </c>
      <c r="G5734" s="436">
        <f>VLOOKUP(C5734,'LICH THI'!C:AA,14,0)</f>
        <v>1</v>
      </c>
      <c r="H5734" s="436">
        <f t="shared" si="1160"/>
        <v>1</v>
      </c>
      <c r="I5734" s="436" t="str">
        <f t="shared" si="1161"/>
        <v>Nguyễn Quang Hiển</v>
      </c>
      <c r="J5734" s="436"/>
      <c r="K5734" s="436">
        <f t="shared" si="1162"/>
        <v>1</v>
      </c>
      <c r="L5734" s="436" t="str">
        <f t="shared" si="1163"/>
        <v>DC3CA52-DC-1</v>
      </c>
      <c r="M5734" s="436">
        <f t="shared" si="1164"/>
        <v>2</v>
      </c>
      <c r="N5734" s="437">
        <f t="shared" si="1170"/>
        <v>13</v>
      </c>
      <c r="O5734" s="437"/>
      <c r="P5734" s="430" t="str">
        <f t="shared" si="1165"/>
        <v/>
      </c>
      <c r="U5734" s="177">
        <v>12</v>
      </c>
      <c r="V5734" s="177" t="s">
        <v>3209</v>
      </c>
      <c r="W5734" s="177" t="s">
        <v>3032</v>
      </c>
      <c r="X5734" s="177" t="s">
        <v>4149</v>
      </c>
      <c r="Y5734" s="177" t="s">
        <v>6371</v>
      </c>
      <c r="Z5734" s="177" t="s">
        <v>6369</v>
      </c>
      <c r="AA5734" s="525" t="s">
        <v>6096</v>
      </c>
      <c r="AB5734" s="399" t="str">
        <f t="shared" si="1166"/>
        <v>DC3CA52</v>
      </c>
      <c r="AC5734" s="399" t="str">
        <f t="shared" si="1167"/>
        <v>DC3CA52-DC</v>
      </c>
      <c r="AD5734" t="str">
        <f>Y5734&amp;"-"&amp;VLOOKUP(AC5734,'LICH THI'!C:AA,9,0)</f>
        <v>63DCCD3329-42471</v>
      </c>
      <c r="AE5734">
        <f t="shared" si="1168"/>
        <v>1</v>
      </c>
    </row>
    <row r="5735" spans="1:31" x14ac:dyDescent="0.25">
      <c r="A5735" s="436" t="str">
        <f t="shared" si="1158"/>
        <v>DC3CA52-DC-15</v>
      </c>
      <c r="B5735" s="436">
        <f>COUNTIF(AC$4:AC5735,AC5735)</f>
        <v>15</v>
      </c>
      <c r="C5735" s="436" t="str">
        <f t="shared" si="1159"/>
        <v>DC3CA52-DC</v>
      </c>
      <c r="D5735" s="436">
        <f>VLOOKUP(C5735,'LICH THI'!C:AA,12,0)</f>
        <v>25</v>
      </c>
      <c r="E5735" s="436">
        <f>VLOOKUP(C5735,'LICH THI'!C:AA,13,0)</f>
        <v>25</v>
      </c>
      <c r="F5735" s="436">
        <f t="shared" si="1169"/>
        <v>25</v>
      </c>
      <c r="G5735" s="436">
        <f>VLOOKUP(C5735,'LICH THI'!C:AA,14,0)</f>
        <v>1</v>
      </c>
      <c r="H5735" s="436">
        <f t="shared" si="1160"/>
        <v>1</v>
      </c>
      <c r="I5735" s="436" t="str">
        <f t="shared" si="1161"/>
        <v>Cao Quang Hiệp</v>
      </c>
      <c r="J5735" s="436"/>
      <c r="K5735" s="436">
        <f t="shared" si="1162"/>
        <v>1</v>
      </c>
      <c r="L5735" s="436" t="str">
        <f t="shared" si="1163"/>
        <v>DC3CA52-DC-1</v>
      </c>
      <c r="M5735" s="436">
        <f t="shared" si="1164"/>
        <v>2</v>
      </c>
      <c r="N5735" s="437">
        <f t="shared" si="1170"/>
        <v>14</v>
      </c>
      <c r="O5735" s="437"/>
      <c r="P5735" s="430" t="str">
        <f t="shared" si="1165"/>
        <v/>
      </c>
      <c r="U5735" s="177">
        <v>20</v>
      </c>
      <c r="V5735" s="177" t="s">
        <v>2609</v>
      </c>
      <c r="W5735" s="177" t="s">
        <v>6372</v>
      </c>
      <c r="X5735" s="177" t="s">
        <v>4886</v>
      </c>
      <c r="Y5735" s="177" t="s">
        <v>6373</v>
      </c>
      <c r="Z5735" s="177" t="s">
        <v>6369</v>
      </c>
      <c r="AA5735" s="525" t="s">
        <v>6374</v>
      </c>
      <c r="AB5735" s="399" t="str">
        <f t="shared" si="1166"/>
        <v>DC3CA52</v>
      </c>
      <c r="AC5735" s="399" t="str">
        <f t="shared" si="1167"/>
        <v>DC3CA52-DC</v>
      </c>
      <c r="AD5735" t="str">
        <f>Y5735&amp;"-"&amp;VLOOKUP(AC5735,'LICH THI'!C:AA,9,0)</f>
        <v>63DCCD3223-42471</v>
      </c>
      <c r="AE5735">
        <f t="shared" si="1168"/>
        <v>1</v>
      </c>
    </row>
    <row r="5736" spans="1:31" x14ac:dyDescent="0.25">
      <c r="A5736" s="436" t="str">
        <f t="shared" si="1158"/>
        <v>DC3CA52-DC-16</v>
      </c>
      <c r="B5736" s="436">
        <f>COUNTIF(AC$4:AC5736,AC5736)</f>
        <v>16</v>
      </c>
      <c r="C5736" s="436" t="str">
        <f t="shared" si="1159"/>
        <v>DC3CA52-DC</v>
      </c>
      <c r="D5736" s="436">
        <f>VLOOKUP(C5736,'LICH THI'!C:AA,12,0)</f>
        <v>25</v>
      </c>
      <c r="E5736" s="436">
        <f>VLOOKUP(C5736,'LICH THI'!C:AA,13,0)</f>
        <v>25</v>
      </c>
      <c r="F5736" s="436">
        <f t="shared" si="1169"/>
        <v>25</v>
      </c>
      <c r="G5736" s="436">
        <f>VLOOKUP(C5736,'LICH THI'!C:AA,14,0)</f>
        <v>1</v>
      </c>
      <c r="H5736" s="436">
        <f t="shared" si="1160"/>
        <v>1</v>
      </c>
      <c r="I5736" s="436" t="str">
        <f t="shared" si="1161"/>
        <v>Nguyễn Huy Hoàng</v>
      </c>
      <c r="J5736" s="436"/>
      <c r="K5736" s="436">
        <f t="shared" si="1162"/>
        <v>1</v>
      </c>
      <c r="L5736" s="436" t="str">
        <f t="shared" si="1163"/>
        <v>DC3CA52-DC-1</v>
      </c>
      <c r="M5736" s="436">
        <f t="shared" si="1164"/>
        <v>2</v>
      </c>
      <c r="N5736" s="437">
        <f t="shared" si="1170"/>
        <v>15</v>
      </c>
      <c r="O5736" s="437"/>
      <c r="P5736" s="430" t="str">
        <f t="shared" si="1165"/>
        <v/>
      </c>
      <c r="U5736" s="177">
        <v>21</v>
      </c>
      <c r="V5736" s="177" t="s">
        <v>2609</v>
      </c>
      <c r="W5736" s="177" t="s">
        <v>3144</v>
      </c>
      <c r="X5736" s="177" t="s">
        <v>2834</v>
      </c>
      <c r="Y5736" s="177" t="s">
        <v>5864</v>
      </c>
      <c r="Z5736" s="177" t="s">
        <v>6369</v>
      </c>
      <c r="AA5736" s="525" t="s">
        <v>4472</v>
      </c>
      <c r="AB5736" s="399" t="str">
        <f t="shared" si="1166"/>
        <v>DC3CA52</v>
      </c>
      <c r="AC5736" s="399" t="str">
        <f t="shared" si="1167"/>
        <v>DC3CA52-DC</v>
      </c>
      <c r="AD5736" t="str">
        <f>Y5736&amp;"-"&amp;VLOOKUP(AC5736,'LICH THI'!C:AA,9,0)</f>
        <v>63DCCD3207-42471</v>
      </c>
      <c r="AE5736">
        <f t="shared" si="1168"/>
        <v>1</v>
      </c>
    </row>
    <row r="5737" spans="1:31" x14ac:dyDescent="0.25">
      <c r="A5737" s="436" t="str">
        <f t="shared" si="1158"/>
        <v>DC3CA52-DC-17</v>
      </c>
      <c r="B5737" s="436">
        <f>COUNTIF(AC$4:AC5737,AC5737)</f>
        <v>17</v>
      </c>
      <c r="C5737" s="436" t="str">
        <f t="shared" si="1159"/>
        <v>DC3CA52-DC</v>
      </c>
      <c r="D5737" s="436">
        <f>VLOOKUP(C5737,'LICH THI'!C:AA,12,0)</f>
        <v>25</v>
      </c>
      <c r="E5737" s="436">
        <f>VLOOKUP(C5737,'LICH THI'!C:AA,13,0)</f>
        <v>25</v>
      </c>
      <c r="F5737" s="436">
        <f t="shared" si="1169"/>
        <v>25</v>
      </c>
      <c r="G5737" s="436">
        <f>VLOOKUP(C5737,'LICH THI'!C:AA,14,0)</f>
        <v>1</v>
      </c>
      <c r="H5737" s="436">
        <f t="shared" si="1160"/>
        <v>1</v>
      </c>
      <c r="I5737" s="436" t="str">
        <f t="shared" si="1161"/>
        <v>Võ Huy Hoàng</v>
      </c>
      <c r="J5737" s="436"/>
      <c r="K5737" s="436">
        <f t="shared" si="1162"/>
        <v>1</v>
      </c>
      <c r="L5737" s="436" t="str">
        <f t="shared" si="1163"/>
        <v>DC3CA52-DC-1</v>
      </c>
      <c r="M5737" s="436">
        <f t="shared" si="1164"/>
        <v>2</v>
      </c>
      <c r="N5737" s="437">
        <f t="shared" si="1170"/>
        <v>16</v>
      </c>
      <c r="O5737" s="437"/>
      <c r="P5737" s="430" t="str">
        <f t="shared" si="1165"/>
        <v/>
      </c>
      <c r="U5737" s="177">
        <v>8</v>
      </c>
      <c r="V5737" s="177" t="s">
        <v>3196</v>
      </c>
      <c r="W5737" s="177" t="s">
        <v>3623</v>
      </c>
      <c r="X5737" s="177" t="s">
        <v>2834</v>
      </c>
      <c r="Y5737" s="177" t="s">
        <v>3624</v>
      </c>
      <c r="Z5737" s="177" t="s">
        <v>6369</v>
      </c>
      <c r="AA5737" s="525" t="s">
        <v>3625</v>
      </c>
      <c r="AB5737" s="399" t="str">
        <f t="shared" si="1166"/>
        <v>DC3CA52</v>
      </c>
      <c r="AC5737" s="399" t="str">
        <f t="shared" si="1167"/>
        <v>DC3CA52-DC</v>
      </c>
      <c r="AD5737" t="str">
        <f>Y5737&amp;"-"&amp;VLOOKUP(AC5737,'LICH THI'!C:AA,9,0)</f>
        <v>63DCCD3040-42471</v>
      </c>
      <c r="AE5737">
        <f t="shared" si="1168"/>
        <v>1</v>
      </c>
    </row>
    <row r="5738" spans="1:31" x14ac:dyDescent="0.25">
      <c r="A5738" s="436" t="str">
        <f t="shared" si="1158"/>
        <v>DC3CA52-DC-18</v>
      </c>
      <c r="B5738" s="436">
        <f>COUNTIF(AC$4:AC5738,AC5738)</f>
        <v>18</v>
      </c>
      <c r="C5738" s="436" t="str">
        <f t="shared" si="1159"/>
        <v>DC3CA52-DC</v>
      </c>
      <c r="D5738" s="436">
        <f>VLOOKUP(C5738,'LICH THI'!C:AA,12,0)</f>
        <v>25</v>
      </c>
      <c r="E5738" s="436">
        <f>VLOOKUP(C5738,'LICH THI'!C:AA,13,0)</f>
        <v>25</v>
      </c>
      <c r="F5738" s="436">
        <f t="shared" si="1169"/>
        <v>25</v>
      </c>
      <c r="G5738" s="436">
        <f>VLOOKUP(C5738,'LICH THI'!C:AA,14,0)</f>
        <v>1</v>
      </c>
      <c r="H5738" s="436">
        <f t="shared" si="1160"/>
        <v>1</v>
      </c>
      <c r="I5738" s="436" t="str">
        <f t="shared" si="1161"/>
        <v>Phan Thế Hùng</v>
      </c>
      <c r="J5738" s="436"/>
      <c r="K5738" s="436">
        <f t="shared" si="1162"/>
        <v>1</v>
      </c>
      <c r="L5738" s="436" t="str">
        <f t="shared" si="1163"/>
        <v>DC3CA52-DC-1</v>
      </c>
      <c r="M5738" s="436">
        <f t="shared" si="1164"/>
        <v>2</v>
      </c>
      <c r="N5738" s="437">
        <f t="shared" si="1170"/>
        <v>17</v>
      </c>
      <c r="O5738" s="437"/>
      <c r="P5738" s="430" t="str">
        <f t="shared" si="1165"/>
        <v/>
      </c>
      <c r="U5738" s="177">
        <v>22</v>
      </c>
      <c r="V5738" s="177" t="s">
        <v>2609</v>
      </c>
      <c r="W5738" s="177" t="s">
        <v>3219</v>
      </c>
      <c r="X5738" s="177" t="s">
        <v>2801</v>
      </c>
      <c r="Y5738" s="177" t="s">
        <v>3220</v>
      </c>
      <c r="Z5738" s="177" t="s">
        <v>6369</v>
      </c>
      <c r="AA5738" s="525" t="s">
        <v>3221</v>
      </c>
      <c r="AB5738" s="399" t="str">
        <f t="shared" si="1166"/>
        <v>DC3CA52</v>
      </c>
      <c r="AC5738" s="399" t="str">
        <f t="shared" si="1167"/>
        <v>DC3CA52-DC</v>
      </c>
      <c r="AD5738" t="str">
        <f>Y5738&amp;"-"&amp;VLOOKUP(AC5738,'LICH THI'!C:AA,9,0)</f>
        <v>63DCCD3210-42471</v>
      </c>
      <c r="AE5738">
        <f t="shared" si="1168"/>
        <v>1</v>
      </c>
    </row>
    <row r="5739" spans="1:31" x14ac:dyDescent="0.25">
      <c r="A5739" s="436" t="str">
        <f t="shared" si="1158"/>
        <v>DC3CA52-DC-19</v>
      </c>
      <c r="B5739" s="436">
        <f>COUNTIF(AC$4:AC5739,AC5739)</f>
        <v>19</v>
      </c>
      <c r="C5739" s="436" t="str">
        <f t="shared" si="1159"/>
        <v>DC3CA52-DC</v>
      </c>
      <c r="D5739" s="436">
        <f>VLOOKUP(C5739,'LICH THI'!C:AA,12,0)</f>
        <v>25</v>
      </c>
      <c r="E5739" s="436">
        <f>VLOOKUP(C5739,'LICH THI'!C:AA,13,0)</f>
        <v>25</v>
      </c>
      <c r="F5739" s="436">
        <f t="shared" si="1169"/>
        <v>25</v>
      </c>
      <c r="G5739" s="436">
        <f>VLOOKUP(C5739,'LICH THI'!C:AA,14,0)</f>
        <v>1</v>
      </c>
      <c r="H5739" s="436">
        <f t="shared" si="1160"/>
        <v>1</v>
      </c>
      <c r="I5739" s="436" t="str">
        <f t="shared" si="1161"/>
        <v>Ngô Văn Kiều</v>
      </c>
      <c r="J5739" s="436"/>
      <c r="K5739" s="436">
        <f t="shared" si="1162"/>
        <v>1</v>
      </c>
      <c r="L5739" s="436" t="str">
        <f t="shared" si="1163"/>
        <v>DC3CA52-DC-1</v>
      </c>
      <c r="M5739" s="436">
        <f t="shared" si="1164"/>
        <v>2</v>
      </c>
      <c r="N5739" s="437">
        <f t="shared" si="1170"/>
        <v>18</v>
      </c>
      <c r="O5739" s="437"/>
      <c r="P5739" s="430" t="str">
        <f t="shared" si="1165"/>
        <v/>
      </c>
      <c r="U5739" s="177">
        <v>13</v>
      </c>
      <c r="V5739" s="177" t="s">
        <v>3209</v>
      </c>
      <c r="W5739" s="177" t="s">
        <v>3204</v>
      </c>
      <c r="X5739" s="177" t="s">
        <v>3642</v>
      </c>
      <c r="Y5739" s="177" t="s">
        <v>3643</v>
      </c>
      <c r="Z5739" s="177" t="s">
        <v>6369</v>
      </c>
      <c r="AA5739" s="525" t="s">
        <v>3644</v>
      </c>
      <c r="AB5739" s="399" t="str">
        <f t="shared" si="1166"/>
        <v>DC3CA52</v>
      </c>
      <c r="AC5739" s="399" t="str">
        <f t="shared" si="1167"/>
        <v>DC3CA52-DC</v>
      </c>
      <c r="AD5739" t="str">
        <f>Y5739&amp;"-"&amp;VLOOKUP(AC5739,'LICH THI'!C:AA,9,0)</f>
        <v>63DCCD3326-42471</v>
      </c>
      <c r="AE5739">
        <f t="shared" si="1168"/>
        <v>1</v>
      </c>
    </row>
    <row r="5740" spans="1:31" x14ac:dyDescent="0.25">
      <c r="A5740" s="436" t="str">
        <f t="shared" si="1158"/>
        <v>DC3CA52-DC-20</v>
      </c>
      <c r="B5740" s="436">
        <f>COUNTIF(AC$4:AC5740,AC5740)</f>
        <v>20</v>
      </c>
      <c r="C5740" s="436" t="str">
        <f t="shared" si="1159"/>
        <v>DC3CA52-DC</v>
      </c>
      <c r="D5740" s="436">
        <f>VLOOKUP(C5740,'LICH THI'!C:AA,12,0)</f>
        <v>25</v>
      </c>
      <c r="E5740" s="436">
        <f>VLOOKUP(C5740,'LICH THI'!C:AA,13,0)</f>
        <v>25</v>
      </c>
      <c r="F5740" s="436">
        <f t="shared" si="1169"/>
        <v>25</v>
      </c>
      <c r="G5740" s="436">
        <f>VLOOKUP(C5740,'LICH THI'!C:AA,14,0)</f>
        <v>1</v>
      </c>
      <c r="H5740" s="436">
        <f t="shared" si="1160"/>
        <v>1</v>
      </c>
      <c r="I5740" s="436" t="str">
        <f t="shared" si="1161"/>
        <v>Trương Thành Luân</v>
      </c>
      <c r="J5740" s="436"/>
      <c r="K5740" s="436">
        <f t="shared" si="1162"/>
        <v>1</v>
      </c>
      <c r="L5740" s="436" t="str">
        <f t="shared" si="1163"/>
        <v>DC3CA52-DC-1</v>
      </c>
      <c r="M5740" s="436">
        <f t="shared" si="1164"/>
        <v>2</v>
      </c>
      <c r="N5740" s="437">
        <f t="shared" si="1170"/>
        <v>19</v>
      </c>
      <c r="O5740" s="437"/>
      <c r="P5740" s="430" t="str">
        <f t="shared" si="1165"/>
        <v/>
      </c>
      <c r="U5740" s="177">
        <v>23</v>
      </c>
      <c r="V5740" s="177" t="s">
        <v>2609</v>
      </c>
      <c r="W5740" s="177" t="s">
        <v>6375</v>
      </c>
      <c r="X5740" s="177" t="s">
        <v>3608</v>
      </c>
      <c r="Y5740" s="177" t="s">
        <v>6376</v>
      </c>
      <c r="Z5740" s="177" t="s">
        <v>6369</v>
      </c>
      <c r="AA5740" s="525" t="s">
        <v>3051</v>
      </c>
      <c r="AB5740" s="399" t="str">
        <f t="shared" si="1166"/>
        <v>DC3CA52</v>
      </c>
      <c r="AC5740" s="399" t="str">
        <f t="shared" si="1167"/>
        <v>DC3CA52-DC</v>
      </c>
      <c r="AD5740" t="str">
        <f>Y5740&amp;"-"&amp;VLOOKUP(AC5740,'LICH THI'!C:AA,9,0)</f>
        <v>63DCCD3257-42471</v>
      </c>
      <c r="AE5740">
        <f t="shared" si="1168"/>
        <v>1</v>
      </c>
    </row>
    <row r="5741" spans="1:31" x14ac:dyDescent="0.25">
      <c r="A5741" s="436" t="str">
        <f t="shared" si="1158"/>
        <v>DC3CA52-DC-21</v>
      </c>
      <c r="B5741" s="436">
        <f>COUNTIF(AC$4:AC5741,AC5741)</f>
        <v>21</v>
      </c>
      <c r="C5741" s="436" t="str">
        <f t="shared" si="1159"/>
        <v>DC3CA52-DC</v>
      </c>
      <c r="D5741" s="436">
        <f>VLOOKUP(C5741,'LICH THI'!C:AA,12,0)</f>
        <v>25</v>
      </c>
      <c r="E5741" s="436">
        <f>VLOOKUP(C5741,'LICH THI'!C:AA,13,0)</f>
        <v>25</v>
      </c>
      <c r="F5741" s="436">
        <f t="shared" si="1169"/>
        <v>25</v>
      </c>
      <c r="G5741" s="436">
        <f>VLOOKUP(C5741,'LICH THI'!C:AA,14,0)</f>
        <v>1</v>
      </c>
      <c r="H5741" s="436">
        <f t="shared" si="1160"/>
        <v>1</v>
      </c>
      <c r="I5741" s="436" t="str">
        <f t="shared" si="1161"/>
        <v>Trần Văn Nghĩa</v>
      </c>
      <c r="J5741" s="436"/>
      <c r="K5741" s="436">
        <f t="shared" si="1162"/>
        <v>1</v>
      </c>
      <c r="L5741" s="436" t="str">
        <f t="shared" si="1163"/>
        <v>DC3CA52-DC-1</v>
      </c>
      <c r="M5741" s="436">
        <f t="shared" si="1164"/>
        <v>2</v>
      </c>
      <c r="N5741" s="437">
        <f t="shared" si="1170"/>
        <v>20</v>
      </c>
      <c r="O5741" s="437"/>
      <c r="P5741" s="430" t="str">
        <f t="shared" si="1165"/>
        <v/>
      </c>
      <c r="U5741" s="177">
        <v>24</v>
      </c>
      <c r="V5741" s="177" t="s">
        <v>2609</v>
      </c>
      <c r="W5741" s="177" t="s">
        <v>2757</v>
      </c>
      <c r="X5741" s="177" t="s">
        <v>3626</v>
      </c>
      <c r="Y5741" s="177" t="s">
        <v>4190</v>
      </c>
      <c r="Z5741" s="177" t="s">
        <v>6369</v>
      </c>
      <c r="AA5741" s="525" t="s">
        <v>4191</v>
      </c>
      <c r="AB5741" s="399" t="str">
        <f t="shared" si="1166"/>
        <v>DC3CA52</v>
      </c>
      <c r="AC5741" s="399" t="str">
        <f t="shared" si="1167"/>
        <v>DC3CA52-DC</v>
      </c>
      <c r="AD5741" t="str">
        <f>Y5741&amp;"-"&amp;VLOOKUP(AC5741,'LICH THI'!C:AA,9,0)</f>
        <v>63DCCD3273-42471</v>
      </c>
      <c r="AE5741">
        <f t="shared" si="1168"/>
        <v>1</v>
      </c>
    </row>
    <row r="5742" spans="1:31" x14ac:dyDescent="0.25">
      <c r="A5742" s="436" t="str">
        <f t="shared" si="1158"/>
        <v>DC3CA52-DC-22</v>
      </c>
      <c r="B5742" s="436">
        <f>COUNTIF(AC$4:AC5742,AC5742)</f>
        <v>22</v>
      </c>
      <c r="C5742" s="436" t="str">
        <f t="shared" si="1159"/>
        <v>DC3CA52-DC</v>
      </c>
      <c r="D5742" s="436">
        <f>VLOOKUP(C5742,'LICH THI'!C:AA,12,0)</f>
        <v>25</v>
      </c>
      <c r="E5742" s="436">
        <f>VLOOKUP(C5742,'LICH THI'!C:AA,13,0)</f>
        <v>25</v>
      </c>
      <c r="F5742" s="436">
        <f t="shared" si="1169"/>
        <v>25</v>
      </c>
      <c r="G5742" s="436">
        <f>VLOOKUP(C5742,'LICH THI'!C:AA,14,0)</f>
        <v>1</v>
      </c>
      <c r="H5742" s="436">
        <f t="shared" si="1160"/>
        <v>1</v>
      </c>
      <c r="I5742" s="436" t="str">
        <f t="shared" si="1161"/>
        <v>Nguyễn Minh Tuấn</v>
      </c>
      <c r="J5742" s="436"/>
      <c r="K5742" s="436">
        <f t="shared" si="1162"/>
        <v>1</v>
      </c>
      <c r="L5742" s="436" t="str">
        <f t="shared" si="1163"/>
        <v>DC3CA52-DC-1</v>
      </c>
      <c r="M5742" s="436">
        <f t="shared" si="1164"/>
        <v>2</v>
      </c>
      <c r="N5742" s="437">
        <f t="shared" si="1170"/>
        <v>21</v>
      </c>
      <c r="O5742" s="437"/>
      <c r="P5742" s="430" t="str">
        <f t="shared" si="1165"/>
        <v/>
      </c>
      <c r="U5742" s="177">
        <v>4</v>
      </c>
      <c r="V5742" s="177" t="s">
        <v>3102</v>
      </c>
      <c r="W5742" s="177" t="s">
        <v>2708</v>
      </c>
      <c r="X5742" s="177" t="s">
        <v>2721</v>
      </c>
      <c r="Y5742" s="177" t="s">
        <v>5244</v>
      </c>
      <c r="Z5742" s="177" t="s">
        <v>6369</v>
      </c>
      <c r="AA5742" s="525" t="s">
        <v>5245</v>
      </c>
      <c r="AB5742" s="399" t="str">
        <f t="shared" si="1166"/>
        <v>DC3CA52</v>
      </c>
      <c r="AC5742" s="399" t="str">
        <f t="shared" si="1167"/>
        <v>DC3CA52-DC</v>
      </c>
      <c r="AD5742" t="str">
        <f>Y5742&amp;"-"&amp;VLOOKUP(AC5742,'LICH THI'!C:AA,9,0)</f>
        <v>62DCCD3124-42471</v>
      </c>
      <c r="AE5742">
        <f t="shared" si="1168"/>
        <v>1</v>
      </c>
    </row>
    <row r="5743" spans="1:31" x14ac:dyDescent="0.25">
      <c r="A5743" s="436" t="str">
        <f t="shared" si="1158"/>
        <v>DC3CA52-DC-23</v>
      </c>
      <c r="B5743" s="436">
        <f>COUNTIF(AC$4:AC5743,AC5743)</f>
        <v>23</v>
      </c>
      <c r="C5743" s="436" t="str">
        <f t="shared" si="1159"/>
        <v>DC3CA52-DC</v>
      </c>
      <c r="D5743" s="436">
        <f>VLOOKUP(C5743,'LICH THI'!C:AA,12,0)</f>
        <v>25</v>
      </c>
      <c r="E5743" s="436">
        <f>VLOOKUP(C5743,'LICH THI'!C:AA,13,0)</f>
        <v>25</v>
      </c>
      <c r="F5743" s="436">
        <f t="shared" si="1169"/>
        <v>25</v>
      </c>
      <c r="G5743" s="436">
        <f>VLOOKUP(C5743,'LICH THI'!C:AA,14,0)</f>
        <v>1</v>
      </c>
      <c r="H5743" s="436">
        <f t="shared" si="1160"/>
        <v>1</v>
      </c>
      <c r="I5743" s="436" t="str">
        <f t="shared" si="1161"/>
        <v>Đỗ Văn Tùng</v>
      </c>
      <c r="J5743" s="436"/>
      <c r="K5743" s="436">
        <f t="shared" si="1162"/>
        <v>1</v>
      </c>
      <c r="L5743" s="436" t="str">
        <f t="shared" si="1163"/>
        <v>DC3CA52-DC-1</v>
      </c>
      <c r="M5743" s="436">
        <f t="shared" si="1164"/>
        <v>2</v>
      </c>
      <c r="N5743" s="437">
        <f t="shared" si="1170"/>
        <v>22</v>
      </c>
      <c r="O5743" s="437"/>
      <c r="P5743" s="430" t="str">
        <f t="shared" si="1165"/>
        <v/>
      </c>
      <c r="U5743" s="177">
        <v>25</v>
      </c>
      <c r="V5743" s="177" t="s">
        <v>2609</v>
      </c>
      <c r="W5743" s="177" t="s">
        <v>3663</v>
      </c>
      <c r="X5743" s="177" t="s">
        <v>3274</v>
      </c>
      <c r="Y5743" s="177" t="s">
        <v>5254</v>
      </c>
      <c r="Z5743" s="177" t="s">
        <v>6369</v>
      </c>
      <c r="AA5743" s="525" t="s">
        <v>5255</v>
      </c>
      <c r="AB5743" s="399" t="str">
        <f t="shared" si="1166"/>
        <v>DC3CA52</v>
      </c>
      <c r="AC5743" s="399" t="str">
        <f t="shared" si="1167"/>
        <v>DC3CA52-DC</v>
      </c>
      <c r="AD5743" t="str">
        <f>Y5743&amp;"-"&amp;VLOOKUP(AC5743,'LICH THI'!C:AA,9,0)</f>
        <v>63DCCD3244-42471</v>
      </c>
      <c r="AE5743">
        <f t="shared" si="1168"/>
        <v>1</v>
      </c>
    </row>
    <row r="5744" spans="1:31" x14ac:dyDescent="0.25">
      <c r="A5744" s="436" t="str">
        <f t="shared" si="1158"/>
        <v>DC3CA52-DC-24</v>
      </c>
      <c r="B5744" s="436">
        <f>COUNTIF(AC$4:AC5744,AC5744)</f>
        <v>24</v>
      </c>
      <c r="C5744" s="436" t="str">
        <f t="shared" si="1159"/>
        <v>DC3CA52-DC</v>
      </c>
      <c r="D5744" s="436">
        <f>VLOOKUP(C5744,'LICH THI'!C:AA,12,0)</f>
        <v>25</v>
      </c>
      <c r="E5744" s="436">
        <f>VLOOKUP(C5744,'LICH THI'!C:AA,13,0)</f>
        <v>25</v>
      </c>
      <c r="F5744" s="436">
        <f t="shared" si="1169"/>
        <v>25</v>
      </c>
      <c r="G5744" s="436">
        <f>VLOOKUP(C5744,'LICH THI'!C:AA,14,0)</f>
        <v>1</v>
      </c>
      <c r="H5744" s="436">
        <f t="shared" si="1160"/>
        <v>1</v>
      </c>
      <c r="I5744" s="436" t="str">
        <f t="shared" si="1161"/>
        <v>Phạm Quang Thanh</v>
      </c>
      <c r="J5744" s="436"/>
      <c r="K5744" s="436">
        <f t="shared" si="1162"/>
        <v>1</v>
      </c>
      <c r="L5744" s="436" t="str">
        <f t="shared" si="1163"/>
        <v>DC3CA52-DC-1</v>
      </c>
      <c r="M5744" s="436">
        <f t="shared" si="1164"/>
        <v>2</v>
      </c>
      <c r="N5744" s="437">
        <f t="shared" si="1170"/>
        <v>23</v>
      </c>
      <c r="O5744" s="437"/>
      <c r="P5744" s="430" t="str">
        <f t="shared" si="1165"/>
        <v/>
      </c>
      <c r="U5744" s="177">
        <v>14</v>
      </c>
      <c r="V5744" s="177" t="s">
        <v>3209</v>
      </c>
      <c r="W5744" s="177" t="s">
        <v>2987</v>
      </c>
      <c r="X5744" s="177" t="s">
        <v>3552</v>
      </c>
      <c r="Y5744" s="177" t="s">
        <v>5813</v>
      </c>
      <c r="Z5744" s="177" t="s">
        <v>6369</v>
      </c>
      <c r="AA5744" s="525" t="s">
        <v>5814</v>
      </c>
      <c r="AB5744" s="399" t="str">
        <f t="shared" si="1166"/>
        <v>DC3CA52</v>
      </c>
      <c r="AC5744" s="399" t="str">
        <f t="shared" si="1167"/>
        <v>DC3CA52-DC</v>
      </c>
      <c r="AD5744" t="str">
        <f>Y5744&amp;"-"&amp;VLOOKUP(AC5744,'LICH THI'!C:AA,9,0)</f>
        <v>63DCCD3047-42471</v>
      </c>
      <c r="AE5744">
        <f t="shared" si="1168"/>
        <v>1</v>
      </c>
    </row>
    <row r="5745" spans="1:31" x14ac:dyDescent="0.25">
      <c r="A5745" s="436" t="str">
        <f t="shared" si="1158"/>
        <v>DC3CA52-DC-25</v>
      </c>
      <c r="B5745" s="436">
        <f>COUNTIF(AC$4:AC5745,AC5745)</f>
        <v>25</v>
      </c>
      <c r="C5745" s="436" t="str">
        <f t="shared" si="1159"/>
        <v>DC3CA52-DC</v>
      </c>
      <c r="D5745" s="436">
        <f>VLOOKUP(C5745,'LICH THI'!C:AA,12,0)</f>
        <v>25</v>
      </c>
      <c r="E5745" s="436">
        <f>VLOOKUP(C5745,'LICH THI'!C:AA,13,0)</f>
        <v>25</v>
      </c>
      <c r="F5745" s="436">
        <f t="shared" si="1169"/>
        <v>25</v>
      </c>
      <c r="G5745" s="436">
        <f>VLOOKUP(C5745,'LICH THI'!C:AA,14,0)</f>
        <v>1</v>
      </c>
      <c r="H5745" s="436">
        <f t="shared" si="1160"/>
        <v>1</v>
      </c>
      <c r="I5745" s="436" t="str">
        <f t="shared" si="1161"/>
        <v>Lê Xuân Vinh</v>
      </c>
      <c r="J5745" s="436"/>
      <c r="K5745" s="436">
        <f t="shared" si="1162"/>
        <v>1</v>
      </c>
      <c r="L5745" s="436" t="str">
        <f t="shared" si="1163"/>
        <v>DC3CA52-DC-1</v>
      </c>
      <c r="M5745" s="436">
        <f t="shared" si="1164"/>
        <v>2</v>
      </c>
      <c r="N5745" s="437">
        <f t="shared" si="1170"/>
        <v>24</v>
      </c>
      <c r="O5745" s="437"/>
      <c r="P5745" s="430" t="str">
        <f t="shared" si="1165"/>
        <v/>
      </c>
      <c r="U5745" s="177">
        <v>15</v>
      </c>
      <c r="V5745" s="177" t="s">
        <v>3209</v>
      </c>
      <c r="W5745" s="177" t="s">
        <v>3652</v>
      </c>
      <c r="X5745" s="177" t="s">
        <v>3099</v>
      </c>
      <c r="Y5745" s="177" t="s">
        <v>3653</v>
      </c>
      <c r="Z5745" s="177" t="s">
        <v>6369</v>
      </c>
      <c r="AA5745" s="525" t="s">
        <v>3585</v>
      </c>
      <c r="AB5745" s="399" t="str">
        <f t="shared" si="1166"/>
        <v>DC3CA52</v>
      </c>
      <c r="AC5745" s="399" t="str">
        <f t="shared" si="1167"/>
        <v>DC3CA52-DC</v>
      </c>
      <c r="AD5745" t="str">
        <f>Y5745&amp;"-"&amp;VLOOKUP(AC5745,'LICH THI'!C:AA,9,0)</f>
        <v>63DCCD3318-42471</v>
      </c>
      <c r="AE5745">
        <f t="shared" si="1168"/>
        <v>1</v>
      </c>
    </row>
    <row r="5746" spans="1:31" x14ac:dyDescent="0.25">
      <c r="A5746" s="436" t="str">
        <f t="shared" si="1158"/>
        <v>DC3CA61-DC-1</v>
      </c>
      <c r="B5746" s="436">
        <f>COUNTIF(AC$4:AC5746,AC5746)</f>
        <v>1</v>
      </c>
      <c r="C5746" s="436" t="str">
        <f t="shared" si="1159"/>
        <v>DC3CA61-DC</v>
      </c>
      <c r="D5746" s="436">
        <f>VLOOKUP(C5746,'LICH THI'!C:AA,12,0)</f>
        <v>10</v>
      </c>
      <c r="E5746" s="436">
        <f>VLOOKUP(C5746,'LICH THI'!C:AA,13,0)</f>
        <v>10</v>
      </c>
      <c r="F5746" s="436">
        <f t="shared" si="1169"/>
        <v>10</v>
      </c>
      <c r="G5746" s="436">
        <f>VLOOKUP(C5746,'LICH THI'!C:AA,14,0)</f>
        <v>1</v>
      </c>
      <c r="H5746" s="436">
        <f t="shared" si="1160"/>
        <v>1</v>
      </c>
      <c r="I5746" s="436" t="str">
        <f t="shared" si="1161"/>
        <v>Nguyễn Văn Dương</v>
      </c>
      <c r="J5746" s="436"/>
      <c r="K5746" s="436">
        <f t="shared" si="1162"/>
        <v>1</v>
      </c>
      <c r="L5746" s="436" t="str">
        <f t="shared" si="1163"/>
        <v>DC3CA61-DC-1</v>
      </c>
      <c r="M5746" s="436">
        <f t="shared" si="1164"/>
        <v>1</v>
      </c>
      <c r="N5746" s="437">
        <f t="shared" si="1170"/>
        <v>1</v>
      </c>
      <c r="O5746" s="437"/>
      <c r="P5746" s="430" t="str">
        <f t="shared" si="1165"/>
        <v/>
      </c>
      <c r="U5746" s="177">
        <v>1</v>
      </c>
      <c r="V5746" s="177" t="s">
        <v>3102</v>
      </c>
      <c r="W5746" s="177" t="s">
        <v>2741</v>
      </c>
      <c r="X5746" s="177" t="s">
        <v>2601</v>
      </c>
      <c r="Y5746" s="177" t="s">
        <v>3113</v>
      </c>
      <c r="Z5746" s="177" t="s">
        <v>7564</v>
      </c>
      <c r="AA5746" s="525" t="s">
        <v>3114</v>
      </c>
      <c r="AB5746" s="399" t="str">
        <f t="shared" si="1166"/>
        <v>DC3CA61</v>
      </c>
      <c r="AC5746" s="399" t="str">
        <f t="shared" si="1167"/>
        <v>DC3CA61-DC</v>
      </c>
      <c r="AD5746" t="str">
        <f>Y5746&amp;"-"&amp;VLOOKUP(AC5746,'LICH THI'!C:AA,9,0)</f>
        <v>62DCCD2018-42483</v>
      </c>
      <c r="AE5746">
        <f t="shared" si="1168"/>
        <v>1</v>
      </c>
    </row>
    <row r="5747" spans="1:31" x14ac:dyDescent="0.25">
      <c r="A5747" s="436" t="str">
        <f t="shared" si="1158"/>
        <v>DC3CA61-DC-2</v>
      </c>
      <c r="B5747" s="436">
        <f>COUNTIF(AC$4:AC5747,AC5747)</f>
        <v>2</v>
      </c>
      <c r="C5747" s="436" t="str">
        <f t="shared" si="1159"/>
        <v>DC3CA61-DC</v>
      </c>
      <c r="D5747" s="436">
        <f>VLOOKUP(C5747,'LICH THI'!C:AA,12,0)</f>
        <v>10</v>
      </c>
      <c r="E5747" s="436">
        <f>VLOOKUP(C5747,'LICH THI'!C:AA,13,0)</f>
        <v>10</v>
      </c>
      <c r="F5747" s="436">
        <f t="shared" si="1169"/>
        <v>10</v>
      </c>
      <c r="G5747" s="436">
        <f>VLOOKUP(C5747,'LICH THI'!C:AA,14,0)</f>
        <v>1</v>
      </c>
      <c r="H5747" s="436">
        <f t="shared" si="1160"/>
        <v>1</v>
      </c>
      <c r="I5747" s="436" t="str">
        <f t="shared" si="1161"/>
        <v>Nguyễn Đình Hiển</v>
      </c>
      <c r="J5747" s="436"/>
      <c r="K5747" s="436">
        <f t="shared" si="1162"/>
        <v>1</v>
      </c>
      <c r="L5747" s="436" t="str">
        <f t="shared" si="1163"/>
        <v>DC3CA61-DC-1</v>
      </c>
      <c r="M5747" s="436">
        <f t="shared" si="1164"/>
        <v>1</v>
      </c>
      <c r="N5747" s="437">
        <f t="shared" si="1170"/>
        <v>2</v>
      </c>
      <c r="O5747" s="437"/>
      <c r="P5747" s="430" t="str">
        <f t="shared" si="1165"/>
        <v/>
      </c>
      <c r="U5747" s="177">
        <v>2</v>
      </c>
      <c r="V5747" s="177" t="s">
        <v>3102</v>
      </c>
      <c r="W5747" s="177" t="s">
        <v>2780</v>
      </c>
      <c r="X5747" s="177" t="s">
        <v>4149</v>
      </c>
      <c r="Y5747" s="177" t="s">
        <v>6370</v>
      </c>
      <c r="Z5747" s="177" t="s">
        <v>7564</v>
      </c>
      <c r="AA5747" s="525" t="s">
        <v>4446</v>
      </c>
      <c r="AB5747" s="399" t="str">
        <f t="shared" si="1166"/>
        <v>DC3CA61</v>
      </c>
      <c r="AC5747" s="399" t="str">
        <f t="shared" si="1167"/>
        <v>DC3CA61-DC</v>
      </c>
      <c r="AD5747" t="str">
        <f>Y5747&amp;"-"&amp;VLOOKUP(AC5747,'LICH THI'!C:AA,9,0)</f>
        <v>62DCCD3036-42483</v>
      </c>
      <c r="AE5747">
        <f t="shared" si="1168"/>
        <v>1</v>
      </c>
    </row>
    <row r="5748" spans="1:31" x14ac:dyDescent="0.25">
      <c r="A5748" s="436" t="str">
        <f t="shared" si="1158"/>
        <v>DC3CA61-DC-3</v>
      </c>
      <c r="B5748" s="436">
        <f>COUNTIF(AC$4:AC5748,AC5748)</f>
        <v>3</v>
      </c>
      <c r="C5748" s="436" t="str">
        <f t="shared" si="1159"/>
        <v>DC3CA61-DC</v>
      </c>
      <c r="D5748" s="436">
        <f>VLOOKUP(C5748,'LICH THI'!C:AA,12,0)</f>
        <v>10</v>
      </c>
      <c r="E5748" s="436">
        <f>VLOOKUP(C5748,'LICH THI'!C:AA,13,0)</f>
        <v>10</v>
      </c>
      <c r="F5748" s="436">
        <f t="shared" si="1169"/>
        <v>10</v>
      </c>
      <c r="G5748" s="436">
        <f>VLOOKUP(C5748,'LICH THI'!C:AA,14,0)</f>
        <v>1</v>
      </c>
      <c r="H5748" s="436">
        <f t="shared" si="1160"/>
        <v>1</v>
      </c>
      <c r="I5748" s="436" t="str">
        <f t="shared" si="1161"/>
        <v>Lê Thành Huy</v>
      </c>
      <c r="J5748" s="436"/>
      <c r="K5748" s="436">
        <f t="shared" si="1162"/>
        <v>1</v>
      </c>
      <c r="L5748" s="436" t="str">
        <f t="shared" si="1163"/>
        <v>DC3CA61-DC-1</v>
      </c>
      <c r="M5748" s="436">
        <f t="shared" si="1164"/>
        <v>1</v>
      </c>
      <c r="N5748" s="437">
        <f t="shared" si="1170"/>
        <v>3</v>
      </c>
      <c r="O5748" s="437"/>
      <c r="P5748" s="430" t="str">
        <f t="shared" si="1165"/>
        <v/>
      </c>
      <c r="U5748" s="177">
        <v>7</v>
      </c>
      <c r="V5748" s="177" t="s">
        <v>2603</v>
      </c>
      <c r="W5748" s="177" t="s">
        <v>4143</v>
      </c>
      <c r="X5748" s="177" t="s">
        <v>2911</v>
      </c>
      <c r="Y5748" s="177" t="s">
        <v>4144</v>
      </c>
      <c r="Z5748" s="177" t="s">
        <v>7564</v>
      </c>
      <c r="AA5748" s="525" t="s">
        <v>4145</v>
      </c>
      <c r="AB5748" s="399" t="str">
        <f t="shared" si="1166"/>
        <v>DC3CA61</v>
      </c>
      <c r="AC5748" s="399" t="str">
        <f t="shared" si="1167"/>
        <v>DC3CA61-DC</v>
      </c>
      <c r="AD5748" t="str">
        <f>Y5748&amp;"-"&amp;VLOOKUP(AC5748,'LICH THI'!C:AA,9,0)</f>
        <v>62DCCD2038-42483</v>
      </c>
      <c r="AE5748">
        <f t="shared" si="1168"/>
        <v>1</v>
      </c>
    </row>
    <row r="5749" spans="1:31" x14ac:dyDescent="0.25">
      <c r="A5749" s="436" t="str">
        <f t="shared" si="1158"/>
        <v>DC3CA61-DC-4</v>
      </c>
      <c r="B5749" s="436">
        <f>COUNTIF(AC$4:AC5749,AC5749)</f>
        <v>4</v>
      </c>
      <c r="C5749" s="436" t="str">
        <f t="shared" si="1159"/>
        <v>DC3CA61-DC</v>
      </c>
      <c r="D5749" s="436">
        <f>VLOOKUP(C5749,'LICH THI'!C:AA,12,0)</f>
        <v>10</v>
      </c>
      <c r="E5749" s="436">
        <f>VLOOKUP(C5749,'LICH THI'!C:AA,13,0)</f>
        <v>10</v>
      </c>
      <c r="F5749" s="436">
        <f t="shared" si="1169"/>
        <v>10</v>
      </c>
      <c r="G5749" s="436">
        <f>VLOOKUP(C5749,'LICH THI'!C:AA,14,0)</f>
        <v>1</v>
      </c>
      <c r="H5749" s="436">
        <f t="shared" si="1160"/>
        <v>1</v>
      </c>
      <c r="I5749" s="436" t="str">
        <f t="shared" si="1161"/>
        <v>Đoàn Đình Khoái</v>
      </c>
      <c r="J5749" s="436"/>
      <c r="K5749" s="436">
        <f t="shared" si="1162"/>
        <v>1</v>
      </c>
      <c r="L5749" s="436" t="str">
        <f t="shared" si="1163"/>
        <v>DC3CA61-DC-1</v>
      </c>
      <c r="M5749" s="436">
        <f t="shared" si="1164"/>
        <v>1</v>
      </c>
      <c r="N5749" s="437">
        <f t="shared" si="1170"/>
        <v>4</v>
      </c>
      <c r="O5749" s="437"/>
      <c r="P5749" s="430" t="str">
        <f t="shared" si="1165"/>
        <v/>
      </c>
      <c r="U5749" s="177">
        <v>8</v>
      </c>
      <c r="V5749" s="177" t="s">
        <v>2603</v>
      </c>
      <c r="W5749" s="177" t="s">
        <v>3616</v>
      </c>
      <c r="X5749" s="177" t="s">
        <v>3617</v>
      </c>
      <c r="Y5749" s="177" t="s">
        <v>3618</v>
      </c>
      <c r="Z5749" s="177" t="s">
        <v>7564</v>
      </c>
      <c r="AA5749" s="525" t="s">
        <v>3619</v>
      </c>
      <c r="AB5749" s="399" t="str">
        <f t="shared" si="1166"/>
        <v>DC3CA61</v>
      </c>
      <c r="AC5749" s="399" t="str">
        <f t="shared" si="1167"/>
        <v>DC3CA61-DC</v>
      </c>
      <c r="AD5749" t="str">
        <f>Y5749&amp;"-"&amp;VLOOKUP(AC5749,'LICH THI'!C:AA,9,0)</f>
        <v>62DCCD3049-42483</v>
      </c>
      <c r="AE5749">
        <f t="shared" si="1168"/>
        <v>1</v>
      </c>
    </row>
    <row r="5750" spans="1:31" x14ac:dyDescent="0.25">
      <c r="A5750" s="436" t="str">
        <f t="shared" si="1158"/>
        <v>DC3CA61-DC-5</v>
      </c>
      <c r="B5750" s="436">
        <f>COUNTIF(AC$4:AC5750,AC5750)</f>
        <v>5</v>
      </c>
      <c r="C5750" s="436" t="str">
        <f t="shared" si="1159"/>
        <v>DC3CA61-DC</v>
      </c>
      <c r="D5750" s="436">
        <f>VLOOKUP(C5750,'LICH THI'!C:AA,12,0)</f>
        <v>10</v>
      </c>
      <c r="E5750" s="436">
        <f>VLOOKUP(C5750,'LICH THI'!C:AA,13,0)</f>
        <v>10</v>
      </c>
      <c r="F5750" s="436">
        <f t="shared" si="1169"/>
        <v>10</v>
      </c>
      <c r="G5750" s="436">
        <f>VLOOKUP(C5750,'LICH THI'!C:AA,14,0)</f>
        <v>1</v>
      </c>
      <c r="H5750" s="436">
        <f t="shared" si="1160"/>
        <v>1</v>
      </c>
      <c r="I5750" s="436" t="str">
        <f t="shared" si="1161"/>
        <v>Nguyễn Văn Nam</v>
      </c>
      <c r="J5750" s="436"/>
      <c r="K5750" s="436">
        <f t="shared" si="1162"/>
        <v>1</v>
      </c>
      <c r="L5750" s="436" t="str">
        <f t="shared" si="1163"/>
        <v>DC3CA61-DC-1</v>
      </c>
      <c r="M5750" s="436">
        <f t="shared" si="1164"/>
        <v>1</v>
      </c>
      <c r="N5750" s="437">
        <f t="shared" si="1170"/>
        <v>5</v>
      </c>
      <c r="O5750" s="437"/>
      <c r="P5750" s="430" t="str">
        <f t="shared" si="1165"/>
        <v/>
      </c>
      <c r="U5750" s="177">
        <v>3</v>
      </c>
      <c r="V5750" s="177" t="s">
        <v>3102</v>
      </c>
      <c r="W5750" s="177" t="s">
        <v>2741</v>
      </c>
      <c r="X5750" s="177" t="s">
        <v>2773</v>
      </c>
      <c r="Y5750" s="177" t="s">
        <v>4141</v>
      </c>
      <c r="Z5750" s="177" t="s">
        <v>7564</v>
      </c>
      <c r="AA5750" s="525" t="s">
        <v>4142</v>
      </c>
      <c r="AB5750" s="399" t="str">
        <f t="shared" si="1166"/>
        <v>DC3CA61</v>
      </c>
      <c r="AC5750" s="399" t="str">
        <f t="shared" si="1167"/>
        <v>DC3CA61-DC</v>
      </c>
      <c r="AD5750" t="str">
        <f>Y5750&amp;"-"&amp;VLOOKUP(AC5750,'LICH THI'!C:AA,9,0)</f>
        <v>62DCCD3067-42483</v>
      </c>
      <c r="AE5750">
        <f t="shared" si="1168"/>
        <v>1</v>
      </c>
    </row>
    <row r="5751" spans="1:31" x14ac:dyDescent="0.25">
      <c r="A5751" s="436" t="str">
        <f t="shared" si="1158"/>
        <v>DC3CA61-DC-6</v>
      </c>
      <c r="B5751" s="436">
        <f>COUNTIF(AC$4:AC5751,AC5751)</f>
        <v>6</v>
      </c>
      <c r="C5751" s="436" t="str">
        <f t="shared" si="1159"/>
        <v>DC3CA61-DC</v>
      </c>
      <c r="D5751" s="436">
        <f>VLOOKUP(C5751,'LICH THI'!C:AA,12,0)</f>
        <v>10</v>
      </c>
      <c r="E5751" s="436">
        <f>VLOOKUP(C5751,'LICH THI'!C:AA,13,0)</f>
        <v>10</v>
      </c>
      <c r="F5751" s="436">
        <f t="shared" si="1169"/>
        <v>10</v>
      </c>
      <c r="G5751" s="436">
        <f>VLOOKUP(C5751,'LICH THI'!C:AA,14,0)</f>
        <v>1</v>
      </c>
      <c r="H5751" s="436">
        <f t="shared" si="1160"/>
        <v>1</v>
      </c>
      <c r="I5751" s="436" t="str">
        <f t="shared" si="1161"/>
        <v>Nguyễn Minh Phú</v>
      </c>
      <c r="J5751" s="436"/>
      <c r="K5751" s="436">
        <f t="shared" si="1162"/>
        <v>1</v>
      </c>
      <c r="L5751" s="436" t="str">
        <f t="shared" si="1163"/>
        <v>DC3CA61-DC-1</v>
      </c>
      <c r="M5751" s="436">
        <f t="shared" si="1164"/>
        <v>1</v>
      </c>
      <c r="N5751" s="437">
        <f t="shared" si="1170"/>
        <v>6</v>
      </c>
      <c r="O5751" s="437"/>
      <c r="P5751" s="430" t="str">
        <f t="shared" si="1165"/>
        <v/>
      </c>
      <c r="U5751" s="177">
        <v>4</v>
      </c>
      <c r="V5751" s="177" t="s">
        <v>3102</v>
      </c>
      <c r="W5751" s="177" t="s">
        <v>2708</v>
      </c>
      <c r="X5751" s="177" t="s">
        <v>3232</v>
      </c>
      <c r="Y5751" s="177" t="s">
        <v>3611</v>
      </c>
      <c r="Z5751" s="177" t="s">
        <v>7564</v>
      </c>
      <c r="AA5751" s="525" t="s">
        <v>3612</v>
      </c>
      <c r="AB5751" s="399" t="str">
        <f t="shared" si="1166"/>
        <v>DC3CA61</v>
      </c>
      <c r="AC5751" s="399" t="str">
        <f t="shared" si="1167"/>
        <v>DC3CA61-DC</v>
      </c>
      <c r="AD5751" t="str">
        <f>Y5751&amp;"-"&amp;VLOOKUP(AC5751,'LICH THI'!C:AA,9,0)</f>
        <v>62DCCD3074-42483</v>
      </c>
      <c r="AE5751">
        <f t="shared" si="1168"/>
        <v>1</v>
      </c>
    </row>
    <row r="5752" spans="1:31" x14ac:dyDescent="0.25">
      <c r="A5752" s="436" t="str">
        <f t="shared" si="1158"/>
        <v>DC3CA61-DC-7</v>
      </c>
      <c r="B5752" s="436">
        <f>COUNTIF(AC$4:AC5752,AC5752)</f>
        <v>7</v>
      </c>
      <c r="C5752" s="436" t="str">
        <f t="shared" si="1159"/>
        <v>DC3CA61-DC</v>
      </c>
      <c r="D5752" s="436">
        <f>VLOOKUP(C5752,'LICH THI'!C:AA,12,0)</f>
        <v>10</v>
      </c>
      <c r="E5752" s="436">
        <f>VLOOKUP(C5752,'LICH THI'!C:AA,13,0)</f>
        <v>10</v>
      </c>
      <c r="F5752" s="436">
        <f t="shared" si="1169"/>
        <v>10</v>
      </c>
      <c r="G5752" s="436">
        <f>VLOOKUP(C5752,'LICH THI'!C:AA,14,0)</f>
        <v>1</v>
      </c>
      <c r="H5752" s="436">
        <f t="shared" si="1160"/>
        <v>1</v>
      </c>
      <c r="I5752" s="436" t="str">
        <f t="shared" si="1161"/>
        <v>Nguyễn Văn Sinh</v>
      </c>
      <c r="J5752" s="436"/>
      <c r="K5752" s="436">
        <f t="shared" si="1162"/>
        <v>1</v>
      </c>
      <c r="L5752" s="436" t="str">
        <f t="shared" si="1163"/>
        <v>DC3CA61-DC-1</v>
      </c>
      <c r="M5752" s="436">
        <f t="shared" si="1164"/>
        <v>1</v>
      </c>
      <c r="N5752" s="437">
        <f t="shared" si="1170"/>
        <v>7</v>
      </c>
      <c r="O5752" s="437"/>
      <c r="P5752" s="430" t="str">
        <f t="shared" si="1165"/>
        <v/>
      </c>
      <c r="U5752" s="177">
        <v>9</v>
      </c>
      <c r="V5752" s="177" t="s">
        <v>2603</v>
      </c>
      <c r="W5752" s="177" t="s">
        <v>2741</v>
      </c>
      <c r="X5752" s="177" t="s">
        <v>3172</v>
      </c>
      <c r="Y5752" s="177" t="s">
        <v>3173</v>
      </c>
      <c r="Z5752" s="177" t="s">
        <v>7564</v>
      </c>
      <c r="AA5752" s="525" t="s">
        <v>3174</v>
      </c>
      <c r="AB5752" s="399" t="str">
        <f t="shared" si="1166"/>
        <v>DC3CA61</v>
      </c>
      <c r="AC5752" s="399" t="str">
        <f t="shared" si="1167"/>
        <v>DC3CA61-DC</v>
      </c>
      <c r="AD5752" t="str">
        <f>Y5752&amp;"-"&amp;VLOOKUP(AC5752,'LICH THI'!C:AA,9,0)</f>
        <v>62DCCD3083-42483</v>
      </c>
      <c r="AE5752">
        <f t="shared" si="1168"/>
        <v>1</v>
      </c>
    </row>
    <row r="5753" spans="1:31" x14ac:dyDescent="0.25">
      <c r="A5753" s="436" t="str">
        <f t="shared" si="1158"/>
        <v>DC3CA61-DC-8</v>
      </c>
      <c r="B5753" s="436">
        <f>COUNTIF(AC$4:AC5753,AC5753)</f>
        <v>8</v>
      </c>
      <c r="C5753" s="436" t="str">
        <f t="shared" si="1159"/>
        <v>DC3CA61-DC</v>
      </c>
      <c r="D5753" s="436">
        <f>VLOOKUP(C5753,'LICH THI'!C:AA,12,0)</f>
        <v>10</v>
      </c>
      <c r="E5753" s="436">
        <f>VLOOKUP(C5753,'LICH THI'!C:AA,13,0)</f>
        <v>10</v>
      </c>
      <c r="F5753" s="436">
        <f t="shared" si="1169"/>
        <v>10</v>
      </c>
      <c r="G5753" s="436">
        <f>VLOOKUP(C5753,'LICH THI'!C:AA,14,0)</f>
        <v>1</v>
      </c>
      <c r="H5753" s="436">
        <f t="shared" si="1160"/>
        <v>1</v>
      </c>
      <c r="I5753" s="436" t="str">
        <f t="shared" si="1161"/>
        <v>Ngô Thị Thu Thảo</v>
      </c>
      <c r="J5753" s="436"/>
      <c r="K5753" s="436">
        <f t="shared" si="1162"/>
        <v>1</v>
      </c>
      <c r="L5753" s="436" t="str">
        <f t="shared" si="1163"/>
        <v>DC3CA61-DC-1</v>
      </c>
      <c r="M5753" s="436">
        <f t="shared" si="1164"/>
        <v>1</v>
      </c>
      <c r="N5753" s="437">
        <f t="shared" si="1170"/>
        <v>8</v>
      </c>
      <c r="O5753" s="437"/>
      <c r="P5753" s="430" t="str">
        <f t="shared" si="1165"/>
        <v/>
      </c>
      <c r="U5753" s="177">
        <v>5</v>
      </c>
      <c r="V5753" s="177" t="s">
        <v>3102</v>
      </c>
      <c r="W5753" s="177" t="s">
        <v>3613</v>
      </c>
      <c r="X5753" s="177" t="s">
        <v>2620</v>
      </c>
      <c r="Y5753" s="177" t="s">
        <v>3614</v>
      </c>
      <c r="Z5753" s="177" t="s">
        <v>7564</v>
      </c>
      <c r="AA5753" s="525" t="s">
        <v>3615</v>
      </c>
      <c r="AB5753" s="399" t="str">
        <f t="shared" si="1166"/>
        <v>DC3CA61</v>
      </c>
      <c r="AC5753" s="399" t="str">
        <f t="shared" si="1167"/>
        <v>DC3CA61-DC</v>
      </c>
      <c r="AD5753" t="str">
        <f>Y5753&amp;"-"&amp;VLOOKUP(AC5753,'LICH THI'!C:AA,9,0)</f>
        <v>62DCCD2067-42483</v>
      </c>
      <c r="AE5753">
        <f t="shared" si="1168"/>
        <v>1</v>
      </c>
    </row>
    <row r="5754" spans="1:31" x14ac:dyDescent="0.25">
      <c r="A5754" s="436" t="str">
        <f t="shared" si="1158"/>
        <v>DC3CA61-DC-9</v>
      </c>
      <c r="B5754" s="436">
        <f>COUNTIF(AC$4:AC5754,AC5754)</f>
        <v>9</v>
      </c>
      <c r="C5754" s="436" t="str">
        <f t="shared" si="1159"/>
        <v>DC3CA61-DC</v>
      </c>
      <c r="D5754" s="436">
        <f>VLOOKUP(C5754,'LICH THI'!C:AA,12,0)</f>
        <v>10</v>
      </c>
      <c r="E5754" s="436">
        <f>VLOOKUP(C5754,'LICH THI'!C:AA,13,0)</f>
        <v>10</v>
      </c>
      <c r="F5754" s="436">
        <f t="shared" si="1169"/>
        <v>10</v>
      </c>
      <c r="G5754" s="436">
        <f>VLOOKUP(C5754,'LICH THI'!C:AA,14,0)</f>
        <v>1</v>
      </c>
      <c r="H5754" s="436">
        <f t="shared" si="1160"/>
        <v>1</v>
      </c>
      <c r="I5754" s="436" t="str">
        <f t="shared" si="1161"/>
        <v>Nguyễn Kim Trung</v>
      </c>
      <c r="J5754" s="436"/>
      <c r="K5754" s="436">
        <f t="shared" si="1162"/>
        <v>1</v>
      </c>
      <c r="L5754" s="436" t="str">
        <f t="shared" si="1163"/>
        <v>DC3CA61-DC-1</v>
      </c>
      <c r="M5754" s="436">
        <f t="shared" si="1164"/>
        <v>1</v>
      </c>
      <c r="N5754" s="437">
        <f t="shared" si="1170"/>
        <v>9</v>
      </c>
      <c r="O5754" s="437"/>
      <c r="P5754" s="430" t="str">
        <f t="shared" si="1165"/>
        <v/>
      </c>
      <c r="U5754" s="177">
        <v>6</v>
      </c>
      <c r="V5754" s="177" t="s">
        <v>3102</v>
      </c>
      <c r="W5754" s="177" t="s">
        <v>3159</v>
      </c>
      <c r="X5754" s="177" t="s">
        <v>3160</v>
      </c>
      <c r="Y5754" s="177" t="s">
        <v>3161</v>
      </c>
      <c r="Z5754" s="177" t="s">
        <v>7564</v>
      </c>
      <c r="AA5754" s="525" t="s">
        <v>3162</v>
      </c>
      <c r="AB5754" s="399" t="str">
        <f t="shared" si="1166"/>
        <v>DC3CA61</v>
      </c>
      <c r="AC5754" s="399" t="str">
        <f t="shared" si="1167"/>
        <v>DC3CA61-DC</v>
      </c>
      <c r="AD5754" t="str">
        <f>Y5754&amp;"-"&amp;VLOOKUP(AC5754,'LICH THI'!C:AA,9,0)</f>
        <v>62DCCD3119-42483</v>
      </c>
      <c r="AE5754">
        <f t="shared" si="1168"/>
        <v>1</v>
      </c>
    </row>
    <row r="5755" spans="1:31" x14ac:dyDescent="0.25">
      <c r="A5755" s="436" t="str">
        <f t="shared" si="1158"/>
        <v>DC3CA61-DC-10</v>
      </c>
      <c r="B5755" s="436">
        <f>COUNTIF(AC$4:AC5755,AC5755)</f>
        <v>10</v>
      </c>
      <c r="C5755" s="436" t="str">
        <f t="shared" si="1159"/>
        <v>DC3CA61-DC</v>
      </c>
      <c r="D5755" s="436">
        <f>VLOOKUP(C5755,'LICH THI'!C:AA,12,0)</f>
        <v>10</v>
      </c>
      <c r="E5755" s="436">
        <f>VLOOKUP(C5755,'LICH THI'!C:AA,13,0)</f>
        <v>10</v>
      </c>
      <c r="F5755" s="436">
        <f t="shared" si="1169"/>
        <v>10</v>
      </c>
      <c r="G5755" s="436">
        <f>VLOOKUP(C5755,'LICH THI'!C:AA,14,0)</f>
        <v>1</v>
      </c>
      <c r="H5755" s="436">
        <f t="shared" si="1160"/>
        <v>1</v>
      </c>
      <c r="I5755" s="436" t="str">
        <f t="shared" si="1161"/>
        <v>Đường Minh Văn</v>
      </c>
      <c r="J5755" s="436"/>
      <c r="K5755" s="436">
        <f t="shared" si="1162"/>
        <v>1</v>
      </c>
      <c r="L5755" s="436" t="str">
        <f t="shared" si="1163"/>
        <v>DC3CA61-DC-1</v>
      </c>
      <c r="M5755" s="436">
        <f t="shared" si="1164"/>
        <v>1</v>
      </c>
      <c r="N5755" s="437">
        <f t="shared" si="1170"/>
        <v>10</v>
      </c>
      <c r="O5755" s="437"/>
      <c r="P5755" s="430" t="str">
        <f t="shared" si="1165"/>
        <v/>
      </c>
      <c r="U5755" s="177">
        <v>10</v>
      </c>
      <c r="V5755" s="177" t="s">
        <v>2603</v>
      </c>
      <c r="W5755" s="177" t="s">
        <v>3674</v>
      </c>
      <c r="X5755" s="177" t="s">
        <v>3675</v>
      </c>
      <c r="Y5755" s="177" t="s">
        <v>3676</v>
      </c>
      <c r="Z5755" s="177" t="s">
        <v>7564</v>
      </c>
      <c r="AA5755" s="525" t="s">
        <v>3677</v>
      </c>
      <c r="AB5755" s="399" t="str">
        <f t="shared" si="1166"/>
        <v>DC3CA61</v>
      </c>
      <c r="AC5755" s="399" t="str">
        <f t="shared" si="1167"/>
        <v>DC3CA61-DC</v>
      </c>
      <c r="AD5755" t="str">
        <f>Y5755&amp;"-"&amp;VLOOKUP(AC5755,'LICH THI'!C:AA,9,0)</f>
        <v>62DCCD3131-42483</v>
      </c>
      <c r="AE5755">
        <f t="shared" si="1168"/>
        <v>1</v>
      </c>
    </row>
    <row r="5756" spans="1:31" x14ac:dyDescent="0.25">
      <c r="A5756" s="436" t="str">
        <f t="shared" si="1158"/>
        <v>DC3CD33-DC-1</v>
      </c>
      <c r="B5756" s="436">
        <f>COUNTIF(AC$4:AC5756,AC5756)</f>
        <v>1</v>
      </c>
      <c r="C5756" s="436" t="str">
        <f t="shared" si="1159"/>
        <v>DC3CD33-DC</v>
      </c>
      <c r="D5756" s="436">
        <f>VLOOKUP(C5756,'LICH THI'!C:AA,12,0)</f>
        <v>24</v>
      </c>
      <c r="E5756" s="436">
        <f>VLOOKUP(C5756,'LICH THI'!C:AA,13,0)</f>
        <v>24</v>
      </c>
      <c r="F5756" s="436">
        <f t="shared" si="1169"/>
        <v>24</v>
      </c>
      <c r="G5756" s="436">
        <f>VLOOKUP(C5756,'LICH THI'!C:AA,14,0)</f>
        <v>1</v>
      </c>
      <c r="H5756" s="436">
        <f t="shared" si="1160"/>
        <v>1</v>
      </c>
      <c r="I5756" s="436" t="str">
        <f t="shared" si="1161"/>
        <v>Dương Tuấn Anh</v>
      </c>
      <c r="J5756" s="436"/>
      <c r="K5756" s="436">
        <f t="shared" si="1162"/>
        <v>1</v>
      </c>
      <c r="L5756" s="436" t="str">
        <f t="shared" si="1163"/>
        <v>DC3CD33-DC-1</v>
      </c>
      <c r="M5756" s="436">
        <f t="shared" si="1164"/>
        <v>9</v>
      </c>
      <c r="N5756" s="437">
        <f t="shared" si="1170"/>
        <v>17</v>
      </c>
      <c r="O5756" s="437"/>
      <c r="P5756" s="430" t="str">
        <f t="shared" si="1165"/>
        <v/>
      </c>
      <c r="U5756" s="177">
        <v>10</v>
      </c>
      <c r="V5756" s="177" t="s">
        <v>3209</v>
      </c>
      <c r="W5756" s="177" t="s">
        <v>2929</v>
      </c>
      <c r="X5756" s="177" t="s">
        <v>2611</v>
      </c>
      <c r="Y5756" s="177" t="s">
        <v>3635</v>
      </c>
      <c r="Z5756" s="177" t="s">
        <v>7355</v>
      </c>
      <c r="AA5756" s="525" t="s">
        <v>3636</v>
      </c>
      <c r="AB5756" s="399" t="str">
        <f t="shared" si="1166"/>
        <v>DC3CD33</v>
      </c>
      <c r="AC5756" s="399" t="str">
        <f t="shared" si="1167"/>
        <v>DC3CD33-DC</v>
      </c>
      <c r="AD5756" t="str">
        <f>Y5756&amp;"-"&amp;VLOOKUP(AC5756,'LICH THI'!C:AA,9,0)</f>
        <v>63DCCD3331-42483</v>
      </c>
      <c r="AE5756">
        <f t="shared" si="1168"/>
        <v>1</v>
      </c>
    </row>
    <row r="5757" spans="1:31" x14ac:dyDescent="0.25">
      <c r="A5757" s="436" t="str">
        <f t="shared" si="1158"/>
        <v>DC3CD33-DC-2</v>
      </c>
      <c r="B5757" s="436">
        <f>COUNTIF(AC$4:AC5757,AC5757)</f>
        <v>2</v>
      </c>
      <c r="C5757" s="436" t="str">
        <f t="shared" si="1159"/>
        <v>DC3CD33-DC</v>
      </c>
      <c r="D5757" s="436">
        <f>VLOOKUP(C5757,'LICH THI'!C:AA,12,0)</f>
        <v>24</v>
      </c>
      <c r="E5757" s="436">
        <f>VLOOKUP(C5757,'LICH THI'!C:AA,13,0)</f>
        <v>24</v>
      </c>
      <c r="F5757" s="436">
        <f t="shared" si="1169"/>
        <v>24</v>
      </c>
      <c r="G5757" s="436">
        <f>VLOOKUP(C5757,'LICH THI'!C:AA,14,0)</f>
        <v>1</v>
      </c>
      <c r="H5757" s="436">
        <f t="shared" si="1160"/>
        <v>1</v>
      </c>
      <c r="I5757" s="436" t="str">
        <f t="shared" si="1161"/>
        <v>Mai Đức Anh</v>
      </c>
      <c r="J5757" s="436"/>
      <c r="K5757" s="436">
        <f t="shared" si="1162"/>
        <v>1</v>
      </c>
      <c r="L5757" s="436" t="str">
        <f t="shared" si="1163"/>
        <v>DC3CD33-DC-1</v>
      </c>
      <c r="M5757" s="436">
        <f t="shared" si="1164"/>
        <v>9</v>
      </c>
      <c r="N5757" s="437">
        <f t="shared" si="1170"/>
        <v>18</v>
      </c>
      <c r="O5757" s="437"/>
      <c r="P5757" s="430" t="str">
        <f t="shared" si="1165"/>
        <v/>
      </c>
      <c r="U5757" s="177">
        <v>11</v>
      </c>
      <c r="V5757" s="177" t="s">
        <v>3209</v>
      </c>
      <c r="W5757" s="177" t="s">
        <v>3452</v>
      </c>
      <c r="X5757" s="177" t="s">
        <v>2611</v>
      </c>
      <c r="Y5757" s="177" t="s">
        <v>3637</v>
      </c>
      <c r="Z5757" s="177" t="s">
        <v>7355</v>
      </c>
      <c r="AA5757" s="525" t="s">
        <v>3638</v>
      </c>
      <c r="AB5757" s="399" t="str">
        <f t="shared" si="1166"/>
        <v>DC3CD33</v>
      </c>
      <c r="AC5757" s="399" t="str">
        <f t="shared" si="1167"/>
        <v>DC3CD33-DC</v>
      </c>
      <c r="AD5757" t="str">
        <f>Y5757&amp;"-"&amp;VLOOKUP(AC5757,'LICH THI'!C:AA,9,0)</f>
        <v>63DCCD3069-42483</v>
      </c>
      <c r="AE5757">
        <f t="shared" si="1168"/>
        <v>1</v>
      </c>
    </row>
    <row r="5758" spans="1:31" x14ac:dyDescent="0.25">
      <c r="A5758" s="436" t="str">
        <f t="shared" si="1158"/>
        <v>DC3CD33-DC-3</v>
      </c>
      <c r="B5758" s="436">
        <f>COUNTIF(AC$4:AC5758,AC5758)</f>
        <v>3</v>
      </c>
      <c r="C5758" s="436" t="str">
        <f t="shared" si="1159"/>
        <v>DC3CD33-DC</v>
      </c>
      <c r="D5758" s="436">
        <f>VLOOKUP(C5758,'LICH THI'!C:AA,12,0)</f>
        <v>24</v>
      </c>
      <c r="E5758" s="436">
        <f>VLOOKUP(C5758,'LICH THI'!C:AA,13,0)</f>
        <v>24</v>
      </c>
      <c r="F5758" s="436">
        <f t="shared" si="1169"/>
        <v>24</v>
      </c>
      <c r="G5758" s="436">
        <f>VLOOKUP(C5758,'LICH THI'!C:AA,14,0)</f>
        <v>1</v>
      </c>
      <c r="H5758" s="436">
        <f t="shared" si="1160"/>
        <v>1</v>
      </c>
      <c r="I5758" s="436" t="str">
        <f t="shared" si="1161"/>
        <v>Phạm Mai Bách</v>
      </c>
      <c r="J5758" s="436"/>
      <c r="K5758" s="436">
        <f t="shared" si="1162"/>
        <v>1</v>
      </c>
      <c r="L5758" s="436" t="str">
        <f t="shared" si="1163"/>
        <v>DC3CD33-DC-1</v>
      </c>
      <c r="M5758" s="436">
        <f t="shared" si="1164"/>
        <v>9</v>
      </c>
      <c r="N5758" s="437">
        <f t="shared" si="1170"/>
        <v>19</v>
      </c>
      <c r="O5758" s="437"/>
      <c r="P5758" s="430" t="str">
        <f t="shared" si="1165"/>
        <v/>
      </c>
      <c r="U5758" s="177">
        <v>9</v>
      </c>
      <c r="V5758" s="177" t="s">
        <v>3196</v>
      </c>
      <c r="W5758" s="177" t="s">
        <v>5171</v>
      </c>
      <c r="X5758" s="177" t="s">
        <v>4069</v>
      </c>
      <c r="Y5758" s="177" t="s">
        <v>5172</v>
      </c>
      <c r="Z5758" s="177" t="s">
        <v>7355</v>
      </c>
      <c r="AA5758" s="525" t="s">
        <v>3177</v>
      </c>
      <c r="AB5758" s="399" t="str">
        <f t="shared" si="1166"/>
        <v>DC3CD33</v>
      </c>
      <c r="AC5758" s="399" t="str">
        <f t="shared" si="1167"/>
        <v>DC3CD33-DC</v>
      </c>
      <c r="AD5758" t="str">
        <f>Y5758&amp;"-"&amp;VLOOKUP(AC5758,'LICH THI'!C:AA,9,0)</f>
        <v>63DCCD3019-42483</v>
      </c>
      <c r="AE5758">
        <f t="shared" si="1168"/>
        <v>1</v>
      </c>
    </row>
    <row r="5759" spans="1:31" x14ac:dyDescent="0.25">
      <c r="A5759" s="436" t="str">
        <f t="shared" si="1158"/>
        <v>DC3CD33-DC-4</v>
      </c>
      <c r="B5759" s="436">
        <f>COUNTIF(AC$4:AC5759,AC5759)</f>
        <v>4</v>
      </c>
      <c r="C5759" s="436" t="str">
        <f t="shared" si="1159"/>
        <v>DC3CD33-DC</v>
      </c>
      <c r="D5759" s="436">
        <f>VLOOKUP(C5759,'LICH THI'!C:AA,12,0)</f>
        <v>24</v>
      </c>
      <c r="E5759" s="436">
        <f>VLOOKUP(C5759,'LICH THI'!C:AA,13,0)</f>
        <v>24</v>
      </c>
      <c r="F5759" s="436">
        <f t="shared" si="1169"/>
        <v>24</v>
      </c>
      <c r="G5759" s="436">
        <f>VLOOKUP(C5759,'LICH THI'!C:AA,14,0)</f>
        <v>1</v>
      </c>
      <c r="H5759" s="436">
        <f t="shared" si="1160"/>
        <v>1</v>
      </c>
      <c r="I5759" s="436" t="str">
        <f t="shared" si="1161"/>
        <v>Phan Quang Bảo</v>
      </c>
      <c r="J5759" s="436"/>
      <c r="K5759" s="436">
        <f t="shared" si="1162"/>
        <v>1</v>
      </c>
      <c r="L5759" s="436" t="str">
        <f t="shared" si="1163"/>
        <v>DC3CD33-DC-1</v>
      </c>
      <c r="M5759" s="436">
        <f t="shared" si="1164"/>
        <v>9</v>
      </c>
      <c r="N5759" s="437">
        <f t="shared" si="1170"/>
        <v>20</v>
      </c>
      <c r="O5759" s="437"/>
      <c r="P5759" s="430" t="str">
        <f t="shared" si="1165"/>
        <v/>
      </c>
      <c r="U5759" s="177">
        <v>14</v>
      </c>
      <c r="V5759" s="177" t="s">
        <v>2609</v>
      </c>
      <c r="W5759" s="177" t="s">
        <v>5227</v>
      </c>
      <c r="X5759" s="177" t="s">
        <v>3427</v>
      </c>
      <c r="Y5759" s="177" t="s">
        <v>5228</v>
      </c>
      <c r="Z5759" s="177" t="s">
        <v>7355</v>
      </c>
      <c r="AA5759" s="525" t="s">
        <v>5229</v>
      </c>
      <c r="AB5759" s="399" t="str">
        <f t="shared" si="1166"/>
        <v>DC3CD33</v>
      </c>
      <c r="AC5759" s="399" t="str">
        <f t="shared" si="1167"/>
        <v>DC3CD33-DC</v>
      </c>
      <c r="AD5759" t="str">
        <f>Y5759&amp;"-"&amp;VLOOKUP(AC5759,'LICH THI'!C:AA,9,0)</f>
        <v>63DCCD3282-42483</v>
      </c>
      <c r="AE5759">
        <f t="shared" si="1168"/>
        <v>1</v>
      </c>
    </row>
    <row r="5760" spans="1:31" x14ac:dyDescent="0.25">
      <c r="A5760" s="436" t="str">
        <f t="shared" si="1158"/>
        <v>DC3CD33-DC-5</v>
      </c>
      <c r="B5760" s="436">
        <f>COUNTIF(AC$4:AC5760,AC5760)</f>
        <v>5</v>
      </c>
      <c r="C5760" s="436" t="str">
        <f t="shared" si="1159"/>
        <v>DC3CD33-DC</v>
      </c>
      <c r="D5760" s="436">
        <f>VLOOKUP(C5760,'LICH THI'!C:AA,12,0)</f>
        <v>24</v>
      </c>
      <c r="E5760" s="436">
        <f>VLOOKUP(C5760,'LICH THI'!C:AA,13,0)</f>
        <v>24</v>
      </c>
      <c r="F5760" s="436">
        <f t="shared" si="1169"/>
        <v>24</v>
      </c>
      <c r="G5760" s="436">
        <f>VLOOKUP(C5760,'LICH THI'!C:AA,14,0)</f>
        <v>1</v>
      </c>
      <c r="H5760" s="436">
        <f t="shared" si="1160"/>
        <v>1</v>
      </c>
      <c r="I5760" s="436" t="str">
        <f t="shared" si="1161"/>
        <v>Nguyễn Thành Công</v>
      </c>
      <c r="J5760" s="436"/>
      <c r="K5760" s="436">
        <f t="shared" si="1162"/>
        <v>1</v>
      </c>
      <c r="L5760" s="436" t="str">
        <f t="shared" si="1163"/>
        <v>DC3CD33-DC-1</v>
      </c>
      <c r="M5760" s="436">
        <f t="shared" si="1164"/>
        <v>9</v>
      </c>
      <c r="N5760" s="437">
        <f t="shared" si="1170"/>
        <v>21</v>
      </c>
      <c r="O5760" s="437"/>
      <c r="P5760" s="430" t="str">
        <f t="shared" si="1165"/>
        <v/>
      </c>
      <c r="U5760" s="177">
        <v>12</v>
      </c>
      <c r="V5760" s="177" t="s">
        <v>3209</v>
      </c>
      <c r="W5760" s="177" t="s">
        <v>2862</v>
      </c>
      <c r="X5760" s="177" t="s">
        <v>3104</v>
      </c>
      <c r="Y5760" s="177" t="s">
        <v>7356</v>
      </c>
      <c r="Z5760" s="177" t="s">
        <v>7355</v>
      </c>
      <c r="AA5760" s="525" t="s">
        <v>7357</v>
      </c>
      <c r="AB5760" s="399" t="str">
        <f t="shared" si="1166"/>
        <v>DC3CD33</v>
      </c>
      <c r="AC5760" s="399" t="str">
        <f t="shared" si="1167"/>
        <v>DC3CD33-DC</v>
      </c>
      <c r="AD5760" t="str">
        <f>Y5760&amp;"-"&amp;VLOOKUP(AC5760,'LICH THI'!C:AA,9,0)</f>
        <v>63DCCD3337-42483</v>
      </c>
      <c r="AE5760">
        <f t="shared" si="1168"/>
        <v>1</v>
      </c>
    </row>
    <row r="5761" spans="1:31" x14ac:dyDescent="0.25">
      <c r="A5761" s="436" t="str">
        <f t="shared" si="1158"/>
        <v>DC3CD33-DC-6</v>
      </c>
      <c r="B5761" s="436">
        <f>COUNTIF(AC$4:AC5761,AC5761)</f>
        <v>6</v>
      </c>
      <c r="C5761" s="436" t="str">
        <f t="shared" si="1159"/>
        <v>DC3CD33-DC</v>
      </c>
      <c r="D5761" s="436">
        <f>VLOOKUP(C5761,'LICH THI'!C:AA,12,0)</f>
        <v>24</v>
      </c>
      <c r="E5761" s="436">
        <f>VLOOKUP(C5761,'LICH THI'!C:AA,13,0)</f>
        <v>24</v>
      </c>
      <c r="F5761" s="436">
        <f t="shared" si="1169"/>
        <v>24</v>
      </c>
      <c r="G5761" s="436">
        <f>VLOOKUP(C5761,'LICH THI'!C:AA,14,0)</f>
        <v>1</v>
      </c>
      <c r="H5761" s="436">
        <f t="shared" si="1160"/>
        <v>1</v>
      </c>
      <c r="I5761" s="436" t="str">
        <f t="shared" si="1161"/>
        <v>Phạm Xuân Dũng</v>
      </c>
      <c r="J5761" s="436"/>
      <c r="K5761" s="436">
        <f t="shared" si="1162"/>
        <v>1</v>
      </c>
      <c r="L5761" s="436" t="str">
        <f t="shared" si="1163"/>
        <v>DC3CD33-DC-1</v>
      </c>
      <c r="M5761" s="436">
        <f t="shared" si="1164"/>
        <v>9</v>
      </c>
      <c r="N5761" s="437">
        <f t="shared" si="1170"/>
        <v>22</v>
      </c>
      <c r="O5761" s="437"/>
      <c r="P5761" s="430" t="str">
        <f t="shared" si="1165"/>
        <v/>
      </c>
      <c r="U5761" s="177">
        <v>15</v>
      </c>
      <c r="V5761" s="177" t="s">
        <v>2609</v>
      </c>
      <c r="W5761" s="177" t="s">
        <v>3003</v>
      </c>
      <c r="X5761" s="177" t="s">
        <v>2827</v>
      </c>
      <c r="Y5761" s="177" t="s">
        <v>4178</v>
      </c>
      <c r="Z5761" s="177" t="s">
        <v>7355</v>
      </c>
      <c r="AA5761" s="525" t="s">
        <v>3687</v>
      </c>
      <c r="AB5761" s="399" t="str">
        <f t="shared" si="1166"/>
        <v>DC3CD33</v>
      </c>
      <c r="AC5761" s="399" t="str">
        <f t="shared" si="1167"/>
        <v>DC3CD33-DC</v>
      </c>
      <c r="AD5761" t="str">
        <f>Y5761&amp;"-"&amp;VLOOKUP(AC5761,'LICH THI'!C:AA,9,0)</f>
        <v>63DCCD3206-42483</v>
      </c>
      <c r="AE5761">
        <f t="shared" si="1168"/>
        <v>1</v>
      </c>
    </row>
    <row r="5762" spans="1:31" x14ac:dyDescent="0.25">
      <c r="A5762" s="436" t="str">
        <f t="shared" si="1158"/>
        <v>DC3CD33-DC-7</v>
      </c>
      <c r="B5762" s="436">
        <f>COUNTIF(AC$4:AC5762,AC5762)</f>
        <v>7</v>
      </c>
      <c r="C5762" s="436" t="str">
        <f t="shared" si="1159"/>
        <v>DC3CD33-DC</v>
      </c>
      <c r="D5762" s="436">
        <f>VLOOKUP(C5762,'LICH THI'!C:AA,12,0)</f>
        <v>24</v>
      </c>
      <c r="E5762" s="436">
        <f>VLOOKUP(C5762,'LICH THI'!C:AA,13,0)</f>
        <v>24</v>
      </c>
      <c r="F5762" s="436">
        <f t="shared" si="1169"/>
        <v>24</v>
      </c>
      <c r="G5762" s="436">
        <f>VLOOKUP(C5762,'LICH THI'!C:AA,14,0)</f>
        <v>1</v>
      </c>
      <c r="H5762" s="436">
        <f t="shared" si="1160"/>
        <v>1</v>
      </c>
      <c r="I5762" s="436" t="str">
        <f t="shared" si="1161"/>
        <v>Trần Việt Dũng</v>
      </c>
      <c r="J5762" s="436"/>
      <c r="K5762" s="436">
        <f t="shared" si="1162"/>
        <v>1</v>
      </c>
      <c r="L5762" s="436" t="str">
        <f t="shared" si="1163"/>
        <v>DC3CD33-DC-1</v>
      </c>
      <c r="M5762" s="436">
        <f t="shared" si="1164"/>
        <v>9</v>
      </c>
      <c r="N5762" s="437">
        <f t="shared" si="1170"/>
        <v>23</v>
      </c>
      <c r="O5762" s="437"/>
      <c r="P5762" s="430" t="str">
        <f t="shared" si="1165"/>
        <v/>
      </c>
      <c r="U5762" s="177">
        <v>7</v>
      </c>
      <c r="V5762" s="177" t="s">
        <v>2603</v>
      </c>
      <c r="W5762" s="177" t="s">
        <v>3669</v>
      </c>
      <c r="X5762" s="177" t="s">
        <v>2827</v>
      </c>
      <c r="Y5762" s="177" t="s">
        <v>3670</v>
      </c>
      <c r="Z5762" s="177" t="s">
        <v>7355</v>
      </c>
      <c r="AA5762" s="525" t="s">
        <v>3671</v>
      </c>
      <c r="AB5762" s="399" t="str">
        <f t="shared" si="1166"/>
        <v>DC3CD33</v>
      </c>
      <c r="AC5762" s="399" t="str">
        <f t="shared" si="1167"/>
        <v>DC3CD33-DC</v>
      </c>
      <c r="AD5762" t="str">
        <f>Y5762&amp;"-"&amp;VLOOKUP(AC5762,'LICH THI'!C:AA,9,0)</f>
        <v>62DCCD2016-42483</v>
      </c>
      <c r="AE5762">
        <f t="shared" si="1168"/>
        <v>1</v>
      </c>
    </row>
    <row r="5763" spans="1:31" x14ac:dyDescent="0.25">
      <c r="A5763" s="436" t="str">
        <f t="shared" si="1158"/>
        <v>DC3CD33-DC-8</v>
      </c>
      <c r="B5763" s="436">
        <f>COUNTIF(AC$4:AC5763,AC5763)</f>
        <v>8</v>
      </c>
      <c r="C5763" s="436" t="str">
        <f t="shared" si="1159"/>
        <v>DC3CD33-DC</v>
      </c>
      <c r="D5763" s="436">
        <f>VLOOKUP(C5763,'LICH THI'!C:AA,12,0)</f>
        <v>24</v>
      </c>
      <c r="E5763" s="436">
        <f>VLOOKUP(C5763,'LICH THI'!C:AA,13,0)</f>
        <v>24</v>
      </c>
      <c r="F5763" s="436">
        <f t="shared" si="1169"/>
        <v>24</v>
      </c>
      <c r="G5763" s="436">
        <f>VLOOKUP(C5763,'LICH THI'!C:AA,14,0)</f>
        <v>1</v>
      </c>
      <c r="H5763" s="436">
        <f t="shared" si="1160"/>
        <v>1</v>
      </c>
      <c r="I5763" s="436" t="str">
        <f t="shared" si="1161"/>
        <v>Đỗ Hữu Đạo</v>
      </c>
      <c r="J5763" s="436"/>
      <c r="K5763" s="436">
        <f t="shared" si="1162"/>
        <v>1</v>
      </c>
      <c r="L5763" s="436" t="str">
        <f t="shared" si="1163"/>
        <v>DC3CD33-DC-1</v>
      </c>
      <c r="M5763" s="436">
        <f t="shared" si="1164"/>
        <v>9</v>
      </c>
      <c r="N5763" s="437">
        <f t="shared" si="1170"/>
        <v>24</v>
      </c>
      <c r="O5763" s="437"/>
      <c r="P5763" s="430" t="str">
        <f t="shared" si="1165"/>
        <v/>
      </c>
      <c r="U5763" s="177">
        <v>1</v>
      </c>
      <c r="V5763" s="177" t="s">
        <v>3102</v>
      </c>
      <c r="W5763" s="177" t="s">
        <v>3115</v>
      </c>
      <c r="X5763" s="177" t="s">
        <v>2904</v>
      </c>
      <c r="Y5763" s="177" t="s">
        <v>3116</v>
      </c>
      <c r="Z5763" s="177" t="s">
        <v>7355</v>
      </c>
      <c r="AA5763" s="525" t="s">
        <v>3117</v>
      </c>
      <c r="AB5763" s="399" t="str">
        <f t="shared" si="1166"/>
        <v>DC3CD33</v>
      </c>
      <c r="AC5763" s="399" t="str">
        <f t="shared" si="1167"/>
        <v>DC3CD33-DC</v>
      </c>
      <c r="AD5763" t="str">
        <f>Y5763&amp;"-"&amp;VLOOKUP(AC5763,'LICH THI'!C:AA,9,0)</f>
        <v>62DCCD3022-42483</v>
      </c>
      <c r="AE5763">
        <f t="shared" si="1168"/>
        <v>1</v>
      </c>
    </row>
    <row r="5764" spans="1:31" x14ac:dyDescent="0.25">
      <c r="A5764" s="436" t="str">
        <f t="shared" si="1158"/>
        <v>DC3CD33-DC-9</v>
      </c>
      <c r="B5764" s="436">
        <f>COUNTIF(AC$4:AC5764,AC5764)</f>
        <v>9</v>
      </c>
      <c r="C5764" s="436" t="str">
        <f t="shared" si="1159"/>
        <v>DC3CD33-DC</v>
      </c>
      <c r="D5764" s="436">
        <f>VLOOKUP(C5764,'LICH THI'!C:AA,12,0)</f>
        <v>24</v>
      </c>
      <c r="E5764" s="436">
        <f>VLOOKUP(C5764,'LICH THI'!C:AA,13,0)</f>
        <v>24</v>
      </c>
      <c r="F5764" s="436">
        <f t="shared" si="1169"/>
        <v>24</v>
      </c>
      <c r="G5764" s="436">
        <f>VLOOKUP(C5764,'LICH THI'!C:AA,14,0)</f>
        <v>1</v>
      </c>
      <c r="H5764" s="436">
        <f t="shared" si="1160"/>
        <v>1</v>
      </c>
      <c r="I5764" s="436" t="str">
        <f t="shared" si="1161"/>
        <v>Lường Văn Đạt</v>
      </c>
      <c r="J5764" s="436"/>
      <c r="K5764" s="436">
        <f t="shared" si="1162"/>
        <v>1</v>
      </c>
      <c r="L5764" s="436" t="str">
        <f t="shared" si="1163"/>
        <v>DC3CD33-DC-1</v>
      </c>
      <c r="M5764" s="436">
        <f t="shared" si="1164"/>
        <v>9</v>
      </c>
      <c r="N5764" s="437">
        <f t="shared" si="1170"/>
        <v>1</v>
      </c>
      <c r="O5764" s="437"/>
      <c r="P5764" s="430" t="str">
        <f t="shared" si="1165"/>
        <v/>
      </c>
      <c r="U5764" s="177">
        <v>2</v>
      </c>
      <c r="V5764" s="177" t="s">
        <v>3102</v>
      </c>
      <c r="W5764" s="177" t="s">
        <v>3658</v>
      </c>
      <c r="X5764" s="177" t="s">
        <v>2746</v>
      </c>
      <c r="Y5764" s="177" t="s">
        <v>3659</v>
      </c>
      <c r="Z5764" s="177" t="s">
        <v>7355</v>
      </c>
      <c r="AA5764" s="525" t="s">
        <v>3660</v>
      </c>
      <c r="AB5764" s="399" t="str">
        <f t="shared" si="1166"/>
        <v>DC3CD33</v>
      </c>
      <c r="AC5764" s="399" t="str">
        <f t="shared" si="1167"/>
        <v>DC3CD33-DC</v>
      </c>
      <c r="AD5764" t="str">
        <f>Y5764&amp;"-"&amp;VLOOKUP(AC5764,'LICH THI'!C:AA,9,0)</f>
        <v>62DCCD3024-42483</v>
      </c>
      <c r="AE5764">
        <f t="shared" si="1168"/>
        <v>1</v>
      </c>
    </row>
    <row r="5765" spans="1:31" x14ac:dyDescent="0.25">
      <c r="A5765" s="436" t="str">
        <f t="shared" ref="A5765:A5828" si="1171">C5765&amp;"-"&amp;B5765</f>
        <v>DC3CD33-DC-10</v>
      </c>
      <c r="B5765" s="436">
        <f>COUNTIF(AC$4:AC5765,AC5765)</f>
        <v>10</v>
      </c>
      <c r="C5765" s="436" t="str">
        <f t="shared" ref="C5765:C5828" si="1172">_CT_MaHP1</f>
        <v>DC3CD33-DC</v>
      </c>
      <c r="D5765" s="436">
        <f>VLOOKUP(C5765,'LICH THI'!C:AA,12,0)</f>
        <v>24</v>
      </c>
      <c r="E5765" s="436">
        <f>VLOOKUP(C5765,'LICH THI'!C:AA,13,0)</f>
        <v>24</v>
      </c>
      <c r="F5765" s="436">
        <f t="shared" si="1169"/>
        <v>24</v>
      </c>
      <c r="G5765" s="436">
        <f>VLOOKUP(C5765,'LICH THI'!C:AA,14,0)</f>
        <v>1</v>
      </c>
      <c r="H5765" s="436">
        <f t="shared" ref="H5765:H5828" si="1173">IF(E5765=0,"",TRUNC((B5765+E5765-1)/E5765))</f>
        <v>1</v>
      </c>
      <c r="I5765" s="436" t="str">
        <f t="shared" ref="I5765:I5828" si="1174">W5765&amp;" "&amp;X5765</f>
        <v>Nguyễn Minh Hải</v>
      </c>
      <c r="J5765" s="436"/>
      <c r="K5765" s="436">
        <f t="shared" ref="K5765:K5828" si="1175">IF(G5765=1,1,IF(H5765&lt;G5765,H5765+1,1))</f>
        <v>1</v>
      </c>
      <c r="L5765" s="436" t="str">
        <f t="shared" ref="L5765:L5828" si="1176">C5765&amp;"-"&amp;K5765</f>
        <v>DC3CD33-DC-1</v>
      </c>
      <c r="M5765" s="436">
        <f t="shared" ref="M5765:M5828" si="1177">IF(E5765=0,"",MOD(MID(C5765,6,2),E5765))</f>
        <v>9</v>
      </c>
      <c r="N5765" s="437">
        <f t="shared" si="1170"/>
        <v>2</v>
      </c>
      <c r="O5765" s="437"/>
      <c r="P5765" s="430" t="str">
        <f t="shared" ref="P5765:P5828" si="1178">IF(MOD(20*O5765,10)&lt;&gt;0,"SAI","")</f>
        <v/>
      </c>
      <c r="U5765" s="177">
        <v>16</v>
      </c>
      <c r="V5765" s="177" t="s">
        <v>2609</v>
      </c>
      <c r="W5765" s="177" t="s">
        <v>2708</v>
      </c>
      <c r="X5765" s="177" t="s">
        <v>2908</v>
      </c>
      <c r="Y5765" s="177" t="s">
        <v>5251</v>
      </c>
      <c r="Z5765" s="177" t="s">
        <v>7355</v>
      </c>
      <c r="AA5765" s="525" t="s">
        <v>3183</v>
      </c>
      <c r="AB5765" s="399" t="str">
        <f t="shared" ref="AB5765:AB5828" si="1179">_CT_MaHP</f>
        <v>DC3CD33</v>
      </c>
      <c r="AC5765" s="399" t="str">
        <f t="shared" ref="AC5765:AC5828" si="1180">_CT_MaHe</f>
        <v>DC3CD33-DC</v>
      </c>
      <c r="AD5765" t="str">
        <f>Y5765&amp;"-"&amp;VLOOKUP(AC5765,'LICH THI'!C:AA,9,0)</f>
        <v>63DCCD3202-42483</v>
      </c>
      <c r="AE5765">
        <f t="shared" ref="AE5765:AE5828" si="1181">COUNTIF(AD5765,AD:AD)</f>
        <v>1</v>
      </c>
    </row>
    <row r="5766" spans="1:31" x14ac:dyDescent="0.25">
      <c r="A5766" s="436" t="str">
        <f t="shared" si="1171"/>
        <v>DC3CD33-DC-11</v>
      </c>
      <c r="B5766" s="436">
        <f>COUNTIF(AC$4:AC5766,AC5766)</f>
        <v>11</v>
      </c>
      <c r="C5766" s="436" t="str">
        <f t="shared" si="1172"/>
        <v>DC3CD33-DC</v>
      </c>
      <c r="D5766" s="436">
        <f>VLOOKUP(C5766,'LICH THI'!C:AA,12,0)</f>
        <v>24</v>
      </c>
      <c r="E5766" s="436">
        <f>VLOOKUP(C5766,'LICH THI'!C:AA,13,0)</f>
        <v>24</v>
      </c>
      <c r="F5766" s="436">
        <f t="shared" ref="F5766:F5829" si="1182">IF(G5766="","",IF(G5766=H5766,D5766-(H5766-1)*E5766,E5766))</f>
        <v>24</v>
      </c>
      <c r="G5766" s="436">
        <f>VLOOKUP(C5766,'LICH THI'!C:AA,14,0)</f>
        <v>1</v>
      </c>
      <c r="H5766" s="436">
        <f t="shared" si="1173"/>
        <v>1</v>
      </c>
      <c r="I5766" s="436" t="str">
        <f t="shared" si="1174"/>
        <v>Nguyễn Huy Hoàng</v>
      </c>
      <c r="J5766" s="436"/>
      <c r="K5766" s="436">
        <f t="shared" si="1175"/>
        <v>1</v>
      </c>
      <c r="L5766" s="436" t="str">
        <f t="shared" si="1176"/>
        <v>DC3CD33-DC-1</v>
      </c>
      <c r="M5766" s="436">
        <f t="shared" si="1177"/>
        <v>9</v>
      </c>
      <c r="N5766" s="437">
        <f t="shared" ref="N5766:N5829" si="1183">IF(F5766=0,"",(K5766-1)*$N$2+1+MOD(B5766-M5766,F5766))</f>
        <v>3</v>
      </c>
      <c r="O5766" s="437"/>
      <c r="P5766" s="430" t="str">
        <f t="shared" si="1178"/>
        <v/>
      </c>
      <c r="U5766" s="177">
        <v>17</v>
      </c>
      <c r="V5766" s="177" t="s">
        <v>2609</v>
      </c>
      <c r="W5766" s="177" t="s">
        <v>3144</v>
      </c>
      <c r="X5766" s="177" t="s">
        <v>2834</v>
      </c>
      <c r="Y5766" s="177" t="s">
        <v>5864</v>
      </c>
      <c r="Z5766" s="177" t="s">
        <v>7355</v>
      </c>
      <c r="AA5766" s="525" t="s">
        <v>4472</v>
      </c>
      <c r="AB5766" s="399" t="str">
        <f t="shared" si="1179"/>
        <v>DC3CD33</v>
      </c>
      <c r="AC5766" s="399" t="str">
        <f t="shared" si="1180"/>
        <v>DC3CD33-DC</v>
      </c>
      <c r="AD5766" t="str">
        <f>Y5766&amp;"-"&amp;VLOOKUP(AC5766,'LICH THI'!C:AA,9,0)</f>
        <v>63DCCD3207-42483</v>
      </c>
      <c r="AE5766">
        <f t="shared" si="1181"/>
        <v>1</v>
      </c>
    </row>
    <row r="5767" spans="1:31" x14ac:dyDescent="0.25">
      <c r="A5767" s="436" t="str">
        <f t="shared" si="1171"/>
        <v>DC3CD33-DC-12</v>
      </c>
      <c r="B5767" s="436">
        <f>COUNTIF(AC$4:AC5767,AC5767)</f>
        <v>12</v>
      </c>
      <c r="C5767" s="436" t="str">
        <f t="shared" si="1172"/>
        <v>DC3CD33-DC</v>
      </c>
      <c r="D5767" s="436">
        <f>VLOOKUP(C5767,'LICH THI'!C:AA,12,0)</f>
        <v>24</v>
      </c>
      <c r="E5767" s="436">
        <f>VLOOKUP(C5767,'LICH THI'!C:AA,13,0)</f>
        <v>24</v>
      </c>
      <c r="F5767" s="436">
        <f t="shared" si="1182"/>
        <v>24</v>
      </c>
      <c r="G5767" s="436">
        <f>VLOOKUP(C5767,'LICH THI'!C:AA,14,0)</f>
        <v>1</v>
      </c>
      <c r="H5767" s="436">
        <f t="shared" si="1173"/>
        <v>1</v>
      </c>
      <c r="I5767" s="436" t="str">
        <f t="shared" si="1174"/>
        <v>Phan Thế Hùng</v>
      </c>
      <c r="J5767" s="436"/>
      <c r="K5767" s="436">
        <f t="shared" si="1175"/>
        <v>1</v>
      </c>
      <c r="L5767" s="436" t="str">
        <f t="shared" si="1176"/>
        <v>DC3CD33-DC-1</v>
      </c>
      <c r="M5767" s="436">
        <f t="shared" si="1177"/>
        <v>9</v>
      </c>
      <c r="N5767" s="437">
        <f t="shared" si="1183"/>
        <v>4</v>
      </c>
      <c r="O5767" s="437"/>
      <c r="P5767" s="430" t="str">
        <f t="shared" si="1178"/>
        <v/>
      </c>
      <c r="U5767" s="177">
        <v>18</v>
      </c>
      <c r="V5767" s="177" t="s">
        <v>2609</v>
      </c>
      <c r="W5767" s="177" t="s">
        <v>3219</v>
      </c>
      <c r="X5767" s="177" t="s">
        <v>2801</v>
      </c>
      <c r="Y5767" s="177" t="s">
        <v>3220</v>
      </c>
      <c r="Z5767" s="177" t="s">
        <v>7355</v>
      </c>
      <c r="AA5767" s="525" t="s">
        <v>3221</v>
      </c>
      <c r="AB5767" s="399" t="str">
        <f t="shared" si="1179"/>
        <v>DC3CD33</v>
      </c>
      <c r="AC5767" s="399" t="str">
        <f t="shared" si="1180"/>
        <v>DC3CD33-DC</v>
      </c>
      <c r="AD5767" t="str">
        <f>Y5767&amp;"-"&amp;VLOOKUP(AC5767,'LICH THI'!C:AA,9,0)</f>
        <v>63DCCD3210-42483</v>
      </c>
      <c r="AE5767">
        <f t="shared" si="1181"/>
        <v>1</v>
      </c>
    </row>
    <row r="5768" spans="1:31" x14ac:dyDescent="0.25">
      <c r="A5768" s="436" t="str">
        <f t="shared" si="1171"/>
        <v>DC3CD33-DC-13</v>
      </c>
      <c r="B5768" s="436">
        <f>COUNTIF(AC$4:AC5768,AC5768)</f>
        <v>13</v>
      </c>
      <c r="C5768" s="436" t="str">
        <f t="shared" si="1172"/>
        <v>DC3CD33-DC</v>
      </c>
      <c r="D5768" s="436">
        <f>VLOOKUP(C5768,'LICH THI'!C:AA,12,0)</f>
        <v>24</v>
      </c>
      <c r="E5768" s="436">
        <f>VLOOKUP(C5768,'LICH THI'!C:AA,13,0)</f>
        <v>24</v>
      </c>
      <c r="F5768" s="436">
        <f t="shared" si="1182"/>
        <v>24</v>
      </c>
      <c r="G5768" s="436">
        <f>VLOOKUP(C5768,'LICH THI'!C:AA,14,0)</f>
        <v>1</v>
      </c>
      <c r="H5768" s="436">
        <f t="shared" si="1173"/>
        <v>1</v>
      </c>
      <c r="I5768" s="436" t="str">
        <f t="shared" si="1174"/>
        <v>Nguyễn Văn Hưng</v>
      </c>
      <c r="J5768" s="436"/>
      <c r="K5768" s="436">
        <f t="shared" si="1175"/>
        <v>1</v>
      </c>
      <c r="L5768" s="436" t="str">
        <f t="shared" si="1176"/>
        <v>DC3CD33-DC-1</v>
      </c>
      <c r="M5768" s="436">
        <f t="shared" si="1177"/>
        <v>9</v>
      </c>
      <c r="N5768" s="437">
        <f t="shared" si="1183"/>
        <v>5</v>
      </c>
      <c r="O5768" s="437"/>
      <c r="P5768" s="430" t="str">
        <f t="shared" si="1178"/>
        <v/>
      </c>
      <c r="U5768" s="177">
        <v>8</v>
      </c>
      <c r="V5768" s="177" t="s">
        <v>2603</v>
      </c>
      <c r="W5768" s="177" t="s">
        <v>2741</v>
      </c>
      <c r="X5768" s="177" t="s">
        <v>2804</v>
      </c>
      <c r="Y5768" s="177" t="s">
        <v>4121</v>
      </c>
      <c r="Z5768" s="177" t="s">
        <v>7355</v>
      </c>
      <c r="AA5768" s="525" t="s">
        <v>3248</v>
      </c>
      <c r="AB5768" s="399" t="str">
        <f t="shared" si="1179"/>
        <v>DC3CD33</v>
      </c>
      <c r="AC5768" s="399" t="str">
        <f t="shared" si="1180"/>
        <v>DC3CD33-DC</v>
      </c>
      <c r="AD5768" t="str">
        <f>Y5768&amp;"-"&amp;VLOOKUP(AC5768,'LICH THI'!C:AA,9,0)</f>
        <v>62DCCD3046-42483</v>
      </c>
      <c r="AE5768">
        <f t="shared" si="1181"/>
        <v>1</v>
      </c>
    </row>
    <row r="5769" spans="1:31" x14ac:dyDescent="0.25">
      <c r="A5769" s="436" t="str">
        <f t="shared" si="1171"/>
        <v>DC3CD33-DC-14</v>
      </c>
      <c r="B5769" s="436">
        <f>COUNTIF(AC$4:AC5769,AC5769)</f>
        <v>14</v>
      </c>
      <c r="C5769" s="436" t="str">
        <f t="shared" si="1172"/>
        <v>DC3CD33-DC</v>
      </c>
      <c r="D5769" s="436">
        <f>VLOOKUP(C5769,'LICH THI'!C:AA,12,0)</f>
        <v>24</v>
      </c>
      <c r="E5769" s="436">
        <f>VLOOKUP(C5769,'LICH THI'!C:AA,13,0)</f>
        <v>24</v>
      </c>
      <c r="F5769" s="436">
        <f t="shared" si="1182"/>
        <v>24</v>
      </c>
      <c r="G5769" s="436">
        <f>VLOOKUP(C5769,'LICH THI'!C:AA,14,0)</f>
        <v>1</v>
      </c>
      <c r="H5769" s="436">
        <f t="shared" si="1173"/>
        <v>1</v>
      </c>
      <c r="I5769" s="436" t="str">
        <f t="shared" si="1174"/>
        <v>Nguyễn Tư Long</v>
      </c>
      <c r="J5769" s="436"/>
      <c r="K5769" s="436">
        <f t="shared" si="1175"/>
        <v>1</v>
      </c>
      <c r="L5769" s="436" t="str">
        <f t="shared" si="1176"/>
        <v>DC3CD33-DC-1</v>
      </c>
      <c r="M5769" s="436">
        <f t="shared" si="1177"/>
        <v>9</v>
      </c>
      <c r="N5769" s="437">
        <f t="shared" si="1183"/>
        <v>6</v>
      </c>
      <c r="O5769" s="437"/>
      <c r="P5769" s="430" t="str">
        <f t="shared" si="1178"/>
        <v/>
      </c>
      <c r="U5769" s="177">
        <v>19</v>
      </c>
      <c r="V5769" s="177" t="s">
        <v>2609</v>
      </c>
      <c r="W5769" s="177" t="s">
        <v>4187</v>
      </c>
      <c r="X5769" s="177" t="s">
        <v>2765</v>
      </c>
      <c r="Y5769" s="177" t="s">
        <v>4188</v>
      </c>
      <c r="Z5769" s="177" t="s">
        <v>7355</v>
      </c>
      <c r="AA5769" s="525" t="s">
        <v>4189</v>
      </c>
      <c r="AB5769" s="399" t="str">
        <f t="shared" si="1179"/>
        <v>DC3CD33</v>
      </c>
      <c r="AC5769" s="399" t="str">
        <f t="shared" si="1180"/>
        <v>DC3CD33-DC</v>
      </c>
      <c r="AD5769" t="str">
        <f>Y5769&amp;"-"&amp;VLOOKUP(AC5769,'LICH THI'!C:AA,9,0)</f>
        <v>63DCCD3277-42483</v>
      </c>
      <c r="AE5769">
        <f t="shared" si="1181"/>
        <v>1</v>
      </c>
    </row>
    <row r="5770" spans="1:31" x14ac:dyDescent="0.25">
      <c r="A5770" s="436" t="str">
        <f t="shared" si="1171"/>
        <v>DC3CD33-DC-15</v>
      </c>
      <c r="B5770" s="436">
        <f>COUNTIF(AC$4:AC5770,AC5770)</f>
        <v>15</v>
      </c>
      <c r="C5770" s="436" t="str">
        <f t="shared" si="1172"/>
        <v>DC3CD33-DC</v>
      </c>
      <c r="D5770" s="436">
        <f>VLOOKUP(C5770,'LICH THI'!C:AA,12,0)</f>
        <v>24</v>
      </c>
      <c r="E5770" s="436">
        <f>VLOOKUP(C5770,'LICH THI'!C:AA,13,0)</f>
        <v>24</v>
      </c>
      <c r="F5770" s="436">
        <f t="shared" si="1182"/>
        <v>24</v>
      </c>
      <c r="G5770" s="436">
        <f>VLOOKUP(C5770,'LICH THI'!C:AA,14,0)</f>
        <v>1</v>
      </c>
      <c r="H5770" s="436">
        <f t="shared" si="1173"/>
        <v>1</v>
      </c>
      <c r="I5770" s="436" t="str">
        <f t="shared" si="1174"/>
        <v>Trương Thành Luân</v>
      </c>
      <c r="J5770" s="436"/>
      <c r="K5770" s="436">
        <f t="shared" si="1175"/>
        <v>1</v>
      </c>
      <c r="L5770" s="436" t="str">
        <f t="shared" si="1176"/>
        <v>DC3CD33-DC-1</v>
      </c>
      <c r="M5770" s="436">
        <f t="shared" si="1177"/>
        <v>9</v>
      </c>
      <c r="N5770" s="437">
        <f t="shared" si="1183"/>
        <v>7</v>
      </c>
      <c r="O5770" s="437"/>
      <c r="P5770" s="430" t="str">
        <f t="shared" si="1178"/>
        <v/>
      </c>
      <c r="U5770" s="177">
        <v>20</v>
      </c>
      <c r="V5770" s="177" t="s">
        <v>2609</v>
      </c>
      <c r="W5770" s="177" t="s">
        <v>6375</v>
      </c>
      <c r="X5770" s="177" t="s">
        <v>3608</v>
      </c>
      <c r="Y5770" s="177" t="s">
        <v>6376</v>
      </c>
      <c r="Z5770" s="177" t="s">
        <v>7355</v>
      </c>
      <c r="AA5770" s="525" t="s">
        <v>3051</v>
      </c>
      <c r="AB5770" s="399" t="str">
        <f t="shared" si="1179"/>
        <v>DC3CD33</v>
      </c>
      <c r="AC5770" s="399" t="str">
        <f t="shared" si="1180"/>
        <v>DC3CD33-DC</v>
      </c>
      <c r="AD5770" t="str">
        <f>Y5770&amp;"-"&amp;VLOOKUP(AC5770,'LICH THI'!C:AA,9,0)</f>
        <v>63DCCD3257-42483</v>
      </c>
      <c r="AE5770">
        <f t="shared" si="1181"/>
        <v>1</v>
      </c>
    </row>
    <row r="5771" spans="1:31" x14ac:dyDescent="0.25">
      <c r="A5771" s="436" t="str">
        <f t="shared" si="1171"/>
        <v>DC3CD33-DC-16</v>
      </c>
      <c r="B5771" s="436">
        <f>COUNTIF(AC$4:AC5771,AC5771)</f>
        <v>16</v>
      </c>
      <c r="C5771" s="436" t="str">
        <f t="shared" si="1172"/>
        <v>DC3CD33-DC</v>
      </c>
      <c r="D5771" s="436">
        <f>VLOOKUP(C5771,'LICH THI'!C:AA,12,0)</f>
        <v>24</v>
      </c>
      <c r="E5771" s="436">
        <f>VLOOKUP(C5771,'LICH THI'!C:AA,13,0)</f>
        <v>24</v>
      </c>
      <c r="F5771" s="436">
        <f t="shared" si="1182"/>
        <v>24</v>
      </c>
      <c r="G5771" s="436">
        <f>VLOOKUP(C5771,'LICH THI'!C:AA,14,0)</f>
        <v>1</v>
      </c>
      <c r="H5771" s="436">
        <f t="shared" si="1173"/>
        <v>1</v>
      </c>
      <c r="I5771" s="436" t="str">
        <f t="shared" si="1174"/>
        <v>Lê Thanh Nam</v>
      </c>
      <c r="J5771" s="436"/>
      <c r="K5771" s="436">
        <f t="shared" si="1175"/>
        <v>1</v>
      </c>
      <c r="L5771" s="436" t="str">
        <f t="shared" si="1176"/>
        <v>DC3CD33-DC-1</v>
      </c>
      <c r="M5771" s="436">
        <f t="shared" si="1177"/>
        <v>9</v>
      </c>
      <c r="N5771" s="437">
        <f t="shared" si="1183"/>
        <v>8</v>
      </c>
      <c r="O5771" s="437"/>
      <c r="P5771" s="430" t="str">
        <f t="shared" si="1178"/>
        <v/>
      </c>
      <c r="U5771" s="177">
        <v>21</v>
      </c>
      <c r="V5771" s="177" t="s">
        <v>2609</v>
      </c>
      <c r="W5771" s="177" t="s">
        <v>4179</v>
      </c>
      <c r="X5771" s="177" t="s">
        <v>2773</v>
      </c>
      <c r="Y5771" s="177" t="s">
        <v>5252</v>
      </c>
      <c r="Z5771" s="177" t="s">
        <v>7355</v>
      </c>
      <c r="AA5771" s="525" t="s">
        <v>5253</v>
      </c>
      <c r="AB5771" s="399" t="str">
        <f t="shared" si="1179"/>
        <v>DC3CD33</v>
      </c>
      <c r="AC5771" s="399" t="str">
        <f t="shared" si="1180"/>
        <v>DC3CD33-DC</v>
      </c>
      <c r="AD5771" t="str">
        <f>Y5771&amp;"-"&amp;VLOOKUP(AC5771,'LICH THI'!C:AA,9,0)</f>
        <v>63DCCD3149-42483</v>
      </c>
      <c r="AE5771">
        <f t="shared" si="1181"/>
        <v>1</v>
      </c>
    </row>
    <row r="5772" spans="1:31" x14ac:dyDescent="0.25">
      <c r="A5772" s="436" t="str">
        <f t="shared" si="1171"/>
        <v>DC3CD33-DC-17</v>
      </c>
      <c r="B5772" s="436">
        <f>COUNTIF(AC$4:AC5772,AC5772)</f>
        <v>17</v>
      </c>
      <c r="C5772" s="436" t="str">
        <f t="shared" si="1172"/>
        <v>DC3CD33-DC</v>
      </c>
      <c r="D5772" s="436">
        <f>VLOOKUP(C5772,'LICH THI'!C:AA,12,0)</f>
        <v>24</v>
      </c>
      <c r="E5772" s="436">
        <f>VLOOKUP(C5772,'LICH THI'!C:AA,13,0)</f>
        <v>24</v>
      </c>
      <c r="F5772" s="436">
        <f t="shared" si="1182"/>
        <v>24</v>
      </c>
      <c r="G5772" s="436">
        <f>VLOOKUP(C5772,'LICH THI'!C:AA,14,0)</f>
        <v>1</v>
      </c>
      <c r="H5772" s="436">
        <f t="shared" si="1173"/>
        <v>1</v>
      </c>
      <c r="I5772" s="436" t="str">
        <f t="shared" si="1174"/>
        <v>Nguyễn Nhật Nam</v>
      </c>
      <c r="J5772" s="436"/>
      <c r="K5772" s="436">
        <f t="shared" si="1175"/>
        <v>1</v>
      </c>
      <c r="L5772" s="436" t="str">
        <f t="shared" si="1176"/>
        <v>DC3CD33-DC-1</v>
      </c>
      <c r="M5772" s="436">
        <f t="shared" si="1177"/>
        <v>9</v>
      </c>
      <c r="N5772" s="437">
        <f t="shared" si="1183"/>
        <v>9</v>
      </c>
      <c r="O5772" s="437"/>
      <c r="P5772" s="430" t="str">
        <f t="shared" si="1178"/>
        <v/>
      </c>
      <c r="U5772" s="177">
        <v>22</v>
      </c>
      <c r="V5772" s="177" t="s">
        <v>2609</v>
      </c>
      <c r="W5772" s="177" t="s">
        <v>3225</v>
      </c>
      <c r="X5772" s="177" t="s">
        <v>2773</v>
      </c>
      <c r="Y5772" s="177" t="s">
        <v>3226</v>
      </c>
      <c r="Z5772" s="177" t="s">
        <v>7355</v>
      </c>
      <c r="AA5772" s="525" t="s">
        <v>3174</v>
      </c>
      <c r="AB5772" s="399" t="str">
        <f t="shared" si="1179"/>
        <v>DC3CD33</v>
      </c>
      <c r="AC5772" s="399" t="str">
        <f t="shared" si="1180"/>
        <v>DC3CD33-DC</v>
      </c>
      <c r="AD5772" t="str">
        <f>Y5772&amp;"-"&amp;VLOOKUP(AC5772,'LICH THI'!C:AA,9,0)</f>
        <v>63DCCD3264-42483</v>
      </c>
      <c r="AE5772">
        <f t="shared" si="1181"/>
        <v>1</v>
      </c>
    </row>
    <row r="5773" spans="1:31" x14ac:dyDescent="0.25">
      <c r="A5773" s="436" t="str">
        <f t="shared" si="1171"/>
        <v>DC3CD33-DC-18</v>
      </c>
      <c r="B5773" s="436">
        <f>COUNTIF(AC$4:AC5773,AC5773)</f>
        <v>18</v>
      </c>
      <c r="C5773" s="436" t="str">
        <f t="shared" si="1172"/>
        <v>DC3CD33-DC</v>
      </c>
      <c r="D5773" s="436">
        <f>VLOOKUP(C5773,'LICH THI'!C:AA,12,0)</f>
        <v>24</v>
      </c>
      <c r="E5773" s="436">
        <f>VLOOKUP(C5773,'LICH THI'!C:AA,13,0)</f>
        <v>24</v>
      </c>
      <c r="F5773" s="436">
        <f t="shared" si="1182"/>
        <v>24</v>
      </c>
      <c r="G5773" s="436">
        <f>VLOOKUP(C5773,'LICH THI'!C:AA,14,0)</f>
        <v>1</v>
      </c>
      <c r="H5773" s="436">
        <f t="shared" si="1173"/>
        <v>1</v>
      </c>
      <c r="I5773" s="436" t="str">
        <f t="shared" si="1174"/>
        <v>Nguyễn Văn Nam</v>
      </c>
      <c r="J5773" s="436"/>
      <c r="K5773" s="436">
        <f t="shared" si="1175"/>
        <v>1</v>
      </c>
      <c r="L5773" s="436" t="str">
        <f t="shared" si="1176"/>
        <v>DC3CD33-DC-1</v>
      </c>
      <c r="M5773" s="436">
        <f t="shared" si="1177"/>
        <v>9</v>
      </c>
      <c r="N5773" s="437">
        <f t="shared" si="1183"/>
        <v>10</v>
      </c>
      <c r="O5773" s="437"/>
      <c r="P5773" s="430" t="str">
        <f t="shared" si="1178"/>
        <v/>
      </c>
      <c r="U5773" s="177">
        <v>3</v>
      </c>
      <c r="V5773" s="177" t="s">
        <v>3102</v>
      </c>
      <c r="W5773" s="177" t="s">
        <v>2741</v>
      </c>
      <c r="X5773" s="177" t="s">
        <v>2773</v>
      </c>
      <c r="Y5773" s="177" t="s">
        <v>4141</v>
      </c>
      <c r="Z5773" s="177" t="s">
        <v>7355</v>
      </c>
      <c r="AA5773" s="525" t="s">
        <v>4142</v>
      </c>
      <c r="AB5773" s="399" t="str">
        <f t="shared" si="1179"/>
        <v>DC3CD33</v>
      </c>
      <c r="AC5773" s="399" t="str">
        <f t="shared" si="1180"/>
        <v>DC3CD33-DC</v>
      </c>
      <c r="AD5773" t="str">
        <f>Y5773&amp;"-"&amp;VLOOKUP(AC5773,'LICH THI'!C:AA,9,0)</f>
        <v>62DCCD3067-42483</v>
      </c>
      <c r="AE5773">
        <f t="shared" si="1181"/>
        <v>1</v>
      </c>
    </row>
    <row r="5774" spans="1:31" x14ac:dyDescent="0.25">
      <c r="A5774" s="436" t="str">
        <f t="shared" si="1171"/>
        <v>DC3CD33-DC-19</v>
      </c>
      <c r="B5774" s="436">
        <f>COUNTIF(AC$4:AC5774,AC5774)</f>
        <v>19</v>
      </c>
      <c r="C5774" s="436" t="str">
        <f t="shared" si="1172"/>
        <v>DC3CD33-DC</v>
      </c>
      <c r="D5774" s="436">
        <f>VLOOKUP(C5774,'LICH THI'!C:AA,12,0)</f>
        <v>24</v>
      </c>
      <c r="E5774" s="436">
        <f>VLOOKUP(C5774,'LICH THI'!C:AA,13,0)</f>
        <v>24</v>
      </c>
      <c r="F5774" s="436">
        <f t="shared" si="1182"/>
        <v>24</v>
      </c>
      <c r="G5774" s="436">
        <f>VLOOKUP(C5774,'LICH THI'!C:AA,14,0)</f>
        <v>1</v>
      </c>
      <c r="H5774" s="436">
        <f t="shared" si="1173"/>
        <v>1</v>
      </c>
      <c r="I5774" s="436" t="str">
        <f t="shared" si="1174"/>
        <v>Lại Văn Nghị</v>
      </c>
      <c r="J5774" s="436"/>
      <c r="K5774" s="436">
        <f t="shared" si="1175"/>
        <v>1</v>
      </c>
      <c r="L5774" s="436" t="str">
        <f t="shared" si="1176"/>
        <v>DC3CD33-DC-1</v>
      </c>
      <c r="M5774" s="436">
        <f t="shared" si="1177"/>
        <v>9</v>
      </c>
      <c r="N5774" s="437">
        <f t="shared" si="1183"/>
        <v>11</v>
      </c>
      <c r="O5774" s="437"/>
      <c r="P5774" s="430" t="str">
        <f t="shared" si="1178"/>
        <v/>
      </c>
      <c r="U5774" s="177">
        <v>4</v>
      </c>
      <c r="V5774" s="177" t="s">
        <v>3102</v>
      </c>
      <c r="W5774" s="177" t="s">
        <v>3140</v>
      </c>
      <c r="X5774" s="177" t="s">
        <v>3141</v>
      </c>
      <c r="Y5774" s="177" t="s">
        <v>3142</v>
      </c>
      <c r="Z5774" s="177" t="s">
        <v>7355</v>
      </c>
      <c r="AA5774" s="525" t="s">
        <v>3143</v>
      </c>
      <c r="AB5774" s="399" t="str">
        <f t="shared" si="1179"/>
        <v>DC3CD33</v>
      </c>
      <c r="AC5774" s="399" t="str">
        <f t="shared" si="1180"/>
        <v>DC3CD33-DC</v>
      </c>
      <c r="AD5774" t="str">
        <f>Y5774&amp;"-"&amp;VLOOKUP(AC5774,'LICH THI'!C:AA,9,0)</f>
        <v>62DCCD3068-42483</v>
      </c>
      <c r="AE5774">
        <f t="shared" si="1181"/>
        <v>1</v>
      </c>
    </row>
    <row r="5775" spans="1:31" x14ac:dyDescent="0.25">
      <c r="A5775" s="436" t="str">
        <f t="shared" si="1171"/>
        <v>DC3CD33-DC-20</v>
      </c>
      <c r="B5775" s="436">
        <f>COUNTIF(AC$4:AC5775,AC5775)</f>
        <v>20</v>
      </c>
      <c r="C5775" s="436" t="str">
        <f t="shared" si="1172"/>
        <v>DC3CD33-DC</v>
      </c>
      <c r="D5775" s="436">
        <f>VLOOKUP(C5775,'LICH THI'!C:AA,12,0)</f>
        <v>24</v>
      </c>
      <c r="E5775" s="436">
        <f>VLOOKUP(C5775,'LICH THI'!C:AA,13,0)</f>
        <v>24</v>
      </c>
      <c r="F5775" s="436">
        <f t="shared" si="1182"/>
        <v>24</v>
      </c>
      <c r="G5775" s="436">
        <f>VLOOKUP(C5775,'LICH THI'!C:AA,14,0)</f>
        <v>1</v>
      </c>
      <c r="H5775" s="436">
        <f t="shared" si="1173"/>
        <v>1</v>
      </c>
      <c r="I5775" s="436" t="str">
        <f t="shared" si="1174"/>
        <v>Bùi Văn Nho</v>
      </c>
      <c r="J5775" s="436"/>
      <c r="K5775" s="436">
        <f t="shared" si="1175"/>
        <v>1</v>
      </c>
      <c r="L5775" s="436" t="str">
        <f t="shared" si="1176"/>
        <v>DC3CD33-DC-1</v>
      </c>
      <c r="M5775" s="436">
        <f t="shared" si="1177"/>
        <v>9</v>
      </c>
      <c r="N5775" s="437">
        <f t="shared" si="1183"/>
        <v>12</v>
      </c>
      <c r="O5775" s="437"/>
      <c r="P5775" s="430" t="str">
        <f t="shared" si="1178"/>
        <v/>
      </c>
      <c r="U5775" s="177">
        <v>23</v>
      </c>
      <c r="V5775" s="177" t="s">
        <v>2609</v>
      </c>
      <c r="W5775" s="177" t="s">
        <v>2800</v>
      </c>
      <c r="X5775" s="177" t="s">
        <v>4192</v>
      </c>
      <c r="Y5775" s="177" t="s">
        <v>4193</v>
      </c>
      <c r="Z5775" s="177" t="s">
        <v>7355</v>
      </c>
      <c r="AA5775" s="525" t="s">
        <v>3701</v>
      </c>
      <c r="AB5775" s="399" t="str">
        <f t="shared" si="1179"/>
        <v>DC3CD33</v>
      </c>
      <c r="AC5775" s="399" t="str">
        <f t="shared" si="1180"/>
        <v>DC3CD33-DC</v>
      </c>
      <c r="AD5775" t="str">
        <f>Y5775&amp;"-"&amp;VLOOKUP(AC5775,'LICH THI'!C:AA,9,0)</f>
        <v>63DCCD3278-42483</v>
      </c>
      <c r="AE5775">
        <f t="shared" si="1181"/>
        <v>1</v>
      </c>
    </row>
    <row r="5776" spans="1:31" x14ac:dyDescent="0.25">
      <c r="A5776" s="436" t="str">
        <f t="shared" si="1171"/>
        <v>DC3CD33-DC-21</v>
      </c>
      <c r="B5776" s="436">
        <f>COUNTIF(AC$4:AC5776,AC5776)</f>
        <v>21</v>
      </c>
      <c r="C5776" s="436" t="str">
        <f t="shared" si="1172"/>
        <v>DC3CD33-DC</v>
      </c>
      <c r="D5776" s="436">
        <f>VLOOKUP(C5776,'LICH THI'!C:AA,12,0)</f>
        <v>24</v>
      </c>
      <c r="E5776" s="436">
        <f>VLOOKUP(C5776,'LICH THI'!C:AA,13,0)</f>
        <v>24</v>
      </c>
      <c r="F5776" s="436">
        <f t="shared" si="1182"/>
        <v>24</v>
      </c>
      <c r="G5776" s="436">
        <f>VLOOKUP(C5776,'LICH THI'!C:AA,14,0)</f>
        <v>1</v>
      </c>
      <c r="H5776" s="436">
        <f t="shared" si="1173"/>
        <v>1</v>
      </c>
      <c r="I5776" s="436" t="str">
        <f t="shared" si="1174"/>
        <v>Đặng Quốc Toàn</v>
      </c>
      <c r="J5776" s="436"/>
      <c r="K5776" s="436">
        <f t="shared" si="1175"/>
        <v>1</v>
      </c>
      <c r="L5776" s="436" t="str">
        <f t="shared" si="1176"/>
        <v>DC3CD33-DC-1</v>
      </c>
      <c r="M5776" s="436">
        <f t="shared" si="1177"/>
        <v>9</v>
      </c>
      <c r="N5776" s="437">
        <f t="shared" si="1183"/>
        <v>13</v>
      </c>
      <c r="O5776" s="437"/>
      <c r="P5776" s="430" t="str">
        <f t="shared" si="1178"/>
        <v/>
      </c>
      <c r="U5776" s="177">
        <v>6</v>
      </c>
      <c r="V5776" s="177" t="s">
        <v>3102</v>
      </c>
      <c r="W5776" s="177" t="s">
        <v>3666</v>
      </c>
      <c r="X5776" s="177" t="s">
        <v>2818</v>
      </c>
      <c r="Y5776" s="177" t="s">
        <v>3667</v>
      </c>
      <c r="Z5776" s="177" t="s">
        <v>7355</v>
      </c>
      <c r="AA5776" s="525" t="s">
        <v>3668</v>
      </c>
      <c r="AB5776" s="399" t="str">
        <f t="shared" si="1179"/>
        <v>DC3CD33</v>
      </c>
      <c r="AC5776" s="399" t="str">
        <f t="shared" si="1180"/>
        <v>DC3CD33-DC</v>
      </c>
      <c r="AD5776" t="str">
        <f>Y5776&amp;"-"&amp;VLOOKUP(AC5776,'LICH THI'!C:AA,9,0)</f>
        <v>62DCCD3110-42483</v>
      </c>
      <c r="AE5776">
        <f t="shared" si="1181"/>
        <v>1</v>
      </c>
    </row>
    <row r="5777" spans="1:31" x14ac:dyDescent="0.25">
      <c r="A5777" s="436" t="str">
        <f t="shared" si="1171"/>
        <v>DC3CD33-DC-22</v>
      </c>
      <c r="B5777" s="436">
        <f>COUNTIF(AC$4:AC5777,AC5777)</f>
        <v>22</v>
      </c>
      <c r="C5777" s="436" t="str">
        <f t="shared" si="1172"/>
        <v>DC3CD33-DC</v>
      </c>
      <c r="D5777" s="436">
        <f>VLOOKUP(C5777,'LICH THI'!C:AA,12,0)</f>
        <v>24</v>
      </c>
      <c r="E5777" s="436">
        <f>VLOOKUP(C5777,'LICH THI'!C:AA,13,0)</f>
        <v>24</v>
      </c>
      <c r="F5777" s="436">
        <f t="shared" si="1182"/>
        <v>24</v>
      </c>
      <c r="G5777" s="436">
        <f>VLOOKUP(C5777,'LICH THI'!C:AA,14,0)</f>
        <v>1</v>
      </c>
      <c r="H5777" s="436">
        <f t="shared" si="1173"/>
        <v>1</v>
      </c>
      <c r="I5777" s="436" t="str">
        <f t="shared" si="1174"/>
        <v>Cao Văn Tuấn</v>
      </c>
      <c r="J5777" s="436"/>
      <c r="K5777" s="436">
        <f t="shared" si="1175"/>
        <v>1</v>
      </c>
      <c r="L5777" s="436" t="str">
        <f t="shared" si="1176"/>
        <v>DC3CD33-DC-1</v>
      </c>
      <c r="M5777" s="436">
        <f t="shared" si="1177"/>
        <v>9</v>
      </c>
      <c r="N5777" s="437">
        <f t="shared" si="1183"/>
        <v>14</v>
      </c>
      <c r="O5777" s="437"/>
      <c r="P5777" s="430" t="str">
        <f t="shared" si="1178"/>
        <v/>
      </c>
      <c r="U5777" s="177">
        <v>13</v>
      </c>
      <c r="V5777" s="177" t="s">
        <v>3209</v>
      </c>
      <c r="W5777" s="177" t="s">
        <v>3257</v>
      </c>
      <c r="X5777" s="177" t="s">
        <v>2721</v>
      </c>
      <c r="Y5777" s="177" t="s">
        <v>3949</v>
      </c>
      <c r="Z5777" s="177" t="s">
        <v>7355</v>
      </c>
      <c r="AA5777" s="525" t="s">
        <v>3950</v>
      </c>
      <c r="AB5777" s="399" t="str">
        <f t="shared" si="1179"/>
        <v>DC3CD33</v>
      </c>
      <c r="AC5777" s="399" t="str">
        <f t="shared" si="1180"/>
        <v>DC3CD33-DC</v>
      </c>
      <c r="AD5777" t="str">
        <f>Y5777&amp;"-"&amp;VLOOKUP(AC5777,'LICH THI'!C:AA,9,0)</f>
        <v>63DCCD3076-42483</v>
      </c>
      <c r="AE5777">
        <f t="shared" si="1181"/>
        <v>1</v>
      </c>
    </row>
    <row r="5778" spans="1:31" x14ac:dyDescent="0.25">
      <c r="A5778" s="436" t="str">
        <f t="shared" si="1171"/>
        <v>DC3CD33-DC-23</v>
      </c>
      <c r="B5778" s="436">
        <f>COUNTIF(AC$4:AC5778,AC5778)</f>
        <v>23</v>
      </c>
      <c r="C5778" s="436" t="str">
        <f t="shared" si="1172"/>
        <v>DC3CD33-DC</v>
      </c>
      <c r="D5778" s="436">
        <f>VLOOKUP(C5778,'LICH THI'!C:AA,12,0)</f>
        <v>24</v>
      </c>
      <c r="E5778" s="436">
        <f>VLOOKUP(C5778,'LICH THI'!C:AA,13,0)</f>
        <v>24</v>
      </c>
      <c r="F5778" s="436">
        <f t="shared" si="1182"/>
        <v>24</v>
      </c>
      <c r="G5778" s="436">
        <f>VLOOKUP(C5778,'LICH THI'!C:AA,14,0)</f>
        <v>1</v>
      </c>
      <c r="H5778" s="436">
        <f t="shared" si="1173"/>
        <v>1</v>
      </c>
      <c r="I5778" s="436" t="str">
        <f t="shared" si="1174"/>
        <v>Nguyễn Anh Tuấn</v>
      </c>
      <c r="J5778" s="436"/>
      <c r="K5778" s="436">
        <f t="shared" si="1175"/>
        <v>1</v>
      </c>
      <c r="L5778" s="436" t="str">
        <f t="shared" si="1176"/>
        <v>DC3CD33-DC-1</v>
      </c>
      <c r="M5778" s="436">
        <f t="shared" si="1177"/>
        <v>9</v>
      </c>
      <c r="N5778" s="437">
        <f t="shared" si="1183"/>
        <v>15</v>
      </c>
      <c r="O5778" s="437"/>
      <c r="P5778" s="430" t="str">
        <f t="shared" si="1178"/>
        <v/>
      </c>
      <c r="U5778" s="177">
        <v>24</v>
      </c>
      <c r="V5778" s="177" t="s">
        <v>2609</v>
      </c>
      <c r="W5778" s="177" t="s">
        <v>2995</v>
      </c>
      <c r="X5778" s="177" t="s">
        <v>2721</v>
      </c>
      <c r="Y5778" s="177" t="s">
        <v>7358</v>
      </c>
      <c r="Z5778" s="177" t="s">
        <v>7355</v>
      </c>
      <c r="AA5778" s="525" t="s">
        <v>7359</v>
      </c>
      <c r="AB5778" s="399" t="str">
        <f t="shared" si="1179"/>
        <v>DC3CD33</v>
      </c>
      <c r="AC5778" s="399" t="str">
        <f t="shared" si="1180"/>
        <v>DC3CD33-DC</v>
      </c>
      <c r="AD5778" t="str">
        <f>Y5778&amp;"-"&amp;VLOOKUP(AC5778,'LICH THI'!C:AA,9,0)</f>
        <v>63DCCD3255-42483</v>
      </c>
      <c r="AE5778">
        <f t="shared" si="1181"/>
        <v>1</v>
      </c>
    </row>
    <row r="5779" spans="1:31" x14ac:dyDescent="0.25">
      <c r="A5779" s="436" t="str">
        <f t="shared" si="1171"/>
        <v>DC3CD33-DC-24</v>
      </c>
      <c r="B5779" s="436">
        <f>COUNTIF(AC$4:AC5779,AC5779)</f>
        <v>24</v>
      </c>
      <c r="C5779" s="436" t="str">
        <f t="shared" si="1172"/>
        <v>DC3CD33-DC</v>
      </c>
      <c r="D5779" s="436">
        <f>VLOOKUP(C5779,'LICH THI'!C:AA,12,0)</f>
        <v>24</v>
      </c>
      <c r="E5779" s="436">
        <f>VLOOKUP(C5779,'LICH THI'!C:AA,13,0)</f>
        <v>24</v>
      </c>
      <c r="F5779" s="436">
        <f t="shared" si="1182"/>
        <v>24</v>
      </c>
      <c r="G5779" s="436">
        <f>VLOOKUP(C5779,'LICH THI'!C:AA,14,0)</f>
        <v>1</v>
      </c>
      <c r="H5779" s="436">
        <f t="shared" si="1173"/>
        <v>1</v>
      </c>
      <c r="I5779" s="436" t="str">
        <f t="shared" si="1174"/>
        <v>Ngô Thị Thu Thảo</v>
      </c>
      <c r="J5779" s="436"/>
      <c r="K5779" s="436">
        <f t="shared" si="1175"/>
        <v>1</v>
      </c>
      <c r="L5779" s="436" t="str">
        <f t="shared" si="1176"/>
        <v>DC3CD33-DC-1</v>
      </c>
      <c r="M5779" s="436">
        <f t="shared" si="1177"/>
        <v>9</v>
      </c>
      <c r="N5779" s="437">
        <f t="shared" si="1183"/>
        <v>16</v>
      </c>
      <c r="O5779" s="437"/>
      <c r="P5779" s="430" t="str">
        <f t="shared" si="1178"/>
        <v/>
      </c>
      <c r="U5779" s="177">
        <v>5</v>
      </c>
      <c r="V5779" s="177" t="s">
        <v>3102</v>
      </c>
      <c r="W5779" s="177" t="s">
        <v>3613</v>
      </c>
      <c r="X5779" s="177" t="s">
        <v>2620</v>
      </c>
      <c r="Y5779" s="177" t="s">
        <v>3614</v>
      </c>
      <c r="Z5779" s="177" t="s">
        <v>7355</v>
      </c>
      <c r="AA5779" s="525" t="s">
        <v>3615</v>
      </c>
      <c r="AB5779" s="399" t="str">
        <f t="shared" si="1179"/>
        <v>DC3CD33</v>
      </c>
      <c r="AC5779" s="399" t="str">
        <f t="shared" si="1180"/>
        <v>DC3CD33-DC</v>
      </c>
      <c r="AD5779" t="str">
        <f>Y5779&amp;"-"&amp;VLOOKUP(AC5779,'LICH THI'!C:AA,9,0)</f>
        <v>62DCCD2067-42483</v>
      </c>
      <c r="AE5779">
        <f t="shared" si="1181"/>
        <v>1</v>
      </c>
    </row>
    <row r="5780" spans="1:31" x14ac:dyDescent="0.25">
      <c r="A5780" s="436" t="str">
        <f t="shared" si="1171"/>
        <v>DC3CD53-DC-1</v>
      </c>
      <c r="B5780" s="436">
        <f>COUNTIF(AC$4:AC5780,AC5780)</f>
        <v>1</v>
      </c>
      <c r="C5780" s="436" t="str">
        <f t="shared" si="1172"/>
        <v>DC3CD53-DC</v>
      </c>
      <c r="D5780" s="436">
        <f>VLOOKUP(C5780,'LICH THI'!C:AA,12,0)</f>
        <v>17</v>
      </c>
      <c r="E5780" s="436">
        <f>VLOOKUP(C5780,'LICH THI'!C:AA,13,0)</f>
        <v>17</v>
      </c>
      <c r="F5780" s="436">
        <f t="shared" si="1182"/>
        <v>17</v>
      </c>
      <c r="G5780" s="436">
        <f>VLOOKUP(C5780,'LICH THI'!C:AA,14,0)</f>
        <v>1</v>
      </c>
      <c r="H5780" s="436">
        <f t="shared" si="1173"/>
        <v>1</v>
      </c>
      <c r="I5780" s="436" t="str">
        <f t="shared" si="1174"/>
        <v>Lê Văn Bình</v>
      </c>
      <c r="J5780" s="436"/>
      <c r="K5780" s="436">
        <f t="shared" si="1175"/>
        <v>1</v>
      </c>
      <c r="L5780" s="436" t="str">
        <f t="shared" si="1176"/>
        <v>DC3CD53-DC-1</v>
      </c>
      <c r="M5780" s="436">
        <f t="shared" si="1177"/>
        <v>2</v>
      </c>
      <c r="N5780" s="437">
        <f t="shared" si="1183"/>
        <v>17</v>
      </c>
      <c r="O5780" s="437"/>
      <c r="P5780" s="430" t="str">
        <f t="shared" si="1178"/>
        <v/>
      </c>
      <c r="U5780" s="177">
        <v>13</v>
      </c>
      <c r="V5780" s="177" t="s">
        <v>2603</v>
      </c>
      <c r="W5780" s="177" t="s">
        <v>2604</v>
      </c>
      <c r="X5780" s="177" t="s">
        <v>2605</v>
      </c>
      <c r="Y5780" s="177" t="s">
        <v>2606</v>
      </c>
      <c r="Z5780" s="177" t="s">
        <v>7552</v>
      </c>
      <c r="AA5780" s="525" t="s">
        <v>2608</v>
      </c>
      <c r="AB5780" s="399" t="str">
        <f t="shared" si="1179"/>
        <v>DC3CD53</v>
      </c>
      <c r="AC5780" s="399" t="str">
        <f t="shared" si="1180"/>
        <v>DC3CD53-DC</v>
      </c>
      <c r="AD5780" t="str">
        <f>Y5780&amp;"-"&amp;VLOOKUP(AC5780,'LICH THI'!C:AA,9,0)</f>
        <v>62DCCD3006-42483</v>
      </c>
      <c r="AE5780">
        <f t="shared" si="1181"/>
        <v>1</v>
      </c>
    </row>
    <row r="5781" spans="1:31" x14ac:dyDescent="0.25">
      <c r="A5781" s="436" t="str">
        <f t="shared" si="1171"/>
        <v>DC3CD53-DC-2</v>
      </c>
      <c r="B5781" s="436">
        <f>COUNTIF(AC$4:AC5781,AC5781)</f>
        <v>2</v>
      </c>
      <c r="C5781" s="436" t="str">
        <f t="shared" si="1172"/>
        <v>DC3CD53-DC</v>
      </c>
      <c r="D5781" s="436">
        <f>VLOOKUP(C5781,'LICH THI'!C:AA,12,0)</f>
        <v>17</v>
      </c>
      <c r="E5781" s="436">
        <f>VLOOKUP(C5781,'LICH THI'!C:AA,13,0)</f>
        <v>17</v>
      </c>
      <c r="F5781" s="436">
        <f t="shared" si="1182"/>
        <v>17</v>
      </c>
      <c r="G5781" s="436">
        <f>VLOOKUP(C5781,'LICH THI'!C:AA,14,0)</f>
        <v>1</v>
      </c>
      <c r="H5781" s="436">
        <f t="shared" si="1173"/>
        <v>1</v>
      </c>
      <c r="I5781" s="436" t="str">
        <f t="shared" si="1174"/>
        <v>Nguyễn Văn Dương</v>
      </c>
      <c r="J5781" s="436"/>
      <c r="K5781" s="436">
        <f t="shared" si="1175"/>
        <v>1</v>
      </c>
      <c r="L5781" s="436" t="str">
        <f t="shared" si="1176"/>
        <v>DC3CD53-DC-1</v>
      </c>
      <c r="M5781" s="436">
        <f t="shared" si="1177"/>
        <v>2</v>
      </c>
      <c r="N5781" s="437">
        <f t="shared" si="1183"/>
        <v>1</v>
      </c>
      <c r="O5781" s="437"/>
      <c r="P5781" s="430" t="str">
        <f t="shared" si="1178"/>
        <v/>
      </c>
      <c r="U5781" s="177">
        <v>1</v>
      </c>
      <c r="V5781" s="177" t="s">
        <v>3102</v>
      </c>
      <c r="W5781" s="177" t="s">
        <v>2741</v>
      </c>
      <c r="X5781" s="177" t="s">
        <v>2601</v>
      </c>
      <c r="Y5781" s="177" t="s">
        <v>3113</v>
      </c>
      <c r="Z5781" s="177" t="s">
        <v>7552</v>
      </c>
      <c r="AA5781" s="525" t="s">
        <v>3114</v>
      </c>
      <c r="AB5781" s="399" t="str">
        <f t="shared" si="1179"/>
        <v>DC3CD53</v>
      </c>
      <c r="AC5781" s="399" t="str">
        <f t="shared" si="1180"/>
        <v>DC3CD53-DC</v>
      </c>
      <c r="AD5781" t="str">
        <f>Y5781&amp;"-"&amp;VLOOKUP(AC5781,'LICH THI'!C:AA,9,0)</f>
        <v>62DCCD2018-42483</v>
      </c>
      <c r="AE5781">
        <f t="shared" si="1181"/>
        <v>1</v>
      </c>
    </row>
    <row r="5782" spans="1:31" x14ac:dyDescent="0.25">
      <c r="A5782" s="436" t="str">
        <f t="shared" si="1171"/>
        <v>DC3CD53-DC-3</v>
      </c>
      <c r="B5782" s="436">
        <f>COUNTIF(AC$4:AC5782,AC5782)</f>
        <v>3</v>
      </c>
      <c r="C5782" s="436" t="str">
        <f t="shared" si="1172"/>
        <v>DC3CD53-DC</v>
      </c>
      <c r="D5782" s="436">
        <f>VLOOKUP(C5782,'LICH THI'!C:AA,12,0)</f>
        <v>17</v>
      </c>
      <c r="E5782" s="436">
        <f>VLOOKUP(C5782,'LICH THI'!C:AA,13,0)</f>
        <v>17</v>
      </c>
      <c r="F5782" s="436">
        <f t="shared" si="1182"/>
        <v>17</v>
      </c>
      <c r="G5782" s="436">
        <f>VLOOKUP(C5782,'LICH THI'!C:AA,14,0)</f>
        <v>1</v>
      </c>
      <c r="H5782" s="436">
        <f t="shared" si="1173"/>
        <v>1</v>
      </c>
      <c r="I5782" s="436" t="str">
        <f t="shared" si="1174"/>
        <v>Đỗ Hữu Đạo</v>
      </c>
      <c r="J5782" s="436"/>
      <c r="K5782" s="436">
        <f t="shared" si="1175"/>
        <v>1</v>
      </c>
      <c r="L5782" s="436" t="str">
        <f t="shared" si="1176"/>
        <v>DC3CD53-DC-1</v>
      </c>
      <c r="M5782" s="436">
        <f t="shared" si="1177"/>
        <v>2</v>
      </c>
      <c r="N5782" s="437">
        <f t="shared" si="1183"/>
        <v>2</v>
      </c>
      <c r="O5782" s="437"/>
      <c r="P5782" s="430" t="str">
        <f t="shared" si="1178"/>
        <v/>
      </c>
      <c r="U5782" s="177">
        <v>2</v>
      </c>
      <c r="V5782" s="177" t="s">
        <v>3102</v>
      </c>
      <c r="W5782" s="177" t="s">
        <v>3115</v>
      </c>
      <c r="X5782" s="177" t="s">
        <v>2904</v>
      </c>
      <c r="Y5782" s="177" t="s">
        <v>3116</v>
      </c>
      <c r="Z5782" s="177" t="s">
        <v>7552</v>
      </c>
      <c r="AA5782" s="525" t="s">
        <v>3117</v>
      </c>
      <c r="AB5782" s="399" t="str">
        <f t="shared" si="1179"/>
        <v>DC3CD53</v>
      </c>
      <c r="AC5782" s="399" t="str">
        <f t="shared" si="1180"/>
        <v>DC3CD53-DC</v>
      </c>
      <c r="AD5782" t="str">
        <f>Y5782&amp;"-"&amp;VLOOKUP(AC5782,'LICH THI'!C:AA,9,0)</f>
        <v>62DCCD3022-42483</v>
      </c>
      <c r="AE5782">
        <f t="shared" si="1181"/>
        <v>1</v>
      </c>
    </row>
    <row r="5783" spans="1:31" x14ac:dyDescent="0.25">
      <c r="A5783" s="436" t="str">
        <f t="shared" si="1171"/>
        <v>DC3CD53-DC-4</v>
      </c>
      <c r="B5783" s="436">
        <f>COUNTIF(AC$4:AC5783,AC5783)</f>
        <v>4</v>
      </c>
      <c r="C5783" s="436" t="str">
        <f t="shared" si="1172"/>
        <v>DC3CD53-DC</v>
      </c>
      <c r="D5783" s="436">
        <f>VLOOKUP(C5783,'LICH THI'!C:AA,12,0)</f>
        <v>17</v>
      </c>
      <c r="E5783" s="436">
        <f>VLOOKUP(C5783,'LICH THI'!C:AA,13,0)</f>
        <v>17</v>
      </c>
      <c r="F5783" s="436">
        <f t="shared" si="1182"/>
        <v>17</v>
      </c>
      <c r="G5783" s="436">
        <f>VLOOKUP(C5783,'LICH THI'!C:AA,14,0)</f>
        <v>1</v>
      </c>
      <c r="H5783" s="436">
        <f t="shared" si="1173"/>
        <v>1</v>
      </c>
      <c r="I5783" s="436" t="str">
        <f t="shared" si="1174"/>
        <v>Lường Văn Đạt</v>
      </c>
      <c r="J5783" s="436"/>
      <c r="K5783" s="436">
        <f t="shared" si="1175"/>
        <v>1</v>
      </c>
      <c r="L5783" s="436" t="str">
        <f t="shared" si="1176"/>
        <v>DC3CD53-DC-1</v>
      </c>
      <c r="M5783" s="436">
        <f t="shared" si="1177"/>
        <v>2</v>
      </c>
      <c r="N5783" s="437">
        <f t="shared" si="1183"/>
        <v>3</v>
      </c>
      <c r="O5783" s="437"/>
      <c r="P5783" s="430" t="str">
        <f t="shared" si="1178"/>
        <v/>
      </c>
      <c r="U5783" s="177">
        <v>3</v>
      </c>
      <c r="V5783" s="177" t="s">
        <v>3102</v>
      </c>
      <c r="W5783" s="177" t="s">
        <v>3658</v>
      </c>
      <c r="X5783" s="177" t="s">
        <v>2746</v>
      </c>
      <c r="Y5783" s="177" t="s">
        <v>3659</v>
      </c>
      <c r="Z5783" s="177" t="s">
        <v>7552</v>
      </c>
      <c r="AA5783" s="525" t="s">
        <v>3660</v>
      </c>
      <c r="AB5783" s="399" t="str">
        <f t="shared" si="1179"/>
        <v>DC3CD53</v>
      </c>
      <c r="AC5783" s="399" t="str">
        <f t="shared" si="1180"/>
        <v>DC3CD53-DC</v>
      </c>
      <c r="AD5783" t="str">
        <f>Y5783&amp;"-"&amp;VLOOKUP(AC5783,'LICH THI'!C:AA,9,0)</f>
        <v>62DCCD3024-42483</v>
      </c>
      <c r="AE5783">
        <f t="shared" si="1181"/>
        <v>1</v>
      </c>
    </row>
    <row r="5784" spans="1:31" x14ac:dyDescent="0.25">
      <c r="A5784" s="436" t="str">
        <f t="shared" si="1171"/>
        <v>DC3CD53-DC-5</v>
      </c>
      <c r="B5784" s="436">
        <f>COUNTIF(AC$4:AC5784,AC5784)</f>
        <v>5</v>
      </c>
      <c r="C5784" s="436" t="str">
        <f t="shared" si="1172"/>
        <v>DC3CD53-DC</v>
      </c>
      <c r="D5784" s="436">
        <f>VLOOKUP(C5784,'LICH THI'!C:AA,12,0)</f>
        <v>17</v>
      </c>
      <c r="E5784" s="436">
        <f>VLOOKUP(C5784,'LICH THI'!C:AA,13,0)</f>
        <v>17</v>
      </c>
      <c r="F5784" s="436">
        <f t="shared" si="1182"/>
        <v>17</v>
      </c>
      <c r="G5784" s="436">
        <f>VLOOKUP(C5784,'LICH THI'!C:AA,14,0)</f>
        <v>1</v>
      </c>
      <c r="H5784" s="436">
        <f t="shared" si="1173"/>
        <v>1</v>
      </c>
      <c r="I5784" s="436" t="str">
        <f t="shared" si="1174"/>
        <v>Nguyễn Ngọc Đạt</v>
      </c>
      <c r="J5784" s="436"/>
      <c r="K5784" s="436">
        <f t="shared" si="1175"/>
        <v>1</v>
      </c>
      <c r="L5784" s="436" t="str">
        <f t="shared" si="1176"/>
        <v>DC3CD53-DC-1</v>
      </c>
      <c r="M5784" s="436">
        <f t="shared" si="1177"/>
        <v>2</v>
      </c>
      <c r="N5784" s="437">
        <f t="shared" si="1183"/>
        <v>4</v>
      </c>
      <c r="O5784" s="437"/>
      <c r="P5784" s="430" t="str">
        <f t="shared" si="1178"/>
        <v/>
      </c>
      <c r="U5784" s="177">
        <v>4</v>
      </c>
      <c r="V5784" s="177" t="s">
        <v>3102</v>
      </c>
      <c r="W5784" s="177" t="s">
        <v>2783</v>
      </c>
      <c r="X5784" s="177" t="s">
        <v>2746</v>
      </c>
      <c r="Y5784" s="177" t="s">
        <v>3118</v>
      </c>
      <c r="Z5784" s="177" t="s">
        <v>7552</v>
      </c>
      <c r="AA5784" s="525" t="s">
        <v>3119</v>
      </c>
      <c r="AB5784" s="399" t="str">
        <f t="shared" si="1179"/>
        <v>DC3CD53</v>
      </c>
      <c r="AC5784" s="399" t="str">
        <f t="shared" si="1180"/>
        <v>DC3CD53-DC</v>
      </c>
      <c r="AD5784" t="str">
        <f>Y5784&amp;"-"&amp;VLOOKUP(AC5784,'LICH THI'!C:AA,9,0)</f>
        <v>62DCCD3023-42483</v>
      </c>
      <c r="AE5784">
        <f t="shared" si="1181"/>
        <v>1</v>
      </c>
    </row>
    <row r="5785" spans="1:31" x14ac:dyDescent="0.25">
      <c r="A5785" s="436" t="str">
        <f t="shared" si="1171"/>
        <v>DC3CD53-DC-6</v>
      </c>
      <c r="B5785" s="436">
        <f>COUNTIF(AC$4:AC5785,AC5785)</f>
        <v>6</v>
      </c>
      <c r="C5785" s="436" t="str">
        <f t="shared" si="1172"/>
        <v>DC3CD53-DC</v>
      </c>
      <c r="D5785" s="436">
        <f>VLOOKUP(C5785,'LICH THI'!C:AA,12,0)</f>
        <v>17</v>
      </c>
      <c r="E5785" s="436">
        <f>VLOOKUP(C5785,'LICH THI'!C:AA,13,0)</f>
        <v>17</v>
      </c>
      <c r="F5785" s="436">
        <f t="shared" si="1182"/>
        <v>17</v>
      </c>
      <c r="G5785" s="436">
        <f>VLOOKUP(C5785,'LICH THI'!C:AA,14,0)</f>
        <v>1</v>
      </c>
      <c r="H5785" s="436">
        <f t="shared" si="1173"/>
        <v>1</v>
      </c>
      <c r="I5785" s="436" t="str">
        <f t="shared" si="1174"/>
        <v>Lưu Văn Đoàn</v>
      </c>
      <c r="J5785" s="436"/>
      <c r="K5785" s="436">
        <f t="shared" si="1175"/>
        <v>1</v>
      </c>
      <c r="L5785" s="436" t="str">
        <f t="shared" si="1176"/>
        <v>DC3CD53-DC-1</v>
      </c>
      <c r="M5785" s="436">
        <f t="shared" si="1177"/>
        <v>2</v>
      </c>
      <c r="N5785" s="437">
        <f t="shared" si="1183"/>
        <v>5</v>
      </c>
      <c r="O5785" s="437"/>
      <c r="P5785" s="430" t="str">
        <f t="shared" si="1178"/>
        <v/>
      </c>
      <c r="U5785" s="177">
        <v>14</v>
      </c>
      <c r="V5785" s="177" t="s">
        <v>2603</v>
      </c>
      <c r="W5785" s="177" t="s">
        <v>3167</v>
      </c>
      <c r="X5785" s="177" t="s">
        <v>3121</v>
      </c>
      <c r="Y5785" s="177" t="s">
        <v>3168</v>
      </c>
      <c r="Z5785" s="177" t="s">
        <v>7552</v>
      </c>
      <c r="AA5785" s="525" t="s">
        <v>3169</v>
      </c>
      <c r="AB5785" s="399" t="str">
        <f t="shared" si="1179"/>
        <v>DC3CD53</v>
      </c>
      <c r="AC5785" s="399" t="str">
        <f t="shared" si="1180"/>
        <v>DC3CD53-DC</v>
      </c>
      <c r="AD5785" t="str">
        <f>Y5785&amp;"-"&amp;VLOOKUP(AC5785,'LICH THI'!C:AA,9,0)</f>
        <v>62DCCD3026-42483</v>
      </c>
      <c r="AE5785">
        <f t="shared" si="1181"/>
        <v>1</v>
      </c>
    </row>
    <row r="5786" spans="1:31" x14ac:dyDescent="0.25">
      <c r="A5786" s="436" t="str">
        <f t="shared" si="1171"/>
        <v>DC3CD53-DC-7</v>
      </c>
      <c r="B5786" s="436">
        <f>COUNTIF(AC$4:AC5786,AC5786)</f>
        <v>7</v>
      </c>
      <c r="C5786" s="436" t="str">
        <f t="shared" si="1172"/>
        <v>DC3CD53-DC</v>
      </c>
      <c r="D5786" s="436">
        <f>VLOOKUP(C5786,'LICH THI'!C:AA,12,0)</f>
        <v>17</v>
      </c>
      <c r="E5786" s="436">
        <f>VLOOKUP(C5786,'LICH THI'!C:AA,13,0)</f>
        <v>17</v>
      </c>
      <c r="F5786" s="436">
        <f t="shared" si="1182"/>
        <v>17</v>
      </c>
      <c r="G5786" s="436">
        <f>VLOOKUP(C5786,'LICH THI'!C:AA,14,0)</f>
        <v>1</v>
      </c>
      <c r="H5786" s="436">
        <f t="shared" si="1173"/>
        <v>1</v>
      </c>
      <c r="I5786" s="436" t="str">
        <f t="shared" si="1174"/>
        <v>Đoàn Đình Khoái</v>
      </c>
      <c r="J5786" s="436"/>
      <c r="K5786" s="436">
        <f t="shared" si="1175"/>
        <v>1</v>
      </c>
      <c r="L5786" s="436" t="str">
        <f t="shared" si="1176"/>
        <v>DC3CD53-DC-1</v>
      </c>
      <c r="M5786" s="436">
        <f t="shared" si="1177"/>
        <v>2</v>
      </c>
      <c r="N5786" s="437">
        <f t="shared" si="1183"/>
        <v>6</v>
      </c>
      <c r="O5786" s="437"/>
      <c r="P5786" s="430" t="str">
        <f t="shared" si="1178"/>
        <v/>
      </c>
      <c r="U5786" s="177">
        <v>15</v>
      </c>
      <c r="V5786" s="177" t="s">
        <v>2603</v>
      </c>
      <c r="W5786" s="177" t="s">
        <v>3616</v>
      </c>
      <c r="X5786" s="177" t="s">
        <v>3617</v>
      </c>
      <c r="Y5786" s="177" t="s">
        <v>3618</v>
      </c>
      <c r="Z5786" s="177" t="s">
        <v>7552</v>
      </c>
      <c r="AA5786" s="525" t="s">
        <v>3619</v>
      </c>
      <c r="AB5786" s="399" t="str">
        <f t="shared" si="1179"/>
        <v>DC3CD53</v>
      </c>
      <c r="AC5786" s="399" t="str">
        <f t="shared" si="1180"/>
        <v>DC3CD53-DC</v>
      </c>
      <c r="AD5786" t="str">
        <f>Y5786&amp;"-"&amp;VLOOKUP(AC5786,'LICH THI'!C:AA,9,0)</f>
        <v>62DCCD3049-42483</v>
      </c>
      <c r="AE5786">
        <f t="shared" si="1181"/>
        <v>1</v>
      </c>
    </row>
    <row r="5787" spans="1:31" x14ac:dyDescent="0.25">
      <c r="A5787" s="436" t="str">
        <f t="shared" si="1171"/>
        <v>DC3CD53-DC-8</v>
      </c>
      <c r="B5787" s="436">
        <f>COUNTIF(AC$4:AC5787,AC5787)</f>
        <v>8</v>
      </c>
      <c r="C5787" s="436" t="str">
        <f t="shared" si="1172"/>
        <v>DC3CD53-DC</v>
      </c>
      <c r="D5787" s="436">
        <f>VLOOKUP(C5787,'LICH THI'!C:AA,12,0)</f>
        <v>17</v>
      </c>
      <c r="E5787" s="436">
        <f>VLOOKUP(C5787,'LICH THI'!C:AA,13,0)</f>
        <v>17</v>
      </c>
      <c r="F5787" s="436">
        <f t="shared" si="1182"/>
        <v>17</v>
      </c>
      <c r="G5787" s="436">
        <f>VLOOKUP(C5787,'LICH THI'!C:AA,14,0)</f>
        <v>1</v>
      </c>
      <c r="H5787" s="436">
        <f t="shared" si="1173"/>
        <v>1</v>
      </c>
      <c r="I5787" s="436" t="str">
        <f t="shared" si="1174"/>
        <v>Nguyễn Văn Khuyến</v>
      </c>
      <c r="J5787" s="436"/>
      <c r="K5787" s="436">
        <f t="shared" si="1175"/>
        <v>1</v>
      </c>
      <c r="L5787" s="436" t="str">
        <f t="shared" si="1176"/>
        <v>DC3CD53-DC-1</v>
      </c>
      <c r="M5787" s="436">
        <f t="shared" si="1177"/>
        <v>2</v>
      </c>
      <c r="N5787" s="437">
        <f t="shared" si="1183"/>
        <v>7</v>
      </c>
      <c r="O5787" s="437"/>
      <c r="P5787" s="430" t="str">
        <f t="shared" si="1178"/>
        <v/>
      </c>
      <c r="U5787" s="177">
        <v>5</v>
      </c>
      <c r="V5787" s="177" t="s">
        <v>3102</v>
      </c>
      <c r="W5787" s="177" t="s">
        <v>2741</v>
      </c>
      <c r="X5787" s="177" t="s">
        <v>3126</v>
      </c>
      <c r="Y5787" s="177" t="s">
        <v>3127</v>
      </c>
      <c r="Z5787" s="177" t="s">
        <v>7552</v>
      </c>
      <c r="AA5787" s="525" t="s">
        <v>3128</v>
      </c>
      <c r="AB5787" s="399" t="str">
        <f t="shared" si="1179"/>
        <v>DC3CD53</v>
      </c>
      <c r="AC5787" s="399" t="str">
        <f t="shared" si="1180"/>
        <v>DC3CD53-DC</v>
      </c>
      <c r="AD5787" t="str">
        <f>Y5787&amp;"-"&amp;VLOOKUP(AC5787,'LICH THI'!C:AA,9,0)</f>
        <v>62DCCD3050-42483</v>
      </c>
      <c r="AE5787">
        <f t="shared" si="1181"/>
        <v>1</v>
      </c>
    </row>
    <row r="5788" spans="1:31" x14ac:dyDescent="0.25">
      <c r="A5788" s="436" t="str">
        <f t="shared" si="1171"/>
        <v>DC3CD53-DC-9</v>
      </c>
      <c r="B5788" s="436">
        <f>COUNTIF(AC$4:AC5788,AC5788)</f>
        <v>9</v>
      </c>
      <c r="C5788" s="436" t="str">
        <f t="shared" si="1172"/>
        <v>DC3CD53-DC</v>
      </c>
      <c r="D5788" s="436">
        <f>VLOOKUP(C5788,'LICH THI'!C:AA,12,0)</f>
        <v>17</v>
      </c>
      <c r="E5788" s="436">
        <f>VLOOKUP(C5788,'LICH THI'!C:AA,13,0)</f>
        <v>17</v>
      </c>
      <c r="F5788" s="436">
        <f t="shared" si="1182"/>
        <v>17</v>
      </c>
      <c r="G5788" s="436">
        <f>VLOOKUP(C5788,'LICH THI'!C:AA,14,0)</f>
        <v>1</v>
      </c>
      <c r="H5788" s="436">
        <f t="shared" si="1173"/>
        <v>1</v>
      </c>
      <c r="I5788" s="436" t="str">
        <f t="shared" si="1174"/>
        <v>Nguyễn Thành Luân</v>
      </c>
      <c r="J5788" s="436"/>
      <c r="K5788" s="436">
        <f t="shared" si="1175"/>
        <v>1</v>
      </c>
      <c r="L5788" s="436" t="str">
        <f t="shared" si="1176"/>
        <v>DC3CD53-DC-1</v>
      </c>
      <c r="M5788" s="436">
        <f t="shared" si="1177"/>
        <v>2</v>
      </c>
      <c r="N5788" s="437">
        <f t="shared" si="1183"/>
        <v>8</v>
      </c>
      <c r="O5788" s="437"/>
      <c r="P5788" s="430" t="str">
        <f t="shared" si="1178"/>
        <v/>
      </c>
      <c r="U5788" s="177">
        <v>6</v>
      </c>
      <c r="V5788" s="177" t="s">
        <v>3102</v>
      </c>
      <c r="W5788" s="177" t="s">
        <v>2862</v>
      </c>
      <c r="X5788" s="177" t="s">
        <v>3608</v>
      </c>
      <c r="Y5788" s="177" t="s">
        <v>3609</v>
      </c>
      <c r="Z5788" s="177" t="s">
        <v>7552</v>
      </c>
      <c r="AA5788" s="525" t="s">
        <v>3610</v>
      </c>
      <c r="AB5788" s="399" t="str">
        <f t="shared" si="1179"/>
        <v>DC3CD53</v>
      </c>
      <c r="AC5788" s="399" t="str">
        <f t="shared" si="1180"/>
        <v>DC3CD53-DC</v>
      </c>
      <c r="AD5788" t="str">
        <f>Y5788&amp;"-"&amp;VLOOKUP(AC5788,'LICH THI'!C:AA,9,0)</f>
        <v>62DCCD3060-42483</v>
      </c>
      <c r="AE5788">
        <f t="shared" si="1181"/>
        <v>1</v>
      </c>
    </row>
    <row r="5789" spans="1:31" x14ac:dyDescent="0.25">
      <c r="A5789" s="436" t="str">
        <f t="shared" si="1171"/>
        <v>DC3CD53-DC-10</v>
      </c>
      <c r="B5789" s="436">
        <f>COUNTIF(AC$4:AC5789,AC5789)</f>
        <v>10</v>
      </c>
      <c r="C5789" s="436" t="str">
        <f t="shared" si="1172"/>
        <v>DC3CD53-DC</v>
      </c>
      <c r="D5789" s="436">
        <f>VLOOKUP(C5789,'LICH THI'!C:AA,12,0)</f>
        <v>17</v>
      </c>
      <c r="E5789" s="436">
        <f>VLOOKUP(C5789,'LICH THI'!C:AA,13,0)</f>
        <v>17</v>
      </c>
      <c r="F5789" s="436">
        <f t="shared" si="1182"/>
        <v>17</v>
      </c>
      <c r="G5789" s="436">
        <f>VLOOKUP(C5789,'LICH THI'!C:AA,14,0)</f>
        <v>1</v>
      </c>
      <c r="H5789" s="436">
        <f t="shared" si="1173"/>
        <v>1</v>
      </c>
      <c r="I5789" s="436" t="str">
        <f t="shared" si="1174"/>
        <v>Nguyễn Như Mạnh</v>
      </c>
      <c r="J5789" s="436"/>
      <c r="K5789" s="436">
        <f t="shared" si="1175"/>
        <v>1</v>
      </c>
      <c r="L5789" s="436" t="str">
        <f t="shared" si="1176"/>
        <v>DC3CD53-DC-1</v>
      </c>
      <c r="M5789" s="436">
        <f t="shared" si="1177"/>
        <v>2</v>
      </c>
      <c r="N5789" s="437">
        <f t="shared" si="1183"/>
        <v>9</v>
      </c>
      <c r="O5789" s="437"/>
      <c r="P5789" s="430" t="str">
        <f t="shared" si="1178"/>
        <v/>
      </c>
      <c r="U5789" s="177">
        <v>7</v>
      </c>
      <c r="V5789" s="177" t="s">
        <v>3102</v>
      </c>
      <c r="W5789" s="177" t="s">
        <v>2683</v>
      </c>
      <c r="X5789" s="177" t="s">
        <v>2930</v>
      </c>
      <c r="Y5789" s="177" t="s">
        <v>3133</v>
      </c>
      <c r="Z5789" s="177" t="s">
        <v>7552</v>
      </c>
      <c r="AA5789" s="525" t="s">
        <v>3134</v>
      </c>
      <c r="AB5789" s="399" t="str">
        <f t="shared" si="1179"/>
        <v>DC3CD53</v>
      </c>
      <c r="AC5789" s="399" t="str">
        <f t="shared" si="1180"/>
        <v>DC3CD53-DC</v>
      </c>
      <c r="AD5789" t="str">
        <f>Y5789&amp;"-"&amp;VLOOKUP(AC5789,'LICH THI'!C:AA,9,0)</f>
        <v>62DCCD2048-42483</v>
      </c>
      <c r="AE5789">
        <f t="shared" si="1181"/>
        <v>1</v>
      </c>
    </row>
    <row r="5790" spans="1:31" x14ac:dyDescent="0.25">
      <c r="A5790" s="436" t="str">
        <f t="shared" si="1171"/>
        <v>DC3CD53-DC-11</v>
      </c>
      <c r="B5790" s="436">
        <f>COUNTIF(AC$4:AC5790,AC5790)</f>
        <v>11</v>
      </c>
      <c r="C5790" s="436" t="str">
        <f t="shared" si="1172"/>
        <v>DC3CD53-DC</v>
      </c>
      <c r="D5790" s="436">
        <f>VLOOKUP(C5790,'LICH THI'!C:AA,12,0)</f>
        <v>17</v>
      </c>
      <c r="E5790" s="436">
        <f>VLOOKUP(C5790,'LICH THI'!C:AA,13,0)</f>
        <v>17</v>
      </c>
      <c r="F5790" s="436">
        <f t="shared" si="1182"/>
        <v>17</v>
      </c>
      <c r="G5790" s="436">
        <f>VLOOKUP(C5790,'LICH THI'!C:AA,14,0)</f>
        <v>1</v>
      </c>
      <c r="H5790" s="436">
        <f t="shared" si="1173"/>
        <v>1</v>
      </c>
      <c r="I5790" s="436" t="str">
        <f t="shared" si="1174"/>
        <v>Nguyễn Mạnh Ninh</v>
      </c>
      <c r="J5790" s="436"/>
      <c r="K5790" s="436">
        <f t="shared" si="1175"/>
        <v>1</v>
      </c>
      <c r="L5790" s="436" t="str">
        <f t="shared" si="1176"/>
        <v>DC3CD53-DC-1</v>
      </c>
      <c r="M5790" s="436">
        <f t="shared" si="1177"/>
        <v>2</v>
      </c>
      <c r="N5790" s="437">
        <f t="shared" si="1183"/>
        <v>10</v>
      </c>
      <c r="O5790" s="437"/>
      <c r="P5790" s="430" t="str">
        <f t="shared" si="1178"/>
        <v/>
      </c>
      <c r="U5790" s="177">
        <v>8</v>
      </c>
      <c r="V5790" s="177" t="s">
        <v>3102</v>
      </c>
      <c r="W5790" s="177" t="s">
        <v>2734</v>
      </c>
      <c r="X5790" s="177" t="s">
        <v>3629</v>
      </c>
      <c r="Y5790" s="177" t="s">
        <v>4111</v>
      </c>
      <c r="Z5790" s="177" t="s">
        <v>7552</v>
      </c>
      <c r="AA5790" s="525" t="s">
        <v>4112</v>
      </c>
      <c r="AB5790" s="399" t="str">
        <f t="shared" si="1179"/>
        <v>DC3CD53</v>
      </c>
      <c r="AC5790" s="399" t="str">
        <f t="shared" si="1180"/>
        <v>DC3CD53-DC</v>
      </c>
      <c r="AD5790" t="str">
        <f>Y5790&amp;"-"&amp;VLOOKUP(AC5790,'LICH THI'!C:AA,9,0)</f>
        <v>62DCCD2050-42483</v>
      </c>
      <c r="AE5790">
        <f t="shared" si="1181"/>
        <v>1</v>
      </c>
    </row>
    <row r="5791" spans="1:31" x14ac:dyDescent="0.25">
      <c r="A5791" s="436" t="str">
        <f t="shared" si="1171"/>
        <v>DC3CD53-DC-12</v>
      </c>
      <c r="B5791" s="436">
        <f>COUNTIF(AC$4:AC5791,AC5791)</f>
        <v>12</v>
      </c>
      <c r="C5791" s="436" t="str">
        <f t="shared" si="1172"/>
        <v>DC3CD53-DC</v>
      </c>
      <c r="D5791" s="436">
        <f>VLOOKUP(C5791,'LICH THI'!C:AA,12,0)</f>
        <v>17</v>
      </c>
      <c r="E5791" s="436">
        <f>VLOOKUP(C5791,'LICH THI'!C:AA,13,0)</f>
        <v>17</v>
      </c>
      <c r="F5791" s="436">
        <f t="shared" si="1182"/>
        <v>17</v>
      </c>
      <c r="G5791" s="436">
        <f>VLOOKUP(C5791,'LICH THI'!C:AA,14,0)</f>
        <v>1</v>
      </c>
      <c r="H5791" s="436">
        <f t="shared" si="1173"/>
        <v>1</v>
      </c>
      <c r="I5791" s="436" t="str">
        <f t="shared" si="1174"/>
        <v>Nguyễn Ngọc Sơn</v>
      </c>
      <c r="J5791" s="436"/>
      <c r="K5791" s="436">
        <f t="shared" si="1175"/>
        <v>1</v>
      </c>
      <c r="L5791" s="436" t="str">
        <f t="shared" si="1176"/>
        <v>DC3CD53-DC-1</v>
      </c>
      <c r="M5791" s="436">
        <f t="shared" si="1177"/>
        <v>2</v>
      </c>
      <c r="N5791" s="437">
        <f t="shared" si="1183"/>
        <v>11</v>
      </c>
      <c r="O5791" s="437"/>
      <c r="P5791" s="430" t="str">
        <f t="shared" si="1178"/>
        <v/>
      </c>
      <c r="U5791" s="177">
        <v>16</v>
      </c>
      <c r="V5791" s="177" t="s">
        <v>2603</v>
      </c>
      <c r="W5791" s="177" t="s">
        <v>2783</v>
      </c>
      <c r="X5791" s="177" t="s">
        <v>2688</v>
      </c>
      <c r="Y5791" s="177" t="s">
        <v>3672</v>
      </c>
      <c r="Z5791" s="177" t="s">
        <v>7552</v>
      </c>
      <c r="AA5791" s="525" t="s">
        <v>3673</v>
      </c>
      <c r="AB5791" s="399" t="str">
        <f t="shared" si="1179"/>
        <v>DC3CD53</v>
      </c>
      <c r="AC5791" s="399" t="str">
        <f t="shared" si="1180"/>
        <v>DC3CD53-DC</v>
      </c>
      <c r="AD5791" t="str">
        <f>Y5791&amp;"-"&amp;VLOOKUP(AC5791,'LICH THI'!C:AA,9,0)</f>
        <v>62DCCD3087-42483</v>
      </c>
      <c r="AE5791">
        <f t="shared" si="1181"/>
        <v>1</v>
      </c>
    </row>
    <row r="5792" spans="1:31" x14ac:dyDescent="0.25">
      <c r="A5792" s="436" t="str">
        <f t="shared" si="1171"/>
        <v>DC3CD53-DC-13</v>
      </c>
      <c r="B5792" s="436">
        <f>COUNTIF(AC$4:AC5792,AC5792)</f>
        <v>13</v>
      </c>
      <c r="C5792" s="436" t="str">
        <f t="shared" si="1172"/>
        <v>DC3CD53-DC</v>
      </c>
      <c r="D5792" s="436">
        <f>VLOOKUP(C5792,'LICH THI'!C:AA,12,0)</f>
        <v>17</v>
      </c>
      <c r="E5792" s="436">
        <f>VLOOKUP(C5792,'LICH THI'!C:AA,13,0)</f>
        <v>17</v>
      </c>
      <c r="F5792" s="436">
        <f t="shared" si="1182"/>
        <v>17</v>
      </c>
      <c r="G5792" s="436">
        <f>VLOOKUP(C5792,'LICH THI'!C:AA,14,0)</f>
        <v>1</v>
      </c>
      <c r="H5792" s="436">
        <f t="shared" si="1173"/>
        <v>1</v>
      </c>
      <c r="I5792" s="436" t="str">
        <f t="shared" si="1174"/>
        <v>Vũ Ngọc Sơn</v>
      </c>
      <c r="J5792" s="436"/>
      <c r="K5792" s="436">
        <f t="shared" si="1175"/>
        <v>1</v>
      </c>
      <c r="L5792" s="436" t="str">
        <f t="shared" si="1176"/>
        <v>DC3CD53-DC-1</v>
      </c>
      <c r="M5792" s="436">
        <f t="shared" si="1177"/>
        <v>2</v>
      </c>
      <c r="N5792" s="437">
        <f t="shared" si="1183"/>
        <v>12</v>
      </c>
      <c r="O5792" s="437"/>
      <c r="P5792" s="430" t="str">
        <f t="shared" si="1178"/>
        <v/>
      </c>
      <c r="U5792" s="177">
        <v>9</v>
      </c>
      <c r="V5792" s="177" t="s">
        <v>3102</v>
      </c>
      <c r="W5792" s="177" t="s">
        <v>4113</v>
      </c>
      <c r="X5792" s="177" t="s">
        <v>2688</v>
      </c>
      <c r="Y5792" s="177" t="s">
        <v>6654</v>
      </c>
      <c r="Z5792" s="177" t="s">
        <v>7552</v>
      </c>
      <c r="AA5792" s="525" t="s">
        <v>5255</v>
      </c>
      <c r="AB5792" s="399" t="str">
        <f t="shared" si="1179"/>
        <v>DC3CD53</v>
      </c>
      <c r="AC5792" s="399" t="str">
        <f t="shared" si="1180"/>
        <v>DC3CD53-DC</v>
      </c>
      <c r="AD5792" t="str">
        <f>Y5792&amp;"-"&amp;VLOOKUP(AC5792,'LICH THI'!C:AA,9,0)</f>
        <v>62DCCD3088-42483</v>
      </c>
      <c r="AE5792">
        <f t="shared" si="1181"/>
        <v>1</v>
      </c>
    </row>
    <row r="5793" spans="1:31" x14ac:dyDescent="0.25">
      <c r="A5793" s="436" t="str">
        <f t="shared" si="1171"/>
        <v>DC3CD53-DC-14</v>
      </c>
      <c r="B5793" s="436">
        <f>COUNTIF(AC$4:AC5793,AC5793)</f>
        <v>14</v>
      </c>
      <c r="C5793" s="436" t="str">
        <f t="shared" si="1172"/>
        <v>DC3CD53-DC</v>
      </c>
      <c r="D5793" s="436">
        <f>VLOOKUP(C5793,'LICH THI'!C:AA,12,0)</f>
        <v>17</v>
      </c>
      <c r="E5793" s="436">
        <f>VLOOKUP(C5793,'LICH THI'!C:AA,13,0)</f>
        <v>17</v>
      </c>
      <c r="F5793" s="436">
        <f t="shared" si="1182"/>
        <v>17</v>
      </c>
      <c r="G5793" s="436">
        <f>VLOOKUP(C5793,'LICH THI'!C:AA,14,0)</f>
        <v>1</v>
      </c>
      <c r="H5793" s="436">
        <f t="shared" si="1173"/>
        <v>1</v>
      </c>
      <c r="I5793" s="436" t="str">
        <f t="shared" si="1174"/>
        <v>Ngô Thị Thu Thảo</v>
      </c>
      <c r="J5793" s="436"/>
      <c r="K5793" s="436">
        <f t="shared" si="1175"/>
        <v>1</v>
      </c>
      <c r="L5793" s="436" t="str">
        <f t="shared" si="1176"/>
        <v>DC3CD53-DC-1</v>
      </c>
      <c r="M5793" s="436">
        <f t="shared" si="1177"/>
        <v>2</v>
      </c>
      <c r="N5793" s="437">
        <f t="shared" si="1183"/>
        <v>13</v>
      </c>
      <c r="O5793" s="437"/>
      <c r="P5793" s="430" t="str">
        <f t="shared" si="1178"/>
        <v/>
      </c>
      <c r="U5793" s="177">
        <v>10</v>
      </c>
      <c r="V5793" s="177" t="s">
        <v>3102</v>
      </c>
      <c r="W5793" s="177" t="s">
        <v>3613</v>
      </c>
      <c r="X5793" s="177" t="s">
        <v>2620</v>
      </c>
      <c r="Y5793" s="177" t="s">
        <v>3614</v>
      </c>
      <c r="Z5793" s="177" t="s">
        <v>7552</v>
      </c>
      <c r="AA5793" s="525" t="s">
        <v>3615</v>
      </c>
      <c r="AB5793" s="399" t="str">
        <f t="shared" si="1179"/>
        <v>DC3CD53</v>
      </c>
      <c r="AC5793" s="399" t="str">
        <f t="shared" si="1180"/>
        <v>DC3CD53-DC</v>
      </c>
      <c r="AD5793" t="str">
        <f>Y5793&amp;"-"&amp;VLOOKUP(AC5793,'LICH THI'!C:AA,9,0)</f>
        <v>62DCCD2067-42483</v>
      </c>
      <c r="AE5793">
        <f t="shared" si="1181"/>
        <v>1</v>
      </c>
    </row>
    <row r="5794" spans="1:31" x14ac:dyDescent="0.25">
      <c r="A5794" s="436" t="str">
        <f t="shared" si="1171"/>
        <v>DC3CD53-DC-15</v>
      </c>
      <c r="B5794" s="436">
        <f>COUNTIF(AC$4:AC5794,AC5794)</f>
        <v>15</v>
      </c>
      <c r="C5794" s="436" t="str">
        <f t="shared" si="1172"/>
        <v>DC3CD53-DC</v>
      </c>
      <c r="D5794" s="436">
        <f>VLOOKUP(C5794,'LICH THI'!C:AA,12,0)</f>
        <v>17</v>
      </c>
      <c r="E5794" s="436">
        <f>VLOOKUP(C5794,'LICH THI'!C:AA,13,0)</f>
        <v>17</v>
      </c>
      <c r="F5794" s="436">
        <f t="shared" si="1182"/>
        <v>17</v>
      </c>
      <c r="G5794" s="436">
        <f>VLOOKUP(C5794,'LICH THI'!C:AA,14,0)</f>
        <v>1</v>
      </c>
      <c r="H5794" s="436">
        <f t="shared" si="1173"/>
        <v>1</v>
      </c>
      <c r="I5794" s="436" t="str">
        <f t="shared" si="1174"/>
        <v>Nguyễn Anh Thuấn</v>
      </c>
      <c r="J5794" s="436"/>
      <c r="K5794" s="436">
        <f t="shared" si="1175"/>
        <v>1</v>
      </c>
      <c r="L5794" s="436" t="str">
        <f t="shared" si="1176"/>
        <v>DC3CD53-DC-1</v>
      </c>
      <c r="M5794" s="436">
        <f t="shared" si="1177"/>
        <v>2</v>
      </c>
      <c r="N5794" s="437">
        <f t="shared" si="1183"/>
        <v>14</v>
      </c>
      <c r="O5794" s="437"/>
      <c r="P5794" s="430" t="str">
        <f t="shared" si="1178"/>
        <v/>
      </c>
      <c r="U5794" s="177">
        <v>17</v>
      </c>
      <c r="V5794" s="177" t="s">
        <v>2603</v>
      </c>
      <c r="W5794" s="177" t="s">
        <v>2995</v>
      </c>
      <c r="X5794" s="177" t="s">
        <v>3620</v>
      </c>
      <c r="Y5794" s="177" t="s">
        <v>3621</v>
      </c>
      <c r="Z5794" s="177" t="s">
        <v>7552</v>
      </c>
      <c r="AA5794" s="525" t="s">
        <v>3622</v>
      </c>
      <c r="AB5794" s="399" t="str">
        <f t="shared" si="1179"/>
        <v>DC3CD53</v>
      </c>
      <c r="AC5794" s="399" t="str">
        <f t="shared" si="1180"/>
        <v>DC3CD53-DC</v>
      </c>
      <c r="AD5794" t="str">
        <f>Y5794&amp;"-"&amp;VLOOKUP(AC5794,'LICH THI'!C:AA,9,0)</f>
        <v>62DCCD3105-42483</v>
      </c>
      <c r="AE5794">
        <f t="shared" si="1181"/>
        <v>1</v>
      </c>
    </row>
    <row r="5795" spans="1:31" x14ac:dyDescent="0.25">
      <c r="A5795" s="436" t="str">
        <f t="shared" si="1171"/>
        <v>DC3CD53-DC-16</v>
      </c>
      <c r="B5795" s="436">
        <f>COUNTIF(AC$4:AC5795,AC5795)</f>
        <v>16</v>
      </c>
      <c r="C5795" s="436" t="str">
        <f t="shared" si="1172"/>
        <v>DC3CD53-DC</v>
      </c>
      <c r="D5795" s="436">
        <f>VLOOKUP(C5795,'LICH THI'!C:AA,12,0)</f>
        <v>17</v>
      </c>
      <c r="E5795" s="436">
        <f>VLOOKUP(C5795,'LICH THI'!C:AA,13,0)</f>
        <v>17</v>
      </c>
      <c r="F5795" s="436">
        <f t="shared" si="1182"/>
        <v>17</v>
      </c>
      <c r="G5795" s="436">
        <f>VLOOKUP(C5795,'LICH THI'!C:AA,14,0)</f>
        <v>1</v>
      </c>
      <c r="H5795" s="436">
        <f t="shared" si="1173"/>
        <v>1</v>
      </c>
      <c r="I5795" s="436" t="str">
        <f t="shared" si="1174"/>
        <v>Nguyễn Duy Thủy</v>
      </c>
      <c r="J5795" s="436"/>
      <c r="K5795" s="436">
        <f t="shared" si="1175"/>
        <v>1</v>
      </c>
      <c r="L5795" s="436" t="str">
        <f t="shared" si="1176"/>
        <v>DC3CD53-DC-1</v>
      </c>
      <c r="M5795" s="436">
        <f t="shared" si="1177"/>
        <v>2</v>
      </c>
      <c r="N5795" s="437">
        <f t="shared" si="1183"/>
        <v>15</v>
      </c>
      <c r="O5795" s="437"/>
      <c r="P5795" s="430" t="str">
        <f t="shared" si="1178"/>
        <v/>
      </c>
      <c r="U5795" s="177">
        <v>11</v>
      </c>
      <c r="V5795" s="177" t="s">
        <v>3102</v>
      </c>
      <c r="W5795" s="177" t="s">
        <v>2969</v>
      </c>
      <c r="X5795" s="177" t="s">
        <v>2627</v>
      </c>
      <c r="Y5795" s="177" t="s">
        <v>7553</v>
      </c>
      <c r="Z5795" s="177" t="s">
        <v>7552</v>
      </c>
      <c r="AA5795" s="525" t="s">
        <v>7554</v>
      </c>
      <c r="AB5795" s="399" t="str">
        <f t="shared" si="1179"/>
        <v>DC3CD53</v>
      </c>
      <c r="AC5795" s="399" t="str">
        <f t="shared" si="1180"/>
        <v>DC3CD53-DC</v>
      </c>
      <c r="AD5795" t="str">
        <f>Y5795&amp;"-"&amp;VLOOKUP(AC5795,'LICH THI'!C:AA,9,0)</f>
        <v>62DCCD3106-42483</v>
      </c>
      <c r="AE5795">
        <f t="shared" si="1181"/>
        <v>1</v>
      </c>
    </row>
    <row r="5796" spans="1:31" x14ac:dyDescent="0.25">
      <c r="A5796" s="436" t="str">
        <f t="shared" si="1171"/>
        <v>DC3CD53-DC-17</v>
      </c>
      <c r="B5796" s="436">
        <f>COUNTIF(AC$4:AC5796,AC5796)</f>
        <v>17</v>
      </c>
      <c r="C5796" s="436" t="str">
        <f t="shared" si="1172"/>
        <v>DC3CD53-DC</v>
      </c>
      <c r="D5796" s="436">
        <f>VLOOKUP(C5796,'LICH THI'!C:AA,12,0)</f>
        <v>17</v>
      </c>
      <c r="E5796" s="436">
        <f>VLOOKUP(C5796,'LICH THI'!C:AA,13,0)</f>
        <v>17</v>
      </c>
      <c r="F5796" s="436">
        <f t="shared" si="1182"/>
        <v>17</v>
      </c>
      <c r="G5796" s="436">
        <f>VLOOKUP(C5796,'LICH THI'!C:AA,14,0)</f>
        <v>1</v>
      </c>
      <c r="H5796" s="436">
        <f t="shared" si="1173"/>
        <v>1</v>
      </c>
      <c r="I5796" s="436" t="str">
        <f t="shared" si="1174"/>
        <v>Nguyễn Kim Trung</v>
      </c>
      <c r="J5796" s="436"/>
      <c r="K5796" s="436">
        <f t="shared" si="1175"/>
        <v>1</v>
      </c>
      <c r="L5796" s="436" t="str">
        <f t="shared" si="1176"/>
        <v>DC3CD53-DC-1</v>
      </c>
      <c r="M5796" s="436">
        <f t="shared" si="1177"/>
        <v>2</v>
      </c>
      <c r="N5796" s="437">
        <f t="shared" si="1183"/>
        <v>16</v>
      </c>
      <c r="O5796" s="437"/>
      <c r="P5796" s="430" t="str">
        <f t="shared" si="1178"/>
        <v/>
      </c>
      <c r="U5796" s="177">
        <v>12</v>
      </c>
      <c r="V5796" s="177" t="s">
        <v>3102</v>
      </c>
      <c r="W5796" s="177" t="s">
        <v>3159</v>
      </c>
      <c r="X5796" s="177" t="s">
        <v>3160</v>
      </c>
      <c r="Y5796" s="177" t="s">
        <v>3161</v>
      </c>
      <c r="Z5796" s="177" t="s">
        <v>7552</v>
      </c>
      <c r="AA5796" s="525" t="s">
        <v>3162</v>
      </c>
      <c r="AB5796" s="399" t="str">
        <f t="shared" si="1179"/>
        <v>DC3CD53</v>
      </c>
      <c r="AC5796" s="399" t="str">
        <f t="shared" si="1180"/>
        <v>DC3CD53-DC</v>
      </c>
      <c r="AD5796" t="str">
        <f>Y5796&amp;"-"&amp;VLOOKUP(AC5796,'LICH THI'!C:AA,9,0)</f>
        <v>62DCCD3119-42483</v>
      </c>
      <c r="AE5796">
        <f t="shared" si="1181"/>
        <v>1</v>
      </c>
    </row>
    <row r="5797" spans="1:31" x14ac:dyDescent="0.25">
      <c r="A5797" s="436" t="str">
        <f t="shared" si="1171"/>
        <v>DC3CT55-DC-1</v>
      </c>
      <c r="B5797" s="436">
        <f>COUNTIF(AC$4:AC5797,AC5797)</f>
        <v>1</v>
      </c>
      <c r="C5797" s="436" t="str">
        <f t="shared" si="1172"/>
        <v>DC3CT55-DC</v>
      </c>
      <c r="D5797" s="436">
        <f>VLOOKUP(C5797,'LICH THI'!C:AA,12,0)</f>
        <v>29</v>
      </c>
      <c r="E5797" s="436">
        <f>VLOOKUP(C5797,'LICH THI'!C:AA,13,0)</f>
        <v>29</v>
      </c>
      <c r="F5797" s="436">
        <f t="shared" si="1182"/>
        <v>29</v>
      </c>
      <c r="G5797" s="436">
        <f>VLOOKUP(C5797,'LICH THI'!C:AA,14,0)</f>
        <v>1</v>
      </c>
      <c r="H5797" s="436">
        <f t="shared" si="1173"/>
        <v>1</v>
      </c>
      <c r="I5797" s="436" t="str">
        <f t="shared" si="1174"/>
        <v>Đào Công Hoàng Anh</v>
      </c>
      <c r="J5797" s="436"/>
      <c r="K5797" s="436">
        <f t="shared" si="1175"/>
        <v>1</v>
      </c>
      <c r="L5797" s="436" t="str">
        <f t="shared" si="1176"/>
        <v>DC3CT55-DC-1</v>
      </c>
      <c r="M5797" s="436">
        <f t="shared" si="1177"/>
        <v>26</v>
      </c>
      <c r="N5797" s="437">
        <f t="shared" si="1183"/>
        <v>5</v>
      </c>
      <c r="O5797" s="437"/>
      <c r="P5797" s="430" t="str">
        <f t="shared" si="1178"/>
        <v/>
      </c>
      <c r="U5797" s="177">
        <v>20</v>
      </c>
      <c r="V5797" s="177" t="s">
        <v>2603</v>
      </c>
      <c r="W5797" s="177" t="s">
        <v>7154</v>
      </c>
      <c r="X5797" s="177" t="s">
        <v>2611</v>
      </c>
      <c r="Y5797" s="177" t="s">
        <v>7155</v>
      </c>
      <c r="Z5797" s="177" t="s">
        <v>7146</v>
      </c>
      <c r="AA5797" s="525" t="s">
        <v>6828</v>
      </c>
      <c r="AB5797" s="399" t="str">
        <f t="shared" si="1179"/>
        <v>DC3CT55</v>
      </c>
      <c r="AC5797" s="399" t="str">
        <f t="shared" si="1180"/>
        <v>DC3CT55-DC</v>
      </c>
      <c r="AD5797" t="str">
        <f>Y5797&amp;"-"&amp;VLOOKUP(AC5797,'LICH THI'!C:AA,9,0)</f>
        <v>62DCCD3002-42473</v>
      </c>
      <c r="AE5797">
        <f t="shared" si="1181"/>
        <v>1</v>
      </c>
    </row>
    <row r="5798" spans="1:31" x14ac:dyDescent="0.25">
      <c r="A5798" s="436" t="str">
        <f t="shared" si="1171"/>
        <v>DC3CT55-DC-2</v>
      </c>
      <c r="B5798" s="436">
        <f>COUNTIF(AC$4:AC5798,AC5798)</f>
        <v>2</v>
      </c>
      <c r="C5798" s="436" t="str">
        <f t="shared" si="1172"/>
        <v>DC3CT55-DC</v>
      </c>
      <c r="D5798" s="436">
        <f>VLOOKUP(C5798,'LICH THI'!C:AA,12,0)</f>
        <v>29</v>
      </c>
      <c r="E5798" s="436">
        <f>VLOOKUP(C5798,'LICH THI'!C:AA,13,0)</f>
        <v>29</v>
      </c>
      <c r="F5798" s="436">
        <f t="shared" si="1182"/>
        <v>29</v>
      </c>
      <c r="G5798" s="436">
        <f>VLOOKUP(C5798,'LICH THI'!C:AA,14,0)</f>
        <v>1</v>
      </c>
      <c r="H5798" s="436">
        <f t="shared" si="1173"/>
        <v>1</v>
      </c>
      <c r="I5798" s="436" t="str">
        <f t="shared" si="1174"/>
        <v>Hoàng Thuận Anh</v>
      </c>
      <c r="J5798" s="436"/>
      <c r="K5798" s="436">
        <f t="shared" si="1175"/>
        <v>1</v>
      </c>
      <c r="L5798" s="436" t="str">
        <f t="shared" si="1176"/>
        <v>DC3CT55-DC-1</v>
      </c>
      <c r="M5798" s="436">
        <f t="shared" si="1177"/>
        <v>26</v>
      </c>
      <c r="N5798" s="437">
        <f t="shared" si="1183"/>
        <v>6</v>
      </c>
      <c r="O5798" s="437"/>
      <c r="P5798" s="430" t="str">
        <f t="shared" si="1178"/>
        <v/>
      </c>
      <c r="U5798" s="177">
        <v>1</v>
      </c>
      <c r="V5798" s="177" t="s">
        <v>3102</v>
      </c>
      <c r="W5798" s="177" t="s">
        <v>6483</v>
      </c>
      <c r="X5798" s="177" t="s">
        <v>2611</v>
      </c>
      <c r="Y5798" s="177" t="s">
        <v>6484</v>
      </c>
      <c r="Z5798" s="177" t="s">
        <v>7146</v>
      </c>
      <c r="AA5798" s="525" t="s">
        <v>3208</v>
      </c>
      <c r="AB5798" s="399" t="str">
        <f t="shared" si="1179"/>
        <v>DC3CT55</v>
      </c>
      <c r="AC5798" s="399" t="str">
        <f t="shared" si="1180"/>
        <v>DC3CT55-DC</v>
      </c>
      <c r="AD5798" t="str">
        <f>Y5798&amp;"-"&amp;VLOOKUP(AC5798,'LICH THI'!C:AA,9,0)</f>
        <v>62DCCD3004-42473</v>
      </c>
      <c r="AE5798">
        <f t="shared" si="1181"/>
        <v>1</v>
      </c>
    </row>
    <row r="5799" spans="1:31" x14ac:dyDescent="0.25">
      <c r="A5799" s="436" t="str">
        <f t="shared" si="1171"/>
        <v>DC3CT55-DC-3</v>
      </c>
      <c r="B5799" s="436">
        <f>COUNTIF(AC$4:AC5799,AC5799)</f>
        <v>3</v>
      </c>
      <c r="C5799" s="436" t="str">
        <f t="shared" si="1172"/>
        <v>DC3CT55-DC</v>
      </c>
      <c r="D5799" s="436">
        <f>VLOOKUP(C5799,'LICH THI'!C:AA,12,0)</f>
        <v>29</v>
      </c>
      <c r="E5799" s="436">
        <f>VLOOKUP(C5799,'LICH THI'!C:AA,13,0)</f>
        <v>29</v>
      </c>
      <c r="F5799" s="436">
        <f t="shared" si="1182"/>
        <v>29</v>
      </c>
      <c r="G5799" s="436">
        <f>VLOOKUP(C5799,'LICH THI'!C:AA,14,0)</f>
        <v>1</v>
      </c>
      <c r="H5799" s="436">
        <f t="shared" si="1173"/>
        <v>1</v>
      </c>
      <c r="I5799" s="436" t="str">
        <f t="shared" si="1174"/>
        <v>Nguyễn Xuân Anh</v>
      </c>
      <c r="J5799" s="436"/>
      <c r="K5799" s="436">
        <f t="shared" si="1175"/>
        <v>1</v>
      </c>
      <c r="L5799" s="436" t="str">
        <f t="shared" si="1176"/>
        <v>DC3CT55-DC-1</v>
      </c>
      <c r="M5799" s="436">
        <f t="shared" si="1177"/>
        <v>26</v>
      </c>
      <c r="N5799" s="437">
        <f t="shared" si="1183"/>
        <v>7</v>
      </c>
      <c r="O5799" s="437"/>
      <c r="P5799" s="430" t="str">
        <f t="shared" si="1178"/>
        <v/>
      </c>
      <c r="U5799" s="177">
        <v>2</v>
      </c>
      <c r="V5799" s="177" t="s">
        <v>3102</v>
      </c>
      <c r="W5799" s="177" t="s">
        <v>3590</v>
      </c>
      <c r="X5799" s="177" t="s">
        <v>2611</v>
      </c>
      <c r="Y5799" s="177" t="s">
        <v>4108</v>
      </c>
      <c r="Z5799" s="177" t="s">
        <v>7146</v>
      </c>
      <c r="AA5799" s="525" t="s">
        <v>4110</v>
      </c>
      <c r="AB5799" s="399" t="str">
        <f t="shared" si="1179"/>
        <v>DC3CT55</v>
      </c>
      <c r="AC5799" s="399" t="str">
        <f t="shared" si="1180"/>
        <v>DC3CT55-DC</v>
      </c>
      <c r="AD5799" t="str">
        <f>Y5799&amp;"-"&amp;VLOOKUP(AC5799,'LICH THI'!C:AA,9,0)</f>
        <v>62DCCD3005-42473</v>
      </c>
      <c r="AE5799">
        <f t="shared" si="1181"/>
        <v>1</v>
      </c>
    </row>
    <row r="5800" spans="1:31" x14ac:dyDescent="0.25">
      <c r="A5800" s="436" t="str">
        <f t="shared" si="1171"/>
        <v>DC3CT55-DC-4</v>
      </c>
      <c r="B5800" s="436">
        <f>COUNTIF(AC$4:AC5800,AC5800)</f>
        <v>4</v>
      </c>
      <c r="C5800" s="436" t="str">
        <f t="shared" si="1172"/>
        <v>DC3CT55-DC</v>
      </c>
      <c r="D5800" s="436">
        <f>VLOOKUP(C5800,'LICH THI'!C:AA,12,0)</f>
        <v>29</v>
      </c>
      <c r="E5800" s="436">
        <f>VLOOKUP(C5800,'LICH THI'!C:AA,13,0)</f>
        <v>29</v>
      </c>
      <c r="F5800" s="436">
        <f t="shared" si="1182"/>
        <v>29</v>
      </c>
      <c r="G5800" s="436">
        <f>VLOOKUP(C5800,'LICH THI'!C:AA,14,0)</f>
        <v>1</v>
      </c>
      <c r="H5800" s="436">
        <f t="shared" si="1173"/>
        <v>1</v>
      </c>
      <c r="I5800" s="436" t="str">
        <f t="shared" si="1174"/>
        <v>Lê Văn Bình</v>
      </c>
      <c r="J5800" s="436"/>
      <c r="K5800" s="436">
        <f t="shared" si="1175"/>
        <v>1</v>
      </c>
      <c r="L5800" s="436" t="str">
        <f t="shared" si="1176"/>
        <v>DC3CT55-DC-1</v>
      </c>
      <c r="M5800" s="436">
        <f t="shared" si="1177"/>
        <v>26</v>
      </c>
      <c r="N5800" s="437">
        <f t="shared" si="1183"/>
        <v>8</v>
      </c>
      <c r="O5800" s="437"/>
      <c r="P5800" s="430" t="str">
        <f t="shared" si="1178"/>
        <v/>
      </c>
      <c r="U5800" s="177">
        <v>21</v>
      </c>
      <c r="V5800" s="177" t="s">
        <v>2603</v>
      </c>
      <c r="W5800" s="177" t="s">
        <v>2604</v>
      </c>
      <c r="X5800" s="177" t="s">
        <v>2605</v>
      </c>
      <c r="Y5800" s="177" t="s">
        <v>2606</v>
      </c>
      <c r="Z5800" s="177" t="s">
        <v>7146</v>
      </c>
      <c r="AA5800" s="525" t="s">
        <v>2608</v>
      </c>
      <c r="AB5800" s="399" t="str">
        <f t="shared" si="1179"/>
        <v>DC3CT55</v>
      </c>
      <c r="AC5800" s="399" t="str">
        <f t="shared" si="1180"/>
        <v>DC3CT55-DC</v>
      </c>
      <c r="AD5800" t="str">
        <f>Y5800&amp;"-"&amp;VLOOKUP(AC5800,'LICH THI'!C:AA,9,0)</f>
        <v>62DCCD3006-42473</v>
      </c>
      <c r="AE5800">
        <f t="shared" si="1181"/>
        <v>1</v>
      </c>
    </row>
    <row r="5801" spans="1:31" x14ac:dyDescent="0.25">
      <c r="A5801" s="436" t="str">
        <f t="shared" si="1171"/>
        <v>DC3CT55-DC-5</v>
      </c>
      <c r="B5801" s="436">
        <f>COUNTIF(AC$4:AC5801,AC5801)</f>
        <v>5</v>
      </c>
      <c r="C5801" s="436" t="str">
        <f t="shared" si="1172"/>
        <v>DC3CT55-DC</v>
      </c>
      <c r="D5801" s="436">
        <f>VLOOKUP(C5801,'LICH THI'!C:AA,12,0)</f>
        <v>29</v>
      </c>
      <c r="E5801" s="436">
        <f>VLOOKUP(C5801,'LICH THI'!C:AA,13,0)</f>
        <v>29</v>
      </c>
      <c r="F5801" s="436">
        <f t="shared" si="1182"/>
        <v>29</v>
      </c>
      <c r="G5801" s="436">
        <f>VLOOKUP(C5801,'LICH THI'!C:AA,14,0)</f>
        <v>1</v>
      </c>
      <c r="H5801" s="436">
        <f t="shared" si="1173"/>
        <v>1</v>
      </c>
      <c r="I5801" s="436" t="str">
        <f t="shared" si="1174"/>
        <v>Nguyễn Công Cường</v>
      </c>
      <c r="J5801" s="436"/>
      <c r="K5801" s="436">
        <f t="shared" si="1175"/>
        <v>1</v>
      </c>
      <c r="L5801" s="436" t="str">
        <f t="shared" si="1176"/>
        <v>DC3CT55-DC-1</v>
      </c>
      <c r="M5801" s="436">
        <f t="shared" si="1177"/>
        <v>26</v>
      </c>
      <c r="N5801" s="437">
        <f t="shared" si="1183"/>
        <v>9</v>
      </c>
      <c r="O5801" s="437"/>
      <c r="P5801" s="430" t="str">
        <f t="shared" si="1178"/>
        <v/>
      </c>
      <c r="U5801" s="177">
        <v>3</v>
      </c>
      <c r="V5801" s="177" t="s">
        <v>3102</v>
      </c>
      <c r="W5801" s="177" t="s">
        <v>2720</v>
      </c>
      <c r="X5801" s="177" t="s">
        <v>2735</v>
      </c>
      <c r="Y5801" s="177" t="s">
        <v>3108</v>
      </c>
      <c r="Z5801" s="177" t="s">
        <v>7146</v>
      </c>
      <c r="AA5801" s="525" t="s">
        <v>3109</v>
      </c>
      <c r="AB5801" s="399" t="str">
        <f t="shared" si="1179"/>
        <v>DC3CT55</v>
      </c>
      <c r="AC5801" s="399" t="str">
        <f t="shared" si="1180"/>
        <v>DC3CT55-DC</v>
      </c>
      <c r="AD5801" t="str">
        <f>Y5801&amp;"-"&amp;VLOOKUP(AC5801,'LICH THI'!C:AA,9,0)</f>
        <v>62DCCD3013-42473</v>
      </c>
      <c r="AE5801">
        <f t="shared" si="1181"/>
        <v>1</v>
      </c>
    </row>
    <row r="5802" spans="1:31" x14ac:dyDescent="0.25">
      <c r="A5802" s="436" t="str">
        <f t="shared" si="1171"/>
        <v>DC3CT55-DC-6</v>
      </c>
      <c r="B5802" s="436">
        <f>COUNTIF(AC$4:AC5802,AC5802)</f>
        <v>6</v>
      </c>
      <c r="C5802" s="436" t="str">
        <f t="shared" si="1172"/>
        <v>DC3CT55-DC</v>
      </c>
      <c r="D5802" s="436">
        <f>VLOOKUP(C5802,'LICH THI'!C:AA,12,0)</f>
        <v>29</v>
      </c>
      <c r="E5802" s="436">
        <f>VLOOKUP(C5802,'LICH THI'!C:AA,13,0)</f>
        <v>29</v>
      </c>
      <c r="F5802" s="436">
        <f t="shared" si="1182"/>
        <v>29</v>
      </c>
      <c r="G5802" s="436">
        <f>VLOOKUP(C5802,'LICH THI'!C:AA,14,0)</f>
        <v>1</v>
      </c>
      <c r="H5802" s="436">
        <f t="shared" si="1173"/>
        <v>1</v>
      </c>
      <c r="I5802" s="436" t="str">
        <f t="shared" si="1174"/>
        <v>Nguyễn Tài Cường</v>
      </c>
      <c r="J5802" s="436"/>
      <c r="K5802" s="436">
        <f t="shared" si="1175"/>
        <v>1</v>
      </c>
      <c r="L5802" s="436" t="str">
        <f t="shared" si="1176"/>
        <v>DC3CT55-DC-1</v>
      </c>
      <c r="M5802" s="436">
        <f t="shared" si="1177"/>
        <v>26</v>
      </c>
      <c r="N5802" s="437">
        <f t="shared" si="1183"/>
        <v>10</v>
      </c>
      <c r="O5802" s="437"/>
      <c r="P5802" s="430" t="str">
        <f t="shared" si="1178"/>
        <v/>
      </c>
      <c r="U5802" s="177">
        <v>25</v>
      </c>
      <c r="V5802" s="177" t="s">
        <v>3229</v>
      </c>
      <c r="W5802" s="177" t="s">
        <v>5094</v>
      </c>
      <c r="X5802" s="177" t="s">
        <v>2735</v>
      </c>
      <c r="Y5802" s="177" t="s">
        <v>5400</v>
      </c>
      <c r="Z5802" s="177" t="s">
        <v>7146</v>
      </c>
      <c r="AA5802" s="525" t="s">
        <v>3403</v>
      </c>
      <c r="AB5802" s="399" t="str">
        <f t="shared" si="1179"/>
        <v>DC3CT55</v>
      </c>
      <c r="AC5802" s="399" t="str">
        <f t="shared" si="1180"/>
        <v>DC3CT55-DC</v>
      </c>
      <c r="AD5802" t="str">
        <f>Y5802&amp;"-"&amp;VLOOKUP(AC5802,'LICH THI'!C:AA,9,0)</f>
        <v>63DCDB3005-42473</v>
      </c>
      <c r="AE5802">
        <f t="shared" si="1181"/>
        <v>1</v>
      </c>
    </row>
    <row r="5803" spans="1:31" x14ac:dyDescent="0.25">
      <c r="A5803" s="436" t="str">
        <f t="shared" si="1171"/>
        <v>DC3CT55-DC-7</v>
      </c>
      <c r="B5803" s="436">
        <f>COUNTIF(AC$4:AC5803,AC5803)</f>
        <v>7</v>
      </c>
      <c r="C5803" s="436" t="str">
        <f t="shared" si="1172"/>
        <v>DC3CT55-DC</v>
      </c>
      <c r="D5803" s="436">
        <f>VLOOKUP(C5803,'LICH THI'!C:AA,12,0)</f>
        <v>29</v>
      </c>
      <c r="E5803" s="436">
        <f>VLOOKUP(C5803,'LICH THI'!C:AA,13,0)</f>
        <v>29</v>
      </c>
      <c r="F5803" s="436">
        <f t="shared" si="1182"/>
        <v>29</v>
      </c>
      <c r="G5803" s="436">
        <f>VLOOKUP(C5803,'LICH THI'!C:AA,14,0)</f>
        <v>1</v>
      </c>
      <c r="H5803" s="436">
        <f t="shared" si="1173"/>
        <v>1</v>
      </c>
      <c r="I5803" s="436" t="str">
        <f t="shared" si="1174"/>
        <v>Trần Siêu Cường</v>
      </c>
      <c r="J5803" s="436"/>
      <c r="K5803" s="436">
        <f t="shared" si="1175"/>
        <v>1</v>
      </c>
      <c r="L5803" s="436" t="str">
        <f t="shared" si="1176"/>
        <v>DC3CT55-DC-1</v>
      </c>
      <c r="M5803" s="436">
        <f t="shared" si="1177"/>
        <v>26</v>
      </c>
      <c r="N5803" s="437">
        <f t="shared" si="1183"/>
        <v>11</v>
      </c>
      <c r="O5803" s="437"/>
      <c r="P5803" s="430" t="str">
        <f t="shared" si="1178"/>
        <v/>
      </c>
      <c r="U5803" s="177">
        <v>4</v>
      </c>
      <c r="V5803" s="177" t="s">
        <v>3102</v>
      </c>
      <c r="W5803" s="177" t="s">
        <v>3110</v>
      </c>
      <c r="X5803" s="177" t="s">
        <v>2735</v>
      </c>
      <c r="Y5803" s="177" t="s">
        <v>3111</v>
      </c>
      <c r="Z5803" s="177" t="s">
        <v>7146</v>
      </c>
      <c r="AA5803" s="525" t="s">
        <v>3112</v>
      </c>
      <c r="AB5803" s="399" t="str">
        <f t="shared" si="1179"/>
        <v>DC3CT55</v>
      </c>
      <c r="AC5803" s="399" t="str">
        <f t="shared" si="1180"/>
        <v>DC3CT55-DC</v>
      </c>
      <c r="AD5803" t="str">
        <f>Y5803&amp;"-"&amp;VLOOKUP(AC5803,'LICH THI'!C:AA,9,0)</f>
        <v>62DCCD3015-42473</v>
      </c>
      <c r="AE5803">
        <f t="shared" si="1181"/>
        <v>1</v>
      </c>
    </row>
    <row r="5804" spans="1:31" x14ac:dyDescent="0.25">
      <c r="A5804" s="436" t="str">
        <f t="shared" si="1171"/>
        <v>DC3CT55-DC-8</v>
      </c>
      <c r="B5804" s="436">
        <f>COUNTIF(AC$4:AC5804,AC5804)</f>
        <v>8</v>
      </c>
      <c r="C5804" s="436" t="str">
        <f t="shared" si="1172"/>
        <v>DC3CT55-DC</v>
      </c>
      <c r="D5804" s="436">
        <f>VLOOKUP(C5804,'LICH THI'!C:AA,12,0)</f>
        <v>29</v>
      </c>
      <c r="E5804" s="436">
        <f>VLOOKUP(C5804,'LICH THI'!C:AA,13,0)</f>
        <v>29</v>
      </c>
      <c r="F5804" s="436">
        <f t="shared" si="1182"/>
        <v>29</v>
      </c>
      <c r="G5804" s="436">
        <f>VLOOKUP(C5804,'LICH THI'!C:AA,14,0)</f>
        <v>1</v>
      </c>
      <c r="H5804" s="436">
        <f t="shared" si="1173"/>
        <v>1</v>
      </c>
      <c r="I5804" s="436" t="str">
        <f t="shared" si="1174"/>
        <v>Đỗ Hữu Đạo</v>
      </c>
      <c r="J5804" s="436"/>
      <c r="K5804" s="436">
        <f t="shared" si="1175"/>
        <v>1</v>
      </c>
      <c r="L5804" s="436" t="str">
        <f t="shared" si="1176"/>
        <v>DC3CT55-DC-1</v>
      </c>
      <c r="M5804" s="436">
        <f t="shared" si="1177"/>
        <v>26</v>
      </c>
      <c r="N5804" s="437">
        <f t="shared" si="1183"/>
        <v>12</v>
      </c>
      <c r="O5804" s="437"/>
      <c r="P5804" s="430" t="str">
        <f t="shared" si="1178"/>
        <v/>
      </c>
      <c r="U5804" s="177">
        <v>5</v>
      </c>
      <c r="V5804" s="177" t="s">
        <v>3102</v>
      </c>
      <c r="W5804" s="177" t="s">
        <v>3115</v>
      </c>
      <c r="X5804" s="177" t="s">
        <v>2904</v>
      </c>
      <c r="Y5804" s="177" t="s">
        <v>3116</v>
      </c>
      <c r="Z5804" s="177" t="s">
        <v>7146</v>
      </c>
      <c r="AA5804" s="525" t="s">
        <v>3117</v>
      </c>
      <c r="AB5804" s="399" t="str">
        <f t="shared" si="1179"/>
        <v>DC3CT55</v>
      </c>
      <c r="AC5804" s="399" t="str">
        <f t="shared" si="1180"/>
        <v>DC3CT55-DC</v>
      </c>
      <c r="AD5804" t="str">
        <f>Y5804&amp;"-"&amp;VLOOKUP(AC5804,'LICH THI'!C:AA,9,0)</f>
        <v>62DCCD3022-42473</v>
      </c>
      <c r="AE5804">
        <f t="shared" si="1181"/>
        <v>1</v>
      </c>
    </row>
    <row r="5805" spans="1:31" x14ac:dyDescent="0.25">
      <c r="A5805" s="436" t="str">
        <f t="shared" si="1171"/>
        <v>DC3CT55-DC-9</v>
      </c>
      <c r="B5805" s="436">
        <f>COUNTIF(AC$4:AC5805,AC5805)</f>
        <v>9</v>
      </c>
      <c r="C5805" s="436" t="str">
        <f t="shared" si="1172"/>
        <v>DC3CT55-DC</v>
      </c>
      <c r="D5805" s="436">
        <f>VLOOKUP(C5805,'LICH THI'!C:AA,12,0)</f>
        <v>29</v>
      </c>
      <c r="E5805" s="436">
        <f>VLOOKUP(C5805,'LICH THI'!C:AA,13,0)</f>
        <v>29</v>
      </c>
      <c r="F5805" s="436">
        <f t="shared" si="1182"/>
        <v>29</v>
      </c>
      <c r="G5805" s="436">
        <f>VLOOKUP(C5805,'LICH THI'!C:AA,14,0)</f>
        <v>1</v>
      </c>
      <c r="H5805" s="436">
        <f t="shared" si="1173"/>
        <v>1</v>
      </c>
      <c r="I5805" s="436" t="str">
        <f t="shared" si="1174"/>
        <v>Lưu Văn Đoàn</v>
      </c>
      <c r="J5805" s="436"/>
      <c r="K5805" s="436">
        <f t="shared" si="1175"/>
        <v>1</v>
      </c>
      <c r="L5805" s="436" t="str">
        <f t="shared" si="1176"/>
        <v>DC3CT55-DC-1</v>
      </c>
      <c r="M5805" s="436">
        <f t="shared" si="1177"/>
        <v>26</v>
      </c>
      <c r="N5805" s="437">
        <f t="shared" si="1183"/>
        <v>13</v>
      </c>
      <c r="O5805" s="437"/>
      <c r="P5805" s="430" t="str">
        <f t="shared" si="1178"/>
        <v/>
      </c>
      <c r="U5805" s="177">
        <v>22</v>
      </c>
      <c r="V5805" s="177" t="s">
        <v>2603</v>
      </c>
      <c r="W5805" s="177" t="s">
        <v>3167</v>
      </c>
      <c r="X5805" s="177" t="s">
        <v>3121</v>
      </c>
      <c r="Y5805" s="177" t="s">
        <v>3168</v>
      </c>
      <c r="Z5805" s="177" t="s">
        <v>7146</v>
      </c>
      <c r="AA5805" s="525" t="s">
        <v>3169</v>
      </c>
      <c r="AB5805" s="399" t="str">
        <f t="shared" si="1179"/>
        <v>DC3CT55</v>
      </c>
      <c r="AC5805" s="399" t="str">
        <f t="shared" si="1180"/>
        <v>DC3CT55-DC</v>
      </c>
      <c r="AD5805" t="str">
        <f>Y5805&amp;"-"&amp;VLOOKUP(AC5805,'LICH THI'!C:AA,9,0)</f>
        <v>62DCCD3026-42473</v>
      </c>
      <c r="AE5805">
        <f t="shared" si="1181"/>
        <v>1</v>
      </c>
    </row>
    <row r="5806" spans="1:31" x14ac:dyDescent="0.25">
      <c r="A5806" s="436" t="str">
        <f t="shared" si="1171"/>
        <v>DC3CT55-DC-10</v>
      </c>
      <c r="B5806" s="436">
        <f>COUNTIF(AC$4:AC5806,AC5806)</f>
        <v>10</v>
      </c>
      <c r="C5806" s="436" t="str">
        <f t="shared" si="1172"/>
        <v>DC3CT55-DC</v>
      </c>
      <c r="D5806" s="436">
        <f>VLOOKUP(C5806,'LICH THI'!C:AA,12,0)</f>
        <v>29</v>
      </c>
      <c r="E5806" s="436">
        <f>VLOOKUP(C5806,'LICH THI'!C:AA,13,0)</f>
        <v>29</v>
      </c>
      <c r="F5806" s="436">
        <f t="shared" si="1182"/>
        <v>29</v>
      </c>
      <c r="G5806" s="436">
        <f>VLOOKUP(C5806,'LICH THI'!C:AA,14,0)</f>
        <v>1</v>
      </c>
      <c r="H5806" s="436">
        <f t="shared" si="1173"/>
        <v>1</v>
      </c>
      <c r="I5806" s="436" t="str">
        <f t="shared" si="1174"/>
        <v>Ninh Văn Đoàn</v>
      </c>
      <c r="J5806" s="436"/>
      <c r="K5806" s="436">
        <f t="shared" si="1175"/>
        <v>1</v>
      </c>
      <c r="L5806" s="436" t="str">
        <f t="shared" si="1176"/>
        <v>DC3CT55-DC-1</v>
      </c>
      <c r="M5806" s="436">
        <f t="shared" si="1177"/>
        <v>26</v>
      </c>
      <c r="N5806" s="437">
        <f t="shared" si="1183"/>
        <v>14</v>
      </c>
      <c r="O5806" s="437"/>
      <c r="P5806" s="430" t="str">
        <f t="shared" si="1178"/>
        <v/>
      </c>
      <c r="U5806" s="177">
        <v>6</v>
      </c>
      <c r="V5806" s="177" t="s">
        <v>3102</v>
      </c>
      <c r="W5806" s="177" t="s">
        <v>3120</v>
      </c>
      <c r="X5806" s="177" t="s">
        <v>3121</v>
      </c>
      <c r="Y5806" s="177" t="s">
        <v>3122</v>
      </c>
      <c r="Z5806" s="177" t="s">
        <v>7146</v>
      </c>
      <c r="AA5806" s="525" t="s">
        <v>3123</v>
      </c>
      <c r="AB5806" s="399" t="str">
        <f t="shared" si="1179"/>
        <v>DC3CT55</v>
      </c>
      <c r="AC5806" s="399" t="str">
        <f t="shared" si="1180"/>
        <v>DC3CT55-DC</v>
      </c>
      <c r="AD5806" t="str">
        <f>Y5806&amp;"-"&amp;VLOOKUP(AC5806,'LICH THI'!C:AA,9,0)</f>
        <v>62DCCD3028-42473</v>
      </c>
      <c r="AE5806">
        <f t="shared" si="1181"/>
        <v>1</v>
      </c>
    </row>
    <row r="5807" spans="1:31" x14ac:dyDescent="0.25">
      <c r="A5807" s="436" t="str">
        <f t="shared" si="1171"/>
        <v>DC3CT55-DC-11</v>
      </c>
      <c r="B5807" s="436">
        <f>COUNTIF(AC$4:AC5807,AC5807)</f>
        <v>11</v>
      </c>
      <c r="C5807" s="436" t="str">
        <f t="shared" si="1172"/>
        <v>DC3CT55-DC</v>
      </c>
      <c r="D5807" s="436">
        <f>VLOOKUP(C5807,'LICH THI'!C:AA,12,0)</f>
        <v>29</v>
      </c>
      <c r="E5807" s="436">
        <f>VLOOKUP(C5807,'LICH THI'!C:AA,13,0)</f>
        <v>29</v>
      </c>
      <c r="F5807" s="436">
        <f t="shared" si="1182"/>
        <v>29</v>
      </c>
      <c r="G5807" s="436">
        <f>VLOOKUP(C5807,'LICH THI'!C:AA,14,0)</f>
        <v>1</v>
      </c>
      <c r="H5807" s="436">
        <f t="shared" si="1173"/>
        <v>1</v>
      </c>
      <c r="I5807" s="436" t="str">
        <f t="shared" si="1174"/>
        <v>Triệu Minh Đức</v>
      </c>
      <c r="J5807" s="436"/>
      <c r="K5807" s="436">
        <f t="shared" si="1175"/>
        <v>1</v>
      </c>
      <c r="L5807" s="436" t="str">
        <f t="shared" si="1176"/>
        <v>DC3CT55-DC-1</v>
      </c>
      <c r="M5807" s="436">
        <f t="shared" si="1177"/>
        <v>26</v>
      </c>
      <c r="N5807" s="437">
        <f t="shared" si="1183"/>
        <v>15</v>
      </c>
      <c r="O5807" s="437"/>
      <c r="P5807" s="430" t="str">
        <f t="shared" si="1178"/>
        <v/>
      </c>
      <c r="U5807" s="177">
        <v>7</v>
      </c>
      <c r="V5807" s="177" t="s">
        <v>3102</v>
      </c>
      <c r="W5807" s="177" t="s">
        <v>4571</v>
      </c>
      <c r="X5807" s="177" t="s">
        <v>2948</v>
      </c>
      <c r="Y5807" s="177" t="s">
        <v>7147</v>
      </c>
      <c r="Z5807" s="177" t="s">
        <v>7146</v>
      </c>
      <c r="AA5807" s="525" t="s">
        <v>7148</v>
      </c>
      <c r="AB5807" s="399" t="str">
        <f t="shared" si="1179"/>
        <v>DC3CT55</v>
      </c>
      <c r="AC5807" s="399" t="str">
        <f t="shared" si="1180"/>
        <v>DC3CT55-DC</v>
      </c>
      <c r="AD5807" t="str">
        <f>Y5807&amp;"-"&amp;VLOOKUP(AC5807,'LICH THI'!C:AA,9,0)</f>
        <v>62DCCD3030-42473</v>
      </c>
      <c r="AE5807">
        <f t="shared" si="1181"/>
        <v>1</v>
      </c>
    </row>
    <row r="5808" spans="1:31" x14ac:dyDescent="0.25">
      <c r="A5808" s="436" t="str">
        <f t="shared" si="1171"/>
        <v>DC3CT55-DC-12</v>
      </c>
      <c r="B5808" s="436">
        <f>COUNTIF(AC$4:AC5808,AC5808)</f>
        <v>12</v>
      </c>
      <c r="C5808" s="436" t="str">
        <f t="shared" si="1172"/>
        <v>DC3CT55-DC</v>
      </c>
      <c r="D5808" s="436">
        <f>VLOOKUP(C5808,'LICH THI'!C:AA,12,0)</f>
        <v>29</v>
      </c>
      <c r="E5808" s="436">
        <f>VLOOKUP(C5808,'LICH THI'!C:AA,13,0)</f>
        <v>29</v>
      </c>
      <c r="F5808" s="436">
        <f t="shared" si="1182"/>
        <v>29</v>
      </c>
      <c r="G5808" s="436">
        <f>VLOOKUP(C5808,'LICH THI'!C:AA,14,0)</f>
        <v>1</v>
      </c>
      <c r="H5808" s="436">
        <f t="shared" si="1173"/>
        <v>1</v>
      </c>
      <c r="I5808" s="436" t="str">
        <f t="shared" si="1174"/>
        <v>Nguyễn Xuân Hải</v>
      </c>
      <c r="J5808" s="436"/>
      <c r="K5808" s="436">
        <f t="shared" si="1175"/>
        <v>1</v>
      </c>
      <c r="L5808" s="436" t="str">
        <f t="shared" si="1176"/>
        <v>DC3CT55-DC-1</v>
      </c>
      <c r="M5808" s="436">
        <f t="shared" si="1177"/>
        <v>26</v>
      </c>
      <c r="N5808" s="437">
        <f t="shared" si="1183"/>
        <v>16</v>
      </c>
      <c r="O5808" s="437"/>
      <c r="P5808" s="430" t="str">
        <f t="shared" si="1178"/>
        <v/>
      </c>
      <c r="U5808" s="177">
        <v>8</v>
      </c>
      <c r="V5808" s="177" t="s">
        <v>3102</v>
      </c>
      <c r="W5808" s="177" t="s">
        <v>3590</v>
      </c>
      <c r="X5808" s="177" t="s">
        <v>2908</v>
      </c>
      <c r="Y5808" s="177" t="s">
        <v>3661</v>
      </c>
      <c r="Z5808" s="177" t="s">
        <v>7146</v>
      </c>
      <c r="AA5808" s="525" t="s">
        <v>3662</v>
      </c>
      <c r="AB5808" s="399" t="str">
        <f t="shared" si="1179"/>
        <v>DC3CT55</v>
      </c>
      <c r="AC5808" s="399" t="str">
        <f t="shared" si="1180"/>
        <v>DC3CT55-DC</v>
      </c>
      <c r="AD5808" t="str">
        <f>Y5808&amp;"-"&amp;VLOOKUP(AC5808,'LICH THI'!C:AA,9,0)</f>
        <v>62DCCD3034-42473</v>
      </c>
      <c r="AE5808">
        <f t="shared" si="1181"/>
        <v>1</v>
      </c>
    </row>
    <row r="5809" spans="1:31" x14ac:dyDescent="0.25">
      <c r="A5809" s="436" t="str">
        <f t="shared" si="1171"/>
        <v>DC3CT55-DC-13</v>
      </c>
      <c r="B5809" s="436">
        <f>COUNTIF(AC$4:AC5809,AC5809)</f>
        <v>13</v>
      </c>
      <c r="C5809" s="436" t="str">
        <f t="shared" si="1172"/>
        <v>DC3CT55-DC</v>
      </c>
      <c r="D5809" s="436">
        <f>VLOOKUP(C5809,'LICH THI'!C:AA,12,0)</f>
        <v>29</v>
      </c>
      <c r="E5809" s="436">
        <f>VLOOKUP(C5809,'LICH THI'!C:AA,13,0)</f>
        <v>29</v>
      </c>
      <c r="F5809" s="436">
        <f t="shared" si="1182"/>
        <v>29</v>
      </c>
      <c r="G5809" s="436">
        <f>VLOOKUP(C5809,'LICH THI'!C:AA,14,0)</f>
        <v>1</v>
      </c>
      <c r="H5809" s="436">
        <f t="shared" si="1173"/>
        <v>1</v>
      </c>
      <c r="I5809" s="436" t="str">
        <f t="shared" si="1174"/>
        <v>Nguyễn Minh Hảo</v>
      </c>
      <c r="J5809" s="436"/>
      <c r="K5809" s="436">
        <f t="shared" si="1175"/>
        <v>1</v>
      </c>
      <c r="L5809" s="436" t="str">
        <f t="shared" si="1176"/>
        <v>DC3CT55-DC-1</v>
      </c>
      <c r="M5809" s="436">
        <f t="shared" si="1177"/>
        <v>26</v>
      </c>
      <c r="N5809" s="437">
        <f t="shared" si="1183"/>
        <v>17</v>
      </c>
      <c r="O5809" s="437"/>
      <c r="P5809" s="430" t="str">
        <f t="shared" si="1178"/>
        <v/>
      </c>
      <c r="U5809" s="177">
        <v>26</v>
      </c>
      <c r="V5809" s="177" t="s">
        <v>3229</v>
      </c>
      <c r="W5809" s="177" t="s">
        <v>2708</v>
      </c>
      <c r="X5809" s="177" t="s">
        <v>5742</v>
      </c>
      <c r="Y5809" s="177" t="s">
        <v>6770</v>
      </c>
      <c r="Z5809" s="177" t="s">
        <v>7146</v>
      </c>
      <c r="AA5809" s="525" t="s">
        <v>4174</v>
      </c>
      <c r="AB5809" s="399" t="str">
        <f t="shared" si="1179"/>
        <v>DC3CT55</v>
      </c>
      <c r="AC5809" s="399" t="str">
        <f t="shared" si="1180"/>
        <v>DC3CT55-DC</v>
      </c>
      <c r="AD5809" t="str">
        <f>Y5809&amp;"-"&amp;VLOOKUP(AC5809,'LICH THI'!C:AA,9,0)</f>
        <v>63DCDB3056-42473</v>
      </c>
      <c r="AE5809">
        <f t="shared" si="1181"/>
        <v>1</v>
      </c>
    </row>
    <row r="5810" spans="1:31" x14ac:dyDescent="0.25">
      <c r="A5810" s="436" t="str">
        <f t="shared" si="1171"/>
        <v>DC3CT55-DC-14</v>
      </c>
      <c r="B5810" s="436">
        <f>COUNTIF(AC$4:AC5810,AC5810)</f>
        <v>14</v>
      </c>
      <c r="C5810" s="436" t="str">
        <f t="shared" si="1172"/>
        <v>DC3CT55-DC</v>
      </c>
      <c r="D5810" s="436">
        <f>VLOOKUP(C5810,'LICH THI'!C:AA,12,0)</f>
        <v>29</v>
      </c>
      <c r="E5810" s="436">
        <f>VLOOKUP(C5810,'LICH THI'!C:AA,13,0)</f>
        <v>29</v>
      </c>
      <c r="F5810" s="436">
        <f t="shared" si="1182"/>
        <v>29</v>
      </c>
      <c r="G5810" s="436">
        <f>VLOOKUP(C5810,'LICH THI'!C:AA,14,0)</f>
        <v>1</v>
      </c>
      <c r="H5810" s="436">
        <f t="shared" si="1173"/>
        <v>1</v>
      </c>
      <c r="I5810" s="436" t="str">
        <f t="shared" si="1174"/>
        <v>Nguyễn Đình Hiển</v>
      </c>
      <c r="J5810" s="436"/>
      <c r="K5810" s="436">
        <f t="shared" si="1175"/>
        <v>1</v>
      </c>
      <c r="L5810" s="436" t="str">
        <f t="shared" si="1176"/>
        <v>DC3CT55-DC-1</v>
      </c>
      <c r="M5810" s="436">
        <f t="shared" si="1177"/>
        <v>26</v>
      </c>
      <c r="N5810" s="437">
        <f t="shared" si="1183"/>
        <v>18</v>
      </c>
      <c r="O5810" s="437"/>
      <c r="P5810" s="430" t="str">
        <f t="shared" si="1178"/>
        <v/>
      </c>
      <c r="U5810" s="177">
        <v>9</v>
      </c>
      <c r="V5810" s="177" t="s">
        <v>3102</v>
      </c>
      <c r="W5810" s="177" t="s">
        <v>2780</v>
      </c>
      <c r="X5810" s="177" t="s">
        <v>4149</v>
      </c>
      <c r="Y5810" s="177" t="s">
        <v>6370</v>
      </c>
      <c r="Z5810" s="177" t="s">
        <v>7146</v>
      </c>
      <c r="AA5810" s="525" t="s">
        <v>4446</v>
      </c>
      <c r="AB5810" s="399" t="str">
        <f t="shared" si="1179"/>
        <v>DC3CT55</v>
      </c>
      <c r="AC5810" s="399" t="str">
        <f t="shared" si="1180"/>
        <v>DC3CT55-DC</v>
      </c>
      <c r="AD5810" t="str">
        <f>Y5810&amp;"-"&amp;VLOOKUP(AC5810,'LICH THI'!C:AA,9,0)</f>
        <v>62DCCD3036-42473</v>
      </c>
      <c r="AE5810">
        <f t="shared" si="1181"/>
        <v>1</v>
      </c>
    </row>
    <row r="5811" spans="1:31" x14ac:dyDescent="0.25">
      <c r="A5811" s="436" t="str">
        <f t="shared" si="1171"/>
        <v>DC3CT55-DC-15</v>
      </c>
      <c r="B5811" s="436">
        <f>COUNTIF(AC$4:AC5811,AC5811)</f>
        <v>15</v>
      </c>
      <c r="C5811" s="436" t="str">
        <f t="shared" si="1172"/>
        <v>DC3CT55-DC</v>
      </c>
      <c r="D5811" s="436">
        <f>VLOOKUP(C5811,'LICH THI'!C:AA,12,0)</f>
        <v>29</v>
      </c>
      <c r="E5811" s="436">
        <f>VLOOKUP(C5811,'LICH THI'!C:AA,13,0)</f>
        <v>29</v>
      </c>
      <c r="F5811" s="436">
        <f t="shared" si="1182"/>
        <v>29</v>
      </c>
      <c r="G5811" s="436">
        <f>VLOOKUP(C5811,'LICH THI'!C:AA,14,0)</f>
        <v>1</v>
      </c>
      <c r="H5811" s="436">
        <f t="shared" si="1173"/>
        <v>1</v>
      </c>
      <c r="I5811" s="436" t="str">
        <f t="shared" si="1174"/>
        <v>Bùi Sỹ Hóa</v>
      </c>
      <c r="J5811" s="436"/>
      <c r="K5811" s="436">
        <f t="shared" si="1175"/>
        <v>1</v>
      </c>
      <c r="L5811" s="436" t="str">
        <f t="shared" si="1176"/>
        <v>DC3CT55-DC-1</v>
      </c>
      <c r="M5811" s="436">
        <f t="shared" si="1177"/>
        <v>26</v>
      </c>
      <c r="N5811" s="437">
        <f t="shared" si="1183"/>
        <v>19</v>
      </c>
      <c r="O5811" s="437"/>
      <c r="P5811" s="430" t="str">
        <f t="shared" si="1178"/>
        <v/>
      </c>
      <c r="U5811" s="177">
        <v>27</v>
      </c>
      <c r="V5811" s="177" t="s">
        <v>3229</v>
      </c>
      <c r="W5811" s="177" t="s">
        <v>7156</v>
      </c>
      <c r="X5811" s="177" t="s">
        <v>3787</v>
      </c>
      <c r="Y5811" s="177" t="s">
        <v>7157</v>
      </c>
      <c r="Z5811" s="177" t="s">
        <v>7146</v>
      </c>
      <c r="AA5811" s="525" t="s">
        <v>4177</v>
      </c>
      <c r="AB5811" s="399" t="str">
        <f t="shared" si="1179"/>
        <v>DC3CT55</v>
      </c>
      <c r="AC5811" s="399" t="str">
        <f t="shared" si="1180"/>
        <v>DC3CT55-DC</v>
      </c>
      <c r="AD5811" t="str">
        <f>Y5811&amp;"-"&amp;VLOOKUP(AC5811,'LICH THI'!C:AA,9,0)</f>
        <v>63DCDB3063-42473</v>
      </c>
      <c r="AE5811">
        <f t="shared" si="1181"/>
        <v>1</v>
      </c>
    </row>
    <row r="5812" spans="1:31" x14ac:dyDescent="0.25">
      <c r="A5812" s="436" t="str">
        <f t="shared" si="1171"/>
        <v>DC3CT55-DC-16</v>
      </c>
      <c r="B5812" s="436">
        <f>COUNTIF(AC$4:AC5812,AC5812)</f>
        <v>16</v>
      </c>
      <c r="C5812" s="436" t="str">
        <f t="shared" si="1172"/>
        <v>DC3CT55-DC</v>
      </c>
      <c r="D5812" s="436">
        <f>VLOOKUP(C5812,'LICH THI'!C:AA,12,0)</f>
        <v>29</v>
      </c>
      <c r="E5812" s="436">
        <f>VLOOKUP(C5812,'LICH THI'!C:AA,13,0)</f>
        <v>29</v>
      </c>
      <c r="F5812" s="436">
        <f t="shared" si="1182"/>
        <v>29</v>
      </c>
      <c r="G5812" s="436">
        <f>VLOOKUP(C5812,'LICH THI'!C:AA,14,0)</f>
        <v>1</v>
      </c>
      <c r="H5812" s="436">
        <f t="shared" si="1173"/>
        <v>1</v>
      </c>
      <c r="I5812" s="436" t="str">
        <f t="shared" si="1174"/>
        <v>Nguyễn Văn Kiên</v>
      </c>
      <c r="J5812" s="436"/>
      <c r="K5812" s="436">
        <f t="shared" si="1175"/>
        <v>1</v>
      </c>
      <c r="L5812" s="436" t="str">
        <f t="shared" si="1176"/>
        <v>DC3CT55-DC-1</v>
      </c>
      <c r="M5812" s="436">
        <f t="shared" si="1177"/>
        <v>26</v>
      </c>
      <c r="N5812" s="437">
        <f t="shared" si="1183"/>
        <v>20</v>
      </c>
      <c r="O5812" s="437"/>
      <c r="P5812" s="430" t="str">
        <f t="shared" si="1178"/>
        <v/>
      </c>
      <c r="U5812" s="177">
        <v>23</v>
      </c>
      <c r="V5812" s="177" t="s">
        <v>2603</v>
      </c>
      <c r="W5812" s="177" t="s">
        <v>2741</v>
      </c>
      <c r="X5812" s="177" t="s">
        <v>2762</v>
      </c>
      <c r="Y5812" s="177" t="s">
        <v>4122</v>
      </c>
      <c r="Z5812" s="177" t="s">
        <v>7146</v>
      </c>
      <c r="AA5812" s="525" t="s">
        <v>4123</v>
      </c>
      <c r="AB5812" s="399" t="str">
        <f t="shared" si="1179"/>
        <v>DC3CT55</v>
      </c>
      <c r="AC5812" s="399" t="str">
        <f t="shared" si="1180"/>
        <v>DC3CT55-DC</v>
      </c>
      <c r="AD5812" t="str">
        <f>Y5812&amp;"-"&amp;VLOOKUP(AC5812,'LICH THI'!C:AA,9,0)</f>
        <v>62DCCD3052-42473</v>
      </c>
      <c r="AE5812">
        <f t="shared" si="1181"/>
        <v>1</v>
      </c>
    </row>
    <row r="5813" spans="1:31" x14ac:dyDescent="0.25">
      <c r="A5813" s="436" t="str">
        <f t="shared" si="1171"/>
        <v>DC3CT55-DC-17</v>
      </c>
      <c r="B5813" s="436">
        <f>COUNTIF(AC$4:AC5813,AC5813)</f>
        <v>17</v>
      </c>
      <c r="C5813" s="436" t="str">
        <f t="shared" si="1172"/>
        <v>DC3CT55-DC</v>
      </c>
      <c r="D5813" s="436">
        <f>VLOOKUP(C5813,'LICH THI'!C:AA,12,0)</f>
        <v>29</v>
      </c>
      <c r="E5813" s="436">
        <f>VLOOKUP(C5813,'LICH THI'!C:AA,13,0)</f>
        <v>29</v>
      </c>
      <c r="F5813" s="436">
        <f t="shared" si="1182"/>
        <v>29</v>
      </c>
      <c r="G5813" s="436">
        <f>VLOOKUP(C5813,'LICH THI'!C:AA,14,0)</f>
        <v>1</v>
      </c>
      <c r="H5813" s="436">
        <f t="shared" si="1173"/>
        <v>1</v>
      </c>
      <c r="I5813" s="436" t="str">
        <f t="shared" si="1174"/>
        <v>Nguyễn Văn Kiên</v>
      </c>
      <c r="J5813" s="436"/>
      <c r="K5813" s="436">
        <f t="shared" si="1175"/>
        <v>1</v>
      </c>
      <c r="L5813" s="436" t="str">
        <f t="shared" si="1176"/>
        <v>DC3CT55-DC-1</v>
      </c>
      <c r="M5813" s="436">
        <f t="shared" si="1177"/>
        <v>26</v>
      </c>
      <c r="N5813" s="437">
        <f t="shared" si="1183"/>
        <v>21</v>
      </c>
      <c r="O5813" s="437"/>
      <c r="P5813" s="430" t="str">
        <f t="shared" si="1178"/>
        <v/>
      </c>
      <c r="U5813" s="177">
        <v>24</v>
      </c>
      <c r="V5813" s="177" t="s">
        <v>2603</v>
      </c>
      <c r="W5813" s="177" t="s">
        <v>2741</v>
      </c>
      <c r="X5813" s="177" t="s">
        <v>2762</v>
      </c>
      <c r="Y5813" s="177" t="s">
        <v>3170</v>
      </c>
      <c r="Z5813" s="177" t="s">
        <v>7146</v>
      </c>
      <c r="AA5813" s="525" t="s">
        <v>3171</v>
      </c>
      <c r="AB5813" s="399" t="str">
        <f t="shared" si="1179"/>
        <v>DC3CT55</v>
      </c>
      <c r="AC5813" s="399" t="str">
        <f t="shared" si="1180"/>
        <v>DC3CT55-DC</v>
      </c>
      <c r="AD5813" t="str">
        <f>Y5813&amp;"-"&amp;VLOOKUP(AC5813,'LICH THI'!C:AA,9,0)</f>
        <v>62DCCD3053-42473</v>
      </c>
      <c r="AE5813">
        <f t="shared" si="1181"/>
        <v>1</v>
      </c>
    </row>
    <row r="5814" spans="1:31" x14ac:dyDescent="0.25">
      <c r="A5814" s="436" t="str">
        <f t="shared" si="1171"/>
        <v>DC3CT55-DC-18</v>
      </c>
      <c r="B5814" s="436">
        <f>COUNTIF(AC$4:AC5814,AC5814)</f>
        <v>18</v>
      </c>
      <c r="C5814" s="436" t="str">
        <f t="shared" si="1172"/>
        <v>DC3CT55-DC</v>
      </c>
      <c r="D5814" s="436">
        <f>VLOOKUP(C5814,'LICH THI'!C:AA,12,0)</f>
        <v>29</v>
      </c>
      <c r="E5814" s="436">
        <f>VLOOKUP(C5814,'LICH THI'!C:AA,13,0)</f>
        <v>29</v>
      </c>
      <c r="F5814" s="436">
        <f t="shared" si="1182"/>
        <v>29</v>
      </c>
      <c r="G5814" s="436">
        <f>VLOOKUP(C5814,'LICH THI'!C:AA,14,0)</f>
        <v>1</v>
      </c>
      <c r="H5814" s="436">
        <f t="shared" si="1173"/>
        <v>1</v>
      </c>
      <c r="I5814" s="436" t="str">
        <f t="shared" si="1174"/>
        <v>Nguyễn Văn Khuyến</v>
      </c>
      <c r="J5814" s="436"/>
      <c r="K5814" s="436">
        <f t="shared" si="1175"/>
        <v>1</v>
      </c>
      <c r="L5814" s="436" t="str">
        <f t="shared" si="1176"/>
        <v>DC3CT55-DC-1</v>
      </c>
      <c r="M5814" s="436">
        <f t="shared" si="1177"/>
        <v>26</v>
      </c>
      <c r="N5814" s="437">
        <f t="shared" si="1183"/>
        <v>22</v>
      </c>
      <c r="O5814" s="437"/>
      <c r="P5814" s="430" t="str">
        <f t="shared" si="1178"/>
        <v/>
      </c>
      <c r="U5814" s="177">
        <v>10</v>
      </c>
      <c r="V5814" s="177" t="s">
        <v>3102</v>
      </c>
      <c r="W5814" s="177" t="s">
        <v>2741</v>
      </c>
      <c r="X5814" s="177" t="s">
        <v>3126</v>
      </c>
      <c r="Y5814" s="177" t="s">
        <v>3127</v>
      </c>
      <c r="Z5814" s="177" t="s">
        <v>7146</v>
      </c>
      <c r="AA5814" s="525" t="s">
        <v>3128</v>
      </c>
      <c r="AB5814" s="399" t="str">
        <f t="shared" si="1179"/>
        <v>DC3CT55</v>
      </c>
      <c r="AC5814" s="399" t="str">
        <f t="shared" si="1180"/>
        <v>DC3CT55-DC</v>
      </c>
      <c r="AD5814" t="str">
        <f>Y5814&amp;"-"&amp;VLOOKUP(AC5814,'LICH THI'!C:AA,9,0)</f>
        <v>62DCCD3050-42473</v>
      </c>
      <c r="AE5814">
        <f t="shared" si="1181"/>
        <v>1</v>
      </c>
    </row>
    <row r="5815" spans="1:31" x14ac:dyDescent="0.25">
      <c r="A5815" s="436" t="str">
        <f t="shared" si="1171"/>
        <v>DC3CT55-DC-19</v>
      </c>
      <c r="B5815" s="436">
        <f>COUNTIF(AC$4:AC5815,AC5815)</f>
        <v>19</v>
      </c>
      <c r="C5815" s="436" t="str">
        <f t="shared" si="1172"/>
        <v>DC3CT55-DC</v>
      </c>
      <c r="D5815" s="436">
        <f>VLOOKUP(C5815,'LICH THI'!C:AA,12,0)</f>
        <v>29</v>
      </c>
      <c r="E5815" s="436">
        <f>VLOOKUP(C5815,'LICH THI'!C:AA,13,0)</f>
        <v>29</v>
      </c>
      <c r="F5815" s="436">
        <f t="shared" si="1182"/>
        <v>29</v>
      </c>
      <c r="G5815" s="436">
        <f>VLOOKUP(C5815,'LICH THI'!C:AA,14,0)</f>
        <v>1</v>
      </c>
      <c r="H5815" s="436">
        <f t="shared" si="1173"/>
        <v>1</v>
      </c>
      <c r="I5815" s="436" t="str">
        <f t="shared" si="1174"/>
        <v>Nguyễn Thành Long</v>
      </c>
      <c r="J5815" s="436"/>
      <c r="K5815" s="436">
        <f t="shared" si="1175"/>
        <v>1</v>
      </c>
      <c r="L5815" s="436" t="str">
        <f t="shared" si="1176"/>
        <v>DC3CT55-DC-1</v>
      </c>
      <c r="M5815" s="436">
        <f t="shared" si="1177"/>
        <v>26</v>
      </c>
      <c r="N5815" s="437">
        <f t="shared" si="1183"/>
        <v>23</v>
      </c>
      <c r="O5815" s="437"/>
      <c r="P5815" s="430" t="str">
        <f t="shared" si="1178"/>
        <v/>
      </c>
      <c r="U5815" s="177">
        <v>28</v>
      </c>
      <c r="V5815" s="177" t="s">
        <v>3229</v>
      </c>
      <c r="W5815" s="177" t="s">
        <v>2862</v>
      </c>
      <c r="X5815" s="177" t="s">
        <v>2765</v>
      </c>
      <c r="Y5815" s="177" t="s">
        <v>3688</v>
      </c>
      <c r="Z5815" s="177" t="s">
        <v>7146</v>
      </c>
      <c r="AA5815" s="525" t="s">
        <v>3689</v>
      </c>
      <c r="AB5815" s="399" t="str">
        <f t="shared" si="1179"/>
        <v>DC3CT55</v>
      </c>
      <c r="AC5815" s="399" t="str">
        <f t="shared" si="1180"/>
        <v>DC3CT55-DC</v>
      </c>
      <c r="AD5815" t="str">
        <f>Y5815&amp;"-"&amp;VLOOKUP(AC5815,'LICH THI'!C:AA,9,0)</f>
        <v>63DCDB3060-42473</v>
      </c>
      <c r="AE5815">
        <f t="shared" si="1181"/>
        <v>1</v>
      </c>
    </row>
    <row r="5816" spans="1:31" x14ac:dyDescent="0.25">
      <c r="A5816" s="436" t="str">
        <f t="shared" si="1171"/>
        <v>DC3CT55-DC-20</v>
      </c>
      <c r="B5816" s="436">
        <f>COUNTIF(AC$4:AC5816,AC5816)</f>
        <v>20</v>
      </c>
      <c r="C5816" s="436" t="str">
        <f t="shared" si="1172"/>
        <v>DC3CT55-DC</v>
      </c>
      <c r="D5816" s="436">
        <f>VLOOKUP(C5816,'LICH THI'!C:AA,12,0)</f>
        <v>29</v>
      </c>
      <c r="E5816" s="436">
        <f>VLOOKUP(C5816,'LICH THI'!C:AA,13,0)</f>
        <v>29</v>
      </c>
      <c r="F5816" s="436">
        <f t="shared" si="1182"/>
        <v>29</v>
      </c>
      <c r="G5816" s="436">
        <f>VLOOKUP(C5816,'LICH THI'!C:AA,14,0)</f>
        <v>1</v>
      </c>
      <c r="H5816" s="436">
        <f t="shared" si="1173"/>
        <v>1</v>
      </c>
      <c r="I5816" s="436" t="str">
        <f t="shared" si="1174"/>
        <v>Nguyễn Như Mạnh</v>
      </c>
      <c r="J5816" s="436"/>
      <c r="K5816" s="436">
        <f t="shared" si="1175"/>
        <v>1</v>
      </c>
      <c r="L5816" s="436" t="str">
        <f t="shared" si="1176"/>
        <v>DC3CT55-DC-1</v>
      </c>
      <c r="M5816" s="436">
        <f t="shared" si="1177"/>
        <v>26</v>
      </c>
      <c r="N5816" s="437">
        <f t="shared" si="1183"/>
        <v>24</v>
      </c>
      <c r="O5816" s="437"/>
      <c r="P5816" s="430" t="str">
        <f t="shared" si="1178"/>
        <v/>
      </c>
      <c r="U5816" s="177">
        <v>11</v>
      </c>
      <c r="V5816" s="177" t="s">
        <v>3102</v>
      </c>
      <c r="W5816" s="177" t="s">
        <v>2683</v>
      </c>
      <c r="X5816" s="177" t="s">
        <v>2930</v>
      </c>
      <c r="Y5816" s="177" t="s">
        <v>3133</v>
      </c>
      <c r="Z5816" s="177" t="s">
        <v>7146</v>
      </c>
      <c r="AA5816" s="525" t="s">
        <v>3134</v>
      </c>
      <c r="AB5816" s="399" t="str">
        <f t="shared" si="1179"/>
        <v>DC3CT55</v>
      </c>
      <c r="AC5816" s="399" t="str">
        <f t="shared" si="1180"/>
        <v>DC3CT55-DC</v>
      </c>
      <c r="AD5816" t="str">
        <f>Y5816&amp;"-"&amp;VLOOKUP(AC5816,'LICH THI'!C:AA,9,0)</f>
        <v>62DCCD2048-42473</v>
      </c>
      <c r="AE5816">
        <f t="shared" si="1181"/>
        <v>1</v>
      </c>
    </row>
    <row r="5817" spans="1:31" x14ac:dyDescent="0.25">
      <c r="A5817" s="436" t="str">
        <f t="shared" si="1171"/>
        <v>DC3CT55-DC-21</v>
      </c>
      <c r="B5817" s="436">
        <f>COUNTIF(AC$4:AC5817,AC5817)</f>
        <v>21</v>
      </c>
      <c r="C5817" s="436" t="str">
        <f t="shared" si="1172"/>
        <v>DC3CT55-DC</v>
      </c>
      <c r="D5817" s="436">
        <f>VLOOKUP(C5817,'LICH THI'!C:AA,12,0)</f>
        <v>29</v>
      </c>
      <c r="E5817" s="436">
        <f>VLOOKUP(C5817,'LICH THI'!C:AA,13,0)</f>
        <v>29</v>
      </c>
      <c r="F5817" s="436">
        <f t="shared" si="1182"/>
        <v>29</v>
      </c>
      <c r="G5817" s="436">
        <f>VLOOKUP(C5817,'LICH THI'!C:AA,14,0)</f>
        <v>1</v>
      </c>
      <c r="H5817" s="436">
        <f t="shared" si="1173"/>
        <v>1</v>
      </c>
      <c r="I5817" s="436" t="str">
        <f t="shared" si="1174"/>
        <v>Nguyễn Mạnh Ninh</v>
      </c>
      <c r="J5817" s="436"/>
      <c r="K5817" s="436">
        <f t="shared" si="1175"/>
        <v>1</v>
      </c>
      <c r="L5817" s="436" t="str">
        <f t="shared" si="1176"/>
        <v>DC3CT55-DC-1</v>
      </c>
      <c r="M5817" s="436">
        <f t="shared" si="1177"/>
        <v>26</v>
      </c>
      <c r="N5817" s="437">
        <f t="shared" si="1183"/>
        <v>25</v>
      </c>
      <c r="O5817" s="437"/>
      <c r="P5817" s="430" t="str">
        <f t="shared" si="1178"/>
        <v/>
      </c>
      <c r="U5817" s="177">
        <v>13</v>
      </c>
      <c r="V5817" s="177" t="s">
        <v>3102</v>
      </c>
      <c r="W5817" s="177" t="s">
        <v>2734</v>
      </c>
      <c r="X5817" s="177" t="s">
        <v>3629</v>
      </c>
      <c r="Y5817" s="177" t="s">
        <v>4111</v>
      </c>
      <c r="Z5817" s="177" t="s">
        <v>7146</v>
      </c>
      <c r="AA5817" s="525" t="s">
        <v>4112</v>
      </c>
      <c r="AB5817" s="399" t="str">
        <f t="shared" si="1179"/>
        <v>DC3CT55</v>
      </c>
      <c r="AC5817" s="399" t="str">
        <f t="shared" si="1180"/>
        <v>DC3CT55-DC</v>
      </c>
      <c r="AD5817" t="str">
        <f>Y5817&amp;"-"&amp;VLOOKUP(AC5817,'LICH THI'!C:AA,9,0)</f>
        <v>62DCCD2050-42473</v>
      </c>
      <c r="AE5817">
        <f t="shared" si="1181"/>
        <v>1</v>
      </c>
    </row>
    <row r="5818" spans="1:31" x14ac:dyDescent="0.25">
      <c r="A5818" s="436" t="str">
        <f t="shared" si="1171"/>
        <v>DC3CT55-DC-22</v>
      </c>
      <c r="B5818" s="436">
        <f>COUNTIF(AC$4:AC5818,AC5818)</f>
        <v>22</v>
      </c>
      <c r="C5818" s="436" t="str">
        <f t="shared" si="1172"/>
        <v>DC3CT55-DC</v>
      </c>
      <c r="D5818" s="436">
        <f>VLOOKUP(C5818,'LICH THI'!C:AA,12,0)</f>
        <v>29</v>
      </c>
      <c r="E5818" s="436">
        <f>VLOOKUP(C5818,'LICH THI'!C:AA,13,0)</f>
        <v>29</v>
      </c>
      <c r="F5818" s="436">
        <f t="shared" si="1182"/>
        <v>29</v>
      </c>
      <c r="G5818" s="436">
        <f>VLOOKUP(C5818,'LICH THI'!C:AA,14,0)</f>
        <v>1</v>
      </c>
      <c r="H5818" s="436">
        <f t="shared" si="1173"/>
        <v>1</v>
      </c>
      <c r="I5818" s="436" t="str">
        <f t="shared" si="1174"/>
        <v>Nguyễn Huy Ngọc</v>
      </c>
      <c r="J5818" s="436"/>
      <c r="K5818" s="436">
        <f t="shared" si="1175"/>
        <v>1</v>
      </c>
      <c r="L5818" s="436" t="str">
        <f t="shared" si="1176"/>
        <v>DC3CT55-DC-1</v>
      </c>
      <c r="M5818" s="436">
        <f t="shared" si="1177"/>
        <v>26</v>
      </c>
      <c r="N5818" s="437">
        <f t="shared" si="1183"/>
        <v>26</v>
      </c>
      <c r="O5818" s="437"/>
      <c r="P5818" s="430" t="str">
        <f t="shared" si="1178"/>
        <v/>
      </c>
      <c r="U5818" s="177">
        <v>12</v>
      </c>
      <c r="V5818" s="177" t="s">
        <v>3102</v>
      </c>
      <c r="W5818" s="177" t="s">
        <v>3144</v>
      </c>
      <c r="X5818" s="177" t="s">
        <v>3064</v>
      </c>
      <c r="Y5818" s="177" t="s">
        <v>3145</v>
      </c>
      <c r="Z5818" s="177" t="s">
        <v>7146</v>
      </c>
      <c r="AA5818" s="525" t="s">
        <v>3146</v>
      </c>
      <c r="AB5818" s="399" t="str">
        <f t="shared" si="1179"/>
        <v>DC3CT55</v>
      </c>
      <c r="AC5818" s="399" t="str">
        <f t="shared" si="1180"/>
        <v>DC3CT55-DC</v>
      </c>
      <c r="AD5818" t="str">
        <f>Y5818&amp;"-"&amp;VLOOKUP(AC5818,'LICH THI'!C:AA,9,0)</f>
        <v>62DCCD3069-42473</v>
      </c>
      <c r="AE5818">
        <f t="shared" si="1181"/>
        <v>1</v>
      </c>
    </row>
    <row r="5819" spans="1:31" x14ac:dyDescent="0.25">
      <c r="A5819" s="436" t="str">
        <f t="shared" si="1171"/>
        <v>DC3CT55-DC-23</v>
      </c>
      <c r="B5819" s="436">
        <f>COUNTIF(AC$4:AC5819,AC5819)</f>
        <v>23</v>
      </c>
      <c r="C5819" s="436" t="str">
        <f t="shared" si="1172"/>
        <v>DC3CT55-DC</v>
      </c>
      <c r="D5819" s="436">
        <f>VLOOKUP(C5819,'LICH THI'!C:AA,12,0)</f>
        <v>29</v>
      </c>
      <c r="E5819" s="436">
        <f>VLOOKUP(C5819,'LICH THI'!C:AA,13,0)</f>
        <v>29</v>
      </c>
      <c r="F5819" s="436">
        <f t="shared" si="1182"/>
        <v>29</v>
      </c>
      <c r="G5819" s="436">
        <f>VLOOKUP(C5819,'LICH THI'!C:AA,14,0)</f>
        <v>1</v>
      </c>
      <c r="H5819" s="436">
        <f t="shared" si="1173"/>
        <v>1</v>
      </c>
      <c r="I5819" s="436" t="str">
        <f t="shared" si="1174"/>
        <v>Trịnh Văn Tiến</v>
      </c>
      <c r="J5819" s="436"/>
      <c r="K5819" s="436">
        <f t="shared" si="1175"/>
        <v>1</v>
      </c>
      <c r="L5819" s="436" t="str">
        <f t="shared" si="1176"/>
        <v>DC3CT55-DC-1</v>
      </c>
      <c r="M5819" s="436">
        <f t="shared" si="1177"/>
        <v>26</v>
      </c>
      <c r="N5819" s="437">
        <f t="shared" si="1183"/>
        <v>27</v>
      </c>
      <c r="O5819" s="437"/>
      <c r="P5819" s="430" t="str">
        <f t="shared" si="1178"/>
        <v/>
      </c>
      <c r="U5819" s="177">
        <v>15</v>
      </c>
      <c r="V5819" s="177" t="s">
        <v>3102</v>
      </c>
      <c r="W5819" s="177" t="s">
        <v>2972</v>
      </c>
      <c r="X5819" s="177" t="s">
        <v>2992</v>
      </c>
      <c r="Y5819" s="177" t="s">
        <v>3157</v>
      </c>
      <c r="Z5819" s="177" t="s">
        <v>7146</v>
      </c>
      <c r="AA5819" s="525" t="s">
        <v>3158</v>
      </c>
      <c r="AB5819" s="399" t="str">
        <f t="shared" si="1179"/>
        <v>DC3CT55</v>
      </c>
      <c r="AC5819" s="399" t="str">
        <f t="shared" si="1180"/>
        <v>DC3CT55-DC</v>
      </c>
      <c r="AD5819" t="str">
        <f>Y5819&amp;"-"&amp;VLOOKUP(AC5819,'LICH THI'!C:AA,9,0)</f>
        <v>62DCCD3109-42473</v>
      </c>
      <c r="AE5819">
        <f t="shared" si="1181"/>
        <v>1</v>
      </c>
    </row>
    <row r="5820" spans="1:31" x14ac:dyDescent="0.25">
      <c r="A5820" s="436" t="str">
        <f t="shared" si="1171"/>
        <v>DC3CT55-DC-24</v>
      </c>
      <c r="B5820" s="436">
        <f>COUNTIF(AC$4:AC5820,AC5820)</f>
        <v>24</v>
      </c>
      <c r="C5820" s="436" t="str">
        <f t="shared" si="1172"/>
        <v>DC3CT55-DC</v>
      </c>
      <c r="D5820" s="436">
        <f>VLOOKUP(C5820,'LICH THI'!C:AA,12,0)</f>
        <v>29</v>
      </c>
      <c r="E5820" s="436">
        <f>VLOOKUP(C5820,'LICH THI'!C:AA,13,0)</f>
        <v>29</v>
      </c>
      <c r="F5820" s="436">
        <f t="shared" si="1182"/>
        <v>29</v>
      </c>
      <c r="G5820" s="436">
        <f>VLOOKUP(C5820,'LICH THI'!C:AA,14,0)</f>
        <v>1</v>
      </c>
      <c r="H5820" s="436">
        <f t="shared" si="1173"/>
        <v>1</v>
      </c>
      <c r="I5820" s="436" t="str">
        <f t="shared" si="1174"/>
        <v>Đặng Quốc Toàn</v>
      </c>
      <c r="J5820" s="436"/>
      <c r="K5820" s="436">
        <f t="shared" si="1175"/>
        <v>1</v>
      </c>
      <c r="L5820" s="436" t="str">
        <f t="shared" si="1176"/>
        <v>DC3CT55-DC-1</v>
      </c>
      <c r="M5820" s="436">
        <f t="shared" si="1177"/>
        <v>26</v>
      </c>
      <c r="N5820" s="437">
        <f t="shared" si="1183"/>
        <v>28</v>
      </c>
      <c r="O5820" s="437"/>
      <c r="P5820" s="430" t="str">
        <f t="shared" si="1178"/>
        <v/>
      </c>
      <c r="U5820" s="177">
        <v>16</v>
      </c>
      <c r="V5820" s="177" t="s">
        <v>3102</v>
      </c>
      <c r="W5820" s="177" t="s">
        <v>3666</v>
      </c>
      <c r="X5820" s="177" t="s">
        <v>2818</v>
      </c>
      <c r="Y5820" s="177" t="s">
        <v>3667</v>
      </c>
      <c r="Z5820" s="177" t="s">
        <v>7146</v>
      </c>
      <c r="AA5820" s="525" t="s">
        <v>3668</v>
      </c>
      <c r="AB5820" s="399" t="str">
        <f t="shared" si="1179"/>
        <v>DC3CT55</v>
      </c>
      <c r="AC5820" s="399" t="str">
        <f t="shared" si="1180"/>
        <v>DC3CT55-DC</v>
      </c>
      <c r="AD5820" t="str">
        <f>Y5820&amp;"-"&amp;VLOOKUP(AC5820,'LICH THI'!C:AA,9,0)</f>
        <v>62DCCD3110-42473</v>
      </c>
      <c r="AE5820">
        <f t="shared" si="1181"/>
        <v>1</v>
      </c>
    </row>
    <row r="5821" spans="1:31" x14ac:dyDescent="0.25">
      <c r="A5821" s="436" t="str">
        <f t="shared" si="1171"/>
        <v>DC3CT55-DC-25</v>
      </c>
      <c r="B5821" s="436">
        <f>COUNTIF(AC$4:AC5821,AC5821)</f>
        <v>25</v>
      </c>
      <c r="C5821" s="436" t="str">
        <f t="shared" si="1172"/>
        <v>DC3CT55-DC</v>
      </c>
      <c r="D5821" s="436">
        <f>VLOOKUP(C5821,'LICH THI'!C:AA,12,0)</f>
        <v>29</v>
      </c>
      <c r="E5821" s="436">
        <f>VLOOKUP(C5821,'LICH THI'!C:AA,13,0)</f>
        <v>29</v>
      </c>
      <c r="F5821" s="436">
        <f t="shared" si="1182"/>
        <v>29</v>
      </c>
      <c r="G5821" s="436">
        <f>VLOOKUP(C5821,'LICH THI'!C:AA,14,0)</f>
        <v>1</v>
      </c>
      <c r="H5821" s="436">
        <f t="shared" si="1173"/>
        <v>1</v>
      </c>
      <c r="I5821" s="436" t="str">
        <f t="shared" si="1174"/>
        <v>Nguyễn Năng Tới</v>
      </c>
      <c r="J5821" s="436"/>
      <c r="K5821" s="436">
        <f t="shared" si="1175"/>
        <v>1</v>
      </c>
      <c r="L5821" s="436" t="str">
        <f t="shared" si="1176"/>
        <v>DC3CT55-DC-1</v>
      </c>
      <c r="M5821" s="436">
        <f t="shared" si="1177"/>
        <v>26</v>
      </c>
      <c r="N5821" s="437">
        <f t="shared" si="1183"/>
        <v>29</v>
      </c>
      <c r="O5821" s="437"/>
      <c r="P5821" s="430" t="str">
        <f t="shared" si="1178"/>
        <v/>
      </c>
      <c r="U5821" s="177">
        <v>29</v>
      </c>
      <c r="V5821" s="177" t="s">
        <v>3229</v>
      </c>
      <c r="W5821" s="177" t="s">
        <v>5369</v>
      </c>
      <c r="X5821" s="177" t="s">
        <v>5370</v>
      </c>
      <c r="Y5821" s="177" t="s">
        <v>5371</v>
      </c>
      <c r="Z5821" s="177" t="s">
        <v>7146</v>
      </c>
      <c r="AA5821" s="525" t="s">
        <v>5372</v>
      </c>
      <c r="AB5821" s="399" t="str">
        <f t="shared" si="1179"/>
        <v>DC3CT55</v>
      </c>
      <c r="AC5821" s="399" t="str">
        <f t="shared" si="1180"/>
        <v>DC3CT55-DC</v>
      </c>
      <c r="AD5821" t="str">
        <f>Y5821&amp;"-"&amp;VLOOKUP(AC5821,'LICH THI'!C:AA,9,0)</f>
        <v>63DCDB3069-42473</v>
      </c>
      <c r="AE5821">
        <f t="shared" si="1181"/>
        <v>1</v>
      </c>
    </row>
    <row r="5822" spans="1:31" x14ac:dyDescent="0.25">
      <c r="A5822" s="436" t="str">
        <f t="shared" si="1171"/>
        <v>DC3CT55-DC-26</v>
      </c>
      <c r="B5822" s="436">
        <f>COUNTIF(AC$4:AC5822,AC5822)</f>
        <v>26</v>
      </c>
      <c r="C5822" s="436" t="str">
        <f t="shared" si="1172"/>
        <v>DC3CT55-DC</v>
      </c>
      <c r="D5822" s="436">
        <f>VLOOKUP(C5822,'LICH THI'!C:AA,12,0)</f>
        <v>29</v>
      </c>
      <c r="E5822" s="436">
        <f>VLOOKUP(C5822,'LICH THI'!C:AA,13,0)</f>
        <v>29</v>
      </c>
      <c r="F5822" s="436">
        <f t="shared" si="1182"/>
        <v>29</v>
      </c>
      <c r="G5822" s="436">
        <f>VLOOKUP(C5822,'LICH THI'!C:AA,14,0)</f>
        <v>1</v>
      </c>
      <c r="H5822" s="436">
        <f t="shared" si="1173"/>
        <v>1</v>
      </c>
      <c r="I5822" s="436" t="str">
        <f t="shared" si="1174"/>
        <v>Vũ Ngọc Tú</v>
      </c>
      <c r="J5822" s="436"/>
      <c r="K5822" s="436">
        <f t="shared" si="1175"/>
        <v>1</v>
      </c>
      <c r="L5822" s="436" t="str">
        <f t="shared" si="1176"/>
        <v>DC3CT55-DC-1</v>
      </c>
      <c r="M5822" s="436">
        <f t="shared" si="1177"/>
        <v>26</v>
      </c>
      <c r="N5822" s="437">
        <f t="shared" si="1183"/>
        <v>1</v>
      </c>
      <c r="O5822" s="437"/>
      <c r="P5822" s="430" t="str">
        <f t="shared" si="1178"/>
        <v/>
      </c>
      <c r="U5822" s="177">
        <v>17</v>
      </c>
      <c r="V5822" s="177" t="s">
        <v>3102</v>
      </c>
      <c r="W5822" s="177" t="s">
        <v>4113</v>
      </c>
      <c r="X5822" s="177" t="s">
        <v>2697</v>
      </c>
      <c r="Y5822" s="177" t="s">
        <v>4114</v>
      </c>
      <c r="Z5822" s="177" t="s">
        <v>7146</v>
      </c>
      <c r="AA5822" s="525" t="s">
        <v>4115</v>
      </c>
      <c r="AB5822" s="399" t="str">
        <f t="shared" si="1179"/>
        <v>DC3CT55</v>
      </c>
      <c r="AC5822" s="399" t="str">
        <f t="shared" si="1180"/>
        <v>DC3CT55-DC</v>
      </c>
      <c r="AD5822" t="str">
        <f>Y5822&amp;"-"&amp;VLOOKUP(AC5822,'LICH THI'!C:AA,9,0)</f>
        <v>62DCCD3122-42473</v>
      </c>
      <c r="AE5822">
        <f t="shared" si="1181"/>
        <v>1</v>
      </c>
    </row>
    <row r="5823" spans="1:31" x14ac:dyDescent="0.25">
      <c r="A5823" s="436" t="str">
        <f t="shared" si="1171"/>
        <v>DC3CT55-DC-27</v>
      </c>
      <c r="B5823" s="436">
        <f>COUNTIF(AC$4:AC5823,AC5823)</f>
        <v>27</v>
      </c>
      <c r="C5823" s="436" t="str">
        <f t="shared" si="1172"/>
        <v>DC3CT55-DC</v>
      </c>
      <c r="D5823" s="436">
        <f>VLOOKUP(C5823,'LICH THI'!C:AA,12,0)</f>
        <v>29</v>
      </c>
      <c r="E5823" s="436">
        <f>VLOOKUP(C5823,'LICH THI'!C:AA,13,0)</f>
        <v>29</v>
      </c>
      <c r="F5823" s="436">
        <f t="shared" si="1182"/>
        <v>29</v>
      </c>
      <c r="G5823" s="436">
        <f>VLOOKUP(C5823,'LICH THI'!C:AA,14,0)</f>
        <v>1</v>
      </c>
      <c r="H5823" s="436">
        <f t="shared" si="1173"/>
        <v>1</v>
      </c>
      <c r="I5823" s="436" t="str">
        <f t="shared" si="1174"/>
        <v>Nguyễn Văn Tuấn</v>
      </c>
      <c r="J5823" s="436"/>
      <c r="K5823" s="436">
        <f t="shared" si="1175"/>
        <v>1</v>
      </c>
      <c r="L5823" s="436" t="str">
        <f t="shared" si="1176"/>
        <v>DC3CT55-DC-1</v>
      </c>
      <c r="M5823" s="436">
        <f t="shared" si="1177"/>
        <v>26</v>
      </c>
      <c r="N5823" s="437">
        <f t="shared" si="1183"/>
        <v>2</v>
      </c>
      <c r="O5823" s="437"/>
      <c r="P5823" s="430" t="str">
        <f t="shared" si="1178"/>
        <v/>
      </c>
      <c r="U5823" s="177">
        <v>18</v>
      </c>
      <c r="V5823" s="177" t="s">
        <v>3102</v>
      </c>
      <c r="W5823" s="177" t="s">
        <v>2741</v>
      </c>
      <c r="X5823" s="177" t="s">
        <v>2721</v>
      </c>
      <c r="Y5823" s="177" t="s">
        <v>5365</v>
      </c>
      <c r="Z5823" s="177" t="s">
        <v>7146</v>
      </c>
      <c r="AA5823" s="525" t="s">
        <v>5366</v>
      </c>
      <c r="AB5823" s="399" t="str">
        <f t="shared" si="1179"/>
        <v>DC3CT55</v>
      </c>
      <c r="AC5823" s="399" t="str">
        <f t="shared" si="1180"/>
        <v>DC3CT55-DC</v>
      </c>
      <c r="AD5823" t="str">
        <f>Y5823&amp;"-"&amp;VLOOKUP(AC5823,'LICH THI'!C:AA,9,0)</f>
        <v>62DCCD3127-42473</v>
      </c>
      <c r="AE5823">
        <f t="shared" si="1181"/>
        <v>1</v>
      </c>
    </row>
    <row r="5824" spans="1:31" x14ac:dyDescent="0.25">
      <c r="A5824" s="436" t="str">
        <f t="shared" si="1171"/>
        <v>DC3CT55-DC-28</v>
      </c>
      <c r="B5824" s="436">
        <f>COUNTIF(AC$4:AC5824,AC5824)</f>
        <v>28</v>
      </c>
      <c r="C5824" s="436" t="str">
        <f t="shared" si="1172"/>
        <v>DC3CT55-DC</v>
      </c>
      <c r="D5824" s="436">
        <f>VLOOKUP(C5824,'LICH THI'!C:AA,12,0)</f>
        <v>29</v>
      </c>
      <c r="E5824" s="436">
        <f>VLOOKUP(C5824,'LICH THI'!C:AA,13,0)</f>
        <v>29</v>
      </c>
      <c r="F5824" s="436">
        <f t="shared" si="1182"/>
        <v>29</v>
      </c>
      <c r="G5824" s="436">
        <f>VLOOKUP(C5824,'LICH THI'!C:AA,14,0)</f>
        <v>1</v>
      </c>
      <c r="H5824" s="436">
        <f t="shared" si="1173"/>
        <v>1</v>
      </c>
      <c r="I5824" s="436" t="str">
        <f t="shared" si="1174"/>
        <v>Lê Cung Thông</v>
      </c>
      <c r="J5824" s="436"/>
      <c r="K5824" s="436">
        <f t="shared" si="1175"/>
        <v>1</v>
      </c>
      <c r="L5824" s="436" t="str">
        <f t="shared" si="1176"/>
        <v>DC3CT55-DC-1</v>
      </c>
      <c r="M5824" s="436">
        <f t="shared" si="1177"/>
        <v>26</v>
      </c>
      <c r="N5824" s="437">
        <f t="shared" si="1183"/>
        <v>3</v>
      </c>
      <c r="O5824" s="437"/>
      <c r="P5824" s="430" t="str">
        <f t="shared" si="1178"/>
        <v/>
      </c>
      <c r="U5824" s="177">
        <v>14</v>
      </c>
      <c r="V5824" s="177" t="s">
        <v>3102</v>
      </c>
      <c r="W5824" s="177" t="s">
        <v>7149</v>
      </c>
      <c r="X5824" s="177" t="s">
        <v>6439</v>
      </c>
      <c r="Y5824" s="177" t="s">
        <v>7150</v>
      </c>
      <c r="Z5824" s="177" t="s">
        <v>7146</v>
      </c>
      <c r="AA5824" s="525" t="s">
        <v>7151</v>
      </c>
      <c r="AB5824" s="399" t="str">
        <f t="shared" si="1179"/>
        <v>DC3CT55</v>
      </c>
      <c r="AC5824" s="399" t="str">
        <f t="shared" si="1180"/>
        <v>DC3CT55-DC</v>
      </c>
      <c r="AD5824" t="str">
        <f>Y5824&amp;"-"&amp;VLOOKUP(AC5824,'LICH THI'!C:AA,9,0)</f>
        <v>62DCCD3103-42473</v>
      </c>
      <c r="AE5824">
        <f t="shared" si="1181"/>
        <v>1</v>
      </c>
    </row>
    <row r="5825" spans="1:31" x14ac:dyDescent="0.25">
      <c r="A5825" s="436" t="str">
        <f t="shared" si="1171"/>
        <v>DC3CT55-DC-29</v>
      </c>
      <c r="B5825" s="436">
        <f>COUNTIF(AC$4:AC5825,AC5825)</f>
        <v>29</v>
      </c>
      <c r="C5825" s="436" t="str">
        <f t="shared" si="1172"/>
        <v>DC3CT55-DC</v>
      </c>
      <c r="D5825" s="436">
        <f>VLOOKUP(C5825,'LICH THI'!C:AA,12,0)</f>
        <v>29</v>
      </c>
      <c r="E5825" s="436">
        <f>VLOOKUP(C5825,'LICH THI'!C:AA,13,0)</f>
        <v>29</v>
      </c>
      <c r="F5825" s="436">
        <f t="shared" si="1182"/>
        <v>29</v>
      </c>
      <c r="G5825" s="436">
        <f>VLOOKUP(C5825,'LICH THI'!C:AA,14,0)</f>
        <v>1</v>
      </c>
      <c r="H5825" s="436">
        <f t="shared" si="1173"/>
        <v>1</v>
      </c>
      <c r="I5825" s="436" t="str">
        <f t="shared" si="1174"/>
        <v>Vũ Thị Vân</v>
      </c>
      <c r="J5825" s="436"/>
      <c r="K5825" s="436">
        <f t="shared" si="1175"/>
        <v>1</v>
      </c>
      <c r="L5825" s="436" t="str">
        <f t="shared" si="1176"/>
        <v>DC3CT55-DC-1</v>
      </c>
      <c r="M5825" s="436">
        <f t="shared" si="1177"/>
        <v>26</v>
      </c>
      <c r="N5825" s="437">
        <f t="shared" si="1183"/>
        <v>4</v>
      </c>
      <c r="O5825" s="437"/>
      <c r="P5825" s="430" t="str">
        <f t="shared" si="1178"/>
        <v/>
      </c>
      <c r="U5825" s="177">
        <v>19</v>
      </c>
      <c r="V5825" s="177" t="s">
        <v>3102</v>
      </c>
      <c r="W5825" s="177" t="s">
        <v>2615</v>
      </c>
      <c r="X5825" s="177" t="s">
        <v>4458</v>
      </c>
      <c r="Y5825" s="177" t="s">
        <v>7152</v>
      </c>
      <c r="Z5825" s="177" t="s">
        <v>7146</v>
      </c>
      <c r="AA5825" s="525" t="s">
        <v>7153</v>
      </c>
      <c r="AB5825" s="399" t="str">
        <f t="shared" si="1179"/>
        <v>DC3CT55</v>
      </c>
      <c r="AC5825" s="399" t="str">
        <f t="shared" si="1180"/>
        <v>DC3CT55-DC</v>
      </c>
      <c r="AD5825" t="str">
        <f>Y5825&amp;"-"&amp;VLOOKUP(AC5825,'LICH THI'!C:AA,9,0)</f>
        <v>62DCCD3133-42473</v>
      </c>
      <c r="AE5825">
        <f t="shared" si="1181"/>
        <v>1</v>
      </c>
    </row>
    <row r="5826" spans="1:31" x14ac:dyDescent="0.25">
      <c r="A5826" s="436" t="str">
        <f t="shared" si="1171"/>
        <v>DC3CT55-DL-1</v>
      </c>
      <c r="B5826" s="436">
        <f>COUNTIF(AC$4:AC5826,AC5826)</f>
        <v>1</v>
      </c>
      <c r="C5826" s="436" t="str">
        <f t="shared" si="1172"/>
        <v>DC3CT55-DL</v>
      </c>
      <c r="D5826" s="436">
        <f>VLOOKUP(C5826,'LICH THI'!C:AA,12,0)</f>
        <v>99</v>
      </c>
      <c r="E5826" s="436">
        <f>VLOOKUP(C5826,'LICH THI'!C:AA,13,0)</f>
        <v>50</v>
      </c>
      <c r="F5826" s="436">
        <f t="shared" si="1182"/>
        <v>50</v>
      </c>
      <c r="G5826" s="436">
        <f>VLOOKUP(C5826,'LICH THI'!C:AA,14,0)</f>
        <v>2</v>
      </c>
      <c r="H5826" s="436">
        <f t="shared" si="1173"/>
        <v>1</v>
      </c>
      <c r="I5826" s="436" t="str">
        <f t="shared" si="1174"/>
        <v>Đinh Đức Anh</v>
      </c>
      <c r="J5826" s="436"/>
      <c r="K5826" s="436">
        <f t="shared" si="1175"/>
        <v>2</v>
      </c>
      <c r="L5826" s="436" t="str">
        <f t="shared" si="1176"/>
        <v>DC3CT55-DL-2</v>
      </c>
      <c r="M5826" s="436">
        <f t="shared" si="1177"/>
        <v>5</v>
      </c>
      <c r="N5826" s="437">
        <f t="shared" si="1183"/>
        <v>97</v>
      </c>
      <c r="O5826" s="437"/>
      <c r="P5826" s="430" t="str">
        <f t="shared" si="1178"/>
        <v/>
      </c>
      <c r="U5826" s="177">
        <v>1</v>
      </c>
      <c r="V5826" s="177" t="s">
        <v>4989</v>
      </c>
      <c r="W5826" s="177" t="s">
        <v>2817</v>
      </c>
      <c r="X5826" s="177" t="s">
        <v>2611</v>
      </c>
      <c r="Y5826" s="177" t="s">
        <v>7289</v>
      </c>
      <c r="Z5826" s="177" t="s">
        <v>7290</v>
      </c>
      <c r="AA5826" s="525" t="s">
        <v>3248</v>
      </c>
      <c r="AB5826" s="399" t="str">
        <f t="shared" si="1179"/>
        <v>DC3CT55</v>
      </c>
      <c r="AC5826" s="399" t="str">
        <f t="shared" si="1180"/>
        <v>DC3CT55-DL</v>
      </c>
      <c r="AD5826" t="str">
        <f>Y5826&amp;"-"&amp;VLOOKUP(AC5826,'LICH THI'!C:AA,9,0)</f>
        <v>65DLDD20400-42473</v>
      </c>
      <c r="AE5826">
        <f t="shared" si="1181"/>
        <v>1</v>
      </c>
    </row>
    <row r="5827" spans="1:31" x14ac:dyDescent="0.25">
      <c r="A5827" s="436" t="str">
        <f t="shared" si="1171"/>
        <v>DC3CT55-DL-2</v>
      </c>
      <c r="B5827" s="436">
        <f>COUNTIF(AC$4:AC5827,AC5827)</f>
        <v>2</v>
      </c>
      <c r="C5827" s="436" t="str">
        <f t="shared" si="1172"/>
        <v>DC3CT55-DL</v>
      </c>
      <c r="D5827" s="436">
        <f>VLOOKUP(C5827,'LICH THI'!C:AA,12,0)</f>
        <v>99</v>
      </c>
      <c r="E5827" s="436">
        <f>VLOOKUP(C5827,'LICH THI'!C:AA,13,0)</f>
        <v>50</v>
      </c>
      <c r="F5827" s="436">
        <f t="shared" si="1182"/>
        <v>50</v>
      </c>
      <c r="G5827" s="436">
        <f>VLOOKUP(C5827,'LICH THI'!C:AA,14,0)</f>
        <v>2</v>
      </c>
      <c r="H5827" s="436">
        <f t="shared" si="1173"/>
        <v>1</v>
      </c>
      <c r="I5827" s="436" t="str">
        <f t="shared" si="1174"/>
        <v>Nguyễn Trọng Ánh</v>
      </c>
      <c r="J5827" s="436"/>
      <c r="K5827" s="436">
        <f t="shared" si="1175"/>
        <v>2</v>
      </c>
      <c r="L5827" s="436" t="str">
        <f t="shared" si="1176"/>
        <v>DC3CT55-DL-2</v>
      </c>
      <c r="M5827" s="436">
        <f t="shared" si="1177"/>
        <v>5</v>
      </c>
      <c r="N5827" s="437">
        <f t="shared" si="1183"/>
        <v>98</v>
      </c>
      <c r="O5827" s="437"/>
      <c r="P5827" s="430" t="str">
        <f t="shared" si="1178"/>
        <v/>
      </c>
      <c r="U5827" s="177">
        <v>2</v>
      </c>
      <c r="V5827" s="177" t="s">
        <v>4989</v>
      </c>
      <c r="W5827" s="177" t="s">
        <v>3353</v>
      </c>
      <c r="X5827" s="177" t="s">
        <v>3021</v>
      </c>
      <c r="Y5827" s="177" t="s">
        <v>7291</v>
      </c>
      <c r="Z5827" s="177" t="s">
        <v>7290</v>
      </c>
      <c r="AA5827" s="525" t="s">
        <v>7292</v>
      </c>
      <c r="AB5827" s="399" t="str">
        <f t="shared" si="1179"/>
        <v>DC3CT55</v>
      </c>
      <c r="AC5827" s="399" t="str">
        <f t="shared" si="1180"/>
        <v>DC3CT55-DL</v>
      </c>
      <c r="AD5827" t="str">
        <f>Y5827&amp;"-"&amp;VLOOKUP(AC5827,'LICH THI'!C:AA,9,0)</f>
        <v>65DLDD20337-42473</v>
      </c>
      <c r="AE5827">
        <f t="shared" si="1181"/>
        <v>1</v>
      </c>
    </row>
    <row r="5828" spans="1:31" x14ac:dyDescent="0.25">
      <c r="A5828" s="436" t="str">
        <f t="shared" si="1171"/>
        <v>DC3CT55-DL-3</v>
      </c>
      <c r="B5828" s="436">
        <f>COUNTIF(AC$4:AC5828,AC5828)</f>
        <v>3</v>
      </c>
      <c r="C5828" s="436" t="str">
        <f t="shared" si="1172"/>
        <v>DC3CT55-DL</v>
      </c>
      <c r="D5828" s="436">
        <f>VLOOKUP(C5828,'LICH THI'!C:AA,12,0)</f>
        <v>99</v>
      </c>
      <c r="E5828" s="436">
        <f>VLOOKUP(C5828,'LICH THI'!C:AA,13,0)</f>
        <v>50</v>
      </c>
      <c r="F5828" s="436">
        <f t="shared" si="1182"/>
        <v>50</v>
      </c>
      <c r="G5828" s="436">
        <f>VLOOKUP(C5828,'LICH THI'!C:AA,14,0)</f>
        <v>2</v>
      </c>
      <c r="H5828" s="436">
        <f t="shared" si="1173"/>
        <v>1</v>
      </c>
      <c r="I5828" s="436" t="str">
        <f t="shared" si="1174"/>
        <v>Nguyễn Ngọc Ba</v>
      </c>
      <c r="J5828" s="436"/>
      <c r="K5828" s="436">
        <f t="shared" si="1175"/>
        <v>2</v>
      </c>
      <c r="L5828" s="436" t="str">
        <f t="shared" si="1176"/>
        <v>DC3CT55-DL-2</v>
      </c>
      <c r="M5828" s="436">
        <f t="shared" si="1177"/>
        <v>5</v>
      </c>
      <c r="N5828" s="437">
        <f t="shared" si="1183"/>
        <v>99</v>
      </c>
      <c r="O5828" s="437"/>
      <c r="P5828" s="430" t="str">
        <f t="shared" si="1178"/>
        <v/>
      </c>
      <c r="U5828" s="177">
        <v>64</v>
      </c>
      <c r="V5828" s="177" t="s">
        <v>4975</v>
      </c>
      <c r="W5828" s="177" t="s">
        <v>2783</v>
      </c>
      <c r="X5828" s="177" t="s">
        <v>6218</v>
      </c>
      <c r="Y5828" s="177" t="s">
        <v>7172</v>
      </c>
      <c r="Z5828" s="177" t="s">
        <v>7146</v>
      </c>
      <c r="AA5828" s="525" t="s">
        <v>7173</v>
      </c>
      <c r="AB5828" s="399" t="str">
        <f t="shared" si="1179"/>
        <v>DC3CT55</v>
      </c>
      <c r="AC5828" s="399" t="str">
        <f t="shared" si="1180"/>
        <v>DC3CT55-DL</v>
      </c>
      <c r="AD5828" t="str">
        <f>Y5828&amp;"-"&amp;VLOOKUP(AC5828,'LICH THI'!C:AA,9,0)</f>
        <v>65DLCD20648-42473</v>
      </c>
      <c r="AE5828">
        <f t="shared" si="1181"/>
        <v>1</v>
      </c>
    </row>
    <row r="5829" spans="1:31" x14ac:dyDescent="0.25">
      <c r="A5829" s="436" t="str">
        <f t="shared" ref="A5829:A5892" si="1184">C5829&amp;"-"&amp;B5829</f>
        <v>DC3CT55-DL-4</v>
      </c>
      <c r="B5829" s="436">
        <f>COUNTIF(AC$4:AC5829,AC5829)</f>
        <v>4</v>
      </c>
      <c r="C5829" s="436" t="str">
        <f t="shared" ref="C5829:C5892" si="1185">_CT_MaHP1</f>
        <v>DC3CT55-DL</v>
      </c>
      <c r="D5829" s="436">
        <f>VLOOKUP(C5829,'LICH THI'!C:AA,12,0)</f>
        <v>99</v>
      </c>
      <c r="E5829" s="436">
        <f>VLOOKUP(C5829,'LICH THI'!C:AA,13,0)</f>
        <v>50</v>
      </c>
      <c r="F5829" s="436">
        <f t="shared" si="1182"/>
        <v>50</v>
      </c>
      <c r="G5829" s="436">
        <f>VLOOKUP(C5829,'LICH THI'!C:AA,14,0)</f>
        <v>2</v>
      </c>
      <c r="H5829" s="436">
        <f t="shared" ref="H5829:H5892" si="1186">IF(E5829=0,"",TRUNC((B5829+E5829-1)/E5829))</f>
        <v>1</v>
      </c>
      <c r="I5829" s="436" t="str">
        <f t="shared" ref="I5829:I5892" si="1187">W5829&amp;" "&amp;X5829</f>
        <v>Nguyễn Cao Biền</v>
      </c>
      <c r="J5829" s="436"/>
      <c r="K5829" s="436">
        <f t="shared" ref="K5829:K5892" si="1188">IF(G5829=1,1,IF(H5829&lt;G5829,H5829+1,1))</f>
        <v>2</v>
      </c>
      <c r="L5829" s="436" t="str">
        <f t="shared" ref="L5829:L5892" si="1189">C5829&amp;"-"&amp;K5829</f>
        <v>DC3CT55-DL-2</v>
      </c>
      <c r="M5829" s="436">
        <f t="shared" ref="M5829:M5892" si="1190">IF(E5829=0,"",MOD(MID(C5829,6,2),E5829))</f>
        <v>5</v>
      </c>
      <c r="N5829" s="437">
        <f t="shared" si="1183"/>
        <v>100</v>
      </c>
      <c r="O5829" s="437"/>
      <c r="P5829" s="430" t="str">
        <f t="shared" ref="P5829:P5892" si="1191">IF(MOD(20*O5829,10)&lt;&gt;0,"SAI","")</f>
        <v/>
      </c>
      <c r="U5829" s="177">
        <v>65</v>
      </c>
      <c r="V5829" s="177" t="s">
        <v>4975</v>
      </c>
      <c r="W5829" s="177" t="s">
        <v>3322</v>
      </c>
      <c r="X5829" s="177" t="s">
        <v>7174</v>
      </c>
      <c r="Y5829" s="177" t="s">
        <v>7175</v>
      </c>
      <c r="Z5829" s="177" t="s">
        <v>7146</v>
      </c>
      <c r="AA5829" s="525" t="s">
        <v>7176</v>
      </c>
      <c r="AB5829" s="399" t="str">
        <f t="shared" ref="AB5829:AB5892" si="1192">_CT_MaHP</f>
        <v>DC3CT55</v>
      </c>
      <c r="AC5829" s="399" t="str">
        <f t="shared" ref="AC5829:AC5892" si="1193">_CT_MaHe</f>
        <v>DC3CT55-DL</v>
      </c>
      <c r="AD5829" t="str">
        <f>Y5829&amp;"-"&amp;VLOOKUP(AC5829,'LICH THI'!C:AA,9,0)</f>
        <v>65DLCD20710-42473</v>
      </c>
      <c r="AE5829">
        <f t="shared" ref="AE5829:AE5892" si="1194">COUNTIF(AD5829,AD:AD)</f>
        <v>1</v>
      </c>
    </row>
    <row r="5830" spans="1:31" x14ac:dyDescent="0.25">
      <c r="A5830" s="436" t="str">
        <f t="shared" si="1184"/>
        <v>DC3CT55-DL-5</v>
      </c>
      <c r="B5830" s="436">
        <f>COUNTIF(AC$4:AC5830,AC5830)</f>
        <v>5</v>
      </c>
      <c r="C5830" s="436" t="str">
        <f t="shared" si="1185"/>
        <v>DC3CT55-DL</v>
      </c>
      <c r="D5830" s="436">
        <f>VLOOKUP(C5830,'LICH THI'!C:AA,12,0)</f>
        <v>99</v>
      </c>
      <c r="E5830" s="436">
        <f>VLOOKUP(C5830,'LICH THI'!C:AA,13,0)</f>
        <v>50</v>
      </c>
      <c r="F5830" s="436">
        <f t="shared" ref="F5830:F5893" si="1195">IF(G5830="","",IF(G5830=H5830,D5830-(H5830-1)*E5830,E5830))</f>
        <v>50</v>
      </c>
      <c r="G5830" s="436">
        <f>VLOOKUP(C5830,'LICH THI'!C:AA,14,0)</f>
        <v>2</v>
      </c>
      <c r="H5830" s="436">
        <f t="shared" si="1186"/>
        <v>1</v>
      </c>
      <c r="I5830" s="436" t="str">
        <f t="shared" si="1187"/>
        <v>Nguyễn Hoàng Bôn</v>
      </c>
      <c r="J5830" s="436"/>
      <c r="K5830" s="436">
        <f t="shared" si="1188"/>
        <v>2</v>
      </c>
      <c r="L5830" s="436" t="str">
        <f t="shared" si="1189"/>
        <v>DC3CT55-DL-2</v>
      </c>
      <c r="M5830" s="436">
        <f t="shared" si="1190"/>
        <v>5</v>
      </c>
      <c r="N5830" s="437">
        <f t="shared" ref="N5830:N5893" si="1196">IF(F5830=0,"",(K5830-1)*$N$2+1+MOD(B5830-M5830,F5830))</f>
        <v>51</v>
      </c>
      <c r="O5830" s="437"/>
      <c r="P5830" s="430" t="str">
        <f t="shared" si="1191"/>
        <v/>
      </c>
      <c r="U5830" s="177">
        <v>3</v>
      </c>
      <c r="V5830" s="177" t="s">
        <v>4989</v>
      </c>
      <c r="W5830" s="177" t="s">
        <v>3785</v>
      </c>
      <c r="X5830" s="177" t="s">
        <v>7293</v>
      </c>
      <c r="Y5830" s="177" t="s">
        <v>7294</v>
      </c>
      <c r="Z5830" s="177" t="s">
        <v>7290</v>
      </c>
      <c r="AA5830" s="525" t="s">
        <v>7295</v>
      </c>
      <c r="AB5830" s="399" t="str">
        <f t="shared" si="1192"/>
        <v>DC3CT55</v>
      </c>
      <c r="AC5830" s="399" t="str">
        <f t="shared" si="1193"/>
        <v>DC3CT55-DL</v>
      </c>
      <c r="AD5830" t="str">
        <f>Y5830&amp;"-"&amp;VLOOKUP(AC5830,'LICH THI'!C:AA,9,0)</f>
        <v>65DLDD20396-42473</v>
      </c>
      <c r="AE5830">
        <f t="shared" si="1194"/>
        <v>1</v>
      </c>
    </row>
    <row r="5831" spans="1:31" x14ac:dyDescent="0.25">
      <c r="A5831" s="436" t="str">
        <f t="shared" si="1184"/>
        <v>DC3CT55-DL-6</v>
      </c>
      <c r="B5831" s="436">
        <f>COUNTIF(AC$4:AC5831,AC5831)</f>
        <v>6</v>
      </c>
      <c r="C5831" s="436" t="str">
        <f t="shared" si="1185"/>
        <v>DC3CT55-DL</v>
      </c>
      <c r="D5831" s="436">
        <f>VLOOKUP(C5831,'LICH THI'!C:AA,12,0)</f>
        <v>99</v>
      </c>
      <c r="E5831" s="436">
        <f>VLOOKUP(C5831,'LICH THI'!C:AA,13,0)</f>
        <v>50</v>
      </c>
      <c r="F5831" s="436">
        <f t="shared" si="1195"/>
        <v>50</v>
      </c>
      <c r="G5831" s="436">
        <f>VLOOKUP(C5831,'LICH THI'!C:AA,14,0)</f>
        <v>2</v>
      </c>
      <c r="H5831" s="436">
        <f t="shared" si="1186"/>
        <v>1</v>
      </c>
      <c r="I5831" s="436" t="str">
        <f t="shared" si="1187"/>
        <v>Lê Việt Cảnh</v>
      </c>
      <c r="J5831" s="436"/>
      <c r="K5831" s="436">
        <f t="shared" si="1188"/>
        <v>2</v>
      </c>
      <c r="L5831" s="436" t="str">
        <f t="shared" si="1189"/>
        <v>DC3CT55-DL-2</v>
      </c>
      <c r="M5831" s="436">
        <f t="shared" si="1190"/>
        <v>5</v>
      </c>
      <c r="N5831" s="437">
        <f t="shared" si="1196"/>
        <v>52</v>
      </c>
      <c r="O5831" s="437"/>
      <c r="P5831" s="430" t="str">
        <f t="shared" si="1191"/>
        <v/>
      </c>
      <c r="U5831" s="177">
        <v>45</v>
      </c>
      <c r="V5831" s="177" t="s">
        <v>4915</v>
      </c>
      <c r="W5831" s="177" t="s">
        <v>6165</v>
      </c>
      <c r="X5831" s="177" t="s">
        <v>3327</v>
      </c>
      <c r="Y5831" s="177" t="s">
        <v>6166</v>
      </c>
      <c r="Z5831" s="177" t="s">
        <v>7146</v>
      </c>
      <c r="AA5831" s="525" t="s">
        <v>6167</v>
      </c>
      <c r="AB5831" s="399" t="str">
        <f t="shared" si="1192"/>
        <v>DC3CT55</v>
      </c>
      <c r="AC5831" s="399" t="str">
        <f t="shared" si="1193"/>
        <v>DC3CT55-DL</v>
      </c>
      <c r="AD5831" t="str">
        <f>Y5831&amp;"-"&amp;VLOOKUP(AC5831,'LICH THI'!C:AA,9,0)</f>
        <v>65DLCD20623-42473</v>
      </c>
      <c r="AE5831">
        <f t="shared" si="1194"/>
        <v>1</v>
      </c>
    </row>
    <row r="5832" spans="1:31" x14ac:dyDescent="0.25">
      <c r="A5832" s="436" t="str">
        <f t="shared" si="1184"/>
        <v>DC3CT55-DL-7</v>
      </c>
      <c r="B5832" s="436">
        <f>COUNTIF(AC$4:AC5832,AC5832)</f>
        <v>7</v>
      </c>
      <c r="C5832" s="436" t="str">
        <f t="shared" si="1185"/>
        <v>DC3CT55-DL</v>
      </c>
      <c r="D5832" s="436">
        <f>VLOOKUP(C5832,'LICH THI'!C:AA,12,0)</f>
        <v>99</v>
      </c>
      <c r="E5832" s="436">
        <f>VLOOKUP(C5832,'LICH THI'!C:AA,13,0)</f>
        <v>50</v>
      </c>
      <c r="F5832" s="436">
        <f t="shared" si="1195"/>
        <v>50</v>
      </c>
      <c r="G5832" s="436">
        <f>VLOOKUP(C5832,'LICH THI'!C:AA,14,0)</f>
        <v>2</v>
      </c>
      <c r="H5832" s="436">
        <f t="shared" si="1186"/>
        <v>1</v>
      </c>
      <c r="I5832" s="436" t="str">
        <f t="shared" si="1187"/>
        <v>Nguyễn Văn Cao</v>
      </c>
      <c r="J5832" s="436"/>
      <c r="K5832" s="436">
        <f t="shared" si="1188"/>
        <v>2</v>
      </c>
      <c r="L5832" s="436" t="str">
        <f t="shared" si="1189"/>
        <v>DC3CT55-DL-2</v>
      </c>
      <c r="M5832" s="436">
        <f t="shared" si="1190"/>
        <v>5</v>
      </c>
      <c r="N5832" s="437">
        <f t="shared" si="1196"/>
        <v>53</v>
      </c>
      <c r="O5832" s="437"/>
      <c r="P5832" s="430" t="str">
        <f t="shared" si="1191"/>
        <v/>
      </c>
      <c r="U5832" s="177">
        <v>66</v>
      </c>
      <c r="V5832" s="177" t="s">
        <v>4975</v>
      </c>
      <c r="W5832" s="177" t="s">
        <v>2741</v>
      </c>
      <c r="X5832" s="177" t="s">
        <v>2853</v>
      </c>
      <c r="Y5832" s="177" t="s">
        <v>7177</v>
      </c>
      <c r="Z5832" s="177" t="s">
        <v>7146</v>
      </c>
      <c r="AA5832" s="525" t="s">
        <v>3248</v>
      </c>
      <c r="AB5832" s="399" t="str">
        <f t="shared" si="1192"/>
        <v>DC3CT55</v>
      </c>
      <c r="AC5832" s="399" t="str">
        <f t="shared" si="1193"/>
        <v>DC3CT55-DL</v>
      </c>
      <c r="AD5832" t="str">
        <f>Y5832&amp;"-"&amp;VLOOKUP(AC5832,'LICH THI'!C:AA,9,0)</f>
        <v>65DLCD20558-42473</v>
      </c>
      <c r="AE5832">
        <f t="shared" si="1194"/>
        <v>1</v>
      </c>
    </row>
    <row r="5833" spans="1:31" x14ac:dyDescent="0.25">
      <c r="A5833" s="436" t="str">
        <f t="shared" si="1184"/>
        <v>DC3CT55-DL-8</v>
      </c>
      <c r="B5833" s="436">
        <f>COUNTIF(AC$4:AC5833,AC5833)</f>
        <v>8</v>
      </c>
      <c r="C5833" s="436" t="str">
        <f t="shared" si="1185"/>
        <v>DC3CT55-DL</v>
      </c>
      <c r="D5833" s="436">
        <f>VLOOKUP(C5833,'LICH THI'!C:AA,12,0)</f>
        <v>99</v>
      </c>
      <c r="E5833" s="436">
        <f>VLOOKUP(C5833,'LICH THI'!C:AA,13,0)</f>
        <v>50</v>
      </c>
      <c r="F5833" s="436">
        <f t="shared" si="1195"/>
        <v>50</v>
      </c>
      <c r="G5833" s="436">
        <f>VLOOKUP(C5833,'LICH THI'!C:AA,14,0)</f>
        <v>2</v>
      </c>
      <c r="H5833" s="436">
        <f t="shared" si="1186"/>
        <v>1</v>
      </c>
      <c r="I5833" s="436" t="str">
        <f t="shared" si="1187"/>
        <v>Kiều Văn Cầu</v>
      </c>
      <c r="J5833" s="436"/>
      <c r="K5833" s="436">
        <f t="shared" si="1188"/>
        <v>2</v>
      </c>
      <c r="L5833" s="436" t="str">
        <f t="shared" si="1189"/>
        <v>DC3CT55-DL-2</v>
      </c>
      <c r="M5833" s="436">
        <f t="shared" si="1190"/>
        <v>5</v>
      </c>
      <c r="N5833" s="437">
        <f t="shared" si="1196"/>
        <v>54</v>
      </c>
      <c r="O5833" s="437"/>
      <c r="P5833" s="430" t="str">
        <f t="shared" si="1191"/>
        <v/>
      </c>
      <c r="U5833" s="177">
        <v>67</v>
      </c>
      <c r="V5833" s="177" t="s">
        <v>4975</v>
      </c>
      <c r="W5833" s="177" t="s">
        <v>6925</v>
      </c>
      <c r="X5833" s="177" t="s">
        <v>1649</v>
      </c>
      <c r="Y5833" s="177" t="s">
        <v>6926</v>
      </c>
      <c r="Z5833" s="177" t="s">
        <v>7146</v>
      </c>
      <c r="AA5833" s="525" t="s">
        <v>6927</v>
      </c>
      <c r="AB5833" s="399" t="str">
        <f t="shared" si="1192"/>
        <v>DC3CT55</v>
      </c>
      <c r="AC5833" s="399" t="str">
        <f t="shared" si="1193"/>
        <v>DC3CT55-DL</v>
      </c>
      <c r="AD5833" t="str">
        <f>Y5833&amp;"-"&amp;VLOOKUP(AC5833,'LICH THI'!C:AA,9,0)</f>
        <v>65DLCD21099-42473</v>
      </c>
      <c r="AE5833">
        <f t="shared" si="1194"/>
        <v>1</v>
      </c>
    </row>
    <row r="5834" spans="1:31" x14ac:dyDescent="0.25">
      <c r="A5834" s="436" t="str">
        <f t="shared" si="1184"/>
        <v>DC3CT55-DL-9</v>
      </c>
      <c r="B5834" s="436">
        <f>COUNTIF(AC$4:AC5834,AC5834)</f>
        <v>9</v>
      </c>
      <c r="C5834" s="436" t="str">
        <f t="shared" si="1185"/>
        <v>DC3CT55-DL</v>
      </c>
      <c r="D5834" s="436">
        <f>VLOOKUP(C5834,'LICH THI'!C:AA,12,0)</f>
        <v>99</v>
      </c>
      <c r="E5834" s="436">
        <f>VLOOKUP(C5834,'LICH THI'!C:AA,13,0)</f>
        <v>50</v>
      </c>
      <c r="F5834" s="436">
        <f t="shared" si="1195"/>
        <v>50</v>
      </c>
      <c r="G5834" s="436">
        <f>VLOOKUP(C5834,'LICH THI'!C:AA,14,0)</f>
        <v>2</v>
      </c>
      <c r="H5834" s="436">
        <f t="shared" si="1186"/>
        <v>1</v>
      </c>
      <c r="I5834" s="436" t="str">
        <f t="shared" si="1187"/>
        <v>Phan Bá Thành Công</v>
      </c>
      <c r="J5834" s="436"/>
      <c r="K5834" s="436">
        <f t="shared" si="1188"/>
        <v>2</v>
      </c>
      <c r="L5834" s="436" t="str">
        <f t="shared" si="1189"/>
        <v>DC3CT55-DL-2</v>
      </c>
      <c r="M5834" s="436">
        <f t="shared" si="1190"/>
        <v>5</v>
      </c>
      <c r="N5834" s="437">
        <f t="shared" si="1196"/>
        <v>55</v>
      </c>
      <c r="O5834" s="437"/>
      <c r="P5834" s="430" t="str">
        <f t="shared" si="1191"/>
        <v/>
      </c>
      <c r="U5834" s="177">
        <v>4</v>
      </c>
      <c r="V5834" s="177" t="s">
        <v>4989</v>
      </c>
      <c r="W5834" s="177" t="s">
        <v>7296</v>
      </c>
      <c r="X5834" s="177" t="s">
        <v>3104</v>
      </c>
      <c r="Y5834" s="177" t="s">
        <v>7297</v>
      </c>
      <c r="Z5834" s="177" t="s">
        <v>7290</v>
      </c>
      <c r="AA5834" s="525" t="s">
        <v>7298</v>
      </c>
      <c r="AB5834" s="399" t="str">
        <f t="shared" si="1192"/>
        <v>DC3CT55</v>
      </c>
      <c r="AC5834" s="399" t="str">
        <f t="shared" si="1193"/>
        <v>DC3CT55-DL</v>
      </c>
      <c r="AD5834" t="str">
        <f>Y5834&amp;"-"&amp;VLOOKUP(AC5834,'LICH THI'!C:AA,9,0)</f>
        <v>65DLDD20315-42473</v>
      </c>
      <c r="AE5834">
        <f t="shared" si="1194"/>
        <v>1</v>
      </c>
    </row>
    <row r="5835" spans="1:31" x14ac:dyDescent="0.25">
      <c r="A5835" s="436" t="str">
        <f t="shared" si="1184"/>
        <v>DC3CT55-DL-10</v>
      </c>
      <c r="B5835" s="436">
        <f>COUNTIF(AC$4:AC5835,AC5835)</f>
        <v>10</v>
      </c>
      <c r="C5835" s="436" t="str">
        <f t="shared" si="1185"/>
        <v>DC3CT55-DL</v>
      </c>
      <c r="D5835" s="436">
        <f>VLOOKUP(C5835,'LICH THI'!C:AA,12,0)</f>
        <v>99</v>
      </c>
      <c r="E5835" s="436">
        <f>VLOOKUP(C5835,'LICH THI'!C:AA,13,0)</f>
        <v>50</v>
      </c>
      <c r="F5835" s="436">
        <f t="shared" si="1195"/>
        <v>50</v>
      </c>
      <c r="G5835" s="436">
        <f>VLOOKUP(C5835,'LICH THI'!C:AA,14,0)</f>
        <v>2</v>
      </c>
      <c r="H5835" s="436">
        <f t="shared" si="1186"/>
        <v>1</v>
      </c>
      <c r="I5835" s="436" t="str">
        <f t="shared" si="1187"/>
        <v>Đinh Cao Cường</v>
      </c>
      <c r="J5835" s="436"/>
      <c r="K5835" s="436">
        <f t="shared" si="1188"/>
        <v>2</v>
      </c>
      <c r="L5835" s="436" t="str">
        <f t="shared" si="1189"/>
        <v>DC3CT55-DL-2</v>
      </c>
      <c r="M5835" s="436">
        <f t="shared" si="1190"/>
        <v>5</v>
      </c>
      <c r="N5835" s="437">
        <f t="shared" si="1196"/>
        <v>56</v>
      </c>
      <c r="O5835" s="437"/>
      <c r="P5835" s="430" t="str">
        <f t="shared" si="1191"/>
        <v/>
      </c>
      <c r="U5835" s="177">
        <v>47</v>
      </c>
      <c r="V5835" s="177" t="s">
        <v>4915</v>
      </c>
      <c r="W5835" s="177" t="s">
        <v>4919</v>
      </c>
      <c r="X5835" s="177" t="s">
        <v>2735</v>
      </c>
      <c r="Y5835" s="177" t="s">
        <v>4920</v>
      </c>
      <c r="Z5835" s="177" t="s">
        <v>7146</v>
      </c>
      <c r="AA5835" s="525" t="s">
        <v>4921</v>
      </c>
      <c r="AB5835" s="399" t="str">
        <f t="shared" si="1192"/>
        <v>DC3CT55</v>
      </c>
      <c r="AC5835" s="399" t="str">
        <f t="shared" si="1193"/>
        <v>DC3CT55-DL</v>
      </c>
      <c r="AD5835" t="str">
        <f>Y5835&amp;"-"&amp;VLOOKUP(AC5835,'LICH THI'!C:AA,9,0)</f>
        <v>65DLCD20603-42473</v>
      </c>
      <c r="AE5835">
        <f t="shared" si="1194"/>
        <v>1</v>
      </c>
    </row>
    <row r="5836" spans="1:31" x14ac:dyDescent="0.25">
      <c r="A5836" s="436" t="str">
        <f t="shared" si="1184"/>
        <v>DC3CT55-DL-11</v>
      </c>
      <c r="B5836" s="436">
        <f>COUNTIF(AC$4:AC5836,AC5836)</f>
        <v>11</v>
      </c>
      <c r="C5836" s="436" t="str">
        <f t="shared" si="1185"/>
        <v>DC3CT55-DL</v>
      </c>
      <c r="D5836" s="436">
        <f>VLOOKUP(C5836,'LICH THI'!C:AA,12,0)</f>
        <v>99</v>
      </c>
      <c r="E5836" s="436">
        <f>VLOOKUP(C5836,'LICH THI'!C:AA,13,0)</f>
        <v>50</v>
      </c>
      <c r="F5836" s="436">
        <f t="shared" si="1195"/>
        <v>50</v>
      </c>
      <c r="G5836" s="436">
        <f>VLOOKUP(C5836,'LICH THI'!C:AA,14,0)</f>
        <v>2</v>
      </c>
      <c r="H5836" s="436">
        <f t="shared" si="1186"/>
        <v>1</v>
      </c>
      <c r="I5836" s="436" t="str">
        <f t="shared" si="1187"/>
        <v>Vũ Mạnh Cường</v>
      </c>
      <c r="J5836" s="436"/>
      <c r="K5836" s="436">
        <f t="shared" si="1188"/>
        <v>2</v>
      </c>
      <c r="L5836" s="436" t="str">
        <f t="shared" si="1189"/>
        <v>DC3CT55-DL-2</v>
      </c>
      <c r="M5836" s="436">
        <f t="shared" si="1190"/>
        <v>5</v>
      </c>
      <c r="N5836" s="437">
        <f t="shared" si="1196"/>
        <v>57</v>
      </c>
      <c r="O5836" s="437"/>
      <c r="P5836" s="430" t="str">
        <f t="shared" si="1191"/>
        <v/>
      </c>
      <c r="U5836" s="177">
        <v>48</v>
      </c>
      <c r="V5836" s="177" t="s">
        <v>4915</v>
      </c>
      <c r="W5836" s="177" t="s">
        <v>5282</v>
      </c>
      <c r="X5836" s="177" t="s">
        <v>2735</v>
      </c>
      <c r="Y5836" s="177" t="s">
        <v>6915</v>
      </c>
      <c r="Z5836" s="177" t="s">
        <v>7146</v>
      </c>
      <c r="AA5836" s="525" t="s">
        <v>6916</v>
      </c>
      <c r="AB5836" s="399" t="str">
        <f t="shared" si="1192"/>
        <v>DC3CT55</v>
      </c>
      <c r="AC5836" s="399" t="str">
        <f t="shared" si="1193"/>
        <v>DC3CT55-DL</v>
      </c>
      <c r="AD5836" t="str">
        <f>Y5836&amp;"-"&amp;VLOOKUP(AC5836,'LICH THI'!C:AA,9,0)</f>
        <v>65DLCD20500-42473</v>
      </c>
      <c r="AE5836">
        <f t="shared" si="1194"/>
        <v>1</v>
      </c>
    </row>
    <row r="5837" spans="1:31" x14ac:dyDescent="0.25">
      <c r="A5837" s="436" t="str">
        <f t="shared" si="1184"/>
        <v>DC3CT55-DL-12</v>
      </c>
      <c r="B5837" s="436">
        <f>COUNTIF(AC$4:AC5837,AC5837)</f>
        <v>12</v>
      </c>
      <c r="C5837" s="436" t="str">
        <f t="shared" si="1185"/>
        <v>DC3CT55-DL</v>
      </c>
      <c r="D5837" s="436">
        <f>VLOOKUP(C5837,'LICH THI'!C:AA,12,0)</f>
        <v>99</v>
      </c>
      <c r="E5837" s="436">
        <f>VLOOKUP(C5837,'LICH THI'!C:AA,13,0)</f>
        <v>50</v>
      </c>
      <c r="F5837" s="436">
        <f t="shared" si="1195"/>
        <v>50</v>
      </c>
      <c r="G5837" s="436">
        <f>VLOOKUP(C5837,'LICH THI'!C:AA,14,0)</f>
        <v>2</v>
      </c>
      <c r="H5837" s="436">
        <f t="shared" si="1186"/>
        <v>1</v>
      </c>
      <c r="I5837" s="436" t="str">
        <f t="shared" si="1187"/>
        <v>Nguyễn Cảnh Chinh</v>
      </c>
      <c r="J5837" s="436"/>
      <c r="K5837" s="436">
        <f t="shared" si="1188"/>
        <v>2</v>
      </c>
      <c r="L5837" s="436" t="str">
        <f t="shared" si="1189"/>
        <v>DC3CT55-DL-2</v>
      </c>
      <c r="M5837" s="436">
        <f t="shared" si="1190"/>
        <v>5</v>
      </c>
      <c r="N5837" s="437">
        <f t="shared" si="1196"/>
        <v>58</v>
      </c>
      <c r="O5837" s="437"/>
      <c r="P5837" s="430" t="str">
        <f t="shared" si="1191"/>
        <v/>
      </c>
      <c r="U5837" s="177">
        <v>46</v>
      </c>
      <c r="V5837" s="177" t="s">
        <v>4915</v>
      </c>
      <c r="W5837" s="177" t="s">
        <v>4916</v>
      </c>
      <c r="X5837" s="177" t="s">
        <v>4163</v>
      </c>
      <c r="Y5837" s="177" t="s">
        <v>4917</v>
      </c>
      <c r="Z5837" s="177" t="s">
        <v>7146</v>
      </c>
      <c r="AA5837" s="525" t="s">
        <v>4918</v>
      </c>
      <c r="AB5837" s="399" t="str">
        <f t="shared" si="1192"/>
        <v>DC3CT55</v>
      </c>
      <c r="AC5837" s="399" t="str">
        <f t="shared" si="1193"/>
        <v>DC3CT55-DL</v>
      </c>
      <c r="AD5837" t="str">
        <f>Y5837&amp;"-"&amp;VLOOKUP(AC5837,'LICH THI'!C:AA,9,0)</f>
        <v>65DLCD21038-42473</v>
      </c>
      <c r="AE5837">
        <f t="shared" si="1194"/>
        <v>1</v>
      </c>
    </row>
    <row r="5838" spans="1:31" x14ac:dyDescent="0.25">
      <c r="A5838" s="436" t="str">
        <f t="shared" si="1184"/>
        <v>DC3CT55-DL-13</v>
      </c>
      <c r="B5838" s="436">
        <f>COUNTIF(AC$4:AC5838,AC5838)</f>
        <v>13</v>
      </c>
      <c r="C5838" s="436" t="str">
        <f t="shared" si="1185"/>
        <v>DC3CT55-DL</v>
      </c>
      <c r="D5838" s="436">
        <f>VLOOKUP(C5838,'LICH THI'!C:AA,12,0)</f>
        <v>99</v>
      </c>
      <c r="E5838" s="436">
        <f>VLOOKUP(C5838,'LICH THI'!C:AA,13,0)</f>
        <v>50</v>
      </c>
      <c r="F5838" s="436">
        <f t="shared" si="1195"/>
        <v>50</v>
      </c>
      <c r="G5838" s="436">
        <f>VLOOKUP(C5838,'LICH THI'!C:AA,14,0)</f>
        <v>2</v>
      </c>
      <c r="H5838" s="436">
        <f t="shared" si="1186"/>
        <v>1</v>
      </c>
      <c r="I5838" s="436" t="str">
        <f t="shared" si="1187"/>
        <v>Phạm Công Duy</v>
      </c>
      <c r="J5838" s="436"/>
      <c r="K5838" s="436">
        <f t="shared" si="1188"/>
        <v>2</v>
      </c>
      <c r="L5838" s="436" t="str">
        <f t="shared" si="1189"/>
        <v>DC3CT55-DL-2</v>
      </c>
      <c r="M5838" s="436">
        <f t="shared" si="1190"/>
        <v>5</v>
      </c>
      <c r="N5838" s="437">
        <f t="shared" si="1196"/>
        <v>59</v>
      </c>
      <c r="O5838" s="437"/>
      <c r="P5838" s="430" t="str">
        <f t="shared" si="1191"/>
        <v/>
      </c>
      <c r="U5838" s="177">
        <v>30</v>
      </c>
      <c r="V5838" s="177" t="s">
        <v>4902</v>
      </c>
      <c r="W5838" s="177" t="s">
        <v>3645</v>
      </c>
      <c r="X5838" s="177" t="s">
        <v>2742</v>
      </c>
      <c r="Y5838" s="177" t="s">
        <v>7158</v>
      </c>
      <c r="Z5838" s="177" t="s">
        <v>7146</v>
      </c>
      <c r="AA5838" s="525" t="s">
        <v>6368</v>
      </c>
      <c r="AB5838" s="399" t="str">
        <f t="shared" si="1192"/>
        <v>DC3CT55</v>
      </c>
      <c r="AC5838" s="399" t="str">
        <f t="shared" si="1193"/>
        <v>DC3CT55-DL</v>
      </c>
      <c r="AD5838" t="str">
        <f>Y5838&amp;"-"&amp;VLOOKUP(AC5838,'LICH THI'!C:AA,9,0)</f>
        <v>65DLCD20548-42473</v>
      </c>
      <c r="AE5838">
        <f t="shared" si="1194"/>
        <v>1</v>
      </c>
    </row>
    <row r="5839" spans="1:31" x14ac:dyDescent="0.25">
      <c r="A5839" s="436" t="str">
        <f t="shared" si="1184"/>
        <v>DC3CT55-DL-14</v>
      </c>
      <c r="B5839" s="436">
        <f>COUNTIF(AC$4:AC5839,AC5839)</f>
        <v>14</v>
      </c>
      <c r="C5839" s="436" t="str">
        <f t="shared" si="1185"/>
        <v>DC3CT55-DL</v>
      </c>
      <c r="D5839" s="436">
        <f>VLOOKUP(C5839,'LICH THI'!C:AA,12,0)</f>
        <v>99</v>
      </c>
      <c r="E5839" s="436">
        <f>VLOOKUP(C5839,'LICH THI'!C:AA,13,0)</f>
        <v>50</v>
      </c>
      <c r="F5839" s="436">
        <f t="shared" si="1195"/>
        <v>50</v>
      </c>
      <c r="G5839" s="436">
        <f>VLOOKUP(C5839,'LICH THI'!C:AA,14,0)</f>
        <v>2</v>
      </c>
      <c r="H5839" s="436">
        <f t="shared" si="1186"/>
        <v>1</v>
      </c>
      <c r="I5839" s="436" t="str">
        <f t="shared" si="1187"/>
        <v>Phạm Văn Duy</v>
      </c>
      <c r="J5839" s="436"/>
      <c r="K5839" s="436">
        <f t="shared" si="1188"/>
        <v>2</v>
      </c>
      <c r="L5839" s="436" t="str">
        <f t="shared" si="1189"/>
        <v>DC3CT55-DL-2</v>
      </c>
      <c r="M5839" s="436">
        <f t="shared" si="1190"/>
        <v>5</v>
      </c>
      <c r="N5839" s="437">
        <f t="shared" si="1196"/>
        <v>60</v>
      </c>
      <c r="O5839" s="437"/>
      <c r="P5839" s="430" t="str">
        <f t="shared" si="1191"/>
        <v/>
      </c>
      <c r="U5839" s="177">
        <v>31</v>
      </c>
      <c r="V5839" s="177" t="s">
        <v>4902</v>
      </c>
      <c r="W5839" s="177" t="s">
        <v>2738</v>
      </c>
      <c r="X5839" s="177" t="s">
        <v>2742</v>
      </c>
      <c r="Y5839" s="177" t="s">
        <v>7159</v>
      </c>
      <c r="Z5839" s="177" t="s">
        <v>7146</v>
      </c>
      <c r="AA5839" s="525" t="s">
        <v>7160</v>
      </c>
      <c r="AB5839" s="399" t="str">
        <f t="shared" si="1192"/>
        <v>DC3CT55</v>
      </c>
      <c r="AC5839" s="399" t="str">
        <f t="shared" si="1193"/>
        <v>DC3CT55-DL</v>
      </c>
      <c r="AD5839" t="str">
        <f>Y5839&amp;"-"&amp;VLOOKUP(AC5839,'LICH THI'!C:AA,9,0)</f>
        <v>65DLCD20637-42473</v>
      </c>
      <c r="AE5839">
        <f t="shared" si="1194"/>
        <v>1</v>
      </c>
    </row>
    <row r="5840" spans="1:31" x14ac:dyDescent="0.25">
      <c r="A5840" s="436" t="str">
        <f t="shared" si="1184"/>
        <v>DC3CT55-DL-15</v>
      </c>
      <c r="B5840" s="436">
        <f>COUNTIF(AC$4:AC5840,AC5840)</f>
        <v>15</v>
      </c>
      <c r="C5840" s="436" t="str">
        <f t="shared" si="1185"/>
        <v>DC3CT55-DL</v>
      </c>
      <c r="D5840" s="436">
        <f>VLOOKUP(C5840,'LICH THI'!C:AA,12,0)</f>
        <v>99</v>
      </c>
      <c r="E5840" s="436">
        <f>VLOOKUP(C5840,'LICH THI'!C:AA,13,0)</f>
        <v>50</v>
      </c>
      <c r="F5840" s="436">
        <f t="shared" si="1195"/>
        <v>50</v>
      </c>
      <c r="G5840" s="436">
        <f>VLOOKUP(C5840,'LICH THI'!C:AA,14,0)</f>
        <v>2</v>
      </c>
      <c r="H5840" s="436">
        <f t="shared" si="1186"/>
        <v>1</v>
      </c>
      <c r="I5840" s="436" t="str">
        <f t="shared" si="1187"/>
        <v>Chu Tất Đạt</v>
      </c>
      <c r="J5840" s="436"/>
      <c r="K5840" s="436">
        <f t="shared" si="1188"/>
        <v>2</v>
      </c>
      <c r="L5840" s="436" t="str">
        <f t="shared" si="1189"/>
        <v>DC3CT55-DL-2</v>
      </c>
      <c r="M5840" s="436">
        <f t="shared" si="1190"/>
        <v>5</v>
      </c>
      <c r="N5840" s="437">
        <f t="shared" si="1196"/>
        <v>61</v>
      </c>
      <c r="O5840" s="437"/>
      <c r="P5840" s="430" t="str">
        <f t="shared" si="1191"/>
        <v/>
      </c>
      <c r="U5840" s="177">
        <v>32</v>
      </c>
      <c r="V5840" s="177" t="s">
        <v>4902</v>
      </c>
      <c r="W5840" s="177" t="s">
        <v>7161</v>
      </c>
      <c r="X5840" s="177" t="s">
        <v>2746</v>
      </c>
      <c r="Y5840" s="177" t="s">
        <v>7162</v>
      </c>
      <c r="Z5840" s="177" t="s">
        <v>7146</v>
      </c>
      <c r="AA5840" s="525" t="s">
        <v>7163</v>
      </c>
      <c r="AB5840" s="399" t="str">
        <f t="shared" si="1192"/>
        <v>DC3CT55</v>
      </c>
      <c r="AC5840" s="399" t="str">
        <f t="shared" si="1193"/>
        <v>DC3CT55-DL</v>
      </c>
      <c r="AD5840" t="str">
        <f>Y5840&amp;"-"&amp;VLOOKUP(AC5840,'LICH THI'!C:AA,9,0)</f>
        <v>65DLCD20554-42473</v>
      </c>
      <c r="AE5840">
        <f t="shared" si="1194"/>
        <v>1</v>
      </c>
    </row>
    <row r="5841" spans="1:31" x14ac:dyDescent="0.25">
      <c r="A5841" s="436" t="str">
        <f t="shared" si="1184"/>
        <v>DC3CT55-DL-16</v>
      </c>
      <c r="B5841" s="436">
        <f>COUNTIF(AC$4:AC5841,AC5841)</f>
        <v>16</v>
      </c>
      <c r="C5841" s="436" t="str">
        <f t="shared" si="1185"/>
        <v>DC3CT55-DL</v>
      </c>
      <c r="D5841" s="436">
        <f>VLOOKUP(C5841,'LICH THI'!C:AA,12,0)</f>
        <v>99</v>
      </c>
      <c r="E5841" s="436">
        <f>VLOOKUP(C5841,'LICH THI'!C:AA,13,0)</f>
        <v>50</v>
      </c>
      <c r="F5841" s="436">
        <f t="shared" si="1195"/>
        <v>50</v>
      </c>
      <c r="G5841" s="436">
        <f>VLOOKUP(C5841,'LICH THI'!C:AA,14,0)</f>
        <v>2</v>
      </c>
      <c r="H5841" s="436">
        <f t="shared" si="1186"/>
        <v>1</v>
      </c>
      <c r="I5841" s="436" t="str">
        <f t="shared" si="1187"/>
        <v>Nguyễn Tiến Đạt</v>
      </c>
      <c r="J5841" s="436"/>
      <c r="K5841" s="436">
        <f t="shared" si="1188"/>
        <v>2</v>
      </c>
      <c r="L5841" s="436" t="str">
        <f t="shared" si="1189"/>
        <v>DC3CT55-DL-2</v>
      </c>
      <c r="M5841" s="436">
        <f t="shared" si="1190"/>
        <v>5</v>
      </c>
      <c r="N5841" s="437">
        <f t="shared" si="1196"/>
        <v>62</v>
      </c>
      <c r="O5841" s="437"/>
      <c r="P5841" s="430" t="str">
        <f t="shared" si="1191"/>
        <v/>
      </c>
      <c r="U5841" s="177">
        <v>68</v>
      </c>
      <c r="V5841" s="177" t="s">
        <v>4975</v>
      </c>
      <c r="W5841" s="177" t="s">
        <v>2880</v>
      </c>
      <c r="X5841" s="177" t="s">
        <v>2746</v>
      </c>
      <c r="Y5841" s="177" t="s">
        <v>4976</v>
      </c>
      <c r="Z5841" s="177" t="s">
        <v>7146</v>
      </c>
      <c r="AA5841" s="525" t="s">
        <v>4977</v>
      </c>
      <c r="AB5841" s="399" t="str">
        <f t="shared" si="1192"/>
        <v>DC3CT55</v>
      </c>
      <c r="AC5841" s="399" t="str">
        <f t="shared" si="1193"/>
        <v>DC3CT55-DL</v>
      </c>
      <c r="AD5841" t="str">
        <f>Y5841&amp;"-"&amp;VLOOKUP(AC5841,'LICH THI'!C:AA,9,0)</f>
        <v>65DLCD20522-42473</v>
      </c>
      <c r="AE5841">
        <f t="shared" si="1194"/>
        <v>1</v>
      </c>
    </row>
    <row r="5842" spans="1:31" x14ac:dyDescent="0.25">
      <c r="A5842" s="436" t="str">
        <f t="shared" si="1184"/>
        <v>DC3CT55-DL-17</v>
      </c>
      <c r="B5842" s="436">
        <f>COUNTIF(AC$4:AC5842,AC5842)</f>
        <v>17</v>
      </c>
      <c r="C5842" s="436" t="str">
        <f t="shared" si="1185"/>
        <v>DC3CT55-DL</v>
      </c>
      <c r="D5842" s="436">
        <f>VLOOKUP(C5842,'LICH THI'!C:AA,12,0)</f>
        <v>99</v>
      </c>
      <c r="E5842" s="436">
        <f>VLOOKUP(C5842,'LICH THI'!C:AA,13,0)</f>
        <v>50</v>
      </c>
      <c r="F5842" s="436">
        <f t="shared" si="1195"/>
        <v>50</v>
      </c>
      <c r="G5842" s="436">
        <f>VLOOKUP(C5842,'LICH THI'!C:AA,14,0)</f>
        <v>2</v>
      </c>
      <c r="H5842" s="436">
        <f t="shared" si="1186"/>
        <v>1</v>
      </c>
      <c r="I5842" s="436" t="str">
        <f t="shared" si="1187"/>
        <v>Vũ Văn Đạt</v>
      </c>
      <c r="J5842" s="436"/>
      <c r="K5842" s="436">
        <f t="shared" si="1188"/>
        <v>2</v>
      </c>
      <c r="L5842" s="436" t="str">
        <f t="shared" si="1189"/>
        <v>DC3CT55-DL-2</v>
      </c>
      <c r="M5842" s="436">
        <f t="shared" si="1190"/>
        <v>5</v>
      </c>
      <c r="N5842" s="437">
        <f t="shared" si="1196"/>
        <v>63</v>
      </c>
      <c r="O5842" s="437"/>
      <c r="P5842" s="430" t="str">
        <f t="shared" si="1191"/>
        <v/>
      </c>
      <c r="U5842" s="177">
        <v>33</v>
      </c>
      <c r="V5842" s="177" t="s">
        <v>4902</v>
      </c>
      <c r="W5842" s="177" t="s">
        <v>2914</v>
      </c>
      <c r="X5842" s="177" t="s">
        <v>2746</v>
      </c>
      <c r="Y5842" s="177" t="s">
        <v>4903</v>
      </c>
      <c r="Z5842" s="177" t="s">
        <v>7146</v>
      </c>
      <c r="AA5842" s="525" t="s">
        <v>4904</v>
      </c>
      <c r="AB5842" s="399" t="str">
        <f t="shared" si="1192"/>
        <v>DC3CT55</v>
      </c>
      <c r="AC5842" s="399" t="str">
        <f t="shared" si="1193"/>
        <v>DC3CT55-DL</v>
      </c>
      <c r="AD5842" t="str">
        <f>Y5842&amp;"-"&amp;VLOOKUP(AC5842,'LICH THI'!C:AA,9,0)</f>
        <v>65DLCD20535-42473</v>
      </c>
      <c r="AE5842">
        <f t="shared" si="1194"/>
        <v>1</v>
      </c>
    </row>
    <row r="5843" spans="1:31" x14ac:dyDescent="0.25">
      <c r="A5843" s="436" t="str">
        <f t="shared" si="1184"/>
        <v>DC3CT55-DL-18</v>
      </c>
      <c r="B5843" s="436">
        <f>COUNTIF(AC$4:AC5843,AC5843)</f>
        <v>18</v>
      </c>
      <c r="C5843" s="436" t="str">
        <f t="shared" si="1185"/>
        <v>DC3CT55-DL</v>
      </c>
      <c r="D5843" s="436">
        <f>VLOOKUP(C5843,'LICH THI'!C:AA,12,0)</f>
        <v>99</v>
      </c>
      <c r="E5843" s="436">
        <f>VLOOKUP(C5843,'LICH THI'!C:AA,13,0)</f>
        <v>50</v>
      </c>
      <c r="F5843" s="436">
        <f t="shared" si="1195"/>
        <v>50</v>
      </c>
      <c r="G5843" s="436">
        <f>VLOOKUP(C5843,'LICH THI'!C:AA,14,0)</f>
        <v>2</v>
      </c>
      <c r="H5843" s="436">
        <f t="shared" si="1186"/>
        <v>1</v>
      </c>
      <c r="I5843" s="436" t="str">
        <f t="shared" si="1187"/>
        <v>Đoàn Minh Đức</v>
      </c>
      <c r="J5843" s="436"/>
      <c r="K5843" s="436">
        <f t="shared" si="1188"/>
        <v>2</v>
      </c>
      <c r="L5843" s="436" t="str">
        <f t="shared" si="1189"/>
        <v>DC3CT55-DL-2</v>
      </c>
      <c r="M5843" s="436">
        <f t="shared" si="1190"/>
        <v>5</v>
      </c>
      <c r="N5843" s="437">
        <f t="shared" si="1196"/>
        <v>64</v>
      </c>
      <c r="O5843" s="437"/>
      <c r="P5843" s="430" t="str">
        <f t="shared" si="1191"/>
        <v/>
      </c>
      <c r="U5843" s="177">
        <v>49</v>
      </c>
      <c r="V5843" s="177" t="s">
        <v>4915</v>
      </c>
      <c r="W5843" s="177" t="s">
        <v>4922</v>
      </c>
      <c r="X5843" s="177" t="s">
        <v>2948</v>
      </c>
      <c r="Y5843" s="177" t="s">
        <v>4923</v>
      </c>
      <c r="Z5843" s="177" t="s">
        <v>7146</v>
      </c>
      <c r="AA5843" s="525" t="s">
        <v>4924</v>
      </c>
      <c r="AB5843" s="399" t="str">
        <f t="shared" si="1192"/>
        <v>DC3CT55</v>
      </c>
      <c r="AC5843" s="399" t="str">
        <f t="shared" si="1193"/>
        <v>DC3CT55-DL</v>
      </c>
      <c r="AD5843" t="str">
        <f>Y5843&amp;"-"&amp;VLOOKUP(AC5843,'LICH THI'!C:AA,9,0)</f>
        <v>65DLCD20727-42473</v>
      </c>
      <c r="AE5843">
        <f t="shared" si="1194"/>
        <v>1</v>
      </c>
    </row>
    <row r="5844" spans="1:31" x14ac:dyDescent="0.25">
      <c r="A5844" s="436" t="str">
        <f t="shared" si="1184"/>
        <v>DC3CT55-DL-19</v>
      </c>
      <c r="B5844" s="436">
        <f>COUNTIF(AC$4:AC5844,AC5844)</f>
        <v>19</v>
      </c>
      <c r="C5844" s="436" t="str">
        <f t="shared" si="1185"/>
        <v>DC3CT55-DL</v>
      </c>
      <c r="D5844" s="436">
        <f>VLOOKUP(C5844,'LICH THI'!C:AA,12,0)</f>
        <v>99</v>
      </c>
      <c r="E5844" s="436">
        <f>VLOOKUP(C5844,'LICH THI'!C:AA,13,0)</f>
        <v>50</v>
      </c>
      <c r="F5844" s="436">
        <f t="shared" si="1195"/>
        <v>50</v>
      </c>
      <c r="G5844" s="436">
        <f>VLOOKUP(C5844,'LICH THI'!C:AA,14,0)</f>
        <v>2</v>
      </c>
      <c r="H5844" s="436">
        <f t="shared" si="1186"/>
        <v>1</v>
      </c>
      <c r="I5844" s="436" t="str">
        <f t="shared" si="1187"/>
        <v>Lê Văn Đức</v>
      </c>
      <c r="J5844" s="436"/>
      <c r="K5844" s="436">
        <f t="shared" si="1188"/>
        <v>2</v>
      </c>
      <c r="L5844" s="436" t="str">
        <f t="shared" si="1189"/>
        <v>DC3CT55-DL-2</v>
      </c>
      <c r="M5844" s="436">
        <f t="shared" si="1190"/>
        <v>5</v>
      </c>
      <c r="N5844" s="437">
        <f t="shared" si="1196"/>
        <v>65</v>
      </c>
      <c r="O5844" s="437"/>
      <c r="P5844" s="430" t="str">
        <f t="shared" si="1191"/>
        <v/>
      </c>
      <c r="U5844" s="177">
        <v>50</v>
      </c>
      <c r="V5844" s="177" t="s">
        <v>4915</v>
      </c>
      <c r="W5844" s="177" t="s">
        <v>2604</v>
      </c>
      <c r="X5844" s="177" t="s">
        <v>2948</v>
      </c>
      <c r="Y5844" s="177" t="s">
        <v>4925</v>
      </c>
      <c r="Z5844" s="177" t="s">
        <v>7146</v>
      </c>
      <c r="AA5844" s="525" t="s">
        <v>4926</v>
      </c>
      <c r="AB5844" s="399" t="str">
        <f t="shared" si="1192"/>
        <v>DC3CT55</v>
      </c>
      <c r="AC5844" s="399" t="str">
        <f t="shared" si="1193"/>
        <v>DC3CT55-DL</v>
      </c>
      <c r="AD5844" t="str">
        <f>Y5844&amp;"-"&amp;VLOOKUP(AC5844,'LICH THI'!C:AA,9,0)</f>
        <v>65DLCD20523-42473</v>
      </c>
      <c r="AE5844">
        <f t="shared" si="1194"/>
        <v>1</v>
      </c>
    </row>
    <row r="5845" spans="1:31" x14ac:dyDescent="0.25">
      <c r="A5845" s="436" t="str">
        <f t="shared" si="1184"/>
        <v>DC3CT55-DL-20</v>
      </c>
      <c r="B5845" s="436">
        <f>COUNTIF(AC$4:AC5845,AC5845)</f>
        <v>20</v>
      </c>
      <c r="C5845" s="436" t="str">
        <f t="shared" si="1185"/>
        <v>DC3CT55-DL</v>
      </c>
      <c r="D5845" s="436">
        <f>VLOOKUP(C5845,'LICH THI'!C:AA,12,0)</f>
        <v>99</v>
      </c>
      <c r="E5845" s="436">
        <f>VLOOKUP(C5845,'LICH THI'!C:AA,13,0)</f>
        <v>50</v>
      </c>
      <c r="F5845" s="436">
        <f t="shared" si="1195"/>
        <v>50</v>
      </c>
      <c r="G5845" s="436">
        <f>VLOOKUP(C5845,'LICH THI'!C:AA,14,0)</f>
        <v>2</v>
      </c>
      <c r="H5845" s="436">
        <f t="shared" si="1186"/>
        <v>1</v>
      </c>
      <c r="I5845" s="436" t="str">
        <f t="shared" si="1187"/>
        <v>Mai Văn Đức</v>
      </c>
      <c r="J5845" s="436"/>
      <c r="K5845" s="436">
        <f t="shared" si="1188"/>
        <v>2</v>
      </c>
      <c r="L5845" s="436" t="str">
        <f t="shared" si="1189"/>
        <v>DC3CT55-DL-2</v>
      </c>
      <c r="M5845" s="436">
        <f t="shared" si="1190"/>
        <v>5</v>
      </c>
      <c r="N5845" s="437">
        <f t="shared" si="1196"/>
        <v>66</v>
      </c>
      <c r="O5845" s="437"/>
      <c r="P5845" s="430" t="str">
        <f t="shared" si="1191"/>
        <v/>
      </c>
      <c r="U5845" s="177">
        <v>51</v>
      </c>
      <c r="V5845" s="177" t="s">
        <v>4915</v>
      </c>
      <c r="W5845" s="177" t="s">
        <v>3951</v>
      </c>
      <c r="X5845" s="177" t="s">
        <v>2948</v>
      </c>
      <c r="Y5845" s="177" t="s">
        <v>7170</v>
      </c>
      <c r="Z5845" s="177" t="s">
        <v>7146</v>
      </c>
      <c r="AA5845" s="525" t="s">
        <v>7171</v>
      </c>
      <c r="AB5845" s="399" t="str">
        <f t="shared" si="1192"/>
        <v>DC3CT55</v>
      </c>
      <c r="AC5845" s="399" t="str">
        <f t="shared" si="1193"/>
        <v>DC3CT55-DL</v>
      </c>
      <c r="AD5845" t="str">
        <f>Y5845&amp;"-"&amp;VLOOKUP(AC5845,'LICH THI'!C:AA,9,0)</f>
        <v>65DLCD20564-42473</v>
      </c>
      <c r="AE5845">
        <f t="shared" si="1194"/>
        <v>1</v>
      </c>
    </row>
    <row r="5846" spans="1:31" x14ac:dyDescent="0.25">
      <c r="A5846" s="436" t="str">
        <f t="shared" si="1184"/>
        <v>DC3CT55-DL-21</v>
      </c>
      <c r="B5846" s="436">
        <f>COUNTIF(AC$4:AC5846,AC5846)</f>
        <v>21</v>
      </c>
      <c r="C5846" s="436" t="str">
        <f t="shared" si="1185"/>
        <v>DC3CT55-DL</v>
      </c>
      <c r="D5846" s="436">
        <f>VLOOKUP(C5846,'LICH THI'!C:AA,12,0)</f>
        <v>99</v>
      </c>
      <c r="E5846" s="436">
        <f>VLOOKUP(C5846,'LICH THI'!C:AA,13,0)</f>
        <v>50</v>
      </c>
      <c r="F5846" s="436">
        <f t="shared" si="1195"/>
        <v>50</v>
      </c>
      <c r="G5846" s="436">
        <f>VLOOKUP(C5846,'LICH THI'!C:AA,14,0)</f>
        <v>2</v>
      </c>
      <c r="H5846" s="436">
        <f t="shared" si="1186"/>
        <v>1</v>
      </c>
      <c r="I5846" s="436" t="str">
        <f t="shared" si="1187"/>
        <v>Phạm Ngọc Đức</v>
      </c>
      <c r="J5846" s="436"/>
      <c r="K5846" s="436">
        <f t="shared" si="1188"/>
        <v>2</v>
      </c>
      <c r="L5846" s="436" t="str">
        <f t="shared" si="1189"/>
        <v>DC3CT55-DL-2</v>
      </c>
      <c r="M5846" s="436">
        <f t="shared" si="1190"/>
        <v>5</v>
      </c>
      <c r="N5846" s="437">
        <f t="shared" si="1196"/>
        <v>67</v>
      </c>
      <c r="O5846" s="437"/>
      <c r="P5846" s="430" t="str">
        <f t="shared" si="1191"/>
        <v/>
      </c>
      <c r="U5846" s="177">
        <v>52</v>
      </c>
      <c r="V5846" s="177" t="s">
        <v>4915</v>
      </c>
      <c r="W5846" s="177" t="s">
        <v>3081</v>
      </c>
      <c r="X5846" s="177" t="s">
        <v>2948</v>
      </c>
      <c r="Y5846" s="177" t="s">
        <v>4927</v>
      </c>
      <c r="Z5846" s="177" t="s">
        <v>7146</v>
      </c>
      <c r="AA5846" s="525" t="s">
        <v>4928</v>
      </c>
      <c r="AB5846" s="399" t="str">
        <f t="shared" si="1192"/>
        <v>DC3CT55</v>
      </c>
      <c r="AC5846" s="399" t="str">
        <f t="shared" si="1193"/>
        <v>DC3CT55-DL</v>
      </c>
      <c r="AD5846" t="str">
        <f>Y5846&amp;"-"&amp;VLOOKUP(AC5846,'LICH THI'!C:AA,9,0)</f>
        <v>65DLCD20746-42473</v>
      </c>
      <c r="AE5846">
        <f t="shared" si="1194"/>
        <v>1</v>
      </c>
    </row>
    <row r="5847" spans="1:31" x14ac:dyDescent="0.25">
      <c r="A5847" s="436" t="str">
        <f t="shared" si="1184"/>
        <v>DC3CT55-DL-22</v>
      </c>
      <c r="B5847" s="436">
        <f>COUNTIF(AC$4:AC5847,AC5847)</f>
        <v>22</v>
      </c>
      <c r="C5847" s="436" t="str">
        <f t="shared" si="1185"/>
        <v>DC3CT55-DL</v>
      </c>
      <c r="D5847" s="436">
        <f>VLOOKUP(C5847,'LICH THI'!C:AA,12,0)</f>
        <v>99</v>
      </c>
      <c r="E5847" s="436">
        <f>VLOOKUP(C5847,'LICH THI'!C:AA,13,0)</f>
        <v>50</v>
      </c>
      <c r="F5847" s="436">
        <f t="shared" si="1195"/>
        <v>50</v>
      </c>
      <c r="G5847" s="436">
        <f>VLOOKUP(C5847,'LICH THI'!C:AA,14,0)</f>
        <v>2</v>
      </c>
      <c r="H5847" s="436">
        <f t="shared" si="1186"/>
        <v>1</v>
      </c>
      <c r="I5847" s="436" t="str">
        <f t="shared" si="1187"/>
        <v>Nguyễn Văn Hà</v>
      </c>
      <c r="J5847" s="436"/>
      <c r="K5847" s="436">
        <f t="shared" si="1188"/>
        <v>2</v>
      </c>
      <c r="L5847" s="436" t="str">
        <f t="shared" si="1189"/>
        <v>DC3CT55-DL-2</v>
      </c>
      <c r="M5847" s="436">
        <f t="shared" si="1190"/>
        <v>5</v>
      </c>
      <c r="N5847" s="437">
        <f t="shared" si="1196"/>
        <v>68</v>
      </c>
      <c r="O5847" s="437"/>
      <c r="P5847" s="430" t="str">
        <f t="shared" si="1191"/>
        <v/>
      </c>
      <c r="U5847" s="177">
        <v>5</v>
      </c>
      <c r="V5847" s="177" t="s">
        <v>4989</v>
      </c>
      <c r="W5847" s="177" t="s">
        <v>2741</v>
      </c>
      <c r="X5847" s="177" t="s">
        <v>3163</v>
      </c>
      <c r="Y5847" s="177" t="s">
        <v>7299</v>
      </c>
      <c r="Z5847" s="177" t="s">
        <v>7290</v>
      </c>
      <c r="AA5847" s="525" t="s">
        <v>6845</v>
      </c>
      <c r="AB5847" s="399" t="str">
        <f t="shared" si="1192"/>
        <v>DC3CT55</v>
      </c>
      <c r="AC5847" s="399" t="str">
        <f t="shared" si="1193"/>
        <v>DC3CT55-DL</v>
      </c>
      <c r="AD5847" t="str">
        <f>Y5847&amp;"-"&amp;VLOOKUP(AC5847,'LICH THI'!C:AA,9,0)</f>
        <v>65DLDD20340-42473</v>
      </c>
      <c r="AE5847">
        <f t="shared" si="1194"/>
        <v>1</v>
      </c>
    </row>
    <row r="5848" spans="1:31" x14ac:dyDescent="0.25">
      <c r="A5848" s="436" t="str">
        <f t="shared" si="1184"/>
        <v>DC3CT55-DL-23</v>
      </c>
      <c r="B5848" s="436">
        <f>COUNTIF(AC$4:AC5848,AC5848)</f>
        <v>23</v>
      </c>
      <c r="C5848" s="436" t="str">
        <f t="shared" si="1185"/>
        <v>DC3CT55-DL</v>
      </c>
      <c r="D5848" s="436">
        <f>VLOOKUP(C5848,'LICH THI'!C:AA,12,0)</f>
        <v>99</v>
      </c>
      <c r="E5848" s="436">
        <f>VLOOKUP(C5848,'LICH THI'!C:AA,13,0)</f>
        <v>50</v>
      </c>
      <c r="F5848" s="436">
        <f t="shared" si="1195"/>
        <v>50</v>
      </c>
      <c r="G5848" s="436">
        <f>VLOOKUP(C5848,'LICH THI'!C:AA,14,0)</f>
        <v>2</v>
      </c>
      <c r="H5848" s="436">
        <f t="shared" si="1186"/>
        <v>1</v>
      </c>
      <c r="I5848" s="436" t="str">
        <f t="shared" si="1187"/>
        <v>Đỗ Văn Hải</v>
      </c>
      <c r="J5848" s="436"/>
      <c r="K5848" s="436">
        <f t="shared" si="1188"/>
        <v>2</v>
      </c>
      <c r="L5848" s="436" t="str">
        <f t="shared" si="1189"/>
        <v>DC3CT55-DL-2</v>
      </c>
      <c r="M5848" s="436">
        <f t="shared" si="1190"/>
        <v>5</v>
      </c>
      <c r="N5848" s="437">
        <f t="shared" si="1196"/>
        <v>69</v>
      </c>
      <c r="O5848" s="437"/>
      <c r="P5848" s="430" t="str">
        <f t="shared" si="1191"/>
        <v/>
      </c>
      <c r="U5848" s="177">
        <v>6</v>
      </c>
      <c r="V5848" s="177" t="s">
        <v>4989</v>
      </c>
      <c r="W5848" s="177" t="s">
        <v>3663</v>
      </c>
      <c r="X5848" s="177" t="s">
        <v>2908</v>
      </c>
      <c r="Y5848" s="177" t="s">
        <v>6736</v>
      </c>
      <c r="Z5848" s="177" t="s">
        <v>7290</v>
      </c>
      <c r="AA5848" s="525" t="s">
        <v>6737</v>
      </c>
      <c r="AB5848" s="399" t="str">
        <f t="shared" si="1192"/>
        <v>DC3CT55</v>
      </c>
      <c r="AC5848" s="399" t="str">
        <f t="shared" si="1193"/>
        <v>DC3CT55-DL</v>
      </c>
      <c r="AD5848" t="str">
        <f>Y5848&amp;"-"&amp;VLOOKUP(AC5848,'LICH THI'!C:AA,9,0)</f>
        <v>65DLDD20408-42473</v>
      </c>
      <c r="AE5848">
        <f t="shared" si="1194"/>
        <v>1</v>
      </c>
    </row>
    <row r="5849" spans="1:31" x14ac:dyDescent="0.25">
      <c r="A5849" s="436" t="str">
        <f t="shared" si="1184"/>
        <v>DC3CT55-DL-24</v>
      </c>
      <c r="B5849" s="436">
        <f>COUNTIF(AC$4:AC5849,AC5849)</f>
        <v>24</v>
      </c>
      <c r="C5849" s="436" t="str">
        <f t="shared" si="1185"/>
        <v>DC3CT55-DL</v>
      </c>
      <c r="D5849" s="436">
        <f>VLOOKUP(C5849,'LICH THI'!C:AA,12,0)</f>
        <v>99</v>
      </c>
      <c r="E5849" s="436">
        <f>VLOOKUP(C5849,'LICH THI'!C:AA,13,0)</f>
        <v>50</v>
      </c>
      <c r="F5849" s="436">
        <f t="shared" si="1195"/>
        <v>50</v>
      </c>
      <c r="G5849" s="436">
        <f>VLOOKUP(C5849,'LICH THI'!C:AA,14,0)</f>
        <v>2</v>
      </c>
      <c r="H5849" s="436">
        <f t="shared" si="1186"/>
        <v>1</v>
      </c>
      <c r="I5849" s="436" t="str">
        <f t="shared" si="1187"/>
        <v>Lưu Văn Hiếu</v>
      </c>
      <c r="J5849" s="436"/>
      <c r="K5849" s="436">
        <f t="shared" si="1188"/>
        <v>2</v>
      </c>
      <c r="L5849" s="436" t="str">
        <f t="shared" si="1189"/>
        <v>DC3CT55-DL-2</v>
      </c>
      <c r="M5849" s="436">
        <f t="shared" si="1190"/>
        <v>5</v>
      </c>
      <c r="N5849" s="437">
        <f t="shared" si="1196"/>
        <v>70</v>
      </c>
      <c r="O5849" s="437"/>
      <c r="P5849" s="430" t="str">
        <f t="shared" si="1191"/>
        <v/>
      </c>
      <c r="U5849" s="177">
        <v>53</v>
      </c>
      <c r="V5849" s="177" t="s">
        <v>4915</v>
      </c>
      <c r="W5849" s="177" t="s">
        <v>3167</v>
      </c>
      <c r="X5849" s="177" t="s">
        <v>2754</v>
      </c>
      <c r="Y5849" s="177" t="s">
        <v>4934</v>
      </c>
      <c r="Z5849" s="177" t="s">
        <v>7146</v>
      </c>
      <c r="AA5849" s="525" t="s">
        <v>4935</v>
      </c>
      <c r="AB5849" s="399" t="str">
        <f t="shared" si="1192"/>
        <v>DC3CT55</v>
      </c>
      <c r="AC5849" s="399" t="str">
        <f t="shared" si="1193"/>
        <v>DC3CT55-DL</v>
      </c>
      <c r="AD5849" t="str">
        <f>Y5849&amp;"-"&amp;VLOOKUP(AC5849,'LICH THI'!C:AA,9,0)</f>
        <v>65DLCD20578-42473</v>
      </c>
      <c r="AE5849">
        <f t="shared" si="1194"/>
        <v>1</v>
      </c>
    </row>
    <row r="5850" spans="1:31" x14ac:dyDescent="0.25">
      <c r="A5850" s="436" t="str">
        <f t="shared" si="1184"/>
        <v>DC3CT55-DL-25</v>
      </c>
      <c r="B5850" s="436">
        <f>COUNTIF(AC$4:AC5850,AC5850)</f>
        <v>25</v>
      </c>
      <c r="C5850" s="436" t="str">
        <f t="shared" si="1185"/>
        <v>DC3CT55-DL</v>
      </c>
      <c r="D5850" s="436">
        <f>VLOOKUP(C5850,'LICH THI'!C:AA,12,0)</f>
        <v>99</v>
      </c>
      <c r="E5850" s="436">
        <f>VLOOKUP(C5850,'LICH THI'!C:AA,13,0)</f>
        <v>50</v>
      </c>
      <c r="F5850" s="436">
        <f t="shared" si="1195"/>
        <v>50</v>
      </c>
      <c r="G5850" s="436">
        <f>VLOOKUP(C5850,'LICH THI'!C:AA,14,0)</f>
        <v>2</v>
      </c>
      <c r="H5850" s="436">
        <f t="shared" si="1186"/>
        <v>1</v>
      </c>
      <c r="I5850" s="436" t="str">
        <f t="shared" si="1187"/>
        <v>Nguyễn Mạnh Hiếu</v>
      </c>
      <c r="J5850" s="436"/>
      <c r="K5850" s="436">
        <f t="shared" si="1188"/>
        <v>2</v>
      </c>
      <c r="L5850" s="436" t="str">
        <f t="shared" si="1189"/>
        <v>DC3CT55-DL-2</v>
      </c>
      <c r="M5850" s="436">
        <f t="shared" si="1190"/>
        <v>5</v>
      </c>
      <c r="N5850" s="437">
        <f t="shared" si="1196"/>
        <v>71</v>
      </c>
      <c r="O5850" s="437"/>
      <c r="P5850" s="430" t="str">
        <f t="shared" si="1191"/>
        <v/>
      </c>
      <c r="U5850" s="177">
        <v>54</v>
      </c>
      <c r="V5850" s="177" t="s">
        <v>4915</v>
      </c>
      <c r="W5850" s="177" t="s">
        <v>2734</v>
      </c>
      <c r="X5850" s="177" t="s">
        <v>2754</v>
      </c>
      <c r="Y5850" s="177" t="s">
        <v>4936</v>
      </c>
      <c r="Z5850" s="177" t="s">
        <v>7146</v>
      </c>
      <c r="AA5850" s="525" t="s">
        <v>4937</v>
      </c>
      <c r="AB5850" s="399" t="str">
        <f t="shared" si="1192"/>
        <v>DC3CT55</v>
      </c>
      <c r="AC5850" s="399" t="str">
        <f t="shared" si="1193"/>
        <v>DC3CT55-DL</v>
      </c>
      <c r="AD5850" t="str">
        <f>Y5850&amp;"-"&amp;VLOOKUP(AC5850,'LICH THI'!C:AA,9,0)</f>
        <v>65DLCD21029-42473</v>
      </c>
      <c r="AE5850">
        <f t="shared" si="1194"/>
        <v>1</v>
      </c>
    </row>
    <row r="5851" spans="1:31" x14ac:dyDescent="0.25">
      <c r="A5851" s="436" t="str">
        <f t="shared" si="1184"/>
        <v>DC3CT55-DL-26</v>
      </c>
      <c r="B5851" s="436">
        <f>COUNTIF(AC$4:AC5851,AC5851)</f>
        <v>26</v>
      </c>
      <c r="C5851" s="436" t="str">
        <f t="shared" si="1185"/>
        <v>DC3CT55-DL</v>
      </c>
      <c r="D5851" s="436">
        <f>VLOOKUP(C5851,'LICH THI'!C:AA,12,0)</f>
        <v>99</v>
      </c>
      <c r="E5851" s="436">
        <f>VLOOKUP(C5851,'LICH THI'!C:AA,13,0)</f>
        <v>50</v>
      </c>
      <c r="F5851" s="436">
        <f t="shared" si="1195"/>
        <v>50</v>
      </c>
      <c r="G5851" s="436">
        <f>VLOOKUP(C5851,'LICH THI'!C:AA,14,0)</f>
        <v>2</v>
      </c>
      <c r="H5851" s="436">
        <f t="shared" si="1186"/>
        <v>1</v>
      </c>
      <c r="I5851" s="436" t="str">
        <f t="shared" si="1187"/>
        <v>Nguyễn Văn Hùng</v>
      </c>
      <c r="J5851" s="436"/>
      <c r="K5851" s="436">
        <f t="shared" si="1188"/>
        <v>2</v>
      </c>
      <c r="L5851" s="436" t="str">
        <f t="shared" si="1189"/>
        <v>DC3CT55-DL-2</v>
      </c>
      <c r="M5851" s="436">
        <f t="shared" si="1190"/>
        <v>5</v>
      </c>
      <c r="N5851" s="437">
        <f t="shared" si="1196"/>
        <v>72</v>
      </c>
      <c r="O5851" s="437"/>
      <c r="P5851" s="430" t="str">
        <f t="shared" si="1191"/>
        <v/>
      </c>
      <c r="U5851" s="177">
        <v>34</v>
      </c>
      <c r="V5851" s="177" t="s">
        <v>4902</v>
      </c>
      <c r="W5851" s="177" t="s">
        <v>2741</v>
      </c>
      <c r="X5851" s="177" t="s">
        <v>2801</v>
      </c>
      <c r="Y5851" s="177" t="s">
        <v>7164</v>
      </c>
      <c r="Z5851" s="177" t="s">
        <v>7146</v>
      </c>
      <c r="AA5851" s="525" t="s">
        <v>7165</v>
      </c>
      <c r="AB5851" s="399" t="str">
        <f t="shared" si="1192"/>
        <v>DC3CT55</v>
      </c>
      <c r="AC5851" s="399" t="str">
        <f t="shared" si="1193"/>
        <v>DC3CT55-DL</v>
      </c>
      <c r="AD5851" t="str">
        <f>Y5851&amp;"-"&amp;VLOOKUP(AC5851,'LICH THI'!C:AA,9,0)</f>
        <v>65DLCD20463-42473</v>
      </c>
      <c r="AE5851">
        <f t="shared" si="1194"/>
        <v>1</v>
      </c>
    </row>
    <row r="5852" spans="1:31" x14ac:dyDescent="0.25">
      <c r="A5852" s="436" t="str">
        <f t="shared" si="1184"/>
        <v>DC3CT55-DL-27</v>
      </c>
      <c r="B5852" s="436">
        <f>COUNTIF(AC$4:AC5852,AC5852)</f>
        <v>27</v>
      </c>
      <c r="C5852" s="436" t="str">
        <f t="shared" si="1185"/>
        <v>DC3CT55-DL</v>
      </c>
      <c r="D5852" s="436">
        <f>VLOOKUP(C5852,'LICH THI'!C:AA,12,0)</f>
        <v>99</v>
      </c>
      <c r="E5852" s="436">
        <f>VLOOKUP(C5852,'LICH THI'!C:AA,13,0)</f>
        <v>50</v>
      </c>
      <c r="F5852" s="436">
        <f t="shared" si="1195"/>
        <v>50</v>
      </c>
      <c r="G5852" s="436">
        <f>VLOOKUP(C5852,'LICH THI'!C:AA,14,0)</f>
        <v>2</v>
      </c>
      <c r="H5852" s="436">
        <f t="shared" si="1186"/>
        <v>1</v>
      </c>
      <c r="I5852" s="436" t="str">
        <f t="shared" si="1187"/>
        <v>Trần Tiến Hùng</v>
      </c>
      <c r="J5852" s="436"/>
      <c r="K5852" s="436">
        <f t="shared" si="1188"/>
        <v>2</v>
      </c>
      <c r="L5852" s="436" t="str">
        <f t="shared" si="1189"/>
        <v>DC3CT55-DL-2</v>
      </c>
      <c r="M5852" s="436">
        <f t="shared" si="1190"/>
        <v>5</v>
      </c>
      <c r="N5852" s="437">
        <f t="shared" si="1196"/>
        <v>73</v>
      </c>
      <c r="O5852" s="437"/>
      <c r="P5852" s="430" t="str">
        <f t="shared" si="1191"/>
        <v/>
      </c>
      <c r="U5852" s="177">
        <v>35</v>
      </c>
      <c r="V5852" s="177" t="s">
        <v>4902</v>
      </c>
      <c r="W5852" s="177" t="s">
        <v>6490</v>
      </c>
      <c r="X5852" s="177" t="s">
        <v>2801</v>
      </c>
      <c r="Y5852" s="177" t="s">
        <v>7166</v>
      </c>
      <c r="Z5852" s="177" t="s">
        <v>7146</v>
      </c>
      <c r="AA5852" s="525" t="s">
        <v>7167</v>
      </c>
      <c r="AB5852" s="399" t="str">
        <f t="shared" si="1192"/>
        <v>DC3CT55</v>
      </c>
      <c r="AC5852" s="399" t="str">
        <f t="shared" si="1193"/>
        <v>DC3CT55-DL</v>
      </c>
      <c r="AD5852" t="str">
        <f>Y5852&amp;"-"&amp;VLOOKUP(AC5852,'LICH THI'!C:AA,9,0)</f>
        <v>65DLCD20475-42473</v>
      </c>
      <c r="AE5852">
        <f t="shared" si="1194"/>
        <v>1</v>
      </c>
    </row>
    <row r="5853" spans="1:31" x14ac:dyDescent="0.25">
      <c r="A5853" s="436" t="str">
        <f t="shared" si="1184"/>
        <v>DC3CT55-DL-28</v>
      </c>
      <c r="B5853" s="436">
        <f>COUNTIF(AC$4:AC5853,AC5853)</f>
        <v>28</v>
      </c>
      <c r="C5853" s="436" t="str">
        <f t="shared" si="1185"/>
        <v>DC3CT55-DL</v>
      </c>
      <c r="D5853" s="436">
        <f>VLOOKUP(C5853,'LICH THI'!C:AA,12,0)</f>
        <v>99</v>
      </c>
      <c r="E5853" s="436">
        <f>VLOOKUP(C5853,'LICH THI'!C:AA,13,0)</f>
        <v>50</v>
      </c>
      <c r="F5853" s="436">
        <f t="shared" si="1195"/>
        <v>50</v>
      </c>
      <c r="G5853" s="436">
        <f>VLOOKUP(C5853,'LICH THI'!C:AA,14,0)</f>
        <v>2</v>
      </c>
      <c r="H5853" s="436">
        <f t="shared" si="1186"/>
        <v>1</v>
      </c>
      <c r="I5853" s="436" t="str">
        <f t="shared" si="1187"/>
        <v>Trịnh Văn Huy</v>
      </c>
      <c r="J5853" s="436"/>
      <c r="K5853" s="436">
        <f t="shared" si="1188"/>
        <v>2</v>
      </c>
      <c r="L5853" s="436" t="str">
        <f t="shared" si="1189"/>
        <v>DC3CT55-DL-2</v>
      </c>
      <c r="M5853" s="436">
        <f t="shared" si="1190"/>
        <v>5</v>
      </c>
      <c r="N5853" s="437">
        <f t="shared" si="1196"/>
        <v>74</v>
      </c>
      <c r="O5853" s="437"/>
      <c r="P5853" s="430" t="str">
        <f t="shared" si="1191"/>
        <v/>
      </c>
      <c r="U5853" s="177">
        <v>69</v>
      </c>
      <c r="V5853" s="177" t="s">
        <v>4975</v>
      </c>
      <c r="W5853" s="177" t="s">
        <v>2972</v>
      </c>
      <c r="X5853" s="177" t="s">
        <v>2911</v>
      </c>
      <c r="Y5853" s="177" t="s">
        <v>7178</v>
      </c>
      <c r="Z5853" s="177" t="s">
        <v>7146</v>
      </c>
      <c r="AA5853" s="525" t="s">
        <v>7179</v>
      </c>
      <c r="AB5853" s="399" t="str">
        <f t="shared" si="1192"/>
        <v>DC3CT55</v>
      </c>
      <c r="AC5853" s="399" t="str">
        <f t="shared" si="1193"/>
        <v>DC3CT55-DL</v>
      </c>
      <c r="AD5853" t="str">
        <f>Y5853&amp;"-"&amp;VLOOKUP(AC5853,'LICH THI'!C:AA,9,0)</f>
        <v>65DLCD20580-42473</v>
      </c>
      <c r="AE5853">
        <f t="shared" si="1194"/>
        <v>1</v>
      </c>
    </row>
    <row r="5854" spans="1:31" x14ac:dyDescent="0.25">
      <c r="A5854" s="436" t="str">
        <f t="shared" si="1184"/>
        <v>DC3CT55-DL-29</v>
      </c>
      <c r="B5854" s="436">
        <f>COUNTIF(AC$4:AC5854,AC5854)</f>
        <v>29</v>
      </c>
      <c r="C5854" s="436" t="str">
        <f t="shared" si="1185"/>
        <v>DC3CT55-DL</v>
      </c>
      <c r="D5854" s="436">
        <f>VLOOKUP(C5854,'LICH THI'!C:AA,12,0)</f>
        <v>99</v>
      </c>
      <c r="E5854" s="436">
        <f>VLOOKUP(C5854,'LICH THI'!C:AA,13,0)</f>
        <v>50</v>
      </c>
      <c r="F5854" s="436">
        <f t="shared" si="1195"/>
        <v>50</v>
      </c>
      <c r="G5854" s="436">
        <f>VLOOKUP(C5854,'LICH THI'!C:AA,14,0)</f>
        <v>2</v>
      </c>
      <c r="H5854" s="436">
        <f t="shared" si="1186"/>
        <v>1</v>
      </c>
      <c r="I5854" s="436" t="str">
        <f t="shared" si="1187"/>
        <v>Phạm Quang Khải</v>
      </c>
      <c r="J5854" s="436"/>
      <c r="K5854" s="436">
        <f t="shared" si="1188"/>
        <v>2</v>
      </c>
      <c r="L5854" s="436" t="str">
        <f t="shared" si="1189"/>
        <v>DC3CT55-DL-2</v>
      </c>
      <c r="M5854" s="436">
        <f t="shared" si="1190"/>
        <v>5</v>
      </c>
      <c r="N5854" s="437">
        <f t="shared" si="1196"/>
        <v>75</v>
      </c>
      <c r="O5854" s="437"/>
      <c r="P5854" s="430" t="str">
        <f t="shared" si="1191"/>
        <v/>
      </c>
      <c r="U5854" s="177">
        <v>36</v>
      </c>
      <c r="V5854" s="177" t="s">
        <v>4902</v>
      </c>
      <c r="W5854" s="177" t="s">
        <v>2987</v>
      </c>
      <c r="X5854" s="177" t="s">
        <v>6134</v>
      </c>
      <c r="Y5854" s="177" t="s">
        <v>6135</v>
      </c>
      <c r="Z5854" s="177" t="s">
        <v>7146</v>
      </c>
      <c r="AA5854" s="525" t="s">
        <v>6136</v>
      </c>
      <c r="AB5854" s="399" t="str">
        <f t="shared" si="1192"/>
        <v>DC3CT55</v>
      </c>
      <c r="AC5854" s="399" t="str">
        <f t="shared" si="1193"/>
        <v>DC3CT55-DL</v>
      </c>
      <c r="AD5854" t="str">
        <f>Y5854&amp;"-"&amp;VLOOKUP(AC5854,'LICH THI'!C:AA,9,0)</f>
        <v>65DLCD21057-42473</v>
      </c>
      <c r="AE5854">
        <f t="shared" si="1194"/>
        <v>1</v>
      </c>
    </row>
    <row r="5855" spans="1:31" x14ac:dyDescent="0.25">
      <c r="A5855" s="436" t="str">
        <f t="shared" si="1184"/>
        <v>DC3CT55-DL-30</v>
      </c>
      <c r="B5855" s="436">
        <f>COUNTIF(AC$4:AC5855,AC5855)</f>
        <v>30</v>
      </c>
      <c r="C5855" s="436" t="str">
        <f t="shared" si="1185"/>
        <v>DC3CT55-DL</v>
      </c>
      <c r="D5855" s="436">
        <f>VLOOKUP(C5855,'LICH THI'!C:AA,12,0)</f>
        <v>99</v>
      </c>
      <c r="E5855" s="436">
        <f>VLOOKUP(C5855,'LICH THI'!C:AA,13,0)</f>
        <v>50</v>
      </c>
      <c r="F5855" s="436">
        <f t="shared" si="1195"/>
        <v>50</v>
      </c>
      <c r="G5855" s="436">
        <f>VLOOKUP(C5855,'LICH THI'!C:AA,14,0)</f>
        <v>2</v>
      </c>
      <c r="H5855" s="436">
        <f t="shared" si="1186"/>
        <v>1</v>
      </c>
      <c r="I5855" s="436" t="str">
        <f t="shared" si="1187"/>
        <v>Nguyễn Văn Linh</v>
      </c>
      <c r="J5855" s="436"/>
      <c r="K5855" s="436">
        <f t="shared" si="1188"/>
        <v>2</v>
      </c>
      <c r="L5855" s="436" t="str">
        <f t="shared" si="1189"/>
        <v>DC3CT55-DL-2</v>
      </c>
      <c r="M5855" s="436">
        <f t="shared" si="1190"/>
        <v>5</v>
      </c>
      <c r="N5855" s="437">
        <f t="shared" si="1196"/>
        <v>76</v>
      </c>
      <c r="O5855" s="437"/>
      <c r="P5855" s="430" t="str">
        <f t="shared" si="1191"/>
        <v/>
      </c>
      <c r="U5855" s="177">
        <v>55</v>
      </c>
      <c r="V5855" s="177" t="s">
        <v>4915</v>
      </c>
      <c r="W5855" s="177" t="s">
        <v>2741</v>
      </c>
      <c r="X5855" s="177" t="s">
        <v>2670</v>
      </c>
      <c r="Y5855" s="177" t="s">
        <v>6917</v>
      </c>
      <c r="Z5855" s="177" t="s">
        <v>7146</v>
      </c>
      <c r="AA5855" s="525" t="s">
        <v>6918</v>
      </c>
      <c r="AB5855" s="399" t="str">
        <f t="shared" si="1192"/>
        <v>DC3CT55</v>
      </c>
      <c r="AC5855" s="399" t="str">
        <f t="shared" si="1193"/>
        <v>DC3CT55-DL</v>
      </c>
      <c r="AD5855" t="str">
        <f>Y5855&amp;"-"&amp;VLOOKUP(AC5855,'LICH THI'!C:AA,9,0)</f>
        <v>65DLCD20594-42473</v>
      </c>
      <c r="AE5855">
        <f t="shared" si="1194"/>
        <v>1</v>
      </c>
    </row>
    <row r="5856" spans="1:31" x14ac:dyDescent="0.25">
      <c r="A5856" s="436" t="str">
        <f t="shared" si="1184"/>
        <v>DC3CT55-DL-31</v>
      </c>
      <c r="B5856" s="436">
        <f>COUNTIF(AC$4:AC5856,AC5856)</f>
        <v>31</v>
      </c>
      <c r="C5856" s="436" t="str">
        <f t="shared" si="1185"/>
        <v>DC3CT55-DL</v>
      </c>
      <c r="D5856" s="436">
        <f>VLOOKUP(C5856,'LICH THI'!C:AA,12,0)</f>
        <v>99</v>
      </c>
      <c r="E5856" s="436">
        <f>VLOOKUP(C5856,'LICH THI'!C:AA,13,0)</f>
        <v>50</v>
      </c>
      <c r="F5856" s="436">
        <f t="shared" si="1195"/>
        <v>50</v>
      </c>
      <c r="G5856" s="436">
        <f>VLOOKUP(C5856,'LICH THI'!C:AA,14,0)</f>
        <v>2</v>
      </c>
      <c r="H5856" s="436">
        <f t="shared" si="1186"/>
        <v>1</v>
      </c>
      <c r="I5856" s="436" t="str">
        <f t="shared" si="1187"/>
        <v>Phạm Văn Linh</v>
      </c>
      <c r="J5856" s="436"/>
      <c r="K5856" s="436">
        <f t="shared" si="1188"/>
        <v>2</v>
      </c>
      <c r="L5856" s="436" t="str">
        <f t="shared" si="1189"/>
        <v>DC3CT55-DL-2</v>
      </c>
      <c r="M5856" s="436">
        <f t="shared" si="1190"/>
        <v>5</v>
      </c>
      <c r="N5856" s="437">
        <f t="shared" si="1196"/>
        <v>77</v>
      </c>
      <c r="O5856" s="437"/>
      <c r="P5856" s="430" t="str">
        <f t="shared" si="1191"/>
        <v/>
      </c>
      <c r="U5856" s="177">
        <v>70</v>
      </c>
      <c r="V5856" s="177" t="s">
        <v>4975</v>
      </c>
      <c r="W5856" s="177" t="s">
        <v>2738</v>
      </c>
      <c r="X5856" s="177" t="s">
        <v>2670</v>
      </c>
      <c r="Y5856" s="177" t="s">
        <v>4985</v>
      </c>
      <c r="Z5856" s="177" t="s">
        <v>7146</v>
      </c>
      <c r="AA5856" s="525" t="s">
        <v>3136</v>
      </c>
      <c r="AB5856" s="399" t="str">
        <f t="shared" si="1192"/>
        <v>DC3CT55</v>
      </c>
      <c r="AC5856" s="399" t="str">
        <f t="shared" si="1193"/>
        <v>DC3CT55-DL</v>
      </c>
      <c r="AD5856" t="str">
        <f>Y5856&amp;"-"&amp;VLOOKUP(AC5856,'LICH THI'!C:AA,9,0)</f>
        <v>65DLCD20709-42473</v>
      </c>
      <c r="AE5856">
        <f t="shared" si="1194"/>
        <v>1</v>
      </c>
    </row>
    <row r="5857" spans="1:31" x14ac:dyDescent="0.25">
      <c r="A5857" s="436" t="str">
        <f t="shared" si="1184"/>
        <v>DC3CT55-DL-32</v>
      </c>
      <c r="B5857" s="436">
        <f>COUNTIF(AC$4:AC5857,AC5857)</f>
        <v>32</v>
      </c>
      <c r="C5857" s="436" t="str">
        <f t="shared" si="1185"/>
        <v>DC3CT55-DL</v>
      </c>
      <c r="D5857" s="436">
        <f>VLOOKUP(C5857,'LICH THI'!C:AA,12,0)</f>
        <v>99</v>
      </c>
      <c r="E5857" s="436">
        <f>VLOOKUP(C5857,'LICH THI'!C:AA,13,0)</f>
        <v>50</v>
      </c>
      <c r="F5857" s="436">
        <f t="shared" si="1195"/>
        <v>50</v>
      </c>
      <c r="G5857" s="436">
        <f>VLOOKUP(C5857,'LICH THI'!C:AA,14,0)</f>
        <v>2</v>
      </c>
      <c r="H5857" s="436">
        <f t="shared" si="1186"/>
        <v>1</v>
      </c>
      <c r="I5857" s="436" t="str">
        <f t="shared" si="1187"/>
        <v>Phạm Văn Lợi</v>
      </c>
      <c r="J5857" s="436"/>
      <c r="K5857" s="436">
        <f t="shared" si="1188"/>
        <v>2</v>
      </c>
      <c r="L5857" s="436" t="str">
        <f t="shared" si="1189"/>
        <v>DC3CT55-DL-2</v>
      </c>
      <c r="M5857" s="436">
        <f t="shared" si="1190"/>
        <v>5</v>
      </c>
      <c r="N5857" s="437">
        <f t="shared" si="1196"/>
        <v>78</v>
      </c>
      <c r="O5857" s="437"/>
      <c r="P5857" s="430" t="str">
        <f t="shared" si="1191"/>
        <v/>
      </c>
      <c r="U5857" s="177">
        <v>56</v>
      </c>
      <c r="V5857" s="177" t="s">
        <v>4915</v>
      </c>
      <c r="W5857" s="177" t="s">
        <v>2738</v>
      </c>
      <c r="X5857" s="177" t="s">
        <v>4940</v>
      </c>
      <c r="Y5857" s="177" t="s">
        <v>4941</v>
      </c>
      <c r="Z5857" s="177" t="s">
        <v>7146</v>
      </c>
      <c r="AA5857" s="525" t="s">
        <v>4942</v>
      </c>
      <c r="AB5857" s="399" t="str">
        <f t="shared" si="1192"/>
        <v>DC3CT55</v>
      </c>
      <c r="AC5857" s="399" t="str">
        <f t="shared" si="1193"/>
        <v>DC3CT55-DL</v>
      </c>
      <c r="AD5857" t="str">
        <f>Y5857&amp;"-"&amp;VLOOKUP(AC5857,'LICH THI'!C:AA,9,0)</f>
        <v>65DLCD20690-42473</v>
      </c>
      <c r="AE5857">
        <f t="shared" si="1194"/>
        <v>1</v>
      </c>
    </row>
    <row r="5858" spans="1:31" x14ac:dyDescent="0.25">
      <c r="A5858" s="436" t="str">
        <f t="shared" si="1184"/>
        <v>DC3CT55-DL-33</v>
      </c>
      <c r="B5858" s="436">
        <f>COUNTIF(AC$4:AC5858,AC5858)</f>
        <v>33</v>
      </c>
      <c r="C5858" s="436" t="str">
        <f t="shared" si="1185"/>
        <v>DC3CT55-DL</v>
      </c>
      <c r="D5858" s="436">
        <f>VLOOKUP(C5858,'LICH THI'!C:AA,12,0)</f>
        <v>99</v>
      </c>
      <c r="E5858" s="436">
        <f>VLOOKUP(C5858,'LICH THI'!C:AA,13,0)</f>
        <v>50</v>
      </c>
      <c r="F5858" s="436">
        <f t="shared" si="1195"/>
        <v>50</v>
      </c>
      <c r="G5858" s="436">
        <f>VLOOKUP(C5858,'LICH THI'!C:AA,14,0)</f>
        <v>2</v>
      </c>
      <c r="H5858" s="436">
        <f t="shared" si="1186"/>
        <v>1</v>
      </c>
      <c r="I5858" s="436" t="str">
        <f t="shared" si="1187"/>
        <v>Nguyễn Tiến Mạnh</v>
      </c>
      <c r="J5858" s="436"/>
      <c r="K5858" s="436">
        <f t="shared" si="1188"/>
        <v>2</v>
      </c>
      <c r="L5858" s="436" t="str">
        <f t="shared" si="1189"/>
        <v>DC3CT55-DL-2</v>
      </c>
      <c r="M5858" s="436">
        <f t="shared" si="1190"/>
        <v>5</v>
      </c>
      <c r="N5858" s="437">
        <f t="shared" si="1196"/>
        <v>79</v>
      </c>
      <c r="O5858" s="437"/>
      <c r="P5858" s="430" t="str">
        <f t="shared" si="1191"/>
        <v/>
      </c>
      <c r="U5858" s="177">
        <v>37</v>
      </c>
      <c r="V5858" s="177" t="s">
        <v>4902</v>
      </c>
      <c r="W5858" s="177" t="s">
        <v>2880</v>
      </c>
      <c r="X5858" s="177" t="s">
        <v>2930</v>
      </c>
      <c r="Y5858" s="177" t="s">
        <v>6143</v>
      </c>
      <c r="Z5858" s="177" t="s">
        <v>7146</v>
      </c>
      <c r="AA5858" s="525" t="s">
        <v>6144</v>
      </c>
      <c r="AB5858" s="399" t="str">
        <f t="shared" si="1192"/>
        <v>DC3CT55</v>
      </c>
      <c r="AC5858" s="399" t="str">
        <f t="shared" si="1193"/>
        <v>DC3CT55-DL</v>
      </c>
      <c r="AD5858" t="str">
        <f>Y5858&amp;"-"&amp;VLOOKUP(AC5858,'LICH THI'!C:AA,9,0)</f>
        <v>65DLCD20692-42473</v>
      </c>
      <c r="AE5858">
        <f t="shared" si="1194"/>
        <v>1</v>
      </c>
    </row>
    <row r="5859" spans="1:31" x14ac:dyDescent="0.25">
      <c r="A5859" s="436" t="str">
        <f t="shared" si="1184"/>
        <v>DC3CT55-DL-34</v>
      </c>
      <c r="B5859" s="436">
        <f>COUNTIF(AC$4:AC5859,AC5859)</f>
        <v>34</v>
      </c>
      <c r="C5859" s="436" t="str">
        <f t="shared" si="1185"/>
        <v>DC3CT55-DL</v>
      </c>
      <c r="D5859" s="436">
        <f>VLOOKUP(C5859,'LICH THI'!C:AA,12,0)</f>
        <v>99</v>
      </c>
      <c r="E5859" s="436">
        <f>VLOOKUP(C5859,'LICH THI'!C:AA,13,0)</f>
        <v>50</v>
      </c>
      <c r="F5859" s="436">
        <f t="shared" si="1195"/>
        <v>50</v>
      </c>
      <c r="G5859" s="436">
        <f>VLOOKUP(C5859,'LICH THI'!C:AA,14,0)</f>
        <v>2</v>
      </c>
      <c r="H5859" s="436">
        <f t="shared" si="1186"/>
        <v>1</v>
      </c>
      <c r="I5859" s="436" t="str">
        <f t="shared" si="1187"/>
        <v>Nguyễn Thiệu Minh</v>
      </c>
      <c r="J5859" s="436"/>
      <c r="K5859" s="436">
        <f t="shared" si="1188"/>
        <v>2</v>
      </c>
      <c r="L5859" s="436" t="str">
        <f t="shared" si="1189"/>
        <v>DC3CT55-DL-2</v>
      </c>
      <c r="M5859" s="436">
        <f t="shared" si="1190"/>
        <v>5</v>
      </c>
      <c r="N5859" s="437">
        <f t="shared" si="1196"/>
        <v>80</v>
      </c>
      <c r="O5859" s="437"/>
      <c r="P5859" s="430" t="str">
        <f t="shared" si="1191"/>
        <v/>
      </c>
      <c r="U5859" s="177">
        <v>57</v>
      </c>
      <c r="V5859" s="177" t="s">
        <v>4915</v>
      </c>
      <c r="W5859" s="177" t="s">
        <v>4947</v>
      </c>
      <c r="X5859" s="177" t="s">
        <v>2713</v>
      </c>
      <c r="Y5859" s="177" t="s">
        <v>4948</v>
      </c>
      <c r="Z5859" s="177" t="s">
        <v>7146</v>
      </c>
      <c r="AA5859" s="525" t="s">
        <v>4949</v>
      </c>
      <c r="AB5859" s="399" t="str">
        <f t="shared" si="1192"/>
        <v>DC3CT55</v>
      </c>
      <c r="AC5859" s="399" t="str">
        <f t="shared" si="1193"/>
        <v>DC3CT55-DL</v>
      </c>
      <c r="AD5859" t="str">
        <f>Y5859&amp;"-"&amp;VLOOKUP(AC5859,'LICH THI'!C:AA,9,0)</f>
        <v>65DLCD20717-42473</v>
      </c>
      <c r="AE5859">
        <f t="shared" si="1194"/>
        <v>1</v>
      </c>
    </row>
    <row r="5860" spans="1:31" x14ac:dyDescent="0.25">
      <c r="A5860" s="436" t="str">
        <f t="shared" si="1184"/>
        <v>DC3CT55-DL-35</v>
      </c>
      <c r="B5860" s="436">
        <f>COUNTIF(AC$4:AC5860,AC5860)</f>
        <v>35</v>
      </c>
      <c r="C5860" s="436" t="str">
        <f t="shared" si="1185"/>
        <v>DC3CT55-DL</v>
      </c>
      <c r="D5860" s="436">
        <f>VLOOKUP(C5860,'LICH THI'!C:AA,12,0)</f>
        <v>99</v>
      </c>
      <c r="E5860" s="436">
        <f>VLOOKUP(C5860,'LICH THI'!C:AA,13,0)</f>
        <v>50</v>
      </c>
      <c r="F5860" s="436">
        <f t="shared" si="1195"/>
        <v>50</v>
      </c>
      <c r="G5860" s="436">
        <f>VLOOKUP(C5860,'LICH THI'!C:AA,14,0)</f>
        <v>2</v>
      </c>
      <c r="H5860" s="436">
        <f t="shared" si="1186"/>
        <v>1</v>
      </c>
      <c r="I5860" s="436" t="str">
        <f t="shared" si="1187"/>
        <v>Ngô Cao Nguyên</v>
      </c>
      <c r="J5860" s="436"/>
      <c r="K5860" s="436">
        <f t="shared" si="1188"/>
        <v>2</v>
      </c>
      <c r="L5860" s="436" t="str">
        <f t="shared" si="1189"/>
        <v>DC3CT55-DL-2</v>
      </c>
      <c r="M5860" s="436">
        <f t="shared" si="1190"/>
        <v>5</v>
      </c>
      <c r="N5860" s="437">
        <f t="shared" si="1196"/>
        <v>81</v>
      </c>
      <c r="O5860" s="437"/>
      <c r="P5860" s="430" t="str">
        <f t="shared" si="1191"/>
        <v/>
      </c>
      <c r="U5860" s="177">
        <v>38</v>
      </c>
      <c r="V5860" s="177" t="s">
        <v>4902</v>
      </c>
      <c r="W5860" s="177" t="s">
        <v>6145</v>
      </c>
      <c r="X5860" s="177" t="s">
        <v>4673</v>
      </c>
      <c r="Y5860" s="177" t="s">
        <v>6146</v>
      </c>
      <c r="Z5860" s="177" t="s">
        <v>7146</v>
      </c>
      <c r="AA5860" s="525" t="s">
        <v>6147</v>
      </c>
      <c r="AB5860" s="399" t="str">
        <f t="shared" si="1192"/>
        <v>DC3CT55</v>
      </c>
      <c r="AC5860" s="399" t="str">
        <f t="shared" si="1193"/>
        <v>DC3CT55-DL</v>
      </c>
      <c r="AD5860" t="str">
        <f>Y5860&amp;"-"&amp;VLOOKUP(AC5860,'LICH THI'!C:AA,9,0)</f>
        <v>65DLCD21056-42473</v>
      </c>
      <c r="AE5860">
        <f t="shared" si="1194"/>
        <v>1</v>
      </c>
    </row>
    <row r="5861" spans="1:31" x14ac:dyDescent="0.25">
      <c r="A5861" s="436" t="str">
        <f t="shared" si="1184"/>
        <v>DC3CT55-DL-36</v>
      </c>
      <c r="B5861" s="436">
        <f>COUNTIF(AC$4:AC5861,AC5861)</f>
        <v>36</v>
      </c>
      <c r="C5861" s="436" t="str">
        <f t="shared" si="1185"/>
        <v>DC3CT55-DL</v>
      </c>
      <c r="D5861" s="436">
        <f>VLOOKUP(C5861,'LICH THI'!C:AA,12,0)</f>
        <v>99</v>
      </c>
      <c r="E5861" s="436">
        <f>VLOOKUP(C5861,'LICH THI'!C:AA,13,0)</f>
        <v>50</v>
      </c>
      <c r="F5861" s="436">
        <f t="shared" si="1195"/>
        <v>50</v>
      </c>
      <c r="G5861" s="436">
        <f>VLOOKUP(C5861,'LICH THI'!C:AA,14,0)</f>
        <v>2</v>
      </c>
      <c r="H5861" s="436">
        <f t="shared" si="1186"/>
        <v>1</v>
      </c>
      <c r="I5861" s="436" t="str">
        <f t="shared" si="1187"/>
        <v>Khương Quốc Phong</v>
      </c>
      <c r="J5861" s="436"/>
      <c r="K5861" s="436">
        <f t="shared" si="1188"/>
        <v>2</v>
      </c>
      <c r="L5861" s="436" t="str">
        <f t="shared" si="1189"/>
        <v>DC3CT55-DL-2</v>
      </c>
      <c r="M5861" s="436">
        <f t="shared" si="1190"/>
        <v>5</v>
      </c>
      <c r="N5861" s="437">
        <f t="shared" si="1196"/>
        <v>82</v>
      </c>
      <c r="O5861" s="437"/>
      <c r="P5861" s="430" t="str">
        <f t="shared" si="1191"/>
        <v/>
      </c>
      <c r="U5861" s="177">
        <v>71</v>
      </c>
      <c r="V5861" s="177" t="s">
        <v>4975</v>
      </c>
      <c r="W5861" s="177" t="s">
        <v>7180</v>
      </c>
      <c r="X5861" s="177" t="s">
        <v>3284</v>
      </c>
      <c r="Y5861" s="177" t="s">
        <v>7181</v>
      </c>
      <c r="Z5861" s="177" t="s">
        <v>7146</v>
      </c>
      <c r="AA5861" s="525" t="s">
        <v>7182</v>
      </c>
      <c r="AB5861" s="399" t="str">
        <f t="shared" si="1192"/>
        <v>DC3CT55</v>
      </c>
      <c r="AC5861" s="399" t="str">
        <f t="shared" si="1193"/>
        <v>DC3CT55-DL</v>
      </c>
      <c r="AD5861" t="str">
        <f>Y5861&amp;"-"&amp;VLOOKUP(AC5861,'LICH THI'!C:AA,9,0)</f>
        <v>65DLCD21061-42473</v>
      </c>
      <c r="AE5861">
        <f t="shared" si="1194"/>
        <v>1</v>
      </c>
    </row>
    <row r="5862" spans="1:31" x14ac:dyDescent="0.25">
      <c r="A5862" s="436" t="str">
        <f t="shared" si="1184"/>
        <v>DC3CT55-DL-37</v>
      </c>
      <c r="B5862" s="436">
        <f>COUNTIF(AC$4:AC5862,AC5862)</f>
        <v>37</v>
      </c>
      <c r="C5862" s="436" t="str">
        <f t="shared" si="1185"/>
        <v>DC3CT55-DL</v>
      </c>
      <c r="D5862" s="436">
        <f>VLOOKUP(C5862,'LICH THI'!C:AA,12,0)</f>
        <v>99</v>
      </c>
      <c r="E5862" s="436">
        <f>VLOOKUP(C5862,'LICH THI'!C:AA,13,0)</f>
        <v>50</v>
      </c>
      <c r="F5862" s="436">
        <f t="shared" si="1195"/>
        <v>50</v>
      </c>
      <c r="G5862" s="436">
        <f>VLOOKUP(C5862,'LICH THI'!C:AA,14,0)</f>
        <v>2</v>
      </c>
      <c r="H5862" s="436">
        <f t="shared" si="1186"/>
        <v>1</v>
      </c>
      <c r="I5862" s="436" t="str">
        <f t="shared" si="1187"/>
        <v>Đặng Văn Phúc</v>
      </c>
      <c r="J5862" s="436"/>
      <c r="K5862" s="436">
        <f t="shared" si="1188"/>
        <v>2</v>
      </c>
      <c r="L5862" s="436" t="str">
        <f t="shared" si="1189"/>
        <v>DC3CT55-DL-2</v>
      </c>
      <c r="M5862" s="436">
        <f t="shared" si="1190"/>
        <v>5</v>
      </c>
      <c r="N5862" s="437">
        <f t="shared" si="1196"/>
        <v>83</v>
      </c>
      <c r="O5862" s="437"/>
      <c r="P5862" s="430" t="str">
        <f t="shared" si="1191"/>
        <v/>
      </c>
      <c r="U5862" s="177">
        <v>72</v>
      </c>
      <c r="V5862" s="177" t="s">
        <v>4975</v>
      </c>
      <c r="W5862" s="177" t="s">
        <v>2772</v>
      </c>
      <c r="X5862" s="177" t="s">
        <v>2887</v>
      </c>
      <c r="Y5862" s="177" t="s">
        <v>7183</v>
      </c>
      <c r="Z5862" s="177" t="s">
        <v>7146</v>
      </c>
      <c r="AA5862" s="525" t="s">
        <v>4997</v>
      </c>
      <c r="AB5862" s="399" t="str">
        <f t="shared" si="1192"/>
        <v>DC3CT55</v>
      </c>
      <c r="AC5862" s="399" t="str">
        <f t="shared" si="1193"/>
        <v>DC3CT55-DL</v>
      </c>
      <c r="AD5862" t="str">
        <f>Y5862&amp;"-"&amp;VLOOKUP(AC5862,'LICH THI'!C:AA,9,0)</f>
        <v>65DLCD20673-42473</v>
      </c>
      <c r="AE5862">
        <f t="shared" si="1194"/>
        <v>1</v>
      </c>
    </row>
    <row r="5863" spans="1:31" x14ac:dyDescent="0.25">
      <c r="A5863" s="436" t="str">
        <f t="shared" si="1184"/>
        <v>DC3CT55-DL-38</v>
      </c>
      <c r="B5863" s="436">
        <f>COUNTIF(AC$4:AC5863,AC5863)</f>
        <v>38</v>
      </c>
      <c r="C5863" s="436" t="str">
        <f t="shared" si="1185"/>
        <v>DC3CT55-DL</v>
      </c>
      <c r="D5863" s="436">
        <f>VLOOKUP(C5863,'LICH THI'!C:AA,12,0)</f>
        <v>99</v>
      </c>
      <c r="E5863" s="436">
        <f>VLOOKUP(C5863,'LICH THI'!C:AA,13,0)</f>
        <v>50</v>
      </c>
      <c r="F5863" s="436">
        <f t="shared" si="1195"/>
        <v>50</v>
      </c>
      <c r="G5863" s="436">
        <f>VLOOKUP(C5863,'LICH THI'!C:AA,14,0)</f>
        <v>2</v>
      </c>
      <c r="H5863" s="436">
        <f t="shared" si="1186"/>
        <v>1</v>
      </c>
      <c r="I5863" s="436" t="str">
        <f t="shared" si="1187"/>
        <v>Đỗ Thị Phương</v>
      </c>
      <c r="J5863" s="436"/>
      <c r="K5863" s="436">
        <f t="shared" si="1188"/>
        <v>2</v>
      </c>
      <c r="L5863" s="436" t="str">
        <f t="shared" si="1189"/>
        <v>DC3CT55-DL-2</v>
      </c>
      <c r="M5863" s="436">
        <f t="shared" si="1190"/>
        <v>5</v>
      </c>
      <c r="N5863" s="437">
        <f t="shared" si="1196"/>
        <v>84</v>
      </c>
      <c r="O5863" s="437"/>
      <c r="P5863" s="430" t="str">
        <f t="shared" si="1191"/>
        <v/>
      </c>
      <c r="U5863" s="177">
        <v>7</v>
      </c>
      <c r="V5863" s="177" t="s">
        <v>4989</v>
      </c>
      <c r="W5863" s="177" t="s">
        <v>2634</v>
      </c>
      <c r="X5863" s="177" t="s">
        <v>2717</v>
      </c>
      <c r="Y5863" s="177" t="s">
        <v>7300</v>
      </c>
      <c r="Z5863" s="177" t="s">
        <v>7290</v>
      </c>
      <c r="AA5863" s="525" t="s">
        <v>7301</v>
      </c>
      <c r="AB5863" s="399" t="str">
        <f t="shared" si="1192"/>
        <v>DC3CT55</v>
      </c>
      <c r="AC5863" s="399" t="str">
        <f t="shared" si="1193"/>
        <v>DC3CT55-DL</v>
      </c>
      <c r="AD5863" t="str">
        <f>Y5863&amp;"-"&amp;VLOOKUP(AC5863,'LICH THI'!C:AA,9,0)</f>
        <v>65DLDD20358-42473</v>
      </c>
      <c r="AE5863">
        <f t="shared" si="1194"/>
        <v>1</v>
      </c>
    </row>
    <row r="5864" spans="1:31" x14ac:dyDescent="0.25">
      <c r="A5864" s="436" t="str">
        <f t="shared" si="1184"/>
        <v>DC3CT55-DL-39</v>
      </c>
      <c r="B5864" s="436">
        <f>COUNTIF(AC$4:AC5864,AC5864)</f>
        <v>39</v>
      </c>
      <c r="C5864" s="436" t="str">
        <f t="shared" si="1185"/>
        <v>DC3CT55-DL</v>
      </c>
      <c r="D5864" s="436">
        <f>VLOOKUP(C5864,'LICH THI'!C:AA,12,0)</f>
        <v>99</v>
      </c>
      <c r="E5864" s="436">
        <f>VLOOKUP(C5864,'LICH THI'!C:AA,13,0)</f>
        <v>50</v>
      </c>
      <c r="F5864" s="436">
        <f t="shared" si="1195"/>
        <v>50</v>
      </c>
      <c r="G5864" s="436">
        <f>VLOOKUP(C5864,'LICH THI'!C:AA,14,0)</f>
        <v>2</v>
      </c>
      <c r="H5864" s="436">
        <f t="shared" si="1186"/>
        <v>1</v>
      </c>
      <c r="I5864" s="436" t="str">
        <f t="shared" si="1187"/>
        <v>Nguyễn Huy Quang</v>
      </c>
      <c r="J5864" s="436"/>
      <c r="K5864" s="436">
        <f t="shared" si="1188"/>
        <v>2</v>
      </c>
      <c r="L5864" s="436" t="str">
        <f t="shared" si="1189"/>
        <v>DC3CT55-DL-2</v>
      </c>
      <c r="M5864" s="436">
        <f t="shared" si="1190"/>
        <v>5</v>
      </c>
      <c r="N5864" s="437">
        <f t="shared" si="1196"/>
        <v>85</v>
      </c>
      <c r="O5864" s="437"/>
      <c r="P5864" s="430" t="str">
        <f t="shared" si="1191"/>
        <v/>
      </c>
      <c r="U5864" s="177">
        <v>58</v>
      </c>
      <c r="V5864" s="177" t="s">
        <v>4915</v>
      </c>
      <c r="W5864" s="177" t="s">
        <v>3144</v>
      </c>
      <c r="X5864" s="177" t="s">
        <v>3147</v>
      </c>
      <c r="Y5864" s="177" t="s">
        <v>4950</v>
      </c>
      <c r="Z5864" s="177" t="s">
        <v>7146</v>
      </c>
      <c r="AA5864" s="525" t="s">
        <v>4951</v>
      </c>
      <c r="AB5864" s="399" t="str">
        <f t="shared" si="1192"/>
        <v>DC3CT55</v>
      </c>
      <c r="AC5864" s="399" t="str">
        <f t="shared" si="1193"/>
        <v>DC3CT55-DL</v>
      </c>
      <c r="AD5864" t="str">
        <f>Y5864&amp;"-"&amp;VLOOKUP(AC5864,'LICH THI'!C:AA,9,0)</f>
        <v>65DLCD20546-42473</v>
      </c>
      <c r="AE5864">
        <f t="shared" si="1194"/>
        <v>1</v>
      </c>
    </row>
    <row r="5865" spans="1:31" x14ac:dyDescent="0.25">
      <c r="A5865" s="436" t="str">
        <f t="shared" si="1184"/>
        <v>DC3CT55-DL-40</v>
      </c>
      <c r="B5865" s="436">
        <f>COUNTIF(AC$4:AC5865,AC5865)</f>
        <v>40</v>
      </c>
      <c r="C5865" s="436" t="str">
        <f t="shared" si="1185"/>
        <v>DC3CT55-DL</v>
      </c>
      <c r="D5865" s="436">
        <f>VLOOKUP(C5865,'LICH THI'!C:AA,12,0)</f>
        <v>99</v>
      </c>
      <c r="E5865" s="436">
        <f>VLOOKUP(C5865,'LICH THI'!C:AA,13,0)</f>
        <v>50</v>
      </c>
      <c r="F5865" s="436">
        <f t="shared" si="1195"/>
        <v>50</v>
      </c>
      <c r="G5865" s="436">
        <f>VLOOKUP(C5865,'LICH THI'!C:AA,14,0)</f>
        <v>2</v>
      </c>
      <c r="H5865" s="436">
        <f t="shared" si="1186"/>
        <v>1</v>
      </c>
      <c r="I5865" s="436" t="str">
        <f t="shared" si="1187"/>
        <v>Vũ Văn Quân</v>
      </c>
      <c r="J5865" s="436"/>
      <c r="K5865" s="436">
        <f t="shared" si="1188"/>
        <v>2</v>
      </c>
      <c r="L5865" s="436" t="str">
        <f t="shared" si="1189"/>
        <v>DC3CT55-DL-2</v>
      </c>
      <c r="M5865" s="436">
        <f t="shared" si="1190"/>
        <v>5</v>
      </c>
      <c r="N5865" s="437">
        <f t="shared" si="1196"/>
        <v>86</v>
      </c>
      <c r="O5865" s="437"/>
      <c r="P5865" s="430" t="str">
        <f t="shared" si="1191"/>
        <v/>
      </c>
      <c r="U5865" s="177">
        <v>73</v>
      </c>
      <c r="V5865" s="177" t="s">
        <v>4975</v>
      </c>
      <c r="W5865" s="177" t="s">
        <v>2914</v>
      </c>
      <c r="X5865" s="177" t="s">
        <v>2890</v>
      </c>
      <c r="Y5865" s="177" t="s">
        <v>7184</v>
      </c>
      <c r="Z5865" s="177" t="s">
        <v>7146</v>
      </c>
      <c r="AA5865" s="525" t="s">
        <v>7185</v>
      </c>
      <c r="AB5865" s="399" t="str">
        <f t="shared" si="1192"/>
        <v>DC3CT55</v>
      </c>
      <c r="AC5865" s="399" t="str">
        <f t="shared" si="1193"/>
        <v>DC3CT55-DL</v>
      </c>
      <c r="AD5865" t="str">
        <f>Y5865&amp;"-"&amp;VLOOKUP(AC5865,'LICH THI'!C:AA,9,0)</f>
        <v>65DLCD20706-42473</v>
      </c>
      <c r="AE5865">
        <f t="shared" si="1194"/>
        <v>1</v>
      </c>
    </row>
    <row r="5866" spans="1:31" x14ac:dyDescent="0.25">
      <c r="A5866" s="436" t="str">
        <f t="shared" si="1184"/>
        <v>DC3CT55-DL-41</v>
      </c>
      <c r="B5866" s="436">
        <f>COUNTIF(AC$4:AC5866,AC5866)</f>
        <v>41</v>
      </c>
      <c r="C5866" s="436" t="str">
        <f t="shared" si="1185"/>
        <v>DC3CT55-DL</v>
      </c>
      <c r="D5866" s="436">
        <f>VLOOKUP(C5866,'LICH THI'!C:AA,12,0)</f>
        <v>99</v>
      </c>
      <c r="E5866" s="436">
        <f>VLOOKUP(C5866,'LICH THI'!C:AA,13,0)</f>
        <v>50</v>
      </c>
      <c r="F5866" s="436">
        <f t="shared" si="1195"/>
        <v>50</v>
      </c>
      <c r="G5866" s="436">
        <f>VLOOKUP(C5866,'LICH THI'!C:AA,14,0)</f>
        <v>2</v>
      </c>
      <c r="H5866" s="436">
        <f t="shared" si="1186"/>
        <v>1</v>
      </c>
      <c r="I5866" s="436" t="str">
        <f t="shared" si="1187"/>
        <v>Đỗ Văn Quỳnh</v>
      </c>
      <c r="J5866" s="436"/>
      <c r="K5866" s="436">
        <f t="shared" si="1188"/>
        <v>2</v>
      </c>
      <c r="L5866" s="436" t="str">
        <f t="shared" si="1189"/>
        <v>DC3CT55-DL-2</v>
      </c>
      <c r="M5866" s="436">
        <f t="shared" si="1190"/>
        <v>5</v>
      </c>
      <c r="N5866" s="437">
        <f t="shared" si="1196"/>
        <v>87</v>
      </c>
      <c r="O5866" s="437"/>
      <c r="P5866" s="430" t="str">
        <f t="shared" si="1191"/>
        <v/>
      </c>
      <c r="U5866" s="177">
        <v>59</v>
      </c>
      <c r="V5866" s="177" t="s">
        <v>4915</v>
      </c>
      <c r="W5866" s="177" t="s">
        <v>3663</v>
      </c>
      <c r="X5866" s="177" t="s">
        <v>2684</v>
      </c>
      <c r="Y5866" s="177" t="s">
        <v>7038</v>
      </c>
      <c r="Z5866" s="177" t="s">
        <v>7146</v>
      </c>
      <c r="AA5866" s="525" t="s">
        <v>7039</v>
      </c>
      <c r="AB5866" s="399" t="str">
        <f t="shared" si="1192"/>
        <v>DC3CT55</v>
      </c>
      <c r="AC5866" s="399" t="str">
        <f t="shared" si="1193"/>
        <v>DC3CT55-DL</v>
      </c>
      <c r="AD5866" t="str">
        <f>Y5866&amp;"-"&amp;VLOOKUP(AC5866,'LICH THI'!C:AA,9,0)</f>
        <v>65DLCD20472-42473</v>
      </c>
      <c r="AE5866">
        <f t="shared" si="1194"/>
        <v>1</v>
      </c>
    </row>
    <row r="5867" spans="1:31" x14ac:dyDescent="0.25">
      <c r="A5867" s="436" t="str">
        <f t="shared" si="1184"/>
        <v>DC3CT55-DL-42</v>
      </c>
      <c r="B5867" s="436">
        <f>COUNTIF(AC$4:AC5867,AC5867)</f>
        <v>42</v>
      </c>
      <c r="C5867" s="436" t="str">
        <f t="shared" si="1185"/>
        <v>DC3CT55-DL</v>
      </c>
      <c r="D5867" s="436">
        <f>VLOOKUP(C5867,'LICH THI'!C:AA,12,0)</f>
        <v>99</v>
      </c>
      <c r="E5867" s="436">
        <f>VLOOKUP(C5867,'LICH THI'!C:AA,13,0)</f>
        <v>50</v>
      </c>
      <c r="F5867" s="436">
        <f t="shared" si="1195"/>
        <v>50</v>
      </c>
      <c r="G5867" s="436">
        <f>VLOOKUP(C5867,'LICH THI'!C:AA,14,0)</f>
        <v>2</v>
      </c>
      <c r="H5867" s="436">
        <f t="shared" si="1186"/>
        <v>1</v>
      </c>
      <c r="I5867" s="436" t="str">
        <f t="shared" si="1187"/>
        <v>Hà Hồng Sơn</v>
      </c>
      <c r="J5867" s="436"/>
      <c r="K5867" s="436">
        <f t="shared" si="1188"/>
        <v>2</v>
      </c>
      <c r="L5867" s="436" t="str">
        <f t="shared" si="1189"/>
        <v>DC3CT55-DL-2</v>
      </c>
      <c r="M5867" s="436">
        <f t="shared" si="1190"/>
        <v>5</v>
      </c>
      <c r="N5867" s="437">
        <f t="shared" si="1196"/>
        <v>88</v>
      </c>
      <c r="O5867" s="437"/>
      <c r="P5867" s="430" t="str">
        <f t="shared" si="1191"/>
        <v/>
      </c>
      <c r="U5867" s="177">
        <v>60</v>
      </c>
      <c r="V5867" s="177" t="s">
        <v>4915</v>
      </c>
      <c r="W5867" s="177" t="s">
        <v>7040</v>
      </c>
      <c r="X5867" s="177" t="s">
        <v>2688</v>
      </c>
      <c r="Y5867" s="177" t="s">
        <v>7041</v>
      </c>
      <c r="Z5867" s="177" t="s">
        <v>7146</v>
      </c>
      <c r="AA5867" s="525" t="s">
        <v>7042</v>
      </c>
      <c r="AB5867" s="399" t="str">
        <f t="shared" si="1192"/>
        <v>DC3CT55</v>
      </c>
      <c r="AC5867" s="399" t="str">
        <f t="shared" si="1193"/>
        <v>DC3CT55-DL</v>
      </c>
      <c r="AD5867" t="str">
        <f>Y5867&amp;"-"&amp;VLOOKUP(AC5867,'LICH THI'!C:AA,9,0)</f>
        <v>65DLCD21067-42473</v>
      </c>
      <c r="AE5867">
        <f t="shared" si="1194"/>
        <v>1</v>
      </c>
    </row>
    <row r="5868" spans="1:31" x14ac:dyDescent="0.25">
      <c r="A5868" s="436" t="str">
        <f t="shared" si="1184"/>
        <v>DC3CT55-DL-43</v>
      </c>
      <c r="B5868" s="436">
        <f>COUNTIF(AC$4:AC5868,AC5868)</f>
        <v>43</v>
      </c>
      <c r="C5868" s="436" t="str">
        <f t="shared" si="1185"/>
        <v>DC3CT55-DL</v>
      </c>
      <c r="D5868" s="436">
        <f>VLOOKUP(C5868,'LICH THI'!C:AA,12,0)</f>
        <v>99</v>
      </c>
      <c r="E5868" s="436">
        <f>VLOOKUP(C5868,'LICH THI'!C:AA,13,0)</f>
        <v>50</v>
      </c>
      <c r="F5868" s="436">
        <f t="shared" si="1195"/>
        <v>50</v>
      </c>
      <c r="G5868" s="436">
        <f>VLOOKUP(C5868,'LICH THI'!C:AA,14,0)</f>
        <v>2</v>
      </c>
      <c r="H5868" s="436">
        <f t="shared" si="1186"/>
        <v>1</v>
      </c>
      <c r="I5868" s="436" t="str">
        <f t="shared" si="1187"/>
        <v>Nguyễn Tiến Sỹ</v>
      </c>
      <c r="J5868" s="436"/>
      <c r="K5868" s="436">
        <f t="shared" si="1188"/>
        <v>2</v>
      </c>
      <c r="L5868" s="436" t="str">
        <f t="shared" si="1189"/>
        <v>DC3CT55-DL-2</v>
      </c>
      <c r="M5868" s="436">
        <f t="shared" si="1190"/>
        <v>5</v>
      </c>
      <c r="N5868" s="437">
        <f t="shared" si="1196"/>
        <v>89</v>
      </c>
      <c r="O5868" s="437"/>
      <c r="P5868" s="430" t="str">
        <f t="shared" si="1191"/>
        <v/>
      </c>
      <c r="U5868" s="177">
        <v>39</v>
      </c>
      <c r="V5868" s="177" t="s">
        <v>4902</v>
      </c>
      <c r="W5868" s="177" t="s">
        <v>2880</v>
      </c>
      <c r="X5868" s="177" t="s">
        <v>6222</v>
      </c>
      <c r="Y5868" s="177" t="s">
        <v>7033</v>
      </c>
      <c r="Z5868" s="177" t="s">
        <v>7146</v>
      </c>
      <c r="AA5868" s="525" t="s">
        <v>7034</v>
      </c>
      <c r="AB5868" s="399" t="str">
        <f t="shared" si="1192"/>
        <v>DC3CT55</v>
      </c>
      <c r="AC5868" s="399" t="str">
        <f t="shared" si="1193"/>
        <v>DC3CT55-DL</v>
      </c>
      <c r="AD5868" t="str">
        <f>Y5868&amp;"-"&amp;VLOOKUP(AC5868,'LICH THI'!C:AA,9,0)</f>
        <v>65DLCD20698-42473</v>
      </c>
      <c r="AE5868">
        <f t="shared" si="1194"/>
        <v>1</v>
      </c>
    </row>
    <row r="5869" spans="1:31" x14ac:dyDescent="0.25">
      <c r="A5869" s="436" t="str">
        <f t="shared" si="1184"/>
        <v>DC3CT55-DL-44</v>
      </c>
      <c r="B5869" s="436">
        <f>COUNTIF(AC$4:AC5869,AC5869)</f>
        <v>44</v>
      </c>
      <c r="C5869" s="436" t="str">
        <f t="shared" si="1185"/>
        <v>DC3CT55-DL</v>
      </c>
      <c r="D5869" s="436">
        <f>VLOOKUP(C5869,'LICH THI'!C:AA,12,0)</f>
        <v>99</v>
      </c>
      <c r="E5869" s="436">
        <f>VLOOKUP(C5869,'LICH THI'!C:AA,13,0)</f>
        <v>50</v>
      </c>
      <c r="F5869" s="436">
        <f t="shared" si="1195"/>
        <v>50</v>
      </c>
      <c r="G5869" s="436">
        <f>VLOOKUP(C5869,'LICH THI'!C:AA,14,0)</f>
        <v>2</v>
      </c>
      <c r="H5869" s="436">
        <f t="shared" si="1186"/>
        <v>1</v>
      </c>
      <c r="I5869" s="436" t="str">
        <f t="shared" si="1187"/>
        <v>Bùi Viết Tấp</v>
      </c>
      <c r="J5869" s="436"/>
      <c r="K5869" s="436">
        <f t="shared" si="1188"/>
        <v>2</v>
      </c>
      <c r="L5869" s="436" t="str">
        <f t="shared" si="1189"/>
        <v>DC3CT55-DL-2</v>
      </c>
      <c r="M5869" s="436">
        <f t="shared" si="1190"/>
        <v>5</v>
      </c>
      <c r="N5869" s="437">
        <f t="shared" si="1196"/>
        <v>90</v>
      </c>
      <c r="O5869" s="437"/>
      <c r="P5869" s="430" t="str">
        <f t="shared" si="1191"/>
        <v/>
      </c>
      <c r="U5869" s="177">
        <v>40</v>
      </c>
      <c r="V5869" s="177" t="s">
        <v>4902</v>
      </c>
      <c r="W5869" s="177" t="s">
        <v>6154</v>
      </c>
      <c r="X5869" s="177" t="s">
        <v>6155</v>
      </c>
      <c r="Y5869" s="177" t="s">
        <v>6156</v>
      </c>
      <c r="Z5869" s="177" t="s">
        <v>7146</v>
      </c>
      <c r="AA5869" s="525" t="s">
        <v>6157</v>
      </c>
      <c r="AB5869" s="399" t="str">
        <f t="shared" si="1192"/>
        <v>DC3CT55</v>
      </c>
      <c r="AC5869" s="399" t="str">
        <f t="shared" si="1193"/>
        <v>DC3CT55-DL</v>
      </c>
      <c r="AD5869" t="str">
        <f>Y5869&amp;"-"&amp;VLOOKUP(AC5869,'LICH THI'!C:AA,9,0)</f>
        <v>65DLCD20609-42473</v>
      </c>
      <c r="AE5869">
        <f t="shared" si="1194"/>
        <v>1</v>
      </c>
    </row>
    <row r="5870" spans="1:31" x14ac:dyDescent="0.25">
      <c r="A5870" s="436" t="str">
        <f t="shared" si="1184"/>
        <v>DC3CT55-DL-45</v>
      </c>
      <c r="B5870" s="436">
        <f>COUNTIF(AC$4:AC5870,AC5870)</f>
        <v>45</v>
      </c>
      <c r="C5870" s="436" t="str">
        <f t="shared" si="1185"/>
        <v>DC3CT55-DL</v>
      </c>
      <c r="D5870" s="436">
        <f>VLOOKUP(C5870,'LICH THI'!C:AA,12,0)</f>
        <v>99</v>
      </c>
      <c r="E5870" s="436">
        <f>VLOOKUP(C5870,'LICH THI'!C:AA,13,0)</f>
        <v>50</v>
      </c>
      <c r="F5870" s="436">
        <f t="shared" si="1195"/>
        <v>50</v>
      </c>
      <c r="G5870" s="436">
        <f>VLOOKUP(C5870,'LICH THI'!C:AA,14,0)</f>
        <v>2</v>
      </c>
      <c r="H5870" s="436">
        <f t="shared" si="1186"/>
        <v>1</v>
      </c>
      <c r="I5870" s="436" t="str">
        <f t="shared" si="1187"/>
        <v>Nguyễn Văn Tiềm</v>
      </c>
      <c r="J5870" s="436"/>
      <c r="K5870" s="436">
        <f t="shared" si="1188"/>
        <v>2</v>
      </c>
      <c r="L5870" s="436" t="str">
        <f t="shared" si="1189"/>
        <v>DC3CT55-DL-2</v>
      </c>
      <c r="M5870" s="436">
        <f t="shared" si="1190"/>
        <v>5</v>
      </c>
      <c r="N5870" s="437">
        <f t="shared" si="1196"/>
        <v>91</v>
      </c>
      <c r="O5870" s="437"/>
      <c r="P5870" s="430" t="str">
        <f t="shared" si="1191"/>
        <v/>
      </c>
      <c r="U5870" s="177">
        <v>74</v>
      </c>
      <c r="V5870" s="177" t="s">
        <v>4975</v>
      </c>
      <c r="W5870" s="177" t="s">
        <v>2741</v>
      </c>
      <c r="X5870" s="177" t="s">
        <v>7186</v>
      </c>
      <c r="Y5870" s="177" t="s">
        <v>7187</v>
      </c>
      <c r="Z5870" s="177" t="s">
        <v>7146</v>
      </c>
      <c r="AA5870" s="525" t="s">
        <v>7188</v>
      </c>
      <c r="AB5870" s="399" t="str">
        <f t="shared" si="1192"/>
        <v>DC3CT55</v>
      </c>
      <c r="AC5870" s="399" t="str">
        <f t="shared" si="1193"/>
        <v>DC3CT55-DL</v>
      </c>
      <c r="AD5870" t="str">
        <f>Y5870&amp;"-"&amp;VLOOKUP(AC5870,'LICH THI'!C:AA,9,0)</f>
        <v>65DLCD20713-42473</v>
      </c>
      <c r="AE5870">
        <f t="shared" si="1194"/>
        <v>1</v>
      </c>
    </row>
    <row r="5871" spans="1:31" x14ac:dyDescent="0.25">
      <c r="A5871" s="436" t="str">
        <f t="shared" si="1184"/>
        <v>DC3CT55-DL-46</v>
      </c>
      <c r="B5871" s="436">
        <f>COUNTIF(AC$4:AC5871,AC5871)</f>
        <v>46</v>
      </c>
      <c r="C5871" s="436" t="str">
        <f t="shared" si="1185"/>
        <v>DC3CT55-DL</v>
      </c>
      <c r="D5871" s="436">
        <f>VLOOKUP(C5871,'LICH THI'!C:AA,12,0)</f>
        <v>99</v>
      </c>
      <c r="E5871" s="436">
        <f>VLOOKUP(C5871,'LICH THI'!C:AA,13,0)</f>
        <v>50</v>
      </c>
      <c r="F5871" s="436">
        <f t="shared" si="1195"/>
        <v>50</v>
      </c>
      <c r="G5871" s="436">
        <f>VLOOKUP(C5871,'LICH THI'!C:AA,14,0)</f>
        <v>2</v>
      </c>
      <c r="H5871" s="436">
        <f t="shared" si="1186"/>
        <v>1</v>
      </c>
      <c r="I5871" s="436" t="str">
        <f t="shared" si="1187"/>
        <v>Đỗ Quốc Toản</v>
      </c>
      <c r="J5871" s="436"/>
      <c r="K5871" s="436">
        <f t="shared" si="1188"/>
        <v>2</v>
      </c>
      <c r="L5871" s="436" t="str">
        <f t="shared" si="1189"/>
        <v>DC3CT55-DL-2</v>
      </c>
      <c r="M5871" s="436">
        <f t="shared" si="1190"/>
        <v>5</v>
      </c>
      <c r="N5871" s="437">
        <f t="shared" si="1196"/>
        <v>92</v>
      </c>
      <c r="O5871" s="437"/>
      <c r="P5871" s="430" t="str">
        <f t="shared" si="1191"/>
        <v/>
      </c>
      <c r="U5871" s="177">
        <v>9</v>
      </c>
      <c r="V5871" s="177" t="s">
        <v>4989</v>
      </c>
      <c r="W5871" s="177" t="s">
        <v>4992</v>
      </c>
      <c r="X5871" s="177" t="s">
        <v>3213</v>
      </c>
      <c r="Y5871" s="177" t="s">
        <v>4993</v>
      </c>
      <c r="Z5871" s="177" t="s">
        <v>7290</v>
      </c>
      <c r="AA5871" s="525" t="s">
        <v>4994</v>
      </c>
      <c r="AB5871" s="399" t="str">
        <f t="shared" si="1192"/>
        <v>DC3CT55</v>
      </c>
      <c r="AC5871" s="399" t="str">
        <f t="shared" si="1193"/>
        <v>DC3CT55-DL</v>
      </c>
      <c r="AD5871" t="str">
        <f>Y5871&amp;"-"&amp;VLOOKUP(AC5871,'LICH THI'!C:AA,9,0)</f>
        <v>65DLDD20367-42473</v>
      </c>
      <c r="AE5871">
        <f t="shared" si="1194"/>
        <v>1</v>
      </c>
    </row>
    <row r="5872" spans="1:31" x14ac:dyDescent="0.25">
      <c r="A5872" s="436" t="str">
        <f t="shared" si="1184"/>
        <v>DC3CT55-DL-47</v>
      </c>
      <c r="B5872" s="436">
        <f>COUNTIF(AC$4:AC5872,AC5872)</f>
        <v>47</v>
      </c>
      <c r="C5872" s="436" t="str">
        <f t="shared" si="1185"/>
        <v>DC3CT55-DL</v>
      </c>
      <c r="D5872" s="436">
        <f>VLOOKUP(C5872,'LICH THI'!C:AA,12,0)</f>
        <v>99</v>
      </c>
      <c r="E5872" s="436">
        <f>VLOOKUP(C5872,'LICH THI'!C:AA,13,0)</f>
        <v>50</v>
      </c>
      <c r="F5872" s="436">
        <f t="shared" si="1195"/>
        <v>50</v>
      </c>
      <c r="G5872" s="436">
        <f>VLOOKUP(C5872,'LICH THI'!C:AA,14,0)</f>
        <v>2</v>
      </c>
      <c r="H5872" s="436">
        <f t="shared" si="1186"/>
        <v>1</v>
      </c>
      <c r="I5872" s="436" t="str">
        <f t="shared" si="1187"/>
        <v>Vũ Văn Toán</v>
      </c>
      <c r="J5872" s="436"/>
      <c r="K5872" s="436">
        <f t="shared" si="1188"/>
        <v>2</v>
      </c>
      <c r="L5872" s="436" t="str">
        <f t="shared" si="1189"/>
        <v>DC3CT55-DL-2</v>
      </c>
      <c r="M5872" s="436">
        <f t="shared" si="1190"/>
        <v>5</v>
      </c>
      <c r="N5872" s="437">
        <f t="shared" si="1196"/>
        <v>93</v>
      </c>
      <c r="O5872" s="437"/>
      <c r="P5872" s="430" t="str">
        <f t="shared" si="1191"/>
        <v/>
      </c>
      <c r="U5872" s="177">
        <v>10</v>
      </c>
      <c r="V5872" s="177" t="s">
        <v>4989</v>
      </c>
      <c r="W5872" s="177" t="s">
        <v>2914</v>
      </c>
      <c r="X5872" s="177" t="s">
        <v>1575</v>
      </c>
      <c r="Y5872" s="177" t="s">
        <v>7044</v>
      </c>
      <c r="Z5872" s="177" t="s">
        <v>7290</v>
      </c>
      <c r="AA5872" s="525" t="s">
        <v>7045</v>
      </c>
      <c r="AB5872" s="399" t="str">
        <f t="shared" si="1192"/>
        <v>DC3CT55</v>
      </c>
      <c r="AC5872" s="399" t="str">
        <f t="shared" si="1193"/>
        <v>DC3CT55-DL</v>
      </c>
      <c r="AD5872" t="str">
        <f>Y5872&amp;"-"&amp;VLOOKUP(AC5872,'LICH THI'!C:AA,9,0)</f>
        <v>65DLDD20394-42473</v>
      </c>
      <c r="AE5872">
        <f t="shared" si="1194"/>
        <v>1</v>
      </c>
    </row>
    <row r="5873" spans="1:31" x14ac:dyDescent="0.25">
      <c r="A5873" s="436" t="str">
        <f t="shared" si="1184"/>
        <v>DC3CT55-DL-48</v>
      </c>
      <c r="B5873" s="436">
        <f>COUNTIF(AC$4:AC5873,AC5873)</f>
        <v>48</v>
      </c>
      <c r="C5873" s="436" t="str">
        <f t="shared" si="1185"/>
        <v>DC3CT55-DL</v>
      </c>
      <c r="D5873" s="436">
        <f>VLOOKUP(C5873,'LICH THI'!C:AA,12,0)</f>
        <v>99</v>
      </c>
      <c r="E5873" s="436">
        <f>VLOOKUP(C5873,'LICH THI'!C:AA,13,0)</f>
        <v>50</v>
      </c>
      <c r="F5873" s="436">
        <f t="shared" si="1195"/>
        <v>50</v>
      </c>
      <c r="G5873" s="436">
        <f>VLOOKUP(C5873,'LICH THI'!C:AA,14,0)</f>
        <v>2</v>
      </c>
      <c r="H5873" s="436">
        <f t="shared" si="1186"/>
        <v>1</v>
      </c>
      <c r="I5873" s="436" t="str">
        <f t="shared" si="1187"/>
        <v>Phạm Ngọc Tú</v>
      </c>
      <c r="J5873" s="436"/>
      <c r="K5873" s="436">
        <f t="shared" si="1188"/>
        <v>2</v>
      </c>
      <c r="L5873" s="436" t="str">
        <f t="shared" si="1189"/>
        <v>DC3CT55-DL-2</v>
      </c>
      <c r="M5873" s="436">
        <f t="shared" si="1190"/>
        <v>5</v>
      </c>
      <c r="N5873" s="437">
        <f t="shared" si="1196"/>
        <v>94</v>
      </c>
      <c r="O5873" s="437"/>
      <c r="P5873" s="430" t="str">
        <f t="shared" si="1191"/>
        <v/>
      </c>
      <c r="U5873" s="177">
        <v>11</v>
      </c>
      <c r="V5873" s="177" t="s">
        <v>4989</v>
      </c>
      <c r="W5873" s="177" t="s">
        <v>3081</v>
      </c>
      <c r="X5873" s="177" t="s">
        <v>2697</v>
      </c>
      <c r="Y5873" s="177" t="s">
        <v>7304</v>
      </c>
      <c r="Z5873" s="177" t="s">
        <v>7290</v>
      </c>
      <c r="AA5873" s="525" t="s">
        <v>7305</v>
      </c>
      <c r="AB5873" s="399" t="str">
        <f t="shared" si="1192"/>
        <v>DC3CT55</v>
      </c>
      <c r="AC5873" s="399" t="str">
        <f t="shared" si="1193"/>
        <v>DC3CT55-DL</v>
      </c>
      <c r="AD5873" t="str">
        <f>Y5873&amp;"-"&amp;VLOOKUP(AC5873,'LICH THI'!C:AA,9,0)</f>
        <v>65DLDD20364-42473</v>
      </c>
      <c r="AE5873">
        <f t="shared" si="1194"/>
        <v>1</v>
      </c>
    </row>
    <row r="5874" spans="1:31" x14ac:dyDescent="0.25">
      <c r="A5874" s="436" t="str">
        <f t="shared" si="1184"/>
        <v>DC3CT55-DL-49</v>
      </c>
      <c r="B5874" s="436">
        <f>COUNTIF(AC$4:AC5874,AC5874)</f>
        <v>49</v>
      </c>
      <c r="C5874" s="436" t="str">
        <f t="shared" si="1185"/>
        <v>DC3CT55-DL</v>
      </c>
      <c r="D5874" s="436">
        <f>VLOOKUP(C5874,'LICH THI'!C:AA,12,0)</f>
        <v>99</v>
      </c>
      <c r="E5874" s="436">
        <f>VLOOKUP(C5874,'LICH THI'!C:AA,13,0)</f>
        <v>50</v>
      </c>
      <c r="F5874" s="436">
        <f t="shared" si="1195"/>
        <v>50</v>
      </c>
      <c r="G5874" s="436">
        <f>VLOOKUP(C5874,'LICH THI'!C:AA,14,0)</f>
        <v>2</v>
      </c>
      <c r="H5874" s="436">
        <f t="shared" si="1186"/>
        <v>1</v>
      </c>
      <c r="I5874" s="436" t="str">
        <f t="shared" si="1187"/>
        <v>Bùi Quang Tuấn</v>
      </c>
      <c r="J5874" s="436"/>
      <c r="K5874" s="436">
        <f t="shared" si="1188"/>
        <v>2</v>
      </c>
      <c r="L5874" s="436" t="str">
        <f t="shared" si="1189"/>
        <v>DC3CT55-DL-2</v>
      </c>
      <c r="M5874" s="436">
        <f t="shared" si="1190"/>
        <v>5</v>
      </c>
      <c r="N5874" s="437">
        <f t="shared" si="1196"/>
        <v>95</v>
      </c>
      <c r="O5874" s="437"/>
      <c r="P5874" s="430" t="str">
        <f t="shared" si="1191"/>
        <v/>
      </c>
      <c r="U5874" s="177">
        <v>75</v>
      </c>
      <c r="V5874" s="177" t="s">
        <v>4975</v>
      </c>
      <c r="W5874" s="177" t="s">
        <v>4726</v>
      </c>
      <c r="X5874" s="177" t="s">
        <v>2721</v>
      </c>
      <c r="Y5874" s="177" t="s">
        <v>7189</v>
      </c>
      <c r="Z5874" s="177" t="s">
        <v>7146</v>
      </c>
      <c r="AA5874" s="525" t="s">
        <v>7190</v>
      </c>
      <c r="AB5874" s="399" t="str">
        <f t="shared" si="1192"/>
        <v>DC3CT55</v>
      </c>
      <c r="AC5874" s="399" t="str">
        <f t="shared" si="1193"/>
        <v>DC3CT55-DL</v>
      </c>
      <c r="AD5874" t="str">
        <f>Y5874&amp;"-"&amp;VLOOKUP(AC5874,'LICH THI'!C:AA,9,0)</f>
        <v>65DLCD20540-42473</v>
      </c>
      <c r="AE5874">
        <f t="shared" si="1194"/>
        <v>1</v>
      </c>
    </row>
    <row r="5875" spans="1:31" x14ac:dyDescent="0.25">
      <c r="A5875" s="436" t="str">
        <f t="shared" si="1184"/>
        <v>DC3CT55-DL-50</v>
      </c>
      <c r="B5875" s="436">
        <f>COUNTIF(AC$4:AC5875,AC5875)</f>
        <v>50</v>
      </c>
      <c r="C5875" s="436" t="str">
        <f t="shared" si="1185"/>
        <v>DC3CT55-DL</v>
      </c>
      <c r="D5875" s="436">
        <f>VLOOKUP(C5875,'LICH THI'!C:AA,12,0)</f>
        <v>99</v>
      </c>
      <c r="E5875" s="436">
        <f>VLOOKUP(C5875,'LICH THI'!C:AA,13,0)</f>
        <v>50</v>
      </c>
      <c r="F5875" s="436">
        <f t="shared" si="1195"/>
        <v>50</v>
      </c>
      <c r="G5875" s="436">
        <f>VLOOKUP(C5875,'LICH THI'!C:AA,14,0)</f>
        <v>2</v>
      </c>
      <c r="H5875" s="436">
        <f t="shared" si="1186"/>
        <v>1</v>
      </c>
      <c r="I5875" s="436" t="str">
        <f t="shared" si="1187"/>
        <v>Ngô Mạnh Tuấn</v>
      </c>
      <c r="J5875" s="436"/>
      <c r="K5875" s="436">
        <f t="shared" si="1188"/>
        <v>2</v>
      </c>
      <c r="L5875" s="436" t="str">
        <f t="shared" si="1189"/>
        <v>DC3CT55-DL-2</v>
      </c>
      <c r="M5875" s="436">
        <f t="shared" si="1190"/>
        <v>5</v>
      </c>
      <c r="N5875" s="437">
        <f t="shared" si="1196"/>
        <v>96</v>
      </c>
      <c r="O5875" s="437"/>
      <c r="P5875" s="430" t="str">
        <f t="shared" si="1191"/>
        <v/>
      </c>
      <c r="U5875" s="177">
        <v>44</v>
      </c>
      <c r="V5875" s="177" t="s">
        <v>4902</v>
      </c>
      <c r="W5875" s="177" t="s">
        <v>5160</v>
      </c>
      <c r="X5875" s="177" t="s">
        <v>2721</v>
      </c>
      <c r="Y5875" s="177" t="s">
        <v>6160</v>
      </c>
      <c r="Z5875" s="177" t="s">
        <v>7146</v>
      </c>
      <c r="AA5875" s="525" t="s">
        <v>6161</v>
      </c>
      <c r="AB5875" s="399" t="str">
        <f t="shared" si="1192"/>
        <v>DC3CT55</v>
      </c>
      <c r="AC5875" s="399" t="str">
        <f t="shared" si="1193"/>
        <v>DC3CT55-DL</v>
      </c>
      <c r="AD5875" t="str">
        <f>Y5875&amp;"-"&amp;VLOOKUP(AC5875,'LICH THI'!C:AA,9,0)</f>
        <v>65DLCD20643-42473</v>
      </c>
      <c r="AE5875">
        <f t="shared" si="1194"/>
        <v>1</v>
      </c>
    </row>
    <row r="5876" spans="1:31" x14ac:dyDescent="0.25">
      <c r="A5876" s="436" t="str">
        <f t="shared" si="1184"/>
        <v>DC3CT55-DL-51</v>
      </c>
      <c r="B5876" s="436">
        <f>COUNTIF(AC$4:AC5876,AC5876)</f>
        <v>51</v>
      </c>
      <c r="C5876" s="436" t="str">
        <f t="shared" si="1185"/>
        <v>DC3CT55-DL</v>
      </c>
      <c r="D5876" s="436">
        <f>VLOOKUP(C5876,'LICH THI'!C:AA,12,0)</f>
        <v>99</v>
      </c>
      <c r="E5876" s="436">
        <f>VLOOKUP(C5876,'LICH THI'!C:AA,13,0)</f>
        <v>50</v>
      </c>
      <c r="F5876" s="436">
        <f t="shared" si="1195"/>
        <v>49</v>
      </c>
      <c r="G5876" s="436">
        <f>VLOOKUP(C5876,'LICH THI'!C:AA,14,0)</f>
        <v>2</v>
      </c>
      <c r="H5876" s="436">
        <f t="shared" si="1186"/>
        <v>2</v>
      </c>
      <c r="I5876" s="436" t="str">
        <f t="shared" si="1187"/>
        <v>Nguyễn Thế Tuấn</v>
      </c>
      <c r="J5876" s="436"/>
      <c r="K5876" s="436">
        <f t="shared" si="1188"/>
        <v>1</v>
      </c>
      <c r="L5876" s="436" t="str">
        <f t="shared" si="1189"/>
        <v>DC3CT55-DL-1</v>
      </c>
      <c r="M5876" s="436">
        <f t="shared" si="1190"/>
        <v>5</v>
      </c>
      <c r="N5876" s="437">
        <f t="shared" si="1196"/>
        <v>47</v>
      </c>
      <c r="O5876" s="437"/>
      <c r="P5876" s="430" t="str">
        <f t="shared" si="1191"/>
        <v/>
      </c>
      <c r="U5876" s="177">
        <v>76</v>
      </c>
      <c r="V5876" s="177" t="s">
        <v>4975</v>
      </c>
      <c r="W5876" s="177" t="s">
        <v>3243</v>
      </c>
      <c r="X5876" s="177" t="s">
        <v>2721</v>
      </c>
      <c r="Y5876" s="177" t="s">
        <v>7191</v>
      </c>
      <c r="Z5876" s="177" t="s">
        <v>7146</v>
      </c>
      <c r="AA5876" s="525" t="s">
        <v>4957</v>
      </c>
      <c r="AB5876" s="399" t="str">
        <f t="shared" si="1192"/>
        <v>DC3CT55</v>
      </c>
      <c r="AC5876" s="399" t="str">
        <f t="shared" si="1193"/>
        <v>DC3CT55-DL</v>
      </c>
      <c r="AD5876" t="str">
        <f>Y5876&amp;"-"&amp;VLOOKUP(AC5876,'LICH THI'!C:AA,9,0)</f>
        <v>65DLCD20536-42473</v>
      </c>
      <c r="AE5876">
        <f t="shared" si="1194"/>
        <v>1</v>
      </c>
    </row>
    <row r="5877" spans="1:31" x14ac:dyDescent="0.25">
      <c r="A5877" s="436" t="str">
        <f t="shared" si="1184"/>
        <v>DC3CT55-DL-52</v>
      </c>
      <c r="B5877" s="436">
        <f>COUNTIF(AC$4:AC5877,AC5877)</f>
        <v>52</v>
      </c>
      <c r="C5877" s="436" t="str">
        <f t="shared" si="1185"/>
        <v>DC3CT55-DL</v>
      </c>
      <c r="D5877" s="436">
        <f>VLOOKUP(C5877,'LICH THI'!C:AA,12,0)</f>
        <v>99</v>
      </c>
      <c r="E5877" s="436">
        <f>VLOOKUP(C5877,'LICH THI'!C:AA,13,0)</f>
        <v>50</v>
      </c>
      <c r="F5877" s="436">
        <f t="shared" si="1195"/>
        <v>49</v>
      </c>
      <c r="G5877" s="436">
        <f>VLOOKUP(C5877,'LICH THI'!C:AA,14,0)</f>
        <v>2</v>
      </c>
      <c r="H5877" s="436">
        <f t="shared" si="1186"/>
        <v>2</v>
      </c>
      <c r="I5877" s="436" t="str">
        <f t="shared" si="1187"/>
        <v>Trần Lê Anh Tuấn</v>
      </c>
      <c r="J5877" s="436"/>
      <c r="K5877" s="436">
        <f t="shared" si="1188"/>
        <v>1</v>
      </c>
      <c r="L5877" s="436" t="str">
        <f t="shared" si="1189"/>
        <v>DC3CT55-DL-1</v>
      </c>
      <c r="M5877" s="436">
        <f t="shared" si="1190"/>
        <v>5</v>
      </c>
      <c r="N5877" s="437">
        <f t="shared" si="1196"/>
        <v>48</v>
      </c>
      <c r="O5877" s="437"/>
      <c r="P5877" s="430" t="str">
        <f t="shared" si="1191"/>
        <v/>
      </c>
      <c r="U5877" s="177">
        <v>62</v>
      </c>
      <c r="V5877" s="177" t="s">
        <v>4915</v>
      </c>
      <c r="W5877" s="177" t="s">
        <v>4962</v>
      </c>
      <c r="X5877" s="177" t="s">
        <v>2721</v>
      </c>
      <c r="Y5877" s="177" t="s">
        <v>4963</v>
      </c>
      <c r="Z5877" s="177" t="s">
        <v>7146</v>
      </c>
      <c r="AA5877" s="525" t="s">
        <v>4964</v>
      </c>
      <c r="AB5877" s="399" t="str">
        <f t="shared" si="1192"/>
        <v>DC3CT55</v>
      </c>
      <c r="AC5877" s="399" t="str">
        <f t="shared" si="1193"/>
        <v>DC3CT55-DL</v>
      </c>
      <c r="AD5877" t="str">
        <f>Y5877&amp;"-"&amp;VLOOKUP(AC5877,'LICH THI'!C:AA,9,0)</f>
        <v>65DLCD20462-42473</v>
      </c>
      <c r="AE5877">
        <f t="shared" si="1194"/>
        <v>1</v>
      </c>
    </row>
    <row r="5878" spans="1:31" x14ac:dyDescent="0.25">
      <c r="A5878" s="436" t="str">
        <f t="shared" si="1184"/>
        <v>DC3CT55-DL-53</v>
      </c>
      <c r="B5878" s="436">
        <f>COUNTIF(AC$4:AC5878,AC5878)</f>
        <v>53</v>
      </c>
      <c r="C5878" s="436" t="str">
        <f t="shared" si="1185"/>
        <v>DC3CT55-DL</v>
      </c>
      <c r="D5878" s="436">
        <f>VLOOKUP(C5878,'LICH THI'!C:AA,12,0)</f>
        <v>99</v>
      </c>
      <c r="E5878" s="436">
        <f>VLOOKUP(C5878,'LICH THI'!C:AA,13,0)</f>
        <v>50</v>
      </c>
      <c r="F5878" s="436">
        <f t="shared" si="1195"/>
        <v>49</v>
      </c>
      <c r="G5878" s="436">
        <f>VLOOKUP(C5878,'LICH THI'!C:AA,14,0)</f>
        <v>2</v>
      </c>
      <c r="H5878" s="436">
        <f t="shared" si="1186"/>
        <v>2</v>
      </c>
      <c r="I5878" s="436" t="str">
        <f t="shared" si="1187"/>
        <v>Phạm Thanh Tùng</v>
      </c>
      <c r="J5878" s="436"/>
      <c r="K5878" s="436">
        <f t="shared" si="1188"/>
        <v>1</v>
      </c>
      <c r="L5878" s="436" t="str">
        <f t="shared" si="1189"/>
        <v>DC3CT55-DL-1</v>
      </c>
      <c r="M5878" s="436">
        <f t="shared" si="1190"/>
        <v>5</v>
      </c>
      <c r="N5878" s="437">
        <f t="shared" si="1196"/>
        <v>49</v>
      </c>
      <c r="O5878" s="437"/>
      <c r="P5878" s="430" t="str">
        <f t="shared" si="1191"/>
        <v/>
      </c>
      <c r="U5878" s="177">
        <v>12</v>
      </c>
      <c r="V5878" s="177" t="s">
        <v>4989</v>
      </c>
      <c r="W5878" s="177" t="s">
        <v>3523</v>
      </c>
      <c r="X5878" s="177" t="s">
        <v>3274</v>
      </c>
      <c r="Y5878" s="177" t="s">
        <v>7306</v>
      </c>
      <c r="Z5878" s="177" t="s">
        <v>7290</v>
      </c>
      <c r="AA5878" s="525" t="s">
        <v>2917</v>
      </c>
      <c r="AB5878" s="399" t="str">
        <f t="shared" si="1192"/>
        <v>DC3CT55</v>
      </c>
      <c r="AC5878" s="399" t="str">
        <f t="shared" si="1193"/>
        <v>DC3CT55-DL</v>
      </c>
      <c r="AD5878" t="str">
        <f>Y5878&amp;"-"&amp;VLOOKUP(AC5878,'LICH THI'!C:AA,9,0)</f>
        <v>65DLDD20329-42473</v>
      </c>
      <c r="AE5878">
        <f t="shared" si="1194"/>
        <v>1</v>
      </c>
    </row>
    <row r="5879" spans="1:31" x14ac:dyDescent="0.25">
      <c r="A5879" s="436" t="str">
        <f t="shared" si="1184"/>
        <v>DC3CT55-DL-54</v>
      </c>
      <c r="B5879" s="436">
        <f>COUNTIF(AC$4:AC5879,AC5879)</f>
        <v>54</v>
      </c>
      <c r="C5879" s="436" t="str">
        <f t="shared" si="1185"/>
        <v>DC3CT55-DL</v>
      </c>
      <c r="D5879" s="436">
        <f>VLOOKUP(C5879,'LICH THI'!C:AA,12,0)</f>
        <v>99</v>
      </c>
      <c r="E5879" s="436">
        <f>VLOOKUP(C5879,'LICH THI'!C:AA,13,0)</f>
        <v>50</v>
      </c>
      <c r="F5879" s="436">
        <f t="shared" si="1195"/>
        <v>49</v>
      </c>
      <c r="G5879" s="436">
        <f>VLOOKUP(C5879,'LICH THI'!C:AA,14,0)</f>
        <v>2</v>
      </c>
      <c r="H5879" s="436">
        <f t="shared" si="1186"/>
        <v>2</v>
      </c>
      <c r="I5879" s="436" t="str">
        <f t="shared" si="1187"/>
        <v>Bùi Xuân Tự</v>
      </c>
      <c r="J5879" s="436"/>
      <c r="K5879" s="436">
        <f t="shared" si="1188"/>
        <v>1</v>
      </c>
      <c r="L5879" s="436" t="str">
        <f t="shared" si="1189"/>
        <v>DC3CT55-DL-1</v>
      </c>
      <c r="M5879" s="436">
        <f t="shared" si="1190"/>
        <v>5</v>
      </c>
      <c r="N5879" s="437">
        <f t="shared" si="1196"/>
        <v>1</v>
      </c>
      <c r="O5879" s="437"/>
      <c r="P5879" s="430" t="str">
        <f t="shared" si="1191"/>
        <v/>
      </c>
      <c r="U5879" s="177">
        <v>13</v>
      </c>
      <c r="V5879" s="177" t="s">
        <v>4989</v>
      </c>
      <c r="W5879" s="177" t="s">
        <v>3640</v>
      </c>
      <c r="X5879" s="177" t="s">
        <v>6891</v>
      </c>
      <c r="Y5879" s="177" t="s">
        <v>7307</v>
      </c>
      <c r="Z5879" s="177" t="s">
        <v>7290</v>
      </c>
      <c r="AA5879" s="525" t="s">
        <v>7308</v>
      </c>
      <c r="AB5879" s="399" t="str">
        <f t="shared" si="1192"/>
        <v>DC3CT55</v>
      </c>
      <c r="AC5879" s="399" t="str">
        <f t="shared" si="1193"/>
        <v>DC3CT55-DL</v>
      </c>
      <c r="AD5879" t="str">
        <f>Y5879&amp;"-"&amp;VLOOKUP(AC5879,'LICH THI'!C:AA,9,0)</f>
        <v>65DLDD20397-42473</v>
      </c>
      <c r="AE5879">
        <f t="shared" si="1194"/>
        <v>1</v>
      </c>
    </row>
    <row r="5880" spans="1:31" x14ac:dyDescent="0.25">
      <c r="A5880" s="436" t="str">
        <f t="shared" si="1184"/>
        <v>DC3CT55-DL-55</v>
      </c>
      <c r="B5880" s="436">
        <f>COUNTIF(AC$4:AC5880,AC5880)</f>
        <v>55</v>
      </c>
      <c r="C5880" s="436" t="str">
        <f t="shared" si="1185"/>
        <v>DC3CT55-DL</v>
      </c>
      <c r="D5880" s="436">
        <f>VLOOKUP(C5880,'LICH THI'!C:AA,12,0)</f>
        <v>99</v>
      </c>
      <c r="E5880" s="436">
        <f>VLOOKUP(C5880,'LICH THI'!C:AA,13,0)</f>
        <v>50</v>
      </c>
      <c r="F5880" s="436">
        <f t="shared" si="1195"/>
        <v>49</v>
      </c>
      <c r="G5880" s="436">
        <f>VLOOKUP(C5880,'LICH THI'!C:AA,14,0)</f>
        <v>2</v>
      </c>
      <c r="H5880" s="436">
        <f t="shared" si="1186"/>
        <v>2</v>
      </c>
      <c r="I5880" s="436" t="str">
        <f t="shared" si="1187"/>
        <v>Lưu Văn Thái</v>
      </c>
      <c r="J5880" s="436"/>
      <c r="K5880" s="436">
        <f t="shared" si="1188"/>
        <v>1</v>
      </c>
      <c r="L5880" s="436" t="str">
        <f t="shared" si="1189"/>
        <v>DC3CT55-DL-1</v>
      </c>
      <c r="M5880" s="436">
        <f t="shared" si="1190"/>
        <v>5</v>
      </c>
      <c r="N5880" s="437">
        <f t="shared" si="1196"/>
        <v>2</v>
      </c>
      <c r="O5880" s="437"/>
      <c r="P5880" s="430" t="str">
        <f t="shared" si="1191"/>
        <v/>
      </c>
      <c r="U5880" s="177">
        <v>8</v>
      </c>
      <c r="V5880" s="177" t="s">
        <v>4989</v>
      </c>
      <c r="W5880" s="177" t="s">
        <v>3167</v>
      </c>
      <c r="X5880" s="177" t="s">
        <v>4330</v>
      </c>
      <c r="Y5880" s="177" t="s">
        <v>7302</v>
      </c>
      <c r="Z5880" s="177" t="s">
        <v>7290</v>
      </c>
      <c r="AA5880" s="525" t="s">
        <v>7303</v>
      </c>
      <c r="AB5880" s="399" t="str">
        <f t="shared" si="1192"/>
        <v>DC3CT55</v>
      </c>
      <c r="AC5880" s="399" t="str">
        <f t="shared" si="1193"/>
        <v>DC3CT55-DL</v>
      </c>
      <c r="AD5880" t="str">
        <f>Y5880&amp;"-"&amp;VLOOKUP(AC5880,'LICH THI'!C:AA,9,0)</f>
        <v>65DLDD20404-42473</v>
      </c>
      <c r="AE5880">
        <f t="shared" si="1194"/>
        <v>1</v>
      </c>
    </row>
    <row r="5881" spans="1:31" x14ac:dyDescent="0.25">
      <c r="A5881" s="436" t="str">
        <f t="shared" si="1184"/>
        <v>DC3CT55-DL-56</v>
      </c>
      <c r="B5881" s="436">
        <f>COUNTIF(AC$4:AC5881,AC5881)</f>
        <v>56</v>
      </c>
      <c r="C5881" s="436" t="str">
        <f t="shared" si="1185"/>
        <v>DC3CT55-DL</v>
      </c>
      <c r="D5881" s="436">
        <f>VLOOKUP(C5881,'LICH THI'!C:AA,12,0)</f>
        <v>99</v>
      </c>
      <c r="E5881" s="436">
        <f>VLOOKUP(C5881,'LICH THI'!C:AA,13,0)</f>
        <v>50</v>
      </c>
      <c r="F5881" s="436">
        <f t="shared" si="1195"/>
        <v>49</v>
      </c>
      <c r="G5881" s="436">
        <f>VLOOKUP(C5881,'LICH THI'!C:AA,14,0)</f>
        <v>2</v>
      </c>
      <c r="H5881" s="436">
        <f t="shared" si="1186"/>
        <v>2</v>
      </c>
      <c r="I5881" s="436" t="str">
        <f t="shared" si="1187"/>
        <v>Nguyễn Sỹ Thái</v>
      </c>
      <c r="J5881" s="436"/>
      <c r="K5881" s="436">
        <f t="shared" si="1188"/>
        <v>1</v>
      </c>
      <c r="L5881" s="436" t="str">
        <f t="shared" si="1189"/>
        <v>DC3CT55-DL-1</v>
      </c>
      <c r="M5881" s="436">
        <f t="shared" si="1190"/>
        <v>5</v>
      </c>
      <c r="N5881" s="437">
        <f t="shared" si="1196"/>
        <v>3</v>
      </c>
      <c r="O5881" s="437"/>
      <c r="P5881" s="430" t="str">
        <f t="shared" si="1191"/>
        <v/>
      </c>
      <c r="U5881" s="177">
        <v>41</v>
      </c>
      <c r="V5881" s="177" t="s">
        <v>4902</v>
      </c>
      <c r="W5881" s="177" t="s">
        <v>4912</v>
      </c>
      <c r="X5881" s="177" t="s">
        <v>4330</v>
      </c>
      <c r="Y5881" s="177" t="s">
        <v>4913</v>
      </c>
      <c r="Z5881" s="177" t="s">
        <v>7146</v>
      </c>
      <c r="AA5881" s="525" t="s">
        <v>4914</v>
      </c>
      <c r="AB5881" s="399" t="str">
        <f t="shared" si="1192"/>
        <v>DC3CT55</v>
      </c>
      <c r="AC5881" s="399" t="str">
        <f t="shared" si="1193"/>
        <v>DC3CT55-DL</v>
      </c>
      <c r="AD5881" t="str">
        <f>Y5881&amp;"-"&amp;VLOOKUP(AC5881,'LICH THI'!C:AA,9,0)</f>
        <v>65DLCD20753-42473</v>
      </c>
      <c r="AE5881">
        <f t="shared" si="1194"/>
        <v>1</v>
      </c>
    </row>
    <row r="5882" spans="1:31" x14ac:dyDescent="0.25">
      <c r="A5882" s="436" t="str">
        <f t="shared" si="1184"/>
        <v>DC3CT55-DL-57</v>
      </c>
      <c r="B5882" s="436">
        <f>COUNTIF(AC$4:AC5882,AC5882)</f>
        <v>57</v>
      </c>
      <c r="C5882" s="436" t="str">
        <f t="shared" si="1185"/>
        <v>DC3CT55-DL</v>
      </c>
      <c r="D5882" s="436">
        <f>VLOOKUP(C5882,'LICH THI'!C:AA,12,0)</f>
        <v>99</v>
      </c>
      <c r="E5882" s="436">
        <f>VLOOKUP(C5882,'LICH THI'!C:AA,13,0)</f>
        <v>50</v>
      </c>
      <c r="F5882" s="436">
        <f t="shared" si="1195"/>
        <v>49</v>
      </c>
      <c r="G5882" s="436">
        <f>VLOOKUP(C5882,'LICH THI'!C:AA,14,0)</f>
        <v>2</v>
      </c>
      <c r="H5882" s="436">
        <f t="shared" si="1186"/>
        <v>2</v>
      </c>
      <c r="I5882" s="436" t="str">
        <f t="shared" si="1187"/>
        <v>Đinh Văn Thanh</v>
      </c>
      <c r="J5882" s="436"/>
      <c r="K5882" s="436">
        <f t="shared" si="1188"/>
        <v>1</v>
      </c>
      <c r="L5882" s="436" t="str">
        <f t="shared" si="1189"/>
        <v>DC3CT55-DL-1</v>
      </c>
      <c r="M5882" s="436">
        <f t="shared" si="1190"/>
        <v>5</v>
      </c>
      <c r="N5882" s="437">
        <f t="shared" si="1196"/>
        <v>4</v>
      </c>
      <c r="O5882" s="437"/>
      <c r="P5882" s="430" t="str">
        <f t="shared" si="1191"/>
        <v/>
      </c>
      <c r="U5882" s="177">
        <v>42</v>
      </c>
      <c r="V5882" s="177" t="s">
        <v>4902</v>
      </c>
      <c r="W5882" s="177" t="s">
        <v>4052</v>
      </c>
      <c r="X5882" s="177" t="s">
        <v>3552</v>
      </c>
      <c r="Y5882" s="177" t="s">
        <v>7168</v>
      </c>
      <c r="Z5882" s="177" t="s">
        <v>7146</v>
      </c>
      <c r="AA5882" s="525" t="s">
        <v>7169</v>
      </c>
      <c r="AB5882" s="399" t="str">
        <f t="shared" si="1192"/>
        <v>DC3CT55</v>
      </c>
      <c r="AC5882" s="399" t="str">
        <f t="shared" si="1193"/>
        <v>DC3CT55-DL</v>
      </c>
      <c r="AD5882" t="str">
        <f>Y5882&amp;"-"&amp;VLOOKUP(AC5882,'LICH THI'!C:AA,9,0)</f>
        <v>65DLCD20588-42473</v>
      </c>
      <c r="AE5882">
        <f t="shared" si="1194"/>
        <v>1</v>
      </c>
    </row>
    <row r="5883" spans="1:31" x14ac:dyDescent="0.25">
      <c r="A5883" s="436" t="str">
        <f t="shared" si="1184"/>
        <v>DC3CT55-DL-58</v>
      </c>
      <c r="B5883" s="436">
        <f>COUNTIF(AC$4:AC5883,AC5883)</f>
        <v>58</v>
      </c>
      <c r="C5883" s="436" t="str">
        <f t="shared" si="1185"/>
        <v>DC3CT55-DL</v>
      </c>
      <c r="D5883" s="436">
        <f>VLOOKUP(C5883,'LICH THI'!C:AA,12,0)</f>
        <v>99</v>
      </c>
      <c r="E5883" s="436">
        <f>VLOOKUP(C5883,'LICH THI'!C:AA,13,0)</f>
        <v>50</v>
      </c>
      <c r="F5883" s="436">
        <f t="shared" si="1195"/>
        <v>49</v>
      </c>
      <c r="G5883" s="436">
        <f>VLOOKUP(C5883,'LICH THI'!C:AA,14,0)</f>
        <v>2</v>
      </c>
      <c r="H5883" s="436">
        <f t="shared" si="1186"/>
        <v>2</v>
      </c>
      <c r="I5883" s="436" t="str">
        <f t="shared" si="1187"/>
        <v>Đặng Văn Thắng</v>
      </c>
      <c r="J5883" s="436"/>
      <c r="K5883" s="436">
        <f t="shared" si="1188"/>
        <v>1</v>
      </c>
      <c r="L5883" s="436" t="str">
        <f t="shared" si="1189"/>
        <v>DC3CT55-DL-1</v>
      </c>
      <c r="M5883" s="436">
        <f t="shared" si="1190"/>
        <v>5</v>
      </c>
      <c r="N5883" s="437">
        <f t="shared" si="1196"/>
        <v>5</v>
      </c>
      <c r="O5883" s="437"/>
      <c r="P5883" s="430" t="str">
        <f t="shared" si="1191"/>
        <v/>
      </c>
      <c r="U5883" s="177">
        <v>61</v>
      </c>
      <c r="V5883" s="177" t="s">
        <v>4915</v>
      </c>
      <c r="W5883" s="177" t="s">
        <v>2772</v>
      </c>
      <c r="X5883" s="177" t="s">
        <v>3464</v>
      </c>
      <c r="Y5883" s="177" t="s">
        <v>4956</v>
      </c>
      <c r="Z5883" s="177" t="s">
        <v>7146</v>
      </c>
      <c r="AA5883" s="525" t="s">
        <v>4957</v>
      </c>
      <c r="AB5883" s="399" t="str">
        <f t="shared" si="1192"/>
        <v>DC3CT55</v>
      </c>
      <c r="AC5883" s="399" t="str">
        <f t="shared" si="1193"/>
        <v>DC3CT55-DL</v>
      </c>
      <c r="AD5883" t="str">
        <f>Y5883&amp;"-"&amp;VLOOKUP(AC5883,'LICH THI'!C:AA,9,0)</f>
        <v>65DLCD20664-42473</v>
      </c>
      <c r="AE5883">
        <f t="shared" si="1194"/>
        <v>1</v>
      </c>
    </row>
    <row r="5884" spans="1:31" x14ac:dyDescent="0.25">
      <c r="A5884" s="436" t="str">
        <f t="shared" si="1184"/>
        <v>DC3CT55-DL-59</v>
      </c>
      <c r="B5884" s="436">
        <f>COUNTIF(AC$4:AC5884,AC5884)</f>
        <v>59</v>
      </c>
      <c r="C5884" s="436" t="str">
        <f t="shared" si="1185"/>
        <v>DC3CT55-DL</v>
      </c>
      <c r="D5884" s="436">
        <f>VLOOKUP(C5884,'LICH THI'!C:AA,12,0)</f>
        <v>99</v>
      </c>
      <c r="E5884" s="436">
        <f>VLOOKUP(C5884,'LICH THI'!C:AA,13,0)</f>
        <v>50</v>
      </c>
      <c r="F5884" s="436">
        <f t="shared" si="1195"/>
        <v>49</v>
      </c>
      <c r="G5884" s="436">
        <f>VLOOKUP(C5884,'LICH THI'!C:AA,14,0)</f>
        <v>2</v>
      </c>
      <c r="H5884" s="436">
        <f t="shared" si="1186"/>
        <v>2</v>
      </c>
      <c r="I5884" s="436" t="str">
        <f t="shared" si="1187"/>
        <v>Dương Thị Trang</v>
      </c>
      <c r="J5884" s="436"/>
      <c r="K5884" s="436">
        <f t="shared" si="1188"/>
        <v>1</v>
      </c>
      <c r="L5884" s="436" t="str">
        <f t="shared" si="1189"/>
        <v>DC3CT55-DL-1</v>
      </c>
      <c r="M5884" s="436">
        <f t="shared" si="1190"/>
        <v>5</v>
      </c>
      <c r="N5884" s="437">
        <f t="shared" si="1196"/>
        <v>6</v>
      </c>
      <c r="O5884" s="437"/>
      <c r="P5884" s="430" t="str">
        <f t="shared" si="1191"/>
        <v/>
      </c>
      <c r="U5884" s="177">
        <v>43</v>
      </c>
      <c r="V5884" s="177" t="s">
        <v>4902</v>
      </c>
      <c r="W5884" s="177" t="s">
        <v>5001</v>
      </c>
      <c r="X5884" s="177" t="s">
        <v>2694</v>
      </c>
      <c r="Y5884" s="177" t="s">
        <v>6776</v>
      </c>
      <c r="Z5884" s="177" t="s">
        <v>7146</v>
      </c>
      <c r="AA5884" s="525" t="s">
        <v>6777</v>
      </c>
      <c r="AB5884" s="399" t="str">
        <f t="shared" si="1192"/>
        <v>DC3CT55</v>
      </c>
      <c r="AC5884" s="399" t="str">
        <f t="shared" si="1193"/>
        <v>DC3CT55-DL</v>
      </c>
      <c r="AD5884" t="str">
        <f>Y5884&amp;"-"&amp;VLOOKUP(AC5884,'LICH THI'!C:AA,9,0)</f>
        <v>65DLCD20641-42473</v>
      </c>
      <c r="AE5884">
        <f t="shared" si="1194"/>
        <v>1</v>
      </c>
    </row>
    <row r="5885" spans="1:31" x14ac:dyDescent="0.25">
      <c r="A5885" s="436" t="str">
        <f t="shared" si="1184"/>
        <v>DC3CT55-DL-60</v>
      </c>
      <c r="B5885" s="436">
        <f>COUNTIF(AC$4:AC5885,AC5885)</f>
        <v>60</v>
      </c>
      <c r="C5885" s="436" t="str">
        <f t="shared" si="1185"/>
        <v>DC3CT55-DL</v>
      </c>
      <c r="D5885" s="436">
        <f>VLOOKUP(C5885,'LICH THI'!C:AA,12,0)</f>
        <v>99</v>
      </c>
      <c r="E5885" s="436">
        <f>VLOOKUP(C5885,'LICH THI'!C:AA,13,0)</f>
        <v>50</v>
      </c>
      <c r="F5885" s="436">
        <f t="shared" si="1195"/>
        <v>49</v>
      </c>
      <c r="G5885" s="436">
        <f>VLOOKUP(C5885,'LICH THI'!C:AA,14,0)</f>
        <v>2</v>
      </c>
      <c r="H5885" s="436">
        <f t="shared" si="1186"/>
        <v>2</v>
      </c>
      <c r="I5885" s="436" t="str">
        <f t="shared" si="1187"/>
        <v>Nguyễn Văn Uyển</v>
      </c>
      <c r="J5885" s="436"/>
      <c r="K5885" s="436">
        <f t="shared" si="1188"/>
        <v>1</v>
      </c>
      <c r="L5885" s="436" t="str">
        <f t="shared" si="1189"/>
        <v>DC3CT55-DL-1</v>
      </c>
      <c r="M5885" s="436">
        <f t="shared" si="1190"/>
        <v>5</v>
      </c>
      <c r="N5885" s="437">
        <f t="shared" si="1196"/>
        <v>7</v>
      </c>
      <c r="O5885" s="437"/>
      <c r="P5885" s="430" t="str">
        <f t="shared" si="1191"/>
        <v/>
      </c>
      <c r="U5885" s="177">
        <v>63</v>
      </c>
      <c r="V5885" s="177" t="s">
        <v>4915</v>
      </c>
      <c r="W5885" s="177" t="s">
        <v>2741</v>
      </c>
      <c r="X5885" s="177" t="s">
        <v>4968</v>
      </c>
      <c r="Y5885" s="177" t="s">
        <v>4969</v>
      </c>
      <c r="Z5885" s="177" t="s">
        <v>7146</v>
      </c>
      <c r="AA5885" s="525" t="s">
        <v>4970</v>
      </c>
      <c r="AB5885" s="399" t="str">
        <f t="shared" si="1192"/>
        <v>DC3CT55</v>
      </c>
      <c r="AC5885" s="399" t="str">
        <f t="shared" si="1193"/>
        <v>DC3CT55-DL</v>
      </c>
      <c r="AD5885" t="str">
        <f>Y5885&amp;"-"&amp;VLOOKUP(AC5885,'LICH THI'!C:AA,9,0)</f>
        <v>65DLCD20738-42473</v>
      </c>
      <c r="AE5885">
        <f t="shared" si="1194"/>
        <v>1</v>
      </c>
    </row>
    <row r="5886" spans="1:31" x14ac:dyDescent="0.25">
      <c r="A5886" s="436" t="str">
        <f t="shared" si="1184"/>
        <v>DC3CT91-DC-1</v>
      </c>
      <c r="B5886" s="436">
        <f>COUNTIF(AC$4:AC5886,AC5886)</f>
        <v>1</v>
      </c>
      <c r="C5886" s="436" t="str">
        <f t="shared" si="1185"/>
        <v>DC3CT91-DC</v>
      </c>
      <c r="D5886" s="436">
        <f>VLOOKUP(C5886,'LICH THI'!C:AA,12,0)</f>
        <v>47</v>
      </c>
      <c r="E5886" s="436">
        <f>VLOOKUP(C5886,'LICH THI'!C:AA,13,0)</f>
        <v>47</v>
      </c>
      <c r="F5886" s="436">
        <f t="shared" si="1195"/>
        <v>47</v>
      </c>
      <c r="G5886" s="436">
        <f>VLOOKUP(C5886,'LICH THI'!C:AA,14,0)</f>
        <v>1</v>
      </c>
      <c r="H5886" s="436">
        <f t="shared" si="1186"/>
        <v>1</v>
      </c>
      <c r="I5886" s="436" t="str">
        <f t="shared" si="1187"/>
        <v>Nguyễn Trường An</v>
      </c>
      <c r="J5886" s="436"/>
      <c r="K5886" s="436">
        <f t="shared" si="1188"/>
        <v>1</v>
      </c>
      <c r="L5886" s="436" t="str">
        <f t="shared" si="1189"/>
        <v>DC3CT91-DC-1</v>
      </c>
      <c r="M5886" s="436">
        <f t="shared" si="1190"/>
        <v>44</v>
      </c>
      <c r="N5886" s="437">
        <f t="shared" si="1196"/>
        <v>5</v>
      </c>
      <c r="O5886" s="437"/>
      <c r="P5886" s="430" t="str">
        <f t="shared" si="1191"/>
        <v/>
      </c>
      <c r="U5886" s="177">
        <v>39</v>
      </c>
      <c r="V5886" s="177" t="s">
        <v>4208</v>
      </c>
      <c r="W5886" s="177" t="s">
        <v>4209</v>
      </c>
      <c r="X5886" s="177" t="s">
        <v>3492</v>
      </c>
      <c r="Y5886" s="177" t="s">
        <v>4210</v>
      </c>
      <c r="Z5886" s="177" t="s">
        <v>7390</v>
      </c>
      <c r="AA5886" s="525" t="s">
        <v>4211</v>
      </c>
      <c r="AB5886" s="399" t="str">
        <f t="shared" si="1192"/>
        <v>DC3CT91</v>
      </c>
      <c r="AC5886" s="399" t="str">
        <f t="shared" si="1193"/>
        <v>DC3CT91-DC</v>
      </c>
      <c r="AD5886" t="str">
        <f>Y5886&amp;"-"&amp;VLOOKUP(AC5886,'LICH THI'!C:AA,9,0)</f>
        <v>63DCDD3021-42483</v>
      </c>
      <c r="AE5886">
        <f t="shared" si="1194"/>
        <v>1</v>
      </c>
    </row>
    <row r="5887" spans="1:31" x14ac:dyDescent="0.25">
      <c r="A5887" s="436" t="str">
        <f t="shared" si="1184"/>
        <v>DC3CT91-DC-2</v>
      </c>
      <c r="B5887" s="436">
        <f>COUNTIF(AC$4:AC5887,AC5887)</f>
        <v>2</v>
      </c>
      <c r="C5887" s="436" t="str">
        <f t="shared" si="1185"/>
        <v>DC3CT91-DC</v>
      </c>
      <c r="D5887" s="436">
        <f>VLOOKUP(C5887,'LICH THI'!C:AA,12,0)</f>
        <v>47</v>
      </c>
      <c r="E5887" s="436">
        <f>VLOOKUP(C5887,'LICH THI'!C:AA,13,0)</f>
        <v>47</v>
      </c>
      <c r="F5887" s="436">
        <f t="shared" si="1195"/>
        <v>47</v>
      </c>
      <c r="G5887" s="436">
        <f>VLOOKUP(C5887,'LICH THI'!C:AA,14,0)</f>
        <v>1</v>
      </c>
      <c r="H5887" s="436">
        <f t="shared" si="1186"/>
        <v>1</v>
      </c>
      <c r="I5887" s="436" t="str">
        <f t="shared" si="1187"/>
        <v>Nguyễn Minh Cầm</v>
      </c>
      <c r="J5887" s="436"/>
      <c r="K5887" s="436">
        <f t="shared" si="1188"/>
        <v>1</v>
      </c>
      <c r="L5887" s="436" t="str">
        <f t="shared" si="1189"/>
        <v>DC3CT91-DC-1</v>
      </c>
      <c r="M5887" s="436">
        <f t="shared" si="1190"/>
        <v>44</v>
      </c>
      <c r="N5887" s="437">
        <f t="shared" si="1196"/>
        <v>6</v>
      </c>
      <c r="O5887" s="437"/>
      <c r="P5887" s="430" t="str">
        <f t="shared" si="1191"/>
        <v/>
      </c>
      <c r="U5887" s="177">
        <v>11</v>
      </c>
      <c r="V5887" s="177" t="s">
        <v>3196</v>
      </c>
      <c r="W5887" s="177" t="s">
        <v>2708</v>
      </c>
      <c r="X5887" s="177" t="s">
        <v>3939</v>
      </c>
      <c r="Y5887" s="177" t="s">
        <v>3940</v>
      </c>
      <c r="Z5887" s="177" t="s">
        <v>7390</v>
      </c>
      <c r="AA5887" s="525" t="s">
        <v>3941</v>
      </c>
      <c r="AB5887" s="399" t="str">
        <f t="shared" si="1192"/>
        <v>DC3CT91</v>
      </c>
      <c r="AC5887" s="399" t="str">
        <f t="shared" si="1193"/>
        <v>DC3CT91-DC</v>
      </c>
      <c r="AD5887" t="str">
        <f>Y5887&amp;"-"&amp;VLOOKUP(AC5887,'LICH THI'!C:AA,9,0)</f>
        <v>63DCCD3304-42483</v>
      </c>
      <c r="AE5887">
        <f t="shared" si="1194"/>
        <v>1</v>
      </c>
    </row>
    <row r="5888" spans="1:31" x14ac:dyDescent="0.25">
      <c r="A5888" s="436" t="str">
        <f t="shared" si="1184"/>
        <v>DC3CT91-DC-3</v>
      </c>
      <c r="B5888" s="436">
        <f>COUNTIF(AC$4:AC5888,AC5888)</f>
        <v>3</v>
      </c>
      <c r="C5888" s="436" t="str">
        <f t="shared" si="1185"/>
        <v>DC3CT91-DC</v>
      </c>
      <c r="D5888" s="436">
        <f>VLOOKUP(C5888,'LICH THI'!C:AA,12,0)</f>
        <v>47</v>
      </c>
      <c r="E5888" s="436">
        <f>VLOOKUP(C5888,'LICH THI'!C:AA,13,0)</f>
        <v>47</v>
      </c>
      <c r="F5888" s="436">
        <f t="shared" si="1195"/>
        <v>47</v>
      </c>
      <c r="G5888" s="436">
        <f>VLOOKUP(C5888,'LICH THI'!C:AA,14,0)</f>
        <v>1</v>
      </c>
      <c r="H5888" s="436">
        <f t="shared" si="1186"/>
        <v>1</v>
      </c>
      <c r="I5888" s="436" t="str">
        <f t="shared" si="1187"/>
        <v>Nguyễn Tài Cường</v>
      </c>
      <c r="J5888" s="436"/>
      <c r="K5888" s="436">
        <f t="shared" si="1188"/>
        <v>1</v>
      </c>
      <c r="L5888" s="436" t="str">
        <f t="shared" si="1189"/>
        <v>DC3CT91-DC-1</v>
      </c>
      <c r="M5888" s="436">
        <f t="shared" si="1190"/>
        <v>44</v>
      </c>
      <c r="N5888" s="437">
        <f t="shared" si="1196"/>
        <v>7</v>
      </c>
      <c r="O5888" s="437"/>
      <c r="P5888" s="430" t="str">
        <f t="shared" si="1191"/>
        <v/>
      </c>
      <c r="U5888" s="177">
        <v>18</v>
      </c>
      <c r="V5888" s="177" t="s">
        <v>3229</v>
      </c>
      <c r="W5888" s="177" t="s">
        <v>5094</v>
      </c>
      <c r="X5888" s="177" t="s">
        <v>2735</v>
      </c>
      <c r="Y5888" s="177" t="s">
        <v>5400</v>
      </c>
      <c r="Z5888" s="177" t="s">
        <v>7390</v>
      </c>
      <c r="AA5888" s="525" t="s">
        <v>3403</v>
      </c>
      <c r="AB5888" s="399" t="str">
        <f t="shared" si="1192"/>
        <v>DC3CT91</v>
      </c>
      <c r="AC5888" s="399" t="str">
        <f t="shared" si="1193"/>
        <v>DC3CT91-DC</v>
      </c>
      <c r="AD5888" t="str">
        <f>Y5888&amp;"-"&amp;VLOOKUP(AC5888,'LICH THI'!C:AA,9,0)</f>
        <v>63DCDB3005-42483</v>
      </c>
      <c r="AE5888">
        <f t="shared" si="1194"/>
        <v>1</v>
      </c>
    </row>
    <row r="5889" spans="1:31" x14ac:dyDescent="0.25">
      <c r="A5889" s="436" t="str">
        <f t="shared" si="1184"/>
        <v>DC3CT91-DC-4</v>
      </c>
      <c r="B5889" s="436">
        <f>COUNTIF(AC$4:AC5889,AC5889)</f>
        <v>4</v>
      </c>
      <c r="C5889" s="436" t="str">
        <f t="shared" si="1185"/>
        <v>DC3CT91-DC</v>
      </c>
      <c r="D5889" s="436">
        <f>VLOOKUP(C5889,'LICH THI'!C:AA,12,0)</f>
        <v>47</v>
      </c>
      <c r="E5889" s="436">
        <f>VLOOKUP(C5889,'LICH THI'!C:AA,13,0)</f>
        <v>47</v>
      </c>
      <c r="F5889" s="436">
        <f t="shared" si="1195"/>
        <v>47</v>
      </c>
      <c r="G5889" s="436">
        <f>VLOOKUP(C5889,'LICH THI'!C:AA,14,0)</f>
        <v>1</v>
      </c>
      <c r="H5889" s="436">
        <f t="shared" si="1186"/>
        <v>1</v>
      </c>
      <c r="I5889" s="436" t="str">
        <f t="shared" si="1187"/>
        <v>Nguyễn Tiến Cường</v>
      </c>
      <c r="J5889" s="436"/>
      <c r="K5889" s="436">
        <f t="shared" si="1188"/>
        <v>1</v>
      </c>
      <c r="L5889" s="436" t="str">
        <f t="shared" si="1189"/>
        <v>DC3CT91-DC-1</v>
      </c>
      <c r="M5889" s="436">
        <f t="shared" si="1190"/>
        <v>44</v>
      </c>
      <c r="N5889" s="437">
        <f t="shared" si="1196"/>
        <v>8</v>
      </c>
      <c r="O5889" s="437"/>
      <c r="P5889" s="430" t="str">
        <f t="shared" si="1191"/>
        <v/>
      </c>
      <c r="U5889" s="177">
        <v>1</v>
      </c>
      <c r="V5889" s="177" t="s">
        <v>3175</v>
      </c>
      <c r="W5889" s="177" t="s">
        <v>2880</v>
      </c>
      <c r="X5889" s="177" t="s">
        <v>2735</v>
      </c>
      <c r="Y5889" s="177" t="s">
        <v>5222</v>
      </c>
      <c r="Z5889" s="177" t="s">
        <v>7390</v>
      </c>
      <c r="AA5889" s="525" t="s">
        <v>5223</v>
      </c>
      <c r="AB5889" s="399" t="str">
        <f t="shared" si="1192"/>
        <v>DC3CT91</v>
      </c>
      <c r="AC5889" s="399" t="str">
        <f t="shared" si="1193"/>
        <v>DC3CT91-DC</v>
      </c>
      <c r="AD5889" t="str">
        <f>Y5889&amp;"-"&amp;VLOOKUP(AC5889,'LICH THI'!C:AA,9,0)</f>
        <v>63DCCA3001-42483</v>
      </c>
      <c r="AE5889">
        <f t="shared" si="1194"/>
        <v>1</v>
      </c>
    </row>
    <row r="5890" spans="1:31" x14ac:dyDescent="0.25">
      <c r="A5890" s="436" t="str">
        <f t="shared" si="1184"/>
        <v>DC3CT91-DC-5</v>
      </c>
      <c r="B5890" s="436">
        <f>COUNTIF(AC$4:AC5890,AC5890)</f>
        <v>5</v>
      </c>
      <c r="C5890" s="436" t="str">
        <f t="shared" si="1185"/>
        <v>DC3CT91-DC</v>
      </c>
      <c r="D5890" s="436">
        <f>VLOOKUP(C5890,'LICH THI'!C:AA,12,0)</f>
        <v>47</v>
      </c>
      <c r="E5890" s="436">
        <f>VLOOKUP(C5890,'LICH THI'!C:AA,13,0)</f>
        <v>47</v>
      </c>
      <c r="F5890" s="436">
        <f t="shared" si="1195"/>
        <v>47</v>
      </c>
      <c r="G5890" s="436">
        <f>VLOOKUP(C5890,'LICH THI'!C:AA,14,0)</f>
        <v>1</v>
      </c>
      <c r="H5890" s="436">
        <f t="shared" si="1186"/>
        <v>1</v>
      </c>
      <c r="I5890" s="436" t="str">
        <f t="shared" si="1187"/>
        <v>Trần Hữu Đông</v>
      </c>
      <c r="J5890" s="436"/>
      <c r="K5890" s="436">
        <f t="shared" si="1188"/>
        <v>1</v>
      </c>
      <c r="L5890" s="436" t="str">
        <f t="shared" si="1189"/>
        <v>DC3CT91-DC-1</v>
      </c>
      <c r="M5890" s="436">
        <f t="shared" si="1190"/>
        <v>44</v>
      </c>
      <c r="N5890" s="437">
        <f t="shared" si="1196"/>
        <v>9</v>
      </c>
      <c r="O5890" s="437"/>
      <c r="P5890" s="430" t="str">
        <f t="shared" si="1191"/>
        <v/>
      </c>
      <c r="U5890" s="177">
        <v>12</v>
      </c>
      <c r="V5890" s="177" t="s">
        <v>4130</v>
      </c>
      <c r="W5890" s="177" t="s">
        <v>3750</v>
      </c>
      <c r="X5890" s="177" t="s">
        <v>2750</v>
      </c>
      <c r="Y5890" s="177" t="s">
        <v>7394</v>
      </c>
      <c r="Z5890" s="177" t="s">
        <v>7390</v>
      </c>
      <c r="AA5890" s="525" t="s">
        <v>7395</v>
      </c>
      <c r="AB5890" s="399" t="str">
        <f t="shared" si="1192"/>
        <v>DC3CT91</v>
      </c>
      <c r="AC5890" s="399" t="str">
        <f t="shared" si="1193"/>
        <v>DC3CT91-DC</v>
      </c>
      <c r="AD5890" t="str">
        <f>Y5890&amp;"-"&amp;VLOOKUP(AC5890,'LICH THI'!C:AA,9,0)</f>
        <v>63DCCS3002-42483</v>
      </c>
      <c r="AE5890">
        <f t="shared" si="1194"/>
        <v>1</v>
      </c>
    </row>
    <row r="5891" spans="1:31" x14ac:dyDescent="0.25">
      <c r="A5891" s="436" t="str">
        <f t="shared" si="1184"/>
        <v>DC3CT91-DC-6</v>
      </c>
      <c r="B5891" s="436">
        <f>COUNTIF(AC$4:AC5891,AC5891)</f>
        <v>6</v>
      </c>
      <c r="C5891" s="436" t="str">
        <f t="shared" si="1185"/>
        <v>DC3CT91-DC</v>
      </c>
      <c r="D5891" s="436">
        <f>VLOOKUP(C5891,'LICH THI'!C:AA,12,0)</f>
        <v>47</v>
      </c>
      <c r="E5891" s="436">
        <f>VLOOKUP(C5891,'LICH THI'!C:AA,13,0)</f>
        <v>47</v>
      </c>
      <c r="F5891" s="436">
        <f t="shared" si="1195"/>
        <v>47</v>
      </c>
      <c r="G5891" s="436">
        <f>VLOOKUP(C5891,'LICH THI'!C:AA,14,0)</f>
        <v>1</v>
      </c>
      <c r="H5891" s="436">
        <f t="shared" si="1186"/>
        <v>1</v>
      </c>
      <c r="I5891" s="436" t="str">
        <f t="shared" si="1187"/>
        <v>Hoàng Văn Được</v>
      </c>
      <c r="J5891" s="436"/>
      <c r="K5891" s="436">
        <f t="shared" si="1188"/>
        <v>1</v>
      </c>
      <c r="L5891" s="436" t="str">
        <f t="shared" si="1189"/>
        <v>DC3CT91-DC-1</v>
      </c>
      <c r="M5891" s="436">
        <f t="shared" si="1190"/>
        <v>44</v>
      </c>
      <c r="N5891" s="437">
        <f t="shared" si="1196"/>
        <v>10</v>
      </c>
      <c r="O5891" s="437"/>
      <c r="P5891" s="430" t="str">
        <f t="shared" si="1191"/>
        <v/>
      </c>
      <c r="U5891" s="177">
        <v>13</v>
      </c>
      <c r="V5891" s="177" t="s">
        <v>4130</v>
      </c>
      <c r="W5891" s="177" t="s">
        <v>2966</v>
      </c>
      <c r="X5891" s="177" t="s">
        <v>4619</v>
      </c>
      <c r="Y5891" s="177" t="s">
        <v>7396</v>
      </c>
      <c r="Z5891" s="177" t="s">
        <v>7390</v>
      </c>
      <c r="AA5891" s="525" t="s">
        <v>7148</v>
      </c>
      <c r="AB5891" s="399" t="str">
        <f t="shared" si="1192"/>
        <v>DC3CT91</v>
      </c>
      <c r="AC5891" s="399" t="str">
        <f t="shared" si="1193"/>
        <v>DC3CT91-DC</v>
      </c>
      <c r="AD5891" t="str">
        <f>Y5891&amp;"-"&amp;VLOOKUP(AC5891,'LICH THI'!C:AA,9,0)</f>
        <v>63DCCS3004-42483</v>
      </c>
      <c r="AE5891">
        <f t="shared" si="1194"/>
        <v>1</v>
      </c>
    </row>
    <row r="5892" spans="1:31" x14ac:dyDescent="0.25">
      <c r="A5892" s="436" t="str">
        <f t="shared" si="1184"/>
        <v>DC3CT91-DC-7</v>
      </c>
      <c r="B5892" s="436">
        <f>COUNTIF(AC$4:AC5892,AC5892)</f>
        <v>7</v>
      </c>
      <c r="C5892" s="436" t="str">
        <f t="shared" si="1185"/>
        <v>DC3CT91-DC</v>
      </c>
      <c r="D5892" s="436">
        <f>VLOOKUP(C5892,'LICH THI'!C:AA,12,0)</f>
        <v>47</v>
      </c>
      <c r="E5892" s="436">
        <f>VLOOKUP(C5892,'LICH THI'!C:AA,13,0)</f>
        <v>47</v>
      </c>
      <c r="F5892" s="436">
        <f t="shared" si="1195"/>
        <v>47</v>
      </c>
      <c r="G5892" s="436">
        <f>VLOOKUP(C5892,'LICH THI'!C:AA,14,0)</f>
        <v>1</v>
      </c>
      <c r="H5892" s="436">
        <f t="shared" si="1186"/>
        <v>1</v>
      </c>
      <c r="I5892" s="436" t="str">
        <f t="shared" si="1187"/>
        <v>Lâm Đại Hải</v>
      </c>
      <c r="J5892" s="436"/>
      <c r="K5892" s="436">
        <f t="shared" si="1188"/>
        <v>1</v>
      </c>
      <c r="L5892" s="436" t="str">
        <f t="shared" si="1189"/>
        <v>DC3CT91-DC-1</v>
      </c>
      <c r="M5892" s="436">
        <f t="shared" si="1190"/>
        <v>44</v>
      </c>
      <c r="N5892" s="437">
        <f t="shared" si="1196"/>
        <v>11</v>
      </c>
      <c r="O5892" s="437"/>
      <c r="P5892" s="430" t="str">
        <f t="shared" si="1191"/>
        <v/>
      </c>
      <c r="U5892" s="177">
        <v>19</v>
      </c>
      <c r="V5892" s="177" t="s">
        <v>3229</v>
      </c>
      <c r="W5892" s="177" t="s">
        <v>5182</v>
      </c>
      <c r="X5892" s="177" t="s">
        <v>2908</v>
      </c>
      <c r="Y5892" s="177" t="s">
        <v>5183</v>
      </c>
      <c r="Z5892" s="177" t="s">
        <v>7390</v>
      </c>
      <c r="AA5892" s="525" t="s">
        <v>5075</v>
      </c>
      <c r="AB5892" s="399" t="str">
        <f t="shared" si="1192"/>
        <v>DC3CT91</v>
      </c>
      <c r="AC5892" s="399" t="str">
        <f t="shared" si="1193"/>
        <v>DC3CT91-DC</v>
      </c>
      <c r="AD5892" t="str">
        <f>Y5892&amp;"-"&amp;VLOOKUP(AC5892,'LICH THI'!C:AA,9,0)</f>
        <v>63DCDB3026-42483</v>
      </c>
      <c r="AE5892">
        <f t="shared" si="1194"/>
        <v>1</v>
      </c>
    </row>
    <row r="5893" spans="1:31" x14ac:dyDescent="0.25">
      <c r="A5893" s="436" t="str">
        <f t="shared" ref="A5893:A5956" si="1197">C5893&amp;"-"&amp;B5893</f>
        <v>DC3CT91-DC-8</v>
      </c>
      <c r="B5893" s="436">
        <f>COUNTIF(AC$4:AC5893,AC5893)</f>
        <v>8</v>
      </c>
      <c r="C5893" s="436" t="str">
        <f t="shared" ref="C5893:C5956" si="1198">_CT_MaHP1</f>
        <v>DC3CT91-DC</v>
      </c>
      <c r="D5893" s="436">
        <f>VLOOKUP(C5893,'LICH THI'!C:AA,12,0)</f>
        <v>47</v>
      </c>
      <c r="E5893" s="436">
        <f>VLOOKUP(C5893,'LICH THI'!C:AA,13,0)</f>
        <v>47</v>
      </c>
      <c r="F5893" s="436">
        <f t="shared" si="1195"/>
        <v>47</v>
      </c>
      <c r="G5893" s="436">
        <f>VLOOKUP(C5893,'LICH THI'!C:AA,14,0)</f>
        <v>1</v>
      </c>
      <c r="H5893" s="436">
        <f t="shared" ref="H5893:H5956" si="1199">IF(E5893=0,"",TRUNC((B5893+E5893-1)/E5893))</f>
        <v>1</v>
      </c>
      <c r="I5893" s="436" t="str">
        <f t="shared" ref="I5893:I5956" si="1200">W5893&amp;" "&amp;X5893</f>
        <v>Phạm Đức Hiển</v>
      </c>
      <c r="J5893" s="436"/>
      <c r="K5893" s="436">
        <f t="shared" ref="K5893:K5956" si="1201">IF(G5893=1,1,IF(H5893&lt;G5893,H5893+1,1))</f>
        <v>1</v>
      </c>
      <c r="L5893" s="436" t="str">
        <f t="shared" ref="L5893:L5956" si="1202">C5893&amp;"-"&amp;K5893</f>
        <v>DC3CT91-DC-1</v>
      </c>
      <c r="M5893" s="436">
        <f t="shared" ref="M5893:M5956" si="1203">IF(E5893=0,"",MOD(MID(C5893,6,2),E5893))</f>
        <v>44</v>
      </c>
      <c r="N5893" s="437">
        <f t="shared" si="1196"/>
        <v>12</v>
      </c>
      <c r="O5893" s="437"/>
      <c r="P5893" s="430" t="str">
        <f t="shared" ref="P5893:P5956" si="1204">IF(MOD(20*O5893,10)&lt;&gt;0,"SAI","")</f>
        <v/>
      </c>
      <c r="U5893" s="177">
        <v>2</v>
      </c>
      <c r="V5893" s="177" t="s">
        <v>3175</v>
      </c>
      <c r="W5893" s="177" t="s">
        <v>2730</v>
      </c>
      <c r="X5893" s="177" t="s">
        <v>4149</v>
      </c>
      <c r="Y5893" s="177" t="s">
        <v>4150</v>
      </c>
      <c r="Z5893" s="177" t="s">
        <v>7390</v>
      </c>
      <c r="AA5893" s="525" t="s">
        <v>4151</v>
      </c>
      <c r="AB5893" s="399" t="str">
        <f t="shared" ref="AB5893:AB5956" si="1205">_CT_MaHP</f>
        <v>DC3CT91</v>
      </c>
      <c r="AC5893" s="399" t="str">
        <f t="shared" ref="AC5893:AC5956" si="1206">_CT_MaHe</f>
        <v>DC3CT91-DC</v>
      </c>
      <c r="AD5893" t="str">
        <f>Y5893&amp;"-"&amp;VLOOKUP(AC5893,'LICH THI'!C:AA,9,0)</f>
        <v>63DCCA3010-42483</v>
      </c>
      <c r="AE5893">
        <f t="shared" ref="AE5893:AE5956" si="1207">COUNTIF(AD5893,AD:AD)</f>
        <v>1</v>
      </c>
    </row>
    <row r="5894" spans="1:31" x14ac:dyDescent="0.25">
      <c r="A5894" s="436" t="str">
        <f t="shared" si="1197"/>
        <v>DC3CT91-DC-9</v>
      </c>
      <c r="B5894" s="436">
        <f>COUNTIF(AC$4:AC5894,AC5894)</f>
        <v>9</v>
      </c>
      <c r="C5894" s="436" t="str">
        <f t="shared" si="1198"/>
        <v>DC3CT91-DC</v>
      </c>
      <c r="D5894" s="436">
        <f>VLOOKUP(C5894,'LICH THI'!C:AA,12,0)</f>
        <v>47</v>
      </c>
      <c r="E5894" s="436">
        <f>VLOOKUP(C5894,'LICH THI'!C:AA,13,0)</f>
        <v>47</v>
      </c>
      <c r="F5894" s="436">
        <f t="shared" ref="F5894:F5957" si="1208">IF(G5894="","",IF(G5894=H5894,D5894-(H5894-1)*E5894,E5894))</f>
        <v>47</v>
      </c>
      <c r="G5894" s="436">
        <f>VLOOKUP(C5894,'LICH THI'!C:AA,14,0)</f>
        <v>1</v>
      </c>
      <c r="H5894" s="436">
        <f t="shared" si="1199"/>
        <v>1</v>
      </c>
      <c r="I5894" s="436" t="str">
        <f t="shared" si="1200"/>
        <v>Nguyễn Quang Hiệp</v>
      </c>
      <c r="J5894" s="436"/>
      <c r="K5894" s="436">
        <f t="shared" si="1201"/>
        <v>1</v>
      </c>
      <c r="L5894" s="436" t="str">
        <f t="shared" si="1202"/>
        <v>DC3CT91-DC-1</v>
      </c>
      <c r="M5894" s="436">
        <f t="shared" si="1203"/>
        <v>44</v>
      </c>
      <c r="N5894" s="437">
        <f t="shared" ref="N5894:N5957" si="1209">IF(F5894=0,"",(K5894-1)*$N$2+1+MOD(B5894-M5894,F5894))</f>
        <v>13</v>
      </c>
      <c r="O5894" s="437"/>
      <c r="P5894" s="430" t="str">
        <f t="shared" si="1204"/>
        <v/>
      </c>
      <c r="U5894" s="177">
        <v>20</v>
      </c>
      <c r="V5894" s="177" t="s">
        <v>3229</v>
      </c>
      <c r="W5894" s="177" t="s">
        <v>3032</v>
      </c>
      <c r="X5894" s="177" t="s">
        <v>4886</v>
      </c>
      <c r="Y5894" s="177" t="s">
        <v>7402</v>
      </c>
      <c r="Z5894" s="177" t="s">
        <v>7390</v>
      </c>
      <c r="AA5894" s="525" t="s">
        <v>4191</v>
      </c>
      <c r="AB5894" s="399" t="str">
        <f t="shared" si="1205"/>
        <v>DC3CT91</v>
      </c>
      <c r="AC5894" s="399" t="str">
        <f t="shared" si="1206"/>
        <v>DC3CT91-DC</v>
      </c>
      <c r="AD5894" t="str">
        <f>Y5894&amp;"-"&amp;VLOOKUP(AC5894,'LICH THI'!C:AA,9,0)</f>
        <v>63DCDB3055-42483</v>
      </c>
      <c r="AE5894">
        <f t="shared" si="1207"/>
        <v>1</v>
      </c>
    </row>
    <row r="5895" spans="1:31" x14ac:dyDescent="0.25">
      <c r="A5895" s="436" t="str">
        <f t="shared" si="1197"/>
        <v>DC3CT91-DC-10</v>
      </c>
      <c r="B5895" s="436">
        <f>COUNTIF(AC$4:AC5895,AC5895)</f>
        <v>10</v>
      </c>
      <c r="C5895" s="436" t="str">
        <f t="shared" si="1198"/>
        <v>DC3CT91-DC</v>
      </c>
      <c r="D5895" s="436">
        <f>VLOOKUP(C5895,'LICH THI'!C:AA,12,0)</f>
        <v>47</v>
      </c>
      <c r="E5895" s="436">
        <f>VLOOKUP(C5895,'LICH THI'!C:AA,13,0)</f>
        <v>47</v>
      </c>
      <c r="F5895" s="436">
        <f t="shared" si="1208"/>
        <v>47</v>
      </c>
      <c r="G5895" s="436">
        <f>VLOOKUP(C5895,'LICH THI'!C:AA,14,0)</f>
        <v>1</v>
      </c>
      <c r="H5895" s="436">
        <f t="shared" si="1199"/>
        <v>1</v>
      </c>
      <c r="I5895" s="436" t="str">
        <f t="shared" si="1200"/>
        <v>Trần Văn Hiệu</v>
      </c>
      <c r="J5895" s="436"/>
      <c r="K5895" s="436">
        <f t="shared" si="1201"/>
        <v>1</v>
      </c>
      <c r="L5895" s="436" t="str">
        <f t="shared" si="1202"/>
        <v>DC3CT91-DC-1</v>
      </c>
      <c r="M5895" s="436">
        <f t="shared" si="1203"/>
        <v>44</v>
      </c>
      <c r="N5895" s="437">
        <f t="shared" si="1209"/>
        <v>14</v>
      </c>
      <c r="O5895" s="437"/>
      <c r="P5895" s="430" t="str">
        <f t="shared" si="1204"/>
        <v/>
      </c>
      <c r="U5895" s="177">
        <v>14</v>
      </c>
      <c r="V5895" s="177" t="s">
        <v>4130</v>
      </c>
      <c r="W5895" s="177" t="s">
        <v>2757</v>
      </c>
      <c r="X5895" s="177" t="s">
        <v>4907</v>
      </c>
      <c r="Y5895" s="177" t="s">
        <v>7397</v>
      </c>
      <c r="Z5895" s="177" t="s">
        <v>7390</v>
      </c>
      <c r="AA5895" s="525" t="s">
        <v>7398</v>
      </c>
      <c r="AB5895" s="399" t="str">
        <f t="shared" si="1205"/>
        <v>DC3CT91</v>
      </c>
      <c r="AC5895" s="399" t="str">
        <f t="shared" si="1206"/>
        <v>DC3CT91-DC</v>
      </c>
      <c r="AD5895" t="str">
        <f>Y5895&amp;"-"&amp;VLOOKUP(AC5895,'LICH THI'!C:AA,9,0)</f>
        <v>63DCCS3025-42483</v>
      </c>
      <c r="AE5895">
        <f t="shared" si="1207"/>
        <v>1</v>
      </c>
    </row>
    <row r="5896" spans="1:31" x14ac:dyDescent="0.25">
      <c r="A5896" s="436" t="str">
        <f t="shared" si="1197"/>
        <v>DC3CT91-DC-11</v>
      </c>
      <c r="B5896" s="436">
        <f>COUNTIF(AC$4:AC5896,AC5896)</f>
        <v>11</v>
      </c>
      <c r="C5896" s="436" t="str">
        <f t="shared" si="1198"/>
        <v>DC3CT91-DC</v>
      </c>
      <c r="D5896" s="436">
        <f>VLOOKUP(C5896,'LICH THI'!C:AA,12,0)</f>
        <v>47</v>
      </c>
      <c r="E5896" s="436">
        <f>VLOOKUP(C5896,'LICH THI'!C:AA,13,0)</f>
        <v>47</v>
      </c>
      <c r="F5896" s="436">
        <f t="shared" si="1208"/>
        <v>47</v>
      </c>
      <c r="G5896" s="436">
        <f>VLOOKUP(C5896,'LICH THI'!C:AA,14,0)</f>
        <v>1</v>
      </c>
      <c r="H5896" s="436">
        <f t="shared" si="1199"/>
        <v>1</v>
      </c>
      <c r="I5896" s="436" t="str">
        <f t="shared" si="1200"/>
        <v>Bùi Sỹ Hóa</v>
      </c>
      <c r="J5896" s="436"/>
      <c r="K5896" s="436">
        <f t="shared" si="1201"/>
        <v>1</v>
      </c>
      <c r="L5896" s="436" t="str">
        <f t="shared" si="1202"/>
        <v>DC3CT91-DC-1</v>
      </c>
      <c r="M5896" s="436">
        <f t="shared" si="1203"/>
        <v>44</v>
      </c>
      <c r="N5896" s="437">
        <f t="shared" si="1209"/>
        <v>15</v>
      </c>
      <c r="O5896" s="437"/>
      <c r="P5896" s="430" t="str">
        <f t="shared" si="1204"/>
        <v/>
      </c>
      <c r="U5896" s="177">
        <v>21</v>
      </c>
      <c r="V5896" s="177" t="s">
        <v>3229</v>
      </c>
      <c r="W5896" s="177" t="s">
        <v>7156</v>
      </c>
      <c r="X5896" s="177" t="s">
        <v>3787</v>
      </c>
      <c r="Y5896" s="177" t="s">
        <v>7157</v>
      </c>
      <c r="Z5896" s="177" t="s">
        <v>7390</v>
      </c>
      <c r="AA5896" s="525" t="s">
        <v>4177</v>
      </c>
      <c r="AB5896" s="399" t="str">
        <f t="shared" si="1205"/>
        <v>DC3CT91</v>
      </c>
      <c r="AC5896" s="399" t="str">
        <f t="shared" si="1206"/>
        <v>DC3CT91-DC</v>
      </c>
      <c r="AD5896" t="str">
        <f>Y5896&amp;"-"&amp;VLOOKUP(AC5896,'LICH THI'!C:AA,9,0)</f>
        <v>63DCDB3063-42483</v>
      </c>
      <c r="AE5896">
        <f t="shared" si="1207"/>
        <v>1</v>
      </c>
    </row>
    <row r="5897" spans="1:31" x14ac:dyDescent="0.25">
      <c r="A5897" s="436" t="str">
        <f t="shared" si="1197"/>
        <v>DC3CT91-DC-12</v>
      </c>
      <c r="B5897" s="436">
        <f>COUNTIF(AC$4:AC5897,AC5897)</f>
        <v>12</v>
      </c>
      <c r="C5897" s="436" t="str">
        <f t="shared" si="1198"/>
        <v>DC3CT91-DC</v>
      </c>
      <c r="D5897" s="436">
        <f>VLOOKUP(C5897,'LICH THI'!C:AA,12,0)</f>
        <v>47</v>
      </c>
      <c r="E5897" s="436">
        <f>VLOOKUP(C5897,'LICH THI'!C:AA,13,0)</f>
        <v>47</v>
      </c>
      <c r="F5897" s="436">
        <f t="shared" si="1208"/>
        <v>47</v>
      </c>
      <c r="G5897" s="436">
        <f>VLOOKUP(C5897,'LICH THI'!C:AA,14,0)</f>
        <v>1</v>
      </c>
      <c r="H5897" s="436">
        <f t="shared" si="1199"/>
        <v>1</v>
      </c>
      <c r="I5897" s="436" t="str">
        <f t="shared" si="1200"/>
        <v>Nguyễn Mạnh Hùng</v>
      </c>
      <c r="J5897" s="436"/>
      <c r="K5897" s="436">
        <f t="shared" si="1201"/>
        <v>1</v>
      </c>
      <c r="L5897" s="436" t="str">
        <f t="shared" si="1202"/>
        <v>DC3CT91-DC-1</v>
      </c>
      <c r="M5897" s="436">
        <f t="shared" si="1203"/>
        <v>44</v>
      </c>
      <c r="N5897" s="437">
        <f t="shared" si="1209"/>
        <v>16</v>
      </c>
      <c r="O5897" s="437"/>
      <c r="P5897" s="430" t="str">
        <f t="shared" si="1204"/>
        <v/>
      </c>
      <c r="U5897" s="177">
        <v>3</v>
      </c>
      <c r="V5897" s="177" t="s">
        <v>3175</v>
      </c>
      <c r="W5897" s="177" t="s">
        <v>2734</v>
      </c>
      <c r="X5897" s="177" t="s">
        <v>2801</v>
      </c>
      <c r="Y5897" s="177" t="s">
        <v>3937</v>
      </c>
      <c r="Z5897" s="177" t="s">
        <v>7390</v>
      </c>
      <c r="AA5897" s="525" t="s">
        <v>3692</v>
      </c>
      <c r="AB5897" s="399" t="str">
        <f t="shared" si="1205"/>
        <v>DC3CT91</v>
      </c>
      <c r="AC5897" s="399" t="str">
        <f t="shared" si="1206"/>
        <v>DC3CT91-DC</v>
      </c>
      <c r="AD5897" t="str">
        <f>Y5897&amp;"-"&amp;VLOOKUP(AC5897,'LICH THI'!C:AA,9,0)</f>
        <v>63DCCA3007-42483</v>
      </c>
      <c r="AE5897">
        <f t="shared" si="1207"/>
        <v>1</v>
      </c>
    </row>
    <row r="5898" spans="1:31" x14ac:dyDescent="0.25">
      <c r="A5898" s="436" t="str">
        <f t="shared" si="1197"/>
        <v>DC3CT91-DC-13</v>
      </c>
      <c r="B5898" s="436">
        <f>COUNTIF(AC$4:AC5898,AC5898)</f>
        <v>13</v>
      </c>
      <c r="C5898" s="436" t="str">
        <f t="shared" si="1198"/>
        <v>DC3CT91-DC</v>
      </c>
      <c r="D5898" s="436">
        <f>VLOOKUP(C5898,'LICH THI'!C:AA,12,0)</f>
        <v>47</v>
      </c>
      <c r="E5898" s="436">
        <f>VLOOKUP(C5898,'LICH THI'!C:AA,13,0)</f>
        <v>47</v>
      </c>
      <c r="F5898" s="436">
        <f t="shared" si="1208"/>
        <v>47</v>
      </c>
      <c r="G5898" s="436">
        <f>VLOOKUP(C5898,'LICH THI'!C:AA,14,0)</f>
        <v>1</v>
      </c>
      <c r="H5898" s="436">
        <f t="shared" si="1199"/>
        <v>1</v>
      </c>
      <c r="I5898" s="436" t="str">
        <f t="shared" si="1200"/>
        <v>Nguyễn Văn Hùng</v>
      </c>
      <c r="J5898" s="436"/>
      <c r="K5898" s="436">
        <f t="shared" si="1201"/>
        <v>1</v>
      </c>
      <c r="L5898" s="436" t="str">
        <f t="shared" si="1202"/>
        <v>DC3CT91-DC-1</v>
      </c>
      <c r="M5898" s="436">
        <f t="shared" si="1203"/>
        <v>44</v>
      </c>
      <c r="N5898" s="437">
        <f t="shared" si="1209"/>
        <v>17</v>
      </c>
      <c r="O5898" s="437"/>
      <c r="P5898" s="430" t="str">
        <f t="shared" si="1204"/>
        <v/>
      </c>
      <c r="U5898" s="177">
        <v>15</v>
      </c>
      <c r="V5898" s="177" t="s">
        <v>4130</v>
      </c>
      <c r="W5898" s="177" t="s">
        <v>2741</v>
      </c>
      <c r="X5898" s="177" t="s">
        <v>2801</v>
      </c>
      <c r="Y5898" s="177" t="s">
        <v>7399</v>
      </c>
      <c r="Z5898" s="177" t="s">
        <v>7390</v>
      </c>
      <c r="AA5898" s="525" t="s">
        <v>5504</v>
      </c>
      <c r="AB5898" s="399" t="str">
        <f t="shared" si="1205"/>
        <v>DC3CT91</v>
      </c>
      <c r="AC5898" s="399" t="str">
        <f t="shared" si="1206"/>
        <v>DC3CT91-DC</v>
      </c>
      <c r="AD5898" t="str">
        <f>Y5898&amp;"-"&amp;VLOOKUP(AC5898,'LICH THI'!C:AA,9,0)</f>
        <v>63DCCS3021-42483</v>
      </c>
      <c r="AE5898">
        <f t="shared" si="1207"/>
        <v>1</v>
      </c>
    </row>
    <row r="5899" spans="1:31" x14ac:dyDescent="0.25">
      <c r="A5899" s="436" t="str">
        <f t="shared" si="1197"/>
        <v>DC3CT91-DC-14</v>
      </c>
      <c r="B5899" s="436">
        <f>COUNTIF(AC$4:AC5899,AC5899)</f>
        <v>14</v>
      </c>
      <c r="C5899" s="436" t="str">
        <f t="shared" si="1198"/>
        <v>DC3CT91-DC</v>
      </c>
      <c r="D5899" s="436">
        <f>VLOOKUP(C5899,'LICH THI'!C:AA,12,0)</f>
        <v>47</v>
      </c>
      <c r="E5899" s="436">
        <f>VLOOKUP(C5899,'LICH THI'!C:AA,13,0)</f>
        <v>47</v>
      </c>
      <c r="F5899" s="436">
        <f t="shared" si="1208"/>
        <v>47</v>
      </c>
      <c r="G5899" s="436">
        <f>VLOOKUP(C5899,'LICH THI'!C:AA,14,0)</f>
        <v>1</v>
      </c>
      <c r="H5899" s="436">
        <f t="shared" si="1199"/>
        <v>1</v>
      </c>
      <c r="I5899" s="436" t="str">
        <f t="shared" si="1200"/>
        <v>Vương Thành Huy</v>
      </c>
      <c r="J5899" s="436"/>
      <c r="K5899" s="436">
        <f t="shared" si="1201"/>
        <v>1</v>
      </c>
      <c r="L5899" s="436" t="str">
        <f t="shared" si="1202"/>
        <v>DC3CT91-DC-1</v>
      </c>
      <c r="M5899" s="436">
        <f t="shared" si="1203"/>
        <v>44</v>
      </c>
      <c r="N5899" s="437">
        <f t="shared" si="1209"/>
        <v>18</v>
      </c>
      <c r="O5899" s="437"/>
      <c r="P5899" s="430" t="str">
        <f t="shared" si="1204"/>
        <v/>
      </c>
      <c r="U5899" s="177">
        <v>16</v>
      </c>
      <c r="V5899" s="177" t="s">
        <v>4130</v>
      </c>
      <c r="W5899" s="177" t="s">
        <v>7400</v>
      </c>
      <c r="X5899" s="177" t="s">
        <v>2911</v>
      </c>
      <c r="Y5899" s="177" t="s">
        <v>7401</v>
      </c>
      <c r="Z5899" s="177" t="s">
        <v>7390</v>
      </c>
      <c r="AA5899" s="525" t="s">
        <v>2779</v>
      </c>
      <c r="AB5899" s="399" t="str">
        <f t="shared" si="1205"/>
        <v>DC3CT91</v>
      </c>
      <c r="AC5899" s="399" t="str">
        <f t="shared" si="1206"/>
        <v>DC3CT91-DC</v>
      </c>
      <c r="AD5899" t="str">
        <f>Y5899&amp;"-"&amp;VLOOKUP(AC5899,'LICH THI'!C:AA,9,0)</f>
        <v>63DCCS3019-42483</v>
      </c>
      <c r="AE5899">
        <f t="shared" si="1207"/>
        <v>1</v>
      </c>
    </row>
    <row r="5900" spans="1:31" x14ac:dyDescent="0.25">
      <c r="A5900" s="436" t="str">
        <f t="shared" si="1197"/>
        <v>DC3CT91-DC-15</v>
      </c>
      <c r="B5900" s="436">
        <f>COUNTIF(AC$4:AC5900,AC5900)</f>
        <v>15</v>
      </c>
      <c r="C5900" s="436" t="str">
        <f t="shared" si="1198"/>
        <v>DC3CT91-DC</v>
      </c>
      <c r="D5900" s="436">
        <f>VLOOKUP(C5900,'LICH THI'!C:AA,12,0)</f>
        <v>47</v>
      </c>
      <c r="E5900" s="436">
        <f>VLOOKUP(C5900,'LICH THI'!C:AA,13,0)</f>
        <v>47</v>
      </c>
      <c r="F5900" s="436">
        <f t="shared" si="1208"/>
        <v>47</v>
      </c>
      <c r="G5900" s="436">
        <f>VLOOKUP(C5900,'LICH THI'!C:AA,14,0)</f>
        <v>1</v>
      </c>
      <c r="H5900" s="436">
        <f t="shared" si="1199"/>
        <v>1</v>
      </c>
      <c r="I5900" s="436" t="str">
        <f t="shared" si="1200"/>
        <v>Nguyễn Trung Kiên</v>
      </c>
      <c r="J5900" s="436"/>
      <c r="K5900" s="436">
        <f t="shared" si="1201"/>
        <v>1</v>
      </c>
      <c r="L5900" s="436" t="str">
        <f t="shared" si="1202"/>
        <v>DC3CT91-DC-1</v>
      </c>
      <c r="M5900" s="436">
        <f t="shared" si="1203"/>
        <v>44</v>
      </c>
      <c r="N5900" s="437">
        <f t="shared" si="1209"/>
        <v>19</v>
      </c>
      <c r="O5900" s="437"/>
      <c r="P5900" s="430" t="str">
        <f t="shared" si="1204"/>
        <v/>
      </c>
      <c r="U5900" s="177">
        <v>40</v>
      </c>
      <c r="V5900" s="177" t="s">
        <v>4208</v>
      </c>
      <c r="W5900" s="177" t="s">
        <v>2687</v>
      </c>
      <c r="X5900" s="177" t="s">
        <v>2762</v>
      </c>
      <c r="Y5900" s="177" t="s">
        <v>4212</v>
      </c>
      <c r="Z5900" s="177" t="s">
        <v>7390</v>
      </c>
      <c r="AA5900" s="525" t="s">
        <v>4213</v>
      </c>
      <c r="AB5900" s="399" t="str">
        <f t="shared" si="1205"/>
        <v>DC3CT91</v>
      </c>
      <c r="AC5900" s="399" t="str">
        <f t="shared" si="1206"/>
        <v>DC3CT91-DC</v>
      </c>
      <c r="AD5900" t="str">
        <f>Y5900&amp;"-"&amp;VLOOKUP(AC5900,'LICH THI'!C:AA,9,0)</f>
        <v>63DCDD3022-42483</v>
      </c>
      <c r="AE5900">
        <f t="shared" si="1207"/>
        <v>1</v>
      </c>
    </row>
    <row r="5901" spans="1:31" x14ac:dyDescent="0.25">
      <c r="A5901" s="436" t="str">
        <f t="shared" si="1197"/>
        <v>DC3CT91-DC-16</v>
      </c>
      <c r="B5901" s="436">
        <f>COUNTIF(AC$4:AC5901,AC5901)</f>
        <v>16</v>
      </c>
      <c r="C5901" s="436" t="str">
        <f t="shared" si="1198"/>
        <v>DC3CT91-DC</v>
      </c>
      <c r="D5901" s="436">
        <f>VLOOKUP(C5901,'LICH THI'!C:AA,12,0)</f>
        <v>47</v>
      </c>
      <c r="E5901" s="436">
        <f>VLOOKUP(C5901,'LICH THI'!C:AA,13,0)</f>
        <v>47</v>
      </c>
      <c r="F5901" s="436">
        <f t="shared" si="1208"/>
        <v>47</v>
      </c>
      <c r="G5901" s="436">
        <f>VLOOKUP(C5901,'LICH THI'!C:AA,14,0)</f>
        <v>1</v>
      </c>
      <c r="H5901" s="436">
        <f t="shared" si="1199"/>
        <v>1</v>
      </c>
      <c r="I5901" s="436" t="str">
        <f t="shared" si="1200"/>
        <v>Vũ Tùng Lâm</v>
      </c>
      <c r="J5901" s="436"/>
      <c r="K5901" s="436">
        <f t="shared" si="1201"/>
        <v>1</v>
      </c>
      <c r="L5901" s="436" t="str">
        <f t="shared" si="1202"/>
        <v>DC3CT91-DC-1</v>
      </c>
      <c r="M5901" s="436">
        <f t="shared" si="1203"/>
        <v>44</v>
      </c>
      <c r="N5901" s="437">
        <f t="shared" si="1209"/>
        <v>20</v>
      </c>
      <c r="O5901" s="437"/>
      <c r="P5901" s="430" t="str">
        <f t="shared" si="1204"/>
        <v/>
      </c>
      <c r="U5901" s="177">
        <v>4</v>
      </c>
      <c r="V5901" s="177" t="s">
        <v>3175</v>
      </c>
      <c r="W5901" s="177" t="s">
        <v>3178</v>
      </c>
      <c r="X5901" s="177" t="s">
        <v>2884</v>
      </c>
      <c r="Y5901" s="177" t="s">
        <v>3179</v>
      </c>
      <c r="Z5901" s="177" t="s">
        <v>7390</v>
      </c>
      <c r="AA5901" s="525" t="s">
        <v>3180</v>
      </c>
      <c r="AB5901" s="399" t="str">
        <f t="shared" si="1205"/>
        <v>DC3CT91</v>
      </c>
      <c r="AC5901" s="399" t="str">
        <f t="shared" si="1206"/>
        <v>DC3CT91-DC</v>
      </c>
      <c r="AD5901" t="str">
        <f>Y5901&amp;"-"&amp;VLOOKUP(AC5901,'LICH THI'!C:AA,9,0)</f>
        <v>63DCCA3006-42483</v>
      </c>
      <c r="AE5901">
        <f t="shared" si="1207"/>
        <v>1</v>
      </c>
    </row>
    <row r="5902" spans="1:31" x14ac:dyDescent="0.25">
      <c r="A5902" s="436" t="str">
        <f t="shared" si="1197"/>
        <v>DC3CT91-DC-17</v>
      </c>
      <c r="B5902" s="436">
        <f>COUNTIF(AC$4:AC5902,AC5902)</f>
        <v>17</v>
      </c>
      <c r="C5902" s="436" t="str">
        <f t="shared" si="1198"/>
        <v>DC3CT91-DC</v>
      </c>
      <c r="D5902" s="436">
        <f>VLOOKUP(C5902,'LICH THI'!C:AA,12,0)</f>
        <v>47</v>
      </c>
      <c r="E5902" s="436">
        <f>VLOOKUP(C5902,'LICH THI'!C:AA,13,0)</f>
        <v>47</v>
      </c>
      <c r="F5902" s="436">
        <f t="shared" si="1208"/>
        <v>47</v>
      </c>
      <c r="G5902" s="436">
        <f>VLOOKUP(C5902,'LICH THI'!C:AA,14,0)</f>
        <v>1</v>
      </c>
      <c r="H5902" s="436">
        <f t="shared" si="1199"/>
        <v>1</v>
      </c>
      <c r="I5902" s="436" t="str">
        <f t="shared" si="1200"/>
        <v>Lã Thị Liên</v>
      </c>
      <c r="J5902" s="436"/>
      <c r="K5902" s="436">
        <f t="shared" si="1201"/>
        <v>1</v>
      </c>
      <c r="L5902" s="436" t="str">
        <f t="shared" si="1202"/>
        <v>DC3CT91-DC-1</v>
      </c>
      <c r="M5902" s="436">
        <f t="shared" si="1203"/>
        <v>44</v>
      </c>
      <c r="N5902" s="437">
        <f t="shared" si="1209"/>
        <v>21</v>
      </c>
      <c r="O5902" s="437"/>
      <c r="P5902" s="430" t="str">
        <f t="shared" si="1204"/>
        <v/>
      </c>
      <c r="U5902" s="177">
        <v>22</v>
      </c>
      <c r="V5902" s="177" t="s">
        <v>3229</v>
      </c>
      <c r="W5902" s="177" t="s">
        <v>7403</v>
      </c>
      <c r="X5902" s="177" t="s">
        <v>2666</v>
      </c>
      <c r="Y5902" s="177" t="s">
        <v>7404</v>
      </c>
      <c r="Z5902" s="177" t="s">
        <v>7390</v>
      </c>
      <c r="AA5902" s="525" t="s">
        <v>3631</v>
      </c>
      <c r="AB5902" s="399" t="str">
        <f t="shared" si="1205"/>
        <v>DC3CT91</v>
      </c>
      <c r="AC5902" s="399" t="str">
        <f t="shared" si="1206"/>
        <v>DC3CT91-DC</v>
      </c>
      <c r="AD5902" t="str">
        <f>Y5902&amp;"-"&amp;VLOOKUP(AC5902,'LICH THI'!C:AA,9,0)</f>
        <v>63DCDB3077-42483</v>
      </c>
      <c r="AE5902">
        <f t="shared" si="1207"/>
        <v>1</v>
      </c>
    </row>
    <row r="5903" spans="1:31" x14ac:dyDescent="0.25">
      <c r="A5903" s="436" t="str">
        <f t="shared" si="1197"/>
        <v>DC3CT91-DC-18</v>
      </c>
      <c r="B5903" s="436">
        <f>COUNTIF(AC$4:AC5903,AC5903)</f>
        <v>18</v>
      </c>
      <c r="C5903" s="436" t="str">
        <f t="shared" si="1198"/>
        <v>DC3CT91-DC</v>
      </c>
      <c r="D5903" s="436">
        <f>VLOOKUP(C5903,'LICH THI'!C:AA,12,0)</f>
        <v>47</v>
      </c>
      <c r="E5903" s="436">
        <f>VLOOKUP(C5903,'LICH THI'!C:AA,13,0)</f>
        <v>47</v>
      </c>
      <c r="F5903" s="436">
        <f t="shared" si="1208"/>
        <v>47</v>
      </c>
      <c r="G5903" s="436">
        <f>VLOOKUP(C5903,'LICH THI'!C:AA,14,0)</f>
        <v>1</v>
      </c>
      <c r="H5903" s="436">
        <f t="shared" si="1199"/>
        <v>1</v>
      </c>
      <c r="I5903" s="436" t="str">
        <f t="shared" si="1200"/>
        <v>Đào Phi Long</v>
      </c>
      <c r="J5903" s="436"/>
      <c r="K5903" s="436">
        <f t="shared" si="1201"/>
        <v>1</v>
      </c>
      <c r="L5903" s="436" t="str">
        <f t="shared" si="1202"/>
        <v>DC3CT91-DC-1</v>
      </c>
      <c r="M5903" s="436">
        <f t="shared" si="1203"/>
        <v>44</v>
      </c>
      <c r="N5903" s="437">
        <f t="shared" si="1209"/>
        <v>22</v>
      </c>
      <c r="O5903" s="437"/>
      <c r="P5903" s="430" t="str">
        <f t="shared" si="1204"/>
        <v/>
      </c>
      <c r="U5903" s="177">
        <v>41</v>
      </c>
      <c r="V5903" s="177" t="s">
        <v>4208</v>
      </c>
      <c r="W5903" s="177" t="s">
        <v>4214</v>
      </c>
      <c r="X5903" s="177" t="s">
        <v>2765</v>
      </c>
      <c r="Y5903" s="177" t="s">
        <v>4215</v>
      </c>
      <c r="Z5903" s="177" t="s">
        <v>7390</v>
      </c>
      <c r="AA5903" s="525" t="s">
        <v>2793</v>
      </c>
      <c r="AB5903" s="399" t="str">
        <f t="shared" si="1205"/>
        <v>DC3CT91</v>
      </c>
      <c r="AC5903" s="399" t="str">
        <f t="shared" si="1206"/>
        <v>DC3CT91-DC</v>
      </c>
      <c r="AD5903" t="str">
        <f>Y5903&amp;"-"&amp;VLOOKUP(AC5903,'LICH THI'!C:AA,9,0)</f>
        <v>63DCDD3030-42483</v>
      </c>
      <c r="AE5903">
        <f t="shared" si="1207"/>
        <v>1</v>
      </c>
    </row>
    <row r="5904" spans="1:31" x14ac:dyDescent="0.25">
      <c r="A5904" s="436" t="str">
        <f t="shared" si="1197"/>
        <v>DC3CT91-DC-19</v>
      </c>
      <c r="B5904" s="436">
        <f>COUNTIF(AC$4:AC5904,AC5904)</f>
        <v>19</v>
      </c>
      <c r="C5904" s="436" t="str">
        <f t="shared" si="1198"/>
        <v>DC3CT91-DC</v>
      </c>
      <c r="D5904" s="436">
        <f>VLOOKUP(C5904,'LICH THI'!C:AA,12,0)</f>
        <v>47</v>
      </c>
      <c r="E5904" s="436">
        <f>VLOOKUP(C5904,'LICH THI'!C:AA,13,0)</f>
        <v>47</v>
      </c>
      <c r="F5904" s="436">
        <f t="shared" si="1208"/>
        <v>47</v>
      </c>
      <c r="G5904" s="436">
        <f>VLOOKUP(C5904,'LICH THI'!C:AA,14,0)</f>
        <v>1</v>
      </c>
      <c r="H5904" s="436">
        <f t="shared" si="1199"/>
        <v>1</v>
      </c>
      <c r="I5904" s="436" t="str">
        <f t="shared" si="1200"/>
        <v>Nguyễn Khắc Lộc</v>
      </c>
      <c r="J5904" s="436"/>
      <c r="K5904" s="436">
        <f t="shared" si="1201"/>
        <v>1</v>
      </c>
      <c r="L5904" s="436" t="str">
        <f t="shared" si="1202"/>
        <v>DC3CT91-DC-1</v>
      </c>
      <c r="M5904" s="436">
        <f t="shared" si="1203"/>
        <v>44</v>
      </c>
      <c r="N5904" s="437">
        <f t="shared" si="1209"/>
        <v>23</v>
      </c>
      <c r="O5904" s="437"/>
      <c r="P5904" s="430" t="str">
        <f t="shared" si="1204"/>
        <v/>
      </c>
      <c r="U5904" s="177">
        <v>42</v>
      </c>
      <c r="V5904" s="177" t="s">
        <v>4208</v>
      </c>
      <c r="W5904" s="177" t="s">
        <v>3302</v>
      </c>
      <c r="X5904" s="177" t="s">
        <v>3000</v>
      </c>
      <c r="Y5904" s="177" t="s">
        <v>7413</v>
      </c>
      <c r="Z5904" s="177" t="s">
        <v>7390</v>
      </c>
      <c r="AA5904" s="525" t="s">
        <v>7414</v>
      </c>
      <c r="AB5904" s="399" t="str">
        <f t="shared" si="1205"/>
        <v>DC3CT91</v>
      </c>
      <c r="AC5904" s="399" t="str">
        <f t="shared" si="1206"/>
        <v>DC3CT91-DC</v>
      </c>
      <c r="AD5904" t="str">
        <f>Y5904&amp;"-"&amp;VLOOKUP(AC5904,'LICH THI'!C:AA,9,0)</f>
        <v>63DCDD3002-42483</v>
      </c>
      <c r="AE5904">
        <f t="shared" si="1207"/>
        <v>1</v>
      </c>
    </row>
    <row r="5905" spans="1:31" x14ac:dyDescent="0.25">
      <c r="A5905" s="436" t="str">
        <f t="shared" si="1197"/>
        <v>DC3CT91-DC-20</v>
      </c>
      <c r="B5905" s="436">
        <f>COUNTIF(AC$4:AC5905,AC5905)</f>
        <v>20</v>
      </c>
      <c r="C5905" s="436" t="str">
        <f t="shared" si="1198"/>
        <v>DC3CT91-DC</v>
      </c>
      <c r="D5905" s="436">
        <f>VLOOKUP(C5905,'LICH THI'!C:AA,12,0)</f>
        <v>47</v>
      </c>
      <c r="E5905" s="436">
        <f>VLOOKUP(C5905,'LICH THI'!C:AA,13,0)</f>
        <v>47</v>
      </c>
      <c r="F5905" s="436">
        <f t="shared" si="1208"/>
        <v>47</v>
      </c>
      <c r="G5905" s="436">
        <f>VLOOKUP(C5905,'LICH THI'!C:AA,14,0)</f>
        <v>1</v>
      </c>
      <c r="H5905" s="436">
        <f t="shared" si="1199"/>
        <v>1</v>
      </c>
      <c r="I5905" s="436" t="str">
        <f t="shared" si="1200"/>
        <v>Lý Đình Luân</v>
      </c>
      <c r="J5905" s="436"/>
      <c r="K5905" s="436">
        <f t="shared" si="1201"/>
        <v>1</v>
      </c>
      <c r="L5905" s="436" t="str">
        <f t="shared" si="1202"/>
        <v>DC3CT91-DC-1</v>
      </c>
      <c r="M5905" s="436">
        <f t="shared" si="1203"/>
        <v>44</v>
      </c>
      <c r="N5905" s="437">
        <f t="shared" si="1209"/>
        <v>24</v>
      </c>
      <c r="O5905" s="437"/>
      <c r="P5905" s="430" t="str">
        <f t="shared" si="1204"/>
        <v/>
      </c>
      <c r="U5905" s="177">
        <v>23</v>
      </c>
      <c r="V5905" s="177" t="s">
        <v>3229</v>
      </c>
      <c r="W5905" s="177" t="s">
        <v>3690</v>
      </c>
      <c r="X5905" s="177" t="s">
        <v>3608</v>
      </c>
      <c r="Y5905" s="177" t="s">
        <v>3691</v>
      </c>
      <c r="Z5905" s="177" t="s">
        <v>7390</v>
      </c>
      <c r="AA5905" s="525" t="s">
        <v>3692</v>
      </c>
      <c r="AB5905" s="399" t="str">
        <f t="shared" si="1205"/>
        <v>DC3CT91</v>
      </c>
      <c r="AC5905" s="399" t="str">
        <f t="shared" si="1206"/>
        <v>DC3CT91-DC</v>
      </c>
      <c r="AD5905" t="str">
        <f>Y5905&amp;"-"&amp;VLOOKUP(AC5905,'LICH THI'!C:AA,9,0)</f>
        <v>63DCDB3074-42483</v>
      </c>
      <c r="AE5905">
        <f t="shared" si="1207"/>
        <v>1</v>
      </c>
    </row>
    <row r="5906" spans="1:31" x14ac:dyDescent="0.25">
      <c r="A5906" s="436" t="str">
        <f t="shared" si="1197"/>
        <v>DC3CT91-DC-21</v>
      </c>
      <c r="B5906" s="436">
        <f>COUNTIF(AC$4:AC5906,AC5906)</f>
        <v>21</v>
      </c>
      <c r="C5906" s="436" t="str">
        <f t="shared" si="1198"/>
        <v>DC3CT91-DC</v>
      </c>
      <c r="D5906" s="436">
        <f>VLOOKUP(C5906,'LICH THI'!C:AA,12,0)</f>
        <v>47</v>
      </c>
      <c r="E5906" s="436">
        <f>VLOOKUP(C5906,'LICH THI'!C:AA,13,0)</f>
        <v>47</v>
      </c>
      <c r="F5906" s="436">
        <f t="shared" si="1208"/>
        <v>47</v>
      </c>
      <c r="G5906" s="436">
        <f>VLOOKUP(C5906,'LICH THI'!C:AA,14,0)</f>
        <v>1</v>
      </c>
      <c r="H5906" s="436">
        <f t="shared" si="1199"/>
        <v>1</v>
      </c>
      <c r="I5906" s="436" t="str">
        <f t="shared" si="1200"/>
        <v>Hà Văn Lượng</v>
      </c>
      <c r="J5906" s="436"/>
      <c r="K5906" s="436">
        <f t="shared" si="1201"/>
        <v>1</v>
      </c>
      <c r="L5906" s="436" t="str">
        <f t="shared" si="1202"/>
        <v>DC3CT91-DC-1</v>
      </c>
      <c r="M5906" s="436">
        <f t="shared" si="1203"/>
        <v>44</v>
      </c>
      <c r="N5906" s="437">
        <f t="shared" si="1209"/>
        <v>25</v>
      </c>
      <c r="O5906" s="437"/>
      <c r="P5906" s="430" t="str">
        <f t="shared" si="1204"/>
        <v/>
      </c>
      <c r="U5906" s="177">
        <v>5</v>
      </c>
      <c r="V5906" s="177" t="s">
        <v>3175</v>
      </c>
      <c r="W5906" s="177" t="s">
        <v>3181</v>
      </c>
      <c r="X5906" s="177" t="s">
        <v>2810</v>
      </c>
      <c r="Y5906" s="177" t="s">
        <v>3182</v>
      </c>
      <c r="Z5906" s="177" t="s">
        <v>7390</v>
      </c>
      <c r="AA5906" s="525" t="s">
        <v>3183</v>
      </c>
      <c r="AB5906" s="399" t="str">
        <f t="shared" si="1205"/>
        <v>DC3CT91</v>
      </c>
      <c r="AC5906" s="399" t="str">
        <f t="shared" si="1206"/>
        <v>DC3CT91-DC</v>
      </c>
      <c r="AD5906" t="str">
        <f>Y5906&amp;"-"&amp;VLOOKUP(AC5906,'LICH THI'!C:AA,9,0)</f>
        <v>63DCCA3012-42483</v>
      </c>
      <c r="AE5906">
        <f t="shared" si="1207"/>
        <v>1</v>
      </c>
    </row>
    <row r="5907" spans="1:31" x14ac:dyDescent="0.25">
      <c r="A5907" s="436" t="str">
        <f t="shared" si="1197"/>
        <v>DC3CT91-DC-22</v>
      </c>
      <c r="B5907" s="436">
        <f>COUNTIF(AC$4:AC5907,AC5907)</f>
        <v>22</v>
      </c>
      <c r="C5907" s="436" t="str">
        <f t="shared" si="1198"/>
        <v>DC3CT91-DC</v>
      </c>
      <c r="D5907" s="436">
        <f>VLOOKUP(C5907,'LICH THI'!C:AA,12,0)</f>
        <v>47</v>
      </c>
      <c r="E5907" s="436">
        <f>VLOOKUP(C5907,'LICH THI'!C:AA,13,0)</f>
        <v>47</v>
      </c>
      <c r="F5907" s="436">
        <f t="shared" si="1208"/>
        <v>47</v>
      </c>
      <c r="G5907" s="436">
        <f>VLOOKUP(C5907,'LICH THI'!C:AA,14,0)</f>
        <v>1</v>
      </c>
      <c r="H5907" s="436">
        <f t="shared" si="1199"/>
        <v>1</v>
      </c>
      <c r="I5907" s="436" t="str">
        <f t="shared" si="1200"/>
        <v>Đỗ Hữu Mạnh</v>
      </c>
      <c r="J5907" s="436"/>
      <c r="K5907" s="436">
        <f t="shared" si="1201"/>
        <v>1</v>
      </c>
      <c r="L5907" s="436" t="str">
        <f t="shared" si="1202"/>
        <v>DC3CT91-DC-1</v>
      </c>
      <c r="M5907" s="436">
        <f t="shared" si="1203"/>
        <v>44</v>
      </c>
      <c r="N5907" s="437">
        <f t="shared" si="1209"/>
        <v>26</v>
      </c>
      <c r="O5907" s="437"/>
      <c r="P5907" s="430" t="str">
        <f t="shared" si="1204"/>
        <v/>
      </c>
      <c r="U5907" s="177">
        <v>24</v>
      </c>
      <c r="V5907" s="177" t="s">
        <v>3229</v>
      </c>
      <c r="W5907" s="177" t="s">
        <v>3115</v>
      </c>
      <c r="X5907" s="177" t="s">
        <v>2930</v>
      </c>
      <c r="Y5907" s="177" t="s">
        <v>7405</v>
      </c>
      <c r="Z5907" s="177" t="s">
        <v>7390</v>
      </c>
      <c r="AA5907" s="525" t="s">
        <v>3585</v>
      </c>
      <c r="AB5907" s="399" t="str">
        <f t="shared" si="1205"/>
        <v>DC3CT91</v>
      </c>
      <c r="AC5907" s="399" t="str">
        <f t="shared" si="1206"/>
        <v>DC3CT91-DC</v>
      </c>
      <c r="AD5907" t="str">
        <f>Y5907&amp;"-"&amp;VLOOKUP(AC5907,'LICH THI'!C:AA,9,0)</f>
        <v>63DCDB3078-42483</v>
      </c>
      <c r="AE5907">
        <f t="shared" si="1207"/>
        <v>1</v>
      </c>
    </row>
    <row r="5908" spans="1:31" x14ac:dyDescent="0.25">
      <c r="A5908" s="436" t="str">
        <f t="shared" si="1197"/>
        <v>DC3CT91-DC-23</v>
      </c>
      <c r="B5908" s="436">
        <f>COUNTIF(AC$4:AC5908,AC5908)</f>
        <v>23</v>
      </c>
      <c r="C5908" s="436" t="str">
        <f t="shared" si="1198"/>
        <v>DC3CT91-DC</v>
      </c>
      <c r="D5908" s="436">
        <f>VLOOKUP(C5908,'LICH THI'!C:AA,12,0)</f>
        <v>47</v>
      </c>
      <c r="E5908" s="436">
        <f>VLOOKUP(C5908,'LICH THI'!C:AA,13,0)</f>
        <v>47</v>
      </c>
      <c r="F5908" s="436">
        <f t="shared" si="1208"/>
        <v>47</v>
      </c>
      <c r="G5908" s="436">
        <f>VLOOKUP(C5908,'LICH THI'!C:AA,14,0)</f>
        <v>1</v>
      </c>
      <c r="H5908" s="436">
        <f t="shared" si="1199"/>
        <v>1</v>
      </c>
      <c r="I5908" s="436" t="str">
        <f t="shared" si="1200"/>
        <v>Đoàn Ngọc Minh</v>
      </c>
      <c r="J5908" s="436"/>
      <c r="K5908" s="436">
        <f t="shared" si="1201"/>
        <v>1</v>
      </c>
      <c r="L5908" s="436" t="str">
        <f t="shared" si="1202"/>
        <v>DC3CT91-DC-1</v>
      </c>
      <c r="M5908" s="436">
        <f t="shared" si="1203"/>
        <v>44</v>
      </c>
      <c r="N5908" s="437">
        <f t="shared" si="1209"/>
        <v>27</v>
      </c>
      <c r="O5908" s="437"/>
      <c r="P5908" s="430" t="str">
        <f t="shared" si="1204"/>
        <v/>
      </c>
      <c r="U5908" s="177">
        <v>6</v>
      </c>
      <c r="V5908" s="177" t="s">
        <v>3175</v>
      </c>
      <c r="W5908" s="177" t="s">
        <v>4152</v>
      </c>
      <c r="X5908" s="177" t="s">
        <v>2713</v>
      </c>
      <c r="Y5908" s="177" t="s">
        <v>4153</v>
      </c>
      <c r="Z5908" s="177" t="s">
        <v>7390</v>
      </c>
      <c r="AA5908" s="525" t="s">
        <v>4154</v>
      </c>
      <c r="AB5908" s="399" t="str">
        <f t="shared" si="1205"/>
        <v>DC3CT91</v>
      </c>
      <c r="AC5908" s="399" t="str">
        <f t="shared" si="1206"/>
        <v>DC3CT91-DC</v>
      </c>
      <c r="AD5908" t="str">
        <f>Y5908&amp;"-"&amp;VLOOKUP(AC5908,'LICH THI'!C:AA,9,0)</f>
        <v>63DCCA3009-42483</v>
      </c>
      <c r="AE5908">
        <f t="shared" si="1207"/>
        <v>1</v>
      </c>
    </row>
    <row r="5909" spans="1:31" x14ac:dyDescent="0.25">
      <c r="A5909" s="436" t="str">
        <f t="shared" si="1197"/>
        <v>DC3CT91-DC-24</v>
      </c>
      <c r="B5909" s="436">
        <f>COUNTIF(AC$4:AC5909,AC5909)</f>
        <v>24</v>
      </c>
      <c r="C5909" s="436" t="str">
        <f t="shared" si="1198"/>
        <v>DC3CT91-DC</v>
      </c>
      <c r="D5909" s="436">
        <f>VLOOKUP(C5909,'LICH THI'!C:AA,12,0)</f>
        <v>47</v>
      </c>
      <c r="E5909" s="436">
        <f>VLOOKUP(C5909,'LICH THI'!C:AA,13,0)</f>
        <v>47</v>
      </c>
      <c r="F5909" s="436">
        <f t="shared" si="1208"/>
        <v>47</v>
      </c>
      <c r="G5909" s="436">
        <f>VLOOKUP(C5909,'LICH THI'!C:AA,14,0)</f>
        <v>1</v>
      </c>
      <c r="H5909" s="436">
        <f t="shared" si="1199"/>
        <v>1</v>
      </c>
      <c r="I5909" s="436" t="str">
        <f t="shared" si="1200"/>
        <v>Hồ Quang Minh</v>
      </c>
      <c r="J5909" s="436"/>
      <c r="K5909" s="436">
        <f t="shared" si="1201"/>
        <v>1</v>
      </c>
      <c r="L5909" s="436" t="str">
        <f t="shared" si="1202"/>
        <v>DC3CT91-DC-1</v>
      </c>
      <c r="M5909" s="436">
        <f t="shared" si="1203"/>
        <v>44</v>
      </c>
      <c r="N5909" s="437">
        <f t="shared" si="1209"/>
        <v>28</v>
      </c>
      <c r="O5909" s="437"/>
      <c r="P5909" s="430" t="str">
        <f t="shared" si="1204"/>
        <v/>
      </c>
      <c r="U5909" s="177">
        <v>7</v>
      </c>
      <c r="V5909" s="177" t="s">
        <v>3175</v>
      </c>
      <c r="W5909" s="177" t="s">
        <v>4155</v>
      </c>
      <c r="X5909" s="177" t="s">
        <v>2713</v>
      </c>
      <c r="Y5909" s="177" t="s">
        <v>4156</v>
      </c>
      <c r="Z5909" s="177" t="s">
        <v>7390</v>
      </c>
      <c r="AA5909" s="525" t="s">
        <v>3392</v>
      </c>
      <c r="AB5909" s="399" t="str">
        <f t="shared" si="1205"/>
        <v>DC3CT91</v>
      </c>
      <c r="AC5909" s="399" t="str">
        <f t="shared" si="1206"/>
        <v>DC3CT91-DC</v>
      </c>
      <c r="AD5909" t="str">
        <f>Y5909&amp;"-"&amp;VLOOKUP(AC5909,'LICH THI'!C:AA,9,0)</f>
        <v>63DCCA3026-42483</v>
      </c>
      <c r="AE5909">
        <f t="shared" si="1207"/>
        <v>1</v>
      </c>
    </row>
    <row r="5910" spans="1:31" x14ac:dyDescent="0.25">
      <c r="A5910" s="436" t="str">
        <f t="shared" si="1197"/>
        <v>DC3CT91-DC-25</v>
      </c>
      <c r="B5910" s="436">
        <f>COUNTIF(AC$4:AC5910,AC5910)</f>
        <v>25</v>
      </c>
      <c r="C5910" s="436" t="str">
        <f t="shared" si="1198"/>
        <v>DC3CT91-DC</v>
      </c>
      <c r="D5910" s="436">
        <f>VLOOKUP(C5910,'LICH THI'!C:AA,12,0)</f>
        <v>47</v>
      </c>
      <c r="E5910" s="436">
        <f>VLOOKUP(C5910,'LICH THI'!C:AA,13,0)</f>
        <v>47</v>
      </c>
      <c r="F5910" s="436">
        <f t="shared" si="1208"/>
        <v>47</v>
      </c>
      <c r="G5910" s="436">
        <f>VLOOKUP(C5910,'LICH THI'!C:AA,14,0)</f>
        <v>1</v>
      </c>
      <c r="H5910" s="436">
        <f t="shared" si="1199"/>
        <v>1</v>
      </c>
      <c r="I5910" s="436" t="str">
        <f t="shared" si="1200"/>
        <v>Đinh Văn Nam</v>
      </c>
      <c r="J5910" s="436"/>
      <c r="K5910" s="436">
        <f t="shared" si="1201"/>
        <v>1</v>
      </c>
      <c r="L5910" s="436" t="str">
        <f t="shared" si="1202"/>
        <v>DC3CT91-DC-1</v>
      </c>
      <c r="M5910" s="436">
        <f t="shared" si="1203"/>
        <v>44</v>
      </c>
      <c r="N5910" s="437">
        <f t="shared" si="1209"/>
        <v>29</v>
      </c>
      <c r="O5910" s="437"/>
      <c r="P5910" s="430" t="str">
        <f t="shared" si="1204"/>
        <v/>
      </c>
      <c r="U5910" s="177">
        <v>43</v>
      </c>
      <c r="V5910" s="177" t="s">
        <v>4208</v>
      </c>
      <c r="W5910" s="177" t="s">
        <v>4052</v>
      </c>
      <c r="X5910" s="177" t="s">
        <v>2773</v>
      </c>
      <c r="Y5910" s="177" t="s">
        <v>7415</v>
      </c>
      <c r="Z5910" s="177" t="s">
        <v>7390</v>
      </c>
      <c r="AA5910" s="525" t="s">
        <v>7416</v>
      </c>
      <c r="AB5910" s="399" t="str">
        <f t="shared" si="1205"/>
        <v>DC3CT91</v>
      </c>
      <c r="AC5910" s="399" t="str">
        <f t="shared" si="1206"/>
        <v>DC3CT91-DC</v>
      </c>
      <c r="AD5910" t="str">
        <f>Y5910&amp;"-"&amp;VLOOKUP(AC5910,'LICH THI'!C:AA,9,0)</f>
        <v>63DCDD3031-42483</v>
      </c>
      <c r="AE5910">
        <f t="shared" si="1207"/>
        <v>1</v>
      </c>
    </row>
    <row r="5911" spans="1:31" x14ac:dyDescent="0.25">
      <c r="A5911" s="436" t="str">
        <f t="shared" si="1197"/>
        <v>DC3CT91-DC-26</v>
      </c>
      <c r="B5911" s="436">
        <f>COUNTIF(AC$4:AC5911,AC5911)</f>
        <v>26</v>
      </c>
      <c r="C5911" s="436" t="str">
        <f t="shared" si="1198"/>
        <v>DC3CT91-DC</v>
      </c>
      <c r="D5911" s="436">
        <f>VLOOKUP(C5911,'LICH THI'!C:AA,12,0)</f>
        <v>47</v>
      </c>
      <c r="E5911" s="436">
        <f>VLOOKUP(C5911,'LICH THI'!C:AA,13,0)</f>
        <v>47</v>
      </c>
      <c r="F5911" s="436">
        <f t="shared" si="1208"/>
        <v>47</v>
      </c>
      <c r="G5911" s="436">
        <f>VLOOKUP(C5911,'LICH THI'!C:AA,14,0)</f>
        <v>1</v>
      </c>
      <c r="H5911" s="436">
        <f t="shared" si="1199"/>
        <v>1</v>
      </c>
      <c r="I5911" s="436" t="str">
        <f t="shared" si="1200"/>
        <v>Nguyễn Văn Nam</v>
      </c>
      <c r="J5911" s="436"/>
      <c r="K5911" s="436">
        <f t="shared" si="1201"/>
        <v>1</v>
      </c>
      <c r="L5911" s="436" t="str">
        <f t="shared" si="1202"/>
        <v>DC3CT91-DC-1</v>
      </c>
      <c r="M5911" s="436">
        <f t="shared" si="1203"/>
        <v>44</v>
      </c>
      <c r="N5911" s="437">
        <f t="shared" si="1209"/>
        <v>30</v>
      </c>
      <c r="O5911" s="437"/>
      <c r="P5911" s="430" t="str">
        <f t="shared" si="1204"/>
        <v/>
      </c>
      <c r="U5911" s="177">
        <v>44</v>
      </c>
      <c r="V5911" s="177" t="s">
        <v>4208</v>
      </c>
      <c r="W5911" s="177" t="s">
        <v>2741</v>
      </c>
      <c r="X5911" s="177" t="s">
        <v>2773</v>
      </c>
      <c r="Y5911" s="177" t="s">
        <v>7417</v>
      </c>
      <c r="Z5911" s="177" t="s">
        <v>7390</v>
      </c>
      <c r="AA5911" s="525" t="s">
        <v>7418</v>
      </c>
      <c r="AB5911" s="399" t="str">
        <f t="shared" si="1205"/>
        <v>DC3CT91</v>
      </c>
      <c r="AC5911" s="399" t="str">
        <f t="shared" si="1206"/>
        <v>DC3CT91-DC</v>
      </c>
      <c r="AD5911" t="str">
        <f>Y5911&amp;"-"&amp;VLOOKUP(AC5911,'LICH THI'!C:AA,9,0)</f>
        <v>63DCDD3152-42483</v>
      </c>
      <c r="AE5911">
        <f t="shared" si="1207"/>
        <v>1</v>
      </c>
    </row>
    <row r="5912" spans="1:31" x14ac:dyDescent="0.25">
      <c r="A5912" s="436" t="str">
        <f t="shared" si="1197"/>
        <v>DC3CT91-DC-27</v>
      </c>
      <c r="B5912" s="436">
        <f>COUNTIF(AC$4:AC5912,AC5912)</f>
        <v>27</v>
      </c>
      <c r="C5912" s="436" t="str">
        <f t="shared" si="1198"/>
        <v>DC3CT91-DC</v>
      </c>
      <c r="D5912" s="436">
        <f>VLOOKUP(C5912,'LICH THI'!C:AA,12,0)</f>
        <v>47</v>
      </c>
      <c r="E5912" s="436">
        <f>VLOOKUP(C5912,'LICH THI'!C:AA,13,0)</f>
        <v>47</v>
      </c>
      <c r="F5912" s="436">
        <f t="shared" si="1208"/>
        <v>47</v>
      </c>
      <c r="G5912" s="436">
        <f>VLOOKUP(C5912,'LICH THI'!C:AA,14,0)</f>
        <v>1</v>
      </c>
      <c r="H5912" s="436">
        <f t="shared" si="1199"/>
        <v>1</v>
      </c>
      <c r="I5912" s="436" t="str">
        <f t="shared" si="1200"/>
        <v>Phạm Tuấn Ngọc</v>
      </c>
      <c r="J5912" s="436"/>
      <c r="K5912" s="436">
        <f t="shared" si="1201"/>
        <v>1</v>
      </c>
      <c r="L5912" s="436" t="str">
        <f t="shared" si="1202"/>
        <v>DC3CT91-DC-1</v>
      </c>
      <c r="M5912" s="436">
        <f t="shared" si="1203"/>
        <v>44</v>
      </c>
      <c r="N5912" s="437">
        <f t="shared" si="1209"/>
        <v>31</v>
      </c>
      <c r="O5912" s="437"/>
      <c r="P5912" s="430" t="str">
        <f t="shared" si="1204"/>
        <v/>
      </c>
      <c r="U5912" s="177">
        <v>25</v>
      </c>
      <c r="V5912" s="177" t="s">
        <v>3229</v>
      </c>
      <c r="W5912" s="177" t="s">
        <v>6196</v>
      </c>
      <c r="X5912" s="177" t="s">
        <v>3064</v>
      </c>
      <c r="Y5912" s="177" t="s">
        <v>7406</v>
      </c>
      <c r="Z5912" s="177" t="s">
        <v>7390</v>
      </c>
      <c r="AA5912" s="525" t="s">
        <v>2879</v>
      </c>
      <c r="AB5912" s="399" t="str">
        <f t="shared" si="1205"/>
        <v>DC3CT91</v>
      </c>
      <c r="AC5912" s="399" t="str">
        <f t="shared" si="1206"/>
        <v>DC3CT91-DC</v>
      </c>
      <c r="AD5912" t="str">
        <f>Y5912&amp;"-"&amp;VLOOKUP(AC5912,'LICH THI'!C:AA,9,0)</f>
        <v>63DCDB3065-42483</v>
      </c>
      <c r="AE5912">
        <f t="shared" si="1207"/>
        <v>1</v>
      </c>
    </row>
    <row r="5913" spans="1:31" x14ac:dyDescent="0.25">
      <c r="A5913" s="436" t="str">
        <f t="shared" si="1197"/>
        <v>DC3CT91-DC-28</v>
      </c>
      <c r="B5913" s="436">
        <f>COUNTIF(AC$4:AC5913,AC5913)</f>
        <v>28</v>
      </c>
      <c r="C5913" s="436" t="str">
        <f t="shared" si="1198"/>
        <v>DC3CT91-DC</v>
      </c>
      <c r="D5913" s="436">
        <f>VLOOKUP(C5913,'LICH THI'!C:AA,12,0)</f>
        <v>47</v>
      </c>
      <c r="E5913" s="436">
        <f>VLOOKUP(C5913,'LICH THI'!C:AA,13,0)</f>
        <v>47</v>
      </c>
      <c r="F5913" s="436">
        <f t="shared" si="1208"/>
        <v>47</v>
      </c>
      <c r="G5913" s="436">
        <f>VLOOKUP(C5913,'LICH THI'!C:AA,14,0)</f>
        <v>1</v>
      </c>
      <c r="H5913" s="436">
        <f t="shared" si="1199"/>
        <v>1</v>
      </c>
      <c r="I5913" s="436" t="str">
        <f t="shared" si="1200"/>
        <v>Nguyễn Văn Phong</v>
      </c>
      <c r="J5913" s="436"/>
      <c r="K5913" s="436">
        <f t="shared" si="1201"/>
        <v>1</v>
      </c>
      <c r="L5913" s="436" t="str">
        <f t="shared" si="1202"/>
        <v>DC3CT91-DC-1</v>
      </c>
      <c r="M5913" s="436">
        <f t="shared" si="1203"/>
        <v>44</v>
      </c>
      <c r="N5913" s="437">
        <f t="shared" si="1209"/>
        <v>32</v>
      </c>
      <c r="O5913" s="437"/>
      <c r="P5913" s="430" t="str">
        <f t="shared" si="1204"/>
        <v/>
      </c>
      <c r="U5913" s="177">
        <v>26</v>
      </c>
      <c r="V5913" s="177" t="s">
        <v>3229</v>
      </c>
      <c r="W5913" s="177" t="s">
        <v>2741</v>
      </c>
      <c r="X5913" s="177" t="s">
        <v>3284</v>
      </c>
      <c r="Y5913" s="177" t="s">
        <v>3961</v>
      </c>
      <c r="Z5913" s="177" t="s">
        <v>7390</v>
      </c>
      <c r="AA5913" s="525" t="s">
        <v>2723</v>
      </c>
      <c r="AB5913" s="399" t="str">
        <f t="shared" si="1205"/>
        <v>DC3CT91</v>
      </c>
      <c r="AC5913" s="399" t="str">
        <f t="shared" si="1206"/>
        <v>DC3CT91-DC</v>
      </c>
      <c r="AD5913" t="str">
        <f>Y5913&amp;"-"&amp;VLOOKUP(AC5913,'LICH THI'!C:AA,9,0)</f>
        <v>63DCDB3057-42483</v>
      </c>
      <c r="AE5913">
        <f t="shared" si="1207"/>
        <v>1</v>
      </c>
    </row>
    <row r="5914" spans="1:31" x14ac:dyDescent="0.25">
      <c r="A5914" s="436" t="str">
        <f t="shared" si="1197"/>
        <v>DC3CT91-DC-29</v>
      </c>
      <c r="B5914" s="436">
        <f>COUNTIF(AC$4:AC5914,AC5914)</f>
        <v>29</v>
      </c>
      <c r="C5914" s="436" t="str">
        <f t="shared" si="1198"/>
        <v>DC3CT91-DC</v>
      </c>
      <c r="D5914" s="436">
        <f>VLOOKUP(C5914,'LICH THI'!C:AA,12,0)</f>
        <v>47</v>
      </c>
      <c r="E5914" s="436">
        <f>VLOOKUP(C5914,'LICH THI'!C:AA,13,0)</f>
        <v>47</v>
      </c>
      <c r="F5914" s="436">
        <f t="shared" si="1208"/>
        <v>47</v>
      </c>
      <c r="G5914" s="436">
        <f>VLOOKUP(C5914,'LICH THI'!C:AA,14,0)</f>
        <v>1</v>
      </c>
      <c r="H5914" s="436">
        <f t="shared" si="1199"/>
        <v>1</v>
      </c>
      <c r="I5914" s="436" t="str">
        <f t="shared" si="1200"/>
        <v>Nguyễn Văn Phú</v>
      </c>
      <c r="J5914" s="436"/>
      <c r="K5914" s="436">
        <f t="shared" si="1201"/>
        <v>1</v>
      </c>
      <c r="L5914" s="436" t="str">
        <f t="shared" si="1202"/>
        <v>DC3CT91-DC-1</v>
      </c>
      <c r="M5914" s="436">
        <f t="shared" si="1203"/>
        <v>44</v>
      </c>
      <c r="N5914" s="437">
        <f t="shared" si="1209"/>
        <v>33</v>
      </c>
      <c r="O5914" s="437"/>
      <c r="P5914" s="430" t="str">
        <f t="shared" si="1204"/>
        <v/>
      </c>
      <c r="U5914" s="177">
        <v>27</v>
      </c>
      <c r="V5914" s="177" t="s">
        <v>3229</v>
      </c>
      <c r="W5914" s="177" t="s">
        <v>2741</v>
      </c>
      <c r="X5914" s="177" t="s">
        <v>3232</v>
      </c>
      <c r="Y5914" s="177" t="s">
        <v>3233</v>
      </c>
      <c r="Z5914" s="177" t="s">
        <v>7390</v>
      </c>
      <c r="AA5914" s="525" t="s">
        <v>3234</v>
      </c>
      <c r="AB5914" s="399" t="str">
        <f t="shared" si="1205"/>
        <v>DC3CT91</v>
      </c>
      <c r="AC5914" s="399" t="str">
        <f t="shared" si="1206"/>
        <v>DC3CT91-DC</v>
      </c>
      <c r="AD5914" t="str">
        <f>Y5914&amp;"-"&amp;VLOOKUP(AC5914,'LICH THI'!C:AA,9,0)</f>
        <v>63DCDB3033-42483</v>
      </c>
      <c r="AE5914">
        <f t="shared" si="1207"/>
        <v>1</v>
      </c>
    </row>
    <row r="5915" spans="1:31" x14ac:dyDescent="0.25">
      <c r="A5915" s="436" t="str">
        <f t="shared" si="1197"/>
        <v>DC3CT91-DC-30</v>
      </c>
      <c r="B5915" s="436">
        <f>COUNTIF(AC$4:AC5915,AC5915)</f>
        <v>30</v>
      </c>
      <c r="C5915" s="436" t="str">
        <f t="shared" si="1198"/>
        <v>DC3CT91-DC</v>
      </c>
      <c r="D5915" s="436">
        <f>VLOOKUP(C5915,'LICH THI'!C:AA,12,0)</f>
        <v>47</v>
      </c>
      <c r="E5915" s="436">
        <f>VLOOKUP(C5915,'LICH THI'!C:AA,13,0)</f>
        <v>47</v>
      </c>
      <c r="F5915" s="436">
        <f t="shared" si="1208"/>
        <v>47</v>
      </c>
      <c r="G5915" s="436">
        <f>VLOOKUP(C5915,'LICH THI'!C:AA,14,0)</f>
        <v>1</v>
      </c>
      <c r="H5915" s="436">
        <f t="shared" si="1199"/>
        <v>1</v>
      </c>
      <c r="I5915" s="436" t="str">
        <f t="shared" si="1200"/>
        <v>Nguyễn Mạnh Quân</v>
      </c>
      <c r="J5915" s="436"/>
      <c r="K5915" s="436">
        <f t="shared" si="1201"/>
        <v>1</v>
      </c>
      <c r="L5915" s="436" t="str">
        <f t="shared" si="1202"/>
        <v>DC3CT91-DC-1</v>
      </c>
      <c r="M5915" s="436">
        <f t="shared" si="1203"/>
        <v>44</v>
      </c>
      <c r="N5915" s="437">
        <f t="shared" si="1209"/>
        <v>34</v>
      </c>
      <c r="O5915" s="437"/>
      <c r="P5915" s="430" t="str">
        <f t="shared" si="1204"/>
        <v/>
      </c>
      <c r="U5915" s="177">
        <v>45</v>
      </c>
      <c r="V5915" s="177" t="s">
        <v>4208</v>
      </c>
      <c r="W5915" s="177" t="s">
        <v>2734</v>
      </c>
      <c r="X5915" s="177" t="s">
        <v>2890</v>
      </c>
      <c r="Y5915" s="177" t="s">
        <v>4216</v>
      </c>
      <c r="Z5915" s="177" t="s">
        <v>7390</v>
      </c>
      <c r="AA5915" s="525" t="s">
        <v>3842</v>
      </c>
      <c r="AB5915" s="399" t="str">
        <f t="shared" si="1205"/>
        <v>DC3CT91</v>
      </c>
      <c r="AC5915" s="399" t="str">
        <f t="shared" si="1206"/>
        <v>DC3CT91-DC</v>
      </c>
      <c r="AD5915" t="str">
        <f>Y5915&amp;"-"&amp;VLOOKUP(AC5915,'LICH THI'!C:AA,9,0)</f>
        <v>63DCDD3001-42483</v>
      </c>
      <c r="AE5915">
        <f t="shared" si="1207"/>
        <v>1</v>
      </c>
    </row>
    <row r="5916" spans="1:31" x14ac:dyDescent="0.25">
      <c r="A5916" s="436" t="str">
        <f t="shared" si="1197"/>
        <v>DC3CT91-DC-31</v>
      </c>
      <c r="B5916" s="436">
        <f>COUNTIF(AC$4:AC5916,AC5916)</f>
        <v>31</v>
      </c>
      <c r="C5916" s="436" t="str">
        <f t="shared" si="1198"/>
        <v>DC3CT91-DC</v>
      </c>
      <c r="D5916" s="436">
        <f>VLOOKUP(C5916,'LICH THI'!C:AA,12,0)</f>
        <v>47</v>
      </c>
      <c r="E5916" s="436">
        <f>VLOOKUP(C5916,'LICH THI'!C:AA,13,0)</f>
        <v>47</v>
      </c>
      <c r="F5916" s="436">
        <f t="shared" si="1208"/>
        <v>47</v>
      </c>
      <c r="G5916" s="436">
        <f>VLOOKUP(C5916,'LICH THI'!C:AA,14,0)</f>
        <v>1</v>
      </c>
      <c r="H5916" s="436">
        <f t="shared" si="1199"/>
        <v>1</v>
      </c>
      <c r="I5916" s="436" t="str">
        <f t="shared" si="1200"/>
        <v>Phạm Đồng Quý</v>
      </c>
      <c r="J5916" s="436"/>
      <c r="K5916" s="436">
        <f t="shared" si="1201"/>
        <v>1</v>
      </c>
      <c r="L5916" s="436" t="str">
        <f t="shared" si="1202"/>
        <v>DC3CT91-DC-1</v>
      </c>
      <c r="M5916" s="436">
        <f t="shared" si="1203"/>
        <v>44</v>
      </c>
      <c r="N5916" s="437">
        <f t="shared" si="1209"/>
        <v>35</v>
      </c>
      <c r="O5916" s="437"/>
      <c r="P5916" s="430" t="str">
        <f t="shared" si="1204"/>
        <v/>
      </c>
      <c r="U5916" s="177">
        <v>46</v>
      </c>
      <c r="V5916" s="177" t="s">
        <v>4208</v>
      </c>
      <c r="W5916" s="177" t="s">
        <v>7419</v>
      </c>
      <c r="X5916" s="177" t="s">
        <v>3004</v>
      </c>
      <c r="Y5916" s="177" t="s">
        <v>7420</v>
      </c>
      <c r="Z5916" s="177" t="s">
        <v>7390</v>
      </c>
      <c r="AA5916" s="525" t="s">
        <v>4105</v>
      </c>
      <c r="AB5916" s="399" t="str">
        <f t="shared" si="1205"/>
        <v>DC3CT91</v>
      </c>
      <c r="AC5916" s="399" t="str">
        <f t="shared" si="1206"/>
        <v>DC3CT91-DC</v>
      </c>
      <c r="AD5916" t="str">
        <f>Y5916&amp;"-"&amp;VLOOKUP(AC5916,'LICH THI'!C:AA,9,0)</f>
        <v>63DCDD3125-42483</v>
      </c>
      <c r="AE5916">
        <f t="shared" si="1207"/>
        <v>1</v>
      </c>
    </row>
    <row r="5917" spans="1:31" x14ac:dyDescent="0.25">
      <c r="A5917" s="436" t="str">
        <f t="shared" si="1197"/>
        <v>DC3CT91-DC-32</v>
      </c>
      <c r="B5917" s="436">
        <f>COUNTIF(AC$4:AC5917,AC5917)</f>
        <v>32</v>
      </c>
      <c r="C5917" s="436" t="str">
        <f t="shared" si="1198"/>
        <v>DC3CT91-DC</v>
      </c>
      <c r="D5917" s="436">
        <f>VLOOKUP(C5917,'LICH THI'!C:AA,12,0)</f>
        <v>47</v>
      </c>
      <c r="E5917" s="436">
        <f>VLOOKUP(C5917,'LICH THI'!C:AA,13,0)</f>
        <v>47</v>
      </c>
      <c r="F5917" s="436">
        <f t="shared" si="1208"/>
        <v>47</v>
      </c>
      <c r="G5917" s="436">
        <f>VLOOKUP(C5917,'LICH THI'!C:AA,14,0)</f>
        <v>1</v>
      </c>
      <c r="H5917" s="436">
        <f t="shared" si="1199"/>
        <v>1</v>
      </c>
      <c r="I5917" s="436" t="str">
        <f t="shared" si="1200"/>
        <v>Hoàng Ngọc Tân</v>
      </c>
      <c r="J5917" s="436"/>
      <c r="K5917" s="436">
        <f t="shared" si="1201"/>
        <v>1</v>
      </c>
      <c r="L5917" s="436" t="str">
        <f t="shared" si="1202"/>
        <v>DC3CT91-DC-1</v>
      </c>
      <c r="M5917" s="436">
        <f t="shared" si="1203"/>
        <v>44</v>
      </c>
      <c r="N5917" s="437">
        <f t="shared" si="1209"/>
        <v>36</v>
      </c>
      <c r="O5917" s="437"/>
      <c r="P5917" s="430" t="str">
        <f t="shared" si="1204"/>
        <v/>
      </c>
      <c r="U5917" s="177">
        <v>28</v>
      </c>
      <c r="V5917" s="177" t="s">
        <v>3229</v>
      </c>
      <c r="W5917" s="177" t="s">
        <v>3238</v>
      </c>
      <c r="X5917" s="177" t="s">
        <v>3239</v>
      </c>
      <c r="Y5917" s="177" t="s">
        <v>3240</v>
      </c>
      <c r="Z5917" s="177" t="s">
        <v>7390</v>
      </c>
      <c r="AA5917" s="525" t="s">
        <v>2974</v>
      </c>
      <c r="AB5917" s="399" t="str">
        <f t="shared" si="1205"/>
        <v>DC3CT91</v>
      </c>
      <c r="AC5917" s="399" t="str">
        <f t="shared" si="1206"/>
        <v>DC3CT91-DC</v>
      </c>
      <c r="AD5917" t="str">
        <f>Y5917&amp;"-"&amp;VLOOKUP(AC5917,'LICH THI'!C:AA,9,0)</f>
        <v>63DCDB3046-42483</v>
      </c>
      <c r="AE5917">
        <f t="shared" si="1207"/>
        <v>1</v>
      </c>
    </row>
    <row r="5918" spans="1:31" x14ac:dyDescent="0.25">
      <c r="A5918" s="436" t="str">
        <f t="shared" si="1197"/>
        <v>DC3CT91-DC-33</v>
      </c>
      <c r="B5918" s="436">
        <f>COUNTIF(AC$4:AC5918,AC5918)</f>
        <v>33</v>
      </c>
      <c r="C5918" s="436" t="str">
        <f t="shared" si="1198"/>
        <v>DC3CT91-DC</v>
      </c>
      <c r="D5918" s="436">
        <f>VLOOKUP(C5918,'LICH THI'!C:AA,12,0)</f>
        <v>47</v>
      </c>
      <c r="E5918" s="436">
        <f>VLOOKUP(C5918,'LICH THI'!C:AA,13,0)</f>
        <v>47</v>
      </c>
      <c r="F5918" s="436">
        <f t="shared" si="1208"/>
        <v>47</v>
      </c>
      <c r="G5918" s="436">
        <f>VLOOKUP(C5918,'LICH THI'!C:AA,14,0)</f>
        <v>1</v>
      </c>
      <c r="H5918" s="436">
        <f t="shared" si="1199"/>
        <v>1</v>
      </c>
      <c r="I5918" s="436" t="str">
        <f t="shared" si="1200"/>
        <v>Lê Ngọc Tiến</v>
      </c>
      <c r="J5918" s="436"/>
      <c r="K5918" s="436">
        <f t="shared" si="1201"/>
        <v>1</v>
      </c>
      <c r="L5918" s="436" t="str">
        <f t="shared" si="1202"/>
        <v>DC3CT91-DC-1</v>
      </c>
      <c r="M5918" s="436">
        <f t="shared" si="1203"/>
        <v>44</v>
      </c>
      <c r="N5918" s="437">
        <f t="shared" si="1209"/>
        <v>37</v>
      </c>
      <c r="O5918" s="437"/>
      <c r="P5918" s="430" t="str">
        <f t="shared" si="1204"/>
        <v/>
      </c>
      <c r="U5918" s="177">
        <v>32</v>
      </c>
      <c r="V5918" s="177" t="s">
        <v>3229</v>
      </c>
      <c r="W5918" s="177" t="s">
        <v>2610</v>
      </c>
      <c r="X5918" s="177" t="s">
        <v>2992</v>
      </c>
      <c r="Y5918" s="177" t="s">
        <v>4201</v>
      </c>
      <c r="Z5918" s="177" t="s">
        <v>7390</v>
      </c>
      <c r="AA5918" s="525" t="s">
        <v>4202</v>
      </c>
      <c r="AB5918" s="399" t="str">
        <f t="shared" si="1205"/>
        <v>DC3CT91</v>
      </c>
      <c r="AC5918" s="399" t="str">
        <f t="shared" si="1206"/>
        <v>DC3CT91-DC</v>
      </c>
      <c r="AD5918" t="str">
        <f>Y5918&amp;"-"&amp;VLOOKUP(AC5918,'LICH THI'!C:AA,9,0)</f>
        <v>63DCDB3054-42483</v>
      </c>
      <c r="AE5918">
        <f t="shared" si="1207"/>
        <v>1</v>
      </c>
    </row>
    <row r="5919" spans="1:31" x14ac:dyDescent="0.25">
      <c r="A5919" s="436" t="str">
        <f t="shared" si="1197"/>
        <v>DC3CT91-DC-34</v>
      </c>
      <c r="B5919" s="436">
        <f>COUNTIF(AC$4:AC5919,AC5919)</f>
        <v>34</v>
      </c>
      <c r="C5919" s="436" t="str">
        <f t="shared" si="1198"/>
        <v>DC3CT91-DC</v>
      </c>
      <c r="D5919" s="436">
        <f>VLOOKUP(C5919,'LICH THI'!C:AA,12,0)</f>
        <v>47</v>
      </c>
      <c r="E5919" s="436">
        <f>VLOOKUP(C5919,'LICH THI'!C:AA,13,0)</f>
        <v>47</v>
      </c>
      <c r="F5919" s="436">
        <f t="shared" si="1208"/>
        <v>47</v>
      </c>
      <c r="G5919" s="436">
        <f>VLOOKUP(C5919,'LICH THI'!C:AA,14,0)</f>
        <v>1</v>
      </c>
      <c r="H5919" s="436">
        <f t="shared" si="1199"/>
        <v>1</v>
      </c>
      <c r="I5919" s="436" t="str">
        <f t="shared" si="1200"/>
        <v>Nguyễn Năng Tới</v>
      </c>
      <c r="J5919" s="436"/>
      <c r="K5919" s="436">
        <f t="shared" si="1201"/>
        <v>1</v>
      </c>
      <c r="L5919" s="436" t="str">
        <f t="shared" si="1202"/>
        <v>DC3CT91-DC-1</v>
      </c>
      <c r="M5919" s="436">
        <f t="shared" si="1203"/>
        <v>44</v>
      </c>
      <c r="N5919" s="437">
        <f t="shared" si="1209"/>
        <v>38</v>
      </c>
      <c r="O5919" s="437"/>
      <c r="P5919" s="430" t="str">
        <f t="shared" si="1204"/>
        <v/>
      </c>
      <c r="U5919" s="177">
        <v>33</v>
      </c>
      <c r="V5919" s="177" t="s">
        <v>3229</v>
      </c>
      <c r="W5919" s="177" t="s">
        <v>5369</v>
      </c>
      <c r="X5919" s="177" t="s">
        <v>5370</v>
      </c>
      <c r="Y5919" s="177" t="s">
        <v>5371</v>
      </c>
      <c r="Z5919" s="177" t="s">
        <v>7390</v>
      </c>
      <c r="AA5919" s="525" t="s">
        <v>5372</v>
      </c>
      <c r="AB5919" s="399" t="str">
        <f t="shared" si="1205"/>
        <v>DC3CT91</v>
      </c>
      <c r="AC5919" s="399" t="str">
        <f t="shared" si="1206"/>
        <v>DC3CT91-DC</v>
      </c>
      <c r="AD5919" t="str">
        <f>Y5919&amp;"-"&amp;VLOOKUP(AC5919,'LICH THI'!C:AA,9,0)</f>
        <v>63DCDB3069-42483</v>
      </c>
      <c r="AE5919">
        <f t="shared" si="1207"/>
        <v>1</v>
      </c>
    </row>
    <row r="5920" spans="1:31" x14ac:dyDescent="0.25">
      <c r="A5920" s="436" t="str">
        <f t="shared" si="1197"/>
        <v>DC3CT91-DC-35</v>
      </c>
      <c r="B5920" s="436">
        <f>COUNTIF(AC$4:AC5920,AC5920)</f>
        <v>35</v>
      </c>
      <c r="C5920" s="436" t="str">
        <f t="shared" si="1198"/>
        <v>DC3CT91-DC</v>
      </c>
      <c r="D5920" s="436">
        <f>VLOOKUP(C5920,'LICH THI'!C:AA,12,0)</f>
        <v>47</v>
      </c>
      <c r="E5920" s="436">
        <f>VLOOKUP(C5920,'LICH THI'!C:AA,13,0)</f>
        <v>47</v>
      </c>
      <c r="F5920" s="436">
        <f t="shared" si="1208"/>
        <v>47</v>
      </c>
      <c r="G5920" s="436">
        <f>VLOOKUP(C5920,'LICH THI'!C:AA,14,0)</f>
        <v>1</v>
      </c>
      <c r="H5920" s="436">
        <f t="shared" si="1199"/>
        <v>1</v>
      </c>
      <c r="I5920" s="436" t="str">
        <f t="shared" si="1200"/>
        <v>Lê Anh Tuấn</v>
      </c>
      <c r="J5920" s="436"/>
      <c r="K5920" s="436">
        <f t="shared" si="1201"/>
        <v>1</v>
      </c>
      <c r="L5920" s="436" t="str">
        <f t="shared" si="1202"/>
        <v>DC3CT91-DC-1</v>
      </c>
      <c r="M5920" s="436">
        <f t="shared" si="1203"/>
        <v>44</v>
      </c>
      <c r="N5920" s="437">
        <f t="shared" si="1209"/>
        <v>39</v>
      </c>
      <c r="O5920" s="437"/>
      <c r="P5920" s="430" t="str">
        <f t="shared" si="1204"/>
        <v/>
      </c>
      <c r="U5920" s="177">
        <v>36</v>
      </c>
      <c r="V5920" s="177" t="s">
        <v>3229</v>
      </c>
      <c r="W5920" s="177" t="s">
        <v>4172</v>
      </c>
      <c r="X5920" s="177" t="s">
        <v>2721</v>
      </c>
      <c r="Y5920" s="177" t="s">
        <v>4203</v>
      </c>
      <c r="Z5920" s="177" t="s">
        <v>7390</v>
      </c>
      <c r="AA5920" s="525" t="s">
        <v>4204</v>
      </c>
      <c r="AB5920" s="399" t="str">
        <f t="shared" si="1205"/>
        <v>DC3CT91</v>
      </c>
      <c r="AC5920" s="399" t="str">
        <f t="shared" si="1206"/>
        <v>DC3CT91-DC</v>
      </c>
      <c r="AD5920" t="str">
        <f>Y5920&amp;"-"&amp;VLOOKUP(AC5920,'LICH THI'!C:AA,9,0)</f>
        <v>63DCDB3064-42483</v>
      </c>
      <c r="AE5920">
        <f t="shared" si="1207"/>
        <v>1</v>
      </c>
    </row>
    <row r="5921" spans="1:31" x14ac:dyDescent="0.25">
      <c r="A5921" s="436" t="str">
        <f t="shared" si="1197"/>
        <v>DC3CT91-DC-36</v>
      </c>
      <c r="B5921" s="436">
        <f>COUNTIF(AC$4:AC5921,AC5921)</f>
        <v>36</v>
      </c>
      <c r="C5921" s="436" t="str">
        <f t="shared" si="1198"/>
        <v>DC3CT91-DC</v>
      </c>
      <c r="D5921" s="436">
        <f>VLOOKUP(C5921,'LICH THI'!C:AA,12,0)</f>
        <v>47</v>
      </c>
      <c r="E5921" s="436">
        <f>VLOOKUP(C5921,'LICH THI'!C:AA,13,0)</f>
        <v>47</v>
      </c>
      <c r="F5921" s="436">
        <f t="shared" si="1208"/>
        <v>47</v>
      </c>
      <c r="G5921" s="436">
        <f>VLOOKUP(C5921,'LICH THI'!C:AA,14,0)</f>
        <v>1</v>
      </c>
      <c r="H5921" s="436">
        <f t="shared" si="1199"/>
        <v>1</v>
      </c>
      <c r="I5921" s="436" t="str">
        <f t="shared" si="1200"/>
        <v>Vũ Đức Tuấn</v>
      </c>
      <c r="J5921" s="436"/>
      <c r="K5921" s="436">
        <f t="shared" si="1201"/>
        <v>1</v>
      </c>
      <c r="L5921" s="436" t="str">
        <f t="shared" si="1202"/>
        <v>DC3CT91-DC-1</v>
      </c>
      <c r="M5921" s="436">
        <f t="shared" si="1203"/>
        <v>44</v>
      </c>
      <c r="N5921" s="437">
        <f t="shared" si="1209"/>
        <v>40</v>
      </c>
      <c r="O5921" s="437"/>
      <c r="P5921" s="430" t="str">
        <f t="shared" si="1204"/>
        <v/>
      </c>
      <c r="U5921" s="177">
        <v>10</v>
      </c>
      <c r="V5921" s="177" t="s">
        <v>3175</v>
      </c>
      <c r="W5921" s="177" t="s">
        <v>2712</v>
      </c>
      <c r="X5921" s="177" t="s">
        <v>2721</v>
      </c>
      <c r="Y5921" s="177" t="s">
        <v>4162</v>
      </c>
      <c r="Z5921" s="177" t="s">
        <v>7390</v>
      </c>
      <c r="AA5921" s="525" t="s">
        <v>2675</v>
      </c>
      <c r="AB5921" s="399" t="str">
        <f t="shared" si="1205"/>
        <v>DC3CT91</v>
      </c>
      <c r="AC5921" s="399" t="str">
        <f t="shared" si="1206"/>
        <v>DC3CT91-DC</v>
      </c>
      <c r="AD5921" t="str">
        <f>Y5921&amp;"-"&amp;VLOOKUP(AC5921,'LICH THI'!C:AA,9,0)</f>
        <v>63DCCA3015-42483</v>
      </c>
      <c r="AE5921">
        <f t="shared" si="1207"/>
        <v>1</v>
      </c>
    </row>
    <row r="5922" spans="1:31" x14ac:dyDescent="0.25">
      <c r="A5922" s="436" t="str">
        <f t="shared" si="1197"/>
        <v>DC3CT91-DC-37</v>
      </c>
      <c r="B5922" s="436">
        <f>COUNTIF(AC$4:AC5922,AC5922)</f>
        <v>37</v>
      </c>
      <c r="C5922" s="436" t="str">
        <f t="shared" si="1198"/>
        <v>DC3CT91-DC</v>
      </c>
      <c r="D5922" s="436">
        <f>VLOOKUP(C5922,'LICH THI'!C:AA,12,0)</f>
        <v>47</v>
      </c>
      <c r="E5922" s="436">
        <f>VLOOKUP(C5922,'LICH THI'!C:AA,13,0)</f>
        <v>47</v>
      </c>
      <c r="F5922" s="436">
        <f t="shared" si="1208"/>
        <v>47</v>
      </c>
      <c r="G5922" s="436">
        <f>VLOOKUP(C5922,'LICH THI'!C:AA,14,0)</f>
        <v>1</v>
      </c>
      <c r="H5922" s="436">
        <f t="shared" si="1199"/>
        <v>1</v>
      </c>
      <c r="I5922" s="436" t="str">
        <f t="shared" si="1200"/>
        <v>Nguyễn Xuân Tùng</v>
      </c>
      <c r="J5922" s="436"/>
      <c r="K5922" s="436">
        <f t="shared" si="1201"/>
        <v>1</v>
      </c>
      <c r="L5922" s="436" t="str">
        <f t="shared" si="1202"/>
        <v>DC3CT91-DC-1</v>
      </c>
      <c r="M5922" s="436">
        <f t="shared" si="1203"/>
        <v>44</v>
      </c>
      <c r="N5922" s="437">
        <f t="shared" si="1209"/>
        <v>41</v>
      </c>
      <c r="O5922" s="437"/>
      <c r="P5922" s="430" t="str">
        <f t="shared" si="1204"/>
        <v/>
      </c>
      <c r="U5922" s="177">
        <v>37</v>
      </c>
      <c r="V5922" s="177" t="s">
        <v>3229</v>
      </c>
      <c r="W5922" s="177" t="s">
        <v>3590</v>
      </c>
      <c r="X5922" s="177" t="s">
        <v>3274</v>
      </c>
      <c r="Y5922" s="177" t="s">
        <v>7410</v>
      </c>
      <c r="Z5922" s="177" t="s">
        <v>7390</v>
      </c>
      <c r="AA5922" s="525" t="s">
        <v>2665</v>
      </c>
      <c r="AB5922" s="399" t="str">
        <f t="shared" si="1205"/>
        <v>DC3CT91</v>
      </c>
      <c r="AC5922" s="399" t="str">
        <f t="shared" si="1206"/>
        <v>DC3CT91-DC</v>
      </c>
      <c r="AD5922" t="str">
        <f>Y5922&amp;"-"&amp;VLOOKUP(AC5922,'LICH THI'!C:AA,9,0)</f>
        <v>63DCDB3072-42483</v>
      </c>
      <c r="AE5922">
        <f t="shared" si="1207"/>
        <v>1</v>
      </c>
    </row>
    <row r="5923" spans="1:31" x14ac:dyDescent="0.25">
      <c r="A5923" s="436" t="str">
        <f t="shared" si="1197"/>
        <v>DC3CT91-DC-38</v>
      </c>
      <c r="B5923" s="436">
        <f>COUNTIF(AC$4:AC5923,AC5923)</f>
        <v>38</v>
      </c>
      <c r="C5923" s="436" t="str">
        <f t="shared" si="1198"/>
        <v>DC3CT91-DC</v>
      </c>
      <c r="D5923" s="436">
        <f>VLOOKUP(C5923,'LICH THI'!C:AA,12,0)</f>
        <v>47</v>
      </c>
      <c r="E5923" s="436">
        <f>VLOOKUP(C5923,'LICH THI'!C:AA,13,0)</f>
        <v>47</v>
      </c>
      <c r="F5923" s="436">
        <f t="shared" si="1208"/>
        <v>47</v>
      </c>
      <c r="G5923" s="436">
        <f>VLOOKUP(C5923,'LICH THI'!C:AA,14,0)</f>
        <v>1</v>
      </c>
      <c r="H5923" s="436">
        <f t="shared" si="1199"/>
        <v>1</v>
      </c>
      <c r="I5923" s="436" t="str">
        <f t="shared" si="1200"/>
        <v>Nguyễn Hữu Tuyển</v>
      </c>
      <c r="J5923" s="436"/>
      <c r="K5923" s="436">
        <f t="shared" si="1201"/>
        <v>1</v>
      </c>
      <c r="L5923" s="436" t="str">
        <f t="shared" si="1202"/>
        <v>DC3CT91-DC-1</v>
      </c>
      <c r="M5923" s="436">
        <f t="shared" si="1203"/>
        <v>44</v>
      </c>
      <c r="N5923" s="437">
        <f t="shared" si="1209"/>
        <v>42</v>
      </c>
      <c r="O5923" s="437"/>
      <c r="P5923" s="430" t="str">
        <f t="shared" si="1204"/>
        <v/>
      </c>
      <c r="U5923" s="177">
        <v>38</v>
      </c>
      <c r="V5923" s="177" t="s">
        <v>3229</v>
      </c>
      <c r="W5923" s="177" t="s">
        <v>3326</v>
      </c>
      <c r="X5923" s="177" t="s">
        <v>7411</v>
      </c>
      <c r="Y5923" s="177" t="s">
        <v>7412</v>
      </c>
      <c r="Z5923" s="177" t="s">
        <v>7390</v>
      </c>
      <c r="AA5923" s="525" t="s">
        <v>5852</v>
      </c>
      <c r="AB5923" s="399" t="str">
        <f t="shared" si="1205"/>
        <v>DC3CT91</v>
      </c>
      <c r="AC5923" s="399" t="str">
        <f t="shared" si="1206"/>
        <v>DC3CT91-DC</v>
      </c>
      <c r="AD5923" t="str">
        <f>Y5923&amp;"-"&amp;VLOOKUP(AC5923,'LICH THI'!C:AA,9,0)</f>
        <v>63DCDB3008-42483</v>
      </c>
      <c r="AE5923">
        <f t="shared" si="1207"/>
        <v>1</v>
      </c>
    </row>
    <row r="5924" spans="1:31" x14ac:dyDescent="0.25">
      <c r="A5924" s="436" t="str">
        <f t="shared" si="1197"/>
        <v>DC3CT91-DC-39</v>
      </c>
      <c r="B5924" s="436">
        <f>COUNTIF(AC$4:AC5924,AC5924)</f>
        <v>39</v>
      </c>
      <c r="C5924" s="436" t="str">
        <f t="shared" si="1198"/>
        <v>DC3CT91-DC</v>
      </c>
      <c r="D5924" s="436">
        <f>VLOOKUP(C5924,'LICH THI'!C:AA,12,0)</f>
        <v>47</v>
      </c>
      <c r="E5924" s="436">
        <f>VLOOKUP(C5924,'LICH THI'!C:AA,13,0)</f>
        <v>47</v>
      </c>
      <c r="F5924" s="436">
        <f t="shared" si="1208"/>
        <v>47</v>
      </c>
      <c r="G5924" s="436">
        <f>VLOOKUP(C5924,'LICH THI'!C:AA,14,0)</f>
        <v>1</v>
      </c>
      <c r="H5924" s="436">
        <f t="shared" si="1199"/>
        <v>1</v>
      </c>
      <c r="I5924" s="436" t="str">
        <f t="shared" si="1200"/>
        <v>Đàm Tiến Thành</v>
      </c>
      <c r="J5924" s="436"/>
      <c r="K5924" s="436">
        <f t="shared" si="1201"/>
        <v>1</v>
      </c>
      <c r="L5924" s="436" t="str">
        <f t="shared" si="1202"/>
        <v>DC3CT91-DC-1</v>
      </c>
      <c r="M5924" s="436">
        <f t="shared" si="1203"/>
        <v>44</v>
      </c>
      <c r="N5924" s="437">
        <f t="shared" si="1209"/>
        <v>43</v>
      </c>
      <c r="O5924" s="437"/>
      <c r="P5924" s="430" t="str">
        <f t="shared" si="1204"/>
        <v/>
      </c>
      <c r="U5924" s="177">
        <v>29</v>
      </c>
      <c r="V5924" s="177" t="s">
        <v>3229</v>
      </c>
      <c r="W5924" s="177" t="s">
        <v>7407</v>
      </c>
      <c r="X5924" s="177" t="s">
        <v>2894</v>
      </c>
      <c r="Y5924" s="177" t="s">
        <v>7408</v>
      </c>
      <c r="Z5924" s="177" t="s">
        <v>7390</v>
      </c>
      <c r="AA5924" s="525" t="s">
        <v>4275</v>
      </c>
      <c r="AB5924" s="399" t="str">
        <f t="shared" si="1205"/>
        <v>DC3CT91</v>
      </c>
      <c r="AC5924" s="399" t="str">
        <f t="shared" si="1206"/>
        <v>DC3CT91-DC</v>
      </c>
      <c r="AD5924" t="str">
        <f>Y5924&amp;"-"&amp;VLOOKUP(AC5924,'LICH THI'!C:AA,9,0)</f>
        <v>63DCDB3001-42483</v>
      </c>
      <c r="AE5924">
        <f t="shared" si="1207"/>
        <v>1</v>
      </c>
    </row>
    <row r="5925" spans="1:31" x14ac:dyDescent="0.25">
      <c r="A5925" s="436" t="str">
        <f t="shared" si="1197"/>
        <v>DC3CT91-DC-40</v>
      </c>
      <c r="B5925" s="436">
        <f>COUNTIF(AC$4:AC5925,AC5925)</f>
        <v>40</v>
      </c>
      <c r="C5925" s="436" t="str">
        <f t="shared" si="1198"/>
        <v>DC3CT91-DC</v>
      </c>
      <c r="D5925" s="436">
        <f>VLOOKUP(C5925,'LICH THI'!C:AA,12,0)</f>
        <v>47</v>
      </c>
      <c r="E5925" s="436">
        <f>VLOOKUP(C5925,'LICH THI'!C:AA,13,0)</f>
        <v>47</v>
      </c>
      <c r="F5925" s="436">
        <f t="shared" si="1208"/>
        <v>47</v>
      </c>
      <c r="G5925" s="436">
        <f>VLOOKUP(C5925,'LICH THI'!C:AA,14,0)</f>
        <v>1</v>
      </c>
      <c r="H5925" s="436">
        <f t="shared" si="1199"/>
        <v>1</v>
      </c>
      <c r="I5925" s="436" t="str">
        <f t="shared" si="1200"/>
        <v>Đỗ Văn Thao</v>
      </c>
      <c r="J5925" s="436"/>
      <c r="K5925" s="436">
        <f t="shared" si="1201"/>
        <v>1</v>
      </c>
      <c r="L5925" s="436" t="str">
        <f t="shared" si="1202"/>
        <v>DC3CT91-DC-1</v>
      </c>
      <c r="M5925" s="436">
        <f t="shared" si="1203"/>
        <v>44</v>
      </c>
      <c r="N5925" s="437">
        <f t="shared" si="1209"/>
        <v>44</v>
      </c>
      <c r="O5925" s="437"/>
      <c r="P5925" s="430" t="str">
        <f t="shared" si="1204"/>
        <v/>
      </c>
      <c r="U5925" s="177">
        <v>47</v>
      </c>
      <c r="V5925" s="177" t="s">
        <v>4208</v>
      </c>
      <c r="W5925" s="177" t="s">
        <v>3663</v>
      </c>
      <c r="X5925" s="177" t="s">
        <v>3977</v>
      </c>
      <c r="Y5925" s="177" t="s">
        <v>4217</v>
      </c>
      <c r="Z5925" s="177" t="s">
        <v>7390</v>
      </c>
      <c r="AA5925" s="525" t="s">
        <v>4218</v>
      </c>
      <c r="AB5925" s="399" t="str">
        <f t="shared" si="1205"/>
        <v>DC3CT91</v>
      </c>
      <c r="AC5925" s="399" t="str">
        <f t="shared" si="1206"/>
        <v>DC3CT91-DC</v>
      </c>
      <c r="AD5925" t="str">
        <f>Y5925&amp;"-"&amp;VLOOKUP(AC5925,'LICH THI'!C:AA,9,0)</f>
        <v>63DCDD3032-42483</v>
      </c>
      <c r="AE5925">
        <f t="shared" si="1207"/>
        <v>1</v>
      </c>
    </row>
    <row r="5926" spans="1:31" x14ac:dyDescent="0.25">
      <c r="A5926" s="436" t="str">
        <f t="shared" si="1197"/>
        <v>DC3CT91-DC-41</v>
      </c>
      <c r="B5926" s="436">
        <f>COUNTIF(AC$4:AC5926,AC5926)</f>
        <v>41</v>
      </c>
      <c r="C5926" s="436" t="str">
        <f t="shared" si="1198"/>
        <v>DC3CT91-DC</v>
      </c>
      <c r="D5926" s="436">
        <f>VLOOKUP(C5926,'LICH THI'!C:AA,12,0)</f>
        <v>47</v>
      </c>
      <c r="E5926" s="436">
        <f>VLOOKUP(C5926,'LICH THI'!C:AA,13,0)</f>
        <v>47</v>
      </c>
      <c r="F5926" s="436">
        <f t="shared" si="1208"/>
        <v>47</v>
      </c>
      <c r="G5926" s="436">
        <f>VLOOKUP(C5926,'LICH THI'!C:AA,14,0)</f>
        <v>1</v>
      </c>
      <c r="H5926" s="436">
        <f t="shared" si="1199"/>
        <v>1</v>
      </c>
      <c r="I5926" s="436" t="str">
        <f t="shared" si="1200"/>
        <v>Phạm Tiến Thọ</v>
      </c>
      <c r="J5926" s="436"/>
      <c r="K5926" s="436">
        <f t="shared" si="1201"/>
        <v>1</v>
      </c>
      <c r="L5926" s="436" t="str">
        <f t="shared" si="1202"/>
        <v>DC3CT91-DC-1</v>
      </c>
      <c r="M5926" s="436">
        <f t="shared" si="1203"/>
        <v>44</v>
      </c>
      <c r="N5926" s="437">
        <f t="shared" si="1209"/>
        <v>45</v>
      </c>
      <c r="O5926" s="437"/>
      <c r="P5926" s="430" t="str">
        <f t="shared" si="1204"/>
        <v/>
      </c>
      <c r="U5926" s="177">
        <v>30</v>
      </c>
      <c r="V5926" s="177" t="s">
        <v>3229</v>
      </c>
      <c r="W5926" s="177" t="s">
        <v>3210</v>
      </c>
      <c r="X5926" s="177" t="s">
        <v>4613</v>
      </c>
      <c r="Y5926" s="177" t="s">
        <v>7409</v>
      </c>
      <c r="Z5926" s="177" t="s">
        <v>7390</v>
      </c>
      <c r="AA5926" s="525" t="s">
        <v>4715</v>
      </c>
      <c r="AB5926" s="399" t="str">
        <f t="shared" si="1205"/>
        <v>DC3CT91</v>
      </c>
      <c r="AC5926" s="399" t="str">
        <f t="shared" si="1206"/>
        <v>DC3CT91-DC</v>
      </c>
      <c r="AD5926" t="str">
        <f>Y5926&amp;"-"&amp;VLOOKUP(AC5926,'LICH THI'!C:AA,9,0)</f>
        <v>63DCDB3068-42483</v>
      </c>
      <c r="AE5926">
        <f t="shared" si="1207"/>
        <v>1</v>
      </c>
    </row>
    <row r="5927" spans="1:31" x14ac:dyDescent="0.25">
      <c r="A5927" s="436" t="str">
        <f t="shared" si="1197"/>
        <v>DC3CT91-DC-42</v>
      </c>
      <c r="B5927" s="436">
        <f>COUNTIF(AC$4:AC5927,AC5927)</f>
        <v>42</v>
      </c>
      <c r="C5927" s="436" t="str">
        <f t="shared" si="1198"/>
        <v>DC3CT91-DC</v>
      </c>
      <c r="D5927" s="436">
        <f>VLOOKUP(C5927,'LICH THI'!C:AA,12,0)</f>
        <v>47</v>
      </c>
      <c r="E5927" s="436">
        <f>VLOOKUP(C5927,'LICH THI'!C:AA,13,0)</f>
        <v>47</v>
      </c>
      <c r="F5927" s="436">
        <f t="shared" si="1208"/>
        <v>47</v>
      </c>
      <c r="G5927" s="436">
        <f>VLOOKUP(C5927,'LICH THI'!C:AA,14,0)</f>
        <v>1</v>
      </c>
      <c r="H5927" s="436">
        <f t="shared" si="1199"/>
        <v>1</v>
      </c>
      <c r="I5927" s="436" t="str">
        <f t="shared" si="1200"/>
        <v>Vũ Văn Thuận</v>
      </c>
      <c r="J5927" s="436"/>
      <c r="K5927" s="436">
        <f t="shared" si="1201"/>
        <v>1</v>
      </c>
      <c r="L5927" s="436" t="str">
        <f t="shared" si="1202"/>
        <v>DC3CT91-DC-1</v>
      </c>
      <c r="M5927" s="436">
        <f t="shared" si="1203"/>
        <v>44</v>
      </c>
      <c r="N5927" s="437">
        <f t="shared" si="1209"/>
        <v>46</v>
      </c>
      <c r="O5927" s="437"/>
      <c r="P5927" s="430" t="str">
        <f t="shared" si="1204"/>
        <v/>
      </c>
      <c r="U5927" s="177">
        <v>31</v>
      </c>
      <c r="V5927" s="177" t="s">
        <v>3229</v>
      </c>
      <c r="W5927" s="177" t="s">
        <v>2914</v>
      </c>
      <c r="X5927" s="177" t="s">
        <v>4089</v>
      </c>
      <c r="Y5927" s="177" t="s">
        <v>5256</v>
      </c>
      <c r="Z5927" s="177" t="s">
        <v>7390</v>
      </c>
      <c r="AA5927" s="525" t="s">
        <v>5257</v>
      </c>
      <c r="AB5927" s="399" t="str">
        <f t="shared" si="1205"/>
        <v>DC3CT91</v>
      </c>
      <c r="AC5927" s="399" t="str">
        <f t="shared" si="1206"/>
        <v>DC3CT91-DC</v>
      </c>
      <c r="AD5927" t="str">
        <f>Y5927&amp;"-"&amp;VLOOKUP(AC5927,'LICH THI'!C:AA,9,0)</f>
        <v>63DCDB3045-42483</v>
      </c>
      <c r="AE5927">
        <f t="shared" si="1207"/>
        <v>1</v>
      </c>
    </row>
    <row r="5928" spans="1:31" x14ac:dyDescent="0.25">
      <c r="A5928" s="436" t="str">
        <f t="shared" si="1197"/>
        <v>DC3CT91-DC-43</v>
      </c>
      <c r="B5928" s="436">
        <f>COUNTIF(AC$4:AC5928,AC5928)</f>
        <v>43</v>
      </c>
      <c r="C5928" s="436" t="str">
        <f t="shared" si="1198"/>
        <v>DC3CT91-DC</v>
      </c>
      <c r="D5928" s="436">
        <f>VLOOKUP(C5928,'LICH THI'!C:AA,12,0)</f>
        <v>47</v>
      </c>
      <c r="E5928" s="436">
        <f>VLOOKUP(C5928,'LICH THI'!C:AA,13,0)</f>
        <v>47</v>
      </c>
      <c r="F5928" s="436">
        <f t="shared" si="1208"/>
        <v>47</v>
      </c>
      <c r="G5928" s="436">
        <f>VLOOKUP(C5928,'LICH THI'!C:AA,14,0)</f>
        <v>1</v>
      </c>
      <c r="H5928" s="436">
        <f t="shared" si="1199"/>
        <v>1</v>
      </c>
      <c r="I5928" s="436" t="str">
        <f t="shared" si="1200"/>
        <v>Lê Văn Trí</v>
      </c>
      <c r="J5928" s="436"/>
      <c r="K5928" s="436">
        <f t="shared" si="1201"/>
        <v>1</v>
      </c>
      <c r="L5928" s="436" t="str">
        <f t="shared" si="1202"/>
        <v>DC3CT91-DC-1</v>
      </c>
      <c r="M5928" s="436">
        <f t="shared" si="1203"/>
        <v>44</v>
      </c>
      <c r="N5928" s="437">
        <f t="shared" si="1209"/>
        <v>47</v>
      </c>
      <c r="O5928" s="437"/>
      <c r="P5928" s="430" t="str">
        <f t="shared" si="1204"/>
        <v/>
      </c>
      <c r="U5928" s="177">
        <v>34</v>
      </c>
      <c r="V5928" s="177" t="s">
        <v>3229</v>
      </c>
      <c r="W5928" s="177" t="s">
        <v>2604</v>
      </c>
      <c r="X5928" s="177" t="s">
        <v>3074</v>
      </c>
      <c r="Y5928" s="177" t="s">
        <v>3241</v>
      </c>
      <c r="Z5928" s="177" t="s">
        <v>7390</v>
      </c>
      <c r="AA5928" s="525" t="s">
        <v>3242</v>
      </c>
      <c r="AB5928" s="399" t="str">
        <f t="shared" si="1205"/>
        <v>DC3CT91</v>
      </c>
      <c r="AC5928" s="399" t="str">
        <f t="shared" si="1206"/>
        <v>DC3CT91-DC</v>
      </c>
      <c r="AD5928" t="str">
        <f>Y5928&amp;"-"&amp;VLOOKUP(AC5928,'LICH THI'!C:AA,9,0)</f>
        <v>63DCDB3040-42483</v>
      </c>
      <c r="AE5928">
        <f t="shared" si="1207"/>
        <v>1</v>
      </c>
    </row>
    <row r="5929" spans="1:31" x14ac:dyDescent="0.25">
      <c r="A5929" s="436" t="str">
        <f t="shared" si="1197"/>
        <v>DC3CT91-DC-44</v>
      </c>
      <c r="B5929" s="436">
        <f>COUNTIF(AC$4:AC5929,AC5929)</f>
        <v>44</v>
      </c>
      <c r="C5929" s="436" t="str">
        <f t="shared" si="1198"/>
        <v>DC3CT91-DC</v>
      </c>
      <c r="D5929" s="436">
        <f>VLOOKUP(C5929,'LICH THI'!C:AA,12,0)</f>
        <v>47</v>
      </c>
      <c r="E5929" s="436">
        <f>VLOOKUP(C5929,'LICH THI'!C:AA,13,0)</f>
        <v>47</v>
      </c>
      <c r="F5929" s="436">
        <f t="shared" si="1208"/>
        <v>47</v>
      </c>
      <c r="G5929" s="436">
        <f>VLOOKUP(C5929,'LICH THI'!C:AA,14,0)</f>
        <v>1</v>
      </c>
      <c r="H5929" s="436">
        <f t="shared" si="1199"/>
        <v>1</v>
      </c>
      <c r="I5929" s="436" t="str">
        <f t="shared" si="1200"/>
        <v>Nguyễn Phi Trình</v>
      </c>
      <c r="J5929" s="436"/>
      <c r="K5929" s="436">
        <f t="shared" si="1201"/>
        <v>1</v>
      </c>
      <c r="L5929" s="436" t="str">
        <f t="shared" si="1202"/>
        <v>DC3CT91-DC-1</v>
      </c>
      <c r="M5929" s="436">
        <f t="shared" si="1203"/>
        <v>44</v>
      </c>
      <c r="N5929" s="437">
        <f t="shared" si="1209"/>
        <v>1</v>
      </c>
      <c r="O5929" s="437"/>
      <c r="P5929" s="430" t="str">
        <f t="shared" si="1204"/>
        <v/>
      </c>
      <c r="U5929" s="177">
        <v>8</v>
      </c>
      <c r="V5929" s="177" t="s">
        <v>3175</v>
      </c>
      <c r="W5929" s="177" t="s">
        <v>7391</v>
      </c>
      <c r="X5929" s="177" t="s">
        <v>5480</v>
      </c>
      <c r="Y5929" s="177" t="s">
        <v>7392</v>
      </c>
      <c r="Z5929" s="177" t="s">
        <v>7390</v>
      </c>
      <c r="AA5929" s="525" t="s">
        <v>7393</v>
      </c>
      <c r="AB5929" s="399" t="str">
        <f t="shared" si="1205"/>
        <v>DC3CT91</v>
      </c>
      <c r="AC5929" s="399" t="str">
        <f t="shared" si="1206"/>
        <v>DC3CT91-DC</v>
      </c>
      <c r="AD5929" t="str">
        <f>Y5929&amp;"-"&amp;VLOOKUP(AC5929,'LICH THI'!C:AA,9,0)</f>
        <v>63DCCA3019-42483</v>
      </c>
      <c r="AE5929">
        <f t="shared" si="1207"/>
        <v>1</v>
      </c>
    </row>
    <row r="5930" spans="1:31" x14ac:dyDescent="0.25">
      <c r="A5930" s="436" t="str">
        <f t="shared" si="1197"/>
        <v>DC3CT91-DC-45</v>
      </c>
      <c r="B5930" s="436">
        <f>COUNTIF(AC$4:AC5930,AC5930)</f>
        <v>45</v>
      </c>
      <c r="C5930" s="436" t="str">
        <f t="shared" si="1198"/>
        <v>DC3CT91-DC</v>
      </c>
      <c r="D5930" s="436">
        <f>VLOOKUP(C5930,'LICH THI'!C:AA,12,0)</f>
        <v>47</v>
      </c>
      <c r="E5930" s="436">
        <f>VLOOKUP(C5930,'LICH THI'!C:AA,13,0)</f>
        <v>47</v>
      </c>
      <c r="F5930" s="436">
        <f t="shared" si="1208"/>
        <v>47</v>
      </c>
      <c r="G5930" s="436">
        <f>VLOOKUP(C5930,'LICH THI'!C:AA,14,0)</f>
        <v>1</v>
      </c>
      <c r="H5930" s="436">
        <f t="shared" si="1199"/>
        <v>1</v>
      </c>
      <c r="I5930" s="436" t="str">
        <f t="shared" si="1200"/>
        <v>Mai Văn Trung</v>
      </c>
      <c r="J5930" s="436"/>
      <c r="K5930" s="436">
        <f t="shared" si="1201"/>
        <v>1</v>
      </c>
      <c r="L5930" s="436" t="str">
        <f t="shared" si="1202"/>
        <v>DC3CT91-DC-1</v>
      </c>
      <c r="M5930" s="436">
        <f t="shared" si="1203"/>
        <v>44</v>
      </c>
      <c r="N5930" s="437">
        <f t="shared" si="1209"/>
        <v>2</v>
      </c>
      <c r="O5930" s="437"/>
      <c r="P5930" s="430" t="str">
        <f t="shared" si="1204"/>
        <v/>
      </c>
      <c r="U5930" s="177">
        <v>17</v>
      </c>
      <c r="V5930" s="177" t="s">
        <v>4130</v>
      </c>
      <c r="W5930" s="177" t="s">
        <v>3951</v>
      </c>
      <c r="X5930" s="177" t="s">
        <v>3160</v>
      </c>
      <c r="Y5930" s="177" t="s">
        <v>6489</v>
      </c>
      <c r="Z5930" s="177" t="s">
        <v>7390</v>
      </c>
      <c r="AA5930" s="525" t="s">
        <v>6435</v>
      </c>
      <c r="AB5930" s="399" t="str">
        <f t="shared" si="1205"/>
        <v>DC3CT91</v>
      </c>
      <c r="AC5930" s="399" t="str">
        <f t="shared" si="1206"/>
        <v>DC3CT91-DC</v>
      </c>
      <c r="AD5930" t="str">
        <f>Y5930&amp;"-"&amp;VLOOKUP(AC5930,'LICH THI'!C:AA,9,0)</f>
        <v>63DCCS3007-42483</v>
      </c>
      <c r="AE5930">
        <f t="shared" si="1207"/>
        <v>1</v>
      </c>
    </row>
    <row r="5931" spans="1:31" x14ac:dyDescent="0.25">
      <c r="A5931" s="436" t="str">
        <f t="shared" si="1197"/>
        <v>DC3CT91-DC-46</v>
      </c>
      <c r="B5931" s="436">
        <f>COUNTIF(AC$4:AC5931,AC5931)</f>
        <v>46</v>
      </c>
      <c r="C5931" s="436" t="str">
        <f t="shared" si="1198"/>
        <v>DC3CT91-DC</v>
      </c>
      <c r="D5931" s="436">
        <f>VLOOKUP(C5931,'LICH THI'!C:AA,12,0)</f>
        <v>47</v>
      </c>
      <c r="E5931" s="436">
        <f>VLOOKUP(C5931,'LICH THI'!C:AA,13,0)</f>
        <v>47</v>
      </c>
      <c r="F5931" s="436">
        <f t="shared" si="1208"/>
        <v>47</v>
      </c>
      <c r="G5931" s="436">
        <f>VLOOKUP(C5931,'LICH THI'!C:AA,14,0)</f>
        <v>1</v>
      </c>
      <c r="H5931" s="436">
        <f t="shared" si="1199"/>
        <v>1</v>
      </c>
      <c r="I5931" s="436" t="str">
        <f t="shared" si="1200"/>
        <v>Nguyễn Đức Trung</v>
      </c>
      <c r="J5931" s="436"/>
      <c r="K5931" s="436">
        <f t="shared" si="1201"/>
        <v>1</v>
      </c>
      <c r="L5931" s="436" t="str">
        <f t="shared" si="1202"/>
        <v>DC3CT91-DC-1</v>
      </c>
      <c r="M5931" s="436">
        <f t="shared" si="1203"/>
        <v>44</v>
      </c>
      <c r="N5931" s="437">
        <f t="shared" si="1209"/>
        <v>3</v>
      </c>
      <c r="O5931" s="437"/>
      <c r="P5931" s="430" t="str">
        <f t="shared" si="1204"/>
        <v/>
      </c>
      <c r="U5931" s="177">
        <v>9</v>
      </c>
      <c r="V5931" s="177" t="s">
        <v>3175</v>
      </c>
      <c r="W5931" s="177" t="s">
        <v>3103</v>
      </c>
      <c r="X5931" s="177" t="s">
        <v>3160</v>
      </c>
      <c r="Y5931" s="177" t="s">
        <v>3191</v>
      </c>
      <c r="Z5931" s="177" t="s">
        <v>7390</v>
      </c>
      <c r="AA5931" s="525" t="s">
        <v>3192</v>
      </c>
      <c r="AB5931" s="399" t="str">
        <f t="shared" si="1205"/>
        <v>DC3CT91</v>
      </c>
      <c r="AC5931" s="399" t="str">
        <f t="shared" si="1206"/>
        <v>DC3CT91-DC</v>
      </c>
      <c r="AD5931" t="str">
        <f>Y5931&amp;"-"&amp;VLOOKUP(AC5931,'LICH THI'!C:AA,9,0)</f>
        <v>63DCCA3022-42483</v>
      </c>
      <c r="AE5931">
        <f t="shared" si="1207"/>
        <v>1</v>
      </c>
    </row>
    <row r="5932" spans="1:31" x14ac:dyDescent="0.25">
      <c r="A5932" s="436" t="str">
        <f t="shared" si="1197"/>
        <v>DC3CT91-DC-47</v>
      </c>
      <c r="B5932" s="436">
        <f>COUNTIF(AC$4:AC5932,AC5932)</f>
        <v>47</v>
      </c>
      <c r="C5932" s="436" t="str">
        <f t="shared" si="1198"/>
        <v>DC3CT91-DC</v>
      </c>
      <c r="D5932" s="436">
        <f>VLOOKUP(C5932,'LICH THI'!C:AA,12,0)</f>
        <v>47</v>
      </c>
      <c r="E5932" s="436">
        <f>VLOOKUP(C5932,'LICH THI'!C:AA,13,0)</f>
        <v>47</v>
      </c>
      <c r="F5932" s="436">
        <f t="shared" si="1208"/>
        <v>47</v>
      </c>
      <c r="G5932" s="436">
        <f>VLOOKUP(C5932,'LICH THI'!C:AA,14,0)</f>
        <v>1</v>
      </c>
      <c r="H5932" s="436">
        <f t="shared" si="1199"/>
        <v>1</v>
      </c>
      <c r="I5932" s="436" t="str">
        <f t="shared" si="1200"/>
        <v>Nguyễn Thế Trung</v>
      </c>
      <c r="J5932" s="436"/>
      <c r="K5932" s="436">
        <f t="shared" si="1201"/>
        <v>1</v>
      </c>
      <c r="L5932" s="436" t="str">
        <f t="shared" si="1202"/>
        <v>DC3CT91-DC-1</v>
      </c>
      <c r="M5932" s="436">
        <f t="shared" si="1203"/>
        <v>44</v>
      </c>
      <c r="N5932" s="437">
        <f t="shared" si="1209"/>
        <v>4</v>
      </c>
      <c r="O5932" s="437"/>
      <c r="P5932" s="430" t="str">
        <f t="shared" si="1204"/>
        <v/>
      </c>
      <c r="U5932" s="177">
        <v>35</v>
      </c>
      <c r="V5932" s="177" t="s">
        <v>3229</v>
      </c>
      <c r="W5932" s="177" t="s">
        <v>3243</v>
      </c>
      <c r="X5932" s="177" t="s">
        <v>3160</v>
      </c>
      <c r="Y5932" s="177" t="s">
        <v>3244</v>
      </c>
      <c r="Z5932" s="177" t="s">
        <v>7390</v>
      </c>
      <c r="AA5932" s="525" t="s">
        <v>3245</v>
      </c>
      <c r="AB5932" s="399" t="str">
        <f t="shared" si="1205"/>
        <v>DC3CT91</v>
      </c>
      <c r="AC5932" s="399" t="str">
        <f t="shared" si="1206"/>
        <v>DC3CT91-DC</v>
      </c>
      <c r="AD5932" t="str">
        <f>Y5932&amp;"-"&amp;VLOOKUP(AC5932,'LICH THI'!C:AA,9,0)</f>
        <v>63DCDB3061-42483</v>
      </c>
      <c r="AE5932">
        <f t="shared" si="1207"/>
        <v>1</v>
      </c>
    </row>
    <row r="5933" spans="1:31" x14ac:dyDescent="0.25">
      <c r="A5933" s="436" t="str">
        <f t="shared" si="1197"/>
        <v>DC3CT92-DC-1</v>
      </c>
      <c r="B5933" s="436">
        <f>COUNTIF(AC$4:AC5933,AC5933)</f>
        <v>1</v>
      </c>
      <c r="C5933" s="436" t="str">
        <f t="shared" si="1198"/>
        <v>DC3CT92-DC</v>
      </c>
      <c r="D5933" s="436">
        <f>VLOOKUP(C5933,'LICH THI'!C:AA,12,0)</f>
        <v>4</v>
      </c>
      <c r="E5933" s="436">
        <f>VLOOKUP(C5933,'LICH THI'!C:AA,13,0)</f>
        <v>4</v>
      </c>
      <c r="F5933" s="436">
        <f t="shared" si="1208"/>
        <v>4</v>
      </c>
      <c r="G5933" s="436">
        <f>VLOOKUP(C5933,'LICH THI'!C:AA,14,0)</f>
        <v>1</v>
      </c>
      <c r="H5933" s="436">
        <f t="shared" si="1199"/>
        <v>1</v>
      </c>
      <c r="I5933" s="436" t="str">
        <f t="shared" si="1200"/>
        <v>Nguyễn Văn Kiên</v>
      </c>
      <c r="J5933" s="436"/>
      <c r="K5933" s="436">
        <f t="shared" si="1201"/>
        <v>1</v>
      </c>
      <c r="L5933" s="436" t="str">
        <f t="shared" si="1202"/>
        <v>DC3CT92-DC-1</v>
      </c>
      <c r="M5933" s="436">
        <f t="shared" si="1203"/>
        <v>0</v>
      </c>
      <c r="N5933" s="437">
        <f t="shared" si="1209"/>
        <v>2</v>
      </c>
      <c r="O5933" s="437"/>
      <c r="P5933" s="430" t="str">
        <f t="shared" si="1204"/>
        <v/>
      </c>
      <c r="U5933" s="177">
        <v>1</v>
      </c>
      <c r="V5933" s="177" t="s">
        <v>2603</v>
      </c>
      <c r="W5933" s="177" t="s">
        <v>2741</v>
      </c>
      <c r="X5933" s="177" t="s">
        <v>2762</v>
      </c>
      <c r="Y5933" s="177" t="s">
        <v>4122</v>
      </c>
      <c r="Z5933" s="177" t="s">
        <v>7345</v>
      </c>
      <c r="AA5933" s="525" t="s">
        <v>4123</v>
      </c>
      <c r="AB5933" s="399" t="str">
        <f t="shared" si="1205"/>
        <v>DC3CT92</v>
      </c>
      <c r="AC5933" s="399" t="str">
        <f t="shared" si="1206"/>
        <v>DC3CT92-DC</v>
      </c>
      <c r="AD5933" t="str">
        <f>Y5933&amp;"-"&amp;VLOOKUP(AC5933,'LICH THI'!C:AA,9,0)</f>
        <v>62DCCD3052-42470</v>
      </c>
      <c r="AE5933">
        <f t="shared" si="1207"/>
        <v>1</v>
      </c>
    </row>
    <row r="5934" spans="1:31" x14ac:dyDescent="0.25">
      <c r="A5934" s="436" t="str">
        <f t="shared" si="1197"/>
        <v>DC3CT92-DC-2</v>
      </c>
      <c r="B5934" s="436">
        <f>COUNTIF(AC$4:AC5934,AC5934)</f>
        <v>2</v>
      </c>
      <c r="C5934" s="436" t="str">
        <f t="shared" si="1198"/>
        <v>DC3CT92-DC</v>
      </c>
      <c r="D5934" s="436">
        <f>VLOOKUP(C5934,'LICH THI'!C:AA,12,0)</f>
        <v>4</v>
      </c>
      <c r="E5934" s="436">
        <f>VLOOKUP(C5934,'LICH THI'!C:AA,13,0)</f>
        <v>4</v>
      </c>
      <c r="F5934" s="436">
        <f t="shared" si="1208"/>
        <v>4</v>
      </c>
      <c r="G5934" s="436">
        <f>VLOOKUP(C5934,'LICH THI'!C:AA,14,0)</f>
        <v>1</v>
      </c>
      <c r="H5934" s="436">
        <f t="shared" si="1199"/>
        <v>1</v>
      </c>
      <c r="I5934" s="436" t="str">
        <f t="shared" si="1200"/>
        <v>Tạ Tuấn Linh</v>
      </c>
      <c r="J5934" s="436"/>
      <c r="K5934" s="436">
        <f t="shared" si="1201"/>
        <v>1</v>
      </c>
      <c r="L5934" s="436" t="str">
        <f t="shared" si="1202"/>
        <v>DC3CT92-DC-1</v>
      </c>
      <c r="M5934" s="436">
        <f t="shared" si="1203"/>
        <v>0</v>
      </c>
      <c r="N5934" s="437">
        <f t="shared" si="1209"/>
        <v>3</v>
      </c>
      <c r="O5934" s="437"/>
      <c r="P5934" s="430" t="str">
        <f t="shared" si="1204"/>
        <v/>
      </c>
      <c r="U5934" s="177">
        <v>2</v>
      </c>
      <c r="V5934" s="177" t="s">
        <v>2603</v>
      </c>
      <c r="W5934" s="177" t="s">
        <v>4124</v>
      </c>
      <c r="X5934" s="177" t="s">
        <v>2670</v>
      </c>
      <c r="Y5934" s="177" t="s">
        <v>4125</v>
      </c>
      <c r="Z5934" s="177" t="s">
        <v>7345</v>
      </c>
      <c r="AA5934" s="525" t="s">
        <v>4126</v>
      </c>
      <c r="AB5934" s="399" t="str">
        <f t="shared" si="1205"/>
        <v>DC3CT92</v>
      </c>
      <c r="AC5934" s="399" t="str">
        <f t="shared" si="1206"/>
        <v>DC3CT92-DC</v>
      </c>
      <c r="AD5934" t="str">
        <f>Y5934&amp;"-"&amp;VLOOKUP(AC5934,'LICH THI'!C:AA,9,0)</f>
        <v>62DCCD3058-42470</v>
      </c>
      <c r="AE5934">
        <f t="shared" si="1207"/>
        <v>1</v>
      </c>
    </row>
    <row r="5935" spans="1:31" x14ac:dyDescent="0.25">
      <c r="A5935" s="436" t="str">
        <f t="shared" si="1197"/>
        <v>DC3CT92-DC-3</v>
      </c>
      <c r="B5935" s="436">
        <f>COUNTIF(AC$4:AC5935,AC5935)</f>
        <v>3</v>
      </c>
      <c r="C5935" s="436" t="str">
        <f t="shared" si="1198"/>
        <v>DC3CT92-DC</v>
      </c>
      <c r="D5935" s="436">
        <f>VLOOKUP(C5935,'LICH THI'!C:AA,12,0)</f>
        <v>4</v>
      </c>
      <c r="E5935" s="436">
        <f>VLOOKUP(C5935,'LICH THI'!C:AA,13,0)</f>
        <v>4</v>
      </c>
      <c r="F5935" s="436">
        <f t="shared" si="1208"/>
        <v>4</v>
      </c>
      <c r="G5935" s="436">
        <f>VLOOKUP(C5935,'LICH THI'!C:AA,14,0)</f>
        <v>1</v>
      </c>
      <c r="H5935" s="436">
        <f t="shared" si="1199"/>
        <v>1</v>
      </c>
      <c r="I5935" s="436" t="str">
        <f t="shared" si="1200"/>
        <v>Nguyễn Văn Sinh</v>
      </c>
      <c r="J5935" s="436"/>
      <c r="K5935" s="436">
        <f t="shared" si="1201"/>
        <v>1</v>
      </c>
      <c r="L5935" s="436" t="str">
        <f t="shared" si="1202"/>
        <v>DC3CT92-DC-1</v>
      </c>
      <c r="M5935" s="436">
        <f t="shared" si="1203"/>
        <v>0</v>
      </c>
      <c r="N5935" s="437">
        <f t="shared" si="1209"/>
        <v>4</v>
      </c>
      <c r="O5935" s="437"/>
      <c r="P5935" s="430" t="str">
        <f t="shared" si="1204"/>
        <v/>
      </c>
      <c r="U5935" s="177">
        <v>3</v>
      </c>
      <c r="V5935" s="177" t="s">
        <v>2603</v>
      </c>
      <c r="W5935" s="177" t="s">
        <v>2741</v>
      </c>
      <c r="X5935" s="177" t="s">
        <v>3172</v>
      </c>
      <c r="Y5935" s="177" t="s">
        <v>3173</v>
      </c>
      <c r="Z5935" s="177" t="s">
        <v>7345</v>
      </c>
      <c r="AA5935" s="525" t="s">
        <v>3174</v>
      </c>
      <c r="AB5935" s="399" t="str">
        <f t="shared" si="1205"/>
        <v>DC3CT92</v>
      </c>
      <c r="AC5935" s="399" t="str">
        <f t="shared" si="1206"/>
        <v>DC3CT92-DC</v>
      </c>
      <c r="AD5935" t="str">
        <f>Y5935&amp;"-"&amp;VLOOKUP(AC5935,'LICH THI'!C:AA,9,0)</f>
        <v>62DCCD3083-42470</v>
      </c>
      <c r="AE5935">
        <f t="shared" si="1207"/>
        <v>1</v>
      </c>
    </row>
    <row r="5936" spans="1:31" x14ac:dyDescent="0.25">
      <c r="A5936" s="436" t="str">
        <f t="shared" si="1197"/>
        <v>DC3CT92-DC-4</v>
      </c>
      <c r="B5936" s="436">
        <f>COUNTIF(AC$4:AC5936,AC5936)</f>
        <v>4</v>
      </c>
      <c r="C5936" s="436" t="str">
        <f t="shared" si="1198"/>
        <v>DC3CT92-DC</v>
      </c>
      <c r="D5936" s="436">
        <f>VLOOKUP(C5936,'LICH THI'!C:AA,12,0)</f>
        <v>4</v>
      </c>
      <c r="E5936" s="436">
        <f>VLOOKUP(C5936,'LICH THI'!C:AA,13,0)</f>
        <v>4</v>
      </c>
      <c r="F5936" s="436">
        <f t="shared" si="1208"/>
        <v>4</v>
      </c>
      <c r="G5936" s="436">
        <f>VLOOKUP(C5936,'LICH THI'!C:AA,14,0)</f>
        <v>1</v>
      </c>
      <c r="H5936" s="436">
        <f t="shared" si="1199"/>
        <v>1</v>
      </c>
      <c r="I5936" s="436" t="str">
        <f t="shared" si="1200"/>
        <v>Nguyễn Ngọc Sơn</v>
      </c>
      <c r="J5936" s="436"/>
      <c r="K5936" s="436">
        <f t="shared" si="1201"/>
        <v>1</v>
      </c>
      <c r="L5936" s="436" t="str">
        <f t="shared" si="1202"/>
        <v>DC3CT92-DC-1</v>
      </c>
      <c r="M5936" s="436">
        <f t="shared" si="1203"/>
        <v>0</v>
      </c>
      <c r="N5936" s="437">
        <f t="shared" si="1209"/>
        <v>1</v>
      </c>
      <c r="O5936" s="437"/>
      <c r="P5936" s="430" t="str">
        <f t="shared" si="1204"/>
        <v/>
      </c>
      <c r="U5936" s="177">
        <v>4</v>
      </c>
      <c r="V5936" s="177" t="s">
        <v>2603</v>
      </c>
      <c r="W5936" s="177" t="s">
        <v>2783</v>
      </c>
      <c r="X5936" s="177" t="s">
        <v>2688</v>
      </c>
      <c r="Y5936" s="177" t="s">
        <v>3672</v>
      </c>
      <c r="Z5936" s="177" t="s">
        <v>7345</v>
      </c>
      <c r="AA5936" s="525" t="s">
        <v>3673</v>
      </c>
      <c r="AB5936" s="399" t="str">
        <f t="shared" si="1205"/>
        <v>DC3CT92</v>
      </c>
      <c r="AC5936" s="399" t="str">
        <f t="shared" si="1206"/>
        <v>DC3CT92-DC</v>
      </c>
      <c r="AD5936" t="str">
        <f>Y5936&amp;"-"&amp;VLOOKUP(AC5936,'LICH THI'!C:AA,9,0)</f>
        <v>62DCCD3087-42470</v>
      </c>
      <c r="AE5936">
        <f t="shared" si="1207"/>
        <v>1</v>
      </c>
    </row>
    <row r="5937" spans="1:31" x14ac:dyDescent="0.25">
      <c r="A5937" s="436" t="str">
        <f t="shared" si="1197"/>
        <v>DC3CT92-DL-1</v>
      </c>
      <c r="B5937" s="436">
        <f>COUNTIF(AC$4:AC5937,AC5937)</f>
        <v>1</v>
      </c>
      <c r="C5937" s="436" t="str">
        <f t="shared" si="1198"/>
        <v>DC3CT92-DL</v>
      </c>
      <c r="D5937" s="436">
        <f>VLOOKUP(C5937,'LICH THI'!C:AA,12,0)</f>
        <v>11</v>
      </c>
      <c r="E5937" s="436">
        <f>VLOOKUP(C5937,'LICH THI'!C:AA,13,0)</f>
        <v>11</v>
      </c>
      <c r="F5937" s="436">
        <f t="shared" si="1208"/>
        <v>11</v>
      </c>
      <c r="G5937" s="436">
        <f>VLOOKUP(C5937,'LICH THI'!C:AA,14,0)</f>
        <v>1</v>
      </c>
      <c r="H5937" s="436">
        <f t="shared" si="1199"/>
        <v>1</v>
      </c>
      <c r="I5937" s="436" t="str">
        <f t="shared" si="1200"/>
        <v>Nguyễn Hoàng Bôn</v>
      </c>
      <c r="J5937" s="436"/>
      <c r="K5937" s="436">
        <f t="shared" si="1201"/>
        <v>1</v>
      </c>
      <c r="L5937" s="436" t="str">
        <f t="shared" si="1202"/>
        <v>DC3CT92-DL-1</v>
      </c>
      <c r="M5937" s="436">
        <f t="shared" si="1203"/>
        <v>4</v>
      </c>
      <c r="N5937" s="437">
        <f t="shared" si="1209"/>
        <v>9</v>
      </c>
      <c r="O5937" s="437"/>
      <c r="P5937" s="430" t="str">
        <f t="shared" si="1204"/>
        <v/>
      </c>
      <c r="U5937" s="177">
        <v>5</v>
      </c>
      <c r="V5937" s="177" t="s">
        <v>4989</v>
      </c>
      <c r="W5937" s="177" t="s">
        <v>3785</v>
      </c>
      <c r="X5937" s="177" t="s">
        <v>7293</v>
      </c>
      <c r="Y5937" s="177" t="s">
        <v>7294</v>
      </c>
      <c r="Z5937" s="177" t="s">
        <v>7345</v>
      </c>
      <c r="AA5937" s="525" t="s">
        <v>7295</v>
      </c>
      <c r="AB5937" s="399" t="str">
        <f t="shared" si="1205"/>
        <v>DC3CT92</v>
      </c>
      <c r="AC5937" s="399" t="str">
        <f t="shared" si="1206"/>
        <v>DC3CT92-DL</v>
      </c>
      <c r="AD5937" t="str">
        <f>Y5937&amp;"-"&amp;VLOOKUP(AC5937,'LICH THI'!C:AA,9,0)</f>
        <v>65DLDD20396-42470</v>
      </c>
      <c r="AE5937">
        <f t="shared" si="1207"/>
        <v>1</v>
      </c>
    </row>
    <row r="5938" spans="1:31" x14ac:dyDescent="0.25">
      <c r="A5938" s="436" t="str">
        <f t="shared" si="1197"/>
        <v>DC3CT92-DL-2</v>
      </c>
      <c r="B5938" s="436">
        <f>COUNTIF(AC$4:AC5938,AC5938)</f>
        <v>2</v>
      </c>
      <c r="C5938" s="436" t="str">
        <f t="shared" si="1198"/>
        <v>DC3CT92-DL</v>
      </c>
      <c r="D5938" s="436">
        <f>VLOOKUP(C5938,'LICH THI'!C:AA,12,0)</f>
        <v>11</v>
      </c>
      <c r="E5938" s="436">
        <f>VLOOKUP(C5938,'LICH THI'!C:AA,13,0)</f>
        <v>11</v>
      </c>
      <c r="F5938" s="436">
        <f t="shared" si="1208"/>
        <v>11</v>
      </c>
      <c r="G5938" s="436">
        <f>VLOOKUP(C5938,'LICH THI'!C:AA,14,0)</f>
        <v>1</v>
      </c>
      <c r="H5938" s="436">
        <f t="shared" si="1199"/>
        <v>1</v>
      </c>
      <c r="I5938" s="436" t="str">
        <f t="shared" si="1200"/>
        <v>Phạm Văn Hà</v>
      </c>
      <c r="J5938" s="436"/>
      <c r="K5938" s="436">
        <f t="shared" si="1201"/>
        <v>1</v>
      </c>
      <c r="L5938" s="436" t="str">
        <f t="shared" si="1202"/>
        <v>DC3CT92-DL-1</v>
      </c>
      <c r="M5938" s="436">
        <f t="shared" si="1203"/>
        <v>4</v>
      </c>
      <c r="N5938" s="437">
        <f t="shared" si="1209"/>
        <v>10</v>
      </c>
      <c r="O5938" s="437"/>
      <c r="P5938" s="430" t="str">
        <f t="shared" si="1204"/>
        <v/>
      </c>
      <c r="U5938" s="177">
        <v>6</v>
      </c>
      <c r="V5938" s="177" t="s">
        <v>4989</v>
      </c>
      <c r="W5938" s="177" t="s">
        <v>2738</v>
      </c>
      <c r="X5938" s="177" t="s">
        <v>3163</v>
      </c>
      <c r="Y5938" s="177" t="s">
        <v>7346</v>
      </c>
      <c r="Z5938" s="177" t="s">
        <v>7345</v>
      </c>
      <c r="AA5938" s="525" t="s">
        <v>6730</v>
      </c>
      <c r="AB5938" s="399" t="str">
        <f t="shared" si="1205"/>
        <v>DC3CT92</v>
      </c>
      <c r="AC5938" s="399" t="str">
        <f t="shared" si="1206"/>
        <v>DC3CT92-DL</v>
      </c>
      <c r="AD5938" t="str">
        <f>Y5938&amp;"-"&amp;VLOOKUP(AC5938,'LICH THI'!C:AA,9,0)</f>
        <v>65DLDD20372-42470</v>
      </c>
      <c r="AE5938">
        <f t="shared" si="1207"/>
        <v>1</v>
      </c>
    </row>
    <row r="5939" spans="1:31" x14ac:dyDescent="0.25">
      <c r="A5939" s="436" t="str">
        <f t="shared" si="1197"/>
        <v>DC3CT92-DL-3</v>
      </c>
      <c r="B5939" s="436">
        <f>COUNTIF(AC$4:AC5939,AC5939)</f>
        <v>3</v>
      </c>
      <c r="C5939" s="436" t="str">
        <f t="shared" si="1198"/>
        <v>DC3CT92-DL</v>
      </c>
      <c r="D5939" s="436">
        <f>VLOOKUP(C5939,'LICH THI'!C:AA,12,0)</f>
        <v>11</v>
      </c>
      <c r="E5939" s="436">
        <f>VLOOKUP(C5939,'LICH THI'!C:AA,13,0)</f>
        <v>11</v>
      </c>
      <c r="F5939" s="436">
        <f t="shared" si="1208"/>
        <v>11</v>
      </c>
      <c r="G5939" s="436">
        <f>VLOOKUP(C5939,'LICH THI'!C:AA,14,0)</f>
        <v>1</v>
      </c>
      <c r="H5939" s="436">
        <f t="shared" si="1199"/>
        <v>1</v>
      </c>
      <c r="I5939" s="436" t="str">
        <f t="shared" si="1200"/>
        <v>Vũ Ngọc Khởi</v>
      </c>
      <c r="J5939" s="436"/>
      <c r="K5939" s="436">
        <f t="shared" si="1201"/>
        <v>1</v>
      </c>
      <c r="L5939" s="436" t="str">
        <f t="shared" si="1202"/>
        <v>DC3CT92-DL-1</v>
      </c>
      <c r="M5939" s="436">
        <f t="shared" si="1203"/>
        <v>4</v>
      </c>
      <c r="N5939" s="437">
        <f t="shared" si="1209"/>
        <v>11</v>
      </c>
      <c r="O5939" s="437"/>
      <c r="P5939" s="430" t="str">
        <f t="shared" si="1204"/>
        <v/>
      </c>
      <c r="U5939" s="177">
        <v>7</v>
      </c>
      <c r="V5939" s="177" t="s">
        <v>4989</v>
      </c>
      <c r="W5939" s="177" t="s">
        <v>4113</v>
      </c>
      <c r="X5939" s="177" t="s">
        <v>6933</v>
      </c>
      <c r="Y5939" s="177" t="s">
        <v>6934</v>
      </c>
      <c r="Z5939" s="177" t="s">
        <v>7345</v>
      </c>
      <c r="AA5939" s="525" t="s">
        <v>3668</v>
      </c>
      <c r="AB5939" s="399" t="str">
        <f t="shared" si="1205"/>
        <v>DC3CT92</v>
      </c>
      <c r="AC5939" s="399" t="str">
        <f t="shared" si="1206"/>
        <v>DC3CT92-DL</v>
      </c>
      <c r="AD5939" t="str">
        <f>Y5939&amp;"-"&amp;VLOOKUP(AC5939,'LICH THI'!C:AA,9,0)</f>
        <v>65DLDD20390-42470</v>
      </c>
      <c r="AE5939">
        <f t="shared" si="1207"/>
        <v>1</v>
      </c>
    </row>
    <row r="5940" spans="1:31" x14ac:dyDescent="0.25">
      <c r="A5940" s="436" t="str">
        <f t="shared" si="1197"/>
        <v>DC3CT92-DL-4</v>
      </c>
      <c r="B5940" s="436">
        <f>COUNTIF(AC$4:AC5940,AC5940)</f>
        <v>4</v>
      </c>
      <c r="C5940" s="436" t="str">
        <f t="shared" si="1198"/>
        <v>DC3CT92-DL</v>
      </c>
      <c r="D5940" s="436">
        <f>VLOOKUP(C5940,'LICH THI'!C:AA,12,0)</f>
        <v>11</v>
      </c>
      <c r="E5940" s="436">
        <f>VLOOKUP(C5940,'LICH THI'!C:AA,13,0)</f>
        <v>11</v>
      </c>
      <c r="F5940" s="436">
        <f t="shared" si="1208"/>
        <v>11</v>
      </c>
      <c r="G5940" s="436">
        <f>VLOOKUP(C5940,'LICH THI'!C:AA,14,0)</f>
        <v>1</v>
      </c>
      <c r="H5940" s="436">
        <f t="shared" si="1199"/>
        <v>1</v>
      </c>
      <c r="I5940" s="436" t="str">
        <f t="shared" si="1200"/>
        <v>Nguyễn Văn Long</v>
      </c>
      <c r="J5940" s="436"/>
      <c r="K5940" s="436">
        <f t="shared" si="1201"/>
        <v>1</v>
      </c>
      <c r="L5940" s="436" t="str">
        <f t="shared" si="1202"/>
        <v>DC3CT92-DL-1</v>
      </c>
      <c r="M5940" s="436">
        <f t="shared" si="1203"/>
        <v>4</v>
      </c>
      <c r="N5940" s="437">
        <f t="shared" si="1209"/>
        <v>1</v>
      </c>
      <c r="O5940" s="437"/>
      <c r="P5940" s="430" t="str">
        <f t="shared" si="1204"/>
        <v/>
      </c>
      <c r="U5940" s="177">
        <v>8</v>
      </c>
      <c r="V5940" s="177" t="s">
        <v>4989</v>
      </c>
      <c r="W5940" s="177" t="s">
        <v>2741</v>
      </c>
      <c r="X5940" s="177" t="s">
        <v>2765</v>
      </c>
      <c r="Y5940" s="177" t="s">
        <v>6935</v>
      </c>
      <c r="Z5940" s="177" t="s">
        <v>7345</v>
      </c>
      <c r="AA5940" s="525" t="s">
        <v>6936</v>
      </c>
      <c r="AB5940" s="399" t="str">
        <f t="shared" si="1205"/>
        <v>DC3CT92</v>
      </c>
      <c r="AC5940" s="399" t="str">
        <f t="shared" si="1206"/>
        <v>DC3CT92-DL</v>
      </c>
      <c r="AD5940" t="str">
        <f>Y5940&amp;"-"&amp;VLOOKUP(AC5940,'LICH THI'!C:AA,9,0)</f>
        <v>65DLDD20429-42470</v>
      </c>
      <c r="AE5940">
        <f t="shared" si="1207"/>
        <v>1</v>
      </c>
    </row>
    <row r="5941" spans="1:31" x14ac:dyDescent="0.25">
      <c r="A5941" s="436" t="str">
        <f t="shared" si="1197"/>
        <v>DC3CT92-DL-5</v>
      </c>
      <c r="B5941" s="436">
        <f>COUNTIF(AC$4:AC5941,AC5941)</f>
        <v>5</v>
      </c>
      <c r="C5941" s="436" t="str">
        <f t="shared" si="1198"/>
        <v>DC3CT92-DL</v>
      </c>
      <c r="D5941" s="436">
        <f>VLOOKUP(C5941,'LICH THI'!C:AA,12,0)</f>
        <v>11</v>
      </c>
      <c r="E5941" s="436">
        <f>VLOOKUP(C5941,'LICH THI'!C:AA,13,0)</f>
        <v>11</v>
      </c>
      <c r="F5941" s="436">
        <f t="shared" si="1208"/>
        <v>11</v>
      </c>
      <c r="G5941" s="436">
        <f>VLOOKUP(C5941,'LICH THI'!C:AA,14,0)</f>
        <v>1</v>
      </c>
      <c r="H5941" s="436">
        <f t="shared" si="1199"/>
        <v>1</v>
      </c>
      <c r="I5941" s="436" t="str">
        <f t="shared" si="1200"/>
        <v>Phan Văn Phát</v>
      </c>
      <c r="J5941" s="436"/>
      <c r="K5941" s="436">
        <f t="shared" si="1201"/>
        <v>1</v>
      </c>
      <c r="L5941" s="436" t="str">
        <f t="shared" si="1202"/>
        <v>DC3CT92-DL-1</v>
      </c>
      <c r="M5941" s="436">
        <f t="shared" si="1203"/>
        <v>4</v>
      </c>
      <c r="N5941" s="437">
        <f t="shared" si="1209"/>
        <v>2</v>
      </c>
      <c r="O5941" s="437"/>
      <c r="P5941" s="430" t="str">
        <f t="shared" si="1204"/>
        <v/>
      </c>
      <c r="U5941" s="177">
        <v>9</v>
      </c>
      <c r="V5941" s="177" t="s">
        <v>4989</v>
      </c>
      <c r="W5941" s="177" t="s">
        <v>3197</v>
      </c>
      <c r="X5941" s="177" t="s">
        <v>5175</v>
      </c>
      <c r="Y5941" s="177" t="s">
        <v>6740</v>
      </c>
      <c r="Z5941" s="177" t="s">
        <v>7345</v>
      </c>
      <c r="AA5941" s="525" t="s">
        <v>6741</v>
      </c>
      <c r="AB5941" s="399" t="str">
        <f t="shared" si="1205"/>
        <v>DC3CT92</v>
      </c>
      <c r="AC5941" s="399" t="str">
        <f t="shared" si="1206"/>
        <v>DC3CT92-DL</v>
      </c>
      <c r="AD5941" t="str">
        <f>Y5941&amp;"-"&amp;VLOOKUP(AC5941,'LICH THI'!C:AA,9,0)</f>
        <v>65DLDD20321-42470</v>
      </c>
      <c r="AE5941">
        <f t="shared" si="1207"/>
        <v>1</v>
      </c>
    </row>
    <row r="5942" spans="1:31" x14ac:dyDescent="0.25">
      <c r="A5942" s="436" t="str">
        <f t="shared" si="1197"/>
        <v>DC3CT92-DL-6</v>
      </c>
      <c r="B5942" s="436">
        <f>COUNTIF(AC$4:AC5942,AC5942)</f>
        <v>6</v>
      </c>
      <c r="C5942" s="436" t="str">
        <f t="shared" si="1198"/>
        <v>DC3CT92-DL</v>
      </c>
      <c r="D5942" s="436">
        <f>VLOOKUP(C5942,'LICH THI'!C:AA,12,0)</f>
        <v>11</v>
      </c>
      <c r="E5942" s="436">
        <f>VLOOKUP(C5942,'LICH THI'!C:AA,13,0)</f>
        <v>11</v>
      </c>
      <c r="F5942" s="436">
        <f t="shared" si="1208"/>
        <v>11</v>
      </c>
      <c r="G5942" s="436">
        <f>VLOOKUP(C5942,'LICH THI'!C:AA,14,0)</f>
        <v>1</v>
      </c>
      <c r="H5942" s="436">
        <f t="shared" si="1199"/>
        <v>1</v>
      </c>
      <c r="I5942" s="436" t="str">
        <f t="shared" si="1200"/>
        <v>Đỗ Thị Phương</v>
      </c>
      <c r="J5942" s="436"/>
      <c r="K5942" s="436">
        <f t="shared" si="1201"/>
        <v>1</v>
      </c>
      <c r="L5942" s="436" t="str">
        <f t="shared" si="1202"/>
        <v>DC3CT92-DL-1</v>
      </c>
      <c r="M5942" s="436">
        <f t="shared" si="1203"/>
        <v>4</v>
      </c>
      <c r="N5942" s="437">
        <f t="shared" si="1209"/>
        <v>3</v>
      </c>
      <c r="O5942" s="437"/>
      <c r="P5942" s="430" t="str">
        <f t="shared" si="1204"/>
        <v/>
      </c>
      <c r="U5942" s="177">
        <v>10</v>
      </c>
      <c r="V5942" s="177" t="s">
        <v>4989</v>
      </c>
      <c r="W5942" s="177" t="s">
        <v>2634</v>
      </c>
      <c r="X5942" s="177" t="s">
        <v>2717</v>
      </c>
      <c r="Y5942" s="177" t="s">
        <v>7300</v>
      </c>
      <c r="Z5942" s="177" t="s">
        <v>7345</v>
      </c>
      <c r="AA5942" s="525" t="s">
        <v>7301</v>
      </c>
      <c r="AB5942" s="399" t="str">
        <f t="shared" si="1205"/>
        <v>DC3CT92</v>
      </c>
      <c r="AC5942" s="399" t="str">
        <f t="shared" si="1206"/>
        <v>DC3CT92-DL</v>
      </c>
      <c r="AD5942" t="str">
        <f>Y5942&amp;"-"&amp;VLOOKUP(AC5942,'LICH THI'!C:AA,9,0)</f>
        <v>65DLDD20358-42470</v>
      </c>
      <c r="AE5942">
        <f t="shared" si="1207"/>
        <v>1</v>
      </c>
    </row>
    <row r="5943" spans="1:31" x14ac:dyDescent="0.25">
      <c r="A5943" s="436" t="str">
        <f t="shared" si="1197"/>
        <v>DC3CT92-DL-7</v>
      </c>
      <c r="B5943" s="436">
        <f>COUNTIF(AC$4:AC5943,AC5943)</f>
        <v>7</v>
      </c>
      <c r="C5943" s="436" t="str">
        <f t="shared" si="1198"/>
        <v>DC3CT92-DL</v>
      </c>
      <c r="D5943" s="436">
        <f>VLOOKUP(C5943,'LICH THI'!C:AA,12,0)</f>
        <v>11</v>
      </c>
      <c r="E5943" s="436">
        <f>VLOOKUP(C5943,'LICH THI'!C:AA,13,0)</f>
        <v>11</v>
      </c>
      <c r="F5943" s="436">
        <f t="shared" si="1208"/>
        <v>11</v>
      </c>
      <c r="G5943" s="436">
        <f>VLOOKUP(C5943,'LICH THI'!C:AA,14,0)</f>
        <v>1</v>
      </c>
      <c r="H5943" s="436">
        <f t="shared" si="1199"/>
        <v>1</v>
      </c>
      <c r="I5943" s="436" t="str">
        <f t="shared" si="1200"/>
        <v>Phạm Khắc Quý</v>
      </c>
      <c r="J5943" s="436"/>
      <c r="K5943" s="436">
        <f t="shared" si="1201"/>
        <v>1</v>
      </c>
      <c r="L5943" s="436" t="str">
        <f t="shared" si="1202"/>
        <v>DC3CT92-DL-1</v>
      </c>
      <c r="M5943" s="436">
        <f t="shared" si="1203"/>
        <v>4</v>
      </c>
      <c r="N5943" s="437">
        <f t="shared" si="1209"/>
        <v>4</v>
      </c>
      <c r="O5943" s="437"/>
      <c r="P5943" s="430" t="str">
        <f t="shared" si="1204"/>
        <v/>
      </c>
      <c r="U5943" s="177">
        <v>11</v>
      </c>
      <c r="V5943" s="177" t="s">
        <v>4989</v>
      </c>
      <c r="W5943" s="177" t="s">
        <v>6433</v>
      </c>
      <c r="X5943" s="177" t="s">
        <v>3004</v>
      </c>
      <c r="Y5943" s="177" t="s">
        <v>7347</v>
      </c>
      <c r="Z5943" s="177" t="s">
        <v>7345</v>
      </c>
      <c r="AA5943" s="525" t="s">
        <v>7348</v>
      </c>
      <c r="AB5943" s="399" t="str">
        <f t="shared" si="1205"/>
        <v>DC3CT92</v>
      </c>
      <c r="AC5943" s="399" t="str">
        <f t="shared" si="1206"/>
        <v>DC3CT92-DL</v>
      </c>
      <c r="AD5943" t="str">
        <f>Y5943&amp;"-"&amp;VLOOKUP(AC5943,'LICH THI'!C:AA,9,0)</f>
        <v>65DLDD20385-42470</v>
      </c>
      <c r="AE5943">
        <f t="shared" si="1207"/>
        <v>1</v>
      </c>
    </row>
    <row r="5944" spans="1:31" x14ac:dyDescent="0.25">
      <c r="A5944" s="436" t="str">
        <f t="shared" si="1197"/>
        <v>DC3CT92-DL-8</v>
      </c>
      <c r="B5944" s="436">
        <f>COUNTIF(AC$4:AC5944,AC5944)</f>
        <v>8</v>
      </c>
      <c r="C5944" s="436" t="str">
        <f t="shared" si="1198"/>
        <v>DC3CT92-DL</v>
      </c>
      <c r="D5944" s="436">
        <f>VLOOKUP(C5944,'LICH THI'!C:AA,12,0)</f>
        <v>11</v>
      </c>
      <c r="E5944" s="436">
        <f>VLOOKUP(C5944,'LICH THI'!C:AA,13,0)</f>
        <v>11</v>
      </c>
      <c r="F5944" s="436">
        <f t="shared" si="1208"/>
        <v>11</v>
      </c>
      <c r="G5944" s="436">
        <f>VLOOKUP(C5944,'LICH THI'!C:AA,14,0)</f>
        <v>1</v>
      </c>
      <c r="H5944" s="436">
        <f t="shared" si="1199"/>
        <v>1</v>
      </c>
      <c r="I5944" s="436" t="str">
        <f t="shared" si="1200"/>
        <v>Giang Trung Sơn</v>
      </c>
      <c r="J5944" s="436"/>
      <c r="K5944" s="436">
        <f t="shared" si="1201"/>
        <v>1</v>
      </c>
      <c r="L5944" s="436" t="str">
        <f t="shared" si="1202"/>
        <v>DC3CT92-DL-1</v>
      </c>
      <c r="M5944" s="436">
        <f t="shared" si="1203"/>
        <v>4</v>
      </c>
      <c r="N5944" s="437">
        <f t="shared" si="1209"/>
        <v>5</v>
      </c>
      <c r="O5944" s="437"/>
      <c r="P5944" s="430" t="str">
        <f t="shared" si="1204"/>
        <v/>
      </c>
      <c r="U5944" s="177">
        <v>12</v>
      </c>
      <c r="V5944" s="177" t="s">
        <v>4989</v>
      </c>
      <c r="W5944" s="177" t="s">
        <v>7349</v>
      </c>
      <c r="X5944" s="177" t="s">
        <v>2688</v>
      </c>
      <c r="Y5944" s="177" t="s">
        <v>7350</v>
      </c>
      <c r="Z5944" s="177" t="s">
        <v>7345</v>
      </c>
      <c r="AA5944" s="525" t="s">
        <v>7351</v>
      </c>
      <c r="AB5944" s="399" t="str">
        <f t="shared" si="1205"/>
        <v>DC3CT92</v>
      </c>
      <c r="AC5944" s="399" t="str">
        <f t="shared" si="1206"/>
        <v>DC3CT92-DL</v>
      </c>
      <c r="AD5944" t="str">
        <f>Y5944&amp;"-"&amp;VLOOKUP(AC5944,'LICH THI'!C:AA,9,0)</f>
        <v>65DLDD20426-42470</v>
      </c>
      <c r="AE5944">
        <f t="shared" si="1207"/>
        <v>1</v>
      </c>
    </row>
    <row r="5945" spans="1:31" x14ac:dyDescent="0.25">
      <c r="A5945" s="436" t="str">
        <f t="shared" si="1197"/>
        <v>DC3CT92-DL-9</v>
      </c>
      <c r="B5945" s="436">
        <f>COUNTIF(AC$4:AC5945,AC5945)</f>
        <v>9</v>
      </c>
      <c r="C5945" s="436" t="str">
        <f t="shared" si="1198"/>
        <v>DC3CT92-DL</v>
      </c>
      <c r="D5945" s="436">
        <f>VLOOKUP(C5945,'LICH THI'!C:AA,12,0)</f>
        <v>11</v>
      </c>
      <c r="E5945" s="436">
        <f>VLOOKUP(C5945,'LICH THI'!C:AA,13,0)</f>
        <v>11</v>
      </c>
      <c r="F5945" s="436">
        <f t="shared" si="1208"/>
        <v>11</v>
      </c>
      <c r="G5945" s="436">
        <f>VLOOKUP(C5945,'LICH THI'!C:AA,14,0)</f>
        <v>1</v>
      </c>
      <c r="H5945" s="436">
        <f t="shared" si="1199"/>
        <v>1</v>
      </c>
      <c r="I5945" s="436" t="str">
        <f t="shared" si="1200"/>
        <v>Vũ Văn Toán</v>
      </c>
      <c r="J5945" s="436"/>
      <c r="K5945" s="436">
        <f t="shared" si="1201"/>
        <v>1</v>
      </c>
      <c r="L5945" s="436" t="str">
        <f t="shared" si="1202"/>
        <v>DC3CT92-DL-1</v>
      </c>
      <c r="M5945" s="436">
        <f t="shared" si="1203"/>
        <v>4</v>
      </c>
      <c r="N5945" s="437">
        <f t="shared" si="1209"/>
        <v>6</v>
      </c>
      <c r="O5945" s="437"/>
      <c r="P5945" s="430" t="str">
        <f t="shared" si="1204"/>
        <v/>
      </c>
      <c r="U5945" s="177">
        <v>13</v>
      </c>
      <c r="V5945" s="177" t="s">
        <v>4989</v>
      </c>
      <c r="W5945" s="177" t="s">
        <v>2914</v>
      </c>
      <c r="X5945" s="177" t="s">
        <v>1575</v>
      </c>
      <c r="Y5945" s="177" t="s">
        <v>7044</v>
      </c>
      <c r="Z5945" s="177" t="s">
        <v>7345</v>
      </c>
      <c r="AA5945" s="525" t="s">
        <v>7045</v>
      </c>
      <c r="AB5945" s="399" t="str">
        <f t="shared" si="1205"/>
        <v>DC3CT92</v>
      </c>
      <c r="AC5945" s="399" t="str">
        <f t="shared" si="1206"/>
        <v>DC3CT92-DL</v>
      </c>
      <c r="AD5945" t="str">
        <f>Y5945&amp;"-"&amp;VLOOKUP(AC5945,'LICH THI'!C:AA,9,0)</f>
        <v>65DLDD20394-42470</v>
      </c>
      <c r="AE5945">
        <f t="shared" si="1207"/>
        <v>1</v>
      </c>
    </row>
    <row r="5946" spans="1:31" x14ac:dyDescent="0.25">
      <c r="A5946" s="436" t="str">
        <f t="shared" si="1197"/>
        <v>DC3CT92-DL-10</v>
      </c>
      <c r="B5946" s="436">
        <f>COUNTIF(AC$4:AC5946,AC5946)</f>
        <v>10</v>
      </c>
      <c r="C5946" s="436" t="str">
        <f t="shared" si="1198"/>
        <v>DC3CT92-DL</v>
      </c>
      <c r="D5946" s="436">
        <f>VLOOKUP(C5946,'LICH THI'!C:AA,12,0)</f>
        <v>11</v>
      </c>
      <c r="E5946" s="436">
        <f>VLOOKUP(C5946,'LICH THI'!C:AA,13,0)</f>
        <v>11</v>
      </c>
      <c r="F5946" s="436">
        <f t="shared" si="1208"/>
        <v>11</v>
      </c>
      <c r="G5946" s="436">
        <f>VLOOKUP(C5946,'LICH THI'!C:AA,14,0)</f>
        <v>1</v>
      </c>
      <c r="H5946" s="436">
        <f t="shared" si="1199"/>
        <v>1</v>
      </c>
      <c r="I5946" s="436" t="str">
        <f t="shared" si="1200"/>
        <v>Phạm Ngọc Tú</v>
      </c>
      <c r="J5946" s="436"/>
      <c r="K5946" s="436">
        <f t="shared" si="1201"/>
        <v>1</v>
      </c>
      <c r="L5946" s="436" t="str">
        <f t="shared" si="1202"/>
        <v>DC3CT92-DL-1</v>
      </c>
      <c r="M5946" s="436">
        <f t="shared" si="1203"/>
        <v>4</v>
      </c>
      <c r="N5946" s="437">
        <f t="shared" si="1209"/>
        <v>7</v>
      </c>
      <c r="O5946" s="437"/>
      <c r="P5946" s="430" t="str">
        <f t="shared" si="1204"/>
        <v/>
      </c>
      <c r="U5946" s="177">
        <v>14</v>
      </c>
      <c r="V5946" s="177" t="s">
        <v>4989</v>
      </c>
      <c r="W5946" s="177" t="s">
        <v>3081</v>
      </c>
      <c r="X5946" s="177" t="s">
        <v>2697</v>
      </c>
      <c r="Y5946" s="177" t="s">
        <v>7304</v>
      </c>
      <c r="Z5946" s="177" t="s">
        <v>7345</v>
      </c>
      <c r="AA5946" s="525" t="s">
        <v>7305</v>
      </c>
      <c r="AB5946" s="399" t="str">
        <f t="shared" si="1205"/>
        <v>DC3CT92</v>
      </c>
      <c r="AC5946" s="399" t="str">
        <f t="shared" si="1206"/>
        <v>DC3CT92-DL</v>
      </c>
      <c r="AD5946" t="str">
        <f>Y5946&amp;"-"&amp;VLOOKUP(AC5946,'LICH THI'!C:AA,9,0)</f>
        <v>65DLDD20364-42470</v>
      </c>
      <c r="AE5946">
        <f t="shared" si="1207"/>
        <v>1</v>
      </c>
    </row>
    <row r="5947" spans="1:31" x14ac:dyDescent="0.25">
      <c r="A5947" s="436" t="str">
        <f t="shared" si="1197"/>
        <v>DC3CT92-DL-11</v>
      </c>
      <c r="B5947" s="436">
        <f>COUNTIF(AC$4:AC5947,AC5947)</f>
        <v>11</v>
      </c>
      <c r="C5947" s="436" t="str">
        <f t="shared" si="1198"/>
        <v>DC3CT92-DL</v>
      </c>
      <c r="D5947" s="436">
        <f>VLOOKUP(C5947,'LICH THI'!C:AA,12,0)</f>
        <v>11</v>
      </c>
      <c r="E5947" s="436">
        <f>VLOOKUP(C5947,'LICH THI'!C:AA,13,0)</f>
        <v>11</v>
      </c>
      <c r="F5947" s="436">
        <f t="shared" si="1208"/>
        <v>11</v>
      </c>
      <c r="G5947" s="436">
        <f>VLOOKUP(C5947,'LICH THI'!C:AA,14,0)</f>
        <v>1</v>
      </c>
      <c r="H5947" s="436">
        <f t="shared" si="1199"/>
        <v>1</v>
      </c>
      <c r="I5947" s="436" t="str">
        <f t="shared" si="1200"/>
        <v>Nguyễn Văn Vinh</v>
      </c>
      <c r="J5947" s="436"/>
      <c r="K5947" s="436">
        <f t="shared" si="1201"/>
        <v>1</v>
      </c>
      <c r="L5947" s="436" t="str">
        <f t="shared" si="1202"/>
        <v>DC3CT92-DL-1</v>
      </c>
      <c r="M5947" s="436">
        <f t="shared" si="1203"/>
        <v>4</v>
      </c>
      <c r="N5947" s="437">
        <f t="shared" si="1209"/>
        <v>8</v>
      </c>
      <c r="O5947" s="437"/>
      <c r="P5947" s="430" t="str">
        <f t="shared" si="1204"/>
        <v/>
      </c>
      <c r="U5947" s="177">
        <v>15</v>
      </c>
      <c r="V5947" s="177" t="s">
        <v>4989</v>
      </c>
      <c r="W5947" s="177" t="s">
        <v>2741</v>
      </c>
      <c r="X5947" s="177" t="s">
        <v>3099</v>
      </c>
      <c r="Y5947" s="177" t="s">
        <v>7352</v>
      </c>
      <c r="Z5947" s="177" t="s">
        <v>7345</v>
      </c>
      <c r="AA5947" s="525" t="s">
        <v>7353</v>
      </c>
      <c r="AB5947" s="399" t="str">
        <f t="shared" si="1205"/>
        <v>DC3CT92</v>
      </c>
      <c r="AC5947" s="399" t="str">
        <f t="shared" si="1206"/>
        <v>DC3CT92-DL</v>
      </c>
      <c r="AD5947" t="str">
        <f>Y5947&amp;"-"&amp;VLOOKUP(AC5947,'LICH THI'!C:AA,9,0)</f>
        <v>65DLDD20409-42470</v>
      </c>
      <c r="AE5947">
        <f t="shared" si="1207"/>
        <v>1</v>
      </c>
    </row>
    <row r="5948" spans="1:31" x14ac:dyDescent="0.25">
      <c r="A5948" s="436" t="str">
        <f t="shared" si="1197"/>
        <v>DC3DB41-DC-1</v>
      </c>
      <c r="B5948" s="436">
        <f>COUNTIF(AC$4:AC5948,AC5948)</f>
        <v>1</v>
      </c>
      <c r="C5948" s="436" t="str">
        <f t="shared" si="1198"/>
        <v>DC3DB41-DC</v>
      </c>
      <c r="D5948" s="436">
        <f>VLOOKUP(C5948,'LICH THI'!C:AA,12,0)</f>
        <v>6</v>
      </c>
      <c r="E5948" s="436">
        <f>VLOOKUP(C5948,'LICH THI'!C:AA,13,0)</f>
        <v>0</v>
      </c>
      <c r="F5948" s="436" t="str">
        <f t="shared" si="1208"/>
        <v/>
      </c>
      <c r="G5948" s="436" t="str">
        <f>VLOOKUP(C5948,'LICH THI'!C:AA,14,0)</f>
        <v/>
      </c>
      <c r="H5948" s="436" t="str">
        <f t="shared" si="1199"/>
        <v/>
      </c>
      <c r="I5948" s="436" t="str">
        <f t="shared" si="1200"/>
        <v>Hoàng Thuận Anh</v>
      </c>
      <c r="J5948" s="436"/>
      <c r="K5948" s="436">
        <f t="shared" si="1201"/>
        <v>1</v>
      </c>
      <c r="L5948" s="436" t="str">
        <f t="shared" si="1202"/>
        <v>DC3DB41-DC-1</v>
      </c>
      <c r="M5948" s="436" t="str">
        <f t="shared" si="1203"/>
        <v/>
      </c>
      <c r="N5948" s="437" t="e">
        <f t="shared" si="1209"/>
        <v>#VALUE!</v>
      </c>
      <c r="O5948" s="437"/>
      <c r="P5948" s="430" t="str">
        <f t="shared" si="1204"/>
        <v/>
      </c>
      <c r="U5948" s="177">
        <v>1</v>
      </c>
      <c r="V5948" s="177" t="s">
        <v>3102</v>
      </c>
      <c r="W5948" s="177" t="s">
        <v>6483</v>
      </c>
      <c r="X5948" s="177" t="s">
        <v>2611</v>
      </c>
      <c r="Y5948" s="177" t="s">
        <v>6484</v>
      </c>
      <c r="Z5948" s="177" t="s">
        <v>7472</v>
      </c>
      <c r="AA5948" s="525" t="s">
        <v>3208</v>
      </c>
      <c r="AB5948" s="399" t="str">
        <f t="shared" si="1205"/>
        <v>DC3DB41</v>
      </c>
      <c r="AC5948" s="399" t="str">
        <f t="shared" si="1206"/>
        <v>DC3DB41-DC</v>
      </c>
      <c r="AD5948" t="str">
        <f>Y5948&amp;"-"&amp;VLOOKUP(AC5948,'LICH THI'!C:AA,9,0)</f>
        <v>62DCCD3004-42481</v>
      </c>
      <c r="AE5948">
        <f t="shared" si="1207"/>
        <v>1</v>
      </c>
    </row>
    <row r="5949" spans="1:31" x14ac:dyDescent="0.25">
      <c r="A5949" s="436" t="str">
        <f t="shared" si="1197"/>
        <v>DC3DB41-DC-2</v>
      </c>
      <c r="B5949" s="436">
        <f>COUNTIF(AC$4:AC5949,AC5949)</f>
        <v>2</v>
      </c>
      <c r="C5949" s="436" t="str">
        <f t="shared" si="1198"/>
        <v>DC3DB41-DC</v>
      </c>
      <c r="D5949" s="436">
        <f>VLOOKUP(C5949,'LICH THI'!C:AA,12,0)</f>
        <v>6</v>
      </c>
      <c r="E5949" s="436">
        <f>VLOOKUP(C5949,'LICH THI'!C:AA,13,0)</f>
        <v>0</v>
      </c>
      <c r="F5949" s="436" t="str">
        <f t="shared" si="1208"/>
        <v/>
      </c>
      <c r="G5949" s="436" t="str">
        <f>VLOOKUP(C5949,'LICH THI'!C:AA,14,0)</f>
        <v/>
      </c>
      <c r="H5949" s="436" t="str">
        <f t="shared" si="1199"/>
        <v/>
      </c>
      <c r="I5949" s="436" t="str">
        <f t="shared" si="1200"/>
        <v>Hoàng Việt Dũng</v>
      </c>
      <c r="J5949" s="436"/>
      <c r="K5949" s="436">
        <f t="shared" si="1201"/>
        <v>1</v>
      </c>
      <c r="L5949" s="436" t="str">
        <f t="shared" si="1202"/>
        <v>DC3DB41-DC-1</v>
      </c>
      <c r="M5949" s="436" t="str">
        <f t="shared" si="1203"/>
        <v/>
      </c>
      <c r="N5949" s="437" t="e">
        <f t="shared" si="1209"/>
        <v>#VALUE!</v>
      </c>
      <c r="O5949" s="437"/>
      <c r="P5949" s="430" t="str">
        <f t="shared" si="1204"/>
        <v/>
      </c>
      <c r="U5949" s="177">
        <v>2</v>
      </c>
      <c r="V5949" s="177" t="s">
        <v>3102</v>
      </c>
      <c r="W5949" s="177" t="s">
        <v>3605</v>
      </c>
      <c r="X5949" s="177" t="s">
        <v>2827</v>
      </c>
      <c r="Y5949" s="177" t="s">
        <v>3606</v>
      </c>
      <c r="Z5949" s="177" t="s">
        <v>7472</v>
      </c>
      <c r="AA5949" s="525" t="s">
        <v>3607</v>
      </c>
      <c r="AB5949" s="399" t="str">
        <f t="shared" si="1205"/>
        <v>DC3DB41</v>
      </c>
      <c r="AC5949" s="399" t="str">
        <f t="shared" si="1206"/>
        <v>DC3DB41-DC</v>
      </c>
      <c r="AD5949" t="str">
        <f>Y5949&amp;"-"&amp;VLOOKUP(AC5949,'LICH THI'!C:AA,9,0)</f>
        <v>62DCCD2015-42481</v>
      </c>
      <c r="AE5949">
        <f t="shared" si="1207"/>
        <v>1</v>
      </c>
    </row>
    <row r="5950" spans="1:31" x14ac:dyDescent="0.25">
      <c r="A5950" s="436" t="str">
        <f t="shared" si="1197"/>
        <v>DC3DB41-DC-3</v>
      </c>
      <c r="B5950" s="436">
        <f>COUNTIF(AC$4:AC5950,AC5950)</f>
        <v>3</v>
      </c>
      <c r="C5950" s="436" t="str">
        <f t="shared" si="1198"/>
        <v>DC3DB41-DC</v>
      </c>
      <c r="D5950" s="436">
        <f>VLOOKUP(C5950,'LICH THI'!C:AA,12,0)</f>
        <v>6</v>
      </c>
      <c r="E5950" s="436">
        <f>VLOOKUP(C5950,'LICH THI'!C:AA,13,0)</f>
        <v>0</v>
      </c>
      <c r="F5950" s="436" t="str">
        <f t="shared" si="1208"/>
        <v/>
      </c>
      <c r="G5950" s="436" t="str">
        <f>VLOOKUP(C5950,'LICH THI'!C:AA,14,0)</f>
        <v/>
      </c>
      <c r="H5950" s="436" t="str">
        <f t="shared" si="1199"/>
        <v/>
      </c>
      <c r="I5950" s="436" t="str">
        <f t="shared" si="1200"/>
        <v>Lường Văn Đạt</v>
      </c>
      <c r="J5950" s="436"/>
      <c r="K5950" s="436">
        <f t="shared" si="1201"/>
        <v>1</v>
      </c>
      <c r="L5950" s="436" t="str">
        <f t="shared" si="1202"/>
        <v>DC3DB41-DC-1</v>
      </c>
      <c r="M5950" s="436" t="str">
        <f t="shared" si="1203"/>
        <v/>
      </c>
      <c r="N5950" s="437" t="e">
        <f t="shared" si="1209"/>
        <v>#VALUE!</v>
      </c>
      <c r="O5950" s="437"/>
      <c r="P5950" s="430" t="str">
        <f t="shared" si="1204"/>
        <v/>
      </c>
      <c r="U5950" s="177">
        <v>3</v>
      </c>
      <c r="V5950" s="177" t="s">
        <v>3102</v>
      </c>
      <c r="W5950" s="177" t="s">
        <v>3658</v>
      </c>
      <c r="X5950" s="177" t="s">
        <v>2746</v>
      </c>
      <c r="Y5950" s="177" t="s">
        <v>3659</v>
      </c>
      <c r="Z5950" s="177" t="s">
        <v>7472</v>
      </c>
      <c r="AA5950" s="525" t="s">
        <v>3660</v>
      </c>
      <c r="AB5950" s="399" t="str">
        <f t="shared" si="1205"/>
        <v>DC3DB41</v>
      </c>
      <c r="AC5950" s="399" t="str">
        <f t="shared" si="1206"/>
        <v>DC3DB41-DC</v>
      </c>
      <c r="AD5950" t="str">
        <f>Y5950&amp;"-"&amp;VLOOKUP(AC5950,'LICH THI'!C:AA,9,0)</f>
        <v>62DCCD3024-42481</v>
      </c>
      <c r="AE5950">
        <f t="shared" si="1207"/>
        <v>1</v>
      </c>
    </row>
    <row r="5951" spans="1:31" x14ac:dyDescent="0.25">
      <c r="A5951" s="436" t="str">
        <f t="shared" si="1197"/>
        <v>DC3DB41-DC-4</v>
      </c>
      <c r="B5951" s="436">
        <f>COUNTIF(AC$4:AC5951,AC5951)</f>
        <v>4</v>
      </c>
      <c r="C5951" s="436" t="str">
        <f t="shared" si="1198"/>
        <v>DC3DB41-DC</v>
      </c>
      <c r="D5951" s="436">
        <f>VLOOKUP(C5951,'LICH THI'!C:AA,12,0)</f>
        <v>6</v>
      </c>
      <c r="E5951" s="436">
        <f>VLOOKUP(C5951,'LICH THI'!C:AA,13,0)</f>
        <v>0</v>
      </c>
      <c r="F5951" s="436" t="str">
        <f t="shared" si="1208"/>
        <v/>
      </c>
      <c r="G5951" s="436" t="str">
        <f>VLOOKUP(C5951,'LICH THI'!C:AA,14,0)</f>
        <v/>
      </c>
      <c r="H5951" s="436" t="str">
        <f t="shared" si="1199"/>
        <v/>
      </c>
      <c r="I5951" s="436" t="str">
        <f t="shared" si="1200"/>
        <v>Lại Văn Nghị</v>
      </c>
      <c r="J5951" s="436"/>
      <c r="K5951" s="436">
        <f t="shared" si="1201"/>
        <v>1</v>
      </c>
      <c r="L5951" s="436" t="str">
        <f t="shared" si="1202"/>
        <v>DC3DB41-DC-1</v>
      </c>
      <c r="M5951" s="436" t="str">
        <f t="shared" si="1203"/>
        <v/>
      </c>
      <c r="N5951" s="437" t="e">
        <f t="shared" si="1209"/>
        <v>#VALUE!</v>
      </c>
      <c r="O5951" s="437"/>
      <c r="P5951" s="430" t="str">
        <f t="shared" si="1204"/>
        <v/>
      </c>
      <c r="U5951" s="177">
        <v>4</v>
      </c>
      <c r="V5951" s="177" t="s">
        <v>3102</v>
      </c>
      <c r="W5951" s="177" t="s">
        <v>3140</v>
      </c>
      <c r="X5951" s="177" t="s">
        <v>3141</v>
      </c>
      <c r="Y5951" s="177" t="s">
        <v>3142</v>
      </c>
      <c r="Z5951" s="177" t="s">
        <v>7472</v>
      </c>
      <c r="AA5951" s="525" t="s">
        <v>3143</v>
      </c>
      <c r="AB5951" s="399" t="str">
        <f t="shared" si="1205"/>
        <v>DC3DB41</v>
      </c>
      <c r="AC5951" s="399" t="str">
        <f t="shared" si="1206"/>
        <v>DC3DB41-DC</v>
      </c>
      <c r="AD5951" t="str">
        <f>Y5951&amp;"-"&amp;VLOOKUP(AC5951,'LICH THI'!C:AA,9,0)</f>
        <v>62DCCD3068-42481</v>
      </c>
      <c r="AE5951">
        <f t="shared" si="1207"/>
        <v>1</v>
      </c>
    </row>
    <row r="5952" spans="1:31" x14ac:dyDescent="0.25">
      <c r="A5952" s="436" t="str">
        <f t="shared" si="1197"/>
        <v>DC3DB41-DC-5</v>
      </c>
      <c r="B5952" s="436">
        <f>COUNTIF(AC$4:AC5952,AC5952)</f>
        <v>5</v>
      </c>
      <c r="C5952" s="436" t="str">
        <f t="shared" si="1198"/>
        <v>DC3DB41-DC</v>
      </c>
      <c r="D5952" s="436">
        <f>VLOOKUP(C5952,'LICH THI'!C:AA,12,0)</f>
        <v>6</v>
      </c>
      <c r="E5952" s="436">
        <f>VLOOKUP(C5952,'LICH THI'!C:AA,13,0)</f>
        <v>0</v>
      </c>
      <c r="F5952" s="436" t="str">
        <f t="shared" si="1208"/>
        <v/>
      </c>
      <c r="G5952" s="436" t="str">
        <f>VLOOKUP(C5952,'LICH THI'!C:AA,14,0)</f>
        <v/>
      </c>
      <c r="H5952" s="436" t="str">
        <f t="shared" si="1199"/>
        <v/>
      </c>
      <c r="I5952" s="436" t="str">
        <f t="shared" si="1200"/>
        <v>Cao Văn Tuấn</v>
      </c>
      <c r="J5952" s="436"/>
      <c r="K5952" s="436">
        <f t="shared" si="1201"/>
        <v>1</v>
      </c>
      <c r="L5952" s="436" t="str">
        <f t="shared" si="1202"/>
        <v>DC3DB41-DC-1</v>
      </c>
      <c r="M5952" s="436" t="str">
        <f t="shared" si="1203"/>
        <v/>
      </c>
      <c r="N5952" s="437" t="e">
        <f t="shared" si="1209"/>
        <v>#VALUE!</v>
      </c>
      <c r="O5952" s="437"/>
      <c r="P5952" s="430" t="str">
        <f t="shared" si="1204"/>
        <v/>
      </c>
      <c r="U5952" s="177">
        <v>6</v>
      </c>
      <c r="V5952" s="177" t="s">
        <v>3209</v>
      </c>
      <c r="W5952" s="177" t="s">
        <v>3257</v>
      </c>
      <c r="X5952" s="177" t="s">
        <v>2721</v>
      </c>
      <c r="Y5952" s="177" t="s">
        <v>3949</v>
      </c>
      <c r="Z5952" s="177" t="s">
        <v>7472</v>
      </c>
      <c r="AA5952" s="525" t="s">
        <v>3950</v>
      </c>
      <c r="AB5952" s="399" t="str">
        <f t="shared" si="1205"/>
        <v>DC3DB41</v>
      </c>
      <c r="AC5952" s="399" t="str">
        <f t="shared" si="1206"/>
        <v>DC3DB41-DC</v>
      </c>
      <c r="AD5952" t="str">
        <f>Y5952&amp;"-"&amp;VLOOKUP(AC5952,'LICH THI'!C:AA,9,0)</f>
        <v>63DCCD3076-42481</v>
      </c>
      <c r="AE5952">
        <f t="shared" si="1207"/>
        <v>1</v>
      </c>
    </row>
    <row r="5953" spans="1:31" x14ac:dyDescent="0.25">
      <c r="A5953" s="436" t="str">
        <f t="shared" si="1197"/>
        <v>DC3DB41-DC-6</v>
      </c>
      <c r="B5953" s="436">
        <f>COUNTIF(AC$4:AC5953,AC5953)</f>
        <v>6</v>
      </c>
      <c r="C5953" s="436" t="str">
        <f t="shared" si="1198"/>
        <v>DC3DB41-DC</v>
      </c>
      <c r="D5953" s="436">
        <f>VLOOKUP(C5953,'LICH THI'!C:AA,12,0)</f>
        <v>6</v>
      </c>
      <c r="E5953" s="436">
        <f>VLOOKUP(C5953,'LICH THI'!C:AA,13,0)</f>
        <v>0</v>
      </c>
      <c r="F5953" s="436" t="str">
        <f t="shared" si="1208"/>
        <v/>
      </c>
      <c r="G5953" s="436" t="str">
        <f>VLOOKUP(C5953,'LICH THI'!C:AA,14,0)</f>
        <v/>
      </c>
      <c r="H5953" s="436" t="str">
        <f t="shared" si="1199"/>
        <v/>
      </c>
      <c r="I5953" s="436" t="str">
        <f t="shared" si="1200"/>
        <v>Ngô Thị Thu Thảo</v>
      </c>
      <c r="J5953" s="436"/>
      <c r="K5953" s="436">
        <f t="shared" si="1201"/>
        <v>1</v>
      </c>
      <c r="L5953" s="436" t="str">
        <f t="shared" si="1202"/>
        <v>DC3DB41-DC-1</v>
      </c>
      <c r="M5953" s="436" t="str">
        <f t="shared" si="1203"/>
        <v/>
      </c>
      <c r="N5953" s="437" t="e">
        <f t="shared" si="1209"/>
        <v>#VALUE!</v>
      </c>
      <c r="O5953" s="437"/>
      <c r="P5953" s="430" t="str">
        <f t="shared" si="1204"/>
        <v/>
      </c>
      <c r="U5953" s="177">
        <v>5</v>
      </c>
      <c r="V5953" s="177" t="s">
        <v>3102</v>
      </c>
      <c r="W5953" s="177" t="s">
        <v>3613</v>
      </c>
      <c r="X5953" s="177" t="s">
        <v>2620</v>
      </c>
      <c r="Y5953" s="177" t="s">
        <v>3614</v>
      </c>
      <c r="Z5953" s="177" t="s">
        <v>7472</v>
      </c>
      <c r="AA5953" s="525" t="s">
        <v>3615</v>
      </c>
      <c r="AB5953" s="399" t="str">
        <f t="shared" si="1205"/>
        <v>DC3DB41</v>
      </c>
      <c r="AC5953" s="399" t="str">
        <f t="shared" si="1206"/>
        <v>DC3DB41-DC</v>
      </c>
      <c r="AD5953" t="str">
        <f>Y5953&amp;"-"&amp;VLOOKUP(AC5953,'LICH THI'!C:AA,9,0)</f>
        <v>62DCCD2067-42481</v>
      </c>
      <c r="AE5953">
        <f t="shared" si="1207"/>
        <v>1</v>
      </c>
    </row>
    <row r="5954" spans="1:31" x14ac:dyDescent="0.25">
      <c r="A5954" s="436" t="str">
        <f t="shared" si="1197"/>
        <v>DC3DB61-DC-1</v>
      </c>
      <c r="B5954" s="436">
        <f>COUNTIF(AC$4:AC5954,AC5954)</f>
        <v>1</v>
      </c>
      <c r="C5954" s="436" t="str">
        <f t="shared" si="1198"/>
        <v>DC3DB61-DC</v>
      </c>
      <c r="D5954" s="436">
        <f>VLOOKUP(C5954,'LICH THI'!C:AA,12,0)</f>
        <v>9</v>
      </c>
      <c r="E5954" s="436">
        <f>VLOOKUP(C5954,'LICH THI'!C:AA,13,0)</f>
        <v>9</v>
      </c>
      <c r="F5954" s="436">
        <f t="shared" si="1208"/>
        <v>9</v>
      </c>
      <c r="G5954" s="436">
        <f>VLOOKUP(C5954,'LICH THI'!C:AA,14,0)</f>
        <v>1</v>
      </c>
      <c r="H5954" s="436">
        <f t="shared" si="1199"/>
        <v>1</v>
      </c>
      <c r="I5954" s="436" t="str">
        <f t="shared" si="1200"/>
        <v>Đào Công Hoàng Anh</v>
      </c>
      <c r="J5954" s="436"/>
      <c r="K5954" s="436">
        <f t="shared" si="1201"/>
        <v>1</v>
      </c>
      <c r="L5954" s="436" t="str">
        <f t="shared" si="1202"/>
        <v>DC3DB61-DC-1</v>
      </c>
      <c r="M5954" s="436">
        <f t="shared" si="1203"/>
        <v>7</v>
      </c>
      <c r="N5954" s="437">
        <f t="shared" si="1209"/>
        <v>4</v>
      </c>
      <c r="O5954" s="437"/>
      <c r="P5954" s="430" t="str">
        <f t="shared" si="1204"/>
        <v/>
      </c>
      <c r="U5954" s="177">
        <v>6</v>
      </c>
      <c r="V5954" s="177" t="s">
        <v>2603</v>
      </c>
      <c r="W5954" s="177" t="s">
        <v>7154</v>
      </c>
      <c r="X5954" s="177" t="s">
        <v>2611</v>
      </c>
      <c r="Y5954" s="177" t="s">
        <v>7155</v>
      </c>
      <c r="Z5954" s="177" t="s">
        <v>7521</v>
      </c>
      <c r="AA5954" s="525" t="s">
        <v>6828</v>
      </c>
      <c r="AB5954" s="399" t="str">
        <f t="shared" si="1205"/>
        <v>DC3DB61</v>
      </c>
      <c r="AC5954" s="399" t="str">
        <f t="shared" si="1206"/>
        <v>DC3DB61-DC</v>
      </c>
      <c r="AD5954" t="str">
        <f>Y5954&amp;"-"&amp;VLOOKUP(AC5954,'LICH THI'!C:AA,9,0)</f>
        <v>62DCCD3002-42469</v>
      </c>
      <c r="AE5954">
        <f t="shared" si="1207"/>
        <v>1</v>
      </c>
    </row>
    <row r="5955" spans="1:31" x14ac:dyDescent="0.25">
      <c r="A5955" s="436" t="str">
        <f t="shared" si="1197"/>
        <v>DC3DB61-DC-2</v>
      </c>
      <c r="B5955" s="436">
        <f>COUNTIF(AC$4:AC5955,AC5955)</f>
        <v>2</v>
      </c>
      <c r="C5955" s="436" t="str">
        <f t="shared" si="1198"/>
        <v>DC3DB61-DC</v>
      </c>
      <c r="D5955" s="436">
        <f>VLOOKUP(C5955,'LICH THI'!C:AA,12,0)</f>
        <v>9</v>
      </c>
      <c r="E5955" s="436">
        <f>VLOOKUP(C5955,'LICH THI'!C:AA,13,0)</f>
        <v>9</v>
      </c>
      <c r="F5955" s="436">
        <f t="shared" si="1208"/>
        <v>9</v>
      </c>
      <c r="G5955" s="436">
        <f>VLOOKUP(C5955,'LICH THI'!C:AA,14,0)</f>
        <v>1</v>
      </c>
      <c r="H5955" s="436">
        <f t="shared" si="1199"/>
        <v>1</v>
      </c>
      <c r="I5955" s="436" t="str">
        <f t="shared" si="1200"/>
        <v>Lê Văn Bình</v>
      </c>
      <c r="J5955" s="436"/>
      <c r="K5955" s="436">
        <f t="shared" si="1201"/>
        <v>1</v>
      </c>
      <c r="L5955" s="436" t="str">
        <f t="shared" si="1202"/>
        <v>DC3DB61-DC-1</v>
      </c>
      <c r="M5955" s="436">
        <f t="shared" si="1203"/>
        <v>7</v>
      </c>
      <c r="N5955" s="437">
        <f t="shared" si="1209"/>
        <v>5</v>
      </c>
      <c r="O5955" s="437"/>
      <c r="P5955" s="430" t="str">
        <f t="shared" si="1204"/>
        <v/>
      </c>
      <c r="U5955" s="177">
        <v>7</v>
      </c>
      <c r="V5955" s="177" t="s">
        <v>2603</v>
      </c>
      <c r="W5955" s="177" t="s">
        <v>2604</v>
      </c>
      <c r="X5955" s="177" t="s">
        <v>2605</v>
      </c>
      <c r="Y5955" s="177" t="s">
        <v>2606</v>
      </c>
      <c r="Z5955" s="177" t="s">
        <v>7521</v>
      </c>
      <c r="AA5955" s="525" t="s">
        <v>2608</v>
      </c>
      <c r="AB5955" s="399" t="str">
        <f t="shared" si="1205"/>
        <v>DC3DB61</v>
      </c>
      <c r="AC5955" s="399" t="str">
        <f t="shared" si="1206"/>
        <v>DC3DB61-DC</v>
      </c>
      <c r="AD5955" t="str">
        <f>Y5955&amp;"-"&amp;VLOOKUP(AC5955,'LICH THI'!C:AA,9,0)</f>
        <v>62DCCD3006-42469</v>
      </c>
      <c r="AE5955">
        <f t="shared" si="1207"/>
        <v>1</v>
      </c>
    </row>
    <row r="5956" spans="1:31" x14ac:dyDescent="0.25">
      <c r="A5956" s="436" t="str">
        <f t="shared" si="1197"/>
        <v>DC3DB61-DC-3</v>
      </c>
      <c r="B5956" s="436">
        <f>COUNTIF(AC$4:AC5956,AC5956)</f>
        <v>3</v>
      </c>
      <c r="C5956" s="436" t="str">
        <f t="shared" si="1198"/>
        <v>DC3DB61-DC</v>
      </c>
      <c r="D5956" s="436">
        <f>VLOOKUP(C5956,'LICH THI'!C:AA,12,0)</f>
        <v>9</v>
      </c>
      <c r="E5956" s="436">
        <f>VLOOKUP(C5956,'LICH THI'!C:AA,13,0)</f>
        <v>9</v>
      </c>
      <c r="F5956" s="436">
        <f t="shared" si="1208"/>
        <v>9</v>
      </c>
      <c r="G5956" s="436">
        <f>VLOOKUP(C5956,'LICH THI'!C:AA,14,0)</f>
        <v>1</v>
      </c>
      <c r="H5956" s="436">
        <f t="shared" si="1199"/>
        <v>1</v>
      </c>
      <c r="I5956" s="436" t="str">
        <f t="shared" si="1200"/>
        <v>Nguyễn Minh Phú</v>
      </c>
      <c r="J5956" s="436"/>
      <c r="K5956" s="436">
        <f t="shared" si="1201"/>
        <v>1</v>
      </c>
      <c r="L5956" s="436" t="str">
        <f t="shared" si="1202"/>
        <v>DC3DB61-DC-1</v>
      </c>
      <c r="M5956" s="436">
        <f t="shared" si="1203"/>
        <v>7</v>
      </c>
      <c r="N5956" s="437">
        <f t="shared" si="1209"/>
        <v>6</v>
      </c>
      <c r="O5956" s="437"/>
      <c r="P5956" s="430" t="str">
        <f t="shared" si="1204"/>
        <v/>
      </c>
      <c r="U5956" s="177">
        <v>1</v>
      </c>
      <c r="V5956" s="177" t="s">
        <v>3102</v>
      </c>
      <c r="W5956" s="177" t="s">
        <v>2708</v>
      </c>
      <c r="X5956" s="177" t="s">
        <v>3232</v>
      </c>
      <c r="Y5956" s="177" t="s">
        <v>3611</v>
      </c>
      <c r="Z5956" s="177" t="s">
        <v>7521</v>
      </c>
      <c r="AA5956" s="525" t="s">
        <v>3612</v>
      </c>
      <c r="AB5956" s="399" t="str">
        <f t="shared" si="1205"/>
        <v>DC3DB61</v>
      </c>
      <c r="AC5956" s="399" t="str">
        <f t="shared" si="1206"/>
        <v>DC3DB61-DC</v>
      </c>
      <c r="AD5956" t="str">
        <f>Y5956&amp;"-"&amp;VLOOKUP(AC5956,'LICH THI'!C:AA,9,0)</f>
        <v>62DCCD3074-42469</v>
      </c>
      <c r="AE5956">
        <f t="shared" si="1207"/>
        <v>1</v>
      </c>
    </row>
    <row r="5957" spans="1:31" x14ac:dyDescent="0.25">
      <c r="A5957" s="436" t="str">
        <f t="shared" ref="A5957:A6020" si="1210">C5957&amp;"-"&amp;B5957</f>
        <v>DC3DB61-DC-4</v>
      </c>
      <c r="B5957" s="436">
        <f>COUNTIF(AC$4:AC5957,AC5957)</f>
        <v>4</v>
      </c>
      <c r="C5957" s="436" t="str">
        <f t="shared" ref="C5957:C6020" si="1211">_CT_MaHP1</f>
        <v>DC3DB61-DC</v>
      </c>
      <c r="D5957" s="436">
        <f>VLOOKUP(C5957,'LICH THI'!C:AA,12,0)</f>
        <v>9</v>
      </c>
      <c r="E5957" s="436">
        <f>VLOOKUP(C5957,'LICH THI'!C:AA,13,0)</f>
        <v>9</v>
      </c>
      <c r="F5957" s="436">
        <f t="shared" si="1208"/>
        <v>9</v>
      </c>
      <c r="G5957" s="436">
        <f>VLOOKUP(C5957,'LICH THI'!C:AA,14,0)</f>
        <v>1</v>
      </c>
      <c r="H5957" s="436">
        <f t="shared" ref="H5957:H6020" si="1212">IF(E5957=0,"",TRUNC((B5957+E5957-1)/E5957))</f>
        <v>1</v>
      </c>
      <c r="I5957" s="436" t="str">
        <f t="shared" ref="I5957:I6020" si="1213">W5957&amp;" "&amp;X5957</f>
        <v>Đào Văn Quynh</v>
      </c>
      <c r="J5957" s="436"/>
      <c r="K5957" s="436">
        <f t="shared" ref="K5957:K6020" si="1214">IF(G5957=1,1,IF(H5957&lt;G5957,H5957+1,1))</f>
        <v>1</v>
      </c>
      <c r="L5957" s="436" t="str">
        <f t="shared" ref="L5957:L6020" si="1215">C5957&amp;"-"&amp;K5957</f>
        <v>DC3DB61-DC-1</v>
      </c>
      <c r="M5957" s="436">
        <f t="shared" ref="M5957:M6020" si="1216">IF(E5957=0,"",MOD(MID(C5957,6,2),E5957))</f>
        <v>7</v>
      </c>
      <c r="N5957" s="437">
        <f t="shared" si="1209"/>
        <v>7</v>
      </c>
      <c r="O5957" s="437"/>
      <c r="P5957" s="430" t="str">
        <f t="shared" ref="P5957:P6020" si="1217">IF(MOD(20*O5957,10)&lt;&gt;0,"SAI","")</f>
        <v/>
      </c>
      <c r="U5957" s="177">
        <v>2</v>
      </c>
      <c r="V5957" s="177" t="s">
        <v>3102</v>
      </c>
      <c r="W5957" s="177" t="s">
        <v>2821</v>
      </c>
      <c r="X5957" s="177" t="s">
        <v>3150</v>
      </c>
      <c r="Y5957" s="177" t="s">
        <v>3151</v>
      </c>
      <c r="Z5957" s="177" t="s">
        <v>7521</v>
      </c>
      <c r="AA5957" s="525" t="s">
        <v>3152</v>
      </c>
      <c r="AB5957" s="399" t="str">
        <f t="shared" ref="AB5957:AB6020" si="1218">_CT_MaHP</f>
        <v>DC3DB61</v>
      </c>
      <c r="AC5957" s="399" t="str">
        <f t="shared" ref="AC5957:AC6020" si="1219">_CT_MaHe</f>
        <v>DC3DB61-DC</v>
      </c>
      <c r="AD5957" t="str">
        <f>Y5957&amp;"-"&amp;VLOOKUP(AC5957,'LICH THI'!C:AA,9,0)</f>
        <v>62DCCD3082-42469</v>
      </c>
      <c r="AE5957">
        <f t="shared" ref="AE5957:AE6020" si="1220">COUNTIF(AD5957,AD:AD)</f>
        <v>1</v>
      </c>
    </row>
    <row r="5958" spans="1:31" x14ac:dyDescent="0.25">
      <c r="A5958" s="436" t="str">
        <f t="shared" si="1210"/>
        <v>DC3DB61-DC-5</v>
      </c>
      <c r="B5958" s="436">
        <f>COUNTIF(AC$4:AC5958,AC5958)</f>
        <v>5</v>
      </c>
      <c r="C5958" s="436" t="str">
        <f t="shared" si="1211"/>
        <v>DC3DB61-DC</v>
      </c>
      <c r="D5958" s="436">
        <f>VLOOKUP(C5958,'LICH THI'!C:AA,12,0)</f>
        <v>9</v>
      </c>
      <c r="E5958" s="436">
        <f>VLOOKUP(C5958,'LICH THI'!C:AA,13,0)</f>
        <v>9</v>
      </c>
      <c r="F5958" s="436">
        <f t="shared" ref="F5958:F6021" si="1221">IF(G5958="","",IF(G5958=H5958,D5958-(H5958-1)*E5958,E5958))</f>
        <v>9</v>
      </c>
      <c r="G5958" s="436">
        <f>VLOOKUP(C5958,'LICH THI'!C:AA,14,0)</f>
        <v>1</v>
      </c>
      <c r="H5958" s="436">
        <f t="shared" si="1212"/>
        <v>1</v>
      </c>
      <c r="I5958" s="436" t="str">
        <f t="shared" si="1213"/>
        <v>Nguyễn Văn Sinh</v>
      </c>
      <c r="J5958" s="436"/>
      <c r="K5958" s="436">
        <f t="shared" si="1214"/>
        <v>1</v>
      </c>
      <c r="L5958" s="436" t="str">
        <f t="shared" si="1215"/>
        <v>DC3DB61-DC-1</v>
      </c>
      <c r="M5958" s="436">
        <f t="shared" si="1216"/>
        <v>7</v>
      </c>
      <c r="N5958" s="437">
        <f t="shared" ref="N5958:N6021" si="1222">IF(F5958=0,"",(K5958-1)*$N$2+1+MOD(B5958-M5958,F5958))</f>
        <v>8</v>
      </c>
      <c r="O5958" s="437"/>
      <c r="P5958" s="430" t="str">
        <f t="shared" si="1217"/>
        <v/>
      </c>
      <c r="U5958" s="177">
        <v>8</v>
      </c>
      <c r="V5958" s="177" t="s">
        <v>2603</v>
      </c>
      <c r="W5958" s="177" t="s">
        <v>2741</v>
      </c>
      <c r="X5958" s="177" t="s">
        <v>3172</v>
      </c>
      <c r="Y5958" s="177" t="s">
        <v>3173</v>
      </c>
      <c r="Z5958" s="177" t="s">
        <v>7521</v>
      </c>
      <c r="AA5958" s="525" t="s">
        <v>3174</v>
      </c>
      <c r="AB5958" s="399" t="str">
        <f t="shared" si="1218"/>
        <v>DC3DB61</v>
      </c>
      <c r="AC5958" s="399" t="str">
        <f t="shared" si="1219"/>
        <v>DC3DB61-DC</v>
      </c>
      <c r="AD5958" t="str">
        <f>Y5958&amp;"-"&amp;VLOOKUP(AC5958,'LICH THI'!C:AA,9,0)</f>
        <v>62DCCD3083-42469</v>
      </c>
      <c r="AE5958">
        <f t="shared" si="1220"/>
        <v>1</v>
      </c>
    </row>
    <row r="5959" spans="1:31" x14ac:dyDescent="0.25">
      <c r="A5959" s="436" t="str">
        <f t="shared" si="1210"/>
        <v>DC3DB61-DC-6</v>
      </c>
      <c r="B5959" s="436">
        <f>COUNTIF(AC$4:AC5959,AC5959)</f>
        <v>6</v>
      </c>
      <c r="C5959" s="436" t="str">
        <f t="shared" si="1211"/>
        <v>DC3DB61-DC</v>
      </c>
      <c r="D5959" s="436">
        <f>VLOOKUP(C5959,'LICH THI'!C:AA,12,0)</f>
        <v>9</v>
      </c>
      <c r="E5959" s="436">
        <f>VLOOKUP(C5959,'LICH THI'!C:AA,13,0)</f>
        <v>9</v>
      </c>
      <c r="F5959" s="436">
        <f t="shared" si="1221"/>
        <v>9</v>
      </c>
      <c r="G5959" s="436">
        <f>VLOOKUP(C5959,'LICH THI'!C:AA,14,0)</f>
        <v>1</v>
      </c>
      <c r="H5959" s="436">
        <f t="shared" si="1212"/>
        <v>1</v>
      </c>
      <c r="I5959" s="436" t="str">
        <f t="shared" si="1213"/>
        <v>Nguyễn Ngọc Sơn</v>
      </c>
      <c r="J5959" s="436"/>
      <c r="K5959" s="436">
        <f t="shared" si="1214"/>
        <v>1</v>
      </c>
      <c r="L5959" s="436" t="str">
        <f t="shared" si="1215"/>
        <v>DC3DB61-DC-1</v>
      </c>
      <c r="M5959" s="436">
        <f t="shared" si="1216"/>
        <v>7</v>
      </c>
      <c r="N5959" s="437">
        <f t="shared" si="1222"/>
        <v>9</v>
      </c>
      <c r="O5959" s="437"/>
      <c r="P5959" s="430" t="str">
        <f t="shared" si="1217"/>
        <v/>
      </c>
      <c r="U5959" s="177">
        <v>9</v>
      </c>
      <c r="V5959" s="177" t="s">
        <v>2603</v>
      </c>
      <c r="W5959" s="177" t="s">
        <v>2783</v>
      </c>
      <c r="X5959" s="177" t="s">
        <v>2688</v>
      </c>
      <c r="Y5959" s="177" t="s">
        <v>3672</v>
      </c>
      <c r="Z5959" s="177" t="s">
        <v>7521</v>
      </c>
      <c r="AA5959" s="525" t="s">
        <v>3673</v>
      </c>
      <c r="AB5959" s="399" t="str">
        <f t="shared" si="1218"/>
        <v>DC3DB61</v>
      </c>
      <c r="AC5959" s="399" t="str">
        <f t="shared" si="1219"/>
        <v>DC3DB61-DC</v>
      </c>
      <c r="AD5959" t="str">
        <f>Y5959&amp;"-"&amp;VLOOKUP(AC5959,'LICH THI'!C:AA,9,0)</f>
        <v>62DCCD3087-42469</v>
      </c>
      <c r="AE5959">
        <f t="shared" si="1220"/>
        <v>1</v>
      </c>
    </row>
    <row r="5960" spans="1:31" x14ac:dyDescent="0.25">
      <c r="A5960" s="436" t="str">
        <f t="shared" si="1210"/>
        <v>DC3DB61-DC-7</v>
      </c>
      <c r="B5960" s="436">
        <f>COUNTIF(AC$4:AC5960,AC5960)</f>
        <v>7</v>
      </c>
      <c r="C5960" s="436" t="str">
        <f t="shared" si="1211"/>
        <v>DC3DB61-DC</v>
      </c>
      <c r="D5960" s="436">
        <f>VLOOKUP(C5960,'LICH THI'!C:AA,12,0)</f>
        <v>9</v>
      </c>
      <c r="E5960" s="436">
        <f>VLOOKUP(C5960,'LICH THI'!C:AA,13,0)</f>
        <v>9</v>
      </c>
      <c r="F5960" s="436">
        <f t="shared" si="1221"/>
        <v>9</v>
      </c>
      <c r="G5960" s="436">
        <f>VLOOKUP(C5960,'LICH THI'!C:AA,14,0)</f>
        <v>1</v>
      </c>
      <c r="H5960" s="436">
        <f t="shared" si="1212"/>
        <v>1</v>
      </c>
      <c r="I5960" s="436" t="str">
        <f t="shared" si="1213"/>
        <v>Nguyễn Văn Tuấn</v>
      </c>
      <c r="J5960" s="436"/>
      <c r="K5960" s="436">
        <f t="shared" si="1214"/>
        <v>1</v>
      </c>
      <c r="L5960" s="436" t="str">
        <f t="shared" si="1215"/>
        <v>DC3DB61-DC-1</v>
      </c>
      <c r="M5960" s="436">
        <f t="shared" si="1216"/>
        <v>7</v>
      </c>
      <c r="N5960" s="437">
        <f t="shared" si="1222"/>
        <v>1</v>
      </c>
      <c r="O5960" s="437"/>
      <c r="P5960" s="430" t="str">
        <f t="shared" si="1217"/>
        <v/>
      </c>
      <c r="U5960" s="177">
        <v>5</v>
      </c>
      <c r="V5960" s="177" t="s">
        <v>3102</v>
      </c>
      <c r="W5960" s="177" t="s">
        <v>2741</v>
      </c>
      <c r="X5960" s="177" t="s">
        <v>2721</v>
      </c>
      <c r="Y5960" s="177" t="s">
        <v>5365</v>
      </c>
      <c r="Z5960" s="177" t="s">
        <v>7521</v>
      </c>
      <c r="AA5960" s="525" t="s">
        <v>5366</v>
      </c>
      <c r="AB5960" s="399" t="str">
        <f t="shared" si="1218"/>
        <v>DC3DB61</v>
      </c>
      <c r="AC5960" s="399" t="str">
        <f t="shared" si="1219"/>
        <v>DC3DB61-DC</v>
      </c>
      <c r="AD5960" t="str">
        <f>Y5960&amp;"-"&amp;VLOOKUP(AC5960,'LICH THI'!C:AA,9,0)</f>
        <v>62DCCD3127-42469</v>
      </c>
      <c r="AE5960">
        <f t="shared" si="1220"/>
        <v>1</v>
      </c>
    </row>
    <row r="5961" spans="1:31" x14ac:dyDescent="0.25">
      <c r="A5961" s="436" t="str">
        <f t="shared" si="1210"/>
        <v>DC3DB61-DC-8</v>
      </c>
      <c r="B5961" s="436">
        <f>COUNTIF(AC$4:AC5961,AC5961)</f>
        <v>8</v>
      </c>
      <c r="C5961" s="436" t="str">
        <f t="shared" si="1211"/>
        <v>DC3DB61-DC</v>
      </c>
      <c r="D5961" s="436">
        <f>VLOOKUP(C5961,'LICH THI'!C:AA,12,0)</f>
        <v>9</v>
      </c>
      <c r="E5961" s="436">
        <f>VLOOKUP(C5961,'LICH THI'!C:AA,13,0)</f>
        <v>9</v>
      </c>
      <c r="F5961" s="436">
        <f t="shared" si="1221"/>
        <v>9</v>
      </c>
      <c r="G5961" s="436">
        <f>VLOOKUP(C5961,'LICH THI'!C:AA,14,0)</f>
        <v>1</v>
      </c>
      <c r="H5961" s="436">
        <f t="shared" si="1212"/>
        <v>1</v>
      </c>
      <c r="I5961" s="436" t="str">
        <f t="shared" si="1213"/>
        <v>Ngô Thị Thu Thảo</v>
      </c>
      <c r="J5961" s="436"/>
      <c r="K5961" s="436">
        <f t="shared" si="1214"/>
        <v>1</v>
      </c>
      <c r="L5961" s="436" t="str">
        <f t="shared" si="1215"/>
        <v>DC3DB61-DC-1</v>
      </c>
      <c r="M5961" s="436">
        <f t="shared" si="1216"/>
        <v>7</v>
      </c>
      <c r="N5961" s="437">
        <f t="shared" si="1222"/>
        <v>2</v>
      </c>
      <c r="O5961" s="437"/>
      <c r="P5961" s="430" t="str">
        <f t="shared" si="1217"/>
        <v/>
      </c>
      <c r="U5961" s="177">
        <v>3</v>
      </c>
      <c r="V5961" s="177" t="s">
        <v>3102</v>
      </c>
      <c r="W5961" s="177" t="s">
        <v>3613</v>
      </c>
      <c r="X5961" s="177" t="s">
        <v>2620</v>
      </c>
      <c r="Y5961" s="177" t="s">
        <v>3614</v>
      </c>
      <c r="Z5961" s="177" t="s">
        <v>7521</v>
      </c>
      <c r="AA5961" s="525" t="s">
        <v>3615</v>
      </c>
      <c r="AB5961" s="399" t="str">
        <f t="shared" si="1218"/>
        <v>DC3DB61</v>
      </c>
      <c r="AC5961" s="399" t="str">
        <f t="shared" si="1219"/>
        <v>DC3DB61-DC</v>
      </c>
      <c r="AD5961" t="str">
        <f>Y5961&amp;"-"&amp;VLOOKUP(AC5961,'LICH THI'!C:AA,9,0)</f>
        <v>62DCCD2067-42469</v>
      </c>
      <c r="AE5961">
        <f t="shared" si="1220"/>
        <v>1</v>
      </c>
    </row>
    <row r="5962" spans="1:31" x14ac:dyDescent="0.25">
      <c r="A5962" s="436" t="str">
        <f t="shared" si="1210"/>
        <v>DC3DB61-DC-9</v>
      </c>
      <c r="B5962" s="436">
        <f>COUNTIF(AC$4:AC5962,AC5962)</f>
        <v>9</v>
      </c>
      <c r="C5962" s="436" t="str">
        <f t="shared" si="1211"/>
        <v>DC3DB61-DC</v>
      </c>
      <c r="D5962" s="436">
        <f>VLOOKUP(C5962,'LICH THI'!C:AA,12,0)</f>
        <v>9</v>
      </c>
      <c r="E5962" s="436">
        <f>VLOOKUP(C5962,'LICH THI'!C:AA,13,0)</f>
        <v>9</v>
      </c>
      <c r="F5962" s="436">
        <f t="shared" si="1221"/>
        <v>9</v>
      </c>
      <c r="G5962" s="436">
        <f>VLOOKUP(C5962,'LICH THI'!C:AA,14,0)</f>
        <v>1</v>
      </c>
      <c r="H5962" s="436">
        <f t="shared" si="1212"/>
        <v>1</v>
      </c>
      <c r="I5962" s="436" t="str">
        <f t="shared" si="1213"/>
        <v>Lê Công Thức</v>
      </c>
      <c r="J5962" s="436"/>
      <c r="K5962" s="436">
        <f t="shared" si="1214"/>
        <v>1</v>
      </c>
      <c r="L5962" s="436" t="str">
        <f t="shared" si="1215"/>
        <v>DC3DB61-DC-1</v>
      </c>
      <c r="M5962" s="436">
        <f t="shared" si="1216"/>
        <v>7</v>
      </c>
      <c r="N5962" s="437">
        <f t="shared" si="1222"/>
        <v>3</v>
      </c>
      <c r="O5962" s="437"/>
      <c r="P5962" s="430" t="str">
        <f t="shared" si="1217"/>
        <v/>
      </c>
      <c r="U5962" s="177">
        <v>4</v>
      </c>
      <c r="V5962" s="177" t="s">
        <v>3102</v>
      </c>
      <c r="W5962" s="177" t="s">
        <v>3153</v>
      </c>
      <c r="X5962" s="177" t="s">
        <v>3154</v>
      </c>
      <c r="Y5962" s="177" t="s">
        <v>3155</v>
      </c>
      <c r="Z5962" s="177" t="s">
        <v>7521</v>
      </c>
      <c r="AA5962" s="525" t="s">
        <v>3156</v>
      </c>
      <c r="AB5962" s="399" t="str">
        <f t="shared" si="1218"/>
        <v>DC3DB61</v>
      </c>
      <c r="AC5962" s="399" t="str">
        <f t="shared" si="1219"/>
        <v>DC3DB61-DC</v>
      </c>
      <c r="AD5962" t="str">
        <f>Y5962&amp;"-"&amp;VLOOKUP(AC5962,'LICH THI'!C:AA,9,0)</f>
        <v>62DCCD3107-42469</v>
      </c>
      <c r="AE5962">
        <f t="shared" si="1220"/>
        <v>1</v>
      </c>
    </row>
    <row r="5963" spans="1:31" x14ac:dyDescent="0.25">
      <c r="A5963" s="436" t="str">
        <f t="shared" si="1210"/>
        <v>DC3DB71-DC-1</v>
      </c>
      <c r="B5963" s="436">
        <f>COUNTIF(AC$4:AC5963,AC5963)</f>
        <v>1</v>
      </c>
      <c r="C5963" s="436" t="str">
        <f t="shared" si="1211"/>
        <v>DC3DB71-DC</v>
      </c>
      <c r="D5963" s="436">
        <f>VLOOKUP(C5963,'LICH THI'!C:AA,12,0)</f>
        <v>4</v>
      </c>
      <c r="E5963" s="436">
        <f>VLOOKUP(C5963,'LICH THI'!C:AA,13,0)</f>
        <v>4</v>
      </c>
      <c r="F5963" s="436">
        <f t="shared" si="1221"/>
        <v>4</v>
      </c>
      <c r="G5963" s="436">
        <f>VLOOKUP(C5963,'LICH THI'!C:AA,14,0)</f>
        <v>1</v>
      </c>
      <c r="H5963" s="436">
        <f t="shared" si="1212"/>
        <v>1</v>
      </c>
      <c r="I5963" s="436" t="str">
        <f t="shared" si="1213"/>
        <v>Nguyễn Tài Cường</v>
      </c>
      <c r="J5963" s="436"/>
      <c r="K5963" s="436">
        <f t="shared" si="1214"/>
        <v>1</v>
      </c>
      <c r="L5963" s="436" t="str">
        <f t="shared" si="1215"/>
        <v>DC3DB71-DC-1</v>
      </c>
      <c r="M5963" s="436">
        <f t="shared" si="1216"/>
        <v>3</v>
      </c>
      <c r="N5963" s="437">
        <f t="shared" si="1222"/>
        <v>3</v>
      </c>
      <c r="O5963" s="437"/>
      <c r="P5963" s="430" t="str">
        <f t="shared" si="1217"/>
        <v/>
      </c>
      <c r="U5963" s="177">
        <v>1</v>
      </c>
      <c r="V5963" s="177" t="s">
        <v>3229</v>
      </c>
      <c r="W5963" s="177" t="s">
        <v>5094</v>
      </c>
      <c r="X5963" s="177" t="s">
        <v>2735</v>
      </c>
      <c r="Y5963" s="177" t="s">
        <v>5400</v>
      </c>
      <c r="Z5963" s="177" t="s">
        <v>6769</v>
      </c>
      <c r="AA5963" s="525" t="s">
        <v>3403</v>
      </c>
      <c r="AB5963" s="399" t="str">
        <f t="shared" si="1218"/>
        <v>DC3DB71</v>
      </c>
      <c r="AC5963" s="399" t="str">
        <f t="shared" si="1219"/>
        <v>DC3DB71-DC</v>
      </c>
      <c r="AD5963" t="str">
        <f>Y5963&amp;"-"&amp;VLOOKUP(AC5963,'LICH THI'!C:AA,9,0)</f>
        <v>63DCDB3005-42479</v>
      </c>
      <c r="AE5963">
        <f t="shared" si="1220"/>
        <v>1</v>
      </c>
    </row>
    <row r="5964" spans="1:31" x14ac:dyDescent="0.25">
      <c r="A5964" s="436" t="str">
        <f t="shared" si="1210"/>
        <v>DC3DB71-DC-2</v>
      </c>
      <c r="B5964" s="436">
        <f>COUNTIF(AC$4:AC5964,AC5964)</f>
        <v>2</v>
      </c>
      <c r="C5964" s="436" t="str">
        <f t="shared" si="1211"/>
        <v>DC3DB71-DC</v>
      </c>
      <c r="D5964" s="436">
        <f>VLOOKUP(C5964,'LICH THI'!C:AA,12,0)</f>
        <v>4</v>
      </c>
      <c r="E5964" s="436">
        <f>VLOOKUP(C5964,'LICH THI'!C:AA,13,0)</f>
        <v>4</v>
      </c>
      <c r="F5964" s="436">
        <f t="shared" si="1221"/>
        <v>4</v>
      </c>
      <c r="G5964" s="436">
        <f>VLOOKUP(C5964,'LICH THI'!C:AA,14,0)</f>
        <v>1</v>
      </c>
      <c r="H5964" s="436">
        <f t="shared" si="1212"/>
        <v>1</v>
      </c>
      <c r="I5964" s="436" t="str">
        <f t="shared" si="1213"/>
        <v>Trần Ngọc Đô</v>
      </c>
      <c r="J5964" s="436"/>
      <c r="K5964" s="436">
        <f t="shared" si="1214"/>
        <v>1</v>
      </c>
      <c r="L5964" s="436" t="str">
        <f t="shared" si="1215"/>
        <v>DC3DB71-DC-1</v>
      </c>
      <c r="M5964" s="436">
        <f t="shared" si="1216"/>
        <v>3</v>
      </c>
      <c r="N5964" s="437">
        <f t="shared" si="1222"/>
        <v>4</v>
      </c>
      <c r="O5964" s="437"/>
      <c r="P5964" s="430" t="str">
        <f t="shared" si="1217"/>
        <v/>
      </c>
      <c r="U5964" s="177">
        <v>2</v>
      </c>
      <c r="V5964" s="177" t="s">
        <v>3229</v>
      </c>
      <c r="W5964" s="177" t="s">
        <v>3957</v>
      </c>
      <c r="X5964" s="177" t="s">
        <v>3958</v>
      </c>
      <c r="Y5964" s="177" t="s">
        <v>3959</v>
      </c>
      <c r="Z5964" s="177" t="s">
        <v>6769</v>
      </c>
      <c r="AA5964" s="525" t="s">
        <v>3960</v>
      </c>
      <c r="AB5964" s="399" t="str">
        <f t="shared" si="1218"/>
        <v>DC3DB71</v>
      </c>
      <c r="AC5964" s="399" t="str">
        <f t="shared" si="1219"/>
        <v>DC3DB71-DC</v>
      </c>
      <c r="AD5964" t="str">
        <f>Y5964&amp;"-"&amp;VLOOKUP(AC5964,'LICH THI'!C:AA,9,0)</f>
        <v>63DCDB3009-42479</v>
      </c>
      <c r="AE5964">
        <f t="shared" si="1220"/>
        <v>1</v>
      </c>
    </row>
    <row r="5965" spans="1:31" x14ac:dyDescent="0.25">
      <c r="A5965" s="436" t="str">
        <f t="shared" si="1210"/>
        <v>DC3DB71-DC-3</v>
      </c>
      <c r="B5965" s="436">
        <f>COUNTIF(AC$4:AC5965,AC5965)</f>
        <v>3</v>
      </c>
      <c r="C5965" s="436" t="str">
        <f t="shared" si="1211"/>
        <v>DC3DB71-DC</v>
      </c>
      <c r="D5965" s="436">
        <f>VLOOKUP(C5965,'LICH THI'!C:AA,12,0)</f>
        <v>4</v>
      </c>
      <c r="E5965" s="436">
        <f>VLOOKUP(C5965,'LICH THI'!C:AA,13,0)</f>
        <v>4</v>
      </c>
      <c r="F5965" s="436">
        <f t="shared" si="1221"/>
        <v>4</v>
      </c>
      <c r="G5965" s="436">
        <f>VLOOKUP(C5965,'LICH THI'!C:AA,14,0)</f>
        <v>1</v>
      </c>
      <c r="H5965" s="436">
        <f t="shared" si="1212"/>
        <v>1</v>
      </c>
      <c r="I5965" s="436" t="str">
        <f t="shared" si="1213"/>
        <v>Nguyễn Minh Hảo</v>
      </c>
      <c r="J5965" s="436"/>
      <c r="K5965" s="436">
        <f t="shared" si="1214"/>
        <v>1</v>
      </c>
      <c r="L5965" s="436" t="str">
        <f t="shared" si="1215"/>
        <v>DC3DB71-DC-1</v>
      </c>
      <c r="M5965" s="436">
        <f t="shared" si="1216"/>
        <v>3</v>
      </c>
      <c r="N5965" s="437">
        <f t="shared" si="1222"/>
        <v>1</v>
      </c>
      <c r="O5965" s="437"/>
      <c r="P5965" s="430" t="str">
        <f t="shared" si="1217"/>
        <v/>
      </c>
      <c r="U5965" s="177">
        <v>3</v>
      </c>
      <c r="V5965" s="177" t="s">
        <v>3229</v>
      </c>
      <c r="W5965" s="177" t="s">
        <v>2708</v>
      </c>
      <c r="X5965" s="177" t="s">
        <v>5742</v>
      </c>
      <c r="Y5965" s="177" t="s">
        <v>6770</v>
      </c>
      <c r="Z5965" s="177" t="s">
        <v>6769</v>
      </c>
      <c r="AA5965" s="525" t="s">
        <v>4174</v>
      </c>
      <c r="AB5965" s="399" t="str">
        <f t="shared" si="1218"/>
        <v>DC3DB71</v>
      </c>
      <c r="AC5965" s="399" t="str">
        <f t="shared" si="1219"/>
        <v>DC3DB71-DC</v>
      </c>
      <c r="AD5965" t="str">
        <f>Y5965&amp;"-"&amp;VLOOKUP(AC5965,'LICH THI'!C:AA,9,0)</f>
        <v>63DCDB3056-42479</v>
      </c>
      <c r="AE5965">
        <f t="shared" si="1220"/>
        <v>1</v>
      </c>
    </row>
    <row r="5966" spans="1:31" x14ac:dyDescent="0.25">
      <c r="A5966" s="436" t="str">
        <f t="shared" si="1210"/>
        <v>DC3DB71-DC-4</v>
      </c>
      <c r="B5966" s="436">
        <f>COUNTIF(AC$4:AC5966,AC5966)</f>
        <v>4</v>
      </c>
      <c r="C5966" s="436" t="str">
        <f t="shared" si="1211"/>
        <v>DC3DB71-DC</v>
      </c>
      <c r="D5966" s="436">
        <f>VLOOKUP(C5966,'LICH THI'!C:AA,12,0)</f>
        <v>4</v>
      </c>
      <c r="E5966" s="436">
        <f>VLOOKUP(C5966,'LICH THI'!C:AA,13,0)</f>
        <v>4</v>
      </c>
      <c r="F5966" s="436">
        <f t="shared" si="1221"/>
        <v>4</v>
      </c>
      <c r="G5966" s="436">
        <f>VLOOKUP(C5966,'LICH THI'!C:AA,14,0)</f>
        <v>1</v>
      </c>
      <c r="H5966" s="436">
        <f t="shared" si="1212"/>
        <v>1</v>
      </c>
      <c r="I5966" s="436" t="str">
        <f t="shared" si="1213"/>
        <v>Lý Đình Luân</v>
      </c>
      <c r="J5966" s="436"/>
      <c r="K5966" s="436">
        <f t="shared" si="1214"/>
        <v>1</v>
      </c>
      <c r="L5966" s="436" t="str">
        <f t="shared" si="1215"/>
        <v>DC3DB71-DC-1</v>
      </c>
      <c r="M5966" s="436">
        <f t="shared" si="1216"/>
        <v>3</v>
      </c>
      <c r="N5966" s="437">
        <f t="shared" si="1222"/>
        <v>2</v>
      </c>
      <c r="O5966" s="437"/>
      <c r="P5966" s="430" t="str">
        <f t="shared" si="1217"/>
        <v/>
      </c>
      <c r="U5966" s="177">
        <v>4</v>
      </c>
      <c r="V5966" s="177" t="s">
        <v>3229</v>
      </c>
      <c r="W5966" s="177" t="s">
        <v>3690</v>
      </c>
      <c r="X5966" s="177" t="s">
        <v>3608</v>
      </c>
      <c r="Y5966" s="177" t="s">
        <v>3691</v>
      </c>
      <c r="Z5966" s="177" t="s">
        <v>6769</v>
      </c>
      <c r="AA5966" s="525" t="s">
        <v>3692</v>
      </c>
      <c r="AB5966" s="399" t="str">
        <f t="shared" si="1218"/>
        <v>DC3DB71</v>
      </c>
      <c r="AC5966" s="399" t="str">
        <f t="shared" si="1219"/>
        <v>DC3DB71-DC</v>
      </c>
      <c r="AD5966" t="str">
        <f>Y5966&amp;"-"&amp;VLOOKUP(AC5966,'LICH THI'!C:AA,9,0)</f>
        <v>63DCDB3074-42479</v>
      </c>
      <c r="AE5966">
        <f t="shared" si="1220"/>
        <v>1</v>
      </c>
    </row>
    <row r="5967" spans="1:31" x14ac:dyDescent="0.25">
      <c r="A5967" s="436" t="str">
        <f t="shared" si="1210"/>
        <v>DC3DB71-DL-1</v>
      </c>
      <c r="B5967" s="436">
        <f>COUNTIF(AC$4:AC5967,AC5967)</f>
        <v>1</v>
      </c>
      <c r="C5967" s="436" t="str">
        <f t="shared" si="1211"/>
        <v>DC3DB71-DL</v>
      </c>
      <c r="D5967" s="436">
        <f>VLOOKUP(C5967,'LICH THI'!C:AA,12,0)</f>
        <v>6</v>
      </c>
      <c r="E5967" s="436">
        <f>VLOOKUP(C5967,'LICH THI'!C:AA,13,0)</f>
        <v>6</v>
      </c>
      <c r="F5967" s="436">
        <f t="shared" si="1221"/>
        <v>6</v>
      </c>
      <c r="G5967" s="436">
        <f>VLOOKUP(C5967,'LICH THI'!C:AA,14,0)</f>
        <v>1</v>
      </c>
      <c r="H5967" s="436">
        <f t="shared" si="1212"/>
        <v>1</v>
      </c>
      <c r="I5967" s="436" t="str">
        <f t="shared" si="1213"/>
        <v>Nguyễn Văn Chí</v>
      </c>
      <c r="J5967" s="436"/>
      <c r="K5967" s="436">
        <f t="shared" si="1214"/>
        <v>1</v>
      </c>
      <c r="L5967" s="436" t="str">
        <f t="shared" si="1215"/>
        <v>DC3DB71-DL-1</v>
      </c>
      <c r="M5967" s="436">
        <f t="shared" si="1216"/>
        <v>5</v>
      </c>
      <c r="N5967" s="437">
        <f t="shared" si="1222"/>
        <v>3</v>
      </c>
      <c r="O5967" s="437"/>
      <c r="P5967" s="430" t="str">
        <f t="shared" si="1217"/>
        <v/>
      </c>
      <c r="U5967" s="177">
        <v>5</v>
      </c>
      <c r="V5967" s="177" t="s">
        <v>4902</v>
      </c>
      <c r="W5967" s="177" t="s">
        <v>2741</v>
      </c>
      <c r="X5967" s="177" t="s">
        <v>6771</v>
      </c>
      <c r="Y5967" s="177" t="s">
        <v>6772</v>
      </c>
      <c r="Z5967" s="177" t="s">
        <v>6769</v>
      </c>
      <c r="AA5967" s="525" t="s">
        <v>6773</v>
      </c>
      <c r="AB5967" s="399" t="str">
        <f t="shared" si="1218"/>
        <v>DC3DB71</v>
      </c>
      <c r="AC5967" s="399" t="str">
        <f t="shared" si="1219"/>
        <v>DC3DB71-DL</v>
      </c>
      <c r="AD5967" t="str">
        <f>Y5967&amp;"-"&amp;VLOOKUP(AC5967,'LICH THI'!C:AA,9,0)</f>
        <v>65DLCD21337-42479</v>
      </c>
      <c r="AE5967">
        <f t="shared" si="1220"/>
        <v>1</v>
      </c>
    </row>
    <row r="5968" spans="1:31" x14ac:dyDescent="0.25">
      <c r="A5968" s="436" t="str">
        <f t="shared" si="1210"/>
        <v>DC3DB71-DL-2</v>
      </c>
      <c r="B5968" s="436">
        <f>COUNTIF(AC$4:AC5968,AC5968)</f>
        <v>2</v>
      </c>
      <c r="C5968" s="436" t="str">
        <f t="shared" si="1211"/>
        <v>DC3DB71-DL</v>
      </c>
      <c r="D5968" s="436">
        <f>VLOOKUP(C5968,'LICH THI'!C:AA,12,0)</f>
        <v>6</v>
      </c>
      <c r="E5968" s="436">
        <f>VLOOKUP(C5968,'LICH THI'!C:AA,13,0)</f>
        <v>6</v>
      </c>
      <c r="F5968" s="436">
        <f t="shared" si="1221"/>
        <v>6</v>
      </c>
      <c r="G5968" s="436">
        <f>VLOOKUP(C5968,'LICH THI'!C:AA,14,0)</f>
        <v>1</v>
      </c>
      <c r="H5968" s="436">
        <f t="shared" si="1212"/>
        <v>1</v>
      </c>
      <c r="I5968" s="436" t="str">
        <f t="shared" si="1213"/>
        <v>Hoàng Văn Kiên</v>
      </c>
      <c r="J5968" s="436"/>
      <c r="K5968" s="436">
        <f t="shared" si="1214"/>
        <v>1</v>
      </c>
      <c r="L5968" s="436" t="str">
        <f t="shared" si="1215"/>
        <v>DC3DB71-DL-1</v>
      </c>
      <c r="M5968" s="436">
        <f t="shared" si="1216"/>
        <v>5</v>
      </c>
      <c r="N5968" s="437">
        <f t="shared" si="1222"/>
        <v>4</v>
      </c>
      <c r="O5968" s="437"/>
      <c r="P5968" s="430" t="str">
        <f t="shared" si="1217"/>
        <v/>
      </c>
      <c r="U5968" s="177">
        <v>6</v>
      </c>
      <c r="V5968" s="177" t="s">
        <v>4902</v>
      </c>
      <c r="W5968" s="177" t="s">
        <v>2966</v>
      </c>
      <c r="X5968" s="177" t="s">
        <v>2762</v>
      </c>
      <c r="Y5968" s="177" t="s">
        <v>6774</v>
      </c>
      <c r="Z5968" s="177" t="s">
        <v>6769</v>
      </c>
      <c r="AA5968" s="525" t="s">
        <v>6775</v>
      </c>
      <c r="AB5968" s="399" t="str">
        <f t="shared" si="1218"/>
        <v>DC3DB71</v>
      </c>
      <c r="AC5968" s="399" t="str">
        <f t="shared" si="1219"/>
        <v>DC3DB71-DL</v>
      </c>
      <c r="AD5968" t="str">
        <f>Y5968&amp;"-"&amp;VLOOKUP(AC5968,'LICH THI'!C:AA,9,0)</f>
        <v>65DLCD20471-42479</v>
      </c>
      <c r="AE5968">
        <f t="shared" si="1220"/>
        <v>1</v>
      </c>
    </row>
    <row r="5969" spans="1:31" x14ac:dyDescent="0.25">
      <c r="A5969" s="436" t="str">
        <f t="shared" si="1210"/>
        <v>DC3DB71-DL-3</v>
      </c>
      <c r="B5969" s="436">
        <f>COUNTIF(AC$4:AC5969,AC5969)</f>
        <v>3</v>
      </c>
      <c r="C5969" s="436" t="str">
        <f t="shared" si="1211"/>
        <v>DC3DB71-DL</v>
      </c>
      <c r="D5969" s="436">
        <f>VLOOKUP(C5969,'LICH THI'!C:AA,12,0)</f>
        <v>6</v>
      </c>
      <c r="E5969" s="436">
        <f>VLOOKUP(C5969,'LICH THI'!C:AA,13,0)</f>
        <v>6</v>
      </c>
      <c r="F5969" s="436">
        <f t="shared" si="1221"/>
        <v>6</v>
      </c>
      <c r="G5969" s="436">
        <f>VLOOKUP(C5969,'LICH THI'!C:AA,14,0)</f>
        <v>1</v>
      </c>
      <c r="H5969" s="436">
        <f t="shared" si="1212"/>
        <v>1</v>
      </c>
      <c r="I5969" s="436" t="str">
        <f t="shared" si="1213"/>
        <v>Bùi Đức Nam</v>
      </c>
      <c r="J5969" s="436"/>
      <c r="K5969" s="436">
        <f t="shared" si="1214"/>
        <v>1</v>
      </c>
      <c r="L5969" s="436" t="str">
        <f t="shared" si="1215"/>
        <v>DC3DB71-DL-1</v>
      </c>
      <c r="M5969" s="436">
        <f t="shared" si="1216"/>
        <v>5</v>
      </c>
      <c r="N5969" s="437">
        <f t="shared" si="1222"/>
        <v>5</v>
      </c>
      <c r="O5969" s="437"/>
      <c r="P5969" s="430" t="str">
        <f t="shared" si="1217"/>
        <v/>
      </c>
      <c r="U5969" s="177">
        <v>8</v>
      </c>
      <c r="V5969" s="177" t="s">
        <v>4915</v>
      </c>
      <c r="W5969" s="177" t="s">
        <v>2877</v>
      </c>
      <c r="X5969" s="177" t="s">
        <v>2773</v>
      </c>
      <c r="Y5969" s="177" t="s">
        <v>6778</v>
      </c>
      <c r="Z5969" s="177" t="s">
        <v>6769</v>
      </c>
      <c r="AA5969" s="525" t="s">
        <v>6779</v>
      </c>
      <c r="AB5969" s="399" t="str">
        <f t="shared" si="1218"/>
        <v>DC3DB71</v>
      </c>
      <c r="AC5969" s="399" t="str">
        <f t="shared" si="1219"/>
        <v>DC3DB71-DL</v>
      </c>
      <c r="AD5969" t="str">
        <f>Y5969&amp;"-"&amp;VLOOKUP(AC5969,'LICH THI'!C:AA,9,0)</f>
        <v>65DLCD21053-42479</v>
      </c>
      <c r="AE5969">
        <f t="shared" si="1220"/>
        <v>1</v>
      </c>
    </row>
    <row r="5970" spans="1:31" x14ac:dyDescent="0.25">
      <c r="A5970" s="436" t="str">
        <f t="shared" si="1210"/>
        <v>DC3DB71-DL-4</v>
      </c>
      <c r="B5970" s="436">
        <f>COUNTIF(AC$4:AC5970,AC5970)</f>
        <v>4</v>
      </c>
      <c r="C5970" s="436" t="str">
        <f t="shared" si="1211"/>
        <v>DC3DB71-DL</v>
      </c>
      <c r="D5970" s="436">
        <f>VLOOKUP(C5970,'LICH THI'!C:AA,12,0)</f>
        <v>6</v>
      </c>
      <c r="E5970" s="436">
        <f>VLOOKUP(C5970,'LICH THI'!C:AA,13,0)</f>
        <v>6</v>
      </c>
      <c r="F5970" s="436">
        <f t="shared" si="1221"/>
        <v>6</v>
      </c>
      <c r="G5970" s="436">
        <f>VLOOKUP(C5970,'LICH THI'!C:AA,14,0)</f>
        <v>1</v>
      </c>
      <c r="H5970" s="436">
        <f t="shared" si="1212"/>
        <v>1</v>
      </c>
      <c r="I5970" s="436" t="str">
        <f t="shared" si="1213"/>
        <v>Dương Thị Trang</v>
      </c>
      <c r="J5970" s="436"/>
      <c r="K5970" s="436">
        <f t="shared" si="1214"/>
        <v>1</v>
      </c>
      <c r="L5970" s="436" t="str">
        <f t="shared" si="1215"/>
        <v>DC3DB71-DL-1</v>
      </c>
      <c r="M5970" s="436">
        <f t="shared" si="1216"/>
        <v>5</v>
      </c>
      <c r="N5970" s="437">
        <f t="shared" si="1222"/>
        <v>6</v>
      </c>
      <c r="O5970" s="437"/>
      <c r="P5970" s="430" t="str">
        <f t="shared" si="1217"/>
        <v/>
      </c>
      <c r="U5970" s="177">
        <v>7</v>
      </c>
      <c r="V5970" s="177" t="s">
        <v>4902</v>
      </c>
      <c r="W5970" s="177" t="s">
        <v>5001</v>
      </c>
      <c r="X5970" s="177" t="s">
        <v>2694</v>
      </c>
      <c r="Y5970" s="177" t="s">
        <v>6776</v>
      </c>
      <c r="Z5970" s="177" t="s">
        <v>6769</v>
      </c>
      <c r="AA5970" s="525" t="s">
        <v>6777</v>
      </c>
      <c r="AB5970" s="399" t="str">
        <f t="shared" si="1218"/>
        <v>DC3DB71</v>
      </c>
      <c r="AC5970" s="399" t="str">
        <f t="shared" si="1219"/>
        <v>DC3DB71-DL</v>
      </c>
      <c r="AD5970" t="str">
        <f>Y5970&amp;"-"&amp;VLOOKUP(AC5970,'LICH THI'!C:AA,9,0)</f>
        <v>65DLCD20641-42479</v>
      </c>
      <c r="AE5970">
        <f t="shared" si="1220"/>
        <v>1</v>
      </c>
    </row>
    <row r="5971" spans="1:31" x14ac:dyDescent="0.25">
      <c r="A5971" s="436" t="str">
        <f t="shared" si="1210"/>
        <v>DC3DD51-DC-1</v>
      </c>
      <c r="B5971" s="436">
        <f>COUNTIF(AC$4:AC5971,AC5971)</f>
        <v>1</v>
      </c>
      <c r="C5971" s="436" t="str">
        <f t="shared" si="1211"/>
        <v>DC3DD51-DC</v>
      </c>
      <c r="D5971" s="436">
        <f>VLOOKUP(C5971,'LICH THI'!C:AA,12,0)</f>
        <v>7</v>
      </c>
      <c r="E5971" s="436">
        <f>VLOOKUP(C5971,'LICH THI'!C:AA,13,0)</f>
        <v>7</v>
      </c>
      <c r="F5971" s="436">
        <f t="shared" si="1221"/>
        <v>7</v>
      </c>
      <c r="G5971" s="436">
        <f>VLOOKUP(C5971,'LICH THI'!C:AA,14,0)</f>
        <v>1</v>
      </c>
      <c r="H5971" s="436">
        <f t="shared" si="1212"/>
        <v>1</v>
      </c>
      <c r="I5971" s="436" t="str">
        <f t="shared" si="1213"/>
        <v>Nguyễn Trường An</v>
      </c>
      <c r="J5971" s="436"/>
      <c r="K5971" s="436">
        <f t="shared" si="1214"/>
        <v>1</v>
      </c>
      <c r="L5971" s="436" t="str">
        <f t="shared" si="1215"/>
        <v>DC3DD51-DC-1</v>
      </c>
      <c r="M5971" s="436">
        <f t="shared" si="1216"/>
        <v>2</v>
      </c>
      <c r="N5971" s="437">
        <f t="shared" si="1222"/>
        <v>7</v>
      </c>
      <c r="O5971" s="437"/>
      <c r="P5971" s="430" t="str">
        <f t="shared" si="1217"/>
        <v/>
      </c>
      <c r="U5971" s="177">
        <v>1</v>
      </c>
      <c r="V5971" s="177" t="s">
        <v>4208</v>
      </c>
      <c r="W5971" s="177" t="s">
        <v>4209</v>
      </c>
      <c r="X5971" s="177" t="s">
        <v>3492</v>
      </c>
      <c r="Y5971" s="177" t="s">
        <v>4210</v>
      </c>
      <c r="Z5971" s="177" t="s">
        <v>7513</v>
      </c>
      <c r="AA5971" s="525" t="s">
        <v>4211</v>
      </c>
      <c r="AB5971" s="399" t="str">
        <f t="shared" si="1218"/>
        <v>DC3DD51</v>
      </c>
      <c r="AC5971" s="399" t="str">
        <f t="shared" si="1219"/>
        <v>DC3DD51-DC</v>
      </c>
      <c r="AD5971" t="str">
        <f>Y5971&amp;"-"&amp;VLOOKUP(AC5971,'LICH THI'!C:AA,9,0)</f>
        <v>63DCDD3021-42470</v>
      </c>
      <c r="AE5971">
        <f t="shared" si="1220"/>
        <v>1</v>
      </c>
    </row>
    <row r="5972" spans="1:31" x14ac:dyDescent="0.25">
      <c r="A5972" s="436" t="str">
        <f t="shared" si="1210"/>
        <v>DC3DD51-DC-2</v>
      </c>
      <c r="B5972" s="436">
        <f>COUNTIF(AC$4:AC5972,AC5972)</f>
        <v>2</v>
      </c>
      <c r="C5972" s="436" t="str">
        <f t="shared" si="1211"/>
        <v>DC3DD51-DC</v>
      </c>
      <c r="D5972" s="436">
        <f>VLOOKUP(C5972,'LICH THI'!C:AA,12,0)</f>
        <v>7</v>
      </c>
      <c r="E5972" s="436">
        <f>VLOOKUP(C5972,'LICH THI'!C:AA,13,0)</f>
        <v>7</v>
      </c>
      <c r="F5972" s="436">
        <f t="shared" si="1221"/>
        <v>7</v>
      </c>
      <c r="G5972" s="436">
        <f>VLOOKUP(C5972,'LICH THI'!C:AA,14,0)</f>
        <v>1</v>
      </c>
      <c r="H5972" s="436">
        <f t="shared" si="1212"/>
        <v>1</v>
      </c>
      <c r="I5972" s="436" t="str">
        <f t="shared" si="1213"/>
        <v>Nguyễn Thế Anh</v>
      </c>
      <c r="J5972" s="436"/>
      <c r="K5972" s="436">
        <f t="shared" si="1214"/>
        <v>1</v>
      </c>
      <c r="L5972" s="436" t="str">
        <f t="shared" si="1215"/>
        <v>DC3DD51-DC-1</v>
      </c>
      <c r="M5972" s="436">
        <f t="shared" si="1216"/>
        <v>2</v>
      </c>
      <c r="N5972" s="437">
        <f t="shared" si="1222"/>
        <v>1</v>
      </c>
      <c r="O5972" s="437"/>
      <c r="P5972" s="430" t="str">
        <f t="shared" si="1217"/>
        <v/>
      </c>
      <c r="U5972" s="177">
        <v>2</v>
      </c>
      <c r="V5972" s="177" t="s">
        <v>4208</v>
      </c>
      <c r="W5972" s="177" t="s">
        <v>3243</v>
      </c>
      <c r="X5972" s="177" t="s">
        <v>2611</v>
      </c>
      <c r="Y5972" s="177" t="s">
        <v>7514</v>
      </c>
      <c r="Z5972" s="177" t="s">
        <v>7513</v>
      </c>
      <c r="AA5972" s="525" t="s">
        <v>5849</v>
      </c>
      <c r="AB5972" s="399" t="str">
        <f t="shared" si="1218"/>
        <v>DC3DD51</v>
      </c>
      <c r="AC5972" s="399" t="str">
        <f t="shared" si="1219"/>
        <v>DC3DD51-DC</v>
      </c>
      <c r="AD5972" t="str">
        <f>Y5972&amp;"-"&amp;VLOOKUP(AC5972,'LICH THI'!C:AA,9,0)</f>
        <v>63DCDD3011-42470</v>
      </c>
      <c r="AE5972">
        <f t="shared" si="1220"/>
        <v>1</v>
      </c>
    </row>
    <row r="5973" spans="1:31" x14ac:dyDescent="0.25">
      <c r="A5973" s="436" t="str">
        <f t="shared" si="1210"/>
        <v>DC3DD51-DC-3</v>
      </c>
      <c r="B5973" s="436">
        <f>COUNTIF(AC$4:AC5973,AC5973)</f>
        <v>3</v>
      </c>
      <c r="C5973" s="436" t="str">
        <f t="shared" si="1211"/>
        <v>DC3DD51-DC</v>
      </c>
      <c r="D5973" s="436">
        <f>VLOOKUP(C5973,'LICH THI'!C:AA,12,0)</f>
        <v>7</v>
      </c>
      <c r="E5973" s="436">
        <f>VLOOKUP(C5973,'LICH THI'!C:AA,13,0)</f>
        <v>7</v>
      </c>
      <c r="F5973" s="436">
        <f t="shared" si="1221"/>
        <v>7</v>
      </c>
      <c r="G5973" s="436">
        <f>VLOOKUP(C5973,'LICH THI'!C:AA,14,0)</f>
        <v>1</v>
      </c>
      <c r="H5973" s="436">
        <f t="shared" si="1212"/>
        <v>1</v>
      </c>
      <c r="I5973" s="436" t="str">
        <f t="shared" si="1213"/>
        <v>Trần Ngọc Anh</v>
      </c>
      <c r="J5973" s="436"/>
      <c r="K5973" s="436">
        <f t="shared" si="1214"/>
        <v>1</v>
      </c>
      <c r="L5973" s="436" t="str">
        <f t="shared" si="1215"/>
        <v>DC3DD51-DC-1</v>
      </c>
      <c r="M5973" s="436">
        <f t="shared" si="1216"/>
        <v>2</v>
      </c>
      <c r="N5973" s="437">
        <f t="shared" si="1222"/>
        <v>2</v>
      </c>
      <c r="O5973" s="437"/>
      <c r="P5973" s="430" t="str">
        <f t="shared" si="1217"/>
        <v/>
      </c>
      <c r="U5973" s="177">
        <v>3</v>
      </c>
      <c r="V5973" s="177" t="s">
        <v>4208</v>
      </c>
      <c r="W5973" s="177" t="s">
        <v>3957</v>
      </c>
      <c r="X5973" s="177" t="s">
        <v>2611</v>
      </c>
      <c r="Y5973" s="177" t="s">
        <v>7515</v>
      </c>
      <c r="Z5973" s="177" t="s">
        <v>7513</v>
      </c>
      <c r="AA5973" s="525" t="s">
        <v>7516</v>
      </c>
      <c r="AB5973" s="399" t="str">
        <f t="shared" si="1218"/>
        <v>DC3DD51</v>
      </c>
      <c r="AC5973" s="399" t="str">
        <f t="shared" si="1219"/>
        <v>DC3DD51-DC</v>
      </c>
      <c r="AD5973" t="str">
        <f>Y5973&amp;"-"&amp;VLOOKUP(AC5973,'LICH THI'!C:AA,9,0)</f>
        <v>63DCDD3146-42470</v>
      </c>
      <c r="AE5973">
        <f t="shared" si="1220"/>
        <v>1</v>
      </c>
    </row>
    <row r="5974" spans="1:31" x14ac:dyDescent="0.25">
      <c r="A5974" s="436" t="str">
        <f t="shared" si="1210"/>
        <v>DC3DD51-DC-4</v>
      </c>
      <c r="B5974" s="436">
        <f>COUNTIF(AC$4:AC5974,AC5974)</f>
        <v>4</v>
      </c>
      <c r="C5974" s="436" t="str">
        <f t="shared" si="1211"/>
        <v>DC3DD51-DC</v>
      </c>
      <c r="D5974" s="436">
        <f>VLOOKUP(C5974,'LICH THI'!C:AA,12,0)</f>
        <v>7</v>
      </c>
      <c r="E5974" s="436">
        <f>VLOOKUP(C5974,'LICH THI'!C:AA,13,0)</f>
        <v>7</v>
      </c>
      <c r="F5974" s="436">
        <f t="shared" si="1221"/>
        <v>7</v>
      </c>
      <c r="G5974" s="436">
        <f>VLOOKUP(C5974,'LICH THI'!C:AA,14,0)</f>
        <v>1</v>
      </c>
      <c r="H5974" s="436">
        <f t="shared" si="1212"/>
        <v>1</v>
      </c>
      <c r="I5974" s="436" t="str">
        <f t="shared" si="1213"/>
        <v>Nguyễn Văn Hải</v>
      </c>
      <c r="J5974" s="436"/>
      <c r="K5974" s="436">
        <f t="shared" si="1214"/>
        <v>1</v>
      </c>
      <c r="L5974" s="436" t="str">
        <f t="shared" si="1215"/>
        <v>DC3DD51-DC-1</v>
      </c>
      <c r="M5974" s="436">
        <f t="shared" si="1216"/>
        <v>2</v>
      </c>
      <c r="N5974" s="437">
        <f t="shared" si="1222"/>
        <v>3</v>
      </c>
      <c r="O5974" s="437"/>
      <c r="P5974" s="430" t="str">
        <f t="shared" si="1217"/>
        <v/>
      </c>
      <c r="U5974" s="177">
        <v>4</v>
      </c>
      <c r="V5974" s="177" t="s">
        <v>4208</v>
      </c>
      <c r="W5974" s="177" t="s">
        <v>2741</v>
      </c>
      <c r="X5974" s="177" t="s">
        <v>2908</v>
      </c>
      <c r="Y5974" s="177" t="s">
        <v>6967</v>
      </c>
      <c r="Z5974" s="177" t="s">
        <v>7513</v>
      </c>
      <c r="AA5974" s="525" t="s">
        <v>3234</v>
      </c>
      <c r="AB5974" s="399" t="str">
        <f t="shared" si="1218"/>
        <v>DC3DD51</v>
      </c>
      <c r="AC5974" s="399" t="str">
        <f t="shared" si="1219"/>
        <v>DC3DD51-DC</v>
      </c>
      <c r="AD5974" t="str">
        <f>Y5974&amp;"-"&amp;VLOOKUP(AC5974,'LICH THI'!C:AA,9,0)</f>
        <v>63DCDD3008-42470</v>
      </c>
      <c r="AE5974">
        <f t="shared" si="1220"/>
        <v>1</v>
      </c>
    </row>
    <row r="5975" spans="1:31" x14ac:dyDescent="0.25">
      <c r="A5975" s="436" t="str">
        <f t="shared" si="1210"/>
        <v>DC3DD51-DC-5</v>
      </c>
      <c r="B5975" s="436">
        <f>COUNTIF(AC$4:AC5975,AC5975)</f>
        <v>5</v>
      </c>
      <c r="C5975" s="436" t="str">
        <f t="shared" si="1211"/>
        <v>DC3DD51-DC</v>
      </c>
      <c r="D5975" s="436">
        <f>VLOOKUP(C5975,'LICH THI'!C:AA,12,0)</f>
        <v>7</v>
      </c>
      <c r="E5975" s="436">
        <f>VLOOKUP(C5975,'LICH THI'!C:AA,13,0)</f>
        <v>7</v>
      </c>
      <c r="F5975" s="436">
        <f t="shared" si="1221"/>
        <v>7</v>
      </c>
      <c r="G5975" s="436">
        <f>VLOOKUP(C5975,'LICH THI'!C:AA,14,0)</f>
        <v>1</v>
      </c>
      <c r="H5975" s="436">
        <f t="shared" si="1212"/>
        <v>1</v>
      </c>
      <c r="I5975" s="436" t="str">
        <f t="shared" si="1213"/>
        <v>Nguyễn Văn Hưởng</v>
      </c>
      <c r="J5975" s="436"/>
      <c r="K5975" s="436">
        <f t="shared" si="1214"/>
        <v>1</v>
      </c>
      <c r="L5975" s="436" t="str">
        <f t="shared" si="1215"/>
        <v>DC3DD51-DC-1</v>
      </c>
      <c r="M5975" s="436">
        <f t="shared" si="1216"/>
        <v>2</v>
      </c>
      <c r="N5975" s="437">
        <f t="shared" si="1222"/>
        <v>4</v>
      </c>
      <c r="O5975" s="437"/>
      <c r="P5975" s="430" t="str">
        <f t="shared" si="1217"/>
        <v/>
      </c>
      <c r="U5975" s="177">
        <v>5</v>
      </c>
      <c r="V5975" s="177" t="s">
        <v>4208</v>
      </c>
      <c r="W5975" s="177" t="s">
        <v>2741</v>
      </c>
      <c r="X5975" s="177" t="s">
        <v>2758</v>
      </c>
      <c r="Y5975" s="177" t="s">
        <v>5848</v>
      </c>
      <c r="Z5975" s="177" t="s">
        <v>7513</v>
      </c>
      <c r="AA5975" s="525" t="s">
        <v>5849</v>
      </c>
      <c r="AB5975" s="399" t="str">
        <f t="shared" si="1218"/>
        <v>DC3DD51</v>
      </c>
      <c r="AC5975" s="399" t="str">
        <f t="shared" si="1219"/>
        <v>DC3DD51-DC</v>
      </c>
      <c r="AD5975" t="str">
        <f>Y5975&amp;"-"&amp;VLOOKUP(AC5975,'LICH THI'!C:AA,9,0)</f>
        <v>63DCDD3039-42470</v>
      </c>
      <c r="AE5975">
        <f t="shared" si="1220"/>
        <v>1</v>
      </c>
    </row>
    <row r="5976" spans="1:31" x14ac:dyDescent="0.25">
      <c r="A5976" s="436" t="str">
        <f t="shared" si="1210"/>
        <v>DC3DD51-DC-6</v>
      </c>
      <c r="B5976" s="436">
        <f>COUNTIF(AC$4:AC5976,AC5976)</f>
        <v>6</v>
      </c>
      <c r="C5976" s="436" t="str">
        <f t="shared" si="1211"/>
        <v>DC3DD51-DC</v>
      </c>
      <c r="D5976" s="436">
        <f>VLOOKUP(C5976,'LICH THI'!C:AA,12,0)</f>
        <v>7</v>
      </c>
      <c r="E5976" s="436">
        <f>VLOOKUP(C5976,'LICH THI'!C:AA,13,0)</f>
        <v>7</v>
      </c>
      <c r="F5976" s="436">
        <f t="shared" si="1221"/>
        <v>7</v>
      </c>
      <c r="G5976" s="436">
        <f>VLOOKUP(C5976,'LICH THI'!C:AA,14,0)</f>
        <v>1</v>
      </c>
      <c r="H5976" s="436">
        <f t="shared" si="1212"/>
        <v>1</v>
      </c>
      <c r="I5976" s="436" t="str">
        <f t="shared" si="1213"/>
        <v>Phạm Đồng Quý</v>
      </c>
      <c r="J5976" s="436"/>
      <c r="K5976" s="436">
        <f t="shared" si="1214"/>
        <v>1</v>
      </c>
      <c r="L5976" s="436" t="str">
        <f t="shared" si="1215"/>
        <v>DC3DD51-DC-1</v>
      </c>
      <c r="M5976" s="436">
        <f t="shared" si="1216"/>
        <v>2</v>
      </c>
      <c r="N5976" s="437">
        <f t="shared" si="1222"/>
        <v>5</v>
      </c>
      <c r="O5976" s="437"/>
      <c r="P5976" s="430" t="str">
        <f t="shared" si="1217"/>
        <v/>
      </c>
      <c r="U5976" s="177">
        <v>6</v>
      </c>
      <c r="V5976" s="177" t="s">
        <v>4208</v>
      </c>
      <c r="W5976" s="177" t="s">
        <v>7419</v>
      </c>
      <c r="X5976" s="177" t="s">
        <v>3004</v>
      </c>
      <c r="Y5976" s="177" t="s">
        <v>7420</v>
      </c>
      <c r="Z5976" s="177" t="s">
        <v>7513</v>
      </c>
      <c r="AA5976" s="525" t="s">
        <v>4105</v>
      </c>
      <c r="AB5976" s="399" t="str">
        <f t="shared" si="1218"/>
        <v>DC3DD51</v>
      </c>
      <c r="AC5976" s="399" t="str">
        <f t="shared" si="1219"/>
        <v>DC3DD51-DC</v>
      </c>
      <c r="AD5976" t="str">
        <f>Y5976&amp;"-"&amp;VLOOKUP(AC5976,'LICH THI'!C:AA,9,0)</f>
        <v>63DCDD3125-42470</v>
      </c>
      <c r="AE5976">
        <f t="shared" si="1220"/>
        <v>1</v>
      </c>
    </row>
    <row r="5977" spans="1:31" x14ac:dyDescent="0.25">
      <c r="A5977" s="436" t="str">
        <f t="shared" si="1210"/>
        <v>DC3DD51-DC-7</v>
      </c>
      <c r="B5977" s="436">
        <f>COUNTIF(AC$4:AC5977,AC5977)</f>
        <v>7</v>
      </c>
      <c r="C5977" s="436" t="str">
        <f t="shared" si="1211"/>
        <v>DC3DD51-DC</v>
      </c>
      <c r="D5977" s="436">
        <f>VLOOKUP(C5977,'LICH THI'!C:AA,12,0)</f>
        <v>7</v>
      </c>
      <c r="E5977" s="436">
        <f>VLOOKUP(C5977,'LICH THI'!C:AA,13,0)</f>
        <v>7</v>
      </c>
      <c r="F5977" s="436">
        <f t="shared" si="1221"/>
        <v>7</v>
      </c>
      <c r="G5977" s="436">
        <f>VLOOKUP(C5977,'LICH THI'!C:AA,14,0)</f>
        <v>1</v>
      </c>
      <c r="H5977" s="436">
        <f t="shared" si="1212"/>
        <v>1</v>
      </c>
      <c r="I5977" s="436" t="str">
        <f t="shared" si="1213"/>
        <v>Nguyễn Anh Tuấn</v>
      </c>
      <c r="J5977" s="436"/>
      <c r="K5977" s="436">
        <f t="shared" si="1214"/>
        <v>1</v>
      </c>
      <c r="L5977" s="436" t="str">
        <f t="shared" si="1215"/>
        <v>DC3DD51-DC-1</v>
      </c>
      <c r="M5977" s="436">
        <f t="shared" si="1216"/>
        <v>2</v>
      </c>
      <c r="N5977" s="437">
        <f t="shared" si="1222"/>
        <v>6</v>
      </c>
      <c r="O5977" s="437"/>
      <c r="P5977" s="430" t="str">
        <f t="shared" si="1217"/>
        <v/>
      </c>
      <c r="U5977" s="177">
        <v>7</v>
      </c>
      <c r="V5977" s="177" t="s">
        <v>4208</v>
      </c>
      <c r="W5977" s="177" t="s">
        <v>2995</v>
      </c>
      <c r="X5977" s="177" t="s">
        <v>2721</v>
      </c>
      <c r="Y5977" s="177" t="s">
        <v>7517</v>
      </c>
      <c r="Z5977" s="177" t="s">
        <v>7513</v>
      </c>
      <c r="AA5977" s="525" t="s">
        <v>7518</v>
      </c>
      <c r="AB5977" s="399" t="str">
        <f t="shared" si="1218"/>
        <v>DC3DD51</v>
      </c>
      <c r="AC5977" s="399" t="str">
        <f t="shared" si="1219"/>
        <v>DC3DD51-DC</v>
      </c>
      <c r="AD5977" t="str">
        <f>Y5977&amp;"-"&amp;VLOOKUP(AC5977,'LICH THI'!C:AA,9,0)</f>
        <v>63DCDD3040-42470</v>
      </c>
      <c r="AE5977">
        <f t="shared" si="1220"/>
        <v>1</v>
      </c>
    </row>
    <row r="5978" spans="1:31" x14ac:dyDescent="0.25">
      <c r="A5978" s="436" t="str">
        <f t="shared" si="1210"/>
        <v>DC3DT60-DC-1</v>
      </c>
      <c r="B5978" s="436">
        <f>COUNTIF(AC$4:AC5978,AC5978)</f>
        <v>1</v>
      </c>
      <c r="C5978" s="436" t="str">
        <f t="shared" si="1211"/>
        <v>DC3DT60-DC</v>
      </c>
      <c r="D5978" s="436">
        <f>VLOOKUP(C5978,'LICH THI'!C:AA,12,0)</f>
        <v>30</v>
      </c>
      <c r="E5978" s="436">
        <f>VLOOKUP(C5978,'LICH THI'!C:AA,13,0)</f>
        <v>30</v>
      </c>
      <c r="F5978" s="436">
        <f t="shared" si="1221"/>
        <v>30</v>
      </c>
      <c r="G5978" s="436">
        <f>VLOOKUP(C5978,'LICH THI'!C:AA,14,0)</f>
        <v>1</v>
      </c>
      <c r="H5978" s="436">
        <f t="shared" si="1212"/>
        <v>1</v>
      </c>
      <c r="I5978" s="436" t="str">
        <f t="shared" si="1213"/>
        <v>Nguyễn Tuấn Anh</v>
      </c>
      <c r="J5978" s="436"/>
      <c r="K5978" s="436">
        <f t="shared" si="1214"/>
        <v>1</v>
      </c>
      <c r="L5978" s="436" t="str">
        <f t="shared" si="1215"/>
        <v>DC3DT60-DC-1</v>
      </c>
      <c r="M5978" s="436">
        <f t="shared" si="1216"/>
        <v>0</v>
      </c>
      <c r="N5978" s="437">
        <f t="shared" si="1222"/>
        <v>2</v>
      </c>
      <c r="O5978" s="437"/>
      <c r="P5978" s="430" t="str">
        <f t="shared" si="1217"/>
        <v/>
      </c>
      <c r="U5978" s="177">
        <v>11</v>
      </c>
      <c r="V5978" s="177" t="s">
        <v>3325</v>
      </c>
      <c r="W5978" s="177" t="s">
        <v>3475</v>
      </c>
      <c r="X5978" s="177" t="s">
        <v>2611</v>
      </c>
      <c r="Y5978" s="177" t="s">
        <v>3783</v>
      </c>
      <c r="Z5978" s="177" t="s">
        <v>6985</v>
      </c>
      <c r="AA5978" s="525" t="s">
        <v>3784</v>
      </c>
      <c r="AB5978" s="399" t="str">
        <f t="shared" si="1218"/>
        <v>DC3DT60</v>
      </c>
      <c r="AC5978" s="399" t="str">
        <f t="shared" si="1219"/>
        <v>DC3DT60-DC</v>
      </c>
      <c r="AD5978" t="str">
        <f>Y5978&amp;"-"&amp;VLOOKUP(AC5978,'LICH THI'!C:AA,9,0)</f>
        <v>64DCDT3077-42480</v>
      </c>
      <c r="AE5978">
        <f t="shared" si="1220"/>
        <v>1</v>
      </c>
    </row>
    <row r="5979" spans="1:31" x14ac:dyDescent="0.25">
      <c r="A5979" s="436" t="str">
        <f t="shared" si="1210"/>
        <v>DC3DT60-DC-2</v>
      </c>
      <c r="B5979" s="436">
        <f>COUNTIF(AC$4:AC5979,AC5979)</f>
        <v>2</v>
      </c>
      <c r="C5979" s="436" t="str">
        <f t="shared" si="1211"/>
        <v>DC3DT60-DC</v>
      </c>
      <c r="D5979" s="436">
        <f>VLOOKUP(C5979,'LICH THI'!C:AA,12,0)</f>
        <v>30</v>
      </c>
      <c r="E5979" s="436">
        <f>VLOOKUP(C5979,'LICH THI'!C:AA,13,0)</f>
        <v>30</v>
      </c>
      <c r="F5979" s="436">
        <f t="shared" si="1221"/>
        <v>30</v>
      </c>
      <c r="G5979" s="436">
        <f>VLOOKUP(C5979,'LICH THI'!C:AA,14,0)</f>
        <v>1</v>
      </c>
      <c r="H5979" s="436">
        <f t="shared" si="1212"/>
        <v>1</v>
      </c>
      <c r="I5979" s="436" t="str">
        <f t="shared" si="1213"/>
        <v>Lê Văn Công</v>
      </c>
      <c r="J5979" s="436"/>
      <c r="K5979" s="436">
        <f t="shared" si="1214"/>
        <v>1</v>
      </c>
      <c r="L5979" s="436" t="str">
        <f t="shared" si="1215"/>
        <v>DC3DT60-DC-1</v>
      </c>
      <c r="M5979" s="436">
        <f t="shared" si="1216"/>
        <v>0</v>
      </c>
      <c r="N5979" s="437">
        <f t="shared" si="1222"/>
        <v>3</v>
      </c>
      <c r="O5979" s="437"/>
      <c r="P5979" s="430" t="str">
        <f t="shared" si="1217"/>
        <v/>
      </c>
      <c r="U5979" s="177">
        <v>20</v>
      </c>
      <c r="V5979" s="177" t="s">
        <v>3341</v>
      </c>
      <c r="W5979" s="177" t="s">
        <v>2604</v>
      </c>
      <c r="X5979" s="177" t="s">
        <v>3104</v>
      </c>
      <c r="Y5979" s="177" t="s">
        <v>3798</v>
      </c>
      <c r="Z5979" s="177" t="s">
        <v>6985</v>
      </c>
      <c r="AA5979" s="525" t="s">
        <v>3799</v>
      </c>
      <c r="AB5979" s="399" t="str">
        <f t="shared" si="1218"/>
        <v>DC3DT60</v>
      </c>
      <c r="AC5979" s="399" t="str">
        <f t="shared" si="1219"/>
        <v>DC3DT60-DC</v>
      </c>
      <c r="AD5979" t="str">
        <f>Y5979&amp;"-"&amp;VLOOKUP(AC5979,'LICH THI'!C:AA,9,0)</f>
        <v>64DCDT3163-42480</v>
      </c>
      <c r="AE5979">
        <f t="shared" si="1220"/>
        <v>1</v>
      </c>
    </row>
    <row r="5980" spans="1:31" x14ac:dyDescent="0.25">
      <c r="A5980" s="436" t="str">
        <f t="shared" si="1210"/>
        <v>DC3DT60-DC-3</v>
      </c>
      <c r="B5980" s="436">
        <f>COUNTIF(AC$4:AC5980,AC5980)</f>
        <v>3</v>
      </c>
      <c r="C5980" s="436" t="str">
        <f t="shared" si="1211"/>
        <v>DC3DT60-DC</v>
      </c>
      <c r="D5980" s="436">
        <f>VLOOKUP(C5980,'LICH THI'!C:AA,12,0)</f>
        <v>30</v>
      </c>
      <c r="E5980" s="436">
        <f>VLOOKUP(C5980,'LICH THI'!C:AA,13,0)</f>
        <v>30</v>
      </c>
      <c r="F5980" s="436">
        <f t="shared" si="1221"/>
        <v>30</v>
      </c>
      <c r="G5980" s="436">
        <f>VLOOKUP(C5980,'LICH THI'!C:AA,14,0)</f>
        <v>1</v>
      </c>
      <c r="H5980" s="436">
        <f t="shared" si="1212"/>
        <v>1</v>
      </c>
      <c r="I5980" s="436" t="str">
        <f t="shared" si="1213"/>
        <v>Nguyễn Phúc Cường</v>
      </c>
      <c r="J5980" s="436"/>
      <c r="K5980" s="436">
        <f t="shared" si="1214"/>
        <v>1</v>
      </c>
      <c r="L5980" s="436" t="str">
        <f t="shared" si="1215"/>
        <v>DC3DT60-DC-1</v>
      </c>
      <c r="M5980" s="436">
        <f t="shared" si="1216"/>
        <v>0</v>
      </c>
      <c r="N5980" s="437">
        <f t="shared" si="1222"/>
        <v>4</v>
      </c>
      <c r="O5980" s="437"/>
      <c r="P5980" s="430" t="str">
        <f t="shared" si="1217"/>
        <v/>
      </c>
      <c r="U5980" s="177">
        <v>21</v>
      </c>
      <c r="V5980" s="177" t="s">
        <v>3341</v>
      </c>
      <c r="W5980" s="177" t="s">
        <v>3800</v>
      </c>
      <c r="X5980" s="177" t="s">
        <v>2735</v>
      </c>
      <c r="Y5980" s="177" t="s">
        <v>3801</v>
      </c>
      <c r="Z5980" s="177" t="s">
        <v>6985</v>
      </c>
      <c r="AA5980" s="525" t="s">
        <v>3802</v>
      </c>
      <c r="AB5980" s="399" t="str">
        <f t="shared" si="1218"/>
        <v>DC3DT60</v>
      </c>
      <c r="AC5980" s="399" t="str">
        <f t="shared" si="1219"/>
        <v>DC3DT60-DC</v>
      </c>
      <c r="AD5980" t="str">
        <f>Y5980&amp;"-"&amp;VLOOKUP(AC5980,'LICH THI'!C:AA,9,0)</f>
        <v>64DCDT3162-42480</v>
      </c>
      <c r="AE5980">
        <f t="shared" si="1220"/>
        <v>1</v>
      </c>
    </row>
    <row r="5981" spans="1:31" x14ac:dyDescent="0.25">
      <c r="A5981" s="436" t="str">
        <f t="shared" si="1210"/>
        <v>DC3DT60-DC-4</v>
      </c>
      <c r="B5981" s="436">
        <f>COUNTIF(AC$4:AC5981,AC5981)</f>
        <v>4</v>
      </c>
      <c r="C5981" s="436" t="str">
        <f t="shared" si="1211"/>
        <v>DC3DT60-DC</v>
      </c>
      <c r="D5981" s="436">
        <f>VLOOKUP(C5981,'LICH THI'!C:AA,12,0)</f>
        <v>30</v>
      </c>
      <c r="E5981" s="436">
        <f>VLOOKUP(C5981,'LICH THI'!C:AA,13,0)</f>
        <v>30</v>
      </c>
      <c r="F5981" s="436">
        <f t="shared" si="1221"/>
        <v>30</v>
      </c>
      <c r="G5981" s="436">
        <f>VLOOKUP(C5981,'LICH THI'!C:AA,14,0)</f>
        <v>1</v>
      </c>
      <c r="H5981" s="436">
        <f t="shared" si="1212"/>
        <v>1</v>
      </c>
      <c r="I5981" s="436" t="str">
        <f t="shared" si="1213"/>
        <v>Nguyễn Văn Cường</v>
      </c>
      <c r="J5981" s="436"/>
      <c r="K5981" s="436">
        <f t="shared" si="1214"/>
        <v>1</v>
      </c>
      <c r="L5981" s="436" t="str">
        <f t="shared" si="1215"/>
        <v>DC3DT60-DC-1</v>
      </c>
      <c r="M5981" s="436">
        <f t="shared" si="1216"/>
        <v>0</v>
      </c>
      <c r="N5981" s="437">
        <f t="shared" si="1222"/>
        <v>5</v>
      </c>
      <c r="O5981" s="437"/>
      <c r="P5981" s="430" t="str">
        <f t="shared" si="1217"/>
        <v/>
      </c>
      <c r="U5981" s="177">
        <v>2</v>
      </c>
      <c r="V5981" s="177" t="s">
        <v>3308</v>
      </c>
      <c r="W5981" s="177" t="s">
        <v>2741</v>
      </c>
      <c r="X5981" s="177" t="s">
        <v>2735</v>
      </c>
      <c r="Y5981" s="177" t="s">
        <v>3765</v>
      </c>
      <c r="Z5981" s="177" t="s">
        <v>6985</v>
      </c>
      <c r="AA5981" s="525" t="s">
        <v>3749</v>
      </c>
      <c r="AB5981" s="399" t="str">
        <f t="shared" si="1218"/>
        <v>DC3DT60</v>
      </c>
      <c r="AC5981" s="399" t="str">
        <f t="shared" si="1219"/>
        <v>DC3DT60-DC</v>
      </c>
      <c r="AD5981" t="str">
        <f>Y5981&amp;"-"&amp;VLOOKUP(AC5981,'LICH THI'!C:AA,9,0)</f>
        <v>64DCDT3060-42480</v>
      </c>
      <c r="AE5981">
        <f t="shared" si="1220"/>
        <v>1</v>
      </c>
    </row>
    <row r="5982" spans="1:31" x14ac:dyDescent="0.25">
      <c r="A5982" s="436" t="str">
        <f t="shared" si="1210"/>
        <v>DC3DT60-DC-5</v>
      </c>
      <c r="B5982" s="436">
        <f>COUNTIF(AC$4:AC5982,AC5982)</f>
        <v>5</v>
      </c>
      <c r="C5982" s="436" t="str">
        <f t="shared" si="1211"/>
        <v>DC3DT60-DC</v>
      </c>
      <c r="D5982" s="436">
        <f>VLOOKUP(C5982,'LICH THI'!C:AA,12,0)</f>
        <v>30</v>
      </c>
      <c r="E5982" s="436">
        <f>VLOOKUP(C5982,'LICH THI'!C:AA,13,0)</f>
        <v>30</v>
      </c>
      <c r="F5982" s="436">
        <f t="shared" si="1221"/>
        <v>30</v>
      </c>
      <c r="G5982" s="436">
        <f>VLOOKUP(C5982,'LICH THI'!C:AA,14,0)</f>
        <v>1</v>
      </c>
      <c r="H5982" s="436">
        <f t="shared" si="1212"/>
        <v>1</v>
      </c>
      <c r="I5982" s="436" t="str">
        <f t="shared" si="1213"/>
        <v>Vũ Quỳnh Châu</v>
      </c>
      <c r="J5982" s="436"/>
      <c r="K5982" s="436">
        <f t="shared" si="1214"/>
        <v>1</v>
      </c>
      <c r="L5982" s="436" t="str">
        <f t="shared" si="1215"/>
        <v>DC3DT60-DC-1</v>
      </c>
      <c r="M5982" s="436">
        <f t="shared" si="1216"/>
        <v>0</v>
      </c>
      <c r="N5982" s="437">
        <f t="shared" si="1222"/>
        <v>6</v>
      </c>
      <c r="O5982" s="437"/>
      <c r="P5982" s="430" t="str">
        <f t="shared" si="1217"/>
        <v/>
      </c>
      <c r="U5982" s="177">
        <v>1</v>
      </c>
      <c r="V5982" s="177" t="s">
        <v>3308</v>
      </c>
      <c r="W5982" s="177" t="s">
        <v>3309</v>
      </c>
      <c r="X5982" s="177" t="s">
        <v>3310</v>
      </c>
      <c r="Y5982" s="177" t="s">
        <v>3311</v>
      </c>
      <c r="Z5982" s="177" t="s">
        <v>6985</v>
      </c>
      <c r="AA5982" s="525" t="s">
        <v>3312</v>
      </c>
      <c r="AB5982" s="399" t="str">
        <f t="shared" si="1218"/>
        <v>DC3DT60</v>
      </c>
      <c r="AC5982" s="399" t="str">
        <f t="shared" si="1219"/>
        <v>DC3DT60-DC</v>
      </c>
      <c r="AD5982" t="str">
        <f>Y5982&amp;"-"&amp;VLOOKUP(AC5982,'LICH THI'!C:AA,9,0)</f>
        <v>64DCDT3192-42480</v>
      </c>
      <c r="AE5982">
        <f t="shared" si="1220"/>
        <v>1</v>
      </c>
    </row>
    <row r="5983" spans="1:31" x14ac:dyDescent="0.25">
      <c r="A5983" s="436" t="str">
        <f t="shared" si="1210"/>
        <v>DC3DT60-DC-6</v>
      </c>
      <c r="B5983" s="436">
        <f>COUNTIF(AC$4:AC5983,AC5983)</f>
        <v>6</v>
      </c>
      <c r="C5983" s="436" t="str">
        <f t="shared" si="1211"/>
        <v>DC3DT60-DC</v>
      </c>
      <c r="D5983" s="436">
        <f>VLOOKUP(C5983,'LICH THI'!C:AA,12,0)</f>
        <v>30</v>
      </c>
      <c r="E5983" s="436">
        <f>VLOOKUP(C5983,'LICH THI'!C:AA,13,0)</f>
        <v>30</v>
      </c>
      <c r="F5983" s="436">
        <f t="shared" si="1221"/>
        <v>30</v>
      </c>
      <c r="G5983" s="436">
        <f>VLOOKUP(C5983,'LICH THI'!C:AA,14,0)</f>
        <v>1</v>
      </c>
      <c r="H5983" s="436">
        <f t="shared" si="1212"/>
        <v>1</v>
      </c>
      <c r="I5983" s="436" t="str">
        <f t="shared" si="1213"/>
        <v>Nguyễn Đình Dân</v>
      </c>
      <c r="J5983" s="436"/>
      <c r="K5983" s="436">
        <f t="shared" si="1214"/>
        <v>1</v>
      </c>
      <c r="L5983" s="436" t="str">
        <f t="shared" si="1215"/>
        <v>DC3DT60-DC-1</v>
      </c>
      <c r="M5983" s="436">
        <f t="shared" si="1216"/>
        <v>0</v>
      </c>
      <c r="N5983" s="437">
        <f t="shared" si="1222"/>
        <v>7</v>
      </c>
      <c r="O5983" s="437"/>
      <c r="P5983" s="430" t="str">
        <f t="shared" si="1217"/>
        <v/>
      </c>
      <c r="U5983" s="177">
        <v>3</v>
      </c>
      <c r="V5983" s="177" t="s">
        <v>3308</v>
      </c>
      <c r="W5983" s="177" t="s">
        <v>2780</v>
      </c>
      <c r="X5983" s="177" t="s">
        <v>3082</v>
      </c>
      <c r="Y5983" s="177" t="s">
        <v>5506</v>
      </c>
      <c r="Z5983" s="177" t="s">
        <v>6985</v>
      </c>
      <c r="AA5983" s="525" t="s">
        <v>5507</v>
      </c>
      <c r="AB5983" s="399" t="str">
        <f t="shared" si="1218"/>
        <v>DC3DT60</v>
      </c>
      <c r="AC5983" s="399" t="str">
        <f t="shared" si="1219"/>
        <v>DC3DT60-DC</v>
      </c>
      <c r="AD5983" t="str">
        <f>Y5983&amp;"-"&amp;VLOOKUP(AC5983,'LICH THI'!C:AA,9,0)</f>
        <v>64DCDT3040-42480</v>
      </c>
      <c r="AE5983">
        <f t="shared" si="1220"/>
        <v>1</v>
      </c>
    </row>
    <row r="5984" spans="1:31" x14ac:dyDescent="0.25">
      <c r="A5984" s="436" t="str">
        <f t="shared" si="1210"/>
        <v>DC3DT60-DC-7</v>
      </c>
      <c r="B5984" s="436">
        <f>COUNTIF(AC$4:AC5984,AC5984)</f>
        <v>7</v>
      </c>
      <c r="C5984" s="436" t="str">
        <f t="shared" si="1211"/>
        <v>DC3DT60-DC</v>
      </c>
      <c r="D5984" s="436">
        <f>VLOOKUP(C5984,'LICH THI'!C:AA,12,0)</f>
        <v>30</v>
      </c>
      <c r="E5984" s="436">
        <f>VLOOKUP(C5984,'LICH THI'!C:AA,13,0)</f>
        <v>30</v>
      </c>
      <c r="F5984" s="436">
        <f t="shared" si="1221"/>
        <v>30</v>
      </c>
      <c r="G5984" s="436">
        <f>VLOOKUP(C5984,'LICH THI'!C:AA,14,0)</f>
        <v>1</v>
      </c>
      <c r="H5984" s="436">
        <f t="shared" si="1212"/>
        <v>1</v>
      </c>
      <c r="I5984" s="436" t="str">
        <f t="shared" si="1213"/>
        <v>Lương Văn Diệp</v>
      </c>
      <c r="J5984" s="436"/>
      <c r="K5984" s="436">
        <f t="shared" si="1214"/>
        <v>1</v>
      </c>
      <c r="L5984" s="436" t="str">
        <f t="shared" si="1215"/>
        <v>DC3DT60-DC-1</v>
      </c>
      <c r="M5984" s="436">
        <f t="shared" si="1216"/>
        <v>0</v>
      </c>
      <c r="N5984" s="437">
        <f t="shared" si="1222"/>
        <v>8</v>
      </c>
      <c r="O5984" s="437"/>
      <c r="P5984" s="430" t="str">
        <f t="shared" si="1217"/>
        <v/>
      </c>
      <c r="U5984" s="177">
        <v>4</v>
      </c>
      <c r="V5984" s="177" t="s">
        <v>3308</v>
      </c>
      <c r="W5984" s="177" t="s">
        <v>3345</v>
      </c>
      <c r="X5984" s="177" t="s">
        <v>3025</v>
      </c>
      <c r="Y5984" s="177" t="s">
        <v>5508</v>
      </c>
      <c r="Z5984" s="177" t="s">
        <v>6985</v>
      </c>
      <c r="AA5984" s="525" t="s">
        <v>5509</v>
      </c>
      <c r="AB5984" s="399" t="str">
        <f t="shared" si="1218"/>
        <v>DC3DT60</v>
      </c>
      <c r="AC5984" s="399" t="str">
        <f t="shared" si="1219"/>
        <v>DC3DT60-DC</v>
      </c>
      <c r="AD5984" t="str">
        <f>Y5984&amp;"-"&amp;VLOOKUP(AC5984,'LICH THI'!C:AA,9,0)</f>
        <v>64DCDT3020-42480</v>
      </c>
      <c r="AE5984">
        <f t="shared" si="1220"/>
        <v>1</v>
      </c>
    </row>
    <row r="5985" spans="1:31" x14ac:dyDescent="0.25">
      <c r="A5985" s="436" t="str">
        <f t="shared" si="1210"/>
        <v>DC3DT60-DC-8</v>
      </c>
      <c r="B5985" s="436">
        <f>COUNTIF(AC$4:AC5985,AC5985)</f>
        <v>8</v>
      </c>
      <c r="C5985" s="436" t="str">
        <f t="shared" si="1211"/>
        <v>DC3DT60-DC</v>
      </c>
      <c r="D5985" s="436">
        <f>VLOOKUP(C5985,'LICH THI'!C:AA,12,0)</f>
        <v>30</v>
      </c>
      <c r="E5985" s="436">
        <f>VLOOKUP(C5985,'LICH THI'!C:AA,13,0)</f>
        <v>30</v>
      </c>
      <c r="F5985" s="436">
        <f t="shared" si="1221"/>
        <v>30</v>
      </c>
      <c r="G5985" s="436">
        <f>VLOOKUP(C5985,'LICH THI'!C:AA,14,0)</f>
        <v>1</v>
      </c>
      <c r="H5985" s="436">
        <f t="shared" si="1212"/>
        <v>1</v>
      </c>
      <c r="I5985" s="436" t="str">
        <f t="shared" si="1213"/>
        <v>Tống Tuấn Dũng</v>
      </c>
      <c r="J5985" s="436"/>
      <c r="K5985" s="436">
        <f t="shared" si="1214"/>
        <v>1</v>
      </c>
      <c r="L5985" s="436" t="str">
        <f t="shared" si="1215"/>
        <v>DC3DT60-DC-1</v>
      </c>
      <c r="M5985" s="436">
        <f t="shared" si="1216"/>
        <v>0</v>
      </c>
      <c r="N5985" s="437">
        <f t="shared" si="1222"/>
        <v>9</v>
      </c>
      <c r="O5985" s="437"/>
      <c r="P5985" s="430" t="str">
        <f t="shared" si="1217"/>
        <v/>
      </c>
      <c r="U5985" s="177">
        <v>22</v>
      </c>
      <c r="V5985" s="177" t="s">
        <v>3341</v>
      </c>
      <c r="W5985" s="177" t="s">
        <v>5537</v>
      </c>
      <c r="X5985" s="177" t="s">
        <v>2827</v>
      </c>
      <c r="Y5985" s="177" t="s">
        <v>5538</v>
      </c>
      <c r="Z5985" s="177" t="s">
        <v>6985</v>
      </c>
      <c r="AA5985" s="525" t="s">
        <v>4558</v>
      </c>
      <c r="AB5985" s="399" t="str">
        <f t="shared" si="1218"/>
        <v>DC3DT60</v>
      </c>
      <c r="AC5985" s="399" t="str">
        <f t="shared" si="1219"/>
        <v>DC3DT60-DC</v>
      </c>
      <c r="AD5985" t="str">
        <f>Y5985&amp;"-"&amp;VLOOKUP(AC5985,'LICH THI'!C:AA,9,0)</f>
        <v>64DCDT3154-42480</v>
      </c>
      <c r="AE5985">
        <f t="shared" si="1220"/>
        <v>1</v>
      </c>
    </row>
    <row r="5986" spans="1:31" x14ac:dyDescent="0.25">
      <c r="A5986" s="436" t="str">
        <f t="shared" si="1210"/>
        <v>DC3DT60-DC-9</v>
      </c>
      <c r="B5986" s="436">
        <f>COUNTIF(AC$4:AC5986,AC5986)</f>
        <v>9</v>
      </c>
      <c r="C5986" s="436" t="str">
        <f t="shared" si="1211"/>
        <v>DC3DT60-DC</v>
      </c>
      <c r="D5986" s="436">
        <f>VLOOKUP(C5986,'LICH THI'!C:AA,12,0)</f>
        <v>30</v>
      </c>
      <c r="E5986" s="436">
        <f>VLOOKUP(C5986,'LICH THI'!C:AA,13,0)</f>
        <v>30</v>
      </c>
      <c r="F5986" s="436">
        <f t="shared" si="1221"/>
        <v>30</v>
      </c>
      <c r="G5986" s="436">
        <f>VLOOKUP(C5986,'LICH THI'!C:AA,14,0)</f>
        <v>1</v>
      </c>
      <c r="H5986" s="436">
        <f t="shared" si="1212"/>
        <v>1</v>
      </c>
      <c r="I5986" s="436" t="str">
        <f t="shared" si="1213"/>
        <v>Trần Thị Hà</v>
      </c>
      <c r="J5986" s="436"/>
      <c r="K5986" s="436">
        <f t="shared" si="1214"/>
        <v>1</v>
      </c>
      <c r="L5986" s="436" t="str">
        <f t="shared" si="1215"/>
        <v>DC3DT60-DC-1</v>
      </c>
      <c r="M5986" s="436">
        <f t="shared" si="1216"/>
        <v>0</v>
      </c>
      <c r="N5986" s="437">
        <f t="shared" si="1222"/>
        <v>10</v>
      </c>
      <c r="O5986" s="437"/>
      <c r="P5986" s="430" t="str">
        <f t="shared" si="1217"/>
        <v/>
      </c>
      <c r="U5986" s="177">
        <v>12</v>
      </c>
      <c r="V5986" s="177" t="s">
        <v>3325</v>
      </c>
      <c r="W5986" s="177" t="s">
        <v>2716</v>
      </c>
      <c r="X5986" s="177" t="s">
        <v>3163</v>
      </c>
      <c r="Y5986" s="177" t="s">
        <v>6192</v>
      </c>
      <c r="Z5986" s="177" t="s">
        <v>6985</v>
      </c>
      <c r="AA5986" s="525" t="s">
        <v>3010</v>
      </c>
      <c r="AB5986" s="399" t="str">
        <f t="shared" si="1218"/>
        <v>DC3DT60</v>
      </c>
      <c r="AC5986" s="399" t="str">
        <f t="shared" si="1219"/>
        <v>DC3DT60-DC</v>
      </c>
      <c r="AD5986" t="str">
        <f>Y5986&amp;"-"&amp;VLOOKUP(AC5986,'LICH THI'!C:AA,9,0)</f>
        <v>64DCDT3125-42480</v>
      </c>
      <c r="AE5986">
        <f t="shared" si="1220"/>
        <v>1</v>
      </c>
    </row>
    <row r="5987" spans="1:31" x14ac:dyDescent="0.25">
      <c r="A5987" s="436" t="str">
        <f t="shared" si="1210"/>
        <v>DC3DT60-DC-10</v>
      </c>
      <c r="B5987" s="436">
        <f>COUNTIF(AC$4:AC5987,AC5987)</f>
        <v>10</v>
      </c>
      <c r="C5987" s="436" t="str">
        <f t="shared" si="1211"/>
        <v>DC3DT60-DC</v>
      </c>
      <c r="D5987" s="436">
        <f>VLOOKUP(C5987,'LICH THI'!C:AA,12,0)</f>
        <v>30</v>
      </c>
      <c r="E5987" s="436">
        <f>VLOOKUP(C5987,'LICH THI'!C:AA,13,0)</f>
        <v>30</v>
      </c>
      <c r="F5987" s="436">
        <f t="shared" si="1221"/>
        <v>30</v>
      </c>
      <c r="G5987" s="436">
        <f>VLOOKUP(C5987,'LICH THI'!C:AA,14,0)</f>
        <v>1</v>
      </c>
      <c r="H5987" s="436">
        <f t="shared" si="1212"/>
        <v>1</v>
      </c>
      <c r="I5987" s="436" t="str">
        <f t="shared" si="1213"/>
        <v>Nguyễn Đức Hào</v>
      </c>
      <c r="J5987" s="436"/>
      <c r="K5987" s="436">
        <f t="shared" si="1214"/>
        <v>1</v>
      </c>
      <c r="L5987" s="436" t="str">
        <f t="shared" si="1215"/>
        <v>DC3DT60-DC-1</v>
      </c>
      <c r="M5987" s="436">
        <f t="shared" si="1216"/>
        <v>0</v>
      </c>
      <c r="N5987" s="437">
        <f t="shared" si="1222"/>
        <v>11</v>
      </c>
      <c r="O5987" s="437"/>
      <c r="P5987" s="430" t="str">
        <f t="shared" si="1217"/>
        <v/>
      </c>
      <c r="U5987" s="177">
        <v>5</v>
      </c>
      <c r="V5987" s="177" t="s">
        <v>3308</v>
      </c>
      <c r="W5987" s="177" t="s">
        <v>3103</v>
      </c>
      <c r="X5987" s="177" t="s">
        <v>3560</v>
      </c>
      <c r="Y5987" s="177" t="s">
        <v>6190</v>
      </c>
      <c r="Z5987" s="177" t="s">
        <v>6985</v>
      </c>
      <c r="AA5987" s="525" t="s">
        <v>5108</v>
      </c>
      <c r="AB5987" s="399" t="str">
        <f t="shared" si="1218"/>
        <v>DC3DT60</v>
      </c>
      <c r="AC5987" s="399" t="str">
        <f t="shared" si="1219"/>
        <v>DC3DT60-DC</v>
      </c>
      <c r="AD5987" t="str">
        <f>Y5987&amp;"-"&amp;VLOOKUP(AC5987,'LICH THI'!C:AA,9,0)</f>
        <v>64DCDT3025-42480</v>
      </c>
      <c r="AE5987">
        <f t="shared" si="1220"/>
        <v>1</v>
      </c>
    </row>
    <row r="5988" spans="1:31" x14ac:dyDescent="0.25">
      <c r="A5988" s="436" t="str">
        <f t="shared" si="1210"/>
        <v>DC3DT60-DC-11</v>
      </c>
      <c r="B5988" s="436">
        <f>COUNTIF(AC$4:AC5988,AC5988)</f>
        <v>11</v>
      </c>
      <c r="C5988" s="436" t="str">
        <f t="shared" si="1211"/>
        <v>DC3DT60-DC</v>
      </c>
      <c r="D5988" s="436">
        <f>VLOOKUP(C5988,'LICH THI'!C:AA,12,0)</f>
        <v>30</v>
      </c>
      <c r="E5988" s="436">
        <f>VLOOKUP(C5988,'LICH THI'!C:AA,13,0)</f>
        <v>30</v>
      </c>
      <c r="F5988" s="436">
        <f t="shared" si="1221"/>
        <v>30</v>
      </c>
      <c r="G5988" s="436">
        <f>VLOOKUP(C5988,'LICH THI'!C:AA,14,0)</f>
        <v>1</v>
      </c>
      <c r="H5988" s="436">
        <f t="shared" si="1212"/>
        <v>1</v>
      </c>
      <c r="I5988" s="436" t="str">
        <f t="shared" si="1213"/>
        <v>Lê Trọng Hiếu</v>
      </c>
      <c r="J5988" s="436"/>
      <c r="K5988" s="436">
        <f t="shared" si="1214"/>
        <v>1</v>
      </c>
      <c r="L5988" s="436" t="str">
        <f t="shared" si="1215"/>
        <v>DC3DT60-DC-1</v>
      </c>
      <c r="M5988" s="436">
        <f t="shared" si="1216"/>
        <v>0</v>
      </c>
      <c r="N5988" s="437">
        <f t="shared" si="1222"/>
        <v>12</v>
      </c>
      <c r="O5988" s="437"/>
      <c r="P5988" s="430" t="str">
        <f t="shared" si="1217"/>
        <v/>
      </c>
      <c r="U5988" s="177">
        <v>13</v>
      </c>
      <c r="V5988" s="177" t="s">
        <v>3325</v>
      </c>
      <c r="W5988" s="177" t="s">
        <v>5187</v>
      </c>
      <c r="X5988" s="177" t="s">
        <v>2754</v>
      </c>
      <c r="Y5988" s="177" t="s">
        <v>5879</v>
      </c>
      <c r="Z5988" s="177" t="s">
        <v>6985</v>
      </c>
      <c r="AA5988" s="525" t="s">
        <v>4830</v>
      </c>
      <c r="AB5988" s="399" t="str">
        <f t="shared" si="1218"/>
        <v>DC3DT60</v>
      </c>
      <c r="AC5988" s="399" t="str">
        <f t="shared" si="1219"/>
        <v>DC3DT60-DC</v>
      </c>
      <c r="AD5988" t="str">
        <f>Y5988&amp;"-"&amp;VLOOKUP(AC5988,'LICH THI'!C:AA,9,0)</f>
        <v>64DCDT3102-42480</v>
      </c>
      <c r="AE5988">
        <f t="shared" si="1220"/>
        <v>1</v>
      </c>
    </row>
    <row r="5989" spans="1:31" x14ac:dyDescent="0.25">
      <c r="A5989" s="436" t="str">
        <f t="shared" si="1210"/>
        <v>DC3DT60-DC-12</v>
      </c>
      <c r="B5989" s="436">
        <f>COUNTIF(AC$4:AC5989,AC5989)</f>
        <v>12</v>
      </c>
      <c r="C5989" s="436" t="str">
        <f t="shared" si="1211"/>
        <v>DC3DT60-DC</v>
      </c>
      <c r="D5989" s="436">
        <f>VLOOKUP(C5989,'LICH THI'!C:AA,12,0)</f>
        <v>30</v>
      </c>
      <c r="E5989" s="436">
        <f>VLOOKUP(C5989,'LICH THI'!C:AA,13,0)</f>
        <v>30</v>
      </c>
      <c r="F5989" s="436">
        <f t="shared" si="1221"/>
        <v>30</v>
      </c>
      <c r="G5989" s="436">
        <f>VLOOKUP(C5989,'LICH THI'!C:AA,14,0)</f>
        <v>1</v>
      </c>
      <c r="H5989" s="436">
        <f t="shared" si="1212"/>
        <v>1</v>
      </c>
      <c r="I5989" s="436" t="str">
        <f t="shared" si="1213"/>
        <v>Lộ Thị Mai</v>
      </c>
      <c r="J5989" s="436"/>
      <c r="K5989" s="436">
        <f t="shared" si="1214"/>
        <v>1</v>
      </c>
      <c r="L5989" s="436" t="str">
        <f t="shared" si="1215"/>
        <v>DC3DT60-DC-1</v>
      </c>
      <c r="M5989" s="436">
        <f t="shared" si="1216"/>
        <v>0</v>
      </c>
      <c r="N5989" s="437">
        <f t="shared" si="1222"/>
        <v>13</v>
      </c>
      <c r="O5989" s="437"/>
      <c r="P5989" s="430" t="str">
        <f t="shared" si="1217"/>
        <v/>
      </c>
      <c r="U5989" s="177">
        <v>6</v>
      </c>
      <c r="V5989" s="177" t="s">
        <v>3308</v>
      </c>
      <c r="W5989" s="177" t="s">
        <v>6986</v>
      </c>
      <c r="X5989" s="177" t="s">
        <v>3130</v>
      </c>
      <c r="Y5989" s="177" t="s">
        <v>6987</v>
      </c>
      <c r="Z5989" s="177" t="s">
        <v>6985</v>
      </c>
      <c r="AA5989" s="525" t="s">
        <v>3084</v>
      </c>
      <c r="AB5989" s="399" t="str">
        <f t="shared" si="1218"/>
        <v>DC3DT60</v>
      </c>
      <c r="AC5989" s="399" t="str">
        <f t="shared" si="1219"/>
        <v>DC3DT60-DC</v>
      </c>
      <c r="AD5989" t="str">
        <f>Y5989&amp;"-"&amp;VLOOKUP(AC5989,'LICH THI'!C:AA,9,0)</f>
        <v>64DCDT3027-42480</v>
      </c>
      <c r="AE5989">
        <f t="shared" si="1220"/>
        <v>1</v>
      </c>
    </row>
    <row r="5990" spans="1:31" x14ac:dyDescent="0.25">
      <c r="A5990" s="436" t="str">
        <f t="shared" si="1210"/>
        <v>DC3DT60-DC-13</v>
      </c>
      <c r="B5990" s="436">
        <f>COUNTIF(AC$4:AC5990,AC5990)</f>
        <v>13</v>
      </c>
      <c r="C5990" s="436" t="str">
        <f t="shared" si="1211"/>
        <v>DC3DT60-DC</v>
      </c>
      <c r="D5990" s="436">
        <f>VLOOKUP(C5990,'LICH THI'!C:AA,12,0)</f>
        <v>30</v>
      </c>
      <c r="E5990" s="436">
        <f>VLOOKUP(C5990,'LICH THI'!C:AA,13,0)</f>
        <v>30</v>
      </c>
      <c r="F5990" s="436">
        <f t="shared" si="1221"/>
        <v>30</v>
      </c>
      <c r="G5990" s="436">
        <f>VLOOKUP(C5990,'LICH THI'!C:AA,14,0)</f>
        <v>1</v>
      </c>
      <c r="H5990" s="436">
        <f t="shared" si="1212"/>
        <v>1</v>
      </c>
      <c r="I5990" s="436" t="str">
        <f t="shared" si="1213"/>
        <v>Hoàng Tuấn Mạnh</v>
      </c>
      <c r="J5990" s="436"/>
      <c r="K5990" s="436">
        <f t="shared" si="1214"/>
        <v>1</v>
      </c>
      <c r="L5990" s="436" t="str">
        <f t="shared" si="1215"/>
        <v>DC3DT60-DC-1</v>
      </c>
      <c r="M5990" s="436">
        <f t="shared" si="1216"/>
        <v>0</v>
      </c>
      <c r="N5990" s="437">
        <f t="shared" si="1222"/>
        <v>14</v>
      </c>
      <c r="O5990" s="437"/>
      <c r="P5990" s="430" t="str">
        <f t="shared" si="1217"/>
        <v/>
      </c>
      <c r="U5990" s="177">
        <v>23</v>
      </c>
      <c r="V5990" s="177" t="s">
        <v>3341</v>
      </c>
      <c r="W5990" s="177" t="s">
        <v>5541</v>
      </c>
      <c r="X5990" s="177" t="s">
        <v>2930</v>
      </c>
      <c r="Y5990" s="177" t="s">
        <v>5542</v>
      </c>
      <c r="Z5990" s="177" t="s">
        <v>6985</v>
      </c>
      <c r="AA5990" s="525" t="s">
        <v>2934</v>
      </c>
      <c r="AB5990" s="399" t="str">
        <f t="shared" si="1218"/>
        <v>DC3DT60</v>
      </c>
      <c r="AC5990" s="399" t="str">
        <f t="shared" si="1219"/>
        <v>DC3DT60-DC</v>
      </c>
      <c r="AD5990" t="str">
        <f>Y5990&amp;"-"&amp;VLOOKUP(AC5990,'LICH THI'!C:AA,9,0)</f>
        <v>64DCDT3129-42480</v>
      </c>
      <c r="AE5990">
        <f t="shared" si="1220"/>
        <v>1</v>
      </c>
    </row>
    <row r="5991" spans="1:31" x14ac:dyDescent="0.25">
      <c r="A5991" s="436" t="str">
        <f t="shared" si="1210"/>
        <v>DC3DT60-DC-14</v>
      </c>
      <c r="B5991" s="436">
        <f>COUNTIF(AC$4:AC5991,AC5991)</f>
        <v>14</v>
      </c>
      <c r="C5991" s="436" t="str">
        <f t="shared" si="1211"/>
        <v>DC3DT60-DC</v>
      </c>
      <c r="D5991" s="436">
        <f>VLOOKUP(C5991,'LICH THI'!C:AA,12,0)</f>
        <v>30</v>
      </c>
      <c r="E5991" s="436">
        <f>VLOOKUP(C5991,'LICH THI'!C:AA,13,0)</f>
        <v>30</v>
      </c>
      <c r="F5991" s="436">
        <f t="shared" si="1221"/>
        <v>30</v>
      </c>
      <c r="G5991" s="436">
        <f>VLOOKUP(C5991,'LICH THI'!C:AA,14,0)</f>
        <v>1</v>
      </c>
      <c r="H5991" s="436">
        <f t="shared" si="1212"/>
        <v>1</v>
      </c>
      <c r="I5991" s="436" t="str">
        <f t="shared" si="1213"/>
        <v>Phan Bảo Minh</v>
      </c>
      <c r="J5991" s="436"/>
      <c r="K5991" s="436">
        <f t="shared" si="1214"/>
        <v>1</v>
      </c>
      <c r="L5991" s="436" t="str">
        <f t="shared" si="1215"/>
        <v>DC3DT60-DC-1</v>
      </c>
      <c r="M5991" s="436">
        <f t="shared" si="1216"/>
        <v>0</v>
      </c>
      <c r="N5991" s="437">
        <f t="shared" si="1222"/>
        <v>15</v>
      </c>
      <c r="O5991" s="437"/>
      <c r="P5991" s="430" t="str">
        <f t="shared" si="1217"/>
        <v/>
      </c>
      <c r="U5991" s="177">
        <v>24</v>
      </c>
      <c r="V5991" s="177" t="s">
        <v>3341</v>
      </c>
      <c r="W5991" s="177" t="s">
        <v>5543</v>
      </c>
      <c r="X5991" s="177" t="s">
        <v>2713</v>
      </c>
      <c r="Y5991" s="177" t="s">
        <v>5544</v>
      </c>
      <c r="Z5991" s="177" t="s">
        <v>6985</v>
      </c>
      <c r="AA5991" s="525" t="s">
        <v>2902</v>
      </c>
      <c r="AB5991" s="399" t="str">
        <f t="shared" si="1218"/>
        <v>DC3DT60</v>
      </c>
      <c r="AC5991" s="399" t="str">
        <f t="shared" si="1219"/>
        <v>DC3DT60-DC</v>
      </c>
      <c r="AD5991" t="str">
        <f>Y5991&amp;"-"&amp;VLOOKUP(AC5991,'LICH THI'!C:AA,9,0)</f>
        <v>64DCDT3171-42480</v>
      </c>
      <c r="AE5991">
        <f t="shared" si="1220"/>
        <v>1</v>
      </c>
    </row>
    <row r="5992" spans="1:31" x14ac:dyDescent="0.25">
      <c r="A5992" s="436" t="str">
        <f t="shared" si="1210"/>
        <v>DC3DT60-DC-15</v>
      </c>
      <c r="B5992" s="436">
        <f>COUNTIF(AC$4:AC5992,AC5992)</f>
        <v>15</v>
      </c>
      <c r="C5992" s="436" t="str">
        <f t="shared" si="1211"/>
        <v>DC3DT60-DC</v>
      </c>
      <c r="D5992" s="436">
        <f>VLOOKUP(C5992,'LICH THI'!C:AA,12,0)</f>
        <v>30</v>
      </c>
      <c r="E5992" s="436">
        <f>VLOOKUP(C5992,'LICH THI'!C:AA,13,0)</f>
        <v>30</v>
      </c>
      <c r="F5992" s="436">
        <f t="shared" si="1221"/>
        <v>30</v>
      </c>
      <c r="G5992" s="436">
        <f>VLOOKUP(C5992,'LICH THI'!C:AA,14,0)</f>
        <v>1</v>
      </c>
      <c r="H5992" s="436">
        <f t="shared" si="1212"/>
        <v>1</v>
      </c>
      <c r="I5992" s="436" t="str">
        <f t="shared" si="1213"/>
        <v>Đào Thị Na</v>
      </c>
      <c r="J5992" s="436"/>
      <c r="K5992" s="436">
        <f t="shared" si="1214"/>
        <v>1</v>
      </c>
      <c r="L5992" s="436" t="str">
        <f t="shared" si="1215"/>
        <v>DC3DT60-DC-1</v>
      </c>
      <c r="M5992" s="436">
        <f t="shared" si="1216"/>
        <v>0</v>
      </c>
      <c r="N5992" s="437">
        <f t="shared" si="1222"/>
        <v>16</v>
      </c>
      <c r="O5992" s="437"/>
      <c r="P5992" s="430" t="str">
        <f t="shared" si="1217"/>
        <v/>
      </c>
      <c r="U5992" s="177">
        <v>14</v>
      </c>
      <c r="V5992" s="177" t="s">
        <v>3325</v>
      </c>
      <c r="W5992" s="177" t="s">
        <v>3576</v>
      </c>
      <c r="X5992" s="177" t="s">
        <v>5527</v>
      </c>
      <c r="Y5992" s="177" t="s">
        <v>5528</v>
      </c>
      <c r="Z5992" s="177" t="s">
        <v>6985</v>
      </c>
      <c r="AA5992" s="525" t="s">
        <v>3708</v>
      </c>
      <c r="AB5992" s="399" t="str">
        <f t="shared" si="1218"/>
        <v>DC3DT60</v>
      </c>
      <c r="AC5992" s="399" t="str">
        <f t="shared" si="1219"/>
        <v>DC3DT60-DC</v>
      </c>
      <c r="AD5992" t="str">
        <f>Y5992&amp;"-"&amp;VLOOKUP(AC5992,'LICH THI'!C:AA,9,0)</f>
        <v>64DCDT3164-42480</v>
      </c>
      <c r="AE5992">
        <f t="shared" si="1220"/>
        <v>1</v>
      </c>
    </row>
    <row r="5993" spans="1:31" x14ac:dyDescent="0.25">
      <c r="A5993" s="436" t="str">
        <f t="shared" si="1210"/>
        <v>DC3DT60-DC-16</v>
      </c>
      <c r="B5993" s="436">
        <f>COUNTIF(AC$4:AC5993,AC5993)</f>
        <v>16</v>
      </c>
      <c r="C5993" s="436" t="str">
        <f t="shared" si="1211"/>
        <v>DC3DT60-DC</v>
      </c>
      <c r="D5993" s="436">
        <f>VLOOKUP(C5993,'LICH THI'!C:AA,12,0)</f>
        <v>30</v>
      </c>
      <c r="E5993" s="436">
        <f>VLOOKUP(C5993,'LICH THI'!C:AA,13,0)</f>
        <v>30</v>
      </c>
      <c r="F5993" s="436">
        <f t="shared" si="1221"/>
        <v>30</v>
      </c>
      <c r="G5993" s="436">
        <f>VLOOKUP(C5993,'LICH THI'!C:AA,14,0)</f>
        <v>1</v>
      </c>
      <c r="H5993" s="436">
        <f t="shared" si="1212"/>
        <v>1</v>
      </c>
      <c r="I5993" s="436" t="str">
        <f t="shared" si="1213"/>
        <v>Nguyễn Thị Hoàng Nga</v>
      </c>
      <c r="J5993" s="436"/>
      <c r="K5993" s="436">
        <f t="shared" si="1214"/>
        <v>1</v>
      </c>
      <c r="L5993" s="436" t="str">
        <f t="shared" si="1215"/>
        <v>DC3DT60-DC-1</v>
      </c>
      <c r="M5993" s="436">
        <f t="shared" si="1216"/>
        <v>0</v>
      </c>
      <c r="N5993" s="437">
        <f t="shared" si="1222"/>
        <v>17</v>
      </c>
      <c r="O5993" s="437"/>
      <c r="P5993" s="430" t="str">
        <f t="shared" si="1217"/>
        <v/>
      </c>
      <c r="U5993" s="177">
        <v>25</v>
      </c>
      <c r="V5993" s="177" t="s">
        <v>3341</v>
      </c>
      <c r="W5993" s="177" t="s">
        <v>5546</v>
      </c>
      <c r="X5993" s="177" t="s">
        <v>2676</v>
      </c>
      <c r="Y5993" s="177" t="s">
        <v>5547</v>
      </c>
      <c r="Z5993" s="177" t="s">
        <v>6985</v>
      </c>
      <c r="AA5993" s="525" t="s">
        <v>5548</v>
      </c>
      <c r="AB5993" s="399" t="str">
        <f t="shared" si="1218"/>
        <v>DC3DT60</v>
      </c>
      <c r="AC5993" s="399" t="str">
        <f t="shared" si="1219"/>
        <v>DC3DT60-DC</v>
      </c>
      <c r="AD5993" t="str">
        <f>Y5993&amp;"-"&amp;VLOOKUP(AC5993,'LICH THI'!C:AA,9,0)</f>
        <v>64DCDT3142-42480</v>
      </c>
      <c r="AE5993">
        <f t="shared" si="1220"/>
        <v>1</v>
      </c>
    </row>
    <row r="5994" spans="1:31" x14ac:dyDescent="0.25">
      <c r="A5994" s="436" t="str">
        <f t="shared" si="1210"/>
        <v>DC3DT60-DC-17</v>
      </c>
      <c r="B5994" s="436">
        <f>COUNTIF(AC$4:AC5994,AC5994)</f>
        <v>17</v>
      </c>
      <c r="C5994" s="436" t="str">
        <f t="shared" si="1211"/>
        <v>DC3DT60-DC</v>
      </c>
      <c r="D5994" s="436">
        <f>VLOOKUP(C5994,'LICH THI'!C:AA,12,0)</f>
        <v>30</v>
      </c>
      <c r="E5994" s="436">
        <f>VLOOKUP(C5994,'LICH THI'!C:AA,13,0)</f>
        <v>30</v>
      </c>
      <c r="F5994" s="436">
        <f t="shared" si="1221"/>
        <v>30</v>
      </c>
      <c r="G5994" s="436">
        <f>VLOOKUP(C5994,'LICH THI'!C:AA,14,0)</f>
        <v>1</v>
      </c>
      <c r="H5994" s="436">
        <f t="shared" si="1212"/>
        <v>1</v>
      </c>
      <c r="I5994" s="436" t="str">
        <f t="shared" si="1213"/>
        <v>Bùi Duy Phong</v>
      </c>
      <c r="J5994" s="436"/>
      <c r="K5994" s="436">
        <f t="shared" si="1214"/>
        <v>1</v>
      </c>
      <c r="L5994" s="436" t="str">
        <f t="shared" si="1215"/>
        <v>DC3DT60-DC-1</v>
      </c>
      <c r="M5994" s="436">
        <f t="shared" si="1216"/>
        <v>0</v>
      </c>
      <c r="N5994" s="437">
        <f t="shared" si="1222"/>
        <v>18</v>
      </c>
      <c r="O5994" s="437"/>
      <c r="P5994" s="430" t="str">
        <f t="shared" si="1217"/>
        <v/>
      </c>
      <c r="U5994" s="177">
        <v>26</v>
      </c>
      <c r="V5994" s="177" t="s">
        <v>3341</v>
      </c>
      <c r="W5994" s="177" t="s">
        <v>6170</v>
      </c>
      <c r="X5994" s="177" t="s">
        <v>3284</v>
      </c>
      <c r="Y5994" s="177" t="s">
        <v>6992</v>
      </c>
      <c r="Z5994" s="177" t="s">
        <v>6985</v>
      </c>
      <c r="AA5994" s="525" t="s">
        <v>6993</v>
      </c>
      <c r="AB5994" s="399" t="str">
        <f t="shared" si="1218"/>
        <v>DC3DT60</v>
      </c>
      <c r="AC5994" s="399" t="str">
        <f t="shared" si="1219"/>
        <v>DC3DT60-DC</v>
      </c>
      <c r="AD5994" t="str">
        <f>Y5994&amp;"-"&amp;VLOOKUP(AC5994,'LICH THI'!C:AA,9,0)</f>
        <v>64DCDT3158-42480</v>
      </c>
      <c r="AE5994">
        <f t="shared" si="1220"/>
        <v>1</v>
      </c>
    </row>
    <row r="5995" spans="1:31" x14ac:dyDescent="0.25">
      <c r="A5995" s="436" t="str">
        <f t="shared" si="1210"/>
        <v>DC3DT60-DC-18</v>
      </c>
      <c r="B5995" s="436">
        <f>COUNTIF(AC$4:AC5995,AC5995)</f>
        <v>18</v>
      </c>
      <c r="C5995" s="436" t="str">
        <f t="shared" si="1211"/>
        <v>DC3DT60-DC</v>
      </c>
      <c r="D5995" s="436">
        <f>VLOOKUP(C5995,'LICH THI'!C:AA,12,0)</f>
        <v>30</v>
      </c>
      <c r="E5995" s="436">
        <f>VLOOKUP(C5995,'LICH THI'!C:AA,13,0)</f>
        <v>30</v>
      </c>
      <c r="F5995" s="436">
        <f t="shared" si="1221"/>
        <v>30</v>
      </c>
      <c r="G5995" s="436">
        <f>VLOOKUP(C5995,'LICH THI'!C:AA,14,0)</f>
        <v>1</v>
      </c>
      <c r="H5995" s="436">
        <f t="shared" si="1212"/>
        <v>1</v>
      </c>
      <c r="I5995" s="436" t="str">
        <f t="shared" si="1213"/>
        <v>Nguyễn Văn Phong</v>
      </c>
      <c r="J5995" s="436"/>
      <c r="K5995" s="436">
        <f t="shared" si="1214"/>
        <v>1</v>
      </c>
      <c r="L5995" s="436" t="str">
        <f t="shared" si="1215"/>
        <v>DC3DT60-DC-1</v>
      </c>
      <c r="M5995" s="436">
        <f t="shared" si="1216"/>
        <v>0</v>
      </c>
      <c r="N5995" s="437">
        <f t="shared" si="1222"/>
        <v>19</v>
      </c>
      <c r="O5995" s="437"/>
      <c r="P5995" s="430" t="str">
        <f t="shared" si="1217"/>
        <v/>
      </c>
      <c r="U5995" s="177">
        <v>27</v>
      </c>
      <c r="V5995" s="177" t="s">
        <v>3341</v>
      </c>
      <c r="W5995" s="177" t="s">
        <v>2741</v>
      </c>
      <c r="X5995" s="177" t="s">
        <v>3284</v>
      </c>
      <c r="Y5995" s="177" t="s">
        <v>6994</v>
      </c>
      <c r="Z5995" s="177" t="s">
        <v>6985</v>
      </c>
      <c r="AA5995" s="525" t="s">
        <v>3069</v>
      </c>
      <c r="AB5995" s="399" t="str">
        <f t="shared" si="1218"/>
        <v>DC3DT60</v>
      </c>
      <c r="AC5995" s="399" t="str">
        <f t="shared" si="1219"/>
        <v>DC3DT60-DC</v>
      </c>
      <c r="AD5995" t="str">
        <f>Y5995&amp;"-"&amp;VLOOKUP(AC5995,'LICH THI'!C:AA,9,0)</f>
        <v>64DCDT3199-42480</v>
      </c>
      <c r="AE5995">
        <f t="shared" si="1220"/>
        <v>1</v>
      </c>
    </row>
    <row r="5996" spans="1:31" x14ac:dyDescent="0.25">
      <c r="A5996" s="436" t="str">
        <f t="shared" si="1210"/>
        <v>DC3DT60-DC-19</v>
      </c>
      <c r="B5996" s="436">
        <f>COUNTIF(AC$4:AC5996,AC5996)</f>
        <v>19</v>
      </c>
      <c r="C5996" s="436" t="str">
        <f t="shared" si="1211"/>
        <v>DC3DT60-DC</v>
      </c>
      <c r="D5996" s="436">
        <f>VLOOKUP(C5996,'LICH THI'!C:AA,12,0)</f>
        <v>30</v>
      </c>
      <c r="E5996" s="436">
        <f>VLOOKUP(C5996,'LICH THI'!C:AA,13,0)</f>
        <v>30</v>
      </c>
      <c r="F5996" s="436">
        <f t="shared" si="1221"/>
        <v>30</v>
      </c>
      <c r="G5996" s="436">
        <f>VLOOKUP(C5996,'LICH THI'!C:AA,14,0)</f>
        <v>1</v>
      </c>
      <c r="H5996" s="436">
        <f t="shared" si="1212"/>
        <v>1</v>
      </c>
      <c r="I5996" s="436" t="str">
        <f t="shared" si="1213"/>
        <v>Lại Thanh Phương</v>
      </c>
      <c r="J5996" s="436"/>
      <c r="K5996" s="436">
        <f t="shared" si="1214"/>
        <v>1</v>
      </c>
      <c r="L5996" s="436" t="str">
        <f t="shared" si="1215"/>
        <v>DC3DT60-DC-1</v>
      </c>
      <c r="M5996" s="436">
        <f t="shared" si="1216"/>
        <v>0</v>
      </c>
      <c r="N5996" s="437">
        <f t="shared" si="1222"/>
        <v>20</v>
      </c>
      <c r="O5996" s="437"/>
      <c r="P5996" s="430" t="str">
        <f t="shared" si="1217"/>
        <v/>
      </c>
      <c r="U5996" s="177">
        <v>7</v>
      </c>
      <c r="V5996" s="177" t="s">
        <v>3308</v>
      </c>
      <c r="W5996" s="177" t="s">
        <v>5515</v>
      </c>
      <c r="X5996" s="177" t="s">
        <v>2717</v>
      </c>
      <c r="Y5996" s="177" t="s">
        <v>5516</v>
      </c>
      <c r="Z5996" s="177" t="s">
        <v>6985</v>
      </c>
      <c r="AA5996" s="525" t="s">
        <v>3410</v>
      </c>
      <c r="AB5996" s="399" t="str">
        <f t="shared" si="1218"/>
        <v>DC3DT60</v>
      </c>
      <c r="AC5996" s="399" t="str">
        <f t="shared" si="1219"/>
        <v>DC3DT60-DC</v>
      </c>
      <c r="AD5996" t="str">
        <f>Y5996&amp;"-"&amp;VLOOKUP(AC5996,'LICH THI'!C:AA,9,0)</f>
        <v>64DCDT3185-42480</v>
      </c>
      <c r="AE5996">
        <f t="shared" si="1220"/>
        <v>1</v>
      </c>
    </row>
    <row r="5997" spans="1:31" x14ac:dyDescent="0.25">
      <c r="A5997" s="436" t="str">
        <f t="shared" si="1210"/>
        <v>DC3DT60-DC-20</v>
      </c>
      <c r="B5997" s="436">
        <f>COUNTIF(AC$4:AC5997,AC5997)</f>
        <v>20</v>
      </c>
      <c r="C5997" s="436" t="str">
        <f t="shared" si="1211"/>
        <v>DC3DT60-DC</v>
      </c>
      <c r="D5997" s="436">
        <f>VLOOKUP(C5997,'LICH THI'!C:AA,12,0)</f>
        <v>30</v>
      </c>
      <c r="E5997" s="436">
        <f>VLOOKUP(C5997,'LICH THI'!C:AA,13,0)</f>
        <v>30</v>
      </c>
      <c r="F5997" s="436">
        <f t="shared" si="1221"/>
        <v>30</v>
      </c>
      <c r="G5997" s="436">
        <f>VLOOKUP(C5997,'LICH THI'!C:AA,14,0)</f>
        <v>1</v>
      </c>
      <c r="H5997" s="436">
        <f t="shared" si="1212"/>
        <v>1</v>
      </c>
      <c r="I5997" s="436" t="str">
        <f t="shared" si="1213"/>
        <v>Nguyễn Văn Phương</v>
      </c>
      <c r="J5997" s="436"/>
      <c r="K5997" s="436">
        <f t="shared" si="1214"/>
        <v>1</v>
      </c>
      <c r="L5997" s="436" t="str">
        <f t="shared" si="1215"/>
        <v>DC3DT60-DC-1</v>
      </c>
      <c r="M5997" s="436">
        <f t="shared" si="1216"/>
        <v>0</v>
      </c>
      <c r="N5997" s="437">
        <f t="shared" si="1222"/>
        <v>21</v>
      </c>
      <c r="O5997" s="437"/>
      <c r="P5997" s="430" t="str">
        <f t="shared" si="1217"/>
        <v/>
      </c>
      <c r="U5997" s="177">
        <v>15</v>
      </c>
      <c r="V5997" s="177" t="s">
        <v>3325</v>
      </c>
      <c r="W5997" s="177" t="s">
        <v>2741</v>
      </c>
      <c r="X5997" s="177" t="s">
        <v>2717</v>
      </c>
      <c r="Y5997" s="177" t="s">
        <v>3793</v>
      </c>
      <c r="Z5997" s="177" t="s">
        <v>6985</v>
      </c>
      <c r="AA5997" s="525" t="s">
        <v>3794</v>
      </c>
      <c r="AB5997" s="399" t="str">
        <f t="shared" si="1218"/>
        <v>DC3DT60</v>
      </c>
      <c r="AC5997" s="399" t="str">
        <f t="shared" si="1219"/>
        <v>DC3DT60-DC</v>
      </c>
      <c r="AD5997" t="str">
        <f>Y5997&amp;"-"&amp;VLOOKUP(AC5997,'LICH THI'!C:AA,9,0)</f>
        <v>64DCDT3099-42480</v>
      </c>
      <c r="AE5997">
        <f t="shared" si="1220"/>
        <v>1</v>
      </c>
    </row>
    <row r="5998" spans="1:31" x14ac:dyDescent="0.25">
      <c r="A5998" s="436" t="str">
        <f t="shared" si="1210"/>
        <v>DC3DT60-DC-21</v>
      </c>
      <c r="B5998" s="436">
        <f>COUNTIF(AC$4:AC5998,AC5998)</f>
        <v>21</v>
      </c>
      <c r="C5998" s="436" t="str">
        <f t="shared" si="1211"/>
        <v>DC3DT60-DC</v>
      </c>
      <c r="D5998" s="436">
        <f>VLOOKUP(C5998,'LICH THI'!C:AA,12,0)</f>
        <v>30</v>
      </c>
      <c r="E5998" s="436">
        <f>VLOOKUP(C5998,'LICH THI'!C:AA,13,0)</f>
        <v>30</v>
      </c>
      <c r="F5998" s="436">
        <f t="shared" si="1221"/>
        <v>30</v>
      </c>
      <c r="G5998" s="436">
        <f>VLOOKUP(C5998,'LICH THI'!C:AA,14,0)</f>
        <v>1</v>
      </c>
      <c r="H5998" s="436">
        <f t="shared" si="1212"/>
        <v>1</v>
      </c>
      <c r="I5998" s="436" t="str">
        <f t="shared" si="1213"/>
        <v>Tô Minh Phương</v>
      </c>
      <c r="J5998" s="436"/>
      <c r="K5998" s="436">
        <f t="shared" si="1214"/>
        <v>1</v>
      </c>
      <c r="L5998" s="436" t="str">
        <f t="shared" si="1215"/>
        <v>DC3DT60-DC-1</v>
      </c>
      <c r="M5998" s="436">
        <f t="shared" si="1216"/>
        <v>0</v>
      </c>
      <c r="N5998" s="437">
        <f t="shared" si="1222"/>
        <v>22</v>
      </c>
      <c r="O5998" s="437"/>
      <c r="P5998" s="430" t="str">
        <f t="shared" si="1217"/>
        <v/>
      </c>
      <c r="U5998" s="177">
        <v>8</v>
      </c>
      <c r="V5998" s="177" t="s">
        <v>3308</v>
      </c>
      <c r="W5998" s="177" t="s">
        <v>6988</v>
      </c>
      <c r="X5998" s="177" t="s">
        <v>2717</v>
      </c>
      <c r="Y5998" s="177" t="s">
        <v>6989</v>
      </c>
      <c r="Z5998" s="177" t="s">
        <v>6985</v>
      </c>
      <c r="AA5998" s="525" t="s">
        <v>3403</v>
      </c>
      <c r="AB5998" s="399" t="str">
        <f t="shared" si="1218"/>
        <v>DC3DT60</v>
      </c>
      <c r="AC5998" s="399" t="str">
        <f t="shared" si="1219"/>
        <v>DC3DT60-DC</v>
      </c>
      <c r="AD5998" t="str">
        <f>Y5998&amp;"-"&amp;VLOOKUP(AC5998,'LICH THI'!C:AA,9,0)</f>
        <v>64DCDT3006-42480</v>
      </c>
      <c r="AE5998">
        <f t="shared" si="1220"/>
        <v>1</v>
      </c>
    </row>
    <row r="5999" spans="1:31" x14ac:dyDescent="0.25">
      <c r="A5999" s="436" t="str">
        <f t="shared" si="1210"/>
        <v>DC3DT60-DC-22</v>
      </c>
      <c r="B5999" s="436">
        <f>COUNTIF(AC$4:AC5999,AC5999)</f>
        <v>22</v>
      </c>
      <c r="C5999" s="436" t="str">
        <f t="shared" si="1211"/>
        <v>DC3DT60-DC</v>
      </c>
      <c r="D5999" s="436">
        <f>VLOOKUP(C5999,'LICH THI'!C:AA,12,0)</f>
        <v>30</v>
      </c>
      <c r="E5999" s="436">
        <f>VLOOKUP(C5999,'LICH THI'!C:AA,13,0)</f>
        <v>30</v>
      </c>
      <c r="F5999" s="436">
        <f t="shared" si="1221"/>
        <v>30</v>
      </c>
      <c r="G5999" s="436">
        <f>VLOOKUP(C5999,'LICH THI'!C:AA,14,0)</f>
        <v>1</v>
      </c>
      <c r="H5999" s="436">
        <f t="shared" si="1212"/>
        <v>1</v>
      </c>
      <c r="I5999" s="436" t="str">
        <f t="shared" si="1213"/>
        <v>Lương Mạnh Quân</v>
      </c>
      <c r="J5999" s="436"/>
      <c r="K5999" s="436">
        <f t="shared" si="1214"/>
        <v>1</v>
      </c>
      <c r="L5999" s="436" t="str">
        <f t="shared" si="1215"/>
        <v>DC3DT60-DC-1</v>
      </c>
      <c r="M5999" s="436">
        <f t="shared" si="1216"/>
        <v>0</v>
      </c>
      <c r="N5999" s="437">
        <f t="shared" si="1222"/>
        <v>23</v>
      </c>
      <c r="O5999" s="437"/>
      <c r="P5999" s="430" t="str">
        <f t="shared" si="1217"/>
        <v/>
      </c>
      <c r="U5999" s="177">
        <v>28</v>
      </c>
      <c r="V5999" s="177" t="s">
        <v>3341</v>
      </c>
      <c r="W5999" s="177" t="s">
        <v>6995</v>
      </c>
      <c r="X5999" s="177" t="s">
        <v>2890</v>
      </c>
      <c r="Y5999" s="177" t="s">
        <v>6996</v>
      </c>
      <c r="Z5999" s="177" t="s">
        <v>6985</v>
      </c>
      <c r="AA5999" s="525" t="s">
        <v>3329</v>
      </c>
      <c r="AB5999" s="399" t="str">
        <f t="shared" si="1218"/>
        <v>DC3DT60</v>
      </c>
      <c r="AC5999" s="399" t="str">
        <f t="shared" si="1219"/>
        <v>DC3DT60-DC</v>
      </c>
      <c r="AD5999" t="str">
        <f>Y5999&amp;"-"&amp;VLOOKUP(AC5999,'LICH THI'!C:AA,9,0)</f>
        <v>64DCDT3137-42480</v>
      </c>
      <c r="AE5999">
        <f t="shared" si="1220"/>
        <v>1</v>
      </c>
    </row>
    <row r="6000" spans="1:31" x14ac:dyDescent="0.25">
      <c r="A6000" s="436" t="str">
        <f t="shared" si="1210"/>
        <v>DC3DT60-DC-23</v>
      </c>
      <c r="B6000" s="436">
        <f>COUNTIF(AC$4:AC6000,AC6000)</f>
        <v>23</v>
      </c>
      <c r="C6000" s="436" t="str">
        <f t="shared" si="1211"/>
        <v>DC3DT60-DC</v>
      </c>
      <c r="D6000" s="436">
        <f>VLOOKUP(C6000,'LICH THI'!C:AA,12,0)</f>
        <v>30</v>
      </c>
      <c r="E6000" s="436">
        <f>VLOOKUP(C6000,'LICH THI'!C:AA,13,0)</f>
        <v>30</v>
      </c>
      <c r="F6000" s="436">
        <f t="shared" si="1221"/>
        <v>30</v>
      </c>
      <c r="G6000" s="436">
        <f>VLOOKUP(C6000,'LICH THI'!C:AA,14,0)</f>
        <v>1</v>
      </c>
      <c r="H6000" s="436">
        <f t="shared" si="1212"/>
        <v>1</v>
      </c>
      <c r="I6000" s="436" t="str">
        <f t="shared" si="1213"/>
        <v>Lê Bảo Sang</v>
      </c>
      <c r="J6000" s="436"/>
      <c r="K6000" s="436">
        <f t="shared" si="1214"/>
        <v>1</v>
      </c>
      <c r="L6000" s="436" t="str">
        <f t="shared" si="1215"/>
        <v>DC3DT60-DC-1</v>
      </c>
      <c r="M6000" s="436">
        <f t="shared" si="1216"/>
        <v>0</v>
      </c>
      <c r="N6000" s="437">
        <f t="shared" si="1222"/>
        <v>24</v>
      </c>
      <c r="O6000" s="437"/>
      <c r="P6000" s="430" t="str">
        <f t="shared" si="1217"/>
        <v/>
      </c>
      <c r="U6000" s="177">
        <v>16</v>
      </c>
      <c r="V6000" s="177" t="s">
        <v>3325</v>
      </c>
      <c r="W6000" s="177" t="s">
        <v>6430</v>
      </c>
      <c r="X6000" s="177" t="s">
        <v>3323</v>
      </c>
      <c r="Y6000" s="177" t="s">
        <v>6431</v>
      </c>
      <c r="Z6000" s="177" t="s">
        <v>6985</v>
      </c>
      <c r="AA6000" s="525" t="s">
        <v>6399</v>
      </c>
      <c r="AB6000" s="399" t="str">
        <f t="shared" si="1218"/>
        <v>DC3DT60</v>
      </c>
      <c r="AC6000" s="399" t="str">
        <f t="shared" si="1219"/>
        <v>DC3DT60-DC</v>
      </c>
      <c r="AD6000" t="str">
        <f>Y6000&amp;"-"&amp;VLOOKUP(AC6000,'LICH THI'!C:AA,9,0)</f>
        <v>64DCDT3076-42480</v>
      </c>
      <c r="AE6000">
        <f t="shared" si="1220"/>
        <v>1</v>
      </c>
    </row>
    <row r="6001" spans="1:31" x14ac:dyDescent="0.25">
      <c r="A6001" s="436" t="str">
        <f t="shared" si="1210"/>
        <v>DC3DT60-DC-24</v>
      </c>
      <c r="B6001" s="436">
        <f>COUNTIF(AC$4:AC6001,AC6001)</f>
        <v>24</v>
      </c>
      <c r="C6001" s="436" t="str">
        <f t="shared" si="1211"/>
        <v>DC3DT60-DC</v>
      </c>
      <c r="D6001" s="436">
        <f>VLOOKUP(C6001,'LICH THI'!C:AA,12,0)</f>
        <v>30</v>
      </c>
      <c r="E6001" s="436">
        <f>VLOOKUP(C6001,'LICH THI'!C:AA,13,0)</f>
        <v>30</v>
      </c>
      <c r="F6001" s="436">
        <f t="shared" si="1221"/>
        <v>30</v>
      </c>
      <c r="G6001" s="436">
        <f>VLOOKUP(C6001,'LICH THI'!C:AA,14,0)</f>
        <v>1</v>
      </c>
      <c r="H6001" s="436">
        <f t="shared" si="1212"/>
        <v>1</v>
      </c>
      <c r="I6001" s="436" t="str">
        <f t="shared" si="1213"/>
        <v>Nguyễn Văn Tài</v>
      </c>
      <c r="J6001" s="436"/>
      <c r="K6001" s="436">
        <f t="shared" si="1214"/>
        <v>1</v>
      </c>
      <c r="L6001" s="436" t="str">
        <f t="shared" si="1215"/>
        <v>DC3DT60-DC-1</v>
      </c>
      <c r="M6001" s="436">
        <f t="shared" si="1216"/>
        <v>0</v>
      </c>
      <c r="N6001" s="437">
        <f t="shared" si="1222"/>
        <v>25</v>
      </c>
      <c r="O6001" s="437"/>
      <c r="P6001" s="430" t="str">
        <f t="shared" si="1217"/>
        <v/>
      </c>
      <c r="U6001" s="177">
        <v>17</v>
      </c>
      <c r="V6001" s="177" t="s">
        <v>3325</v>
      </c>
      <c r="W6001" s="177" t="s">
        <v>2741</v>
      </c>
      <c r="X6001" s="177" t="s">
        <v>3043</v>
      </c>
      <c r="Y6001" s="177" t="s">
        <v>5531</v>
      </c>
      <c r="Z6001" s="177" t="s">
        <v>6985</v>
      </c>
      <c r="AA6001" s="525" t="s">
        <v>3842</v>
      </c>
      <c r="AB6001" s="399" t="str">
        <f t="shared" si="1218"/>
        <v>DC3DT60</v>
      </c>
      <c r="AC6001" s="399" t="str">
        <f t="shared" si="1219"/>
        <v>DC3DT60-DC</v>
      </c>
      <c r="AD6001" t="str">
        <f>Y6001&amp;"-"&amp;VLOOKUP(AC6001,'LICH THI'!C:AA,9,0)</f>
        <v>64DCDT3084-42480</v>
      </c>
      <c r="AE6001">
        <f t="shared" si="1220"/>
        <v>1</v>
      </c>
    </row>
    <row r="6002" spans="1:31" x14ac:dyDescent="0.25">
      <c r="A6002" s="436" t="str">
        <f t="shared" si="1210"/>
        <v>DC3DT60-DC-25</v>
      </c>
      <c r="B6002" s="436">
        <f>COUNTIF(AC$4:AC6002,AC6002)</f>
        <v>25</v>
      </c>
      <c r="C6002" s="436" t="str">
        <f t="shared" si="1211"/>
        <v>DC3DT60-DC</v>
      </c>
      <c r="D6002" s="436">
        <f>VLOOKUP(C6002,'LICH THI'!C:AA,12,0)</f>
        <v>30</v>
      </c>
      <c r="E6002" s="436">
        <f>VLOOKUP(C6002,'LICH THI'!C:AA,13,0)</f>
        <v>30</v>
      </c>
      <c r="F6002" s="436">
        <f t="shared" si="1221"/>
        <v>30</v>
      </c>
      <c r="G6002" s="436">
        <f>VLOOKUP(C6002,'LICH THI'!C:AA,14,0)</f>
        <v>1</v>
      </c>
      <c r="H6002" s="436">
        <f t="shared" si="1212"/>
        <v>1</v>
      </c>
      <c r="I6002" s="436" t="str">
        <f t="shared" si="1213"/>
        <v>Lê Văn Tiến</v>
      </c>
      <c r="J6002" s="436"/>
      <c r="K6002" s="436">
        <f t="shared" si="1214"/>
        <v>1</v>
      </c>
      <c r="L6002" s="436" t="str">
        <f t="shared" si="1215"/>
        <v>DC3DT60-DC-1</v>
      </c>
      <c r="M6002" s="436">
        <f t="shared" si="1216"/>
        <v>0</v>
      </c>
      <c r="N6002" s="437">
        <f t="shared" si="1222"/>
        <v>26</v>
      </c>
      <c r="O6002" s="437"/>
      <c r="P6002" s="430" t="str">
        <f t="shared" si="1217"/>
        <v/>
      </c>
      <c r="U6002" s="177">
        <v>9</v>
      </c>
      <c r="V6002" s="177" t="s">
        <v>3308</v>
      </c>
      <c r="W6002" s="177" t="s">
        <v>2604</v>
      </c>
      <c r="X6002" s="177" t="s">
        <v>2992</v>
      </c>
      <c r="Y6002" s="177" t="s">
        <v>5978</v>
      </c>
      <c r="Z6002" s="177" t="s">
        <v>6985</v>
      </c>
      <c r="AA6002" s="525" t="s">
        <v>2771</v>
      </c>
      <c r="AB6002" s="399" t="str">
        <f t="shared" si="1218"/>
        <v>DC3DT60</v>
      </c>
      <c r="AC6002" s="399" t="str">
        <f t="shared" si="1219"/>
        <v>DC3DT60-DC</v>
      </c>
      <c r="AD6002" t="str">
        <f>Y6002&amp;"-"&amp;VLOOKUP(AC6002,'LICH THI'!C:AA,9,0)</f>
        <v>64DCDT3019-42480</v>
      </c>
      <c r="AE6002">
        <f t="shared" si="1220"/>
        <v>1</v>
      </c>
    </row>
    <row r="6003" spans="1:31" x14ac:dyDescent="0.25">
      <c r="A6003" s="436" t="str">
        <f t="shared" si="1210"/>
        <v>DC3DT60-DC-26</v>
      </c>
      <c r="B6003" s="436">
        <f>COUNTIF(AC$4:AC6003,AC6003)</f>
        <v>26</v>
      </c>
      <c r="C6003" s="436" t="str">
        <f t="shared" si="1211"/>
        <v>DC3DT60-DC</v>
      </c>
      <c r="D6003" s="436">
        <f>VLOOKUP(C6003,'LICH THI'!C:AA,12,0)</f>
        <v>30</v>
      </c>
      <c r="E6003" s="436">
        <f>VLOOKUP(C6003,'LICH THI'!C:AA,13,0)</f>
        <v>30</v>
      </c>
      <c r="F6003" s="436">
        <f t="shared" si="1221"/>
        <v>30</v>
      </c>
      <c r="G6003" s="436">
        <f>VLOOKUP(C6003,'LICH THI'!C:AA,14,0)</f>
        <v>1</v>
      </c>
      <c r="H6003" s="436">
        <f t="shared" si="1212"/>
        <v>1</v>
      </c>
      <c r="I6003" s="436" t="str">
        <f t="shared" si="1213"/>
        <v>Phùng Đức Toàn</v>
      </c>
      <c r="J6003" s="436"/>
      <c r="K6003" s="436">
        <f t="shared" si="1214"/>
        <v>1</v>
      </c>
      <c r="L6003" s="436" t="str">
        <f t="shared" si="1215"/>
        <v>DC3DT60-DC-1</v>
      </c>
      <c r="M6003" s="436">
        <f t="shared" si="1216"/>
        <v>0</v>
      </c>
      <c r="N6003" s="437">
        <f t="shared" si="1222"/>
        <v>27</v>
      </c>
      <c r="O6003" s="437"/>
      <c r="P6003" s="430" t="str">
        <f t="shared" si="1217"/>
        <v/>
      </c>
      <c r="U6003" s="177">
        <v>10</v>
      </c>
      <c r="V6003" s="177" t="s">
        <v>3308</v>
      </c>
      <c r="W6003" s="177" t="s">
        <v>3778</v>
      </c>
      <c r="X6003" s="177" t="s">
        <v>2818</v>
      </c>
      <c r="Y6003" s="177" t="s">
        <v>3779</v>
      </c>
      <c r="Z6003" s="177" t="s">
        <v>6985</v>
      </c>
      <c r="AA6003" s="525" t="s">
        <v>2986</v>
      </c>
      <c r="AB6003" s="399" t="str">
        <f t="shared" si="1218"/>
        <v>DC3DT60</v>
      </c>
      <c r="AC6003" s="399" t="str">
        <f t="shared" si="1219"/>
        <v>DC3DT60-DC</v>
      </c>
      <c r="AD6003" t="str">
        <f>Y6003&amp;"-"&amp;VLOOKUP(AC6003,'LICH THI'!C:AA,9,0)</f>
        <v>64DCDT3041-42480</v>
      </c>
      <c r="AE6003">
        <f t="shared" si="1220"/>
        <v>1</v>
      </c>
    </row>
    <row r="6004" spans="1:31" x14ac:dyDescent="0.25">
      <c r="A6004" s="436" t="str">
        <f t="shared" si="1210"/>
        <v>DC3DT60-DC-27</v>
      </c>
      <c r="B6004" s="436">
        <f>COUNTIF(AC$4:AC6004,AC6004)</f>
        <v>27</v>
      </c>
      <c r="C6004" s="436" t="str">
        <f t="shared" si="1211"/>
        <v>DC3DT60-DC</v>
      </c>
      <c r="D6004" s="436">
        <f>VLOOKUP(C6004,'LICH THI'!C:AA,12,0)</f>
        <v>30</v>
      </c>
      <c r="E6004" s="436">
        <f>VLOOKUP(C6004,'LICH THI'!C:AA,13,0)</f>
        <v>30</v>
      </c>
      <c r="F6004" s="436">
        <f t="shared" si="1221"/>
        <v>30</v>
      </c>
      <c r="G6004" s="436">
        <f>VLOOKUP(C6004,'LICH THI'!C:AA,14,0)</f>
        <v>1</v>
      </c>
      <c r="H6004" s="436">
        <f t="shared" si="1212"/>
        <v>1</v>
      </c>
      <c r="I6004" s="436" t="str">
        <f t="shared" si="1213"/>
        <v>Phùng Thanh Tuấn</v>
      </c>
      <c r="J6004" s="436"/>
      <c r="K6004" s="436">
        <f t="shared" si="1214"/>
        <v>1</v>
      </c>
      <c r="L6004" s="436" t="str">
        <f t="shared" si="1215"/>
        <v>DC3DT60-DC-1</v>
      </c>
      <c r="M6004" s="436">
        <f t="shared" si="1216"/>
        <v>0</v>
      </c>
      <c r="N6004" s="437">
        <f t="shared" si="1222"/>
        <v>28</v>
      </c>
      <c r="O6004" s="437"/>
      <c r="P6004" s="430" t="str">
        <f t="shared" si="1217"/>
        <v/>
      </c>
      <c r="U6004" s="177">
        <v>30</v>
      </c>
      <c r="V6004" s="177" t="s">
        <v>3341</v>
      </c>
      <c r="W6004" s="177" t="s">
        <v>6752</v>
      </c>
      <c r="X6004" s="177" t="s">
        <v>2721</v>
      </c>
      <c r="Y6004" s="177" t="s">
        <v>6753</v>
      </c>
      <c r="Z6004" s="177" t="s">
        <v>6985</v>
      </c>
      <c r="AA6004" s="525" t="s">
        <v>3084</v>
      </c>
      <c r="AB6004" s="399" t="str">
        <f t="shared" si="1218"/>
        <v>DC3DT60</v>
      </c>
      <c r="AC6004" s="399" t="str">
        <f t="shared" si="1219"/>
        <v>DC3DT60-DC</v>
      </c>
      <c r="AD6004" t="str">
        <f>Y6004&amp;"-"&amp;VLOOKUP(AC6004,'LICH THI'!C:AA,9,0)</f>
        <v>64DCDT3156-42480</v>
      </c>
      <c r="AE6004">
        <f t="shared" si="1220"/>
        <v>1</v>
      </c>
    </row>
    <row r="6005" spans="1:31" x14ac:dyDescent="0.25">
      <c r="A6005" s="436" t="str">
        <f t="shared" si="1210"/>
        <v>DC3DT60-DC-28</v>
      </c>
      <c r="B6005" s="436">
        <f>COUNTIF(AC$4:AC6005,AC6005)</f>
        <v>28</v>
      </c>
      <c r="C6005" s="436" t="str">
        <f t="shared" si="1211"/>
        <v>DC3DT60-DC</v>
      </c>
      <c r="D6005" s="436">
        <f>VLOOKUP(C6005,'LICH THI'!C:AA,12,0)</f>
        <v>30</v>
      </c>
      <c r="E6005" s="436">
        <f>VLOOKUP(C6005,'LICH THI'!C:AA,13,0)</f>
        <v>30</v>
      </c>
      <c r="F6005" s="436">
        <f t="shared" si="1221"/>
        <v>30</v>
      </c>
      <c r="G6005" s="436">
        <f>VLOOKUP(C6005,'LICH THI'!C:AA,14,0)</f>
        <v>1</v>
      </c>
      <c r="H6005" s="436">
        <f t="shared" si="1212"/>
        <v>1</v>
      </c>
      <c r="I6005" s="436" t="str">
        <f t="shared" si="1213"/>
        <v>Hoàng Trí Thảo</v>
      </c>
      <c r="J6005" s="436"/>
      <c r="K6005" s="436">
        <f t="shared" si="1214"/>
        <v>1</v>
      </c>
      <c r="L6005" s="436" t="str">
        <f t="shared" si="1215"/>
        <v>DC3DT60-DC-1</v>
      </c>
      <c r="M6005" s="436">
        <f t="shared" si="1216"/>
        <v>0</v>
      </c>
      <c r="N6005" s="437">
        <f t="shared" si="1222"/>
        <v>29</v>
      </c>
      <c r="O6005" s="437"/>
      <c r="P6005" s="430" t="str">
        <f t="shared" si="1217"/>
        <v/>
      </c>
      <c r="U6005" s="177">
        <v>18</v>
      </c>
      <c r="V6005" s="177" t="s">
        <v>3325</v>
      </c>
      <c r="W6005" s="177" t="s">
        <v>5881</v>
      </c>
      <c r="X6005" s="177" t="s">
        <v>2620</v>
      </c>
      <c r="Y6005" s="177" t="s">
        <v>5882</v>
      </c>
      <c r="Z6005" s="177" t="s">
        <v>6985</v>
      </c>
      <c r="AA6005" s="525" t="s">
        <v>5717</v>
      </c>
      <c r="AB6005" s="399" t="str">
        <f t="shared" si="1218"/>
        <v>DC3DT60</v>
      </c>
      <c r="AC6005" s="399" t="str">
        <f t="shared" si="1219"/>
        <v>DC3DT60-DC</v>
      </c>
      <c r="AD6005" t="str">
        <f>Y6005&amp;"-"&amp;VLOOKUP(AC6005,'LICH THI'!C:AA,9,0)</f>
        <v>64DCDT3065-42480</v>
      </c>
      <c r="AE6005">
        <f t="shared" si="1220"/>
        <v>1</v>
      </c>
    </row>
    <row r="6006" spans="1:31" x14ac:dyDescent="0.25">
      <c r="A6006" s="436" t="str">
        <f t="shared" si="1210"/>
        <v>DC3DT60-DC-29</v>
      </c>
      <c r="B6006" s="436">
        <f>COUNTIF(AC$4:AC6006,AC6006)</f>
        <v>29</v>
      </c>
      <c r="C6006" s="436" t="str">
        <f t="shared" si="1211"/>
        <v>DC3DT60-DC</v>
      </c>
      <c r="D6006" s="436">
        <f>VLOOKUP(C6006,'LICH THI'!C:AA,12,0)</f>
        <v>30</v>
      </c>
      <c r="E6006" s="436">
        <f>VLOOKUP(C6006,'LICH THI'!C:AA,13,0)</f>
        <v>30</v>
      </c>
      <c r="F6006" s="436">
        <f t="shared" si="1221"/>
        <v>30</v>
      </c>
      <c r="G6006" s="436">
        <f>VLOOKUP(C6006,'LICH THI'!C:AA,14,0)</f>
        <v>1</v>
      </c>
      <c r="H6006" s="436">
        <f t="shared" si="1212"/>
        <v>1</v>
      </c>
      <c r="I6006" s="436" t="str">
        <f t="shared" si="1213"/>
        <v>Đinh Thị Thủy</v>
      </c>
      <c r="J6006" s="436"/>
      <c r="K6006" s="436">
        <f t="shared" si="1214"/>
        <v>1</v>
      </c>
      <c r="L6006" s="436" t="str">
        <f t="shared" si="1215"/>
        <v>DC3DT60-DC-1</v>
      </c>
      <c r="M6006" s="436">
        <f t="shared" si="1216"/>
        <v>0</v>
      </c>
      <c r="N6006" s="437">
        <f t="shared" si="1222"/>
        <v>30</v>
      </c>
      <c r="O6006" s="437"/>
      <c r="P6006" s="430" t="str">
        <f t="shared" si="1217"/>
        <v/>
      </c>
      <c r="U6006" s="177">
        <v>19</v>
      </c>
      <c r="V6006" s="177" t="s">
        <v>3325</v>
      </c>
      <c r="W6006" s="177" t="s">
        <v>3393</v>
      </c>
      <c r="X6006" s="177" t="s">
        <v>2627</v>
      </c>
      <c r="Y6006" s="177" t="s">
        <v>6990</v>
      </c>
      <c r="Z6006" s="177" t="s">
        <v>6985</v>
      </c>
      <c r="AA6006" s="525" t="s">
        <v>6991</v>
      </c>
      <c r="AB6006" s="399" t="str">
        <f t="shared" si="1218"/>
        <v>DC3DT60</v>
      </c>
      <c r="AC6006" s="399" t="str">
        <f t="shared" si="1219"/>
        <v>DC3DT60-DC</v>
      </c>
      <c r="AD6006" t="str">
        <f>Y6006&amp;"-"&amp;VLOOKUP(AC6006,'LICH THI'!C:AA,9,0)</f>
        <v>64DCDT3139-42480</v>
      </c>
      <c r="AE6006">
        <f t="shared" si="1220"/>
        <v>1</v>
      </c>
    </row>
    <row r="6007" spans="1:31" x14ac:dyDescent="0.25">
      <c r="A6007" s="436" t="str">
        <f t="shared" si="1210"/>
        <v>DC3DT60-DC-30</v>
      </c>
      <c r="B6007" s="436">
        <f>COUNTIF(AC$4:AC6007,AC6007)</f>
        <v>30</v>
      </c>
      <c r="C6007" s="436" t="str">
        <f t="shared" si="1211"/>
        <v>DC3DT60-DC</v>
      </c>
      <c r="D6007" s="436">
        <f>VLOOKUP(C6007,'LICH THI'!C:AA,12,0)</f>
        <v>30</v>
      </c>
      <c r="E6007" s="436">
        <f>VLOOKUP(C6007,'LICH THI'!C:AA,13,0)</f>
        <v>30</v>
      </c>
      <c r="F6007" s="436">
        <f t="shared" si="1221"/>
        <v>30</v>
      </c>
      <c r="G6007" s="436">
        <f>VLOOKUP(C6007,'LICH THI'!C:AA,14,0)</f>
        <v>1</v>
      </c>
      <c r="H6007" s="436">
        <f t="shared" si="1212"/>
        <v>1</v>
      </c>
      <c r="I6007" s="436" t="str">
        <f t="shared" si="1213"/>
        <v>Nguyễn Thị Thu Thủy</v>
      </c>
      <c r="J6007" s="436"/>
      <c r="K6007" s="436">
        <f t="shared" si="1214"/>
        <v>1</v>
      </c>
      <c r="L6007" s="436" t="str">
        <f t="shared" si="1215"/>
        <v>DC3DT60-DC-1</v>
      </c>
      <c r="M6007" s="436">
        <f t="shared" si="1216"/>
        <v>0</v>
      </c>
      <c r="N6007" s="437">
        <f t="shared" si="1222"/>
        <v>1</v>
      </c>
      <c r="O6007" s="437"/>
      <c r="P6007" s="430" t="str">
        <f t="shared" si="1217"/>
        <v/>
      </c>
      <c r="U6007" s="177">
        <v>29</v>
      </c>
      <c r="V6007" s="177" t="s">
        <v>3341</v>
      </c>
      <c r="W6007" s="177" t="s">
        <v>3056</v>
      </c>
      <c r="X6007" s="177" t="s">
        <v>2627</v>
      </c>
      <c r="Y6007" s="177" t="s">
        <v>6997</v>
      </c>
      <c r="Z6007" s="177" t="s">
        <v>6985</v>
      </c>
      <c r="AA6007" s="525" t="s">
        <v>4607</v>
      </c>
      <c r="AB6007" s="399" t="str">
        <f t="shared" si="1218"/>
        <v>DC3DT60</v>
      </c>
      <c r="AC6007" s="399" t="str">
        <f t="shared" si="1219"/>
        <v>DC3DT60-DC</v>
      </c>
      <c r="AD6007" t="str">
        <f>Y6007&amp;"-"&amp;VLOOKUP(AC6007,'LICH THI'!C:AA,9,0)</f>
        <v>64DCDT3175-42480</v>
      </c>
      <c r="AE6007">
        <f t="shared" si="1220"/>
        <v>1</v>
      </c>
    </row>
    <row r="6008" spans="1:31" x14ac:dyDescent="0.25">
      <c r="A6008" s="436" t="str">
        <f t="shared" si="1210"/>
        <v>DC3DT71-DC-1</v>
      </c>
      <c r="B6008" s="436">
        <f>COUNTIF(AC$4:AC6008,AC6008)</f>
        <v>1</v>
      </c>
      <c r="C6008" s="436" t="str">
        <f t="shared" si="1211"/>
        <v>DC3DT71-DC</v>
      </c>
      <c r="D6008" s="436">
        <f>VLOOKUP(C6008,'LICH THI'!C:AA,12,0)</f>
        <v>52</v>
      </c>
      <c r="E6008" s="436">
        <f>VLOOKUP(C6008,'LICH THI'!C:AA,13,0)</f>
        <v>52</v>
      </c>
      <c r="F6008" s="436">
        <f t="shared" si="1221"/>
        <v>52</v>
      </c>
      <c r="G6008" s="436">
        <f>VLOOKUP(C6008,'LICH THI'!C:AA,14,0)</f>
        <v>1</v>
      </c>
      <c r="H6008" s="436">
        <f t="shared" si="1212"/>
        <v>1</v>
      </c>
      <c r="I6008" s="436" t="str">
        <f t="shared" si="1213"/>
        <v>Nguyễn Hữu Cảnh</v>
      </c>
      <c r="J6008" s="436"/>
      <c r="K6008" s="436">
        <f t="shared" si="1214"/>
        <v>1</v>
      </c>
      <c r="L6008" s="436" t="str">
        <f t="shared" si="1215"/>
        <v>DC3DT71-DC-1</v>
      </c>
      <c r="M6008" s="436">
        <f t="shared" si="1216"/>
        <v>19</v>
      </c>
      <c r="N6008" s="437">
        <f t="shared" si="1222"/>
        <v>35</v>
      </c>
      <c r="O6008" s="437"/>
      <c r="P6008" s="430" t="str">
        <f t="shared" si="1217"/>
        <v/>
      </c>
      <c r="U6008" s="177">
        <v>21</v>
      </c>
      <c r="V6008" s="177" t="s">
        <v>3325</v>
      </c>
      <c r="W6008" s="177" t="s">
        <v>3326</v>
      </c>
      <c r="X6008" s="177" t="s">
        <v>3327</v>
      </c>
      <c r="Y6008" s="177" t="s">
        <v>3328</v>
      </c>
      <c r="Z6008" s="177" t="s">
        <v>7434</v>
      </c>
      <c r="AA6008" s="525" t="s">
        <v>3329</v>
      </c>
      <c r="AB6008" s="399" t="str">
        <f t="shared" si="1218"/>
        <v>DC3DT71</v>
      </c>
      <c r="AC6008" s="399" t="str">
        <f t="shared" si="1219"/>
        <v>DC3DT71-DC</v>
      </c>
      <c r="AD6008" t="str">
        <f>Y6008&amp;"-"&amp;VLOOKUP(AC6008,'LICH THI'!C:AA,9,0)</f>
        <v>64DCDT3136-42479</v>
      </c>
      <c r="AE6008">
        <f t="shared" si="1220"/>
        <v>1</v>
      </c>
    </row>
    <row r="6009" spans="1:31" x14ac:dyDescent="0.25">
      <c r="A6009" s="436" t="str">
        <f t="shared" si="1210"/>
        <v>DC3DT71-DC-2</v>
      </c>
      <c r="B6009" s="436">
        <f>COUNTIF(AC$4:AC6009,AC6009)</f>
        <v>2</v>
      </c>
      <c r="C6009" s="436" t="str">
        <f t="shared" si="1211"/>
        <v>DC3DT71-DC</v>
      </c>
      <c r="D6009" s="436">
        <f>VLOOKUP(C6009,'LICH THI'!C:AA,12,0)</f>
        <v>52</v>
      </c>
      <c r="E6009" s="436">
        <f>VLOOKUP(C6009,'LICH THI'!C:AA,13,0)</f>
        <v>52</v>
      </c>
      <c r="F6009" s="436">
        <f t="shared" si="1221"/>
        <v>52</v>
      </c>
      <c r="G6009" s="436">
        <f>VLOOKUP(C6009,'LICH THI'!C:AA,14,0)</f>
        <v>1</v>
      </c>
      <c r="H6009" s="436">
        <f t="shared" si="1212"/>
        <v>1</v>
      </c>
      <c r="I6009" s="436" t="str">
        <f t="shared" si="1213"/>
        <v>Nguyễn Phúc Cường</v>
      </c>
      <c r="J6009" s="436"/>
      <c r="K6009" s="436">
        <f t="shared" si="1214"/>
        <v>1</v>
      </c>
      <c r="L6009" s="436" t="str">
        <f t="shared" si="1215"/>
        <v>DC3DT71-DC-1</v>
      </c>
      <c r="M6009" s="436">
        <f t="shared" si="1216"/>
        <v>19</v>
      </c>
      <c r="N6009" s="437">
        <f t="shared" si="1222"/>
        <v>36</v>
      </c>
      <c r="O6009" s="437"/>
      <c r="P6009" s="430" t="str">
        <f t="shared" si="1217"/>
        <v/>
      </c>
      <c r="U6009" s="177">
        <v>42</v>
      </c>
      <c r="V6009" s="177" t="s">
        <v>3341</v>
      </c>
      <c r="W6009" s="177" t="s">
        <v>3800</v>
      </c>
      <c r="X6009" s="177" t="s">
        <v>2735</v>
      </c>
      <c r="Y6009" s="177" t="s">
        <v>3801</v>
      </c>
      <c r="Z6009" s="177" t="s">
        <v>7434</v>
      </c>
      <c r="AA6009" s="525" t="s">
        <v>3802</v>
      </c>
      <c r="AB6009" s="399" t="str">
        <f t="shared" si="1218"/>
        <v>DC3DT71</v>
      </c>
      <c r="AC6009" s="399" t="str">
        <f t="shared" si="1219"/>
        <v>DC3DT71-DC</v>
      </c>
      <c r="AD6009" t="str">
        <f>Y6009&amp;"-"&amp;VLOOKUP(AC6009,'LICH THI'!C:AA,9,0)</f>
        <v>64DCDT3162-42479</v>
      </c>
      <c r="AE6009">
        <f t="shared" si="1220"/>
        <v>1</v>
      </c>
    </row>
    <row r="6010" spans="1:31" x14ac:dyDescent="0.25">
      <c r="A6010" s="436" t="str">
        <f t="shared" si="1210"/>
        <v>DC3DT71-DC-3</v>
      </c>
      <c r="B6010" s="436">
        <f>COUNTIF(AC$4:AC6010,AC6010)</f>
        <v>3</v>
      </c>
      <c r="C6010" s="436" t="str">
        <f t="shared" si="1211"/>
        <v>DC3DT71-DC</v>
      </c>
      <c r="D6010" s="436">
        <f>VLOOKUP(C6010,'LICH THI'!C:AA,12,0)</f>
        <v>52</v>
      </c>
      <c r="E6010" s="436">
        <f>VLOOKUP(C6010,'LICH THI'!C:AA,13,0)</f>
        <v>52</v>
      </c>
      <c r="F6010" s="436">
        <f t="shared" si="1221"/>
        <v>52</v>
      </c>
      <c r="G6010" s="436">
        <f>VLOOKUP(C6010,'LICH THI'!C:AA,14,0)</f>
        <v>1</v>
      </c>
      <c r="H6010" s="436">
        <f t="shared" si="1212"/>
        <v>1</v>
      </c>
      <c r="I6010" s="436" t="str">
        <f t="shared" si="1213"/>
        <v>Nguyễn Văn Cường</v>
      </c>
      <c r="J6010" s="436"/>
      <c r="K6010" s="436">
        <f t="shared" si="1214"/>
        <v>1</v>
      </c>
      <c r="L6010" s="436" t="str">
        <f t="shared" si="1215"/>
        <v>DC3DT71-DC-1</v>
      </c>
      <c r="M6010" s="436">
        <f t="shared" si="1216"/>
        <v>19</v>
      </c>
      <c r="N6010" s="437">
        <f t="shared" si="1222"/>
        <v>37</v>
      </c>
      <c r="O6010" s="437"/>
      <c r="P6010" s="430" t="str">
        <f t="shared" si="1217"/>
        <v/>
      </c>
      <c r="U6010" s="177">
        <v>1</v>
      </c>
      <c r="V6010" s="177" t="s">
        <v>3308</v>
      </c>
      <c r="W6010" s="177" t="s">
        <v>2741</v>
      </c>
      <c r="X6010" s="177" t="s">
        <v>2735</v>
      </c>
      <c r="Y6010" s="177" t="s">
        <v>3765</v>
      </c>
      <c r="Z6010" s="177" t="s">
        <v>7434</v>
      </c>
      <c r="AA6010" s="525" t="s">
        <v>3749</v>
      </c>
      <c r="AB6010" s="399" t="str">
        <f t="shared" si="1218"/>
        <v>DC3DT71</v>
      </c>
      <c r="AC6010" s="399" t="str">
        <f t="shared" si="1219"/>
        <v>DC3DT71-DC</v>
      </c>
      <c r="AD6010" t="str">
        <f>Y6010&amp;"-"&amp;VLOOKUP(AC6010,'LICH THI'!C:AA,9,0)</f>
        <v>64DCDT3060-42479</v>
      </c>
      <c r="AE6010">
        <f t="shared" si="1220"/>
        <v>1</v>
      </c>
    </row>
    <row r="6011" spans="1:31" x14ac:dyDescent="0.25">
      <c r="A6011" s="436" t="str">
        <f t="shared" si="1210"/>
        <v>DC3DT71-DC-4</v>
      </c>
      <c r="B6011" s="436">
        <f>COUNTIF(AC$4:AC6011,AC6011)</f>
        <v>4</v>
      </c>
      <c r="C6011" s="436" t="str">
        <f t="shared" si="1211"/>
        <v>DC3DT71-DC</v>
      </c>
      <c r="D6011" s="436">
        <f>VLOOKUP(C6011,'LICH THI'!C:AA,12,0)</f>
        <v>52</v>
      </c>
      <c r="E6011" s="436">
        <f>VLOOKUP(C6011,'LICH THI'!C:AA,13,0)</f>
        <v>52</v>
      </c>
      <c r="F6011" s="436">
        <f t="shared" si="1221"/>
        <v>52</v>
      </c>
      <c r="G6011" s="436">
        <f>VLOOKUP(C6011,'LICH THI'!C:AA,14,0)</f>
        <v>1</v>
      </c>
      <c r="H6011" s="436">
        <f t="shared" si="1212"/>
        <v>1</v>
      </c>
      <c r="I6011" s="436" t="str">
        <f t="shared" si="1213"/>
        <v>Nguyễn Đình Dân</v>
      </c>
      <c r="J6011" s="436"/>
      <c r="K6011" s="436">
        <f t="shared" si="1214"/>
        <v>1</v>
      </c>
      <c r="L6011" s="436" t="str">
        <f t="shared" si="1215"/>
        <v>DC3DT71-DC-1</v>
      </c>
      <c r="M6011" s="436">
        <f t="shared" si="1216"/>
        <v>19</v>
      </c>
      <c r="N6011" s="437">
        <f t="shared" si="1222"/>
        <v>38</v>
      </c>
      <c r="O6011" s="437"/>
      <c r="P6011" s="430" t="str">
        <f t="shared" si="1217"/>
        <v/>
      </c>
      <c r="U6011" s="177">
        <v>2</v>
      </c>
      <c r="V6011" s="177" t="s">
        <v>3308</v>
      </c>
      <c r="W6011" s="177" t="s">
        <v>2780</v>
      </c>
      <c r="X6011" s="177" t="s">
        <v>3082</v>
      </c>
      <c r="Y6011" s="177" t="s">
        <v>5506</v>
      </c>
      <c r="Z6011" s="177" t="s">
        <v>7434</v>
      </c>
      <c r="AA6011" s="525" t="s">
        <v>5507</v>
      </c>
      <c r="AB6011" s="399" t="str">
        <f t="shared" si="1218"/>
        <v>DC3DT71</v>
      </c>
      <c r="AC6011" s="399" t="str">
        <f t="shared" si="1219"/>
        <v>DC3DT71-DC</v>
      </c>
      <c r="AD6011" t="str">
        <f>Y6011&amp;"-"&amp;VLOOKUP(AC6011,'LICH THI'!C:AA,9,0)</f>
        <v>64DCDT3040-42479</v>
      </c>
      <c r="AE6011">
        <f t="shared" si="1220"/>
        <v>1</v>
      </c>
    </row>
    <row r="6012" spans="1:31" x14ac:dyDescent="0.25">
      <c r="A6012" s="436" t="str">
        <f t="shared" si="1210"/>
        <v>DC3DT71-DC-5</v>
      </c>
      <c r="B6012" s="436">
        <f>COUNTIF(AC$4:AC6012,AC6012)</f>
        <v>5</v>
      </c>
      <c r="C6012" s="436" t="str">
        <f t="shared" si="1211"/>
        <v>DC3DT71-DC</v>
      </c>
      <c r="D6012" s="436">
        <f>VLOOKUP(C6012,'LICH THI'!C:AA,12,0)</f>
        <v>52</v>
      </c>
      <c r="E6012" s="436">
        <f>VLOOKUP(C6012,'LICH THI'!C:AA,13,0)</f>
        <v>52</v>
      </c>
      <c r="F6012" s="436">
        <f t="shared" si="1221"/>
        <v>52</v>
      </c>
      <c r="G6012" s="436">
        <f>VLOOKUP(C6012,'LICH THI'!C:AA,14,0)</f>
        <v>1</v>
      </c>
      <c r="H6012" s="436">
        <f t="shared" si="1212"/>
        <v>1</v>
      </c>
      <c r="I6012" s="436" t="str">
        <f t="shared" si="1213"/>
        <v>Lương Văn Diệp</v>
      </c>
      <c r="J6012" s="436"/>
      <c r="K6012" s="436">
        <f t="shared" si="1214"/>
        <v>1</v>
      </c>
      <c r="L6012" s="436" t="str">
        <f t="shared" si="1215"/>
        <v>DC3DT71-DC-1</v>
      </c>
      <c r="M6012" s="436">
        <f t="shared" si="1216"/>
        <v>19</v>
      </c>
      <c r="N6012" s="437">
        <f t="shared" si="1222"/>
        <v>39</v>
      </c>
      <c r="O6012" s="437"/>
      <c r="P6012" s="430" t="str">
        <f t="shared" si="1217"/>
        <v/>
      </c>
      <c r="U6012" s="177">
        <v>3</v>
      </c>
      <c r="V6012" s="177" t="s">
        <v>3308</v>
      </c>
      <c r="W6012" s="177" t="s">
        <v>3345</v>
      </c>
      <c r="X6012" s="177" t="s">
        <v>3025</v>
      </c>
      <c r="Y6012" s="177" t="s">
        <v>5508</v>
      </c>
      <c r="Z6012" s="177" t="s">
        <v>7434</v>
      </c>
      <c r="AA6012" s="525" t="s">
        <v>5509</v>
      </c>
      <c r="AB6012" s="399" t="str">
        <f t="shared" si="1218"/>
        <v>DC3DT71</v>
      </c>
      <c r="AC6012" s="399" t="str">
        <f t="shared" si="1219"/>
        <v>DC3DT71-DC</v>
      </c>
      <c r="AD6012" t="str">
        <f>Y6012&amp;"-"&amp;VLOOKUP(AC6012,'LICH THI'!C:AA,9,0)</f>
        <v>64DCDT3020-42479</v>
      </c>
      <c r="AE6012">
        <f t="shared" si="1220"/>
        <v>1</v>
      </c>
    </row>
    <row r="6013" spans="1:31" x14ac:dyDescent="0.25">
      <c r="A6013" s="436" t="str">
        <f t="shared" si="1210"/>
        <v>DC3DT71-DC-6</v>
      </c>
      <c r="B6013" s="436">
        <f>COUNTIF(AC$4:AC6013,AC6013)</f>
        <v>6</v>
      </c>
      <c r="C6013" s="436" t="str">
        <f t="shared" si="1211"/>
        <v>DC3DT71-DC</v>
      </c>
      <c r="D6013" s="436">
        <f>VLOOKUP(C6013,'LICH THI'!C:AA,12,0)</f>
        <v>52</v>
      </c>
      <c r="E6013" s="436">
        <f>VLOOKUP(C6013,'LICH THI'!C:AA,13,0)</f>
        <v>52</v>
      </c>
      <c r="F6013" s="436">
        <f t="shared" si="1221"/>
        <v>52</v>
      </c>
      <c r="G6013" s="436">
        <f>VLOOKUP(C6013,'LICH THI'!C:AA,14,0)</f>
        <v>1</v>
      </c>
      <c r="H6013" s="436">
        <f t="shared" si="1212"/>
        <v>1</v>
      </c>
      <c r="I6013" s="436" t="str">
        <f t="shared" si="1213"/>
        <v>Nguyễn Đức Du</v>
      </c>
      <c r="J6013" s="436"/>
      <c r="K6013" s="436">
        <f t="shared" si="1214"/>
        <v>1</v>
      </c>
      <c r="L6013" s="436" t="str">
        <f t="shared" si="1215"/>
        <v>DC3DT71-DC-1</v>
      </c>
      <c r="M6013" s="436">
        <f t="shared" si="1216"/>
        <v>19</v>
      </c>
      <c r="N6013" s="437">
        <f t="shared" si="1222"/>
        <v>40</v>
      </c>
      <c r="O6013" s="437"/>
      <c r="P6013" s="430" t="str">
        <f t="shared" si="1217"/>
        <v/>
      </c>
      <c r="U6013" s="177">
        <v>22</v>
      </c>
      <c r="V6013" s="177" t="s">
        <v>3325</v>
      </c>
      <c r="W6013" s="177" t="s">
        <v>3103</v>
      </c>
      <c r="X6013" s="177" t="s">
        <v>5404</v>
      </c>
      <c r="Y6013" s="177" t="s">
        <v>5518</v>
      </c>
      <c r="Z6013" s="177" t="s">
        <v>7434</v>
      </c>
      <c r="AA6013" s="525" t="s">
        <v>2882</v>
      </c>
      <c r="AB6013" s="399" t="str">
        <f t="shared" si="1218"/>
        <v>DC3DT71</v>
      </c>
      <c r="AC6013" s="399" t="str">
        <f t="shared" si="1219"/>
        <v>DC3DT71-DC</v>
      </c>
      <c r="AD6013" t="str">
        <f>Y6013&amp;"-"&amp;VLOOKUP(AC6013,'LICH THI'!C:AA,9,0)</f>
        <v>64DCDT3157-42479</v>
      </c>
      <c r="AE6013">
        <f t="shared" si="1220"/>
        <v>1</v>
      </c>
    </row>
    <row r="6014" spans="1:31" x14ac:dyDescent="0.25">
      <c r="A6014" s="436" t="str">
        <f t="shared" si="1210"/>
        <v>DC3DT71-DC-7</v>
      </c>
      <c r="B6014" s="436">
        <f>COUNTIF(AC$4:AC6014,AC6014)</f>
        <v>7</v>
      </c>
      <c r="C6014" s="436" t="str">
        <f t="shared" si="1211"/>
        <v>DC3DT71-DC</v>
      </c>
      <c r="D6014" s="436">
        <f>VLOOKUP(C6014,'LICH THI'!C:AA,12,0)</f>
        <v>52</v>
      </c>
      <c r="E6014" s="436">
        <f>VLOOKUP(C6014,'LICH THI'!C:AA,13,0)</f>
        <v>52</v>
      </c>
      <c r="F6014" s="436">
        <f t="shared" si="1221"/>
        <v>52</v>
      </c>
      <c r="G6014" s="436">
        <f>VLOOKUP(C6014,'LICH THI'!C:AA,14,0)</f>
        <v>1</v>
      </c>
      <c r="H6014" s="436">
        <f t="shared" si="1212"/>
        <v>1</v>
      </c>
      <c r="I6014" s="436" t="str">
        <f t="shared" si="1213"/>
        <v>Lương Trọng Dương</v>
      </c>
      <c r="J6014" s="436"/>
      <c r="K6014" s="436">
        <f t="shared" si="1214"/>
        <v>1</v>
      </c>
      <c r="L6014" s="436" t="str">
        <f t="shared" si="1215"/>
        <v>DC3DT71-DC-1</v>
      </c>
      <c r="M6014" s="436">
        <f t="shared" si="1216"/>
        <v>19</v>
      </c>
      <c r="N6014" s="437">
        <f t="shared" si="1222"/>
        <v>41</v>
      </c>
      <c r="O6014" s="437"/>
      <c r="P6014" s="430" t="str">
        <f t="shared" si="1217"/>
        <v/>
      </c>
      <c r="U6014" s="177">
        <v>4</v>
      </c>
      <c r="V6014" s="177" t="s">
        <v>3308</v>
      </c>
      <c r="W6014" s="177" t="s">
        <v>3313</v>
      </c>
      <c r="X6014" s="177" t="s">
        <v>2601</v>
      </c>
      <c r="Y6014" s="177" t="s">
        <v>3314</v>
      </c>
      <c r="Z6014" s="177" t="s">
        <v>7434</v>
      </c>
      <c r="AA6014" s="525" t="s">
        <v>3315</v>
      </c>
      <c r="AB6014" s="399" t="str">
        <f t="shared" si="1218"/>
        <v>DC3DT71</v>
      </c>
      <c r="AC6014" s="399" t="str">
        <f t="shared" si="1219"/>
        <v>DC3DT71-DC</v>
      </c>
      <c r="AD6014" t="str">
        <f>Y6014&amp;"-"&amp;VLOOKUP(AC6014,'LICH THI'!C:AA,9,0)</f>
        <v>64DCDT3186-42479</v>
      </c>
      <c r="AE6014">
        <f t="shared" si="1220"/>
        <v>1</v>
      </c>
    </row>
    <row r="6015" spans="1:31" x14ac:dyDescent="0.25">
      <c r="A6015" s="436" t="str">
        <f t="shared" si="1210"/>
        <v>DC3DT71-DC-8</v>
      </c>
      <c r="B6015" s="436">
        <f>COUNTIF(AC$4:AC6015,AC6015)</f>
        <v>8</v>
      </c>
      <c r="C6015" s="436" t="str">
        <f t="shared" si="1211"/>
        <v>DC3DT71-DC</v>
      </c>
      <c r="D6015" s="436">
        <f>VLOOKUP(C6015,'LICH THI'!C:AA,12,0)</f>
        <v>52</v>
      </c>
      <c r="E6015" s="436">
        <f>VLOOKUP(C6015,'LICH THI'!C:AA,13,0)</f>
        <v>52</v>
      </c>
      <c r="F6015" s="436">
        <f t="shared" si="1221"/>
        <v>52</v>
      </c>
      <c r="G6015" s="436">
        <f>VLOOKUP(C6015,'LICH THI'!C:AA,14,0)</f>
        <v>1</v>
      </c>
      <c r="H6015" s="436">
        <f t="shared" si="1212"/>
        <v>1</v>
      </c>
      <c r="I6015" s="436" t="str">
        <f t="shared" si="1213"/>
        <v>Nguyễn Hoàng Dương</v>
      </c>
      <c r="J6015" s="436"/>
      <c r="K6015" s="436">
        <f t="shared" si="1214"/>
        <v>1</v>
      </c>
      <c r="L6015" s="436" t="str">
        <f t="shared" si="1215"/>
        <v>DC3DT71-DC-1</v>
      </c>
      <c r="M6015" s="436">
        <f t="shared" si="1216"/>
        <v>19</v>
      </c>
      <c r="N6015" s="437">
        <f t="shared" si="1222"/>
        <v>42</v>
      </c>
      <c r="O6015" s="437"/>
      <c r="P6015" s="430" t="str">
        <f t="shared" si="1217"/>
        <v/>
      </c>
      <c r="U6015" s="177">
        <v>23</v>
      </c>
      <c r="V6015" s="177" t="s">
        <v>3325</v>
      </c>
      <c r="W6015" s="177" t="s">
        <v>3785</v>
      </c>
      <c r="X6015" s="177" t="s">
        <v>2601</v>
      </c>
      <c r="Y6015" s="177" t="s">
        <v>3786</v>
      </c>
      <c r="Z6015" s="177" t="s">
        <v>7434</v>
      </c>
      <c r="AA6015" s="525" t="s">
        <v>3362</v>
      </c>
      <c r="AB6015" s="399" t="str">
        <f t="shared" si="1218"/>
        <v>DC3DT71</v>
      </c>
      <c r="AC6015" s="399" t="str">
        <f t="shared" si="1219"/>
        <v>DC3DT71-DC</v>
      </c>
      <c r="AD6015" t="str">
        <f>Y6015&amp;"-"&amp;VLOOKUP(AC6015,'LICH THI'!C:AA,9,0)</f>
        <v>64DCDT3090-42479</v>
      </c>
      <c r="AE6015">
        <f t="shared" si="1220"/>
        <v>1</v>
      </c>
    </row>
    <row r="6016" spans="1:31" x14ac:dyDescent="0.25">
      <c r="A6016" s="436" t="str">
        <f t="shared" si="1210"/>
        <v>DC3DT71-DC-9</v>
      </c>
      <c r="B6016" s="436">
        <f>COUNTIF(AC$4:AC6016,AC6016)</f>
        <v>9</v>
      </c>
      <c r="C6016" s="436" t="str">
        <f t="shared" si="1211"/>
        <v>DC3DT71-DC</v>
      </c>
      <c r="D6016" s="436">
        <f>VLOOKUP(C6016,'LICH THI'!C:AA,12,0)</f>
        <v>52</v>
      </c>
      <c r="E6016" s="436">
        <f>VLOOKUP(C6016,'LICH THI'!C:AA,13,0)</f>
        <v>52</v>
      </c>
      <c r="F6016" s="436">
        <f t="shared" si="1221"/>
        <v>52</v>
      </c>
      <c r="G6016" s="436">
        <f>VLOOKUP(C6016,'LICH THI'!C:AA,14,0)</f>
        <v>1</v>
      </c>
      <c r="H6016" s="436">
        <f t="shared" si="1212"/>
        <v>1</v>
      </c>
      <c r="I6016" s="436" t="str">
        <f t="shared" si="1213"/>
        <v>Phạm Danh Đăng</v>
      </c>
      <c r="J6016" s="436"/>
      <c r="K6016" s="436">
        <f t="shared" si="1214"/>
        <v>1</v>
      </c>
      <c r="L6016" s="436" t="str">
        <f t="shared" si="1215"/>
        <v>DC3DT71-DC-1</v>
      </c>
      <c r="M6016" s="436">
        <f t="shared" si="1216"/>
        <v>19</v>
      </c>
      <c r="N6016" s="437">
        <f t="shared" si="1222"/>
        <v>43</v>
      </c>
      <c r="O6016" s="437"/>
      <c r="P6016" s="430" t="str">
        <f t="shared" si="1217"/>
        <v/>
      </c>
      <c r="U6016" s="177">
        <v>5</v>
      </c>
      <c r="V6016" s="177" t="s">
        <v>3308</v>
      </c>
      <c r="W6016" s="177" t="s">
        <v>5510</v>
      </c>
      <c r="X6016" s="177" t="s">
        <v>5511</v>
      </c>
      <c r="Y6016" s="177" t="s">
        <v>5512</v>
      </c>
      <c r="Z6016" s="177" t="s">
        <v>7434</v>
      </c>
      <c r="AA6016" s="525" t="s">
        <v>5381</v>
      </c>
      <c r="AB6016" s="399" t="str">
        <f t="shared" si="1218"/>
        <v>DC3DT71</v>
      </c>
      <c r="AC6016" s="399" t="str">
        <f t="shared" si="1219"/>
        <v>DC3DT71-DC</v>
      </c>
      <c r="AD6016" t="str">
        <f>Y6016&amp;"-"&amp;VLOOKUP(AC6016,'LICH THI'!C:AA,9,0)</f>
        <v>64DCDT3038-42479</v>
      </c>
      <c r="AE6016">
        <f t="shared" si="1220"/>
        <v>1</v>
      </c>
    </row>
    <row r="6017" spans="1:31" x14ac:dyDescent="0.25">
      <c r="A6017" s="436" t="str">
        <f t="shared" si="1210"/>
        <v>DC3DT71-DC-10</v>
      </c>
      <c r="B6017" s="436">
        <f>COUNTIF(AC$4:AC6017,AC6017)</f>
        <v>10</v>
      </c>
      <c r="C6017" s="436" t="str">
        <f t="shared" si="1211"/>
        <v>DC3DT71-DC</v>
      </c>
      <c r="D6017" s="436">
        <f>VLOOKUP(C6017,'LICH THI'!C:AA,12,0)</f>
        <v>52</v>
      </c>
      <c r="E6017" s="436">
        <f>VLOOKUP(C6017,'LICH THI'!C:AA,13,0)</f>
        <v>52</v>
      </c>
      <c r="F6017" s="436">
        <f t="shared" si="1221"/>
        <v>52</v>
      </c>
      <c r="G6017" s="436">
        <f>VLOOKUP(C6017,'LICH THI'!C:AA,14,0)</f>
        <v>1</v>
      </c>
      <c r="H6017" s="436">
        <f t="shared" si="1212"/>
        <v>1</v>
      </c>
      <c r="I6017" s="436" t="str">
        <f t="shared" si="1213"/>
        <v>Đặng Trung Đức</v>
      </c>
      <c r="J6017" s="436"/>
      <c r="K6017" s="436">
        <f t="shared" si="1214"/>
        <v>1</v>
      </c>
      <c r="L6017" s="436" t="str">
        <f t="shared" si="1215"/>
        <v>DC3DT71-DC-1</v>
      </c>
      <c r="M6017" s="436">
        <f t="shared" si="1216"/>
        <v>19</v>
      </c>
      <c r="N6017" s="437">
        <f t="shared" si="1222"/>
        <v>44</v>
      </c>
      <c r="O6017" s="437"/>
      <c r="P6017" s="430" t="str">
        <f t="shared" si="1217"/>
        <v/>
      </c>
      <c r="U6017" s="177">
        <v>6</v>
      </c>
      <c r="V6017" s="177" t="s">
        <v>3308</v>
      </c>
      <c r="W6017" s="177" t="s">
        <v>3266</v>
      </c>
      <c r="X6017" s="177" t="s">
        <v>2948</v>
      </c>
      <c r="Y6017" s="177" t="s">
        <v>3766</v>
      </c>
      <c r="Z6017" s="177" t="s">
        <v>7434</v>
      </c>
      <c r="AA6017" s="525" t="s">
        <v>3767</v>
      </c>
      <c r="AB6017" s="399" t="str">
        <f t="shared" si="1218"/>
        <v>DC3DT71</v>
      </c>
      <c r="AC6017" s="399" t="str">
        <f t="shared" si="1219"/>
        <v>DC3DT71-DC</v>
      </c>
      <c r="AD6017" t="str">
        <f>Y6017&amp;"-"&amp;VLOOKUP(AC6017,'LICH THI'!C:AA,9,0)</f>
        <v>64DCDT3004-42479</v>
      </c>
      <c r="AE6017">
        <f t="shared" si="1220"/>
        <v>1</v>
      </c>
    </row>
    <row r="6018" spans="1:31" x14ac:dyDescent="0.25">
      <c r="A6018" s="436" t="str">
        <f t="shared" si="1210"/>
        <v>DC3DT71-DC-11</v>
      </c>
      <c r="B6018" s="436">
        <f>COUNTIF(AC$4:AC6018,AC6018)</f>
        <v>11</v>
      </c>
      <c r="C6018" s="436" t="str">
        <f t="shared" si="1211"/>
        <v>DC3DT71-DC</v>
      </c>
      <c r="D6018" s="436">
        <f>VLOOKUP(C6018,'LICH THI'!C:AA,12,0)</f>
        <v>52</v>
      </c>
      <c r="E6018" s="436">
        <f>VLOOKUP(C6018,'LICH THI'!C:AA,13,0)</f>
        <v>52</v>
      </c>
      <c r="F6018" s="436">
        <f t="shared" si="1221"/>
        <v>52</v>
      </c>
      <c r="G6018" s="436">
        <f>VLOOKUP(C6018,'LICH THI'!C:AA,14,0)</f>
        <v>1</v>
      </c>
      <c r="H6018" s="436">
        <f t="shared" si="1212"/>
        <v>1</v>
      </c>
      <c r="I6018" s="436" t="str">
        <f t="shared" si="1213"/>
        <v>Kiều Thị Giang</v>
      </c>
      <c r="J6018" s="436"/>
      <c r="K6018" s="436">
        <f t="shared" si="1214"/>
        <v>1</v>
      </c>
      <c r="L6018" s="436" t="str">
        <f t="shared" si="1215"/>
        <v>DC3DT71-DC-1</v>
      </c>
      <c r="M6018" s="436">
        <f t="shared" si="1216"/>
        <v>19</v>
      </c>
      <c r="N6018" s="437">
        <f t="shared" si="1222"/>
        <v>45</v>
      </c>
      <c r="O6018" s="437"/>
      <c r="P6018" s="430" t="str">
        <f t="shared" si="1217"/>
        <v/>
      </c>
      <c r="U6018" s="177">
        <v>7</v>
      </c>
      <c r="V6018" s="177" t="s">
        <v>3308</v>
      </c>
      <c r="W6018" s="177" t="s">
        <v>7435</v>
      </c>
      <c r="X6018" s="177" t="s">
        <v>3558</v>
      </c>
      <c r="Y6018" s="177" t="s">
        <v>7436</v>
      </c>
      <c r="Z6018" s="177" t="s">
        <v>7434</v>
      </c>
      <c r="AA6018" s="525" t="s">
        <v>7437</v>
      </c>
      <c r="AB6018" s="399" t="str">
        <f t="shared" si="1218"/>
        <v>DC3DT71</v>
      </c>
      <c r="AC6018" s="399" t="str">
        <f t="shared" si="1219"/>
        <v>DC3DT71-DC</v>
      </c>
      <c r="AD6018" t="str">
        <f>Y6018&amp;"-"&amp;VLOOKUP(AC6018,'LICH THI'!C:AA,9,0)</f>
        <v>64DCDT3014-42479</v>
      </c>
      <c r="AE6018">
        <f t="shared" si="1220"/>
        <v>1</v>
      </c>
    </row>
    <row r="6019" spans="1:31" x14ac:dyDescent="0.25">
      <c r="A6019" s="436" t="str">
        <f t="shared" si="1210"/>
        <v>DC3DT71-DC-12</v>
      </c>
      <c r="B6019" s="436">
        <f>COUNTIF(AC$4:AC6019,AC6019)</f>
        <v>12</v>
      </c>
      <c r="C6019" s="436" t="str">
        <f t="shared" si="1211"/>
        <v>DC3DT71-DC</v>
      </c>
      <c r="D6019" s="436">
        <f>VLOOKUP(C6019,'LICH THI'!C:AA,12,0)</f>
        <v>52</v>
      </c>
      <c r="E6019" s="436">
        <f>VLOOKUP(C6019,'LICH THI'!C:AA,13,0)</f>
        <v>52</v>
      </c>
      <c r="F6019" s="436">
        <f t="shared" si="1221"/>
        <v>52</v>
      </c>
      <c r="G6019" s="436">
        <f>VLOOKUP(C6019,'LICH THI'!C:AA,14,0)</f>
        <v>1</v>
      </c>
      <c r="H6019" s="436">
        <f t="shared" si="1212"/>
        <v>1</v>
      </c>
      <c r="I6019" s="436" t="str">
        <f t="shared" si="1213"/>
        <v>Trần Ngọc Hà</v>
      </c>
      <c r="J6019" s="436"/>
      <c r="K6019" s="436">
        <f t="shared" si="1214"/>
        <v>1</v>
      </c>
      <c r="L6019" s="436" t="str">
        <f t="shared" si="1215"/>
        <v>DC3DT71-DC-1</v>
      </c>
      <c r="M6019" s="436">
        <f t="shared" si="1216"/>
        <v>19</v>
      </c>
      <c r="N6019" s="437">
        <f t="shared" si="1222"/>
        <v>46</v>
      </c>
      <c r="O6019" s="437"/>
      <c r="P6019" s="430" t="str">
        <f t="shared" si="1217"/>
        <v/>
      </c>
      <c r="U6019" s="177">
        <v>24</v>
      </c>
      <c r="V6019" s="177" t="s">
        <v>3325</v>
      </c>
      <c r="W6019" s="177" t="s">
        <v>3957</v>
      </c>
      <c r="X6019" s="177" t="s">
        <v>3163</v>
      </c>
      <c r="Y6019" s="177" t="s">
        <v>6516</v>
      </c>
      <c r="Z6019" s="177" t="s">
        <v>7434</v>
      </c>
      <c r="AA6019" s="525" t="s">
        <v>4818</v>
      </c>
      <c r="AB6019" s="399" t="str">
        <f t="shared" si="1218"/>
        <v>DC3DT71</v>
      </c>
      <c r="AC6019" s="399" t="str">
        <f t="shared" si="1219"/>
        <v>DC3DT71-DC</v>
      </c>
      <c r="AD6019" t="str">
        <f>Y6019&amp;"-"&amp;VLOOKUP(AC6019,'LICH THI'!C:AA,9,0)</f>
        <v>64DCDT3080-42479</v>
      </c>
      <c r="AE6019">
        <f t="shared" si="1220"/>
        <v>1</v>
      </c>
    </row>
    <row r="6020" spans="1:31" x14ac:dyDescent="0.25">
      <c r="A6020" s="436" t="str">
        <f t="shared" si="1210"/>
        <v>DC3DT71-DC-13</v>
      </c>
      <c r="B6020" s="436">
        <f>COUNTIF(AC$4:AC6020,AC6020)</f>
        <v>13</v>
      </c>
      <c r="C6020" s="436" t="str">
        <f t="shared" si="1211"/>
        <v>DC3DT71-DC</v>
      </c>
      <c r="D6020" s="436">
        <f>VLOOKUP(C6020,'LICH THI'!C:AA,12,0)</f>
        <v>52</v>
      </c>
      <c r="E6020" s="436">
        <f>VLOOKUP(C6020,'LICH THI'!C:AA,13,0)</f>
        <v>52</v>
      </c>
      <c r="F6020" s="436">
        <f t="shared" si="1221"/>
        <v>52</v>
      </c>
      <c r="G6020" s="436">
        <f>VLOOKUP(C6020,'LICH THI'!C:AA,14,0)</f>
        <v>1</v>
      </c>
      <c r="H6020" s="436">
        <f t="shared" si="1212"/>
        <v>1</v>
      </c>
      <c r="I6020" s="436" t="str">
        <f t="shared" si="1213"/>
        <v>Trần Thị Hà</v>
      </c>
      <c r="J6020" s="436"/>
      <c r="K6020" s="436">
        <f t="shared" si="1214"/>
        <v>1</v>
      </c>
      <c r="L6020" s="436" t="str">
        <f t="shared" si="1215"/>
        <v>DC3DT71-DC-1</v>
      </c>
      <c r="M6020" s="436">
        <f t="shared" si="1216"/>
        <v>19</v>
      </c>
      <c r="N6020" s="437">
        <f t="shared" si="1222"/>
        <v>47</v>
      </c>
      <c r="O6020" s="437"/>
      <c r="P6020" s="430" t="str">
        <f t="shared" si="1217"/>
        <v/>
      </c>
      <c r="U6020" s="177">
        <v>25</v>
      </c>
      <c r="V6020" s="177" t="s">
        <v>3325</v>
      </c>
      <c r="W6020" s="177" t="s">
        <v>2716</v>
      </c>
      <c r="X6020" s="177" t="s">
        <v>3163</v>
      </c>
      <c r="Y6020" s="177" t="s">
        <v>6192</v>
      </c>
      <c r="Z6020" s="177" t="s">
        <v>7434</v>
      </c>
      <c r="AA6020" s="525" t="s">
        <v>3010</v>
      </c>
      <c r="AB6020" s="399" t="str">
        <f t="shared" si="1218"/>
        <v>DC3DT71</v>
      </c>
      <c r="AC6020" s="399" t="str">
        <f t="shared" si="1219"/>
        <v>DC3DT71-DC</v>
      </c>
      <c r="AD6020" t="str">
        <f>Y6020&amp;"-"&amp;VLOOKUP(AC6020,'LICH THI'!C:AA,9,0)</f>
        <v>64DCDT3125-42479</v>
      </c>
      <c r="AE6020">
        <f t="shared" si="1220"/>
        <v>1</v>
      </c>
    </row>
    <row r="6021" spans="1:31" x14ac:dyDescent="0.25">
      <c r="A6021" s="436" t="str">
        <f t="shared" ref="A6021:A6084" si="1223">C6021&amp;"-"&amp;B6021</f>
        <v>DC3DT71-DC-14</v>
      </c>
      <c r="B6021" s="436">
        <f>COUNTIF(AC$4:AC6021,AC6021)</f>
        <v>14</v>
      </c>
      <c r="C6021" s="436" t="str">
        <f t="shared" ref="C6021:C6084" si="1224">_CT_MaHP1</f>
        <v>DC3DT71-DC</v>
      </c>
      <c r="D6021" s="436">
        <f>VLOOKUP(C6021,'LICH THI'!C:AA,12,0)</f>
        <v>52</v>
      </c>
      <c r="E6021" s="436">
        <f>VLOOKUP(C6021,'LICH THI'!C:AA,13,0)</f>
        <v>52</v>
      </c>
      <c r="F6021" s="436">
        <f t="shared" si="1221"/>
        <v>52</v>
      </c>
      <c r="G6021" s="436">
        <f>VLOOKUP(C6021,'LICH THI'!C:AA,14,0)</f>
        <v>1</v>
      </c>
      <c r="H6021" s="436">
        <f t="shared" ref="H6021:H6084" si="1225">IF(E6021=0,"",TRUNC((B6021+E6021-1)/E6021))</f>
        <v>1</v>
      </c>
      <c r="I6021" s="436" t="str">
        <f t="shared" ref="I6021:I6084" si="1226">W6021&amp;" "&amp;X6021</f>
        <v>Chu Đình Hải</v>
      </c>
      <c r="J6021" s="436"/>
      <c r="K6021" s="436">
        <f t="shared" ref="K6021:K6084" si="1227">IF(G6021=1,1,IF(H6021&lt;G6021,H6021+1,1))</f>
        <v>1</v>
      </c>
      <c r="L6021" s="436" t="str">
        <f t="shared" ref="L6021:L6084" si="1228">C6021&amp;"-"&amp;K6021</f>
        <v>DC3DT71-DC-1</v>
      </c>
      <c r="M6021" s="436">
        <f t="shared" ref="M6021:M6084" si="1229">IF(E6021=0,"",MOD(MID(C6021,6,2),E6021))</f>
        <v>19</v>
      </c>
      <c r="N6021" s="437">
        <f t="shared" si="1222"/>
        <v>48</v>
      </c>
      <c r="O6021" s="437"/>
      <c r="P6021" s="430" t="str">
        <f t="shared" ref="P6021:P6084" si="1230">IF(MOD(20*O6021,10)&lt;&gt;0,"SAI","")</f>
        <v/>
      </c>
      <c r="U6021" s="177">
        <v>26</v>
      </c>
      <c r="V6021" s="177" t="s">
        <v>3325</v>
      </c>
      <c r="W6021" s="177" t="s">
        <v>5877</v>
      </c>
      <c r="X6021" s="177" t="s">
        <v>2908</v>
      </c>
      <c r="Y6021" s="177" t="s">
        <v>5878</v>
      </c>
      <c r="Z6021" s="177" t="s">
        <v>7434</v>
      </c>
      <c r="AA6021" s="525" t="s">
        <v>2613</v>
      </c>
      <c r="AB6021" s="399" t="str">
        <f t="shared" ref="AB6021:AB6084" si="1231">_CT_MaHP</f>
        <v>DC3DT71</v>
      </c>
      <c r="AC6021" s="399" t="str">
        <f t="shared" ref="AC6021:AC6084" si="1232">_CT_MaHe</f>
        <v>DC3DT71-DC</v>
      </c>
      <c r="AD6021" t="str">
        <f>Y6021&amp;"-"&amp;VLOOKUP(AC6021,'LICH THI'!C:AA,9,0)</f>
        <v>64DCDT3126-42479</v>
      </c>
      <c r="AE6021">
        <f t="shared" ref="AE6021:AE6084" si="1233">COUNTIF(AD6021,AD:AD)</f>
        <v>1</v>
      </c>
    </row>
    <row r="6022" spans="1:31" x14ac:dyDescent="0.25">
      <c r="A6022" s="436" t="str">
        <f t="shared" si="1223"/>
        <v>DC3DT71-DC-15</v>
      </c>
      <c r="B6022" s="436">
        <f>COUNTIF(AC$4:AC6022,AC6022)</f>
        <v>15</v>
      </c>
      <c r="C6022" s="436" t="str">
        <f t="shared" si="1224"/>
        <v>DC3DT71-DC</v>
      </c>
      <c r="D6022" s="436">
        <f>VLOOKUP(C6022,'LICH THI'!C:AA,12,0)</f>
        <v>52</v>
      </c>
      <c r="E6022" s="436">
        <f>VLOOKUP(C6022,'LICH THI'!C:AA,13,0)</f>
        <v>52</v>
      </c>
      <c r="F6022" s="436">
        <f t="shared" ref="F6022:F6085" si="1234">IF(G6022="","",IF(G6022=H6022,D6022-(H6022-1)*E6022,E6022))</f>
        <v>52</v>
      </c>
      <c r="G6022" s="436">
        <f>VLOOKUP(C6022,'LICH THI'!C:AA,14,0)</f>
        <v>1</v>
      </c>
      <c r="H6022" s="436">
        <f t="shared" si="1225"/>
        <v>1</v>
      </c>
      <c r="I6022" s="436" t="str">
        <f t="shared" si="1226"/>
        <v>Nguyễn Thị Hạnh</v>
      </c>
      <c r="J6022" s="436"/>
      <c r="K6022" s="436">
        <f t="shared" si="1227"/>
        <v>1</v>
      </c>
      <c r="L6022" s="436" t="str">
        <f t="shared" si="1228"/>
        <v>DC3DT71-DC-1</v>
      </c>
      <c r="M6022" s="436">
        <f t="shared" si="1229"/>
        <v>19</v>
      </c>
      <c r="N6022" s="437">
        <f t="shared" ref="N6022:N6085" si="1235">IF(F6022=0,"",(K6022-1)*$N$2+1+MOD(B6022-M6022,F6022))</f>
        <v>49</v>
      </c>
      <c r="O6022" s="437"/>
      <c r="P6022" s="430" t="str">
        <f t="shared" si="1230"/>
        <v/>
      </c>
      <c r="U6022" s="177">
        <v>8</v>
      </c>
      <c r="V6022" s="177" t="s">
        <v>3308</v>
      </c>
      <c r="W6022" s="177" t="s">
        <v>2619</v>
      </c>
      <c r="X6022" s="177" t="s">
        <v>2656</v>
      </c>
      <c r="Y6022" s="177" t="s">
        <v>6513</v>
      </c>
      <c r="Z6022" s="177" t="s">
        <v>7434</v>
      </c>
      <c r="AA6022" s="525" t="s">
        <v>3838</v>
      </c>
      <c r="AB6022" s="399" t="str">
        <f t="shared" si="1231"/>
        <v>DC3DT71</v>
      </c>
      <c r="AC6022" s="399" t="str">
        <f t="shared" si="1232"/>
        <v>DC3DT71-DC</v>
      </c>
      <c r="AD6022" t="str">
        <f>Y6022&amp;"-"&amp;VLOOKUP(AC6022,'LICH THI'!C:AA,9,0)</f>
        <v>64DCDT3023-42479</v>
      </c>
      <c r="AE6022">
        <f t="shared" si="1233"/>
        <v>1</v>
      </c>
    </row>
    <row r="6023" spans="1:31" x14ac:dyDescent="0.25">
      <c r="A6023" s="436" t="str">
        <f t="shared" si="1223"/>
        <v>DC3DT71-DC-16</v>
      </c>
      <c r="B6023" s="436">
        <f>COUNTIF(AC$4:AC6023,AC6023)</f>
        <v>16</v>
      </c>
      <c r="C6023" s="436" t="str">
        <f t="shared" si="1224"/>
        <v>DC3DT71-DC</v>
      </c>
      <c r="D6023" s="436">
        <f>VLOOKUP(C6023,'LICH THI'!C:AA,12,0)</f>
        <v>52</v>
      </c>
      <c r="E6023" s="436">
        <f>VLOOKUP(C6023,'LICH THI'!C:AA,13,0)</f>
        <v>52</v>
      </c>
      <c r="F6023" s="436">
        <f t="shared" si="1234"/>
        <v>52</v>
      </c>
      <c r="G6023" s="436">
        <f>VLOOKUP(C6023,'LICH THI'!C:AA,14,0)</f>
        <v>1</v>
      </c>
      <c r="H6023" s="436">
        <f t="shared" si="1225"/>
        <v>1</v>
      </c>
      <c r="I6023" s="436" t="str">
        <f t="shared" si="1226"/>
        <v>Nguyễn Đức Hào</v>
      </c>
      <c r="J6023" s="436"/>
      <c r="K6023" s="436">
        <f t="shared" si="1227"/>
        <v>1</v>
      </c>
      <c r="L6023" s="436" t="str">
        <f t="shared" si="1228"/>
        <v>DC3DT71-DC-1</v>
      </c>
      <c r="M6023" s="436">
        <f t="shared" si="1229"/>
        <v>19</v>
      </c>
      <c r="N6023" s="437">
        <f t="shared" si="1235"/>
        <v>50</v>
      </c>
      <c r="O6023" s="437"/>
      <c r="P6023" s="430" t="str">
        <f t="shared" si="1230"/>
        <v/>
      </c>
      <c r="U6023" s="177">
        <v>9</v>
      </c>
      <c r="V6023" s="177" t="s">
        <v>3308</v>
      </c>
      <c r="W6023" s="177" t="s">
        <v>3103</v>
      </c>
      <c r="X6023" s="177" t="s">
        <v>3560</v>
      </c>
      <c r="Y6023" s="177" t="s">
        <v>6190</v>
      </c>
      <c r="Z6023" s="177" t="s">
        <v>7434</v>
      </c>
      <c r="AA6023" s="525" t="s">
        <v>5108</v>
      </c>
      <c r="AB6023" s="399" t="str">
        <f t="shared" si="1231"/>
        <v>DC3DT71</v>
      </c>
      <c r="AC6023" s="399" t="str">
        <f t="shared" si="1232"/>
        <v>DC3DT71-DC</v>
      </c>
      <c r="AD6023" t="str">
        <f>Y6023&amp;"-"&amp;VLOOKUP(AC6023,'LICH THI'!C:AA,9,0)</f>
        <v>64DCDT3025-42479</v>
      </c>
      <c r="AE6023">
        <f t="shared" si="1233"/>
        <v>1</v>
      </c>
    </row>
    <row r="6024" spans="1:31" x14ac:dyDescent="0.25">
      <c r="A6024" s="436" t="str">
        <f t="shared" si="1223"/>
        <v>DC3DT71-DC-17</v>
      </c>
      <c r="B6024" s="436">
        <f>COUNTIF(AC$4:AC6024,AC6024)</f>
        <v>17</v>
      </c>
      <c r="C6024" s="436" t="str">
        <f t="shared" si="1224"/>
        <v>DC3DT71-DC</v>
      </c>
      <c r="D6024" s="436">
        <f>VLOOKUP(C6024,'LICH THI'!C:AA,12,0)</f>
        <v>52</v>
      </c>
      <c r="E6024" s="436">
        <f>VLOOKUP(C6024,'LICH THI'!C:AA,13,0)</f>
        <v>52</v>
      </c>
      <c r="F6024" s="436">
        <f t="shared" si="1234"/>
        <v>52</v>
      </c>
      <c r="G6024" s="436">
        <f>VLOOKUP(C6024,'LICH THI'!C:AA,14,0)</f>
        <v>1</v>
      </c>
      <c r="H6024" s="436">
        <f t="shared" si="1225"/>
        <v>1</v>
      </c>
      <c r="I6024" s="436" t="str">
        <f t="shared" si="1226"/>
        <v>Lê Trọng Hiếu</v>
      </c>
      <c r="J6024" s="436"/>
      <c r="K6024" s="436">
        <f t="shared" si="1227"/>
        <v>1</v>
      </c>
      <c r="L6024" s="436" t="str">
        <f t="shared" si="1228"/>
        <v>DC3DT71-DC-1</v>
      </c>
      <c r="M6024" s="436">
        <f t="shared" si="1229"/>
        <v>19</v>
      </c>
      <c r="N6024" s="437">
        <f t="shared" si="1235"/>
        <v>51</v>
      </c>
      <c r="O6024" s="437"/>
      <c r="P6024" s="430" t="str">
        <f t="shared" si="1230"/>
        <v/>
      </c>
      <c r="U6024" s="177">
        <v>27</v>
      </c>
      <c r="V6024" s="177" t="s">
        <v>3325</v>
      </c>
      <c r="W6024" s="177" t="s">
        <v>5187</v>
      </c>
      <c r="X6024" s="177" t="s">
        <v>2754</v>
      </c>
      <c r="Y6024" s="177" t="s">
        <v>5879</v>
      </c>
      <c r="Z6024" s="177" t="s">
        <v>7434</v>
      </c>
      <c r="AA6024" s="525" t="s">
        <v>4830</v>
      </c>
      <c r="AB6024" s="399" t="str">
        <f t="shared" si="1231"/>
        <v>DC3DT71</v>
      </c>
      <c r="AC6024" s="399" t="str">
        <f t="shared" si="1232"/>
        <v>DC3DT71-DC</v>
      </c>
      <c r="AD6024" t="str">
        <f>Y6024&amp;"-"&amp;VLOOKUP(AC6024,'LICH THI'!C:AA,9,0)</f>
        <v>64DCDT3102-42479</v>
      </c>
      <c r="AE6024">
        <f t="shared" si="1233"/>
        <v>1</v>
      </c>
    </row>
    <row r="6025" spans="1:31" x14ac:dyDescent="0.25">
      <c r="A6025" s="436" t="str">
        <f t="shared" si="1223"/>
        <v>DC3DT71-DC-18</v>
      </c>
      <c r="B6025" s="436">
        <f>COUNTIF(AC$4:AC6025,AC6025)</f>
        <v>18</v>
      </c>
      <c r="C6025" s="436" t="str">
        <f t="shared" si="1224"/>
        <v>DC3DT71-DC</v>
      </c>
      <c r="D6025" s="436">
        <f>VLOOKUP(C6025,'LICH THI'!C:AA,12,0)</f>
        <v>52</v>
      </c>
      <c r="E6025" s="436">
        <f>VLOOKUP(C6025,'LICH THI'!C:AA,13,0)</f>
        <v>52</v>
      </c>
      <c r="F6025" s="436">
        <f t="shared" si="1234"/>
        <v>52</v>
      </c>
      <c r="G6025" s="436">
        <f>VLOOKUP(C6025,'LICH THI'!C:AA,14,0)</f>
        <v>1</v>
      </c>
      <c r="H6025" s="436">
        <f t="shared" si="1225"/>
        <v>1</v>
      </c>
      <c r="I6025" s="436" t="str">
        <f t="shared" si="1226"/>
        <v>Trần Trung Hiếu</v>
      </c>
      <c r="J6025" s="436"/>
      <c r="K6025" s="436">
        <f t="shared" si="1227"/>
        <v>1</v>
      </c>
      <c r="L6025" s="436" t="str">
        <f t="shared" si="1228"/>
        <v>DC3DT71-DC-1</v>
      </c>
      <c r="M6025" s="436">
        <f t="shared" si="1229"/>
        <v>19</v>
      </c>
      <c r="N6025" s="437">
        <f t="shared" si="1235"/>
        <v>52</v>
      </c>
      <c r="O6025" s="437"/>
      <c r="P6025" s="430" t="str">
        <f t="shared" si="1230"/>
        <v/>
      </c>
      <c r="U6025" s="177">
        <v>28</v>
      </c>
      <c r="V6025" s="177" t="s">
        <v>3325</v>
      </c>
      <c r="W6025" s="177" t="s">
        <v>3052</v>
      </c>
      <c r="X6025" s="177" t="s">
        <v>2754</v>
      </c>
      <c r="Y6025" s="177" t="s">
        <v>4725</v>
      </c>
      <c r="Z6025" s="177" t="s">
        <v>7434</v>
      </c>
      <c r="AA6025" s="525" t="s">
        <v>3919</v>
      </c>
      <c r="AB6025" s="399" t="str">
        <f t="shared" si="1231"/>
        <v>DC3DT71</v>
      </c>
      <c r="AC6025" s="399" t="str">
        <f t="shared" si="1232"/>
        <v>DC3DT71-DC</v>
      </c>
      <c r="AD6025" t="str">
        <f>Y6025&amp;"-"&amp;VLOOKUP(AC6025,'LICH THI'!C:AA,9,0)</f>
        <v>64DCDT3172-42479</v>
      </c>
      <c r="AE6025">
        <f t="shared" si="1233"/>
        <v>1</v>
      </c>
    </row>
    <row r="6026" spans="1:31" x14ac:dyDescent="0.25">
      <c r="A6026" s="436" t="str">
        <f t="shared" si="1223"/>
        <v>DC3DT71-DC-19</v>
      </c>
      <c r="B6026" s="436">
        <f>COUNTIF(AC$4:AC6026,AC6026)</f>
        <v>19</v>
      </c>
      <c r="C6026" s="436" t="str">
        <f t="shared" si="1224"/>
        <v>DC3DT71-DC</v>
      </c>
      <c r="D6026" s="436">
        <f>VLOOKUP(C6026,'LICH THI'!C:AA,12,0)</f>
        <v>52</v>
      </c>
      <c r="E6026" s="436">
        <f>VLOOKUP(C6026,'LICH THI'!C:AA,13,0)</f>
        <v>52</v>
      </c>
      <c r="F6026" s="436">
        <f t="shared" si="1234"/>
        <v>52</v>
      </c>
      <c r="G6026" s="436">
        <f>VLOOKUP(C6026,'LICH THI'!C:AA,14,0)</f>
        <v>1</v>
      </c>
      <c r="H6026" s="436">
        <f t="shared" si="1225"/>
        <v>1</v>
      </c>
      <c r="I6026" s="436" t="str">
        <f t="shared" si="1226"/>
        <v>Nguyễn Quang Hóa</v>
      </c>
      <c r="J6026" s="436"/>
      <c r="K6026" s="436">
        <f t="shared" si="1227"/>
        <v>1</v>
      </c>
      <c r="L6026" s="436" t="str">
        <f t="shared" si="1228"/>
        <v>DC3DT71-DC-1</v>
      </c>
      <c r="M6026" s="436">
        <f t="shared" si="1229"/>
        <v>19</v>
      </c>
      <c r="N6026" s="437">
        <f t="shared" si="1235"/>
        <v>1</v>
      </c>
      <c r="O6026" s="437"/>
      <c r="P6026" s="430" t="str">
        <f t="shared" si="1230"/>
        <v/>
      </c>
      <c r="U6026" s="177">
        <v>29</v>
      </c>
      <c r="V6026" s="177" t="s">
        <v>3325</v>
      </c>
      <c r="W6026" s="177" t="s">
        <v>3032</v>
      </c>
      <c r="X6026" s="177" t="s">
        <v>3787</v>
      </c>
      <c r="Y6026" s="177" t="s">
        <v>3788</v>
      </c>
      <c r="Z6026" s="177" t="s">
        <v>7434</v>
      </c>
      <c r="AA6026" s="525" t="s">
        <v>2861</v>
      </c>
      <c r="AB6026" s="399" t="str">
        <f t="shared" si="1231"/>
        <v>DC3DT71</v>
      </c>
      <c r="AC6026" s="399" t="str">
        <f t="shared" si="1232"/>
        <v>DC3DT71-DC</v>
      </c>
      <c r="AD6026" t="str">
        <f>Y6026&amp;"-"&amp;VLOOKUP(AC6026,'LICH THI'!C:AA,9,0)</f>
        <v>64DCDT3088-42479</v>
      </c>
      <c r="AE6026">
        <f t="shared" si="1233"/>
        <v>1</v>
      </c>
    </row>
    <row r="6027" spans="1:31" x14ac:dyDescent="0.25">
      <c r="A6027" s="436" t="str">
        <f t="shared" si="1223"/>
        <v>DC3DT71-DC-20</v>
      </c>
      <c r="B6027" s="436">
        <f>COUNTIF(AC$4:AC6027,AC6027)</f>
        <v>20</v>
      </c>
      <c r="C6027" s="436" t="str">
        <f t="shared" si="1224"/>
        <v>DC3DT71-DC</v>
      </c>
      <c r="D6027" s="436">
        <f>VLOOKUP(C6027,'LICH THI'!C:AA,12,0)</f>
        <v>52</v>
      </c>
      <c r="E6027" s="436">
        <f>VLOOKUP(C6027,'LICH THI'!C:AA,13,0)</f>
        <v>52</v>
      </c>
      <c r="F6027" s="436">
        <f t="shared" si="1234"/>
        <v>52</v>
      </c>
      <c r="G6027" s="436">
        <f>VLOOKUP(C6027,'LICH THI'!C:AA,14,0)</f>
        <v>1</v>
      </c>
      <c r="H6027" s="436">
        <f t="shared" si="1225"/>
        <v>1</v>
      </c>
      <c r="I6027" s="436" t="str">
        <f t="shared" si="1226"/>
        <v>Đào Công Hoàn</v>
      </c>
      <c r="J6027" s="436"/>
      <c r="K6027" s="436">
        <f t="shared" si="1227"/>
        <v>1</v>
      </c>
      <c r="L6027" s="436" t="str">
        <f t="shared" si="1228"/>
        <v>DC3DT71-DC-1</v>
      </c>
      <c r="M6027" s="436">
        <f t="shared" si="1229"/>
        <v>19</v>
      </c>
      <c r="N6027" s="437">
        <f t="shared" si="1235"/>
        <v>2</v>
      </c>
      <c r="O6027" s="437"/>
      <c r="P6027" s="430" t="str">
        <f t="shared" si="1230"/>
        <v/>
      </c>
      <c r="U6027" s="177">
        <v>30</v>
      </c>
      <c r="V6027" s="177" t="s">
        <v>3325</v>
      </c>
      <c r="W6027" s="177" t="s">
        <v>3789</v>
      </c>
      <c r="X6027" s="177" t="s">
        <v>3790</v>
      </c>
      <c r="Y6027" s="177" t="s">
        <v>3791</v>
      </c>
      <c r="Z6027" s="177" t="s">
        <v>7434</v>
      </c>
      <c r="AA6027" s="525" t="s">
        <v>3792</v>
      </c>
      <c r="AB6027" s="399" t="str">
        <f t="shared" si="1231"/>
        <v>DC3DT71</v>
      </c>
      <c r="AC6027" s="399" t="str">
        <f t="shared" si="1232"/>
        <v>DC3DT71-DC</v>
      </c>
      <c r="AD6027" t="str">
        <f>Y6027&amp;"-"&amp;VLOOKUP(AC6027,'LICH THI'!C:AA,9,0)</f>
        <v>64DCDT3048-42479</v>
      </c>
      <c r="AE6027">
        <f t="shared" si="1233"/>
        <v>1</v>
      </c>
    </row>
    <row r="6028" spans="1:31" x14ac:dyDescent="0.25">
      <c r="A6028" s="436" t="str">
        <f t="shared" si="1223"/>
        <v>DC3DT71-DC-21</v>
      </c>
      <c r="B6028" s="436">
        <f>COUNTIF(AC$4:AC6028,AC6028)</f>
        <v>21</v>
      </c>
      <c r="C6028" s="436" t="str">
        <f t="shared" si="1224"/>
        <v>DC3DT71-DC</v>
      </c>
      <c r="D6028" s="436">
        <f>VLOOKUP(C6028,'LICH THI'!C:AA,12,0)</f>
        <v>52</v>
      </c>
      <c r="E6028" s="436">
        <f>VLOOKUP(C6028,'LICH THI'!C:AA,13,0)</f>
        <v>52</v>
      </c>
      <c r="F6028" s="436">
        <f t="shared" si="1234"/>
        <v>52</v>
      </c>
      <c r="G6028" s="436">
        <f>VLOOKUP(C6028,'LICH THI'!C:AA,14,0)</f>
        <v>1</v>
      </c>
      <c r="H6028" s="436">
        <f t="shared" si="1225"/>
        <v>1</v>
      </c>
      <c r="I6028" s="436" t="str">
        <f t="shared" si="1226"/>
        <v>Đặng Duy Hoàng</v>
      </c>
      <c r="J6028" s="436"/>
      <c r="K6028" s="436">
        <f t="shared" si="1227"/>
        <v>1</v>
      </c>
      <c r="L6028" s="436" t="str">
        <f t="shared" si="1228"/>
        <v>DC3DT71-DC-1</v>
      </c>
      <c r="M6028" s="436">
        <f t="shared" si="1229"/>
        <v>19</v>
      </c>
      <c r="N6028" s="437">
        <f t="shared" si="1235"/>
        <v>3</v>
      </c>
      <c r="O6028" s="437"/>
      <c r="P6028" s="430" t="str">
        <f t="shared" si="1230"/>
        <v/>
      </c>
      <c r="U6028" s="177">
        <v>31</v>
      </c>
      <c r="V6028" s="177" t="s">
        <v>3325</v>
      </c>
      <c r="W6028" s="177" t="s">
        <v>5519</v>
      </c>
      <c r="X6028" s="177" t="s">
        <v>2834</v>
      </c>
      <c r="Y6028" s="177" t="s">
        <v>5520</v>
      </c>
      <c r="Z6028" s="177" t="s">
        <v>7434</v>
      </c>
      <c r="AA6028" s="525" t="s">
        <v>5521</v>
      </c>
      <c r="AB6028" s="399" t="str">
        <f t="shared" si="1231"/>
        <v>DC3DT71</v>
      </c>
      <c r="AC6028" s="399" t="str">
        <f t="shared" si="1232"/>
        <v>DC3DT71-DC</v>
      </c>
      <c r="AD6028" t="str">
        <f>Y6028&amp;"-"&amp;VLOOKUP(AC6028,'LICH THI'!C:AA,9,0)</f>
        <v>64DCDT3056-42479</v>
      </c>
      <c r="AE6028">
        <f t="shared" si="1233"/>
        <v>1</v>
      </c>
    </row>
    <row r="6029" spans="1:31" x14ac:dyDescent="0.25">
      <c r="A6029" s="436" t="str">
        <f t="shared" si="1223"/>
        <v>DC3DT71-DC-22</v>
      </c>
      <c r="B6029" s="436">
        <f>COUNTIF(AC$4:AC6029,AC6029)</f>
        <v>22</v>
      </c>
      <c r="C6029" s="436" t="str">
        <f t="shared" si="1224"/>
        <v>DC3DT71-DC</v>
      </c>
      <c r="D6029" s="436">
        <f>VLOOKUP(C6029,'LICH THI'!C:AA,12,0)</f>
        <v>52</v>
      </c>
      <c r="E6029" s="436">
        <f>VLOOKUP(C6029,'LICH THI'!C:AA,13,0)</f>
        <v>52</v>
      </c>
      <c r="F6029" s="436">
        <f t="shared" si="1234"/>
        <v>52</v>
      </c>
      <c r="G6029" s="436">
        <f>VLOOKUP(C6029,'LICH THI'!C:AA,14,0)</f>
        <v>1</v>
      </c>
      <c r="H6029" s="436">
        <f t="shared" si="1225"/>
        <v>1</v>
      </c>
      <c r="I6029" s="436" t="str">
        <f t="shared" si="1226"/>
        <v>Trần Thị Huyền</v>
      </c>
      <c r="J6029" s="436"/>
      <c r="K6029" s="436">
        <f t="shared" si="1227"/>
        <v>1</v>
      </c>
      <c r="L6029" s="436" t="str">
        <f t="shared" si="1228"/>
        <v>DC3DT71-DC-1</v>
      </c>
      <c r="M6029" s="436">
        <f t="shared" si="1229"/>
        <v>19</v>
      </c>
      <c r="N6029" s="437">
        <f t="shared" si="1235"/>
        <v>4</v>
      </c>
      <c r="O6029" s="437"/>
      <c r="P6029" s="430" t="str">
        <f t="shared" si="1230"/>
        <v/>
      </c>
      <c r="U6029" s="177">
        <v>43</v>
      </c>
      <c r="V6029" s="177" t="s">
        <v>3341</v>
      </c>
      <c r="W6029" s="177" t="s">
        <v>2716</v>
      </c>
      <c r="X6029" s="177" t="s">
        <v>4236</v>
      </c>
      <c r="Y6029" s="177" t="s">
        <v>4732</v>
      </c>
      <c r="Z6029" s="177" t="s">
        <v>7434</v>
      </c>
      <c r="AA6029" s="525" t="s">
        <v>4407</v>
      </c>
      <c r="AB6029" s="399" t="str">
        <f t="shared" si="1231"/>
        <v>DC3DT71</v>
      </c>
      <c r="AC6029" s="399" t="str">
        <f t="shared" si="1232"/>
        <v>DC3DT71-DC</v>
      </c>
      <c r="AD6029" t="str">
        <f>Y6029&amp;"-"&amp;VLOOKUP(AC6029,'LICH THI'!C:AA,9,0)</f>
        <v>64DCDT3122-42479</v>
      </c>
      <c r="AE6029">
        <f t="shared" si="1233"/>
        <v>1</v>
      </c>
    </row>
    <row r="6030" spans="1:31" x14ac:dyDescent="0.25">
      <c r="A6030" s="436" t="str">
        <f t="shared" si="1223"/>
        <v>DC3DT71-DC-23</v>
      </c>
      <c r="B6030" s="436">
        <f>COUNTIF(AC$4:AC6030,AC6030)</f>
        <v>23</v>
      </c>
      <c r="C6030" s="436" t="str">
        <f t="shared" si="1224"/>
        <v>DC3DT71-DC</v>
      </c>
      <c r="D6030" s="436">
        <f>VLOOKUP(C6030,'LICH THI'!C:AA,12,0)</f>
        <v>52</v>
      </c>
      <c r="E6030" s="436">
        <f>VLOOKUP(C6030,'LICH THI'!C:AA,13,0)</f>
        <v>52</v>
      </c>
      <c r="F6030" s="436">
        <f t="shared" si="1234"/>
        <v>52</v>
      </c>
      <c r="G6030" s="436">
        <f>VLOOKUP(C6030,'LICH THI'!C:AA,14,0)</f>
        <v>1</v>
      </c>
      <c r="H6030" s="436">
        <f t="shared" si="1225"/>
        <v>1</v>
      </c>
      <c r="I6030" s="436" t="str">
        <f t="shared" si="1226"/>
        <v>Nguyễn Thị Hương</v>
      </c>
      <c r="J6030" s="436"/>
      <c r="K6030" s="436">
        <f t="shared" si="1227"/>
        <v>1</v>
      </c>
      <c r="L6030" s="436" t="str">
        <f t="shared" si="1228"/>
        <v>DC3DT71-DC-1</v>
      </c>
      <c r="M6030" s="436">
        <f t="shared" si="1229"/>
        <v>19</v>
      </c>
      <c r="N6030" s="437">
        <f t="shared" si="1235"/>
        <v>5</v>
      </c>
      <c r="O6030" s="437"/>
      <c r="P6030" s="430" t="str">
        <f t="shared" si="1230"/>
        <v/>
      </c>
      <c r="U6030" s="177">
        <v>44</v>
      </c>
      <c r="V6030" s="177" t="s">
        <v>3341</v>
      </c>
      <c r="W6030" s="177" t="s">
        <v>2619</v>
      </c>
      <c r="X6030" s="177" t="s">
        <v>2663</v>
      </c>
      <c r="Y6030" s="177" t="s">
        <v>4733</v>
      </c>
      <c r="Z6030" s="177" t="s">
        <v>7434</v>
      </c>
      <c r="AA6030" s="525" t="s">
        <v>3888</v>
      </c>
      <c r="AB6030" s="399" t="str">
        <f t="shared" si="1231"/>
        <v>DC3DT71</v>
      </c>
      <c r="AC6030" s="399" t="str">
        <f t="shared" si="1232"/>
        <v>DC3DT71-DC</v>
      </c>
      <c r="AD6030" t="str">
        <f>Y6030&amp;"-"&amp;VLOOKUP(AC6030,'LICH THI'!C:AA,9,0)</f>
        <v>64DCDT3109-42479</v>
      </c>
      <c r="AE6030">
        <f t="shared" si="1233"/>
        <v>1</v>
      </c>
    </row>
    <row r="6031" spans="1:31" x14ac:dyDescent="0.25">
      <c r="A6031" s="436" t="str">
        <f t="shared" si="1223"/>
        <v>DC3DT71-DC-24</v>
      </c>
      <c r="B6031" s="436">
        <f>COUNTIF(AC$4:AC6031,AC6031)</f>
        <v>24</v>
      </c>
      <c r="C6031" s="436" t="str">
        <f t="shared" si="1224"/>
        <v>DC3DT71-DC</v>
      </c>
      <c r="D6031" s="436">
        <f>VLOOKUP(C6031,'LICH THI'!C:AA,12,0)</f>
        <v>52</v>
      </c>
      <c r="E6031" s="436">
        <f>VLOOKUP(C6031,'LICH THI'!C:AA,13,0)</f>
        <v>52</v>
      </c>
      <c r="F6031" s="436">
        <f t="shared" si="1234"/>
        <v>52</v>
      </c>
      <c r="G6031" s="436">
        <f>VLOOKUP(C6031,'LICH THI'!C:AA,14,0)</f>
        <v>1</v>
      </c>
      <c r="H6031" s="436">
        <f t="shared" si="1225"/>
        <v>1</v>
      </c>
      <c r="I6031" s="436" t="str">
        <f t="shared" si="1226"/>
        <v>Nguyễn Thị Hường</v>
      </c>
      <c r="J6031" s="436"/>
      <c r="K6031" s="436">
        <f t="shared" si="1227"/>
        <v>1</v>
      </c>
      <c r="L6031" s="436" t="str">
        <f t="shared" si="1228"/>
        <v>DC3DT71-DC-1</v>
      </c>
      <c r="M6031" s="436">
        <f t="shared" si="1229"/>
        <v>19</v>
      </c>
      <c r="N6031" s="437">
        <f t="shared" si="1235"/>
        <v>6</v>
      </c>
      <c r="O6031" s="437"/>
      <c r="P6031" s="430" t="str">
        <f t="shared" si="1230"/>
        <v/>
      </c>
      <c r="U6031" s="177">
        <v>10</v>
      </c>
      <c r="V6031" s="177" t="s">
        <v>3308</v>
      </c>
      <c r="W6031" s="177" t="s">
        <v>2619</v>
      </c>
      <c r="X6031" s="177" t="s">
        <v>4527</v>
      </c>
      <c r="Y6031" s="177" t="s">
        <v>6514</v>
      </c>
      <c r="Z6031" s="177" t="s">
        <v>7434</v>
      </c>
      <c r="AA6031" s="525" t="s">
        <v>6515</v>
      </c>
      <c r="AB6031" s="399" t="str">
        <f t="shared" si="1231"/>
        <v>DC3DT71</v>
      </c>
      <c r="AC6031" s="399" t="str">
        <f t="shared" si="1232"/>
        <v>DC3DT71-DC</v>
      </c>
      <c r="AD6031" t="str">
        <f>Y6031&amp;"-"&amp;VLOOKUP(AC6031,'LICH THI'!C:AA,9,0)</f>
        <v>64DCDT3061-42479</v>
      </c>
      <c r="AE6031">
        <f t="shared" si="1233"/>
        <v>1</v>
      </c>
    </row>
    <row r="6032" spans="1:31" x14ac:dyDescent="0.25">
      <c r="A6032" s="436" t="str">
        <f t="shared" si="1223"/>
        <v>DC3DT71-DC-25</v>
      </c>
      <c r="B6032" s="436">
        <f>COUNTIF(AC$4:AC6032,AC6032)</f>
        <v>25</v>
      </c>
      <c r="C6032" s="436" t="str">
        <f t="shared" si="1224"/>
        <v>DC3DT71-DC</v>
      </c>
      <c r="D6032" s="436">
        <f>VLOOKUP(C6032,'LICH THI'!C:AA,12,0)</f>
        <v>52</v>
      </c>
      <c r="E6032" s="436">
        <f>VLOOKUP(C6032,'LICH THI'!C:AA,13,0)</f>
        <v>52</v>
      </c>
      <c r="F6032" s="436">
        <f t="shared" si="1234"/>
        <v>52</v>
      </c>
      <c r="G6032" s="436">
        <f>VLOOKUP(C6032,'LICH THI'!C:AA,14,0)</f>
        <v>1</v>
      </c>
      <c r="H6032" s="436">
        <f t="shared" si="1225"/>
        <v>1</v>
      </c>
      <c r="I6032" s="436" t="str">
        <f t="shared" si="1226"/>
        <v>Đặng Thị Khánh Linh</v>
      </c>
      <c r="J6032" s="436"/>
      <c r="K6032" s="436">
        <f t="shared" si="1227"/>
        <v>1</v>
      </c>
      <c r="L6032" s="436" t="str">
        <f t="shared" si="1228"/>
        <v>DC3DT71-DC-1</v>
      </c>
      <c r="M6032" s="436">
        <f t="shared" si="1229"/>
        <v>19</v>
      </c>
      <c r="N6032" s="437">
        <f t="shared" si="1235"/>
        <v>7</v>
      </c>
      <c r="O6032" s="437"/>
      <c r="P6032" s="430" t="str">
        <f t="shared" si="1230"/>
        <v/>
      </c>
      <c r="U6032" s="177">
        <v>32</v>
      </c>
      <c r="V6032" s="177" t="s">
        <v>3325</v>
      </c>
      <c r="W6032" s="177" t="s">
        <v>5522</v>
      </c>
      <c r="X6032" s="177" t="s">
        <v>2670</v>
      </c>
      <c r="Y6032" s="177" t="s">
        <v>5523</v>
      </c>
      <c r="Z6032" s="177" t="s">
        <v>7434</v>
      </c>
      <c r="AA6032" s="525" t="s">
        <v>3321</v>
      </c>
      <c r="AB6032" s="399" t="str">
        <f t="shared" si="1231"/>
        <v>DC3DT71</v>
      </c>
      <c r="AC6032" s="399" t="str">
        <f t="shared" si="1232"/>
        <v>DC3DT71-DC</v>
      </c>
      <c r="AD6032" t="str">
        <f>Y6032&amp;"-"&amp;VLOOKUP(AC6032,'LICH THI'!C:AA,9,0)</f>
        <v>64DCDT3100-42479</v>
      </c>
      <c r="AE6032">
        <f t="shared" si="1233"/>
        <v>1</v>
      </c>
    </row>
    <row r="6033" spans="1:31" x14ac:dyDescent="0.25">
      <c r="A6033" s="436" t="str">
        <f t="shared" si="1223"/>
        <v>DC3DT71-DC-26</v>
      </c>
      <c r="B6033" s="436">
        <f>COUNTIF(AC$4:AC6033,AC6033)</f>
        <v>26</v>
      </c>
      <c r="C6033" s="436" t="str">
        <f t="shared" si="1224"/>
        <v>DC3DT71-DC</v>
      </c>
      <c r="D6033" s="436">
        <f>VLOOKUP(C6033,'LICH THI'!C:AA,12,0)</f>
        <v>52</v>
      </c>
      <c r="E6033" s="436">
        <f>VLOOKUP(C6033,'LICH THI'!C:AA,13,0)</f>
        <v>52</v>
      </c>
      <c r="F6033" s="436">
        <f t="shared" si="1234"/>
        <v>52</v>
      </c>
      <c r="G6033" s="436">
        <f>VLOOKUP(C6033,'LICH THI'!C:AA,14,0)</f>
        <v>1</v>
      </c>
      <c r="H6033" s="436">
        <f t="shared" si="1225"/>
        <v>1</v>
      </c>
      <c r="I6033" s="436" t="str">
        <f t="shared" si="1226"/>
        <v>Nguyễn Nhật Linh</v>
      </c>
      <c r="J6033" s="436"/>
      <c r="K6033" s="436">
        <f t="shared" si="1227"/>
        <v>1</v>
      </c>
      <c r="L6033" s="436" t="str">
        <f t="shared" si="1228"/>
        <v>DC3DT71-DC-1</v>
      </c>
      <c r="M6033" s="436">
        <f t="shared" si="1229"/>
        <v>19</v>
      </c>
      <c r="N6033" s="437">
        <f t="shared" si="1235"/>
        <v>8</v>
      </c>
      <c r="O6033" s="437"/>
      <c r="P6033" s="430" t="str">
        <f t="shared" si="1230"/>
        <v/>
      </c>
      <c r="U6033" s="177">
        <v>11</v>
      </c>
      <c r="V6033" s="177" t="s">
        <v>3308</v>
      </c>
      <c r="W6033" s="177" t="s">
        <v>3225</v>
      </c>
      <c r="X6033" s="177" t="s">
        <v>2670</v>
      </c>
      <c r="Y6033" s="177" t="s">
        <v>6428</v>
      </c>
      <c r="Z6033" s="177" t="s">
        <v>7434</v>
      </c>
      <c r="AA6033" s="525" t="s">
        <v>5929</v>
      </c>
      <c r="AB6033" s="399" t="str">
        <f t="shared" si="1231"/>
        <v>DC3DT71</v>
      </c>
      <c r="AC6033" s="399" t="str">
        <f t="shared" si="1232"/>
        <v>DC3DT71-DC</v>
      </c>
      <c r="AD6033" t="str">
        <f>Y6033&amp;"-"&amp;VLOOKUP(AC6033,'LICH THI'!C:AA,9,0)</f>
        <v>64DCDT3026-42479</v>
      </c>
      <c r="AE6033">
        <f t="shared" si="1233"/>
        <v>1</v>
      </c>
    </row>
    <row r="6034" spans="1:31" x14ac:dyDescent="0.25">
      <c r="A6034" s="436" t="str">
        <f t="shared" si="1223"/>
        <v>DC3DT71-DC-27</v>
      </c>
      <c r="B6034" s="436">
        <f>COUNTIF(AC$4:AC6034,AC6034)</f>
        <v>27</v>
      </c>
      <c r="C6034" s="436" t="str">
        <f t="shared" si="1224"/>
        <v>DC3DT71-DC</v>
      </c>
      <c r="D6034" s="436">
        <f>VLOOKUP(C6034,'LICH THI'!C:AA,12,0)</f>
        <v>52</v>
      </c>
      <c r="E6034" s="436">
        <f>VLOOKUP(C6034,'LICH THI'!C:AA,13,0)</f>
        <v>52</v>
      </c>
      <c r="F6034" s="436">
        <f t="shared" si="1234"/>
        <v>52</v>
      </c>
      <c r="G6034" s="436">
        <f>VLOOKUP(C6034,'LICH THI'!C:AA,14,0)</f>
        <v>1</v>
      </c>
      <c r="H6034" s="436">
        <f t="shared" si="1225"/>
        <v>1</v>
      </c>
      <c r="I6034" s="436" t="str">
        <f t="shared" si="1226"/>
        <v>Vũ Chí Linh</v>
      </c>
      <c r="J6034" s="436"/>
      <c r="K6034" s="436">
        <f t="shared" si="1227"/>
        <v>1</v>
      </c>
      <c r="L6034" s="436" t="str">
        <f t="shared" si="1228"/>
        <v>DC3DT71-DC-1</v>
      </c>
      <c r="M6034" s="436">
        <f t="shared" si="1229"/>
        <v>19</v>
      </c>
      <c r="N6034" s="437">
        <f t="shared" si="1235"/>
        <v>9</v>
      </c>
      <c r="O6034" s="437"/>
      <c r="P6034" s="430" t="str">
        <f t="shared" si="1230"/>
        <v/>
      </c>
      <c r="U6034" s="177">
        <v>12</v>
      </c>
      <c r="V6034" s="177" t="s">
        <v>3308</v>
      </c>
      <c r="W6034" s="177" t="s">
        <v>3319</v>
      </c>
      <c r="X6034" s="177" t="s">
        <v>2670</v>
      </c>
      <c r="Y6034" s="177" t="s">
        <v>3320</v>
      </c>
      <c r="Z6034" s="177" t="s">
        <v>7434</v>
      </c>
      <c r="AA6034" s="525" t="s">
        <v>3321</v>
      </c>
      <c r="AB6034" s="399" t="str">
        <f t="shared" si="1231"/>
        <v>DC3DT71</v>
      </c>
      <c r="AC6034" s="399" t="str">
        <f t="shared" si="1232"/>
        <v>DC3DT71-DC</v>
      </c>
      <c r="AD6034" t="str">
        <f>Y6034&amp;"-"&amp;VLOOKUP(AC6034,'LICH THI'!C:AA,9,0)</f>
        <v>64DCDT3049-42479</v>
      </c>
      <c r="AE6034">
        <f t="shared" si="1233"/>
        <v>1</v>
      </c>
    </row>
    <row r="6035" spans="1:31" x14ac:dyDescent="0.25">
      <c r="A6035" s="436" t="str">
        <f t="shared" si="1223"/>
        <v>DC3DT71-DC-28</v>
      </c>
      <c r="B6035" s="436">
        <f>COUNTIF(AC$4:AC6035,AC6035)</f>
        <v>28</v>
      </c>
      <c r="C6035" s="436" t="str">
        <f t="shared" si="1224"/>
        <v>DC3DT71-DC</v>
      </c>
      <c r="D6035" s="436">
        <f>VLOOKUP(C6035,'LICH THI'!C:AA,12,0)</f>
        <v>52</v>
      </c>
      <c r="E6035" s="436">
        <f>VLOOKUP(C6035,'LICH THI'!C:AA,13,0)</f>
        <v>52</v>
      </c>
      <c r="F6035" s="436">
        <f t="shared" si="1234"/>
        <v>52</v>
      </c>
      <c r="G6035" s="436">
        <f>VLOOKUP(C6035,'LICH THI'!C:AA,14,0)</f>
        <v>1</v>
      </c>
      <c r="H6035" s="436">
        <f t="shared" si="1225"/>
        <v>1</v>
      </c>
      <c r="I6035" s="436" t="str">
        <f t="shared" si="1226"/>
        <v>Nguyễn Đăng Minh</v>
      </c>
      <c r="J6035" s="436"/>
      <c r="K6035" s="436">
        <f t="shared" si="1227"/>
        <v>1</v>
      </c>
      <c r="L6035" s="436" t="str">
        <f t="shared" si="1228"/>
        <v>DC3DT71-DC-1</v>
      </c>
      <c r="M6035" s="436">
        <f t="shared" si="1229"/>
        <v>19</v>
      </c>
      <c r="N6035" s="437">
        <f t="shared" si="1235"/>
        <v>10</v>
      </c>
      <c r="O6035" s="437"/>
      <c r="P6035" s="430" t="str">
        <f t="shared" si="1230"/>
        <v/>
      </c>
      <c r="U6035" s="177">
        <v>13</v>
      </c>
      <c r="V6035" s="177" t="s">
        <v>3308</v>
      </c>
      <c r="W6035" s="177" t="s">
        <v>2875</v>
      </c>
      <c r="X6035" s="177" t="s">
        <v>2713</v>
      </c>
      <c r="Y6035" s="177" t="s">
        <v>3771</v>
      </c>
      <c r="Z6035" s="177" t="s">
        <v>7434</v>
      </c>
      <c r="AA6035" s="525" t="s">
        <v>3772</v>
      </c>
      <c r="AB6035" s="399" t="str">
        <f t="shared" si="1231"/>
        <v>DC3DT71</v>
      </c>
      <c r="AC6035" s="399" t="str">
        <f t="shared" si="1232"/>
        <v>DC3DT71-DC</v>
      </c>
      <c r="AD6035" t="str">
        <f>Y6035&amp;"-"&amp;VLOOKUP(AC6035,'LICH THI'!C:AA,9,0)</f>
        <v>64DCDT3017-42479</v>
      </c>
      <c r="AE6035">
        <f t="shared" si="1233"/>
        <v>1</v>
      </c>
    </row>
    <row r="6036" spans="1:31" x14ac:dyDescent="0.25">
      <c r="A6036" s="436" t="str">
        <f t="shared" si="1223"/>
        <v>DC3DT71-DC-29</v>
      </c>
      <c r="B6036" s="436">
        <f>COUNTIF(AC$4:AC6036,AC6036)</f>
        <v>29</v>
      </c>
      <c r="C6036" s="436" t="str">
        <f t="shared" si="1224"/>
        <v>DC3DT71-DC</v>
      </c>
      <c r="D6036" s="436">
        <f>VLOOKUP(C6036,'LICH THI'!C:AA,12,0)</f>
        <v>52</v>
      </c>
      <c r="E6036" s="436">
        <f>VLOOKUP(C6036,'LICH THI'!C:AA,13,0)</f>
        <v>52</v>
      </c>
      <c r="F6036" s="436">
        <f t="shared" si="1234"/>
        <v>52</v>
      </c>
      <c r="G6036" s="436">
        <f>VLOOKUP(C6036,'LICH THI'!C:AA,14,0)</f>
        <v>1</v>
      </c>
      <c r="H6036" s="436">
        <f t="shared" si="1225"/>
        <v>1</v>
      </c>
      <c r="I6036" s="436" t="str">
        <f t="shared" si="1226"/>
        <v>Phạm Tuấn Minh</v>
      </c>
      <c r="J6036" s="436"/>
      <c r="K6036" s="436">
        <f t="shared" si="1227"/>
        <v>1</v>
      </c>
      <c r="L6036" s="436" t="str">
        <f t="shared" si="1228"/>
        <v>DC3DT71-DC-1</v>
      </c>
      <c r="M6036" s="436">
        <f t="shared" si="1229"/>
        <v>19</v>
      </c>
      <c r="N6036" s="437">
        <f t="shared" si="1235"/>
        <v>11</v>
      </c>
      <c r="O6036" s="437"/>
      <c r="P6036" s="430" t="str">
        <f t="shared" si="1230"/>
        <v/>
      </c>
      <c r="U6036" s="177">
        <v>33</v>
      </c>
      <c r="V6036" s="177" t="s">
        <v>3325</v>
      </c>
      <c r="W6036" s="177" t="s">
        <v>6196</v>
      </c>
      <c r="X6036" s="177" t="s">
        <v>2713</v>
      </c>
      <c r="Y6036" s="177" t="s">
        <v>6197</v>
      </c>
      <c r="Z6036" s="177" t="s">
        <v>7434</v>
      </c>
      <c r="AA6036" s="525" t="s">
        <v>5847</v>
      </c>
      <c r="AB6036" s="399" t="str">
        <f t="shared" si="1231"/>
        <v>DC3DT71</v>
      </c>
      <c r="AC6036" s="399" t="str">
        <f t="shared" si="1232"/>
        <v>DC3DT71-DC</v>
      </c>
      <c r="AD6036" t="str">
        <f>Y6036&amp;"-"&amp;VLOOKUP(AC6036,'LICH THI'!C:AA,9,0)</f>
        <v>64DCDT3117-42479</v>
      </c>
      <c r="AE6036">
        <f t="shared" si="1233"/>
        <v>1</v>
      </c>
    </row>
    <row r="6037" spans="1:31" x14ac:dyDescent="0.25">
      <c r="A6037" s="436" t="str">
        <f t="shared" si="1223"/>
        <v>DC3DT71-DC-30</v>
      </c>
      <c r="B6037" s="436">
        <f>COUNTIF(AC$4:AC6037,AC6037)</f>
        <v>30</v>
      </c>
      <c r="C6037" s="436" t="str">
        <f t="shared" si="1224"/>
        <v>DC3DT71-DC</v>
      </c>
      <c r="D6037" s="436">
        <f>VLOOKUP(C6037,'LICH THI'!C:AA,12,0)</f>
        <v>52</v>
      </c>
      <c r="E6037" s="436">
        <f>VLOOKUP(C6037,'LICH THI'!C:AA,13,0)</f>
        <v>52</v>
      </c>
      <c r="F6037" s="436">
        <f t="shared" si="1234"/>
        <v>52</v>
      </c>
      <c r="G6037" s="436">
        <f>VLOOKUP(C6037,'LICH THI'!C:AA,14,0)</f>
        <v>1</v>
      </c>
      <c r="H6037" s="436">
        <f t="shared" si="1225"/>
        <v>1</v>
      </c>
      <c r="I6037" s="436" t="str">
        <f t="shared" si="1226"/>
        <v>Lê Văn Nam</v>
      </c>
      <c r="J6037" s="436"/>
      <c r="K6037" s="436">
        <f t="shared" si="1227"/>
        <v>1</v>
      </c>
      <c r="L6037" s="436" t="str">
        <f t="shared" si="1228"/>
        <v>DC3DT71-DC-1</v>
      </c>
      <c r="M6037" s="436">
        <f t="shared" si="1229"/>
        <v>19</v>
      </c>
      <c r="N6037" s="437">
        <f t="shared" si="1235"/>
        <v>12</v>
      </c>
      <c r="O6037" s="437"/>
      <c r="P6037" s="430" t="str">
        <f t="shared" si="1230"/>
        <v/>
      </c>
      <c r="U6037" s="177">
        <v>45</v>
      </c>
      <c r="V6037" s="177" t="s">
        <v>3341</v>
      </c>
      <c r="W6037" s="177" t="s">
        <v>2604</v>
      </c>
      <c r="X6037" s="177" t="s">
        <v>2773</v>
      </c>
      <c r="Y6037" s="177" t="s">
        <v>5545</v>
      </c>
      <c r="Z6037" s="177" t="s">
        <v>7434</v>
      </c>
      <c r="AA6037" s="525" t="s">
        <v>3334</v>
      </c>
      <c r="AB6037" s="399" t="str">
        <f t="shared" si="1231"/>
        <v>DC3DT71</v>
      </c>
      <c r="AC6037" s="399" t="str">
        <f t="shared" si="1232"/>
        <v>DC3DT71-DC</v>
      </c>
      <c r="AD6037" t="str">
        <f>Y6037&amp;"-"&amp;VLOOKUP(AC6037,'LICH THI'!C:AA,9,0)</f>
        <v>64DCDT3138-42479</v>
      </c>
      <c r="AE6037">
        <f t="shared" si="1233"/>
        <v>1</v>
      </c>
    </row>
    <row r="6038" spans="1:31" x14ac:dyDescent="0.25">
      <c r="A6038" s="436" t="str">
        <f t="shared" si="1223"/>
        <v>DC3DT71-DC-31</v>
      </c>
      <c r="B6038" s="436">
        <f>COUNTIF(AC$4:AC6038,AC6038)</f>
        <v>31</v>
      </c>
      <c r="C6038" s="436" t="str">
        <f t="shared" si="1224"/>
        <v>DC3DT71-DC</v>
      </c>
      <c r="D6038" s="436">
        <f>VLOOKUP(C6038,'LICH THI'!C:AA,12,0)</f>
        <v>52</v>
      </c>
      <c r="E6038" s="436">
        <f>VLOOKUP(C6038,'LICH THI'!C:AA,13,0)</f>
        <v>52</v>
      </c>
      <c r="F6038" s="436">
        <f t="shared" si="1234"/>
        <v>52</v>
      </c>
      <c r="G6038" s="436">
        <f>VLOOKUP(C6038,'LICH THI'!C:AA,14,0)</f>
        <v>1</v>
      </c>
      <c r="H6038" s="436">
        <f t="shared" si="1225"/>
        <v>1</v>
      </c>
      <c r="I6038" s="436" t="str">
        <f t="shared" si="1226"/>
        <v>Nguyễn Thị Hoàng Nga</v>
      </c>
      <c r="J6038" s="436"/>
      <c r="K6038" s="436">
        <f t="shared" si="1227"/>
        <v>1</v>
      </c>
      <c r="L6038" s="436" t="str">
        <f t="shared" si="1228"/>
        <v>DC3DT71-DC-1</v>
      </c>
      <c r="M6038" s="436">
        <f t="shared" si="1229"/>
        <v>19</v>
      </c>
      <c r="N6038" s="437">
        <f t="shared" si="1235"/>
        <v>13</v>
      </c>
      <c r="O6038" s="437"/>
      <c r="P6038" s="430" t="str">
        <f t="shared" si="1230"/>
        <v/>
      </c>
      <c r="U6038" s="177">
        <v>46</v>
      </c>
      <c r="V6038" s="177" t="s">
        <v>3341</v>
      </c>
      <c r="W6038" s="177" t="s">
        <v>5546</v>
      </c>
      <c r="X6038" s="177" t="s">
        <v>2676</v>
      </c>
      <c r="Y6038" s="177" t="s">
        <v>5547</v>
      </c>
      <c r="Z6038" s="177" t="s">
        <v>7434</v>
      </c>
      <c r="AA6038" s="525" t="s">
        <v>5548</v>
      </c>
      <c r="AB6038" s="399" t="str">
        <f t="shared" si="1231"/>
        <v>DC3DT71</v>
      </c>
      <c r="AC6038" s="399" t="str">
        <f t="shared" si="1232"/>
        <v>DC3DT71-DC</v>
      </c>
      <c r="AD6038" t="str">
        <f>Y6038&amp;"-"&amp;VLOOKUP(AC6038,'LICH THI'!C:AA,9,0)</f>
        <v>64DCDT3142-42479</v>
      </c>
      <c r="AE6038">
        <f t="shared" si="1233"/>
        <v>1</v>
      </c>
    </row>
    <row r="6039" spans="1:31" x14ac:dyDescent="0.25">
      <c r="A6039" s="436" t="str">
        <f t="shared" si="1223"/>
        <v>DC3DT71-DC-32</v>
      </c>
      <c r="B6039" s="436">
        <f>COUNTIF(AC$4:AC6039,AC6039)</f>
        <v>32</v>
      </c>
      <c r="C6039" s="436" t="str">
        <f t="shared" si="1224"/>
        <v>DC3DT71-DC</v>
      </c>
      <c r="D6039" s="436">
        <f>VLOOKUP(C6039,'LICH THI'!C:AA,12,0)</f>
        <v>52</v>
      </c>
      <c r="E6039" s="436">
        <f>VLOOKUP(C6039,'LICH THI'!C:AA,13,0)</f>
        <v>52</v>
      </c>
      <c r="F6039" s="436">
        <f t="shared" si="1234"/>
        <v>52</v>
      </c>
      <c r="G6039" s="436">
        <f>VLOOKUP(C6039,'LICH THI'!C:AA,14,0)</f>
        <v>1</v>
      </c>
      <c r="H6039" s="436">
        <f t="shared" si="1225"/>
        <v>1</v>
      </c>
      <c r="I6039" s="436" t="str">
        <f t="shared" si="1226"/>
        <v>Bùi Duy Phong</v>
      </c>
      <c r="J6039" s="436"/>
      <c r="K6039" s="436">
        <f t="shared" si="1227"/>
        <v>1</v>
      </c>
      <c r="L6039" s="436" t="str">
        <f t="shared" si="1228"/>
        <v>DC3DT71-DC-1</v>
      </c>
      <c r="M6039" s="436">
        <f t="shared" si="1229"/>
        <v>19</v>
      </c>
      <c r="N6039" s="437">
        <f t="shared" si="1235"/>
        <v>14</v>
      </c>
      <c r="O6039" s="437"/>
      <c r="P6039" s="430" t="str">
        <f t="shared" si="1230"/>
        <v/>
      </c>
      <c r="U6039" s="177">
        <v>47</v>
      </c>
      <c r="V6039" s="177" t="s">
        <v>3341</v>
      </c>
      <c r="W6039" s="177" t="s">
        <v>6170</v>
      </c>
      <c r="X6039" s="177" t="s">
        <v>3284</v>
      </c>
      <c r="Y6039" s="177" t="s">
        <v>6992</v>
      </c>
      <c r="Z6039" s="177" t="s">
        <v>7434</v>
      </c>
      <c r="AA6039" s="525" t="s">
        <v>6993</v>
      </c>
      <c r="AB6039" s="399" t="str">
        <f t="shared" si="1231"/>
        <v>DC3DT71</v>
      </c>
      <c r="AC6039" s="399" t="str">
        <f t="shared" si="1232"/>
        <v>DC3DT71-DC</v>
      </c>
      <c r="AD6039" t="str">
        <f>Y6039&amp;"-"&amp;VLOOKUP(AC6039,'LICH THI'!C:AA,9,0)</f>
        <v>64DCDT3158-42479</v>
      </c>
      <c r="AE6039">
        <f t="shared" si="1233"/>
        <v>1</v>
      </c>
    </row>
    <row r="6040" spans="1:31" x14ac:dyDescent="0.25">
      <c r="A6040" s="436" t="str">
        <f t="shared" si="1223"/>
        <v>DC3DT71-DC-33</v>
      </c>
      <c r="B6040" s="436">
        <f>COUNTIF(AC$4:AC6040,AC6040)</f>
        <v>33</v>
      </c>
      <c r="C6040" s="436" t="str">
        <f t="shared" si="1224"/>
        <v>DC3DT71-DC</v>
      </c>
      <c r="D6040" s="436">
        <f>VLOOKUP(C6040,'LICH THI'!C:AA,12,0)</f>
        <v>52</v>
      </c>
      <c r="E6040" s="436">
        <f>VLOOKUP(C6040,'LICH THI'!C:AA,13,0)</f>
        <v>52</v>
      </c>
      <c r="F6040" s="436">
        <f t="shared" si="1234"/>
        <v>52</v>
      </c>
      <c r="G6040" s="436">
        <f>VLOOKUP(C6040,'LICH THI'!C:AA,14,0)</f>
        <v>1</v>
      </c>
      <c r="H6040" s="436">
        <f t="shared" si="1225"/>
        <v>1</v>
      </c>
      <c r="I6040" s="436" t="str">
        <f t="shared" si="1226"/>
        <v>Tạ Bùi Hoàng Phong</v>
      </c>
      <c r="J6040" s="436"/>
      <c r="K6040" s="436">
        <f t="shared" si="1227"/>
        <v>1</v>
      </c>
      <c r="L6040" s="436" t="str">
        <f t="shared" si="1228"/>
        <v>DC3DT71-DC-1</v>
      </c>
      <c r="M6040" s="436">
        <f t="shared" si="1229"/>
        <v>19</v>
      </c>
      <c r="N6040" s="437">
        <f t="shared" si="1235"/>
        <v>15</v>
      </c>
      <c r="O6040" s="437"/>
      <c r="P6040" s="430" t="str">
        <f t="shared" si="1230"/>
        <v/>
      </c>
      <c r="U6040" s="177">
        <v>14</v>
      </c>
      <c r="V6040" s="177" t="s">
        <v>3308</v>
      </c>
      <c r="W6040" s="177" t="s">
        <v>5513</v>
      </c>
      <c r="X6040" s="177" t="s">
        <v>3284</v>
      </c>
      <c r="Y6040" s="177" t="s">
        <v>5514</v>
      </c>
      <c r="Z6040" s="177" t="s">
        <v>7434</v>
      </c>
      <c r="AA6040" s="525" t="s">
        <v>2882</v>
      </c>
      <c r="AB6040" s="399" t="str">
        <f t="shared" si="1231"/>
        <v>DC3DT71</v>
      </c>
      <c r="AC6040" s="399" t="str">
        <f t="shared" si="1232"/>
        <v>DC3DT71-DC</v>
      </c>
      <c r="AD6040" t="str">
        <f>Y6040&amp;"-"&amp;VLOOKUP(AC6040,'LICH THI'!C:AA,9,0)</f>
        <v>64DCDT3064-42479</v>
      </c>
      <c r="AE6040">
        <f t="shared" si="1233"/>
        <v>1</v>
      </c>
    </row>
    <row r="6041" spans="1:31" x14ac:dyDescent="0.25">
      <c r="A6041" s="436" t="str">
        <f t="shared" si="1223"/>
        <v>DC3DT71-DC-34</v>
      </c>
      <c r="B6041" s="436">
        <f>COUNTIF(AC$4:AC6041,AC6041)</f>
        <v>34</v>
      </c>
      <c r="C6041" s="436" t="str">
        <f t="shared" si="1224"/>
        <v>DC3DT71-DC</v>
      </c>
      <c r="D6041" s="436">
        <f>VLOOKUP(C6041,'LICH THI'!C:AA,12,0)</f>
        <v>52</v>
      </c>
      <c r="E6041" s="436">
        <f>VLOOKUP(C6041,'LICH THI'!C:AA,13,0)</f>
        <v>52</v>
      </c>
      <c r="F6041" s="436">
        <f t="shared" si="1234"/>
        <v>52</v>
      </c>
      <c r="G6041" s="436">
        <f>VLOOKUP(C6041,'LICH THI'!C:AA,14,0)</f>
        <v>1</v>
      </c>
      <c r="H6041" s="436">
        <f t="shared" si="1225"/>
        <v>1</v>
      </c>
      <c r="I6041" s="436" t="str">
        <f t="shared" si="1226"/>
        <v>Tô Minh Phương</v>
      </c>
      <c r="J6041" s="436"/>
      <c r="K6041" s="436">
        <f t="shared" si="1227"/>
        <v>1</v>
      </c>
      <c r="L6041" s="436" t="str">
        <f t="shared" si="1228"/>
        <v>DC3DT71-DC-1</v>
      </c>
      <c r="M6041" s="436">
        <f t="shared" si="1229"/>
        <v>19</v>
      </c>
      <c r="N6041" s="437">
        <f t="shared" si="1235"/>
        <v>16</v>
      </c>
      <c r="O6041" s="437"/>
      <c r="P6041" s="430" t="str">
        <f t="shared" si="1230"/>
        <v/>
      </c>
      <c r="U6041" s="177">
        <v>15</v>
      </c>
      <c r="V6041" s="177" t="s">
        <v>3308</v>
      </c>
      <c r="W6041" s="177" t="s">
        <v>6988</v>
      </c>
      <c r="X6041" s="177" t="s">
        <v>2717</v>
      </c>
      <c r="Y6041" s="177" t="s">
        <v>6989</v>
      </c>
      <c r="Z6041" s="177" t="s">
        <v>7434</v>
      </c>
      <c r="AA6041" s="525" t="s">
        <v>3403</v>
      </c>
      <c r="AB6041" s="399" t="str">
        <f t="shared" si="1231"/>
        <v>DC3DT71</v>
      </c>
      <c r="AC6041" s="399" t="str">
        <f t="shared" si="1232"/>
        <v>DC3DT71-DC</v>
      </c>
      <c r="AD6041" t="str">
        <f>Y6041&amp;"-"&amp;VLOOKUP(AC6041,'LICH THI'!C:AA,9,0)</f>
        <v>64DCDT3006-42479</v>
      </c>
      <c r="AE6041">
        <f t="shared" si="1233"/>
        <v>1</v>
      </c>
    </row>
    <row r="6042" spans="1:31" x14ac:dyDescent="0.25">
      <c r="A6042" s="436" t="str">
        <f t="shared" si="1223"/>
        <v>DC3DT71-DC-35</v>
      </c>
      <c r="B6042" s="436">
        <f>COUNTIF(AC$4:AC6042,AC6042)</f>
        <v>35</v>
      </c>
      <c r="C6042" s="436" t="str">
        <f t="shared" si="1224"/>
        <v>DC3DT71-DC</v>
      </c>
      <c r="D6042" s="436">
        <f>VLOOKUP(C6042,'LICH THI'!C:AA,12,0)</f>
        <v>52</v>
      </c>
      <c r="E6042" s="436">
        <f>VLOOKUP(C6042,'LICH THI'!C:AA,13,0)</f>
        <v>52</v>
      </c>
      <c r="F6042" s="436">
        <f t="shared" si="1234"/>
        <v>52</v>
      </c>
      <c r="G6042" s="436">
        <f>VLOOKUP(C6042,'LICH THI'!C:AA,14,0)</f>
        <v>1</v>
      </c>
      <c r="H6042" s="436">
        <f t="shared" si="1225"/>
        <v>1</v>
      </c>
      <c r="I6042" s="436" t="str">
        <f t="shared" si="1226"/>
        <v>Trần Văn Quang</v>
      </c>
      <c r="J6042" s="436"/>
      <c r="K6042" s="436">
        <f t="shared" si="1227"/>
        <v>1</v>
      </c>
      <c r="L6042" s="436" t="str">
        <f t="shared" si="1228"/>
        <v>DC3DT71-DC-1</v>
      </c>
      <c r="M6042" s="436">
        <f t="shared" si="1229"/>
        <v>19</v>
      </c>
      <c r="N6042" s="437">
        <f t="shared" si="1235"/>
        <v>17</v>
      </c>
      <c r="O6042" s="437"/>
      <c r="P6042" s="430" t="str">
        <f t="shared" si="1230"/>
        <v/>
      </c>
      <c r="U6042" s="177">
        <v>16</v>
      </c>
      <c r="V6042" s="177" t="s">
        <v>3308</v>
      </c>
      <c r="W6042" s="177" t="s">
        <v>2757</v>
      </c>
      <c r="X6042" s="177" t="s">
        <v>3147</v>
      </c>
      <c r="Y6042" s="177" t="s">
        <v>7248</v>
      </c>
      <c r="Z6042" s="177" t="s">
        <v>7434</v>
      </c>
      <c r="AA6042" s="525" t="s">
        <v>7249</v>
      </c>
      <c r="AB6042" s="399" t="str">
        <f t="shared" si="1231"/>
        <v>DC3DT71</v>
      </c>
      <c r="AC6042" s="399" t="str">
        <f t="shared" si="1232"/>
        <v>DC3DT71-DC</v>
      </c>
      <c r="AD6042" t="str">
        <f>Y6042&amp;"-"&amp;VLOOKUP(AC6042,'LICH THI'!C:AA,9,0)</f>
        <v>64DCDT3201-42479</v>
      </c>
      <c r="AE6042">
        <f t="shared" si="1233"/>
        <v>1</v>
      </c>
    </row>
    <row r="6043" spans="1:31" x14ac:dyDescent="0.25">
      <c r="A6043" s="436" t="str">
        <f t="shared" si="1223"/>
        <v>DC3DT71-DC-36</v>
      </c>
      <c r="B6043" s="436">
        <f>COUNTIF(AC$4:AC6043,AC6043)</f>
        <v>36</v>
      </c>
      <c r="C6043" s="436" t="str">
        <f t="shared" si="1224"/>
        <v>DC3DT71-DC</v>
      </c>
      <c r="D6043" s="436">
        <f>VLOOKUP(C6043,'LICH THI'!C:AA,12,0)</f>
        <v>52</v>
      </c>
      <c r="E6043" s="436">
        <f>VLOOKUP(C6043,'LICH THI'!C:AA,13,0)</f>
        <v>52</v>
      </c>
      <c r="F6043" s="436">
        <f t="shared" si="1234"/>
        <v>52</v>
      </c>
      <c r="G6043" s="436">
        <f>VLOOKUP(C6043,'LICH THI'!C:AA,14,0)</f>
        <v>1</v>
      </c>
      <c r="H6043" s="436">
        <f t="shared" si="1225"/>
        <v>1</v>
      </c>
      <c r="I6043" s="436" t="str">
        <f t="shared" si="1226"/>
        <v>Lương Mạnh Quân</v>
      </c>
      <c r="J6043" s="436"/>
      <c r="K6043" s="436">
        <f t="shared" si="1227"/>
        <v>1</v>
      </c>
      <c r="L6043" s="436" t="str">
        <f t="shared" si="1228"/>
        <v>DC3DT71-DC-1</v>
      </c>
      <c r="M6043" s="436">
        <f t="shared" si="1229"/>
        <v>19</v>
      </c>
      <c r="N6043" s="437">
        <f t="shared" si="1235"/>
        <v>18</v>
      </c>
      <c r="O6043" s="437"/>
      <c r="P6043" s="430" t="str">
        <f t="shared" si="1230"/>
        <v/>
      </c>
      <c r="U6043" s="177">
        <v>48</v>
      </c>
      <c r="V6043" s="177" t="s">
        <v>3341</v>
      </c>
      <c r="W6043" s="177" t="s">
        <v>6995</v>
      </c>
      <c r="X6043" s="177" t="s">
        <v>2890</v>
      </c>
      <c r="Y6043" s="177" t="s">
        <v>6996</v>
      </c>
      <c r="Z6043" s="177" t="s">
        <v>7434</v>
      </c>
      <c r="AA6043" s="525" t="s">
        <v>3329</v>
      </c>
      <c r="AB6043" s="399" t="str">
        <f t="shared" si="1231"/>
        <v>DC3DT71</v>
      </c>
      <c r="AC6043" s="399" t="str">
        <f t="shared" si="1232"/>
        <v>DC3DT71-DC</v>
      </c>
      <c r="AD6043" t="str">
        <f>Y6043&amp;"-"&amp;VLOOKUP(AC6043,'LICH THI'!C:AA,9,0)</f>
        <v>64DCDT3137-42479</v>
      </c>
      <c r="AE6043">
        <f t="shared" si="1233"/>
        <v>1</v>
      </c>
    </row>
    <row r="6044" spans="1:31" x14ac:dyDescent="0.25">
      <c r="A6044" s="436" t="str">
        <f t="shared" si="1223"/>
        <v>DC3DT71-DC-37</v>
      </c>
      <c r="B6044" s="436">
        <f>COUNTIF(AC$4:AC6044,AC6044)</f>
        <v>37</v>
      </c>
      <c r="C6044" s="436" t="str">
        <f t="shared" si="1224"/>
        <v>DC3DT71-DC</v>
      </c>
      <c r="D6044" s="436">
        <f>VLOOKUP(C6044,'LICH THI'!C:AA,12,0)</f>
        <v>52</v>
      </c>
      <c r="E6044" s="436">
        <f>VLOOKUP(C6044,'LICH THI'!C:AA,13,0)</f>
        <v>52</v>
      </c>
      <c r="F6044" s="436">
        <f t="shared" si="1234"/>
        <v>52</v>
      </c>
      <c r="G6044" s="436">
        <f>VLOOKUP(C6044,'LICH THI'!C:AA,14,0)</f>
        <v>1</v>
      </c>
      <c r="H6044" s="436">
        <f t="shared" si="1225"/>
        <v>1</v>
      </c>
      <c r="I6044" s="436" t="str">
        <f t="shared" si="1226"/>
        <v>Lê Bảo Sang</v>
      </c>
      <c r="J6044" s="436"/>
      <c r="K6044" s="436">
        <f t="shared" si="1227"/>
        <v>1</v>
      </c>
      <c r="L6044" s="436" t="str">
        <f t="shared" si="1228"/>
        <v>DC3DT71-DC-1</v>
      </c>
      <c r="M6044" s="436">
        <f t="shared" si="1229"/>
        <v>19</v>
      </c>
      <c r="N6044" s="437">
        <f t="shared" si="1235"/>
        <v>19</v>
      </c>
      <c r="O6044" s="437"/>
      <c r="P6044" s="430" t="str">
        <f t="shared" si="1230"/>
        <v/>
      </c>
      <c r="U6044" s="177">
        <v>34</v>
      </c>
      <c r="V6044" s="177" t="s">
        <v>3325</v>
      </c>
      <c r="W6044" s="177" t="s">
        <v>6430</v>
      </c>
      <c r="X6044" s="177" t="s">
        <v>3323</v>
      </c>
      <c r="Y6044" s="177" t="s">
        <v>6431</v>
      </c>
      <c r="Z6044" s="177" t="s">
        <v>7434</v>
      </c>
      <c r="AA6044" s="525" t="s">
        <v>6399</v>
      </c>
      <c r="AB6044" s="399" t="str">
        <f t="shared" si="1231"/>
        <v>DC3DT71</v>
      </c>
      <c r="AC6044" s="399" t="str">
        <f t="shared" si="1232"/>
        <v>DC3DT71-DC</v>
      </c>
      <c r="AD6044" t="str">
        <f>Y6044&amp;"-"&amp;VLOOKUP(AC6044,'LICH THI'!C:AA,9,0)</f>
        <v>64DCDT3076-42479</v>
      </c>
      <c r="AE6044">
        <f t="shared" si="1233"/>
        <v>1</v>
      </c>
    </row>
    <row r="6045" spans="1:31" x14ac:dyDescent="0.25">
      <c r="A6045" s="436" t="str">
        <f t="shared" si="1223"/>
        <v>DC3DT71-DC-38</v>
      </c>
      <c r="B6045" s="436">
        <f>COUNTIF(AC$4:AC6045,AC6045)</f>
        <v>38</v>
      </c>
      <c r="C6045" s="436" t="str">
        <f t="shared" si="1224"/>
        <v>DC3DT71-DC</v>
      </c>
      <c r="D6045" s="436">
        <f>VLOOKUP(C6045,'LICH THI'!C:AA,12,0)</f>
        <v>52</v>
      </c>
      <c r="E6045" s="436">
        <f>VLOOKUP(C6045,'LICH THI'!C:AA,13,0)</f>
        <v>52</v>
      </c>
      <c r="F6045" s="436">
        <f t="shared" si="1234"/>
        <v>52</v>
      </c>
      <c r="G6045" s="436">
        <f>VLOOKUP(C6045,'LICH THI'!C:AA,14,0)</f>
        <v>1</v>
      </c>
      <c r="H6045" s="436">
        <f t="shared" si="1225"/>
        <v>1</v>
      </c>
      <c r="I6045" s="436" t="str">
        <f t="shared" si="1226"/>
        <v>Nguyễn Cao Sang</v>
      </c>
      <c r="J6045" s="436"/>
      <c r="K6045" s="436">
        <f t="shared" si="1227"/>
        <v>1</v>
      </c>
      <c r="L6045" s="436" t="str">
        <f t="shared" si="1228"/>
        <v>DC3DT71-DC-1</v>
      </c>
      <c r="M6045" s="436">
        <f t="shared" si="1229"/>
        <v>19</v>
      </c>
      <c r="N6045" s="437">
        <f t="shared" si="1235"/>
        <v>20</v>
      </c>
      <c r="O6045" s="437"/>
      <c r="P6045" s="430" t="str">
        <f t="shared" si="1230"/>
        <v/>
      </c>
      <c r="U6045" s="177">
        <v>17</v>
      </c>
      <c r="V6045" s="177" t="s">
        <v>3308</v>
      </c>
      <c r="W6045" s="177" t="s">
        <v>3322</v>
      </c>
      <c r="X6045" s="177" t="s">
        <v>3323</v>
      </c>
      <c r="Y6045" s="177" t="s">
        <v>3324</v>
      </c>
      <c r="Z6045" s="177" t="s">
        <v>7434</v>
      </c>
      <c r="AA6045" s="525" t="s">
        <v>2764</v>
      </c>
      <c r="AB6045" s="399" t="str">
        <f t="shared" si="1231"/>
        <v>DC3DT71</v>
      </c>
      <c r="AC6045" s="399" t="str">
        <f t="shared" si="1232"/>
        <v>DC3DT71-DC</v>
      </c>
      <c r="AD6045" t="str">
        <f>Y6045&amp;"-"&amp;VLOOKUP(AC6045,'LICH THI'!C:AA,9,0)</f>
        <v>64DCDT3033-42479</v>
      </c>
      <c r="AE6045">
        <f t="shared" si="1233"/>
        <v>1</v>
      </c>
    </row>
    <row r="6046" spans="1:31" x14ac:dyDescent="0.25">
      <c r="A6046" s="436" t="str">
        <f t="shared" si="1223"/>
        <v>DC3DT71-DC-39</v>
      </c>
      <c r="B6046" s="436">
        <f>COUNTIF(AC$4:AC6046,AC6046)</f>
        <v>39</v>
      </c>
      <c r="C6046" s="436" t="str">
        <f t="shared" si="1224"/>
        <v>DC3DT71-DC</v>
      </c>
      <c r="D6046" s="436">
        <f>VLOOKUP(C6046,'LICH THI'!C:AA,12,0)</f>
        <v>52</v>
      </c>
      <c r="E6046" s="436">
        <f>VLOOKUP(C6046,'LICH THI'!C:AA,13,0)</f>
        <v>52</v>
      </c>
      <c r="F6046" s="436">
        <f t="shared" si="1234"/>
        <v>52</v>
      </c>
      <c r="G6046" s="436">
        <f>VLOOKUP(C6046,'LICH THI'!C:AA,14,0)</f>
        <v>1</v>
      </c>
      <c r="H6046" s="436">
        <f t="shared" si="1225"/>
        <v>1</v>
      </c>
      <c r="I6046" s="436" t="str">
        <f t="shared" si="1226"/>
        <v>Nguyễn Đắc Tiền</v>
      </c>
      <c r="J6046" s="436"/>
      <c r="K6046" s="436">
        <f t="shared" si="1227"/>
        <v>1</v>
      </c>
      <c r="L6046" s="436" t="str">
        <f t="shared" si="1228"/>
        <v>DC3DT71-DC-1</v>
      </c>
      <c r="M6046" s="436">
        <f t="shared" si="1229"/>
        <v>19</v>
      </c>
      <c r="N6046" s="437">
        <f t="shared" si="1235"/>
        <v>21</v>
      </c>
      <c r="O6046" s="437"/>
      <c r="P6046" s="430" t="str">
        <f t="shared" si="1230"/>
        <v/>
      </c>
      <c r="U6046" s="177">
        <v>38</v>
      </c>
      <c r="V6046" s="177" t="s">
        <v>3325</v>
      </c>
      <c r="W6046" s="177" t="s">
        <v>3997</v>
      </c>
      <c r="X6046" s="177" t="s">
        <v>7326</v>
      </c>
      <c r="Y6046" s="177" t="s">
        <v>7327</v>
      </c>
      <c r="Z6046" s="177" t="s">
        <v>7434</v>
      </c>
      <c r="AA6046" s="525" t="s">
        <v>2971</v>
      </c>
      <c r="AB6046" s="399" t="str">
        <f t="shared" si="1231"/>
        <v>DC3DT71</v>
      </c>
      <c r="AC6046" s="399" t="str">
        <f t="shared" si="1232"/>
        <v>DC3DT71-DC</v>
      </c>
      <c r="AD6046" t="str">
        <f>Y6046&amp;"-"&amp;VLOOKUP(AC6046,'LICH THI'!C:AA,9,0)</f>
        <v>64DCDT3067-42479</v>
      </c>
      <c r="AE6046">
        <f t="shared" si="1233"/>
        <v>1</v>
      </c>
    </row>
    <row r="6047" spans="1:31" x14ac:dyDescent="0.25">
      <c r="A6047" s="436" t="str">
        <f t="shared" si="1223"/>
        <v>DC3DT71-DC-40</v>
      </c>
      <c r="B6047" s="436">
        <f>COUNTIF(AC$4:AC6047,AC6047)</f>
        <v>40</v>
      </c>
      <c r="C6047" s="436" t="str">
        <f t="shared" si="1224"/>
        <v>DC3DT71-DC</v>
      </c>
      <c r="D6047" s="436">
        <f>VLOOKUP(C6047,'LICH THI'!C:AA,12,0)</f>
        <v>52</v>
      </c>
      <c r="E6047" s="436">
        <f>VLOOKUP(C6047,'LICH THI'!C:AA,13,0)</f>
        <v>52</v>
      </c>
      <c r="F6047" s="436">
        <f t="shared" si="1234"/>
        <v>52</v>
      </c>
      <c r="G6047" s="436">
        <f>VLOOKUP(C6047,'LICH THI'!C:AA,14,0)</f>
        <v>1</v>
      </c>
      <c r="H6047" s="436">
        <f t="shared" si="1225"/>
        <v>1</v>
      </c>
      <c r="I6047" s="436" t="str">
        <f t="shared" si="1226"/>
        <v>Trịnh Đức Tín</v>
      </c>
      <c r="J6047" s="436"/>
      <c r="K6047" s="436">
        <f t="shared" si="1227"/>
        <v>1</v>
      </c>
      <c r="L6047" s="436" t="str">
        <f t="shared" si="1228"/>
        <v>DC3DT71-DC-1</v>
      </c>
      <c r="M6047" s="436">
        <f t="shared" si="1229"/>
        <v>19</v>
      </c>
      <c r="N6047" s="437">
        <f t="shared" si="1235"/>
        <v>22</v>
      </c>
      <c r="O6047" s="437"/>
      <c r="P6047" s="430" t="str">
        <f t="shared" si="1230"/>
        <v/>
      </c>
      <c r="U6047" s="177">
        <v>18</v>
      </c>
      <c r="V6047" s="177" t="s">
        <v>3308</v>
      </c>
      <c r="W6047" s="177" t="s">
        <v>7082</v>
      </c>
      <c r="X6047" s="177" t="s">
        <v>7083</v>
      </c>
      <c r="Y6047" s="177" t="s">
        <v>7084</v>
      </c>
      <c r="Z6047" s="177" t="s">
        <v>7434</v>
      </c>
      <c r="AA6047" s="525" t="s">
        <v>3334</v>
      </c>
      <c r="AB6047" s="399" t="str">
        <f t="shared" si="1231"/>
        <v>DC3DT71</v>
      </c>
      <c r="AC6047" s="399" t="str">
        <f t="shared" si="1232"/>
        <v>DC3DT71-DC</v>
      </c>
      <c r="AD6047" t="str">
        <f>Y6047&amp;"-"&amp;VLOOKUP(AC6047,'LICH THI'!C:AA,9,0)</f>
        <v>64DCDT3055-42479</v>
      </c>
      <c r="AE6047">
        <f t="shared" si="1233"/>
        <v>1</v>
      </c>
    </row>
    <row r="6048" spans="1:31" x14ac:dyDescent="0.25">
      <c r="A6048" s="436" t="str">
        <f t="shared" si="1223"/>
        <v>DC3DT71-DC-41</v>
      </c>
      <c r="B6048" s="436">
        <f>COUNTIF(AC$4:AC6048,AC6048)</f>
        <v>41</v>
      </c>
      <c r="C6048" s="436" t="str">
        <f t="shared" si="1224"/>
        <v>DC3DT71-DC</v>
      </c>
      <c r="D6048" s="436">
        <f>VLOOKUP(C6048,'LICH THI'!C:AA,12,0)</f>
        <v>52</v>
      </c>
      <c r="E6048" s="436">
        <f>VLOOKUP(C6048,'LICH THI'!C:AA,13,0)</f>
        <v>52</v>
      </c>
      <c r="F6048" s="436">
        <f t="shared" si="1234"/>
        <v>52</v>
      </c>
      <c r="G6048" s="436">
        <f>VLOOKUP(C6048,'LICH THI'!C:AA,14,0)</f>
        <v>1</v>
      </c>
      <c r="H6048" s="436">
        <f t="shared" si="1225"/>
        <v>1</v>
      </c>
      <c r="I6048" s="436" t="str">
        <f t="shared" si="1226"/>
        <v>Ngô Thị Tính</v>
      </c>
      <c r="J6048" s="436"/>
      <c r="K6048" s="436">
        <f t="shared" si="1227"/>
        <v>1</v>
      </c>
      <c r="L6048" s="436" t="str">
        <f t="shared" si="1228"/>
        <v>DC3DT71-DC-1</v>
      </c>
      <c r="M6048" s="436">
        <f t="shared" si="1229"/>
        <v>19</v>
      </c>
      <c r="N6048" s="437">
        <f t="shared" si="1235"/>
        <v>23</v>
      </c>
      <c r="O6048" s="437"/>
      <c r="P6048" s="430" t="str">
        <f t="shared" si="1230"/>
        <v/>
      </c>
      <c r="U6048" s="177">
        <v>39</v>
      </c>
      <c r="V6048" s="177" t="s">
        <v>3325</v>
      </c>
      <c r="W6048" s="177" t="s">
        <v>5865</v>
      </c>
      <c r="X6048" s="177" t="s">
        <v>7328</v>
      </c>
      <c r="Y6048" s="177" t="s">
        <v>7329</v>
      </c>
      <c r="Z6048" s="177" t="s">
        <v>7434</v>
      </c>
      <c r="AA6048" s="525" t="s">
        <v>5530</v>
      </c>
      <c r="AB6048" s="399" t="str">
        <f t="shared" si="1231"/>
        <v>DC3DT71</v>
      </c>
      <c r="AC6048" s="399" t="str">
        <f t="shared" si="1232"/>
        <v>DC3DT71-DC</v>
      </c>
      <c r="AD6048" t="str">
        <f>Y6048&amp;"-"&amp;VLOOKUP(AC6048,'LICH THI'!C:AA,9,0)</f>
        <v>64DCDT3073-42479</v>
      </c>
      <c r="AE6048">
        <f t="shared" si="1233"/>
        <v>1</v>
      </c>
    </row>
    <row r="6049" spans="1:31" x14ac:dyDescent="0.25">
      <c r="A6049" s="436" t="str">
        <f t="shared" si="1223"/>
        <v>DC3DT71-DC-42</v>
      </c>
      <c r="B6049" s="436">
        <f>COUNTIF(AC$4:AC6049,AC6049)</f>
        <v>42</v>
      </c>
      <c r="C6049" s="436" t="str">
        <f t="shared" si="1224"/>
        <v>DC3DT71-DC</v>
      </c>
      <c r="D6049" s="436">
        <f>VLOOKUP(C6049,'LICH THI'!C:AA,12,0)</f>
        <v>52</v>
      </c>
      <c r="E6049" s="436">
        <f>VLOOKUP(C6049,'LICH THI'!C:AA,13,0)</f>
        <v>52</v>
      </c>
      <c r="F6049" s="436">
        <f t="shared" si="1234"/>
        <v>52</v>
      </c>
      <c r="G6049" s="436">
        <f>VLOOKUP(C6049,'LICH THI'!C:AA,14,0)</f>
        <v>1</v>
      </c>
      <c r="H6049" s="436">
        <f t="shared" si="1225"/>
        <v>1</v>
      </c>
      <c r="I6049" s="436" t="str">
        <f t="shared" si="1226"/>
        <v>Nguyễn Trí Tú</v>
      </c>
      <c r="J6049" s="436"/>
      <c r="K6049" s="436">
        <f t="shared" si="1227"/>
        <v>1</v>
      </c>
      <c r="L6049" s="436" t="str">
        <f t="shared" si="1228"/>
        <v>DC3DT71-DC-1</v>
      </c>
      <c r="M6049" s="436">
        <f t="shared" si="1229"/>
        <v>19</v>
      </c>
      <c r="N6049" s="437">
        <f t="shared" si="1235"/>
        <v>24</v>
      </c>
      <c r="O6049" s="437"/>
      <c r="P6049" s="430" t="str">
        <f t="shared" si="1230"/>
        <v/>
      </c>
      <c r="U6049" s="177">
        <v>40</v>
      </c>
      <c r="V6049" s="177" t="s">
        <v>3325</v>
      </c>
      <c r="W6049" s="177" t="s">
        <v>5532</v>
      </c>
      <c r="X6049" s="177" t="s">
        <v>2697</v>
      </c>
      <c r="Y6049" s="177" t="s">
        <v>5533</v>
      </c>
      <c r="Z6049" s="177" t="s">
        <v>7434</v>
      </c>
      <c r="AA6049" s="525" t="s">
        <v>5534</v>
      </c>
      <c r="AB6049" s="399" t="str">
        <f t="shared" si="1231"/>
        <v>DC3DT71</v>
      </c>
      <c r="AC6049" s="399" t="str">
        <f t="shared" si="1232"/>
        <v>DC3DT71-DC</v>
      </c>
      <c r="AD6049" t="str">
        <f>Y6049&amp;"-"&amp;VLOOKUP(AC6049,'LICH THI'!C:AA,9,0)</f>
        <v>64DCDT3191-42479</v>
      </c>
      <c r="AE6049">
        <f t="shared" si="1233"/>
        <v>1</v>
      </c>
    </row>
    <row r="6050" spans="1:31" x14ac:dyDescent="0.25">
      <c r="A6050" s="436" t="str">
        <f t="shared" si="1223"/>
        <v>DC3DT71-DC-43</v>
      </c>
      <c r="B6050" s="436">
        <f>COUNTIF(AC$4:AC6050,AC6050)</f>
        <v>43</v>
      </c>
      <c r="C6050" s="436" t="str">
        <f t="shared" si="1224"/>
        <v>DC3DT71-DC</v>
      </c>
      <c r="D6050" s="436">
        <f>VLOOKUP(C6050,'LICH THI'!C:AA,12,0)</f>
        <v>52</v>
      </c>
      <c r="E6050" s="436">
        <f>VLOOKUP(C6050,'LICH THI'!C:AA,13,0)</f>
        <v>52</v>
      </c>
      <c r="F6050" s="436">
        <f t="shared" si="1234"/>
        <v>52</v>
      </c>
      <c r="G6050" s="436">
        <f>VLOOKUP(C6050,'LICH THI'!C:AA,14,0)</f>
        <v>1</v>
      </c>
      <c r="H6050" s="436">
        <f t="shared" si="1225"/>
        <v>1</v>
      </c>
      <c r="I6050" s="436" t="str">
        <f t="shared" si="1226"/>
        <v>Đỗ Văn Tuấn</v>
      </c>
      <c r="J6050" s="436"/>
      <c r="K6050" s="436">
        <f t="shared" si="1227"/>
        <v>1</v>
      </c>
      <c r="L6050" s="436" t="str">
        <f t="shared" si="1228"/>
        <v>DC3DT71-DC-1</v>
      </c>
      <c r="M6050" s="436">
        <f t="shared" si="1229"/>
        <v>19</v>
      </c>
      <c r="N6050" s="437">
        <f t="shared" si="1235"/>
        <v>25</v>
      </c>
      <c r="O6050" s="437"/>
      <c r="P6050" s="430" t="str">
        <f t="shared" si="1230"/>
        <v/>
      </c>
      <c r="U6050" s="177">
        <v>19</v>
      </c>
      <c r="V6050" s="177" t="s">
        <v>3308</v>
      </c>
      <c r="W6050" s="177" t="s">
        <v>3663</v>
      </c>
      <c r="X6050" s="177" t="s">
        <v>2721</v>
      </c>
      <c r="Y6050" s="177" t="s">
        <v>6429</v>
      </c>
      <c r="Z6050" s="177" t="s">
        <v>7434</v>
      </c>
      <c r="AA6050" s="525" t="s">
        <v>4707</v>
      </c>
      <c r="AB6050" s="399" t="str">
        <f t="shared" si="1231"/>
        <v>DC3DT71</v>
      </c>
      <c r="AC6050" s="399" t="str">
        <f t="shared" si="1232"/>
        <v>DC3DT71-DC</v>
      </c>
      <c r="AD6050" t="str">
        <f>Y6050&amp;"-"&amp;VLOOKUP(AC6050,'LICH THI'!C:AA,9,0)</f>
        <v>64DCDT3039-42479</v>
      </c>
      <c r="AE6050">
        <f t="shared" si="1233"/>
        <v>1</v>
      </c>
    </row>
    <row r="6051" spans="1:31" x14ac:dyDescent="0.25">
      <c r="A6051" s="436" t="str">
        <f t="shared" si="1223"/>
        <v>DC3DT71-DC-44</v>
      </c>
      <c r="B6051" s="436">
        <f>COUNTIF(AC$4:AC6051,AC6051)</f>
        <v>44</v>
      </c>
      <c r="C6051" s="436" t="str">
        <f t="shared" si="1224"/>
        <v>DC3DT71-DC</v>
      </c>
      <c r="D6051" s="436">
        <f>VLOOKUP(C6051,'LICH THI'!C:AA,12,0)</f>
        <v>52</v>
      </c>
      <c r="E6051" s="436">
        <f>VLOOKUP(C6051,'LICH THI'!C:AA,13,0)</f>
        <v>52</v>
      </c>
      <c r="F6051" s="436">
        <f t="shared" si="1234"/>
        <v>52</v>
      </c>
      <c r="G6051" s="436">
        <f>VLOOKUP(C6051,'LICH THI'!C:AA,14,0)</f>
        <v>1</v>
      </c>
      <c r="H6051" s="436">
        <f t="shared" si="1225"/>
        <v>1</v>
      </c>
      <c r="I6051" s="436" t="str">
        <f t="shared" si="1226"/>
        <v>Nguyễn Anh Tùng</v>
      </c>
      <c r="J6051" s="436"/>
      <c r="K6051" s="436">
        <f t="shared" si="1227"/>
        <v>1</v>
      </c>
      <c r="L6051" s="436" t="str">
        <f t="shared" si="1228"/>
        <v>DC3DT71-DC-1</v>
      </c>
      <c r="M6051" s="436">
        <f t="shared" si="1229"/>
        <v>19</v>
      </c>
      <c r="N6051" s="437">
        <f t="shared" si="1235"/>
        <v>26</v>
      </c>
      <c r="O6051" s="437"/>
      <c r="P6051" s="430" t="str">
        <f t="shared" si="1230"/>
        <v/>
      </c>
      <c r="U6051" s="177">
        <v>41</v>
      </c>
      <c r="V6051" s="177" t="s">
        <v>3325</v>
      </c>
      <c r="W6051" s="177" t="s">
        <v>2995</v>
      </c>
      <c r="X6051" s="177" t="s">
        <v>3274</v>
      </c>
      <c r="Y6051" s="177" t="s">
        <v>3339</v>
      </c>
      <c r="Z6051" s="177" t="s">
        <v>7434</v>
      </c>
      <c r="AA6051" s="525" t="s">
        <v>3340</v>
      </c>
      <c r="AB6051" s="399" t="str">
        <f t="shared" si="1231"/>
        <v>DC3DT71</v>
      </c>
      <c r="AC6051" s="399" t="str">
        <f t="shared" si="1232"/>
        <v>DC3DT71-DC</v>
      </c>
      <c r="AD6051" t="str">
        <f>Y6051&amp;"-"&amp;VLOOKUP(AC6051,'LICH THI'!C:AA,9,0)</f>
        <v>64DCDT3146-42479</v>
      </c>
      <c r="AE6051">
        <f t="shared" si="1233"/>
        <v>1</v>
      </c>
    </row>
    <row r="6052" spans="1:31" x14ac:dyDescent="0.25">
      <c r="A6052" s="436" t="str">
        <f t="shared" si="1223"/>
        <v>DC3DT71-DC-45</v>
      </c>
      <c r="B6052" s="436">
        <f>COUNTIF(AC$4:AC6052,AC6052)</f>
        <v>45</v>
      </c>
      <c r="C6052" s="436" t="str">
        <f t="shared" si="1224"/>
        <v>DC3DT71-DC</v>
      </c>
      <c r="D6052" s="436">
        <f>VLOOKUP(C6052,'LICH THI'!C:AA,12,0)</f>
        <v>52</v>
      </c>
      <c r="E6052" s="436">
        <f>VLOOKUP(C6052,'LICH THI'!C:AA,13,0)</f>
        <v>52</v>
      </c>
      <c r="F6052" s="436">
        <f t="shared" si="1234"/>
        <v>52</v>
      </c>
      <c r="G6052" s="436">
        <f>VLOOKUP(C6052,'LICH THI'!C:AA,14,0)</f>
        <v>1</v>
      </c>
      <c r="H6052" s="436">
        <f t="shared" si="1225"/>
        <v>1</v>
      </c>
      <c r="I6052" s="436" t="str">
        <f t="shared" si="1226"/>
        <v>Nguyễn Trọng Thành</v>
      </c>
      <c r="J6052" s="436"/>
      <c r="K6052" s="436">
        <f t="shared" si="1227"/>
        <v>1</v>
      </c>
      <c r="L6052" s="436" t="str">
        <f t="shared" si="1228"/>
        <v>DC3DT71-DC-1</v>
      </c>
      <c r="M6052" s="436">
        <f t="shared" si="1229"/>
        <v>19</v>
      </c>
      <c r="N6052" s="437">
        <f t="shared" si="1235"/>
        <v>27</v>
      </c>
      <c r="O6052" s="437"/>
      <c r="P6052" s="430" t="str">
        <f t="shared" si="1230"/>
        <v/>
      </c>
      <c r="U6052" s="177">
        <v>49</v>
      </c>
      <c r="V6052" s="177" t="s">
        <v>3341</v>
      </c>
      <c r="W6052" s="177" t="s">
        <v>3353</v>
      </c>
      <c r="X6052" s="177" t="s">
        <v>2894</v>
      </c>
      <c r="Y6052" s="177" t="s">
        <v>3354</v>
      </c>
      <c r="Z6052" s="177" t="s">
        <v>7434</v>
      </c>
      <c r="AA6052" s="525" t="s">
        <v>3355</v>
      </c>
      <c r="AB6052" s="399" t="str">
        <f t="shared" si="1231"/>
        <v>DC3DT71</v>
      </c>
      <c r="AC6052" s="399" t="str">
        <f t="shared" si="1232"/>
        <v>DC3DT71-DC</v>
      </c>
      <c r="AD6052" t="str">
        <f>Y6052&amp;"-"&amp;VLOOKUP(AC6052,'LICH THI'!C:AA,9,0)</f>
        <v>64DCDT3177-42479</v>
      </c>
      <c r="AE6052">
        <f t="shared" si="1233"/>
        <v>1</v>
      </c>
    </row>
    <row r="6053" spans="1:31" x14ac:dyDescent="0.25">
      <c r="A6053" s="436" t="str">
        <f t="shared" si="1223"/>
        <v>DC3DT71-DC-46</v>
      </c>
      <c r="B6053" s="436">
        <f>COUNTIF(AC$4:AC6053,AC6053)</f>
        <v>46</v>
      </c>
      <c r="C6053" s="436" t="str">
        <f t="shared" si="1224"/>
        <v>DC3DT71-DC</v>
      </c>
      <c r="D6053" s="436">
        <f>VLOOKUP(C6053,'LICH THI'!C:AA,12,0)</f>
        <v>52</v>
      </c>
      <c r="E6053" s="436">
        <f>VLOOKUP(C6053,'LICH THI'!C:AA,13,0)</f>
        <v>52</v>
      </c>
      <c r="F6053" s="436">
        <f t="shared" si="1234"/>
        <v>52</v>
      </c>
      <c r="G6053" s="436">
        <f>VLOOKUP(C6053,'LICH THI'!C:AA,14,0)</f>
        <v>1</v>
      </c>
      <c r="H6053" s="436">
        <f t="shared" si="1225"/>
        <v>1</v>
      </c>
      <c r="I6053" s="436" t="str">
        <f t="shared" si="1226"/>
        <v>Vũ Tiến Thành</v>
      </c>
      <c r="J6053" s="436"/>
      <c r="K6053" s="436">
        <f t="shared" si="1227"/>
        <v>1</v>
      </c>
      <c r="L6053" s="436" t="str">
        <f t="shared" si="1228"/>
        <v>DC3DT71-DC-1</v>
      </c>
      <c r="M6053" s="436">
        <f t="shared" si="1229"/>
        <v>19</v>
      </c>
      <c r="N6053" s="437">
        <f t="shared" si="1235"/>
        <v>28</v>
      </c>
      <c r="O6053" s="437"/>
      <c r="P6053" s="430" t="str">
        <f t="shared" si="1230"/>
        <v/>
      </c>
      <c r="U6053" s="177">
        <v>50</v>
      </c>
      <c r="V6053" s="177" t="s">
        <v>3341</v>
      </c>
      <c r="W6053" s="177" t="s">
        <v>2975</v>
      </c>
      <c r="X6053" s="177" t="s">
        <v>2894</v>
      </c>
      <c r="Y6053" s="177" t="s">
        <v>3356</v>
      </c>
      <c r="Z6053" s="177" t="s">
        <v>7434</v>
      </c>
      <c r="AA6053" s="525" t="s">
        <v>3357</v>
      </c>
      <c r="AB6053" s="399" t="str">
        <f t="shared" si="1231"/>
        <v>DC3DT71</v>
      </c>
      <c r="AC6053" s="399" t="str">
        <f t="shared" si="1232"/>
        <v>DC3DT71-DC</v>
      </c>
      <c r="AD6053" t="str">
        <f>Y6053&amp;"-"&amp;VLOOKUP(AC6053,'LICH THI'!C:AA,9,0)</f>
        <v>64DCDT3144-42479</v>
      </c>
      <c r="AE6053">
        <f t="shared" si="1233"/>
        <v>1</v>
      </c>
    </row>
    <row r="6054" spans="1:31" x14ac:dyDescent="0.25">
      <c r="A6054" s="436" t="str">
        <f t="shared" si="1223"/>
        <v>DC3DT71-DC-47</v>
      </c>
      <c r="B6054" s="436">
        <f>COUNTIF(AC$4:AC6054,AC6054)</f>
        <v>47</v>
      </c>
      <c r="C6054" s="436" t="str">
        <f t="shared" si="1224"/>
        <v>DC3DT71-DC</v>
      </c>
      <c r="D6054" s="436">
        <f>VLOOKUP(C6054,'LICH THI'!C:AA,12,0)</f>
        <v>52</v>
      </c>
      <c r="E6054" s="436">
        <f>VLOOKUP(C6054,'LICH THI'!C:AA,13,0)</f>
        <v>52</v>
      </c>
      <c r="F6054" s="436">
        <f t="shared" si="1234"/>
        <v>52</v>
      </c>
      <c r="G6054" s="436">
        <f>VLOOKUP(C6054,'LICH THI'!C:AA,14,0)</f>
        <v>1</v>
      </c>
      <c r="H6054" s="436">
        <f t="shared" si="1225"/>
        <v>1</v>
      </c>
      <c r="I6054" s="436" t="str">
        <f t="shared" si="1226"/>
        <v>Hoàng Trí Thảo</v>
      </c>
      <c r="J6054" s="436"/>
      <c r="K6054" s="436">
        <f t="shared" si="1227"/>
        <v>1</v>
      </c>
      <c r="L6054" s="436" t="str">
        <f t="shared" si="1228"/>
        <v>DC3DT71-DC-1</v>
      </c>
      <c r="M6054" s="436">
        <f t="shared" si="1229"/>
        <v>19</v>
      </c>
      <c r="N6054" s="437">
        <f t="shared" si="1235"/>
        <v>29</v>
      </c>
      <c r="O6054" s="437"/>
      <c r="P6054" s="430" t="str">
        <f t="shared" si="1230"/>
        <v/>
      </c>
      <c r="U6054" s="177">
        <v>35</v>
      </c>
      <c r="V6054" s="177" t="s">
        <v>3325</v>
      </c>
      <c r="W6054" s="177" t="s">
        <v>5881</v>
      </c>
      <c r="X6054" s="177" t="s">
        <v>2620</v>
      </c>
      <c r="Y6054" s="177" t="s">
        <v>5882</v>
      </c>
      <c r="Z6054" s="177" t="s">
        <v>7434</v>
      </c>
      <c r="AA6054" s="525" t="s">
        <v>5717</v>
      </c>
      <c r="AB6054" s="399" t="str">
        <f t="shared" si="1231"/>
        <v>DC3DT71</v>
      </c>
      <c r="AC6054" s="399" t="str">
        <f t="shared" si="1232"/>
        <v>DC3DT71-DC</v>
      </c>
      <c r="AD6054" t="str">
        <f>Y6054&amp;"-"&amp;VLOOKUP(AC6054,'LICH THI'!C:AA,9,0)</f>
        <v>64DCDT3065-42479</v>
      </c>
      <c r="AE6054">
        <f t="shared" si="1233"/>
        <v>1</v>
      </c>
    </row>
    <row r="6055" spans="1:31" x14ac:dyDescent="0.25">
      <c r="A6055" s="436" t="str">
        <f t="shared" si="1223"/>
        <v>DC3DT71-DC-48</v>
      </c>
      <c r="B6055" s="436">
        <f>COUNTIF(AC$4:AC6055,AC6055)</f>
        <v>48</v>
      </c>
      <c r="C6055" s="436" t="str">
        <f t="shared" si="1224"/>
        <v>DC3DT71-DC</v>
      </c>
      <c r="D6055" s="436">
        <f>VLOOKUP(C6055,'LICH THI'!C:AA,12,0)</f>
        <v>52</v>
      </c>
      <c r="E6055" s="436">
        <f>VLOOKUP(C6055,'LICH THI'!C:AA,13,0)</f>
        <v>52</v>
      </c>
      <c r="F6055" s="436">
        <f t="shared" si="1234"/>
        <v>52</v>
      </c>
      <c r="G6055" s="436">
        <f>VLOOKUP(C6055,'LICH THI'!C:AA,14,0)</f>
        <v>1</v>
      </c>
      <c r="H6055" s="436">
        <f t="shared" si="1225"/>
        <v>1</v>
      </c>
      <c r="I6055" s="436" t="str">
        <f t="shared" si="1226"/>
        <v>Trần Mạnh Thắng</v>
      </c>
      <c r="J6055" s="436"/>
      <c r="K6055" s="436">
        <f t="shared" si="1227"/>
        <v>1</v>
      </c>
      <c r="L6055" s="436" t="str">
        <f t="shared" si="1228"/>
        <v>DC3DT71-DC-1</v>
      </c>
      <c r="M6055" s="436">
        <f t="shared" si="1229"/>
        <v>19</v>
      </c>
      <c r="N6055" s="437">
        <f t="shared" si="1235"/>
        <v>30</v>
      </c>
      <c r="O6055" s="437"/>
      <c r="P6055" s="430" t="str">
        <f t="shared" si="1230"/>
        <v/>
      </c>
      <c r="U6055" s="177">
        <v>36</v>
      </c>
      <c r="V6055" s="177" t="s">
        <v>3325</v>
      </c>
      <c r="W6055" s="177" t="s">
        <v>3187</v>
      </c>
      <c r="X6055" s="177" t="s">
        <v>3464</v>
      </c>
      <c r="Y6055" s="177" t="s">
        <v>6198</v>
      </c>
      <c r="Z6055" s="177" t="s">
        <v>7434</v>
      </c>
      <c r="AA6055" s="525" t="s">
        <v>5081</v>
      </c>
      <c r="AB6055" s="399" t="str">
        <f t="shared" si="1231"/>
        <v>DC3DT71</v>
      </c>
      <c r="AC6055" s="399" t="str">
        <f t="shared" si="1232"/>
        <v>DC3DT71-DC</v>
      </c>
      <c r="AD6055" t="str">
        <f>Y6055&amp;"-"&amp;VLOOKUP(AC6055,'LICH THI'!C:AA,9,0)</f>
        <v>64DCDT3098-42479</v>
      </c>
      <c r="AE6055">
        <f t="shared" si="1233"/>
        <v>1</v>
      </c>
    </row>
    <row r="6056" spans="1:31" x14ac:dyDescent="0.25">
      <c r="A6056" s="436" t="str">
        <f t="shared" si="1223"/>
        <v>DC3DT71-DC-49</v>
      </c>
      <c r="B6056" s="436">
        <f>COUNTIF(AC$4:AC6056,AC6056)</f>
        <v>49</v>
      </c>
      <c r="C6056" s="436" t="str">
        <f t="shared" si="1224"/>
        <v>DC3DT71-DC</v>
      </c>
      <c r="D6056" s="436">
        <f>VLOOKUP(C6056,'LICH THI'!C:AA,12,0)</f>
        <v>52</v>
      </c>
      <c r="E6056" s="436">
        <f>VLOOKUP(C6056,'LICH THI'!C:AA,13,0)</f>
        <v>52</v>
      </c>
      <c r="F6056" s="436">
        <f t="shared" si="1234"/>
        <v>52</v>
      </c>
      <c r="G6056" s="436">
        <f>VLOOKUP(C6056,'LICH THI'!C:AA,14,0)</f>
        <v>1</v>
      </c>
      <c r="H6056" s="436">
        <f t="shared" si="1225"/>
        <v>1</v>
      </c>
      <c r="I6056" s="436" t="str">
        <f t="shared" si="1226"/>
        <v>Đinh Thị Thủy</v>
      </c>
      <c r="J6056" s="436"/>
      <c r="K6056" s="436">
        <f t="shared" si="1227"/>
        <v>1</v>
      </c>
      <c r="L6056" s="436" t="str">
        <f t="shared" si="1228"/>
        <v>DC3DT71-DC-1</v>
      </c>
      <c r="M6056" s="436">
        <f t="shared" si="1229"/>
        <v>19</v>
      </c>
      <c r="N6056" s="437">
        <f t="shared" si="1235"/>
        <v>31</v>
      </c>
      <c r="O6056" s="437"/>
      <c r="P6056" s="430" t="str">
        <f t="shared" si="1230"/>
        <v/>
      </c>
      <c r="U6056" s="177">
        <v>37</v>
      </c>
      <c r="V6056" s="177" t="s">
        <v>3325</v>
      </c>
      <c r="W6056" s="177" t="s">
        <v>3393</v>
      </c>
      <c r="X6056" s="177" t="s">
        <v>2627</v>
      </c>
      <c r="Y6056" s="177" t="s">
        <v>6990</v>
      </c>
      <c r="Z6056" s="177" t="s">
        <v>7434</v>
      </c>
      <c r="AA6056" s="525" t="s">
        <v>6991</v>
      </c>
      <c r="AB6056" s="399" t="str">
        <f t="shared" si="1231"/>
        <v>DC3DT71</v>
      </c>
      <c r="AC6056" s="399" t="str">
        <f t="shared" si="1232"/>
        <v>DC3DT71-DC</v>
      </c>
      <c r="AD6056" t="str">
        <f>Y6056&amp;"-"&amp;VLOOKUP(AC6056,'LICH THI'!C:AA,9,0)</f>
        <v>64DCDT3139-42479</v>
      </c>
      <c r="AE6056">
        <f t="shared" si="1233"/>
        <v>1</v>
      </c>
    </row>
    <row r="6057" spans="1:31" x14ac:dyDescent="0.25">
      <c r="A6057" s="436" t="str">
        <f t="shared" si="1223"/>
        <v>DC3DT71-DC-50</v>
      </c>
      <c r="B6057" s="436">
        <f>COUNTIF(AC$4:AC6057,AC6057)</f>
        <v>50</v>
      </c>
      <c r="C6057" s="436" t="str">
        <f t="shared" si="1224"/>
        <v>DC3DT71-DC</v>
      </c>
      <c r="D6057" s="436">
        <f>VLOOKUP(C6057,'LICH THI'!C:AA,12,0)</f>
        <v>52</v>
      </c>
      <c r="E6057" s="436">
        <f>VLOOKUP(C6057,'LICH THI'!C:AA,13,0)</f>
        <v>52</v>
      </c>
      <c r="F6057" s="436">
        <f t="shared" si="1234"/>
        <v>52</v>
      </c>
      <c r="G6057" s="436">
        <f>VLOOKUP(C6057,'LICH THI'!C:AA,14,0)</f>
        <v>1</v>
      </c>
      <c r="H6057" s="436">
        <f t="shared" si="1225"/>
        <v>1</v>
      </c>
      <c r="I6057" s="436" t="str">
        <f t="shared" si="1226"/>
        <v>Nguyễn Thị Thu Thủy</v>
      </c>
      <c r="J6057" s="436"/>
      <c r="K6057" s="436">
        <f t="shared" si="1227"/>
        <v>1</v>
      </c>
      <c r="L6057" s="436" t="str">
        <f t="shared" si="1228"/>
        <v>DC3DT71-DC-1</v>
      </c>
      <c r="M6057" s="436">
        <f t="shared" si="1229"/>
        <v>19</v>
      </c>
      <c r="N6057" s="437">
        <f t="shared" si="1235"/>
        <v>32</v>
      </c>
      <c r="O6057" s="437"/>
      <c r="P6057" s="430" t="str">
        <f t="shared" si="1230"/>
        <v/>
      </c>
      <c r="U6057" s="177">
        <v>51</v>
      </c>
      <c r="V6057" s="177" t="s">
        <v>3341</v>
      </c>
      <c r="W6057" s="177" t="s">
        <v>3056</v>
      </c>
      <c r="X6057" s="177" t="s">
        <v>2627</v>
      </c>
      <c r="Y6057" s="177" t="s">
        <v>6997</v>
      </c>
      <c r="Z6057" s="177" t="s">
        <v>7434</v>
      </c>
      <c r="AA6057" s="525" t="s">
        <v>4607</v>
      </c>
      <c r="AB6057" s="399" t="str">
        <f t="shared" si="1231"/>
        <v>DC3DT71</v>
      </c>
      <c r="AC6057" s="399" t="str">
        <f t="shared" si="1232"/>
        <v>DC3DT71-DC</v>
      </c>
      <c r="AD6057" t="str">
        <f>Y6057&amp;"-"&amp;VLOOKUP(AC6057,'LICH THI'!C:AA,9,0)</f>
        <v>64DCDT3175-42479</v>
      </c>
      <c r="AE6057">
        <f t="shared" si="1233"/>
        <v>1</v>
      </c>
    </row>
    <row r="6058" spans="1:31" x14ac:dyDescent="0.25">
      <c r="A6058" s="436" t="str">
        <f t="shared" si="1223"/>
        <v>DC3DT71-DC-51</v>
      </c>
      <c r="B6058" s="436">
        <f>COUNTIF(AC$4:AC6058,AC6058)</f>
        <v>51</v>
      </c>
      <c r="C6058" s="436" t="str">
        <f t="shared" si="1224"/>
        <v>DC3DT71-DC</v>
      </c>
      <c r="D6058" s="436">
        <f>VLOOKUP(C6058,'LICH THI'!C:AA,12,0)</f>
        <v>52</v>
      </c>
      <c r="E6058" s="436">
        <f>VLOOKUP(C6058,'LICH THI'!C:AA,13,0)</f>
        <v>52</v>
      </c>
      <c r="F6058" s="436">
        <f t="shared" si="1234"/>
        <v>52</v>
      </c>
      <c r="G6058" s="436">
        <f>VLOOKUP(C6058,'LICH THI'!C:AA,14,0)</f>
        <v>1</v>
      </c>
      <c r="H6058" s="436">
        <f t="shared" si="1225"/>
        <v>1</v>
      </c>
      <c r="I6058" s="436" t="str">
        <f t="shared" si="1226"/>
        <v>Nguyễn Thị Thúy</v>
      </c>
      <c r="J6058" s="436"/>
      <c r="K6058" s="436">
        <f t="shared" si="1227"/>
        <v>1</v>
      </c>
      <c r="L6058" s="436" t="str">
        <f t="shared" si="1228"/>
        <v>DC3DT71-DC-1</v>
      </c>
      <c r="M6058" s="436">
        <f t="shared" si="1229"/>
        <v>19</v>
      </c>
      <c r="N6058" s="437">
        <f t="shared" si="1235"/>
        <v>33</v>
      </c>
      <c r="O6058" s="437"/>
      <c r="P6058" s="430" t="str">
        <f t="shared" si="1230"/>
        <v/>
      </c>
      <c r="U6058" s="177">
        <v>52</v>
      </c>
      <c r="V6058" s="177" t="s">
        <v>3341</v>
      </c>
      <c r="W6058" s="177" t="s">
        <v>2619</v>
      </c>
      <c r="X6058" s="177" t="s">
        <v>2631</v>
      </c>
      <c r="Y6058" s="177" t="s">
        <v>5552</v>
      </c>
      <c r="Z6058" s="177" t="s">
        <v>7434</v>
      </c>
      <c r="AA6058" s="525" t="s">
        <v>5548</v>
      </c>
      <c r="AB6058" s="399" t="str">
        <f t="shared" si="1231"/>
        <v>DC3DT71</v>
      </c>
      <c r="AC6058" s="399" t="str">
        <f t="shared" si="1232"/>
        <v>DC3DT71-DC</v>
      </c>
      <c r="AD6058" t="str">
        <f>Y6058&amp;"-"&amp;VLOOKUP(AC6058,'LICH THI'!C:AA,9,0)</f>
        <v>64DCDT3115-42479</v>
      </c>
      <c r="AE6058">
        <f t="shared" si="1233"/>
        <v>1</v>
      </c>
    </row>
    <row r="6059" spans="1:31" x14ac:dyDescent="0.25">
      <c r="A6059" s="436" t="str">
        <f t="shared" si="1223"/>
        <v>DC3DT71-DC-52</v>
      </c>
      <c r="B6059" s="436">
        <f>COUNTIF(AC$4:AC6059,AC6059)</f>
        <v>52</v>
      </c>
      <c r="C6059" s="436" t="str">
        <f t="shared" si="1224"/>
        <v>DC3DT71-DC</v>
      </c>
      <c r="D6059" s="436">
        <f>VLOOKUP(C6059,'LICH THI'!C:AA,12,0)</f>
        <v>52</v>
      </c>
      <c r="E6059" s="436">
        <f>VLOOKUP(C6059,'LICH THI'!C:AA,13,0)</f>
        <v>52</v>
      </c>
      <c r="F6059" s="436">
        <f t="shared" si="1234"/>
        <v>52</v>
      </c>
      <c r="G6059" s="436">
        <f>VLOOKUP(C6059,'LICH THI'!C:AA,14,0)</f>
        <v>1</v>
      </c>
      <c r="H6059" s="436">
        <f t="shared" si="1225"/>
        <v>1</v>
      </c>
      <c r="I6059" s="436" t="str">
        <f t="shared" si="1226"/>
        <v>Trịnh Đình Văn</v>
      </c>
      <c r="J6059" s="436"/>
      <c r="K6059" s="436">
        <f t="shared" si="1227"/>
        <v>1</v>
      </c>
      <c r="L6059" s="436" t="str">
        <f t="shared" si="1228"/>
        <v>DC3DT71-DC-1</v>
      </c>
      <c r="M6059" s="436">
        <f t="shared" si="1229"/>
        <v>19</v>
      </c>
      <c r="N6059" s="437">
        <f t="shared" si="1235"/>
        <v>34</v>
      </c>
      <c r="O6059" s="437"/>
      <c r="P6059" s="430" t="str">
        <f t="shared" si="1230"/>
        <v/>
      </c>
      <c r="U6059" s="177">
        <v>20</v>
      </c>
      <c r="V6059" s="177" t="s">
        <v>3308</v>
      </c>
      <c r="W6059" s="177" t="s">
        <v>3780</v>
      </c>
      <c r="X6059" s="177" t="s">
        <v>3675</v>
      </c>
      <c r="Y6059" s="177" t="s">
        <v>3781</v>
      </c>
      <c r="Z6059" s="177" t="s">
        <v>7434</v>
      </c>
      <c r="AA6059" s="525" t="s">
        <v>3782</v>
      </c>
      <c r="AB6059" s="399" t="str">
        <f t="shared" si="1231"/>
        <v>DC3DT71</v>
      </c>
      <c r="AC6059" s="399" t="str">
        <f t="shared" si="1232"/>
        <v>DC3DT71-DC</v>
      </c>
      <c r="AD6059" t="str">
        <f>Y6059&amp;"-"&amp;VLOOKUP(AC6059,'LICH THI'!C:AA,9,0)</f>
        <v>64DCDT3009-42479</v>
      </c>
      <c r="AE6059">
        <f t="shared" si="1233"/>
        <v>1</v>
      </c>
    </row>
    <row r="6060" spans="1:31" x14ac:dyDescent="0.25">
      <c r="A6060" s="436" t="str">
        <f t="shared" si="1223"/>
        <v>DC3DT82-DC-1</v>
      </c>
      <c r="B6060" s="436">
        <f>COUNTIF(AC$4:AC6060,AC6060)</f>
        <v>1</v>
      </c>
      <c r="C6060" s="436" t="str">
        <f t="shared" si="1224"/>
        <v>DC3DT82-DC</v>
      </c>
      <c r="D6060" s="436">
        <f>VLOOKUP(C6060,'LICH THI'!C:AA,12,0)</f>
        <v>23</v>
      </c>
      <c r="E6060" s="436">
        <f>VLOOKUP(C6060,'LICH THI'!C:AA,13,0)</f>
        <v>23</v>
      </c>
      <c r="F6060" s="436">
        <f t="shared" si="1234"/>
        <v>23</v>
      </c>
      <c r="G6060" s="436">
        <f>VLOOKUP(C6060,'LICH THI'!C:AA,14,0)</f>
        <v>1</v>
      </c>
      <c r="H6060" s="436">
        <f t="shared" si="1225"/>
        <v>1</v>
      </c>
      <c r="I6060" s="436" t="str">
        <f t="shared" si="1226"/>
        <v>Vũ Duy Cần</v>
      </c>
      <c r="J6060" s="436"/>
      <c r="K6060" s="436">
        <f t="shared" si="1227"/>
        <v>1</v>
      </c>
      <c r="L6060" s="436" t="str">
        <f t="shared" si="1228"/>
        <v>DC3DT82-DC-1</v>
      </c>
      <c r="M6060" s="436">
        <f t="shared" si="1229"/>
        <v>13</v>
      </c>
      <c r="N6060" s="437">
        <f t="shared" si="1235"/>
        <v>12</v>
      </c>
      <c r="O6060" s="437"/>
      <c r="P6060" s="430" t="str">
        <f t="shared" si="1230"/>
        <v/>
      </c>
      <c r="U6060" s="177">
        <v>15</v>
      </c>
      <c r="V6060" s="177" t="s">
        <v>3341</v>
      </c>
      <c r="W6060" s="177" t="s">
        <v>3980</v>
      </c>
      <c r="X6060" s="177" t="s">
        <v>6519</v>
      </c>
      <c r="Y6060" s="177" t="s">
        <v>6520</v>
      </c>
      <c r="Z6060" s="177" t="s">
        <v>6512</v>
      </c>
      <c r="AA6060" s="525" t="s">
        <v>6521</v>
      </c>
      <c r="AB6060" s="399" t="str">
        <f t="shared" si="1231"/>
        <v>DC3DT82</v>
      </c>
      <c r="AC6060" s="399" t="str">
        <f t="shared" si="1232"/>
        <v>DC3DT82-DC</v>
      </c>
      <c r="AD6060" t="str">
        <f>Y6060&amp;"-"&amp;VLOOKUP(AC6060,'LICH THI'!C:AA,9,0)</f>
        <v>64DCDT3131-42471</v>
      </c>
      <c r="AE6060">
        <f t="shared" si="1233"/>
        <v>1</v>
      </c>
    </row>
    <row r="6061" spans="1:31" x14ac:dyDescent="0.25">
      <c r="A6061" s="436" t="str">
        <f t="shared" si="1223"/>
        <v>DC3DT82-DC-2</v>
      </c>
      <c r="B6061" s="436">
        <f>COUNTIF(AC$4:AC6061,AC6061)</f>
        <v>2</v>
      </c>
      <c r="C6061" s="436" t="str">
        <f t="shared" si="1224"/>
        <v>DC3DT82-DC</v>
      </c>
      <c r="D6061" s="436">
        <f>VLOOKUP(C6061,'LICH THI'!C:AA,12,0)</f>
        <v>23</v>
      </c>
      <c r="E6061" s="436">
        <f>VLOOKUP(C6061,'LICH THI'!C:AA,13,0)</f>
        <v>23</v>
      </c>
      <c r="F6061" s="436">
        <f t="shared" si="1234"/>
        <v>23</v>
      </c>
      <c r="G6061" s="436">
        <f>VLOOKUP(C6061,'LICH THI'!C:AA,14,0)</f>
        <v>1</v>
      </c>
      <c r="H6061" s="436">
        <f t="shared" si="1225"/>
        <v>1</v>
      </c>
      <c r="I6061" s="436" t="str">
        <f t="shared" si="1226"/>
        <v>Trần Quang Cơ</v>
      </c>
      <c r="J6061" s="436"/>
      <c r="K6061" s="436">
        <f t="shared" si="1227"/>
        <v>1</v>
      </c>
      <c r="L6061" s="436" t="str">
        <f t="shared" si="1228"/>
        <v>DC3DT82-DC-1</v>
      </c>
      <c r="M6061" s="436">
        <f t="shared" si="1229"/>
        <v>13</v>
      </c>
      <c r="N6061" s="437">
        <f t="shared" si="1235"/>
        <v>13</v>
      </c>
      <c r="O6061" s="437"/>
      <c r="P6061" s="430" t="str">
        <f t="shared" si="1230"/>
        <v/>
      </c>
      <c r="U6061" s="177">
        <v>16</v>
      </c>
      <c r="V6061" s="177" t="s">
        <v>3341</v>
      </c>
      <c r="W6061" s="177" t="s">
        <v>3336</v>
      </c>
      <c r="X6061" s="177" t="s">
        <v>5535</v>
      </c>
      <c r="Y6061" s="177" t="s">
        <v>5536</v>
      </c>
      <c r="Z6061" s="177" t="s">
        <v>6512</v>
      </c>
      <c r="AA6061" s="525" t="s">
        <v>3352</v>
      </c>
      <c r="AB6061" s="399" t="str">
        <f t="shared" si="1231"/>
        <v>DC3DT82</v>
      </c>
      <c r="AC6061" s="399" t="str">
        <f t="shared" si="1232"/>
        <v>DC3DT82-DC</v>
      </c>
      <c r="AD6061" t="str">
        <f>Y6061&amp;"-"&amp;VLOOKUP(AC6061,'LICH THI'!C:AA,9,0)</f>
        <v>64DCDT3195-42471</v>
      </c>
      <c r="AE6061">
        <f t="shared" si="1233"/>
        <v>1</v>
      </c>
    </row>
    <row r="6062" spans="1:31" x14ac:dyDescent="0.25">
      <c r="A6062" s="436" t="str">
        <f t="shared" si="1223"/>
        <v>DC3DT82-DC-3</v>
      </c>
      <c r="B6062" s="436">
        <f>COUNTIF(AC$4:AC6062,AC6062)</f>
        <v>3</v>
      </c>
      <c r="C6062" s="436" t="str">
        <f t="shared" si="1224"/>
        <v>DC3DT82-DC</v>
      </c>
      <c r="D6062" s="436">
        <f>VLOOKUP(C6062,'LICH THI'!C:AA,12,0)</f>
        <v>23</v>
      </c>
      <c r="E6062" s="436">
        <f>VLOOKUP(C6062,'LICH THI'!C:AA,13,0)</f>
        <v>23</v>
      </c>
      <c r="F6062" s="436">
        <f t="shared" si="1234"/>
        <v>23</v>
      </c>
      <c r="G6062" s="436">
        <f>VLOOKUP(C6062,'LICH THI'!C:AA,14,0)</f>
        <v>1</v>
      </c>
      <c r="H6062" s="436">
        <f t="shared" si="1225"/>
        <v>1</v>
      </c>
      <c r="I6062" s="436" t="str">
        <f t="shared" si="1226"/>
        <v>Đỗ Sơn Dương</v>
      </c>
      <c r="J6062" s="436"/>
      <c r="K6062" s="436">
        <f t="shared" si="1227"/>
        <v>1</v>
      </c>
      <c r="L6062" s="436" t="str">
        <f t="shared" si="1228"/>
        <v>DC3DT82-DC-1</v>
      </c>
      <c r="M6062" s="436">
        <f t="shared" si="1229"/>
        <v>13</v>
      </c>
      <c r="N6062" s="437">
        <f t="shared" si="1235"/>
        <v>14</v>
      </c>
      <c r="O6062" s="437"/>
      <c r="P6062" s="430" t="str">
        <f t="shared" si="1230"/>
        <v/>
      </c>
      <c r="U6062" s="177">
        <v>17</v>
      </c>
      <c r="V6062" s="177" t="s">
        <v>3341</v>
      </c>
      <c r="W6062" s="177" t="s">
        <v>6522</v>
      </c>
      <c r="X6062" s="177" t="s">
        <v>2601</v>
      </c>
      <c r="Y6062" s="177" t="s">
        <v>6523</v>
      </c>
      <c r="Z6062" s="177" t="s">
        <v>6512</v>
      </c>
      <c r="AA6062" s="525" t="s">
        <v>6524</v>
      </c>
      <c r="AB6062" s="399" t="str">
        <f t="shared" si="1231"/>
        <v>DC3DT82</v>
      </c>
      <c r="AC6062" s="399" t="str">
        <f t="shared" si="1232"/>
        <v>DC3DT82-DC</v>
      </c>
      <c r="AD6062" t="str">
        <f>Y6062&amp;"-"&amp;VLOOKUP(AC6062,'LICH THI'!C:AA,9,0)</f>
        <v>64DCDT3173-42471</v>
      </c>
      <c r="AE6062">
        <f t="shared" si="1233"/>
        <v>1</v>
      </c>
    </row>
    <row r="6063" spans="1:31" x14ac:dyDescent="0.25">
      <c r="A6063" s="436" t="str">
        <f t="shared" si="1223"/>
        <v>DC3DT82-DC-4</v>
      </c>
      <c r="B6063" s="436">
        <f>COUNTIF(AC$4:AC6063,AC6063)</f>
        <v>4</v>
      </c>
      <c r="C6063" s="436" t="str">
        <f t="shared" si="1224"/>
        <v>DC3DT82-DC</v>
      </c>
      <c r="D6063" s="436">
        <f>VLOOKUP(C6063,'LICH THI'!C:AA,12,0)</f>
        <v>23</v>
      </c>
      <c r="E6063" s="436">
        <f>VLOOKUP(C6063,'LICH THI'!C:AA,13,0)</f>
        <v>23</v>
      </c>
      <c r="F6063" s="436">
        <f t="shared" si="1234"/>
        <v>23</v>
      </c>
      <c r="G6063" s="436">
        <f>VLOOKUP(C6063,'LICH THI'!C:AA,14,0)</f>
        <v>1</v>
      </c>
      <c r="H6063" s="436">
        <f t="shared" si="1225"/>
        <v>1</v>
      </c>
      <c r="I6063" s="436" t="str">
        <f t="shared" si="1226"/>
        <v>Lương Trọng Dương</v>
      </c>
      <c r="J6063" s="436"/>
      <c r="K6063" s="436">
        <f t="shared" si="1227"/>
        <v>1</v>
      </c>
      <c r="L6063" s="436" t="str">
        <f t="shared" si="1228"/>
        <v>DC3DT82-DC-1</v>
      </c>
      <c r="M6063" s="436">
        <f t="shared" si="1229"/>
        <v>13</v>
      </c>
      <c r="N6063" s="437">
        <f t="shared" si="1235"/>
        <v>15</v>
      </c>
      <c r="O6063" s="437"/>
      <c r="P6063" s="430" t="str">
        <f t="shared" si="1230"/>
        <v/>
      </c>
      <c r="U6063" s="177">
        <v>1</v>
      </c>
      <c r="V6063" s="177" t="s">
        <v>3308</v>
      </c>
      <c r="W6063" s="177" t="s">
        <v>3313</v>
      </c>
      <c r="X6063" s="177" t="s">
        <v>2601</v>
      </c>
      <c r="Y6063" s="177" t="s">
        <v>3314</v>
      </c>
      <c r="Z6063" s="177" t="s">
        <v>6512</v>
      </c>
      <c r="AA6063" s="525" t="s">
        <v>3315</v>
      </c>
      <c r="AB6063" s="399" t="str">
        <f t="shared" si="1231"/>
        <v>DC3DT82</v>
      </c>
      <c r="AC6063" s="399" t="str">
        <f t="shared" si="1232"/>
        <v>DC3DT82-DC</v>
      </c>
      <c r="AD6063" t="str">
        <f>Y6063&amp;"-"&amp;VLOOKUP(AC6063,'LICH THI'!C:AA,9,0)</f>
        <v>64DCDT3186-42471</v>
      </c>
      <c r="AE6063">
        <f t="shared" si="1233"/>
        <v>1</v>
      </c>
    </row>
    <row r="6064" spans="1:31" x14ac:dyDescent="0.25">
      <c r="A6064" s="436" t="str">
        <f t="shared" si="1223"/>
        <v>DC3DT82-DC-5</v>
      </c>
      <c r="B6064" s="436">
        <f>COUNTIF(AC$4:AC6064,AC6064)</f>
        <v>5</v>
      </c>
      <c r="C6064" s="436" t="str">
        <f t="shared" si="1224"/>
        <v>DC3DT82-DC</v>
      </c>
      <c r="D6064" s="436">
        <f>VLOOKUP(C6064,'LICH THI'!C:AA,12,0)</f>
        <v>23</v>
      </c>
      <c r="E6064" s="436">
        <f>VLOOKUP(C6064,'LICH THI'!C:AA,13,0)</f>
        <v>23</v>
      </c>
      <c r="F6064" s="436">
        <f t="shared" si="1234"/>
        <v>23</v>
      </c>
      <c r="G6064" s="436">
        <f>VLOOKUP(C6064,'LICH THI'!C:AA,14,0)</f>
        <v>1</v>
      </c>
      <c r="H6064" s="436">
        <f t="shared" si="1225"/>
        <v>1</v>
      </c>
      <c r="I6064" s="436" t="str">
        <f t="shared" si="1226"/>
        <v>Trần Ngọc Hà</v>
      </c>
      <c r="J6064" s="436"/>
      <c r="K6064" s="436">
        <f t="shared" si="1227"/>
        <v>1</v>
      </c>
      <c r="L6064" s="436" t="str">
        <f t="shared" si="1228"/>
        <v>DC3DT82-DC-1</v>
      </c>
      <c r="M6064" s="436">
        <f t="shared" si="1229"/>
        <v>13</v>
      </c>
      <c r="N6064" s="437">
        <f t="shared" si="1235"/>
        <v>16</v>
      </c>
      <c r="O6064" s="437"/>
      <c r="P6064" s="430" t="str">
        <f t="shared" si="1230"/>
        <v/>
      </c>
      <c r="U6064" s="177">
        <v>6</v>
      </c>
      <c r="V6064" s="177" t="s">
        <v>3325</v>
      </c>
      <c r="W6064" s="177" t="s">
        <v>3957</v>
      </c>
      <c r="X6064" s="177" t="s">
        <v>3163</v>
      </c>
      <c r="Y6064" s="177" t="s">
        <v>6516</v>
      </c>
      <c r="Z6064" s="177" t="s">
        <v>6512</v>
      </c>
      <c r="AA6064" s="525" t="s">
        <v>4818</v>
      </c>
      <c r="AB6064" s="399" t="str">
        <f t="shared" si="1231"/>
        <v>DC3DT82</v>
      </c>
      <c r="AC6064" s="399" t="str">
        <f t="shared" si="1232"/>
        <v>DC3DT82-DC</v>
      </c>
      <c r="AD6064" t="str">
        <f>Y6064&amp;"-"&amp;VLOOKUP(AC6064,'LICH THI'!C:AA,9,0)</f>
        <v>64DCDT3080-42471</v>
      </c>
      <c r="AE6064">
        <f t="shared" si="1233"/>
        <v>1</v>
      </c>
    </row>
    <row r="6065" spans="1:31" x14ac:dyDescent="0.25">
      <c r="A6065" s="436" t="str">
        <f t="shared" si="1223"/>
        <v>DC3DT82-DC-6</v>
      </c>
      <c r="B6065" s="436">
        <f>COUNTIF(AC$4:AC6065,AC6065)</f>
        <v>6</v>
      </c>
      <c r="C6065" s="436" t="str">
        <f t="shared" si="1224"/>
        <v>DC3DT82-DC</v>
      </c>
      <c r="D6065" s="436">
        <f>VLOOKUP(C6065,'LICH THI'!C:AA,12,0)</f>
        <v>23</v>
      </c>
      <c r="E6065" s="436">
        <f>VLOOKUP(C6065,'LICH THI'!C:AA,13,0)</f>
        <v>23</v>
      </c>
      <c r="F6065" s="436">
        <f t="shared" si="1234"/>
        <v>23</v>
      </c>
      <c r="G6065" s="436">
        <f>VLOOKUP(C6065,'LICH THI'!C:AA,14,0)</f>
        <v>1</v>
      </c>
      <c r="H6065" s="436">
        <f t="shared" si="1225"/>
        <v>1</v>
      </c>
      <c r="I6065" s="436" t="str">
        <f t="shared" si="1226"/>
        <v>Trần Thị Hà</v>
      </c>
      <c r="J6065" s="436"/>
      <c r="K6065" s="436">
        <f t="shared" si="1227"/>
        <v>1</v>
      </c>
      <c r="L6065" s="436" t="str">
        <f t="shared" si="1228"/>
        <v>DC3DT82-DC-1</v>
      </c>
      <c r="M6065" s="436">
        <f t="shared" si="1229"/>
        <v>13</v>
      </c>
      <c r="N6065" s="437">
        <f t="shared" si="1235"/>
        <v>17</v>
      </c>
      <c r="O6065" s="437"/>
      <c r="P6065" s="430" t="str">
        <f t="shared" si="1230"/>
        <v/>
      </c>
      <c r="U6065" s="177">
        <v>7</v>
      </c>
      <c r="V6065" s="177" t="s">
        <v>3325</v>
      </c>
      <c r="W6065" s="177" t="s">
        <v>2716</v>
      </c>
      <c r="X6065" s="177" t="s">
        <v>3163</v>
      </c>
      <c r="Y6065" s="177" t="s">
        <v>6192</v>
      </c>
      <c r="Z6065" s="177" t="s">
        <v>6512</v>
      </c>
      <c r="AA6065" s="525" t="s">
        <v>3010</v>
      </c>
      <c r="AB6065" s="399" t="str">
        <f t="shared" si="1231"/>
        <v>DC3DT82</v>
      </c>
      <c r="AC6065" s="399" t="str">
        <f t="shared" si="1232"/>
        <v>DC3DT82-DC</v>
      </c>
      <c r="AD6065" t="str">
        <f>Y6065&amp;"-"&amp;VLOOKUP(AC6065,'LICH THI'!C:AA,9,0)</f>
        <v>64DCDT3125-42471</v>
      </c>
      <c r="AE6065">
        <f t="shared" si="1233"/>
        <v>1</v>
      </c>
    </row>
    <row r="6066" spans="1:31" x14ac:dyDescent="0.25">
      <c r="A6066" s="436" t="str">
        <f t="shared" si="1223"/>
        <v>DC3DT82-DC-7</v>
      </c>
      <c r="B6066" s="436">
        <f>COUNTIF(AC$4:AC6066,AC6066)</f>
        <v>7</v>
      </c>
      <c r="C6066" s="436" t="str">
        <f t="shared" si="1224"/>
        <v>DC3DT82-DC</v>
      </c>
      <c r="D6066" s="436">
        <f>VLOOKUP(C6066,'LICH THI'!C:AA,12,0)</f>
        <v>23</v>
      </c>
      <c r="E6066" s="436">
        <f>VLOOKUP(C6066,'LICH THI'!C:AA,13,0)</f>
        <v>23</v>
      </c>
      <c r="F6066" s="436">
        <f t="shared" si="1234"/>
        <v>23</v>
      </c>
      <c r="G6066" s="436">
        <f>VLOOKUP(C6066,'LICH THI'!C:AA,14,0)</f>
        <v>1</v>
      </c>
      <c r="H6066" s="436">
        <f t="shared" si="1225"/>
        <v>1</v>
      </c>
      <c r="I6066" s="436" t="str">
        <f t="shared" si="1226"/>
        <v>Chu Đình Hải</v>
      </c>
      <c r="J6066" s="436"/>
      <c r="K6066" s="436">
        <f t="shared" si="1227"/>
        <v>1</v>
      </c>
      <c r="L6066" s="436" t="str">
        <f t="shared" si="1228"/>
        <v>DC3DT82-DC-1</v>
      </c>
      <c r="M6066" s="436">
        <f t="shared" si="1229"/>
        <v>13</v>
      </c>
      <c r="N6066" s="437">
        <f t="shared" si="1235"/>
        <v>18</v>
      </c>
      <c r="O6066" s="437"/>
      <c r="P6066" s="430" t="str">
        <f t="shared" si="1230"/>
        <v/>
      </c>
      <c r="U6066" s="177">
        <v>8</v>
      </c>
      <c r="V6066" s="177" t="s">
        <v>3325</v>
      </c>
      <c r="W6066" s="177" t="s">
        <v>5877</v>
      </c>
      <c r="X6066" s="177" t="s">
        <v>2908</v>
      </c>
      <c r="Y6066" s="177" t="s">
        <v>5878</v>
      </c>
      <c r="Z6066" s="177" t="s">
        <v>6512</v>
      </c>
      <c r="AA6066" s="525" t="s">
        <v>2613</v>
      </c>
      <c r="AB6066" s="399" t="str">
        <f t="shared" si="1231"/>
        <v>DC3DT82</v>
      </c>
      <c r="AC6066" s="399" t="str">
        <f t="shared" si="1232"/>
        <v>DC3DT82-DC</v>
      </c>
      <c r="AD6066" t="str">
        <f>Y6066&amp;"-"&amp;VLOOKUP(AC6066,'LICH THI'!C:AA,9,0)</f>
        <v>64DCDT3126-42471</v>
      </c>
      <c r="AE6066">
        <f t="shared" si="1233"/>
        <v>1</v>
      </c>
    </row>
    <row r="6067" spans="1:31" x14ac:dyDescent="0.25">
      <c r="A6067" s="436" t="str">
        <f t="shared" si="1223"/>
        <v>DC3DT82-DC-8</v>
      </c>
      <c r="B6067" s="436">
        <f>COUNTIF(AC$4:AC6067,AC6067)</f>
        <v>8</v>
      </c>
      <c r="C6067" s="436" t="str">
        <f t="shared" si="1224"/>
        <v>DC3DT82-DC</v>
      </c>
      <c r="D6067" s="436">
        <f>VLOOKUP(C6067,'LICH THI'!C:AA,12,0)</f>
        <v>23</v>
      </c>
      <c r="E6067" s="436">
        <f>VLOOKUP(C6067,'LICH THI'!C:AA,13,0)</f>
        <v>23</v>
      </c>
      <c r="F6067" s="436">
        <f t="shared" si="1234"/>
        <v>23</v>
      </c>
      <c r="G6067" s="436">
        <f>VLOOKUP(C6067,'LICH THI'!C:AA,14,0)</f>
        <v>1</v>
      </c>
      <c r="H6067" s="436">
        <f t="shared" si="1225"/>
        <v>1</v>
      </c>
      <c r="I6067" s="436" t="str">
        <f t="shared" si="1226"/>
        <v>Nguyễn Thị Hạnh</v>
      </c>
      <c r="J6067" s="436"/>
      <c r="K6067" s="436">
        <f t="shared" si="1227"/>
        <v>1</v>
      </c>
      <c r="L6067" s="436" t="str">
        <f t="shared" si="1228"/>
        <v>DC3DT82-DC-1</v>
      </c>
      <c r="M6067" s="436">
        <f t="shared" si="1229"/>
        <v>13</v>
      </c>
      <c r="N6067" s="437">
        <f t="shared" si="1235"/>
        <v>19</v>
      </c>
      <c r="O6067" s="437"/>
      <c r="P6067" s="430" t="str">
        <f t="shared" si="1230"/>
        <v/>
      </c>
      <c r="U6067" s="177">
        <v>2</v>
      </c>
      <c r="V6067" s="177" t="s">
        <v>3308</v>
      </c>
      <c r="W6067" s="177" t="s">
        <v>2619</v>
      </c>
      <c r="X6067" s="177" t="s">
        <v>2656</v>
      </c>
      <c r="Y6067" s="177" t="s">
        <v>6513</v>
      </c>
      <c r="Z6067" s="177" t="s">
        <v>6512</v>
      </c>
      <c r="AA6067" s="525" t="s">
        <v>3838</v>
      </c>
      <c r="AB6067" s="399" t="str">
        <f t="shared" si="1231"/>
        <v>DC3DT82</v>
      </c>
      <c r="AC6067" s="399" t="str">
        <f t="shared" si="1232"/>
        <v>DC3DT82-DC</v>
      </c>
      <c r="AD6067" t="str">
        <f>Y6067&amp;"-"&amp;VLOOKUP(AC6067,'LICH THI'!C:AA,9,0)</f>
        <v>64DCDT3023-42471</v>
      </c>
      <c r="AE6067">
        <f t="shared" si="1233"/>
        <v>1</v>
      </c>
    </row>
    <row r="6068" spans="1:31" x14ac:dyDescent="0.25">
      <c r="A6068" s="436" t="str">
        <f t="shared" si="1223"/>
        <v>DC3DT82-DC-9</v>
      </c>
      <c r="B6068" s="436">
        <f>COUNTIF(AC$4:AC6068,AC6068)</f>
        <v>9</v>
      </c>
      <c r="C6068" s="436" t="str">
        <f t="shared" si="1224"/>
        <v>DC3DT82-DC</v>
      </c>
      <c r="D6068" s="436">
        <f>VLOOKUP(C6068,'LICH THI'!C:AA,12,0)</f>
        <v>23</v>
      </c>
      <c r="E6068" s="436">
        <f>VLOOKUP(C6068,'LICH THI'!C:AA,13,0)</f>
        <v>23</v>
      </c>
      <c r="F6068" s="436">
        <f t="shared" si="1234"/>
        <v>23</v>
      </c>
      <c r="G6068" s="436">
        <f>VLOOKUP(C6068,'LICH THI'!C:AA,14,0)</f>
        <v>1</v>
      </c>
      <c r="H6068" s="436">
        <f t="shared" si="1225"/>
        <v>1</v>
      </c>
      <c r="I6068" s="436" t="str">
        <f t="shared" si="1226"/>
        <v>Lê Trọng Hiếu</v>
      </c>
      <c r="J6068" s="436"/>
      <c r="K6068" s="436">
        <f t="shared" si="1227"/>
        <v>1</v>
      </c>
      <c r="L6068" s="436" t="str">
        <f t="shared" si="1228"/>
        <v>DC3DT82-DC-1</v>
      </c>
      <c r="M6068" s="436">
        <f t="shared" si="1229"/>
        <v>13</v>
      </c>
      <c r="N6068" s="437">
        <f t="shared" si="1235"/>
        <v>20</v>
      </c>
      <c r="O6068" s="437"/>
      <c r="P6068" s="430" t="str">
        <f t="shared" si="1230"/>
        <v/>
      </c>
      <c r="U6068" s="177">
        <v>9</v>
      </c>
      <c r="V6068" s="177" t="s">
        <v>3325</v>
      </c>
      <c r="W6068" s="177" t="s">
        <v>5187</v>
      </c>
      <c r="X6068" s="177" t="s">
        <v>2754</v>
      </c>
      <c r="Y6068" s="177" t="s">
        <v>5879</v>
      </c>
      <c r="Z6068" s="177" t="s">
        <v>6512</v>
      </c>
      <c r="AA6068" s="525" t="s">
        <v>4830</v>
      </c>
      <c r="AB6068" s="399" t="str">
        <f t="shared" si="1231"/>
        <v>DC3DT82</v>
      </c>
      <c r="AC6068" s="399" t="str">
        <f t="shared" si="1232"/>
        <v>DC3DT82-DC</v>
      </c>
      <c r="AD6068" t="str">
        <f>Y6068&amp;"-"&amp;VLOOKUP(AC6068,'LICH THI'!C:AA,9,0)</f>
        <v>64DCDT3102-42471</v>
      </c>
      <c r="AE6068">
        <f t="shared" si="1233"/>
        <v>1</v>
      </c>
    </row>
    <row r="6069" spans="1:31" x14ac:dyDescent="0.25">
      <c r="A6069" s="436" t="str">
        <f t="shared" si="1223"/>
        <v>DC3DT82-DC-10</v>
      </c>
      <c r="B6069" s="436">
        <f>COUNTIF(AC$4:AC6069,AC6069)</f>
        <v>10</v>
      </c>
      <c r="C6069" s="436" t="str">
        <f t="shared" si="1224"/>
        <v>DC3DT82-DC</v>
      </c>
      <c r="D6069" s="436">
        <f>VLOOKUP(C6069,'LICH THI'!C:AA,12,0)</f>
        <v>23</v>
      </c>
      <c r="E6069" s="436">
        <f>VLOOKUP(C6069,'LICH THI'!C:AA,13,0)</f>
        <v>23</v>
      </c>
      <c r="F6069" s="436">
        <f t="shared" si="1234"/>
        <v>23</v>
      </c>
      <c r="G6069" s="436">
        <f>VLOOKUP(C6069,'LICH THI'!C:AA,14,0)</f>
        <v>1</v>
      </c>
      <c r="H6069" s="436">
        <f t="shared" si="1225"/>
        <v>1</v>
      </c>
      <c r="I6069" s="436" t="str">
        <f t="shared" si="1226"/>
        <v>Trần Trung Hiếu</v>
      </c>
      <c r="J6069" s="436"/>
      <c r="K6069" s="436">
        <f t="shared" si="1227"/>
        <v>1</v>
      </c>
      <c r="L6069" s="436" t="str">
        <f t="shared" si="1228"/>
        <v>DC3DT82-DC-1</v>
      </c>
      <c r="M6069" s="436">
        <f t="shared" si="1229"/>
        <v>13</v>
      </c>
      <c r="N6069" s="437">
        <f t="shared" si="1235"/>
        <v>21</v>
      </c>
      <c r="O6069" s="437"/>
      <c r="P6069" s="430" t="str">
        <f t="shared" si="1230"/>
        <v/>
      </c>
      <c r="U6069" s="177">
        <v>10</v>
      </c>
      <c r="V6069" s="177" t="s">
        <v>3325</v>
      </c>
      <c r="W6069" s="177" t="s">
        <v>3052</v>
      </c>
      <c r="X6069" s="177" t="s">
        <v>2754</v>
      </c>
      <c r="Y6069" s="177" t="s">
        <v>4725</v>
      </c>
      <c r="Z6069" s="177" t="s">
        <v>6512</v>
      </c>
      <c r="AA6069" s="525" t="s">
        <v>3919</v>
      </c>
      <c r="AB6069" s="399" t="str">
        <f t="shared" si="1231"/>
        <v>DC3DT82</v>
      </c>
      <c r="AC6069" s="399" t="str">
        <f t="shared" si="1232"/>
        <v>DC3DT82-DC</v>
      </c>
      <c r="AD6069" t="str">
        <f>Y6069&amp;"-"&amp;VLOOKUP(AC6069,'LICH THI'!C:AA,9,0)</f>
        <v>64DCDT3172-42471</v>
      </c>
      <c r="AE6069">
        <f t="shared" si="1233"/>
        <v>1</v>
      </c>
    </row>
    <row r="6070" spans="1:31" x14ac:dyDescent="0.25">
      <c r="A6070" s="436" t="str">
        <f t="shared" si="1223"/>
        <v>DC3DT82-DC-11</v>
      </c>
      <c r="B6070" s="436">
        <f>COUNTIF(AC$4:AC6070,AC6070)</f>
        <v>11</v>
      </c>
      <c r="C6070" s="436" t="str">
        <f t="shared" si="1224"/>
        <v>DC3DT82-DC</v>
      </c>
      <c r="D6070" s="436">
        <f>VLOOKUP(C6070,'LICH THI'!C:AA,12,0)</f>
        <v>23</v>
      </c>
      <c r="E6070" s="436">
        <f>VLOOKUP(C6070,'LICH THI'!C:AA,13,0)</f>
        <v>23</v>
      </c>
      <c r="F6070" s="436">
        <f t="shared" si="1234"/>
        <v>23</v>
      </c>
      <c r="G6070" s="436">
        <f>VLOOKUP(C6070,'LICH THI'!C:AA,14,0)</f>
        <v>1</v>
      </c>
      <c r="H6070" s="436">
        <f t="shared" si="1225"/>
        <v>1</v>
      </c>
      <c r="I6070" s="436" t="str">
        <f t="shared" si="1226"/>
        <v>Đào Công Hoàn</v>
      </c>
      <c r="J6070" s="436"/>
      <c r="K6070" s="436">
        <f t="shared" si="1227"/>
        <v>1</v>
      </c>
      <c r="L6070" s="436" t="str">
        <f t="shared" si="1228"/>
        <v>DC3DT82-DC-1</v>
      </c>
      <c r="M6070" s="436">
        <f t="shared" si="1229"/>
        <v>13</v>
      </c>
      <c r="N6070" s="437">
        <f t="shared" si="1235"/>
        <v>22</v>
      </c>
      <c r="O6070" s="437"/>
      <c r="P6070" s="430" t="str">
        <f t="shared" si="1230"/>
        <v/>
      </c>
      <c r="U6070" s="177">
        <v>11</v>
      </c>
      <c r="V6070" s="177" t="s">
        <v>3325</v>
      </c>
      <c r="W6070" s="177" t="s">
        <v>3789</v>
      </c>
      <c r="X6070" s="177" t="s">
        <v>3790</v>
      </c>
      <c r="Y6070" s="177" t="s">
        <v>3791</v>
      </c>
      <c r="Z6070" s="177" t="s">
        <v>6512</v>
      </c>
      <c r="AA6070" s="525" t="s">
        <v>3792</v>
      </c>
      <c r="AB6070" s="399" t="str">
        <f t="shared" si="1231"/>
        <v>DC3DT82</v>
      </c>
      <c r="AC6070" s="399" t="str">
        <f t="shared" si="1232"/>
        <v>DC3DT82-DC</v>
      </c>
      <c r="AD6070" t="str">
        <f>Y6070&amp;"-"&amp;VLOOKUP(AC6070,'LICH THI'!C:AA,9,0)</f>
        <v>64DCDT3048-42471</v>
      </c>
      <c r="AE6070">
        <f t="shared" si="1233"/>
        <v>1</v>
      </c>
    </row>
    <row r="6071" spans="1:31" x14ac:dyDescent="0.25">
      <c r="A6071" s="436" t="str">
        <f t="shared" si="1223"/>
        <v>DC3DT82-DC-12</v>
      </c>
      <c r="B6071" s="436">
        <f>COUNTIF(AC$4:AC6071,AC6071)</f>
        <v>12</v>
      </c>
      <c r="C6071" s="436" t="str">
        <f t="shared" si="1224"/>
        <v>DC3DT82-DC</v>
      </c>
      <c r="D6071" s="436">
        <f>VLOOKUP(C6071,'LICH THI'!C:AA,12,0)</f>
        <v>23</v>
      </c>
      <c r="E6071" s="436">
        <f>VLOOKUP(C6071,'LICH THI'!C:AA,13,0)</f>
        <v>23</v>
      </c>
      <c r="F6071" s="436">
        <f t="shared" si="1234"/>
        <v>23</v>
      </c>
      <c r="G6071" s="436">
        <f>VLOOKUP(C6071,'LICH THI'!C:AA,14,0)</f>
        <v>1</v>
      </c>
      <c r="H6071" s="436">
        <f t="shared" si="1225"/>
        <v>1</v>
      </c>
      <c r="I6071" s="436" t="str">
        <f t="shared" si="1226"/>
        <v>Trần Thị Huyền</v>
      </c>
      <c r="J6071" s="436"/>
      <c r="K6071" s="436">
        <f t="shared" si="1227"/>
        <v>1</v>
      </c>
      <c r="L6071" s="436" t="str">
        <f t="shared" si="1228"/>
        <v>DC3DT82-DC-1</v>
      </c>
      <c r="M6071" s="436">
        <f t="shared" si="1229"/>
        <v>13</v>
      </c>
      <c r="N6071" s="437">
        <f t="shared" si="1235"/>
        <v>23</v>
      </c>
      <c r="O6071" s="437"/>
      <c r="P6071" s="430" t="str">
        <f t="shared" si="1230"/>
        <v/>
      </c>
      <c r="U6071" s="177">
        <v>18</v>
      </c>
      <c r="V6071" s="177" t="s">
        <v>3341</v>
      </c>
      <c r="W6071" s="177" t="s">
        <v>2716</v>
      </c>
      <c r="X6071" s="177" t="s">
        <v>4236</v>
      </c>
      <c r="Y6071" s="177" t="s">
        <v>4732</v>
      </c>
      <c r="Z6071" s="177" t="s">
        <v>6512</v>
      </c>
      <c r="AA6071" s="525" t="s">
        <v>4407</v>
      </c>
      <c r="AB6071" s="399" t="str">
        <f t="shared" si="1231"/>
        <v>DC3DT82</v>
      </c>
      <c r="AC6071" s="399" t="str">
        <f t="shared" si="1232"/>
        <v>DC3DT82-DC</v>
      </c>
      <c r="AD6071" t="str">
        <f>Y6071&amp;"-"&amp;VLOOKUP(AC6071,'LICH THI'!C:AA,9,0)</f>
        <v>64DCDT3122-42471</v>
      </c>
      <c r="AE6071">
        <f t="shared" si="1233"/>
        <v>1</v>
      </c>
    </row>
    <row r="6072" spans="1:31" x14ac:dyDescent="0.25">
      <c r="A6072" s="436" t="str">
        <f t="shared" si="1223"/>
        <v>DC3DT82-DC-13</v>
      </c>
      <c r="B6072" s="436">
        <f>COUNTIF(AC$4:AC6072,AC6072)</f>
        <v>13</v>
      </c>
      <c r="C6072" s="436" t="str">
        <f t="shared" si="1224"/>
        <v>DC3DT82-DC</v>
      </c>
      <c r="D6072" s="436">
        <f>VLOOKUP(C6072,'LICH THI'!C:AA,12,0)</f>
        <v>23</v>
      </c>
      <c r="E6072" s="436">
        <f>VLOOKUP(C6072,'LICH THI'!C:AA,13,0)</f>
        <v>23</v>
      </c>
      <c r="F6072" s="436">
        <f t="shared" si="1234"/>
        <v>23</v>
      </c>
      <c r="G6072" s="436">
        <f>VLOOKUP(C6072,'LICH THI'!C:AA,14,0)</f>
        <v>1</v>
      </c>
      <c r="H6072" s="436">
        <f t="shared" si="1225"/>
        <v>1</v>
      </c>
      <c r="I6072" s="436" t="str">
        <f t="shared" si="1226"/>
        <v>Trần Thị Hương</v>
      </c>
      <c r="J6072" s="436"/>
      <c r="K6072" s="436">
        <f t="shared" si="1227"/>
        <v>1</v>
      </c>
      <c r="L6072" s="436" t="str">
        <f t="shared" si="1228"/>
        <v>DC3DT82-DC-1</v>
      </c>
      <c r="M6072" s="436">
        <f t="shared" si="1229"/>
        <v>13</v>
      </c>
      <c r="N6072" s="437">
        <f t="shared" si="1235"/>
        <v>1</v>
      </c>
      <c r="O6072" s="437"/>
      <c r="P6072" s="430" t="str">
        <f t="shared" si="1230"/>
        <v/>
      </c>
      <c r="U6072" s="177">
        <v>12</v>
      </c>
      <c r="V6072" s="177" t="s">
        <v>3325</v>
      </c>
      <c r="W6072" s="177" t="s">
        <v>2716</v>
      </c>
      <c r="X6072" s="177" t="s">
        <v>2663</v>
      </c>
      <c r="Y6072" s="177" t="s">
        <v>3333</v>
      </c>
      <c r="Z6072" s="177" t="s">
        <v>6512</v>
      </c>
      <c r="AA6072" s="525" t="s">
        <v>3334</v>
      </c>
      <c r="AB6072" s="399" t="str">
        <f t="shared" si="1231"/>
        <v>DC3DT82</v>
      </c>
      <c r="AC6072" s="399" t="str">
        <f t="shared" si="1232"/>
        <v>DC3DT82-DC</v>
      </c>
      <c r="AD6072" t="str">
        <f>Y6072&amp;"-"&amp;VLOOKUP(AC6072,'LICH THI'!C:AA,9,0)</f>
        <v>64DCDT3160-42471</v>
      </c>
      <c r="AE6072">
        <f t="shared" si="1233"/>
        <v>1</v>
      </c>
    </row>
    <row r="6073" spans="1:31" x14ac:dyDescent="0.25">
      <c r="A6073" s="436" t="str">
        <f t="shared" si="1223"/>
        <v>DC3DT82-DC-14</v>
      </c>
      <c r="B6073" s="436">
        <f>COUNTIF(AC$4:AC6073,AC6073)</f>
        <v>14</v>
      </c>
      <c r="C6073" s="436" t="str">
        <f t="shared" si="1224"/>
        <v>DC3DT82-DC</v>
      </c>
      <c r="D6073" s="436">
        <f>VLOOKUP(C6073,'LICH THI'!C:AA,12,0)</f>
        <v>23</v>
      </c>
      <c r="E6073" s="436">
        <f>VLOOKUP(C6073,'LICH THI'!C:AA,13,0)</f>
        <v>23</v>
      </c>
      <c r="F6073" s="436">
        <f t="shared" si="1234"/>
        <v>23</v>
      </c>
      <c r="G6073" s="436">
        <f>VLOOKUP(C6073,'LICH THI'!C:AA,14,0)</f>
        <v>1</v>
      </c>
      <c r="H6073" s="436">
        <f t="shared" si="1225"/>
        <v>1</v>
      </c>
      <c r="I6073" s="436" t="str">
        <f t="shared" si="1226"/>
        <v>Nguyễn Thị Hường</v>
      </c>
      <c r="J6073" s="436"/>
      <c r="K6073" s="436">
        <f t="shared" si="1227"/>
        <v>1</v>
      </c>
      <c r="L6073" s="436" t="str">
        <f t="shared" si="1228"/>
        <v>DC3DT82-DC-1</v>
      </c>
      <c r="M6073" s="436">
        <f t="shared" si="1229"/>
        <v>13</v>
      </c>
      <c r="N6073" s="437">
        <f t="shared" si="1235"/>
        <v>2</v>
      </c>
      <c r="O6073" s="437"/>
      <c r="P6073" s="430" t="str">
        <f t="shared" si="1230"/>
        <v/>
      </c>
      <c r="U6073" s="177">
        <v>3</v>
      </c>
      <c r="V6073" s="177" t="s">
        <v>3308</v>
      </c>
      <c r="W6073" s="177" t="s">
        <v>2619</v>
      </c>
      <c r="X6073" s="177" t="s">
        <v>4527</v>
      </c>
      <c r="Y6073" s="177" t="s">
        <v>6514</v>
      </c>
      <c r="Z6073" s="177" t="s">
        <v>6512</v>
      </c>
      <c r="AA6073" s="525" t="s">
        <v>6515</v>
      </c>
      <c r="AB6073" s="399" t="str">
        <f t="shared" si="1231"/>
        <v>DC3DT82</v>
      </c>
      <c r="AC6073" s="399" t="str">
        <f t="shared" si="1232"/>
        <v>DC3DT82-DC</v>
      </c>
      <c r="AD6073" t="str">
        <f>Y6073&amp;"-"&amp;VLOOKUP(AC6073,'LICH THI'!C:AA,9,0)</f>
        <v>64DCDT3061-42471</v>
      </c>
      <c r="AE6073">
        <f t="shared" si="1233"/>
        <v>1</v>
      </c>
    </row>
    <row r="6074" spans="1:31" x14ac:dyDescent="0.25">
      <c r="A6074" s="436" t="str">
        <f t="shared" si="1223"/>
        <v>DC3DT82-DC-15</v>
      </c>
      <c r="B6074" s="436">
        <f>COUNTIF(AC$4:AC6074,AC6074)</f>
        <v>15</v>
      </c>
      <c r="C6074" s="436" t="str">
        <f t="shared" si="1224"/>
        <v>DC3DT82-DC</v>
      </c>
      <c r="D6074" s="436">
        <f>VLOOKUP(C6074,'LICH THI'!C:AA,12,0)</f>
        <v>23</v>
      </c>
      <c r="E6074" s="436">
        <f>VLOOKUP(C6074,'LICH THI'!C:AA,13,0)</f>
        <v>23</v>
      </c>
      <c r="F6074" s="436">
        <f t="shared" si="1234"/>
        <v>23</v>
      </c>
      <c r="G6074" s="436">
        <f>VLOOKUP(C6074,'LICH THI'!C:AA,14,0)</f>
        <v>1</v>
      </c>
      <c r="H6074" s="436">
        <f t="shared" si="1225"/>
        <v>1</v>
      </c>
      <c r="I6074" s="436" t="str">
        <f t="shared" si="1226"/>
        <v>Mạc Văn Khải</v>
      </c>
      <c r="J6074" s="436"/>
      <c r="K6074" s="436">
        <f t="shared" si="1227"/>
        <v>1</v>
      </c>
      <c r="L6074" s="436" t="str">
        <f t="shared" si="1228"/>
        <v>DC3DT82-DC-1</v>
      </c>
      <c r="M6074" s="436">
        <f t="shared" si="1229"/>
        <v>13</v>
      </c>
      <c r="N6074" s="437">
        <f t="shared" si="1235"/>
        <v>3</v>
      </c>
      <c r="O6074" s="437"/>
      <c r="P6074" s="430" t="str">
        <f t="shared" si="1230"/>
        <v/>
      </c>
      <c r="U6074" s="177">
        <v>19</v>
      </c>
      <c r="V6074" s="177" t="s">
        <v>3341</v>
      </c>
      <c r="W6074" s="177" t="s">
        <v>6525</v>
      </c>
      <c r="X6074" s="177" t="s">
        <v>6134</v>
      </c>
      <c r="Y6074" s="177" t="s">
        <v>6526</v>
      </c>
      <c r="Z6074" s="177" t="s">
        <v>6512</v>
      </c>
      <c r="AA6074" s="525" t="s">
        <v>6527</v>
      </c>
      <c r="AB6074" s="399" t="str">
        <f t="shared" si="1231"/>
        <v>DC3DT82</v>
      </c>
      <c r="AC6074" s="399" t="str">
        <f t="shared" si="1232"/>
        <v>DC3DT82-DC</v>
      </c>
      <c r="AD6074" t="str">
        <f>Y6074&amp;"-"&amp;VLOOKUP(AC6074,'LICH THI'!C:AA,9,0)</f>
        <v>64DCDT3124-42471</v>
      </c>
      <c r="AE6074">
        <f t="shared" si="1233"/>
        <v>1</v>
      </c>
    </row>
    <row r="6075" spans="1:31" x14ac:dyDescent="0.25">
      <c r="A6075" s="436" t="str">
        <f t="shared" si="1223"/>
        <v>DC3DT82-DC-16</v>
      </c>
      <c r="B6075" s="436">
        <f>COUNTIF(AC$4:AC6075,AC6075)</f>
        <v>16</v>
      </c>
      <c r="C6075" s="436" t="str">
        <f t="shared" si="1224"/>
        <v>DC3DT82-DC</v>
      </c>
      <c r="D6075" s="436">
        <f>VLOOKUP(C6075,'LICH THI'!C:AA,12,0)</f>
        <v>23</v>
      </c>
      <c r="E6075" s="436">
        <f>VLOOKUP(C6075,'LICH THI'!C:AA,13,0)</f>
        <v>23</v>
      </c>
      <c r="F6075" s="436">
        <f t="shared" si="1234"/>
        <v>23</v>
      </c>
      <c r="G6075" s="436">
        <f>VLOOKUP(C6075,'LICH THI'!C:AA,14,0)</f>
        <v>1</v>
      </c>
      <c r="H6075" s="436">
        <f t="shared" si="1225"/>
        <v>1</v>
      </c>
      <c r="I6075" s="436" t="str">
        <f t="shared" si="1226"/>
        <v>Nguyễn Quốc Khánh</v>
      </c>
      <c r="J6075" s="436"/>
      <c r="K6075" s="436">
        <f t="shared" si="1227"/>
        <v>1</v>
      </c>
      <c r="L6075" s="436" t="str">
        <f t="shared" si="1228"/>
        <v>DC3DT82-DC-1</v>
      </c>
      <c r="M6075" s="436">
        <f t="shared" si="1229"/>
        <v>13</v>
      </c>
      <c r="N6075" s="437">
        <f t="shared" si="1235"/>
        <v>4</v>
      </c>
      <c r="O6075" s="437"/>
      <c r="P6075" s="430" t="str">
        <f t="shared" si="1230"/>
        <v/>
      </c>
      <c r="U6075" s="177">
        <v>13</v>
      </c>
      <c r="V6075" s="177" t="s">
        <v>3325</v>
      </c>
      <c r="W6075" s="177" t="s">
        <v>3488</v>
      </c>
      <c r="X6075" s="177" t="s">
        <v>3316</v>
      </c>
      <c r="Y6075" s="177" t="s">
        <v>6517</v>
      </c>
      <c r="Z6075" s="177" t="s">
        <v>6512</v>
      </c>
      <c r="AA6075" s="525" t="s">
        <v>6518</v>
      </c>
      <c r="AB6075" s="399" t="str">
        <f t="shared" si="1231"/>
        <v>DC3DT82</v>
      </c>
      <c r="AC6075" s="399" t="str">
        <f t="shared" si="1232"/>
        <v>DC3DT82-DC</v>
      </c>
      <c r="AD6075" t="str">
        <f>Y6075&amp;"-"&amp;VLOOKUP(AC6075,'LICH THI'!C:AA,9,0)</f>
        <v>64DCDT3078-42471</v>
      </c>
      <c r="AE6075">
        <f t="shared" si="1233"/>
        <v>1</v>
      </c>
    </row>
    <row r="6076" spans="1:31" x14ac:dyDescent="0.25">
      <c r="A6076" s="436" t="str">
        <f t="shared" si="1223"/>
        <v>DC3DT82-DC-17</v>
      </c>
      <c r="B6076" s="436">
        <f>COUNTIF(AC$4:AC6076,AC6076)</f>
        <v>17</v>
      </c>
      <c r="C6076" s="436" t="str">
        <f t="shared" si="1224"/>
        <v>DC3DT82-DC</v>
      </c>
      <c r="D6076" s="436">
        <f>VLOOKUP(C6076,'LICH THI'!C:AA,12,0)</f>
        <v>23</v>
      </c>
      <c r="E6076" s="436">
        <f>VLOOKUP(C6076,'LICH THI'!C:AA,13,0)</f>
        <v>23</v>
      </c>
      <c r="F6076" s="436">
        <f t="shared" si="1234"/>
        <v>23</v>
      </c>
      <c r="G6076" s="436">
        <f>VLOOKUP(C6076,'LICH THI'!C:AA,14,0)</f>
        <v>1</v>
      </c>
      <c r="H6076" s="436">
        <f t="shared" si="1225"/>
        <v>1</v>
      </c>
      <c r="I6076" s="436" t="str">
        <f t="shared" si="1226"/>
        <v>Nguyễn Đăng Minh</v>
      </c>
      <c r="J6076" s="436"/>
      <c r="K6076" s="436">
        <f t="shared" si="1227"/>
        <v>1</v>
      </c>
      <c r="L6076" s="436" t="str">
        <f t="shared" si="1228"/>
        <v>DC3DT82-DC-1</v>
      </c>
      <c r="M6076" s="436">
        <f t="shared" si="1229"/>
        <v>13</v>
      </c>
      <c r="N6076" s="437">
        <f t="shared" si="1235"/>
        <v>5</v>
      </c>
      <c r="O6076" s="437"/>
      <c r="P6076" s="430" t="str">
        <f t="shared" si="1230"/>
        <v/>
      </c>
      <c r="U6076" s="177">
        <v>4</v>
      </c>
      <c r="V6076" s="177" t="s">
        <v>3308</v>
      </c>
      <c r="W6076" s="177" t="s">
        <v>2875</v>
      </c>
      <c r="X6076" s="177" t="s">
        <v>2713</v>
      </c>
      <c r="Y6076" s="177" t="s">
        <v>3771</v>
      </c>
      <c r="Z6076" s="177" t="s">
        <v>6512</v>
      </c>
      <c r="AA6076" s="525" t="s">
        <v>3772</v>
      </c>
      <c r="AB6076" s="399" t="str">
        <f t="shared" si="1231"/>
        <v>DC3DT82</v>
      </c>
      <c r="AC6076" s="399" t="str">
        <f t="shared" si="1232"/>
        <v>DC3DT82-DC</v>
      </c>
      <c r="AD6076" t="str">
        <f>Y6076&amp;"-"&amp;VLOOKUP(AC6076,'LICH THI'!C:AA,9,0)</f>
        <v>64DCDT3017-42471</v>
      </c>
      <c r="AE6076">
        <f t="shared" si="1233"/>
        <v>1</v>
      </c>
    </row>
    <row r="6077" spans="1:31" x14ac:dyDescent="0.25">
      <c r="A6077" s="436" t="str">
        <f t="shared" si="1223"/>
        <v>DC3DT82-DC-18</v>
      </c>
      <c r="B6077" s="436">
        <f>COUNTIF(AC$4:AC6077,AC6077)</f>
        <v>18</v>
      </c>
      <c r="C6077" s="436" t="str">
        <f t="shared" si="1224"/>
        <v>DC3DT82-DC</v>
      </c>
      <c r="D6077" s="436">
        <f>VLOOKUP(C6077,'LICH THI'!C:AA,12,0)</f>
        <v>23</v>
      </c>
      <c r="E6077" s="436">
        <f>VLOOKUP(C6077,'LICH THI'!C:AA,13,0)</f>
        <v>23</v>
      </c>
      <c r="F6077" s="436">
        <f t="shared" si="1234"/>
        <v>23</v>
      </c>
      <c r="G6077" s="436">
        <f>VLOOKUP(C6077,'LICH THI'!C:AA,14,0)</f>
        <v>1</v>
      </c>
      <c r="H6077" s="436">
        <f t="shared" si="1225"/>
        <v>1</v>
      </c>
      <c r="I6077" s="436" t="str">
        <f t="shared" si="1226"/>
        <v>Nguyễn Cao Sang</v>
      </c>
      <c r="J6077" s="436"/>
      <c r="K6077" s="436">
        <f t="shared" si="1227"/>
        <v>1</v>
      </c>
      <c r="L6077" s="436" t="str">
        <f t="shared" si="1228"/>
        <v>DC3DT82-DC-1</v>
      </c>
      <c r="M6077" s="436">
        <f t="shared" si="1229"/>
        <v>13</v>
      </c>
      <c r="N6077" s="437">
        <f t="shared" si="1235"/>
        <v>6</v>
      </c>
      <c r="O6077" s="437"/>
      <c r="P6077" s="430" t="str">
        <f t="shared" si="1230"/>
        <v/>
      </c>
      <c r="U6077" s="177">
        <v>5</v>
      </c>
      <c r="V6077" s="177" t="s">
        <v>3308</v>
      </c>
      <c r="W6077" s="177" t="s">
        <v>3322</v>
      </c>
      <c r="X6077" s="177" t="s">
        <v>3323</v>
      </c>
      <c r="Y6077" s="177" t="s">
        <v>3324</v>
      </c>
      <c r="Z6077" s="177" t="s">
        <v>6512</v>
      </c>
      <c r="AA6077" s="525" t="s">
        <v>2764</v>
      </c>
      <c r="AB6077" s="399" t="str">
        <f t="shared" si="1231"/>
        <v>DC3DT82</v>
      </c>
      <c r="AC6077" s="399" t="str">
        <f t="shared" si="1232"/>
        <v>DC3DT82-DC</v>
      </c>
      <c r="AD6077" t="str">
        <f>Y6077&amp;"-"&amp;VLOOKUP(AC6077,'LICH THI'!C:AA,9,0)</f>
        <v>64DCDT3033-42471</v>
      </c>
      <c r="AE6077">
        <f t="shared" si="1233"/>
        <v>1</v>
      </c>
    </row>
    <row r="6078" spans="1:31" x14ac:dyDescent="0.25">
      <c r="A6078" s="436" t="str">
        <f t="shared" si="1223"/>
        <v>DC3DT82-DC-19</v>
      </c>
      <c r="B6078" s="436">
        <f>COUNTIF(AC$4:AC6078,AC6078)</f>
        <v>19</v>
      </c>
      <c r="C6078" s="436" t="str">
        <f t="shared" si="1224"/>
        <v>DC3DT82-DC</v>
      </c>
      <c r="D6078" s="436">
        <f>VLOOKUP(C6078,'LICH THI'!C:AA,12,0)</f>
        <v>23</v>
      </c>
      <c r="E6078" s="436">
        <f>VLOOKUP(C6078,'LICH THI'!C:AA,13,0)</f>
        <v>23</v>
      </c>
      <c r="F6078" s="436">
        <f t="shared" si="1234"/>
        <v>23</v>
      </c>
      <c r="G6078" s="436">
        <f>VLOOKUP(C6078,'LICH THI'!C:AA,14,0)</f>
        <v>1</v>
      </c>
      <c r="H6078" s="436">
        <f t="shared" si="1225"/>
        <v>1</v>
      </c>
      <c r="I6078" s="436" t="str">
        <f t="shared" si="1226"/>
        <v>Nguyễn Doanh Tuyên</v>
      </c>
      <c r="J6078" s="436"/>
      <c r="K6078" s="436">
        <f t="shared" si="1227"/>
        <v>1</v>
      </c>
      <c r="L6078" s="436" t="str">
        <f t="shared" si="1228"/>
        <v>DC3DT82-DC-1</v>
      </c>
      <c r="M6078" s="436">
        <f t="shared" si="1229"/>
        <v>13</v>
      </c>
      <c r="N6078" s="437">
        <f t="shared" si="1235"/>
        <v>7</v>
      </c>
      <c r="O6078" s="437"/>
      <c r="P6078" s="430" t="str">
        <f t="shared" si="1230"/>
        <v/>
      </c>
      <c r="U6078" s="177">
        <v>14</v>
      </c>
      <c r="V6078" s="177" t="s">
        <v>3325</v>
      </c>
      <c r="W6078" s="177" t="s">
        <v>4728</v>
      </c>
      <c r="X6078" s="177" t="s">
        <v>4015</v>
      </c>
      <c r="Y6078" s="177" t="s">
        <v>4729</v>
      </c>
      <c r="Z6078" s="177" t="s">
        <v>6512</v>
      </c>
      <c r="AA6078" s="525" t="s">
        <v>2796</v>
      </c>
      <c r="AB6078" s="399" t="str">
        <f t="shared" si="1231"/>
        <v>DC3DT82</v>
      </c>
      <c r="AC6078" s="399" t="str">
        <f t="shared" si="1232"/>
        <v>DC3DT82-DC</v>
      </c>
      <c r="AD6078" t="str">
        <f>Y6078&amp;"-"&amp;VLOOKUP(AC6078,'LICH THI'!C:AA,9,0)</f>
        <v>64DCDT3070-42471</v>
      </c>
      <c r="AE6078">
        <f t="shared" si="1233"/>
        <v>1</v>
      </c>
    </row>
    <row r="6079" spans="1:31" x14ac:dyDescent="0.25">
      <c r="A6079" s="436" t="str">
        <f t="shared" si="1223"/>
        <v>DC3DT82-DC-20</v>
      </c>
      <c r="B6079" s="436">
        <f>COUNTIF(AC$4:AC6079,AC6079)</f>
        <v>20</v>
      </c>
      <c r="C6079" s="436" t="str">
        <f t="shared" si="1224"/>
        <v>DC3DT82-DC</v>
      </c>
      <c r="D6079" s="436">
        <f>VLOOKUP(C6079,'LICH THI'!C:AA,12,0)</f>
        <v>23</v>
      </c>
      <c r="E6079" s="436">
        <f>VLOOKUP(C6079,'LICH THI'!C:AA,13,0)</f>
        <v>23</v>
      </c>
      <c r="F6079" s="436">
        <f t="shared" si="1234"/>
        <v>23</v>
      </c>
      <c r="G6079" s="436">
        <f>VLOOKUP(C6079,'LICH THI'!C:AA,14,0)</f>
        <v>1</v>
      </c>
      <c r="H6079" s="436">
        <f t="shared" si="1225"/>
        <v>1</v>
      </c>
      <c r="I6079" s="436" t="str">
        <f t="shared" si="1226"/>
        <v>Nguyễn Trọng Thành</v>
      </c>
      <c r="J6079" s="436"/>
      <c r="K6079" s="436">
        <f t="shared" si="1227"/>
        <v>1</v>
      </c>
      <c r="L6079" s="436" t="str">
        <f t="shared" si="1228"/>
        <v>DC3DT82-DC-1</v>
      </c>
      <c r="M6079" s="436">
        <f t="shared" si="1229"/>
        <v>13</v>
      </c>
      <c r="N6079" s="437">
        <f t="shared" si="1235"/>
        <v>8</v>
      </c>
      <c r="O6079" s="437"/>
      <c r="P6079" s="430" t="str">
        <f t="shared" si="1230"/>
        <v/>
      </c>
      <c r="U6079" s="177">
        <v>20</v>
      </c>
      <c r="V6079" s="177" t="s">
        <v>3341</v>
      </c>
      <c r="W6079" s="177" t="s">
        <v>3353</v>
      </c>
      <c r="X6079" s="177" t="s">
        <v>2894</v>
      </c>
      <c r="Y6079" s="177" t="s">
        <v>3354</v>
      </c>
      <c r="Z6079" s="177" t="s">
        <v>6512</v>
      </c>
      <c r="AA6079" s="525" t="s">
        <v>3355</v>
      </c>
      <c r="AB6079" s="399" t="str">
        <f t="shared" si="1231"/>
        <v>DC3DT82</v>
      </c>
      <c r="AC6079" s="399" t="str">
        <f t="shared" si="1232"/>
        <v>DC3DT82-DC</v>
      </c>
      <c r="AD6079" t="str">
        <f>Y6079&amp;"-"&amp;VLOOKUP(AC6079,'LICH THI'!C:AA,9,0)</f>
        <v>64DCDT3177-42471</v>
      </c>
      <c r="AE6079">
        <f t="shared" si="1233"/>
        <v>1</v>
      </c>
    </row>
    <row r="6080" spans="1:31" x14ac:dyDescent="0.25">
      <c r="A6080" s="436" t="str">
        <f t="shared" si="1223"/>
        <v>DC3DT82-DC-21</v>
      </c>
      <c r="B6080" s="436">
        <f>COUNTIF(AC$4:AC6080,AC6080)</f>
        <v>21</v>
      </c>
      <c r="C6080" s="436" t="str">
        <f t="shared" si="1224"/>
        <v>DC3DT82-DC</v>
      </c>
      <c r="D6080" s="436">
        <f>VLOOKUP(C6080,'LICH THI'!C:AA,12,0)</f>
        <v>23</v>
      </c>
      <c r="E6080" s="436">
        <f>VLOOKUP(C6080,'LICH THI'!C:AA,13,0)</f>
        <v>23</v>
      </c>
      <c r="F6080" s="436">
        <f t="shared" si="1234"/>
        <v>23</v>
      </c>
      <c r="G6080" s="436">
        <f>VLOOKUP(C6080,'LICH THI'!C:AA,14,0)</f>
        <v>1</v>
      </c>
      <c r="H6080" s="436">
        <f t="shared" si="1225"/>
        <v>1</v>
      </c>
      <c r="I6080" s="436" t="str">
        <f t="shared" si="1226"/>
        <v>Vũ Tiến Thành</v>
      </c>
      <c r="J6080" s="436"/>
      <c r="K6080" s="436">
        <f t="shared" si="1227"/>
        <v>1</v>
      </c>
      <c r="L6080" s="436" t="str">
        <f t="shared" si="1228"/>
        <v>DC3DT82-DC-1</v>
      </c>
      <c r="M6080" s="436">
        <f t="shared" si="1229"/>
        <v>13</v>
      </c>
      <c r="N6080" s="437">
        <f t="shared" si="1235"/>
        <v>9</v>
      </c>
      <c r="O6080" s="437"/>
      <c r="P6080" s="430" t="str">
        <f t="shared" si="1230"/>
        <v/>
      </c>
      <c r="U6080" s="177">
        <v>21</v>
      </c>
      <c r="V6080" s="177" t="s">
        <v>3341</v>
      </c>
      <c r="W6080" s="177" t="s">
        <v>2975</v>
      </c>
      <c r="X6080" s="177" t="s">
        <v>2894</v>
      </c>
      <c r="Y6080" s="177" t="s">
        <v>3356</v>
      </c>
      <c r="Z6080" s="177" t="s">
        <v>6512</v>
      </c>
      <c r="AA6080" s="525" t="s">
        <v>3357</v>
      </c>
      <c r="AB6080" s="399" t="str">
        <f t="shared" si="1231"/>
        <v>DC3DT82</v>
      </c>
      <c r="AC6080" s="399" t="str">
        <f t="shared" si="1232"/>
        <v>DC3DT82-DC</v>
      </c>
      <c r="AD6080" t="str">
        <f>Y6080&amp;"-"&amp;VLOOKUP(AC6080,'LICH THI'!C:AA,9,0)</f>
        <v>64DCDT3144-42471</v>
      </c>
      <c r="AE6080">
        <f t="shared" si="1233"/>
        <v>1</v>
      </c>
    </row>
    <row r="6081" spans="1:31" x14ac:dyDescent="0.25">
      <c r="A6081" s="436" t="str">
        <f t="shared" si="1223"/>
        <v>DC3DT82-DC-22</v>
      </c>
      <c r="B6081" s="436">
        <f>COUNTIF(AC$4:AC6081,AC6081)</f>
        <v>22</v>
      </c>
      <c r="C6081" s="436" t="str">
        <f t="shared" si="1224"/>
        <v>DC3DT82-DC</v>
      </c>
      <c r="D6081" s="436">
        <f>VLOOKUP(C6081,'LICH THI'!C:AA,12,0)</f>
        <v>23</v>
      </c>
      <c r="E6081" s="436">
        <f>VLOOKUP(C6081,'LICH THI'!C:AA,13,0)</f>
        <v>23</v>
      </c>
      <c r="F6081" s="436">
        <f t="shared" si="1234"/>
        <v>23</v>
      </c>
      <c r="G6081" s="436">
        <f>VLOOKUP(C6081,'LICH THI'!C:AA,14,0)</f>
        <v>1</v>
      </c>
      <c r="H6081" s="436">
        <f t="shared" si="1225"/>
        <v>1</v>
      </c>
      <c r="I6081" s="436" t="str">
        <f t="shared" si="1226"/>
        <v>Nguyễn Thị Thúy</v>
      </c>
      <c r="J6081" s="436"/>
      <c r="K6081" s="436">
        <f t="shared" si="1227"/>
        <v>1</v>
      </c>
      <c r="L6081" s="436" t="str">
        <f t="shared" si="1228"/>
        <v>DC3DT82-DC-1</v>
      </c>
      <c r="M6081" s="436">
        <f t="shared" si="1229"/>
        <v>13</v>
      </c>
      <c r="N6081" s="437">
        <f t="shared" si="1235"/>
        <v>10</v>
      </c>
      <c r="O6081" s="437"/>
      <c r="P6081" s="430" t="str">
        <f t="shared" si="1230"/>
        <v/>
      </c>
      <c r="U6081" s="177">
        <v>22</v>
      </c>
      <c r="V6081" s="177" t="s">
        <v>3341</v>
      </c>
      <c r="W6081" s="177" t="s">
        <v>2619</v>
      </c>
      <c r="X6081" s="177" t="s">
        <v>2631</v>
      </c>
      <c r="Y6081" s="177" t="s">
        <v>5552</v>
      </c>
      <c r="Z6081" s="177" t="s">
        <v>6512</v>
      </c>
      <c r="AA6081" s="525" t="s">
        <v>5548</v>
      </c>
      <c r="AB6081" s="399" t="str">
        <f t="shared" si="1231"/>
        <v>DC3DT82</v>
      </c>
      <c r="AC6081" s="399" t="str">
        <f t="shared" si="1232"/>
        <v>DC3DT82-DC</v>
      </c>
      <c r="AD6081" t="str">
        <f>Y6081&amp;"-"&amp;VLOOKUP(AC6081,'LICH THI'!C:AA,9,0)</f>
        <v>64DCDT3115-42471</v>
      </c>
      <c r="AE6081">
        <f t="shared" si="1233"/>
        <v>1</v>
      </c>
    </row>
    <row r="6082" spans="1:31" x14ac:dyDescent="0.25">
      <c r="A6082" s="436" t="str">
        <f t="shared" si="1223"/>
        <v>DC3DT82-DC-23</v>
      </c>
      <c r="B6082" s="436">
        <f>COUNTIF(AC$4:AC6082,AC6082)</f>
        <v>23</v>
      </c>
      <c r="C6082" s="436" t="str">
        <f t="shared" si="1224"/>
        <v>DC3DT82-DC</v>
      </c>
      <c r="D6082" s="436">
        <f>VLOOKUP(C6082,'LICH THI'!C:AA,12,0)</f>
        <v>23</v>
      </c>
      <c r="E6082" s="436">
        <f>VLOOKUP(C6082,'LICH THI'!C:AA,13,0)</f>
        <v>23</v>
      </c>
      <c r="F6082" s="436">
        <f t="shared" si="1234"/>
        <v>23</v>
      </c>
      <c r="G6082" s="436">
        <f>VLOOKUP(C6082,'LICH THI'!C:AA,14,0)</f>
        <v>1</v>
      </c>
      <c r="H6082" s="436">
        <f t="shared" si="1225"/>
        <v>1</v>
      </c>
      <c r="I6082" s="436" t="str">
        <f t="shared" si="1226"/>
        <v>Hoàng Ngọc Trắc</v>
      </c>
      <c r="J6082" s="436"/>
      <c r="K6082" s="436">
        <f t="shared" si="1227"/>
        <v>1</v>
      </c>
      <c r="L6082" s="436" t="str">
        <f t="shared" si="1228"/>
        <v>DC3DT82-DC-1</v>
      </c>
      <c r="M6082" s="436">
        <f t="shared" si="1229"/>
        <v>13</v>
      </c>
      <c r="N6082" s="437">
        <f t="shared" si="1235"/>
        <v>11</v>
      </c>
      <c r="O6082" s="437"/>
      <c r="P6082" s="430" t="str">
        <f t="shared" si="1230"/>
        <v/>
      </c>
      <c r="U6082" s="177">
        <v>23</v>
      </c>
      <c r="V6082" s="177" t="s">
        <v>3341</v>
      </c>
      <c r="W6082" s="177" t="s">
        <v>3238</v>
      </c>
      <c r="X6082" s="177" t="s">
        <v>3810</v>
      </c>
      <c r="Y6082" s="177" t="s">
        <v>3811</v>
      </c>
      <c r="Z6082" s="177" t="s">
        <v>6512</v>
      </c>
      <c r="AA6082" s="525" t="s">
        <v>3812</v>
      </c>
      <c r="AB6082" s="399" t="str">
        <f t="shared" si="1231"/>
        <v>DC3DT82</v>
      </c>
      <c r="AC6082" s="399" t="str">
        <f t="shared" si="1232"/>
        <v>DC3DT82-DC</v>
      </c>
      <c r="AD6082" t="str">
        <f>Y6082&amp;"-"&amp;VLOOKUP(AC6082,'LICH THI'!C:AA,9,0)</f>
        <v>64DCDT3148-42471</v>
      </c>
      <c r="AE6082">
        <f t="shared" si="1233"/>
        <v>1</v>
      </c>
    </row>
    <row r="6083" spans="1:31" x14ac:dyDescent="0.25">
      <c r="A6083" s="436" t="str">
        <f t="shared" si="1223"/>
        <v>DC3HT15-DC-1</v>
      </c>
      <c r="B6083" s="436">
        <f>COUNTIF(AC$4:AC6083,AC6083)</f>
        <v>1</v>
      </c>
      <c r="C6083" s="436" t="str">
        <f t="shared" si="1224"/>
        <v>DC3HT15-DC</v>
      </c>
      <c r="D6083" s="436">
        <f>VLOOKUP(C6083,'LICH THI'!C:AA,12,0)</f>
        <v>7</v>
      </c>
      <c r="E6083" s="436">
        <f>VLOOKUP(C6083,'LICH THI'!C:AA,13,0)</f>
        <v>0</v>
      </c>
      <c r="F6083" s="436" t="str">
        <f t="shared" si="1234"/>
        <v/>
      </c>
      <c r="G6083" s="436" t="str">
        <f>VLOOKUP(C6083,'LICH THI'!C:AA,14,0)</f>
        <v/>
      </c>
      <c r="H6083" s="436" t="str">
        <f t="shared" si="1225"/>
        <v/>
      </c>
      <c r="I6083" s="436" t="str">
        <f t="shared" si="1226"/>
        <v>Nguyễn Đăng An</v>
      </c>
      <c r="J6083" s="436"/>
      <c r="K6083" s="436">
        <f t="shared" si="1227"/>
        <v>1</v>
      </c>
      <c r="L6083" s="436" t="str">
        <f t="shared" si="1228"/>
        <v>DC3HT15-DC-1</v>
      </c>
      <c r="M6083" s="436" t="str">
        <f t="shared" si="1229"/>
        <v/>
      </c>
      <c r="N6083" s="437" t="e">
        <f t="shared" si="1235"/>
        <v>#VALUE!</v>
      </c>
      <c r="O6083" s="437"/>
      <c r="P6083" s="430" t="str">
        <f t="shared" si="1230"/>
        <v/>
      </c>
      <c r="U6083" s="177">
        <v>6</v>
      </c>
      <c r="V6083" s="177" t="s">
        <v>3415</v>
      </c>
      <c r="W6083" s="177" t="s">
        <v>2875</v>
      </c>
      <c r="X6083" s="177" t="s">
        <v>3492</v>
      </c>
      <c r="Y6083" s="177" t="s">
        <v>7250</v>
      </c>
      <c r="Z6083" s="177" t="s">
        <v>7337</v>
      </c>
      <c r="AA6083" s="525" t="s">
        <v>7251</v>
      </c>
      <c r="AB6083" s="399" t="str">
        <f t="shared" si="1231"/>
        <v>DC3HT15</v>
      </c>
      <c r="AC6083" s="399" t="str">
        <f t="shared" si="1232"/>
        <v>DC3HT15-DC</v>
      </c>
      <c r="AD6083" t="str">
        <f>Y6083&amp;"-"&amp;VLOOKUP(AC6083,'LICH THI'!C:AA,9,0)</f>
        <v>64DCTH3184-42475</v>
      </c>
      <c r="AE6083">
        <f t="shared" si="1233"/>
        <v>1</v>
      </c>
    </row>
    <row r="6084" spans="1:31" x14ac:dyDescent="0.25">
      <c r="A6084" s="436" t="str">
        <f t="shared" si="1223"/>
        <v>DC3HT15-DC-2</v>
      </c>
      <c r="B6084" s="436">
        <f>COUNTIF(AC$4:AC6084,AC6084)</f>
        <v>2</v>
      </c>
      <c r="C6084" s="436" t="str">
        <f t="shared" si="1224"/>
        <v>DC3HT15-DC</v>
      </c>
      <c r="D6084" s="436">
        <f>VLOOKUP(C6084,'LICH THI'!C:AA,12,0)</f>
        <v>7</v>
      </c>
      <c r="E6084" s="436">
        <f>VLOOKUP(C6084,'LICH THI'!C:AA,13,0)</f>
        <v>0</v>
      </c>
      <c r="F6084" s="436" t="str">
        <f t="shared" si="1234"/>
        <v/>
      </c>
      <c r="G6084" s="436" t="str">
        <f>VLOOKUP(C6084,'LICH THI'!C:AA,14,0)</f>
        <v/>
      </c>
      <c r="H6084" s="436" t="str">
        <f t="shared" si="1225"/>
        <v/>
      </c>
      <c r="I6084" s="436" t="str">
        <f t="shared" si="1226"/>
        <v>Nguyễn Trung Đức</v>
      </c>
      <c r="J6084" s="436"/>
      <c r="K6084" s="436">
        <f t="shared" si="1227"/>
        <v>1</v>
      </c>
      <c r="L6084" s="436" t="str">
        <f t="shared" si="1228"/>
        <v>DC3HT15-DC-1</v>
      </c>
      <c r="M6084" s="436" t="str">
        <f t="shared" si="1229"/>
        <v/>
      </c>
      <c r="N6084" s="437" t="e">
        <f t="shared" si="1235"/>
        <v>#VALUE!</v>
      </c>
      <c r="O6084" s="437"/>
      <c r="P6084" s="430" t="str">
        <f t="shared" si="1230"/>
        <v/>
      </c>
      <c r="U6084" s="177">
        <v>7</v>
      </c>
      <c r="V6084" s="177" t="s">
        <v>3415</v>
      </c>
      <c r="W6084" s="177" t="s">
        <v>2687</v>
      </c>
      <c r="X6084" s="177" t="s">
        <v>2948</v>
      </c>
      <c r="Y6084" s="177" t="s">
        <v>3419</v>
      </c>
      <c r="Z6084" s="177" t="s">
        <v>7337</v>
      </c>
      <c r="AA6084" s="525" t="s">
        <v>3420</v>
      </c>
      <c r="AB6084" s="399" t="str">
        <f t="shared" si="1231"/>
        <v>DC3HT15</v>
      </c>
      <c r="AC6084" s="399" t="str">
        <f t="shared" si="1232"/>
        <v>DC3HT15-DC</v>
      </c>
      <c r="AD6084" t="str">
        <f>Y6084&amp;"-"&amp;VLOOKUP(AC6084,'LICH THI'!C:AA,9,0)</f>
        <v>64DCTH3183-42475</v>
      </c>
      <c r="AE6084">
        <f t="shared" si="1233"/>
        <v>1</v>
      </c>
    </row>
    <row r="6085" spans="1:31" x14ac:dyDescent="0.25">
      <c r="A6085" s="436" t="str">
        <f t="shared" ref="A6085:A6148" si="1236">C6085&amp;"-"&amp;B6085</f>
        <v>DC3HT15-DC-3</v>
      </c>
      <c r="B6085" s="436">
        <f>COUNTIF(AC$4:AC6085,AC6085)</f>
        <v>3</v>
      </c>
      <c r="C6085" s="436" t="str">
        <f t="shared" ref="C6085:C6148" si="1237">_CT_MaHP1</f>
        <v>DC3HT15-DC</v>
      </c>
      <c r="D6085" s="436">
        <f>VLOOKUP(C6085,'LICH THI'!C:AA,12,0)</f>
        <v>7</v>
      </c>
      <c r="E6085" s="436">
        <f>VLOOKUP(C6085,'LICH THI'!C:AA,13,0)</f>
        <v>0</v>
      </c>
      <c r="F6085" s="436" t="str">
        <f t="shared" si="1234"/>
        <v/>
      </c>
      <c r="G6085" s="436" t="str">
        <f>VLOOKUP(C6085,'LICH THI'!C:AA,14,0)</f>
        <v/>
      </c>
      <c r="H6085" s="436" t="str">
        <f t="shared" ref="H6085:H6148" si="1238">IF(E6085=0,"",TRUNC((B6085+E6085-1)/E6085))</f>
        <v/>
      </c>
      <c r="I6085" s="436" t="str">
        <f t="shared" ref="I6085:I6148" si="1239">W6085&amp;" "&amp;X6085</f>
        <v>Lê Thị Hằng</v>
      </c>
      <c r="J6085" s="436"/>
      <c r="K6085" s="436">
        <f t="shared" ref="K6085:K6148" si="1240">IF(G6085=1,1,IF(H6085&lt;G6085,H6085+1,1))</f>
        <v>1</v>
      </c>
      <c r="L6085" s="436" t="str">
        <f t="shared" ref="L6085:L6148" si="1241">C6085&amp;"-"&amp;K6085</f>
        <v>DC3HT15-DC-1</v>
      </c>
      <c r="M6085" s="436" t="str">
        <f t="shared" ref="M6085:M6148" si="1242">IF(E6085=0,"",MOD(MID(C6085,6,2),E6085))</f>
        <v/>
      </c>
      <c r="N6085" s="437" t="e">
        <f t="shared" si="1235"/>
        <v>#VALUE!</v>
      </c>
      <c r="O6085" s="437"/>
      <c r="P6085" s="430" t="str">
        <f t="shared" ref="P6085:P6148" si="1243">IF(MOD(20*O6085,10)&lt;&gt;0,"SAI","")</f>
        <v/>
      </c>
      <c r="U6085" s="177">
        <v>1</v>
      </c>
      <c r="V6085" s="177" t="s">
        <v>4850</v>
      </c>
      <c r="W6085" s="177" t="s">
        <v>3367</v>
      </c>
      <c r="X6085" s="177" t="s">
        <v>3383</v>
      </c>
      <c r="Y6085" s="177" t="s">
        <v>7336</v>
      </c>
      <c r="Z6085" s="177" t="s">
        <v>7337</v>
      </c>
      <c r="AA6085" s="525" t="s">
        <v>3377</v>
      </c>
      <c r="AB6085" s="399" t="str">
        <f t="shared" ref="AB6085:AB6148" si="1244">_CT_MaHP</f>
        <v>DC3HT15</v>
      </c>
      <c r="AC6085" s="399" t="str">
        <f t="shared" ref="AC6085:AC6148" si="1245">_CT_MaHe</f>
        <v>DC3HT15-DC</v>
      </c>
      <c r="AD6085" t="str">
        <f>Y6085&amp;"-"&amp;VLOOKUP(AC6085,'LICH THI'!C:AA,9,0)</f>
        <v>64DCTH3158-42475</v>
      </c>
      <c r="AE6085">
        <f t="shared" ref="AE6085:AE6148" si="1246">COUNTIF(AD6085,AD:AD)</f>
        <v>1</v>
      </c>
    </row>
    <row r="6086" spans="1:31" x14ac:dyDescent="0.25">
      <c r="A6086" s="436" t="str">
        <f t="shared" si="1236"/>
        <v>DC3HT15-DC-4</v>
      </c>
      <c r="B6086" s="436">
        <f>COUNTIF(AC$4:AC6086,AC6086)</f>
        <v>4</v>
      </c>
      <c r="C6086" s="436" t="str">
        <f t="shared" si="1237"/>
        <v>DC3HT15-DC</v>
      </c>
      <c r="D6086" s="436">
        <f>VLOOKUP(C6086,'LICH THI'!C:AA,12,0)</f>
        <v>7</v>
      </c>
      <c r="E6086" s="436">
        <f>VLOOKUP(C6086,'LICH THI'!C:AA,13,0)</f>
        <v>0</v>
      </c>
      <c r="F6086" s="436" t="str">
        <f t="shared" ref="F6086:F6149" si="1247">IF(G6086="","",IF(G6086=H6086,D6086-(H6086-1)*E6086,E6086))</f>
        <v/>
      </c>
      <c r="G6086" s="436" t="str">
        <f>VLOOKUP(C6086,'LICH THI'!C:AA,14,0)</f>
        <v/>
      </c>
      <c r="H6086" s="436" t="str">
        <f t="shared" si="1238"/>
        <v/>
      </c>
      <c r="I6086" s="436" t="str">
        <f t="shared" si="1239"/>
        <v>Nguyễn Văn Hậu</v>
      </c>
      <c r="J6086" s="436"/>
      <c r="K6086" s="436">
        <f t="shared" si="1240"/>
        <v>1</v>
      </c>
      <c r="L6086" s="436" t="str">
        <f t="shared" si="1241"/>
        <v>DC3HT15-DC-1</v>
      </c>
      <c r="M6086" s="436" t="str">
        <f t="shared" si="1242"/>
        <v/>
      </c>
      <c r="N6086" s="437" t="e">
        <f t="shared" ref="N6086:N6149" si="1248">IF(F6086=0,"",(K6086-1)*$N$2+1+MOD(B6086-M6086,F6086))</f>
        <v>#VALUE!</v>
      </c>
      <c r="O6086" s="437"/>
      <c r="P6086" s="430" t="str">
        <f t="shared" si="1243"/>
        <v/>
      </c>
      <c r="U6086" s="177">
        <v>2</v>
      </c>
      <c r="V6086" s="177" t="s">
        <v>4850</v>
      </c>
      <c r="W6086" s="177" t="s">
        <v>2741</v>
      </c>
      <c r="X6086" s="177" t="s">
        <v>4084</v>
      </c>
      <c r="Y6086" s="177" t="s">
        <v>5828</v>
      </c>
      <c r="Z6086" s="177" t="s">
        <v>7337</v>
      </c>
      <c r="AA6086" s="525" t="s">
        <v>5829</v>
      </c>
      <c r="AB6086" s="399" t="str">
        <f t="shared" si="1244"/>
        <v>DC3HT15</v>
      </c>
      <c r="AC6086" s="399" t="str">
        <f t="shared" si="1245"/>
        <v>DC3HT15-DC</v>
      </c>
      <c r="AD6086" t="str">
        <f>Y6086&amp;"-"&amp;VLOOKUP(AC6086,'LICH THI'!C:AA,9,0)</f>
        <v>64DCTH3181-42475</v>
      </c>
      <c r="AE6086">
        <f t="shared" si="1246"/>
        <v>1</v>
      </c>
    </row>
    <row r="6087" spans="1:31" x14ac:dyDescent="0.25">
      <c r="A6087" s="436" t="str">
        <f t="shared" si="1236"/>
        <v>DC3HT15-DC-5</v>
      </c>
      <c r="B6087" s="436">
        <f>COUNTIF(AC$4:AC6087,AC6087)</f>
        <v>5</v>
      </c>
      <c r="C6087" s="436" t="str">
        <f t="shared" si="1237"/>
        <v>DC3HT15-DC</v>
      </c>
      <c r="D6087" s="436">
        <f>VLOOKUP(C6087,'LICH THI'!C:AA,12,0)</f>
        <v>7</v>
      </c>
      <c r="E6087" s="436">
        <f>VLOOKUP(C6087,'LICH THI'!C:AA,13,0)</f>
        <v>0</v>
      </c>
      <c r="F6087" s="436" t="str">
        <f t="shared" si="1247"/>
        <v/>
      </c>
      <c r="G6087" s="436" t="str">
        <f>VLOOKUP(C6087,'LICH THI'!C:AA,14,0)</f>
        <v/>
      </c>
      <c r="H6087" s="436" t="str">
        <f t="shared" si="1238"/>
        <v/>
      </c>
      <c r="I6087" s="436" t="str">
        <f t="shared" si="1239"/>
        <v>Vương Hùng</v>
      </c>
      <c r="J6087" s="436"/>
      <c r="K6087" s="436">
        <f t="shared" si="1240"/>
        <v>1</v>
      </c>
      <c r="L6087" s="436" t="str">
        <f t="shared" si="1241"/>
        <v>DC3HT15-DC-1</v>
      </c>
      <c r="M6087" s="436" t="str">
        <f t="shared" si="1242"/>
        <v/>
      </c>
      <c r="N6087" s="437" t="e">
        <f t="shared" si="1248"/>
        <v>#VALUE!</v>
      </c>
      <c r="O6087" s="437"/>
      <c r="P6087" s="430" t="str">
        <f t="shared" si="1243"/>
        <v/>
      </c>
      <c r="U6087" s="177">
        <v>3</v>
      </c>
      <c r="V6087" s="177" t="s">
        <v>4850</v>
      </c>
      <c r="W6087" s="177" t="s">
        <v>3164</v>
      </c>
      <c r="X6087" s="177" t="s">
        <v>2801</v>
      </c>
      <c r="Y6087" s="177" t="s">
        <v>7338</v>
      </c>
      <c r="Z6087" s="177" t="s">
        <v>7337</v>
      </c>
      <c r="AA6087" s="525" t="s">
        <v>2950</v>
      </c>
      <c r="AB6087" s="399" t="str">
        <f t="shared" si="1244"/>
        <v>DC3HT15</v>
      </c>
      <c r="AC6087" s="399" t="str">
        <f t="shared" si="1245"/>
        <v>DC3HT15-DC</v>
      </c>
      <c r="AD6087" t="str">
        <f>Y6087&amp;"-"&amp;VLOOKUP(AC6087,'LICH THI'!C:AA,9,0)</f>
        <v>64DCTH3099-42475</v>
      </c>
      <c r="AE6087">
        <f t="shared" si="1246"/>
        <v>1</v>
      </c>
    </row>
    <row r="6088" spans="1:31" x14ac:dyDescent="0.25">
      <c r="A6088" s="436" t="str">
        <f t="shared" si="1236"/>
        <v>DC3HT15-DC-6</v>
      </c>
      <c r="B6088" s="436">
        <f>COUNTIF(AC$4:AC6088,AC6088)</f>
        <v>6</v>
      </c>
      <c r="C6088" s="436" t="str">
        <f t="shared" si="1237"/>
        <v>DC3HT15-DC</v>
      </c>
      <c r="D6088" s="436">
        <f>VLOOKUP(C6088,'LICH THI'!C:AA,12,0)</f>
        <v>7</v>
      </c>
      <c r="E6088" s="436">
        <f>VLOOKUP(C6088,'LICH THI'!C:AA,13,0)</f>
        <v>0</v>
      </c>
      <c r="F6088" s="436" t="str">
        <f t="shared" si="1247"/>
        <v/>
      </c>
      <c r="G6088" s="436" t="str">
        <f>VLOOKUP(C6088,'LICH THI'!C:AA,14,0)</f>
        <v/>
      </c>
      <c r="H6088" s="436" t="str">
        <f t="shared" si="1238"/>
        <v/>
      </c>
      <c r="I6088" s="436" t="str">
        <f t="shared" si="1239"/>
        <v>Trần Văn Sang</v>
      </c>
      <c r="J6088" s="436"/>
      <c r="K6088" s="436">
        <f t="shared" si="1240"/>
        <v>1</v>
      </c>
      <c r="L6088" s="436" t="str">
        <f t="shared" si="1241"/>
        <v>DC3HT15-DC-1</v>
      </c>
      <c r="M6088" s="436" t="str">
        <f t="shared" si="1242"/>
        <v/>
      </c>
      <c r="N6088" s="437" t="e">
        <f t="shared" si="1248"/>
        <v>#VALUE!</v>
      </c>
      <c r="O6088" s="437"/>
      <c r="P6088" s="430" t="str">
        <f t="shared" si="1243"/>
        <v/>
      </c>
      <c r="U6088" s="177">
        <v>4</v>
      </c>
      <c r="V6088" s="177" t="s">
        <v>4850</v>
      </c>
      <c r="W6088" s="177" t="s">
        <v>2757</v>
      </c>
      <c r="X6088" s="177" t="s">
        <v>3323</v>
      </c>
      <c r="Y6088" s="177" t="s">
        <v>7093</v>
      </c>
      <c r="Z6088" s="177" t="s">
        <v>7337</v>
      </c>
      <c r="AA6088" s="525" t="s">
        <v>7094</v>
      </c>
      <c r="AB6088" s="399" t="str">
        <f t="shared" si="1244"/>
        <v>DC3HT15</v>
      </c>
      <c r="AC6088" s="399" t="str">
        <f t="shared" si="1245"/>
        <v>DC3HT15-DC</v>
      </c>
      <c r="AD6088" t="str">
        <f>Y6088&amp;"-"&amp;VLOOKUP(AC6088,'LICH THI'!C:AA,9,0)</f>
        <v>64DCTH3149-42475</v>
      </c>
      <c r="AE6088">
        <f t="shared" si="1246"/>
        <v>1</v>
      </c>
    </row>
    <row r="6089" spans="1:31" x14ac:dyDescent="0.25">
      <c r="A6089" s="436" t="str">
        <f t="shared" si="1236"/>
        <v>DC3HT15-DC-7</v>
      </c>
      <c r="B6089" s="436">
        <f>COUNTIF(AC$4:AC6089,AC6089)</f>
        <v>7</v>
      </c>
      <c r="C6089" s="436" t="str">
        <f t="shared" si="1237"/>
        <v>DC3HT15-DC</v>
      </c>
      <c r="D6089" s="436">
        <f>VLOOKUP(C6089,'LICH THI'!C:AA,12,0)</f>
        <v>7</v>
      </c>
      <c r="E6089" s="436">
        <f>VLOOKUP(C6089,'LICH THI'!C:AA,13,0)</f>
        <v>0</v>
      </c>
      <c r="F6089" s="436" t="str">
        <f t="shared" si="1247"/>
        <v/>
      </c>
      <c r="G6089" s="436" t="str">
        <f>VLOOKUP(C6089,'LICH THI'!C:AA,14,0)</f>
        <v/>
      </c>
      <c r="H6089" s="436" t="str">
        <f t="shared" si="1238"/>
        <v/>
      </c>
      <c r="I6089" s="436" t="str">
        <f t="shared" si="1239"/>
        <v>Nguyễn Văn Tuấn</v>
      </c>
      <c r="J6089" s="436"/>
      <c r="K6089" s="436">
        <f t="shared" si="1240"/>
        <v>1</v>
      </c>
      <c r="L6089" s="436" t="str">
        <f t="shared" si="1241"/>
        <v>DC3HT15-DC-1</v>
      </c>
      <c r="M6089" s="436" t="str">
        <f t="shared" si="1242"/>
        <v/>
      </c>
      <c r="N6089" s="437" t="e">
        <f t="shared" si="1248"/>
        <v>#VALUE!</v>
      </c>
      <c r="O6089" s="437"/>
      <c r="P6089" s="430" t="str">
        <f t="shared" si="1243"/>
        <v/>
      </c>
      <c r="U6089" s="177">
        <v>5</v>
      </c>
      <c r="V6089" s="177" t="s">
        <v>4850</v>
      </c>
      <c r="W6089" s="177" t="s">
        <v>2741</v>
      </c>
      <c r="X6089" s="177" t="s">
        <v>2721</v>
      </c>
      <c r="Y6089" s="177" t="s">
        <v>7098</v>
      </c>
      <c r="Z6089" s="177" t="s">
        <v>7337</v>
      </c>
      <c r="AA6089" s="525" t="s">
        <v>7099</v>
      </c>
      <c r="AB6089" s="399" t="str">
        <f t="shared" si="1244"/>
        <v>DC3HT15</v>
      </c>
      <c r="AC6089" s="399" t="str">
        <f t="shared" si="1245"/>
        <v>DC3HT15-DC</v>
      </c>
      <c r="AD6089" t="str">
        <f>Y6089&amp;"-"&amp;VLOOKUP(AC6089,'LICH THI'!C:AA,9,0)</f>
        <v>64DCTH3182-42475</v>
      </c>
      <c r="AE6089">
        <f t="shared" si="1246"/>
        <v>1</v>
      </c>
    </row>
    <row r="6090" spans="1:31" x14ac:dyDescent="0.25">
      <c r="A6090" s="436" t="str">
        <f t="shared" si="1236"/>
        <v>DC3HT51-DC-1</v>
      </c>
      <c r="B6090" s="436">
        <f>COUNTIF(AC$4:AC6090,AC6090)</f>
        <v>1</v>
      </c>
      <c r="C6090" s="436" t="str">
        <f t="shared" si="1237"/>
        <v>DC3HT51-DC</v>
      </c>
      <c r="D6090" s="436">
        <f>VLOOKUP(C6090,'LICH THI'!C:AA,12,0)</f>
        <v>17</v>
      </c>
      <c r="E6090" s="436">
        <f>VLOOKUP(C6090,'LICH THI'!C:AA,13,0)</f>
        <v>17</v>
      </c>
      <c r="F6090" s="436">
        <f t="shared" si="1247"/>
        <v>17</v>
      </c>
      <c r="G6090" s="436">
        <f>VLOOKUP(C6090,'LICH THI'!C:AA,14,0)</f>
        <v>1</v>
      </c>
      <c r="H6090" s="436">
        <f t="shared" si="1238"/>
        <v>1</v>
      </c>
      <c r="I6090" s="436" t="str">
        <f t="shared" si="1239"/>
        <v>Vũ Tuấn Anh</v>
      </c>
      <c r="J6090" s="436"/>
      <c r="K6090" s="436">
        <f t="shared" si="1240"/>
        <v>1</v>
      </c>
      <c r="L6090" s="436" t="str">
        <f t="shared" si="1241"/>
        <v>DC3HT51-DC-1</v>
      </c>
      <c r="M6090" s="436">
        <f t="shared" si="1242"/>
        <v>0</v>
      </c>
      <c r="N6090" s="437">
        <f t="shared" si="1248"/>
        <v>2</v>
      </c>
      <c r="O6090" s="437"/>
      <c r="P6090" s="430" t="str">
        <f t="shared" si="1243"/>
        <v/>
      </c>
      <c r="U6090" s="177">
        <v>14</v>
      </c>
      <c r="V6090" s="177" t="s">
        <v>3415</v>
      </c>
      <c r="W6090" s="177" t="s">
        <v>4682</v>
      </c>
      <c r="X6090" s="177" t="s">
        <v>2611</v>
      </c>
      <c r="Y6090" s="177" t="s">
        <v>5843</v>
      </c>
      <c r="Z6090" s="177" t="s">
        <v>7089</v>
      </c>
      <c r="AA6090" s="525" t="s">
        <v>2771</v>
      </c>
      <c r="AB6090" s="399" t="str">
        <f t="shared" si="1244"/>
        <v>DC3HT51</v>
      </c>
      <c r="AC6090" s="399" t="str">
        <f t="shared" si="1245"/>
        <v>DC3HT51-DC</v>
      </c>
      <c r="AD6090" t="str">
        <f>Y6090&amp;"-"&amp;VLOOKUP(AC6090,'LICH THI'!C:AA,9,0)</f>
        <v>64DCTH3093-42473</v>
      </c>
      <c r="AE6090">
        <f t="shared" si="1246"/>
        <v>1</v>
      </c>
    </row>
    <row r="6091" spans="1:31" x14ac:dyDescent="0.25">
      <c r="A6091" s="436" t="str">
        <f t="shared" si="1236"/>
        <v>DC3HT51-DC-2</v>
      </c>
      <c r="B6091" s="436">
        <f>COUNTIF(AC$4:AC6091,AC6091)</f>
        <v>2</v>
      </c>
      <c r="C6091" s="436" t="str">
        <f t="shared" si="1237"/>
        <v>DC3HT51-DC</v>
      </c>
      <c r="D6091" s="436">
        <f>VLOOKUP(C6091,'LICH THI'!C:AA,12,0)</f>
        <v>17</v>
      </c>
      <c r="E6091" s="436">
        <f>VLOOKUP(C6091,'LICH THI'!C:AA,13,0)</f>
        <v>17</v>
      </c>
      <c r="F6091" s="436">
        <f t="shared" si="1247"/>
        <v>17</v>
      </c>
      <c r="G6091" s="436">
        <f>VLOOKUP(C6091,'LICH THI'!C:AA,14,0)</f>
        <v>1</v>
      </c>
      <c r="H6091" s="436">
        <f t="shared" si="1238"/>
        <v>1</v>
      </c>
      <c r="I6091" s="436" t="str">
        <f t="shared" si="1239"/>
        <v>Trương Thị Biển</v>
      </c>
      <c r="J6091" s="436"/>
      <c r="K6091" s="436">
        <f t="shared" si="1240"/>
        <v>1</v>
      </c>
      <c r="L6091" s="436" t="str">
        <f t="shared" si="1241"/>
        <v>DC3HT51-DC-1</v>
      </c>
      <c r="M6091" s="436">
        <f t="shared" si="1242"/>
        <v>0</v>
      </c>
      <c r="N6091" s="437">
        <f t="shared" si="1248"/>
        <v>3</v>
      </c>
      <c r="O6091" s="437"/>
      <c r="P6091" s="430" t="str">
        <f t="shared" si="1243"/>
        <v/>
      </c>
      <c r="U6091" s="177">
        <v>15</v>
      </c>
      <c r="V6091" s="177" t="s">
        <v>3415</v>
      </c>
      <c r="W6091" s="177" t="s">
        <v>4853</v>
      </c>
      <c r="X6091" s="177" t="s">
        <v>4826</v>
      </c>
      <c r="Y6091" s="177" t="s">
        <v>4854</v>
      </c>
      <c r="Z6091" s="177" t="s">
        <v>7089</v>
      </c>
      <c r="AA6091" s="525" t="s">
        <v>4855</v>
      </c>
      <c r="AB6091" s="399" t="str">
        <f t="shared" si="1244"/>
        <v>DC3HT51</v>
      </c>
      <c r="AC6091" s="399" t="str">
        <f t="shared" si="1245"/>
        <v>DC3HT51-DC</v>
      </c>
      <c r="AD6091" t="str">
        <f>Y6091&amp;"-"&amp;VLOOKUP(AC6091,'LICH THI'!C:AA,9,0)</f>
        <v>64DCTH3080-42473</v>
      </c>
      <c r="AE6091">
        <f t="shared" si="1246"/>
        <v>1</v>
      </c>
    </row>
    <row r="6092" spans="1:31" x14ac:dyDescent="0.25">
      <c r="A6092" s="436" t="str">
        <f t="shared" si="1236"/>
        <v>DC3HT51-DC-3</v>
      </c>
      <c r="B6092" s="436">
        <f>COUNTIF(AC$4:AC6092,AC6092)</f>
        <v>3</v>
      </c>
      <c r="C6092" s="436" t="str">
        <f t="shared" si="1237"/>
        <v>DC3HT51-DC</v>
      </c>
      <c r="D6092" s="436">
        <f>VLOOKUP(C6092,'LICH THI'!C:AA,12,0)</f>
        <v>17</v>
      </c>
      <c r="E6092" s="436">
        <f>VLOOKUP(C6092,'LICH THI'!C:AA,13,0)</f>
        <v>17</v>
      </c>
      <c r="F6092" s="436">
        <f t="shared" si="1247"/>
        <v>17</v>
      </c>
      <c r="G6092" s="436">
        <f>VLOOKUP(C6092,'LICH THI'!C:AA,14,0)</f>
        <v>1</v>
      </c>
      <c r="H6092" s="436">
        <f t="shared" si="1238"/>
        <v>1</v>
      </c>
      <c r="I6092" s="436" t="str">
        <f t="shared" si="1239"/>
        <v>Lê Thị Mỹ Dung</v>
      </c>
      <c r="J6092" s="436"/>
      <c r="K6092" s="436">
        <f t="shared" si="1240"/>
        <v>1</v>
      </c>
      <c r="L6092" s="436" t="str">
        <f t="shared" si="1241"/>
        <v>DC3HT51-DC-1</v>
      </c>
      <c r="M6092" s="436">
        <f t="shared" si="1242"/>
        <v>0</v>
      </c>
      <c r="N6092" s="437">
        <f t="shared" si="1248"/>
        <v>4</v>
      </c>
      <c r="O6092" s="437"/>
      <c r="P6092" s="430" t="str">
        <f t="shared" si="1243"/>
        <v/>
      </c>
      <c r="U6092" s="177">
        <v>1</v>
      </c>
      <c r="V6092" s="177" t="s">
        <v>4850</v>
      </c>
      <c r="W6092" s="177" t="s">
        <v>5895</v>
      </c>
      <c r="X6092" s="177" t="s">
        <v>3823</v>
      </c>
      <c r="Y6092" s="177" t="s">
        <v>5896</v>
      </c>
      <c r="Z6092" s="177" t="s">
        <v>7089</v>
      </c>
      <c r="AA6092" s="525" t="s">
        <v>5381</v>
      </c>
      <c r="AB6092" s="399" t="str">
        <f t="shared" si="1244"/>
        <v>DC3HT51</v>
      </c>
      <c r="AC6092" s="399" t="str">
        <f t="shared" si="1245"/>
        <v>DC3HT51-DC</v>
      </c>
      <c r="AD6092" t="str">
        <f>Y6092&amp;"-"&amp;VLOOKUP(AC6092,'LICH THI'!C:AA,9,0)</f>
        <v>64DCTH3078-42473</v>
      </c>
      <c r="AE6092">
        <f t="shared" si="1246"/>
        <v>1</v>
      </c>
    </row>
    <row r="6093" spans="1:31" x14ac:dyDescent="0.25">
      <c r="A6093" s="436" t="str">
        <f t="shared" si="1236"/>
        <v>DC3HT51-DC-4</v>
      </c>
      <c r="B6093" s="436">
        <f>COUNTIF(AC$4:AC6093,AC6093)</f>
        <v>4</v>
      </c>
      <c r="C6093" s="436" t="str">
        <f t="shared" si="1237"/>
        <v>DC3HT51-DC</v>
      </c>
      <c r="D6093" s="436">
        <f>VLOOKUP(C6093,'LICH THI'!C:AA,12,0)</f>
        <v>17</v>
      </c>
      <c r="E6093" s="436">
        <f>VLOOKUP(C6093,'LICH THI'!C:AA,13,0)</f>
        <v>17</v>
      </c>
      <c r="F6093" s="436">
        <f t="shared" si="1247"/>
        <v>17</v>
      </c>
      <c r="G6093" s="436">
        <f>VLOOKUP(C6093,'LICH THI'!C:AA,14,0)</f>
        <v>1</v>
      </c>
      <c r="H6093" s="436">
        <f t="shared" si="1238"/>
        <v>1</v>
      </c>
      <c r="I6093" s="436" t="str">
        <f t="shared" si="1239"/>
        <v>Nguyễn Trung Đức</v>
      </c>
      <c r="J6093" s="436"/>
      <c r="K6093" s="436">
        <f t="shared" si="1240"/>
        <v>1</v>
      </c>
      <c r="L6093" s="436" t="str">
        <f t="shared" si="1241"/>
        <v>DC3HT51-DC-1</v>
      </c>
      <c r="M6093" s="436">
        <f t="shared" si="1242"/>
        <v>0</v>
      </c>
      <c r="N6093" s="437">
        <f t="shared" si="1248"/>
        <v>5</v>
      </c>
      <c r="O6093" s="437"/>
      <c r="P6093" s="430" t="str">
        <f t="shared" si="1243"/>
        <v/>
      </c>
      <c r="U6093" s="177">
        <v>16</v>
      </c>
      <c r="V6093" s="177" t="s">
        <v>3415</v>
      </c>
      <c r="W6093" s="177" t="s">
        <v>2687</v>
      </c>
      <c r="X6093" s="177" t="s">
        <v>2948</v>
      </c>
      <c r="Y6093" s="177" t="s">
        <v>3419</v>
      </c>
      <c r="Z6093" s="177" t="s">
        <v>7089</v>
      </c>
      <c r="AA6093" s="525" t="s">
        <v>3420</v>
      </c>
      <c r="AB6093" s="399" t="str">
        <f t="shared" si="1244"/>
        <v>DC3HT51</v>
      </c>
      <c r="AC6093" s="399" t="str">
        <f t="shared" si="1245"/>
        <v>DC3HT51-DC</v>
      </c>
      <c r="AD6093" t="str">
        <f>Y6093&amp;"-"&amp;VLOOKUP(AC6093,'LICH THI'!C:AA,9,0)</f>
        <v>64DCTH3183-42473</v>
      </c>
      <c r="AE6093">
        <f t="shared" si="1246"/>
        <v>1</v>
      </c>
    </row>
    <row r="6094" spans="1:31" x14ac:dyDescent="0.25">
      <c r="A6094" s="436" t="str">
        <f t="shared" si="1236"/>
        <v>DC3HT51-DC-5</v>
      </c>
      <c r="B6094" s="436">
        <f>COUNTIF(AC$4:AC6094,AC6094)</f>
        <v>5</v>
      </c>
      <c r="C6094" s="436" t="str">
        <f t="shared" si="1237"/>
        <v>DC3HT51-DC</v>
      </c>
      <c r="D6094" s="436">
        <f>VLOOKUP(C6094,'LICH THI'!C:AA,12,0)</f>
        <v>17</v>
      </c>
      <c r="E6094" s="436">
        <f>VLOOKUP(C6094,'LICH THI'!C:AA,13,0)</f>
        <v>17</v>
      </c>
      <c r="F6094" s="436">
        <f t="shared" si="1247"/>
        <v>17</v>
      </c>
      <c r="G6094" s="436">
        <f>VLOOKUP(C6094,'LICH THI'!C:AA,14,0)</f>
        <v>1</v>
      </c>
      <c r="H6094" s="436">
        <f t="shared" si="1238"/>
        <v>1</v>
      </c>
      <c r="I6094" s="436" t="str">
        <f t="shared" si="1239"/>
        <v>Nguyễn Văn Hảo</v>
      </c>
      <c r="J6094" s="436"/>
      <c r="K6094" s="436">
        <f t="shared" si="1240"/>
        <v>1</v>
      </c>
      <c r="L6094" s="436" t="str">
        <f t="shared" si="1241"/>
        <v>DC3HT51-DC-1</v>
      </c>
      <c r="M6094" s="436">
        <f t="shared" si="1242"/>
        <v>0</v>
      </c>
      <c r="N6094" s="437">
        <f t="shared" si="1248"/>
        <v>6</v>
      </c>
      <c r="O6094" s="437"/>
      <c r="P6094" s="430" t="str">
        <f t="shared" si="1243"/>
        <v/>
      </c>
      <c r="U6094" s="177">
        <v>2</v>
      </c>
      <c r="V6094" s="177" t="s">
        <v>4850</v>
      </c>
      <c r="W6094" s="177" t="s">
        <v>2741</v>
      </c>
      <c r="X6094" s="177" t="s">
        <v>5742</v>
      </c>
      <c r="Y6094" s="177" t="s">
        <v>5827</v>
      </c>
      <c r="Z6094" s="177" t="s">
        <v>7089</v>
      </c>
      <c r="AA6094" s="525" t="s">
        <v>4662</v>
      </c>
      <c r="AB6094" s="399" t="str">
        <f t="shared" si="1244"/>
        <v>DC3HT51</v>
      </c>
      <c r="AC6094" s="399" t="str">
        <f t="shared" si="1245"/>
        <v>DC3HT51-DC</v>
      </c>
      <c r="AD6094" t="str">
        <f>Y6094&amp;"-"&amp;VLOOKUP(AC6094,'LICH THI'!C:AA,9,0)</f>
        <v>64DCTH3150-42473</v>
      </c>
      <c r="AE6094">
        <f t="shared" si="1246"/>
        <v>1</v>
      </c>
    </row>
    <row r="6095" spans="1:31" x14ac:dyDescent="0.25">
      <c r="A6095" s="436" t="str">
        <f t="shared" si="1236"/>
        <v>DC3HT51-DC-6</v>
      </c>
      <c r="B6095" s="436">
        <f>COUNTIF(AC$4:AC6095,AC6095)</f>
        <v>6</v>
      </c>
      <c r="C6095" s="436" t="str">
        <f t="shared" si="1237"/>
        <v>DC3HT51-DC</v>
      </c>
      <c r="D6095" s="436">
        <f>VLOOKUP(C6095,'LICH THI'!C:AA,12,0)</f>
        <v>17</v>
      </c>
      <c r="E6095" s="436">
        <f>VLOOKUP(C6095,'LICH THI'!C:AA,13,0)</f>
        <v>17</v>
      </c>
      <c r="F6095" s="436">
        <f t="shared" si="1247"/>
        <v>17</v>
      </c>
      <c r="G6095" s="436">
        <f>VLOOKUP(C6095,'LICH THI'!C:AA,14,0)</f>
        <v>1</v>
      </c>
      <c r="H6095" s="436">
        <f t="shared" si="1238"/>
        <v>1</v>
      </c>
      <c r="I6095" s="436" t="str">
        <f t="shared" si="1239"/>
        <v>Lê Xuân Hoàng</v>
      </c>
      <c r="J6095" s="436"/>
      <c r="K6095" s="436">
        <f t="shared" si="1240"/>
        <v>1</v>
      </c>
      <c r="L6095" s="436" t="str">
        <f t="shared" si="1241"/>
        <v>DC3HT51-DC-1</v>
      </c>
      <c r="M6095" s="436">
        <f t="shared" si="1242"/>
        <v>0</v>
      </c>
      <c r="N6095" s="437">
        <f t="shared" si="1248"/>
        <v>7</v>
      </c>
      <c r="O6095" s="437"/>
      <c r="P6095" s="430" t="str">
        <f t="shared" si="1243"/>
        <v/>
      </c>
      <c r="U6095" s="177">
        <v>3</v>
      </c>
      <c r="V6095" s="177" t="s">
        <v>4850</v>
      </c>
      <c r="W6095" s="177" t="s">
        <v>3652</v>
      </c>
      <c r="X6095" s="177" t="s">
        <v>2834</v>
      </c>
      <c r="Y6095" s="177" t="s">
        <v>5830</v>
      </c>
      <c r="Z6095" s="177" t="s">
        <v>7089</v>
      </c>
      <c r="AA6095" s="525" t="s">
        <v>5831</v>
      </c>
      <c r="AB6095" s="399" t="str">
        <f t="shared" si="1244"/>
        <v>DC3HT51</v>
      </c>
      <c r="AC6095" s="399" t="str">
        <f t="shared" si="1245"/>
        <v>DC3HT51-DC</v>
      </c>
      <c r="AD6095" t="str">
        <f>Y6095&amp;"-"&amp;VLOOKUP(AC6095,'LICH THI'!C:AA,9,0)</f>
        <v>64DCTH3186-42473</v>
      </c>
      <c r="AE6095">
        <f t="shared" si="1246"/>
        <v>1</v>
      </c>
    </row>
    <row r="6096" spans="1:31" x14ac:dyDescent="0.25">
      <c r="A6096" s="436" t="str">
        <f t="shared" si="1236"/>
        <v>DC3HT51-DC-7</v>
      </c>
      <c r="B6096" s="436">
        <f>COUNTIF(AC$4:AC6096,AC6096)</f>
        <v>7</v>
      </c>
      <c r="C6096" s="436" t="str">
        <f t="shared" si="1237"/>
        <v>DC3HT51-DC</v>
      </c>
      <c r="D6096" s="436">
        <f>VLOOKUP(C6096,'LICH THI'!C:AA,12,0)</f>
        <v>17</v>
      </c>
      <c r="E6096" s="436">
        <f>VLOOKUP(C6096,'LICH THI'!C:AA,13,0)</f>
        <v>17</v>
      </c>
      <c r="F6096" s="436">
        <f t="shared" si="1247"/>
        <v>17</v>
      </c>
      <c r="G6096" s="436">
        <f>VLOOKUP(C6096,'LICH THI'!C:AA,14,0)</f>
        <v>1</v>
      </c>
      <c r="H6096" s="436">
        <f t="shared" si="1238"/>
        <v>1</v>
      </c>
      <c r="I6096" s="436" t="str">
        <f t="shared" si="1239"/>
        <v>Vũ Thị Liên</v>
      </c>
      <c r="J6096" s="436"/>
      <c r="K6096" s="436">
        <f t="shared" si="1240"/>
        <v>1</v>
      </c>
      <c r="L6096" s="436" t="str">
        <f t="shared" si="1241"/>
        <v>DC3HT51-DC-1</v>
      </c>
      <c r="M6096" s="436">
        <f t="shared" si="1242"/>
        <v>0</v>
      </c>
      <c r="N6096" s="437">
        <f t="shared" si="1248"/>
        <v>8</v>
      </c>
      <c r="O6096" s="437"/>
      <c r="P6096" s="430" t="str">
        <f t="shared" si="1243"/>
        <v/>
      </c>
      <c r="U6096" s="177">
        <v>17</v>
      </c>
      <c r="V6096" s="177" t="s">
        <v>3415</v>
      </c>
      <c r="W6096" s="177" t="s">
        <v>2615</v>
      </c>
      <c r="X6096" s="177" t="s">
        <v>2666</v>
      </c>
      <c r="Y6096" s="177" t="s">
        <v>7100</v>
      </c>
      <c r="Z6096" s="177" t="s">
        <v>7089</v>
      </c>
      <c r="AA6096" s="525" t="s">
        <v>7101</v>
      </c>
      <c r="AB6096" s="399" t="str">
        <f t="shared" si="1244"/>
        <v>DC3HT51</v>
      </c>
      <c r="AC6096" s="399" t="str">
        <f t="shared" si="1245"/>
        <v>DC3HT51-DC</v>
      </c>
      <c r="AD6096" t="str">
        <f>Y6096&amp;"-"&amp;VLOOKUP(AC6096,'LICH THI'!C:AA,9,0)</f>
        <v>64DCTH3085-42473</v>
      </c>
      <c r="AE6096">
        <f t="shared" si="1246"/>
        <v>1</v>
      </c>
    </row>
    <row r="6097" spans="1:31" x14ac:dyDescent="0.25">
      <c r="A6097" s="436" t="str">
        <f t="shared" si="1236"/>
        <v>DC3HT51-DC-8</v>
      </c>
      <c r="B6097" s="436">
        <f>COUNTIF(AC$4:AC6097,AC6097)</f>
        <v>8</v>
      </c>
      <c r="C6097" s="436" t="str">
        <f t="shared" si="1237"/>
        <v>DC3HT51-DC</v>
      </c>
      <c r="D6097" s="436">
        <f>VLOOKUP(C6097,'LICH THI'!C:AA,12,0)</f>
        <v>17</v>
      </c>
      <c r="E6097" s="436">
        <f>VLOOKUP(C6097,'LICH THI'!C:AA,13,0)</f>
        <v>17</v>
      </c>
      <c r="F6097" s="436">
        <f t="shared" si="1247"/>
        <v>17</v>
      </c>
      <c r="G6097" s="436">
        <f>VLOOKUP(C6097,'LICH THI'!C:AA,14,0)</f>
        <v>1</v>
      </c>
      <c r="H6097" s="436">
        <f t="shared" si="1238"/>
        <v>1</v>
      </c>
      <c r="I6097" s="436" t="str">
        <f t="shared" si="1239"/>
        <v>Ngô Văn Phạm Nguyên</v>
      </c>
      <c r="J6097" s="436"/>
      <c r="K6097" s="436">
        <f t="shared" si="1240"/>
        <v>1</v>
      </c>
      <c r="L6097" s="436" t="str">
        <f t="shared" si="1241"/>
        <v>DC3HT51-DC-1</v>
      </c>
      <c r="M6097" s="436">
        <f t="shared" si="1242"/>
        <v>0</v>
      </c>
      <c r="N6097" s="437">
        <f t="shared" si="1248"/>
        <v>9</v>
      </c>
      <c r="O6097" s="437"/>
      <c r="P6097" s="430" t="str">
        <f t="shared" si="1243"/>
        <v/>
      </c>
      <c r="U6097" s="177">
        <v>4</v>
      </c>
      <c r="V6097" s="177" t="s">
        <v>4850</v>
      </c>
      <c r="W6097" s="177" t="s">
        <v>7090</v>
      </c>
      <c r="X6097" s="177" t="s">
        <v>4673</v>
      </c>
      <c r="Y6097" s="177" t="s">
        <v>7091</v>
      </c>
      <c r="Z6097" s="177" t="s">
        <v>7089</v>
      </c>
      <c r="AA6097" s="525" t="s">
        <v>5981</v>
      </c>
      <c r="AB6097" s="399" t="str">
        <f t="shared" si="1244"/>
        <v>DC3HT51</v>
      </c>
      <c r="AC6097" s="399" t="str">
        <f t="shared" si="1245"/>
        <v>DC3HT51-DC</v>
      </c>
      <c r="AD6097" t="str">
        <f>Y6097&amp;"-"&amp;VLOOKUP(AC6097,'LICH THI'!C:AA,9,0)</f>
        <v>64DCTH3096-42473</v>
      </c>
      <c r="AE6097">
        <f t="shared" si="1246"/>
        <v>1</v>
      </c>
    </row>
    <row r="6098" spans="1:31" x14ac:dyDescent="0.25">
      <c r="A6098" s="436" t="str">
        <f t="shared" si="1236"/>
        <v>DC3HT51-DC-9</v>
      </c>
      <c r="B6098" s="436">
        <f>COUNTIF(AC$4:AC6098,AC6098)</f>
        <v>9</v>
      </c>
      <c r="C6098" s="436" t="str">
        <f t="shared" si="1237"/>
        <v>DC3HT51-DC</v>
      </c>
      <c r="D6098" s="436">
        <f>VLOOKUP(C6098,'LICH THI'!C:AA,12,0)</f>
        <v>17</v>
      </c>
      <c r="E6098" s="436">
        <f>VLOOKUP(C6098,'LICH THI'!C:AA,13,0)</f>
        <v>17</v>
      </c>
      <c r="F6098" s="436">
        <f t="shared" si="1247"/>
        <v>17</v>
      </c>
      <c r="G6098" s="436">
        <f>VLOOKUP(C6098,'LICH THI'!C:AA,14,0)</f>
        <v>1</v>
      </c>
      <c r="H6098" s="436">
        <f t="shared" si="1238"/>
        <v>1</v>
      </c>
      <c r="I6098" s="436" t="str">
        <f t="shared" si="1239"/>
        <v>Nguyễn Việt Quang</v>
      </c>
      <c r="J6098" s="436"/>
      <c r="K6098" s="436">
        <f t="shared" si="1240"/>
        <v>1</v>
      </c>
      <c r="L6098" s="436" t="str">
        <f t="shared" si="1241"/>
        <v>DC3HT51-DC-1</v>
      </c>
      <c r="M6098" s="436">
        <f t="shared" si="1242"/>
        <v>0</v>
      </c>
      <c r="N6098" s="437">
        <f t="shared" si="1248"/>
        <v>10</v>
      </c>
      <c r="O6098" s="437"/>
      <c r="P6098" s="430" t="str">
        <f t="shared" si="1243"/>
        <v/>
      </c>
      <c r="U6098" s="177">
        <v>5</v>
      </c>
      <c r="V6098" s="177" t="s">
        <v>4850</v>
      </c>
      <c r="W6098" s="177" t="s">
        <v>4548</v>
      </c>
      <c r="X6098" s="177" t="s">
        <v>3147</v>
      </c>
      <c r="Y6098" s="177" t="s">
        <v>7092</v>
      </c>
      <c r="Z6098" s="177" t="s">
        <v>7089</v>
      </c>
      <c r="AA6098" s="525" t="s">
        <v>2971</v>
      </c>
      <c r="AB6098" s="399" t="str">
        <f t="shared" si="1244"/>
        <v>DC3HT51</v>
      </c>
      <c r="AC6098" s="399" t="str">
        <f t="shared" si="1245"/>
        <v>DC3HT51-DC</v>
      </c>
      <c r="AD6098" t="str">
        <f>Y6098&amp;"-"&amp;VLOOKUP(AC6098,'LICH THI'!C:AA,9,0)</f>
        <v>64DCTH3104-42473</v>
      </c>
      <c r="AE6098">
        <f t="shared" si="1246"/>
        <v>1</v>
      </c>
    </row>
    <row r="6099" spans="1:31" x14ac:dyDescent="0.25">
      <c r="A6099" s="436" t="str">
        <f t="shared" si="1236"/>
        <v>DC3HT51-DC-10</v>
      </c>
      <c r="B6099" s="436">
        <f>COUNTIF(AC$4:AC6099,AC6099)</f>
        <v>10</v>
      </c>
      <c r="C6099" s="436" t="str">
        <f t="shared" si="1237"/>
        <v>DC3HT51-DC</v>
      </c>
      <c r="D6099" s="436">
        <f>VLOOKUP(C6099,'LICH THI'!C:AA,12,0)</f>
        <v>17</v>
      </c>
      <c r="E6099" s="436">
        <f>VLOOKUP(C6099,'LICH THI'!C:AA,13,0)</f>
        <v>17</v>
      </c>
      <c r="F6099" s="436">
        <f t="shared" si="1247"/>
        <v>17</v>
      </c>
      <c r="G6099" s="436">
        <f>VLOOKUP(C6099,'LICH THI'!C:AA,14,0)</f>
        <v>1</v>
      </c>
      <c r="H6099" s="436">
        <f t="shared" si="1238"/>
        <v>1</v>
      </c>
      <c r="I6099" s="436" t="str">
        <f t="shared" si="1239"/>
        <v>Trần Văn Sang</v>
      </c>
      <c r="J6099" s="436"/>
      <c r="K6099" s="436">
        <f t="shared" si="1240"/>
        <v>1</v>
      </c>
      <c r="L6099" s="436" t="str">
        <f t="shared" si="1241"/>
        <v>DC3HT51-DC-1</v>
      </c>
      <c r="M6099" s="436">
        <f t="shared" si="1242"/>
        <v>0</v>
      </c>
      <c r="N6099" s="437">
        <f t="shared" si="1248"/>
        <v>11</v>
      </c>
      <c r="O6099" s="437"/>
      <c r="P6099" s="430" t="str">
        <f t="shared" si="1243"/>
        <v/>
      </c>
      <c r="U6099" s="177">
        <v>6</v>
      </c>
      <c r="V6099" s="177" t="s">
        <v>4850</v>
      </c>
      <c r="W6099" s="177" t="s">
        <v>2757</v>
      </c>
      <c r="X6099" s="177" t="s">
        <v>3323</v>
      </c>
      <c r="Y6099" s="177" t="s">
        <v>7093</v>
      </c>
      <c r="Z6099" s="177" t="s">
        <v>7089</v>
      </c>
      <c r="AA6099" s="525" t="s">
        <v>7094</v>
      </c>
      <c r="AB6099" s="399" t="str">
        <f t="shared" si="1244"/>
        <v>DC3HT51</v>
      </c>
      <c r="AC6099" s="399" t="str">
        <f t="shared" si="1245"/>
        <v>DC3HT51-DC</v>
      </c>
      <c r="AD6099" t="str">
        <f>Y6099&amp;"-"&amp;VLOOKUP(AC6099,'LICH THI'!C:AA,9,0)</f>
        <v>64DCTH3149-42473</v>
      </c>
      <c r="AE6099">
        <f t="shared" si="1246"/>
        <v>1</v>
      </c>
    </row>
    <row r="6100" spans="1:31" x14ac:dyDescent="0.25">
      <c r="A6100" s="436" t="str">
        <f t="shared" si="1236"/>
        <v>DC3HT51-DC-11</v>
      </c>
      <c r="B6100" s="436">
        <f>COUNTIF(AC$4:AC6100,AC6100)</f>
        <v>11</v>
      </c>
      <c r="C6100" s="436" t="str">
        <f t="shared" si="1237"/>
        <v>DC3HT51-DC</v>
      </c>
      <c r="D6100" s="436">
        <f>VLOOKUP(C6100,'LICH THI'!C:AA,12,0)</f>
        <v>17</v>
      </c>
      <c r="E6100" s="436">
        <f>VLOOKUP(C6100,'LICH THI'!C:AA,13,0)</f>
        <v>17</v>
      </c>
      <c r="F6100" s="436">
        <f t="shared" si="1247"/>
        <v>17</v>
      </c>
      <c r="G6100" s="436">
        <f>VLOOKUP(C6100,'LICH THI'!C:AA,14,0)</f>
        <v>1</v>
      </c>
      <c r="H6100" s="436">
        <f t="shared" si="1238"/>
        <v>1</v>
      </c>
      <c r="I6100" s="436" t="str">
        <f t="shared" si="1239"/>
        <v>Vũ Đức Tiến</v>
      </c>
      <c r="J6100" s="436"/>
      <c r="K6100" s="436">
        <f t="shared" si="1240"/>
        <v>1</v>
      </c>
      <c r="L6100" s="436" t="str">
        <f t="shared" si="1241"/>
        <v>DC3HT51-DC-1</v>
      </c>
      <c r="M6100" s="436">
        <f t="shared" si="1242"/>
        <v>0</v>
      </c>
      <c r="N6100" s="437">
        <f t="shared" si="1248"/>
        <v>12</v>
      </c>
      <c r="O6100" s="437"/>
      <c r="P6100" s="430" t="str">
        <f t="shared" si="1243"/>
        <v/>
      </c>
      <c r="U6100" s="177">
        <v>9</v>
      </c>
      <c r="V6100" s="177" t="s">
        <v>4850</v>
      </c>
      <c r="W6100" s="177" t="s">
        <v>2712</v>
      </c>
      <c r="X6100" s="177" t="s">
        <v>2992</v>
      </c>
      <c r="Y6100" s="177" t="s">
        <v>7096</v>
      </c>
      <c r="Z6100" s="177" t="s">
        <v>7089</v>
      </c>
      <c r="AA6100" s="525" t="s">
        <v>7097</v>
      </c>
      <c r="AB6100" s="399" t="str">
        <f t="shared" si="1244"/>
        <v>DC3HT51</v>
      </c>
      <c r="AC6100" s="399" t="str">
        <f t="shared" si="1245"/>
        <v>DC3HT51-DC</v>
      </c>
      <c r="AD6100" t="str">
        <f>Y6100&amp;"-"&amp;VLOOKUP(AC6100,'LICH THI'!C:AA,9,0)</f>
        <v>64DCTH3134-42473</v>
      </c>
      <c r="AE6100">
        <f t="shared" si="1246"/>
        <v>1</v>
      </c>
    </row>
    <row r="6101" spans="1:31" x14ac:dyDescent="0.25">
      <c r="A6101" s="436" t="str">
        <f t="shared" si="1236"/>
        <v>DC3HT51-DC-12</v>
      </c>
      <c r="B6101" s="436">
        <f>COUNTIF(AC$4:AC6101,AC6101)</f>
        <v>12</v>
      </c>
      <c r="C6101" s="436" t="str">
        <f t="shared" si="1237"/>
        <v>DC3HT51-DC</v>
      </c>
      <c r="D6101" s="436">
        <f>VLOOKUP(C6101,'LICH THI'!C:AA,12,0)</f>
        <v>17</v>
      </c>
      <c r="E6101" s="436">
        <f>VLOOKUP(C6101,'LICH THI'!C:AA,13,0)</f>
        <v>17</v>
      </c>
      <c r="F6101" s="436">
        <f t="shared" si="1247"/>
        <v>17</v>
      </c>
      <c r="G6101" s="436">
        <f>VLOOKUP(C6101,'LICH THI'!C:AA,14,0)</f>
        <v>1</v>
      </c>
      <c r="H6101" s="436">
        <f t="shared" si="1238"/>
        <v>1</v>
      </c>
      <c r="I6101" s="436" t="str">
        <f t="shared" si="1239"/>
        <v>Lê Đức Tuấn</v>
      </c>
      <c r="J6101" s="436"/>
      <c r="K6101" s="436">
        <f t="shared" si="1240"/>
        <v>1</v>
      </c>
      <c r="L6101" s="436" t="str">
        <f t="shared" si="1241"/>
        <v>DC3HT51-DC-1</v>
      </c>
      <c r="M6101" s="436">
        <f t="shared" si="1242"/>
        <v>0</v>
      </c>
      <c r="N6101" s="437">
        <f t="shared" si="1248"/>
        <v>13</v>
      </c>
      <c r="O6101" s="437"/>
      <c r="P6101" s="430" t="str">
        <f t="shared" si="1243"/>
        <v/>
      </c>
      <c r="U6101" s="177">
        <v>10</v>
      </c>
      <c r="V6101" s="177" t="s">
        <v>4850</v>
      </c>
      <c r="W6101" s="177" t="s">
        <v>3456</v>
      </c>
      <c r="X6101" s="177" t="s">
        <v>2721</v>
      </c>
      <c r="Y6101" s="177" t="s">
        <v>5835</v>
      </c>
      <c r="Z6101" s="177" t="s">
        <v>7089</v>
      </c>
      <c r="AA6101" s="525" t="s">
        <v>3975</v>
      </c>
      <c r="AB6101" s="399" t="str">
        <f t="shared" si="1244"/>
        <v>DC3HT51</v>
      </c>
      <c r="AC6101" s="399" t="str">
        <f t="shared" si="1245"/>
        <v>DC3HT51-DC</v>
      </c>
      <c r="AD6101" t="str">
        <f>Y6101&amp;"-"&amp;VLOOKUP(AC6101,'LICH THI'!C:AA,9,0)</f>
        <v>64DCTH3159-42473</v>
      </c>
      <c r="AE6101">
        <f t="shared" si="1246"/>
        <v>1</v>
      </c>
    </row>
    <row r="6102" spans="1:31" x14ac:dyDescent="0.25">
      <c r="A6102" s="436" t="str">
        <f t="shared" si="1236"/>
        <v>DC3HT51-DC-13</v>
      </c>
      <c r="B6102" s="436">
        <f>COUNTIF(AC$4:AC6102,AC6102)</f>
        <v>13</v>
      </c>
      <c r="C6102" s="436" t="str">
        <f t="shared" si="1237"/>
        <v>DC3HT51-DC</v>
      </c>
      <c r="D6102" s="436">
        <f>VLOOKUP(C6102,'LICH THI'!C:AA,12,0)</f>
        <v>17</v>
      </c>
      <c r="E6102" s="436">
        <f>VLOOKUP(C6102,'LICH THI'!C:AA,13,0)</f>
        <v>17</v>
      </c>
      <c r="F6102" s="436">
        <f t="shared" si="1247"/>
        <v>17</v>
      </c>
      <c r="G6102" s="436">
        <f>VLOOKUP(C6102,'LICH THI'!C:AA,14,0)</f>
        <v>1</v>
      </c>
      <c r="H6102" s="436">
        <f t="shared" si="1238"/>
        <v>1</v>
      </c>
      <c r="I6102" s="436" t="str">
        <f t="shared" si="1239"/>
        <v>Lê Văn Tuấn</v>
      </c>
      <c r="J6102" s="436"/>
      <c r="K6102" s="436">
        <f t="shared" si="1240"/>
        <v>1</v>
      </c>
      <c r="L6102" s="436" t="str">
        <f t="shared" si="1241"/>
        <v>DC3HT51-DC-1</v>
      </c>
      <c r="M6102" s="436">
        <f t="shared" si="1242"/>
        <v>0</v>
      </c>
      <c r="N6102" s="437">
        <f t="shared" si="1248"/>
        <v>14</v>
      </c>
      <c r="O6102" s="437"/>
      <c r="P6102" s="430" t="str">
        <f t="shared" si="1243"/>
        <v/>
      </c>
      <c r="U6102" s="177">
        <v>11</v>
      </c>
      <c r="V6102" s="177" t="s">
        <v>4850</v>
      </c>
      <c r="W6102" s="177" t="s">
        <v>2604</v>
      </c>
      <c r="X6102" s="177" t="s">
        <v>2721</v>
      </c>
      <c r="Y6102" s="177" t="s">
        <v>5836</v>
      </c>
      <c r="Z6102" s="177" t="s">
        <v>7089</v>
      </c>
      <c r="AA6102" s="525" t="s">
        <v>2913</v>
      </c>
      <c r="AB6102" s="399" t="str">
        <f t="shared" si="1244"/>
        <v>DC3HT51</v>
      </c>
      <c r="AC6102" s="399" t="str">
        <f t="shared" si="1245"/>
        <v>DC3HT51-DC</v>
      </c>
      <c r="AD6102" t="str">
        <f>Y6102&amp;"-"&amp;VLOOKUP(AC6102,'LICH THI'!C:AA,9,0)</f>
        <v>64DCTH3086-42473</v>
      </c>
      <c r="AE6102">
        <f t="shared" si="1246"/>
        <v>1</v>
      </c>
    </row>
    <row r="6103" spans="1:31" x14ac:dyDescent="0.25">
      <c r="A6103" s="436" t="str">
        <f t="shared" si="1236"/>
        <v>DC3HT51-DC-14</v>
      </c>
      <c r="B6103" s="436">
        <f>COUNTIF(AC$4:AC6103,AC6103)</f>
        <v>14</v>
      </c>
      <c r="C6103" s="436" t="str">
        <f t="shared" si="1237"/>
        <v>DC3HT51-DC</v>
      </c>
      <c r="D6103" s="436">
        <f>VLOOKUP(C6103,'LICH THI'!C:AA,12,0)</f>
        <v>17</v>
      </c>
      <c r="E6103" s="436">
        <f>VLOOKUP(C6103,'LICH THI'!C:AA,13,0)</f>
        <v>17</v>
      </c>
      <c r="F6103" s="436">
        <f t="shared" si="1247"/>
        <v>17</v>
      </c>
      <c r="G6103" s="436">
        <f>VLOOKUP(C6103,'LICH THI'!C:AA,14,0)</f>
        <v>1</v>
      </c>
      <c r="H6103" s="436">
        <f t="shared" si="1238"/>
        <v>1</v>
      </c>
      <c r="I6103" s="436" t="str">
        <f t="shared" si="1239"/>
        <v>Nguyễn Văn Tuấn</v>
      </c>
      <c r="J6103" s="436"/>
      <c r="K6103" s="436">
        <f t="shared" si="1240"/>
        <v>1</v>
      </c>
      <c r="L6103" s="436" t="str">
        <f t="shared" si="1241"/>
        <v>DC3HT51-DC-1</v>
      </c>
      <c r="M6103" s="436">
        <f t="shared" si="1242"/>
        <v>0</v>
      </c>
      <c r="N6103" s="437">
        <f t="shared" si="1248"/>
        <v>15</v>
      </c>
      <c r="O6103" s="437"/>
      <c r="P6103" s="430" t="str">
        <f t="shared" si="1243"/>
        <v/>
      </c>
      <c r="U6103" s="177">
        <v>12</v>
      </c>
      <c r="V6103" s="177" t="s">
        <v>4850</v>
      </c>
      <c r="W6103" s="177" t="s">
        <v>2741</v>
      </c>
      <c r="X6103" s="177" t="s">
        <v>2721</v>
      </c>
      <c r="Y6103" s="177" t="s">
        <v>7098</v>
      </c>
      <c r="Z6103" s="177" t="s">
        <v>7089</v>
      </c>
      <c r="AA6103" s="525" t="s">
        <v>7099</v>
      </c>
      <c r="AB6103" s="399" t="str">
        <f t="shared" si="1244"/>
        <v>DC3HT51</v>
      </c>
      <c r="AC6103" s="399" t="str">
        <f t="shared" si="1245"/>
        <v>DC3HT51-DC</v>
      </c>
      <c r="AD6103" t="str">
        <f>Y6103&amp;"-"&amp;VLOOKUP(AC6103,'LICH THI'!C:AA,9,0)</f>
        <v>64DCTH3182-42473</v>
      </c>
      <c r="AE6103">
        <f t="shared" si="1246"/>
        <v>1</v>
      </c>
    </row>
    <row r="6104" spans="1:31" x14ac:dyDescent="0.25">
      <c r="A6104" s="436" t="str">
        <f t="shared" si="1236"/>
        <v>DC3HT51-DC-15</v>
      </c>
      <c r="B6104" s="436">
        <f>COUNTIF(AC$4:AC6104,AC6104)</f>
        <v>15</v>
      </c>
      <c r="C6104" s="436" t="str">
        <f t="shared" si="1237"/>
        <v>DC3HT51-DC</v>
      </c>
      <c r="D6104" s="436">
        <f>VLOOKUP(C6104,'LICH THI'!C:AA,12,0)</f>
        <v>17</v>
      </c>
      <c r="E6104" s="436">
        <f>VLOOKUP(C6104,'LICH THI'!C:AA,13,0)</f>
        <v>17</v>
      </c>
      <c r="F6104" s="436">
        <f t="shared" si="1247"/>
        <v>17</v>
      </c>
      <c r="G6104" s="436">
        <f>VLOOKUP(C6104,'LICH THI'!C:AA,14,0)</f>
        <v>1</v>
      </c>
      <c r="H6104" s="436">
        <f t="shared" si="1238"/>
        <v>1</v>
      </c>
      <c r="I6104" s="436" t="str">
        <f t="shared" si="1239"/>
        <v>Vũ Anh Tuấn</v>
      </c>
      <c r="J6104" s="436"/>
      <c r="K6104" s="436">
        <f t="shared" si="1240"/>
        <v>1</v>
      </c>
      <c r="L6104" s="436" t="str">
        <f t="shared" si="1241"/>
        <v>DC3HT51-DC-1</v>
      </c>
      <c r="M6104" s="436">
        <f t="shared" si="1242"/>
        <v>0</v>
      </c>
      <c r="N6104" s="437">
        <f t="shared" si="1248"/>
        <v>16</v>
      </c>
      <c r="O6104" s="437"/>
      <c r="P6104" s="430" t="str">
        <f t="shared" si="1243"/>
        <v/>
      </c>
      <c r="U6104" s="177">
        <v>13</v>
      </c>
      <c r="V6104" s="177" t="s">
        <v>4850</v>
      </c>
      <c r="W6104" s="177" t="s">
        <v>5837</v>
      </c>
      <c r="X6104" s="177" t="s">
        <v>2721</v>
      </c>
      <c r="Y6104" s="177" t="s">
        <v>5838</v>
      </c>
      <c r="Z6104" s="177" t="s">
        <v>7089</v>
      </c>
      <c r="AA6104" s="525" t="s">
        <v>5839</v>
      </c>
      <c r="AB6104" s="399" t="str">
        <f t="shared" si="1244"/>
        <v>DC3HT51</v>
      </c>
      <c r="AC6104" s="399" t="str">
        <f t="shared" si="1245"/>
        <v>DC3HT51-DC</v>
      </c>
      <c r="AD6104" t="str">
        <f>Y6104&amp;"-"&amp;VLOOKUP(AC6104,'LICH THI'!C:AA,9,0)</f>
        <v>64DCTH3137-42473</v>
      </c>
      <c r="AE6104">
        <f t="shared" si="1246"/>
        <v>1</v>
      </c>
    </row>
    <row r="6105" spans="1:31" x14ac:dyDescent="0.25">
      <c r="A6105" s="436" t="str">
        <f t="shared" si="1236"/>
        <v>DC3HT51-DC-16</v>
      </c>
      <c r="B6105" s="436">
        <f>COUNTIF(AC$4:AC6105,AC6105)</f>
        <v>16</v>
      </c>
      <c r="C6105" s="436" t="str">
        <f t="shared" si="1237"/>
        <v>DC3HT51-DC</v>
      </c>
      <c r="D6105" s="436">
        <f>VLOOKUP(C6105,'LICH THI'!C:AA,12,0)</f>
        <v>17</v>
      </c>
      <c r="E6105" s="436">
        <f>VLOOKUP(C6105,'LICH THI'!C:AA,13,0)</f>
        <v>17</v>
      </c>
      <c r="F6105" s="436">
        <f t="shared" si="1247"/>
        <v>17</v>
      </c>
      <c r="G6105" s="436">
        <f>VLOOKUP(C6105,'LICH THI'!C:AA,14,0)</f>
        <v>1</v>
      </c>
      <c r="H6105" s="436">
        <f t="shared" si="1238"/>
        <v>1</v>
      </c>
      <c r="I6105" s="436" t="str">
        <f t="shared" si="1239"/>
        <v>Đinh Công Thành</v>
      </c>
      <c r="J6105" s="436"/>
      <c r="K6105" s="436">
        <f t="shared" si="1240"/>
        <v>1</v>
      </c>
      <c r="L6105" s="436" t="str">
        <f t="shared" si="1241"/>
        <v>DC3HT51-DC-1</v>
      </c>
      <c r="M6105" s="436">
        <f t="shared" si="1242"/>
        <v>0</v>
      </c>
      <c r="N6105" s="437">
        <f t="shared" si="1248"/>
        <v>17</v>
      </c>
      <c r="O6105" s="437"/>
      <c r="P6105" s="430" t="str">
        <f t="shared" si="1243"/>
        <v/>
      </c>
      <c r="U6105" s="177">
        <v>7</v>
      </c>
      <c r="V6105" s="177" t="s">
        <v>4850</v>
      </c>
      <c r="W6105" s="177" t="s">
        <v>6140</v>
      </c>
      <c r="X6105" s="177" t="s">
        <v>2894</v>
      </c>
      <c r="Y6105" s="177" t="s">
        <v>7095</v>
      </c>
      <c r="Z6105" s="177" t="s">
        <v>7089</v>
      </c>
      <c r="AA6105" s="525" t="s">
        <v>5659</v>
      </c>
      <c r="AB6105" s="399" t="str">
        <f t="shared" si="1244"/>
        <v>DC3HT51</v>
      </c>
      <c r="AC6105" s="399" t="str">
        <f t="shared" si="1245"/>
        <v>DC3HT51-DC</v>
      </c>
      <c r="AD6105" t="str">
        <f>Y6105&amp;"-"&amp;VLOOKUP(AC6105,'LICH THI'!C:AA,9,0)</f>
        <v>64DCTH3147-42473</v>
      </c>
      <c r="AE6105">
        <f t="shared" si="1246"/>
        <v>1</v>
      </c>
    </row>
    <row r="6106" spans="1:31" x14ac:dyDescent="0.25">
      <c r="A6106" s="436" t="str">
        <f t="shared" si="1236"/>
        <v>DC3HT51-DC-17</v>
      </c>
      <c r="B6106" s="436">
        <f>COUNTIF(AC$4:AC6106,AC6106)</f>
        <v>17</v>
      </c>
      <c r="C6106" s="436" t="str">
        <f t="shared" si="1237"/>
        <v>DC3HT51-DC</v>
      </c>
      <c r="D6106" s="436">
        <f>VLOOKUP(C6106,'LICH THI'!C:AA,12,0)</f>
        <v>17</v>
      </c>
      <c r="E6106" s="436">
        <f>VLOOKUP(C6106,'LICH THI'!C:AA,13,0)</f>
        <v>17</v>
      </c>
      <c r="F6106" s="436">
        <f t="shared" si="1247"/>
        <v>17</v>
      </c>
      <c r="G6106" s="436">
        <f>VLOOKUP(C6106,'LICH THI'!C:AA,14,0)</f>
        <v>1</v>
      </c>
      <c r="H6106" s="436">
        <f t="shared" si="1238"/>
        <v>1</v>
      </c>
      <c r="I6106" s="436" t="str">
        <f t="shared" si="1239"/>
        <v>Lê Xuân Thành</v>
      </c>
      <c r="J6106" s="436"/>
      <c r="K6106" s="436">
        <f t="shared" si="1240"/>
        <v>1</v>
      </c>
      <c r="L6106" s="436" t="str">
        <f t="shared" si="1241"/>
        <v>DC3HT51-DC-1</v>
      </c>
      <c r="M6106" s="436">
        <f t="shared" si="1242"/>
        <v>0</v>
      </c>
      <c r="N6106" s="437">
        <f t="shared" si="1248"/>
        <v>1</v>
      </c>
      <c r="O6106" s="437"/>
      <c r="P6106" s="430" t="str">
        <f t="shared" si="1243"/>
        <v/>
      </c>
      <c r="U6106" s="177">
        <v>8</v>
      </c>
      <c r="V6106" s="177" t="s">
        <v>4850</v>
      </c>
      <c r="W6106" s="177" t="s">
        <v>3652</v>
      </c>
      <c r="X6106" s="177" t="s">
        <v>2894</v>
      </c>
      <c r="Y6106" s="177" t="s">
        <v>5833</v>
      </c>
      <c r="Z6106" s="177" t="s">
        <v>7089</v>
      </c>
      <c r="AA6106" s="525" t="s">
        <v>5141</v>
      </c>
      <c r="AB6106" s="399" t="str">
        <f t="shared" si="1244"/>
        <v>DC3HT51</v>
      </c>
      <c r="AC6106" s="399" t="str">
        <f t="shared" si="1245"/>
        <v>DC3HT51-DC</v>
      </c>
      <c r="AD6106" t="str">
        <f>Y6106&amp;"-"&amp;VLOOKUP(AC6106,'LICH THI'!C:AA,9,0)</f>
        <v>64DCTH3196-42473</v>
      </c>
      <c r="AE6106">
        <f t="shared" si="1246"/>
        <v>1</v>
      </c>
    </row>
    <row r="6107" spans="1:31" x14ac:dyDescent="0.25">
      <c r="A6107" s="436" t="str">
        <f t="shared" si="1236"/>
        <v>DC3KT20-DC-1</v>
      </c>
      <c r="B6107" s="436">
        <f>COUNTIF(AC$4:AC6107,AC6107)</f>
        <v>1</v>
      </c>
      <c r="C6107" s="436" t="str">
        <f t="shared" si="1237"/>
        <v>DC3KT20-DC</v>
      </c>
      <c r="D6107" s="436">
        <f>VLOOKUP(C6107,'LICH THI'!C:AA,12,0)</f>
        <v>34</v>
      </c>
      <c r="E6107" s="436">
        <f>VLOOKUP(C6107,'LICH THI'!C:AA,13,0)</f>
        <v>34</v>
      </c>
      <c r="F6107" s="436">
        <f t="shared" si="1247"/>
        <v>34</v>
      </c>
      <c r="G6107" s="436">
        <f>VLOOKUP(C6107,'LICH THI'!C:AA,14,0)</f>
        <v>1</v>
      </c>
      <c r="H6107" s="436">
        <f t="shared" si="1238"/>
        <v>1</v>
      </c>
      <c r="I6107" s="436" t="str">
        <f t="shared" si="1239"/>
        <v>Lê Quỳnh Anh</v>
      </c>
      <c r="J6107" s="436"/>
      <c r="K6107" s="436">
        <f t="shared" si="1240"/>
        <v>1</v>
      </c>
      <c r="L6107" s="436" t="str">
        <f t="shared" si="1241"/>
        <v>DC3KT20-DC-1</v>
      </c>
      <c r="M6107" s="436">
        <f t="shared" si="1242"/>
        <v>20</v>
      </c>
      <c r="N6107" s="437">
        <f t="shared" si="1248"/>
        <v>16</v>
      </c>
      <c r="O6107" s="437"/>
      <c r="P6107" s="430" t="str">
        <f t="shared" si="1243"/>
        <v/>
      </c>
      <c r="U6107" s="177">
        <v>18</v>
      </c>
      <c r="V6107" s="177" t="s">
        <v>5908</v>
      </c>
      <c r="W6107" s="177" t="s">
        <v>6339</v>
      </c>
      <c r="X6107" s="177" t="s">
        <v>2611</v>
      </c>
      <c r="Y6107" s="177" t="s">
        <v>6340</v>
      </c>
      <c r="Z6107" s="177" t="s">
        <v>6331</v>
      </c>
      <c r="AA6107" s="525" t="s">
        <v>6341</v>
      </c>
      <c r="AB6107" s="399" t="str">
        <f t="shared" si="1244"/>
        <v>DC3KT20</v>
      </c>
      <c r="AC6107" s="399" t="str">
        <f t="shared" si="1245"/>
        <v>DC3KT20-DC</v>
      </c>
      <c r="AD6107" t="str">
        <f>Y6107&amp;"-"&amp;VLOOKUP(AC6107,'LICH THI'!C:AA,9,0)</f>
        <v>65DCKT23913-42483</v>
      </c>
      <c r="AE6107">
        <f t="shared" si="1246"/>
        <v>1</v>
      </c>
    </row>
    <row r="6108" spans="1:31" x14ac:dyDescent="0.25">
      <c r="A6108" s="436" t="str">
        <f t="shared" si="1236"/>
        <v>DC3KT20-DC-2</v>
      </c>
      <c r="B6108" s="436">
        <f>COUNTIF(AC$4:AC6108,AC6108)</f>
        <v>2</v>
      </c>
      <c r="C6108" s="436" t="str">
        <f t="shared" si="1237"/>
        <v>DC3KT20-DC</v>
      </c>
      <c r="D6108" s="436">
        <f>VLOOKUP(C6108,'LICH THI'!C:AA,12,0)</f>
        <v>34</v>
      </c>
      <c r="E6108" s="436">
        <f>VLOOKUP(C6108,'LICH THI'!C:AA,13,0)</f>
        <v>34</v>
      </c>
      <c r="F6108" s="436">
        <f t="shared" si="1247"/>
        <v>34</v>
      </c>
      <c r="G6108" s="436">
        <f>VLOOKUP(C6108,'LICH THI'!C:AA,14,0)</f>
        <v>1</v>
      </c>
      <c r="H6108" s="436">
        <f t="shared" si="1238"/>
        <v>1</v>
      </c>
      <c r="I6108" s="436" t="str">
        <f t="shared" si="1239"/>
        <v>Phạm Thị Vân Anh</v>
      </c>
      <c r="J6108" s="436"/>
      <c r="K6108" s="436">
        <f t="shared" si="1240"/>
        <v>1</v>
      </c>
      <c r="L6108" s="436" t="str">
        <f t="shared" si="1241"/>
        <v>DC3KT20-DC-1</v>
      </c>
      <c r="M6108" s="436">
        <f t="shared" si="1242"/>
        <v>20</v>
      </c>
      <c r="N6108" s="437">
        <f t="shared" si="1248"/>
        <v>17</v>
      </c>
      <c r="O6108" s="437"/>
      <c r="P6108" s="430" t="str">
        <f t="shared" si="1243"/>
        <v/>
      </c>
      <c r="U6108" s="177">
        <v>7</v>
      </c>
      <c r="V6108" s="177" t="s">
        <v>3826</v>
      </c>
      <c r="W6108" s="177" t="s">
        <v>3827</v>
      </c>
      <c r="X6108" s="177" t="s">
        <v>2611</v>
      </c>
      <c r="Y6108" s="177" t="s">
        <v>3828</v>
      </c>
      <c r="Z6108" s="177" t="s">
        <v>6331</v>
      </c>
      <c r="AA6108" s="525" t="s">
        <v>2950</v>
      </c>
      <c r="AB6108" s="399" t="str">
        <f t="shared" si="1244"/>
        <v>DC3KT20</v>
      </c>
      <c r="AC6108" s="399" t="str">
        <f t="shared" si="1245"/>
        <v>DC3KT20-DC</v>
      </c>
      <c r="AD6108" t="str">
        <f>Y6108&amp;"-"&amp;VLOOKUP(AC6108,'LICH THI'!C:AA,9,0)</f>
        <v>64DCKT3178-42483</v>
      </c>
      <c r="AE6108">
        <f t="shared" si="1246"/>
        <v>1</v>
      </c>
    </row>
    <row r="6109" spans="1:31" x14ac:dyDescent="0.25">
      <c r="A6109" s="436" t="str">
        <f t="shared" si="1236"/>
        <v>DC3KT20-DC-3</v>
      </c>
      <c r="B6109" s="436">
        <f>COUNTIF(AC$4:AC6109,AC6109)</f>
        <v>3</v>
      </c>
      <c r="C6109" s="436" t="str">
        <f t="shared" si="1237"/>
        <v>DC3KT20-DC</v>
      </c>
      <c r="D6109" s="436">
        <f>VLOOKUP(C6109,'LICH THI'!C:AA,12,0)</f>
        <v>34</v>
      </c>
      <c r="E6109" s="436">
        <f>VLOOKUP(C6109,'LICH THI'!C:AA,13,0)</f>
        <v>34</v>
      </c>
      <c r="F6109" s="436">
        <f t="shared" si="1247"/>
        <v>34</v>
      </c>
      <c r="G6109" s="436">
        <f>VLOOKUP(C6109,'LICH THI'!C:AA,14,0)</f>
        <v>1</v>
      </c>
      <c r="H6109" s="436">
        <f t="shared" si="1238"/>
        <v>1</v>
      </c>
      <c r="I6109" s="436" t="str">
        <f t="shared" si="1239"/>
        <v>Phí Thị Ngọc Anh</v>
      </c>
      <c r="J6109" s="436"/>
      <c r="K6109" s="436">
        <f t="shared" si="1240"/>
        <v>1</v>
      </c>
      <c r="L6109" s="436" t="str">
        <f t="shared" si="1241"/>
        <v>DC3KT20-DC-1</v>
      </c>
      <c r="M6109" s="436">
        <f t="shared" si="1242"/>
        <v>20</v>
      </c>
      <c r="N6109" s="437">
        <f t="shared" si="1248"/>
        <v>18</v>
      </c>
      <c r="O6109" s="437"/>
      <c r="P6109" s="430" t="str">
        <f t="shared" si="1243"/>
        <v/>
      </c>
      <c r="U6109" s="177">
        <v>22</v>
      </c>
      <c r="V6109" s="177" t="s">
        <v>3502</v>
      </c>
      <c r="W6109" s="177" t="s">
        <v>5915</v>
      </c>
      <c r="X6109" s="177" t="s">
        <v>2611</v>
      </c>
      <c r="Y6109" s="177" t="s">
        <v>5916</v>
      </c>
      <c r="Z6109" s="177" t="s">
        <v>6331</v>
      </c>
      <c r="AA6109" s="525" t="s">
        <v>5917</v>
      </c>
      <c r="AB6109" s="399" t="str">
        <f t="shared" si="1244"/>
        <v>DC3KT20</v>
      </c>
      <c r="AC6109" s="399" t="str">
        <f t="shared" si="1245"/>
        <v>DC3KT20-DC</v>
      </c>
      <c r="AD6109" t="str">
        <f>Y6109&amp;"-"&amp;VLOOKUP(AC6109,'LICH THI'!C:AA,9,0)</f>
        <v>65DCKT22288-42483</v>
      </c>
      <c r="AE6109">
        <f t="shared" si="1246"/>
        <v>1</v>
      </c>
    </row>
    <row r="6110" spans="1:31" x14ac:dyDescent="0.25">
      <c r="A6110" s="436" t="str">
        <f t="shared" si="1236"/>
        <v>DC3KT20-DC-4</v>
      </c>
      <c r="B6110" s="436">
        <f>COUNTIF(AC$4:AC6110,AC6110)</f>
        <v>4</v>
      </c>
      <c r="C6110" s="436" t="str">
        <f t="shared" si="1237"/>
        <v>DC3KT20-DC</v>
      </c>
      <c r="D6110" s="436">
        <f>VLOOKUP(C6110,'LICH THI'!C:AA,12,0)</f>
        <v>34</v>
      </c>
      <c r="E6110" s="436">
        <f>VLOOKUP(C6110,'LICH THI'!C:AA,13,0)</f>
        <v>34</v>
      </c>
      <c r="F6110" s="436">
        <f t="shared" si="1247"/>
        <v>34</v>
      </c>
      <c r="G6110" s="436">
        <f>VLOOKUP(C6110,'LICH THI'!C:AA,14,0)</f>
        <v>1</v>
      </c>
      <c r="H6110" s="436">
        <f t="shared" si="1238"/>
        <v>1</v>
      </c>
      <c r="I6110" s="436" t="str">
        <f t="shared" si="1239"/>
        <v>Đoàn Thị Hồng Ánh</v>
      </c>
      <c r="J6110" s="436"/>
      <c r="K6110" s="436">
        <f t="shared" si="1240"/>
        <v>1</v>
      </c>
      <c r="L6110" s="436" t="str">
        <f t="shared" si="1241"/>
        <v>DC3KT20-DC-1</v>
      </c>
      <c r="M6110" s="436">
        <f t="shared" si="1242"/>
        <v>20</v>
      </c>
      <c r="N6110" s="437">
        <f t="shared" si="1248"/>
        <v>19</v>
      </c>
      <c r="O6110" s="437"/>
      <c r="P6110" s="430" t="str">
        <f t="shared" si="1243"/>
        <v/>
      </c>
      <c r="U6110" s="177">
        <v>50</v>
      </c>
      <c r="V6110" s="177" t="s">
        <v>3046</v>
      </c>
      <c r="W6110" s="177" t="s">
        <v>5713</v>
      </c>
      <c r="X6110" s="177" t="s">
        <v>3021</v>
      </c>
      <c r="Y6110" s="177" t="s">
        <v>5714</v>
      </c>
      <c r="Z6110" s="177" t="s">
        <v>6331</v>
      </c>
      <c r="AA6110" s="525" t="s">
        <v>5715</v>
      </c>
      <c r="AB6110" s="399" t="str">
        <f t="shared" si="1244"/>
        <v>DC3KT20</v>
      </c>
      <c r="AC6110" s="399" t="str">
        <f t="shared" si="1245"/>
        <v>DC3KT20-DC</v>
      </c>
      <c r="AD6110" t="str">
        <f>Y6110&amp;"-"&amp;VLOOKUP(AC6110,'LICH THI'!C:AA,9,0)</f>
        <v>63DCKT3260-42483</v>
      </c>
      <c r="AE6110">
        <f t="shared" si="1246"/>
        <v>1</v>
      </c>
    </row>
    <row r="6111" spans="1:31" x14ac:dyDescent="0.25">
      <c r="A6111" s="436" t="str">
        <f t="shared" si="1236"/>
        <v>DC3KT20-DC-5</v>
      </c>
      <c r="B6111" s="436">
        <f>COUNTIF(AC$4:AC6111,AC6111)</f>
        <v>5</v>
      </c>
      <c r="C6111" s="436" t="str">
        <f t="shared" si="1237"/>
        <v>DC3KT20-DC</v>
      </c>
      <c r="D6111" s="436">
        <f>VLOOKUP(C6111,'LICH THI'!C:AA,12,0)</f>
        <v>34</v>
      </c>
      <c r="E6111" s="436">
        <f>VLOOKUP(C6111,'LICH THI'!C:AA,13,0)</f>
        <v>34</v>
      </c>
      <c r="F6111" s="436">
        <f t="shared" si="1247"/>
        <v>34</v>
      </c>
      <c r="G6111" s="436">
        <f>VLOOKUP(C6111,'LICH THI'!C:AA,14,0)</f>
        <v>1</v>
      </c>
      <c r="H6111" s="436">
        <f t="shared" si="1238"/>
        <v>1</v>
      </c>
      <c r="I6111" s="436" t="str">
        <f t="shared" si="1239"/>
        <v>Hoàng Thị Ánh</v>
      </c>
      <c r="J6111" s="436"/>
      <c r="K6111" s="436">
        <f t="shared" si="1240"/>
        <v>1</v>
      </c>
      <c r="L6111" s="436" t="str">
        <f t="shared" si="1241"/>
        <v>DC3KT20-DC-1</v>
      </c>
      <c r="M6111" s="436">
        <f t="shared" si="1242"/>
        <v>20</v>
      </c>
      <c r="N6111" s="437">
        <f t="shared" si="1248"/>
        <v>20</v>
      </c>
      <c r="O6111" s="437"/>
      <c r="P6111" s="430" t="str">
        <f t="shared" si="1243"/>
        <v/>
      </c>
      <c r="U6111" s="177">
        <v>19</v>
      </c>
      <c r="V6111" s="177" t="s">
        <v>5908</v>
      </c>
      <c r="W6111" s="177" t="s">
        <v>6082</v>
      </c>
      <c r="X6111" s="177" t="s">
        <v>3021</v>
      </c>
      <c r="Y6111" s="177" t="s">
        <v>6342</v>
      </c>
      <c r="Z6111" s="177" t="s">
        <v>6331</v>
      </c>
      <c r="AA6111" s="525" t="s">
        <v>6051</v>
      </c>
      <c r="AB6111" s="399" t="str">
        <f t="shared" si="1244"/>
        <v>DC3KT20</v>
      </c>
      <c r="AC6111" s="399" t="str">
        <f t="shared" si="1245"/>
        <v>DC3KT20-DC</v>
      </c>
      <c r="AD6111" t="str">
        <f>Y6111&amp;"-"&amp;VLOOKUP(AC6111,'LICH THI'!C:AA,9,0)</f>
        <v>65DCKT21947-42483</v>
      </c>
      <c r="AE6111">
        <f t="shared" si="1246"/>
        <v>1</v>
      </c>
    </row>
    <row r="6112" spans="1:31" x14ac:dyDescent="0.25">
      <c r="A6112" s="436" t="str">
        <f t="shared" si="1236"/>
        <v>DC3KT20-DC-6</v>
      </c>
      <c r="B6112" s="436">
        <f>COUNTIF(AC$4:AC6112,AC6112)</f>
        <v>6</v>
      </c>
      <c r="C6112" s="436" t="str">
        <f t="shared" si="1237"/>
        <v>DC3KT20-DC</v>
      </c>
      <c r="D6112" s="436">
        <f>VLOOKUP(C6112,'LICH THI'!C:AA,12,0)</f>
        <v>34</v>
      </c>
      <c r="E6112" s="436">
        <f>VLOOKUP(C6112,'LICH THI'!C:AA,13,0)</f>
        <v>34</v>
      </c>
      <c r="F6112" s="436">
        <f t="shared" si="1247"/>
        <v>34</v>
      </c>
      <c r="G6112" s="436">
        <f>VLOOKUP(C6112,'LICH THI'!C:AA,14,0)</f>
        <v>1</v>
      </c>
      <c r="H6112" s="436">
        <f t="shared" si="1238"/>
        <v>1</v>
      </c>
      <c r="I6112" s="436" t="str">
        <f t="shared" si="1239"/>
        <v>Trần Thị Bé</v>
      </c>
      <c r="J6112" s="436"/>
      <c r="K6112" s="436">
        <f t="shared" si="1240"/>
        <v>1</v>
      </c>
      <c r="L6112" s="436" t="str">
        <f t="shared" si="1241"/>
        <v>DC3KT20-DC-1</v>
      </c>
      <c r="M6112" s="436">
        <f t="shared" si="1242"/>
        <v>20</v>
      </c>
      <c r="N6112" s="437">
        <f t="shared" si="1248"/>
        <v>21</v>
      </c>
      <c r="O6112" s="437"/>
      <c r="P6112" s="430" t="str">
        <f t="shared" si="1243"/>
        <v/>
      </c>
      <c r="U6112" s="177">
        <v>23</v>
      </c>
      <c r="V6112" s="177" t="s">
        <v>3502</v>
      </c>
      <c r="W6112" s="177" t="s">
        <v>2716</v>
      </c>
      <c r="X6112" s="177" t="s">
        <v>6300</v>
      </c>
      <c r="Y6112" s="177" t="s">
        <v>6301</v>
      </c>
      <c r="Z6112" s="177" t="s">
        <v>6331</v>
      </c>
      <c r="AA6112" s="525" t="s">
        <v>6302</v>
      </c>
      <c r="AB6112" s="399" t="str">
        <f t="shared" si="1244"/>
        <v>DC3KT20</v>
      </c>
      <c r="AC6112" s="399" t="str">
        <f t="shared" si="1245"/>
        <v>DC3KT20-DC</v>
      </c>
      <c r="AD6112" t="str">
        <f>Y6112&amp;"-"&amp;VLOOKUP(AC6112,'LICH THI'!C:AA,9,0)</f>
        <v>65DCKT23817-42483</v>
      </c>
      <c r="AE6112">
        <f t="shared" si="1246"/>
        <v>1</v>
      </c>
    </row>
    <row r="6113" spans="1:31" x14ac:dyDescent="0.25">
      <c r="A6113" s="436" t="str">
        <f t="shared" si="1236"/>
        <v>DC3KT20-DC-7</v>
      </c>
      <c r="B6113" s="436">
        <f>COUNTIF(AC$4:AC6113,AC6113)</f>
        <v>7</v>
      </c>
      <c r="C6113" s="436" t="str">
        <f t="shared" si="1237"/>
        <v>DC3KT20-DC</v>
      </c>
      <c r="D6113" s="436">
        <f>VLOOKUP(C6113,'LICH THI'!C:AA,12,0)</f>
        <v>34</v>
      </c>
      <c r="E6113" s="436">
        <f>VLOOKUP(C6113,'LICH THI'!C:AA,13,0)</f>
        <v>34</v>
      </c>
      <c r="F6113" s="436">
        <f t="shared" si="1247"/>
        <v>34</v>
      </c>
      <c r="G6113" s="436">
        <f>VLOOKUP(C6113,'LICH THI'!C:AA,14,0)</f>
        <v>1</v>
      </c>
      <c r="H6113" s="436">
        <f t="shared" si="1238"/>
        <v>1</v>
      </c>
      <c r="I6113" s="436" t="str">
        <f t="shared" si="1239"/>
        <v>Đặng Thị Dung</v>
      </c>
      <c r="J6113" s="436"/>
      <c r="K6113" s="436">
        <f t="shared" si="1240"/>
        <v>1</v>
      </c>
      <c r="L6113" s="436" t="str">
        <f t="shared" si="1241"/>
        <v>DC3KT20-DC-1</v>
      </c>
      <c r="M6113" s="436">
        <f t="shared" si="1242"/>
        <v>20</v>
      </c>
      <c r="N6113" s="437">
        <f t="shared" si="1248"/>
        <v>22</v>
      </c>
      <c r="O6113" s="437"/>
      <c r="P6113" s="430" t="str">
        <f t="shared" si="1243"/>
        <v/>
      </c>
      <c r="U6113" s="177">
        <v>24</v>
      </c>
      <c r="V6113" s="177" t="s">
        <v>3502</v>
      </c>
      <c r="W6113" s="177" t="s">
        <v>3551</v>
      </c>
      <c r="X6113" s="177" t="s">
        <v>3823</v>
      </c>
      <c r="Y6113" s="177" t="s">
        <v>5918</v>
      </c>
      <c r="Z6113" s="177" t="s">
        <v>6331</v>
      </c>
      <c r="AA6113" s="525" t="s">
        <v>4400</v>
      </c>
      <c r="AB6113" s="399" t="str">
        <f t="shared" si="1244"/>
        <v>DC3KT20</v>
      </c>
      <c r="AC6113" s="399" t="str">
        <f t="shared" si="1245"/>
        <v>DC3KT20-DC</v>
      </c>
      <c r="AD6113" t="str">
        <f>Y6113&amp;"-"&amp;VLOOKUP(AC6113,'LICH THI'!C:AA,9,0)</f>
        <v>65DCKT21586-42483</v>
      </c>
      <c r="AE6113">
        <f t="shared" si="1246"/>
        <v>1</v>
      </c>
    </row>
    <row r="6114" spans="1:31" x14ac:dyDescent="0.25">
      <c r="A6114" s="436" t="str">
        <f t="shared" si="1236"/>
        <v>DC3KT20-DC-8</v>
      </c>
      <c r="B6114" s="436">
        <f>COUNTIF(AC$4:AC6114,AC6114)</f>
        <v>8</v>
      </c>
      <c r="C6114" s="436" t="str">
        <f t="shared" si="1237"/>
        <v>DC3KT20-DC</v>
      </c>
      <c r="D6114" s="436">
        <f>VLOOKUP(C6114,'LICH THI'!C:AA,12,0)</f>
        <v>34</v>
      </c>
      <c r="E6114" s="436">
        <f>VLOOKUP(C6114,'LICH THI'!C:AA,13,0)</f>
        <v>34</v>
      </c>
      <c r="F6114" s="436">
        <f t="shared" si="1247"/>
        <v>34</v>
      </c>
      <c r="G6114" s="436">
        <f>VLOOKUP(C6114,'LICH THI'!C:AA,14,0)</f>
        <v>1</v>
      </c>
      <c r="H6114" s="436">
        <f t="shared" si="1238"/>
        <v>1</v>
      </c>
      <c r="I6114" s="436" t="str">
        <f t="shared" si="1239"/>
        <v>Cao Thị Dự</v>
      </c>
      <c r="J6114" s="436"/>
      <c r="K6114" s="436">
        <f t="shared" si="1240"/>
        <v>1</v>
      </c>
      <c r="L6114" s="436" t="str">
        <f t="shared" si="1241"/>
        <v>DC3KT20-DC-1</v>
      </c>
      <c r="M6114" s="436">
        <f t="shared" si="1242"/>
        <v>20</v>
      </c>
      <c r="N6114" s="437">
        <f t="shared" si="1248"/>
        <v>23</v>
      </c>
      <c r="O6114" s="437"/>
      <c r="P6114" s="430" t="str">
        <f t="shared" si="1243"/>
        <v/>
      </c>
      <c r="U6114" s="177">
        <v>25</v>
      </c>
      <c r="V6114" s="177" t="s">
        <v>3502</v>
      </c>
      <c r="W6114" s="177" t="s">
        <v>4377</v>
      </c>
      <c r="X6114" s="177" t="s">
        <v>4378</v>
      </c>
      <c r="Y6114" s="177" t="s">
        <v>4379</v>
      </c>
      <c r="Z6114" s="177" t="s">
        <v>6331</v>
      </c>
      <c r="AA6114" s="525" t="s">
        <v>4380</v>
      </c>
      <c r="AB6114" s="399" t="str">
        <f t="shared" si="1244"/>
        <v>DC3KT20</v>
      </c>
      <c r="AC6114" s="399" t="str">
        <f t="shared" si="1245"/>
        <v>DC3KT20-DC</v>
      </c>
      <c r="AD6114" t="str">
        <f>Y6114&amp;"-"&amp;VLOOKUP(AC6114,'LICH THI'!C:AA,9,0)</f>
        <v>65DCKT22332-42483</v>
      </c>
      <c r="AE6114">
        <f t="shared" si="1246"/>
        <v>1</v>
      </c>
    </row>
    <row r="6115" spans="1:31" x14ac:dyDescent="0.25">
      <c r="A6115" s="436" t="str">
        <f t="shared" si="1236"/>
        <v>DC3KT20-DC-9</v>
      </c>
      <c r="B6115" s="436">
        <f>COUNTIF(AC$4:AC6115,AC6115)</f>
        <v>9</v>
      </c>
      <c r="C6115" s="436" t="str">
        <f t="shared" si="1237"/>
        <v>DC3KT20-DC</v>
      </c>
      <c r="D6115" s="436">
        <f>VLOOKUP(C6115,'LICH THI'!C:AA,12,0)</f>
        <v>34</v>
      </c>
      <c r="E6115" s="436">
        <f>VLOOKUP(C6115,'LICH THI'!C:AA,13,0)</f>
        <v>34</v>
      </c>
      <c r="F6115" s="436">
        <f t="shared" si="1247"/>
        <v>34</v>
      </c>
      <c r="G6115" s="436">
        <f>VLOOKUP(C6115,'LICH THI'!C:AA,14,0)</f>
        <v>1</v>
      </c>
      <c r="H6115" s="436">
        <f t="shared" si="1238"/>
        <v>1</v>
      </c>
      <c r="I6115" s="436" t="str">
        <f t="shared" si="1239"/>
        <v>Nguyễn Thuỳ Dương</v>
      </c>
      <c r="J6115" s="436"/>
      <c r="K6115" s="436">
        <f t="shared" si="1240"/>
        <v>1</v>
      </c>
      <c r="L6115" s="436" t="str">
        <f t="shared" si="1241"/>
        <v>DC3KT20-DC-1</v>
      </c>
      <c r="M6115" s="436">
        <f t="shared" si="1242"/>
        <v>20</v>
      </c>
      <c r="N6115" s="437">
        <f t="shared" si="1248"/>
        <v>24</v>
      </c>
      <c r="O6115" s="437"/>
      <c r="P6115" s="430" t="str">
        <f t="shared" si="1243"/>
        <v/>
      </c>
      <c r="U6115" s="177">
        <v>12</v>
      </c>
      <c r="V6115" s="177" t="s">
        <v>5903</v>
      </c>
      <c r="W6115" s="177" t="s">
        <v>6332</v>
      </c>
      <c r="X6115" s="177" t="s">
        <v>2601</v>
      </c>
      <c r="Y6115" s="177" t="s">
        <v>6333</v>
      </c>
      <c r="Z6115" s="177" t="s">
        <v>6331</v>
      </c>
      <c r="AA6115" s="525" t="s">
        <v>6334</v>
      </c>
      <c r="AB6115" s="399" t="str">
        <f t="shared" si="1244"/>
        <v>DC3KT20</v>
      </c>
      <c r="AC6115" s="399" t="str">
        <f t="shared" si="1245"/>
        <v>DC3KT20-DC</v>
      </c>
      <c r="AD6115" t="str">
        <f>Y6115&amp;"-"&amp;VLOOKUP(AC6115,'LICH THI'!C:AA,9,0)</f>
        <v>65DCKT22678-42483</v>
      </c>
      <c r="AE6115">
        <f t="shared" si="1246"/>
        <v>1</v>
      </c>
    </row>
    <row r="6116" spans="1:31" x14ac:dyDescent="0.25">
      <c r="A6116" s="436" t="str">
        <f t="shared" si="1236"/>
        <v>DC3KT20-DC-10</v>
      </c>
      <c r="B6116" s="436">
        <f>COUNTIF(AC$4:AC6116,AC6116)</f>
        <v>10</v>
      </c>
      <c r="C6116" s="436" t="str">
        <f t="shared" si="1237"/>
        <v>DC3KT20-DC</v>
      </c>
      <c r="D6116" s="436">
        <f>VLOOKUP(C6116,'LICH THI'!C:AA,12,0)</f>
        <v>34</v>
      </c>
      <c r="E6116" s="436">
        <f>VLOOKUP(C6116,'LICH THI'!C:AA,13,0)</f>
        <v>34</v>
      </c>
      <c r="F6116" s="436">
        <f t="shared" si="1247"/>
        <v>34</v>
      </c>
      <c r="G6116" s="436">
        <f>VLOOKUP(C6116,'LICH THI'!C:AA,14,0)</f>
        <v>1</v>
      </c>
      <c r="H6116" s="436">
        <f t="shared" si="1238"/>
        <v>1</v>
      </c>
      <c r="I6116" s="436" t="str">
        <f t="shared" si="1239"/>
        <v>Trần Trung Đức</v>
      </c>
      <c r="J6116" s="436"/>
      <c r="K6116" s="436">
        <f t="shared" si="1240"/>
        <v>1</v>
      </c>
      <c r="L6116" s="436" t="str">
        <f t="shared" si="1241"/>
        <v>DC3KT20-DC-1</v>
      </c>
      <c r="M6116" s="436">
        <f t="shared" si="1242"/>
        <v>20</v>
      </c>
      <c r="N6116" s="437">
        <f t="shared" si="1248"/>
        <v>25</v>
      </c>
      <c r="O6116" s="437"/>
      <c r="P6116" s="430" t="str">
        <f t="shared" si="1243"/>
        <v/>
      </c>
      <c r="U6116" s="177">
        <v>51</v>
      </c>
      <c r="V6116" s="177" t="s">
        <v>3046</v>
      </c>
      <c r="W6116" s="177" t="s">
        <v>3052</v>
      </c>
      <c r="X6116" s="177" t="s">
        <v>2948</v>
      </c>
      <c r="Y6116" s="177" t="s">
        <v>3053</v>
      </c>
      <c r="Z6116" s="177" t="s">
        <v>6331</v>
      </c>
      <c r="AA6116" s="525" t="s">
        <v>3054</v>
      </c>
      <c r="AB6116" s="399" t="str">
        <f t="shared" si="1244"/>
        <v>DC3KT20</v>
      </c>
      <c r="AC6116" s="399" t="str">
        <f t="shared" si="1245"/>
        <v>DC3KT20-DC</v>
      </c>
      <c r="AD6116" t="str">
        <f>Y6116&amp;"-"&amp;VLOOKUP(AC6116,'LICH THI'!C:AA,9,0)</f>
        <v>63DCKT3275-42483</v>
      </c>
      <c r="AE6116">
        <f t="shared" si="1246"/>
        <v>1</v>
      </c>
    </row>
    <row r="6117" spans="1:31" x14ac:dyDescent="0.25">
      <c r="A6117" s="436" t="str">
        <f t="shared" si="1236"/>
        <v>DC3KT20-DC-11</v>
      </c>
      <c r="B6117" s="436">
        <f>COUNTIF(AC$4:AC6117,AC6117)</f>
        <v>11</v>
      </c>
      <c r="C6117" s="436" t="str">
        <f t="shared" si="1237"/>
        <v>DC3KT20-DC</v>
      </c>
      <c r="D6117" s="436">
        <f>VLOOKUP(C6117,'LICH THI'!C:AA,12,0)</f>
        <v>34</v>
      </c>
      <c r="E6117" s="436">
        <f>VLOOKUP(C6117,'LICH THI'!C:AA,13,0)</f>
        <v>34</v>
      </c>
      <c r="F6117" s="436">
        <f t="shared" si="1247"/>
        <v>34</v>
      </c>
      <c r="G6117" s="436">
        <f>VLOOKUP(C6117,'LICH THI'!C:AA,14,0)</f>
        <v>1</v>
      </c>
      <c r="H6117" s="436">
        <f t="shared" si="1238"/>
        <v>1</v>
      </c>
      <c r="I6117" s="436" t="str">
        <f t="shared" si="1239"/>
        <v>Nguyễn Trường Giang</v>
      </c>
      <c r="J6117" s="436"/>
      <c r="K6117" s="436">
        <f t="shared" si="1240"/>
        <v>1</v>
      </c>
      <c r="L6117" s="436" t="str">
        <f t="shared" si="1241"/>
        <v>DC3KT20-DC-1</v>
      </c>
      <c r="M6117" s="436">
        <f t="shared" si="1242"/>
        <v>20</v>
      </c>
      <c r="N6117" s="437">
        <f t="shared" si="1248"/>
        <v>26</v>
      </c>
      <c r="O6117" s="437"/>
      <c r="P6117" s="430" t="str">
        <f t="shared" si="1243"/>
        <v/>
      </c>
      <c r="U6117" s="177">
        <v>1</v>
      </c>
      <c r="V6117" s="177" t="s">
        <v>2700</v>
      </c>
      <c r="W6117" s="177" t="s">
        <v>4209</v>
      </c>
      <c r="X6117" s="177" t="s">
        <v>3558</v>
      </c>
      <c r="Y6117" s="177" t="s">
        <v>4494</v>
      </c>
      <c r="Z6117" s="177" t="s">
        <v>6331</v>
      </c>
      <c r="AA6117" s="525" t="s">
        <v>4495</v>
      </c>
      <c r="AB6117" s="399" t="str">
        <f t="shared" si="1244"/>
        <v>DC3KT20</v>
      </c>
      <c r="AC6117" s="399" t="str">
        <f t="shared" si="1245"/>
        <v>DC3KT20-DC</v>
      </c>
      <c r="AD6117" t="str">
        <f>Y6117&amp;"-"&amp;VLOOKUP(AC6117,'LICH THI'!C:AA,9,0)</f>
        <v>63DCKT3228-42483</v>
      </c>
      <c r="AE6117">
        <f t="shared" si="1246"/>
        <v>1</v>
      </c>
    </row>
    <row r="6118" spans="1:31" x14ac:dyDescent="0.25">
      <c r="A6118" s="436" t="str">
        <f t="shared" si="1236"/>
        <v>DC3KT20-DC-12</v>
      </c>
      <c r="B6118" s="436">
        <f>COUNTIF(AC$4:AC6118,AC6118)</f>
        <v>12</v>
      </c>
      <c r="C6118" s="436" t="str">
        <f t="shared" si="1237"/>
        <v>DC3KT20-DC</v>
      </c>
      <c r="D6118" s="436">
        <f>VLOOKUP(C6118,'LICH THI'!C:AA,12,0)</f>
        <v>34</v>
      </c>
      <c r="E6118" s="436">
        <f>VLOOKUP(C6118,'LICH THI'!C:AA,13,0)</f>
        <v>34</v>
      </c>
      <c r="F6118" s="436">
        <f t="shared" si="1247"/>
        <v>34</v>
      </c>
      <c r="G6118" s="436">
        <f>VLOOKUP(C6118,'LICH THI'!C:AA,14,0)</f>
        <v>1</v>
      </c>
      <c r="H6118" s="436">
        <f t="shared" si="1238"/>
        <v>1</v>
      </c>
      <c r="I6118" s="436" t="str">
        <f t="shared" si="1239"/>
        <v>Phạm Thuý Hà</v>
      </c>
      <c r="J6118" s="436"/>
      <c r="K6118" s="436">
        <f t="shared" si="1240"/>
        <v>1</v>
      </c>
      <c r="L6118" s="436" t="str">
        <f t="shared" si="1241"/>
        <v>DC3KT20-DC-1</v>
      </c>
      <c r="M6118" s="436">
        <f t="shared" si="1242"/>
        <v>20</v>
      </c>
      <c r="N6118" s="437">
        <f t="shared" si="1248"/>
        <v>27</v>
      </c>
      <c r="O6118" s="437"/>
      <c r="P6118" s="430" t="str">
        <f t="shared" si="1243"/>
        <v/>
      </c>
      <c r="U6118" s="177">
        <v>26</v>
      </c>
      <c r="V6118" s="177" t="s">
        <v>3502</v>
      </c>
      <c r="W6118" s="177" t="s">
        <v>6346</v>
      </c>
      <c r="X6118" s="177" t="s">
        <v>3163</v>
      </c>
      <c r="Y6118" s="177" t="s">
        <v>6347</v>
      </c>
      <c r="Z6118" s="177" t="s">
        <v>6331</v>
      </c>
      <c r="AA6118" s="525" t="s">
        <v>3462</v>
      </c>
      <c r="AB6118" s="399" t="str">
        <f t="shared" si="1244"/>
        <v>DC3KT20</v>
      </c>
      <c r="AC6118" s="399" t="str">
        <f t="shared" si="1245"/>
        <v>DC3KT20-DC</v>
      </c>
      <c r="AD6118" t="str">
        <f>Y6118&amp;"-"&amp;VLOOKUP(AC6118,'LICH THI'!C:AA,9,0)</f>
        <v>65DCKT22299-42483</v>
      </c>
      <c r="AE6118">
        <f t="shared" si="1246"/>
        <v>1</v>
      </c>
    </row>
    <row r="6119" spans="1:31" x14ac:dyDescent="0.25">
      <c r="A6119" s="436" t="str">
        <f t="shared" si="1236"/>
        <v>DC3KT20-DC-13</v>
      </c>
      <c r="B6119" s="436">
        <f>COUNTIF(AC$4:AC6119,AC6119)</f>
        <v>13</v>
      </c>
      <c r="C6119" s="436" t="str">
        <f t="shared" si="1237"/>
        <v>DC3KT20-DC</v>
      </c>
      <c r="D6119" s="436">
        <f>VLOOKUP(C6119,'LICH THI'!C:AA,12,0)</f>
        <v>34</v>
      </c>
      <c r="E6119" s="436">
        <f>VLOOKUP(C6119,'LICH THI'!C:AA,13,0)</f>
        <v>34</v>
      </c>
      <c r="F6119" s="436">
        <f t="shared" si="1247"/>
        <v>34</v>
      </c>
      <c r="G6119" s="436">
        <f>VLOOKUP(C6119,'LICH THI'!C:AA,14,0)</f>
        <v>1</v>
      </c>
      <c r="H6119" s="436">
        <f t="shared" si="1238"/>
        <v>1</v>
      </c>
      <c r="I6119" s="436" t="str">
        <f t="shared" si="1239"/>
        <v>Bùi Thị Bích Hạnh</v>
      </c>
      <c r="J6119" s="436"/>
      <c r="K6119" s="436">
        <f t="shared" si="1240"/>
        <v>1</v>
      </c>
      <c r="L6119" s="436" t="str">
        <f t="shared" si="1241"/>
        <v>DC3KT20-DC-1</v>
      </c>
      <c r="M6119" s="436">
        <f t="shared" si="1242"/>
        <v>20</v>
      </c>
      <c r="N6119" s="437">
        <f t="shared" si="1248"/>
        <v>28</v>
      </c>
      <c r="O6119" s="437"/>
      <c r="P6119" s="430" t="str">
        <f t="shared" si="1243"/>
        <v/>
      </c>
      <c r="U6119" s="177">
        <v>13</v>
      </c>
      <c r="V6119" s="177" t="s">
        <v>5903</v>
      </c>
      <c r="W6119" s="177" t="s">
        <v>6335</v>
      </c>
      <c r="X6119" s="177" t="s">
        <v>2656</v>
      </c>
      <c r="Y6119" s="177" t="s">
        <v>6336</v>
      </c>
      <c r="Z6119" s="177" t="s">
        <v>6331</v>
      </c>
      <c r="AA6119" s="525" t="s">
        <v>6337</v>
      </c>
      <c r="AB6119" s="399" t="str">
        <f t="shared" si="1244"/>
        <v>DC3KT20</v>
      </c>
      <c r="AC6119" s="399" t="str">
        <f t="shared" si="1245"/>
        <v>DC3KT20-DC</v>
      </c>
      <c r="AD6119" t="str">
        <f>Y6119&amp;"-"&amp;VLOOKUP(AC6119,'LICH THI'!C:AA,9,0)</f>
        <v>65DCKT22180-42483</v>
      </c>
      <c r="AE6119">
        <f t="shared" si="1246"/>
        <v>1</v>
      </c>
    </row>
    <row r="6120" spans="1:31" x14ac:dyDescent="0.25">
      <c r="A6120" s="436" t="str">
        <f t="shared" si="1236"/>
        <v>DC3KT20-DC-14</v>
      </c>
      <c r="B6120" s="436">
        <f>COUNTIF(AC$4:AC6120,AC6120)</f>
        <v>14</v>
      </c>
      <c r="C6120" s="436" t="str">
        <f t="shared" si="1237"/>
        <v>DC3KT20-DC</v>
      </c>
      <c r="D6120" s="436">
        <f>VLOOKUP(C6120,'LICH THI'!C:AA,12,0)</f>
        <v>34</v>
      </c>
      <c r="E6120" s="436">
        <f>VLOOKUP(C6120,'LICH THI'!C:AA,13,0)</f>
        <v>34</v>
      </c>
      <c r="F6120" s="436">
        <f t="shared" si="1247"/>
        <v>34</v>
      </c>
      <c r="G6120" s="436">
        <f>VLOOKUP(C6120,'LICH THI'!C:AA,14,0)</f>
        <v>1</v>
      </c>
      <c r="H6120" s="436">
        <f t="shared" si="1238"/>
        <v>1</v>
      </c>
      <c r="I6120" s="436" t="str">
        <f t="shared" si="1239"/>
        <v>Hoàng Mỹ Hoa</v>
      </c>
      <c r="J6120" s="436"/>
      <c r="K6120" s="436">
        <f t="shared" si="1240"/>
        <v>1</v>
      </c>
      <c r="L6120" s="436" t="str">
        <f t="shared" si="1241"/>
        <v>DC3KT20-DC-1</v>
      </c>
      <c r="M6120" s="436">
        <f t="shared" si="1242"/>
        <v>20</v>
      </c>
      <c r="N6120" s="437">
        <f t="shared" si="1248"/>
        <v>29</v>
      </c>
      <c r="O6120" s="437"/>
      <c r="P6120" s="430" t="str">
        <f t="shared" si="1243"/>
        <v/>
      </c>
      <c r="U6120" s="177">
        <v>8</v>
      </c>
      <c r="V6120" s="177" t="s">
        <v>3826</v>
      </c>
      <c r="W6120" s="177" t="s">
        <v>3829</v>
      </c>
      <c r="X6120" s="177" t="s">
        <v>3565</v>
      </c>
      <c r="Y6120" s="177" t="s">
        <v>3830</v>
      </c>
      <c r="Z6120" s="177" t="s">
        <v>6331</v>
      </c>
      <c r="AA6120" s="525" t="s">
        <v>3016</v>
      </c>
      <c r="AB6120" s="399" t="str">
        <f t="shared" si="1244"/>
        <v>DC3KT20</v>
      </c>
      <c r="AC6120" s="399" t="str">
        <f t="shared" si="1245"/>
        <v>DC3KT20-DC</v>
      </c>
      <c r="AD6120" t="str">
        <f>Y6120&amp;"-"&amp;VLOOKUP(AC6120,'LICH THI'!C:AA,9,0)</f>
        <v>64DCKT3209-42483</v>
      </c>
      <c r="AE6120">
        <f t="shared" si="1246"/>
        <v>1</v>
      </c>
    </row>
    <row r="6121" spans="1:31" x14ac:dyDescent="0.25">
      <c r="A6121" s="436" t="str">
        <f t="shared" si="1236"/>
        <v>DC3KT20-DC-15</v>
      </c>
      <c r="B6121" s="436">
        <f>COUNTIF(AC$4:AC6121,AC6121)</f>
        <v>15</v>
      </c>
      <c r="C6121" s="436" t="str">
        <f t="shared" si="1237"/>
        <v>DC3KT20-DC</v>
      </c>
      <c r="D6121" s="436">
        <f>VLOOKUP(C6121,'LICH THI'!C:AA,12,0)</f>
        <v>34</v>
      </c>
      <c r="E6121" s="436">
        <f>VLOOKUP(C6121,'LICH THI'!C:AA,13,0)</f>
        <v>34</v>
      </c>
      <c r="F6121" s="436">
        <f t="shared" si="1247"/>
        <v>34</v>
      </c>
      <c r="G6121" s="436">
        <f>VLOOKUP(C6121,'LICH THI'!C:AA,14,0)</f>
        <v>1</v>
      </c>
      <c r="H6121" s="436">
        <f t="shared" si="1238"/>
        <v>1</v>
      </c>
      <c r="I6121" s="436" t="str">
        <f t="shared" si="1239"/>
        <v>Chu Thị Hòa</v>
      </c>
      <c r="J6121" s="436"/>
      <c r="K6121" s="436">
        <f t="shared" si="1240"/>
        <v>1</v>
      </c>
      <c r="L6121" s="436" t="str">
        <f t="shared" si="1241"/>
        <v>DC3KT20-DC-1</v>
      </c>
      <c r="M6121" s="436">
        <f t="shared" si="1242"/>
        <v>20</v>
      </c>
      <c r="N6121" s="437">
        <f t="shared" si="1248"/>
        <v>30</v>
      </c>
      <c r="O6121" s="437"/>
      <c r="P6121" s="430" t="str">
        <f t="shared" si="1243"/>
        <v/>
      </c>
      <c r="U6121" s="177">
        <v>3</v>
      </c>
      <c r="V6121" s="177" t="s">
        <v>3366</v>
      </c>
      <c r="W6121" s="177" t="s">
        <v>3038</v>
      </c>
      <c r="X6121" s="177" t="s">
        <v>2660</v>
      </c>
      <c r="Y6121" s="177" t="s">
        <v>4759</v>
      </c>
      <c r="Z6121" s="177" t="s">
        <v>6331</v>
      </c>
      <c r="AA6121" s="525" t="s">
        <v>4760</v>
      </c>
      <c r="AB6121" s="399" t="str">
        <f t="shared" si="1244"/>
        <v>DC3KT20</v>
      </c>
      <c r="AC6121" s="399" t="str">
        <f t="shared" si="1245"/>
        <v>DC3KT20-DC</v>
      </c>
      <c r="AD6121" t="str">
        <f>Y6121&amp;"-"&amp;VLOOKUP(AC6121,'LICH THI'!C:AA,9,0)</f>
        <v>64DCKT3110-42483</v>
      </c>
      <c r="AE6121">
        <f t="shared" si="1246"/>
        <v>1</v>
      </c>
    </row>
    <row r="6122" spans="1:31" x14ac:dyDescent="0.25">
      <c r="A6122" s="436" t="str">
        <f t="shared" si="1236"/>
        <v>DC3KT20-DC-16</v>
      </c>
      <c r="B6122" s="436">
        <f>COUNTIF(AC$4:AC6122,AC6122)</f>
        <v>16</v>
      </c>
      <c r="C6122" s="436" t="str">
        <f t="shared" si="1237"/>
        <v>DC3KT20-DC</v>
      </c>
      <c r="D6122" s="436">
        <f>VLOOKUP(C6122,'LICH THI'!C:AA,12,0)</f>
        <v>34</v>
      </c>
      <c r="E6122" s="436">
        <f>VLOOKUP(C6122,'LICH THI'!C:AA,13,0)</f>
        <v>34</v>
      </c>
      <c r="F6122" s="436">
        <f t="shared" si="1247"/>
        <v>34</v>
      </c>
      <c r="G6122" s="436">
        <f>VLOOKUP(C6122,'LICH THI'!C:AA,14,0)</f>
        <v>1</v>
      </c>
      <c r="H6122" s="436">
        <f t="shared" si="1238"/>
        <v>1</v>
      </c>
      <c r="I6122" s="436" t="str">
        <f t="shared" si="1239"/>
        <v>Phạm Sỹ Tuấn Hoàng</v>
      </c>
      <c r="J6122" s="436"/>
      <c r="K6122" s="436">
        <f t="shared" si="1240"/>
        <v>1</v>
      </c>
      <c r="L6122" s="436" t="str">
        <f t="shared" si="1241"/>
        <v>DC3KT20-DC-1</v>
      </c>
      <c r="M6122" s="436">
        <f t="shared" si="1242"/>
        <v>20</v>
      </c>
      <c r="N6122" s="437">
        <f t="shared" si="1248"/>
        <v>31</v>
      </c>
      <c r="O6122" s="437"/>
      <c r="P6122" s="430" t="str">
        <f t="shared" si="1243"/>
        <v/>
      </c>
      <c r="U6122" s="177">
        <v>4</v>
      </c>
      <c r="V6122" s="177" t="s">
        <v>3366</v>
      </c>
      <c r="W6122" s="177" t="s">
        <v>5664</v>
      </c>
      <c r="X6122" s="177" t="s">
        <v>2834</v>
      </c>
      <c r="Y6122" s="177" t="s">
        <v>5665</v>
      </c>
      <c r="Z6122" s="177" t="s">
        <v>6331</v>
      </c>
      <c r="AA6122" s="525" t="s">
        <v>3859</v>
      </c>
      <c r="AB6122" s="399" t="str">
        <f t="shared" si="1244"/>
        <v>DC3KT20</v>
      </c>
      <c r="AC6122" s="399" t="str">
        <f t="shared" si="1245"/>
        <v>DC3KT20-DC</v>
      </c>
      <c r="AD6122" t="str">
        <f>Y6122&amp;"-"&amp;VLOOKUP(AC6122,'LICH THI'!C:AA,9,0)</f>
        <v>64DCKT3075-42483</v>
      </c>
      <c r="AE6122">
        <f t="shared" si="1246"/>
        <v>1</v>
      </c>
    </row>
    <row r="6123" spans="1:31" x14ac:dyDescent="0.25">
      <c r="A6123" s="436" t="str">
        <f t="shared" si="1236"/>
        <v>DC3KT20-DC-17</v>
      </c>
      <c r="B6123" s="436">
        <f>COUNTIF(AC$4:AC6123,AC6123)</f>
        <v>17</v>
      </c>
      <c r="C6123" s="436" t="str">
        <f t="shared" si="1237"/>
        <v>DC3KT20-DC</v>
      </c>
      <c r="D6123" s="436">
        <f>VLOOKUP(C6123,'LICH THI'!C:AA,12,0)</f>
        <v>34</v>
      </c>
      <c r="E6123" s="436">
        <f>VLOOKUP(C6123,'LICH THI'!C:AA,13,0)</f>
        <v>34</v>
      </c>
      <c r="F6123" s="436">
        <f t="shared" si="1247"/>
        <v>34</v>
      </c>
      <c r="G6123" s="436">
        <f>VLOOKUP(C6123,'LICH THI'!C:AA,14,0)</f>
        <v>1</v>
      </c>
      <c r="H6123" s="436">
        <f t="shared" si="1238"/>
        <v>1</v>
      </c>
      <c r="I6123" s="436" t="str">
        <f t="shared" si="1239"/>
        <v>Vũ Văn Huy</v>
      </c>
      <c r="J6123" s="436"/>
      <c r="K6123" s="436">
        <f t="shared" si="1240"/>
        <v>1</v>
      </c>
      <c r="L6123" s="436" t="str">
        <f t="shared" si="1241"/>
        <v>DC3KT20-DC-1</v>
      </c>
      <c r="M6123" s="436">
        <f t="shared" si="1242"/>
        <v>20</v>
      </c>
      <c r="N6123" s="437">
        <f t="shared" si="1248"/>
        <v>32</v>
      </c>
      <c r="O6123" s="437"/>
      <c r="P6123" s="430" t="str">
        <f t="shared" si="1243"/>
        <v/>
      </c>
      <c r="U6123" s="177">
        <v>27</v>
      </c>
      <c r="V6123" s="177" t="s">
        <v>3502</v>
      </c>
      <c r="W6123" s="177" t="s">
        <v>2914</v>
      </c>
      <c r="X6123" s="177" t="s">
        <v>2911</v>
      </c>
      <c r="Y6123" s="177" t="s">
        <v>6348</v>
      </c>
      <c r="Z6123" s="177" t="s">
        <v>6331</v>
      </c>
      <c r="AA6123" s="525" t="s">
        <v>4771</v>
      </c>
      <c r="AB6123" s="399" t="str">
        <f t="shared" si="1244"/>
        <v>DC3KT20</v>
      </c>
      <c r="AC6123" s="399" t="str">
        <f t="shared" si="1245"/>
        <v>DC3KT20-DC</v>
      </c>
      <c r="AD6123" t="str">
        <f>Y6123&amp;"-"&amp;VLOOKUP(AC6123,'LICH THI'!C:AA,9,0)</f>
        <v>65DCKT22671-42483</v>
      </c>
      <c r="AE6123">
        <f t="shared" si="1246"/>
        <v>1</v>
      </c>
    </row>
    <row r="6124" spans="1:31" x14ac:dyDescent="0.25">
      <c r="A6124" s="436" t="str">
        <f t="shared" si="1236"/>
        <v>DC3KT20-DC-18</v>
      </c>
      <c r="B6124" s="436">
        <f>COUNTIF(AC$4:AC6124,AC6124)</f>
        <v>18</v>
      </c>
      <c r="C6124" s="436" t="str">
        <f t="shared" si="1237"/>
        <v>DC3KT20-DC</v>
      </c>
      <c r="D6124" s="436">
        <f>VLOOKUP(C6124,'LICH THI'!C:AA,12,0)</f>
        <v>34</v>
      </c>
      <c r="E6124" s="436">
        <f>VLOOKUP(C6124,'LICH THI'!C:AA,13,0)</f>
        <v>34</v>
      </c>
      <c r="F6124" s="436">
        <f t="shared" si="1247"/>
        <v>34</v>
      </c>
      <c r="G6124" s="436">
        <f>VLOOKUP(C6124,'LICH THI'!C:AA,14,0)</f>
        <v>1</v>
      </c>
      <c r="H6124" s="436">
        <f t="shared" si="1238"/>
        <v>1</v>
      </c>
      <c r="I6124" s="436" t="str">
        <f t="shared" si="1239"/>
        <v>Nguyễn Thị Huyền</v>
      </c>
      <c r="J6124" s="436"/>
      <c r="K6124" s="436">
        <f t="shared" si="1240"/>
        <v>1</v>
      </c>
      <c r="L6124" s="436" t="str">
        <f t="shared" si="1241"/>
        <v>DC3KT20-DC-1</v>
      </c>
      <c r="M6124" s="436">
        <f t="shared" si="1242"/>
        <v>20</v>
      </c>
      <c r="N6124" s="437">
        <f t="shared" si="1248"/>
        <v>33</v>
      </c>
      <c r="O6124" s="437"/>
      <c r="P6124" s="430" t="str">
        <f t="shared" si="1243"/>
        <v/>
      </c>
      <c r="U6124" s="177">
        <v>28</v>
      </c>
      <c r="V6124" s="177" t="s">
        <v>3502</v>
      </c>
      <c r="W6124" s="177" t="s">
        <v>2619</v>
      </c>
      <c r="X6124" s="177" t="s">
        <v>4236</v>
      </c>
      <c r="Y6124" s="177" t="s">
        <v>6055</v>
      </c>
      <c r="Z6124" s="177" t="s">
        <v>6331</v>
      </c>
      <c r="AA6124" s="525" t="s">
        <v>6056</v>
      </c>
      <c r="AB6124" s="399" t="str">
        <f t="shared" si="1244"/>
        <v>DC3KT20</v>
      </c>
      <c r="AC6124" s="399" t="str">
        <f t="shared" si="1245"/>
        <v>DC3KT20-DC</v>
      </c>
      <c r="AD6124" t="str">
        <f>Y6124&amp;"-"&amp;VLOOKUP(AC6124,'LICH THI'!C:AA,9,0)</f>
        <v>65DCKT21931-42483</v>
      </c>
      <c r="AE6124">
        <f t="shared" si="1246"/>
        <v>1</v>
      </c>
    </row>
    <row r="6125" spans="1:31" x14ac:dyDescent="0.25">
      <c r="A6125" s="436" t="str">
        <f t="shared" si="1236"/>
        <v>DC3KT20-DC-19</v>
      </c>
      <c r="B6125" s="436">
        <f>COUNTIF(AC$4:AC6125,AC6125)</f>
        <v>19</v>
      </c>
      <c r="C6125" s="436" t="str">
        <f t="shared" si="1237"/>
        <v>DC3KT20-DC</v>
      </c>
      <c r="D6125" s="436">
        <f>VLOOKUP(C6125,'LICH THI'!C:AA,12,0)</f>
        <v>34</v>
      </c>
      <c r="E6125" s="436">
        <f>VLOOKUP(C6125,'LICH THI'!C:AA,13,0)</f>
        <v>34</v>
      </c>
      <c r="F6125" s="436">
        <f t="shared" si="1247"/>
        <v>34</v>
      </c>
      <c r="G6125" s="436">
        <f>VLOOKUP(C6125,'LICH THI'!C:AA,14,0)</f>
        <v>1</v>
      </c>
      <c r="H6125" s="436">
        <f t="shared" si="1238"/>
        <v>1</v>
      </c>
      <c r="I6125" s="436" t="str">
        <f t="shared" si="1239"/>
        <v>Đỗ Thị Hường</v>
      </c>
      <c r="J6125" s="436"/>
      <c r="K6125" s="436">
        <f t="shared" si="1240"/>
        <v>1</v>
      </c>
      <c r="L6125" s="436" t="str">
        <f t="shared" si="1241"/>
        <v>DC3KT20-DC-1</v>
      </c>
      <c r="M6125" s="436">
        <f t="shared" si="1242"/>
        <v>20</v>
      </c>
      <c r="N6125" s="437">
        <f t="shared" si="1248"/>
        <v>34</v>
      </c>
      <c r="O6125" s="437"/>
      <c r="P6125" s="430" t="str">
        <f t="shared" si="1243"/>
        <v/>
      </c>
      <c r="U6125" s="177">
        <v>14</v>
      </c>
      <c r="V6125" s="177" t="s">
        <v>5903</v>
      </c>
      <c r="W6125" s="177" t="s">
        <v>2634</v>
      </c>
      <c r="X6125" s="177" t="s">
        <v>4527</v>
      </c>
      <c r="Y6125" s="177" t="s">
        <v>6338</v>
      </c>
      <c r="Z6125" s="177" t="s">
        <v>6331</v>
      </c>
      <c r="AA6125" s="525" t="s">
        <v>6059</v>
      </c>
      <c r="AB6125" s="399" t="str">
        <f t="shared" si="1244"/>
        <v>DC3KT20</v>
      </c>
      <c r="AC6125" s="399" t="str">
        <f t="shared" si="1245"/>
        <v>DC3KT20-DC</v>
      </c>
      <c r="AD6125" t="str">
        <f>Y6125&amp;"-"&amp;VLOOKUP(AC6125,'LICH THI'!C:AA,9,0)</f>
        <v>65DCKT20054-42483</v>
      </c>
      <c r="AE6125">
        <f t="shared" si="1246"/>
        <v>1</v>
      </c>
    </row>
    <row r="6126" spans="1:31" x14ac:dyDescent="0.25">
      <c r="A6126" s="436" t="str">
        <f t="shared" si="1236"/>
        <v>DC3KT20-DC-20</v>
      </c>
      <c r="B6126" s="436">
        <f>COUNTIF(AC$4:AC6126,AC6126)</f>
        <v>20</v>
      </c>
      <c r="C6126" s="436" t="str">
        <f t="shared" si="1237"/>
        <v>DC3KT20-DC</v>
      </c>
      <c r="D6126" s="436">
        <f>VLOOKUP(C6126,'LICH THI'!C:AA,12,0)</f>
        <v>34</v>
      </c>
      <c r="E6126" s="436">
        <f>VLOOKUP(C6126,'LICH THI'!C:AA,13,0)</f>
        <v>34</v>
      </c>
      <c r="F6126" s="436">
        <f t="shared" si="1247"/>
        <v>34</v>
      </c>
      <c r="G6126" s="436">
        <f>VLOOKUP(C6126,'LICH THI'!C:AA,14,0)</f>
        <v>1</v>
      </c>
      <c r="H6126" s="436">
        <f t="shared" si="1238"/>
        <v>1</v>
      </c>
      <c r="I6126" s="436" t="str">
        <f t="shared" si="1239"/>
        <v>Nguyễn Trung Kiên</v>
      </c>
      <c r="J6126" s="436"/>
      <c r="K6126" s="436">
        <f t="shared" si="1240"/>
        <v>1</v>
      </c>
      <c r="L6126" s="436" t="str">
        <f t="shared" si="1241"/>
        <v>DC3KT20-DC-1</v>
      </c>
      <c r="M6126" s="436">
        <f t="shared" si="1242"/>
        <v>20</v>
      </c>
      <c r="N6126" s="437">
        <f t="shared" si="1248"/>
        <v>1</v>
      </c>
      <c r="O6126" s="437"/>
      <c r="P6126" s="430" t="str">
        <f t="shared" si="1243"/>
        <v/>
      </c>
      <c r="U6126" s="177">
        <v>11</v>
      </c>
      <c r="V6126" s="177" t="s">
        <v>3381</v>
      </c>
      <c r="W6126" s="177" t="s">
        <v>2687</v>
      </c>
      <c r="X6126" s="177" t="s">
        <v>2762</v>
      </c>
      <c r="Y6126" s="177" t="s">
        <v>5755</v>
      </c>
      <c r="Z6126" s="177" t="s">
        <v>6331</v>
      </c>
      <c r="AA6126" s="525" t="s">
        <v>2959</v>
      </c>
      <c r="AB6126" s="399" t="str">
        <f t="shared" si="1244"/>
        <v>DC3KT20</v>
      </c>
      <c r="AC6126" s="399" t="str">
        <f t="shared" si="1245"/>
        <v>DC3KT20-DC</v>
      </c>
      <c r="AD6126" t="str">
        <f>Y6126&amp;"-"&amp;VLOOKUP(AC6126,'LICH THI'!C:AA,9,0)</f>
        <v>64DCKT3243-42483</v>
      </c>
      <c r="AE6126">
        <f t="shared" si="1246"/>
        <v>1</v>
      </c>
    </row>
    <row r="6127" spans="1:31" x14ac:dyDescent="0.25">
      <c r="A6127" s="436" t="str">
        <f t="shared" si="1236"/>
        <v>DC3KT20-DC-21</v>
      </c>
      <c r="B6127" s="436">
        <f>COUNTIF(AC$4:AC6127,AC6127)</f>
        <v>21</v>
      </c>
      <c r="C6127" s="436" t="str">
        <f t="shared" si="1237"/>
        <v>DC3KT20-DC</v>
      </c>
      <c r="D6127" s="436">
        <f>VLOOKUP(C6127,'LICH THI'!C:AA,12,0)</f>
        <v>34</v>
      </c>
      <c r="E6127" s="436">
        <f>VLOOKUP(C6127,'LICH THI'!C:AA,13,0)</f>
        <v>34</v>
      </c>
      <c r="F6127" s="436">
        <f t="shared" si="1247"/>
        <v>34</v>
      </c>
      <c r="G6127" s="436">
        <f>VLOOKUP(C6127,'LICH THI'!C:AA,14,0)</f>
        <v>1</v>
      </c>
      <c r="H6127" s="436">
        <f t="shared" si="1238"/>
        <v>1</v>
      </c>
      <c r="I6127" s="436" t="str">
        <f t="shared" si="1239"/>
        <v>trương huy khánh</v>
      </c>
      <c r="J6127" s="436"/>
      <c r="K6127" s="436">
        <f t="shared" si="1240"/>
        <v>1</v>
      </c>
      <c r="L6127" s="436" t="str">
        <f t="shared" si="1241"/>
        <v>DC3KT20-DC-1</v>
      </c>
      <c r="M6127" s="436">
        <f t="shared" si="1242"/>
        <v>20</v>
      </c>
      <c r="N6127" s="437">
        <f t="shared" si="1248"/>
        <v>2</v>
      </c>
      <c r="O6127" s="437"/>
      <c r="P6127" s="430" t="str">
        <f t="shared" si="1243"/>
        <v/>
      </c>
      <c r="U6127" s="177">
        <v>10</v>
      </c>
      <c r="V6127" s="177" t="s">
        <v>3381</v>
      </c>
      <c r="W6127" s="177" t="s">
        <v>3839</v>
      </c>
      <c r="X6127" s="177" t="s">
        <v>3840</v>
      </c>
      <c r="Y6127" s="177" t="s">
        <v>3841</v>
      </c>
      <c r="Z6127" s="177" t="s">
        <v>6331</v>
      </c>
      <c r="AA6127" s="525" t="s">
        <v>3842</v>
      </c>
      <c r="AB6127" s="399" t="str">
        <f t="shared" si="1244"/>
        <v>DC3KT20</v>
      </c>
      <c r="AC6127" s="399" t="str">
        <f t="shared" si="1245"/>
        <v>DC3KT20-DC</v>
      </c>
      <c r="AD6127" t="str">
        <f>Y6127&amp;"-"&amp;VLOOKUP(AC6127,'LICH THI'!C:AA,9,0)</f>
        <v>64DCKT3289-42483</v>
      </c>
      <c r="AE6127">
        <f t="shared" si="1246"/>
        <v>1</v>
      </c>
    </row>
    <row r="6128" spans="1:31" x14ac:dyDescent="0.25">
      <c r="A6128" s="436" t="str">
        <f t="shared" si="1236"/>
        <v>DC3KT20-DC-22</v>
      </c>
      <c r="B6128" s="436">
        <f>COUNTIF(AC$4:AC6128,AC6128)</f>
        <v>22</v>
      </c>
      <c r="C6128" s="436" t="str">
        <f t="shared" si="1237"/>
        <v>DC3KT20-DC</v>
      </c>
      <c r="D6128" s="436">
        <f>VLOOKUP(C6128,'LICH THI'!C:AA,12,0)</f>
        <v>34</v>
      </c>
      <c r="E6128" s="436">
        <f>VLOOKUP(C6128,'LICH THI'!C:AA,13,0)</f>
        <v>34</v>
      </c>
      <c r="F6128" s="436">
        <f t="shared" si="1247"/>
        <v>34</v>
      </c>
      <c r="G6128" s="436">
        <f>VLOOKUP(C6128,'LICH THI'!C:AA,14,0)</f>
        <v>1</v>
      </c>
      <c r="H6128" s="436">
        <f t="shared" si="1238"/>
        <v>1</v>
      </c>
      <c r="I6128" s="436" t="str">
        <f t="shared" si="1239"/>
        <v>Nguyễn Thị Lệ</v>
      </c>
      <c r="J6128" s="436"/>
      <c r="K6128" s="436">
        <f t="shared" si="1240"/>
        <v>1</v>
      </c>
      <c r="L6128" s="436" t="str">
        <f t="shared" si="1241"/>
        <v>DC3KT20-DC-1</v>
      </c>
      <c r="M6128" s="436">
        <f t="shared" si="1242"/>
        <v>20</v>
      </c>
      <c r="N6128" s="437">
        <f t="shared" si="1248"/>
        <v>3</v>
      </c>
      <c r="O6128" s="437"/>
      <c r="P6128" s="430" t="str">
        <f t="shared" si="1243"/>
        <v/>
      </c>
      <c r="U6128" s="177">
        <v>52</v>
      </c>
      <c r="V6128" s="177" t="s">
        <v>3046</v>
      </c>
      <c r="W6128" s="177" t="s">
        <v>2619</v>
      </c>
      <c r="X6128" s="177" t="s">
        <v>5237</v>
      </c>
      <c r="Y6128" s="177" t="s">
        <v>5238</v>
      </c>
      <c r="Z6128" s="177" t="s">
        <v>6331</v>
      </c>
      <c r="AA6128" s="525" t="s">
        <v>2974</v>
      </c>
      <c r="AB6128" s="399" t="str">
        <f t="shared" si="1244"/>
        <v>DC3KT20</v>
      </c>
      <c r="AC6128" s="399" t="str">
        <f t="shared" si="1245"/>
        <v>DC3KT20-DC</v>
      </c>
      <c r="AD6128" t="str">
        <f>Y6128&amp;"-"&amp;VLOOKUP(AC6128,'LICH THI'!C:AA,9,0)</f>
        <v>63DCKT3298-42483</v>
      </c>
      <c r="AE6128">
        <f t="shared" si="1246"/>
        <v>1</v>
      </c>
    </row>
    <row r="6129" spans="1:31" x14ac:dyDescent="0.25">
      <c r="A6129" s="436" t="str">
        <f t="shared" si="1236"/>
        <v>DC3KT20-DC-23</v>
      </c>
      <c r="B6129" s="436">
        <f>COUNTIF(AC$4:AC6129,AC6129)</f>
        <v>23</v>
      </c>
      <c r="C6129" s="436" t="str">
        <f t="shared" si="1237"/>
        <v>DC3KT20-DC</v>
      </c>
      <c r="D6129" s="436">
        <f>VLOOKUP(C6129,'LICH THI'!C:AA,12,0)</f>
        <v>34</v>
      </c>
      <c r="E6129" s="436">
        <f>VLOOKUP(C6129,'LICH THI'!C:AA,13,0)</f>
        <v>34</v>
      </c>
      <c r="F6129" s="436">
        <f t="shared" si="1247"/>
        <v>34</v>
      </c>
      <c r="G6129" s="436">
        <f>VLOOKUP(C6129,'LICH THI'!C:AA,14,0)</f>
        <v>1</v>
      </c>
      <c r="H6129" s="436">
        <f t="shared" si="1238"/>
        <v>1</v>
      </c>
      <c r="I6129" s="436" t="str">
        <f t="shared" si="1239"/>
        <v>Bùi Bích Liên</v>
      </c>
      <c r="J6129" s="436"/>
      <c r="K6129" s="436">
        <f t="shared" si="1240"/>
        <v>1</v>
      </c>
      <c r="L6129" s="436" t="str">
        <f t="shared" si="1241"/>
        <v>DC3KT20-DC-1</v>
      </c>
      <c r="M6129" s="436">
        <f t="shared" si="1242"/>
        <v>20</v>
      </c>
      <c r="N6129" s="437">
        <f t="shared" si="1248"/>
        <v>4</v>
      </c>
      <c r="O6129" s="437"/>
      <c r="P6129" s="430" t="str">
        <f t="shared" si="1243"/>
        <v/>
      </c>
      <c r="U6129" s="177">
        <v>9</v>
      </c>
      <c r="V6129" s="177" t="s">
        <v>3826</v>
      </c>
      <c r="W6129" s="177" t="s">
        <v>5586</v>
      </c>
      <c r="X6129" s="177" t="s">
        <v>2666</v>
      </c>
      <c r="Y6129" s="177" t="s">
        <v>5587</v>
      </c>
      <c r="Z6129" s="177" t="s">
        <v>6331</v>
      </c>
      <c r="AA6129" s="525" t="s">
        <v>5588</v>
      </c>
      <c r="AB6129" s="399" t="str">
        <f t="shared" si="1244"/>
        <v>DC3KT20</v>
      </c>
      <c r="AC6129" s="399" t="str">
        <f t="shared" si="1245"/>
        <v>DC3KT20-DC</v>
      </c>
      <c r="AD6129" t="str">
        <f>Y6129&amp;"-"&amp;VLOOKUP(AC6129,'LICH THI'!C:AA,9,0)</f>
        <v>64DCKT3199-42483</v>
      </c>
      <c r="AE6129">
        <f t="shared" si="1246"/>
        <v>1</v>
      </c>
    </row>
    <row r="6130" spans="1:31" x14ac:dyDescent="0.25">
      <c r="A6130" s="436" t="str">
        <f t="shared" si="1236"/>
        <v>DC3KT20-DC-24</v>
      </c>
      <c r="B6130" s="436">
        <f>COUNTIF(AC$4:AC6130,AC6130)</f>
        <v>24</v>
      </c>
      <c r="C6130" s="436" t="str">
        <f t="shared" si="1237"/>
        <v>DC3KT20-DC</v>
      </c>
      <c r="D6130" s="436">
        <f>VLOOKUP(C6130,'LICH THI'!C:AA,12,0)</f>
        <v>34</v>
      </c>
      <c r="E6130" s="436">
        <f>VLOOKUP(C6130,'LICH THI'!C:AA,13,0)</f>
        <v>34</v>
      </c>
      <c r="F6130" s="436">
        <f t="shared" si="1247"/>
        <v>34</v>
      </c>
      <c r="G6130" s="436">
        <f>VLOOKUP(C6130,'LICH THI'!C:AA,14,0)</f>
        <v>1</v>
      </c>
      <c r="H6130" s="436">
        <f t="shared" si="1238"/>
        <v>1</v>
      </c>
      <c r="I6130" s="436" t="str">
        <f t="shared" si="1239"/>
        <v>Bùi Thùy Linh</v>
      </c>
      <c r="J6130" s="436"/>
      <c r="K6130" s="436">
        <f t="shared" si="1240"/>
        <v>1</v>
      </c>
      <c r="L6130" s="436" t="str">
        <f t="shared" si="1241"/>
        <v>DC3KT20-DC-1</v>
      </c>
      <c r="M6130" s="436">
        <f t="shared" si="1242"/>
        <v>20</v>
      </c>
      <c r="N6130" s="437">
        <f t="shared" si="1248"/>
        <v>5</v>
      </c>
      <c r="O6130" s="437"/>
      <c r="P6130" s="430" t="str">
        <f t="shared" si="1243"/>
        <v/>
      </c>
      <c r="U6130" s="177">
        <v>5</v>
      </c>
      <c r="V6130" s="177" t="s">
        <v>3366</v>
      </c>
      <c r="W6130" s="177" t="s">
        <v>3820</v>
      </c>
      <c r="X6130" s="177" t="s">
        <v>2670</v>
      </c>
      <c r="Y6130" s="177" t="s">
        <v>3821</v>
      </c>
      <c r="Z6130" s="177" t="s">
        <v>6331</v>
      </c>
      <c r="AA6130" s="525" t="s">
        <v>2820</v>
      </c>
      <c r="AB6130" s="399" t="str">
        <f t="shared" si="1244"/>
        <v>DC3KT20</v>
      </c>
      <c r="AC6130" s="399" t="str">
        <f t="shared" si="1245"/>
        <v>DC3KT20-DC</v>
      </c>
      <c r="AD6130" t="str">
        <f>Y6130&amp;"-"&amp;VLOOKUP(AC6130,'LICH THI'!C:AA,9,0)</f>
        <v>64DCKT3120-42483</v>
      </c>
      <c r="AE6130">
        <f t="shared" si="1246"/>
        <v>1</v>
      </c>
    </row>
    <row r="6131" spans="1:31" x14ac:dyDescent="0.25">
      <c r="A6131" s="436" t="str">
        <f t="shared" si="1236"/>
        <v>DC3KT20-DC-25</v>
      </c>
      <c r="B6131" s="436">
        <f>COUNTIF(AC$4:AC6131,AC6131)</f>
        <v>25</v>
      </c>
      <c r="C6131" s="436" t="str">
        <f t="shared" si="1237"/>
        <v>DC3KT20-DC</v>
      </c>
      <c r="D6131" s="436">
        <f>VLOOKUP(C6131,'LICH THI'!C:AA,12,0)</f>
        <v>34</v>
      </c>
      <c r="E6131" s="436">
        <f>VLOOKUP(C6131,'LICH THI'!C:AA,13,0)</f>
        <v>34</v>
      </c>
      <c r="F6131" s="436">
        <f t="shared" si="1247"/>
        <v>34</v>
      </c>
      <c r="G6131" s="436">
        <f>VLOOKUP(C6131,'LICH THI'!C:AA,14,0)</f>
        <v>1</v>
      </c>
      <c r="H6131" s="436">
        <f t="shared" si="1238"/>
        <v>1</v>
      </c>
      <c r="I6131" s="436" t="str">
        <f t="shared" si="1239"/>
        <v>Phạm Thị Linh</v>
      </c>
      <c r="J6131" s="436"/>
      <c r="K6131" s="436">
        <f t="shared" si="1240"/>
        <v>1</v>
      </c>
      <c r="L6131" s="436" t="str">
        <f t="shared" si="1241"/>
        <v>DC3KT20-DC-1</v>
      </c>
      <c r="M6131" s="436">
        <f t="shared" si="1242"/>
        <v>20</v>
      </c>
      <c r="N6131" s="437">
        <f t="shared" si="1248"/>
        <v>6</v>
      </c>
      <c r="O6131" s="437"/>
      <c r="P6131" s="430" t="str">
        <f t="shared" si="1243"/>
        <v/>
      </c>
      <c r="U6131" s="177">
        <v>20</v>
      </c>
      <c r="V6131" s="177" t="s">
        <v>5908</v>
      </c>
      <c r="W6131" s="177" t="s">
        <v>3557</v>
      </c>
      <c r="X6131" s="177" t="s">
        <v>2670</v>
      </c>
      <c r="Y6131" s="177" t="s">
        <v>6343</v>
      </c>
      <c r="Z6131" s="177" t="s">
        <v>6331</v>
      </c>
      <c r="AA6131" s="525" t="s">
        <v>5922</v>
      </c>
      <c r="AB6131" s="399" t="str">
        <f t="shared" si="1244"/>
        <v>DC3KT20</v>
      </c>
      <c r="AC6131" s="399" t="str">
        <f t="shared" si="1245"/>
        <v>DC3KT20-DC</v>
      </c>
      <c r="AD6131" t="str">
        <f>Y6131&amp;"-"&amp;VLOOKUP(AC6131,'LICH THI'!C:AA,9,0)</f>
        <v>65DCKT23171-42483</v>
      </c>
      <c r="AE6131">
        <f t="shared" si="1246"/>
        <v>1</v>
      </c>
    </row>
    <row r="6132" spans="1:31" x14ac:dyDescent="0.25">
      <c r="A6132" s="436" t="str">
        <f t="shared" si="1236"/>
        <v>DC3KT20-DC-26</v>
      </c>
      <c r="B6132" s="436">
        <f>COUNTIF(AC$4:AC6132,AC6132)</f>
        <v>26</v>
      </c>
      <c r="C6132" s="436" t="str">
        <f t="shared" si="1237"/>
        <v>DC3KT20-DC</v>
      </c>
      <c r="D6132" s="436">
        <f>VLOOKUP(C6132,'LICH THI'!C:AA,12,0)</f>
        <v>34</v>
      </c>
      <c r="E6132" s="436">
        <f>VLOOKUP(C6132,'LICH THI'!C:AA,13,0)</f>
        <v>34</v>
      </c>
      <c r="F6132" s="436">
        <f t="shared" si="1247"/>
        <v>34</v>
      </c>
      <c r="G6132" s="436">
        <f>VLOOKUP(C6132,'LICH THI'!C:AA,14,0)</f>
        <v>1</v>
      </c>
      <c r="H6132" s="436">
        <f t="shared" si="1238"/>
        <v>1</v>
      </c>
      <c r="I6132" s="436" t="str">
        <f t="shared" si="1239"/>
        <v>Lê Thị Mai</v>
      </c>
      <c r="J6132" s="436"/>
      <c r="K6132" s="436">
        <f t="shared" si="1240"/>
        <v>1</v>
      </c>
      <c r="L6132" s="436" t="str">
        <f t="shared" si="1241"/>
        <v>DC3KT20-DC-1</v>
      </c>
      <c r="M6132" s="436">
        <f t="shared" si="1242"/>
        <v>20</v>
      </c>
      <c r="N6132" s="437">
        <f t="shared" si="1248"/>
        <v>7</v>
      </c>
      <c r="O6132" s="437"/>
      <c r="P6132" s="430" t="str">
        <f t="shared" si="1243"/>
        <v/>
      </c>
      <c r="U6132" s="177">
        <v>16</v>
      </c>
      <c r="V6132" s="177" t="s">
        <v>3491</v>
      </c>
      <c r="W6132" s="177" t="s">
        <v>3367</v>
      </c>
      <c r="X6132" s="177" t="s">
        <v>3130</v>
      </c>
      <c r="Y6132" s="177" t="s">
        <v>6008</v>
      </c>
      <c r="Z6132" s="177" t="s">
        <v>6331</v>
      </c>
      <c r="AA6132" s="525" t="s">
        <v>4076</v>
      </c>
      <c r="AB6132" s="399" t="str">
        <f t="shared" si="1244"/>
        <v>DC3KT20</v>
      </c>
      <c r="AC6132" s="399" t="str">
        <f t="shared" si="1245"/>
        <v>DC3KT20-DC</v>
      </c>
      <c r="AD6132" t="str">
        <f>Y6132&amp;"-"&amp;VLOOKUP(AC6132,'LICH THI'!C:AA,9,0)</f>
        <v>65DCKT23288-42483</v>
      </c>
      <c r="AE6132">
        <f t="shared" si="1246"/>
        <v>1</v>
      </c>
    </row>
    <row r="6133" spans="1:31" x14ac:dyDescent="0.25">
      <c r="A6133" s="436" t="str">
        <f t="shared" si="1236"/>
        <v>DC3KT20-DC-27</v>
      </c>
      <c r="B6133" s="436">
        <f>COUNTIF(AC$4:AC6133,AC6133)</f>
        <v>27</v>
      </c>
      <c r="C6133" s="436" t="str">
        <f t="shared" si="1237"/>
        <v>DC3KT20-DC</v>
      </c>
      <c r="D6133" s="436">
        <f>VLOOKUP(C6133,'LICH THI'!C:AA,12,0)</f>
        <v>34</v>
      </c>
      <c r="E6133" s="436">
        <f>VLOOKUP(C6133,'LICH THI'!C:AA,13,0)</f>
        <v>34</v>
      </c>
      <c r="F6133" s="436">
        <f t="shared" si="1247"/>
        <v>34</v>
      </c>
      <c r="G6133" s="436">
        <f>VLOOKUP(C6133,'LICH THI'!C:AA,14,0)</f>
        <v>1</v>
      </c>
      <c r="H6133" s="436">
        <f t="shared" si="1238"/>
        <v>1</v>
      </c>
      <c r="I6133" s="436" t="str">
        <f t="shared" si="1239"/>
        <v>Lê Đức Mạnh</v>
      </c>
      <c r="J6133" s="436"/>
      <c r="K6133" s="436">
        <f t="shared" si="1240"/>
        <v>1</v>
      </c>
      <c r="L6133" s="436" t="str">
        <f t="shared" si="1241"/>
        <v>DC3KT20-DC-1</v>
      </c>
      <c r="M6133" s="436">
        <f t="shared" si="1242"/>
        <v>20</v>
      </c>
      <c r="N6133" s="437">
        <f t="shared" si="1248"/>
        <v>8</v>
      </c>
      <c r="O6133" s="437"/>
      <c r="P6133" s="430" t="str">
        <f t="shared" si="1243"/>
        <v/>
      </c>
      <c r="U6133" s="177">
        <v>29</v>
      </c>
      <c r="V6133" s="177" t="s">
        <v>3502</v>
      </c>
      <c r="W6133" s="177" t="s">
        <v>3456</v>
      </c>
      <c r="X6133" s="177" t="s">
        <v>2930</v>
      </c>
      <c r="Y6133" s="177" t="s">
        <v>5923</v>
      </c>
      <c r="Z6133" s="177" t="s">
        <v>6331</v>
      </c>
      <c r="AA6133" s="525" t="s">
        <v>5924</v>
      </c>
      <c r="AB6133" s="399" t="str">
        <f t="shared" si="1244"/>
        <v>DC3KT20</v>
      </c>
      <c r="AC6133" s="399" t="str">
        <f t="shared" si="1245"/>
        <v>DC3KT20-DC</v>
      </c>
      <c r="AD6133" t="str">
        <f>Y6133&amp;"-"&amp;VLOOKUP(AC6133,'LICH THI'!C:AA,9,0)</f>
        <v>65DCKT21615-42483</v>
      </c>
      <c r="AE6133">
        <f t="shared" si="1246"/>
        <v>1</v>
      </c>
    </row>
    <row r="6134" spans="1:31" x14ac:dyDescent="0.25">
      <c r="A6134" s="436" t="str">
        <f t="shared" si="1236"/>
        <v>DC3KT20-DC-28</v>
      </c>
      <c r="B6134" s="436">
        <f>COUNTIF(AC$4:AC6134,AC6134)</f>
        <v>28</v>
      </c>
      <c r="C6134" s="436" t="str">
        <f t="shared" si="1237"/>
        <v>DC3KT20-DC</v>
      </c>
      <c r="D6134" s="436">
        <f>VLOOKUP(C6134,'LICH THI'!C:AA,12,0)</f>
        <v>34</v>
      </c>
      <c r="E6134" s="436">
        <f>VLOOKUP(C6134,'LICH THI'!C:AA,13,0)</f>
        <v>34</v>
      </c>
      <c r="F6134" s="436">
        <f t="shared" si="1247"/>
        <v>34</v>
      </c>
      <c r="G6134" s="436">
        <f>VLOOKUP(C6134,'LICH THI'!C:AA,14,0)</f>
        <v>1</v>
      </c>
      <c r="H6134" s="436">
        <f t="shared" si="1238"/>
        <v>1</v>
      </c>
      <c r="I6134" s="436" t="str">
        <f t="shared" si="1239"/>
        <v>Nguyễn Ngọc Minh</v>
      </c>
      <c r="J6134" s="436"/>
      <c r="K6134" s="436">
        <f t="shared" si="1240"/>
        <v>1</v>
      </c>
      <c r="L6134" s="436" t="str">
        <f t="shared" si="1241"/>
        <v>DC3KT20-DC-1</v>
      </c>
      <c r="M6134" s="436">
        <f t="shared" si="1242"/>
        <v>20</v>
      </c>
      <c r="N6134" s="437">
        <f t="shared" si="1248"/>
        <v>9</v>
      </c>
      <c r="O6134" s="437"/>
      <c r="P6134" s="430" t="str">
        <f t="shared" si="1243"/>
        <v/>
      </c>
      <c r="U6134" s="177">
        <v>6</v>
      </c>
      <c r="V6134" s="177" t="s">
        <v>3366</v>
      </c>
      <c r="W6134" s="177" t="s">
        <v>2783</v>
      </c>
      <c r="X6134" s="177" t="s">
        <v>2713</v>
      </c>
      <c r="Y6134" s="177" t="s">
        <v>3822</v>
      </c>
      <c r="Z6134" s="177" t="s">
        <v>6331</v>
      </c>
      <c r="AA6134" s="525" t="s">
        <v>2820</v>
      </c>
      <c r="AB6134" s="399" t="str">
        <f t="shared" si="1244"/>
        <v>DC3KT20</v>
      </c>
      <c r="AC6134" s="399" t="str">
        <f t="shared" si="1245"/>
        <v>DC3KT20-DC</v>
      </c>
      <c r="AD6134" t="str">
        <f>Y6134&amp;"-"&amp;VLOOKUP(AC6134,'LICH THI'!C:AA,9,0)</f>
        <v>64DCKT3059-42483</v>
      </c>
      <c r="AE6134">
        <f t="shared" si="1246"/>
        <v>1</v>
      </c>
    </row>
    <row r="6135" spans="1:31" x14ac:dyDescent="0.25">
      <c r="A6135" s="436" t="str">
        <f t="shared" si="1236"/>
        <v>DC3KT20-DC-29</v>
      </c>
      <c r="B6135" s="436">
        <f>COUNTIF(AC$4:AC6135,AC6135)</f>
        <v>29</v>
      </c>
      <c r="C6135" s="436" t="str">
        <f t="shared" si="1237"/>
        <v>DC3KT20-DC</v>
      </c>
      <c r="D6135" s="436">
        <f>VLOOKUP(C6135,'LICH THI'!C:AA,12,0)</f>
        <v>34</v>
      </c>
      <c r="E6135" s="436">
        <f>VLOOKUP(C6135,'LICH THI'!C:AA,13,0)</f>
        <v>34</v>
      </c>
      <c r="F6135" s="436">
        <f t="shared" si="1247"/>
        <v>34</v>
      </c>
      <c r="G6135" s="436">
        <f>VLOOKUP(C6135,'LICH THI'!C:AA,14,0)</f>
        <v>1</v>
      </c>
      <c r="H6135" s="436">
        <f t="shared" si="1238"/>
        <v>1</v>
      </c>
      <c r="I6135" s="436" t="str">
        <f t="shared" si="1239"/>
        <v>Nguyễn Thị Ngọc</v>
      </c>
      <c r="J6135" s="436"/>
      <c r="K6135" s="436">
        <f t="shared" si="1240"/>
        <v>1</v>
      </c>
      <c r="L6135" s="436" t="str">
        <f t="shared" si="1241"/>
        <v>DC3KT20-DC-1</v>
      </c>
      <c r="M6135" s="436">
        <f t="shared" si="1242"/>
        <v>20</v>
      </c>
      <c r="N6135" s="437">
        <f t="shared" si="1248"/>
        <v>10</v>
      </c>
      <c r="O6135" s="437"/>
      <c r="P6135" s="430" t="str">
        <f t="shared" si="1243"/>
        <v/>
      </c>
      <c r="U6135" s="177">
        <v>15</v>
      </c>
      <c r="V6135" s="177" t="s">
        <v>5903</v>
      </c>
      <c r="W6135" s="177" t="s">
        <v>2619</v>
      </c>
      <c r="X6135" s="177" t="s">
        <v>3064</v>
      </c>
      <c r="Y6135" s="177" t="s">
        <v>6001</v>
      </c>
      <c r="Z6135" s="177" t="s">
        <v>6331</v>
      </c>
      <c r="AA6135" s="525" t="s">
        <v>6002</v>
      </c>
      <c r="AB6135" s="399" t="str">
        <f t="shared" si="1244"/>
        <v>DC3KT20</v>
      </c>
      <c r="AC6135" s="399" t="str">
        <f t="shared" si="1245"/>
        <v>DC3KT20-DC</v>
      </c>
      <c r="AD6135" t="str">
        <f>Y6135&amp;"-"&amp;VLOOKUP(AC6135,'LICH THI'!C:AA,9,0)</f>
        <v>65DCKT22880-42483</v>
      </c>
      <c r="AE6135">
        <f t="shared" si="1246"/>
        <v>1</v>
      </c>
    </row>
    <row r="6136" spans="1:31" x14ac:dyDescent="0.25">
      <c r="A6136" s="436" t="str">
        <f t="shared" si="1236"/>
        <v>DC3KT20-DC-30</v>
      </c>
      <c r="B6136" s="436">
        <f>COUNTIF(AC$4:AC6136,AC6136)</f>
        <v>30</v>
      </c>
      <c r="C6136" s="436" t="str">
        <f t="shared" si="1237"/>
        <v>DC3KT20-DC</v>
      </c>
      <c r="D6136" s="436">
        <f>VLOOKUP(C6136,'LICH THI'!C:AA,12,0)</f>
        <v>34</v>
      </c>
      <c r="E6136" s="436">
        <f>VLOOKUP(C6136,'LICH THI'!C:AA,13,0)</f>
        <v>34</v>
      </c>
      <c r="F6136" s="436">
        <f t="shared" si="1247"/>
        <v>34</v>
      </c>
      <c r="G6136" s="436">
        <f>VLOOKUP(C6136,'LICH THI'!C:AA,14,0)</f>
        <v>1</v>
      </c>
      <c r="H6136" s="436">
        <f t="shared" si="1238"/>
        <v>1</v>
      </c>
      <c r="I6136" s="436" t="str">
        <f t="shared" si="1239"/>
        <v>Vũ Thảo Phương</v>
      </c>
      <c r="J6136" s="436"/>
      <c r="K6136" s="436">
        <f t="shared" si="1240"/>
        <v>1</v>
      </c>
      <c r="L6136" s="436" t="str">
        <f t="shared" si="1241"/>
        <v>DC3KT20-DC-1</v>
      </c>
      <c r="M6136" s="436">
        <f t="shared" si="1242"/>
        <v>20</v>
      </c>
      <c r="N6136" s="437">
        <f t="shared" si="1248"/>
        <v>11</v>
      </c>
      <c r="O6136" s="437"/>
      <c r="P6136" s="430" t="str">
        <f t="shared" si="1243"/>
        <v/>
      </c>
      <c r="U6136" s="177">
        <v>17</v>
      </c>
      <c r="V6136" s="177" t="s">
        <v>3491</v>
      </c>
      <c r="W6136" s="177" t="s">
        <v>4366</v>
      </c>
      <c r="X6136" s="177" t="s">
        <v>2717</v>
      </c>
      <c r="Y6136" s="177" t="s">
        <v>4367</v>
      </c>
      <c r="Z6136" s="177" t="s">
        <v>6331</v>
      </c>
      <c r="AA6136" s="525" t="s">
        <v>4368</v>
      </c>
      <c r="AB6136" s="399" t="str">
        <f t="shared" si="1244"/>
        <v>DC3KT20</v>
      </c>
      <c r="AC6136" s="399" t="str">
        <f t="shared" si="1245"/>
        <v>DC3KT20-DC</v>
      </c>
      <c r="AD6136" t="str">
        <f>Y6136&amp;"-"&amp;VLOOKUP(AC6136,'LICH THI'!C:AA,9,0)</f>
        <v>65DCKT23031-42483</v>
      </c>
      <c r="AE6136">
        <f t="shared" si="1246"/>
        <v>1</v>
      </c>
    </row>
    <row r="6137" spans="1:31" x14ac:dyDescent="0.25">
      <c r="A6137" s="436" t="str">
        <f t="shared" si="1236"/>
        <v>DC3KT20-DC-31</v>
      </c>
      <c r="B6137" s="436">
        <f>COUNTIF(AC$4:AC6137,AC6137)</f>
        <v>31</v>
      </c>
      <c r="C6137" s="436" t="str">
        <f t="shared" si="1237"/>
        <v>DC3KT20-DC</v>
      </c>
      <c r="D6137" s="436">
        <f>VLOOKUP(C6137,'LICH THI'!C:AA,12,0)</f>
        <v>34</v>
      </c>
      <c r="E6137" s="436">
        <f>VLOOKUP(C6137,'LICH THI'!C:AA,13,0)</f>
        <v>34</v>
      </c>
      <c r="F6137" s="436">
        <f t="shared" si="1247"/>
        <v>34</v>
      </c>
      <c r="G6137" s="436">
        <f>VLOOKUP(C6137,'LICH THI'!C:AA,14,0)</f>
        <v>1</v>
      </c>
      <c r="H6137" s="436">
        <f t="shared" si="1238"/>
        <v>1</v>
      </c>
      <c r="I6137" s="436" t="str">
        <f t="shared" si="1239"/>
        <v>Nguyễn Hữu Tuấn</v>
      </c>
      <c r="J6137" s="436"/>
      <c r="K6137" s="436">
        <f t="shared" si="1240"/>
        <v>1</v>
      </c>
      <c r="L6137" s="436" t="str">
        <f t="shared" si="1241"/>
        <v>DC3KT20-DC-1</v>
      </c>
      <c r="M6137" s="436">
        <f t="shared" si="1242"/>
        <v>20</v>
      </c>
      <c r="N6137" s="437">
        <f t="shared" si="1248"/>
        <v>12</v>
      </c>
      <c r="O6137" s="437"/>
      <c r="P6137" s="430" t="str">
        <f t="shared" si="1243"/>
        <v/>
      </c>
      <c r="U6137" s="177">
        <v>30</v>
      </c>
      <c r="V6137" s="177" t="s">
        <v>3502</v>
      </c>
      <c r="W6137" s="177" t="s">
        <v>3326</v>
      </c>
      <c r="X6137" s="177" t="s">
        <v>2721</v>
      </c>
      <c r="Y6137" s="177" t="s">
        <v>6349</v>
      </c>
      <c r="Z6137" s="177" t="s">
        <v>6331</v>
      </c>
      <c r="AA6137" s="525" t="s">
        <v>5647</v>
      </c>
      <c r="AB6137" s="399" t="str">
        <f t="shared" si="1244"/>
        <v>DC3KT20</v>
      </c>
      <c r="AC6137" s="399" t="str">
        <f t="shared" si="1245"/>
        <v>DC3KT20-DC</v>
      </c>
      <c r="AD6137" t="str">
        <f>Y6137&amp;"-"&amp;VLOOKUP(AC6137,'LICH THI'!C:AA,9,0)</f>
        <v>65DCKT22189-42483</v>
      </c>
      <c r="AE6137">
        <f t="shared" si="1246"/>
        <v>1</v>
      </c>
    </row>
    <row r="6138" spans="1:31" x14ac:dyDescent="0.25">
      <c r="A6138" s="436" t="str">
        <f t="shared" si="1236"/>
        <v>DC3KT20-DC-32</v>
      </c>
      <c r="B6138" s="436">
        <f>COUNTIF(AC$4:AC6138,AC6138)</f>
        <v>32</v>
      </c>
      <c r="C6138" s="436" t="str">
        <f t="shared" si="1237"/>
        <v>DC3KT20-DC</v>
      </c>
      <c r="D6138" s="436">
        <f>VLOOKUP(C6138,'LICH THI'!C:AA,12,0)</f>
        <v>34</v>
      </c>
      <c r="E6138" s="436">
        <f>VLOOKUP(C6138,'LICH THI'!C:AA,13,0)</f>
        <v>34</v>
      </c>
      <c r="F6138" s="436">
        <f t="shared" si="1247"/>
        <v>34</v>
      </c>
      <c r="G6138" s="436">
        <f>VLOOKUP(C6138,'LICH THI'!C:AA,14,0)</f>
        <v>1</v>
      </c>
      <c r="H6138" s="436">
        <f t="shared" si="1238"/>
        <v>1</v>
      </c>
      <c r="I6138" s="436" t="str">
        <f t="shared" si="1239"/>
        <v>Nguyễn Thị Thanh</v>
      </c>
      <c r="J6138" s="436"/>
      <c r="K6138" s="436">
        <f t="shared" si="1240"/>
        <v>1</v>
      </c>
      <c r="L6138" s="436" t="str">
        <f t="shared" si="1241"/>
        <v>DC3KT20-DC-1</v>
      </c>
      <c r="M6138" s="436">
        <f t="shared" si="1242"/>
        <v>20</v>
      </c>
      <c r="N6138" s="437">
        <f t="shared" si="1248"/>
        <v>13</v>
      </c>
      <c r="O6138" s="437"/>
      <c r="P6138" s="430" t="str">
        <f t="shared" si="1243"/>
        <v/>
      </c>
      <c r="U6138" s="177">
        <v>2</v>
      </c>
      <c r="V6138" s="177" t="s">
        <v>2700</v>
      </c>
      <c r="W6138" s="177" t="s">
        <v>2619</v>
      </c>
      <c r="X6138" s="177" t="s">
        <v>3552</v>
      </c>
      <c r="Y6138" s="177" t="s">
        <v>4457</v>
      </c>
      <c r="Z6138" s="177" t="s">
        <v>6331</v>
      </c>
      <c r="AA6138" s="525" t="s">
        <v>2665</v>
      </c>
      <c r="AB6138" s="399" t="str">
        <f t="shared" si="1244"/>
        <v>DC3KT20</v>
      </c>
      <c r="AC6138" s="399" t="str">
        <f t="shared" si="1245"/>
        <v>DC3KT20-DC</v>
      </c>
      <c r="AD6138" t="str">
        <f>Y6138&amp;"-"&amp;VLOOKUP(AC6138,'LICH THI'!C:AA,9,0)</f>
        <v>63DCKT3141-42483</v>
      </c>
      <c r="AE6138">
        <f t="shared" si="1246"/>
        <v>1</v>
      </c>
    </row>
    <row r="6139" spans="1:31" x14ac:dyDescent="0.25">
      <c r="A6139" s="436" t="str">
        <f t="shared" si="1236"/>
        <v>DC3KT20-DC-33</v>
      </c>
      <c r="B6139" s="436">
        <f>COUNTIF(AC$4:AC6139,AC6139)</f>
        <v>33</v>
      </c>
      <c r="C6139" s="436" t="str">
        <f t="shared" si="1237"/>
        <v>DC3KT20-DC</v>
      </c>
      <c r="D6139" s="436">
        <f>VLOOKUP(C6139,'LICH THI'!C:AA,12,0)</f>
        <v>34</v>
      </c>
      <c r="E6139" s="436">
        <f>VLOOKUP(C6139,'LICH THI'!C:AA,13,0)</f>
        <v>34</v>
      </c>
      <c r="F6139" s="436">
        <f t="shared" si="1247"/>
        <v>34</v>
      </c>
      <c r="G6139" s="436">
        <f>VLOOKUP(C6139,'LICH THI'!C:AA,14,0)</f>
        <v>1</v>
      </c>
      <c r="H6139" s="436">
        <f t="shared" si="1238"/>
        <v>1</v>
      </c>
      <c r="I6139" s="436" t="str">
        <f t="shared" si="1239"/>
        <v>Trần Hương Thảo</v>
      </c>
      <c r="J6139" s="436"/>
      <c r="K6139" s="436">
        <f t="shared" si="1240"/>
        <v>1</v>
      </c>
      <c r="L6139" s="436" t="str">
        <f t="shared" si="1241"/>
        <v>DC3KT20-DC-1</v>
      </c>
      <c r="M6139" s="436">
        <f t="shared" si="1242"/>
        <v>20</v>
      </c>
      <c r="N6139" s="437">
        <f t="shared" si="1248"/>
        <v>14</v>
      </c>
      <c r="O6139" s="437"/>
      <c r="P6139" s="430" t="str">
        <f t="shared" si="1243"/>
        <v/>
      </c>
      <c r="U6139" s="177">
        <v>21</v>
      </c>
      <c r="V6139" s="177" t="s">
        <v>5908</v>
      </c>
      <c r="W6139" s="177" t="s">
        <v>6344</v>
      </c>
      <c r="X6139" s="177" t="s">
        <v>2620</v>
      </c>
      <c r="Y6139" s="177" t="s">
        <v>6345</v>
      </c>
      <c r="Z6139" s="177" t="s">
        <v>6331</v>
      </c>
      <c r="AA6139" s="525" t="s">
        <v>4890</v>
      </c>
      <c r="AB6139" s="399" t="str">
        <f t="shared" si="1244"/>
        <v>DC3KT20</v>
      </c>
      <c r="AC6139" s="399" t="str">
        <f t="shared" si="1245"/>
        <v>DC3KT20-DC</v>
      </c>
      <c r="AD6139" t="str">
        <f>Y6139&amp;"-"&amp;VLOOKUP(AC6139,'LICH THI'!C:AA,9,0)</f>
        <v>65DCKT23914-42483</v>
      </c>
      <c r="AE6139">
        <f t="shared" si="1246"/>
        <v>1</v>
      </c>
    </row>
    <row r="6140" spans="1:31" x14ac:dyDescent="0.25">
      <c r="A6140" s="436" t="str">
        <f t="shared" si="1236"/>
        <v>DC3KT20-DC-34</v>
      </c>
      <c r="B6140" s="436">
        <f>COUNTIF(AC$4:AC6140,AC6140)</f>
        <v>34</v>
      </c>
      <c r="C6140" s="436" t="str">
        <f t="shared" si="1237"/>
        <v>DC3KT20-DC</v>
      </c>
      <c r="D6140" s="436">
        <f>VLOOKUP(C6140,'LICH THI'!C:AA,12,0)</f>
        <v>34</v>
      </c>
      <c r="E6140" s="436">
        <f>VLOOKUP(C6140,'LICH THI'!C:AA,13,0)</f>
        <v>34</v>
      </c>
      <c r="F6140" s="436">
        <f t="shared" si="1247"/>
        <v>34</v>
      </c>
      <c r="G6140" s="436">
        <f>VLOOKUP(C6140,'LICH THI'!C:AA,14,0)</f>
        <v>1</v>
      </c>
      <c r="H6140" s="436">
        <f t="shared" si="1238"/>
        <v>1</v>
      </c>
      <c r="I6140" s="436" t="str">
        <f t="shared" si="1239"/>
        <v>Nguyễn Thu Thuỷ</v>
      </c>
      <c r="J6140" s="436"/>
      <c r="K6140" s="436">
        <f t="shared" si="1240"/>
        <v>1</v>
      </c>
      <c r="L6140" s="436" t="str">
        <f t="shared" si="1241"/>
        <v>DC3KT20-DC-1</v>
      </c>
      <c r="M6140" s="436">
        <f t="shared" si="1242"/>
        <v>20</v>
      </c>
      <c r="N6140" s="437">
        <f t="shared" si="1248"/>
        <v>15</v>
      </c>
      <c r="O6140" s="437"/>
      <c r="P6140" s="430" t="str">
        <f t="shared" si="1243"/>
        <v/>
      </c>
      <c r="U6140" s="177">
        <v>53</v>
      </c>
      <c r="V6140" s="177" t="s">
        <v>3046</v>
      </c>
      <c r="W6140" s="177" t="s">
        <v>3066</v>
      </c>
      <c r="X6140" s="177" t="s">
        <v>3067</v>
      </c>
      <c r="Y6140" s="177" t="s">
        <v>3068</v>
      </c>
      <c r="Z6140" s="177" t="s">
        <v>6331</v>
      </c>
      <c r="AA6140" s="525" t="s">
        <v>3069</v>
      </c>
      <c r="AB6140" s="399" t="str">
        <f t="shared" si="1244"/>
        <v>DC3KT20</v>
      </c>
      <c r="AC6140" s="399" t="str">
        <f t="shared" si="1245"/>
        <v>DC3KT20-DC</v>
      </c>
      <c r="AD6140" t="str">
        <f>Y6140&amp;"-"&amp;VLOOKUP(AC6140,'LICH THI'!C:AA,9,0)</f>
        <v>63DCKT3357-42483</v>
      </c>
      <c r="AE6140">
        <f t="shared" si="1246"/>
        <v>1</v>
      </c>
    </row>
    <row r="6141" spans="1:31" x14ac:dyDescent="0.25">
      <c r="A6141" s="436" t="str">
        <f t="shared" si="1236"/>
        <v>DC3KT20-DL-1</v>
      </c>
      <c r="B6141" s="436">
        <f>COUNTIF(AC$4:AC6141,AC6141)</f>
        <v>1</v>
      </c>
      <c r="C6141" s="436" t="str">
        <f t="shared" si="1237"/>
        <v>DC3KT20-DL</v>
      </c>
      <c r="D6141" s="436">
        <f>VLOOKUP(C6141,'LICH THI'!C:AA,12,0)</f>
        <v>19</v>
      </c>
      <c r="E6141" s="436">
        <f>VLOOKUP(C6141,'LICH THI'!C:AA,13,0)</f>
        <v>19</v>
      </c>
      <c r="F6141" s="436">
        <f t="shared" si="1247"/>
        <v>19</v>
      </c>
      <c r="G6141" s="436">
        <f>VLOOKUP(C6141,'LICH THI'!C:AA,14,0)</f>
        <v>1</v>
      </c>
      <c r="H6141" s="436">
        <f t="shared" si="1238"/>
        <v>1</v>
      </c>
      <c r="I6141" s="436" t="str">
        <f t="shared" si="1239"/>
        <v>Nguyễn Thị Vân Anh</v>
      </c>
      <c r="J6141" s="436"/>
      <c r="K6141" s="436">
        <f t="shared" si="1240"/>
        <v>1</v>
      </c>
      <c r="L6141" s="436" t="str">
        <f t="shared" si="1241"/>
        <v>DC3KT20-DL-1</v>
      </c>
      <c r="M6141" s="436">
        <f t="shared" si="1242"/>
        <v>1</v>
      </c>
      <c r="N6141" s="437">
        <f t="shared" si="1248"/>
        <v>1</v>
      </c>
      <c r="O6141" s="437"/>
      <c r="P6141" s="430" t="str">
        <f t="shared" si="1243"/>
        <v/>
      </c>
      <c r="U6141" s="177">
        <v>31</v>
      </c>
      <c r="V6141" s="177" t="s">
        <v>4464</v>
      </c>
      <c r="W6141" s="177" t="s">
        <v>6350</v>
      </c>
      <c r="X6141" s="177" t="s">
        <v>2611</v>
      </c>
      <c r="Y6141" s="177" t="s">
        <v>6351</v>
      </c>
      <c r="Z6141" s="177" t="s">
        <v>6331</v>
      </c>
      <c r="AA6141" s="525" t="s">
        <v>6352</v>
      </c>
      <c r="AB6141" s="399" t="str">
        <f t="shared" si="1244"/>
        <v>DC3KT20</v>
      </c>
      <c r="AC6141" s="399" t="str">
        <f t="shared" si="1245"/>
        <v>DC3KT20-DL</v>
      </c>
      <c r="AD6141" t="str">
        <f>Y6141&amp;"-"&amp;VLOOKUP(AC6141,'LICH THI'!C:AA,9,0)</f>
        <v>65DLKT21116-42483</v>
      </c>
      <c r="AE6141">
        <f t="shared" si="1246"/>
        <v>1</v>
      </c>
    </row>
    <row r="6142" spans="1:31" x14ac:dyDescent="0.25">
      <c r="A6142" s="436" t="str">
        <f t="shared" si="1236"/>
        <v>DC3KT20-DL-2</v>
      </c>
      <c r="B6142" s="436">
        <f>COUNTIF(AC$4:AC6142,AC6142)</f>
        <v>2</v>
      </c>
      <c r="C6142" s="436" t="str">
        <f t="shared" si="1237"/>
        <v>DC3KT20-DL</v>
      </c>
      <c r="D6142" s="436">
        <f>VLOOKUP(C6142,'LICH THI'!C:AA,12,0)</f>
        <v>19</v>
      </c>
      <c r="E6142" s="436">
        <f>VLOOKUP(C6142,'LICH THI'!C:AA,13,0)</f>
        <v>19</v>
      </c>
      <c r="F6142" s="436">
        <f t="shared" si="1247"/>
        <v>19</v>
      </c>
      <c r="G6142" s="436">
        <f>VLOOKUP(C6142,'LICH THI'!C:AA,14,0)</f>
        <v>1</v>
      </c>
      <c r="H6142" s="436">
        <f t="shared" si="1238"/>
        <v>1</v>
      </c>
      <c r="I6142" s="436" t="str">
        <f t="shared" si="1239"/>
        <v>Nguyễn Trường Anh</v>
      </c>
      <c r="J6142" s="436"/>
      <c r="K6142" s="436">
        <f t="shared" si="1240"/>
        <v>1</v>
      </c>
      <c r="L6142" s="436" t="str">
        <f t="shared" si="1241"/>
        <v>DC3KT20-DL-1</v>
      </c>
      <c r="M6142" s="436">
        <f t="shared" si="1242"/>
        <v>1</v>
      </c>
      <c r="N6142" s="437">
        <f t="shared" si="1248"/>
        <v>2</v>
      </c>
      <c r="O6142" s="437"/>
      <c r="P6142" s="430" t="str">
        <f t="shared" si="1243"/>
        <v/>
      </c>
      <c r="U6142" s="177">
        <v>32</v>
      </c>
      <c r="V6142" s="177" t="s">
        <v>4464</v>
      </c>
      <c r="W6142" s="177" t="s">
        <v>4209</v>
      </c>
      <c r="X6142" s="177" t="s">
        <v>2611</v>
      </c>
      <c r="Y6142" s="177" t="s">
        <v>6353</v>
      </c>
      <c r="Z6142" s="177" t="s">
        <v>6331</v>
      </c>
      <c r="AA6142" s="525" t="s">
        <v>6354</v>
      </c>
      <c r="AB6142" s="399" t="str">
        <f t="shared" si="1244"/>
        <v>DC3KT20</v>
      </c>
      <c r="AC6142" s="399" t="str">
        <f t="shared" si="1245"/>
        <v>DC3KT20-DL</v>
      </c>
      <c r="AD6142" t="str">
        <f>Y6142&amp;"-"&amp;VLOOKUP(AC6142,'LICH THI'!C:AA,9,0)</f>
        <v>65DLKT21118-42483</v>
      </c>
      <c r="AE6142">
        <f t="shared" si="1246"/>
        <v>1</v>
      </c>
    </row>
    <row r="6143" spans="1:31" x14ac:dyDescent="0.25">
      <c r="A6143" s="436" t="str">
        <f t="shared" si="1236"/>
        <v>DC3KT20-DL-3</v>
      </c>
      <c r="B6143" s="436">
        <f>COUNTIF(AC$4:AC6143,AC6143)</f>
        <v>3</v>
      </c>
      <c r="C6143" s="436" t="str">
        <f t="shared" si="1237"/>
        <v>DC3KT20-DL</v>
      </c>
      <c r="D6143" s="436">
        <f>VLOOKUP(C6143,'LICH THI'!C:AA,12,0)</f>
        <v>19</v>
      </c>
      <c r="E6143" s="436">
        <f>VLOOKUP(C6143,'LICH THI'!C:AA,13,0)</f>
        <v>19</v>
      </c>
      <c r="F6143" s="436">
        <f t="shared" si="1247"/>
        <v>19</v>
      </c>
      <c r="G6143" s="436">
        <f>VLOOKUP(C6143,'LICH THI'!C:AA,14,0)</f>
        <v>1</v>
      </c>
      <c r="H6143" s="436">
        <f t="shared" si="1238"/>
        <v>1</v>
      </c>
      <c r="I6143" s="436" t="str">
        <f t="shared" si="1239"/>
        <v>Đinh Thị Bình</v>
      </c>
      <c r="J6143" s="436"/>
      <c r="K6143" s="436">
        <f t="shared" si="1240"/>
        <v>1</v>
      </c>
      <c r="L6143" s="436" t="str">
        <f t="shared" si="1241"/>
        <v>DC3KT20-DL-1</v>
      </c>
      <c r="M6143" s="436">
        <f t="shared" si="1242"/>
        <v>1</v>
      </c>
      <c r="N6143" s="437">
        <f t="shared" si="1248"/>
        <v>3</v>
      </c>
      <c r="O6143" s="437"/>
      <c r="P6143" s="430" t="str">
        <f t="shared" si="1243"/>
        <v/>
      </c>
      <c r="U6143" s="177">
        <v>33</v>
      </c>
      <c r="V6143" s="177" t="s">
        <v>4464</v>
      </c>
      <c r="W6143" s="177" t="s">
        <v>3393</v>
      </c>
      <c r="X6143" s="177" t="s">
        <v>2605</v>
      </c>
      <c r="Y6143" s="177" t="s">
        <v>6355</v>
      </c>
      <c r="Z6143" s="177" t="s">
        <v>6331</v>
      </c>
      <c r="AA6143" s="525" t="s">
        <v>6356</v>
      </c>
      <c r="AB6143" s="399" t="str">
        <f t="shared" si="1244"/>
        <v>DC3KT20</v>
      </c>
      <c r="AC6143" s="399" t="str">
        <f t="shared" si="1245"/>
        <v>DC3KT20-DL</v>
      </c>
      <c r="AD6143" t="str">
        <f>Y6143&amp;"-"&amp;VLOOKUP(AC6143,'LICH THI'!C:AA,9,0)</f>
        <v>65DLKT20203-42483</v>
      </c>
      <c r="AE6143">
        <f t="shared" si="1246"/>
        <v>1</v>
      </c>
    </row>
    <row r="6144" spans="1:31" x14ac:dyDescent="0.25">
      <c r="A6144" s="436" t="str">
        <f t="shared" si="1236"/>
        <v>DC3KT20-DL-4</v>
      </c>
      <c r="B6144" s="436">
        <f>COUNTIF(AC$4:AC6144,AC6144)</f>
        <v>4</v>
      </c>
      <c r="C6144" s="436" t="str">
        <f t="shared" si="1237"/>
        <v>DC3KT20-DL</v>
      </c>
      <c r="D6144" s="436">
        <f>VLOOKUP(C6144,'LICH THI'!C:AA,12,0)</f>
        <v>19</v>
      </c>
      <c r="E6144" s="436">
        <f>VLOOKUP(C6144,'LICH THI'!C:AA,13,0)</f>
        <v>19</v>
      </c>
      <c r="F6144" s="436">
        <f t="shared" si="1247"/>
        <v>19</v>
      </c>
      <c r="G6144" s="436">
        <f>VLOOKUP(C6144,'LICH THI'!C:AA,14,0)</f>
        <v>1</v>
      </c>
      <c r="H6144" s="436">
        <f t="shared" si="1238"/>
        <v>1</v>
      </c>
      <c r="I6144" s="436" t="str">
        <f t="shared" si="1239"/>
        <v>Nguyễn Hoàng Cương</v>
      </c>
      <c r="J6144" s="436"/>
      <c r="K6144" s="436">
        <f t="shared" si="1240"/>
        <v>1</v>
      </c>
      <c r="L6144" s="436" t="str">
        <f t="shared" si="1241"/>
        <v>DC3KT20-DL-1</v>
      </c>
      <c r="M6144" s="436">
        <f t="shared" si="1242"/>
        <v>1</v>
      </c>
      <c r="N6144" s="437">
        <f t="shared" si="1248"/>
        <v>4</v>
      </c>
      <c r="O6144" s="437"/>
      <c r="P6144" s="430" t="str">
        <f t="shared" si="1243"/>
        <v/>
      </c>
      <c r="U6144" s="177">
        <v>34</v>
      </c>
      <c r="V6144" s="177" t="s">
        <v>4464</v>
      </c>
      <c r="W6144" s="177" t="s">
        <v>3785</v>
      </c>
      <c r="X6144" s="177" t="s">
        <v>4047</v>
      </c>
      <c r="Y6144" s="177" t="s">
        <v>6357</v>
      </c>
      <c r="Z6144" s="177" t="s">
        <v>6331</v>
      </c>
      <c r="AA6144" s="525" t="s">
        <v>6358</v>
      </c>
      <c r="AB6144" s="399" t="str">
        <f t="shared" si="1244"/>
        <v>DC3KT20</v>
      </c>
      <c r="AC6144" s="399" t="str">
        <f t="shared" si="1245"/>
        <v>DC3KT20-DL</v>
      </c>
      <c r="AD6144" t="str">
        <f>Y6144&amp;"-"&amp;VLOOKUP(AC6144,'LICH THI'!C:AA,9,0)</f>
        <v>65DLKT20062-42483</v>
      </c>
      <c r="AE6144">
        <f t="shared" si="1246"/>
        <v>1</v>
      </c>
    </row>
    <row r="6145" spans="1:31" x14ac:dyDescent="0.25">
      <c r="A6145" s="436" t="str">
        <f t="shared" si="1236"/>
        <v>DC3KT20-DL-5</v>
      </c>
      <c r="B6145" s="436">
        <f>COUNTIF(AC$4:AC6145,AC6145)</f>
        <v>5</v>
      </c>
      <c r="C6145" s="436" t="str">
        <f t="shared" si="1237"/>
        <v>DC3KT20-DL</v>
      </c>
      <c r="D6145" s="436">
        <f>VLOOKUP(C6145,'LICH THI'!C:AA,12,0)</f>
        <v>19</v>
      </c>
      <c r="E6145" s="436">
        <f>VLOOKUP(C6145,'LICH THI'!C:AA,13,0)</f>
        <v>19</v>
      </c>
      <c r="F6145" s="436">
        <f t="shared" si="1247"/>
        <v>19</v>
      </c>
      <c r="G6145" s="436">
        <f>VLOOKUP(C6145,'LICH THI'!C:AA,14,0)</f>
        <v>1</v>
      </c>
      <c r="H6145" s="436">
        <f t="shared" si="1238"/>
        <v>1</v>
      </c>
      <c r="I6145" s="436" t="str">
        <f t="shared" si="1239"/>
        <v>Nguyễn Thị Duyên</v>
      </c>
      <c r="J6145" s="436"/>
      <c r="K6145" s="436">
        <f t="shared" si="1240"/>
        <v>1</v>
      </c>
      <c r="L6145" s="436" t="str">
        <f t="shared" si="1241"/>
        <v>DC3KT20-DL-1</v>
      </c>
      <c r="M6145" s="436">
        <f t="shared" si="1242"/>
        <v>1</v>
      </c>
      <c r="N6145" s="437">
        <f t="shared" si="1248"/>
        <v>5</v>
      </c>
      <c r="O6145" s="437"/>
      <c r="P6145" s="430" t="str">
        <f t="shared" si="1243"/>
        <v/>
      </c>
      <c r="U6145" s="177">
        <v>35</v>
      </c>
      <c r="V6145" s="177" t="s">
        <v>4464</v>
      </c>
      <c r="W6145" s="177" t="s">
        <v>2619</v>
      </c>
      <c r="X6145" s="177" t="s">
        <v>2649</v>
      </c>
      <c r="Y6145" s="177" t="s">
        <v>4465</v>
      </c>
      <c r="Z6145" s="177" t="s">
        <v>6331</v>
      </c>
      <c r="AA6145" s="525" t="s">
        <v>4466</v>
      </c>
      <c r="AB6145" s="399" t="str">
        <f t="shared" si="1244"/>
        <v>DC3KT20</v>
      </c>
      <c r="AC6145" s="399" t="str">
        <f t="shared" si="1245"/>
        <v>DC3KT20-DL</v>
      </c>
      <c r="AD6145" t="str">
        <f>Y6145&amp;"-"&amp;VLOOKUP(AC6145,'LICH THI'!C:AA,9,0)</f>
        <v>65DLKT20072-42483</v>
      </c>
      <c r="AE6145">
        <f t="shared" si="1246"/>
        <v>1</v>
      </c>
    </row>
    <row r="6146" spans="1:31" x14ac:dyDescent="0.25">
      <c r="A6146" s="436" t="str">
        <f t="shared" si="1236"/>
        <v>DC3KT20-DL-6</v>
      </c>
      <c r="B6146" s="436">
        <f>COUNTIF(AC$4:AC6146,AC6146)</f>
        <v>6</v>
      </c>
      <c r="C6146" s="436" t="str">
        <f t="shared" si="1237"/>
        <v>DC3KT20-DL</v>
      </c>
      <c r="D6146" s="436">
        <f>VLOOKUP(C6146,'LICH THI'!C:AA,12,0)</f>
        <v>19</v>
      </c>
      <c r="E6146" s="436">
        <f>VLOOKUP(C6146,'LICH THI'!C:AA,13,0)</f>
        <v>19</v>
      </c>
      <c r="F6146" s="436">
        <f t="shared" si="1247"/>
        <v>19</v>
      </c>
      <c r="G6146" s="436">
        <f>VLOOKUP(C6146,'LICH THI'!C:AA,14,0)</f>
        <v>1</v>
      </c>
      <c r="H6146" s="436">
        <f t="shared" si="1238"/>
        <v>1</v>
      </c>
      <c r="I6146" s="436" t="str">
        <f t="shared" si="1239"/>
        <v>Nguyễn Thúy Hằng</v>
      </c>
      <c r="J6146" s="436"/>
      <c r="K6146" s="436">
        <f t="shared" si="1240"/>
        <v>1</v>
      </c>
      <c r="L6146" s="436" t="str">
        <f t="shared" si="1241"/>
        <v>DC3KT20-DL-1</v>
      </c>
      <c r="M6146" s="436">
        <f t="shared" si="1242"/>
        <v>1</v>
      </c>
      <c r="N6146" s="437">
        <f t="shared" si="1248"/>
        <v>6</v>
      </c>
      <c r="O6146" s="437"/>
      <c r="P6146" s="430" t="str">
        <f t="shared" si="1243"/>
        <v/>
      </c>
      <c r="U6146" s="177">
        <v>36</v>
      </c>
      <c r="V6146" s="177" t="s">
        <v>4464</v>
      </c>
      <c r="W6146" s="177" t="s">
        <v>3914</v>
      </c>
      <c r="X6146" s="177" t="s">
        <v>3383</v>
      </c>
      <c r="Y6146" s="177" t="s">
        <v>4467</v>
      </c>
      <c r="Z6146" s="177" t="s">
        <v>6331</v>
      </c>
      <c r="AA6146" s="525" t="s">
        <v>4468</v>
      </c>
      <c r="AB6146" s="399" t="str">
        <f t="shared" si="1244"/>
        <v>DC3KT20</v>
      </c>
      <c r="AC6146" s="399" t="str">
        <f t="shared" si="1245"/>
        <v>DC3KT20-DL</v>
      </c>
      <c r="AD6146" t="str">
        <f>Y6146&amp;"-"&amp;VLOOKUP(AC6146,'LICH THI'!C:AA,9,0)</f>
        <v>65DLKT20121-42483</v>
      </c>
      <c r="AE6146">
        <f t="shared" si="1246"/>
        <v>1</v>
      </c>
    </row>
    <row r="6147" spans="1:31" x14ac:dyDescent="0.25">
      <c r="A6147" s="436" t="str">
        <f t="shared" si="1236"/>
        <v>DC3KT20-DL-7</v>
      </c>
      <c r="B6147" s="436">
        <f>COUNTIF(AC$4:AC6147,AC6147)</f>
        <v>7</v>
      </c>
      <c r="C6147" s="436" t="str">
        <f t="shared" si="1237"/>
        <v>DC3KT20-DL</v>
      </c>
      <c r="D6147" s="436">
        <f>VLOOKUP(C6147,'LICH THI'!C:AA,12,0)</f>
        <v>19</v>
      </c>
      <c r="E6147" s="436">
        <f>VLOOKUP(C6147,'LICH THI'!C:AA,13,0)</f>
        <v>19</v>
      </c>
      <c r="F6147" s="436">
        <f t="shared" si="1247"/>
        <v>19</v>
      </c>
      <c r="G6147" s="436">
        <f>VLOOKUP(C6147,'LICH THI'!C:AA,14,0)</f>
        <v>1</v>
      </c>
      <c r="H6147" s="436">
        <f t="shared" si="1238"/>
        <v>1</v>
      </c>
      <c r="I6147" s="436" t="str">
        <f t="shared" si="1239"/>
        <v>Nguyễn Thị Phương Hoa</v>
      </c>
      <c r="J6147" s="436"/>
      <c r="K6147" s="436">
        <f t="shared" si="1240"/>
        <v>1</v>
      </c>
      <c r="L6147" s="436" t="str">
        <f t="shared" si="1241"/>
        <v>DC3KT20-DL-1</v>
      </c>
      <c r="M6147" s="436">
        <f t="shared" si="1242"/>
        <v>1</v>
      </c>
      <c r="N6147" s="437">
        <f t="shared" si="1248"/>
        <v>7</v>
      </c>
      <c r="O6147" s="437"/>
      <c r="P6147" s="430" t="str">
        <f t="shared" si="1243"/>
        <v/>
      </c>
      <c r="U6147" s="177">
        <v>37</v>
      </c>
      <c r="V6147" s="177" t="s">
        <v>4464</v>
      </c>
      <c r="W6147" s="177" t="s">
        <v>2645</v>
      </c>
      <c r="X6147" s="177" t="s">
        <v>3565</v>
      </c>
      <c r="Y6147" s="177" t="s">
        <v>5004</v>
      </c>
      <c r="Z6147" s="177" t="s">
        <v>6331</v>
      </c>
      <c r="AA6147" s="525" t="s">
        <v>5005</v>
      </c>
      <c r="AB6147" s="399" t="str">
        <f t="shared" si="1244"/>
        <v>DC3KT20</v>
      </c>
      <c r="AC6147" s="399" t="str">
        <f t="shared" si="1245"/>
        <v>DC3KT20-DL</v>
      </c>
      <c r="AD6147" t="str">
        <f>Y6147&amp;"-"&amp;VLOOKUP(AC6147,'LICH THI'!C:AA,9,0)</f>
        <v>65DLKT20133-42483</v>
      </c>
      <c r="AE6147">
        <f t="shared" si="1246"/>
        <v>1</v>
      </c>
    </row>
    <row r="6148" spans="1:31" x14ac:dyDescent="0.25">
      <c r="A6148" s="436" t="str">
        <f t="shared" si="1236"/>
        <v>DC3KT20-DL-8</v>
      </c>
      <c r="B6148" s="436">
        <f>COUNTIF(AC$4:AC6148,AC6148)</f>
        <v>8</v>
      </c>
      <c r="C6148" s="436" t="str">
        <f t="shared" si="1237"/>
        <v>DC3KT20-DL</v>
      </c>
      <c r="D6148" s="436">
        <f>VLOOKUP(C6148,'LICH THI'!C:AA,12,0)</f>
        <v>19</v>
      </c>
      <c r="E6148" s="436">
        <f>VLOOKUP(C6148,'LICH THI'!C:AA,13,0)</f>
        <v>19</v>
      </c>
      <c r="F6148" s="436">
        <f t="shared" si="1247"/>
        <v>19</v>
      </c>
      <c r="G6148" s="436">
        <f>VLOOKUP(C6148,'LICH THI'!C:AA,14,0)</f>
        <v>1</v>
      </c>
      <c r="H6148" s="436">
        <f t="shared" si="1238"/>
        <v>1</v>
      </c>
      <c r="I6148" s="436" t="str">
        <f t="shared" si="1239"/>
        <v>Nguyễn Thị Thanh Huế</v>
      </c>
      <c r="J6148" s="436"/>
      <c r="K6148" s="436">
        <f t="shared" si="1240"/>
        <v>1</v>
      </c>
      <c r="L6148" s="436" t="str">
        <f t="shared" si="1241"/>
        <v>DC3KT20-DL-1</v>
      </c>
      <c r="M6148" s="436">
        <f t="shared" si="1242"/>
        <v>1</v>
      </c>
      <c r="N6148" s="437">
        <f t="shared" si="1248"/>
        <v>8</v>
      </c>
      <c r="O6148" s="437"/>
      <c r="P6148" s="430" t="str">
        <f t="shared" si="1243"/>
        <v/>
      </c>
      <c r="U6148" s="177">
        <v>38</v>
      </c>
      <c r="V6148" s="177" t="s">
        <v>4464</v>
      </c>
      <c r="W6148" s="177" t="s">
        <v>3836</v>
      </c>
      <c r="X6148" s="177" t="s">
        <v>3754</v>
      </c>
      <c r="Y6148" s="177" t="s">
        <v>5008</v>
      </c>
      <c r="Z6148" s="177" t="s">
        <v>6331</v>
      </c>
      <c r="AA6148" s="525" t="s">
        <v>3628</v>
      </c>
      <c r="AB6148" s="399" t="str">
        <f t="shared" si="1244"/>
        <v>DC3KT20</v>
      </c>
      <c r="AC6148" s="399" t="str">
        <f t="shared" si="1245"/>
        <v>DC3KT20-DL</v>
      </c>
      <c r="AD6148" t="str">
        <f>Y6148&amp;"-"&amp;VLOOKUP(AC6148,'LICH THI'!C:AA,9,0)</f>
        <v>65DLKT20122-42483</v>
      </c>
      <c r="AE6148">
        <f t="shared" si="1246"/>
        <v>1</v>
      </c>
    </row>
    <row r="6149" spans="1:31" x14ac:dyDescent="0.25">
      <c r="A6149" s="436" t="str">
        <f t="shared" ref="A6149:A6212" si="1249">C6149&amp;"-"&amp;B6149</f>
        <v>DC3KT20-DL-9</v>
      </c>
      <c r="B6149" s="436">
        <f>COUNTIF(AC$4:AC6149,AC6149)</f>
        <v>9</v>
      </c>
      <c r="C6149" s="436" t="str">
        <f t="shared" ref="C6149:C6212" si="1250">_CT_MaHP1</f>
        <v>DC3KT20-DL</v>
      </c>
      <c r="D6149" s="436">
        <f>VLOOKUP(C6149,'LICH THI'!C:AA,12,0)</f>
        <v>19</v>
      </c>
      <c r="E6149" s="436">
        <f>VLOOKUP(C6149,'LICH THI'!C:AA,13,0)</f>
        <v>19</v>
      </c>
      <c r="F6149" s="436">
        <f t="shared" si="1247"/>
        <v>19</v>
      </c>
      <c r="G6149" s="436">
        <f>VLOOKUP(C6149,'LICH THI'!C:AA,14,0)</f>
        <v>1</v>
      </c>
      <c r="H6149" s="436">
        <f t="shared" ref="H6149:H6212" si="1251">IF(E6149=0,"",TRUNC((B6149+E6149-1)/E6149))</f>
        <v>1</v>
      </c>
      <c r="I6149" s="436" t="str">
        <f t="shared" ref="I6149:I6212" si="1252">W6149&amp;" "&amp;X6149</f>
        <v>Lê Phương Lê</v>
      </c>
      <c r="J6149" s="436"/>
      <c r="K6149" s="436">
        <f t="shared" ref="K6149:K6212" si="1253">IF(G6149=1,1,IF(H6149&lt;G6149,H6149+1,1))</f>
        <v>1</v>
      </c>
      <c r="L6149" s="436" t="str">
        <f t="shared" ref="L6149:L6212" si="1254">C6149&amp;"-"&amp;K6149</f>
        <v>DC3KT20-DL-1</v>
      </c>
      <c r="M6149" s="436">
        <f t="shared" ref="M6149:M6212" si="1255">IF(E6149=0,"",MOD(MID(C6149,6,2),E6149))</f>
        <v>1</v>
      </c>
      <c r="N6149" s="437">
        <f t="shared" si="1248"/>
        <v>9</v>
      </c>
      <c r="O6149" s="437"/>
      <c r="P6149" s="430" t="str">
        <f t="shared" ref="P6149:P6212" si="1256">IF(MOD(20*O6149,10)&lt;&gt;0,"SAI","")</f>
        <v/>
      </c>
      <c r="U6149" s="177">
        <v>39</v>
      </c>
      <c r="V6149" s="177" t="s">
        <v>4464</v>
      </c>
      <c r="W6149" s="177" t="s">
        <v>6023</v>
      </c>
      <c r="X6149" s="177" t="s">
        <v>4767</v>
      </c>
      <c r="Y6149" s="177" t="s">
        <v>6024</v>
      </c>
      <c r="Z6149" s="177" t="s">
        <v>6331</v>
      </c>
      <c r="AA6149" s="525" t="s">
        <v>6025</v>
      </c>
      <c r="AB6149" s="399" t="str">
        <f t="shared" ref="AB6149:AB6212" si="1257">_CT_MaHP</f>
        <v>DC3KT20</v>
      </c>
      <c r="AC6149" s="399" t="str">
        <f t="shared" ref="AC6149:AC6212" si="1258">_CT_MaHe</f>
        <v>DC3KT20-DL</v>
      </c>
      <c r="AD6149" t="str">
        <f>Y6149&amp;"-"&amp;VLOOKUP(AC6149,'LICH THI'!C:AA,9,0)</f>
        <v>65DLKT20235-42483</v>
      </c>
      <c r="AE6149">
        <f t="shared" ref="AE6149:AE6212" si="1259">COUNTIF(AD6149,AD:AD)</f>
        <v>1</v>
      </c>
    </row>
    <row r="6150" spans="1:31" x14ac:dyDescent="0.25">
      <c r="A6150" s="436" t="str">
        <f t="shared" si="1249"/>
        <v>DC3KT20-DL-10</v>
      </c>
      <c r="B6150" s="436">
        <f>COUNTIF(AC$4:AC6150,AC6150)</f>
        <v>10</v>
      </c>
      <c r="C6150" s="436" t="str">
        <f t="shared" si="1250"/>
        <v>DC3KT20-DL</v>
      </c>
      <c r="D6150" s="436">
        <f>VLOOKUP(C6150,'LICH THI'!C:AA,12,0)</f>
        <v>19</v>
      </c>
      <c r="E6150" s="436">
        <f>VLOOKUP(C6150,'LICH THI'!C:AA,13,0)</f>
        <v>19</v>
      </c>
      <c r="F6150" s="436">
        <f t="shared" ref="F6150:F6213" si="1260">IF(G6150="","",IF(G6150=H6150,D6150-(H6150-1)*E6150,E6150))</f>
        <v>19</v>
      </c>
      <c r="G6150" s="436">
        <f>VLOOKUP(C6150,'LICH THI'!C:AA,14,0)</f>
        <v>1</v>
      </c>
      <c r="H6150" s="436">
        <f t="shared" si="1251"/>
        <v>1</v>
      </c>
      <c r="I6150" s="436" t="str">
        <f t="shared" si="1252"/>
        <v>Nguyễn Diệu Linh</v>
      </c>
      <c r="J6150" s="436"/>
      <c r="K6150" s="436">
        <f t="shared" si="1253"/>
        <v>1</v>
      </c>
      <c r="L6150" s="436" t="str">
        <f t="shared" si="1254"/>
        <v>DC3KT20-DL-1</v>
      </c>
      <c r="M6150" s="436">
        <f t="shared" si="1255"/>
        <v>1</v>
      </c>
      <c r="N6150" s="437">
        <f t="shared" ref="N6150:N6213" si="1261">IF(F6150=0,"",(K6150-1)*$N$2+1+MOD(B6150-M6150,F6150))</f>
        <v>10</v>
      </c>
      <c r="O6150" s="437"/>
      <c r="P6150" s="430" t="str">
        <f t="shared" si="1256"/>
        <v/>
      </c>
      <c r="U6150" s="177">
        <v>40</v>
      </c>
      <c r="V6150" s="177" t="s">
        <v>4464</v>
      </c>
      <c r="W6150" s="177" t="s">
        <v>6026</v>
      </c>
      <c r="X6150" s="177" t="s">
        <v>2670</v>
      </c>
      <c r="Y6150" s="177" t="s">
        <v>6027</v>
      </c>
      <c r="Z6150" s="177" t="s">
        <v>6331</v>
      </c>
      <c r="AA6150" s="525" t="s">
        <v>6028</v>
      </c>
      <c r="AB6150" s="399" t="str">
        <f t="shared" si="1257"/>
        <v>DC3KT20</v>
      </c>
      <c r="AC6150" s="399" t="str">
        <f t="shared" si="1258"/>
        <v>DC3KT20-DL</v>
      </c>
      <c r="AD6150" t="str">
        <f>Y6150&amp;"-"&amp;VLOOKUP(AC6150,'LICH THI'!C:AA,9,0)</f>
        <v>65DLKT20229-42483</v>
      </c>
      <c r="AE6150">
        <f t="shared" si="1259"/>
        <v>1</v>
      </c>
    </row>
    <row r="6151" spans="1:31" x14ac:dyDescent="0.25">
      <c r="A6151" s="436" t="str">
        <f t="shared" si="1249"/>
        <v>DC3KT20-DL-11</v>
      </c>
      <c r="B6151" s="436">
        <f>COUNTIF(AC$4:AC6151,AC6151)</f>
        <v>11</v>
      </c>
      <c r="C6151" s="436" t="str">
        <f t="shared" si="1250"/>
        <v>DC3KT20-DL</v>
      </c>
      <c r="D6151" s="436">
        <f>VLOOKUP(C6151,'LICH THI'!C:AA,12,0)</f>
        <v>19</v>
      </c>
      <c r="E6151" s="436">
        <f>VLOOKUP(C6151,'LICH THI'!C:AA,13,0)</f>
        <v>19</v>
      </c>
      <c r="F6151" s="436">
        <f t="shared" si="1260"/>
        <v>19</v>
      </c>
      <c r="G6151" s="436">
        <f>VLOOKUP(C6151,'LICH THI'!C:AA,14,0)</f>
        <v>1</v>
      </c>
      <c r="H6151" s="436">
        <f t="shared" si="1251"/>
        <v>1</v>
      </c>
      <c r="I6151" s="436" t="str">
        <f t="shared" si="1252"/>
        <v>Vũ Thị Thúy Ninh</v>
      </c>
      <c r="J6151" s="436"/>
      <c r="K6151" s="436">
        <f t="shared" si="1253"/>
        <v>1</v>
      </c>
      <c r="L6151" s="436" t="str">
        <f t="shared" si="1254"/>
        <v>DC3KT20-DL-1</v>
      </c>
      <c r="M6151" s="436">
        <f t="shared" si="1255"/>
        <v>1</v>
      </c>
      <c r="N6151" s="437">
        <f t="shared" si="1261"/>
        <v>11</v>
      </c>
      <c r="O6151" s="437"/>
      <c r="P6151" s="430" t="str">
        <f t="shared" si="1256"/>
        <v/>
      </c>
      <c r="U6151" s="177">
        <v>41</v>
      </c>
      <c r="V6151" s="177" t="s">
        <v>4464</v>
      </c>
      <c r="W6151" s="177" t="s">
        <v>6359</v>
      </c>
      <c r="X6151" s="177" t="s">
        <v>3629</v>
      </c>
      <c r="Y6151" s="177" t="s">
        <v>6360</v>
      </c>
      <c r="Z6151" s="177" t="s">
        <v>6331</v>
      </c>
      <c r="AA6151" s="525" t="s">
        <v>5652</v>
      </c>
      <c r="AB6151" s="399" t="str">
        <f t="shared" si="1257"/>
        <v>DC3KT20</v>
      </c>
      <c r="AC6151" s="399" t="str">
        <f t="shared" si="1258"/>
        <v>DC3KT20-DL</v>
      </c>
      <c r="AD6151" t="str">
        <f>Y6151&amp;"-"&amp;VLOOKUP(AC6151,'LICH THI'!C:AA,9,0)</f>
        <v>65DLKT20157-42483</v>
      </c>
      <c r="AE6151">
        <f t="shared" si="1259"/>
        <v>1</v>
      </c>
    </row>
    <row r="6152" spans="1:31" x14ac:dyDescent="0.25">
      <c r="A6152" s="436" t="str">
        <f t="shared" si="1249"/>
        <v>DC3KT20-DL-12</v>
      </c>
      <c r="B6152" s="436">
        <f>COUNTIF(AC$4:AC6152,AC6152)</f>
        <v>12</v>
      </c>
      <c r="C6152" s="436" t="str">
        <f t="shared" si="1250"/>
        <v>DC3KT20-DL</v>
      </c>
      <c r="D6152" s="436">
        <f>VLOOKUP(C6152,'LICH THI'!C:AA,12,0)</f>
        <v>19</v>
      </c>
      <c r="E6152" s="436">
        <f>VLOOKUP(C6152,'LICH THI'!C:AA,13,0)</f>
        <v>19</v>
      </c>
      <c r="F6152" s="436">
        <f t="shared" si="1260"/>
        <v>19</v>
      </c>
      <c r="G6152" s="436">
        <f>VLOOKUP(C6152,'LICH THI'!C:AA,14,0)</f>
        <v>1</v>
      </c>
      <c r="H6152" s="436">
        <f t="shared" si="1251"/>
        <v>1</v>
      </c>
      <c r="I6152" s="436" t="str">
        <f t="shared" si="1252"/>
        <v>Đào Thị Thoa</v>
      </c>
      <c r="J6152" s="436"/>
      <c r="K6152" s="436">
        <f t="shared" si="1253"/>
        <v>1</v>
      </c>
      <c r="L6152" s="436" t="str">
        <f t="shared" si="1254"/>
        <v>DC3KT20-DL-1</v>
      </c>
      <c r="M6152" s="436">
        <f t="shared" si="1255"/>
        <v>1</v>
      </c>
      <c r="N6152" s="437">
        <f t="shared" si="1261"/>
        <v>12</v>
      </c>
      <c r="O6152" s="437"/>
      <c r="P6152" s="430" t="str">
        <f t="shared" si="1256"/>
        <v/>
      </c>
      <c r="U6152" s="177">
        <v>42</v>
      </c>
      <c r="V6152" s="177" t="s">
        <v>4464</v>
      </c>
      <c r="W6152" s="177" t="s">
        <v>3576</v>
      </c>
      <c r="X6152" s="177" t="s">
        <v>4278</v>
      </c>
      <c r="Y6152" s="177" t="s">
        <v>6361</v>
      </c>
      <c r="Z6152" s="177" t="s">
        <v>6331</v>
      </c>
      <c r="AA6152" s="525" t="s">
        <v>6362</v>
      </c>
      <c r="AB6152" s="399" t="str">
        <f t="shared" si="1257"/>
        <v>DC3KT20</v>
      </c>
      <c r="AC6152" s="399" t="str">
        <f t="shared" si="1258"/>
        <v>DC3KT20-DL</v>
      </c>
      <c r="AD6152" t="str">
        <f>Y6152&amp;"-"&amp;VLOOKUP(AC6152,'LICH THI'!C:AA,9,0)</f>
        <v>65DLKT20065-42483</v>
      </c>
      <c r="AE6152">
        <f t="shared" si="1259"/>
        <v>1</v>
      </c>
    </row>
    <row r="6153" spans="1:31" x14ac:dyDescent="0.25">
      <c r="A6153" s="436" t="str">
        <f t="shared" si="1249"/>
        <v>DC3KT20-DL-13</v>
      </c>
      <c r="B6153" s="436">
        <f>COUNTIF(AC$4:AC6153,AC6153)</f>
        <v>13</v>
      </c>
      <c r="C6153" s="436" t="str">
        <f t="shared" si="1250"/>
        <v>DC3KT20-DL</v>
      </c>
      <c r="D6153" s="436">
        <f>VLOOKUP(C6153,'LICH THI'!C:AA,12,0)</f>
        <v>19</v>
      </c>
      <c r="E6153" s="436">
        <f>VLOOKUP(C6153,'LICH THI'!C:AA,13,0)</f>
        <v>19</v>
      </c>
      <c r="F6153" s="436">
        <f t="shared" si="1260"/>
        <v>19</v>
      </c>
      <c r="G6153" s="436">
        <f>VLOOKUP(C6153,'LICH THI'!C:AA,14,0)</f>
        <v>1</v>
      </c>
      <c r="H6153" s="436">
        <f t="shared" si="1251"/>
        <v>1</v>
      </c>
      <c r="I6153" s="436" t="str">
        <f t="shared" si="1252"/>
        <v>Phan Thị Thơm</v>
      </c>
      <c r="J6153" s="436"/>
      <c r="K6153" s="436">
        <f t="shared" si="1253"/>
        <v>1</v>
      </c>
      <c r="L6153" s="436" t="str">
        <f t="shared" si="1254"/>
        <v>DC3KT20-DL-1</v>
      </c>
      <c r="M6153" s="436">
        <f t="shared" si="1255"/>
        <v>1</v>
      </c>
      <c r="N6153" s="437">
        <f t="shared" si="1261"/>
        <v>13</v>
      </c>
      <c r="O6153" s="437"/>
      <c r="P6153" s="430" t="str">
        <f t="shared" si="1256"/>
        <v/>
      </c>
      <c r="U6153" s="177">
        <v>43</v>
      </c>
      <c r="V6153" s="177" t="s">
        <v>4464</v>
      </c>
      <c r="W6153" s="177" t="s">
        <v>2652</v>
      </c>
      <c r="X6153" s="177" t="s">
        <v>4554</v>
      </c>
      <c r="Y6153" s="177" t="s">
        <v>6363</v>
      </c>
      <c r="Z6153" s="177" t="s">
        <v>6331</v>
      </c>
      <c r="AA6153" s="525" t="s">
        <v>6364</v>
      </c>
      <c r="AB6153" s="399" t="str">
        <f t="shared" si="1257"/>
        <v>DC3KT20</v>
      </c>
      <c r="AC6153" s="399" t="str">
        <f t="shared" si="1258"/>
        <v>DC3KT20-DL</v>
      </c>
      <c r="AD6153" t="str">
        <f>Y6153&amp;"-"&amp;VLOOKUP(AC6153,'LICH THI'!C:AA,9,0)</f>
        <v>65DLKT20054-42483</v>
      </c>
      <c r="AE6153">
        <f t="shared" si="1259"/>
        <v>1</v>
      </c>
    </row>
    <row r="6154" spans="1:31" x14ac:dyDescent="0.25">
      <c r="A6154" s="436" t="str">
        <f t="shared" si="1249"/>
        <v>DC3KT20-DL-14</v>
      </c>
      <c r="B6154" s="436">
        <f>COUNTIF(AC$4:AC6154,AC6154)</f>
        <v>14</v>
      </c>
      <c r="C6154" s="436" t="str">
        <f t="shared" si="1250"/>
        <v>DC3KT20-DL</v>
      </c>
      <c r="D6154" s="436">
        <f>VLOOKUP(C6154,'LICH THI'!C:AA,12,0)</f>
        <v>19</v>
      </c>
      <c r="E6154" s="436">
        <f>VLOOKUP(C6154,'LICH THI'!C:AA,13,0)</f>
        <v>19</v>
      </c>
      <c r="F6154" s="436">
        <f t="shared" si="1260"/>
        <v>19</v>
      </c>
      <c r="G6154" s="436">
        <f>VLOOKUP(C6154,'LICH THI'!C:AA,14,0)</f>
        <v>1</v>
      </c>
      <c r="H6154" s="436">
        <f t="shared" si="1251"/>
        <v>1</v>
      </c>
      <c r="I6154" s="436" t="str">
        <f t="shared" si="1252"/>
        <v>Đào Thị Thùy</v>
      </c>
      <c r="J6154" s="436"/>
      <c r="K6154" s="436">
        <f t="shared" si="1253"/>
        <v>1</v>
      </c>
      <c r="L6154" s="436" t="str">
        <f t="shared" si="1254"/>
        <v>DC3KT20-DL-1</v>
      </c>
      <c r="M6154" s="436">
        <f t="shared" si="1255"/>
        <v>1</v>
      </c>
      <c r="N6154" s="437">
        <f t="shared" si="1261"/>
        <v>14</v>
      </c>
      <c r="O6154" s="437"/>
      <c r="P6154" s="430" t="str">
        <f t="shared" si="1256"/>
        <v/>
      </c>
      <c r="U6154" s="177">
        <v>44</v>
      </c>
      <c r="V6154" s="177" t="s">
        <v>4464</v>
      </c>
      <c r="W6154" s="177" t="s">
        <v>3576</v>
      </c>
      <c r="X6154" s="177" t="s">
        <v>4298</v>
      </c>
      <c r="Y6154" s="177" t="s">
        <v>4469</v>
      </c>
      <c r="Z6154" s="177" t="s">
        <v>6331</v>
      </c>
      <c r="AA6154" s="525" t="s">
        <v>4470</v>
      </c>
      <c r="AB6154" s="399" t="str">
        <f t="shared" si="1257"/>
        <v>DC3KT20</v>
      </c>
      <c r="AC6154" s="399" t="str">
        <f t="shared" si="1258"/>
        <v>DC3KT20-DL</v>
      </c>
      <c r="AD6154" t="str">
        <f>Y6154&amp;"-"&amp;VLOOKUP(AC6154,'LICH THI'!C:AA,9,0)</f>
        <v>65DLKT20187-42483</v>
      </c>
      <c r="AE6154">
        <f t="shared" si="1259"/>
        <v>1</v>
      </c>
    </row>
    <row r="6155" spans="1:31" x14ac:dyDescent="0.25">
      <c r="A6155" s="436" t="str">
        <f t="shared" si="1249"/>
        <v>DC3KT20-DL-15</v>
      </c>
      <c r="B6155" s="436">
        <f>COUNTIF(AC$4:AC6155,AC6155)</f>
        <v>15</v>
      </c>
      <c r="C6155" s="436" t="str">
        <f t="shared" si="1250"/>
        <v>DC3KT20-DL</v>
      </c>
      <c r="D6155" s="436">
        <f>VLOOKUP(C6155,'LICH THI'!C:AA,12,0)</f>
        <v>19</v>
      </c>
      <c r="E6155" s="436">
        <f>VLOOKUP(C6155,'LICH THI'!C:AA,13,0)</f>
        <v>19</v>
      </c>
      <c r="F6155" s="436">
        <f t="shared" si="1260"/>
        <v>19</v>
      </c>
      <c r="G6155" s="436">
        <f>VLOOKUP(C6155,'LICH THI'!C:AA,14,0)</f>
        <v>1</v>
      </c>
      <c r="H6155" s="436">
        <f t="shared" si="1251"/>
        <v>1</v>
      </c>
      <c r="I6155" s="436" t="str">
        <f t="shared" si="1252"/>
        <v>Nguyễn Thị Thùy</v>
      </c>
      <c r="J6155" s="436"/>
      <c r="K6155" s="436">
        <f t="shared" si="1253"/>
        <v>1</v>
      </c>
      <c r="L6155" s="436" t="str">
        <f t="shared" si="1254"/>
        <v>DC3KT20-DL-1</v>
      </c>
      <c r="M6155" s="436">
        <f t="shared" si="1255"/>
        <v>1</v>
      </c>
      <c r="N6155" s="437">
        <f t="shared" si="1261"/>
        <v>15</v>
      </c>
      <c r="O6155" s="437"/>
      <c r="P6155" s="430" t="str">
        <f t="shared" si="1256"/>
        <v/>
      </c>
      <c r="U6155" s="177">
        <v>45</v>
      </c>
      <c r="V6155" s="177" t="s">
        <v>4464</v>
      </c>
      <c r="W6155" s="177" t="s">
        <v>2619</v>
      </c>
      <c r="X6155" s="177" t="s">
        <v>4298</v>
      </c>
      <c r="Y6155" s="177" t="s">
        <v>4471</v>
      </c>
      <c r="Z6155" s="177" t="s">
        <v>6331</v>
      </c>
      <c r="AA6155" s="525" t="s">
        <v>4472</v>
      </c>
      <c r="AB6155" s="399" t="str">
        <f t="shared" si="1257"/>
        <v>DC3KT20</v>
      </c>
      <c r="AC6155" s="399" t="str">
        <f t="shared" si="1258"/>
        <v>DC3KT20-DL</v>
      </c>
      <c r="AD6155" t="str">
        <f>Y6155&amp;"-"&amp;VLOOKUP(AC6155,'LICH THI'!C:AA,9,0)</f>
        <v>65DLKT21117-42483</v>
      </c>
      <c r="AE6155">
        <f t="shared" si="1259"/>
        <v>1</v>
      </c>
    </row>
    <row r="6156" spans="1:31" x14ac:dyDescent="0.25">
      <c r="A6156" s="436" t="str">
        <f t="shared" si="1249"/>
        <v>DC3KT20-DL-16</v>
      </c>
      <c r="B6156" s="436">
        <f>COUNTIF(AC$4:AC6156,AC6156)</f>
        <v>16</v>
      </c>
      <c r="C6156" s="436" t="str">
        <f t="shared" si="1250"/>
        <v>DC3KT20-DL</v>
      </c>
      <c r="D6156" s="436">
        <f>VLOOKUP(C6156,'LICH THI'!C:AA,12,0)</f>
        <v>19</v>
      </c>
      <c r="E6156" s="436">
        <f>VLOOKUP(C6156,'LICH THI'!C:AA,13,0)</f>
        <v>19</v>
      </c>
      <c r="F6156" s="436">
        <f t="shared" si="1260"/>
        <v>19</v>
      </c>
      <c r="G6156" s="436">
        <f>VLOOKUP(C6156,'LICH THI'!C:AA,14,0)</f>
        <v>1</v>
      </c>
      <c r="H6156" s="436">
        <f t="shared" si="1251"/>
        <v>1</v>
      </c>
      <c r="I6156" s="436" t="str">
        <f t="shared" si="1252"/>
        <v>Mai Thị Thanh Thư</v>
      </c>
      <c r="J6156" s="436"/>
      <c r="K6156" s="436">
        <f t="shared" si="1253"/>
        <v>1</v>
      </c>
      <c r="L6156" s="436" t="str">
        <f t="shared" si="1254"/>
        <v>DC3KT20-DL-1</v>
      </c>
      <c r="M6156" s="436">
        <f t="shared" si="1255"/>
        <v>1</v>
      </c>
      <c r="N6156" s="437">
        <f t="shared" si="1261"/>
        <v>16</v>
      </c>
      <c r="O6156" s="437"/>
      <c r="P6156" s="430" t="str">
        <f t="shared" si="1256"/>
        <v/>
      </c>
      <c r="U6156" s="177">
        <v>46</v>
      </c>
      <c r="V6156" s="177" t="s">
        <v>4464</v>
      </c>
      <c r="W6156" s="177" t="s">
        <v>4474</v>
      </c>
      <c r="X6156" s="177" t="s">
        <v>4475</v>
      </c>
      <c r="Y6156" s="177" t="s">
        <v>4476</v>
      </c>
      <c r="Z6156" s="177" t="s">
        <v>6331</v>
      </c>
      <c r="AA6156" s="525" t="s">
        <v>4477</v>
      </c>
      <c r="AB6156" s="399" t="str">
        <f t="shared" si="1257"/>
        <v>DC3KT20</v>
      </c>
      <c r="AC6156" s="399" t="str">
        <f t="shared" si="1258"/>
        <v>DC3KT20-DL</v>
      </c>
      <c r="AD6156" t="str">
        <f>Y6156&amp;"-"&amp;VLOOKUP(AC6156,'LICH THI'!C:AA,9,0)</f>
        <v>65DLKT20158-42483</v>
      </c>
      <c r="AE6156">
        <f t="shared" si="1259"/>
        <v>1</v>
      </c>
    </row>
    <row r="6157" spans="1:31" x14ac:dyDescent="0.25">
      <c r="A6157" s="436" t="str">
        <f t="shared" si="1249"/>
        <v>DC3KT20-DL-17</v>
      </c>
      <c r="B6157" s="436">
        <f>COUNTIF(AC$4:AC6157,AC6157)</f>
        <v>17</v>
      </c>
      <c r="C6157" s="436" t="str">
        <f t="shared" si="1250"/>
        <v>DC3KT20-DL</v>
      </c>
      <c r="D6157" s="436">
        <f>VLOOKUP(C6157,'LICH THI'!C:AA,12,0)</f>
        <v>19</v>
      </c>
      <c r="E6157" s="436">
        <f>VLOOKUP(C6157,'LICH THI'!C:AA,13,0)</f>
        <v>19</v>
      </c>
      <c r="F6157" s="436">
        <f t="shared" si="1260"/>
        <v>19</v>
      </c>
      <c r="G6157" s="436">
        <f>VLOOKUP(C6157,'LICH THI'!C:AA,14,0)</f>
        <v>1</v>
      </c>
      <c r="H6157" s="436">
        <f t="shared" si="1251"/>
        <v>1</v>
      </c>
      <c r="I6157" s="436" t="str">
        <f t="shared" si="1252"/>
        <v>Trần Thị Huyền Trang</v>
      </c>
      <c r="J6157" s="436"/>
      <c r="K6157" s="436">
        <f t="shared" si="1253"/>
        <v>1</v>
      </c>
      <c r="L6157" s="436" t="str">
        <f t="shared" si="1254"/>
        <v>DC3KT20-DL-1</v>
      </c>
      <c r="M6157" s="436">
        <f t="shared" si="1255"/>
        <v>1</v>
      </c>
      <c r="N6157" s="437">
        <f t="shared" si="1261"/>
        <v>17</v>
      </c>
      <c r="O6157" s="437"/>
      <c r="P6157" s="430" t="str">
        <f t="shared" si="1256"/>
        <v/>
      </c>
      <c r="U6157" s="177">
        <v>47</v>
      </c>
      <c r="V6157" s="177" t="s">
        <v>4464</v>
      </c>
      <c r="W6157" s="177" t="s">
        <v>4478</v>
      </c>
      <c r="X6157" s="177" t="s">
        <v>2694</v>
      </c>
      <c r="Y6157" s="177" t="s">
        <v>4479</v>
      </c>
      <c r="Z6157" s="177" t="s">
        <v>6331</v>
      </c>
      <c r="AA6157" s="525" t="s">
        <v>3109</v>
      </c>
      <c r="AB6157" s="399" t="str">
        <f t="shared" si="1257"/>
        <v>DC3KT20</v>
      </c>
      <c r="AC6157" s="399" t="str">
        <f t="shared" si="1258"/>
        <v>DC3KT20-DL</v>
      </c>
      <c r="AD6157" t="str">
        <f>Y6157&amp;"-"&amp;VLOOKUP(AC6157,'LICH THI'!C:AA,9,0)</f>
        <v>65DLKT20170-42483</v>
      </c>
      <c r="AE6157">
        <f t="shared" si="1259"/>
        <v>1</v>
      </c>
    </row>
    <row r="6158" spans="1:31" x14ac:dyDescent="0.25">
      <c r="A6158" s="436" t="str">
        <f t="shared" si="1249"/>
        <v>DC3KT20-DL-18</v>
      </c>
      <c r="B6158" s="436">
        <f>COUNTIF(AC$4:AC6158,AC6158)</f>
        <v>18</v>
      </c>
      <c r="C6158" s="436" t="str">
        <f t="shared" si="1250"/>
        <v>DC3KT20-DL</v>
      </c>
      <c r="D6158" s="436">
        <f>VLOOKUP(C6158,'LICH THI'!C:AA,12,0)</f>
        <v>19</v>
      </c>
      <c r="E6158" s="436">
        <f>VLOOKUP(C6158,'LICH THI'!C:AA,13,0)</f>
        <v>19</v>
      </c>
      <c r="F6158" s="436">
        <f t="shared" si="1260"/>
        <v>19</v>
      </c>
      <c r="G6158" s="436">
        <f>VLOOKUP(C6158,'LICH THI'!C:AA,14,0)</f>
        <v>1</v>
      </c>
      <c r="H6158" s="436">
        <f t="shared" si="1251"/>
        <v>1</v>
      </c>
      <c r="I6158" s="436" t="str">
        <f t="shared" si="1252"/>
        <v>Nguyễn Thị Vân</v>
      </c>
      <c r="J6158" s="436"/>
      <c r="K6158" s="436">
        <f t="shared" si="1253"/>
        <v>1</v>
      </c>
      <c r="L6158" s="436" t="str">
        <f t="shared" si="1254"/>
        <v>DC3KT20-DL-1</v>
      </c>
      <c r="M6158" s="436">
        <f t="shared" si="1255"/>
        <v>1</v>
      </c>
      <c r="N6158" s="437">
        <f t="shared" si="1261"/>
        <v>18</v>
      </c>
      <c r="O6158" s="437"/>
      <c r="P6158" s="430" t="str">
        <f t="shared" si="1256"/>
        <v/>
      </c>
      <c r="U6158" s="177">
        <v>48</v>
      </c>
      <c r="V6158" s="177" t="s">
        <v>4464</v>
      </c>
      <c r="W6158" s="177" t="s">
        <v>2619</v>
      </c>
      <c r="X6158" s="177" t="s">
        <v>4458</v>
      </c>
      <c r="Y6158" s="177" t="s">
        <v>6365</v>
      </c>
      <c r="Z6158" s="177" t="s">
        <v>6331</v>
      </c>
      <c r="AA6158" s="525" t="s">
        <v>6366</v>
      </c>
      <c r="AB6158" s="399" t="str">
        <f t="shared" si="1257"/>
        <v>DC3KT20</v>
      </c>
      <c r="AC6158" s="399" t="str">
        <f t="shared" si="1258"/>
        <v>DC3KT20-DL</v>
      </c>
      <c r="AD6158" t="str">
        <f>Y6158&amp;"-"&amp;VLOOKUP(AC6158,'LICH THI'!C:AA,9,0)</f>
        <v>65DLKT21331-42483</v>
      </c>
      <c r="AE6158">
        <f t="shared" si="1259"/>
        <v>1</v>
      </c>
    </row>
    <row r="6159" spans="1:31" x14ac:dyDescent="0.25">
      <c r="A6159" s="436" t="str">
        <f t="shared" si="1249"/>
        <v>DC3KT20-DL-19</v>
      </c>
      <c r="B6159" s="436">
        <f>COUNTIF(AC$4:AC6159,AC6159)</f>
        <v>19</v>
      </c>
      <c r="C6159" s="436" t="str">
        <f t="shared" si="1250"/>
        <v>DC3KT20-DL</v>
      </c>
      <c r="D6159" s="436">
        <f>VLOOKUP(C6159,'LICH THI'!C:AA,12,0)</f>
        <v>19</v>
      </c>
      <c r="E6159" s="436">
        <f>VLOOKUP(C6159,'LICH THI'!C:AA,13,0)</f>
        <v>19</v>
      </c>
      <c r="F6159" s="436">
        <f t="shared" si="1260"/>
        <v>19</v>
      </c>
      <c r="G6159" s="436">
        <f>VLOOKUP(C6159,'LICH THI'!C:AA,14,0)</f>
        <v>1</v>
      </c>
      <c r="H6159" s="436">
        <f t="shared" si="1251"/>
        <v>1</v>
      </c>
      <c r="I6159" s="436" t="str">
        <f t="shared" si="1252"/>
        <v>Đinh Thị Yến</v>
      </c>
      <c r="J6159" s="436"/>
      <c r="K6159" s="436">
        <f t="shared" si="1253"/>
        <v>1</v>
      </c>
      <c r="L6159" s="436" t="str">
        <f t="shared" si="1254"/>
        <v>DC3KT20-DL-1</v>
      </c>
      <c r="M6159" s="436">
        <f t="shared" si="1255"/>
        <v>1</v>
      </c>
      <c r="N6159" s="437">
        <f t="shared" si="1261"/>
        <v>19</v>
      </c>
      <c r="O6159" s="437"/>
      <c r="P6159" s="430" t="str">
        <f t="shared" si="1256"/>
        <v/>
      </c>
      <c r="U6159" s="177">
        <v>49</v>
      </c>
      <c r="V6159" s="177" t="s">
        <v>4464</v>
      </c>
      <c r="W6159" s="177" t="s">
        <v>3393</v>
      </c>
      <c r="X6159" s="177" t="s">
        <v>2639</v>
      </c>
      <c r="Y6159" s="177" t="s">
        <v>6367</v>
      </c>
      <c r="Z6159" s="177" t="s">
        <v>6331</v>
      </c>
      <c r="AA6159" s="525" t="s">
        <v>6368</v>
      </c>
      <c r="AB6159" s="399" t="str">
        <f t="shared" si="1257"/>
        <v>DC3KT20</v>
      </c>
      <c r="AC6159" s="399" t="str">
        <f t="shared" si="1258"/>
        <v>DC3KT20-DL</v>
      </c>
      <c r="AD6159" t="str">
        <f>Y6159&amp;"-"&amp;VLOOKUP(AC6159,'LICH THI'!C:AA,9,0)</f>
        <v>65DLKT20242-42483</v>
      </c>
      <c r="AE6159">
        <f t="shared" si="1259"/>
        <v>1</v>
      </c>
    </row>
    <row r="6160" spans="1:31" x14ac:dyDescent="0.25">
      <c r="A6160" s="436" t="str">
        <f t="shared" si="1249"/>
        <v>DC3KT21-DC-1</v>
      </c>
      <c r="B6160" s="436">
        <f>COUNTIF(AC$4:AC6160,AC6160)</f>
        <v>1</v>
      </c>
      <c r="C6160" s="436" t="str">
        <f t="shared" si="1250"/>
        <v>DC3KT21-DC</v>
      </c>
      <c r="D6160" s="436">
        <f>VLOOKUP(C6160,'LICH THI'!C:AA,12,0)</f>
        <v>27</v>
      </c>
      <c r="E6160" s="436">
        <f>VLOOKUP(C6160,'LICH THI'!C:AA,13,0)</f>
        <v>27</v>
      </c>
      <c r="F6160" s="436">
        <f t="shared" si="1260"/>
        <v>27</v>
      </c>
      <c r="G6160" s="436">
        <f>VLOOKUP(C6160,'LICH THI'!C:AA,14,0)</f>
        <v>1</v>
      </c>
      <c r="H6160" s="436">
        <f t="shared" si="1251"/>
        <v>1</v>
      </c>
      <c r="I6160" s="436" t="str">
        <f t="shared" si="1252"/>
        <v>Ngô Thị Lan Anh</v>
      </c>
      <c r="J6160" s="436"/>
      <c r="K6160" s="436">
        <f t="shared" si="1253"/>
        <v>1</v>
      </c>
      <c r="L6160" s="436" t="str">
        <f t="shared" si="1254"/>
        <v>DC3KT21-DC-1</v>
      </c>
      <c r="M6160" s="436">
        <f t="shared" si="1255"/>
        <v>21</v>
      </c>
      <c r="N6160" s="437">
        <f t="shared" si="1261"/>
        <v>8</v>
      </c>
      <c r="O6160" s="437"/>
      <c r="P6160" s="430" t="str">
        <f t="shared" si="1256"/>
        <v/>
      </c>
      <c r="U6160" s="177">
        <v>3</v>
      </c>
      <c r="V6160" s="177" t="s">
        <v>2642</v>
      </c>
      <c r="W6160" s="177" t="s">
        <v>2643</v>
      </c>
      <c r="X6160" s="177" t="s">
        <v>2611</v>
      </c>
      <c r="Y6160" s="177" t="s">
        <v>2644</v>
      </c>
      <c r="Z6160" s="177" t="s">
        <v>7360</v>
      </c>
      <c r="AA6160" s="525" t="s">
        <v>2618</v>
      </c>
      <c r="AB6160" s="399" t="str">
        <f t="shared" si="1257"/>
        <v>DC3KT21</v>
      </c>
      <c r="AC6160" s="399" t="str">
        <f t="shared" si="1258"/>
        <v>DC3KT21-DC</v>
      </c>
      <c r="AD6160" t="str">
        <f>Y6160&amp;"-"&amp;VLOOKUP(AC6160,'LICH THI'!C:AA,9,0)</f>
        <v>63DCKT3140-42484</v>
      </c>
      <c r="AE6160">
        <f t="shared" si="1259"/>
        <v>1</v>
      </c>
    </row>
    <row r="6161" spans="1:31" x14ac:dyDescent="0.25">
      <c r="A6161" s="436" t="str">
        <f t="shared" si="1249"/>
        <v>DC3KT21-DC-2</v>
      </c>
      <c r="B6161" s="436">
        <f>COUNTIF(AC$4:AC6161,AC6161)</f>
        <v>2</v>
      </c>
      <c r="C6161" s="436" t="str">
        <f t="shared" si="1250"/>
        <v>DC3KT21-DC</v>
      </c>
      <c r="D6161" s="436">
        <f>VLOOKUP(C6161,'LICH THI'!C:AA,12,0)</f>
        <v>27</v>
      </c>
      <c r="E6161" s="436">
        <f>VLOOKUP(C6161,'LICH THI'!C:AA,13,0)</f>
        <v>27</v>
      </c>
      <c r="F6161" s="436">
        <f t="shared" si="1260"/>
        <v>27</v>
      </c>
      <c r="G6161" s="436">
        <f>VLOOKUP(C6161,'LICH THI'!C:AA,14,0)</f>
        <v>1</v>
      </c>
      <c r="H6161" s="436">
        <f t="shared" si="1251"/>
        <v>1</v>
      </c>
      <c r="I6161" s="436" t="str">
        <f t="shared" si="1252"/>
        <v>Ngô Thị Phương Anh</v>
      </c>
      <c r="J6161" s="436"/>
      <c r="K6161" s="436">
        <f t="shared" si="1253"/>
        <v>1</v>
      </c>
      <c r="L6161" s="436" t="str">
        <f t="shared" si="1254"/>
        <v>DC3KT21-DC-1</v>
      </c>
      <c r="M6161" s="436">
        <f t="shared" si="1255"/>
        <v>21</v>
      </c>
      <c r="N6161" s="437">
        <f t="shared" si="1261"/>
        <v>9</v>
      </c>
      <c r="O6161" s="437"/>
      <c r="P6161" s="430" t="str">
        <f t="shared" si="1256"/>
        <v/>
      </c>
      <c r="U6161" s="177">
        <v>14</v>
      </c>
      <c r="V6161" s="177" t="s">
        <v>3378</v>
      </c>
      <c r="W6161" s="177" t="s">
        <v>4332</v>
      </c>
      <c r="X6161" s="177" t="s">
        <v>2611</v>
      </c>
      <c r="Y6161" s="177" t="s">
        <v>4333</v>
      </c>
      <c r="Z6161" s="177" t="s">
        <v>7360</v>
      </c>
      <c r="AA6161" s="525" t="s">
        <v>4334</v>
      </c>
      <c r="AB6161" s="399" t="str">
        <f t="shared" si="1257"/>
        <v>DC3KT21</v>
      </c>
      <c r="AC6161" s="399" t="str">
        <f t="shared" si="1258"/>
        <v>DC3KT21-DC</v>
      </c>
      <c r="AD6161" t="str">
        <f>Y6161&amp;"-"&amp;VLOOKUP(AC6161,'LICH THI'!C:AA,9,0)</f>
        <v>64DCKT3229-42484</v>
      </c>
      <c r="AE6161">
        <f t="shared" si="1259"/>
        <v>1</v>
      </c>
    </row>
    <row r="6162" spans="1:31" x14ac:dyDescent="0.25">
      <c r="A6162" s="436" t="str">
        <f t="shared" si="1249"/>
        <v>DC3KT21-DC-3</v>
      </c>
      <c r="B6162" s="436">
        <f>COUNTIF(AC$4:AC6162,AC6162)</f>
        <v>3</v>
      </c>
      <c r="C6162" s="436" t="str">
        <f t="shared" si="1250"/>
        <v>DC3KT21-DC</v>
      </c>
      <c r="D6162" s="436">
        <f>VLOOKUP(C6162,'LICH THI'!C:AA,12,0)</f>
        <v>27</v>
      </c>
      <c r="E6162" s="436">
        <f>VLOOKUP(C6162,'LICH THI'!C:AA,13,0)</f>
        <v>27</v>
      </c>
      <c r="F6162" s="436">
        <f t="shared" si="1260"/>
        <v>27</v>
      </c>
      <c r="G6162" s="436">
        <f>VLOOKUP(C6162,'LICH THI'!C:AA,14,0)</f>
        <v>1</v>
      </c>
      <c r="H6162" s="436">
        <f t="shared" si="1251"/>
        <v>1</v>
      </c>
      <c r="I6162" s="436" t="str">
        <f t="shared" si="1252"/>
        <v>Nguyễn Phú Tuấn Anh</v>
      </c>
      <c r="J6162" s="436"/>
      <c r="K6162" s="436">
        <f t="shared" si="1253"/>
        <v>1</v>
      </c>
      <c r="L6162" s="436" t="str">
        <f t="shared" si="1254"/>
        <v>DC3KT21-DC-1</v>
      </c>
      <c r="M6162" s="436">
        <f t="shared" si="1255"/>
        <v>21</v>
      </c>
      <c r="N6162" s="437">
        <f t="shared" si="1261"/>
        <v>10</v>
      </c>
      <c r="O6162" s="437"/>
      <c r="P6162" s="430" t="str">
        <f t="shared" si="1256"/>
        <v/>
      </c>
      <c r="U6162" s="177">
        <v>5</v>
      </c>
      <c r="V6162" s="177" t="s">
        <v>2700</v>
      </c>
      <c r="W6162" s="177" t="s">
        <v>4293</v>
      </c>
      <c r="X6162" s="177" t="s">
        <v>2611</v>
      </c>
      <c r="Y6162" s="177" t="s">
        <v>4294</v>
      </c>
      <c r="Z6162" s="177" t="s">
        <v>7360</v>
      </c>
      <c r="AA6162" s="525" t="s">
        <v>3926</v>
      </c>
      <c r="AB6162" s="399" t="str">
        <f t="shared" si="1257"/>
        <v>DC3KT21</v>
      </c>
      <c r="AC6162" s="399" t="str">
        <f t="shared" si="1258"/>
        <v>DC3KT21-DC</v>
      </c>
      <c r="AD6162" t="str">
        <f>Y6162&amp;"-"&amp;VLOOKUP(AC6162,'LICH THI'!C:AA,9,0)</f>
        <v>63DCKT3224-42484</v>
      </c>
      <c r="AE6162">
        <f t="shared" si="1259"/>
        <v>1</v>
      </c>
    </row>
    <row r="6163" spans="1:31" x14ac:dyDescent="0.25">
      <c r="A6163" s="436" t="str">
        <f t="shared" si="1249"/>
        <v>DC3KT21-DC-4</v>
      </c>
      <c r="B6163" s="436">
        <f>COUNTIF(AC$4:AC6163,AC6163)</f>
        <v>4</v>
      </c>
      <c r="C6163" s="436" t="str">
        <f t="shared" si="1250"/>
        <v>DC3KT21-DC</v>
      </c>
      <c r="D6163" s="436">
        <f>VLOOKUP(C6163,'LICH THI'!C:AA,12,0)</f>
        <v>27</v>
      </c>
      <c r="E6163" s="436">
        <f>VLOOKUP(C6163,'LICH THI'!C:AA,13,0)</f>
        <v>27</v>
      </c>
      <c r="F6163" s="436">
        <f t="shared" si="1260"/>
        <v>27</v>
      </c>
      <c r="G6163" s="436">
        <f>VLOOKUP(C6163,'LICH THI'!C:AA,14,0)</f>
        <v>1</v>
      </c>
      <c r="H6163" s="436">
        <f t="shared" si="1251"/>
        <v>1</v>
      </c>
      <c r="I6163" s="436" t="str">
        <f t="shared" si="1252"/>
        <v>Nguyễn Thị Anh</v>
      </c>
      <c r="J6163" s="436"/>
      <c r="K6163" s="436">
        <f t="shared" si="1253"/>
        <v>1</v>
      </c>
      <c r="L6163" s="436" t="str">
        <f t="shared" si="1254"/>
        <v>DC3KT21-DC-1</v>
      </c>
      <c r="M6163" s="436">
        <f t="shared" si="1255"/>
        <v>21</v>
      </c>
      <c r="N6163" s="437">
        <f t="shared" si="1261"/>
        <v>11</v>
      </c>
      <c r="O6163" s="437"/>
      <c r="P6163" s="430" t="str">
        <f t="shared" si="1256"/>
        <v/>
      </c>
      <c r="U6163" s="177">
        <v>26</v>
      </c>
      <c r="V6163" s="177" t="s">
        <v>3046</v>
      </c>
      <c r="W6163" s="177" t="s">
        <v>2619</v>
      </c>
      <c r="X6163" s="177" t="s">
        <v>2611</v>
      </c>
      <c r="Y6163" s="177" t="s">
        <v>3047</v>
      </c>
      <c r="Z6163" s="177" t="s">
        <v>7360</v>
      </c>
      <c r="AA6163" s="525" t="s">
        <v>3048</v>
      </c>
      <c r="AB6163" s="399" t="str">
        <f t="shared" si="1257"/>
        <v>DC3KT21</v>
      </c>
      <c r="AC6163" s="399" t="str">
        <f t="shared" si="1258"/>
        <v>DC3KT21-DC</v>
      </c>
      <c r="AD6163" t="str">
        <f>Y6163&amp;"-"&amp;VLOOKUP(AC6163,'LICH THI'!C:AA,9,0)</f>
        <v>63DCKT3251-42484</v>
      </c>
      <c r="AE6163">
        <f t="shared" si="1259"/>
        <v>1</v>
      </c>
    </row>
    <row r="6164" spans="1:31" x14ac:dyDescent="0.25">
      <c r="A6164" s="436" t="str">
        <f t="shared" si="1249"/>
        <v>DC3KT21-DC-5</v>
      </c>
      <c r="B6164" s="436">
        <f>COUNTIF(AC$4:AC6164,AC6164)</f>
        <v>5</v>
      </c>
      <c r="C6164" s="436" t="str">
        <f t="shared" si="1250"/>
        <v>DC3KT21-DC</v>
      </c>
      <c r="D6164" s="436">
        <f>VLOOKUP(C6164,'LICH THI'!C:AA,12,0)</f>
        <v>27</v>
      </c>
      <c r="E6164" s="436">
        <f>VLOOKUP(C6164,'LICH THI'!C:AA,13,0)</f>
        <v>27</v>
      </c>
      <c r="F6164" s="436">
        <f t="shared" si="1260"/>
        <v>27</v>
      </c>
      <c r="G6164" s="436">
        <f>VLOOKUP(C6164,'LICH THI'!C:AA,14,0)</f>
        <v>1</v>
      </c>
      <c r="H6164" s="436">
        <f t="shared" si="1251"/>
        <v>1</v>
      </c>
      <c r="I6164" s="436" t="str">
        <f t="shared" si="1252"/>
        <v>Nguyễn Thị Phương Anh</v>
      </c>
      <c r="J6164" s="436"/>
      <c r="K6164" s="436">
        <f t="shared" si="1253"/>
        <v>1</v>
      </c>
      <c r="L6164" s="436" t="str">
        <f t="shared" si="1254"/>
        <v>DC3KT21-DC-1</v>
      </c>
      <c r="M6164" s="436">
        <f t="shared" si="1255"/>
        <v>21</v>
      </c>
      <c r="N6164" s="437">
        <f t="shared" si="1261"/>
        <v>12</v>
      </c>
      <c r="O6164" s="437"/>
      <c r="P6164" s="430" t="str">
        <f t="shared" si="1256"/>
        <v/>
      </c>
      <c r="U6164" s="177">
        <v>4</v>
      </c>
      <c r="V6164" s="177" t="s">
        <v>2642</v>
      </c>
      <c r="W6164" s="177" t="s">
        <v>2645</v>
      </c>
      <c r="X6164" s="177" t="s">
        <v>2611</v>
      </c>
      <c r="Y6164" s="177" t="s">
        <v>2646</v>
      </c>
      <c r="Z6164" s="177" t="s">
        <v>7360</v>
      </c>
      <c r="AA6164" s="525" t="s">
        <v>2647</v>
      </c>
      <c r="AB6164" s="399" t="str">
        <f t="shared" si="1257"/>
        <v>DC3KT21</v>
      </c>
      <c r="AC6164" s="399" t="str">
        <f t="shared" si="1258"/>
        <v>DC3KT21-DC</v>
      </c>
      <c r="AD6164" t="str">
        <f>Y6164&amp;"-"&amp;VLOOKUP(AC6164,'LICH THI'!C:AA,9,0)</f>
        <v>63DCKT3164-42484</v>
      </c>
      <c r="AE6164">
        <f t="shared" si="1259"/>
        <v>1</v>
      </c>
    </row>
    <row r="6165" spans="1:31" x14ac:dyDescent="0.25">
      <c r="A6165" s="436" t="str">
        <f t="shared" si="1249"/>
        <v>DC3KT21-DC-6</v>
      </c>
      <c r="B6165" s="436">
        <f>COUNTIF(AC$4:AC6165,AC6165)</f>
        <v>6</v>
      </c>
      <c r="C6165" s="436" t="str">
        <f t="shared" si="1250"/>
        <v>DC3KT21-DC</v>
      </c>
      <c r="D6165" s="436">
        <f>VLOOKUP(C6165,'LICH THI'!C:AA,12,0)</f>
        <v>27</v>
      </c>
      <c r="E6165" s="436">
        <f>VLOOKUP(C6165,'LICH THI'!C:AA,13,0)</f>
        <v>27</v>
      </c>
      <c r="F6165" s="436">
        <f t="shared" si="1260"/>
        <v>27</v>
      </c>
      <c r="G6165" s="436">
        <f>VLOOKUP(C6165,'LICH THI'!C:AA,14,0)</f>
        <v>1</v>
      </c>
      <c r="H6165" s="436">
        <f t="shared" si="1251"/>
        <v>1</v>
      </c>
      <c r="I6165" s="436" t="str">
        <f t="shared" si="1252"/>
        <v>Nguyễn Thị Phương Anh</v>
      </c>
      <c r="J6165" s="436"/>
      <c r="K6165" s="436">
        <f t="shared" si="1253"/>
        <v>1</v>
      </c>
      <c r="L6165" s="436" t="str">
        <f t="shared" si="1254"/>
        <v>DC3KT21-DC-1</v>
      </c>
      <c r="M6165" s="436">
        <f t="shared" si="1255"/>
        <v>21</v>
      </c>
      <c r="N6165" s="437">
        <f t="shared" si="1261"/>
        <v>13</v>
      </c>
      <c r="O6165" s="437"/>
      <c r="P6165" s="430" t="str">
        <f t="shared" si="1256"/>
        <v/>
      </c>
      <c r="U6165" s="177">
        <v>15</v>
      </c>
      <c r="V6165" s="177" t="s">
        <v>3378</v>
      </c>
      <c r="W6165" s="177" t="s">
        <v>2645</v>
      </c>
      <c r="X6165" s="177" t="s">
        <v>2611</v>
      </c>
      <c r="Y6165" s="177" t="s">
        <v>6535</v>
      </c>
      <c r="Z6165" s="177" t="s">
        <v>7360</v>
      </c>
      <c r="AA6165" s="525" t="s">
        <v>2843</v>
      </c>
      <c r="AB6165" s="399" t="str">
        <f t="shared" si="1257"/>
        <v>DC3KT21</v>
      </c>
      <c r="AC6165" s="399" t="str">
        <f t="shared" si="1258"/>
        <v>DC3KT21-DC</v>
      </c>
      <c r="AD6165" t="str">
        <f>Y6165&amp;"-"&amp;VLOOKUP(AC6165,'LICH THI'!C:AA,9,0)</f>
        <v>64DCKT3137-42484</v>
      </c>
      <c r="AE6165">
        <f t="shared" si="1259"/>
        <v>1</v>
      </c>
    </row>
    <row r="6166" spans="1:31" x14ac:dyDescent="0.25">
      <c r="A6166" s="436" t="str">
        <f t="shared" si="1249"/>
        <v>DC3KT21-DC-7</v>
      </c>
      <c r="B6166" s="436">
        <f>COUNTIF(AC$4:AC6166,AC6166)</f>
        <v>7</v>
      </c>
      <c r="C6166" s="436" t="str">
        <f t="shared" si="1250"/>
        <v>DC3KT21-DC</v>
      </c>
      <c r="D6166" s="436">
        <f>VLOOKUP(C6166,'LICH THI'!C:AA,12,0)</f>
        <v>27</v>
      </c>
      <c r="E6166" s="436">
        <f>VLOOKUP(C6166,'LICH THI'!C:AA,13,0)</f>
        <v>27</v>
      </c>
      <c r="F6166" s="436">
        <f t="shared" si="1260"/>
        <v>27</v>
      </c>
      <c r="G6166" s="436">
        <f>VLOOKUP(C6166,'LICH THI'!C:AA,14,0)</f>
        <v>1</v>
      </c>
      <c r="H6166" s="436">
        <f t="shared" si="1251"/>
        <v>1</v>
      </c>
      <c r="I6166" s="436" t="str">
        <f t="shared" si="1252"/>
        <v>Vương Thị Ngọc Ánh</v>
      </c>
      <c r="J6166" s="436"/>
      <c r="K6166" s="436">
        <f t="shared" si="1253"/>
        <v>1</v>
      </c>
      <c r="L6166" s="436" t="str">
        <f t="shared" si="1254"/>
        <v>DC3KT21-DC-1</v>
      </c>
      <c r="M6166" s="436">
        <f t="shared" si="1255"/>
        <v>21</v>
      </c>
      <c r="N6166" s="437">
        <f t="shared" si="1261"/>
        <v>14</v>
      </c>
      <c r="O6166" s="437"/>
      <c r="P6166" s="430" t="str">
        <f t="shared" si="1256"/>
        <v/>
      </c>
      <c r="U6166" s="177">
        <v>9</v>
      </c>
      <c r="V6166" s="177" t="s">
        <v>3366</v>
      </c>
      <c r="W6166" s="177" t="s">
        <v>3815</v>
      </c>
      <c r="X6166" s="177" t="s">
        <v>3021</v>
      </c>
      <c r="Y6166" s="177" t="s">
        <v>3816</v>
      </c>
      <c r="Z6166" s="177" t="s">
        <v>7360</v>
      </c>
      <c r="AA6166" s="525" t="s">
        <v>2803</v>
      </c>
      <c r="AB6166" s="399" t="str">
        <f t="shared" si="1257"/>
        <v>DC3KT21</v>
      </c>
      <c r="AC6166" s="399" t="str">
        <f t="shared" si="1258"/>
        <v>DC3KT21-DC</v>
      </c>
      <c r="AD6166" t="str">
        <f>Y6166&amp;"-"&amp;VLOOKUP(AC6166,'LICH THI'!C:AA,9,0)</f>
        <v>64DCKT3094-42484</v>
      </c>
      <c r="AE6166">
        <f t="shared" si="1259"/>
        <v>1</v>
      </c>
    </row>
    <row r="6167" spans="1:31" x14ac:dyDescent="0.25">
      <c r="A6167" s="436" t="str">
        <f t="shared" si="1249"/>
        <v>DC3KT21-DC-8</v>
      </c>
      <c r="B6167" s="436">
        <f>COUNTIF(AC$4:AC6167,AC6167)</f>
        <v>8</v>
      </c>
      <c r="C6167" s="436" t="str">
        <f t="shared" si="1250"/>
        <v>DC3KT21-DC</v>
      </c>
      <c r="D6167" s="436">
        <f>VLOOKUP(C6167,'LICH THI'!C:AA,12,0)</f>
        <v>27</v>
      </c>
      <c r="E6167" s="436">
        <f>VLOOKUP(C6167,'LICH THI'!C:AA,13,0)</f>
        <v>27</v>
      </c>
      <c r="F6167" s="436">
        <f t="shared" si="1260"/>
        <v>27</v>
      </c>
      <c r="G6167" s="436">
        <f>VLOOKUP(C6167,'LICH THI'!C:AA,14,0)</f>
        <v>1</v>
      </c>
      <c r="H6167" s="436">
        <f t="shared" si="1251"/>
        <v>1</v>
      </c>
      <c r="I6167" s="436" t="str">
        <f t="shared" si="1252"/>
        <v>Lê Thị Thùy Dung</v>
      </c>
      <c r="J6167" s="436"/>
      <c r="K6167" s="436">
        <f t="shared" si="1253"/>
        <v>1</v>
      </c>
      <c r="L6167" s="436" t="str">
        <f t="shared" si="1254"/>
        <v>DC3KT21-DC-1</v>
      </c>
      <c r="M6167" s="436">
        <f t="shared" si="1255"/>
        <v>21</v>
      </c>
      <c r="N6167" s="437">
        <f t="shared" si="1261"/>
        <v>15</v>
      </c>
      <c r="O6167" s="437"/>
      <c r="P6167" s="430" t="str">
        <f t="shared" si="1256"/>
        <v/>
      </c>
      <c r="U6167" s="177">
        <v>18</v>
      </c>
      <c r="V6167" s="177" t="s">
        <v>3826</v>
      </c>
      <c r="W6167" s="177" t="s">
        <v>4335</v>
      </c>
      <c r="X6167" s="177" t="s">
        <v>3823</v>
      </c>
      <c r="Y6167" s="177" t="s">
        <v>4336</v>
      </c>
      <c r="Z6167" s="177" t="s">
        <v>7360</v>
      </c>
      <c r="AA6167" s="525" t="s">
        <v>4337</v>
      </c>
      <c r="AB6167" s="399" t="str">
        <f t="shared" si="1257"/>
        <v>DC3KT21</v>
      </c>
      <c r="AC6167" s="399" t="str">
        <f t="shared" si="1258"/>
        <v>DC3KT21-DC</v>
      </c>
      <c r="AD6167" t="str">
        <f>Y6167&amp;"-"&amp;VLOOKUP(AC6167,'LICH THI'!C:AA,9,0)</f>
        <v>64DCKT3208-42484</v>
      </c>
      <c r="AE6167">
        <f t="shared" si="1259"/>
        <v>1</v>
      </c>
    </row>
    <row r="6168" spans="1:31" x14ac:dyDescent="0.25">
      <c r="A6168" s="436" t="str">
        <f t="shared" si="1249"/>
        <v>DC3KT21-DC-9</v>
      </c>
      <c r="B6168" s="436">
        <f>COUNTIF(AC$4:AC6168,AC6168)</f>
        <v>9</v>
      </c>
      <c r="C6168" s="436" t="str">
        <f t="shared" si="1250"/>
        <v>DC3KT21-DC</v>
      </c>
      <c r="D6168" s="436">
        <f>VLOOKUP(C6168,'LICH THI'!C:AA,12,0)</f>
        <v>27</v>
      </c>
      <c r="E6168" s="436">
        <f>VLOOKUP(C6168,'LICH THI'!C:AA,13,0)</f>
        <v>27</v>
      </c>
      <c r="F6168" s="436">
        <f t="shared" si="1260"/>
        <v>27</v>
      </c>
      <c r="G6168" s="436">
        <f>VLOOKUP(C6168,'LICH THI'!C:AA,14,0)</f>
        <v>1</v>
      </c>
      <c r="H6168" s="436">
        <f t="shared" si="1251"/>
        <v>1</v>
      </c>
      <c r="I6168" s="436" t="str">
        <f t="shared" si="1252"/>
        <v>Vũ Thị Hiền</v>
      </c>
      <c r="J6168" s="436"/>
      <c r="K6168" s="436">
        <f t="shared" si="1253"/>
        <v>1</v>
      </c>
      <c r="L6168" s="436" t="str">
        <f t="shared" si="1254"/>
        <v>DC3KT21-DC-1</v>
      </c>
      <c r="M6168" s="436">
        <f t="shared" si="1255"/>
        <v>21</v>
      </c>
      <c r="N6168" s="437">
        <f t="shared" si="1261"/>
        <v>16</v>
      </c>
      <c r="O6168" s="437"/>
      <c r="P6168" s="430" t="str">
        <f t="shared" si="1256"/>
        <v/>
      </c>
      <c r="U6168" s="177">
        <v>6</v>
      </c>
      <c r="V6168" s="177" t="s">
        <v>3358</v>
      </c>
      <c r="W6168" s="177" t="s">
        <v>2615</v>
      </c>
      <c r="X6168" s="177" t="s">
        <v>3029</v>
      </c>
      <c r="Y6168" s="177" t="s">
        <v>4501</v>
      </c>
      <c r="Z6168" s="177" t="s">
        <v>7360</v>
      </c>
      <c r="AA6168" s="525" t="s">
        <v>4502</v>
      </c>
      <c r="AB6168" s="399" t="str">
        <f t="shared" si="1257"/>
        <v>DC3KT21</v>
      </c>
      <c r="AC6168" s="399" t="str">
        <f t="shared" si="1258"/>
        <v>DC3KT21-DC</v>
      </c>
      <c r="AD6168" t="str">
        <f>Y6168&amp;"-"&amp;VLOOKUP(AC6168,'LICH THI'!C:AA,9,0)</f>
        <v>64DCKT3046-42484</v>
      </c>
      <c r="AE6168">
        <f t="shared" si="1259"/>
        <v>1</v>
      </c>
    </row>
    <row r="6169" spans="1:31" x14ac:dyDescent="0.25">
      <c r="A6169" s="436" t="str">
        <f t="shared" si="1249"/>
        <v>DC3KT21-DC-10</v>
      </c>
      <c r="B6169" s="436">
        <f>COUNTIF(AC$4:AC6169,AC6169)</f>
        <v>10</v>
      </c>
      <c r="C6169" s="436" t="str">
        <f t="shared" si="1250"/>
        <v>DC3KT21-DC</v>
      </c>
      <c r="D6169" s="436">
        <f>VLOOKUP(C6169,'LICH THI'!C:AA,12,0)</f>
        <v>27</v>
      </c>
      <c r="E6169" s="436">
        <f>VLOOKUP(C6169,'LICH THI'!C:AA,13,0)</f>
        <v>27</v>
      </c>
      <c r="F6169" s="436">
        <f t="shared" si="1260"/>
        <v>27</v>
      </c>
      <c r="G6169" s="436">
        <f>VLOOKUP(C6169,'LICH THI'!C:AA,14,0)</f>
        <v>1</v>
      </c>
      <c r="H6169" s="436">
        <f t="shared" si="1251"/>
        <v>1</v>
      </c>
      <c r="I6169" s="436" t="str">
        <f t="shared" si="1252"/>
        <v>Chu Thị Hòa</v>
      </c>
      <c r="J6169" s="436"/>
      <c r="K6169" s="436">
        <f t="shared" si="1253"/>
        <v>1</v>
      </c>
      <c r="L6169" s="436" t="str">
        <f t="shared" si="1254"/>
        <v>DC3KT21-DC-1</v>
      </c>
      <c r="M6169" s="436">
        <f t="shared" si="1255"/>
        <v>21</v>
      </c>
      <c r="N6169" s="437">
        <f t="shared" si="1261"/>
        <v>17</v>
      </c>
      <c r="O6169" s="437"/>
      <c r="P6169" s="430" t="str">
        <f t="shared" si="1256"/>
        <v/>
      </c>
      <c r="U6169" s="177">
        <v>10</v>
      </c>
      <c r="V6169" s="177" t="s">
        <v>3366</v>
      </c>
      <c r="W6169" s="177" t="s">
        <v>3038</v>
      </c>
      <c r="X6169" s="177" t="s">
        <v>2660</v>
      </c>
      <c r="Y6169" s="177" t="s">
        <v>4759</v>
      </c>
      <c r="Z6169" s="177" t="s">
        <v>7360</v>
      </c>
      <c r="AA6169" s="525" t="s">
        <v>4760</v>
      </c>
      <c r="AB6169" s="399" t="str">
        <f t="shared" si="1257"/>
        <v>DC3KT21</v>
      </c>
      <c r="AC6169" s="399" t="str">
        <f t="shared" si="1258"/>
        <v>DC3KT21-DC</v>
      </c>
      <c r="AD6169" t="str">
        <f>Y6169&amp;"-"&amp;VLOOKUP(AC6169,'LICH THI'!C:AA,9,0)</f>
        <v>64DCKT3110-42484</v>
      </c>
      <c r="AE6169">
        <f t="shared" si="1259"/>
        <v>1</v>
      </c>
    </row>
    <row r="6170" spans="1:31" x14ac:dyDescent="0.25">
      <c r="A6170" s="436" t="str">
        <f t="shared" si="1249"/>
        <v>DC3KT21-DC-11</v>
      </c>
      <c r="B6170" s="436">
        <f>COUNTIF(AC$4:AC6170,AC6170)</f>
        <v>11</v>
      </c>
      <c r="C6170" s="436" t="str">
        <f t="shared" si="1250"/>
        <v>DC3KT21-DC</v>
      </c>
      <c r="D6170" s="436">
        <f>VLOOKUP(C6170,'LICH THI'!C:AA,12,0)</f>
        <v>27</v>
      </c>
      <c r="E6170" s="436">
        <f>VLOOKUP(C6170,'LICH THI'!C:AA,13,0)</f>
        <v>27</v>
      </c>
      <c r="F6170" s="436">
        <f t="shared" si="1260"/>
        <v>27</v>
      </c>
      <c r="G6170" s="436">
        <f>VLOOKUP(C6170,'LICH THI'!C:AA,14,0)</f>
        <v>1</v>
      </c>
      <c r="H6170" s="436">
        <f t="shared" si="1251"/>
        <v>1</v>
      </c>
      <c r="I6170" s="436" t="str">
        <f t="shared" si="1252"/>
        <v>Nguyễn Thị Hoài</v>
      </c>
      <c r="J6170" s="436"/>
      <c r="K6170" s="436">
        <f t="shared" si="1253"/>
        <v>1</v>
      </c>
      <c r="L6170" s="436" t="str">
        <f t="shared" si="1254"/>
        <v>DC3KT21-DC-1</v>
      </c>
      <c r="M6170" s="436">
        <f t="shared" si="1255"/>
        <v>21</v>
      </c>
      <c r="N6170" s="437">
        <f t="shared" si="1261"/>
        <v>18</v>
      </c>
      <c r="O6170" s="437"/>
      <c r="P6170" s="430" t="str">
        <f t="shared" si="1256"/>
        <v/>
      </c>
      <c r="U6170" s="177">
        <v>11</v>
      </c>
      <c r="V6170" s="177" t="s">
        <v>3366</v>
      </c>
      <c r="W6170" s="177" t="s">
        <v>2619</v>
      </c>
      <c r="X6170" s="177" t="s">
        <v>3924</v>
      </c>
      <c r="Y6170" s="177" t="s">
        <v>6531</v>
      </c>
      <c r="Z6170" s="177" t="s">
        <v>7360</v>
      </c>
      <c r="AA6170" s="525" t="s">
        <v>4779</v>
      </c>
      <c r="AB6170" s="399" t="str">
        <f t="shared" si="1257"/>
        <v>DC3KT21</v>
      </c>
      <c r="AC6170" s="399" t="str">
        <f t="shared" si="1258"/>
        <v>DC3KT21-DC</v>
      </c>
      <c r="AD6170" t="str">
        <f>Y6170&amp;"-"&amp;VLOOKUP(AC6170,'LICH THI'!C:AA,9,0)</f>
        <v>64DCKT3071-42484</v>
      </c>
      <c r="AE6170">
        <f t="shared" si="1259"/>
        <v>1</v>
      </c>
    </row>
    <row r="6171" spans="1:31" x14ac:dyDescent="0.25">
      <c r="A6171" s="436" t="str">
        <f t="shared" si="1249"/>
        <v>DC3KT21-DC-12</v>
      </c>
      <c r="B6171" s="436">
        <f>COUNTIF(AC$4:AC6171,AC6171)</f>
        <v>12</v>
      </c>
      <c r="C6171" s="436" t="str">
        <f t="shared" si="1250"/>
        <v>DC3KT21-DC</v>
      </c>
      <c r="D6171" s="436">
        <f>VLOOKUP(C6171,'LICH THI'!C:AA,12,0)</f>
        <v>27</v>
      </c>
      <c r="E6171" s="436">
        <f>VLOOKUP(C6171,'LICH THI'!C:AA,13,0)</f>
        <v>27</v>
      </c>
      <c r="F6171" s="436">
        <f t="shared" si="1260"/>
        <v>27</v>
      </c>
      <c r="G6171" s="436">
        <f>VLOOKUP(C6171,'LICH THI'!C:AA,14,0)</f>
        <v>1</v>
      </c>
      <c r="H6171" s="436">
        <f t="shared" si="1251"/>
        <v>1</v>
      </c>
      <c r="I6171" s="436" t="str">
        <f t="shared" si="1252"/>
        <v>Phạm Thị Hoài</v>
      </c>
      <c r="J6171" s="436"/>
      <c r="K6171" s="436">
        <f t="shared" si="1253"/>
        <v>1</v>
      </c>
      <c r="L6171" s="436" t="str">
        <f t="shared" si="1254"/>
        <v>DC3KT21-DC-1</v>
      </c>
      <c r="M6171" s="436">
        <f t="shared" si="1255"/>
        <v>21</v>
      </c>
      <c r="N6171" s="437">
        <f t="shared" si="1261"/>
        <v>19</v>
      </c>
      <c r="O6171" s="437"/>
      <c r="P6171" s="430" t="str">
        <f t="shared" si="1256"/>
        <v/>
      </c>
      <c r="U6171" s="177">
        <v>25</v>
      </c>
      <c r="V6171" s="177" t="s">
        <v>3502</v>
      </c>
      <c r="W6171" s="177" t="s">
        <v>3557</v>
      </c>
      <c r="X6171" s="177" t="s">
        <v>3924</v>
      </c>
      <c r="Y6171" s="177" t="s">
        <v>4381</v>
      </c>
      <c r="Z6171" s="177" t="s">
        <v>7360</v>
      </c>
      <c r="AA6171" s="525" t="s">
        <v>3570</v>
      </c>
      <c r="AB6171" s="399" t="str">
        <f t="shared" si="1257"/>
        <v>DC3KT21</v>
      </c>
      <c r="AC6171" s="399" t="str">
        <f t="shared" si="1258"/>
        <v>DC3KT21-DC</v>
      </c>
      <c r="AD6171" t="str">
        <f>Y6171&amp;"-"&amp;VLOOKUP(AC6171,'LICH THI'!C:AA,9,0)</f>
        <v>65DCKT21952-42484</v>
      </c>
      <c r="AE6171">
        <f t="shared" si="1259"/>
        <v>1</v>
      </c>
    </row>
    <row r="6172" spans="1:31" x14ac:dyDescent="0.25">
      <c r="A6172" s="436" t="str">
        <f t="shared" si="1249"/>
        <v>DC3KT21-DC-13</v>
      </c>
      <c r="B6172" s="436">
        <f>COUNTIF(AC$4:AC6172,AC6172)</f>
        <v>13</v>
      </c>
      <c r="C6172" s="436" t="str">
        <f t="shared" si="1250"/>
        <v>DC3KT21-DC</v>
      </c>
      <c r="D6172" s="436">
        <f>VLOOKUP(C6172,'LICH THI'!C:AA,12,0)</f>
        <v>27</v>
      </c>
      <c r="E6172" s="436">
        <f>VLOOKUP(C6172,'LICH THI'!C:AA,13,0)</f>
        <v>27</v>
      </c>
      <c r="F6172" s="436">
        <f t="shared" si="1260"/>
        <v>27</v>
      </c>
      <c r="G6172" s="436">
        <f>VLOOKUP(C6172,'LICH THI'!C:AA,14,0)</f>
        <v>1</v>
      </c>
      <c r="H6172" s="436">
        <f t="shared" si="1251"/>
        <v>1</v>
      </c>
      <c r="I6172" s="436" t="str">
        <f t="shared" si="1252"/>
        <v>Nguyễn Thị Bích Hợp</v>
      </c>
      <c r="J6172" s="436"/>
      <c r="K6172" s="436">
        <f t="shared" si="1253"/>
        <v>1</v>
      </c>
      <c r="L6172" s="436" t="str">
        <f t="shared" si="1254"/>
        <v>DC3KT21-DC-1</v>
      </c>
      <c r="M6172" s="436">
        <f t="shared" si="1255"/>
        <v>21</v>
      </c>
      <c r="N6172" s="437">
        <f t="shared" si="1261"/>
        <v>20</v>
      </c>
      <c r="O6172" s="437"/>
      <c r="P6172" s="430" t="str">
        <f t="shared" si="1256"/>
        <v/>
      </c>
      <c r="U6172" s="177">
        <v>12</v>
      </c>
      <c r="V6172" s="177" t="s">
        <v>3366</v>
      </c>
      <c r="W6172" s="177" t="s">
        <v>3035</v>
      </c>
      <c r="X6172" s="177" t="s">
        <v>4761</v>
      </c>
      <c r="Y6172" s="177" t="s">
        <v>4762</v>
      </c>
      <c r="Z6172" s="177" t="s">
        <v>7360</v>
      </c>
      <c r="AA6172" s="525" t="s">
        <v>4763</v>
      </c>
      <c r="AB6172" s="399" t="str">
        <f t="shared" si="1257"/>
        <v>DC3KT21</v>
      </c>
      <c r="AC6172" s="399" t="str">
        <f t="shared" si="1258"/>
        <v>DC3KT21-DC</v>
      </c>
      <c r="AD6172" t="str">
        <f>Y6172&amp;"-"&amp;VLOOKUP(AC6172,'LICH THI'!C:AA,9,0)</f>
        <v>64DCKT3296-42484</v>
      </c>
      <c r="AE6172">
        <f t="shared" si="1259"/>
        <v>1</v>
      </c>
    </row>
    <row r="6173" spans="1:31" x14ac:dyDescent="0.25">
      <c r="A6173" s="436" t="str">
        <f t="shared" si="1249"/>
        <v>DC3KT21-DC-14</v>
      </c>
      <c r="B6173" s="436">
        <f>COUNTIF(AC$4:AC6173,AC6173)</f>
        <v>14</v>
      </c>
      <c r="C6173" s="436" t="str">
        <f t="shared" si="1250"/>
        <v>DC3KT21-DC</v>
      </c>
      <c r="D6173" s="436">
        <f>VLOOKUP(C6173,'LICH THI'!C:AA,12,0)</f>
        <v>27</v>
      </c>
      <c r="E6173" s="436">
        <f>VLOOKUP(C6173,'LICH THI'!C:AA,13,0)</f>
        <v>27</v>
      </c>
      <c r="F6173" s="436">
        <f t="shared" si="1260"/>
        <v>27</v>
      </c>
      <c r="G6173" s="436">
        <f>VLOOKUP(C6173,'LICH THI'!C:AA,14,0)</f>
        <v>1</v>
      </c>
      <c r="H6173" s="436">
        <f t="shared" si="1251"/>
        <v>1</v>
      </c>
      <c r="I6173" s="436" t="str">
        <f t="shared" si="1252"/>
        <v>Nguyễn Thị Huyền</v>
      </c>
      <c r="J6173" s="436"/>
      <c r="K6173" s="436">
        <f t="shared" si="1253"/>
        <v>1</v>
      </c>
      <c r="L6173" s="436" t="str">
        <f t="shared" si="1254"/>
        <v>DC3KT21-DC-1</v>
      </c>
      <c r="M6173" s="436">
        <f t="shared" si="1255"/>
        <v>21</v>
      </c>
      <c r="N6173" s="437">
        <f t="shared" si="1261"/>
        <v>21</v>
      </c>
      <c r="O6173" s="437"/>
      <c r="P6173" s="430" t="str">
        <f t="shared" si="1256"/>
        <v/>
      </c>
      <c r="U6173" s="177">
        <v>20</v>
      </c>
      <c r="V6173" s="177" t="s">
        <v>3381</v>
      </c>
      <c r="W6173" s="177" t="s">
        <v>2619</v>
      </c>
      <c r="X6173" s="177" t="s">
        <v>4236</v>
      </c>
      <c r="Y6173" s="177" t="s">
        <v>7064</v>
      </c>
      <c r="Z6173" s="177" t="s">
        <v>7360</v>
      </c>
      <c r="AA6173" s="525" t="s">
        <v>4698</v>
      </c>
      <c r="AB6173" s="399" t="str">
        <f t="shared" si="1257"/>
        <v>DC3KT21</v>
      </c>
      <c r="AC6173" s="399" t="str">
        <f t="shared" si="1258"/>
        <v>DC3KT21-DC</v>
      </c>
      <c r="AD6173" t="str">
        <f>Y6173&amp;"-"&amp;VLOOKUP(AC6173,'LICH THI'!C:AA,9,0)</f>
        <v>64DCKT3210-42484</v>
      </c>
      <c r="AE6173">
        <f t="shared" si="1259"/>
        <v>1</v>
      </c>
    </row>
    <row r="6174" spans="1:31" x14ac:dyDescent="0.25">
      <c r="A6174" s="436" t="str">
        <f t="shared" si="1249"/>
        <v>DC3KT21-DC-15</v>
      </c>
      <c r="B6174" s="436">
        <f>COUNTIF(AC$4:AC6174,AC6174)</f>
        <v>15</v>
      </c>
      <c r="C6174" s="436" t="str">
        <f t="shared" si="1250"/>
        <v>DC3KT21-DC</v>
      </c>
      <c r="D6174" s="436">
        <f>VLOOKUP(C6174,'LICH THI'!C:AA,12,0)</f>
        <v>27</v>
      </c>
      <c r="E6174" s="436">
        <f>VLOOKUP(C6174,'LICH THI'!C:AA,13,0)</f>
        <v>27</v>
      </c>
      <c r="F6174" s="436">
        <f t="shared" si="1260"/>
        <v>27</v>
      </c>
      <c r="G6174" s="436">
        <f>VLOOKUP(C6174,'LICH THI'!C:AA,14,0)</f>
        <v>1</v>
      </c>
      <c r="H6174" s="436">
        <f t="shared" si="1251"/>
        <v>1</v>
      </c>
      <c r="I6174" s="436" t="str">
        <f t="shared" si="1252"/>
        <v>Bùi Thùy Linh</v>
      </c>
      <c r="J6174" s="436"/>
      <c r="K6174" s="436">
        <f t="shared" si="1253"/>
        <v>1</v>
      </c>
      <c r="L6174" s="436" t="str">
        <f t="shared" si="1254"/>
        <v>DC3KT21-DC-1</v>
      </c>
      <c r="M6174" s="436">
        <f t="shared" si="1255"/>
        <v>21</v>
      </c>
      <c r="N6174" s="437">
        <f t="shared" si="1261"/>
        <v>22</v>
      </c>
      <c r="O6174" s="437"/>
      <c r="P6174" s="430" t="str">
        <f t="shared" si="1256"/>
        <v/>
      </c>
      <c r="U6174" s="177">
        <v>13</v>
      </c>
      <c r="V6174" s="177" t="s">
        <v>3366</v>
      </c>
      <c r="W6174" s="177" t="s">
        <v>3820</v>
      </c>
      <c r="X6174" s="177" t="s">
        <v>2670</v>
      </c>
      <c r="Y6174" s="177" t="s">
        <v>3821</v>
      </c>
      <c r="Z6174" s="177" t="s">
        <v>7360</v>
      </c>
      <c r="AA6174" s="525" t="s">
        <v>2820</v>
      </c>
      <c r="AB6174" s="399" t="str">
        <f t="shared" si="1257"/>
        <v>DC3KT21</v>
      </c>
      <c r="AC6174" s="399" t="str">
        <f t="shared" si="1258"/>
        <v>DC3KT21-DC</v>
      </c>
      <c r="AD6174" t="str">
        <f>Y6174&amp;"-"&amp;VLOOKUP(AC6174,'LICH THI'!C:AA,9,0)</f>
        <v>64DCKT3120-42484</v>
      </c>
      <c r="AE6174">
        <f t="shared" si="1259"/>
        <v>1</v>
      </c>
    </row>
    <row r="6175" spans="1:31" x14ac:dyDescent="0.25">
      <c r="A6175" s="436" t="str">
        <f t="shared" si="1249"/>
        <v>DC3KT21-DC-16</v>
      </c>
      <c r="B6175" s="436">
        <f>COUNTIF(AC$4:AC6175,AC6175)</f>
        <v>16</v>
      </c>
      <c r="C6175" s="436" t="str">
        <f t="shared" si="1250"/>
        <v>DC3KT21-DC</v>
      </c>
      <c r="D6175" s="436">
        <f>VLOOKUP(C6175,'LICH THI'!C:AA,12,0)</f>
        <v>27</v>
      </c>
      <c r="E6175" s="436">
        <f>VLOOKUP(C6175,'LICH THI'!C:AA,13,0)</f>
        <v>27</v>
      </c>
      <c r="F6175" s="436">
        <f t="shared" si="1260"/>
        <v>27</v>
      </c>
      <c r="G6175" s="436">
        <f>VLOOKUP(C6175,'LICH THI'!C:AA,14,0)</f>
        <v>1</v>
      </c>
      <c r="H6175" s="436">
        <f t="shared" si="1251"/>
        <v>1</v>
      </c>
      <c r="I6175" s="436" t="str">
        <f t="shared" si="1252"/>
        <v>Phạm Thị Thùy Linh</v>
      </c>
      <c r="J6175" s="436"/>
      <c r="K6175" s="436">
        <f t="shared" si="1253"/>
        <v>1</v>
      </c>
      <c r="L6175" s="436" t="str">
        <f t="shared" si="1254"/>
        <v>DC3KT21-DC-1</v>
      </c>
      <c r="M6175" s="436">
        <f t="shared" si="1255"/>
        <v>21</v>
      </c>
      <c r="N6175" s="437">
        <f t="shared" si="1261"/>
        <v>23</v>
      </c>
      <c r="O6175" s="437"/>
      <c r="P6175" s="430" t="str">
        <f t="shared" si="1256"/>
        <v/>
      </c>
      <c r="U6175" s="177">
        <v>19</v>
      </c>
      <c r="V6175" s="177" t="s">
        <v>3826</v>
      </c>
      <c r="W6175" s="177" t="s">
        <v>3833</v>
      </c>
      <c r="X6175" s="177" t="s">
        <v>2670</v>
      </c>
      <c r="Y6175" s="177" t="s">
        <v>3834</v>
      </c>
      <c r="Z6175" s="177" t="s">
        <v>7360</v>
      </c>
      <c r="AA6175" s="525" t="s">
        <v>3835</v>
      </c>
      <c r="AB6175" s="399" t="str">
        <f t="shared" si="1257"/>
        <v>DC3KT21</v>
      </c>
      <c r="AC6175" s="399" t="str">
        <f t="shared" si="1258"/>
        <v>DC3KT21-DC</v>
      </c>
      <c r="AD6175" t="str">
        <f>Y6175&amp;"-"&amp;VLOOKUP(AC6175,'LICH THI'!C:AA,9,0)</f>
        <v>64DCKT3220-42484</v>
      </c>
      <c r="AE6175">
        <f t="shared" si="1259"/>
        <v>1</v>
      </c>
    </row>
    <row r="6176" spans="1:31" x14ac:dyDescent="0.25">
      <c r="A6176" s="436" t="str">
        <f t="shared" si="1249"/>
        <v>DC3KT21-DC-17</v>
      </c>
      <c r="B6176" s="436">
        <f>COUNTIF(AC$4:AC6176,AC6176)</f>
        <v>17</v>
      </c>
      <c r="C6176" s="436" t="str">
        <f t="shared" si="1250"/>
        <v>DC3KT21-DC</v>
      </c>
      <c r="D6176" s="436">
        <f>VLOOKUP(C6176,'LICH THI'!C:AA,12,0)</f>
        <v>27</v>
      </c>
      <c r="E6176" s="436">
        <f>VLOOKUP(C6176,'LICH THI'!C:AA,13,0)</f>
        <v>27</v>
      </c>
      <c r="F6176" s="436">
        <f t="shared" si="1260"/>
        <v>27</v>
      </c>
      <c r="G6176" s="436">
        <f>VLOOKUP(C6176,'LICH THI'!C:AA,14,0)</f>
        <v>1</v>
      </c>
      <c r="H6176" s="436">
        <f t="shared" si="1251"/>
        <v>1</v>
      </c>
      <c r="I6176" s="436" t="str">
        <f t="shared" si="1252"/>
        <v>Phan Thị Hương Loan</v>
      </c>
      <c r="J6176" s="436"/>
      <c r="K6176" s="436">
        <f t="shared" si="1253"/>
        <v>1</v>
      </c>
      <c r="L6176" s="436" t="str">
        <f t="shared" si="1254"/>
        <v>DC3KT21-DC-1</v>
      </c>
      <c r="M6176" s="436">
        <f t="shared" si="1255"/>
        <v>21</v>
      </c>
      <c r="N6176" s="437">
        <f t="shared" si="1261"/>
        <v>24</v>
      </c>
      <c r="O6176" s="437"/>
      <c r="P6176" s="430" t="str">
        <f t="shared" si="1256"/>
        <v/>
      </c>
      <c r="U6176" s="177">
        <v>2</v>
      </c>
      <c r="V6176" s="177" t="s">
        <v>2614</v>
      </c>
      <c r="W6176" s="177" t="s">
        <v>7361</v>
      </c>
      <c r="X6176" s="177" t="s">
        <v>3485</v>
      </c>
      <c r="Y6176" s="177" t="s">
        <v>7362</v>
      </c>
      <c r="Z6176" s="177" t="s">
        <v>7360</v>
      </c>
      <c r="AA6176" s="525" t="s">
        <v>2832</v>
      </c>
      <c r="AB6176" s="399" t="str">
        <f t="shared" si="1257"/>
        <v>DC3KT21</v>
      </c>
      <c r="AC6176" s="399" t="str">
        <f t="shared" si="1258"/>
        <v>DC3KT21-DC</v>
      </c>
      <c r="AD6176" t="str">
        <f>Y6176&amp;"-"&amp;VLOOKUP(AC6176,'LICH THI'!C:AA,9,0)</f>
        <v>63DCKT3317-42484</v>
      </c>
      <c r="AE6176">
        <f t="shared" si="1259"/>
        <v>1</v>
      </c>
    </row>
    <row r="6177" spans="1:31" x14ac:dyDescent="0.25">
      <c r="A6177" s="436" t="str">
        <f t="shared" si="1249"/>
        <v>DC3KT21-DC-18</v>
      </c>
      <c r="B6177" s="436">
        <f>COUNTIF(AC$4:AC6177,AC6177)</f>
        <v>18</v>
      </c>
      <c r="C6177" s="436" t="str">
        <f t="shared" si="1250"/>
        <v>DC3KT21-DC</v>
      </c>
      <c r="D6177" s="436">
        <f>VLOOKUP(C6177,'LICH THI'!C:AA,12,0)</f>
        <v>27</v>
      </c>
      <c r="E6177" s="436">
        <f>VLOOKUP(C6177,'LICH THI'!C:AA,13,0)</f>
        <v>27</v>
      </c>
      <c r="F6177" s="436">
        <f t="shared" si="1260"/>
        <v>27</v>
      </c>
      <c r="G6177" s="436">
        <f>VLOOKUP(C6177,'LICH THI'!C:AA,14,0)</f>
        <v>1</v>
      </c>
      <c r="H6177" s="436">
        <f t="shared" si="1251"/>
        <v>1</v>
      </c>
      <c r="I6177" s="436" t="str">
        <f t="shared" si="1252"/>
        <v>Đới Thanh Nga</v>
      </c>
      <c r="J6177" s="436"/>
      <c r="K6177" s="436">
        <f t="shared" si="1253"/>
        <v>1</v>
      </c>
      <c r="L6177" s="436" t="str">
        <f t="shared" si="1254"/>
        <v>DC3KT21-DC-1</v>
      </c>
      <c r="M6177" s="436">
        <f t="shared" si="1255"/>
        <v>21</v>
      </c>
      <c r="N6177" s="437">
        <f t="shared" si="1261"/>
        <v>25</v>
      </c>
      <c r="O6177" s="437"/>
      <c r="P6177" s="430" t="str">
        <f t="shared" si="1256"/>
        <v/>
      </c>
      <c r="U6177" s="177">
        <v>16</v>
      </c>
      <c r="V6177" s="177" t="s">
        <v>3378</v>
      </c>
      <c r="W6177" s="177" t="s">
        <v>4533</v>
      </c>
      <c r="X6177" s="177" t="s">
        <v>2676</v>
      </c>
      <c r="Y6177" s="177" t="s">
        <v>4534</v>
      </c>
      <c r="Z6177" s="177" t="s">
        <v>7360</v>
      </c>
      <c r="AA6177" s="525" t="s">
        <v>2886</v>
      </c>
      <c r="AB6177" s="399" t="str">
        <f t="shared" si="1257"/>
        <v>DC3KT21</v>
      </c>
      <c r="AC6177" s="399" t="str">
        <f t="shared" si="1258"/>
        <v>DC3KT21-DC</v>
      </c>
      <c r="AD6177" t="str">
        <f>Y6177&amp;"-"&amp;VLOOKUP(AC6177,'LICH THI'!C:AA,9,0)</f>
        <v>64DCKT3155-42484</v>
      </c>
      <c r="AE6177">
        <f t="shared" si="1259"/>
        <v>1</v>
      </c>
    </row>
    <row r="6178" spans="1:31" x14ac:dyDescent="0.25">
      <c r="A6178" s="436" t="str">
        <f t="shared" si="1249"/>
        <v>DC3KT21-DC-19</v>
      </c>
      <c r="B6178" s="436">
        <f>COUNTIF(AC$4:AC6178,AC6178)</f>
        <v>19</v>
      </c>
      <c r="C6178" s="436" t="str">
        <f t="shared" si="1250"/>
        <v>DC3KT21-DC</v>
      </c>
      <c r="D6178" s="436">
        <f>VLOOKUP(C6178,'LICH THI'!C:AA,12,0)</f>
        <v>27</v>
      </c>
      <c r="E6178" s="436">
        <f>VLOOKUP(C6178,'LICH THI'!C:AA,13,0)</f>
        <v>27</v>
      </c>
      <c r="F6178" s="436">
        <f t="shared" si="1260"/>
        <v>27</v>
      </c>
      <c r="G6178" s="436">
        <f>VLOOKUP(C6178,'LICH THI'!C:AA,14,0)</f>
        <v>1</v>
      </c>
      <c r="H6178" s="436">
        <f t="shared" si="1251"/>
        <v>1</v>
      </c>
      <c r="I6178" s="436" t="str">
        <f t="shared" si="1252"/>
        <v>Vũ Thị Nga</v>
      </c>
      <c r="J6178" s="436"/>
      <c r="K6178" s="436">
        <f t="shared" si="1253"/>
        <v>1</v>
      </c>
      <c r="L6178" s="436" t="str">
        <f t="shared" si="1254"/>
        <v>DC3KT21-DC-1</v>
      </c>
      <c r="M6178" s="436">
        <f t="shared" si="1255"/>
        <v>21</v>
      </c>
      <c r="N6178" s="437">
        <f t="shared" si="1261"/>
        <v>26</v>
      </c>
      <c r="O6178" s="437"/>
      <c r="P6178" s="430" t="str">
        <f t="shared" si="1256"/>
        <v/>
      </c>
      <c r="U6178" s="177">
        <v>1</v>
      </c>
      <c r="V6178" s="177" t="s">
        <v>4262</v>
      </c>
      <c r="W6178" s="177" t="s">
        <v>2615</v>
      </c>
      <c r="X6178" s="177" t="s">
        <v>2676</v>
      </c>
      <c r="Y6178" s="177" t="s">
        <v>4488</v>
      </c>
      <c r="Z6178" s="177" t="s">
        <v>7360</v>
      </c>
      <c r="AA6178" s="525" t="s">
        <v>4489</v>
      </c>
      <c r="AB6178" s="399" t="str">
        <f t="shared" si="1257"/>
        <v>DC3KT21</v>
      </c>
      <c r="AC6178" s="399" t="str">
        <f t="shared" si="1258"/>
        <v>DC3KT21-DC</v>
      </c>
      <c r="AD6178" t="str">
        <f>Y6178&amp;"-"&amp;VLOOKUP(AC6178,'LICH THI'!C:AA,9,0)</f>
        <v>63DCKT3016-42484</v>
      </c>
      <c r="AE6178">
        <f t="shared" si="1259"/>
        <v>1</v>
      </c>
    </row>
    <row r="6179" spans="1:31" x14ac:dyDescent="0.25">
      <c r="A6179" s="436" t="str">
        <f t="shared" si="1249"/>
        <v>DC3KT21-DC-20</v>
      </c>
      <c r="B6179" s="436">
        <f>COUNTIF(AC$4:AC6179,AC6179)</f>
        <v>20</v>
      </c>
      <c r="C6179" s="436" t="str">
        <f t="shared" si="1250"/>
        <v>DC3KT21-DC</v>
      </c>
      <c r="D6179" s="436">
        <f>VLOOKUP(C6179,'LICH THI'!C:AA,12,0)</f>
        <v>27</v>
      </c>
      <c r="E6179" s="436">
        <f>VLOOKUP(C6179,'LICH THI'!C:AA,13,0)</f>
        <v>27</v>
      </c>
      <c r="F6179" s="436">
        <f t="shared" si="1260"/>
        <v>27</v>
      </c>
      <c r="G6179" s="436">
        <f>VLOOKUP(C6179,'LICH THI'!C:AA,14,0)</f>
        <v>1</v>
      </c>
      <c r="H6179" s="436">
        <f t="shared" si="1251"/>
        <v>1</v>
      </c>
      <c r="I6179" s="436" t="str">
        <f t="shared" si="1252"/>
        <v>Phạm Thị Thu Tâm</v>
      </c>
      <c r="J6179" s="436"/>
      <c r="K6179" s="436">
        <f t="shared" si="1253"/>
        <v>1</v>
      </c>
      <c r="L6179" s="436" t="str">
        <f t="shared" si="1254"/>
        <v>DC3KT21-DC-1</v>
      </c>
      <c r="M6179" s="436">
        <f t="shared" si="1255"/>
        <v>21</v>
      </c>
      <c r="N6179" s="437">
        <f t="shared" si="1261"/>
        <v>27</v>
      </c>
      <c r="O6179" s="437"/>
      <c r="P6179" s="430" t="str">
        <f t="shared" si="1256"/>
        <v/>
      </c>
      <c r="U6179" s="177">
        <v>23</v>
      </c>
      <c r="V6179" s="177" t="s">
        <v>3491</v>
      </c>
      <c r="W6179" s="177" t="s">
        <v>3579</v>
      </c>
      <c r="X6179" s="177" t="s">
        <v>3583</v>
      </c>
      <c r="Y6179" s="177" t="s">
        <v>6286</v>
      </c>
      <c r="Z6179" s="177" t="s">
        <v>7360</v>
      </c>
      <c r="AA6179" s="525" t="s">
        <v>4374</v>
      </c>
      <c r="AB6179" s="399" t="str">
        <f t="shared" si="1257"/>
        <v>DC3KT21</v>
      </c>
      <c r="AC6179" s="399" t="str">
        <f t="shared" si="1258"/>
        <v>DC3KT21-DC</v>
      </c>
      <c r="AD6179" t="str">
        <f>Y6179&amp;"-"&amp;VLOOKUP(AC6179,'LICH THI'!C:AA,9,0)</f>
        <v>65DCKT22289-42484</v>
      </c>
      <c r="AE6179">
        <f t="shared" si="1259"/>
        <v>1</v>
      </c>
    </row>
    <row r="6180" spans="1:31" x14ac:dyDescent="0.25">
      <c r="A6180" s="436" t="str">
        <f t="shared" si="1249"/>
        <v>DC3KT21-DC-21</v>
      </c>
      <c r="B6180" s="436">
        <f>COUNTIF(AC$4:AC6180,AC6180)</f>
        <v>21</v>
      </c>
      <c r="C6180" s="436" t="str">
        <f t="shared" si="1250"/>
        <v>DC3KT21-DC</v>
      </c>
      <c r="D6180" s="436">
        <f>VLOOKUP(C6180,'LICH THI'!C:AA,12,0)</f>
        <v>27</v>
      </c>
      <c r="E6180" s="436">
        <f>VLOOKUP(C6180,'LICH THI'!C:AA,13,0)</f>
        <v>27</v>
      </c>
      <c r="F6180" s="436">
        <f t="shared" si="1260"/>
        <v>27</v>
      </c>
      <c r="G6180" s="436">
        <f>VLOOKUP(C6180,'LICH THI'!C:AA,14,0)</f>
        <v>1</v>
      </c>
      <c r="H6180" s="436">
        <f t="shared" si="1251"/>
        <v>1</v>
      </c>
      <c r="I6180" s="436" t="str">
        <f t="shared" si="1252"/>
        <v>Phí Thanh Tâm</v>
      </c>
      <c r="J6180" s="436"/>
      <c r="K6180" s="436">
        <f t="shared" si="1253"/>
        <v>1</v>
      </c>
      <c r="L6180" s="436" t="str">
        <f t="shared" si="1254"/>
        <v>DC3KT21-DC-1</v>
      </c>
      <c r="M6180" s="436">
        <f t="shared" si="1255"/>
        <v>21</v>
      </c>
      <c r="N6180" s="437">
        <f t="shared" si="1261"/>
        <v>1</v>
      </c>
      <c r="O6180" s="437"/>
      <c r="P6180" s="430" t="str">
        <f t="shared" si="1256"/>
        <v/>
      </c>
      <c r="U6180" s="177">
        <v>24</v>
      </c>
      <c r="V6180" s="177" t="s">
        <v>3491</v>
      </c>
      <c r="W6180" s="177" t="s">
        <v>4372</v>
      </c>
      <c r="X6180" s="177" t="s">
        <v>3583</v>
      </c>
      <c r="Y6180" s="177" t="s">
        <v>4373</v>
      </c>
      <c r="Z6180" s="177" t="s">
        <v>7360</v>
      </c>
      <c r="AA6180" s="525" t="s">
        <v>4374</v>
      </c>
      <c r="AB6180" s="399" t="str">
        <f t="shared" si="1257"/>
        <v>DC3KT21</v>
      </c>
      <c r="AC6180" s="399" t="str">
        <f t="shared" si="1258"/>
        <v>DC3KT21-DC</v>
      </c>
      <c r="AD6180" t="str">
        <f>Y6180&amp;"-"&amp;VLOOKUP(AC6180,'LICH THI'!C:AA,9,0)</f>
        <v>65DCKT22298-42484</v>
      </c>
      <c r="AE6180">
        <f t="shared" si="1259"/>
        <v>1</v>
      </c>
    </row>
    <row r="6181" spans="1:31" x14ac:dyDescent="0.25">
      <c r="A6181" s="436" t="str">
        <f t="shared" si="1249"/>
        <v>DC3KT21-DC-22</v>
      </c>
      <c r="B6181" s="436">
        <f>COUNTIF(AC$4:AC6181,AC6181)</f>
        <v>22</v>
      </c>
      <c r="C6181" s="436" t="str">
        <f t="shared" si="1250"/>
        <v>DC3KT21-DC</v>
      </c>
      <c r="D6181" s="436">
        <f>VLOOKUP(C6181,'LICH THI'!C:AA,12,0)</f>
        <v>27</v>
      </c>
      <c r="E6181" s="436">
        <f>VLOOKUP(C6181,'LICH THI'!C:AA,13,0)</f>
        <v>27</v>
      </c>
      <c r="F6181" s="436">
        <f t="shared" si="1260"/>
        <v>27</v>
      </c>
      <c r="G6181" s="436">
        <f>VLOOKUP(C6181,'LICH THI'!C:AA,14,0)</f>
        <v>1</v>
      </c>
      <c r="H6181" s="436">
        <f t="shared" si="1251"/>
        <v>1</v>
      </c>
      <c r="I6181" s="436" t="str">
        <f t="shared" si="1252"/>
        <v>Nguyễn Việt Thành</v>
      </c>
      <c r="J6181" s="436"/>
      <c r="K6181" s="436">
        <f t="shared" si="1253"/>
        <v>1</v>
      </c>
      <c r="L6181" s="436" t="str">
        <f t="shared" si="1254"/>
        <v>DC3KT21-DC-1</v>
      </c>
      <c r="M6181" s="436">
        <f t="shared" si="1255"/>
        <v>21</v>
      </c>
      <c r="N6181" s="437">
        <f t="shared" si="1261"/>
        <v>2</v>
      </c>
      <c r="O6181" s="437"/>
      <c r="P6181" s="430" t="str">
        <f t="shared" si="1256"/>
        <v/>
      </c>
      <c r="U6181" s="177">
        <v>17</v>
      </c>
      <c r="V6181" s="177" t="s">
        <v>3378</v>
      </c>
      <c r="W6181" s="177" t="s">
        <v>4548</v>
      </c>
      <c r="X6181" s="177" t="s">
        <v>2894</v>
      </c>
      <c r="Y6181" s="177" t="s">
        <v>4549</v>
      </c>
      <c r="Z6181" s="177" t="s">
        <v>7360</v>
      </c>
      <c r="AA6181" s="525" t="s">
        <v>4550</v>
      </c>
      <c r="AB6181" s="399" t="str">
        <f t="shared" si="1257"/>
        <v>DC3KT21</v>
      </c>
      <c r="AC6181" s="399" t="str">
        <f t="shared" si="1258"/>
        <v>DC3KT21-DC</v>
      </c>
      <c r="AD6181" t="str">
        <f>Y6181&amp;"-"&amp;VLOOKUP(AC6181,'LICH THI'!C:AA,9,0)</f>
        <v>64DCKT3165-42484</v>
      </c>
      <c r="AE6181">
        <f t="shared" si="1259"/>
        <v>1</v>
      </c>
    </row>
    <row r="6182" spans="1:31" x14ac:dyDescent="0.25">
      <c r="A6182" s="436" t="str">
        <f t="shared" si="1249"/>
        <v>DC3KT21-DC-23</v>
      </c>
      <c r="B6182" s="436">
        <f>COUNTIF(AC$4:AC6182,AC6182)</f>
        <v>23</v>
      </c>
      <c r="C6182" s="436" t="str">
        <f t="shared" si="1250"/>
        <v>DC3KT21-DC</v>
      </c>
      <c r="D6182" s="436">
        <f>VLOOKUP(C6182,'LICH THI'!C:AA,12,0)</f>
        <v>27</v>
      </c>
      <c r="E6182" s="436">
        <f>VLOOKUP(C6182,'LICH THI'!C:AA,13,0)</f>
        <v>27</v>
      </c>
      <c r="F6182" s="436">
        <f t="shared" si="1260"/>
        <v>27</v>
      </c>
      <c r="G6182" s="436">
        <f>VLOOKUP(C6182,'LICH THI'!C:AA,14,0)</f>
        <v>1</v>
      </c>
      <c r="H6182" s="436">
        <f t="shared" si="1251"/>
        <v>1</v>
      </c>
      <c r="I6182" s="436" t="str">
        <f t="shared" si="1252"/>
        <v>Đỗ Thị Quỳnh Trang</v>
      </c>
      <c r="J6182" s="436"/>
      <c r="K6182" s="436">
        <f t="shared" si="1253"/>
        <v>1</v>
      </c>
      <c r="L6182" s="436" t="str">
        <f t="shared" si="1254"/>
        <v>DC3KT21-DC-1</v>
      </c>
      <c r="M6182" s="436">
        <f t="shared" si="1255"/>
        <v>21</v>
      </c>
      <c r="N6182" s="437">
        <f t="shared" si="1261"/>
        <v>3</v>
      </c>
      <c r="O6182" s="437"/>
      <c r="P6182" s="430" t="str">
        <f t="shared" si="1256"/>
        <v/>
      </c>
      <c r="U6182" s="177">
        <v>21</v>
      </c>
      <c r="V6182" s="177" t="s">
        <v>3381</v>
      </c>
      <c r="W6182" s="177" t="s">
        <v>4346</v>
      </c>
      <c r="X6182" s="177" t="s">
        <v>2694</v>
      </c>
      <c r="Y6182" s="177" t="s">
        <v>4347</v>
      </c>
      <c r="Z6182" s="177" t="s">
        <v>7360</v>
      </c>
      <c r="AA6182" s="525" t="s">
        <v>4348</v>
      </c>
      <c r="AB6182" s="399" t="str">
        <f t="shared" si="1257"/>
        <v>DC3KT21</v>
      </c>
      <c r="AC6182" s="399" t="str">
        <f t="shared" si="1258"/>
        <v>DC3KT21-DC</v>
      </c>
      <c r="AD6182" t="str">
        <f>Y6182&amp;"-"&amp;VLOOKUP(AC6182,'LICH THI'!C:AA,9,0)</f>
        <v>64DCKT3150-42484</v>
      </c>
      <c r="AE6182">
        <f t="shared" si="1259"/>
        <v>1</v>
      </c>
    </row>
    <row r="6183" spans="1:31" x14ac:dyDescent="0.25">
      <c r="A6183" s="436" t="str">
        <f t="shared" si="1249"/>
        <v>DC3KT21-DC-24</v>
      </c>
      <c r="B6183" s="436">
        <f>COUNTIF(AC$4:AC6183,AC6183)</f>
        <v>24</v>
      </c>
      <c r="C6183" s="436" t="str">
        <f t="shared" si="1250"/>
        <v>DC3KT21-DC</v>
      </c>
      <c r="D6183" s="436">
        <f>VLOOKUP(C6183,'LICH THI'!C:AA,12,0)</f>
        <v>27</v>
      </c>
      <c r="E6183" s="436">
        <f>VLOOKUP(C6183,'LICH THI'!C:AA,13,0)</f>
        <v>27</v>
      </c>
      <c r="F6183" s="436">
        <f t="shared" si="1260"/>
        <v>27</v>
      </c>
      <c r="G6183" s="436">
        <f>VLOOKUP(C6183,'LICH THI'!C:AA,14,0)</f>
        <v>1</v>
      </c>
      <c r="H6183" s="436">
        <f t="shared" si="1251"/>
        <v>1</v>
      </c>
      <c r="I6183" s="436" t="str">
        <f t="shared" si="1252"/>
        <v>Ngô Thị Kiều Trang</v>
      </c>
      <c r="J6183" s="436"/>
      <c r="K6183" s="436">
        <f t="shared" si="1253"/>
        <v>1</v>
      </c>
      <c r="L6183" s="436" t="str">
        <f t="shared" si="1254"/>
        <v>DC3KT21-DC-1</v>
      </c>
      <c r="M6183" s="436">
        <f t="shared" si="1255"/>
        <v>21</v>
      </c>
      <c r="N6183" s="437">
        <f t="shared" si="1261"/>
        <v>4</v>
      </c>
      <c r="O6183" s="437"/>
      <c r="P6183" s="430" t="str">
        <f t="shared" si="1256"/>
        <v/>
      </c>
      <c r="U6183" s="177">
        <v>22</v>
      </c>
      <c r="V6183" s="177" t="s">
        <v>3381</v>
      </c>
      <c r="W6183" s="177" t="s">
        <v>4799</v>
      </c>
      <c r="X6183" s="177" t="s">
        <v>2694</v>
      </c>
      <c r="Y6183" s="177" t="s">
        <v>4800</v>
      </c>
      <c r="Z6183" s="177" t="s">
        <v>7360</v>
      </c>
      <c r="AA6183" s="525" t="s">
        <v>3387</v>
      </c>
      <c r="AB6183" s="399" t="str">
        <f t="shared" si="1257"/>
        <v>DC3KT21</v>
      </c>
      <c r="AC6183" s="399" t="str">
        <f t="shared" si="1258"/>
        <v>DC3KT21-DC</v>
      </c>
      <c r="AD6183" t="str">
        <f>Y6183&amp;"-"&amp;VLOOKUP(AC6183,'LICH THI'!C:AA,9,0)</f>
        <v>64DCKT3233-42484</v>
      </c>
      <c r="AE6183">
        <f t="shared" si="1259"/>
        <v>1</v>
      </c>
    </row>
    <row r="6184" spans="1:31" x14ac:dyDescent="0.25">
      <c r="A6184" s="436" t="str">
        <f t="shared" si="1249"/>
        <v>DC3KT21-DC-25</v>
      </c>
      <c r="B6184" s="436">
        <f>COUNTIF(AC$4:AC6184,AC6184)</f>
        <v>25</v>
      </c>
      <c r="C6184" s="436" t="str">
        <f t="shared" si="1250"/>
        <v>DC3KT21-DC</v>
      </c>
      <c r="D6184" s="436">
        <f>VLOOKUP(C6184,'LICH THI'!C:AA,12,0)</f>
        <v>27</v>
      </c>
      <c r="E6184" s="436">
        <f>VLOOKUP(C6184,'LICH THI'!C:AA,13,0)</f>
        <v>27</v>
      </c>
      <c r="F6184" s="436">
        <f t="shared" si="1260"/>
        <v>27</v>
      </c>
      <c r="G6184" s="436">
        <f>VLOOKUP(C6184,'LICH THI'!C:AA,14,0)</f>
        <v>1</v>
      </c>
      <c r="H6184" s="436">
        <f t="shared" si="1251"/>
        <v>1</v>
      </c>
      <c r="I6184" s="436" t="str">
        <f t="shared" si="1252"/>
        <v>Trịnh Hoài Trang</v>
      </c>
      <c r="J6184" s="436"/>
      <c r="K6184" s="436">
        <f t="shared" si="1253"/>
        <v>1</v>
      </c>
      <c r="L6184" s="436" t="str">
        <f t="shared" si="1254"/>
        <v>DC3KT21-DC-1</v>
      </c>
      <c r="M6184" s="436">
        <f t="shared" si="1255"/>
        <v>21</v>
      </c>
      <c r="N6184" s="437">
        <f t="shared" si="1261"/>
        <v>5</v>
      </c>
      <c r="O6184" s="437"/>
      <c r="P6184" s="430" t="str">
        <f t="shared" si="1256"/>
        <v/>
      </c>
      <c r="U6184" s="177">
        <v>7</v>
      </c>
      <c r="V6184" s="177" t="s">
        <v>3358</v>
      </c>
      <c r="W6184" s="177" t="s">
        <v>4750</v>
      </c>
      <c r="X6184" s="177" t="s">
        <v>2694</v>
      </c>
      <c r="Y6184" s="177" t="s">
        <v>4751</v>
      </c>
      <c r="Z6184" s="177" t="s">
        <v>7360</v>
      </c>
      <c r="AA6184" s="525" t="s">
        <v>4752</v>
      </c>
      <c r="AB6184" s="399" t="str">
        <f t="shared" si="1257"/>
        <v>DC3KT21</v>
      </c>
      <c r="AC6184" s="399" t="str">
        <f t="shared" si="1258"/>
        <v>DC3KT21-DC</v>
      </c>
      <c r="AD6184" t="str">
        <f>Y6184&amp;"-"&amp;VLOOKUP(AC6184,'LICH THI'!C:AA,9,0)</f>
        <v>64DCKT3058-42484</v>
      </c>
      <c r="AE6184">
        <f t="shared" si="1259"/>
        <v>1</v>
      </c>
    </row>
    <row r="6185" spans="1:31" x14ac:dyDescent="0.25">
      <c r="A6185" s="436" t="str">
        <f t="shared" si="1249"/>
        <v>DC3KT21-DC-26</v>
      </c>
      <c r="B6185" s="436">
        <f>COUNTIF(AC$4:AC6185,AC6185)</f>
        <v>26</v>
      </c>
      <c r="C6185" s="436" t="str">
        <f t="shared" si="1250"/>
        <v>DC3KT21-DC</v>
      </c>
      <c r="D6185" s="436">
        <f>VLOOKUP(C6185,'LICH THI'!C:AA,12,0)</f>
        <v>27</v>
      </c>
      <c r="E6185" s="436">
        <f>VLOOKUP(C6185,'LICH THI'!C:AA,13,0)</f>
        <v>27</v>
      </c>
      <c r="F6185" s="436">
        <f t="shared" si="1260"/>
        <v>27</v>
      </c>
      <c r="G6185" s="436">
        <f>VLOOKUP(C6185,'LICH THI'!C:AA,14,0)</f>
        <v>1</v>
      </c>
      <c r="H6185" s="436">
        <f t="shared" si="1251"/>
        <v>1</v>
      </c>
      <c r="I6185" s="436" t="str">
        <f t="shared" si="1252"/>
        <v>Nguyễn Văn Trung</v>
      </c>
      <c r="J6185" s="436"/>
      <c r="K6185" s="436">
        <f t="shared" si="1253"/>
        <v>1</v>
      </c>
      <c r="L6185" s="436" t="str">
        <f t="shared" si="1254"/>
        <v>DC3KT21-DC-1</v>
      </c>
      <c r="M6185" s="436">
        <f t="shared" si="1255"/>
        <v>21</v>
      </c>
      <c r="N6185" s="437">
        <f t="shared" si="1261"/>
        <v>6</v>
      </c>
      <c r="O6185" s="437"/>
      <c r="P6185" s="430" t="str">
        <f t="shared" si="1256"/>
        <v/>
      </c>
      <c r="U6185" s="177">
        <v>27</v>
      </c>
      <c r="V6185" s="177" t="s">
        <v>3046</v>
      </c>
      <c r="W6185" s="177" t="s">
        <v>2741</v>
      </c>
      <c r="X6185" s="177" t="s">
        <v>3160</v>
      </c>
      <c r="Y6185" s="177" t="s">
        <v>4260</v>
      </c>
      <c r="Z6185" s="177" t="s">
        <v>7360</v>
      </c>
      <c r="AA6185" s="525" t="s">
        <v>4261</v>
      </c>
      <c r="AB6185" s="399" t="str">
        <f t="shared" si="1257"/>
        <v>DC3KT21</v>
      </c>
      <c r="AC6185" s="399" t="str">
        <f t="shared" si="1258"/>
        <v>DC3KT21-DC</v>
      </c>
      <c r="AD6185" t="str">
        <f>Y6185&amp;"-"&amp;VLOOKUP(AC6185,'LICH THI'!C:AA,9,0)</f>
        <v>63DCKT3283-42484</v>
      </c>
      <c r="AE6185">
        <f t="shared" si="1259"/>
        <v>1</v>
      </c>
    </row>
    <row r="6186" spans="1:31" x14ac:dyDescent="0.25">
      <c r="A6186" s="436" t="str">
        <f t="shared" si="1249"/>
        <v>DC3KT21-DC-27</v>
      </c>
      <c r="B6186" s="436">
        <f>COUNTIF(AC$4:AC6186,AC6186)</f>
        <v>27</v>
      </c>
      <c r="C6186" s="436" t="str">
        <f t="shared" si="1250"/>
        <v>DC3KT21-DC</v>
      </c>
      <c r="D6186" s="436">
        <f>VLOOKUP(C6186,'LICH THI'!C:AA,12,0)</f>
        <v>27</v>
      </c>
      <c r="E6186" s="436">
        <f>VLOOKUP(C6186,'LICH THI'!C:AA,13,0)</f>
        <v>27</v>
      </c>
      <c r="F6186" s="436">
        <f t="shared" si="1260"/>
        <v>27</v>
      </c>
      <c r="G6186" s="436">
        <f>VLOOKUP(C6186,'LICH THI'!C:AA,14,0)</f>
        <v>1</v>
      </c>
      <c r="H6186" s="436">
        <f t="shared" si="1251"/>
        <v>1</v>
      </c>
      <c r="I6186" s="436" t="str">
        <f t="shared" si="1252"/>
        <v>Nguyễn Thị Hải Yến</v>
      </c>
      <c r="J6186" s="436"/>
      <c r="K6186" s="436">
        <f t="shared" si="1253"/>
        <v>1</v>
      </c>
      <c r="L6186" s="436" t="str">
        <f t="shared" si="1254"/>
        <v>DC3KT21-DC-1</v>
      </c>
      <c r="M6186" s="436">
        <f t="shared" si="1255"/>
        <v>21</v>
      </c>
      <c r="N6186" s="437">
        <f t="shared" si="1261"/>
        <v>7</v>
      </c>
      <c r="O6186" s="437"/>
      <c r="P6186" s="430" t="str">
        <f t="shared" si="1256"/>
        <v/>
      </c>
      <c r="U6186" s="177">
        <v>8</v>
      </c>
      <c r="V6186" s="177" t="s">
        <v>3358</v>
      </c>
      <c r="W6186" s="177" t="s">
        <v>4753</v>
      </c>
      <c r="X6186" s="177" t="s">
        <v>2639</v>
      </c>
      <c r="Y6186" s="177" t="s">
        <v>4754</v>
      </c>
      <c r="Z6186" s="177" t="s">
        <v>7360</v>
      </c>
      <c r="AA6186" s="525" t="s">
        <v>4755</v>
      </c>
      <c r="AB6186" s="399" t="str">
        <f t="shared" si="1257"/>
        <v>DC3KT21</v>
      </c>
      <c r="AC6186" s="399" t="str">
        <f t="shared" si="1258"/>
        <v>DC3KT21-DC</v>
      </c>
      <c r="AD6186" t="str">
        <f>Y6186&amp;"-"&amp;VLOOKUP(AC6186,'LICH THI'!C:AA,9,0)</f>
        <v>64DCKT3039-42484</v>
      </c>
      <c r="AE6186">
        <f t="shared" si="1259"/>
        <v>1</v>
      </c>
    </row>
    <row r="6187" spans="1:31" x14ac:dyDescent="0.25">
      <c r="A6187" s="436" t="str">
        <f t="shared" si="1249"/>
        <v>DC3KT22-DC-1</v>
      </c>
      <c r="B6187" s="436">
        <f>COUNTIF(AC$4:AC6187,AC6187)</f>
        <v>1</v>
      </c>
      <c r="C6187" s="436" t="str">
        <f t="shared" si="1250"/>
        <v>DC3KT22-DC</v>
      </c>
      <c r="D6187" s="436">
        <f>VLOOKUP(C6187,'LICH THI'!C:AA,12,0)</f>
        <v>39</v>
      </c>
      <c r="E6187" s="436">
        <f>VLOOKUP(C6187,'LICH THI'!C:AA,13,0)</f>
        <v>39</v>
      </c>
      <c r="F6187" s="436">
        <f t="shared" si="1260"/>
        <v>39</v>
      </c>
      <c r="G6187" s="436">
        <f>VLOOKUP(C6187,'LICH THI'!C:AA,14,0)</f>
        <v>1</v>
      </c>
      <c r="H6187" s="436">
        <f t="shared" si="1251"/>
        <v>1</v>
      </c>
      <c r="I6187" s="436" t="str">
        <f t="shared" si="1252"/>
        <v>Hoàng Thị Quỳnh Anh</v>
      </c>
      <c r="J6187" s="436"/>
      <c r="K6187" s="436">
        <f t="shared" si="1253"/>
        <v>1</v>
      </c>
      <c r="L6187" s="436" t="str">
        <f t="shared" si="1254"/>
        <v>DC3KT22-DC-1</v>
      </c>
      <c r="M6187" s="436">
        <f t="shared" si="1255"/>
        <v>22</v>
      </c>
      <c r="N6187" s="437">
        <f t="shared" si="1261"/>
        <v>19</v>
      </c>
      <c r="O6187" s="437"/>
      <c r="P6187" s="430" t="str">
        <f t="shared" si="1256"/>
        <v/>
      </c>
      <c r="U6187" s="177">
        <v>16</v>
      </c>
      <c r="V6187" s="177" t="s">
        <v>3378</v>
      </c>
      <c r="W6187" s="177" t="s">
        <v>4515</v>
      </c>
      <c r="X6187" s="177" t="s">
        <v>2611</v>
      </c>
      <c r="Y6187" s="177" t="s">
        <v>4516</v>
      </c>
      <c r="Z6187" s="177" t="s">
        <v>5991</v>
      </c>
      <c r="AA6187" s="525" t="s">
        <v>4517</v>
      </c>
      <c r="AB6187" s="399" t="str">
        <f t="shared" si="1257"/>
        <v>DC3KT22</v>
      </c>
      <c r="AC6187" s="399" t="str">
        <f t="shared" si="1258"/>
        <v>DC3KT22-DC</v>
      </c>
      <c r="AD6187" t="str">
        <f>Y6187&amp;"-"&amp;VLOOKUP(AC6187,'LICH THI'!C:AA,9,0)</f>
        <v>64DCKT3125-42487</v>
      </c>
      <c r="AE6187">
        <f t="shared" si="1259"/>
        <v>1</v>
      </c>
    </row>
    <row r="6188" spans="1:31" x14ac:dyDescent="0.25">
      <c r="A6188" s="436" t="str">
        <f t="shared" si="1249"/>
        <v>DC3KT22-DC-2</v>
      </c>
      <c r="B6188" s="436">
        <f>COUNTIF(AC$4:AC6188,AC6188)</f>
        <v>2</v>
      </c>
      <c r="C6188" s="436" t="str">
        <f t="shared" si="1250"/>
        <v>DC3KT22-DC</v>
      </c>
      <c r="D6188" s="436">
        <f>VLOOKUP(C6188,'LICH THI'!C:AA,12,0)</f>
        <v>39</v>
      </c>
      <c r="E6188" s="436">
        <f>VLOOKUP(C6188,'LICH THI'!C:AA,13,0)</f>
        <v>39</v>
      </c>
      <c r="F6188" s="436">
        <f t="shared" si="1260"/>
        <v>39</v>
      </c>
      <c r="G6188" s="436">
        <f>VLOOKUP(C6188,'LICH THI'!C:AA,14,0)</f>
        <v>1</v>
      </c>
      <c r="H6188" s="436">
        <f t="shared" si="1251"/>
        <v>1</v>
      </c>
      <c r="I6188" s="436" t="str">
        <f t="shared" si="1252"/>
        <v>Nguyễn Thị Anh</v>
      </c>
      <c r="J6188" s="436"/>
      <c r="K6188" s="436">
        <f t="shared" si="1253"/>
        <v>1</v>
      </c>
      <c r="L6188" s="436" t="str">
        <f t="shared" si="1254"/>
        <v>DC3KT22-DC-1</v>
      </c>
      <c r="M6188" s="436">
        <f t="shared" si="1255"/>
        <v>22</v>
      </c>
      <c r="N6188" s="437">
        <f t="shared" si="1261"/>
        <v>20</v>
      </c>
      <c r="O6188" s="437"/>
      <c r="P6188" s="430" t="str">
        <f t="shared" si="1256"/>
        <v/>
      </c>
      <c r="U6188" s="177">
        <v>36</v>
      </c>
      <c r="V6188" s="177" t="s">
        <v>3046</v>
      </c>
      <c r="W6188" s="177" t="s">
        <v>2619</v>
      </c>
      <c r="X6188" s="177" t="s">
        <v>2611</v>
      </c>
      <c r="Y6188" s="177" t="s">
        <v>3047</v>
      </c>
      <c r="Z6188" s="177" t="s">
        <v>5991</v>
      </c>
      <c r="AA6188" s="525" t="s">
        <v>3048</v>
      </c>
      <c r="AB6188" s="399" t="str">
        <f t="shared" si="1257"/>
        <v>DC3KT22</v>
      </c>
      <c r="AC6188" s="399" t="str">
        <f t="shared" si="1258"/>
        <v>DC3KT22-DC</v>
      </c>
      <c r="AD6188" t="str">
        <f>Y6188&amp;"-"&amp;VLOOKUP(AC6188,'LICH THI'!C:AA,9,0)</f>
        <v>63DCKT3251-42487</v>
      </c>
      <c r="AE6188">
        <f t="shared" si="1259"/>
        <v>1</v>
      </c>
    </row>
    <row r="6189" spans="1:31" x14ac:dyDescent="0.25">
      <c r="A6189" s="436" t="str">
        <f t="shared" si="1249"/>
        <v>DC3KT22-DC-3</v>
      </c>
      <c r="B6189" s="436">
        <f>COUNTIF(AC$4:AC6189,AC6189)</f>
        <v>3</v>
      </c>
      <c r="C6189" s="436" t="str">
        <f t="shared" si="1250"/>
        <v>DC3KT22-DC</v>
      </c>
      <c r="D6189" s="436">
        <f>VLOOKUP(C6189,'LICH THI'!C:AA,12,0)</f>
        <v>39</v>
      </c>
      <c r="E6189" s="436">
        <f>VLOOKUP(C6189,'LICH THI'!C:AA,13,0)</f>
        <v>39</v>
      </c>
      <c r="F6189" s="436">
        <f t="shared" si="1260"/>
        <v>39</v>
      </c>
      <c r="G6189" s="436">
        <f>VLOOKUP(C6189,'LICH THI'!C:AA,14,0)</f>
        <v>1</v>
      </c>
      <c r="H6189" s="436">
        <f t="shared" si="1251"/>
        <v>1</v>
      </c>
      <c r="I6189" s="436" t="str">
        <f t="shared" si="1252"/>
        <v>Nguyễn Thị Phương Anh</v>
      </c>
      <c r="J6189" s="436"/>
      <c r="K6189" s="436">
        <f t="shared" si="1253"/>
        <v>1</v>
      </c>
      <c r="L6189" s="436" t="str">
        <f t="shared" si="1254"/>
        <v>DC3KT22-DC-1</v>
      </c>
      <c r="M6189" s="436">
        <f t="shared" si="1255"/>
        <v>22</v>
      </c>
      <c r="N6189" s="437">
        <f t="shared" si="1261"/>
        <v>21</v>
      </c>
      <c r="O6189" s="437"/>
      <c r="P6189" s="430" t="str">
        <f t="shared" si="1256"/>
        <v/>
      </c>
      <c r="U6189" s="177">
        <v>31</v>
      </c>
      <c r="V6189" s="177" t="s">
        <v>3502</v>
      </c>
      <c r="W6189" s="177" t="s">
        <v>2645</v>
      </c>
      <c r="X6189" s="177" t="s">
        <v>2611</v>
      </c>
      <c r="Y6189" s="177" t="s">
        <v>5910</v>
      </c>
      <c r="Z6189" s="177" t="s">
        <v>5991</v>
      </c>
      <c r="AA6189" s="525" t="s">
        <v>5911</v>
      </c>
      <c r="AB6189" s="399" t="str">
        <f t="shared" si="1257"/>
        <v>DC3KT22</v>
      </c>
      <c r="AC6189" s="399" t="str">
        <f t="shared" si="1258"/>
        <v>DC3KT22-DC</v>
      </c>
      <c r="AD6189" t="str">
        <f>Y6189&amp;"-"&amp;VLOOKUP(AC6189,'LICH THI'!C:AA,9,0)</f>
        <v>65DCKT22191-42487</v>
      </c>
      <c r="AE6189">
        <f t="shared" si="1259"/>
        <v>1</v>
      </c>
    </row>
    <row r="6190" spans="1:31" x14ac:dyDescent="0.25">
      <c r="A6190" s="436" t="str">
        <f t="shared" si="1249"/>
        <v>DC3KT22-DC-4</v>
      </c>
      <c r="B6190" s="436">
        <f>COUNTIF(AC$4:AC6190,AC6190)</f>
        <v>4</v>
      </c>
      <c r="C6190" s="436" t="str">
        <f t="shared" si="1250"/>
        <v>DC3KT22-DC</v>
      </c>
      <c r="D6190" s="436">
        <f>VLOOKUP(C6190,'LICH THI'!C:AA,12,0)</f>
        <v>39</v>
      </c>
      <c r="E6190" s="436">
        <f>VLOOKUP(C6190,'LICH THI'!C:AA,13,0)</f>
        <v>39</v>
      </c>
      <c r="F6190" s="436">
        <f t="shared" si="1260"/>
        <v>39</v>
      </c>
      <c r="G6190" s="436">
        <f>VLOOKUP(C6190,'LICH THI'!C:AA,14,0)</f>
        <v>1</v>
      </c>
      <c r="H6190" s="436">
        <f t="shared" si="1251"/>
        <v>1</v>
      </c>
      <c r="I6190" s="436" t="str">
        <f t="shared" si="1252"/>
        <v>Trần Thị Lan Anh</v>
      </c>
      <c r="J6190" s="436"/>
      <c r="K6190" s="436">
        <f t="shared" si="1253"/>
        <v>1</v>
      </c>
      <c r="L6190" s="436" t="str">
        <f t="shared" si="1254"/>
        <v>DC3KT22-DC-1</v>
      </c>
      <c r="M6190" s="436">
        <f t="shared" si="1255"/>
        <v>22</v>
      </c>
      <c r="N6190" s="437">
        <f t="shared" si="1261"/>
        <v>22</v>
      </c>
      <c r="O6190" s="437"/>
      <c r="P6190" s="430" t="str">
        <f t="shared" si="1256"/>
        <v/>
      </c>
      <c r="U6190" s="177">
        <v>20</v>
      </c>
      <c r="V6190" s="177" t="s">
        <v>5903</v>
      </c>
      <c r="W6190" s="177" t="s">
        <v>4360</v>
      </c>
      <c r="X6190" s="177" t="s">
        <v>2611</v>
      </c>
      <c r="Y6190" s="177" t="s">
        <v>5994</v>
      </c>
      <c r="Z6190" s="177" t="s">
        <v>5991</v>
      </c>
      <c r="AA6190" s="525" t="s">
        <v>5995</v>
      </c>
      <c r="AB6190" s="399" t="str">
        <f t="shared" si="1257"/>
        <v>DC3KT22</v>
      </c>
      <c r="AC6190" s="399" t="str">
        <f t="shared" si="1258"/>
        <v>DC3KT22-DC</v>
      </c>
      <c r="AD6190" t="str">
        <f>Y6190&amp;"-"&amp;VLOOKUP(AC6190,'LICH THI'!C:AA,9,0)</f>
        <v>65DCKT22188-42487</v>
      </c>
      <c r="AE6190">
        <f t="shared" si="1259"/>
        <v>1</v>
      </c>
    </row>
    <row r="6191" spans="1:31" x14ac:dyDescent="0.25">
      <c r="A6191" s="436" t="str">
        <f t="shared" si="1249"/>
        <v>DC3KT22-DC-5</v>
      </c>
      <c r="B6191" s="436">
        <f>COUNTIF(AC$4:AC6191,AC6191)</f>
        <v>5</v>
      </c>
      <c r="C6191" s="436" t="str">
        <f t="shared" si="1250"/>
        <v>DC3KT22-DC</v>
      </c>
      <c r="D6191" s="436">
        <f>VLOOKUP(C6191,'LICH THI'!C:AA,12,0)</f>
        <v>39</v>
      </c>
      <c r="E6191" s="436">
        <f>VLOOKUP(C6191,'LICH THI'!C:AA,13,0)</f>
        <v>39</v>
      </c>
      <c r="F6191" s="436">
        <f t="shared" si="1260"/>
        <v>39</v>
      </c>
      <c r="G6191" s="436">
        <f>VLOOKUP(C6191,'LICH THI'!C:AA,14,0)</f>
        <v>1</v>
      </c>
      <c r="H6191" s="436">
        <f t="shared" si="1251"/>
        <v>1</v>
      </c>
      <c r="I6191" s="436" t="str">
        <f t="shared" si="1252"/>
        <v>Nguyễn Thị Ngọc Ánh</v>
      </c>
      <c r="J6191" s="436"/>
      <c r="K6191" s="436">
        <f t="shared" si="1253"/>
        <v>1</v>
      </c>
      <c r="L6191" s="436" t="str">
        <f t="shared" si="1254"/>
        <v>DC3KT22-DC-1</v>
      </c>
      <c r="M6191" s="436">
        <f t="shared" si="1255"/>
        <v>22</v>
      </c>
      <c r="N6191" s="437">
        <f t="shared" si="1261"/>
        <v>23</v>
      </c>
      <c r="O6191" s="437"/>
      <c r="P6191" s="430" t="str">
        <f t="shared" si="1256"/>
        <v/>
      </c>
      <c r="U6191" s="177">
        <v>21</v>
      </c>
      <c r="V6191" s="177" t="s">
        <v>5903</v>
      </c>
      <c r="W6191" s="177" t="s">
        <v>4250</v>
      </c>
      <c r="X6191" s="177" t="s">
        <v>3021</v>
      </c>
      <c r="Y6191" s="177" t="s">
        <v>5996</v>
      </c>
      <c r="Z6191" s="177" t="s">
        <v>5991</v>
      </c>
      <c r="AA6191" s="525" t="s">
        <v>5997</v>
      </c>
      <c r="AB6191" s="399" t="str">
        <f t="shared" si="1257"/>
        <v>DC3KT22</v>
      </c>
      <c r="AC6191" s="399" t="str">
        <f t="shared" si="1258"/>
        <v>DC3KT22-DC</v>
      </c>
      <c r="AD6191" t="str">
        <f>Y6191&amp;"-"&amp;VLOOKUP(AC6191,'LICH THI'!C:AA,9,0)</f>
        <v>65DCKT21596-42487</v>
      </c>
      <c r="AE6191">
        <f t="shared" si="1259"/>
        <v>1</v>
      </c>
    </row>
    <row r="6192" spans="1:31" x14ac:dyDescent="0.25">
      <c r="A6192" s="436" t="str">
        <f t="shared" si="1249"/>
        <v>DC3KT22-DC-6</v>
      </c>
      <c r="B6192" s="436">
        <f>COUNTIF(AC$4:AC6192,AC6192)</f>
        <v>6</v>
      </c>
      <c r="C6192" s="436" t="str">
        <f t="shared" si="1250"/>
        <v>DC3KT22-DC</v>
      </c>
      <c r="D6192" s="436">
        <f>VLOOKUP(C6192,'LICH THI'!C:AA,12,0)</f>
        <v>39</v>
      </c>
      <c r="E6192" s="436">
        <f>VLOOKUP(C6192,'LICH THI'!C:AA,13,0)</f>
        <v>39</v>
      </c>
      <c r="F6192" s="436">
        <f t="shared" si="1260"/>
        <v>39</v>
      </c>
      <c r="G6192" s="436">
        <f>VLOOKUP(C6192,'LICH THI'!C:AA,14,0)</f>
        <v>1</v>
      </c>
      <c r="H6192" s="436">
        <f t="shared" si="1251"/>
        <v>1</v>
      </c>
      <c r="I6192" s="436" t="str">
        <f t="shared" si="1252"/>
        <v>Ngô Thị Kim Chi</v>
      </c>
      <c r="J6192" s="436"/>
      <c r="K6192" s="436">
        <f t="shared" si="1253"/>
        <v>1</v>
      </c>
      <c r="L6192" s="436" t="str">
        <f t="shared" si="1254"/>
        <v>DC3KT22-DC-1</v>
      </c>
      <c r="M6192" s="436">
        <f t="shared" si="1255"/>
        <v>22</v>
      </c>
      <c r="N6192" s="437">
        <f t="shared" si="1261"/>
        <v>24</v>
      </c>
      <c r="O6192" s="437"/>
      <c r="P6192" s="430" t="str">
        <f t="shared" si="1256"/>
        <v/>
      </c>
      <c r="U6192" s="177">
        <v>25</v>
      </c>
      <c r="V6192" s="177" t="s">
        <v>3491</v>
      </c>
      <c r="W6192" s="177" t="s">
        <v>6004</v>
      </c>
      <c r="X6192" s="177" t="s">
        <v>4232</v>
      </c>
      <c r="Y6192" s="177" t="s">
        <v>6005</v>
      </c>
      <c r="Z6192" s="177" t="s">
        <v>5991</v>
      </c>
      <c r="AA6192" s="525" t="s">
        <v>3496</v>
      </c>
      <c r="AB6192" s="399" t="str">
        <f t="shared" si="1257"/>
        <v>DC3KT22</v>
      </c>
      <c r="AC6192" s="399" t="str">
        <f t="shared" si="1258"/>
        <v>DC3KT22-DC</v>
      </c>
      <c r="AD6192" t="str">
        <f>Y6192&amp;"-"&amp;VLOOKUP(AC6192,'LICH THI'!C:AA,9,0)</f>
        <v>65DCKT22178-42487</v>
      </c>
      <c r="AE6192">
        <f t="shared" si="1259"/>
        <v>1</v>
      </c>
    </row>
    <row r="6193" spans="1:31" x14ac:dyDescent="0.25">
      <c r="A6193" s="436" t="str">
        <f t="shared" si="1249"/>
        <v>DC3KT22-DC-7</v>
      </c>
      <c r="B6193" s="436">
        <f>COUNTIF(AC$4:AC6193,AC6193)</f>
        <v>7</v>
      </c>
      <c r="C6193" s="436" t="str">
        <f t="shared" si="1250"/>
        <v>DC3KT22-DC</v>
      </c>
      <c r="D6193" s="436">
        <f>VLOOKUP(C6193,'LICH THI'!C:AA,12,0)</f>
        <v>39</v>
      </c>
      <c r="E6193" s="436">
        <f>VLOOKUP(C6193,'LICH THI'!C:AA,13,0)</f>
        <v>39</v>
      </c>
      <c r="F6193" s="436">
        <f t="shared" si="1260"/>
        <v>39</v>
      </c>
      <c r="G6193" s="436">
        <f>VLOOKUP(C6193,'LICH THI'!C:AA,14,0)</f>
        <v>1</v>
      </c>
      <c r="H6193" s="436">
        <f t="shared" si="1251"/>
        <v>1</v>
      </c>
      <c r="I6193" s="436" t="str">
        <f t="shared" si="1252"/>
        <v>Vũ Thị Chung</v>
      </c>
      <c r="J6193" s="436"/>
      <c r="K6193" s="436">
        <f t="shared" si="1253"/>
        <v>1</v>
      </c>
      <c r="L6193" s="436" t="str">
        <f t="shared" si="1254"/>
        <v>DC3KT22-DC-1</v>
      </c>
      <c r="M6193" s="436">
        <f t="shared" si="1255"/>
        <v>22</v>
      </c>
      <c r="N6193" s="437">
        <f t="shared" si="1261"/>
        <v>25</v>
      </c>
      <c r="O6193" s="437"/>
      <c r="P6193" s="430" t="str">
        <f t="shared" si="1256"/>
        <v/>
      </c>
      <c r="U6193" s="177">
        <v>4</v>
      </c>
      <c r="V6193" s="177" t="s">
        <v>2642</v>
      </c>
      <c r="W6193" s="177" t="s">
        <v>2615</v>
      </c>
      <c r="X6193" s="177" t="s">
        <v>2731</v>
      </c>
      <c r="Y6193" s="177" t="s">
        <v>5992</v>
      </c>
      <c r="Z6193" s="177" t="s">
        <v>5991</v>
      </c>
      <c r="AA6193" s="525" t="s">
        <v>5814</v>
      </c>
      <c r="AB6193" s="399" t="str">
        <f t="shared" si="1257"/>
        <v>DC3KT22</v>
      </c>
      <c r="AC6193" s="399" t="str">
        <f t="shared" si="1258"/>
        <v>DC3KT22-DC</v>
      </c>
      <c r="AD6193" t="str">
        <f>Y6193&amp;"-"&amp;VLOOKUP(AC6193,'LICH THI'!C:AA,9,0)</f>
        <v>63DCKT3149-42487</v>
      </c>
      <c r="AE6193">
        <f t="shared" si="1259"/>
        <v>1</v>
      </c>
    </row>
    <row r="6194" spans="1:31" x14ac:dyDescent="0.25">
      <c r="A6194" s="436" t="str">
        <f t="shared" si="1249"/>
        <v>DC3KT22-DC-8</v>
      </c>
      <c r="B6194" s="436">
        <f>COUNTIF(AC$4:AC6194,AC6194)</f>
        <v>8</v>
      </c>
      <c r="C6194" s="436" t="str">
        <f t="shared" si="1250"/>
        <v>DC3KT22-DC</v>
      </c>
      <c r="D6194" s="436">
        <f>VLOOKUP(C6194,'LICH THI'!C:AA,12,0)</f>
        <v>39</v>
      </c>
      <c r="E6194" s="436">
        <f>VLOOKUP(C6194,'LICH THI'!C:AA,13,0)</f>
        <v>39</v>
      </c>
      <c r="F6194" s="436">
        <f t="shared" si="1260"/>
        <v>39</v>
      </c>
      <c r="G6194" s="436">
        <f>VLOOKUP(C6194,'LICH THI'!C:AA,14,0)</f>
        <v>1</v>
      </c>
      <c r="H6194" s="436">
        <f t="shared" si="1251"/>
        <v>1</v>
      </c>
      <c r="I6194" s="436" t="str">
        <f t="shared" si="1252"/>
        <v>Cao Thị Dự</v>
      </c>
      <c r="J6194" s="436"/>
      <c r="K6194" s="436">
        <f t="shared" si="1253"/>
        <v>1</v>
      </c>
      <c r="L6194" s="436" t="str">
        <f t="shared" si="1254"/>
        <v>DC3KT22-DC-1</v>
      </c>
      <c r="M6194" s="436">
        <f t="shared" si="1255"/>
        <v>22</v>
      </c>
      <c r="N6194" s="437">
        <f t="shared" si="1261"/>
        <v>26</v>
      </c>
      <c r="O6194" s="437"/>
      <c r="P6194" s="430" t="str">
        <f t="shared" si="1256"/>
        <v/>
      </c>
      <c r="U6194" s="177">
        <v>32</v>
      </c>
      <c r="V6194" s="177" t="s">
        <v>3502</v>
      </c>
      <c r="W6194" s="177" t="s">
        <v>4377</v>
      </c>
      <c r="X6194" s="177" t="s">
        <v>4378</v>
      </c>
      <c r="Y6194" s="177" t="s">
        <v>4379</v>
      </c>
      <c r="Z6194" s="177" t="s">
        <v>5991</v>
      </c>
      <c r="AA6194" s="525" t="s">
        <v>4380</v>
      </c>
      <c r="AB6194" s="399" t="str">
        <f t="shared" si="1257"/>
        <v>DC3KT22</v>
      </c>
      <c r="AC6194" s="399" t="str">
        <f t="shared" si="1258"/>
        <v>DC3KT22-DC</v>
      </c>
      <c r="AD6194" t="str">
        <f>Y6194&amp;"-"&amp;VLOOKUP(AC6194,'LICH THI'!C:AA,9,0)</f>
        <v>65DCKT22332-42487</v>
      </c>
      <c r="AE6194">
        <f t="shared" si="1259"/>
        <v>1</v>
      </c>
    </row>
    <row r="6195" spans="1:31" x14ac:dyDescent="0.25">
      <c r="A6195" s="436" t="str">
        <f t="shared" si="1249"/>
        <v>DC3KT22-DC-9</v>
      </c>
      <c r="B6195" s="436">
        <f>COUNTIF(AC$4:AC6195,AC6195)</f>
        <v>9</v>
      </c>
      <c r="C6195" s="436" t="str">
        <f t="shared" si="1250"/>
        <v>DC3KT22-DC</v>
      </c>
      <c r="D6195" s="436">
        <f>VLOOKUP(C6195,'LICH THI'!C:AA,12,0)</f>
        <v>39</v>
      </c>
      <c r="E6195" s="436">
        <f>VLOOKUP(C6195,'LICH THI'!C:AA,13,0)</f>
        <v>39</v>
      </c>
      <c r="F6195" s="436">
        <f t="shared" si="1260"/>
        <v>39</v>
      </c>
      <c r="G6195" s="436">
        <f>VLOOKUP(C6195,'LICH THI'!C:AA,14,0)</f>
        <v>1</v>
      </c>
      <c r="H6195" s="436">
        <f t="shared" si="1251"/>
        <v>1</v>
      </c>
      <c r="I6195" s="436" t="str">
        <f t="shared" si="1252"/>
        <v>Trần Trung Đức</v>
      </c>
      <c r="J6195" s="436"/>
      <c r="K6195" s="436">
        <f t="shared" si="1253"/>
        <v>1</v>
      </c>
      <c r="L6195" s="436" t="str">
        <f t="shared" si="1254"/>
        <v>DC3KT22-DC-1</v>
      </c>
      <c r="M6195" s="436">
        <f t="shared" si="1255"/>
        <v>22</v>
      </c>
      <c r="N6195" s="437">
        <f t="shared" si="1261"/>
        <v>27</v>
      </c>
      <c r="O6195" s="437"/>
      <c r="P6195" s="430" t="str">
        <f t="shared" si="1256"/>
        <v/>
      </c>
      <c r="U6195" s="177">
        <v>37</v>
      </c>
      <c r="V6195" s="177" t="s">
        <v>3046</v>
      </c>
      <c r="W6195" s="177" t="s">
        <v>3052</v>
      </c>
      <c r="X6195" s="177" t="s">
        <v>2948</v>
      </c>
      <c r="Y6195" s="177" t="s">
        <v>3053</v>
      </c>
      <c r="Z6195" s="177" t="s">
        <v>5991</v>
      </c>
      <c r="AA6195" s="525" t="s">
        <v>3054</v>
      </c>
      <c r="AB6195" s="399" t="str">
        <f t="shared" si="1257"/>
        <v>DC3KT22</v>
      </c>
      <c r="AC6195" s="399" t="str">
        <f t="shared" si="1258"/>
        <v>DC3KT22-DC</v>
      </c>
      <c r="AD6195" t="str">
        <f>Y6195&amp;"-"&amp;VLOOKUP(AC6195,'LICH THI'!C:AA,9,0)</f>
        <v>63DCKT3275-42487</v>
      </c>
      <c r="AE6195">
        <f t="shared" si="1259"/>
        <v>1</v>
      </c>
    </row>
    <row r="6196" spans="1:31" x14ac:dyDescent="0.25">
      <c r="A6196" s="436" t="str">
        <f t="shared" si="1249"/>
        <v>DC3KT22-DC-10</v>
      </c>
      <c r="B6196" s="436">
        <f>COUNTIF(AC$4:AC6196,AC6196)</f>
        <v>10</v>
      </c>
      <c r="C6196" s="436" t="str">
        <f t="shared" si="1250"/>
        <v>DC3KT22-DC</v>
      </c>
      <c r="D6196" s="436">
        <f>VLOOKUP(C6196,'LICH THI'!C:AA,12,0)</f>
        <v>39</v>
      </c>
      <c r="E6196" s="436">
        <f>VLOOKUP(C6196,'LICH THI'!C:AA,13,0)</f>
        <v>39</v>
      </c>
      <c r="F6196" s="436">
        <f t="shared" si="1260"/>
        <v>39</v>
      </c>
      <c r="G6196" s="436">
        <f>VLOOKUP(C6196,'LICH THI'!C:AA,14,0)</f>
        <v>1</v>
      </c>
      <c r="H6196" s="436">
        <f t="shared" si="1251"/>
        <v>1</v>
      </c>
      <c r="I6196" s="436" t="str">
        <f t="shared" si="1252"/>
        <v>Nguyễn Thanh Hằng</v>
      </c>
      <c r="J6196" s="436"/>
      <c r="K6196" s="436">
        <f t="shared" si="1253"/>
        <v>1</v>
      </c>
      <c r="L6196" s="436" t="str">
        <f t="shared" si="1254"/>
        <v>DC3KT22-DC-1</v>
      </c>
      <c r="M6196" s="436">
        <f t="shared" si="1255"/>
        <v>22</v>
      </c>
      <c r="N6196" s="437">
        <f t="shared" si="1261"/>
        <v>28</v>
      </c>
      <c r="O6196" s="437"/>
      <c r="P6196" s="430" t="str">
        <f t="shared" si="1256"/>
        <v/>
      </c>
      <c r="U6196" s="177">
        <v>11</v>
      </c>
      <c r="V6196" s="177" t="s">
        <v>3358</v>
      </c>
      <c r="W6196" s="177" t="s">
        <v>4080</v>
      </c>
      <c r="X6196" s="177" t="s">
        <v>3383</v>
      </c>
      <c r="Y6196" s="177" t="s">
        <v>4499</v>
      </c>
      <c r="Z6196" s="177" t="s">
        <v>5991</v>
      </c>
      <c r="AA6196" s="525" t="s">
        <v>4500</v>
      </c>
      <c r="AB6196" s="399" t="str">
        <f t="shared" si="1257"/>
        <v>DC3KT22</v>
      </c>
      <c r="AC6196" s="399" t="str">
        <f t="shared" si="1258"/>
        <v>DC3KT22-DC</v>
      </c>
      <c r="AD6196" t="str">
        <f>Y6196&amp;"-"&amp;VLOOKUP(AC6196,'LICH THI'!C:AA,9,0)</f>
        <v>64DCKT3051-42487</v>
      </c>
      <c r="AE6196">
        <f t="shared" si="1259"/>
        <v>1</v>
      </c>
    </row>
    <row r="6197" spans="1:31" x14ac:dyDescent="0.25">
      <c r="A6197" s="436" t="str">
        <f t="shared" si="1249"/>
        <v>DC3KT22-DC-11</v>
      </c>
      <c r="B6197" s="436">
        <f>COUNTIF(AC$4:AC6197,AC6197)</f>
        <v>11</v>
      </c>
      <c r="C6197" s="436" t="str">
        <f t="shared" si="1250"/>
        <v>DC3KT22-DC</v>
      </c>
      <c r="D6197" s="436">
        <f>VLOOKUP(C6197,'LICH THI'!C:AA,12,0)</f>
        <v>39</v>
      </c>
      <c r="E6197" s="436">
        <f>VLOOKUP(C6197,'LICH THI'!C:AA,13,0)</f>
        <v>39</v>
      </c>
      <c r="F6197" s="436">
        <f t="shared" si="1260"/>
        <v>39</v>
      </c>
      <c r="G6197" s="436">
        <f>VLOOKUP(C6197,'LICH THI'!C:AA,14,0)</f>
        <v>1</v>
      </c>
      <c r="H6197" s="436">
        <f t="shared" si="1251"/>
        <v>1</v>
      </c>
      <c r="I6197" s="436" t="str">
        <f t="shared" si="1252"/>
        <v>Trần Thị Ngọc Hân</v>
      </c>
      <c r="J6197" s="436"/>
      <c r="K6197" s="436">
        <f t="shared" si="1253"/>
        <v>1</v>
      </c>
      <c r="L6197" s="436" t="str">
        <f t="shared" si="1254"/>
        <v>DC3KT22-DC-1</v>
      </c>
      <c r="M6197" s="436">
        <f t="shared" si="1255"/>
        <v>22</v>
      </c>
      <c r="N6197" s="437">
        <f t="shared" si="1261"/>
        <v>29</v>
      </c>
      <c r="O6197" s="437"/>
      <c r="P6197" s="430" t="str">
        <f t="shared" si="1256"/>
        <v/>
      </c>
      <c r="U6197" s="177">
        <v>22</v>
      </c>
      <c r="V6197" s="177" t="s">
        <v>5903</v>
      </c>
      <c r="W6197" s="177" t="s">
        <v>5998</v>
      </c>
      <c r="X6197" s="177" t="s">
        <v>5999</v>
      </c>
      <c r="Y6197" s="177" t="s">
        <v>6000</v>
      </c>
      <c r="Z6197" s="177" t="s">
        <v>5991</v>
      </c>
      <c r="AA6197" s="525" t="s">
        <v>5474</v>
      </c>
      <c r="AB6197" s="399" t="str">
        <f t="shared" si="1257"/>
        <v>DC3KT22</v>
      </c>
      <c r="AC6197" s="399" t="str">
        <f t="shared" si="1258"/>
        <v>DC3KT22-DC</v>
      </c>
      <c r="AD6197" t="str">
        <f>Y6197&amp;"-"&amp;VLOOKUP(AC6197,'LICH THI'!C:AA,9,0)</f>
        <v>65DCKT20075-42487</v>
      </c>
      <c r="AE6197">
        <f t="shared" si="1259"/>
        <v>1</v>
      </c>
    </row>
    <row r="6198" spans="1:31" x14ac:dyDescent="0.25">
      <c r="A6198" s="436" t="str">
        <f t="shared" si="1249"/>
        <v>DC3KT22-DC-12</v>
      </c>
      <c r="B6198" s="436">
        <f>COUNTIF(AC$4:AC6198,AC6198)</f>
        <v>12</v>
      </c>
      <c r="C6198" s="436" t="str">
        <f t="shared" si="1250"/>
        <v>DC3KT22-DC</v>
      </c>
      <c r="D6198" s="436">
        <f>VLOOKUP(C6198,'LICH THI'!C:AA,12,0)</f>
        <v>39</v>
      </c>
      <c r="E6198" s="436">
        <f>VLOOKUP(C6198,'LICH THI'!C:AA,13,0)</f>
        <v>39</v>
      </c>
      <c r="F6198" s="436">
        <f t="shared" si="1260"/>
        <v>39</v>
      </c>
      <c r="G6198" s="436">
        <f>VLOOKUP(C6198,'LICH THI'!C:AA,14,0)</f>
        <v>1</v>
      </c>
      <c r="H6198" s="436">
        <f t="shared" si="1251"/>
        <v>1</v>
      </c>
      <c r="I6198" s="436" t="str">
        <f t="shared" si="1252"/>
        <v>Đặng Thị Hiền</v>
      </c>
      <c r="J6198" s="436"/>
      <c r="K6198" s="436">
        <f t="shared" si="1253"/>
        <v>1</v>
      </c>
      <c r="L6198" s="436" t="str">
        <f t="shared" si="1254"/>
        <v>DC3KT22-DC-1</v>
      </c>
      <c r="M6198" s="436">
        <f t="shared" si="1255"/>
        <v>22</v>
      </c>
      <c r="N6198" s="437">
        <f t="shared" si="1261"/>
        <v>30</v>
      </c>
      <c r="O6198" s="437"/>
      <c r="P6198" s="430" t="str">
        <f t="shared" si="1256"/>
        <v/>
      </c>
      <c r="U6198" s="177">
        <v>26</v>
      </c>
      <c r="V6198" s="177" t="s">
        <v>3491</v>
      </c>
      <c r="W6198" s="177" t="s">
        <v>3551</v>
      </c>
      <c r="X6198" s="177" t="s">
        <v>3029</v>
      </c>
      <c r="Y6198" s="177" t="s">
        <v>6006</v>
      </c>
      <c r="Z6198" s="177" t="s">
        <v>5991</v>
      </c>
      <c r="AA6198" s="525" t="s">
        <v>6007</v>
      </c>
      <c r="AB6198" s="399" t="str">
        <f t="shared" si="1257"/>
        <v>DC3KT22</v>
      </c>
      <c r="AC6198" s="399" t="str">
        <f t="shared" si="1258"/>
        <v>DC3KT22-DC</v>
      </c>
      <c r="AD6198" t="str">
        <f>Y6198&amp;"-"&amp;VLOOKUP(AC6198,'LICH THI'!C:AA,9,0)</f>
        <v>65DCKT22895-42487</v>
      </c>
      <c r="AE6198">
        <f t="shared" si="1259"/>
        <v>1</v>
      </c>
    </row>
    <row r="6199" spans="1:31" x14ac:dyDescent="0.25">
      <c r="A6199" s="436" t="str">
        <f t="shared" si="1249"/>
        <v>DC3KT22-DC-13</v>
      </c>
      <c r="B6199" s="436">
        <f>COUNTIF(AC$4:AC6199,AC6199)</f>
        <v>13</v>
      </c>
      <c r="C6199" s="436" t="str">
        <f t="shared" si="1250"/>
        <v>DC3KT22-DC</v>
      </c>
      <c r="D6199" s="436">
        <f>VLOOKUP(C6199,'LICH THI'!C:AA,12,0)</f>
        <v>39</v>
      </c>
      <c r="E6199" s="436">
        <f>VLOOKUP(C6199,'LICH THI'!C:AA,13,0)</f>
        <v>39</v>
      </c>
      <c r="F6199" s="436">
        <f t="shared" si="1260"/>
        <v>39</v>
      </c>
      <c r="G6199" s="436">
        <f>VLOOKUP(C6199,'LICH THI'!C:AA,14,0)</f>
        <v>1</v>
      </c>
      <c r="H6199" s="436">
        <f t="shared" si="1251"/>
        <v>1</v>
      </c>
      <c r="I6199" s="436" t="str">
        <f t="shared" si="1252"/>
        <v>Hoàng Thị Minh Hòa</v>
      </c>
      <c r="J6199" s="436"/>
      <c r="K6199" s="436">
        <f t="shared" si="1253"/>
        <v>1</v>
      </c>
      <c r="L6199" s="436" t="str">
        <f t="shared" si="1254"/>
        <v>DC3KT22-DC-1</v>
      </c>
      <c r="M6199" s="436">
        <f t="shared" si="1255"/>
        <v>22</v>
      </c>
      <c r="N6199" s="437">
        <f t="shared" si="1261"/>
        <v>31</v>
      </c>
      <c r="O6199" s="437"/>
      <c r="P6199" s="430" t="str">
        <f t="shared" si="1256"/>
        <v/>
      </c>
      <c r="U6199" s="177">
        <v>5</v>
      </c>
      <c r="V6199" s="177" t="s">
        <v>2642</v>
      </c>
      <c r="W6199" s="177" t="s">
        <v>2659</v>
      </c>
      <c r="X6199" s="177" t="s">
        <v>2660</v>
      </c>
      <c r="Y6199" s="177" t="s">
        <v>2661</v>
      </c>
      <c r="Z6199" s="177" t="s">
        <v>5991</v>
      </c>
      <c r="AA6199" s="525" t="s">
        <v>2662</v>
      </c>
      <c r="AB6199" s="399" t="str">
        <f t="shared" si="1257"/>
        <v>DC3KT22</v>
      </c>
      <c r="AC6199" s="399" t="str">
        <f t="shared" si="1258"/>
        <v>DC3KT22-DC</v>
      </c>
      <c r="AD6199" t="str">
        <f>Y6199&amp;"-"&amp;VLOOKUP(AC6199,'LICH THI'!C:AA,9,0)</f>
        <v>63DCKT3334-42487</v>
      </c>
      <c r="AE6199">
        <f t="shared" si="1259"/>
        <v>1</v>
      </c>
    </row>
    <row r="6200" spans="1:31" x14ac:dyDescent="0.25">
      <c r="A6200" s="436" t="str">
        <f t="shared" si="1249"/>
        <v>DC3KT22-DC-14</v>
      </c>
      <c r="B6200" s="436">
        <f>COUNTIF(AC$4:AC6200,AC6200)</f>
        <v>14</v>
      </c>
      <c r="C6200" s="436" t="str">
        <f t="shared" si="1250"/>
        <v>DC3KT22-DC</v>
      </c>
      <c r="D6200" s="436">
        <f>VLOOKUP(C6200,'LICH THI'!C:AA,12,0)</f>
        <v>39</v>
      </c>
      <c r="E6200" s="436">
        <f>VLOOKUP(C6200,'LICH THI'!C:AA,13,0)</f>
        <v>39</v>
      </c>
      <c r="F6200" s="436">
        <f t="shared" si="1260"/>
        <v>39</v>
      </c>
      <c r="G6200" s="436">
        <f>VLOOKUP(C6200,'LICH THI'!C:AA,14,0)</f>
        <v>1</v>
      </c>
      <c r="H6200" s="436">
        <f t="shared" si="1251"/>
        <v>1</v>
      </c>
      <c r="I6200" s="436" t="str">
        <f t="shared" si="1252"/>
        <v>Trần Thị Huệ</v>
      </c>
      <c r="J6200" s="436"/>
      <c r="K6200" s="436">
        <f t="shared" si="1253"/>
        <v>1</v>
      </c>
      <c r="L6200" s="436" t="str">
        <f t="shared" si="1254"/>
        <v>DC3KT22-DC-1</v>
      </c>
      <c r="M6200" s="436">
        <f t="shared" si="1255"/>
        <v>22</v>
      </c>
      <c r="N6200" s="437">
        <f t="shared" si="1261"/>
        <v>32</v>
      </c>
      <c r="O6200" s="437"/>
      <c r="P6200" s="430" t="str">
        <f t="shared" si="1256"/>
        <v/>
      </c>
      <c r="U6200" s="177">
        <v>12</v>
      </c>
      <c r="V6200" s="177" t="s">
        <v>3358</v>
      </c>
      <c r="W6200" s="177" t="s">
        <v>2716</v>
      </c>
      <c r="X6200" s="177" t="s">
        <v>3542</v>
      </c>
      <c r="Y6200" s="177" t="s">
        <v>4740</v>
      </c>
      <c r="Z6200" s="177" t="s">
        <v>5991</v>
      </c>
      <c r="AA6200" s="525" t="s">
        <v>3321</v>
      </c>
      <c r="AB6200" s="399" t="str">
        <f t="shared" si="1257"/>
        <v>DC3KT22</v>
      </c>
      <c r="AC6200" s="399" t="str">
        <f t="shared" si="1258"/>
        <v>DC3KT22-DC</v>
      </c>
      <c r="AD6200" t="str">
        <f>Y6200&amp;"-"&amp;VLOOKUP(AC6200,'LICH THI'!C:AA,9,0)</f>
        <v>64DCKT3069-42487</v>
      </c>
      <c r="AE6200">
        <f t="shared" si="1259"/>
        <v>1</v>
      </c>
    </row>
    <row r="6201" spans="1:31" x14ac:dyDescent="0.25">
      <c r="A6201" s="436" t="str">
        <f t="shared" si="1249"/>
        <v>DC3KT22-DC-15</v>
      </c>
      <c r="B6201" s="436">
        <f>COUNTIF(AC$4:AC6201,AC6201)</f>
        <v>15</v>
      </c>
      <c r="C6201" s="436" t="str">
        <f t="shared" si="1250"/>
        <v>DC3KT22-DC</v>
      </c>
      <c r="D6201" s="436">
        <f>VLOOKUP(C6201,'LICH THI'!C:AA,12,0)</f>
        <v>39</v>
      </c>
      <c r="E6201" s="436">
        <f>VLOOKUP(C6201,'LICH THI'!C:AA,13,0)</f>
        <v>39</v>
      </c>
      <c r="F6201" s="436">
        <f t="shared" si="1260"/>
        <v>39</v>
      </c>
      <c r="G6201" s="436">
        <f>VLOOKUP(C6201,'LICH THI'!C:AA,14,0)</f>
        <v>1</v>
      </c>
      <c r="H6201" s="436">
        <f t="shared" si="1251"/>
        <v>1</v>
      </c>
      <c r="I6201" s="436" t="str">
        <f t="shared" si="1252"/>
        <v>Bùi Thị Thu Huyền</v>
      </c>
      <c r="J6201" s="436"/>
      <c r="K6201" s="436">
        <f t="shared" si="1253"/>
        <v>1</v>
      </c>
      <c r="L6201" s="436" t="str">
        <f t="shared" si="1254"/>
        <v>DC3KT22-DC-1</v>
      </c>
      <c r="M6201" s="436">
        <f t="shared" si="1255"/>
        <v>22</v>
      </c>
      <c r="N6201" s="437">
        <f t="shared" si="1261"/>
        <v>33</v>
      </c>
      <c r="O6201" s="437"/>
      <c r="P6201" s="430" t="str">
        <f t="shared" si="1256"/>
        <v/>
      </c>
      <c r="U6201" s="177">
        <v>6</v>
      </c>
      <c r="V6201" s="177" t="s">
        <v>2642</v>
      </c>
      <c r="W6201" s="177" t="s">
        <v>4235</v>
      </c>
      <c r="X6201" s="177" t="s">
        <v>4236</v>
      </c>
      <c r="Y6201" s="177" t="s">
        <v>4237</v>
      </c>
      <c r="Z6201" s="177" t="s">
        <v>5991</v>
      </c>
      <c r="AA6201" s="525" t="s">
        <v>4238</v>
      </c>
      <c r="AB6201" s="399" t="str">
        <f t="shared" si="1257"/>
        <v>DC3KT22</v>
      </c>
      <c r="AC6201" s="399" t="str">
        <f t="shared" si="1258"/>
        <v>DC3KT22-DC</v>
      </c>
      <c r="AD6201" t="str">
        <f>Y6201&amp;"-"&amp;VLOOKUP(AC6201,'LICH THI'!C:AA,9,0)</f>
        <v>63DCKT3186-42487</v>
      </c>
      <c r="AE6201">
        <f t="shared" si="1259"/>
        <v>1</v>
      </c>
    </row>
    <row r="6202" spans="1:31" x14ac:dyDescent="0.25">
      <c r="A6202" s="436" t="str">
        <f t="shared" si="1249"/>
        <v>DC3KT22-DC-16</v>
      </c>
      <c r="B6202" s="436">
        <f>COUNTIF(AC$4:AC6202,AC6202)</f>
        <v>16</v>
      </c>
      <c r="C6202" s="436" t="str">
        <f t="shared" si="1250"/>
        <v>DC3KT22-DC</v>
      </c>
      <c r="D6202" s="436">
        <f>VLOOKUP(C6202,'LICH THI'!C:AA,12,0)</f>
        <v>39</v>
      </c>
      <c r="E6202" s="436">
        <f>VLOOKUP(C6202,'LICH THI'!C:AA,13,0)</f>
        <v>39</v>
      </c>
      <c r="F6202" s="436">
        <f t="shared" si="1260"/>
        <v>39</v>
      </c>
      <c r="G6202" s="436">
        <f>VLOOKUP(C6202,'LICH THI'!C:AA,14,0)</f>
        <v>1</v>
      </c>
      <c r="H6202" s="436">
        <f t="shared" si="1251"/>
        <v>1</v>
      </c>
      <c r="I6202" s="436" t="str">
        <f t="shared" si="1252"/>
        <v>Nguyễn Quốc Khánh</v>
      </c>
      <c r="J6202" s="436"/>
      <c r="K6202" s="436">
        <f t="shared" si="1253"/>
        <v>1</v>
      </c>
      <c r="L6202" s="436" t="str">
        <f t="shared" si="1254"/>
        <v>DC3KT22-DC-1</v>
      </c>
      <c r="M6202" s="436">
        <f t="shared" si="1255"/>
        <v>22</v>
      </c>
      <c r="N6202" s="437">
        <f t="shared" si="1261"/>
        <v>34</v>
      </c>
      <c r="O6202" s="437"/>
      <c r="P6202" s="430" t="str">
        <f t="shared" si="1256"/>
        <v/>
      </c>
      <c r="U6202" s="177">
        <v>14</v>
      </c>
      <c r="V6202" s="177" t="s">
        <v>3366</v>
      </c>
      <c r="W6202" s="177" t="s">
        <v>3488</v>
      </c>
      <c r="X6202" s="177" t="s">
        <v>3316</v>
      </c>
      <c r="Y6202" s="177" t="s">
        <v>4514</v>
      </c>
      <c r="Z6202" s="177" t="s">
        <v>5991</v>
      </c>
      <c r="AA6202" s="525" t="s">
        <v>3296</v>
      </c>
      <c r="AB6202" s="399" t="str">
        <f t="shared" si="1257"/>
        <v>DC3KT22</v>
      </c>
      <c r="AC6202" s="399" t="str">
        <f t="shared" si="1258"/>
        <v>DC3KT22-DC</v>
      </c>
      <c r="AD6202" t="str">
        <f>Y6202&amp;"-"&amp;VLOOKUP(AC6202,'LICH THI'!C:AA,9,0)</f>
        <v>64DCKT3115-42487</v>
      </c>
      <c r="AE6202">
        <f t="shared" si="1259"/>
        <v>1</v>
      </c>
    </row>
    <row r="6203" spans="1:31" x14ac:dyDescent="0.25">
      <c r="A6203" s="436" t="str">
        <f t="shared" si="1249"/>
        <v>DC3KT22-DC-17</v>
      </c>
      <c r="B6203" s="436">
        <f>COUNTIF(AC$4:AC6203,AC6203)</f>
        <v>17</v>
      </c>
      <c r="C6203" s="436" t="str">
        <f t="shared" si="1250"/>
        <v>DC3KT22-DC</v>
      </c>
      <c r="D6203" s="436">
        <f>VLOOKUP(C6203,'LICH THI'!C:AA,12,0)</f>
        <v>39</v>
      </c>
      <c r="E6203" s="436">
        <f>VLOOKUP(C6203,'LICH THI'!C:AA,13,0)</f>
        <v>39</v>
      </c>
      <c r="F6203" s="436">
        <f t="shared" si="1260"/>
        <v>39</v>
      </c>
      <c r="G6203" s="436">
        <f>VLOOKUP(C6203,'LICH THI'!C:AA,14,0)</f>
        <v>1</v>
      </c>
      <c r="H6203" s="436">
        <f t="shared" si="1251"/>
        <v>1</v>
      </c>
      <c r="I6203" s="436" t="str">
        <f t="shared" si="1252"/>
        <v>Nguyễn Thùy Linh</v>
      </c>
      <c r="J6203" s="436"/>
      <c r="K6203" s="436">
        <f t="shared" si="1253"/>
        <v>1</v>
      </c>
      <c r="L6203" s="436" t="str">
        <f t="shared" si="1254"/>
        <v>DC3KT22-DC-1</v>
      </c>
      <c r="M6203" s="436">
        <f t="shared" si="1255"/>
        <v>22</v>
      </c>
      <c r="N6203" s="437">
        <f t="shared" si="1261"/>
        <v>35</v>
      </c>
      <c r="O6203" s="437"/>
      <c r="P6203" s="430" t="str">
        <f t="shared" si="1256"/>
        <v/>
      </c>
      <c r="U6203" s="177">
        <v>7</v>
      </c>
      <c r="V6203" s="177" t="s">
        <v>2642</v>
      </c>
      <c r="W6203" s="177" t="s">
        <v>2669</v>
      </c>
      <c r="X6203" s="177" t="s">
        <v>2670</v>
      </c>
      <c r="Y6203" s="177" t="s">
        <v>2671</v>
      </c>
      <c r="Z6203" s="177" t="s">
        <v>5991</v>
      </c>
      <c r="AA6203" s="525" t="s">
        <v>2672</v>
      </c>
      <c r="AB6203" s="399" t="str">
        <f t="shared" si="1257"/>
        <v>DC3KT22</v>
      </c>
      <c r="AC6203" s="399" t="str">
        <f t="shared" si="1258"/>
        <v>DC3KT22-DC</v>
      </c>
      <c r="AD6203" t="str">
        <f>Y6203&amp;"-"&amp;VLOOKUP(AC6203,'LICH THI'!C:AA,9,0)</f>
        <v>63DCKT3320-42487</v>
      </c>
      <c r="AE6203">
        <f t="shared" si="1259"/>
        <v>1</v>
      </c>
    </row>
    <row r="6204" spans="1:31" x14ac:dyDescent="0.25">
      <c r="A6204" s="436" t="str">
        <f t="shared" si="1249"/>
        <v>DC3KT22-DC-18</v>
      </c>
      <c r="B6204" s="436">
        <f>COUNTIF(AC$4:AC6204,AC6204)</f>
        <v>18</v>
      </c>
      <c r="C6204" s="436" t="str">
        <f t="shared" si="1250"/>
        <v>DC3KT22-DC</v>
      </c>
      <c r="D6204" s="436">
        <f>VLOOKUP(C6204,'LICH THI'!C:AA,12,0)</f>
        <v>39</v>
      </c>
      <c r="E6204" s="436">
        <f>VLOOKUP(C6204,'LICH THI'!C:AA,13,0)</f>
        <v>39</v>
      </c>
      <c r="F6204" s="436">
        <f t="shared" si="1260"/>
        <v>39</v>
      </c>
      <c r="G6204" s="436">
        <f>VLOOKUP(C6204,'LICH THI'!C:AA,14,0)</f>
        <v>1</v>
      </c>
      <c r="H6204" s="436">
        <f t="shared" si="1251"/>
        <v>1</v>
      </c>
      <c r="I6204" s="436" t="str">
        <f t="shared" si="1252"/>
        <v>Tô Khánh Linh</v>
      </c>
      <c r="J6204" s="436"/>
      <c r="K6204" s="436">
        <f t="shared" si="1253"/>
        <v>1</v>
      </c>
      <c r="L6204" s="436" t="str">
        <f t="shared" si="1254"/>
        <v>DC3KT22-DC-1</v>
      </c>
      <c r="M6204" s="436">
        <f t="shared" si="1255"/>
        <v>22</v>
      </c>
      <c r="N6204" s="437">
        <f t="shared" si="1261"/>
        <v>36</v>
      </c>
      <c r="O6204" s="437"/>
      <c r="P6204" s="430" t="str">
        <f t="shared" si="1256"/>
        <v/>
      </c>
      <c r="U6204" s="177">
        <v>15</v>
      </c>
      <c r="V6204" s="177" t="s">
        <v>3366</v>
      </c>
      <c r="W6204" s="177" t="s">
        <v>3372</v>
      </c>
      <c r="X6204" s="177" t="s">
        <v>2670</v>
      </c>
      <c r="Y6204" s="177" t="s">
        <v>3373</v>
      </c>
      <c r="Z6204" s="177" t="s">
        <v>5991</v>
      </c>
      <c r="AA6204" s="525" t="s">
        <v>3374</v>
      </c>
      <c r="AB6204" s="399" t="str">
        <f t="shared" si="1257"/>
        <v>DC3KT22</v>
      </c>
      <c r="AC6204" s="399" t="str">
        <f t="shared" si="1258"/>
        <v>DC3KT22-DC</v>
      </c>
      <c r="AD6204" t="str">
        <f>Y6204&amp;"-"&amp;VLOOKUP(AC6204,'LICH THI'!C:AA,9,0)</f>
        <v>64DCKT3124-42487</v>
      </c>
      <c r="AE6204">
        <f t="shared" si="1259"/>
        <v>1</v>
      </c>
    </row>
    <row r="6205" spans="1:31" x14ac:dyDescent="0.25">
      <c r="A6205" s="436" t="str">
        <f t="shared" si="1249"/>
        <v>DC3KT22-DC-19</v>
      </c>
      <c r="B6205" s="436">
        <f>COUNTIF(AC$4:AC6205,AC6205)</f>
        <v>19</v>
      </c>
      <c r="C6205" s="436" t="str">
        <f t="shared" si="1250"/>
        <v>DC3KT22-DC</v>
      </c>
      <c r="D6205" s="436">
        <f>VLOOKUP(C6205,'LICH THI'!C:AA,12,0)</f>
        <v>39</v>
      </c>
      <c r="E6205" s="436">
        <f>VLOOKUP(C6205,'LICH THI'!C:AA,13,0)</f>
        <v>39</v>
      </c>
      <c r="F6205" s="436">
        <f t="shared" si="1260"/>
        <v>39</v>
      </c>
      <c r="G6205" s="436">
        <f>VLOOKUP(C6205,'LICH THI'!C:AA,14,0)</f>
        <v>1</v>
      </c>
      <c r="H6205" s="436">
        <f t="shared" si="1251"/>
        <v>1</v>
      </c>
      <c r="I6205" s="436" t="str">
        <f t="shared" si="1252"/>
        <v>Lê Thị Mai</v>
      </c>
      <c r="J6205" s="436"/>
      <c r="K6205" s="436">
        <f t="shared" si="1253"/>
        <v>1</v>
      </c>
      <c r="L6205" s="436" t="str">
        <f t="shared" si="1254"/>
        <v>DC3KT22-DC-1</v>
      </c>
      <c r="M6205" s="436">
        <f t="shared" si="1255"/>
        <v>22</v>
      </c>
      <c r="N6205" s="437">
        <f t="shared" si="1261"/>
        <v>37</v>
      </c>
      <c r="O6205" s="437"/>
      <c r="P6205" s="430" t="str">
        <f t="shared" si="1256"/>
        <v/>
      </c>
      <c r="U6205" s="177">
        <v>27</v>
      </c>
      <c r="V6205" s="177" t="s">
        <v>3491</v>
      </c>
      <c r="W6205" s="177" t="s">
        <v>3367</v>
      </c>
      <c r="X6205" s="177" t="s">
        <v>3130</v>
      </c>
      <c r="Y6205" s="177" t="s">
        <v>6008</v>
      </c>
      <c r="Z6205" s="177" t="s">
        <v>5991</v>
      </c>
      <c r="AA6205" s="525" t="s">
        <v>4076</v>
      </c>
      <c r="AB6205" s="399" t="str">
        <f t="shared" si="1257"/>
        <v>DC3KT22</v>
      </c>
      <c r="AC6205" s="399" t="str">
        <f t="shared" si="1258"/>
        <v>DC3KT22-DC</v>
      </c>
      <c r="AD6205" t="str">
        <f>Y6205&amp;"-"&amp;VLOOKUP(AC6205,'LICH THI'!C:AA,9,0)</f>
        <v>65DCKT23288-42487</v>
      </c>
      <c r="AE6205">
        <f t="shared" si="1259"/>
        <v>1</v>
      </c>
    </row>
    <row r="6206" spans="1:31" x14ac:dyDescent="0.25">
      <c r="A6206" s="436" t="str">
        <f t="shared" si="1249"/>
        <v>DC3KT22-DC-20</v>
      </c>
      <c r="B6206" s="436">
        <f>COUNTIF(AC$4:AC6206,AC6206)</f>
        <v>20</v>
      </c>
      <c r="C6206" s="436" t="str">
        <f t="shared" si="1250"/>
        <v>DC3KT22-DC</v>
      </c>
      <c r="D6206" s="436">
        <f>VLOOKUP(C6206,'LICH THI'!C:AA,12,0)</f>
        <v>39</v>
      </c>
      <c r="E6206" s="436">
        <f>VLOOKUP(C6206,'LICH THI'!C:AA,13,0)</f>
        <v>39</v>
      </c>
      <c r="F6206" s="436">
        <f t="shared" si="1260"/>
        <v>39</v>
      </c>
      <c r="G6206" s="436">
        <f>VLOOKUP(C6206,'LICH THI'!C:AA,14,0)</f>
        <v>1</v>
      </c>
      <c r="H6206" s="436">
        <f t="shared" si="1251"/>
        <v>1</v>
      </c>
      <c r="I6206" s="436" t="str">
        <f t="shared" si="1252"/>
        <v>Nguyễn Đức Mạnh</v>
      </c>
      <c r="J6206" s="436"/>
      <c r="K6206" s="436">
        <f t="shared" si="1253"/>
        <v>1</v>
      </c>
      <c r="L6206" s="436" t="str">
        <f t="shared" si="1254"/>
        <v>DC3KT22-DC-1</v>
      </c>
      <c r="M6206" s="436">
        <f t="shared" si="1255"/>
        <v>22</v>
      </c>
      <c r="N6206" s="437">
        <f t="shared" si="1261"/>
        <v>38</v>
      </c>
      <c r="O6206" s="437"/>
      <c r="P6206" s="430" t="str">
        <f t="shared" si="1256"/>
        <v/>
      </c>
      <c r="U6206" s="177">
        <v>2</v>
      </c>
      <c r="V6206" s="177" t="s">
        <v>2614</v>
      </c>
      <c r="W6206" s="177" t="s">
        <v>3103</v>
      </c>
      <c r="X6206" s="177" t="s">
        <v>2930</v>
      </c>
      <c r="Y6206" s="177" t="s">
        <v>4229</v>
      </c>
      <c r="Z6206" s="177" t="s">
        <v>5991</v>
      </c>
      <c r="AA6206" s="525" t="s">
        <v>4230</v>
      </c>
      <c r="AB6206" s="399" t="str">
        <f t="shared" si="1257"/>
        <v>DC3KT22</v>
      </c>
      <c r="AC6206" s="399" t="str">
        <f t="shared" si="1258"/>
        <v>DC3KT22-DC</v>
      </c>
      <c r="AD6206" t="str">
        <f>Y6206&amp;"-"&amp;VLOOKUP(AC6206,'LICH THI'!C:AA,9,0)</f>
        <v>63DCKT3365-42487</v>
      </c>
      <c r="AE6206">
        <f t="shared" si="1259"/>
        <v>1</v>
      </c>
    </row>
    <row r="6207" spans="1:31" x14ac:dyDescent="0.25">
      <c r="A6207" s="436" t="str">
        <f t="shared" si="1249"/>
        <v>DC3KT22-DC-21</v>
      </c>
      <c r="B6207" s="436">
        <f>COUNTIF(AC$4:AC6207,AC6207)</f>
        <v>21</v>
      </c>
      <c r="C6207" s="436" t="str">
        <f t="shared" si="1250"/>
        <v>DC3KT22-DC</v>
      </c>
      <c r="D6207" s="436">
        <f>VLOOKUP(C6207,'LICH THI'!C:AA,12,0)</f>
        <v>39</v>
      </c>
      <c r="E6207" s="436">
        <f>VLOOKUP(C6207,'LICH THI'!C:AA,13,0)</f>
        <v>39</v>
      </c>
      <c r="F6207" s="436">
        <f t="shared" si="1260"/>
        <v>39</v>
      </c>
      <c r="G6207" s="436">
        <f>VLOOKUP(C6207,'LICH THI'!C:AA,14,0)</f>
        <v>1</v>
      </c>
      <c r="H6207" s="436">
        <f t="shared" si="1251"/>
        <v>1</v>
      </c>
      <c r="I6207" s="436" t="str">
        <f t="shared" si="1252"/>
        <v>Hoàng Huệ Minh</v>
      </c>
      <c r="J6207" s="436"/>
      <c r="K6207" s="436">
        <f t="shared" si="1253"/>
        <v>1</v>
      </c>
      <c r="L6207" s="436" t="str">
        <f t="shared" si="1254"/>
        <v>DC3KT22-DC-1</v>
      </c>
      <c r="M6207" s="436">
        <f t="shared" si="1255"/>
        <v>22</v>
      </c>
      <c r="N6207" s="437">
        <f t="shared" si="1261"/>
        <v>39</v>
      </c>
      <c r="O6207" s="437"/>
      <c r="P6207" s="430" t="str">
        <f t="shared" si="1256"/>
        <v/>
      </c>
      <c r="U6207" s="177">
        <v>28</v>
      </c>
      <c r="V6207" s="177" t="s">
        <v>3491</v>
      </c>
      <c r="W6207" s="177" t="s">
        <v>6009</v>
      </c>
      <c r="X6207" s="177" t="s">
        <v>2713</v>
      </c>
      <c r="Y6207" s="177" t="s">
        <v>6010</v>
      </c>
      <c r="Z6207" s="177" t="s">
        <v>5991</v>
      </c>
      <c r="AA6207" s="525" t="s">
        <v>4666</v>
      </c>
      <c r="AB6207" s="399" t="str">
        <f t="shared" si="1257"/>
        <v>DC3KT22</v>
      </c>
      <c r="AC6207" s="399" t="str">
        <f t="shared" si="1258"/>
        <v>DC3KT22-DC</v>
      </c>
      <c r="AD6207" t="str">
        <f>Y6207&amp;"-"&amp;VLOOKUP(AC6207,'LICH THI'!C:AA,9,0)</f>
        <v>65DCKT23452-42487</v>
      </c>
      <c r="AE6207">
        <f t="shared" si="1259"/>
        <v>1</v>
      </c>
    </row>
    <row r="6208" spans="1:31" x14ac:dyDescent="0.25">
      <c r="A6208" s="436" t="str">
        <f t="shared" si="1249"/>
        <v>DC3KT22-DC-22</v>
      </c>
      <c r="B6208" s="436">
        <f>COUNTIF(AC$4:AC6208,AC6208)</f>
        <v>22</v>
      </c>
      <c r="C6208" s="436" t="str">
        <f t="shared" si="1250"/>
        <v>DC3KT22-DC</v>
      </c>
      <c r="D6208" s="436">
        <f>VLOOKUP(C6208,'LICH THI'!C:AA,12,0)</f>
        <v>39</v>
      </c>
      <c r="E6208" s="436">
        <f>VLOOKUP(C6208,'LICH THI'!C:AA,13,0)</f>
        <v>39</v>
      </c>
      <c r="F6208" s="436">
        <f t="shared" si="1260"/>
        <v>39</v>
      </c>
      <c r="G6208" s="436">
        <f>VLOOKUP(C6208,'LICH THI'!C:AA,14,0)</f>
        <v>1</v>
      </c>
      <c r="H6208" s="436">
        <f t="shared" si="1251"/>
        <v>1</v>
      </c>
      <c r="I6208" s="436" t="str">
        <f t="shared" si="1252"/>
        <v>Đỗ Thị Ninh</v>
      </c>
      <c r="J6208" s="436"/>
      <c r="K6208" s="436">
        <f t="shared" si="1253"/>
        <v>1</v>
      </c>
      <c r="L6208" s="436" t="str">
        <f t="shared" si="1254"/>
        <v>DC3KT22-DC-1</v>
      </c>
      <c r="M6208" s="436">
        <f t="shared" si="1255"/>
        <v>22</v>
      </c>
      <c r="N6208" s="437">
        <f t="shared" si="1261"/>
        <v>1</v>
      </c>
      <c r="O6208" s="437"/>
      <c r="P6208" s="430" t="str">
        <f t="shared" si="1256"/>
        <v/>
      </c>
      <c r="U6208" s="177">
        <v>13</v>
      </c>
      <c r="V6208" s="177" t="s">
        <v>3358</v>
      </c>
      <c r="W6208" s="177" t="s">
        <v>2634</v>
      </c>
      <c r="X6208" s="177" t="s">
        <v>3629</v>
      </c>
      <c r="Y6208" s="177" t="s">
        <v>4748</v>
      </c>
      <c r="Z6208" s="177" t="s">
        <v>5991</v>
      </c>
      <c r="AA6208" s="525" t="s">
        <v>4749</v>
      </c>
      <c r="AB6208" s="399" t="str">
        <f t="shared" si="1257"/>
        <v>DC3KT22</v>
      </c>
      <c r="AC6208" s="399" t="str">
        <f t="shared" si="1258"/>
        <v>DC3KT22-DC</v>
      </c>
      <c r="AD6208" t="str">
        <f>Y6208&amp;"-"&amp;VLOOKUP(AC6208,'LICH THI'!C:AA,9,0)</f>
        <v>64DCKT3018-42487</v>
      </c>
      <c r="AE6208">
        <f t="shared" si="1259"/>
        <v>1</v>
      </c>
    </row>
    <row r="6209" spans="1:31" x14ac:dyDescent="0.25">
      <c r="A6209" s="436" t="str">
        <f t="shared" si="1249"/>
        <v>DC3KT22-DC-23</v>
      </c>
      <c r="B6209" s="436">
        <f>COUNTIF(AC$4:AC6209,AC6209)</f>
        <v>23</v>
      </c>
      <c r="C6209" s="436" t="str">
        <f t="shared" si="1250"/>
        <v>DC3KT22-DC</v>
      </c>
      <c r="D6209" s="436">
        <f>VLOOKUP(C6209,'LICH THI'!C:AA,12,0)</f>
        <v>39</v>
      </c>
      <c r="E6209" s="436">
        <f>VLOOKUP(C6209,'LICH THI'!C:AA,13,0)</f>
        <v>39</v>
      </c>
      <c r="F6209" s="436">
        <f t="shared" si="1260"/>
        <v>39</v>
      </c>
      <c r="G6209" s="436">
        <f>VLOOKUP(C6209,'LICH THI'!C:AA,14,0)</f>
        <v>1</v>
      </c>
      <c r="H6209" s="436">
        <f t="shared" si="1251"/>
        <v>1</v>
      </c>
      <c r="I6209" s="436" t="str">
        <f t="shared" si="1252"/>
        <v>Nguyễn Thị Nga</v>
      </c>
      <c r="J6209" s="436"/>
      <c r="K6209" s="436">
        <f t="shared" si="1253"/>
        <v>1</v>
      </c>
      <c r="L6209" s="436" t="str">
        <f t="shared" si="1254"/>
        <v>DC3KT22-DC-1</v>
      </c>
      <c r="M6209" s="436">
        <f t="shared" si="1255"/>
        <v>22</v>
      </c>
      <c r="N6209" s="437">
        <f t="shared" si="1261"/>
        <v>2</v>
      </c>
      <c r="O6209" s="437"/>
      <c r="P6209" s="430" t="str">
        <f t="shared" si="1256"/>
        <v/>
      </c>
      <c r="U6209" s="177">
        <v>8</v>
      </c>
      <c r="V6209" s="177" t="s">
        <v>2642</v>
      </c>
      <c r="W6209" s="177" t="s">
        <v>2619</v>
      </c>
      <c r="X6209" s="177" t="s">
        <v>2676</v>
      </c>
      <c r="Y6209" s="177" t="s">
        <v>2677</v>
      </c>
      <c r="Z6209" s="177" t="s">
        <v>5991</v>
      </c>
      <c r="AA6209" s="525" t="s">
        <v>2678</v>
      </c>
      <c r="AB6209" s="399" t="str">
        <f t="shared" si="1257"/>
        <v>DC3KT22</v>
      </c>
      <c r="AC6209" s="399" t="str">
        <f t="shared" si="1258"/>
        <v>DC3KT22-DC</v>
      </c>
      <c r="AD6209" t="str">
        <f>Y6209&amp;"-"&amp;VLOOKUP(AC6209,'LICH THI'!C:AA,9,0)</f>
        <v>63DCKT3179-42487</v>
      </c>
      <c r="AE6209">
        <f t="shared" si="1259"/>
        <v>1</v>
      </c>
    </row>
    <row r="6210" spans="1:31" x14ac:dyDescent="0.25">
      <c r="A6210" s="436" t="str">
        <f t="shared" si="1249"/>
        <v>DC3KT22-DC-24</v>
      </c>
      <c r="B6210" s="436">
        <f>COUNTIF(AC$4:AC6210,AC6210)</f>
        <v>24</v>
      </c>
      <c r="C6210" s="436" t="str">
        <f t="shared" si="1250"/>
        <v>DC3KT22-DC</v>
      </c>
      <c r="D6210" s="436">
        <f>VLOOKUP(C6210,'LICH THI'!C:AA,12,0)</f>
        <v>39</v>
      </c>
      <c r="E6210" s="436">
        <f>VLOOKUP(C6210,'LICH THI'!C:AA,13,0)</f>
        <v>39</v>
      </c>
      <c r="F6210" s="436">
        <f t="shared" si="1260"/>
        <v>39</v>
      </c>
      <c r="G6210" s="436">
        <f>VLOOKUP(C6210,'LICH THI'!C:AA,14,0)</f>
        <v>1</v>
      </c>
      <c r="H6210" s="436">
        <f t="shared" si="1251"/>
        <v>1</v>
      </c>
      <c r="I6210" s="436" t="str">
        <f t="shared" si="1252"/>
        <v>Cao Trung Nghĩa</v>
      </c>
      <c r="J6210" s="436"/>
      <c r="K6210" s="436">
        <f t="shared" si="1253"/>
        <v>1</v>
      </c>
      <c r="L6210" s="436" t="str">
        <f t="shared" si="1254"/>
        <v>DC3KT22-DC-1</v>
      </c>
      <c r="M6210" s="436">
        <f t="shared" si="1255"/>
        <v>22</v>
      </c>
      <c r="N6210" s="437">
        <f t="shared" si="1261"/>
        <v>3</v>
      </c>
      <c r="O6210" s="437"/>
      <c r="P6210" s="430" t="str">
        <f t="shared" si="1256"/>
        <v/>
      </c>
      <c r="U6210" s="177">
        <v>29</v>
      </c>
      <c r="V6210" s="177" t="s">
        <v>3491</v>
      </c>
      <c r="W6210" s="177" t="s">
        <v>4363</v>
      </c>
      <c r="X6210" s="177" t="s">
        <v>3626</v>
      </c>
      <c r="Y6210" s="177" t="s">
        <v>4364</v>
      </c>
      <c r="Z6210" s="177" t="s">
        <v>5991</v>
      </c>
      <c r="AA6210" s="525" t="s">
        <v>4365</v>
      </c>
      <c r="AB6210" s="399" t="str">
        <f t="shared" si="1257"/>
        <v>DC3KT22</v>
      </c>
      <c r="AC6210" s="399" t="str">
        <f t="shared" si="1258"/>
        <v>DC3KT22-DC</v>
      </c>
      <c r="AD6210" t="str">
        <f>Y6210&amp;"-"&amp;VLOOKUP(AC6210,'LICH THI'!C:AA,9,0)</f>
        <v>65DCKT23455-42487</v>
      </c>
      <c r="AE6210">
        <f t="shared" si="1259"/>
        <v>1</v>
      </c>
    </row>
    <row r="6211" spans="1:31" x14ac:dyDescent="0.25">
      <c r="A6211" s="436" t="str">
        <f t="shared" si="1249"/>
        <v>DC3KT22-DC-25</v>
      </c>
      <c r="B6211" s="436">
        <f>COUNTIF(AC$4:AC6211,AC6211)</f>
        <v>25</v>
      </c>
      <c r="C6211" s="436" t="str">
        <f t="shared" si="1250"/>
        <v>DC3KT22-DC</v>
      </c>
      <c r="D6211" s="436">
        <f>VLOOKUP(C6211,'LICH THI'!C:AA,12,0)</f>
        <v>39</v>
      </c>
      <c r="E6211" s="436">
        <f>VLOOKUP(C6211,'LICH THI'!C:AA,13,0)</f>
        <v>39</v>
      </c>
      <c r="F6211" s="436">
        <f t="shared" si="1260"/>
        <v>39</v>
      </c>
      <c r="G6211" s="436">
        <f>VLOOKUP(C6211,'LICH THI'!C:AA,14,0)</f>
        <v>1</v>
      </c>
      <c r="H6211" s="436">
        <f t="shared" si="1251"/>
        <v>1</v>
      </c>
      <c r="I6211" s="436" t="str">
        <f t="shared" si="1252"/>
        <v>Nguyễn Thị Ngọc</v>
      </c>
      <c r="J6211" s="436"/>
      <c r="K6211" s="436">
        <f t="shared" si="1253"/>
        <v>1</v>
      </c>
      <c r="L6211" s="436" t="str">
        <f t="shared" si="1254"/>
        <v>DC3KT22-DC-1</v>
      </c>
      <c r="M6211" s="436">
        <f t="shared" si="1255"/>
        <v>22</v>
      </c>
      <c r="N6211" s="437">
        <f t="shared" si="1261"/>
        <v>4</v>
      </c>
      <c r="O6211" s="437"/>
      <c r="P6211" s="430" t="str">
        <f t="shared" si="1256"/>
        <v/>
      </c>
      <c r="U6211" s="177">
        <v>23</v>
      </c>
      <c r="V6211" s="177" t="s">
        <v>5903</v>
      </c>
      <c r="W6211" s="177" t="s">
        <v>2619</v>
      </c>
      <c r="X6211" s="177" t="s">
        <v>3064</v>
      </c>
      <c r="Y6211" s="177" t="s">
        <v>6001</v>
      </c>
      <c r="Z6211" s="177" t="s">
        <v>5991</v>
      </c>
      <c r="AA6211" s="525" t="s">
        <v>6002</v>
      </c>
      <c r="AB6211" s="399" t="str">
        <f t="shared" si="1257"/>
        <v>DC3KT22</v>
      </c>
      <c r="AC6211" s="399" t="str">
        <f t="shared" si="1258"/>
        <v>DC3KT22-DC</v>
      </c>
      <c r="AD6211" t="str">
        <f>Y6211&amp;"-"&amp;VLOOKUP(AC6211,'LICH THI'!C:AA,9,0)</f>
        <v>65DCKT22880-42487</v>
      </c>
      <c r="AE6211">
        <f t="shared" si="1259"/>
        <v>1</v>
      </c>
    </row>
    <row r="6212" spans="1:31" x14ac:dyDescent="0.25">
      <c r="A6212" s="436" t="str">
        <f t="shared" si="1249"/>
        <v>DC3KT22-DC-26</v>
      </c>
      <c r="B6212" s="436">
        <f>COUNTIF(AC$4:AC6212,AC6212)</f>
        <v>26</v>
      </c>
      <c r="C6212" s="436" t="str">
        <f t="shared" si="1250"/>
        <v>DC3KT22-DC</v>
      </c>
      <c r="D6212" s="436">
        <f>VLOOKUP(C6212,'LICH THI'!C:AA,12,0)</f>
        <v>39</v>
      </c>
      <c r="E6212" s="436">
        <f>VLOOKUP(C6212,'LICH THI'!C:AA,13,0)</f>
        <v>39</v>
      </c>
      <c r="F6212" s="436">
        <f t="shared" si="1260"/>
        <v>39</v>
      </c>
      <c r="G6212" s="436">
        <f>VLOOKUP(C6212,'LICH THI'!C:AA,14,0)</f>
        <v>1</v>
      </c>
      <c r="H6212" s="436">
        <f t="shared" si="1251"/>
        <v>1</v>
      </c>
      <c r="I6212" s="436" t="str">
        <f t="shared" si="1252"/>
        <v>Lê Thị Thu Nhã</v>
      </c>
      <c r="J6212" s="436"/>
      <c r="K6212" s="436">
        <f t="shared" si="1253"/>
        <v>1</v>
      </c>
      <c r="L6212" s="436" t="str">
        <f t="shared" si="1254"/>
        <v>DC3KT22-DC-1</v>
      </c>
      <c r="M6212" s="436">
        <f t="shared" si="1255"/>
        <v>22</v>
      </c>
      <c r="N6212" s="437">
        <f t="shared" si="1261"/>
        <v>5</v>
      </c>
      <c r="O6212" s="437"/>
      <c r="P6212" s="430" t="str">
        <f t="shared" si="1256"/>
        <v/>
      </c>
      <c r="U6212" s="177">
        <v>33</v>
      </c>
      <c r="V6212" s="177" t="s">
        <v>3502</v>
      </c>
      <c r="W6212" s="177" t="s">
        <v>5036</v>
      </c>
      <c r="X6212" s="177" t="s">
        <v>6013</v>
      </c>
      <c r="Y6212" s="177" t="s">
        <v>6014</v>
      </c>
      <c r="Z6212" s="177" t="s">
        <v>5991</v>
      </c>
      <c r="AA6212" s="525" t="s">
        <v>3525</v>
      </c>
      <c r="AB6212" s="399" t="str">
        <f t="shared" si="1257"/>
        <v>DC3KT22</v>
      </c>
      <c r="AC6212" s="399" t="str">
        <f t="shared" si="1258"/>
        <v>DC3KT22-DC</v>
      </c>
      <c r="AD6212" t="str">
        <f>Y6212&amp;"-"&amp;VLOOKUP(AC6212,'LICH THI'!C:AA,9,0)</f>
        <v>65DCKT22891-42487</v>
      </c>
      <c r="AE6212">
        <f t="shared" si="1259"/>
        <v>1</v>
      </c>
    </row>
    <row r="6213" spans="1:31" x14ac:dyDescent="0.25">
      <c r="A6213" s="436" t="str">
        <f t="shared" ref="A6213:A6276" si="1262">C6213&amp;"-"&amp;B6213</f>
        <v>DC3KT22-DC-27</v>
      </c>
      <c r="B6213" s="436">
        <f>COUNTIF(AC$4:AC6213,AC6213)</f>
        <v>27</v>
      </c>
      <c r="C6213" s="436" t="str">
        <f t="shared" ref="C6213:C6276" si="1263">_CT_MaHP1</f>
        <v>DC3KT22-DC</v>
      </c>
      <c r="D6213" s="436">
        <f>VLOOKUP(C6213,'LICH THI'!C:AA,12,0)</f>
        <v>39</v>
      </c>
      <c r="E6213" s="436">
        <f>VLOOKUP(C6213,'LICH THI'!C:AA,13,0)</f>
        <v>39</v>
      </c>
      <c r="F6213" s="436">
        <f t="shared" si="1260"/>
        <v>39</v>
      </c>
      <c r="G6213" s="436">
        <f>VLOOKUP(C6213,'LICH THI'!C:AA,14,0)</f>
        <v>1</v>
      </c>
      <c r="H6213" s="436">
        <f t="shared" ref="H6213:H6276" si="1264">IF(E6213=0,"",TRUNC((B6213+E6213-1)/E6213))</f>
        <v>1</v>
      </c>
      <c r="I6213" s="436" t="str">
        <f t="shared" ref="I6213:I6276" si="1265">W6213&amp;" "&amp;X6213</f>
        <v>Hoàng Hà Phương</v>
      </c>
      <c r="J6213" s="436"/>
      <c r="K6213" s="436">
        <f t="shared" ref="K6213:K6276" si="1266">IF(G6213=1,1,IF(H6213&lt;G6213,H6213+1,1))</f>
        <v>1</v>
      </c>
      <c r="L6213" s="436" t="str">
        <f t="shared" ref="L6213:L6276" si="1267">C6213&amp;"-"&amp;K6213</f>
        <v>DC3KT22-DC-1</v>
      </c>
      <c r="M6213" s="436">
        <f t="shared" ref="M6213:M6276" si="1268">IF(E6213=0,"",MOD(MID(C6213,6,2),E6213))</f>
        <v>22</v>
      </c>
      <c r="N6213" s="437">
        <f t="shared" si="1261"/>
        <v>6</v>
      </c>
      <c r="O6213" s="437"/>
      <c r="P6213" s="430" t="str">
        <f t="shared" ref="P6213:P6276" si="1269">IF(MOD(20*O6213,10)&lt;&gt;0,"SAI","")</f>
        <v/>
      </c>
      <c r="U6213" s="177">
        <v>34</v>
      </c>
      <c r="V6213" s="177" t="s">
        <v>3502</v>
      </c>
      <c r="W6213" s="177" t="s">
        <v>3503</v>
      </c>
      <c r="X6213" s="177" t="s">
        <v>2717</v>
      </c>
      <c r="Y6213" s="177" t="s">
        <v>3504</v>
      </c>
      <c r="Z6213" s="177" t="s">
        <v>5991</v>
      </c>
      <c r="AA6213" s="525" t="s">
        <v>3505</v>
      </c>
      <c r="AB6213" s="399" t="str">
        <f t="shared" ref="AB6213:AB6276" si="1270">_CT_MaHP</f>
        <v>DC3KT22</v>
      </c>
      <c r="AC6213" s="399" t="str">
        <f t="shared" ref="AC6213:AC6276" si="1271">_CT_MaHe</f>
        <v>DC3KT22-DC</v>
      </c>
      <c r="AD6213" t="str">
        <f>Y6213&amp;"-"&amp;VLOOKUP(AC6213,'LICH THI'!C:AA,9,0)</f>
        <v>65DCKT23175-42487</v>
      </c>
      <c r="AE6213">
        <f t="shared" ref="AE6213:AE6276" si="1272">COUNTIF(AD6213,AD:AD)</f>
        <v>1</v>
      </c>
    </row>
    <row r="6214" spans="1:31" x14ac:dyDescent="0.25">
      <c r="A6214" s="436" t="str">
        <f t="shared" si="1262"/>
        <v>DC3KT22-DC-28</v>
      </c>
      <c r="B6214" s="436">
        <f>COUNTIF(AC$4:AC6214,AC6214)</f>
        <v>28</v>
      </c>
      <c r="C6214" s="436" t="str">
        <f t="shared" si="1263"/>
        <v>DC3KT22-DC</v>
      </c>
      <c r="D6214" s="436">
        <f>VLOOKUP(C6214,'LICH THI'!C:AA,12,0)</f>
        <v>39</v>
      </c>
      <c r="E6214" s="436">
        <f>VLOOKUP(C6214,'LICH THI'!C:AA,13,0)</f>
        <v>39</v>
      </c>
      <c r="F6214" s="436">
        <f t="shared" ref="F6214:F6277" si="1273">IF(G6214="","",IF(G6214=H6214,D6214-(H6214-1)*E6214,E6214))</f>
        <v>39</v>
      </c>
      <c r="G6214" s="436">
        <f>VLOOKUP(C6214,'LICH THI'!C:AA,14,0)</f>
        <v>1</v>
      </c>
      <c r="H6214" s="436">
        <f t="shared" si="1264"/>
        <v>1</v>
      </c>
      <c r="I6214" s="436" t="str">
        <f t="shared" si="1265"/>
        <v>Ngô Thị Phương</v>
      </c>
      <c r="J6214" s="436"/>
      <c r="K6214" s="436">
        <f t="shared" si="1266"/>
        <v>1</v>
      </c>
      <c r="L6214" s="436" t="str">
        <f t="shared" si="1267"/>
        <v>DC3KT22-DC-1</v>
      </c>
      <c r="M6214" s="436">
        <f t="shared" si="1268"/>
        <v>22</v>
      </c>
      <c r="N6214" s="437">
        <f t="shared" ref="N6214:N6277" si="1274">IF(F6214=0,"",(K6214-1)*$N$2+1+MOD(B6214-M6214,F6214))</f>
        <v>7</v>
      </c>
      <c r="O6214" s="437"/>
      <c r="P6214" s="430" t="str">
        <f t="shared" si="1269"/>
        <v/>
      </c>
      <c r="U6214" s="177">
        <v>1</v>
      </c>
      <c r="V6214" s="177" t="s">
        <v>4262</v>
      </c>
      <c r="W6214" s="177" t="s">
        <v>5865</v>
      </c>
      <c r="X6214" s="177" t="s">
        <v>2717</v>
      </c>
      <c r="Y6214" s="177" t="s">
        <v>5866</v>
      </c>
      <c r="Z6214" s="177" t="s">
        <v>5991</v>
      </c>
      <c r="AA6214" s="525" t="s">
        <v>5867</v>
      </c>
      <c r="AB6214" s="399" t="str">
        <f t="shared" si="1270"/>
        <v>DC3KT22</v>
      </c>
      <c r="AC6214" s="399" t="str">
        <f t="shared" si="1271"/>
        <v>DC3KT22-DC</v>
      </c>
      <c r="AD6214" t="str">
        <f>Y6214&amp;"-"&amp;VLOOKUP(AC6214,'LICH THI'!C:AA,9,0)</f>
        <v>63DCKT3081-42487</v>
      </c>
      <c r="AE6214">
        <f t="shared" si="1272"/>
        <v>1</v>
      </c>
    </row>
    <row r="6215" spans="1:31" x14ac:dyDescent="0.25">
      <c r="A6215" s="436" t="str">
        <f t="shared" si="1262"/>
        <v>DC3KT22-DC-29</v>
      </c>
      <c r="B6215" s="436">
        <f>COUNTIF(AC$4:AC6215,AC6215)</f>
        <v>29</v>
      </c>
      <c r="C6215" s="436" t="str">
        <f t="shared" si="1263"/>
        <v>DC3KT22-DC</v>
      </c>
      <c r="D6215" s="436">
        <f>VLOOKUP(C6215,'LICH THI'!C:AA,12,0)</f>
        <v>39</v>
      </c>
      <c r="E6215" s="436">
        <f>VLOOKUP(C6215,'LICH THI'!C:AA,13,0)</f>
        <v>39</v>
      </c>
      <c r="F6215" s="436">
        <f t="shared" si="1273"/>
        <v>39</v>
      </c>
      <c r="G6215" s="436">
        <f>VLOOKUP(C6215,'LICH THI'!C:AA,14,0)</f>
        <v>1</v>
      </c>
      <c r="H6215" s="436">
        <f t="shared" si="1264"/>
        <v>1</v>
      </c>
      <c r="I6215" s="436" t="str">
        <f t="shared" si="1265"/>
        <v>Nguyễn Thị Diệu Quỳnh</v>
      </c>
      <c r="J6215" s="436"/>
      <c r="K6215" s="436">
        <f t="shared" si="1266"/>
        <v>1</v>
      </c>
      <c r="L6215" s="436" t="str">
        <f t="shared" si="1267"/>
        <v>DC3KT22-DC-1</v>
      </c>
      <c r="M6215" s="436">
        <f t="shared" si="1268"/>
        <v>22</v>
      </c>
      <c r="N6215" s="437">
        <f t="shared" si="1274"/>
        <v>8</v>
      </c>
      <c r="O6215" s="437"/>
      <c r="P6215" s="430" t="str">
        <f t="shared" si="1269"/>
        <v/>
      </c>
      <c r="U6215" s="177">
        <v>30</v>
      </c>
      <c r="V6215" s="177" t="s">
        <v>3491</v>
      </c>
      <c r="W6215" s="177" t="s">
        <v>6011</v>
      </c>
      <c r="X6215" s="177" t="s">
        <v>2684</v>
      </c>
      <c r="Y6215" s="177" t="s">
        <v>6012</v>
      </c>
      <c r="Z6215" s="177" t="s">
        <v>5991</v>
      </c>
      <c r="AA6215" s="525" t="s">
        <v>4359</v>
      </c>
      <c r="AB6215" s="399" t="str">
        <f t="shared" si="1270"/>
        <v>DC3KT22</v>
      </c>
      <c r="AC6215" s="399" t="str">
        <f t="shared" si="1271"/>
        <v>DC3KT22-DC</v>
      </c>
      <c r="AD6215" t="str">
        <f>Y6215&amp;"-"&amp;VLOOKUP(AC6215,'LICH THI'!C:AA,9,0)</f>
        <v>65DCKT21561-42487</v>
      </c>
      <c r="AE6215">
        <f t="shared" si="1272"/>
        <v>1</v>
      </c>
    </row>
    <row r="6216" spans="1:31" x14ac:dyDescent="0.25">
      <c r="A6216" s="436" t="str">
        <f t="shared" si="1262"/>
        <v>DC3KT22-DC-30</v>
      </c>
      <c r="B6216" s="436">
        <f>COUNTIF(AC$4:AC6216,AC6216)</f>
        <v>30</v>
      </c>
      <c r="C6216" s="436" t="str">
        <f t="shared" si="1263"/>
        <v>DC3KT22-DC</v>
      </c>
      <c r="D6216" s="436">
        <f>VLOOKUP(C6216,'LICH THI'!C:AA,12,0)</f>
        <v>39</v>
      </c>
      <c r="E6216" s="436">
        <f>VLOOKUP(C6216,'LICH THI'!C:AA,13,0)</f>
        <v>39</v>
      </c>
      <c r="F6216" s="436">
        <f t="shared" si="1273"/>
        <v>39</v>
      </c>
      <c r="G6216" s="436">
        <f>VLOOKUP(C6216,'LICH THI'!C:AA,14,0)</f>
        <v>1</v>
      </c>
      <c r="H6216" s="436">
        <f t="shared" si="1264"/>
        <v>1</v>
      </c>
      <c r="I6216" s="436" t="str">
        <f t="shared" si="1265"/>
        <v>Trần Thị Quỳnh</v>
      </c>
      <c r="J6216" s="436"/>
      <c r="K6216" s="436">
        <f t="shared" si="1266"/>
        <v>1</v>
      </c>
      <c r="L6216" s="436" t="str">
        <f t="shared" si="1267"/>
        <v>DC3KT22-DC-1</v>
      </c>
      <c r="M6216" s="436">
        <f t="shared" si="1268"/>
        <v>22</v>
      </c>
      <c r="N6216" s="437">
        <f t="shared" si="1274"/>
        <v>9</v>
      </c>
      <c r="O6216" s="437"/>
      <c r="P6216" s="430" t="str">
        <f t="shared" si="1269"/>
        <v/>
      </c>
      <c r="U6216" s="177">
        <v>18</v>
      </c>
      <c r="V6216" s="177" t="s">
        <v>3381</v>
      </c>
      <c r="W6216" s="177" t="s">
        <v>2716</v>
      </c>
      <c r="X6216" s="177" t="s">
        <v>2684</v>
      </c>
      <c r="Y6216" s="177" t="s">
        <v>5756</v>
      </c>
      <c r="Z6216" s="177" t="s">
        <v>5991</v>
      </c>
      <c r="AA6216" s="525" t="s">
        <v>3286</v>
      </c>
      <c r="AB6216" s="399" t="str">
        <f t="shared" si="1270"/>
        <v>DC3KT22</v>
      </c>
      <c r="AC6216" s="399" t="str">
        <f t="shared" si="1271"/>
        <v>DC3KT22-DC</v>
      </c>
      <c r="AD6216" t="str">
        <f>Y6216&amp;"-"&amp;VLOOKUP(AC6216,'LICH THI'!C:AA,9,0)</f>
        <v>64DCKT3207-42487</v>
      </c>
      <c r="AE6216">
        <f t="shared" si="1272"/>
        <v>1</v>
      </c>
    </row>
    <row r="6217" spans="1:31" x14ac:dyDescent="0.25">
      <c r="A6217" s="436" t="str">
        <f t="shared" si="1262"/>
        <v>DC3KT22-DC-31</v>
      </c>
      <c r="B6217" s="436">
        <f>COUNTIF(AC$4:AC6217,AC6217)</f>
        <v>31</v>
      </c>
      <c r="C6217" s="436" t="str">
        <f t="shared" si="1263"/>
        <v>DC3KT22-DC</v>
      </c>
      <c r="D6217" s="436">
        <f>VLOOKUP(C6217,'LICH THI'!C:AA,12,0)</f>
        <v>39</v>
      </c>
      <c r="E6217" s="436">
        <f>VLOOKUP(C6217,'LICH THI'!C:AA,13,0)</f>
        <v>39</v>
      </c>
      <c r="F6217" s="436">
        <f t="shared" si="1273"/>
        <v>39</v>
      </c>
      <c r="G6217" s="436">
        <f>VLOOKUP(C6217,'LICH THI'!C:AA,14,0)</f>
        <v>1</v>
      </c>
      <c r="H6217" s="436">
        <f t="shared" si="1264"/>
        <v>1</v>
      </c>
      <c r="I6217" s="436" t="str">
        <f t="shared" si="1265"/>
        <v>Phạm Thị Son</v>
      </c>
      <c r="J6217" s="436"/>
      <c r="K6217" s="436">
        <f t="shared" si="1266"/>
        <v>1</v>
      </c>
      <c r="L6217" s="436" t="str">
        <f t="shared" si="1267"/>
        <v>DC3KT22-DC-1</v>
      </c>
      <c r="M6217" s="436">
        <f t="shared" si="1268"/>
        <v>22</v>
      </c>
      <c r="N6217" s="437">
        <f t="shared" si="1274"/>
        <v>10</v>
      </c>
      <c r="O6217" s="437"/>
      <c r="P6217" s="430" t="str">
        <f t="shared" si="1269"/>
        <v/>
      </c>
      <c r="U6217" s="177">
        <v>24</v>
      </c>
      <c r="V6217" s="177" t="s">
        <v>5903</v>
      </c>
      <c r="W6217" s="177" t="s">
        <v>3557</v>
      </c>
      <c r="X6217" s="177" t="s">
        <v>4545</v>
      </c>
      <c r="Y6217" s="177" t="s">
        <v>6003</v>
      </c>
      <c r="Z6217" s="177" t="s">
        <v>5991</v>
      </c>
      <c r="AA6217" s="525" t="s">
        <v>4870</v>
      </c>
      <c r="AB6217" s="399" t="str">
        <f t="shared" si="1270"/>
        <v>DC3KT22</v>
      </c>
      <c r="AC6217" s="399" t="str">
        <f t="shared" si="1271"/>
        <v>DC3KT22-DC</v>
      </c>
      <c r="AD6217" t="str">
        <f>Y6217&amp;"-"&amp;VLOOKUP(AC6217,'LICH THI'!C:AA,9,0)</f>
        <v>65DCKT22320-42487</v>
      </c>
      <c r="AE6217">
        <f t="shared" si="1272"/>
        <v>1</v>
      </c>
    </row>
    <row r="6218" spans="1:31" x14ac:dyDescent="0.25">
      <c r="A6218" s="436" t="str">
        <f t="shared" si="1262"/>
        <v>DC3KT22-DC-32</v>
      </c>
      <c r="B6218" s="436">
        <f>COUNTIF(AC$4:AC6218,AC6218)</f>
        <v>32</v>
      </c>
      <c r="C6218" s="436" t="str">
        <f t="shared" si="1263"/>
        <v>DC3KT22-DC</v>
      </c>
      <c r="D6218" s="436">
        <f>VLOOKUP(C6218,'LICH THI'!C:AA,12,0)</f>
        <v>39</v>
      </c>
      <c r="E6218" s="436">
        <f>VLOOKUP(C6218,'LICH THI'!C:AA,13,0)</f>
        <v>39</v>
      </c>
      <c r="F6218" s="436">
        <f t="shared" si="1273"/>
        <v>39</v>
      </c>
      <c r="G6218" s="436">
        <f>VLOOKUP(C6218,'LICH THI'!C:AA,14,0)</f>
        <v>1</v>
      </c>
      <c r="H6218" s="436">
        <f t="shared" si="1264"/>
        <v>1</v>
      </c>
      <c r="I6218" s="436" t="str">
        <f t="shared" si="1265"/>
        <v>Vũ Thị Hồng Thanh</v>
      </c>
      <c r="J6218" s="436"/>
      <c r="K6218" s="436">
        <f t="shared" si="1266"/>
        <v>1</v>
      </c>
      <c r="L6218" s="436" t="str">
        <f t="shared" si="1267"/>
        <v>DC3KT22-DC-1</v>
      </c>
      <c r="M6218" s="436">
        <f t="shared" si="1268"/>
        <v>22</v>
      </c>
      <c r="N6218" s="437">
        <f t="shared" si="1274"/>
        <v>11</v>
      </c>
      <c r="O6218" s="437"/>
      <c r="P6218" s="430" t="str">
        <f t="shared" si="1269"/>
        <v/>
      </c>
      <c r="U6218" s="177">
        <v>17</v>
      </c>
      <c r="V6218" s="177" t="s">
        <v>3826</v>
      </c>
      <c r="W6218" s="177" t="s">
        <v>5748</v>
      </c>
      <c r="X6218" s="177" t="s">
        <v>3552</v>
      </c>
      <c r="Y6218" s="177" t="s">
        <v>5749</v>
      </c>
      <c r="Z6218" s="177" t="s">
        <v>5991</v>
      </c>
      <c r="AA6218" s="525" t="s">
        <v>2913</v>
      </c>
      <c r="AB6218" s="399" t="str">
        <f t="shared" si="1270"/>
        <v>DC3KT22</v>
      </c>
      <c r="AC6218" s="399" t="str">
        <f t="shared" si="1271"/>
        <v>DC3KT22-DC</v>
      </c>
      <c r="AD6218" t="str">
        <f>Y6218&amp;"-"&amp;VLOOKUP(AC6218,'LICH THI'!C:AA,9,0)</f>
        <v>64DCKT3187-42487</v>
      </c>
      <c r="AE6218">
        <f t="shared" si="1272"/>
        <v>1</v>
      </c>
    </row>
    <row r="6219" spans="1:31" x14ac:dyDescent="0.25">
      <c r="A6219" s="436" t="str">
        <f t="shared" si="1262"/>
        <v>DC3KT22-DC-33</v>
      </c>
      <c r="B6219" s="436">
        <f>COUNTIF(AC$4:AC6219,AC6219)</f>
        <v>33</v>
      </c>
      <c r="C6219" s="436" t="str">
        <f t="shared" si="1263"/>
        <v>DC3KT22-DC</v>
      </c>
      <c r="D6219" s="436">
        <f>VLOOKUP(C6219,'LICH THI'!C:AA,12,0)</f>
        <v>39</v>
      </c>
      <c r="E6219" s="436">
        <f>VLOOKUP(C6219,'LICH THI'!C:AA,13,0)</f>
        <v>39</v>
      </c>
      <c r="F6219" s="436">
        <f t="shared" si="1273"/>
        <v>39</v>
      </c>
      <c r="G6219" s="436">
        <f>VLOOKUP(C6219,'LICH THI'!C:AA,14,0)</f>
        <v>1</v>
      </c>
      <c r="H6219" s="436">
        <f t="shared" si="1264"/>
        <v>1</v>
      </c>
      <c r="I6219" s="436" t="str">
        <f t="shared" si="1265"/>
        <v>Đinh Thị Thảo</v>
      </c>
      <c r="J6219" s="436"/>
      <c r="K6219" s="436">
        <f t="shared" si="1266"/>
        <v>1</v>
      </c>
      <c r="L6219" s="436" t="str">
        <f t="shared" si="1267"/>
        <v>DC3KT22-DC-1</v>
      </c>
      <c r="M6219" s="436">
        <f t="shared" si="1268"/>
        <v>22</v>
      </c>
      <c r="N6219" s="437">
        <f t="shared" si="1274"/>
        <v>12</v>
      </c>
      <c r="O6219" s="437"/>
      <c r="P6219" s="430" t="str">
        <f t="shared" si="1269"/>
        <v/>
      </c>
      <c r="U6219" s="177">
        <v>19</v>
      </c>
      <c r="V6219" s="177" t="s">
        <v>3381</v>
      </c>
      <c r="W6219" s="177" t="s">
        <v>3393</v>
      </c>
      <c r="X6219" s="177" t="s">
        <v>2620</v>
      </c>
      <c r="Y6219" s="177" t="s">
        <v>3394</v>
      </c>
      <c r="Z6219" s="177" t="s">
        <v>5991</v>
      </c>
      <c r="AA6219" s="525" t="s">
        <v>3395</v>
      </c>
      <c r="AB6219" s="399" t="str">
        <f t="shared" si="1270"/>
        <v>DC3KT22</v>
      </c>
      <c r="AC6219" s="399" t="str">
        <f t="shared" si="1271"/>
        <v>DC3KT22-DC</v>
      </c>
      <c r="AD6219" t="str">
        <f>Y6219&amp;"-"&amp;VLOOKUP(AC6219,'LICH THI'!C:AA,9,0)</f>
        <v>64DCKT3285-42487</v>
      </c>
      <c r="AE6219">
        <f t="shared" si="1272"/>
        <v>1</v>
      </c>
    </row>
    <row r="6220" spans="1:31" x14ac:dyDescent="0.25">
      <c r="A6220" s="436" t="str">
        <f t="shared" si="1262"/>
        <v>DC3KT22-DC-34</v>
      </c>
      <c r="B6220" s="436">
        <f>COUNTIF(AC$4:AC6220,AC6220)</f>
        <v>34</v>
      </c>
      <c r="C6220" s="436" t="str">
        <f t="shared" si="1263"/>
        <v>DC3KT22-DC</v>
      </c>
      <c r="D6220" s="436">
        <f>VLOOKUP(C6220,'LICH THI'!C:AA,12,0)</f>
        <v>39</v>
      </c>
      <c r="E6220" s="436">
        <f>VLOOKUP(C6220,'LICH THI'!C:AA,13,0)</f>
        <v>39</v>
      </c>
      <c r="F6220" s="436">
        <f t="shared" si="1273"/>
        <v>39</v>
      </c>
      <c r="G6220" s="436">
        <f>VLOOKUP(C6220,'LICH THI'!C:AA,14,0)</f>
        <v>1</v>
      </c>
      <c r="H6220" s="436">
        <f t="shared" si="1264"/>
        <v>1</v>
      </c>
      <c r="I6220" s="436" t="str">
        <f t="shared" si="1265"/>
        <v>Phan Thị Thảo</v>
      </c>
      <c r="J6220" s="436"/>
      <c r="K6220" s="436">
        <f t="shared" si="1266"/>
        <v>1</v>
      </c>
      <c r="L6220" s="436" t="str">
        <f t="shared" si="1267"/>
        <v>DC3KT22-DC-1</v>
      </c>
      <c r="M6220" s="436">
        <f t="shared" si="1268"/>
        <v>22</v>
      </c>
      <c r="N6220" s="437">
        <f t="shared" si="1274"/>
        <v>13</v>
      </c>
      <c r="O6220" s="437"/>
      <c r="P6220" s="430" t="str">
        <f t="shared" si="1269"/>
        <v/>
      </c>
      <c r="U6220" s="177">
        <v>9</v>
      </c>
      <c r="V6220" s="177" t="s">
        <v>2642</v>
      </c>
      <c r="W6220" s="177" t="s">
        <v>2652</v>
      </c>
      <c r="X6220" s="177" t="s">
        <v>2620</v>
      </c>
      <c r="Y6220" s="177" t="s">
        <v>4292</v>
      </c>
      <c r="Z6220" s="177" t="s">
        <v>5991</v>
      </c>
      <c r="AA6220" s="525" t="s">
        <v>4133</v>
      </c>
      <c r="AB6220" s="399" t="str">
        <f t="shared" si="1270"/>
        <v>DC3KT22</v>
      </c>
      <c r="AC6220" s="399" t="str">
        <f t="shared" si="1271"/>
        <v>DC3KT22-DC</v>
      </c>
      <c r="AD6220" t="str">
        <f>Y6220&amp;"-"&amp;VLOOKUP(AC6220,'LICH THI'!C:AA,9,0)</f>
        <v>63DCKT3173-42487</v>
      </c>
      <c r="AE6220">
        <f t="shared" si="1272"/>
        <v>1</v>
      </c>
    </row>
    <row r="6221" spans="1:31" x14ac:dyDescent="0.25">
      <c r="A6221" s="436" t="str">
        <f t="shared" si="1262"/>
        <v>DC3KT22-DC-35</v>
      </c>
      <c r="B6221" s="436">
        <f>COUNTIF(AC$4:AC6221,AC6221)</f>
        <v>35</v>
      </c>
      <c r="C6221" s="436" t="str">
        <f t="shared" si="1263"/>
        <v>DC3KT22-DC</v>
      </c>
      <c r="D6221" s="436">
        <f>VLOOKUP(C6221,'LICH THI'!C:AA,12,0)</f>
        <v>39</v>
      </c>
      <c r="E6221" s="436">
        <f>VLOOKUP(C6221,'LICH THI'!C:AA,13,0)</f>
        <v>39</v>
      </c>
      <c r="F6221" s="436">
        <f t="shared" si="1273"/>
        <v>39</v>
      </c>
      <c r="G6221" s="436">
        <f>VLOOKUP(C6221,'LICH THI'!C:AA,14,0)</f>
        <v>1</v>
      </c>
      <c r="H6221" s="436">
        <f t="shared" si="1264"/>
        <v>1</v>
      </c>
      <c r="I6221" s="436" t="str">
        <f t="shared" si="1265"/>
        <v>Nguyễn Thu Thuỷ</v>
      </c>
      <c r="J6221" s="436"/>
      <c r="K6221" s="436">
        <f t="shared" si="1266"/>
        <v>1</v>
      </c>
      <c r="L6221" s="436" t="str">
        <f t="shared" si="1267"/>
        <v>DC3KT22-DC-1</v>
      </c>
      <c r="M6221" s="436">
        <f t="shared" si="1268"/>
        <v>22</v>
      </c>
      <c r="N6221" s="437">
        <f t="shared" si="1274"/>
        <v>14</v>
      </c>
      <c r="O6221" s="437"/>
      <c r="P6221" s="430" t="str">
        <f t="shared" si="1269"/>
        <v/>
      </c>
      <c r="U6221" s="177">
        <v>38</v>
      </c>
      <c r="V6221" s="177" t="s">
        <v>3046</v>
      </c>
      <c r="W6221" s="177" t="s">
        <v>3066</v>
      </c>
      <c r="X6221" s="177" t="s">
        <v>3067</v>
      </c>
      <c r="Y6221" s="177" t="s">
        <v>3068</v>
      </c>
      <c r="Z6221" s="177" t="s">
        <v>5991</v>
      </c>
      <c r="AA6221" s="525" t="s">
        <v>3069</v>
      </c>
      <c r="AB6221" s="399" t="str">
        <f t="shared" si="1270"/>
        <v>DC3KT22</v>
      </c>
      <c r="AC6221" s="399" t="str">
        <f t="shared" si="1271"/>
        <v>DC3KT22-DC</v>
      </c>
      <c r="AD6221" t="str">
        <f>Y6221&amp;"-"&amp;VLOOKUP(AC6221,'LICH THI'!C:AA,9,0)</f>
        <v>63DCKT3357-42487</v>
      </c>
      <c r="AE6221">
        <f t="shared" si="1272"/>
        <v>1</v>
      </c>
    </row>
    <row r="6222" spans="1:31" x14ac:dyDescent="0.25">
      <c r="A6222" s="436" t="str">
        <f t="shared" si="1262"/>
        <v>DC3KT22-DC-36</v>
      </c>
      <c r="B6222" s="436">
        <f>COUNTIF(AC$4:AC6222,AC6222)</f>
        <v>36</v>
      </c>
      <c r="C6222" s="436" t="str">
        <f t="shared" si="1263"/>
        <v>DC3KT22-DC</v>
      </c>
      <c r="D6222" s="436">
        <f>VLOOKUP(C6222,'LICH THI'!C:AA,12,0)</f>
        <v>39</v>
      </c>
      <c r="E6222" s="436">
        <f>VLOOKUP(C6222,'LICH THI'!C:AA,13,0)</f>
        <v>39</v>
      </c>
      <c r="F6222" s="436">
        <f t="shared" si="1273"/>
        <v>39</v>
      </c>
      <c r="G6222" s="436">
        <f>VLOOKUP(C6222,'LICH THI'!C:AA,14,0)</f>
        <v>1</v>
      </c>
      <c r="H6222" s="436">
        <f t="shared" si="1264"/>
        <v>1</v>
      </c>
      <c r="I6222" s="436" t="str">
        <f t="shared" si="1265"/>
        <v>Bùi Thị Thúy</v>
      </c>
      <c r="J6222" s="436"/>
      <c r="K6222" s="436">
        <f t="shared" si="1266"/>
        <v>1</v>
      </c>
      <c r="L6222" s="436" t="str">
        <f t="shared" si="1267"/>
        <v>DC3KT22-DC-1</v>
      </c>
      <c r="M6222" s="436">
        <f t="shared" si="1268"/>
        <v>22</v>
      </c>
      <c r="N6222" s="437">
        <f t="shared" si="1274"/>
        <v>15</v>
      </c>
      <c r="O6222" s="437"/>
      <c r="P6222" s="430" t="str">
        <f t="shared" si="1269"/>
        <v/>
      </c>
      <c r="U6222" s="177">
        <v>3</v>
      </c>
      <c r="V6222" s="177" t="s">
        <v>2614</v>
      </c>
      <c r="W6222" s="177" t="s">
        <v>2630</v>
      </c>
      <c r="X6222" s="177" t="s">
        <v>2631</v>
      </c>
      <c r="Y6222" s="177" t="s">
        <v>2632</v>
      </c>
      <c r="Z6222" s="177" t="s">
        <v>5991</v>
      </c>
      <c r="AA6222" s="525" t="s">
        <v>2633</v>
      </c>
      <c r="AB6222" s="399" t="str">
        <f t="shared" si="1270"/>
        <v>DC3KT22</v>
      </c>
      <c r="AC6222" s="399" t="str">
        <f t="shared" si="1271"/>
        <v>DC3KT22-DC</v>
      </c>
      <c r="AD6222" t="str">
        <f>Y6222&amp;"-"&amp;VLOOKUP(AC6222,'LICH THI'!C:AA,9,0)</f>
        <v>63DCKT3043-42487</v>
      </c>
      <c r="AE6222">
        <f t="shared" si="1272"/>
        <v>1</v>
      </c>
    </row>
    <row r="6223" spans="1:31" x14ac:dyDescent="0.25">
      <c r="A6223" s="436" t="str">
        <f t="shared" si="1262"/>
        <v>DC3KT22-DC-37</v>
      </c>
      <c r="B6223" s="436">
        <f>COUNTIF(AC$4:AC6223,AC6223)</f>
        <v>37</v>
      </c>
      <c r="C6223" s="436" t="str">
        <f t="shared" si="1263"/>
        <v>DC3KT22-DC</v>
      </c>
      <c r="D6223" s="436">
        <f>VLOOKUP(C6223,'LICH THI'!C:AA,12,0)</f>
        <v>39</v>
      </c>
      <c r="E6223" s="436">
        <f>VLOOKUP(C6223,'LICH THI'!C:AA,13,0)</f>
        <v>39</v>
      </c>
      <c r="F6223" s="436">
        <f t="shared" si="1273"/>
        <v>39</v>
      </c>
      <c r="G6223" s="436">
        <f>VLOOKUP(C6223,'LICH THI'!C:AA,14,0)</f>
        <v>1</v>
      </c>
      <c r="H6223" s="436">
        <f t="shared" si="1264"/>
        <v>1</v>
      </c>
      <c r="I6223" s="436" t="str">
        <f t="shared" si="1265"/>
        <v>Đinh Thị Huyền Trang</v>
      </c>
      <c r="J6223" s="436"/>
      <c r="K6223" s="436">
        <f t="shared" si="1266"/>
        <v>1</v>
      </c>
      <c r="L6223" s="436" t="str">
        <f t="shared" si="1267"/>
        <v>DC3KT22-DC-1</v>
      </c>
      <c r="M6223" s="436">
        <f t="shared" si="1268"/>
        <v>22</v>
      </c>
      <c r="N6223" s="437">
        <f t="shared" si="1274"/>
        <v>16</v>
      </c>
      <c r="O6223" s="437"/>
      <c r="P6223" s="430" t="str">
        <f t="shared" si="1269"/>
        <v/>
      </c>
      <c r="U6223" s="177">
        <v>35</v>
      </c>
      <c r="V6223" s="177" t="s">
        <v>3502</v>
      </c>
      <c r="W6223" s="177" t="s">
        <v>6015</v>
      </c>
      <c r="X6223" s="177" t="s">
        <v>2694</v>
      </c>
      <c r="Y6223" s="177" t="s">
        <v>6016</v>
      </c>
      <c r="Z6223" s="177" t="s">
        <v>5991</v>
      </c>
      <c r="AA6223" s="525" t="s">
        <v>3037</v>
      </c>
      <c r="AB6223" s="399" t="str">
        <f t="shared" si="1270"/>
        <v>DC3KT22</v>
      </c>
      <c r="AC6223" s="399" t="str">
        <f t="shared" si="1271"/>
        <v>DC3KT22-DC</v>
      </c>
      <c r="AD6223" t="str">
        <f>Y6223&amp;"-"&amp;VLOOKUP(AC6223,'LICH THI'!C:AA,9,0)</f>
        <v>65DCKT22873-42487</v>
      </c>
      <c r="AE6223">
        <f t="shared" si="1272"/>
        <v>1</v>
      </c>
    </row>
    <row r="6224" spans="1:31" x14ac:dyDescent="0.25">
      <c r="A6224" s="436" t="str">
        <f t="shared" si="1262"/>
        <v>DC3KT22-DC-38</v>
      </c>
      <c r="B6224" s="436">
        <f>COUNTIF(AC$4:AC6224,AC6224)</f>
        <v>38</v>
      </c>
      <c r="C6224" s="436" t="str">
        <f t="shared" si="1263"/>
        <v>DC3KT22-DC</v>
      </c>
      <c r="D6224" s="436">
        <f>VLOOKUP(C6224,'LICH THI'!C:AA,12,0)</f>
        <v>39</v>
      </c>
      <c r="E6224" s="436">
        <f>VLOOKUP(C6224,'LICH THI'!C:AA,13,0)</f>
        <v>39</v>
      </c>
      <c r="F6224" s="436">
        <f t="shared" si="1273"/>
        <v>39</v>
      </c>
      <c r="G6224" s="436">
        <f>VLOOKUP(C6224,'LICH THI'!C:AA,14,0)</f>
        <v>1</v>
      </c>
      <c r="H6224" s="436">
        <f t="shared" si="1264"/>
        <v>1</v>
      </c>
      <c r="I6224" s="436" t="str">
        <f t="shared" si="1265"/>
        <v>Nguyễn Thị Huyền Trang</v>
      </c>
      <c r="J6224" s="436"/>
      <c r="K6224" s="436">
        <f t="shared" si="1266"/>
        <v>1</v>
      </c>
      <c r="L6224" s="436" t="str">
        <f t="shared" si="1267"/>
        <v>DC3KT22-DC-1</v>
      </c>
      <c r="M6224" s="436">
        <f t="shared" si="1268"/>
        <v>22</v>
      </c>
      <c r="N6224" s="437">
        <f t="shared" si="1274"/>
        <v>17</v>
      </c>
      <c r="O6224" s="437"/>
      <c r="P6224" s="430" t="str">
        <f t="shared" si="1269"/>
        <v/>
      </c>
      <c r="U6224" s="177">
        <v>10</v>
      </c>
      <c r="V6224" s="177" t="s">
        <v>2642</v>
      </c>
      <c r="W6224" s="177" t="s">
        <v>2704</v>
      </c>
      <c r="X6224" s="177" t="s">
        <v>2694</v>
      </c>
      <c r="Y6224" s="177" t="s">
        <v>5993</v>
      </c>
      <c r="Z6224" s="177" t="s">
        <v>5991</v>
      </c>
      <c r="AA6224" s="525" t="s">
        <v>5253</v>
      </c>
      <c r="AB6224" s="399" t="str">
        <f t="shared" si="1270"/>
        <v>DC3KT22</v>
      </c>
      <c r="AC6224" s="399" t="str">
        <f t="shared" si="1271"/>
        <v>DC3KT22-DC</v>
      </c>
      <c r="AD6224" t="str">
        <f>Y6224&amp;"-"&amp;VLOOKUP(AC6224,'LICH THI'!C:AA,9,0)</f>
        <v>63DCKT3350-42487</v>
      </c>
      <c r="AE6224">
        <f t="shared" si="1272"/>
        <v>1</v>
      </c>
    </row>
    <row r="6225" spans="1:31" x14ac:dyDescent="0.25">
      <c r="A6225" s="436" t="str">
        <f t="shared" si="1262"/>
        <v>DC3KT22-DC-39</v>
      </c>
      <c r="B6225" s="436">
        <f>COUNTIF(AC$4:AC6225,AC6225)</f>
        <v>39</v>
      </c>
      <c r="C6225" s="436" t="str">
        <f t="shared" si="1263"/>
        <v>DC3KT22-DC</v>
      </c>
      <c r="D6225" s="436">
        <f>VLOOKUP(C6225,'LICH THI'!C:AA,12,0)</f>
        <v>39</v>
      </c>
      <c r="E6225" s="436">
        <f>VLOOKUP(C6225,'LICH THI'!C:AA,13,0)</f>
        <v>39</v>
      </c>
      <c r="F6225" s="436">
        <f t="shared" si="1273"/>
        <v>39</v>
      </c>
      <c r="G6225" s="436">
        <f>VLOOKUP(C6225,'LICH THI'!C:AA,14,0)</f>
        <v>1</v>
      </c>
      <c r="H6225" s="436">
        <f t="shared" si="1264"/>
        <v>1</v>
      </c>
      <c r="I6225" s="436" t="str">
        <f t="shared" si="1265"/>
        <v>Lê Minh Trí</v>
      </c>
      <c r="J6225" s="436"/>
      <c r="K6225" s="436">
        <f t="shared" si="1266"/>
        <v>1</v>
      </c>
      <c r="L6225" s="436" t="str">
        <f t="shared" si="1267"/>
        <v>DC3KT22-DC-1</v>
      </c>
      <c r="M6225" s="436">
        <f t="shared" si="1268"/>
        <v>22</v>
      </c>
      <c r="N6225" s="437">
        <f t="shared" si="1274"/>
        <v>18</v>
      </c>
      <c r="O6225" s="437"/>
      <c r="P6225" s="430" t="str">
        <f t="shared" si="1269"/>
        <v/>
      </c>
      <c r="U6225" s="177">
        <v>39</v>
      </c>
      <c r="V6225" s="177" t="s">
        <v>3046</v>
      </c>
      <c r="W6225" s="177" t="s">
        <v>3073</v>
      </c>
      <c r="X6225" s="177" t="s">
        <v>3074</v>
      </c>
      <c r="Y6225" s="177" t="s">
        <v>3075</v>
      </c>
      <c r="Z6225" s="177" t="s">
        <v>5991</v>
      </c>
      <c r="AA6225" s="525" t="s">
        <v>3076</v>
      </c>
      <c r="AB6225" s="399" t="str">
        <f t="shared" si="1270"/>
        <v>DC3KT22</v>
      </c>
      <c r="AC6225" s="399" t="str">
        <f t="shared" si="1271"/>
        <v>DC3KT22-DC</v>
      </c>
      <c r="AD6225" t="str">
        <f>Y6225&amp;"-"&amp;VLOOKUP(AC6225,'LICH THI'!C:AA,9,0)</f>
        <v>63DCKT3218-42487</v>
      </c>
      <c r="AE6225">
        <f t="shared" si="1272"/>
        <v>1</v>
      </c>
    </row>
    <row r="6226" spans="1:31" x14ac:dyDescent="0.25">
      <c r="A6226" s="436" t="str">
        <f t="shared" si="1262"/>
        <v>DC3KT23-DC-1</v>
      </c>
      <c r="B6226" s="436">
        <f>COUNTIF(AC$4:AC6226,AC6226)</f>
        <v>1</v>
      </c>
      <c r="C6226" s="436" t="str">
        <f t="shared" si="1263"/>
        <v>DC3KT23-DC</v>
      </c>
      <c r="D6226" s="436">
        <f>VLOOKUP(C6226,'LICH THI'!C:AA,12,0)</f>
        <v>52</v>
      </c>
      <c r="E6226" s="436">
        <f>VLOOKUP(C6226,'LICH THI'!C:AA,13,0)</f>
        <v>52</v>
      </c>
      <c r="F6226" s="436">
        <f t="shared" si="1273"/>
        <v>52</v>
      </c>
      <c r="G6226" s="436">
        <f>VLOOKUP(C6226,'LICH THI'!C:AA,14,0)</f>
        <v>1</v>
      </c>
      <c r="H6226" s="436">
        <f t="shared" si="1264"/>
        <v>1</v>
      </c>
      <c r="I6226" s="436" t="str">
        <f t="shared" si="1265"/>
        <v>Hoàng Thị Quỳnh Anh</v>
      </c>
      <c r="J6226" s="436"/>
      <c r="K6226" s="436">
        <f t="shared" si="1266"/>
        <v>1</v>
      </c>
      <c r="L6226" s="436" t="str">
        <f t="shared" si="1267"/>
        <v>DC3KT23-DC-1</v>
      </c>
      <c r="M6226" s="436">
        <f t="shared" si="1268"/>
        <v>23</v>
      </c>
      <c r="N6226" s="437">
        <f t="shared" si="1274"/>
        <v>31</v>
      </c>
      <c r="O6226" s="437"/>
      <c r="P6226" s="430" t="str">
        <f t="shared" si="1269"/>
        <v/>
      </c>
      <c r="U6226" s="177">
        <v>29</v>
      </c>
      <c r="V6226" s="177" t="s">
        <v>3378</v>
      </c>
      <c r="W6226" s="177" t="s">
        <v>4515</v>
      </c>
      <c r="X6226" s="177" t="s">
        <v>2611</v>
      </c>
      <c r="Y6226" s="177" t="s">
        <v>4516</v>
      </c>
      <c r="Z6226" s="177" t="s">
        <v>4484</v>
      </c>
      <c r="AA6226" s="525" t="s">
        <v>4517</v>
      </c>
      <c r="AB6226" s="399" t="str">
        <f t="shared" si="1270"/>
        <v>DC3KT23</v>
      </c>
      <c r="AC6226" s="399" t="str">
        <f t="shared" si="1271"/>
        <v>DC3KT23-DC</v>
      </c>
      <c r="AD6226" t="str">
        <f>Y6226&amp;"-"&amp;VLOOKUP(AC6226,'LICH THI'!C:AA,9,0)</f>
        <v>64DCKT3125-42484</v>
      </c>
      <c r="AE6226">
        <f t="shared" si="1272"/>
        <v>1</v>
      </c>
    </row>
    <row r="6227" spans="1:31" x14ac:dyDescent="0.25">
      <c r="A6227" s="436" t="str">
        <f t="shared" si="1262"/>
        <v>DC3KT23-DC-2</v>
      </c>
      <c r="B6227" s="436">
        <f>COUNTIF(AC$4:AC6227,AC6227)</f>
        <v>2</v>
      </c>
      <c r="C6227" s="436" t="str">
        <f t="shared" si="1263"/>
        <v>DC3KT23-DC</v>
      </c>
      <c r="D6227" s="436">
        <f>VLOOKUP(C6227,'LICH THI'!C:AA,12,0)</f>
        <v>52</v>
      </c>
      <c r="E6227" s="436">
        <f>VLOOKUP(C6227,'LICH THI'!C:AA,13,0)</f>
        <v>52</v>
      </c>
      <c r="F6227" s="436">
        <f t="shared" si="1273"/>
        <v>52</v>
      </c>
      <c r="G6227" s="436">
        <f>VLOOKUP(C6227,'LICH THI'!C:AA,14,0)</f>
        <v>1</v>
      </c>
      <c r="H6227" s="436">
        <f t="shared" si="1264"/>
        <v>1</v>
      </c>
      <c r="I6227" s="436" t="str">
        <f t="shared" si="1265"/>
        <v>Ngô Thị Phương Anh</v>
      </c>
      <c r="J6227" s="436"/>
      <c r="K6227" s="436">
        <f t="shared" si="1266"/>
        <v>1</v>
      </c>
      <c r="L6227" s="436" t="str">
        <f t="shared" si="1267"/>
        <v>DC3KT23-DC-1</v>
      </c>
      <c r="M6227" s="436">
        <f t="shared" si="1268"/>
        <v>23</v>
      </c>
      <c r="N6227" s="437">
        <f t="shared" si="1274"/>
        <v>32</v>
      </c>
      <c r="O6227" s="437"/>
      <c r="P6227" s="430" t="str">
        <f t="shared" si="1269"/>
        <v/>
      </c>
      <c r="U6227" s="177">
        <v>30</v>
      </c>
      <c r="V6227" s="177" t="s">
        <v>3378</v>
      </c>
      <c r="W6227" s="177" t="s">
        <v>4332</v>
      </c>
      <c r="X6227" s="177" t="s">
        <v>2611</v>
      </c>
      <c r="Y6227" s="177" t="s">
        <v>4333</v>
      </c>
      <c r="Z6227" s="177" t="s">
        <v>4484</v>
      </c>
      <c r="AA6227" s="525" t="s">
        <v>4334</v>
      </c>
      <c r="AB6227" s="399" t="str">
        <f t="shared" si="1270"/>
        <v>DC3KT23</v>
      </c>
      <c r="AC6227" s="399" t="str">
        <f t="shared" si="1271"/>
        <v>DC3KT23-DC</v>
      </c>
      <c r="AD6227" t="str">
        <f>Y6227&amp;"-"&amp;VLOOKUP(AC6227,'LICH THI'!C:AA,9,0)</f>
        <v>64DCKT3229-42484</v>
      </c>
      <c r="AE6227">
        <f t="shared" si="1272"/>
        <v>1</v>
      </c>
    </row>
    <row r="6228" spans="1:31" x14ac:dyDescent="0.25">
      <c r="A6228" s="436" t="str">
        <f t="shared" si="1262"/>
        <v>DC3KT23-DC-3</v>
      </c>
      <c r="B6228" s="436">
        <f>COUNTIF(AC$4:AC6228,AC6228)</f>
        <v>3</v>
      </c>
      <c r="C6228" s="436" t="str">
        <f t="shared" si="1263"/>
        <v>DC3KT23-DC</v>
      </c>
      <c r="D6228" s="436">
        <f>VLOOKUP(C6228,'LICH THI'!C:AA,12,0)</f>
        <v>52</v>
      </c>
      <c r="E6228" s="436">
        <f>VLOOKUP(C6228,'LICH THI'!C:AA,13,0)</f>
        <v>52</v>
      </c>
      <c r="F6228" s="436">
        <f t="shared" si="1273"/>
        <v>52</v>
      </c>
      <c r="G6228" s="436">
        <f>VLOOKUP(C6228,'LICH THI'!C:AA,14,0)</f>
        <v>1</v>
      </c>
      <c r="H6228" s="436">
        <f t="shared" si="1264"/>
        <v>1</v>
      </c>
      <c r="I6228" s="436" t="str">
        <f t="shared" si="1265"/>
        <v>Nguyễn Kỳ Anh</v>
      </c>
      <c r="J6228" s="436"/>
      <c r="K6228" s="436">
        <f t="shared" si="1266"/>
        <v>1</v>
      </c>
      <c r="L6228" s="436" t="str">
        <f t="shared" si="1267"/>
        <v>DC3KT23-DC-1</v>
      </c>
      <c r="M6228" s="436">
        <f t="shared" si="1268"/>
        <v>23</v>
      </c>
      <c r="N6228" s="437">
        <f t="shared" si="1274"/>
        <v>33</v>
      </c>
      <c r="O6228" s="437"/>
      <c r="P6228" s="430" t="str">
        <f t="shared" si="1269"/>
        <v/>
      </c>
      <c r="U6228" s="177">
        <v>10</v>
      </c>
      <c r="V6228" s="177" t="s">
        <v>2642</v>
      </c>
      <c r="W6228" s="177" t="s">
        <v>3249</v>
      </c>
      <c r="X6228" s="177" t="s">
        <v>2611</v>
      </c>
      <c r="Y6228" s="177" t="s">
        <v>3250</v>
      </c>
      <c r="Z6228" s="177" t="s">
        <v>4484</v>
      </c>
      <c r="AA6228" s="525" t="s">
        <v>3251</v>
      </c>
      <c r="AB6228" s="399" t="str">
        <f t="shared" si="1270"/>
        <v>DC3KT23</v>
      </c>
      <c r="AC6228" s="399" t="str">
        <f t="shared" si="1271"/>
        <v>DC3KT23-DC</v>
      </c>
      <c r="AD6228" t="str">
        <f>Y6228&amp;"-"&amp;VLOOKUP(AC6228,'LICH THI'!C:AA,9,0)</f>
        <v>63DCKT3142-42484</v>
      </c>
      <c r="AE6228">
        <f t="shared" si="1272"/>
        <v>1</v>
      </c>
    </row>
    <row r="6229" spans="1:31" x14ac:dyDescent="0.25">
      <c r="A6229" s="436" t="str">
        <f t="shared" si="1262"/>
        <v>DC3KT23-DC-4</v>
      </c>
      <c r="B6229" s="436">
        <f>COUNTIF(AC$4:AC6229,AC6229)</f>
        <v>4</v>
      </c>
      <c r="C6229" s="436" t="str">
        <f t="shared" si="1263"/>
        <v>DC3KT23-DC</v>
      </c>
      <c r="D6229" s="436">
        <f>VLOOKUP(C6229,'LICH THI'!C:AA,12,0)</f>
        <v>52</v>
      </c>
      <c r="E6229" s="436">
        <f>VLOOKUP(C6229,'LICH THI'!C:AA,13,0)</f>
        <v>52</v>
      </c>
      <c r="F6229" s="436">
        <f t="shared" si="1273"/>
        <v>52</v>
      </c>
      <c r="G6229" s="436">
        <f>VLOOKUP(C6229,'LICH THI'!C:AA,14,0)</f>
        <v>1</v>
      </c>
      <c r="H6229" s="436">
        <f t="shared" si="1264"/>
        <v>1</v>
      </c>
      <c r="I6229" s="436" t="str">
        <f t="shared" si="1265"/>
        <v>Tống Thị Quỳnh Anh</v>
      </c>
      <c r="J6229" s="436"/>
      <c r="K6229" s="436">
        <f t="shared" si="1266"/>
        <v>1</v>
      </c>
      <c r="L6229" s="436" t="str">
        <f t="shared" si="1267"/>
        <v>DC3KT23-DC-1</v>
      </c>
      <c r="M6229" s="436">
        <f t="shared" si="1268"/>
        <v>23</v>
      </c>
      <c r="N6229" s="437">
        <f t="shared" si="1274"/>
        <v>34</v>
      </c>
      <c r="O6229" s="437"/>
      <c r="P6229" s="430" t="str">
        <f t="shared" si="1269"/>
        <v/>
      </c>
      <c r="U6229" s="177">
        <v>11</v>
      </c>
      <c r="V6229" s="177" t="s">
        <v>2700</v>
      </c>
      <c r="W6229" s="177" t="s">
        <v>4450</v>
      </c>
      <c r="X6229" s="177" t="s">
        <v>2611</v>
      </c>
      <c r="Y6229" s="177" t="s">
        <v>4451</v>
      </c>
      <c r="Z6229" s="177" t="s">
        <v>4484</v>
      </c>
      <c r="AA6229" s="525" t="s">
        <v>4452</v>
      </c>
      <c r="AB6229" s="399" t="str">
        <f t="shared" si="1270"/>
        <v>DC3KT23</v>
      </c>
      <c r="AC6229" s="399" t="str">
        <f t="shared" si="1271"/>
        <v>DC3KT23-DC</v>
      </c>
      <c r="AD6229" t="str">
        <f>Y6229&amp;"-"&amp;VLOOKUP(AC6229,'LICH THI'!C:AA,9,0)</f>
        <v>63DCKT3363-42484</v>
      </c>
      <c r="AE6229">
        <f t="shared" si="1272"/>
        <v>1</v>
      </c>
    </row>
    <row r="6230" spans="1:31" x14ac:dyDescent="0.25">
      <c r="A6230" s="436" t="str">
        <f t="shared" si="1262"/>
        <v>DC3KT23-DC-5</v>
      </c>
      <c r="B6230" s="436">
        <f>COUNTIF(AC$4:AC6230,AC6230)</f>
        <v>5</v>
      </c>
      <c r="C6230" s="436" t="str">
        <f t="shared" si="1263"/>
        <v>DC3KT23-DC</v>
      </c>
      <c r="D6230" s="436">
        <f>VLOOKUP(C6230,'LICH THI'!C:AA,12,0)</f>
        <v>52</v>
      </c>
      <c r="E6230" s="436">
        <f>VLOOKUP(C6230,'LICH THI'!C:AA,13,0)</f>
        <v>52</v>
      </c>
      <c r="F6230" s="436">
        <f t="shared" si="1273"/>
        <v>52</v>
      </c>
      <c r="G6230" s="436">
        <f>VLOOKUP(C6230,'LICH THI'!C:AA,14,0)</f>
        <v>1</v>
      </c>
      <c r="H6230" s="436">
        <f t="shared" si="1264"/>
        <v>1</v>
      </c>
      <c r="I6230" s="436" t="str">
        <f t="shared" si="1265"/>
        <v>Lê Mạnh Cường</v>
      </c>
      <c r="J6230" s="436"/>
      <c r="K6230" s="436">
        <f t="shared" si="1266"/>
        <v>1</v>
      </c>
      <c r="L6230" s="436" t="str">
        <f t="shared" si="1267"/>
        <v>DC3KT23-DC-1</v>
      </c>
      <c r="M6230" s="436">
        <f t="shared" si="1268"/>
        <v>23</v>
      </c>
      <c r="N6230" s="437">
        <f t="shared" si="1274"/>
        <v>35</v>
      </c>
      <c r="O6230" s="437"/>
      <c r="P6230" s="430" t="str">
        <f t="shared" si="1269"/>
        <v/>
      </c>
      <c r="U6230" s="177">
        <v>52</v>
      </c>
      <c r="V6230" s="177" t="s">
        <v>3046</v>
      </c>
      <c r="W6230" s="177" t="s">
        <v>2944</v>
      </c>
      <c r="X6230" s="177" t="s">
        <v>2735</v>
      </c>
      <c r="Y6230" s="177" t="s">
        <v>4563</v>
      </c>
      <c r="Z6230" s="177" t="s">
        <v>4484</v>
      </c>
      <c r="AA6230" s="525" t="s">
        <v>4564</v>
      </c>
      <c r="AB6230" s="399" t="str">
        <f t="shared" si="1270"/>
        <v>DC3KT23</v>
      </c>
      <c r="AC6230" s="399" t="str">
        <f t="shared" si="1271"/>
        <v>DC3KT23-DC</v>
      </c>
      <c r="AD6230" t="str">
        <f>Y6230&amp;"-"&amp;VLOOKUP(AC6230,'LICH THI'!C:AA,9,0)</f>
        <v>63DCKT3254-42484</v>
      </c>
      <c r="AE6230">
        <f t="shared" si="1272"/>
        <v>1</v>
      </c>
    </row>
    <row r="6231" spans="1:31" x14ac:dyDescent="0.25">
      <c r="A6231" s="436" t="str">
        <f t="shared" si="1262"/>
        <v>DC3KT23-DC-6</v>
      </c>
      <c r="B6231" s="436">
        <f>COUNTIF(AC$4:AC6231,AC6231)</f>
        <v>6</v>
      </c>
      <c r="C6231" s="436" t="str">
        <f t="shared" si="1263"/>
        <v>DC3KT23-DC</v>
      </c>
      <c r="D6231" s="436">
        <f>VLOOKUP(C6231,'LICH THI'!C:AA,12,0)</f>
        <v>52</v>
      </c>
      <c r="E6231" s="436">
        <f>VLOOKUP(C6231,'LICH THI'!C:AA,13,0)</f>
        <v>52</v>
      </c>
      <c r="F6231" s="436">
        <f t="shared" si="1273"/>
        <v>52</v>
      </c>
      <c r="G6231" s="436">
        <f>VLOOKUP(C6231,'LICH THI'!C:AA,14,0)</f>
        <v>1</v>
      </c>
      <c r="H6231" s="436">
        <f t="shared" si="1264"/>
        <v>1</v>
      </c>
      <c r="I6231" s="436" t="str">
        <f t="shared" si="1265"/>
        <v>Trần Thị Dung</v>
      </c>
      <c r="J6231" s="436"/>
      <c r="K6231" s="436">
        <f t="shared" si="1266"/>
        <v>1</v>
      </c>
      <c r="L6231" s="436" t="str">
        <f t="shared" si="1267"/>
        <v>DC3KT23-DC-1</v>
      </c>
      <c r="M6231" s="436">
        <f t="shared" si="1268"/>
        <v>23</v>
      </c>
      <c r="N6231" s="437">
        <f t="shared" si="1274"/>
        <v>36</v>
      </c>
      <c r="O6231" s="437"/>
      <c r="P6231" s="430" t="str">
        <f t="shared" si="1269"/>
        <v/>
      </c>
      <c r="U6231" s="177">
        <v>31</v>
      </c>
      <c r="V6231" s="177" t="s">
        <v>3378</v>
      </c>
      <c r="W6231" s="177" t="s">
        <v>2716</v>
      </c>
      <c r="X6231" s="177" t="s">
        <v>3823</v>
      </c>
      <c r="Y6231" s="177" t="s">
        <v>3824</v>
      </c>
      <c r="Z6231" s="177" t="s">
        <v>4484</v>
      </c>
      <c r="AA6231" s="525" t="s">
        <v>3825</v>
      </c>
      <c r="AB6231" s="399" t="str">
        <f t="shared" si="1270"/>
        <v>DC3KT23</v>
      </c>
      <c r="AC6231" s="399" t="str">
        <f t="shared" si="1271"/>
        <v>DC3KT23-DC</v>
      </c>
      <c r="AD6231" t="str">
        <f>Y6231&amp;"-"&amp;VLOOKUP(AC6231,'LICH THI'!C:AA,9,0)</f>
        <v>64DCKT3177-42484</v>
      </c>
      <c r="AE6231">
        <f t="shared" si="1272"/>
        <v>1</v>
      </c>
    </row>
    <row r="6232" spans="1:31" x14ac:dyDescent="0.25">
      <c r="A6232" s="436" t="str">
        <f t="shared" si="1262"/>
        <v>DC3KT23-DC-7</v>
      </c>
      <c r="B6232" s="436">
        <f>COUNTIF(AC$4:AC6232,AC6232)</f>
        <v>7</v>
      </c>
      <c r="C6232" s="436" t="str">
        <f t="shared" si="1263"/>
        <v>DC3KT23-DC</v>
      </c>
      <c r="D6232" s="436">
        <f>VLOOKUP(C6232,'LICH THI'!C:AA,12,0)</f>
        <v>52</v>
      </c>
      <c r="E6232" s="436">
        <f>VLOOKUP(C6232,'LICH THI'!C:AA,13,0)</f>
        <v>52</v>
      </c>
      <c r="F6232" s="436">
        <f t="shared" si="1273"/>
        <v>52</v>
      </c>
      <c r="G6232" s="436">
        <f>VLOOKUP(C6232,'LICH THI'!C:AA,14,0)</f>
        <v>1</v>
      </c>
      <c r="H6232" s="436">
        <f t="shared" si="1264"/>
        <v>1</v>
      </c>
      <c r="I6232" s="436" t="str">
        <f t="shared" si="1265"/>
        <v>Lại Minh Đức</v>
      </c>
      <c r="J6232" s="436"/>
      <c r="K6232" s="436">
        <f t="shared" si="1266"/>
        <v>1</v>
      </c>
      <c r="L6232" s="436" t="str">
        <f t="shared" si="1267"/>
        <v>DC3KT23-DC-1</v>
      </c>
      <c r="M6232" s="436">
        <f t="shared" si="1268"/>
        <v>23</v>
      </c>
      <c r="N6232" s="437">
        <f t="shared" si="1274"/>
        <v>37</v>
      </c>
      <c r="O6232" s="437"/>
      <c r="P6232" s="430" t="str">
        <f t="shared" si="1269"/>
        <v/>
      </c>
      <c r="U6232" s="177">
        <v>32</v>
      </c>
      <c r="V6232" s="177" t="s">
        <v>3378</v>
      </c>
      <c r="W6232" s="177" t="s">
        <v>4518</v>
      </c>
      <c r="X6232" s="177" t="s">
        <v>2948</v>
      </c>
      <c r="Y6232" s="177" t="s">
        <v>4519</v>
      </c>
      <c r="Z6232" s="177" t="s">
        <v>4484</v>
      </c>
      <c r="AA6232" s="525" t="s">
        <v>4520</v>
      </c>
      <c r="AB6232" s="399" t="str">
        <f t="shared" si="1270"/>
        <v>DC3KT23</v>
      </c>
      <c r="AC6232" s="399" t="str">
        <f t="shared" si="1271"/>
        <v>DC3KT23-DC</v>
      </c>
      <c r="AD6232" t="str">
        <f>Y6232&amp;"-"&amp;VLOOKUP(AC6232,'LICH THI'!C:AA,9,0)</f>
        <v>64DCKT3266-42484</v>
      </c>
      <c r="AE6232">
        <f t="shared" si="1272"/>
        <v>1</v>
      </c>
    </row>
    <row r="6233" spans="1:31" x14ac:dyDescent="0.25">
      <c r="A6233" s="436" t="str">
        <f t="shared" si="1262"/>
        <v>DC3KT23-DC-8</v>
      </c>
      <c r="B6233" s="436">
        <f>COUNTIF(AC$4:AC6233,AC6233)</f>
        <v>8</v>
      </c>
      <c r="C6233" s="436" t="str">
        <f t="shared" si="1263"/>
        <v>DC3KT23-DC</v>
      </c>
      <c r="D6233" s="436">
        <f>VLOOKUP(C6233,'LICH THI'!C:AA,12,0)</f>
        <v>52</v>
      </c>
      <c r="E6233" s="436">
        <f>VLOOKUP(C6233,'LICH THI'!C:AA,13,0)</f>
        <v>52</v>
      </c>
      <c r="F6233" s="436">
        <f t="shared" si="1273"/>
        <v>52</v>
      </c>
      <c r="G6233" s="436">
        <f>VLOOKUP(C6233,'LICH THI'!C:AA,14,0)</f>
        <v>1</v>
      </c>
      <c r="H6233" s="436">
        <f t="shared" si="1264"/>
        <v>1</v>
      </c>
      <c r="I6233" s="436" t="str">
        <f t="shared" si="1265"/>
        <v>Trần Trung Đức</v>
      </c>
      <c r="J6233" s="436"/>
      <c r="K6233" s="436">
        <f t="shared" si="1266"/>
        <v>1</v>
      </c>
      <c r="L6233" s="436" t="str">
        <f t="shared" si="1267"/>
        <v>DC3KT23-DC-1</v>
      </c>
      <c r="M6233" s="436">
        <f t="shared" si="1268"/>
        <v>23</v>
      </c>
      <c r="N6233" s="437">
        <f t="shared" si="1274"/>
        <v>38</v>
      </c>
      <c r="O6233" s="437"/>
      <c r="P6233" s="430" t="str">
        <f t="shared" si="1269"/>
        <v/>
      </c>
      <c r="U6233" s="177">
        <v>53</v>
      </c>
      <c r="V6233" s="177" t="s">
        <v>3046</v>
      </c>
      <c r="W6233" s="177" t="s">
        <v>3052</v>
      </c>
      <c r="X6233" s="177" t="s">
        <v>2948</v>
      </c>
      <c r="Y6233" s="177" t="s">
        <v>3053</v>
      </c>
      <c r="Z6233" s="177" t="s">
        <v>4484</v>
      </c>
      <c r="AA6233" s="525" t="s">
        <v>3054</v>
      </c>
      <c r="AB6233" s="399" t="str">
        <f t="shared" si="1270"/>
        <v>DC3KT23</v>
      </c>
      <c r="AC6233" s="399" t="str">
        <f t="shared" si="1271"/>
        <v>DC3KT23-DC</v>
      </c>
      <c r="AD6233" t="str">
        <f>Y6233&amp;"-"&amp;VLOOKUP(AC6233,'LICH THI'!C:AA,9,0)</f>
        <v>63DCKT3275-42484</v>
      </c>
      <c r="AE6233">
        <f t="shared" si="1272"/>
        <v>1</v>
      </c>
    </row>
    <row r="6234" spans="1:31" x14ac:dyDescent="0.25">
      <c r="A6234" s="436" t="str">
        <f t="shared" si="1262"/>
        <v>DC3KT23-DC-9</v>
      </c>
      <c r="B6234" s="436">
        <f>COUNTIF(AC$4:AC6234,AC6234)</f>
        <v>9</v>
      </c>
      <c r="C6234" s="436" t="str">
        <f t="shared" si="1263"/>
        <v>DC3KT23-DC</v>
      </c>
      <c r="D6234" s="436">
        <f>VLOOKUP(C6234,'LICH THI'!C:AA,12,0)</f>
        <v>52</v>
      </c>
      <c r="E6234" s="436">
        <f>VLOOKUP(C6234,'LICH THI'!C:AA,13,0)</f>
        <v>52</v>
      </c>
      <c r="F6234" s="436">
        <f t="shared" si="1273"/>
        <v>52</v>
      </c>
      <c r="G6234" s="436">
        <f>VLOOKUP(C6234,'LICH THI'!C:AA,14,0)</f>
        <v>1</v>
      </c>
      <c r="H6234" s="436">
        <f t="shared" si="1264"/>
        <v>1</v>
      </c>
      <c r="I6234" s="436" t="str">
        <f t="shared" si="1265"/>
        <v>Vũ Thị Gấm</v>
      </c>
      <c r="J6234" s="436"/>
      <c r="K6234" s="436">
        <f t="shared" si="1266"/>
        <v>1</v>
      </c>
      <c r="L6234" s="436" t="str">
        <f t="shared" si="1267"/>
        <v>DC3KT23-DC-1</v>
      </c>
      <c r="M6234" s="436">
        <f t="shared" si="1268"/>
        <v>23</v>
      </c>
      <c r="N6234" s="437">
        <f t="shared" si="1274"/>
        <v>39</v>
      </c>
      <c r="O6234" s="437"/>
      <c r="P6234" s="430" t="str">
        <f t="shared" si="1269"/>
        <v/>
      </c>
      <c r="U6234" s="177">
        <v>16</v>
      </c>
      <c r="V6234" s="177" t="s">
        <v>3358</v>
      </c>
      <c r="W6234" s="177" t="s">
        <v>2615</v>
      </c>
      <c r="X6234" s="177" t="s">
        <v>4496</v>
      </c>
      <c r="Y6234" s="177" t="s">
        <v>4497</v>
      </c>
      <c r="Z6234" s="177" t="s">
        <v>4484</v>
      </c>
      <c r="AA6234" s="525" t="s">
        <v>4498</v>
      </c>
      <c r="AB6234" s="399" t="str">
        <f t="shared" si="1270"/>
        <v>DC3KT23</v>
      </c>
      <c r="AC6234" s="399" t="str">
        <f t="shared" si="1271"/>
        <v>DC3KT23-DC</v>
      </c>
      <c r="AD6234" t="str">
        <f>Y6234&amp;"-"&amp;VLOOKUP(AC6234,'LICH THI'!C:AA,9,0)</f>
        <v>64DCKT3019-42484</v>
      </c>
      <c r="AE6234">
        <f t="shared" si="1272"/>
        <v>1</v>
      </c>
    </row>
    <row r="6235" spans="1:31" x14ac:dyDescent="0.25">
      <c r="A6235" s="436" t="str">
        <f t="shared" si="1262"/>
        <v>DC3KT23-DC-10</v>
      </c>
      <c r="B6235" s="436">
        <f>COUNTIF(AC$4:AC6235,AC6235)</f>
        <v>10</v>
      </c>
      <c r="C6235" s="436" t="str">
        <f t="shared" si="1263"/>
        <v>DC3KT23-DC</v>
      </c>
      <c r="D6235" s="436">
        <f>VLOOKUP(C6235,'LICH THI'!C:AA,12,0)</f>
        <v>52</v>
      </c>
      <c r="E6235" s="436">
        <f>VLOOKUP(C6235,'LICH THI'!C:AA,13,0)</f>
        <v>52</v>
      </c>
      <c r="F6235" s="436">
        <f t="shared" si="1273"/>
        <v>52</v>
      </c>
      <c r="G6235" s="436">
        <f>VLOOKUP(C6235,'LICH THI'!C:AA,14,0)</f>
        <v>1</v>
      </c>
      <c r="H6235" s="436">
        <f t="shared" si="1264"/>
        <v>1</v>
      </c>
      <c r="I6235" s="436" t="str">
        <f t="shared" si="1265"/>
        <v>Nguyễn Trường Giang</v>
      </c>
      <c r="J6235" s="436"/>
      <c r="K6235" s="436">
        <f t="shared" si="1266"/>
        <v>1</v>
      </c>
      <c r="L6235" s="436" t="str">
        <f t="shared" si="1267"/>
        <v>DC3KT23-DC-1</v>
      </c>
      <c r="M6235" s="436">
        <f t="shared" si="1268"/>
        <v>23</v>
      </c>
      <c r="N6235" s="437">
        <f t="shared" si="1274"/>
        <v>40</v>
      </c>
      <c r="O6235" s="437"/>
      <c r="P6235" s="430" t="str">
        <f t="shared" si="1269"/>
        <v/>
      </c>
      <c r="U6235" s="177">
        <v>12</v>
      </c>
      <c r="V6235" s="177" t="s">
        <v>2700</v>
      </c>
      <c r="W6235" s="177" t="s">
        <v>4209</v>
      </c>
      <c r="X6235" s="177" t="s">
        <v>3558</v>
      </c>
      <c r="Y6235" s="177" t="s">
        <v>4494</v>
      </c>
      <c r="Z6235" s="177" t="s">
        <v>4484</v>
      </c>
      <c r="AA6235" s="525" t="s">
        <v>4495</v>
      </c>
      <c r="AB6235" s="399" t="str">
        <f t="shared" si="1270"/>
        <v>DC3KT23</v>
      </c>
      <c r="AC6235" s="399" t="str">
        <f t="shared" si="1271"/>
        <v>DC3KT23-DC</v>
      </c>
      <c r="AD6235" t="str">
        <f>Y6235&amp;"-"&amp;VLOOKUP(AC6235,'LICH THI'!C:AA,9,0)</f>
        <v>63DCKT3228-42484</v>
      </c>
      <c r="AE6235">
        <f t="shared" si="1272"/>
        <v>1</v>
      </c>
    </row>
    <row r="6236" spans="1:31" x14ac:dyDescent="0.25">
      <c r="A6236" s="436" t="str">
        <f t="shared" si="1262"/>
        <v>DC3KT23-DC-11</v>
      </c>
      <c r="B6236" s="436">
        <f>COUNTIF(AC$4:AC6236,AC6236)</f>
        <v>11</v>
      </c>
      <c r="C6236" s="436" t="str">
        <f t="shared" si="1263"/>
        <v>DC3KT23-DC</v>
      </c>
      <c r="D6236" s="436">
        <f>VLOOKUP(C6236,'LICH THI'!C:AA,12,0)</f>
        <v>52</v>
      </c>
      <c r="E6236" s="436">
        <f>VLOOKUP(C6236,'LICH THI'!C:AA,13,0)</f>
        <v>52</v>
      </c>
      <c r="F6236" s="436">
        <f t="shared" si="1273"/>
        <v>52</v>
      </c>
      <c r="G6236" s="436">
        <f>VLOOKUP(C6236,'LICH THI'!C:AA,14,0)</f>
        <v>1</v>
      </c>
      <c r="H6236" s="436">
        <f t="shared" si="1264"/>
        <v>1</v>
      </c>
      <c r="I6236" s="436" t="str">
        <f t="shared" si="1265"/>
        <v>Nguyễn Thu Hà</v>
      </c>
      <c r="J6236" s="436"/>
      <c r="K6236" s="436">
        <f t="shared" si="1266"/>
        <v>1</v>
      </c>
      <c r="L6236" s="436" t="str">
        <f t="shared" si="1267"/>
        <v>DC3KT23-DC-1</v>
      </c>
      <c r="M6236" s="436">
        <f t="shared" si="1268"/>
        <v>23</v>
      </c>
      <c r="N6236" s="437">
        <f t="shared" si="1274"/>
        <v>41</v>
      </c>
      <c r="O6236" s="437"/>
      <c r="P6236" s="430" t="str">
        <f t="shared" si="1269"/>
        <v/>
      </c>
      <c r="U6236" s="177">
        <v>13</v>
      </c>
      <c r="V6236" s="177" t="s">
        <v>2700</v>
      </c>
      <c r="W6236" s="177" t="s">
        <v>3066</v>
      </c>
      <c r="X6236" s="177" t="s">
        <v>3163</v>
      </c>
      <c r="Y6236" s="177" t="s">
        <v>4453</v>
      </c>
      <c r="Z6236" s="177" t="s">
        <v>4484</v>
      </c>
      <c r="AA6236" s="525" t="s">
        <v>4454</v>
      </c>
      <c r="AB6236" s="399" t="str">
        <f t="shared" si="1270"/>
        <v>DC3KT23</v>
      </c>
      <c r="AC6236" s="399" t="str">
        <f t="shared" si="1271"/>
        <v>DC3KT23-DC</v>
      </c>
      <c r="AD6236" t="str">
        <f>Y6236&amp;"-"&amp;VLOOKUP(AC6236,'LICH THI'!C:AA,9,0)</f>
        <v>63DCKT3245-42484</v>
      </c>
      <c r="AE6236">
        <f t="shared" si="1272"/>
        <v>1</v>
      </c>
    </row>
    <row r="6237" spans="1:31" x14ac:dyDescent="0.25">
      <c r="A6237" s="436" t="str">
        <f t="shared" si="1262"/>
        <v>DC3KT23-DC-12</v>
      </c>
      <c r="B6237" s="436">
        <f>COUNTIF(AC$4:AC6237,AC6237)</f>
        <v>12</v>
      </c>
      <c r="C6237" s="436" t="str">
        <f t="shared" si="1263"/>
        <v>DC3KT23-DC</v>
      </c>
      <c r="D6237" s="436">
        <f>VLOOKUP(C6237,'LICH THI'!C:AA,12,0)</f>
        <v>52</v>
      </c>
      <c r="E6237" s="436">
        <f>VLOOKUP(C6237,'LICH THI'!C:AA,13,0)</f>
        <v>52</v>
      </c>
      <c r="F6237" s="436">
        <f t="shared" si="1273"/>
        <v>52</v>
      </c>
      <c r="G6237" s="436">
        <f>VLOOKUP(C6237,'LICH THI'!C:AA,14,0)</f>
        <v>1</v>
      </c>
      <c r="H6237" s="436">
        <f t="shared" si="1264"/>
        <v>1</v>
      </c>
      <c r="I6237" s="436" t="str">
        <f t="shared" si="1265"/>
        <v>Vũ Thị Hà</v>
      </c>
      <c r="J6237" s="436"/>
      <c r="K6237" s="436">
        <f t="shared" si="1266"/>
        <v>1</v>
      </c>
      <c r="L6237" s="436" t="str">
        <f t="shared" si="1267"/>
        <v>DC3KT23-DC-1</v>
      </c>
      <c r="M6237" s="436">
        <f t="shared" si="1268"/>
        <v>23</v>
      </c>
      <c r="N6237" s="437">
        <f t="shared" si="1274"/>
        <v>42</v>
      </c>
      <c r="O6237" s="437"/>
      <c r="P6237" s="430" t="str">
        <f t="shared" si="1269"/>
        <v/>
      </c>
      <c r="U6237" s="177">
        <v>27</v>
      </c>
      <c r="V6237" s="177" t="s">
        <v>3366</v>
      </c>
      <c r="W6237" s="177" t="s">
        <v>2615</v>
      </c>
      <c r="X6237" s="177" t="s">
        <v>3163</v>
      </c>
      <c r="Y6237" s="177" t="s">
        <v>4512</v>
      </c>
      <c r="Z6237" s="177" t="s">
        <v>4484</v>
      </c>
      <c r="AA6237" s="525" t="s">
        <v>4513</v>
      </c>
      <c r="AB6237" s="399" t="str">
        <f t="shared" si="1270"/>
        <v>DC3KT23</v>
      </c>
      <c r="AC6237" s="399" t="str">
        <f t="shared" si="1271"/>
        <v>DC3KT23-DC</v>
      </c>
      <c r="AD6237" t="str">
        <f>Y6237&amp;"-"&amp;VLOOKUP(AC6237,'LICH THI'!C:AA,9,0)</f>
        <v>64DCKT3114-42484</v>
      </c>
      <c r="AE6237">
        <f t="shared" si="1272"/>
        <v>1</v>
      </c>
    </row>
    <row r="6238" spans="1:31" x14ac:dyDescent="0.25">
      <c r="A6238" s="436" t="str">
        <f t="shared" si="1262"/>
        <v>DC3KT23-DC-13</v>
      </c>
      <c r="B6238" s="436">
        <f>COUNTIF(AC$4:AC6238,AC6238)</f>
        <v>13</v>
      </c>
      <c r="C6238" s="436" t="str">
        <f t="shared" si="1263"/>
        <v>DC3KT23-DC</v>
      </c>
      <c r="D6238" s="436">
        <f>VLOOKUP(C6238,'LICH THI'!C:AA,12,0)</f>
        <v>52</v>
      </c>
      <c r="E6238" s="436">
        <f>VLOOKUP(C6238,'LICH THI'!C:AA,13,0)</f>
        <v>52</v>
      </c>
      <c r="F6238" s="436">
        <f t="shared" si="1273"/>
        <v>52</v>
      </c>
      <c r="G6238" s="436">
        <f>VLOOKUP(C6238,'LICH THI'!C:AA,14,0)</f>
        <v>1</v>
      </c>
      <c r="H6238" s="436">
        <f t="shared" si="1264"/>
        <v>1</v>
      </c>
      <c r="I6238" s="436" t="str">
        <f t="shared" si="1265"/>
        <v>Nguyễn Thanh Hằng</v>
      </c>
      <c r="J6238" s="436"/>
      <c r="K6238" s="436">
        <f t="shared" si="1266"/>
        <v>1</v>
      </c>
      <c r="L6238" s="436" t="str">
        <f t="shared" si="1267"/>
        <v>DC3KT23-DC-1</v>
      </c>
      <c r="M6238" s="436">
        <f t="shared" si="1268"/>
        <v>23</v>
      </c>
      <c r="N6238" s="437">
        <f t="shared" si="1274"/>
        <v>43</v>
      </c>
      <c r="O6238" s="437"/>
      <c r="P6238" s="430" t="str">
        <f t="shared" si="1269"/>
        <v/>
      </c>
      <c r="U6238" s="177">
        <v>17</v>
      </c>
      <c r="V6238" s="177" t="s">
        <v>3358</v>
      </c>
      <c r="W6238" s="177" t="s">
        <v>4080</v>
      </c>
      <c r="X6238" s="177" t="s">
        <v>3383</v>
      </c>
      <c r="Y6238" s="177" t="s">
        <v>4499</v>
      </c>
      <c r="Z6238" s="177" t="s">
        <v>4484</v>
      </c>
      <c r="AA6238" s="525" t="s">
        <v>4500</v>
      </c>
      <c r="AB6238" s="399" t="str">
        <f t="shared" si="1270"/>
        <v>DC3KT23</v>
      </c>
      <c r="AC6238" s="399" t="str">
        <f t="shared" si="1271"/>
        <v>DC3KT23-DC</v>
      </c>
      <c r="AD6238" t="str">
        <f>Y6238&amp;"-"&amp;VLOOKUP(AC6238,'LICH THI'!C:AA,9,0)</f>
        <v>64DCKT3051-42484</v>
      </c>
      <c r="AE6238">
        <f t="shared" si="1272"/>
        <v>1</v>
      </c>
    </row>
    <row r="6239" spans="1:31" x14ac:dyDescent="0.25">
      <c r="A6239" s="436" t="str">
        <f t="shared" si="1262"/>
        <v>DC3KT23-DC-14</v>
      </c>
      <c r="B6239" s="436">
        <f>COUNTIF(AC$4:AC6239,AC6239)</f>
        <v>14</v>
      </c>
      <c r="C6239" s="436" t="str">
        <f t="shared" si="1263"/>
        <v>DC3KT23-DC</v>
      </c>
      <c r="D6239" s="436">
        <f>VLOOKUP(C6239,'LICH THI'!C:AA,12,0)</f>
        <v>52</v>
      </c>
      <c r="E6239" s="436">
        <f>VLOOKUP(C6239,'LICH THI'!C:AA,13,0)</f>
        <v>52</v>
      </c>
      <c r="F6239" s="436">
        <f t="shared" si="1273"/>
        <v>52</v>
      </c>
      <c r="G6239" s="436">
        <f>VLOOKUP(C6239,'LICH THI'!C:AA,14,0)</f>
        <v>1</v>
      </c>
      <c r="H6239" s="436">
        <f t="shared" si="1264"/>
        <v>1</v>
      </c>
      <c r="I6239" s="436" t="str">
        <f t="shared" si="1265"/>
        <v>Đào Thị Hiền</v>
      </c>
      <c r="J6239" s="436"/>
      <c r="K6239" s="436">
        <f t="shared" si="1266"/>
        <v>1</v>
      </c>
      <c r="L6239" s="436" t="str">
        <f t="shared" si="1267"/>
        <v>DC3KT23-DC-1</v>
      </c>
      <c r="M6239" s="436">
        <f t="shared" si="1268"/>
        <v>23</v>
      </c>
      <c r="N6239" s="437">
        <f t="shared" si="1274"/>
        <v>44</v>
      </c>
      <c r="O6239" s="437"/>
      <c r="P6239" s="430" t="str">
        <f t="shared" si="1269"/>
        <v/>
      </c>
      <c r="U6239" s="177">
        <v>1</v>
      </c>
      <c r="V6239" s="177" t="s">
        <v>4262</v>
      </c>
      <c r="W6239" s="177" t="s">
        <v>3576</v>
      </c>
      <c r="X6239" s="177" t="s">
        <v>3029</v>
      </c>
      <c r="Y6239" s="177" t="s">
        <v>4483</v>
      </c>
      <c r="Z6239" s="177" t="s">
        <v>4484</v>
      </c>
      <c r="AA6239" s="525" t="s">
        <v>2832</v>
      </c>
      <c r="AB6239" s="399" t="str">
        <f t="shared" si="1270"/>
        <v>DC3KT23</v>
      </c>
      <c r="AC6239" s="399" t="str">
        <f t="shared" si="1271"/>
        <v>DC3KT23-DC</v>
      </c>
      <c r="AD6239" t="str">
        <f>Y6239&amp;"-"&amp;VLOOKUP(AC6239,'LICH THI'!C:AA,9,0)</f>
        <v>63DCKT3071-42484</v>
      </c>
      <c r="AE6239">
        <f t="shared" si="1272"/>
        <v>1</v>
      </c>
    </row>
    <row r="6240" spans="1:31" x14ac:dyDescent="0.25">
      <c r="A6240" s="436" t="str">
        <f t="shared" si="1262"/>
        <v>DC3KT23-DC-15</v>
      </c>
      <c r="B6240" s="436">
        <f>COUNTIF(AC$4:AC6240,AC6240)</f>
        <v>15</v>
      </c>
      <c r="C6240" s="436" t="str">
        <f t="shared" si="1263"/>
        <v>DC3KT23-DC</v>
      </c>
      <c r="D6240" s="436">
        <f>VLOOKUP(C6240,'LICH THI'!C:AA,12,0)</f>
        <v>52</v>
      </c>
      <c r="E6240" s="436">
        <f>VLOOKUP(C6240,'LICH THI'!C:AA,13,0)</f>
        <v>52</v>
      </c>
      <c r="F6240" s="436">
        <f t="shared" si="1273"/>
        <v>52</v>
      </c>
      <c r="G6240" s="436">
        <f>VLOOKUP(C6240,'LICH THI'!C:AA,14,0)</f>
        <v>1</v>
      </c>
      <c r="H6240" s="436">
        <f t="shared" si="1264"/>
        <v>1</v>
      </c>
      <c r="I6240" s="436" t="str">
        <f t="shared" si="1265"/>
        <v>Vũ Thị Hiền</v>
      </c>
      <c r="J6240" s="436"/>
      <c r="K6240" s="436">
        <f t="shared" si="1266"/>
        <v>1</v>
      </c>
      <c r="L6240" s="436" t="str">
        <f t="shared" si="1267"/>
        <v>DC3KT23-DC-1</v>
      </c>
      <c r="M6240" s="436">
        <f t="shared" si="1268"/>
        <v>23</v>
      </c>
      <c r="N6240" s="437">
        <f t="shared" si="1274"/>
        <v>45</v>
      </c>
      <c r="O6240" s="437"/>
      <c r="P6240" s="430" t="str">
        <f t="shared" si="1269"/>
        <v/>
      </c>
      <c r="U6240" s="177">
        <v>18</v>
      </c>
      <c r="V6240" s="177" t="s">
        <v>3358</v>
      </c>
      <c r="W6240" s="177" t="s">
        <v>2615</v>
      </c>
      <c r="X6240" s="177" t="s">
        <v>3029</v>
      </c>
      <c r="Y6240" s="177" t="s">
        <v>4501</v>
      </c>
      <c r="Z6240" s="177" t="s">
        <v>4484</v>
      </c>
      <c r="AA6240" s="525" t="s">
        <v>4502</v>
      </c>
      <c r="AB6240" s="399" t="str">
        <f t="shared" si="1270"/>
        <v>DC3KT23</v>
      </c>
      <c r="AC6240" s="399" t="str">
        <f t="shared" si="1271"/>
        <v>DC3KT23-DC</v>
      </c>
      <c r="AD6240" t="str">
        <f>Y6240&amp;"-"&amp;VLOOKUP(AC6240,'LICH THI'!C:AA,9,0)</f>
        <v>64DCKT3046-42484</v>
      </c>
      <c r="AE6240">
        <f t="shared" si="1272"/>
        <v>1</v>
      </c>
    </row>
    <row r="6241" spans="1:31" x14ac:dyDescent="0.25">
      <c r="A6241" s="436" t="str">
        <f t="shared" si="1262"/>
        <v>DC3KT23-DC-16</v>
      </c>
      <c r="B6241" s="436">
        <f>COUNTIF(AC$4:AC6241,AC6241)</f>
        <v>16</v>
      </c>
      <c r="C6241" s="436" t="str">
        <f t="shared" si="1263"/>
        <v>DC3KT23-DC</v>
      </c>
      <c r="D6241" s="436">
        <f>VLOOKUP(C6241,'LICH THI'!C:AA,12,0)</f>
        <v>52</v>
      </c>
      <c r="E6241" s="436">
        <f>VLOOKUP(C6241,'LICH THI'!C:AA,13,0)</f>
        <v>52</v>
      </c>
      <c r="F6241" s="436">
        <f t="shared" si="1273"/>
        <v>52</v>
      </c>
      <c r="G6241" s="436">
        <f>VLOOKUP(C6241,'LICH THI'!C:AA,14,0)</f>
        <v>1</v>
      </c>
      <c r="H6241" s="436">
        <f t="shared" si="1264"/>
        <v>1</v>
      </c>
      <c r="I6241" s="436" t="str">
        <f t="shared" si="1265"/>
        <v>Vương Trọng Hiếu</v>
      </c>
      <c r="J6241" s="436"/>
      <c r="K6241" s="436">
        <f t="shared" si="1266"/>
        <v>1</v>
      </c>
      <c r="L6241" s="436" t="str">
        <f t="shared" si="1267"/>
        <v>DC3KT23-DC-1</v>
      </c>
      <c r="M6241" s="436">
        <f t="shared" si="1268"/>
        <v>23</v>
      </c>
      <c r="N6241" s="437">
        <f t="shared" si="1274"/>
        <v>46</v>
      </c>
      <c r="O6241" s="437"/>
      <c r="P6241" s="430" t="str">
        <f t="shared" si="1269"/>
        <v/>
      </c>
      <c r="U6241" s="177">
        <v>33</v>
      </c>
      <c r="V6241" s="177" t="s">
        <v>3378</v>
      </c>
      <c r="W6241" s="177" t="s">
        <v>4521</v>
      </c>
      <c r="X6241" s="177" t="s">
        <v>2754</v>
      </c>
      <c r="Y6241" s="177" t="s">
        <v>4522</v>
      </c>
      <c r="Z6241" s="177" t="s">
        <v>4484</v>
      </c>
      <c r="AA6241" s="525" t="s">
        <v>4523</v>
      </c>
      <c r="AB6241" s="399" t="str">
        <f t="shared" si="1270"/>
        <v>DC3KT23</v>
      </c>
      <c r="AC6241" s="399" t="str">
        <f t="shared" si="1271"/>
        <v>DC3KT23-DC</v>
      </c>
      <c r="AD6241" t="str">
        <f>Y6241&amp;"-"&amp;VLOOKUP(AC6241,'LICH THI'!C:AA,9,0)</f>
        <v>64DCKT3241-42484</v>
      </c>
      <c r="AE6241">
        <f t="shared" si="1272"/>
        <v>1</v>
      </c>
    </row>
    <row r="6242" spans="1:31" x14ac:dyDescent="0.25">
      <c r="A6242" s="436" t="str">
        <f t="shared" si="1262"/>
        <v>DC3KT23-DC-17</v>
      </c>
      <c r="B6242" s="436">
        <f>COUNTIF(AC$4:AC6242,AC6242)</f>
        <v>17</v>
      </c>
      <c r="C6242" s="436" t="str">
        <f t="shared" si="1263"/>
        <v>DC3KT23-DC</v>
      </c>
      <c r="D6242" s="436">
        <f>VLOOKUP(C6242,'LICH THI'!C:AA,12,0)</f>
        <v>52</v>
      </c>
      <c r="E6242" s="436">
        <f>VLOOKUP(C6242,'LICH THI'!C:AA,13,0)</f>
        <v>52</v>
      </c>
      <c r="F6242" s="436">
        <f t="shared" si="1273"/>
        <v>52</v>
      </c>
      <c r="G6242" s="436">
        <f>VLOOKUP(C6242,'LICH THI'!C:AA,14,0)</f>
        <v>1</v>
      </c>
      <c r="H6242" s="436">
        <f t="shared" si="1264"/>
        <v>1</v>
      </c>
      <c r="I6242" s="436" t="str">
        <f t="shared" si="1265"/>
        <v>Nguyễn Thị Thanh Hoa</v>
      </c>
      <c r="J6242" s="436"/>
      <c r="K6242" s="436">
        <f t="shared" si="1266"/>
        <v>1</v>
      </c>
      <c r="L6242" s="436" t="str">
        <f t="shared" si="1267"/>
        <v>DC3KT23-DC-1</v>
      </c>
      <c r="M6242" s="436">
        <f t="shared" si="1268"/>
        <v>23</v>
      </c>
      <c r="N6242" s="437">
        <f t="shared" si="1274"/>
        <v>47</v>
      </c>
      <c r="O6242" s="437"/>
      <c r="P6242" s="430" t="str">
        <f t="shared" si="1269"/>
        <v/>
      </c>
      <c r="U6242" s="177">
        <v>19</v>
      </c>
      <c r="V6242" s="177" t="s">
        <v>3358</v>
      </c>
      <c r="W6242" s="177" t="s">
        <v>3836</v>
      </c>
      <c r="X6242" s="177" t="s">
        <v>3565</v>
      </c>
      <c r="Y6242" s="177" t="s">
        <v>4503</v>
      </c>
      <c r="Z6242" s="177" t="s">
        <v>4484</v>
      </c>
      <c r="AA6242" s="525" t="s">
        <v>4352</v>
      </c>
      <c r="AB6242" s="399" t="str">
        <f t="shared" si="1270"/>
        <v>DC3KT23</v>
      </c>
      <c r="AC6242" s="399" t="str">
        <f t="shared" si="1271"/>
        <v>DC3KT23-DC</v>
      </c>
      <c r="AD6242" t="str">
        <f>Y6242&amp;"-"&amp;VLOOKUP(AC6242,'LICH THI'!C:AA,9,0)</f>
        <v>64DCKT3048-42484</v>
      </c>
      <c r="AE6242">
        <f t="shared" si="1272"/>
        <v>1</v>
      </c>
    </row>
    <row r="6243" spans="1:31" x14ac:dyDescent="0.25">
      <c r="A6243" s="436" t="str">
        <f t="shared" si="1262"/>
        <v>DC3KT23-DC-18</v>
      </c>
      <c r="B6243" s="436">
        <f>COUNTIF(AC$4:AC6243,AC6243)</f>
        <v>18</v>
      </c>
      <c r="C6243" s="436" t="str">
        <f t="shared" si="1263"/>
        <v>DC3KT23-DC</v>
      </c>
      <c r="D6243" s="436">
        <f>VLOOKUP(C6243,'LICH THI'!C:AA,12,0)</f>
        <v>52</v>
      </c>
      <c r="E6243" s="436">
        <f>VLOOKUP(C6243,'LICH THI'!C:AA,13,0)</f>
        <v>52</v>
      </c>
      <c r="F6243" s="436">
        <f t="shared" si="1273"/>
        <v>52</v>
      </c>
      <c r="G6243" s="436">
        <f>VLOOKUP(C6243,'LICH THI'!C:AA,14,0)</f>
        <v>1</v>
      </c>
      <c r="H6243" s="436">
        <f t="shared" si="1264"/>
        <v>1</v>
      </c>
      <c r="I6243" s="436" t="str">
        <f t="shared" si="1265"/>
        <v>Đoàn Thị Huyền</v>
      </c>
      <c r="J6243" s="436"/>
      <c r="K6243" s="436">
        <f t="shared" si="1266"/>
        <v>1</v>
      </c>
      <c r="L6243" s="436" t="str">
        <f t="shared" si="1267"/>
        <v>DC3KT23-DC-1</v>
      </c>
      <c r="M6243" s="436">
        <f t="shared" si="1268"/>
        <v>23</v>
      </c>
      <c r="N6243" s="437">
        <f t="shared" si="1274"/>
        <v>48</v>
      </c>
      <c r="O6243" s="437"/>
      <c r="P6243" s="430" t="str">
        <f t="shared" si="1269"/>
        <v/>
      </c>
      <c r="U6243" s="177">
        <v>34</v>
      </c>
      <c r="V6243" s="177" t="s">
        <v>3378</v>
      </c>
      <c r="W6243" s="177" t="s">
        <v>3049</v>
      </c>
      <c r="X6243" s="177" t="s">
        <v>4236</v>
      </c>
      <c r="Y6243" s="177" t="s">
        <v>4524</v>
      </c>
      <c r="Z6243" s="177" t="s">
        <v>4484</v>
      </c>
      <c r="AA6243" s="525" t="s">
        <v>4525</v>
      </c>
      <c r="AB6243" s="399" t="str">
        <f t="shared" si="1270"/>
        <v>DC3KT23</v>
      </c>
      <c r="AC6243" s="399" t="str">
        <f t="shared" si="1271"/>
        <v>DC3KT23-DC</v>
      </c>
      <c r="AD6243" t="str">
        <f>Y6243&amp;"-"&amp;VLOOKUP(AC6243,'LICH THI'!C:AA,9,0)</f>
        <v>64DCKT3138-42484</v>
      </c>
      <c r="AE6243">
        <f t="shared" si="1272"/>
        <v>1</v>
      </c>
    </row>
    <row r="6244" spans="1:31" x14ac:dyDescent="0.25">
      <c r="A6244" s="436" t="str">
        <f t="shared" si="1262"/>
        <v>DC3KT23-DC-19</v>
      </c>
      <c r="B6244" s="436">
        <f>COUNTIF(AC$4:AC6244,AC6244)</f>
        <v>19</v>
      </c>
      <c r="C6244" s="436" t="str">
        <f t="shared" si="1263"/>
        <v>DC3KT23-DC</v>
      </c>
      <c r="D6244" s="436">
        <f>VLOOKUP(C6244,'LICH THI'!C:AA,12,0)</f>
        <v>52</v>
      </c>
      <c r="E6244" s="436">
        <f>VLOOKUP(C6244,'LICH THI'!C:AA,13,0)</f>
        <v>52</v>
      </c>
      <c r="F6244" s="436">
        <f t="shared" si="1273"/>
        <v>52</v>
      </c>
      <c r="G6244" s="436">
        <f>VLOOKUP(C6244,'LICH THI'!C:AA,14,0)</f>
        <v>1</v>
      </c>
      <c r="H6244" s="436">
        <f t="shared" si="1264"/>
        <v>1</v>
      </c>
      <c r="I6244" s="436" t="str">
        <f t="shared" si="1265"/>
        <v>Đỗ Khánh Huyền</v>
      </c>
      <c r="J6244" s="436"/>
      <c r="K6244" s="436">
        <f t="shared" si="1266"/>
        <v>1</v>
      </c>
      <c r="L6244" s="436" t="str">
        <f t="shared" si="1267"/>
        <v>DC3KT23-DC-1</v>
      </c>
      <c r="M6244" s="436">
        <f t="shared" si="1268"/>
        <v>23</v>
      </c>
      <c r="N6244" s="437">
        <f t="shared" si="1274"/>
        <v>49</v>
      </c>
      <c r="O6244" s="437"/>
      <c r="P6244" s="430" t="str">
        <f t="shared" si="1269"/>
        <v/>
      </c>
      <c r="U6244" s="177">
        <v>20</v>
      </c>
      <c r="V6244" s="177" t="s">
        <v>3358</v>
      </c>
      <c r="W6244" s="177" t="s">
        <v>4504</v>
      </c>
      <c r="X6244" s="177" t="s">
        <v>4236</v>
      </c>
      <c r="Y6244" s="177" t="s">
        <v>4505</v>
      </c>
      <c r="Z6244" s="177" t="s">
        <v>4484</v>
      </c>
      <c r="AA6244" s="525" t="s">
        <v>4506</v>
      </c>
      <c r="AB6244" s="399" t="str">
        <f t="shared" si="1270"/>
        <v>DC3KT23</v>
      </c>
      <c r="AC6244" s="399" t="str">
        <f t="shared" si="1271"/>
        <v>DC3KT23-DC</v>
      </c>
      <c r="AD6244" t="str">
        <f>Y6244&amp;"-"&amp;VLOOKUP(AC6244,'LICH THI'!C:AA,9,0)</f>
        <v>64DCKT2110-42484</v>
      </c>
      <c r="AE6244">
        <f t="shared" si="1272"/>
        <v>1</v>
      </c>
    </row>
    <row r="6245" spans="1:31" x14ac:dyDescent="0.25">
      <c r="A6245" s="436" t="str">
        <f t="shared" si="1262"/>
        <v>DC3KT23-DC-20</v>
      </c>
      <c r="B6245" s="436">
        <f>COUNTIF(AC$4:AC6245,AC6245)</f>
        <v>20</v>
      </c>
      <c r="C6245" s="436" t="str">
        <f t="shared" si="1263"/>
        <v>DC3KT23-DC</v>
      </c>
      <c r="D6245" s="436">
        <f>VLOOKUP(C6245,'LICH THI'!C:AA,12,0)</f>
        <v>52</v>
      </c>
      <c r="E6245" s="436">
        <f>VLOOKUP(C6245,'LICH THI'!C:AA,13,0)</f>
        <v>52</v>
      </c>
      <c r="F6245" s="436">
        <f t="shared" si="1273"/>
        <v>52</v>
      </c>
      <c r="G6245" s="436">
        <f>VLOOKUP(C6245,'LICH THI'!C:AA,14,0)</f>
        <v>1</v>
      </c>
      <c r="H6245" s="436">
        <f t="shared" si="1264"/>
        <v>1</v>
      </c>
      <c r="I6245" s="436" t="str">
        <f t="shared" si="1265"/>
        <v>Nguyễn Thị Huyền</v>
      </c>
      <c r="J6245" s="436"/>
      <c r="K6245" s="436">
        <f t="shared" si="1266"/>
        <v>1</v>
      </c>
      <c r="L6245" s="436" t="str">
        <f t="shared" si="1267"/>
        <v>DC3KT23-DC-1</v>
      </c>
      <c r="M6245" s="436">
        <f t="shared" si="1268"/>
        <v>23</v>
      </c>
      <c r="N6245" s="437">
        <f t="shared" si="1274"/>
        <v>50</v>
      </c>
      <c r="O6245" s="437"/>
      <c r="P6245" s="430" t="str">
        <f t="shared" si="1269"/>
        <v/>
      </c>
      <c r="U6245" s="177">
        <v>35</v>
      </c>
      <c r="V6245" s="177" t="s">
        <v>3378</v>
      </c>
      <c r="W6245" s="177" t="s">
        <v>2619</v>
      </c>
      <c r="X6245" s="177" t="s">
        <v>4236</v>
      </c>
      <c r="Y6245" s="177" t="s">
        <v>4526</v>
      </c>
      <c r="Z6245" s="177" t="s">
        <v>4484</v>
      </c>
      <c r="AA6245" s="525" t="s">
        <v>3390</v>
      </c>
      <c r="AB6245" s="399" t="str">
        <f t="shared" si="1270"/>
        <v>DC3KT23</v>
      </c>
      <c r="AC6245" s="399" t="str">
        <f t="shared" si="1271"/>
        <v>DC3KT23-DC</v>
      </c>
      <c r="AD6245" t="str">
        <f>Y6245&amp;"-"&amp;VLOOKUP(AC6245,'LICH THI'!C:AA,9,0)</f>
        <v>64DCKT3265-42484</v>
      </c>
      <c r="AE6245">
        <f t="shared" si="1272"/>
        <v>1</v>
      </c>
    </row>
    <row r="6246" spans="1:31" x14ac:dyDescent="0.25">
      <c r="A6246" s="436" t="str">
        <f t="shared" si="1262"/>
        <v>DC3KT23-DC-21</v>
      </c>
      <c r="B6246" s="436">
        <f>COUNTIF(AC$4:AC6246,AC6246)</f>
        <v>21</v>
      </c>
      <c r="C6246" s="436" t="str">
        <f t="shared" si="1263"/>
        <v>DC3KT23-DC</v>
      </c>
      <c r="D6246" s="436">
        <f>VLOOKUP(C6246,'LICH THI'!C:AA,12,0)</f>
        <v>52</v>
      </c>
      <c r="E6246" s="436">
        <f>VLOOKUP(C6246,'LICH THI'!C:AA,13,0)</f>
        <v>52</v>
      </c>
      <c r="F6246" s="436">
        <f t="shared" si="1273"/>
        <v>52</v>
      </c>
      <c r="G6246" s="436">
        <f>VLOOKUP(C6246,'LICH THI'!C:AA,14,0)</f>
        <v>1</v>
      </c>
      <c r="H6246" s="436">
        <f t="shared" si="1264"/>
        <v>1</v>
      </c>
      <c r="I6246" s="436" t="str">
        <f t="shared" si="1265"/>
        <v>Nguyễn Thị Hường</v>
      </c>
      <c r="J6246" s="436"/>
      <c r="K6246" s="436">
        <f t="shared" si="1266"/>
        <v>1</v>
      </c>
      <c r="L6246" s="436" t="str">
        <f t="shared" si="1267"/>
        <v>DC3KT23-DC-1</v>
      </c>
      <c r="M6246" s="436">
        <f t="shared" si="1268"/>
        <v>23</v>
      </c>
      <c r="N6246" s="437">
        <f t="shared" si="1274"/>
        <v>51</v>
      </c>
      <c r="O6246" s="437"/>
      <c r="P6246" s="430" t="str">
        <f t="shared" si="1269"/>
        <v/>
      </c>
      <c r="U6246" s="177">
        <v>36</v>
      </c>
      <c r="V6246" s="177" t="s">
        <v>3378</v>
      </c>
      <c r="W6246" s="177" t="s">
        <v>2619</v>
      </c>
      <c r="X6246" s="177" t="s">
        <v>4527</v>
      </c>
      <c r="Y6246" s="177" t="s">
        <v>4528</v>
      </c>
      <c r="Z6246" s="177" t="s">
        <v>4484</v>
      </c>
      <c r="AA6246" s="525" t="s">
        <v>4238</v>
      </c>
      <c r="AB6246" s="399" t="str">
        <f t="shared" si="1270"/>
        <v>DC3KT23</v>
      </c>
      <c r="AC6246" s="399" t="str">
        <f t="shared" si="1271"/>
        <v>DC3KT23-DC</v>
      </c>
      <c r="AD6246" t="str">
        <f>Y6246&amp;"-"&amp;VLOOKUP(AC6246,'LICH THI'!C:AA,9,0)</f>
        <v>64DCKT3134-42484</v>
      </c>
      <c r="AE6246">
        <f t="shared" si="1272"/>
        <v>1</v>
      </c>
    </row>
    <row r="6247" spans="1:31" x14ac:dyDescent="0.25">
      <c r="A6247" s="436" t="str">
        <f t="shared" si="1262"/>
        <v>DC3KT23-DC-22</v>
      </c>
      <c r="B6247" s="436">
        <f>COUNTIF(AC$4:AC6247,AC6247)</f>
        <v>22</v>
      </c>
      <c r="C6247" s="436" t="str">
        <f t="shared" si="1263"/>
        <v>DC3KT23-DC</v>
      </c>
      <c r="D6247" s="436">
        <f>VLOOKUP(C6247,'LICH THI'!C:AA,12,0)</f>
        <v>52</v>
      </c>
      <c r="E6247" s="436">
        <f>VLOOKUP(C6247,'LICH THI'!C:AA,13,0)</f>
        <v>52</v>
      </c>
      <c r="F6247" s="436">
        <f t="shared" si="1273"/>
        <v>52</v>
      </c>
      <c r="G6247" s="436">
        <f>VLOOKUP(C6247,'LICH THI'!C:AA,14,0)</f>
        <v>1</v>
      </c>
      <c r="H6247" s="436">
        <f t="shared" si="1264"/>
        <v>1</v>
      </c>
      <c r="I6247" s="436" t="str">
        <f t="shared" si="1265"/>
        <v>Nguyễn Quốc Khánh</v>
      </c>
      <c r="J6247" s="436"/>
      <c r="K6247" s="436">
        <f t="shared" si="1266"/>
        <v>1</v>
      </c>
      <c r="L6247" s="436" t="str">
        <f t="shared" si="1267"/>
        <v>DC3KT23-DC-1</v>
      </c>
      <c r="M6247" s="436">
        <f t="shared" si="1268"/>
        <v>23</v>
      </c>
      <c r="N6247" s="437">
        <f t="shared" si="1274"/>
        <v>52</v>
      </c>
      <c r="O6247" s="437"/>
      <c r="P6247" s="430" t="str">
        <f t="shared" si="1269"/>
        <v/>
      </c>
      <c r="U6247" s="177">
        <v>28</v>
      </c>
      <c r="V6247" s="177" t="s">
        <v>3366</v>
      </c>
      <c r="W6247" s="177" t="s">
        <v>3488</v>
      </c>
      <c r="X6247" s="177" t="s">
        <v>3316</v>
      </c>
      <c r="Y6247" s="177" t="s">
        <v>4514</v>
      </c>
      <c r="Z6247" s="177" t="s">
        <v>4484</v>
      </c>
      <c r="AA6247" s="525" t="s">
        <v>3296</v>
      </c>
      <c r="AB6247" s="399" t="str">
        <f t="shared" si="1270"/>
        <v>DC3KT23</v>
      </c>
      <c r="AC6247" s="399" t="str">
        <f t="shared" si="1271"/>
        <v>DC3KT23-DC</v>
      </c>
      <c r="AD6247" t="str">
        <f>Y6247&amp;"-"&amp;VLOOKUP(AC6247,'LICH THI'!C:AA,9,0)</f>
        <v>64DCKT3115-42484</v>
      </c>
      <c r="AE6247">
        <f t="shared" si="1272"/>
        <v>1</v>
      </c>
    </row>
    <row r="6248" spans="1:31" x14ac:dyDescent="0.25">
      <c r="A6248" s="436" t="str">
        <f t="shared" si="1262"/>
        <v>DC3KT23-DC-23</v>
      </c>
      <c r="B6248" s="436">
        <f>COUNTIF(AC$4:AC6248,AC6248)</f>
        <v>23</v>
      </c>
      <c r="C6248" s="436" t="str">
        <f t="shared" si="1263"/>
        <v>DC3KT23-DC</v>
      </c>
      <c r="D6248" s="436">
        <f>VLOOKUP(C6248,'LICH THI'!C:AA,12,0)</f>
        <v>52</v>
      </c>
      <c r="E6248" s="436">
        <f>VLOOKUP(C6248,'LICH THI'!C:AA,13,0)</f>
        <v>52</v>
      </c>
      <c r="F6248" s="436">
        <f t="shared" si="1273"/>
        <v>52</v>
      </c>
      <c r="G6248" s="436">
        <f>VLOOKUP(C6248,'LICH THI'!C:AA,14,0)</f>
        <v>1</v>
      </c>
      <c r="H6248" s="436">
        <f t="shared" si="1264"/>
        <v>1</v>
      </c>
      <c r="I6248" s="436" t="str">
        <f t="shared" si="1265"/>
        <v>Nguyễn Thị Phương Lan</v>
      </c>
      <c r="J6248" s="436"/>
      <c r="K6248" s="436">
        <f t="shared" si="1266"/>
        <v>1</v>
      </c>
      <c r="L6248" s="436" t="str">
        <f t="shared" si="1267"/>
        <v>DC3KT23-DC-1</v>
      </c>
      <c r="M6248" s="436">
        <f t="shared" si="1268"/>
        <v>23</v>
      </c>
      <c r="N6248" s="437">
        <f t="shared" si="1274"/>
        <v>1</v>
      </c>
      <c r="O6248" s="437"/>
      <c r="P6248" s="430" t="str">
        <f t="shared" si="1269"/>
        <v/>
      </c>
      <c r="U6248" s="177">
        <v>37</v>
      </c>
      <c r="V6248" s="177" t="s">
        <v>3378</v>
      </c>
      <c r="W6248" s="177" t="s">
        <v>2645</v>
      </c>
      <c r="X6248" s="177" t="s">
        <v>2960</v>
      </c>
      <c r="Y6248" s="177" t="s">
        <v>4529</v>
      </c>
      <c r="Z6248" s="177" t="s">
        <v>4484</v>
      </c>
      <c r="AA6248" s="525" t="s">
        <v>2986</v>
      </c>
      <c r="AB6248" s="399" t="str">
        <f t="shared" si="1270"/>
        <v>DC3KT23</v>
      </c>
      <c r="AC6248" s="399" t="str">
        <f t="shared" si="1271"/>
        <v>DC3KT23-DC</v>
      </c>
      <c r="AD6248" t="str">
        <f>Y6248&amp;"-"&amp;VLOOKUP(AC6248,'LICH THI'!C:AA,9,0)</f>
        <v>64DCKT3245-42484</v>
      </c>
      <c r="AE6248">
        <f t="shared" si="1272"/>
        <v>1</v>
      </c>
    </row>
    <row r="6249" spans="1:31" x14ac:dyDescent="0.25">
      <c r="A6249" s="436" t="str">
        <f t="shared" si="1262"/>
        <v>DC3KT23-DC-24</v>
      </c>
      <c r="B6249" s="436">
        <f>COUNTIF(AC$4:AC6249,AC6249)</f>
        <v>24</v>
      </c>
      <c r="C6249" s="436" t="str">
        <f t="shared" si="1263"/>
        <v>DC3KT23-DC</v>
      </c>
      <c r="D6249" s="436">
        <f>VLOOKUP(C6249,'LICH THI'!C:AA,12,0)</f>
        <v>52</v>
      </c>
      <c r="E6249" s="436">
        <f>VLOOKUP(C6249,'LICH THI'!C:AA,13,0)</f>
        <v>52</v>
      </c>
      <c r="F6249" s="436">
        <f t="shared" si="1273"/>
        <v>52</v>
      </c>
      <c r="G6249" s="436">
        <f>VLOOKUP(C6249,'LICH THI'!C:AA,14,0)</f>
        <v>1</v>
      </c>
      <c r="H6249" s="436">
        <f t="shared" si="1264"/>
        <v>1</v>
      </c>
      <c r="I6249" s="436" t="str">
        <f t="shared" si="1265"/>
        <v>Phạm Thị Lan</v>
      </c>
      <c r="J6249" s="436"/>
      <c r="K6249" s="436">
        <f t="shared" si="1266"/>
        <v>1</v>
      </c>
      <c r="L6249" s="436" t="str">
        <f t="shared" si="1267"/>
        <v>DC3KT23-DC-1</v>
      </c>
      <c r="M6249" s="436">
        <f t="shared" si="1268"/>
        <v>23</v>
      </c>
      <c r="N6249" s="437">
        <f t="shared" si="1274"/>
        <v>2</v>
      </c>
      <c r="O6249" s="437"/>
      <c r="P6249" s="430" t="str">
        <f t="shared" si="1269"/>
        <v/>
      </c>
      <c r="U6249" s="177">
        <v>22</v>
      </c>
      <c r="V6249" s="177" t="s">
        <v>3358</v>
      </c>
      <c r="W6249" s="177" t="s">
        <v>3557</v>
      </c>
      <c r="X6249" s="177" t="s">
        <v>2960</v>
      </c>
      <c r="Y6249" s="177" t="s">
        <v>4507</v>
      </c>
      <c r="Z6249" s="177" t="s">
        <v>4484</v>
      </c>
      <c r="AA6249" s="525" t="s">
        <v>4508</v>
      </c>
      <c r="AB6249" s="399" t="str">
        <f t="shared" si="1270"/>
        <v>DC3KT23</v>
      </c>
      <c r="AC6249" s="399" t="str">
        <f t="shared" si="1271"/>
        <v>DC3KT23-DC</v>
      </c>
      <c r="AD6249" t="str">
        <f>Y6249&amp;"-"&amp;VLOOKUP(AC6249,'LICH THI'!C:AA,9,0)</f>
        <v>64DCKT3010-42484</v>
      </c>
      <c r="AE6249">
        <f t="shared" si="1272"/>
        <v>1</v>
      </c>
    </row>
    <row r="6250" spans="1:31" x14ac:dyDescent="0.25">
      <c r="A6250" s="436" t="str">
        <f t="shared" si="1262"/>
        <v>DC3KT23-DC-25</v>
      </c>
      <c r="B6250" s="436">
        <f>COUNTIF(AC$4:AC6250,AC6250)</f>
        <v>25</v>
      </c>
      <c r="C6250" s="436" t="str">
        <f t="shared" si="1263"/>
        <v>DC3KT23-DC</v>
      </c>
      <c r="D6250" s="436">
        <f>VLOOKUP(C6250,'LICH THI'!C:AA,12,0)</f>
        <v>52</v>
      </c>
      <c r="E6250" s="436">
        <f>VLOOKUP(C6250,'LICH THI'!C:AA,13,0)</f>
        <v>52</v>
      </c>
      <c r="F6250" s="436">
        <f t="shared" si="1273"/>
        <v>52</v>
      </c>
      <c r="G6250" s="436">
        <f>VLOOKUP(C6250,'LICH THI'!C:AA,14,0)</f>
        <v>1</v>
      </c>
      <c r="H6250" s="436">
        <f t="shared" si="1264"/>
        <v>1</v>
      </c>
      <c r="I6250" s="436" t="str">
        <f t="shared" si="1265"/>
        <v>Ngô Hải Lâm</v>
      </c>
      <c r="J6250" s="436"/>
      <c r="K6250" s="436">
        <f t="shared" si="1266"/>
        <v>1</v>
      </c>
      <c r="L6250" s="436" t="str">
        <f t="shared" si="1267"/>
        <v>DC3KT23-DC-1</v>
      </c>
      <c r="M6250" s="436">
        <f t="shared" si="1268"/>
        <v>23</v>
      </c>
      <c r="N6250" s="437">
        <f t="shared" si="1274"/>
        <v>3</v>
      </c>
      <c r="O6250" s="437"/>
      <c r="P6250" s="430" t="str">
        <f t="shared" si="1269"/>
        <v/>
      </c>
      <c r="U6250" s="177">
        <v>14</v>
      </c>
      <c r="V6250" s="177" t="s">
        <v>2700</v>
      </c>
      <c r="W6250" s="177" t="s">
        <v>4455</v>
      </c>
      <c r="X6250" s="177" t="s">
        <v>2884</v>
      </c>
      <c r="Y6250" s="177" t="s">
        <v>4456</v>
      </c>
      <c r="Z6250" s="177" t="s">
        <v>4484</v>
      </c>
      <c r="AA6250" s="525" t="s">
        <v>2692</v>
      </c>
      <c r="AB6250" s="399" t="str">
        <f t="shared" si="1270"/>
        <v>DC3KT23</v>
      </c>
      <c r="AC6250" s="399" t="str">
        <f t="shared" si="1271"/>
        <v>DC3KT23-DC</v>
      </c>
      <c r="AD6250" t="str">
        <f>Y6250&amp;"-"&amp;VLOOKUP(AC6250,'LICH THI'!C:AA,9,0)</f>
        <v>63DCKT3160-42484</v>
      </c>
      <c r="AE6250">
        <f t="shared" si="1272"/>
        <v>1</v>
      </c>
    </row>
    <row r="6251" spans="1:31" x14ac:dyDescent="0.25">
      <c r="A6251" s="436" t="str">
        <f t="shared" si="1262"/>
        <v>DC3KT23-DC-26</v>
      </c>
      <c r="B6251" s="436">
        <f>COUNTIF(AC$4:AC6251,AC6251)</f>
        <v>26</v>
      </c>
      <c r="C6251" s="436" t="str">
        <f t="shared" si="1263"/>
        <v>DC3KT23-DC</v>
      </c>
      <c r="D6251" s="436">
        <f>VLOOKUP(C6251,'LICH THI'!C:AA,12,0)</f>
        <v>52</v>
      </c>
      <c r="E6251" s="436">
        <f>VLOOKUP(C6251,'LICH THI'!C:AA,13,0)</f>
        <v>52</v>
      </c>
      <c r="F6251" s="436">
        <f t="shared" si="1273"/>
        <v>52</v>
      </c>
      <c r="G6251" s="436">
        <f>VLOOKUP(C6251,'LICH THI'!C:AA,14,0)</f>
        <v>1</v>
      </c>
      <c r="H6251" s="436">
        <f t="shared" si="1264"/>
        <v>1</v>
      </c>
      <c r="I6251" s="436" t="str">
        <f t="shared" si="1265"/>
        <v>Nguyễn Thị Lét</v>
      </c>
      <c r="J6251" s="436"/>
      <c r="K6251" s="436">
        <f t="shared" si="1266"/>
        <v>1</v>
      </c>
      <c r="L6251" s="436" t="str">
        <f t="shared" si="1267"/>
        <v>DC3KT23-DC-1</v>
      </c>
      <c r="M6251" s="436">
        <f t="shared" si="1268"/>
        <v>23</v>
      </c>
      <c r="N6251" s="437">
        <f t="shared" si="1274"/>
        <v>4</v>
      </c>
      <c r="O6251" s="437"/>
      <c r="P6251" s="430" t="str">
        <f t="shared" si="1269"/>
        <v/>
      </c>
      <c r="U6251" s="177">
        <v>23</v>
      </c>
      <c r="V6251" s="177" t="s">
        <v>3358</v>
      </c>
      <c r="W6251" s="177" t="s">
        <v>2619</v>
      </c>
      <c r="X6251" s="177" t="s">
        <v>3359</v>
      </c>
      <c r="Y6251" s="177" t="s">
        <v>3360</v>
      </c>
      <c r="Z6251" s="177" t="s">
        <v>4484</v>
      </c>
      <c r="AA6251" s="525" t="s">
        <v>2806</v>
      </c>
      <c r="AB6251" s="399" t="str">
        <f t="shared" si="1270"/>
        <v>DC3KT23</v>
      </c>
      <c r="AC6251" s="399" t="str">
        <f t="shared" si="1271"/>
        <v>DC3KT23-DC</v>
      </c>
      <c r="AD6251" t="str">
        <f>Y6251&amp;"-"&amp;VLOOKUP(AC6251,'LICH THI'!C:AA,9,0)</f>
        <v>64DCKT3013-42484</v>
      </c>
      <c r="AE6251">
        <f t="shared" si="1272"/>
        <v>1</v>
      </c>
    </row>
    <row r="6252" spans="1:31" x14ac:dyDescent="0.25">
      <c r="A6252" s="436" t="str">
        <f t="shared" si="1262"/>
        <v>DC3KT23-DC-27</v>
      </c>
      <c r="B6252" s="436">
        <f>COUNTIF(AC$4:AC6252,AC6252)</f>
        <v>27</v>
      </c>
      <c r="C6252" s="436" t="str">
        <f t="shared" si="1263"/>
        <v>DC3KT23-DC</v>
      </c>
      <c r="D6252" s="436">
        <f>VLOOKUP(C6252,'LICH THI'!C:AA,12,0)</f>
        <v>52</v>
      </c>
      <c r="E6252" s="436">
        <f>VLOOKUP(C6252,'LICH THI'!C:AA,13,0)</f>
        <v>52</v>
      </c>
      <c r="F6252" s="436">
        <f t="shared" si="1273"/>
        <v>52</v>
      </c>
      <c r="G6252" s="436">
        <f>VLOOKUP(C6252,'LICH THI'!C:AA,14,0)</f>
        <v>1</v>
      </c>
      <c r="H6252" s="436">
        <f t="shared" si="1264"/>
        <v>1</v>
      </c>
      <c r="I6252" s="436" t="str">
        <f t="shared" si="1265"/>
        <v>Lương Thị Linh</v>
      </c>
      <c r="J6252" s="436"/>
      <c r="K6252" s="436">
        <f t="shared" si="1266"/>
        <v>1</v>
      </c>
      <c r="L6252" s="436" t="str">
        <f t="shared" si="1267"/>
        <v>DC3KT23-DC-1</v>
      </c>
      <c r="M6252" s="436">
        <f t="shared" si="1268"/>
        <v>23</v>
      </c>
      <c r="N6252" s="437">
        <f t="shared" si="1274"/>
        <v>5</v>
      </c>
      <c r="O6252" s="437"/>
      <c r="P6252" s="430" t="str">
        <f t="shared" si="1269"/>
        <v/>
      </c>
      <c r="U6252" s="177">
        <v>2</v>
      </c>
      <c r="V6252" s="177" t="s">
        <v>4262</v>
      </c>
      <c r="W6252" s="177" t="s">
        <v>4485</v>
      </c>
      <c r="X6252" s="177" t="s">
        <v>2670</v>
      </c>
      <c r="Y6252" s="177" t="s">
        <v>4486</v>
      </c>
      <c r="Z6252" s="177" t="s">
        <v>4484</v>
      </c>
      <c r="AA6252" s="525" t="s">
        <v>4487</v>
      </c>
      <c r="AB6252" s="399" t="str">
        <f t="shared" si="1270"/>
        <v>DC3KT23</v>
      </c>
      <c r="AC6252" s="399" t="str">
        <f t="shared" si="1271"/>
        <v>DC3KT23-DC</v>
      </c>
      <c r="AD6252" t="str">
        <f>Y6252&amp;"-"&amp;VLOOKUP(AC6252,'LICH THI'!C:AA,9,0)</f>
        <v>63DCKT3066-42484</v>
      </c>
      <c r="AE6252">
        <f t="shared" si="1272"/>
        <v>1</v>
      </c>
    </row>
    <row r="6253" spans="1:31" x14ac:dyDescent="0.25">
      <c r="A6253" s="436" t="str">
        <f t="shared" si="1262"/>
        <v>DC3KT23-DC-28</v>
      </c>
      <c r="B6253" s="436">
        <f>COUNTIF(AC$4:AC6253,AC6253)</f>
        <v>28</v>
      </c>
      <c r="C6253" s="436" t="str">
        <f t="shared" si="1263"/>
        <v>DC3KT23-DC</v>
      </c>
      <c r="D6253" s="436">
        <f>VLOOKUP(C6253,'LICH THI'!C:AA,12,0)</f>
        <v>52</v>
      </c>
      <c r="E6253" s="436">
        <f>VLOOKUP(C6253,'LICH THI'!C:AA,13,0)</f>
        <v>52</v>
      </c>
      <c r="F6253" s="436">
        <f t="shared" si="1273"/>
        <v>52</v>
      </c>
      <c r="G6253" s="436">
        <f>VLOOKUP(C6253,'LICH THI'!C:AA,14,0)</f>
        <v>1</v>
      </c>
      <c r="H6253" s="436">
        <f t="shared" si="1264"/>
        <v>1</v>
      </c>
      <c r="I6253" s="436" t="str">
        <f t="shared" si="1265"/>
        <v>Nguyễn Thị Hoài Linh</v>
      </c>
      <c r="J6253" s="436"/>
      <c r="K6253" s="436">
        <f t="shared" si="1266"/>
        <v>1</v>
      </c>
      <c r="L6253" s="436" t="str">
        <f t="shared" si="1267"/>
        <v>DC3KT23-DC-1</v>
      </c>
      <c r="M6253" s="436">
        <f t="shared" si="1268"/>
        <v>23</v>
      </c>
      <c r="N6253" s="437">
        <f t="shared" si="1274"/>
        <v>6</v>
      </c>
      <c r="O6253" s="437"/>
      <c r="P6253" s="430" t="str">
        <f t="shared" si="1269"/>
        <v/>
      </c>
      <c r="U6253" s="177">
        <v>38</v>
      </c>
      <c r="V6253" s="177" t="s">
        <v>3378</v>
      </c>
      <c r="W6253" s="177" t="s">
        <v>4530</v>
      </c>
      <c r="X6253" s="177" t="s">
        <v>2670</v>
      </c>
      <c r="Y6253" s="177" t="s">
        <v>4531</v>
      </c>
      <c r="Z6253" s="177" t="s">
        <v>4484</v>
      </c>
      <c r="AA6253" s="525" t="s">
        <v>4532</v>
      </c>
      <c r="AB6253" s="399" t="str">
        <f t="shared" si="1270"/>
        <v>DC3KT23</v>
      </c>
      <c r="AC6253" s="399" t="str">
        <f t="shared" si="1271"/>
        <v>DC3KT23-DC</v>
      </c>
      <c r="AD6253" t="str">
        <f>Y6253&amp;"-"&amp;VLOOKUP(AC6253,'LICH THI'!C:AA,9,0)</f>
        <v>64DCKT3206-42484</v>
      </c>
      <c r="AE6253">
        <f t="shared" si="1272"/>
        <v>1</v>
      </c>
    </row>
    <row r="6254" spans="1:31" x14ac:dyDescent="0.25">
      <c r="A6254" s="436" t="str">
        <f t="shared" si="1262"/>
        <v>DC3KT23-DC-29</v>
      </c>
      <c r="B6254" s="436">
        <f>COUNTIF(AC$4:AC6254,AC6254)</f>
        <v>29</v>
      </c>
      <c r="C6254" s="436" t="str">
        <f t="shared" si="1263"/>
        <v>DC3KT23-DC</v>
      </c>
      <c r="D6254" s="436">
        <f>VLOOKUP(C6254,'LICH THI'!C:AA,12,0)</f>
        <v>52</v>
      </c>
      <c r="E6254" s="436">
        <f>VLOOKUP(C6254,'LICH THI'!C:AA,13,0)</f>
        <v>52</v>
      </c>
      <c r="F6254" s="436">
        <f t="shared" si="1273"/>
        <v>52</v>
      </c>
      <c r="G6254" s="436">
        <f>VLOOKUP(C6254,'LICH THI'!C:AA,14,0)</f>
        <v>1</v>
      </c>
      <c r="H6254" s="436">
        <f t="shared" si="1264"/>
        <v>1</v>
      </c>
      <c r="I6254" s="436" t="str">
        <f t="shared" si="1265"/>
        <v>Tô Khánh Linh</v>
      </c>
      <c r="J6254" s="436"/>
      <c r="K6254" s="436">
        <f t="shared" si="1266"/>
        <v>1</v>
      </c>
      <c r="L6254" s="436" t="str">
        <f t="shared" si="1267"/>
        <v>DC3KT23-DC-1</v>
      </c>
      <c r="M6254" s="436">
        <f t="shared" si="1268"/>
        <v>23</v>
      </c>
      <c r="N6254" s="437">
        <f t="shared" si="1274"/>
        <v>7</v>
      </c>
      <c r="O6254" s="437"/>
      <c r="P6254" s="430" t="str">
        <f t="shared" si="1269"/>
        <v/>
      </c>
      <c r="U6254" s="177">
        <v>3</v>
      </c>
      <c r="V6254" s="177" t="s">
        <v>4262</v>
      </c>
      <c r="W6254" s="177" t="s">
        <v>3372</v>
      </c>
      <c r="X6254" s="177" t="s">
        <v>2670</v>
      </c>
      <c r="Y6254" s="177" t="s">
        <v>4267</v>
      </c>
      <c r="Z6254" s="177" t="s">
        <v>4484</v>
      </c>
      <c r="AA6254" s="525" t="s">
        <v>3180</v>
      </c>
      <c r="AB6254" s="399" t="str">
        <f t="shared" si="1270"/>
        <v>DC3KT23</v>
      </c>
      <c r="AC6254" s="399" t="str">
        <f t="shared" si="1271"/>
        <v>DC3KT23-DC</v>
      </c>
      <c r="AD6254" t="str">
        <f>Y6254&amp;"-"&amp;VLOOKUP(AC6254,'LICH THI'!C:AA,9,0)</f>
        <v>63DCKT3037-42484</v>
      </c>
      <c r="AE6254">
        <f t="shared" si="1272"/>
        <v>1</v>
      </c>
    </row>
    <row r="6255" spans="1:31" x14ac:dyDescent="0.25">
      <c r="A6255" s="436" t="str">
        <f t="shared" si="1262"/>
        <v>DC3KT23-DC-30</v>
      </c>
      <c r="B6255" s="436">
        <f>COUNTIF(AC$4:AC6255,AC6255)</f>
        <v>30</v>
      </c>
      <c r="C6255" s="436" t="str">
        <f t="shared" si="1263"/>
        <v>DC3KT23-DC</v>
      </c>
      <c r="D6255" s="436">
        <f>VLOOKUP(C6255,'LICH THI'!C:AA,12,0)</f>
        <v>52</v>
      </c>
      <c r="E6255" s="436">
        <f>VLOOKUP(C6255,'LICH THI'!C:AA,13,0)</f>
        <v>52</v>
      </c>
      <c r="F6255" s="436">
        <f t="shared" si="1273"/>
        <v>52</v>
      </c>
      <c r="G6255" s="436">
        <f>VLOOKUP(C6255,'LICH THI'!C:AA,14,0)</f>
        <v>1</v>
      </c>
      <c r="H6255" s="436">
        <f t="shared" si="1264"/>
        <v>1</v>
      </c>
      <c r="I6255" s="436" t="str">
        <f t="shared" si="1265"/>
        <v>Đới Thanh Nga</v>
      </c>
      <c r="J6255" s="436"/>
      <c r="K6255" s="436">
        <f t="shared" si="1266"/>
        <v>1</v>
      </c>
      <c r="L6255" s="436" t="str">
        <f t="shared" si="1267"/>
        <v>DC3KT23-DC-1</v>
      </c>
      <c r="M6255" s="436">
        <f t="shared" si="1268"/>
        <v>23</v>
      </c>
      <c r="N6255" s="437">
        <f t="shared" si="1274"/>
        <v>8</v>
      </c>
      <c r="O6255" s="437"/>
      <c r="P6255" s="430" t="str">
        <f t="shared" si="1269"/>
        <v/>
      </c>
      <c r="U6255" s="177">
        <v>39</v>
      </c>
      <c r="V6255" s="177" t="s">
        <v>3378</v>
      </c>
      <c r="W6255" s="177" t="s">
        <v>4533</v>
      </c>
      <c r="X6255" s="177" t="s">
        <v>2676</v>
      </c>
      <c r="Y6255" s="177" t="s">
        <v>4534</v>
      </c>
      <c r="Z6255" s="177" t="s">
        <v>4484</v>
      </c>
      <c r="AA6255" s="525" t="s">
        <v>2886</v>
      </c>
      <c r="AB6255" s="399" t="str">
        <f t="shared" si="1270"/>
        <v>DC3KT23</v>
      </c>
      <c r="AC6255" s="399" t="str">
        <f t="shared" si="1271"/>
        <v>DC3KT23-DC</v>
      </c>
      <c r="AD6255" t="str">
        <f>Y6255&amp;"-"&amp;VLOOKUP(AC6255,'LICH THI'!C:AA,9,0)</f>
        <v>64DCKT3155-42484</v>
      </c>
      <c r="AE6255">
        <f t="shared" si="1272"/>
        <v>1</v>
      </c>
    </row>
    <row r="6256" spans="1:31" x14ac:dyDescent="0.25">
      <c r="A6256" s="436" t="str">
        <f t="shared" si="1262"/>
        <v>DC3KT23-DC-31</v>
      </c>
      <c r="B6256" s="436">
        <f>COUNTIF(AC$4:AC6256,AC6256)</f>
        <v>31</v>
      </c>
      <c r="C6256" s="436" t="str">
        <f t="shared" si="1263"/>
        <v>DC3KT23-DC</v>
      </c>
      <c r="D6256" s="436">
        <f>VLOOKUP(C6256,'LICH THI'!C:AA,12,0)</f>
        <v>52</v>
      </c>
      <c r="E6256" s="436">
        <f>VLOOKUP(C6256,'LICH THI'!C:AA,13,0)</f>
        <v>52</v>
      </c>
      <c r="F6256" s="436">
        <f t="shared" si="1273"/>
        <v>52</v>
      </c>
      <c r="G6256" s="436">
        <f>VLOOKUP(C6256,'LICH THI'!C:AA,14,0)</f>
        <v>1</v>
      </c>
      <c r="H6256" s="436">
        <f t="shared" si="1264"/>
        <v>1</v>
      </c>
      <c r="I6256" s="436" t="str">
        <f t="shared" si="1265"/>
        <v>Trần Thị Nga</v>
      </c>
      <c r="J6256" s="436"/>
      <c r="K6256" s="436">
        <f t="shared" si="1266"/>
        <v>1</v>
      </c>
      <c r="L6256" s="436" t="str">
        <f t="shared" si="1267"/>
        <v>DC3KT23-DC-1</v>
      </c>
      <c r="M6256" s="436">
        <f t="shared" si="1268"/>
        <v>23</v>
      </c>
      <c r="N6256" s="437">
        <f t="shared" si="1274"/>
        <v>9</v>
      </c>
      <c r="O6256" s="437"/>
      <c r="P6256" s="430" t="str">
        <f t="shared" si="1269"/>
        <v/>
      </c>
      <c r="U6256" s="177">
        <v>40</v>
      </c>
      <c r="V6256" s="177" t="s">
        <v>3378</v>
      </c>
      <c r="W6256" s="177" t="s">
        <v>2716</v>
      </c>
      <c r="X6256" s="177" t="s">
        <v>2676</v>
      </c>
      <c r="Y6256" s="177" t="s">
        <v>4535</v>
      </c>
      <c r="Z6256" s="177" t="s">
        <v>4484</v>
      </c>
      <c r="AA6256" s="525" t="s">
        <v>4536</v>
      </c>
      <c r="AB6256" s="399" t="str">
        <f t="shared" si="1270"/>
        <v>DC3KT23</v>
      </c>
      <c r="AC6256" s="399" t="str">
        <f t="shared" si="1271"/>
        <v>DC3KT23-DC</v>
      </c>
      <c r="AD6256" t="str">
        <f>Y6256&amp;"-"&amp;VLOOKUP(AC6256,'LICH THI'!C:AA,9,0)</f>
        <v>64DCKT3126-42484</v>
      </c>
      <c r="AE6256">
        <f t="shared" si="1272"/>
        <v>1</v>
      </c>
    </row>
    <row r="6257" spans="1:31" x14ac:dyDescent="0.25">
      <c r="A6257" s="436" t="str">
        <f t="shared" si="1262"/>
        <v>DC3KT23-DC-32</v>
      </c>
      <c r="B6257" s="436">
        <f>COUNTIF(AC$4:AC6257,AC6257)</f>
        <v>32</v>
      </c>
      <c r="C6257" s="436" t="str">
        <f t="shared" si="1263"/>
        <v>DC3KT23-DC</v>
      </c>
      <c r="D6257" s="436">
        <f>VLOOKUP(C6257,'LICH THI'!C:AA,12,0)</f>
        <v>52</v>
      </c>
      <c r="E6257" s="436">
        <f>VLOOKUP(C6257,'LICH THI'!C:AA,13,0)</f>
        <v>52</v>
      </c>
      <c r="F6257" s="436">
        <f t="shared" si="1273"/>
        <v>52</v>
      </c>
      <c r="G6257" s="436">
        <f>VLOOKUP(C6257,'LICH THI'!C:AA,14,0)</f>
        <v>1</v>
      </c>
      <c r="H6257" s="436">
        <f t="shared" si="1264"/>
        <v>1</v>
      </c>
      <c r="I6257" s="436" t="str">
        <f t="shared" si="1265"/>
        <v>Vũ Thị Nga</v>
      </c>
      <c r="J6257" s="436"/>
      <c r="K6257" s="436">
        <f t="shared" si="1266"/>
        <v>1</v>
      </c>
      <c r="L6257" s="436" t="str">
        <f t="shared" si="1267"/>
        <v>DC3KT23-DC-1</v>
      </c>
      <c r="M6257" s="436">
        <f t="shared" si="1268"/>
        <v>23</v>
      </c>
      <c r="N6257" s="437">
        <f t="shared" si="1274"/>
        <v>10</v>
      </c>
      <c r="O6257" s="437"/>
      <c r="P6257" s="430" t="str">
        <f t="shared" si="1269"/>
        <v/>
      </c>
      <c r="U6257" s="177">
        <v>4</v>
      </c>
      <c r="V6257" s="177" t="s">
        <v>4262</v>
      </c>
      <c r="W6257" s="177" t="s">
        <v>2615</v>
      </c>
      <c r="X6257" s="177" t="s">
        <v>2676</v>
      </c>
      <c r="Y6257" s="177" t="s">
        <v>4488</v>
      </c>
      <c r="Z6257" s="177" t="s">
        <v>4484</v>
      </c>
      <c r="AA6257" s="525" t="s">
        <v>4489</v>
      </c>
      <c r="AB6257" s="399" t="str">
        <f t="shared" si="1270"/>
        <v>DC3KT23</v>
      </c>
      <c r="AC6257" s="399" t="str">
        <f t="shared" si="1271"/>
        <v>DC3KT23-DC</v>
      </c>
      <c r="AD6257" t="str">
        <f>Y6257&amp;"-"&amp;VLOOKUP(AC6257,'LICH THI'!C:AA,9,0)</f>
        <v>63DCKT3016-42484</v>
      </c>
      <c r="AE6257">
        <f t="shared" si="1272"/>
        <v>1</v>
      </c>
    </row>
    <row r="6258" spans="1:31" x14ac:dyDescent="0.25">
      <c r="A6258" s="436" t="str">
        <f t="shared" si="1262"/>
        <v>DC3KT23-DC-33</v>
      </c>
      <c r="B6258" s="436">
        <f>COUNTIF(AC$4:AC6258,AC6258)</f>
        <v>33</v>
      </c>
      <c r="C6258" s="436" t="str">
        <f t="shared" si="1263"/>
        <v>DC3KT23-DC</v>
      </c>
      <c r="D6258" s="436">
        <f>VLOOKUP(C6258,'LICH THI'!C:AA,12,0)</f>
        <v>52</v>
      </c>
      <c r="E6258" s="436">
        <f>VLOOKUP(C6258,'LICH THI'!C:AA,13,0)</f>
        <v>52</v>
      </c>
      <c r="F6258" s="436">
        <f t="shared" si="1273"/>
        <v>52</v>
      </c>
      <c r="G6258" s="436">
        <f>VLOOKUP(C6258,'LICH THI'!C:AA,14,0)</f>
        <v>1</v>
      </c>
      <c r="H6258" s="436">
        <f t="shared" si="1264"/>
        <v>1</v>
      </c>
      <c r="I6258" s="436" t="str">
        <f t="shared" si="1265"/>
        <v>Nguyễn Bích Ngọc</v>
      </c>
      <c r="J6258" s="436"/>
      <c r="K6258" s="436">
        <f t="shared" si="1266"/>
        <v>1</v>
      </c>
      <c r="L6258" s="436" t="str">
        <f t="shared" si="1267"/>
        <v>DC3KT23-DC-1</v>
      </c>
      <c r="M6258" s="436">
        <f t="shared" si="1268"/>
        <v>23</v>
      </c>
      <c r="N6258" s="437">
        <f t="shared" si="1274"/>
        <v>11</v>
      </c>
      <c r="O6258" s="437"/>
      <c r="P6258" s="430" t="str">
        <f t="shared" si="1269"/>
        <v/>
      </c>
      <c r="U6258" s="177">
        <v>24</v>
      </c>
      <c r="V6258" s="177" t="s">
        <v>3358</v>
      </c>
      <c r="W6258" s="177" t="s">
        <v>3024</v>
      </c>
      <c r="X6258" s="177" t="s">
        <v>3064</v>
      </c>
      <c r="Y6258" s="177" t="s">
        <v>4509</v>
      </c>
      <c r="Z6258" s="177" t="s">
        <v>4484</v>
      </c>
      <c r="AA6258" s="525" t="s">
        <v>3525</v>
      </c>
      <c r="AB6258" s="399" t="str">
        <f t="shared" si="1270"/>
        <v>DC3KT23</v>
      </c>
      <c r="AC6258" s="399" t="str">
        <f t="shared" si="1271"/>
        <v>DC3KT23-DC</v>
      </c>
      <c r="AD6258" t="str">
        <f>Y6258&amp;"-"&amp;VLOOKUP(AC6258,'LICH THI'!C:AA,9,0)</f>
        <v>64DCKT2077-42484</v>
      </c>
      <c r="AE6258">
        <f t="shared" si="1272"/>
        <v>1</v>
      </c>
    </row>
    <row r="6259" spans="1:31" x14ac:dyDescent="0.25">
      <c r="A6259" s="436" t="str">
        <f t="shared" si="1262"/>
        <v>DC3KT23-DC-34</v>
      </c>
      <c r="B6259" s="436">
        <f>COUNTIF(AC$4:AC6259,AC6259)</f>
        <v>34</v>
      </c>
      <c r="C6259" s="436" t="str">
        <f t="shared" si="1263"/>
        <v>DC3KT23-DC</v>
      </c>
      <c r="D6259" s="436">
        <f>VLOOKUP(C6259,'LICH THI'!C:AA,12,0)</f>
        <v>52</v>
      </c>
      <c r="E6259" s="436">
        <f>VLOOKUP(C6259,'LICH THI'!C:AA,13,0)</f>
        <v>52</v>
      </c>
      <c r="F6259" s="436">
        <f t="shared" si="1273"/>
        <v>52</v>
      </c>
      <c r="G6259" s="436">
        <f>VLOOKUP(C6259,'LICH THI'!C:AA,14,0)</f>
        <v>1</v>
      </c>
      <c r="H6259" s="436">
        <f t="shared" si="1264"/>
        <v>1</v>
      </c>
      <c r="I6259" s="436" t="str">
        <f t="shared" si="1265"/>
        <v>Bùi Thị Thu Nhàn</v>
      </c>
      <c r="J6259" s="436"/>
      <c r="K6259" s="436">
        <f t="shared" si="1266"/>
        <v>1</v>
      </c>
      <c r="L6259" s="436" t="str">
        <f t="shared" si="1267"/>
        <v>DC3KT23-DC-1</v>
      </c>
      <c r="M6259" s="436">
        <f t="shared" si="1268"/>
        <v>23</v>
      </c>
      <c r="N6259" s="437">
        <f t="shared" si="1274"/>
        <v>12</v>
      </c>
      <c r="O6259" s="437"/>
      <c r="P6259" s="430" t="str">
        <f t="shared" si="1269"/>
        <v/>
      </c>
      <c r="U6259" s="177">
        <v>41</v>
      </c>
      <c r="V6259" s="177" t="s">
        <v>3378</v>
      </c>
      <c r="W6259" s="177" t="s">
        <v>4235</v>
      </c>
      <c r="X6259" s="177" t="s">
        <v>4537</v>
      </c>
      <c r="Y6259" s="177" t="s">
        <v>4538</v>
      </c>
      <c r="Z6259" s="177" t="s">
        <v>4484</v>
      </c>
      <c r="AA6259" s="525" t="s">
        <v>4539</v>
      </c>
      <c r="AB6259" s="399" t="str">
        <f t="shared" si="1270"/>
        <v>DC3KT23</v>
      </c>
      <c r="AC6259" s="399" t="str">
        <f t="shared" si="1271"/>
        <v>DC3KT23-DC</v>
      </c>
      <c r="AD6259" t="str">
        <f>Y6259&amp;"-"&amp;VLOOKUP(AC6259,'LICH THI'!C:AA,9,0)</f>
        <v>64DCKT3132-42484</v>
      </c>
      <c r="AE6259">
        <f t="shared" si="1272"/>
        <v>1</v>
      </c>
    </row>
    <row r="6260" spans="1:31" x14ac:dyDescent="0.25">
      <c r="A6260" s="436" t="str">
        <f t="shared" si="1262"/>
        <v>DC3KT23-DC-35</v>
      </c>
      <c r="B6260" s="436">
        <f>COUNTIF(AC$4:AC6260,AC6260)</f>
        <v>35</v>
      </c>
      <c r="C6260" s="436" t="str">
        <f t="shared" si="1263"/>
        <v>DC3KT23-DC</v>
      </c>
      <c r="D6260" s="436">
        <f>VLOOKUP(C6260,'LICH THI'!C:AA,12,0)</f>
        <v>52</v>
      </c>
      <c r="E6260" s="436">
        <f>VLOOKUP(C6260,'LICH THI'!C:AA,13,0)</f>
        <v>52</v>
      </c>
      <c r="F6260" s="436">
        <f t="shared" si="1273"/>
        <v>52</v>
      </c>
      <c r="G6260" s="436">
        <f>VLOOKUP(C6260,'LICH THI'!C:AA,14,0)</f>
        <v>1</v>
      </c>
      <c r="H6260" s="436">
        <f t="shared" si="1264"/>
        <v>1</v>
      </c>
      <c r="I6260" s="436" t="str">
        <f t="shared" si="1265"/>
        <v>Hà Thị Nhoan</v>
      </c>
      <c r="J6260" s="436"/>
      <c r="K6260" s="436">
        <f t="shared" si="1266"/>
        <v>1</v>
      </c>
      <c r="L6260" s="436" t="str">
        <f t="shared" si="1267"/>
        <v>DC3KT23-DC-1</v>
      </c>
      <c r="M6260" s="436">
        <f t="shared" si="1268"/>
        <v>23</v>
      </c>
      <c r="N6260" s="437">
        <f t="shared" si="1274"/>
        <v>13</v>
      </c>
      <c r="O6260" s="437"/>
      <c r="P6260" s="430" t="str">
        <f t="shared" si="1269"/>
        <v/>
      </c>
      <c r="U6260" s="177">
        <v>5</v>
      </c>
      <c r="V6260" s="177" t="s">
        <v>4262</v>
      </c>
      <c r="W6260" s="177" t="s">
        <v>4268</v>
      </c>
      <c r="X6260" s="177" t="s">
        <v>4269</v>
      </c>
      <c r="Y6260" s="177" t="s">
        <v>4270</v>
      </c>
      <c r="Z6260" s="177" t="s">
        <v>4484</v>
      </c>
      <c r="AA6260" s="525" t="s">
        <v>4271</v>
      </c>
      <c r="AB6260" s="399" t="str">
        <f t="shared" si="1270"/>
        <v>DC3KT23</v>
      </c>
      <c r="AC6260" s="399" t="str">
        <f t="shared" si="1271"/>
        <v>DC3KT23-DC</v>
      </c>
      <c r="AD6260" t="str">
        <f>Y6260&amp;"-"&amp;VLOOKUP(AC6260,'LICH THI'!C:AA,9,0)</f>
        <v>63DCKT3205-42484</v>
      </c>
      <c r="AE6260">
        <f t="shared" si="1272"/>
        <v>1</v>
      </c>
    </row>
    <row r="6261" spans="1:31" x14ac:dyDescent="0.25">
      <c r="A6261" s="436" t="str">
        <f t="shared" si="1262"/>
        <v>DC3KT23-DC-36</v>
      </c>
      <c r="B6261" s="436">
        <f>COUNTIF(AC$4:AC6261,AC6261)</f>
        <v>36</v>
      </c>
      <c r="C6261" s="436" t="str">
        <f t="shared" si="1263"/>
        <v>DC3KT23-DC</v>
      </c>
      <c r="D6261" s="436">
        <f>VLOOKUP(C6261,'LICH THI'!C:AA,12,0)</f>
        <v>52</v>
      </c>
      <c r="E6261" s="436">
        <f>VLOOKUP(C6261,'LICH THI'!C:AA,13,0)</f>
        <v>52</v>
      </c>
      <c r="F6261" s="436">
        <f t="shared" si="1273"/>
        <v>52</v>
      </c>
      <c r="G6261" s="436">
        <f>VLOOKUP(C6261,'LICH THI'!C:AA,14,0)</f>
        <v>1</v>
      </c>
      <c r="H6261" s="436">
        <f t="shared" si="1264"/>
        <v>1</v>
      </c>
      <c r="I6261" s="436" t="str">
        <f t="shared" si="1265"/>
        <v>Nguyễn Thị Tuyết Nhung</v>
      </c>
      <c r="J6261" s="436"/>
      <c r="K6261" s="436">
        <f t="shared" si="1266"/>
        <v>1</v>
      </c>
      <c r="L6261" s="436" t="str">
        <f t="shared" si="1267"/>
        <v>DC3KT23-DC-1</v>
      </c>
      <c r="M6261" s="436">
        <f t="shared" si="1268"/>
        <v>23</v>
      </c>
      <c r="N6261" s="437">
        <f t="shared" si="1274"/>
        <v>14</v>
      </c>
      <c r="O6261" s="437"/>
      <c r="P6261" s="430" t="str">
        <f t="shared" si="1269"/>
        <v/>
      </c>
      <c r="U6261" s="177">
        <v>42</v>
      </c>
      <c r="V6261" s="177" t="s">
        <v>3378</v>
      </c>
      <c r="W6261" s="177" t="s">
        <v>4540</v>
      </c>
      <c r="X6261" s="177" t="s">
        <v>2680</v>
      </c>
      <c r="Y6261" s="177" t="s">
        <v>4541</v>
      </c>
      <c r="Z6261" s="177" t="s">
        <v>4484</v>
      </c>
      <c r="AA6261" s="525" t="s">
        <v>3847</v>
      </c>
      <c r="AB6261" s="399" t="str">
        <f t="shared" si="1270"/>
        <v>DC3KT23</v>
      </c>
      <c r="AC6261" s="399" t="str">
        <f t="shared" si="1271"/>
        <v>DC3KT23-DC</v>
      </c>
      <c r="AD6261" t="str">
        <f>Y6261&amp;"-"&amp;VLOOKUP(AC6261,'LICH THI'!C:AA,9,0)</f>
        <v>64DCKT3158-42484</v>
      </c>
      <c r="AE6261">
        <f t="shared" si="1272"/>
        <v>1</v>
      </c>
    </row>
    <row r="6262" spans="1:31" x14ac:dyDescent="0.25">
      <c r="A6262" s="436" t="str">
        <f t="shared" si="1262"/>
        <v>DC3KT23-DC-37</v>
      </c>
      <c r="B6262" s="436">
        <f>COUNTIF(AC$4:AC6262,AC6262)</f>
        <v>37</v>
      </c>
      <c r="C6262" s="436" t="str">
        <f t="shared" si="1263"/>
        <v>DC3KT23-DC</v>
      </c>
      <c r="D6262" s="436">
        <f>VLOOKUP(C6262,'LICH THI'!C:AA,12,0)</f>
        <v>52</v>
      </c>
      <c r="E6262" s="436">
        <f>VLOOKUP(C6262,'LICH THI'!C:AA,13,0)</f>
        <v>52</v>
      </c>
      <c r="F6262" s="436">
        <f t="shared" si="1273"/>
        <v>52</v>
      </c>
      <c r="G6262" s="436">
        <f>VLOOKUP(C6262,'LICH THI'!C:AA,14,0)</f>
        <v>1</v>
      </c>
      <c r="H6262" s="436">
        <f t="shared" si="1264"/>
        <v>1</v>
      </c>
      <c r="I6262" s="436" t="str">
        <f t="shared" si="1265"/>
        <v>Le Thị Oanh</v>
      </c>
      <c r="J6262" s="436"/>
      <c r="K6262" s="436">
        <f t="shared" si="1266"/>
        <v>1</v>
      </c>
      <c r="L6262" s="436" t="str">
        <f t="shared" si="1267"/>
        <v>DC3KT23-DC-1</v>
      </c>
      <c r="M6262" s="436">
        <f t="shared" si="1268"/>
        <v>23</v>
      </c>
      <c r="N6262" s="437">
        <f t="shared" si="1274"/>
        <v>15</v>
      </c>
      <c r="O6262" s="437"/>
      <c r="P6262" s="430" t="str">
        <f t="shared" si="1269"/>
        <v/>
      </c>
      <c r="U6262" s="177">
        <v>43</v>
      </c>
      <c r="V6262" s="177" t="s">
        <v>3378</v>
      </c>
      <c r="W6262" s="177" t="s">
        <v>4542</v>
      </c>
      <c r="X6262" s="177" t="s">
        <v>2616</v>
      </c>
      <c r="Y6262" s="177" t="s">
        <v>4543</v>
      </c>
      <c r="Z6262" s="177" t="s">
        <v>4484</v>
      </c>
      <c r="AA6262" s="525" t="s">
        <v>4544</v>
      </c>
      <c r="AB6262" s="399" t="str">
        <f t="shared" si="1270"/>
        <v>DC3KT23</v>
      </c>
      <c r="AC6262" s="399" t="str">
        <f t="shared" si="1271"/>
        <v>DC3KT23-DC</v>
      </c>
      <c r="AD6262" t="str">
        <f>Y6262&amp;"-"&amp;VLOOKUP(AC6262,'LICH THI'!C:AA,9,0)</f>
        <v>64DCKT3219-42484</v>
      </c>
      <c r="AE6262">
        <f t="shared" si="1272"/>
        <v>1</v>
      </c>
    </row>
    <row r="6263" spans="1:31" x14ac:dyDescent="0.25">
      <c r="A6263" s="436" t="str">
        <f t="shared" si="1262"/>
        <v>DC3KT23-DC-38</v>
      </c>
      <c r="B6263" s="436">
        <f>COUNTIF(AC$4:AC6263,AC6263)</f>
        <v>38</v>
      </c>
      <c r="C6263" s="436" t="str">
        <f t="shared" si="1263"/>
        <v>DC3KT23-DC</v>
      </c>
      <c r="D6263" s="436">
        <f>VLOOKUP(C6263,'LICH THI'!C:AA,12,0)</f>
        <v>52</v>
      </c>
      <c r="E6263" s="436">
        <f>VLOOKUP(C6263,'LICH THI'!C:AA,13,0)</f>
        <v>52</v>
      </c>
      <c r="F6263" s="436">
        <f t="shared" si="1273"/>
        <v>52</v>
      </c>
      <c r="G6263" s="436">
        <f>VLOOKUP(C6263,'LICH THI'!C:AA,14,0)</f>
        <v>1</v>
      </c>
      <c r="H6263" s="436">
        <f t="shared" si="1264"/>
        <v>1</v>
      </c>
      <c r="I6263" s="436" t="str">
        <f t="shared" si="1265"/>
        <v>Trịnh Thị Son</v>
      </c>
      <c r="J6263" s="436"/>
      <c r="K6263" s="436">
        <f t="shared" si="1266"/>
        <v>1</v>
      </c>
      <c r="L6263" s="436" t="str">
        <f t="shared" si="1267"/>
        <v>DC3KT23-DC-1</v>
      </c>
      <c r="M6263" s="436">
        <f t="shared" si="1268"/>
        <v>23</v>
      </c>
      <c r="N6263" s="437">
        <f t="shared" si="1274"/>
        <v>16</v>
      </c>
      <c r="O6263" s="437"/>
      <c r="P6263" s="430" t="str">
        <f t="shared" si="1269"/>
        <v/>
      </c>
      <c r="U6263" s="177">
        <v>44</v>
      </c>
      <c r="V6263" s="177" t="s">
        <v>3378</v>
      </c>
      <c r="W6263" s="177" t="s">
        <v>4272</v>
      </c>
      <c r="X6263" s="177" t="s">
        <v>4545</v>
      </c>
      <c r="Y6263" s="177" t="s">
        <v>4546</v>
      </c>
      <c r="Z6263" s="177" t="s">
        <v>4484</v>
      </c>
      <c r="AA6263" s="525" t="s">
        <v>4547</v>
      </c>
      <c r="AB6263" s="399" t="str">
        <f t="shared" si="1270"/>
        <v>DC3KT23</v>
      </c>
      <c r="AC6263" s="399" t="str">
        <f t="shared" si="1271"/>
        <v>DC3KT23-DC</v>
      </c>
      <c r="AD6263" t="str">
        <f>Y6263&amp;"-"&amp;VLOOKUP(AC6263,'LICH THI'!C:AA,9,0)</f>
        <v>64DCKT3119-42484</v>
      </c>
      <c r="AE6263">
        <f t="shared" si="1272"/>
        <v>1</v>
      </c>
    </row>
    <row r="6264" spans="1:31" x14ac:dyDescent="0.25">
      <c r="A6264" s="436" t="str">
        <f t="shared" si="1262"/>
        <v>DC3KT23-DC-39</v>
      </c>
      <c r="B6264" s="436">
        <f>COUNTIF(AC$4:AC6264,AC6264)</f>
        <v>39</v>
      </c>
      <c r="C6264" s="436" t="str">
        <f t="shared" si="1263"/>
        <v>DC3KT23-DC</v>
      </c>
      <c r="D6264" s="436">
        <f>VLOOKUP(C6264,'LICH THI'!C:AA,12,0)</f>
        <v>52</v>
      </c>
      <c r="E6264" s="436">
        <f>VLOOKUP(C6264,'LICH THI'!C:AA,13,0)</f>
        <v>52</v>
      </c>
      <c r="F6264" s="436">
        <f t="shared" si="1273"/>
        <v>52</v>
      </c>
      <c r="G6264" s="436">
        <f>VLOOKUP(C6264,'LICH THI'!C:AA,14,0)</f>
        <v>1</v>
      </c>
      <c r="H6264" s="436">
        <f t="shared" si="1264"/>
        <v>1</v>
      </c>
      <c r="I6264" s="436" t="str">
        <f t="shared" si="1265"/>
        <v>Đinh Thị Tú</v>
      </c>
      <c r="J6264" s="436"/>
      <c r="K6264" s="436">
        <f t="shared" si="1266"/>
        <v>1</v>
      </c>
      <c r="L6264" s="436" t="str">
        <f t="shared" si="1267"/>
        <v>DC3KT23-DC-1</v>
      </c>
      <c r="M6264" s="436">
        <f t="shared" si="1268"/>
        <v>23</v>
      </c>
      <c r="N6264" s="437">
        <f t="shared" si="1274"/>
        <v>17</v>
      </c>
      <c r="O6264" s="437"/>
      <c r="P6264" s="430" t="str">
        <f t="shared" si="1269"/>
        <v/>
      </c>
      <c r="U6264" s="177">
        <v>8</v>
      </c>
      <c r="V6264" s="177" t="s">
        <v>4262</v>
      </c>
      <c r="W6264" s="177" t="s">
        <v>3393</v>
      </c>
      <c r="X6264" s="177" t="s">
        <v>2697</v>
      </c>
      <c r="Y6264" s="177" t="s">
        <v>4492</v>
      </c>
      <c r="Z6264" s="177" t="s">
        <v>4484</v>
      </c>
      <c r="AA6264" s="525" t="s">
        <v>4493</v>
      </c>
      <c r="AB6264" s="399" t="str">
        <f t="shared" si="1270"/>
        <v>DC3KT23</v>
      </c>
      <c r="AC6264" s="399" t="str">
        <f t="shared" si="1271"/>
        <v>DC3KT23-DC</v>
      </c>
      <c r="AD6264" t="str">
        <f>Y6264&amp;"-"&amp;VLOOKUP(AC6264,'LICH THI'!C:AA,9,0)</f>
        <v>63DCKT3001-42484</v>
      </c>
      <c r="AE6264">
        <f t="shared" si="1272"/>
        <v>1</v>
      </c>
    </row>
    <row r="6265" spans="1:31" x14ac:dyDescent="0.25">
      <c r="A6265" s="436" t="str">
        <f t="shared" si="1262"/>
        <v>DC3KT23-DC-40</v>
      </c>
      <c r="B6265" s="436">
        <f>COUNTIF(AC$4:AC6265,AC6265)</f>
        <v>40</v>
      </c>
      <c r="C6265" s="436" t="str">
        <f t="shared" si="1263"/>
        <v>DC3KT23-DC</v>
      </c>
      <c r="D6265" s="436">
        <f>VLOOKUP(C6265,'LICH THI'!C:AA,12,0)</f>
        <v>52</v>
      </c>
      <c r="E6265" s="436">
        <f>VLOOKUP(C6265,'LICH THI'!C:AA,13,0)</f>
        <v>52</v>
      </c>
      <c r="F6265" s="436">
        <f t="shared" si="1273"/>
        <v>52</v>
      </c>
      <c r="G6265" s="436">
        <f>VLOOKUP(C6265,'LICH THI'!C:AA,14,0)</f>
        <v>1</v>
      </c>
      <c r="H6265" s="436">
        <f t="shared" si="1264"/>
        <v>1</v>
      </c>
      <c r="I6265" s="436" t="str">
        <f t="shared" si="1265"/>
        <v>Đỗ Cẩm Tú</v>
      </c>
      <c r="J6265" s="436"/>
      <c r="K6265" s="436">
        <f t="shared" si="1266"/>
        <v>1</v>
      </c>
      <c r="L6265" s="436" t="str">
        <f t="shared" si="1267"/>
        <v>DC3KT23-DC-1</v>
      </c>
      <c r="M6265" s="436">
        <f t="shared" si="1268"/>
        <v>23</v>
      </c>
      <c r="N6265" s="437">
        <f t="shared" si="1274"/>
        <v>18</v>
      </c>
      <c r="O6265" s="437"/>
      <c r="P6265" s="430" t="str">
        <f t="shared" si="1269"/>
        <v/>
      </c>
      <c r="U6265" s="177">
        <v>26</v>
      </c>
      <c r="V6265" s="177" t="s">
        <v>3358</v>
      </c>
      <c r="W6265" s="177" t="s">
        <v>4022</v>
      </c>
      <c r="X6265" s="177" t="s">
        <v>2697</v>
      </c>
      <c r="Y6265" s="177" t="s">
        <v>4023</v>
      </c>
      <c r="Z6265" s="177" t="s">
        <v>4484</v>
      </c>
      <c r="AA6265" s="525" t="s">
        <v>2874</v>
      </c>
      <c r="AB6265" s="399" t="str">
        <f t="shared" si="1270"/>
        <v>DC3KT23</v>
      </c>
      <c r="AC6265" s="399" t="str">
        <f t="shared" si="1271"/>
        <v>DC3KT23-DC</v>
      </c>
      <c r="AD6265" t="str">
        <f>Y6265&amp;"-"&amp;VLOOKUP(AC6265,'LICH THI'!C:AA,9,0)</f>
        <v>64DCKT3005-42484</v>
      </c>
      <c r="AE6265">
        <f t="shared" si="1272"/>
        <v>1</v>
      </c>
    </row>
    <row r="6266" spans="1:31" x14ac:dyDescent="0.25">
      <c r="A6266" s="436" t="str">
        <f t="shared" si="1262"/>
        <v>DC3KT23-DC-41</v>
      </c>
      <c r="B6266" s="436">
        <f>COUNTIF(AC$4:AC6266,AC6266)</f>
        <v>41</v>
      </c>
      <c r="C6266" s="436" t="str">
        <f t="shared" si="1263"/>
        <v>DC3KT23-DC</v>
      </c>
      <c r="D6266" s="436">
        <f>VLOOKUP(C6266,'LICH THI'!C:AA,12,0)</f>
        <v>52</v>
      </c>
      <c r="E6266" s="436">
        <f>VLOOKUP(C6266,'LICH THI'!C:AA,13,0)</f>
        <v>52</v>
      </c>
      <c r="F6266" s="436">
        <f t="shared" si="1273"/>
        <v>52</v>
      </c>
      <c r="G6266" s="436">
        <f>VLOOKUP(C6266,'LICH THI'!C:AA,14,0)</f>
        <v>1</v>
      </c>
      <c r="H6266" s="436">
        <f t="shared" si="1264"/>
        <v>1</v>
      </c>
      <c r="I6266" s="436" t="str">
        <f t="shared" si="1265"/>
        <v>Nguyễn Nhật Tú</v>
      </c>
      <c r="J6266" s="436"/>
      <c r="K6266" s="436">
        <f t="shared" si="1266"/>
        <v>1</v>
      </c>
      <c r="L6266" s="436" t="str">
        <f t="shared" si="1267"/>
        <v>DC3KT23-DC-1</v>
      </c>
      <c r="M6266" s="436">
        <f t="shared" si="1268"/>
        <v>23</v>
      </c>
      <c r="N6266" s="437">
        <f t="shared" si="1274"/>
        <v>19</v>
      </c>
      <c r="O6266" s="437"/>
      <c r="P6266" s="430" t="str">
        <f t="shared" si="1269"/>
        <v/>
      </c>
      <c r="U6266" s="177">
        <v>9</v>
      </c>
      <c r="V6266" s="177" t="s">
        <v>4262</v>
      </c>
      <c r="W6266" s="177" t="s">
        <v>3225</v>
      </c>
      <c r="X6266" s="177" t="s">
        <v>2697</v>
      </c>
      <c r="Y6266" s="177" t="s">
        <v>4281</v>
      </c>
      <c r="Z6266" s="177" t="s">
        <v>4484</v>
      </c>
      <c r="AA6266" s="525" t="s">
        <v>4019</v>
      </c>
      <c r="AB6266" s="399" t="str">
        <f t="shared" si="1270"/>
        <v>DC3KT23</v>
      </c>
      <c r="AC6266" s="399" t="str">
        <f t="shared" si="1271"/>
        <v>DC3KT23-DC</v>
      </c>
      <c r="AD6266" t="str">
        <f>Y6266&amp;"-"&amp;VLOOKUP(AC6266,'LICH THI'!C:AA,9,0)</f>
        <v>63DCKT3058-42484</v>
      </c>
      <c r="AE6266">
        <f t="shared" si="1272"/>
        <v>1</v>
      </c>
    </row>
    <row r="6267" spans="1:31" x14ac:dyDescent="0.25">
      <c r="A6267" s="436" t="str">
        <f t="shared" si="1262"/>
        <v>DC3KT23-DC-42</v>
      </c>
      <c r="B6267" s="436">
        <f>COUNTIF(AC$4:AC6267,AC6267)</f>
        <v>42</v>
      </c>
      <c r="C6267" s="436" t="str">
        <f t="shared" si="1263"/>
        <v>DC3KT23-DC</v>
      </c>
      <c r="D6267" s="436">
        <f>VLOOKUP(C6267,'LICH THI'!C:AA,12,0)</f>
        <v>52</v>
      </c>
      <c r="E6267" s="436">
        <f>VLOOKUP(C6267,'LICH THI'!C:AA,13,0)</f>
        <v>52</v>
      </c>
      <c r="F6267" s="436">
        <f t="shared" si="1273"/>
        <v>52</v>
      </c>
      <c r="G6267" s="436">
        <f>VLOOKUP(C6267,'LICH THI'!C:AA,14,0)</f>
        <v>1</v>
      </c>
      <c r="H6267" s="436">
        <f t="shared" si="1264"/>
        <v>1</v>
      </c>
      <c r="I6267" s="436" t="str">
        <f t="shared" si="1265"/>
        <v>Nguyễn Công Tuấn</v>
      </c>
      <c r="J6267" s="436"/>
      <c r="K6267" s="436">
        <f t="shared" si="1266"/>
        <v>1</v>
      </c>
      <c r="L6267" s="436" t="str">
        <f t="shared" si="1267"/>
        <v>DC3KT23-DC-1</v>
      </c>
      <c r="M6267" s="436">
        <f t="shared" si="1268"/>
        <v>23</v>
      </c>
      <c r="N6267" s="437">
        <f t="shared" si="1274"/>
        <v>20</v>
      </c>
      <c r="O6267" s="437"/>
      <c r="P6267" s="430" t="str">
        <f t="shared" si="1269"/>
        <v/>
      </c>
      <c r="U6267" s="177">
        <v>50</v>
      </c>
      <c r="V6267" s="177" t="s">
        <v>3378</v>
      </c>
      <c r="W6267" s="177" t="s">
        <v>2720</v>
      </c>
      <c r="X6267" s="177" t="s">
        <v>2721</v>
      </c>
      <c r="Y6267" s="177" t="s">
        <v>4560</v>
      </c>
      <c r="Z6267" s="177" t="s">
        <v>4484</v>
      </c>
      <c r="AA6267" s="525" t="s">
        <v>3349</v>
      </c>
      <c r="AB6267" s="399" t="str">
        <f t="shared" si="1270"/>
        <v>DC3KT23</v>
      </c>
      <c r="AC6267" s="399" t="str">
        <f t="shared" si="1271"/>
        <v>DC3KT23-DC</v>
      </c>
      <c r="AD6267" t="str">
        <f>Y6267&amp;"-"&amp;VLOOKUP(AC6267,'LICH THI'!C:AA,9,0)</f>
        <v>64DCKT3157-42484</v>
      </c>
      <c r="AE6267">
        <f t="shared" si="1272"/>
        <v>1</v>
      </c>
    </row>
    <row r="6268" spans="1:31" x14ac:dyDescent="0.25">
      <c r="A6268" s="436" t="str">
        <f t="shared" si="1262"/>
        <v>DC3KT23-DC-43</v>
      </c>
      <c r="B6268" s="436">
        <f>COUNTIF(AC$4:AC6268,AC6268)</f>
        <v>43</v>
      </c>
      <c r="C6268" s="436" t="str">
        <f t="shared" si="1263"/>
        <v>DC3KT23-DC</v>
      </c>
      <c r="D6268" s="436">
        <f>VLOOKUP(C6268,'LICH THI'!C:AA,12,0)</f>
        <v>52</v>
      </c>
      <c r="E6268" s="436">
        <f>VLOOKUP(C6268,'LICH THI'!C:AA,13,0)</f>
        <v>52</v>
      </c>
      <c r="F6268" s="436">
        <f t="shared" si="1273"/>
        <v>52</v>
      </c>
      <c r="G6268" s="436">
        <f>VLOOKUP(C6268,'LICH THI'!C:AA,14,0)</f>
        <v>1</v>
      </c>
      <c r="H6268" s="436">
        <f t="shared" si="1264"/>
        <v>1</v>
      </c>
      <c r="I6268" s="436" t="str">
        <f t="shared" si="1265"/>
        <v>Nguyễn Thị Thanh</v>
      </c>
      <c r="J6268" s="436"/>
      <c r="K6268" s="436">
        <f t="shared" si="1266"/>
        <v>1</v>
      </c>
      <c r="L6268" s="436" t="str">
        <f t="shared" si="1267"/>
        <v>DC3KT23-DC-1</v>
      </c>
      <c r="M6268" s="436">
        <f t="shared" si="1268"/>
        <v>23</v>
      </c>
      <c r="N6268" s="437">
        <f t="shared" si="1274"/>
        <v>21</v>
      </c>
      <c r="O6268" s="437"/>
      <c r="P6268" s="430" t="str">
        <f t="shared" si="1269"/>
        <v/>
      </c>
      <c r="U6268" s="177">
        <v>15</v>
      </c>
      <c r="V6268" s="177" t="s">
        <v>2700</v>
      </c>
      <c r="W6268" s="177" t="s">
        <v>2619</v>
      </c>
      <c r="X6268" s="177" t="s">
        <v>3552</v>
      </c>
      <c r="Y6268" s="177" t="s">
        <v>4457</v>
      </c>
      <c r="Z6268" s="177" t="s">
        <v>4484</v>
      </c>
      <c r="AA6268" s="525" t="s">
        <v>2665</v>
      </c>
      <c r="AB6268" s="399" t="str">
        <f t="shared" si="1270"/>
        <v>DC3KT23</v>
      </c>
      <c r="AC6268" s="399" t="str">
        <f t="shared" si="1271"/>
        <v>DC3KT23-DC</v>
      </c>
      <c r="AD6268" t="str">
        <f>Y6268&amp;"-"&amp;VLOOKUP(AC6268,'LICH THI'!C:AA,9,0)</f>
        <v>63DCKT3141-42484</v>
      </c>
      <c r="AE6268">
        <f t="shared" si="1272"/>
        <v>1</v>
      </c>
    </row>
    <row r="6269" spans="1:31" x14ac:dyDescent="0.25">
      <c r="A6269" s="436" t="str">
        <f t="shared" si="1262"/>
        <v>DC3KT23-DC-44</v>
      </c>
      <c r="B6269" s="436">
        <f>COUNTIF(AC$4:AC6269,AC6269)</f>
        <v>44</v>
      </c>
      <c r="C6269" s="436" t="str">
        <f t="shared" si="1263"/>
        <v>DC3KT23-DC</v>
      </c>
      <c r="D6269" s="436">
        <f>VLOOKUP(C6269,'LICH THI'!C:AA,12,0)</f>
        <v>52</v>
      </c>
      <c r="E6269" s="436">
        <f>VLOOKUP(C6269,'LICH THI'!C:AA,13,0)</f>
        <v>52</v>
      </c>
      <c r="F6269" s="436">
        <f t="shared" si="1273"/>
        <v>52</v>
      </c>
      <c r="G6269" s="436">
        <f>VLOOKUP(C6269,'LICH THI'!C:AA,14,0)</f>
        <v>1</v>
      </c>
      <c r="H6269" s="436">
        <f t="shared" si="1264"/>
        <v>1</v>
      </c>
      <c r="I6269" s="436" t="str">
        <f t="shared" si="1265"/>
        <v>Nguyễn Việt Thành</v>
      </c>
      <c r="J6269" s="436"/>
      <c r="K6269" s="436">
        <f t="shared" si="1266"/>
        <v>1</v>
      </c>
      <c r="L6269" s="436" t="str">
        <f t="shared" si="1267"/>
        <v>DC3KT23-DC-1</v>
      </c>
      <c r="M6269" s="436">
        <f t="shared" si="1268"/>
        <v>23</v>
      </c>
      <c r="N6269" s="437">
        <f t="shared" si="1274"/>
        <v>22</v>
      </c>
      <c r="O6269" s="437"/>
      <c r="P6269" s="430" t="str">
        <f t="shared" si="1269"/>
        <v/>
      </c>
      <c r="U6269" s="177">
        <v>45</v>
      </c>
      <c r="V6269" s="177" t="s">
        <v>3378</v>
      </c>
      <c r="W6269" s="177" t="s">
        <v>4548</v>
      </c>
      <c r="X6269" s="177" t="s">
        <v>2894</v>
      </c>
      <c r="Y6269" s="177" t="s">
        <v>4549</v>
      </c>
      <c r="Z6269" s="177" t="s">
        <v>4484</v>
      </c>
      <c r="AA6269" s="525" t="s">
        <v>4550</v>
      </c>
      <c r="AB6269" s="399" t="str">
        <f t="shared" si="1270"/>
        <v>DC3KT23</v>
      </c>
      <c r="AC6269" s="399" t="str">
        <f t="shared" si="1271"/>
        <v>DC3KT23-DC</v>
      </c>
      <c r="AD6269" t="str">
        <f>Y6269&amp;"-"&amp;VLOOKUP(AC6269,'LICH THI'!C:AA,9,0)</f>
        <v>64DCKT3165-42484</v>
      </c>
      <c r="AE6269">
        <f t="shared" si="1272"/>
        <v>1</v>
      </c>
    </row>
    <row r="6270" spans="1:31" x14ac:dyDescent="0.25">
      <c r="A6270" s="436" t="str">
        <f t="shared" si="1262"/>
        <v>DC3KT23-DC-45</v>
      </c>
      <c r="B6270" s="436">
        <f>COUNTIF(AC$4:AC6270,AC6270)</f>
        <v>45</v>
      </c>
      <c r="C6270" s="436" t="str">
        <f t="shared" si="1263"/>
        <v>DC3KT23-DC</v>
      </c>
      <c r="D6270" s="436">
        <f>VLOOKUP(C6270,'LICH THI'!C:AA,12,0)</f>
        <v>52</v>
      </c>
      <c r="E6270" s="436">
        <f>VLOOKUP(C6270,'LICH THI'!C:AA,13,0)</f>
        <v>52</v>
      </c>
      <c r="F6270" s="436">
        <f t="shared" si="1273"/>
        <v>52</v>
      </c>
      <c r="G6270" s="436">
        <f>VLOOKUP(C6270,'LICH THI'!C:AA,14,0)</f>
        <v>1</v>
      </c>
      <c r="H6270" s="436">
        <f t="shared" si="1264"/>
        <v>1</v>
      </c>
      <c r="I6270" s="436" t="str">
        <f t="shared" si="1265"/>
        <v>Nguyễn Phương Thảo</v>
      </c>
      <c r="J6270" s="436"/>
      <c r="K6270" s="436">
        <f t="shared" si="1266"/>
        <v>1</v>
      </c>
      <c r="L6270" s="436" t="str">
        <f t="shared" si="1267"/>
        <v>DC3KT23-DC-1</v>
      </c>
      <c r="M6270" s="436">
        <f t="shared" si="1268"/>
        <v>23</v>
      </c>
      <c r="N6270" s="437">
        <f t="shared" si="1274"/>
        <v>23</v>
      </c>
      <c r="O6270" s="437"/>
      <c r="P6270" s="430" t="str">
        <f t="shared" si="1269"/>
        <v/>
      </c>
      <c r="U6270" s="177">
        <v>46</v>
      </c>
      <c r="V6270" s="177" t="s">
        <v>3378</v>
      </c>
      <c r="W6270" s="177" t="s">
        <v>4086</v>
      </c>
      <c r="X6270" s="177" t="s">
        <v>2620</v>
      </c>
      <c r="Y6270" s="177" t="s">
        <v>4551</v>
      </c>
      <c r="Z6270" s="177" t="s">
        <v>4484</v>
      </c>
      <c r="AA6270" s="525" t="s">
        <v>4552</v>
      </c>
      <c r="AB6270" s="399" t="str">
        <f t="shared" si="1270"/>
        <v>DC3KT23</v>
      </c>
      <c r="AC6270" s="399" t="str">
        <f t="shared" si="1271"/>
        <v>DC3KT23-DC</v>
      </c>
      <c r="AD6270" t="str">
        <f>Y6270&amp;"-"&amp;VLOOKUP(AC6270,'LICH THI'!C:AA,9,0)</f>
        <v>64DCKT3164-42484</v>
      </c>
      <c r="AE6270">
        <f t="shared" si="1272"/>
        <v>1</v>
      </c>
    </row>
    <row r="6271" spans="1:31" x14ac:dyDescent="0.25">
      <c r="A6271" s="436" t="str">
        <f t="shared" si="1262"/>
        <v>DC3KT23-DC-46</v>
      </c>
      <c r="B6271" s="436">
        <f>COUNTIF(AC$4:AC6271,AC6271)</f>
        <v>46</v>
      </c>
      <c r="C6271" s="436" t="str">
        <f t="shared" si="1263"/>
        <v>DC3KT23-DC</v>
      </c>
      <c r="D6271" s="436">
        <f>VLOOKUP(C6271,'LICH THI'!C:AA,12,0)</f>
        <v>52</v>
      </c>
      <c r="E6271" s="436">
        <f>VLOOKUP(C6271,'LICH THI'!C:AA,13,0)</f>
        <v>52</v>
      </c>
      <c r="F6271" s="436">
        <f t="shared" si="1273"/>
        <v>52</v>
      </c>
      <c r="G6271" s="436">
        <f>VLOOKUP(C6271,'LICH THI'!C:AA,14,0)</f>
        <v>1</v>
      </c>
      <c r="H6271" s="436">
        <f t="shared" si="1264"/>
        <v>1</v>
      </c>
      <c r="I6271" s="436" t="str">
        <f t="shared" si="1265"/>
        <v>Nguyễn Thu Thảo</v>
      </c>
      <c r="J6271" s="436"/>
      <c r="K6271" s="436">
        <f t="shared" si="1266"/>
        <v>1</v>
      </c>
      <c r="L6271" s="436" t="str">
        <f t="shared" si="1267"/>
        <v>DC3KT23-DC-1</v>
      </c>
      <c r="M6271" s="436">
        <f t="shared" si="1268"/>
        <v>23</v>
      </c>
      <c r="N6271" s="437">
        <f t="shared" si="1274"/>
        <v>24</v>
      </c>
      <c r="O6271" s="437"/>
      <c r="P6271" s="430" t="str">
        <f t="shared" si="1269"/>
        <v/>
      </c>
      <c r="U6271" s="177">
        <v>6</v>
      </c>
      <c r="V6271" s="177" t="s">
        <v>4262</v>
      </c>
      <c r="W6271" s="177" t="s">
        <v>3066</v>
      </c>
      <c r="X6271" s="177" t="s">
        <v>2620</v>
      </c>
      <c r="Y6271" s="177" t="s">
        <v>4490</v>
      </c>
      <c r="Z6271" s="177" t="s">
        <v>4484</v>
      </c>
      <c r="AA6271" s="525" t="s">
        <v>4491</v>
      </c>
      <c r="AB6271" s="399" t="str">
        <f t="shared" si="1270"/>
        <v>DC3KT23</v>
      </c>
      <c r="AC6271" s="399" t="str">
        <f t="shared" si="1271"/>
        <v>DC3KT23-DC</v>
      </c>
      <c r="AD6271" t="str">
        <f>Y6271&amp;"-"&amp;VLOOKUP(AC6271,'LICH THI'!C:AA,9,0)</f>
        <v>63DCKT3011-42484</v>
      </c>
      <c r="AE6271">
        <f t="shared" si="1272"/>
        <v>1</v>
      </c>
    </row>
    <row r="6272" spans="1:31" x14ac:dyDescent="0.25">
      <c r="A6272" s="436" t="str">
        <f t="shared" si="1262"/>
        <v>DC3KT23-DC-47</v>
      </c>
      <c r="B6272" s="436">
        <f>COUNTIF(AC$4:AC6272,AC6272)</f>
        <v>47</v>
      </c>
      <c r="C6272" s="436" t="str">
        <f t="shared" si="1263"/>
        <v>DC3KT23-DC</v>
      </c>
      <c r="D6272" s="436">
        <f>VLOOKUP(C6272,'LICH THI'!C:AA,12,0)</f>
        <v>52</v>
      </c>
      <c r="E6272" s="436">
        <f>VLOOKUP(C6272,'LICH THI'!C:AA,13,0)</f>
        <v>52</v>
      </c>
      <c r="F6272" s="436">
        <f t="shared" si="1273"/>
        <v>52</v>
      </c>
      <c r="G6272" s="436">
        <f>VLOOKUP(C6272,'LICH THI'!C:AA,14,0)</f>
        <v>1</v>
      </c>
      <c r="H6272" s="436">
        <f t="shared" si="1264"/>
        <v>1</v>
      </c>
      <c r="I6272" s="436" t="str">
        <f t="shared" si="1265"/>
        <v>Nguyễn Thị Thoa</v>
      </c>
      <c r="J6272" s="436"/>
      <c r="K6272" s="436">
        <f t="shared" si="1266"/>
        <v>1</v>
      </c>
      <c r="L6272" s="436" t="str">
        <f t="shared" si="1267"/>
        <v>DC3KT23-DC-1</v>
      </c>
      <c r="M6272" s="436">
        <f t="shared" si="1268"/>
        <v>23</v>
      </c>
      <c r="N6272" s="437">
        <f t="shared" si="1274"/>
        <v>25</v>
      </c>
      <c r="O6272" s="437"/>
      <c r="P6272" s="430" t="str">
        <f t="shared" si="1269"/>
        <v/>
      </c>
      <c r="U6272" s="177">
        <v>7</v>
      </c>
      <c r="V6272" s="177" t="s">
        <v>4262</v>
      </c>
      <c r="W6272" s="177" t="s">
        <v>2619</v>
      </c>
      <c r="X6272" s="177" t="s">
        <v>4278</v>
      </c>
      <c r="Y6272" s="177" t="s">
        <v>4279</v>
      </c>
      <c r="Z6272" s="177" t="s">
        <v>4484</v>
      </c>
      <c r="AA6272" s="525" t="s">
        <v>4280</v>
      </c>
      <c r="AB6272" s="399" t="str">
        <f t="shared" si="1270"/>
        <v>DC3KT23</v>
      </c>
      <c r="AC6272" s="399" t="str">
        <f t="shared" si="1271"/>
        <v>DC3KT23-DC</v>
      </c>
      <c r="AD6272" t="str">
        <f>Y6272&amp;"-"&amp;VLOOKUP(AC6272,'LICH THI'!C:AA,9,0)</f>
        <v>63DCKT3061-42484</v>
      </c>
      <c r="AE6272">
        <f t="shared" si="1272"/>
        <v>1</v>
      </c>
    </row>
    <row r="6273" spans="1:31" x14ac:dyDescent="0.25">
      <c r="A6273" s="436" t="str">
        <f t="shared" si="1262"/>
        <v>DC3KT23-DC-48</v>
      </c>
      <c r="B6273" s="436">
        <f>COUNTIF(AC$4:AC6273,AC6273)</f>
        <v>48</v>
      </c>
      <c r="C6273" s="436" t="str">
        <f t="shared" si="1263"/>
        <v>DC3KT23-DC</v>
      </c>
      <c r="D6273" s="436">
        <f>VLOOKUP(C6273,'LICH THI'!C:AA,12,0)</f>
        <v>52</v>
      </c>
      <c r="E6273" s="436">
        <f>VLOOKUP(C6273,'LICH THI'!C:AA,13,0)</f>
        <v>52</v>
      </c>
      <c r="F6273" s="436">
        <f t="shared" si="1273"/>
        <v>52</v>
      </c>
      <c r="G6273" s="436">
        <f>VLOOKUP(C6273,'LICH THI'!C:AA,14,0)</f>
        <v>1</v>
      </c>
      <c r="H6273" s="436">
        <f t="shared" si="1264"/>
        <v>1</v>
      </c>
      <c r="I6273" s="436" t="str">
        <f t="shared" si="1265"/>
        <v>Nghiêm Thị Thơm</v>
      </c>
      <c r="J6273" s="436"/>
      <c r="K6273" s="436">
        <f t="shared" si="1266"/>
        <v>1</v>
      </c>
      <c r="L6273" s="436" t="str">
        <f t="shared" si="1267"/>
        <v>DC3KT23-DC-1</v>
      </c>
      <c r="M6273" s="436">
        <f t="shared" si="1268"/>
        <v>23</v>
      </c>
      <c r="N6273" s="437">
        <f t="shared" si="1274"/>
        <v>26</v>
      </c>
      <c r="O6273" s="437"/>
      <c r="P6273" s="430" t="str">
        <f t="shared" si="1269"/>
        <v/>
      </c>
      <c r="U6273" s="177">
        <v>47</v>
      </c>
      <c r="V6273" s="177" t="s">
        <v>3378</v>
      </c>
      <c r="W6273" s="177" t="s">
        <v>4553</v>
      </c>
      <c r="X6273" s="177" t="s">
        <v>4554</v>
      </c>
      <c r="Y6273" s="177" t="s">
        <v>4555</v>
      </c>
      <c r="Z6273" s="177" t="s">
        <v>4484</v>
      </c>
      <c r="AA6273" s="525" t="s">
        <v>4556</v>
      </c>
      <c r="AB6273" s="399" t="str">
        <f t="shared" si="1270"/>
        <v>DC3KT23</v>
      </c>
      <c r="AC6273" s="399" t="str">
        <f t="shared" si="1271"/>
        <v>DC3KT23-DC</v>
      </c>
      <c r="AD6273" t="str">
        <f>Y6273&amp;"-"&amp;VLOOKUP(AC6273,'LICH THI'!C:AA,9,0)</f>
        <v>64DCKT3179-42484</v>
      </c>
      <c r="AE6273">
        <f t="shared" si="1272"/>
        <v>1</v>
      </c>
    </row>
    <row r="6274" spans="1:31" x14ac:dyDescent="0.25">
      <c r="A6274" s="436" t="str">
        <f t="shared" si="1262"/>
        <v>DC3KT23-DC-49</v>
      </c>
      <c r="B6274" s="436">
        <f>COUNTIF(AC$4:AC6274,AC6274)</f>
        <v>49</v>
      </c>
      <c r="C6274" s="436" t="str">
        <f t="shared" si="1263"/>
        <v>DC3KT23-DC</v>
      </c>
      <c r="D6274" s="436">
        <f>VLOOKUP(C6274,'LICH THI'!C:AA,12,0)</f>
        <v>52</v>
      </c>
      <c r="E6274" s="436">
        <f>VLOOKUP(C6274,'LICH THI'!C:AA,13,0)</f>
        <v>52</v>
      </c>
      <c r="F6274" s="436">
        <f t="shared" si="1273"/>
        <v>52</v>
      </c>
      <c r="G6274" s="436">
        <f>VLOOKUP(C6274,'LICH THI'!C:AA,14,0)</f>
        <v>1</v>
      </c>
      <c r="H6274" s="436">
        <f t="shared" si="1264"/>
        <v>1</v>
      </c>
      <c r="I6274" s="436" t="str">
        <f t="shared" si="1265"/>
        <v>Chu Thị Thu</v>
      </c>
      <c r="J6274" s="436"/>
      <c r="K6274" s="436">
        <f t="shared" si="1266"/>
        <v>1</v>
      </c>
      <c r="L6274" s="436" t="str">
        <f t="shared" si="1267"/>
        <v>DC3KT23-DC-1</v>
      </c>
      <c r="M6274" s="436">
        <f t="shared" si="1268"/>
        <v>23</v>
      </c>
      <c r="N6274" s="437">
        <f t="shared" si="1274"/>
        <v>27</v>
      </c>
      <c r="O6274" s="437"/>
      <c r="P6274" s="430" t="str">
        <f t="shared" si="1269"/>
        <v/>
      </c>
      <c r="U6274" s="177">
        <v>48</v>
      </c>
      <c r="V6274" s="177" t="s">
        <v>3378</v>
      </c>
      <c r="W6274" s="177" t="s">
        <v>3038</v>
      </c>
      <c r="X6274" s="177" t="s">
        <v>2623</v>
      </c>
      <c r="Y6274" s="177" t="s">
        <v>4557</v>
      </c>
      <c r="Z6274" s="177" t="s">
        <v>4484</v>
      </c>
      <c r="AA6274" s="525" t="s">
        <v>4558</v>
      </c>
      <c r="AB6274" s="399" t="str">
        <f t="shared" si="1270"/>
        <v>DC3KT23</v>
      </c>
      <c r="AC6274" s="399" t="str">
        <f t="shared" si="1271"/>
        <v>DC3KT23-DC</v>
      </c>
      <c r="AD6274" t="str">
        <f>Y6274&amp;"-"&amp;VLOOKUP(AC6274,'LICH THI'!C:AA,9,0)</f>
        <v>64DCKT3129-42484</v>
      </c>
      <c r="AE6274">
        <f t="shared" si="1272"/>
        <v>1</v>
      </c>
    </row>
    <row r="6275" spans="1:31" x14ac:dyDescent="0.25">
      <c r="A6275" s="436" t="str">
        <f t="shared" si="1262"/>
        <v>DC3KT23-DC-50</v>
      </c>
      <c r="B6275" s="436">
        <f>COUNTIF(AC$4:AC6275,AC6275)</f>
        <v>50</v>
      </c>
      <c r="C6275" s="436" t="str">
        <f t="shared" si="1263"/>
        <v>DC3KT23-DC</v>
      </c>
      <c r="D6275" s="436">
        <f>VLOOKUP(C6275,'LICH THI'!C:AA,12,0)</f>
        <v>52</v>
      </c>
      <c r="E6275" s="436">
        <f>VLOOKUP(C6275,'LICH THI'!C:AA,13,0)</f>
        <v>52</v>
      </c>
      <c r="F6275" s="436">
        <f t="shared" si="1273"/>
        <v>52</v>
      </c>
      <c r="G6275" s="436">
        <f>VLOOKUP(C6275,'LICH THI'!C:AA,14,0)</f>
        <v>1</v>
      </c>
      <c r="H6275" s="436">
        <f t="shared" si="1264"/>
        <v>1</v>
      </c>
      <c r="I6275" s="436" t="str">
        <f t="shared" si="1265"/>
        <v>Phạm Thị Thu</v>
      </c>
      <c r="J6275" s="436"/>
      <c r="K6275" s="436">
        <f t="shared" si="1266"/>
        <v>1</v>
      </c>
      <c r="L6275" s="436" t="str">
        <f t="shared" si="1267"/>
        <v>DC3KT23-DC-1</v>
      </c>
      <c r="M6275" s="436">
        <f t="shared" si="1268"/>
        <v>23</v>
      </c>
      <c r="N6275" s="437">
        <f t="shared" si="1274"/>
        <v>28</v>
      </c>
      <c r="O6275" s="437"/>
      <c r="P6275" s="430" t="str">
        <f t="shared" si="1269"/>
        <v/>
      </c>
      <c r="U6275" s="177">
        <v>25</v>
      </c>
      <c r="V6275" s="177" t="s">
        <v>3358</v>
      </c>
      <c r="W6275" s="177" t="s">
        <v>3557</v>
      </c>
      <c r="X6275" s="177" t="s">
        <v>2623</v>
      </c>
      <c r="Y6275" s="177" t="s">
        <v>4510</v>
      </c>
      <c r="Z6275" s="177" t="s">
        <v>4484</v>
      </c>
      <c r="AA6275" s="525" t="s">
        <v>4511</v>
      </c>
      <c r="AB6275" s="399" t="str">
        <f t="shared" si="1270"/>
        <v>DC3KT23</v>
      </c>
      <c r="AC6275" s="399" t="str">
        <f t="shared" si="1271"/>
        <v>DC3KT23-DC</v>
      </c>
      <c r="AD6275" t="str">
        <f>Y6275&amp;"-"&amp;VLOOKUP(AC6275,'LICH THI'!C:AA,9,0)</f>
        <v>64DCKT2039-42484</v>
      </c>
      <c r="AE6275">
        <f t="shared" si="1272"/>
        <v>1</v>
      </c>
    </row>
    <row r="6276" spans="1:31" x14ac:dyDescent="0.25">
      <c r="A6276" s="436" t="str">
        <f t="shared" si="1262"/>
        <v>DC3KT23-DC-51</v>
      </c>
      <c r="B6276" s="436">
        <f>COUNTIF(AC$4:AC6276,AC6276)</f>
        <v>51</v>
      </c>
      <c r="C6276" s="436" t="str">
        <f t="shared" si="1263"/>
        <v>DC3KT23-DC</v>
      </c>
      <c r="D6276" s="436">
        <f>VLOOKUP(C6276,'LICH THI'!C:AA,12,0)</f>
        <v>52</v>
      </c>
      <c r="E6276" s="436">
        <f>VLOOKUP(C6276,'LICH THI'!C:AA,13,0)</f>
        <v>52</v>
      </c>
      <c r="F6276" s="436">
        <f t="shared" si="1273"/>
        <v>52</v>
      </c>
      <c r="G6276" s="436">
        <f>VLOOKUP(C6276,'LICH THI'!C:AA,14,0)</f>
        <v>1</v>
      </c>
      <c r="H6276" s="436">
        <f t="shared" si="1264"/>
        <v>1</v>
      </c>
      <c r="I6276" s="436" t="str">
        <f t="shared" si="1265"/>
        <v>Phạm Thị Thùy</v>
      </c>
      <c r="J6276" s="436"/>
      <c r="K6276" s="436">
        <f t="shared" si="1266"/>
        <v>1</v>
      </c>
      <c r="L6276" s="436" t="str">
        <f t="shared" si="1267"/>
        <v>DC3KT23-DC-1</v>
      </c>
      <c r="M6276" s="436">
        <f t="shared" si="1268"/>
        <v>23</v>
      </c>
      <c r="N6276" s="437">
        <f t="shared" si="1274"/>
        <v>29</v>
      </c>
      <c r="O6276" s="437"/>
      <c r="P6276" s="430" t="str">
        <f t="shared" si="1269"/>
        <v/>
      </c>
      <c r="U6276" s="177">
        <v>49</v>
      </c>
      <c r="V6276" s="177" t="s">
        <v>3378</v>
      </c>
      <c r="W6276" s="177" t="s">
        <v>3557</v>
      </c>
      <c r="X6276" s="177" t="s">
        <v>4298</v>
      </c>
      <c r="Y6276" s="177" t="s">
        <v>4559</v>
      </c>
      <c r="Z6276" s="177" t="s">
        <v>4484</v>
      </c>
      <c r="AA6276" s="525" t="s">
        <v>2940</v>
      </c>
      <c r="AB6276" s="399" t="str">
        <f t="shared" si="1270"/>
        <v>DC3KT23</v>
      </c>
      <c r="AC6276" s="399" t="str">
        <f t="shared" si="1271"/>
        <v>DC3KT23-DC</v>
      </c>
      <c r="AD6276" t="str">
        <f>Y6276&amp;"-"&amp;VLOOKUP(AC6276,'LICH THI'!C:AA,9,0)</f>
        <v>64DCKT3136-42484</v>
      </c>
      <c r="AE6276">
        <f t="shared" si="1272"/>
        <v>1</v>
      </c>
    </row>
    <row r="6277" spans="1:31" x14ac:dyDescent="0.25">
      <c r="A6277" s="436" t="str">
        <f t="shared" ref="A6277:A6340" si="1275">C6277&amp;"-"&amp;B6277</f>
        <v>DC3KT23-DC-52</v>
      </c>
      <c r="B6277" s="436">
        <f>COUNTIF(AC$4:AC6277,AC6277)</f>
        <v>52</v>
      </c>
      <c r="C6277" s="436" t="str">
        <f t="shared" ref="C6277:C6340" si="1276">_CT_MaHP1</f>
        <v>DC3KT23-DC</v>
      </c>
      <c r="D6277" s="436">
        <f>VLOOKUP(C6277,'LICH THI'!C:AA,12,0)</f>
        <v>52</v>
      </c>
      <c r="E6277" s="436">
        <f>VLOOKUP(C6277,'LICH THI'!C:AA,13,0)</f>
        <v>52</v>
      </c>
      <c r="F6277" s="436">
        <f t="shared" si="1273"/>
        <v>52</v>
      </c>
      <c r="G6277" s="436">
        <f>VLOOKUP(C6277,'LICH THI'!C:AA,14,0)</f>
        <v>1</v>
      </c>
      <c r="H6277" s="436">
        <f t="shared" ref="H6277:H6340" si="1277">IF(E6277=0,"",TRUNC((B6277+E6277-1)/E6277))</f>
        <v>1</v>
      </c>
      <c r="I6277" s="436" t="str">
        <f t="shared" ref="I6277:I6340" si="1278">W6277&amp;" "&amp;X6277</f>
        <v>Nguyễn Thị Vui</v>
      </c>
      <c r="J6277" s="436"/>
      <c r="K6277" s="436">
        <f t="shared" ref="K6277:K6340" si="1279">IF(G6277=1,1,IF(H6277&lt;G6277,H6277+1,1))</f>
        <v>1</v>
      </c>
      <c r="L6277" s="436" t="str">
        <f t="shared" ref="L6277:L6340" si="1280">C6277&amp;"-"&amp;K6277</f>
        <v>DC3KT23-DC-1</v>
      </c>
      <c r="M6277" s="436">
        <f t="shared" ref="M6277:M6340" si="1281">IF(E6277=0,"",MOD(MID(C6277,6,2),E6277))</f>
        <v>23</v>
      </c>
      <c r="N6277" s="437">
        <f t="shared" si="1274"/>
        <v>30</v>
      </c>
      <c r="O6277" s="437"/>
      <c r="P6277" s="430" t="str">
        <f t="shared" ref="P6277:P6340" si="1282">IF(MOD(20*O6277,10)&lt;&gt;0,"SAI","")</f>
        <v/>
      </c>
      <c r="U6277" s="177">
        <v>51</v>
      </c>
      <c r="V6277" s="177" t="s">
        <v>3378</v>
      </c>
      <c r="W6277" s="177" t="s">
        <v>2619</v>
      </c>
      <c r="X6277" s="177" t="s">
        <v>4315</v>
      </c>
      <c r="Y6277" s="177" t="s">
        <v>4561</v>
      </c>
      <c r="Z6277" s="177" t="s">
        <v>4484</v>
      </c>
      <c r="AA6277" s="525" t="s">
        <v>4562</v>
      </c>
      <c r="AB6277" s="399" t="str">
        <f t="shared" ref="AB6277:AB6340" si="1283">_CT_MaHP</f>
        <v>DC3KT23</v>
      </c>
      <c r="AC6277" s="399" t="str">
        <f t="shared" ref="AC6277:AC6340" si="1284">_CT_MaHe</f>
        <v>DC3KT23-DC</v>
      </c>
      <c r="AD6277" t="str">
        <f>Y6277&amp;"-"&amp;VLOOKUP(AC6277,'LICH THI'!C:AA,9,0)</f>
        <v>64DCKT3228-42484</v>
      </c>
      <c r="AE6277">
        <f t="shared" ref="AE6277:AE6340" si="1285">COUNTIF(AD6277,AD:AD)</f>
        <v>1</v>
      </c>
    </row>
    <row r="6278" spans="1:31" x14ac:dyDescent="0.25">
      <c r="A6278" s="436" t="str">
        <f t="shared" si="1275"/>
        <v>DC3KT24-DC-1</v>
      </c>
      <c r="B6278" s="436">
        <f>COUNTIF(AC$4:AC6278,AC6278)</f>
        <v>1</v>
      </c>
      <c r="C6278" s="436" t="str">
        <f t="shared" si="1276"/>
        <v>DC3KT24-DC</v>
      </c>
      <c r="D6278" s="436">
        <f>VLOOKUP(C6278,'LICH THI'!C:AA,12,0)</f>
        <v>2</v>
      </c>
      <c r="E6278" s="436">
        <f>VLOOKUP(C6278,'LICH THI'!C:AA,13,0)</f>
        <v>2</v>
      </c>
      <c r="F6278" s="436">
        <f t="shared" ref="F6278:F6341" si="1286">IF(G6278="","",IF(G6278=H6278,D6278-(H6278-1)*E6278,E6278))</f>
        <v>2</v>
      </c>
      <c r="G6278" s="436">
        <f>VLOOKUP(C6278,'LICH THI'!C:AA,14,0)</f>
        <v>1</v>
      </c>
      <c r="H6278" s="436">
        <f t="shared" si="1277"/>
        <v>1</v>
      </c>
      <c r="I6278" s="436" t="str">
        <f t="shared" si="1278"/>
        <v>Trần Bình An</v>
      </c>
      <c r="J6278" s="436"/>
      <c r="K6278" s="436">
        <f t="shared" si="1279"/>
        <v>1</v>
      </c>
      <c r="L6278" s="436" t="str">
        <f t="shared" si="1280"/>
        <v>DC3KT24-DC-1</v>
      </c>
      <c r="M6278" s="436">
        <f t="shared" si="1281"/>
        <v>0</v>
      </c>
      <c r="N6278" s="437">
        <f t="shared" ref="N6278:N6341" si="1287">IF(F6278=0,"",(K6278-1)*$N$2+1+MOD(B6278-M6278,F6278))</f>
        <v>2</v>
      </c>
      <c r="O6278" s="437"/>
      <c r="P6278" s="430" t="str">
        <f t="shared" si="1282"/>
        <v/>
      </c>
      <c r="U6278" s="177">
        <v>17</v>
      </c>
      <c r="V6278" s="177" t="s">
        <v>3046</v>
      </c>
      <c r="W6278" s="177" t="s">
        <v>6391</v>
      </c>
      <c r="X6278" s="177" t="s">
        <v>3492</v>
      </c>
      <c r="Y6278" s="177" t="s">
        <v>6392</v>
      </c>
      <c r="Z6278" s="177" t="s">
        <v>6396</v>
      </c>
      <c r="AA6278" s="525" t="s">
        <v>6393</v>
      </c>
      <c r="AB6278" s="399" t="str">
        <f t="shared" si="1283"/>
        <v>DC3KT24</v>
      </c>
      <c r="AC6278" s="399" t="str">
        <f t="shared" si="1284"/>
        <v>DC3KT24-DC</v>
      </c>
      <c r="AD6278" t="str">
        <f>Y6278&amp;"-"&amp;VLOOKUP(AC6278,'LICH THI'!C:AA,9,0)</f>
        <v>63DCKT3206-42473</v>
      </c>
      <c r="AE6278">
        <f t="shared" si="1285"/>
        <v>1</v>
      </c>
    </row>
    <row r="6279" spans="1:31" x14ac:dyDescent="0.25">
      <c r="A6279" s="436" t="str">
        <f t="shared" si="1275"/>
        <v>DC3KT24-DC-2</v>
      </c>
      <c r="B6279" s="436">
        <f>COUNTIF(AC$4:AC6279,AC6279)</f>
        <v>2</v>
      </c>
      <c r="C6279" s="436" t="str">
        <f t="shared" si="1276"/>
        <v>DC3KT24-DC</v>
      </c>
      <c r="D6279" s="436">
        <f>VLOOKUP(C6279,'LICH THI'!C:AA,12,0)</f>
        <v>2</v>
      </c>
      <c r="E6279" s="436">
        <f>VLOOKUP(C6279,'LICH THI'!C:AA,13,0)</f>
        <v>2</v>
      </c>
      <c r="F6279" s="436">
        <f t="shared" si="1286"/>
        <v>2</v>
      </c>
      <c r="G6279" s="436">
        <f>VLOOKUP(C6279,'LICH THI'!C:AA,14,0)</f>
        <v>1</v>
      </c>
      <c r="H6279" s="436">
        <f t="shared" si="1277"/>
        <v>1</v>
      </c>
      <c r="I6279" s="436" t="str">
        <f t="shared" si="1278"/>
        <v>Vũ Thị Oanh</v>
      </c>
      <c r="J6279" s="436"/>
      <c r="K6279" s="436">
        <f t="shared" si="1279"/>
        <v>1</v>
      </c>
      <c r="L6279" s="436" t="str">
        <f t="shared" si="1280"/>
        <v>DC3KT24-DC-1</v>
      </c>
      <c r="M6279" s="436">
        <f t="shared" si="1281"/>
        <v>0</v>
      </c>
      <c r="N6279" s="437">
        <f t="shared" si="1287"/>
        <v>1</v>
      </c>
      <c r="O6279" s="437"/>
      <c r="P6279" s="430" t="str">
        <f t="shared" si="1282"/>
        <v/>
      </c>
      <c r="U6279" s="177">
        <v>1</v>
      </c>
      <c r="V6279" s="177" t="s">
        <v>2614</v>
      </c>
      <c r="W6279" s="177" t="s">
        <v>2615</v>
      </c>
      <c r="X6279" s="177" t="s">
        <v>2616</v>
      </c>
      <c r="Y6279" s="177" t="s">
        <v>2617</v>
      </c>
      <c r="Z6279" s="177" t="s">
        <v>6396</v>
      </c>
      <c r="AA6279" s="525" t="s">
        <v>2618</v>
      </c>
      <c r="AB6279" s="399" t="str">
        <f t="shared" si="1283"/>
        <v>DC3KT24</v>
      </c>
      <c r="AC6279" s="399" t="str">
        <f t="shared" si="1284"/>
        <v>DC3KT24-DC</v>
      </c>
      <c r="AD6279" t="str">
        <f>Y6279&amp;"-"&amp;VLOOKUP(AC6279,'LICH THI'!C:AA,9,0)</f>
        <v>63DCKT3311-42473</v>
      </c>
      <c r="AE6279">
        <f t="shared" si="1285"/>
        <v>1</v>
      </c>
    </row>
    <row r="6280" spans="1:31" x14ac:dyDescent="0.25">
      <c r="A6280" s="436" t="str">
        <f t="shared" si="1275"/>
        <v>DC3KT24-DL-1</v>
      </c>
      <c r="B6280" s="436">
        <f>COUNTIF(AC$4:AC6280,AC6280)</f>
        <v>1</v>
      </c>
      <c r="C6280" s="436" t="str">
        <f t="shared" si="1276"/>
        <v>DC3KT24-DL</v>
      </c>
      <c r="D6280" s="436">
        <f>VLOOKUP(C6280,'LICH THI'!C:AA,12,0)</f>
        <v>15</v>
      </c>
      <c r="E6280" s="436">
        <f>VLOOKUP(C6280,'LICH THI'!C:AA,13,0)</f>
        <v>15</v>
      </c>
      <c r="F6280" s="436">
        <f t="shared" si="1286"/>
        <v>15</v>
      </c>
      <c r="G6280" s="436">
        <f>VLOOKUP(C6280,'LICH THI'!C:AA,14,0)</f>
        <v>1</v>
      </c>
      <c r="H6280" s="436">
        <f t="shared" si="1277"/>
        <v>1</v>
      </c>
      <c r="I6280" s="436" t="str">
        <f t="shared" si="1278"/>
        <v>Đới Thị Ngọc Dung</v>
      </c>
      <c r="J6280" s="436"/>
      <c r="K6280" s="436">
        <f t="shared" si="1279"/>
        <v>1</v>
      </c>
      <c r="L6280" s="436" t="str">
        <f t="shared" si="1280"/>
        <v>DC3KT24-DL-1</v>
      </c>
      <c r="M6280" s="436">
        <f t="shared" si="1281"/>
        <v>9</v>
      </c>
      <c r="N6280" s="437">
        <f t="shared" si="1287"/>
        <v>8</v>
      </c>
      <c r="O6280" s="437"/>
      <c r="P6280" s="430" t="str">
        <f t="shared" si="1282"/>
        <v/>
      </c>
      <c r="U6280" s="177">
        <v>2</v>
      </c>
      <c r="V6280" s="177" t="s">
        <v>4464</v>
      </c>
      <c r="W6280" s="177" t="s">
        <v>6397</v>
      </c>
      <c r="X6280" s="177" t="s">
        <v>3823</v>
      </c>
      <c r="Y6280" s="177" t="s">
        <v>6398</v>
      </c>
      <c r="Z6280" s="177" t="s">
        <v>6396</v>
      </c>
      <c r="AA6280" s="525" t="s">
        <v>6399</v>
      </c>
      <c r="AB6280" s="399" t="str">
        <f t="shared" si="1283"/>
        <v>DC3KT24</v>
      </c>
      <c r="AC6280" s="399" t="str">
        <f t="shared" si="1284"/>
        <v>DC3KT24-DL</v>
      </c>
      <c r="AD6280" t="str">
        <f>Y6280&amp;"-"&amp;VLOOKUP(AC6280,'LICH THI'!C:AA,9,0)</f>
        <v>65DLKT20148-42473</v>
      </c>
      <c r="AE6280">
        <f t="shared" si="1285"/>
        <v>1</v>
      </c>
    </row>
    <row r="6281" spans="1:31" x14ac:dyDescent="0.25">
      <c r="A6281" s="436" t="str">
        <f t="shared" si="1275"/>
        <v>DC3KT24-DL-2</v>
      </c>
      <c r="B6281" s="436">
        <f>COUNTIF(AC$4:AC6281,AC6281)</f>
        <v>2</v>
      </c>
      <c r="C6281" s="436" t="str">
        <f t="shared" si="1276"/>
        <v>DC3KT24-DL</v>
      </c>
      <c r="D6281" s="436">
        <f>VLOOKUP(C6281,'LICH THI'!C:AA,12,0)</f>
        <v>15</v>
      </c>
      <c r="E6281" s="436">
        <f>VLOOKUP(C6281,'LICH THI'!C:AA,13,0)</f>
        <v>15</v>
      </c>
      <c r="F6281" s="436">
        <f t="shared" si="1286"/>
        <v>15</v>
      </c>
      <c r="G6281" s="436">
        <f>VLOOKUP(C6281,'LICH THI'!C:AA,14,0)</f>
        <v>1</v>
      </c>
      <c r="H6281" s="436">
        <f t="shared" si="1277"/>
        <v>1</v>
      </c>
      <c r="I6281" s="436" t="str">
        <f t="shared" si="1278"/>
        <v>Hà Thị Hằng</v>
      </c>
      <c r="J6281" s="436"/>
      <c r="K6281" s="436">
        <f t="shared" si="1279"/>
        <v>1</v>
      </c>
      <c r="L6281" s="436" t="str">
        <f t="shared" si="1280"/>
        <v>DC3KT24-DL-1</v>
      </c>
      <c r="M6281" s="436">
        <f t="shared" si="1281"/>
        <v>9</v>
      </c>
      <c r="N6281" s="437">
        <f t="shared" si="1287"/>
        <v>9</v>
      </c>
      <c r="O6281" s="437"/>
      <c r="P6281" s="430" t="str">
        <f t="shared" si="1282"/>
        <v/>
      </c>
      <c r="U6281" s="177">
        <v>3</v>
      </c>
      <c r="V6281" s="177" t="s">
        <v>4464</v>
      </c>
      <c r="W6281" s="177" t="s">
        <v>4268</v>
      </c>
      <c r="X6281" s="177" t="s">
        <v>3383</v>
      </c>
      <c r="Y6281" s="177" t="s">
        <v>6400</v>
      </c>
      <c r="Z6281" s="177" t="s">
        <v>6396</v>
      </c>
      <c r="AA6281" s="525" t="s">
        <v>3045</v>
      </c>
      <c r="AB6281" s="399" t="str">
        <f t="shared" si="1283"/>
        <v>DC3KT24</v>
      </c>
      <c r="AC6281" s="399" t="str">
        <f t="shared" si="1284"/>
        <v>DC3KT24-DL</v>
      </c>
      <c r="AD6281" t="str">
        <f>Y6281&amp;"-"&amp;VLOOKUP(AC6281,'LICH THI'!C:AA,9,0)</f>
        <v>65DLKT20209-42473</v>
      </c>
      <c r="AE6281">
        <f t="shared" si="1285"/>
        <v>1</v>
      </c>
    </row>
    <row r="6282" spans="1:31" x14ac:dyDescent="0.25">
      <c r="A6282" s="436" t="str">
        <f t="shared" si="1275"/>
        <v>DC3KT24-DL-3</v>
      </c>
      <c r="B6282" s="436">
        <f>COUNTIF(AC$4:AC6282,AC6282)</f>
        <v>3</v>
      </c>
      <c r="C6282" s="436" t="str">
        <f t="shared" si="1276"/>
        <v>DC3KT24-DL</v>
      </c>
      <c r="D6282" s="436">
        <f>VLOOKUP(C6282,'LICH THI'!C:AA,12,0)</f>
        <v>15</v>
      </c>
      <c r="E6282" s="436">
        <f>VLOOKUP(C6282,'LICH THI'!C:AA,13,0)</f>
        <v>15</v>
      </c>
      <c r="F6282" s="436">
        <f t="shared" si="1286"/>
        <v>15</v>
      </c>
      <c r="G6282" s="436">
        <f>VLOOKUP(C6282,'LICH THI'!C:AA,14,0)</f>
        <v>1</v>
      </c>
      <c r="H6282" s="436">
        <f t="shared" si="1277"/>
        <v>1</v>
      </c>
      <c r="I6282" s="436" t="str">
        <f t="shared" si="1278"/>
        <v>Nguyễn Thị Hằng</v>
      </c>
      <c r="J6282" s="436"/>
      <c r="K6282" s="436">
        <f t="shared" si="1279"/>
        <v>1</v>
      </c>
      <c r="L6282" s="436" t="str">
        <f t="shared" si="1280"/>
        <v>DC3KT24-DL-1</v>
      </c>
      <c r="M6282" s="436">
        <f t="shared" si="1281"/>
        <v>9</v>
      </c>
      <c r="N6282" s="437">
        <f t="shared" si="1287"/>
        <v>10</v>
      </c>
      <c r="O6282" s="437"/>
      <c r="P6282" s="430" t="str">
        <f t="shared" si="1282"/>
        <v/>
      </c>
      <c r="U6282" s="177">
        <v>4</v>
      </c>
      <c r="V6282" s="177" t="s">
        <v>4464</v>
      </c>
      <c r="W6282" s="177" t="s">
        <v>2619</v>
      </c>
      <c r="X6282" s="177" t="s">
        <v>3383</v>
      </c>
      <c r="Y6282" s="177" t="s">
        <v>6401</v>
      </c>
      <c r="Z6282" s="177" t="s">
        <v>6396</v>
      </c>
      <c r="AA6282" s="525" t="s">
        <v>6402</v>
      </c>
      <c r="AB6282" s="399" t="str">
        <f t="shared" si="1283"/>
        <v>DC3KT24</v>
      </c>
      <c r="AC6282" s="399" t="str">
        <f t="shared" si="1284"/>
        <v>DC3KT24-DL</v>
      </c>
      <c r="AD6282" t="str">
        <f>Y6282&amp;"-"&amp;VLOOKUP(AC6282,'LICH THI'!C:AA,9,0)</f>
        <v>65DLKT20175-42473</v>
      </c>
      <c r="AE6282">
        <f t="shared" si="1285"/>
        <v>1</v>
      </c>
    </row>
    <row r="6283" spans="1:31" x14ac:dyDescent="0.25">
      <c r="A6283" s="436" t="str">
        <f t="shared" si="1275"/>
        <v>DC3KT24-DL-4</v>
      </c>
      <c r="B6283" s="436">
        <f>COUNTIF(AC$4:AC6283,AC6283)</f>
        <v>4</v>
      </c>
      <c r="C6283" s="436" t="str">
        <f t="shared" si="1276"/>
        <v>DC3KT24-DL</v>
      </c>
      <c r="D6283" s="436">
        <f>VLOOKUP(C6283,'LICH THI'!C:AA,12,0)</f>
        <v>15</v>
      </c>
      <c r="E6283" s="436">
        <f>VLOOKUP(C6283,'LICH THI'!C:AA,13,0)</f>
        <v>15</v>
      </c>
      <c r="F6283" s="436">
        <f t="shared" si="1286"/>
        <v>15</v>
      </c>
      <c r="G6283" s="436">
        <f>VLOOKUP(C6283,'LICH THI'!C:AA,14,0)</f>
        <v>1</v>
      </c>
      <c r="H6283" s="436">
        <f t="shared" si="1277"/>
        <v>1</v>
      </c>
      <c r="I6283" s="436" t="str">
        <f t="shared" si="1278"/>
        <v>Nguyễn Thúy Hằng</v>
      </c>
      <c r="J6283" s="436"/>
      <c r="K6283" s="436">
        <f t="shared" si="1279"/>
        <v>1</v>
      </c>
      <c r="L6283" s="436" t="str">
        <f t="shared" si="1280"/>
        <v>DC3KT24-DL-1</v>
      </c>
      <c r="M6283" s="436">
        <f t="shared" si="1281"/>
        <v>9</v>
      </c>
      <c r="N6283" s="437">
        <f t="shared" si="1287"/>
        <v>11</v>
      </c>
      <c r="O6283" s="437"/>
      <c r="P6283" s="430" t="str">
        <f t="shared" si="1282"/>
        <v/>
      </c>
      <c r="U6283" s="177">
        <v>5</v>
      </c>
      <c r="V6283" s="177" t="s">
        <v>4464</v>
      </c>
      <c r="W6283" s="177" t="s">
        <v>3914</v>
      </c>
      <c r="X6283" s="177" t="s">
        <v>3383</v>
      </c>
      <c r="Y6283" s="177" t="s">
        <v>4467</v>
      </c>
      <c r="Z6283" s="177" t="s">
        <v>6396</v>
      </c>
      <c r="AA6283" s="525" t="s">
        <v>4468</v>
      </c>
      <c r="AB6283" s="399" t="str">
        <f t="shared" si="1283"/>
        <v>DC3KT24</v>
      </c>
      <c r="AC6283" s="399" t="str">
        <f t="shared" si="1284"/>
        <v>DC3KT24-DL</v>
      </c>
      <c r="AD6283" t="str">
        <f>Y6283&amp;"-"&amp;VLOOKUP(AC6283,'LICH THI'!C:AA,9,0)</f>
        <v>65DLKT20121-42473</v>
      </c>
      <c r="AE6283">
        <f t="shared" si="1285"/>
        <v>1</v>
      </c>
    </row>
    <row r="6284" spans="1:31" x14ac:dyDescent="0.25">
      <c r="A6284" s="436" t="str">
        <f t="shared" si="1275"/>
        <v>DC3KT24-DL-5</v>
      </c>
      <c r="B6284" s="436">
        <f>COUNTIF(AC$4:AC6284,AC6284)</f>
        <v>5</v>
      </c>
      <c r="C6284" s="436" t="str">
        <f t="shared" si="1276"/>
        <v>DC3KT24-DL</v>
      </c>
      <c r="D6284" s="436">
        <f>VLOOKUP(C6284,'LICH THI'!C:AA,12,0)</f>
        <v>15</v>
      </c>
      <c r="E6284" s="436">
        <f>VLOOKUP(C6284,'LICH THI'!C:AA,13,0)</f>
        <v>15</v>
      </c>
      <c r="F6284" s="436">
        <f t="shared" si="1286"/>
        <v>15</v>
      </c>
      <c r="G6284" s="436">
        <f>VLOOKUP(C6284,'LICH THI'!C:AA,14,0)</f>
        <v>1</v>
      </c>
      <c r="H6284" s="436">
        <f t="shared" si="1277"/>
        <v>1</v>
      </c>
      <c r="I6284" s="436" t="str">
        <f t="shared" si="1278"/>
        <v>Mạc Thị Thanh Hiền</v>
      </c>
      <c r="J6284" s="436"/>
      <c r="K6284" s="436">
        <f t="shared" si="1279"/>
        <v>1</v>
      </c>
      <c r="L6284" s="436" t="str">
        <f t="shared" si="1280"/>
        <v>DC3KT24-DL-1</v>
      </c>
      <c r="M6284" s="436">
        <f t="shared" si="1281"/>
        <v>9</v>
      </c>
      <c r="N6284" s="437">
        <f t="shared" si="1287"/>
        <v>12</v>
      </c>
      <c r="O6284" s="437"/>
      <c r="P6284" s="430" t="str">
        <f t="shared" si="1282"/>
        <v/>
      </c>
      <c r="U6284" s="177">
        <v>6</v>
      </c>
      <c r="V6284" s="177" t="s">
        <v>4464</v>
      </c>
      <c r="W6284" s="177" t="s">
        <v>6403</v>
      </c>
      <c r="X6284" s="177" t="s">
        <v>3029</v>
      </c>
      <c r="Y6284" s="177" t="s">
        <v>6404</v>
      </c>
      <c r="Z6284" s="177" t="s">
        <v>6396</v>
      </c>
      <c r="AA6284" s="525" t="s">
        <v>3101</v>
      </c>
      <c r="AB6284" s="399" t="str">
        <f t="shared" si="1283"/>
        <v>DC3KT24</v>
      </c>
      <c r="AC6284" s="399" t="str">
        <f t="shared" si="1284"/>
        <v>DC3KT24-DL</v>
      </c>
      <c r="AD6284" t="str">
        <f>Y6284&amp;"-"&amp;VLOOKUP(AC6284,'LICH THI'!C:AA,9,0)</f>
        <v>65DLKT20227-42473</v>
      </c>
      <c r="AE6284">
        <f t="shared" si="1285"/>
        <v>1</v>
      </c>
    </row>
    <row r="6285" spans="1:31" x14ac:dyDescent="0.25">
      <c r="A6285" s="436" t="str">
        <f t="shared" si="1275"/>
        <v>DC3KT24-DL-6</v>
      </c>
      <c r="B6285" s="436">
        <f>COUNTIF(AC$4:AC6285,AC6285)</f>
        <v>6</v>
      </c>
      <c r="C6285" s="436" t="str">
        <f t="shared" si="1276"/>
        <v>DC3KT24-DL</v>
      </c>
      <c r="D6285" s="436">
        <f>VLOOKUP(C6285,'LICH THI'!C:AA,12,0)</f>
        <v>15</v>
      </c>
      <c r="E6285" s="436">
        <f>VLOOKUP(C6285,'LICH THI'!C:AA,13,0)</f>
        <v>15</v>
      </c>
      <c r="F6285" s="436">
        <f t="shared" si="1286"/>
        <v>15</v>
      </c>
      <c r="G6285" s="436">
        <f>VLOOKUP(C6285,'LICH THI'!C:AA,14,0)</f>
        <v>1</v>
      </c>
      <c r="H6285" s="436">
        <f t="shared" si="1277"/>
        <v>1</v>
      </c>
      <c r="I6285" s="436" t="str">
        <f t="shared" si="1278"/>
        <v>Nguyễn Thị Thanh Huế</v>
      </c>
      <c r="J6285" s="436"/>
      <c r="K6285" s="436">
        <f t="shared" si="1279"/>
        <v>1</v>
      </c>
      <c r="L6285" s="436" t="str">
        <f t="shared" si="1280"/>
        <v>DC3KT24-DL-1</v>
      </c>
      <c r="M6285" s="436">
        <f t="shared" si="1281"/>
        <v>9</v>
      </c>
      <c r="N6285" s="437">
        <f t="shared" si="1287"/>
        <v>13</v>
      </c>
      <c r="O6285" s="437"/>
      <c r="P6285" s="430" t="str">
        <f t="shared" si="1282"/>
        <v/>
      </c>
      <c r="U6285" s="177">
        <v>7</v>
      </c>
      <c r="V6285" s="177" t="s">
        <v>4464</v>
      </c>
      <c r="W6285" s="177" t="s">
        <v>3836</v>
      </c>
      <c r="X6285" s="177" t="s">
        <v>3754</v>
      </c>
      <c r="Y6285" s="177" t="s">
        <v>5008</v>
      </c>
      <c r="Z6285" s="177" t="s">
        <v>6396</v>
      </c>
      <c r="AA6285" s="525" t="s">
        <v>3628</v>
      </c>
      <c r="AB6285" s="399" t="str">
        <f t="shared" si="1283"/>
        <v>DC3KT24</v>
      </c>
      <c r="AC6285" s="399" t="str">
        <f t="shared" si="1284"/>
        <v>DC3KT24-DL</v>
      </c>
      <c r="AD6285" t="str">
        <f>Y6285&amp;"-"&amp;VLOOKUP(AC6285,'LICH THI'!C:AA,9,0)</f>
        <v>65DLKT20122-42473</v>
      </c>
      <c r="AE6285">
        <f t="shared" si="1285"/>
        <v>1</v>
      </c>
    </row>
    <row r="6286" spans="1:31" x14ac:dyDescent="0.25">
      <c r="A6286" s="436" t="str">
        <f t="shared" si="1275"/>
        <v>DC3KT24-DL-7</v>
      </c>
      <c r="B6286" s="436">
        <f>COUNTIF(AC$4:AC6286,AC6286)</f>
        <v>7</v>
      </c>
      <c r="C6286" s="436" t="str">
        <f t="shared" si="1276"/>
        <v>DC3KT24-DL</v>
      </c>
      <c r="D6286" s="436">
        <f>VLOOKUP(C6286,'LICH THI'!C:AA,12,0)</f>
        <v>15</v>
      </c>
      <c r="E6286" s="436">
        <f>VLOOKUP(C6286,'LICH THI'!C:AA,13,0)</f>
        <v>15</v>
      </c>
      <c r="F6286" s="436">
        <f t="shared" si="1286"/>
        <v>15</v>
      </c>
      <c r="G6286" s="436">
        <f>VLOOKUP(C6286,'LICH THI'!C:AA,14,0)</f>
        <v>1</v>
      </c>
      <c r="H6286" s="436">
        <f t="shared" si="1277"/>
        <v>1</v>
      </c>
      <c r="I6286" s="436" t="str">
        <f t="shared" si="1278"/>
        <v>Trần Thị Huyền</v>
      </c>
      <c r="J6286" s="436"/>
      <c r="K6286" s="436">
        <f t="shared" si="1279"/>
        <v>1</v>
      </c>
      <c r="L6286" s="436" t="str">
        <f t="shared" si="1280"/>
        <v>DC3KT24-DL-1</v>
      </c>
      <c r="M6286" s="436">
        <f t="shared" si="1281"/>
        <v>9</v>
      </c>
      <c r="N6286" s="437">
        <f t="shared" si="1287"/>
        <v>14</v>
      </c>
      <c r="O6286" s="437"/>
      <c r="P6286" s="430" t="str">
        <f t="shared" si="1282"/>
        <v/>
      </c>
      <c r="U6286" s="177">
        <v>8</v>
      </c>
      <c r="V6286" s="177" t="s">
        <v>4464</v>
      </c>
      <c r="W6286" s="177" t="s">
        <v>2716</v>
      </c>
      <c r="X6286" s="177" t="s">
        <v>4236</v>
      </c>
      <c r="Y6286" s="177" t="s">
        <v>5009</v>
      </c>
      <c r="Z6286" s="177" t="s">
        <v>6396</v>
      </c>
      <c r="AA6286" s="525" t="s">
        <v>5010</v>
      </c>
      <c r="AB6286" s="399" t="str">
        <f t="shared" si="1283"/>
        <v>DC3KT24</v>
      </c>
      <c r="AC6286" s="399" t="str">
        <f t="shared" si="1284"/>
        <v>DC3KT24-DL</v>
      </c>
      <c r="AD6286" t="str">
        <f>Y6286&amp;"-"&amp;VLOOKUP(AC6286,'LICH THI'!C:AA,9,0)</f>
        <v>65DLKT20069-42473</v>
      </c>
      <c r="AE6286">
        <f t="shared" si="1285"/>
        <v>1</v>
      </c>
    </row>
    <row r="6287" spans="1:31" x14ac:dyDescent="0.25">
      <c r="A6287" s="436" t="str">
        <f t="shared" si="1275"/>
        <v>DC3KT24-DL-8</v>
      </c>
      <c r="B6287" s="436">
        <f>COUNTIF(AC$4:AC6287,AC6287)</f>
        <v>8</v>
      </c>
      <c r="C6287" s="436" t="str">
        <f t="shared" si="1276"/>
        <v>DC3KT24-DL</v>
      </c>
      <c r="D6287" s="436">
        <f>VLOOKUP(C6287,'LICH THI'!C:AA,12,0)</f>
        <v>15</v>
      </c>
      <c r="E6287" s="436">
        <f>VLOOKUP(C6287,'LICH THI'!C:AA,13,0)</f>
        <v>15</v>
      </c>
      <c r="F6287" s="436">
        <f t="shared" si="1286"/>
        <v>15</v>
      </c>
      <c r="G6287" s="436">
        <f>VLOOKUP(C6287,'LICH THI'!C:AA,14,0)</f>
        <v>1</v>
      </c>
      <c r="H6287" s="436">
        <f t="shared" si="1277"/>
        <v>1</v>
      </c>
      <c r="I6287" s="436" t="str">
        <f t="shared" si="1278"/>
        <v>Vũ Thị Thúy Ninh</v>
      </c>
      <c r="J6287" s="436"/>
      <c r="K6287" s="436">
        <f t="shared" si="1279"/>
        <v>1</v>
      </c>
      <c r="L6287" s="436" t="str">
        <f t="shared" si="1280"/>
        <v>DC3KT24-DL-1</v>
      </c>
      <c r="M6287" s="436">
        <f t="shared" si="1281"/>
        <v>9</v>
      </c>
      <c r="N6287" s="437">
        <f t="shared" si="1287"/>
        <v>15</v>
      </c>
      <c r="O6287" s="437"/>
      <c r="P6287" s="430" t="str">
        <f t="shared" si="1282"/>
        <v/>
      </c>
      <c r="U6287" s="177">
        <v>11</v>
      </c>
      <c r="V6287" s="177" t="s">
        <v>4464</v>
      </c>
      <c r="W6287" s="177" t="s">
        <v>6359</v>
      </c>
      <c r="X6287" s="177" t="s">
        <v>3629</v>
      </c>
      <c r="Y6287" s="177" t="s">
        <v>6360</v>
      </c>
      <c r="Z6287" s="177" t="s">
        <v>6396</v>
      </c>
      <c r="AA6287" s="525" t="s">
        <v>5652</v>
      </c>
      <c r="AB6287" s="399" t="str">
        <f t="shared" si="1283"/>
        <v>DC3KT24</v>
      </c>
      <c r="AC6287" s="399" t="str">
        <f t="shared" si="1284"/>
        <v>DC3KT24-DL</v>
      </c>
      <c r="AD6287" t="str">
        <f>Y6287&amp;"-"&amp;VLOOKUP(AC6287,'LICH THI'!C:AA,9,0)</f>
        <v>65DLKT20157-42473</v>
      </c>
      <c r="AE6287">
        <f t="shared" si="1285"/>
        <v>1</v>
      </c>
    </row>
    <row r="6288" spans="1:31" x14ac:dyDescent="0.25">
      <c r="A6288" s="436" t="str">
        <f t="shared" si="1275"/>
        <v>DC3KT24-DL-9</v>
      </c>
      <c r="B6288" s="436">
        <f>COUNTIF(AC$4:AC6288,AC6288)</f>
        <v>9</v>
      </c>
      <c r="C6288" s="436" t="str">
        <f t="shared" si="1276"/>
        <v>DC3KT24-DL</v>
      </c>
      <c r="D6288" s="436">
        <f>VLOOKUP(C6288,'LICH THI'!C:AA,12,0)</f>
        <v>15</v>
      </c>
      <c r="E6288" s="436">
        <f>VLOOKUP(C6288,'LICH THI'!C:AA,13,0)</f>
        <v>15</v>
      </c>
      <c r="F6288" s="436">
        <f t="shared" si="1286"/>
        <v>15</v>
      </c>
      <c r="G6288" s="436">
        <f>VLOOKUP(C6288,'LICH THI'!C:AA,14,0)</f>
        <v>1</v>
      </c>
      <c r="H6288" s="436">
        <f t="shared" si="1277"/>
        <v>1</v>
      </c>
      <c r="I6288" s="436" t="str">
        <f t="shared" si="1278"/>
        <v>Đoàn Thị Huyền Ngân</v>
      </c>
      <c r="J6288" s="436"/>
      <c r="K6288" s="436">
        <f t="shared" si="1279"/>
        <v>1</v>
      </c>
      <c r="L6288" s="436" t="str">
        <f t="shared" si="1280"/>
        <v>DC3KT24-DL-1</v>
      </c>
      <c r="M6288" s="436">
        <f t="shared" si="1281"/>
        <v>9</v>
      </c>
      <c r="N6288" s="437">
        <f t="shared" si="1287"/>
        <v>1</v>
      </c>
      <c r="O6288" s="437"/>
      <c r="P6288" s="430" t="str">
        <f t="shared" si="1282"/>
        <v/>
      </c>
      <c r="U6288" s="177">
        <v>9</v>
      </c>
      <c r="V6288" s="177" t="s">
        <v>4464</v>
      </c>
      <c r="W6288" s="177" t="s">
        <v>5015</v>
      </c>
      <c r="X6288" s="177" t="s">
        <v>4032</v>
      </c>
      <c r="Y6288" s="177" t="s">
        <v>5016</v>
      </c>
      <c r="Z6288" s="177" t="s">
        <v>6396</v>
      </c>
      <c r="AA6288" s="525" t="s">
        <v>5017</v>
      </c>
      <c r="AB6288" s="399" t="str">
        <f t="shared" si="1283"/>
        <v>DC3KT24</v>
      </c>
      <c r="AC6288" s="399" t="str">
        <f t="shared" si="1284"/>
        <v>DC3KT24-DL</v>
      </c>
      <c r="AD6288" t="str">
        <f>Y6288&amp;"-"&amp;VLOOKUP(AC6288,'LICH THI'!C:AA,9,0)</f>
        <v>65DLKT20039-42473</v>
      </c>
      <c r="AE6288">
        <f t="shared" si="1285"/>
        <v>1</v>
      </c>
    </row>
    <row r="6289" spans="1:31" x14ac:dyDescent="0.25">
      <c r="A6289" s="436" t="str">
        <f t="shared" si="1275"/>
        <v>DC3KT24-DL-10</v>
      </c>
      <c r="B6289" s="436">
        <f>COUNTIF(AC$4:AC6289,AC6289)</f>
        <v>10</v>
      </c>
      <c r="C6289" s="436" t="str">
        <f t="shared" si="1276"/>
        <v>DC3KT24-DL</v>
      </c>
      <c r="D6289" s="436">
        <f>VLOOKUP(C6289,'LICH THI'!C:AA,12,0)</f>
        <v>15</v>
      </c>
      <c r="E6289" s="436">
        <f>VLOOKUP(C6289,'LICH THI'!C:AA,13,0)</f>
        <v>15</v>
      </c>
      <c r="F6289" s="436">
        <f t="shared" si="1286"/>
        <v>15</v>
      </c>
      <c r="G6289" s="436">
        <f>VLOOKUP(C6289,'LICH THI'!C:AA,14,0)</f>
        <v>1</v>
      </c>
      <c r="H6289" s="436">
        <f t="shared" si="1277"/>
        <v>1</v>
      </c>
      <c r="I6289" s="436" t="str">
        <f t="shared" si="1278"/>
        <v>Hoàng Thị Nhung</v>
      </c>
      <c r="J6289" s="436"/>
      <c r="K6289" s="436">
        <f t="shared" si="1279"/>
        <v>1</v>
      </c>
      <c r="L6289" s="436" t="str">
        <f t="shared" si="1280"/>
        <v>DC3KT24-DL-1</v>
      </c>
      <c r="M6289" s="436">
        <f t="shared" si="1281"/>
        <v>9</v>
      </c>
      <c r="N6289" s="437">
        <f t="shared" si="1287"/>
        <v>2</v>
      </c>
      <c r="O6289" s="437"/>
      <c r="P6289" s="430" t="str">
        <f t="shared" si="1282"/>
        <v/>
      </c>
      <c r="U6289" s="177">
        <v>10</v>
      </c>
      <c r="V6289" s="177" t="s">
        <v>4464</v>
      </c>
      <c r="W6289" s="177" t="s">
        <v>6082</v>
      </c>
      <c r="X6289" s="177" t="s">
        <v>2680</v>
      </c>
      <c r="Y6289" s="177" t="s">
        <v>6405</v>
      </c>
      <c r="Z6289" s="177" t="s">
        <v>6396</v>
      </c>
      <c r="AA6289" s="525" t="s">
        <v>6406</v>
      </c>
      <c r="AB6289" s="399" t="str">
        <f t="shared" si="1283"/>
        <v>DC3KT24</v>
      </c>
      <c r="AC6289" s="399" t="str">
        <f t="shared" si="1284"/>
        <v>DC3KT24-DL</v>
      </c>
      <c r="AD6289" t="str">
        <f>Y6289&amp;"-"&amp;VLOOKUP(AC6289,'LICH THI'!C:AA,9,0)</f>
        <v>65DLKT20232-42473</v>
      </c>
      <c r="AE6289">
        <f t="shared" si="1285"/>
        <v>1</v>
      </c>
    </row>
    <row r="6290" spans="1:31" x14ac:dyDescent="0.25">
      <c r="A6290" s="436" t="str">
        <f t="shared" si="1275"/>
        <v>DC3KT24-DL-11</v>
      </c>
      <c r="B6290" s="436">
        <f>COUNTIF(AC$4:AC6290,AC6290)</f>
        <v>11</v>
      </c>
      <c r="C6290" s="436" t="str">
        <f t="shared" si="1276"/>
        <v>DC3KT24-DL</v>
      </c>
      <c r="D6290" s="436">
        <f>VLOOKUP(C6290,'LICH THI'!C:AA,12,0)</f>
        <v>15</v>
      </c>
      <c r="E6290" s="436">
        <f>VLOOKUP(C6290,'LICH THI'!C:AA,13,0)</f>
        <v>15</v>
      </c>
      <c r="F6290" s="436">
        <f t="shared" si="1286"/>
        <v>15</v>
      </c>
      <c r="G6290" s="436">
        <f>VLOOKUP(C6290,'LICH THI'!C:AA,14,0)</f>
        <v>1</v>
      </c>
      <c r="H6290" s="436">
        <f t="shared" si="1277"/>
        <v>1</v>
      </c>
      <c r="I6290" s="436" t="str">
        <f t="shared" si="1278"/>
        <v>Phan Thị Thơm</v>
      </c>
      <c r="J6290" s="436"/>
      <c r="K6290" s="436">
        <f t="shared" si="1279"/>
        <v>1</v>
      </c>
      <c r="L6290" s="436" t="str">
        <f t="shared" si="1280"/>
        <v>DC3KT24-DL-1</v>
      </c>
      <c r="M6290" s="436">
        <f t="shared" si="1281"/>
        <v>9</v>
      </c>
      <c r="N6290" s="437">
        <f t="shared" si="1287"/>
        <v>3</v>
      </c>
      <c r="O6290" s="437"/>
      <c r="P6290" s="430" t="str">
        <f t="shared" si="1282"/>
        <v/>
      </c>
      <c r="U6290" s="177">
        <v>12</v>
      </c>
      <c r="V6290" s="177" t="s">
        <v>4464</v>
      </c>
      <c r="W6290" s="177" t="s">
        <v>2652</v>
      </c>
      <c r="X6290" s="177" t="s">
        <v>4554</v>
      </c>
      <c r="Y6290" s="177" t="s">
        <v>6363</v>
      </c>
      <c r="Z6290" s="177" t="s">
        <v>6396</v>
      </c>
      <c r="AA6290" s="525" t="s">
        <v>6364</v>
      </c>
      <c r="AB6290" s="399" t="str">
        <f t="shared" si="1283"/>
        <v>DC3KT24</v>
      </c>
      <c r="AC6290" s="399" t="str">
        <f t="shared" si="1284"/>
        <v>DC3KT24-DL</v>
      </c>
      <c r="AD6290" t="str">
        <f>Y6290&amp;"-"&amp;VLOOKUP(AC6290,'LICH THI'!C:AA,9,0)</f>
        <v>65DLKT20054-42473</v>
      </c>
      <c r="AE6290">
        <f t="shared" si="1285"/>
        <v>1</v>
      </c>
    </row>
    <row r="6291" spans="1:31" x14ac:dyDescent="0.25">
      <c r="A6291" s="436" t="str">
        <f t="shared" si="1275"/>
        <v>DC3KT24-DL-12</v>
      </c>
      <c r="B6291" s="436">
        <f>COUNTIF(AC$4:AC6291,AC6291)</f>
        <v>12</v>
      </c>
      <c r="C6291" s="436" t="str">
        <f t="shared" si="1276"/>
        <v>DC3KT24-DL</v>
      </c>
      <c r="D6291" s="436">
        <f>VLOOKUP(C6291,'LICH THI'!C:AA,12,0)</f>
        <v>15</v>
      </c>
      <c r="E6291" s="436">
        <f>VLOOKUP(C6291,'LICH THI'!C:AA,13,0)</f>
        <v>15</v>
      </c>
      <c r="F6291" s="436">
        <f t="shared" si="1286"/>
        <v>15</v>
      </c>
      <c r="G6291" s="436">
        <f>VLOOKUP(C6291,'LICH THI'!C:AA,14,0)</f>
        <v>1</v>
      </c>
      <c r="H6291" s="436">
        <f t="shared" si="1277"/>
        <v>1</v>
      </c>
      <c r="I6291" s="436" t="str">
        <f t="shared" si="1278"/>
        <v>Đào Thị Thùy</v>
      </c>
      <c r="J6291" s="436"/>
      <c r="K6291" s="436">
        <f t="shared" si="1279"/>
        <v>1</v>
      </c>
      <c r="L6291" s="436" t="str">
        <f t="shared" si="1280"/>
        <v>DC3KT24-DL-1</v>
      </c>
      <c r="M6291" s="436">
        <f t="shared" si="1281"/>
        <v>9</v>
      </c>
      <c r="N6291" s="437">
        <f t="shared" si="1287"/>
        <v>4</v>
      </c>
      <c r="O6291" s="437"/>
      <c r="P6291" s="430" t="str">
        <f t="shared" si="1282"/>
        <v/>
      </c>
      <c r="U6291" s="177">
        <v>13</v>
      </c>
      <c r="V6291" s="177" t="s">
        <v>4464</v>
      </c>
      <c r="W6291" s="177" t="s">
        <v>3576</v>
      </c>
      <c r="X6291" s="177" t="s">
        <v>4298</v>
      </c>
      <c r="Y6291" s="177" t="s">
        <v>4469</v>
      </c>
      <c r="Z6291" s="177" t="s">
        <v>6396</v>
      </c>
      <c r="AA6291" s="525" t="s">
        <v>4470</v>
      </c>
      <c r="AB6291" s="399" t="str">
        <f t="shared" si="1283"/>
        <v>DC3KT24</v>
      </c>
      <c r="AC6291" s="399" t="str">
        <f t="shared" si="1284"/>
        <v>DC3KT24-DL</v>
      </c>
      <c r="AD6291" t="str">
        <f>Y6291&amp;"-"&amp;VLOOKUP(AC6291,'LICH THI'!C:AA,9,0)</f>
        <v>65DLKT20187-42473</v>
      </c>
      <c r="AE6291">
        <f t="shared" si="1285"/>
        <v>1</v>
      </c>
    </row>
    <row r="6292" spans="1:31" x14ac:dyDescent="0.25">
      <c r="A6292" s="436" t="str">
        <f t="shared" si="1275"/>
        <v>DC3KT24-DL-13</v>
      </c>
      <c r="B6292" s="436">
        <f>COUNTIF(AC$4:AC6292,AC6292)</f>
        <v>13</v>
      </c>
      <c r="C6292" s="436" t="str">
        <f t="shared" si="1276"/>
        <v>DC3KT24-DL</v>
      </c>
      <c r="D6292" s="436">
        <f>VLOOKUP(C6292,'LICH THI'!C:AA,12,0)</f>
        <v>15</v>
      </c>
      <c r="E6292" s="436">
        <f>VLOOKUP(C6292,'LICH THI'!C:AA,13,0)</f>
        <v>15</v>
      </c>
      <c r="F6292" s="436">
        <f t="shared" si="1286"/>
        <v>15</v>
      </c>
      <c r="G6292" s="436">
        <f>VLOOKUP(C6292,'LICH THI'!C:AA,14,0)</f>
        <v>1</v>
      </c>
      <c r="H6292" s="436">
        <f t="shared" si="1277"/>
        <v>1</v>
      </c>
      <c r="I6292" s="436" t="str">
        <f t="shared" si="1278"/>
        <v>Nguyễn Thị Thùy</v>
      </c>
      <c r="J6292" s="436"/>
      <c r="K6292" s="436">
        <f t="shared" si="1279"/>
        <v>1</v>
      </c>
      <c r="L6292" s="436" t="str">
        <f t="shared" si="1280"/>
        <v>DC3KT24-DL-1</v>
      </c>
      <c r="M6292" s="436">
        <f t="shared" si="1281"/>
        <v>9</v>
      </c>
      <c r="N6292" s="437">
        <f t="shared" si="1287"/>
        <v>5</v>
      </c>
      <c r="O6292" s="437"/>
      <c r="P6292" s="430" t="str">
        <f t="shared" si="1282"/>
        <v/>
      </c>
      <c r="U6292" s="177">
        <v>14</v>
      </c>
      <c r="V6292" s="177" t="s">
        <v>4464</v>
      </c>
      <c r="W6292" s="177" t="s">
        <v>2619</v>
      </c>
      <c r="X6292" s="177" t="s">
        <v>4298</v>
      </c>
      <c r="Y6292" s="177" t="s">
        <v>4471</v>
      </c>
      <c r="Z6292" s="177" t="s">
        <v>6396</v>
      </c>
      <c r="AA6292" s="525" t="s">
        <v>4472</v>
      </c>
      <c r="AB6292" s="399" t="str">
        <f t="shared" si="1283"/>
        <v>DC3KT24</v>
      </c>
      <c r="AC6292" s="399" t="str">
        <f t="shared" si="1284"/>
        <v>DC3KT24-DL</v>
      </c>
      <c r="AD6292" t="str">
        <f>Y6292&amp;"-"&amp;VLOOKUP(AC6292,'LICH THI'!C:AA,9,0)</f>
        <v>65DLKT21117-42473</v>
      </c>
      <c r="AE6292">
        <f t="shared" si="1285"/>
        <v>1</v>
      </c>
    </row>
    <row r="6293" spans="1:31" x14ac:dyDescent="0.25">
      <c r="A6293" s="436" t="str">
        <f t="shared" si="1275"/>
        <v>DC3KT24-DL-14</v>
      </c>
      <c r="B6293" s="436">
        <f>COUNTIF(AC$4:AC6293,AC6293)</f>
        <v>14</v>
      </c>
      <c r="C6293" s="436" t="str">
        <f t="shared" si="1276"/>
        <v>DC3KT24-DL</v>
      </c>
      <c r="D6293" s="436">
        <f>VLOOKUP(C6293,'LICH THI'!C:AA,12,0)</f>
        <v>15</v>
      </c>
      <c r="E6293" s="436">
        <f>VLOOKUP(C6293,'LICH THI'!C:AA,13,0)</f>
        <v>15</v>
      </c>
      <c r="F6293" s="436">
        <f t="shared" si="1286"/>
        <v>15</v>
      </c>
      <c r="G6293" s="436">
        <f>VLOOKUP(C6293,'LICH THI'!C:AA,14,0)</f>
        <v>1</v>
      </c>
      <c r="H6293" s="436">
        <f t="shared" si="1277"/>
        <v>1</v>
      </c>
      <c r="I6293" s="436" t="str">
        <f t="shared" si="1278"/>
        <v>Mai Thị Thanh Thư</v>
      </c>
      <c r="J6293" s="436"/>
      <c r="K6293" s="436">
        <f t="shared" si="1279"/>
        <v>1</v>
      </c>
      <c r="L6293" s="436" t="str">
        <f t="shared" si="1280"/>
        <v>DC3KT24-DL-1</v>
      </c>
      <c r="M6293" s="436">
        <f t="shared" si="1281"/>
        <v>9</v>
      </c>
      <c r="N6293" s="437">
        <f t="shared" si="1287"/>
        <v>6</v>
      </c>
      <c r="O6293" s="437"/>
      <c r="P6293" s="430" t="str">
        <f t="shared" si="1282"/>
        <v/>
      </c>
      <c r="U6293" s="177">
        <v>15</v>
      </c>
      <c r="V6293" s="177" t="s">
        <v>4464</v>
      </c>
      <c r="W6293" s="177" t="s">
        <v>4474</v>
      </c>
      <c r="X6293" s="177" t="s">
        <v>4475</v>
      </c>
      <c r="Y6293" s="177" t="s">
        <v>4476</v>
      </c>
      <c r="Z6293" s="177" t="s">
        <v>6396</v>
      </c>
      <c r="AA6293" s="525" t="s">
        <v>4477</v>
      </c>
      <c r="AB6293" s="399" t="str">
        <f t="shared" si="1283"/>
        <v>DC3KT24</v>
      </c>
      <c r="AC6293" s="399" t="str">
        <f t="shared" si="1284"/>
        <v>DC3KT24-DL</v>
      </c>
      <c r="AD6293" t="str">
        <f>Y6293&amp;"-"&amp;VLOOKUP(AC6293,'LICH THI'!C:AA,9,0)</f>
        <v>65DLKT20158-42473</v>
      </c>
      <c r="AE6293">
        <f t="shared" si="1285"/>
        <v>1</v>
      </c>
    </row>
    <row r="6294" spans="1:31" x14ac:dyDescent="0.25">
      <c r="A6294" s="436" t="str">
        <f t="shared" si="1275"/>
        <v>DC3KT24-DL-15</v>
      </c>
      <c r="B6294" s="436">
        <f>COUNTIF(AC$4:AC6294,AC6294)</f>
        <v>15</v>
      </c>
      <c r="C6294" s="436" t="str">
        <f t="shared" si="1276"/>
        <v>DC3KT24-DL</v>
      </c>
      <c r="D6294" s="436">
        <f>VLOOKUP(C6294,'LICH THI'!C:AA,12,0)</f>
        <v>15</v>
      </c>
      <c r="E6294" s="436">
        <f>VLOOKUP(C6294,'LICH THI'!C:AA,13,0)</f>
        <v>15</v>
      </c>
      <c r="F6294" s="436">
        <f t="shared" si="1286"/>
        <v>15</v>
      </c>
      <c r="G6294" s="436">
        <f>VLOOKUP(C6294,'LICH THI'!C:AA,14,0)</f>
        <v>1</v>
      </c>
      <c r="H6294" s="436">
        <f t="shared" si="1277"/>
        <v>1</v>
      </c>
      <c r="I6294" s="436" t="str">
        <f t="shared" si="1278"/>
        <v>Vũ Thị Hoàng Yên</v>
      </c>
      <c r="J6294" s="436"/>
      <c r="K6294" s="436">
        <f t="shared" si="1279"/>
        <v>1</v>
      </c>
      <c r="L6294" s="436" t="str">
        <f t="shared" si="1280"/>
        <v>DC3KT24-DL-1</v>
      </c>
      <c r="M6294" s="436">
        <f t="shared" si="1281"/>
        <v>9</v>
      </c>
      <c r="N6294" s="437">
        <f t="shared" si="1287"/>
        <v>7</v>
      </c>
      <c r="O6294" s="437"/>
      <c r="P6294" s="430" t="str">
        <f t="shared" si="1282"/>
        <v/>
      </c>
      <c r="U6294" s="177">
        <v>16</v>
      </c>
      <c r="V6294" s="177" t="s">
        <v>4464</v>
      </c>
      <c r="W6294" s="177" t="s">
        <v>6091</v>
      </c>
      <c r="X6294" s="177" t="s">
        <v>4972</v>
      </c>
      <c r="Y6294" s="177" t="s">
        <v>6092</v>
      </c>
      <c r="Z6294" s="177" t="s">
        <v>6396</v>
      </c>
      <c r="AA6294" s="525" t="s">
        <v>6093</v>
      </c>
      <c r="AB6294" s="399" t="str">
        <f t="shared" si="1283"/>
        <v>DC3KT24</v>
      </c>
      <c r="AC6294" s="399" t="str">
        <f t="shared" si="1284"/>
        <v>DC3KT24-DL</v>
      </c>
      <c r="AD6294" t="str">
        <f>Y6294&amp;"-"&amp;VLOOKUP(AC6294,'LICH THI'!C:AA,9,0)</f>
        <v>65DLKT21134-42473</v>
      </c>
      <c r="AE6294">
        <f t="shared" si="1285"/>
        <v>1</v>
      </c>
    </row>
    <row r="6295" spans="1:31" x14ac:dyDescent="0.25">
      <c r="A6295" s="436" t="str">
        <f t="shared" si="1275"/>
        <v>DC3KT26-DC-1</v>
      </c>
      <c r="B6295" s="436">
        <f>COUNTIF(AC$4:AC6295,AC6295)</f>
        <v>1</v>
      </c>
      <c r="C6295" s="436" t="str">
        <f t="shared" si="1276"/>
        <v>DC3KT26-DC</v>
      </c>
      <c r="D6295" s="436">
        <f>VLOOKUP(C6295,'LICH THI'!C:AA,12,0)</f>
        <v>87</v>
      </c>
      <c r="E6295" s="436">
        <f>VLOOKUP(C6295,'LICH THI'!C:AA,13,0)</f>
        <v>45</v>
      </c>
      <c r="F6295" s="436">
        <f t="shared" si="1286"/>
        <v>45</v>
      </c>
      <c r="G6295" s="436">
        <f>VLOOKUP(C6295,'LICH THI'!C:AA,14,0)</f>
        <v>2</v>
      </c>
      <c r="H6295" s="436">
        <f t="shared" si="1277"/>
        <v>1</v>
      </c>
      <c r="I6295" s="436" t="str">
        <f t="shared" si="1278"/>
        <v>Đinh Thị Lan Anh</v>
      </c>
      <c r="J6295" s="436"/>
      <c r="K6295" s="436">
        <f t="shared" si="1279"/>
        <v>2</v>
      </c>
      <c r="L6295" s="436" t="str">
        <f t="shared" si="1280"/>
        <v>DC3KT26-DC-2</v>
      </c>
      <c r="M6295" s="436">
        <f t="shared" si="1281"/>
        <v>26</v>
      </c>
      <c r="N6295" s="437">
        <f t="shared" si="1287"/>
        <v>71</v>
      </c>
      <c r="O6295" s="437"/>
      <c r="P6295" s="430" t="str">
        <f t="shared" si="1282"/>
        <v/>
      </c>
      <c r="U6295" s="177">
        <v>59</v>
      </c>
      <c r="V6295" s="177" t="s">
        <v>3826</v>
      </c>
      <c r="W6295" s="177" t="s">
        <v>5684</v>
      </c>
      <c r="X6295" s="177" t="s">
        <v>2611</v>
      </c>
      <c r="Y6295" s="177" t="s">
        <v>5685</v>
      </c>
      <c r="Z6295" s="177" t="s">
        <v>5643</v>
      </c>
      <c r="AA6295" s="525" t="s">
        <v>3989</v>
      </c>
      <c r="AB6295" s="399" t="str">
        <f t="shared" si="1283"/>
        <v>DC3KT26</v>
      </c>
      <c r="AC6295" s="399" t="str">
        <f t="shared" si="1284"/>
        <v>DC3KT26-DC</v>
      </c>
      <c r="AD6295" t="str">
        <f>Y6295&amp;"-"&amp;VLOOKUP(AC6295,'LICH THI'!C:AA,9,0)</f>
        <v>64DCKT3221-42472</v>
      </c>
      <c r="AE6295">
        <f t="shared" si="1285"/>
        <v>1</v>
      </c>
    </row>
    <row r="6296" spans="1:31" x14ac:dyDescent="0.25">
      <c r="A6296" s="436" t="str">
        <f t="shared" si="1275"/>
        <v>DC3KT26-DC-2</v>
      </c>
      <c r="B6296" s="436">
        <f>COUNTIF(AC$4:AC6296,AC6296)</f>
        <v>2</v>
      </c>
      <c r="C6296" s="436" t="str">
        <f t="shared" si="1276"/>
        <v>DC3KT26-DC</v>
      </c>
      <c r="D6296" s="436">
        <f>VLOOKUP(C6296,'LICH THI'!C:AA,12,0)</f>
        <v>87</v>
      </c>
      <c r="E6296" s="436">
        <f>VLOOKUP(C6296,'LICH THI'!C:AA,13,0)</f>
        <v>45</v>
      </c>
      <c r="F6296" s="436">
        <f t="shared" si="1286"/>
        <v>45</v>
      </c>
      <c r="G6296" s="436">
        <f>VLOOKUP(C6296,'LICH THI'!C:AA,14,0)</f>
        <v>2</v>
      </c>
      <c r="H6296" s="436">
        <f t="shared" si="1277"/>
        <v>1</v>
      </c>
      <c r="I6296" s="436" t="str">
        <f t="shared" si="1278"/>
        <v>Nguyễn Mai Anh</v>
      </c>
      <c r="J6296" s="436"/>
      <c r="K6296" s="436">
        <f t="shared" si="1279"/>
        <v>2</v>
      </c>
      <c r="L6296" s="436" t="str">
        <f t="shared" si="1280"/>
        <v>DC3KT26-DC-2</v>
      </c>
      <c r="M6296" s="436">
        <f t="shared" si="1281"/>
        <v>26</v>
      </c>
      <c r="N6296" s="437">
        <f t="shared" si="1287"/>
        <v>72</v>
      </c>
      <c r="O6296" s="437"/>
      <c r="P6296" s="430" t="str">
        <f t="shared" si="1282"/>
        <v/>
      </c>
      <c r="U6296" s="177">
        <v>70</v>
      </c>
      <c r="V6296" s="177" t="s">
        <v>3381</v>
      </c>
      <c r="W6296" s="177" t="s">
        <v>5699</v>
      </c>
      <c r="X6296" s="177" t="s">
        <v>2611</v>
      </c>
      <c r="Y6296" s="177" t="s">
        <v>5700</v>
      </c>
      <c r="Z6296" s="177" t="s">
        <v>5643</v>
      </c>
      <c r="AA6296" s="525" t="s">
        <v>5701</v>
      </c>
      <c r="AB6296" s="399" t="str">
        <f t="shared" si="1283"/>
        <v>DC3KT26</v>
      </c>
      <c r="AC6296" s="399" t="str">
        <f t="shared" si="1284"/>
        <v>DC3KT26-DC</v>
      </c>
      <c r="AD6296" t="str">
        <f>Y6296&amp;"-"&amp;VLOOKUP(AC6296,'LICH THI'!C:AA,9,0)</f>
        <v>64DCKT3181-42472</v>
      </c>
      <c r="AE6296">
        <f t="shared" si="1285"/>
        <v>1</v>
      </c>
    </row>
    <row r="6297" spans="1:31" x14ac:dyDescent="0.25">
      <c r="A6297" s="436" t="str">
        <f t="shared" si="1275"/>
        <v>DC3KT26-DC-3</v>
      </c>
      <c r="B6297" s="436">
        <f>COUNTIF(AC$4:AC6297,AC6297)</f>
        <v>3</v>
      </c>
      <c r="C6297" s="436" t="str">
        <f t="shared" si="1276"/>
        <v>DC3KT26-DC</v>
      </c>
      <c r="D6297" s="436">
        <f>VLOOKUP(C6297,'LICH THI'!C:AA,12,0)</f>
        <v>87</v>
      </c>
      <c r="E6297" s="436">
        <f>VLOOKUP(C6297,'LICH THI'!C:AA,13,0)</f>
        <v>45</v>
      </c>
      <c r="F6297" s="436">
        <f t="shared" si="1286"/>
        <v>45</v>
      </c>
      <c r="G6297" s="436">
        <f>VLOOKUP(C6297,'LICH THI'!C:AA,14,0)</f>
        <v>2</v>
      </c>
      <c r="H6297" s="436">
        <f t="shared" si="1277"/>
        <v>1</v>
      </c>
      <c r="I6297" s="436" t="str">
        <f t="shared" si="1278"/>
        <v>Nguyễn Phú Tuấn Anh</v>
      </c>
      <c r="J6297" s="436"/>
      <c r="K6297" s="436">
        <f t="shared" si="1279"/>
        <v>2</v>
      </c>
      <c r="L6297" s="436" t="str">
        <f t="shared" si="1280"/>
        <v>DC3KT26-DC-2</v>
      </c>
      <c r="M6297" s="436">
        <f t="shared" si="1281"/>
        <v>26</v>
      </c>
      <c r="N6297" s="437">
        <f t="shared" si="1287"/>
        <v>73</v>
      </c>
      <c r="O6297" s="437"/>
      <c r="P6297" s="430" t="str">
        <f t="shared" si="1282"/>
        <v/>
      </c>
      <c r="U6297" s="177">
        <v>15</v>
      </c>
      <c r="V6297" s="177" t="s">
        <v>2700</v>
      </c>
      <c r="W6297" s="177" t="s">
        <v>4293</v>
      </c>
      <c r="X6297" s="177" t="s">
        <v>2611</v>
      </c>
      <c r="Y6297" s="177" t="s">
        <v>4294</v>
      </c>
      <c r="Z6297" s="177" t="s">
        <v>5643</v>
      </c>
      <c r="AA6297" s="525" t="s">
        <v>3926</v>
      </c>
      <c r="AB6297" s="399" t="str">
        <f t="shared" si="1283"/>
        <v>DC3KT26</v>
      </c>
      <c r="AC6297" s="399" t="str">
        <f t="shared" si="1284"/>
        <v>DC3KT26-DC</v>
      </c>
      <c r="AD6297" t="str">
        <f>Y6297&amp;"-"&amp;VLOOKUP(AC6297,'LICH THI'!C:AA,9,0)</f>
        <v>63DCKT3224-42472</v>
      </c>
      <c r="AE6297">
        <f t="shared" si="1285"/>
        <v>1</v>
      </c>
    </row>
    <row r="6298" spans="1:31" x14ac:dyDescent="0.25">
      <c r="A6298" s="436" t="str">
        <f t="shared" si="1275"/>
        <v>DC3KT26-DC-4</v>
      </c>
      <c r="B6298" s="436">
        <f>COUNTIF(AC$4:AC6298,AC6298)</f>
        <v>4</v>
      </c>
      <c r="C6298" s="436" t="str">
        <f t="shared" si="1276"/>
        <v>DC3KT26-DC</v>
      </c>
      <c r="D6298" s="436">
        <f>VLOOKUP(C6298,'LICH THI'!C:AA,12,0)</f>
        <v>87</v>
      </c>
      <c r="E6298" s="436">
        <f>VLOOKUP(C6298,'LICH THI'!C:AA,13,0)</f>
        <v>45</v>
      </c>
      <c r="F6298" s="436">
        <f t="shared" si="1286"/>
        <v>45</v>
      </c>
      <c r="G6298" s="436">
        <f>VLOOKUP(C6298,'LICH THI'!C:AA,14,0)</f>
        <v>2</v>
      </c>
      <c r="H6298" s="436">
        <f t="shared" si="1277"/>
        <v>1</v>
      </c>
      <c r="I6298" s="436" t="str">
        <f t="shared" si="1278"/>
        <v>Nguyễn Thị Phương Anh</v>
      </c>
      <c r="J6298" s="436"/>
      <c r="K6298" s="436">
        <f t="shared" si="1279"/>
        <v>2</v>
      </c>
      <c r="L6298" s="436" t="str">
        <f t="shared" si="1280"/>
        <v>DC3KT26-DC-2</v>
      </c>
      <c r="M6298" s="436">
        <f t="shared" si="1281"/>
        <v>26</v>
      </c>
      <c r="N6298" s="437">
        <f t="shared" si="1287"/>
        <v>74</v>
      </c>
      <c r="O6298" s="437"/>
      <c r="P6298" s="430" t="str">
        <f t="shared" si="1282"/>
        <v/>
      </c>
      <c r="U6298" s="177">
        <v>13</v>
      </c>
      <c r="V6298" s="177" t="s">
        <v>2642</v>
      </c>
      <c r="W6298" s="177" t="s">
        <v>2645</v>
      </c>
      <c r="X6298" s="177" t="s">
        <v>2611</v>
      </c>
      <c r="Y6298" s="177" t="s">
        <v>2646</v>
      </c>
      <c r="Z6298" s="177" t="s">
        <v>5643</v>
      </c>
      <c r="AA6298" s="525" t="s">
        <v>2647</v>
      </c>
      <c r="AB6298" s="399" t="str">
        <f t="shared" si="1283"/>
        <v>DC3KT26</v>
      </c>
      <c r="AC6298" s="399" t="str">
        <f t="shared" si="1284"/>
        <v>DC3KT26-DC</v>
      </c>
      <c r="AD6298" t="str">
        <f>Y6298&amp;"-"&amp;VLOOKUP(AC6298,'LICH THI'!C:AA,9,0)</f>
        <v>63DCKT3164-42472</v>
      </c>
      <c r="AE6298">
        <f t="shared" si="1285"/>
        <v>1</v>
      </c>
    </row>
    <row r="6299" spans="1:31" x14ac:dyDescent="0.25">
      <c r="A6299" s="436" t="str">
        <f t="shared" si="1275"/>
        <v>DC3KT26-DC-5</v>
      </c>
      <c r="B6299" s="436">
        <f>COUNTIF(AC$4:AC6299,AC6299)</f>
        <v>5</v>
      </c>
      <c r="C6299" s="436" t="str">
        <f t="shared" si="1276"/>
        <v>DC3KT26-DC</v>
      </c>
      <c r="D6299" s="436">
        <f>VLOOKUP(C6299,'LICH THI'!C:AA,12,0)</f>
        <v>87</v>
      </c>
      <c r="E6299" s="436">
        <f>VLOOKUP(C6299,'LICH THI'!C:AA,13,0)</f>
        <v>45</v>
      </c>
      <c r="F6299" s="436">
        <f t="shared" si="1286"/>
        <v>45</v>
      </c>
      <c r="G6299" s="436">
        <f>VLOOKUP(C6299,'LICH THI'!C:AA,14,0)</f>
        <v>2</v>
      </c>
      <c r="H6299" s="436">
        <f t="shared" si="1277"/>
        <v>1</v>
      </c>
      <c r="I6299" s="436" t="str">
        <f t="shared" si="1278"/>
        <v>Phạm Thị Anh</v>
      </c>
      <c r="J6299" s="436"/>
      <c r="K6299" s="436">
        <f t="shared" si="1279"/>
        <v>2</v>
      </c>
      <c r="L6299" s="436" t="str">
        <f t="shared" si="1280"/>
        <v>DC3KT26-DC-2</v>
      </c>
      <c r="M6299" s="436">
        <f t="shared" si="1281"/>
        <v>26</v>
      </c>
      <c r="N6299" s="437">
        <f t="shared" si="1287"/>
        <v>75</v>
      </c>
      <c r="O6299" s="437"/>
      <c r="P6299" s="430" t="str">
        <f t="shared" si="1282"/>
        <v/>
      </c>
      <c r="U6299" s="177">
        <v>44</v>
      </c>
      <c r="V6299" s="177" t="s">
        <v>3378</v>
      </c>
      <c r="W6299" s="177" t="s">
        <v>3557</v>
      </c>
      <c r="X6299" s="177" t="s">
        <v>2611</v>
      </c>
      <c r="Y6299" s="177" t="s">
        <v>5678</v>
      </c>
      <c r="Z6299" s="177" t="s">
        <v>5643</v>
      </c>
      <c r="AA6299" s="525" t="s">
        <v>4348</v>
      </c>
      <c r="AB6299" s="399" t="str">
        <f t="shared" si="1283"/>
        <v>DC3KT26</v>
      </c>
      <c r="AC6299" s="399" t="str">
        <f t="shared" si="1284"/>
        <v>DC3KT26-DC</v>
      </c>
      <c r="AD6299" t="str">
        <f>Y6299&amp;"-"&amp;VLOOKUP(AC6299,'LICH THI'!C:AA,9,0)</f>
        <v>64DCKT3204-42472</v>
      </c>
      <c r="AE6299">
        <f t="shared" si="1285"/>
        <v>1</v>
      </c>
    </row>
    <row r="6300" spans="1:31" x14ac:dyDescent="0.25">
      <c r="A6300" s="436" t="str">
        <f t="shared" si="1275"/>
        <v>DC3KT26-DC-6</v>
      </c>
      <c r="B6300" s="436">
        <f>COUNTIF(AC$4:AC6300,AC6300)</f>
        <v>6</v>
      </c>
      <c r="C6300" s="436" t="str">
        <f t="shared" si="1276"/>
        <v>DC3KT26-DC</v>
      </c>
      <c r="D6300" s="436">
        <f>VLOOKUP(C6300,'LICH THI'!C:AA,12,0)</f>
        <v>87</v>
      </c>
      <c r="E6300" s="436">
        <f>VLOOKUP(C6300,'LICH THI'!C:AA,13,0)</f>
        <v>45</v>
      </c>
      <c r="F6300" s="436">
        <f t="shared" si="1286"/>
        <v>45</v>
      </c>
      <c r="G6300" s="436">
        <f>VLOOKUP(C6300,'LICH THI'!C:AA,14,0)</f>
        <v>2</v>
      </c>
      <c r="H6300" s="436">
        <f t="shared" si="1277"/>
        <v>1</v>
      </c>
      <c r="I6300" s="436" t="str">
        <f t="shared" si="1278"/>
        <v>Đoàn Thị Hồng Ánh</v>
      </c>
      <c r="J6300" s="436"/>
      <c r="K6300" s="436">
        <f t="shared" si="1279"/>
        <v>2</v>
      </c>
      <c r="L6300" s="436" t="str">
        <f t="shared" si="1280"/>
        <v>DC3KT26-DC-2</v>
      </c>
      <c r="M6300" s="436">
        <f t="shared" si="1281"/>
        <v>26</v>
      </c>
      <c r="N6300" s="437">
        <f t="shared" si="1287"/>
        <v>76</v>
      </c>
      <c r="O6300" s="437"/>
      <c r="P6300" s="430" t="str">
        <f t="shared" si="1282"/>
        <v/>
      </c>
      <c r="U6300" s="177">
        <v>85</v>
      </c>
      <c r="V6300" s="177" t="s">
        <v>3046</v>
      </c>
      <c r="W6300" s="177" t="s">
        <v>5713</v>
      </c>
      <c r="X6300" s="177" t="s">
        <v>3021</v>
      </c>
      <c r="Y6300" s="177" t="s">
        <v>5714</v>
      </c>
      <c r="Z6300" s="177" t="s">
        <v>5643</v>
      </c>
      <c r="AA6300" s="525" t="s">
        <v>5715</v>
      </c>
      <c r="AB6300" s="399" t="str">
        <f t="shared" si="1283"/>
        <v>DC3KT26</v>
      </c>
      <c r="AC6300" s="399" t="str">
        <f t="shared" si="1284"/>
        <v>DC3KT26-DC</v>
      </c>
      <c r="AD6300" t="str">
        <f>Y6300&amp;"-"&amp;VLOOKUP(AC6300,'LICH THI'!C:AA,9,0)</f>
        <v>63DCKT3260-42472</v>
      </c>
      <c r="AE6300">
        <f t="shared" si="1285"/>
        <v>1</v>
      </c>
    </row>
    <row r="6301" spans="1:31" x14ac:dyDescent="0.25">
      <c r="A6301" s="436" t="str">
        <f t="shared" si="1275"/>
        <v>DC3KT26-DC-7</v>
      </c>
      <c r="B6301" s="436">
        <f>COUNTIF(AC$4:AC6301,AC6301)</f>
        <v>7</v>
      </c>
      <c r="C6301" s="436" t="str">
        <f t="shared" si="1276"/>
        <v>DC3KT26-DC</v>
      </c>
      <c r="D6301" s="436">
        <f>VLOOKUP(C6301,'LICH THI'!C:AA,12,0)</f>
        <v>87</v>
      </c>
      <c r="E6301" s="436">
        <f>VLOOKUP(C6301,'LICH THI'!C:AA,13,0)</f>
        <v>45</v>
      </c>
      <c r="F6301" s="436">
        <f t="shared" si="1286"/>
        <v>45</v>
      </c>
      <c r="G6301" s="436">
        <f>VLOOKUP(C6301,'LICH THI'!C:AA,14,0)</f>
        <v>2</v>
      </c>
      <c r="H6301" s="436">
        <f t="shared" si="1277"/>
        <v>1</v>
      </c>
      <c r="I6301" s="436" t="str">
        <f t="shared" si="1278"/>
        <v>Ngô Thị Ngọc Ánh</v>
      </c>
      <c r="J6301" s="436"/>
      <c r="K6301" s="436">
        <f t="shared" si="1279"/>
        <v>2</v>
      </c>
      <c r="L6301" s="436" t="str">
        <f t="shared" si="1280"/>
        <v>DC3KT26-DC-2</v>
      </c>
      <c r="M6301" s="436">
        <f t="shared" si="1281"/>
        <v>26</v>
      </c>
      <c r="N6301" s="437">
        <f t="shared" si="1287"/>
        <v>77</v>
      </c>
      <c r="O6301" s="437"/>
      <c r="P6301" s="430" t="str">
        <f t="shared" si="1282"/>
        <v/>
      </c>
      <c r="U6301" s="177">
        <v>45</v>
      </c>
      <c r="V6301" s="177" t="s">
        <v>3378</v>
      </c>
      <c r="W6301" s="177" t="s">
        <v>5574</v>
      </c>
      <c r="X6301" s="177" t="s">
        <v>3021</v>
      </c>
      <c r="Y6301" s="177" t="s">
        <v>5575</v>
      </c>
      <c r="Z6301" s="177" t="s">
        <v>5643</v>
      </c>
      <c r="AA6301" s="525" t="s">
        <v>5576</v>
      </c>
      <c r="AB6301" s="399" t="str">
        <f t="shared" si="1283"/>
        <v>DC3KT26</v>
      </c>
      <c r="AC6301" s="399" t="str">
        <f t="shared" si="1284"/>
        <v>DC3KT26-DC</v>
      </c>
      <c r="AD6301" t="str">
        <f>Y6301&amp;"-"&amp;VLOOKUP(AC6301,'LICH THI'!C:AA,9,0)</f>
        <v>64DCKT3194-42472</v>
      </c>
      <c r="AE6301">
        <f t="shared" si="1285"/>
        <v>1</v>
      </c>
    </row>
    <row r="6302" spans="1:31" x14ac:dyDescent="0.25">
      <c r="A6302" s="436" t="str">
        <f t="shared" si="1275"/>
        <v>DC3KT26-DC-8</v>
      </c>
      <c r="B6302" s="436">
        <f>COUNTIF(AC$4:AC6302,AC6302)</f>
        <v>8</v>
      </c>
      <c r="C6302" s="436" t="str">
        <f t="shared" si="1276"/>
        <v>DC3KT26-DC</v>
      </c>
      <c r="D6302" s="436">
        <f>VLOOKUP(C6302,'LICH THI'!C:AA,12,0)</f>
        <v>87</v>
      </c>
      <c r="E6302" s="436">
        <f>VLOOKUP(C6302,'LICH THI'!C:AA,13,0)</f>
        <v>45</v>
      </c>
      <c r="F6302" s="436">
        <f t="shared" si="1286"/>
        <v>45</v>
      </c>
      <c r="G6302" s="436">
        <f>VLOOKUP(C6302,'LICH THI'!C:AA,14,0)</f>
        <v>2</v>
      </c>
      <c r="H6302" s="436">
        <f t="shared" si="1277"/>
        <v>1</v>
      </c>
      <c r="I6302" s="436" t="str">
        <f t="shared" si="1278"/>
        <v>Đoàn Thị Bích</v>
      </c>
      <c r="J6302" s="436"/>
      <c r="K6302" s="436">
        <f t="shared" si="1279"/>
        <v>2</v>
      </c>
      <c r="L6302" s="436" t="str">
        <f t="shared" si="1280"/>
        <v>DC3KT26-DC-2</v>
      </c>
      <c r="M6302" s="436">
        <f t="shared" si="1281"/>
        <v>26</v>
      </c>
      <c r="N6302" s="437">
        <f t="shared" si="1287"/>
        <v>78</v>
      </c>
      <c r="O6302" s="437"/>
      <c r="P6302" s="430" t="str">
        <f t="shared" si="1282"/>
        <v/>
      </c>
      <c r="U6302" s="177">
        <v>33</v>
      </c>
      <c r="V6302" s="177" t="s">
        <v>3366</v>
      </c>
      <c r="W6302" s="177" t="s">
        <v>3049</v>
      </c>
      <c r="X6302" s="177" t="s">
        <v>3817</v>
      </c>
      <c r="Y6302" s="177" t="s">
        <v>3818</v>
      </c>
      <c r="Z6302" s="177" t="s">
        <v>5643</v>
      </c>
      <c r="AA6302" s="525" t="s">
        <v>3819</v>
      </c>
      <c r="AB6302" s="399" t="str">
        <f t="shared" si="1283"/>
        <v>DC3KT26</v>
      </c>
      <c r="AC6302" s="399" t="str">
        <f t="shared" si="1284"/>
        <v>DC3KT26-DC</v>
      </c>
      <c r="AD6302" t="str">
        <f>Y6302&amp;"-"&amp;VLOOKUP(AC6302,'LICH THI'!C:AA,9,0)</f>
        <v>64DCKT3060-42472</v>
      </c>
      <c r="AE6302">
        <f t="shared" si="1285"/>
        <v>1</v>
      </c>
    </row>
    <row r="6303" spans="1:31" x14ac:dyDescent="0.25">
      <c r="A6303" s="436" t="str">
        <f t="shared" si="1275"/>
        <v>DC3KT26-DC-9</v>
      </c>
      <c r="B6303" s="436">
        <f>COUNTIF(AC$4:AC6303,AC6303)</f>
        <v>9</v>
      </c>
      <c r="C6303" s="436" t="str">
        <f t="shared" si="1276"/>
        <v>DC3KT26-DC</v>
      </c>
      <c r="D6303" s="436">
        <f>VLOOKUP(C6303,'LICH THI'!C:AA,12,0)</f>
        <v>87</v>
      </c>
      <c r="E6303" s="436">
        <f>VLOOKUP(C6303,'LICH THI'!C:AA,13,0)</f>
        <v>45</v>
      </c>
      <c r="F6303" s="436">
        <f t="shared" si="1286"/>
        <v>45</v>
      </c>
      <c r="G6303" s="436">
        <f>VLOOKUP(C6303,'LICH THI'!C:AA,14,0)</f>
        <v>2</v>
      </c>
      <c r="H6303" s="436">
        <f t="shared" si="1277"/>
        <v>1</v>
      </c>
      <c r="I6303" s="436" t="str">
        <f t="shared" si="1278"/>
        <v>Nguyễn Mạnh Cường</v>
      </c>
      <c r="J6303" s="436"/>
      <c r="K6303" s="436">
        <f t="shared" si="1279"/>
        <v>2</v>
      </c>
      <c r="L6303" s="436" t="str">
        <f t="shared" si="1280"/>
        <v>DC3KT26-DC-2</v>
      </c>
      <c r="M6303" s="436">
        <f t="shared" si="1281"/>
        <v>26</v>
      </c>
      <c r="N6303" s="437">
        <f t="shared" si="1287"/>
        <v>79</v>
      </c>
      <c r="O6303" s="437"/>
      <c r="P6303" s="430" t="str">
        <f t="shared" si="1282"/>
        <v/>
      </c>
      <c r="U6303" s="177">
        <v>60</v>
      </c>
      <c r="V6303" s="177" t="s">
        <v>3826</v>
      </c>
      <c r="W6303" s="177" t="s">
        <v>2734</v>
      </c>
      <c r="X6303" s="177" t="s">
        <v>2735</v>
      </c>
      <c r="Y6303" s="177" t="s">
        <v>5686</v>
      </c>
      <c r="Z6303" s="177" t="s">
        <v>5643</v>
      </c>
      <c r="AA6303" s="525" t="s">
        <v>3349</v>
      </c>
      <c r="AB6303" s="399" t="str">
        <f t="shared" si="1283"/>
        <v>DC3KT26</v>
      </c>
      <c r="AC6303" s="399" t="str">
        <f t="shared" si="1284"/>
        <v>DC3KT26-DC</v>
      </c>
      <c r="AD6303" t="str">
        <f>Y6303&amp;"-"&amp;VLOOKUP(AC6303,'LICH THI'!C:AA,9,0)</f>
        <v>64DCKT3168-42472</v>
      </c>
      <c r="AE6303">
        <f t="shared" si="1285"/>
        <v>1</v>
      </c>
    </row>
    <row r="6304" spans="1:31" x14ac:dyDescent="0.25">
      <c r="A6304" s="436" t="str">
        <f t="shared" si="1275"/>
        <v>DC3KT26-DC-10</v>
      </c>
      <c r="B6304" s="436">
        <f>COUNTIF(AC$4:AC6304,AC6304)</f>
        <v>10</v>
      </c>
      <c r="C6304" s="436" t="str">
        <f t="shared" si="1276"/>
        <v>DC3KT26-DC</v>
      </c>
      <c r="D6304" s="436">
        <f>VLOOKUP(C6304,'LICH THI'!C:AA,12,0)</f>
        <v>87</v>
      </c>
      <c r="E6304" s="436">
        <f>VLOOKUP(C6304,'LICH THI'!C:AA,13,0)</f>
        <v>45</v>
      </c>
      <c r="F6304" s="436">
        <f t="shared" si="1286"/>
        <v>45</v>
      </c>
      <c r="G6304" s="436">
        <f>VLOOKUP(C6304,'LICH THI'!C:AA,14,0)</f>
        <v>2</v>
      </c>
      <c r="H6304" s="436">
        <f t="shared" si="1277"/>
        <v>1</v>
      </c>
      <c r="I6304" s="436" t="str">
        <f t="shared" si="1278"/>
        <v>Phan Thị Khánh Chi</v>
      </c>
      <c r="J6304" s="436"/>
      <c r="K6304" s="436">
        <f t="shared" si="1279"/>
        <v>2</v>
      </c>
      <c r="L6304" s="436" t="str">
        <f t="shared" si="1280"/>
        <v>DC3KT26-DC-2</v>
      </c>
      <c r="M6304" s="436">
        <f t="shared" si="1281"/>
        <v>26</v>
      </c>
      <c r="N6304" s="437">
        <f t="shared" si="1287"/>
        <v>80</v>
      </c>
      <c r="O6304" s="437"/>
      <c r="P6304" s="430" t="str">
        <f t="shared" si="1282"/>
        <v/>
      </c>
      <c r="U6304" s="177">
        <v>71</v>
      </c>
      <c r="V6304" s="177" t="s">
        <v>3381</v>
      </c>
      <c r="W6304" s="177" t="s">
        <v>5702</v>
      </c>
      <c r="X6304" s="177" t="s">
        <v>4232</v>
      </c>
      <c r="Y6304" s="177" t="s">
        <v>5703</v>
      </c>
      <c r="Z6304" s="177" t="s">
        <v>5643</v>
      </c>
      <c r="AA6304" s="525" t="s">
        <v>3016</v>
      </c>
      <c r="AB6304" s="399" t="str">
        <f t="shared" si="1283"/>
        <v>DC3KT26</v>
      </c>
      <c r="AC6304" s="399" t="str">
        <f t="shared" si="1284"/>
        <v>DC3KT26-DC</v>
      </c>
      <c r="AD6304" t="str">
        <f>Y6304&amp;"-"&amp;VLOOKUP(AC6304,'LICH THI'!C:AA,9,0)</f>
        <v>64DCKT3203-42472</v>
      </c>
      <c r="AE6304">
        <f t="shared" si="1285"/>
        <v>1</v>
      </c>
    </row>
    <row r="6305" spans="1:31" x14ac:dyDescent="0.25">
      <c r="A6305" s="436" t="str">
        <f t="shared" si="1275"/>
        <v>DC3KT26-DC-11</v>
      </c>
      <c r="B6305" s="436">
        <f>COUNTIF(AC$4:AC6305,AC6305)</f>
        <v>11</v>
      </c>
      <c r="C6305" s="436" t="str">
        <f t="shared" si="1276"/>
        <v>DC3KT26-DC</v>
      </c>
      <c r="D6305" s="436">
        <f>VLOOKUP(C6305,'LICH THI'!C:AA,12,0)</f>
        <v>87</v>
      </c>
      <c r="E6305" s="436">
        <f>VLOOKUP(C6305,'LICH THI'!C:AA,13,0)</f>
        <v>45</v>
      </c>
      <c r="F6305" s="436">
        <f t="shared" si="1286"/>
        <v>45</v>
      </c>
      <c r="G6305" s="436">
        <f>VLOOKUP(C6305,'LICH THI'!C:AA,14,0)</f>
        <v>2</v>
      </c>
      <c r="H6305" s="436">
        <f t="shared" si="1277"/>
        <v>1</v>
      </c>
      <c r="I6305" s="436" t="str">
        <f t="shared" si="1278"/>
        <v>Vũ Thị Việt Chinh</v>
      </c>
      <c r="J6305" s="436"/>
      <c r="K6305" s="436">
        <f t="shared" si="1279"/>
        <v>2</v>
      </c>
      <c r="L6305" s="436" t="str">
        <f t="shared" si="1280"/>
        <v>DC3KT26-DC-2</v>
      </c>
      <c r="M6305" s="436">
        <f t="shared" si="1281"/>
        <v>26</v>
      </c>
      <c r="N6305" s="437">
        <f t="shared" si="1287"/>
        <v>81</v>
      </c>
      <c r="O6305" s="437"/>
      <c r="P6305" s="430" t="str">
        <f t="shared" si="1282"/>
        <v/>
      </c>
      <c r="U6305" s="177">
        <v>18</v>
      </c>
      <c r="V6305" s="177" t="s">
        <v>3358</v>
      </c>
      <c r="W6305" s="177" t="s">
        <v>5653</v>
      </c>
      <c r="X6305" s="177" t="s">
        <v>4163</v>
      </c>
      <c r="Y6305" s="177" t="s">
        <v>5654</v>
      </c>
      <c r="Z6305" s="177" t="s">
        <v>5643</v>
      </c>
      <c r="AA6305" s="525" t="s">
        <v>3300</v>
      </c>
      <c r="AB6305" s="399" t="str">
        <f t="shared" si="1283"/>
        <v>DC3KT26</v>
      </c>
      <c r="AC6305" s="399" t="str">
        <f t="shared" si="1284"/>
        <v>DC3KT26-DC</v>
      </c>
      <c r="AD6305" t="str">
        <f>Y6305&amp;"-"&amp;VLOOKUP(AC6305,'LICH THI'!C:AA,9,0)</f>
        <v>64DCKT3028-42472</v>
      </c>
      <c r="AE6305">
        <f t="shared" si="1285"/>
        <v>1</v>
      </c>
    </row>
    <row r="6306" spans="1:31" x14ac:dyDescent="0.25">
      <c r="A6306" s="436" t="str">
        <f t="shared" si="1275"/>
        <v>DC3KT26-DC-12</v>
      </c>
      <c r="B6306" s="436">
        <f>COUNTIF(AC$4:AC6306,AC6306)</f>
        <v>12</v>
      </c>
      <c r="C6306" s="436" t="str">
        <f t="shared" si="1276"/>
        <v>DC3KT26-DC</v>
      </c>
      <c r="D6306" s="436">
        <f>VLOOKUP(C6306,'LICH THI'!C:AA,12,0)</f>
        <v>87</v>
      </c>
      <c r="E6306" s="436">
        <f>VLOOKUP(C6306,'LICH THI'!C:AA,13,0)</f>
        <v>45</v>
      </c>
      <c r="F6306" s="436">
        <f t="shared" si="1286"/>
        <v>45</v>
      </c>
      <c r="G6306" s="436">
        <f>VLOOKUP(C6306,'LICH THI'!C:AA,14,0)</f>
        <v>2</v>
      </c>
      <c r="H6306" s="436">
        <f t="shared" si="1277"/>
        <v>1</v>
      </c>
      <c r="I6306" s="436" t="str">
        <f t="shared" si="1278"/>
        <v>Lê Thị Thùy Dung</v>
      </c>
      <c r="J6306" s="436"/>
      <c r="K6306" s="436">
        <f t="shared" si="1279"/>
        <v>2</v>
      </c>
      <c r="L6306" s="436" t="str">
        <f t="shared" si="1280"/>
        <v>DC3KT26-DC-2</v>
      </c>
      <c r="M6306" s="436">
        <f t="shared" si="1281"/>
        <v>26</v>
      </c>
      <c r="N6306" s="437">
        <f t="shared" si="1287"/>
        <v>82</v>
      </c>
      <c r="O6306" s="437"/>
      <c r="P6306" s="430" t="str">
        <f t="shared" si="1282"/>
        <v/>
      </c>
      <c r="U6306" s="177">
        <v>61</v>
      </c>
      <c r="V6306" s="177" t="s">
        <v>3826</v>
      </c>
      <c r="W6306" s="177" t="s">
        <v>4335</v>
      </c>
      <c r="X6306" s="177" t="s">
        <v>3823</v>
      </c>
      <c r="Y6306" s="177" t="s">
        <v>4336</v>
      </c>
      <c r="Z6306" s="177" t="s">
        <v>5643</v>
      </c>
      <c r="AA6306" s="525" t="s">
        <v>4337</v>
      </c>
      <c r="AB6306" s="399" t="str">
        <f t="shared" si="1283"/>
        <v>DC3KT26</v>
      </c>
      <c r="AC6306" s="399" t="str">
        <f t="shared" si="1284"/>
        <v>DC3KT26-DC</v>
      </c>
      <c r="AD6306" t="str">
        <f>Y6306&amp;"-"&amp;VLOOKUP(AC6306,'LICH THI'!C:AA,9,0)</f>
        <v>64DCKT3208-42472</v>
      </c>
      <c r="AE6306">
        <f t="shared" si="1285"/>
        <v>1</v>
      </c>
    </row>
    <row r="6307" spans="1:31" x14ac:dyDescent="0.25">
      <c r="A6307" s="436" t="str">
        <f t="shared" si="1275"/>
        <v>DC3KT26-DC-13</v>
      </c>
      <c r="B6307" s="436">
        <f>COUNTIF(AC$4:AC6307,AC6307)</f>
        <v>13</v>
      </c>
      <c r="C6307" s="436" t="str">
        <f t="shared" si="1276"/>
        <v>DC3KT26-DC</v>
      </c>
      <c r="D6307" s="436">
        <f>VLOOKUP(C6307,'LICH THI'!C:AA,12,0)</f>
        <v>87</v>
      </c>
      <c r="E6307" s="436">
        <f>VLOOKUP(C6307,'LICH THI'!C:AA,13,0)</f>
        <v>45</v>
      </c>
      <c r="F6307" s="436">
        <f t="shared" si="1286"/>
        <v>45</v>
      </c>
      <c r="G6307" s="436">
        <f>VLOOKUP(C6307,'LICH THI'!C:AA,14,0)</f>
        <v>2</v>
      </c>
      <c r="H6307" s="436">
        <f t="shared" si="1277"/>
        <v>1</v>
      </c>
      <c r="I6307" s="436" t="str">
        <f t="shared" si="1278"/>
        <v>Nguyễn Thị Dung</v>
      </c>
      <c r="J6307" s="436"/>
      <c r="K6307" s="436">
        <f t="shared" si="1279"/>
        <v>2</v>
      </c>
      <c r="L6307" s="436" t="str">
        <f t="shared" si="1280"/>
        <v>DC3KT26-DC-2</v>
      </c>
      <c r="M6307" s="436">
        <f t="shared" si="1281"/>
        <v>26</v>
      </c>
      <c r="N6307" s="437">
        <f t="shared" si="1287"/>
        <v>83</v>
      </c>
      <c r="O6307" s="437"/>
      <c r="P6307" s="430" t="str">
        <f t="shared" si="1282"/>
        <v/>
      </c>
      <c r="U6307" s="177">
        <v>72</v>
      </c>
      <c r="V6307" s="177" t="s">
        <v>3381</v>
      </c>
      <c r="W6307" s="177" t="s">
        <v>2619</v>
      </c>
      <c r="X6307" s="177" t="s">
        <v>3823</v>
      </c>
      <c r="Y6307" s="177" t="s">
        <v>4785</v>
      </c>
      <c r="Z6307" s="177" t="s">
        <v>5643</v>
      </c>
      <c r="AA6307" s="525" t="s">
        <v>4786</v>
      </c>
      <c r="AB6307" s="399" t="str">
        <f t="shared" si="1283"/>
        <v>DC3KT26</v>
      </c>
      <c r="AC6307" s="399" t="str">
        <f t="shared" si="1284"/>
        <v>DC3KT26-DC</v>
      </c>
      <c r="AD6307" t="str">
        <f>Y6307&amp;"-"&amp;VLOOKUP(AC6307,'LICH THI'!C:AA,9,0)</f>
        <v>64DCKT3244-42472</v>
      </c>
      <c r="AE6307">
        <f t="shared" si="1285"/>
        <v>1</v>
      </c>
    </row>
    <row r="6308" spans="1:31" x14ac:dyDescent="0.25">
      <c r="A6308" s="436" t="str">
        <f t="shared" si="1275"/>
        <v>DC3KT26-DC-14</v>
      </c>
      <c r="B6308" s="436">
        <f>COUNTIF(AC$4:AC6308,AC6308)</f>
        <v>14</v>
      </c>
      <c r="C6308" s="436" t="str">
        <f t="shared" si="1276"/>
        <v>DC3KT26-DC</v>
      </c>
      <c r="D6308" s="436">
        <f>VLOOKUP(C6308,'LICH THI'!C:AA,12,0)</f>
        <v>87</v>
      </c>
      <c r="E6308" s="436">
        <f>VLOOKUP(C6308,'LICH THI'!C:AA,13,0)</f>
        <v>45</v>
      </c>
      <c r="F6308" s="436">
        <f t="shared" si="1286"/>
        <v>45</v>
      </c>
      <c r="G6308" s="436">
        <f>VLOOKUP(C6308,'LICH THI'!C:AA,14,0)</f>
        <v>2</v>
      </c>
      <c r="H6308" s="436">
        <f t="shared" si="1277"/>
        <v>1</v>
      </c>
      <c r="I6308" s="436" t="str">
        <f t="shared" si="1278"/>
        <v>Trần Thị Dung</v>
      </c>
      <c r="J6308" s="436"/>
      <c r="K6308" s="436">
        <f t="shared" si="1279"/>
        <v>2</v>
      </c>
      <c r="L6308" s="436" t="str">
        <f t="shared" si="1280"/>
        <v>DC3KT26-DC-2</v>
      </c>
      <c r="M6308" s="436">
        <f t="shared" si="1281"/>
        <v>26</v>
      </c>
      <c r="N6308" s="437">
        <f t="shared" si="1287"/>
        <v>84</v>
      </c>
      <c r="O6308" s="437"/>
      <c r="P6308" s="430" t="str">
        <f t="shared" si="1282"/>
        <v/>
      </c>
      <c r="U6308" s="177">
        <v>46</v>
      </c>
      <c r="V6308" s="177" t="s">
        <v>3378</v>
      </c>
      <c r="W6308" s="177" t="s">
        <v>2716</v>
      </c>
      <c r="X6308" s="177" t="s">
        <v>3823</v>
      </c>
      <c r="Y6308" s="177" t="s">
        <v>3824</v>
      </c>
      <c r="Z6308" s="177" t="s">
        <v>5643</v>
      </c>
      <c r="AA6308" s="525" t="s">
        <v>3825</v>
      </c>
      <c r="AB6308" s="399" t="str">
        <f t="shared" si="1283"/>
        <v>DC3KT26</v>
      </c>
      <c r="AC6308" s="399" t="str">
        <f t="shared" si="1284"/>
        <v>DC3KT26-DC</v>
      </c>
      <c r="AD6308" t="str">
        <f>Y6308&amp;"-"&amp;VLOOKUP(AC6308,'LICH THI'!C:AA,9,0)</f>
        <v>64DCKT3177-42472</v>
      </c>
      <c r="AE6308">
        <f t="shared" si="1285"/>
        <v>1</v>
      </c>
    </row>
    <row r="6309" spans="1:31" x14ac:dyDescent="0.25">
      <c r="A6309" s="436" t="str">
        <f t="shared" si="1275"/>
        <v>DC3KT26-DC-15</v>
      </c>
      <c r="B6309" s="436">
        <f>COUNTIF(AC$4:AC6309,AC6309)</f>
        <v>15</v>
      </c>
      <c r="C6309" s="436" t="str">
        <f t="shared" si="1276"/>
        <v>DC3KT26-DC</v>
      </c>
      <c r="D6309" s="436">
        <f>VLOOKUP(C6309,'LICH THI'!C:AA,12,0)</f>
        <v>87</v>
      </c>
      <c r="E6309" s="436">
        <f>VLOOKUP(C6309,'LICH THI'!C:AA,13,0)</f>
        <v>45</v>
      </c>
      <c r="F6309" s="436">
        <f t="shared" si="1286"/>
        <v>45</v>
      </c>
      <c r="G6309" s="436">
        <f>VLOOKUP(C6309,'LICH THI'!C:AA,14,0)</f>
        <v>2</v>
      </c>
      <c r="H6309" s="436">
        <f t="shared" si="1277"/>
        <v>1</v>
      </c>
      <c r="I6309" s="436" t="str">
        <f t="shared" si="1278"/>
        <v>Lại Minh Đức</v>
      </c>
      <c r="J6309" s="436"/>
      <c r="K6309" s="436">
        <f t="shared" si="1279"/>
        <v>2</v>
      </c>
      <c r="L6309" s="436" t="str">
        <f t="shared" si="1280"/>
        <v>DC3KT26-DC-2</v>
      </c>
      <c r="M6309" s="436">
        <f t="shared" si="1281"/>
        <v>26</v>
      </c>
      <c r="N6309" s="437">
        <f t="shared" si="1287"/>
        <v>85</v>
      </c>
      <c r="O6309" s="437"/>
      <c r="P6309" s="430" t="str">
        <f t="shared" si="1282"/>
        <v/>
      </c>
      <c r="U6309" s="177">
        <v>47</v>
      </c>
      <c r="V6309" s="177" t="s">
        <v>3378</v>
      </c>
      <c r="W6309" s="177" t="s">
        <v>4518</v>
      </c>
      <c r="X6309" s="177" t="s">
        <v>2948</v>
      </c>
      <c r="Y6309" s="177" t="s">
        <v>4519</v>
      </c>
      <c r="Z6309" s="177" t="s">
        <v>5643</v>
      </c>
      <c r="AA6309" s="525" t="s">
        <v>4520</v>
      </c>
      <c r="AB6309" s="399" t="str">
        <f t="shared" si="1283"/>
        <v>DC3KT26</v>
      </c>
      <c r="AC6309" s="399" t="str">
        <f t="shared" si="1284"/>
        <v>DC3KT26-DC</v>
      </c>
      <c r="AD6309" t="str">
        <f>Y6309&amp;"-"&amp;VLOOKUP(AC6309,'LICH THI'!C:AA,9,0)</f>
        <v>64DCKT3266-42472</v>
      </c>
      <c r="AE6309">
        <f t="shared" si="1285"/>
        <v>1</v>
      </c>
    </row>
    <row r="6310" spans="1:31" x14ac:dyDescent="0.25">
      <c r="A6310" s="436" t="str">
        <f t="shared" si="1275"/>
        <v>DC3KT26-DC-16</v>
      </c>
      <c r="B6310" s="436">
        <f>COUNTIF(AC$4:AC6310,AC6310)</f>
        <v>16</v>
      </c>
      <c r="C6310" s="436" t="str">
        <f t="shared" si="1276"/>
        <v>DC3KT26-DC</v>
      </c>
      <c r="D6310" s="436">
        <f>VLOOKUP(C6310,'LICH THI'!C:AA,12,0)</f>
        <v>87</v>
      </c>
      <c r="E6310" s="436">
        <f>VLOOKUP(C6310,'LICH THI'!C:AA,13,0)</f>
        <v>45</v>
      </c>
      <c r="F6310" s="436">
        <f t="shared" si="1286"/>
        <v>45</v>
      </c>
      <c r="G6310" s="436">
        <f>VLOOKUP(C6310,'LICH THI'!C:AA,14,0)</f>
        <v>2</v>
      </c>
      <c r="H6310" s="436">
        <f t="shared" si="1277"/>
        <v>1</v>
      </c>
      <c r="I6310" s="436" t="str">
        <f t="shared" si="1278"/>
        <v>Mai Thị Gấm</v>
      </c>
      <c r="J6310" s="436"/>
      <c r="K6310" s="436">
        <f t="shared" si="1279"/>
        <v>2</v>
      </c>
      <c r="L6310" s="436" t="str">
        <f t="shared" si="1280"/>
        <v>DC3KT26-DC-2</v>
      </c>
      <c r="M6310" s="436">
        <f t="shared" si="1281"/>
        <v>26</v>
      </c>
      <c r="N6310" s="437">
        <f t="shared" si="1287"/>
        <v>86</v>
      </c>
      <c r="O6310" s="437"/>
      <c r="P6310" s="430" t="str">
        <f t="shared" si="1282"/>
        <v/>
      </c>
      <c r="U6310" s="177">
        <v>62</v>
      </c>
      <c r="V6310" s="177" t="s">
        <v>3826</v>
      </c>
      <c r="W6310" s="177" t="s">
        <v>3252</v>
      </c>
      <c r="X6310" s="177" t="s">
        <v>4496</v>
      </c>
      <c r="Y6310" s="177" t="s">
        <v>5583</v>
      </c>
      <c r="Z6310" s="177" t="s">
        <v>5643</v>
      </c>
      <c r="AA6310" s="525" t="s">
        <v>2816</v>
      </c>
      <c r="AB6310" s="399" t="str">
        <f t="shared" si="1283"/>
        <v>DC3KT26</v>
      </c>
      <c r="AC6310" s="399" t="str">
        <f t="shared" si="1284"/>
        <v>DC3KT26-DC</v>
      </c>
      <c r="AD6310" t="str">
        <f>Y6310&amp;"-"&amp;VLOOKUP(AC6310,'LICH THI'!C:AA,9,0)</f>
        <v>64DCKT3174-42472</v>
      </c>
      <c r="AE6310">
        <f t="shared" si="1285"/>
        <v>1</v>
      </c>
    </row>
    <row r="6311" spans="1:31" x14ac:dyDescent="0.25">
      <c r="A6311" s="436" t="str">
        <f t="shared" si="1275"/>
        <v>DC3KT26-DC-17</v>
      </c>
      <c r="B6311" s="436">
        <f>COUNTIF(AC$4:AC6311,AC6311)</f>
        <v>17</v>
      </c>
      <c r="C6311" s="436" t="str">
        <f t="shared" si="1276"/>
        <v>DC3KT26-DC</v>
      </c>
      <c r="D6311" s="436">
        <f>VLOOKUP(C6311,'LICH THI'!C:AA,12,0)</f>
        <v>87</v>
      </c>
      <c r="E6311" s="436">
        <f>VLOOKUP(C6311,'LICH THI'!C:AA,13,0)</f>
        <v>45</v>
      </c>
      <c r="F6311" s="436">
        <f t="shared" si="1286"/>
        <v>45</v>
      </c>
      <c r="G6311" s="436">
        <f>VLOOKUP(C6311,'LICH THI'!C:AA,14,0)</f>
        <v>2</v>
      </c>
      <c r="H6311" s="436">
        <f t="shared" si="1277"/>
        <v>1</v>
      </c>
      <c r="I6311" s="436" t="str">
        <f t="shared" si="1278"/>
        <v>Nguyễn Thị Giang</v>
      </c>
      <c r="J6311" s="436"/>
      <c r="K6311" s="436">
        <f t="shared" si="1279"/>
        <v>2</v>
      </c>
      <c r="L6311" s="436" t="str">
        <f t="shared" si="1280"/>
        <v>DC3KT26-DC-2</v>
      </c>
      <c r="M6311" s="436">
        <f t="shared" si="1281"/>
        <v>26</v>
      </c>
      <c r="N6311" s="437">
        <f t="shared" si="1287"/>
        <v>87</v>
      </c>
      <c r="O6311" s="437"/>
      <c r="P6311" s="430" t="str">
        <f t="shared" si="1282"/>
        <v/>
      </c>
      <c r="U6311" s="177">
        <v>19</v>
      </c>
      <c r="V6311" s="177" t="s">
        <v>3358</v>
      </c>
      <c r="W6311" s="177" t="s">
        <v>2619</v>
      </c>
      <c r="X6311" s="177" t="s">
        <v>3558</v>
      </c>
      <c r="Y6311" s="177" t="s">
        <v>5655</v>
      </c>
      <c r="Z6311" s="177" t="s">
        <v>5643</v>
      </c>
      <c r="AA6311" s="525" t="s">
        <v>3603</v>
      </c>
      <c r="AB6311" s="399" t="str">
        <f t="shared" si="1283"/>
        <v>DC3KT26</v>
      </c>
      <c r="AC6311" s="399" t="str">
        <f t="shared" si="1284"/>
        <v>DC3KT26-DC</v>
      </c>
      <c r="AD6311" t="str">
        <f>Y6311&amp;"-"&amp;VLOOKUP(AC6311,'LICH THI'!C:AA,9,0)</f>
        <v>64DCKT3029-42472</v>
      </c>
      <c r="AE6311">
        <f t="shared" si="1285"/>
        <v>1</v>
      </c>
    </row>
    <row r="6312" spans="1:31" x14ac:dyDescent="0.25">
      <c r="A6312" s="436" t="str">
        <f t="shared" si="1275"/>
        <v>DC3KT26-DC-18</v>
      </c>
      <c r="B6312" s="436">
        <f>COUNTIF(AC$4:AC6312,AC6312)</f>
        <v>18</v>
      </c>
      <c r="C6312" s="436" t="str">
        <f t="shared" si="1276"/>
        <v>DC3KT26-DC</v>
      </c>
      <c r="D6312" s="436">
        <f>VLOOKUP(C6312,'LICH THI'!C:AA,12,0)</f>
        <v>87</v>
      </c>
      <c r="E6312" s="436">
        <f>VLOOKUP(C6312,'LICH THI'!C:AA,13,0)</f>
        <v>45</v>
      </c>
      <c r="F6312" s="436">
        <f t="shared" si="1286"/>
        <v>45</v>
      </c>
      <c r="G6312" s="436">
        <f>VLOOKUP(C6312,'LICH THI'!C:AA,14,0)</f>
        <v>2</v>
      </c>
      <c r="H6312" s="436">
        <f t="shared" si="1277"/>
        <v>1</v>
      </c>
      <c r="I6312" s="436" t="str">
        <f t="shared" si="1278"/>
        <v>Trần Trường Giang</v>
      </c>
      <c r="J6312" s="436"/>
      <c r="K6312" s="436">
        <f t="shared" si="1279"/>
        <v>2</v>
      </c>
      <c r="L6312" s="436" t="str">
        <f t="shared" si="1280"/>
        <v>DC3KT26-DC-2</v>
      </c>
      <c r="M6312" s="436">
        <f t="shared" si="1281"/>
        <v>26</v>
      </c>
      <c r="N6312" s="437">
        <f t="shared" si="1287"/>
        <v>88</v>
      </c>
      <c r="O6312" s="437"/>
      <c r="P6312" s="430" t="str">
        <f t="shared" si="1282"/>
        <v/>
      </c>
      <c r="U6312" s="177">
        <v>1</v>
      </c>
      <c r="V6312" s="177" t="s">
        <v>4262</v>
      </c>
      <c r="W6312" s="177" t="s">
        <v>4444</v>
      </c>
      <c r="X6312" s="177" t="s">
        <v>3558</v>
      </c>
      <c r="Y6312" s="177" t="s">
        <v>4445</v>
      </c>
      <c r="Z6312" s="177" t="s">
        <v>5643</v>
      </c>
      <c r="AA6312" s="525" t="s">
        <v>4446</v>
      </c>
      <c r="AB6312" s="399" t="str">
        <f t="shared" si="1283"/>
        <v>DC3KT26</v>
      </c>
      <c r="AC6312" s="399" t="str">
        <f t="shared" si="1284"/>
        <v>DC3KT26-DC</v>
      </c>
      <c r="AD6312" t="str">
        <f>Y6312&amp;"-"&amp;VLOOKUP(AC6312,'LICH THI'!C:AA,9,0)</f>
        <v>63DCKT3051-42472</v>
      </c>
      <c r="AE6312">
        <f t="shared" si="1285"/>
        <v>1</v>
      </c>
    </row>
    <row r="6313" spans="1:31" x14ac:dyDescent="0.25">
      <c r="A6313" s="436" t="str">
        <f t="shared" si="1275"/>
        <v>DC3KT26-DC-19</v>
      </c>
      <c r="B6313" s="436">
        <f>COUNTIF(AC$4:AC6313,AC6313)</f>
        <v>19</v>
      </c>
      <c r="C6313" s="436" t="str">
        <f t="shared" si="1276"/>
        <v>DC3KT26-DC</v>
      </c>
      <c r="D6313" s="436">
        <f>VLOOKUP(C6313,'LICH THI'!C:AA,12,0)</f>
        <v>87</v>
      </c>
      <c r="E6313" s="436">
        <f>VLOOKUP(C6313,'LICH THI'!C:AA,13,0)</f>
        <v>45</v>
      </c>
      <c r="F6313" s="436">
        <f t="shared" si="1286"/>
        <v>45</v>
      </c>
      <c r="G6313" s="436">
        <f>VLOOKUP(C6313,'LICH THI'!C:AA,14,0)</f>
        <v>2</v>
      </c>
      <c r="H6313" s="436">
        <f t="shared" si="1277"/>
        <v>1</v>
      </c>
      <c r="I6313" s="436" t="str">
        <f t="shared" si="1278"/>
        <v>Bùi Thị Thu Hà</v>
      </c>
      <c r="J6313" s="436"/>
      <c r="K6313" s="436">
        <f t="shared" si="1279"/>
        <v>2</v>
      </c>
      <c r="L6313" s="436" t="str">
        <f t="shared" si="1280"/>
        <v>DC3KT26-DC-2</v>
      </c>
      <c r="M6313" s="436">
        <f t="shared" si="1281"/>
        <v>26</v>
      </c>
      <c r="N6313" s="437">
        <f t="shared" si="1287"/>
        <v>89</v>
      </c>
      <c r="O6313" s="437"/>
      <c r="P6313" s="430" t="str">
        <f t="shared" si="1282"/>
        <v/>
      </c>
      <c r="U6313" s="177">
        <v>2</v>
      </c>
      <c r="V6313" s="177" t="s">
        <v>4262</v>
      </c>
      <c r="W6313" s="177" t="s">
        <v>4235</v>
      </c>
      <c r="X6313" s="177" t="s">
        <v>3163</v>
      </c>
      <c r="Y6313" s="177" t="s">
        <v>5644</v>
      </c>
      <c r="Z6313" s="177" t="s">
        <v>5643</v>
      </c>
      <c r="AA6313" s="525" t="s">
        <v>5645</v>
      </c>
      <c r="AB6313" s="399" t="str">
        <f t="shared" si="1283"/>
        <v>DC3KT26</v>
      </c>
      <c r="AC6313" s="399" t="str">
        <f t="shared" si="1284"/>
        <v>DC3KT26-DC</v>
      </c>
      <c r="AD6313" t="str">
        <f>Y6313&amp;"-"&amp;VLOOKUP(AC6313,'LICH THI'!C:AA,9,0)</f>
        <v>63DCKT3047-42472</v>
      </c>
      <c r="AE6313">
        <f t="shared" si="1285"/>
        <v>1</v>
      </c>
    </row>
    <row r="6314" spans="1:31" x14ac:dyDescent="0.25">
      <c r="A6314" s="436" t="str">
        <f t="shared" si="1275"/>
        <v>DC3KT26-DC-20</v>
      </c>
      <c r="B6314" s="436">
        <f>COUNTIF(AC$4:AC6314,AC6314)</f>
        <v>20</v>
      </c>
      <c r="C6314" s="436" t="str">
        <f t="shared" si="1276"/>
        <v>DC3KT26-DC</v>
      </c>
      <c r="D6314" s="436">
        <f>VLOOKUP(C6314,'LICH THI'!C:AA,12,0)</f>
        <v>87</v>
      </c>
      <c r="E6314" s="436">
        <f>VLOOKUP(C6314,'LICH THI'!C:AA,13,0)</f>
        <v>45</v>
      </c>
      <c r="F6314" s="436">
        <f t="shared" si="1286"/>
        <v>45</v>
      </c>
      <c r="G6314" s="436">
        <f>VLOOKUP(C6314,'LICH THI'!C:AA,14,0)</f>
        <v>2</v>
      </c>
      <c r="H6314" s="436">
        <f t="shared" si="1277"/>
        <v>1</v>
      </c>
      <c r="I6314" s="436" t="str">
        <f t="shared" si="1278"/>
        <v>Nguyễn Bá Hai</v>
      </c>
      <c r="J6314" s="436"/>
      <c r="K6314" s="436">
        <f t="shared" si="1279"/>
        <v>2</v>
      </c>
      <c r="L6314" s="436" t="str">
        <f t="shared" si="1280"/>
        <v>DC3KT26-DC-2</v>
      </c>
      <c r="M6314" s="436">
        <f t="shared" si="1281"/>
        <v>26</v>
      </c>
      <c r="N6314" s="437">
        <f t="shared" si="1287"/>
        <v>90</v>
      </c>
      <c r="O6314" s="437"/>
      <c r="P6314" s="430" t="str">
        <f t="shared" si="1282"/>
        <v/>
      </c>
      <c r="U6314" s="177">
        <v>73</v>
      </c>
      <c r="V6314" s="177" t="s">
        <v>3381</v>
      </c>
      <c r="W6314" s="177" t="s">
        <v>4789</v>
      </c>
      <c r="X6314" s="177" t="s">
        <v>4790</v>
      </c>
      <c r="Y6314" s="177" t="s">
        <v>4791</v>
      </c>
      <c r="Z6314" s="177" t="s">
        <v>5643</v>
      </c>
      <c r="AA6314" s="525" t="s">
        <v>4792</v>
      </c>
      <c r="AB6314" s="399" t="str">
        <f t="shared" si="1283"/>
        <v>DC3KT26</v>
      </c>
      <c r="AC6314" s="399" t="str">
        <f t="shared" si="1284"/>
        <v>DC3KT26-DC</v>
      </c>
      <c r="AD6314" t="str">
        <f>Y6314&amp;"-"&amp;VLOOKUP(AC6314,'LICH THI'!C:AA,9,0)</f>
        <v>64DCKT3292-42472</v>
      </c>
      <c r="AE6314">
        <f t="shared" si="1285"/>
        <v>1</v>
      </c>
    </row>
    <row r="6315" spans="1:31" x14ac:dyDescent="0.25">
      <c r="A6315" s="436" t="str">
        <f t="shared" si="1275"/>
        <v>DC3KT26-DC-21</v>
      </c>
      <c r="B6315" s="436">
        <f>COUNTIF(AC$4:AC6315,AC6315)</f>
        <v>21</v>
      </c>
      <c r="C6315" s="436" t="str">
        <f t="shared" si="1276"/>
        <v>DC3KT26-DC</v>
      </c>
      <c r="D6315" s="436">
        <f>VLOOKUP(C6315,'LICH THI'!C:AA,12,0)</f>
        <v>87</v>
      </c>
      <c r="E6315" s="436">
        <f>VLOOKUP(C6315,'LICH THI'!C:AA,13,0)</f>
        <v>45</v>
      </c>
      <c r="F6315" s="436">
        <f t="shared" si="1286"/>
        <v>45</v>
      </c>
      <c r="G6315" s="436">
        <f>VLOOKUP(C6315,'LICH THI'!C:AA,14,0)</f>
        <v>2</v>
      </c>
      <c r="H6315" s="436">
        <f t="shared" si="1277"/>
        <v>1</v>
      </c>
      <c r="I6315" s="436" t="str">
        <f t="shared" si="1278"/>
        <v>Phạm Thị Hải</v>
      </c>
      <c r="J6315" s="436"/>
      <c r="K6315" s="436">
        <f t="shared" si="1279"/>
        <v>2</v>
      </c>
      <c r="L6315" s="436" t="str">
        <f t="shared" si="1280"/>
        <v>DC3KT26-DC-2</v>
      </c>
      <c r="M6315" s="436">
        <f t="shared" si="1281"/>
        <v>26</v>
      </c>
      <c r="N6315" s="437">
        <f t="shared" si="1287"/>
        <v>91</v>
      </c>
      <c r="O6315" s="437"/>
      <c r="P6315" s="430" t="str">
        <f t="shared" si="1282"/>
        <v/>
      </c>
      <c r="U6315" s="177">
        <v>74</v>
      </c>
      <c r="V6315" s="177" t="s">
        <v>3381</v>
      </c>
      <c r="W6315" s="177" t="s">
        <v>3557</v>
      </c>
      <c r="X6315" s="177" t="s">
        <v>2908</v>
      </c>
      <c r="Y6315" s="177" t="s">
        <v>4024</v>
      </c>
      <c r="Z6315" s="177" t="s">
        <v>5643</v>
      </c>
      <c r="AA6315" s="525" t="s">
        <v>2625</v>
      </c>
      <c r="AB6315" s="399" t="str">
        <f t="shared" si="1283"/>
        <v>DC3KT26</v>
      </c>
      <c r="AC6315" s="399" t="str">
        <f t="shared" si="1284"/>
        <v>DC3KT26-DC</v>
      </c>
      <c r="AD6315" t="str">
        <f>Y6315&amp;"-"&amp;VLOOKUP(AC6315,'LICH THI'!C:AA,9,0)</f>
        <v>64DCKT3302-42472</v>
      </c>
      <c r="AE6315">
        <f t="shared" si="1285"/>
        <v>1</v>
      </c>
    </row>
    <row r="6316" spans="1:31" x14ac:dyDescent="0.25">
      <c r="A6316" s="436" t="str">
        <f t="shared" si="1275"/>
        <v>DC3KT26-DC-22</v>
      </c>
      <c r="B6316" s="436">
        <f>COUNTIF(AC$4:AC6316,AC6316)</f>
        <v>22</v>
      </c>
      <c r="C6316" s="436" t="str">
        <f t="shared" si="1276"/>
        <v>DC3KT26-DC</v>
      </c>
      <c r="D6316" s="436">
        <f>VLOOKUP(C6316,'LICH THI'!C:AA,12,0)</f>
        <v>87</v>
      </c>
      <c r="E6316" s="436">
        <f>VLOOKUP(C6316,'LICH THI'!C:AA,13,0)</f>
        <v>45</v>
      </c>
      <c r="F6316" s="436">
        <f t="shared" si="1286"/>
        <v>45</v>
      </c>
      <c r="G6316" s="436">
        <f>VLOOKUP(C6316,'LICH THI'!C:AA,14,0)</f>
        <v>2</v>
      </c>
      <c r="H6316" s="436">
        <f t="shared" si="1277"/>
        <v>1</v>
      </c>
      <c r="I6316" s="436" t="str">
        <f t="shared" si="1278"/>
        <v>Nguyễn Thị Hạnh</v>
      </c>
      <c r="J6316" s="436"/>
      <c r="K6316" s="436">
        <f t="shared" si="1279"/>
        <v>2</v>
      </c>
      <c r="L6316" s="436" t="str">
        <f t="shared" si="1280"/>
        <v>DC3KT26-DC-2</v>
      </c>
      <c r="M6316" s="436">
        <f t="shared" si="1281"/>
        <v>26</v>
      </c>
      <c r="N6316" s="437">
        <f t="shared" si="1287"/>
        <v>92</v>
      </c>
      <c r="O6316" s="437"/>
      <c r="P6316" s="430" t="str">
        <f t="shared" si="1282"/>
        <v/>
      </c>
      <c r="U6316" s="177">
        <v>63</v>
      </c>
      <c r="V6316" s="177" t="s">
        <v>3826</v>
      </c>
      <c r="W6316" s="177" t="s">
        <v>2619</v>
      </c>
      <c r="X6316" s="177" t="s">
        <v>2656</v>
      </c>
      <c r="Y6316" s="177" t="s">
        <v>5687</v>
      </c>
      <c r="Z6316" s="177" t="s">
        <v>5643</v>
      </c>
      <c r="AA6316" s="525" t="s">
        <v>3412</v>
      </c>
      <c r="AB6316" s="399" t="str">
        <f t="shared" si="1283"/>
        <v>DC3KT26</v>
      </c>
      <c r="AC6316" s="399" t="str">
        <f t="shared" si="1284"/>
        <v>DC3KT26-DC</v>
      </c>
      <c r="AD6316" t="str">
        <f>Y6316&amp;"-"&amp;VLOOKUP(AC6316,'LICH THI'!C:AA,9,0)</f>
        <v>64DCKT3193-42472</v>
      </c>
      <c r="AE6316">
        <f t="shared" si="1285"/>
        <v>1</v>
      </c>
    </row>
    <row r="6317" spans="1:31" x14ac:dyDescent="0.25">
      <c r="A6317" s="436" t="str">
        <f t="shared" si="1275"/>
        <v>DC3KT26-DC-23</v>
      </c>
      <c r="B6317" s="436">
        <f>COUNTIF(AC$4:AC6317,AC6317)</f>
        <v>23</v>
      </c>
      <c r="C6317" s="436" t="str">
        <f t="shared" si="1276"/>
        <v>DC3KT26-DC</v>
      </c>
      <c r="D6317" s="436">
        <f>VLOOKUP(C6317,'LICH THI'!C:AA,12,0)</f>
        <v>87</v>
      </c>
      <c r="E6317" s="436">
        <f>VLOOKUP(C6317,'LICH THI'!C:AA,13,0)</f>
        <v>45</v>
      </c>
      <c r="F6317" s="436">
        <f t="shared" si="1286"/>
        <v>45</v>
      </c>
      <c r="G6317" s="436">
        <f>VLOOKUP(C6317,'LICH THI'!C:AA,14,0)</f>
        <v>2</v>
      </c>
      <c r="H6317" s="436">
        <f t="shared" si="1277"/>
        <v>1</v>
      </c>
      <c r="I6317" s="436" t="str">
        <f t="shared" si="1278"/>
        <v>Đặng Thị Hằng</v>
      </c>
      <c r="J6317" s="436"/>
      <c r="K6317" s="436">
        <f t="shared" si="1279"/>
        <v>2</v>
      </c>
      <c r="L6317" s="436" t="str">
        <f t="shared" si="1280"/>
        <v>DC3KT26-DC-2</v>
      </c>
      <c r="M6317" s="436">
        <f t="shared" si="1281"/>
        <v>26</v>
      </c>
      <c r="N6317" s="437">
        <f t="shared" si="1287"/>
        <v>93</v>
      </c>
      <c r="O6317" s="437"/>
      <c r="P6317" s="430" t="str">
        <f t="shared" si="1282"/>
        <v/>
      </c>
      <c r="U6317" s="177">
        <v>48</v>
      </c>
      <c r="V6317" s="177" t="s">
        <v>3378</v>
      </c>
      <c r="W6317" s="177" t="s">
        <v>3551</v>
      </c>
      <c r="X6317" s="177" t="s">
        <v>3383</v>
      </c>
      <c r="Y6317" s="177" t="s">
        <v>5679</v>
      </c>
      <c r="Z6317" s="177" t="s">
        <v>5643</v>
      </c>
      <c r="AA6317" s="525" t="s">
        <v>5671</v>
      </c>
      <c r="AB6317" s="399" t="str">
        <f t="shared" si="1283"/>
        <v>DC3KT26</v>
      </c>
      <c r="AC6317" s="399" t="str">
        <f t="shared" si="1284"/>
        <v>DC3KT26-DC</v>
      </c>
      <c r="AD6317" t="str">
        <f>Y6317&amp;"-"&amp;VLOOKUP(AC6317,'LICH THI'!C:AA,9,0)</f>
        <v>64DCKT3147-42472</v>
      </c>
      <c r="AE6317">
        <f t="shared" si="1285"/>
        <v>1</v>
      </c>
    </row>
    <row r="6318" spans="1:31" x14ac:dyDescent="0.25">
      <c r="A6318" s="436" t="str">
        <f t="shared" si="1275"/>
        <v>DC3KT26-DC-24</v>
      </c>
      <c r="B6318" s="436">
        <f>COUNTIF(AC$4:AC6318,AC6318)</f>
        <v>24</v>
      </c>
      <c r="C6318" s="436" t="str">
        <f t="shared" si="1276"/>
        <v>DC3KT26-DC</v>
      </c>
      <c r="D6318" s="436">
        <f>VLOOKUP(C6318,'LICH THI'!C:AA,12,0)</f>
        <v>87</v>
      </c>
      <c r="E6318" s="436">
        <f>VLOOKUP(C6318,'LICH THI'!C:AA,13,0)</f>
        <v>45</v>
      </c>
      <c r="F6318" s="436">
        <f t="shared" si="1286"/>
        <v>45</v>
      </c>
      <c r="G6318" s="436">
        <f>VLOOKUP(C6318,'LICH THI'!C:AA,14,0)</f>
        <v>2</v>
      </c>
      <c r="H6318" s="436">
        <f t="shared" si="1277"/>
        <v>1</v>
      </c>
      <c r="I6318" s="436" t="str">
        <f t="shared" si="1278"/>
        <v>Nguyễn Thanh Hằng</v>
      </c>
      <c r="J6318" s="436"/>
      <c r="K6318" s="436">
        <f t="shared" si="1279"/>
        <v>2</v>
      </c>
      <c r="L6318" s="436" t="str">
        <f t="shared" si="1280"/>
        <v>DC3KT26-DC-2</v>
      </c>
      <c r="M6318" s="436">
        <f t="shared" si="1281"/>
        <v>26</v>
      </c>
      <c r="N6318" s="437">
        <f t="shared" si="1287"/>
        <v>94</v>
      </c>
      <c r="O6318" s="437"/>
      <c r="P6318" s="430" t="str">
        <f t="shared" si="1282"/>
        <v/>
      </c>
      <c r="U6318" s="177">
        <v>20</v>
      </c>
      <c r="V6318" s="177" t="s">
        <v>3358</v>
      </c>
      <c r="W6318" s="177" t="s">
        <v>4080</v>
      </c>
      <c r="X6318" s="177" t="s">
        <v>3383</v>
      </c>
      <c r="Y6318" s="177" t="s">
        <v>4499</v>
      </c>
      <c r="Z6318" s="177" t="s">
        <v>5643</v>
      </c>
      <c r="AA6318" s="525" t="s">
        <v>4500</v>
      </c>
      <c r="AB6318" s="399" t="str">
        <f t="shared" si="1283"/>
        <v>DC3KT26</v>
      </c>
      <c r="AC6318" s="399" t="str">
        <f t="shared" si="1284"/>
        <v>DC3KT26-DC</v>
      </c>
      <c r="AD6318" t="str">
        <f>Y6318&amp;"-"&amp;VLOOKUP(AC6318,'LICH THI'!C:AA,9,0)</f>
        <v>64DCKT3051-42472</v>
      </c>
      <c r="AE6318">
        <f t="shared" si="1285"/>
        <v>1</v>
      </c>
    </row>
    <row r="6319" spans="1:31" x14ac:dyDescent="0.25">
      <c r="A6319" s="436" t="str">
        <f t="shared" si="1275"/>
        <v>DC3KT26-DC-25</v>
      </c>
      <c r="B6319" s="436">
        <f>COUNTIF(AC$4:AC6319,AC6319)</f>
        <v>25</v>
      </c>
      <c r="C6319" s="436" t="str">
        <f t="shared" si="1276"/>
        <v>DC3KT26-DC</v>
      </c>
      <c r="D6319" s="436">
        <f>VLOOKUP(C6319,'LICH THI'!C:AA,12,0)</f>
        <v>87</v>
      </c>
      <c r="E6319" s="436">
        <f>VLOOKUP(C6319,'LICH THI'!C:AA,13,0)</f>
        <v>45</v>
      </c>
      <c r="F6319" s="436">
        <f t="shared" si="1286"/>
        <v>45</v>
      </c>
      <c r="G6319" s="436">
        <f>VLOOKUP(C6319,'LICH THI'!C:AA,14,0)</f>
        <v>2</v>
      </c>
      <c r="H6319" s="436">
        <f t="shared" si="1277"/>
        <v>1</v>
      </c>
      <c r="I6319" s="436" t="str">
        <f t="shared" si="1278"/>
        <v>Bùi Thị Hiền</v>
      </c>
      <c r="J6319" s="436"/>
      <c r="K6319" s="436">
        <f t="shared" si="1279"/>
        <v>2</v>
      </c>
      <c r="L6319" s="436" t="str">
        <f t="shared" si="1280"/>
        <v>DC3KT26-DC-2</v>
      </c>
      <c r="M6319" s="436">
        <f t="shared" si="1281"/>
        <v>26</v>
      </c>
      <c r="N6319" s="437">
        <f t="shared" si="1287"/>
        <v>95</v>
      </c>
      <c r="O6319" s="437"/>
      <c r="P6319" s="430" t="str">
        <f t="shared" si="1282"/>
        <v/>
      </c>
      <c r="U6319" s="177">
        <v>21</v>
      </c>
      <c r="V6319" s="177" t="s">
        <v>3358</v>
      </c>
      <c r="W6319" s="177" t="s">
        <v>2630</v>
      </c>
      <c r="X6319" s="177" t="s">
        <v>3029</v>
      </c>
      <c r="Y6319" s="177" t="s">
        <v>5656</v>
      </c>
      <c r="Z6319" s="177" t="s">
        <v>5643</v>
      </c>
      <c r="AA6319" s="525" t="s">
        <v>3753</v>
      </c>
      <c r="AB6319" s="399" t="str">
        <f t="shared" si="1283"/>
        <v>DC3KT26</v>
      </c>
      <c r="AC6319" s="399" t="str">
        <f t="shared" si="1284"/>
        <v>DC3KT26-DC</v>
      </c>
      <c r="AD6319" t="str">
        <f>Y6319&amp;"-"&amp;VLOOKUP(AC6319,'LICH THI'!C:AA,9,0)</f>
        <v>64DCKT3040-42472</v>
      </c>
      <c r="AE6319">
        <f t="shared" si="1285"/>
        <v>1</v>
      </c>
    </row>
    <row r="6320" spans="1:31" x14ac:dyDescent="0.25">
      <c r="A6320" s="436" t="str">
        <f t="shared" si="1275"/>
        <v>DC3KT26-DC-26</v>
      </c>
      <c r="B6320" s="436">
        <f>COUNTIF(AC$4:AC6320,AC6320)</f>
        <v>26</v>
      </c>
      <c r="C6320" s="436" t="str">
        <f t="shared" si="1276"/>
        <v>DC3KT26-DC</v>
      </c>
      <c r="D6320" s="436">
        <f>VLOOKUP(C6320,'LICH THI'!C:AA,12,0)</f>
        <v>87</v>
      </c>
      <c r="E6320" s="436">
        <f>VLOOKUP(C6320,'LICH THI'!C:AA,13,0)</f>
        <v>45</v>
      </c>
      <c r="F6320" s="436">
        <f t="shared" si="1286"/>
        <v>45</v>
      </c>
      <c r="G6320" s="436">
        <f>VLOOKUP(C6320,'LICH THI'!C:AA,14,0)</f>
        <v>2</v>
      </c>
      <c r="H6320" s="436">
        <f t="shared" si="1277"/>
        <v>1</v>
      </c>
      <c r="I6320" s="436" t="str">
        <f t="shared" si="1278"/>
        <v>Vũ Thị Hiền</v>
      </c>
      <c r="J6320" s="436"/>
      <c r="K6320" s="436">
        <f t="shared" si="1279"/>
        <v>2</v>
      </c>
      <c r="L6320" s="436" t="str">
        <f t="shared" si="1280"/>
        <v>DC3KT26-DC-2</v>
      </c>
      <c r="M6320" s="436">
        <f t="shared" si="1281"/>
        <v>26</v>
      </c>
      <c r="N6320" s="437">
        <f t="shared" si="1287"/>
        <v>51</v>
      </c>
      <c r="O6320" s="437"/>
      <c r="P6320" s="430" t="str">
        <f t="shared" si="1282"/>
        <v/>
      </c>
      <c r="U6320" s="177">
        <v>22</v>
      </c>
      <c r="V6320" s="177" t="s">
        <v>3358</v>
      </c>
      <c r="W6320" s="177" t="s">
        <v>2615</v>
      </c>
      <c r="X6320" s="177" t="s">
        <v>3029</v>
      </c>
      <c r="Y6320" s="177" t="s">
        <v>4501</v>
      </c>
      <c r="Z6320" s="177" t="s">
        <v>5643</v>
      </c>
      <c r="AA6320" s="525" t="s">
        <v>4502</v>
      </c>
      <c r="AB6320" s="399" t="str">
        <f t="shared" si="1283"/>
        <v>DC3KT26</v>
      </c>
      <c r="AC6320" s="399" t="str">
        <f t="shared" si="1284"/>
        <v>DC3KT26-DC</v>
      </c>
      <c r="AD6320" t="str">
        <f>Y6320&amp;"-"&amp;VLOOKUP(AC6320,'LICH THI'!C:AA,9,0)</f>
        <v>64DCKT3046-42472</v>
      </c>
      <c r="AE6320">
        <f t="shared" si="1285"/>
        <v>1</v>
      </c>
    </row>
    <row r="6321" spans="1:31" x14ac:dyDescent="0.25">
      <c r="A6321" s="436" t="str">
        <f t="shared" si="1275"/>
        <v>DC3KT26-DC-27</v>
      </c>
      <c r="B6321" s="436">
        <f>COUNTIF(AC$4:AC6321,AC6321)</f>
        <v>27</v>
      </c>
      <c r="C6321" s="436" t="str">
        <f t="shared" si="1276"/>
        <v>DC3KT26-DC</v>
      </c>
      <c r="D6321" s="436">
        <f>VLOOKUP(C6321,'LICH THI'!C:AA,12,0)</f>
        <v>87</v>
      </c>
      <c r="E6321" s="436">
        <f>VLOOKUP(C6321,'LICH THI'!C:AA,13,0)</f>
        <v>45</v>
      </c>
      <c r="F6321" s="436">
        <f t="shared" si="1286"/>
        <v>45</v>
      </c>
      <c r="G6321" s="436">
        <f>VLOOKUP(C6321,'LICH THI'!C:AA,14,0)</f>
        <v>2</v>
      </c>
      <c r="H6321" s="436">
        <f t="shared" si="1277"/>
        <v>1</v>
      </c>
      <c r="I6321" s="436" t="str">
        <f t="shared" si="1278"/>
        <v>Nguyễn Ngọc Hiệp</v>
      </c>
      <c r="J6321" s="436"/>
      <c r="K6321" s="436">
        <f t="shared" si="1279"/>
        <v>2</v>
      </c>
      <c r="L6321" s="436" t="str">
        <f t="shared" si="1280"/>
        <v>DC3KT26-DC-2</v>
      </c>
      <c r="M6321" s="436">
        <f t="shared" si="1281"/>
        <v>26</v>
      </c>
      <c r="N6321" s="437">
        <f t="shared" si="1287"/>
        <v>52</v>
      </c>
      <c r="O6321" s="437"/>
      <c r="P6321" s="430" t="str">
        <f t="shared" si="1282"/>
        <v/>
      </c>
      <c r="U6321" s="177">
        <v>23</v>
      </c>
      <c r="V6321" s="177" t="s">
        <v>3358</v>
      </c>
      <c r="W6321" s="177" t="s">
        <v>2783</v>
      </c>
      <c r="X6321" s="177" t="s">
        <v>4886</v>
      </c>
      <c r="Y6321" s="177" t="s">
        <v>5657</v>
      </c>
      <c r="Z6321" s="177" t="s">
        <v>5643</v>
      </c>
      <c r="AA6321" s="525" t="s">
        <v>4558</v>
      </c>
      <c r="AB6321" s="399" t="str">
        <f t="shared" si="1283"/>
        <v>DC3KT26</v>
      </c>
      <c r="AC6321" s="399" t="str">
        <f t="shared" si="1284"/>
        <v>DC3KT26-DC</v>
      </c>
      <c r="AD6321" t="str">
        <f>Y6321&amp;"-"&amp;VLOOKUP(AC6321,'LICH THI'!C:AA,9,0)</f>
        <v>64DCKT3079-42472</v>
      </c>
      <c r="AE6321">
        <f t="shared" si="1285"/>
        <v>1</v>
      </c>
    </row>
    <row r="6322" spans="1:31" x14ac:dyDescent="0.25">
      <c r="A6322" s="436" t="str">
        <f t="shared" si="1275"/>
        <v>DC3KT26-DC-28</v>
      </c>
      <c r="B6322" s="436">
        <f>COUNTIF(AC$4:AC6322,AC6322)</f>
        <v>28</v>
      </c>
      <c r="C6322" s="436" t="str">
        <f t="shared" si="1276"/>
        <v>DC3KT26-DC</v>
      </c>
      <c r="D6322" s="436">
        <f>VLOOKUP(C6322,'LICH THI'!C:AA,12,0)</f>
        <v>87</v>
      </c>
      <c r="E6322" s="436">
        <f>VLOOKUP(C6322,'LICH THI'!C:AA,13,0)</f>
        <v>45</v>
      </c>
      <c r="F6322" s="436">
        <f t="shared" si="1286"/>
        <v>45</v>
      </c>
      <c r="G6322" s="436">
        <f>VLOOKUP(C6322,'LICH THI'!C:AA,14,0)</f>
        <v>2</v>
      </c>
      <c r="H6322" s="436">
        <f t="shared" si="1277"/>
        <v>1</v>
      </c>
      <c r="I6322" s="436" t="str">
        <f t="shared" si="1278"/>
        <v>Lê Khánh Hoà</v>
      </c>
      <c r="J6322" s="436"/>
      <c r="K6322" s="436">
        <f t="shared" si="1279"/>
        <v>2</v>
      </c>
      <c r="L6322" s="436" t="str">
        <f t="shared" si="1280"/>
        <v>DC3KT26-DC-2</v>
      </c>
      <c r="M6322" s="436">
        <f t="shared" si="1281"/>
        <v>26</v>
      </c>
      <c r="N6322" s="437">
        <f t="shared" si="1287"/>
        <v>53</v>
      </c>
      <c r="O6322" s="437"/>
      <c r="P6322" s="430" t="str">
        <f t="shared" si="1282"/>
        <v/>
      </c>
      <c r="U6322" s="177">
        <v>24</v>
      </c>
      <c r="V6322" s="177" t="s">
        <v>3358</v>
      </c>
      <c r="W6322" s="177" t="s">
        <v>4737</v>
      </c>
      <c r="X6322" s="177" t="s">
        <v>3539</v>
      </c>
      <c r="Y6322" s="177" t="s">
        <v>4738</v>
      </c>
      <c r="Z6322" s="177" t="s">
        <v>5643</v>
      </c>
      <c r="AA6322" s="525" t="s">
        <v>4739</v>
      </c>
      <c r="AB6322" s="399" t="str">
        <f t="shared" si="1283"/>
        <v>DC3KT26</v>
      </c>
      <c r="AC6322" s="399" t="str">
        <f t="shared" si="1284"/>
        <v>DC3KT26-DC</v>
      </c>
      <c r="AD6322" t="str">
        <f>Y6322&amp;"-"&amp;VLOOKUP(AC6322,'LICH THI'!C:AA,9,0)</f>
        <v>64DCKT3014-42472</v>
      </c>
      <c r="AE6322">
        <f t="shared" si="1285"/>
        <v>1</v>
      </c>
    </row>
    <row r="6323" spans="1:31" x14ac:dyDescent="0.25">
      <c r="A6323" s="436" t="str">
        <f t="shared" si="1275"/>
        <v>DC3KT26-DC-29</v>
      </c>
      <c r="B6323" s="436">
        <f>COUNTIF(AC$4:AC6323,AC6323)</f>
        <v>29</v>
      </c>
      <c r="C6323" s="436" t="str">
        <f t="shared" si="1276"/>
        <v>DC3KT26-DC</v>
      </c>
      <c r="D6323" s="436">
        <f>VLOOKUP(C6323,'LICH THI'!C:AA,12,0)</f>
        <v>87</v>
      </c>
      <c r="E6323" s="436">
        <f>VLOOKUP(C6323,'LICH THI'!C:AA,13,0)</f>
        <v>45</v>
      </c>
      <c r="F6323" s="436">
        <f t="shared" si="1286"/>
        <v>45</v>
      </c>
      <c r="G6323" s="436">
        <f>VLOOKUP(C6323,'LICH THI'!C:AA,14,0)</f>
        <v>2</v>
      </c>
      <c r="H6323" s="436">
        <f t="shared" si="1277"/>
        <v>1</v>
      </c>
      <c r="I6323" s="436" t="str">
        <f t="shared" si="1278"/>
        <v>Lê Thị Hòa</v>
      </c>
      <c r="J6323" s="436"/>
      <c r="K6323" s="436">
        <f t="shared" si="1279"/>
        <v>2</v>
      </c>
      <c r="L6323" s="436" t="str">
        <f t="shared" si="1280"/>
        <v>DC3KT26-DC-2</v>
      </c>
      <c r="M6323" s="436">
        <f t="shared" si="1281"/>
        <v>26</v>
      </c>
      <c r="N6323" s="437">
        <f t="shared" si="1287"/>
        <v>54</v>
      </c>
      <c r="O6323" s="437"/>
      <c r="P6323" s="430" t="str">
        <f t="shared" si="1282"/>
        <v/>
      </c>
      <c r="U6323" s="177">
        <v>34</v>
      </c>
      <c r="V6323" s="177" t="s">
        <v>3366</v>
      </c>
      <c r="W6323" s="177" t="s">
        <v>3367</v>
      </c>
      <c r="X6323" s="177" t="s">
        <v>2660</v>
      </c>
      <c r="Y6323" s="177" t="s">
        <v>3368</v>
      </c>
      <c r="Z6323" s="177" t="s">
        <v>5643</v>
      </c>
      <c r="AA6323" s="525" t="s">
        <v>2771</v>
      </c>
      <c r="AB6323" s="399" t="str">
        <f t="shared" si="1283"/>
        <v>DC3KT26</v>
      </c>
      <c r="AC6323" s="399" t="str">
        <f t="shared" si="1284"/>
        <v>DC3KT26-DC</v>
      </c>
      <c r="AD6323" t="str">
        <f>Y6323&amp;"-"&amp;VLOOKUP(AC6323,'LICH THI'!C:AA,9,0)</f>
        <v>64DCKT3123-42472</v>
      </c>
      <c r="AE6323">
        <f t="shared" si="1285"/>
        <v>1</v>
      </c>
    </row>
    <row r="6324" spans="1:31" x14ac:dyDescent="0.25">
      <c r="A6324" s="436" t="str">
        <f t="shared" si="1275"/>
        <v>DC3KT26-DC-30</v>
      </c>
      <c r="B6324" s="436">
        <f>COUNTIF(AC$4:AC6324,AC6324)</f>
        <v>30</v>
      </c>
      <c r="C6324" s="436" t="str">
        <f t="shared" si="1276"/>
        <v>DC3KT26-DC</v>
      </c>
      <c r="D6324" s="436">
        <f>VLOOKUP(C6324,'LICH THI'!C:AA,12,0)</f>
        <v>87</v>
      </c>
      <c r="E6324" s="436">
        <f>VLOOKUP(C6324,'LICH THI'!C:AA,13,0)</f>
        <v>45</v>
      </c>
      <c r="F6324" s="436">
        <f t="shared" si="1286"/>
        <v>45</v>
      </c>
      <c r="G6324" s="436">
        <f>VLOOKUP(C6324,'LICH THI'!C:AA,14,0)</f>
        <v>2</v>
      </c>
      <c r="H6324" s="436">
        <f t="shared" si="1277"/>
        <v>1</v>
      </c>
      <c r="I6324" s="436" t="str">
        <f t="shared" si="1278"/>
        <v>Phạm Sỹ Tuấn Hoàng</v>
      </c>
      <c r="J6324" s="436"/>
      <c r="K6324" s="436">
        <f t="shared" si="1279"/>
        <v>2</v>
      </c>
      <c r="L6324" s="436" t="str">
        <f t="shared" si="1280"/>
        <v>DC3KT26-DC-2</v>
      </c>
      <c r="M6324" s="436">
        <f t="shared" si="1281"/>
        <v>26</v>
      </c>
      <c r="N6324" s="437">
        <f t="shared" si="1287"/>
        <v>55</v>
      </c>
      <c r="O6324" s="437"/>
      <c r="P6324" s="430" t="str">
        <f t="shared" si="1282"/>
        <v/>
      </c>
      <c r="U6324" s="177">
        <v>35</v>
      </c>
      <c r="V6324" s="177" t="s">
        <v>3366</v>
      </c>
      <c r="W6324" s="177" t="s">
        <v>5664</v>
      </c>
      <c r="X6324" s="177" t="s">
        <v>2834</v>
      </c>
      <c r="Y6324" s="177" t="s">
        <v>5665</v>
      </c>
      <c r="Z6324" s="177" t="s">
        <v>5643</v>
      </c>
      <c r="AA6324" s="525" t="s">
        <v>3859</v>
      </c>
      <c r="AB6324" s="399" t="str">
        <f t="shared" si="1283"/>
        <v>DC3KT26</v>
      </c>
      <c r="AC6324" s="399" t="str">
        <f t="shared" si="1284"/>
        <v>DC3KT26-DC</v>
      </c>
      <c r="AD6324" t="str">
        <f>Y6324&amp;"-"&amp;VLOOKUP(AC6324,'LICH THI'!C:AA,9,0)</f>
        <v>64DCKT3075-42472</v>
      </c>
      <c r="AE6324">
        <f t="shared" si="1285"/>
        <v>1</v>
      </c>
    </row>
    <row r="6325" spans="1:31" x14ac:dyDescent="0.25">
      <c r="A6325" s="436" t="str">
        <f t="shared" si="1275"/>
        <v>DC3KT26-DC-31</v>
      </c>
      <c r="B6325" s="436">
        <f>COUNTIF(AC$4:AC6325,AC6325)</f>
        <v>31</v>
      </c>
      <c r="C6325" s="436" t="str">
        <f t="shared" si="1276"/>
        <v>DC3KT26-DC</v>
      </c>
      <c r="D6325" s="436">
        <f>VLOOKUP(C6325,'LICH THI'!C:AA,12,0)</f>
        <v>87</v>
      </c>
      <c r="E6325" s="436">
        <f>VLOOKUP(C6325,'LICH THI'!C:AA,13,0)</f>
        <v>45</v>
      </c>
      <c r="F6325" s="436">
        <f t="shared" si="1286"/>
        <v>45</v>
      </c>
      <c r="G6325" s="436">
        <f>VLOOKUP(C6325,'LICH THI'!C:AA,14,0)</f>
        <v>2</v>
      </c>
      <c r="H6325" s="436">
        <f t="shared" si="1277"/>
        <v>1</v>
      </c>
      <c r="I6325" s="436" t="str">
        <f t="shared" si="1278"/>
        <v>Trần Thị Hồng</v>
      </c>
      <c r="J6325" s="436"/>
      <c r="K6325" s="436">
        <f t="shared" si="1279"/>
        <v>2</v>
      </c>
      <c r="L6325" s="436" t="str">
        <f t="shared" si="1280"/>
        <v>DC3KT26-DC-2</v>
      </c>
      <c r="M6325" s="436">
        <f t="shared" si="1281"/>
        <v>26</v>
      </c>
      <c r="N6325" s="437">
        <f t="shared" si="1287"/>
        <v>56</v>
      </c>
      <c r="O6325" s="437"/>
      <c r="P6325" s="430" t="str">
        <f t="shared" si="1282"/>
        <v/>
      </c>
      <c r="U6325" s="177">
        <v>64</v>
      </c>
      <c r="V6325" s="177" t="s">
        <v>3826</v>
      </c>
      <c r="W6325" s="177" t="s">
        <v>2716</v>
      </c>
      <c r="X6325" s="177" t="s">
        <v>2797</v>
      </c>
      <c r="Y6325" s="177" t="s">
        <v>5688</v>
      </c>
      <c r="Z6325" s="177" t="s">
        <v>5643</v>
      </c>
      <c r="AA6325" s="525" t="s">
        <v>5689</v>
      </c>
      <c r="AB6325" s="399" t="str">
        <f t="shared" si="1283"/>
        <v>DC3KT26</v>
      </c>
      <c r="AC6325" s="399" t="str">
        <f t="shared" si="1284"/>
        <v>DC3KT26-DC</v>
      </c>
      <c r="AD6325" t="str">
        <f>Y6325&amp;"-"&amp;VLOOKUP(AC6325,'LICH THI'!C:AA,9,0)</f>
        <v>64DCKT3139-42472</v>
      </c>
      <c r="AE6325">
        <f t="shared" si="1285"/>
        <v>1</v>
      </c>
    </row>
    <row r="6326" spans="1:31" x14ac:dyDescent="0.25">
      <c r="A6326" s="436" t="str">
        <f t="shared" si="1275"/>
        <v>DC3KT26-DC-32</v>
      </c>
      <c r="B6326" s="436">
        <f>COUNTIF(AC$4:AC6326,AC6326)</f>
        <v>32</v>
      </c>
      <c r="C6326" s="436" t="str">
        <f t="shared" si="1276"/>
        <v>DC3KT26-DC</v>
      </c>
      <c r="D6326" s="436">
        <f>VLOOKUP(C6326,'LICH THI'!C:AA,12,0)</f>
        <v>87</v>
      </c>
      <c r="E6326" s="436">
        <f>VLOOKUP(C6326,'LICH THI'!C:AA,13,0)</f>
        <v>45</v>
      </c>
      <c r="F6326" s="436">
        <f t="shared" si="1286"/>
        <v>45</v>
      </c>
      <c r="G6326" s="436">
        <f>VLOOKUP(C6326,'LICH THI'!C:AA,14,0)</f>
        <v>2</v>
      </c>
      <c r="H6326" s="436">
        <f t="shared" si="1277"/>
        <v>1</v>
      </c>
      <c r="I6326" s="436" t="str">
        <f t="shared" si="1278"/>
        <v>Vương Thị Hồng</v>
      </c>
      <c r="J6326" s="436"/>
      <c r="K6326" s="436">
        <f t="shared" si="1279"/>
        <v>2</v>
      </c>
      <c r="L6326" s="436" t="str">
        <f t="shared" si="1280"/>
        <v>DC3KT26-DC-2</v>
      </c>
      <c r="M6326" s="436">
        <f t="shared" si="1281"/>
        <v>26</v>
      </c>
      <c r="N6326" s="437">
        <f t="shared" si="1287"/>
        <v>57</v>
      </c>
      <c r="O6326" s="437"/>
      <c r="P6326" s="430" t="str">
        <f t="shared" si="1282"/>
        <v/>
      </c>
      <c r="U6326" s="177">
        <v>65</v>
      </c>
      <c r="V6326" s="177" t="s">
        <v>3826</v>
      </c>
      <c r="W6326" s="177" t="s">
        <v>4844</v>
      </c>
      <c r="X6326" s="177" t="s">
        <v>2797</v>
      </c>
      <c r="Y6326" s="177" t="s">
        <v>5690</v>
      </c>
      <c r="Z6326" s="177" t="s">
        <v>5643</v>
      </c>
      <c r="AA6326" s="525" t="s">
        <v>3753</v>
      </c>
      <c r="AB6326" s="399" t="str">
        <f t="shared" si="1283"/>
        <v>DC3KT26</v>
      </c>
      <c r="AC6326" s="399" t="str">
        <f t="shared" si="1284"/>
        <v>DC3KT26-DC</v>
      </c>
      <c r="AD6326" t="str">
        <f>Y6326&amp;"-"&amp;VLOOKUP(AC6326,'LICH THI'!C:AA,9,0)</f>
        <v>64DCKT3255-42472</v>
      </c>
      <c r="AE6326">
        <f t="shared" si="1285"/>
        <v>1</v>
      </c>
    </row>
    <row r="6327" spans="1:31" x14ac:dyDescent="0.25">
      <c r="A6327" s="436" t="str">
        <f t="shared" si="1275"/>
        <v>DC3KT26-DC-33</v>
      </c>
      <c r="B6327" s="436">
        <f>COUNTIF(AC$4:AC6327,AC6327)</f>
        <v>33</v>
      </c>
      <c r="C6327" s="436" t="str">
        <f t="shared" si="1276"/>
        <v>DC3KT26-DC</v>
      </c>
      <c r="D6327" s="436">
        <f>VLOOKUP(C6327,'LICH THI'!C:AA,12,0)</f>
        <v>87</v>
      </c>
      <c r="E6327" s="436">
        <f>VLOOKUP(C6327,'LICH THI'!C:AA,13,0)</f>
        <v>45</v>
      </c>
      <c r="F6327" s="436">
        <f t="shared" si="1286"/>
        <v>45</v>
      </c>
      <c r="G6327" s="436">
        <f>VLOOKUP(C6327,'LICH THI'!C:AA,14,0)</f>
        <v>2</v>
      </c>
      <c r="H6327" s="436">
        <f t="shared" si="1277"/>
        <v>1</v>
      </c>
      <c r="I6327" s="436" t="str">
        <f t="shared" si="1278"/>
        <v>Nguyễn Thị Hợi</v>
      </c>
      <c r="J6327" s="436"/>
      <c r="K6327" s="436">
        <f t="shared" si="1279"/>
        <v>2</v>
      </c>
      <c r="L6327" s="436" t="str">
        <f t="shared" si="1280"/>
        <v>DC3KT26-DC-2</v>
      </c>
      <c r="M6327" s="436">
        <f t="shared" si="1281"/>
        <v>26</v>
      </c>
      <c r="N6327" s="437">
        <f t="shared" si="1287"/>
        <v>58</v>
      </c>
      <c r="O6327" s="437"/>
      <c r="P6327" s="430" t="str">
        <f t="shared" si="1282"/>
        <v/>
      </c>
      <c r="U6327" s="177">
        <v>66</v>
      </c>
      <c r="V6327" s="177" t="s">
        <v>3826</v>
      </c>
      <c r="W6327" s="177" t="s">
        <v>2619</v>
      </c>
      <c r="X6327" s="177" t="s">
        <v>2954</v>
      </c>
      <c r="Y6327" s="177" t="s">
        <v>5691</v>
      </c>
      <c r="Z6327" s="177" t="s">
        <v>5643</v>
      </c>
      <c r="AA6327" s="525" t="s">
        <v>3898</v>
      </c>
      <c r="AB6327" s="399" t="str">
        <f t="shared" si="1283"/>
        <v>DC3KT26</v>
      </c>
      <c r="AC6327" s="399" t="str">
        <f t="shared" si="1284"/>
        <v>DC3KT26-DC</v>
      </c>
      <c r="AD6327" t="str">
        <f>Y6327&amp;"-"&amp;VLOOKUP(AC6327,'LICH THI'!C:AA,9,0)</f>
        <v>64DCKT3195-42472</v>
      </c>
      <c r="AE6327">
        <f t="shared" si="1285"/>
        <v>1</v>
      </c>
    </row>
    <row r="6328" spans="1:31" x14ac:dyDescent="0.25">
      <c r="A6328" s="436" t="str">
        <f t="shared" si="1275"/>
        <v>DC3KT26-DC-34</v>
      </c>
      <c r="B6328" s="436">
        <f>COUNTIF(AC$4:AC6328,AC6328)</f>
        <v>34</v>
      </c>
      <c r="C6328" s="436" t="str">
        <f t="shared" si="1276"/>
        <v>DC3KT26-DC</v>
      </c>
      <c r="D6328" s="436">
        <f>VLOOKUP(C6328,'LICH THI'!C:AA,12,0)</f>
        <v>87</v>
      </c>
      <c r="E6328" s="436">
        <f>VLOOKUP(C6328,'LICH THI'!C:AA,13,0)</f>
        <v>45</v>
      </c>
      <c r="F6328" s="436">
        <f t="shared" si="1286"/>
        <v>45</v>
      </c>
      <c r="G6328" s="436">
        <f>VLOOKUP(C6328,'LICH THI'!C:AA,14,0)</f>
        <v>2</v>
      </c>
      <c r="H6328" s="436">
        <f t="shared" si="1277"/>
        <v>1</v>
      </c>
      <c r="I6328" s="436" t="str">
        <f t="shared" si="1278"/>
        <v>Nguyễn Tiến Hợp</v>
      </c>
      <c r="J6328" s="436"/>
      <c r="K6328" s="436">
        <f t="shared" si="1279"/>
        <v>2</v>
      </c>
      <c r="L6328" s="436" t="str">
        <f t="shared" si="1280"/>
        <v>DC3KT26-DC-2</v>
      </c>
      <c r="M6328" s="436">
        <f t="shared" si="1281"/>
        <v>26</v>
      </c>
      <c r="N6328" s="437">
        <f t="shared" si="1287"/>
        <v>59</v>
      </c>
      <c r="O6328" s="437"/>
      <c r="P6328" s="430" t="str">
        <f t="shared" si="1282"/>
        <v/>
      </c>
      <c r="U6328" s="177">
        <v>36</v>
      </c>
      <c r="V6328" s="177" t="s">
        <v>3366</v>
      </c>
      <c r="W6328" s="177" t="s">
        <v>2880</v>
      </c>
      <c r="X6328" s="177" t="s">
        <v>4761</v>
      </c>
      <c r="Y6328" s="177" t="s">
        <v>5666</v>
      </c>
      <c r="Z6328" s="177" t="s">
        <v>5643</v>
      </c>
      <c r="AA6328" s="525" t="s">
        <v>3888</v>
      </c>
      <c r="AB6328" s="399" t="str">
        <f t="shared" si="1283"/>
        <v>DC3KT26</v>
      </c>
      <c r="AC6328" s="399" t="str">
        <f t="shared" si="1284"/>
        <v>DC3KT26-DC</v>
      </c>
      <c r="AD6328" t="str">
        <f>Y6328&amp;"-"&amp;VLOOKUP(AC6328,'LICH THI'!C:AA,9,0)</f>
        <v>64DCKT3086-42472</v>
      </c>
      <c r="AE6328">
        <f t="shared" si="1285"/>
        <v>1</v>
      </c>
    </row>
    <row r="6329" spans="1:31" x14ac:dyDescent="0.25">
      <c r="A6329" s="436" t="str">
        <f t="shared" si="1275"/>
        <v>DC3KT26-DC-35</v>
      </c>
      <c r="B6329" s="436">
        <f>COUNTIF(AC$4:AC6329,AC6329)</f>
        <v>35</v>
      </c>
      <c r="C6329" s="436" t="str">
        <f t="shared" si="1276"/>
        <v>DC3KT26-DC</v>
      </c>
      <c r="D6329" s="436">
        <f>VLOOKUP(C6329,'LICH THI'!C:AA,12,0)</f>
        <v>87</v>
      </c>
      <c r="E6329" s="436">
        <f>VLOOKUP(C6329,'LICH THI'!C:AA,13,0)</f>
        <v>45</v>
      </c>
      <c r="F6329" s="436">
        <f t="shared" si="1286"/>
        <v>45</v>
      </c>
      <c r="G6329" s="436">
        <f>VLOOKUP(C6329,'LICH THI'!C:AA,14,0)</f>
        <v>2</v>
      </c>
      <c r="H6329" s="436">
        <f t="shared" si="1277"/>
        <v>1</v>
      </c>
      <c r="I6329" s="436" t="str">
        <f t="shared" si="1278"/>
        <v>Trần Thị Huệ</v>
      </c>
      <c r="J6329" s="436"/>
      <c r="K6329" s="436">
        <f t="shared" si="1279"/>
        <v>2</v>
      </c>
      <c r="L6329" s="436" t="str">
        <f t="shared" si="1280"/>
        <v>DC3KT26-DC-2</v>
      </c>
      <c r="M6329" s="436">
        <f t="shared" si="1281"/>
        <v>26</v>
      </c>
      <c r="N6329" s="437">
        <f t="shared" si="1287"/>
        <v>60</v>
      </c>
      <c r="O6329" s="437"/>
      <c r="P6329" s="430" t="str">
        <f t="shared" si="1282"/>
        <v/>
      </c>
      <c r="U6329" s="177">
        <v>25</v>
      </c>
      <c r="V6329" s="177" t="s">
        <v>3358</v>
      </c>
      <c r="W6329" s="177" t="s">
        <v>2716</v>
      </c>
      <c r="X6329" s="177" t="s">
        <v>3542</v>
      </c>
      <c r="Y6329" s="177" t="s">
        <v>4740</v>
      </c>
      <c r="Z6329" s="177" t="s">
        <v>5643</v>
      </c>
      <c r="AA6329" s="525" t="s">
        <v>3321</v>
      </c>
      <c r="AB6329" s="399" t="str">
        <f t="shared" si="1283"/>
        <v>DC3KT26</v>
      </c>
      <c r="AC6329" s="399" t="str">
        <f t="shared" si="1284"/>
        <v>DC3KT26-DC</v>
      </c>
      <c r="AD6329" t="str">
        <f>Y6329&amp;"-"&amp;VLOOKUP(AC6329,'LICH THI'!C:AA,9,0)</f>
        <v>64DCKT3069-42472</v>
      </c>
      <c r="AE6329">
        <f t="shared" si="1285"/>
        <v>1</v>
      </c>
    </row>
    <row r="6330" spans="1:31" x14ac:dyDescent="0.25">
      <c r="A6330" s="436" t="str">
        <f t="shared" si="1275"/>
        <v>DC3KT26-DC-36</v>
      </c>
      <c r="B6330" s="436">
        <f>COUNTIF(AC$4:AC6330,AC6330)</f>
        <v>36</v>
      </c>
      <c r="C6330" s="436" t="str">
        <f t="shared" si="1276"/>
        <v>DC3KT26-DC</v>
      </c>
      <c r="D6330" s="436">
        <f>VLOOKUP(C6330,'LICH THI'!C:AA,12,0)</f>
        <v>87</v>
      </c>
      <c r="E6330" s="436">
        <f>VLOOKUP(C6330,'LICH THI'!C:AA,13,0)</f>
        <v>45</v>
      </c>
      <c r="F6330" s="436">
        <f t="shared" si="1286"/>
        <v>45</v>
      </c>
      <c r="G6330" s="436">
        <f>VLOOKUP(C6330,'LICH THI'!C:AA,14,0)</f>
        <v>2</v>
      </c>
      <c r="H6330" s="436">
        <f t="shared" si="1277"/>
        <v>1</v>
      </c>
      <c r="I6330" s="436" t="str">
        <f t="shared" si="1278"/>
        <v>Đinh Thu Huyền</v>
      </c>
      <c r="J6330" s="436"/>
      <c r="K6330" s="436">
        <f t="shared" si="1279"/>
        <v>2</v>
      </c>
      <c r="L6330" s="436" t="str">
        <f t="shared" si="1280"/>
        <v>DC3KT26-DC-2</v>
      </c>
      <c r="M6330" s="436">
        <f t="shared" si="1281"/>
        <v>26</v>
      </c>
      <c r="N6330" s="437">
        <f t="shared" si="1287"/>
        <v>61</v>
      </c>
      <c r="O6330" s="437"/>
      <c r="P6330" s="430" t="str">
        <f t="shared" si="1282"/>
        <v/>
      </c>
      <c r="U6330" s="177">
        <v>37</v>
      </c>
      <c r="V6330" s="177" t="s">
        <v>3366</v>
      </c>
      <c r="W6330" s="177" t="s">
        <v>5667</v>
      </c>
      <c r="X6330" s="177" t="s">
        <v>4236</v>
      </c>
      <c r="Y6330" s="177" t="s">
        <v>5668</v>
      </c>
      <c r="Z6330" s="177" t="s">
        <v>5643</v>
      </c>
      <c r="AA6330" s="525" t="s">
        <v>5669</v>
      </c>
      <c r="AB6330" s="399" t="str">
        <f t="shared" si="1283"/>
        <v>DC3KT26</v>
      </c>
      <c r="AC6330" s="399" t="str">
        <f t="shared" si="1284"/>
        <v>DC3KT26-DC</v>
      </c>
      <c r="AD6330" t="str">
        <f>Y6330&amp;"-"&amp;VLOOKUP(AC6330,'LICH THI'!C:AA,9,0)</f>
        <v>64DCKT3033-42472</v>
      </c>
      <c r="AE6330">
        <f t="shared" si="1285"/>
        <v>1</v>
      </c>
    </row>
    <row r="6331" spans="1:31" x14ac:dyDescent="0.25">
      <c r="A6331" s="436" t="str">
        <f t="shared" si="1275"/>
        <v>DC3KT26-DC-37</v>
      </c>
      <c r="B6331" s="436">
        <f>COUNTIF(AC$4:AC6331,AC6331)</f>
        <v>37</v>
      </c>
      <c r="C6331" s="436" t="str">
        <f t="shared" si="1276"/>
        <v>DC3KT26-DC</v>
      </c>
      <c r="D6331" s="436">
        <f>VLOOKUP(C6331,'LICH THI'!C:AA,12,0)</f>
        <v>87</v>
      </c>
      <c r="E6331" s="436">
        <f>VLOOKUP(C6331,'LICH THI'!C:AA,13,0)</f>
        <v>45</v>
      </c>
      <c r="F6331" s="436">
        <f t="shared" si="1286"/>
        <v>45</v>
      </c>
      <c r="G6331" s="436">
        <f>VLOOKUP(C6331,'LICH THI'!C:AA,14,0)</f>
        <v>2</v>
      </c>
      <c r="H6331" s="436">
        <f t="shared" si="1277"/>
        <v>1</v>
      </c>
      <c r="I6331" s="436" t="str">
        <f t="shared" si="1278"/>
        <v>Đỗ Khánh Huyền</v>
      </c>
      <c r="J6331" s="436"/>
      <c r="K6331" s="436">
        <f t="shared" si="1279"/>
        <v>2</v>
      </c>
      <c r="L6331" s="436" t="str">
        <f t="shared" si="1280"/>
        <v>DC3KT26-DC-2</v>
      </c>
      <c r="M6331" s="436">
        <f t="shared" si="1281"/>
        <v>26</v>
      </c>
      <c r="N6331" s="437">
        <f t="shared" si="1287"/>
        <v>62</v>
      </c>
      <c r="O6331" s="437"/>
      <c r="P6331" s="430" t="str">
        <f t="shared" si="1282"/>
        <v/>
      </c>
      <c r="U6331" s="177">
        <v>26</v>
      </c>
      <c r="V6331" s="177" t="s">
        <v>3358</v>
      </c>
      <c r="W6331" s="177" t="s">
        <v>4504</v>
      </c>
      <c r="X6331" s="177" t="s">
        <v>4236</v>
      </c>
      <c r="Y6331" s="177" t="s">
        <v>4505</v>
      </c>
      <c r="Z6331" s="177" t="s">
        <v>5643</v>
      </c>
      <c r="AA6331" s="525" t="s">
        <v>4506</v>
      </c>
      <c r="AB6331" s="399" t="str">
        <f t="shared" si="1283"/>
        <v>DC3KT26</v>
      </c>
      <c r="AC6331" s="399" t="str">
        <f t="shared" si="1284"/>
        <v>DC3KT26-DC</v>
      </c>
      <c r="AD6331" t="str">
        <f>Y6331&amp;"-"&amp;VLOOKUP(AC6331,'LICH THI'!C:AA,9,0)</f>
        <v>64DCKT2110-42472</v>
      </c>
      <c r="AE6331">
        <f t="shared" si="1285"/>
        <v>1</v>
      </c>
    </row>
    <row r="6332" spans="1:31" x14ac:dyDescent="0.25">
      <c r="A6332" s="436" t="str">
        <f t="shared" si="1275"/>
        <v>DC3KT26-DC-38</v>
      </c>
      <c r="B6332" s="436">
        <f>COUNTIF(AC$4:AC6332,AC6332)</f>
        <v>38</v>
      </c>
      <c r="C6332" s="436" t="str">
        <f t="shared" si="1276"/>
        <v>DC3KT26-DC</v>
      </c>
      <c r="D6332" s="436">
        <f>VLOOKUP(C6332,'LICH THI'!C:AA,12,0)</f>
        <v>87</v>
      </c>
      <c r="E6332" s="436">
        <f>VLOOKUP(C6332,'LICH THI'!C:AA,13,0)</f>
        <v>45</v>
      </c>
      <c r="F6332" s="436">
        <f t="shared" si="1286"/>
        <v>45</v>
      </c>
      <c r="G6332" s="436">
        <f>VLOOKUP(C6332,'LICH THI'!C:AA,14,0)</f>
        <v>2</v>
      </c>
      <c r="H6332" s="436">
        <f t="shared" si="1277"/>
        <v>1</v>
      </c>
      <c r="I6332" s="436" t="str">
        <f t="shared" si="1278"/>
        <v>Nguyễn Thị Huyền</v>
      </c>
      <c r="J6332" s="436"/>
      <c r="K6332" s="436">
        <f t="shared" si="1279"/>
        <v>2</v>
      </c>
      <c r="L6332" s="436" t="str">
        <f t="shared" si="1280"/>
        <v>DC3KT26-DC-2</v>
      </c>
      <c r="M6332" s="436">
        <f t="shared" si="1281"/>
        <v>26</v>
      </c>
      <c r="N6332" s="437">
        <f t="shared" si="1287"/>
        <v>63</v>
      </c>
      <c r="O6332" s="437"/>
      <c r="P6332" s="430" t="str">
        <f t="shared" si="1282"/>
        <v/>
      </c>
      <c r="U6332" s="177">
        <v>49</v>
      </c>
      <c r="V6332" s="177" t="s">
        <v>3378</v>
      </c>
      <c r="W6332" s="177" t="s">
        <v>2619</v>
      </c>
      <c r="X6332" s="177" t="s">
        <v>4236</v>
      </c>
      <c r="Y6332" s="177" t="s">
        <v>4526</v>
      </c>
      <c r="Z6332" s="177" t="s">
        <v>5643</v>
      </c>
      <c r="AA6332" s="525" t="s">
        <v>3390</v>
      </c>
      <c r="AB6332" s="399" t="str">
        <f t="shared" si="1283"/>
        <v>DC3KT26</v>
      </c>
      <c r="AC6332" s="399" t="str">
        <f t="shared" si="1284"/>
        <v>DC3KT26-DC</v>
      </c>
      <c r="AD6332" t="str">
        <f>Y6332&amp;"-"&amp;VLOOKUP(AC6332,'LICH THI'!C:AA,9,0)</f>
        <v>64DCKT3265-42472</v>
      </c>
      <c r="AE6332">
        <f t="shared" si="1285"/>
        <v>1</v>
      </c>
    </row>
    <row r="6333" spans="1:31" x14ac:dyDescent="0.25">
      <c r="A6333" s="436" t="str">
        <f t="shared" si="1275"/>
        <v>DC3KT26-DC-39</v>
      </c>
      <c r="B6333" s="436">
        <f>COUNTIF(AC$4:AC6333,AC6333)</f>
        <v>39</v>
      </c>
      <c r="C6333" s="436" t="str">
        <f t="shared" si="1276"/>
        <v>DC3KT26-DC</v>
      </c>
      <c r="D6333" s="436">
        <f>VLOOKUP(C6333,'LICH THI'!C:AA,12,0)</f>
        <v>87</v>
      </c>
      <c r="E6333" s="436">
        <f>VLOOKUP(C6333,'LICH THI'!C:AA,13,0)</f>
        <v>45</v>
      </c>
      <c r="F6333" s="436">
        <f t="shared" si="1286"/>
        <v>45</v>
      </c>
      <c r="G6333" s="436">
        <f>VLOOKUP(C6333,'LICH THI'!C:AA,14,0)</f>
        <v>2</v>
      </c>
      <c r="H6333" s="436">
        <f t="shared" si="1277"/>
        <v>1</v>
      </c>
      <c r="I6333" s="436" t="str">
        <f t="shared" si="1278"/>
        <v>Phạm Thị Huyền</v>
      </c>
      <c r="J6333" s="436"/>
      <c r="K6333" s="436">
        <f t="shared" si="1279"/>
        <v>2</v>
      </c>
      <c r="L6333" s="436" t="str">
        <f t="shared" si="1280"/>
        <v>DC3KT26-DC-2</v>
      </c>
      <c r="M6333" s="436">
        <f t="shared" si="1281"/>
        <v>26</v>
      </c>
      <c r="N6333" s="437">
        <f t="shared" si="1287"/>
        <v>64</v>
      </c>
      <c r="O6333" s="437"/>
      <c r="P6333" s="430" t="str">
        <f t="shared" si="1282"/>
        <v/>
      </c>
      <c r="U6333" s="177">
        <v>38</v>
      </c>
      <c r="V6333" s="177" t="s">
        <v>3366</v>
      </c>
      <c r="W6333" s="177" t="s">
        <v>3557</v>
      </c>
      <c r="X6333" s="177" t="s">
        <v>4236</v>
      </c>
      <c r="Y6333" s="177" t="s">
        <v>5670</v>
      </c>
      <c r="Z6333" s="177" t="s">
        <v>5643</v>
      </c>
      <c r="AA6333" s="525" t="s">
        <v>5671</v>
      </c>
      <c r="AB6333" s="399" t="str">
        <f t="shared" si="1283"/>
        <v>DC3KT26</v>
      </c>
      <c r="AC6333" s="399" t="str">
        <f t="shared" si="1284"/>
        <v>DC3KT26-DC</v>
      </c>
      <c r="AD6333" t="str">
        <f>Y6333&amp;"-"&amp;VLOOKUP(AC6333,'LICH THI'!C:AA,9,0)</f>
        <v>64DCKT3074-42472</v>
      </c>
      <c r="AE6333">
        <f t="shared" si="1285"/>
        <v>1</v>
      </c>
    </row>
    <row r="6334" spans="1:31" x14ac:dyDescent="0.25">
      <c r="A6334" s="436" t="str">
        <f t="shared" si="1275"/>
        <v>DC3KT26-DC-40</v>
      </c>
      <c r="B6334" s="436">
        <f>COUNTIF(AC$4:AC6334,AC6334)</f>
        <v>40</v>
      </c>
      <c r="C6334" s="436" t="str">
        <f t="shared" si="1276"/>
        <v>DC3KT26-DC</v>
      </c>
      <c r="D6334" s="436">
        <f>VLOOKUP(C6334,'LICH THI'!C:AA,12,0)</f>
        <v>87</v>
      </c>
      <c r="E6334" s="436">
        <f>VLOOKUP(C6334,'LICH THI'!C:AA,13,0)</f>
        <v>45</v>
      </c>
      <c r="F6334" s="436">
        <f t="shared" si="1286"/>
        <v>45</v>
      </c>
      <c r="G6334" s="436">
        <f>VLOOKUP(C6334,'LICH THI'!C:AA,14,0)</f>
        <v>2</v>
      </c>
      <c r="H6334" s="436">
        <f t="shared" si="1277"/>
        <v>1</v>
      </c>
      <c r="I6334" s="436" t="str">
        <f t="shared" si="1278"/>
        <v>Nguyễn Thị Phương Lan</v>
      </c>
      <c r="J6334" s="436"/>
      <c r="K6334" s="436">
        <f t="shared" si="1279"/>
        <v>2</v>
      </c>
      <c r="L6334" s="436" t="str">
        <f t="shared" si="1280"/>
        <v>DC3KT26-DC-2</v>
      </c>
      <c r="M6334" s="436">
        <f t="shared" si="1281"/>
        <v>26</v>
      </c>
      <c r="N6334" s="437">
        <f t="shared" si="1287"/>
        <v>65</v>
      </c>
      <c r="O6334" s="437"/>
      <c r="P6334" s="430" t="str">
        <f t="shared" si="1282"/>
        <v/>
      </c>
      <c r="U6334" s="177">
        <v>50</v>
      </c>
      <c r="V6334" s="177" t="s">
        <v>3378</v>
      </c>
      <c r="W6334" s="177" t="s">
        <v>2645</v>
      </c>
      <c r="X6334" s="177" t="s">
        <v>2960</v>
      </c>
      <c r="Y6334" s="177" t="s">
        <v>4529</v>
      </c>
      <c r="Z6334" s="177" t="s">
        <v>5643</v>
      </c>
      <c r="AA6334" s="525" t="s">
        <v>2986</v>
      </c>
      <c r="AB6334" s="399" t="str">
        <f t="shared" si="1283"/>
        <v>DC3KT26</v>
      </c>
      <c r="AC6334" s="399" t="str">
        <f t="shared" si="1284"/>
        <v>DC3KT26-DC</v>
      </c>
      <c r="AD6334" t="str">
        <f>Y6334&amp;"-"&amp;VLOOKUP(AC6334,'LICH THI'!C:AA,9,0)</f>
        <v>64DCKT3245-42472</v>
      </c>
      <c r="AE6334">
        <f t="shared" si="1285"/>
        <v>1</v>
      </c>
    </row>
    <row r="6335" spans="1:31" x14ac:dyDescent="0.25">
      <c r="A6335" s="436" t="str">
        <f t="shared" si="1275"/>
        <v>DC3KT26-DC-41</v>
      </c>
      <c r="B6335" s="436">
        <f>COUNTIF(AC$4:AC6335,AC6335)</f>
        <v>41</v>
      </c>
      <c r="C6335" s="436" t="str">
        <f t="shared" si="1276"/>
        <v>DC3KT26-DC</v>
      </c>
      <c r="D6335" s="436">
        <f>VLOOKUP(C6335,'LICH THI'!C:AA,12,0)</f>
        <v>87</v>
      </c>
      <c r="E6335" s="436">
        <f>VLOOKUP(C6335,'LICH THI'!C:AA,13,0)</f>
        <v>45</v>
      </c>
      <c r="F6335" s="436">
        <f t="shared" si="1286"/>
        <v>45</v>
      </c>
      <c r="G6335" s="436">
        <f>VLOOKUP(C6335,'LICH THI'!C:AA,14,0)</f>
        <v>2</v>
      </c>
      <c r="H6335" s="436">
        <f t="shared" si="1277"/>
        <v>1</v>
      </c>
      <c r="I6335" s="436" t="str">
        <f t="shared" si="1278"/>
        <v>Ngô Hải Lâm</v>
      </c>
      <c r="J6335" s="436"/>
      <c r="K6335" s="436">
        <f t="shared" si="1279"/>
        <v>2</v>
      </c>
      <c r="L6335" s="436" t="str">
        <f t="shared" si="1280"/>
        <v>DC3KT26-DC-2</v>
      </c>
      <c r="M6335" s="436">
        <f t="shared" si="1281"/>
        <v>26</v>
      </c>
      <c r="N6335" s="437">
        <f t="shared" si="1287"/>
        <v>66</v>
      </c>
      <c r="O6335" s="437"/>
      <c r="P6335" s="430" t="str">
        <f t="shared" si="1282"/>
        <v/>
      </c>
      <c r="U6335" s="177">
        <v>16</v>
      </c>
      <c r="V6335" s="177" t="s">
        <v>2700</v>
      </c>
      <c r="W6335" s="177" t="s">
        <v>4455</v>
      </c>
      <c r="X6335" s="177" t="s">
        <v>2884</v>
      </c>
      <c r="Y6335" s="177" t="s">
        <v>4456</v>
      </c>
      <c r="Z6335" s="177" t="s">
        <v>5643</v>
      </c>
      <c r="AA6335" s="525" t="s">
        <v>2692</v>
      </c>
      <c r="AB6335" s="399" t="str">
        <f t="shared" si="1283"/>
        <v>DC3KT26</v>
      </c>
      <c r="AC6335" s="399" t="str">
        <f t="shared" si="1284"/>
        <v>DC3KT26-DC</v>
      </c>
      <c r="AD6335" t="str">
        <f>Y6335&amp;"-"&amp;VLOOKUP(AC6335,'LICH THI'!C:AA,9,0)</f>
        <v>63DCKT3160-42472</v>
      </c>
      <c r="AE6335">
        <f t="shared" si="1285"/>
        <v>1</v>
      </c>
    </row>
    <row r="6336" spans="1:31" x14ac:dyDescent="0.25">
      <c r="A6336" s="436" t="str">
        <f t="shared" si="1275"/>
        <v>DC3KT26-DC-42</v>
      </c>
      <c r="B6336" s="436">
        <f>COUNTIF(AC$4:AC6336,AC6336)</f>
        <v>42</v>
      </c>
      <c r="C6336" s="436" t="str">
        <f t="shared" si="1276"/>
        <v>DC3KT26-DC</v>
      </c>
      <c r="D6336" s="436">
        <f>VLOOKUP(C6336,'LICH THI'!C:AA,12,0)</f>
        <v>87</v>
      </c>
      <c r="E6336" s="436">
        <f>VLOOKUP(C6336,'LICH THI'!C:AA,13,0)</f>
        <v>45</v>
      </c>
      <c r="F6336" s="436">
        <f t="shared" si="1286"/>
        <v>45</v>
      </c>
      <c r="G6336" s="436">
        <f>VLOOKUP(C6336,'LICH THI'!C:AA,14,0)</f>
        <v>2</v>
      </c>
      <c r="H6336" s="436">
        <f t="shared" si="1277"/>
        <v>1</v>
      </c>
      <c r="I6336" s="436" t="str">
        <f t="shared" si="1278"/>
        <v>Nguyễn Thị Hoài Linh</v>
      </c>
      <c r="J6336" s="436"/>
      <c r="K6336" s="436">
        <f t="shared" si="1279"/>
        <v>2</v>
      </c>
      <c r="L6336" s="436" t="str">
        <f t="shared" si="1280"/>
        <v>DC3KT26-DC-2</v>
      </c>
      <c r="M6336" s="436">
        <f t="shared" si="1281"/>
        <v>26</v>
      </c>
      <c r="N6336" s="437">
        <f t="shared" si="1287"/>
        <v>67</v>
      </c>
      <c r="O6336" s="437"/>
      <c r="P6336" s="430" t="str">
        <f t="shared" si="1282"/>
        <v/>
      </c>
      <c r="U6336" s="177">
        <v>51</v>
      </c>
      <c r="V6336" s="177" t="s">
        <v>3378</v>
      </c>
      <c r="W6336" s="177" t="s">
        <v>4530</v>
      </c>
      <c r="X6336" s="177" t="s">
        <v>2670</v>
      </c>
      <c r="Y6336" s="177" t="s">
        <v>4531</v>
      </c>
      <c r="Z6336" s="177" t="s">
        <v>5643</v>
      </c>
      <c r="AA6336" s="525" t="s">
        <v>4532</v>
      </c>
      <c r="AB6336" s="399" t="str">
        <f t="shared" si="1283"/>
        <v>DC3KT26</v>
      </c>
      <c r="AC6336" s="399" t="str">
        <f t="shared" si="1284"/>
        <v>DC3KT26-DC</v>
      </c>
      <c r="AD6336" t="str">
        <f>Y6336&amp;"-"&amp;VLOOKUP(AC6336,'LICH THI'!C:AA,9,0)</f>
        <v>64DCKT3206-42472</v>
      </c>
      <c r="AE6336">
        <f t="shared" si="1285"/>
        <v>1</v>
      </c>
    </row>
    <row r="6337" spans="1:31" x14ac:dyDescent="0.25">
      <c r="A6337" s="436" t="str">
        <f t="shared" si="1275"/>
        <v>DC3KT26-DC-43</v>
      </c>
      <c r="B6337" s="436">
        <f>COUNTIF(AC$4:AC6337,AC6337)</f>
        <v>43</v>
      </c>
      <c r="C6337" s="436" t="str">
        <f t="shared" si="1276"/>
        <v>DC3KT26-DC</v>
      </c>
      <c r="D6337" s="436">
        <f>VLOOKUP(C6337,'LICH THI'!C:AA,12,0)</f>
        <v>87</v>
      </c>
      <c r="E6337" s="436">
        <f>VLOOKUP(C6337,'LICH THI'!C:AA,13,0)</f>
        <v>45</v>
      </c>
      <c r="F6337" s="436">
        <f t="shared" si="1286"/>
        <v>45</v>
      </c>
      <c r="G6337" s="436">
        <f>VLOOKUP(C6337,'LICH THI'!C:AA,14,0)</f>
        <v>2</v>
      </c>
      <c r="H6337" s="436">
        <f t="shared" si="1277"/>
        <v>1</v>
      </c>
      <c r="I6337" s="436" t="str">
        <f t="shared" si="1278"/>
        <v>NguyễnThị Khánh Ly</v>
      </c>
      <c r="J6337" s="436"/>
      <c r="K6337" s="436">
        <f t="shared" si="1279"/>
        <v>2</v>
      </c>
      <c r="L6337" s="436" t="str">
        <f t="shared" si="1280"/>
        <v>DC3KT26-DC-2</v>
      </c>
      <c r="M6337" s="436">
        <f t="shared" si="1281"/>
        <v>26</v>
      </c>
      <c r="N6337" s="437">
        <f t="shared" si="1287"/>
        <v>68</v>
      </c>
      <c r="O6337" s="437"/>
      <c r="P6337" s="430" t="str">
        <f t="shared" si="1282"/>
        <v/>
      </c>
      <c r="U6337" s="177">
        <v>52</v>
      </c>
      <c r="V6337" s="177" t="s">
        <v>3378</v>
      </c>
      <c r="W6337" s="177" t="s">
        <v>5680</v>
      </c>
      <c r="X6337" s="177" t="s">
        <v>4287</v>
      </c>
      <c r="Y6337" s="177" t="s">
        <v>5681</v>
      </c>
      <c r="Z6337" s="177" t="s">
        <v>5643</v>
      </c>
      <c r="AA6337" s="525" t="s">
        <v>5551</v>
      </c>
      <c r="AB6337" s="399" t="str">
        <f t="shared" si="1283"/>
        <v>DC3KT26</v>
      </c>
      <c r="AC6337" s="399" t="str">
        <f t="shared" si="1284"/>
        <v>DC3KT26-DC</v>
      </c>
      <c r="AD6337" t="str">
        <f>Y6337&amp;"-"&amp;VLOOKUP(AC6337,'LICH THI'!C:AA,9,0)</f>
        <v>64DCKT3267-42472</v>
      </c>
      <c r="AE6337">
        <f t="shared" si="1285"/>
        <v>1</v>
      </c>
    </row>
    <row r="6338" spans="1:31" x14ac:dyDescent="0.25">
      <c r="A6338" s="436" t="str">
        <f t="shared" si="1275"/>
        <v>DC3KT26-DC-44</v>
      </c>
      <c r="B6338" s="436">
        <f>COUNTIF(AC$4:AC6338,AC6338)</f>
        <v>44</v>
      </c>
      <c r="C6338" s="436" t="str">
        <f t="shared" si="1276"/>
        <v>DC3KT26-DC</v>
      </c>
      <c r="D6338" s="436">
        <f>VLOOKUP(C6338,'LICH THI'!C:AA,12,0)</f>
        <v>87</v>
      </c>
      <c r="E6338" s="436">
        <f>VLOOKUP(C6338,'LICH THI'!C:AA,13,0)</f>
        <v>45</v>
      </c>
      <c r="F6338" s="436">
        <f t="shared" si="1286"/>
        <v>45</v>
      </c>
      <c r="G6338" s="436">
        <f>VLOOKUP(C6338,'LICH THI'!C:AA,14,0)</f>
        <v>2</v>
      </c>
      <c r="H6338" s="436">
        <f t="shared" si="1277"/>
        <v>1</v>
      </c>
      <c r="I6338" s="436" t="str">
        <f t="shared" si="1278"/>
        <v>Trịnh Khánh Ly</v>
      </c>
      <c r="J6338" s="436"/>
      <c r="K6338" s="436">
        <f t="shared" si="1279"/>
        <v>2</v>
      </c>
      <c r="L6338" s="436" t="str">
        <f t="shared" si="1280"/>
        <v>DC3KT26-DC-2</v>
      </c>
      <c r="M6338" s="436">
        <f t="shared" si="1281"/>
        <v>26</v>
      </c>
      <c r="N6338" s="437">
        <f t="shared" si="1287"/>
        <v>69</v>
      </c>
      <c r="O6338" s="437"/>
      <c r="P6338" s="430" t="str">
        <f t="shared" si="1282"/>
        <v/>
      </c>
      <c r="U6338" s="177">
        <v>14</v>
      </c>
      <c r="V6338" s="177" t="s">
        <v>2642</v>
      </c>
      <c r="W6338" s="177" t="s">
        <v>4286</v>
      </c>
      <c r="X6338" s="177" t="s">
        <v>4287</v>
      </c>
      <c r="Y6338" s="177" t="s">
        <v>4288</v>
      </c>
      <c r="Z6338" s="177" t="s">
        <v>5643</v>
      </c>
      <c r="AA6338" s="525" t="s">
        <v>4289</v>
      </c>
      <c r="AB6338" s="399" t="str">
        <f t="shared" si="1283"/>
        <v>DC3KT26</v>
      </c>
      <c r="AC6338" s="399" t="str">
        <f t="shared" si="1284"/>
        <v>DC3KT26-DC</v>
      </c>
      <c r="AD6338" t="str">
        <f>Y6338&amp;"-"&amp;VLOOKUP(AC6338,'LICH THI'!C:AA,9,0)</f>
        <v>63DCKT3137-42472</v>
      </c>
      <c r="AE6338">
        <f t="shared" si="1285"/>
        <v>1</v>
      </c>
    </row>
    <row r="6339" spans="1:31" x14ac:dyDescent="0.25">
      <c r="A6339" s="436" t="str">
        <f t="shared" si="1275"/>
        <v>DC3KT26-DC-45</v>
      </c>
      <c r="B6339" s="436">
        <f>COUNTIF(AC$4:AC6339,AC6339)</f>
        <v>45</v>
      </c>
      <c r="C6339" s="436" t="str">
        <f t="shared" si="1276"/>
        <v>DC3KT26-DC</v>
      </c>
      <c r="D6339" s="436">
        <f>VLOOKUP(C6339,'LICH THI'!C:AA,12,0)</f>
        <v>87</v>
      </c>
      <c r="E6339" s="436">
        <f>VLOOKUP(C6339,'LICH THI'!C:AA,13,0)</f>
        <v>45</v>
      </c>
      <c r="F6339" s="436">
        <f t="shared" si="1286"/>
        <v>45</v>
      </c>
      <c r="G6339" s="436">
        <f>VLOOKUP(C6339,'LICH THI'!C:AA,14,0)</f>
        <v>2</v>
      </c>
      <c r="H6339" s="436">
        <f t="shared" si="1277"/>
        <v>1</v>
      </c>
      <c r="I6339" s="436" t="str">
        <f t="shared" si="1278"/>
        <v>Nguyễn Thị Ngọc Mai</v>
      </c>
      <c r="J6339" s="436"/>
      <c r="K6339" s="436">
        <f t="shared" si="1279"/>
        <v>2</v>
      </c>
      <c r="L6339" s="436" t="str">
        <f t="shared" si="1280"/>
        <v>DC3KT26-DC-2</v>
      </c>
      <c r="M6339" s="436">
        <f t="shared" si="1281"/>
        <v>26</v>
      </c>
      <c r="N6339" s="437">
        <f t="shared" si="1287"/>
        <v>70</v>
      </c>
      <c r="O6339" s="437"/>
      <c r="P6339" s="430" t="str">
        <f t="shared" si="1282"/>
        <v/>
      </c>
      <c r="U6339" s="177">
        <v>3</v>
      </c>
      <c r="V6339" s="177" t="s">
        <v>4262</v>
      </c>
      <c r="W6339" s="177" t="s">
        <v>4250</v>
      </c>
      <c r="X6339" s="177" t="s">
        <v>3130</v>
      </c>
      <c r="Y6339" s="177" t="s">
        <v>5646</v>
      </c>
      <c r="Z6339" s="177" t="s">
        <v>5643</v>
      </c>
      <c r="AA6339" s="525" t="s">
        <v>5647</v>
      </c>
      <c r="AB6339" s="399" t="str">
        <f t="shared" si="1283"/>
        <v>DC3KT26</v>
      </c>
      <c r="AC6339" s="399" t="str">
        <f t="shared" si="1284"/>
        <v>DC3KT26-DC</v>
      </c>
      <c r="AD6339" t="str">
        <f>Y6339&amp;"-"&amp;VLOOKUP(AC6339,'LICH THI'!C:AA,9,0)</f>
        <v>63DCKT3078-42472</v>
      </c>
      <c r="AE6339">
        <f t="shared" si="1285"/>
        <v>1</v>
      </c>
    </row>
    <row r="6340" spans="1:31" x14ac:dyDescent="0.25">
      <c r="A6340" s="436" t="str">
        <f t="shared" si="1275"/>
        <v>DC3KT26-DC-46</v>
      </c>
      <c r="B6340" s="436">
        <f>COUNTIF(AC$4:AC6340,AC6340)</f>
        <v>46</v>
      </c>
      <c r="C6340" s="436" t="str">
        <f t="shared" si="1276"/>
        <v>DC3KT26-DC</v>
      </c>
      <c r="D6340" s="436">
        <f>VLOOKUP(C6340,'LICH THI'!C:AA,12,0)</f>
        <v>87</v>
      </c>
      <c r="E6340" s="436">
        <f>VLOOKUP(C6340,'LICH THI'!C:AA,13,0)</f>
        <v>45</v>
      </c>
      <c r="F6340" s="436">
        <f t="shared" si="1286"/>
        <v>42</v>
      </c>
      <c r="G6340" s="436">
        <f>VLOOKUP(C6340,'LICH THI'!C:AA,14,0)</f>
        <v>2</v>
      </c>
      <c r="H6340" s="436">
        <f t="shared" si="1277"/>
        <v>2</v>
      </c>
      <c r="I6340" s="436" t="str">
        <f t="shared" si="1278"/>
        <v>Nguyễn Thị Quỳnh Mai</v>
      </c>
      <c r="J6340" s="436"/>
      <c r="K6340" s="436">
        <f t="shared" si="1279"/>
        <v>1</v>
      </c>
      <c r="L6340" s="436" t="str">
        <f t="shared" si="1280"/>
        <v>DC3KT26-DC-1</v>
      </c>
      <c r="M6340" s="436">
        <f t="shared" si="1281"/>
        <v>26</v>
      </c>
      <c r="N6340" s="437">
        <f t="shared" si="1287"/>
        <v>21</v>
      </c>
      <c r="O6340" s="437"/>
      <c r="P6340" s="430" t="str">
        <f t="shared" si="1282"/>
        <v/>
      </c>
      <c r="U6340" s="177">
        <v>28</v>
      </c>
      <c r="V6340" s="177" t="s">
        <v>3358</v>
      </c>
      <c r="W6340" s="177" t="s">
        <v>5569</v>
      </c>
      <c r="X6340" s="177" t="s">
        <v>3130</v>
      </c>
      <c r="Y6340" s="177" t="s">
        <v>5570</v>
      </c>
      <c r="Z6340" s="177" t="s">
        <v>5643</v>
      </c>
      <c r="AA6340" s="525" t="s">
        <v>3898</v>
      </c>
      <c r="AB6340" s="399" t="str">
        <f t="shared" si="1283"/>
        <v>DC3KT26</v>
      </c>
      <c r="AC6340" s="399" t="str">
        <f t="shared" si="1284"/>
        <v>DC3KT26-DC</v>
      </c>
      <c r="AD6340" t="str">
        <f>Y6340&amp;"-"&amp;VLOOKUP(AC6340,'LICH THI'!C:AA,9,0)</f>
        <v>64DCKT3078-42472</v>
      </c>
      <c r="AE6340">
        <f t="shared" si="1285"/>
        <v>1</v>
      </c>
    </row>
    <row r="6341" spans="1:31" x14ac:dyDescent="0.25">
      <c r="A6341" s="436" t="str">
        <f t="shared" ref="A6341:A6404" si="1288">C6341&amp;"-"&amp;B6341</f>
        <v>DC3KT26-DC-47</v>
      </c>
      <c r="B6341" s="436">
        <f>COUNTIF(AC$4:AC6341,AC6341)</f>
        <v>47</v>
      </c>
      <c r="C6341" s="436" t="str">
        <f t="shared" ref="C6341:C6404" si="1289">_CT_MaHP1</f>
        <v>DC3KT26-DC</v>
      </c>
      <c r="D6341" s="436">
        <f>VLOOKUP(C6341,'LICH THI'!C:AA,12,0)</f>
        <v>87</v>
      </c>
      <c r="E6341" s="436">
        <f>VLOOKUP(C6341,'LICH THI'!C:AA,13,0)</f>
        <v>45</v>
      </c>
      <c r="F6341" s="436">
        <f t="shared" si="1286"/>
        <v>42</v>
      </c>
      <c r="G6341" s="436">
        <f>VLOOKUP(C6341,'LICH THI'!C:AA,14,0)</f>
        <v>2</v>
      </c>
      <c r="H6341" s="436">
        <f t="shared" ref="H6341:H6404" si="1290">IF(E6341=0,"",TRUNC((B6341+E6341-1)/E6341))</f>
        <v>2</v>
      </c>
      <c r="I6341" s="436" t="str">
        <f t="shared" ref="I6341:I6404" si="1291">W6341&amp;" "&amp;X6341</f>
        <v>Nguyễn Thị Mát</v>
      </c>
      <c r="J6341" s="436"/>
      <c r="K6341" s="436">
        <f t="shared" ref="K6341:K6404" si="1292">IF(G6341=1,1,IF(H6341&lt;G6341,H6341+1,1))</f>
        <v>1</v>
      </c>
      <c r="L6341" s="436" t="str">
        <f t="shared" ref="L6341:L6404" si="1293">C6341&amp;"-"&amp;K6341</f>
        <v>DC3KT26-DC-1</v>
      </c>
      <c r="M6341" s="436">
        <f t="shared" ref="M6341:M6404" si="1294">IF(E6341=0,"",MOD(MID(C6341,6,2),E6341))</f>
        <v>26</v>
      </c>
      <c r="N6341" s="437">
        <f t="shared" si="1287"/>
        <v>22</v>
      </c>
      <c r="O6341" s="437"/>
      <c r="P6341" s="430" t="str">
        <f t="shared" ref="P6341:P6404" si="1295">IF(MOD(20*O6341,10)&lt;&gt;0,"SAI","")</f>
        <v/>
      </c>
      <c r="U6341" s="177">
        <v>4</v>
      </c>
      <c r="V6341" s="177" t="s">
        <v>4262</v>
      </c>
      <c r="W6341" s="177" t="s">
        <v>2619</v>
      </c>
      <c r="X6341" s="177" t="s">
        <v>5648</v>
      </c>
      <c r="Y6341" s="177" t="s">
        <v>5649</v>
      </c>
      <c r="Z6341" s="177" t="s">
        <v>5643</v>
      </c>
      <c r="AA6341" s="525" t="s">
        <v>4721</v>
      </c>
      <c r="AB6341" s="399" t="str">
        <f t="shared" ref="AB6341:AB6404" si="1296">_CT_MaHP</f>
        <v>DC3KT26</v>
      </c>
      <c r="AC6341" s="399" t="str">
        <f t="shared" ref="AC6341:AC6404" si="1297">_CT_MaHe</f>
        <v>DC3KT26-DC</v>
      </c>
      <c r="AD6341" t="str">
        <f>Y6341&amp;"-"&amp;VLOOKUP(AC6341,'LICH THI'!C:AA,9,0)</f>
        <v>63DCKT3028-42472</v>
      </c>
      <c r="AE6341">
        <f t="shared" ref="AE6341:AE6404" si="1298">COUNTIF(AD6341,AD:AD)</f>
        <v>1</v>
      </c>
    </row>
    <row r="6342" spans="1:31" x14ac:dyDescent="0.25">
      <c r="A6342" s="436" t="str">
        <f t="shared" si="1288"/>
        <v>DC3KT26-DC-48</v>
      </c>
      <c r="B6342" s="436">
        <f>COUNTIF(AC$4:AC6342,AC6342)</f>
        <v>48</v>
      </c>
      <c r="C6342" s="436" t="str">
        <f t="shared" si="1289"/>
        <v>DC3KT26-DC</v>
      </c>
      <c r="D6342" s="436">
        <f>VLOOKUP(C6342,'LICH THI'!C:AA,12,0)</f>
        <v>87</v>
      </c>
      <c r="E6342" s="436">
        <f>VLOOKUP(C6342,'LICH THI'!C:AA,13,0)</f>
        <v>45</v>
      </c>
      <c r="F6342" s="436">
        <f t="shared" ref="F6342:F6405" si="1299">IF(G6342="","",IF(G6342=H6342,D6342-(H6342-1)*E6342,E6342))</f>
        <v>42</v>
      </c>
      <c r="G6342" s="436">
        <f>VLOOKUP(C6342,'LICH THI'!C:AA,14,0)</f>
        <v>2</v>
      </c>
      <c r="H6342" s="436">
        <f t="shared" si="1290"/>
        <v>2</v>
      </c>
      <c r="I6342" s="436" t="str">
        <f t="shared" si="1291"/>
        <v>Đỗ Thị Thanh Nga</v>
      </c>
      <c r="J6342" s="436"/>
      <c r="K6342" s="436">
        <f t="shared" si="1292"/>
        <v>1</v>
      </c>
      <c r="L6342" s="436" t="str">
        <f t="shared" si="1293"/>
        <v>DC3KT26-DC-1</v>
      </c>
      <c r="M6342" s="436">
        <f t="shared" si="1294"/>
        <v>26</v>
      </c>
      <c r="N6342" s="437">
        <f t="shared" ref="N6342:N6405" si="1300">IF(F6342=0,"",(K6342-1)*$N$2+1+MOD(B6342-M6342,F6342))</f>
        <v>23</v>
      </c>
      <c r="O6342" s="437"/>
      <c r="P6342" s="430" t="str">
        <f t="shared" si="1295"/>
        <v/>
      </c>
      <c r="U6342" s="177">
        <v>75</v>
      </c>
      <c r="V6342" s="177" t="s">
        <v>3381</v>
      </c>
      <c r="W6342" s="177" t="s">
        <v>3845</v>
      </c>
      <c r="X6342" s="177" t="s">
        <v>2676</v>
      </c>
      <c r="Y6342" s="177" t="s">
        <v>3846</v>
      </c>
      <c r="Z6342" s="177" t="s">
        <v>5643</v>
      </c>
      <c r="AA6342" s="525" t="s">
        <v>3847</v>
      </c>
      <c r="AB6342" s="399" t="str">
        <f t="shared" si="1296"/>
        <v>DC3KT26</v>
      </c>
      <c r="AC6342" s="399" t="str">
        <f t="shared" si="1297"/>
        <v>DC3KT26-DC</v>
      </c>
      <c r="AD6342" t="str">
        <f>Y6342&amp;"-"&amp;VLOOKUP(AC6342,'LICH THI'!C:AA,9,0)</f>
        <v>64DCKT3282-42472</v>
      </c>
      <c r="AE6342">
        <f t="shared" si="1298"/>
        <v>1</v>
      </c>
    </row>
    <row r="6343" spans="1:31" x14ac:dyDescent="0.25">
      <c r="A6343" s="436" t="str">
        <f t="shared" si="1288"/>
        <v>DC3KT26-DC-49</v>
      </c>
      <c r="B6343" s="436">
        <f>COUNTIF(AC$4:AC6343,AC6343)</f>
        <v>49</v>
      </c>
      <c r="C6343" s="436" t="str">
        <f t="shared" si="1289"/>
        <v>DC3KT26-DC</v>
      </c>
      <c r="D6343" s="436">
        <f>VLOOKUP(C6343,'LICH THI'!C:AA,12,0)</f>
        <v>87</v>
      </c>
      <c r="E6343" s="436">
        <f>VLOOKUP(C6343,'LICH THI'!C:AA,13,0)</f>
        <v>45</v>
      </c>
      <c r="F6343" s="436">
        <f t="shared" si="1299"/>
        <v>42</v>
      </c>
      <c r="G6343" s="436">
        <f>VLOOKUP(C6343,'LICH THI'!C:AA,14,0)</f>
        <v>2</v>
      </c>
      <c r="H6343" s="436">
        <f t="shared" si="1290"/>
        <v>2</v>
      </c>
      <c r="I6343" s="436" t="str">
        <f t="shared" si="1291"/>
        <v>Đới Thanh Nga</v>
      </c>
      <c r="J6343" s="436"/>
      <c r="K6343" s="436">
        <f t="shared" si="1292"/>
        <v>1</v>
      </c>
      <c r="L6343" s="436" t="str">
        <f t="shared" si="1293"/>
        <v>DC3KT26-DC-1</v>
      </c>
      <c r="M6343" s="436">
        <f t="shared" si="1294"/>
        <v>26</v>
      </c>
      <c r="N6343" s="437">
        <f t="shared" si="1300"/>
        <v>24</v>
      </c>
      <c r="O6343" s="437"/>
      <c r="P6343" s="430" t="str">
        <f t="shared" si="1295"/>
        <v/>
      </c>
      <c r="U6343" s="177">
        <v>53</v>
      </c>
      <c r="V6343" s="177" t="s">
        <v>3378</v>
      </c>
      <c r="W6343" s="177" t="s">
        <v>4533</v>
      </c>
      <c r="X6343" s="177" t="s">
        <v>2676</v>
      </c>
      <c r="Y6343" s="177" t="s">
        <v>4534</v>
      </c>
      <c r="Z6343" s="177" t="s">
        <v>5643</v>
      </c>
      <c r="AA6343" s="525" t="s">
        <v>2886</v>
      </c>
      <c r="AB6343" s="399" t="str">
        <f t="shared" si="1296"/>
        <v>DC3KT26</v>
      </c>
      <c r="AC6343" s="399" t="str">
        <f t="shared" si="1297"/>
        <v>DC3KT26-DC</v>
      </c>
      <c r="AD6343" t="str">
        <f>Y6343&amp;"-"&amp;VLOOKUP(AC6343,'LICH THI'!C:AA,9,0)</f>
        <v>64DCKT3155-42472</v>
      </c>
      <c r="AE6343">
        <f t="shared" si="1298"/>
        <v>1</v>
      </c>
    </row>
    <row r="6344" spans="1:31" x14ac:dyDescent="0.25">
      <c r="A6344" s="436" t="str">
        <f t="shared" si="1288"/>
        <v>DC3KT26-DC-50</v>
      </c>
      <c r="B6344" s="436">
        <f>COUNTIF(AC$4:AC6344,AC6344)</f>
        <v>50</v>
      </c>
      <c r="C6344" s="436" t="str">
        <f t="shared" si="1289"/>
        <v>DC3KT26-DC</v>
      </c>
      <c r="D6344" s="436">
        <f>VLOOKUP(C6344,'LICH THI'!C:AA,12,0)</f>
        <v>87</v>
      </c>
      <c r="E6344" s="436">
        <f>VLOOKUP(C6344,'LICH THI'!C:AA,13,0)</f>
        <v>45</v>
      </c>
      <c r="F6344" s="436">
        <f t="shared" si="1299"/>
        <v>42</v>
      </c>
      <c r="G6344" s="436">
        <f>VLOOKUP(C6344,'LICH THI'!C:AA,14,0)</f>
        <v>2</v>
      </c>
      <c r="H6344" s="436">
        <f t="shared" si="1290"/>
        <v>2</v>
      </c>
      <c r="I6344" s="436" t="str">
        <f t="shared" si="1291"/>
        <v>Vũ Thị Nga</v>
      </c>
      <c r="J6344" s="436"/>
      <c r="K6344" s="436">
        <f t="shared" si="1292"/>
        <v>1</v>
      </c>
      <c r="L6344" s="436" t="str">
        <f t="shared" si="1293"/>
        <v>DC3KT26-DC-1</v>
      </c>
      <c r="M6344" s="436">
        <f t="shared" si="1294"/>
        <v>26</v>
      </c>
      <c r="N6344" s="437">
        <f t="shared" si="1300"/>
        <v>25</v>
      </c>
      <c r="O6344" s="437"/>
      <c r="P6344" s="430" t="str">
        <f t="shared" si="1295"/>
        <v/>
      </c>
      <c r="U6344" s="177">
        <v>5</v>
      </c>
      <c r="V6344" s="177" t="s">
        <v>4262</v>
      </c>
      <c r="W6344" s="177" t="s">
        <v>2615</v>
      </c>
      <c r="X6344" s="177" t="s">
        <v>2676</v>
      </c>
      <c r="Y6344" s="177" t="s">
        <v>4488</v>
      </c>
      <c r="Z6344" s="177" t="s">
        <v>5643</v>
      </c>
      <c r="AA6344" s="525" t="s">
        <v>4489</v>
      </c>
      <c r="AB6344" s="399" t="str">
        <f t="shared" si="1296"/>
        <v>DC3KT26</v>
      </c>
      <c r="AC6344" s="399" t="str">
        <f t="shared" si="1297"/>
        <v>DC3KT26-DC</v>
      </c>
      <c r="AD6344" t="str">
        <f>Y6344&amp;"-"&amp;VLOOKUP(AC6344,'LICH THI'!C:AA,9,0)</f>
        <v>63DCKT3016-42472</v>
      </c>
      <c r="AE6344">
        <f t="shared" si="1298"/>
        <v>1</v>
      </c>
    </row>
    <row r="6345" spans="1:31" x14ac:dyDescent="0.25">
      <c r="A6345" s="436" t="str">
        <f t="shared" si="1288"/>
        <v>DC3KT26-DC-51</v>
      </c>
      <c r="B6345" s="436">
        <f>COUNTIF(AC$4:AC6345,AC6345)</f>
        <v>51</v>
      </c>
      <c r="C6345" s="436" t="str">
        <f t="shared" si="1289"/>
        <v>DC3KT26-DC</v>
      </c>
      <c r="D6345" s="436">
        <f>VLOOKUP(C6345,'LICH THI'!C:AA,12,0)</f>
        <v>87</v>
      </c>
      <c r="E6345" s="436">
        <f>VLOOKUP(C6345,'LICH THI'!C:AA,13,0)</f>
        <v>45</v>
      </c>
      <c r="F6345" s="436">
        <f t="shared" si="1299"/>
        <v>42</v>
      </c>
      <c r="G6345" s="436">
        <f>VLOOKUP(C6345,'LICH THI'!C:AA,14,0)</f>
        <v>2</v>
      </c>
      <c r="H6345" s="436">
        <f t="shared" si="1290"/>
        <v>2</v>
      </c>
      <c r="I6345" s="436" t="str">
        <f t="shared" si="1291"/>
        <v>Nguyễn Thị Nguyệt</v>
      </c>
      <c r="J6345" s="436"/>
      <c r="K6345" s="436">
        <f t="shared" si="1292"/>
        <v>1</v>
      </c>
      <c r="L6345" s="436" t="str">
        <f t="shared" si="1293"/>
        <v>DC3KT26-DC-1</v>
      </c>
      <c r="M6345" s="436">
        <f t="shared" si="1294"/>
        <v>26</v>
      </c>
      <c r="N6345" s="437">
        <f t="shared" si="1300"/>
        <v>26</v>
      </c>
      <c r="O6345" s="437"/>
      <c r="P6345" s="430" t="str">
        <f t="shared" si="1295"/>
        <v/>
      </c>
      <c r="U6345" s="177">
        <v>76</v>
      </c>
      <c r="V6345" s="177" t="s">
        <v>3381</v>
      </c>
      <c r="W6345" s="177" t="s">
        <v>2619</v>
      </c>
      <c r="X6345" s="177" t="s">
        <v>4746</v>
      </c>
      <c r="Y6345" s="177" t="s">
        <v>5704</v>
      </c>
      <c r="Z6345" s="177" t="s">
        <v>5643</v>
      </c>
      <c r="AA6345" s="525" t="s">
        <v>3809</v>
      </c>
      <c r="AB6345" s="399" t="str">
        <f t="shared" si="1296"/>
        <v>DC3KT26</v>
      </c>
      <c r="AC6345" s="399" t="str">
        <f t="shared" si="1297"/>
        <v>DC3KT26-DC</v>
      </c>
      <c r="AD6345" t="str">
        <f>Y6345&amp;"-"&amp;VLOOKUP(AC6345,'LICH THI'!C:AA,9,0)</f>
        <v>64DCKT3237-42472</v>
      </c>
      <c r="AE6345">
        <f t="shared" si="1298"/>
        <v>1</v>
      </c>
    </row>
    <row r="6346" spans="1:31" x14ac:dyDescent="0.25">
      <c r="A6346" s="436" t="str">
        <f t="shared" si="1288"/>
        <v>DC3KT26-DC-52</v>
      </c>
      <c r="B6346" s="436">
        <f>COUNTIF(AC$4:AC6346,AC6346)</f>
        <v>52</v>
      </c>
      <c r="C6346" s="436" t="str">
        <f t="shared" si="1289"/>
        <v>DC3KT26-DC</v>
      </c>
      <c r="D6346" s="436">
        <f>VLOOKUP(C6346,'LICH THI'!C:AA,12,0)</f>
        <v>87</v>
      </c>
      <c r="E6346" s="436">
        <f>VLOOKUP(C6346,'LICH THI'!C:AA,13,0)</f>
        <v>45</v>
      </c>
      <c r="F6346" s="436">
        <f t="shared" si="1299"/>
        <v>42</v>
      </c>
      <c r="G6346" s="436">
        <f>VLOOKUP(C6346,'LICH THI'!C:AA,14,0)</f>
        <v>2</v>
      </c>
      <c r="H6346" s="436">
        <f t="shared" si="1290"/>
        <v>2</v>
      </c>
      <c r="I6346" s="436" t="str">
        <f t="shared" si="1291"/>
        <v>Vũ Hải Nhân</v>
      </c>
      <c r="J6346" s="436"/>
      <c r="K6346" s="436">
        <f t="shared" si="1292"/>
        <v>1</v>
      </c>
      <c r="L6346" s="436" t="str">
        <f t="shared" si="1293"/>
        <v>DC3KT26-DC-1</v>
      </c>
      <c r="M6346" s="436">
        <f t="shared" si="1294"/>
        <v>26</v>
      </c>
      <c r="N6346" s="437">
        <f t="shared" si="1300"/>
        <v>27</v>
      </c>
      <c r="O6346" s="437"/>
      <c r="P6346" s="430" t="str">
        <f t="shared" si="1295"/>
        <v/>
      </c>
      <c r="U6346" s="177">
        <v>6</v>
      </c>
      <c r="V6346" s="177" t="s">
        <v>4262</v>
      </c>
      <c r="W6346" s="177" t="s">
        <v>4447</v>
      </c>
      <c r="X6346" s="177" t="s">
        <v>3680</v>
      </c>
      <c r="Y6346" s="177" t="s">
        <v>4448</v>
      </c>
      <c r="Z6346" s="177" t="s">
        <v>5643</v>
      </c>
      <c r="AA6346" s="525" t="s">
        <v>3812</v>
      </c>
      <c r="AB6346" s="399" t="str">
        <f t="shared" si="1296"/>
        <v>DC3KT26</v>
      </c>
      <c r="AC6346" s="399" t="str">
        <f t="shared" si="1297"/>
        <v>DC3KT26-DC</v>
      </c>
      <c r="AD6346" t="str">
        <f>Y6346&amp;"-"&amp;VLOOKUP(AC6346,'LICH THI'!C:AA,9,0)</f>
        <v>63DCKT3018-42472</v>
      </c>
      <c r="AE6346">
        <f t="shared" si="1298"/>
        <v>1</v>
      </c>
    </row>
    <row r="6347" spans="1:31" x14ac:dyDescent="0.25">
      <c r="A6347" s="436" t="str">
        <f t="shared" si="1288"/>
        <v>DC3KT26-DC-53</v>
      </c>
      <c r="B6347" s="436">
        <f>COUNTIF(AC$4:AC6347,AC6347)</f>
        <v>53</v>
      </c>
      <c r="C6347" s="436" t="str">
        <f t="shared" si="1289"/>
        <v>DC3KT26-DC</v>
      </c>
      <c r="D6347" s="436">
        <f>VLOOKUP(C6347,'LICH THI'!C:AA,12,0)</f>
        <v>87</v>
      </c>
      <c r="E6347" s="436">
        <f>VLOOKUP(C6347,'LICH THI'!C:AA,13,0)</f>
        <v>45</v>
      </c>
      <c r="F6347" s="436">
        <f t="shared" si="1299"/>
        <v>42</v>
      </c>
      <c r="G6347" s="436">
        <f>VLOOKUP(C6347,'LICH THI'!C:AA,14,0)</f>
        <v>2</v>
      </c>
      <c r="H6347" s="436">
        <f t="shared" si="1290"/>
        <v>2</v>
      </c>
      <c r="I6347" s="436" t="str">
        <f t="shared" si="1291"/>
        <v>Hà Thị Nhoan</v>
      </c>
      <c r="J6347" s="436"/>
      <c r="K6347" s="436">
        <f t="shared" si="1292"/>
        <v>1</v>
      </c>
      <c r="L6347" s="436" t="str">
        <f t="shared" si="1293"/>
        <v>DC3KT26-DC-1</v>
      </c>
      <c r="M6347" s="436">
        <f t="shared" si="1294"/>
        <v>26</v>
      </c>
      <c r="N6347" s="437">
        <f t="shared" si="1300"/>
        <v>28</v>
      </c>
      <c r="O6347" s="437"/>
      <c r="P6347" s="430" t="str">
        <f t="shared" si="1295"/>
        <v/>
      </c>
      <c r="U6347" s="177">
        <v>7</v>
      </c>
      <c r="V6347" s="177" t="s">
        <v>4262</v>
      </c>
      <c r="W6347" s="177" t="s">
        <v>4268</v>
      </c>
      <c r="X6347" s="177" t="s">
        <v>4269</v>
      </c>
      <c r="Y6347" s="177" t="s">
        <v>4270</v>
      </c>
      <c r="Z6347" s="177" t="s">
        <v>5643</v>
      </c>
      <c r="AA6347" s="525" t="s">
        <v>4271</v>
      </c>
      <c r="AB6347" s="399" t="str">
        <f t="shared" si="1296"/>
        <v>DC3KT26</v>
      </c>
      <c r="AC6347" s="399" t="str">
        <f t="shared" si="1297"/>
        <v>DC3KT26-DC</v>
      </c>
      <c r="AD6347" t="str">
        <f>Y6347&amp;"-"&amp;VLOOKUP(AC6347,'LICH THI'!C:AA,9,0)</f>
        <v>63DCKT3205-42472</v>
      </c>
      <c r="AE6347">
        <f t="shared" si="1298"/>
        <v>1</v>
      </c>
    </row>
    <row r="6348" spans="1:31" x14ac:dyDescent="0.25">
      <c r="A6348" s="436" t="str">
        <f t="shared" si="1288"/>
        <v>DC3KT26-DC-54</v>
      </c>
      <c r="B6348" s="436">
        <f>COUNTIF(AC$4:AC6348,AC6348)</f>
        <v>54</v>
      </c>
      <c r="C6348" s="436" t="str">
        <f t="shared" si="1289"/>
        <v>DC3KT26-DC</v>
      </c>
      <c r="D6348" s="436">
        <f>VLOOKUP(C6348,'LICH THI'!C:AA,12,0)</f>
        <v>87</v>
      </c>
      <c r="E6348" s="436">
        <f>VLOOKUP(C6348,'LICH THI'!C:AA,13,0)</f>
        <v>45</v>
      </c>
      <c r="F6348" s="436">
        <f t="shared" si="1299"/>
        <v>42</v>
      </c>
      <c r="G6348" s="436">
        <f>VLOOKUP(C6348,'LICH THI'!C:AA,14,0)</f>
        <v>2</v>
      </c>
      <c r="H6348" s="436">
        <f t="shared" si="1290"/>
        <v>2</v>
      </c>
      <c r="I6348" s="436" t="str">
        <f t="shared" si="1291"/>
        <v>Nguyễn Thị Nhuần</v>
      </c>
      <c r="J6348" s="436"/>
      <c r="K6348" s="436">
        <f t="shared" si="1292"/>
        <v>1</v>
      </c>
      <c r="L6348" s="436" t="str">
        <f t="shared" si="1293"/>
        <v>DC3KT26-DC-1</v>
      </c>
      <c r="M6348" s="436">
        <f t="shared" si="1294"/>
        <v>26</v>
      </c>
      <c r="N6348" s="437">
        <f t="shared" si="1300"/>
        <v>29</v>
      </c>
      <c r="O6348" s="437"/>
      <c r="P6348" s="430" t="str">
        <f t="shared" si="1295"/>
        <v/>
      </c>
      <c r="U6348" s="177">
        <v>54</v>
      </c>
      <c r="V6348" s="177" t="s">
        <v>3378</v>
      </c>
      <c r="W6348" s="177" t="s">
        <v>2619</v>
      </c>
      <c r="X6348" s="177" t="s">
        <v>3379</v>
      </c>
      <c r="Y6348" s="177" t="s">
        <v>3380</v>
      </c>
      <c r="Z6348" s="177" t="s">
        <v>5643</v>
      </c>
      <c r="AA6348" s="525" t="s">
        <v>2855</v>
      </c>
      <c r="AB6348" s="399" t="str">
        <f t="shared" si="1296"/>
        <v>DC3KT26</v>
      </c>
      <c r="AC6348" s="399" t="str">
        <f t="shared" si="1297"/>
        <v>DC3KT26-DC</v>
      </c>
      <c r="AD6348" t="str">
        <f>Y6348&amp;"-"&amp;VLOOKUP(AC6348,'LICH THI'!C:AA,9,0)</f>
        <v>64DCKT3163-42472</v>
      </c>
      <c r="AE6348">
        <f t="shared" si="1298"/>
        <v>1</v>
      </c>
    </row>
    <row r="6349" spans="1:31" x14ac:dyDescent="0.25">
      <c r="A6349" s="436" t="str">
        <f t="shared" si="1288"/>
        <v>DC3KT26-DC-55</v>
      </c>
      <c r="B6349" s="436">
        <f>COUNTIF(AC$4:AC6349,AC6349)</f>
        <v>55</v>
      </c>
      <c r="C6349" s="436" t="str">
        <f t="shared" si="1289"/>
        <v>DC3KT26-DC</v>
      </c>
      <c r="D6349" s="436">
        <f>VLOOKUP(C6349,'LICH THI'!C:AA,12,0)</f>
        <v>87</v>
      </c>
      <c r="E6349" s="436">
        <f>VLOOKUP(C6349,'LICH THI'!C:AA,13,0)</f>
        <v>45</v>
      </c>
      <c r="F6349" s="436">
        <f t="shared" si="1299"/>
        <v>42</v>
      </c>
      <c r="G6349" s="436">
        <f>VLOOKUP(C6349,'LICH THI'!C:AA,14,0)</f>
        <v>2</v>
      </c>
      <c r="H6349" s="436">
        <f t="shared" si="1290"/>
        <v>2</v>
      </c>
      <c r="I6349" s="436" t="str">
        <f t="shared" si="1291"/>
        <v>Dương Thị Kiều Oanh</v>
      </c>
      <c r="J6349" s="436"/>
      <c r="K6349" s="436">
        <f t="shared" si="1292"/>
        <v>1</v>
      </c>
      <c r="L6349" s="436" t="str">
        <f t="shared" si="1293"/>
        <v>DC3KT26-DC-1</v>
      </c>
      <c r="M6349" s="436">
        <f t="shared" si="1294"/>
        <v>26</v>
      </c>
      <c r="N6349" s="437">
        <f t="shared" si="1300"/>
        <v>30</v>
      </c>
      <c r="O6349" s="437"/>
      <c r="P6349" s="430" t="str">
        <f t="shared" si="1295"/>
        <v/>
      </c>
      <c r="U6349" s="177">
        <v>39</v>
      </c>
      <c r="V6349" s="177" t="s">
        <v>3366</v>
      </c>
      <c r="W6349" s="177" t="s">
        <v>5672</v>
      </c>
      <c r="X6349" s="177" t="s">
        <v>2616</v>
      </c>
      <c r="Y6349" s="177" t="s">
        <v>5673</v>
      </c>
      <c r="Z6349" s="177" t="s">
        <v>5643</v>
      </c>
      <c r="AA6349" s="525" t="s">
        <v>5674</v>
      </c>
      <c r="AB6349" s="399" t="str">
        <f t="shared" si="1296"/>
        <v>DC3KT26</v>
      </c>
      <c r="AC6349" s="399" t="str">
        <f t="shared" si="1297"/>
        <v>DC3KT26-DC</v>
      </c>
      <c r="AD6349" t="str">
        <f>Y6349&amp;"-"&amp;VLOOKUP(AC6349,'LICH THI'!C:AA,9,0)</f>
        <v>64DCKT3088-42472</v>
      </c>
      <c r="AE6349">
        <f t="shared" si="1298"/>
        <v>1</v>
      </c>
    </row>
    <row r="6350" spans="1:31" x14ac:dyDescent="0.25">
      <c r="A6350" s="436" t="str">
        <f t="shared" si="1288"/>
        <v>DC3KT26-DC-56</v>
      </c>
      <c r="B6350" s="436">
        <f>COUNTIF(AC$4:AC6350,AC6350)</f>
        <v>56</v>
      </c>
      <c r="C6350" s="436" t="str">
        <f t="shared" si="1289"/>
        <v>DC3KT26-DC</v>
      </c>
      <c r="D6350" s="436">
        <f>VLOOKUP(C6350,'LICH THI'!C:AA,12,0)</f>
        <v>87</v>
      </c>
      <c r="E6350" s="436">
        <f>VLOOKUP(C6350,'LICH THI'!C:AA,13,0)</f>
        <v>45</v>
      </c>
      <c r="F6350" s="436">
        <f t="shared" si="1299"/>
        <v>42</v>
      </c>
      <c r="G6350" s="436">
        <f>VLOOKUP(C6350,'LICH THI'!C:AA,14,0)</f>
        <v>2</v>
      </c>
      <c r="H6350" s="436">
        <f t="shared" si="1290"/>
        <v>2</v>
      </c>
      <c r="I6350" s="436" t="str">
        <f t="shared" si="1291"/>
        <v>Lê Thị Oanh</v>
      </c>
      <c r="J6350" s="436"/>
      <c r="K6350" s="436">
        <f t="shared" si="1292"/>
        <v>1</v>
      </c>
      <c r="L6350" s="436" t="str">
        <f t="shared" si="1293"/>
        <v>DC3KT26-DC-1</v>
      </c>
      <c r="M6350" s="436">
        <f t="shared" si="1294"/>
        <v>26</v>
      </c>
      <c r="N6350" s="437">
        <f t="shared" si="1300"/>
        <v>31</v>
      </c>
      <c r="O6350" s="437"/>
      <c r="P6350" s="430" t="str">
        <f t="shared" si="1295"/>
        <v/>
      </c>
      <c r="U6350" s="177">
        <v>40</v>
      </c>
      <c r="V6350" s="177" t="s">
        <v>3366</v>
      </c>
      <c r="W6350" s="177" t="s">
        <v>3367</v>
      </c>
      <c r="X6350" s="177" t="s">
        <v>2616</v>
      </c>
      <c r="Y6350" s="177" t="s">
        <v>5675</v>
      </c>
      <c r="Z6350" s="177" t="s">
        <v>5643</v>
      </c>
      <c r="AA6350" s="525" t="s">
        <v>4228</v>
      </c>
      <c r="AB6350" s="399" t="str">
        <f t="shared" si="1296"/>
        <v>DC3KT26</v>
      </c>
      <c r="AC6350" s="399" t="str">
        <f t="shared" si="1297"/>
        <v>DC3KT26-DC</v>
      </c>
      <c r="AD6350" t="str">
        <f>Y6350&amp;"-"&amp;VLOOKUP(AC6350,'LICH THI'!C:AA,9,0)</f>
        <v>64DCKT3073-42472</v>
      </c>
      <c r="AE6350">
        <f t="shared" si="1298"/>
        <v>1</v>
      </c>
    </row>
    <row r="6351" spans="1:31" x14ac:dyDescent="0.25">
      <c r="A6351" s="436" t="str">
        <f t="shared" si="1288"/>
        <v>DC3KT26-DC-57</v>
      </c>
      <c r="B6351" s="436">
        <f>COUNTIF(AC$4:AC6351,AC6351)</f>
        <v>57</v>
      </c>
      <c r="C6351" s="436" t="str">
        <f t="shared" si="1289"/>
        <v>DC3KT26-DC</v>
      </c>
      <c r="D6351" s="436">
        <f>VLOOKUP(C6351,'LICH THI'!C:AA,12,0)</f>
        <v>87</v>
      </c>
      <c r="E6351" s="436">
        <f>VLOOKUP(C6351,'LICH THI'!C:AA,13,0)</f>
        <v>45</v>
      </c>
      <c r="F6351" s="436">
        <f t="shared" si="1299"/>
        <v>42</v>
      </c>
      <c r="G6351" s="436">
        <f>VLOOKUP(C6351,'LICH THI'!C:AA,14,0)</f>
        <v>2</v>
      </c>
      <c r="H6351" s="436">
        <f t="shared" si="1290"/>
        <v>2</v>
      </c>
      <c r="I6351" s="436" t="str">
        <f t="shared" si="1291"/>
        <v>Nguyễn Thị Oanh</v>
      </c>
      <c r="J6351" s="436"/>
      <c r="K6351" s="436">
        <f t="shared" si="1292"/>
        <v>1</v>
      </c>
      <c r="L6351" s="436" t="str">
        <f t="shared" si="1293"/>
        <v>DC3KT26-DC-1</v>
      </c>
      <c r="M6351" s="436">
        <f t="shared" si="1294"/>
        <v>26</v>
      </c>
      <c r="N6351" s="437">
        <f t="shared" si="1300"/>
        <v>32</v>
      </c>
      <c r="O6351" s="437"/>
      <c r="P6351" s="430" t="str">
        <f t="shared" si="1295"/>
        <v/>
      </c>
      <c r="U6351" s="177">
        <v>41</v>
      </c>
      <c r="V6351" s="177" t="s">
        <v>3366</v>
      </c>
      <c r="W6351" s="177" t="s">
        <v>2619</v>
      </c>
      <c r="X6351" s="177" t="s">
        <v>2616</v>
      </c>
      <c r="Y6351" s="177" t="s">
        <v>4764</v>
      </c>
      <c r="Z6351" s="177" t="s">
        <v>5643</v>
      </c>
      <c r="AA6351" s="525" t="s">
        <v>4765</v>
      </c>
      <c r="AB6351" s="399" t="str">
        <f t="shared" si="1296"/>
        <v>DC3KT26</v>
      </c>
      <c r="AC6351" s="399" t="str">
        <f t="shared" si="1297"/>
        <v>DC3KT26-DC</v>
      </c>
      <c r="AD6351" t="str">
        <f>Y6351&amp;"-"&amp;VLOOKUP(AC6351,'LICH THI'!C:AA,9,0)</f>
        <v>64DCKT3012-42472</v>
      </c>
      <c r="AE6351">
        <f t="shared" si="1298"/>
        <v>1</v>
      </c>
    </row>
    <row r="6352" spans="1:31" x14ac:dyDescent="0.25">
      <c r="A6352" s="436" t="str">
        <f t="shared" si="1288"/>
        <v>DC3KT26-DC-58</v>
      </c>
      <c r="B6352" s="436">
        <f>COUNTIF(AC$4:AC6352,AC6352)</f>
        <v>58</v>
      </c>
      <c r="C6352" s="436" t="str">
        <f t="shared" si="1289"/>
        <v>DC3KT26-DC</v>
      </c>
      <c r="D6352" s="436">
        <f>VLOOKUP(C6352,'LICH THI'!C:AA,12,0)</f>
        <v>87</v>
      </c>
      <c r="E6352" s="436">
        <f>VLOOKUP(C6352,'LICH THI'!C:AA,13,0)</f>
        <v>45</v>
      </c>
      <c r="F6352" s="436">
        <f t="shared" si="1299"/>
        <v>42</v>
      </c>
      <c r="G6352" s="436">
        <f>VLOOKUP(C6352,'LICH THI'!C:AA,14,0)</f>
        <v>2</v>
      </c>
      <c r="H6352" s="436">
        <f t="shared" si="1290"/>
        <v>2</v>
      </c>
      <c r="I6352" s="436" t="str">
        <f t="shared" si="1291"/>
        <v>Nguyễn Thị Phương</v>
      </c>
      <c r="J6352" s="436"/>
      <c r="K6352" s="436">
        <f t="shared" si="1292"/>
        <v>1</v>
      </c>
      <c r="L6352" s="436" t="str">
        <f t="shared" si="1293"/>
        <v>DC3KT26-DC-1</v>
      </c>
      <c r="M6352" s="436">
        <f t="shared" si="1294"/>
        <v>26</v>
      </c>
      <c r="N6352" s="437">
        <f t="shared" si="1300"/>
        <v>33</v>
      </c>
      <c r="O6352" s="437"/>
      <c r="P6352" s="430" t="str">
        <f t="shared" si="1295"/>
        <v/>
      </c>
      <c r="U6352" s="177">
        <v>42</v>
      </c>
      <c r="V6352" s="177" t="s">
        <v>3366</v>
      </c>
      <c r="W6352" s="177" t="s">
        <v>2619</v>
      </c>
      <c r="X6352" s="177" t="s">
        <v>2717</v>
      </c>
      <c r="Y6352" s="177" t="s">
        <v>5573</v>
      </c>
      <c r="Z6352" s="177" t="s">
        <v>5643</v>
      </c>
      <c r="AA6352" s="525" t="s">
        <v>2840</v>
      </c>
      <c r="AB6352" s="399" t="str">
        <f t="shared" si="1296"/>
        <v>DC3KT26</v>
      </c>
      <c r="AC6352" s="399" t="str">
        <f t="shared" si="1297"/>
        <v>DC3KT26-DC</v>
      </c>
      <c r="AD6352" t="str">
        <f>Y6352&amp;"-"&amp;VLOOKUP(AC6352,'LICH THI'!C:AA,9,0)</f>
        <v>64DCKT3067-42472</v>
      </c>
      <c r="AE6352">
        <f t="shared" si="1298"/>
        <v>1</v>
      </c>
    </row>
    <row r="6353" spans="1:31" x14ac:dyDescent="0.25">
      <c r="A6353" s="436" t="str">
        <f t="shared" si="1288"/>
        <v>DC3KT26-DC-59</v>
      </c>
      <c r="B6353" s="436">
        <f>COUNTIF(AC$4:AC6353,AC6353)</f>
        <v>59</v>
      </c>
      <c r="C6353" s="436" t="str">
        <f t="shared" si="1289"/>
        <v>DC3KT26-DC</v>
      </c>
      <c r="D6353" s="436">
        <f>VLOOKUP(C6353,'LICH THI'!C:AA,12,0)</f>
        <v>87</v>
      </c>
      <c r="E6353" s="436">
        <f>VLOOKUP(C6353,'LICH THI'!C:AA,13,0)</f>
        <v>45</v>
      </c>
      <c r="F6353" s="436">
        <f t="shared" si="1299"/>
        <v>42</v>
      </c>
      <c r="G6353" s="436">
        <f>VLOOKUP(C6353,'LICH THI'!C:AA,14,0)</f>
        <v>2</v>
      </c>
      <c r="H6353" s="436">
        <f t="shared" si="1290"/>
        <v>2</v>
      </c>
      <c r="I6353" s="436" t="str">
        <f t="shared" si="1291"/>
        <v>Nguyễn Thị Mai Phương</v>
      </c>
      <c r="J6353" s="436"/>
      <c r="K6353" s="436">
        <f t="shared" si="1292"/>
        <v>1</v>
      </c>
      <c r="L6353" s="436" t="str">
        <f t="shared" si="1293"/>
        <v>DC3KT26-DC-1</v>
      </c>
      <c r="M6353" s="436">
        <f t="shared" si="1294"/>
        <v>26</v>
      </c>
      <c r="N6353" s="437">
        <f t="shared" si="1300"/>
        <v>34</v>
      </c>
      <c r="O6353" s="437"/>
      <c r="P6353" s="430" t="str">
        <f t="shared" si="1295"/>
        <v/>
      </c>
      <c r="U6353" s="177">
        <v>29</v>
      </c>
      <c r="V6353" s="177" t="s">
        <v>3358</v>
      </c>
      <c r="W6353" s="177" t="s">
        <v>3875</v>
      </c>
      <c r="X6353" s="177" t="s">
        <v>2717</v>
      </c>
      <c r="Y6353" s="177" t="s">
        <v>5658</v>
      </c>
      <c r="Z6353" s="177" t="s">
        <v>5643</v>
      </c>
      <c r="AA6353" s="525" t="s">
        <v>5659</v>
      </c>
      <c r="AB6353" s="399" t="str">
        <f t="shared" si="1296"/>
        <v>DC3KT26</v>
      </c>
      <c r="AC6353" s="399" t="str">
        <f t="shared" si="1297"/>
        <v>DC3KT26-DC</v>
      </c>
      <c r="AD6353" t="str">
        <f>Y6353&amp;"-"&amp;VLOOKUP(AC6353,'LICH THI'!C:AA,9,0)</f>
        <v>64DCKT2125-42472</v>
      </c>
      <c r="AE6353">
        <f t="shared" si="1298"/>
        <v>1</v>
      </c>
    </row>
    <row r="6354" spans="1:31" x14ac:dyDescent="0.25">
      <c r="A6354" s="436" t="str">
        <f t="shared" si="1288"/>
        <v>DC3KT26-DC-60</v>
      </c>
      <c r="B6354" s="436">
        <f>COUNTIF(AC$4:AC6354,AC6354)</f>
        <v>60</v>
      </c>
      <c r="C6354" s="436" t="str">
        <f t="shared" si="1289"/>
        <v>DC3KT26-DC</v>
      </c>
      <c r="D6354" s="436">
        <f>VLOOKUP(C6354,'LICH THI'!C:AA,12,0)</f>
        <v>87</v>
      </c>
      <c r="E6354" s="436">
        <f>VLOOKUP(C6354,'LICH THI'!C:AA,13,0)</f>
        <v>45</v>
      </c>
      <c r="F6354" s="436">
        <f t="shared" si="1299"/>
        <v>42</v>
      </c>
      <c r="G6354" s="436">
        <f>VLOOKUP(C6354,'LICH THI'!C:AA,14,0)</f>
        <v>2</v>
      </c>
      <c r="H6354" s="436">
        <f t="shared" si="1290"/>
        <v>2</v>
      </c>
      <c r="I6354" s="436" t="str">
        <f t="shared" si="1291"/>
        <v>Nguyễn Thị Phượng</v>
      </c>
      <c r="J6354" s="436"/>
      <c r="K6354" s="436">
        <f t="shared" si="1292"/>
        <v>1</v>
      </c>
      <c r="L6354" s="436" t="str">
        <f t="shared" si="1293"/>
        <v>DC3KT26-DC-1</v>
      </c>
      <c r="M6354" s="436">
        <f t="shared" si="1294"/>
        <v>26</v>
      </c>
      <c r="N6354" s="437">
        <f t="shared" si="1300"/>
        <v>35</v>
      </c>
      <c r="O6354" s="437"/>
      <c r="P6354" s="430" t="str">
        <f t="shared" si="1295"/>
        <v/>
      </c>
      <c r="U6354" s="177">
        <v>77</v>
      </c>
      <c r="V6354" s="177" t="s">
        <v>3381</v>
      </c>
      <c r="W6354" s="177" t="s">
        <v>2619</v>
      </c>
      <c r="X6354" s="177" t="s">
        <v>4311</v>
      </c>
      <c r="Y6354" s="177" t="s">
        <v>5705</v>
      </c>
      <c r="Z6354" s="177" t="s">
        <v>5643</v>
      </c>
      <c r="AA6354" s="525" t="s">
        <v>4506</v>
      </c>
      <c r="AB6354" s="399" t="str">
        <f t="shared" si="1296"/>
        <v>DC3KT26</v>
      </c>
      <c r="AC6354" s="399" t="str">
        <f t="shared" si="1297"/>
        <v>DC3KT26-DC</v>
      </c>
      <c r="AD6354" t="str">
        <f>Y6354&amp;"-"&amp;VLOOKUP(AC6354,'LICH THI'!C:AA,9,0)</f>
        <v>64DCKT3173-42472</v>
      </c>
      <c r="AE6354">
        <f t="shared" si="1298"/>
        <v>1</v>
      </c>
    </row>
    <row r="6355" spans="1:31" x14ac:dyDescent="0.25">
      <c r="A6355" s="436" t="str">
        <f t="shared" si="1288"/>
        <v>DC3KT26-DC-61</v>
      </c>
      <c r="B6355" s="436">
        <f>COUNTIF(AC$4:AC6355,AC6355)</f>
        <v>61</v>
      </c>
      <c r="C6355" s="436" t="str">
        <f t="shared" si="1289"/>
        <v>DC3KT26-DC</v>
      </c>
      <c r="D6355" s="436">
        <f>VLOOKUP(C6355,'LICH THI'!C:AA,12,0)</f>
        <v>87</v>
      </c>
      <c r="E6355" s="436">
        <f>VLOOKUP(C6355,'LICH THI'!C:AA,13,0)</f>
        <v>45</v>
      </c>
      <c r="F6355" s="436">
        <f t="shared" si="1299"/>
        <v>42</v>
      </c>
      <c r="G6355" s="436">
        <f>VLOOKUP(C6355,'LICH THI'!C:AA,14,0)</f>
        <v>2</v>
      </c>
      <c r="H6355" s="436">
        <f t="shared" si="1290"/>
        <v>2</v>
      </c>
      <c r="I6355" s="436" t="str">
        <f t="shared" si="1291"/>
        <v>Phạm Hồng Phượng</v>
      </c>
      <c r="J6355" s="436"/>
      <c r="K6355" s="436">
        <f t="shared" si="1292"/>
        <v>1</v>
      </c>
      <c r="L6355" s="436" t="str">
        <f t="shared" si="1293"/>
        <v>DC3KT26-DC-1</v>
      </c>
      <c r="M6355" s="436">
        <f t="shared" si="1294"/>
        <v>26</v>
      </c>
      <c r="N6355" s="437">
        <f t="shared" si="1300"/>
        <v>36</v>
      </c>
      <c r="O6355" s="437"/>
      <c r="P6355" s="430" t="str">
        <f t="shared" si="1295"/>
        <v/>
      </c>
      <c r="U6355" s="177">
        <v>78</v>
      </c>
      <c r="V6355" s="177" t="s">
        <v>3381</v>
      </c>
      <c r="W6355" s="177" t="s">
        <v>5706</v>
      </c>
      <c r="X6355" s="177" t="s">
        <v>4311</v>
      </c>
      <c r="Y6355" s="177" t="s">
        <v>5707</v>
      </c>
      <c r="Z6355" s="177" t="s">
        <v>5643</v>
      </c>
      <c r="AA6355" s="525" t="s">
        <v>4547</v>
      </c>
      <c r="AB6355" s="399" t="str">
        <f t="shared" si="1296"/>
        <v>DC3KT26</v>
      </c>
      <c r="AC6355" s="399" t="str">
        <f t="shared" si="1297"/>
        <v>DC3KT26-DC</v>
      </c>
      <c r="AD6355" t="str">
        <f>Y6355&amp;"-"&amp;VLOOKUP(AC6355,'LICH THI'!C:AA,9,0)</f>
        <v>64DCKT3224-42472</v>
      </c>
      <c r="AE6355">
        <f t="shared" si="1298"/>
        <v>1</v>
      </c>
    </row>
    <row r="6356" spans="1:31" x14ac:dyDescent="0.25">
      <c r="A6356" s="436" t="str">
        <f t="shared" si="1288"/>
        <v>DC3KT26-DC-62</v>
      </c>
      <c r="B6356" s="436">
        <f>COUNTIF(AC$4:AC6356,AC6356)</f>
        <v>62</v>
      </c>
      <c r="C6356" s="436" t="str">
        <f t="shared" si="1289"/>
        <v>DC3KT26-DC</v>
      </c>
      <c r="D6356" s="436">
        <f>VLOOKUP(C6356,'LICH THI'!C:AA,12,0)</f>
        <v>87</v>
      </c>
      <c r="E6356" s="436">
        <f>VLOOKUP(C6356,'LICH THI'!C:AA,13,0)</f>
        <v>45</v>
      </c>
      <c r="F6356" s="436">
        <f t="shared" si="1299"/>
        <v>42</v>
      </c>
      <c r="G6356" s="436">
        <f>VLOOKUP(C6356,'LICH THI'!C:AA,14,0)</f>
        <v>2</v>
      </c>
      <c r="H6356" s="436">
        <f t="shared" si="1290"/>
        <v>2</v>
      </c>
      <c r="I6356" s="436" t="str">
        <f t="shared" si="1291"/>
        <v>Phạm Thị Phượng</v>
      </c>
      <c r="J6356" s="436"/>
      <c r="K6356" s="436">
        <f t="shared" si="1292"/>
        <v>1</v>
      </c>
      <c r="L6356" s="436" t="str">
        <f t="shared" si="1293"/>
        <v>DC3KT26-DC-1</v>
      </c>
      <c r="M6356" s="436">
        <f t="shared" si="1294"/>
        <v>26</v>
      </c>
      <c r="N6356" s="437">
        <f t="shared" si="1300"/>
        <v>37</v>
      </c>
      <c r="O6356" s="437"/>
      <c r="P6356" s="430" t="str">
        <f t="shared" si="1295"/>
        <v/>
      </c>
      <c r="U6356" s="177">
        <v>55</v>
      </c>
      <c r="V6356" s="177" t="s">
        <v>3378</v>
      </c>
      <c r="W6356" s="177" t="s">
        <v>3557</v>
      </c>
      <c r="X6356" s="177" t="s">
        <v>4311</v>
      </c>
      <c r="Y6356" s="177" t="s">
        <v>5682</v>
      </c>
      <c r="Z6356" s="177" t="s">
        <v>5643</v>
      </c>
      <c r="AA6356" s="525" t="s">
        <v>5683</v>
      </c>
      <c r="AB6356" s="399" t="str">
        <f t="shared" si="1296"/>
        <v>DC3KT26</v>
      </c>
      <c r="AC6356" s="399" t="str">
        <f t="shared" si="1297"/>
        <v>DC3KT26-DC</v>
      </c>
      <c r="AD6356" t="str">
        <f>Y6356&amp;"-"&amp;VLOOKUP(AC6356,'LICH THI'!C:AA,9,0)</f>
        <v>64DCKT3190-42472</v>
      </c>
      <c r="AE6356">
        <f t="shared" si="1298"/>
        <v>1</v>
      </c>
    </row>
    <row r="6357" spans="1:31" x14ac:dyDescent="0.25">
      <c r="A6357" s="436" t="str">
        <f t="shared" si="1288"/>
        <v>DC3KT26-DC-63</v>
      </c>
      <c r="B6357" s="436">
        <f>COUNTIF(AC$4:AC6357,AC6357)</f>
        <v>63</v>
      </c>
      <c r="C6357" s="436" t="str">
        <f t="shared" si="1289"/>
        <v>DC3KT26-DC</v>
      </c>
      <c r="D6357" s="436">
        <f>VLOOKUP(C6357,'LICH THI'!C:AA,12,0)</f>
        <v>87</v>
      </c>
      <c r="E6357" s="436">
        <f>VLOOKUP(C6357,'LICH THI'!C:AA,13,0)</f>
        <v>45</v>
      </c>
      <c r="F6357" s="436">
        <f t="shared" si="1299"/>
        <v>42</v>
      </c>
      <c r="G6357" s="436">
        <f>VLOOKUP(C6357,'LICH THI'!C:AA,14,0)</f>
        <v>2</v>
      </c>
      <c r="H6357" s="436">
        <f t="shared" si="1290"/>
        <v>2</v>
      </c>
      <c r="I6357" s="436" t="str">
        <f t="shared" si="1291"/>
        <v>Bùi Ngọc Quyên</v>
      </c>
      <c r="J6357" s="436"/>
      <c r="K6357" s="436">
        <f t="shared" si="1292"/>
        <v>1</v>
      </c>
      <c r="L6357" s="436" t="str">
        <f t="shared" si="1293"/>
        <v>DC3KT26-DC-1</v>
      </c>
      <c r="M6357" s="436">
        <f t="shared" si="1294"/>
        <v>26</v>
      </c>
      <c r="N6357" s="437">
        <f t="shared" si="1300"/>
        <v>38</v>
      </c>
      <c r="O6357" s="437"/>
      <c r="P6357" s="430" t="str">
        <f t="shared" si="1295"/>
        <v/>
      </c>
      <c r="U6357" s="177">
        <v>79</v>
      </c>
      <c r="V6357" s="177" t="s">
        <v>3381</v>
      </c>
      <c r="W6357" s="177" t="s">
        <v>5708</v>
      </c>
      <c r="X6357" s="177" t="s">
        <v>4398</v>
      </c>
      <c r="Y6357" s="177" t="s">
        <v>5709</v>
      </c>
      <c r="Z6357" s="177" t="s">
        <v>5643</v>
      </c>
      <c r="AA6357" s="525" t="s">
        <v>5710</v>
      </c>
      <c r="AB6357" s="399" t="str">
        <f t="shared" si="1296"/>
        <v>DC3KT26</v>
      </c>
      <c r="AC6357" s="399" t="str">
        <f t="shared" si="1297"/>
        <v>DC3KT26-DC</v>
      </c>
      <c r="AD6357" t="str">
        <f>Y6357&amp;"-"&amp;VLOOKUP(AC6357,'LICH THI'!C:AA,9,0)</f>
        <v>64DCKT3283-42472</v>
      </c>
      <c r="AE6357">
        <f t="shared" si="1298"/>
        <v>1</v>
      </c>
    </row>
    <row r="6358" spans="1:31" x14ac:dyDescent="0.25">
      <c r="A6358" s="436" t="str">
        <f t="shared" si="1288"/>
        <v>DC3KT26-DC-64</v>
      </c>
      <c r="B6358" s="436">
        <f>COUNTIF(AC$4:AC6358,AC6358)</f>
        <v>64</v>
      </c>
      <c r="C6358" s="436" t="str">
        <f t="shared" si="1289"/>
        <v>DC3KT26-DC</v>
      </c>
      <c r="D6358" s="436">
        <f>VLOOKUP(C6358,'LICH THI'!C:AA,12,0)</f>
        <v>87</v>
      </c>
      <c r="E6358" s="436">
        <f>VLOOKUP(C6358,'LICH THI'!C:AA,13,0)</f>
        <v>45</v>
      </c>
      <c r="F6358" s="436">
        <f t="shared" si="1299"/>
        <v>42</v>
      </c>
      <c r="G6358" s="436">
        <f>VLOOKUP(C6358,'LICH THI'!C:AA,14,0)</f>
        <v>2</v>
      </c>
      <c r="H6358" s="436">
        <f t="shared" si="1290"/>
        <v>2</v>
      </c>
      <c r="I6358" s="436" t="str">
        <f t="shared" si="1291"/>
        <v>Trịnh Thị Son</v>
      </c>
      <c r="J6358" s="436"/>
      <c r="K6358" s="436">
        <f t="shared" si="1292"/>
        <v>1</v>
      </c>
      <c r="L6358" s="436" t="str">
        <f t="shared" si="1293"/>
        <v>DC3KT26-DC-1</v>
      </c>
      <c r="M6358" s="436">
        <f t="shared" si="1294"/>
        <v>26</v>
      </c>
      <c r="N6358" s="437">
        <f t="shared" si="1300"/>
        <v>39</v>
      </c>
      <c r="O6358" s="437"/>
      <c r="P6358" s="430" t="str">
        <f t="shared" si="1295"/>
        <v/>
      </c>
      <c r="U6358" s="177">
        <v>56</v>
      </c>
      <c r="V6358" s="177" t="s">
        <v>3378</v>
      </c>
      <c r="W6358" s="177" t="s">
        <v>4272</v>
      </c>
      <c r="X6358" s="177" t="s">
        <v>4545</v>
      </c>
      <c r="Y6358" s="177" t="s">
        <v>4546</v>
      </c>
      <c r="Z6358" s="177" t="s">
        <v>5643</v>
      </c>
      <c r="AA6358" s="525" t="s">
        <v>4547</v>
      </c>
      <c r="AB6358" s="399" t="str">
        <f t="shared" si="1296"/>
        <v>DC3KT26</v>
      </c>
      <c r="AC6358" s="399" t="str">
        <f t="shared" si="1297"/>
        <v>DC3KT26-DC</v>
      </c>
      <c r="AD6358" t="str">
        <f>Y6358&amp;"-"&amp;VLOOKUP(AC6358,'LICH THI'!C:AA,9,0)</f>
        <v>64DCKT3119-42472</v>
      </c>
      <c r="AE6358">
        <f t="shared" si="1298"/>
        <v>1</v>
      </c>
    </row>
    <row r="6359" spans="1:31" x14ac:dyDescent="0.25">
      <c r="A6359" s="436" t="str">
        <f t="shared" si="1288"/>
        <v>DC3KT26-DC-65</v>
      </c>
      <c r="B6359" s="436">
        <f>COUNTIF(AC$4:AC6359,AC6359)</f>
        <v>65</v>
      </c>
      <c r="C6359" s="436" t="str">
        <f t="shared" si="1289"/>
        <v>DC3KT26-DC</v>
      </c>
      <c r="D6359" s="436">
        <f>VLOOKUP(C6359,'LICH THI'!C:AA,12,0)</f>
        <v>87</v>
      </c>
      <c r="E6359" s="436">
        <f>VLOOKUP(C6359,'LICH THI'!C:AA,13,0)</f>
        <v>45</v>
      </c>
      <c r="F6359" s="436">
        <f t="shared" si="1299"/>
        <v>42</v>
      </c>
      <c r="G6359" s="436">
        <f>VLOOKUP(C6359,'LICH THI'!C:AA,14,0)</f>
        <v>2</v>
      </c>
      <c r="H6359" s="436">
        <f t="shared" si="1290"/>
        <v>2</v>
      </c>
      <c r="I6359" s="436" t="str">
        <f t="shared" si="1291"/>
        <v>Mai Thị Tâm</v>
      </c>
      <c r="J6359" s="436"/>
      <c r="K6359" s="436">
        <f t="shared" si="1292"/>
        <v>1</v>
      </c>
      <c r="L6359" s="436" t="str">
        <f t="shared" si="1293"/>
        <v>DC3KT26-DC-1</v>
      </c>
      <c r="M6359" s="436">
        <f t="shared" si="1294"/>
        <v>26</v>
      </c>
      <c r="N6359" s="437">
        <f t="shared" si="1300"/>
        <v>40</v>
      </c>
      <c r="O6359" s="437"/>
      <c r="P6359" s="430" t="str">
        <f t="shared" si="1295"/>
        <v/>
      </c>
      <c r="U6359" s="177">
        <v>67</v>
      </c>
      <c r="V6359" s="177" t="s">
        <v>3826</v>
      </c>
      <c r="W6359" s="177" t="s">
        <v>3252</v>
      </c>
      <c r="X6359" s="177" t="s">
        <v>3583</v>
      </c>
      <c r="Y6359" s="177" t="s">
        <v>5692</v>
      </c>
      <c r="Z6359" s="177" t="s">
        <v>5643</v>
      </c>
      <c r="AA6359" s="525" t="s">
        <v>5693</v>
      </c>
      <c r="AB6359" s="399" t="str">
        <f t="shared" si="1296"/>
        <v>DC3KT26</v>
      </c>
      <c r="AC6359" s="399" t="str">
        <f t="shared" si="1297"/>
        <v>DC3KT26-DC</v>
      </c>
      <c r="AD6359" t="str">
        <f>Y6359&amp;"-"&amp;VLOOKUP(AC6359,'LICH THI'!C:AA,9,0)</f>
        <v>64DCKT3176-42472</v>
      </c>
      <c r="AE6359">
        <f t="shared" si="1298"/>
        <v>1</v>
      </c>
    </row>
    <row r="6360" spans="1:31" x14ac:dyDescent="0.25">
      <c r="A6360" s="436" t="str">
        <f t="shared" si="1288"/>
        <v>DC3KT26-DC-66</v>
      </c>
      <c r="B6360" s="436">
        <f>COUNTIF(AC$4:AC6360,AC6360)</f>
        <v>66</v>
      </c>
      <c r="C6360" s="436" t="str">
        <f t="shared" si="1289"/>
        <v>DC3KT26-DC</v>
      </c>
      <c r="D6360" s="436">
        <f>VLOOKUP(C6360,'LICH THI'!C:AA,12,0)</f>
        <v>87</v>
      </c>
      <c r="E6360" s="436">
        <f>VLOOKUP(C6360,'LICH THI'!C:AA,13,0)</f>
        <v>45</v>
      </c>
      <c r="F6360" s="436">
        <f t="shared" si="1299"/>
        <v>42</v>
      </c>
      <c r="G6360" s="436">
        <f>VLOOKUP(C6360,'LICH THI'!C:AA,14,0)</f>
        <v>2</v>
      </c>
      <c r="H6360" s="436">
        <f t="shared" si="1290"/>
        <v>2</v>
      </c>
      <c r="I6360" s="436" t="str">
        <f t="shared" si="1291"/>
        <v>Đinh Thị Tú</v>
      </c>
      <c r="J6360" s="436"/>
      <c r="K6360" s="436">
        <f t="shared" si="1292"/>
        <v>1</v>
      </c>
      <c r="L6360" s="436" t="str">
        <f t="shared" si="1293"/>
        <v>DC3KT26-DC-1</v>
      </c>
      <c r="M6360" s="436">
        <f t="shared" si="1294"/>
        <v>26</v>
      </c>
      <c r="N6360" s="437">
        <f t="shared" si="1300"/>
        <v>41</v>
      </c>
      <c r="O6360" s="437"/>
      <c r="P6360" s="430" t="str">
        <f t="shared" si="1295"/>
        <v/>
      </c>
      <c r="U6360" s="177">
        <v>12</v>
      </c>
      <c r="V6360" s="177" t="s">
        <v>4262</v>
      </c>
      <c r="W6360" s="177" t="s">
        <v>3393</v>
      </c>
      <c r="X6360" s="177" t="s">
        <v>2697</v>
      </c>
      <c r="Y6360" s="177" t="s">
        <v>4492</v>
      </c>
      <c r="Z6360" s="177" t="s">
        <v>5643</v>
      </c>
      <c r="AA6360" s="525" t="s">
        <v>4493</v>
      </c>
      <c r="AB6360" s="399" t="str">
        <f t="shared" si="1296"/>
        <v>DC3KT26</v>
      </c>
      <c r="AC6360" s="399" t="str">
        <f t="shared" si="1297"/>
        <v>DC3KT26-DC</v>
      </c>
      <c r="AD6360" t="str">
        <f>Y6360&amp;"-"&amp;VLOOKUP(AC6360,'LICH THI'!C:AA,9,0)</f>
        <v>63DCKT3001-42472</v>
      </c>
      <c r="AE6360">
        <f t="shared" si="1298"/>
        <v>1</v>
      </c>
    </row>
    <row r="6361" spans="1:31" x14ac:dyDescent="0.25">
      <c r="A6361" s="436" t="str">
        <f t="shared" si="1288"/>
        <v>DC3KT26-DC-67</v>
      </c>
      <c r="B6361" s="436">
        <f>COUNTIF(AC$4:AC6361,AC6361)</f>
        <v>67</v>
      </c>
      <c r="C6361" s="436" t="str">
        <f t="shared" si="1289"/>
        <v>DC3KT26-DC</v>
      </c>
      <c r="D6361" s="436">
        <f>VLOOKUP(C6361,'LICH THI'!C:AA,12,0)</f>
        <v>87</v>
      </c>
      <c r="E6361" s="436">
        <f>VLOOKUP(C6361,'LICH THI'!C:AA,13,0)</f>
        <v>45</v>
      </c>
      <c r="F6361" s="436">
        <f t="shared" si="1299"/>
        <v>42</v>
      </c>
      <c r="G6361" s="436">
        <f>VLOOKUP(C6361,'LICH THI'!C:AA,14,0)</f>
        <v>2</v>
      </c>
      <c r="H6361" s="436">
        <f t="shared" si="1290"/>
        <v>2</v>
      </c>
      <c r="I6361" s="436" t="str">
        <f t="shared" si="1291"/>
        <v>Hứa Duy Tuấn</v>
      </c>
      <c r="J6361" s="436"/>
      <c r="K6361" s="436">
        <f t="shared" si="1292"/>
        <v>1</v>
      </c>
      <c r="L6361" s="436" t="str">
        <f t="shared" si="1293"/>
        <v>DC3KT26-DC-1</v>
      </c>
      <c r="M6361" s="436">
        <f t="shared" si="1294"/>
        <v>26</v>
      </c>
      <c r="N6361" s="437">
        <f t="shared" si="1300"/>
        <v>42</v>
      </c>
      <c r="O6361" s="437"/>
      <c r="P6361" s="430" t="str">
        <f t="shared" si="1295"/>
        <v/>
      </c>
      <c r="U6361" s="177">
        <v>88</v>
      </c>
      <c r="V6361" s="177" t="s">
        <v>3381</v>
      </c>
      <c r="W6361" s="177" t="s">
        <v>4102</v>
      </c>
      <c r="X6361" s="177" t="s">
        <v>2721</v>
      </c>
      <c r="Y6361" s="177" t="s">
        <v>4103</v>
      </c>
      <c r="Z6361" s="177" t="s">
        <v>5643</v>
      </c>
      <c r="AA6361" s="525" t="s">
        <v>3352</v>
      </c>
      <c r="AB6361" s="399" t="str">
        <f t="shared" si="1296"/>
        <v>DC3KT26</v>
      </c>
      <c r="AC6361" s="399" t="str">
        <f t="shared" si="1297"/>
        <v>DC3KT26-DC</v>
      </c>
      <c r="AD6361" t="str">
        <f>Y6361&amp;"-"&amp;VLOOKUP(AC6361,'LICH THI'!C:AA,9,0)</f>
        <v>64DCKT1046-42472</v>
      </c>
      <c r="AE6361">
        <f t="shared" si="1298"/>
        <v>1</v>
      </c>
    </row>
    <row r="6362" spans="1:31" x14ac:dyDescent="0.25">
      <c r="A6362" s="436" t="str">
        <f t="shared" si="1288"/>
        <v>DC3KT26-DC-68</v>
      </c>
      <c r="B6362" s="436">
        <f>COUNTIF(AC$4:AC6362,AC6362)</f>
        <v>68</v>
      </c>
      <c r="C6362" s="436" t="str">
        <f t="shared" si="1289"/>
        <v>DC3KT26-DC</v>
      </c>
      <c r="D6362" s="436">
        <f>VLOOKUP(C6362,'LICH THI'!C:AA,12,0)</f>
        <v>87</v>
      </c>
      <c r="E6362" s="436">
        <f>VLOOKUP(C6362,'LICH THI'!C:AA,13,0)</f>
        <v>45</v>
      </c>
      <c r="F6362" s="436">
        <f t="shared" si="1299"/>
        <v>42</v>
      </c>
      <c r="G6362" s="436">
        <f>VLOOKUP(C6362,'LICH THI'!C:AA,14,0)</f>
        <v>2</v>
      </c>
      <c r="H6362" s="436">
        <f t="shared" si="1290"/>
        <v>2</v>
      </c>
      <c r="I6362" s="436" t="str">
        <f t="shared" si="1291"/>
        <v>Trần Thị Tuyết</v>
      </c>
      <c r="J6362" s="436"/>
      <c r="K6362" s="436">
        <f t="shared" si="1292"/>
        <v>1</v>
      </c>
      <c r="L6362" s="436" t="str">
        <f t="shared" si="1293"/>
        <v>DC3KT26-DC-1</v>
      </c>
      <c r="M6362" s="436">
        <f t="shared" si="1294"/>
        <v>26</v>
      </c>
      <c r="N6362" s="437">
        <f t="shared" si="1300"/>
        <v>1</v>
      </c>
      <c r="O6362" s="437"/>
      <c r="P6362" s="430" t="str">
        <f t="shared" si="1295"/>
        <v/>
      </c>
      <c r="U6362" s="177">
        <v>31</v>
      </c>
      <c r="V6362" s="177" t="s">
        <v>3358</v>
      </c>
      <c r="W6362" s="177" t="s">
        <v>2716</v>
      </c>
      <c r="X6362" s="177" t="s">
        <v>2635</v>
      </c>
      <c r="Y6362" s="177" t="s">
        <v>5661</v>
      </c>
      <c r="Z6362" s="177" t="s">
        <v>5643</v>
      </c>
      <c r="AA6362" s="525" t="s">
        <v>4006</v>
      </c>
      <c r="AB6362" s="399" t="str">
        <f t="shared" si="1296"/>
        <v>DC3KT26</v>
      </c>
      <c r="AC6362" s="399" t="str">
        <f t="shared" si="1297"/>
        <v>DC3KT26-DC</v>
      </c>
      <c r="AD6362" t="str">
        <f>Y6362&amp;"-"&amp;VLOOKUP(AC6362,'LICH THI'!C:AA,9,0)</f>
        <v>64DCKT3050-42472</v>
      </c>
      <c r="AE6362">
        <f t="shared" si="1298"/>
        <v>1</v>
      </c>
    </row>
    <row r="6363" spans="1:31" x14ac:dyDescent="0.25">
      <c r="A6363" s="436" t="str">
        <f t="shared" si="1288"/>
        <v>DC3KT26-DC-69</v>
      </c>
      <c r="B6363" s="436">
        <f>COUNTIF(AC$4:AC6363,AC6363)</f>
        <v>69</v>
      </c>
      <c r="C6363" s="436" t="str">
        <f t="shared" si="1289"/>
        <v>DC3KT26-DC</v>
      </c>
      <c r="D6363" s="436">
        <f>VLOOKUP(C6363,'LICH THI'!C:AA,12,0)</f>
        <v>87</v>
      </c>
      <c r="E6363" s="436">
        <f>VLOOKUP(C6363,'LICH THI'!C:AA,13,0)</f>
        <v>45</v>
      </c>
      <c r="F6363" s="436">
        <f t="shared" si="1299"/>
        <v>42</v>
      </c>
      <c r="G6363" s="436">
        <f>VLOOKUP(C6363,'LICH THI'!C:AA,14,0)</f>
        <v>2</v>
      </c>
      <c r="H6363" s="436">
        <f t="shared" si="1290"/>
        <v>2</v>
      </c>
      <c r="I6363" s="436" t="str">
        <f t="shared" si="1291"/>
        <v>Nguyễn Thị Tươi</v>
      </c>
      <c r="J6363" s="436"/>
      <c r="K6363" s="436">
        <f t="shared" si="1292"/>
        <v>1</v>
      </c>
      <c r="L6363" s="436" t="str">
        <f t="shared" si="1293"/>
        <v>DC3KT26-DC-1</v>
      </c>
      <c r="M6363" s="436">
        <f t="shared" si="1294"/>
        <v>26</v>
      </c>
      <c r="N6363" s="437">
        <f t="shared" si="1300"/>
        <v>2</v>
      </c>
      <c r="O6363" s="437"/>
      <c r="P6363" s="430" t="str">
        <f t="shared" si="1295"/>
        <v/>
      </c>
      <c r="U6363" s="177">
        <v>83</v>
      </c>
      <c r="V6363" s="177" t="s">
        <v>3381</v>
      </c>
      <c r="W6363" s="177" t="s">
        <v>2619</v>
      </c>
      <c r="X6363" s="177" t="s">
        <v>5591</v>
      </c>
      <c r="Y6363" s="177" t="s">
        <v>5592</v>
      </c>
      <c r="Z6363" s="177" t="s">
        <v>5643</v>
      </c>
      <c r="AA6363" s="525" t="s">
        <v>4821</v>
      </c>
      <c r="AB6363" s="399" t="str">
        <f t="shared" si="1296"/>
        <v>DC3KT26</v>
      </c>
      <c r="AC6363" s="399" t="str">
        <f t="shared" si="1297"/>
        <v>DC3KT26-DC</v>
      </c>
      <c r="AD6363" t="str">
        <f>Y6363&amp;"-"&amp;VLOOKUP(AC6363,'LICH THI'!C:AA,9,0)</f>
        <v>64DCKT3279-42472</v>
      </c>
      <c r="AE6363">
        <f t="shared" si="1298"/>
        <v>1</v>
      </c>
    </row>
    <row r="6364" spans="1:31" x14ac:dyDescent="0.25">
      <c r="A6364" s="436" t="str">
        <f t="shared" si="1288"/>
        <v>DC3KT26-DC-70</v>
      </c>
      <c r="B6364" s="436">
        <f>COUNTIF(AC$4:AC6364,AC6364)</f>
        <v>70</v>
      </c>
      <c r="C6364" s="436" t="str">
        <f t="shared" si="1289"/>
        <v>DC3KT26-DC</v>
      </c>
      <c r="D6364" s="436">
        <f>VLOOKUP(C6364,'LICH THI'!C:AA,12,0)</f>
        <v>87</v>
      </c>
      <c r="E6364" s="436">
        <f>VLOOKUP(C6364,'LICH THI'!C:AA,13,0)</f>
        <v>45</v>
      </c>
      <c r="F6364" s="436">
        <f t="shared" si="1299"/>
        <v>42</v>
      </c>
      <c r="G6364" s="436">
        <f>VLOOKUP(C6364,'LICH THI'!C:AA,14,0)</f>
        <v>2</v>
      </c>
      <c r="H6364" s="436">
        <f t="shared" si="1290"/>
        <v>2</v>
      </c>
      <c r="I6364" s="436" t="str">
        <f t="shared" si="1291"/>
        <v>Đào Duy Thái</v>
      </c>
      <c r="J6364" s="436"/>
      <c r="K6364" s="436">
        <f t="shared" si="1292"/>
        <v>1</v>
      </c>
      <c r="L6364" s="436" t="str">
        <f t="shared" si="1293"/>
        <v>DC3KT26-DC-1</v>
      </c>
      <c r="M6364" s="436">
        <f t="shared" si="1294"/>
        <v>26</v>
      </c>
      <c r="N6364" s="437">
        <f t="shared" si="1300"/>
        <v>3</v>
      </c>
      <c r="O6364" s="437"/>
      <c r="P6364" s="430" t="str">
        <f t="shared" si="1295"/>
        <v/>
      </c>
      <c r="U6364" s="177">
        <v>8</v>
      </c>
      <c r="V6364" s="177" t="s">
        <v>4262</v>
      </c>
      <c r="W6364" s="177" t="s">
        <v>4329</v>
      </c>
      <c r="X6364" s="177" t="s">
        <v>4330</v>
      </c>
      <c r="Y6364" s="177" t="s">
        <v>4331</v>
      </c>
      <c r="Z6364" s="177" t="s">
        <v>5643</v>
      </c>
      <c r="AA6364" s="525" t="s">
        <v>3403</v>
      </c>
      <c r="AB6364" s="399" t="str">
        <f t="shared" si="1296"/>
        <v>DC3KT26</v>
      </c>
      <c r="AC6364" s="399" t="str">
        <f t="shared" si="1297"/>
        <v>DC3KT26-DC</v>
      </c>
      <c r="AD6364" t="str">
        <f>Y6364&amp;"-"&amp;VLOOKUP(AC6364,'LICH THI'!C:AA,9,0)</f>
        <v>63DCKT2035-42472</v>
      </c>
      <c r="AE6364">
        <f t="shared" si="1298"/>
        <v>1</v>
      </c>
    </row>
    <row r="6365" spans="1:31" x14ac:dyDescent="0.25">
      <c r="A6365" s="436" t="str">
        <f t="shared" si="1288"/>
        <v>DC3KT26-DC-71</v>
      </c>
      <c r="B6365" s="436">
        <f>COUNTIF(AC$4:AC6365,AC6365)</f>
        <v>71</v>
      </c>
      <c r="C6365" s="436" t="str">
        <f t="shared" si="1289"/>
        <v>DC3KT26-DC</v>
      </c>
      <c r="D6365" s="436">
        <f>VLOOKUP(C6365,'LICH THI'!C:AA,12,0)</f>
        <v>87</v>
      </c>
      <c r="E6365" s="436">
        <f>VLOOKUP(C6365,'LICH THI'!C:AA,13,0)</f>
        <v>45</v>
      </c>
      <c r="F6365" s="436">
        <f t="shared" si="1299"/>
        <v>42</v>
      </c>
      <c r="G6365" s="436">
        <f>VLOOKUP(C6365,'LICH THI'!C:AA,14,0)</f>
        <v>2</v>
      </c>
      <c r="H6365" s="436">
        <f t="shared" si="1290"/>
        <v>2</v>
      </c>
      <c r="I6365" s="436" t="str">
        <f t="shared" si="1291"/>
        <v>Nguyễn Thị Thanh</v>
      </c>
      <c r="J6365" s="436"/>
      <c r="K6365" s="436">
        <f t="shared" si="1292"/>
        <v>1</v>
      </c>
      <c r="L6365" s="436" t="str">
        <f t="shared" si="1293"/>
        <v>DC3KT26-DC-1</v>
      </c>
      <c r="M6365" s="436">
        <f t="shared" si="1294"/>
        <v>26</v>
      </c>
      <c r="N6365" s="437">
        <f t="shared" si="1300"/>
        <v>4</v>
      </c>
      <c r="O6365" s="437"/>
      <c r="P6365" s="430" t="str">
        <f t="shared" si="1295"/>
        <v/>
      </c>
      <c r="U6365" s="177">
        <v>17</v>
      </c>
      <c r="V6365" s="177" t="s">
        <v>2700</v>
      </c>
      <c r="W6365" s="177" t="s">
        <v>2619</v>
      </c>
      <c r="X6365" s="177" t="s">
        <v>3552</v>
      </c>
      <c r="Y6365" s="177" t="s">
        <v>4457</v>
      </c>
      <c r="Z6365" s="177" t="s">
        <v>5643</v>
      </c>
      <c r="AA6365" s="525" t="s">
        <v>2665</v>
      </c>
      <c r="AB6365" s="399" t="str">
        <f t="shared" si="1296"/>
        <v>DC3KT26</v>
      </c>
      <c r="AC6365" s="399" t="str">
        <f t="shared" si="1297"/>
        <v>DC3KT26-DC</v>
      </c>
      <c r="AD6365" t="str">
        <f>Y6365&amp;"-"&amp;VLOOKUP(AC6365,'LICH THI'!C:AA,9,0)</f>
        <v>63DCKT3141-42472</v>
      </c>
      <c r="AE6365">
        <f t="shared" si="1298"/>
        <v>1</v>
      </c>
    </row>
    <row r="6366" spans="1:31" x14ac:dyDescent="0.25">
      <c r="A6366" s="436" t="str">
        <f t="shared" si="1288"/>
        <v>DC3KT26-DC-72</v>
      </c>
      <c r="B6366" s="436">
        <f>COUNTIF(AC$4:AC6366,AC6366)</f>
        <v>72</v>
      </c>
      <c r="C6366" s="436" t="str">
        <f t="shared" si="1289"/>
        <v>DC3KT26-DC</v>
      </c>
      <c r="D6366" s="436">
        <f>VLOOKUP(C6366,'LICH THI'!C:AA,12,0)</f>
        <v>87</v>
      </c>
      <c r="E6366" s="436">
        <f>VLOOKUP(C6366,'LICH THI'!C:AA,13,0)</f>
        <v>45</v>
      </c>
      <c r="F6366" s="436">
        <f t="shared" si="1299"/>
        <v>42</v>
      </c>
      <c r="G6366" s="436">
        <f>VLOOKUP(C6366,'LICH THI'!C:AA,14,0)</f>
        <v>2</v>
      </c>
      <c r="H6366" s="436">
        <f t="shared" si="1290"/>
        <v>2</v>
      </c>
      <c r="I6366" s="436" t="str">
        <f t="shared" si="1291"/>
        <v>Trịnh Thị Thanh</v>
      </c>
      <c r="J6366" s="436"/>
      <c r="K6366" s="436">
        <f t="shared" si="1292"/>
        <v>1</v>
      </c>
      <c r="L6366" s="436" t="str">
        <f t="shared" si="1293"/>
        <v>DC3KT26-DC-1</v>
      </c>
      <c r="M6366" s="436">
        <f t="shared" si="1294"/>
        <v>26</v>
      </c>
      <c r="N6366" s="437">
        <f t="shared" si="1300"/>
        <v>5</v>
      </c>
      <c r="O6366" s="437"/>
      <c r="P6366" s="430" t="str">
        <f t="shared" si="1295"/>
        <v/>
      </c>
      <c r="U6366" s="177">
        <v>9</v>
      </c>
      <c r="V6366" s="177" t="s">
        <v>4262</v>
      </c>
      <c r="W6366" s="177" t="s">
        <v>4272</v>
      </c>
      <c r="X6366" s="177" t="s">
        <v>3552</v>
      </c>
      <c r="Y6366" s="177" t="s">
        <v>4273</v>
      </c>
      <c r="Z6366" s="177" t="s">
        <v>5643</v>
      </c>
      <c r="AA6366" s="525" t="s">
        <v>3180</v>
      </c>
      <c r="AB6366" s="399" t="str">
        <f t="shared" si="1296"/>
        <v>DC3KT26</v>
      </c>
      <c r="AC6366" s="399" t="str">
        <f t="shared" si="1297"/>
        <v>DC3KT26-DC</v>
      </c>
      <c r="AD6366" t="str">
        <f>Y6366&amp;"-"&amp;VLOOKUP(AC6366,'LICH THI'!C:AA,9,0)</f>
        <v>63DCKT3063-42472</v>
      </c>
      <c r="AE6366">
        <f t="shared" si="1298"/>
        <v>1</v>
      </c>
    </row>
    <row r="6367" spans="1:31" x14ac:dyDescent="0.25">
      <c r="A6367" s="436" t="str">
        <f t="shared" si="1288"/>
        <v>DC3KT26-DC-73</v>
      </c>
      <c r="B6367" s="436">
        <f>COUNTIF(AC$4:AC6367,AC6367)</f>
        <v>73</v>
      </c>
      <c r="C6367" s="436" t="str">
        <f t="shared" si="1289"/>
        <v>DC3KT26-DC</v>
      </c>
      <c r="D6367" s="436">
        <f>VLOOKUP(C6367,'LICH THI'!C:AA,12,0)</f>
        <v>87</v>
      </c>
      <c r="E6367" s="436">
        <f>VLOOKUP(C6367,'LICH THI'!C:AA,13,0)</f>
        <v>45</v>
      </c>
      <c r="F6367" s="436">
        <f t="shared" si="1299"/>
        <v>42</v>
      </c>
      <c r="G6367" s="436">
        <f>VLOOKUP(C6367,'LICH THI'!C:AA,14,0)</f>
        <v>2</v>
      </c>
      <c r="H6367" s="436">
        <f t="shared" si="1290"/>
        <v>2</v>
      </c>
      <c r="I6367" s="436" t="str">
        <f t="shared" si="1291"/>
        <v>Bùi Phương Thảo</v>
      </c>
      <c r="J6367" s="436"/>
      <c r="K6367" s="436">
        <f t="shared" si="1292"/>
        <v>1</v>
      </c>
      <c r="L6367" s="436" t="str">
        <f t="shared" si="1293"/>
        <v>DC3KT26-DC-1</v>
      </c>
      <c r="M6367" s="436">
        <f t="shared" si="1294"/>
        <v>26</v>
      </c>
      <c r="N6367" s="437">
        <f t="shared" si="1300"/>
        <v>6</v>
      </c>
      <c r="O6367" s="437"/>
      <c r="P6367" s="430" t="str">
        <f t="shared" si="1295"/>
        <v/>
      </c>
      <c r="U6367" s="177">
        <v>80</v>
      </c>
      <c r="V6367" s="177" t="s">
        <v>3381</v>
      </c>
      <c r="W6367" s="177" t="s">
        <v>5711</v>
      </c>
      <c r="X6367" s="177" t="s">
        <v>2620</v>
      </c>
      <c r="Y6367" s="177" t="s">
        <v>5712</v>
      </c>
      <c r="Z6367" s="177" t="s">
        <v>5643</v>
      </c>
      <c r="AA6367" s="525" t="s">
        <v>3767</v>
      </c>
      <c r="AB6367" s="399" t="str">
        <f t="shared" si="1296"/>
        <v>DC3KT26</v>
      </c>
      <c r="AC6367" s="399" t="str">
        <f t="shared" si="1297"/>
        <v>DC3KT26-DC</v>
      </c>
      <c r="AD6367" t="str">
        <f>Y6367&amp;"-"&amp;VLOOKUP(AC6367,'LICH THI'!C:AA,9,0)</f>
        <v>64DCKT3291-42472</v>
      </c>
      <c r="AE6367">
        <f t="shared" si="1298"/>
        <v>1</v>
      </c>
    </row>
    <row r="6368" spans="1:31" x14ac:dyDescent="0.25">
      <c r="A6368" s="436" t="str">
        <f t="shared" si="1288"/>
        <v>DC3KT26-DC-74</v>
      </c>
      <c r="B6368" s="436">
        <f>COUNTIF(AC$4:AC6368,AC6368)</f>
        <v>74</v>
      </c>
      <c r="C6368" s="436" t="str">
        <f t="shared" si="1289"/>
        <v>DC3KT26-DC</v>
      </c>
      <c r="D6368" s="436">
        <f>VLOOKUP(C6368,'LICH THI'!C:AA,12,0)</f>
        <v>87</v>
      </c>
      <c r="E6368" s="436">
        <f>VLOOKUP(C6368,'LICH THI'!C:AA,13,0)</f>
        <v>45</v>
      </c>
      <c r="F6368" s="436">
        <f t="shared" si="1299"/>
        <v>42</v>
      </c>
      <c r="G6368" s="436">
        <f>VLOOKUP(C6368,'LICH THI'!C:AA,14,0)</f>
        <v>2</v>
      </c>
      <c r="H6368" s="436">
        <f t="shared" si="1290"/>
        <v>2</v>
      </c>
      <c r="I6368" s="436" t="str">
        <f t="shared" si="1291"/>
        <v>Đinh Thị Thảo</v>
      </c>
      <c r="J6368" s="436"/>
      <c r="K6368" s="436">
        <f t="shared" si="1292"/>
        <v>1</v>
      </c>
      <c r="L6368" s="436" t="str">
        <f t="shared" si="1293"/>
        <v>DC3KT26-DC-1</v>
      </c>
      <c r="M6368" s="436">
        <f t="shared" si="1294"/>
        <v>26</v>
      </c>
      <c r="N6368" s="437">
        <f t="shared" si="1300"/>
        <v>7</v>
      </c>
      <c r="O6368" s="437"/>
      <c r="P6368" s="430" t="str">
        <f t="shared" si="1295"/>
        <v/>
      </c>
      <c r="U6368" s="177">
        <v>81</v>
      </c>
      <c r="V6368" s="177" t="s">
        <v>3381</v>
      </c>
      <c r="W6368" s="177" t="s">
        <v>3393</v>
      </c>
      <c r="X6368" s="177" t="s">
        <v>2620</v>
      </c>
      <c r="Y6368" s="177" t="s">
        <v>3394</v>
      </c>
      <c r="Z6368" s="177" t="s">
        <v>5643</v>
      </c>
      <c r="AA6368" s="525" t="s">
        <v>3395</v>
      </c>
      <c r="AB6368" s="399" t="str">
        <f t="shared" si="1296"/>
        <v>DC3KT26</v>
      </c>
      <c r="AC6368" s="399" t="str">
        <f t="shared" si="1297"/>
        <v>DC3KT26-DC</v>
      </c>
      <c r="AD6368" t="str">
        <f>Y6368&amp;"-"&amp;VLOOKUP(AC6368,'LICH THI'!C:AA,9,0)</f>
        <v>64DCKT3285-42472</v>
      </c>
      <c r="AE6368">
        <f t="shared" si="1298"/>
        <v>1</v>
      </c>
    </row>
    <row r="6369" spans="1:31" x14ac:dyDescent="0.25">
      <c r="A6369" s="436" t="str">
        <f t="shared" si="1288"/>
        <v>DC3KT26-DC-75</v>
      </c>
      <c r="B6369" s="436">
        <f>COUNTIF(AC$4:AC6369,AC6369)</f>
        <v>75</v>
      </c>
      <c r="C6369" s="436" t="str">
        <f t="shared" si="1289"/>
        <v>DC3KT26-DC</v>
      </c>
      <c r="D6369" s="436">
        <f>VLOOKUP(C6369,'LICH THI'!C:AA,12,0)</f>
        <v>87</v>
      </c>
      <c r="E6369" s="436">
        <f>VLOOKUP(C6369,'LICH THI'!C:AA,13,0)</f>
        <v>45</v>
      </c>
      <c r="F6369" s="436">
        <f t="shared" si="1299"/>
        <v>42</v>
      </c>
      <c r="G6369" s="436">
        <f>VLOOKUP(C6369,'LICH THI'!C:AA,14,0)</f>
        <v>2</v>
      </c>
      <c r="H6369" s="436">
        <f t="shared" si="1290"/>
        <v>2</v>
      </c>
      <c r="I6369" s="436" t="str">
        <f t="shared" si="1291"/>
        <v>Nguyễn Thị Thắm</v>
      </c>
      <c r="J6369" s="436"/>
      <c r="K6369" s="436">
        <f t="shared" si="1292"/>
        <v>1</v>
      </c>
      <c r="L6369" s="436" t="str">
        <f t="shared" si="1293"/>
        <v>DC3KT26-DC-1</v>
      </c>
      <c r="M6369" s="436">
        <f t="shared" si="1294"/>
        <v>26</v>
      </c>
      <c r="N6369" s="437">
        <f t="shared" si="1300"/>
        <v>8</v>
      </c>
      <c r="O6369" s="437"/>
      <c r="P6369" s="430" t="str">
        <f t="shared" si="1295"/>
        <v/>
      </c>
      <c r="U6369" s="177">
        <v>10</v>
      </c>
      <c r="V6369" s="177" t="s">
        <v>4262</v>
      </c>
      <c r="W6369" s="177" t="s">
        <v>2619</v>
      </c>
      <c r="X6369" s="177" t="s">
        <v>5650</v>
      </c>
      <c r="Y6369" s="177" t="s">
        <v>5651</v>
      </c>
      <c r="Z6369" s="177" t="s">
        <v>5643</v>
      </c>
      <c r="AA6369" s="525" t="s">
        <v>5652</v>
      </c>
      <c r="AB6369" s="399" t="str">
        <f t="shared" si="1296"/>
        <v>DC3KT26</v>
      </c>
      <c r="AC6369" s="399" t="str">
        <f t="shared" si="1297"/>
        <v>DC3KT26-DC</v>
      </c>
      <c r="AD6369" t="str">
        <f>Y6369&amp;"-"&amp;VLOOKUP(AC6369,'LICH THI'!C:AA,9,0)</f>
        <v>63DCKT3004-42472</v>
      </c>
      <c r="AE6369">
        <f t="shared" si="1298"/>
        <v>1</v>
      </c>
    </row>
    <row r="6370" spans="1:31" x14ac:dyDescent="0.25">
      <c r="A6370" s="436" t="str">
        <f t="shared" si="1288"/>
        <v>DC3KT26-DC-76</v>
      </c>
      <c r="B6370" s="436">
        <f>COUNTIF(AC$4:AC6370,AC6370)</f>
        <v>76</v>
      </c>
      <c r="C6370" s="436" t="str">
        <f t="shared" si="1289"/>
        <v>DC3KT26-DC</v>
      </c>
      <c r="D6370" s="436">
        <f>VLOOKUP(C6370,'LICH THI'!C:AA,12,0)</f>
        <v>87</v>
      </c>
      <c r="E6370" s="436">
        <f>VLOOKUP(C6370,'LICH THI'!C:AA,13,0)</f>
        <v>45</v>
      </c>
      <c r="F6370" s="436">
        <f t="shared" si="1299"/>
        <v>42</v>
      </c>
      <c r="G6370" s="436">
        <f>VLOOKUP(C6370,'LICH THI'!C:AA,14,0)</f>
        <v>2</v>
      </c>
      <c r="H6370" s="436">
        <f t="shared" si="1290"/>
        <v>2</v>
      </c>
      <c r="I6370" s="436" t="str">
        <f t="shared" si="1291"/>
        <v>Đặng Thị Thêm</v>
      </c>
      <c r="J6370" s="436"/>
      <c r="K6370" s="436">
        <f t="shared" si="1292"/>
        <v>1</v>
      </c>
      <c r="L6370" s="436" t="str">
        <f t="shared" si="1293"/>
        <v>DC3KT26-DC-1</v>
      </c>
      <c r="M6370" s="436">
        <f t="shared" si="1294"/>
        <v>26</v>
      </c>
      <c r="N6370" s="437">
        <f t="shared" si="1300"/>
        <v>9</v>
      </c>
      <c r="O6370" s="437"/>
      <c r="P6370" s="430" t="str">
        <f t="shared" si="1295"/>
        <v/>
      </c>
      <c r="U6370" s="177">
        <v>30</v>
      </c>
      <c r="V6370" s="177" t="s">
        <v>3358</v>
      </c>
      <c r="W6370" s="177" t="s">
        <v>3551</v>
      </c>
      <c r="X6370" s="177" t="s">
        <v>5487</v>
      </c>
      <c r="Y6370" s="177" t="s">
        <v>5660</v>
      </c>
      <c r="Z6370" s="177" t="s">
        <v>5643</v>
      </c>
      <c r="AA6370" s="525" t="s">
        <v>3268</v>
      </c>
      <c r="AB6370" s="399" t="str">
        <f t="shared" si="1296"/>
        <v>DC3KT26</v>
      </c>
      <c r="AC6370" s="399" t="str">
        <f t="shared" si="1297"/>
        <v>DC3KT26-DC</v>
      </c>
      <c r="AD6370" t="str">
        <f>Y6370&amp;"-"&amp;VLOOKUP(AC6370,'LICH THI'!C:AA,9,0)</f>
        <v>64DCKT3020-42472</v>
      </c>
      <c r="AE6370">
        <f t="shared" si="1298"/>
        <v>1</v>
      </c>
    </row>
    <row r="6371" spans="1:31" x14ac:dyDescent="0.25">
      <c r="A6371" s="436" t="str">
        <f t="shared" si="1288"/>
        <v>DC3KT26-DC-77</v>
      </c>
      <c r="B6371" s="436">
        <f>COUNTIF(AC$4:AC6371,AC6371)</f>
        <v>77</v>
      </c>
      <c r="C6371" s="436" t="str">
        <f t="shared" si="1289"/>
        <v>DC3KT26-DC</v>
      </c>
      <c r="D6371" s="436">
        <f>VLOOKUP(C6371,'LICH THI'!C:AA,12,0)</f>
        <v>87</v>
      </c>
      <c r="E6371" s="436">
        <f>VLOOKUP(C6371,'LICH THI'!C:AA,13,0)</f>
        <v>45</v>
      </c>
      <c r="F6371" s="436">
        <f t="shared" si="1299"/>
        <v>42</v>
      </c>
      <c r="G6371" s="436">
        <f>VLOOKUP(C6371,'LICH THI'!C:AA,14,0)</f>
        <v>2</v>
      </c>
      <c r="H6371" s="436">
        <f t="shared" si="1290"/>
        <v>2</v>
      </c>
      <c r="I6371" s="436" t="str">
        <f t="shared" si="1291"/>
        <v>Nguyễn Thị Thoa</v>
      </c>
      <c r="J6371" s="436"/>
      <c r="K6371" s="436">
        <f t="shared" si="1292"/>
        <v>1</v>
      </c>
      <c r="L6371" s="436" t="str">
        <f t="shared" si="1293"/>
        <v>DC3KT26-DC-1</v>
      </c>
      <c r="M6371" s="436">
        <f t="shared" si="1294"/>
        <v>26</v>
      </c>
      <c r="N6371" s="437">
        <f t="shared" si="1300"/>
        <v>10</v>
      </c>
      <c r="O6371" s="437"/>
      <c r="P6371" s="430" t="str">
        <f t="shared" si="1295"/>
        <v/>
      </c>
      <c r="U6371" s="177">
        <v>11</v>
      </c>
      <c r="V6371" s="177" t="s">
        <v>4262</v>
      </c>
      <c r="W6371" s="177" t="s">
        <v>2619</v>
      </c>
      <c r="X6371" s="177" t="s">
        <v>4278</v>
      </c>
      <c r="Y6371" s="177" t="s">
        <v>4279</v>
      </c>
      <c r="Z6371" s="177" t="s">
        <v>5643</v>
      </c>
      <c r="AA6371" s="525" t="s">
        <v>4280</v>
      </c>
      <c r="AB6371" s="399" t="str">
        <f t="shared" si="1296"/>
        <v>DC3KT26</v>
      </c>
      <c r="AC6371" s="399" t="str">
        <f t="shared" si="1297"/>
        <v>DC3KT26-DC</v>
      </c>
      <c r="AD6371" t="str">
        <f>Y6371&amp;"-"&amp;VLOOKUP(AC6371,'LICH THI'!C:AA,9,0)</f>
        <v>63DCKT3061-42472</v>
      </c>
      <c r="AE6371">
        <f t="shared" si="1298"/>
        <v>1</v>
      </c>
    </row>
    <row r="6372" spans="1:31" x14ac:dyDescent="0.25">
      <c r="A6372" s="436" t="str">
        <f t="shared" si="1288"/>
        <v>DC3KT26-DC-78</v>
      </c>
      <c r="B6372" s="436">
        <f>COUNTIF(AC$4:AC6372,AC6372)</f>
        <v>78</v>
      </c>
      <c r="C6372" s="436" t="str">
        <f t="shared" si="1289"/>
        <v>DC3KT26-DC</v>
      </c>
      <c r="D6372" s="436">
        <f>VLOOKUP(C6372,'LICH THI'!C:AA,12,0)</f>
        <v>87</v>
      </c>
      <c r="E6372" s="436">
        <f>VLOOKUP(C6372,'LICH THI'!C:AA,13,0)</f>
        <v>45</v>
      </c>
      <c r="F6372" s="436">
        <f t="shared" si="1299"/>
        <v>42</v>
      </c>
      <c r="G6372" s="436">
        <f>VLOOKUP(C6372,'LICH THI'!C:AA,14,0)</f>
        <v>2</v>
      </c>
      <c r="H6372" s="436">
        <f t="shared" si="1290"/>
        <v>2</v>
      </c>
      <c r="I6372" s="436" t="str">
        <f t="shared" si="1291"/>
        <v>Nghiêm Thị Thơm</v>
      </c>
      <c r="J6372" s="436"/>
      <c r="K6372" s="436">
        <f t="shared" si="1292"/>
        <v>1</v>
      </c>
      <c r="L6372" s="436" t="str">
        <f t="shared" si="1293"/>
        <v>DC3KT26-DC-1</v>
      </c>
      <c r="M6372" s="436">
        <f t="shared" si="1294"/>
        <v>26</v>
      </c>
      <c r="N6372" s="437">
        <f t="shared" si="1300"/>
        <v>11</v>
      </c>
      <c r="O6372" s="437"/>
      <c r="P6372" s="430" t="str">
        <f t="shared" si="1295"/>
        <v/>
      </c>
      <c r="U6372" s="177">
        <v>57</v>
      </c>
      <c r="V6372" s="177" t="s">
        <v>3378</v>
      </c>
      <c r="W6372" s="177" t="s">
        <v>4553</v>
      </c>
      <c r="X6372" s="177" t="s">
        <v>4554</v>
      </c>
      <c r="Y6372" s="177" t="s">
        <v>4555</v>
      </c>
      <c r="Z6372" s="177" t="s">
        <v>5643</v>
      </c>
      <c r="AA6372" s="525" t="s">
        <v>4556</v>
      </c>
      <c r="AB6372" s="399" t="str">
        <f t="shared" si="1296"/>
        <v>DC3KT26</v>
      </c>
      <c r="AC6372" s="399" t="str">
        <f t="shared" si="1297"/>
        <v>DC3KT26-DC</v>
      </c>
      <c r="AD6372" t="str">
        <f>Y6372&amp;"-"&amp;VLOOKUP(AC6372,'LICH THI'!C:AA,9,0)</f>
        <v>64DCKT3179-42472</v>
      </c>
      <c r="AE6372">
        <f t="shared" si="1298"/>
        <v>1</v>
      </c>
    </row>
    <row r="6373" spans="1:31" x14ac:dyDescent="0.25">
      <c r="A6373" s="436" t="str">
        <f t="shared" si="1288"/>
        <v>DC3KT26-DC-79</v>
      </c>
      <c r="B6373" s="436">
        <f>COUNTIF(AC$4:AC6373,AC6373)</f>
        <v>79</v>
      </c>
      <c r="C6373" s="436" t="str">
        <f t="shared" si="1289"/>
        <v>DC3KT26-DC</v>
      </c>
      <c r="D6373" s="436">
        <f>VLOOKUP(C6373,'LICH THI'!C:AA,12,0)</f>
        <v>87</v>
      </c>
      <c r="E6373" s="436">
        <f>VLOOKUP(C6373,'LICH THI'!C:AA,13,0)</f>
        <v>45</v>
      </c>
      <c r="F6373" s="436">
        <f t="shared" si="1299"/>
        <v>42</v>
      </c>
      <c r="G6373" s="436">
        <f>VLOOKUP(C6373,'LICH THI'!C:AA,14,0)</f>
        <v>2</v>
      </c>
      <c r="H6373" s="436">
        <f t="shared" si="1290"/>
        <v>2</v>
      </c>
      <c r="I6373" s="436" t="str">
        <f t="shared" si="1291"/>
        <v>Chu Thị Thu</v>
      </c>
      <c r="J6373" s="436"/>
      <c r="K6373" s="436">
        <f t="shared" si="1292"/>
        <v>1</v>
      </c>
      <c r="L6373" s="436" t="str">
        <f t="shared" si="1293"/>
        <v>DC3KT26-DC-1</v>
      </c>
      <c r="M6373" s="436">
        <f t="shared" si="1294"/>
        <v>26</v>
      </c>
      <c r="N6373" s="437">
        <f t="shared" si="1300"/>
        <v>12</v>
      </c>
      <c r="O6373" s="437"/>
      <c r="P6373" s="430" t="str">
        <f t="shared" si="1295"/>
        <v/>
      </c>
      <c r="U6373" s="177">
        <v>58</v>
      </c>
      <c r="V6373" s="177" t="s">
        <v>3378</v>
      </c>
      <c r="W6373" s="177" t="s">
        <v>3038</v>
      </c>
      <c r="X6373" s="177" t="s">
        <v>2623</v>
      </c>
      <c r="Y6373" s="177" t="s">
        <v>4557</v>
      </c>
      <c r="Z6373" s="177" t="s">
        <v>5643</v>
      </c>
      <c r="AA6373" s="525" t="s">
        <v>4558</v>
      </c>
      <c r="AB6373" s="399" t="str">
        <f t="shared" si="1296"/>
        <v>DC3KT26</v>
      </c>
      <c r="AC6373" s="399" t="str">
        <f t="shared" si="1297"/>
        <v>DC3KT26-DC</v>
      </c>
      <c r="AD6373" t="str">
        <f>Y6373&amp;"-"&amp;VLOOKUP(AC6373,'LICH THI'!C:AA,9,0)</f>
        <v>64DCKT3129-42472</v>
      </c>
      <c r="AE6373">
        <f t="shared" si="1298"/>
        <v>1</v>
      </c>
    </row>
    <row r="6374" spans="1:31" x14ac:dyDescent="0.25">
      <c r="A6374" s="436" t="str">
        <f t="shared" si="1288"/>
        <v>DC3KT26-DC-80</v>
      </c>
      <c r="B6374" s="436">
        <f>COUNTIF(AC$4:AC6374,AC6374)</f>
        <v>80</v>
      </c>
      <c r="C6374" s="436" t="str">
        <f t="shared" si="1289"/>
        <v>DC3KT26-DC</v>
      </c>
      <c r="D6374" s="436">
        <f>VLOOKUP(C6374,'LICH THI'!C:AA,12,0)</f>
        <v>87</v>
      </c>
      <c r="E6374" s="436">
        <f>VLOOKUP(C6374,'LICH THI'!C:AA,13,0)</f>
        <v>45</v>
      </c>
      <c r="F6374" s="436">
        <f t="shared" si="1299"/>
        <v>42</v>
      </c>
      <c r="G6374" s="436">
        <f>VLOOKUP(C6374,'LICH THI'!C:AA,14,0)</f>
        <v>2</v>
      </c>
      <c r="H6374" s="436">
        <f t="shared" si="1290"/>
        <v>2</v>
      </c>
      <c r="I6374" s="436" t="str">
        <f t="shared" si="1291"/>
        <v>Trần Minh Thúy</v>
      </c>
      <c r="J6374" s="436"/>
      <c r="K6374" s="436">
        <f t="shared" si="1292"/>
        <v>1</v>
      </c>
      <c r="L6374" s="436" t="str">
        <f t="shared" si="1293"/>
        <v>DC3KT26-DC-1</v>
      </c>
      <c r="M6374" s="436">
        <f t="shared" si="1294"/>
        <v>26</v>
      </c>
      <c r="N6374" s="437">
        <f t="shared" si="1300"/>
        <v>13</v>
      </c>
      <c r="O6374" s="437"/>
      <c r="P6374" s="430" t="str">
        <f t="shared" si="1295"/>
        <v/>
      </c>
      <c r="U6374" s="177">
        <v>86</v>
      </c>
      <c r="V6374" s="177" t="s">
        <v>3046</v>
      </c>
      <c r="W6374" s="177" t="s">
        <v>3593</v>
      </c>
      <c r="X6374" s="177" t="s">
        <v>2631</v>
      </c>
      <c r="Y6374" s="177" t="s">
        <v>4259</v>
      </c>
      <c r="Z6374" s="177" t="s">
        <v>5643</v>
      </c>
      <c r="AA6374" s="525" t="s">
        <v>4174</v>
      </c>
      <c r="AB6374" s="399" t="str">
        <f t="shared" si="1296"/>
        <v>DC3KT26</v>
      </c>
      <c r="AC6374" s="399" t="str">
        <f t="shared" si="1297"/>
        <v>DC3KT26-DC</v>
      </c>
      <c r="AD6374" t="str">
        <f>Y6374&amp;"-"&amp;VLOOKUP(AC6374,'LICH THI'!C:AA,9,0)</f>
        <v>63DCKT3295-42472</v>
      </c>
      <c r="AE6374">
        <f t="shared" si="1298"/>
        <v>1</v>
      </c>
    </row>
    <row r="6375" spans="1:31" x14ac:dyDescent="0.25">
      <c r="A6375" s="436" t="str">
        <f t="shared" si="1288"/>
        <v>DC3KT26-DC-81</v>
      </c>
      <c r="B6375" s="436">
        <f>COUNTIF(AC$4:AC6375,AC6375)</f>
        <v>81</v>
      </c>
      <c r="C6375" s="436" t="str">
        <f t="shared" si="1289"/>
        <v>DC3KT26-DC</v>
      </c>
      <c r="D6375" s="436">
        <f>VLOOKUP(C6375,'LICH THI'!C:AA,12,0)</f>
        <v>87</v>
      </c>
      <c r="E6375" s="436">
        <f>VLOOKUP(C6375,'LICH THI'!C:AA,13,0)</f>
        <v>45</v>
      </c>
      <c r="F6375" s="436">
        <f t="shared" si="1299"/>
        <v>42</v>
      </c>
      <c r="G6375" s="436">
        <f>VLOOKUP(C6375,'LICH THI'!C:AA,14,0)</f>
        <v>2</v>
      </c>
      <c r="H6375" s="436">
        <f t="shared" si="1290"/>
        <v>2</v>
      </c>
      <c r="I6375" s="436" t="str">
        <f t="shared" si="1291"/>
        <v>Nguyễn Thị Hà Trang</v>
      </c>
      <c r="J6375" s="436"/>
      <c r="K6375" s="436">
        <f t="shared" si="1292"/>
        <v>1</v>
      </c>
      <c r="L6375" s="436" t="str">
        <f t="shared" si="1293"/>
        <v>DC3KT26-DC-1</v>
      </c>
      <c r="M6375" s="436">
        <f t="shared" si="1294"/>
        <v>26</v>
      </c>
      <c r="N6375" s="437">
        <f t="shared" si="1300"/>
        <v>14</v>
      </c>
      <c r="O6375" s="437"/>
      <c r="P6375" s="430" t="str">
        <f t="shared" si="1295"/>
        <v/>
      </c>
      <c r="U6375" s="177">
        <v>68</v>
      </c>
      <c r="V6375" s="177" t="s">
        <v>3826</v>
      </c>
      <c r="W6375" s="177" t="s">
        <v>5694</v>
      </c>
      <c r="X6375" s="177" t="s">
        <v>2694</v>
      </c>
      <c r="Y6375" s="177" t="s">
        <v>5695</v>
      </c>
      <c r="Z6375" s="177" t="s">
        <v>5643</v>
      </c>
      <c r="AA6375" s="525" t="s">
        <v>4626</v>
      </c>
      <c r="AB6375" s="399" t="str">
        <f t="shared" si="1296"/>
        <v>DC3KT26</v>
      </c>
      <c r="AC6375" s="399" t="str">
        <f t="shared" si="1297"/>
        <v>DC3KT26-DC</v>
      </c>
      <c r="AD6375" t="str">
        <f>Y6375&amp;"-"&amp;VLOOKUP(AC6375,'LICH THI'!C:AA,9,0)</f>
        <v>64DCKT3167-42472</v>
      </c>
      <c r="AE6375">
        <f t="shared" si="1298"/>
        <v>1</v>
      </c>
    </row>
    <row r="6376" spans="1:31" x14ac:dyDescent="0.25">
      <c r="A6376" s="436" t="str">
        <f t="shared" si="1288"/>
        <v>DC3KT26-DC-82</v>
      </c>
      <c r="B6376" s="436">
        <f>COUNTIF(AC$4:AC6376,AC6376)</f>
        <v>82</v>
      </c>
      <c r="C6376" s="436" t="str">
        <f t="shared" si="1289"/>
        <v>DC3KT26-DC</v>
      </c>
      <c r="D6376" s="436">
        <f>VLOOKUP(C6376,'LICH THI'!C:AA,12,0)</f>
        <v>87</v>
      </c>
      <c r="E6376" s="436">
        <f>VLOOKUP(C6376,'LICH THI'!C:AA,13,0)</f>
        <v>45</v>
      </c>
      <c r="F6376" s="436">
        <f t="shared" si="1299"/>
        <v>42</v>
      </c>
      <c r="G6376" s="436">
        <f>VLOOKUP(C6376,'LICH THI'!C:AA,14,0)</f>
        <v>2</v>
      </c>
      <c r="H6376" s="436">
        <f t="shared" si="1290"/>
        <v>2</v>
      </c>
      <c r="I6376" s="436" t="str">
        <f t="shared" si="1291"/>
        <v>Phạm Thị Trang</v>
      </c>
      <c r="J6376" s="436"/>
      <c r="K6376" s="436">
        <f t="shared" si="1292"/>
        <v>1</v>
      </c>
      <c r="L6376" s="436" t="str">
        <f t="shared" si="1293"/>
        <v>DC3KT26-DC-1</v>
      </c>
      <c r="M6376" s="436">
        <f t="shared" si="1294"/>
        <v>26</v>
      </c>
      <c r="N6376" s="437">
        <f t="shared" si="1300"/>
        <v>15</v>
      </c>
      <c r="O6376" s="437"/>
      <c r="P6376" s="430" t="str">
        <f t="shared" si="1295"/>
        <v/>
      </c>
      <c r="U6376" s="177">
        <v>82</v>
      </c>
      <c r="V6376" s="177" t="s">
        <v>3381</v>
      </c>
      <c r="W6376" s="177" t="s">
        <v>3557</v>
      </c>
      <c r="X6376" s="177" t="s">
        <v>2694</v>
      </c>
      <c r="Y6376" s="177" t="s">
        <v>4349</v>
      </c>
      <c r="Z6376" s="177" t="s">
        <v>5643</v>
      </c>
      <c r="AA6376" s="525" t="s">
        <v>4350</v>
      </c>
      <c r="AB6376" s="399" t="str">
        <f t="shared" si="1296"/>
        <v>DC3KT26</v>
      </c>
      <c r="AC6376" s="399" t="str">
        <f t="shared" si="1297"/>
        <v>DC3KT26-DC</v>
      </c>
      <c r="AD6376" t="str">
        <f>Y6376&amp;"-"&amp;VLOOKUP(AC6376,'LICH THI'!C:AA,9,0)</f>
        <v>64DCKT3172-42472</v>
      </c>
      <c r="AE6376">
        <f t="shared" si="1298"/>
        <v>1</v>
      </c>
    </row>
    <row r="6377" spans="1:31" x14ac:dyDescent="0.25">
      <c r="A6377" s="436" t="str">
        <f t="shared" si="1288"/>
        <v>DC3KT26-DC-83</v>
      </c>
      <c r="B6377" s="436">
        <f>COUNTIF(AC$4:AC6377,AC6377)</f>
        <v>83</v>
      </c>
      <c r="C6377" s="436" t="str">
        <f t="shared" si="1289"/>
        <v>DC3KT26-DC</v>
      </c>
      <c r="D6377" s="436">
        <f>VLOOKUP(C6377,'LICH THI'!C:AA,12,0)</f>
        <v>87</v>
      </c>
      <c r="E6377" s="436">
        <f>VLOOKUP(C6377,'LICH THI'!C:AA,13,0)</f>
        <v>45</v>
      </c>
      <c r="F6377" s="436">
        <f t="shared" si="1299"/>
        <v>42</v>
      </c>
      <c r="G6377" s="436">
        <f>VLOOKUP(C6377,'LICH THI'!C:AA,14,0)</f>
        <v>2</v>
      </c>
      <c r="H6377" s="436">
        <f t="shared" si="1290"/>
        <v>2</v>
      </c>
      <c r="I6377" s="436" t="str">
        <f t="shared" si="1291"/>
        <v>Nguyễn Thị Thu Uyên</v>
      </c>
      <c r="J6377" s="436"/>
      <c r="K6377" s="436">
        <f t="shared" si="1292"/>
        <v>1</v>
      </c>
      <c r="L6377" s="436" t="str">
        <f t="shared" si="1293"/>
        <v>DC3KT26-DC-1</v>
      </c>
      <c r="M6377" s="436">
        <f t="shared" si="1294"/>
        <v>26</v>
      </c>
      <c r="N6377" s="437">
        <f t="shared" si="1300"/>
        <v>16</v>
      </c>
      <c r="O6377" s="437"/>
      <c r="P6377" s="430" t="str">
        <f t="shared" si="1295"/>
        <v/>
      </c>
      <c r="U6377" s="177">
        <v>43</v>
      </c>
      <c r="V6377" s="177" t="s">
        <v>3366</v>
      </c>
      <c r="W6377" s="177" t="s">
        <v>3056</v>
      </c>
      <c r="X6377" s="177" t="s">
        <v>5676</v>
      </c>
      <c r="Y6377" s="177" t="s">
        <v>5677</v>
      </c>
      <c r="Z6377" s="177" t="s">
        <v>5643</v>
      </c>
      <c r="AA6377" s="525" t="s">
        <v>3878</v>
      </c>
      <c r="AB6377" s="399" t="str">
        <f t="shared" si="1296"/>
        <v>DC3KT26</v>
      </c>
      <c r="AC6377" s="399" t="str">
        <f t="shared" si="1297"/>
        <v>DC3KT26-DC</v>
      </c>
      <c r="AD6377" t="str">
        <f>Y6377&amp;"-"&amp;VLOOKUP(AC6377,'LICH THI'!C:AA,9,0)</f>
        <v>64DCKT3095-42472</v>
      </c>
      <c r="AE6377">
        <f t="shared" si="1298"/>
        <v>1</v>
      </c>
    </row>
    <row r="6378" spans="1:31" x14ac:dyDescent="0.25">
      <c r="A6378" s="436" t="str">
        <f t="shared" si="1288"/>
        <v>DC3KT26-DC-84</v>
      </c>
      <c r="B6378" s="436">
        <f>COUNTIF(AC$4:AC6378,AC6378)</f>
        <v>84</v>
      </c>
      <c r="C6378" s="436" t="str">
        <f t="shared" si="1289"/>
        <v>DC3KT26-DC</v>
      </c>
      <c r="D6378" s="436">
        <f>VLOOKUP(C6378,'LICH THI'!C:AA,12,0)</f>
        <v>87</v>
      </c>
      <c r="E6378" s="436">
        <f>VLOOKUP(C6378,'LICH THI'!C:AA,13,0)</f>
        <v>45</v>
      </c>
      <c r="F6378" s="436">
        <f t="shared" si="1299"/>
        <v>42</v>
      </c>
      <c r="G6378" s="436">
        <f>VLOOKUP(C6378,'LICH THI'!C:AA,14,0)</f>
        <v>2</v>
      </c>
      <c r="H6378" s="436">
        <f t="shared" si="1290"/>
        <v>2</v>
      </c>
      <c r="I6378" s="436" t="str">
        <f t="shared" si="1291"/>
        <v>Mạc Quốc Văn</v>
      </c>
      <c r="J6378" s="436"/>
      <c r="K6378" s="436">
        <f t="shared" si="1292"/>
        <v>1</v>
      </c>
      <c r="L6378" s="436" t="str">
        <f t="shared" si="1293"/>
        <v>DC3KT26-DC-1</v>
      </c>
      <c r="M6378" s="436">
        <f t="shared" si="1294"/>
        <v>26</v>
      </c>
      <c r="N6378" s="437">
        <f t="shared" si="1300"/>
        <v>17</v>
      </c>
      <c r="O6378" s="437"/>
      <c r="P6378" s="430" t="str">
        <f t="shared" si="1295"/>
        <v/>
      </c>
      <c r="U6378" s="177">
        <v>69</v>
      </c>
      <c r="V6378" s="177" t="s">
        <v>3826</v>
      </c>
      <c r="W6378" s="177" t="s">
        <v>5696</v>
      </c>
      <c r="X6378" s="177" t="s">
        <v>3675</v>
      </c>
      <c r="Y6378" s="177" t="s">
        <v>5697</v>
      </c>
      <c r="Z6378" s="177" t="s">
        <v>5643</v>
      </c>
      <c r="AA6378" s="525" t="s">
        <v>5698</v>
      </c>
      <c r="AB6378" s="399" t="str">
        <f t="shared" si="1296"/>
        <v>DC3KT26</v>
      </c>
      <c r="AC6378" s="399" t="str">
        <f t="shared" si="1297"/>
        <v>DC3KT26-DC</v>
      </c>
      <c r="AD6378" t="str">
        <f>Y6378&amp;"-"&amp;VLOOKUP(AC6378,'LICH THI'!C:AA,9,0)</f>
        <v>64DCKT3142-42472</v>
      </c>
      <c r="AE6378">
        <f t="shared" si="1298"/>
        <v>1</v>
      </c>
    </row>
    <row r="6379" spans="1:31" x14ac:dyDescent="0.25">
      <c r="A6379" s="436" t="str">
        <f t="shared" si="1288"/>
        <v>DC3KT26-DC-85</v>
      </c>
      <c r="B6379" s="436">
        <f>COUNTIF(AC$4:AC6379,AC6379)</f>
        <v>85</v>
      </c>
      <c r="C6379" s="436" t="str">
        <f t="shared" si="1289"/>
        <v>DC3KT26-DC</v>
      </c>
      <c r="D6379" s="436">
        <f>VLOOKUP(C6379,'LICH THI'!C:AA,12,0)</f>
        <v>87</v>
      </c>
      <c r="E6379" s="436">
        <f>VLOOKUP(C6379,'LICH THI'!C:AA,13,0)</f>
        <v>45</v>
      </c>
      <c r="F6379" s="436">
        <f t="shared" si="1299"/>
        <v>42</v>
      </c>
      <c r="G6379" s="436">
        <f>VLOOKUP(C6379,'LICH THI'!C:AA,14,0)</f>
        <v>2</v>
      </c>
      <c r="H6379" s="436">
        <f t="shared" si="1290"/>
        <v>2</v>
      </c>
      <c r="I6379" s="436" t="str">
        <f t="shared" si="1291"/>
        <v>Ninh Thị Hải Yến</v>
      </c>
      <c r="J6379" s="436"/>
      <c r="K6379" s="436">
        <f t="shared" si="1292"/>
        <v>1</v>
      </c>
      <c r="L6379" s="436" t="str">
        <f t="shared" si="1293"/>
        <v>DC3KT26-DC-1</v>
      </c>
      <c r="M6379" s="436">
        <f t="shared" si="1294"/>
        <v>26</v>
      </c>
      <c r="N6379" s="437">
        <f t="shared" si="1300"/>
        <v>18</v>
      </c>
      <c r="O6379" s="437"/>
      <c r="P6379" s="430" t="str">
        <f t="shared" si="1295"/>
        <v/>
      </c>
      <c r="U6379" s="177">
        <v>84</v>
      </c>
      <c r="V6379" s="177" t="s">
        <v>3381</v>
      </c>
      <c r="W6379" s="177" t="s">
        <v>4801</v>
      </c>
      <c r="X6379" s="177" t="s">
        <v>2639</v>
      </c>
      <c r="Y6379" s="177" t="s">
        <v>4802</v>
      </c>
      <c r="Z6379" s="177" t="s">
        <v>5643</v>
      </c>
      <c r="AA6379" s="525" t="s">
        <v>2779</v>
      </c>
      <c r="AB6379" s="399" t="str">
        <f t="shared" si="1296"/>
        <v>DC3KT26</v>
      </c>
      <c r="AC6379" s="399" t="str">
        <f t="shared" si="1297"/>
        <v>DC3KT26-DC</v>
      </c>
      <c r="AD6379" t="str">
        <f>Y6379&amp;"-"&amp;VLOOKUP(AC6379,'LICH THI'!C:AA,9,0)</f>
        <v>64DCKT3159-42472</v>
      </c>
      <c r="AE6379">
        <f t="shared" si="1298"/>
        <v>1</v>
      </c>
    </row>
    <row r="6380" spans="1:31" x14ac:dyDescent="0.25">
      <c r="A6380" s="436" t="str">
        <f t="shared" si="1288"/>
        <v>DC3KT26-DC-86</v>
      </c>
      <c r="B6380" s="436">
        <f>COUNTIF(AC$4:AC6380,AC6380)</f>
        <v>86</v>
      </c>
      <c r="C6380" s="436" t="str">
        <f t="shared" si="1289"/>
        <v>DC3KT26-DC</v>
      </c>
      <c r="D6380" s="436">
        <f>VLOOKUP(C6380,'LICH THI'!C:AA,12,0)</f>
        <v>87</v>
      </c>
      <c r="E6380" s="436">
        <f>VLOOKUP(C6380,'LICH THI'!C:AA,13,0)</f>
        <v>45</v>
      </c>
      <c r="F6380" s="436">
        <f t="shared" si="1299"/>
        <v>42</v>
      </c>
      <c r="G6380" s="436">
        <f>VLOOKUP(C6380,'LICH THI'!C:AA,14,0)</f>
        <v>2</v>
      </c>
      <c r="H6380" s="436">
        <f t="shared" si="1290"/>
        <v>2</v>
      </c>
      <c r="I6380" s="436" t="str">
        <f t="shared" si="1291"/>
        <v>Nguyễn Thị Hải Yến</v>
      </c>
      <c r="J6380" s="436"/>
      <c r="K6380" s="436">
        <f t="shared" si="1292"/>
        <v>1</v>
      </c>
      <c r="L6380" s="436" t="str">
        <f t="shared" si="1293"/>
        <v>DC3KT26-DC-1</v>
      </c>
      <c r="M6380" s="436">
        <f t="shared" si="1294"/>
        <v>26</v>
      </c>
      <c r="N6380" s="437">
        <f t="shared" si="1300"/>
        <v>19</v>
      </c>
      <c r="O6380" s="437"/>
      <c r="P6380" s="430" t="str">
        <f t="shared" si="1295"/>
        <v/>
      </c>
      <c r="U6380" s="177">
        <v>87</v>
      </c>
      <c r="V6380" s="177" t="s">
        <v>3046</v>
      </c>
      <c r="W6380" s="177" t="s">
        <v>4753</v>
      </c>
      <c r="X6380" s="177" t="s">
        <v>2639</v>
      </c>
      <c r="Y6380" s="177" t="s">
        <v>5716</v>
      </c>
      <c r="Z6380" s="177" t="s">
        <v>5643</v>
      </c>
      <c r="AA6380" s="525" t="s">
        <v>5717</v>
      </c>
      <c r="AB6380" s="399" t="str">
        <f t="shared" si="1296"/>
        <v>DC3KT26</v>
      </c>
      <c r="AC6380" s="399" t="str">
        <f t="shared" si="1297"/>
        <v>DC3KT26-DC</v>
      </c>
      <c r="AD6380" t="str">
        <f>Y6380&amp;"-"&amp;VLOOKUP(AC6380,'LICH THI'!C:AA,9,0)</f>
        <v>63DCKT3354-42472</v>
      </c>
      <c r="AE6380">
        <f t="shared" si="1298"/>
        <v>1</v>
      </c>
    </row>
    <row r="6381" spans="1:31" x14ac:dyDescent="0.25">
      <c r="A6381" s="436" t="str">
        <f t="shared" si="1288"/>
        <v>DC3KT26-DC-87</v>
      </c>
      <c r="B6381" s="436">
        <f>COUNTIF(AC$4:AC6381,AC6381)</f>
        <v>87</v>
      </c>
      <c r="C6381" s="436" t="str">
        <f t="shared" si="1289"/>
        <v>DC3KT26-DC</v>
      </c>
      <c r="D6381" s="436">
        <f>VLOOKUP(C6381,'LICH THI'!C:AA,12,0)</f>
        <v>87</v>
      </c>
      <c r="E6381" s="436">
        <f>VLOOKUP(C6381,'LICH THI'!C:AA,13,0)</f>
        <v>45</v>
      </c>
      <c r="F6381" s="436">
        <f t="shared" si="1299"/>
        <v>42</v>
      </c>
      <c r="G6381" s="436">
        <f>VLOOKUP(C6381,'LICH THI'!C:AA,14,0)</f>
        <v>2</v>
      </c>
      <c r="H6381" s="436">
        <f t="shared" si="1290"/>
        <v>2</v>
      </c>
      <c r="I6381" s="436" t="str">
        <f t="shared" si="1291"/>
        <v>Trần Thị Hải Yến</v>
      </c>
      <c r="J6381" s="436"/>
      <c r="K6381" s="436">
        <f t="shared" si="1292"/>
        <v>1</v>
      </c>
      <c r="L6381" s="436" t="str">
        <f t="shared" si="1293"/>
        <v>DC3KT26-DC-1</v>
      </c>
      <c r="M6381" s="436">
        <f t="shared" si="1294"/>
        <v>26</v>
      </c>
      <c r="N6381" s="437">
        <f t="shared" si="1300"/>
        <v>20</v>
      </c>
      <c r="O6381" s="437"/>
      <c r="P6381" s="430" t="str">
        <f t="shared" si="1295"/>
        <v/>
      </c>
      <c r="U6381" s="177">
        <v>32</v>
      </c>
      <c r="V6381" s="177" t="s">
        <v>3358</v>
      </c>
      <c r="W6381" s="177" t="s">
        <v>5662</v>
      </c>
      <c r="X6381" s="177" t="s">
        <v>2639</v>
      </c>
      <c r="Y6381" s="177" t="s">
        <v>5663</v>
      </c>
      <c r="Z6381" s="177" t="s">
        <v>5643</v>
      </c>
      <c r="AA6381" s="525" t="s">
        <v>2889</v>
      </c>
      <c r="AB6381" s="399" t="str">
        <f t="shared" si="1296"/>
        <v>DC3KT26</v>
      </c>
      <c r="AC6381" s="399" t="str">
        <f t="shared" si="1297"/>
        <v>DC3KT26-DC</v>
      </c>
      <c r="AD6381" t="str">
        <f>Y6381&amp;"-"&amp;VLOOKUP(AC6381,'LICH THI'!C:AA,9,0)</f>
        <v>64DCKT3063-42472</v>
      </c>
      <c r="AE6381">
        <f t="shared" si="1298"/>
        <v>1</v>
      </c>
    </row>
    <row r="6382" spans="1:31" x14ac:dyDescent="0.25">
      <c r="A6382" s="436" t="str">
        <f t="shared" si="1288"/>
        <v>DC3KT29-DC-1</v>
      </c>
      <c r="B6382" s="436">
        <f>COUNTIF(AC$4:AC6382,AC6382)</f>
        <v>1</v>
      </c>
      <c r="C6382" s="436" t="str">
        <f t="shared" si="1289"/>
        <v>DC3KT29-DC</v>
      </c>
      <c r="D6382" s="436">
        <f>VLOOKUP(C6382,'LICH THI'!C:AA,12,0)</f>
        <v>6</v>
      </c>
      <c r="E6382" s="436">
        <f>VLOOKUP(C6382,'LICH THI'!C:AA,13,0)</f>
        <v>6</v>
      </c>
      <c r="F6382" s="436">
        <f t="shared" si="1299"/>
        <v>6</v>
      </c>
      <c r="G6382" s="436">
        <f>VLOOKUP(C6382,'LICH THI'!C:AA,14,0)</f>
        <v>1</v>
      </c>
      <c r="H6382" s="436">
        <f t="shared" si="1290"/>
        <v>1</v>
      </c>
      <c r="I6382" s="436" t="str">
        <f t="shared" si="1291"/>
        <v>Trần Trung Đức</v>
      </c>
      <c r="J6382" s="436"/>
      <c r="K6382" s="436">
        <f t="shared" si="1292"/>
        <v>1</v>
      </c>
      <c r="L6382" s="436" t="str">
        <f t="shared" si="1293"/>
        <v>DC3KT29-DC-1</v>
      </c>
      <c r="M6382" s="436">
        <f t="shared" si="1294"/>
        <v>5</v>
      </c>
      <c r="N6382" s="437">
        <f t="shared" si="1300"/>
        <v>3</v>
      </c>
      <c r="O6382" s="437"/>
      <c r="P6382" s="430" t="str">
        <f t="shared" si="1295"/>
        <v/>
      </c>
      <c r="U6382" s="177">
        <v>4</v>
      </c>
      <c r="V6382" s="177" t="s">
        <v>3046</v>
      </c>
      <c r="W6382" s="177" t="s">
        <v>3052</v>
      </c>
      <c r="X6382" s="177" t="s">
        <v>2948</v>
      </c>
      <c r="Y6382" s="177" t="s">
        <v>3053</v>
      </c>
      <c r="Z6382" s="177" t="s">
        <v>7310</v>
      </c>
      <c r="AA6382" s="525" t="s">
        <v>3054</v>
      </c>
      <c r="AB6382" s="399" t="str">
        <f t="shared" si="1296"/>
        <v>DC3KT29</v>
      </c>
      <c r="AC6382" s="399" t="str">
        <f t="shared" si="1297"/>
        <v>DC3KT29-DC</v>
      </c>
      <c r="AD6382" t="str">
        <f>Y6382&amp;"-"&amp;VLOOKUP(AC6382,'LICH THI'!C:AA,9,0)</f>
        <v>63DCKT3275-42473</v>
      </c>
      <c r="AE6382">
        <f t="shared" si="1298"/>
        <v>1</v>
      </c>
    </row>
    <row r="6383" spans="1:31" x14ac:dyDescent="0.25">
      <c r="A6383" s="436" t="str">
        <f t="shared" si="1288"/>
        <v>DC3KT29-DC-2</v>
      </c>
      <c r="B6383" s="436">
        <f>COUNTIF(AC$4:AC6383,AC6383)</f>
        <v>2</v>
      </c>
      <c r="C6383" s="436" t="str">
        <f t="shared" si="1289"/>
        <v>DC3KT29-DC</v>
      </c>
      <c r="D6383" s="436">
        <f>VLOOKUP(C6383,'LICH THI'!C:AA,12,0)</f>
        <v>6</v>
      </c>
      <c r="E6383" s="436">
        <f>VLOOKUP(C6383,'LICH THI'!C:AA,13,0)</f>
        <v>6</v>
      </c>
      <c r="F6383" s="436">
        <f t="shared" si="1299"/>
        <v>6</v>
      </c>
      <c r="G6383" s="436">
        <f>VLOOKUP(C6383,'LICH THI'!C:AA,14,0)</f>
        <v>1</v>
      </c>
      <c r="H6383" s="436">
        <f t="shared" si="1290"/>
        <v>1</v>
      </c>
      <c r="I6383" s="436" t="str">
        <f t="shared" si="1291"/>
        <v>Phạm Hải Linh</v>
      </c>
      <c r="J6383" s="436"/>
      <c r="K6383" s="436">
        <f t="shared" si="1292"/>
        <v>1</v>
      </c>
      <c r="L6383" s="436" t="str">
        <f t="shared" si="1293"/>
        <v>DC3KT29-DC-1</v>
      </c>
      <c r="M6383" s="436">
        <f t="shared" si="1294"/>
        <v>5</v>
      </c>
      <c r="N6383" s="437">
        <f t="shared" si="1300"/>
        <v>4</v>
      </c>
      <c r="O6383" s="437"/>
      <c r="P6383" s="430" t="str">
        <f t="shared" si="1295"/>
        <v/>
      </c>
      <c r="U6383" s="177">
        <v>5</v>
      </c>
      <c r="V6383" s="177" t="s">
        <v>3046</v>
      </c>
      <c r="W6383" s="177" t="s">
        <v>5970</v>
      </c>
      <c r="X6383" s="177" t="s">
        <v>2670</v>
      </c>
      <c r="Y6383" s="177" t="s">
        <v>5971</v>
      </c>
      <c r="Z6383" s="177" t="s">
        <v>7310</v>
      </c>
      <c r="AA6383" s="525" t="s">
        <v>2917</v>
      </c>
      <c r="AB6383" s="399" t="str">
        <f t="shared" si="1296"/>
        <v>DC3KT29</v>
      </c>
      <c r="AC6383" s="399" t="str">
        <f t="shared" si="1297"/>
        <v>DC3KT29-DC</v>
      </c>
      <c r="AD6383" t="str">
        <f>Y6383&amp;"-"&amp;VLOOKUP(AC6383,'LICH THI'!C:AA,9,0)</f>
        <v>63DCKT3266-42473</v>
      </c>
      <c r="AE6383">
        <f t="shared" si="1298"/>
        <v>1</v>
      </c>
    </row>
    <row r="6384" spans="1:31" x14ac:dyDescent="0.25">
      <c r="A6384" s="436" t="str">
        <f t="shared" si="1288"/>
        <v>DC3KT29-DC-3</v>
      </c>
      <c r="B6384" s="436">
        <f>COUNTIF(AC$4:AC6384,AC6384)</f>
        <v>3</v>
      </c>
      <c r="C6384" s="436" t="str">
        <f t="shared" si="1289"/>
        <v>DC3KT29-DC</v>
      </c>
      <c r="D6384" s="436">
        <f>VLOOKUP(C6384,'LICH THI'!C:AA,12,0)</f>
        <v>6</v>
      </c>
      <c r="E6384" s="436">
        <f>VLOOKUP(C6384,'LICH THI'!C:AA,13,0)</f>
        <v>6</v>
      </c>
      <c r="F6384" s="436">
        <f t="shared" si="1299"/>
        <v>6</v>
      </c>
      <c r="G6384" s="436">
        <f>VLOOKUP(C6384,'LICH THI'!C:AA,14,0)</f>
        <v>1</v>
      </c>
      <c r="H6384" s="436">
        <f t="shared" si="1290"/>
        <v>1</v>
      </c>
      <c r="I6384" s="436" t="str">
        <f t="shared" si="1291"/>
        <v>Nguyễn Đức Mạnh</v>
      </c>
      <c r="J6384" s="436"/>
      <c r="K6384" s="436">
        <f t="shared" si="1292"/>
        <v>1</v>
      </c>
      <c r="L6384" s="436" t="str">
        <f t="shared" si="1293"/>
        <v>DC3KT29-DC-1</v>
      </c>
      <c r="M6384" s="436">
        <f t="shared" si="1294"/>
        <v>5</v>
      </c>
      <c r="N6384" s="437">
        <f t="shared" si="1300"/>
        <v>5</v>
      </c>
      <c r="O6384" s="437"/>
      <c r="P6384" s="430" t="str">
        <f t="shared" si="1295"/>
        <v/>
      </c>
      <c r="U6384" s="177">
        <v>3</v>
      </c>
      <c r="V6384" s="177" t="s">
        <v>2614</v>
      </c>
      <c r="W6384" s="177" t="s">
        <v>3103</v>
      </c>
      <c r="X6384" s="177" t="s">
        <v>2930</v>
      </c>
      <c r="Y6384" s="177" t="s">
        <v>4229</v>
      </c>
      <c r="Z6384" s="177" t="s">
        <v>7310</v>
      </c>
      <c r="AA6384" s="525" t="s">
        <v>4230</v>
      </c>
      <c r="AB6384" s="399" t="str">
        <f t="shared" si="1296"/>
        <v>DC3KT29</v>
      </c>
      <c r="AC6384" s="399" t="str">
        <f t="shared" si="1297"/>
        <v>DC3KT29-DC</v>
      </c>
      <c r="AD6384" t="str">
        <f>Y6384&amp;"-"&amp;VLOOKUP(AC6384,'LICH THI'!C:AA,9,0)</f>
        <v>63DCKT3365-42473</v>
      </c>
      <c r="AE6384">
        <f t="shared" si="1298"/>
        <v>1</v>
      </c>
    </row>
    <row r="6385" spans="1:31" x14ac:dyDescent="0.25">
      <c r="A6385" s="436" t="str">
        <f t="shared" si="1288"/>
        <v>DC3KT29-DC-4</v>
      </c>
      <c r="B6385" s="436">
        <f>COUNTIF(AC$4:AC6385,AC6385)</f>
        <v>4</v>
      </c>
      <c r="C6385" s="436" t="str">
        <f t="shared" si="1289"/>
        <v>DC3KT29-DC</v>
      </c>
      <c r="D6385" s="436">
        <f>VLOOKUP(C6385,'LICH THI'!C:AA,12,0)</f>
        <v>6</v>
      </c>
      <c r="E6385" s="436">
        <f>VLOOKUP(C6385,'LICH THI'!C:AA,13,0)</f>
        <v>6</v>
      </c>
      <c r="F6385" s="436">
        <f t="shared" si="1299"/>
        <v>6</v>
      </c>
      <c r="G6385" s="436">
        <f>VLOOKUP(C6385,'LICH THI'!C:AA,14,0)</f>
        <v>1</v>
      </c>
      <c r="H6385" s="436">
        <f t="shared" si="1290"/>
        <v>1</v>
      </c>
      <c r="I6385" s="436" t="str">
        <f t="shared" si="1291"/>
        <v>Đinh Thị Tú</v>
      </c>
      <c r="J6385" s="436"/>
      <c r="K6385" s="436">
        <f t="shared" si="1292"/>
        <v>1</v>
      </c>
      <c r="L6385" s="436" t="str">
        <f t="shared" si="1293"/>
        <v>DC3KT29-DC-1</v>
      </c>
      <c r="M6385" s="436">
        <f t="shared" si="1294"/>
        <v>5</v>
      </c>
      <c r="N6385" s="437">
        <f t="shared" si="1300"/>
        <v>6</v>
      </c>
      <c r="O6385" s="437"/>
      <c r="P6385" s="430" t="str">
        <f t="shared" si="1295"/>
        <v/>
      </c>
      <c r="U6385" s="177">
        <v>2</v>
      </c>
      <c r="V6385" s="177" t="s">
        <v>4262</v>
      </c>
      <c r="W6385" s="177" t="s">
        <v>3393</v>
      </c>
      <c r="X6385" s="177" t="s">
        <v>2697</v>
      </c>
      <c r="Y6385" s="177" t="s">
        <v>4492</v>
      </c>
      <c r="Z6385" s="177" t="s">
        <v>7310</v>
      </c>
      <c r="AA6385" s="525" t="s">
        <v>4493</v>
      </c>
      <c r="AB6385" s="399" t="str">
        <f t="shared" si="1296"/>
        <v>DC3KT29</v>
      </c>
      <c r="AC6385" s="399" t="str">
        <f t="shared" si="1297"/>
        <v>DC3KT29-DC</v>
      </c>
      <c r="AD6385" t="str">
        <f>Y6385&amp;"-"&amp;VLOOKUP(AC6385,'LICH THI'!C:AA,9,0)</f>
        <v>63DCKT3001-42473</v>
      </c>
      <c r="AE6385">
        <f t="shared" si="1298"/>
        <v>1</v>
      </c>
    </row>
    <row r="6386" spans="1:31" x14ac:dyDescent="0.25">
      <c r="A6386" s="436" t="str">
        <f t="shared" si="1288"/>
        <v>DC3KT29-DC-5</v>
      </c>
      <c r="B6386" s="436">
        <f>COUNTIF(AC$4:AC6386,AC6386)</f>
        <v>5</v>
      </c>
      <c r="C6386" s="436" t="str">
        <f t="shared" si="1289"/>
        <v>DC3KT29-DC</v>
      </c>
      <c r="D6386" s="436">
        <f>VLOOKUP(C6386,'LICH THI'!C:AA,12,0)</f>
        <v>6</v>
      </c>
      <c r="E6386" s="436">
        <f>VLOOKUP(C6386,'LICH THI'!C:AA,13,0)</f>
        <v>6</v>
      </c>
      <c r="F6386" s="436">
        <f t="shared" si="1299"/>
        <v>6</v>
      </c>
      <c r="G6386" s="436">
        <f>VLOOKUP(C6386,'LICH THI'!C:AA,14,0)</f>
        <v>1</v>
      </c>
      <c r="H6386" s="436">
        <f t="shared" si="1290"/>
        <v>1</v>
      </c>
      <c r="I6386" s="436" t="str">
        <f t="shared" si="1291"/>
        <v>Đỗ Thị Thảo</v>
      </c>
      <c r="J6386" s="436"/>
      <c r="K6386" s="436">
        <f t="shared" si="1292"/>
        <v>1</v>
      </c>
      <c r="L6386" s="436" t="str">
        <f t="shared" si="1293"/>
        <v>DC3KT29-DC-1</v>
      </c>
      <c r="M6386" s="436">
        <f t="shared" si="1294"/>
        <v>5</v>
      </c>
      <c r="N6386" s="437">
        <f t="shared" si="1300"/>
        <v>1</v>
      </c>
      <c r="O6386" s="437"/>
      <c r="P6386" s="430" t="str">
        <f t="shared" si="1295"/>
        <v/>
      </c>
      <c r="U6386" s="177">
        <v>1</v>
      </c>
      <c r="V6386" s="177" t="s">
        <v>4262</v>
      </c>
      <c r="W6386" s="177" t="s">
        <v>2634</v>
      </c>
      <c r="X6386" s="177" t="s">
        <v>2620</v>
      </c>
      <c r="Y6386" s="177" t="s">
        <v>4274</v>
      </c>
      <c r="Z6386" s="177" t="s">
        <v>7310</v>
      </c>
      <c r="AA6386" s="525" t="s">
        <v>4275</v>
      </c>
      <c r="AB6386" s="399" t="str">
        <f t="shared" si="1296"/>
        <v>DC3KT29</v>
      </c>
      <c r="AC6386" s="399" t="str">
        <f t="shared" si="1297"/>
        <v>DC3KT29-DC</v>
      </c>
      <c r="AD6386" t="str">
        <f>Y6386&amp;"-"&amp;VLOOKUP(AC6386,'LICH THI'!C:AA,9,0)</f>
        <v>63DCKT3057-42473</v>
      </c>
      <c r="AE6386">
        <f t="shared" si="1298"/>
        <v>1</v>
      </c>
    </row>
    <row r="6387" spans="1:31" x14ac:dyDescent="0.25">
      <c r="A6387" s="436" t="str">
        <f t="shared" si="1288"/>
        <v>DC3KT29-DC-6</v>
      </c>
      <c r="B6387" s="436">
        <f>COUNTIF(AC$4:AC6387,AC6387)</f>
        <v>6</v>
      </c>
      <c r="C6387" s="436" t="str">
        <f t="shared" si="1289"/>
        <v>DC3KT29-DC</v>
      </c>
      <c r="D6387" s="436">
        <f>VLOOKUP(C6387,'LICH THI'!C:AA,12,0)</f>
        <v>6</v>
      </c>
      <c r="E6387" s="436">
        <f>VLOOKUP(C6387,'LICH THI'!C:AA,13,0)</f>
        <v>6</v>
      </c>
      <c r="F6387" s="436">
        <f t="shared" si="1299"/>
        <v>6</v>
      </c>
      <c r="G6387" s="436">
        <f>VLOOKUP(C6387,'LICH THI'!C:AA,14,0)</f>
        <v>1</v>
      </c>
      <c r="H6387" s="436">
        <f t="shared" si="1290"/>
        <v>1</v>
      </c>
      <c r="I6387" s="436" t="str">
        <f t="shared" si="1291"/>
        <v>Lưu Mai Trang</v>
      </c>
      <c r="J6387" s="436"/>
      <c r="K6387" s="436">
        <f t="shared" si="1292"/>
        <v>1</v>
      </c>
      <c r="L6387" s="436" t="str">
        <f t="shared" si="1293"/>
        <v>DC3KT29-DC-1</v>
      </c>
      <c r="M6387" s="436">
        <f t="shared" si="1294"/>
        <v>5</v>
      </c>
      <c r="N6387" s="437">
        <f t="shared" si="1300"/>
        <v>2</v>
      </c>
      <c r="O6387" s="437"/>
      <c r="P6387" s="430" t="str">
        <f t="shared" si="1295"/>
        <v/>
      </c>
      <c r="U6387" s="177">
        <v>6</v>
      </c>
      <c r="V6387" s="177" t="s">
        <v>3046</v>
      </c>
      <c r="W6387" s="177" t="s">
        <v>3587</v>
      </c>
      <c r="X6387" s="177" t="s">
        <v>2694</v>
      </c>
      <c r="Y6387" s="177" t="s">
        <v>3588</v>
      </c>
      <c r="Z6387" s="177" t="s">
        <v>7310</v>
      </c>
      <c r="AA6387" s="525" t="s">
        <v>3589</v>
      </c>
      <c r="AB6387" s="399" t="str">
        <f t="shared" si="1296"/>
        <v>DC3KT29</v>
      </c>
      <c r="AC6387" s="399" t="str">
        <f t="shared" si="1297"/>
        <v>DC3KT29-DC</v>
      </c>
      <c r="AD6387" t="str">
        <f>Y6387&amp;"-"&amp;VLOOKUP(AC6387,'LICH THI'!C:AA,9,0)</f>
        <v>63DCKT3215-42473</v>
      </c>
      <c r="AE6387">
        <f t="shared" si="1298"/>
        <v>1</v>
      </c>
    </row>
    <row r="6388" spans="1:31" x14ac:dyDescent="0.25">
      <c r="A6388" s="436" t="str">
        <f t="shared" si="1288"/>
        <v>DC3KT33-DC-1</v>
      </c>
      <c r="B6388" s="436">
        <f>COUNTIF(AC$4:AC6388,AC6388)</f>
        <v>1</v>
      </c>
      <c r="C6388" s="436" t="str">
        <f t="shared" si="1289"/>
        <v>DC3KT33-DC</v>
      </c>
      <c r="D6388" s="436">
        <f>VLOOKUP(C6388,'LICH THI'!C:AA,12,0)</f>
        <v>17</v>
      </c>
      <c r="E6388" s="436">
        <f>VLOOKUP(C6388,'LICH THI'!C:AA,13,0)</f>
        <v>17</v>
      </c>
      <c r="F6388" s="436">
        <f t="shared" si="1299"/>
        <v>17</v>
      </c>
      <c r="G6388" s="436">
        <f>VLOOKUP(C6388,'LICH THI'!C:AA,14,0)</f>
        <v>1</v>
      </c>
      <c r="H6388" s="436">
        <f t="shared" si="1290"/>
        <v>1</v>
      </c>
      <c r="I6388" s="436" t="str">
        <f t="shared" si="1291"/>
        <v>Đặng Thị Hằng</v>
      </c>
      <c r="J6388" s="436"/>
      <c r="K6388" s="436">
        <f t="shared" si="1292"/>
        <v>1</v>
      </c>
      <c r="L6388" s="436" t="str">
        <f t="shared" si="1293"/>
        <v>DC3KT33-DC-1</v>
      </c>
      <c r="M6388" s="436">
        <f t="shared" si="1294"/>
        <v>16</v>
      </c>
      <c r="N6388" s="437">
        <f t="shared" si="1300"/>
        <v>3</v>
      </c>
      <c r="O6388" s="437"/>
      <c r="P6388" s="430" t="str">
        <f t="shared" si="1295"/>
        <v/>
      </c>
      <c r="U6388" s="177">
        <v>4</v>
      </c>
      <c r="V6388" s="177" t="s">
        <v>3378</v>
      </c>
      <c r="W6388" s="177" t="s">
        <v>3551</v>
      </c>
      <c r="X6388" s="177" t="s">
        <v>3383</v>
      </c>
      <c r="Y6388" s="177" t="s">
        <v>5679</v>
      </c>
      <c r="Z6388" s="177" t="s">
        <v>7440</v>
      </c>
      <c r="AA6388" s="525" t="s">
        <v>5671</v>
      </c>
      <c r="AB6388" s="399" t="str">
        <f t="shared" si="1296"/>
        <v>DC3KT33</v>
      </c>
      <c r="AC6388" s="399" t="str">
        <f t="shared" si="1297"/>
        <v>DC3KT33-DC</v>
      </c>
      <c r="AD6388" t="str">
        <f>Y6388&amp;"-"&amp;VLOOKUP(AC6388,'LICH THI'!C:AA,9,0)</f>
        <v>64DCKT3147-42473</v>
      </c>
      <c r="AE6388">
        <f t="shared" si="1298"/>
        <v>1</v>
      </c>
    </row>
    <row r="6389" spans="1:31" x14ac:dyDescent="0.25">
      <c r="A6389" s="436" t="str">
        <f t="shared" si="1288"/>
        <v>DC3KT33-DC-2</v>
      </c>
      <c r="B6389" s="436">
        <f>COUNTIF(AC$4:AC6389,AC6389)</f>
        <v>2</v>
      </c>
      <c r="C6389" s="436" t="str">
        <f t="shared" si="1289"/>
        <v>DC3KT33-DC</v>
      </c>
      <c r="D6389" s="436">
        <f>VLOOKUP(C6389,'LICH THI'!C:AA,12,0)</f>
        <v>17</v>
      </c>
      <c r="E6389" s="436">
        <f>VLOOKUP(C6389,'LICH THI'!C:AA,13,0)</f>
        <v>17</v>
      </c>
      <c r="F6389" s="436">
        <f t="shared" si="1299"/>
        <v>17</v>
      </c>
      <c r="G6389" s="436">
        <f>VLOOKUP(C6389,'LICH THI'!C:AA,14,0)</f>
        <v>1</v>
      </c>
      <c r="H6389" s="436">
        <f t="shared" si="1290"/>
        <v>1</v>
      </c>
      <c r="I6389" s="436" t="str">
        <f t="shared" si="1291"/>
        <v>Đỗ Thị Huế</v>
      </c>
      <c r="J6389" s="436"/>
      <c r="K6389" s="436">
        <f t="shared" si="1292"/>
        <v>1</v>
      </c>
      <c r="L6389" s="436" t="str">
        <f t="shared" si="1293"/>
        <v>DC3KT33-DC-1</v>
      </c>
      <c r="M6389" s="436">
        <f t="shared" si="1294"/>
        <v>16</v>
      </c>
      <c r="N6389" s="437">
        <f t="shared" si="1300"/>
        <v>4</v>
      </c>
      <c r="O6389" s="437"/>
      <c r="P6389" s="430" t="str">
        <f t="shared" si="1295"/>
        <v/>
      </c>
      <c r="U6389" s="177">
        <v>2</v>
      </c>
      <c r="V6389" s="177" t="s">
        <v>3366</v>
      </c>
      <c r="W6389" s="177" t="s">
        <v>2634</v>
      </c>
      <c r="X6389" s="177" t="s">
        <v>3754</v>
      </c>
      <c r="Y6389" s="177" t="s">
        <v>5740</v>
      </c>
      <c r="Z6389" s="177" t="s">
        <v>7440</v>
      </c>
      <c r="AA6389" s="525" t="s">
        <v>3999</v>
      </c>
      <c r="AB6389" s="399" t="str">
        <f t="shared" si="1296"/>
        <v>DC3KT33</v>
      </c>
      <c r="AC6389" s="399" t="str">
        <f t="shared" si="1297"/>
        <v>DC3KT33-DC</v>
      </c>
      <c r="AD6389" t="str">
        <f>Y6389&amp;"-"&amp;VLOOKUP(AC6389,'LICH THI'!C:AA,9,0)</f>
        <v>64DCKT3070-42473</v>
      </c>
      <c r="AE6389">
        <f t="shared" si="1298"/>
        <v>1</v>
      </c>
    </row>
    <row r="6390" spans="1:31" x14ac:dyDescent="0.25">
      <c r="A6390" s="436" t="str">
        <f t="shared" si="1288"/>
        <v>DC3KT33-DC-3</v>
      </c>
      <c r="B6390" s="436">
        <f>COUNTIF(AC$4:AC6390,AC6390)</f>
        <v>3</v>
      </c>
      <c r="C6390" s="436" t="str">
        <f t="shared" si="1289"/>
        <v>DC3KT33-DC</v>
      </c>
      <c r="D6390" s="436">
        <f>VLOOKUP(C6390,'LICH THI'!C:AA,12,0)</f>
        <v>17</v>
      </c>
      <c r="E6390" s="436">
        <f>VLOOKUP(C6390,'LICH THI'!C:AA,13,0)</f>
        <v>17</v>
      </c>
      <c r="F6390" s="436">
        <f t="shared" si="1299"/>
        <v>17</v>
      </c>
      <c r="G6390" s="436">
        <f>VLOOKUP(C6390,'LICH THI'!C:AA,14,0)</f>
        <v>1</v>
      </c>
      <c r="H6390" s="436">
        <f t="shared" si="1290"/>
        <v>1</v>
      </c>
      <c r="I6390" s="436" t="str">
        <f t="shared" si="1291"/>
        <v>Nguyễn Thị Huệ</v>
      </c>
      <c r="J6390" s="436"/>
      <c r="K6390" s="436">
        <f t="shared" si="1292"/>
        <v>1</v>
      </c>
      <c r="L6390" s="436" t="str">
        <f t="shared" si="1293"/>
        <v>DC3KT33-DC-1</v>
      </c>
      <c r="M6390" s="436">
        <f t="shared" si="1294"/>
        <v>16</v>
      </c>
      <c r="N6390" s="437">
        <f t="shared" si="1300"/>
        <v>5</v>
      </c>
      <c r="O6390" s="437"/>
      <c r="P6390" s="430" t="str">
        <f t="shared" si="1295"/>
        <v/>
      </c>
      <c r="U6390" s="177">
        <v>5</v>
      </c>
      <c r="V6390" s="177" t="s">
        <v>3378</v>
      </c>
      <c r="W6390" s="177" t="s">
        <v>2619</v>
      </c>
      <c r="X6390" s="177" t="s">
        <v>3542</v>
      </c>
      <c r="Y6390" s="177" t="s">
        <v>5577</v>
      </c>
      <c r="Z6390" s="177" t="s">
        <v>7440</v>
      </c>
      <c r="AA6390" s="525" t="s">
        <v>5578</v>
      </c>
      <c r="AB6390" s="399" t="str">
        <f t="shared" si="1296"/>
        <v>DC3KT33</v>
      </c>
      <c r="AC6390" s="399" t="str">
        <f t="shared" si="1297"/>
        <v>DC3KT33-DC</v>
      </c>
      <c r="AD6390" t="str">
        <f>Y6390&amp;"-"&amp;VLOOKUP(AC6390,'LICH THI'!C:AA,9,0)</f>
        <v>64DCKT3185-42473</v>
      </c>
      <c r="AE6390">
        <f t="shared" si="1298"/>
        <v>1</v>
      </c>
    </row>
    <row r="6391" spans="1:31" x14ac:dyDescent="0.25">
      <c r="A6391" s="436" t="str">
        <f t="shared" si="1288"/>
        <v>DC3KT33-DC-4</v>
      </c>
      <c r="B6391" s="436">
        <f>COUNTIF(AC$4:AC6391,AC6391)</f>
        <v>4</v>
      </c>
      <c r="C6391" s="436" t="str">
        <f t="shared" si="1289"/>
        <v>DC3KT33-DC</v>
      </c>
      <c r="D6391" s="436">
        <f>VLOOKUP(C6391,'LICH THI'!C:AA,12,0)</f>
        <v>17</v>
      </c>
      <c r="E6391" s="436">
        <f>VLOOKUP(C6391,'LICH THI'!C:AA,13,0)</f>
        <v>17</v>
      </c>
      <c r="F6391" s="436">
        <f t="shared" si="1299"/>
        <v>17</v>
      </c>
      <c r="G6391" s="436">
        <f>VLOOKUP(C6391,'LICH THI'!C:AA,14,0)</f>
        <v>1</v>
      </c>
      <c r="H6391" s="436">
        <f t="shared" si="1290"/>
        <v>1</v>
      </c>
      <c r="I6391" s="436" t="str">
        <f t="shared" si="1291"/>
        <v>Đoàn Thị Huyền</v>
      </c>
      <c r="J6391" s="436"/>
      <c r="K6391" s="436">
        <f t="shared" si="1292"/>
        <v>1</v>
      </c>
      <c r="L6391" s="436" t="str">
        <f t="shared" si="1293"/>
        <v>DC3KT33-DC-1</v>
      </c>
      <c r="M6391" s="436">
        <f t="shared" si="1294"/>
        <v>16</v>
      </c>
      <c r="N6391" s="437">
        <f t="shared" si="1300"/>
        <v>6</v>
      </c>
      <c r="O6391" s="437"/>
      <c r="P6391" s="430" t="str">
        <f t="shared" si="1295"/>
        <v/>
      </c>
      <c r="U6391" s="177">
        <v>6</v>
      </c>
      <c r="V6391" s="177" t="s">
        <v>3378</v>
      </c>
      <c r="W6391" s="177" t="s">
        <v>3049</v>
      </c>
      <c r="X6391" s="177" t="s">
        <v>4236</v>
      </c>
      <c r="Y6391" s="177" t="s">
        <v>4524</v>
      </c>
      <c r="Z6391" s="177" t="s">
        <v>7440</v>
      </c>
      <c r="AA6391" s="525" t="s">
        <v>4525</v>
      </c>
      <c r="AB6391" s="399" t="str">
        <f t="shared" si="1296"/>
        <v>DC3KT33</v>
      </c>
      <c r="AC6391" s="399" t="str">
        <f t="shared" si="1297"/>
        <v>DC3KT33-DC</v>
      </c>
      <c r="AD6391" t="str">
        <f>Y6391&amp;"-"&amp;VLOOKUP(AC6391,'LICH THI'!C:AA,9,0)</f>
        <v>64DCKT3138-42473</v>
      </c>
      <c r="AE6391">
        <f t="shared" si="1298"/>
        <v>1</v>
      </c>
    </row>
    <row r="6392" spans="1:31" x14ac:dyDescent="0.25">
      <c r="A6392" s="436" t="str">
        <f t="shared" si="1288"/>
        <v>DC3KT33-DC-5</v>
      </c>
      <c r="B6392" s="436">
        <f>COUNTIF(AC$4:AC6392,AC6392)</f>
        <v>5</v>
      </c>
      <c r="C6392" s="436" t="str">
        <f t="shared" si="1289"/>
        <v>DC3KT33-DC</v>
      </c>
      <c r="D6392" s="436">
        <f>VLOOKUP(C6392,'LICH THI'!C:AA,12,0)</f>
        <v>17</v>
      </c>
      <c r="E6392" s="436">
        <f>VLOOKUP(C6392,'LICH THI'!C:AA,13,0)</f>
        <v>17</v>
      </c>
      <c r="F6392" s="436">
        <f t="shared" si="1299"/>
        <v>17</v>
      </c>
      <c r="G6392" s="436">
        <f>VLOOKUP(C6392,'LICH THI'!C:AA,14,0)</f>
        <v>1</v>
      </c>
      <c r="H6392" s="436">
        <f t="shared" si="1290"/>
        <v>1</v>
      </c>
      <c r="I6392" s="436" t="str">
        <f t="shared" si="1291"/>
        <v>Phạm Thị Lan</v>
      </c>
      <c r="J6392" s="436"/>
      <c r="K6392" s="436">
        <f t="shared" si="1292"/>
        <v>1</v>
      </c>
      <c r="L6392" s="436" t="str">
        <f t="shared" si="1293"/>
        <v>DC3KT33-DC-1</v>
      </c>
      <c r="M6392" s="436">
        <f t="shared" si="1294"/>
        <v>16</v>
      </c>
      <c r="N6392" s="437">
        <f t="shared" si="1300"/>
        <v>7</v>
      </c>
      <c r="O6392" s="437"/>
      <c r="P6392" s="430" t="str">
        <f t="shared" si="1295"/>
        <v/>
      </c>
      <c r="U6392" s="177">
        <v>1</v>
      </c>
      <c r="V6392" s="177" t="s">
        <v>3358</v>
      </c>
      <c r="W6392" s="177" t="s">
        <v>3557</v>
      </c>
      <c r="X6392" s="177" t="s">
        <v>2960</v>
      </c>
      <c r="Y6392" s="177" t="s">
        <v>4507</v>
      </c>
      <c r="Z6392" s="177" t="s">
        <v>7440</v>
      </c>
      <c r="AA6392" s="525" t="s">
        <v>4508</v>
      </c>
      <c r="AB6392" s="399" t="str">
        <f t="shared" si="1296"/>
        <v>DC3KT33</v>
      </c>
      <c r="AC6392" s="399" t="str">
        <f t="shared" si="1297"/>
        <v>DC3KT33-DC</v>
      </c>
      <c r="AD6392" t="str">
        <f>Y6392&amp;"-"&amp;VLOOKUP(AC6392,'LICH THI'!C:AA,9,0)</f>
        <v>64DCKT3010-42473</v>
      </c>
      <c r="AE6392">
        <f t="shared" si="1298"/>
        <v>1</v>
      </c>
    </row>
    <row r="6393" spans="1:31" x14ac:dyDescent="0.25">
      <c r="A6393" s="436" t="str">
        <f t="shared" si="1288"/>
        <v>DC3KT33-DC-6</v>
      </c>
      <c r="B6393" s="436">
        <f>COUNTIF(AC$4:AC6393,AC6393)</f>
        <v>6</v>
      </c>
      <c r="C6393" s="436" t="str">
        <f t="shared" si="1289"/>
        <v>DC3KT33-DC</v>
      </c>
      <c r="D6393" s="436">
        <f>VLOOKUP(C6393,'LICH THI'!C:AA,12,0)</f>
        <v>17</v>
      </c>
      <c r="E6393" s="436">
        <f>VLOOKUP(C6393,'LICH THI'!C:AA,13,0)</f>
        <v>17</v>
      </c>
      <c r="F6393" s="436">
        <f t="shared" si="1299"/>
        <v>17</v>
      </c>
      <c r="G6393" s="436">
        <f>VLOOKUP(C6393,'LICH THI'!C:AA,14,0)</f>
        <v>1</v>
      </c>
      <c r="H6393" s="436">
        <f t="shared" si="1290"/>
        <v>1</v>
      </c>
      <c r="I6393" s="436" t="str">
        <f t="shared" si="1291"/>
        <v>Nguyễn Thị Thu Ngà</v>
      </c>
      <c r="J6393" s="436"/>
      <c r="K6393" s="436">
        <f t="shared" si="1292"/>
        <v>1</v>
      </c>
      <c r="L6393" s="436" t="str">
        <f t="shared" si="1293"/>
        <v>DC3KT33-DC-1</v>
      </c>
      <c r="M6393" s="436">
        <f t="shared" si="1294"/>
        <v>16</v>
      </c>
      <c r="N6393" s="437">
        <f t="shared" si="1300"/>
        <v>8</v>
      </c>
      <c r="O6393" s="437"/>
      <c r="P6393" s="430" t="str">
        <f t="shared" si="1295"/>
        <v/>
      </c>
      <c r="U6393" s="177">
        <v>15</v>
      </c>
      <c r="V6393" s="177" t="s">
        <v>3826</v>
      </c>
      <c r="W6393" s="177" t="s">
        <v>3056</v>
      </c>
      <c r="X6393" s="177" t="s">
        <v>7441</v>
      </c>
      <c r="Y6393" s="177" t="s">
        <v>7442</v>
      </c>
      <c r="Z6393" s="177" t="s">
        <v>7440</v>
      </c>
      <c r="AA6393" s="525" t="s">
        <v>5534</v>
      </c>
      <c r="AB6393" s="399" t="str">
        <f t="shared" si="1296"/>
        <v>DC3KT33</v>
      </c>
      <c r="AC6393" s="399" t="str">
        <f t="shared" si="1297"/>
        <v>DC3KT33-DC</v>
      </c>
      <c r="AD6393" t="str">
        <f>Y6393&amp;"-"&amp;VLOOKUP(AC6393,'LICH THI'!C:AA,9,0)</f>
        <v>64DCKT3257-42473</v>
      </c>
      <c r="AE6393">
        <f t="shared" si="1298"/>
        <v>1</v>
      </c>
    </row>
    <row r="6394" spans="1:31" x14ac:dyDescent="0.25">
      <c r="A6394" s="436" t="str">
        <f t="shared" si="1288"/>
        <v>DC3KT33-DC-7</v>
      </c>
      <c r="B6394" s="436">
        <f>COUNTIF(AC$4:AC6394,AC6394)</f>
        <v>7</v>
      </c>
      <c r="C6394" s="436" t="str">
        <f t="shared" si="1289"/>
        <v>DC3KT33-DC</v>
      </c>
      <c r="D6394" s="436">
        <f>VLOOKUP(C6394,'LICH THI'!C:AA,12,0)</f>
        <v>17</v>
      </c>
      <c r="E6394" s="436">
        <f>VLOOKUP(C6394,'LICH THI'!C:AA,13,0)</f>
        <v>17</v>
      </c>
      <c r="F6394" s="436">
        <f t="shared" si="1299"/>
        <v>17</v>
      </c>
      <c r="G6394" s="436">
        <f>VLOOKUP(C6394,'LICH THI'!C:AA,14,0)</f>
        <v>1</v>
      </c>
      <c r="H6394" s="436">
        <f t="shared" si="1290"/>
        <v>1</v>
      </c>
      <c r="I6394" s="436" t="str">
        <f t="shared" si="1291"/>
        <v>Bùi Thị Thu Nhàn</v>
      </c>
      <c r="J6394" s="436"/>
      <c r="K6394" s="436">
        <f t="shared" si="1292"/>
        <v>1</v>
      </c>
      <c r="L6394" s="436" t="str">
        <f t="shared" si="1293"/>
        <v>DC3KT33-DC-1</v>
      </c>
      <c r="M6394" s="436">
        <f t="shared" si="1294"/>
        <v>16</v>
      </c>
      <c r="N6394" s="437">
        <f t="shared" si="1300"/>
        <v>9</v>
      </c>
      <c r="O6394" s="437"/>
      <c r="P6394" s="430" t="str">
        <f t="shared" si="1295"/>
        <v/>
      </c>
      <c r="U6394" s="177">
        <v>7</v>
      </c>
      <c r="V6394" s="177" t="s">
        <v>3378</v>
      </c>
      <c r="W6394" s="177" t="s">
        <v>4235</v>
      </c>
      <c r="X6394" s="177" t="s">
        <v>4537</v>
      </c>
      <c r="Y6394" s="177" t="s">
        <v>4538</v>
      </c>
      <c r="Z6394" s="177" t="s">
        <v>7440</v>
      </c>
      <c r="AA6394" s="525" t="s">
        <v>4539</v>
      </c>
      <c r="AB6394" s="399" t="str">
        <f t="shared" si="1296"/>
        <v>DC3KT33</v>
      </c>
      <c r="AC6394" s="399" t="str">
        <f t="shared" si="1297"/>
        <v>DC3KT33-DC</v>
      </c>
      <c r="AD6394" t="str">
        <f>Y6394&amp;"-"&amp;VLOOKUP(AC6394,'LICH THI'!C:AA,9,0)</f>
        <v>64DCKT3132-42473</v>
      </c>
      <c r="AE6394">
        <f t="shared" si="1298"/>
        <v>1</v>
      </c>
    </row>
    <row r="6395" spans="1:31" x14ac:dyDescent="0.25">
      <c r="A6395" s="436" t="str">
        <f t="shared" si="1288"/>
        <v>DC3KT33-DC-8</v>
      </c>
      <c r="B6395" s="436">
        <f>COUNTIF(AC$4:AC6395,AC6395)</f>
        <v>8</v>
      </c>
      <c r="C6395" s="436" t="str">
        <f t="shared" si="1289"/>
        <v>DC3KT33-DC</v>
      </c>
      <c r="D6395" s="436">
        <f>VLOOKUP(C6395,'LICH THI'!C:AA,12,0)</f>
        <v>17</v>
      </c>
      <c r="E6395" s="436">
        <f>VLOOKUP(C6395,'LICH THI'!C:AA,13,0)</f>
        <v>17</v>
      </c>
      <c r="F6395" s="436">
        <f t="shared" si="1299"/>
        <v>17</v>
      </c>
      <c r="G6395" s="436">
        <f>VLOOKUP(C6395,'LICH THI'!C:AA,14,0)</f>
        <v>1</v>
      </c>
      <c r="H6395" s="436">
        <f t="shared" si="1290"/>
        <v>1</v>
      </c>
      <c r="I6395" s="436" t="str">
        <f t="shared" si="1291"/>
        <v>Nguyễn Thị Nhuần</v>
      </c>
      <c r="J6395" s="436"/>
      <c r="K6395" s="436">
        <f t="shared" si="1292"/>
        <v>1</v>
      </c>
      <c r="L6395" s="436" t="str">
        <f t="shared" si="1293"/>
        <v>DC3KT33-DC-1</v>
      </c>
      <c r="M6395" s="436">
        <f t="shared" si="1294"/>
        <v>16</v>
      </c>
      <c r="N6395" s="437">
        <f t="shared" si="1300"/>
        <v>10</v>
      </c>
      <c r="O6395" s="437"/>
      <c r="P6395" s="430" t="str">
        <f t="shared" si="1295"/>
        <v/>
      </c>
      <c r="U6395" s="177">
        <v>8</v>
      </c>
      <c r="V6395" s="177" t="s">
        <v>3378</v>
      </c>
      <c r="W6395" s="177" t="s">
        <v>2619</v>
      </c>
      <c r="X6395" s="177" t="s">
        <v>3379</v>
      </c>
      <c r="Y6395" s="177" t="s">
        <v>3380</v>
      </c>
      <c r="Z6395" s="177" t="s">
        <v>7440</v>
      </c>
      <c r="AA6395" s="525" t="s">
        <v>2855</v>
      </c>
      <c r="AB6395" s="399" t="str">
        <f t="shared" si="1296"/>
        <v>DC3KT33</v>
      </c>
      <c r="AC6395" s="399" t="str">
        <f t="shared" si="1297"/>
        <v>DC3KT33-DC</v>
      </c>
      <c r="AD6395" t="str">
        <f>Y6395&amp;"-"&amp;VLOOKUP(AC6395,'LICH THI'!C:AA,9,0)</f>
        <v>64DCKT3163-42473</v>
      </c>
      <c r="AE6395">
        <f t="shared" si="1298"/>
        <v>1</v>
      </c>
    </row>
    <row r="6396" spans="1:31" x14ac:dyDescent="0.25">
      <c r="A6396" s="436" t="str">
        <f t="shared" si="1288"/>
        <v>DC3KT33-DC-9</v>
      </c>
      <c r="B6396" s="436">
        <f>COUNTIF(AC$4:AC6396,AC6396)</f>
        <v>9</v>
      </c>
      <c r="C6396" s="436" t="str">
        <f t="shared" si="1289"/>
        <v>DC3KT33-DC</v>
      </c>
      <c r="D6396" s="436">
        <f>VLOOKUP(C6396,'LICH THI'!C:AA,12,0)</f>
        <v>17</v>
      </c>
      <c r="E6396" s="436">
        <f>VLOOKUP(C6396,'LICH THI'!C:AA,13,0)</f>
        <v>17</v>
      </c>
      <c r="F6396" s="436">
        <f t="shared" si="1299"/>
        <v>17</v>
      </c>
      <c r="G6396" s="436">
        <f>VLOOKUP(C6396,'LICH THI'!C:AA,14,0)</f>
        <v>1</v>
      </c>
      <c r="H6396" s="436">
        <f t="shared" si="1290"/>
        <v>1</v>
      </c>
      <c r="I6396" s="436" t="str">
        <f t="shared" si="1291"/>
        <v>Le Thị Oanh</v>
      </c>
      <c r="J6396" s="436"/>
      <c r="K6396" s="436">
        <f t="shared" si="1292"/>
        <v>1</v>
      </c>
      <c r="L6396" s="436" t="str">
        <f t="shared" si="1293"/>
        <v>DC3KT33-DC-1</v>
      </c>
      <c r="M6396" s="436">
        <f t="shared" si="1294"/>
        <v>16</v>
      </c>
      <c r="N6396" s="437">
        <f t="shared" si="1300"/>
        <v>11</v>
      </c>
      <c r="O6396" s="437"/>
      <c r="P6396" s="430" t="str">
        <f t="shared" si="1295"/>
        <v/>
      </c>
      <c r="U6396" s="177">
        <v>9</v>
      </c>
      <c r="V6396" s="177" t="s">
        <v>3378</v>
      </c>
      <c r="W6396" s="177" t="s">
        <v>4542</v>
      </c>
      <c r="X6396" s="177" t="s">
        <v>2616</v>
      </c>
      <c r="Y6396" s="177" t="s">
        <v>4543</v>
      </c>
      <c r="Z6396" s="177" t="s">
        <v>7440</v>
      </c>
      <c r="AA6396" s="525" t="s">
        <v>4544</v>
      </c>
      <c r="AB6396" s="399" t="str">
        <f t="shared" si="1296"/>
        <v>DC3KT33</v>
      </c>
      <c r="AC6396" s="399" t="str">
        <f t="shared" si="1297"/>
        <v>DC3KT33-DC</v>
      </c>
      <c r="AD6396" t="str">
        <f>Y6396&amp;"-"&amp;VLOOKUP(AC6396,'LICH THI'!C:AA,9,0)</f>
        <v>64DCKT3219-42473</v>
      </c>
      <c r="AE6396">
        <f t="shared" si="1298"/>
        <v>1</v>
      </c>
    </row>
    <row r="6397" spans="1:31" x14ac:dyDescent="0.25">
      <c r="A6397" s="436" t="str">
        <f t="shared" si="1288"/>
        <v>DC3KT33-DC-10</v>
      </c>
      <c r="B6397" s="436">
        <f>COUNTIF(AC$4:AC6397,AC6397)</f>
        <v>10</v>
      </c>
      <c r="C6397" s="436" t="str">
        <f t="shared" si="1289"/>
        <v>DC3KT33-DC</v>
      </c>
      <c r="D6397" s="436">
        <f>VLOOKUP(C6397,'LICH THI'!C:AA,12,0)</f>
        <v>17</v>
      </c>
      <c r="E6397" s="436">
        <f>VLOOKUP(C6397,'LICH THI'!C:AA,13,0)</f>
        <v>17</v>
      </c>
      <c r="F6397" s="436">
        <f t="shared" si="1299"/>
        <v>17</v>
      </c>
      <c r="G6397" s="436">
        <f>VLOOKUP(C6397,'LICH THI'!C:AA,14,0)</f>
        <v>1</v>
      </c>
      <c r="H6397" s="436">
        <f t="shared" si="1290"/>
        <v>1</v>
      </c>
      <c r="I6397" s="436" t="str">
        <f t="shared" si="1291"/>
        <v>Lê Thị Oanh</v>
      </c>
      <c r="J6397" s="436"/>
      <c r="K6397" s="436">
        <f t="shared" si="1292"/>
        <v>1</v>
      </c>
      <c r="L6397" s="436" t="str">
        <f t="shared" si="1293"/>
        <v>DC3KT33-DC-1</v>
      </c>
      <c r="M6397" s="436">
        <f t="shared" si="1294"/>
        <v>16</v>
      </c>
      <c r="N6397" s="437">
        <f t="shared" si="1300"/>
        <v>12</v>
      </c>
      <c r="O6397" s="437"/>
      <c r="P6397" s="430" t="str">
        <f t="shared" si="1295"/>
        <v/>
      </c>
      <c r="U6397" s="177">
        <v>3</v>
      </c>
      <c r="V6397" s="177" t="s">
        <v>3366</v>
      </c>
      <c r="W6397" s="177" t="s">
        <v>3367</v>
      </c>
      <c r="X6397" s="177" t="s">
        <v>2616</v>
      </c>
      <c r="Y6397" s="177" t="s">
        <v>5675</v>
      </c>
      <c r="Z6397" s="177" t="s">
        <v>7440</v>
      </c>
      <c r="AA6397" s="525" t="s">
        <v>4228</v>
      </c>
      <c r="AB6397" s="399" t="str">
        <f t="shared" si="1296"/>
        <v>DC3KT33</v>
      </c>
      <c r="AC6397" s="399" t="str">
        <f t="shared" si="1297"/>
        <v>DC3KT33-DC</v>
      </c>
      <c r="AD6397" t="str">
        <f>Y6397&amp;"-"&amp;VLOOKUP(AC6397,'LICH THI'!C:AA,9,0)</f>
        <v>64DCKT3073-42473</v>
      </c>
      <c r="AE6397">
        <f t="shared" si="1298"/>
        <v>1</v>
      </c>
    </row>
    <row r="6398" spans="1:31" x14ac:dyDescent="0.25">
      <c r="A6398" s="436" t="str">
        <f t="shared" si="1288"/>
        <v>DC3KT33-DC-11</v>
      </c>
      <c r="B6398" s="436">
        <f>COUNTIF(AC$4:AC6398,AC6398)</f>
        <v>11</v>
      </c>
      <c r="C6398" s="436" t="str">
        <f t="shared" si="1289"/>
        <v>DC3KT33-DC</v>
      </c>
      <c r="D6398" s="436">
        <f>VLOOKUP(C6398,'LICH THI'!C:AA,12,0)</f>
        <v>17</v>
      </c>
      <c r="E6398" s="436">
        <f>VLOOKUP(C6398,'LICH THI'!C:AA,13,0)</f>
        <v>17</v>
      </c>
      <c r="F6398" s="436">
        <f t="shared" si="1299"/>
        <v>17</v>
      </c>
      <c r="G6398" s="436">
        <f>VLOOKUP(C6398,'LICH THI'!C:AA,14,0)</f>
        <v>1</v>
      </c>
      <c r="H6398" s="436">
        <f t="shared" si="1290"/>
        <v>1</v>
      </c>
      <c r="I6398" s="436" t="str">
        <f t="shared" si="1291"/>
        <v>Nguyễn Thị Phương</v>
      </c>
      <c r="J6398" s="436"/>
      <c r="K6398" s="436">
        <f t="shared" si="1292"/>
        <v>1</v>
      </c>
      <c r="L6398" s="436" t="str">
        <f t="shared" si="1293"/>
        <v>DC3KT33-DC-1</v>
      </c>
      <c r="M6398" s="436">
        <f t="shared" si="1294"/>
        <v>16</v>
      </c>
      <c r="N6398" s="437">
        <f t="shared" si="1300"/>
        <v>13</v>
      </c>
      <c r="O6398" s="437"/>
      <c r="P6398" s="430" t="str">
        <f t="shared" si="1295"/>
        <v/>
      </c>
      <c r="U6398" s="177">
        <v>16</v>
      </c>
      <c r="V6398" s="177" t="s">
        <v>3381</v>
      </c>
      <c r="W6398" s="177" t="s">
        <v>2619</v>
      </c>
      <c r="X6398" s="177" t="s">
        <v>2717</v>
      </c>
      <c r="Y6398" s="177" t="s">
        <v>6538</v>
      </c>
      <c r="Z6398" s="177" t="s">
        <v>7440</v>
      </c>
      <c r="AA6398" s="525" t="s">
        <v>3855</v>
      </c>
      <c r="AB6398" s="399" t="str">
        <f t="shared" si="1296"/>
        <v>DC3KT33</v>
      </c>
      <c r="AC6398" s="399" t="str">
        <f t="shared" si="1297"/>
        <v>DC3KT33-DC</v>
      </c>
      <c r="AD6398" t="str">
        <f>Y6398&amp;"-"&amp;VLOOKUP(AC6398,'LICH THI'!C:AA,9,0)</f>
        <v>64DCKT3151-42473</v>
      </c>
      <c r="AE6398">
        <f t="shared" si="1298"/>
        <v>1</v>
      </c>
    </row>
    <row r="6399" spans="1:31" x14ac:dyDescent="0.25">
      <c r="A6399" s="436" t="str">
        <f t="shared" si="1288"/>
        <v>DC3KT33-DC-12</v>
      </c>
      <c r="B6399" s="436">
        <f>COUNTIF(AC$4:AC6399,AC6399)</f>
        <v>12</v>
      </c>
      <c r="C6399" s="436" t="str">
        <f t="shared" si="1289"/>
        <v>DC3KT33-DC</v>
      </c>
      <c r="D6399" s="436">
        <f>VLOOKUP(C6399,'LICH THI'!C:AA,12,0)</f>
        <v>17</v>
      </c>
      <c r="E6399" s="436">
        <f>VLOOKUP(C6399,'LICH THI'!C:AA,13,0)</f>
        <v>17</v>
      </c>
      <c r="F6399" s="436">
        <f t="shared" si="1299"/>
        <v>17</v>
      </c>
      <c r="G6399" s="436">
        <f>VLOOKUP(C6399,'LICH THI'!C:AA,14,0)</f>
        <v>1</v>
      </c>
      <c r="H6399" s="436">
        <f t="shared" si="1290"/>
        <v>1</v>
      </c>
      <c r="I6399" s="436" t="str">
        <f t="shared" si="1291"/>
        <v>Phạm Hồng Phượng</v>
      </c>
      <c r="J6399" s="436"/>
      <c r="K6399" s="436">
        <f t="shared" si="1292"/>
        <v>1</v>
      </c>
      <c r="L6399" s="436" t="str">
        <f t="shared" si="1293"/>
        <v>DC3KT33-DC-1</v>
      </c>
      <c r="M6399" s="436">
        <f t="shared" si="1294"/>
        <v>16</v>
      </c>
      <c r="N6399" s="437">
        <f t="shared" si="1300"/>
        <v>14</v>
      </c>
      <c r="O6399" s="437"/>
      <c r="P6399" s="430" t="str">
        <f t="shared" si="1295"/>
        <v/>
      </c>
      <c r="U6399" s="177">
        <v>17</v>
      </c>
      <c r="V6399" s="177" t="s">
        <v>3381</v>
      </c>
      <c r="W6399" s="177" t="s">
        <v>5706</v>
      </c>
      <c r="X6399" s="177" t="s">
        <v>4311</v>
      </c>
      <c r="Y6399" s="177" t="s">
        <v>5707</v>
      </c>
      <c r="Z6399" s="177" t="s">
        <v>7440</v>
      </c>
      <c r="AA6399" s="525" t="s">
        <v>4547</v>
      </c>
      <c r="AB6399" s="399" t="str">
        <f t="shared" si="1296"/>
        <v>DC3KT33</v>
      </c>
      <c r="AC6399" s="399" t="str">
        <f t="shared" si="1297"/>
        <v>DC3KT33-DC</v>
      </c>
      <c r="AD6399" t="str">
        <f>Y6399&amp;"-"&amp;VLOOKUP(AC6399,'LICH THI'!C:AA,9,0)</f>
        <v>64DCKT3224-42473</v>
      </c>
      <c r="AE6399">
        <f t="shared" si="1298"/>
        <v>1</v>
      </c>
    </row>
    <row r="6400" spans="1:31" x14ac:dyDescent="0.25">
      <c r="A6400" s="436" t="str">
        <f t="shared" si="1288"/>
        <v>DC3KT33-DC-13</v>
      </c>
      <c r="B6400" s="436">
        <f>COUNTIF(AC$4:AC6400,AC6400)</f>
        <v>13</v>
      </c>
      <c r="C6400" s="436" t="str">
        <f t="shared" si="1289"/>
        <v>DC3KT33-DC</v>
      </c>
      <c r="D6400" s="436">
        <f>VLOOKUP(C6400,'LICH THI'!C:AA,12,0)</f>
        <v>17</v>
      </c>
      <c r="E6400" s="436">
        <f>VLOOKUP(C6400,'LICH THI'!C:AA,13,0)</f>
        <v>17</v>
      </c>
      <c r="F6400" s="436">
        <f t="shared" si="1299"/>
        <v>17</v>
      </c>
      <c r="G6400" s="436">
        <f>VLOOKUP(C6400,'LICH THI'!C:AA,14,0)</f>
        <v>1</v>
      </c>
      <c r="H6400" s="436">
        <f t="shared" si="1290"/>
        <v>1</v>
      </c>
      <c r="I6400" s="436" t="str">
        <f t="shared" si="1291"/>
        <v>Trịnh Thị Son</v>
      </c>
      <c r="J6400" s="436"/>
      <c r="K6400" s="436">
        <f t="shared" si="1292"/>
        <v>1</v>
      </c>
      <c r="L6400" s="436" t="str">
        <f t="shared" si="1293"/>
        <v>DC3KT33-DC-1</v>
      </c>
      <c r="M6400" s="436">
        <f t="shared" si="1294"/>
        <v>16</v>
      </c>
      <c r="N6400" s="437">
        <f t="shared" si="1300"/>
        <v>15</v>
      </c>
      <c r="O6400" s="437"/>
      <c r="P6400" s="430" t="str">
        <f t="shared" si="1295"/>
        <v/>
      </c>
      <c r="U6400" s="177">
        <v>10</v>
      </c>
      <c r="V6400" s="177" t="s">
        <v>3378</v>
      </c>
      <c r="W6400" s="177" t="s">
        <v>4272</v>
      </c>
      <c r="X6400" s="177" t="s">
        <v>4545</v>
      </c>
      <c r="Y6400" s="177" t="s">
        <v>4546</v>
      </c>
      <c r="Z6400" s="177" t="s">
        <v>7440</v>
      </c>
      <c r="AA6400" s="525" t="s">
        <v>4547</v>
      </c>
      <c r="AB6400" s="399" t="str">
        <f t="shared" si="1296"/>
        <v>DC3KT33</v>
      </c>
      <c r="AC6400" s="399" t="str">
        <f t="shared" si="1297"/>
        <v>DC3KT33-DC</v>
      </c>
      <c r="AD6400" t="str">
        <f>Y6400&amp;"-"&amp;VLOOKUP(AC6400,'LICH THI'!C:AA,9,0)</f>
        <v>64DCKT3119-42473</v>
      </c>
      <c r="AE6400">
        <f t="shared" si="1298"/>
        <v>1</v>
      </c>
    </row>
    <row r="6401" spans="1:31" x14ac:dyDescent="0.25">
      <c r="A6401" s="436" t="str">
        <f t="shared" si="1288"/>
        <v>DC3KT33-DC-14</v>
      </c>
      <c r="B6401" s="436">
        <f>COUNTIF(AC$4:AC6401,AC6401)</f>
        <v>14</v>
      </c>
      <c r="C6401" s="436" t="str">
        <f t="shared" si="1289"/>
        <v>DC3KT33-DC</v>
      </c>
      <c r="D6401" s="436">
        <f>VLOOKUP(C6401,'LICH THI'!C:AA,12,0)</f>
        <v>17</v>
      </c>
      <c r="E6401" s="436">
        <f>VLOOKUP(C6401,'LICH THI'!C:AA,13,0)</f>
        <v>17</v>
      </c>
      <c r="F6401" s="436">
        <f t="shared" si="1299"/>
        <v>17</v>
      </c>
      <c r="G6401" s="436">
        <f>VLOOKUP(C6401,'LICH THI'!C:AA,14,0)</f>
        <v>1</v>
      </c>
      <c r="H6401" s="436">
        <f t="shared" si="1290"/>
        <v>1</v>
      </c>
      <c r="I6401" s="436" t="str">
        <f t="shared" si="1291"/>
        <v>Nguyễn Công Tuấn</v>
      </c>
      <c r="J6401" s="436"/>
      <c r="K6401" s="436">
        <f t="shared" si="1292"/>
        <v>1</v>
      </c>
      <c r="L6401" s="436" t="str">
        <f t="shared" si="1293"/>
        <v>DC3KT33-DC-1</v>
      </c>
      <c r="M6401" s="436">
        <f t="shared" si="1294"/>
        <v>16</v>
      </c>
      <c r="N6401" s="437">
        <f t="shared" si="1300"/>
        <v>16</v>
      </c>
      <c r="O6401" s="437"/>
      <c r="P6401" s="430" t="str">
        <f t="shared" si="1295"/>
        <v/>
      </c>
      <c r="U6401" s="177">
        <v>13</v>
      </c>
      <c r="V6401" s="177" t="s">
        <v>3378</v>
      </c>
      <c r="W6401" s="177" t="s">
        <v>2720</v>
      </c>
      <c r="X6401" s="177" t="s">
        <v>2721</v>
      </c>
      <c r="Y6401" s="177" t="s">
        <v>4560</v>
      </c>
      <c r="Z6401" s="177" t="s">
        <v>7440</v>
      </c>
      <c r="AA6401" s="525" t="s">
        <v>3349</v>
      </c>
      <c r="AB6401" s="399" t="str">
        <f t="shared" si="1296"/>
        <v>DC3KT33</v>
      </c>
      <c r="AC6401" s="399" t="str">
        <f t="shared" si="1297"/>
        <v>DC3KT33-DC</v>
      </c>
      <c r="AD6401" t="str">
        <f>Y6401&amp;"-"&amp;VLOOKUP(AC6401,'LICH THI'!C:AA,9,0)</f>
        <v>64DCKT3157-42473</v>
      </c>
      <c r="AE6401">
        <f t="shared" si="1298"/>
        <v>1</v>
      </c>
    </row>
    <row r="6402" spans="1:31" x14ac:dyDescent="0.25">
      <c r="A6402" s="436" t="str">
        <f t="shared" si="1288"/>
        <v>DC3KT33-DC-15</v>
      </c>
      <c r="B6402" s="436">
        <f>COUNTIF(AC$4:AC6402,AC6402)</f>
        <v>15</v>
      </c>
      <c r="C6402" s="436" t="str">
        <f t="shared" si="1289"/>
        <v>DC3KT33-DC</v>
      </c>
      <c r="D6402" s="436">
        <f>VLOOKUP(C6402,'LICH THI'!C:AA,12,0)</f>
        <v>17</v>
      </c>
      <c r="E6402" s="436">
        <f>VLOOKUP(C6402,'LICH THI'!C:AA,13,0)</f>
        <v>17</v>
      </c>
      <c r="F6402" s="436">
        <f t="shared" si="1299"/>
        <v>17</v>
      </c>
      <c r="G6402" s="436">
        <f>VLOOKUP(C6402,'LICH THI'!C:AA,14,0)</f>
        <v>1</v>
      </c>
      <c r="H6402" s="436">
        <f t="shared" si="1290"/>
        <v>1</v>
      </c>
      <c r="I6402" s="436" t="str">
        <f t="shared" si="1291"/>
        <v>Mai Thị Phương Thảo</v>
      </c>
      <c r="J6402" s="436"/>
      <c r="K6402" s="436">
        <f t="shared" si="1292"/>
        <v>1</v>
      </c>
      <c r="L6402" s="436" t="str">
        <f t="shared" si="1293"/>
        <v>DC3KT33-DC-1</v>
      </c>
      <c r="M6402" s="436">
        <f t="shared" si="1294"/>
        <v>16</v>
      </c>
      <c r="N6402" s="437">
        <f t="shared" si="1300"/>
        <v>17</v>
      </c>
      <c r="O6402" s="437"/>
      <c r="P6402" s="430" t="str">
        <f t="shared" si="1295"/>
        <v/>
      </c>
      <c r="U6402" s="177">
        <v>11</v>
      </c>
      <c r="V6402" s="177" t="s">
        <v>3378</v>
      </c>
      <c r="W6402" s="177" t="s">
        <v>7214</v>
      </c>
      <c r="X6402" s="177" t="s">
        <v>2620</v>
      </c>
      <c r="Y6402" s="177" t="s">
        <v>7215</v>
      </c>
      <c r="Z6402" s="177" t="s">
        <v>7440</v>
      </c>
      <c r="AA6402" s="525" t="s">
        <v>2886</v>
      </c>
      <c r="AB6402" s="399" t="str">
        <f t="shared" si="1296"/>
        <v>DC3KT33</v>
      </c>
      <c r="AC6402" s="399" t="str">
        <f t="shared" si="1297"/>
        <v>DC3KT33-DC</v>
      </c>
      <c r="AD6402" t="str">
        <f>Y6402&amp;"-"&amp;VLOOKUP(AC6402,'LICH THI'!C:AA,9,0)</f>
        <v>64DCKT3121-42473</v>
      </c>
      <c r="AE6402">
        <f t="shared" si="1298"/>
        <v>1</v>
      </c>
    </row>
    <row r="6403" spans="1:31" x14ac:dyDescent="0.25">
      <c r="A6403" s="436" t="str">
        <f t="shared" si="1288"/>
        <v>DC3KT33-DC-16</v>
      </c>
      <c r="B6403" s="436">
        <f>COUNTIF(AC$4:AC6403,AC6403)</f>
        <v>16</v>
      </c>
      <c r="C6403" s="436" t="str">
        <f t="shared" si="1289"/>
        <v>DC3KT33-DC</v>
      </c>
      <c r="D6403" s="436">
        <f>VLOOKUP(C6403,'LICH THI'!C:AA,12,0)</f>
        <v>17</v>
      </c>
      <c r="E6403" s="436">
        <f>VLOOKUP(C6403,'LICH THI'!C:AA,13,0)</f>
        <v>17</v>
      </c>
      <c r="F6403" s="436">
        <f t="shared" si="1299"/>
        <v>17</v>
      </c>
      <c r="G6403" s="436">
        <f>VLOOKUP(C6403,'LICH THI'!C:AA,14,0)</f>
        <v>1</v>
      </c>
      <c r="H6403" s="436">
        <f t="shared" si="1290"/>
        <v>1</v>
      </c>
      <c r="I6403" s="436" t="str">
        <f t="shared" si="1291"/>
        <v>Nguyễn Phương Thảo</v>
      </c>
      <c r="J6403" s="436"/>
      <c r="K6403" s="436">
        <f t="shared" si="1292"/>
        <v>1</v>
      </c>
      <c r="L6403" s="436" t="str">
        <f t="shared" si="1293"/>
        <v>DC3KT33-DC-1</v>
      </c>
      <c r="M6403" s="436">
        <f t="shared" si="1294"/>
        <v>16</v>
      </c>
      <c r="N6403" s="437">
        <f t="shared" si="1300"/>
        <v>1</v>
      </c>
      <c r="O6403" s="437"/>
      <c r="P6403" s="430" t="str">
        <f t="shared" si="1295"/>
        <v/>
      </c>
      <c r="U6403" s="177">
        <v>12</v>
      </c>
      <c r="V6403" s="177" t="s">
        <v>3378</v>
      </c>
      <c r="W6403" s="177" t="s">
        <v>4086</v>
      </c>
      <c r="X6403" s="177" t="s">
        <v>2620</v>
      </c>
      <c r="Y6403" s="177" t="s">
        <v>4551</v>
      </c>
      <c r="Z6403" s="177" t="s">
        <v>7440</v>
      </c>
      <c r="AA6403" s="525" t="s">
        <v>4552</v>
      </c>
      <c r="AB6403" s="399" t="str">
        <f t="shared" si="1296"/>
        <v>DC3KT33</v>
      </c>
      <c r="AC6403" s="399" t="str">
        <f t="shared" si="1297"/>
        <v>DC3KT33-DC</v>
      </c>
      <c r="AD6403" t="str">
        <f>Y6403&amp;"-"&amp;VLOOKUP(AC6403,'LICH THI'!C:AA,9,0)</f>
        <v>64DCKT3164-42473</v>
      </c>
      <c r="AE6403">
        <f t="shared" si="1298"/>
        <v>1</v>
      </c>
    </row>
    <row r="6404" spans="1:31" x14ac:dyDescent="0.25">
      <c r="A6404" s="436" t="str">
        <f t="shared" si="1288"/>
        <v>DC3KT33-DC-17</v>
      </c>
      <c r="B6404" s="436">
        <f>COUNTIF(AC$4:AC6404,AC6404)</f>
        <v>17</v>
      </c>
      <c r="C6404" s="436" t="str">
        <f t="shared" si="1289"/>
        <v>DC3KT33-DC</v>
      </c>
      <c r="D6404" s="436">
        <f>VLOOKUP(C6404,'LICH THI'!C:AA,12,0)</f>
        <v>17</v>
      </c>
      <c r="E6404" s="436">
        <f>VLOOKUP(C6404,'LICH THI'!C:AA,13,0)</f>
        <v>17</v>
      </c>
      <c r="F6404" s="436">
        <f t="shared" si="1299"/>
        <v>17</v>
      </c>
      <c r="G6404" s="436">
        <f>VLOOKUP(C6404,'LICH THI'!C:AA,14,0)</f>
        <v>1</v>
      </c>
      <c r="H6404" s="436">
        <f t="shared" si="1290"/>
        <v>1</v>
      </c>
      <c r="I6404" s="436" t="str">
        <f t="shared" si="1291"/>
        <v>Nguyễn Thị Vui</v>
      </c>
      <c r="J6404" s="436"/>
      <c r="K6404" s="436">
        <f t="shared" si="1292"/>
        <v>1</v>
      </c>
      <c r="L6404" s="436" t="str">
        <f t="shared" si="1293"/>
        <v>DC3KT33-DC-1</v>
      </c>
      <c r="M6404" s="436">
        <f t="shared" si="1294"/>
        <v>16</v>
      </c>
      <c r="N6404" s="437">
        <f t="shared" si="1300"/>
        <v>2</v>
      </c>
      <c r="O6404" s="437"/>
      <c r="P6404" s="430" t="str">
        <f t="shared" si="1295"/>
        <v/>
      </c>
      <c r="U6404" s="177">
        <v>14</v>
      </c>
      <c r="V6404" s="177" t="s">
        <v>3378</v>
      </c>
      <c r="W6404" s="177" t="s">
        <v>2619</v>
      </c>
      <c r="X6404" s="177" t="s">
        <v>4315</v>
      </c>
      <c r="Y6404" s="177" t="s">
        <v>4561</v>
      </c>
      <c r="Z6404" s="177" t="s">
        <v>7440</v>
      </c>
      <c r="AA6404" s="525" t="s">
        <v>4562</v>
      </c>
      <c r="AB6404" s="399" t="str">
        <f t="shared" si="1296"/>
        <v>DC3KT33</v>
      </c>
      <c r="AC6404" s="399" t="str">
        <f t="shared" si="1297"/>
        <v>DC3KT33-DC</v>
      </c>
      <c r="AD6404" t="str">
        <f>Y6404&amp;"-"&amp;VLOOKUP(AC6404,'LICH THI'!C:AA,9,0)</f>
        <v>64DCKT3228-42473</v>
      </c>
      <c r="AE6404">
        <f t="shared" si="1298"/>
        <v>1</v>
      </c>
    </row>
    <row r="6405" spans="1:31" x14ac:dyDescent="0.25">
      <c r="A6405" s="436" t="str">
        <f t="shared" ref="A6405:A6468" si="1301">C6405&amp;"-"&amp;B6405</f>
        <v>DC3KV30-DC-1</v>
      </c>
      <c r="B6405" s="436">
        <f>COUNTIF(AC$4:AC6405,AC6405)</f>
        <v>1</v>
      </c>
      <c r="C6405" s="436" t="str">
        <f t="shared" ref="C6405:C6468" si="1302">_CT_MaHP1</f>
        <v>DC3KV30-DC</v>
      </c>
      <c r="D6405" s="436">
        <f>VLOOKUP(C6405,'LICH THI'!C:AA,12,0)</f>
        <v>66</v>
      </c>
      <c r="E6405" s="436">
        <f>VLOOKUP(C6405,'LICH THI'!C:AA,13,0)</f>
        <v>45</v>
      </c>
      <c r="F6405" s="436">
        <f t="shared" si="1299"/>
        <v>45</v>
      </c>
      <c r="G6405" s="436">
        <f>VLOOKUP(C6405,'LICH THI'!C:AA,14,0)</f>
        <v>2</v>
      </c>
      <c r="H6405" s="436">
        <f t="shared" ref="H6405:H6468" si="1303">IF(E6405=0,"",TRUNC((B6405+E6405-1)/E6405))</f>
        <v>1</v>
      </c>
      <c r="I6405" s="436" t="str">
        <f t="shared" ref="I6405:I6468" si="1304">W6405&amp;" "&amp;X6405</f>
        <v>Đặng Thị Quỳnh Anh</v>
      </c>
      <c r="J6405" s="436"/>
      <c r="K6405" s="436">
        <f t="shared" ref="K6405:K6468" si="1305">IF(G6405=1,1,IF(H6405&lt;G6405,H6405+1,1))</f>
        <v>2</v>
      </c>
      <c r="L6405" s="436" t="str">
        <f t="shared" ref="L6405:L6468" si="1306">C6405&amp;"-"&amp;K6405</f>
        <v>DC3KV30-DC-2</v>
      </c>
      <c r="M6405" s="436">
        <f t="shared" ref="M6405:M6468" si="1307">IF(E6405=0,"",MOD(MID(C6405,6,2),E6405))</f>
        <v>30</v>
      </c>
      <c r="N6405" s="437">
        <f t="shared" si="1300"/>
        <v>67</v>
      </c>
      <c r="O6405" s="437"/>
      <c r="P6405" s="430" t="str">
        <f t="shared" ref="P6405:P6468" si="1308">IF(MOD(20*O6405,10)&lt;&gt;0,"SAI","")</f>
        <v/>
      </c>
      <c r="U6405" s="177">
        <v>2</v>
      </c>
      <c r="V6405" s="177" t="s">
        <v>3358</v>
      </c>
      <c r="W6405" s="177" t="s">
        <v>6584</v>
      </c>
      <c r="X6405" s="177" t="s">
        <v>2611</v>
      </c>
      <c r="Y6405" s="177" t="s">
        <v>6585</v>
      </c>
      <c r="Z6405" s="177" t="s">
        <v>6583</v>
      </c>
      <c r="AA6405" s="525" t="s">
        <v>3215</v>
      </c>
      <c r="AB6405" s="399" t="str">
        <f t="shared" ref="AB6405:AB6468" si="1309">_CT_MaHP</f>
        <v>DC3KV30</v>
      </c>
      <c r="AC6405" s="399" t="str">
        <f t="shared" ref="AC6405:AC6468" si="1310">_CT_MaHe</f>
        <v>DC3KV30-DC</v>
      </c>
      <c r="AD6405" t="str">
        <f>Y6405&amp;"-"&amp;VLOOKUP(AC6405,'LICH THI'!C:AA,9,0)</f>
        <v>64DCKT3044-42482</v>
      </c>
      <c r="AE6405">
        <f t="shared" ref="AE6405:AE6468" si="1311">COUNTIF(AD6405,AD:AD)</f>
        <v>1</v>
      </c>
    </row>
    <row r="6406" spans="1:31" x14ac:dyDescent="0.25">
      <c r="A6406" s="436" t="str">
        <f t="shared" si="1301"/>
        <v>DC3KV30-DC-2</v>
      </c>
      <c r="B6406" s="436">
        <f>COUNTIF(AC$4:AC6406,AC6406)</f>
        <v>2</v>
      </c>
      <c r="C6406" s="436" t="str">
        <f t="shared" si="1302"/>
        <v>DC3KV30-DC</v>
      </c>
      <c r="D6406" s="436">
        <f>VLOOKUP(C6406,'LICH THI'!C:AA,12,0)</f>
        <v>66</v>
      </c>
      <c r="E6406" s="436">
        <f>VLOOKUP(C6406,'LICH THI'!C:AA,13,0)</f>
        <v>45</v>
      </c>
      <c r="F6406" s="436">
        <f t="shared" ref="F6406:F6469" si="1312">IF(G6406="","",IF(G6406=H6406,D6406-(H6406-1)*E6406,E6406))</f>
        <v>45</v>
      </c>
      <c r="G6406" s="436">
        <f>VLOOKUP(C6406,'LICH THI'!C:AA,14,0)</f>
        <v>2</v>
      </c>
      <c r="H6406" s="436">
        <f t="shared" si="1303"/>
        <v>1</v>
      </c>
      <c r="I6406" s="436" t="str">
        <f t="shared" si="1304"/>
        <v>Đinh Thị Lan Anh</v>
      </c>
      <c r="J6406" s="436"/>
      <c r="K6406" s="436">
        <f t="shared" si="1305"/>
        <v>2</v>
      </c>
      <c r="L6406" s="436" t="str">
        <f t="shared" si="1306"/>
        <v>DC3KV30-DC-2</v>
      </c>
      <c r="M6406" s="436">
        <f t="shared" si="1307"/>
        <v>30</v>
      </c>
      <c r="N6406" s="437">
        <f t="shared" ref="N6406:N6469" si="1313">IF(F6406=0,"",(K6406-1)*$N$2+1+MOD(B6406-M6406,F6406))</f>
        <v>68</v>
      </c>
      <c r="O6406" s="437"/>
      <c r="P6406" s="430" t="str">
        <f t="shared" si="1308"/>
        <v/>
      </c>
      <c r="U6406" s="177">
        <v>46</v>
      </c>
      <c r="V6406" s="177" t="s">
        <v>3826</v>
      </c>
      <c r="W6406" s="177" t="s">
        <v>5684</v>
      </c>
      <c r="X6406" s="177" t="s">
        <v>2611</v>
      </c>
      <c r="Y6406" s="177" t="s">
        <v>5685</v>
      </c>
      <c r="Z6406" s="177" t="s">
        <v>6583</v>
      </c>
      <c r="AA6406" s="525" t="s">
        <v>3989</v>
      </c>
      <c r="AB6406" s="399" t="str">
        <f t="shared" si="1309"/>
        <v>DC3KV30</v>
      </c>
      <c r="AC6406" s="399" t="str">
        <f t="shared" si="1310"/>
        <v>DC3KV30-DC</v>
      </c>
      <c r="AD6406" t="str">
        <f>Y6406&amp;"-"&amp;VLOOKUP(AC6406,'LICH THI'!C:AA,9,0)</f>
        <v>64DCKT3221-42482</v>
      </c>
      <c r="AE6406">
        <f t="shared" si="1311"/>
        <v>1</v>
      </c>
    </row>
    <row r="6407" spans="1:31" x14ac:dyDescent="0.25">
      <c r="A6407" s="436" t="str">
        <f t="shared" si="1301"/>
        <v>DC3KV30-DC-3</v>
      </c>
      <c r="B6407" s="436">
        <f>COUNTIF(AC$4:AC6407,AC6407)</f>
        <v>3</v>
      </c>
      <c r="C6407" s="436" t="str">
        <f t="shared" si="1302"/>
        <v>DC3KV30-DC</v>
      </c>
      <c r="D6407" s="436">
        <f>VLOOKUP(C6407,'LICH THI'!C:AA,12,0)</f>
        <v>66</v>
      </c>
      <c r="E6407" s="436">
        <f>VLOOKUP(C6407,'LICH THI'!C:AA,13,0)</f>
        <v>45</v>
      </c>
      <c r="F6407" s="436">
        <f t="shared" si="1312"/>
        <v>45</v>
      </c>
      <c r="G6407" s="436">
        <f>VLOOKUP(C6407,'LICH THI'!C:AA,14,0)</f>
        <v>2</v>
      </c>
      <c r="H6407" s="436">
        <f t="shared" si="1303"/>
        <v>1</v>
      </c>
      <c r="I6407" s="436" t="str">
        <f t="shared" si="1304"/>
        <v>Nguyễn Kỳ Anh</v>
      </c>
      <c r="J6407" s="436"/>
      <c r="K6407" s="436">
        <f t="shared" si="1305"/>
        <v>2</v>
      </c>
      <c r="L6407" s="436" t="str">
        <f t="shared" si="1306"/>
        <v>DC3KV30-DC-2</v>
      </c>
      <c r="M6407" s="436">
        <f t="shared" si="1307"/>
        <v>30</v>
      </c>
      <c r="N6407" s="437">
        <f t="shared" si="1313"/>
        <v>69</v>
      </c>
      <c r="O6407" s="437"/>
      <c r="P6407" s="430" t="str">
        <f t="shared" si="1308"/>
        <v/>
      </c>
      <c r="U6407" s="177">
        <v>1</v>
      </c>
      <c r="V6407" s="177" t="s">
        <v>2642</v>
      </c>
      <c r="W6407" s="177" t="s">
        <v>3249</v>
      </c>
      <c r="X6407" s="177" t="s">
        <v>2611</v>
      </c>
      <c r="Y6407" s="177" t="s">
        <v>3250</v>
      </c>
      <c r="Z6407" s="177" t="s">
        <v>6583</v>
      </c>
      <c r="AA6407" s="525" t="s">
        <v>3251</v>
      </c>
      <c r="AB6407" s="399" t="str">
        <f t="shared" si="1309"/>
        <v>DC3KV30</v>
      </c>
      <c r="AC6407" s="399" t="str">
        <f t="shared" si="1310"/>
        <v>DC3KV30-DC</v>
      </c>
      <c r="AD6407" t="str">
        <f>Y6407&amp;"-"&amp;VLOOKUP(AC6407,'LICH THI'!C:AA,9,0)</f>
        <v>63DCKT3142-42482</v>
      </c>
      <c r="AE6407">
        <f t="shared" si="1311"/>
        <v>1</v>
      </c>
    </row>
    <row r="6408" spans="1:31" x14ac:dyDescent="0.25">
      <c r="A6408" s="436" t="str">
        <f t="shared" si="1301"/>
        <v>DC3KV30-DC-4</v>
      </c>
      <c r="B6408" s="436">
        <f>COUNTIF(AC$4:AC6408,AC6408)</f>
        <v>4</v>
      </c>
      <c r="C6408" s="436" t="str">
        <f t="shared" si="1302"/>
        <v>DC3KV30-DC</v>
      </c>
      <c r="D6408" s="436">
        <f>VLOOKUP(C6408,'LICH THI'!C:AA,12,0)</f>
        <v>66</v>
      </c>
      <c r="E6408" s="436">
        <f>VLOOKUP(C6408,'LICH THI'!C:AA,13,0)</f>
        <v>45</v>
      </c>
      <c r="F6408" s="436">
        <f t="shared" si="1312"/>
        <v>45</v>
      </c>
      <c r="G6408" s="436">
        <f>VLOOKUP(C6408,'LICH THI'!C:AA,14,0)</f>
        <v>2</v>
      </c>
      <c r="H6408" s="436">
        <f t="shared" si="1303"/>
        <v>1</v>
      </c>
      <c r="I6408" s="436" t="str">
        <f t="shared" si="1304"/>
        <v>Nguyễn Thị Anh</v>
      </c>
      <c r="J6408" s="436"/>
      <c r="K6408" s="436">
        <f t="shared" si="1305"/>
        <v>2</v>
      </c>
      <c r="L6408" s="436" t="str">
        <f t="shared" si="1306"/>
        <v>DC3KV30-DC-2</v>
      </c>
      <c r="M6408" s="436">
        <f t="shared" si="1307"/>
        <v>30</v>
      </c>
      <c r="N6408" s="437">
        <f t="shared" si="1313"/>
        <v>70</v>
      </c>
      <c r="O6408" s="437"/>
      <c r="P6408" s="430" t="str">
        <f t="shared" si="1308"/>
        <v/>
      </c>
      <c r="U6408" s="177">
        <v>64</v>
      </c>
      <c r="V6408" s="177" t="s">
        <v>3046</v>
      </c>
      <c r="W6408" s="177" t="s">
        <v>2619</v>
      </c>
      <c r="X6408" s="177" t="s">
        <v>2611</v>
      </c>
      <c r="Y6408" s="177" t="s">
        <v>3047</v>
      </c>
      <c r="Z6408" s="177" t="s">
        <v>6583</v>
      </c>
      <c r="AA6408" s="525" t="s">
        <v>3048</v>
      </c>
      <c r="AB6408" s="399" t="str">
        <f t="shared" si="1309"/>
        <v>DC3KV30</v>
      </c>
      <c r="AC6408" s="399" t="str">
        <f t="shared" si="1310"/>
        <v>DC3KV30-DC</v>
      </c>
      <c r="AD6408" t="str">
        <f>Y6408&amp;"-"&amp;VLOOKUP(AC6408,'LICH THI'!C:AA,9,0)</f>
        <v>63DCKT3251-42482</v>
      </c>
      <c r="AE6408">
        <f t="shared" si="1311"/>
        <v>1</v>
      </c>
    </row>
    <row r="6409" spans="1:31" x14ac:dyDescent="0.25">
      <c r="A6409" s="436" t="str">
        <f t="shared" si="1301"/>
        <v>DC3KV30-DC-5</v>
      </c>
      <c r="B6409" s="436">
        <f>COUNTIF(AC$4:AC6409,AC6409)</f>
        <v>5</v>
      </c>
      <c r="C6409" s="436" t="str">
        <f t="shared" si="1302"/>
        <v>DC3KV30-DC</v>
      </c>
      <c r="D6409" s="436">
        <f>VLOOKUP(C6409,'LICH THI'!C:AA,12,0)</f>
        <v>66</v>
      </c>
      <c r="E6409" s="436">
        <f>VLOOKUP(C6409,'LICH THI'!C:AA,13,0)</f>
        <v>45</v>
      </c>
      <c r="F6409" s="436">
        <f t="shared" si="1312"/>
        <v>45</v>
      </c>
      <c r="G6409" s="436">
        <f>VLOOKUP(C6409,'LICH THI'!C:AA,14,0)</f>
        <v>2</v>
      </c>
      <c r="H6409" s="436">
        <f t="shared" si="1303"/>
        <v>1</v>
      </c>
      <c r="I6409" s="436" t="str">
        <f t="shared" si="1304"/>
        <v>Nguyễn Thị Phương Anh</v>
      </c>
      <c r="J6409" s="436"/>
      <c r="K6409" s="436">
        <f t="shared" si="1305"/>
        <v>2</v>
      </c>
      <c r="L6409" s="436" t="str">
        <f t="shared" si="1306"/>
        <v>DC3KV30-DC-2</v>
      </c>
      <c r="M6409" s="436">
        <f t="shared" si="1307"/>
        <v>30</v>
      </c>
      <c r="N6409" s="437">
        <f t="shared" si="1313"/>
        <v>71</v>
      </c>
      <c r="O6409" s="437"/>
      <c r="P6409" s="430" t="str">
        <f t="shared" si="1308"/>
        <v/>
      </c>
      <c r="U6409" s="177">
        <v>36</v>
      </c>
      <c r="V6409" s="177" t="s">
        <v>3378</v>
      </c>
      <c r="W6409" s="177" t="s">
        <v>2645</v>
      </c>
      <c r="X6409" s="177" t="s">
        <v>2611</v>
      </c>
      <c r="Y6409" s="177" t="s">
        <v>6535</v>
      </c>
      <c r="Z6409" s="177" t="s">
        <v>6583</v>
      </c>
      <c r="AA6409" s="525" t="s">
        <v>2843</v>
      </c>
      <c r="AB6409" s="399" t="str">
        <f t="shared" si="1309"/>
        <v>DC3KV30</v>
      </c>
      <c r="AC6409" s="399" t="str">
        <f t="shared" si="1310"/>
        <v>DC3KV30-DC</v>
      </c>
      <c r="AD6409" t="str">
        <f>Y6409&amp;"-"&amp;VLOOKUP(AC6409,'LICH THI'!C:AA,9,0)</f>
        <v>64DCKT3137-42482</v>
      </c>
      <c r="AE6409">
        <f t="shared" si="1311"/>
        <v>1</v>
      </c>
    </row>
    <row r="6410" spans="1:31" x14ac:dyDescent="0.25">
      <c r="A6410" s="436" t="str">
        <f t="shared" si="1301"/>
        <v>DC3KV30-DC-6</v>
      </c>
      <c r="B6410" s="436">
        <f>COUNTIF(AC$4:AC6410,AC6410)</f>
        <v>6</v>
      </c>
      <c r="C6410" s="436" t="str">
        <f t="shared" si="1302"/>
        <v>DC3KV30-DC</v>
      </c>
      <c r="D6410" s="436">
        <f>VLOOKUP(C6410,'LICH THI'!C:AA,12,0)</f>
        <v>66</v>
      </c>
      <c r="E6410" s="436">
        <f>VLOOKUP(C6410,'LICH THI'!C:AA,13,0)</f>
        <v>45</v>
      </c>
      <c r="F6410" s="436">
        <f t="shared" si="1312"/>
        <v>45</v>
      </c>
      <c r="G6410" s="436">
        <f>VLOOKUP(C6410,'LICH THI'!C:AA,14,0)</f>
        <v>2</v>
      </c>
      <c r="H6410" s="436">
        <f t="shared" si="1303"/>
        <v>1</v>
      </c>
      <c r="I6410" s="436" t="str">
        <f t="shared" si="1304"/>
        <v>Nguyễn Thị Vân Anh</v>
      </c>
      <c r="J6410" s="436"/>
      <c r="K6410" s="436">
        <f t="shared" si="1305"/>
        <v>2</v>
      </c>
      <c r="L6410" s="436" t="str">
        <f t="shared" si="1306"/>
        <v>DC3KV30-DC-2</v>
      </c>
      <c r="M6410" s="436">
        <f t="shared" si="1307"/>
        <v>30</v>
      </c>
      <c r="N6410" s="437">
        <f t="shared" si="1313"/>
        <v>72</v>
      </c>
      <c r="O6410" s="437"/>
      <c r="P6410" s="430" t="str">
        <f t="shared" si="1308"/>
        <v/>
      </c>
      <c r="U6410" s="177">
        <v>55</v>
      </c>
      <c r="V6410" s="177" t="s">
        <v>3381</v>
      </c>
      <c r="W6410" s="177" t="s">
        <v>6350</v>
      </c>
      <c r="X6410" s="177" t="s">
        <v>2611</v>
      </c>
      <c r="Y6410" s="177" t="s">
        <v>6604</v>
      </c>
      <c r="Z6410" s="177" t="s">
        <v>6583</v>
      </c>
      <c r="AA6410" s="525" t="s">
        <v>5229</v>
      </c>
      <c r="AB6410" s="399" t="str">
        <f t="shared" si="1309"/>
        <v>DC3KV30</v>
      </c>
      <c r="AC6410" s="399" t="str">
        <f t="shared" si="1310"/>
        <v>DC3KV30-DC</v>
      </c>
      <c r="AD6410" t="str">
        <f>Y6410&amp;"-"&amp;VLOOKUP(AC6410,'LICH THI'!C:AA,9,0)</f>
        <v>64DCKT3273-42482</v>
      </c>
      <c r="AE6410">
        <f t="shared" si="1311"/>
        <v>1</v>
      </c>
    </row>
    <row r="6411" spans="1:31" x14ac:dyDescent="0.25">
      <c r="A6411" s="436" t="str">
        <f t="shared" si="1301"/>
        <v>DC3KV30-DC-7</v>
      </c>
      <c r="B6411" s="436">
        <f>COUNTIF(AC$4:AC6411,AC6411)</f>
        <v>7</v>
      </c>
      <c r="C6411" s="436" t="str">
        <f t="shared" si="1302"/>
        <v>DC3KV30-DC</v>
      </c>
      <c r="D6411" s="436">
        <f>VLOOKUP(C6411,'LICH THI'!C:AA,12,0)</f>
        <v>66</v>
      </c>
      <c r="E6411" s="436">
        <f>VLOOKUP(C6411,'LICH THI'!C:AA,13,0)</f>
        <v>45</v>
      </c>
      <c r="F6411" s="436">
        <f t="shared" si="1312"/>
        <v>45</v>
      </c>
      <c r="G6411" s="436">
        <f>VLOOKUP(C6411,'LICH THI'!C:AA,14,0)</f>
        <v>2</v>
      </c>
      <c r="H6411" s="436">
        <f t="shared" si="1303"/>
        <v>1</v>
      </c>
      <c r="I6411" s="436" t="str">
        <f t="shared" si="1304"/>
        <v>Nguyễn Việt Anh</v>
      </c>
      <c r="J6411" s="436"/>
      <c r="K6411" s="436">
        <f t="shared" si="1305"/>
        <v>2</v>
      </c>
      <c r="L6411" s="436" t="str">
        <f t="shared" si="1306"/>
        <v>DC3KV30-DC-2</v>
      </c>
      <c r="M6411" s="436">
        <f t="shared" si="1307"/>
        <v>30</v>
      </c>
      <c r="N6411" s="437">
        <f t="shared" si="1313"/>
        <v>73</v>
      </c>
      <c r="O6411" s="437"/>
      <c r="P6411" s="430" t="str">
        <f t="shared" si="1308"/>
        <v/>
      </c>
      <c r="U6411" s="177">
        <v>3</v>
      </c>
      <c r="V6411" s="177" t="s">
        <v>3358</v>
      </c>
      <c r="W6411" s="177" t="s">
        <v>4548</v>
      </c>
      <c r="X6411" s="177" t="s">
        <v>2611</v>
      </c>
      <c r="Y6411" s="177" t="s">
        <v>6586</v>
      </c>
      <c r="Z6411" s="177" t="s">
        <v>6583</v>
      </c>
      <c r="AA6411" s="525" t="s">
        <v>6587</v>
      </c>
      <c r="AB6411" s="399" t="str">
        <f t="shared" si="1309"/>
        <v>DC3KV30</v>
      </c>
      <c r="AC6411" s="399" t="str">
        <f t="shared" si="1310"/>
        <v>DC3KV30-DC</v>
      </c>
      <c r="AD6411" t="str">
        <f>Y6411&amp;"-"&amp;VLOOKUP(AC6411,'LICH THI'!C:AA,9,0)</f>
        <v>64DCKT2053-42482</v>
      </c>
      <c r="AE6411">
        <f t="shared" si="1311"/>
        <v>1</v>
      </c>
    </row>
    <row r="6412" spans="1:31" x14ac:dyDescent="0.25">
      <c r="A6412" s="436" t="str">
        <f t="shared" si="1301"/>
        <v>DC3KV30-DC-8</v>
      </c>
      <c r="B6412" s="436">
        <f>COUNTIF(AC$4:AC6412,AC6412)</f>
        <v>8</v>
      </c>
      <c r="C6412" s="436" t="str">
        <f t="shared" si="1302"/>
        <v>DC3KV30-DC</v>
      </c>
      <c r="D6412" s="436">
        <f>VLOOKUP(C6412,'LICH THI'!C:AA,12,0)</f>
        <v>66</v>
      </c>
      <c r="E6412" s="436">
        <f>VLOOKUP(C6412,'LICH THI'!C:AA,13,0)</f>
        <v>45</v>
      </c>
      <c r="F6412" s="436">
        <f t="shared" si="1312"/>
        <v>45</v>
      </c>
      <c r="G6412" s="436">
        <f>VLOOKUP(C6412,'LICH THI'!C:AA,14,0)</f>
        <v>2</v>
      </c>
      <c r="H6412" s="436">
        <f t="shared" si="1303"/>
        <v>1</v>
      </c>
      <c r="I6412" s="436" t="str">
        <f t="shared" si="1304"/>
        <v>Phạm Thị Anh</v>
      </c>
      <c r="J6412" s="436"/>
      <c r="K6412" s="436">
        <f t="shared" si="1305"/>
        <v>2</v>
      </c>
      <c r="L6412" s="436" t="str">
        <f t="shared" si="1306"/>
        <v>DC3KV30-DC-2</v>
      </c>
      <c r="M6412" s="436">
        <f t="shared" si="1307"/>
        <v>30</v>
      </c>
      <c r="N6412" s="437">
        <f t="shared" si="1313"/>
        <v>74</v>
      </c>
      <c r="O6412" s="437"/>
      <c r="P6412" s="430" t="str">
        <f t="shared" si="1308"/>
        <v/>
      </c>
      <c r="U6412" s="177">
        <v>37</v>
      </c>
      <c r="V6412" s="177" t="s">
        <v>3378</v>
      </c>
      <c r="W6412" s="177" t="s">
        <v>3557</v>
      </c>
      <c r="X6412" s="177" t="s">
        <v>2611</v>
      </c>
      <c r="Y6412" s="177" t="s">
        <v>5678</v>
      </c>
      <c r="Z6412" s="177" t="s">
        <v>6583</v>
      </c>
      <c r="AA6412" s="525" t="s">
        <v>4348</v>
      </c>
      <c r="AB6412" s="399" t="str">
        <f t="shared" si="1309"/>
        <v>DC3KV30</v>
      </c>
      <c r="AC6412" s="399" t="str">
        <f t="shared" si="1310"/>
        <v>DC3KV30-DC</v>
      </c>
      <c r="AD6412" t="str">
        <f>Y6412&amp;"-"&amp;VLOOKUP(AC6412,'LICH THI'!C:AA,9,0)</f>
        <v>64DCKT3204-42482</v>
      </c>
      <c r="AE6412">
        <f t="shared" si="1311"/>
        <v>1</v>
      </c>
    </row>
    <row r="6413" spans="1:31" x14ac:dyDescent="0.25">
      <c r="A6413" s="436" t="str">
        <f t="shared" si="1301"/>
        <v>DC3KV30-DC-9</v>
      </c>
      <c r="B6413" s="436">
        <f>COUNTIF(AC$4:AC6413,AC6413)</f>
        <v>9</v>
      </c>
      <c r="C6413" s="436" t="str">
        <f t="shared" si="1302"/>
        <v>DC3KV30-DC</v>
      </c>
      <c r="D6413" s="436">
        <f>VLOOKUP(C6413,'LICH THI'!C:AA,12,0)</f>
        <v>66</v>
      </c>
      <c r="E6413" s="436">
        <f>VLOOKUP(C6413,'LICH THI'!C:AA,13,0)</f>
        <v>45</v>
      </c>
      <c r="F6413" s="436">
        <f t="shared" si="1312"/>
        <v>45</v>
      </c>
      <c r="G6413" s="436">
        <f>VLOOKUP(C6413,'LICH THI'!C:AA,14,0)</f>
        <v>2</v>
      </c>
      <c r="H6413" s="436">
        <f t="shared" si="1303"/>
        <v>1</v>
      </c>
      <c r="I6413" s="436" t="str">
        <f t="shared" si="1304"/>
        <v>Vương Thị Ngọc Ánh</v>
      </c>
      <c r="J6413" s="436"/>
      <c r="K6413" s="436">
        <f t="shared" si="1305"/>
        <v>2</v>
      </c>
      <c r="L6413" s="436" t="str">
        <f t="shared" si="1306"/>
        <v>DC3KV30-DC-2</v>
      </c>
      <c r="M6413" s="436">
        <f t="shared" si="1307"/>
        <v>30</v>
      </c>
      <c r="N6413" s="437">
        <f t="shared" si="1313"/>
        <v>75</v>
      </c>
      <c r="O6413" s="437"/>
      <c r="P6413" s="430" t="str">
        <f t="shared" si="1308"/>
        <v/>
      </c>
      <c r="U6413" s="177">
        <v>21</v>
      </c>
      <c r="V6413" s="177" t="s">
        <v>3366</v>
      </c>
      <c r="W6413" s="177" t="s">
        <v>3815</v>
      </c>
      <c r="X6413" s="177" t="s">
        <v>3021</v>
      </c>
      <c r="Y6413" s="177" t="s">
        <v>3816</v>
      </c>
      <c r="Z6413" s="177" t="s">
        <v>6583</v>
      </c>
      <c r="AA6413" s="525" t="s">
        <v>2803</v>
      </c>
      <c r="AB6413" s="399" t="str">
        <f t="shared" si="1309"/>
        <v>DC3KV30</v>
      </c>
      <c r="AC6413" s="399" t="str">
        <f t="shared" si="1310"/>
        <v>DC3KV30-DC</v>
      </c>
      <c r="AD6413" t="str">
        <f>Y6413&amp;"-"&amp;VLOOKUP(AC6413,'LICH THI'!C:AA,9,0)</f>
        <v>64DCKT3094-42482</v>
      </c>
      <c r="AE6413">
        <f t="shared" si="1311"/>
        <v>1</v>
      </c>
    </row>
    <row r="6414" spans="1:31" x14ac:dyDescent="0.25">
      <c r="A6414" s="436" t="str">
        <f t="shared" si="1301"/>
        <v>DC3KV30-DC-10</v>
      </c>
      <c r="B6414" s="436">
        <f>COUNTIF(AC$4:AC6414,AC6414)</f>
        <v>10</v>
      </c>
      <c r="C6414" s="436" t="str">
        <f t="shared" si="1302"/>
        <v>DC3KV30-DC</v>
      </c>
      <c r="D6414" s="436">
        <f>VLOOKUP(C6414,'LICH THI'!C:AA,12,0)</f>
        <v>66</v>
      </c>
      <c r="E6414" s="436">
        <f>VLOOKUP(C6414,'LICH THI'!C:AA,13,0)</f>
        <v>45</v>
      </c>
      <c r="F6414" s="436">
        <f t="shared" si="1312"/>
        <v>45</v>
      </c>
      <c r="G6414" s="436">
        <f>VLOOKUP(C6414,'LICH THI'!C:AA,14,0)</f>
        <v>2</v>
      </c>
      <c r="H6414" s="436">
        <f t="shared" si="1303"/>
        <v>1</v>
      </c>
      <c r="I6414" s="436" t="str">
        <f t="shared" si="1304"/>
        <v>Nguyễn Mạnh Cường</v>
      </c>
      <c r="J6414" s="436"/>
      <c r="K6414" s="436">
        <f t="shared" si="1305"/>
        <v>2</v>
      </c>
      <c r="L6414" s="436" t="str">
        <f t="shared" si="1306"/>
        <v>DC3KV30-DC-2</v>
      </c>
      <c r="M6414" s="436">
        <f t="shared" si="1307"/>
        <v>30</v>
      </c>
      <c r="N6414" s="437">
        <f t="shared" si="1313"/>
        <v>76</v>
      </c>
      <c r="O6414" s="437"/>
      <c r="P6414" s="430" t="str">
        <f t="shared" si="1308"/>
        <v/>
      </c>
      <c r="U6414" s="177">
        <v>47</v>
      </c>
      <c r="V6414" s="177" t="s">
        <v>3826</v>
      </c>
      <c r="W6414" s="177" t="s">
        <v>2734</v>
      </c>
      <c r="X6414" s="177" t="s">
        <v>2735</v>
      </c>
      <c r="Y6414" s="177" t="s">
        <v>5686</v>
      </c>
      <c r="Z6414" s="177" t="s">
        <v>6583</v>
      </c>
      <c r="AA6414" s="525" t="s">
        <v>3349</v>
      </c>
      <c r="AB6414" s="399" t="str">
        <f t="shared" si="1309"/>
        <v>DC3KV30</v>
      </c>
      <c r="AC6414" s="399" t="str">
        <f t="shared" si="1310"/>
        <v>DC3KV30-DC</v>
      </c>
      <c r="AD6414" t="str">
        <f>Y6414&amp;"-"&amp;VLOOKUP(AC6414,'LICH THI'!C:AA,9,0)</f>
        <v>64DCKT3168-42482</v>
      </c>
      <c r="AE6414">
        <f t="shared" si="1311"/>
        <v>1</v>
      </c>
    </row>
    <row r="6415" spans="1:31" x14ac:dyDescent="0.25">
      <c r="A6415" s="436" t="str">
        <f t="shared" si="1301"/>
        <v>DC3KV30-DC-11</v>
      </c>
      <c r="B6415" s="436">
        <f>COUNTIF(AC$4:AC6415,AC6415)</f>
        <v>11</v>
      </c>
      <c r="C6415" s="436" t="str">
        <f t="shared" si="1302"/>
        <v>DC3KV30-DC</v>
      </c>
      <c r="D6415" s="436">
        <f>VLOOKUP(C6415,'LICH THI'!C:AA,12,0)</f>
        <v>66</v>
      </c>
      <c r="E6415" s="436">
        <f>VLOOKUP(C6415,'LICH THI'!C:AA,13,0)</f>
        <v>45</v>
      </c>
      <c r="F6415" s="436">
        <f t="shared" si="1312"/>
        <v>45</v>
      </c>
      <c r="G6415" s="436">
        <f>VLOOKUP(C6415,'LICH THI'!C:AA,14,0)</f>
        <v>2</v>
      </c>
      <c r="H6415" s="436">
        <f t="shared" si="1303"/>
        <v>1</v>
      </c>
      <c r="I6415" s="436" t="str">
        <f t="shared" si="1304"/>
        <v>Đặng Thị Châm</v>
      </c>
      <c r="J6415" s="436"/>
      <c r="K6415" s="436">
        <f t="shared" si="1305"/>
        <v>2</v>
      </c>
      <c r="L6415" s="436" t="str">
        <f t="shared" si="1306"/>
        <v>DC3KV30-DC-2</v>
      </c>
      <c r="M6415" s="436">
        <f t="shared" si="1307"/>
        <v>30</v>
      </c>
      <c r="N6415" s="437">
        <f t="shared" si="1313"/>
        <v>77</v>
      </c>
      <c r="O6415" s="437"/>
      <c r="P6415" s="430" t="str">
        <f t="shared" si="1308"/>
        <v/>
      </c>
      <c r="U6415" s="177">
        <v>22</v>
      </c>
      <c r="V6415" s="177" t="s">
        <v>3366</v>
      </c>
      <c r="W6415" s="177" t="s">
        <v>3551</v>
      </c>
      <c r="X6415" s="177" t="s">
        <v>5721</v>
      </c>
      <c r="Y6415" s="177" t="s">
        <v>6530</v>
      </c>
      <c r="Z6415" s="177" t="s">
        <v>6583</v>
      </c>
      <c r="AA6415" s="525" t="s">
        <v>2938</v>
      </c>
      <c r="AB6415" s="399" t="str">
        <f t="shared" si="1309"/>
        <v>DC3KV30</v>
      </c>
      <c r="AC6415" s="399" t="str">
        <f t="shared" si="1310"/>
        <v>DC3KV30-DC</v>
      </c>
      <c r="AD6415" t="str">
        <f>Y6415&amp;"-"&amp;VLOOKUP(AC6415,'LICH THI'!C:AA,9,0)</f>
        <v>64DCKT3116-42482</v>
      </c>
      <c r="AE6415">
        <f t="shared" si="1311"/>
        <v>1</v>
      </c>
    </row>
    <row r="6416" spans="1:31" x14ac:dyDescent="0.25">
      <c r="A6416" s="436" t="str">
        <f t="shared" si="1301"/>
        <v>DC3KV30-DC-12</v>
      </c>
      <c r="B6416" s="436">
        <f>COUNTIF(AC$4:AC6416,AC6416)</f>
        <v>12</v>
      </c>
      <c r="C6416" s="436" t="str">
        <f t="shared" si="1302"/>
        <v>DC3KV30-DC</v>
      </c>
      <c r="D6416" s="436">
        <f>VLOOKUP(C6416,'LICH THI'!C:AA,12,0)</f>
        <v>66</v>
      </c>
      <c r="E6416" s="436">
        <f>VLOOKUP(C6416,'LICH THI'!C:AA,13,0)</f>
        <v>45</v>
      </c>
      <c r="F6416" s="436">
        <f t="shared" si="1312"/>
        <v>45</v>
      </c>
      <c r="G6416" s="436">
        <f>VLOOKUP(C6416,'LICH THI'!C:AA,14,0)</f>
        <v>2</v>
      </c>
      <c r="H6416" s="436">
        <f t="shared" si="1303"/>
        <v>1</v>
      </c>
      <c r="I6416" s="436" t="str">
        <f t="shared" si="1304"/>
        <v>Lại Minh Đức</v>
      </c>
      <c r="J6416" s="436"/>
      <c r="K6416" s="436">
        <f t="shared" si="1305"/>
        <v>2</v>
      </c>
      <c r="L6416" s="436" t="str">
        <f t="shared" si="1306"/>
        <v>DC3KV30-DC-2</v>
      </c>
      <c r="M6416" s="436">
        <f t="shared" si="1307"/>
        <v>30</v>
      </c>
      <c r="N6416" s="437">
        <f t="shared" si="1313"/>
        <v>78</v>
      </c>
      <c r="O6416" s="437"/>
      <c r="P6416" s="430" t="str">
        <f t="shared" si="1308"/>
        <v/>
      </c>
      <c r="U6416" s="177">
        <v>38</v>
      </c>
      <c r="V6416" s="177" t="s">
        <v>3378</v>
      </c>
      <c r="W6416" s="177" t="s">
        <v>4518</v>
      </c>
      <c r="X6416" s="177" t="s">
        <v>2948</v>
      </c>
      <c r="Y6416" s="177" t="s">
        <v>4519</v>
      </c>
      <c r="Z6416" s="177" t="s">
        <v>6583</v>
      </c>
      <c r="AA6416" s="525" t="s">
        <v>4520</v>
      </c>
      <c r="AB6416" s="399" t="str">
        <f t="shared" si="1309"/>
        <v>DC3KV30</v>
      </c>
      <c r="AC6416" s="399" t="str">
        <f t="shared" si="1310"/>
        <v>DC3KV30-DC</v>
      </c>
      <c r="AD6416" t="str">
        <f>Y6416&amp;"-"&amp;VLOOKUP(AC6416,'LICH THI'!C:AA,9,0)</f>
        <v>64DCKT3266-42482</v>
      </c>
      <c r="AE6416">
        <f t="shared" si="1311"/>
        <v>1</v>
      </c>
    </row>
    <row r="6417" spans="1:31" x14ac:dyDescent="0.25">
      <c r="A6417" s="436" t="str">
        <f t="shared" si="1301"/>
        <v>DC3KV30-DC-13</v>
      </c>
      <c r="B6417" s="436">
        <f>COUNTIF(AC$4:AC6417,AC6417)</f>
        <v>13</v>
      </c>
      <c r="C6417" s="436" t="str">
        <f t="shared" si="1302"/>
        <v>DC3KV30-DC</v>
      </c>
      <c r="D6417" s="436">
        <f>VLOOKUP(C6417,'LICH THI'!C:AA,12,0)</f>
        <v>66</v>
      </c>
      <c r="E6417" s="436">
        <f>VLOOKUP(C6417,'LICH THI'!C:AA,13,0)</f>
        <v>45</v>
      </c>
      <c r="F6417" s="436">
        <f t="shared" si="1312"/>
        <v>45</v>
      </c>
      <c r="G6417" s="436">
        <f>VLOOKUP(C6417,'LICH THI'!C:AA,14,0)</f>
        <v>2</v>
      </c>
      <c r="H6417" s="436">
        <f t="shared" si="1303"/>
        <v>1</v>
      </c>
      <c r="I6417" s="436" t="str">
        <f t="shared" si="1304"/>
        <v>Mai Thị Gấm</v>
      </c>
      <c r="J6417" s="436"/>
      <c r="K6417" s="436">
        <f t="shared" si="1305"/>
        <v>2</v>
      </c>
      <c r="L6417" s="436" t="str">
        <f t="shared" si="1306"/>
        <v>DC3KV30-DC-2</v>
      </c>
      <c r="M6417" s="436">
        <f t="shared" si="1307"/>
        <v>30</v>
      </c>
      <c r="N6417" s="437">
        <f t="shared" si="1313"/>
        <v>79</v>
      </c>
      <c r="O6417" s="437"/>
      <c r="P6417" s="430" t="str">
        <f t="shared" si="1308"/>
        <v/>
      </c>
      <c r="U6417" s="177">
        <v>48</v>
      </c>
      <c r="V6417" s="177" t="s">
        <v>3826</v>
      </c>
      <c r="W6417" s="177" t="s">
        <v>3252</v>
      </c>
      <c r="X6417" s="177" t="s">
        <v>4496</v>
      </c>
      <c r="Y6417" s="177" t="s">
        <v>5583</v>
      </c>
      <c r="Z6417" s="177" t="s">
        <v>6583</v>
      </c>
      <c r="AA6417" s="525" t="s">
        <v>2816</v>
      </c>
      <c r="AB6417" s="399" t="str">
        <f t="shared" si="1309"/>
        <v>DC3KV30</v>
      </c>
      <c r="AC6417" s="399" t="str">
        <f t="shared" si="1310"/>
        <v>DC3KV30-DC</v>
      </c>
      <c r="AD6417" t="str">
        <f>Y6417&amp;"-"&amp;VLOOKUP(AC6417,'LICH THI'!C:AA,9,0)</f>
        <v>64DCKT3174-42482</v>
      </c>
      <c r="AE6417">
        <f t="shared" si="1311"/>
        <v>1</v>
      </c>
    </row>
    <row r="6418" spans="1:31" x14ac:dyDescent="0.25">
      <c r="A6418" s="436" t="str">
        <f t="shared" si="1301"/>
        <v>DC3KV30-DC-14</v>
      </c>
      <c r="B6418" s="436">
        <f>COUNTIF(AC$4:AC6418,AC6418)</f>
        <v>14</v>
      </c>
      <c r="C6418" s="436" t="str">
        <f t="shared" si="1302"/>
        <v>DC3KV30-DC</v>
      </c>
      <c r="D6418" s="436">
        <f>VLOOKUP(C6418,'LICH THI'!C:AA,12,0)</f>
        <v>66</v>
      </c>
      <c r="E6418" s="436">
        <f>VLOOKUP(C6418,'LICH THI'!C:AA,13,0)</f>
        <v>45</v>
      </c>
      <c r="F6418" s="436">
        <f t="shared" si="1312"/>
        <v>45</v>
      </c>
      <c r="G6418" s="436">
        <f>VLOOKUP(C6418,'LICH THI'!C:AA,14,0)</f>
        <v>2</v>
      </c>
      <c r="H6418" s="436">
        <f t="shared" si="1303"/>
        <v>1</v>
      </c>
      <c r="I6418" s="436" t="str">
        <f t="shared" si="1304"/>
        <v>Ngô Thị Hạnh</v>
      </c>
      <c r="J6418" s="436"/>
      <c r="K6418" s="436">
        <f t="shared" si="1305"/>
        <v>2</v>
      </c>
      <c r="L6418" s="436" t="str">
        <f t="shared" si="1306"/>
        <v>DC3KV30-DC-2</v>
      </c>
      <c r="M6418" s="436">
        <f t="shared" si="1307"/>
        <v>30</v>
      </c>
      <c r="N6418" s="437">
        <f t="shared" si="1313"/>
        <v>80</v>
      </c>
      <c r="O6418" s="437"/>
      <c r="P6418" s="430" t="str">
        <f t="shared" si="1308"/>
        <v/>
      </c>
      <c r="U6418" s="177">
        <v>23</v>
      </c>
      <c r="V6418" s="177" t="s">
        <v>3366</v>
      </c>
      <c r="W6418" s="177" t="s">
        <v>5865</v>
      </c>
      <c r="X6418" s="177" t="s">
        <v>2656</v>
      </c>
      <c r="Y6418" s="177" t="s">
        <v>6595</v>
      </c>
      <c r="Z6418" s="177" t="s">
        <v>6583</v>
      </c>
      <c r="AA6418" s="525" t="s">
        <v>6596</v>
      </c>
      <c r="AB6418" s="399" t="str">
        <f t="shared" si="1309"/>
        <v>DC3KV30</v>
      </c>
      <c r="AC6418" s="399" t="str">
        <f t="shared" si="1310"/>
        <v>DC3KV30-DC</v>
      </c>
      <c r="AD6418" t="str">
        <f>Y6418&amp;"-"&amp;VLOOKUP(AC6418,'LICH THI'!C:AA,9,0)</f>
        <v>64DCKT3042-42482</v>
      </c>
      <c r="AE6418">
        <f t="shared" si="1311"/>
        <v>1</v>
      </c>
    </row>
    <row r="6419" spans="1:31" x14ac:dyDescent="0.25">
      <c r="A6419" s="436" t="str">
        <f t="shared" si="1301"/>
        <v>DC3KV30-DC-15</v>
      </c>
      <c r="B6419" s="436">
        <f>COUNTIF(AC$4:AC6419,AC6419)</f>
        <v>15</v>
      </c>
      <c r="C6419" s="436" t="str">
        <f t="shared" si="1302"/>
        <v>DC3KV30-DC</v>
      </c>
      <c r="D6419" s="436">
        <f>VLOOKUP(C6419,'LICH THI'!C:AA,12,0)</f>
        <v>66</v>
      </c>
      <c r="E6419" s="436">
        <f>VLOOKUP(C6419,'LICH THI'!C:AA,13,0)</f>
        <v>45</v>
      </c>
      <c r="F6419" s="436">
        <f t="shared" si="1312"/>
        <v>45</v>
      </c>
      <c r="G6419" s="436">
        <f>VLOOKUP(C6419,'LICH THI'!C:AA,14,0)</f>
        <v>2</v>
      </c>
      <c r="H6419" s="436">
        <f t="shared" si="1303"/>
        <v>1</v>
      </c>
      <c r="I6419" s="436" t="str">
        <f t="shared" si="1304"/>
        <v>Đào Thị Thanh Hảo</v>
      </c>
      <c r="J6419" s="436"/>
      <c r="K6419" s="436">
        <f t="shared" si="1305"/>
        <v>2</v>
      </c>
      <c r="L6419" s="436" t="str">
        <f t="shared" si="1306"/>
        <v>DC3KV30-DC-2</v>
      </c>
      <c r="M6419" s="436">
        <f t="shared" si="1307"/>
        <v>30</v>
      </c>
      <c r="N6419" s="437">
        <f t="shared" si="1313"/>
        <v>81</v>
      </c>
      <c r="O6419" s="437"/>
      <c r="P6419" s="430" t="str">
        <f t="shared" si="1308"/>
        <v/>
      </c>
      <c r="U6419" s="177">
        <v>39</v>
      </c>
      <c r="V6419" s="177" t="s">
        <v>3378</v>
      </c>
      <c r="W6419" s="177" t="s">
        <v>5741</v>
      </c>
      <c r="X6419" s="177" t="s">
        <v>5742</v>
      </c>
      <c r="Y6419" s="177" t="s">
        <v>5743</v>
      </c>
      <c r="Z6419" s="177" t="s">
        <v>6583</v>
      </c>
      <c r="AA6419" s="525" t="s">
        <v>5354</v>
      </c>
      <c r="AB6419" s="399" t="str">
        <f t="shared" si="1309"/>
        <v>DC3KV30</v>
      </c>
      <c r="AC6419" s="399" t="str">
        <f t="shared" si="1310"/>
        <v>DC3KV30-DC</v>
      </c>
      <c r="AD6419" t="str">
        <f>Y6419&amp;"-"&amp;VLOOKUP(AC6419,'LICH THI'!C:AA,9,0)</f>
        <v>64DCKT3170-42482</v>
      </c>
      <c r="AE6419">
        <f t="shared" si="1311"/>
        <v>1</v>
      </c>
    </row>
    <row r="6420" spans="1:31" x14ac:dyDescent="0.25">
      <c r="A6420" s="436" t="str">
        <f t="shared" si="1301"/>
        <v>DC3KV30-DC-16</v>
      </c>
      <c r="B6420" s="436">
        <f>COUNTIF(AC$4:AC6420,AC6420)</f>
        <v>16</v>
      </c>
      <c r="C6420" s="436" t="str">
        <f t="shared" si="1302"/>
        <v>DC3KV30-DC</v>
      </c>
      <c r="D6420" s="436">
        <f>VLOOKUP(C6420,'LICH THI'!C:AA,12,0)</f>
        <v>66</v>
      </c>
      <c r="E6420" s="436">
        <f>VLOOKUP(C6420,'LICH THI'!C:AA,13,0)</f>
        <v>45</v>
      </c>
      <c r="F6420" s="436">
        <f t="shared" si="1312"/>
        <v>45</v>
      </c>
      <c r="G6420" s="436">
        <f>VLOOKUP(C6420,'LICH THI'!C:AA,14,0)</f>
        <v>2</v>
      </c>
      <c r="H6420" s="436">
        <f t="shared" si="1303"/>
        <v>1</v>
      </c>
      <c r="I6420" s="436" t="str">
        <f t="shared" si="1304"/>
        <v>Lê Thị Phương Hằng</v>
      </c>
      <c r="J6420" s="436"/>
      <c r="K6420" s="436">
        <f t="shared" si="1305"/>
        <v>2</v>
      </c>
      <c r="L6420" s="436" t="str">
        <f t="shared" si="1306"/>
        <v>DC3KV30-DC-2</v>
      </c>
      <c r="M6420" s="436">
        <f t="shared" si="1307"/>
        <v>30</v>
      </c>
      <c r="N6420" s="437">
        <f t="shared" si="1313"/>
        <v>82</v>
      </c>
      <c r="O6420" s="437"/>
      <c r="P6420" s="430" t="str">
        <f t="shared" si="1308"/>
        <v/>
      </c>
      <c r="U6420" s="177">
        <v>56</v>
      </c>
      <c r="V6420" s="177" t="s">
        <v>3381</v>
      </c>
      <c r="W6420" s="177" t="s">
        <v>3382</v>
      </c>
      <c r="X6420" s="177" t="s">
        <v>3383</v>
      </c>
      <c r="Y6420" s="177" t="s">
        <v>3384</v>
      </c>
      <c r="Z6420" s="177" t="s">
        <v>6583</v>
      </c>
      <c r="AA6420" s="525" t="s">
        <v>2816</v>
      </c>
      <c r="AB6420" s="399" t="str">
        <f t="shared" si="1309"/>
        <v>DC3KV30</v>
      </c>
      <c r="AC6420" s="399" t="str">
        <f t="shared" si="1310"/>
        <v>DC3KV30-DC</v>
      </c>
      <c r="AD6420" t="str">
        <f>Y6420&amp;"-"&amp;VLOOKUP(AC6420,'LICH THI'!C:AA,9,0)</f>
        <v>64DCKT3191-42482</v>
      </c>
      <c r="AE6420">
        <f t="shared" si="1311"/>
        <v>1</v>
      </c>
    </row>
    <row r="6421" spans="1:31" x14ac:dyDescent="0.25">
      <c r="A6421" s="436" t="str">
        <f t="shared" si="1301"/>
        <v>DC3KV30-DC-17</v>
      </c>
      <c r="B6421" s="436">
        <f>COUNTIF(AC$4:AC6421,AC6421)</f>
        <v>17</v>
      </c>
      <c r="C6421" s="436" t="str">
        <f t="shared" si="1302"/>
        <v>DC3KV30-DC</v>
      </c>
      <c r="D6421" s="436">
        <f>VLOOKUP(C6421,'LICH THI'!C:AA,12,0)</f>
        <v>66</v>
      </c>
      <c r="E6421" s="436">
        <f>VLOOKUP(C6421,'LICH THI'!C:AA,13,0)</f>
        <v>45</v>
      </c>
      <c r="F6421" s="436">
        <f t="shared" si="1312"/>
        <v>45</v>
      </c>
      <c r="G6421" s="436">
        <f>VLOOKUP(C6421,'LICH THI'!C:AA,14,0)</f>
        <v>2</v>
      </c>
      <c r="H6421" s="436">
        <f t="shared" si="1303"/>
        <v>1</v>
      </c>
      <c r="I6421" s="436" t="str">
        <f t="shared" si="1304"/>
        <v>Vũ Thị Hiền</v>
      </c>
      <c r="J6421" s="436"/>
      <c r="K6421" s="436">
        <f t="shared" si="1305"/>
        <v>2</v>
      </c>
      <c r="L6421" s="436" t="str">
        <f t="shared" si="1306"/>
        <v>DC3KV30-DC-2</v>
      </c>
      <c r="M6421" s="436">
        <f t="shared" si="1307"/>
        <v>30</v>
      </c>
      <c r="N6421" s="437">
        <f t="shared" si="1313"/>
        <v>83</v>
      </c>
      <c r="O6421" s="437"/>
      <c r="P6421" s="430" t="str">
        <f t="shared" si="1308"/>
        <v/>
      </c>
      <c r="U6421" s="177">
        <v>4</v>
      </c>
      <c r="V6421" s="177" t="s">
        <v>3358</v>
      </c>
      <c r="W6421" s="177" t="s">
        <v>2615</v>
      </c>
      <c r="X6421" s="177" t="s">
        <v>3029</v>
      </c>
      <c r="Y6421" s="177" t="s">
        <v>4501</v>
      </c>
      <c r="Z6421" s="177" t="s">
        <v>6583</v>
      </c>
      <c r="AA6421" s="525" t="s">
        <v>4502</v>
      </c>
      <c r="AB6421" s="399" t="str">
        <f t="shared" si="1309"/>
        <v>DC3KV30</v>
      </c>
      <c r="AC6421" s="399" t="str">
        <f t="shared" si="1310"/>
        <v>DC3KV30-DC</v>
      </c>
      <c r="AD6421" t="str">
        <f>Y6421&amp;"-"&amp;VLOOKUP(AC6421,'LICH THI'!C:AA,9,0)</f>
        <v>64DCKT3046-42482</v>
      </c>
      <c r="AE6421">
        <f t="shared" si="1311"/>
        <v>1</v>
      </c>
    </row>
    <row r="6422" spans="1:31" x14ac:dyDescent="0.25">
      <c r="A6422" s="436" t="str">
        <f t="shared" si="1301"/>
        <v>DC3KV30-DC-18</v>
      </c>
      <c r="B6422" s="436">
        <f>COUNTIF(AC$4:AC6422,AC6422)</f>
        <v>18</v>
      </c>
      <c r="C6422" s="436" t="str">
        <f t="shared" si="1302"/>
        <v>DC3KV30-DC</v>
      </c>
      <c r="D6422" s="436">
        <f>VLOOKUP(C6422,'LICH THI'!C:AA,12,0)</f>
        <v>66</v>
      </c>
      <c r="E6422" s="436">
        <f>VLOOKUP(C6422,'LICH THI'!C:AA,13,0)</f>
        <v>45</v>
      </c>
      <c r="F6422" s="436">
        <f t="shared" si="1312"/>
        <v>45</v>
      </c>
      <c r="G6422" s="436">
        <f>VLOOKUP(C6422,'LICH THI'!C:AA,14,0)</f>
        <v>2</v>
      </c>
      <c r="H6422" s="436">
        <f t="shared" si="1303"/>
        <v>1</v>
      </c>
      <c r="I6422" s="436" t="str">
        <f t="shared" si="1304"/>
        <v>Nguyễn Thị Thanh Hoa</v>
      </c>
      <c r="J6422" s="436"/>
      <c r="K6422" s="436">
        <f t="shared" si="1305"/>
        <v>2</v>
      </c>
      <c r="L6422" s="436" t="str">
        <f t="shared" si="1306"/>
        <v>DC3KV30-DC-2</v>
      </c>
      <c r="M6422" s="436">
        <f t="shared" si="1307"/>
        <v>30</v>
      </c>
      <c r="N6422" s="437">
        <f t="shared" si="1313"/>
        <v>84</v>
      </c>
      <c r="O6422" s="437"/>
      <c r="P6422" s="430" t="str">
        <f t="shared" si="1308"/>
        <v/>
      </c>
      <c r="U6422" s="177">
        <v>5</v>
      </c>
      <c r="V6422" s="177" t="s">
        <v>3358</v>
      </c>
      <c r="W6422" s="177" t="s">
        <v>3836</v>
      </c>
      <c r="X6422" s="177" t="s">
        <v>3565</v>
      </c>
      <c r="Y6422" s="177" t="s">
        <v>4503</v>
      </c>
      <c r="Z6422" s="177" t="s">
        <v>6583</v>
      </c>
      <c r="AA6422" s="525" t="s">
        <v>4352</v>
      </c>
      <c r="AB6422" s="399" t="str">
        <f t="shared" si="1309"/>
        <v>DC3KV30</v>
      </c>
      <c r="AC6422" s="399" t="str">
        <f t="shared" si="1310"/>
        <v>DC3KV30-DC</v>
      </c>
      <c r="AD6422" t="str">
        <f>Y6422&amp;"-"&amp;VLOOKUP(AC6422,'LICH THI'!C:AA,9,0)</f>
        <v>64DCKT3048-42482</v>
      </c>
      <c r="AE6422">
        <f t="shared" si="1311"/>
        <v>1</v>
      </c>
    </row>
    <row r="6423" spans="1:31" x14ac:dyDescent="0.25">
      <c r="A6423" s="436" t="str">
        <f t="shared" si="1301"/>
        <v>DC3KV30-DC-19</v>
      </c>
      <c r="B6423" s="436">
        <f>COUNTIF(AC$4:AC6423,AC6423)</f>
        <v>19</v>
      </c>
      <c r="C6423" s="436" t="str">
        <f t="shared" si="1302"/>
        <v>DC3KV30-DC</v>
      </c>
      <c r="D6423" s="436">
        <f>VLOOKUP(C6423,'LICH THI'!C:AA,12,0)</f>
        <v>66</v>
      </c>
      <c r="E6423" s="436">
        <f>VLOOKUP(C6423,'LICH THI'!C:AA,13,0)</f>
        <v>45</v>
      </c>
      <c r="F6423" s="436">
        <f t="shared" si="1312"/>
        <v>45</v>
      </c>
      <c r="G6423" s="436">
        <f>VLOOKUP(C6423,'LICH THI'!C:AA,14,0)</f>
        <v>2</v>
      </c>
      <c r="H6423" s="436">
        <f t="shared" si="1303"/>
        <v>1</v>
      </c>
      <c r="I6423" s="436" t="str">
        <f t="shared" si="1304"/>
        <v>Nguyễn Thị Xuân Hoa</v>
      </c>
      <c r="J6423" s="436"/>
      <c r="K6423" s="436">
        <f t="shared" si="1305"/>
        <v>2</v>
      </c>
      <c r="L6423" s="436" t="str">
        <f t="shared" si="1306"/>
        <v>DC3KV30-DC-2</v>
      </c>
      <c r="M6423" s="436">
        <f t="shared" si="1307"/>
        <v>30</v>
      </c>
      <c r="N6423" s="437">
        <f t="shared" si="1313"/>
        <v>85</v>
      </c>
      <c r="O6423" s="437"/>
      <c r="P6423" s="430" t="str">
        <f t="shared" si="1308"/>
        <v/>
      </c>
      <c r="U6423" s="177">
        <v>57</v>
      </c>
      <c r="V6423" s="177" t="s">
        <v>3381</v>
      </c>
      <c r="W6423" s="177" t="s">
        <v>6042</v>
      </c>
      <c r="X6423" s="177" t="s">
        <v>3565</v>
      </c>
      <c r="Y6423" s="177" t="s">
        <v>6043</v>
      </c>
      <c r="Z6423" s="177" t="s">
        <v>6583</v>
      </c>
      <c r="AA6423" s="525" t="s">
        <v>2752</v>
      </c>
      <c r="AB6423" s="399" t="str">
        <f t="shared" si="1309"/>
        <v>DC3KV30</v>
      </c>
      <c r="AC6423" s="399" t="str">
        <f t="shared" si="1310"/>
        <v>DC3KV30-DC</v>
      </c>
      <c r="AD6423" t="str">
        <f>Y6423&amp;"-"&amp;VLOOKUP(AC6423,'LICH THI'!C:AA,9,0)</f>
        <v>64DCKT3284-42482</v>
      </c>
      <c r="AE6423">
        <f t="shared" si="1311"/>
        <v>1</v>
      </c>
    </row>
    <row r="6424" spans="1:31" x14ac:dyDescent="0.25">
      <c r="A6424" s="436" t="str">
        <f t="shared" si="1301"/>
        <v>DC3KV30-DC-20</v>
      </c>
      <c r="B6424" s="436">
        <f>COUNTIF(AC$4:AC6424,AC6424)</f>
        <v>20</v>
      </c>
      <c r="C6424" s="436" t="str">
        <f t="shared" si="1302"/>
        <v>DC3KV30-DC</v>
      </c>
      <c r="D6424" s="436">
        <f>VLOOKUP(C6424,'LICH THI'!C:AA,12,0)</f>
        <v>66</v>
      </c>
      <c r="E6424" s="436">
        <f>VLOOKUP(C6424,'LICH THI'!C:AA,13,0)</f>
        <v>45</v>
      </c>
      <c r="F6424" s="436">
        <f t="shared" si="1312"/>
        <v>45</v>
      </c>
      <c r="G6424" s="436">
        <f>VLOOKUP(C6424,'LICH THI'!C:AA,14,0)</f>
        <v>2</v>
      </c>
      <c r="H6424" s="436">
        <f t="shared" si="1303"/>
        <v>1</v>
      </c>
      <c r="I6424" s="436" t="str">
        <f t="shared" si="1304"/>
        <v>Chu Thị Hòa</v>
      </c>
      <c r="J6424" s="436"/>
      <c r="K6424" s="436">
        <f t="shared" si="1305"/>
        <v>2</v>
      </c>
      <c r="L6424" s="436" t="str">
        <f t="shared" si="1306"/>
        <v>DC3KV30-DC-2</v>
      </c>
      <c r="M6424" s="436">
        <f t="shared" si="1307"/>
        <v>30</v>
      </c>
      <c r="N6424" s="437">
        <f t="shared" si="1313"/>
        <v>86</v>
      </c>
      <c r="O6424" s="437"/>
      <c r="P6424" s="430" t="str">
        <f t="shared" si="1308"/>
        <v/>
      </c>
      <c r="U6424" s="177">
        <v>24</v>
      </c>
      <c r="V6424" s="177" t="s">
        <v>3366</v>
      </c>
      <c r="W6424" s="177" t="s">
        <v>3038</v>
      </c>
      <c r="X6424" s="177" t="s">
        <v>2660</v>
      </c>
      <c r="Y6424" s="177" t="s">
        <v>4759</v>
      </c>
      <c r="Z6424" s="177" t="s">
        <v>6583</v>
      </c>
      <c r="AA6424" s="525" t="s">
        <v>4760</v>
      </c>
      <c r="AB6424" s="399" t="str">
        <f t="shared" si="1309"/>
        <v>DC3KV30</v>
      </c>
      <c r="AC6424" s="399" t="str">
        <f t="shared" si="1310"/>
        <v>DC3KV30-DC</v>
      </c>
      <c r="AD6424" t="str">
        <f>Y6424&amp;"-"&amp;VLOOKUP(AC6424,'LICH THI'!C:AA,9,0)</f>
        <v>64DCKT3110-42482</v>
      </c>
      <c r="AE6424">
        <f t="shared" si="1311"/>
        <v>1</v>
      </c>
    </row>
    <row r="6425" spans="1:31" x14ac:dyDescent="0.25">
      <c r="A6425" s="436" t="str">
        <f t="shared" si="1301"/>
        <v>DC3KV30-DC-21</v>
      </c>
      <c r="B6425" s="436">
        <f>COUNTIF(AC$4:AC6425,AC6425)</f>
        <v>21</v>
      </c>
      <c r="C6425" s="436" t="str">
        <f t="shared" si="1302"/>
        <v>DC3KV30-DC</v>
      </c>
      <c r="D6425" s="436">
        <f>VLOOKUP(C6425,'LICH THI'!C:AA,12,0)</f>
        <v>66</v>
      </c>
      <c r="E6425" s="436">
        <f>VLOOKUP(C6425,'LICH THI'!C:AA,13,0)</f>
        <v>45</v>
      </c>
      <c r="F6425" s="436">
        <f t="shared" si="1312"/>
        <v>45</v>
      </c>
      <c r="G6425" s="436">
        <f>VLOOKUP(C6425,'LICH THI'!C:AA,14,0)</f>
        <v>2</v>
      </c>
      <c r="H6425" s="436">
        <f t="shared" si="1303"/>
        <v>1</v>
      </c>
      <c r="I6425" s="436" t="str">
        <f t="shared" si="1304"/>
        <v>Doãn Thị Thu Hoài</v>
      </c>
      <c r="J6425" s="436"/>
      <c r="K6425" s="436">
        <f t="shared" si="1305"/>
        <v>2</v>
      </c>
      <c r="L6425" s="436" t="str">
        <f t="shared" si="1306"/>
        <v>DC3KV30-DC-2</v>
      </c>
      <c r="M6425" s="436">
        <f t="shared" si="1307"/>
        <v>30</v>
      </c>
      <c r="N6425" s="437">
        <f t="shared" si="1313"/>
        <v>87</v>
      </c>
      <c r="O6425" s="437"/>
      <c r="P6425" s="430" t="str">
        <f t="shared" si="1308"/>
        <v/>
      </c>
      <c r="U6425" s="177">
        <v>6</v>
      </c>
      <c r="V6425" s="177" t="s">
        <v>3358</v>
      </c>
      <c r="W6425" s="177" t="s">
        <v>6588</v>
      </c>
      <c r="X6425" s="177" t="s">
        <v>3924</v>
      </c>
      <c r="Y6425" s="177" t="s">
        <v>6589</v>
      </c>
      <c r="Z6425" s="177" t="s">
        <v>6583</v>
      </c>
      <c r="AA6425" s="525" t="s">
        <v>4631</v>
      </c>
      <c r="AB6425" s="399" t="str">
        <f t="shared" si="1309"/>
        <v>DC3KV30</v>
      </c>
      <c r="AC6425" s="399" t="str">
        <f t="shared" si="1310"/>
        <v>DC3KV30-DC</v>
      </c>
      <c r="AD6425" t="str">
        <f>Y6425&amp;"-"&amp;VLOOKUP(AC6425,'LICH THI'!C:AA,9,0)</f>
        <v>64DCKT3017-42482</v>
      </c>
      <c r="AE6425">
        <f t="shared" si="1311"/>
        <v>1</v>
      </c>
    </row>
    <row r="6426" spans="1:31" x14ac:dyDescent="0.25">
      <c r="A6426" s="436" t="str">
        <f t="shared" si="1301"/>
        <v>DC3KV30-DC-22</v>
      </c>
      <c r="B6426" s="436">
        <f>COUNTIF(AC$4:AC6426,AC6426)</f>
        <v>22</v>
      </c>
      <c r="C6426" s="436" t="str">
        <f t="shared" si="1302"/>
        <v>DC3KV30-DC</v>
      </c>
      <c r="D6426" s="436">
        <f>VLOOKUP(C6426,'LICH THI'!C:AA,12,0)</f>
        <v>66</v>
      </c>
      <c r="E6426" s="436">
        <f>VLOOKUP(C6426,'LICH THI'!C:AA,13,0)</f>
        <v>45</v>
      </c>
      <c r="F6426" s="436">
        <f t="shared" si="1312"/>
        <v>45</v>
      </c>
      <c r="G6426" s="436">
        <f>VLOOKUP(C6426,'LICH THI'!C:AA,14,0)</f>
        <v>2</v>
      </c>
      <c r="H6426" s="436">
        <f t="shared" si="1303"/>
        <v>1</v>
      </c>
      <c r="I6426" s="436" t="str">
        <f t="shared" si="1304"/>
        <v>Phạm Sỹ Tuấn Hoàng</v>
      </c>
      <c r="J6426" s="436"/>
      <c r="K6426" s="436">
        <f t="shared" si="1305"/>
        <v>2</v>
      </c>
      <c r="L6426" s="436" t="str">
        <f t="shared" si="1306"/>
        <v>DC3KV30-DC-2</v>
      </c>
      <c r="M6426" s="436">
        <f t="shared" si="1307"/>
        <v>30</v>
      </c>
      <c r="N6426" s="437">
        <f t="shared" si="1313"/>
        <v>88</v>
      </c>
      <c r="O6426" s="437"/>
      <c r="P6426" s="430" t="str">
        <f t="shared" si="1308"/>
        <v/>
      </c>
      <c r="U6426" s="177">
        <v>25</v>
      </c>
      <c r="V6426" s="177" t="s">
        <v>3366</v>
      </c>
      <c r="W6426" s="177" t="s">
        <v>5664</v>
      </c>
      <c r="X6426" s="177" t="s">
        <v>2834</v>
      </c>
      <c r="Y6426" s="177" t="s">
        <v>5665</v>
      </c>
      <c r="Z6426" s="177" t="s">
        <v>6583</v>
      </c>
      <c r="AA6426" s="525" t="s">
        <v>3859</v>
      </c>
      <c r="AB6426" s="399" t="str">
        <f t="shared" si="1309"/>
        <v>DC3KV30</v>
      </c>
      <c r="AC6426" s="399" t="str">
        <f t="shared" si="1310"/>
        <v>DC3KV30-DC</v>
      </c>
      <c r="AD6426" t="str">
        <f>Y6426&amp;"-"&amp;VLOOKUP(AC6426,'LICH THI'!C:AA,9,0)</f>
        <v>64DCKT3075-42482</v>
      </c>
      <c r="AE6426">
        <f t="shared" si="1311"/>
        <v>1</v>
      </c>
    </row>
    <row r="6427" spans="1:31" x14ac:dyDescent="0.25">
      <c r="A6427" s="436" t="str">
        <f t="shared" si="1301"/>
        <v>DC3KV30-DC-23</v>
      </c>
      <c r="B6427" s="436">
        <f>COUNTIF(AC$4:AC6427,AC6427)</f>
        <v>23</v>
      </c>
      <c r="C6427" s="436" t="str">
        <f t="shared" si="1302"/>
        <v>DC3KV30-DC</v>
      </c>
      <c r="D6427" s="436">
        <f>VLOOKUP(C6427,'LICH THI'!C:AA,12,0)</f>
        <v>66</v>
      </c>
      <c r="E6427" s="436">
        <f>VLOOKUP(C6427,'LICH THI'!C:AA,13,0)</f>
        <v>45</v>
      </c>
      <c r="F6427" s="436">
        <f t="shared" si="1312"/>
        <v>45</v>
      </c>
      <c r="G6427" s="436">
        <f>VLOOKUP(C6427,'LICH THI'!C:AA,14,0)</f>
        <v>2</v>
      </c>
      <c r="H6427" s="436">
        <f t="shared" si="1303"/>
        <v>1</v>
      </c>
      <c r="I6427" s="436" t="str">
        <f t="shared" si="1304"/>
        <v>Nguyễn Thị Hợi</v>
      </c>
      <c r="J6427" s="436"/>
      <c r="K6427" s="436">
        <f t="shared" si="1305"/>
        <v>2</v>
      </c>
      <c r="L6427" s="436" t="str">
        <f t="shared" si="1306"/>
        <v>DC3KV30-DC-2</v>
      </c>
      <c r="M6427" s="436">
        <f t="shared" si="1307"/>
        <v>30</v>
      </c>
      <c r="N6427" s="437">
        <f t="shared" si="1313"/>
        <v>89</v>
      </c>
      <c r="O6427" s="437"/>
      <c r="P6427" s="430" t="str">
        <f t="shared" si="1308"/>
        <v/>
      </c>
      <c r="U6427" s="177">
        <v>49</v>
      </c>
      <c r="V6427" s="177" t="s">
        <v>3826</v>
      </c>
      <c r="W6427" s="177" t="s">
        <v>2619</v>
      </c>
      <c r="X6427" s="177" t="s">
        <v>2954</v>
      </c>
      <c r="Y6427" s="177" t="s">
        <v>5691</v>
      </c>
      <c r="Z6427" s="177" t="s">
        <v>6583</v>
      </c>
      <c r="AA6427" s="525" t="s">
        <v>3898</v>
      </c>
      <c r="AB6427" s="399" t="str">
        <f t="shared" si="1309"/>
        <v>DC3KV30</v>
      </c>
      <c r="AC6427" s="399" t="str">
        <f t="shared" si="1310"/>
        <v>DC3KV30-DC</v>
      </c>
      <c r="AD6427" t="str">
        <f>Y6427&amp;"-"&amp;VLOOKUP(AC6427,'LICH THI'!C:AA,9,0)</f>
        <v>64DCKT3195-42482</v>
      </c>
      <c r="AE6427">
        <f t="shared" si="1311"/>
        <v>1</v>
      </c>
    </row>
    <row r="6428" spans="1:31" x14ac:dyDescent="0.25">
      <c r="A6428" s="436" t="str">
        <f t="shared" si="1301"/>
        <v>DC3KV30-DC-24</v>
      </c>
      <c r="B6428" s="436">
        <f>COUNTIF(AC$4:AC6428,AC6428)</f>
        <v>24</v>
      </c>
      <c r="C6428" s="436" t="str">
        <f t="shared" si="1302"/>
        <v>DC3KV30-DC</v>
      </c>
      <c r="D6428" s="436">
        <f>VLOOKUP(C6428,'LICH THI'!C:AA,12,0)</f>
        <v>66</v>
      </c>
      <c r="E6428" s="436">
        <f>VLOOKUP(C6428,'LICH THI'!C:AA,13,0)</f>
        <v>45</v>
      </c>
      <c r="F6428" s="436">
        <f t="shared" si="1312"/>
        <v>45</v>
      </c>
      <c r="G6428" s="436">
        <f>VLOOKUP(C6428,'LICH THI'!C:AA,14,0)</f>
        <v>2</v>
      </c>
      <c r="H6428" s="436">
        <f t="shared" si="1303"/>
        <v>1</v>
      </c>
      <c r="I6428" s="436" t="str">
        <f t="shared" si="1304"/>
        <v>Nguyễn Thị Bích Hợp</v>
      </c>
      <c r="J6428" s="436"/>
      <c r="K6428" s="436">
        <f t="shared" si="1305"/>
        <v>2</v>
      </c>
      <c r="L6428" s="436" t="str">
        <f t="shared" si="1306"/>
        <v>DC3KV30-DC-2</v>
      </c>
      <c r="M6428" s="436">
        <f t="shared" si="1307"/>
        <v>30</v>
      </c>
      <c r="N6428" s="437">
        <f t="shared" si="1313"/>
        <v>90</v>
      </c>
      <c r="O6428" s="437"/>
      <c r="P6428" s="430" t="str">
        <f t="shared" si="1308"/>
        <v/>
      </c>
      <c r="U6428" s="177">
        <v>26</v>
      </c>
      <c r="V6428" s="177" t="s">
        <v>3366</v>
      </c>
      <c r="W6428" s="177" t="s">
        <v>3035</v>
      </c>
      <c r="X6428" s="177" t="s">
        <v>4761</v>
      </c>
      <c r="Y6428" s="177" t="s">
        <v>4762</v>
      </c>
      <c r="Z6428" s="177" t="s">
        <v>6583</v>
      </c>
      <c r="AA6428" s="525" t="s">
        <v>4763</v>
      </c>
      <c r="AB6428" s="399" t="str">
        <f t="shared" si="1309"/>
        <v>DC3KV30</v>
      </c>
      <c r="AC6428" s="399" t="str">
        <f t="shared" si="1310"/>
        <v>DC3KV30-DC</v>
      </c>
      <c r="AD6428" t="str">
        <f>Y6428&amp;"-"&amp;VLOOKUP(AC6428,'LICH THI'!C:AA,9,0)</f>
        <v>64DCKT3296-42482</v>
      </c>
      <c r="AE6428">
        <f t="shared" si="1311"/>
        <v>1</v>
      </c>
    </row>
    <row r="6429" spans="1:31" x14ac:dyDescent="0.25">
      <c r="A6429" s="436" t="str">
        <f t="shared" si="1301"/>
        <v>DC3KV30-DC-25</v>
      </c>
      <c r="B6429" s="436">
        <f>COUNTIF(AC$4:AC6429,AC6429)</f>
        <v>25</v>
      </c>
      <c r="C6429" s="436" t="str">
        <f t="shared" si="1302"/>
        <v>DC3KV30-DC</v>
      </c>
      <c r="D6429" s="436">
        <f>VLOOKUP(C6429,'LICH THI'!C:AA,12,0)</f>
        <v>66</v>
      </c>
      <c r="E6429" s="436">
        <f>VLOOKUP(C6429,'LICH THI'!C:AA,13,0)</f>
        <v>45</v>
      </c>
      <c r="F6429" s="436">
        <f t="shared" si="1312"/>
        <v>45</v>
      </c>
      <c r="G6429" s="436">
        <f>VLOOKUP(C6429,'LICH THI'!C:AA,14,0)</f>
        <v>2</v>
      </c>
      <c r="H6429" s="436">
        <f t="shared" si="1303"/>
        <v>1</v>
      </c>
      <c r="I6429" s="436" t="str">
        <f t="shared" si="1304"/>
        <v>Đinh Thu Huyền</v>
      </c>
      <c r="J6429" s="436"/>
      <c r="K6429" s="436">
        <f t="shared" si="1305"/>
        <v>2</v>
      </c>
      <c r="L6429" s="436" t="str">
        <f t="shared" si="1306"/>
        <v>DC3KV30-DC-2</v>
      </c>
      <c r="M6429" s="436">
        <f t="shared" si="1307"/>
        <v>30</v>
      </c>
      <c r="N6429" s="437">
        <f t="shared" si="1313"/>
        <v>91</v>
      </c>
      <c r="O6429" s="437"/>
      <c r="P6429" s="430" t="str">
        <f t="shared" si="1308"/>
        <v/>
      </c>
      <c r="U6429" s="177">
        <v>27</v>
      </c>
      <c r="V6429" s="177" t="s">
        <v>3366</v>
      </c>
      <c r="W6429" s="177" t="s">
        <v>5667</v>
      </c>
      <c r="X6429" s="177" t="s">
        <v>4236</v>
      </c>
      <c r="Y6429" s="177" t="s">
        <v>5668</v>
      </c>
      <c r="Z6429" s="177" t="s">
        <v>6583</v>
      </c>
      <c r="AA6429" s="525" t="s">
        <v>5669</v>
      </c>
      <c r="AB6429" s="399" t="str">
        <f t="shared" si="1309"/>
        <v>DC3KV30</v>
      </c>
      <c r="AC6429" s="399" t="str">
        <f t="shared" si="1310"/>
        <v>DC3KV30-DC</v>
      </c>
      <c r="AD6429" t="str">
        <f>Y6429&amp;"-"&amp;VLOOKUP(AC6429,'LICH THI'!C:AA,9,0)</f>
        <v>64DCKT3033-42482</v>
      </c>
      <c r="AE6429">
        <f t="shared" si="1311"/>
        <v>1</v>
      </c>
    </row>
    <row r="6430" spans="1:31" x14ac:dyDescent="0.25">
      <c r="A6430" s="436" t="str">
        <f t="shared" si="1301"/>
        <v>DC3KV30-DC-26</v>
      </c>
      <c r="B6430" s="436">
        <f>COUNTIF(AC$4:AC6430,AC6430)</f>
        <v>26</v>
      </c>
      <c r="C6430" s="436" t="str">
        <f t="shared" si="1302"/>
        <v>DC3KV30-DC</v>
      </c>
      <c r="D6430" s="436">
        <f>VLOOKUP(C6430,'LICH THI'!C:AA,12,0)</f>
        <v>66</v>
      </c>
      <c r="E6430" s="436">
        <f>VLOOKUP(C6430,'LICH THI'!C:AA,13,0)</f>
        <v>45</v>
      </c>
      <c r="F6430" s="436">
        <f t="shared" si="1312"/>
        <v>45</v>
      </c>
      <c r="G6430" s="436">
        <f>VLOOKUP(C6430,'LICH THI'!C:AA,14,0)</f>
        <v>2</v>
      </c>
      <c r="H6430" s="436">
        <f t="shared" si="1303"/>
        <v>1</v>
      </c>
      <c r="I6430" s="436" t="str">
        <f t="shared" si="1304"/>
        <v>Đoàn Thị Huyền</v>
      </c>
      <c r="J6430" s="436"/>
      <c r="K6430" s="436">
        <f t="shared" si="1305"/>
        <v>2</v>
      </c>
      <c r="L6430" s="436" t="str">
        <f t="shared" si="1306"/>
        <v>DC3KV30-DC-2</v>
      </c>
      <c r="M6430" s="436">
        <f t="shared" si="1307"/>
        <v>30</v>
      </c>
      <c r="N6430" s="437">
        <f t="shared" si="1313"/>
        <v>92</v>
      </c>
      <c r="O6430" s="437"/>
      <c r="P6430" s="430" t="str">
        <f t="shared" si="1308"/>
        <v/>
      </c>
      <c r="U6430" s="177">
        <v>40</v>
      </c>
      <c r="V6430" s="177" t="s">
        <v>3378</v>
      </c>
      <c r="W6430" s="177" t="s">
        <v>3049</v>
      </c>
      <c r="X6430" s="177" t="s">
        <v>4236</v>
      </c>
      <c r="Y6430" s="177" t="s">
        <v>4524</v>
      </c>
      <c r="Z6430" s="177" t="s">
        <v>6583</v>
      </c>
      <c r="AA6430" s="525" t="s">
        <v>4525</v>
      </c>
      <c r="AB6430" s="399" t="str">
        <f t="shared" si="1309"/>
        <v>DC3KV30</v>
      </c>
      <c r="AC6430" s="399" t="str">
        <f t="shared" si="1310"/>
        <v>DC3KV30-DC</v>
      </c>
      <c r="AD6430" t="str">
        <f>Y6430&amp;"-"&amp;VLOOKUP(AC6430,'LICH THI'!C:AA,9,0)</f>
        <v>64DCKT3138-42482</v>
      </c>
      <c r="AE6430">
        <f t="shared" si="1311"/>
        <v>1</v>
      </c>
    </row>
    <row r="6431" spans="1:31" x14ac:dyDescent="0.25">
      <c r="A6431" s="436" t="str">
        <f t="shared" si="1301"/>
        <v>DC3KV30-DC-27</v>
      </c>
      <c r="B6431" s="436">
        <f>COUNTIF(AC$4:AC6431,AC6431)</f>
        <v>27</v>
      </c>
      <c r="C6431" s="436" t="str">
        <f t="shared" si="1302"/>
        <v>DC3KV30-DC</v>
      </c>
      <c r="D6431" s="436">
        <f>VLOOKUP(C6431,'LICH THI'!C:AA,12,0)</f>
        <v>66</v>
      </c>
      <c r="E6431" s="436">
        <f>VLOOKUP(C6431,'LICH THI'!C:AA,13,0)</f>
        <v>45</v>
      </c>
      <c r="F6431" s="436">
        <f t="shared" si="1312"/>
        <v>45</v>
      </c>
      <c r="G6431" s="436">
        <f>VLOOKUP(C6431,'LICH THI'!C:AA,14,0)</f>
        <v>2</v>
      </c>
      <c r="H6431" s="436">
        <f t="shared" si="1303"/>
        <v>1</v>
      </c>
      <c r="I6431" s="436" t="str">
        <f t="shared" si="1304"/>
        <v>Đỗ Khánh Huyền</v>
      </c>
      <c r="J6431" s="436"/>
      <c r="K6431" s="436">
        <f t="shared" si="1305"/>
        <v>2</v>
      </c>
      <c r="L6431" s="436" t="str">
        <f t="shared" si="1306"/>
        <v>DC3KV30-DC-2</v>
      </c>
      <c r="M6431" s="436">
        <f t="shared" si="1307"/>
        <v>30</v>
      </c>
      <c r="N6431" s="437">
        <f t="shared" si="1313"/>
        <v>93</v>
      </c>
      <c r="O6431" s="437"/>
      <c r="P6431" s="430" t="str">
        <f t="shared" si="1308"/>
        <v/>
      </c>
      <c r="U6431" s="177">
        <v>7</v>
      </c>
      <c r="V6431" s="177" t="s">
        <v>3358</v>
      </c>
      <c r="W6431" s="177" t="s">
        <v>4504</v>
      </c>
      <c r="X6431" s="177" t="s">
        <v>4236</v>
      </c>
      <c r="Y6431" s="177" t="s">
        <v>4505</v>
      </c>
      <c r="Z6431" s="177" t="s">
        <v>6583</v>
      </c>
      <c r="AA6431" s="525" t="s">
        <v>4506</v>
      </c>
      <c r="AB6431" s="399" t="str">
        <f t="shared" si="1309"/>
        <v>DC3KV30</v>
      </c>
      <c r="AC6431" s="399" t="str">
        <f t="shared" si="1310"/>
        <v>DC3KV30-DC</v>
      </c>
      <c r="AD6431" t="str">
        <f>Y6431&amp;"-"&amp;VLOOKUP(AC6431,'LICH THI'!C:AA,9,0)</f>
        <v>64DCKT2110-42482</v>
      </c>
      <c r="AE6431">
        <f t="shared" si="1311"/>
        <v>1</v>
      </c>
    </row>
    <row r="6432" spans="1:31" x14ac:dyDescent="0.25">
      <c r="A6432" s="436" t="str">
        <f t="shared" si="1301"/>
        <v>DC3KV30-DC-28</v>
      </c>
      <c r="B6432" s="436">
        <f>COUNTIF(AC$4:AC6432,AC6432)</f>
        <v>28</v>
      </c>
      <c r="C6432" s="436" t="str">
        <f t="shared" si="1302"/>
        <v>DC3KV30-DC</v>
      </c>
      <c r="D6432" s="436">
        <f>VLOOKUP(C6432,'LICH THI'!C:AA,12,0)</f>
        <v>66</v>
      </c>
      <c r="E6432" s="436">
        <f>VLOOKUP(C6432,'LICH THI'!C:AA,13,0)</f>
        <v>45</v>
      </c>
      <c r="F6432" s="436">
        <f t="shared" si="1312"/>
        <v>45</v>
      </c>
      <c r="G6432" s="436">
        <f>VLOOKUP(C6432,'LICH THI'!C:AA,14,0)</f>
        <v>2</v>
      </c>
      <c r="H6432" s="436">
        <f t="shared" si="1303"/>
        <v>1</v>
      </c>
      <c r="I6432" s="436" t="str">
        <f t="shared" si="1304"/>
        <v>Ngô Thị Huyền</v>
      </c>
      <c r="J6432" s="436"/>
      <c r="K6432" s="436">
        <f t="shared" si="1305"/>
        <v>2</v>
      </c>
      <c r="L6432" s="436" t="str">
        <f t="shared" si="1306"/>
        <v>DC3KV30-DC-2</v>
      </c>
      <c r="M6432" s="436">
        <f t="shared" si="1307"/>
        <v>30</v>
      </c>
      <c r="N6432" s="437">
        <f t="shared" si="1313"/>
        <v>94</v>
      </c>
      <c r="O6432" s="437"/>
      <c r="P6432" s="430" t="str">
        <f t="shared" si="1308"/>
        <v/>
      </c>
      <c r="U6432" s="177">
        <v>28</v>
      </c>
      <c r="V6432" s="177" t="s">
        <v>3366</v>
      </c>
      <c r="W6432" s="177" t="s">
        <v>5865</v>
      </c>
      <c r="X6432" s="177" t="s">
        <v>4236</v>
      </c>
      <c r="Y6432" s="177" t="s">
        <v>6532</v>
      </c>
      <c r="Z6432" s="177" t="s">
        <v>6583</v>
      </c>
      <c r="AA6432" s="525" t="s">
        <v>3525</v>
      </c>
      <c r="AB6432" s="399" t="str">
        <f t="shared" si="1309"/>
        <v>DC3KV30</v>
      </c>
      <c r="AC6432" s="399" t="str">
        <f t="shared" si="1310"/>
        <v>DC3KV30-DC</v>
      </c>
      <c r="AD6432" t="str">
        <f>Y6432&amp;"-"&amp;VLOOKUP(AC6432,'LICH THI'!C:AA,9,0)</f>
        <v>64DCKT3037-42482</v>
      </c>
      <c r="AE6432">
        <f t="shared" si="1311"/>
        <v>1</v>
      </c>
    </row>
    <row r="6433" spans="1:31" x14ac:dyDescent="0.25">
      <c r="A6433" s="436" t="str">
        <f t="shared" si="1301"/>
        <v>DC3KV30-DC-29</v>
      </c>
      <c r="B6433" s="436">
        <f>COUNTIF(AC$4:AC6433,AC6433)</f>
        <v>29</v>
      </c>
      <c r="C6433" s="436" t="str">
        <f t="shared" si="1302"/>
        <v>DC3KV30-DC</v>
      </c>
      <c r="D6433" s="436">
        <f>VLOOKUP(C6433,'LICH THI'!C:AA,12,0)</f>
        <v>66</v>
      </c>
      <c r="E6433" s="436">
        <f>VLOOKUP(C6433,'LICH THI'!C:AA,13,0)</f>
        <v>45</v>
      </c>
      <c r="F6433" s="436">
        <f t="shared" si="1312"/>
        <v>45</v>
      </c>
      <c r="G6433" s="436">
        <f>VLOOKUP(C6433,'LICH THI'!C:AA,14,0)</f>
        <v>2</v>
      </c>
      <c r="H6433" s="436">
        <f t="shared" si="1303"/>
        <v>1</v>
      </c>
      <c r="I6433" s="436" t="str">
        <f t="shared" si="1304"/>
        <v>Nguyễn Thị Huyền</v>
      </c>
      <c r="J6433" s="436"/>
      <c r="K6433" s="436">
        <f t="shared" si="1305"/>
        <v>2</v>
      </c>
      <c r="L6433" s="436" t="str">
        <f t="shared" si="1306"/>
        <v>DC3KV30-DC-2</v>
      </c>
      <c r="M6433" s="436">
        <f t="shared" si="1307"/>
        <v>30</v>
      </c>
      <c r="N6433" s="437">
        <f t="shared" si="1313"/>
        <v>95</v>
      </c>
      <c r="O6433" s="437"/>
      <c r="P6433" s="430" t="str">
        <f t="shared" si="1308"/>
        <v/>
      </c>
      <c r="U6433" s="177">
        <v>8</v>
      </c>
      <c r="V6433" s="177" t="s">
        <v>3358</v>
      </c>
      <c r="W6433" s="177" t="s">
        <v>2619</v>
      </c>
      <c r="X6433" s="177" t="s">
        <v>4236</v>
      </c>
      <c r="Y6433" s="177" t="s">
        <v>4741</v>
      </c>
      <c r="Z6433" s="177" t="s">
        <v>6583</v>
      </c>
      <c r="AA6433" s="525" t="s">
        <v>4742</v>
      </c>
      <c r="AB6433" s="399" t="str">
        <f t="shared" si="1309"/>
        <v>DC3KV30</v>
      </c>
      <c r="AC6433" s="399" t="str">
        <f t="shared" si="1310"/>
        <v>DC3KV30-DC</v>
      </c>
      <c r="AD6433" t="str">
        <f>Y6433&amp;"-"&amp;VLOOKUP(AC6433,'LICH THI'!C:AA,9,0)</f>
        <v>64DCKT3026-42482</v>
      </c>
      <c r="AE6433">
        <f t="shared" si="1311"/>
        <v>1</v>
      </c>
    </row>
    <row r="6434" spans="1:31" x14ac:dyDescent="0.25">
      <c r="A6434" s="436" t="str">
        <f t="shared" si="1301"/>
        <v>DC3KV30-DC-30</v>
      </c>
      <c r="B6434" s="436">
        <f>COUNTIF(AC$4:AC6434,AC6434)</f>
        <v>30</v>
      </c>
      <c r="C6434" s="436" t="str">
        <f t="shared" si="1302"/>
        <v>DC3KV30-DC</v>
      </c>
      <c r="D6434" s="436">
        <f>VLOOKUP(C6434,'LICH THI'!C:AA,12,0)</f>
        <v>66</v>
      </c>
      <c r="E6434" s="436">
        <f>VLOOKUP(C6434,'LICH THI'!C:AA,13,0)</f>
        <v>45</v>
      </c>
      <c r="F6434" s="436">
        <f t="shared" si="1312"/>
        <v>45</v>
      </c>
      <c r="G6434" s="436">
        <f>VLOOKUP(C6434,'LICH THI'!C:AA,14,0)</f>
        <v>2</v>
      </c>
      <c r="H6434" s="436">
        <f t="shared" si="1303"/>
        <v>1</v>
      </c>
      <c r="I6434" s="436" t="str">
        <f t="shared" si="1304"/>
        <v>Nguyễn Việt Hưng</v>
      </c>
      <c r="J6434" s="436"/>
      <c r="K6434" s="436">
        <f t="shared" si="1305"/>
        <v>2</v>
      </c>
      <c r="L6434" s="436" t="str">
        <f t="shared" si="1306"/>
        <v>DC3KV30-DC-2</v>
      </c>
      <c r="M6434" s="436">
        <f t="shared" si="1307"/>
        <v>30</v>
      </c>
      <c r="N6434" s="437">
        <f t="shared" si="1313"/>
        <v>51</v>
      </c>
      <c r="O6434" s="437"/>
      <c r="P6434" s="430" t="str">
        <f t="shared" si="1308"/>
        <v/>
      </c>
      <c r="U6434" s="177">
        <v>50</v>
      </c>
      <c r="V6434" s="177" t="s">
        <v>3826</v>
      </c>
      <c r="W6434" s="177" t="s">
        <v>4548</v>
      </c>
      <c r="X6434" s="177" t="s">
        <v>2804</v>
      </c>
      <c r="Y6434" s="177" t="s">
        <v>5584</v>
      </c>
      <c r="Z6434" s="177" t="s">
        <v>6583</v>
      </c>
      <c r="AA6434" s="525" t="s">
        <v>5585</v>
      </c>
      <c r="AB6434" s="399" t="str">
        <f t="shared" si="1309"/>
        <v>DC3KV30</v>
      </c>
      <c r="AC6434" s="399" t="str">
        <f t="shared" si="1310"/>
        <v>DC3KV30-DC</v>
      </c>
      <c r="AD6434" t="str">
        <f>Y6434&amp;"-"&amp;VLOOKUP(AC6434,'LICH THI'!C:AA,9,0)</f>
        <v>64DCKT3217-42482</v>
      </c>
      <c r="AE6434">
        <f t="shared" si="1311"/>
        <v>1</v>
      </c>
    </row>
    <row r="6435" spans="1:31" x14ac:dyDescent="0.25">
      <c r="A6435" s="436" t="str">
        <f t="shared" si="1301"/>
        <v>DC3KV30-DC-31</v>
      </c>
      <c r="B6435" s="436">
        <f>COUNTIF(AC$4:AC6435,AC6435)</f>
        <v>31</v>
      </c>
      <c r="C6435" s="436" t="str">
        <f t="shared" si="1302"/>
        <v>DC3KV30-DC</v>
      </c>
      <c r="D6435" s="436">
        <f>VLOOKUP(C6435,'LICH THI'!C:AA,12,0)</f>
        <v>66</v>
      </c>
      <c r="E6435" s="436">
        <f>VLOOKUP(C6435,'LICH THI'!C:AA,13,0)</f>
        <v>45</v>
      </c>
      <c r="F6435" s="436">
        <f t="shared" si="1312"/>
        <v>45</v>
      </c>
      <c r="G6435" s="436">
        <f>VLOOKUP(C6435,'LICH THI'!C:AA,14,0)</f>
        <v>2</v>
      </c>
      <c r="H6435" s="436">
        <f t="shared" si="1303"/>
        <v>1</v>
      </c>
      <c r="I6435" s="436" t="str">
        <f t="shared" si="1304"/>
        <v>Vũ Thị Thu Hương</v>
      </c>
      <c r="J6435" s="436"/>
      <c r="K6435" s="436">
        <f t="shared" si="1305"/>
        <v>2</v>
      </c>
      <c r="L6435" s="436" t="str">
        <f t="shared" si="1306"/>
        <v>DC3KV30-DC-2</v>
      </c>
      <c r="M6435" s="436">
        <f t="shared" si="1307"/>
        <v>30</v>
      </c>
      <c r="N6435" s="437">
        <f t="shared" si="1313"/>
        <v>52</v>
      </c>
      <c r="O6435" s="437"/>
      <c r="P6435" s="430" t="str">
        <f t="shared" si="1308"/>
        <v/>
      </c>
      <c r="U6435" s="177">
        <v>29</v>
      </c>
      <c r="V6435" s="177" t="s">
        <v>3366</v>
      </c>
      <c r="W6435" s="177" t="s">
        <v>3369</v>
      </c>
      <c r="X6435" s="177" t="s">
        <v>2663</v>
      </c>
      <c r="Y6435" s="177" t="s">
        <v>3370</v>
      </c>
      <c r="Z6435" s="177" t="s">
        <v>6583</v>
      </c>
      <c r="AA6435" s="525" t="s">
        <v>3371</v>
      </c>
      <c r="AB6435" s="399" t="str">
        <f t="shared" si="1309"/>
        <v>DC3KV30</v>
      </c>
      <c r="AC6435" s="399" t="str">
        <f t="shared" si="1310"/>
        <v>DC3KV30-DC</v>
      </c>
      <c r="AD6435" t="str">
        <f>Y6435&amp;"-"&amp;VLOOKUP(AC6435,'LICH THI'!C:AA,9,0)</f>
        <v>64DCKT3102-42482</v>
      </c>
      <c r="AE6435">
        <f t="shared" si="1311"/>
        <v>1</v>
      </c>
    </row>
    <row r="6436" spans="1:31" x14ac:dyDescent="0.25">
      <c r="A6436" s="436" t="str">
        <f t="shared" si="1301"/>
        <v>DC3KV30-DC-32</v>
      </c>
      <c r="B6436" s="436">
        <f>COUNTIF(AC$4:AC6436,AC6436)</f>
        <v>32</v>
      </c>
      <c r="C6436" s="436" t="str">
        <f t="shared" si="1302"/>
        <v>DC3KV30-DC</v>
      </c>
      <c r="D6436" s="436">
        <f>VLOOKUP(C6436,'LICH THI'!C:AA,12,0)</f>
        <v>66</v>
      </c>
      <c r="E6436" s="436">
        <f>VLOOKUP(C6436,'LICH THI'!C:AA,13,0)</f>
        <v>45</v>
      </c>
      <c r="F6436" s="436">
        <f t="shared" si="1312"/>
        <v>45</v>
      </c>
      <c r="G6436" s="436">
        <f>VLOOKUP(C6436,'LICH THI'!C:AA,14,0)</f>
        <v>2</v>
      </c>
      <c r="H6436" s="436">
        <f t="shared" si="1303"/>
        <v>1</v>
      </c>
      <c r="I6436" s="436" t="str">
        <f t="shared" si="1304"/>
        <v>trương huy khánh</v>
      </c>
      <c r="J6436" s="436"/>
      <c r="K6436" s="436">
        <f t="shared" si="1305"/>
        <v>2</v>
      </c>
      <c r="L6436" s="436" t="str">
        <f t="shared" si="1306"/>
        <v>DC3KV30-DC-2</v>
      </c>
      <c r="M6436" s="436">
        <f t="shared" si="1307"/>
        <v>30</v>
      </c>
      <c r="N6436" s="437">
        <f t="shared" si="1313"/>
        <v>53</v>
      </c>
      <c r="O6436" s="437"/>
      <c r="P6436" s="430" t="str">
        <f t="shared" si="1308"/>
        <v/>
      </c>
      <c r="U6436" s="177">
        <v>58</v>
      </c>
      <c r="V6436" s="177" t="s">
        <v>3381</v>
      </c>
      <c r="W6436" s="177" t="s">
        <v>3839</v>
      </c>
      <c r="X6436" s="177" t="s">
        <v>3840</v>
      </c>
      <c r="Y6436" s="177" t="s">
        <v>3841</v>
      </c>
      <c r="Z6436" s="177" t="s">
        <v>6583</v>
      </c>
      <c r="AA6436" s="525" t="s">
        <v>3842</v>
      </c>
      <c r="AB6436" s="399" t="str">
        <f t="shared" si="1309"/>
        <v>DC3KV30</v>
      </c>
      <c r="AC6436" s="399" t="str">
        <f t="shared" si="1310"/>
        <v>DC3KV30-DC</v>
      </c>
      <c r="AD6436" t="str">
        <f>Y6436&amp;"-"&amp;VLOOKUP(AC6436,'LICH THI'!C:AA,9,0)</f>
        <v>64DCKT3289-42482</v>
      </c>
      <c r="AE6436">
        <f t="shared" si="1311"/>
        <v>1</v>
      </c>
    </row>
    <row r="6437" spans="1:31" x14ac:dyDescent="0.25">
      <c r="A6437" s="436" t="str">
        <f t="shared" si="1301"/>
        <v>DC3KV30-DC-33</v>
      </c>
      <c r="B6437" s="436">
        <f>COUNTIF(AC$4:AC6437,AC6437)</f>
        <v>33</v>
      </c>
      <c r="C6437" s="436" t="str">
        <f t="shared" si="1302"/>
        <v>DC3KV30-DC</v>
      </c>
      <c r="D6437" s="436">
        <f>VLOOKUP(C6437,'LICH THI'!C:AA,12,0)</f>
        <v>66</v>
      </c>
      <c r="E6437" s="436">
        <f>VLOOKUP(C6437,'LICH THI'!C:AA,13,0)</f>
        <v>45</v>
      </c>
      <c r="F6437" s="436">
        <f t="shared" si="1312"/>
        <v>45</v>
      </c>
      <c r="G6437" s="436">
        <f>VLOOKUP(C6437,'LICH THI'!C:AA,14,0)</f>
        <v>2</v>
      </c>
      <c r="H6437" s="436">
        <f t="shared" si="1303"/>
        <v>1</v>
      </c>
      <c r="I6437" s="436" t="str">
        <f t="shared" si="1304"/>
        <v>Bùi Thị Lan</v>
      </c>
      <c r="J6437" s="436"/>
      <c r="K6437" s="436">
        <f t="shared" si="1305"/>
        <v>2</v>
      </c>
      <c r="L6437" s="436" t="str">
        <f t="shared" si="1306"/>
        <v>DC3KV30-DC-2</v>
      </c>
      <c r="M6437" s="436">
        <f t="shared" si="1307"/>
        <v>30</v>
      </c>
      <c r="N6437" s="437">
        <f t="shared" si="1313"/>
        <v>54</v>
      </c>
      <c r="O6437" s="437"/>
      <c r="P6437" s="430" t="str">
        <f t="shared" si="1308"/>
        <v/>
      </c>
      <c r="U6437" s="177">
        <v>9</v>
      </c>
      <c r="V6437" s="177" t="s">
        <v>3358</v>
      </c>
      <c r="W6437" s="177" t="s">
        <v>2630</v>
      </c>
      <c r="X6437" s="177" t="s">
        <v>2960</v>
      </c>
      <c r="Y6437" s="177" t="s">
        <v>3813</v>
      </c>
      <c r="Z6437" s="177" t="s">
        <v>6583</v>
      </c>
      <c r="AA6437" s="525" t="s">
        <v>3814</v>
      </c>
      <c r="AB6437" s="399" t="str">
        <f t="shared" si="1309"/>
        <v>DC3KV30</v>
      </c>
      <c r="AC6437" s="399" t="str">
        <f t="shared" si="1310"/>
        <v>DC3KV30-DC</v>
      </c>
      <c r="AD6437" t="str">
        <f>Y6437&amp;"-"&amp;VLOOKUP(AC6437,'LICH THI'!C:AA,9,0)</f>
        <v>64DCKT3034-42482</v>
      </c>
      <c r="AE6437">
        <f t="shared" si="1311"/>
        <v>1</v>
      </c>
    </row>
    <row r="6438" spans="1:31" x14ac:dyDescent="0.25">
      <c r="A6438" s="436" t="str">
        <f t="shared" si="1301"/>
        <v>DC3KV30-DC-34</v>
      </c>
      <c r="B6438" s="436">
        <f>COUNTIF(AC$4:AC6438,AC6438)</f>
        <v>34</v>
      </c>
      <c r="C6438" s="436" t="str">
        <f t="shared" si="1302"/>
        <v>DC3KV30-DC</v>
      </c>
      <c r="D6438" s="436">
        <f>VLOOKUP(C6438,'LICH THI'!C:AA,12,0)</f>
        <v>66</v>
      </c>
      <c r="E6438" s="436">
        <f>VLOOKUP(C6438,'LICH THI'!C:AA,13,0)</f>
        <v>45</v>
      </c>
      <c r="F6438" s="436">
        <f t="shared" si="1312"/>
        <v>45</v>
      </c>
      <c r="G6438" s="436">
        <f>VLOOKUP(C6438,'LICH THI'!C:AA,14,0)</f>
        <v>2</v>
      </c>
      <c r="H6438" s="436">
        <f t="shared" si="1303"/>
        <v>1</v>
      </c>
      <c r="I6438" s="436" t="str">
        <f t="shared" si="1304"/>
        <v>Cao Phương Lan</v>
      </c>
      <c r="J6438" s="436"/>
      <c r="K6438" s="436">
        <f t="shared" si="1305"/>
        <v>2</v>
      </c>
      <c r="L6438" s="436" t="str">
        <f t="shared" si="1306"/>
        <v>DC3KV30-DC-2</v>
      </c>
      <c r="M6438" s="436">
        <f t="shared" si="1307"/>
        <v>30</v>
      </c>
      <c r="N6438" s="437">
        <f t="shared" si="1313"/>
        <v>55</v>
      </c>
      <c r="O6438" s="437"/>
      <c r="P6438" s="430" t="str">
        <f t="shared" si="1308"/>
        <v/>
      </c>
      <c r="U6438" s="177">
        <v>10</v>
      </c>
      <c r="V6438" s="177" t="s">
        <v>3358</v>
      </c>
      <c r="W6438" s="177" t="s">
        <v>4743</v>
      </c>
      <c r="X6438" s="177" t="s">
        <v>2960</v>
      </c>
      <c r="Y6438" s="177" t="s">
        <v>4744</v>
      </c>
      <c r="Z6438" s="177" t="s">
        <v>6583</v>
      </c>
      <c r="AA6438" s="525" t="s">
        <v>3414</v>
      </c>
      <c r="AB6438" s="399" t="str">
        <f t="shared" si="1309"/>
        <v>DC3KV30</v>
      </c>
      <c r="AC6438" s="399" t="str">
        <f t="shared" si="1310"/>
        <v>DC3KV30-DC</v>
      </c>
      <c r="AD6438" t="str">
        <f>Y6438&amp;"-"&amp;VLOOKUP(AC6438,'LICH THI'!C:AA,9,0)</f>
        <v>64DCKT3015-42482</v>
      </c>
      <c r="AE6438">
        <f t="shared" si="1311"/>
        <v>1</v>
      </c>
    </row>
    <row r="6439" spans="1:31" x14ac:dyDescent="0.25">
      <c r="A6439" s="436" t="str">
        <f t="shared" si="1301"/>
        <v>DC3KV30-DC-35</v>
      </c>
      <c r="B6439" s="436">
        <f>COUNTIF(AC$4:AC6439,AC6439)</f>
        <v>35</v>
      </c>
      <c r="C6439" s="436" t="str">
        <f t="shared" si="1302"/>
        <v>DC3KV30-DC</v>
      </c>
      <c r="D6439" s="436">
        <f>VLOOKUP(C6439,'LICH THI'!C:AA,12,0)</f>
        <v>66</v>
      </c>
      <c r="E6439" s="436">
        <f>VLOOKUP(C6439,'LICH THI'!C:AA,13,0)</f>
        <v>45</v>
      </c>
      <c r="F6439" s="436">
        <f t="shared" si="1312"/>
        <v>45</v>
      </c>
      <c r="G6439" s="436">
        <f>VLOOKUP(C6439,'LICH THI'!C:AA,14,0)</f>
        <v>2</v>
      </c>
      <c r="H6439" s="436">
        <f t="shared" si="1303"/>
        <v>1</v>
      </c>
      <c r="I6439" s="436" t="str">
        <f t="shared" si="1304"/>
        <v>Bùi Thùy Linh</v>
      </c>
      <c r="J6439" s="436"/>
      <c r="K6439" s="436">
        <f t="shared" si="1305"/>
        <v>2</v>
      </c>
      <c r="L6439" s="436" t="str">
        <f t="shared" si="1306"/>
        <v>DC3KV30-DC-2</v>
      </c>
      <c r="M6439" s="436">
        <f t="shared" si="1307"/>
        <v>30</v>
      </c>
      <c r="N6439" s="437">
        <f t="shared" si="1313"/>
        <v>56</v>
      </c>
      <c r="O6439" s="437"/>
      <c r="P6439" s="430" t="str">
        <f t="shared" si="1308"/>
        <v/>
      </c>
      <c r="U6439" s="177">
        <v>30</v>
      </c>
      <c r="V6439" s="177" t="s">
        <v>3366</v>
      </c>
      <c r="W6439" s="177" t="s">
        <v>3820</v>
      </c>
      <c r="X6439" s="177" t="s">
        <v>2670</v>
      </c>
      <c r="Y6439" s="177" t="s">
        <v>3821</v>
      </c>
      <c r="Z6439" s="177" t="s">
        <v>6583</v>
      </c>
      <c r="AA6439" s="525" t="s">
        <v>2820</v>
      </c>
      <c r="AB6439" s="399" t="str">
        <f t="shared" si="1309"/>
        <v>DC3KV30</v>
      </c>
      <c r="AC6439" s="399" t="str">
        <f t="shared" si="1310"/>
        <v>DC3KV30-DC</v>
      </c>
      <c r="AD6439" t="str">
        <f>Y6439&amp;"-"&amp;VLOOKUP(AC6439,'LICH THI'!C:AA,9,0)</f>
        <v>64DCKT3120-42482</v>
      </c>
      <c r="AE6439">
        <f t="shared" si="1311"/>
        <v>1</v>
      </c>
    </row>
    <row r="6440" spans="1:31" x14ac:dyDescent="0.25">
      <c r="A6440" s="436" t="str">
        <f t="shared" si="1301"/>
        <v>DC3KV30-DC-36</v>
      </c>
      <c r="B6440" s="436">
        <f>COUNTIF(AC$4:AC6440,AC6440)</f>
        <v>36</v>
      </c>
      <c r="C6440" s="436" t="str">
        <f t="shared" si="1302"/>
        <v>DC3KV30-DC</v>
      </c>
      <c r="D6440" s="436">
        <f>VLOOKUP(C6440,'LICH THI'!C:AA,12,0)</f>
        <v>66</v>
      </c>
      <c r="E6440" s="436">
        <f>VLOOKUP(C6440,'LICH THI'!C:AA,13,0)</f>
        <v>45</v>
      </c>
      <c r="F6440" s="436">
        <f t="shared" si="1312"/>
        <v>45</v>
      </c>
      <c r="G6440" s="436">
        <f>VLOOKUP(C6440,'LICH THI'!C:AA,14,0)</f>
        <v>2</v>
      </c>
      <c r="H6440" s="436">
        <f t="shared" si="1303"/>
        <v>1</v>
      </c>
      <c r="I6440" s="436" t="str">
        <f t="shared" si="1304"/>
        <v>Phạm Thị Thùy Linh</v>
      </c>
      <c r="J6440" s="436"/>
      <c r="K6440" s="436">
        <f t="shared" si="1305"/>
        <v>2</v>
      </c>
      <c r="L6440" s="436" t="str">
        <f t="shared" si="1306"/>
        <v>DC3KV30-DC-2</v>
      </c>
      <c r="M6440" s="436">
        <f t="shared" si="1307"/>
        <v>30</v>
      </c>
      <c r="N6440" s="437">
        <f t="shared" si="1313"/>
        <v>57</v>
      </c>
      <c r="O6440" s="437"/>
      <c r="P6440" s="430" t="str">
        <f t="shared" si="1308"/>
        <v/>
      </c>
      <c r="U6440" s="177">
        <v>51</v>
      </c>
      <c r="V6440" s="177" t="s">
        <v>3826</v>
      </c>
      <c r="W6440" s="177" t="s">
        <v>3833</v>
      </c>
      <c r="X6440" s="177" t="s">
        <v>2670</v>
      </c>
      <c r="Y6440" s="177" t="s">
        <v>3834</v>
      </c>
      <c r="Z6440" s="177" t="s">
        <v>6583</v>
      </c>
      <c r="AA6440" s="525" t="s">
        <v>3835</v>
      </c>
      <c r="AB6440" s="399" t="str">
        <f t="shared" si="1309"/>
        <v>DC3KV30</v>
      </c>
      <c r="AC6440" s="399" t="str">
        <f t="shared" si="1310"/>
        <v>DC3KV30-DC</v>
      </c>
      <c r="AD6440" t="str">
        <f>Y6440&amp;"-"&amp;VLOOKUP(AC6440,'LICH THI'!C:AA,9,0)</f>
        <v>64DCKT3220-42482</v>
      </c>
      <c r="AE6440">
        <f t="shared" si="1311"/>
        <v>1</v>
      </c>
    </row>
    <row r="6441" spans="1:31" x14ac:dyDescent="0.25">
      <c r="A6441" s="436" t="str">
        <f t="shared" si="1301"/>
        <v>DC3KV30-DC-37</v>
      </c>
      <c r="B6441" s="436">
        <f>COUNTIF(AC$4:AC6441,AC6441)</f>
        <v>37</v>
      </c>
      <c r="C6441" s="436" t="str">
        <f t="shared" si="1302"/>
        <v>DC3KV30-DC</v>
      </c>
      <c r="D6441" s="436">
        <f>VLOOKUP(C6441,'LICH THI'!C:AA,12,0)</f>
        <v>66</v>
      </c>
      <c r="E6441" s="436">
        <f>VLOOKUP(C6441,'LICH THI'!C:AA,13,0)</f>
        <v>45</v>
      </c>
      <c r="F6441" s="436">
        <f t="shared" si="1312"/>
        <v>45</v>
      </c>
      <c r="G6441" s="436">
        <f>VLOOKUP(C6441,'LICH THI'!C:AA,14,0)</f>
        <v>2</v>
      </c>
      <c r="H6441" s="436">
        <f t="shared" si="1303"/>
        <v>1</v>
      </c>
      <c r="I6441" s="436" t="str">
        <f t="shared" si="1304"/>
        <v>Nguyễn Thị Mạnh</v>
      </c>
      <c r="J6441" s="436"/>
      <c r="K6441" s="436">
        <f t="shared" si="1305"/>
        <v>2</v>
      </c>
      <c r="L6441" s="436" t="str">
        <f t="shared" si="1306"/>
        <v>DC3KV30-DC-2</v>
      </c>
      <c r="M6441" s="436">
        <f t="shared" si="1307"/>
        <v>30</v>
      </c>
      <c r="N6441" s="437">
        <f t="shared" si="1313"/>
        <v>58</v>
      </c>
      <c r="O6441" s="437"/>
      <c r="P6441" s="430" t="str">
        <f t="shared" si="1308"/>
        <v/>
      </c>
      <c r="U6441" s="177">
        <v>59</v>
      </c>
      <c r="V6441" s="177" t="s">
        <v>3381</v>
      </c>
      <c r="W6441" s="177" t="s">
        <v>2619</v>
      </c>
      <c r="X6441" s="177" t="s">
        <v>2930</v>
      </c>
      <c r="Y6441" s="177" t="s">
        <v>3391</v>
      </c>
      <c r="Z6441" s="177" t="s">
        <v>6583</v>
      </c>
      <c r="AA6441" s="525" t="s">
        <v>3392</v>
      </c>
      <c r="AB6441" s="399" t="str">
        <f t="shared" si="1309"/>
        <v>DC3KV30</v>
      </c>
      <c r="AC6441" s="399" t="str">
        <f t="shared" si="1310"/>
        <v>DC3KV30-DC</v>
      </c>
      <c r="AD6441" t="str">
        <f>Y6441&amp;"-"&amp;VLOOKUP(AC6441,'LICH THI'!C:AA,9,0)</f>
        <v>64DCKT3274-42482</v>
      </c>
      <c r="AE6441">
        <f t="shared" si="1311"/>
        <v>1</v>
      </c>
    </row>
    <row r="6442" spans="1:31" x14ac:dyDescent="0.25">
      <c r="A6442" s="436" t="str">
        <f t="shared" si="1301"/>
        <v>DC3KV30-DC-38</v>
      </c>
      <c r="B6442" s="436">
        <f>COUNTIF(AC$4:AC6442,AC6442)</f>
        <v>38</v>
      </c>
      <c r="C6442" s="436" t="str">
        <f t="shared" si="1302"/>
        <v>DC3KV30-DC</v>
      </c>
      <c r="D6442" s="436">
        <f>VLOOKUP(C6442,'LICH THI'!C:AA,12,0)</f>
        <v>66</v>
      </c>
      <c r="E6442" s="436">
        <f>VLOOKUP(C6442,'LICH THI'!C:AA,13,0)</f>
        <v>45</v>
      </c>
      <c r="F6442" s="436">
        <f t="shared" si="1312"/>
        <v>45</v>
      </c>
      <c r="G6442" s="436">
        <f>VLOOKUP(C6442,'LICH THI'!C:AA,14,0)</f>
        <v>2</v>
      </c>
      <c r="H6442" s="436">
        <f t="shared" si="1303"/>
        <v>1</v>
      </c>
      <c r="I6442" s="436" t="str">
        <f t="shared" si="1304"/>
        <v>Nguyễn Thị Nhuần</v>
      </c>
      <c r="J6442" s="436"/>
      <c r="K6442" s="436">
        <f t="shared" si="1305"/>
        <v>2</v>
      </c>
      <c r="L6442" s="436" t="str">
        <f t="shared" si="1306"/>
        <v>DC3KV30-DC-2</v>
      </c>
      <c r="M6442" s="436">
        <f t="shared" si="1307"/>
        <v>30</v>
      </c>
      <c r="N6442" s="437">
        <f t="shared" si="1313"/>
        <v>59</v>
      </c>
      <c r="O6442" s="437"/>
      <c r="P6442" s="430" t="str">
        <f t="shared" si="1308"/>
        <v/>
      </c>
      <c r="U6442" s="177">
        <v>41</v>
      </c>
      <c r="V6442" s="177" t="s">
        <v>3378</v>
      </c>
      <c r="W6442" s="177" t="s">
        <v>2619</v>
      </c>
      <c r="X6442" s="177" t="s">
        <v>3379</v>
      </c>
      <c r="Y6442" s="177" t="s">
        <v>3380</v>
      </c>
      <c r="Z6442" s="177" t="s">
        <v>6583</v>
      </c>
      <c r="AA6442" s="525" t="s">
        <v>2855</v>
      </c>
      <c r="AB6442" s="399" t="str">
        <f t="shared" si="1309"/>
        <v>DC3KV30</v>
      </c>
      <c r="AC6442" s="399" t="str">
        <f t="shared" si="1310"/>
        <v>DC3KV30-DC</v>
      </c>
      <c r="AD6442" t="str">
        <f>Y6442&amp;"-"&amp;VLOOKUP(AC6442,'LICH THI'!C:AA,9,0)</f>
        <v>64DCKT3163-42482</v>
      </c>
      <c r="AE6442">
        <f t="shared" si="1311"/>
        <v>1</v>
      </c>
    </row>
    <row r="6443" spans="1:31" x14ac:dyDescent="0.25">
      <c r="A6443" s="436" t="str">
        <f t="shared" si="1301"/>
        <v>DC3KV30-DC-39</v>
      </c>
      <c r="B6443" s="436">
        <f>COUNTIF(AC$4:AC6443,AC6443)</f>
        <v>39</v>
      </c>
      <c r="C6443" s="436" t="str">
        <f t="shared" si="1302"/>
        <v>DC3KV30-DC</v>
      </c>
      <c r="D6443" s="436">
        <f>VLOOKUP(C6443,'LICH THI'!C:AA,12,0)</f>
        <v>66</v>
      </c>
      <c r="E6443" s="436">
        <f>VLOOKUP(C6443,'LICH THI'!C:AA,13,0)</f>
        <v>45</v>
      </c>
      <c r="F6443" s="436">
        <f t="shared" si="1312"/>
        <v>45</v>
      </c>
      <c r="G6443" s="436">
        <f>VLOOKUP(C6443,'LICH THI'!C:AA,14,0)</f>
        <v>2</v>
      </c>
      <c r="H6443" s="436">
        <f t="shared" si="1303"/>
        <v>1</v>
      </c>
      <c r="I6443" s="436" t="str">
        <f t="shared" si="1304"/>
        <v>Lê Thị Oanh</v>
      </c>
      <c r="J6443" s="436"/>
      <c r="K6443" s="436">
        <f t="shared" si="1305"/>
        <v>2</v>
      </c>
      <c r="L6443" s="436" t="str">
        <f t="shared" si="1306"/>
        <v>DC3KV30-DC-2</v>
      </c>
      <c r="M6443" s="436">
        <f t="shared" si="1307"/>
        <v>30</v>
      </c>
      <c r="N6443" s="437">
        <f t="shared" si="1313"/>
        <v>60</v>
      </c>
      <c r="O6443" s="437"/>
      <c r="P6443" s="430" t="str">
        <f t="shared" si="1308"/>
        <v/>
      </c>
      <c r="U6443" s="177">
        <v>31</v>
      </c>
      <c r="V6443" s="177" t="s">
        <v>3366</v>
      </c>
      <c r="W6443" s="177" t="s">
        <v>3367</v>
      </c>
      <c r="X6443" s="177" t="s">
        <v>2616</v>
      </c>
      <c r="Y6443" s="177" t="s">
        <v>5675</v>
      </c>
      <c r="Z6443" s="177" t="s">
        <v>6583</v>
      </c>
      <c r="AA6443" s="525" t="s">
        <v>4228</v>
      </c>
      <c r="AB6443" s="399" t="str">
        <f t="shared" si="1309"/>
        <v>DC3KV30</v>
      </c>
      <c r="AC6443" s="399" t="str">
        <f t="shared" si="1310"/>
        <v>DC3KV30-DC</v>
      </c>
      <c r="AD6443" t="str">
        <f>Y6443&amp;"-"&amp;VLOOKUP(AC6443,'LICH THI'!C:AA,9,0)</f>
        <v>64DCKT3073-42482</v>
      </c>
      <c r="AE6443">
        <f t="shared" si="1311"/>
        <v>1</v>
      </c>
    </row>
    <row r="6444" spans="1:31" x14ac:dyDescent="0.25">
      <c r="A6444" s="436" t="str">
        <f t="shared" si="1301"/>
        <v>DC3KV30-DC-40</v>
      </c>
      <c r="B6444" s="436">
        <f>COUNTIF(AC$4:AC6444,AC6444)</f>
        <v>40</v>
      </c>
      <c r="C6444" s="436" t="str">
        <f t="shared" si="1302"/>
        <v>DC3KV30-DC</v>
      </c>
      <c r="D6444" s="436">
        <f>VLOOKUP(C6444,'LICH THI'!C:AA,12,0)</f>
        <v>66</v>
      </c>
      <c r="E6444" s="436">
        <f>VLOOKUP(C6444,'LICH THI'!C:AA,13,0)</f>
        <v>45</v>
      </c>
      <c r="F6444" s="436">
        <f t="shared" si="1312"/>
        <v>45</v>
      </c>
      <c r="G6444" s="436">
        <f>VLOOKUP(C6444,'LICH THI'!C:AA,14,0)</f>
        <v>2</v>
      </c>
      <c r="H6444" s="436">
        <f t="shared" si="1303"/>
        <v>1</v>
      </c>
      <c r="I6444" s="436" t="str">
        <f t="shared" si="1304"/>
        <v>Nguyễn Thị Phương</v>
      </c>
      <c r="J6444" s="436"/>
      <c r="K6444" s="436">
        <f t="shared" si="1305"/>
        <v>2</v>
      </c>
      <c r="L6444" s="436" t="str">
        <f t="shared" si="1306"/>
        <v>DC3KV30-DC-2</v>
      </c>
      <c r="M6444" s="436">
        <f t="shared" si="1307"/>
        <v>30</v>
      </c>
      <c r="N6444" s="437">
        <f t="shared" si="1313"/>
        <v>61</v>
      </c>
      <c r="O6444" s="437"/>
      <c r="P6444" s="430" t="str">
        <f t="shared" si="1308"/>
        <v/>
      </c>
      <c r="U6444" s="177">
        <v>32</v>
      </c>
      <c r="V6444" s="177" t="s">
        <v>3366</v>
      </c>
      <c r="W6444" s="177" t="s">
        <v>2619</v>
      </c>
      <c r="X6444" s="177" t="s">
        <v>2717</v>
      </c>
      <c r="Y6444" s="177" t="s">
        <v>5573</v>
      </c>
      <c r="Z6444" s="177" t="s">
        <v>6583</v>
      </c>
      <c r="AA6444" s="525" t="s">
        <v>2840</v>
      </c>
      <c r="AB6444" s="399" t="str">
        <f t="shared" si="1309"/>
        <v>DC3KV30</v>
      </c>
      <c r="AC6444" s="399" t="str">
        <f t="shared" si="1310"/>
        <v>DC3KV30-DC</v>
      </c>
      <c r="AD6444" t="str">
        <f>Y6444&amp;"-"&amp;VLOOKUP(AC6444,'LICH THI'!C:AA,9,0)</f>
        <v>64DCKT3067-42482</v>
      </c>
      <c r="AE6444">
        <f t="shared" si="1311"/>
        <v>1</v>
      </c>
    </row>
    <row r="6445" spans="1:31" x14ac:dyDescent="0.25">
      <c r="A6445" s="436" t="str">
        <f t="shared" si="1301"/>
        <v>DC3KV30-DC-41</v>
      </c>
      <c r="B6445" s="436">
        <f>COUNTIF(AC$4:AC6445,AC6445)</f>
        <v>41</v>
      </c>
      <c r="C6445" s="436" t="str">
        <f t="shared" si="1302"/>
        <v>DC3KV30-DC</v>
      </c>
      <c r="D6445" s="436">
        <f>VLOOKUP(C6445,'LICH THI'!C:AA,12,0)</f>
        <v>66</v>
      </c>
      <c r="E6445" s="436">
        <f>VLOOKUP(C6445,'LICH THI'!C:AA,13,0)</f>
        <v>45</v>
      </c>
      <c r="F6445" s="436">
        <f t="shared" si="1312"/>
        <v>45</v>
      </c>
      <c r="G6445" s="436">
        <f>VLOOKUP(C6445,'LICH THI'!C:AA,14,0)</f>
        <v>2</v>
      </c>
      <c r="H6445" s="436">
        <f t="shared" si="1303"/>
        <v>1</v>
      </c>
      <c r="I6445" s="436" t="str">
        <f t="shared" si="1304"/>
        <v>Nguyễn Thị Phương</v>
      </c>
      <c r="J6445" s="436"/>
      <c r="K6445" s="436">
        <f t="shared" si="1305"/>
        <v>2</v>
      </c>
      <c r="L6445" s="436" t="str">
        <f t="shared" si="1306"/>
        <v>DC3KV30-DC-2</v>
      </c>
      <c r="M6445" s="436">
        <f t="shared" si="1307"/>
        <v>30</v>
      </c>
      <c r="N6445" s="437">
        <f t="shared" si="1313"/>
        <v>62</v>
      </c>
      <c r="O6445" s="437"/>
      <c r="P6445" s="430" t="str">
        <f t="shared" si="1308"/>
        <v/>
      </c>
      <c r="U6445" s="177">
        <v>60</v>
      </c>
      <c r="V6445" s="177" t="s">
        <v>3381</v>
      </c>
      <c r="W6445" s="177" t="s">
        <v>2619</v>
      </c>
      <c r="X6445" s="177" t="s">
        <v>2717</v>
      </c>
      <c r="Y6445" s="177" t="s">
        <v>6538</v>
      </c>
      <c r="Z6445" s="177" t="s">
        <v>6583</v>
      </c>
      <c r="AA6445" s="525" t="s">
        <v>3855</v>
      </c>
      <c r="AB6445" s="399" t="str">
        <f t="shared" si="1309"/>
        <v>DC3KV30</v>
      </c>
      <c r="AC6445" s="399" t="str">
        <f t="shared" si="1310"/>
        <v>DC3KV30-DC</v>
      </c>
      <c r="AD6445" t="str">
        <f>Y6445&amp;"-"&amp;VLOOKUP(AC6445,'LICH THI'!C:AA,9,0)</f>
        <v>64DCKT3151-42482</v>
      </c>
      <c r="AE6445">
        <f t="shared" si="1311"/>
        <v>1</v>
      </c>
    </row>
    <row r="6446" spans="1:31" x14ac:dyDescent="0.25">
      <c r="A6446" s="436" t="str">
        <f t="shared" si="1301"/>
        <v>DC3KV30-DC-42</v>
      </c>
      <c r="B6446" s="436">
        <f>COUNTIF(AC$4:AC6446,AC6446)</f>
        <v>42</v>
      </c>
      <c r="C6446" s="436" t="str">
        <f t="shared" si="1302"/>
        <v>DC3KV30-DC</v>
      </c>
      <c r="D6446" s="436">
        <f>VLOOKUP(C6446,'LICH THI'!C:AA,12,0)</f>
        <v>66</v>
      </c>
      <c r="E6446" s="436">
        <f>VLOOKUP(C6446,'LICH THI'!C:AA,13,0)</f>
        <v>45</v>
      </c>
      <c r="F6446" s="436">
        <f t="shared" si="1312"/>
        <v>45</v>
      </c>
      <c r="G6446" s="436">
        <f>VLOOKUP(C6446,'LICH THI'!C:AA,14,0)</f>
        <v>2</v>
      </c>
      <c r="H6446" s="436">
        <f t="shared" si="1303"/>
        <v>1</v>
      </c>
      <c r="I6446" s="436" t="str">
        <f t="shared" si="1304"/>
        <v>Nguyễn Thị Mai Phương</v>
      </c>
      <c r="J6446" s="436"/>
      <c r="K6446" s="436">
        <f t="shared" si="1305"/>
        <v>2</v>
      </c>
      <c r="L6446" s="436" t="str">
        <f t="shared" si="1306"/>
        <v>DC3KV30-DC-2</v>
      </c>
      <c r="M6446" s="436">
        <f t="shared" si="1307"/>
        <v>30</v>
      </c>
      <c r="N6446" s="437">
        <f t="shared" si="1313"/>
        <v>63</v>
      </c>
      <c r="O6446" s="437"/>
      <c r="P6446" s="430" t="str">
        <f t="shared" si="1308"/>
        <v/>
      </c>
      <c r="U6446" s="177">
        <v>11</v>
      </c>
      <c r="V6446" s="177" t="s">
        <v>3358</v>
      </c>
      <c r="W6446" s="177" t="s">
        <v>3875</v>
      </c>
      <c r="X6446" s="177" t="s">
        <v>2717</v>
      </c>
      <c r="Y6446" s="177" t="s">
        <v>5658</v>
      </c>
      <c r="Z6446" s="177" t="s">
        <v>6583</v>
      </c>
      <c r="AA6446" s="525" t="s">
        <v>5659</v>
      </c>
      <c r="AB6446" s="399" t="str">
        <f t="shared" si="1309"/>
        <v>DC3KV30</v>
      </c>
      <c r="AC6446" s="399" t="str">
        <f t="shared" si="1310"/>
        <v>DC3KV30-DC</v>
      </c>
      <c r="AD6446" t="str">
        <f>Y6446&amp;"-"&amp;VLOOKUP(AC6446,'LICH THI'!C:AA,9,0)</f>
        <v>64DCKT2125-42482</v>
      </c>
      <c r="AE6446">
        <f t="shared" si="1311"/>
        <v>1</v>
      </c>
    </row>
    <row r="6447" spans="1:31" x14ac:dyDescent="0.25">
      <c r="A6447" s="436" t="str">
        <f t="shared" si="1301"/>
        <v>DC3KV30-DC-43</v>
      </c>
      <c r="B6447" s="436">
        <f>COUNTIF(AC$4:AC6447,AC6447)</f>
        <v>43</v>
      </c>
      <c r="C6447" s="436" t="str">
        <f t="shared" si="1302"/>
        <v>DC3KV30-DC</v>
      </c>
      <c r="D6447" s="436">
        <f>VLOOKUP(C6447,'LICH THI'!C:AA,12,0)</f>
        <v>66</v>
      </c>
      <c r="E6447" s="436">
        <f>VLOOKUP(C6447,'LICH THI'!C:AA,13,0)</f>
        <v>45</v>
      </c>
      <c r="F6447" s="436">
        <f t="shared" si="1312"/>
        <v>45</v>
      </c>
      <c r="G6447" s="436">
        <f>VLOOKUP(C6447,'LICH THI'!C:AA,14,0)</f>
        <v>2</v>
      </c>
      <c r="H6447" s="436">
        <f t="shared" si="1303"/>
        <v>1</v>
      </c>
      <c r="I6447" s="436" t="str">
        <f t="shared" si="1304"/>
        <v>Phạm Thị Phượng</v>
      </c>
      <c r="J6447" s="436"/>
      <c r="K6447" s="436">
        <f t="shared" si="1305"/>
        <v>2</v>
      </c>
      <c r="L6447" s="436" t="str">
        <f t="shared" si="1306"/>
        <v>DC3KV30-DC-2</v>
      </c>
      <c r="M6447" s="436">
        <f t="shared" si="1307"/>
        <v>30</v>
      </c>
      <c r="N6447" s="437">
        <f t="shared" si="1313"/>
        <v>64</v>
      </c>
      <c r="O6447" s="437"/>
      <c r="P6447" s="430" t="str">
        <f t="shared" si="1308"/>
        <v/>
      </c>
      <c r="U6447" s="177">
        <v>42</v>
      </c>
      <c r="V6447" s="177" t="s">
        <v>3378</v>
      </c>
      <c r="W6447" s="177" t="s">
        <v>3557</v>
      </c>
      <c r="X6447" s="177" t="s">
        <v>4311</v>
      </c>
      <c r="Y6447" s="177" t="s">
        <v>5682</v>
      </c>
      <c r="Z6447" s="177" t="s">
        <v>6583</v>
      </c>
      <c r="AA6447" s="525" t="s">
        <v>5683</v>
      </c>
      <c r="AB6447" s="399" t="str">
        <f t="shared" si="1309"/>
        <v>DC3KV30</v>
      </c>
      <c r="AC6447" s="399" t="str">
        <f t="shared" si="1310"/>
        <v>DC3KV30-DC</v>
      </c>
      <c r="AD6447" t="str">
        <f>Y6447&amp;"-"&amp;VLOOKUP(AC6447,'LICH THI'!C:AA,9,0)</f>
        <v>64DCKT3190-42482</v>
      </c>
      <c r="AE6447">
        <f t="shared" si="1311"/>
        <v>1</v>
      </c>
    </row>
    <row r="6448" spans="1:31" x14ac:dyDescent="0.25">
      <c r="A6448" s="436" t="str">
        <f t="shared" si="1301"/>
        <v>DC3KV30-DC-44</v>
      </c>
      <c r="B6448" s="436">
        <f>COUNTIF(AC$4:AC6448,AC6448)</f>
        <v>44</v>
      </c>
      <c r="C6448" s="436" t="str">
        <f t="shared" si="1302"/>
        <v>DC3KV30-DC</v>
      </c>
      <c r="D6448" s="436">
        <f>VLOOKUP(C6448,'LICH THI'!C:AA,12,0)</f>
        <v>66</v>
      </c>
      <c r="E6448" s="436">
        <f>VLOOKUP(C6448,'LICH THI'!C:AA,13,0)</f>
        <v>45</v>
      </c>
      <c r="F6448" s="436">
        <f t="shared" si="1312"/>
        <v>45</v>
      </c>
      <c r="G6448" s="436">
        <f>VLOOKUP(C6448,'LICH THI'!C:AA,14,0)</f>
        <v>2</v>
      </c>
      <c r="H6448" s="436">
        <f t="shared" si="1303"/>
        <v>1</v>
      </c>
      <c r="I6448" s="436" t="str">
        <f t="shared" si="1304"/>
        <v>Bùi Ngọc Quyên</v>
      </c>
      <c r="J6448" s="436"/>
      <c r="K6448" s="436">
        <f t="shared" si="1305"/>
        <v>2</v>
      </c>
      <c r="L6448" s="436" t="str">
        <f t="shared" si="1306"/>
        <v>DC3KV30-DC-2</v>
      </c>
      <c r="M6448" s="436">
        <f t="shared" si="1307"/>
        <v>30</v>
      </c>
      <c r="N6448" s="437">
        <f t="shared" si="1313"/>
        <v>65</v>
      </c>
      <c r="O6448" s="437"/>
      <c r="P6448" s="430" t="str">
        <f t="shared" si="1308"/>
        <v/>
      </c>
      <c r="U6448" s="177">
        <v>61</v>
      </c>
      <c r="V6448" s="177" t="s">
        <v>3381</v>
      </c>
      <c r="W6448" s="177" t="s">
        <v>5708</v>
      </c>
      <c r="X6448" s="177" t="s">
        <v>4398</v>
      </c>
      <c r="Y6448" s="177" t="s">
        <v>5709</v>
      </c>
      <c r="Z6448" s="177" t="s">
        <v>6583</v>
      </c>
      <c r="AA6448" s="525" t="s">
        <v>5710</v>
      </c>
      <c r="AB6448" s="399" t="str">
        <f t="shared" si="1309"/>
        <v>DC3KV30</v>
      </c>
      <c r="AC6448" s="399" t="str">
        <f t="shared" si="1310"/>
        <v>DC3KV30-DC</v>
      </c>
      <c r="AD6448" t="str">
        <f>Y6448&amp;"-"&amp;VLOOKUP(AC6448,'LICH THI'!C:AA,9,0)</f>
        <v>64DCKT3283-42482</v>
      </c>
      <c r="AE6448">
        <f t="shared" si="1311"/>
        <v>1</v>
      </c>
    </row>
    <row r="6449" spans="1:31" x14ac:dyDescent="0.25">
      <c r="A6449" s="436" t="str">
        <f t="shared" si="1301"/>
        <v>DC3KV30-DC-45</v>
      </c>
      <c r="B6449" s="436">
        <f>COUNTIF(AC$4:AC6449,AC6449)</f>
        <v>45</v>
      </c>
      <c r="C6449" s="436" t="str">
        <f t="shared" si="1302"/>
        <v>DC3KV30-DC</v>
      </c>
      <c r="D6449" s="436">
        <f>VLOOKUP(C6449,'LICH THI'!C:AA,12,0)</f>
        <v>66</v>
      </c>
      <c r="E6449" s="436">
        <f>VLOOKUP(C6449,'LICH THI'!C:AA,13,0)</f>
        <v>45</v>
      </c>
      <c r="F6449" s="436">
        <f t="shared" si="1312"/>
        <v>45</v>
      </c>
      <c r="G6449" s="436">
        <f>VLOOKUP(C6449,'LICH THI'!C:AA,14,0)</f>
        <v>2</v>
      </c>
      <c r="H6449" s="436">
        <f t="shared" si="1303"/>
        <v>1</v>
      </c>
      <c r="I6449" s="436" t="str">
        <f t="shared" si="1304"/>
        <v>Lý Thị Quỳnh</v>
      </c>
      <c r="J6449" s="436"/>
      <c r="K6449" s="436">
        <f t="shared" si="1305"/>
        <v>2</v>
      </c>
      <c r="L6449" s="436" t="str">
        <f t="shared" si="1306"/>
        <v>DC3KV30-DC-2</v>
      </c>
      <c r="M6449" s="436">
        <f t="shared" si="1307"/>
        <v>30</v>
      </c>
      <c r="N6449" s="437">
        <f t="shared" si="1313"/>
        <v>66</v>
      </c>
      <c r="O6449" s="437"/>
      <c r="P6449" s="430" t="str">
        <f t="shared" si="1308"/>
        <v/>
      </c>
      <c r="U6449" s="177">
        <v>52</v>
      </c>
      <c r="V6449" s="177" t="s">
        <v>3826</v>
      </c>
      <c r="W6449" s="177" t="s">
        <v>4772</v>
      </c>
      <c r="X6449" s="177" t="s">
        <v>2684</v>
      </c>
      <c r="Y6449" s="177" t="s">
        <v>4773</v>
      </c>
      <c r="Z6449" s="177" t="s">
        <v>6583</v>
      </c>
      <c r="AA6449" s="525" t="s">
        <v>3950</v>
      </c>
      <c r="AB6449" s="399" t="str">
        <f t="shared" si="1309"/>
        <v>DC3KV30</v>
      </c>
      <c r="AC6449" s="399" t="str">
        <f t="shared" si="1310"/>
        <v>DC3KV30-DC</v>
      </c>
      <c r="AD6449" t="str">
        <f>Y6449&amp;"-"&amp;VLOOKUP(AC6449,'LICH THI'!C:AA,9,0)</f>
        <v>64DCKT3186-42482</v>
      </c>
      <c r="AE6449">
        <f t="shared" si="1311"/>
        <v>1</v>
      </c>
    </row>
    <row r="6450" spans="1:31" x14ac:dyDescent="0.25">
      <c r="A6450" s="436" t="str">
        <f t="shared" si="1301"/>
        <v>DC3KV30-DC-46</v>
      </c>
      <c r="B6450" s="436">
        <f>COUNTIF(AC$4:AC6450,AC6450)</f>
        <v>46</v>
      </c>
      <c r="C6450" s="436" t="str">
        <f t="shared" si="1302"/>
        <v>DC3KV30-DC</v>
      </c>
      <c r="D6450" s="436">
        <f>VLOOKUP(C6450,'LICH THI'!C:AA,12,0)</f>
        <v>66</v>
      </c>
      <c r="E6450" s="436">
        <f>VLOOKUP(C6450,'LICH THI'!C:AA,13,0)</f>
        <v>45</v>
      </c>
      <c r="F6450" s="436">
        <f t="shared" si="1312"/>
        <v>21</v>
      </c>
      <c r="G6450" s="436">
        <f>VLOOKUP(C6450,'LICH THI'!C:AA,14,0)</f>
        <v>2</v>
      </c>
      <c r="H6450" s="436">
        <f t="shared" si="1303"/>
        <v>2</v>
      </c>
      <c r="I6450" s="436" t="str">
        <f t="shared" si="1304"/>
        <v>Phạm Thúy Quỳnh</v>
      </c>
      <c r="J6450" s="436"/>
      <c r="K6450" s="436">
        <f t="shared" si="1305"/>
        <v>1</v>
      </c>
      <c r="L6450" s="436" t="str">
        <f t="shared" si="1306"/>
        <v>DC3KV30-DC-1</v>
      </c>
      <c r="M6450" s="436">
        <f t="shared" si="1307"/>
        <v>30</v>
      </c>
      <c r="N6450" s="437">
        <f t="shared" si="1313"/>
        <v>17</v>
      </c>
      <c r="O6450" s="437"/>
      <c r="P6450" s="430" t="str">
        <f t="shared" si="1308"/>
        <v/>
      </c>
      <c r="U6450" s="177">
        <v>12</v>
      </c>
      <c r="V6450" s="177" t="s">
        <v>3358</v>
      </c>
      <c r="W6450" s="177" t="s">
        <v>6590</v>
      </c>
      <c r="X6450" s="177" t="s">
        <v>2684</v>
      </c>
      <c r="Y6450" s="177" t="s">
        <v>6591</v>
      </c>
      <c r="Z6450" s="177" t="s">
        <v>6583</v>
      </c>
      <c r="AA6450" s="525" t="s">
        <v>3603</v>
      </c>
      <c r="AB6450" s="399" t="str">
        <f t="shared" si="1309"/>
        <v>DC3KV30</v>
      </c>
      <c r="AC6450" s="399" t="str">
        <f t="shared" si="1310"/>
        <v>DC3KV30-DC</v>
      </c>
      <c r="AD6450" t="str">
        <f>Y6450&amp;"-"&amp;VLOOKUP(AC6450,'LICH THI'!C:AA,9,0)</f>
        <v>64DCKT3061-42482</v>
      </c>
      <c r="AE6450">
        <f t="shared" si="1311"/>
        <v>1</v>
      </c>
    </row>
    <row r="6451" spans="1:31" x14ac:dyDescent="0.25">
      <c r="A6451" s="436" t="str">
        <f t="shared" si="1301"/>
        <v>DC3KV30-DC-47</v>
      </c>
      <c r="B6451" s="436">
        <f>COUNTIF(AC$4:AC6451,AC6451)</f>
        <v>47</v>
      </c>
      <c r="C6451" s="436" t="str">
        <f t="shared" si="1302"/>
        <v>DC3KV30-DC</v>
      </c>
      <c r="D6451" s="436">
        <f>VLOOKUP(C6451,'LICH THI'!C:AA,12,0)</f>
        <v>66</v>
      </c>
      <c r="E6451" s="436">
        <f>VLOOKUP(C6451,'LICH THI'!C:AA,13,0)</f>
        <v>45</v>
      </c>
      <c r="F6451" s="436">
        <f t="shared" si="1312"/>
        <v>21</v>
      </c>
      <c r="G6451" s="436">
        <f>VLOOKUP(C6451,'LICH THI'!C:AA,14,0)</f>
        <v>2</v>
      </c>
      <c r="H6451" s="436">
        <f t="shared" si="1303"/>
        <v>2</v>
      </c>
      <c r="I6451" s="436" t="str">
        <f t="shared" si="1304"/>
        <v>Đỗ Cẩm Tú</v>
      </c>
      <c r="J6451" s="436"/>
      <c r="K6451" s="436">
        <f t="shared" si="1305"/>
        <v>1</v>
      </c>
      <c r="L6451" s="436" t="str">
        <f t="shared" si="1306"/>
        <v>DC3KV30-DC-1</v>
      </c>
      <c r="M6451" s="436">
        <f t="shared" si="1307"/>
        <v>30</v>
      </c>
      <c r="N6451" s="437">
        <f t="shared" si="1313"/>
        <v>18</v>
      </c>
      <c r="O6451" s="437"/>
      <c r="P6451" s="430" t="str">
        <f t="shared" si="1308"/>
        <v/>
      </c>
      <c r="U6451" s="177">
        <v>17</v>
      </c>
      <c r="V6451" s="177" t="s">
        <v>3358</v>
      </c>
      <c r="W6451" s="177" t="s">
        <v>4022</v>
      </c>
      <c r="X6451" s="177" t="s">
        <v>2697</v>
      </c>
      <c r="Y6451" s="177" t="s">
        <v>4023</v>
      </c>
      <c r="Z6451" s="177" t="s">
        <v>6583</v>
      </c>
      <c r="AA6451" s="525" t="s">
        <v>2874</v>
      </c>
      <c r="AB6451" s="399" t="str">
        <f t="shared" si="1309"/>
        <v>DC3KV30</v>
      </c>
      <c r="AC6451" s="399" t="str">
        <f t="shared" si="1310"/>
        <v>DC3KV30-DC</v>
      </c>
      <c r="AD6451" t="str">
        <f>Y6451&amp;"-"&amp;VLOOKUP(AC6451,'LICH THI'!C:AA,9,0)</f>
        <v>64DCKT3005-42482</v>
      </c>
      <c r="AE6451">
        <f t="shared" si="1311"/>
        <v>1</v>
      </c>
    </row>
    <row r="6452" spans="1:31" x14ac:dyDescent="0.25">
      <c r="A6452" s="436" t="str">
        <f t="shared" si="1301"/>
        <v>DC3KV30-DC-48</v>
      </c>
      <c r="B6452" s="436">
        <f>COUNTIF(AC$4:AC6452,AC6452)</f>
        <v>48</v>
      </c>
      <c r="C6452" s="436" t="str">
        <f t="shared" si="1302"/>
        <v>DC3KV30-DC</v>
      </c>
      <c r="D6452" s="436">
        <f>VLOOKUP(C6452,'LICH THI'!C:AA,12,0)</f>
        <v>66</v>
      </c>
      <c r="E6452" s="436">
        <f>VLOOKUP(C6452,'LICH THI'!C:AA,13,0)</f>
        <v>45</v>
      </c>
      <c r="F6452" s="436">
        <f t="shared" si="1312"/>
        <v>21</v>
      </c>
      <c r="G6452" s="436">
        <f>VLOOKUP(C6452,'LICH THI'!C:AA,14,0)</f>
        <v>2</v>
      </c>
      <c r="H6452" s="436">
        <f t="shared" si="1303"/>
        <v>2</v>
      </c>
      <c r="I6452" s="436" t="str">
        <f t="shared" si="1304"/>
        <v>Nguyễn Công Tuấn</v>
      </c>
      <c r="J6452" s="436"/>
      <c r="K6452" s="436">
        <f t="shared" si="1305"/>
        <v>1</v>
      </c>
      <c r="L6452" s="436" t="str">
        <f t="shared" si="1306"/>
        <v>DC3KV30-DC-1</v>
      </c>
      <c r="M6452" s="436">
        <f t="shared" si="1307"/>
        <v>30</v>
      </c>
      <c r="N6452" s="437">
        <f t="shared" si="1313"/>
        <v>19</v>
      </c>
      <c r="O6452" s="437"/>
      <c r="P6452" s="430" t="str">
        <f t="shared" si="1308"/>
        <v/>
      </c>
      <c r="U6452" s="177">
        <v>45</v>
      </c>
      <c r="V6452" s="177" t="s">
        <v>3378</v>
      </c>
      <c r="W6452" s="177" t="s">
        <v>2720</v>
      </c>
      <c r="X6452" s="177" t="s">
        <v>2721</v>
      </c>
      <c r="Y6452" s="177" t="s">
        <v>4560</v>
      </c>
      <c r="Z6452" s="177" t="s">
        <v>6583</v>
      </c>
      <c r="AA6452" s="525" t="s">
        <v>3349</v>
      </c>
      <c r="AB6452" s="399" t="str">
        <f t="shared" si="1309"/>
        <v>DC3KV30</v>
      </c>
      <c r="AC6452" s="399" t="str">
        <f t="shared" si="1310"/>
        <v>DC3KV30-DC</v>
      </c>
      <c r="AD6452" t="str">
        <f>Y6452&amp;"-"&amp;VLOOKUP(AC6452,'LICH THI'!C:AA,9,0)</f>
        <v>64DCKT3157-42482</v>
      </c>
      <c r="AE6452">
        <f t="shared" si="1311"/>
        <v>1</v>
      </c>
    </row>
    <row r="6453" spans="1:31" x14ac:dyDescent="0.25">
      <c r="A6453" s="436" t="str">
        <f t="shared" si="1301"/>
        <v>DC3KV30-DC-49</v>
      </c>
      <c r="B6453" s="436">
        <f>COUNTIF(AC$4:AC6453,AC6453)</f>
        <v>49</v>
      </c>
      <c r="C6453" s="436" t="str">
        <f t="shared" si="1302"/>
        <v>DC3KV30-DC</v>
      </c>
      <c r="D6453" s="436">
        <f>VLOOKUP(C6453,'LICH THI'!C:AA,12,0)</f>
        <v>66</v>
      </c>
      <c r="E6453" s="436">
        <f>VLOOKUP(C6453,'LICH THI'!C:AA,13,0)</f>
        <v>45</v>
      </c>
      <c r="F6453" s="436">
        <f t="shared" si="1312"/>
        <v>21</v>
      </c>
      <c r="G6453" s="436">
        <f>VLOOKUP(C6453,'LICH THI'!C:AA,14,0)</f>
        <v>2</v>
      </c>
      <c r="H6453" s="436">
        <f t="shared" si="1303"/>
        <v>2</v>
      </c>
      <c r="I6453" s="436" t="str">
        <f t="shared" si="1304"/>
        <v>Nguyễn Thị Tuyến</v>
      </c>
      <c r="J6453" s="436"/>
      <c r="K6453" s="436">
        <f t="shared" si="1305"/>
        <v>1</v>
      </c>
      <c r="L6453" s="436" t="str">
        <f t="shared" si="1306"/>
        <v>DC3KV30-DC-1</v>
      </c>
      <c r="M6453" s="436">
        <f t="shared" si="1307"/>
        <v>30</v>
      </c>
      <c r="N6453" s="437">
        <f t="shared" si="1313"/>
        <v>20</v>
      </c>
      <c r="O6453" s="437"/>
      <c r="P6453" s="430" t="str">
        <f t="shared" si="1308"/>
        <v/>
      </c>
      <c r="U6453" s="177">
        <v>18</v>
      </c>
      <c r="V6453" s="177" t="s">
        <v>3358</v>
      </c>
      <c r="W6453" s="177" t="s">
        <v>2619</v>
      </c>
      <c r="X6453" s="177" t="s">
        <v>4572</v>
      </c>
      <c r="Y6453" s="177" t="s">
        <v>5733</v>
      </c>
      <c r="Z6453" s="177" t="s">
        <v>6583</v>
      </c>
      <c r="AA6453" s="525" t="s">
        <v>3399</v>
      </c>
      <c r="AB6453" s="399" t="str">
        <f t="shared" si="1309"/>
        <v>DC3KV30</v>
      </c>
      <c r="AC6453" s="399" t="str">
        <f t="shared" si="1310"/>
        <v>DC3KV30-DC</v>
      </c>
      <c r="AD6453" t="str">
        <f>Y6453&amp;"-"&amp;VLOOKUP(AC6453,'LICH THI'!C:AA,9,0)</f>
        <v>64DCKT3009-42482</v>
      </c>
      <c r="AE6453">
        <f t="shared" si="1311"/>
        <v>1</v>
      </c>
    </row>
    <row r="6454" spans="1:31" x14ac:dyDescent="0.25">
      <c r="A6454" s="436" t="str">
        <f t="shared" si="1301"/>
        <v>DC3KV30-DC-50</v>
      </c>
      <c r="B6454" s="436">
        <f>COUNTIF(AC$4:AC6454,AC6454)</f>
        <v>50</v>
      </c>
      <c r="C6454" s="436" t="str">
        <f t="shared" si="1302"/>
        <v>DC3KV30-DC</v>
      </c>
      <c r="D6454" s="436">
        <f>VLOOKUP(C6454,'LICH THI'!C:AA,12,0)</f>
        <v>66</v>
      </c>
      <c r="E6454" s="436">
        <f>VLOOKUP(C6454,'LICH THI'!C:AA,13,0)</f>
        <v>45</v>
      </c>
      <c r="F6454" s="436">
        <f t="shared" si="1312"/>
        <v>21</v>
      </c>
      <c r="G6454" s="436">
        <f>VLOOKUP(C6454,'LICH THI'!C:AA,14,0)</f>
        <v>2</v>
      </c>
      <c r="H6454" s="436">
        <f t="shared" si="1303"/>
        <v>2</v>
      </c>
      <c r="I6454" s="436" t="str">
        <f t="shared" si="1304"/>
        <v>Đỗ Thị Tuyết</v>
      </c>
      <c r="J6454" s="436"/>
      <c r="K6454" s="436">
        <f t="shared" si="1305"/>
        <v>1</v>
      </c>
      <c r="L6454" s="436" t="str">
        <f t="shared" si="1306"/>
        <v>DC3KV30-DC-1</v>
      </c>
      <c r="M6454" s="436">
        <f t="shared" si="1307"/>
        <v>30</v>
      </c>
      <c r="N6454" s="437">
        <f t="shared" si="1313"/>
        <v>21</v>
      </c>
      <c r="O6454" s="437"/>
      <c r="P6454" s="430" t="str">
        <f t="shared" si="1308"/>
        <v/>
      </c>
      <c r="U6454" s="177">
        <v>19</v>
      </c>
      <c r="V6454" s="177" t="s">
        <v>3358</v>
      </c>
      <c r="W6454" s="177" t="s">
        <v>2634</v>
      </c>
      <c r="X6454" s="177" t="s">
        <v>2635</v>
      </c>
      <c r="Y6454" s="177" t="s">
        <v>5734</v>
      </c>
      <c r="Z6454" s="177" t="s">
        <v>6583</v>
      </c>
      <c r="AA6454" s="525" t="s">
        <v>3916</v>
      </c>
      <c r="AB6454" s="399" t="str">
        <f t="shared" si="1309"/>
        <v>DC3KV30</v>
      </c>
      <c r="AC6454" s="399" t="str">
        <f t="shared" si="1310"/>
        <v>DC3KV30-DC</v>
      </c>
      <c r="AD6454" t="str">
        <f>Y6454&amp;"-"&amp;VLOOKUP(AC6454,'LICH THI'!C:AA,9,0)</f>
        <v>64DCKT3038-42482</v>
      </c>
      <c r="AE6454">
        <f t="shared" si="1311"/>
        <v>1</v>
      </c>
    </row>
    <row r="6455" spans="1:31" x14ac:dyDescent="0.25">
      <c r="A6455" s="436" t="str">
        <f t="shared" si="1301"/>
        <v>DC3KV30-DC-51</v>
      </c>
      <c r="B6455" s="436">
        <f>COUNTIF(AC$4:AC6455,AC6455)</f>
        <v>51</v>
      </c>
      <c r="C6455" s="436" t="str">
        <f t="shared" si="1302"/>
        <v>DC3KV30-DC</v>
      </c>
      <c r="D6455" s="436">
        <f>VLOOKUP(C6455,'LICH THI'!C:AA,12,0)</f>
        <v>66</v>
      </c>
      <c r="E6455" s="436">
        <f>VLOOKUP(C6455,'LICH THI'!C:AA,13,0)</f>
        <v>45</v>
      </c>
      <c r="F6455" s="436">
        <f t="shared" si="1312"/>
        <v>21</v>
      </c>
      <c r="G6455" s="436">
        <f>VLOOKUP(C6455,'LICH THI'!C:AA,14,0)</f>
        <v>2</v>
      </c>
      <c r="H6455" s="436">
        <f t="shared" si="1303"/>
        <v>2</v>
      </c>
      <c r="I6455" s="436" t="str">
        <f t="shared" si="1304"/>
        <v>Trần Thị Tuyết</v>
      </c>
      <c r="J6455" s="436"/>
      <c r="K6455" s="436">
        <f t="shared" si="1305"/>
        <v>1</v>
      </c>
      <c r="L6455" s="436" t="str">
        <f t="shared" si="1306"/>
        <v>DC3KV30-DC-1</v>
      </c>
      <c r="M6455" s="436">
        <f t="shared" si="1307"/>
        <v>30</v>
      </c>
      <c r="N6455" s="437">
        <f t="shared" si="1313"/>
        <v>1</v>
      </c>
      <c r="O6455" s="437"/>
      <c r="P6455" s="430" t="str">
        <f t="shared" si="1308"/>
        <v/>
      </c>
      <c r="U6455" s="177">
        <v>20</v>
      </c>
      <c r="V6455" s="177" t="s">
        <v>3358</v>
      </c>
      <c r="W6455" s="177" t="s">
        <v>2716</v>
      </c>
      <c r="X6455" s="177" t="s">
        <v>2635</v>
      </c>
      <c r="Y6455" s="177" t="s">
        <v>5661</v>
      </c>
      <c r="Z6455" s="177" t="s">
        <v>6583</v>
      </c>
      <c r="AA6455" s="525" t="s">
        <v>4006</v>
      </c>
      <c r="AB6455" s="399" t="str">
        <f t="shared" si="1309"/>
        <v>DC3KV30</v>
      </c>
      <c r="AC6455" s="399" t="str">
        <f t="shared" si="1310"/>
        <v>DC3KV30-DC</v>
      </c>
      <c r="AD6455" t="str">
        <f>Y6455&amp;"-"&amp;VLOOKUP(AC6455,'LICH THI'!C:AA,9,0)</f>
        <v>64DCKT3050-42482</v>
      </c>
      <c r="AE6455">
        <f t="shared" si="1311"/>
        <v>1</v>
      </c>
    </row>
    <row r="6456" spans="1:31" x14ac:dyDescent="0.25">
      <c r="A6456" s="436" t="str">
        <f t="shared" si="1301"/>
        <v>DC3KV30-DC-52</v>
      </c>
      <c r="B6456" s="436">
        <f>COUNTIF(AC$4:AC6456,AC6456)</f>
        <v>52</v>
      </c>
      <c r="C6456" s="436" t="str">
        <f t="shared" si="1302"/>
        <v>DC3KV30-DC</v>
      </c>
      <c r="D6456" s="436">
        <f>VLOOKUP(C6456,'LICH THI'!C:AA,12,0)</f>
        <v>66</v>
      </c>
      <c r="E6456" s="436">
        <f>VLOOKUP(C6456,'LICH THI'!C:AA,13,0)</f>
        <v>45</v>
      </c>
      <c r="F6456" s="436">
        <f t="shared" si="1312"/>
        <v>21</v>
      </c>
      <c r="G6456" s="436">
        <f>VLOOKUP(C6456,'LICH THI'!C:AA,14,0)</f>
        <v>2</v>
      </c>
      <c r="H6456" s="436">
        <f t="shared" si="1303"/>
        <v>2</v>
      </c>
      <c r="I6456" s="436" t="str">
        <f t="shared" si="1304"/>
        <v>Vũ Thị Hồng Thanh</v>
      </c>
      <c r="J6456" s="436"/>
      <c r="K6456" s="436">
        <f t="shared" si="1305"/>
        <v>1</v>
      </c>
      <c r="L6456" s="436" t="str">
        <f t="shared" si="1306"/>
        <v>DC3KV30-DC-1</v>
      </c>
      <c r="M6456" s="436">
        <f t="shared" si="1307"/>
        <v>30</v>
      </c>
      <c r="N6456" s="437">
        <f t="shared" si="1313"/>
        <v>2</v>
      </c>
      <c r="O6456" s="437"/>
      <c r="P6456" s="430" t="str">
        <f t="shared" si="1308"/>
        <v/>
      </c>
      <c r="U6456" s="177">
        <v>53</v>
      </c>
      <c r="V6456" s="177" t="s">
        <v>3826</v>
      </c>
      <c r="W6456" s="177" t="s">
        <v>5748</v>
      </c>
      <c r="X6456" s="177" t="s">
        <v>3552</v>
      </c>
      <c r="Y6456" s="177" t="s">
        <v>5749</v>
      </c>
      <c r="Z6456" s="177" t="s">
        <v>6583</v>
      </c>
      <c r="AA6456" s="525" t="s">
        <v>2913</v>
      </c>
      <c r="AB6456" s="399" t="str">
        <f t="shared" si="1309"/>
        <v>DC3KV30</v>
      </c>
      <c r="AC6456" s="399" t="str">
        <f t="shared" si="1310"/>
        <v>DC3KV30-DC</v>
      </c>
      <c r="AD6456" t="str">
        <f>Y6456&amp;"-"&amp;VLOOKUP(AC6456,'LICH THI'!C:AA,9,0)</f>
        <v>64DCKT3187-42482</v>
      </c>
      <c r="AE6456">
        <f t="shared" si="1311"/>
        <v>1</v>
      </c>
    </row>
    <row r="6457" spans="1:31" x14ac:dyDescent="0.25">
      <c r="A6457" s="436" t="str">
        <f t="shared" si="1301"/>
        <v>DC3KV30-DC-53</v>
      </c>
      <c r="B6457" s="436">
        <f>COUNTIF(AC$4:AC6457,AC6457)</f>
        <v>53</v>
      </c>
      <c r="C6457" s="436" t="str">
        <f t="shared" si="1302"/>
        <v>DC3KV30-DC</v>
      </c>
      <c r="D6457" s="436">
        <f>VLOOKUP(C6457,'LICH THI'!C:AA,12,0)</f>
        <v>66</v>
      </c>
      <c r="E6457" s="436">
        <f>VLOOKUP(C6457,'LICH THI'!C:AA,13,0)</f>
        <v>45</v>
      </c>
      <c r="F6457" s="436">
        <f t="shared" si="1312"/>
        <v>21</v>
      </c>
      <c r="G6457" s="436">
        <f>VLOOKUP(C6457,'LICH THI'!C:AA,14,0)</f>
        <v>2</v>
      </c>
      <c r="H6457" s="436">
        <f t="shared" si="1303"/>
        <v>2</v>
      </c>
      <c r="I6457" s="436" t="str">
        <f t="shared" si="1304"/>
        <v>Bùi Phương Thảo</v>
      </c>
      <c r="J6457" s="436"/>
      <c r="K6457" s="436">
        <f t="shared" si="1305"/>
        <v>1</v>
      </c>
      <c r="L6457" s="436" t="str">
        <f t="shared" si="1306"/>
        <v>DC3KV30-DC-1</v>
      </c>
      <c r="M6457" s="436">
        <f t="shared" si="1307"/>
        <v>30</v>
      </c>
      <c r="N6457" s="437">
        <f t="shared" si="1313"/>
        <v>3</v>
      </c>
      <c r="O6457" s="437"/>
      <c r="P6457" s="430" t="str">
        <f t="shared" si="1308"/>
        <v/>
      </c>
      <c r="U6457" s="177">
        <v>62</v>
      </c>
      <c r="V6457" s="177" t="s">
        <v>3381</v>
      </c>
      <c r="W6457" s="177" t="s">
        <v>5711</v>
      </c>
      <c r="X6457" s="177" t="s">
        <v>2620</v>
      </c>
      <c r="Y6457" s="177" t="s">
        <v>5712</v>
      </c>
      <c r="Z6457" s="177" t="s">
        <v>6583</v>
      </c>
      <c r="AA6457" s="525" t="s">
        <v>3767</v>
      </c>
      <c r="AB6457" s="399" t="str">
        <f t="shared" si="1309"/>
        <v>DC3KV30</v>
      </c>
      <c r="AC6457" s="399" t="str">
        <f t="shared" si="1310"/>
        <v>DC3KV30-DC</v>
      </c>
      <c r="AD6457" t="str">
        <f>Y6457&amp;"-"&amp;VLOOKUP(AC6457,'LICH THI'!C:AA,9,0)</f>
        <v>64DCKT3291-42482</v>
      </c>
      <c r="AE6457">
        <f t="shared" si="1311"/>
        <v>1</v>
      </c>
    </row>
    <row r="6458" spans="1:31" x14ac:dyDescent="0.25">
      <c r="A6458" s="436" t="str">
        <f t="shared" si="1301"/>
        <v>DC3KV30-DC-54</v>
      </c>
      <c r="B6458" s="436">
        <f>COUNTIF(AC$4:AC6458,AC6458)</f>
        <v>54</v>
      </c>
      <c r="C6458" s="436" t="str">
        <f t="shared" si="1302"/>
        <v>DC3KV30-DC</v>
      </c>
      <c r="D6458" s="436">
        <f>VLOOKUP(C6458,'LICH THI'!C:AA,12,0)</f>
        <v>66</v>
      </c>
      <c r="E6458" s="436">
        <f>VLOOKUP(C6458,'LICH THI'!C:AA,13,0)</f>
        <v>45</v>
      </c>
      <c r="F6458" s="436">
        <f t="shared" si="1312"/>
        <v>21</v>
      </c>
      <c r="G6458" s="436">
        <f>VLOOKUP(C6458,'LICH THI'!C:AA,14,0)</f>
        <v>2</v>
      </c>
      <c r="H6458" s="436">
        <f t="shared" si="1303"/>
        <v>2</v>
      </c>
      <c r="I6458" s="436" t="str">
        <f t="shared" si="1304"/>
        <v>Lê Thị Phương Thảo</v>
      </c>
      <c r="J6458" s="436"/>
      <c r="K6458" s="436">
        <f t="shared" si="1305"/>
        <v>1</v>
      </c>
      <c r="L6458" s="436" t="str">
        <f t="shared" si="1306"/>
        <v>DC3KV30-DC-1</v>
      </c>
      <c r="M6458" s="436">
        <f t="shared" si="1307"/>
        <v>30</v>
      </c>
      <c r="N6458" s="437">
        <f t="shared" si="1313"/>
        <v>4</v>
      </c>
      <c r="O6458" s="437"/>
      <c r="P6458" s="430" t="str">
        <f t="shared" si="1308"/>
        <v/>
      </c>
      <c r="U6458" s="177">
        <v>43</v>
      </c>
      <c r="V6458" s="177" t="s">
        <v>3378</v>
      </c>
      <c r="W6458" s="177" t="s">
        <v>3382</v>
      </c>
      <c r="X6458" s="177" t="s">
        <v>2620</v>
      </c>
      <c r="Y6458" s="177" t="s">
        <v>6601</v>
      </c>
      <c r="Z6458" s="177" t="s">
        <v>6583</v>
      </c>
      <c r="AA6458" s="525" t="s">
        <v>3847</v>
      </c>
      <c r="AB6458" s="399" t="str">
        <f t="shared" si="1309"/>
        <v>DC3KV30</v>
      </c>
      <c r="AC6458" s="399" t="str">
        <f t="shared" si="1310"/>
        <v>DC3KV30-DC</v>
      </c>
      <c r="AD6458" t="str">
        <f>Y6458&amp;"-"&amp;VLOOKUP(AC6458,'LICH THI'!C:AA,9,0)</f>
        <v>64DCKT3127-42482</v>
      </c>
      <c r="AE6458">
        <f t="shared" si="1311"/>
        <v>1</v>
      </c>
    </row>
    <row r="6459" spans="1:31" x14ac:dyDescent="0.25">
      <c r="A6459" s="436" t="str">
        <f t="shared" si="1301"/>
        <v>DC3KV30-DC-55</v>
      </c>
      <c r="B6459" s="436">
        <f>COUNTIF(AC$4:AC6459,AC6459)</f>
        <v>55</v>
      </c>
      <c r="C6459" s="436" t="str">
        <f t="shared" si="1302"/>
        <v>DC3KV30-DC</v>
      </c>
      <c r="D6459" s="436">
        <f>VLOOKUP(C6459,'LICH THI'!C:AA,12,0)</f>
        <v>66</v>
      </c>
      <c r="E6459" s="436">
        <f>VLOOKUP(C6459,'LICH THI'!C:AA,13,0)</f>
        <v>45</v>
      </c>
      <c r="F6459" s="436">
        <f t="shared" si="1312"/>
        <v>21</v>
      </c>
      <c r="G6459" s="436">
        <f>VLOOKUP(C6459,'LICH THI'!C:AA,14,0)</f>
        <v>2</v>
      </c>
      <c r="H6459" s="436">
        <f t="shared" si="1303"/>
        <v>2</v>
      </c>
      <c r="I6459" s="436" t="str">
        <f t="shared" si="1304"/>
        <v>Trần Minh Thảo</v>
      </c>
      <c r="J6459" s="436"/>
      <c r="K6459" s="436">
        <f t="shared" si="1305"/>
        <v>1</v>
      </c>
      <c r="L6459" s="436" t="str">
        <f t="shared" si="1306"/>
        <v>DC3KV30-DC-1</v>
      </c>
      <c r="M6459" s="436">
        <f t="shared" si="1307"/>
        <v>30</v>
      </c>
      <c r="N6459" s="437">
        <f t="shared" si="1313"/>
        <v>5</v>
      </c>
      <c r="O6459" s="437"/>
      <c r="P6459" s="430" t="str">
        <f t="shared" si="1308"/>
        <v/>
      </c>
      <c r="U6459" s="177">
        <v>13</v>
      </c>
      <c r="V6459" s="177" t="s">
        <v>3358</v>
      </c>
      <c r="W6459" s="177" t="s">
        <v>3593</v>
      </c>
      <c r="X6459" s="177" t="s">
        <v>2620</v>
      </c>
      <c r="Y6459" s="177" t="s">
        <v>6592</v>
      </c>
      <c r="Z6459" s="177" t="s">
        <v>6583</v>
      </c>
      <c r="AA6459" s="525" t="s">
        <v>6593</v>
      </c>
      <c r="AB6459" s="399" t="str">
        <f t="shared" si="1309"/>
        <v>DC3KV30</v>
      </c>
      <c r="AC6459" s="399" t="str">
        <f t="shared" si="1310"/>
        <v>DC3KV30-DC</v>
      </c>
      <c r="AD6459" t="str">
        <f>Y6459&amp;"-"&amp;VLOOKUP(AC6459,'LICH THI'!C:AA,9,0)</f>
        <v>64DCKT3004-42482</v>
      </c>
      <c r="AE6459">
        <f t="shared" si="1311"/>
        <v>1</v>
      </c>
    </row>
    <row r="6460" spans="1:31" x14ac:dyDescent="0.25">
      <c r="A6460" s="436" t="str">
        <f t="shared" si="1301"/>
        <v>DC3KV30-DC-56</v>
      </c>
      <c r="B6460" s="436">
        <f>COUNTIF(AC$4:AC6460,AC6460)</f>
        <v>56</v>
      </c>
      <c r="C6460" s="436" t="str">
        <f t="shared" si="1302"/>
        <v>DC3KV30-DC</v>
      </c>
      <c r="D6460" s="436">
        <f>VLOOKUP(C6460,'LICH THI'!C:AA,12,0)</f>
        <v>66</v>
      </c>
      <c r="E6460" s="436">
        <f>VLOOKUP(C6460,'LICH THI'!C:AA,13,0)</f>
        <v>45</v>
      </c>
      <c r="F6460" s="436">
        <f t="shared" si="1312"/>
        <v>21</v>
      </c>
      <c r="G6460" s="436">
        <f>VLOOKUP(C6460,'LICH THI'!C:AA,14,0)</f>
        <v>2</v>
      </c>
      <c r="H6460" s="436">
        <f t="shared" si="1303"/>
        <v>2</v>
      </c>
      <c r="I6460" s="436" t="str">
        <f t="shared" si="1304"/>
        <v>Đặng Thị Thêm</v>
      </c>
      <c r="J6460" s="436"/>
      <c r="K6460" s="436">
        <f t="shared" si="1305"/>
        <v>1</v>
      </c>
      <c r="L6460" s="436" t="str">
        <f t="shared" si="1306"/>
        <v>DC3KV30-DC-1</v>
      </c>
      <c r="M6460" s="436">
        <f t="shared" si="1307"/>
        <v>30</v>
      </c>
      <c r="N6460" s="437">
        <f t="shared" si="1313"/>
        <v>6</v>
      </c>
      <c r="O6460" s="437"/>
      <c r="P6460" s="430" t="str">
        <f t="shared" si="1308"/>
        <v/>
      </c>
      <c r="U6460" s="177">
        <v>14</v>
      </c>
      <c r="V6460" s="177" t="s">
        <v>3358</v>
      </c>
      <c r="W6460" s="177" t="s">
        <v>3551</v>
      </c>
      <c r="X6460" s="177" t="s">
        <v>5487</v>
      </c>
      <c r="Y6460" s="177" t="s">
        <v>5660</v>
      </c>
      <c r="Z6460" s="177" t="s">
        <v>6583</v>
      </c>
      <c r="AA6460" s="525" t="s">
        <v>3268</v>
      </c>
      <c r="AB6460" s="399" t="str">
        <f t="shared" si="1309"/>
        <v>DC3KV30</v>
      </c>
      <c r="AC6460" s="399" t="str">
        <f t="shared" si="1310"/>
        <v>DC3KV30-DC</v>
      </c>
      <c r="AD6460" t="str">
        <f>Y6460&amp;"-"&amp;VLOOKUP(AC6460,'LICH THI'!C:AA,9,0)</f>
        <v>64DCKT3020-42482</v>
      </c>
      <c r="AE6460">
        <f t="shared" si="1311"/>
        <v>1</v>
      </c>
    </row>
    <row r="6461" spans="1:31" x14ac:dyDescent="0.25">
      <c r="A6461" s="436" t="str">
        <f t="shared" si="1301"/>
        <v>DC3KV30-DC-57</v>
      </c>
      <c r="B6461" s="436">
        <f>COUNTIF(AC$4:AC6461,AC6461)</f>
        <v>57</v>
      </c>
      <c r="C6461" s="436" t="str">
        <f t="shared" si="1302"/>
        <v>DC3KV30-DC</v>
      </c>
      <c r="D6461" s="436">
        <f>VLOOKUP(C6461,'LICH THI'!C:AA,12,0)</f>
        <v>66</v>
      </c>
      <c r="E6461" s="436">
        <f>VLOOKUP(C6461,'LICH THI'!C:AA,13,0)</f>
        <v>45</v>
      </c>
      <c r="F6461" s="436">
        <f t="shared" si="1312"/>
        <v>21</v>
      </c>
      <c r="G6461" s="436">
        <f>VLOOKUP(C6461,'LICH THI'!C:AA,14,0)</f>
        <v>2</v>
      </c>
      <c r="H6461" s="436">
        <f t="shared" si="1303"/>
        <v>2</v>
      </c>
      <c r="I6461" s="436" t="str">
        <f t="shared" si="1304"/>
        <v>Nghiêm Thị Thơm</v>
      </c>
      <c r="J6461" s="436"/>
      <c r="K6461" s="436">
        <f t="shared" si="1305"/>
        <v>1</v>
      </c>
      <c r="L6461" s="436" t="str">
        <f t="shared" si="1306"/>
        <v>DC3KV30-DC-1</v>
      </c>
      <c r="M6461" s="436">
        <f t="shared" si="1307"/>
        <v>30</v>
      </c>
      <c r="N6461" s="437">
        <f t="shared" si="1313"/>
        <v>7</v>
      </c>
      <c r="O6461" s="437"/>
      <c r="P6461" s="430" t="str">
        <f t="shared" si="1308"/>
        <v/>
      </c>
      <c r="U6461" s="177">
        <v>44</v>
      </c>
      <c r="V6461" s="177" t="s">
        <v>3378</v>
      </c>
      <c r="W6461" s="177" t="s">
        <v>4553</v>
      </c>
      <c r="X6461" s="177" t="s">
        <v>4554</v>
      </c>
      <c r="Y6461" s="177" t="s">
        <v>4555</v>
      </c>
      <c r="Z6461" s="177" t="s">
        <v>6583</v>
      </c>
      <c r="AA6461" s="525" t="s">
        <v>4556</v>
      </c>
      <c r="AB6461" s="399" t="str">
        <f t="shared" si="1309"/>
        <v>DC3KV30</v>
      </c>
      <c r="AC6461" s="399" t="str">
        <f t="shared" si="1310"/>
        <v>DC3KV30-DC</v>
      </c>
      <c r="AD6461" t="str">
        <f>Y6461&amp;"-"&amp;VLOOKUP(AC6461,'LICH THI'!C:AA,9,0)</f>
        <v>64DCKT3179-42482</v>
      </c>
      <c r="AE6461">
        <f t="shared" si="1311"/>
        <v>1</v>
      </c>
    </row>
    <row r="6462" spans="1:31" x14ac:dyDescent="0.25">
      <c r="A6462" s="436" t="str">
        <f t="shared" si="1301"/>
        <v>DC3KV30-DC-58</v>
      </c>
      <c r="B6462" s="436">
        <f>COUNTIF(AC$4:AC6462,AC6462)</f>
        <v>58</v>
      </c>
      <c r="C6462" s="436" t="str">
        <f t="shared" si="1302"/>
        <v>DC3KV30-DC</v>
      </c>
      <c r="D6462" s="436">
        <f>VLOOKUP(C6462,'LICH THI'!C:AA,12,0)</f>
        <v>66</v>
      </c>
      <c r="E6462" s="436">
        <f>VLOOKUP(C6462,'LICH THI'!C:AA,13,0)</f>
        <v>45</v>
      </c>
      <c r="F6462" s="436">
        <f t="shared" si="1312"/>
        <v>21</v>
      </c>
      <c r="G6462" s="436">
        <f>VLOOKUP(C6462,'LICH THI'!C:AA,14,0)</f>
        <v>2</v>
      </c>
      <c r="H6462" s="436">
        <f t="shared" si="1303"/>
        <v>2</v>
      </c>
      <c r="I6462" s="436" t="str">
        <f t="shared" si="1304"/>
        <v>Phạm Thị Thu</v>
      </c>
      <c r="J6462" s="436"/>
      <c r="K6462" s="436">
        <f t="shared" si="1305"/>
        <v>1</v>
      </c>
      <c r="L6462" s="436" t="str">
        <f t="shared" si="1306"/>
        <v>DC3KV30-DC-1</v>
      </c>
      <c r="M6462" s="436">
        <f t="shared" si="1307"/>
        <v>30</v>
      </c>
      <c r="N6462" s="437">
        <f t="shared" si="1313"/>
        <v>8</v>
      </c>
      <c r="O6462" s="437"/>
      <c r="P6462" s="430" t="str">
        <f t="shared" si="1308"/>
        <v/>
      </c>
      <c r="U6462" s="177">
        <v>15</v>
      </c>
      <c r="V6462" s="177" t="s">
        <v>3358</v>
      </c>
      <c r="W6462" s="177" t="s">
        <v>3557</v>
      </c>
      <c r="X6462" s="177" t="s">
        <v>2623</v>
      </c>
      <c r="Y6462" s="177" t="s">
        <v>4510</v>
      </c>
      <c r="Z6462" s="177" t="s">
        <v>6583</v>
      </c>
      <c r="AA6462" s="525" t="s">
        <v>4511</v>
      </c>
      <c r="AB6462" s="399" t="str">
        <f t="shared" si="1309"/>
        <v>DC3KV30</v>
      </c>
      <c r="AC6462" s="399" t="str">
        <f t="shared" si="1310"/>
        <v>DC3KV30-DC</v>
      </c>
      <c r="AD6462" t="str">
        <f>Y6462&amp;"-"&amp;VLOOKUP(AC6462,'LICH THI'!C:AA,9,0)</f>
        <v>64DCKT2039-42482</v>
      </c>
      <c r="AE6462">
        <f t="shared" si="1311"/>
        <v>1</v>
      </c>
    </row>
    <row r="6463" spans="1:31" x14ac:dyDescent="0.25">
      <c r="A6463" s="436" t="str">
        <f t="shared" si="1301"/>
        <v>DC3KV30-DC-59</v>
      </c>
      <c r="B6463" s="436">
        <f>COUNTIF(AC$4:AC6463,AC6463)</f>
        <v>59</v>
      </c>
      <c r="C6463" s="436" t="str">
        <f t="shared" si="1302"/>
        <v>DC3KV30-DC</v>
      </c>
      <c r="D6463" s="436">
        <f>VLOOKUP(C6463,'LICH THI'!C:AA,12,0)</f>
        <v>66</v>
      </c>
      <c r="E6463" s="436">
        <f>VLOOKUP(C6463,'LICH THI'!C:AA,13,0)</f>
        <v>45</v>
      </c>
      <c r="F6463" s="436">
        <f t="shared" si="1312"/>
        <v>21</v>
      </c>
      <c r="G6463" s="436">
        <f>VLOOKUP(C6463,'LICH THI'!C:AA,14,0)</f>
        <v>2</v>
      </c>
      <c r="H6463" s="436">
        <f t="shared" si="1303"/>
        <v>2</v>
      </c>
      <c r="I6463" s="436" t="str">
        <f t="shared" si="1304"/>
        <v>Trần Hoài Thu</v>
      </c>
      <c r="J6463" s="436"/>
      <c r="K6463" s="436">
        <f t="shared" si="1305"/>
        <v>1</v>
      </c>
      <c r="L6463" s="436" t="str">
        <f t="shared" si="1306"/>
        <v>DC3KV30-DC-1</v>
      </c>
      <c r="M6463" s="436">
        <f t="shared" si="1307"/>
        <v>30</v>
      </c>
      <c r="N6463" s="437">
        <f t="shared" si="1313"/>
        <v>9</v>
      </c>
      <c r="O6463" s="437"/>
      <c r="P6463" s="430" t="str">
        <f t="shared" si="1308"/>
        <v/>
      </c>
      <c r="U6463" s="177">
        <v>54</v>
      </c>
      <c r="V6463" s="177" t="s">
        <v>3826</v>
      </c>
      <c r="W6463" s="177" t="s">
        <v>6602</v>
      </c>
      <c r="X6463" s="177" t="s">
        <v>2623</v>
      </c>
      <c r="Y6463" s="177" t="s">
        <v>6603</v>
      </c>
      <c r="Z6463" s="177" t="s">
        <v>6583</v>
      </c>
      <c r="AA6463" s="525" t="s">
        <v>4517</v>
      </c>
      <c r="AB6463" s="399" t="str">
        <f t="shared" si="1309"/>
        <v>DC3KV30</v>
      </c>
      <c r="AC6463" s="399" t="str">
        <f t="shared" si="1310"/>
        <v>DC3KV30-DC</v>
      </c>
      <c r="AD6463" t="str">
        <f>Y6463&amp;"-"&amp;VLOOKUP(AC6463,'LICH THI'!C:AA,9,0)</f>
        <v>64DCKT3149-42482</v>
      </c>
      <c r="AE6463">
        <f t="shared" si="1311"/>
        <v>1</v>
      </c>
    </row>
    <row r="6464" spans="1:31" x14ac:dyDescent="0.25">
      <c r="A6464" s="436" t="str">
        <f t="shared" si="1301"/>
        <v>DC3KV30-DC-60</v>
      </c>
      <c r="B6464" s="436">
        <f>COUNTIF(AC$4:AC6464,AC6464)</f>
        <v>60</v>
      </c>
      <c r="C6464" s="436" t="str">
        <f t="shared" si="1302"/>
        <v>DC3KV30-DC</v>
      </c>
      <c r="D6464" s="436">
        <f>VLOOKUP(C6464,'LICH THI'!C:AA,12,0)</f>
        <v>66</v>
      </c>
      <c r="E6464" s="436">
        <f>VLOOKUP(C6464,'LICH THI'!C:AA,13,0)</f>
        <v>45</v>
      </c>
      <c r="F6464" s="436">
        <f t="shared" si="1312"/>
        <v>21</v>
      </c>
      <c r="G6464" s="436">
        <f>VLOOKUP(C6464,'LICH THI'!C:AA,14,0)</f>
        <v>2</v>
      </c>
      <c r="H6464" s="436">
        <f t="shared" si="1303"/>
        <v>2</v>
      </c>
      <c r="I6464" s="436" t="str">
        <f t="shared" si="1304"/>
        <v>Nguyễn Thu Thủy</v>
      </c>
      <c r="J6464" s="436"/>
      <c r="K6464" s="436">
        <f t="shared" si="1305"/>
        <v>1</v>
      </c>
      <c r="L6464" s="436" t="str">
        <f t="shared" si="1306"/>
        <v>DC3KV30-DC-1</v>
      </c>
      <c r="M6464" s="436">
        <f t="shared" si="1307"/>
        <v>30</v>
      </c>
      <c r="N6464" s="437">
        <f t="shared" si="1313"/>
        <v>10</v>
      </c>
      <c r="O6464" s="437"/>
      <c r="P6464" s="430" t="str">
        <f t="shared" si="1308"/>
        <v/>
      </c>
      <c r="U6464" s="177">
        <v>33</v>
      </c>
      <c r="V6464" s="177" t="s">
        <v>3366</v>
      </c>
      <c r="W6464" s="177" t="s">
        <v>3066</v>
      </c>
      <c r="X6464" s="177" t="s">
        <v>2627</v>
      </c>
      <c r="Y6464" s="177" t="s">
        <v>6597</v>
      </c>
      <c r="Z6464" s="177" t="s">
        <v>6583</v>
      </c>
      <c r="AA6464" s="525" t="s">
        <v>2799</v>
      </c>
      <c r="AB6464" s="399" t="str">
        <f t="shared" si="1309"/>
        <v>DC3KV30</v>
      </c>
      <c r="AC6464" s="399" t="str">
        <f t="shared" si="1310"/>
        <v>DC3KV30-DC</v>
      </c>
      <c r="AD6464" t="str">
        <f>Y6464&amp;"-"&amp;VLOOKUP(AC6464,'LICH THI'!C:AA,9,0)</f>
        <v>64DCKT3057-42482</v>
      </c>
      <c r="AE6464">
        <f t="shared" si="1311"/>
        <v>1</v>
      </c>
    </row>
    <row r="6465" spans="1:31" x14ac:dyDescent="0.25">
      <c r="A6465" s="436" t="str">
        <f t="shared" si="1301"/>
        <v>DC3KV30-DC-61</v>
      </c>
      <c r="B6465" s="436">
        <f>COUNTIF(AC$4:AC6465,AC6465)</f>
        <v>61</v>
      </c>
      <c r="C6465" s="436" t="str">
        <f t="shared" si="1302"/>
        <v>DC3KV30-DC</v>
      </c>
      <c r="D6465" s="436">
        <f>VLOOKUP(C6465,'LICH THI'!C:AA,12,0)</f>
        <v>66</v>
      </c>
      <c r="E6465" s="436">
        <f>VLOOKUP(C6465,'LICH THI'!C:AA,13,0)</f>
        <v>45</v>
      </c>
      <c r="F6465" s="436">
        <f t="shared" si="1312"/>
        <v>21</v>
      </c>
      <c r="G6465" s="436">
        <f>VLOOKUP(C6465,'LICH THI'!C:AA,14,0)</f>
        <v>2</v>
      </c>
      <c r="H6465" s="436">
        <f t="shared" si="1303"/>
        <v>2</v>
      </c>
      <c r="I6465" s="436" t="str">
        <f t="shared" si="1304"/>
        <v>Hoàng Thị Thúy</v>
      </c>
      <c r="J6465" s="436"/>
      <c r="K6465" s="436">
        <f t="shared" si="1305"/>
        <v>1</v>
      </c>
      <c r="L6465" s="436" t="str">
        <f t="shared" si="1306"/>
        <v>DC3KV30-DC-1</v>
      </c>
      <c r="M6465" s="436">
        <f t="shared" si="1307"/>
        <v>30</v>
      </c>
      <c r="N6465" s="437">
        <f t="shared" si="1313"/>
        <v>11</v>
      </c>
      <c r="O6465" s="437"/>
      <c r="P6465" s="430" t="str">
        <f t="shared" si="1308"/>
        <v/>
      </c>
      <c r="U6465" s="177">
        <v>16</v>
      </c>
      <c r="V6465" s="177" t="s">
        <v>3358</v>
      </c>
      <c r="W6465" s="177" t="s">
        <v>6082</v>
      </c>
      <c r="X6465" s="177" t="s">
        <v>2631</v>
      </c>
      <c r="Y6465" s="177" t="s">
        <v>6594</v>
      </c>
      <c r="Z6465" s="177" t="s">
        <v>6583</v>
      </c>
      <c r="AA6465" s="525" t="s">
        <v>4752</v>
      </c>
      <c r="AB6465" s="399" t="str">
        <f t="shared" si="1309"/>
        <v>DC3KV30</v>
      </c>
      <c r="AC6465" s="399" t="str">
        <f t="shared" si="1310"/>
        <v>DC3KV30-DC</v>
      </c>
      <c r="AD6465" t="str">
        <f>Y6465&amp;"-"&amp;VLOOKUP(AC6465,'LICH THI'!C:AA,9,0)</f>
        <v>64DCKT3077-42482</v>
      </c>
      <c r="AE6465">
        <f t="shared" si="1311"/>
        <v>1</v>
      </c>
    </row>
    <row r="6466" spans="1:31" x14ac:dyDescent="0.25">
      <c r="A6466" s="436" t="str">
        <f t="shared" si="1301"/>
        <v>DC3KV30-DC-62</v>
      </c>
      <c r="B6466" s="436">
        <f>COUNTIF(AC$4:AC6466,AC6466)</f>
        <v>62</v>
      </c>
      <c r="C6466" s="436" t="str">
        <f t="shared" si="1302"/>
        <v>DC3KV30-DC</v>
      </c>
      <c r="D6466" s="436">
        <f>VLOOKUP(C6466,'LICH THI'!C:AA,12,0)</f>
        <v>66</v>
      </c>
      <c r="E6466" s="436">
        <f>VLOOKUP(C6466,'LICH THI'!C:AA,13,0)</f>
        <v>45</v>
      </c>
      <c r="F6466" s="436">
        <f t="shared" si="1312"/>
        <v>21</v>
      </c>
      <c r="G6466" s="436">
        <f>VLOOKUP(C6466,'LICH THI'!C:AA,14,0)</f>
        <v>2</v>
      </c>
      <c r="H6466" s="436">
        <f t="shared" si="1303"/>
        <v>2</v>
      </c>
      <c r="I6466" s="436" t="str">
        <f t="shared" si="1304"/>
        <v>Đỗ Thị Đài Trang</v>
      </c>
      <c r="J6466" s="436"/>
      <c r="K6466" s="436">
        <f t="shared" si="1305"/>
        <v>1</v>
      </c>
      <c r="L6466" s="436" t="str">
        <f t="shared" si="1306"/>
        <v>DC3KV30-DC-1</v>
      </c>
      <c r="M6466" s="436">
        <f t="shared" si="1307"/>
        <v>30</v>
      </c>
      <c r="N6466" s="437">
        <f t="shared" si="1313"/>
        <v>12</v>
      </c>
      <c r="O6466" s="437"/>
      <c r="P6466" s="430" t="str">
        <f t="shared" si="1308"/>
        <v/>
      </c>
      <c r="U6466" s="177">
        <v>34</v>
      </c>
      <c r="V6466" s="177" t="s">
        <v>3366</v>
      </c>
      <c r="W6466" s="177" t="s">
        <v>6598</v>
      </c>
      <c r="X6466" s="177" t="s">
        <v>2694</v>
      </c>
      <c r="Y6466" s="177" t="s">
        <v>6599</v>
      </c>
      <c r="Z6466" s="177" t="s">
        <v>6583</v>
      </c>
      <c r="AA6466" s="525" t="s">
        <v>6600</v>
      </c>
      <c r="AB6466" s="399" t="str">
        <f t="shared" si="1309"/>
        <v>DC3KV30</v>
      </c>
      <c r="AC6466" s="399" t="str">
        <f t="shared" si="1310"/>
        <v>DC3KV30-DC</v>
      </c>
      <c r="AD6466" t="str">
        <f>Y6466&amp;"-"&amp;VLOOKUP(AC6466,'LICH THI'!C:AA,9,0)</f>
        <v>64DCKT3101-42482</v>
      </c>
      <c r="AE6466">
        <f t="shared" si="1311"/>
        <v>1</v>
      </c>
    </row>
    <row r="6467" spans="1:31" x14ac:dyDescent="0.25">
      <c r="A6467" s="436" t="str">
        <f t="shared" si="1301"/>
        <v>DC3KV30-DC-63</v>
      </c>
      <c r="B6467" s="436">
        <f>COUNTIF(AC$4:AC6467,AC6467)</f>
        <v>63</v>
      </c>
      <c r="C6467" s="436" t="str">
        <f t="shared" si="1302"/>
        <v>DC3KV30-DC</v>
      </c>
      <c r="D6467" s="436">
        <f>VLOOKUP(C6467,'LICH THI'!C:AA,12,0)</f>
        <v>66</v>
      </c>
      <c r="E6467" s="436">
        <f>VLOOKUP(C6467,'LICH THI'!C:AA,13,0)</f>
        <v>45</v>
      </c>
      <c r="F6467" s="436">
        <f t="shared" si="1312"/>
        <v>21</v>
      </c>
      <c r="G6467" s="436">
        <f>VLOOKUP(C6467,'LICH THI'!C:AA,14,0)</f>
        <v>2</v>
      </c>
      <c r="H6467" s="436">
        <f t="shared" si="1303"/>
        <v>2</v>
      </c>
      <c r="I6467" s="436" t="str">
        <f t="shared" si="1304"/>
        <v>Lưu Mai Trang</v>
      </c>
      <c r="J6467" s="436"/>
      <c r="K6467" s="436">
        <f t="shared" si="1305"/>
        <v>1</v>
      </c>
      <c r="L6467" s="436" t="str">
        <f t="shared" si="1306"/>
        <v>DC3KV30-DC-1</v>
      </c>
      <c r="M6467" s="436">
        <f t="shared" si="1307"/>
        <v>30</v>
      </c>
      <c r="N6467" s="437">
        <f t="shared" si="1313"/>
        <v>13</v>
      </c>
      <c r="O6467" s="437"/>
      <c r="P6467" s="430" t="str">
        <f t="shared" si="1308"/>
        <v/>
      </c>
      <c r="U6467" s="177">
        <v>65</v>
      </c>
      <c r="V6467" s="177" t="s">
        <v>3046</v>
      </c>
      <c r="W6467" s="177" t="s">
        <v>3587</v>
      </c>
      <c r="X6467" s="177" t="s">
        <v>2694</v>
      </c>
      <c r="Y6467" s="177" t="s">
        <v>3588</v>
      </c>
      <c r="Z6467" s="177" t="s">
        <v>6583</v>
      </c>
      <c r="AA6467" s="525" t="s">
        <v>3589</v>
      </c>
      <c r="AB6467" s="399" t="str">
        <f t="shared" si="1309"/>
        <v>DC3KV30</v>
      </c>
      <c r="AC6467" s="399" t="str">
        <f t="shared" si="1310"/>
        <v>DC3KV30-DC</v>
      </c>
      <c r="AD6467" t="str">
        <f>Y6467&amp;"-"&amp;VLOOKUP(AC6467,'LICH THI'!C:AA,9,0)</f>
        <v>63DCKT3215-42482</v>
      </c>
      <c r="AE6467">
        <f t="shared" si="1311"/>
        <v>1</v>
      </c>
    </row>
    <row r="6468" spans="1:31" x14ac:dyDescent="0.25">
      <c r="A6468" s="436" t="str">
        <f t="shared" si="1301"/>
        <v>DC3KV30-DC-64</v>
      </c>
      <c r="B6468" s="436">
        <f>COUNTIF(AC$4:AC6468,AC6468)</f>
        <v>64</v>
      </c>
      <c r="C6468" s="436" t="str">
        <f t="shared" si="1302"/>
        <v>DC3KV30-DC</v>
      </c>
      <c r="D6468" s="436">
        <f>VLOOKUP(C6468,'LICH THI'!C:AA,12,0)</f>
        <v>66</v>
      </c>
      <c r="E6468" s="436">
        <f>VLOOKUP(C6468,'LICH THI'!C:AA,13,0)</f>
        <v>45</v>
      </c>
      <c r="F6468" s="436">
        <f t="shared" si="1312"/>
        <v>21</v>
      </c>
      <c r="G6468" s="436">
        <f>VLOOKUP(C6468,'LICH THI'!C:AA,14,0)</f>
        <v>2</v>
      </c>
      <c r="H6468" s="436">
        <f t="shared" si="1303"/>
        <v>2</v>
      </c>
      <c r="I6468" s="436" t="str">
        <f t="shared" si="1304"/>
        <v>Ngô Thị Kiều Trang</v>
      </c>
      <c r="J6468" s="436"/>
      <c r="K6468" s="436">
        <f t="shared" si="1305"/>
        <v>1</v>
      </c>
      <c r="L6468" s="436" t="str">
        <f t="shared" si="1306"/>
        <v>DC3KV30-DC-1</v>
      </c>
      <c r="M6468" s="436">
        <f t="shared" si="1307"/>
        <v>30</v>
      </c>
      <c r="N6468" s="437">
        <f t="shared" si="1313"/>
        <v>14</v>
      </c>
      <c r="O6468" s="437"/>
      <c r="P6468" s="430" t="str">
        <f t="shared" si="1308"/>
        <v/>
      </c>
      <c r="U6468" s="177">
        <v>63</v>
      </c>
      <c r="V6468" s="177" t="s">
        <v>3381</v>
      </c>
      <c r="W6468" s="177" t="s">
        <v>4799</v>
      </c>
      <c r="X6468" s="177" t="s">
        <v>2694</v>
      </c>
      <c r="Y6468" s="177" t="s">
        <v>4800</v>
      </c>
      <c r="Z6468" s="177" t="s">
        <v>6583</v>
      </c>
      <c r="AA6468" s="525" t="s">
        <v>3387</v>
      </c>
      <c r="AB6468" s="399" t="str">
        <f t="shared" si="1309"/>
        <v>DC3KV30</v>
      </c>
      <c r="AC6468" s="399" t="str">
        <f t="shared" si="1310"/>
        <v>DC3KV30-DC</v>
      </c>
      <c r="AD6468" t="str">
        <f>Y6468&amp;"-"&amp;VLOOKUP(AC6468,'LICH THI'!C:AA,9,0)</f>
        <v>64DCKT3233-42482</v>
      </c>
      <c r="AE6468">
        <f t="shared" si="1311"/>
        <v>1</v>
      </c>
    </row>
    <row r="6469" spans="1:31" x14ac:dyDescent="0.25">
      <c r="A6469" s="436" t="str">
        <f t="shared" ref="A6469:A6532" si="1314">C6469&amp;"-"&amp;B6469</f>
        <v>DC3KV30-DC-65</v>
      </c>
      <c r="B6469" s="436">
        <f>COUNTIF(AC$4:AC6469,AC6469)</f>
        <v>65</v>
      </c>
      <c r="C6469" s="436" t="str">
        <f t="shared" ref="C6469:C6532" si="1315">_CT_MaHP1</f>
        <v>DC3KV30-DC</v>
      </c>
      <c r="D6469" s="436">
        <f>VLOOKUP(C6469,'LICH THI'!C:AA,12,0)</f>
        <v>66</v>
      </c>
      <c r="E6469" s="436">
        <f>VLOOKUP(C6469,'LICH THI'!C:AA,13,0)</f>
        <v>45</v>
      </c>
      <c r="F6469" s="436">
        <f t="shared" si="1312"/>
        <v>21</v>
      </c>
      <c r="G6469" s="436">
        <f>VLOOKUP(C6469,'LICH THI'!C:AA,14,0)</f>
        <v>2</v>
      </c>
      <c r="H6469" s="436">
        <f t="shared" ref="H6469:H6532" si="1316">IF(E6469=0,"",TRUNC((B6469+E6469-1)/E6469))</f>
        <v>2</v>
      </c>
      <c r="I6469" s="436" t="str">
        <f t="shared" ref="I6469:I6532" si="1317">W6469&amp;" "&amp;X6469</f>
        <v>Nguyễn Thị Minh Trang</v>
      </c>
      <c r="J6469" s="436"/>
      <c r="K6469" s="436">
        <f t="shared" ref="K6469:K6532" si="1318">IF(G6469=1,1,IF(H6469&lt;G6469,H6469+1,1))</f>
        <v>1</v>
      </c>
      <c r="L6469" s="436" t="str">
        <f t="shared" ref="L6469:L6532" si="1319">C6469&amp;"-"&amp;K6469</f>
        <v>DC3KV30-DC-1</v>
      </c>
      <c r="M6469" s="436">
        <f t="shared" ref="M6469:M6532" si="1320">IF(E6469=0,"",MOD(MID(C6469,6,2),E6469))</f>
        <v>30</v>
      </c>
      <c r="N6469" s="437">
        <f t="shared" si="1313"/>
        <v>15</v>
      </c>
      <c r="O6469" s="437"/>
      <c r="P6469" s="430" t="str">
        <f t="shared" ref="P6469:P6532" si="1321">IF(MOD(20*O6469,10)&lt;&gt;0,"SAI","")</f>
        <v/>
      </c>
      <c r="U6469" s="177">
        <v>66</v>
      </c>
      <c r="V6469" s="177" t="s">
        <v>3046</v>
      </c>
      <c r="W6469" s="177" t="s">
        <v>5632</v>
      </c>
      <c r="X6469" s="177" t="s">
        <v>2694</v>
      </c>
      <c r="Y6469" s="177" t="s">
        <v>5633</v>
      </c>
      <c r="Z6469" s="177" t="s">
        <v>6583</v>
      </c>
      <c r="AA6469" s="525" t="s">
        <v>4289</v>
      </c>
      <c r="AB6469" s="399" t="str">
        <f t="shared" ref="AB6469:AB6532" si="1322">_CT_MaHP</f>
        <v>DC3KV30</v>
      </c>
      <c r="AC6469" s="399" t="str">
        <f t="shared" ref="AC6469:AC6532" si="1323">_CT_MaHe</f>
        <v>DC3KV30-DC</v>
      </c>
      <c r="AD6469" t="str">
        <f>Y6469&amp;"-"&amp;VLOOKUP(AC6469,'LICH THI'!C:AA,9,0)</f>
        <v>63DCKT3202-42482</v>
      </c>
      <c r="AE6469">
        <f t="shared" ref="AE6469:AE6532" si="1324">COUNTIF(AD6469,AD:AD)</f>
        <v>1</v>
      </c>
    </row>
    <row r="6470" spans="1:31" x14ac:dyDescent="0.25">
      <c r="A6470" s="436" t="str">
        <f t="shared" si="1314"/>
        <v>DC3KV30-DC-66</v>
      </c>
      <c r="B6470" s="436">
        <f>COUNTIF(AC$4:AC6470,AC6470)</f>
        <v>66</v>
      </c>
      <c r="C6470" s="436" t="str">
        <f t="shared" si="1315"/>
        <v>DC3KV30-DC</v>
      </c>
      <c r="D6470" s="436">
        <f>VLOOKUP(C6470,'LICH THI'!C:AA,12,0)</f>
        <v>66</v>
      </c>
      <c r="E6470" s="436">
        <f>VLOOKUP(C6470,'LICH THI'!C:AA,13,0)</f>
        <v>45</v>
      </c>
      <c r="F6470" s="436">
        <f t="shared" ref="F6470:F6533" si="1325">IF(G6470="","",IF(G6470=H6470,D6470-(H6470-1)*E6470,E6470))</f>
        <v>21</v>
      </c>
      <c r="G6470" s="436">
        <f>VLOOKUP(C6470,'LICH THI'!C:AA,14,0)</f>
        <v>2</v>
      </c>
      <c r="H6470" s="436">
        <f t="shared" si="1316"/>
        <v>2</v>
      </c>
      <c r="I6470" s="436" t="str">
        <f t="shared" si="1317"/>
        <v>Nguyễn Thị Thu Uyên</v>
      </c>
      <c r="J6470" s="436"/>
      <c r="K6470" s="436">
        <f t="shared" si="1318"/>
        <v>1</v>
      </c>
      <c r="L6470" s="436" t="str">
        <f t="shared" si="1319"/>
        <v>DC3KV30-DC-1</v>
      </c>
      <c r="M6470" s="436">
        <f t="shared" si="1320"/>
        <v>30</v>
      </c>
      <c r="N6470" s="437">
        <f t="shared" ref="N6470:N6533" si="1326">IF(F6470=0,"",(K6470-1)*$N$2+1+MOD(B6470-M6470,F6470))</f>
        <v>16</v>
      </c>
      <c r="O6470" s="437"/>
      <c r="P6470" s="430" t="str">
        <f t="shared" si="1321"/>
        <v/>
      </c>
      <c r="U6470" s="177">
        <v>35</v>
      </c>
      <c r="V6470" s="177" t="s">
        <v>3366</v>
      </c>
      <c r="W6470" s="177" t="s">
        <v>3056</v>
      </c>
      <c r="X6470" s="177" t="s">
        <v>5676</v>
      </c>
      <c r="Y6470" s="177" t="s">
        <v>5677</v>
      </c>
      <c r="Z6470" s="177" t="s">
        <v>6583</v>
      </c>
      <c r="AA6470" s="525" t="s">
        <v>3878</v>
      </c>
      <c r="AB6470" s="399" t="str">
        <f t="shared" si="1322"/>
        <v>DC3KV30</v>
      </c>
      <c r="AC6470" s="399" t="str">
        <f t="shared" si="1323"/>
        <v>DC3KV30-DC</v>
      </c>
      <c r="AD6470" t="str">
        <f>Y6470&amp;"-"&amp;VLOOKUP(AC6470,'LICH THI'!C:AA,9,0)</f>
        <v>64DCKT3095-42482</v>
      </c>
      <c r="AE6470">
        <f t="shared" si="1324"/>
        <v>1</v>
      </c>
    </row>
    <row r="6471" spans="1:31" x14ac:dyDescent="0.25">
      <c r="A6471" s="436" t="str">
        <f t="shared" si="1314"/>
        <v>DC3KV31-DC-1</v>
      </c>
      <c r="B6471" s="436">
        <f>COUNTIF(AC$4:AC6471,AC6471)</f>
        <v>1</v>
      </c>
      <c r="C6471" s="436" t="str">
        <f t="shared" si="1315"/>
        <v>DC3KV31-DC</v>
      </c>
      <c r="D6471" s="436">
        <f>VLOOKUP(C6471,'LICH THI'!C:AA,12,0)</f>
        <v>48</v>
      </c>
      <c r="E6471" s="436">
        <f>VLOOKUP(C6471,'LICH THI'!C:AA,13,0)</f>
        <v>48</v>
      </c>
      <c r="F6471" s="436">
        <f t="shared" si="1325"/>
        <v>48</v>
      </c>
      <c r="G6471" s="436">
        <f>VLOOKUP(C6471,'LICH THI'!C:AA,14,0)</f>
        <v>1</v>
      </c>
      <c r="H6471" s="436">
        <f t="shared" si="1316"/>
        <v>1</v>
      </c>
      <c r="I6471" s="436" t="str">
        <f t="shared" si="1317"/>
        <v>Hoàng Diệu Anh</v>
      </c>
      <c r="J6471" s="436"/>
      <c r="K6471" s="436">
        <f t="shared" si="1318"/>
        <v>1</v>
      </c>
      <c r="L6471" s="436" t="str">
        <f t="shared" si="1319"/>
        <v>DC3KV31-DC-1</v>
      </c>
      <c r="M6471" s="436">
        <f t="shared" si="1320"/>
        <v>31</v>
      </c>
      <c r="N6471" s="437">
        <f t="shared" si="1326"/>
        <v>19</v>
      </c>
      <c r="O6471" s="437"/>
      <c r="P6471" s="430" t="str">
        <f t="shared" si="1321"/>
        <v/>
      </c>
      <c r="U6471" s="177">
        <v>19</v>
      </c>
      <c r="V6471" s="177" t="s">
        <v>3491</v>
      </c>
      <c r="W6471" s="177" t="s">
        <v>6543</v>
      </c>
      <c r="X6471" s="177" t="s">
        <v>2611</v>
      </c>
      <c r="Y6471" s="177" t="s">
        <v>6544</v>
      </c>
      <c r="Z6471" s="177" t="s">
        <v>7259</v>
      </c>
      <c r="AA6471" s="525" t="s">
        <v>6545</v>
      </c>
      <c r="AB6471" s="399" t="str">
        <f t="shared" si="1322"/>
        <v>DC3KV31</v>
      </c>
      <c r="AC6471" s="399" t="str">
        <f t="shared" si="1323"/>
        <v>DC3KV31-DC</v>
      </c>
      <c r="AD6471" t="str">
        <f>Y6471&amp;"-"&amp;VLOOKUP(AC6471,'LICH THI'!C:AA,9,0)</f>
        <v>65DCKT21572-42486</v>
      </c>
      <c r="AE6471">
        <f t="shared" si="1324"/>
        <v>1</v>
      </c>
    </row>
    <row r="6472" spans="1:31" x14ac:dyDescent="0.25">
      <c r="A6472" s="436" t="str">
        <f t="shared" si="1314"/>
        <v>DC3KV31-DC-2</v>
      </c>
      <c r="B6472" s="436">
        <f>COUNTIF(AC$4:AC6472,AC6472)</f>
        <v>2</v>
      </c>
      <c r="C6472" s="436" t="str">
        <f t="shared" si="1315"/>
        <v>DC3KV31-DC</v>
      </c>
      <c r="D6472" s="436">
        <f>VLOOKUP(C6472,'LICH THI'!C:AA,12,0)</f>
        <v>48</v>
      </c>
      <c r="E6472" s="436">
        <f>VLOOKUP(C6472,'LICH THI'!C:AA,13,0)</f>
        <v>48</v>
      </c>
      <c r="F6472" s="436">
        <f t="shared" si="1325"/>
        <v>48</v>
      </c>
      <c r="G6472" s="436">
        <f>VLOOKUP(C6472,'LICH THI'!C:AA,14,0)</f>
        <v>1</v>
      </c>
      <c r="H6472" s="436">
        <f t="shared" si="1316"/>
        <v>1</v>
      </c>
      <c r="I6472" s="436" t="str">
        <f t="shared" si="1317"/>
        <v>Nguyễn Ngọc Anh</v>
      </c>
      <c r="J6472" s="436"/>
      <c r="K6472" s="436">
        <f t="shared" si="1318"/>
        <v>1</v>
      </c>
      <c r="L6472" s="436" t="str">
        <f t="shared" si="1319"/>
        <v>DC3KV31-DC-1</v>
      </c>
      <c r="M6472" s="436">
        <f t="shared" si="1320"/>
        <v>31</v>
      </c>
      <c r="N6472" s="437">
        <f t="shared" si="1326"/>
        <v>20</v>
      </c>
      <c r="O6472" s="437"/>
      <c r="P6472" s="430" t="str">
        <f t="shared" si="1321"/>
        <v/>
      </c>
      <c r="U6472" s="177">
        <v>47</v>
      </c>
      <c r="V6472" s="177" t="s">
        <v>3088</v>
      </c>
      <c r="W6472" s="177" t="s">
        <v>2783</v>
      </c>
      <c r="X6472" s="177" t="s">
        <v>2611</v>
      </c>
      <c r="Y6472" s="177" t="s">
        <v>6843</v>
      </c>
      <c r="Z6472" s="177" t="s">
        <v>7259</v>
      </c>
      <c r="AA6472" s="525" t="s">
        <v>4170</v>
      </c>
      <c r="AB6472" s="399" t="str">
        <f t="shared" si="1322"/>
        <v>DC3KV31</v>
      </c>
      <c r="AC6472" s="399" t="str">
        <f t="shared" si="1323"/>
        <v>DC3KV31-DC</v>
      </c>
      <c r="AD6472" t="str">
        <f>Y6472&amp;"-"&amp;VLOOKUP(AC6472,'LICH THI'!C:AA,9,0)</f>
        <v>63DCQT3010-42486</v>
      </c>
      <c r="AE6472">
        <f t="shared" si="1324"/>
        <v>1</v>
      </c>
    </row>
    <row r="6473" spans="1:31" x14ac:dyDescent="0.25">
      <c r="A6473" s="436" t="str">
        <f t="shared" si="1314"/>
        <v>DC3KV31-DC-3</v>
      </c>
      <c r="B6473" s="436">
        <f>COUNTIF(AC$4:AC6473,AC6473)</f>
        <v>3</v>
      </c>
      <c r="C6473" s="436" t="str">
        <f t="shared" si="1315"/>
        <v>DC3KV31-DC</v>
      </c>
      <c r="D6473" s="436">
        <f>VLOOKUP(C6473,'LICH THI'!C:AA,12,0)</f>
        <v>48</v>
      </c>
      <c r="E6473" s="436">
        <f>VLOOKUP(C6473,'LICH THI'!C:AA,13,0)</f>
        <v>48</v>
      </c>
      <c r="F6473" s="436">
        <f t="shared" si="1325"/>
        <v>48</v>
      </c>
      <c r="G6473" s="436">
        <f>VLOOKUP(C6473,'LICH THI'!C:AA,14,0)</f>
        <v>1</v>
      </c>
      <c r="H6473" s="436">
        <f t="shared" si="1316"/>
        <v>1</v>
      </c>
      <c r="I6473" s="436" t="str">
        <f t="shared" si="1317"/>
        <v>Nguyễn Thị Quỳnh Anh</v>
      </c>
      <c r="J6473" s="436"/>
      <c r="K6473" s="436">
        <f t="shared" si="1318"/>
        <v>1</v>
      </c>
      <c r="L6473" s="436" t="str">
        <f t="shared" si="1319"/>
        <v>DC3KV31-DC-1</v>
      </c>
      <c r="M6473" s="436">
        <f t="shared" si="1320"/>
        <v>31</v>
      </c>
      <c r="N6473" s="437">
        <f t="shared" si="1326"/>
        <v>21</v>
      </c>
      <c r="O6473" s="437"/>
      <c r="P6473" s="430" t="str">
        <f t="shared" si="1321"/>
        <v/>
      </c>
      <c r="U6473" s="177">
        <v>20</v>
      </c>
      <c r="V6473" s="177" t="s">
        <v>3491</v>
      </c>
      <c r="W6473" s="177" t="s">
        <v>5569</v>
      </c>
      <c r="X6473" s="177" t="s">
        <v>2611</v>
      </c>
      <c r="Y6473" s="177" t="s">
        <v>7267</v>
      </c>
      <c r="Z6473" s="177" t="s">
        <v>7259</v>
      </c>
      <c r="AA6473" s="525" t="s">
        <v>5455</v>
      </c>
      <c r="AB6473" s="399" t="str">
        <f t="shared" si="1322"/>
        <v>DC3KV31</v>
      </c>
      <c r="AC6473" s="399" t="str">
        <f t="shared" si="1323"/>
        <v>DC3KV31-DC</v>
      </c>
      <c r="AD6473" t="str">
        <f>Y6473&amp;"-"&amp;VLOOKUP(AC6473,'LICH THI'!C:AA,9,0)</f>
        <v>65DCKT23181-42486</v>
      </c>
      <c r="AE6473">
        <f t="shared" si="1324"/>
        <v>1</v>
      </c>
    </row>
    <row r="6474" spans="1:31" x14ac:dyDescent="0.25">
      <c r="A6474" s="436" t="str">
        <f t="shared" si="1314"/>
        <v>DC3KV31-DC-4</v>
      </c>
      <c r="B6474" s="436">
        <f>COUNTIF(AC$4:AC6474,AC6474)</f>
        <v>4</v>
      </c>
      <c r="C6474" s="436" t="str">
        <f t="shared" si="1315"/>
        <v>DC3KV31-DC</v>
      </c>
      <c r="D6474" s="436">
        <f>VLOOKUP(C6474,'LICH THI'!C:AA,12,0)</f>
        <v>48</v>
      </c>
      <c r="E6474" s="436">
        <f>VLOOKUP(C6474,'LICH THI'!C:AA,13,0)</f>
        <v>48</v>
      </c>
      <c r="F6474" s="436">
        <f t="shared" si="1325"/>
        <v>48</v>
      </c>
      <c r="G6474" s="436">
        <f>VLOOKUP(C6474,'LICH THI'!C:AA,14,0)</f>
        <v>1</v>
      </c>
      <c r="H6474" s="436">
        <f t="shared" si="1316"/>
        <v>1</v>
      </c>
      <c r="I6474" s="436" t="str">
        <f t="shared" si="1317"/>
        <v>Nguyễn Thị Vân Anh</v>
      </c>
      <c r="J6474" s="436"/>
      <c r="K6474" s="436">
        <f t="shared" si="1318"/>
        <v>1</v>
      </c>
      <c r="L6474" s="436" t="str">
        <f t="shared" si="1319"/>
        <v>DC3KV31-DC-1</v>
      </c>
      <c r="M6474" s="436">
        <f t="shared" si="1320"/>
        <v>31</v>
      </c>
      <c r="N6474" s="437">
        <f t="shared" si="1326"/>
        <v>22</v>
      </c>
      <c r="O6474" s="437"/>
      <c r="P6474" s="430" t="str">
        <f t="shared" si="1321"/>
        <v/>
      </c>
      <c r="U6474" s="177">
        <v>32</v>
      </c>
      <c r="V6474" s="177" t="s">
        <v>5908</v>
      </c>
      <c r="W6474" s="177" t="s">
        <v>6350</v>
      </c>
      <c r="X6474" s="177" t="s">
        <v>2611</v>
      </c>
      <c r="Y6474" s="177" t="s">
        <v>7269</v>
      </c>
      <c r="Z6474" s="177" t="s">
        <v>7259</v>
      </c>
      <c r="AA6474" s="525" t="s">
        <v>6280</v>
      </c>
      <c r="AB6474" s="399" t="str">
        <f t="shared" si="1322"/>
        <v>DC3KV31</v>
      </c>
      <c r="AC6474" s="399" t="str">
        <f t="shared" si="1323"/>
        <v>DC3KV31-DC</v>
      </c>
      <c r="AD6474" t="str">
        <f>Y6474&amp;"-"&amp;VLOOKUP(AC6474,'LICH THI'!C:AA,9,0)</f>
        <v>65DCKT23172-42486</v>
      </c>
      <c r="AE6474">
        <f t="shared" si="1324"/>
        <v>1</v>
      </c>
    </row>
    <row r="6475" spans="1:31" x14ac:dyDescent="0.25">
      <c r="A6475" s="436" t="str">
        <f t="shared" si="1314"/>
        <v>DC3KV31-DC-5</v>
      </c>
      <c r="B6475" s="436">
        <f>COUNTIF(AC$4:AC6475,AC6475)</f>
        <v>5</v>
      </c>
      <c r="C6475" s="436" t="str">
        <f t="shared" si="1315"/>
        <v>DC3KV31-DC</v>
      </c>
      <c r="D6475" s="436">
        <f>VLOOKUP(C6475,'LICH THI'!C:AA,12,0)</f>
        <v>48</v>
      </c>
      <c r="E6475" s="436">
        <f>VLOOKUP(C6475,'LICH THI'!C:AA,13,0)</f>
        <v>48</v>
      </c>
      <c r="F6475" s="436">
        <f t="shared" si="1325"/>
        <v>48</v>
      </c>
      <c r="G6475" s="436">
        <f>VLOOKUP(C6475,'LICH THI'!C:AA,14,0)</f>
        <v>1</v>
      </c>
      <c r="H6475" s="436">
        <f t="shared" si="1316"/>
        <v>1</v>
      </c>
      <c r="I6475" s="436" t="str">
        <f t="shared" si="1317"/>
        <v>Hoàng Thị Ánh</v>
      </c>
      <c r="J6475" s="436"/>
      <c r="K6475" s="436">
        <f t="shared" si="1318"/>
        <v>1</v>
      </c>
      <c r="L6475" s="436" t="str">
        <f t="shared" si="1319"/>
        <v>DC3KV31-DC-1</v>
      </c>
      <c r="M6475" s="436">
        <f t="shared" si="1320"/>
        <v>31</v>
      </c>
      <c r="N6475" s="437">
        <f t="shared" si="1326"/>
        <v>23</v>
      </c>
      <c r="O6475" s="437"/>
      <c r="P6475" s="430" t="str">
        <f t="shared" si="1321"/>
        <v/>
      </c>
      <c r="U6475" s="177">
        <v>33</v>
      </c>
      <c r="V6475" s="177" t="s">
        <v>5908</v>
      </c>
      <c r="W6475" s="177" t="s">
        <v>6082</v>
      </c>
      <c r="X6475" s="177" t="s">
        <v>3021</v>
      </c>
      <c r="Y6475" s="177" t="s">
        <v>6342</v>
      </c>
      <c r="Z6475" s="177" t="s">
        <v>7259</v>
      </c>
      <c r="AA6475" s="525" t="s">
        <v>6051</v>
      </c>
      <c r="AB6475" s="399" t="str">
        <f t="shared" si="1322"/>
        <v>DC3KV31</v>
      </c>
      <c r="AC6475" s="399" t="str">
        <f t="shared" si="1323"/>
        <v>DC3KV31-DC</v>
      </c>
      <c r="AD6475" t="str">
        <f>Y6475&amp;"-"&amp;VLOOKUP(AC6475,'LICH THI'!C:AA,9,0)</f>
        <v>65DCKT21947-42486</v>
      </c>
      <c r="AE6475">
        <f t="shared" si="1324"/>
        <v>1</v>
      </c>
    </row>
    <row r="6476" spans="1:31" x14ac:dyDescent="0.25">
      <c r="A6476" s="436" t="str">
        <f t="shared" si="1314"/>
        <v>DC3KV31-DC-6</v>
      </c>
      <c r="B6476" s="436">
        <f>COUNTIF(AC$4:AC6476,AC6476)</f>
        <v>6</v>
      </c>
      <c r="C6476" s="436" t="str">
        <f t="shared" si="1315"/>
        <v>DC3KV31-DC</v>
      </c>
      <c r="D6476" s="436">
        <f>VLOOKUP(C6476,'LICH THI'!C:AA,12,0)</f>
        <v>48</v>
      </c>
      <c r="E6476" s="436">
        <f>VLOOKUP(C6476,'LICH THI'!C:AA,13,0)</f>
        <v>48</v>
      </c>
      <c r="F6476" s="436">
        <f t="shared" si="1325"/>
        <v>48</v>
      </c>
      <c r="G6476" s="436">
        <f>VLOOKUP(C6476,'LICH THI'!C:AA,14,0)</f>
        <v>1</v>
      </c>
      <c r="H6476" s="436">
        <f t="shared" si="1316"/>
        <v>1</v>
      </c>
      <c r="I6476" s="436" t="str">
        <f t="shared" si="1317"/>
        <v>Ngô Thị Kim Chi</v>
      </c>
      <c r="J6476" s="436"/>
      <c r="K6476" s="436">
        <f t="shared" si="1318"/>
        <v>1</v>
      </c>
      <c r="L6476" s="436" t="str">
        <f t="shared" si="1319"/>
        <v>DC3KV31-DC-1</v>
      </c>
      <c r="M6476" s="436">
        <f t="shared" si="1320"/>
        <v>31</v>
      </c>
      <c r="N6476" s="437">
        <f t="shared" si="1326"/>
        <v>24</v>
      </c>
      <c r="O6476" s="437"/>
      <c r="P6476" s="430" t="str">
        <f t="shared" si="1321"/>
        <v/>
      </c>
      <c r="U6476" s="177">
        <v>21</v>
      </c>
      <c r="V6476" s="177" t="s">
        <v>3491</v>
      </c>
      <c r="W6476" s="177" t="s">
        <v>6004</v>
      </c>
      <c r="X6476" s="177" t="s">
        <v>4232</v>
      </c>
      <c r="Y6476" s="177" t="s">
        <v>6005</v>
      </c>
      <c r="Z6476" s="177" t="s">
        <v>7259</v>
      </c>
      <c r="AA6476" s="525" t="s">
        <v>3496</v>
      </c>
      <c r="AB6476" s="399" t="str">
        <f t="shared" si="1322"/>
        <v>DC3KV31</v>
      </c>
      <c r="AC6476" s="399" t="str">
        <f t="shared" si="1323"/>
        <v>DC3KV31-DC</v>
      </c>
      <c r="AD6476" t="str">
        <f>Y6476&amp;"-"&amp;VLOOKUP(AC6476,'LICH THI'!C:AA,9,0)</f>
        <v>65DCKT22178-42486</v>
      </c>
      <c r="AE6476">
        <f t="shared" si="1324"/>
        <v>1</v>
      </c>
    </row>
    <row r="6477" spans="1:31" x14ac:dyDescent="0.25">
      <c r="A6477" s="436" t="str">
        <f t="shared" si="1314"/>
        <v>DC3KV31-DC-7</v>
      </c>
      <c r="B6477" s="436">
        <f>COUNTIF(AC$4:AC6477,AC6477)</f>
        <v>7</v>
      </c>
      <c r="C6477" s="436" t="str">
        <f t="shared" si="1315"/>
        <v>DC3KV31-DC</v>
      </c>
      <c r="D6477" s="436">
        <f>VLOOKUP(C6477,'LICH THI'!C:AA,12,0)</f>
        <v>48</v>
      </c>
      <c r="E6477" s="436">
        <f>VLOOKUP(C6477,'LICH THI'!C:AA,13,0)</f>
        <v>48</v>
      </c>
      <c r="F6477" s="436">
        <f t="shared" si="1325"/>
        <v>48</v>
      </c>
      <c r="G6477" s="436">
        <f>VLOOKUP(C6477,'LICH THI'!C:AA,14,0)</f>
        <v>1</v>
      </c>
      <c r="H6477" s="436">
        <f t="shared" si="1316"/>
        <v>1</v>
      </c>
      <c r="I6477" s="436" t="str">
        <f t="shared" si="1317"/>
        <v>Đoàn Thị Duyên</v>
      </c>
      <c r="J6477" s="436"/>
      <c r="K6477" s="436">
        <f t="shared" si="1318"/>
        <v>1</v>
      </c>
      <c r="L6477" s="436" t="str">
        <f t="shared" si="1319"/>
        <v>DC3KV31-DC-1</v>
      </c>
      <c r="M6477" s="436">
        <f t="shared" si="1320"/>
        <v>31</v>
      </c>
      <c r="N6477" s="437">
        <f t="shared" si="1326"/>
        <v>25</v>
      </c>
      <c r="O6477" s="437"/>
      <c r="P6477" s="430" t="str">
        <f t="shared" si="1321"/>
        <v/>
      </c>
      <c r="U6477" s="177">
        <v>43</v>
      </c>
      <c r="V6477" s="177" t="s">
        <v>3046</v>
      </c>
      <c r="W6477" s="177" t="s">
        <v>3049</v>
      </c>
      <c r="X6477" s="177" t="s">
        <v>2649</v>
      </c>
      <c r="Y6477" s="177" t="s">
        <v>3050</v>
      </c>
      <c r="Z6477" s="177" t="s">
        <v>7259</v>
      </c>
      <c r="AA6477" s="525" t="s">
        <v>3051</v>
      </c>
      <c r="AB6477" s="399" t="str">
        <f t="shared" si="1322"/>
        <v>DC3KV31</v>
      </c>
      <c r="AC6477" s="399" t="str">
        <f t="shared" si="1323"/>
        <v>DC3KV31-DC</v>
      </c>
      <c r="AD6477" t="str">
        <f>Y6477&amp;"-"&amp;VLOOKUP(AC6477,'LICH THI'!C:AA,9,0)</f>
        <v>63DCKT3252-42486</v>
      </c>
      <c r="AE6477">
        <f t="shared" si="1324"/>
        <v>1</v>
      </c>
    </row>
    <row r="6478" spans="1:31" x14ac:dyDescent="0.25">
      <c r="A6478" s="436" t="str">
        <f t="shared" si="1314"/>
        <v>DC3KV31-DC-8</v>
      </c>
      <c r="B6478" s="436">
        <f>COUNTIF(AC$4:AC6478,AC6478)</f>
        <v>8</v>
      </c>
      <c r="C6478" s="436" t="str">
        <f t="shared" si="1315"/>
        <v>DC3KV31-DC</v>
      </c>
      <c r="D6478" s="436">
        <f>VLOOKUP(C6478,'LICH THI'!C:AA,12,0)</f>
        <v>48</v>
      </c>
      <c r="E6478" s="436">
        <f>VLOOKUP(C6478,'LICH THI'!C:AA,13,0)</f>
        <v>48</v>
      </c>
      <c r="F6478" s="436">
        <f t="shared" si="1325"/>
        <v>48</v>
      </c>
      <c r="G6478" s="436">
        <f>VLOOKUP(C6478,'LICH THI'!C:AA,14,0)</f>
        <v>1</v>
      </c>
      <c r="H6478" s="436">
        <f t="shared" si="1316"/>
        <v>1</v>
      </c>
      <c r="I6478" s="436" t="str">
        <f t="shared" si="1317"/>
        <v>Cao Thị Dự</v>
      </c>
      <c r="J6478" s="436"/>
      <c r="K6478" s="436">
        <f t="shared" si="1318"/>
        <v>1</v>
      </c>
      <c r="L6478" s="436" t="str">
        <f t="shared" si="1319"/>
        <v>DC3KV31-DC-1</v>
      </c>
      <c r="M6478" s="436">
        <f t="shared" si="1320"/>
        <v>31</v>
      </c>
      <c r="N6478" s="437">
        <f t="shared" si="1326"/>
        <v>26</v>
      </c>
      <c r="O6478" s="437"/>
      <c r="P6478" s="430" t="str">
        <f t="shared" si="1321"/>
        <v/>
      </c>
      <c r="U6478" s="177">
        <v>39</v>
      </c>
      <c r="V6478" s="177" t="s">
        <v>3502</v>
      </c>
      <c r="W6478" s="177" t="s">
        <v>4377</v>
      </c>
      <c r="X6478" s="177" t="s">
        <v>4378</v>
      </c>
      <c r="Y6478" s="177" t="s">
        <v>4379</v>
      </c>
      <c r="Z6478" s="177" t="s">
        <v>7259</v>
      </c>
      <c r="AA6478" s="525" t="s">
        <v>4380</v>
      </c>
      <c r="AB6478" s="399" t="str">
        <f t="shared" si="1322"/>
        <v>DC3KV31</v>
      </c>
      <c r="AC6478" s="399" t="str">
        <f t="shared" si="1323"/>
        <v>DC3KV31-DC</v>
      </c>
      <c r="AD6478" t="str">
        <f>Y6478&amp;"-"&amp;VLOOKUP(AC6478,'LICH THI'!C:AA,9,0)</f>
        <v>65DCKT22332-42486</v>
      </c>
      <c r="AE6478">
        <f t="shared" si="1324"/>
        <v>1</v>
      </c>
    </row>
    <row r="6479" spans="1:31" x14ac:dyDescent="0.25">
      <c r="A6479" s="436" t="str">
        <f t="shared" si="1314"/>
        <v>DC3KV31-DC-9</v>
      </c>
      <c r="B6479" s="436">
        <f>COUNTIF(AC$4:AC6479,AC6479)</f>
        <v>9</v>
      </c>
      <c r="C6479" s="436" t="str">
        <f t="shared" si="1315"/>
        <v>DC3KV31-DC</v>
      </c>
      <c r="D6479" s="436">
        <f>VLOOKUP(C6479,'LICH THI'!C:AA,12,0)</f>
        <v>48</v>
      </c>
      <c r="E6479" s="436">
        <f>VLOOKUP(C6479,'LICH THI'!C:AA,13,0)</f>
        <v>48</v>
      </c>
      <c r="F6479" s="436">
        <f t="shared" si="1325"/>
        <v>48</v>
      </c>
      <c r="G6479" s="436">
        <f>VLOOKUP(C6479,'LICH THI'!C:AA,14,0)</f>
        <v>1</v>
      </c>
      <c r="H6479" s="436">
        <f t="shared" si="1316"/>
        <v>1</v>
      </c>
      <c r="I6479" s="436" t="str">
        <f t="shared" si="1317"/>
        <v>Nguyễn Thị Mai Hà</v>
      </c>
      <c r="J6479" s="436"/>
      <c r="K6479" s="436">
        <f t="shared" si="1318"/>
        <v>1</v>
      </c>
      <c r="L6479" s="436" t="str">
        <f t="shared" si="1319"/>
        <v>DC3KV31-DC-1</v>
      </c>
      <c r="M6479" s="436">
        <f t="shared" si="1320"/>
        <v>31</v>
      </c>
      <c r="N6479" s="437">
        <f t="shared" si="1326"/>
        <v>27</v>
      </c>
      <c r="O6479" s="437"/>
      <c r="P6479" s="430" t="str">
        <f t="shared" si="1321"/>
        <v/>
      </c>
      <c r="U6479" s="177">
        <v>22</v>
      </c>
      <c r="V6479" s="177" t="s">
        <v>3491</v>
      </c>
      <c r="W6479" s="177" t="s">
        <v>3875</v>
      </c>
      <c r="X6479" s="177" t="s">
        <v>3163</v>
      </c>
      <c r="Y6479" s="177" t="s">
        <v>6278</v>
      </c>
      <c r="Z6479" s="177" t="s">
        <v>7259</v>
      </c>
      <c r="AA6479" s="525" t="s">
        <v>3186</v>
      </c>
      <c r="AB6479" s="399" t="str">
        <f t="shared" si="1322"/>
        <v>DC3KV31</v>
      </c>
      <c r="AC6479" s="399" t="str">
        <f t="shared" si="1323"/>
        <v>DC3KV31-DC</v>
      </c>
      <c r="AD6479" t="str">
        <f>Y6479&amp;"-"&amp;VLOOKUP(AC6479,'LICH THI'!C:AA,9,0)</f>
        <v>65DCKT22785-42486</v>
      </c>
      <c r="AE6479">
        <f t="shared" si="1324"/>
        <v>1</v>
      </c>
    </row>
    <row r="6480" spans="1:31" x14ac:dyDescent="0.25">
      <c r="A6480" s="436" t="str">
        <f t="shared" si="1314"/>
        <v>DC3KV31-DC-10</v>
      </c>
      <c r="B6480" s="436">
        <f>COUNTIF(AC$4:AC6480,AC6480)</f>
        <v>10</v>
      </c>
      <c r="C6480" s="436" t="str">
        <f t="shared" si="1315"/>
        <v>DC3KV31-DC</v>
      </c>
      <c r="D6480" s="436">
        <f>VLOOKUP(C6480,'LICH THI'!C:AA,12,0)</f>
        <v>48</v>
      </c>
      <c r="E6480" s="436">
        <f>VLOOKUP(C6480,'LICH THI'!C:AA,13,0)</f>
        <v>48</v>
      </c>
      <c r="F6480" s="436">
        <f t="shared" si="1325"/>
        <v>48</v>
      </c>
      <c r="G6480" s="436">
        <f>VLOOKUP(C6480,'LICH THI'!C:AA,14,0)</f>
        <v>1</v>
      </c>
      <c r="H6480" s="436">
        <f t="shared" si="1316"/>
        <v>1</v>
      </c>
      <c r="I6480" s="436" t="str">
        <f t="shared" si="1317"/>
        <v>Vũ Thị Thu Hà</v>
      </c>
      <c r="J6480" s="436"/>
      <c r="K6480" s="436">
        <f t="shared" si="1318"/>
        <v>1</v>
      </c>
      <c r="L6480" s="436" t="str">
        <f t="shared" si="1319"/>
        <v>DC3KV31-DC-1</v>
      </c>
      <c r="M6480" s="436">
        <f t="shared" si="1320"/>
        <v>31</v>
      </c>
      <c r="N6480" s="437">
        <f t="shared" si="1326"/>
        <v>28</v>
      </c>
      <c r="O6480" s="437"/>
      <c r="P6480" s="430" t="str">
        <f t="shared" si="1321"/>
        <v/>
      </c>
      <c r="U6480" s="177">
        <v>23</v>
      </c>
      <c r="V6480" s="177" t="s">
        <v>3491</v>
      </c>
      <c r="W6480" s="177" t="s">
        <v>3369</v>
      </c>
      <c r="X6480" s="177" t="s">
        <v>3163</v>
      </c>
      <c r="Y6480" s="177" t="s">
        <v>3495</v>
      </c>
      <c r="Z6480" s="177" t="s">
        <v>7259</v>
      </c>
      <c r="AA6480" s="525" t="s">
        <v>3496</v>
      </c>
      <c r="AB6480" s="399" t="str">
        <f t="shared" si="1322"/>
        <v>DC3KV31</v>
      </c>
      <c r="AC6480" s="399" t="str">
        <f t="shared" si="1323"/>
        <v>DC3KV31-DC</v>
      </c>
      <c r="AD6480" t="str">
        <f>Y6480&amp;"-"&amp;VLOOKUP(AC6480,'LICH THI'!C:AA,9,0)</f>
        <v>65DCKT23189-42486</v>
      </c>
      <c r="AE6480">
        <f t="shared" si="1324"/>
        <v>1</v>
      </c>
    </row>
    <row r="6481" spans="1:31" x14ac:dyDescent="0.25">
      <c r="A6481" s="436" t="str">
        <f t="shared" si="1314"/>
        <v>DC3KV31-DC-11</v>
      </c>
      <c r="B6481" s="436">
        <f>COUNTIF(AC$4:AC6481,AC6481)</f>
        <v>11</v>
      </c>
      <c r="C6481" s="436" t="str">
        <f t="shared" si="1315"/>
        <v>DC3KV31-DC</v>
      </c>
      <c r="D6481" s="436">
        <f>VLOOKUP(C6481,'LICH THI'!C:AA,12,0)</f>
        <v>48</v>
      </c>
      <c r="E6481" s="436">
        <f>VLOOKUP(C6481,'LICH THI'!C:AA,13,0)</f>
        <v>48</v>
      </c>
      <c r="F6481" s="436">
        <f t="shared" si="1325"/>
        <v>48</v>
      </c>
      <c r="G6481" s="436">
        <f>VLOOKUP(C6481,'LICH THI'!C:AA,14,0)</f>
        <v>1</v>
      </c>
      <c r="H6481" s="436">
        <f t="shared" si="1316"/>
        <v>1</v>
      </c>
      <c r="I6481" s="436" t="str">
        <f t="shared" si="1317"/>
        <v>Nguyễn Danh Hải</v>
      </c>
      <c r="J6481" s="436"/>
      <c r="K6481" s="436">
        <f t="shared" si="1318"/>
        <v>1</v>
      </c>
      <c r="L6481" s="436" t="str">
        <f t="shared" si="1319"/>
        <v>DC3KV31-DC-1</v>
      </c>
      <c r="M6481" s="436">
        <f t="shared" si="1320"/>
        <v>31</v>
      </c>
      <c r="N6481" s="437">
        <f t="shared" si="1326"/>
        <v>29</v>
      </c>
      <c r="O6481" s="437"/>
      <c r="P6481" s="430" t="str">
        <f t="shared" si="1321"/>
        <v/>
      </c>
      <c r="U6481" s="177">
        <v>48</v>
      </c>
      <c r="V6481" s="177" t="s">
        <v>3088</v>
      </c>
      <c r="W6481" s="177" t="s">
        <v>3092</v>
      </c>
      <c r="X6481" s="177" t="s">
        <v>2908</v>
      </c>
      <c r="Y6481" s="177" t="s">
        <v>3093</v>
      </c>
      <c r="Z6481" s="177" t="s">
        <v>7259</v>
      </c>
      <c r="AA6481" s="525" t="s">
        <v>3094</v>
      </c>
      <c r="AB6481" s="399" t="str">
        <f t="shared" si="1322"/>
        <v>DC3KV31</v>
      </c>
      <c r="AC6481" s="399" t="str">
        <f t="shared" si="1323"/>
        <v>DC3KV31-DC</v>
      </c>
      <c r="AD6481" t="str">
        <f>Y6481&amp;"-"&amp;VLOOKUP(AC6481,'LICH THI'!C:AA,9,0)</f>
        <v>63DCQT3040-42486</v>
      </c>
      <c r="AE6481">
        <f t="shared" si="1324"/>
        <v>1</v>
      </c>
    </row>
    <row r="6482" spans="1:31" x14ac:dyDescent="0.25">
      <c r="A6482" s="436" t="str">
        <f t="shared" si="1314"/>
        <v>DC3KV31-DC-12</v>
      </c>
      <c r="B6482" s="436">
        <f>COUNTIF(AC$4:AC6482,AC6482)</f>
        <v>12</v>
      </c>
      <c r="C6482" s="436" t="str">
        <f t="shared" si="1315"/>
        <v>DC3KV31-DC</v>
      </c>
      <c r="D6482" s="436">
        <f>VLOOKUP(C6482,'LICH THI'!C:AA,12,0)</f>
        <v>48</v>
      </c>
      <c r="E6482" s="436">
        <f>VLOOKUP(C6482,'LICH THI'!C:AA,13,0)</f>
        <v>48</v>
      </c>
      <c r="F6482" s="436">
        <f t="shared" si="1325"/>
        <v>48</v>
      </c>
      <c r="G6482" s="436">
        <f>VLOOKUP(C6482,'LICH THI'!C:AA,14,0)</f>
        <v>1</v>
      </c>
      <c r="H6482" s="436">
        <f t="shared" si="1316"/>
        <v>1</v>
      </c>
      <c r="I6482" s="436" t="str">
        <f t="shared" si="1317"/>
        <v>Nguyễn Thị Hạnh</v>
      </c>
      <c r="J6482" s="436"/>
      <c r="K6482" s="436">
        <f t="shared" si="1318"/>
        <v>1</v>
      </c>
      <c r="L6482" s="436" t="str">
        <f t="shared" si="1319"/>
        <v>DC3KV31-DC-1</v>
      </c>
      <c r="M6482" s="436">
        <f t="shared" si="1320"/>
        <v>31</v>
      </c>
      <c r="N6482" s="437">
        <f t="shared" si="1326"/>
        <v>30</v>
      </c>
      <c r="O6482" s="437"/>
      <c r="P6482" s="430" t="str">
        <f t="shared" si="1321"/>
        <v/>
      </c>
      <c r="U6482" s="177">
        <v>34</v>
      </c>
      <c r="V6482" s="177" t="s">
        <v>5908</v>
      </c>
      <c r="W6482" s="177" t="s">
        <v>2619</v>
      </c>
      <c r="X6482" s="177" t="s">
        <v>2656</v>
      </c>
      <c r="Y6482" s="177" t="s">
        <v>6289</v>
      </c>
      <c r="Z6482" s="177" t="s">
        <v>7259</v>
      </c>
      <c r="AA6482" s="525" t="s">
        <v>6290</v>
      </c>
      <c r="AB6482" s="399" t="str">
        <f t="shared" si="1322"/>
        <v>DC3KV31</v>
      </c>
      <c r="AC6482" s="399" t="str">
        <f t="shared" si="1323"/>
        <v>DC3KV31-DC</v>
      </c>
      <c r="AD6482" t="str">
        <f>Y6482&amp;"-"&amp;VLOOKUP(AC6482,'LICH THI'!C:AA,9,0)</f>
        <v>65DCKT22190-42486</v>
      </c>
      <c r="AE6482">
        <f t="shared" si="1324"/>
        <v>1</v>
      </c>
    </row>
    <row r="6483" spans="1:31" x14ac:dyDescent="0.25">
      <c r="A6483" s="436" t="str">
        <f t="shared" si="1314"/>
        <v>DC3KV31-DC-13</v>
      </c>
      <c r="B6483" s="436">
        <f>COUNTIF(AC$4:AC6483,AC6483)</f>
        <v>13</v>
      </c>
      <c r="C6483" s="436" t="str">
        <f t="shared" si="1315"/>
        <v>DC3KV31-DC</v>
      </c>
      <c r="D6483" s="436">
        <f>VLOOKUP(C6483,'LICH THI'!C:AA,12,0)</f>
        <v>48</v>
      </c>
      <c r="E6483" s="436">
        <f>VLOOKUP(C6483,'LICH THI'!C:AA,13,0)</f>
        <v>48</v>
      </c>
      <c r="F6483" s="436">
        <f t="shared" si="1325"/>
        <v>48</v>
      </c>
      <c r="G6483" s="436">
        <f>VLOOKUP(C6483,'LICH THI'!C:AA,14,0)</f>
        <v>1</v>
      </c>
      <c r="H6483" s="436">
        <f t="shared" si="1316"/>
        <v>1</v>
      </c>
      <c r="I6483" s="436" t="str">
        <f t="shared" si="1317"/>
        <v>Phạm Thị Hoài</v>
      </c>
      <c r="J6483" s="436"/>
      <c r="K6483" s="436">
        <f t="shared" si="1318"/>
        <v>1</v>
      </c>
      <c r="L6483" s="436" t="str">
        <f t="shared" si="1319"/>
        <v>DC3KV31-DC-1</v>
      </c>
      <c r="M6483" s="436">
        <f t="shared" si="1320"/>
        <v>31</v>
      </c>
      <c r="N6483" s="437">
        <f t="shared" si="1326"/>
        <v>31</v>
      </c>
      <c r="O6483" s="437"/>
      <c r="P6483" s="430" t="str">
        <f t="shared" si="1321"/>
        <v/>
      </c>
      <c r="U6483" s="177">
        <v>40</v>
      </c>
      <c r="V6483" s="177" t="s">
        <v>3502</v>
      </c>
      <c r="W6483" s="177" t="s">
        <v>3557</v>
      </c>
      <c r="X6483" s="177" t="s">
        <v>3924</v>
      </c>
      <c r="Y6483" s="177" t="s">
        <v>4381</v>
      </c>
      <c r="Z6483" s="177" t="s">
        <v>7259</v>
      </c>
      <c r="AA6483" s="525" t="s">
        <v>3570</v>
      </c>
      <c r="AB6483" s="399" t="str">
        <f t="shared" si="1322"/>
        <v>DC3KV31</v>
      </c>
      <c r="AC6483" s="399" t="str">
        <f t="shared" si="1323"/>
        <v>DC3KV31-DC</v>
      </c>
      <c r="AD6483" t="str">
        <f>Y6483&amp;"-"&amp;VLOOKUP(AC6483,'LICH THI'!C:AA,9,0)</f>
        <v>65DCKT21952-42486</v>
      </c>
      <c r="AE6483">
        <f t="shared" si="1324"/>
        <v>1</v>
      </c>
    </row>
    <row r="6484" spans="1:31" x14ac:dyDescent="0.25">
      <c r="A6484" s="436" t="str">
        <f t="shared" si="1314"/>
        <v>DC3KV31-DC-14</v>
      </c>
      <c r="B6484" s="436">
        <f>COUNTIF(AC$4:AC6484,AC6484)</f>
        <v>14</v>
      </c>
      <c r="C6484" s="436" t="str">
        <f t="shared" si="1315"/>
        <v>DC3KV31-DC</v>
      </c>
      <c r="D6484" s="436">
        <f>VLOOKUP(C6484,'LICH THI'!C:AA,12,0)</f>
        <v>48</v>
      </c>
      <c r="E6484" s="436">
        <f>VLOOKUP(C6484,'LICH THI'!C:AA,13,0)</f>
        <v>48</v>
      </c>
      <c r="F6484" s="436">
        <f t="shared" si="1325"/>
        <v>48</v>
      </c>
      <c r="G6484" s="436">
        <f>VLOOKUP(C6484,'LICH THI'!C:AA,14,0)</f>
        <v>1</v>
      </c>
      <c r="H6484" s="436">
        <f t="shared" si="1316"/>
        <v>1</v>
      </c>
      <c r="I6484" s="436" t="str">
        <f t="shared" si="1317"/>
        <v>Phạm Thị Huế</v>
      </c>
      <c r="J6484" s="436"/>
      <c r="K6484" s="436">
        <f t="shared" si="1318"/>
        <v>1</v>
      </c>
      <c r="L6484" s="436" t="str">
        <f t="shared" si="1319"/>
        <v>DC3KV31-DC-1</v>
      </c>
      <c r="M6484" s="436">
        <f t="shared" si="1320"/>
        <v>31</v>
      </c>
      <c r="N6484" s="437">
        <f t="shared" si="1326"/>
        <v>32</v>
      </c>
      <c r="O6484" s="437"/>
      <c r="P6484" s="430" t="str">
        <f t="shared" si="1321"/>
        <v/>
      </c>
      <c r="U6484" s="177">
        <v>24</v>
      </c>
      <c r="V6484" s="177" t="s">
        <v>3491</v>
      </c>
      <c r="W6484" s="177" t="s">
        <v>3557</v>
      </c>
      <c r="X6484" s="177" t="s">
        <v>3754</v>
      </c>
      <c r="Y6484" s="177" t="s">
        <v>6281</v>
      </c>
      <c r="Z6484" s="177" t="s">
        <v>7259</v>
      </c>
      <c r="AA6484" s="525" t="s">
        <v>4060</v>
      </c>
      <c r="AB6484" s="399" t="str">
        <f t="shared" si="1322"/>
        <v>DC3KV31</v>
      </c>
      <c r="AC6484" s="399" t="str">
        <f t="shared" si="1323"/>
        <v>DC3KV31-DC</v>
      </c>
      <c r="AD6484" t="str">
        <f>Y6484&amp;"-"&amp;VLOOKUP(AC6484,'LICH THI'!C:AA,9,0)</f>
        <v>65DCKT20038-42486</v>
      </c>
      <c r="AE6484">
        <f t="shared" si="1324"/>
        <v>1</v>
      </c>
    </row>
    <row r="6485" spans="1:31" x14ac:dyDescent="0.25">
      <c r="A6485" s="436" t="str">
        <f t="shared" si="1314"/>
        <v>DC3KV31-DC-15</v>
      </c>
      <c r="B6485" s="436">
        <f>COUNTIF(AC$4:AC6485,AC6485)</f>
        <v>15</v>
      </c>
      <c r="C6485" s="436" t="str">
        <f t="shared" si="1315"/>
        <v>DC3KV31-DC</v>
      </c>
      <c r="D6485" s="436">
        <f>VLOOKUP(C6485,'LICH THI'!C:AA,12,0)</f>
        <v>48</v>
      </c>
      <c r="E6485" s="436">
        <f>VLOOKUP(C6485,'LICH THI'!C:AA,13,0)</f>
        <v>48</v>
      </c>
      <c r="F6485" s="436">
        <f t="shared" si="1325"/>
        <v>48</v>
      </c>
      <c r="G6485" s="436">
        <f>VLOOKUP(C6485,'LICH THI'!C:AA,14,0)</f>
        <v>1</v>
      </c>
      <c r="H6485" s="436">
        <f t="shared" si="1316"/>
        <v>1</v>
      </c>
      <c r="I6485" s="436" t="str">
        <f t="shared" si="1317"/>
        <v>Vũ Thị Thanh Huyền</v>
      </c>
      <c r="J6485" s="436"/>
      <c r="K6485" s="436">
        <f t="shared" si="1318"/>
        <v>1</v>
      </c>
      <c r="L6485" s="436" t="str">
        <f t="shared" si="1319"/>
        <v>DC3KV31-DC-1</v>
      </c>
      <c r="M6485" s="436">
        <f t="shared" si="1320"/>
        <v>31</v>
      </c>
      <c r="N6485" s="437">
        <f t="shared" si="1326"/>
        <v>33</v>
      </c>
      <c r="O6485" s="437"/>
      <c r="P6485" s="430" t="str">
        <f t="shared" si="1321"/>
        <v/>
      </c>
      <c r="U6485" s="177">
        <v>35</v>
      </c>
      <c r="V6485" s="177" t="s">
        <v>5908</v>
      </c>
      <c r="W6485" s="177" t="s">
        <v>6705</v>
      </c>
      <c r="X6485" s="177" t="s">
        <v>4236</v>
      </c>
      <c r="Y6485" s="177" t="s">
        <v>6706</v>
      </c>
      <c r="Z6485" s="177" t="s">
        <v>7259</v>
      </c>
      <c r="AA6485" s="525" t="s">
        <v>6707</v>
      </c>
      <c r="AB6485" s="399" t="str">
        <f t="shared" si="1322"/>
        <v>DC3KV31</v>
      </c>
      <c r="AC6485" s="399" t="str">
        <f t="shared" si="1323"/>
        <v>DC3KV31-DC</v>
      </c>
      <c r="AD6485" t="str">
        <f>Y6485&amp;"-"&amp;VLOOKUP(AC6485,'LICH THI'!C:AA,9,0)</f>
        <v>65DCKT21949-42486</v>
      </c>
      <c r="AE6485">
        <f t="shared" si="1324"/>
        <v>1</v>
      </c>
    </row>
    <row r="6486" spans="1:31" x14ac:dyDescent="0.25">
      <c r="A6486" s="436" t="str">
        <f t="shared" si="1314"/>
        <v>DC3KV31-DC-16</v>
      </c>
      <c r="B6486" s="436">
        <f>COUNTIF(AC$4:AC6486,AC6486)</f>
        <v>16</v>
      </c>
      <c r="C6486" s="436" t="str">
        <f t="shared" si="1315"/>
        <v>DC3KV31-DC</v>
      </c>
      <c r="D6486" s="436">
        <f>VLOOKUP(C6486,'LICH THI'!C:AA,12,0)</f>
        <v>48</v>
      </c>
      <c r="E6486" s="436">
        <f>VLOOKUP(C6486,'LICH THI'!C:AA,13,0)</f>
        <v>48</v>
      </c>
      <c r="F6486" s="436">
        <f t="shared" si="1325"/>
        <v>48</v>
      </c>
      <c r="G6486" s="436">
        <f>VLOOKUP(C6486,'LICH THI'!C:AA,14,0)</f>
        <v>1</v>
      </c>
      <c r="H6486" s="436">
        <f t="shared" si="1316"/>
        <v>1</v>
      </c>
      <c r="I6486" s="436" t="str">
        <f t="shared" si="1317"/>
        <v>Trần Thị Lan Hương</v>
      </c>
      <c r="J6486" s="436"/>
      <c r="K6486" s="436">
        <f t="shared" si="1318"/>
        <v>1</v>
      </c>
      <c r="L6486" s="436" t="str">
        <f t="shared" si="1319"/>
        <v>DC3KV31-DC-1</v>
      </c>
      <c r="M6486" s="436">
        <f t="shared" si="1320"/>
        <v>31</v>
      </c>
      <c r="N6486" s="437">
        <f t="shared" si="1326"/>
        <v>34</v>
      </c>
      <c r="O6486" s="437"/>
      <c r="P6486" s="430" t="str">
        <f t="shared" si="1321"/>
        <v/>
      </c>
      <c r="U6486" s="177">
        <v>25</v>
      </c>
      <c r="V6486" s="177" t="s">
        <v>3491</v>
      </c>
      <c r="W6486" s="177" t="s">
        <v>4360</v>
      </c>
      <c r="X6486" s="177" t="s">
        <v>2663</v>
      </c>
      <c r="Y6486" s="177" t="s">
        <v>4361</v>
      </c>
      <c r="Z6486" s="177" t="s">
        <v>7259</v>
      </c>
      <c r="AA6486" s="525" t="s">
        <v>4362</v>
      </c>
      <c r="AB6486" s="399" t="str">
        <f t="shared" si="1322"/>
        <v>DC3KV31</v>
      </c>
      <c r="AC6486" s="399" t="str">
        <f t="shared" si="1323"/>
        <v>DC3KV31-DC</v>
      </c>
      <c r="AD6486" t="str">
        <f>Y6486&amp;"-"&amp;VLOOKUP(AC6486,'LICH THI'!C:AA,9,0)</f>
        <v>65DCKT20062-42486</v>
      </c>
      <c r="AE6486">
        <f t="shared" si="1324"/>
        <v>1</v>
      </c>
    </row>
    <row r="6487" spans="1:31" x14ac:dyDescent="0.25">
      <c r="A6487" s="436" t="str">
        <f t="shared" si="1314"/>
        <v>DC3KV31-DC-17</v>
      </c>
      <c r="B6487" s="436">
        <f>COUNTIF(AC$4:AC6487,AC6487)</f>
        <v>17</v>
      </c>
      <c r="C6487" s="436" t="str">
        <f t="shared" si="1315"/>
        <v>DC3KV31-DC</v>
      </c>
      <c r="D6487" s="436">
        <f>VLOOKUP(C6487,'LICH THI'!C:AA,12,0)</f>
        <v>48</v>
      </c>
      <c r="E6487" s="436">
        <f>VLOOKUP(C6487,'LICH THI'!C:AA,13,0)</f>
        <v>48</v>
      </c>
      <c r="F6487" s="436">
        <f t="shared" si="1325"/>
        <v>48</v>
      </c>
      <c r="G6487" s="436">
        <f>VLOOKUP(C6487,'LICH THI'!C:AA,14,0)</f>
        <v>1</v>
      </c>
      <c r="H6487" s="436">
        <f t="shared" si="1316"/>
        <v>1</v>
      </c>
      <c r="I6487" s="436" t="str">
        <f t="shared" si="1317"/>
        <v>Trần Thu Hương</v>
      </c>
      <c r="J6487" s="436"/>
      <c r="K6487" s="436">
        <f t="shared" si="1318"/>
        <v>1</v>
      </c>
      <c r="L6487" s="436" t="str">
        <f t="shared" si="1319"/>
        <v>DC3KV31-DC-1</v>
      </c>
      <c r="M6487" s="436">
        <f t="shared" si="1320"/>
        <v>31</v>
      </c>
      <c r="N6487" s="437">
        <f t="shared" si="1326"/>
        <v>35</v>
      </c>
      <c r="O6487" s="437"/>
      <c r="P6487" s="430" t="str">
        <f t="shared" si="1321"/>
        <v/>
      </c>
      <c r="U6487" s="177">
        <v>41</v>
      </c>
      <c r="V6487" s="177" t="s">
        <v>3502</v>
      </c>
      <c r="W6487" s="177" t="s">
        <v>6057</v>
      </c>
      <c r="X6487" s="177" t="s">
        <v>2663</v>
      </c>
      <c r="Y6487" s="177" t="s">
        <v>6058</v>
      </c>
      <c r="Z6487" s="177" t="s">
        <v>7259</v>
      </c>
      <c r="AA6487" s="525" t="s">
        <v>6059</v>
      </c>
      <c r="AB6487" s="399" t="str">
        <f t="shared" si="1322"/>
        <v>DC3KV31</v>
      </c>
      <c r="AC6487" s="399" t="str">
        <f t="shared" si="1323"/>
        <v>DC3KV31-DC</v>
      </c>
      <c r="AD6487" t="str">
        <f>Y6487&amp;"-"&amp;VLOOKUP(AC6487,'LICH THI'!C:AA,9,0)</f>
        <v>65DCKT21919-42486</v>
      </c>
      <c r="AE6487">
        <f t="shared" si="1324"/>
        <v>1</v>
      </c>
    </row>
    <row r="6488" spans="1:31" x14ac:dyDescent="0.25">
      <c r="A6488" s="436" t="str">
        <f t="shared" si="1314"/>
        <v>DC3KV31-DC-18</v>
      </c>
      <c r="B6488" s="436">
        <f>COUNTIF(AC$4:AC6488,AC6488)</f>
        <v>18</v>
      </c>
      <c r="C6488" s="436" t="str">
        <f t="shared" si="1315"/>
        <v>DC3KV31-DC</v>
      </c>
      <c r="D6488" s="436">
        <f>VLOOKUP(C6488,'LICH THI'!C:AA,12,0)</f>
        <v>48</v>
      </c>
      <c r="E6488" s="436">
        <f>VLOOKUP(C6488,'LICH THI'!C:AA,13,0)</f>
        <v>48</v>
      </c>
      <c r="F6488" s="436">
        <f t="shared" si="1325"/>
        <v>48</v>
      </c>
      <c r="G6488" s="436">
        <f>VLOOKUP(C6488,'LICH THI'!C:AA,14,0)</f>
        <v>1</v>
      </c>
      <c r="H6488" s="436">
        <f t="shared" si="1316"/>
        <v>1</v>
      </c>
      <c r="I6488" s="436" t="str">
        <f t="shared" si="1317"/>
        <v>Vũ Thị Thu Hương</v>
      </c>
      <c r="J6488" s="436"/>
      <c r="K6488" s="436">
        <f t="shared" si="1318"/>
        <v>1</v>
      </c>
      <c r="L6488" s="436" t="str">
        <f t="shared" si="1319"/>
        <v>DC3KV31-DC-1</v>
      </c>
      <c r="M6488" s="436">
        <f t="shared" si="1320"/>
        <v>31</v>
      </c>
      <c r="N6488" s="437">
        <f t="shared" si="1326"/>
        <v>36</v>
      </c>
      <c r="O6488" s="437"/>
      <c r="P6488" s="430" t="str">
        <f t="shared" si="1321"/>
        <v/>
      </c>
      <c r="U6488" s="177">
        <v>2</v>
      </c>
      <c r="V6488" s="177" t="s">
        <v>3366</v>
      </c>
      <c r="W6488" s="177" t="s">
        <v>3369</v>
      </c>
      <c r="X6488" s="177" t="s">
        <v>2663</v>
      </c>
      <c r="Y6488" s="177" t="s">
        <v>3370</v>
      </c>
      <c r="Z6488" s="177" t="s">
        <v>7259</v>
      </c>
      <c r="AA6488" s="525" t="s">
        <v>3371</v>
      </c>
      <c r="AB6488" s="399" t="str">
        <f t="shared" si="1322"/>
        <v>DC3KV31</v>
      </c>
      <c r="AC6488" s="399" t="str">
        <f t="shared" si="1323"/>
        <v>DC3KV31-DC</v>
      </c>
      <c r="AD6488" t="str">
        <f>Y6488&amp;"-"&amp;VLOOKUP(AC6488,'LICH THI'!C:AA,9,0)</f>
        <v>64DCKT3102-42486</v>
      </c>
      <c r="AE6488">
        <f t="shared" si="1324"/>
        <v>1</v>
      </c>
    </row>
    <row r="6489" spans="1:31" x14ac:dyDescent="0.25">
      <c r="A6489" s="436" t="str">
        <f t="shared" si="1314"/>
        <v>DC3KV31-DC-19</v>
      </c>
      <c r="B6489" s="436">
        <f>COUNTIF(AC$4:AC6489,AC6489)</f>
        <v>19</v>
      </c>
      <c r="C6489" s="436" t="str">
        <f t="shared" si="1315"/>
        <v>DC3KV31-DC</v>
      </c>
      <c r="D6489" s="436">
        <f>VLOOKUP(C6489,'LICH THI'!C:AA,12,0)</f>
        <v>48</v>
      </c>
      <c r="E6489" s="436">
        <f>VLOOKUP(C6489,'LICH THI'!C:AA,13,0)</f>
        <v>48</v>
      </c>
      <c r="F6489" s="436">
        <f t="shared" si="1325"/>
        <v>48</v>
      </c>
      <c r="G6489" s="436">
        <f>VLOOKUP(C6489,'LICH THI'!C:AA,14,0)</f>
        <v>1</v>
      </c>
      <c r="H6489" s="436">
        <f t="shared" si="1316"/>
        <v>1</v>
      </c>
      <c r="I6489" s="436" t="str">
        <f t="shared" si="1317"/>
        <v>Đỗ Thị Hường</v>
      </c>
      <c r="J6489" s="436"/>
      <c r="K6489" s="436">
        <f t="shared" si="1318"/>
        <v>1</v>
      </c>
      <c r="L6489" s="436" t="str">
        <f t="shared" si="1319"/>
        <v>DC3KV31-DC-1</v>
      </c>
      <c r="M6489" s="436">
        <f t="shared" si="1320"/>
        <v>31</v>
      </c>
      <c r="N6489" s="437">
        <f t="shared" si="1326"/>
        <v>37</v>
      </c>
      <c r="O6489" s="437"/>
      <c r="P6489" s="430" t="str">
        <f t="shared" si="1321"/>
        <v/>
      </c>
      <c r="U6489" s="177">
        <v>13</v>
      </c>
      <c r="V6489" s="177" t="s">
        <v>5903</v>
      </c>
      <c r="W6489" s="177" t="s">
        <v>2634</v>
      </c>
      <c r="X6489" s="177" t="s">
        <v>4527</v>
      </c>
      <c r="Y6489" s="177" t="s">
        <v>6338</v>
      </c>
      <c r="Z6489" s="177" t="s">
        <v>7259</v>
      </c>
      <c r="AA6489" s="525" t="s">
        <v>6059</v>
      </c>
      <c r="AB6489" s="399" t="str">
        <f t="shared" si="1322"/>
        <v>DC3KV31</v>
      </c>
      <c r="AC6489" s="399" t="str">
        <f t="shared" si="1323"/>
        <v>DC3KV31-DC</v>
      </c>
      <c r="AD6489" t="str">
        <f>Y6489&amp;"-"&amp;VLOOKUP(AC6489,'LICH THI'!C:AA,9,0)</f>
        <v>65DCKT20054-42486</v>
      </c>
      <c r="AE6489">
        <f t="shared" si="1324"/>
        <v>1</v>
      </c>
    </row>
    <row r="6490" spans="1:31" x14ac:dyDescent="0.25">
      <c r="A6490" s="436" t="str">
        <f t="shared" si="1314"/>
        <v>DC3KV31-DC-20</v>
      </c>
      <c r="B6490" s="436">
        <f>COUNTIF(AC$4:AC6490,AC6490)</f>
        <v>20</v>
      </c>
      <c r="C6490" s="436" t="str">
        <f t="shared" si="1315"/>
        <v>DC3KV31-DC</v>
      </c>
      <c r="D6490" s="436">
        <f>VLOOKUP(C6490,'LICH THI'!C:AA,12,0)</f>
        <v>48</v>
      </c>
      <c r="E6490" s="436">
        <f>VLOOKUP(C6490,'LICH THI'!C:AA,13,0)</f>
        <v>48</v>
      </c>
      <c r="F6490" s="436">
        <f t="shared" si="1325"/>
        <v>48</v>
      </c>
      <c r="G6490" s="436">
        <f>VLOOKUP(C6490,'LICH THI'!C:AA,14,0)</f>
        <v>1</v>
      </c>
      <c r="H6490" s="436">
        <f t="shared" si="1316"/>
        <v>1</v>
      </c>
      <c r="I6490" s="436" t="str">
        <f t="shared" si="1317"/>
        <v>Nguyễn Trung Kiên</v>
      </c>
      <c r="J6490" s="436"/>
      <c r="K6490" s="436">
        <f t="shared" si="1318"/>
        <v>1</v>
      </c>
      <c r="L6490" s="436" t="str">
        <f t="shared" si="1319"/>
        <v>DC3KV31-DC-1</v>
      </c>
      <c r="M6490" s="436">
        <f t="shared" si="1320"/>
        <v>31</v>
      </c>
      <c r="N6490" s="437">
        <f t="shared" si="1326"/>
        <v>38</v>
      </c>
      <c r="O6490" s="437"/>
      <c r="P6490" s="430" t="str">
        <f t="shared" si="1321"/>
        <v/>
      </c>
      <c r="U6490" s="177">
        <v>8</v>
      </c>
      <c r="V6490" s="177" t="s">
        <v>3381</v>
      </c>
      <c r="W6490" s="177" t="s">
        <v>2687</v>
      </c>
      <c r="X6490" s="177" t="s">
        <v>2762</v>
      </c>
      <c r="Y6490" s="177" t="s">
        <v>5755</v>
      </c>
      <c r="Z6490" s="177" t="s">
        <v>7259</v>
      </c>
      <c r="AA6490" s="525" t="s">
        <v>2959</v>
      </c>
      <c r="AB6490" s="399" t="str">
        <f t="shared" si="1322"/>
        <v>DC3KV31</v>
      </c>
      <c r="AC6490" s="399" t="str">
        <f t="shared" si="1323"/>
        <v>DC3KV31-DC</v>
      </c>
      <c r="AD6490" t="str">
        <f>Y6490&amp;"-"&amp;VLOOKUP(AC6490,'LICH THI'!C:AA,9,0)</f>
        <v>64DCKT3243-42486</v>
      </c>
      <c r="AE6490">
        <f t="shared" si="1324"/>
        <v>1</v>
      </c>
    </row>
    <row r="6491" spans="1:31" x14ac:dyDescent="0.25">
      <c r="A6491" s="436" t="str">
        <f t="shared" si="1314"/>
        <v>DC3KV31-DC-21</v>
      </c>
      <c r="B6491" s="436">
        <f>COUNTIF(AC$4:AC6491,AC6491)</f>
        <v>21</v>
      </c>
      <c r="C6491" s="436" t="str">
        <f t="shared" si="1315"/>
        <v>DC3KV31-DC</v>
      </c>
      <c r="D6491" s="436">
        <f>VLOOKUP(C6491,'LICH THI'!C:AA,12,0)</f>
        <v>48</v>
      </c>
      <c r="E6491" s="436">
        <f>VLOOKUP(C6491,'LICH THI'!C:AA,13,0)</f>
        <v>48</v>
      </c>
      <c r="F6491" s="436">
        <f t="shared" si="1325"/>
        <v>48</v>
      </c>
      <c r="G6491" s="436">
        <f>VLOOKUP(C6491,'LICH THI'!C:AA,14,0)</f>
        <v>1</v>
      </c>
      <c r="H6491" s="436">
        <f t="shared" si="1316"/>
        <v>1</v>
      </c>
      <c r="I6491" s="436" t="str">
        <f t="shared" si="1317"/>
        <v>Đỗ Thị Ngọc Khánh</v>
      </c>
      <c r="J6491" s="436"/>
      <c r="K6491" s="436">
        <f t="shared" si="1318"/>
        <v>1</v>
      </c>
      <c r="L6491" s="436" t="str">
        <f t="shared" si="1319"/>
        <v>DC3KV31-DC-1</v>
      </c>
      <c r="M6491" s="436">
        <f t="shared" si="1320"/>
        <v>31</v>
      </c>
      <c r="N6491" s="437">
        <f t="shared" si="1326"/>
        <v>39</v>
      </c>
      <c r="O6491" s="437"/>
      <c r="P6491" s="430" t="str">
        <f t="shared" si="1321"/>
        <v/>
      </c>
      <c r="U6491" s="177">
        <v>26</v>
      </c>
      <c r="V6491" s="177" t="s">
        <v>3491</v>
      </c>
      <c r="W6491" s="177" t="s">
        <v>5925</v>
      </c>
      <c r="X6491" s="177" t="s">
        <v>3316</v>
      </c>
      <c r="Y6491" s="177" t="s">
        <v>6547</v>
      </c>
      <c r="Z6491" s="177" t="s">
        <v>7259</v>
      </c>
      <c r="AA6491" s="525" t="s">
        <v>5342</v>
      </c>
      <c r="AB6491" s="399" t="str">
        <f t="shared" si="1322"/>
        <v>DC3KV31</v>
      </c>
      <c r="AC6491" s="399" t="str">
        <f t="shared" si="1323"/>
        <v>DC3KV31-DC</v>
      </c>
      <c r="AD6491" t="str">
        <f>Y6491&amp;"-"&amp;VLOOKUP(AC6491,'LICH THI'!C:AA,9,0)</f>
        <v>65DCKT21938-42486</v>
      </c>
      <c r="AE6491">
        <f t="shared" si="1324"/>
        <v>1</v>
      </c>
    </row>
    <row r="6492" spans="1:31" x14ac:dyDescent="0.25">
      <c r="A6492" s="436" t="str">
        <f t="shared" si="1314"/>
        <v>DC3KV31-DC-22</v>
      </c>
      <c r="B6492" s="436">
        <f>COUNTIF(AC$4:AC6492,AC6492)</f>
        <v>22</v>
      </c>
      <c r="C6492" s="436" t="str">
        <f t="shared" si="1315"/>
        <v>DC3KV31-DC</v>
      </c>
      <c r="D6492" s="436">
        <f>VLOOKUP(C6492,'LICH THI'!C:AA,12,0)</f>
        <v>48</v>
      </c>
      <c r="E6492" s="436">
        <f>VLOOKUP(C6492,'LICH THI'!C:AA,13,0)</f>
        <v>48</v>
      </c>
      <c r="F6492" s="436">
        <f t="shared" si="1325"/>
        <v>48</v>
      </c>
      <c r="G6492" s="436">
        <f>VLOOKUP(C6492,'LICH THI'!C:AA,14,0)</f>
        <v>1</v>
      </c>
      <c r="H6492" s="436">
        <f t="shared" si="1316"/>
        <v>1</v>
      </c>
      <c r="I6492" s="436" t="str">
        <f t="shared" si="1317"/>
        <v>Nguyễn Thị Hồng Linh</v>
      </c>
      <c r="J6492" s="436"/>
      <c r="K6492" s="436">
        <f t="shared" si="1318"/>
        <v>1</v>
      </c>
      <c r="L6492" s="436" t="str">
        <f t="shared" si="1319"/>
        <v>DC3KV31-DC-1</v>
      </c>
      <c r="M6492" s="436">
        <f t="shared" si="1320"/>
        <v>31</v>
      </c>
      <c r="N6492" s="437">
        <f t="shared" si="1326"/>
        <v>40</v>
      </c>
      <c r="O6492" s="437"/>
      <c r="P6492" s="430" t="str">
        <f t="shared" si="1321"/>
        <v/>
      </c>
      <c r="U6492" s="177">
        <v>27</v>
      </c>
      <c r="V6492" s="177" t="s">
        <v>3491</v>
      </c>
      <c r="W6492" s="177" t="s">
        <v>2648</v>
      </c>
      <c r="X6492" s="177" t="s">
        <v>2670</v>
      </c>
      <c r="Y6492" s="177" t="s">
        <v>6548</v>
      </c>
      <c r="Z6492" s="177" t="s">
        <v>7259</v>
      </c>
      <c r="AA6492" s="525" t="s">
        <v>4664</v>
      </c>
      <c r="AB6492" s="399" t="str">
        <f t="shared" si="1322"/>
        <v>DC3KV31</v>
      </c>
      <c r="AC6492" s="399" t="str">
        <f t="shared" si="1323"/>
        <v>DC3KV31-DC</v>
      </c>
      <c r="AD6492" t="str">
        <f>Y6492&amp;"-"&amp;VLOOKUP(AC6492,'LICH THI'!C:AA,9,0)</f>
        <v>65DCKT21951-42486</v>
      </c>
      <c r="AE6492">
        <f t="shared" si="1324"/>
        <v>1</v>
      </c>
    </row>
    <row r="6493" spans="1:31" x14ac:dyDescent="0.25">
      <c r="A6493" s="436" t="str">
        <f t="shared" si="1314"/>
        <v>DC3KV31-DC-23</v>
      </c>
      <c r="B6493" s="436">
        <f>COUNTIF(AC$4:AC6493,AC6493)</f>
        <v>23</v>
      </c>
      <c r="C6493" s="436" t="str">
        <f t="shared" si="1315"/>
        <v>DC3KV31-DC</v>
      </c>
      <c r="D6493" s="436">
        <f>VLOOKUP(C6493,'LICH THI'!C:AA,12,0)</f>
        <v>48</v>
      </c>
      <c r="E6493" s="436">
        <f>VLOOKUP(C6493,'LICH THI'!C:AA,13,0)</f>
        <v>48</v>
      </c>
      <c r="F6493" s="436">
        <f t="shared" si="1325"/>
        <v>48</v>
      </c>
      <c r="G6493" s="436">
        <f>VLOOKUP(C6493,'LICH THI'!C:AA,14,0)</f>
        <v>1</v>
      </c>
      <c r="H6493" s="436">
        <f t="shared" si="1316"/>
        <v>1</v>
      </c>
      <c r="I6493" s="436" t="str">
        <f t="shared" si="1317"/>
        <v>Phạm Hải Linh</v>
      </c>
      <c r="J6493" s="436"/>
      <c r="K6493" s="436">
        <f t="shared" si="1318"/>
        <v>1</v>
      </c>
      <c r="L6493" s="436" t="str">
        <f t="shared" si="1319"/>
        <v>DC3KV31-DC-1</v>
      </c>
      <c r="M6493" s="436">
        <f t="shared" si="1320"/>
        <v>31</v>
      </c>
      <c r="N6493" s="437">
        <f t="shared" si="1326"/>
        <v>41</v>
      </c>
      <c r="O6493" s="437"/>
      <c r="P6493" s="430" t="str">
        <f t="shared" si="1321"/>
        <v/>
      </c>
      <c r="U6493" s="177">
        <v>44</v>
      </c>
      <c r="V6493" s="177" t="s">
        <v>3046</v>
      </c>
      <c r="W6493" s="177" t="s">
        <v>5970</v>
      </c>
      <c r="X6493" s="177" t="s">
        <v>2670</v>
      </c>
      <c r="Y6493" s="177" t="s">
        <v>5971</v>
      </c>
      <c r="Z6493" s="177" t="s">
        <v>7259</v>
      </c>
      <c r="AA6493" s="525" t="s">
        <v>2917</v>
      </c>
      <c r="AB6493" s="399" t="str">
        <f t="shared" si="1322"/>
        <v>DC3KV31</v>
      </c>
      <c r="AC6493" s="399" t="str">
        <f t="shared" si="1323"/>
        <v>DC3KV31-DC</v>
      </c>
      <c r="AD6493" t="str">
        <f>Y6493&amp;"-"&amp;VLOOKUP(AC6493,'LICH THI'!C:AA,9,0)</f>
        <v>63DCKT3266-42486</v>
      </c>
      <c r="AE6493">
        <f t="shared" si="1324"/>
        <v>1</v>
      </c>
    </row>
    <row r="6494" spans="1:31" x14ac:dyDescent="0.25">
      <c r="A6494" s="436" t="str">
        <f t="shared" si="1314"/>
        <v>DC3KV31-DC-24</v>
      </c>
      <c r="B6494" s="436">
        <f>COUNTIF(AC$4:AC6494,AC6494)</f>
        <v>24</v>
      </c>
      <c r="C6494" s="436" t="str">
        <f t="shared" si="1315"/>
        <v>DC3KV31-DC</v>
      </c>
      <c r="D6494" s="436">
        <f>VLOOKUP(C6494,'LICH THI'!C:AA,12,0)</f>
        <v>48</v>
      </c>
      <c r="E6494" s="436">
        <f>VLOOKUP(C6494,'LICH THI'!C:AA,13,0)</f>
        <v>48</v>
      </c>
      <c r="F6494" s="436">
        <f t="shared" si="1325"/>
        <v>48</v>
      </c>
      <c r="G6494" s="436">
        <f>VLOOKUP(C6494,'LICH THI'!C:AA,14,0)</f>
        <v>1</v>
      </c>
      <c r="H6494" s="436">
        <f t="shared" si="1316"/>
        <v>1</v>
      </c>
      <c r="I6494" s="436" t="str">
        <f t="shared" si="1317"/>
        <v>Phạm Thị Linh</v>
      </c>
      <c r="J6494" s="436"/>
      <c r="K6494" s="436">
        <f t="shared" si="1318"/>
        <v>1</v>
      </c>
      <c r="L6494" s="436" t="str">
        <f t="shared" si="1319"/>
        <v>DC3KV31-DC-1</v>
      </c>
      <c r="M6494" s="436">
        <f t="shared" si="1320"/>
        <v>31</v>
      </c>
      <c r="N6494" s="437">
        <f t="shared" si="1326"/>
        <v>42</v>
      </c>
      <c r="O6494" s="437"/>
      <c r="P6494" s="430" t="str">
        <f t="shared" si="1321"/>
        <v/>
      </c>
      <c r="U6494" s="177">
        <v>36</v>
      </c>
      <c r="V6494" s="177" t="s">
        <v>5908</v>
      </c>
      <c r="W6494" s="177" t="s">
        <v>3557</v>
      </c>
      <c r="X6494" s="177" t="s">
        <v>2670</v>
      </c>
      <c r="Y6494" s="177" t="s">
        <v>6343</v>
      </c>
      <c r="Z6494" s="177" t="s">
        <v>7259</v>
      </c>
      <c r="AA6494" s="525" t="s">
        <v>5922</v>
      </c>
      <c r="AB6494" s="399" t="str">
        <f t="shared" si="1322"/>
        <v>DC3KV31</v>
      </c>
      <c r="AC6494" s="399" t="str">
        <f t="shared" si="1323"/>
        <v>DC3KV31-DC</v>
      </c>
      <c r="AD6494" t="str">
        <f>Y6494&amp;"-"&amp;VLOOKUP(AC6494,'LICH THI'!C:AA,9,0)</f>
        <v>65DCKT23171-42486</v>
      </c>
      <c r="AE6494">
        <f t="shared" si="1324"/>
        <v>1</v>
      </c>
    </row>
    <row r="6495" spans="1:31" x14ac:dyDescent="0.25">
      <c r="A6495" s="436" t="str">
        <f t="shared" si="1314"/>
        <v>DC3KV31-DC-25</v>
      </c>
      <c r="B6495" s="436">
        <f>COUNTIF(AC$4:AC6495,AC6495)</f>
        <v>25</v>
      </c>
      <c r="C6495" s="436" t="str">
        <f t="shared" si="1315"/>
        <v>DC3KV31-DC</v>
      </c>
      <c r="D6495" s="436">
        <f>VLOOKUP(C6495,'LICH THI'!C:AA,12,0)</f>
        <v>48</v>
      </c>
      <c r="E6495" s="436">
        <f>VLOOKUP(C6495,'LICH THI'!C:AA,13,0)</f>
        <v>48</v>
      </c>
      <c r="F6495" s="436">
        <f t="shared" si="1325"/>
        <v>48</v>
      </c>
      <c r="G6495" s="436">
        <f>VLOOKUP(C6495,'LICH THI'!C:AA,14,0)</f>
        <v>1</v>
      </c>
      <c r="H6495" s="436">
        <f t="shared" si="1316"/>
        <v>1</v>
      </c>
      <c r="I6495" s="436" t="str">
        <f t="shared" si="1317"/>
        <v>Phạm Thị Thùy Linh</v>
      </c>
      <c r="J6495" s="436"/>
      <c r="K6495" s="436">
        <f t="shared" si="1318"/>
        <v>1</v>
      </c>
      <c r="L6495" s="436" t="str">
        <f t="shared" si="1319"/>
        <v>DC3KV31-DC-1</v>
      </c>
      <c r="M6495" s="436">
        <f t="shared" si="1320"/>
        <v>31</v>
      </c>
      <c r="N6495" s="437">
        <f t="shared" si="1326"/>
        <v>43</v>
      </c>
      <c r="O6495" s="437"/>
      <c r="P6495" s="430" t="str">
        <f t="shared" si="1321"/>
        <v/>
      </c>
      <c r="U6495" s="177">
        <v>6</v>
      </c>
      <c r="V6495" s="177" t="s">
        <v>3826</v>
      </c>
      <c r="W6495" s="177" t="s">
        <v>3833</v>
      </c>
      <c r="X6495" s="177" t="s">
        <v>2670</v>
      </c>
      <c r="Y6495" s="177" t="s">
        <v>3834</v>
      </c>
      <c r="Z6495" s="177" t="s">
        <v>7259</v>
      </c>
      <c r="AA6495" s="525" t="s">
        <v>3835</v>
      </c>
      <c r="AB6495" s="399" t="str">
        <f t="shared" si="1322"/>
        <v>DC3KV31</v>
      </c>
      <c r="AC6495" s="399" t="str">
        <f t="shared" si="1323"/>
        <v>DC3KV31-DC</v>
      </c>
      <c r="AD6495" t="str">
        <f>Y6495&amp;"-"&amp;VLOOKUP(AC6495,'LICH THI'!C:AA,9,0)</f>
        <v>64DCKT3220-42486</v>
      </c>
      <c r="AE6495">
        <f t="shared" si="1324"/>
        <v>1</v>
      </c>
    </row>
    <row r="6496" spans="1:31" x14ac:dyDescent="0.25">
      <c r="A6496" s="436" t="str">
        <f t="shared" si="1314"/>
        <v>DC3KV31-DC-26</v>
      </c>
      <c r="B6496" s="436">
        <f>COUNTIF(AC$4:AC6496,AC6496)</f>
        <v>26</v>
      </c>
      <c r="C6496" s="436" t="str">
        <f t="shared" si="1315"/>
        <v>DC3KV31-DC</v>
      </c>
      <c r="D6496" s="436">
        <f>VLOOKUP(C6496,'LICH THI'!C:AA,12,0)</f>
        <v>48</v>
      </c>
      <c r="E6496" s="436">
        <f>VLOOKUP(C6496,'LICH THI'!C:AA,13,0)</f>
        <v>48</v>
      </c>
      <c r="F6496" s="436">
        <f t="shared" si="1325"/>
        <v>48</v>
      </c>
      <c r="G6496" s="436">
        <f>VLOOKUP(C6496,'LICH THI'!C:AA,14,0)</f>
        <v>1</v>
      </c>
      <c r="H6496" s="436">
        <f t="shared" si="1316"/>
        <v>1</v>
      </c>
      <c r="I6496" s="436" t="str">
        <f t="shared" si="1317"/>
        <v>Hoàng Thị Mai</v>
      </c>
      <c r="J6496" s="436"/>
      <c r="K6496" s="436">
        <f t="shared" si="1318"/>
        <v>1</v>
      </c>
      <c r="L6496" s="436" t="str">
        <f t="shared" si="1319"/>
        <v>DC3KV31-DC-1</v>
      </c>
      <c r="M6496" s="436">
        <f t="shared" si="1320"/>
        <v>31</v>
      </c>
      <c r="N6496" s="437">
        <f t="shared" si="1326"/>
        <v>44</v>
      </c>
      <c r="O6496" s="437"/>
      <c r="P6496" s="430" t="str">
        <f t="shared" si="1321"/>
        <v/>
      </c>
      <c r="U6496" s="177">
        <v>14</v>
      </c>
      <c r="V6496" s="177" t="s">
        <v>5903</v>
      </c>
      <c r="W6496" s="177" t="s">
        <v>6082</v>
      </c>
      <c r="X6496" s="177" t="s">
        <v>3130</v>
      </c>
      <c r="Y6496" s="177" t="s">
        <v>7260</v>
      </c>
      <c r="Z6496" s="177" t="s">
        <v>7259</v>
      </c>
      <c r="AA6496" s="525" t="s">
        <v>7261</v>
      </c>
      <c r="AB6496" s="399" t="str">
        <f t="shared" si="1322"/>
        <v>DC3KV31</v>
      </c>
      <c r="AC6496" s="399" t="str">
        <f t="shared" si="1323"/>
        <v>DC3KV31-DC</v>
      </c>
      <c r="AD6496" t="str">
        <f>Y6496&amp;"-"&amp;VLOOKUP(AC6496,'LICH THI'!C:AA,9,0)</f>
        <v>65DCKT21921-42486</v>
      </c>
      <c r="AE6496">
        <f t="shared" si="1324"/>
        <v>1</v>
      </c>
    </row>
    <row r="6497" spans="1:31" x14ac:dyDescent="0.25">
      <c r="A6497" s="436" t="str">
        <f t="shared" si="1314"/>
        <v>DC3KV31-DC-27</v>
      </c>
      <c r="B6497" s="436">
        <f>COUNTIF(AC$4:AC6497,AC6497)</f>
        <v>27</v>
      </c>
      <c r="C6497" s="436" t="str">
        <f t="shared" si="1315"/>
        <v>DC3KV31-DC</v>
      </c>
      <c r="D6497" s="436">
        <f>VLOOKUP(C6497,'LICH THI'!C:AA,12,0)</f>
        <v>48</v>
      </c>
      <c r="E6497" s="436">
        <f>VLOOKUP(C6497,'LICH THI'!C:AA,13,0)</f>
        <v>48</v>
      </c>
      <c r="F6497" s="436">
        <f t="shared" si="1325"/>
        <v>48</v>
      </c>
      <c r="G6497" s="436">
        <f>VLOOKUP(C6497,'LICH THI'!C:AA,14,0)</f>
        <v>1</v>
      </c>
      <c r="H6497" s="436">
        <f t="shared" si="1316"/>
        <v>1</v>
      </c>
      <c r="I6497" s="436" t="str">
        <f t="shared" si="1317"/>
        <v>Phạm Thị Huyền My</v>
      </c>
      <c r="J6497" s="436"/>
      <c r="K6497" s="436">
        <f t="shared" si="1318"/>
        <v>1</v>
      </c>
      <c r="L6497" s="436" t="str">
        <f t="shared" si="1319"/>
        <v>DC3KV31-DC-1</v>
      </c>
      <c r="M6497" s="436">
        <f t="shared" si="1320"/>
        <v>31</v>
      </c>
      <c r="N6497" s="437">
        <f t="shared" si="1326"/>
        <v>45</v>
      </c>
      <c r="O6497" s="437"/>
      <c r="P6497" s="430" t="str">
        <f t="shared" si="1321"/>
        <v/>
      </c>
      <c r="U6497" s="177">
        <v>15</v>
      </c>
      <c r="V6497" s="177" t="s">
        <v>5903</v>
      </c>
      <c r="W6497" s="177" t="s">
        <v>7262</v>
      </c>
      <c r="X6497" s="177" t="s">
        <v>2769</v>
      </c>
      <c r="Y6497" s="177" t="s">
        <v>7263</v>
      </c>
      <c r="Z6497" s="177" t="s">
        <v>7259</v>
      </c>
      <c r="AA6497" s="525" t="s">
        <v>7264</v>
      </c>
      <c r="AB6497" s="399" t="str">
        <f t="shared" si="1322"/>
        <v>DC3KV31</v>
      </c>
      <c r="AC6497" s="399" t="str">
        <f t="shared" si="1323"/>
        <v>DC3KV31-DC</v>
      </c>
      <c r="AD6497" t="str">
        <f>Y6497&amp;"-"&amp;VLOOKUP(AC6497,'LICH THI'!C:AA,9,0)</f>
        <v>65DCKT21935-42486</v>
      </c>
      <c r="AE6497">
        <f t="shared" si="1324"/>
        <v>1</v>
      </c>
    </row>
    <row r="6498" spans="1:31" x14ac:dyDescent="0.25">
      <c r="A6498" s="436" t="str">
        <f t="shared" si="1314"/>
        <v>DC3KV31-DC-28</v>
      </c>
      <c r="B6498" s="436">
        <f>COUNTIF(AC$4:AC6498,AC6498)</f>
        <v>28</v>
      </c>
      <c r="C6498" s="436" t="str">
        <f t="shared" si="1315"/>
        <v>DC3KV31-DC</v>
      </c>
      <c r="D6498" s="436">
        <f>VLOOKUP(C6498,'LICH THI'!C:AA,12,0)</f>
        <v>48</v>
      </c>
      <c r="E6498" s="436">
        <f>VLOOKUP(C6498,'LICH THI'!C:AA,13,0)</f>
        <v>48</v>
      </c>
      <c r="F6498" s="436">
        <f t="shared" si="1325"/>
        <v>48</v>
      </c>
      <c r="G6498" s="436">
        <f>VLOOKUP(C6498,'LICH THI'!C:AA,14,0)</f>
        <v>1</v>
      </c>
      <c r="H6498" s="436">
        <f t="shared" si="1316"/>
        <v>1</v>
      </c>
      <c r="I6498" s="436" t="str">
        <f t="shared" si="1317"/>
        <v>Trần Thị Nga</v>
      </c>
      <c r="J6498" s="436"/>
      <c r="K6498" s="436">
        <f t="shared" si="1318"/>
        <v>1</v>
      </c>
      <c r="L6498" s="436" t="str">
        <f t="shared" si="1319"/>
        <v>DC3KV31-DC-1</v>
      </c>
      <c r="M6498" s="436">
        <f t="shared" si="1320"/>
        <v>31</v>
      </c>
      <c r="N6498" s="437">
        <f t="shared" si="1326"/>
        <v>46</v>
      </c>
      <c r="O6498" s="437"/>
      <c r="P6498" s="430" t="str">
        <f t="shared" si="1321"/>
        <v/>
      </c>
      <c r="U6498" s="177">
        <v>4</v>
      </c>
      <c r="V6498" s="177" t="s">
        <v>3378</v>
      </c>
      <c r="W6498" s="177" t="s">
        <v>2716</v>
      </c>
      <c r="X6498" s="177" t="s">
        <v>2676</v>
      </c>
      <c r="Y6498" s="177" t="s">
        <v>4535</v>
      </c>
      <c r="Z6498" s="177" t="s">
        <v>7259</v>
      </c>
      <c r="AA6498" s="525" t="s">
        <v>4536</v>
      </c>
      <c r="AB6498" s="399" t="str">
        <f t="shared" si="1322"/>
        <v>DC3KV31</v>
      </c>
      <c r="AC6498" s="399" t="str">
        <f t="shared" si="1323"/>
        <v>DC3KV31-DC</v>
      </c>
      <c r="AD6498" t="str">
        <f>Y6498&amp;"-"&amp;VLOOKUP(AC6498,'LICH THI'!C:AA,9,0)</f>
        <v>64DCKT3126-42486</v>
      </c>
      <c r="AE6498">
        <f t="shared" si="1324"/>
        <v>1</v>
      </c>
    </row>
    <row r="6499" spans="1:31" x14ac:dyDescent="0.25">
      <c r="A6499" s="436" t="str">
        <f t="shared" si="1314"/>
        <v>DC3KV31-DC-29</v>
      </c>
      <c r="B6499" s="436">
        <f>COUNTIF(AC$4:AC6499,AC6499)</f>
        <v>29</v>
      </c>
      <c r="C6499" s="436" t="str">
        <f t="shared" si="1315"/>
        <v>DC3KV31-DC</v>
      </c>
      <c r="D6499" s="436">
        <f>VLOOKUP(C6499,'LICH THI'!C:AA,12,0)</f>
        <v>48</v>
      </c>
      <c r="E6499" s="436">
        <f>VLOOKUP(C6499,'LICH THI'!C:AA,13,0)</f>
        <v>48</v>
      </c>
      <c r="F6499" s="436">
        <f t="shared" si="1325"/>
        <v>48</v>
      </c>
      <c r="G6499" s="436">
        <f>VLOOKUP(C6499,'LICH THI'!C:AA,14,0)</f>
        <v>1</v>
      </c>
      <c r="H6499" s="436">
        <f t="shared" si="1316"/>
        <v>1</v>
      </c>
      <c r="I6499" s="436" t="str">
        <f t="shared" si="1317"/>
        <v>Cao Trung Nghĩa</v>
      </c>
      <c r="J6499" s="436"/>
      <c r="K6499" s="436">
        <f t="shared" si="1318"/>
        <v>1</v>
      </c>
      <c r="L6499" s="436" t="str">
        <f t="shared" si="1319"/>
        <v>DC3KV31-DC-1</v>
      </c>
      <c r="M6499" s="436">
        <f t="shared" si="1320"/>
        <v>31</v>
      </c>
      <c r="N6499" s="437">
        <f t="shared" si="1326"/>
        <v>47</v>
      </c>
      <c r="O6499" s="437"/>
      <c r="P6499" s="430" t="str">
        <f t="shared" si="1321"/>
        <v/>
      </c>
      <c r="U6499" s="177">
        <v>28</v>
      </c>
      <c r="V6499" s="177" t="s">
        <v>3491</v>
      </c>
      <c r="W6499" s="177" t="s">
        <v>4363</v>
      </c>
      <c r="X6499" s="177" t="s">
        <v>3626</v>
      </c>
      <c r="Y6499" s="177" t="s">
        <v>4364</v>
      </c>
      <c r="Z6499" s="177" t="s">
        <v>7259</v>
      </c>
      <c r="AA6499" s="525" t="s">
        <v>4365</v>
      </c>
      <c r="AB6499" s="399" t="str">
        <f t="shared" si="1322"/>
        <v>DC3KV31</v>
      </c>
      <c r="AC6499" s="399" t="str">
        <f t="shared" si="1323"/>
        <v>DC3KV31-DC</v>
      </c>
      <c r="AD6499" t="str">
        <f>Y6499&amp;"-"&amp;VLOOKUP(AC6499,'LICH THI'!C:AA,9,0)</f>
        <v>65DCKT23455-42486</v>
      </c>
      <c r="AE6499">
        <f t="shared" si="1324"/>
        <v>1</v>
      </c>
    </row>
    <row r="6500" spans="1:31" x14ac:dyDescent="0.25">
      <c r="A6500" s="436" t="str">
        <f t="shared" si="1314"/>
        <v>DC3KV31-DC-30</v>
      </c>
      <c r="B6500" s="436">
        <f>COUNTIF(AC$4:AC6500,AC6500)</f>
        <v>30</v>
      </c>
      <c r="C6500" s="436" t="str">
        <f t="shared" si="1315"/>
        <v>DC3KV31-DC</v>
      </c>
      <c r="D6500" s="436">
        <f>VLOOKUP(C6500,'LICH THI'!C:AA,12,0)</f>
        <v>48</v>
      </c>
      <c r="E6500" s="436">
        <f>VLOOKUP(C6500,'LICH THI'!C:AA,13,0)</f>
        <v>48</v>
      </c>
      <c r="F6500" s="436">
        <f t="shared" si="1325"/>
        <v>48</v>
      </c>
      <c r="G6500" s="436">
        <f>VLOOKUP(C6500,'LICH THI'!C:AA,14,0)</f>
        <v>1</v>
      </c>
      <c r="H6500" s="436">
        <f t="shared" si="1316"/>
        <v>1</v>
      </c>
      <c r="I6500" s="436" t="str">
        <f t="shared" si="1317"/>
        <v>Nguyễn Thị Ngọc</v>
      </c>
      <c r="J6500" s="436"/>
      <c r="K6500" s="436">
        <f t="shared" si="1318"/>
        <v>1</v>
      </c>
      <c r="L6500" s="436" t="str">
        <f t="shared" si="1319"/>
        <v>DC3KV31-DC-1</v>
      </c>
      <c r="M6500" s="436">
        <f t="shared" si="1320"/>
        <v>31</v>
      </c>
      <c r="N6500" s="437">
        <f t="shared" si="1326"/>
        <v>48</v>
      </c>
      <c r="O6500" s="437"/>
      <c r="P6500" s="430" t="str">
        <f t="shared" si="1321"/>
        <v/>
      </c>
      <c r="U6500" s="177">
        <v>16</v>
      </c>
      <c r="V6500" s="177" t="s">
        <v>5903</v>
      </c>
      <c r="W6500" s="177" t="s">
        <v>2619</v>
      </c>
      <c r="X6500" s="177" t="s">
        <v>3064</v>
      </c>
      <c r="Y6500" s="177" t="s">
        <v>6001</v>
      </c>
      <c r="Z6500" s="177" t="s">
        <v>7259</v>
      </c>
      <c r="AA6500" s="525" t="s">
        <v>6002</v>
      </c>
      <c r="AB6500" s="399" t="str">
        <f t="shared" si="1322"/>
        <v>DC3KV31</v>
      </c>
      <c r="AC6500" s="399" t="str">
        <f t="shared" si="1323"/>
        <v>DC3KV31-DC</v>
      </c>
      <c r="AD6500" t="str">
        <f>Y6500&amp;"-"&amp;VLOOKUP(AC6500,'LICH THI'!C:AA,9,0)</f>
        <v>65DCKT22880-42486</v>
      </c>
      <c r="AE6500">
        <f t="shared" si="1324"/>
        <v>1</v>
      </c>
    </row>
    <row r="6501" spans="1:31" x14ac:dyDescent="0.25">
      <c r="A6501" s="436" t="str">
        <f t="shared" si="1314"/>
        <v>DC3KV31-DC-31</v>
      </c>
      <c r="B6501" s="436">
        <f>COUNTIF(AC$4:AC6501,AC6501)</f>
        <v>31</v>
      </c>
      <c r="C6501" s="436" t="str">
        <f t="shared" si="1315"/>
        <v>DC3KV31-DC</v>
      </c>
      <c r="D6501" s="436">
        <f>VLOOKUP(C6501,'LICH THI'!C:AA,12,0)</f>
        <v>48</v>
      </c>
      <c r="E6501" s="436">
        <f>VLOOKUP(C6501,'LICH THI'!C:AA,13,0)</f>
        <v>48</v>
      </c>
      <c r="F6501" s="436">
        <f t="shared" si="1325"/>
        <v>48</v>
      </c>
      <c r="G6501" s="436">
        <f>VLOOKUP(C6501,'LICH THI'!C:AA,14,0)</f>
        <v>1</v>
      </c>
      <c r="H6501" s="436">
        <f t="shared" si="1316"/>
        <v>1</v>
      </c>
      <c r="I6501" s="436" t="str">
        <f t="shared" si="1317"/>
        <v>Nguyễn Thị Bích Ngọc</v>
      </c>
      <c r="J6501" s="436"/>
      <c r="K6501" s="436">
        <f t="shared" si="1318"/>
        <v>1</v>
      </c>
      <c r="L6501" s="436" t="str">
        <f t="shared" si="1319"/>
        <v>DC3KV31-DC-1</v>
      </c>
      <c r="M6501" s="436">
        <f t="shared" si="1320"/>
        <v>31</v>
      </c>
      <c r="N6501" s="437">
        <f t="shared" si="1326"/>
        <v>1</v>
      </c>
      <c r="O6501" s="437"/>
      <c r="P6501" s="430" t="str">
        <f t="shared" si="1321"/>
        <v/>
      </c>
      <c r="U6501" s="177">
        <v>37</v>
      </c>
      <c r="V6501" s="177" t="s">
        <v>5908</v>
      </c>
      <c r="W6501" s="177" t="s">
        <v>3035</v>
      </c>
      <c r="X6501" s="177" t="s">
        <v>3064</v>
      </c>
      <c r="Y6501" s="177" t="s">
        <v>7270</v>
      </c>
      <c r="Z6501" s="177" t="s">
        <v>7259</v>
      </c>
      <c r="AA6501" s="525" t="s">
        <v>5337</v>
      </c>
      <c r="AB6501" s="399" t="str">
        <f t="shared" si="1322"/>
        <v>DC3KV31</v>
      </c>
      <c r="AC6501" s="399" t="str">
        <f t="shared" si="1323"/>
        <v>DC3KV31-DC</v>
      </c>
      <c r="AD6501" t="str">
        <f>Y6501&amp;"-"&amp;VLOOKUP(AC6501,'LICH THI'!C:AA,9,0)</f>
        <v>65DCKT21934-42486</v>
      </c>
      <c r="AE6501">
        <f t="shared" si="1324"/>
        <v>1</v>
      </c>
    </row>
    <row r="6502" spans="1:31" x14ac:dyDescent="0.25">
      <c r="A6502" s="436" t="str">
        <f t="shared" si="1314"/>
        <v>DC3KV31-DC-32</v>
      </c>
      <c r="B6502" s="436">
        <f>COUNTIF(AC$4:AC6502,AC6502)</f>
        <v>32</v>
      </c>
      <c r="C6502" s="436" t="str">
        <f t="shared" si="1315"/>
        <v>DC3KV31-DC</v>
      </c>
      <c r="D6502" s="436">
        <f>VLOOKUP(C6502,'LICH THI'!C:AA,12,0)</f>
        <v>48</v>
      </c>
      <c r="E6502" s="436">
        <f>VLOOKUP(C6502,'LICH THI'!C:AA,13,0)</f>
        <v>48</v>
      </c>
      <c r="F6502" s="436">
        <f t="shared" si="1325"/>
        <v>48</v>
      </c>
      <c r="G6502" s="436">
        <f>VLOOKUP(C6502,'LICH THI'!C:AA,14,0)</f>
        <v>1</v>
      </c>
      <c r="H6502" s="436">
        <f t="shared" si="1316"/>
        <v>1</v>
      </c>
      <c r="I6502" s="436" t="str">
        <f t="shared" si="1317"/>
        <v>Nguyễn Thị Nhung</v>
      </c>
      <c r="J6502" s="436"/>
      <c r="K6502" s="436">
        <f t="shared" si="1318"/>
        <v>1</v>
      </c>
      <c r="L6502" s="436" t="str">
        <f t="shared" si="1319"/>
        <v>DC3KV31-DC-1</v>
      </c>
      <c r="M6502" s="436">
        <f t="shared" si="1320"/>
        <v>31</v>
      </c>
      <c r="N6502" s="437">
        <f t="shared" si="1326"/>
        <v>2</v>
      </c>
      <c r="O6502" s="437"/>
      <c r="P6502" s="430" t="str">
        <f t="shared" si="1321"/>
        <v/>
      </c>
      <c r="U6502" s="177">
        <v>17</v>
      </c>
      <c r="V6502" s="177" t="s">
        <v>5903</v>
      </c>
      <c r="W6502" s="177" t="s">
        <v>2619</v>
      </c>
      <c r="X6502" s="177" t="s">
        <v>2680</v>
      </c>
      <c r="Y6502" s="177" t="s">
        <v>5904</v>
      </c>
      <c r="Z6502" s="177" t="s">
        <v>7259</v>
      </c>
      <c r="AA6502" s="525" t="s">
        <v>5898</v>
      </c>
      <c r="AB6502" s="399" t="str">
        <f t="shared" si="1322"/>
        <v>DC3KV31</v>
      </c>
      <c r="AC6502" s="399" t="str">
        <f t="shared" si="1323"/>
        <v>DC3KV31-DC</v>
      </c>
      <c r="AD6502" t="str">
        <f>Y6502&amp;"-"&amp;VLOOKUP(AC6502,'LICH THI'!C:AA,9,0)</f>
        <v>65DCKT23521-42486</v>
      </c>
      <c r="AE6502">
        <f t="shared" si="1324"/>
        <v>1</v>
      </c>
    </row>
    <row r="6503" spans="1:31" x14ac:dyDescent="0.25">
      <c r="A6503" s="436" t="str">
        <f t="shared" si="1314"/>
        <v>DC3KV31-DC-33</v>
      </c>
      <c r="B6503" s="436">
        <f>COUNTIF(AC$4:AC6503,AC6503)</f>
        <v>33</v>
      </c>
      <c r="C6503" s="436" t="str">
        <f t="shared" si="1315"/>
        <v>DC3KV31-DC</v>
      </c>
      <c r="D6503" s="436">
        <f>VLOOKUP(C6503,'LICH THI'!C:AA,12,0)</f>
        <v>48</v>
      </c>
      <c r="E6503" s="436">
        <f>VLOOKUP(C6503,'LICH THI'!C:AA,13,0)</f>
        <v>48</v>
      </c>
      <c r="F6503" s="436">
        <f t="shared" si="1325"/>
        <v>48</v>
      </c>
      <c r="G6503" s="436">
        <f>VLOOKUP(C6503,'LICH THI'!C:AA,14,0)</f>
        <v>1</v>
      </c>
      <c r="H6503" s="436">
        <f t="shared" si="1316"/>
        <v>1</v>
      </c>
      <c r="I6503" s="436" t="str">
        <f t="shared" si="1317"/>
        <v>Nguyễn Thị Phương</v>
      </c>
      <c r="J6503" s="436"/>
      <c r="K6503" s="436">
        <f t="shared" si="1318"/>
        <v>1</v>
      </c>
      <c r="L6503" s="436" t="str">
        <f t="shared" si="1319"/>
        <v>DC3KV31-DC-1</v>
      </c>
      <c r="M6503" s="436">
        <f t="shared" si="1320"/>
        <v>31</v>
      </c>
      <c r="N6503" s="437">
        <f t="shared" si="1326"/>
        <v>3</v>
      </c>
      <c r="O6503" s="437"/>
      <c r="P6503" s="430" t="str">
        <f t="shared" si="1321"/>
        <v/>
      </c>
      <c r="U6503" s="177">
        <v>9</v>
      </c>
      <c r="V6503" s="177" t="s">
        <v>3381</v>
      </c>
      <c r="W6503" s="177" t="s">
        <v>2619</v>
      </c>
      <c r="X6503" s="177" t="s">
        <v>2717</v>
      </c>
      <c r="Y6503" s="177" t="s">
        <v>6538</v>
      </c>
      <c r="Z6503" s="177" t="s">
        <v>7259</v>
      </c>
      <c r="AA6503" s="525" t="s">
        <v>3855</v>
      </c>
      <c r="AB6503" s="399" t="str">
        <f t="shared" si="1322"/>
        <v>DC3KV31</v>
      </c>
      <c r="AC6503" s="399" t="str">
        <f t="shared" si="1323"/>
        <v>DC3KV31-DC</v>
      </c>
      <c r="AD6503" t="str">
        <f>Y6503&amp;"-"&amp;VLOOKUP(AC6503,'LICH THI'!C:AA,9,0)</f>
        <v>64DCKT3151-42486</v>
      </c>
      <c r="AE6503">
        <f t="shared" si="1324"/>
        <v>1</v>
      </c>
    </row>
    <row r="6504" spans="1:31" x14ac:dyDescent="0.25">
      <c r="A6504" s="436" t="str">
        <f t="shared" si="1314"/>
        <v>DC3KV31-DC-34</v>
      </c>
      <c r="B6504" s="436">
        <f>COUNTIF(AC$4:AC6504,AC6504)</f>
        <v>34</v>
      </c>
      <c r="C6504" s="436" t="str">
        <f t="shared" si="1315"/>
        <v>DC3KV31-DC</v>
      </c>
      <c r="D6504" s="436">
        <f>VLOOKUP(C6504,'LICH THI'!C:AA,12,0)</f>
        <v>48</v>
      </c>
      <c r="E6504" s="436">
        <f>VLOOKUP(C6504,'LICH THI'!C:AA,13,0)</f>
        <v>48</v>
      </c>
      <c r="F6504" s="436">
        <f t="shared" si="1325"/>
        <v>48</v>
      </c>
      <c r="G6504" s="436">
        <f>VLOOKUP(C6504,'LICH THI'!C:AA,14,0)</f>
        <v>1</v>
      </c>
      <c r="H6504" s="436">
        <f t="shared" si="1316"/>
        <v>1</v>
      </c>
      <c r="I6504" s="436" t="str">
        <f t="shared" si="1317"/>
        <v>Trần Thị Phương</v>
      </c>
      <c r="J6504" s="436"/>
      <c r="K6504" s="436">
        <f t="shared" si="1318"/>
        <v>1</v>
      </c>
      <c r="L6504" s="436" t="str">
        <f t="shared" si="1319"/>
        <v>DC3KV31-DC-1</v>
      </c>
      <c r="M6504" s="436">
        <f t="shared" si="1320"/>
        <v>31</v>
      </c>
      <c r="N6504" s="437">
        <f t="shared" si="1326"/>
        <v>4</v>
      </c>
      <c r="O6504" s="437"/>
      <c r="P6504" s="430" t="str">
        <f t="shared" si="1321"/>
        <v/>
      </c>
      <c r="U6504" s="177">
        <v>3</v>
      </c>
      <c r="V6504" s="177" t="s">
        <v>3366</v>
      </c>
      <c r="W6504" s="177" t="s">
        <v>2716</v>
      </c>
      <c r="X6504" s="177" t="s">
        <v>2717</v>
      </c>
      <c r="Y6504" s="177" t="s">
        <v>7203</v>
      </c>
      <c r="Z6504" s="177" t="s">
        <v>7259</v>
      </c>
      <c r="AA6504" s="525" t="s">
        <v>5767</v>
      </c>
      <c r="AB6504" s="399" t="str">
        <f t="shared" si="1322"/>
        <v>DC3KV31</v>
      </c>
      <c r="AC6504" s="399" t="str">
        <f t="shared" si="1323"/>
        <v>DC3KV31-DC</v>
      </c>
      <c r="AD6504" t="str">
        <f>Y6504&amp;"-"&amp;VLOOKUP(AC6504,'LICH THI'!C:AA,9,0)</f>
        <v>64DCKT3076-42486</v>
      </c>
      <c r="AE6504">
        <f t="shared" si="1324"/>
        <v>1</v>
      </c>
    </row>
    <row r="6505" spans="1:31" x14ac:dyDescent="0.25">
      <c r="A6505" s="436" t="str">
        <f t="shared" si="1314"/>
        <v>DC3KV31-DC-35</v>
      </c>
      <c r="B6505" s="436">
        <f>COUNTIF(AC$4:AC6505,AC6505)</f>
        <v>35</v>
      </c>
      <c r="C6505" s="436" t="str">
        <f t="shared" si="1315"/>
        <v>DC3KV31-DC</v>
      </c>
      <c r="D6505" s="436">
        <f>VLOOKUP(C6505,'LICH THI'!C:AA,12,0)</f>
        <v>48</v>
      </c>
      <c r="E6505" s="436">
        <f>VLOOKUP(C6505,'LICH THI'!C:AA,13,0)</f>
        <v>48</v>
      </c>
      <c r="F6505" s="436">
        <f t="shared" si="1325"/>
        <v>48</v>
      </c>
      <c r="G6505" s="436">
        <f>VLOOKUP(C6505,'LICH THI'!C:AA,14,0)</f>
        <v>1</v>
      </c>
      <c r="H6505" s="436">
        <f t="shared" si="1316"/>
        <v>1</v>
      </c>
      <c r="I6505" s="436" t="str">
        <f t="shared" si="1317"/>
        <v>Trần Thị Bích Phượng</v>
      </c>
      <c r="J6505" s="436"/>
      <c r="K6505" s="436">
        <f t="shared" si="1318"/>
        <v>1</v>
      </c>
      <c r="L6505" s="436" t="str">
        <f t="shared" si="1319"/>
        <v>DC3KV31-DC-1</v>
      </c>
      <c r="M6505" s="436">
        <f t="shared" si="1320"/>
        <v>31</v>
      </c>
      <c r="N6505" s="437">
        <f t="shared" si="1326"/>
        <v>5</v>
      </c>
      <c r="O6505" s="437"/>
      <c r="P6505" s="430" t="str">
        <f t="shared" si="1321"/>
        <v/>
      </c>
      <c r="U6505" s="177">
        <v>29</v>
      </c>
      <c r="V6505" s="177" t="s">
        <v>3491</v>
      </c>
      <c r="W6505" s="177" t="s">
        <v>4369</v>
      </c>
      <c r="X6505" s="177" t="s">
        <v>4311</v>
      </c>
      <c r="Y6505" s="177" t="s">
        <v>4370</v>
      </c>
      <c r="Z6505" s="177" t="s">
        <v>7259</v>
      </c>
      <c r="AA6505" s="525" t="s">
        <v>4371</v>
      </c>
      <c r="AB6505" s="399" t="str">
        <f t="shared" si="1322"/>
        <v>DC3KV31</v>
      </c>
      <c r="AC6505" s="399" t="str">
        <f t="shared" si="1323"/>
        <v>DC3KV31-DC</v>
      </c>
      <c r="AD6505" t="str">
        <f>Y6505&amp;"-"&amp;VLOOKUP(AC6505,'LICH THI'!C:AA,9,0)</f>
        <v>65DCKT22675-42486</v>
      </c>
      <c r="AE6505">
        <f t="shared" si="1324"/>
        <v>1</v>
      </c>
    </row>
    <row r="6506" spans="1:31" x14ac:dyDescent="0.25">
      <c r="A6506" s="436" t="str">
        <f t="shared" si="1314"/>
        <v>DC3KV31-DC-36</v>
      </c>
      <c r="B6506" s="436">
        <f>COUNTIF(AC$4:AC6506,AC6506)</f>
        <v>36</v>
      </c>
      <c r="C6506" s="436" t="str">
        <f t="shared" si="1315"/>
        <v>DC3KV31-DC</v>
      </c>
      <c r="D6506" s="436">
        <f>VLOOKUP(C6506,'LICH THI'!C:AA,12,0)</f>
        <v>48</v>
      </c>
      <c r="E6506" s="436">
        <f>VLOOKUP(C6506,'LICH THI'!C:AA,13,0)</f>
        <v>48</v>
      </c>
      <c r="F6506" s="436">
        <f t="shared" si="1325"/>
        <v>48</v>
      </c>
      <c r="G6506" s="436">
        <f>VLOOKUP(C6506,'LICH THI'!C:AA,14,0)</f>
        <v>1</v>
      </c>
      <c r="H6506" s="436">
        <f t="shared" si="1316"/>
        <v>1</v>
      </c>
      <c r="I6506" s="436" t="str">
        <f t="shared" si="1317"/>
        <v>Nguyễn Như Quỳnh</v>
      </c>
      <c r="J6506" s="436"/>
      <c r="K6506" s="436">
        <f t="shared" si="1318"/>
        <v>1</v>
      </c>
      <c r="L6506" s="436" t="str">
        <f t="shared" si="1319"/>
        <v>DC3KV31-DC-1</v>
      </c>
      <c r="M6506" s="436">
        <f t="shared" si="1320"/>
        <v>31</v>
      </c>
      <c r="N6506" s="437">
        <f t="shared" si="1326"/>
        <v>6</v>
      </c>
      <c r="O6506" s="437"/>
      <c r="P6506" s="430" t="str">
        <f t="shared" si="1321"/>
        <v/>
      </c>
      <c r="U6506" s="177">
        <v>45</v>
      </c>
      <c r="V6506" s="177" t="s">
        <v>3046</v>
      </c>
      <c r="W6506" s="177" t="s">
        <v>2683</v>
      </c>
      <c r="X6506" s="177" t="s">
        <v>2684</v>
      </c>
      <c r="Y6506" s="177" t="s">
        <v>4258</v>
      </c>
      <c r="Z6506" s="177" t="s">
        <v>7259</v>
      </c>
      <c r="AA6506" s="525" t="s">
        <v>3701</v>
      </c>
      <c r="AB6506" s="399" t="str">
        <f t="shared" si="1322"/>
        <v>DC3KV31</v>
      </c>
      <c r="AC6506" s="399" t="str">
        <f t="shared" si="1323"/>
        <v>DC3KV31-DC</v>
      </c>
      <c r="AD6506" t="str">
        <f>Y6506&amp;"-"&amp;VLOOKUP(AC6506,'LICH THI'!C:AA,9,0)</f>
        <v>63DCKT3267-42486</v>
      </c>
      <c r="AE6506">
        <f t="shared" si="1324"/>
        <v>1</v>
      </c>
    </row>
    <row r="6507" spans="1:31" x14ac:dyDescent="0.25">
      <c r="A6507" s="436" t="str">
        <f t="shared" si="1314"/>
        <v>DC3KV31-DC-37</v>
      </c>
      <c r="B6507" s="436">
        <f>COUNTIF(AC$4:AC6507,AC6507)</f>
        <v>37</v>
      </c>
      <c r="C6507" s="436" t="str">
        <f t="shared" si="1315"/>
        <v>DC3KV31-DC</v>
      </c>
      <c r="D6507" s="436">
        <f>VLOOKUP(C6507,'LICH THI'!C:AA,12,0)</f>
        <v>48</v>
      </c>
      <c r="E6507" s="436">
        <f>VLOOKUP(C6507,'LICH THI'!C:AA,13,0)</f>
        <v>48</v>
      </c>
      <c r="F6507" s="436">
        <f t="shared" si="1325"/>
        <v>48</v>
      </c>
      <c r="G6507" s="436">
        <f>VLOOKUP(C6507,'LICH THI'!C:AA,14,0)</f>
        <v>1</v>
      </c>
      <c r="H6507" s="436">
        <f t="shared" si="1316"/>
        <v>1</v>
      </c>
      <c r="I6507" s="436" t="str">
        <f t="shared" si="1317"/>
        <v>Phạm Thị Tình</v>
      </c>
      <c r="J6507" s="436"/>
      <c r="K6507" s="436">
        <f t="shared" si="1318"/>
        <v>1</v>
      </c>
      <c r="L6507" s="436" t="str">
        <f t="shared" si="1319"/>
        <v>DC3KV31-DC-1</v>
      </c>
      <c r="M6507" s="436">
        <f t="shared" si="1320"/>
        <v>31</v>
      </c>
      <c r="N6507" s="437">
        <f t="shared" si="1326"/>
        <v>7</v>
      </c>
      <c r="O6507" s="437"/>
      <c r="P6507" s="430" t="str">
        <f t="shared" si="1321"/>
        <v/>
      </c>
      <c r="U6507" s="177">
        <v>31</v>
      </c>
      <c r="V6507" s="177" t="s">
        <v>3491</v>
      </c>
      <c r="W6507" s="177" t="s">
        <v>3557</v>
      </c>
      <c r="X6507" s="177" t="s">
        <v>4777</v>
      </c>
      <c r="Y6507" s="177" t="s">
        <v>6551</v>
      </c>
      <c r="Z6507" s="177" t="s">
        <v>7259</v>
      </c>
      <c r="AA6507" s="525" t="s">
        <v>4067</v>
      </c>
      <c r="AB6507" s="399" t="str">
        <f t="shared" si="1322"/>
        <v>DC3KV31</v>
      </c>
      <c r="AC6507" s="399" t="str">
        <f t="shared" si="1323"/>
        <v>DC3KV31-DC</v>
      </c>
      <c r="AD6507" t="str">
        <f>Y6507&amp;"-"&amp;VLOOKUP(AC6507,'LICH THI'!C:AA,9,0)</f>
        <v>65DCKT22186-42486</v>
      </c>
      <c r="AE6507">
        <f t="shared" si="1324"/>
        <v>1</v>
      </c>
    </row>
    <row r="6508" spans="1:31" x14ac:dyDescent="0.25">
      <c r="A6508" s="436" t="str">
        <f t="shared" si="1314"/>
        <v>DC3KV31-DC-38</v>
      </c>
      <c r="B6508" s="436">
        <f>COUNTIF(AC$4:AC6508,AC6508)</f>
        <v>38</v>
      </c>
      <c r="C6508" s="436" t="str">
        <f t="shared" si="1315"/>
        <v>DC3KV31-DC</v>
      </c>
      <c r="D6508" s="436">
        <f>VLOOKUP(C6508,'LICH THI'!C:AA,12,0)</f>
        <v>48</v>
      </c>
      <c r="E6508" s="436">
        <f>VLOOKUP(C6508,'LICH THI'!C:AA,13,0)</f>
        <v>48</v>
      </c>
      <c r="F6508" s="436">
        <f t="shared" si="1325"/>
        <v>48</v>
      </c>
      <c r="G6508" s="436">
        <f>VLOOKUP(C6508,'LICH THI'!C:AA,14,0)</f>
        <v>1</v>
      </c>
      <c r="H6508" s="436">
        <f t="shared" si="1316"/>
        <v>1</v>
      </c>
      <c r="I6508" s="436" t="str">
        <f t="shared" si="1317"/>
        <v>Hoàng Tùng</v>
      </c>
      <c r="J6508" s="436"/>
      <c r="K6508" s="436">
        <f t="shared" si="1318"/>
        <v>1</v>
      </c>
      <c r="L6508" s="436" t="str">
        <f t="shared" si="1319"/>
        <v>DC3KV31-DC-1</v>
      </c>
      <c r="M6508" s="436">
        <f t="shared" si="1320"/>
        <v>31</v>
      </c>
      <c r="N6508" s="437">
        <f t="shared" si="1326"/>
        <v>8</v>
      </c>
      <c r="O6508" s="437"/>
      <c r="P6508" s="430" t="str">
        <f t="shared" si="1321"/>
        <v/>
      </c>
      <c r="U6508" s="177">
        <v>12</v>
      </c>
      <c r="V6508" s="177" t="s">
        <v>3381</v>
      </c>
      <c r="W6508" s="177" t="s">
        <v>2834</v>
      </c>
      <c r="X6508" s="177" t="s">
        <v>3274</v>
      </c>
      <c r="Y6508" s="177" t="s">
        <v>5892</v>
      </c>
      <c r="Z6508" s="177" t="s">
        <v>7259</v>
      </c>
      <c r="AA6508" s="525" t="s">
        <v>3349</v>
      </c>
      <c r="AB6508" s="399" t="str">
        <f t="shared" si="1322"/>
        <v>DC3KV31</v>
      </c>
      <c r="AC6508" s="399" t="str">
        <f t="shared" si="1323"/>
        <v>DC3KV31-DC</v>
      </c>
      <c r="AD6508" t="str">
        <f>Y6508&amp;"-"&amp;VLOOKUP(AC6508,'LICH THI'!C:AA,9,0)</f>
        <v>64DCKT3239-42486</v>
      </c>
      <c r="AE6508">
        <f t="shared" si="1324"/>
        <v>1</v>
      </c>
    </row>
    <row r="6509" spans="1:31" x14ac:dyDescent="0.25">
      <c r="A6509" s="436" t="str">
        <f t="shared" si="1314"/>
        <v>DC3KV31-DC-39</v>
      </c>
      <c r="B6509" s="436">
        <f>COUNTIF(AC$4:AC6509,AC6509)</f>
        <v>39</v>
      </c>
      <c r="C6509" s="436" t="str">
        <f t="shared" si="1315"/>
        <v>DC3KV31-DC</v>
      </c>
      <c r="D6509" s="436">
        <f>VLOOKUP(C6509,'LICH THI'!C:AA,12,0)</f>
        <v>48</v>
      </c>
      <c r="E6509" s="436">
        <f>VLOOKUP(C6509,'LICH THI'!C:AA,13,0)</f>
        <v>48</v>
      </c>
      <c r="F6509" s="436">
        <f t="shared" si="1325"/>
        <v>48</v>
      </c>
      <c r="G6509" s="436">
        <f>VLOOKUP(C6509,'LICH THI'!C:AA,14,0)</f>
        <v>1</v>
      </c>
      <c r="H6509" s="436">
        <f t="shared" si="1316"/>
        <v>1</v>
      </c>
      <c r="I6509" s="436" t="str">
        <f t="shared" si="1317"/>
        <v>Vũ Thị Hồng Thanh</v>
      </c>
      <c r="J6509" s="436"/>
      <c r="K6509" s="436">
        <f t="shared" si="1318"/>
        <v>1</v>
      </c>
      <c r="L6509" s="436" t="str">
        <f t="shared" si="1319"/>
        <v>DC3KV31-DC-1</v>
      </c>
      <c r="M6509" s="436">
        <f t="shared" si="1320"/>
        <v>31</v>
      </c>
      <c r="N6509" s="437">
        <f t="shared" si="1326"/>
        <v>9</v>
      </c>
      <c r="O6509" s="437"/>
      <c r="P6509" s="430" t="str">
        <f t="shared" si="1321"/>
        <v/>
      </c>
      <c r="U6509" s="177">
        <v>7</v>
      </c>
      <c r="V6509" s="177" t="s">
        <v>3826</v>
      </c>
      <c r="W6509" s="177" t="s">
        <v>5748</v>
      </c>
      <c r="X6509" s="177" t="s">
        <v>3552</v>
      </c>
      <c r="Y6509" s="177" t="s">
        <v>5749</v>
      </c>
      <c r="Z6509" s="177" t="s">
        <v>7259</v>
      </c>
      <c r="AA6509" s="525" t="s">
        <v>2913</v>
      </c>
      <c r="AB6509" s="399" t="str">
        <f t="shared" si="1322"/>
        <v>DC3KV31</v>
      </c>
      <c r="AC6509" s="399" t="str">
        <f t="shared" si="1323"/>
        <v>DC3KV31-DC</v>
      </c>
      <c r="AD6509" t="str">
        <f>Y6509&amp;"-"&amp;VLOOKUP(AC6509,'LICH THI'!C:AA,9,0)</f>
        <v>64DCKT3187-42486</v>
      </c>
      <c r="AE6509">
        <f t="shared" si="1324"/>
        <v>1</v>
      </c>
    </row>
    <row r="6510" spans="1:31" x14ac:dyDescent="0.25">
      <c r="A6510" s="436" t="str">
        <f t="shared" si="1314"/>
        <v>DC3KV31-DC-40</v>
      </c>
      <c r="B6510" s="436">
        <f>COUNTIF(AC$4:AC6510,AC6510)</f>
        <v>40</v>
      </c>
      <c r="C6510" s="436" t="str">
        <f t="shared" si="1315"/>
        <v>DC3KV31-DC</v>
      </c>
      <c r="D6510" s="436">
        <f>VLOOKUP(C6510,'LICH THI'!C:AA,12,0)</f>
        <v>48</v>
      </c>
      <c r="E6510" s="436">
        <f>VLOOKUP(C6510,'LICH THI'!C:AA,13,0)</f>
        <v>48</v>
      </c>
      <c r="F6510" s="436">
        <f t="shared" si="1325"/>
        <v>48</v>
      </c>
      <c r="G6510" s="436">
        <f>VLOOKUP(C6510,'LICH THI'!C:AA,14,0)</f>
        <v>1</v>
      </c>
      <c r="H6510" s="436">
        <f t="shared" si="1316"/>
        <v>1</v>
      </c>
      <c r="I6510" s="436" t="str">
        <f t="shared" si="1317"/>
        <v>Đinh Thị Thảo</v>
      </c>
      <c r="J6510" s="436"/>
      <c r="K6510" s="436">
        <f t="shared" si="1318"/>
        <v>1</v>
      </c>
      <c r="L6510" s="436" t="str">
        <f t="shared" si="1319"/>
        <v>DC3KV31-DC-1</v>
      </c>
      <c r="M6510" s="436">
        <f t="shared" si="1320"/>
        <v>31</v>
      </c>
      <c r="N6510" s="437">
        <f t="shared" si="1326"/>
        <v>10</v>
      </c>
      <c r="O6510" s="437"/>
      <c r="P6510" s="430" t="str">
        <f t="shared" si="1321"/>
        <v/>
      </c>
      <c r="U6510" s="177">
        <v>10</v>
      </c>
      <c r="V6510" s="177" t="s">
        <v>3381</v>
      </c>
      <c r="W6510" s="177" t="s">
        <v>3393</v>
      </c>
      <c r="X6510" s="177" t="s">
        <v>2620</v>
      </c>
      <c r="Y6510" s="177" t="s">
        <v>3394</v>
      </c>
      <c r="Z6510" s="177" t="s">
        <v>7259</v>
      </c>
      <c r="AA6510" s="525" t="s">
        <v>3395</v>
      </c>
      <c r="AB6510" s="399" t="str">
        <f t="shared" si="1322"/>
        <v>DC3KV31</v>
      </c>
      <c r="AC6510" s="399" t="str">
        <f t="shared" si="1323"/>
        <v>DC3KV31-DC</v>
      </c>
      <c r="AD6510" t="str">
        <f>Y6510&amp;"-"&amp;VLOOKUP(AC6510,'LICH THI'!C:AA,9,0)</f>
        <v>64DCKT3285-42486</v>
      </c>
      <c r="AE6510">
        <f t="shared" si="1324"/>
        <v>1</v>
      </c>
    </row>
    <row r="6511" spans="1:31" x14ac:dyDescent="0.25">
      <c r="A6511" s="436" t="str">
        <f t="shared" si="1314"/>
        <v>DC3KV31-DC-41</v>
      </c>
      <c r="B6511" s="436">
        <f>COUNTIF(AC$4:AC6511,AC6511)</f>
        <v>41</v>
      </c>
      <c r="C6511" s="436" t="str">
        <f t="shared" si="1315"/>
        <v>DC3KV31-DC</v>
      </c>
      <c r="D6511" s="436">
        <f>VLOOKUP(C6511,'LICH THI'!C:AA,12,0)</f>
        <v>48</v>
      </c>
      <c r="E6511" s="436">
        <f>VLOOKUP(C6511,'LICH THI'!C:AA,13,0)</f>
        <v>48</v>
      </c>
      <c r="F6511" s="436">
        <f t="shared" si="1325"/>
        <v>48</v>
      </c>
      <c r="G6511" s="436">
        <f>VLOOKUP(C6511,'LICH THI'!C:AA,14,0)</f>
        <v>1</v>
      </c>
      <c r="H6511" s="436">
        <f t="shared" si="1316"/>
        <v>1</v>
      </c>
      <c r="I6511" s="436" t="str">
        <f t="shared" si="1317"/>
        <v>Lê Linh Thảo</v>
      </c>
      <c r="J6511" s="436"/>
      <c r="K6511" s="436">
        <f t="shared" si="1318"/>
        <v>1</v>
      </c>
      <c r="L6511" s="436" t="str">
        <f t="shared" si="1319"/>
        <v>DC3KV31-DC-1</v>
      </c>
      <c r="M6511" s="436">
        <f t="shared" si="1320"/>
        <v>31</v>
      </c>
      <c r="N6511" s="437">
        <f t="shared" si="1326"/>
        <v>11</v>
      </c>
      <c r="O6511" s="437"/>
      <c r="P6511" s="430" t="str">
        <f t="shared" si="1321"/>
        <v/>
      </c>
      <c r="U6511" s="177">
        <v>1</v>
      </c>
      <c r="V6511" s="177" t="s">
        <v>3358</v>
      </c>
      <c r="W6511" s="177" t="s">
        <v>5886</v>
      </c>
      <c r="X6511" s="177" t="s">
        <v>2620</v>
      </c>
      <c r="Y6511" s="177" t="s">
        <v>5887</v>
      </c>
      <c r="Z6511" s="177" t="s">
        <v>7259</v>
      </c>
      <c r="AA6511" s="525" t="s">
        <v>3218</v>
      </c>
      <c r="AB6511" s="399" t="str">
        <f t="shared" si="1322"/>
        <v>DC3KV31</v>
      </c>
      <c r="AC6511" s="399" t="str">
        <f t="shared" si="1323"/>
        <v>DC3KV31-DC</v>
      </c>
      <c r="AD6511" t="str">
        <f>Y6511&amp;"-"&amp;VLOOKUP(AC6511,'LICH THI'!C:AA,9,0)</f>
        <v>64DCKT3052-42486</v>
      </c>
      <c r="AE6511">
        <f t="shared" si="1324"/>
        <v>1</v>
      </c>
    </row>
    <row r="6512" spans="1:31" x14ac:dyDescent="0.25">
      <c r="A6512" s="436" t="str">
        <f t="shared" si="1314"/>
        <v>DC3KV31-DC-42</v>
      </c>
      <c r="B6512" s="436">
        <f>COUNTIF(AC$4:AC6512,AC6512)</f>
        <v>42</v>
      </c>
      <c r="C6512" s="436" t="str">
        <f t="shared" si="1315"/>
        <v>DC3KV31-DC</v>
      </c>
      <c r="D6512" s="436">
        <f>VLOOKUP(C6512,'LICH THI'!C:AA,12,0)</f>
        <v>48</v>
      </c>
      <c r="E6512" s="436">
        <f>VLOOKUP(C6512,'LICH THI'!C:AA,13,0)</f>
        <v>48</v>
      </c>
      <c r="F6512" s="436">
        <f t="shared" si="1325"/>
        <v>48</v>
      </c>
      <c r="G6512" s="436">
        <f>VLOOKUP(C6512,'LICH THI'!C:AA,14,0)</f>
        <v>1</v>
      </c>
      <c r="H6512" s="436">
        <f t="shared" si="1316"/>
        <v>1</v>
      </c>
      <c r="I6512" s="436" t="str">
        <f t="shared" si="1317"/>
        <v>Nguyễn Thị Thi</v>
      </c>
      <c r="J6512" s="436"/>
      <c r="K6512" s="436">
        <f t="shared" si="1318"/>
        <v>1</v>
      </c>
      <c r="L6512" s="436" t="str">
        <f t="shared" si="1319"/>
        <v>DC3KV31-DC-1</v>
      </c>
      <c r="M6512" s="436">
        <f t="shared" si="1320"/>
        <v>31</v>
      </c>
      <c r="N6512" s="437">
        <f t="shared" si="1326"/>
        <v>12</v>
      </c>
      <c r="O6512" s="437"/>
      <c r="P6512" s="430" t="str">
        <f t="shared" si="1321"/>
        <v/>
      </c>
      <c r="U6512" s="177">
        <v>42</v>
      </c>
      <c r="V6512" s="177" t="s">
        <v>3502</v>
      </c>
      <c r="W6512" s="177" t="s">
        <v>2619</v>
      </c>
      <c r="X6512" s="177" t="s">
        <v>6060</v>
      </c>
      <c r="Y6512" s="177" t="s">
        <v>6061</v>
      </c>
      <c r="Z6512" s="177" t="s">
        <v>7259</v>
      </c>
      <c r="AA6512" s="525" t="s">
        <v>6051</v>
      </c>
      <c r="AB6512" s="399" t="str">
        <f t="shared" si="1322"/>
        <v>DC3KV31</v>
      </c>
      <c r="AC6512" s="399" t="str">
        <f t="shared" si="1323"/>
        <v>DC3KV31-DC</v>
      </c>
      <c r="AD6512" t="str">
        <f>Y6512&amp;"-"&amp;VLOOKUP(AC6512,'LICH THI'!C:AA,9,0)</f>
        <v>65DCKT21578-42486</v>
      </c>
      <c r="AE6512">
        <f t="shared" si="1324"/>
        <v>1</v>
      </c>
    </row>
    <row r="6513" spans="1:31" x14ac:dyDescent="0.25">
      <c r="A6513" s="436" t="str">
        <f t="shared" si="1314"/>
        <v>DC3KV31-DC-43</v>
      </c>
      <c r="B6513" s="436">
        <f>COUNTIF(AC$4:AC6513,AC6513)</f>
        <v>43</v>
      </c>
      <c r="C6513" s="436" t="str">
        <f t="shared" si="1315"/>
        <v>DC3KV31-DC</v>
      </c>
      <c r="D6513" s="436">
        <f>VLOOKUP(C6513,'LICH THI'!C:AA,12,0)</f>
        <v>48</v>
      </c>
      <c r="E6513" s="436">
        <f>VLOOKUP(C6513,'LICH THI'!C:AA,13,0)</f>
        <v>48</v>
      </c>
      <c r="F6513" s="436">
        <f t="shared" si="1325"/>
        <v>48</v>
      </c>
      <c r="G6513" s="436">
        <f>VLOOKUP(C6513,'LICH THI'!C:AA,14,0)</f>
        <v>1</v>
      </c>
      <c r="H6513" s="436">
        <f t="shared" si="1316"/>
        <v>1</v>
      </c>
      <c r="I6513" s="436" t="str">
        <f t="shared" si="1317"/>
        <v>Nguyễn Thị Thuý</v>
      </c>
      <c r="J6513" s="436"/>
      <c r="K6513" s="436">
        <f t="shared" si="1318"/>
        <v>1</v>
      </c>
      <c r="L6513" s="436" t="str">
        <f t="shared" si="1319"/>
        <v>DC3KV31-DC-1</v>
      </c>
      <c r="M6513" s="436">
        <f t="shared" si="1320"/>
        <v>31</v>
      </c>
      <c r="N6513" s="437">
        <f t="shared" si="1326"/>
        <v>13</v>
      </c>
      <c r="O6513" s="437"/>
      <c r="P6513" s="430" t="str">
        <f t="shared" si="1321"/>
        <v/>
      </c>
      <c r="U6513" s="177">
        <v>30</v>
      </c>
      <c r="V6513" s="177" t="s">
        <v>3491</v>
      </c>
      <c r="W6513" s="177" t="s">
        <v>2619</v>
      </c>
      <c r="X6513" s="177" t="s">
        <v>3577</v>
      </c>
      <c r="Y6513" s="177" t="s">
        <v>7268</v>
      </c>
      <c r="Z6513" s="177" t="s">
        <v>7259</v>
      </c>
      <c r="AA6513" s="525" t="s">
        <v>5922</v>
      </c>
      <c r="AB6513" s="399" t="str">
        <f t="shared" si="1322"/>
        <v>DC3KV31</v>
      </c>
      <c r="AC6513" s="399" t="str">
        <f t="shared" si="1323"/>
        <v>DC3KV31-DC</v>
      </c>
      <c r="AD6513" t="str">
        <f>Y6513&amp;"-"&amp;VLOOKUP(AC6513,'LICH THI'!C:AA,9,0)</f>
        <v>65DCKT21602-42486</v>
      </c>
      <c r="AE6513">
        <f t="shared" si="1324"/>
        <v>1</v>
      </c>
    </row>
    <row r="6514" spans="1:31" x14ac:dyDescent="0.25">
      <c r="A6514" s="436" t="str">
        <f t="shared" si="1314"/>
        <v>DC3KV31-DC-44</v>
      </c>
      <c r="B6514" s="436">
        <f>COUNTIF(AC$4:AC6514,AC6514)</f>
        <v>44</v>
      </c>
      <c r="C6514" s="436" t="str">
        <f t="shared" si="1315"/>
        <v>DC3KV31-DC</v>
      </c>
      <c r="D6514" s="436">
        <f>VLOOKUP(C6514,'LICH THI'!C:AA,12,0)</f>
        <v>48</v>
      </c>
      <c r="E6514" s="436">
        <f>VLOOKUP(C6514,'LICH THI'!C:AA,13,0)</f>
        <v>48</v>
      </c>
      <c r="F6514" s="436">
        <f t="shared" si="1325"/>
        <v>48</v>
      </c>
      <c r="G6514" s="436">
        <f>VLOOKUP(C6514,'LICH THI'!C:AA,14,0)</f>
        <v>1</v>
      </c>
      <c r="H6514" s="436">
        <f t="shared" si="1316"/>
        <v>1</v>
      </c>
      <c r="I6514" s="436" t="str">
        <f t="shared" si="1317"/>
        <v>Đỗ Thị Quỳnh Trang</v>
      </c>
      <c r="J6514" s="436"/>
      <c r="K6514" s="436">
        <f t="shared" si="1318"/>
        <v>1</v>
      </c>
      <c r="L6514" s="436" t="str">
        <f t="shared" si="1319"/>
        <v>DC3KV31-DC-1</v>
      </c>
      <c r="M6514" s="436">
        <f t="shared" si="1320"/>
        <v>31</v>
      </c>
      <c r="N6514" s="437">
        <f t="shared" si="1326"/>
        <v>14</v>
      </c>
      <c r="O6514" s="437"/>
      <c r="P6514" s="430" t="str">
        <f t="shared" si="1321"/>
        <v/>
      </c>
      <c r="U6514" s="177">
        <v>11</v>
      </c>
      <c r="V6514" s="177" t="s">
        <v>3381</v>
      </c>
      <c r="W6514" s="177" t="s">
        <v>4346</v>
      </c>
      <c r="X6514" s="177" t="s">
        <v>2694</v>
      </c>
      <c r="Y6514" s="177" t="s">
        <v>4347</v>
      </c>
      <c r="Z6514" s="177" t="s">
        <v>7259</v>
      </c>
      <c r="AA6514" s="525" t="s">
        <v>4348</v>
      </c>
      <c r="AB6514" s="399" t="str">
        <f t="shared" si="1322"/>
        <v>DC3KV31</v>
      </c>
      <c r="AC6514" s="399" t="str">
        <f t="shared" si="1323"/>
        <v>DC3KV31-DC</v>
      </c>
      <c r="AD6514" t="str">
        <f>Y6514&amp;"-"&amp;VLOOKUP(AC6514,'LICH THI'!C:AA,9,0)</f>
        <v>64DCKT3150-42486</v>
      </c>
      <c r="AE6514">
        <f t="shared" si="1324"/>
        <v>1</v>
      </c>
    </row>
    <row r="6515" spans="1:31" x14ac:dyDescent="0.25">
      <c r="A6515" s="436" t="str">
        <f t="shared" si="1314"/>
        <v>DC3KV31-DC-45</v>
      </c>
      <c r="B6515" s="436">
        <f>COUNTIF(AC$4:AC6515,AC6515)</f>
        <v>45</v>
      </c>
      <c r="C6515" s="436" t="str">
        <f t="shared" si="1315"/>
        <v>DC3KV31-DC</v>
      </c>
      <c r="D6515" s="436">
        <f>VLOOKUP(C6515,'LICH THI'!C:AA,12,0)</f>
        <v>48</v>
      </c>
      <c r="E6515" s="436">
        <f>VLOOKUP(C6515,'LICH THI'!C:AA,13,0)</f>
        <v>48</v>
      </c>
      <c r="F6515" s="436">
        <f t="shared" si="1325"/>
        <v>48</v>
      </c>
      <c r="G6515" s="436">
        <f>VLOOKUP(C6515,'LICH THI'!C:AA,14,0)</f>
        <v>1</v>
      </c>
      <c r="H6515" s="436">
        <f t="shared" si="1316"/>
        <v>1</v>
      </c>
      <c r="I6515" s="436" t="str">
        <f t="shared" si="1317"/>
        <v>Lưu Mai Trang</v>
      </c>
      <c r="J6515" s="436"/>
      <c r="K6515" s="436">
        <f t="shared" si="1318"/>
        <v>1</v>
      </c>
      <c r="L6515" s="436" t="str">
        <f t="shared" si="1319"/>
        <v>DC3KV31-DC-1</v>
      </c>
      <c r="M6515" s="436">
        <f t="shared" si="1320"/>
        <v>31</v>
      </c>
      <c r="N6515" s="437">
        <f t="shared" si="1326"/>
        <v>15</v>
      </c>
      <c r="O6515" s="437"/>
      <c r="P6515" s="430" t="str">
        <f t="shared" si="1321"/>
        <v/>
      </c>
      <c r="U6515" s="177">
        <v>46</v>
      </c>
      <c r="V6515" s="177" t="s">
        <v>3046</v>
      </c>
      <c r="W6515" s="177" t="s">
        <v>3587</v>
      </c>
      <c r="X6515" s="177" t="s">
        <v>2694</v>
      </c>
      <c r="Y6515" s="177" t="s">
        <v>3588</v>
      </c>
      <c r="Z6515" s="177" t="s">
        <v>7259</v>
      </c>
      <c r="AA6515" s="525" t="s">
        <v>3589</v>
      </c>
      <c r="AB6515" s="399" t="str">
        <f t="shared" si="1322"/>
        <v>DC3KV31</v>
      </c>
      <c r="AC6515" s="399" t="str">
        <f t="shared" si="1323"/>
        <v>DC3KV31-DC</v>
      </c>
      <c r="AD6515" t="str">
        <f>Y6515&amp;"-"&amp;VLOOKUP(AC6515,'LICH THI'!C:AA,9,0)</f>
        <v>63DCKT3215-42486</v>
      </c>
      <c r="AE6515">
        <f t="shared" si="1324"/>
        <v>1</v>
      </c>
    </row>
    <row r="6516" spans="1:31" x14ac:dyDescent="0.25">
      <c r="A6516" s="436" t="str">
        <f t="shared" si="1314"/>
        <v>DC3KV31-DC-46</v>
      </c>
      <c r="B6516" s="436">
        <f>COUNTIF(AC$4:AC6516,AC6516)</f>
        <v>46</v>
      </c>
      <c r="C6516" s="436" t="str">
        <f t="shared" si="1315"/>
        <v>DC3KV31-DC</v>
      </c>
      <c r="D6516" s="436">
        <f>VLOOKUP(C6516,'LICH THI'!C:AA,12,0)</f>
        <v>48</v>
      </c>
      <c r="E6516" s="436">
        <f>VLOOKUP(C6516,'LICH THI'!C:AA,13,0)</f>
        <v>48</v>
      </c>
      <c r="F6516" s="436">
        <f t="shared" si="1325"/>
        <v>48</v>
      </c>
      <c r="G6516" s="436">
        <f>VLOOKUP(C6516,'LICH THI'!C:AA,14,0)</f>
        <v>1</v>
      </c>
      <c r="H6516" s="436">
        <f t="shared" si="1316"/>
        <v>1</v>
      </c>
      <c r="I6516" s="436" t="str">
        <f t="shared" si="1317"/>
        <v>Vũ Đức Trung</v>
      </c>
      <c r="J6516" s="436"/>
      <c r="K6516" s="436">
        <f t="shared" si="1318"/>
        <v>1</v>
      </c>
      <c r="L6516" s="436" t="str">
        <f t="shared" si="1319"/>
        <v>DC3KV31-DC-1</v>
      </c>
      <c r="M6516" s="436">
        <f t="shared" si="1320"/>
        <v>31</v>
      </c>
      <c r="N6516" s="437">
        <f t="shared" si="1326"/>
        <v>16</v>
      </c>
      <c r="O6516" s="437"/>
      <c r="P6516" s="430" t="str">
        <f t="shared" si="1321"/>
        <v/>
      </c>
      <c r="U6516" s="177">
        <v>18</v>
      </c>
      <c r="V6516" s="177" t="s">
        <v>5903</v>
      </c>
      <c r="W6516" s="177" t="s">
        <v>2712</v>
      </c>
      <c r="X6516" s="177" t="s">
        <v>3160</v>
      </c>
      <c r="Y6516" s="177" t="s">
        <v>7265</v>
      </c>
      <c r="Z6516" s="177" t="s">
        <v>7259</v>
      </c>
      <c r="AA6516" s="525" t="s">
        <v>7266</v>
      </c>
      <c r="AB6516" s="399" t="str">
        <f t="shared" si="1322"/>
        <v>DC3KV31</v>
      </c>
      <c r="AC6516" s="399" t="str">
        <f t="shared" si="1323"/>
        <v>DC3KV31-DC</v>
      </c>
      <c r="AD6516" t="str">
        <f>Y6516&amp;"-"&amp;VLOOKUP(AC6516,'LICH THI'!C:AA,9,0)</f>
        <v>65DCKT22670-42486</v>
      </c>
      <c r="AE6516">
        <f t="shared" si="1324"/>
        <v>1</v>
      </c>
    </row>
    <row r="6517" spans="1:31" x14ac:dyDescent="0.25">
      <c r="A6517" s="436" t="str">
        <f t="shared" si="1314"/>
        <v>DC3KV31-DC-47</v>
      </c>
      <c r="B6517" s="436">
        <f>COUNTIF(AC$4:AC6517,AC6517)</f>
        <v>47</v>
      </c>
      <c r="C6517" s="436" t="str">
        <f t="shared" si="1315"/>
        <v>DC3KV31-DC</v>
      </c>
      <c r="D6517" s="436">
        <f>VLOOKUP(C6517,'LICH THI'!C:AA,12,0)</f>
        <v>48</v>
      </c>
      <c r="E6517" s="436">
        <f>VLOOKUP(C6517,'LICH THI'!C:AA,13,0)</f>
        <v>48</v>
      </c>
      <c r="F6517" s="436">
        <f t="shared" si="1325"/>
        <v>48</v>
      </c>
      <c r="G6517" s="436">
        <f>VLOOKUP(C6517,'LICH THI'!C:AA,14,0)</f>
        <v>1</v>
      </c>
      <c r="H6517" s="436">
        <f t="shared" si="1316"/>
        <v>1</v>
      </c>
      <c r="I6517" s="436" t="str">
        <f t="shared" si="1317"/>
        <v>Nguyễn Thị Vui</v>
      </c>
      <c r="J6517" s="436"/>
      <c r="K6517" s="436">
        <f t="shared" si="1318"/>
        <v>1</v>
      </c>
      <c r="L6517" s="436" t="str">
        <f t="shared" si="1319"/>
        <v>DC3KV31-DC-1</v>
      </c>
      <c r="M6517" s="436">
        <f t="shared" si="1320"/>
        <v>31</v>
      </c>
      <c r="N6517" s="437">
        <f t="shared" si="1326"/>
        <v>17</v>
      </c>
      <c r="O6517" s="437"/>
      <c r="P6517" s="430" t="str">
        <f t="shared" si="1321"/>
        <v/>
      </c>
      <c r="U6517" s="177">
        <v>5</v>
      </c>
      <c r="V6517" s="177" t="s">
        <v>3378</v>
      </c>
      <c r="W6517" s="177" t="s">
        <v>2619</v>
      </c>
      <c r="X6517" s="177" t="s">
        <v>4315</v>
      </c>
      <c r="Y6517" s="177" t="s">
        <v>4561</v>
      </c>
      <c r="Z6517" s="177" t="s">
        <v>7259</v>
      </c>
      <c r="AA6517" s="525" t="s">
        <v>4562</v>
      </c>
      <c r="AB6517" s="399" t="str">
        <f t="shared" si="1322"/>
        <v>DC3KV31</v>
      </c>
      <c r="AC6517" s="399" t="str">
        <f t="shared" si="1323"/>
        <v>DC3KV31-DC</v>
      </c>
      <c r="AD6517" t="str">
        <f>Y6517&amp;"-"&amp;VLOOKUP(AC6517,'LICH THI'!C:AA,9,0)</f>
        <v>64DCKT3228-42486</v>
      </c>
      <c r="AE6517">
        <f t="shared" si="1324"/>
        <v>1</v>
      </c>
    </row>
    <row r="6518" spans="1:31" x14ac:dyDescent="0.25">
      <c r="A6518" s="436" t="str">
        <f t="shared" si="1314"/>
        <v>DC3KV31-DC-48</v>
      </c>
      <c r="B6518" s="436">
        <f>COUNTIF(AC$4:AC6518,AC6518)</f>
        <v>48</v>
      </c>
      <c r="C6518" s="436" t="str">
        <f t="shared" si="1315"/>
        <v>DC3KV31-DC</v>
      </c>
      <c r="D6518" s="436">
        <f>VLOOKUP(C6518,'LICH THI'!C:AA,12,0)</f>
        <v>48</v>
      </c>
      <c r="E6518" s="436">
        <f>VLOOKUP(C6518,'LICH THI'!C:AA,13,0)</f>
        <v>48</v>
      </c>
      <c r="F6518" s="436">
        <f t="shared" si="1325"/>
        <v>48</v>
      </c>
      <c r="G6518" s="436">
        <f>VLOOKUP(C6518,'LICH THI'!C:AA,14,0)</f>
        <v>1</v>
      </c>
      <c r="H6518" s="436">
        <f t="shared" si="1316"/>
        <v>1</v>
      </c>
      <c r="I6518" s="436" t="str">
        <f t="shared" si="1317"/>
        <v>Nguyễn Thị Hải Yến</v>
      </c>
      <c r="J6518" s="436"/>
      <c r="K6518" s="436">
        <f t="shared" si="1318"/>
        <v>1</v>
      </c>
      <c r="L6518" s="436" t="str">
        <f t="shared" si="1319"/>
        <v>DC3KV31-DC-1</v>
      </c>
      <c r="M6518" s="436">
        <f t="shared" si="1320"/>
        <v>31</v>
      </c>
      <c r="N6518" s="437">
        <f t="shared" si="1326"/>
        <v>18</v>
      </c>
      <c r="O6518" s="437"/>
      <c r="P6518" s="430" t="str">
        <f t="shared" si="1321"/>
        <v/>
      </c>
      <c r="U6518" s="177">
        <v>38</v>
      </c>
      <c r="V6518" s="177" t="s">
        <v>5908</v>
      </c>
      <c r="W6518" s="177" t="s">
        <v>4753</v>
      </c>
      <c r="X6518" s="177" t="s">
        <v>2639</v>
      </c>
      <c r="Y6518" s="177" t="s">
        <v>6298</v>
      </c>
      <c r="Z6518" s="177" t="s">
        <v>7259</v>
      </c>
      <c r="AA6518" s="525" t="s">
        <v>6299</v>
      </c>
      <c r="AB6518" s="399" t="str">
        <f t="shared" si="1322"/>
        <v>DC3KV31</v>
      </c>
      <c r="AC6518" s="399" t="str">
        <f t="shared" si="1323"/>
        <v>DC3KV31-DC</v>
      </c>
      <c r="AD6518" t="str">
        <f>Y6518&amp;"-"&amp;VLOOKUP(AC6518,'LICH THI'!C:AA,9,0)</f>
        <v>65DCKT24392-42486</v>
      </c>
      <c r="AE6518">
        <f t="shared" si="1324"/>
        <v>1</v>
      </c>
    </row>
    <row r="6519" spans="1:31" x14ac:dyDescent="0.25">
      <c r="A6519" s="436" t="str">
        <f t="shared" si="1314"/>
        <v>DC3KV32-DC-1</v>
      </c>
      <c r="B6519" s="436">
        <f>COUNTIF(AC$4:AC6519,AC6519)</f>
        <v>1</v>
      </c>
      <c r="C6519" s="436" t="str">
        <f t="shared" si="1315"/>
        <v>DC3KV32-DC</v>
      </c>
      <c r="D6519" s="436">
        <f>VLOOKUP(C6519,'LICH THI'!C:AA,12,0)</f>
        <v>50</v>
      </c>
      <c r="E6519" s="436">
        <f>VLOOKUP(C6519,'LICH THI'!C:AA,13,0)</f>
        <v>50</v>
      </c>
      <c r="F6519" s="436">
        <f t="shared" si="1325"/>
        <v>50</v>
      </c>
      <c r="G6519" s="436">
        <f>VLOOKUP(C6519,'LICH THI'!C:AA,14,0)</f>
        <v>1</v>
      </c>
      <c r="H6519" s="436">
        <f t="shared" si="1316"/>
        <v>1</v>
      </c>
      <c r="I6519" s="436" t="str">
        <f t="shared" si="1317"/>
        <v>Bùi Trang Anh</v>
      </c>
      <c r="J6519" s="436"/>
      <c r="K6519" s="436">
        <f t="shared" si="1318"/>
        <v>1</v>
      </c>
      <c r="L6519" s="436" t="str">
        <f t="shared" si="1319"/>
        <v>DC3KV32-DC-1</v>
      </c>
      <c r="M6519" s="436">
        <f t="shared" si="1320"/>
        <v>32</v>
      </c>
      <c r="N6519" s="437">
        <f t="shared" si="1326"/>
        <v>20</v>
      </c>
      <c r="O6519" s="437"/>
      <c r="P6519" s="430" t="str">
        <f t="shared" si="1321"/>
        <v/>
      </c>
      <c r="U6519" s="177">
        <v>28</v>
      </c>
      <c r="V6519" s="177" t="s">
        <v>3046</v>
      </c>
      <c r="W6519" s="177" t="s">
        <v>4302</v>
      </c>
      <c r="X6519" s="177" t="s">
        <v>2611</v>
      </c>
      <c r="Y6519" s="177" t="s">
        <v>4303</v>
      </c>
      <c r="Z6519" s="177" t="s">
        <v>4264</v>
      </c>
      <c r="AA6519" s="525" t="s">
        <v>4304</v>
      </c>
      <c r="AB6519" s="399" t="str">
        <f t="shared" si="1322"/>
        <v>DC3KV32</v>
      </c>
      <c r="AC6519" s="399" t="str">
        <f t="shared" si="1323"/>
        <v>DC3KV32-DC</v>
      </c>
      <c r="AD6519" t="str">
        <f>Y6519&amp;"-"&amp;VLOOKUP(AC6519,'LICH THI'!C:AA,9,0)</f>
        <v>63DCKT3269-42484</v>
      </c>
      <c r="AE6519">
        <f t="shared" si="1324"/>
        <v>1</v>
      </c>
    </row>
    <row r="6520" spans="1:31" x14ac:dyDescent="0.25">
      <c r="A6520" s="436" t="str">
        <f t="shared" si="1314"/>
        <v>DC3KV32-DC-2</v>
      </c>
      <c r="B6520" s="436">
        <f>COUNTIF(AC$4:AC6520,AC6520)</f>
        <v>2</v>
      </c>
      <c r="C6520" s="436" t="str">
        <f t="shared" si="1315"/>
        <v>DC3KV32-DC</v>
      </c>
      <c r="D6520" s="436">
        <f>VLOOKUP(C6520,'LICH THI'!C:AA,12,0)</f>
        <v>50</v>
      </c>
      <c r="E6520" s="436">
        <f>VLOOKUP(C6520,'LICH THI'!C:AA,13,0)</f>
        <v>50</v>
      </c>
      <c r="F6520" s="436">
        <f t="shared" si="1325"/>
        <v>50</v>
      </c>
      <c r="G6520" s="436">
        <f>VLOOKUP(C6520,'LICH THI'!C:AA,14,0)</f>
        <v>1</v>
      </c>
      <c r="H6520" s="436">
        <f t="shared" si="1316"/>
        <v>1</v>
      </c>
      <c r="I6520" s="436" t="str">
        <f t="shared" si="1317"/>
        <v>Đoàn Thị Ngọc Anh</v>
      </c>
      <c r="J6520" s="436"/>
      <c r="K6520" s="436">
        <f t="shared" si="1318"/>
        <v>1</v>
      </c>
      <c r="L6520" s="436" t="str">
        <f t="shared" si="1319"/>
        <v>DC3KV32-DC-1</v>
      </c>
      <c r="M6520" s="436">
        <f t="shared" si="1320"/>
        <v>32</v>
      </c>
      <c r="N6520" s="437">
        <f t="shared" si="1326"/>
        <v>21</v>
      </c>
      <c r="O6520" s="437"/>
      <c r="P6520" s="430" t="str">
        <f t="shared" si="1321"/>
        <v/>
      </c>
      <c r="U6520" s="177">
        <v>29</v>
      </c>
      <c r="V6520" s="177" t="s">
        <v>3046</v>
      </c>
      <c r="W6520" s="177" t="s">
        <v>4247</v>
      </c>
      <c r="X6520" s="177" t="s">
        <v>2611</v>
      </c>
      <c r="Y6520" s="177" t="s">
        <v>4248</v>
      </c>
      <c r="Z6520" s="177" t="s">
        <v>4264</v>
      </c>
      <c r="AA6520" s="525" t="s">
        <v>4249</v>
      </c>
      <c r="AB6520" s="399" t="str">
        <f t="shared" si="1322"/>
        <v>DC3KV32</v>
      </c>
      <c r="AC6520" s="399" t="str">
        <f t="shared" si="1323"/>
        <v>DC3KV32-DC</v>
      </c>
      <c r="AD6520" t="str">
        <f>Y6520&amp;"-"&amp;VLOOKUP(AC6520,'LICH THI'!C:AA,9,0)</f>
        <v>63DCKT3289-42484</v>
      </c>
      <c r="AE6520">
        <f t="shared" si="1324"/>
        <v>1</v>
      </c>
    </row>
    <row r="6521" spans="1:31" x14ac:dyDescent="0.25">
      <c r="A6521" s="436" t="str">
        <f t="shared" si="1314"/>
        <v>DC3KV32-DC-3</v>
      </c>
      <c r="B6521" s="436">
        <f>COUNTIF(AC$4:AC6521,AC6521)</f>
        <v>3</v>
      </c>
      <c r="C6521" s="436" t="str">
        <f t="shared" si="1315"/>
        <v>DC3KV32-DC</v>
      </c>
      <c r="D6521" s="436">
        <f>VLOOKUP(C6521,'LICH THI'!C:AA,12,0)</f>
        <v>50</v>
      </c>
      <c r="E6521" s="436">
        <f>VLOOKUP(C6521,'LICH THI'!C:AA,13,0)</f>
        <v>50</v>
      </c>
      <c r="F6521" s="436">
        <f t="shared" si="1325"/>
        <v>50</v>
      </c>
      <c r="G6521" s="436">
        <f>VLOOKUP(C6521,'LICH THI'!C:AA,14,0)</f>
        <v>1</v>
      </c>
      <c r="H6521" s="436">
        <f t="shared" si="1316"/>
        <v>1</v>
      </c>
      <c r="I6521" s="436" t="str">
        <f t="shared" si="1317"/>
        <v>Nguyễn Phú Tuấn Anh</v>
      </c>
      <c r="J6521" s="436"/>
      <c r="K6521" s="436">
        <f t="shared" si="1318"/>
        <v>1</v>
      </c>
      <c r="L6521" s="436" t="str">
        <f t="shared" si="1319"/>
        <v>DC3KV32-DC-1</v>
      </c>
      <c r="M6521" s="436">
        <f t="shared" si="1320"/>
        <v>32</v>
      </c>
      <c r="N6521" s="437">
        <f t="shared" si="1326"/>
        <v>22</v>
      </c>
      <c r="O6521" s="437"/>
      <c r="P6521" s="430" t="str">
        <f t="shared" si="1321"/>
        <v/>
      </c>
      <c r="U6521" s="177">
        <v>23</v>
      </c>
      <c r="V6521" s="177" t="s">
        <v>2700</v>
      </c>
      <c r="W6521" s="177" t="s">
        <v>4293</v>
      </c>
      <c r="X6521" s="177" t="s">
        <v>2611</v>
      </c>
      <c r="Y6521" s="177" t="s">
        <v>4294</v>
      </c>
      <c r="Z6521" s="177" t="s">
        <v>4264</v>
      </c>
      <c r="AA6521" s="525" t="s">
        <v>3926</v>
      </c>
      <c r="AB6521" s="399" t="str">
        <f t="shared" si="1322"/>
        <v>DC3KV32</v>
      </c>
      <c r="AC6521" s="399" t="str">
        <f t="shared" si="1323"/>
        <v>DC3KV32-DC</v>
      </c>
      <c r="AD6521" t="str">
        <f>Y6521&amp;"-"&amp;VLOOKUP(AC6521,'LICH THI'!C:AA,9,0)</f>
        <v>63DCKT3224-42484</v>
      </c>
      <c r="AE6521">
        <f t="shared" si="1324"/>
        <v>1</v>
      </c>
    </row>
    <row r="6522" spans="1:31" x14ac:dyDescent="0.25">
      <c r="A6522" s="436" t="str">
        <f t="shared" si="1314"/>
        <v>DC3KV32-DC-4</v>
      </c>
      <c r="B6522" s="436">
        <f>COUNTIF(AC$4:AC6522,AC6522)</f>
        <v>4</v>
      </c>
      <c r="C6522" s="436" t="str">
        <f t="shared" si="1315"/>
        <v>DC3KV32-DC</v>
      </c>
      <c r="D6522" s="436">
        <f>VLOOKUP(C6522,'LICH THI'!C:AA,12,0)</f>
        <v>50</v>
      </c>
      <c r="E6522" s="436">
        <f>VLOOKUP(C6522,'LICH THI'!C:AA,13,0)</f>
        <v>50</v>
      </c>
      <c r="F6522" s="436">
        <f t="shared" si="1325"/>
        <v>50</v>
      </c>
      <c r="G6522" s="436">
        <f>VLOOKUP(C6522,'LICH THI'!C:AA,14,0)</f>
        <v>1</v>
      </c>
      <c r="H6522" s="436">
        <f t="shared" si="1316"/>
        <v>1</v>
      </c>
      <c r="I6522" s="436" t="str">
        <f t="shared" si="1317"/>
        <v>Nguyễn Thị Anh</v>
      </c>
      <c r="J6522" s="436"/>
      <c r="K6522" s="436">
        <f t="shared" si="1318"/>
        <v>1</v>
      </c>
      <c r="L6522" s="436" t="str">
        <f t="shared" si="1319"/>
        <v>DC3KV32-DC-1</v>
      </c>
      <c r="M6522" s="436">
        <f t="shared" si="1320"/>
        <v>32</v>
      </c>
      <c r="N6522" s="437">
        <f t="shared" si="1326"/>
        <v>23</v>
      </c>
      <c r="O6522" s="437"/>
      <c r="P6522" s="430" t="str">
        <f t="shared" si="1321"/>
        <v/>
      </c>
      <c r="U6522" s="177">
        <v>30</v>
      </c>
      <c r="V6522" s="177" t="s">
        <v>3046</v>
      </c>
      <c r="W6522" s="177" t="s">
        <v>2619</v>
      </c>
      <c r="X6522" s="177" t="s">
        <v>2611</v>
      </c>
      <c r="Y6522" s="177" t="s">
        <v>3047</v>
      </c>
      <c r="Z6522" s="177" t="s">
        <v>4264</v>
      </c>
      <c r="AA6522" s="525" t="s">
        <v>3048</v>
      </c>
      <c r="AB6522" s="399" t="str">
        <f t="shared" si="1322"/>
        <v>DC3KV32</v>
      </c>
      <c r="AC6522" s="399" t="str">
        <f t="shared" si="1323"/>
        <v>DC3KV32-DC</v>
      </c>
      <c r="AD6522" t="str">
        <f>Y6522&amp;"-"&amp;VLOOKUP(AC6522,'LICH THI'!C:AA,9,0)</f>
        <v>63DCKT3251-42484</v>
      </c>
      <c r="AE6522">
        <f t="shared" si="1324"/>
        <v>1</v>
      </c>
    </row>
    <row r="6523" spans="1:31" x14ac:dyDescent="0.25">
      <c r="A6523" s="436" t="str">
        <f t="shared" si="1314"/>
        <v>DC3KV32-DC-5</v>
      </c>
      <c r="B6523" s="436">
        <f>COUNTIF(AC$4:AC6523,AC6523)</f>
        <v>5</v>
      </c>
      <c r="C6523" s="436" t="str">
        <f t="shared" si="1315"/>
        <v>DC3KV32-DC</v>
      </c>
      <c r="D6523" s="436">
        <f>VLOOKUP(C6523,'LICH THI'!C:AA,12,0)</f>
        <v>50</v>
      </c>
      <c r="E6523" s="436">
        <f>VLOOKUP(C6523,'LICH THI'!C:AA,13,0)</f>
        <v>50</v>
      </c>
      <c r="F6523" s="436">
        <f t="shared" si="1325"/>
        <v>50</v>
      </c>
      <c r="G6523" s="436">
        <f>VLOOKUP(C6523,'LICH THI'!C:AA,14,0)</f>
        <v>1</v>
      </c>
      <c r="H6523" s="436">
        <f t="shared" si="1316"/>
        <v>1</v>
      </c>
      <c r="I6523" s="436" t="str">
        <f t="shared" si="1317"/>
        <v>Nguyễn Thị Linh Chi</v>
      </c>
      <c r="J6523" s="436"/>
      <c r="K6523" s="436">
        <f t="shared" si="1318"/>
        <v>1</v>
      </c>
      <c r="L6523" s="436" t="str">
        <f t="shared" si="1319"/>
        <v>DC3KV32-DC-1</v>
      </c>
      <c r="M6523" s="436">
        <f t="shared" si="1320"/>
        <v>32</v>
      </c>
      <c r="N6523" s="437">
        <f t="shared" si="1326"/>
        <v>24</v>
      </c>
      <c r="O6523" s="437"/>
      <c r="P6523" s="430" t="str">
        <f t="shared" si="1321"/>
        <v/>
      </c>
      <c r="U6523" s="177">
        <v>14</v>
      </c>
      <c r="V6523" s="177" t="s">
        <v>2642</v>
      </c>
      <c r="W6523" s="177" t="s">
        <v>4231</v>
      </c>
      <c r="X6523" s="177" t="s">
        <v>4232</v>
      </c>
      <c r="Y6523" s="177" t="s">
        <v>4233</v>
      </c>
      <c r="Z6523" s="177" t="s">
        <v>4264</v>
      </c>
      <c r="AA6523" s="525" t="s">
        <v>4234</v>
      </c>
      <c r="AB6523" s="399" t="str">
        <f t="shared" si="1322"/>
        <v>DC3KV32</v>
      </c>
      <c r="AC6523" s="399" t="str">
        <f t="shared" si="1323"/>
        <v>DC3KV32-DC</v>
      </c>
      <c r="AD6523" t="str">
        <f>Y6523&amp;"-"&amp;VLOOKUP(AC6523,'LICH THI'!C:AA,9,0)</f>
        <v>63DCKT3148-42484</v>
      </c>
      <c r="AE6523">
        <f t="shared" si="1324"/>
        <v>1</v>
      </c>
    </row>
    <row r="6524" spans="1:31" x14ac:dyDescent="0.25">
      <c r="A6524" s="436" t="str">
        <f t="shared" si="1314"/>
        <v>DC3KV32-DC-6</v>
      </c>
      <c r="B6524" s="436">
        <f>COUNTIF(AC$4:AC6524,AC6524)</f>
        <v>6</v>
      </c>
      <c r="C6524" s="436" t="str">
        <f t="shared" si="1315"/>
        <v>DC3KV32-DC</v>
      </c>
      <c r="D6524" s="436">
        <f>VLOOKUP(C6524,'LICH THI'!C:AA,12,0)</f>
        <v>50</v>
      </c>
      <c r="E6524" s="436">
        <f>VLOOKUP(C6524,'LICH THI'!C:AA,13,0)</f>
        <v>50</v>
      </c>
      <c r="F6524" s="436">
        <f t="shared" si="1325"/>
        <v>50</v>
      </c>
      <c r="G6524" s="436">
        <f>VLOOKUP(C6524,'LICH THI'!C:AA,14,0)</f>
        <v>1</v>
      </c>
      <c r="H6524" s="436">
        <f t="shared" si="1316"/>
        <v>1</v>
      </c>
      <c r="I6524" s="436" t="str">
        <f t="shared" si="1317"/>
        <v>Nguyễn Thị Hạnh</v>
      </c>
      <c r="J6524" s="436"/>
      <c r="K6524" s="436">
        <f t="shared" si="1318"/>
        <v>1</v>
      </c>
      <c r="L6524" s="436" t="str">
        <f t="shared" si="1319"/>
        <v>DC3KV32-DC-1</v>
      </c>
      <c r="M6524" s="436">
        <f t="shared" si="1320"/>
        <v>32</v>
      </c>
      <c r="N6524" s="437">
        <f t="shared" si="1326"/>
        <v>25</v>
      </c>
      <c r="O6524" s="437"/>
      <c r="P6524" s="430" t="str">
        <f t="shared" si="1321"/>
        <v/>
      </c>
      <c r="U6524" s="177">
        <v>10</v>
      </c>
      <c r="V6524" s="177" t="s">
        <v>2614</v>
      </c>
      <c r="W6524" s="177" t="s">
        <v>2619</v>
      </c>
      <c r="X6524" s="177" t="s">
        <v>2656</v>
      </c>
      <c r="Y6524" s="177" t="s">
        <v>4282</v>
      </c>
      <c r="Z6524" s="177" t="s">
        <v>4264</v>
      </c>
      <c r="AA6524" s="525" t="s">
        <v>3963</v>
      </c>
      <c r="AB6524" s="399" t="str">
        <f t="shared" si="1322"/>
        <v>DC3KV32</v>
      </c>
      <c r="AC6524" s="399" t="str">
        <f t="shared" si="1323"/>
        <v>DC3KV32-DC</v>
      </c>
      <c r="AD6524" t="str">
        <f>Y6524&amp;"-"&amp;VLOOKUP(AC6524,'LICH THI'!C:AA,9,0)</f>
        <v>63DCKT3332-42484</v>
      </c>
      <c r="AE6524">
        <f t="shared" si="1324"/>
        <v>1</v>
      </c>
    </row>
    <row r="6525" spans="1:31" x14ac:dyDescent="0.25">
      <c r="A6525" s="436" t="str">
        <f t="shared" si="1314"/>
        <v>DC3KV32-DC-7</v>
      </c>
      <c r="B6525" s="436">
        <f>COUNTIF(AC$4:AC6525,AC6525)</f>
        <v>7</v>
      </c>
      <c r="C6525" s="436" t="str">
        <f t="shared" si="1315"/>
        <v>DC3KV32-DC</v>
      </c>
      <c r="D6525" s="436">
        <f>VLOOKUP(C6525,'LICH THI'!C:AA,12,0)</f>
        <v>50</v>
      </c>
      <c r="E6525" s="436">
        <f>VLOOKUP(C6525,'LICH THI'!C:AA,13,0)</f>
        <v>50</v>
      </c>
      <c r="F6525" s="436">
        <f t="shared" si="1325"/>
        <v>50</v>
      </c>
      <c r="G6525" s="436">
        <f>VLOOKUP(C6525,'LICH THI'!C:AA,14,0)</f>
        <v>1</v>
      </c>
      <c r="H6525" s="436">
        <f t="shared" si="1316"/>
        <v>1</v>
      </c>
      <c r="I6525" s="436" t="str">
        <f t="shared" si="1317"/>
        <v>Vũ Thị Hoà</v>
      </c>
      <c r="J6525" s="436"/>
      <c r="K6525" s="436">
        <f t="shared" si="1318"/>
        <v>1</v>
      </c>
      <c r="L6525" s="436" t="str">
        <f t="shared" si="1319"/>
        <v>DC3KV32-DC-1</v>
      </c>
      <c r="M6525" s="436">
        <f t="shared" si="1320"/>
        <v>32</v>
      </c>
      <c r="N6525" s="437">
        <f t="shared" si="1326"/>
        <v>26</v>
      </c>
      <c r="O6525" s="437"/>
      <c r="P6525" s="430" t="str">
        <f t="shared" si="1321"/>
        <v/>
      </c>
      <c r="U6525" s="177">
        <v>1</v>
      </c>
      <c r="V6525" s="177" t="s">
        <v>4262</v>
      </c>
      <c r="W6525" s="177" t="s">
        <v>2615</v>
      </c>
      <c r="X6525" s="177" t="s">
        <v>3539</v>
      </c>
      <c r="Y6525" s="177" t="s">
        <v>4263</v>
      </c>
      <c r="Z6525" s="177" t="s">
        <v>4264</v>
      </c>
      <c r="AA6525" s="525" t="s">
        <v>3392</v>
      </c>
      <c r="AB6525" s="399" t="str">
        <f t="shared" si="1322"/>
        <v>DC3KV32</v>
      </c>
      <c r="AC6525" s="399" t="str">
        <f t="shared" si="1323"/>
        <v>DC3KV32-DC</v>
      </c>
      <c r="AD6525" t="str">
        <f>Y6525&amp;"-"&amp;VLOOKUP(AC6525,'LICH THI'!C:AA,9,0)</f>
        <v>63DCKT3005-42484</v>
      </c>
      <c r="AE6525">
        <f t="shared" si="1324"/>
        <v>1</v>
      </c>
    </row>
    <row r="6526" spans="1:31" x14ac:dyDescent="0.25">
      <c r="A6526" s="436" t="str">
        <f t="shared" si="1314"/>
        <v>DC3KV32-DC-8</v>
      </c>
      <c r="B6526" s="436">
        <f>COUNTIF(AC$4:AC6526,AC6526)</f>
        <v>8</v>
      </c>
      <c r="C6526" s="436" t="str">
        <f t="shared" si="1315"/>
        <v>DC3KV32-DC</v>
      </c>
      <c r="D6526" s="436">
        <f>VLOOKUP(C6526,'LICH THI'!C:AA,12,0)</f>
        <v>50</v>
      </c>
      <c r="E6526" s="436">
        <f>VLOOKUP(C6526,'LICH THI'!C:AA,13,0)</f>
        <v>50</v>
      </c>
      <c r="F6526" s="436">
        <f t="shared" si="1325"/>
        <v>50</v>
      </c>
      <c r="G6526" s="436">
        <f>VLOOKUP(C6526,'LICH THI'!C:AA,14,0)</f>
        <v>1</v>
      </c>
      <c r="H6526" s="436">
        <f t="shared" si="1316"/>
        <v>1</v>
      </c>
      <c r="I6526" s="436" t="str">
        <f t="shared" si="1317"/>
        <v>Nguyễn Thị Hồng</v>
      </c>
      <c r="J6526" s="436"/>
      <c r="K6526" s="436">
        <f t="shared" si="1318"/>
        <v>1</v>
      </c>
      <c r="L6526" s="436" t="str">
        <f t="shared" si="1319"/>
        <v>DC3KV32-DC-1</v>
      </c>
      <c r="M6526" s="436">
        <f t="shared" si="1320"/>
        <v>32</v>
      </c>
      <c r="N6526" s="437">
        <f t="shared" si="1326"/>
        <v>27</v>
      </c>
      <c r="O6526" s="437"/>
      <c r="P6526" s="430" t="str">
        <f t="shared" si="1321"/>
        <v/>
      </c>
      <c r="U6526" s="177">
        <v>2</v>
      </c>
      <c r="V6526" s="177" t="s">
        <v>4262</v>
      </c>
      <c r="W6526" s="177" t="s">
        <v>2619</v>
      </c>
      <c r="X6526" s="177" t="s">
        <v>2797</v>
      </c>
      <c r="Y6526" s="177" t="s">
        <v>4265</v>
      </c>
      <c r="Z6526" s="177" t="s">
        <v>4264</v>
      </c>
      <c r="AA6526" s="525" t="s">
        <v>4266</v>
      </c>
      <c r="AB6526" s="399" t="str">
        <f t="shared" si="1322"/>
        <v>DC3KV32</v>
      </c>
      <c r="AC6526" s="399" t="str">
        <f t="shared" si="1323"/>
        <v>DC3KV32-DC</v>
      </c>
      <c r="AD6526" t="str">
        <f>Y6526&amp;"-"&amp;VLOOKUP(AC6526,'LICH THI'!C:AA,9,0)</f>
        <v>63DCKT3362-42484</v>
      </c>
      <c r="AE6526">
        <f t="shared" si="1324"/>
        <v>1</v>
      </c>
    </row>
    <row r="6527" spans="1:31" x14ac:dyDescent="0.25">
      <c r="A6527" s="436" t="str">
        <f t="shared" si="1314"/>
        <v>DC3KV32-DC-9</v>
      </c>
      <c r="B6527" s="436">
        <f>COUNTIF(AC$4:AC6527,AC6527)</f>
        <v>9</v>
      </c>
      <c r="C6527" s="436" t="str">
        <f t="shared" si="1315"/>
        <v>DC3KV32-DC</v>
      </c>
      <c r="D6527" s="436">
        <f>VLOOKUP(C6527,'LICH THI'!C:AA,12,0)</f>
        <v>50</v>
      </c>
      <c r="E6527" s="436">
        <f>VLOOKUP(C6527,'LICH THI'!C:AA,13,0)</f>
        <v>50</v>
      </c>
      <c r="F6527" s="436">
        <f t="shared" si="1325"/>
        <v>50</v>
      </c>
      <c r="G6527" s="436">
        <f>VLOOKUP(C6527,'LICH THI'!C:AA,14,0)</f>
        <v>1</v>
      </c>
      <c r="H6527" s="436">
        <f t="shared" si="1316"/>
        <v>1</v>
      </c>
      <c r="I6527" s="436" t="str">
        <f t="shared" si="1317"/>
        <v>Phạm Thị Hồng</v>
      </c>
      <c r="J6527" s="436"/>
      <c r="K6527" s="436">
        <f t="shared" si="1318"/>
        <v>1</v>
      </c>
      <c r="L6527" s="436" t="str">
        <f t="shared" si="1319"/>
        <v>DC3KV32-DC-1</v>
      </c>
      <c r="M6527" s="436">
        <f t="shared" si="1320"/>
        <v>32</v>
      </c>
      <c r="N6527" s="437">
        <f t="shared" si="1326"/>
        <v>28</v>
      </c>
      <c r="O6527" s="437"/>
      <c r="P6527" s="430" t="str">
        <f t="shared" si="1321"/>
        <v/>
      </c>
      <c r="U6527" s="177">
        <v>27</v>
      </c>
      <c r="V6527" s="177" t="s">
        <v>2707</v>
      </c>
      <c r="W6527" s="177" t="s">
        <v>3557</v>
      </c>
      <c r="X6527" s="177" t="s">
        <v>2797</v>
      </c>
      <c r="Y6527" s="177" t="s">
        <v>4300</v>
      </c>
      <c r="Z6527" s="177" t="s">
        <v>4264</v>
      </c>
      <c r="AA6527" s="525" t="s">
        <v>4301</v>
      </c>
      <c r="AB6527" s="399" t="str">
        <f t="shared" si="1322"/>
        <v>DC3KV32</v>
      </c>
      <c r="AC6527" s="399" t="str">
        <f t="shared" si="1323"/>
        <v>DC3KV32-DC</v>
      </c>
      <c r="AD6527" t="str">
        <f>Y6527&amp;"-"&amp;VLOOKUP(AC6527,'LICH THI'!C:AA,9,0)</f>
        <v>63DCQT3079-42484</v>
      </c>
      <c r="AE6527">
        <f t="shared" si="1324"/>
        <v>1</v>
      </c>
    </row>
    <row r="6528" spans="1:31" x14ac:dyDescent="0.25">
      <c r="A6528" s="436" t="str">
        <f t="shared" si="1314"/>
        <v>DC3KV32-DC-10</v>
      </c>
      <c r="B6528" s="436">
        <f>COUNTIF(AC$4:AC6528,AC6528)</f>
        <v>10</v>
      </c>
      <c r="C6528" s="436" t="str">
        <f t="shared" si="1315"/>
        <v>DC3KV32-DC</v>
      </c>
      <c r="D6528" s="436">
        <f>VLOOKUP(C6528,'LICH THI'!C:AA,12,0)</f>
        <v>50</v>
      </c>
      <c r="E6528" s="436">
        <f>VLOOKUP(C6528,'LICH THI'!C:AA,13,0)</f>
        <v>50</v>
      </c>
      <c r="F6528" s="436">
        <f t="shared" si="1325"/>
        <v>50</v>
      </c>
      <c r="G6528" s="436">
        <f>VLOOKUP(C6528,'LICH THI'!C:AA,14,0)</f>
        <v>1</v>
      </c>
      <c r="H6528" s="436">
        <f t="shared" si="1316"/>
        <v>1</v>
      </c>
      <c r="I6528" s="436" t="str">
        <f t="shared" si="1317"/>
        <v>Bùi Thị Thu Huyền</v>
      </c>
      <c r="J6528" s="436"/>
      <c r="K6528" s="436">
        <f t="shared" si="1318"/>
        <v>1</v>
      </c>
      <c r="L6528" s="436" t="str">
        <f t="shared" si="1319"/>
        <v>DC3KV32-DC-1</v>
      </c>
      <c r="M6528" s="436">
        <f t="shared" si="1320"/>
        <v>32</v>
      </c>
      <c r="N6528" s="437">
        <f t="shared" si="1326"/>
        <v>29</v>
      </c>
      <c r="O6528" s="437"/>
      <c r="P6528" s="430" t="str">
        <f t="shared" si="1321"/>
        <v/>
      </c>
      <c r="U6528" s="177">
        <v>15</v>
      </c>
      <c r="V6528" s="177" t="s">
        <v>2642</v>
      </c>
      <c r="W6528" s="177" t="s">
        <v>4235</v>
      </c>
      <c r="X6528" s="177" t="s">
        <v>4236</v>
      </c>
      <c r="Y6528" s="177" t="s">
        <v>4237</v>
      </c>
      <c r="Z6528" s="177" t="s">
        <v>4264</v>
      </c>
      <c r="AA6528" s="525" t="s">
        <v>4238</v>
      </c>
      <c r="AB6528" s="399" t="str">
        <f t="shared" si="1322"/>
        <v>DC3KV32</v>
      </c>
      <c r="AC6528" s="399" t="str">
        <f t="shared" si="1323"/>
        <v>DC3KV32-DC</v>
      </c>
      <c r="AD6528" t="str">
        <f>Y6528&amp;"-"&amp;VLOOKUP(AC6528,'LICH THI'!C:AA,9,0)</f>
        <v>63DCKT3186-42484</v>
      </c>
      <c r="AE6528">
        <f t="shared" si="1324"/>
        <v>1</v>
      </c>
    </row>
    <row r="6529" spans="1:31" x14ac:dyDescent="0.25">
      <c r="A6529" s="436" t="str">
        <f t="shared" si="1314"/>
        <v>DC3KV32-DC-11</v>
      </c>
      <c r="B6529" s="436">
        <f>COUNTIF(AC$4:AC6529,AC6529)</f>
        <v>11</v>
      </c>
      <c r="C6529" s="436" t="str">
        <f t="shared" si="1315"/>
        <v>DC3KV32-DC</v>
      </c>
      <c r="D6529" s="436">
        <f>VLOOKUP(C6529,'LICH THI'!C:AA,12,0)</f>
        <v>50</v>
      </c>
      <c r="E6529" s="436">
        <f>VLOOKUP(C6529,'LICH THI'!C:AA,13,0)</f>
        <v>50</v>
      </c>
      <c r="F6529" s="436">
        <f t="shared" si="1325"/>
        <v>50</v>
      </c>
      <c r="G6529" s="436">
        <f>VLOOKUP(C6529,'LICH THI'!C:AA,14,0)</f>
        <v>1</v>
      </c>
      <c r="H6529" s="436">
        <f t="shared" si="1316"/>
        <v>1</v>
      </c>
      <c r="I6529" s="436" t="str">
        <f t="shared" si="1317"/>
        <v>Nguyễn Thanh Huyền</v>
      </c>
      <c r="J6529" s="436"/>
      <c r="K6529" s="436">
        <f t="shared" si="1318"/>
        <v>1</v>
      </c>
      <c r="L6529" s="436" t="str">
        <f t="shared" si="1319"/>
        <v>DC3KV32-DC-1</v>
      </c>
      <c r="M6529" s="436">
        <f t="shared" si="1320"/>
        <v>32</v>
      </c>
      <c r="N6529" s="437">
        <f t="shared" si="1326"/>
        <v>30</v>
      </c>
      <c r="O6529" s="437"/>
      <c r="P6529" s="430" t="str">
        <f t="shared" si="1321"/>
        <v/>
      </c>
      <c r="U6529" s="177">
        <v>31</v>
      </c>
      <c r="V6529" s="177" t="s">
        <v>3046</v>
      </c>
      <c r="W6529" s="177" t="s">
        <v>4080</v>
      </c>
      <c r="X6529" s="177" t="s">
        <v>4236</v>
      </c>
      <c r="Y6529" s="177" t="s">
        <v>4305</v>
      </c>
      <c r="Z6529" s="177" t="s">
        <v>4264</v>
      </c>
      <c r="AA6529" s="525" t="s">
        <v>4306</v>
      </c>
      <c r="AB6529" s="399" t="str">
        <f t="shared" si="1322"/>
        <v>DC3KV32</v>
      </c>
      <c r="AC6529" s="399" t="str">
        <f t="shared" si="1323"/>
        <v>DC3KV32-DC</v>
      </c>
      <c r="AD6529" t="str">
        <f>Y6529&amp;"-"&amp;VLOOKUP(AC6529,'LICH THI'!C:AA,9,0)</f>
        <v>63DCKT3219-42484</v>
      </c>
      <c r="AE6529">
        <f t="shared" si="1324"/>
        <v>1</v>
      </c>
    </row>
    <row r="6530" spans="1:31" x14ac:dyDescent="0.25">
      <c r="A6530" s="436" t="str">
        <f t="shared" si="1314"/>
        <v>DC3KV32-DC-12</v>
      </c>
      <c r="B6530" s="436">
        <f>COUNTIF(AC$4:AC6530,AC6530)</f>
        <v>12</v>
      </c>
      <c r="C6530" s="436" t="str">
        <f t="shared" si="1315"/>
        <v>DC3KV32-DC</v>
      </c>
      <c r="D6530" s="436">
        <f>VLOOKUP(C6530,'LICH THI'!C:AA,12,0)</f>
        <v>50</v>
      </c>
      <c r="E6530" s="436">
        <f>VLOOKUP(C6530,'LICH THI'!C:AA,13,0)</f>
        <v>50</v>
      </c>
      <c r="F6530" s="436">
        <f t="shared" si="1325"/>
        <v>50</v>
      </c>
      <c r="G6530" s="436">
        <f>VLOOKUP(C6530,'LICH THI'!C:AA,14,0)</f>
        <v>1</v>
      </c>
      <c r="H6530" s="436">
        <f t="shared" si="1316"/>
        <v>1</v>
      </c>
      <c r="I6530" s="436" t="str">
        <f t="shared" si="1317"/>
        <v>Trần Thị Khánh Huyền</v>
      </c>
      <c r="J6530" s="436"/>
      <c r="K6530" s="436">
        <f t="shared" si="1318"/>
        <v>1</v>
      </c>
      <c r="L6530" s="436" t="str">
        <f t="shared" si="1319"/>
        <v>DC3KV32-DC-1</v>
      </c>
      <c r="M6530" s="436">
        <f t="shared" si="1320"/>
        <v>32</v>
      </c>
      <c r="N6530" s="437">
        <f t="shared" si="1326"/>
        <v>31</v>
      </c>
      <c r="O6530" s="437"/>
      <c r="P6530" s="430" t="str">
        <f t="shared" si="1321"/>
        <v/>
      </c>
      <c r="U6530" s="177">
        <v>11</v>
      </c>
      <c r="V6530" s="177" t="s">
        <v>2614</v>
      </c>
      <c r="W6530" s="177" t="s">
        <v>4283</v>
      </c>
      <c r="X6530" s="177" t="s">
        <v>4236</v>
      </c>
      <c r="Y6530" s="177" t="s">
        <v>4284</v>
      </c>
      <c r="Z6530" s="177" t="s">
        <v>4264</v>
      </c>
      <c r="AA6530" s="525" t="s">
        <v>4285</v>
      </c>
      <c r="AB6530" s="399" t="str">
        <f t="shared" si="1322"/>
        <v>DC3KV32</v>
      </c>
      <c r="AC6530" s="399" t="str">
        <f t="shared" si="1323"/>
        <v>DC3KV32-DC</v>
      </c>
      <c r="AD6530" t="str">
        <f>Y6530&amp;"-"&amp;VLOOKUP(AC6530,'LICH THI'!C:AA,9,0)</f>
        <v>63DCKT3197-42484</v>
      </c>
      <c r="AE6530">
        <f t="shared" si="1324"/>
        <v>1</v>
      </c>
    </row>
    <row r="6531" spans="1:31" x14ac:dyDescent="0.25">
      <c r="A6531" s="436" t="str">
        <f t="shared" si="1314"/>
        <v>DC3KV32-DC-13</v>
      </c>
      <c r="B6531" s="436">
        <f>COUNTIF(AC$4:AC6531,AC6531)</f>
        <v>13</v>
      </c>
      <c r="C6531" s="436" t="str">
        <f t="shared" si="1315"/>
        <v>DC3KV32-DC</v>
      </c>
      <c r="D6531" s="436">
        <f>VLOOKUP(C6531,'LICH THI'!C:AA,12,0)</f>
        <v>50</v>
      </c>
      <c r="E6531" s="436">
        <f>VLOOKUP(C6531,'LICH THI'!C:AA,13,0)</f>
        <v>50</v>
      </c>
      <c r="F6531" s="436">
        <f t="shared" si="1325"/>
        <v>50</v>
      </c>
      <c r="G6531" s="436">
        <f>VLOOKUP(C6531,'LICH THI'!C:AA,14,0)</f>
        <v>1</v>
      </c>
      <c r="H6531" s="436">
        <f t="shared" si="1316"/>
        <v>1</v>
      </c>
      <c r="I6531" s="436" t="str">
        <f t="shared" si="1317"/>
        <v>Nguyễn Thị Lan Hương</v>
      </c>
      <c r="J6531" s="436"/>
      <c r="K6531" s="436">
        <f t="shared" si="1318"/>
        <v>1</v>
      </c>
      <c r="L6531" s="436" t="str">
        <f t="shared" si="1319"/>
        <v>DC3KV32-DC-1</v>
      </c>
      <c r="M6531" s="436">
        <f t="shared" si="1320"/>
        <v>32</v>
      </c>
      <c r="N6531" s="437">
        <f t="shared" si="1326"/>
        <v>32</v>
      </c>
      <c r="O6531" s="437"/>
      <c r="P6531" s="430" t="str">
        <f t="shared" si="1321"/>
        <v/>
      </c>
      <c r="U6531" s="177">
        <v>32</v>
      </c>
      <c r="V6531" s="177" t="s">
        <v>3046</v>
      </c>
      <c r="W6531" s="177" t="s">
        <v>2701</v>
      </c>
      <c r="X6531" s="177" t="s">
        <v>2663</v>
      </c>
      <c r="Y6531" s="177" t="s">
        <v>3055</v>
      </c>
      <c r="Z6531" s="177" t="s">
        <v>4264</v>
      </c>
      <c r="AA6531" s="525" t="s">
        <v>2974</v>
      </c>
      <c r="AB6531" s="399" t="str">
        <f t="shared" si="1322"/>
        <v>DC3KV32</v>
      </c>
      <c r="AC6531" s="399" t="str">
        <f t="shared" si="1323"/>
        <v>DC3KV32-DC</v>
      </c>
      <c r="AD6531" t="str">
        <f>Y6531&amp;"-"&amp;VLOOKUP(AC6531,'LICH THI'!C:AA,9,0)</f>
        <v>63DCKT3220-42484</v>
      </c>
      <c r="AE6531">
        <f t="shared" si="1324"/>
        <v>1</v>
      </c>
    </row>
    <row r="6532" spans="1:31" x14ac:dyDescent="0.25">
      <c r="A6532" s="436" t="str">
        <f t="shared" si="1314"/>
        <v>DC3KV32-DC-14</v>
      </c>
      <c r="B6532" s="436">
        <f>COUNTIF(AC$4:AC6532,AC6532)</f>
        <v>14</v>
      </c>
      <c r="C6532" s="436" t="str">
        <f t="shared" si="1315"/>
        <v>DC3KV32-DC</v>
      </c>
      <c r="D6532" s="436">
        <f>VLOOKUP(C6532,'LICH THI'!C:AA,12,0)</f>
        <v>50</v>
      </c>
      <c r="E6532" s="436">
        <f>VLOOKUP(C6532,'LICH THI'!C:AA,13,0)</f>
        <v>50</v>
      </c>
      <c r="F6532" s="436">
        <f t="shared" si="1325"/>
        <v>50</v>
      </c>
      <c r="G6532" s="436">
        <f>VLOOKUP(C6532,'LICH THI'!C:AA,14,0)</f>
        <v>1</v>
      </c>
      <c r="H6532" s="436">
        <f t="shared" si="1316"/>
        <v>1</v>
      </c>
      <c r="I6532" s="436" t="str">
        <f t="shared" si="1317"/>
        <v>Vũ Thị Liên</v>
      </c>
      <c r="J6532" s="436"/>
      <c r="K6532" s="436">
        <f t="shared" si="1318"/>
        <v>1</v>
      </c>
      <c r="L6532" s="436" t="str">
        <f t="shared" si="1319"/>
        <v>DC3KV32-DC-1</v>
      </c>
      <c r="M6532" s="436">
        <f t="shared" si="1320"/>
        <v>32</v>
      </c>
      <c r="N6532" s="437">
        <f t="shared" si="1326"/>
        <v>33</v>
      </c>
      <c r="O6532" s="437"/>
      <c r="P6532" s="430" t="str">
        <f t="shared" si="1321"/>
        <v/>
      </c>
      <c r="U6532" s="177">
        <v>16</v>
      </c>
      <c r="V6532" s="177" t="s">
        <v>2642</v>
      </c>
      <c r="W6532" s="177" t="s">
        <v>2615</v>
      </c>
      <c r="X6532" s="177" t="s">
        <v>2666</v>
      </c>
      <c r="Y6532" s="177" t="s">
        <v>2667</v>
      </c>
      <c r="Z6532" s="177" t="s">
        <v>4264</v>
      </c>
      <c r="AA6532" s="525" t="s">
        <v>2668</v>
      </c>
      <c r="AB6532" s="399" t="str">
        <f t="shared" si="1322"/>
        <v>DC3KV32</v>
      </c>
      <c r="AC6532" s="399" t="str">
        <f t="shared" si="1323"/>
        <v>DC3KV32-DC</v>
      </c>
      <c r="AD6532" t="str">
        <f>Y6532&amp;"-"&amp;VLOOKUP(AC6532,'LICH THI'!C:AA,9,0)</f>
        <v>63DCKT3315-42484</v>
      </c>
      <c r="AE6532">
        <f t="shared" si="1324"/>
        <v>1</v>
      </c>
    </row>
    <row r="6533" spans="1:31" x14ac:dyDescent="0.25">
      <c r="A6533" s="436" t="str">
        <f t="shared" ref="A6533:A6596" si="1327">C6533&amp;"-"&amp;B6533</f>
        <v>DC3KV32-DC-15</v>
      </c>
      <c r="B6533" s="436">
        <f>COUNTIF(AC$4:AC6533,AC6533)</f>
        <v>15</v>
      </c>
      <c r="C6533" s="436" t="str">
        <f t="shared" ref="C6533:C6596" si="1328">_CT_MaHP1</f>
        <v>DC3KV32-DC</v>
      </c>
      <c r="D6533" s="436">
        <f>VLOOKUP(C6533,'LICH THI'!C:AA,12,0)</f>
        <v>50</v>
      </c>
      <c r="E6533" s="436">
        <f>VLOOKUP(C6533,'LICH THI'!C:AA,13,0)</f>
        <v>50</v>
      </c>
      <c r="F6533" s="436">
        <f t="shared" si="1325"/>
        <v>50</v>
      </c>
      <c r="G6533" s="436">
        <f>VLOOKUP(C6533,'LICH THI'!C:AA,14,0)</f>
        <v>1</v>
      </c>
      <c r="H6533" s="436">
        <f t="shared" ref="H6533:H6596" si="1329">IF(E6533=0,"",TRUNC((B6533+E6533-1)/E6533))</f>
        <v>1</v>
      </c>
      <c r="I6533" s="436" t="str">
        <f t="shared" ref="I6533:I6596" si="1330">W6533&amp;" "&amp;X6533</f>
        <v>Nguyễn Thùy Linh</v>
      </c>
      <c r="J6533" s="436"/>
      <c r="K6533" s="436">
        <f t="shared" ref="K6533:K6596" si="1331">IF(G6533=1,1,IF(H6533&lt;G6533,H6533+1,1))</f>
        <v>1</v>
      </c>
      <c r="L6533" s="436" t="str">
        <f t="shared" ref="L6533:L6596" si="1332">C6533&amp;"-"&amp;K6533</f>
        <v>DC3KV32-DC-1</v>
      </c>
      <c r="M6533" s="436">
        <f t="shared" ref="M6533:M6596" si="1333">IF(E6533=0,"",MOD(MID(C6533,6,2),E6533))</f>
        <v>32</v>
      </c>
      <c r="N6533" s="437">
        <f t="shared" si="1326"/>
        <v>34</v>
      </c>
      <c r="O6533" s="437"/>
      <c r="P6533" s="430" t="str">
        <f t="shared" ref="P6533:P6596" si="1334">IF(MOD(20*O6533,10)&lt;&gt;0,"SAI","")</f>
        <v/>
      </c>
      <c r="U6533" s="177">
        <v>17</v>
      </c>
      <c r="V6533" s="177" t="s">
        <v>2642</v>
      </c>
      <c r="W6533" s="177" t="s">
        <v>2669</v>
      </c>
      <c r="X6533" s="177" t="s">
        <v>2670</v>
      </c>
      <c r="Y6533" s="177" t="s">
        <v>2671</v>
      </c>
      <c r="Z6533" s="177" t="s">
        <v>4264</v>
      </c>
      <c r="AA6533" s="525" t="s">
        <v>2672</v>
      </c>
      <c r="AB6533" s="399" t="str">
        <f t="shared" ref="AB6533:AB6596" si="1335">_CT_MaHP</f>
        <v>DC3KV32</v>
      </c>
      <c r="AC6533" s="399" t="str">
        <f t="shared" ref="AC6533:AC6596" si="1336">_CT_MaHe</f>
        <v>DC3KV32-DC</v>
      </c>
      <c r="AD6533" t="str">
        <f>Y6533&amp;"-"&amp;VLOOKUP(AC6533,'LICH THI'!C:AA,9,0)</f>
        <v>63DCKT3320-42484</v>
      </c>
      <c r="AE6533">
        <f t="shared" ref="AE6533:AE6596" si="1337">COUNTIF(AD6533,AD:AD)</f>
        <v>1</v>
      </c>
    </row>
    <row r="6534" spans="1:31" x14ac:dyDescent="0.25">
      <c r="A6534" s="436" t="str">
        <f t="shared" si="1327"/>
        <v>DC3KV32-DC-16</v>
      </c>
      <c r="B6534" s="436">
        <f>COUNTIF(AC$4:AC6534,AC6534)</f>
        <v>16</v>
      </c>
      <c r="C6534" s="436" t="str">
        <f t="shared" si="1328"/>
        <v>DC3KV32-DC</v>
      </c>
      <c r="D6534" s="436">
        <f>VLOOKUP(C6534,'LICH THI'!C:AA,12,0)</f>
        <v>50</v>
      </c>
      <c r="E6534" s="436">
        <f>VLOOKUP(C6534,'LICH THI'!C:AA,13,0)</f>
        <v>50</v>
      </c>
      <c r="F6534" s="436">
        <f t="shared" ref="F6534:F6597" si="1338">IF(G6534="","",IF(G6534=H6534,D6534-(H6534-1)*E6534,E6534))</f>
        <v>50</v>
      </c>
      <c r="G6534" s="436">
        <f>VLOOKUP(C6534,'LICH THI'!C:AA,14,0)</f>
        <v>1</v>
      </c>
      <c r="H6534" s="436">
        <f t="shared" si="1329"/>
        <v>1</v>
      </c>
      <c r="I6534" s="436" t="str">
        <f t="shared" si="1330"/>
        <v>Nguyễn Thùy Linh</v>
      </c>
      <c r="J6534" s="436"/>
      <c r="K6534" s="436">
        <f t="shared" si="1331"/>
        <v>1</v>
      </c>
      <c r="L6534" s="436" t="str">
        <f t="shared" si="1332"/>
        <v>DC3KV32-DC-1</v>
      </c>
      <c r="M6534" s="436">
        <f t="shared" si="1333"/>
        <v>32</v>
      </c>
      <c r="N6534" s="437">
        <f t="shared" ref="N6534:N6597" si="1339">IF(F6534=0,"",(K6534-1)*$N$2+1+MOD(B6534-M6534,F6534))</f>
        <v>35</v>
      </c>
      <c r="O6534" s="437"/>
      <c r="P6534" s="430" t="str">
        <f t="shared" si="1334"/>
        <v/>
      </c>
      <c r="U6534" s="177">
        <v>33</v>
      </c>
      <c r="V6534" s="177" t="s">
        <v>3046</v>
      </c>
      <c r="W6534" s="177" t="s">
        <v>2669</v>
      </c>
      <c r="X6534" s="177" t="s">
        <v>2670</v>
      </c>
      <c r="Y6534" s="177" t="s">
        <v>3927</v>
      </c>
      <c r="Z6534" s="177" t="s">
        <v>4264</v>
      </c>
      <c r="AA6534" s="525" t="s">
        <v>3928</v>
      </c>
      <c r="AB6534" s="399" t="str">
        <f t="shared" si="1335"/>
        <v>DC3KV32</v>
      </c>
      <c r="AC6534" s="399" t="str">
        <f t="shared" si="1336"/>
        <v>DC3KV32-DC</v>
      </c>
      <c r="AD6534" t="str">
        <f>Y6534&amp;"-"&amp;VLOOKUP(AC6534,'LICH THI'!C:AA,9,0)</f>
        <v>63DCKT3212-42484</v>
      </c>
      <c r="AE6534">
        <f t="shared" si="1337"/>
        <v>1</v>
      </c>
    </row>
    <row r="6535" spans="1:31" x14ac:dyDescent="0.25">
      <c r="A6535" s="436" t="str">
        <f t="shared" si="1327"/>
        <v>DC3KV32-DC-17</v>
      </c>
      <c r="B6535" s="436">
        <f>COUNTIF(AC$4:AC6535,AC6535)</f>
        <v>17</v>
      </c>
      <c r="C6535" s="436" t="str">
        <f t="shared" si="1328"/>
        <v>DC3KV32-DC</v>
      </c>
      <c r="D6535" s="436">
        <f>VLOOKUP(C6535,'LICH THI'!C:AA,12,0)</f>
        <v>50</v>
      </c>
      <c r="E6535" s="436">
        <f>VLOOKUP(C6535,'LICH THI'!C:AA,13,0)</f>
        <v>50</v>
      </c>
      <c r="F6535" s="436">
        <f t="shared" si="1338"/>
        <v>50</v>
      </c>
      <c r="G6535" s="436">
        <f>VLOOKUP(C6535,'LICH THI'!C:AA,14,0)</f>
        <v>1</v>
      </c>
      <c r="H6535" s="436">
        <f t="shared" si="1329"/>
        <v>1</v>
      </c>
      <c r="I6535" s="436" t="str">
        <f t="shared" si="1330"/>
        <v>Tô Khánh Linh</v>
      </c>
      <c r="J6535" s="436"/>
      <c r="K6535" s="436">
        <f t="shared" si="1331"/>
        <v>1</v>
      </c>
      <c r="L6535" s="436" t="str">
        <f t="shared" si="1332"/>
        <v>DC3KV32-DC-1</v>
      </c>
      <c r="M6535" s="436">
        <f t="shared" si="1333"/>
        <v>32</v>
      </c>
      <c r="N6535" s="437">
        <f t="shared" si="1339"/>
        <v>36</v>
      </c>
      <c r="O6535" s="437"/>
      <c r="P6535" s="430" t="str">
        <f t="shared" si="1334"/>
        <v/>
      </c>
      <c r="U6535" s="177">
        <v>3</v>
      </c>
      <c r="V6535" s="177" t="s">
        <v>4262</v>
      </c>
      <c r="W6535" s="177" t="s">
        <v>3372</v>
      </c>
      <c r="X6535" s="177" t="s">
        <v>2670</v>
      </c>
      <c r="Y6535" s="177" t="s">
        <v>4267</v>
      </c>
      <c r="Z6535" s="177" t="s">
        <v>4264</v>
      </c>
      <c r="AA6535" s="525" t="s">
        <v>3180</v>
      </c>
      <c r="AB6535" s="399" t="str">
        <f t="shared" si="1335"/>
        <v>DC3KV32</v>
      </c>
      <c r="AC6535" s="399" t="str">
        <f t="shared" si="1336"/>
        <v>DC3KV32-DC</v>
      </c>
      <c r="AD6535" t="str">
        <f>Y6535&amp;"-"&amp;VLOOKUP(AC6535,'LICH THI'!C:AA,9,0)</f>
        <v>63DCKT3037-42484</v>
      </c>
      <c r="AE6535">
        <f t="shared" si="1337"/>
        <v>1</v>
      </c>
    </row>
    <row r="6536" spans="1:31" x14ac:dyDescent="0.25">
      <c r="A6536" s="436" t="str">
        <f t="shared" si="1327"/>
        <v>DC3KV32-DC-18</v>
      </c>
      <c r="B6536" s="436">
        <f>COUNTIF(AC$4:AC6536,AC6536)</f>
        <v>18</v>
      </c>
      <c r="C6536" s="436" t="str">
        <f t="shared" si="1328"/>
        <v>DC3KV32-DC</v>
      </c>
      <c r="D6536" s="436">
        <f>VLOOKUP(C6536,'LICH THI'!C:AA,12,0)</f>
        <v>50</v>
      </c>
      <c r="E6536" s="436">
        <f>VLOOKUP(C6536,'LICH THI'!C:AA,13,0)</f>
        <v>50</v>
      </c>
      <c r="F6536" s="436">
        <f t="shared" si="1338"/>
        <v>50</v>
      </c>
      <c r="G6536" s="436">
        <f>VLOOKUP(C6536,'LICH THI'!C:AA,14,0)</f>
        <v>1</v>
      </c>
      <c r="H6536" s="436">
        <f t="shared" si="1329"/>
        <v>1</v>
      </c>
      <c r="I6536" s="436" t="str">
        <f t="shared" si="1330"/>
        <v>Nguyễn Thị Hương Ly</v>
      </c>
      <c r="J6536" s="436"/>
      <c r="K6536" s="436">
        <f t="shared" si="1331"/>
        <v>1</v>
      </c>
      <c r="L6536" s="436" t="str">
        <f t="shared" si="1332"/>
        <v>DC3KV32-DC-1</v>
      </c>
      <c r="M6536" s="436">
        <f t="shared" si="1333"/>
        <v>32</v>
      </c>
      <c r="N6536" s="437">
        <f t="shared" si="1339"/>
        <v>37</v>
      </c>
      <c r="O6536" s="437"/>
      <c r="P6536" s="430" t="str">
        <f t="shared" si="1334"/>
        <v/>
      </c>
      <c r="U6536" s="177">
        <v>34</v>
      </c>
      <c r="V6536" s="177" t="s">
        <v>3046</v>
      </c>
      <c r="W6536" s="177" t="s">
        <v>4307</v>
      </c>
      <c r="X6536" s="177" t="s">
        <v>4287</v>
      </c>
      <c r="Y6536" s="177" t="s">
        <v>4308</v>
      </c>
      <c r="Z6536" s="177" t="s">
        <v>4264</v>
      </c>
      <c r="AA6536" s="525" t="s">
        <v>4309</v>
      </c>
      <c r="AB6536" s="399" t="str">
        <f t="shared" si="1335"/>
        <v>DC3KV32</v>
      </c>
      <c r="AC6536" s="399" t="str">
        <f t="shared" si="1336"/>
        <v>DC3KV32-DC</v>
      </c>
      <c r="AD6536" t="str">
        <f>Y6536&amp;"-"&amp;VLOOKUP(AC6536,'LICH THI'!C:AA,9,0)</f>
        <v>63DCKT3244-42484</v>
      </c>
      <c r="AE6536">
        <f t="shared" si="1337"/>
        <v>1</v>
      </c>
    </row>
    <row r="6537" spans="1:31" x14ac:dyDescent="0.25">
      <c r="A6537" s="436" t="str">
        <f t="shared" si="1327"/>
        <v>DC3KV32-DC-19</v>
      </c>
      <c r="B6537" s="436">
        <f>COUNTIF(AC$4:AC6537,AC6537)</f>
        <v>19</v>
      </c>
      <c r="C6537" s="436" t="str">
        <f t="shared" si="1328"/>
        <v>DC3KV32-DC</v>
      </c>
      <c r="D6537" s="436">
        <f>VLOOKUP(C6537,'LICH THI'!C:AA,12,0)</f>
        <v>50</v>
      </c>
      <c r="E6537" s="436">
        <f>VLOOKUP(C6537,'LICH THI'!C:AA,13,0)</f>
        <v>50</v>
      </c>
      <c r="F6537" s="436">
        <f t="shared" si="1338"/>
        <v>50</v>
      </c>
      <c r="G6537" s="436">
        <f>VLOOKUP(C6537,'LICH THI'!C:AA,14,0)</f>
        <v>1</v>
      </c>
      <c r="H6537" s="436">
        <f t="shared" si="1329"/>
        <v>1</v>
      </c>
      <c r="I6537" s="436" t="str">
        <f t="shared" si="1330"/>
        <v>Trịnh Khánh Ly</v>
      </c>
      <c r="J6537" s="436"/>
      <c r="K6537" s="436">
        <f t="shared" si="1331"/>
        <v>1</v>
      </c>
      <c r="L6537" s="436" t="str">
        <f t="shared" si="1332"/>
        <v>DC3KV32-DC-1</v>
      </c>
      <c r="M6537" s="436">
        <f t="shared" si="1333"/>
        <v>32</v>
      </c>
      <c r="N6537" s="437">
        <f t="shared" si="1339"/>
        <v>38</v>
      </c>
      <c r="O6537" s="437"/>
      <c r="P6537" s="430" t="str">
        <f t="shared" si="1334"/>
        <v/>
      </c>
      <c r="U6537" s="177">
        <v>18</v>
      </c>
      <c r="V6537" s="177" t="s">
        <v>2642</v>
      </c>
      <c r="W6537" s="177" t="s">
        <v>4286</v>
      </c>
      <c r="X6537" s="177" t="s">
        <v>4287</v>
      </c>
      <c r="Y6537" s="177" t="s">
        <v>4288</v>
      </c>
      <c r="Z6537" s="177" t="s">
        <v>4264</v>
      </c>
      <c r="AA6537" s="525" t="s">
        <v>4289</v>
      </c>
      <c r="AB6537" s="399" t="str">
        <f t="shared" si="1335"/>
        <v>DC3KV32</v>
      </c>
      <c r="AC6537" s="399" t="str">
        <f t="shared" si="1336"/>
        <v>DC3KV32-DC</v>
      </c>
      <c r="AD6537" t="str">
        <f>Y6537&amp;"-"&amp;VLOOKUP(AC6537,'LICH THI'!C:AA,9,0)</f>
        <v>63DCKT3137-42484</v>
      </c>
      <c r="AE6537">
        <f t="shared" si="1337"/>
        <v>1</v>
      </c>
    </row>
    <row r="6538" spans="1:31" x14ac:dyDescent="0.25">
      <c r="A6538" s="436" t="str">
        <f t="shared" si="1327"/>
        <v>DC3KV32-DC-20</v>
      </c>
      <c r="B6538" s="436">
        <f>COUNTIF(AC$4:AC6538,AC6538)</f>
        <v>20</v>
      </c>
      <c r="C6538" s="436" t="str">
        <f t="shared" si="1328"/>
        <v>DC3KV32-DC</v>
      </c>
      <c r="D6538" s="436">
        <f>VLOOKUP(C6538,'LICH THI'!C:AA,12,0)</f>
        <v>50</v>
      </c>
      <c r="E6538" s="436">
        <f>VLOOKUP(C6538,'LICH THI'!C:AA,13,0)</f>
        <v>50</v>
      </c>
      <c r="F6538" s="436">
        <f t="shared" si="1338"/>
        <v>50</v>
      </c>
      <c r="G6538" s="436">
        <f>VLOOKUP(C6538,'LICH THI'!C:AA,14,0)</f>
        <v>1</v>
      </c>
      <c r="H6538" s="436">
        <f t="shared" si="1329"/>
        <v>1</v>
      </c>
      <c r="I6538" s="436" t="str">
        <f t="shared" si="1330"/>
        <v>Nguyễn Đức Mạnh</v>
      </c>
      <c r="J6538" s="436"/>
      <c r="K6538" s="436">
        <f t="shared" si="1331"/>
        <v>1</v>
      </c>
      <c r="L6538" s="436" t="str">
        <f t="shared" si="1332"/>
        <v>DC3KV32-DC-1</v>
      </c>
      <c r="M6538" s="436">
        <f t="shared" si="1333"/>
        <v>32</v>
      </c>
      <c r="N6538" s="437">
        <f t="shared" si="1339"/>
        <v>39</v>
      </c>
      <c r="O6538" s="437"/>
      <c r="P6538" s="430" t="str">
        <f t="shared" si="1334"/>
        <v/>
      </c>
      <c r="U6538" s="177">
        <v>12</v>
      </c>
      <c r="V6538" s="177" t="s">
        <v>2614</v>
      </c>
      <c r="W6538" s="177" t="s">
        <v>3103</v>
      </c>
      <c r="X6538" s="177" t="s">
        <v>2930</v>
      </c>
      <c r="Y6538" s="177" t="s">
        <v>4229</v>
      </c>
      <c r="Z6538" s="177" t="s">
        <v>4264</v>
      </c>
      <c r="AA6538" s="525" t="s">
        <v>4230</v>
      </c>
      <c r="AB6538" s="399" t="str">
        <f t="shared" si="1335"/>
        <v>DC3KV32</v>
      </c>
      <c r="AC6538" s="399" t="str">
        <f t="shared" si="1336"/>
        <v>DC3KV32-DC</v>
      </c>
      <c r="AD6538" t="str">
        <f>Y6538&amp;"-"&amp;VLOOKUP(AC6538,'LICH THI'!C:AA,9,0)</f>
        <v>63DCKT3365-42484</v>
      </c>
      <c r="AE6538">
        <f t="shared" si="1337"/>
        <v>1</v>
      </c>
    </row>
    <row r="6539" spans="1:31" x14ac:dyDescent="0.25">
      <c r="A6539" s="436" t="str">
        <f t="shared" si="1327"/>
        <v>DC3KV32-DC-21</v>
      </c>
      <c r="B6539" s="436">
        <f>COUNTIF(AC$4:AC6539,AC6539)</f>
        <v>21</v>
      </c>
      <c r="C6539" s="436" t="str">
        <f t="shared" si="1328"/>
        <v>DC3KV32-DC</v>
      </c>
      <c r="D6539" s="436">
        <f>VLOOKUP(C6539,'LICH THI'!C:AA,12,0)</f>
        <v>50</v>
      </c>
      <c r="E6539" s="436">
        <f>VLOOKUP(C6539,'LICH THI'!C:AA,13,0)</f>
        <v>50</v>
      </c>
      <c r="F6539" s="436">
        <f t="shared" si="1338"/>
        <v>50</v>
      </c>
      <c r="G6539" s="436">
        <f>VLOOKUP(C6539,'LICH THI'!C:AA,14,0)</f>
        <v>1</v>
      </c>
      <c r="H6539" s="436">
        <f t="shared" si="1329"/>
        <v>1</v>
      </c>
      <c r="I6539" s="436" t="str">
        <f t="shared" si="1330"/>
        <v>Nguyễn Kiều May</v>
      </c>
      <c r="J6539" s="436"/>
      <c r="K6539" s="436">
        <f t="shared" si="1331"/>
        <v>1</v>
      </c>
      <c r="L6539" s="436" t="str">
        <f t="shared" si="1332"/>
        <v>DC3KV32-DC-1</v>
      </c>
      <c r="M6539" s="436">
        <f t="shared" si="1333"/>
        <v>32</v>
      </c>
      <c r="N6539" s="437">
        <f t="shared" si="1339"/>
        <v>40</v>
      </c>
      <c r="O6539" s="437"/>
      <c r="P6539" s="430" t="str">
        <f t="shared" si="1334"/>
        <v/>
      </c>
      <c r="U6539" s="177">
        <v>35</v>
      </c>
      <c r="V6539" s="177" t="s">
        <v>3046</v>
      </c>
      <c r="W6539" s="177" t="s">
        <v>3929</v>
      </c>
      <c r="X6539" s="177" t="s">
        <v>3930</v>
      </c>
      <c r="Y6539" s="177" t="s">
        <v>3931</v>
      </c>
      <c r="Z6539" s="177" t="s">
        <v>4264</v>
      </c>
      <c r="AA6539" s="525" t="s">
        <v>3736</v>
      </c>
      <c r="AB6539" s="399" t="str">
        <f t="shared" si="1335"/>
        <v>DC3KV32</v>
      </c>
      <c r="AC6539" s="399" t="str">
        <f t="shared" si="1336"/>
        <v>DC3KV32-DC</v>
      </c>
      <c r="AD6539" t="str">
        <f>Y6539&amp;"-"&amp;VLOOKUP(AC6539,'LICH THI'!C:AA,9,0)</f>
        <v>63DCKT3216-42484</v>
      </c>
      <c r="AE6539">
        <f t="shared" si="1337"/>
        <v>1</v>
      </c>
    </row>
    <row r="6540" spans="1:31" x14ac:dyDescent="0.25">
      <c r="A6540" s="436" t="str">
        <f t="shared" si="1327"/>
        <v>DC3KV32-DC-22</v>
      </c>
      <c r="B6540" s="436">
        <f>COUNTIF(AC$4:AC6540,AC6540)</f>
        <v>22</v>
      </c>
      <c r="C6540" s="436" t="str">
        <f t="shared" si="1328"/>
        <v>DC3KV32-DC</v>
      </c>
      <c r="D6540" s="436">
        <f>VLOOKUP(C6540,'LICH THI'!C:AA,12,0)</f>
        <v>50</v>
      </c>
      <c r="E6540" s="436">
        <f>VLOOKUP(C6540,'LICH THI'!C:AA,13,0)</f>
        <v>50</v>
      </c>
      <c r="F6540" s="436">
        <f t="shared" si="1338"/>
        <v>50</v>
      </c>
      <c r="G6540" s="436">
        <f>VLOOKUP(C6540,'LICH THI'!C:AA,14,0)</f>
        <v>1</v>
      </c>
      <c r="H6540" s="436">
        <f t="shared" si="1329"/>
        <v>1</v>
      </c>
      <c r="I6540" s="436" t="str">
        <f t="shared" si="1330"/>
        <v>Nguyễn Thị Hồng Minh</v>
      </c>
      <c r="J6540" s="436"/>
      <c r="K6540" s="436">
        <f t="shared" si="1331"/>
        <v>1</v>
      </c>
      <c r="L6540" s="436" t="str">
        <f t="shared" si="1332"/>
        <v>DC3KV32-DC-1</v>
      </c>
      <c r="M6540" s="436">
        <f t="shared" si="1333"/>
        <v>32</v>
      </c>
      <c r="N6540" s="437">
        <f t="shared" si="1339"/>
        <v>41</v>
      </c>
      <c r="O6540" s="437"/>
      <c r="P6540" s="430" t="str">
        <f t="shared" si="1334"/>
        <v/>
      </c>
      <c r="U6540" s="177">
        <v>36</v>
      </c>
      <c r="V6540" s="177" t="s">
        <v>3046</v>
      </c>
      <c r="W6540" s="177" t="s">
        <v>2648</v>
      </c>
      <c r="X6540" s="177" t="s">
        <v>2713</v>
      </c>
      <c r="Y6540" s="177" t="s">
        <v>3061</v>
      </c>
      <c r="Z6540" s="177" t="s">
        <v>4264</v>
      </c>
      <c r="AA6540" s="525" t="s">
        <v>3062</v>
      </c>
      <c r="AB6540" s="399" t="str">
        <f t="shared" si="1335"/>
        <v>DC3KV32</v>
      </c>
      <c r="AC6540" s="399" t="str">
        <f t="shared" si="1336"/>
        <v>DC3KV32-DC</v>
      </c>
      <c r="AD6540" t="str">
        <f>Y6540&amp;"-"&amp;VLOOKUP(AC6540,'LICH THI'!C:AA,9,0)</f>
        <v>63DCKT3259-42484</v>
      </c>
      <c r="AE6540">
        <f t="shared" si="1337"/>
        <v>1</v>
      </c>
    </row>
    <row r="6541" spans="1:31" x14ac:dyDescent="0.25">
      <c r="A6541" s="436" t="str">
        <f t="shared" si="1327"/>
        <v>DC3KV32-DC-23</v>
      </c>
      <c r="B6541" s="436">
        <f>COUNTIF(AC$4:AC6541,AC6541)</f>
        <v>23</v>
      </c>
      <c r="C6541" s="436" t="str">
        <f t="shared" si="1328"/>
        <v>DC3KV32-DC</v>
      </c>
      <c r="D6541" s="436">
        <f>VLOOKUP(C6541,'LICH THI'!C:AA,12,0)</f>
        <v>50</v>
      </c>
      <c r="E6541" s="436">
        <f>VLOOKUP(C6541,'LICH THI'!C:AA,13,0)</f>
        <v>50</v>
      </c>
      <c r="F6541" s="436">
        <f t="shared" si="1338"/>
        <v>50</v>
      </c>
      <c r="G6541" s="436">
        <f>VLOOKUP(C6541,'LICH THI'!C:AA,14,0)</f>
        <v>1</v>
      </c>
      <c r="H6541" s="436">
        <f t="shared" si="1329"/>
        <v>1</v>
      </c>
      <c r="I6541" s="436" t="str">
        <f t="shared" si="1330"/>
        <v>Trần Thị Nụ</v>
      </c>
      <c r="J6541" s="436"/>
      <c r="K6541" s="436">
        <f t="shared" si="1331"/>
        <v>1</v>
      </c>
      <c r="L6541" s="436" t="str">
        <f t="shared" si="1332"/>
        <v>DC3KV32-DC-1</v>
      </c>
      <c r="M6541" s="436">
        <f t="shared" si="1333"/>
        <v>32</v>
      </c>
      <c r="N6541" s="437">
        <f t="shared" si="1339"/>
        <v>42</v>
      </c>
      <c r="O6541" s="437"/>
      <c r="P6541" s="430" t="str">
        <f t="shared" si="1334"/>
        <v/>
      </c>
      <c r="U6541" s="177">
        <v>46</v>
      </c>
      <c r="V6541" s="177" t="s">
        <v>3088</v>
      </c>
      <c r="W6541" s="177" t="s">
        <v>2716</v>
      </c>
      <c r="X6541" s="177" t="s">
        <v>3039</v>
      </c>
      <c r="Y6541" s="177" t="s">
        <v>4319</v>
      </c>
      <c r="Z6541" s="177" t="s">
        <v>4264</v>
      </c>
      <c r="AA6541" s="525" t="s">
        <v>4320</v>
      </c>
      <c r="AB6541" s="399" t="str">
        <f t="shared" si="1335"/>
        <v>DC3KV32</v>
      </c>
      <c r="AC6541" s="399" t="str">
        <f t="shared" si="1336"/>
        <v>DC3KV32-DC</v>
      </c>
      <c r="AD6541" t="str">
        <f>Y6541&amp;"-"&amp;VLOOKUP(AC6541,'LICH THI'!C:AA,9,0)</f>
        <v>63DCQT3052-42484</v>
      </c>
      <c r="AE6541">
        <f t="shared" si="1337"/>
        <v>1</v>
      </c>
    </row>
    <row r="6542" spans="1:31" x14ac:dyDescent="0.25">
      <c r="A6542" s="436" t="str">
        <f t="shared" si="1327"/>
        <v>DC3KV32-DC-24</v>
      </c>
      <c r="B6542" s="436">
        <f>COUNTIF(AC$4:AC6542,AC6542)</f>
        <v>24</v>
      </c>
      <c r="C6542" s="436" t="str">
        <f t="shared" si="1328"/>
        <v>DC3KV32-DC</v>
      </c>
      <c r="D6542" s="436">
        <f>VLOOKUP(C6542,'LICH THI'!C:AA,12,0)</f>
        <v>50</v>
      </c>
      <c r="E6542" s="436">
        <f>VLOOKUP(C6542,'LICH THI'!C:AA,13,0)</f>
        <v>50</v>
      </c>
      <c r="F6542" s="436">
        <f t="shared" si="1338"/>
        <v>50</v>
      </c>
      <c r="G6542" s="436">
        <f>VLOOKUP(C6542,'LICH THI'!C:AA,14,0)</f>
        <v>1</v>
      </c>
      <c r="H6542" s="436">
        <f t="shared" si="1329"/>
        <v>1</v>
      </c>
      <c r="I6542" s="436" t="str">
        <f t="shared" si="1330"/>
        <v>Đinh Thị Bích Ngọc</v>
      </c>
      <c r="J6542" s="436"/>
      <c r="K6542" s="436">
        <f t="shared" si="1331"/>
        <v>1</v>
      </c>
      <c r="L6542" s="436" t="str">
        <f t="shared" si="1332"/>
        <v>DC3KV32-DC-1</v>
      </c>
      <c r="M6542" s="436">
        <f t="shared" si="1333"/>
        <v>32</v>
      </c>
      <c r="N6542" s="437">
        <f t="shared" si="1339"/>
        <v>43</v>
      </c>
      <c r="O6542" s="437"/>
      <c r="P6542" s="430" t="str">
        <f t="shared" si="1334"/>
        <v/>
      </c>
      <c r="U6542" s="177">
        <v>24</v>
      </c>
      <c r="V6542" s="177" t="s">
        <v>2700</v>
      </c>
      <c r="W6542" s="177" t="s">
        <v>4295</v>
      </c>
      <c r="X6542" s="177" t="s">
        <v>3064</v>
      </c>
      <c r="Y6542" s="177" t="s">
        <v>4296</v>
      </c>
      <c r="Z6542" s="177" t="s">
        <v>4264</v>
      </c>
      <c r="AA6542" s="525" t="s">
        <v>4297</v>
      </c>
      <c r="AB6542" s="399" t="str">
        <f t="shared" si="1335"/>
        <v>DC3KV32</v>
      </c>
      <c r="AC6542" s="399" t="str">
        <f t="shared" si="1336"/>
        <v>DC3KV32-DC</v>
      </c>
      <c r="AD6542" t="str">
        <f>Y6542&amp;"-"&amp;VLOOKUP(AC6542,'LICH THI'!C:AA,9,0)</f>
        <v>63DCKT3303-42484</v>
      </c>
      <c r="AE6542">
        <f t="shared" si="1337"/>
        <v>1</v>
      </c>
    </row>
    <row r="6543" spans="1:31" x14ac:dyDescent="0.25">
      <c r="A6543" s="436" t="str">
        <f t="shared" si="1327"/>
        <v>DC3KV32-DC-25</v>
      </c>
      <c r="B6543" s="436">
        <f>COUNTIF(AC$4:AC6543,AC6543)</f>
        <v>25</v>
      </c>
      <c r="C6543" s="436" t="str">
        <f t="shared" si="1328"/>
        <v>DC3KV32-DC</v>
      </c>
      <c r="D6543" s="436">
        <f>VLOOKUP(C6543,'LICH THI'!C:AA,12,0)</f>
        <v>50</v>
      </c>
      <c r="E6543" s="436">
        <f>VLOOKUP(C6543,'LICH THI'!C:AA,13,0)</f>
        <v>50</v>
      </c>
      <c r="F6543" s="436">
        <f t="shared" si="1338"/>
        <v>50</v>
      </c>
      <c r="G6543" s="436">
        <f>VLOOKUP(C6543,'LICH THI'!C:AA,14,0)</f>
        <v>1</v>
      </c>
      <c r="H6543" s="436">
        <f t="shared" si="1329"/>
        <v>1</v>
      </c>
      <c r="I6543" s="436" t="str">
        <f t="shared" si="1330"/>
        <v>Nguyễn Bích Ngọc</v>
      </c>
      <c r="J6543" s="436"/>
      <c r="K6543" s="436">
        <f t="shared" si="1331"/>
        <v>1</v>
      </c>
      <c r="L6543" s="436" t="str">
        <f t="shared" si="1332"/>
        <v>DC3KV32-DC-1</v>
      </c>
      <c r="M6543" s="436">
        <f t="shared" si="1333"/>
        <v>32</v>
      </c>
      <c r="N6543" s="437">
        <f t="shared" si="1339"/>
        <v>44</v>
      </c>
      <c r="O6543" s="437"/>
      <c r="P6543" s="430" t="str">
        <f t="shared" si="1334"/>
        <v/>
      </c>
      <c r="U6543" s="177">
        <v>19</v>
      </c>
      <c r="V6543" s="177" t="s">
        <v>2642</v>
      </c>
      <c r="W6543" s="177" t="s">
        <v>3024</v>
      </c>
      <c r="X6543" s="177" t="s">
        <v>3064</v>
      </c>
      <c r="Y6543" s="177" t="s">
        <v>4290</v>
      </c>
      <c r="Z6543" s="177" t="s">
        <v>4264</v>
      </c>
      <c r="AA6543" s="525" t="s">
        <v>4291</v>
      </c>
      <c r="AB6543" s="399" t="str">
        <f t="shared" si="1335"/>
        <v>DC3KV32</v>
      </c>
      <c r="AC6543" s="399" t="str">
        <f t="shared" si="1336"/>
        <v>DC3KV32-DC</v>
      </c>
      <c r="AD6543" t="str">
        <f>Y6543&amp;"-"&amp;VLOOKUP(AC6543,'LICH THI'!C:AA,9,0)</f>
        <v>63DCKT3180-42484</v>
      </c>
      <c r="AE6543">
        <f t="shared" si="1337"/>
        <v>1</v>
      </c>
    </row>
    <row r="6544" spans="1:31" x14ac:dyDescent="0.25">
      <c r="A6544" s="436" t="str">
        <f t="shared" si="1327"/>
        <v>DC3KV32-DC-26</v>
      </c>
      <c r="B6544" s="436">
        <f>COUNTIF(AC$4:AC6544,AC6544)</f>
        <v>26</v>
      </c>
      <c r="C6544" s="436" t="str">
        <f t="shared" si="1328"/>
        <v>DC3KV32-DC</v>
      </c>
      <c r="D6544" s="436">
        <f>VLOOKUP(C6544,'LICH THI'!C:AA,12,0)</f>
        <v>50</v>
      </c>
      <c r="E6544" s="436">
        <f>VLOOKUP(C6544,'LICH THI'!C:AA,13,0)</f>
        <v>50</v>
      </c>
      <c r="F6544" s="436">
        <f t="shared" si="1338"/>
        <v>50</v>
      </c>
      <c r="G6544" s="436">
        <f>VLOOKUP(C6544,'LICH THI'!C:AA,14,0)</f>
        <v>1</v>
      </c>
      <c r="H6544" s="436">
        <f t="shared" si="1329"/>
        <v>1</v>
      </c>
      <c r="I6544" s="436" t="str">
        <f t="shared" si="1330"/>
        <v>Nguyễn Thị Thuỷ Ngọc</v>
      </c>
      <c r="J6544" s="436"/>
      <c r="K6544" s="436">
        <f t="shared" si="1331"/>
        <v>1</v>
      </c>
      <c r="L6544" s="436" t="str">
        <f t="shared" si="1332"/>
        <v>DC3KV32-DC-1</v>
      </c>
      <c r="M6544" s="436">
        <f t="shared" si="1333"/>
        <v>32</v>
      </c>
      <c r="N6544" s="437">
        <f t="shared" si="1339"/>
        <v>45</v>
      </c>
      <c r="O6544" s="437"/>
      <c r="P6544" s="430" t="str">
        <f t="shared" si="1334"/>
        <v/>
      </c>
      <c r="U6544" s="177">
        <v>37</v>
      </c>
      <c r="V6544" s="177" t="s">
        <v>3046</v>
      </c>
      <c r="W6544" s="177" t="s">
        <v>3063</v>
      </c>
      <c r="X6544" s="177" t="s">
        <v>3064</v>
      </c>
      <c r="Y6544" s="177" t="s">
        <v>3065</v>
      </c>
      <c r="Z6544" s="177" t="s">
        <v>4264</v>
      </c>
      <c r="AA6544" s="525" t="s">
        <v>2779</v>
      </c>
      <c r="AB6544" s="399" t="str">
        <f t="shared" si="1335"/>
        <v>DC3KV32</v>
      </c>
      <c r="AC6544" s="399" t="str">
        <f t="shared" si="1336"/>
        <v>DC3KV32-DC</v>
      </c>
      <c r="AD6544" t="str">
        <f>Y6544&amp;"-"&amp;VLOOKUP(AC6544,'LICH THI'!C:AA,9,0)</f>
        <v>63DCKT3225-42484</v>
      </c>
      <c r="AE6544">
        <f t="shared" si="1337"/>
        <v>1</v>
      </c>
    </row>
    <row r="6545" spans="1:31" x14ac:dyDescent="0.25">
      <c r="A6545" s="436" t="str">
        <f t="shared" si="1327"/>
        <v>DC3KV32-DC-27</v>
      </c>
      <c r="B6545" s="436">
        <f>COUNTIF(AC$4:AC6545,AC6545)</f>
        <v>27</v>
      </c>
      <c r="C6545" s="436" t="str">
        <f t="shared" si="1328"/>
        <v>DC3KV32-DC</v>
      </c>
      <c r="D6545" s="436">
        <f>VLOOKUP(C6545,'LICH THI'!C:AA,12,0)</f>
        <v>50</v>
      </c>
      <c r="E6545" s="436">
        <f>VLOOKUP(C6545,'LICH THI'!C:AA,13,0)</f>
        <v>50</v>
      </c>
      <c r="F6545" s="436">
        <f t="shared" si="1338"/>
        <v>50</v>
      </c>
      <c r="G6545" s="436">
        <f>VLOOKUP(C6545,'LICH THI'!C:AA,14,0)</f>
        <v>1</v>
      </c>
      <c r="H6545" s="436">
        <f t="shared" si="1329"/>
        <v>1</v>
      </c>
      <c r="I6545" s="436" t="str">
        <f t="shared" si="1330"/>
        <v>Hà Thị Nhoan</v>
      </c>
      <c r="J6545" s="436"/>
      <c r="K6545" s="436">
        <f t="shared" si="1331"/>
        <v>1</v>
      </c>
      <c r="L6545" s="436" t="str">
        <f t="shared" si="1332"/>
        <v>DC3KV32-DC-1</v>
      </c>
      <c r="M6545" s="436">
        <f t="shared" si="1333"/>
        <v>32</v>
      </c>
      <c r="N6545" s="437">
        <f t="shared" si="1339"/>
        <v>46</v>
      </c>
      <c r="O6545" s="437"/>
      <c r="P6545" s="430" t="str">
        <f t="shared" si="1334"/>
        <v/>
      </c>
      <c r="U6545" s="177">
        <v>4</v>
      </c>
      <c r="V6545" s="177" t="s">
        <v>4262</v>
      </c>
      <c r="W6545" s="177" t="s">
        <v>4268</v>
      </c>
      <c r="X6545" s="177" t="s">
        <v>4269</v>
      </c>
      <c r="Y6545" s="177" t="s">
        <v>4270</v>
      </c>
      <c r="Z6545" s="177" t="s">
        <v>4264</v>
      </c>
      <c r="AA6545" s="525" t="s">
        <v>4271</v>
      </c>
      <c r="AB6545" s="399" t="str">
        <f t="shared" si="1335"/>
        <v>DC3KV32</v>
      </c>
      <c r="AC6545" s="399" t="str">
        <f t="shared" si="1336"/>
        <v>DC3KV32-DC</v>
      </c>
      <c r="AD6545" t="str">
        <f>Y6545&amp;"-"&amp;VLOOKUP(AC6545,'LICH THI'!C:AA,9,0)</f>
        <v>63DCKT3205-42484</v>
      </c>
      <c r="AE6545">
        <f t="shared" si="1337"/>
        <v>1</v>
      </c>
    </row>
    <row r="6546" spans="1:31" x14ac:dyDescent="0.25">
      <c r="A6546" s="436" t="str">
        <f t="shared" si="1327"/>
        <v>DC3KV32-DC-28</v>
      </c>
      <c r="B6546" s="436">
        <f>COUNTIF(AC$4:AC6546,AC6546)</f>
        <v>28</v>
      </c>
      <c r="C6546" s="436" t="str">
        <f t="shared" si="1328"/>
        <v>DC3KV32-DC</v>
      </c>
      <c r="D6546" s="436">
        <f>VLOOKUP(C6546,'LICH THI'!C:AA,12,0)</f>
        <v>50</v>
      </c>
      <c r="E6546" s="436">
        <f>VLOOKUP(C6546,'LICH THI'!C:AA,13,0)</f>
        <v>50</v>
      </c>
      <c r="F6546" s="436">
        <f t="shared" si="1338"/>
        <v>50</v>
      </c>
      <c r="G6546" s="436">
        <f>VLOOKUP(C6546,'LICH THI'!C:AA,14,0)</f>
        <v>1</v>
      </c>
      <c r="H6546" s="436">
        <f t="shared" si="1329"/>
        <v>1</v>
      </c>
      <c r="I6546" s="436" t="str">
        <f t="shared" si="1330"/>
        <v>Trần Thị Nhường</v>
      </c>
      <c r="J6546" s="436"/>
      <c r="K6546" s="436">
        <f t="shared" si="1331"/>
        <v>1</v>
      </c>
      <c r="L6546" s="436" t="str">
        <f t="shared" si="1332"/>
        <v>DC3KV32-DC-1</v>
      </c>
      <c r="M6546" s="436">
        <f t="shared" si="1333"/>
        <v>32</v>
      </c>
      <c r="N6546" s="437">
        <f t="shared" si="1339"/>
        <v>47</v>
      </c>
      <c r="O6546" s="437"/>
      <c r="P6546" s="430" t="str">
        <f t="shared" si="1334"/>
        <v/>
      </c>
      <c r="U6546" s="177">
        <v>45</v>
      </c>
      <c r="V6546" s="177" t="s">
        <v>3088</v>
      </c>
      <c r="W6546" s="177" t="s">
        <v>2716</v>
      </c>
      <c r="X6546" s="177" t="s">
        <v>3437</v>
      </c>
      <c r="Y6546" s="177" t="s">
        <v>4318</v>
      </c>
      <c r="Z6546" s="177" t="s">
        <v>4264</v>
      </c>
      <c r="AA6546" s="525" t="s">
        <v>3215</v>
      </c>
      <c r="AB6546" s="399" t="str">
        <f t="shared" si="1335"/>
        <v>DC3KV32</v>
      </c>
      <c r="AC6546" s="399" t="str">
        <f t="shared" si="1336"/>
        <v>DC3KV32-DC</v>
      </c>
      <c r="AD6546" t="str">
        <f>Y6546&amp;"-"&amp;VLOOKUP(AC6546,'LICH THI'!C:AA,9,0)</f>
        <v>63DCQT3003-42484</v>
      </c>
      <c r="AE6546">
        <f t="shared" si="1337"/>
        <v>1</v>
      </c>
    </row>
    <row r="6547" spans="1:31" x14ac:dyDescent="0.25">
      <c r="A6547" s="436" t="str">
        <f t="shared" si="1327"/>
        <v>DC3KV32-DC-29</v>
      </c>
      <c r="B6547" s="436">
        <f>COUNTIF(AC$4:AC6547,AC6547)</f>
        <v>29</v>
      </c>
      <c r="C6547" s="436" t="str">
        <f t="shared" si="1328"/>
        <v>DC3KV32-DC</v>
      </c>
      <c r="D6547" s="436">
        <f>VLOOKUP(C6547,'LICH THI'!C:AA,12,0)</f>
        <v>50</v>
      </c>
      <c r="E6547" s="436">
        <f>VLOOKUP(C6547,'LICH THI'!C:AA,13,0)</f>
        <v>50</v>
      </c>
      <c r="F6547" s="436">
        <f t="shared" si="1338"/>
        <v>50</v>
      </c>
      <c r="G6547" s="436">
        <f>VLOOKUP(C6547,'LICH THI'!C:AA,14,0)</f>
        <v>1</v>
      </c>
      <c r="H6547" s="436">
        <f t="shared" si="1329"/>
        <v>1</v>
      </c>
      <c r="I6547" s="436" t="str">
        <f t="shared" si="1330"/>
        <v>Đỗ Thị Kim Oanh</v>
      </c>
      <c r="J6547" s="436"/>
      <c r="K6547" s="436">
        <f t="shared" si="1331"/>
        <v>1</v>
      </c>
      <c r="L6547" s="436" t="str">
        <f t="shared" si="1332"/>
        <v>DC3KV32-DC-1</v>
      </c>
      <c r="M6547" s="436">
        <f t="shared" si="1333"/>
        <v>32</v>
      </c>
      <c r="N6547" s="437">
        <f t="shared" si="1339"/>
        <v>48</v>
      </c>
      <c r="O6547" s="437"/>
      <c r="P6547" s="430" t="str">
        <f t="shared" si="1334"/>
        <v/>
      </c>
      <c r="U6547" s="177">
        <v>47</v>
      </c>
      <c r="V6547" s="177" t="s">
        <v>3088</v>
      </c>
      <c r="W6547" s="177" t="s">
        <v>4321</v>
      </c>
      <c r="X6547" s="177" t="s">
        <v>2616</v>
      </c>
      <c r="Y6547" s="177" t="s">
        <v>4322</v>
      </c>
      <c r="Z6547" s="177" t="s">
        <v>4264</v>
      </c>
      <c r="AA6547" s="525" t="s">
        <v>4323</v>
      </c>
      <c r="AB6547" s="399" t="str">
        <f t="shared" si="1335"/>
        <v>DC3KV32</v>
      </c>
      <c r="AC6547" s="399" t="str">
        <f t="shared" si="1336"/>
        <v>DC3KV32-DC</v>
      </c>
      <c r="AD6547" t="str">
        <f>Y6547&amp;"-"&amp;VLOOKUP(AC6547,'LICH THI'!C:AA,9,0)</f>
        <v>63DCQT3124-42484</v>
      </c>
      <c r="AE6547">
        <f t="shared" si="1337"/>
        <v>1</v>
      </c>
    </row>
    <row r="6548" spans="1:31" x14ac:dyDescent="0.25">
      <c r="A6548" s="436" t="str">
        <f t="shared" si="1327"/>
        <v>DC3KV32-DC-30</v>
      </c>
      <c r="B6548" s="436">
        <f>COUNTIF(AC$4:AC6548,AC6548)</f>
        <v>30</v>
      </c>
      <c r="C6548" s="436" t="str">
        <f t="shared" si="1328"/>
        <v>DC3KV32-DC</v>
      </c>
      <c r="D6548" s="436">
        <f>VLOOKUP(C6548,'LICH THI'!C:AA,12,0)</f>
        <v>50</v>
      </c>
      <c r="E6548" s="436">
        <f>VLOOKUP(C6548,'LICH THI'!C:AA,13,0)</f>
        <v>50</v>
      </c>
      <c r="F6548" s="436">
        <f t="shared" si="1338"/>
        <v>50</v>
      </c>
      <c r="G6548" s="436">
        <f>VLOOKUP(C6548,'LICH THI'!C:AA,14,0)</f>
        <v>1</v>
      </c>
      <c r="H6548" s="436">
        <f t="shared" si="1329"/>
        <v>1</v>
      </c>
      <c r="I6548" s="436" t="str">
        <f t="shared" si="1330"/>
        <v>Thiều Thị Oanh</v>
      </c>
      <c r="J6548" s="436"/>
      <c r="K6548" s="436">
        <f t="shared" si="1331"/>
        <v>1</v>
      </c>
      <c r="L6548" s="436" t="str">
        <f t="shared" si="1332"/>
        <v>DC3KV32-DC-1</v>
      </c>
      <c r="M6548" s="436">
        <f t="shared" si="1333"/>
        <v>32</v>
      </c>
      <c r="N6548" s="437">
        <f t="shared" si="1339"/>
        <v>49</v>
      </c>
      <c r="O6548" s="437"/>
      <c r="P6548" s="430" t="str">
        <f t="shared" si="1334"/>
        <v/>
      </c>
      <c r="U6548" s="177">
        <v>48</v>
      </c>
      <c r="V6548" s="177" t="s">
        <v>3088</v>
      </c>
      <c r="W6548" s="177" t="s">
        <v>4324</v>
      </c>
      <c r="X6548" s="177" t="s">
        <v>2616</v>
      </c>
      <c r="Y6548" s="177" t="s">
        <v>4325</v>
      </c>
      <c r="Z6548" s="177" t="s">
        <v>4264</v>
      </c>
      <c r="AA6548" s="525" t="s">
        <v>4326</v>
      </c>
      <c r="AB6548" s="399" t="str">
        <f t="shared" si="1335"/>
        <v>DC3KV32</v>
      </c>
      <c r="AC6548" s="399" t="str">
        <f t="shared" si="1336"/>
        <v>DC3KV32-DC</v>
      </c>
      <c r="AD6548" t="str">
        <f>Y6548&amp;"-"&amp;VLOOKUP(AC6548,'LICH THI'!C:AA,9,0)</f>
        <v>63DCQT3113-42484</v>
      </c>
      <c r="AE6548">
        <f t="shared" si="1337"/>
        <v>1</v>
      </c>
    </row>
    <row r="6549" spans="1:31" x14ac:dyDescent="0.25">
      <c r="A6549" s="436" t="str">
        <f t="shared" si="1327"/>
        <v>DC3KV32-DC-31</v>
      </c>
      <c r="B6549" s="436">
        <f>COUNTIF(AC$4:AC6549,AC6549)</f>
        <v>31</v>
      </c>
      <c r="C6549" s="436" t="str">
        <f t="shared" si="1328"/>
        <v>DC3KV32-DC</v>
      </c>
      <c r="D6549" s="436">
        <f>VLOOKUP(C6549,'LICH THI'!C:AA,12,0)</f>
        <v>50</v>
      </c>
      <c r="E6549" s="436">
        <f>VLOOKUP(C6549,'LICH THI'!C:AA,13,0)</f>
        <v>50</v>
      </c>
      <c r="F6549" s="436">
        <f t="shared" si="1338"/>
        <v>50</v>
      </c>
      <c r="G6549" s="436">
        <f>VLOOKUP(C6549,'LICH THI'!C:AA,14,0)</f>
        <v>1</v>
      </c>
      <c r="H6549" s="436">
        <f t="shared" si="1329"/>
        <v>1</v>
      </c>
      <c r="I6549" s="436" t="str">
        <f t="shared" si="1330"/>
        <v>Vũ Thị Oanh</v>
      </c>
      <c r="J6549" s="436"/>
      <c r="K6549" s="436">
        <f t="shared" si="1331"/>
        <v>1</v>
      </c>
      <c r="L6549" s="436" t="str">
        <f t="shared" si="1332"/>
        <v>DC3KV32-DC-1</v>
      </c>
      <c r="M6549" s="436">
        <f t="shared" si="1333"/>
        <v>32</v>
      </c>
      <c r="N6549" s="437">
        <f t="shared" si="1339"/>
        <v>50</v>
      </c>
      <c r="O6549" s="437"/>
      <c r="P6549" s="430" t="str">
        <f t="shared" si="1334"/>
        <v/>
      </c>
      <c r="U6549" s="177">
        <v>13</v>
      </c>
      <c r="V6549" s="177" t="s">
        <v>2614</v>
      </c>
      <c r="W6549" s="177" t="s">
        <v>2615</v>
      </c>
      <c r="X6549" s="177" t="s">
        <v>2616</v>
      </c>
      <c r="Y6549" s="177" t="s">
        <v>2617</v>
      </c>
      <c r="Z6549" s="177" t="s">
        <v>4264</v>
      </c>
      <c r="AA6549" s="525" t="s">
        <v>2618</v>
      </c>
      <c r="AB6549" s="399" t="str">
        <f t="shared" si="1335"/>
        <v>DC3KV32</v>
      </c>
      <c r="AC6549" s="399" t="str">
        <f t="shared" si="1336"/>
        <v>DC3KV32-DC</v>
      </c>
      <c r="AD6549" t="str">
        <f>Y6549&amp;"-"&amp;VLOOKUP(AC6549,'LICH THI'!C:AA,9,0)</f>
        <v>63DCKT3311-42484</v>
      </c>
      <c r="AE6549">
        <f t="shared" si="1337"/>
        <v>1</v>
      </c>
    </row>
    <row r="6550" spans="1:31" x14ac:dyDescent="0.25">
      <c r="A6550" s="436" t="str">
        <f t="shared" si="1327"/>
        <v>DC3KV32-DC-32</v>
      </c>
      <c r="B6550" s="436">
        <f>COUNTIF(AC$4:AC6550,AC6550)</f>
        <v>32</v>
      </c>
      <c r="C6550" s="436" t="str">
        <f t="shared" si="1328"/>
        <v>DC3KV32-DC</v>
      </c>
      <c r="D6550" s="436">
        <f>VLOOKUP(C6550,'LICH THI'!C:AA,12,0)</f>
        <v>50</v>
      </c>
      <c r="E6550" s="436">
        <f>VLOOKUP(C6550,'LICH THI'!C:AA,13,0)</f>
        <v>50</v>
      </c>
      <c r="F6550" s="436">
        <f t="shared" si="1338"/>
        <v>50</v>
      </c>
      <c r="G6550" s="436">
        <f>VLOOKUP(C6550,'LICH THI'!C:AA,14,0)</f>
        <v>1</v>
      </c>
      <c r="H6550" s="436">
        <f t="shared" si="1329"/>
        <v>1</v>
      </c>
      <c r="I6550" s="436" t="str">
        <f t="shared" si="1330"/>
        <v>Đặng Lê Minh Phượng</v>
      </c>
      <c r="J6550" s="436"/>
      <c r="K6550" s="436">
        <f t="shared" si="1331"/>
        <v>1</v>
      </c>
      <c r="L6550" s="436" t="str">
        <f t="shared" si="1332"/>
        <v>DC3KV32-DC-1</v>
      </c>
      <c r="M6550" s="436">
        <f t="shared" si="1333"/>
        <v>32</v>
      </c>
      <c r="N6550" s="437">
        <f t="shared" si="1339"/>
        <v>1</v>
      </c>
      <c r="O6550" s="437"/>
      <c r="P6550" s="430" t="str">
        <f t="shared" si="1334"/>
        <v/>
      </c>
      <c r="U6550" s="177">
        <v>38</v>
      </c>
      <c r="V6550" s="177" t="s">
        <v>3046</v>
      </c>
      <c r="W6550" s="177" t="s">
        <v>4310</v>
      </c>
      <c r="X6550" s="177" t="s">
        <v>4311</v>
      </c>
      <c r="Y6550" s="177" t="s">
        <v>4312</v>
      </c>
      <c r="Z6550" s="177" t="s">
        <v>4264</v>
      </c>
      <c r="AA6550" s="525" t="s">
        <v>3638</v>
      </c>
      <c r="AB6550" s="399" t="str">
        <f t="shared" si="1335"/>
        <v>DC3KV32</v>
      </c>
      <c r="AC6550" s="399" t="str">
        <f t="shared" si="1336"/>
        <v>DC3KV32-DC</v>
      </c>
      <c r="AD6550" t="str">
        <f>Y6550&amp;"-"&amp;VLOOKUP(AC6550,'LICH THI'!C:AA,9,0)</f>
        <v>63DCKT3200-42484</v>
      </c>
      <c r="AE6550">
        <f t="shared" si="1337"/>
        <v>1</v>
      </c>
    </row>
    <row r="6551" spans="1:31" x14ac:dyDescent="0.25">
      <c r="A6551" s="436" t="str">
        <f t="shared" si="1327"/>
        <v>DC3KV32-DC-33</v>
      </c>
      <c r="B6551" s="436">
        <f>COUNTIF(AC$4:AC6551,AC6551)</f>
        <v>33</v>
      </c>
      <c r="C6551" s="436" t="str">
        <f t="shared" si="1328"/>
        <v>DC3KV32-DC</v>
      </c>
      <c r="D6551" s="436">
        <f>VLOOKUP(C6551,'LICH THI'!C:AA,12,0)</f>
        <v>50</v>
      </c>
      <c r="E6551" s="436">
        <f>VLOOKUP(C6551,'LICH THI'!C:AA,13,0)</f>
        <v>50</v>
      </c>
      <c r="F6551" s="436">
        <f t="shared" si="1338"/>
        <v>50</v>
      </c>
      <c r="G6551" s="436">
        <f>VLOOKUP(C6551,'LICH THI'!C:AA,14,0)</f>
        <v>1</v>
      </c>
      <c r="H6551" s="436">
        <f t="shared" si="1329"/>
        <v>1</v>
      </c>
      <c r="I6551" s="436" t="str">
        <f t="shared" si="1330"/>
        <v>Nguyễn Như Quỳnh</v>
      </c>
      <c r="J6551" s="436"/>
      <c r="K6551" s="436">
        <f t="shared" si="1331"/>
        <v>1</v>
      </c>
      <c r="L6551" s="436" t="str">
        <f t="shared" si="1332"/>
        <v>DC3KV32-DC-1</v>
      </c>
      <c r="M6551" s="436">
        <f t="shared" si="1333"/>
        <v>32</v>
      </c>
      <c r="N6551" s="437">
        <f t="shared" si="1339"/>
        <v>2</v>
      </c>
      <c r="O6551" s="437"/>
      <c r="P6551" s="430" t="str">
        <f t="shared" si="1334"/>
        <v/>
      </c>
      <c r="U6551" s="177">
        <v>20</v>
      </c>
      <c r="V6551" s="177" t="s">
        <v>2642</v>
      </c>
      <c r="W6551" s="177" t="s">
        <v>2683</v>
      </c>
      <c r="X6551" s="177" t="s">
        <v>2684</v>
      </c>
      <c r="Y6551" s="177" t="s">
        <v>2685</v>
      </c>
      <c r="Z6551" s="177" t="s">
        <v>4264</v>
      </c>
      <c r="AA6551" s="525" t="s">
        <v>2686</v>
      </c>
      <c r="AB6551" s="399" t="str">
        <f t="shared" si="1335"/>
        <v>DC3KV32</v>
      </c>
      <c r="AC6551" s="399" t="str">
        <f t="shared" si="1336"/>
        <v>DC3KV32-DC</v>
      </c>
      <c r="AD6551" t="str">
        <f>Y6551&amp;"-"&amp;VLOOKUP(AC6551,'LICH THI'!C:AA,9,0)</f>
        <v>63DCKT3156-42484</v>
      </c>
      <c r="AE6551">
        <f t="shared" si="1337"/>
        <v>1</v>
      </c>
    </row>
    <row r="6552" spans="1:31" x14ac:dyDescent="0.25">
      <c r="A6552" s="436" t="str">
        <f t="shared" si="1327"/>
        <v>DC3KV32-DC-34</v>
      </c>
      <c r="B6552" s="436">
        <f>COUNTIF(AC$4:AC6552,AC6552)</f>
        <v>34</v>
      </c>
      <c r="C6552" s="436" t="str">
        <f t="shared" si="1328"/>
        <v>DC3KV32-DC</v>
      </c>
      <c r="D6552" s="436">
        <f>VLOOKUP(C6552,'LICH THI'!C:AA,12,0)</f>
        <v>50</v>
      </c>
      <c r="E6552" s="436">
        <f>VLOOKUP(C6552,'LICH THI'!C:AA,13,0)</f>
        <v>50</v>
      </c>
      <c r="F6552" s="436">
        <f t="shared" si="1338"/>
        <v>50</v>
      </c>
      <c r="G6552" s="436">
        <f>VLOOKUP(C6552,'LICH THI'!C:AA,14,0)</f>
        <v>1</v>
      </c>
      <c r="H6552" s="436">
        <f t="shared" si="1329"/>
        <v>1</v>
      </c>
      <c r="I6552" s="436" t="str">
        <f t="shared" si="1330"/>
        <v>Trần Minh Sơn</v>
      </c>
      <c r="J6552" s="436"/>
      <c r="K6552" s="436">
        <f t="shared" si="1331"/>
        <v>1</v>
      </c>
      <c r="L6552" s="436" t="str">
        <f t="shared" si="1332"/>
        <v>DC3KV32-DC-1</v>
      </c>
      <c r="M6552" s="436">
        <f t="shared" si="1333"/>
        <v>32</v>
      </c>
      <c r="N6552" s="437">
        <f t="shared" si="1339"/>
        <v>3</v>
      </c>
      <c r="O6552" s="437"/>
      <c r="P6552" s="430" t="str">
        <f t="shared" si="1334"/>
        <v/>
      </c>
      <c r="U6552" s="177">
        <v>49</v>
      </c>
      <c r="V6552" s="177" t="s">
        <v>3088</v>
      </c>
      <c r="W6552" s="177" t="s">
        <v>3593</v>
      </c>
      <c r="X6552" s="177" t="s">
        <v>2688</v>
      </c>
      <c r="Y6552" s="177" t="s">
        <v>4104</v>
      </c>
      <c r="Z6552" s="177" t="s">
        <v>4264</v>
      </c>
      <c r="AA6552" s="525" t="s">
        <v>4105</v>
      </c>
      <c r="AB6552" s="399" t="str">
        <f t="shared" si="1335"/>
        <v>DC3KV32</v>
      </c>
      <c r="AC6552" s="399" t="str">
        <f t="shared" si="1336"/>
        <v>DC3KV32-DC</v>
      </c>
      <c r="AD6552" t="str">
        <f>Y6552&amp;"-"&amp;VLOOKUP(AC6552,'LICH THI'!C:AA,9,0)</f>
        <v>63DCQT3004-42484</v>
      </c>
      <c r="AE6552">
        <f t="shared" si="1337"/>
        <v>1</v>
      </c>
    </row>
    <row r="6553" spans="1:31" x14ac:dyDescent="0.25">
      <c r="A6553" s="436" t="str">
        <f t="shared" si="1327"/>
        <v>DC3KV32-DC-35</v>
      </c>
      <c r="B6553" s="436">
        <f>COUNTIF(AC$4:AC6553,AC6553)</f>
        <v>35</v>
      </c>
      <c r="C6553" s="436" t="str">
        <f t="shared" si="1328"/>
        <v>DC3KV32-DC</v>
      </c>
      <c r="D6553" s="436">
        <f>VLOOKUP(C6553,'LICH THI'!C:AA,12,0)</f>
        <v>50</v>
      </c>
      <c r="E6553" s="436">
        <f>VLOOKUP(C6553,'LICH THI'!C:AA,13,0)</f>
        <v>50</v>
      </c>
      <c r="F6553" s="436">
        <f t="shared" si="1338"/>
        <v>50</v>
      </c>
      <c r="G6553" s="436">
        <f>VLOOKUP(C6553,'LICH THI'!C:AA,14,0)</f>
        <v>1</v>
      </c>
      <c r="H6553" s="436">
        <f t="shared" si="1329"/>
        <v>1</v>
      </c>
      <c r="I6553" s="436" t="str">
        <f t="shared" si="1330"/>
        <v>Nguyễn Nhật Tú</v>
      </c>
      <c r="J6553" s="436"/>
      <c r="K6553" s="436">
        <f t="shared" si="1331"/>
        <v>1</v>
      </c>
      <c r="L6553" s="436" t="str">
        <f t="shared" si="1332"/>
        <v>DC3KV32-DC-1</v>
      </c>
      <c r="M6553" s="436">
        <f t="shared" si="1333"/>
        <v>32</v>
      </c>
      <c r="N6553" s="437">
        <f t="shared" si="1339"/>
        <v>4</v>
      </c>
      <c r="O6553" s="437"/>
      <c r="P6553" s="430" t="str">
        <f t="shared" si="1334"/>
        <v/>
      </c>
      <c r="U6553" s="177">
        <v>9</v>
      </c>
      <c r="V6553" s="177" t="s">
        <v>4262</v>
      </c>
      <c r="W6553" s="177" t="s">
        <v>3225</v>
      </c>
      <c r="X6553" s="177" t="s">
        <v>2697</v>
      </c>
      <c r="Y6553" s="177" t="s">
        <v>4281</v>
      </c>
      <c r="Z6553" s="177" t="s">
        <v>4264</v>
      </c>
      <c r="AA6553" s="525" t="s">
        <v>4019</v>
      </c>
      <c r="AB6553" s="399" t="str">
        <f t="shared" si="1335"/>
        <v>DC3KV32</v>
      </c>
      <c r="AC6553" s="399" t="str">
        <f t="shared" si="1336"/>
        <v>DC3KV32-DC</v>
      </c>
      <c r="AD6553" t="str">
        <f>Y6553&amp;"-"&amp;VLOOKUP(AC6553,'LICH THI'!C:AA,9,0)</f>
        <v>63DCKT3058-42484</v>
      </c>
      <c r="AE6553">
        <f t="shared" si="1337"/>
        <v>1</v>
      </c>
    </row>
    <row r="6554" spans="1:31" x14ac:dyDescent="0.25">
      <c r="A6554" s="436" t="str">
        <f t="shared" si="1327"/>
        <v>DC3KV32-DC-36</v>
      </c>
      <c r="B6554" s="436">
        <f>COUNTIF(AC$4:AC6554,AC6554)</f>
        <v>36</v>
      </c>
      <c r="C6554" s="436" t="str">
        <f t="shared" si="1328"/>
        <v>DC3KV32-DC</v>
      </c>
      <c r="D6554" s="436">
        <f>VLOOKUP(C6554,'LICH THI'!C:AA,12,0)</f>
        <v>50</v>
      </c>
      <c r="E6554" s="436">
        <f>VLOOKUP(C6554,'LICH THI'!C:AA,13,0)</f>
        <v>50</v>
      </c>
      <c r="F6554" s="436">
        <f t="shared" si="1338"/>
        <v>50</v>
      </c>
      <c r="G6554" s="436">
        <f>VLOOKUP(C6554,'LICH THI'!C:AA,14,0)</f>
        <v>1</v>
      </c>
      <c r="H6554" s="436">
        <f t="shared" si="1329"/>
        <v>1</v>
      </c>
      <c r="I6554" s="436" t="str">
        <f t="shared" si="1330"/>
        <v>Trịnh Thị Thanh</v>
      </c>
      <c r="J6554" s="436"/>
      <c r="K6554" s="436">
        <f t="shared" si="1331"/>
        <v>1</v>
      </c>
      <c r="L6554" s="436" t="str">
        <f t="shared" si="1332"/>
        <v>DC3KV32-DC-1</v>
      </c>
      <c r="M6554" s="436">
        <f t="shared" si="1333"/>
        <v>32</v>
      </c>
      <c r="N6554" s="437">
        <f t="shared" si="1339"/>
        <v>5</v>
      </c>
      <c r="O6554" s="437"/>
      <c r="P6554" s="430" t="str">
        <f t="shared" si="1334"/>
        <v/>
      </c>
      <c r="U6554" s="177">
        <v>5</v>
      </c>
      <c r="V6554" s="177" t="s">
        <v>4262</v>
      </c>
      <c r="W6554" s="177" t="s">
        <v>4272</v>
      </c>
      <c r="X6554" s="177" t="s">
        <v>3552</v>
      </c>
      <c r="Y6554" s="177" t="s">
        <v>4273</v>
      </c>
      <c r="Z6554" s="177" t="s">
        <v>4264</v>
      </c>
      <c r="AA6554" s="525" t="s">
        <v>3180</v>
      </c>
      <c r="AB6554" s="399" t="str">
        <f t="shared" si="1335"/>
        <v>DC3KV32</v>
      </c>
      <c r="AC6554" s="399" t="str">
        <f t="shared" si="1336"/>
        <v>DC3KV32-DC</v>
      </c>
      <c r="AD6554" t="str">
        <f>Y6554&amp;"-"&amp;VLOOKUP(AC6554,'LICH THI'!C:AA,9,0)</f>
        <v>63DCKT3063-42484</v>
      </c>
      <c r="AE6554">
        <f t="shared" si="1337"/>
        <v>1</v>
      </c>
    </row>
    <row r="6555" spans="1:31" x14ac:dyDescent="0.25">
      <c r="A6555" s="436" t="str">
        <f t="shared" si="1327"/>
        <v>DC3KV32-DC-37</v>
      </c>
      <c r="B6555" s="436">
        <f>COUNTIF(AC$4:AC6555,AC6555)</f>
        <v>37</v>
      </c>
      <c r="C6555" s="436" t="str">
        <f t="shared" si="1328"/>
        <v>DC3KV32-DC</v>
      </c>
      <c r="D6555" s="436">
        <f>VLOOKUP(C6555,'LICH THI'!C:AA,12,0)</f>
        <v>50</v>
      </c>
      <c r="E6555" s="436">
        <f>VLOOKUP(C6555,'LICH THI'!C:AA,13,0)</f>
        <v>50</v>
      </c>
      <c r="F6555" s="436">
        <f t="shared" si="1338"/>
        <v>50</v>
      </c>
      <c r="G6555" s="436">
        <f>VLOOKUP(C6555,'LICH THI'!C:AA,14,0)</f>
        <v>1</v>
      </c>
      <c r="H6555" s="436">
        <f t="shared" si="1329"/>
        <v>1</v>
      </c>
      <c r="I6555" s="436" t="str">
        <f t="shared" si="1330"/>
        <v>Kiều Minh Thành</v>
      </c>
      <c r="J6555" s="436"/>
      <c r="K6555" s="436">
        <f t="shared" si="1331"/>
        <v>1</v>
      </c>
      <c r="L6555" s="436" t="str">
        <f t="shared" si="1332"/>
        <v>DC3KV32-DC-1</v>
      </c>
      <c r="M6555" s="436">
        <f t="shared" si="1333"/>
        <v>32</v>
      </c>
      <c r="N6555" s="437">
        <f t="shared" si="1339"/>
        <v>6</v>
      </c>
      <c r="O6555" s="437"/>
      <c r="P6555" s="430" t="str">
        <f t="shared" si="1334"/>
        <v/>
      </c>
      <c r="U6555" s="177">
        <v>21</v>
      </c>
      <c r="V6555" s="177" t="s">
        <v>2642</v>
      </c>
      <c r="W6555" s="177" t="s">
        <v>4241</v>
      </c>
      <c r="X6555" s="177" t="s">
        <v>2894</v>
      </c>
      <c r="Y6555" s="177" t="s">
        <v>4242</v>
      </c>
      <c r="Z6555" s="177" t="s">
        <v>4264</v>
      </c>
      <c r="AA6555" s="525" t="s">
        <v>4243</v>
      </c>
      <c r="AB6555" s="399" t="str">
        <f t="shared" si="1335"/>
        <v>DC3KV32</v>
      </c>
      <c r="AC6555" s="399" t="str">
        <f t="shared" si="1336"/>
        <v>DC3KV32-DC</v>
      </c>
      <c r="AD6555" t="str">
        <f>Y6555&amp;"-"&amp;VLOOKUP(AC6555,'LICH THI'!C:AA,9,0)</f>
        <v>63DCKT3144-42484</v>
      </c>
      <c r="AE6555">
        <f t="shared" si="1337"/>
        <v>1</v>
      </c>
    </row>
    <row r="6556" spans="1:31" x14ac:dyDescent="0.25">
      <c r="A6556" s="436" t="str">
        <f t="shared" si="1327"/>
        <v>DC3KV32-DC-38</v>
      </c>
      <c r="B6556" s="436">
        <f>COUNTIF(AC$4:AC6556,AC6556)</f>
        <v>38</v>
      </c>
      <c r="C6556" s="436" t="str">
        <f t="shared" si="1328"/>
        <v>DC3KV32-DC</v>
      </c>
      <c r="D6556" s="436">
        <f>VLOOKUP(C6556,'LICH THI'!C:AA,12,0)</f>
        <v>50</v>
      </c>
      <c r="E6556" s="436">
        <f>VLOOKUP(C6556,'LICH THI'!C:AA,13,0)</f>
        <v>50</v>
      </c>
      <c r="F6556" s="436">
        <f t="shared" si="1338"/>
        <v>50</v>
      </c>
      <c r="G6556" s="436">
        <f>VLOOKUP(C6556,'LICH THI'!C:AA,14,0)</f>
        <v>1</v>
      </c>
      <c r="H6556" s="436">
        <f t="shared" si="1329"/>
        <v>1</v>
      </c>
      <c r="I6556" s="436" t="str">
        <f t="shared" si="1330"/>
        <v>Đỗ Thị Thảo</v>
      </c>
      <c r="J6556" s="436"/>
      <c r="K6556" s="436">
        <f t="shared" si="1331"/>
        <v>1</v>
      </c>
      <c r="L6556" s="436" t="str">
        <f t="shared" si="1332"/>
        <v>DC3KV32-DC-1</v>
      </c>
      <c r="M6556" s="436">
        <f t="shared" si="1333"/>
        <v>32</v>
      </c>
      <c r="N6556" s="437">
        <f t="shared" si="1339"/>
        <v>7</v>
      </c>
      <c r="O6556" s="437"/>
      <c r="P6556" s="430" t="str">
        <f t="shared" si="1334"/>
        <v/>
      </c>
      <c r="U6556" s="177">
        <v>6</v>
      </c>
      <c r="V6556" s="177" t="s">
        <v>4262</v>
      </c>
      <c r="W6556" s="177" t="s">
        <v>2634</v>
      </c>
      <c r="X6556" s="177" t="s">
        <v>2620</v>
      </c>
      <c r="Y6556" s="177" t="s">
        <v>4274</v>
      </c>
      <c r="Z6556" s="177" t="s">
        <v>4264</v>
      </c>
      <c r="AA6556" s="525" t="s">
        <v>4275</v>
      </c>
      <c r="AB6556" s="399" t="str">
        <f t="shared" si="1335"/>
        <v>DC3KV32</v>
      </c>
      <c r="AC6556" s="399" t="str">
        <f t="shared" si="1336"/>
        <v>DC3KV32-DC</v>
      </c>
      <c r="AD6556" t="str">
        <f>Y6556&amp;"-"&amp;VLOOKUP(AC6556,'LICH THI'!C:AA,9,0)</f>
        <v>63DCKT3057-42484</v>
      </c>
      <c r="AE6556">
        <f t="shared" si="1337"/>
        <v>1</v>
      </c>
    </row>
    <row r="6557" spans="1:31" x14ac:dyDescent="0.25">
      <c r="A6557" s="436" t="str">
        <f t="shared" si="1327"/>
        <v>DC3KV32-DC-39</v>
      </c>
      <c r="B6557" s="436">
        <f>COUNTIF(AC$4:AC6557,AC6557)</f>
        <v>39</v>
      </c>
      <c r="C6557" s="436" t="str">
        <f t="shared" si="1328"/>
        <v>DC3KV32-DC</v>
      </c>
      <c r="D6557" s="436">
        <f>VLOOKUP(C6557,'LICH THI'!C:AA,12,0)</f>
        <v>50</v>
      </c>
      <c r="E6557" s="436">
        <f>VLOOKUP(C6557,'LICH THI'!C:AA,13,0)</f>
        <v>50</v>
      </c>
      <c r="F6557" s="436">
        <f t="shared" si="1338"/>
        <v>50</v>
      </c>
      <c r="G6557" s="436">
        <f>VLOOKUP(C6557,'LICH THI'!C:AA,14,0)</f>
        <v>1</v>
      </c>
      <c r="H6557" s="436">
        <f t="shared" si="1329"/>
        <v>1</v>
      </c>
      <c r="I6557" s="436" t="str">
        <f t="shared" si="1330"/>
        <v>Nguyễn Văn Thảo</v>
      </c>
      <c r="J6557" s="436"/>
      <c r="K6557" s="436">
        <f t="shared" si="1331"/>
        <v>1</v>
      </c>
      <c r="L6557" s="436" t="str">
        <f t="shared" si="1332"/>
        <v>DC3KV32-DC-1</v>
      </c>
      <c r="M6557" s="436">
        <f t="shared" si="1333"/>
        <v>32</v>
      </c>
      <c r="N6557" s="437">
        <f t="shared" si="1339"/>
        <v>8</v>
      </c>
      <c r="O6557" s="437"/>
      <c r="P6557" s="430" t="str">
        <f t="shared" si="1334"/>
        <v/>
      </c>
      <c r="U6557" s="177">
        <v>7</v>
      </c>
      <c r="V6557" s="177" t="s">
        <v>4262</v>
      </c>
      <c r="W6557" s="177" t="s">
        <v>2741</v>
      </c>
      <c r="X6557" s="177" t="s">
        <v>2620</v>
      </c>
      <c r="Y6557" s="177" t="s">
        <v>4276</v>
      </c>
      <c r="Z6557" s="177" t="s">
        <v>4264</v>
      </c>
      <c r="AA6557" s="525" t="s">
        <v>4277</v>
      </c>
      <c r="AB6557" s="399" t="str">
        <f t="shared" si="1335"/>
        <v>DC3KV32</v>
      </c>
      <c r="AC6557" s="399" t="str">
        <f t="shared" si="1336"/>
        <v>DC3KV32-DC</v>
      </c>
      <c r="AD6557" t="str">
        <f>Y6557&amp;"-"&amp;VLOOKUP(AC6557,'LICH THI'!C:AA,9,0)</f>
        <v>63DCKT3039-42484</v>
      </c>
      <c r="AE6557">
        <f t="shared" si="1337"/>
        <v>1</v>
      </c>
    </row>
    <row r="6558" spans="1:31" x14ac:dyDescent="0.25">
      <c r="A6558" s="436" t="str">
        <f t="shared" si="1327"/>
        <v>DC3KV32-DC-40</v>
      </c>
      <c r="B6558" s="436">
        <f>COUNTIF(AC$4:AC6558,AC6558)</f>
        <v>40</v>
      </c>
      <c r="C6558" s="436" t="str">
        <f t="shared" si="1328"/>
        <v>DC3KV32-DC</v>
      </c>
      <c r="D6558" s="436">
        <f>VLOOKUP(C6558,'LICH THI'!C:AA,12,0)</f>
        <v>50</v>
      </c>
      <c r="E6558" s="436">
        <f>VLOOKUP(C6558,'LICH THI'!C:AA,13,0)</f>
        <v>50</v>
      </c>
      <c r="F6558" s="436">
        <f t="shared" si="1338"/>
        <v>50</v>
      </c>
      <c r="G6558" s="436">
        <f>VLOOKUP(C6558,'LICH THI'!C:AA,14,0)</f>
        <v>1</v>
      </c>
      <c r="H6558" s="436">
        <f t="shared" si="1329"/>
        <v>1</v>
      </c>
      <c r="I6558" s="436" t="str">
        <f t="shared" si="1330"/>
        <v>Phan Thị Thảo</v>
      </c>
      <c r="J6558" s="436"/>
      <c r="K6558" s="436">
        <f t="shared" si="1331"/>
        <v>1</v>
      </c>
      <c r="L6558" s="436" t="str">
        <f t="shared" si="1332"/>
        <v>DC3KV32-DC-1</v>
      </c>
      <c r="M6558" s="436">
        <f t="shared" si="1333"/>
        <v>32</v>
      </c>
      <c r="N6558" s="437">
        <f t="shared" si="1339"/>
        <v>9</v>
      </c>
      <c r="O6558" s="437"/>
      <c r="P6558" s="430" t="str">
        <f t="shared" si="1334"/>
        <v/>
      </c>
      <c r="U6558" s="177">
        <v>22</v>
      </c>
      <c r="V6558" s="177" t="s">
        <v>2642</v>
      </c>
      <c r="W6558" s="177" t="s">
        <v>2652</v>
      </c>
      <c r="X6558" s="177" t="s">
        <v>2620</v>
      </c>
      <c r="Y6558" s="177" t="s">
        <v>4292</v>
      </c>
      <c r="Z6558" s="177" t="s">
        <v>4264</v>
      </c>
      <c r="AA6558" s="525" t="s">
        <v>4133</v>
      </c>
      <c r="AB6558" s="399" t="str">
        <f t="shared" si="1335"/>
        <v>DC3KV32</v>
      </c>
      <c r="AC6558" s="399" t="str">
        <f t="shared" si="1336"/>
        <v>DC3KV32-DC</v>
      </c>
      <c r="AD6558" t="str">
        <f>Y6558&amp;"-"&amp;VLOOKUP(AC6558,'LICH THI'!C:AA,9,0)</f>
        <v>63DCKT3173-42484</v>
      </c>
      <c r="AE6558">
        <f t="shared" si="1337"/>
        <v>1</v>
      </c>
    </row>
    <row r="6559" spans="1:31" x14ac:dyDescent="0.25">
      <c r="A6559" s="436" t="str">
        <f t="shared" si="1327"/>
        <v>DC3KV32-DC-41</v>
      </c>
      <c r="B6559" s="436">
        <f>COUNTIF(AC$4:AC6559,AC6559)</f>
        <v>41</v>
      </c>
      <c r="C6559" s="436" t="str">
        <f t="shared" si="1328"/>
        <v>DC3KV32-DC</v>
      </c>
      <c r="D6559" s="436">
        <f>VLOOKUP(C6559,'LICH THI'!C:AA,12,0)</f>
        <v>50</v>
      </c>
      <c r="E6559" s="436">
        <f>VLOOKUP(C6559,'LICH THI'!C:AA,13,0)</f>
        <v>50</v>
      </c>
      <c r="F6559" s="436">
        <f t="shared" si="1338"/>
        <v>50</v>
      </c>
      <c r="G6559" s="436">
        <f>VLOOKUP(C6559,'LICH THI'!C:AA,14,0)</f>
        <v>1</v>
      </c>
      <c r="H6559" s="436">
        <f t="shared" si="1329"/>
        <v>1</v>
      </c>
      <c r="I6559" s="436" t="str">
        <f t="shared" si="1330"/>
        <v>Nguyễn Thị Thoa</v>
      </c>
      <c r="J6559" s="436"/>
      <c r="K6559" s="436">
        <f t="shared" si="1331"/>
        <v>1</v>
      </c>
      <c r="L6559" s="436" t="str">
        <f t="shared" si="1332"/>
        <v>DC3KV32-DC-1</v>
      </c>
      <c r="M6559" s="436">
        <f t="shared" si="1333"/>
        <v>32</v>
      </c>
      <c r="N6559" s="437">
        <f t="shared" si="1339"/>
        <v>10</v>
      </c>
      <c r="O6559" s="437"/>
      <c r="P6559" s="430" t="str">
        <f t="shared" si="1334"/>
        <v/>
      </c>
      <c r="U6559" s="177">
        <v>8</v>
      </c>
      <c r="V6559" s="177" t="s">
        <v>4262</v>
      </c>
      <c r="W6559" s="177" t="s">
        <v>2619</v>
      </c>
      <c r="X6559" s="177" t="s">
        <v>4278</v>
      </c>
      <c r="Y6559" s="177" t="s">
        <v>4279</v>
      </c>
      <c r="Z6559" s="177" t="s">
        <v>4264</v>
      </c>
      <c r="AA6559" s="525" t="s">
        <v>4280</v>
      </c>
      <c r="AB6559" s="399" t="str">
        <f t="shared" si="1335"/>
        <v>DC3KV32</v>
      </c>
      <c r="AC6559" s="399" t="str">
        <f t="shared" si="1336"/>
        <v>DC3KV32-DC</v>
      </c>
      <c r="AD6559" t="str">
        <f>Y6559&amp;"-"&amp;VLOOKUP(AC6559,'LICH THI'!C:AA,9,0)</f>
        <v>63DCKT3061-42484</v>
      </c>
      <c r="AE6559">
        <f t="shared" si="1337"/>
        <v>1</v>
      </c>
    </row>
    <row r="6560" spans="1:31" x14ac:dyDescent="0.25">
      <c r="A6560" s="436" t="str">
        <f t="shared" si="1327"/>
        <v>DC3KV32-DC-42</v>
      </c>
      <c r="B6560" s="436">
        <f>COUNTIF(AC$4:AC6560,AC6560)</f>
        <v>42</v>
      </c>
      <c r="C6560" s="436" t="str">
        <f t="shared" si="1328"/>
        <v>DC3KV32-DC</v>
      </c>
      <c r="D6560" s="436">
        <f>VLOOKUP(C6560,'LICH THI'!C:AA,12,0)</f>
        <v>50</v>
      </c>
      <c r="E6560" s="436">
        <f>VLOOKUP(C6560,'LICH THI'!C:AA,13,0)</f>
        <v>50</v>
      </c>
      <c r="F6560" s="436">
        <f t="shared" si="1338"/>
        <v>50</v>
      </c>
      <c r="G6560" s="436">
        <f>VLOOKUP(C6560,'LICH THI'!C:AA,14,0)</f>
        <v>1</v>
      </c>
      <c r="H6560" s="436">
        <f t="shared" si="1329"/>
        <v>1</v>
      </c>
      <c r="I6560" s="436" t="str">
        <f t="shared" si="1330"/>
        <v>Trần Thị Thanh Thùy</v>
      </c>
      <c r="J6560" s="436"/>
      <c r="K6560" s="436">
        <f t="shared" si="1331"/>
        <v>1</v>
      </c>
      <c r="L6560" s="436" t="str">
        <f t="shared" si="1332"/>
        <v>DC3KV32-DC-1</v>
      </c>
      <c r="M6560" s="436">
        <f t="shared" si="1333"/>
        <v>32</v>
      </c>
      <c r="N6560" s="437">
        <f t="shared" si="1339"/>
        <v>11</v>
      </c>
      <c r="O6560" s="437"/>
      <c r="P6560" s="430" t="str">
        <f t="shared" si="1334"/>
        <v/>
      </c>
      <c r="U6560" s="177">
        <v>25</v>
      </c>
      <c r="V6560" s="177" t="s">
        <v>2700</v>
      </c>
      <c r="W6560" s="177" t="s">
        <v>3028</v>
      </c>
      <c r="X6560" s="177" t="s">
        <v>4298</v>
      </c>
      <c r="Y6560" s="177" t="s">
        <v>4299</v>
      </c>
      <c r="Z6560" s="177" t="s">
        <v>4264</v>
      </c>
      <c r="AA6560" s="525" t="s">
        <v>2654</v>
      </c>
      <c r="AB6560" s="399" t="str">
        <f t="shared" si="1335"/>
        <v>DC3KV32</v>
      </c>
      <c r="AC6560" s="399" t="str">
        <f t="shared" si="1336"/>
        <v>DC3KV32-DC</v>
      </c>
      <c r="AD6560" t="str">
        <f>Y6560&amp;"-"&amp;VLOOKUP(AC6560,'LICH THI'!C:AA,9,0)</f>
        <v>63DCKT3177-42484</v>
      </c>
      <c r="AE6560">
        <f t="shared" si="1337"/>
        <v>1</v>
      </c>
    </row>
    <row r="6561" spans="1:31" x14ac:dyDescent="0.25">
      <c r="A6561" s="436" t="str">
        <f t="shared" si="1327"/>
        <v>DC3KV32-DC-43</v>
      </c>
      <c r="B6561" s="436">
        <f>COUNTIF(AC$4:AC6561,AC6561)</f>
        <v>43</v>
      </c>
      <c r="C6561" s="436" t="str">
        <f t="shared" si="1328"/>
        <v>DC3KV32-DC</v>
      </c>
      <c r="D6561" s="436">
        <f>VLOOKUP(C6561,'LICH THI'!C:AA,12,0)</f>
        <v>50</v>
      </c>
      <c r="E6561" s="436">
        <f>VLOOKUP(C6561,'LICH THI'!C:AA,13,0)</f>
        <v>50</v>
      </c>
      <c r="F6561" s="436">
        <f t="shared" si="1338"/>
        <v>50</v>
      </c>
      <c r="G6561" s="436">
        <f>VLOOKUP(C6561,'LICH THI'!C:AA,14,0)</f>
        <v>1</v>
      </c>
      <c r="H6561" s="436">
        <f t="shared" si="1329"/>
        <v>1</v>
      </c>
      <c r="I6561" s="436" t="str">
        <f t="shared" si="1330"/>
        <v>Phạm Thị Thủy</v>
      </c>
      <c r="J6561" s="436"/>
      <c r="K6561" s="436">
        <f t="shared" si="1331"/>
        <v>1</v>
      </c>
      <c r="L6561" s="436" t="str">
        <f t="shared" si="1332"/>
        <v>DC3KV32-DC-1</v>
      </c>
      <c r="M6561" s="436">
        <f t="shared" si="1333"/>
        <v>32</v>
      </c>
      <c r="N6561" s="437">
        <f t="shared" si="1339"/>
        <v>12</v>
      </c>
      <c r="O6561" s="437"/>
      <c r="P6561" s="430" t="str">
        <f t="shared" si="1334"/>
        <v/>
      </c>
      <c r="U6561" s="177">
        <v>39</v>
      </c>
      <c r="V6561" s="177" t="s">
        <v>3046</v>
      </c>
      <c r="W6561" s="177" t="s">
        <v>3557</v>
      </c>
      <c r="X6561" s="177" t="s">
        <v>2627</v>
      </c>
      <c r="Y6561" s="177" t="s">
        <v>4313</v>
      </c>
      <c r="Z6561" s="177" t="s">
        <v>4264</v>
      </c>
      <c r="AA6561" s="525" t="s">
        <v>4314</v>
      </c>
      <c r="AB6561" s="399" t="str">
        <f t="shared" si="1335"/>
        <v>DC3KV32</v>
      </c>
      <c r="AC6561" s="399" t="str">
        <f t="shared" si="1336"/>
        <v>DC3KV32-DC</v>
      </c>
      <c r="AD6561" t="str">
        <f>Y6561&amp;"-"&amp;VLOOKUP(AC6561,'LICH THI'!C:AA,9,0)</f>
        <v>63DCKT3221-42484</v>
      </c>
      <c r="AE6561">
        <f t="shared" si="1337"/>
        <v>1</v>
      </c>
    </row>
    <row r="6562" spans="1:31" x14ac:dyDescent="0.25">
      <c r="A6562" s="436" t="str">
        <f t="shared" si="1327"/>
        <v>DC3KV32-DC-44</v>
      </c>
      <c r="B6562" s="436">
        <f>COUNTIF(AC$4:AC6562,AC6562)</f>
        <v>44</v>
      </c>
      <c r="C6562" s="436" t="str">
        <f t="shared" si="1328"/>
        <v>DC3KV32-DC</v>
      </c>
      <c r="D6562" s="436">
        <f>VLOOKUP(C6562,'LICH THI'!C:AA,12,0)</f>
        <v>50</v>
      </c>
      <c r="E6562" s="436">
        <f>VLOOKUP(C6562,'LICH THI'!C:AA,13,0)</f>
        <v>50</v>
      </c>
      <c r="F6562" s="436">
        <f t="shared" si="1338"/>
        <v>50</v>
      </c>
      <c r="G6562" s="436">
        <f>VLOOKUP(C6562,'LICH THI'!C:AA,14,0)</f>
        <v>1</v>
      </c>
      <c r="H6562" s="436">
        <f t="shared" si="1329"/>
        <v>1</v>
      </c>
      <c r="I6562" s="436" t="str">
        <f t="shared" si="1330"/>
        <v>Trần Minh Thúy</v>
      </c>
      <c r="J6562" s="436"/>
      <c r="K6562" s="436">
        <f t="shared" si="1331"/>
        <v>1</v>
      </c>
      <c r="L6562" s="436" t="str">
        <f t="shared" si="1332"/>
        <v>DC3KV32-DC-1</v>
      </c>
      <c r="M6562" s="436">
        <f t="shared" si="1333"/>
        <v>32</v>
      </c>
      <c r="N6562" s="437">
        <f t="shared" si="1339"/>
        <v>13</v>
      </c>
      <c r="O6562" s="437"/>
      <c r="P6562" s="430" t="str">
        <f t="shared" si="1334"/>
        <v/>
      </c>
      <c r="U6562" s="177">
        <v>40</v>
      </c>
      <c r="V6562" s="177" t="s">
        <v>3046</v>
      </c>
      <c r="W6562" s="177" t="s">
        <v>3593</v>
      </c>
      <c r="X6562" s="177" t="s">
        <v>2631</v>
      </c>
      <c r="Y6562" s="177" t="s">
        <v>4259</v>
      </c>
      <c r="Z6562" s="177" t="s">
        <v>4264</v>
      </c>
      <c r="AA6562" s="525" t="s">
        <v>4174</v>
      </c>
      <c r="AB6562" s="399" t="str">
        <f t="shared" si="1335"/>
        <v>DC3KV32</v>
      </c>
      <c r="AC6562" s="399" t="str">
        <f t="shared" si="1336"/>
        <v>DC3KV32-DC</v>
      </c>
      <c r="AD6562" t="str">
        <f>Y6562&amp;"-"&amp;VLOOKUP(AC6562,'LICH THI'!C:AA,9,0)</f>
        <v>63DCKT3295-42484</v>
      </c>
      <c r="AE6562">
        <f t="shared" si="1337"/>
        <v>1</v>
      </c>
    </row>
    <row r="6563" spans="1:31" x14ac:dyDescent="0.25">
      <c r="A6563" s="436" t="str">
        <f t="shared" si="1327"/>
        <v>DC3KV32-DC-45</v>
      </c>
      <c r="B6563" s="436">
        <f>COUNTIF(AC$4:AC6563,AC6563)</f>
        <v>45</v>
      </c>
      <c r="C6563" s="436" t="str">
        <f t="shared" si="1328"/>
        <v>DC3KV32-DC</v>
      </c>
      <c r="D6563" s="436">
        <f>VLOOKUP(C6563,'LICH THI'!C:AA,12,0)</f>
        <v>50</v>
      </c>
      <c r="E6563" s="436">
        <f>VLOOKUP(C6563,'LICH THI'!C:AA,13,0)</f>
        <v>50</v>
      </c>
      <c r="F6563" s="436">
        <f t="shared" si="1338"/>
        <v>50</v>
      </c>
      <c r="G6563" s="436">
        <f>VLOOKUP(C6563,'LICH THI'!C:AA,14,0)</f>
        <v>1</v>
      </c>
      <c r="H6563" s="436">
        <f t="shared" si="1329"/>
        <v>1</v>
      </c>
      <c r="I6563" s="436" t="str">
        <f t="shared" si="1330"/>
        <v>Lưu Mai Trang</v>
      </c>
      <c r="J6563" s="436"/>
      <c r="K6563" s="436">
        <f t="shared" si="1331"/>
        <v>1</v>
      </c>
      <c r="L6563" s="436" t="str">
        <f t="shared" si="1332"/>
        <v>DC3KV32-DC-1</v>
      </c>
      <c r="M6563" s="436">
        <f t="shared" si="1333"/>
        <v>32</v>
      </c>
      <c r="N6563" s="437">
        <f t="shared" si="1339"/>
        <v>14</v>
      </c>
      <c r="O6563" s="437"/>
      <c r="P6563" s="430" t="str">
        <f t="shared" si="1334"/>
        <v/>
      </c>
      <c r="U6563" s="177">
        <v>41</v>
      </c>
      <c r="V6563" s="177" t="s">
        <v>3046</v>
      </c>
      <c r="W6563" s="177" t="s">
        <v>3587</v>
      </c>
      <c r="X6563" s="177" t="s">
        <v>2694</v>
      </c>
      <c r="Y6563" s="177" t="s">
        <v>3588</v>
      </c>
      <c r="Z6563" s="177" t="s">
        <v>4264</v>
      </c>
      <c r="AA6563" s="525" t="s">
        <v>3589</v>
      </c>
      <c r="AB6563" s="399" t="str">
        <f t="shared" si="1335"/>
        <v>DC3KV32</v>
      </c>
      <c r="AC6563" s="399" t="str">
        <f t="shared" si="1336"/>
        <v>DC3KV32-DC</v>
      </c>
      <c r="AD6563" t="str">
        <f>Y6563&amp;"-"&amp;VLOOKUP(AC6563,'LICH THI'!C:AA,9,0)</f>
        <v>63DCKT3215-42484</v>
      </c>
      <c r="AE6563">
        <f t="shared" si="1337"/>
        <v>1</v>
      </c>
    </row>
    <row r="6564" spans="1:31" x14ac:dyDescent="0.25">
      <c r="A6564" s="436" t="str">
        <f t="shared" si="1327"/>
        <v>DC3KV32-DC-46</v>
      </c>
      <c r="B6564" s="436">
        <f>COUNTIF(AC$4:AC6564,AC6564)</f>
        <v>46</v>
      </c>
      <c r="C6564" s="436" t="str">
        <f t="shared" si="1328"/>
        <v>DC3KV32-DC</v>
      </c>
      <c r="D6564" s="436">
        <f>VLOOKUP(C6564,'LICH THI'!C:AA,12,0)</f>
        <v>50</v>
      </c>
      <c r="E6564" s="436">
        <f>VLOOKUP(C6564,'LICH THI'!C:AA,13,0)</f>
        <v>50</v>
      </c>
      <c r="F6564" s="436">
        <f t="shared" si="1338"/>
        <v>50</v>
      </c>
      <c r="G6564" s="436">
        <f>VLOOKUP(C6564,'LICH THI'!C:AA,14,0)</f>
        <v>1</v>
      </c>
      <c r="H6564" s="436">
        <f t="shared" si="1329"/>
        <v>1</v>
      </c>
      <c r="I6564" s="436" t="str">
        <f t="shared" si="1330"/>
        <v>Nguyễn Thị Cẩm Trang</v>
      </c>
      <c r="J6564" s="436"/>
      <c r="K6564" s="436">
        <f t="shared" si="1331"/>
        <v>1</v>
      </c>
      <c r="L6564" s="436" t="str">
        <f t="shared" si="1332"/>
        <v>DC3KV32-DC-1</v>
      </c>
      <c r="M6564" s="436">
        <f t="shared" si="1333"/>
        <v>32</v>
      </c>
      <c r="N6564" s="437">
        <f t="shared" si="1339"/>
        <v>15</v>
      </c>
      <c r="O6564" s="437"/>
      <c r="P6564" s="430" t="str">
        <f t="shared" si="1334"/>
        <v/>
      </c>
      <c r="U6564" s="177">
        <v>42</v>
      </c>
      <c r="V6564" s="177" t="s">
        <v>3046</v>
      </c>
      <c r="W6564" s="177" t="s">
        <v>3070</v>
      </c>
      <c r="X6564" s="177" t="s">
        <v>2694</v>
      </c>
      <c r="Y6564" s="177" t="s">
        <v>3071</v>
      </c>
      <c r="Z6564" s="177" t="s">
        <v>4264</v>
      </c>
      <c r="AA6564" s="525" t="s">
        <v>3072</v>
      </c>
      <c r="AB6564" s="399" t="str">
        <f t="shared" si="1335"/>
        <v>DC3KV32</v>
      </c>
      <c r="AC6564" s="399" t="str">
        <f t="shared" si="1336"/>
        <v>DC3KV32-DC</v>
      </c>
      <c r="AD6564" t="str">
        <f>Y6564&amp;"-"&amp;VLOOKUP(AC6564,'LICH THI'!C:AA,9,0)</f>
        <v>63DCKT3261-42484</v>
      </c>
      <c r="AE6564">
        <f t="shared" si="1337"/>
        <v>1</v>
      </c>
    </row>
    <row r="6565" spans="1:31" x14ac:dyDescent="0.25">
      <c r="A6565" s="436" t="str">
        <f t="shared" si="1327"/>
        <v>DC3KV32-DC-47</v>
      </c>
      <c r="B6565" s="436">
        <f>COUNTIF(AC$4:AC6565,AC6565)</f>
        <v>47</v>
      </c>
      <c r="C6565" s="436" t="str">
        <f t="shared" si="1328"/>
        <v>DC3KV32-DC</v>
      </c>
      <c r="D6565" s="436">
        <f>VLOOKUP(C6565,'LICH THI'!C:AA,12,0)</f>
        <v>50</v>
      </c>
      <c r="E6565" s="436">
        <f>VLOOKUP(C6565,'LICH THI'!C:AA,13,0)</f>
        <v>50</v>
      </c>
      <c r="F6565" s="436">
        <f t="shared" si="1338"/>
        <v>50</v>
      </c>
      <c r="G6565" s="436">
        <f>VLOOKUP(C6565,'LICH THI'!C:AA,14,0)</f>
        <v>1</v>
      </c>
      <c r="H6565" s="436">
        <f t="shared" si="1329"/>
        <v>1</v>
      </c>
      <c r="I6565" s="436" t="str">
        <f t="shared" si="1330"/>
        <v>Nguyễn Thị Huyền Trang</v>
      </c>
      <c r="J6565" s="436"/>
      <c r="K6565" s="436">
        <f t="shared" si="1331"/>
        <v>1</v>
      </c>
      <c r="L6565" s="436" t="str">
        <f t="shared" si="1332"/>
        <v>DC3KV32-DC-1</v>
      </c>
      <c r="M6565" s="436">
        <f t="shared" si="1333"/>
        <v>32</v>
      </c>
      <c r="N6565" s="437">
        <f t="shared" si="1339"/>
        <v>16</v>
      </c>
      <c r="O6565" s="437"/>
      <c r="P6565" s="430" t="str">
        <f t="shared" si="1334"/>
        <v/>
      </c>
      <c r="U6565" s="177">
        <v>26</v>
      </c>
      <c r="V6565" s="177" t="s">
        <v>2700</v>
      </c>
      <c r="W6565" s="177" t="s">
        <v>2704</v>
      </c>
      <c r="X6565" s="177" t="s">
        <v>2694</v>
      </c>
      <c r="Y6565" s="177" t="s">
        <v>2705</v>
      </c>
      <c r="Z6565" s="177" t="s">
        <v>4264</v>
      </c>
      <c r="AA6565" s="525" t="s">
        <v>2706</v>
      </c>
      <c r="AB6565" s="399" t="str">
        <f t="shared" si="1335"/>
        <v>DC3KV32</v>
      </c>
      <c r="AC6565" s="399" t="str">
        <f t="shared" si="1336"/>
        <v>DC3KV32-DC</v>
      </c>
      <c r="AD6565" t="str">
        <f>Y6565&amp;"-"&amp;VLOOKUP(AC6565,'LICH THI'!C:AA,9,0)</f>
        <v>63DCKT3150-42484</v>
      </c>
      <c r="AE6565">
        <f t="shared" si="1337"/>
        <v>1</v>
      </c>
    </row>
    <row r="6566" spans="1:31" x14ac:dyDescent="0.25">
      <c r="A6566" s="436" t="str">
        <f t="shared" si="1327"/>
        <v>DC3KV32-DC-48</v>
      </c>
      <c r="B6566" s="436">
        <f>COUNTIF(AC$4:AC6566,AC6566)</f>
        <v>48</v>
      </c>
      <c r="C6566" s="436" t="str">
        <f t="shared" si="1328"/>
        <v>DC3KV32-DC</v>
      </c>
      <c r="D6566" s="436">
        <f>VLOOKUP(C6566,'LICH THI'!C:AA,12,0)</f>
        <v>50</v>
      </c>
      <c r="E6566" s="436">
        <f>VLOOKUP(C6566,'LICH THI'!C:AA,13,0)</f>
        <v>50</v>
      </c>
      <c r="F6566" s="436">
        <f t="shared" si="1338"/>
        <v>50</v>
      </c>
      <c r="G6566" s="436">
        <f>VLOOKUP(C6566,'LICH THI'!C:AA,14,0)</f>
        <v>1</v>
      </c>
      <c r="H6566" s="436">
        <f t="shared" si="1329"/>
        <v>1</v>
      </c>
      <c r="I6566" s="436" t="str">
        <f t="shared" si="1330"/>
        <v>Lê Minh Trí</v>
      </c>
      <c r="J6566" s="436"/>
      <c r="K6566" s="436">
        <f t="shared" si="1331"/>
        <v>1</v>
      </c>
      <c r="L6566" s="436" t="str">
        <f t="shared" si="1332"/>
        <v>DC3KV32-DC-1</v>
      </c>
      <c r="M6566" s="436">
        <f t="shared" si="1333"/>
        <v>32</v>
      </c>
      <c r="N6566" s="437">
        <f t="shared" si="1339"/>
        <v>17</v>
      </c>
      <c r="O6566" s="437"/>
      <c r="P6566" s="430" t="str">
        <f t="shared" si="1334"/>
        <v/>
      </c>
      <c r="U6566" s="177">
        <v>43</v>
      </c>
      <c r="V6566" s="177" t="s">
        <v>3046</v>
      </c>
      <c r="W6566" s="177" t="s">
        <v>3073</v>
      </c>
      <c r="X6566" s="177" t="s">
        <v>3074</v>
      </c>
      <c r="Y6566" s="177" t="s">
        <v>3075</v>
      </c>
      <c r="Z6566" s="177" t="s">
        <v>4264</v>
      </c>
      <c r="AA6566" s="525" t="s">
        <v>3076</v>
      </c>
      <c r="AB6566" s="399" t="str">
        <f t="shared" si="1335"/>
        <v>DC3KV32</v>
      </c>
      <c r="AC6566" s="399" t="str">
        <f t="shared" si="1336"/>
        <v>DC3KV32-DC</v>
      </c>
      <c r="AD6566" t="str">
        <f>Y6566&amp;"-"&amp;VLOOKUP(AC6566,'LICH THI'!C:AA,9,0)</f>
        <v>63DCKT3218-42484</v>
      </c>
      <c r="AE6566">
        <f t="shared" si="1337"/>
        <v>1</v>
      </c>
    </row>
    <row r="6567" spans="1:31" x14ac:dyDescent="0.25">
      <c r="A6567" s="436" t="str">
        <f t="shared" si="1327"/>
        <v>DC3KV32-DC-49</v>
      </c>
      <c r="B6567" s="436">
        <f>COUNTIF(AC$4:AC6567,AC6567)</f>
        <v>49</v>
      </c>
      <c r="C6567" s="436" t="str">
        <f t="shared" si="1328"/>
        <v>DC3KV32-DC</v>
      </c>
      <c r="D6567" s="436">
        <f>VLOOKUP(C6567,'LICH THI'!C:AA,12,0)</f>
        <v>50</v>
      </c>
      <c r="E6567" s="436">
        <f>VLOOKUP(C6567,'LICH THI'!C:AA,13,0)</f>
        <v>50</v>
      </c>
      <c r="F6567" s="436">
        <f t="shared" si="1338"/>
        <v>50</v>
      </c>
      <c r="G6567" s="436">
        <f>VLOOKUP(C6567,'LICH THI'!C:AA,14,0)</f>
        <v>1</v>
      </c>
      <c r="H6567" s="436">
        <f t="shared" si="1329"/>
        <v>1</v>
      </c>
      <c r="I6567" s="436" t="str">
        <f t="shared" si="1330"/>
        <v>Vũ Trường Vinh</v>
      </c>
      <c r="J6567" s="436"/>
      <c r="K6567" s="436">
        <f t="shared" si="1331"/>
        <v>1</v>
      </c>
      <c r="L6567" s="436" t="str">
        <f t="shared" si="1332"/>
        <v>DC3KV32-DC-1</v>
      </c>
      <c r="M6567" s="436">
        <f t="shared" si="1333"/>
        <v>32</v>
      </c>
      <c r="N6567" s="437">
        <f t="shared" si="1339"/>
        <v>18</v>
      </c>
      <c r="O6567" s="437"/>
      <c r="P6567" s="430" t="str">
        <f t="shared" si="1334"/>
        <v/>
      </c>
      <c r="U6567" s="177">
        <v>50</v>
      </c>
      <c r="V6567" s="177" t="s">
        <v>3088</v>
      </c>
      <c r="W6567" s="177" t="s">
        <v>3098</v>
      </c>
      <c r="X6567" s="177" t="s">
        <v>3099</v>
      </c>
      <c r="Y6567" s="177" t="s">
        <v>3100</v>
      </c>
      <c r="Z6567" s="177" t="s">
        <v>4264</v>
      </c>
      <c r="AA6567" s="525" t="s">
        <v>3101</v>
      </c>
      <c r="AB6567" s="399" t="str">
        <f t="shared" si="1335"/>
        <v>DC3KV32</v>
      </c>
      <c r="AC6567" s="399" t="str">
        <f t="shared" si="1336"/>
        <v>DC3KV32-DC</v>
      </c>
      <c r="AD6567" t="str">
        <f>Y6567&amp;"-"&amp;VLOOKUP(AC6567,'LICH THI'!C:AA,9,0)</f>
        <v>63DCQT3118-42484</v>
      </c>
      <c r="AE6567">
        <f t="shared" si="1337"/>
        <v>1</v>
      </c>
    </row>
    <row r="6568" spans="1:31" x14ac:dyDescent="0.25">
      <c r="A6568" s="436" t="str">
        <f t="shared" si="1327"/>
        <v>DC3KV32-DC-50</v>
      </c>
      <c r="B6568" s="436">
        <f>COUNTIF(AC$4:AC6568,AC6568)</f>
        <v>50</v>
      </c>
      <c r="C6568" s="436" t="str">
        <f t="shared" si="1328"/>
        <v>DC3KV32-DC</v>
      </c>
      <c r="D6568" s="436">
        <f>VLOOKUP(C6568,'LICH THI'!C:AA,12,0)</f>
        <v>50</v>
      </c>
      <c r="E6568" s="436">
        <f>VLOOKUP(C6568,'LICH THI'!C:AA,13,0)</f>
        <v>50</v>
      </c>
      <c r="F6568" s="436">
        <f t="shared" si="1338"/>
        <v>50</v>
      </c>
      <c r="G6568" s="436">
        <f>VLOOKUP(C6568,'LICH THI'!C:AA,14,0)</f>
        <v>1</v>
      </c>
      <c r="H6568" s="436">
        <f t="shared" si="1329"/>
        <v>1</v>
      </c>
      <c r="I6568" s="436" t="str">
        <f t="shared" si="1330"/>
        <v>Mai Thị Vui</v>
      </c>
      <c r="J6568" s="436"/>
      <c r="K6568" s="436">
        <f t="shared" si="1331"/>
        <v>1</v>
      </c>
      <c r="L6568" s="436" t="str">
        <f t="shared" si="1332"/>
        <v>DC3KV32-DC-1</v>
      </c>
      <c r="M6568" s="436">
        <f t="shared" si="1333"/>
        <v>32</v>
      </c>
      <c r="N6568" s="437">
        <f t="shared" si="1339"/>
        <v>19</v>
      </c>
      <c r="O6568" s="437"/>
      <c r="P6568" s="430" t="str">
        <f t="shared" si="1334"/>
        <v/>
      </c>
      <c r="U6568" s="177">
        <v>44</v>
      </c>
      <c r="V6568" s="177" t="s">
        <v>3046</v>
      </c>
      <c r="W6568" s="177" t="s">
        <v>3252</v>
      </c>
      <c r="X6568" s="177" t="s">
        <v>4315</v>
      </c>
      <c r="Y6568" s="177" t="s">
        <v>4316</v>
      </c>
      <c r="Z6568" s="177" t="s">
        <v>4264</v>
      </c>
      <c r="AA6568" s="525" t="s">
        <v>4317</v>
      </c>
      <c r="AB6568" s="399" t="str">
        <f t="shared" si="1335"/>
        <v>DC3KV32</v>
      </c>
      <c r="AC6568" s="399" t="str">
        <f t="shared" si="1336"/>
        <v>DC3KV32-DC</v>
      </c>
      <c r="AD6568" t="str">
        <f>Y6568&amp;"-"&amp;VLOOKUP(AC6568,'LICH THI'!C:AA,9,0)</f>
        <v>63DCKT3356-42484</v>
      </c>
      <c r="AE6568">
        <f t="shared" si="1337"/>
        <v>1</v>
      </c>
    </row>
    <row r="6569" spans="1:31" x14ac:dyDescent="0.25">
      <c r="A6569" s="436" t="str">
        <f t="shared" si="1327"/>
        <v>DC3KV43-DC-1</v>
      </c>
      <c r="B6569" s="436">
        <f>COUNTIF(AC$4:AC6569,AC6569)</f>
        <v>1</v>
      </c>
      <c r="C6569" s="436" t="str">
        <f t="shared" si="1328"/>
        <v>DC3KV43-DC</v>
      </c>
      <c r="D6569" s="436">
        <f>VLOOKUP(C6569,'LICH THI'!C:AA,12,0)</f>
        <v>14</v>
      </c>
      <c r="E6569" s="436">
        <f>VLOOKUP(C6569,'LICH THI'!C:AA,13,0)</f>
        <v>14</v>
      </c>
      <c r="F6569" s="436">
        <f t="shared" si="1338"/>
        <v>14</v>
      </c>
      <c r="G6569" s="436">
        <f>VLOOKUP(C6569,'LICH THI'!C:AA,14,0)</f>
        <v>1</v>
      </c>
      <c r="H6569" s="436">
        <f t="shared" si="1329"/>
        <v>1</v>
      </c>
      <c r="I6569" s="436" t="str">
        <f t="shared" si="1330"/>
        <v>Nguyễn Phú Tuấn Anh</v>
      </c>
      <c r="J6569" s="436"/>
      <c r="K6569" s="436">
        <f t="shared" si="1331"/>
        <v>1</v>
      </c>
      <c r="L6569" s="436" t="str">
        <f t="shared" si="1332"/>
        <v>DC3KV43-DC-1</v>
      </c>
      <c r="M6569" s="436">
        <f t="shared" si="1333"/>
        <v>1</v>
      </c>
      <c r="N6569" s="437">
        <f t="shared" si="1339"/>
        <v>1</v>
      </c>
      <c r="O6569" s="437"/>
      <c r="P6569" s="430" t="str">
        <f t="shared" si="1334"/>
        <v/>
      </c>
      <c r="U6569" s="177">
        <v>9</v>
      </c>
      <c r="V6569" s="177" t="s">
        <v>2700</v>
      </c>
      <c r="W6569" s="177" t="s">
        <v>4293</v>
      </c>
      <c r="X6569" s="177" t="s">
        <v>2611</v>
      </c>
      <c r="Y6569" s="177" t="s">
        <v>4294</v>
      </c>
      <c r="Z6569" s="177" t="s">
        <v>7354</v>
      </c>
      <c r="AA6569" s="525" t="s">
        <v>3926</v>
      </c>
      <c r="AB6569" s="399" t="str">
        <f t="shared" si="1335"/>
        <v>DC3KV43</v>
      </c>
      <c r="AC6569" s="399" t="str">
        <f t="shared" si="1336"/>
        <v>DC3KV43-DC</v>
      </c>
      <c r="AD6569" t="str">
        <f>Y6569&amp;"-"&amp;VLOOKUP(AC6569,'LICH THI'!C:AA,9,0)</f>
        <v>63DCKT3224-42483</v>
      </c>
      <c r="AE6569">
        <f t="shared" si="1337"/>
        <v>1</v>
      </c>
    </row>
    <row r="6570" spans="1:31" x14ac:dyDescent="0.25">
      <c r="A6570" s="436" t="str">
        <f t="shared" si="1327"/>
        <v>DC3KV43-DC-2</v>
      </c>
      <c r="B6570" s="436">
        <f>COUNTIF(AC$4:AC6570,AC6570)</f>
        <v>2</v>
      </c>
      <c r="C6570" s="436" t="str">
        <f t="shared" si="1328"/>
        <v>DC3KV43-DC</v>
      </c>
      <c r="D6570" s="436">
        <f>VLOOKUP(C6570,'LICH THI'!C:AA,12,0)</f>
        <v>14</v>
      </c>
      <c r="E6570" s="436">
        <f>VLOOKUP(C6570,'LICH THI'!C:AA,13,0)</f>
        <v>14</v>
      </c>
      <c r="F6570" s="436">
        <f t="shared" si="1338"/>
        <v>14</v>
      </c>
      <c r="G6570" s="436">
        <f>VLOOKUP(C6570,'LICH THI'!C:AA,14,0)</f>
        <v>1</v>
      </c>
      <c r="H6570" s="436">
        <f t="shared" si="1329"/>
        <v>1</v>
      </c>
      <c r="I6570" s="436" t="str">
        <f t="shared" si="1330"/>
        <v>Nguyễn Thị Anh</v>
      </c>
      <c r="J6570" s="436"/>
      <c r="K6570" s="436">
        <f t="shared" si="1331"/>
        <v>1</v>
      </c>
      <c r="L6570" s="436" t="str">
        <f t="shared" si="1332"/>
        <v>DC3KV43-DC-1</v>
      </c>
      <c r="M6570" s="436">
        <f t="shared" si="1333"/>
        <v>1</v>
      </c>
      <c r="N6570" s="437">
        <f t="shared" si="1339"/>
        <v>2</v>
      </c>
      <c r="O6570" s="437"/>
      <c r="P6570" s="430" t="str">
        <f t="shared" si="1334"/>
        <v/>
      </c>
      <c r="U6570" s="177">
        <v>18</v>
      </c>
      <c r="V6570" s="177" t="s">
        <v>3046</v>
      </c>
      <c r="W6570" s="177" t="s">
        <v>2619</v>
      </c>
      <c r="X6570" s="177" t="s">
        <v>2611</v>
      </c>
      <c r="Y6570" s="177" t="s">
        <v>3047</v>
      </c>
      <c r="Z6570" s="177" t="s">
        <v>7354</v>
      </c>
      <c r="AA6570" s="525" t="s">
        <v>3048</v>
      </c>
      <c r="AB6570" s="399" t="str">
        <f t="shared" si="1335"/>
        <v>DC3KV43</v>
      </c>
      <c r="AC6570" s="399" t="str">
        <f t="shared" si="1336"/>
        <v>DC3KV43-DC</v>
      </c>
      <c r="AD6570" t="str">
        <f>Y6570&amp;"-"&amp;VLOOKUP(AC6570,'LICH THI'!C:AA,9,0)</f>
        <v>63DCKT3251-42483</v>
      </c>
      <c r="AE6570">
        <f t="shared" si="1337"/>
        <v>1</v>
      </c>
    </row>
    <row r="6571" spans="1:31" x14ac:dyDescent="0.25">
      <c r="A6571" s="436" t="str">
        <f t="shared" si="1327"/>
        <v>DC3KV43-DC-3</v>
      </c>
      <c r="B6571" s="436">
        <f>COUNTIF(AC$4:AC6571,AC6571)</f>
        <v>3</v>
      </c>
      <c r="C6571" s="436" t="str">
        <f t="shared" si="1328"/>
        <v>DC3KV43-DC</v>
      </c>
      <c r="D6571" s="436">
        <f>VLOOKUP(C6571,'LICH THI'!C:AA,12,0)</f>
        <v>14</v>
      </c>
      <c r="E6571" s="436">
        <f>VLOOKUP(C6571,'LICH THI'!C:AA,13,0)</f>
        <v>14</v>
      </c>
      <c r="F6571" s="436">
        <f t="shared" si="1338"/>
        <v>14</v>
      </c>
      <c r="G6571" s="436">
        <f>VLOOKUP(C6571,'LICH THI'!C:AA,14,0)</f>
        <v>1</v>
      </c>
      <c r="H6571" s="436">
        <f t="shared" si="1329"/>
        <v>1</v>
      </c>
      <c r="I6571" s="436" t="str">
        <f t="shared" si="1330"/>
        <v>Nguyễn Thị Lan Anh</v>
      </c>
      <c r="J6571" s="436"/>
      <c r="K6571" s="436">
        <f t="shared" si="1331"/>
        <v>1</v>
      </c>
      <c r="L6571" s="436" t="str">
        <f t="shared" si="1332"/>
        <v>DC3KV43-DC-1</v>
      </c>
      <c r="M6571" s="436">
        <f t="shared" si="1333"/>
        <v>1</v>
      </c>
      <c r="N6571" s="437">
        <f t="shared" si="1339"/>
        <v>3</v>
      </c>
      <c r="O6571" s="437"/>
      <c r="P6571" s="430" t="str">
        <f t="shared" si="1334"/>
        <v/>
      </c>
      <c r="U6571" s="177">
        <v>10</v>
      </c>
      <c r="V6571" s="177" t="s">
        <v>2700</v>
      </c>
      <c r="W6571" s="177" t="s">
        <v>2701</v>
      </c>
      <c r="X6571" s="177" t="s">
        <v>2611</v>
      </c>
      <c r="Y6571" s="177" t="s">
        <v>2702</v>
      </c>
      <c r="Z6571" s="177" t="s">
        <v>7354</v>
      </c>
      <c r="AA6571" s="525" t="s">
        <v>2703</v>
      </c>
      <c r="AB6571" s="399" t="str">
        <f t="shared" si="1335"/>
        <v>DC3KV43</v>
      </c>
      <c r="AC6571" s="399" t="str">
        <f t="shared" si="1336"/>
        <v>DC3KV43-DC</v>
      </c>
      <c r="AD6571" t="str">
        <f>Y6571&amp;"-"&amp;VLOOKUP(AC6571,'LICH THI'!C:AA,9,0)</f>
        <v>63DCKT3231-42483</v>
      </c>
      <c r="AE6571">
        <f t="shared" si="1337"/>
        <v>1</v>
      </c>
    </row>
    <row r="6572" spans="1:31" x14ac:dyDescent="0.25">
      <c r="A6572" s="436" t="str">
        <f t="shared" si="1327"/>
        <v>DC3KV43-DC-4</v>
      </c>
      <c r="B6572" s="436">
        <f>COUNTIF(AC$4:AC6572,AC6572)</f>
        <v>4</v>
      </c>
      <c r="C6572" s="436" t="str">
        <f t="shared" si="1328"/>
        <v>DC3KV43-DC</v>
      </c>
      <c r="D6572" s="436">
        <f>VLOOKUP(C6572,'LICH THI'!C:AA,12,0)</f>
        <v>14</v>
      </c>
      <c r="E6572" s="436">
        <f>VLOOKUP(C6572,'LICH THI'!C:AA,13,0)</f>
        <v>14</v>
      </c>
      <c r="F6572" s="436">
        <f t="shared" si="1338"/>
        <v>14</v>
      </c>
      <c r="G6572" s="436">
        <f>VLOOKUP(C6572,'LICH THI'!C:AA,14,0)</f>
        <v>1</v>
      </c>
      <c r="H6572" s="436">
        <f t="shared" si="1329"/>
        <v>1</v>
      </c>
      <c r="I6572" s="436" t="str">
        <f t="shared" si="1330"/>
        <v>Nguyễn Thị Phương Anh</v>
      </c>
      <c r="J6572" s="436"/>
      <c r="K6572" s="436">
        <f t="shared" si="1331"/>
        <v>1</v>
      </c>
      <c r="L6572" s="436" t="str">
        <f t="shared" si="1332"/>
        <v>DC3KV43-DC-1</v>
      </c>
      <c r="M6572" s="436">
        <f t="shared" si="1333"/>
        <v>1</v>
      </c>
      <c r="N6572" s="437">
        <f t="shared" si="1339"/>
        <v>4</v>
      </c>
      <c r="O6572" s="437"/>
      <c r="P6572" s="430" t="str">
        <f t="shared" si="1334"/>
        <v/>
      </c>
      <c r="U6572" s="177">
        <v>4</v>
      </c>
      <c r="V6572" s="177" t="s">
        <v>2642</v>
      </c>
      <c r="W6572" s="177" t="s">
        <v>2645</v>
      </c>
      <c r="X6572" s="177" t="s">
        <v>2611</v>
      </c>
      <c r="Y6572" s="177" t="s">
        <v>2646</v>
      </c>
      <c r="Z6572" s="177" t="s">
        <v>7354</v>
      </c>
      <c r="AA6572" s="525" t="s">
        <v>2647</v>
      </c>
      <c r="AB6572" s="399" t="str">
        <f t="shared" si="1335"/>
        <v>DC3KV43</v>
      </c>
      <c r="AC6572" s="399" t="str">
        <f t="shared" si="1336"/>
        <v>DC3KV43-DC</v>
      </c>
      <c r="AD6572" t="str">
        <f>Y6572&amp;"-"&amp;VLOOKUP(AC6572,'LICH THI'!C:AA,9,0)</f>
        <v>63DCKT3164-42483</v>
      </c>
      <c r="AE6572">
        <f t="shared" si="1337"/>
        <v>1</v>
      </c>
    </row>
    <row r="6573" spans="1:31" x14ac:dyDescent="0.25">
      <c r="A6573" s="436" t="str">
        <f t="shared" si="1327"/>
        <v>DC3KV43-DC-5</v>
      </c>
      <c r="B6573" s="436">
        <f>COUNTIF(AC$4:AC6573,AC6573)</f>
        <v>5</v>
      </c>
      <c r="C6573" s="436" t="str">
        <f t="shared" si="1328"/>
        <v>DC3KV43-DC</v>
      </c>
      <c r="D6573" s="436">
        <f>VLOOKUP(C6573,'LICH THI'!C:AA,12,0)</f>
        <v>14</v>
      </c>
      <c r="E6573" s="436">
        <f>VLOOKUP(C6573,'LICH THI'!C:AA,13,0)</f>
        <v>14</v>
      </c>
      <c r="F6573" s="436">
        <f t="shared" si="1338"/>
        <v>14</v>
      </c>
      <c r="G6573" s="436">
        <f>VLOOKUP(C6573,'LICH THI'!C:AA,14,0)</f>
        <v>1</v>
      </c>
      <c r="H6573" s="436">
        <f t="shared" si="1329"/>
        <v>1</v>
      </c>
      <c r="I6573" s="436" t="str">
        <f t="shared" si="1330"/>
        <v>Lê Mạnh Cường</v>
      </c>
      <c r="J6573" s="436"/>
      <c r="K6573" s="436">
        <f t="shared" si="1331"/>
        <v>1</v>
      </c>
      <c r="L6573" s="436" t="str">
        <f t="shared" si="1332"/>
        <v>DC3KV43-DC-1</v>
      </c>
      <c r="M6573" s="436">
        <f t="shared" si="1333"/>
        <v>1</v>
      </c>
      <c r="N6573" s="437">
        <f t="shared" si="1339"/>
        <v>5</v>
      </c>
      <c r="O6573" s="437"/>
      <c r="P6573" s="430" t="str">
        <f t="shared" si="1334"/>
        <v/>
      </c>
      <c r="U6573" s="177">
        <v>19</v>
      </c>
      <c r="V6573" s="177" t="s">
        <v>3046</v>
      </c>
      <c r="W6573" s="177" t="s">
        <v>2944</v>
      </c>
      <c r="X6573" s="177" t="s">
        <v>2735</v>
      </c>
      <c r="Y6573" s="177" t="s">
        <v>4563</v>
      </c>
      <c r="Z6573" s="177" t="s">
        <v>7354</v>
      </c>
      <c r="AA6573" s="525" t="s">
        <v>4564</v>
      </c>
      <c r="AB6573" s="399" t="str">
        <f t="shared" si="1335"/>
        <v>DC3KV43</v>
      </c>
      <c r="AC6573" s="399" t="str">
        <f t="shared" si="1336"/>
        <v>DC3KV43-DC</v>
      </c>
      <c r="AD6573" t="str">
        <f>Y6573&amp;"-"&amp;VLOOKUP(AC6573,'LICH THI'!C:AA,9,0)</f>
        <v>63DCKT3254-42483</v>
      </c>
      <c r="AE6573">
        <f t="shared" si="1337"/>
        <v>1</v>
      </c>
    </row>
    <row r="6574" spans="1:31" x14ac:dyDescent="0.25">
      <c r="A6574" s="436" t="str">
        <f t="shared" si="1327"/>
        <v>DC3KV43-DC-6</v>
      </c>
      <c r="B6574" s="436">
        <f>COUNTIF(AC$4:AC6574,AC6574)</f>
        <v>6</v>
      </c>
      <c r="C6574" s="436" t="str">
        <f t="shared" si="1328"/>
        <v>DC3KV43-DC</v>
      </c>
      <c r="D6574" s="436">
        <f>VLOOKUP(C6574,'LICH THI'!C:AA,12,0)</f>
        <v>14</v>
      </c>
      <c r="E6574" s="436">
        <f>VLOOKUP(C6574,'LICH THI'!C:AA,13,0)</f>
        <v>14</v>
      </c>
      <c r="F6574" s="436">
        <f t="shared" si="1338"/>
        <v>14</v>
      </c>
      <c r="G6574" s="436">
        <f>VLOOKUP(C6574,'LICH THI'!C:AA,14,0)</f>
        <v>1</v>
      </c>
      <c r="H6574" s="436">
        <f t="shared" si="1329"/>
        <v>1</v>
      </c>
      <c r="I6574" s="436" t="str">
        <f t="shared" si="1330"/>
        <v>Nguyễn Thị Hạnh</v>
      </c>
      <c r="J6574" s="436"/>
      <c r="K6574" s="436">
        <f t="shared" si="1331"/>
        <v>1</v>
      </c>
      <c r="L6574" s="436" t="str">
        <f t="shared" si="1332"/>
        <v>DC3KV43-DC-1</v>
      </c>
      <c r="M6574" s="436">
        <f t="shared" si="1333"/>
        <v>1</v>
      </c>
      <c r="N6574" s="437">
        <f t="shared" si="1339"/>
        <v>6</v>
      </c>
      <c r="O6574" s="437"/>
      <c r="P6574" s="430" t="str">
        <f t="shared" si="1334"/>
        <v/>
      </c>
      <c r="U6574" s="177">
        <v>1</v>
      </c>
      <c r="V6574" s="177" t="s">
        <v>2614</v>
      </c>
      <c r="W6574" s="177" t="s">
        <v>2619</v>
      </c>
      <c r="X6574" s="177" t="s">
        <v>2656</v>
      </c>
      <c r="Y6574" s="177" t="s">
        <v>4282</v>
      </c>
      <c r="Z6574" s="177" t="s">
        <v>7354</v>
      </c>
      <c r="AA6574" s="525" t="s">
        <v>3963</v>
      </c>
      <c r="AB6574" s="399" t="str">
        <f t="shared" si="1335"/>
        <v>DC3KV43</v>
      </c>
      <c r="AC6574" s="399" t="str">
        <f t="shared" si="1336"/>
        <v>DC3KV43-DC</v>
      </c>
      <c r="AD6574" t="str">
        <f>Y6574&amp;"-"&amp;VLOOKUP(AC6574,'LICH THI'!C:AA,9,0)</f>
        <v>63DCKT3332-42483</v>
      </c>
      <c r="AE6574">
        <f t="shared" si="1337"/>
        <v>1</v>
      </c>
    </row>
    <row r="6575" spans="1:31" x14ac:dyDescent="0.25">
      <c r="A6575" s="436" t="str">
        <f t="shared" si="1327"/>
        <v>DC3KV43-DC-7</v>
      </c>
      <c r="B6575" s="436">
        <f>COUNTIF(AC$4:AC6575,AC6575)</f>
        <v>7</v>
      </c>
      <c r="C6575" s="436" t="str">
        <f t="shared" si="1328"/>
        <v>DC3KV43-DC</v>
      </c>
      <c r="D6575" s="436">
        <f>VLOOKUP(C6575,'LICH THI'!C:AA,12,0)</f>
        <v>14</v>
      </c>
      <c r="E6575" s="436">
        <f>VLOOKUP(C6575,'LICH THI'!C:AA,13,0)</f>
        <v>14</v>
      </c>
      <c r="F6575" s="436">
        <f t="shared" si="1338"/>
        <v>14</v>
      </c>
      <c r="G6575" s="436">
        <f>VLOOKUP(C6575,'LICH THI'!C:AA,14,0)</f>
        <v>1</v>
      </c>
      <c r="H6575" s="436">
        <f t="shared" si="1329"/>
        <v>1</v>
      </c>
      <c r="I6575" s="436" t="str">
        <f t="shared" si="1330"/>
        <v>Tưởng Thị Hạnh</v>
      </c>
      <c r="J6575" s="436"/>
      <c r="K6575" s="436">
        <f t="shared" si="1331"/>
        <v>1</v>
      </c>
      <c r="L6575" s="436" t="str">
        <f t="shared" si="1332"/>
        <v>DC3KV43-DC-1</v>
      </c>
      <c r="M6575" s="436">
        <f t="shared" si="1333"/>
        <v>1</v>
      </c>
      <c r="N6575" s="437">
        <f t="shared" si="1339"/>
        <v>7</v>
      </c>
      <c r="O6575" s="437"/>
      <c r="P6575" s="430" t="str">
        <f t="shared" si="1334"/>
        <v/>
      </c>
      <c r="U6575" s="177">
        <v>5</v>
      </c>
      <c r="V6575" s="177" t="s">
        <v>2642</v>
      </c>
      <c r="W6575" s="177" t="s">
        <v>2655</v>
      </c>
      <c r="X6575" s="177" t="s">
        <v>2656</v>
      </c>
      <c r="Y6575" s="177" t="s">
        <v>2657</v>
      </c>
      <c r="Z6575" s="177" t="s">
        <v>7354</v>
      </c>
      <c r="AA6575" s="525" t="s">
        <v>2658</v>
      </c>
      <c r="AB6575" s="399" t="str">
        <f t="shared" si="1335"/>
        <v>DC3KV43</v>
      </c>
      <c r="AC6575" s="399" t="str">
        <f t="shared" si="1336"/>
        <v>DC3KV43-DC</v>
      </c>
      <c r="AD6575" t="str">
        <f>Y6575&amp;"-"&amp;VLOOKUP(AC6575,'LICH THI'!C:AA,9,0)</f>
        <v>63DCKT3135-42483</v>
      </c>
      <c r="AE6575">
        <f t="shared" si="1337"/>
        <v>1</v>
      </c>
    </row>
    <row r="6576" spans="1:31" x14ac:dyDescent="0.25">
      <c r="A6576" s="436" t="str">
        <f t="shared" si="1327"/>
        <v>DC3KV43-DC-8</v>
      </c>
      <c r="B6576" s="436">
        <f>COUNTIF(AC$4:AC6576,AC6576)</f>
        <v>8</v>
      </c>
      <c r="C6576" s="436" t="str">
        <f t="shared" si="1328"/>
        <v>DC3KV43-DC</v>
      </c>
      <c r="D6576" s="436">
        <f>VLOOKUP(C6576,'LICH THI'!C:AA,12,0)</f>
        <v>14</v>
      </c>
      <c r="E6576" s="436">
        <f>VLOOKUP(C6576,'LICH THI'!C:AA,13,0)</f>
        <v>14</v>
      </c>
      <c r="F6576" s="436">
        <f t="shared" si="1338"/>
        <v>14</v>
      </c>
      <c r="G6576" s="436">
        <f>VLOOKUP(C6576,'LICH THI'!C:AA,14,0)</f>
        <v>1</v>
      </c>
      <c r="H6576" s="436">
        <f t="shared" si="1329"/>
        <v>1</v>
      </c>
      <c r="I6576" s="436" t="str">
        <f t="shared" si="1330"/>
        <v>Trần Thị Khánh Huyền</v>
      </c>
      <c r="J6576" s="436"/>
      <c r="K6576" s="436">
        <f t="shared" si="1331"/>
        <v>1</v>
      </c>
      <c r="L6576" s="436" t="str">
        <f t="shared" si="1332"/>
        <v>DC3KV43-DC-1</v>
      </c>
      <c r="M6576" s="436">
        <f t="shared" si="1333"/>
        <v>1</v>
      </c>
      <c r="N6576" s="437">
        <f t="shared" si="1339"/>
        <v>8</v>
      </c>
      <c r="O6576" s="437"/>
      <c r="P6576" s="430" t="str">
        <f t="shared" si="1334"/>
        <v/>
      </c>
      <c r="U6576" s="177">
        <v>2</v>
      </c>
      <c r="V6576" s="177" t="s">
        <v>2614</v>
      </c>
      <c r="W6576" s="177" t="s">
        <v>4283</v>
      </c>
      <c r="X6576" s="177" t="s">
        <v>4236</v>
      </c>
      <c r="Y6576" s="177" t="s">
        <v>4284</v>
      </c>
      <c r="Z6576" s="177" t="s">
        <v>7354</v>
      </c>
      <c r="AA6576" s="525" t="s">
        <v>4285</v>
      </c>
      <c r="AB6576" s="399" t="str">
        <f t="shared" si="1335"/>
        <v>DC3KV43</v>
      </c>
      <c r="AC6576" s="399" t="str">
        <f t="shared" si="1336"/>
        <v>DC3KV43-DC</v>
      </c>
      <c r="AD6576" t="str">
        <f>Y6576&amp;"-"&amp;VLOOKUP(AC6576,'LICH THI'!C:AA,9,0)</f>
        <v>63DCKT3197-42483</v>
      </c>
      <c r="AE6576">
        <f t="shared" si="1337"/>
        <v>1</v>
      </c>
    </row>
    <row r="6577" spans="1:31" x14ac:dyDescent="0.25">
      <c r="A6577" s="436" t="str">
        <f t="shared" si="1327"/>
        <v>DC3KV43-DC-9</v>
      </c>
      <c r="B6577" s="436">
        <f>COUNTIF(AC$4:AC6577,AC6577)</f>
        <v>9</v>
      </c>
      <c r="C6577" s="436" t="str">
        <f t="shared" si="1328"/>
        <v>DC3KV43-DC</v>
      </c>
      <c r="D6577" s="436">
        <f>VLOOKUP(C6577,'LICH THI'!C:AA,12,0)</f>
        <v>14</v>
      </c>
      <c r="E6577" s="436">
        <f>VLOOKUP(C6577,'LICH THI'!C:AA,13,0)</f>
        <v>14</v>
      </c>
      <c r="F6577" s="436">
        <f t="shared" si="1338"/>
        <v>14</v>
      </c>
      <c r="G6577" s="436">
        <f>VLOOKUP(C6577,'LICH THI'!C:AA,14,0)</f>
        <v>1</v>
      </c>
      <c r="H6577" s="436">
        <f t="shared" si="1329"/>
        <v>1</v>
      </c>
      <c r="I6577" s="436" t="str">
        <f t="shared" si="1330"/>
        <v>Đặng Thị Thanh Hương</v>
      </c>
      <c r="J6577" s="436"/>
      <c r="K6577" s="436">
        <f t="shared" si="1331"/>
        <v>1</v>
      </c>
      <c r="L6577" s="436" t="str">
        <f t="shared" si="1332"/>
        <v>DC3KV43-DC-1</v>
      </c>
      <c r="M6577" s="436">
        <f t="shared" si="1333"/>
        <v>1</v>
      </c>
      <c r="N6577" s="437">
        <f t="shared" si="1339"/>
        <v>9</v>
      </c>
      <c r="O6577" s="437"/>
      <c r="P6577" s="430" t="str">
        <f t="shared" si="1334"/>
        <v/>
      </c>
      <c r="U6577" s="177">
        <v>3</v>
      </c>
      <c r="V6577" s="177" t="s">
        <v>2614</v>
      </c>
      <c r="W6577" s="177" t="s">
        <v>3246</v>
      </c>
      <c r="X6577" s="177" t="s">
        <v>2663</v>
      </c>
      <c r="Y6577" s="177" t="s">
        <v>3247</v>
      </c>
      <c r="Z6577" s="177" t="s">
        <v>7354</v>
      </c>
      <c r="AA6577" s="525" t="s">
        <v>3248</v>
      </c>
      <c r="AB6577" s="399" t="str">
        <f t="shared" si="1335"/>
        <v>DC3KV43</v>
      </c>
      <c r="AC6577" s="399" t="str">
        <f t="shared" si="1336"/>
        <v>DC3KV43-DC</v>
      </c>
      <c r="AD6577" t="str">
        <f>Y6577&amp;"-"&amp;VLOOKUP(AC6577,'LICH THI'!C:AA,9,0)</f>
        <v>63DCKT3060-42483</v>
      </c>
      <c r="AE6577">
        <f t="shared" si="1337"/>
        <v>1</v>
      </c>
    </row>
    <row r="6578" spans="1:31" x14ac:dyDescent="0.25">
      <c r="A6578" s="436" t="str">
        <f t="shared" si="1327"/>
        <v>DC3KV43-DC-10</v>
      </c>
      <c r="B6578" s="436">
        <f>COUNTIF(AC$4:AC6578,AC6578)</f>
        <v>10</v>
      </c>
      <c r="C6578" s="436" t="str">
        <f t="shared" si="1328"/>
        <v>DC3KV43-DC</v>
      </c>
      <c r="D6578" s="436">
        <f>VLOOKUP(C6578,'LICH THI'!C:AA,12,0)</f>
        <v>14</v>
      </c>
      <c r="E6578" s="436">
        <f>VLOOKUP(C6578,'LICH THI'!C:AA,13,0)</f>
        <v>14</v>
      </c>
      <c r="F6578" s="436">
        <f t="shared" si="1338"/>
        <v>14</v>
      </c>
      <c r="G6578" s="436">
        <f>VLOOKUP(C6578,'LICH THI'!C:AA,14,0)</f>
        <v>1</v>
      </c>
      <c r="H6578" s="436">
        <f t="shared" si="1329"/>
        <v>1</v>
      </c>
      <c r="I6578" s="436" t="str">
        <f t="shared" si="1330"/>
        <v>Nguyễn Thùy Linh</v>
      </c>
      <c r="J6578" s="436"/>
      <c r="K6578" s="436">
        <f t="shared" si="1331"/>
        <v>1</v>
      </c>
      <c r="L6578" s="436" t="str">
        <f t="shared" si="1332"/>
        <v>DC3KV43-DC-1</v>
      </c>
      <c r="M6578" s="436">
        <f t="shared" si="1333"/>
        <v>1</v>
      </c>
      <c r="N6578" s="437">
        <f t="shared" si="1339"/>
        <v>10</v>
      </c>
      <c r="O6578" s="437"/>
      <c r="P6578" s="430" t="str">
        <f t="shared" si="1334"/>
        <v/>
      </c>
      <c r="U6578" s="177">
        <v>6</v>
      </c>
      <c r="V6578" s="177" t="s">
        <v>2642</v>
      </c>
      <c r="W6578" s="177" t="s">
        <v>2669</v>
      </c>
      <c r="X6578" s="177" t="s">
        <v>2670</v>
      </c>
      <c r="Y6578" s="177" t="s">
        <v>2671</v>
      </c>
      <c r="Z6578" s="177" t="s">
        <v>7354</v>
      </c>
      <c r="AA6578" s="525" t="s">
        <v>2672</v>
      </c>
      <c r="AB6578" s="399" t="str">
        <f t="shared" si="1335"/>
        <v>DC3KV43</v>
      </c>
      <c r="AC6578" s="399" t="str">
        <f t="shared" si="1336"/>
        <v>DC3KV43-DC</v>
      </c>
      <c r="AD6578" t="str">
        <f>Y6578&amp;"-"&amp;VLOOKUP(AC6578,'LICH THI'!C:AA,9,0)</f>
        <v>63DCKT3320-42483</v>
      </c>
      <c r="AE6578">
        <f t="shared" si="1337"/>
        <v>1</v>
      </c>
    </row>
    <row r="6579" spans="1:31" x14ac:dyDescent="0.25">
      <c r="A6579" s="436" t="str">
        <f t="shared" si="1327"/>
        <v>DC3KV43-DC-11</v>
      </c>
      <c r="B6579" s="436">
        <f>COUNTIF(AC$4:AC6579,AC6579)</f>
        <v>11</v>
      </c>
      <c r="C6579" s="436" t="str">
        <f t="shared" si="1328"/>
        <v>DC3KV43-DC</v>
      </c>
      <c r="D6579" s="436">
        <f>VLOOKUP(C6579,'LICH THI'!C:AA,12,0)</f>
        <v>14</v>
      </c>
      <c r="E6579" s="436">
        <f>VLOOKUP(C6579,'LICH THI'!C:AA,13,0)</f>
        <v>14</v>
      </c>
      <c r="F6579" s="436">
        <f t="shared" si="1338"/>
        <v>14</v>
      </c>
      <c r="G6579" s="436">
        <f>VLOOKUP(C6579,'LICH THI'!C:AA,14,0)</f>
        <v>1</v>
      </c>
      <c r="H6579" s="436">
        <f t="shared" si="1329"/>
        <v>1</v>
      </c>
      <c r="I6579" s="436" t="str">
        <f t="shared" si="1330"/>
        <v>Đặng Quang Mạnh</v>
      </c>
      <c r="J6579" s="436"/>
      <c r="K6579" s="436">
        <f t="shared" si="1331"/>
        <v>1</v>
      </c>
      <c r="L6579" s="436" t="str">
        <f t="shared" si="1332"/>
        <v>DC3KV43-DC-1</v>
      </c>
      <c r="M6579" s="436">
        <f t="shared" si="1333"/>
        <v>1</v>
      </c>
      <c r="N6579" s="437">
        <f t="shared" si="1339"/>
        <v>11</v>
      </c>
      <c r="O6579" s="437"/>
      <c r="P6579" s="430" t="str">
        <f t="shared" si="1334"/>
        <v/>
      </c>
      <c r="U6579" s="177">
        <v>20</v>
      </c>
      <c r="V6579" s="177" t="s">
        <v>3046</v>
      </c>
      <c r="W6579" s="177" t="s">
        <v>4255</v>
      </c>
      <c r="X6579" s="177" t="s">
        <v>2930</v>
      </c>
      <c r="Y6579" s="177" t="s">
        <v>4256</v>
      </c>
      <c r="Z6579" s="177" t="s">
        <v>7354</v>
      </c>
      <c r="AA6579" s="525" t="s">
        <v>4257</v>
      </c>
      <c r="AB6579" s="399" t="str">
        <f t="shared" si="1335"/>
        <v>DC3KV43</v>
      </c>
      <c r="AC6579" s="399" t="str">
        <f t="shared" si="1336"/>
        <v>DC3KV43-DC</v>
      </c>
      <c r="AD6579" t="str">
        <f>Y6579&amp;"-"&amp;VLOOKUP(AC6579,'LICH THI'!C:AA,9,0)</f>
        <v>63DCKT3211-42483</v>
      </c>
      <c r="AE6579">
        <f t="shared" si="1337"/>
        <v>1</v>
      </c>
    </row>
    <row r="6580" spans="1:31" x14ac:dyDescent="0.25">
      <c r="A6580" s="436" t="str">
        <f t="shared" si="1327"/>
        <v>DC3KV43-DC-12</v>
      </c>
      <c r="B6580" s="436">
        <f>COUNTIF(AC$4:AC6580,AC6580)</f>
        <v>12</v>
      </c>
      <c r="C6580" s="436" t="str">
        <f t="shared" si="1328"/>
        <v>DC3KV43-DC</v>
      </c>
      <c r="D6580" s="436">
        <f>VLOOKUP(C6580,'LICH THI'!C:AA,12,0)</f>
        <v>14</v>
      </c>
      <c r="E6580" s="436">
        <f>VLOOKUP(C6580,'LICH THI'!C:AA,13,0)</f>
        <v>14</v>
      </c>
      <c r="F6580" s="436">
        <f t="shared" si="1338"/>
        <v>14</v>
      </c>
      <c r="G6580" s="436">
        <f>VLOOKUP(C6580,'LICH THI'!C:AA,14,0)</f>
        <v>1</v>
      </c>
      <c r="H6580" s="436">
        <f t="shared" si="1329"/>
        <v>1</v>
      </c>
      <c r="I6580" s="436" t="str">
        <f t="shared" si="1330"/>
        <v>Nguyễn Thị Hồng Minh</v>
      </c>
      <c r="J6580" s="436"/>
      <c r="K6580" s="436">
        <f t="shared" si="1331"/>
        <v>1</v>
      </c>
      <c r="L6580" s="436" t="str">
        <f t="shared" si="1332"/>
        <v>DC3KV43-DC-1</v>
      </c>
      <c r="M6580" s="436">
        <f t="shared" si="1333"/>
        <v>1</v>
      </c>
      <c r="N6580" s="437">
        <f t="shared" si="1339"/>
        <v>12</v>
      </c>
      <c r="O6580" s="437"/>
      <c r="P6580" s="430" t="str">
        <f t="shared" si="1334"/>
        <v/>
      </c>
      <c r="U6580" s="177">
        <v>21</v>
      </c>
      <c r="V6580" s="177" t="s">
        <v>3046</v>
      </c>
      <c r="W6580" s="177" t="s">
        <v>2648</v>
      </c>
      <c r="X6580" s="177" t="s">
        <v>2713</v>
      </c>
      <c r="Y6580" s="177" t="s">
        <v>3061</v>
      </c>
      <c r="Z6580" s="177" t="s">
        <v>7354</v>
      </c>
      <c r="AA6580" s="525" t="s">
        <v>3062</v>
      </c>
      <c r="AB6580" s="399" t="str">
        <f t="shared" si="1335"/>
        <v>DC3KV43</v>
      </c>
      <c r="AC6580" s="399" t="str">
        <f t="shared" si="1336"/>
        <v>DC3KV43-DC</v>
      </c>
      <c r="AD6580" t="str">
        <f>Y6580&amp;"-"&amp;VLOOKUP(AC6580,'LICH THI'!C:AA,9,0)</f>
        <v>63DCKT3259-42483</v>
      </c>
      <c r="AE6580">
        <f t="shared" si="1337"/>
        <v>1</v>
      </c>
    </row>
    <row r="6581" spans="1:31" x14ac:dyDescent="0.25">
      <c r="A6581" s="436" t="str">
        <f t="shared" si="1327"/>
        <v>DC3KV43-DC-13</v>
      </c>
      <c r="B6581" s="436">
        <f>COUNTIF(AC$4:AC6581,AC6581)</f>
        <v>13</v>
      </c>
      <c r="C6581" s="436" t="str">
        <f t="shared" si="1328"/>
        <v>DC3KV43-DC</v>
      </c>
      <c r="D6581" s="436">
        <f>VLOOKUP(C6581,'LICH THI'!C:AA,12,0)</f>
        <v>14</v>
      </c>
      <c r="E6581" s="436">
        <f>VLOOKUP(C6581,'LICH THI'!C:AA,13,0)</f>
        <v>14</v>
      </c>
      <c r="F6581" s="436">
        <f t="shared" si="1338"/>
        <v>14</v>
      </c>
      <c r="G6581" s="436">
        <f>VLOOKUP(C6581,'LICH THI'!C:AA,14,0)</f>
        <v>1</v>
      </c>
      <c r="H6581" s="436">
        <f t="shared" si="1329"/>
        <v>1</v>
      </c>
      <c r="I6581" s="436" t="str">
        <f t="shared" si="1330"/>
        <v>Nguyễn Thị Nga</v>
      </c>
      <c r="J6581" s="436"/>
      <c r="K6581" s="436">
        <f t="shared" si="1331"/>
        <v>1</v>
      </c>
      <c r="L6581" s="436" t="str">
        <f t="shared" si="1332"/>
        <v>DC3KV43-DC-1</v>
      </c>
      <c r="M6581" s="436">
        <f t="shared" si="1333"/>
        <v>1</v>
      </c>
      <c r="N6581" s="437">
        <f t="shared" si="1339"/>
        <v>13</v>
      </c>
      <c r="O6581" s="437"/>
      <c r="P6581" s="430" t="str">
        <f t="shared" si="1334"/>
        <v/>
      </c>
      <c r="U6581" s="177">
        <v>7</v>
      </c>
      <c r="V6581" s="177" t="s">
        <v>2642</v>
      </c>
      <c r="W6581" s="177" t="s">
        <v>2619</v>
      </c>
      <c r="X6581" s="177" t="s">
        <v>2676</v>
      </c>
      <c r="Y6581" s="177" t="s">
        <v>2677</v>
      </c>
      <c r="Z6581" s="177" t="s">
        <v>7354</v>
      </c>
      <c r="AA6581" s="525" t="s">
        <v>2678</v>
      </c>
      <c r="AB6581" s="399" t="str">
        <f t="shared" si="1335"/>
        <v>DC3KV43</v>
      </c>
      <c r="AC6581" s="399" t="str">
        <f t="shared" si="1336"/>
        <v>DC3KV43-DC</v>
      </c>
      <c r="AD6581" t="str">
        <f>Y6581&amp;"-"&amp;VLOOKUP(AC6581,'LICH THI'!C:AA,9,0)</f>
        <v>63DCKT3179-42483</v>
      </c>
      <c r="AE6581">
        <f t="shared" si="1337"/>
        <v>1</v>
      </c>
    </row>
    <row r="6582" spans="1:31" x14ac:dyDescent="0.25">
      <c r="A6582" s="436" t="str">
        <f t="shared" si="1327"/>
        <v>DC3KV43-DC-14</v>
      </c>
      <c r="B6582" s="436">
        <f>COUNTIF(AC$4:AC6582,AC6582)</f>
        <v>14</v>
      </c>
      <c r="C6582" s="436" t="str">
        <f t="shared" si="1328"/>
        <v>DC3KV43-DC</v>
      </c>
      <c r="D6582" s="436">
        <f>VLOOKUP(C6582,'LICH THI'!C:AA,12,0)</f>
        <v>14</v>
      </c>
      <c r="E6582" s="436">
        <f>VLOOKUP(C6582,'LICH THI'!C:AA,13,0)</f>
        <v>14</v>
      </c>
      <c r="F6582" s="436">
        <f t="shared" si="1338"/>
        <v>14</v>
      </c>
      <c r="G6582" s="436">
        <f>VLOOKUP(C6582,'LICH THI'!C:AA,14,0)</f>
        <v>1</v>
      </c>
      <c r="H6582" s="436">
        <f t="shared" si="1329"/>
        <v>1</v>
      </c>
      <c r="I6582" s="436" t="str">
        <f t="shared" si="1330"/>
        <v>Nguyễn Như Quỳnh</v>
      </c>
      <c r="J6582" s="436"/>
      <c r="K6582" s="436">
        <f t="shared" si="1331"/>
        <v>1</v>
      </c>
      <c r="L6582" s="436" t="str">
        <f t="shared" si="1332"/>
        <v>DC3KV43-DC-1</v>
      </c>
      <c r="M6582" s="436">
        <f t="shared" si="1333"/>
        <v>1</v>
      </c>
      <c r="N6582" s="437">
        <f t="shared" si="1339"/>
        <v>14</v>
      </c>
      <c r="O6582" s="437"/>
      <c r="P6582" s="430" t="str">
        <f t="shared" si="1334"/>
        <v/>
      </c>
      <c r="U6582" s="177">
        <v>8</v>
      </c>
      <c r="V6582" s="177" t="s">
        <v>2642</v>
      </c>
      <c r="W6582" s="177" t="s">
        <v>2683</v>
      </c>
      <c r="X6582" s="177" t="s">
        <v>2684</v>
      </c>
      <c r="Y6582" s="177" t="s">
        <v>2685</v>
      </c>
      <c r="Z6582" s="177" t="s">
        <v>7354</v>
      </c>
      <c r="AA6582" s="525" t="s">
        <v>2686</v>
      </c>
      <c r="AB6582" s="399" t="str">
        <f t="shared" si="1335"/>
        <v>DC3KV43</v>
      </c>
      <c r="AC6582" s="399" t="str">
        <f t="shared" si="1336"/>
        <v>DC3KV43-DC</v>
      </c>
      <c r="AD6582" t="str">
        <f>Y6582&amp;"-"&amp;VLOOKUP(AC6582,'LICH THI'!C:AA,9,0)</f>
        <v>63DCKT3156-42483</v>
      </c>
      <c r="AE6582">
        <f t="shared" si="1337"/>
        <v>1</v>
      </c>
    </row>
    <row r="6583" spans="1:31" x14ac:dyDescent="0.25">
      <c r="A6583" s="436" t="str">
        <f t="shared" si="1327"/>
        <v>DC3KV43-DL-1</v>
      </c>
      <c r="B6583" s="436">
        <f>COUNTIF(AC$4:AC6583,AC6583)</f>
        <v>1</v>
      </c>
      <c r="C6583" s="436" t="str">
        <f t="shared" si="1328"/>
        <v>DC3KV43-DL</v>
      </c>
      <c r="D6583" s="436">
        <f>VLOOKUP(C6583,'LICH THI'!C:AA,12,0)</f>
        <v>7</v>
      </c>
      <c r="E6583" s="436">
        <f>VLOOKUP(C6583,'LICH THI'!C:AA,13,0)</f>
        <v>7</v>
      </c>
      <c r="F6583" s="436">
        <f t="shared" si="1338"/>
        <v>7</v>
      </c>
      <c r="G6583" s="436">
        <f>VLOOKUP(C6583,'LICH THI'!C:AA,14,0)</f>
        <v>1</v>
      </c>
      <c r="H6583" s="436">
        <f t="shared" si="1329"/>
        <v>1</v>
      </c>
      <c r="I6583" s="436" t="str">
        <f t="shared" si="1330"/>
        <v>Nguyễn Thúy Hằng</v>
      </c>
      <c r="J6583" s="436"/>
      <c r="K6583" s="436">
        <f t="shared" si="1331"/>
        <v>1</v>
      </c>
      <c r="L6583" s="436" t="str">
        <f t="shared" si="1332"/>
        <v>DC3KV43-DL-1</v>
      </c>
      <c r="M6583" s="436">
        <f t="shared" si="1333"/>
        <v>1</v>
      </c>
      <c r="N6583" s="437">
        <f t="shared" si="1339"/>
        <v>1</v>
      </c>
      <c r="O6583" s="437"/>
      <c r="P6583" s="430" t="str">
        <f t="shared" si="1334"/>
        <v/>
      </c>
      <c r="U6583" s="177">
        <v>11</v>
      </c>
      <c r="V6583" s="177" t="s">
        <v>4464</v>
      </c>
      <c r="W6583" s="177" t="s">
        <v>3914</v>
      </c>
      <c r="X6583" s="177" t="s">
        <v>3383</v>
      </c>
      <c r="Y6583" s="177" t="s">
        <v>4467</v>
      </c>
      <c r="Z6583" s="177" t="s">
        <v>7354</v>
      </c>
      <c r="AA6583" s="525" t="s">
        <v>4468</v>
      </c>
      <c r="AB6583" s="399" t="str">
        <f t="shared" si="1335"/>
        <v>DC3KV43</v>
      </c>
      <c r="AC6583" s="399" t="str">
        <f t="shared" si="1336"/>
        <v>DC3KV43-DL</v>
      </c>
      <c r="AD6583" t="str">
        <f>Y6583&amp;"-"&amp;VLOOKUP(AC6583,'LICH THI'!C:AA,9,0)</f>
        <v>65DLKT20121-42483</v>
      </c>
      <c r="AE6583">
        <f t="shared" si="1337"/>
        <v>1</v>
      </c>
    </row>
    <row r="6584" spans="1:31" x14ac:dyDescent="0.25">
      <c r="A6584" s="436" t="str">
        <f t="shared" si="1327"/>
        <v>DC3KV43-DL-2</v>
      </c>
      <c r="B6584" s="436">
        <f>COUNTIF(AC$4:AC6584,AC6584)</f>
        <v>2</v>
      </c>
      <c r="C6584" s="436" t="str">
        <f t="shared" si="1328"/>
        <v>DC3KV43-DL</v>
      </c>
      <c r="D6584" s="436">
        <f>VLOOKUP(C6584,'LICH THI'!C:AA,12,0)</f>
        <v>7</v>
      </c>
      <c r="E6584" s="436">
        <f>VLOOKUP(C6584,'LICH THI'!C:AA,13,0)</f>
        <v>7</v>
      </c>
      <c r="F6584" s="436">
        <f t="shared" si="1338"/>
        <v>7</v>
      </c>
      <c r="G6584" s="436">
        <f>VLOOKUP(C6584,'LICH THI'!C:AA,14,0)</f>
        <v>1</v>
      </c>
      <c r="H6584" s="436">
        <f t="shared" si="1329"/>
        <v>1</v>
      </c>
      <c r="I6584" s="436" t="str">
        <f t="shared" si="1330"/>
        <v>Dương Thị Hoa</v>
      </c>
      <c r="J6584" s="436"/>
      <c r="K6584" s="436">
        <f t="shared" si="1331"/>
        <v>1</v>
      </c>
      <c r="L6584" s="436" t="str">
        <f t="shared" si="1332"/>
        <v>DC3KV43-DL-1</v>
      </c>
      <c r="M6584" s="436">
        <f t="shared" si="1333"/>
        <v>1</v>
      </c>
      <c r="N6584" s="437">
        <f t="shared" si="1339"/>
        <v>2</v>
      </c>
      <c r="O6584" s="437"/>
      <c r="P6584" s="430" t="str">
        <f t="shared" si="1334"/>
        <v/>
      </c>
      <c r="U6584" s="177">
        <v>12</v>
      </c>
      <c r="V6584" s="177" t="s">
        <v>4464</v>
      </c>
      <c r="W6584" s="177" t="s">
        <v>5001</v>
      </c>
      <c r="X6584" s="177" t="s">
        <v>3565</v>
      </c>
      <c r="Y6584" s="177" t="s">
        <v>5002</v>
      </c>
      <c r="Z6584" s="177" t="s">
        <v>7354</v>
      </c>
      <c r="AA6584" s="525" t="s">
        <v>5003</v>
      </c>
      <c r="AB6584" s="399" t="str">
        <f t="shared" si="1335"/>
        <v>DC3KV43</v>
      </c>
      <c r="AC6584" s="399" t="str">
        <f t="shared" si="1336"/>
        <v>DC3KV43-DL</v>
      </c>
      <c r="AD6584" t="str">
        <f>Y6584&amp;"-"&amp;VLOOKUP(AC6584,'LICH THI'!C:AA,9,0)</f>
        <v>65DLKT21104-42483</v>
      </c>
      <c r="AE6584">
        <f t="shared" si="1337"/>
        <v>1</v>
      </c>
    </row>
    <row r="6585" spans="1:31" x14ac:dyDescent="0.25">
      <c r="A6585" s="436" t="str">
        <f t="shared" si="1327"/>
        <v>DC3KV43-DL-3</v>
      </c>
      <c r="B6585" s="436">
        <f>COUNTIF(AC$4:AC6585,AC6585)</f>
        <v>3</v>
      </c>
      <c r="C6585" s="436" t="str">
        <f t="shared" si="1328"/>
        <v>DC3KV43-DL</v>
      </c>
      <c r="D6585" s="436">
        <f>VLOOKUP(C6585,'LICH THI'!C:AA,12,0)</f>
        <v>7</v>
      </c>
      <c r="E6585" s="436">
        <f>VLOOKUP(C6585,'LICH THI'!C:AA,13,0)</f>
        <v>7</v>
      </c>
      <c r="F6585" s="436">
        <f t="shared" si="1338"/>
        <v>7</v>
      </c>
      <c r="G6585" s="436">
        <f>VLOOKUP(C6585,'LICH THI'!C:AA,14,0)</f>
        <v>1</v>
      </c>
      <c r="H6585" s="436">
        <f t="shared" si="1329"/>
        <v>1</v>
      </c>
      <c r="I6585" s="436" t="str">
        <f t="shared" si="1330"/>
        <v>Nguyễn Diệu Linh</v>
      </c>
      <c r="J6585" s="436"/>
      <c r="K6585" s="436">
        <f t="shared" si="1331"/>
        <v>1</v>
      </c>
      <c r="L6585" s="436" t="str">
        <f t="shared" si="1332"/>
        <v>DC3KV43-DL-1</v>
      </c>
      <c r="M6585" s="436">
        <f t="shared" si="1333"/>
        <v>1</v>
      </c>
      <c r="N6585" s="437">
        <f t="shared" si="1339"/>
        <v>3</v>
      </c>
      <c r="O6585" s="437"/>
      <c r="P6585" s="430" t="str">
        <f t="shared" si="1334"/>
        <v/>
      </c>
      <c r="U6585" s="177">
        <v>13</v>
      </c>
      <c r="V6585" s="177" t="s">
        <v>4464</v>
      </c>
      <c r="W6585" s="177" t="s">
        <v>6026</v>
      </c>
      <c r="X6585" s="177" t="s">
        <v>2670</v>
      </c>
      <c r="Y6585" s="177" t="s">
        <v>6027</v>
      </c>
      <c r="Z6585" s="177" t="s">
        <v>7354</v>
      </c>
      <c r="AA6585" s="525" t="s">
        <v>6028</v>
      </c>
      <c r="AB6585" s="399" t="str">
        <f t="shared" si="1335"/>
        <v>DC3KV43</v>
      </c>
      <c r="AC6585" s="399" t="str">
        <f t="shared" si="1336"/>
        <v>DC3KV43-DL</v>
      </c>
      <c r="AD6585" t="str">
        <f>Y6585&amp;"-"&amp;VLOOKUP(AC6585,'LICH THI'!C:AA,9,0)</f>
        <v>65DLKT20229-42483</v>
      </c>
      <c r="AE6585">
        <f t="shared" si="1337"/>
        <v>1</v>
      </c>
    </row>
    <row r="6586" spans="1:31" x14ac:dyDescent="0.25">
      <c r="A6586" s="436" t="str">
        <f t="shared" si="1327"/>
        <v>DC3KV43-DL-4</v>
      </c>
      <c r="B6586" s="436">
        <f>COUNTIF(AC$4:AC6586,AC6586)</f>
        <v>4</v>
      </c>
      <c r="C6586" s="436" t="str">
        <f t="shared" si="1328"/>
        <v>DC3KV43-DL</v>
      </c>
      <c r="D6586" s="436">
        <f>VLOOKUP(C6586,'LICH THI'!C:AA,12,0)</f>
        <v>7</v>
      </c>
      <c r="E6586" s="436">
        <f>VLOOKUP(C6586,'LICH THI'!C:AA,13,0)</f>
        <v>7</v>
      </c>
      <c r="F6586" s="436">
        <f t="shared" si="1338"/>
        <v>7</v>
      </c>
      <c r="G6586" s="436">
        <f>VLOOKUP(C6586,'LICH THI'!C:AA,14,0)</f>
        <v>1</v>
      </c>
      <c r="H6586" s="436">
        <f t="shared" si="1329"/>
        <v>1</v>
      </c>
      <c r="I6586" s="436" t="str">
        <f t="shared" si="1330"/>
        <v>Vũ Thị Thúy Ninh</v>
      </c>
      <c r="J6586" s="436"/>
      <c r="K6586" s="436">
        <f t="shared" si="1331"/>
        <v>1</v>
      </c>
      <c r="L6586" s="436" t="str">
        <f t="shared" si="1332"/>
        <v>DC3KV43-DL-1</v>
      </c>
      <c r="M6586" s="436">
        <f t="shared" si="1333"/>
        <v>1</v>
      </c>
      <c r="N6586" s="437">
        <f t="shared" si="1339"/>
        <v>4</v>
      </c>
      <c r="O6586" s="437"/>
      <c r="P6586" s="430" t="str">
        <f t="shared" si="1334"/>
        <v/>
      </c>
      <c r="U6586" s="177">
        <v>14</v>
      </c>
      <c r="V6586" s="177" t="s">
        <v>4464</v>
      </c>
      <c r="W6586" s="177" t="s">
        <v>6359</v>
      </c>
      <c r="X6586" s="177" t="s">
        <v>3629</v>
      </c>
      <c r="Y6586" s="177" t="s">
        <v>6360</v>
      </c>
      <c r="Z6586" s="177" t="s">
        <v>7354</v>
      </c>
      <c r="AA6586" s="525" t="s">
        <v>5652</v>
      </c>
      <c r="AB6586" s="399" t="str">
        <f t="shared" si="1335"/>
        <v>DC3KV43</v>
      </c>
      <c r="AC6586" s="399" t="str">
        <f t="shared" si="1336"/>
        <v>DC3KV43-DL</v>
      </c>
      <c r="AD6586" t="str">
        <f>Y6586&amp;"-"&amp;VLOOKUP(AC6586,'LICH THI'!C:AA,9,0)</f>
        <v>65DLKT20157-42483</v>
      </c>
      <c r="AE6586">
        <f t="shared" si="1337"/>
        <v>1</v>
      </c>
    </row>
    <row r="6587" spans="1:31" x14ac:dyDescent="0.25">
      <c r="A6587" s="436" t="str">
        <f t="shared" si="1327"/>
        <v>DC3KV43-DL-5</v>
      </c>
      <c r="B6587" s="436">
        <f>COUNTIF(AC$4:AC6587,AC6587)</f>
        <v>5</v>
      </c>
      <c r="C6587" s="436" t="str">
        <f t="shared" si="1328"/>
        <v>DC3KV43-DL</v>
      </c>
      <c r="D6587" s="436">
        <f>VLOOKUP(C6587,'LICH THI'!C:AA,12,0)</f>
        <v>7</v>
      </c>
      <c r="E6587" s="436">
        <f>VLOOKUP(C6587,'LICH THI'!C:AA,13,0)</f>
        <v>7</v>
      </c>
      <c r="F6587" s="436">
        <f t="shared" si="1338"/>
        <v>7</v>
      </c>
      <c r="G6587" s="436">
        <f>VLOOKUP(C6587,'LICH THI'!C:AA,14,0)</f>
        <v>1</v>
      </c>
      <c r="H6587" s="436">
        <f t="shared" si="1329"/>
        <v>1</v>
      </c>
      <c r="I6587" s="436" t="str">
        <f t="shared" si="1330"/>
        <v>Triệu Phương Quỳnh</v>
      </c>
      <c r="J6587" s="436"/>
      <c r="K6587" s="436">
        <f t="shared" si="1331"/>
        <v>1</v>
      </c>
      <c r="L6587" s="436" t="str">
        <f t="shared" si="1332"/>
        <v>DC3KV43-DL-1</v>
      </c>
      <c r="M6587" s="436">
        <f t="shared" si="1333"/>
        <v>1</v>
      </c>
      <c r="N6587" s="437">
        <f t="shared" si="1339"/>
        <v>5</v>
      </c>
      <c r="O6587" s="437"/>
      <c r="P6587" s="430" t="str">
        <f t="shared" si="1334"/>
        <v/>
      </c>
      <c r="U6587" s="177">
        <v>15</v>
      </c>
      <c r="V6587" s="177" t="s">
        <v>4464</v>
      </c>
      <c r="W6587" s="177" t="s">
        <v>6029</v>
      </c>
      <c r="X6587" s="177" t="s">
        <v>2684</v>
      </c>
      <c r="Y6587" s="177" t="s">
        <v>6030</v>
      </c>
      <c r="Z6587" s="177" t="s">
        <v>7354</v>
      </c>
      <c r="AA6587" s="525" t="s">
        <v>6031</v>
      </c>
      <c r="AB6587" s="399" t="str">
        <f t="shared" si="1335"/>
        <v>DC3KV43</v>
      </c>
      <c r="AC6587" s="399" t="str">
        <f t="shared" si="1336"/>
        <v>DC3KV43-DL</v>
      </c>
      <c r="AD6587" t="str">
        <f>Y6587&amp;"-"&amp;VLOOKUP(AC6587,'LICH THI'!C:AA,9,0)</f>
        <v>65DLKT20037-42483</v>
      </c>
      <c r="AE6587">
        <f t="shared" si="1337"/>
        <v>1</v>
      </c>
    </row>
    <row r="6588" spans="1:31" x14ac:dyDescent="0.25">
      <c r="A6588" s="436" t="str">
        <f t="shared" si="1327"/>
        <v>DC3KV43-DL-6</v>
      </c>
      <c r="B6588" s="436">
        <f>COUNTIF(AC$4:AC6588,AC6588)</f>
        <v>6</v>
      </c>
      <c r="C6588" s="436" t="str">
        <f t="shared" si="1328"/>
        <v>DC3KV43-DL</v>
      </c>
      <c r="D6588" s="436">
        <f>VLOOKUP(C6588,'LICH THI'!C:AA,12,0)</f>
        <v>7</v>
      </c>
      <c r="E6588" s="436">
        <f>VLOOKUP(C6588,'LICH THI'!C:AA,13,0)</f>
        <v>7</v>
      </c>
      <c r="F6588" s="436">
        <f t="shared" si="1338"/>
        <v>7</v>
      </c>
      <c r="G6588" s="436">
        <f>VLOOKUP(C6588,'LICH THI'!C:AA,14,0)</f>
        <v>1</v>
      </c>
      <c r="H6588" s="436">
        <f t="shared" si="1329"/>
        <v>1</v>
      </c>
      <c r="I6588" s="436" t="str">
        <f t="shared" si="1330"/>
        <v>Phan Thị Thơm</v>
      </c>
      <c r="J6588" s="436"/>
      <c r="K6588" s="436">
        <f t="shared" si="1331"/>
        <v>1</v>
      </c>
      <c r="L6588" s="436" t="str">
        <f t="shared" si="1332"/>
        <v>DC3KV43-DL-1</v>
      </c>
      <c r="M6588" s="436">
        <f t="shared" si="1333"/>
        <v>1</v>
      </c>
      <c r="N6588" s="437">
        <f t="shared" si="1339"/>
        <v>6</v>
      </c>
      <c r="O6588" s="437"/>
      <c r="P6588" s="430" t="str">
        <f t="shared" si="1334"/>
        <v/>
      </c>
      <c r="U6588" s="177">
        <v>16</v>
      </c>
      <c r="V6588" s="177" t="s">
        <v>4464</v>
      </c>
      <c r="W6588" s="177" t="s">
        <v>2652</v>
      </c>
      <c r="X6588" s="177" t="s">
        <v>4554</v>
      </c>
      <c r="Y6588" s="177" t="s">
        <v>6363</v>
      </c>
      <c r="Z6588" s="177" t="s">
        <v>7354</v>
      </c>
      <c r="AA6588" s="525" t="s">
        <v>6364</v>
      </c>
      <c r="AB6588" s="399" t="str">
        <f t="shared" si="1335"/>
        <v>DC3KV43</v>
      </c>
      <c r="AC6588" s="399" t="str">
        <f t="shared" si="1336"/>
        <v>DC3KV43-DL</v>
      </c>
      <c r="AD6588" t="str">
        <f>Y6588&amp;"-"&amp;VLOOKUP(AC6588,'LICH THI'!C:AA,9,0)</f>
        <v>65DLKT20054-42483</v>
      </c>
      <c r="AE6588">
        <f t="shared" si="1337"/>
        <v>1</v>
      </c>
    </row>
    <row r="6589" spans="1:31" x14ac:dyDescent="0.25">
      <c r="A6589" s="436" t="str">
        <f t="shared" si="1327"/>
        <v>DC3KV43-DL-7</v>
      </c>
      <c r="B6589" s="436">
        <f>COUNTIF(AC$4:AC6589,AC6589)</f>
        <v>7</v>
      </c>
      <c r="C6589" s="436" t="str">
        <f t="shared" si="1328"/>
        <v>DC3KV43-DL</v>
      </c>
      <c r="D6589" s="436">
        <f>VLOOKUP(C6589,'LICH THI'!C:AA,12,0)</f>
        <v>7</v>
      </c>
      <c r="E6589" s="436">
        <f>VLOOKUP(C6589,'LICH THI'!C:AA,13,0)</f>
        <v>7</v>
      </c>
      <c r="F6589" s="436">
        <f t="shared" si="1338"/>
        <v>7</v>
      </c>
      <c r="G6589" s="436">
        <f>VLOOKUP(C6589,'LICH THI'!C:AA,14,0)</f>
        <v>1</v>
      </c>
      <c r="H6589" s="436">
        <f t="shared" si="1329"/>
        <v>1</v>
      </c>
      <c r="I6589" s="436" t="str">
        <f t="shared" si="1330"/>
        <v>Đinh Thị Yến</v>
      </c>
      <c r="J6589" s="436"/>
      <c r="K6589" s="436">
        <f t="shared" si="1331"/>
        <v>1</v>
      </c>
      <c r="L6589" s="436" t="str">
        <f t="shared" si="1332"/>
        <v>DC3KV43-DL-1</v>
      </c>
      <c r="M6589" s="436">
        <f t="shared" si="1333"/>
        <v>1</v>
      </c>
      <c r="N6589" s="437">
        <f t="shared" si="1339"/>
        <v>7</v>
      </c>
      <c r="O6589" s="437"/>
      <c r="P6589" s="430" t="str">
        <f t="shared" si="1334"/>
        <v/>
      </c>
      <c r="U6589" s="177">
        <v>17</v>
      </c>
      <c r="V6589" s="177" t="s">
        <v>4464</v>
      </c>
      <c r="W6589" s="177" t="s">
        <v>3393</v>
      </c>
      <c r="X6589" s="177" t="s">
        <v>2639</v>
      </c>
      <c r="Y6589" s="177" t="s">
        <v>6367</v>
      </c>
      <c r="Z6589" s="177" t="s">
        <v>7354</v>
      </c>
      <c r="AA6589" s="525" t="s">
        <v>6368</v>
      </c>
      <c r="AB6589" s="399" t="str">
        <f t="shared" si="1335"/>
        <v>DC3KV43</v>
      </c>
      <c r="AC6589" s="399" t="str">
        <f t="shared" si="1336"/>
        <v>DC3KV43-DL</v>
      </c>
      <c r="AD6589" t="str">
        <f>Y6589&amp;"-"&amp;VLOOKUP(AC6589,'LICH THI'!C:AA,9,0)</f>
        <v>65DLKT20242-42483</v>
      </c>
      <c r="AE6589">
        <f t="shared" si="1337"/>
        <v>1</v>
      </c>
    </row>
    <row r="6590" spans="1:31" x14ac:dyDescent="0.25">
      <c r="A6590" s="436" t="str">
        <f t="shared" si="1327"/>
        <v>DC3KV49-DC-1</v>
      </c>
      <c r="B6590" s="436">
        <f>COUNTIF(AC$4:AC6590,AC6590)</f>
        <v>1</v>
      </c>
      <c r="C6590" s="436" t="str">
        <f t="shared" si="1328"/>
        <v>DC3KV49-DC</v>
      </c>
      <c r="D6590" s="436">
        <f>VLOOKUP(C6590,'LICH THI'!C:AA,12,0)</f>
        <v>72</v>
      </c>
      <c r="E6590" s="436">
        <f>VLOOKUP(C6590,'LICH THI'!C:AA,13,0)</f>
        <v>45</v>
      </c>
      <c r="F6590" s="436">
        <f t="shared" si="1338"/>
        <v>45</v>
      </c>
      <c r="G6590" s="436">
        <f>VLOOKUP(C6590,'LICH THI'!C:AA,14,0)</f>
        <v>2</v>
      </c>
      <c r="H6590" s="436">
        <f t="shared" si="1329"/>
        <v>1</v>
      </c>
      <c r="I6590" s="436" t="str">
        <f t="shared" si="1330"/>
        <v>Trần Bình An</v>
      </c>
      <c r="J6590" s="436"/>
      <c r="K6590" s="436">
        <f t="shared" si="1331"/>
        <v>2</v>
      </c>
      <c r="L6590" s="436" t="str">
        <f t="shared" si="1332"/>
        <v>DC3KV49-DC-2</v>
      </c>
      <c r="M6590" s="436">
        <f t="shared" si="1333"/>
        <v>4</v>
      </c>
      <c r="N6590" s="437">
        <f t="shared" si="1339"/>
        <v>93</v>
      </c>
      <c r="O6590" s="437"/>
      <c r="P6590" s="430" t="str">
        <f t="shared" si="1334"/>
        <v/>
      </c>
      <c r="U6590" s="177">
        <v>70</v>
      </c>
      <c r="V6590" s="177" t="s">
        <v>3046</v>
      </c>
      <c r="W6590" s="177" t="s">
        <v>6391</v>
      </c>
      <c r="X6590" s="177" t="s">
        <v>3492</v>
      </c>
      <c r="Y6590" s="177" t="s">
        <v>6392</v>
      </c>
      <c r="Z6590" s="177" t="s">
        <v>7049</v>
      </c>
      <c r="AA6590" s="525" t="s">
        <v>6393</v>
      </c>
      <c r="AB6590" s="399" t="str">
        <f t="shared" si="1335"/>
        <v>DC3KV49</v>
      </c>
      <c r="AC6590" s="399" t="str">
        <f t="shared" si="1336"/>
        <v>DC3KV49-DC</v>
      </c>
      <c r="AD6590" t="str">
        <f>Y6590&amp;"-"&amp;VLOOKUP(AC6590,'LICH THI'!C:AA,9,0)</f>
        <v>63DCKT3206-42480</v>
      </c>
      <c r="AE6590">
        <f t="shared" si="1337"/>
        <v>1</v>
      </c>
    </row>
    <row r="6591" spans="1:31" x14ac:dyDescent="0.25">
      <c r="A6591" s="436" t="str">
        <f t="shared" si="1327"/>
        <v>DC3KV49-DC-2</v>
      </c>
      <c r="B6591" s="436">
        <f>COUNTIF(AC$4:AC6591,AC6591)</f>
        <v>2</v>
      </c>
      <c r="C6591" s="436" t="str">
        <f t="shared" si="1328"/>
        <v>DC3KV49-DC</v>
      </c>
      <c r="D6591" s="436">
        <f>VLOOKUP(C6591,'LICH THI'!C:AA,12,0)</f>
        <v>72</v>
      </c>
      <c r="E6591" s="436">
        <f>VLOOKUP(C6591,'LICH THI'!C:AA,13,0)</f>
        <v>45</v>
      </c>
      <c r="F6591" s="436">
        <f t="shared" si="1338"/>
        <v>45</v>
      </c>
      <c r="G6591" s="436">
        <f>VLOOKUP(C6591,'LICH THI'!C:AA,14,0)</f>
        <v>2</v>
      </c>
      <c r="H6591" s="436">
        <f t="shared" si="1329"/>
        <v>1</v>
      </c>
      <c r="I6591" s="436" t="str">
        <f t="shared" si="1330"/>
        <v>Đặng Thị Quỳnh Anh</v>
      </c>
      <c r="J6591" s="436"/>
      <c r="K6591" s="436">
        <f t="shared" si="1331"/>
        <v>2</v>
      </c>
      <c r="L6591" s="436" t="str">
        <f t="shared" si="1332"/>
        <v>DC3KV49-DC-2</v>
      </c>
      <c r="M6591" s="436">
        <f t="shared" si="1333"/>
        <v>4</v>
      </c>
      <c r="N6591" s="437">
        <f t="shared" si="1339"/>
        <v>94</v>
      </c>
      <c r="O6591" s="437"/>
      <c r="P6591" s="430" t="str">
        <f t="shared" si="1334"/>
        <v/>
      </c>
      <c r="U6591" s="177">
        <v>5</v>
      </c>
      <c r="V6591" s="177" t="s">
        <v>3358</v>
      </c>
      <c r="W6591" s="177" t="s">
        <v>6584</v>
      </c>
      <c r="X6591" s="177" t="s">
        <v>2611</v>
      </c>
      <c r="Y6591" s="177" t="s">
        <v>6585</v>
      </c>
      <c r="Z6591" s="177" t="s">
        <v>7049</v>
      </c>
      <c r="AA6591" s="525" t="s">
        <v>3215</v>
      </c>
      <c r="AB6591" s="399" t="str">
        <f t="shared" si="1335"/>
        <v>DC3KV49</v>
      </c>
      <c r="AC6591" s="399" t="str">
        <f t="shared" si="1336"/>
        <v>DC3KV49-DC</v>
      </c>
      <c r="AD6591" t="str">
        <f>Y6591&amp;"-"&amp;VLOOKUP(AC6591,'LICH THI'!C:AA,9,0)</f>
        <v>64DCKT3044-42480</v>
      </c>
      <c r="AE6591">
        <f t="shared" si="1337"/>
        <v>1</v>
      </c>
    </row>
    <row r="6592" spans="1:31" x14ac:dyDescent="0.25">
      <c r="A6592" s="436" t="str">
        <f t="shared" si="1327"/>
        <v>DC3KV49-DC-3</v>
      </c>
      <c r="B6592" s="436">
        <f>COUNTIF(AC$4:AC6592,AC6592)</f>
        <v>3</v>
      </c>
      <c r="C6592" s="436" t="str">
        <f t="shared" si="1328"/>
        <v>DC3KV49-DC</v>
      </c>
      <c r="D6592" s="436">
        <f>VLOOKUP(C6592,'LICH THI'!C:AA,12,0)</f>
        <v>72</v>
      </c>
      <c r="E6592" s="436">
        <f>VLOOKUP(C6592,'LICH THI'!C:AA,13,0)</f>
        <v>45</v>
      </c>
      <c r="F6592" s="436">
        <f t="shared" si="1338"/>
        <v>45</v>
      </c>
      <c r="G6592" s="436">
        <f>VLOOKUP(C6592,'LICH THI'!C:AA,14,0)</f>
        <v>2</v>
      </c>
      <c r="H6592" s="436">
        <f t="shared" si="1329"/>
        <v>1</v>
      </c>
      <c r="I6592" s="436" t="str">
        <f t="shared" si="1330"/>
        <v>Ngô Thị Phương Anh</v>
      </c>
      <c r="J6592" s="436"/>
      <c r="K6592" s="436">
        <f t="shared" si="1331"/>
        <v>2</v>
      </c>
      <c r="L6592" s="436" t="str">
        <f t="shared" si="1332"/>
        <v>DC3KV49-DC-2</v>
      </c>
      <c r="M6592" s="436">
        <f t="shared" si="1333"/>
        <v>4</v>
      </c>
      <c r="N6592" s="437">
        <f t="shared" si="1339"/>
        <v>95</v>
      </c>
      <c r="O6592" s="437"/>
      <c r="P6592" s="430" t="str">
        <f t="shared" si="1334"/>
        <v/>
      </c>
      <c r="U6592" s="177">
        <v>28</v>
      </c>
      <c r="V6592" s="177" t="s">
        <v>3378</v>
      </c>
      <c r="W6592" s="177" t="s">
        <v>4332</v>
      </c>
      <c r="X6592" s="177" t="s">
        <v>2611</v>
      </c>
      <c r="Y6592" s="177" t="s">
        <v>4333</v>
      </c>
      <c r="Z6592" s="177" t="s">
        <v>7049</v>
      </c>
      <c r="AA6592" s="525" t="s">
        <v>4334</v>
      </c>
      <c r="AB6592" s="399" t="str">
        <f t="shared" si="1335"/>
        <v>DC3KV49</v>
      </c>
      <c r="AC6592" s="399" t="str">
        <f t="shared" si="1336"/>
        <v>DC3KV49-DC</v>
      </c>
      <c r="AD6592" t="str">
        <f>Y6592&amp;"-"&amp;VLOOKUP(AC6592,'LICH THI'!C:AA,9,0)</f>
        <v>64DCKT3229-42480</v>
      </c>
      <c r="AE6592">
        <f t="shared" si="1337"/>
        <v>1</v>
      </c>
    </row>
    <row r="6593" spans="1:31" x14ac:dyDescent="0.25">
      <c r="A6593" s="436" t="str">
        <f t="shared" si="1327"/>
        <v>DC3KV49-DC-4</v>
      </c>
      <c r="B6593" s="436">
        <f>COUNTIF(AC$4:AC6593,AC6593)</f>
        <v>4</v>
      </c>
      <c r="C6593" s="436" t="str">
        <f t="shared" si="1328"/>
        <v>DC3KV49-DC</v>
      </c>
      <c r="D6593" s="436">
        <f>VLOOKUP(C6593,'LICH THI'!C:AA,12,0)</f>
        <v>72</v>
      </c>
      <c r="E6593" s="436">
        <f>VLOOKUP(C6593,'LICH THI'!C:AA,13,0)</f>
        <v>45</v>
      </c>
      <c r="F6593" s="436">
        <f t="shared" si="1338"/>
        <v>45</v>
      </c>
      <c r="G6593" s="436">
        <f>VLOOKUP(C6593,'LICH THI'!C:AA,14,0)</f>
        <v>2</v>
      </c>
      <c r="H6593" s="436">
        <f t="shared" si="1329"/>
        <v>1</v>
      </c>
      <c r="I6593" s="436" t="str">
        <f t="shared" si="1330"/>
        <v>Nguyễn Kỳ Anh</v>
      </c>
      <c r="J6593" s="436"/>
      <c r="K6593" s="436">
        <f t="shared" si="1331"/>
        <v>2</v>
      </c>
      <c r="L6593" s="436" t="str">
        <f t="shared" si="1332"/>
        <v>DC3KV49-DC-2</v>
      </c>
      <c r="M6593" s="436">
        <f t="shared" si="1333"/>
        <v>4</v>
      </c>
      <c r="N6593" s="437">
        <f t="shared" si="1339"/>
        <v>51</v>
      </c>
      <c r="O6593" s="437"/>
      <c r="P6593" s="430" t="str">
        <f t="shared" si="1334"/>
        <v/>
      </c>
      <c r="U6593" s="177">
        <v>2</v>
      </c>
      <c r="V6593" s="177" t="s">
        <v>2642</v>
      </c>
      <c r="W6593" s="177" t="s">
        <v>3249</v>
      </c>
      <c r="X6593" s="177" t="s">
        <v>2611</v>
      </c>
      <c r="Y6593" s="177" t="s">
        <v>3250</v>
      </c>
      <c r="Z6593" s="177" t="s">
        <v>7049</v>
      </c>
      <c r="AA6593" s="525" t="s">
        <v>3251</v>
      </c>
      <c r="AB6593" s="399" t="str">
        <f t="shared" si="1335"/>
        <v>DC3KV49</v>
      </c>
      <c r="AC6593" s="399" t="str">
        <f t="shared" si="1336"/>
        <v>DC3KV49-DC</v>
      </c>
      <c r="AD6593" t="str">
        <f>Y6593&amp;"-"&amp;VLOOKUP(AC6593,'LICH THI'!C:AA,9,0)</f>
        <v>63DCKT3142-42480</v>
      </c>
      <c r="AE6593">
        <f t="shared" si="1337"/>
        <v>1</v>
      </c>
    </row>
    <row r="6594" spans="1:31" x14ac:dyDescent="0.25">
      <c r="A6594" s="436" t="str">
        <f t="shared" si="1327"/>
        <v>DC3KV49-DC-5</v>
      </c>
      <c r="B6594" s="436">
        <f>COUNTIF(AC$4:AC6594,AC6594)</f>
        <v>5</v>
      </c>
      <c r="C6594" s="436" t="str">
        <f t="shared" si="1328"/>
        <v>DC3KV49-DC</v>
      </c>
      <c r="D6594" s="436">
        <f>VLOOKUP(C6594,'LICH THI'!C:AA,12,0)</f>
        <v>72</v>
      </c>
      <c r="E6594" s="436">
        <f>VLOOKUP(C6594,'LICH THI'!C:AA,13,0)</f>
        <v>45</v>
      </c>
      <c r="F6594" s="436">
        <f t="shared" si="1338"/>
        <v>45</v>
      </c>
      <c r="G6594" s="436">
        <f>VLOOKUP(C6594,'LICH THI'!C:AA,14,0)</f>
        <v>2</v>
      </c>
      <c r="H6594" s="436">
        <f t="shared" si="1329"/>
        <v>1</v>
      </c>
      <c r="I6594" s="436" t="str">
        <f t="shared" si="1330"/>
        <v>Đoàn Thị Hồng Ánh</v>
      </c>
      <c r="J6594" s="436"/>
      <c r="K6594" s="436">
        <f t="shared" si="1331"/>
        <v>2</v>
      </c>
      <c r="L6594" s="436" t="str">
        <f t="shared" si="1332"/>
        <v>DC3KV49-DC-2</v>
      </c>
      <c r="M6594" s="436">
        <f t="shared" si="1333"/>
        <v>4</v>
      </c>
      <c r="N6594" s="437">
        <f t="shared" si="1339"/>
        <v>52</v>
      </c>
      <c r="O6594" s="437"/>
      <c r="P6594" s="430" t="str">
        <f t="shared" si="1334"/>
        <v/>
      </c>
      <c r="U6594" s="177">
        <v>71</v>
      </c>
      <c r="V6594" s="177" t="s">
        <v>3046</v>
      </c>
      <c r="W6594" s="177" t="s">
        <v>5713</v>
      </c>
      <c r="X6594" s="177" t="s">
        <v>3021</v>
      </c>
      <c r="Y6594" s="177" t="s">
        <v>5714</v>
      </c>
      <c r="Z6594" s="177" t="s">
        <v>7049</v>
      </c>
      <c r="AA6594" s="525" t="s">
        <v>5715</v>
      </c>
      <c r="AB6594" s="399" t="str">
        <f t="shared" si="1335"/>
        <v>DC3KV49</v>
      </c>
      <c r="AC6594" s="399" t="str">
        <f t="shared" si="1336"/>
        <v>DC3KV49-DC</v>
      </c>
      <c r="AD6594" t="str">
        <f>Y6594&amp;"-"&amp;VLOOKUP(AC6594,'LICH THI'!C:AA,9,0)</f>
        <v>63DCKT3260-42480</v>
      </c>
      <c r="AE6594">
        <f t="shared" si="1337"/>
        <v>1</v>
      </c>
    </row>
    <row r="6595" spans="1:31" x14ac:dyDescent="0.25">
      <c r="A6595" s="436" t="str">
        <f t="shared" si="1327"/>
        <v>DC3KV49-DC-6</v>
      </c>
      <c r="B6595" s="436">
        <f>COUNTIF(AC$4:AC6595,AC6595)</f>
        <v>6</v>
      </c>
      <c r="C6595" s="436" t="str">
        <f t="shared" si="1328"/>
        <v>DC3KV49-DC</v>
      </c>
      <c r="D6595" s="436">
        <f>VLOOKUP(C6595,'LICH THI'!C:AA,12,0)</f>
        <v>72</v>
      </c>
      <c r="E6595" s="436">
        <f>VLOOKUP(C6595,'LICH THI'!C:AA,13,0)</f>
        <v>45</v>
      </c>
      <c r="F6595" s="436">
        <f t="shared" si="1338"/>
        <v>45</v>
      </c>
      <c r="G6595" s="436">
        <f>VLOOKUP(C6595,'LICH THI'!C:AA,14,0)</f>
        <v>2</v>
      </c>
      <c r="H6595" s="436">
        <f t="shared" si="1329"/>
        <v>1</v>
      </c>
      <c r="I6595" s="436" t="str">
        <f t="shared" si="1330"/>
        <v>Vương Thị Ngọc Ánh</v>
      </c>
      <c r="J6595" s="436"/>
      <c r="K6595" s="436">
        <f t="shared" si="1331"/>
        <v>2</v>
      </c>
      <c r="L6595" s="436" t="str">
        <f t="shared" si="1332"/>
        <v>DC3KV49-DC-2</v>
      </c>
      <c r="M6595" s="436">
        <f t="shared" si="1333"/>
        <v>4</v>
      </c>
      <c r="N6595" s="437">
        <f t="shared" si="1339"/>
        <v>53</v>
      </c>
      <c r="O6595" s="437"/>
      <c r="P6595" s="430" t="str">
        <f t="shared" si="1334"/>
        <v/>
      </c>
      <c r="U6595" s="177">
        <v>12</v>
      </c>
      <c r="V6595" s="177" t="s">
        <v>3366</v>
      </c>
      <c r="W6595" s="177" t="s">
        <v>3815</v>
      </c>
      <c r="X6595" s="177" t="s">
        <v>3021</v>
      </c>
      <c r="Y6595" s="177" t="s">
        <v>3816</v>
      </c>
      <c r="Z6595" s="177" t="s">
        <v>7049</v>
      </c>
      <c r="AA6595" s="525" t="s">
        <v>2803</v>
      </c>
      <c r="AB6595" s="399" t="str">
        <f t="shared" si="1335"/>
        <v>DC3KV49</v>
      </c>
      <c r="AC6595" s="399" t="str">
        <f t="shared" si="1336"/>
        <v>DC3KV49-DC</v>
      </c>
      <c r="AD6595" t="str">
        <f>Y6595&amp;"-"&amp;VLOOKUP(AC6595,'LICH THI'!C:AA,9,0)</f>
        <v>64DCKT3094-42480</v>
      </c>
      <c r="AE6595">
        <f t="shared" si="1337"/>
        <v>1</v>
      </c>
    </row>
    <row r="6596" spans="1:31" x14ac:dyDescent="0.25">
      <c r="A6596" s="436" t="str">
        <f t="shared" si="1327"/>
        <v>DC3KV49-DC-7</v>
      </c>
      <c r="B6596" s="436">
        <f>COUNTIF(AC$4:AC6596,AC6596)</f>
        <v>7</v>
      </c>
      <c r="C6596" s="436" t="str">
        <f t="shared" si="1328"/>
        <v>DC3KV49-DC</v>
      </c>
      <c r="D6596" s="436">
        <f>VLOOKUP(C6596,'LICH THI'!C:AA,12,0)</f>
        <v>72</v>
      </c>
      <c r="E6596" s="436">
        <f>VLOOKUP(C6596,'LICH THI'!C:AA,13,0)</f>
        <v>45</v>
      </c>
      <c r="F6596" s="436">
        <f t="shared" si="1338"/>
        <v>45</v>
      </c>
      <c r="G6596" s="436">
        <f>VLOOKUP(C6596,'LICH THI'!C:AA,14,0)</f>
        <v>2</v>
      </c>
      <c r="H6596" s="436">
        <f t="shared" si="1329"/>
        <v>1</v>
      </c>
      <c r="I6596" s="436" t="str">
        <f t="shared" si="1330"/>
        <v>Đoàn Thị Bích</v>
      </c>
      <c r="J6596" s="436"/>
      <c r="K6596" s="436">
        <f t="shared" si="1331"/>
        <v>2</v>
      </c>
      <c r="L6596" s="436" t="str">
        <f t="shared" si="1332"/>
        <v>DC3KV49-DC-2</v>
      </c>
      <c r="M6596" s="436">
        <f t="shared" si="1333"/>
        <v>4</v>
      </c>
      <c r="N6596" s="437">
        <f t="shared" si="1339"/>
        <v>54</v>
      </c>
      <c r="O6596" s="437"/>
      <c r="P6596" s="430" t="str">
        <f t="shared" si="1334"/>
        <v/>
      </c>
      <c r="U6596" s="177">
        <v>13</v>
      </c>
      <c r="V6596" s="177" t="s">
        <v>3366</v>
      </c>
      <c r="W6596" s="177" t="s">
        <v>3049</v>
      </c>
      <c r="X6596" s="177" t="s">
        <v>3817</v>
      </c>
      <c r="Y6596" s="177" t="s">
        <v>3818</v>
      </c>
      <c r="Z6596" s="177" t="s">
        <v>7049</v>
      </c>
      <c r="AA6596" s="525" t="s">
        <v>3819</v>
      </c>
      <c r="AB6596" s="399" t="str">
        <f t="shared" si="1335"/>
        <v>DC3KV49</v>
      </c>
      <c r="AC6596" s="399" t="str">
        <f t="shared" si="1336"/>
        <v>DC3KV49-DC</v>
      </c>
      <c r="AD6596" t="str">
        <f>Y6596&amp;"-"&amp;VLOOKUP(AC6596,'LICH THI'!C:AA,9,0)</f>
        <v>64DCKT3060-42480</v>
      </c>
      <c r="AE6596">
        <f t="shared" si="1337"/>
        <v>1</v>
      </c>
    </row>
    <row r="6597" spans="1:31" x14ac:dyDescent="0.25">
      <c r="A6597" s="436" t="str">
        <f t="shared" ref="A6597:A6660" si="1340">C6597&amp;"-"&amp;B6597</f>
        <v>DC3KV49-DC-8</v>
      </c>
      <c r="B6597" s="436">
        <f>COUNTIF(AC$4:AC6597,AC6597)</f>
        <v>8</v>
      </c>
      <c r="C6597" s="436" t="str">
        <f t="shared" ref="C6597:C6660" si="1341">_CT_MaHP1</f>
        <v>DC3KV49-DC</v>
      </c>
      <c r="D6597" s="436">
        <f>VLOOKUP(C6597,'LICH THI'!C:AA,12,0)</f>
        <v>72</v>
      </c>
      <c r="E6597" s="436">
        <f>VLOOKUP(C6597,'LICH THI'!C:AA,13,0)</f>
        <v>45</v>
      </c>
      <c r="F6597" s="436">
        <f t="shared" si="1338"/>
        <v>45</v>
      </c>
      <c r="G6597" s="436">
        <f>VLOOKUP(C6597,'LICH THI'!C:AA,14,0)</f>
        <v>2</v>
      </c>
      <c r="H6597" s="436">
        <f t="shared" ref="H6597:H6660" si="1342">IF(E6597=0,"",TRUNC((B6597+E6597-1)/E6597))</f>
        <v>1</v>
      </c>
      <c r="I6597" s="436" t="str">
        <f t="shared" ref="I6597:I6660" si="1343">W6597&amp;" "&amp;X6597</f>
        <v>Lê Mạnh Cường</v>
      </c>
      <c r="J6597" s="436"/>
      <c r="K6597" s="436">
        <f t="shared" ref="K6597:K6660" si="1344">IF(G6597=1,1,IF(H6597&lt;G6597,H6597+1,1))</f>
        <v>2</v>
      </c>
      <c r="L6597" s="436" t="str">
        <f t="shared" ref="L6597:L6660" si="1345">C6597&amp;"-"&amp;K6597</f>
        <v>DC3KV49-DC-2</v>
      </c>
      <c r="M6597" s="436">
        <f t="shared" ref="M6597:M6660" si="1346">IF(E6597=0,"",MOD(MID(C6597,6,2),E6597))</f>
        <v>4</v>
      </c>
      <c r="N6597" s="437">
        <f t="shared" si="1339"/>
        <v>55</v>
      </c>
      <c r="O6597" s="437"/>
      <c r="P6597" s="430" t="str">
        <f t="shared" ref="P6597:P6660" si="1347">IF(MOD(20*O6597,10)&lt;&gt;0,"SAI","")</f>
        <v/>
      </c>
      <c r="U6597" s="177">
        <v>72</v>
      </c>
      <c r="V6597" s="177" t="s">
        <v>3046</v>
      </c>
      <c r="W6597" s="177" t="s">
        <v>2944</v>
      </c>
      <c r="X6597" s="177" t="s">
        <v>2735</v>
      </c>
      <c r="Y6597" s="177" t="s">
        <v>4563</v>
      </c>
      <c r="Z6597" s="177" t="s">
        <v>7049</v>
      </c>
      <c r="AA6597" s="525" t="s">
        <v>4564</v>
      </c>
      <c r="AB6597" s="399" t="str">
        <f t="shared" ref="AB6597:AB6660" si="1348">_CT_MaHP</f>
        <v>DC3KV49</v>
      </c>
      <c r="AC6597" s="399" t="str">
        <f t="shared" ref="AC6597:AC6660" si="1349">_CT_MaHe</f>
        <v>DC3KV49-DC</v>
      </c>
      <c r="AD6597" t="str">
        <f>Y6597&amp;"-"&amp;VLOOKUP(AC6597,'LICH THI'!C:AA,9,0)</f>
        <v>63DCKT3254-42480</v>
      </c>
      <c r="AE6597">
        <f t="shared" ref="AE6597:AE6660" si="1350">COUNTIF(AD6597,AD:AD)</f>
        <v>1</v>
      </c>
    </row>
    <row r="6598" spans="1:31" x14ac:dyDescent="0.25">
      <c r="A6598" s="436" t="str">
        <f t="shared" si="1340"/>
        <v>DC3KV49-DC-9</v>
      </c>
      <c r="B6598" s="436">
        <f>COUNTIF(AC$4:AC6598,AC6598)</f>
        <v>9</v>
      </c>
      <c r="C6598" s="436" t="str">
        <f t="shared" si="1341"/>
        <v>DC3KV49-DC</v>
      </c>
      <c r="D6598" s="436">
        <f>VLOOKUP(C6598,'LICH THI'!C:AA,12,0)</f>
        <v>72</v>
      </c>
      <c r="E6598" s="436">
        <f>VLOOKUP(C6598,'LICH THI'!C:AA,13,0)</f>
        <v>45</v>
      </c>
      <c r="F6598" s="436">
        <f t="shared" ref="F6598:F6661" si="1351">IF(G6598="","",IF(G6598=H6598,D6598-(H6598-1)*E6598,E6598))</f>
        <v>45</v>
      </c>
      <c r="G6598" s="436">
        <f>VLOOKUP(C6598,'LICH THI'!C:AA,14,0)</f>
        <v>2</v>
      </c>
      <c r="H6598" s="436">
        <f t="shared" si="1342"/>
        <v>1</v>
      </c>
      <c r="I6598" s="436" t="str">
        <f t="shared" si="1343"/>
        <v>Trần Thị Dung</v>
      </c>
      <c r="J6598" s="436"/>
      <c r="K6598" s="436">
        <f t="shared" si="1344"/>
        <v>2</v>
      </c>
      <c r="L6598" s="436" t="str">
        <f t="shared" si="1345"/>
        <v>DC3KV49-DC-2</v>
      </c>
      <c r="M6598" s="436">
        <f t="shared" si="1346"/>
        <v>4</v>
      </c>
      <c r="N6598" s="437">
        <f t="shared" ref="N6598:N6661" si="1352">IF(F6598=0,"",(K6598-1)*$N$2+1+MOD(B6598-M6598,F6598))</f>
        <v>56</v>
      </c>
      <c r="O6598" s="437"/>
      <c r="P6598" s="430" t="str">
        <f t="shared" si="1347"/>
        <v/>
      </c>
      <c r="U6598" s="177">
        <v>29</v>
      </c>
      <c r="V6598" s="177" t="s">
        <v>3378</v>
      </c>
      <c r="W6598" s="177" t="s">
        <v>2716</v>
      </c>
      <c r="X6598" s="177" t="s">
        <v>3823</v>
      </c>
      <c r="Y6598" s="177" t="s">
        <v>3824</v>
      </c>
      <c r="Z6598" s="177" t="s">
        <v>7049</v>
      </c>
      <c r="AA6598" s="525" t="s">
        <v>3825</v>
      </c>
      <c r="AB6598" s="399" t="str">
        <f t="shared" si="1348"/>
        <v>DC3KV49</v>
      </c>
      <c r="AC6598" s="399" t="str">
        <f t="shared" si="1349"/>
        <v>DC3KV49-DC</v>
      </c>
      <c r="AD6598" t="str">
        <f>Y6598&amp;"-"&amp;VLOOKUP(AC6598,'LICH THI'!C:AA,9,0)</f>
        <v>64DCKT3177-42480</v>
      </c>
      <c r="AE6598">
        <f t="shared" si="1350"/>
        <v>1</v>
      </c>
    </row>
    <row r="6599" spans="1:31" x14ac:dyDescent="0.25">
      <c r="A6599" s="436" t="str">
        <f t="shared" si="1340"/>
        <v>DC3KV49-DC-10</v>
      </c>
      <c r="B6599" s="436">
        <f>COUNTIF(AC$4:AC6599,AC6599)</f>
        <v>10</v>
      </c>
      <c r="C6599" s="436" t="str">
        <f t="shared" si="1341"/>
        <v>DC3KV49-DC</v>
      </c>
      <c r="D6599" s="436">
        <f>VLOOKUP(C6599,'LICH THI'!C:AA,12,0)</f>
        <v>72</v>
      </c>
      <c r="E6599" s="436">
        <f>VLOOKUP(C6599,'LICH THI'!C:AA,13,0)</f>
        <v>45</v>
      </c>
      <c r="F6599" s="436">
        <f t="shared" si="1351"/>
        <v>45</v>
      </c>
      <c r="G6599" s="436">
        <f>VLOOKUP(C6599,'LICH THI'!C:AA,14,0)</f>
        <v>2</v>
      </c>
      <c r="H6599" s="436">
        <f t="shared" si="1342"/>
        <v>1</v>
      </c>
      <c r="I6599" s="436" t="str">
        <f t="shared" si="1343"/>
        <v>Lại Thị Thùy Dương</v>
      </c>
      <c r="J6599" s="436"/>
      <c r="K6599" s="436">
        <f t="shared" si="1344"/>
        <v>2</v>
      </c>
      <c r="L6599" s="436" t="str">
        <f t="shared" si="1345"/>
        <v>DC3KV49-DC-2</v>
      </c>
      <c r="M6599" s="436">
        <f t="shared" si="1346"/>
        <v>4</v>
      </c>
      <c r="N6599" s="437">
        <f t="shared" si="1352"/>
        <v>57</v>
      </c>
      <c r="O6599" s="437"/>
      <c r="P6599" s="430" t="str">
        <f t="shared" si="1347"/>
        <v/>
      </c>
      <c r="U6599" s="177">
        <v>52</v>
      </c>
      <c r="V6599" s="177" t="s">
        <v>3381</v>
      </c>
      <c r="W6599" s="177" t="s">
        <v>4340</v>
      </c>
      <c r="X6599" s="177" t="s">
        <v>2601</v>
      </c>
      <c r="Y6599" s="177" t="s">
        <v>4341</v>
      </c>
      <c r="Z6599" s="177" t="s">
        <v>7049</v>
      </c>
      <c r="AA6599" s="525" t="s">
        <v>4304</v>
      </c>
      <c r="AB6599" s="399" t="str">
        <f t="shared" si="1348"/>
        <v>DC3KV49</v>
      </c>
      <c r="AC6599" s="399" t="str">
        <f t="shared" si="1349"/>
        <v>DC3KV49-DC</v>
      </c>
      <c r="AD6599" t="str">
        <f>Y6599&amp;"-"&amp;VLOOKUP(AC6599,'LICH THI'!C:AA,9,0)</f>
        <v>64DCKT3297-42480</v>
      </c>
      <c r="AE6599">
        <f t="shared" si="1350"/>
        <v>1</v>
      </c>
    </row>
    <row r="6600" spans="1:31" x14ac:dyDescent="0.25">
      <c r="A6600" s="436" t="str">
        <f t="shared" si="1340"/>
        <v>DC3KV49-DC-11</v>
      </c>
      <c r="B6600" s="436">
        <f>COUNTIF(AC$4:AC6600,AC6600)</f>
        <v>11</v>
      </c>
      <c r="C6600" s="436" t="str">
        <f t="shared" si="1341"/>
        <v>DC3KV49-DC</v>
      </c>
      <c r="D6600" s="436">
        <f>VLOOKUP(C6600,'LICH THI'!C:AA,12,0)</f>
        <v>72</v>
      </c>
      <c r="E6600" s="436">
        <f>VLOOKUP(C6600,'LICH THI'!C:AA,13,0)</f>
        <v>45</v>
      </c>
      <c r="F6600" s="436">
        <f t="shared" si="1351"/>
        <v>45</v>
      </c>
      <c r="G6600" s="436">
        <f>VLOOKUP(C6600,'LICH THI'!C:AA,14,0)</f>
        <v>2</v>
      </c>
      <c r="H6600" s="436">
        <f t="shared" si="1342"/>
        <v>1</v>
      </c>
      <c r="I6600" s="436" t="str">
        <f t="shared" si="1343"/>
        <v>Mai Thị Gấm</v>
      </c>
      <c r="J6600" s="436"/>
      <c r="K6600" s="436">
        <f t="shared" si="1344"/>
        <v>2</v>
      </c>
      <c r="L6600" s="436" t="str">
        <f t="shared" si="1345"/>
        <v>DC3KV49-DC-2</v>
      </c>
      <c r="M6600" s="436">
        <f t="shared" si="1346"/>
        <v>4</v>
      </c>
      <c r="N6600" s="437">
        <f t="shared" si="1352"/>
        <v>58</v>
      </c>
      <c r="O6600" s="437"/>
      <c r="P6600" s="430" t="str">
        <f t="shared" si="1347"/>
        <v/>
      </c>
      <c r="U6600" s="177">
        <v>38</v>
      </c>
      <c r="V6600" s="177" t="s">
        <v>3826</v>
      </c>
      <c r="W6600" s="177" t="s">
        <v>3252</v>
      </c>
      <c r="X6600" s="177" t="s">
        <v>4496</v>
      </c>
      <c r="Y6600" s="177" t="s">
        <v>5583</v>
      </c>
      <c r="Z6600" s="177" t="s">
        <v>7049</v>
      </c>
      <c r="AA6600" s="525" t="s">
        <v>2816</v>
      </c>
      <c r="AB6600" s="399" t="str">
        <f t="shared" si="1348"/>
        <v>DC3KV49</v>
      </c>
      <c r="AC6600" s="399" t="str">
        <f t="shared" si="1349"/>
        <v>DC3KV49-DC</v>
      </c>
      <c r="AD6600" t="str">
        <f>Y6600&amp;"-"&amp;VLOOKUP(AC6600,'LICH THI'!C:AA,9,0)</f>
        <v>64DCKT3174-42480</v>
      </c>
      <c r="AE6600">
        <f t="shared" si="1350"/>
        <v>1</v>
      </c>
    </row>
    <row r="6601" spans="1:31" x14ac:dyDescent="0.25">
      <c r="A6601" s="436" t="str">
        <f t="shared" si="1340"/>
        <v>DC3KV49-DC-12</v>
      </c>
      <c r="B6601" s="436">
        <f>COUNTIF(AC$4:AC6601,AC6601)</f>
        <v>12</v>
      </c>
      <c r="C6601" s="436" t="str">
        <f t="shared" si="1341"/>
        <v>DC3KV49-DC</v>
      </c>
      <c r="D6601" s="436">
        <f>VLOOKUP(C6601,'LICH THI'!C:AA,12,0)</f>
        <v>72</v>
      </c>
      <c r="E6601" s="436">
        <f>VLOOKUP(C6601,'LICH THI'!C:AA,13,0)</f>
        <v>45</v>
      </c>
      <c r="F6601" s="436">
        <f t="shared" si="1351"/>
        <v>45</v>
      </c>
      <c r="G6601" s="436">
        <f>VLOOKUP(C6601,'LICH THI'!C:AA,14,0)</f>
        <v>2</v>
      </c>
      <c r="H6601" s="436">
        <f t="shared" si="1342"/>
        <v>1</v>
      </c>
      <c r="I6601" s="436" t="str">
        <f t="shared" si="1343"/>
        <v>Lê Thị Thu Hà</v>
      </c>
      <c r="J6601" s="436"/>
      <c r="K6601" s="436">
        <f t="shared" si="1344"/>
        <v>2</v>
      </c>
      <c r="L6601" s="436" t="str">
        <f t="shared" si="1345"/>
        <v>DC3KV49-DC-2</v>
      </c>
      <c r="M6601" s="436">
        <f t="shared" si="1346"/>
        <v>4</v>
      </c>
      <c r="N6601" s="437">
        <f t="shared" si="1352"/>
        <v>59</v>
      </c>
      <c r="O6601" s="437"/>
      <c r="P6601" s="430" t="str">
        <f t="shared" si="1347"/>
        <v/>
      </c>
      <c r="U6601" s="177">
        <v>14</v>
      </c>
      <c r="V6601" s="177" t="s">
        <v>3366</v>
      </c>
      <c r="W6601" s="177" t="s">
        <v>5036</v>
      </c>
      <c r="X6601" s="177" t="s">
        <v>3163</v>
      </c>
      <c r="Y6601" s="177" t="s">
        <v>6999</v>
      </c>
      <c r="Z6601" s="177" t="s">
        <v>7049</v>
      </c>
      <c r="AA6601" s="525" t="s">
        <v>4693</v>
      </c>
      <c r="AB6601" s="399" t="str">
        <f t="shared" si="1348"/>
        <v>DC3KV49</v>
      </c>
      <c r="AC6601" s="399" t="str">
        <f t="shared" si="1349"/>
        <v>DC3KV49-DC</v>
      </c>
      <c r="AD6601" t="str">
        <f>Y6601&amp;"-"&amp;VLOOKUP(AC6601,'LICH THI'!C:AA,9,0)</f>
        <v>64DCKT3087-42480</v>
      </c>
      <c r="AE6601">
        <f t="shared" si="1350"/>
        <v>1</v>
      </c>
    </row>
    <row r="6602" spans="1:31" x14ac:dyDescent="0.25">
      <c r="A6602" s="436" t="str">
        <f t="shared" si="1340"/>
        <v>DC3KV49-DC-13</v>
      </c>
      <c r="B6602" s="436">
        <f>COUNTIF(AC$4:AC6602,AC6602)</f>
        <v>13</v>
      </c>
      <c r="C6602" s="436" t="str">
        <f t="shared" si="1341"/>
        <v>DC3KV49-DC</v>
      </c>
      <c r="D6602" s="436">
        <f>VLOOKUP(C6602,'LICH THI'!C:AA,12,0)</f>
        <v>72</v>
      </c>
      <c r="E6602" s="436">
        <f>VLOOKUP(C6602,'LICH THI'!C:AA,13,0)</f>
        <v>45</v>
      </c>
      <c r="F6602" s="436">
        <f t="shared" si="1351"/>
        <v>45</v>
      </c>
      <c r="G6602" s="436">
        <f>VLOOKUP(C6602,'LICH THI'!C:AA,14,0)</f>
        <v>2</v>
      </c>
      <c r="H6602" s="436">
        <f t="shared" si="1342"/>
        <v>1</v>
      </c>
      <c r="I6602" s="436" t="str">
        <f t="shared" si="1343"/>
        <v>Nguyễn Thị Hà</v>
      </c>
      <c r="J6602" s="436"/>
      <c r="K6602" s="436">
        <f t="shared" si="1344"/>
        <v>2</v>
      </c>
      <c r="L6602" s="436" t="str">
        <f t="shared" si="1345"/>
        <v>DC3KV49-DC-2</v>
      </c>
      <c r="M6602" s="436">
        <f t="shared" si="1346"/>
        <v>4</v>
      </c>
      <c r="N6602" s="437">
        <f t="shared" si="1352"/>
        <v>60</v>
      </c>
      <c r="O6602" s="437"/>
      <c r="P6602" s="430" t="str">
        <f t="shared" si="1347"/>
        <v/>
      </c>
      <c r="U6602" s="177">
        <v>15</v>
      </c>
      <c r="V6602" s="177" t="s">
        <v>3366</v>
      </c>
      <c r="W6602" s="177" t="s">
        <v>2619</v>
      </c>
      <c r="X6602" s="177" t="s">
        <v>3163</v>
      </c>
      <c r="Y6602" s="177" t="s">
        <v>5738</v>
      </c>
      <c r="Z6602" s="177" t="s">
        <v>7049</v>
      </c>
      <c r="AA6602" s="525" t="s">
        <v>5739</v>
      </c>
      <c r="AB6602" s="399" t="str">
        <f t="shared" si="1348"/>
        <v>DC3KV49</v>
      </c>
      <c r="AC6602" s="399" t="str">
        <f t="shared" si="1349"/>
        <v>DC3KV49-DC</v>
      </c>
      <c r="AD6602" t="str">
        <f>Y6602&amp;"-"&amp;VLOOKUP(AC6602,'LICH THI'!C:AA,9,0)</f>
        <v>64DCKT3092-42480</v>
      </c>
      <c r="AE6602">
        <f t="shared" si="1350"/>
        <v>1</v>
      </c>
    </row>
    <row r="6603" spans="1:31" x14ac:dyDescent="0.25">
      <c r="A6603" s="436" t="str">
        <f t="shared" si="1340"/>
        <v>DC3KV49-DC-14</v>
      </c>
      <c r="B6603" s="436">
        <f>COUNTIF(AC$4:AC6603,AC6603)</f>
        <v>14</v>
      </c>
      <c r="C6603" s="436" t="str">
        <f t="shared" si="1341"/>
        <v>DC3KV49-DC</v>
      </c>
      <c r="D6603" s="436">
        <f>VLOOKUP(C6603,'LICH THI'!C:AA,12,0)</f>
        <v>72</v>
      </c>
      <c r="E6603" s="436">
        <f>VLOOKUP(C6603,'LICH THI'!C:AA,13,0)</f>
        <v>45</v>
      </c>
      <c r="F6603" s="436">
        <f t="shared" si="1351"/>
        <v>45</v>
      </c>
      <c r="G6603" s="436">
        <f>VLOOKUP(C6603,'LICH THI'!C:AA,14,0)</f>
        <v>2</v>
      </c>
      <c r="H6603" s="436">
        <f t="shared" si="1342"/>
        <v>1</v>
      </c>
      <c r="I6603" s="436" t="str">
        <f t="shared" si="1343"/>
        <v>Nguyễn Bá Hai</v>
      </c>
      <c r="J6603" s="436"/>
      <c r="K6603" s="436">
        <f t="shared" si="1344"/>
        <v>2</v>
      </c>
      <c r="L6603" s="436" t="str">
        <f t="shared" si="1345"/>
        <v>DC3KV49-DC-2</v>
      </c>
      <c r="M6603" s="436">
        <f t="shared" si="1346"/>
        <v>4</v>
      </c>
      <c r="N6603" s="437">
        <f t="shared" si="1352"/>
        <v>61</v>
      </c>
      <c r="O6603" s="437"/>
      <c r="P6603" s="430" t="str">
        <f t="shared" si="1347"/>
        <v/>
      </c>
      <c r="U6603" s="177">
        <v>53</v>
      </c>
      <c r="V6603" s="177" t="s">
        <v>3381</v>
      </c>
      <c r="W6603" s="177" t="s">
        <v>4789</v>
      </c>
      <c r="X6603" s="177" t="s">
        <v>4790</v>
      </c>
      <c r="Y6603" s="177" t="s">
        <v>4791</v>
      </c>
      <c r="Z6603" s="177" t="s">
        <v>7049</v>
      </c>
      <c r="AA6603" s="525" t="s">
        <v>4792</v>
      </c>
      <c r="AB6603" s="399" t="str">
        <f t="shared" si="1348"/>
        <v>DC3KV49</v>
      </c>
      <c r="AC6603" s="399" t="str">
        <f t="shared" si="1349"/>
        <v>DC3KV49-DC</v>
      </c>
      <c r="AD6603" t="str">
        <f>Y6603&amp;"-"&amp;VLOOKUP(AC6603,'LICH THI'!C:AA,9,0)</f>
        <v>64DCKT3292-42480</v>
      </c>
      <c r="AE6603">
        <f t="shared" si="1350"/>
        <v>1</v>
      </c>
    </row>
    <row r="6604" spans="1:31" x14ac:dyDescent="0.25">
      <c r="A6604" s="436" t="str">
        <f t="shared" si="1340"/>
        <v>DC3KV49-DC-15</v>
      </c>
      <c r="B6604" s="436">
        <f>COUNTIF(AC$4:AC6604,AC6604)</f>
        <v>15</v>
      </c>
      <c r="C6604" s="436" t="str">
        <f t="shared" si="1341"/>
        <v>DC3KV49-DC</v>
      </c>
      <c r="D6604" s="436">
        <f>VLOOKUP(C6604,'LICH THI'!C:AA,12,0)</f>
        <v>72</v>
      </c>
      <c r="E6604" s="436">
        <f>VLOOKUP(C6604,'LICH THI'!C:AA,13,0)</f>
        <v>45</v>
      </c>
      <c r="F6604" s="436">
        <f t="shared" si="1351"/>
        <v>45</v>
      </c>
      <c r="G6604" s="436">
        <f>VLOOKUP(C6604,'LICH THI'!C:AA,14,0)</f>
        <v>2</v>
      </c>
      <c r="H6604" s="436">
        <f t="shared" si="1342"/>
        <v>1</v>
      </c>
      <c r="I6604" s="436" t="str">
        <f t="shared" si="1343"/>
        <v>Phạm Thị Hải</v>
      </c>
      <c r="J6604" s="436"/>
      <c r="K6604" s="436">
        <f t="shared" si="1344"/>
        <v>2</v>
      </c>
      <c r="L6604" s="436" t="str">
        <f t="shared" si="1345"/>
        <v>DC3KV49-DC-2</v>
      </c>
      <c r="M6604" s="436">
        <f t="shared" si="1346"/>
        <v>4</v>
      </c>
      <c r="N6604" s="437">
        <f t="shared" si="1352"/>
        <v>62</v>
      </c>
      <c r="O6604" s="437"/>
      <c r="P6604" s="430" t="str">
        <f t="shared" si="1347"/>
        <v/>
      </c>
      <c r="U6604" s="177">
        <v>54</v>
      </c>
      <c r="V6604" s="177" t="s">
        <v>3381</v>
      </c>
      <c r="W6604" s="177" t="s">
        <v>3557</v>
      </c>
      <c r="X6604" s="177" t="s">
        <v>2908</v>
      </c>
      <c r="Y6604" s="177" t="s">
        <v>4024</v>
      </c>
      <c r="Z6604" s="177" t="s">
        <v>7049</v>
      </c>
      <c r="AA6604" s="525" t="s">
        <v>2625</v>
      </c>
      <c r="AB6604" s="399" t="str">
        <f t="shared" si="1348"/>
        <v>DC3KV49</v>
      </c>
      <c r="AC6604" s="399" t="str">
        <f t="shared" si="1349"/>
        <v>DC3KV49-DC</v>
      </c>
      <c r="AD6604" t="str">
        <f>Y6604&amp;"-"&amp;VLOOKUP(AC6604,'LICH THI'!C:AA,9,0)</f>
        <v>64DCKT3302-42480</v>
      </c>
      <c r="AE6604">
        <f t="shared" si="1350"/>
        <v>1</v>
      </c>
    </row>
    <row r="6605" spans="1:31" x14ac:dyDescent="0.25">
      <c r="A6605" s="436" t="str">
        <f t="shared" si="1340"/>
        <v>DC3KV49-DC-16</v>
      </c>
      <c r="B6605" s="436">
        <f>COUNTIF(AC$4:AC6605,AC6605)</f>
        <v>16</v>
      </c>
      <c r="C6605" s="436" t="str">
        <f t="shared" si="1341"/>
        <v>DC3KV49-DC</v>
      </c>
      <c r="D6605" s="436">
        <f>VLOOKUP(C6605,'LICH THI'!C:AA,12,0)</f>
        <v>72</v>
      </c>
      <c r="E6605" s="436">
        <f>VLOOKUP(C6605,'LICH THI'!C:AA,13,0)</f>
        <v>45</v>
      </c>
      <c r="F6605" s="436">
        <f t="shared" si="1351"/>
        <v>45</v>
      </c>
      <c r="G6605" s="436">
        <f>VLOOKUP(C6605,'LICH THI'!C:AA,14,0)</f>
        <v>2</v>
      </c>
      <c r="H6605" s="436">
        <f t="shared" si="1342"/>
        <v>1</v>
      </c>
      <c r="I6605" s="436" t="str">
        <f t="shared" si="1343"/>
        <v>Chu Thị Hằng</v>
      </c>
      <c r="J6605" s="436"/>
      <c r="K6605" s="436">
        <f t="shared" si="1344"/>
        <v>2</v>
      </c>
      <c r="L6605" s="436" t="str">
        <f t="shared" si="1345"/>
        <v>DC3KV49-DC-2</v>
      </c>
      <c r="M6605" s="436">
        <f t="shared" si="1346"/>
        <v>4</v>
      </c>
      <c r="N6605" s="437">
        <f t="shared" si="1352"/>
        <v>63</v>
      </c>
      <c r="O6605" s="437"/>
      <c r="P6605" s="430" t="str">
        <f t="shared" si="1347"/>
        <v/>
      </c>
      <c r="U6605" s="177">
        <v>3</v>
      </c>
      <c r="V6605" s="177" t="s">
        <v>2642</v>
      </c>
      <c r="W6605" s="177" t="s">
        <v>3038</v>
      </c>
      <c r="X6605" s="177" t="s">
        <v>3383</v>
      </c>
      <c r="Y6605" s="177" t="s">
        <v>5556</v>
      </c>
      <c r="Z6605" s="177" t="s">
        <v>7049</v>
      </c>
      <c r="AA6605" s="525" t="s">
        <v>5557</v>
      </c>
      <c r="AB6605" s="399" t="str">
        <f t="shared" si="1348"/>
        <v>DC3KV49</v>
      </c>
      <c r="AC6605" s="399" t="str">
        <f t="shared" si="1349"/>
        <v>DC3KV49-DC</v>
      </c>
      <c r="AD6605" t="str">
        <f>Y6605&amp;"-"&amp;VLOOKUP(AC6605,'LICH THI'!C:AA,9,0)</f>
        <v>63DCKT3161-42480</v>
      </c>
      <c r="AE6605">
        <f t="shared" si="1350"/>
        <v>1</v>
      </c>
    </row>
    <row r="6606" spans="1:31" x14ac:dyDescent="0.25">
      <c r="A6606" s="436" t="str">
        <f t="shared" si="1340"/>
        <v>DC3KV49-DC-17</v>
      </c>
      <c r="B6606" s="436">
        <f>COUNTIF(AC$4:AC6606,AC6606)</f>
        <v>17</v>
      </c>
      <c r="C6606" s="436" t="str">
        <f t="shared" si="1341"/>
        <v>DC3KV49-DC</v>
      </c>
      <c r="D6606" s="436">
        <f>VLOOKUP(C6606,'LICH THI'!C:AA,12,0)</f>
        <v>72</v>
      </c>
      <c r="E6606" s="436">
        <f>VLOOKUP(C6606,'LICH THI'!C:AA,13,0)</f>
        <v>45</v>
      </c>
      <c r="F6606" s="436">
        <f t="shared" si="1351"/>
        <v>45</v>
      </c>
      <c r="G6606" s="436">
        <f>VLOOKUP(C6606,'LICH THI'!C:AA,14,0)</f>
        <v>2</v>
      </c>
      <c r="H6606" s="436">
        <f t="shared" si="1342"/>
        <v>1</v>
      </c>
      <c r="I6606" s="436" t="str">
        <f t="shared" si="1343"/>
        <v>Đặng Thị Hằng</v>
      </c>
      <c r="J6606" s="436"/>
      <c r="K6606" s="436">
        <f t="shared" si="1344"/>
        <v>2</v>
      </c>
      <c r="L6606" s="436" t="str">
        <f t="shared" si="1345"/>
        <v>DC3KV49-DC-2</v>
      </c>
      <c r="M6606" s="436">
        <f t="shared" si="1346"/>
        <v>4</v>
      </c>
      <c r="N6606" s="437">
        <f t="shared" si="1352"/>
        <v>64</v>
      </c>
      <c r="O6606" s="437"/>
      <c r="P6606" s="430" t="str">
        <f t="shared" si="1347"/>
        <v/>
      </c>
      <c r="U6606" s="177">
        <v>30</v>
      </c>
      <c r="V6606" s="177" t="s">
        <v>3378</v>
      </c>
      <c r="W6606" s="177" t="s">
        <v>3551</v>
      </c>
      <c r="X6606" s="177" t="s">
        <v>3383</v>
      </c>
      <c r="Y6606" s="177" t="s">
        <v>5679</v>
      </c>
      <c r="Z6606" s="177" t="s">
        <v>7049</v>
      </c>
      <c r="AA6606" s="525" t="s">
        <v>5671</v>
      </c>
      <c r="AB6606" s="399" t="str">
        <f t="shared" si="1348"/>
        <v>DC3KV49</v>
      </c>
      <c r="AC6606" s="399" t="str">
        <f t="shared" si="1349"/>
        <v>DC3KV49-DC</v>
      </c>
      <c r="AD6606" t="str">
        <f>Y6606&amp;"-"&amp;VLOOKUP(AC6606,'LICH THI'!C:AA,9,0)</f>
        <v>64DCKT3147-42480</v>
      </c>
      <c r="AE6606">
        <f t="shared" si="1350"/>
        <v>1</v>
      </c>
    </row>
    <row r="6607" spans="1:31" x14ac:dyDescent="0.25">
      <c r="A6607" s="436" t="str">
        <f t="shared" si="1340"/>
        <v>DC3KV49-DC-18</v>
      </c>
      <c r="B6607" s="436">
        <f>COUNTIF(AC$4:AC6607,AC6607)</f>
        <v>18</v>
      </c>
      <c r="C6607" s="436" t="str">
        <f t="shared" si="1341"/>
        <v>DC3KV49-DC</v>
      </c>
      <c r="D6607" s="436">
        <f>VLOOKUP(C6607,'LICH THI'!C:AA,12,0)</f>
        <v>72</v>
      </c>
      <c r="E6607" s="436">
        <f>VLOOKUP(C6607,'LICH THI'!C:AA,13,0)</f>
        <v>45</v>
      </c>
      <c r="F6607" s="436">
        <f t="shared" si="1351"/>
        <v>45</v>
      </c>
      <c r="G6607" s="436">
        <f>VLOOKUP(C6607,'LICH THI'!C:AA,14,0)</f>
        <v>2</v>
      </c>
      <c r="H6607" s="436">
        <f t="shared" si="1342"/>
        <v>1</v>
      </c>
      <c r="I6607" s="436" t="str">
        <f t="shared" si="1343"/>
        <v>Hoàng Mỹ Hoa</v>
      </c>
      <c r="J6607" s="436"/>
      <c r="K6607" s="436">
        <f t="shared" si="1344"/>
        <v>2</v>
      </c>
      <c r="L6607" s="436" t="str">
        <f t="shared" si="1345"/>
        <v>DC3KV49-DC-2</v>
      </c>
      <c r="M6607" s="436">
        <f t="shared" si="1346"/>
        <v>4</v>
      </c>
      <c r="N6607" s="437">
        <f t="shared" si="1352"/>
        <v>65</v>
      </c>
      <c r="O6607" s="437"/>
      <c r="P6607" s="430" t="str">
        <f t="shared" si="1347"/>
        <v/>
      </c>
      <c r="U6607" s="177">
        <v>39</v>
      </c>
      <c r="V6607" s="177" t="s">
        <v>3826</v>
      </c>
      <c r="W6607" s="177" t="s">
        <v>3829</v>
      </c>
      <c r="X6607" s="177" t="s">
        <v>3565</v>
      </c>
      <c r="Y6607" s="177" t="s">
        <v>3830</v>
      </c>
      <c r="Z6607" s="177" t="s">
        <v>7049</v>
      </c>
      <c r="AA6607" s="525" t="s">
        <v>3016</v>
      </c>
      <c r="AB6607" s="399" t="str">
        <f t="shared" si="1348"/>
        <v>DC3KV49</v>
      </c>
      <c r="AC6607" s="399" t="str">
        <f t="shared" si="1349"/>
        <v>DC3KV49-DC</v>
      </c>
      <c r="AD6607" t="str">
        <f>Y6607&amp;"-"&amp;VLOOKUP(AC6607,'LICH THI'!C:AA,9,0)</f>
        <v>64DCKT3209-42480</v>
      </c>
      <c r="AE6607">
        <f t="shared" si="1350"/>
        <v>1</v>
      </c>
    </row>
    <row r="6608" spans="1:31" x14ac:dyDescent="0.25">
      <c r="A6608" s="436" t="str">
        <f t="shared" si="1340"/>
        <v>DC3KV49-DC-19</v>
      </c>
      <c r="B6608" s="436">
        <f>COUNTIF(AC$4:AC6608,AC6608)</f>
        <v>19</v>
      </c>
      <c r="C6608" s="436" t="str">
        <f t="shared" si="1341"/>
        <v>DC3KV49-DC</v>
      </c>
      <c r="D6608" s="436">
        <f>VLOOKUP(C6608,'LICH THI'!C:AA,12,0)</f>
        <v>72</v>
      </c>
      <c r="E6608" s="436">
        <f>VLOOKUP(C6608,'LICH THI'!C:AA,13,0)</f>
        <v>45</v>
      </c>
      <c r="F6608" s="436">
        <f t="shared" si="1351"/>
        <v>45</v>
      </c>
      <c r="G6608" s="436">
        <f>VLOOKUP(C6608,'LICH THI'!C:AA,14,0)</f>
        <v>2</v>
      </c>
      <c r="H6608" s="436">
        <f t="shared" si="1342"/>
        <v>1</v>
      </c>
      <c r="I6608" s="436" t="str">
        <f t="shared" si="1343"/>
        <v>Lê Thành Hòa</v>
      </c>
      <c r="J6608" s="436"/>
      <c r="K6608" s="436">
        <f t="shared" si="1344"/>
        <v>2</v>
      </c>
      <c r="L6608" s="436" t="str">
        <f t="shared" si="1345"/>
        <v>DC3KV49-DC-2</v>
      </c>
      <c r="M6608" s="436">
        <f t="shared" si="1346"/>
        <v>4</v>
      </c>
      <c r="N6608" s="437">
        <f t="shared" si="1352"/>
        <v>66</v>
      </c>
      <c r="O6608" s="437"/>
      <c r="P6608" s="430" t="str">
        <f t="shared" si="1347"/>
        <v/>
      </c>
      <c r="U6608" s="177">
        <v>40</v>
      </c>
      <c r="V6608" s="177" t="s">
        <v>3826</v>
      </c>
      <c r="W6608" s="177" t="s">
        <v>4143</v>
      </c>
      <c r="X6608" s="177" t="s">
        <v>2660</v>
      </c>
      <c r="Y6608" s="177" t="s">
        <v>6041</v>
      </c>
      <c r="Z6608" s="177" t="s">
        <v>7049</v>
      </c>
      <c r="AA6608" s="525" t="s">
        <v>5114</v>
      </c>
      <c r="AB6608" s="399" t="str">
        <f t="shared" si="1348"/>
        <v>DC3KV49</v>
      </c>
      <c r="AC6608" s="399" t="str">
        <f t="shared" si="1349"/>
        <v>DC3KV49-DC</v>
      </c>
      <c r="AD6608" t="str">
        <f>Y6608&amp;"-"&amp;VLOOKUP(AC6608,'LICH THI'!C:AA,9,0)</f>
        <v>64DCKT3263-42480</v>
      </c>
      <c r="AE6608">
        <f t="shared" si="1350"/>
        <v>1</v>
      </c>
    </row>
    <row r="6609" spans="1:31" x14ac:dyDescent="0.25">
      <c r="A6609" s="436" t="str">
        <f t="shared" si="1340"/>
        <v>DC3KV49-DC-20</v>
      </c>
      <c r="B6609" s="436">
        <f>COUNTIF(AC$4:AC6609,AC6609)</f>
        <v>20</v>
      </c>
      <c r="C6609" s="436" t="str">
        <f t="shared" si="1341"/>
        <v>DC3KV49-DC</v>
      </c>
      <c r="D6609" s="436">
        <f>VLOOKUP(C6609,'LICH THI'!C:AA,12,0)</f>
        <v>72</v>
      </c>
      <c r="E6609" s="436">
        <f>VLOOKUP(C6609,'LICH THI'!C:AA,13,0)</f>
        <v>45</v>
      </c>
      <c r="F6609" s="436">
        <f t="shared" si="1351"/>
        <v>45</v>
      </c>
      <c r="G6609" s="436">
        <f>VLOOKUP(C6609,'LICH THI'!C:AA,14,0)</f>
        <v>2</v>
      </c>
      <c r="H6609" s="436">
        <f t="shared" si="1342"/>
        <v>1</v>
      </c>
      <c r="I6609" s="436" t="str">
        <f t="shared" si="1343"/>
        <v>Trần Thị Hồng</v>
      </c>
      <c r="J6609" s="436"/>
      <c r="K6609" s="436">
        <f t="shared" si="1344"/>
        <v>2</v>
      </c>
      <c r="L6609" s="436" t="str">
        <f t="shared" si="1345"/>
        <v>DC3KV49-DC-2</v>
      </c>
      <c r="M6609" s="436">
        <f t="shared" si="1346"/>
        <v>4</v>
      </c>
      <c r="N6609" s="437">
        <f t="shared" si="1352"/>
        <v>67</v>
      </c>
      <c r="O6609" s="437"/>
      <c r="P6609" s="430" t="str">
        <f t="shared" si="1347"/>
        <v/>
      </c>
      <c r="U6609" s="177">
        <v>41</v>
      </c>
      <c r="V6609" s="177" t="s">
        <v>3826</v>
      </c>
      <c r="W6609" s="177" t="s">
        <v>2716</v>
      </c>
      <c r="X6609" s="177" t="s">
        <v>2797</v>
      </c>
      <c r="Y6609" s="177" t="s">
        <v>5688</v>
      </c>
      <c r="Z6609" s="177" t="s">
        <v>7049</v>
      </c>
      <c r="AA6609" s="525" t="s">
        <v>5689</v>
      </c>
      <c r="AB6609" s="399" t="str">
        <f t="shared" si="1348"/>
        <v>DC3KV49</v>
      </c>
      <c r="AC6609" s="399" t="str">
        <f t="shared" si="1349"/>
        <v>DC3KV49-DC</v>
      </c>
      <c r="AD6609" t="str">
        <f>Y6609&amp;"-"&amp;VLOOKUP(AC6609,'LICH THI'!C:AA,9,0)</f>
        <v>64DCKT3139-42480</v>
      </c>
      <c r="AE6609">
        <f t="shared" si="1350"/>
        <v>1</v>
      </c>
    </row>
    <row r="6610" spans="1:31" x14ac:dyDescent="0.25">
      <c r="A6610" s="436" t="str">
        <f t="shared" si="1340"/>
        <v>DC3KV49-DC-21</v>
      </c>
      <c r="B6610" s="436">
        <f>COUNTIF(AC$4:AC6610,AC6610)</f>
        <v>21</v>
      </c>
      <c r="C6610" s="436" t="str">
        <f t="shared" si="1341"/>
        <v>DC3KV49-DC</v>
      </c>
      <c r="D6610" s="436">
        <f>VLOOKUP(C6610,'LICH THI'!C:AA,12,0)</f>
        <v>72</v>
      </c>
      <c r="E6610" s="436">
        <f>VLOOKUP(C6610,'LICH THI'!C:AA,13,0)</f>
        <v>45</v>
      </c>
      <c r="F6610" s="436">
        <f t="shared" si="1351"/>
        <v>45</v>
      </c>
      <c r="G6610" s="436">
        <f>VLOOKUP(C6610,'LICH THI'!C:AA,14,0)</f>
        <v>2</v>
      </c>
      <c r="H6610" s="436">
        <f t="shared" si="1342"/>
        <v>1</v>
      </c>
      <c r="I6610" s="436" t="str">
        <f t="shared" si="1343"/>
        <v>Nguyễn Tiến Hợp</v>
      </c>
      <c r="J6610" s="436"/>
      <c r="K6610" s="436">
        <f t="shared" si="1344"/>
        <v>2</v>
      </c>
      <c r="L6610" s="436" t="str">
        <f t="shared" si="1345"/>
        <v>DC3KV49-DC-2</v>
      </c>
      <c r="M6610" s="436">
        <f t="shared" si="1346"/>
        <v>4</v>
      </c>
      <c r="N6610" s="437">
        <f t="shared" si="1352"/>
        <v>68</v>
      </c>
      <c r="O6610" s="437"/>
      <c r="P6610" s="430" t="str">
        <f t="shared" si="1347"/>
        <v/>
      </c>
      <c r="U6610" s="177">
        <v>16</v>
      </c>
      <c r="V6610" s="177" t="s">
        <v>3366</v>
      </c>
      <c r="W6610" s="177" t="s">
        <v>2880</v>
      </c>
      <c r="X6610" s="177" t="s">
        <v>4761</v>
      </c>
      <c r="Y6610" s="177" t="s">
        <v>5666</v>
      </c>
      <c r="Z6610" s="177" t="s">
        <v>7049</v>
      </c>
      <c r="AA6610" s="525" t="s">
        <v>3888</v>
      </c>
      <c r="AB6610" s="399" t="str">
        <f t="shared" si="1348"/>
        <v>DC3KV49</v>
      </c>
      <c r="AC6610" s="399" t="str">
        <f t="shared" si="1349"/>
        <v>DC3KV49-DC</v>
      </c>
      <c r="AD6610" t="str">
        <f>Y6610&amp;"-"&amp;VLOOKUP(AC6610,'LICH THI'!C:AA,9,0)</f>
        <v>64DCKT3086-42480</v>
      </c>
      <c r="AE6610">
        <f t="shared" si="1350"/>
        <v>1</v>
      </c>
    </row>
    <row r="6611" spans="1:31" x14ac:dyDescent="0.25">
      <c r="A6611" s="436" t="str">
        <f t="shared" si="1340"/>
        <v>DC3KV49-DC-22</v>
      </c>
      <c r="B6611" s="436">
        <f>COUNTIF(AC$4:AC6611,AC6611)</f>
        <v>22</v>
      </c>
      <c r="C6611" s="436" t="str">
        <f t="shared" si="1341"/>
        <v>DC3KV49-DC</v>
      </c>
      <c r="D6611" s="436">
        <f>VLOOKUP(C6611,'LICH THI'!C:AA,12,0)</f>
        <v>72</v>
      </c>
      <c r="E6611" s="436">
        <f>VLOOKUP(C6611,'LICH THI'!C:AA,13,0)</f>
        <v>45</v>
      </c>
      <c r="F6611" s="436">
        <f t="shared" si="1351"/>
        <v>45</v>
      </c>
      <c r="G6611" s="436">
        <f>VLOOKUP(C6611,'LICH THI'!C:AA,14,0)</f>
        <v>2</v>
      </c>
      <c r="H6611" s="436">
        <f t="shared" si="1342"/>
        <v>1</v>
      </c>
      <c r="I6611" s="436" t="str">
        <f t="shared" si="1343"/>
        <v>Đỗ Thị Huế</v>
      </c>
      <c r="J6611" s="436"/>
      <c r="K6611" s="436">
        <f t="shared" si="1344"/>
        <v>2</v>
      </c>
      <c r="L6611" s="436" t="str">
        <f t="shared" si="1345"/>
        <v>DC3KV49-DC-2</v>
      </c>
      <c r="M6611" s="436">
        <f t="shared" si="1346"/>
        <v>4</v>
      </c>
      <c r="N6611" s="437">
        <f t="shared" si="1352"/>
        <v>69</v>
      </c>
      <c r="O6611" s="437"/>
      <c r="P6611" s="430" t="str">
        <f t="shared" si="1347"/>
        <v/>
      </c>
      <c r="U6611" s="177">
        <v>17</v>
      </c>
      <c r="V6611" s="177" t="s">
        <v>3366</v>
      </c>
      <c r="W6611" s="177" t="s">
        <v>2634</v>
      </c>
      <c r="X6611" s="177" t="s">
        <v>3754</v>
      </c>
      <c r="Y6611" s="177" t="s">
        <v>5740</v>
      </c>
      <c r="Z6611" s="177" t="s">
        <v>7049</v>
      </c>
      <c r="AA6611" s="525" t="s">
        <v>3999</v>
      </c>
      <c r="AB6611" s="399" t="str">
        <f t="shared" si="1348"/>
        <v>DC3KV49</v>
      </c>
      <c r="AC6611" s="399" t="str">
        <f t="shared" si="1349"/>
        <v>DC3KV49-DC</v>
      </c>
      <c r="AD6611" t="str">
        <f>Y6611&amp;"-"&amp;VLOOKUP(AC6611,'LICH THI'!C:AA,9,0)</f>
        <v>64DCKT3070-42480</v>
      </c>
      <c r="AE6611">
        <f t="shared" si="1350"/>
        <v>1</v>
      </c>
    </row>
    <row r="6612" spans="1:31" x14ac:dyDescent="0.25">
      <c r="A6612" s="436" t="str">
        <f t="shared" si="1340"/>
        <v>DC3KV49-DC-23</v>
      </c>
      <c r="B6612" s="436">
        <f>COUNTIF(AC$4:AC6612,AC6612)</f>
        <v>23</v>
      </c>
      <c r="C6612" s="436" t="str">
        <f t="shared" si="1341"/>
        <v>DC3KV49-DC</v>
      </c>
      <c r="D6612" s="436">
        <f>VLOOKUP(C6612,'LICH THI'!C:AA,12,0)</f>
        <v>72</v>
      </c>
      <c r="E6612" s="436">
        <f>VLOOKUP(C6612,'LICH THI'!C:AA,13,0)</f>
        <v>45</v>
      </c>
      <c r="F6612" s="436">
        <f t="shared" si="1351"/>
        <v>45</v>
      </c>
      <c r="G6612" s="436">
        <f>VLOOKUP(C6612,'LICH THI'!C:AA,14,0)</f>
        <v>2</v>
      </c>
      <c r="H6612" s="436">
        <f t="shared" si="1342"/>
        <v>1</v>
      </c>
      <c r="I6612" s="436" t="str">
        <f t="shared" si="1343"/>
        <v>Dương Thanh Huyền</v>
      </c>
      <c r="J6612" s="436"/>
      <c r="K6612" s="436">
        <f t="shared" si="1344"/>
        <v>2</v>
      </c>
      <c r="L6612" s="436" t="str">
        <f t="shared" si="1345"/>
        <v>DC3KV49-DC-2</v>
      </c>
      <c r="M6612" s="436">
        <f t="shared" si="1346"/>
        <v>4</v>
      </c>
      <c r="N6612" s="437">
        <f t="shared" si="1352"/>
        <v>70</v>
      </c>
      <c r="O6612" s="437"/>
      <c r="P6612" s="430" t="str">
        <f t="shared" si="1347"/>
        <v/>
      </c>
      <c r="U6612" s="177">
        <v>18</v>
      </c>
      <c r="V6612" s="177" t="s">
        <v>3366</v>
      </c>
      <c r="W6612" s="177" t="s">
        <v>7050</v>
      </c>
      <c r="X6612" s="177" t="s">
        <v>4236</v>
      </c>
      <c r="Y6612" s="177" t="s">
        <v>7051</v>
      </c>
      <c r="Z6612" s="177" t="s">
        <v>7049</v>
      </c>
      <c r="AA6612" s="525" t="s">
        <v>3407</v>
      </c>
      <c r="AB6612" s="399" t="str">
        <f t="shared" si="1348"/>
        <v>DC3KV49</v>
      </c>
      <c r="AC6612" s="399" t="str">
        <f t="shared" si="1349"/>
        <v>DC3KV49-DC</v>
      </c>
      <c r="AD6612" t="str">
        <f>Y6612&amp;"-"&amp;VLOOKUP(AC6612,'LICH THI'!C:AA,9,0)</f>
        <v>64DCKT3090-42480</v>
      </c>
      <c r="AE6612">
        <f t="shared" si="1350"/>
        <v>1</v>
      </c>
    </row>
    <row r="6613" spans="1:31" x14ac:dyDescent="0.25">
      <c r="A6613" s="436" t="str">
        <f t="shared" si="1340"/>
        <v>DC3KV49-DC-24</v>
      </c>
      <c r="B6613" s="436">
        <f>COUNTIF(AC$4:AC6613,AC6613)</f>
        <v>24</v>
      </c>
      <c r="C6613" s="436" t="str">
        <f t="shared" si="1341"/>
        <v>DC3KV49-DC</v>
      </c>
      <c r="D6613" s="436">
        <f>VLOOKUP(C6613,'LICH THI'!C:AA,12,0)</f>
        <v>72</v>
      </c>
      <c r="E6613" s="436">
        <f>VLOOKUP(C6613,'LICH THI'!C:AA,13,0)</f>
        <v>45</v>
      </c>
      <c r="F6613" s="436">
        <f t="shared" si="1351"/>
        <v>45</v>
      </c>
      <c r="G6613" s="436">
        <f>VLOOKUP(C6613,'LICH THI'!C:AA,14,0)</f>
        <v>2</v>
      </c>
      <c r="H6613" s="436">
        <f t="shared" si="1342"/>
        <v>1</v>
      </c>
      <c r="I6613" s="436" t="str">
        <f t="shared" si="1343"/>
        <v>Nguyễn Thị Huyền</v>
      </c>
      <c r="J6613" s="436"/>
      <c r="K6613" s="436">
        <f t="shared" si="1344"/>
        <v>2</v>
      </c>
      <c r="L6613" s="436" t="str">
        <f t="shared" si="1345"/>
        <v>DC3KV49-DC-2</v>
      </c>
      <c r="M6613" s="436">
        <f t="shared" si="1346"/>
        <v>4</v>
      </c>
      <c r="N6613" s="437">
        <f t="shared" si="1352"/>
        <v>71</v>
      </c>
      <c r="O6613" s="437"/>
      <c r="P6613" s="430" t="str">
        <f t="shared" si="1347"/>
        <v/>
      </c>
      <c r="U6613" s="177">
        <v>55</v>
      </c>
      <c r="V6613" s="177" t="s">
        <v>3381</v>
      </c>
      <c r="W6613" s="177" t="s">
        <v>2619</v>
      </c>
      <c r="X6613" s="177" t="s">
        <v>4236</v>
      </c>
      <c r="Y6613" s="177" t="s">
        <v>7064</v>
      </c>
      <c r="Z6613" s="177" t="s">
        <v>7049</v>
      </c>
      <c r="AA6613" s="525" t="s">
        <v>4698</v>
      </c>
      <c r="AB6613" s="399" t="str">
        <f t="shared" si="1348"/>
        <v>DC3KV49</v>
      </c>
      <c r="AC6613" s="399" t="str">
        <f t="shared" si="1349"/>
        <v>DC3KV49-DC</v>
      </c>
      <c r="AD6613" t="str">
        <f>Y6613&amp;"-"&amp;VLOOKUP(AC6613,'LICH THI'!C:AA,9,0)</f>
        <v>64DCKT3210-42480</v>
      </c>
      <c r="AE6613">
        <f t="shared" si="1350"/>
        <v>1</v>
      </c>
    </row>
    <row r="6614" spans="1:31" x14ac:dyDescent="0.25">
      <c r="A6614" s="436" t="str">
        <f t="shared" si="1340"/>
        <v>DC3KV49-DC-25</v>
      </c>
      <c r="B6614" s="436">
        <f>COUNTIF(AC$4:AC6614,AC6614)</f>
        <v>25</v>
      </c>
      <c r="C6614" s="436" t="str">
        <f t="shared" si="1341"/>
        <v>DC3KV49-DC</v>
      </c>
      <c r="D6614" s="436">
        <f>VLOOKUP(C6614,'LICH THI'!C:AA,12,0)</f>
        <v>72</v>
      </c>
      <c r="E6614" s="436">
        <f>VLOOKUP(C6614,'LICH THI'!C:AA,13,0)</f>
        <v>45</v>
      </c>
      <c r="F6614" s="436">
        <f t="shared" si="1351"/>
        <v>45</v>
      </c>
      <c r="G6614" s="436">
        <f>VLOOKUP(C6614,'LICH THI'!C:AA,14,0)</f>
        <v>2</v>
      </c>
      <c r="H6614" s="436">
        <f t="shared" si="1342"/>
        <v>1</v>
      </c>
      <c r="I6614" s="436" t="str">
        <f t="shared" si="1343"/>
        <v>Phạm Thu Huyền</v>
      </c>
      <c r="J6614" s="436"/>
      <c r="K6614" s="436">
        <f t="shared" si="1344"/>
        <v>2</v>
      </c>
      <c r="L6614" s="436" t="str">
        <f t="shared" si="1345"/>
        <v>DC3KV49-DC-2</v>
      </c>
      <c r="M6614" s="436">
        <f t="shared" si="1346"/>
        <v>4</v>
      </c>
      <c r="N6614" s="437">
        <f t="shared" si="1352"/>
        <v>72</v>
      </c>
      <c r="O6614" s="437"/>
      <c r="P6614" s="430" t="str">
        <f t="shared" si="1347"/>
        <v/>
      </c>
      <c r="U6614" s="177">
        <v>31</v>
      </c>
      <c r="V6614" s="177" t="s">
        <v>3378</v>
      </c>
      <c r="W6614" s="177" t="s">
        <v>5744</v>
      </c>
      <c r="X6614" s="177" t="s">
        <v>4236</v>
      </c>
      <c r="Y6614" s="177" t="s">
        <v>5745</v>
      </c>
      <c r="Z6614" s="177" t="s">
        <v>7049</v>
      </c>
      <c r="AA6614" s="525" t="s">
        <v>3312</v>
      </c>
      <c r="AB6614" s="399" t="str">
        <f t="shared" si="1348"/>
        <v>DC3KV49</v>
      </c>
      <c r="AC6614" s="399" t="str">
        <f t="shared" si="1349"/>
        <v>DC3KV49-DC</v>
      </c>
      <c r="AD6614" t="str">
        <f>Y6614&amp;"-"&amp;VLOOKUP(AC6614,'LICH THI'!C:AA,9,0)</f>
        <v>64DCKT3211-42480</v>
      </c>
      <c r="AE6614">
        <f t="shared" si="1350"/>
        <v>1</v>
      </c>
    </row>
    <row r="6615" spans="1:31" x14ac:dyDescent="0.25">
      <c r="A6615" s="436" t="str">
        <f t="shared" si="1340"/>
        <v>DC3KV49-DC-26</v>
      </c>
      <c r="B6615" s="436">
        <f>COUNTIF(AC$4:AC6615,AC6615)</f>
        <v>26</v>
      </c>
      <c r="C6615" s="436" t="str">
        <f t="shared" si="1341"/>
        <v>DC3KV49-DC</v>
      </c>
      <c r="D6615" s="436">
        <f>VLOOKUP(C6615,'LICH THI'!C:AA,12,0)</f>
        <v>72</v>
      </c>
      <c r="E6615" s="436">
        <f>VLOOKUP(C6615,'LICH THI'!C:AA,13,0)</f>
        <v>45</v>
      </c>
      <c r="F6615" s="436">
        <f t="shared" si="1351"/>
        <v>45</v>
      </c>
      <c r="G6615" s="436">
        <f>VLOOKUP(C6615,'LICH THI'!C:AA,14,0)</f>
        <v>2</v>
      </c>
      <c r="H6615" s="436">
        <f t="shared" si="1342"/>
        <v>1</v>
      </c>
      <c r="I6615" s="436" t="str">
        <f t="shared" si="1343"/>
        <v>Nguyễn Việt Hưng</v>
      </c>
      <c r="J6615" s="436"/>
      <c r="K6615" s="436">
        <f t="shared" si="1344"/>
        <v>2</v>
      </c>
      <c r="L6615" s="436" t="str">
        <f t="shared" si="1345"/>
        <v>DC3KV49-DC-2</v>
      </c>
      <c r="M6615" s="436">
        <f t="shared" si="1346"/>
        <v>4</v>
      </c>
      <c r="N6615" s="437">
        <f t="shared" si="1352"/>
        <v>73</v>
      </c>
      <c r="O6615" s="437"/>
      <c r="P6615" s="430" t="str">
        <f t="shared" si="1347"/>
        <v/>
      </c>
      <c r="U6615" s="177">
        <v>42</v>
      </c>
      <c r="V6615" s="177" t="s">
        <v>3826</v>
      </c>
      <c r="W6615" s="177" t="s">
        <v>4548</v>
      </c>
      <c r="X6615" s="177" t="s">
        <v>2804</v>
      </c>
      <c r="Y6615" s="177" t="s">
        <v>5584</v>
      </c>
      <c r="Z6615" s="177" t="s">
        <v>7049</v>
      </c>
      <c r="AA6615" s="525" t="s">
        <v>5585</v>
      </c>
      <c r="AB6615" s="399" t="str">
        <f t="shared" si="1348"/>
        <v>DC3KV49</v>
      </c>
      <c r="AC6615" s="399" t="str">
        <f t="shared" si="1349"/>
        <v>DC3KV49-DC</v>
      </c>
      <c r="AD6615" t="str">
        <f>Y6615&amp;"-"&amp;VLOOKUP(AC6615,'LICH THI'!C:AA,9,0)</f>
        <v>64DCKT3217-42480</v>
      </c>
      <c r="AE6615">
        <f t="shared" si="1350"/>
        <v>1</v>
      </c>
    </row>
    <row r="6616" spans="1:31" x14ac:dyDescent="0.25">
      <c r="A6616" s="436" t="str">
        <f t="shared" si="1340"/>
        <v>DC3KV49-DC-27</v>
      </c>
      <c r="B6616" s="436">
        <f>COUNTIF(AC$4:AC6616,AC6616)</f>
        <v>27</v>
      </c>
      <c r="C6616" s="436" t="str">
        <f t="shared" si="1341"/>
        <v>DC3KV49-DC</v>
      </c>
      <c r="D6616" s="436">
        <f>VLOOKUP(C6616,'LICH THI'!C:AA,12,0)</f>
        <v>72</v>
      </c>
      <c r="E6616" s="436">
        <f>VLOOKUP(C6616,'LICH THI'!C:AA,13,0)</f>
        <v>45</v>
      </c>
      <c r="F6616" s="436">
        <f t="shared" si="1351"/>
        <v>45</v>
      </c>
      <c r="G6616" s="436">
        <f>VLOOKUP(C6616,'LICH THI'!C:AA,14,0)</f>
        <v>2</v>
      </c>
      <c r="H6616" s="436">
        <f t="shared" si="1342"/>
        <v>1</v>
      </c>
      <c r="I6616" s="436" t="str">
        <f t="shared" si="1343"/>
        <v>Tạ Thị Lan Hương</v>
      </c>
      <c r="J6616" s="436"/>
      <c r="K6616" s="436">
        <f t="shared" si="1344"/>
        <v>2</v>
      </c>
      <c r="L6616" s="436" t="str">
        <f t="shared" si="1345"/>
        <v>DC3KV49-DC-2</v>
      </c>
      <c r="M6616" s="436">
        <f t="shared" si="1346"/>
        <v>4</v>
      </c>
      <c r="N6616" s="437">
        <f t="shared" si="1352"/>
        <v>74</v>
      </c>
      <c r="O6616" s="437"/>
      <c r="P6616" s="430" t="str">
        <f t="shared" si="1347"/>
        <v/>
      </c>
      <c r="U6616" s="177">
        <v>19</v>
      </c>
      <c r="V6616" s="177" t="s">
        <v>3366</v>
      </c>
      <c r="W6616" s="177" t="s">
        <v>6201</v>
      </c>
      <c r="X6616" s="177" t="s">
        <v>2663</v>
      </c>
      <c r="Y6616" s="177" t="s">
        <v>6202</v>
      </c>
      <c r="Z6616" s="177" t="s">
        <v>7049</v>
      </c>
      <c r="AA6616" s="525" t="s">
        <v>4656</v>
      </c>
      <c r="AB6616" s="399" t="str">
        <f t="shared" si="1348"/>
        <v>DC3KV49</v>
      </c>
      <c r="AC6616" s="399" t="str">
        <f t="shared" si="1349"/>
        <v>DC3KV49-DC</v>
      </c>
      <c r="AD6616" t="str">
        <f>Y6616&amp;"-"&amp;VLOOKUP(AC6616,'LICH THI'!C:AA,9,0)</f>
        <v>64DCKT3103-42480</v>
      </c>
      <c r="AE6616">
        <f t="shared" si="1350"/>
        <v>1</v>
      </c>
    </row>
    <row r="6617" spans="1:31" x14ac:dyDescent="0.25">
      <c r="A6617" s="436" t="str">
        <f t="shared" si="1340"/>
        <v>DC3KV49-DC-28</v>
      </c>
      <c r="B6617" s="436">
        <f>COUNTIF(AC$4:AC6617,AC6617)</f>
        <v>28</v>
      </c>
      <c r="C6617" s="436" t="str">
        <f t="shared" si="1341"/>
        <v>DC3KV49-DC</v>
      </c>
      <c r="D6617" s="436">
        <f>VLOOKUP(C6617,'LICH THI'!C:AA,12,0)</f>
        <v>72</v>
      </c>
      <c r="E6617" s="436">
        <f>VLOOKUP(C6617,'LICH THI'!C:AA,13,0)</f>
        <v>45</v>
      </c>
      <c r="F6617" s="436">
        <f t="shared" si="1351"/>
        <v>45</v>
      </c>
      <c r="G6617" s="436">
        <f>VLOOKUP(C6617,'LICH THI'!C:AA,14,0)</f>
        <v>2</v>
      </c>
      <c r="H6617" s="436">
        <f t="shared" si="1342"/>
        <v>1</v>
      </c>
      <c r="I6617" s="436" t="str">
        <f t="shared" si="1343"/>
        <v>Nguyễn Trung Kiên</v>
      </c>
      <c r="J6617" s="436"/>
      <c r="K6617" s="436">
        <f t="shared" si="1344"/>
        <v>2</v>
      </c>
      <c r="L6617" s="436" t="str">
        <f t="shared" si="1345"/>
        <v>DC3KV49-DC-2</v>
      </c>
      <c r="M6617" s="436">
        <f t="shared" si="1346"/>
        <v>4</v>
      </c>
      <c r="N6617" s="437">
        <f t="shared" si="1352"/>
        <v>75</v>
      </c>
      <c r="O6617" s="437"/>
      <c r="P6617" s="430" t="str">
        <f t="shared" si="1347"/>
        <v/>
      </c>
      <c r="U6617" s="177">
        <v>56</v>
      </c>
      <c r="V6617" s="177" t="s">
        <v>3381</v>
      </c>
      <c r="W6617" s="177" t="s">
        <v>2687</v>
      </c>
      <c r="X6617" s="177" t="s">
        <v>2762</v>
      </c>
      <c r="Y6617" s="177" t="s">
        <v>5755</v>
      </c>
      <c r="Z6617" s="177" t="s">
        <v>7049</v>
      </c>
      <c r="AA6617" s="525" t="s">
        <v>2959</v>
      </c>
      <c r="AB6617" s="399" t="str">
        <f t="shared" si="1348"/>
        <v>DC3KV49</v>
      </c>
      <c r="AC6617" s="399" t="str">
        <f t="shared" si="1349"/>
        <v>DC3KV49-DC</v>
      </c>
      <c r="AD6617" t="str">
        <f>Y6617&amp;"-"&amp;VLOOKUP(AC6617,'LICH THI'!C:AA,9,0)</f>
        <v>64DCKT3243-42480</v>
      </c>
      <c r="AE6617">
        <f t="shared" si="1350"/>
        <v>1</v>
      </c>
    </row>
    <row r="6618" spans="1:31" x14ac:dyDescent="0.25">
      <c r="A6618" s="436" t="str">
        <f t="shared" si="1340"/>
        <v>DC3KV49-DC-29</v>
      </c>
      <c r="B6618" s="436">
        <f>COUNTIF(AC$4:AC6618,AC6618)</f>
        <v>29</v>
      </c>
      <c r="C6618" s="436" t="str">
        <f t="shared" si="1341"/>
        <v>DC3KV49-DC</v>
      </c>
      <c r="D6618" s="436">
        <f>VLOOKUP(C6618,'LICH THI'!C:AA,12,0)</f>
        <v>72</v>
      </c>
      <c r="E6618" s="436">
        <f>VLOOKUP(C6618,'LICH THI'!C:AA,13,0)</f>
        <v>45</v>
      </c>
      <c r="F6618" s="436">
        <f t="shared" si="1351"/>
        <v>45</v>
      </c>
      <c r="G6618" s="436">
        <f>VLOOKUP(C6618,'LICH THI'!C:AA,14,0)</f>
        <v>2</v>
      </c>
      <c r="H6618" s="436">
        <f t="shared" si="1342"/>
        <v>1</v>
      </c>
      <c r="I6618" s="436" t="str">
        <f t="shared" si="1343"/>
        <v>Nguyễn Thị Phương Lan</v>
      </c>
      <c r="J6618" s="436"/>
      <c r="K6618" s="436">
        <f t="shared" si="1344"/>
        <v>2</v>
      </c>
      <c r="L6618" s="436" t="str">
        <f t="shared" si="1345"/>
        <v>DC3KV49-DC-2</v>
      </c>
      <c r="M6618" s="436">
        <f t="shared" si="1346"/>
        <v>4</v>
      </c>
      <c r="N6618" s="437">
        <f t="shared" si="1352"/>
        <v>76</v>
      </c>
      <c r="O6618" s="437"/>
      <c r="P6618" s="430" t="str">
        <f t="shared" si="1347"/>
        <v/>
      </c>
      <c r="U6618" s="177">
        <v>32</v>
      </c>
      <c r="V6618" s="177" t="s">
        <v>3378</v>
      </c>
      <c r="W6618" s="177" t="s">
        <v>2645</v>
      </c>
      <c r="X6618" s="177" t="s">
        <v>2960</v>
      </c>
      <c r="Y6618" s="177" t="s">
        <v>4529</v>
      </c>
      <c r="Z6618" s="177" t="s">
        <v>7049</v>
      </c>
      <c r="AA6618" s="525" t="s">
        <v>2986</v>
      </c>
      <c r="AB6618" s="399" t="str">
        <f t="shared" si="1348"/>
        <v>DC3KV49</v>
      </c>
      <c r="AC6618" s="399" t="str">
        <f t="shared" si="1349"/>
        <v>DC3KV49-DC</v>
      </c>
      <c r="AD6618" t="str">
        <f>Y6618&amp;"-"&amp;VLOOKUP(AC6618,'LICH THI'!C:AA,9,0)</f>
        <v>64DCKT3245-42480</v>
      </c>
      <c r="AE6618">
        <f t="shared" si="1350"/>
        <v>1</v>
      </c>
    </row>
    <row r="6619" spans="1:31" x14ac:dyDescent="0.25">
      <c r="A6619" s="436" t="str">
        <f t="shared" si="1340"/>
        <v>DC3KV49-DC-30</v>
      </c>
      <c r="B6619" s="436">
        <f>COUNTIF(AC$4:AC6619,AC6619)</f>
        <v>30</v>
      </c>
      <c r="C6619" s="436" t="str">
        <f t="shared" si="1341"/>
        <v>DC3KV49-DC</v>
      </c>
      <c r="D6619" s="436">
        <f>VLOOKUP(C6619,'LICH THI'!C:AA,12,0)</f>
        <v>72</v>
      </c>
      <c r="E6619" s="436">
        <f>VLOOKUP(C6619,'LICH THI'!C:AA,13,0)</f>
        <v>45</v>
      </c>
      <c r="F6619" s="436">
        <f t="shared" si="1351"/>
        <v>45</v>
      </c>
      <c r="G6619" s="436">
        <f>VLOOKUP(C6619,'LICH THI'!C:AA,14,0)</f>
        <v>2</v>
      </c>
      <c r="H6619" s="436">
        <f t="shared" si="1342"/>
        <v>1</v>
      </c>
      <c r="I6619" s="436" t="str">
        <f t="shared" si="1343"/>
        <v>Nguyễn Thị Hoài Linh</v>
      </c>
      <c r="J6619" s="436"/>
      <c r="K6619" s="436">
        <f t="shared" si="1344"/>
        <v>2</v>
      </c>
      <c r="L6619" s="436" t="str">
        <f t="shared" si="1345"/>
        <v>DC3KV49-DC-2</v>
      </c>
      <c r="M6619" s="436">
        <f t="shared" si="1346"/>
        <v>4</v>
      </c>
      <c r="N6619" s="437">
        <f t="shared" si="1352"/>
        <v>77</v>
      </c>
      <c r="O6619" s="437"/>
      <c r="P6619" s="430" t="str">
        <f t="shared" si="1347"/>
        <v/>
      </c>
      <c r="U6619" s="177">
        <v>33</v>
      </c>
      <c r="V6619" s="177" t="s">
        <v>3378</v>
      </c>
      <c r="W6619" s="177" t="s">
        <v>4530</v>
      </c>
      <c r="X6619" s="177" t="s">
        <v>2670</v>
      </c>
      <c r="Y6619" s="177" t="s">
        <v>4531</v>
      </c>
      <c r="Z6619" s="177" t="s">
        <v>7049</v>
      </c>
      <c r="AA6619" s="525" t="s">
        <v>4532</v>
      </c>
      <c r="AB6619" s="399" t="str">
        <f t="shared" si="1348"/>
        <v>DC3KV49</v>
      </c>
      <c r="AC6619" s="399" t="str">
        <f t="shared" si="1349"/>
        <v>DC3KV49-DC</v>
      </c>
      <c r="AD6619" t="str">
        <f>Y6619&amp;"-"&amp;VLOOKUP(AC6619,'LICH THI'!C:AA,9,0)</f>
        <v>64DCKT3206-42480</v>
      </c>
      <c r="AE6619">
        <f t="shared" si="1350"/>
        <v>1</v>
      </c>
    </row>
    <row r="6620" spans="1:31" x14ac:dyDescent="0.25">
      <c r="A6620" s="436" t="str">
        <f t="shared" si="1340"/>
        <v>DC3KV49-DC-31</v>
      </c>
      <c r="B6620" s="436">
        <f>COUNTIF(AC$4:AC6620,AC6620)</f>
        <v>31</v>
      </c>
      <c r="C6620" s="436" t="str">
        <f t="shared" si="1341"/>
        <v>DC3KV49-DC</v>
      </c>
      <c r="D6620" s="436">
        <f>VLOOKUP(C6620,'LICH THI'!C:AA,12,0)</f>
        <v>72</v>
      </c>
      <c r="E6620" s="436">
        <f>VLOOKUP(C6620,'LICH THI'!C:AA,13,0)</f>
        <v>45</v>
      </c>
      <c r="F6620" s="436">
        <f t="shared" si="1351"/>
        <v>45</v>
      </c>
      <c r="G6620" s="436">
        <f>VLOOKUP(C6620,'LICH THI'!C:AA,14,0)</f>
        <v>2</v>
      </c>
      <c r="H6620" s="436">
        <f t="shared" si="1342"/>
        <v>1</v>
      </c>
      <c r="I6620" s="436" t="str">
        <f t="shared" si="1343"/>
        <v>Nguyễn Thùy Linh</v>
      </c>
      <c r="J6620" s="436"/>
      <c r="K6620" s="436">
        <f t="shared" si="1344"/>
        <v>2</v>
      </c>
      <c r="L6620" s="436" t="str">
        <f t="shared" si="1345"/>
        <v>DC3KV49-DC-2</v>
      </c>
      <c r="M6620" s="436">
        <f t="shared" si="1346"/>
        <v>4</v>
      </c>
      <c r="N6620" s="437">
        <f t="shared" si="1352"/>
        <v>78</v>
      </c>
      <c r="O6620" s="437"/>
      <c r="P6620" s="430" t="str">
        <f t="shared" si="1347"/>
        <v/>
      </c>
      <c r="U6620" s="177">
        <v>43</v>
      </c>
      <c r="V6620" s="177" t="s">
        <v>3826</v>
      </c>
      <c r="W6620" s="177" t="s">
        <v>2669</v>
      </c>
      <c r="X6620" s="177" t="s">
        <v>2670</v>
      </c>
      <c r="Y6620" s="177" t="s">
        <v>3831</v>
      </c>
      <c r="Z6620" s="177" t="s">
        <v>7049</v>
      </c>
      <c r="AA6620" s="525" t="s">
        <v>3832</v>
      </c>
      <c r="AB6620" s="399" t="str">
        <f t="shared" si="1348"/>
        <v>DC3KV49</v>
      </c>
      <c r="AC6620" s="399" t="str">
        <f t="shared" si="1349"/>
        <v>DC3KV49-DC</v>
      </c>
      <c r="AD6620" t="str">
        <f>Y6620&amp;"-"&amp;VLOOKUP(AC6620,'LICH THI'!C:AA,9,0)</f>
        <v>64DCKT3196-42480</v>
      </c>
      <c r="AE6620">
        <f t="shared" si="1350"/>
        <v>1</v>
      </c>
    </row>
    <row r="6621" spans="1:31" x14ac:dyDescent="0.25">
      <c r="A6621" s="436" t="str">
        <f t="shared" si="1340"/>
        <v>DC3KV49-DC-32</v>
      </c>
      <c r="B6621" s="436">
        <f>COUNTIF(AC$4:AC6621,AC6621)</f>
        <v>32</v>
      </c>
      <c r="C6621" s="436" t="str">
        <f t="shared" si="1341"/>
        <v>DC3KV49-DC</v>
      </c>
      <c r="D6621" s="436">
        <f>VLOOKUP(C6621,'LICH THI'!C:AA,12,0)</f>
        <v>72</v>
      </c>
      <c r="E6621" s="436">
        <f>VLOOKUP(C6621,'LICH THI'!C:AA,13,0)</f>
        <v>45</v>
      </c>
      <c r="F6621" s="436">
        <f t="shared" si="1351"/>
        <v>45</v>
      </c>
      <c r="G6621" s="436">
        <f>VLOOKUP(C6621,'LICH THI'!C:AA,14,0)</f>
        <v>2</v>
      </c>
      <c r="H6621" s="436">
        <f t="shared" si="1342"/>
        <v>1</v>
      </c>
      <c r="I6621" s="436" t="str">
        <f t="shared" si="1343"/>
        <v>Nguyễn Thị Lý</v>
      </c>
      <c r="J6621" s="436"/>
      <c r="K6621" s="436">
        <f t="shared" si="1344"/>
        <v>2</v>
      </c>
      <c r="L6621" s="436" t="str">
        <f t="shared" si="1345"/>
        <v>DC3KV49-DC-2</v>
      </c>
      <c r="M6621" s="436">
        <f t="shared" si="1346"/>
        <v>4</v>
      </c>
      <c r="N6621" s="437">
        <f t="shared" si="1352"/>
        <v>79</v>
      </c>
      <c r="O6621" s="437"/>
      <c r="P6621" s="430" t="str">
        <f t="shared" si="1347"/>
        <v/>
      </c>
      <c r="U6621" s="177">
        <v>4</v>
      </c>
      <c r="V6621" s="177" t="s">
        <v>2642</v>
      </c>
      <c r="W6621" s="177" t="s">
        <v>2619</v>
      </c>
      <c r="X6621" s="177" t="s">
        <v>2673</v>
      </c>
      <c r="Y6621" s="177" t="s">
        <v>2674</v>
      </c>
      <c r="Z6621" s="177" t="s">
        <v>7049</v>
      </c>
      <c r="AA6621" s="525" t="s">
        <v>2675</v>
      </c>
      <c r="AB6621" s="399" t="str">
        <f t="shared" si="1348"/>
        <v>DC3KV49</v>
      </c>
      <c r="AC6621" s="399" t="str">
        <f t="shared" si="1349"/>
        <v>DC3KV49-DC</v>
      </c>
      <c r="AD6621" t="str">
        <f>Y6621&amp;"-"&amp;VLOOKUP(AC6621,'LICH THI'!C:AA,9,0)</f>
        <v>63DCKT3187-42480</v>
      </c>
      <c r="AE6621">
        <f t="shared" si="1350"/>
        <v>1</v>
      </c>
    </row>
    <row r="6622" spans="1:31" x14ac:dyDescent="0.25">
      <c r="A6622" s="436" t="str">
        <f t="shared" si="1340"/>
        <v>DC3KV49-DC-33</v>
      </c>
      <c r="B6622" s="436">
        <f>COUNTIF(AC$4:AC6622,AC6622)</f>
        <v>33</v>
      </c>
      <c r="C6622" s="436" t="str">
        <f t="shared" si="1341"/>
        <v>DC3KV49-DC</v>
      </c>
      <c r="D6622" s="436">
        <f>VLOOKUP(C6622,'LICH THI'!C:AA,12,0)</f>
        <v>72</v>
      </c>
      <c r="E6622" s="436">
        <f>VLOOKUP(C6622,'LICH THI'!C:AA,13,0)</f>
        <v>45</v>
      </c>
      <c r="F6622" s="436">
        <f t="shared" si="1351"/>
        <v>45</v>
      </c>
      <c r="G6622" s="436">
        <f>VLOOKUP(C6622,'LICH THI'!C:AA,14,0)</f>
        <v>2</v>
      </c>
      <c r="H6622" s="436">
        <f t="shared" si="1342"/>
        <v>1</v>
      </c>
      <c r="I6622" s="436" t="str">
        <f t="shared" si="1343"/>
        <v>Nguyễn Thị Ly Na</v>
      </c>
      <c r="J6622" s="436"/>
      <c r="K6622" s="436">
        <f t="shared" si="1344"/>
        <v>2</v>
      </c>
      <c r="L6622" s="436" t="str">
        <f t="shared" si="1345"/>
        <v>DC3KV49-DC-2</v>
      </c>
      <c r="M6622" s="436">
        <f t="shared" si="1346"/>
        <v>4</v>
      </c>
      <c r="N6622" s="437">
        <f t="shared" si="1352"/>
        <v>80</v>
      </c>
      <c r="O6622" s="437"/>
      <c r="P6622" s="430" t="str">
        <f t="shared" si="1347"/>
        <v/>
      </c>
      <c r="U6622" s="177">
        <v>34</v>
      </c>
      <c r="V6622" s="177" t="s">
        <v>3378</v>
      </c>
      <c r="W6622" s="177" t="s">
        <v>7055</v>
      </c>
      <c r="X6622" s="177" t="s">
        <v>5527</v>
      </c>
      <c r="Y6622" s="177" t="s">
        <v>7056</v>
      </c>
      <c r="Z6622" s="177" t="s">
        <v>7049</v>
      </c>
      <c r="AA6622" s="525" t="s">
        <v>7057</v>
      </c>
      <c r="AB6622" s="399" t="str">
        <f t="shared" si="1348"/>
        <v>DC3KV49</v>
      </c>
      <c r="AC6622" s="399" t="str">
        <f t="shared" si="1349"/>
        <v>DC3KV49-DC</v>
      </c>
      <c r="AD6622" t="str">
        <f>Y6622&amp;"-"&amp;VLOOKUP(AC6622,'LICH THI'!C:AA,9,0)</f>
        <v>64DCKT3135-42480</v>
      </c>
      <c r="AE6622">
        <f t="shared" si="1350"/>
        <v>1</v>
      </c>
    </row>
    <row r="6623" spans="1:31" x14ac:dyDescent="0.25">
      <c r="A6623" s="436" t="str">
        <f t="shared" si="1340"/>
        <v>DC3KV49-DC-34</v>
      </c>
      <c r="B6623" s="436">
        <f>COUNTIF(AC$4:AC6623,AC6623)</f>
        <v>34</v>
      </c>
      <c r="C6623" s="436" t="str">
        <f t="shared" si="1341"/>
        <v>DC3KV49-DC</v>
      </c>
      <c r="D6623" s="436">
        <f>VLOOKUP(C6623,'LICH THI'!C:AA,12,0)</f>
        <v>72</v>
      </c>
      <c r="E6623" s="436">
        <f>VLOOKUP(C6623,'LICH THI'!C:AA,13,0)</f>
        <v>45</v>
      </c>
      <c r="F6623" s="436">
        <f t="shared" si="1351"/>
        <v>45</v>
      </c>
      <c r="G6623" s="436">
        <f>VLOOKUP(C6623,'LICH THI'!C:AA,14,0)</f>
        <v>2</v>
      </c>
      <c r="H6623" s="436">
        <f t="shared" si="1342"/>
        <v>1</v>
      </c>
      <c r="I6623" s="436" t="str">
        <f t="shared" si="1343"/>
        <v>Đỗ Thị Thanh Nga</v>
      </c>
      <c r="J6623" s="436"/>
      <c r="K6623" s="436">
        <f t="shared" si="1344"/>
        <v>2</v>
      </c>
      <c r="L6623" s="436" t="str">
        <f t="shared" si="1345"/>
        <v>DC3KV49-DC-2</v>
      </c>
      <c r="M6623" s="436">
        <f t="shared" si="1346"/>
        <v>4</v>
      </c>
      <c r="N6623" s="437">
        <f t="shared" si="1352"/>
        <v>81</v>
      </c>
      <c r="O6623" s="437"/>
      <c r="P6623" s="430" t="str">
        <f t="shared" si="1347"/>
        <v/>
      </c>
      <c r="U6623" s="177">
        <v>57</v>
      </c>
      <c r="V6623" s="177" t="s">
        <v>3381</v>
      </c>
      <c r="W6623" s="177" t="s">
        <v>3845</v>
      </c>
      <c r="X6623" s="177" t="s">
        <v>2676</v>
      </c>
      <c r="Y6623" s="177" t="s">
        <v>3846</v>
      </c>
      <c r="Z6623" s="177" t="s">
        <v>7049</v>
      </c>
      <c r="AA6623" s="525" t="s">
        <v>3847</v>
      </c>
      <c r="AB6623" s="399" t="str">
        <f t="shared" si="1348"/>
        <v>DC3KV49</v>
      </c>
      <c r="AC6623" s="399" t="str">
        <f t="shared" si="1349"/>
        <v>DC3KV49-DC</v>
      </c>
      <c r="AD6623" t="str">
        <f>Y6623&amp;"-"&amp;VLOOKUP(AC6623,'LICH THI'!C:AA,9,0)</f>
        <v>64DCKT3282-42480</v>
      </c>
      <c r="AE6623">
        <f t="shared" si="1350"/>
        <v>1</v>
      </c>
    </row>
    <row r="6624" spans="1:31" x14ac:dyDescent="0.25">
      <c r="A6624" s="436" t="str">
        <f t="shared" si="1340"/>
        <v>DC3KV49-DC-35</v>
      </c>
      <c r="B6624" s="436">
        <f>COUNTIF(AC$4:AC6624,AC6624)</f>
        <v>35</v>
      </c>
      <c r="C6624" s="436" t="str">
        <f t="shared" si="1341"/>
        <v>DC3KV49-DC</v>
      </c>
      <c r="D6624" s="436">
        <f>VLOOKUP(C6624,'LICH THI'!C:AA,12,0)</f>
        <v>72</v>
      </c>
      <c r="E6624" s="436">
        <f>VLOOKUP(C6624,'LICH THI'!C:AA,13,0)</f>
        <v>45</v>
      </c>
      <c r="F6624" s="436">
        <f t="shared" si="1351"/>
        <v>45</v>
      </c>
      <c r="G6624" s="436">
        <f>VLOOKUP(C6624,'LICH THI'!C:AA,14,0)</f>
        <v>2</v>
      </c>
      <c r="H6624" s="436">
        <f t="shared" si="1342"/>
        <v>1</v>
      </c>
      <c r="I6624" s="436" t="str">
        <f t="shared" si="1343"/>
        <v>Nguyễn Thị Bích Nga</v>
      </c>
      <c r="J6624" s="436"/>
      <c r="K6624" s="436">
        <f t="shared" si="1344"/>
        <v>2</v>
      </c>
      <c r="L6624" s="436" t="str">
        <f t="shared" si="1345"/>
        <v>DC3KV49-DC-2</v>
      </c>
      <c r="M6624" s="436">
        <f t="shared" si="1346"/>
        <v>4</v>
      </c>
      <c r="N6624" s="437">
        <f t="shared" si="1352"/>
        <v>82</v>
      </c>
      <c r="O6624" s="437"/>
      <c r="P6624" s="430" t="str">
        <f t="shared" si="1347"/>
        <v/>
      </c>
      <c r="U6624" s="177">
        <v>58</v>
      </c>
      <c r="V6624" s="177" t="s">
        <v>3381</v>
      </c>
      <c r="W6624" s="177" t="s">
        <v>3035</v>
      </c>
      <c r="X6624" s="177" t="s">
        <v>2676</v>
      </c>
      <c r="Y6624" s="177" t="s">
        <v>6208</v>
      </c>
      <c r="Z6624" s="177" t="s">
        <v>7049</v>
      </c>
      <c r="AA6624" s="525" t="s">
        <v>4760</v>
      </c>
      <c r="AB6624" s="399" t="str">
        <f t="shared" si="1348"/>
        <v>DC3KV49</v>
      </c>
      <c r="AC6624" s="399" t="str">
        <f t="shared" si="1349"/>
        <v>DC3KV49-DC</v>
      </c>
      <c r="AD6624" t="str">
        <f>Y6624&amp;"-"&amp;VLOOKUP(AC6624,'LICH THI'!C:AA,9,0)</f>
        <v>64DCKT3184-42480</v>
      </c>
      <c r="AE6624">
        <f t="shared" si="1350"/>
        <v>1</v>
      </c>
    </row>
    <row r="6625" spans="1:31" x14ac:dyDescent="0.25">
      <c r="A6625" s="436" t="str">
        <f t="shared" si="1340"/>
        <v>DC3KV49-DC-36</v>
      </c>
      <c r="B6625" s="436">
        <f>COUNTIF(AC$4:AC6625,AC6625)</f>
        <v>36</v>
      </c>
      <c r="C6625" s="436" t="str">
        <f t="shared" si="1341"/>
        <v>DC3KV49-DC</v>
      </c>
      <c r="D6625" s="436">
        <f>VLOOKUP(C6625,'LICH THI'!C:AA,12,0)</f>
        <v>72</v>
      </c>
      <c r="E6625" s="436">
        <f>VLOOKUP(C6625,'LICH THI'!C:AA,13,0)</f>
        <v>45</v>
      </c>
      <c r="F6625" s="436">
        <f t="shared" si="1351"/>
        <v>45</v>
      </c>
      <c r="G6625" s="436">
        <f>VLOOKUP(C6625,'LICH THI'!C:AA,14,0)</f>
        <v>2</v>
      </c>
      <c r="H6625" s="436">
        <f t="shared" si="1342"/>
        <v>1</v>
      </c>
      <c r="I6625" s="436" t="str">
        <f t="shared" si="1343"/>
        <v>Trần Thị Ngoan</v>
      </c>
      <c r="J6625" s="436"/>
      <c r="K6625" s="436">
        <f t="shared" si="1344"/>
        <v>2</v>
      </c>
      <c r="L6625" s="436" t="str">
        <f t="shared" si="1345"/>
        <v>DC3KV49-DC-2</v>
      </c>
      <c r="M6625" s="436">
        <f t="shared" si="1346"/>
        <v>4</v>
      </c>
      <c r="N6625" s="437">
        <f t="shared" si="1352"/>
        <v>83</v>
      </c>
      <c r="O6625" s="437"/>
      <c r="P6625" s="430" t="str">
        <f t="shared" si="1347"/>
        <v/>
      </c>
      <c r="U6625" s="177">
        <v>44</v>
      </c>
      <c r="V6625" s="177" t="s">
        <v>3826</v>
      </c>
      <c r="W6625" s="177" t="s">
        <v>2716</v>
      </c>
      <c r="X6625" s="177" t="s">
        <v>6206</v>
      </c>
      <c r="Y6625" s="177" t="s">
        <v>6207</v>
      </c>
      <c r="Z6625" s="177" t="s">
        <v>7049</v>
      </c>
      <c r="AA6625" s="525" t="s">
        <v>5359</v>
      </c>
      <c r="AB6625" s="399" t="str">
        <f t="shared" si="1348"/>
        <v>DC3KV49</v>
      </c>
      <c r="AC6625" s="399" t="str">
        <f t="shared" si="1349"/>
        <v>DC3KV49-DC</v>
      </c>
      <c r="AD6625" t="str">
        <f>Y6625&amp;"-"&amp;VLOOKUP(AC6625,'LICH THI'!C:AA,9,0)</f>
        <v>64DCKT3189-42480</v>
      </c>
      <c r="AE6625">
        <f t="shared" si="1350"/>
        <v>1</v>
      </c>
    </row>
    <row r="6626" spans="1:31" x14ac:dyDescent="0.25">
      <c r="A6626" s="436" t="str">
        <f t="shared" si="1340"/>
        <v>DC3KV49-DC-37</v>
      </c>
      <c r="B6626" s="436">
        <f>COUNTIF(AC$4:AC6626,AC6626)</f>
        <v>37</v>
      </c>
      <c r="C6626" s="436" t="str">
        <f t="shared" si="1341"/>
        <v>DC3KV49-DC</v>
      </c>
      <c r="D6626" s="436">
        <f>VLOOKUP(C6626,'LICH THI'!C:AA,12,0)</f>
        <v>72</v>
      </c>
      <c r="E6626" s="436">
        <f>VLOOKUP(C6626,'LICH THI'!C:AA,13,0)</f>
        <v>45</v>
      </c>
      <c r="F6626" s="436">
        <f t="shared" si="1351"/>
        <v>45</v>
      </c>
      <c r="G6626" s="436">
        <f>VLOOKUP(C6626,'LICH THI'!C:AA,14,0)</f>
        <v>2</v>
      </c>
      <c r="H6626" s="436">
        <f t="shared" si="1342"/>
        <v>1</v>
      </c>
      <c r="I6626" s="436" t="str">
        <f t="shared" si="1343"/>
        <v>Lê Hồng Bảo Ngọc</v>
      </c>
      <c r="J6626" s="436"/>
      <c r="K6626" s="436">
        <f t="shared" si="1344"/>
        <v>2</v>
      </c>
      <c r="L6626" s="436" t="str">
        <f t="shared" si="1345"/>
        <v>DC3KV49-DC-2</v>
      </c>
      <c r="M6626" s="436">
        <f t="shared" si="1346"/>
        <v>4</v>
      </c>
      <c r="N6626" s="437">
        <f t="shared" si="1352"/>
        <v>84</v>
      </c>
      <c r="O6626" s="437"/>
      <c r="P6626" s="430" t="str">
        <f t="shared" si="1347"/>
        <v/>
      </c>
      <c r="U6626" s="177">
        <v>20</v>
      </c>
      <c r="V6626" s="177" t="s">
        <v>3366</v>
      </c>
      <c r="W6626" s="177" t="s">
        <v>7052</v>
      </c>
      <c r="X6626" s="177" t="s">
        <v>3064</v>
      </c>
      <c r="Y6626" s="177" t="s">
        <v>7053</v>
      </c>
      <c r="Z6626" s="177" t="s">
        <v>7049</v>
      </c>
      <c r="AA6626" s="525" t="s">
        <v>5767</v>
      </c>
      <c r="AB6626" s="399" t="str">
        <f t="shared" si="1348"/>
        <v>DC3KV49</v>
      </c>
      <c r="AC6626" s="399" t="str">
        <f t="shared" si="1349"/>
        <v>DC3KV49-DC</v>
      </c>
      <c r="AD6626" t="str">
        <f>Y6626&amp;"-"&amp;VLOOKUP(AC6626,'LICH THI'!C:AA,9,0)</f>
        <v>64DCKT3084-42480</v>
      </c>
      <c r="AE6626">
        <f t="shared" si="1350"/>
        <v>1</v>
      </c>
    </row>
    <row r="6627" spans="1:31" x14ac:dyDescent="0.25">
      <c r="A6627" s="436" t="str">
        <f t="shared" si="1340"/>
        <v>DC3KV49-DC-38</v>
      </c>
      <c r="B6627" s="436">
        <f>COUNTIF(AC$4:AC6627,AC6627)</f>
        <v>38</v>
      </c>
      <c r="C6627" s="436" t="str">
        <f t="shared" si="1341"/>
        <v>DC3KV49-DC</v>
      </c>
      <c r="D6627" s="436">
        <f>VLOOKUP(C6627,'LICH THI'!C:AA,12,0)</f>
        <v>72</v>
      </c>
      <c r="E6627" s="436">
        <f>VLOOKUP(C6627,'LICH THI'!C:AA,13,0)</f>
        <v>45</v>
      </c>
      <c r="F6627" s="436">
        <f t="shared" si="1351"/>
        <v>45</v>
      </c>
      <c r="G6627" s="436">
        <f>VLOOKUP(C6627,'LICH THI'!C:AA,14,0)</f>
        <v>2</v>
      </c>
      <c r="H6627" s="436">
        <f t="shared" si="1342"/>
        <v>1</v>
      </c>
      <c r="I6627" s="436" t="str">
        <f t="shared" si="1343"/>
        <v>Lê Thị Ngọc</v>
      </c>
      <c r="J6627" s="436"/>
      <c r="K6627" s="436">
        <f t="shared" si="1344"/>
        <v>2</v>
      </c>
      <c r="L6627" s="436" t="str">
        <f t="shared" si="1345"/>
        <v>DC3KV49-DC-2</v>
      </c>
      <c r="M6627" s="436">
        <f t="shared" si="1346"/>
        <v>4</v>
      </c>
      <c r="N6627" s="437">
        <f t="shared" si="1352"/>
        <v>85</v>
      </c>
      <c r="O6627" s="437"/>
      <c r="P6627" s="430" t="str">
        <f t="shared" si="1347"/>
        <v/>
      </c>
      <c r="U6627" s="177">
        <v>21</v>
      </c>
      <c r="V6627" s="177" t="s">
        <v>3366</v>
      </c>
      <c r="W6627" s="177" t="s">
        <v>3367</v>
      </c>
      <c r="X6627" s="177" t="s">
        <v>3064</v>
      </c>
      <c r="Y6627" s="177" t="s">
        <v>6533</v>
      </c>
      <c r="Z6627" s="177" t="s">
        <v>7049</v>
      </c>
      <c r="AA6627" s="525" t="s">
        <v>5920</v>
      </c>
      <c r="AB6627" s="399" t="str">
        <f t="shared" si="1348"/>
        <v>DC3KV49</v>
      </c>
      <c r="AC6627" s="399" t="str">
        <f t="shared" si="1349"/>
        <v>DC3KV49-DC</v>
      </c>
      <c r="AD6627" t="str">
        <f>Y6627&amp;"-"&amp;VLOOKUP(AC6627,'LICH THI'!C:AA,9,0)</f>
        <v>64DCKT3117-42480</v>
      </c>
      <c r="AE6627">
        <f t="shared" si="1350"/>
        <v>1</v>
      </c>
    </row>
    <row r="6628" spans="1:31" x14ac:dyDescent="0.25">
      <c r="A6628" s="436" t="str">
        <f t="shared" si="1340"/>
        <v>DC3KV49-DC-39</v>
      </c>
      <c r="B6628" s="436">
        <f>COUNTIF(AC$4:AC6628,AC6628)</f>
        <v>39</v>
      </c>
      <c r="C6628" s="436" t="str">
        <f t="shared" si="1341"/>
        <v>DC3KV49-DC</v>
      </c>
      <c r="D6628" s="436">
        <f>VLOOKUP(C6628,'LICH THI'!C:AA,12,0)</f>
        <v>72</v>
      </c>
      <c r="E6628" s="436">
        <f>VLOOKUP(C6628,'LICH THI'!C:AA,13,0)</f>
        <v>45</v>
      </c>
      <c r="F6628" s="436">
        <f t="shared" si="1351"/>
        <v>45</v>
      </c>
      <c r="G6628" s="436">
        <f>VLOOKUP(C6628,'LICH THI'!C:AA,14,0)</f>
        <v>2</v>
      </c>
      <c r="H6628" s="436">
        <f t="shared" si="1342"/>
        <v>1</v>
      </c>
      <c r="I6628" s="436" t="str">
        <f t="shared" si="1343"/>
        <v>Trần Thanh Ngọc</v>
      </c>
      <c r="J6628" s="436"/>
      <c r="K6628" s="436">
        <f t="shared" si="1344"/>
        <v>2</v>
      </c>
      <c r="L6628" s="436" t="str">
        <f t="shared" si="1345"/>
        <v>DC3KV49-DC-2</v>
      </c>
      <c r="M6628" s="436">
        <f t="shared" si="1346"/>
        <v>4</v>
      </c>
      <c r="N6628" s="437">
        <f t="shared" si="1352"/>
        <v>86</v>
      </c>
      <c r="O6628" s="437"/>
      <c r="P6628" s="430" t="str">
        <f t="shared" si="1347"/>
        <v/>
      </c>
      <c r="U6628" s="177">
        <v>6</v>
      </c>
      <c r="V6628" s="177" t="s">
        <v>3358</v>
      </c>
      <c r="W6628" s="177" t="s">
        <v>2852</v>
      </c>
      <c r="X6628" s="177" t="s">
        <v>3064</v>
      </c>
      <c r="Y6628" s="177" t="s">
        <v>5728</v>
      </c>
      <c r="Z6628" s="177" t="s">
        <v>7049</v>
      </c>
      <c r="AA6628" s="525" t="s">
        <v>5123</v>
      </c>
      <c r="AB6628" s="399" t="str">
        <f t="shared" si="1348"/>
        <v>DC3KV49</v>
      </c>
      <c r="AC6628" s="399" t="str">
        <f t="shared" si="1349"/>
        <v>DC3KV49-DC</v>
      </c>
      <c r="AD6628" t="str">
        <f>Y6628&amp;"-"&amp;VLOOKUP(AC6628,'LICH THI'!C:AA,9,0)</f>
        <v>64DCKT3002-42480</v>
      </c>
      <c r="AE6628">
        <f t="shared" si="1350"/>
        <v>1</v>
      </c>
    </row>
    <row r="6629" spans="1:31" x14ac:dyDescent="0.25">
      <c r="A6629" s="436" t="str">
        <f t="shared" si="1340"/>
        <v>DC3KV49-DC-40</v>
      </c>
      <c r="B6629" s="436">
        <f>COUNTIF(AC$4:AC6629,AC6629)</f>
        <v>40</v>
      </c>
      <c r="C6629" s="436" t="str">
        <f t="shared" si="1341"/>
        <v>DC3KV49-DC</v>
      </c>
      <c r="D6629" s="436">
        <f>VLOOKUP(C6629,'LICH THI'!C:AA,12,0)</f>
        <v>72</v>
      </c>
      <c r="E6629" s="436">
        <f>VLOOKUP(C6629,'LICH THI'!C:AA,13,0)</f>
        <v>45</v>
      </c>
      <c r="F6629" s="436">
        <f t="shared" si="1351"/>
        <v>45</v>
      </c>
      <c r="G6629" s="436">
        <f>VLOOKUP(C6629,'LICH THI'!C:AA,14,0)</f>
        <v>2</v>
      </c>
      <c r="H6629" s="436">
        <f t="shared" si="1342"/>
        <v>1</v>
      </c>
      <c r="I6629" s="436" t="str">
        <f t="shared" si="1343"/>
        <v>Nguyễn Thị Nguyệt</v>
      </c>
      <c r="J6629" s="436"/>
      <c r="K6629" s="436">
        <f t="shared" si="1344"/>
        <v>2</v>
      </c>
      <c r="L6629" s="436" t="str">
        <f t="shared" si="1345"/>
        <v>DC3KV49-DC-2</v>
      </c>
      <c r="M6629" s="436">
        <f t="shared" si="1346"/>
        <v>4</v>
      </c>
      <c r="N6629" s="437">
        <f t="shared" si="1352"/>
        <v>87</v>
      </c>
      <c r="O6629" s="437"/>
      <c r="P6629" s="430" t="str">
        <f t="shared" si="1347"/>
        <v/>
      </c>
      <c r="U6629" s="177">
        <v>59</v>
      </c>
      <c r="V6629" s="177" t="s">
        <v>3381</v>
      </c>
      <c r="W6629" s="177" t="s">
        <v>2619</v>
      </c>
      <c r="X6629" s="177" t="s">
        <v>4746</v>
      </c>
      <c r="Y6629" s="177" t="s">
        <v>5704</v>
      </c>
      <c r="Z6629" s="177" t="s">
        <v>7049</v>
      </c>
      <c r="AA6629" s="525" t="s">
        <v>3809</v>
      </c>
      <c r="AB6629" s="399" t="str">
        <f t="shared" si="1348"/>
        <v>DC3KV49</v>
      </c>
      <c r="AC6629" s="399" t="str">
        <f t="shared" si="1349"/>
        <v>DC3KV49-DC</v>
      </c>
      <c r="AD6629" t="str">
        <f>Y6629&amp;"-"&amp;VLOOKUP(AC6629,'LICH THI'!C:AA,9,0)</f>
        <v>64DCKT3237-42480</v>
      </c>
      <c r="AE6629">
        <f t="shared" si="1350"/>
        <v>1</v>
      </c>
    </row>
    <row r="6630" spans="1:31" x14ac:dyDescent="0.25">
      <c r="A6630" s="436" t="str">
        <f t="shared" si="1340"/>
        <v>DC3KV49-DC-41</v>
      </c>
      <c r="B6630" s="436">
        <f>COUNTIF(AC$4:AC6630,AC6630)</f>
        <v>41</v>
      </c>
      <c r="C6630" s="436" t="str">
        <f t="shared" si="1341"/>
        <v>DC3KV49-DC</v>
      </c>
      <c r="D6630" s="436">
        <f>VLOOKUP(C6630,'LICH THI'!C:AA,12,0)</f>
        <v>72</v>
      </c>
      <c r="E6630" s="436">
        <f>VLOOKUP(C6630,'LICH THI'!C:AA,13,0)</f>
        <v>45</v>
      </c>
      <c r="F6630" s="436">
        <f t="shared" si="1351"/>
        <v>45</v>
      </c>
      <c r="G6630" s="436">
        <f>VLOOKUP(C6630,'LICH THI'!C:AA,14,0)</f>
        <v>2</v>
      </c>
      <c r="H6630" s="436">
        <f t="shared" si="1342"/>
        <v>1</v>
      </c>
      <c r="I6630" s="436" t="str">
        <f t="shared" si="1343"/>
        <v>Nguyễn Thị Nhàn</v>
      </c>
      <c r="J6630" s="436"/>
      <c r="K6630" s="436">
        <f t="shared" si="1344"/>
        <v>2</v>
      </c>
      <c r="L6630" s="436" t="str">
        <f t="shared" si="1345"/>
        <v>DC3KV49-DC-2</v>
      </c>
      <c r="M6630" s="436">
        <f t="shared" si="1346"/>
        <v>4</v>
      </c>
      <c r="N6630" s="437">
        <f t="shared" si="1352"/>
        <v>88</v>
      </c>
      <c r="O6630" s="437"/>
      <c r="P6630" s="430" t="str">
        <f t="shared" si="1347"/>
        <v/>
      </c>
      <c r="U6630" s="177">
        <v>22</v>
      </c>
      <c r="V6630" s="177" t="s">
        <v>3366</v>
      </c>
      <c r="W6630" s="177" t="s">
        <v>2619</v>
      </c>
      <c r="X6630" s="177" t="s">
        <v>4537</v>
      </c>
      <c r="Y6630" s="177" t="s">
        <v>7054</v>
      </c>
      <c r="Z6630" s="177" t="s">
        <v>7049</v>
      </c>
      <c r="AA6630" s="525" t="s">
        <v>3357</v>
      </c>
      <c r="AB6630" s="399" t="str">
        <f t="shared" si="1348"/>
        <v>DC3KV49</v>
      </c>
      <c r="AC6630" s="399" t="str">
        <f t="shared" si="1349"/>
        <v>DC3KV49-DC</v>
      </c>
      <c r="AD6630" t="str">
        <f>Y6630&amp;"-"&amp;VLOOKUP(AC6630,'LICH THI'!C:AA,9,0)</f>
        <v>64DCKT3099-42480</v>
      </c>
      <c r="AE6630">
        <f t="shared" si="1350"/>
        <v>1</v>
      </c>
    </row>
    <row r="6631" spans="1:31" x14ac:dyDescent="0.25">
      <c r="A6631" s="436" t="str">
        <f t="shared" si="1340"/>
        <v>DC3KV49-DC-42</v>
      </c>
      <c r="B6631" s="436">
        <f>COUNTIF(AC$4:AC6631,AC6631)</f>
        <v>42</v>
      </c>
      <c r="C6631" s="436" t="str">
        <f t="shared" si="1341"/>
        <v>DC3KV49-DC</v>
      </c>
      <c r="D6631" s="436">
        <f>VLOOKUP(C6631,'LICH THI'!C:AA,12,0)</f>
        <v>72</v>
      </c>
      <c r="E6631" s="436">
        <f>VLOOKUP(C6631,'LICH THI'!C:AA,13,0)</f>
        <v>45</v>
      </c>
      <c r="F6631" s="436">
        <f t="shared" si="1351"/>
        <v>45</v>
      </c>
      <c r="G6631" s="436">
        <f>VLOOKUP(C6631,'LICH THI'!C:AA,14,0)</f>
        <v>2</v>
      </c>
      <c r="H6631" s="436">
        <f t="shared" si="1342"/>
        <v>1</v>
      </c>
      <c r="I6631" s="436" t="str">
        <f t="shared" si="1343"/>
        <v>Lưu Thị Nhung</v>
      </c>
      <c r="J6631" s="436"/>
      <c r="K6631" s="436">
        <f t="shared" si="1344"/>
        <v>2</v>
      </c>
      <c r="L6631" s="436" t="str">
        <f t="shared" si="1345"/>
        <v>DC3KV49-DC-2</v>
      </c>
      <c r="M6631" s="436">
        <f t="shared" si="1346"/>
        <v>4</v>
      </c>
      <c r="N6631" s="437">
        <f t="shared" si="1352"/>
        <v>89</v>
      </c>
      <c r="O6631" s="437"/>
      <c r="P6631" s="430" t="str">
        <f t="shared" si="1347"/>
        <v/>
      </c>
      <c r="U6631" s="177">
        <v>45</v>
      </c>
      <c r="V6631" s="177" t="s">
        <v>3826</v>
      </c>
      <c r="W6631" s="177" t="s">
        <v>3582</v>
      </c>
      <c r="X6631" s="177" t="s">
        <v>2680</v>
      </c>
      <c r="Y6631" s="177" t="s">
        <v>7058</v>
      </c>
      <c r="Z6631" s="177" t="s">
        <v>7049</v>
      </c>
      <c r="AA6631" s="525" t="s">
        <v>3708</v>
      </c>
      <c r="AB6631" s="399" t="str">
        <f t="shared" si="1348"/>
        <v>DC3KV49</v>
      </c>
      <c r="AC6631" s="399" t="str">
        <f t="shared" si="1349"/>
        <v>DC3KV49-DC</v>
      </c>
      <c r="AD6631" t="str">
        <f>Y6631&amp;"-"&amp;VLOOKUP(AC6631,'LICH THI'!C:AA,9,0)</f>
        <v>64DCKT3225-42480</v>
      </c>
      <c r="AE6631">
        <f t="shared" si="1350"/>
        <v>1</v>
      </c>
    </row>
    <row r="6632" spans="1:31" x14ac:dyDescent="0.25">
      <c r="A6632" s="436" t="str">
        <f t="shared" si="1340"/>
        <v>DC3KV49-DC-43</v>
      </c>
      <c r="B6632" s="436">
        <f>COUNTIF(AC$4:AC6632,AC6632)</f>
        <v>43</v>
      </c>
      <c r="C6632" s="436" t="str">
        <f t="shared" si="1341"/>
        <v>DC3KV49-DC</v>
      </c>
      <c r="D6632" s="436">
        <f>VLOOKUP(C6632,'LICH THI'!C:AA,12,0)</f>
        <v>72</v>
      </c>
      <c r="E6632" s="436">
        <f>VLOOKUP(C6632,'LICH THI'!C:AA,13,0)</f>
        <v>45</v>
      </c>
      <c r="F6632" s="436">
        <f t="shared" si="1351"/>
        <v>45</v>
      </c>
      <c r="G6632" s="436">
        <f>VLOOKUP(C6632,'LICH THI'!C:AA,14,0)</f>
        <v>2</v>
      </c>
      <c r="H6632" s="436">
        <f t="shared" si="1342"/>
        <v>1</v>
      </c>
      <c r="I6632" s="436" t="str">
        <f t="shared" si="1343"/>
        <v>Dương Thị Kiều Oanh</v>
      </c>
      <c r="J6632" s="436"/>
      <c r="K6632" s="436">
        <f t="shared" si="1344"/>
        <v>2</v>
      </c>
      <c r="L6632" s="436" t="str">
        <f t="shared" si="1345"/>
        <v>DC3KV49-DC-2</v>
      </c>
      <c r="M6632" s="436">
        <f t="shared" si="1346"/>
        <v>4</v>
      </c>
      <c r="N6632" s="437">
        <f t="shared" si="1352"/>
        <v>90</v>
      </c>
      <c r="O6632" s="437"/>
      <c r="P6632" s="430" t="str">
        <f t="shared" si="1347"/>
        <v/>
      </c>
      <c r="U6632" s="177">
        <v>23</v>
      </c>
      <c r="V6632" s="177" t="s">
        <v>3366</v>
      </c>
      <c r="W6632" s="177" t="s">
        <v>5672</v>
      </c>
      <c r="X6632" s="177" t="s">
        <v>2616</v>
      </c>
      <c r="Y6632" s="177" t="s">
        <v>5673</v>
      </c>
      <c r="Z6632" s="177" t="s">
        <v>7049</v>
      </c>
      <c r="AA6632" s="525" t="s">
        <v>5674</v>
      </c>
      <c r="AB6632" s="399" t="str">
        <f t="shared" si="1348"/>
        <v>DC3KV49</v>
      </c>
      <c r="AC6632" s="399" t="str">
        <f t="shared" si="1349"/>
        <v>DC3KV49-DC</v>
      </c>
      <c r="AD6632" t="str">
        <f>Y6632&amp;"-"&amp;VLOOKUP(AC6632,'LICH THI'!C:AA,9,0)</f>
        <v>64DCKT3088-42480</v>
      </c>
      <c r="AE6632">
        <f t="shared" si="1350"/>
        <v>1</v>
      </c>
    </row>
    <row r="6633" spans="1:31" x14ac:dyDescent="0.25">
      <c r="A6633" s="436" t="str">
        <f t="shared" si="1340"/>
        <v>DC3KV49-DC-44</v>
      </c>
      <c r="B6633" s="436">
        <f>COUNTIF(AC$4:AC6633,AC6633)</f>
        <v>44</v>
      </c>
      <c r="C6633" s="436" t="str">
        <f t="shared" si="1341"/>
        <v>DC3KV49-DC</v>
      </c>
      <c r="D6633" s="436">
        <f>VLOOKUP(C6633,'LICH THI'!C:AA,12,0)</f>
        <v>72</v>
      </c>
      <c r="E6633" s="436">
        <f>VLOOKUP(C6633,'LICH THI'!C:AA,13,0)</f>
        <v>45</v>
      </c>
      <c r="F6633" s="436">
        <f t="shared" si="1351"/>
        <v>45</v>
      </c>
      <c r="G6633" s="436">
        <f>VLOOKUP(C6633,'LICH THI'!C:AA,14,0)</f>
        <v>2</v>
      </c>
      <c r="H6633" s="436">
        <f t="shared" si="1342"/>
        <v>1</v>
      </c>
      <c r="I6633" s="436" t="str">
        <f t="shared" si="1343"/>
        <v>Lê Thị Oanh</v>
      </c>
      <c r="J6633" s="436"/>
      <c r="K6633" s="436">
        <f t="shared" si="1344"/>
        <v>2</v>
      </c>
      <c r="L6633" s="436" t="str">
        <f t="shared" si="1345"/>
        <v>DC3KV49-DC-2</v>
      </c>
      <c r="M6633" s="436">
        <f t="shared" si="1346"/>
        <v>4</v>
      </c>
      <c r="N6633" s="437">
        <f t="shared" si="1352"/>
        <v>91</v>
      </c>
      <c r="O6633" s="437"/>
      <c r="P6633" s="430" t="str">
        <f t="shared" si="1347"/>
        <v/>
      </c>
      <c r="U6633" s="177">
        <v>24</v>
      </c>
      <c r="V6633" s="177" t="s">
        <v>3366</v>
      </c>
      <c r="W6633" s="177" t="s">
        <v>3367</v>
      </c>
      <c r="X6633" s="177" t="s">
        <v>2616</v>
      </c>
      <c r="Y6633" s="177" t="s">
        <v>5675</v>
      </c>
      <c r="Z6633" s="177" t="s">
        <v>7049</v>
      </c>
      <c r="AA6633" s="525" t="s">
        <v>4228</v>
      </c>
      <c r="AB6633" s="399" t="str">
        <f t="shared" si="1348"/>
        <v>DC3KV49</v>
      </c>
      <c r="AC6633" s="399" t="str">
        <f t="shared" si="1349"/>
        <v>DC3KV49-DC</v>
      </c>
      <c r="AD6633" t="str">
        <f>Y6633&amp;"-"&amp;VLOOKUP(AC6633,'LICH THI'!C:AA,9,0)</f>
        <v>64DCKT3073-42480</v>
      </c>
      <c r="AE6633">
        <f t="shared" si="1350"/>
        <v>1</v>
      </c>
    </row>
    <row r="6634" spans="1:31" x14ac:dyDescent="0.25">
      <c r="A6634" s="436" t="str">
        <f t="shared" si="1340"/>
        <v>DC3KV49-DC-45</v>
      </c>
      <c r="B6634" s="436">
        <f>COUNTIF(AC$4:AC6634,AC6634)</f>
        <v>45</v>
      </c>
      <c r="C6634" s="436" t="str">
        <f t="shared" si="1341"/>
        <v>DC3KV49-DC</v>
      </c>
      <c r="D6634" s="436">
        <f>VLOOKUP(C6634,'LICH THI'!C:AA,12,0)</f>
        <v>72</v>
      </c>
      <c r="E6634" s="436">
        <f>VLOOKUP(C6634,'LICH THI'!C:AA,13,0)</f>
        <v>45</v>
      </c>
      <c r="F6634" s="436">
        <f t="shared" si="1351"/>
        <v>45</v>
      </c>
      <c r="G6634" s="436">
        <f>VLOOKUP(C6634,'LICH THI'!C:AA,14,0)</f>
        <v>2</v>
      </c>
      <c r="H6634" s="436">
        <f t="shared" si="1342"/>
        <v>1</v>
      </c>
      <c r="I6634" s="436" t="str">
        <f t="shared" si="1343"/>
        <v>Nguyễn Thị Oanh</v>
      </c>
      <c r="J6634" s="436"/>
      <c r="K6634" s="436">
        <f t="shared" si="1344"/>
        <v>2</v>
      </c>
      <c r="L6634" s="436" t="str">
        <f t="shared" si="1345"/>
        <v>DC3KV49-DC-2</v>
      </c>
      <c r="M6634" s="436">
        <f t="shared" si="1346"/>
        <v>4</v>
      </c>
      <c r="N6634" s="437">
        <f t="shared" si="1352"/>
        <v>92</v>
      </c>
      <c r="O6634" s="437"/>
      <c r="P6634" s="430" t="str">
        <f t="shared" si="1347"/>
        <v/>
      </c>
      <c r="U6634" s="177">
        <v>25</v>
      </c>
      <c r="V6634" s="177" t="s">
        <v>3366</v>
      </c>
      <c r="W6634" s="177" t="s">
        <v>2619</v>
      </c>
      <c r="X6634" s="177" t="s">
        <v>2616</v>
      </c>
      <c r="Y6634" s="177" t="s">
        <v>4764</v>
      </c>
      <c r="Z6634" s="177" t="s">
        <v>7049</v>
      </c>
      <c r="AA6634" s="525" t="s">
        <v>4765</v>
      </c>
      <c r="AB6634" s="399" t="str">
        <f t="shared" si="1348"/>
        <v>DC3KV49</v>
      </c>
      <c r="AC6634" s="399" t="str">
        <f t="shared" si="1349"/>
        <v>DC3KV49-DC</v>
      </c>
      <c r="AD6634" t="str">
        <f>Y6634&amp;"-"&amp;VLOOKUP(AC6634,'LICH THI'!C:AA,9,0)</f>
        <v>64DCKT3012-42480</v>
      </c>
      <c r="AE6634">
        <f t="shared" si="1350"/>
        <v>1</v>
      </c>
    </row>
    <row r="6635" spans="1:31" x14ac:dyDescent="0.25">
      <c r="A6635" s="436" t="str">
        <f t="shared" si="1340"/>
        <v>DC3KV49-DC-46</v>
      </c>
      <c r="B6635" s="436">
        <f>COUNTIF(AC$4:AC6635,AC6635)</f>
        <v>46</v>
      </c>
      <c r="C6635" s="436" t="str">
        <f t="shared" si="1341"/>
        <v>DC3KV49-DC</v>
      </c>
      <c r="D6635" s="436">
        <f>VLOOKUP(C6635,'LICH THI'!C:AA,12,0)</f>
        <v>72</v>
      </c>
      <c r="E6635" s="436">
        <f>VLOOKUP(C6635,'LICH THI'!C:AA,13,0)</f>
        <v>45</v>
      </c>
      <c r="F6635" s="436">
        <f t="shared" si="1351"/>
        <v>27</v>
      </c>
      <c r="G6635" s="436">
        <f>VLOOKUP(C6635,'LICH THI'!C:AA,14,0)</f>
        <v>2</v>
      </c>
      <c r="H6635" s="436">
        <f t="shared" si="1342"/>
        <v>2</v>
      </c>
      <c r="I6635" s="436" t="str">
        <f t="shared" si="1343"/>
        <v>Vũ Thị Oanh</v>
      </c>
      <c r="J6635" s="436"/>
      <c r="K6635" s="436">
        <f t="shared" si="1344"/>
        <v>1</v>
      </c>
      <c r="L6635" s="436" t="str">
        <f t="shared" si="1345"/>
        <v>DC3KV49-DC-1</v>
      </c>
      <c r="M6635" s="436">
        <f t="shared" si="1346"/>
        <v>4</v>
      </c>
      <c r="N6635" s="437">
        <f t="shared" si="1352"/>
        <v>16</v>
      </c>
      <c r="O6635" s="437"/>
      <c r="P6635" s="430" t="str">
        <f t="shared" si="1347"/>
        <v/>
      </c>
      <c r="U6635" s="177">
        <v>1</v>
      </c>
      <c r="V6635" s="177" t="s">
        <v>2614</v>
      </c>
      <c r="W6635" s="177" t="s">
        <v>2615</v>
      </c>
      <c r="X6635" s="177" t="s">
        <v>2616</v>
      </c>
      <c r="Y6635" s="177" t="s">
        <v>2617</v>
      </c>
      <c r="Z6635" s="177" t="s">
        <v>7049</v>
      </c>
      <c r="AA6635" s="525" t="s">
        <v>2618</v>
      </c>
      <c r="AB6635" s="399" t="str">
        <f t="shared" si="1348"/>
        <v>DC3KV49</v>
      </c>
      <c r="AC6635" s="399" t="str">
        <f t="shared" si="1349"/>
        <v>DC3KV49-DC</v>
      </c>
      <c r="AD6635" t="str">
        <f>Y6635&amp;"-"&amp;VLOOKUP(AC6635,'LICH THI'!C:AA,9,0)</f>
        <v>63DCKT3311-42480</v>
      </c>
      <c r="AE6635">
        <f t="shared" si="1350"/>
        <v>1</v>
      </c>
    </row>
    <row r="6636" spans="1:31" x14ac:dyDescent="0.25">
      <c r="A6636" s="436" t="str">
        <f t="shared" si="1340"/>
        <v>DC3KV49-DC-47</v>
      </c>
      <c r="B6636" s="436">
        <f>COUNTIF(AC$4:AC6636,AC6636)</f>
        <v>47</v>
      </c>
      <c r="C6636" s="436" t="str">
        <f t="shared" si="1341"/>
        <v>DC3KV49-DC</v>
      </c>
      <c r="D6636" s="436">
        <f>VLOOKUP(C6636,'LICH THI'!C:AA,12,0)</f>
        <v>72</v>
      </c>
      <c r="E6636" s="436">
        <f>VLOOKUP(C6636,'LICH THI'!C:AA,13,0)</f>
        <v>45</v>
      </c>
      <c r="F6636" s="436">
        <f t="shared" si="1351"/>
        <v>27</v>
      </c>
      <c r="G6636" s="436">
        <f>VLOOKUP(C6636,'LICH THI'!C:AA,14,0)</f>
        <v>2</v>
      </c>
      <c r="H6636" s="436">
        <f t="shared" si="1342"/>
        <v>2</v>
      </c>
      <c r="I6636" s="436" t="str">
        <f t="shared" si="1343"/>
        <v>Bùi Kim Phụng</v>
      </c>
      <c r="J6636" s="436"/>
      <c r="K6636" s="436">
        <f t="shared" si="1344"/>
        <v>1</v>
      </c>
      <c r="L6636" s="436" t="str">
        <f t="shared" si="1345"/>
        <v>DC3KV49-DC-1</v>
      </c>
      <c r="M6636" s="436">
        <f t="shared" si="1346"/>
        <v>4</v>
      </c>
      <c r="N6636" s="437">
        <f t="shared" si="1352"/>
        <v>17</v>
      </c>
      <c r="O6636" s="437"/>
      <c r="P6636" s="430" t="str">
        <f t="shared" si="1347"/>
        <v/>
      </c>
      <c r="U6636" s="177">
        <v>46</v>
      </c>
      <c r="V6636" s="177" t="s">
        <v>3826</v>
      </c>
      <c r="W6636" s="177" t="s">
        <v>7059</v>
      </c>
      <c r="X6636" s="177" t="s">
        <v>7060</v>
      </c>
      <c r="Y6636" s="177" t="s">
        <v>7061</v>
      </c>
      <c r="Z6636" s="177" t="s">
        <v>7049</v>
      </c>
      <c r="AA6636" s="525" t="s">
        <v>4742</v>
      </c>
      <c r="AB6636" s="399" t="str">
        <f t="shared" si="1348"/>
        <v>DC3KV49</v>
      </c>
      <c r="AC6636" s="399" t="str">
        <f t="shared" si="1349"/>
        <v>DC3KV49-DC</v>
      </c>
      <c r="AD6636" t="str">
        <f>Y6636&amp;"-"&amp;VLOOKUP(AC6636,'LICH THI'!C:AA,9,0)</f>
        <v>64DCKT3197-42480</v>
      </c>
      <c r="AE6636">
        <f t="shared" si="1350"/>
        <v>1</v>
      </c>
    </row>
    <row r="6637" spans="1:31" x14ac:dyDescent="0.25">
      <c r="A6637" s="436" t="str">
        <f t="shared" si="1340"/>
        <v>DC3KV49-DC-48</v>
      </c>
      <c r="B6637" s="436">
        <f>COUNTIF(AC$4:AC6637,AC6637)</f>
        <v>48</v>
      </c>
      <c r="C6637" s="436" t="str">
        <f t="shared" si="1341"/>
        <v>DC3KV49-DC</v>
      </c>
      <c r="D6637" s="436">
        <f>VLOOKUP(C6637,'LICH THI'!C:AA,12,0)</f>
        <v>72</v>
      </c>
      <c r="E6637" s="436">
        <f>VLOOKUP(C6637,'LICH THI'!C:AA,13,0)</f>
        <v>45</v>
      </c>
      <c r="F6637" s="436">
        <f t="shared" si="1351"/>
        <v>27</v>
      </c>
      <c r="G6637" s="436">
        <f>VLOOKUP(C6637,'LICH THI'!C:AA,14,0)</f>
        <v>2</v>
      </c>
      <c r="H6637" s="436">
        <f t="shared" si="1342"/>
        <v>2</v>
      </c>
      <c r="I6637" s="436" t="str">
        <f t="shared" si="1343"/>
        <v>Nguyễn Thị Phương</v>
      </c>
      <c r="J6637" s="436"/>
      <c r="K6637" s="436">
        <f t="shared" si="1344"/>
        <v>1</v>
      </c>
      <c r="L6637" s="436" t="str">
        <f t="shared" si="1345"/>
        <v>DC3KV49-DC-1</v>
      </c>
      <c r="M6637" s="436">
        <f t="shared" si="1346"/>
        <v>4</v>
      </c>
      <c r="N6637" s="437">
        <f t="shared" si="1352"/>
        <v>18</v>
      </c>
      <c r="O6637" s="437"/>
      <c r="P6637" s="430" t="str">
        <f t="shared" si="1347"/>
        <v/>
      </c>
      <c r="U6637" s="177">
        <v>60</v>
      </c>
      <c r="V6637" s="177" t="s">
        <v>3381</v>
      </c>
      <c r="W6637" s="177" t="s">
        <v>2619</v>
      </c>
      <c r="X6637" s="177" t="s">
        <v>2717</v>
      </c>
      <c r="Y6637" s="177" t="s">
        <v>6211</v>
      </c>
      <c r="Z6637" s="177" t="s">
        <v>7049</v>
      </c>
      <c r="AA6637" s="525" t="s">
        <v>2629</v>
      </c>
      <c r="AB6637" s="399" t="str">
        <f t="shared" si="1348"/>
        <v>DC3KV49</v>
      </c>
      <c r="AC6637" s="399" t="str">
        <f t="shared" si="1349"/>
        <v>DC3KV49-DC</v>
      </c>
      <c r="AD6637" t="str">
        <f>Y6637&amp;"-"&amp;VLOOKUP(AC6637,'LICH THI'!C:AA,9,0)</f>
        <v>64DCKT3290-42480</v>
      </c>
      <c r="AE6637">
        <f t="shared" si="1350"/>
        <v>1</v>
      </c>
    </row>
    <row r="6638" spans="1:31" x14ac:dyDescent="0.25">
      <c r="A6638" s="436" t="str">
        <f t="shared" si="1340"/>
        <v>DC3KV49-DC-49</v>
      </c>
      <c r="B6638" s="436">
        <f>COUNTIF(AC$4:AC6638,AC6638)</f>
        <v>49</v>
      </c>
      <c r="C6638" s="436" t="str">
        <f t="shared" si="1341"/>
        <v>DC3KV49-DC</v>
      </c>
      <c r="D6638" s="436">
        <f>VLOOKUP(C6638,'LICH THI'!C:AA,12,0)</f>
        <v>72</v>
      </c>
      <c r="E6638" s="436">
        <f>VLOOKUP(C6638,'LICH THI'!C:AA,13,0)</f>
        <v>45</v>
      </c>
      <c r="F6638" s="436">
        <f t="shared" si="1351"/>
        <v>27</v>
      </c>
      <c r="G6638" s="436">
        <f>VLOOKUP(C6638,'LICH THI'!C:AA,14,0)</f>
        <v>2</v>
      </c>
      <c r="H6638" s="436">
        <f t="shared" si="1342"/>
        <v>2</v>
      </c>
      <c r="I6638" s="436" t="str">
        <f t="shared" si="1343"/>
        <v>Võ Minh Phương</v>
      </c>
      <c r="J6638" s="436"/>
      <c r="K6638" s="436">
        <f t="shared" si="1344"/>
        <v>1</v>
      </c>
      <c r="L6638" s="436" t="str">
        <f t="shared" si="1345"/>
        <v>DC3KV49-DC-1</v>
      </c>
      <c r="M6638" s="436">
        <f t="shared" si="1346"/>
        <v>4</v>
      </c>
      <c r="N6638" s="437">
        <f t="shared" si="1352"/>
        <v>19</v>
      </c>
      <c r="O6638" s="437"/>
      <c r="P6638" s="430" t="str">
        <f t="shared" si="1347"/>
        <v/>
      </c>
      <c r="U6638" s="177">
        <v>61</v>
      </c>
      <c r="V6638" s="177" t="s">
        <v>3381</v>
      </c>
      <c r="W6638" s="177" t="s">
        <v>4343</v>
      </c>
      <c r="X6638" s="177" t="s">
        <v>2717</v>
      </c>
      <c r="Y6638" s="177" t="s">
        <v>4344</v>
      </c>
      <c r="Z6638" s="177" t="s">
        <v>7049</v>
      </c>
      <c r="AA6638" s="525" t="s">
        <v>4345</v>
      </c>
      <c r="AB6638" s="399" t="str">
        <f t="shared" si="1348"/>
        <v>DC3KV49</v>
      </c>
      <c r="AC6638" s="399" t="str">
        <f t="shared" si="1349"/>
        <v>DC3KV49-DC</v>
      </c>
      <c r="AD6638" t="str">
        <f>Y6638&amp;"-"&amp;VLOOKUP(AC6638,'LICH THI'!C:AA,9,0)</f>
        <v>64DCKT3242-42480</v>
      </c>
      <c r="AE6638">
        <f t="shared" si="1350"/>
        <v>1</v>
      </c>
    </row>
    <row r="6639" spans="1:31" x14ac:dyDescent="0.25">
      <c r="A6639" s="436" t="str">
        <f t="shared" si="1340"/>
        <v>DC3KV49-DC-50</v>
      </c>
      <c r="B6639" s="436">
        <f>COUNTIF(AC$4:AC6639,AC6639)</f>
        <v>50</v>
      </c>
      <c r="C6639" s="436" t="str">
        <f t="shared" si="1341"/>
        <v>DC3KV49-DC</v>
      </c>
      <c r="D6639" s="436">
        <f>VLOOKUP(C6639,'LICH THI'!C:AA,12,0)</f>
        <v>72</v>
      </c>
      <c r="E6639" s="436">
        <f>VLOOKUP(C6639,'LICH THI'!C:AA,13,0)</f>
        <v>45</v>
      </c>
      <c r="F6639" s="436">
        <f t="shared" si="1351"/>
        <v>27</v>
      </c>
      <c r="G6639" s="436">
        <f>VLOOKUP(C6639,'LICH THI'!C:AA,14,0)</f>
        <v>2</v>
      </c>
      <c r="H6639" s="436">
        <f t="shared" si="1342"/>
        <v>2</v>
      </c>
      <c r="I6639" s="436" t="str">
        <f t="shared" si="1343"/>
        <v>Phạm Thị Phượng</v>
      </c>
      <c r="J6639" s="436"/>
      <c r="K6639" s="436">
        <f t="shared" si="1344"/>
        <v>1</v>
      </c>
      <c r="L6639" s="436" t="str">
        <f t="shared" si="1345"/>
        <v>DC3KV49-DC-1</v>
      </c>
      <c r="M6639" s="436">
        <f t="shared" si="1346"/>
        <v>4</v>
      </c>
      <c r="N6639" s="437">
        <f t="shared" si="1352"/>
        <v>20</v>
      </c>
      <c r="O6639" s="437"/>
      <c r="P6639" s="430" t="str">
        <f t="shared" si="1347"/>
        <v/>
      </c>
      <c r="U6639" s="177">
        <v>35</v>
      </c>
      <c r="V6639" s="177" t="s">
        <v>3378</v>
      </c>
      <c r="W6639" s="177" t="s">
        <v>3557</v>
      </c>
      <c r="X6639" s="177" t="s">
        <v>4311</v>
      </c>
      <c r="Y6639" s="177" t="s">
        <v>5682</v>
      </c>
      <c r="Z6639" s="177" t="s">
        <v>7049</v>
      </c>
      <c r="AA6639" s="525" t="s">
        <v>5683</v>
      </c>
      <c r="AB6639" s="399" t="str">
        <f t="shared" si="1348"/>
        <v>DC3KV49</v>
      </c>
      <c r="AC6639" s="399" t="str">
        <f t="shared" si="1349"/>
        <v>DC3KV49-DC</v>
      </c>
      <c r="AD6639" t="str">
        <f>Y6639&amp;"-"&amp;VLOOKUP(AC6639,'LICH THI'!C:AA,9,0)</f>
        <v>64DCKT3190-42480</v>
      </c>
      <c r="AE6639">
        <f t="shared" si="1350"/>
        <v>1</v>
      </c>
    </row>
    <row r="6640" spans="1:31" x14ac:dyDescent="0.25">
      <c r="A6640" s="436" t="str">
        <f t="shared" si="1340"/>
        <v>DC3KV49-DC-51</v>
      </c>
      <c r="B6640" s="436">
        <f>COUNTIF(AC$4:AC6640,AC6640)</f>
        <v>51</v>
      </c>
      <c r="C6640" s="436" t="str">
        <f t="shared" si="1341"/>
        <v>DC3KV49-DC</v>
      </c>
      <c r="D6640" s="436">
        <f>VLOOKUP(C6640,'LICH THI'!C:AA,12,0)</f>
        <v>72</v>
      </c>
      <c r="E6640" s="436">
        <f>VLOOKUP(C6640,'LICH THI'!C:AA,13,0)</f>
        <v>45</v>
      </c>
      <c r="F6640" s="436">
        <f t="shared" si="1351"/>
        <v>27</v>
      </c>
      <c r="G6640" s="436">
        <f>VLOOKUP(C6640,'LICH THI'!C:AA,14,0)</f>
        <v>2</v>
      </c>
      <c r="H6640" s="436">
        <f t="shared" si="1342"/>
        <v>2</v>
      </c>
      <c r="I6640" s="436" t="str">
        <f t="shared" si="1343"/>
        <v>Bùi Ngọc Quyên</v>
      </c>
      <c r="J6640" s="436"/>
      <c r="K6640" s="436">
        <f t="shared" si="1344"/>
        <v>1</v>
      </c>
      <c r="L6640" s="436" t="str">
        <f t="shared" si="1345"/>
        <v>DC3KV49-DC-1</v>
      </c>
      <c r="M6640" s="436">
        <f t="shared" si="1346"/>
        <v>4</v>
      </c>
      <c r="N6640" s="437">
        <f t="shared" si="1352"/>
        <v>21</v>
      </c>
      <c r="O6640" s="437"/>
      <c r="P6640" s="430" t="str">
        <f t="shared" si="1347"/>
        <v/>
      </c>
      <c r="U6640" s="177">
        <v>62</v>
      </c>
      <c r="V6640" s="177" t="s">
        <v>3381</v>
      </c>
      <c r="W6640" s="177" t="s">
        <v>5708</v>
      </c>
      <c r="X6640" s="177" t="s">
        <v>4398</v>
      </c>
      <c r="Y6640" s="177" t="s">
        <v>5709</v>
      </c>
      <c r="Z6640" s="177" t="s">
        <v>7049</v>
      </c>
      <c r="AA6640" s="525" t="s">
        <v>5710</v>
      </c>
      <c r="AB6640" s="399" t="str">
        <f t="shared" si="1348"/>
        <v>DC3KV49</v>
      </c>
      <c r="AC6640" s="399" t="str">
        <f t="shared" si="1349"/>
        <v>DC3KV49-DC</v>
      </c>
      <c r="AD6640" t="str">
        <f>Y6640&amp;"-"&amp;VLOOKUP(AC6640,'LICH THI'!C:AA,9,0)</f>
        <v>64DCKT3283-42480</v>
      </c>
      <c r="AE6640">
        <f t="shared" si="1350"/>
        <v>1</v>
      </c>
    </row>
    <row r="6641" spans="1:31" x14ac:dyDescent="0.25">
      <c r="A6641" s="436" t="str">
        <f t="shared" si="1340"/>
        <v>DC3KV49-DC-52</v>
      </c>
      <c r="B6641" s="436">
        <f>COUNTIF(AC$4:AC6641,AC6641)</f>
        <v>52</v>
      </c>
      <c r="C6641" s="436" t="str">
        <f t="shared" si="1341"/>
        <v>DC3KV49-DC</v>
      </c>
      <c r="D6641" s="436">
        <f>VLOOKUP(C6641,'LICH THI'!C:AA,12,0)</f>
        <v>72</v>
      </c>
      <c r="E6641" s="436">
        <f>VLOOKUP(C6641,'LICH THI'!C:AA,13,0)</f>
        <v>45</v>
      </c>
      <c r="F6641" s="436">
        <f t="shared" si="1351"/>
        <v>27</v>
      </c>
      <c r="G6641" s="436">
        <f>VLOOKUP(C6641,'LICH THI'!C:AA,14,0)</f>
        <v>2</v>
      </c>
      <c r="H6641" s="436">
        <f t="shared" si="1342"/>
        <v>2</v>
      </c>
      <c r="I6641" s="436" t="str">
        <f t="shared" si="1343"/>
        <v>Trần Thị Quỳnh</v>
      </c>
      <c r="J6641" s="436"/>
      <c r="K6641" s="436">
        <f t="shared" si="1344"/>
        <v>1</v>
      </c>
      <c r="L6641" s="436" t="str">
        <f t="shared" si="1345"/>
        <v>DC3KV49-DC-1</v>
      </c>
      <c r="M6641" s="436">
        <f t="shared" si="1346"/>
        <v>4</v>
      </c>
      <c r="N6641" s="437">
        <f t="shared" si="1352"/>
        <v>22</v>
      </c>
      <c r="O6641" s="437"/>
      <c r="P6641" s="430" t="str">
        <f t="shared" si="1347"/>
        <v/>
      </c>
      <c r="U6641" s="177">
        <v>63</v>
      </c>
      <c r="V6641" s="177" t="s">
        <v>3381</v>
      </c>
      <c r="W6641" s="177" t="s">
        <v>2716</v>
      </c>
      <c r="X6641" s="177" t="s">
        <v>2684</v>
      </c>
      <c r="Y6641" s="177" t="s">
        <v>5756</v>
      </c>
      <c r="Z6641" s="177" t="s">
        <v>7049</v>
      </c>
      <c r="AA6641" s="525" t="s">
        <v>3286</v>
      </c>
      <c r="AB6641" s="399" t="str">
        <f t="shared" si="1348"/>
        <v>DC3KV49</v>
      </c>
      <c r="AC6641" s="399" t="str">
        <f t="shared" si="1349"/>
        <v>DC3KV49-DC</v>
      </c>
      <c r="AD6641" t="str">
        <f>Y6641&amp;"-"&amp;VLOOKUP(AC6641,'LICH THI'!C:AA,9,0)</f>
        <v>64DCKT3207-42480</v>
      </c>
      <c r="AE6641">
        <f t="shared" si="1350"/>
        <v>1</v>
      </c>
    </row>
    <row r="6642" spans="1:31" x14ac:dyDescent="0.25">
      <c r="A6642" s="436" t="str">
        <f t="shared" si="1340"/>
        <v>DC3KV49-DC-53</v>
      </c>
      <c r="B6642" s="436">
        <f>COUNTIF(AC$4:AC6642,AC6642)</f>
        <v>53</v>
      </c>
      <c r="C6642" s="436" t="str">
        <f t="shared" si="1341"/>
        <v>DC3KV49-DC</v>
      </c>
      <c r="D6642" s="436">
        <f>VLOOKUP(C6642,'LICH THI'!C:AA,12,0)</f>
        <v>72</v>
      </c>
      <c r="E6642" s="436">
        <f>VLOOKUP(C6642,'LICH THI'!C:AA,13,0)</f>
        <v>45</v>
      </c>
      <c r="F6642" s="436">
        <f t="shared" si="1351"/>
        <v>27</v>
      </c>
      <c r="G6642" s="436">
        <f>VLOOKUP(C6642,'LICH THI'!C:AA,14,0)</f>
        <v>2</v>
      </c>
      <c r="H6642" s="436">
        <f t="shared" si="1342"/>
        <v>2</v>
      </c>
      <c r="I6642" s="436" t="str">
        <f t="shared" si="1343"/>
        <v>Mai Thị Tâm</v>
      </c>
      <c r="J6642" s="436"/>
      <c r="K6642" s="436">
        <f t="shared" si="1344"/>
        <v>1</v>
      </c>
      <c r="L6642" s="436" t="str">
        <f t="shared" si="1345"/>
        <v>DC3KV49-DC-1</v>
      </c>
      <c r="M6642" s="436">
        <f t="shared" si="1346"/>
        <v>4</v>
      </c>
      <c r="N6642" s="437">
        <f t="shared" si="1352"/>
        <v>23</v>
      </c>
      <c r="O6642" s="437"/>
      <c r="P6642" s="430" t="str">
        <f t="shared" si="1347"/>
        <v/>
      </c>
      <c r="U6642" s="177">
        <v>47</v>
      </c>
      <c r="V6642" s="177" t="s">
        <v>3826</v>
      </c>
      <c r="W6642" s="177" t="s">
        <v>3252</v>
      </c>
      <c r="X6642" s="177" t="s">
        <v>3583</v>
      </c>
      <c r="Y6642" s="177" t="s">
        <v>5692</v>
      </c>
      <c r="Z6642" s="177" t="s">
        <v>7049</v>
      </c>
      <c r="AA6642" s="525" t="s">
        <v>5693</v>
      </c>
      <c r="AB6642" s="399" t="str">
        <f t="shared" si="1348"/>
        <v>DC3KV49</v>
      </c>
      <c r="AC6642" s="399" t="str">
        <f t="shared" si="1349"/>
        <v>DC3KV49-DC</v>
      </c>
      <c r="AD6642" t="str">
        <f>Y6642&amp;"-"&amp;VLOOKUP(AC6642,'LICH THI'!C:AA,9,0)</f>
        <v>64DCKT3176-42480</v>
      </c>
      <c r="AE6642">
        <f t="shared" si="1350"/>
        <v>1</v>
      </c>
    </row>
    <row r="6643" spans="1:31" x14ac:dyDescent="0.25">
      <c r="A6643" s="436" t="str">
        <f t="shared" si="1340"/>
        <v>DC3KV49-DC-54</v>
      </c>
      <c r="B6643" s="436">
        <f>COUNTIF(AC$4:AC6643,AC6643)</f>
        <v>54</v>
      </c>
      <c r="C6643" s="436" t="str">
        <f t="shared" si="1341"/>
        <v>DC3KV49-DC</v>
      </c>
      <c r="D6643" s="436">
        <f>VLOOKUP(C6643,'LICH THI'!C:AA,12,0)</f>
        <v>72</v>
      </c>
      <c r="E6643" s="436">
        <f>VLOOKUP(C6643,'LICH THI'!C:AA,13,0)</f>
        <v>45</v>
      </c>
      <c r="F6643" s="436">
        <f t="shared" si="1351"/>
        <v>27</v>
      </c>
      <c r="G6643" s="436">
        <f>VLOOKUP(C6643,'LICH THI'!C:AA,14,0)</f>
        <v>2</v>
      </c>
      <c r="H6643" s="436">
        <f t="shared" si="1342"/>
        <v>2</v>
      </c>
      <c r="I6643" s="436" t="str">
        <f t="shared" si="1343"/>
        <v>Đỗ Cẩm Tú</v>
      </c>
      <c r="J6643" s="436"/>
      <c r="K6643" s="436">
        <f t="shared" si="1344"/>
        <v>1</v>
      </c>
      <c r="L6643" s="436" t="str">
        <f t="shared" si="1345"/>
        <v>DC3KV49-DC-1</v>
      </c>
      <c r="M6643" s="436">
        <f t="shared" si="1346"/>
        <v>4</v>
      </c>
      <c r="N6643" s="437">
        <f t="shared" si="1352"/>
        <v>24</v>
      </c>
      <c r="O6643" s="437"/>
      <c r="P6643" s="430" t="str">
        <f t="shared" si="1347"/>
        <v/>
      </c>
      <c r="U6643" s="177">
        <v>10</v>
      </c>
      <c r="V6643" s="177" t="s">
        <v>3358</v>
      </c>
      <c r="W6643" s="177" t="s">
        <v>4022</v>
      </c>
      <c r="X6643" s="177" t="s">
        <v>2697</v>
      </c>
      <c r="Y6643" s="177" t="s">
        <v>4023</v>
      </c>
      <c r="Z6643" s="177" t="s">
        <v>7049</v>
      </c>
      <c r="AA6643" s="525" t="s">
        <v>2874</v>
      </c>
      <c r="AB6643" s="399" t="str">
        <f t="shared" si="1348"/>
        <v>DC3KV49</v>
      </c>
      <c r="AC6643" s="399" t="str">
        <f t="shared" si="1349"/>
        <v>DC3KV49-DC</v>
      </c>
      <c r="AD6643" t="str">
        <f>Y6643&amp;"-"&amp;VLOOKUP(AC6643,'LICH THI'!C:AA,9,0)</f>
        <v>64DCKT3005-42480</v>
      </c>
      <c r="AE6643">
        <f t="shared" si="1350"/>
        <v>1</v>
      </c>
    </row>
    <row r="6644" spans="1:31" x14ac:dyDescent="0.25">
      <c r="A6644" s="436" t="str">
        <f t="shared" si="1340"/>
        <v>DC3KV49-DC-55</v>
      </c>
      <c r="B6644" s="436">
        <f>COUNTIF(AC$4:AC6644,AC6644)</f>
        <v>55</v>
      </c>
      <c r="C6644" s="436" t="str">
        <f t="shared" si="1341"/>
        <v>DC3KV49-DC</v>
      </c>
      <c r="D6644" s="436">
        <f>VLOOKUP(C6644,'LICH THI'!C:AA,12,0)</f>
        <v>72</v>
      </c>
      <c r="E6644" s="436">
        <f>VLOOKUP(C6644,'LICH THI'!C:AA,13,0)</f>
        <v>45</v>
      </c>
      <c r="F6644" s="436">
        <f t="shared" si="1351"/>
        <v>27</v>
      </c>
      <c r="G6644" s="436">
        <f>VLOOKUP(C6644,'LICH THI'!C:AA,14,0)</f>
        <v>2</v>
      </c>
      <c r="H6644" s="436">
        <f t="shared" si="1342"/>
        <v>2</v>
      </c>
      <c r="I6644" s="436" t="str">
        <f t="shared" si="1343"/>
        <v>Nguyễn Công Tuấn</v>
      </c>
      <c r="J6644" s="436"/>
      <c r="K6644" s="436">
        <f t="shared" si="1344"/>
        <v>1</v>
      </c>
      <c r="L6644" s="436" t="str">
        <f t="shared" si="1345"/>
        <v>DC3KV49-DC-1</v>
      </c>
      <c r="M6644" s="436">
        <f t="shared" si="1346"/>
        <v>4</v>
      </c>
      <c r="N6644" s="437">
        <f t="shared" si="1352"/>
        <v>25</v>
      </c>
      <c r="O6644" s="437"/>
      <c r="P6644" s="430" t="str">
        <f t="shared" si="1347"/>
        <v/>
      </c>
      <c r="U6644" s="177">
        <v>36</v>
      </c>
      <c r="V6644" s="177" t="s">
        <v>3378</v>
      </c>
      <c r="W6644" s="177" t="s">
        <v>2720</v>
      </c>
      <c r="X6644" s="177" t="s">
        <v>2721</v>
      </c>
      <c r="Y6644" s="177" t="s">
        <v>4560</v>
      </c>
      <c r="Z6644" s="177" t="s">
        <v>7049</v>
      </c>
      <c r="AA6644" s="525" t="s">
        <v>3349</v>
      </c>
      <c r="AB6644" s="399" t="str">
        <f t="shared" si="1348"/>
        <v>DC3KV49</v>
      </c>
      <c r="AC6644" s="399" t="str">
        <f t="shared" si="1349"/>
        <v>DC3KV49-DC</v>
      </c>
      <c r="AD6644" t="str">
        <f>Y6644&amp;"-"&amp;VLOOKUP(AC6644,'LICH THI'!C:AA,9,0)</f>
        <v>64DCKT3157-42480</v>
      </c>
      <c r="AE6644">
        <f t="shared" si="1350"/>
        <v>1</v>
      </c>
    </row>
    <row r="6645" spans="1:31" x14ac:dyDescent="0.25">
      <c r="A6645" s="436" t="str">
        <f t="shared" si="1340"/>
        <v>DC3KV49-DC-56</v>
      </c>
      <c r="B6645" s="436">
        <f>COUNTIF(AC$4:AC6645,AC6645)</f>
        <v>56</v>
      </c>
      <c r="C6645" s="436" t="str">
        <f t="shared" si="1341"/>
        <v>DC3KV49-DC</v>
      </c>
      <c r="D6645" s="436">
        <f>VLOOKUP(C6645,'LICH THI'!C:AA,12,0)</f>
        <v>72</v>
      </c>
      <c r="E6645" s="436">
        <f>VLOOKUP(C6645,'LICH THI'!C:AA,13,0)</f>
        <v>45</v>
      </c>
      <c r="F6645" s="436">
        <f t="shared" si="1351"/>
        <v>27</v>
      </c>
      <c r="G6645" s="436">
        <f>VLOOKUP(C6645,'LICH THI'!C:AA,14,0)</f>
        <v>2</v>
      </c>
      <c r="H6645" s="436">
        <f t="shared" si="1342"/>
        <v>2</v>
      </c>
      <c r="I6645" s="436" t="str">
        <f t="shared" si="1343"/>
        <v>Nguyễn Thị Tươi</v>
      </c>
      <c r="J6645" s="436"/>
      <c r="K6645" s="436">
        <f t="shared" si="1344"/>
        <v>1</v>
      </c>
      <c r="L6645" s="436" t="str">
        <f t="shared" si="1345"/>
        <v>DC3KV49-DC-1</v>
      </c>
      <c r="M6645" s="436">
        <f t="shared" si="1346"/>
        <v>4</v>
      </c>
      <c r="N6645" s="437">
        <f t="shared" si="1352"/>
        <v>26</v>
      </c>
      <c r="O6645" s="437"/>
      <c r="P6645" s="430" t="str">
        <f t="shared" si="1347"/>
        <v/>
      </c>
      <c r="U6645" s="177">
        <v>69</v>
      </c>
      <c r="V6645" s="177" t="s">
        <v>3381</v>
      </c>
      <c r="W6645" s="177" t="s">
        <v>2619</v>
      </c>
      <c r="X6645" s="177" t="s">
        <v>5591</v>
      </c>
      <c r="Y6645" s="177" t="s">
        <v>5592</v>
      </c>
      <c r="Z6645" s="177" t="s">
        <v>7049</v>
      </c>
      <c r="AA6645" s="525" t="s">
        <v>4821</v>
      </c>
      <c r="AB6645" s="399" t="str">
        <f t="shared" si="1348"/>
        <v>DC3KV49</v>
      </c>
      <c r="AC6645" s="399" t="str">
        <f t="shared" si="1349"/>
        <v>DC3KV49-DC</v>
      </c>
      <c r="AD6645" t="str">
        <f>Y6645&amp;"-"&amp;VLOOKUP(AC6645,'LICH THI'!C:AA,9,0)</f>
        <v>64DCKT3279-42480</v>
      </c>
      <c r="AE6645">
        <f t="shared" si="1350"/>
        <v>1</v>
      </c>
    </row>
    <row r="6646" spans="1:31" x14ac:dyDescent="0.25">
      <c r="A6646" s="436" t="str">
        <f t="shared" si="1340"/>
        <v>DC3KV49-DC-57</v>
      </c>
      <c r="B6646" s="436">
        <f>COUNTIF(AC$4:AC6646,AC6646)</f>
        <v>57</v>
      </c>
      <c r="C6646" s="436" t="str">
        <f t="shared" si="1341"/>
        <v>DC3KV49-DC</v>
      </c>
      <c r="D6646" s="436">
        <f>VLOOKUP(C6646,'LICH THI'!C:AA,12,0)</f>
        <v>72</v>
      </c>
      <c r="E6646" s="436">
        <f>VLOOKUP(C6646,'LICH THI'!C:AA,13,0)</f>
        <v>45</v>
      </c>
      <c r="F6646" s="436">
        <f t="shared" si="1351"/>
        <v>27</v>
      </c>
      <c r="G6646" s="436">
        <f>VLOOKUP(C6646,'LICH THI'!C:AA,14,0)</f>
        <v>2</v>
      </c>
      <c r="H6646" s="436">
        <f t="shared" si="1342"/>
        <v>2</v>
      </c>
      <c r="I6646" s="436" t="str">
        <f t="shared" si="1343"/>
        <v>Phan Văn Thái</v>
      </c>
      <c r="J6646" s="436"/>
      <c r="K6646" s="436">
        <f t="shared" si="1344"/>
        <v>1</v>
      </c>
      <c r="L6646" s="436" t="str">
        <f t="shared" si="1345"/>
        <v>DC3KV49-DC-1</v>
      </c>
      <c r="M6646" s="436">
        <f t="shared" si="1346"/>
        <v>4</v>
      </c>
      <c r="N6646" s="437">
        <f t="shared" si="1352"/>
        <v>27</v>
      </c>
      <c r="O6646" s="437"/>
      <c r="P6646" s="430" t="str">
        <f t="shared" si="1347"/>
        <v/>
      </c>
      <c r="U6646" s="177">
        <v>64</v>
      </c>
      <c r="V6646" s="177" t="s">
        <v>3381</v>
      </c>
      <c r="W6646" s="177" t="s">
        <v>3197</v>
      </c>
      <c r="X6646" s="177" t="s">
        <v>4330</v>
      </c>
      <c r="Y6646" s="177" t="s">
        <v>6212</v>
      </c>
      <c r="Z6646" s="177" t="s">
        <v>7049</v>
      </c>
      <c r="AA6646" s="525" t="s">
        <v>6213</v>
      </c>
      <c r="AB6646" s="399" t="str">
        <f t="shared" si="1348"/>
        <v>DC3KV49</v>
      </c>
      <c r="AC6646" s="399" t="str">
        <f t="shared" si="1349"/>
        <v>DC3KV49-DC</v>
      </c>
      <c r="AD6646" t="str">
        <f>Y6646&amp;"-"&amp;VLOOKUP(AC6646,'LICH THI'!C:AA,9,0)</f>
        <v>64DCKT3275-42480</v>
      </c>
      <c r="AE6646">
        <f t="shared" si="1350"/>
        <v>1</v>
      </c>
    </row>
    <row r="6647" spans="1:31" x14ac:dyDescent="0.25">
      <c r="A6647" s="436" t="str">
        <f t="shared" si="1340"/>
        <v>DC3KV49-DC-58</v>
      </c>
      <c r="B6647" s="436">
        <f>COUNTIF(AC$4:AC6647,AC6647)</f>
        <v>58</v>
      </c>
      <c r="C6647" s="436" t="str">
        <f t="shared" si="1341"/>
        <v>DC3KV49-DC</v>
      </c>
      <c r="D6647" s="436">
        <f>VLOOKUP(C6647,'LICH THI'!C:AA,12,0)</f>
        <v>72</v>
      </c>
      <c r="E6647" s="436">
        <f>VLOOKUP(C6647,'LICH THI'!C:AA,13,0)</f>
        <v>45</v>
      </c>
      <c r="F6647" s="436">
        <f t="shared" si="1351"/>
        <v>27</v>
      </c>
      <c r="G6647" s="436">
        <f>VLOOKUP(C6647,'LICH THI'!C:AA,14,0)</f>
        <v>2</v>
      </c>
      <c r="H6647" s="436">
        <f t="shared" si="1342"/>
        <v>2</v>
      </c>
      <c r="I6647" s="436" t="str">
        <f t="shared" si="1343"/>
        <v>Bùi Phương Thảo</v>
      </c>
      <c r="J6647" s="436"/>
      <c r="K6647" s="436">
        <f t="shared" si="1344"/>
        <v>1</v>
      </c>
      <c r="L6647" s="436" t="str">
        <f t="shared" si="1345"/>
        <v>DC3KV49-DC-1</v>
      </c>
      <c r="M6647" s="436">
        <f t="shared" si="1346"/>
        <v>4</v>
      </c>
      <c r="N6647" s="437">
        <f t="shared" si="1352"/>
        <v>1</v>
      </c>
      <c r="O6647" s="437"/>
      <c r="P6647" s="430" t="str">
        <f t="shared" si="1347"/>
        <v/>
      </c>
      <c r="U6647" s="177">
        <v>65</v>
      </c>
      <c r="V6647" s="177" t="s">
        <v>3381</v>
      </c>
      <c r="W6647" s="177" t="s">
        <v>5711</v>
      </c>
      <c r="X6647" s="177" t="s">
        <v>2620</v>
      </c>
      <c r="Y6647" s="177" t="s">
        <v>5712</v>
      </c>
      <c r="Z6647" s="177" t="s">
        <v>7049</v>
      </c>
      <c r="AA6647" s="525" t="s">
        <v>3767</v>
      </c>
      <c r="AB6647" s="399" t="str">
        <f t="shared" si="1348"/>
        <v>DC3KV49</v>
      </c>
      <c r="AC6647" s="399" t="str">
        <f t="shared" si="1349"/>
        <v>DC3KV49-DC</v>
      </c>
      <c r="AD6647" t="str">
        <f>Y6647&amp;"-"&amp;VLOOKUP(AC6647,'LICH THI'!C:AA,9,0)</f>
        <v>64DCKT3291-42480</v>
      </c>
      <c r="AE6647">
        <f t="shared" si="1350"/>
        <v>1</v>
      </c>
    </row>
    <row r="6648" spans="1:31" x14ac:dyDescent="0.25">
      <c r="A6648" s="436" t="str">
        <f t="shared" si="1340"/>
        <v>DC3KV49-DC-59</v>
      </c>
      <c r="B6648" s="436">
        <f>COUNTIF(AC$4:AC6648,AC6648)</f>
        <v>59</v>
      </c>
      <c r="C6648" s="436" t="str">
        <f t="shared" si="1341"/>
        <v>DC3KV49-DC</v>
      </c>
      <c r="D6648" s="436">
        <f>VLOOKUP(C6648,'LICH THI'!C:AA,12,0)</f>
        <v>72</v>
      </c>
      <c r="E6648" s="436">
        <f>VLOOKUP(C6648,'LICH THI'!C:AA,13,0)</f>
        <v>45</v>
      </c>
      <c r="F6648" s="436">
        <f t="shared" si="1351"/>
        <v>27</v>
      </c>
      <c r="G6648" s="436">
        <f>VLOOKUP(C6648,'LICH THI'!C:AA,14,0)</f>
        <v>2</v>
      </c>
      <c r="H6648" s="436">
        <f t="shared" si="1342"/>
        <v>2</v>
      </c>
      <c r="I6648" s="436" t="str">
        <f t="shared" si="1343"/>
        <v>Trần Minh Thảo</v>
      </c>
      <c r="J6648" s="436"/>
      <c r="K6648" s="436">
        <f t="shared" si="1344"/>
        <v>1</v>
      </c>
      <c r="L6648" s="436" t="str">
        <f t="shared" si="1345"/>
        <v>DC3KV49-DC-1</v>
      </c>
      <c r="M6648" s="436">
        <f t="shared" si="1346"/>
        <v>4</v>
      </c>
      <c r="N6648" s="437">
        <f t="shared" si="1352"/>
        <v>2</v>
      </c>
      <c r="O6648" s="437"/>
      <c r="P6648" s="430" t="str">
        <f t="shared" si="1347"/>
        <v/>
      </c>
      <c r="U6648" s="177">
        <v>7</v>
      </c>
      <c r="V6648" s="177" t="s">
        <v>3358</v>
      </c>
      <c r="W6648" s="177" t="s">
        <v>3593</v>
      </c>
      <c r="X6648" s="177" t="s">
        <v>2620</v>
      </c>
      <c r="Y6648" s="177" t="s">
        <v>6592</v>
      </c>
      <c r="Z6648" s="177" t="s">
        <v>7049</v>
      </c>
      <c r="AA6648" s="525" t="s">
        <v>6593</v>
      </c>
      <c r="AB6648" s="399" t="str">
        <f t="shared" si="1348"/>
        <v>DC3KV49</v>
      </c>
      <c r="AC6648" s="399" t="str">
        <f t="shared" si="1349"/>
        <v>DC3KV49-DC</v>
      </c>
      <c r="AD6648" t="str">
        <f>Y6648&amp;"-"&amp;VLOOKUP(AC6648,'LICH THI'!C:AA,9,0)</f>
        <v>64DCKT3004-42480</v>
      </c>
      <c r="AE6648">
        <f t="shared" si="1350"/>
        <v>1</v>
      </c>
    </row>
    <row r="6649" spans="1:31" x14ac:dyDescent="0.25">
      <c r="A6649" s="436" t="str">
        <f t="shared" si="1340"/>
        <v>DC3KV49-DC-60</v>
      </c>
      <c r="B6649" s="436">
        <f>COUNTIF(AC$4:AC6649,AC6649)</f>
        <v>60</v>
      </c>
      <c r="C6649" s="436" t="str">
        <f t="shared" si="1341"/>
        <v>DC3KV49-DC</v>
      </c>
      <c r="D6649" s="436">
        <f>VLOOKUP(C6649,'LICH THI'!C:AA,12,0)</f>
        <v>72</v>
      </c>
      <c r="E6649" s="436">
        <f>VLOOKUP(C6649,'LICH THI'!C:AA,13,0)</f>
        <v>45</v>
      </c>
      <c r="F6649" s="436">
        <f t="shared" si="1351"/>
        <v>27</v>
      </c>
      <c r="G6649" s="436">
        <f>VLOOKUP(C6649,'LICH THI'!C:AA,14,0)</f>
        <v>2</v>
      </c>
      <c r="H6649" s="436">
        <f t="shared" si="1342"/>
        <v>2</v>
      </c>
      <c r="I6649" s="436" t="str">
        <f t="shared" si="1343"/>
        <v>Vũ Thị Phương Thảo</v>
      </c>
      <c r="J6649" s="436"/>
      <c r="K6649" s="436">
        <f t="shared" si="1344"/>
        <v>1</v>
      </c>
      <c r="L6649" s="436" t="str">
        <f t="shared" si="1345"/>
        <v>DC3KV49-DC-1</v>
      </c>
      <c r="M6649" s="436">
        <f t="shared" si="1346"/>
        <v>4</v>
      </c>
      <c r="N6649" s="437">
        <f t="shared" si="1352"/>
        <v>3</v>
      </c>
      <c r="O6649" s="437"/>
      <c r="P6649" s="430" t="str">
        <f t="shared" si="1347"/>
        <v/>
      </c>
      <c r="U6649" s="177">
        <v>48</v>
      </c>
      <c r="V6649" s="177" t="s">
        <v>3826</v>
      </c>
      <c r="W6649" s="177" t="s">
        <v>4774</v>
      </c>
      <c r="X6649" s="177" t="s">
        <v>2620</v>
      </c>
      <c r="Y6649" s="177" t="s">
        <v>4775</v>
      </c>
      <c r="Z6649" s="177" t="s">
        <v>7049</v>
      </c>
      <c r="AA6649" s="525" t="s">
        <v>4776</v>
      </c>
      <c r="AB6649" s="399" t="str">
        <f t="shared" si="1348"/>
        <v>DC3KV49</v>
      </c>
      <c r="AC6649" s="399" t="str">
        <f t="shared" si="1349"/>
        <v>DC3KV49-DC</v>
      </c>
      <c r="AD6649" t="str">
        <f>Y6649&amp;"-"&amp;VLOOKUP(AC6649,'LICH THI'!C:AA,9,0)</f>
        <v>64DCKT3141-42480</v>
      </c>
      <c r="AE6649">
        <f t="shared" si="1350"/>
        <v>1</v>
      </c>
    </row>
    <row r="6650" spans="1:31" x14ac:dyDescent="0.25">
      <c r="A6650" s="436" t="str">
        <f t="shared" si="1340"/>
        <v>DC3KV49-DC-61</v>
      </c>
      <c r="B6650" s="436">
        <f>COUNTIF(AC$4:AC6650,AC6650)</f>
        <v>61</v>
      </c>
      <c r="C6650" s="436" t="str">
        <f t="shared" si="1341"/>
        <v>DC3KV49-DC</v>
      </c>
      <c r="D6650" s="436">
        <f>VLOOKUP(C6650,'LICH THI'!C:AA,12,0)</f>
        <v>72</v>
      </c>
      <c r="E6650" s="436">
        <f>VLOOKUP(C6650,'LICH THI'!C:AA,13,0)</f>
        <v>45</v>
      </c>
      <c r="F6650" s="436">
        <f t="shared" si="1351"/>
        <v>27</v>
      </c>
      <c r="G6650" s="436">
        <f>VLOOKUP(C6650,'LICH THI'!C:AA,14,0)</f>
        <v>2</v>
      </c>
      <c r="H6650" s="436">
        <f t="shared" si="1342"/>
        <v>2</v>
      </c>
      <c r="I6650" s="436" t="str">
        <f t="shared" si="1343"/>
        <v>Phạm Tiến Thắng</v>
      </c>
      <c r="J6650" s="436"/>
      <c r="K6650" s="436">
        <f t="shared" si="1344"/>
        <v>1</v>
      </c>
      <c r="L6650" s="436" t="str">
        <f t="shared" si="1345"/>
        <v>DC3KV49-DC-1</v>
      </c>
      <c r="M6650" s="436">
        <f t="shared" si="1346"/>
        <v>4</v>
      </c>
      <c r="N6650" s="437">
        <f t="shared" si="1352"/>
        <v>4</v>
      </c>
      <c r="O6650" s="437"/>
      <c r="P6650" s="430" t="str">
        <f t="shared" si="1347"/>
        <v/>
      </c>
      <c r="U6650" s="177">
        <v>8</v>
      </c>
      <c r="V6650" s="177" t="s">
        <v>3358</v>
      </c>
      <c r="W6650" s="177" t="s">
        <v>3210</v>
      </c>
      <c r="X6650" s="177" t="s">
        <v>3464</v>
      </c>
      <c r="Y6650" s="177" t="s">
        <v>5729</v>
      </c>
      <c r="Z6650" s="177" t="s">
        <v>7049</v>
      </c>
      <c r="AA6650" s="525" t="s">
        <v>2986</v>
      </c>
      <c r="AB6650" s="399" t="str">
        <f t="shared" si="1348"/>
        <v>DC3KV49</v>
      </c>
      <c r="AC6650" s="399" t="str">
        <f t="shared" si="1349"/>
        <v>DC3KV49-DC</v>
      </c>
      <c r="AD6650" t="str">
        <f>Y6650&amp;"-"&amp;VLOOKUP(AC6650,'LICH THI'!C:AA,9,0)</f>
        <v>64DCKT3024-42480</v>
      </c>
      <c r="AE6650">
        <f t="shared" si="1350"/>
        <v>1</v>
      </c>
    </row>
    <row r="6651" spans="1:31" x14ac:dyDescent="0.25">
      <c r="A6651" s="436" t="str">
        <f t="shared" si="1340"/>
        <v>DC3KV49-DC-62</v>
      </c>
      <c r="B6651" s="436">
        <f>COUNTIF(AC$4:AC6651,AC6651)</f>
        <v>62</v>
      </c>
      <c r="C6651" s="436" t="str">
        <f t="shared" si="1341"/>
        <v>DC3KV49-DC</v>
      </c>
      <c r="D6651" s="436">
        <f>VLOOKUP(C6651,'LICH THI'!C:AA,12,0)</f>
        <v>72</v>
      </c>
      <c r="E6651" s="436">
        <f>VLOOKUP(C6651,'LICH THI'!C:AA,13,0)</f>
        <v>45</v>
      </c>
      <c r="F6651" s="436">
        <f t="shared" si="1351"/>
        <v>27</v>
      </c>
      <c r="G6651" s="436">
        <f>VLOOKUP(C6651,'LICH THI'!C:AA,14,0)</f>
        <v>2</v>
      </c>
      <c r="H6651" s="436">
        <f t="shared" si="1342"/>
        <v>2</v>
      </c>
      <c r="I6651" s="436" t="str">
        <f t="shared" si="1343"/>
        <v>Đặng Thị Thêm</v>
      </c>
      <c r="J6651" s="436"/>
      <c r="K6651" s="436">
        <f t="shared" si="1344"/>
        <v>1</v>
      </c>
      <c r="L6651" s="436" t="str">
        <f t="shared" si="1345"/>
        <v>DC3KV49-DC-1</v>
      </c>
      <c r="M6651" s="436">
        <f t="shared" si="1346"/>
        <v>4</v>
      </c>
      <c r="N6651" s="437">
        <f t="shared" si="1352"/>
        <v>5</v>
      </c>
      <c r="O6651" s="437"/>
      <c r="P6651" s="430" t="str">
        <f t="shared" si="1347"/>
        <v/>
      </c>
      <c r="U6651" s="177">
        <v>9</v>
      </c>
      <c r="V6651" s="177" t="s">
        <v>3358</v>
      </c>
      <c r="W6651" s="177" t="s">
        <v>3551</v>
      </c>
      <c r="X6651" s="177" t="s">
        <v>5487</v>
      </c>
      <c r="Y6651" s="177" t="s">
        <v>5660</v>
      </c>
      <c r="Z6651" s="177" t="s">
        <v>7049</v>
      </c>
      <c r="AA6651" s="525" t="s">
        <v>3268</v>
      </c>
      <c r="AB6651" s="399" t="str">
        <f t="shared" si="1348"/>
        <v>DC3KV49</v>
      </c>
      <c r="AC6651" s="399" t="str">
        <f t="shared" si="1349"/>
        <v>DC3KV49-DC</v>
      </c>
      <c r="AD6651" t="str">
        <f>Y6651&amp;"-"&amp;VLOOKUP(AC6651,'LICH THI'!C:AA,9,0)</f>
        <v>64DCKT3020-42480</v>
      </c>
      <c r="AE6651">
        <f t="shared" si="1350"/>
        <v>1</v>
      </c>
    </row>
    <row r="6652" spans="1:31" x14ac:dyDescent="0.25">
      <c r="A6652" s="436" t="str">
        <f t="shared" si="1340"/>
        <v>DC3KV49-DC-63</v>
      </c>
      <c r="B6652" s="436">
        <f>COUNTIF(AC$4:AC6652,AC6652)</f>
        <v>63</v>
      </c>
      <c r="C6652" s="436" t="str">
        <f t="shared" si="1341"/>
        <v>DC3KV49-DC</v>
      </c>
      <c r="D6652" s="436">
        <f>VLOOKUP(C6652,'LICH THI'!C:AA,12,0)</f>
        <v>72</v>
      </c>
      <c r="E6652" s="436">
        <f>VLOOKUP(C6652,'LICH THI'!C:AA,13,0)</f>
        <v>45</v>
      </c>
      <c r="F6652" s="436">
        <f t="shared" si="1351"/>
        <v>27</v>
      </c>
      <c r="G6652" s="436">
        <f>VLOOKUP(C6652,'LICH THI'!C:AA,14,0)</f>
        <v>2</v>
      </c>
      <c r="H6652" s="436">
        <f t="shared" si="1342"/>
        <v>2</v>
      </c>
      <c r="I6652" s="436" t="str">
        <f t="shared" si="1343"/>
        <v>Trần Hoài Thu</v>
      </c>
      <c r="J6652" s="436"/>
      <c r="K6652" s="436">
        <f t="shared" si="1344"/>
        <v>1</v>
      </c>
      <c r="L6652" s="436" t="str">
        <f t="shared" si="1345"/>
        <v>DC3KV49-DC-1</v>
      </c>
      <c r="M6652" s="436">
        <f t="shared" si="1346"/>
        <v>4</v>
      </c>
      <c r="N6652" s="437">
        <f t="shared" si="1352"/>
        <v>6</v>
      </c>
      <c r="O6652" s="437"/>
      <c r="P6652" s="430" t="str">
        <f t="shared" si="1347"/>
        <v/>
      </c>
      <c r="U6652" s="177">
        <v>49</v>
      </c>
      <c r="V6652" s="177" t="s">
        <v>3826</v>
      </c>
      <c r="W6652" s="177" t="s">
        <v>6602</v>
      </c>
      <c r="X6652" s="177" t="s">
        <v>2623</v>
      </c>
      <c r="Y6652" s="177" t="s">
        <v>6603</v>
      </c>
      <c r="Z6652" s="177" t="s">
        <v>7049</v>
      </c>
      <c r="AA6652" s="525" t="s">
        <v>4517</v>
      </c>
      <c r="AB6652" s="399" t="str">
        <f t="shared" si="1348"/>
        <v>DC3KV49</v>
      </c>
      <c r="AC6652" s="399" t="str">
        <f t="shared" si="1349"/>
        <v>DC3KV49-DC</v>
      </c>
      <c r="AD6652" t="str">
        <f>Y6652&amp;"-"&amp;VLOOKUP(AC6652,'LICH THI'!C:AA,9,0)</f>
        <v>64DCKT3149-42480</v>
      </c>
      <c r="AE6652">
        <f t="shared" si="1350"/>
        <v>1</v>
      </c>
    </row>
    <row r="6653" spans="1:31" x14ac:dyDescent="0.25">
      <c r="A6653" s="436" t="str">
        <f t="shared" si="1340"/>
        <v>DC3KV49-DC-64</v>
      </c>
      <c r="B6653" s="436">
        <f>COUNTIF(AC$4:AC6653,AC6653)</f>
        <v>64</v>
      </c>
      <c r="C6653" s="436" t="str">
        <f t="shared" si="1341"/>
        <v>DC3KV49-DC</v>
      </c>
      <c r="D6653" s="436">
        <f>VLOOKUP(C6653,'LICH THI'!C:AA,12,0)</f>
        <v>72</v>
      </c>
      <c r="E6653" s="436">
        <f>VLOOKUP(C6653,'LICH THI'!C:AA,13,0)</f>
        <v>45</v>
      </c>
      <c r="F6653" s="436">
        <f t="shared" si="1351"/>
        <v>27</v>
      </c>
      <c r="G6653" s="436">
        <f>VLOOKUP(C6653,'LICH THI'!C:AA,14,0)</f>
        <v>2</v>
      </c>
      <c r="H6653" s="436">
        <f t="shared" si="1342"/>
        <v>2</v>
      </c>
      <c r="I6653" s="436" t="str">
        <f t="shared" si="1343"/>
        <v>Đỗ Thị Đài Trang</v>
      </c>
      <c r="J6653" s="436"/>
      <c r="K6653" s="436">
        <f t="shared" si="1344"/>
        <v>1</v>
      </c>
      <c r="L6653" s="436" t="str">
        <f t="shared" si="1345"/>
        <v>DC3KV49-DC-1</v>
      </c>
      <c r="M6653" s="436">
        <f t="shared" si="1346"/>
        <v>4</v>
      </c>
      <c r="N6653" s="437">
        <f t="shared" si="1352"/>
        <v>7</v>
      </c>
      <c r="O6653" s="437"/>
      <c r="P6653" s="430" t="str">
        <f t="shared" si="1347"/>
        <v/>
      </c>
      <c r="U6653" s="177">
        <v>26</v>
      </c>
      <c r="V6653" s="177" t="s">
        <v>3366</v>
      </c>
      <c r="W6653" s="177" t="s">
        <v>6598</v>
      </c>
      <c r="X6653" s="177" t="s">
        <v>2694</v>
      </c>
      <c r="Y6653" s="177" t="s">
        <v>6599</v>
      </c>
      <c r="Z6653" s="177" t="s">
        <v>7049</v>
      </c>
      <c r="AA6653" s="525" t="s">
        <v>6600</v>
      </c>
      <c r="AB6653" s="399" t="str">
        <f t="shared" si="1348"/>
        <v>DC3KV49</v>
      </c>
      <c r="AC6653" s="399" t="str">
        <f t="shared" si="1349"/>
        <v>DC3KV49-DC</v>
      </c>
      <c r="AD6653" t="str">
        <f>Y6653&amp;"-"&amp;VLOOKUP(AC6653,'LICH THI'!C:AA,9,0)</f>
        <v>64DCKT3101-42480</v>
      </c>
      <c r="AE6653">
        <f t="shared" si="1350"/>
        <v>1</v>
      </c>
    </row>
    <row r="6654" spans="1:31" x14ac:dyDescent="0.25">
      <c r="A6654" s="436" t="str">
        <f t="shared" si="1340"/>
        <v>DC3KV49-DC-65</v>
      </c>
      <c r="B6654" s="436">
        <f>COUNTIF(AC$4:AC6654,AC6654)</f>
        <v>65</v>
      </c>
      <c r="C6654" s="436" t="str">
        <f t="shared" si="1341"/>
        <v>DC3KV49-DC</v>
      </c>
      <c r="D6654" s="436">
        <f>VLOOKUP(C6654,'LICH THI'!C:AA,12,0)</f>
        <v>72</v>
      </c>
      <c r="E6654" s="436">
        <f>VLOOKUP(C6654,'LICH THI'!C:AA,13,0)</f>
        <v>45</v>
      </c>
      <c r="F6654" s="436">
        <f t="shared" si="1351"/>
        <v>27</v>
      </c>
      <c r="G6654" s="436">
        <f>VLOOKUP(C6654,'LICH THI'!C:AA,14,0)</f>
        <v>2</v>
      </c>
      <c r="H6654" s="436">
        <f t="shared" si="1342"/>
        <v>2</v>
      </c>
      <c r="I6654" s="436" t="str">
        <f t="shared" si="1343"/>
        <v>Đỗ Thị Quỳnh Trang</v>
      </c>
      <c r="J6654" s="436"/>
      <c r="K6654" s="436">
        <f t="shared" si="1344"/>
        <v>1</v>
      </c>
      <c r="L6654" s="436" t="str">
        <f t="shared" si="1345"/>
        <v>DC3KV49-DC-1</v>
      </c>
      <c r="M6654" s="436">
        <f t="shared" si="1346"/>
        <v>4</v>
      </c>
      <c r="N6654" s="437">
        <f t="shared" si="1352"/>
        <v>8</v>
      </c>
      <c r="O6654" s="437"/>
      <c r="P6654" s="430" t="str">
        <f t="shared" si="1347"/>
        <v/>
      </c>
      <c r="U6654" s="177">
        <v>66</v>
      </c>
      <c r="V6654" s="177" t="s">
        <v>3381</v>
      </c>
      <c r="W6654" s="177" t="s">
        <v>4346</v>
      </c>
      <c r="X6654" s="177" t="s">
        <v>2694</v>
      </c>
      <c r="Y6654" s="177" t="s">
        <v>4347</v>
      </c>
      <c r="Z6654" s="177" t="s">
        <v>7049</v>
      </c>
      <c r="AA6654" s="525" t="s">
        <v>4348</v>
      </c>
      <c r="AB6654" s="399" t="str">
        <f t="shared" si="1348"/>
        <v>DC3KV49</v>
      </c>
      <c r="AC6654" s="399" t="str">
        <f t="shared" si="1349"/>
        <v>DC3KV49-DC</v>
      </c>
      <c r="AD6654" t="str">
        <f>Y6654&amp;"-"&amp;VLOOKUP(AC6654,'LICH THI'!C:AA,9,0)</f>
        <v>64DCKT3150-42480</v>
      </c>
      <c r="AE6654">
        <f t="shared" si="1350"/>
        <v>1</v>
      </c>
    </row>
    <row r="6655" spans="1:31" x14ac:dyDescent="0.25">
      <c r="A6655" s="436" t="str">
        <f t="shared" si="1340"/>
        <v>DC3KV49-DC-66</v>
      </c>
      <c r="B6655" s="436">
        <f>COUNTIF(AC$4:AC6655,AC6655)</f>
        <v>66</v>
      </c>
      <c r="C6655" s="436" t="str">
        <f t="shared" si="1341"/>
        <v>DC3KV49-DC</v>
      </c>
      <c r="D6655" s="436">
        <f>VLOOKUP(C6655,'LICH THI'!C:AA,12,0)</f>
        <v>72</v>
      </c>
      <c r="E6655" s="436">
        <f>VLOOKUP(C6655,'LICH THI'!C:AA,13,0)</f>
        <v>45</v>
      </c>
      <c r="F6655" s="436">
        <f t="shared" si="1351"/>
        <v>27</v>
      </c>
      <c r="G6655" s="436">
        <f>VLOOKUP(C6655,'LICH THI'!C:AA,14,0)</f>
        <v>2</v>
      </c>
      <c r="H6655" s="436">
        <f t="shared" si="1342"/>
        <v>2</v>
      </c>
      <c r="I6655" s="436" t="str">
        <f t="shared" si="1343"/>
        <v>Ngô Thị Kiều Trang</v>
      </c>
      <c r="J6655" s="436"/>
      <c r="K6655" s="436">
        <f t="shared" si="1344"/>
        <v>1</v>
      </c>
      <c r="L6655" s="436" t="str">
        <f t="shared" si="1345"/>
        <v>DC3KV49-DC-1</v>
      </c>
      <c r="M6655" s="436">
        <f t="shared" si="1346"/>
        <v>4</v>
      </c>
      <c r="N6655" s="437">
        <f t="shared" si="1352"/>
        <v>9</v>
      </c>
      <c r="O6655" s="437"/>
      <c r="P6655" s="430" t="str">
        <f t="shared" si="1347"/>
        <v/>
      </c>
      <c r="U6655" s="177">
        <v>67</v>
      </c>
      <c r="V6655" s="177" t="s">
        <v>3381</v>
      </c>
      <c r="W6655" s="177" t="s">
        <v>4799</v>
      </c>
      <c r="X6655" s="177" t="s">
        <v>2694</v>
      </c>
      <c r="Y6655" s="177" t="s">
        <v>4800</v>
      </c>
      <c r="Z6655" s="177" t="s">
        <v>7049</v>
      </c>
      <c r="AA6655" s="525" t="s">
        <v>3387</v>
      </c>
      <c r="AB6655" s="399" t="str">
        <f t="shared" si="1348"/>
        <v>DC3KV49</v>
      </c>
      <c r="AC6655" s="399" t="str">
        <f t="shared" si="1349"/>
        <v>DC3KV49-DC</v>
      </c>
      <c r="AD6655" t="str">
        <f>Y6655&amp;"-"&amp;VLOOKUP(AC6655,'LICH THI'!C:AA,9,0)</f>
        <v>64DCKT3233-42480</v>
      </c>
      <c r="AE6655">
        <f t="shared" si="1350"/>
        <v>1</v>
      </c>
    </row>
    <row r="6656" spans="1:31" x14ac:dyDescent="0.25">
      <c r="A6656" s="436" t="str">
        <f t="shared" si="1340"/>
        <v>DC3KV49-DC-67</v>
      </c>
      <c r="B6656" s="436">
        <f>COUNTIF(AC$4:AC6656,AC6656)</f>
        <v>67</v>
      </c>
      <c r="C6656" s="436" t="str">
        <f t="shared" si="1341"/>
        <v>DC3KV49-DC</v>
      </c>
      <c r="D6656" s="436">
        <f>VLOOKUP(C6656,'LICH THI'!C:AA,12,0)</f>
        <v>72</v>
      </c>
      <c r="E6656" s="436">
        <f>VLOOKUP(C6656,'LICH THI'!C:AA,13,0)</f>
        <v>45</v>
      </c>
      <c r="F6656" s="436">
        <f t="shared" si="1351"/>
        <v>27</v>
      </c>
      <c r="G6656" s="436">
        <f>VLOOKUP(C6656,'LICH THI'!C:AA,14,0)</f>
        <v>2</v>
      </c>
      <c r="H6656" s="436">
        <f t="shared" si="1342"/>
        <v>2</v>
      </c>
      <c r="I6656" s="436" t="str">
        <f t="shared" si="1343"/>
        <v>Nguyễn Thị Hà Trang</v>
      </c>
      <c r="J6656" s="436"/>
      <c r="K6656" s="436">
        <f t="shared" si="1344"/>
        <v>1</v>
      </c>
      <c r="L6656" s="436" t="str">
        <f t="shared" si="1345"/>
        <v>DC3KV49-DC-1</v>
      </c>
      <c r="M6656" s="436">
        <f t="shared" si="1346"/>
        <v>4</v>
      </c>
      <c r="N6656" s="437">
        <f t="shared" si="1352"/>
        <v>10</v>
      </c>
      <c r="O6656" s="437"/>
      <c r="P6656" s="430" t="str">
        <f t="shared" si="1347"/>
        <v/>
      </c>
      <c r="U6656" s="177">
        <v>50</v>
      </c>
      <c r="V6656" s="177" t="s">
        <v>3826</v>
      </c>
      <c r="W6656" s="177" t="s">
        <v>5694</v>
      </c>
      <c r="X6656" s="177" t="s">
        <v>2694</v>
      </c>
      <c r="Y6656" s="177" t="s">
        <v>5695</v>
      </c>
      <c r="Z6656" s="177" t="s">
        <v>7049</v>
      </c>
      <c r="AA6656" s="525" t="s">
        <v>4626</v>
      </c>
      <c r="AB6656" s="399" t="str">
        <f t="shared" si="1348"/>
        <v>DC3KV49</v>
      </c>
      <c r="AC6656" s="399" t="str">
        <f t="shared" si="1349"/>
        <v>DC3KV49-DC</v>
      </c>
      <c r="AD6656" t="str">
        <f>Y6656&amp;"-"&amp;VLOOKUP(AC6656,'LICH THI'!C:AA,9,0)</f>
        <v>64DCKT3167-42480</v>
      </c>
      <c r="AE6656">
        <f t="shared" si="1350"/>
        <v>1</v>
      </c>
    </row>
    <row r="6657" spans="1:31" x14ac:dyDescent="0.25">
      <c r="A6657" s="436" t="str">
        <f t="shared" si="1340"/>
        <v>DC3KV49-DC-68</v>
      </c>
      <c r="B6657" s="436">
        <f>COUNTIF(AC$4:AC6657,AC6657)</f>
        <v>68</v>
      </c>
      <c r="C6657" s="436" t="str">
        <f t="shared" si="1341"/>
        <v>DC3KV49-DC</v>
      </c>
      <c r="D6657" s="436">
        <f>VLOOKUP(C6657,'LICH THI'!C:AA,12,0)</f>
        <v>72</v>
      </c>
      <c r="E6657" s="436">
        <f>VLOOKUP(C6657,'LICH THI'!C:AA,13,0)</f>
        <v>45</v>
      </c>
      <c r="F6657" s="436">
        <f t="shared" si="1351"/>
        <v>27</v>
      </c>
      <c r="G6657" s="436">
        <f>VLOOKUP(C6657,'LICH THI'!C:AA,14,0)</f>
        <v>2</v>
      </c>
      <c r="H6657" s="436">
        <f t="shared" si="1342"/>
        <v>2</v>
      </c>
      <c r="I6657" s="436" t="str">
        <f t="shared" si="1343"/>
        <v>Nguyễn Thị Thùy Trang</v>
      </c>
      <c r="J6657" s="436"/>
      <c r="K6657" s="436">
        <f t="shared" si="1344"/>
        <v>1</v>
      </c>
      <c r="L6657" s="436" t="str">
        <f t="shared" si="1345"/>
        <v>DC3KV49-DC-1</v>
      </c>
      <c r="M6657" s="436">
        <f t="shared" si="1346"/>
        <v>4</v>
      </c>
      <c r="N6657" s="437">
        <f t="shared" si="1352"/>
        <v>11</v>
      </c>
      <c r="O6657" s="437"/>
      <c r="P6657" s="430" t="str">
        <f t="shared" si="1347"/>
        <v/>
      </c>
      <c r="U6657" s="177">
        <v>51</v>
      </c>
      <c r="V6657" s="177" t="s">
        <v>3826</v>
      </c>
      <c r="W6657" s="177" t="s">
        <v>7062</v>
      </c>
      <c r="X6657" s="177" t="s">
        <v>2694</v>
      </c>
      <c r="Y6657" s="177" t="s">
        <v>7063</v>
      </c>
      <c r="Z6657" s="177" t="s">
        <v>7049</v>
      </c>
      <c r="AA6657" s="525" t="s">
        <v>5215</v>
      </c>
      <c r="AB6657" s="399" t="str">
        <f t="shared" si="1348"/>
        <v>DC3KV49</v>
      </c>
      <c r="AC6657" s="399" t="str">
        <f t="shared" si="1349"/>
        <v>DC3KV49-DC</v>
      </c>
      <c r="AD6657" t="str">
        <f>Y6657&amp;"-"&amp;VLOOKUP(AC6657,'LICH THI'!C:AA,9,0)</f>
        <v>64DCKT3166-42480</v>
      </c>
      <c r="AE6657">
        <f t="shared" si="1350"/>
        <v>1</v>
      </c>
    </row>
    <row r="6658" spans="1:31" x14ac:dyDescent="0.25">
      <c r="A6658" s="436" t="str">
        <f t="shared" si="1340"/>
        <v>DC3KV49-DC-69</v>
      </c>
      <c r="B6658" s="436">
        <f>COUNTIF(AC$4:AC6658,AC6658)</f>
        <v>69</v>
      </c>
      <c r="C6658" s="436" t="str">
        <f t="shared" si="1341"/>
        <v>DC3KV49-DC</v>
      </c>
      <c r="D6658" s="436">
        <f>VLOOKUP(C6658,'LICH THI'!C:AA,12,0)</f>
        <v>72</v>
      </c>
      <c r="E6658" s="436">
        <f>VLOOKUP(C6658,'LICH THI'!C:AA,13,0)</f>
        <v>45</v>
      </c>
      <c r="F6658" s="436">
        <f t="shared" si="1351"/>
        <v>27</v>
      </c>
      <c r="G6658" s="436">
        <f>VLOOKUP(C6658,'LICH THI'!C:AA,14,0)</f>
        <v>2</v>
      </c>
      <c r="H6658" s="436">
        <f t="shared" si="1342"/>
        <v>2</v>
      </c>
      <c r="I6658" s="436" t="str">
        <f t="shared" si="1343"/>
        <v>Phạm Thị Trang</v>
      </c>
      <c r="J6658" s="436"/>
      <c r="K6658" s="436">
        <f t="shared" si="1344"/>
        <v>1</v>
      </c>
      <c r="L6658" s="436" t="str">
        <f t="shared" si="1345"/>
        <v>DC3KV49-DC-1</v>
      </c>
      <c r="M6658" s="436">
        <f t="shared" si="1346"/>
        <v>4</v>
      </c>
      <c r="N6658" s="437">
        <f t="shared" si="1352"/>
        <v>12</v>
      </c>
      <c r="O6658" s="437"/>
      <c r="P6658" s="430" t="str">
        <f t="shared" si="1347"/>
        <v/>
      </c>
      <c r="U6658" s="177">
        <v>68</v>
      </c>
      <c r="V6658" s="177" t="s">
        <v>3381</v>
      </c>
      <c r="W6658" s="177" t="s">
        <v>3557</v>
      </c>
      <c r="X6658" s="177" t="s">
        <v>2694</v>
      </c>
      <c r="Y6658" s="177" t="s">
        <v>4349</v>
      </c>
      <c r="Z6658" s="177" t="s">
        <v>7049</v>
      </c>
      <c r="AA6658" s="525" t="s">
        <v>4350</v>
      </c>
      <c r="AB6658" s="399" t="str">
        <f t="shared" si="1348"/>
        <v>DC3KV49</v>
      </c>
      <c r="AC6658" s="399" t="str">
        <f t="shared" si="1349"/>
        <v>DC3KV49-DC</v>
      </c>
      <c r="AD6658" t="str">
        <f>Y6658&amp;"-"&amp;VLOOKUP(AC6658,'LICH THI'!C:AA,9,0)</f>
        <v>64DCKT3172-42480</v>
      </c>
      <c r="AE6658">
        <f t="shared" si="1350"/>
        <v>1</v>
      </c>
    </row>
    <row r="6659" spans="1:31" x14ac:dyDescent="0.25">
      <c r="A6659" s="436" t="str">
        <f t="shared" si="1340"/>
        <v>DC3KV49-DC-70</v>
      </c>
      <c r="B6659" s="436">
        <f>COUNTIF(AC$4:AC6659,AC6659)</f>
        <v>70</v>
      </c>
      <c r="C6659" s="436" t="str">
        <f t="shared" si="1341"/>
        <v>DC3KV49-DC</v>
      </c>
      <c r="D6659" s="436">
        <f>VLOOKUP(C6659,'LICH THI'!C:AA,12,0)</f>
        <v>72</v>
      </c>
      <c r="E6659" s="436">
        <f>VLOOKUP(C6659,'LICH THI'!C:AA,13,0)</f>
        <v>45</v>
      </c>
      <c r="F6659" s="436">
        <f t="shared" si="1351"/>
        <v>27</v>
      </c>
      <c r="G6659" s="436">
        <f>VLOOKUP(C6659,'LICH THI'!C:AA,14,0)</f>
        <v>2</v>
      </c>
      <c r="H6659" s="436">
        <f t="shared" si="1342"/>
        <v>2</v>
      </c>
      <c r="I6659" s="436" t="str">
        <f t="shared" si="1343"/>
        <v>Nguyễn Thị Thu Uyên</v>
      </c>
      <c r="J6659" s="436"/>
      <c r="K6659" s="436">
        <f t="shared" si="1344"/>
        <v>1</v>
      </c>
      <c r="L6659" s="436" t="str">
        <f t="shared" si="1345"/>
        <v>DC3KV49-DC-1</v>
      </c>
      <c r="M6659" s="436">
        <f t="shared" si="1346"/>
        <v>4</v>
      </c>
      <c r="N6659" s="437">
        <f t="shared" si="1352"/>
        <v>13</v>
      </c>
      <c r="O6659" s="437"/>
      <c r="P6659" s="430" t="str">
        <f t="shared" si="1347"/>
        <v/>
      </c>
      <c r="U6659" s="177">
        <v>27</v>
      </c>
      <c r="V6659" s="177" t="s">
        <v>3366</v>
      </c>
      <c r="W6659" s="177" t="s">
        <v>3056</v>
      </c>
      <c r="X6659" s="177" t="s">
        <v>5676</v>
      </c>
      <c r="Y6659" s="177" t="s">
        <v>5677</v>
      </c>
      <c r="Z6659" s="177" t="s">
        <v>7049</v>
      </c>
      <c r="AA6659" s="525" t="s">
        <v>3878</v>
      </c>
      <c r="AB6659" s="399" t="str">
        <f t="shared" si="1348"/>
        <v>DC3KV49</v>
      </c>
      <c r="AC6659" s="399" t="str">
        <f t="shared" si="1349"/>
        <v>DC3KV49-DC</v>
      </c>
      <c r="AD6659" t="str">
        <f>Y6659&amp;"-"&amp;VLOOKUP(AC6659,'LICH THI'!C:AA,9,0)</f>
        <v>64DCKT3095-42480</v>
      </c>
      <c r="AE6659">
        <f t="shared" si="1350"/>
        <v>1</v>
      </c>
    </row>
    <row r="6660" spans="1:31" x14ac:dyDescent="0.25">
      <c r="A6660" s="436" t="str">
        <f t="shared" si="1340"/>
        <v>DC3KV49-DC-71</v>
      </c>
      <c r="B6660" s="436">
        <f>COUNTIF(AC$4:AC6660,AC6660)</f>
        <v>71</v>
      </c>
      <c r="C6660" s="436" t="str">
        <f t="shared" si="1341"/>
        <v>DC3KV49-DC</v>
      </c>
      <c r="D6660" s="436">
        <f>VLOOKUP(C6660,'LICH THI'!C:AA,12,0)</f>
        <v>72</v>
      </c>
      <c r="E6660" s="436">
        <f>VLOOKUP(C6660,'LICH THI'!C:AA,13,0)</f>
        <v>45</v>
      </c>
      <c r="F6660" s="436">
        <f t="shared" si="1351"/>
        <v>27</v>
      </c>
      <c r="G6660" s="436">
        <f>VLOOKUP(C6660,'LICH THI'!C:AA,14,0)</f>
        <v>2</v>
      </c>
      <c r="H6660" s="436">
        <f t="shared" si="1342"/>
        <v>2</v>
      </c>
      <c r="I6660" s="436" t="str">
        <f t="shared" si="1343"/>
        <v>Lương Thị Vi</v>
      </c>
      <c r="J6660" s="436"/>
      <c r="K6660" s="436">
        <f t="shared" si="1344"/>
        <v>1</v>
      </c>
      <c r="L6660" s="436" t="str">
        <f t="shared" si="1345"/>
        <v>DC3KV49-DC-1</v>
      </c>
      <c r="M6660" s="436">
        <f t="shared" si="1346"/>
        <v>4</v>
      </c>
      <c r="N6660" s="437">
        <f t="shared" si="1352"/>
        <v>14</v>
      </c>
      <c r="O6660" s="437"/>
      <c r="P6660" s="430" t="str">
        <f t="shared" si="1347"/>
        <v/>
      </c>
      <c r="U6660" s="177">
        <v>11</v>
      </c>
      <c r="V6660" s="177" t="s">
        <v>3358</v>
      </c>
      <c r="W6660" s="177" t="s">
        <v>4485</v>
      </c>
      <c r="X6660" s="177" t="s">
        <v>5735</v>
      </c>
      <c r="Y6660" s="177" t="s">
        <v>5736</v>
      </c>
      <c r="Z6660" s="177" t="s">
        <v>7049</v>
      </c>
      <c r="AA6660" s="525" t="s">
        <v>5737</v>
      </c>
      <c r="AB6660" s="399" t="str">
        <f t="shared" si="1348"/>
        <v>DC3KV49</v>
      </c>
      <c r="AC6660" s="399" t="str">
        <f t="shared" si="1349"/>
        <v>DC3KV49-DC</v>
      </c>
      <c r="AD6660" t="str">
        <f>Y6660&amp;"-"&amp;VLOOKUP(AC6660,'LICH THI'!C:AA,9,0)</f>
        <v>64DCKT3032-42480</v>
      </c>
      <c r="AE6660">
        <f t="shared" si="1350"/>
        <v>1</v>
      </c>
    </row>
    <row r="6661" spans="1:31" x14ac:dyDescent="0.25">
      <c r="A6661" s="436" t="str">
        <f t="shared" ref="A6661:A6724" si="1353">C6661&amp;"-"&amp;B6661</f>
        <v>DC3KV49-DC-72</v>
      </c>
      <c r="B6661" s="436">
        <f>COUNTIF(AC$4:AC6661,AC6661)</f>
        <v>72</v>
      </c>
      <c r="C6661" s="436" t="str">
        <f t="shared" ref="C6661:C6724" si="1354">_CT_MaHP1</f>
        <v>DC3KV49-DC</v>
      </c>
      <c r="D6661" s="436">
        <f>VLOOKUP(C6661,'LICH THI'!C:AA,12,0)</f>
        <v>72</v>
      </c>
      <c r="E6661" s="436">
        <f>VLOOKUP(C6661,'LICH THI'!C:AA,13,0)</f>
        <v>45</v>
      </c>
      <c r="F6661" s="436">
        <f t="shared" si="1351"/>
        <v>27</v>
      </c>
      <c r="G6661" s="436">
        <f>VLOOKUP(C6661,'LICH THI'!C:AA,14,0)</f>
        <v>2</v>
      </c>
      <c r="H6661" s="436">
        <f t="shared" ref="H6661:H6724" si="1355">IF(E6661=0,"",TRUNC((B6661+E6661-1)/E6661))</f>
        <v>2</v>
      </c>
      <c r="I6661" s="436" t="str">
        <f t="shared" ref="I6661:I6724" si="1356">W6661&amp;" "&amp;X6661</f>
        <v>Nguyễn Thị Vui</v>
      </c>
      <c r="J6661" s="436"/>
      <c r="K6661" s="436">
        <f t="shared" ref="K6661:K6724" si="1357">IF(G6661=1,1,IF(H6661&lt;G6661,H6661+1,1))</f>
        <v>1</v>
      </c>
      <c r="L6661" s="436" t="str">
        <f t="shared" ref="L6661:L6724" si="1358">C6661&amp;"-"&amp;K6661</f>
        <v>DC3KV49-DC-1</v>
      </c>
      <c r="M6661" s="436">
        <f t="shared" ref="M6661:M6724" si="1359">IF(E6661=0,"",MOD(MID(C6661,6,2),E6661))</f>
        <v>4</v>
      </c>
      <c r="N6661" s="437">
        <f t="shared" si="1352"/>
        <v>15</v>
      </c>
      <c r="O6661" s="437"/>
      <c r="P6661" s="430" t="str">
        <f t="shared" ref="P6661:P6724" si="1360">IF(MOD(20*O6661,10)&lt;&gt;0,"SAI","")</f>
        <v/>
      </c>
      <c r="U6661" s="177">
        <v>37</v>
      </c>
      <c r="V6661" s="177" t="s">
        <v>3378</v>
      </c>
      <c r="W6661" s="177" t="s">
        <v>2619</v>
      </c>
      <c r="X6661" s="177" t="s">
        <v>4315</v>
      </c>
      <c r="Y6661" s="177" t="s">
        <v>4561</v>
      </c>
      <c r="Z6661" s="177" t="s">
        <v>7049</v>
      </c>
      <c r="AA6661" s="525" t="s">
        <v>4562</v>
      </c>
      <c r="AB6661" s="399" t="str">
        <f t="shared" ref="AB6661:AB6724" si="1361">_CT_MaHP</f>
        <v>DC3KV49</v>
      </c>
      <c r="AC6661" s="399" t="str">
        <f t="shared" ref="AC6661:AC6724" si="1362">_CT_MaHe</f>
        <v>DC3KV49-DC</v>
      </c>
      <c r="AD6661" t="str">
        <f>Y6661&amp;"-"&amp;VLOOKUP(AC6661,'LICH THI'!C:AA,9,0)</f>
        <v>64DCKT3228-42480</v>
      </c>
      <c r="AE6661">
        <f t="shared" ref="AE6661:AE6724" si="1363">COUNTIF(AD6661,AD:AD)</f>
        <v>1</v>
      </c>
    </row>
    <row r="6662" spans="1:31" x14ac:dyDescent="0.25">
      <c r="A6662" s="436" t="str">
        <f t="shared" si="1353"/>
        <v>DC3KX71-DC-1</v>
      </c>
      <c r="B6662" s="436">
        <f>COUNTIF(AC$4:AC6662,AC6662)</f>
        <v>1</v>
      </c>
      <c r="C6662" s="436" t="str">
        <f t="shared" si="1354"/>
        <v>DC3KX71-DC</v>
      </c>
      <c r="D6662" s="436">
        <f>VLOOKUP(C6662,'LICH THI'!C:AA,12,0)</f>
        <v>49</v>
      </c>
      <c r="E6662" s="436">
        <f>VLOOKUP(C6662,'LICH THI'!C:AA,13,0)</f>
        <v>49</v>
      </c>
      <c r="F6662" s="436">
        <f t="shared" ref="F6662:F6725" si="1364">IF(G6662="","",IF(G6662=H6662,D6662-(H6662-1)*E6662,E6662))</f>
        <v>49</v>
      </c>
      <c r="G6662" s="436">
        <f>VLOOKUP(C6662,'LICH THI'!C:AA,14,0)</f>
        <v>1</v>
      </c>
      <c r="H6662" s="436">
        <f t="shared" si="1355"/>
        <v>1</v>
      </c>
      <c r="I6662" s="436" t="str">
        <f t="shared" si="1356"/>
        <v>Nguyễn Văn An</v>
      </c>
      <c r="J6662" s="436"/>
      <c r="K6662" s="436">
        <f t="shared" si="1357"/>
        <v>1</v>
      </c>
      <c r="L6662" s="436" t="str">
        <f t="shared" si="1358"/>
        <v>DC3KX71-DC-1</v>
      </c>
      <c r="M6662" s="436">
        <f t="shared" si="1359"/>
        <v>22</v>
      </c>
      <c r="N6662" s="437">
        <f t="shared" ref="N6662:N6725" si="1365">IF(F6662=0,"",(K6662-1)*$N$2+1+MOD(B6662-M6662,F6662))</f>
        <v>29</v>
      </c>
      <c r="O6662" s="437"/>
      <c r="P6662" s="430" t="str">
        <f t="shared" si="1360"/>
        <v/>
      </c>
      <c r="U6662" s="177">
        <v>27</v>
      </c>
      <c r="V6662" s="177" t="s">
        <v>3517</v>
      </c>
      <c r="W6662" s="177" t="s">
        <v>2741</v>
      </c>
      <c r="X6662" s="177" t="s">
        <v>3492</v>
      </c>
      <c r="Y6662" s="177" t="s">
        <v>6076</v>
      </c>
      <c r="Z6662" s="177" t="s">
        <v>7111</v>
      </c>
      <c r="AA6662" s="525" t="s">
        <v>3794</v>
      </c>
      <c r="AB6662" s="399" t="str">
        <f t="shared" si="1361"/>
        <v>DC3KX71</v>
      </c>
      <c r="AC6662" s="399" t="str">
        <f t="shared" si="1362"/>
        <v>DC3KX71-DC</v>
      </c>
      <c r="AD6662" t="str">
        <f>Y6662&amp;"-"&amp;VLOOKUP(AC6662,'LICH THI'!C:AA,9,0)</f>
        <v>65DCKX22944-42475</v>
      </c>
      <c r="AE6662">
        <f t="shared" si="1363"/>
        <v>1</v>
      </c>
    </row>
    <row r="6663" spans="1:31" x14ac:dyDescent="0.25">
      <c r="A6663" s="436" t="str">
        <f t="shared" si="1353"/>
        <v>DC3KX71-DC-2</v>
      </c>
      <c r="B6663" s="436">
        <f>COUNTIF(AC$4:AC6663,AC6663)</f>
        <v>2</v>
      </c>
      <c r="C6663" s="436" t="str">
        <f t="shared" si="1354"/>
        <v>DC3KX71-DC</v>
      </c>
      <c r="D6663" s="436">
        <f>VLOOKUP(C6663,'LICH THI'!C:AA,12,0)</f>
        <v>49</v>
      </c>
      <c r="E6663" s="436">
        <f>VLOOKUP(C6663,'LICH THI'!C:AA,13,0)</f>
        <v>49</v>
      </c>
      <c r="F6663" s="436">
        <f t="shared" si="1364"/>
        <v>49</v>
      </c>
      <c r="G6663" s="436">
        <f>VLOOKUP(C6663,'LICH THI'!C:AA,14,0)</f>
        <v>1</v>
      </c>
      <c r="H6663" s="436">
        <f t="shared" si="1355"/>
        <v>1</v>
      </c>
      <c r="I6663" s="436" t="str">
        <f t="shared" si="1356"/>
        <v>Đỗ Tú Anh</v>
      </c>
      <c r="J6663" s="436"/>
      <c r="K6663" s="436">
        <f t="shared" si="1357"/>
        <v>1</v>
      </c>
      <c r="L6663" s="436" t="str">
        <f t="shared" si="1358"/>
        <v>DC3KX71-DC-1</v>
      </c>
      <c r="M6663" s="436">
        <f t="shared" si="1359"/>
        <v>22</v>
      </c>
      <c r="N6663" s="437">
        <f t="shared" si="1365"/>
        <v>30</v>
      </c>
      <c r="O6663" s="437"/>
      <c r="P6663" s="430" t="str">
        <f t="shared" si="1360"/>
        <v/>
      </c>
      <c r="U6663" s="177">
        <v>28</v>
      </c>
      <c r="V6663" s="177" t="s">
        <v>3517</v>
      </c>
      <c r="W6663" s="177" t="s">
        <v>3909</v>
      </c>
      <c r="X6663" s="177" t="s">
        <v>2611</v>
      </c>
      <c r="Y6663" s="177" t="s">
        <v>3910</v>
      </c>
      <c r="Z6663" s="177" t="s">
        <v>7111</v>
      </c>
      <c r="AA6663" s="525" t="s">
        <v>3911</v>
      </c>
      <c r="AB6663" s="399" t="str">
        <f t="shared" si="1361"/>
        <v>DC3KX71</v>
      </c>
      <c r="AC6663" s="399" t="str">
        <f t="shared" si="1362"/>
        <v>DC3KX71-DC</v>
      </c>
      <c r="AD6663" t="str">
        <f>Y6663&amp;"-"&amp;VLOOKUP(AC6663,'LICH THI'!C:AA,9,0)</f>
        <v>65DCKX22937-42475</v>
      </c>
      <c r="AE6663">
        <f t="shared" si="1363"/>
        <v>1</v>
      </c>
    </row>
    <row r="6664" spans="1:31" x14ac:dyDescent="0.25">
      <c r="A6664" s="436" t="str">
        <f t="shared" si="1353"/>
        <v>DC3KX71-DC-3</v>
      </c>
      <c r="B6664" s="436">
        <f>COUNTIF(AC$4:AC6664,AC6664)</f>
        <v>3</v>
      </c>
      <c r="C6664" s="436" t="str">
        <f t="shared" si="1354"/>
        <v>DC3KX71-DC</v>
      </c>
      <c r="D6664" s="436">
        <f>VLOOKUP(C6664,'LICH THI'!C:AA,12,0)</f>
        <v>49</v>
      </c>
      <c r="E6664" s="436">
        <f>VLOOKUP(C6664,'LICH THI'!C:AA,13,0)</f>
        <v>49</v>
      </c>
      <c r="F6664" s="436">
        <f t="shared" si="1364"/>
        <v>49</v>
      </c>
      <c r="G6664" s="436">
        <f>VLOOKUP(C6664,'LICH THI'!C:AA,14,0)</f>
        <v>1</v>
      </c>
      <c r="H6664" s="436">
        <f t="shared" si="1355"/>
        <v>1</v>
      </c>
      <c r="I6664" s="436" t="str">
        <f t="shared" si="1356"/>
        <v>Nguyễn Thị Lan Anh</v>
      </c>
      <c r="J6664" s="436"/>
      <c r="K6664" s="436">
        <f t="shared" si="1357"/>
        <v>1</v>
      </c>
      <c r="L6664" s="436" t="str">
        <f t="shared" si="1358"/>
        <v>DC3KX71-DC-1</v>
      </c>
      <c r="M6664" s="436">
        <f t="shared" si="1359"/>
        <v>22</v>
      </c>
      <c r="N6664" s="437">
        <f t="shared" si="1365"/>
        <v>31</v>
      </c>
      <c r="O6664" s="437"/>
      <c r="P6664" s="430" t="str">
        <f t="shared" si="1360"/>
        <v/>
      </c>
      <c r="U6664" s="177">
        <v>29</v>
      </c>
      <c r="V6664" s="177" t="s">
        <v>3517</v>
      </c>
      <c r="W6664" s="177" t="s">
        <v>2701</v>
      </c>
      <c r="X6664" s="177" t="s">
        <v>2611</v>
      </c>
      <c r="Y6664" s="177" t="s">
        <v>3518</v>
      </c>
      <c r="Z6664" s="177" t="s">
        <v>7111</v>
      </c>
      <c r="AA6664" s="525" t="s">
        <v>3519</v>
      </c>
      <c r="AB6664" s="399" t="str">
        <f t="shared" si="1361"/>
        <v>DC3KX71</v>
      </c>
      <c r="AC6664" s="399" t="str">
        <f t="shared" si="1362"/>
        <v>DC3KX71-DC</v>
      </c>
      <c r="AD6664" t="str">
        <f>Y6664&amp;"-"&amp;VLOOKUP(AC6664,'LICH THI'!C:AA,9,0)</f>
        <v>65DCKX23406-42475</v>
      </c>
      <c r="AE6664">
        <f t="shared" si="1363"/>
        <v>1</v>
      </c>
    </row>
    <row r="6665" spans="1:31" x14ac:dyDescent="0.25">
      <c r="A6665" s="436" t="str">
        <f t="shared" si="1353"/>
        <v>DC3KX71-DC-4</v>
      </c>
      <c r="B6665" s="436">
        <f>COUNTIF(AC$4:AC6665,AC6665)</f>
        <v>4</v>
      </c>
      <c r="C6665" s="436" t="str">
        <f t="shared" si="1354"/>
        <v>DC3KX71-DC</v>
      </c>
      <c r="D6665" s="436">
        <f>VLOOKUP(C6665,'LICH THI'!C:AA,12,0)</f>
        <v>49</v>
      </c>
      <c r="E6665" s="436">
        <f>VLOOKUP(C6665,'LICH THI'!C:AA,13,0)</f>
        <v>49</v>
      </c>
      <c r="F6665" s="436">
        <f t="shared" si="1364"/>
        <v>49</v>
      </c>
      <c r="G6665" s="436">
        <f>VLOOKUP(C6665,'LICH THI'!C:AA,14,0)</f>
        <v>1</v>
      </c>
      <c r="H6665" s="436">
        <f t="shared" si="1355"/>
        <v>1</v>
      </c>
      <c r="I6665" s="436" t="str">
        <f t="shared" si="1356"/>
        <v>Phạm Thanh Bình</v>
      </c>
      <c r="J6665" s="436"/>
      <c r="K6665" s="436">
        <f t="shared" si="1357"/>
        <v>1</v>
      </c>
      <c r="L6665" s="436" t="str">
        <f t="shared" si="1358"/>
        <v>DC3KX71-DC-1</v>
      </c>
      <c r="M6665" s="436">
        <f t="shared" si="1359"/>
        <v>22</v>
      </c>
      <c r="N6665" s="437">
        <f t="shared" si="1365"/>
        <v>32</v>
      </c>
      <c r="O6665" s="437"/>
      <c r="P6665" s="430" t="str">
        <f t="shared" si="1360"/>
        <v/>
      </c>
      <c r="U6665" s="177">
        <v>30</v>
      </c>
      <c r="V6665" s="177" t="s">
        <v>3517</v>
      </c>
      <c r="W6665" s="177" t="s">
        <v>3523</v>
      </c>
      <c r="X6665" s="177" t="s">
        <v>2605</v>
      </c>
      <c r="Y6665" s="177" t="s">
        <v>3524</v>
      </c>
      <c r="Z6665" s="177" t="s">
        <v>7111</v>
      </c>
      <c r="AA6665" s="525" t="s">
        <v>3525</v>
      </c>
      <c r="AB6665" s="399" t="str">
        <f t="shared" si="1361"/>
        <v>DC3KX71</v>
      </c>
      <c r="AC6665" s="399" t="str">
        <f t="shared" si="1362"/>
        <v>DC3KX71-DC</v>
      </c>
      <c r="AD6665" t="str">
        <f>Y6665&amp;"-"&amp;VLOOKUP(AC6665,'LICH THI'!C:AA,9,0)</f>
        <v>65DCKX21852-42475</v>
      </c>
      <c r="AE6665">
        <f t="shared" si="1363"/>
        <v>1</v>
      </c>
    </row>
    <row r="6666" spans="1:31" x14ac:dyDescent="0.25">
      <c r="A6666" s="436" t="str">
        <f t="shared" si="1353"/>
        <v>DC3KX71-DC-5</v>
      </c>
      <c r="B6666" s="436">
        <f>COUNTIF(AC$4:AC6666,AC6666)</f>
        <v>5</v>
      </c>
      <c r="C6666" s="436" t="str">
        <f t="shared" si="1354"/>
        <v>DC3KX71-DC</v>
      </c>
      <c r="D6666" s="436">
        <f>VLOOKUP(C6666,'LICH THI'!C:AA,12,0)</f>
        <v>49</v>
      </c>
      <c r="E6666" s="436">
        <f>VLOOKUP(C6666,'LICH THI'!C:AA,13,0)</f>
        <v>49</v>
      </c>
      <c r="F6666" s="436">
        <f t="shared" si="1364"/>
        <v>49</v>
      </c>
      <c r="G6666" s="436">
        <f>VLOOKUP(C6666,'LICH THI'!C:AA,14,0)</f>
        <v>1</v>
      </c>
      <c r="H6666" s="436">
        <f t="shared" si="1355"/>
        <v>1</v>
      </c>
      <c r="I6666" s="436" t="str">
        <f t="shared" si="1356"/>
        <v>Đào Thị Dung</v>
      </c>
      <c r="J6666" s="436"/>
      <c r="K6666" s="436">
        <f t="shared" si="1357"/>
        <v>1</v>
      </c>
      <c r="L6666" s="436" t="str">
        <f t="shared" si="1358"/>
        <v>DC3KX71-DC-1</v>
      </c>
      <c r="M6666" s="436">
        <f t="shared" si="1359"/>
        <v>22</v>
      </c>
      <c r="N6666" s="437">
        <f t="shared" si="1365"/>
        <v>33</v>
      </c>
      <c r="O6666" s="437"/>
      <c r="P6666" s="430" t="str">
        <f t="shared" si="1360"/>
        <v/>
      </c>
      <c r="U6666" s="177">
        <v>1</v>
      </c>
      <c r="V6666" s="177" t="s">
        <v>3509</v>
      </c>
      <c r="W6666" s="177" t="s">
        <v>3576</v>
      </c>
      <c r="X6666" s="177" t="s">
        <v>3823</v>
      </c>
      <c r="Y6666" s="177" t="s">
        <v>3899</v>
      </c>
      <c r="Z6666" s="177" t="s">
        <v>7111</v>
      </c>
      <c r="AA6666" s="525" t="s">
        <v>3900</v>
      </c>
      <c r="AB6666" s="399" t="str">
        <f t="shared" si="1361"/>
        <v>DC3KX71</v>
      </c>
      <c r="AC6666" s="399" t="str">
        <f t="shared" si="1362"/>
        <v>DC3KX71-DC</v>
      </c>
      <c r="AD6666" t="str">
        <f>Y6666&amp;"-"&amp;VLOOKUP(AC6666,'LICH THI'!C:AA,9,0)</f>
        <v>65DCKX22361-42475</v>
      </c>
      <c r="AE6666">
        <f t="shared" si="1363"/>
        <v>1</v>
      </c>
    </row>
    <row r="6667" spans="1:31" x14ac:dyDescent="0.25">
      <c r="A6667" s="436" t="str">
        <f t="shared" si="1353"/>
        <v>DC3KX71-DC-6</v>
      </c>
      <c r="B6667" s="436">
        <f>COUNTIF(AC$4:AC6667,AC6667)</f>
        <v>6</v>
      </c>
      <c r="C6667" s="436" t="str">
        <f t="shared" si="1354"/>
        <v>DC3KX71-DC</v>
      </c>
      <c r="D6667" s="436">
        <f>VLOOKUP(C6667,'LICH THI'!C:AA,12,0)</f>
        <v>49</v>
      </c>
      <c r="E6667" s="436">
        <f>VLOOKUP(C6667,'LICH THI'!C:AA,13,0)</f>
        <v>49</v>
      </c>
      <c r="F6667" s="436">
        <f t="shared" si="1364"/>
        <v>49</v>
      </c>
      <c r="G6667" s="436">
        <f>VLOOKUP(C6667,'LICH THI'!C:AA,14,0)</f>
        <v>1</v>
      </c>
      <c r="H6667" s="436">
        <f t="shared" si="1355"/>
        <v>1</v>
      </c>
      <c r="I6667" s="436" t="str">
        <f t="shared" si="1356"/>
        <v>Đỗ Ánh Dương</v>
      </c>
      <c r="J6667" s="436"/>
      <c r="K6667" s="436">
        <f t="shared" si="1357"/>
        <v>1</v>
      </c>
      <c r="L6667" s="436" t="str">
        <f t="shared" si="1358"/>
        <v>DC3KX71-DC-1</v>
      </c>
      <c r="M6667" s="436">
        <f t="shared" si="1359"/>
        <v>22</v>
      </c>
      <c r="N6667" s="437">
        <f t="shared" si="1365"/>
        <v>34</v>
      </c>
      <c r="O6667" s="437"/>
      <c r="P6667" s="430" t="str">
        <f t="shared" si="1360"/>
        <v/>
      </c>
      <c r="U6667" s="177">
        <v>15</v>
      </c>
      <c r="V6667" s="177" t="s">
        <v>4879</v>
      </c>
      <c r="W6667" s="177" t="s">
        <v>4880</v>
      </c>
      <c r="X6667" s="177" t="s">
        <v>2601</v>
      </c>
      <c r="Y6667" s="177" t="s">
        <v>4881</v>
      </c>
      <c r="Z6667" s="177" t="s">
        <v>7111</v>
      </c>
      <c r="AA6667" s="525" t="s">
        <v>4882</v>
      </c>
      <c r="AB6667" s="399" t="str">
        <f t="shared" si="1361"/>
        <v>DC3KX71</v>
      </c>
      <c r="AC6667" s="399" t="str">
        <f t="shared" si="1362"/>
        <v>DC3KX71-DC</v>
      </c>
      <c r="AD6667" t="str">
        <f>Y6667&amp;"-"&amp;VLOOKUP(AC6667,'LICH THI'!C:AA,9,0)</f>
        <v>65DCKX21867-42475</v>
      </c>
      <c r="AE6667">
        <f t="shared" si="1363"/>
        <v>1</v>
      </c>
    </row>
    <row r="6668" spans="1:31" x14ac:dyDescent="0.25">
      <c r="A6668" s="436" t="str">
        <f t="shared" si="1353"/>
        <v>DC3KX71-DC-7</v>
      </c>
      <c r="B6668" s="436">
        <f>COUNTIF(AC$4:AC6668,AC6668)</f>
        <v>7</v>
      </c>
      <c r="C6668" s="436" t="str">
        <f t="shared" si="1354"/>
        <v>DC3KX71-DC</v>
      </c>
      <c r="D6668" s="436">
        <f>VLOOKUP(C6668,'LICH THI'!C:AA,12,0)</f>
        <v>49</v>
      </c>
      <c r="E6668" s="436">
        <f>VLOOKUP(C6668,'LICH THI'!C:AA,13,0)</f>
        <v>49</v>
      </c>
      <c r="F6668" s="436">
        <f t="shared" si="1364"/>
        <v>49</v>
      </c>
      <c r="G6668" s="436">
        <f>VLOOKUP(C6668,'LICH THI'!C:AA,14,0)</f>
        <v>1</v>
      </c>
      <c r="H6668" s="436">
        <f t="shared" si="1355"/>
        <v>1</v>
      </c>
      <c r="I6668" s="436" t="str">
        <f t="shared" si="1356"/>
        <v>Phan Hoàng Dương</v>
      </c>
      <c r="J6668" s="436"/>
      <c r="K6668" s="436">
        <f t="shared" si="1357"/>
        <v>1</v>
      </c>
      <c r="L6668" s="436" t="str">
        <f t="shared" si="1358"/>
        <v>DC3KX71-DC-1</v>
      </c>
      <c r="M6668" s="436">
        <f t="shared" si="1359"/>
        <v>22</v>
      </c>
      <c r="N6668" s="437">
        <f t="shared" si="1365"/>
        <v>35</v>
      </c>
      <c r="O6668" s="437"/>
      <c r="P6668" s="430" t="str">
        <f t="shared" si="1360"/>
        <v/>
      </c>
      <c r="U6668" s="177">
        <v>31</v>
      </c>
      <c r="V6668" s="177" t="s">
        <v>3517</v>
      </c>
      <c r="W6668" s="177" t="s">
        <v>3529</v>
      </c>
      <c r="X6668" s="177" t="s">
        <v>2601</v>
      </c>
      <c r="Y6668" s="177" t="s">
        <v>3530</v>
      </c>
      <c r="Z6668" s="177" t="s">
        <v>7111</v>
      </c>
      <c r="AA6668" s="525" t="s">
        <v>3531</v>
      </c>
      <c r="AB6668" s="399" t="str">
        <f t="shared" si="1361"/>
        <v>DC3KX71</v>
      </c>
      <c r="AC6668" s="399" t="str">
        <f t="shared" si="1362"/>
        <v>DC3KX71-DC</v>
      </c>
      <c r="AD6668" t="str">
        <f>Y6668&amp;"-"&amp;VLOOKUP(AC6668,'LICH THI'!C:AA,9,0)</f>
        <v>65DCKX22612-42475</v>
      </c>
      <c r="AE6668">
        <f t="shared" si="1363"/>
        <v>1</v>
      </c>
    </row>
    <row r="6669" spans="1:31" x14ac:dyDescent="0.25">
      <c r="A6669" s="436" t="str">
        <f t="shared" si="1353"/>
        <v>DC3KX71-DC-8</v>
      </c>
      <c r="B6669" s="436">
        <f>COUNTIF(AC$4:AC6669,AC6669)</f>
        <v>8</v>
      </c>
      <c r="C6669" s="436" t="str">
        <f t="shared" si="1354"/>
        <v>DC3KX71-DC</v>
      </c>
      <c r="D6669" s="436">
        <f>VLOOKUP(C6669,'LICH THI'!C:AA,12,0)</f>
        <v>49</v>
      </c>
      <c r="E6669" s="436">
        <f>VLOOKUP(C6669,'LICH THI'!C:AA,13,0)</f>
        <v>49</v>
      </c>
      <c r="F6669" s="436">
        <f t="shared" si="1364"/>
        <v>49</v>
      </c>
      <c r="G6669" s="436">
        <f>VLOOKUP(C6669,'LICH THI'!C:AA,14,0)</f>
        <v>1</v>
      </c>
      <c r="H6669" s="436">
        <f t="shared" si="1355"/>
        <v>1</v>
      </c>
      <c r="I6669" s="436" t="str">
        <f t="shared" si="1356"/>
        <v>Trần Phương Đông</v>
      </c>
      <c r="J6669" s="436"/>
      <c r="K6669" s="436">
        <f t="shared" si="1357"/>
        <v>1</v>
      </c>
      <c r="L6669" s="436" t="str">
        <f t="shared" si="1358"/>
        <v>DC3KX71-DC-1</v>
      </c>
      <c r="M6669" s="436">
        <f t="shared" si="1359"/>
        <v>22</v>
      </c>
      <c r="N6669" s="437">
        <f t="shared" si="1365"/>
        <v>36</v>
      </c>
      <c r="O6669" s="437"/>
      <c r="P6669" s="430" t="str">
        <f t="shared" si="1360"/>
        <v/>
      </c>
      <c r="U6669" s="177">
        <v>32</v>
      </c>
      <c r="V6669" s="177" t="s">
        <v>3517</v>
      </c>
      <c r="W6669" s="177" t="s">
        <v>3532</v>
      </c>
      <c r="X6669" s="177" t="s">
        <v>2750</v>
      </c>
      <c r="Y6669" s="177" t="s">
        <v>3533</v>
      </c>
      <c r="Z6669" s="177" t="s">
        <v>7111</v>
      </c>
      <c r="AA6669" s="525" t="s">
        <v>3534</v>
      </c>
      <c r="AB6669" s="399" t="str">
        <f t="shared" si="1361"/>
        <v>DC3KX71</v>
      </c>
      <c r="AC6669" s="399" t="str">
        <f t="shared" si="1362"/>
        <v>DC3KX71-DC</v>
      </c>
      <c r="AD6669" t="str">
        <f>Y6669&amp;"-"&amp;VLOOKUP(AC6669,'LICH THI'!C:AA,9,0)</f>
        <v>65DCKX22159-42475</v>
      </c>
      <c r="AE6669">
        <f t="shared" si="1363"/>
        <v>1</v>
      </c>
    </row>
    <row r="6670" spans="1:31" x14ac:dyDescent="0.25">
      <c r="A6670" s="436" t="str">
        <f t="shared" si="1353"/>
        <v>DC3KX71-DC-9</v>
      </c>
      <c r="B6670" s="436">
        <f>COUNTIF(AC$4:AC6670,AC6670)</f>
        <v>9</v>
      </c>
      <c r="C6670" s="436" t="str">
        <f t="shared" si="1354"/>
        <v>DC3KX71-DC</v>
      </c>
      <c r="D6670" s="436">
        <f>VLOOKUP(C6670,'LICH THI'!C:AA,12,0)</f>
        <v>49</v>
      </c>
      <c r="E6670" s="436">
        <f>VLOOKUP(C6670,'LICH THI'!C:AA,13,0)</f>
        <v>49</v>
      </c>
      <c r="F6670" s="436">
        <f t="shared" si="1364"/>
        <v>49</v>
      </c>
      <c r="G6670" s="436">
        <f>VLOOKUP(C6670,'LICH THI'!C:AA,14,0)</f>
        <v>1</v>
      </c>
      <c r="H6670" s="436">
        <f t="shared" si="1355"/>
        <v>1</v>
      </c>
      <c r="I6670" s="436" t="str">
        <f t="shared" si="1356"/>
        <v>Nguyễn Thị Thu Hà</v>
      </c>
      <c r="J6670" s="436"/>
      <c r="K6670" s="436">
        <f t="shared" si="1357"/>
        <v>1</v>
      </c>
      <c r="L6670" s="436" t="str">
        <f t="shared" si="1358"/>
        <v>DC3KX71-DC-1</v>
      </c>
      <c r="M6670" s="436">
        <f t="shared" si="1359"/>
        <v>22</v>
      </c>
      <c r="N6670" s="437">
        <f t="shared" si="1365"/>
        <v>37</v>
      </c>
      <c r="O6670" s="437"/>
      <c r="P6670" s="430" t="str">
        <f t="shared" si="1360"/>
        <v/>
      </c>
      <c r="U6670" s="177">
        <v>33</v>
      </c>
      <c r="V6670" s="177" t="s">
        <v>3517</v>
      </c>
      <c r="W6670" s="177" t="s">
        <v>3056</v>
      </c>
      <c r="X6670" s="177" t="s">
        <v>3163</v>
      </c>
      <c r="Y6670" s="177" t="s">
        <v>5936</v>
      </c>
      <c r="Z6670" s="177" t="s">
        <v>7111</v>
      </c>
      <c r="AA6670" s="525" t="s">
        <v>5324</v>
      </c>
      <c r="AB6670" s="399" t="str">
        <f t="shared" si="1361"/>
        <v>DC3KX71</v>
      </c>
      <c r="AC6670" s="399" t="str">
        <f t="shared" si="1362"/>
        <v>DC3KX71-DC</v>
      </c>
      <c r="AD6670" t="str">
        <f>Y6670&amp;"-"&amp;VLOOKUP(AC6670,'LICH THI'!C:AA,9,0)</f>
        <v>65DCKX24043-42475</v>
      </c>
      <c r="AE6670">
        <f t="shared" si="1363"/>
        <v>1</v>
      </c>
    </row>
    <row r="6671" spans="1:31" x14ac:dyDescent="0.25">
      <c r="A6671" s="436" t="str">
        <f t="shared" si="1353"/>
        <v>DC3KX71-DC-10</v>
      </c>
      <c r="B6671" s="436">
        <f>COUNTIF(AC$4:AC6671,AC6671)</f>
        <v>10</v>
      </c>
      <c r="C6671" s="436" t="str">
        <f t="shared" si="1354"/>
        <v>DC3KX71-DC</v>
      </c>
      <c r="D6671" s="436">
        <f>VLOOKUP(C6671,'LICH THI'!C:AA,12,0)</f>
        <v>49</v>
      </c>
      <c r="E6671" s="436">
        <f>VLOOKUP(C6671,'LICH THI'!C:AA,13,0)</f>
        <v>49</v>
      </c>
      <c r="F6671" s="436">
        <f t="shared" si="1364"/>
        <v>49</v>
      </c>
      <c r="G6671" s="436">
        <f>VLOOKUP(C6671,'LICH THI'!C:AA,14,0)</f>
        <v>1</v>
      </c>
      <c r="H6671" s="436">
        <f t="shared" si="1355"/>
        <v>1</v>
      </c>
      <c r="I6671" s="436" t="str">
        <f t="shared" si="1356"/>
        <v>Trần Thị Hà</v>
      </c>
      <c r="J6671" s="436"/>
      <c r="K6671" s="436">
        <f t="shared" si="1357"/>
        <v>1</v>
      </c>
      <c r="L6671" s="436" t="str">
        <f t="shared" si="1358"/>
        <v>DC3KX71-DC-1</v>
      </c>
      <c r="M6671" s="436">
        <f t="shared" si="1359"/>
        <v>22</v>
      </c>
      <c r="N6671" s="437">
        <f t="shared" si="1365"/>
        <v>38</v>
      </c>
      <c r="O6671" s="437"/>
      <c r="P6671" s="430" t="str">
        <f t="shared" si="1360"/>
        <v/>
      </c>
      <c r="U6671" s="177">
        <v>34</v>
      </c>
      <c r="V6671" s="177" t="s">
        <v>3517</v>
      </c>
      <c r="W6671" s="177" t="s">
        <v>2716</v>
      </c>
      <c r="X6671" s="177" t="s">
        <v>3163</v>
      </c>
      <c r="Y6671" s="177" t="s">
        <v>3912</v>
      </c>
      <c r="Z6671" s="177" t="s">
        <v>7111</v>
      </c>
      <c r="AA6671" s="525" t="s">
        <v>3913</v>
      </c>
      <c r="AB6671" s="399" t="str">
        <f t="shared" si="1361"/>
        <v>DC3KX71</v>
      </c>
      <c r="AC6671" s="399" t="str">
        <f t="shared" si="1362"/>
        <v>DC3KX71-DC</v>
      </c>
      <c r="AD6671" t="str">
        <f>Y6671&amp;"-"&amp;VLOOKUP(AC6671,'LICH THI'!C:AA,9,0)</f>
        <v>65DCKX22936-42475</v>
      </c>
      <c r="AE6671">
        <f t="shared" si="1363"/>
        <v>1</v>
      </c>
    </row>
    <row r="6672" spans="1:31" x14ac:dyDescent="0.25">
      <c r="A6672" s="436" t="str">
        <f t="shared" si="1353"/>
        <v>DC3KX71-DC-11</v>
      </c>
      <c r="B6672" s="436">
        <f>COUNTIF(AC$4:AC6672,AC6672)</f>
        <v>11</v>
      </c>
      <c r="C6672" s="436" t="str">
        <f t="shared" si="1354"/>
        <v>DC3KX71-DC</v>
      </c>
      <c r="D6672" s="436">
        <f>VLOOKUP(C6672,'LICH THI'!C:AA,12,0)</f>
        <v>49</v>
      </c>
      <c r="E6672" s="436">
        <f>VLOOKUP(C6672,'LICH THI'!C:AA,13,0)</f>
        <v>49</v>
      </c>
      <c r="F6672" s="436">
        <f t="shared" si="1364"/>
        <v>49</v>
      </c>
      <c r="G6672" s="436">
        <f>VLOOKUP(C6672,'LICH THI'!C:AA,14,0)</f>
        <v>1</v>
      </c>
      <c r="H6672" s="436">
        <f t="shared" si="1355"/>
        <v>1</v>
      </c>
      <c r="I6672" s="436" t="str">
        <f t="shared" si="1356"/>
        <v>Lại Hữu Hải</v>
      </c>
      <c r="J6672" s="436"/>
      <c r="K6672" s="436">
        <f t="shared" si="1357"/>
        <v>1</v>
      </c>
      <c r="L6672" s="436" t="str">
        <f t="shared" si="1358"/>
        <v>DC3KX71-DC-1</v>
      </c>
      <c r="M6672" s="436">
        <f t="shared" si="1359"/>
        <v>22</v>
      </c>
      <c r="N6672" s="437">
        <f t="shared" si="1365"/>
        <v>39</v>
      </c>
      <c r="O6672" s="437"/>
      <c r="P6672" s="430" t="str">
        <f t="shared" si="1360"/>
        <v/>
      </c>
      <c r="U6672" s="177">
        <v>2</v>
      </c>
      <c r="V6672" s="177" t="s">
        <v>3509</v>
      </c>
      <c r="W6672" s="177" t="s">
        <v>3901</v>
      </c>
      <c r="X6672" s="177" t="s">
        <v>2908</v>
      </c>
      <c r="Y6672" s="177" t="s">
        <v>3902</v>
      </c>
      <c r="Z6672" s="177" t="s">
        <v>7111</v>
      </c>
      <c r="AA6672" s="525" t="s">
        <v>3903</v>
      </c>
      <c r="AB6672" s="399" t="str">
        <f t="shared" si="1361"/>
        <v>DC3KX71</v>
      </c>
      <c r="AC6672" s="399" t="str">
        <f t="shared" si="1362"/>
        <v>DC3KX71-DC</v>
      </c>
      <c r="AD6672" t="str">
        <f>Y6672&amp;"-"&amp;VLOOKUP(AC6672,'LICH THI'!C:AA,9,0)</f>
        <v>65DCKX21451-42475</v>
      </c>
      <c r="AE6672">
        <f t="shared" si="1363"/>
        <v>1</v>
      </c>
    </row>
    <row r="6673" spans="1:31" x14ac:dyDescent="0.25">
      <c r="A6673" s="436" t="str">
        <f t="shared" si="1353"/>
        <v>DC3KX71-DC-12</v>
      </c>
      <c r="B6673" s="436">
        <f>COUNTIF(AC$4:AC6673,AC6673)</f>
        <v>12</v>
      </c>
      <c r="C6673" s="436" t="str">
        <f t="shared" si="1354"/>
        <v>DC3KX71-DC</v>
      </c>
      <c r="D6673" s="436">
        <f>VLOOKUP(C6673,'LICH THI'!C:AA,12,0)</f>
        <v>49</v>
      </c>
      <c r="E6673" s="436">
        <f>VLOOKUP(C6673,'LICH THI'!C:AA,13,0)</f>
        <v>49</v>
      </c>
      <c r="F6673" s="436">
        <f t="shared" si="1364"/>
        <v>49</v>
      </c>
      <c r="G6673" s="436">
        <f>VLOOKUP(C6673,'LICH THI'!C:AA,14,0)</f>
        <v>1</v>
      </c>
      <c r="H6673" s="436">
        <f t="shared" si="1355"/>
        <v>1</v>
      </c>
      <c r="I6673" s="436" t="str">
        <f t="shared" si="1356"/>
        <v>Tạ Thị Hồng Hạnh</v>
      </c>
      <c r="J6673" s="436"/>
      <c r="K6673" s="436">
        <f t="shared" si="1357"/>
        <v>1</v>
      </c>
      <c r="L6673" s="436" t="str">
        <f t="shared" si="1358"/>
        <v>DC3KX71-DC-1</v>
      </c>
      <c r="M6673" s="436">
        <f t="shared" si="1359"/>
        <v>22</v>
      </c>
      <c r="N6673" s="437">
        <f t="shared" si="1365"/>
        <v>40</v>
      </c>
      <c r="O6673" s="437"/>
      <c r="P6673" s="430" t="str">
        <f t="shared" si="1360"/>
        <v/>
      </c>
      <c r="U6673" s="177">
        <v>16</v>
      </c>
      <c r="V6673" s="177" t="s">
        <v>4879</v>
      </c>
      <c r="W6673" s="177" t="s">
        <v>4883</v>
      </c>
      <c r="X6673" s="177" t="s">
        <v>2656</v>
      </c>
      <c r="Y6673" s="177" t="s">
        <v>4884</v>
      </c>
      <c r="Z6673" s="177" t="s">
        <v>7111</v>
      </c>
      <c r="AA6673" s="525" t="s">
        <v>4885</v>
      </c>
      <c r="AB6673" s="399" t="str">
        <f t="shared" si="1361"/>
        <v>DC3KX71</v>
      </c>
      <c r="AC6673" s="399" t="str">
        <f t="shared" si="1362"/>
        <v>DC3KX71-DC</v>
      </c>
      <c r="AD6673" t="str">
        <f>Y6673&amp;"-"&amp;VLOOKUP(AC6673,'LICH THI'!C:AA,9,0)</f>
        <v>65DCKX21861-42475</v>
      </c>
      <c r="AE6673">
        <f t="shared" si="1363"/>
        <v>1</v>
      </c>
    </row>
    <row r="6674" spans="1:31" x14ac:dyDescent="0.25">
      <c r="A6674" s="436" t="str">
        <f t="shared" si="1353"/>
        <v>DC3KX71-DC-13</v>
      </c>
      <c r="B6674" s="436">
        <f>COUNTIF(AC$4:AC6674,AC6674)</f>
        <v>13</v>
      </c>
      <c r="C6674" s="436" t="str">
        <f t="shared" si="1354"/>
        <v>DC3KX71-DC</v>
      </c>
      <c r="D6674" s="436">
        <f>VLOOKUP(C6674,'LICH THI'!C:AA,12,0)</f>
        <v>49</v>
      </c>
      <c r="E6674" s="436">
        <f>VLOOKUP(C6674,'LICH THI'!C:AA,13,0)</f>
        <v>49</v>
      </c>
      <c r="F6674" s="436">
        <f t="shared" si="1364"/>
        <v>49</v>
      </c>
      <c r="G6674" s="436">
        <f>VLOOKUP(C6674,'LICH THI'!C:AA,14,0)</f>
        <v>1</v>
      </c>
      <c r="H6674" s="436">
        <f t="shared" si="1355"/>
        <v>1</v>
      </c>
      <c r="I6674" s="436" t="str">
        <f t="shared" si="1356"/>
        <v>Nguyễn Thị Thu Hằng</v>
      </c>
      <c r="J6674" s="436"/>
      <c r="K6674" s="436">
        <f t="shared" si="1357"/>
        <v>1</v>
      </c>
      <c r="L6674" s="436" t="str">
        <f t="shared" si="1358"/>
        <v>DC3KX71-DC-1</v>
      </c>
      <c r="M6674" s="436">
        <f t="shared" si="1359"/>
        <v>22</v>
      </c>
      <c r="N6674" s="437">
        <f t="shared" si="1365"/>
        <v>41</v>
      </c>
      <c r="O6674" s="437"/>
      <c r="P6674" s="430" t="str">
        <f t="shared" si="1360"/>
        <v/>
      </c>
      <c r="U6674" s="177">
        <v>3</v>
      </c>
      <c r="V6674" s="177" t="s">
        <v>3509</v>
      </c>
      <c r="W6674" s="177" t="s">
        <v>3056</v>
      </c>
      <c r="X6674" s="177" t="s">
        <v>3383</v>
      </c>
      <c r="Y6674" s="177" t="s">
        <v>5930</v>
      </c>
      <c r="Z6674" s="177" t="s">
        <v>7111</v>
      </c>
      <c r="AA6674" s="525" t="s">
        <v>5931</v>
      </c>
      <c r="AB6674" s="399" t="str">
        <f t="shared" si="1361"/>
        <v>DC3KX71</v>
      </c>
      <c r="AC6674" s="399" t="str">
        <f t="shared" si="1362"/>
        <v>DC3KX71-DC</v>
      </c>
      <c r="AD6674" t="str">
        <f>Y6674&amp;"-"&amp;VLOOKUP(AC6674,'LICH THI'!C:AA,9,0)</f>
        <v>65DCKX22147-42475</v>
      </c>
      <c r="AE6674">
        <f t="shared" si="1363"/>
        <v>1</v>
      </c>
    </row>
    <row r="6675" spans="1:31" x14ac:dyDescent="0.25">
      <c r="A6675" s="436" t="str">
        <f t="shared" si="1353"/>
        <v>DC3KX71-DC-14</v>
      </c>
      <c r="B6675" s="436">
        <f>COUNTIF(AC$4:AC6675,AC6675)</f>
        <v>14</v>
      </c>
      <c r="C6675" s="436" t="str">
        <f t="shared" si="1354"/>
        <v>DC3KX71-DC</v>
      </c>
      <c r="D6675" s="436">
        <f>VLOOKUP(C6675,'LICH THI'!C:AA,12,0)</f>
        <v>49</v>
      </c>
      <c r="E6675" s="436">
        <f>VLOOKUP(C6675,'LICH THI'!C:AA,13,0)</f>
        <v>49</v>
      </c>
      <c r="F6675" s="436">
        <f t="shared" si="1364"/>
        <v>49</v>
      </c>
      <c r="G6675" s="436">
        <f>VLOOKUP(C6675,'LICH THI'!C:AA,14,0)</f>
        <v>1</v>
      </c>
      <c r="H6675" s="436">
        <f t="shared" si="1355"/>
        <v>1</v>
      </c>
      <c r="I6675" s="436" t="str">
        <f t="shared" si="1356"/>
        <v>Dương Thị Hậu</v>
      </c>
      <c r="J6675" s="436"/>
      <c r="K6675" s="436">
        <f t="shared" si="1357"/>
        <v>1</v>
      </c>
      <c r="L6675" s="436" t="str">
        <f t="shared" si="1358"/>
        <v>DC3KX71-DC-1</v>
      </c>
      <c r="M6675" s="436">
        <f t="shared" si="1359"/>
        <v>22</v>
      </c>
      <c r="N6675" s="437">
        <f t="shared" si="1365"/>
        <v>42</v>
      </c>
      <c r="O6675" s="437"/>
      <c r="P6675" s="430" t="str">
        <f t="shared" si="1360"/>
        <v/>
      </c>
      <c r="U6675" s="177">
        <v>4</v>
      </c>
      <c r="V6675" s="177" t="s">
        <v>3509</v>
      </c>
      <c r="W6675" s="177" t="s">
        <v>5001</v>
      </c>
      <c r="X6675" s="177" t="s">
        <v>4084</v>
      </c>
      <c r="Y6675" s="177" t="s">
        <v>5292</v>
      </c>
      <c r="Z6675" s="177" t="s">
        <v>7111</v>
      </c>
      <c r="AA6675" s="525" t="s">
        <v>4055</v>
      </c>
      <c r="AB6675" s="399" t="str">
        <f t="shared" si="1361"/>
        <v>DC3KX71</v>
      </c>
      <c r="AC6675" s="399" t="str">
        <f t="shared" si="1362"/>
        <v>DC3KX71-DC</v>
      </c>
      <c r="AD6675" t="str">
        <f>Y6675&amp;"-"&amp;VLOOKUP(AC6675,'LICH THI'!C:AA,9,0)</f>
        <v>65DCKX22953-42475</v>
      </c>
      <c r="AE6675">
        <f t="shared" si="1363"/>
        <v>1</v>
      </c>
    </row>
    <row r="6676" spans="1:31" x14ac:dyDescent="0.25">
      <c r="A6676" s="436" t="str">
        <f t="shared" si="1353"/>
        <v>DC3KX71-DC-15</v>
      </c>
      <c r="B6676" s="436">
        <f>COUNTIF(AC$4:AC6676,AC6676)</f>
        <v>15</v>
      </c>
      <c r="C6676" s="436" t="str">
        <f t="shared" si="1354"/>
        <v>DC3KX71-DC</v>
      </c>
      <c r="D6676" s="436">
        <f>VLOOKUP(C6676,'LICH THI'!C:AA,12,0)</f>
        <v>49</v>
      </c>
      <c r="E6676" s="436">
        <f>VLOOKUP(C6676,'LICH THI'!C:AA,13,0)</f>
        <v>49</v>
      </c>
      <c r="F6676" s="436">
        <f t="shared" si="1364"/>
        <v>49</v>
      </c>
      <c r="G6676" s="436">
        <f>VLOOKUP(C6676,'LICH THI'!C:AA,14,0)</f>
        <v>1</v>
      </c>
      <c r="H6676" s="436">
        <f t="shared" si="1355"/>
        <v>1</v>
      </c>
      <c r="I6676" s="436" t="str">
        <f t="shared" si="1356"/>
        <v>Nguyễn Thị Thu Hiền</v>
      </c>
      <c r="J6676" s="436"/>
      <c r="K6676" s="436">
        <f t="shared" si="1357"/>
        <v>1</v>
      </c>
      <c r="L6676" s="436" t="str">
        <f t="shared" si="1358"/>
        <v>DC3KX71-DC-1</v>
      </c>
      <c r="M6676" s="436">
        <f t="shared" si="1359"/>
        <v>22</v>
      </c>
      <c r="N6676" s="437">
        <f t="shared" si="1365"/>
        <v>43</v>
      </c>
      <c r="O6676" s="437"/>
      <c r="P6676" s="430" t="str">
        <f t="shared" si="1360"/>
        <v/>
      </c>
      <c r="U6676" s="177">
        <v>17</v>
      </c>
      <c r="V6676" s="177" t="s">
        <v>4879</v>
      </c>
      <c r="W6676" s="177" t="s">
        <v>3056</v>
      </c>
      <c r="X6676" s="177" t="s">
        <v>3029</v>
      </c>
      <c r="Y6676" s="177" t="s">
        <v>7115</v>
      </c>
      <c r="Z6676" s="177" t="s">
        <v>7111</v>
      </c>
      <c r="AA6676" s="525" t="s">
        <v>6280</v>
      </c>
      <c r="AB6676" s="399" t="str">
        <f t="shared" si="1361"/>
        <v>DC3KX71</v>
      </c>
      <c r="AC6676" s="399" t="str">
        <f t="shared" si="1362"/>
        <v>DC3KX71-DC</v>
      </c>
      <c r="AD6676" t="str">
        <f>Y6676&amp;"-"&amp;VLOOKUP(AC6676,'LICH THI'!C:AA,9,0)</f>
        <v>65DCKX23414-42475</v>
      </c>
      <c r="AE6676">
        <f t="shared" si="1363"/>
        <v>1</v>
      </c>
    </row>
    <row r="6677" spans="1:31" x14ac:dyDescent="0.25">
      <c r="A6677" s="436" t="str">
        <f t="shared" si="1353"/>
        <v>DC3KX71-DC-16</v>
      </c>
      <c r="B6677" s="436">
        <f>COUNTIF(AC$4:AC6677,AC6677)</f>
        <v>16</v>
      </c>
      <c r="C6677" s="436" t="str">
        <f t="shared" si="1354"/>
        <v>DC3KX71-DC</v>
      </c>
      <c r="D6677" s="436">
        <f>VLOOKUP(C6677,'LICH THI'!C:AA,12,0)</f>
        <v>49</v>
      </c>
      <c r="E6677" s="436">
        <f>VLOOKUP(C6677,'LICH THI'!C:AA,13,0)</f>
        <v>49</v>
      </c>
      <c r="F6677" s="436">
        <f t="shared" si="1364"/>
        <v>49</v>
      </c>
      <c r="G6677" s="436">
        <f>VLOOKUP(C6677,'LICH THI'!C:AA,14,0)</f>
        <v>1</v>
      </c>
      <c r="H6677" s="436">
        <f t="shared" si="1355"/>
        <v>1</v>
      </c>
      <c r="I6677" s="436" t="str">
        <f t="shared" si="1356"/>
        <v>Trần Thị Hiền</v>
      </c>
      <c r="J6677" s="436"/>
      <c r="K6677" s="436">
        <f t="shared" si="1357"/>
        <v>1</v>
      </c>
      <c r="L6677" s="436" t="str">
        <f t="shared" si="1358"/>
        <v>DC3KX71-DC-1</v>
      </c>
      <c r="M6677" s="436">
        <f t="shared" si="1359"/>
        <v>22</v>
      </c>
      <c r="N6677" s="437">
        <f t="shared" si="1365"/>
        <v>44</v>
      </c>
      <c r="O6677" s="437"/>
      <c r="P6677" s="430" t="str">
        <f t="shared" si="1360"/>
        <v/>
      </c>
      <c r="U6677" s="177">
        <v>35</v>
      </c>
      <c r="V6677" s="177" t="s">
        <v>3517</v>
      </c>
      <c r="W6677" s="177" t="s">
        <v>2716</v>
      </c>
      <c r="X6677" s="177" t="s">
        <v>3029</v>
      </c>
      <c r="Y6677" s="177" t="s">
        <v>5339</v>
      </c>
      <c r="Z6677" s="177" t="s">
        <v>7111</v>
      </c>
      <c r="AA6677" s="525" t="s">
        <v>3436</v>
      </c>
      <c r="AB6677" s="399" t="str">
        <f t="shared" si="1361"/>
        <v>DC3KX71</v>
      </c>
      <c r="AC6677" s="399" t="str">
        <f t="shared" si="1362"/>
        <v>DC3KX71-DC</v>
      </c>
      <c r="AD6677" t="str">
        <f>Y6677&amp;"-"&amp;VLOOKUP(AC6677,'LICH THI'!C:AA,9,0)</f>
        <v>65DCKX20118-42475</v>
      </c>
      <c r="AE6677">
        <f t="shared" si="1363"/>
        <v>1</v>
      </c>
    </row>
    <row r="6678" spans="1:31" x14ac:dyDescent="0.25">
      <c r="A6678" s="436" t="str">
        <f t="shared" si="1353"/>
        <v>DC3KX71-DC-17</v>
      </c>
      <c r="B6678" s="436">
        <f>COUNTIF(AC$4:AC6678,AC6678)</f>
        <v>17</v>
      </c>
      <c r="C6678" s="436" t="str">
        <f t="shared" si="1354"/>
        <v>DC3KX71-DC</v>
      </c>
      <c r="D6678" s="436">
        <f>VLOOKUP(C6678,'LICH THI'!C:AA,12,0)</f>
        <v>49</v>
      </c>
      <c r="E6678" s="436">
        <f>VLOOKUP(C6678,'LICH THI'!C:AA,13,0)</f>
        <v>49</v>
      </c>
      <c r="F6678" s="436">
        <f t="shared" si="1364"/>
        <v>49</v>
      </c>
      <c r="G6678" s="436">
        <f>VLOOKUP(C6678,'LICH THI'!C:AA,14,0)</f>
        <v>1</v>
      </c>
      <c r="H6678" s="436">
        <f t="shared" si="1355"/>
        <v>1</v>
      </c>
      <c r="I6678" s="436" t="str">
        <f t="shared" si="1356"/>
        <v>Nguyễn Tiến Hiệp</v>
      </c>
      <c r="J6678" s="436"/>
      <c r="K6678" s="436">
        <f t="shared" si="1357"/>
        <v>1</v>
      </c>
      <c r="L6678" s="436" t="str">
        <f t="shared" si="1358"/>
        <v>DC3KX71-DC-1</v>
      </c>
      <c r="M6678" s="436">
        <f t="shared" si="1359"/>
        <v>22</v>
      </c>
      <c r="N6678" s="437">
        <f t="shared" si="1365"/>
        <v>45</v>
      </c>
      <c r="O6678" s="437"/>
      <c r="P6678" s="430" t="str">
        <f t="shared" si="1360"/>
        <v/>
      </c>
      <c r="U6678" s="177">
        <v>36</v>
      </c>
      <c r="V6678" s="177" t="s">
        <v>3517</v>
      </c>
      <c r="W6678" s="177" t="s">
        <v>2880</v>
      </c>
      <c r="X6678" s="177" t="s">
        <v>4886</v>
      </c>
      <c r="Y6678" s="177" t="s">
        <v>4887</v>
      </c>
      <c r="Z6678" s="177" t="s">
        <v>7111</v>
      </c>
      <c r="AA6678" s="525" t="s">
        <v>4334</v>
      </c>
      <c r="AB6678" s="399" t="str">
        <f t="shared" si="1361"/>
        <v>DC3KX71</v>
      </c>
      <c r="AC6678" s="399" t="str">
        <f t="shared" si="1362"/>
        <v>DC3KX71-DC</v>
      </c>
      <c r="AD6678" t="str">
        <f>Y6678&amp;"-"&amp;VLOOKUP(AC6678,'LICH THI'!C:AA,9,0)</f>
        <v>65DCKX21860-42475</v>
      </c>
      <c r="AE6678">
        <f t="shared" si="1363"/>
        <v>1</v>
      </c>
    </row>
    <row r="6679" spans="1:31" x14ac:dyDescent="0.25">
      <c r="A6679" s="436" t="str">
        <f t="shared" si="1353"/>
        <v>DC3KX71-DC-18</v>
      </c>
      <c r="B6679" s="436">
        <f>COUNTIF(AC$4:AC6679,AC6679)</f>
        <v>18</v>
      </c>
      <c r="C6679" s="436" t="str">
        <f t="shared" si="1354"/>
        <v>DC3KX71-DC</v>
      </c>
      <c r="D6679" s="436">
        <f>VLOOKUP(C6679,'LICH THI'!C:AA,12,0)</f>
        <v>49</v>
      </c>
      <c r="E6679" s="436">
        <f>VLOOKUP(C6679,'LICH THI'!C:AA,13,0)</f>
        <v>49</v>
      </c>
      <c r="F6679" s="436">
        <f t="shared" si="1364"/>
        <v>49</v>
      </c>
      <c r="G6679" s="436">
        <f>VLOOKUP(C6679,'LICH THI'!C:AA,14,0)</f>
        <v>1</v>
      </c>
      <c r="H6679" s="436">
        <f t="shared" si="1355"/>
        <v>1</v>
      </c>
      <c r="I6679" s="436" t="str">
        <f t="shared" si="1356"/>
        <v>Trần Văn Hiếu</v>
      </c>
      <c r="J6679" s="436"/>
      <c r="K6679" s="436">
        <f t="shared" si="1357"/>
        <v>1</v>
      </c>
      <c r="L6679" s="436" t="str">
        <f t="shared" si="1358"/>
        <v>DC3KX71-DC-1</v>
      </c>
      <c r="M6679" s="436">
        <f t="shared" si="1359"/>
        <v>22</v>
      </c>
      <c r="N6679" s="437">
        <f t="shared" si="1365"/>
        <v>46</v>
      </c>
      <c r="O6679" s="437"/>
      <c r="P6679" s="430" t="str">
        <f t="shared" si="1360"/>
        <v/>
      </c>
      <c r="U6679" s="177">
        <v>5</v>
      </c>
      <c r="V6679" s="177" t="s">
        <v>3509</v>
      </c>
      <c r="W6679" s="177" t="s">
        <v>2757</v>
      </c>
      <c r="X6679" s="177" t="s">
        <v>2754</v>
      </c>
      <c r="Y6679" s="177" t="s">
        <v>6064</v>
      </c>
      <c r="Z6679" s="177" t="s">
        <v>7111</v>
      </c>
      <c r="AA6679" s="525" t="s">
        <v>5995</v>
      </c>
      <c r="AB6679" s="399" t="str">
        <f t="shared" si="1361"/>
        <v>DC3KX71</v>
      </c>
      <c r="AC6679" s="399" t="str">
        <f t="shared" si="1362"/>
        <v>DC3KX71-DC</v>
      </c>
      <c r="AD6679" t="str">
        <f>Y6679&amp;"-"&amp;VLOOKUP(AC6679,'LICH THI'!C:AA,9,0)</f>
        <v>65DCKX21452-42475</v>
      </c>
      <c r="AE6679">
        <f t="shared" si="1363"/>
        <v>1</v>
      </c>
    </row>
    <row r="6680" spans="1:31" x14ac:dyDescent="0.25">
      <c r="A6680" s="436" t="str">
        <f t="shared" si="1353"/>
        <v>DC3KX71-DC-19</v>
      </c>
      <c r="B6680" s="436">
        <f>COUNTIF(AC$4:AC6680,AC6680)</f>
        <v>19</v>
      </c>
      <c r="C6680" s="436" t="str">
        <f t="shared" si="1354"/>
        <v>DC3KX71-DC</v>
      </c>
      <c r="D6680" s="436">
        <f>VLOOKUP(C6680,'LICH THI'!C:AA,12,0)</f>
        <v>49</v>
      </c>
      <c r="E6680" s="436">
        <f>VLOOKUP(C6680,'LICH THI'!C:AA,13,0)</f>
        <v>49</v>
      </c>
      <c r="F6680" s="436">
        <f t="shared" si="1364"/>
        <v>49</v>
      </c>
      <c r="G6680" s="436">
        <f>VLOOKUP(C6680,'LICH THI'!C:AA,14,0)</f>
        <v>1</v>
      </c>
      <c r="H6680" s="436">
        <f t="shared" si="1355"/>
        <v>1</v>
      </c>
      <c r="I6680" s="436" t="str">
        <f t="shared" si="1356"/>
        <v>Trần Thị Huệ</v>
      </c>
      <c r="J6680" s="436"/>
      <c r="K6680" s="436">
        <f t="shared" si="1357"/>
        <v>1</v>
      </c>
      <c r="L6680" s="436" t="str">
        <f t="shared" si="1358"/>
        <v>DC3KX71-DC-1</v>
      </c>
      <c r="M6680" s="436">
        <f t="shared" si="1359"/>
        <v>22</v>
      </c>
      <c r="N6680" s="437">
        <f t="shared" si="1365"/>
        <v>47</v>
      </c>
      <c r="O6680" s="437"/>
      <c r="P6680" s="430" t="str">
        <f t="shared" si="1360"/>
        <v/>
      </c>
      <c r="U6680" s="177">
        <v>37</v>
      </c>
      <c r="V6680" s="177" t="s">
        <v>3517</v>
      </c>
      <c r="W6680" s="177" t="s">
        <v>2716</v>
      </c>
      <c r="X6680" s="177" t="s">
        <v>3542</v>
      </c>
      <c r="Y6680" s="177" t="s">
        <v>3543</v>
      </c>
      <c r="Z6680" s="177" t="s">
        <v>7111</v>
      </c>
      <c r="AA6680" s="525" t="s">
        <v>3544</v>
      </c>
      <c r="AB6680" s="399" t="str">
        <f t="shared" si="1361"/>
        <v>DC3KX71</v>
      </c>
      <c r="AC6680" s="399" t="str">
        <f t="shared" si="1362"/>
        <v>DC3KX71-DC</v>
      </c>
      <c r="AD6680" t="str">
        <f>Y6680&amp;"-"&amp;VLOOKUP(AC6680,'LICH THI'!C:AA,9,0)</f>
        <v>65DCKX20060-42475</v>
      </c>
      <c r="AE6680">
        <f t="shared" si="1363"/>
        <v>1</v>
      </c>
    </row>
    <row r="6681" spans="1:31" x14ac:dyDescent="0.25">
      <c r="A6681" s="436" t="str">
        <f t="shared" si="1353"/>
        <v>DC3KX71-DC-20</v>
      </c>
      <c r="B6681" s="436">
        <f>COUNTIF(AC$4:AC6681,AC6681)</f>
        <v>20</v>
      </c>
      <c r="C6681" s="436" t="str">
        <f t="shared" si="1354"/>
        <v>DC3KX71-DC</v>
      </c>
      <c r="D6681" s="436">
        <f>VLOOKUP(C6681,'LICH THI'!C:AA,12,0)</f>
        <v>49</v>
      </c>
      <c r="E6681" s="436">
        <f>VLOOKUP(C6681,'LICH THI'!C:AA,13,0)</f>
        <v>49</v>
      </c>
      <c r="F6681" s="436">
        <f t="shared" si="1364"/>
        <v>49</v>
      </c>
      <c r="G6681" s="436">
        <f>VLOOKUP(C6681,'LICH THI'!C:AA,14,0)</f>
        <v>1</v>
      </c>
      <c r="H6681" s="436">
        <f t="shared" si="1355"/>
        <v>1</v>
      </c>
      <c r="I6681" s="436" t="str">
        <f t="shared" si="1356"/>
        <v>Trần Lê Huy</v>
      </c>
      <c r="J6681" s="436"/>
      <c r="K6681" s="436">
        <f t="shared" si="1357"/>
        <v>1</v>
      </c>
      <c r="L6681" s="436" t="str">
        <f t="shared" si="1358"/>
        <v>DC3KX71-DC-1</v>
      </c>
      <c r="M6681" s="436">
        <f t="shared" si="1359"/>
        <v>22</v>
      </c>
      <c r="N6681" s="437">
        <f t="shared" si="1365"/>
        <v>48</v>
      </c>
      <c r="O6681" s="437"/>
      <c r="P6681" s="430" t="str">
        <f t="shared" si="1360"/>
        <v/>
      </c>
      <c r="U6681" s="177">
        <v>6</v>
      </c>
      <c r="V6681" s="177" t="s">
        <v>3509</v>
      </c>
      <c r="W6681" s="177" t="s">
        <v>3904</v>
      </c>
      <c r="X6681" s="177" t="s">
        <v>2911</v>
      </c>
      <c r="Y6681" s="177" t="s">
        <v>3905</v>
      </c>
      <c r="Z6681" s="177" t="s">
        <v>7111</v>
      </c>
      <c r="AA6681" s="525" t="s">
        <v>3906</v>
      </c>
      <c r="AB6681" s="399" t="str">
        <f t="shared" si="1361"/>
        <v>DC3KX71</v>
      </c>
      <c r="AC6681" s="399" t="str">
        <f t="shared" si="1362"/>
        <v>DC3KX71-DC</v>
      </c>
      <c r="AD6681" t="str">
        <f>Y6681&amp;"-"&amp;VLOOKUP(AC6681,'LICH THI'!C:AA,9,0)</f>
        <v>65DCKX22609-42475</v>
      </c>
      <c r="AE6681">
        <f t="shared" si="1363"/>
        <v>1</v>
      </c>
    </row>
    <row r="6682" spans="1:31" x14ac:dyDescent="0.25">
      <c r="A6682" s="436" t="str">
        <f t="shared" si="1353"/>
        <v>DC3KX71-DC-21</v>
      </c>
      <c r="B6682" s="436">
        <f>COUNTIF(AC$4:AC6682,AC6682)</f>
        <v>21</v>
      </c>
      <c r="C6682" s="436" t="str">
        <f t="shared" si="1354"/>
        <v>DC3KX71-DC</v>
      </c>
      <c r="D6682" s="436">
        <f>VLOOKUP(C6682,'LICH THI'!C:AA,12,0)</f>
        <v>49</v>
      </c>
      <c r="E6682" s="436">
        <f>VLOOKUP(C6682,'LICH THI'!C:AA,13,0)</f>
        <v>49</v>
      </c>
      <c r="F6682" s="436">
        <f t="shared" si="1364"/>
        <v>49</v>
      </c>
      <c r="G6682" s="436">
        <f>VLOOKUP(C6682,'LICH THI'!C:AA,14,0)</f>
        <v>1</v>
      </c>
      <c r="H6682" s="436">
        <f t="shared" si="1355"/>
        <v>1</v>
      </c>
      <c r="I6682" s="436" t="str">
        <f t="shared" si="1356"/>
        <v>Phạm Văn Huỳnh</v>
      </c>
      <c r="J6682" s="436"/>
      <c r="K6682" s="436">
        <f t="shared" si="1357"/>
        <v>1</v>
      </c>
      <c r="L6682" s="436" t="str">
        <f t="shared" si="1358"/>
        <v>DC3KX71-DC-1</v>
      </c>
      <c r="M6682" s="436">
        <f t="shared" si="1359"/>
        <v>22</v>
      </c>
      <c r="N6682" s="437">
        <f t="shared" si="1365"/>
        <v>49</v>
      </c>
      <c r="O6682" s="437"/>
      <c r="P6682" s="430" t="str">
        <f t="shared" si="1360"/>
        <v/>
      </c>
      <c r="U6682" s="177">
        <v>18</v>
      </c>
      <c r="V6682" s="177" t="s">
        <v>4879</v>
      </c>
      <c r="W6682" s="177" t="s">
        <v>2738</v>
      </c>
      <c r="X6682" s="177" t="s">
        <v>2838</v>
      </c>
      <c r="Y6682" s="177" t="s">
        <v>6562</v>
      </c>
      <c r="Z6682" s="177" t="s">
        <v>7111</v>
      </c>
      <c r="AA6682" s="525" t="s">
        <v>6450</v>
      </c>
      <c r="AB6682" s="399" t="str">
        <f t="shared" si="1361"/>
        <v>DC3KX71</v>
      </c>
      <c r="AC6682" s="399" t="str">
        <f t="shared" si="1362"/>
        <v>DC3KX71-DC</v>
      </c>
      <c r="AD6682" t="str">
        <f>Y6682&amp;"-"&amp;VLOOKUP(AC6682,'LICH THI'!C:AA,9,0)</f>
        <v>65DCKX23986-42475</v>
      </c>
      <c r="AE6682">
        <f t="shared" si="1363"/>
        <v>1</v>
      </c>
    </row>
    <row r="6683" spans="1:31" x14ac:dyDescent="0.25">
      <c r="A6683" s="436" t="str">
        <f t="shared" si="1353"/>
        <v>DC3KX71-DC-22</v>
      </c>
      <c r="B6683" s="436">
        <f>COUNTIF(AC$4:AC6683,AC6683)</f>
        <v>22</v>
      </c>
      <c r="C6683" s="436" t="str">
        <f t="shared" si="1354"/>
        <v>DC3KX71-DC</v>
      </c>
      <c r="D6683" s="436">
        <f>VLOOKUP(C6683,'LICH THI'!C:AA,12,0)</f>
        <v>49</v>
      </c>
      <c r="E6683" s="436">
        <f>VLOOKUP(C6683,'LICH THI'!C:AA,13,0)</f>
        <v>49</v>
      </c>
      <c r="F6683" s="436">
        <f t="shared" si="1364"/>
        <v>49</v>
      </c>
      <c r="G6683" s="436">
        <f>VLOOKUP(C6683,'LICH THI'!C:AA,14,0)</f>
        <v>1</v>
      </c>
      <c r="H6683" s="436">
        <f t="shared" si="1355"/>
        <v>1</v>
      </c>
      <c r="I6683" s="436" t="str">
        <f t="shared" si="1356"/>
        <v>Đặng Xuân Hưởng</v>
      </c>
      <c r="J6683" s="436"/>
      <c r="K6683" s="436">
        <f t="shared" si="1357"/>
        <v>1</v>
      </c>
      <c r="L6683" s="436" t="str">
        <f t="shared" si="1358"/>
        <v>DC3KX71-DC-1</v>
      </c>
      <c r="M6683" s="436">
        <f t="shared" si="1359"/>
        <v>22</v>
      </c>
      <c r="N6683" s="437">
        <f t="shared" si="1365"/>
        <v>1</v>
      </c>
      <c r="O6683" s="437"/>
      <c r="P6683" s="430" t="str">
        <f t="shared" si="1360"/>
        <v/>
      </c>
      <c r="U6683" s="177">
        <v>38</v>
      </c>
      <c r="V6683" s="177" t="s">
        <v>3517</v>
      </c>
      <c r="W6683" s="177" t="s">
        <v>3547</v>
      </c>
      <c r="X6683" s="177" t="s">
        <v>2758</v>
      </c>
      <c r="Y6683" s="177" t="s">
        <v>3548</v>
      </c>
      <c r="Z6683" s="177" t="s">
        <v>7111</v>
      </c>
      <c r="AA6683" s="525" t="s">
        <v>3340</v>
      </c>
      <c r="AB6683" s="399" t="str">
        <f t="shared" si="1361"/>
        <v>DC3KX71</v>
      </c>
      <c r="AC6683" s="399" t="str">
        <f t="shared" si="1362"/>
        <v>DC3KX71-DC</v>
      </c>
      <c r="AD6683" t="str">
        <f>Y6683&amp;"-"&amp;VLOOKUP(AC6683,'LICH THI'!C:AA,9,0)</f>
        <v>65DCKX24044-42475</v>
      </c>
      <c r="AE6683">
        <f t="shared" si="1363"/>
        <v>1</v>
      </c>
    </row>
    <row r="6684" spans="1:31" x14ac:dyDescent="0.25">
      <c r="A6684" s="436" t="str">
        <f t="shared" si="1353"/>
        <v>DC3KX71-DC-23</v>
      </c>
      <c r="B6684" s="436">
        <f>COUNTIF(AC$4:AC6684,AC6684)</f>
        <v>23</v>
      </c>
      <c r="C6684" s="436" t="str">
        <f t="shared" si="1354"/>
        <v>DC3KX71-DC</v>
      </c>
      <c r="D6684" s="436">
        <f>VLOOKUP(C6684,'LICH THI'!C:AA,12,0)</f>
        <v>49</v>
      </c>
      <c r="E6684" s="436">
        <f>VLOOKUP(C6684,'LICH THI'!C:AA,13,0)</f>
        <v>49</v>
      </c>
      <c r="F6684" s="436">
        <f t="shared" si="1364"/>
        <v>49</v>
      </c>
      <c r="G6684" s="436">
        <f>VLOOKUP(C6684,'LICH THI'!C:AA,14,0)</f>
        <v>1</v>
      </c>
      <c r="H6684" s="436">
        <f t="shared" si="1355"/>
        <v>1</v>
      </c>
      <c r="I6684" s="436" t="str">
        <f t="shared" si="1356"/>
        <v>Nguyễn Quang Khánh</v>
      </c>
      <c r="J6684" s="436"/>
      <c r="K6684" s="436">
        <f t="shared" si="1357"/>
        <v>1</v>
      </c>
      <c r="L6684" s="436" t="str">
        <f t="shared" si="1358"/>
        <v>DC3KX71-DC-1</v>
      </c>
      <c r="M6684" s="436">
        <f t="shared" si="1359"/>
        <v>22</v>
      </c>
      <c r="N6684" s="437">
        <f t="shared" si="1365"/>
        <v>2</v>
      </c>
      <c r="O6684" s="437"/>
      <c r="P6684" s="430" t="str">
        <f t="shared" si="1360"/>
        <v/>
      </c>
      <c r="U6684" s="177">
        <v>39</v>
      </c>
      <c r="V6684" s="177" t="s">
        <v>3517</v>
      </c>
      <c r="W6684" s="177" t="s">
        <v>3032</v>
      </c>
      <c r="X6684" s="177" t="s">
        <v>3316</v>
      </c>
      <c r="Y6684" s="177" t="s">
        <v>3549</v>
      </c>
      <c r="Z6684" s="177" t="s">
        <v>7111</v>
      </c>
      <c r="AA6684" s="525" t="s">
        <v>3550</v>
      </c>
      <c r="AB6684" s="399" t="str">
        <f t="shared" si="1361"/>
        <v>DC3KX71</v>
      </c>
      <c r="AC6684" s="399" t="str">
        <f t="shared" si="1362"/>
        <v>DC3KX71-DC</v>
      </c>
      <c r="AD6684" t="str">
        <f>Y6684&amp;"-"&amp;VLOOKUP(AC6684,'LICH THI'!C:AA,9,0)</f>
        <v>65DCKX22151-42475</v>
      </c>
      <c r="AE6684">
        <f t="shared" si="1363"/>
        <v>1</v>
      </c>
    </row>
    <row r="6685" spans="1:31" x14ac:dyDescent="0.25">
      <c r="A6685" s="436" t="str">
        <f t="shared" si="1353"/>
        <v>DC3KX71-DC-24</v>
      </c>
      <c r="B6685" s="436">
        <f>COUNTIF(AC$4:AC6685,AC6685)</f>
        <v>24</v>
      </c>
      <c r="C6685" s="436" t="str">
        <f t="shared" si="1354"/>
        <v>DC3KX71-DC</v>
      </c>
      <c r="D6685" s="436">
        <f>VLOOKUP(C6685,'LICH THI'!C:AA,12,0)</f>
        <v>49</v>
      </c>
      <c r="E6685" s="436">
        <f>VLOOKUP(C6685,'LICH THI'!C:AA,13,0)</f>
        <v>49</v>
      </c>
      <c r="F6685" s="436">
        <f t="shared" si="1364"/>
        <v>49</v>
      </c>
      <c r="G6685" s="436">
        <f>VLOOKUP(C6685,'LICH THI'!C:AA,14,0)</f>
        <v>1</v>
      </c>
      <c r="H6685" s="436">
        <f t="shared" si="1355"/>
        <v>1</v>
      </c>
      <c r="I6685" s="436" t="str">
        <f t="shared" si="1356"/>
        <v>Nguyễn Thị Thanh Lam</v>
      </c>
      <c r="J6685" s="436"/>
      <c r="K6685" s="436">
        <f t="shared" si="1357"/>
        <v>1</v>
      </c>
      <c r="L6685" s="436" t="str">
        <f t="shared" si="1358"/>
        <v>DC3KX71-DC-1</v>
      </c>
      <c r="M6685" s="436">
        <f t="shared" si="1359"/>
        <v>22</v>
      </c>
      <c r="N6685" s="437">
        <f t="shared" si="1365"/>
        <v>3</v>
      </c>
      <c r="O6685" s="437"/>
      <c r="P6685" s="430" t="str">
        <f t="shared" si="1360"/>
        <v/>
      </c>
      <c r="U6685" s="177">
        <v>19</v>
      </c>
      <c r="V6685" s="177" t="s">
        <v>4879</v>
      </c>
      <c r="W6685" s="177" t="s">
        <v>3836</v>
      </c>
      <c r="X6685" s="177" t="s">
        <v>5269</v>
      </c>
      <c r="Y6685" s="177" t="s">
        <v>6563</v>
      </c>
      <c r="Z6685" s="177" t="s">
        <v>7111</v>
      </c>
      <c r="AA6685" s="525" t="s">
        <v>4776</v>
      </c>
      <c r="AB6685" s="399" t="str">
        <f t="shared" si="1361"/>
        <v>DC3KX71</v>
      </c>
      <c r="AC6685" s="399" t="str">
        <f t="shared" si="1362"/>
        <v>DC3KX71-DC</v>
      </c>
      <c r="AD6685" t="str">
        <f>Y6685&amp;"-"&amp;VLOOKUP(AC6685,'LICH THI'!C:AA,9,0)</f>
        <v>65DCKX23219-42475</v>
      </c>
      <c r="AE6685">
        <f t="shared" si="1363"/>
        <v>1</v>
      </c>
    </row>
    <row r="6686" spans="1:31" x14ac:dyDescent="0.25">
      <c r="A6686" s="436" t="str">
        <f t="shared" si="1353"/>
        <v>DC3KX71-DC-25</v>
      </c>
      <c r="B6686" s="436">
        <f>COUNTIF(AC$4:AC6686,AC6686)</f>
        <v>25</v>
      </c>
      <c r="C6686" s="436" t="str">
        <f t="shared" si="1354"/>
        <v>DC3KX71-DC</v>
      </c>
      <c r="D6686" s="436">
        <f>VLOOKUP(C6686,'LICH THI'!C:AA,12,0)</f>
        <v>49</v>
      </c>
      <c r="E6686" s="436">
        <f>VLOOKUP(C6686,'LICH THI'!C:AA,13,0)</f>
        <v>49</v>
      </c>
      <c r="F6686" s="436">
        <f t="shared" si="1364"/>
        <v>49</v>
      </c>
      <c r="G6686" s="436">
        <f>VLOOKUP(C6686,'LICH THI'!C:AA,14,0)</f>
        <v>1</v>
      </c>
      <c r="H6686" s="436">
        <f t="shared" si="1355"/>
        <v>1</v>
      </c>
      <c r="I6686" s="436" t="str">
        <f t="shared" si="1356"/>
        <v>Đoàn Thị Kim Liên</v>
      </c>
      <c r="J6686" s="436"/>
      <c r="K6686" s="436">
        <f t="shared" si="1357"/>
        <v>1</v>
      </c>
      <c r="L6686" s="436" t="str">
        <f t="shared" si="1358"/>
        <v>DC3KX71-DC-1</v>
      </c>
      <c r="M6686" s="436">
        <f t="shared" si="1359"/>
        <v>22</v>
      </c>
      <c r="N6686" s="437">
        <f t="shared" si="1365"/>
        <v>4</v>
      </c>
      <c r="O6686" s="437"/>
      <c r="P6686" s="430" t="str">
        <f t="shared" si="1360"/>
        <v/>
      </c>
      <c r="U6686" s="177">
        <v>40</v>
      </c>
      <c r="V6686" s="177" t="s">
        <v>3517</v>
      </c>
      <c r="W6686" s="177" t="s">
        <v>4888</v>
      </c>
      <c r="X6686" s="177" t="s">
        <v>2666</v>
      </c>
      <c r="Y6686" s="177" t="s">
        <v>4889</v>
      </c>
      <c r="Z6686" s="177" t="s">
        <v>7111</v>
      </c>
      <c r="AA6686" s="525" t="s">
        <v>4890</v>
      </c>
      <c r="AB6686" s="399" t="str">
        <f t="shared" si="1361"/>
        <v>DC3KX71</v>
      </c>
      <c r="AC6686" s="399" t="str">
        <f t="shared" si="1362"/>
        <v>DC3KX71-DC</v>
      </c>
      <c r="AD6686" t="str">
        <f>Y6686&amp;"-"&amp;VLOOKUP(AC6686,'LICH THI'!C:AA,9,0)</f>
        <v>65DCKX23885-42475</v>
      </c>
      <c r="AE6686">
        <f t="shared" si="1363"/>
        <v>1</v>
      </c>
    </row>
    <row r="6687" spans="1:31" x14ac:dyDescent="0.25">
      <c r="A6687" s="436" t="str">
        <f t="shared" si="1353"/>
        <v>DC3KX71-DC-26</v>
      </c>
      <c r="B6687" s="436">
        <f>COUNTIF(AC$4:AC6687,AC6687)</f>
        <v>26</v>
      </c>
      <c r="C6687" s="436" t="str">
        <f t="shared" si="1354"/>
        <v>DC3KX71-DC</v>
      </c>
      <c r="D6687" s="436">
        <f>VLOOKUP(C6687,'LICH THI'!C:AA,12,0)</f>
        <v>49</v>
      </c>
      <c r="E6687" s="436">
        <f>VLOOKUP(C6687,'LICH THI'!C:AA,13,0)</f>
        <v>49</v>
      </c>
      <c r="F6687" s="436">
        <f t="shared" si="1364"/>
        <v>49</v>
      </c>
      <c r="G6687" s="436">
        <f>VLOOKUP(C6687,'LICH THI'!C:AA,14,0)</f>
        <v>1</v>
      </c>
      <c r="H6687" s="436">
        <f t="shared" si="1355"/>
        <v>1</v>
      </c>
      <c r="I6687" s="436" t="str">
        <f t="shared" si="1356"/>
        <v>Bùi Thị Hà Linh</v>
      </c>
      <c r="J6687" s="436"/>
      <c r="K6687" s="436">
        <f t="shared" si="1357"/>
        <v>1</v>
      </c>
      <c r="L6687" s="436" t="str">
        <f t="shared" si="1358"/>
        <v>DC3KX71-DC-1</v>
      </c>
      <c r="M6687" s="436">
        <f t="shared" si="1359"/>
        <v>22</v>
      </c>
      <c r="N6687" s="437">
        <f t="shared" si="1365"/>
        <v>5</v>
      </c>
      <c r="O6687" s="437"/>
      <c r="P6687" s="430" t="str">
        <f t="shared" si="1360"/>
        <v/>
      </c>
      <c r="U6687" s="177">
        <v>7</v>
      </c>
      <c r="V6687" s="177" t="s">
        <v>3509</v>
      </c>
      <c r="W6687" s="177" t="s">
        <v>6557</v>
      </c>
      <c r="X6687" s="177" t="s">
        <v>2670</v>
      </c>
      <c r="Y6687" s="177" t="s">
        <v>6558</v>
      </c>
      <c r="Z6687" s="177" t="s">
        <v>7111</v>
      </c>
      <c r="AA6687" s="525" t="s">
        <v>6559</v>
      </c>
      <c r="AB6687" s="399" t="str">
        <f t="shared" si="1361"/>
        <v>DC3KX71</v>
      </c>
      <c r="AC6687" s="399" t="str">
        <f t="shared" si="1362"/>
        <v>DC3KX71-DC</v>
      </c>
      <c r="AD6687" t="str">
        <f>Y6687&amp;"-"&amp;VLOOKUP(AC6687,'LICH THI'!C:AA,9,0)</f>
        <v>65DCKX21458-42475</v>
      </c>
      <c r="AE6687">
        <f t="shared" si="1363"/>
        <v>1</v>
      </c>
    </row>
    <row r="6688" spans="1:31" x14ac:dyDescent="0.25">
      <c r="A6688" s="436" t="str">
        <f t="shared" si="1353"/>
        <v>DC3KX71-DC-27</v>
      </c>
      <c r="B6688" s="436">
        <f>COUNTIF(AC$4:AC6688,AC6688)</f>
        <v>27</v>
      </c>
      <c r="C6688" s="436" t="str">
        <f t="shared" si="1354"/>
        <v>DC3KX71-DC</v>
      </c>
      <c r="D6688" s="436">
        <f>VLOOKUP(C6688,'LICH THI'!C:AA,12,0)</f>
        <v>49</v>
      </c>
      <c r="E6688" s="436">
        <f>VLOOKUP(C6688,'LICH THI'!C:AA,13,0)</f>
        <v>49</v>
      </c>
      <c r="F6688" s="436">
        <f t="shared" si="1364"/>
        <v>49</v>
      </c>
      <c r="G6688" s="436">
        <f>VLOOKUP(C6688,'LICH THI'!C:AA,14,0)</f>
        <v>1</v>
      </c>
      <c r="H6688" s="436">
        <f t="shared" si="1355"/>
        <v>1</v>
      </c>
      <c r="I6688" s="436" t="str">
        <f t="shared" si="1356"/>
        <v>Khuất Nhật Linh</v>
      </c>
      <c r="J6688" s="436"/>
      <c r="K6688" s="436">
        <f t="shared" si="1357"/>
        <v>1</v>
      </c>
      <c r="L6688" s="436" t="str">
        <f t="shared" si="1358"/>
        <v>DC3KX71-DC-1</v>
      </c>
      <c r="M6688" s="436">
        <f t="shared" si="1359"/>
        <v>22</v>
      </c>
      <c r="N6688" s="437">
        <f t="shared" si="1365"/>
        <v>6</v>
      </c>
      <c r="O6688" s="437"/>
      <c r="P6688" s="430" t="str">
        <f t="shared" si="1360"/>
        <v/>
      </c>
      <c r="U6688" s="177">
        <v>41</v>
      </c>
      <c r="V6688" s="177" t="s">
        <v>3517</v>
      </c>
      <c r="W6688" s="177" t="s">
        <v>6567</v>
      </c>
      <c r="X6688" s="177" t="s">
        <v>2670</v>
      </c>
      <c r="Y6688" s="177" t="s">
        <v>6568</v>
      </c>
      <c r="Z6688" s="177" t="s">
        <v>7111</v>
      </c>
      <c r="AA6688" s="525" t="s">
        <v>2789</v>
      </c>
      <c r="AB6688" s="399" t="str">
        <f t="shared" si="1361"/>
        <v>DC3KX71</v>
      </c>
      <c r="AC6688" s="399" t="str">
        <f t="shared" si="1362"/>
        <v>DC3KX71-DC</v>
      </c>
      <c r="AD6688" t="str">
        <f>Y6688&amp;"-"&amp;VLOOKUP(AC6688,'LICH THI'!C:AA,9,0)</f>
        <v>65DCKX23224-42475</v>
      </c>
      <c r="AE6688">
        <f t="shared" si="1363"/>
        <v>1</v>
      </c>
    </row>
    <row r="6689" spans="1:31" x14ac:dyDescent="0.25">
      <c r="A6689" s="436" t="str">
        <f t="shared" si="1353"/>
        <v>DC3KX71-DC-28</v>
      </c>
      <c r="B6689" s="436">
        <f>COUNTIF(AC$4:AC6689,AC6689)</f>
        <v>28</v>
      </c>
      <c r="C6689" s="436" t="str">
        <f t="shared" si="1354"/>
        <v>DC3KX71-DC</v>
      </c>
      <c r="D6689" s="436">
        <f>VLOOKUP(C6689,'LICH THI'!C:AA,12,0)</f>
        <v>49</v>
      </c>
      <c r="E6689" s="436">
        <f>VLOOKUP(C6689,'LICH THI'!C:AA,13,0)</f>
        <v>49</v>
      </c>
      <c r="F6689" s="436">
        <f t="shared" si="1364"/>
        <v>49</v>
      </c>
      <c r="G6689" s="436">
        <f>VLOOKUP(C6689,'LICH THI'!C:AA,14,0)</f>
        <v>1</v>
      </c>
      <c r="H6689" s="436">
        <f t="shared" si="1355"/>
        <v>1</v>
      </c>
      <c r="I6689" s="436" t="str">
        <f t="shared" si="1356"/>
        <v>Nguyễn Thị Linh</v>
      </c>
      <c r="J6689" s="436"/>
      <c r="K6689" s="436">
        <f t="shared" si="1357"/>
        <v>1</v>
      </c>
      <c r="L6689" s="436" t="str">
        <f t="shared" si="1358"/>
        <v>DC3KX71-DC-1</v>
      </c>
      <c r="M6689" s="436">
        <f t="shared" si="1359"/>
        <v>22</v>
      </c>
      <c r="N6689" s="437">
        <f t="shared" si="1365"/>
        <v>7</v>
      </c>
      <c r="O6689" s="437"/>
      <c r="P6689" s="430" t="str">
        <f t="shared" si="1360"/>
        <v/>
      </c>
      <c r="U6689" s="177">
        <v>42</v>
      </c>
      <c r="V6689" s="177" t="s">
        <v>3517</v>
      </c>
      <c r="W6689" s="177" t="s">
        <v>2619</v>
      </c>
      <c r="X6689" s="177" t="s">
        <v>2670</v>
      </c>
      <c r="Y6689" s="177" t="s">
        <v>4891</v>
      </c>
      <c r="Z6689" s="177" t="s">
        <v>7111</v>
      </c>
      <c r="AA6689" s="525" t="s">
        <v>4051</v>
      </c>
      <c r="AB6689" s="399" t="str">
        <f t="shared" si="1361"/>
        <v>DC3KX71</v>
      </c>
      <c r="AC6689" s="399" t="str">
        <f t="shared" si="1362"/>
        <v>DC3KX71-DC</v>
      </c>
      <c r="AD6689" t="str">
        <f>Y6689&amp;"-"&amp;VLOOKUP(AC6689,'LICH THI'!C:AA,9,0)</f>
        <v>65DCKX22145-42475</v>
      </c>
      <c r="AE6689">
        <f t="shared" si="1363"/>
        <v>1</v>
      </c>
    </row>
    <row r="6690" spans="1:31" x14ac:dyDescent="0.25">
      <c r="A6690" s="436" t="str">
        <f t="shared" si="1353"/>
        <v>DC3KX71-DC-29</v>
      </c>
      <c r="B6690" s="436">
        <f>COUNTIF(AC$4:AC6690,AC6690)</f>
        <v>29</v>
      </c>
      <c r="C6690" s="436" t="str">
        <f t="shared" si="1354"/>
        <v>DC3KX71-DC</v>
      </c>
      <c r="D6690" s="436">
        <f>VLOOKUP(C6690,'LICH THI'!C:AA,12,0)</f>
        <v>49</v>
      </c>
      <c r="E6690" s="436">
        <f>VLOOKUP(C6690,'LICH THI'!C:AA,13,0)</f>
        <v>49</v>
      </c>
      <c r="F6690" s="436">
        <f t="shared" si="1364"/>
        <v>49</v>
      </c>
      <c r="G6690" s="436">
        <f>VLOOKUP(C6690,'LICH THI'!C:AA,14,0)</f>
        <v>1</v>
      </c>
      <c r="H6690" s="436">
        <f t="shared" si="1355"/>
        <v>1</v>
      </c>
      <c r="I6690" s="436" t="str">
        <f t="shared" si="1356"/>
        <v>Nguyễn Thị Thuỳ Linh</v>
      </c>
      <c r="J6690" s="436"/>
      <c r="K6690" s="436">
        <f t="shared" si="1357"/>
        <v>1</v>
      </c>
      <c r="L6690" s="436" t="str">
        <f t="shared" si="1358"/>
        <v>DC3KX71-DC-1</v>
      </c>
      <c r="M6690" s="436">
        <f t="shared" si="1359"/>
        <v>22</v>
      </c>
      <c r="N6690" s="437">
        <f t="shared" si="1365"/>
        <v>8</v>
      </c>
      <c r="O6690" s="437"/>
      <c r="P6690" s="430" t="str">
        <f t="shared" si="1360"/>
        <v/>
      </c>
      <c r="U6690" s="177">
        <v>8</v>
      </c>
      <c r="V6690" s="177" t="s">
        <v>3509</v>
      </c>
      <c r="W6690" s="177" t="s">
        <v>5297</v>
      </c>
      <c r="X6690" s="177" t="s">
        <v>2670</v>
      </c>
      <c r="Y6690" s="177" t="s">
        <v>5298</v>
      </c>
      <c r="Z6690" s="177" t="s">
        <v>7111</v>
      </c>
      <c r="AA6690" s="525" t="s">
        <v>4876</v>
      </c>
      <c r="AB6690" s="399" t="str">
        <f t="shared" si="1361"/>
        <v>DC3KX71</v>
      </c>
      <c r="AC6690" s="399" t="str">
        <f t="shared" si="1362"/>
        <v>DC3KX71-DC</v>
      </c>
      <c r="AD6690" t="str">
        <f>Y6690&amp;"-"&amp;VLOOKUP(AC6690,'LICH THI'!C:AA,9,0)</f>
        <v>65DCKX23225-42475</v>
      </c>
      <c r="AE6690">
        <f t="shared" si="1363"/>
        <v>1</v>
      </c>
    </row>
    <row r="6691" spans="1:31" x14ac:dyDescent="0.25">
      <c r="A6691" s="436" t="str">
        <f t="shared" si="1353"/>
        <v>DC3KX71-DC-30</v>
      </c>
      <c r="B6691" s="436">
        <f>COUNTIF(AC$4:AC6691,AC6691)</f>
        <v>30</v>
      </c>
      <c r="C6691" s="436" t="str">
        <f t="shared" si="1354"/>
        <v>DC3KX71-DC</v>
      </c>
      <c r="D6691" s="436">
        <f>VLOOKUP(C6691,'LICH THI'!C:AA,12,0)</f>
        <v>49</v>
      </c>
      <c r="E6691" s="436">
        <f>VLOOKUP(C6691,'LICH THI'!C:AA,13,0)</f>
        <v>49</v>
      </c>
      <c r="F6691" s="436">
        <f t="shared" si="1364"/>
        <v>49</v>
      </c>
      <c r="G6691" s="436">
        <f>VLOOKUP(C6691,'LICH THI'!C:AA,14,0)</f>
        <v>1</v>
      </c>
      <c r="H6691" s="436">
        <f t="shared" si="1355"/>
        <v>1</v>
      </c>
      <c r="I6691" s="436" t="str">
        <f t="shared" si="1356"/>
        <v>Đỗ Thành Long</v>
      </c>
      <c r="J6691" s="436"/>
      <c r="K6691" s="436">
        <f t="shared" si="1357"/>
        <v>1</v>
      </c>
      <c r="L6691" s="436" t="str">
        <f t="shared" si="1358"/>
        <v>DC3KX71-DC-1</v>
      </c>
      <c r="M6691" s="436">
        <f t="shared" si="1359"/>
        <v>22</v>
      </c>
      <c r="N6691" s="437">
        <f t="shared" si="1365"/>
        <v>9</v>
      </c>
      <c r="O6691" s="437"/>
      <c r="P6691" s="430" t="str">
        <f t="shared" si="1360"/>
        <v/>
      </c>
      <c r="U6691" s="177">
        <v>9</v>
      </c>
      <c r="V6691" s="177" t="s">
        <v>3509</v>
      </c>
      <c r="W6691" s="177" t="s">
        <v>5299</v>
      </c>
      <c r="X6691" s="177" t="s">
        <v>2765</v>
      </c>
      <c r="Y6691" s="177" t="s">
        <v>5300</v>
      </c>
      <c r="Z6691" s="177" t="s">
        <v>7111</v>
      </c>
      <c r="AA6691" s="525" t="s">
        <v>5301</v>
      </c>
      <c r="AB6691" s="399" t="str">
        <f t="shared" si="1361"/>
        <v>DC3KX71</v>
      </c>
      <c r="AC6691" s="399" t="str">
        <f t="shared" si="1362"/>
        <v>DC3KX71-DC</v>
      </c>
      <c r="AD6691" t="str">
        <f>Y6691&amp;"-"&amp;VLOOKUP(AC6691,'LICH THI'!C:AA,9,0)</f>
        <v>65DCKX21837-42475</v>
      </c>
      <c r="AE6691">
        <f t="shared" si="1363"/>
        <v>1</v>
      </c>
    </row>
    <row r="6692" spans="1:31" x14ac:dyDescent="0.25">
      <c r="A6692" s="436" t="str">
        <f t="shared" si="1353"/>
        <v>DC3KX71-DC-31</v>
      </c>
      <c r="B6692" s="436">
        <f>COUNTIF(AC$4:AC6692,AC6692)</f>
        <v>31</v>
      </c>
      <c r="C6692" s="436" t="str">
        <f t="shared" si="1354"/>
        <v>DC3KX71-DC</v>
      </c>
      <c r="D6692" s="436">
        <f>VLOOKUP(C6692,'LICH THI'!C:AA,12,0)</f>
        <v>49</v>
      </c>
      <c r="E6692" s="436">
        <f>VLOOKUP(C6692,'LICH THI'!C:AA,13,0)</f>
        <v>49</v>
      </c>
      <c r="F6692" s="436">
        <f t="shared" si="1364"/>
        <v>49</v>
      </c>
      <c r="G6692" s="436">
        <f>VLOOKUP(C6692,'LICH THI'!C:AA,14,0)</f>
        <v>1</v>
      </c>
      <c r="H6692" s="436">
        <f t="shared" si="1355"/>
        <v>1</v>
      </c>
      <c r="I6692" s="436" t="str">
        <f t="shared" si="1356"/>
        <v>Chu Thị Lê Mai</v>
      </c>
      <c r="J6692" s="436"/>
      <c r="K6692" s="436">
        <f t="shared" si="1357"/>
        <v>1</v>
      </c>
      <c r="L6692" s="436" t="str">
        <f t="shared" si="1358"/>
        <v>DC3KX71-DC-1</v>
      </c>
      <c r="M6692" s="436">
        <f t="shared" si="1359"/>
        <v>22</v>
      </c>
      <c r="N6692" s="437">
        <f t="shared" si="1365"/>
        <v>10</v>
      </c>
      <c r="O6692" s="437"/>
      <c r="P6692" s="430" t="str">
        <f t="shared" si="1360"/>
        <v/>
      </c>
      <c r="U6692" s="177">
        <v>10</v>
      </c>
      <c r="V6692" s="177" t="s">
        <v>3509</v>
      </c>
      <c r="W6692" s="177" t="s">
        <v>5302</v>
      </c>
      <c r="X6692" s="177" t="s">
        <v>3130</v>
      </c>
      <c r="Y6692" s="177" t="s">
        <v>5303</v>
      </c>
      <c r="Z6692" s="177" t="s">
        <v>7111</v>
      </c>
      <c r="AA6692" s="525" t="s">
        <v>4097</v>
      </c>
      <c r="AB6692" s="399" t="str">
        <f t="shared" si="1361"/>
        <v>DC3KX71</v>
      </c>
      <c r="AC6692" s="399" t="str">
        <f t="shared" si="1362"/>
        <v>DC3KX71-DC</v>
      </c>
      <c r="AD6692" t="str">
        <f>Y6692&amp;"-"&amp;VLOOKUP(AC6692,'LICH THI'!C:AA,9,0)</f>
        <v>65DCKX22624-42475</v>
      </c>
      <c r="AE6692">
        <f t="shared" si="1363"/>
        <v>1</v>
      </c>
    </row>
    <row r="6693" spans="1:31" x14ac:dyDescent="0.25">
      <c r="A6693" s="436" t="str">
        <f t="shared" si="1353"/>
        <v>DC3KX71-DC-32</v>
      </c>
      <c r="B6693" s="436">
        <f>COUNTIF(AC$4:AC6693,AC6693)</f>
        <v>32</v>
      </c>
      <c r="C6693" s="436" t="str">
        <f t="shared" si="1354"/>
        <v>DC3KX71-DC</v>
      </c>
      <c r="D6693" s="436">
        <f>VLOOKUP(C6693,'LICH THI'!C:AA,12,0)</f>
        <v>49</v>
      </c>
      <c r="E6693" s="436">
        <f>VLOOKUP(C6693,'LICH THI'!C:AA,13,0)</f>
        <v>49</v>
      </c>
      <c r="F6693" s="436">
        <f t="shared" si="1364"/>
        <v>49</v>
      </c>
      <c r="G6693" s="436">
        <f>VLOOKUP(C6693,'LICH THI'!C:AA,14,0)</f>
        <v>1</v>
      </c>
      <c r="H6693" s="436">
        <f t="shared" si="1355"/>
        <v>1</v>
      </c>
      <c r="I6693" s="436" t="str">
        <f t="shared" si="1356"/>
        <v>Đinh Thị Minh</v>
      </c>
      <c r="J6693" s="436"/>
      <c r="K6693" s="436">
        <f t="shared" si="1357"/>
        <v>1</v>
      </c>
      <c r="L6693" s="436" t="str">
        <f t="shared" si="1358"/>
        <v>DC3KX71-DC-1</v>
      </c>
      <c r="M6693" s="436">
        <f t="shared" si="1359"/>
        <v>22</v>
      </c>
      <c r="N6693" s="437">
        <f t="shared" si="1365"/>
        <v>11</v>
      </c>
      <c r="O6693" s="437"/>
      <c r="P6693" s="430" t="str">
        <f t="shared" si="1360"/>
        <v/>
      </c>
      <c r="U6693" s="177">
        <v>20</v>
      </c>
      <c r="V6693" s="177" t="s">
        <v>4879</v>
      </c>
      <c r="W6693" s="177" t="s">
        <v>3393</v>
      </c>
      <c r="X6693" s="177" t="s">
        <v>2713</v>
      </c>
      <c r="Y6693" s="177" t="s">
        <v>5333</v>
      </c>
      <c r="Z6693" s="177" t="s">
        <v>7111</v>
      </c>
      <c r="AA6693" s="525" t="s">
        <v>5334</v>
      </c>
      <c r="AB6693" s="399" t="str">
        <f t="shared" si="1361"/>
        <v>DC3KX71</v>
      </c>
      <c r="AC6693" s="399" t="str">
        <f t="shared" si="1362"/>
        <v>DC3KX71-DC</v>
      </c>
      <c r="AD6693" t="str">
        <f>Y6693&amp;"-"&amp;VLOOKUP(AC6693,'LICH THI'!C:AA,9,0)</f>
        <v>65DCKX21590-42475</v>
      </c>
      <c r="AE6693">
        <f t="shared" si="1363"/>
        <v>1</v>
      </c>
    </row>
    <row r="6694" spans="1:31" x14ac:dyDescent="0.25">
      <c r="A6694" s="436" t="str">
        <f t="shared" si="1353"/>
        <v>DC3KX71-DC-33</v>
      </c>
      <c r="B6694" s="436">
        <f>COUNTIF(AC$4:AC6694,AC6694)</f>
        <v>33</v>
      </c>
      <c r="C6694" s="436" t="str">
        <f t="shared" si="1354"/>
        <v>DC3KX71-DC</v>
      </c>
      <c r="D6694" s="436">
        <f>VLOOKUP(C6694,'LICH THI'!C:AA,12,0)</f>
        <v>49</v>
      </c>
      <c r="E6694" s="436">
        <f>VLOOKUP(C6694,'LICH THI'!C:AA,13,0)</f>
        <v>49</v>
      </c>
      <c r="F6694" s="436">
        <f t="shared" si="1364"/>
        <v>49</v>
      </c>
      <c r="G6694" s="436">
        <f>VLOOKUP(C6694,'LICH THI'!C:AA,14,0)</f>
        <v>1</v>
      </c>
      <c r="H6694" s="436">
        <f t="shared" si="1355"/>
        <v>1</v>
      </c>
      <c r="I6694" s="436" t="str">
        <f t="shared" si="1356"/>
        <v>Đỗ Thị Phương Ngọc</v>
      </c>
      <c r="J6694" s="436"/>
      <c r="K6694" s="436">
        <f t="shared" si="1357"/>
        <v>1</v>
      </c>
      <c r="L6694" s="436" t="str">
        <f t="shared" si="1358"/>
        <v>DC3KX71-DC-1</v>
      </c>
      <c r="M6694" s="436">
        <f t="shared" si="1359"/>
        <v>22</v>
      </c>
      <c r="N6694" s="437">
        <f t="shared" si="1365"/>
        <v>12</v>
      </c>
      <c r="O6694" s="437"/>
      <c r="P6694" s="430" t="str">
        <f t="shared" si="1360"/>
        <v/>
      </c>
      <c r="U6694" s="177">
        <v>21</v>
      </c>
      <c r="V6694" s="177" t="s">
        <v>4879</v>
      </c>
      <c r="W6694" s="177" t="s">
        <v>7116</v>
      </c>
      <c r="X6694" s="177" t="s">
        <v>3064</v>
      </c>
      <c r="Y6694" s="177" t="s">
        <v>7117</v>
      </c>
      <c r="Z6694" s="177" t="s">
        <v>7111</v>
      </c>
      <c r="AA6694" s="525" t="s">
        <v>7118</v>
      </c>
      <c r="AB6694" s="399" t="str">
        <f t="shared" si="1361"/>
        <v>DC3KX71</v>
      </c>
      <c r="AC6694" s="399" t="str">
        <f t="shared" si="1362"/>
        <v>DC3KX71-DC</v>
      </c>
      <c r="AD6694" t="str">
        <f>Y6694&amp;"-"&amp;VLOOKUP(AC6694,'LICH THI'!C:AA,9,0)</f>
        <v>65DCKX23889-42475</v>
      </c>
      <c r="AE6694">
        <f t="shared" si="1363"/>
        <v>1</v>
      </c>
    </row>
    <row r="6695" spans="1:31" x14ac:dyDescent="0.25">
      <c r="A6695" s="436" t="str">
        <f t="shared" si="1353"/>
        <v>DC3KX71-DC-34</v>
      </c>
      <c r="B6695" s="436">
        <f>COUNTIF(AC$4:AC6695,AC6695)</f>
        <v>34</v>
      </c>
      <c r="C6695" s="436" t="str">
        <f t="shared" si="1354"/>
        <v>DC3KX71-DC</v>
      </c>
      <c r="D6695" s="436">
        <f>VLOOKUP(C6695,'LICH THI'!C:AA,12,0)</f>
        <v>49</v>
      </c>
      <c r="E6695" s="436">
        <f>VLOOKUP(C6695,'LICH THI'!C:AA,13,0)</f>
        <v>49</v>
      </c>
      <c r="F6695" s="436">
        <f t="shared" si="1364"/>
        <v>49</v>
      </c>
      <c r="G6695" s="436">
        <f>VLOOKUP(C6695,'LICH THI'!C:AA,14,0)</f>
        <v>1</v>
      </c>
      <c r="H6695" s="436">
        <f t="shared" si="1355"/>
        <v>1</v>
      </c>
      <c r="I6695" s="436" t="str">
        <f t="shared" si="1356"/>
        <v>Nguyễn Thị Mỹ Nhật</v>
      </c>
      <c r="J6695" s="436"/>
      <c r="K6695" s="436">
        <f t="shared" si="1357"/>
        <v>1</v>
      </c>
      <c r="L6695" s="436" t="str">
        <f t="shared" si="1358"/>
        <v>DC3KX71-DC-1</v>
      </c>
      <c r="M6695" s="436">
        <f t="shared" si="1359"/>
        <v>22</v>
      </c>
      <c r="N6695" s="437">
        <f t="shared" si="1365"/>
        <v>13</v>
      </c>
      <c r="O6695" s="437"/>
      <c r="P6695" s="430" t="str">
        <f t="shared" si="1360"/>
        <v/>
      </c>
      <c r="U6695" s="177">
        <v>11</v>
      </c>
      <c r="V6695" s="177" t="s">
        <v>3509</v>
      </c>
      <c r="W6695" s="177" t="s">
        <v>5304</v>
      </c>
      <c r="X6695" s="177" t="s">
        <v>5305</v>
      </c>
      <c r="Y6695" s="177" t="s">
        <v>5306</v>
      </c>
      <c r="Z6695" s="177" t="s">
        <v>7111</v>
      </c>
      <c r="AA6695" s="525" t="s">
        <v>5307</v>
      </c>
      <c r="AB6695" s="399" t="str">
        <f t="shared" si="1361"/>
        <v>DC3KX71</v>
      </c>
      <c r="AC6695" s="399" t="str">
        <f t="shared" si="1362"/>
        <v>DC3KX71-DC</v>
      </c>
      <c r="AD6695" t="str">
        <f>Y6695&amp;"-"&amp;VLOOKUP(AC6695,'LICH THI'!C:AA,9,0)</f>
        <v>65DCKX21850-42475</v>
      </c>
      <c r="AE6695">
        <f t="shared" si="1363"/>
        <v>1</v>
      </c>
    </row>
    <row r="6696" spans="1:31" x14ac:dyDescent="0.25">
      <c r="A6696" s="436" t="str">
        <f t="shared" si="1353"/>
        <v>DC3KX71-DC-35</v>
      </c>
      <c r="B6696" s="436">
        <f>COUNTIF(AC$4:AC6696,AC6696)</f>
        <v>35</v>
      </c>
      <c r="C6696" s="436" t="str">
        <f t="shared" si="1354"/>
        <v>DC3KX71-DC</v>
      </c>
      <c r="D6696" s="436">
        <f>VLOOKUP(C6696,'LICH THI'!C:AA,12,0)</f>
        <v>49</v>
      </c>
      <c r="E6696" s="436">
        <f>VLOOKUP(C6696,'LICH THI'!C:AA,13,0)</f>
        <v>49</v>
      </c>
      <c r="F6696" s="436">
        <f t="shared" si="1364"/>
        <v>49</v>
      </c>
      <c r="G6696" s="436">
        <f>VLOOKUP(C6696,'LICH THI'!C:AA,14,0)</f>
        <v>1</v>
      </c>
      <c r="H6696" s="436">
        <f t="shared" si="1355"/>
        <v>1</v>
      </c>
      <c r="I6696" s="436" t="str">
        <f t="shared" si="1356"/>
        <v>Phạm Hoàng Nhật</v>
      </c>
      <c r="J6696" s="436"/>
      <c r="K6696" s="436">
        <f t="shared" si="1357"/>
        <v>1</v>
      </c>
      <c r="L6696" s="436" t="str">
        <f t="shared" si="1358"/>
        <v>DC3KX71-DC-1</v>
      </c>
      <c r="M6696" s="436">
        <f t="shared" si="1359"/>
        <v>22</v>
      </c>
      <c r="N6696" s="437">
        <f t="shared" si="1365"/>
        <v>14</v>
      </c>
      <c r="O6696" s="437"/>
      <c r="P6696" s="430" t="str">
        <f t="shared" si="1360"/>
        <v/>
      </c>
      <c r="U6696" s="177">
        <v>12</v>
      </c>
      <c r="V6696" s="177" t="s">
        <v>3509</v>
      </c>
      <c r="W6696" s="177" t="s">
        <v>5308</v>
      </c>
      <c r="X6696" s="177" t="s">
        <v>5305</v>
      </c>
      <c r="Y6696" s="177" t="s">
        <v>5309</v>
      </c>
      <c r="Z6696" s="177" t="s">
        <v>7111</v>
      </c>
      <c r="AA6696" s="525" t="s">
        <v>5310</v>
      </c>
      <c r="AB6696" s="399" t="str">
        <f t="shared" si="1361"/>
        <v>DC3KX71</v>
      </c>
      <c r="AC6696" s="399" t="str">
        <f t="shared" si="1362"/>
        <v>DC3KX71-DC</v>
      </c>
      <c r="AD6696" t="str">
        <f>Y6696&amp;"-"&amp;VLOOKUP(AC6696,'LICH THI'!C:AA,9,0)</f>
        <v>65DCKX21865-42475</v>
      </c>
      <c r="AE6696">
        <f t="shared" si="1363"/>
        <v>1</v>
      </c>
    </row>
    <row r="6697" spans="1:31" x14ac:dyDescent="0.25">
      <c r="A6697" s="436" t="str">
        <f t="shared" si="1353"/>
        <v>DC3KX71-DC-36</v>
      </c>
      <c r="B6697" s="436">
        <f>COUNTIF(AC$4:AC6697,AC6697)</f>
        <v>36</v>
      </c>
      <c r="C6697" s="436" t="str">
        <f t="shared" si="1354"/>
        <v>DC3KX71-DC</v>
      </c>
      <c r="D6697" s="436">
        <f>VLOOKUP(C6697,'LICH THI'!C:AA,12,0)</f>
        <v>49</v>
      </c>
      <c r="E6697" s="436">
        <f>VLOOKUP(C6697,'LICH THI'!C:AA,13,0)</f>
        <v>49</v>
      </c>
      <c r="F6697" s="436">
        <f t="shared" si="1364"/>
        <v>49</v>
      </c>
      <c r="G6697" s="436">
        <f>VLOOKUP(C6697,'LICH THI'!C:AA,14,0)</f>
        <v>1</v>
      </c>
      <c r="H6697" s="436">
        <f t="shared" si="1355"/>
        <v>1</v>
      </c>
      <c r="I6697" s="436" t="str">
        <f t="shared" si="1356"/>
        <v>Nguyễn Thị Phương Nhung</v>
      </c>
      <c r="J6697" s="436"/>
      <c r="K6697" s="436">
        <f t="shared" si="1357"/>
        <v>1</v>
      </c>
      <c r="L6697" s="436" t="str">
        <f t="shared" si="1358"/>
        <v>DC3KX71-DC-1</v>
      </c>
      <c r="M6697" s="436">
        <f t="shared" si="1359"/>
        <v>22</v>
      </c>
      <c r="N6697" s="437">
        <f t="shared" si="1365"/>
        <v>15</v>
      </c>
      <c r="O6697" s="437"/>
      <c r="P6697" s="430" t="str">
        <f t="shared" si="1360"/>
        <v/>
      </c>
      <c r="U6697" s="177">
        <v>22</v>
      </c>
      <c r="V6697" s="177" t="s">
        <v>4879</v>
      </c>
      <c r="W6697" s="177" t="s">
        <v>2645</v>
      </c>
      <c r="X6697" s="177" t="s">
        <v>2680</v>
      </c>
      <c r="Y6697" s="177" t="s">
        <v>7119</v>
      </c>
      <c r="Z6697" s="177" t="s">
        <v>7111</v>
      </c>
      <c r="AA6697" s="525" t="s">
        <v>3838</v>
      </c>
      <c r="AB6697" s="399" t="str">
        <f t="shared" si="1361"/>
        <v>DC3KX71</v>
      </c>
      <c r="AC6697" s="399" t="str">
        <f t="shared" si="1362"/>
        <v>DC3KX71-DC</v>
      </c>
      <c r="AD6697" t="str">
        <f>Y6697&amp;"-"&amp;VLOOKUP(AC6697,'LICH THI'!C:AA,9,0)</f>
        <v>65DCKX23214-42475</v>
      </c>
      <c r="AE6697">
        <f t="shared" si="1363"/>
        <v>1</v>
      </c>
    </row>
    <row r="6698" spans="1:31" x14ac:dyDescent="0.25">
      <c r="A6698" s="436" t="str">
        <f t="shared" si="1353"/>
        <v>DC3KX71-DC-37</v>
      </c>
      <c r="B6698" s="436">
        <f>COUNTIF(AC$4:AC6698,AC6698)</f>
        <v>37</v>
      </c>
      <c r="C6698" s="436" t="str">
        <f t="shared" si="1354"/>
        <v>DC3KX71-DC</v>
      </c>
      <c r="D6698" s="436">
        <f>VLOOKUP(C6698,'LICH THI'!C:AA,12,0)</f>
        <v>49</v>
      </c>
      <c r="E6698" s="436">
        <f>VLOOKUP(C6698,'LICH THI'!C:AA,13,0)</f>
        <v>49</v>
      </c>
      <c r="F6698" s="436">
        <f t="shared" si="1364"/>
        <v>49</v>
      </c>
      <c r="G6698" s="436">
        <f>VLOOKUP(C6698,'LICH THI'!C:AA,14,0)</f>
        <v>1</v>
      </c>
      <c r="H6698" s="436">
        <f t="shared" si="1355"/>
        <v>1</v>
      </c>
      <c r="I6698" s="436" t="str">
        <f t="shared" si="1356"/>
        <v>Trần Nguyễn Phúc</v>
      </c>
      <c r="J6698" s="436"/>
      <c r="K6698" s="436">
        <f t="shared" si="1357"/>
        <v>1</v>
      </c>
      <c r="L6698" s="436" t="str">
        <f t="shared" si="1358"/>
        <v>DC3KX71-DC-1</v>
      </c>
      <c r="M6698" s="436">
        <f t="shared" si="1359"/>
        <v>22</v>
      </c>
      <c r="N6698" s="437">
        <f t="shared" si="1365"/>
        <v>16</v>
      </c>
      <c r="O6698" s="437"/>
      <c r="P6698" s="430" t="str">
        <f t="shared" si="1360"/>
        <v/>
      </c>
      <c r="U6698" s="177">
        <v>23</v>
      </c>
      <c r="V6698" s="177" t="s">
        <v>4879</v>
      </c>
      <c r="W6698" s="177" t="s">
        <v>5335</v>
      </c>
      <c r="X6698" s="177" t="s">
        <v>2887</v>
      </c>
      <c r="Y6698" s="177" t="s">
        <v>5336</v>
      </c>
      <c r="Z6698" s="177" t="s">
        <v>7111</v>
      </c>
      <c r="AA6698" s="525" t="s">
        <v>5337</v>
      </c>
      <c r="AB6698" s="399" t="str">
        <f t="shared" si="1361"/>
        <v>DC3KX71</v>
      </c>
      <c r="AC6698" s="399" t="str">
        <f t="shared" si="1362"/>
        <v>DC3KX71-DC</v>
      </c>
      <c r="AD6698" t="str">
        <f>Y6698&amp;"-"&amp;VLOOKUP(AC6698,'LICH THI'!C:AA,9,0)</f>
        <v>65DCKX23990-42475</v>
      </c>
      <c r="AE6698">
        <f t="shared" si="1363"/>
        <v>1</v>
      </c>
    </row>
    <row r="6699" spans="1:31" x14ac:dyDescent="0.25">
      <c r="A6699" s="436" t="str">
        <f t="shared" si="1353"/>
        <v>DC3KX71-DC-38</v>
      </c>
      <c r="B6699" s="436">
        <f>COUNTIF(AC$4:AC6699,AC6699)</f>
        <v>38</v>
      </c>
      <c r="C6699" s="436" t="str">
        <f t="shared" si="1354"/>
        <v>DC3KX71-DC</v>
      </c>
      <c r="D6699" s="436">
        <f>VLOOKUP(C6699,'LICH THI'!C:AA,12,0)</f>
        <v>49</v>
      </c>
      <c r="E6699" s="436">
        <f>VLOOKUP(C6699,'LICH THI'!C:AA,13,0)</f>
        <v>49</v>
      </c>
      <c r="F6699" s="436">
        <f t="shared" si="1364"/>
        <v>49</v>
      </c>
      <c r="G6699" s="436">
        <f>VLOOKUP(C6699,'LICH THI'!C:AA,14,0)</f>
        <v>1</v>
      </c>
      <c r="H6699" s="436">
        <f t="shared" si="1355"/>
        <v>1</v>
      </c>
      <c r="I6699" s="436" t="str">
        <f t="shared" si="1356"/>
        <v>Mai Thị Phương</v>
      </c>
      <c r="J6699" s="436"/>
      <c r="K6699" s="436">
        <f t="shared" si="1357"/>
        <v>1</v>
      </c>
      <c r="L6699" s="436" t="str">
        <f t="shared" si="1358"/>
        <v>DC3KX71-DC-1</v>
      </c>
      <c r="M6699" s="436">
        <f t="shared" si="1359"/>
        <v>22</v>
      </c>
      <c r="N6699" s="437">
        <f t="shared" si="1365"/>
        <v>17</v>
      </c>
      <c r="O6699" s="437"/>
      <c r="P6699" s="430" t="str">
        <f t="shared" si="1360"/>
        <v/>
      </c>
      <c r="U6699" s="177">
        <v>24</v>
      </c>
      <c r="V6699" s="177" t="s">
        <v>4879</v>
      </c>
      <c r="W6699" s="177" t="s">
        <v>3252</v>
      </c>
      <c r="X6699" s="177" t="s">
        <v>2717</v>
      </c>
      <c r="Y6699" s="177" t="s">
        <v>5338</v>
      </c>
      <c r="Z6699" s="177" t="s">
        <v>7111</v>
      </c>
      <c r="AA6699" s="525" t="s">
        <v>4779</v>
      </c>
      <c r="AB6699" s="399" t="str">
        <f t="shared" si="1361"/>
        <v>DC3KX71</v>
      </c>
      <c r="AC6699" s="399" t="str">
        <f t="shared" si="1362"/>
        <v>DC3KX71-DC</v>
      </c>
      <c r="AD6699" t="str">
        <f>Y6699&amp;"-"&amp;VLOOKUP(AC6699,'LICH THI'!C:AA,9,0)</f>
        <v>65DCKX22599-42475</v>
      </c>
      <c r="AE6699">
        <f t="shared" si="1363"/>
        <v>1</v>
      </c>
    </row>
    <row r="6700" spans="1:31" x14ac:dyDescent="0.25">
      <c r="A6700" s="436" t="str">
        <f t="shared" si="1353"/>
        <v>DC3KX71-DC-39</v>
      </c>
      <c r="B6700" s="436">
        <f>COUNTIF(AC$4:AC6700,AC6700)</f>
        <v>39</v>
      </c>
      <c r="C6700" s="436" t="str">
        <f t="shared" si="1354"/>
        <v>DC3KX71-DC</v>
      </c>
      <c r="D6700" s="436">
        <f>VLOOKUP(C6700,'LICH THI'!C:AA,12,0)</f>
        <v>49</v>
      </c>
      <c r="E6700" s="436">
        <f>VLOOKUP(C6700,'LICH THI'!C:AA,13,0)</f>
        <v>49</v>
      </c>
      <c r="F6700" s="436">
        <f t="shared" si="1364"/>
        <v>49</v>
      </c>
      <c r="G6700" s="436">
        <f>VLOOKUP(C6700,'LICH THI'!C:AA,14,0)</f>
        <v>1</v>
      </c>
      <c r="H6700" s="436">
        <f t="shared" si="1355"/>
        <v>1</v>
      </c>
      <c r="I6700" s="436" t="str">
        <f t="shared" si="1356"/>
        <v>Đào Thị Hồng Phượng</v>
      </c>
      <c r="J6700" s="436"/>
      <c r="K6700" s="436">
        <f t="shared" si="1357"/>
        <v>1</v>
      </c>
      <c r="L6700" s="436" t="str">
        <f t="shared" si="1358"/>
        <v>DC3KX71-DC-1</v>
      </c>
      <c r="M6700" s="436">
        <f t="shared" si="1359"/>
        <v>22</v>
      </c>
      <c r="N6700" s="437">
        <f t="shared" si="1365"/>
        <v>18</v>
      </c>
      <c r="O6700" s="437"/>
      <c r="P6700" s="430" t="str">
        <f t="shared" si="1360"/>
        <v/>
      </c>
      <c r="U6700" s="177">
        <v>43</v>
      </c>
      <c r="V6700" s="177" t="s">
        <v>3517</v>
      </c>
      <c r="W6700" s="177" t="s">
        <v>5343</v>
      </c>
      <c r="X6700" s="177" t="s">
        <v>4311</v>
      </c>
      <c r="Y6700" s="177" t="s">
        <v>5344</v>
      </c>
      <c r="Z6700" s="177" t="s">
        <v>7111</v>
      </c>
      <c r="AA6700" s="525" t="s">
        <v>5345</v>
      </c>
      <c r="AB6700" s="399" t="str">
        <f t="shared" si="1361"/>
        <v>DC3KX71</v>
      </c>
      <c r="AC6700" s="399" t="str">
        <f t="shared" si="1362"/>
        <v>DC3KX71-DC</v>
      </c>
      <c r="AD6700" t="str">
        <f>Y6700&amp;"-"&amp;VLOOKUP(AC6700,'LICH THI'!C:AA,9,0)</f>
        <v>65DCKX20057-42475</v>
      </c>
      <c r="AE6700">
        <f t="shared" si="1363"/>
        <v>1</v>
      </c>
    </row>
    <row r="6701" spans="1:31" x14ac:dyDescent="0.25">
      <c r="A6701" s="436" t="str">
        <f t="shared" si="1353"/>
        <v>DC3KX71-DC-40</v>
      </c>
      <c r="B6701" s="436">
        <f>COUNTIF(AC$4:AC6701,AC6701)</f>
        <v>40</v>
      </c>
      <c r="C6701" s="436" t="str">
        <f t="shared" si="1354"/>
        <v>DC3KX71-DC</v>
      </c>
      <c r="D6701" s="436">
        <f>VLOOKUP(C6701,'LICH THI'!C:AA,12,0)</f>
        <v>49</v>
      </c>
      <c r="E6701" s="436">
        <f>VLOOKUP(C6701,'LICH THI'!C:AA,13,0)</f>
        <v>49</v>
      </c>
      <c r="F6701" s="436">
        <f t="shared" si="1364"/>
        <v>49</v>
      </c>
      <c r="G6701" s="436">
        <f>VLOOKUP(C6701,'LICH THI'!C:AA,14,0)</f>
        <v>1</v>
      </c>
      <c r="H6701" s="436">
        <f t="shared" si="1355"/>
        <v>1</v>
      </c>
      <c r="I6701" s="436" t="str">
        <f t="shared" si="1356"/>
        <v>Phạm Thị Bích Phượng</v>
      </c>
      <c r="J6701" s="436"/>
      <c r="K6701" s="436">
        <f t="shared" si="1357"/>
        <v>1</v>
      </c>
      <c r="L6701" s="436" t="str">
        <f t="shared" si="1358"/>
        <v>DC3KX71-DC-1</v>
      </c>
      <c r="M6701" s="436">
        <f t="shared" si="1359"/>
        <v>22</v>
      </c>
      <c r="N6701" s="437">
        <f t="shared" si="1365"/>
        <v>19</v>
      </c>
      <c r="O6701" s="437"/>
      <c r="P6701" s="430" t="str">
        <f t="shared" si="1360"/>
        <v/>
      </c>
      <c r="U6701" s="177">
        <v>44</v>
      </c>
      <c r="V6701" s="177" t="s">
        <v>3517</v>
      </c>
      <c r="W6701" s="177" t="s">
        <v>6080</v>
      </c>
      <c r="X6701" s="177" t="s">
        <v>4311</v>
      </c>
      <c r="Y6701" s="177" t="s">
        <v>6081</v>
      </c>
      <c r="Z6701" s="177" t="s">
        <v>7111</v>
      </c>
      <c r="AA6701" s="525" t="s">
        <v>3505</v>
      </c>
      <c r="AB6701" s="399" t="str">
        <f t="shared" si="1361"/>
        <v>DC3KX71</v>
      </c>
      <c r="AC6701" s="399" t="str">
        <f t="shared" si="1362"/>
        <v>DC3KX71-DC</v>
      </c>
      <c r="AD6701" t="str">
        <f>Y6701&amp;"-"&amp;VLOOKUP(AC6701,'LICH THI'!C:AA,9,0)</f>
        <v>65DCKX23887-42475</v>
      </c>
      <c r="AE6701">
        <f t="shared" si="1363"/>
        <v>1</v>
      </c>
    </row>
    <row r="6702" spans="1:31" x14ac:dyDescent="0.25">
      <c r="A6702" s="436" t="str">
        <f t="shared" si="1353"/>
        <v>DC3KX71-DC-41</v>
      </c>
      <c r="B6702" s="436">
        <f>COUNTIF(AC$4:AC6702,AC6702)</f>
        <v>41</v>
      </c>
      <c r="C6702" s="436" t="str">
        <f t="shared" si="1354"/>
        <v>DC3KX71-DC</v>
      </c>
      <c r="D6702" s="436">
        <f>VLOOKUP(C6702,'LICH THI'!C:AA,12,0)</f>
        <v>49</v>
      </c>
      <c r="E6702" s="436">
        <f>VLOOKUP(C6702,'LICH THI'!C:AA,13,0)</f>
        <v>49</v>
      </c>
      <c r="F6702" s="436">
        <f t="shared" si="1364"/>
        <v>49</v>
      </c>
      <c r="G6702" s="436">
        <f>VLOOKUP(C6702,'LICH THI'!C:AA,14,0)</f>
        <v>1</v>
      </c>
      <c r="H6702" s="436">
        <f t="shared" si="1355"/>
        <v>1</v>
      </c>
      <c r="I6702" s="436" t="str">
        <f t="shared" si="1356"/>
        <v>Nguyễn Thị Quỳnh</v>
      </c>
      <c r="J6702" s="436"/>
      <c r="K6702" s="436">
        <f t="shared" si="1357"/>
        <v>1</v>
      </c>
      <c r="L6702" s="436" t="str">
        <f t="shared" si="1358"/>
        <v>DC3KX71-DC-1</v>
      </c>
      <c r="M6702" s="436">
        <f t="shared" si="1359"/>
        <v>22</v>
      </c>
      <c r="N6702" s="437">
        <f t="shared" si="1365"/>
        <v>20</v>
      </c>
      <c r="O6702" s="437"/>
      <c r="P6702" s="430" t="str">
        <f t="shared" si="1360"/>
        <v/>
      </c>
      <c r="U6702" s="177">
        <v>45</v>
      </c>
      <c r="V6702" s="177" t="s">
        <v>3517</v>
      </c>
      <c r="W6702" s="177" t="s">
        <v>2619</v>
      </c>
      <c r="X6702" s="177" t="s">
        <v>2684</v>
      </c>
      <c r="Y6702" s="177" t="s">
        <v>5346</v>
      </c>
      <c r="Z6702" s="177" t="s">
        <v>7111</v>
      </c>
      <c r="AA6702" s="525" t="s">
        <v>5347</v>
      </c>
      <c r="AB6702" s="399" t="str">
        <f t="shared" si="1361"/>
        <v>DC3KX71</v>
      </c>
      <c r="AC6702" s="399" t="str">
        <f t="shared" si="1362"/>
        <v>DC3KX71-DC</v>
      </c>
      <c r="AD6702" t="str">
        <f>Y6702&amp;"-"&amp;VLOOKUP(AC6702,'LICH THI'!C:AA,9,0)</f>
        <v>65DCKX22942-42475</v>
      </c>
      <c r="AE6702">
        <f t="shared" si="1363"/>
        <v>1</v>
      </c>
    </row>
    <row r="6703" spans="1:31" x14ac:dyDescent="0.25">
      <c r="A6703" s="436" t="str">
        <f t="shared" si="1353"/>
        <v>DC3KX71-DC-42</v>
      </c>
      <c r="B6703" s="436">
        <f>COUNTIF(AC$4:AC6703,AC6703)</f>
        <v>42</v>
      </c>
      <c r="C6703" s="436" t="str">
        <f t="shared" si="1354"/>
        <v>DC3KX71-DC</v>
      </c>
      <c r="D6703" s="436">
        <f>VLOOKUP(C6703,'LICH THI'!C:AA,12,0)</f>
        <v>49</v>
      </c>
      <c r="E6703" s="436">
        <f>VLOOKUP(C6703,'LICH THI'!C:AA,13,0)</f>
        <v>49</v>
      </c>
      <c r="F6703" s="436">
        <f t="shared" si="1364"/>
        <v>49</v>
      </c>
      <c r="G6703" s="436">
        <f>VLOOKUP(C6703,'LICH THI'!C:AA,14,0)</f>
        <v>1</v>
      </c>
      <c r="H6703" s="436">
        <f t="shared" si="1355"/>
        <v>1</v>
      </c>
      <c r="I6703" s="436" t="str">
        <f t="shared" si="1356"/>
        <v>Trương Thị Như Quỳnh</v>
      </c>
      <c r="J6703" s="436"/>
      <c r="K6703" s="436">
        <f t="shared" si="1357"/>
        <v>1</v>
      </c>
      <c r="L6703" s="436" t="str">
        <f t="shared" si="1358"/>
        <v>DC3KX71-DC-1</v>
      </c>
      <c r="M6703" s="436">
        <f t="shared" si="1359"/>
        <v>22</v>
      </c>
      <c r="N6703" s="437">
        <f t="shared" si="1365"/>
        <v>21</v>
      </c>
      <c r="O6703" s="437"/>
      <c r="P6703" s="430" t="str">
        <f t="shared" si="1360"/>
        <v/>
      </c>
      <c r="U6703" s="177">
        <v>46</v>
      </c>
      <c r="V6703" s="177" t="s">
        <v>3517</v>
      </c>
      <c r="W6703" s="177" t="s">
        <v>6569</v>
      </c>
      <c r="X6703" s="177" t="s">
        <v>2684</v>
      </c>
      <c r="Y6703" s="177" t="s">
        <v>6570</v>
      </c>
      <c r="Z6703" s="177" t="s">
        <v>7111</v>
      </c>
      <c r="AA6703" s="525" t="s">
        <v>3300</v>
      </c>
      <c r="AB6703" s="399" t="str">
        <f t="shared" si="1361"/>
        <v>DC3KX71</v>
      </c>
      <c r="AC6703" s="399" t="str">
        <f t="shared" si="1362"/>
        <v>DC3KX71-DC</v>
      </c>
      <c r="AD6703" t="str">
        <f>Y6703&amp;"-"&amp;VLOOKUP(AC6703,'LICH THI'!C:AA,9,0)</f>
        <v>65DCKX21444-42475</v>
      </c>
      <c r="AE6703">
        <f t="shared" si="1363"/>
        <v>1</v>
      </c>
    </row>
    <row r="6704" spans="1:31" x14ac:dyDescent="0.25">
      <c r="A6704" s="436" t="str">
        <f t="shared" si="1353"/>
        <v>DC3KX71-DC-43</v>
      </c>
      <c r="B6704" s="436">
        <f>COUNTIF(AC$4:AC6704,AC6704)</f>
        <v>43</v>
      </c>
      <c r="C6704" s="436" t="str">
        <f t="shared" si="1354"/>
        <v>DC3KX71-DC</v>
      </c>
      <c r="D6704" s="436">
        <f>VLOOKUP(C6704,'LICH THI'!C:AA,12,0)</f>
        <v>49</v>
      </c>
      <c r="E6704" s="436">
        <f>VLOOKUP(C6704,'LICH THI'!C:AA,13,0)</f>
        <v>49</v>
      </c>
      <c r="F6704" s="436">
        <f t="shared" si="1364"/>
        <v>49</v>
      </c>
      <c r="G6704" s="436">
        <f>VLOOKUP(C6704,'LICH THI'!C:AA,14,0)</f>
        <v>1</v>
      </c>
      <c r="H6704" s="436">
        <f t="shared" si="1355"/>
        <v>1</v>
      </c>
      <c r="I6704" s="436" t="str">
        <f t="shared" si="1356"/>
        <v>Nguyễn Ngọc Sơn</v>
      </c>
      <c r="J6704" s="436"/>
      <c r="K6704" s="436">
        <f t="shared" si="1357"/>
        <v>1</v>
      </c>
      <c r="L6704" s="436" t="str">
        <f t="shared" si="1358"/>
        <v>DC3KX71-DC-1</v>
      </c>
      <c r="M6704" s="436">
        <f t="shared" si="1359"/>
        <v>22</v>
      </c>
      <c r="N6704" s="437">
        <f t="shared" si="1365"/>
        <v>22</v>
      </c>
      <c r="O6704" s="437"/>
      <c r="P6704" s="430" t="str">
        <f t="shared" si="1360"/>
        <v/>
      </c>
      <c r="U6704" s="177">
        <v>47</v>
      </c>
      <c r="V6704" s="177" t="s">
        <v>3517</v>
      </c>
      <c r="W6704" s="177" t="s">
        <v>2783</v>
      </c>
      <c r="X6704" s="177" t="s">
        <v>2688</v>
      </c>
      <c r="Y6704" s="177" t="s">
        <v>5348</v>
      </c>
      <c r="Z6704" s="177" t="s">
        <v>7111</v>
      </c>
      <c r="AA6704" s="525" t="s">
        <v>5349</v>
      </c>
      <c r="AB6704" s="399" t="str">
        <f t="shared" si="1361"/>
        <v>DC3KX71</v>
      </c>
      <c r="AC6704" s="399" t="str">
        <f t="shared" si="1362"/>
        <v>DC3KX71-DC</v>
      </c>
      <c r="AD6704" t="str">
        <f>Y6704&amp;"-"&amp;VLOOKUP(AC6704,'LICH THI'!C:AA,9,0)</f>
        <v>65DCKX22951-42475</v>
      </c>
      <c r="AE6704">
        <f t="shared" si="1363"/>
        <v>1</v>
      </c>
    </row>
    <row r="6705" spans="1:31" x14ac:dyDescent="0.25">
      <c r="A6705" s="436" t="str">
        <f t="shared" si="1353"/>
        <v>DC3KX71-DC-44</v>
      </c>
      <c r="B6705" s="436">
        <f>COUNTIF(AC$4:AC6705,AC6705)</f>
        <v>44</v>
      </c>
      <c r="C6705" s="436" t="str">
        <f t="shared" si="1354"/>
        <v>DC3KX71-DC</v>
      </c>
      <c r="D6705" s="436">
        <f>VLOOKUP(C6705,'LICH THI'!C:AA,12,0)</f>
        <v>49</v>
      </c>
      <c r="E6705" s="436">
        <f>VLOOKUP(C6705,'LICH THI'!C:AA,13,0)</f>
        <v>49</v>
      </c>
      <c r="F6705" s="436">
        <f t="shared" si="1364"/>
        <v>49</v>
      </c>
      <c r="G6705" s="436">
        <f>VLOOKUP(C6705,'LICH THI'!C:AA,14,0)</f>
        <v>1</v>
      </c>
      <c r="H6705" s="436">
        <f t="shared" si="1355"/>
        <v>1</v>
      </c>
      <c r="I6705" s="436" t="str">
        <f t="shared" si="1356"/>
        <v>Cao Phương Thảo</v>
      </c>
      <c r="J6705" s="436"/>
      <c r="K6705" s="436">
        <f t="shared" si="1357"/>
        <v>1</v>
      </c>
      <c r="L6705" s="436" t="str">
        <f t="shared" si="1358"/>
        <v>DC3KX71-DC-1</v>
      </c>
      <c r="M6705" s="436">
        <f t="shared" si="1359"/>
        <v>22</v>
      </c>
      <c r="N6705" s="437">
        <f t="shared" si="1365"/>
        <v>23</v>
      </c>
      <c r="O6705" s="437"/>
      <c r="P6705" s="430" t="str">
        <f t="shared" si="1360"/>
        <v/>
      </c>
      <c r="U6705" s="177">
        <v>13</v>
      </c>
      <c r="V6705" s="177" t="s">
        <v>3509</v>
      </c>
      <c r="W6705" s="177" t="s">
        <v>4743</v>
      </c>
      <c r="X6705" s="177" t="s">
        <v>2620</v>
      </c>
      <c r="Y6705" s="177" t="s">
        <v>5315</v>
      </c>
      <c r="Z6705" s="177" t="s">
        <v>7111</v>
      </c>
      <c r="AA6705" s="525" t="s">
        <v>5316</v>
      </c>
      <c r="AB6705" s="399" t="str">
        <f t="shared" si="1361"/>
        <v>DC3KX71</v>
      </c>
      <c r="AC6705" s="399" t="str">
        <f t="shared" si="1362"/>
        <v>DC3KX71-DC</v>
      </c>
      <c r="AD6705" t="str">
        <f>Y6705&amp;"-"&amp;VLOOKUP(AC6705,'LICH THI'!C:AA,9,0)</f>
        <v>65DCKX22157-42475</v>
      </c>
      <c r="AE6705">
        <f t="shared" si="1363"/>
        <v>1</v>
      </c>
    </row>
    <row r="6706" spans="1:31" x14ac:dyDescent="0.25">
      <c r="A6706" s="436" t="str">
        <f t="shared" si="1353"/>
        <v>DC3KX71-DC-45</v>
      </c>
      <c r="B6706" s="436">
        <f>COUNTIF(AC$4:AC6706,AC6706)</f>
        <v>45</v>
      </c>
      <c r="C6706" s="436" t="str">
        <f t="shared" si="1354"/>
        <v>DC3KX71-DC</v>
      </c>
      <c r="D6706" s="436">
        <f>VLOOKUP(C6706,'LICH THI'!C:AA,12,0)</f>
        <v>49</v>
      </c>
      <c r="E6706" s="436">
        <f>VLOOKUP(C6706,'LICH THI'!C:AA,13,0)</f>
        <v>49</v>
      </c>
      <c r="F6706" s="436">
        <f t="shared" si="1364"/>
        <v>49</v>
      </c>
      <c r="G6706" s="436">
        <f>VLOOKUP(C6706,'LICH THI'!C:AA,14,0)</f>
        <v>1</v>
      </c>
      <c r="H6706" s="436">
        <f t="shared" si="1355"/>
        <v>1</v>
      </c>
      <c r="I6706" s="436" t="str">
        <f t="shared" si="1356"/>
        <v>Nguyễn Phương Thảo</v>
      </c>
      <c r="J6706" s="436"/>
      <c r="K6706" s="436">
        <f t="shared" si="1357"/>
        <v>1</v>
      </c>
      <c r="L6706" s="436" t="str">
        <f t="shared" si="1358"/>
        <v>DC3KX71-DC-1</v>
      </c>
      <c r="M6706" s="436">
        <f t="shared" si="1359"/>
        <v>22</v>
      </c>
      <c r="N6706" s="437">
        <f t="shared" si="1365"/>
        <v>24</v>
      </c>
      <c r="O6706" s="437"/>
      <c r="P6706" s="430" t="str">
        <f t="shared" si="1360"/>
        <v/>
      </c>
      <c r="U6706" s="177">
        <v>25</v>
      </c>
      <c r="V6706" s="177" t="s">
        <v>4879</v>
      </c>
      <c r="W6706" s="177" t="s">
        <v>4086</v>
      </c>
      <c r="X6706" s="177" t="s">
        <v>2620</v>
      </c>
      <c r="Y6706" s="177" t="s">
        <v>7120</v>
      </c>
      <c r="Z6706" s="177" t="s">
        <v>7111</v>
      </c>
      <c r="AA6706" s="525" t="s">
        <v>7121</v>
      </c>
      <c r="AB6706" s="399" t="str">
        <f t="shared" si="1361"/>
        <v>DC3KX71</v>
      </c>
      <c r="AC6706" s="399" t="str">
        <f t="shared" si="1362"/>
        <v>DC3KX71-DC</v>
      </c>
      <c r="AD6706" t="str">
        <f>Y6706&amp;"-"&amp;VLOOKUP(AC6706,'LICH THI'!C:AA,9,0)</f>
        <v>65DCKX21870-42475</v>
      </c>
      <c r="AE6706">
        <f t="shared" si="1363"/>
        <v>1</v>
      </c>
    </row>
    <row r="6707" spans="1:31" x14ac:dyDescent="0.25">
      <c r="A6707" s="436" t="str">
        <f t="shared" si="1353"/>
        <v>DC3KX71-DC-46</v>
      </c>
      <c r="B6707" s="436">
        <f>COUNTIF(AC$4:AC6707,AC6707)</f>
        <v>46</v>
      </c>
      <c r="C6707" s="436" t="str">
        <f t="shared" si="1354"/>
        <v>DC3KX71-DC</v>
      </c>
      <c r="D6707" s="436">
        <f>VLOOKUP(C6707,'LICH THI'!C:AA,12,0)</f>
        <v>49</v>
      </c>
      <c r="E6707" s="436">
        <f>VLOOKUP(C6707,'LICH THI'!C:AA,13,0)</f>
        <v>49</v>
      </c>
      <c r="F6707" s="436">
        <f t="shared" si="1364"/>
        <v>49</v>
      </c>
      <c r="G6707" s="436">
        <f>VLOOKUP(C6707,'LICH THI'!C:AA,14,0)</f>
        <v>1</v>
      </c>
      <c r="H6707" s="436">
        <f t="shared" si="1355"/>
        <v>1</v>
      </c>
      <c r="I6707" s="436" t="str">
        <f t="shared" si="1356"/>
        <v>Phạm Thị Phương Thảo</v>
      </c>
      <c r="J6707" s="436"/>
      <c r="K6707" s="436">
        <f t="shared" si="1357"/>
        <v>1</v>
      </c>
      <c r="L6707" s="436" t="str">
        <f t="shared" si="1358"/>
        <v>DC3KX71-DC-1</v>
      </c>
      <c r="M6707" s="436">
        <f t="shared" si="1359"/>
        <v>22</v>
      </c>
      <c r="N6707" s="437">
        <f t="shared" si="1365"/>
        <v>25</v>
      </c>
      <c r="O6707" s="437"/>
      <c r="P6707" s="430" t="str">
        <f t="shared" si="1360"/>
        <v/>
      </c>
      <c r="U6707" s="177">
        <v>14</v>
      </c>
      <c r="V6707" s="177" t="s">
        <v>3509</v>
      </c>
      <c r="W6707" s="177" t="s">
        <v>7112</v>
      </c>
      <c r="X6707" s="177" t="s">
        <v>2620</v>
      </c>
      <c r="Y6707" s="177" t="s">
        <v>7113</v>
      </c>
      <c r="Z6707" s="177" t="s">
        <v>7111</v>
      </c>
      <c r="AA6707" s="525" t="s">
        <v>7114</v>
      </c>
      <c r="AB6707" s="399" t="str">
        <f t="shared" si="1361"/>
        <v>DC3KX71</v>
      </c>
      <c r="AC6707" s="399" t="str">
        <f t="shared" si="1362"/>
        <v>DC3KX71-DC</v>
      </c>
      <c r="AD6707" t="str">
        <f>Y6707&amp;"-"&amp;VLOOKUP(AC6707,'LICH THI'!C:AA,9,0)</f>
        <v>65DCKX22141-42475</v>
      </c>
      <c r="AE6707">
        <f t="shared" si="1363"/>
        <v>1</v>
      </c>
    </row>
    <row r="6708" spans="1:31" x14ac:dyDescent="0.25">
      <c r="A6708" s="436" t="str">
        <f t="shared" si="1353"/>
        <v>DC3KX71-DC-47</v>
      </c>
      <c r="B6708" s="436">
        <f>COUNTIF(AC$4:AC6708,AC6708)</f>
        <v>47</v>
      </c>
      <c r="C6708" s="436" t="str">
        <f t="shared" si="1354"/>
        <v>DC3KX71-DC</v>
      </c>
      <c r="D6708" s="436">
        <f>VLOOKUP(C6708,'LICH THI'!C:AA,12,0)</f>
        <v>49</v>
      </c>
      <c r="E6708" s="436">
        <f>VLOOKUP(C6708,'LICH THI'!C:AA,13,0)</f>
        <v>49</v>
      </c>
      <c r="F6708" s="436">
        <f t="shared" si="1364"/>
        <v>49</v>
      </c>
      <c r="G6708" s="436">
        <f>VLOOKUP(C6708,'LICH THI'!C:AA,14,0)</f>
        <v>1</v>
      </c>
      <c r="H6708" s="436">
        <f t="shared" si="1355"/>
        <v>1</v>
      </c>
      <c r="I6708" s="436" t="str">
        <f t="shared" si="1356"/>
        <v>Hoàng Thị Thu</v>
      </c>
      <c r="J6708" s="436"/>
      <c r="K6708" s="436">
        <f t="shared" si="1357"/>
        <v>1</v>
      </c>
      <c r="L6708" s="436" t="str">
        <f t="shared" si="1358"/>
        <v>DC3KX71-DC-1</v>
      </c>
      <c r="M6708" s="436">
        <f t="shared" si="1359"/>
        <v>22</v>
      </c>
      <c r="N6708" s="437">
        <f t="shared" si="1365"/>
        <v>26</v>
      </c>
      <c r="O6708" s="437"/>
      <c r="P6708" s="430" t="str">
        <f t="shared" si="1360"/>
        <v/>
      </c>
      <c r="U6708" s="177">
        <v>48</v>
      </c>
      <c r="V6708" s="177" t="s">
        <v>3517</v>
      </c>
      <c r="W6708" s="177" t="s">
        <v>6082</v>
      </c>
      <c r="X6708" s="177" t="s">
        <v>2623</v>
      </c>
      <c r="Y6708" s="177" t="s">
        <v>6083</v>
      </c>
      <c r="Z6708" s="177" t="s">
        <v>7111</v>
      </c>
      <c r="AA6708" s="525" t="s">
        <v>4051</v>
      </c>
      <c r="AB6708" s="399" t="str">
        <f t="shared" si="1361"/>
        <v>DC3KX71</v>
      </c>
      <c r="AC6708" s="399" t="str">
        <f t="shared" si="1362"/>
        <v>DC3KX71-DC</v>
      </c>
      <c r="AD6708" t="str">
        <f>Y6708&amp;"-"&amp;VLOOKUP(AC6708,'LICH THI'!C:AA,9,0)</f>
        <v>65DCKX20271-42475</v>
      </c>
      <c r="AE6708">
        <f t="shared" si="1363"/>
        <v>1</v>
      </c>
    </row>
    <row r="6709" spans="1:31" x14ac:dyDescent="0.25">
      <c r="A6709" s="436" t="str">
        <f t="shared" si="1353"/>
        <v>DC3KX71-DC-48</v>
      </c>
      <c r="B6709" s="436">
        <f>COUNTIF(AC$4:AC6709,AC6709)</f>
        <v>48</v>
      </c>
      <c r="C6709" s="436" t="str">
        <f t="shared" si="1354"/>
        <v>DC3KX71-DC</v>
      </c>
      <c r="D6709" s="436">
        <f>VLOOKUP(C6709,'LICH THI'!C:AA,12,0)</f>
        <v>49</v>
      </c>
      <c r="E6709" s="436">
        <f>VLOOKUP(C6709,'LICH THI'!C:AA,13,0)</f>
        <v>49</v>
      </c>
      <c r="F6709" s="436">
        <f t="shared" si="1364"/>
        <v>49</v>
      </c>
      <c r="G6709" s="436">
        <f>VLOOKUP(C6709,'LICH THI'!C:AA,14,0)</f>
        <v>1</v>
      </c>
      <c r="H6709" s="436">
        <f t="shared" si="1355"/>
        <v>1</v>
      </c>
      <c r="I6709" s="436" t="str">
        <f t="shared" si="1356"/>
        <v>Bùi Thị Thanh Vân</v>
      </c>
      <c r="J6709" s="436"/>
      <c r="K6709" s="436">
        <f t="shared" si="1357"/>
        <v>1</v>
      </c>
      <c r="L6709" s="436" t="str">
        <f t="shared" si="1358"/>
        <v>DC3KX71-DC-1</v>
      </c>
      <c r="M6709" s="436">
        <f t="shared" si="1359"/>
        <v>22</v>
      </c>
      <c r="N6709" s="437">
        <f t="shared" si="1365"/>
        <v>27</v>
      </c>
      <c r="O6709" s="437"/>
      <c r="P6709" s="430" t="str">
        <f t="shared" si="1360"/>
        <v/>
      </c>
      <c r="U6709" s="177">
        <v>49</v>
      </c>
      <c r="V6709" s="177" t="s">
        <v>3517</v>
      </c>
      <c r="W6709" s="177" t="s">
        <v>6065</v>
      </c>
      <c r="X6709" s="177" t="s">
        <v>4458</v>
      </c>
      <c r="Y6709" s="177" t="s">
        <v>6084</v>
      </c>
      <c r="Z6709" s="177" t="s">
        <v>7111</v>
      </c>
      <c r="AA6709" s="525" t="s">
        <v>6085</v>
      </c>
      <c r="AB6709" s="399" t="str">
        <f t="shared" si="1361"/>
        <v>DC3KX71</v>
      </c>
      <c r="AC6709" s="399" t="str">
        <f t="shared" si="1362"/>
        <v>DC3KX71-DC</v>
      </c>
      <c r="AD6709" t="str">
        <f>Y6709&amp;"-"&amp;VLOOKUP(AC6709,'LICH THI'!C:AA,9,0)</f>
        <v>65DCKX20081-42475</v>
      </c>
      <c r="AE6709">
        <f t="shared" si="1363"/>
        <v>1</v>
      </c>
    </row>
    <row r="6710" spans="1:31" x14ac:dyDescent="0.25">
      <c r="A6710" s="436" t="str">
        <f t="shared" si="1353"/>
        <v>DC3KX71-DC-49</v>
      </c>
      <c r="B6710" s="436">
        <f>COUNTIF(AC$4:AC6710,AC6710)</f>
        <v>49</v>
      </c>
      <c r="C6710" s="436" t="str">
        <f t="shared" si="1354"/>
        <v>DC3KX71-DC</v>
      </c>
      <c r="D6710" s="436">
        <f>VLOOKUP(C6710,'LICH THI'!C:AA,12,0)</f>
        <v>49</v>
      </c>
      <c r="E6710" s="436">
        <f>VLOOKUP(C6710,'LICH THI'!C:AA,13,0)</f>
        <v>49</v>
      </c>
      <c r="F6710" s="436">
        <f t="shared" si="1364"/>
        <v>49</v>
      </c>
      <c r="G6710" s="436">
        <f>VLOOKUP(C6710,'LICH THI'!C:AA,14,0)</f>
        <v>1</v>
      </c>
      <c r="H6710" s="436">
        <f t="shared" si="1355"/>
        <v>1</v>
      </c>
      <c r="I6710" s="436" t="str">
        <f t="shared" si="1356"/>
        <v>Đào Hải Yến</v>
      </c>
      <c r="J6710" s="436"/>
      <c r="K6710" s="436">
        <f t="shared" si="1357"/>
        <v>1</v>
      </c>
      <c r="L6710" s="436" t="str">
        <f t="shared" si="1358"/>
        <v>DC3KX71-DC-1</v>
      </c>
      <c r="M6710" s="436">
        <f t="shared" si="1359"/>
        <v>22</v>
      </c>
      <c r="N6710" s="437">
        <f t="shared" si="1365"/>
        <v>28</v>
      </c>
      <c r="O6710" s="437"/>
      <c r="P6710" s="430" t="str">
        <f t="shared" si="1360"/>
        <v/>
      </c>
      <c r="U6710" s="177">
        <v>26</v>
      </c>
      <c r="V6710" s="177" t="s">
        <v>4879</v>
      </c>
      <c r="W6710" s="177" t="s">
        <v>7122</v>
      </c>
      <c r="X6710" s="177" t="s">
        <v>2639</v>
      </c>
      <c r="Y6710" s="177" t="s">
        <v>7123</v>
      </c>
      <c r="Z6710" s="177" t="s">
        <v>7111</v>
      </c>
      <c r="AA6710" s="525" t="s">
        <v>6108</v>
      </c>
      <c r="AB6710" s="399" t="str">
        <f t="shared" si="1361"/>
        <v>DC3KX71</v>
      </c>
      <c r="AC6710" s="399" t="str">
        <f t="shared" si="1362"/>
        <v>DC3KX71-DC</v>
      </c>
      <c r="AD6710" t="str">
        <f>Y6710&amp;"-"&amp;VLOOKUP(AC6710,'LICH THI'!C:AA,9,0)</f>
        <v>65DCKX21862-42475</v>
      </c>
      <c r="AE6710">
        <f t="shared" si="1363"/>
        <v>1</v>
      </c>
    </row>
    <row r="6711" spans="1:31" x14ac:dyDescent="0.25">
      <c r="A6711" s="436" t="str">
        <f t="shared" si="1353"/>
        <v>DC3MT37-DC-1</v>
      </c>
      <c r="B6711" s="436">
        <f>COUNTIF(AC$4:AC6711,AC6711)</f>
        <v>1</v>
      </c>
      <c r="C6711" s="436" t="str">
        <f t="shared" si="1354"/>
        <v>DC3MT37-DC</v>
      </c>
      <c r="D6711" s="436">
        <f>VLOOKUP(C6711,'LICH THI'!C:AA,12,0)</f>
        <v>9</v>
      </c>
      <c r="E6711" s="436">
        <f>VLOOKUP(C6711,'LICH THI'!C:AA,13,0)</f>
        <v>9</v>
      </c>
      <c r="F6711" s="436">
        <f t="shared" si="1364"/>
        <v>9</v>
      </c>
      <c r="G6711" s="436">
        <f>VLOOKUP(C6711,'LICH THI'!C:AA,14,0)</f>
        <v>1</v>
      </c>
      <c r="H6711" s="436">
        <f t="shared" si="1355"/>
        <v>1</v>
      </c>
      <c r="I6711" s="436" t="str">
        <f t="shared" si="1356"/>
        <v>Nguyễn Xuân Đức Anh</v>
      </c>
      <c r="J6711" s="436"/>
      <c r="K6711" s="436">
        <f t="shared" si="1357"/>
        <v>1</v>
      </c>
      <c r="L6711" s="436" t="str">
        <f t="shared" si="1358"/>
        <v>DC3MT37-DC-1</v>
      </c>
      <c r="M6711" s="436">
        <f t="shared" si="1359"/>
        <v>1</v>
      </c>
      <c r="N6711" s="437">
        <f t="shared" si="1365"/>
        <v>1</v>
      </c>
      <c r="O6711" s="437"/>
      <c r="P6711" s="430" t="str">
        <f t="shared" si="1360"/>
        <v/>
      </c>
      <c r="U6711" s="177">
        <v>1</v>
      </c>
      <c r="V6711" s="177" t="s">
        <v>4803</v>
      </c>
      <c r="W6711" s="177" t="s">
        <v>5764</v>
      </c>
      <c r="X6711" s="177" t="s">
        <v>2611</v>
      </c>
      <c r="Y6711" s="177" t="s">
        <v>5765</v>
      </c>
      <c r="Z6711" s="177" t="s">
        <v>5766</v>
      </c>
      <c r="AA6711" s="525" t="s">
        <v>5767</v>
      </c>
      <c r="AB6711" s="399" t="str">
        <f t="shared" si="1361"/>
        <v>DC3MT37</v>
      </c>
      <c r="AC6711" s="399" t="str">
        <f t="shared" si="1362"/>
        <v>DC3MT37-DC</v>
      </c>
      <c r="AD6711" t="str">
        <f>Y6711&amp;"-"&amp;VLOOKUP(AC6711,'LICH THI'!C:AA,9,0)</f>
        <v>64DCMT3031-42472</v>
      </c>
      <c r="AE6711">
        <f t="shared" si="1363"/>
        <v>1</v>
      </c>
    </row>
    <row r="6712" spans="1:31" x14ac:dyDescent="0.25">
      <c r="A6712" s="436" t="str">
        <f t="shared" si="1353"/>
        <v>DC3MT37-DC-2</v>
      </c>
      <c r="B6712" s="436">
        <f>COUNTIF(AC$4:AC6712,AC6712)</f>
        <v>2</v>
      </c>
      <c r="C6712" s="436" t="str">
        <f t="shared" si="1354"/>
        <v>DC3MT37-DC</v>
      </c>
      <c r="D6712" s="436">
        <f>VLOOKUP(C6712,'LICH THI'!C:AA,12,0)</f>
        <v>9</v>
      </c>
      <c r="E6712" s="436">
        <f>VLOOKUP(C6712,'LICH THI'!C:AA,13,0)</f>
        <v>9</v>
      </c>
      <c r="F6712" s="436">
        <f t="shared" si="1364"/>
        <v>9</v>
      </c>
      <c r="G6712" s="436">
        <f>VLOOKUP(C6712,'LICH THI'!C:AA,14,0)</f>
        <v>1</v>
      </c>
      <c r="H6712" s="436">
        <f t="shared" si="1355"/>
        <v>1</v>
      </c>
      <c r="I6712" s="436" t="str">
        <f t="shared" si="1356"/>
        <v>Đỗ Việt Dũng</v>
      </c>
      <c r="J6712" s="436"/>
      <c r="K6712" s="436">
        <f t="shared" si="1357"/>
        <v>1</v>
      </c>
      <c r="L6712" s="436" t="str">
        <f t="shared" si="1358"/>
        <v>DC3MT37-DC-1</v>
      </c>
      <c r="M6712" s="436">
        <f t="shared" si="1359"/>
        <v>1</v>
      </c>
      <c r="N6712" s="437">
        <f t="shared" si="1365"/>
        <v>2</v>
      </c>
      <c r="O6712" s="437"/>
      <c r="P6712" s="430" t="str">
        <f t="shared" si="1360"/>
        <v/>
      </c>
      <c r="U6712" s="177">
        <v>2</v>
      </c>
      <c r="V6712" s="177" t="s">
        <v>4803</v>
      </c>
      <c r="W6712" s="177" t="s">
        <v>4804</v>
      </c>
      <c r="X6712" s="177" t="s">
        <v>2827</v>
      </c>
      <c r="Y6712" s="177" t="s">
        <v>4805</v>
      </c>
      <c r="Z6712" s="177" t="s">
        <v>5766</v>
      </c>
      <c r="AA6712" s="525" t="s">
        <v>4602</v>
      </c>
      <c r="AB6712" s="399" t="str">
        <f t="shared" si="1361"/>
        <v>DC3MT37</v>
      </c>
      <c r="AC6712" s="399" t="str">
        <f t="shared" si="1362"/>
        <v>DC3MT37-DC</v>
      </c>
      <c r="AD6712" t="str">
        <f>Y6712&amp;"-"&amp;VLOOKUP(AC6712,'LICH THI'!C:AA,9,0)</f>
        <v>64DCMT3029-42472</v>
      </c>
      <c r="AE6712">
        <f t="shared" si="1363"/>
        <v>1</v>
      </c>
    </row>
    <row r="6713" spans="1:31" x14ac:dyDescent="0.25">
      <c r="A6713" s="436" t="str">
        <f t="shared" si="1353"/>
        <v>DC3MT37-DC-3</v>
      </c>
      <c r="B6713" s="436">
        <f>COUNTIF(AC$4:AC6713,AC6713)</f>
        <v>3</v>
      </c>
      <c r="C6713" s="436" t="str">
        <f t="shared" si="1354"/>
        <v>DC3MT37-DC</v>
      </c>
      <c r="D6713" s="436">
        <f>VLOOKUP(C6713,'LICH THI'!C:AA,12,0)</f>
        <v>9</v>
      </c>
      <c r="E6713" s="436">
        <f>VLOOKUP(C6713,'LICH THI'!C:AA,13,0)</f>
        <v>9</v>
      </c>
      <c r="F6713" s="436">
        <f t="shared" si="1364"/>
        <v>9</v>
      </c>
      <c r="G6713" s="436">
        <f>VLOOKUP(C6713,'LICH THI'!C:AA,14,0)</f>
        <v>1</v>
      </c>
      <c r="H6713" s="436">
        <f t="shared" si="1355"/>
        <v>1</v>
      </c>
      <c r="I6713" s="436" t="str">
        <f t="shared" si="1356"/>
        <v>Đoàn Đăng Định</v>
      </c>
      <c r="J6713" s="436"/>
      <c r="K6713" s="436">
        <f t="shared" si="1357"/>
        <v>1</v>
      </c>
      <c r="L6713" s="436" t="str">
        <f t="shared" si="1358"/>
        <v>DC3MT37-DC-1</v>
      </c>
      <c r="M6713" s="436">
        <f t="shared" si="1359"/>
        <v>1</v>
      </c>
      <c r="N6713" s="437">
        <f t="shared" si="1365"/>
        <v>3</v>
      </c>
      <c r="O6713" s="437"/>
      <c r="P6713" s="430" t="str">
        <f t="shared" si="1360"/>
        <v/>
      </c>
      <c r="U6713" s="177">
        <v>3</v>
      </c>
      <c r="V6713" s="177" t="s">
        <v>4803</v>
      </c>
      <c r="W6713" s="177" t="s">
        <v>5768</v>
      </c>
      <c r="X6713" s="177" t="s">
        <v>4147</v>
      </c>
      <c r="Y6713" s="177" t="s">
        <v>5769</v>
      </c>
      <c r="Z6713" s="177" t="s">
        <v>5766</v>
      </c>
      <c r="AA6713" s="525" t="s">
        <v>5674</v>
      </c>
      <c r="AB6713" s="399" t="str">
        <f t="shared" si="1361"/>
        <v>DC3MT37</v>
      </c>
      <c r="AC6713" s="399" t="str">
        <f t="shared" si="1362"/>
        <v>DC3MT37-DC</v>
      </c>
      <c r="AD6713" t="str">
        <f>Y6713&amp;"-"&amp;VLOOKUP(AC6713,'LICH THI'!C:AA,9,0)</f>
        <v>64DCMT3008-42472</v>
      </c>
      <c r="AE6713">
        <f t="shared" si="1363"/>
        <v>1</v>
      </c>
    </row>
    <row r="6714" spans="1:31" x14ac:dyDescent="0.25">
      <c r="A6714" s="436" t="str">
        <f t="shared" si="1353"/>
        <v>DC3MT37-DC-4</v>
      </c>
      <c r="B6714" s="436">
        <f>COUNTIF(AC$4:AC6714,AC6714)</f>
        <v>4</v>
      </c>
      <c r="C6714" s="436" t="str">
        <f t="shared" si="1354"/>
        <v>DC3MT37-DC</v>
      </c>
      <c r="D6714" s="436">
        <f>VLOOKUP(C6714,'LICH THI'!C:AA,12,0)</f>
        <v>9</v>
      </c>
      <c r="E6714" s="436">
        <f>VLOOKUP(C6714,'LICH THI'!C:AA,13,0)</f>
        <v>9</v>
      </c>
      <c r="F6714" s="436">
        <f t="shared" si="1364"/>
        <v>9</v>
      </c>
      <c r="G6714" s="436">
        <f>VLOOKUP(C6714,'LICH THI'!C:AA,14,0)</f>
        <v>1</v>
      </c>
      <c r="H6714" s="436">
        <f t="shared" si="1355"/>
        <v>1</v>
      </c>
      <c r="I6714" s="436" t="str">
        <f t="shared" si="1356"/>
        <v>Phạm Đăng Huy</v>
      </c>
      <c r="J6714" s="436"/>
      <c r="K6714" s="436">
        <f t="shared" si="1357"/>
        <v>1</v>
      </c>
      <c r="L6714" s="436" t="str">
        <f t="shared" si="1358"/>
        <v>DC3MT37-DC-1</v>
      </c>
      <c r="M6714" s="436">
        <f t="shared" si="1359"/>
        <v>1</v>
      </c>
      <c r="N6714" s="437">
        <f t="shared" si="1365"/>
        <v>4</v>
      </c>
      <c r="O6714" s="437"/>
      <c r="P6714" s="430" t="str">
        <f t="shared" si="1360"/>
        <v/>
      </c>
      <c r="U6714" s="177">
        <v>4</v>
      </c>
      <c r="V6714" s="177" t="s">
        <v>4803</v>
      </c>
      <c r="W6714" s="177" t="s">
        <v>5770</v>
      </c>
      <c r="X6714" s="177" t="s">
        <v>2911</v>
      </c>
      <c r="Y6714" s="177" t="s">
        <v>5771</v>
      </c>
      <c r="Z6714" s="177" t="s">
        <v>5766</v>
      </c>
      <c r="AA6714" s="525" t="s">
        <v>3777</v>
      </c>
      <c r="AB6714" s="399" t="str">
        <f t="shared" si="1361"/>
        <v>DC3MT37</v>
      </c>
      <c r="AC6714" s="399" t="str">
        <f t="shared" si="1362"/>
        <v>DC3MT37-DC</v>
      </c>
      <c r="AD6714" t="str">
        <f>Y6714&amp;"-"&amp;VLOOKUP(AC6714,'LICH THI'!C:AA,9,0)</f>
        <v>64DCMT3003-42472</v>
      </c>
      <c r="AE6714">
        <f t="shared" si="1363"/>
        <v>1</v>
      </c>
    </row>
    <row r="6715" spans="1:31" x14ac:dyDescent="0.25">
      <c r="A6715" s="436" t="str">
        <f t="shared" si="1353"/>
        <v>DC3MT37-DC-5</v>
      </c>
      <c r="B6715" s="436">
        <f>COUNTIF(AC$4:AC6715,AC6715)</f>
        <v>5</v>
      </c>
      <c r="C6715" s="436" t="str">
        <f t="shared" si="1354"/>
        <v>DC3MT37-DC</v>
      </c>
      <c r="D6715" s="436">
        <f>VLOOKUP(C6715,'LICH THI'!C:AA,12,0)</f>
        <v>9</v>
      </c>
      <c r="E6715" s="436">
        <f>VLOOKUP(C6715,'LICH THI'!C:AA,13,0)</f>
        <v>9</v>
      </c>
      <c r="F6715" s="436">
        <f t="shared" si="1364"/>
        <v>9</v>
      </c>
      <c r="G6715" s="436">
        <f>VLOOKUP(C6715,'LICH THI'!C:AA,14,0)</f>
        <v>1</v>
      </c>
      <c r="H6715" s="436">
        <f t="shared" si="1355"/>
        <v>1</v>
      </c>
      <c r="I6715" s="436" t="str">
        <f t="shared" si="1356"/>
        <v>Phan Huy Liêm</v>
      </c>
      <c r="J6715" s="436"/>
      <c r="K6715" s="436">
        <f t="shared" si="1357"/>
        <v>1</v>
      </c>
      <c r="L6715" s="436" t="str">
        <f t="shared" si="1358"/>
        <v>DC3MT37-DC-1</v>
      </c>
      <c r="M6715" s="436">
        <f t="shared" si="1359"/>
        <v>1</v>
      </c>
      <c r="N6715" s="437">
        <f t="shared" si="1365"/>
        <v>5</v>
      </c>
      <c r="O6715" s="437"/>
      <c r="P6715" s="430" t="str">
        <f t="shared" si="1360"/>
        <v/>
      </c>
      <c r="U6715" s="177">
        <v>5</v>
      </c>
      <c r="V6715" s="177" t="s">
        <v>4803</v>
      </c>
      <c r="W6715" s="177" t="s">
        <v>5023</v>
      </c>
      <c r="X6715" s="177" t="s">
        <v>5772</v>
      </c>
      <c r="Y6715" s="177" t="s">
        <v>5773</v>
      </c>
      <c r="Z6715" s="177" t="s">
        <v>5766</v>
      </c>
      <c r="AA6715" s="525" t="s">
        <v>5774</v>
      </c>
      <c r="AB6715" s="399" t="str">
        <f t="shared" si="1361"/>
        <v>DC3MT37</v>
      </c>
      <c r="AC6715" s="399" t="str">
        <f t="shared" si="1362"/>
        <v>DC3MT37-DC</v>
      </c>
      <c r="AD6715" t="str">
        <f>Y6715&amp;"-"&amp;VLOOKUP(AC6715,'LICH THI'!C:AA,9,0)</f>
        <v>64DCMT3030-42472</v>
      </c>
      <c r="AE6715">
        <f t="shared" si="1363"/>
        <v>1</v>
      </c>
    </row>
    <row r="6716" spans="1:31" x14ac:dyDescent="0.25">
      <c r="A6716" s="436" t="str">
        <f t="shared" si="1353"/>
        <v>DC3MT37-DC-6</v>
      </c>
      <c r="B6716" s="436">
        <f>COUNTIF(AC$4:AC6716,AC6716)</f>
        <v>6</v>
      </c>
      <c r="C6716" s="436" t="str">
        <f t="shared" si="1354"/>
        <v>DC3MT37-DC</v>
      </c>
      <c r="D6716" s="436">
        <f>VLOOKUP(C6716,'LICH THI'!C:AA,12,0)</f>
        <v>9</v>
      </c>
      <c r="E6716" s="436">
        <f>VLOOKUP(C6716,'LICH THI'!C:AA,13,0)</f>
        <v>9</v>
      </c>
      <c r="F6716" s="436">
        <f t="shared" si="1364"/>
        <v>9</v>
      </c>
      <c r="G6716" s="436">
        <f>VLOOKUP(C6716,'LICH THI'!C:AA,14,0)</f>
        <v>1</v>
      </c>
      <c r="H6716" s="436">
        <f t="shared" si="1355"/>
        <v>1</v>
      </c>
      <c r="I6716" s="436" t="str">
        <f t="shared" si="1356"/>
        <v>Nguyễn Văn Quản</v>
      </c>
      <c r="J6716" s="436"/>
      <c r="K6716" s="436">
        <f t="shared" si="1357"/>
        <v>1</v>
      </c>
      <c r="L6716" s="436" t="str">
        <f t="shared" si="1358"/>
        <v>DC3MT37-DC-1</v>
      </c>
      <c r="M6716" s="436">
        <f t="shared" si="1359"/>
        <v>1</v>
      </c>
      <c r="N6716" s="437">
        <f t="shared" si="1365"/>
        <v>6</v>
      </c>
      <c r="O6716" s="437"/>
      <c r="P6716" s="430" t="str">
        <f t="shared" si="1360"/>
        <v/>
      </c>
      <c r="U6716" s="177">
        <v>6</v>
      </c>
      <c r="V6716" s="177" t="s">
        <v>4803</v>
      </c>
      <c r="W6716" s="177" t="s">
        <v>2741</v>
      </c>
      <c r="X6716" s="177" t="s">
        <v>5775</v>
      </c>
      <c r="Y6716" s="177" t="s">
        <v>5776</v>
      </c>
      <c r="Z6716" s="177" t="s">
        <v>5766</v>
      </c>
      <c r="AA6716" s="525" t="s">
        <v>5659</v>
      </c>
      <c r="AB6716" s="399" t="str">
        <f t="shared" si="1361"/>
        <v>DC3MT37</v>
      </c>
      <c r="AC6716" s="399" t="str">
        <f t="shared" si="1362"/>
        <v>DC3MT37-DC</v>
      </c>
      <c r="AD6716" t="str">
        <f>Y6716&amp;"-"&amp;VLOOKUP(AC6716,'LICH THI'!C:AA,9,0)</f>
        <v>64DCMT3034-42472</v>
      </c>
      <c r="AE6716">
        <f t="shared" si="1363"/>
        <v>1</v>
      </c>
    </row>
    <row r="6717" spans="1:31" x14ac:dyDescent="0.25">
      <c r="A6717" s="436" t="str">
        <f t="shared" si="1353"/>
        <v>DC3MT37-DC-7</v>
      </c>
      <c r="B6717" s="436">
        <f>COUNTIF(AC$4:AC6717,AC6717)</f>
        <v>7</v>
      </c>
      <c r="C6717" s="436" t="str">
        <f t="shared" si="1354"/>
        <v>DC3MT37-DC</v>
      </c>
      <c r="D6717" s="436">
        <f>VLOOKUP(C6717,'LICH THI'!C:AA,12,0)</f>
        <v>9</v>
      </c>
      <c r="E6717" s="436">
        <f>VLOOKUP(C6717,'LICH THI'!C:AA,13,0)</f>
        <v>9</v>
      </c>
      <c r="F6717" s="436">
        <f t="shared" si="1364"/>
        <v>9</v>
      </c>
      <c r="G6717" s="436">
        <f>VLOOKUP(C6717,'LICH THI'!C:AA,14,0)</f>
        <v>1</v>
      </c>
      <c r="H6717" s="436">
        <f t="shared" si="1355"/>
        <v>1</v>
      </c>
      <c r="I6717" s="436" t="str">
        <f t="shared" si="1356"/>
        <v>Phạm Anh Tuấn</v>
      </c>
      <c r="J6717" s="436"/>
      <c r="K6717" s="436">
        <f t="shared" si="1357"/>
        <v>1</v>
      </c>
      <c r="L6717" s="436" t="str">
        <f t="shared" si="1358"/>
        <v>DC3MT37-DC-1</v>
      </c>
      <c r="M6717" s="436">
        <f t="shared" si="1359"/>
        <v>1</v>
      </c>
      <c r="N6717" s="437">
        <f t="shared" si="1365"/>
        <v>7</v>
      </c>
      <c r="O6717" s="437"/>
      <c r="P6717" s="430" t="str">
        <f t="shared" si="1360"/>
        <v/>
      </c>
      <c r="U6717" s="177">
        <v>9</v>
      </c>
      <c r="V6717" s="177" t="s">
        <v>4803</v>
      </c>
      <c r="W6717" s="177" t="s">
        <v>5780</v>
      </c>
      <c r="X6717" s="177" t="s">
        <v>2721</v>
      </c>
      <c r="Y6717" s="177" t="s">
        <v>5781</v>
      </c>
      <c r="Z6717" s="177" t="s">
        <v>5766</v>
      </c>
      <c r="AA6717" s="525" t="s">
        <v>4511</v>
      </c>
      <c r="AB6717" s="399" t="str">
        <f t="shared" si="1361"/>
        <v>DC3MT37</v>
      </c>
      <c r="AC6717" s="399" t="str">
        <f t="shared" si="1362"/>
        <v>DC3MT37-DC</v>
      </c>
      <c r="AD6717" t="str">
        <f>Y6717&amp;"-"&amp;VLOOKUP(AC6717,'LICH THI'!C:AA,9,0)</f>
        <v>64DCMT3012-42472</v>
      </c>
      <c r="AE6717">
        <f t="shared" si="1363"/>
        <v>1</v>
      </c>
    </row>
    <row r="6718" spans="1:31" x14ac:dyDescent="0.25">
      <c r="A6718" s="436" t="str">
        <f t="shared" si="1353"/>
        <v>DC3MT37-DC-8</v>
      </c>
      <c r="B6718" s="436">
        <f>COUNTIF(AC$4:AC6718,AC6718)</f>
        <v>8</v>
      </c>
      <c r="C6718" s="436" t="str">
        <f t="shared" si="1354"/>
        <v>DC3MT37-DC</v>
      </c>
      <c r="D6718" s="436">
        <f>VLOOKUP(C6718,'LICH THI'!C:AA,12,0)</f>
        <v>9</v>
      </c>
      <c r="E6718" s="436">
        <f>VLOOKUP(C6718,'LICH THI'!C:AA,13,0)</f>
        <v>9</v>
      </c>
      <c r="F6718" s="436">
        <f t="shared" si="1364"/>
        <v>9</v>
      </c>
      <c r="G6718" s="436">
        <f>VLOOKUP(C6718,'LICH THI'!C:AA,14,0)</f>
        <v>1</v>
      </c>
      <c r="H6718" s="436">
        <f t="shared" si="1355"/>
        <v>1</v>
      </c>
      <c r="I6718" s="436" t="str">
        <f t="shared" si="1356"/>
        <v>Nguyễn Văn Thanh</v>
      </c>
      <c r="J6718" s="436"/>
      <c r="K6718" s="436">
        <f t="shared" si="1357"/>
        <v>1</v>
      </c>
      <c r="L6718" s="436" t="str">
        <f t="shared" si="1358"/>
        <v>DC3MT37-DC-1</v>
      </c>
      <c r="M6718" s="436">
        <f t="shared" si="1359"/>
        <v>1</v>
      </c>
      <c r="N6718" s="437">
        <f t="shared" si="1365"/>
        <v>8</v>
      </c>
      <c r="O6718" s="437"/>
      <c r="P6718" s="430" t="str">
        <f t="shared" si="1360"/>
        <v/>
      </c>
      <c r="U6718" s="177">
        <v>7</v>
      </c>
      <c r="V6718" s="177" t="s">
        <v>4803</v>
      </c>
      <c r="W6718" s="177" t="s">
        <v>2741</v>
      </c>
      <c r="X6718" s="177" t="s">
        <v>3552</v>
      </c>
      <c r="Y6718" s="177" t="s">
        <v>5777</v>
      </c>
      <c r="Z6718" s="177" t="s">
        <v>5766</v>
      </c>
      <c r="AA6718" s="525" t="s">
        <v>4836</v>
      </c>
      <c r="AB6718" s="399" t="str">
        <f t="shared" si="1361"/>
        <v>DC3MT37</v>
      </c>
      <c r="AC6718" s="399" t="str">
        <f t="shared" si="1362"/>
        <v>DC3MT37-DC</v>
      </c>
      <c r="AD6718" t="str">
        <f>Y6718&amp;"-"&amp;VLOOKUP(AC6718,'LICH THI'!C:AA,9,0)</f>
        <v>64DCMT3011-42472</v>
      </c>
      <c r="AE6718">
        <f t="shared" si="1363"/>
        <v>1</v>
      </c>
    </row>
    <row r="6719" spans="1:31" x14ac:dyDescent="0.25">
      <c r="A6719" s="436" t="str">
        <f t="shared" si="1353"/>
        <v>DC3MT37-DC-9</v>
      </c>
      <c r="B6719" s="436">
        <f>COUNTIF(AC$4:AC6719,AC6719)</f>
        <v>9</v>
      </c>
      <c r="C6719" s="436" t="str">
        <f t="shared" si="1354"/>
        <v>DC3MT37-DC</v>
      </c>
      <c r="D6719" s="436">
        <f>VLOOKUP(C6719,'LICH THI'!C:AA,12,0)</f>
        <v>9</v>
      </c>
      <c r="E6719" s="436">
        <f>VLOOKUP(C6719,'LICH THI'!C:AA,13,0)</f>
        <v>9</v>
      </c>
      <c r="F6719" s="436">
        <f t="shared" si="1364"/>
        <v>9</v>
      </c>
      <c r="G6719" s="436">
        <f>VLOOKUP(C6719,'LICH THI'!C:AA,14,0)</f>
        <v>1</v>
      </c>
      <c r="H6719" s="436">
        <f t="shared" si="1355"/>
        <v>1</v>
      </c>
      <c r="I6719" s="436" t="str">
        <f t="shared" si="1356"/>
        <v>Đinh Văn Thức</v>
      </c>
      <c r="J6719" s="436"/>
      <c r="K6719" s="436">
        <f t="shared" si="1357"/>
        <v>1</v>
      </c>
      <c r="L6719" s="436" t="str">
        <f t="shared" si="1358"/>
        <v>DC3MT37-DC-1</v>
      </c>
      <c r="M6719" s="436">
        <f t="shared" si="1359"/>
        <v>1</v>
      </c>
      <c r="N6719" s="437">
        <f t="shared" si="1365"/>
        <v>9</v>
      </c>
      <c r="O6719" s="437"/>
      <c r="P6719" s="430" t="str">
        <f t="shared" si="1360"/>
        <v/>
      </c>
      <c r="U6719" s="177">
        <v>8</v>
      </c>
      <c r="V6719" s="177" t="s">
        <v>4803</v>
      </c>
      <c r="W6719" s="177" t="s">
        <v>4052</v>
      </c>
      <c r="X6719" s="177" t="s">
        <v>3154</v>
      </c>
      <c r="Y6719" s="177" t="s">
        <v>5778</v>
      </c>
      <c r="Z6719" s="177" t="s">
        <v>5766</v>
      </c>
      <c r="AA6719" s="525" t="s">
        <v>5779</v>
      </c>
      <c r="AB6719" s="399" t="str">
        <f t="shared" si="1361"/>
        <v>DC3MT37</v>
      </c>
      <c r="AC6719" s="399" t="str">
        <f t="shared" si="1362"/>
        <v>DC3MT37-DC</v>
      </c>
      <c r="AD6719" t="str">
        <f>Y6719&amp;"-"&amp;VLOOKUP(AC6719,'LICH THI'!C:AA,9,0)</f>
        <v>64DCMT3036-42472</v>
      </c>
      <c r="AE6719">
        <f t="shared" si="1363"/>
        <v>1</v>
      </c>
    </row>
    <row r="6720" spans="1:31" x14ac:dyDescent="0.25">
      <c r="A6720" s="436" t="str">
        <f t="shared" si="1353"/>
        <v>DC3MX40-DC-1</v>
      </c>
      <c r="B6720" s="436">
        <f>COUNTIF(AC$4:AC6720,AC6720)</f>
        <v>1</v>
      </c>
      <c r="C6720" s="436" t="str">
        <f t="shared" si="1354"/>
        <v>DC3MX40-DC</v>
      </c>
      <c r="D6720" s="436">
        <f>VLOOKUP(C6720,'LICH THI'!C:AA,12,0)</f>
        <v>13</v>
      </c>
      <c r="E6720" s="436">
        <f>VLOOKUP(C6720,'LICH THI'!C:AA,13,0)</f>
        <v>0</v>
      </c>
      <c r="F6720" s="436" t="str">
        <f t="shared" si="1364"/>
        <v/>
      </c>
      <c r="G6720" s="436" t="str">
        <f>VLOOKUP(C6720,'LICH THI'!C:AA,14,0)</f>
        <v/>
      </c>
      <c r="H6720" s="436" t="str">
        <f t="shared" si="1355"/>
        <v/>
      </c>
      <c r="I6720" s="436" t="str">
        <f t="shared" si="1356"/>
        <v>Hoàng Đại Dương</v>
      </c>
      <c r="J6720" s="436"/>
      <c r="K6720" s="436">
        <f t="shared" si="1357"/>
        <v>1</v>
      </c>
      <c r="L6720" s="436" t="str">
        <f t="shared" si="1358"/>
        <v>DC3MX40-DC-1</v>
      </c>
      <c r="M6720" s="436" t="str">
        <f t="shared" si="1359"/>
        <v/>
      </c>
      <c r="N6720" s="437" t="e">
        <f t="shared" si="1365"/>
        <v>#VALUE!</v>
      </c>
      <c r="O6720" s="437"/>
      <c r="P6720" s="430" t="str">
        <f t="shared" si="1360"/>
        <v/>
      </c>
      <c r="U6720" s="177">
        <v>6</v>
      </c>
      <c r="V6720" s="177" t="s">
        <v>3014</v>
      </c>
      <c r="W6720" s="177" t="s">
        <v>6610</v>
      </c>
      <c r="X6720" s="177" t="s">
        <v>2601</v>
      </c>
      <c r="Y6720" s="177" t="s">
        <v>6611</v>
      </c>
      <c r="Z6720" s="177" t="s">
        <v>6608</v>
      </c>
      <c r="AA6720" s="525" t="s">
        <v>6612</v>
      </c>
      <c r="AB6720" s="399" t="str">
        <f t="shared" si="1361"/>
        <v>DC3MX40</v>
      </c>
      <c r="AC6720" s="399" t="str">
        <f t="shared" si="1362"/>
        <v>DC3MX40-DC</v>
      </c>
      <c r="AD6720" t="str">
        <f>Y6720&amp;"-"&amp;VLOOKUP(AC6720,'LICH THI'!C:AA,9,0)</f>
        <v>64DCMX3071-42483</v>
      </c>
      <c r="AE6720">
        <f t="shared" si="1363"/>
        <v>1</v>
      </c>
    </row>
    <row r="6721" spans="1:31" x14ac:dyDescent="0.25">
      <c r="A6721" s="436" t="str">
        <f t="shared" si="1353"/>
        <v>DC3MX40-DC-2</v>
      </c>
      <c r="B6721" s="436">
        <f>COUNTIF(AC$4:AC6721,AC6721)</f>
        <v>2</v>
      </c>
      <c r="C6721" s="436" t="str">
        <f t="shared" si="1354"/>
        <v>DC3MX40-DC</v>
      </c>
      <c r="D6721" s="436">
        <f>VLOOKUP(C6721,'LICH THI'!C:AA,12,0)</f>
        <v>13</v>
      </c>
      <c r="E6721" s="436">
        <f>VLOOKUP(C6721,'LICH THI'!C:AA,13,0)</f>
        <v>0</v>
      </c>
      <c r="F6721" s="436" t="str">
        <f t="shared" si="1364"/>
        <v/>
      </c>
      <c r="G6721" s="436" t="str">
        <f>VLOOKUP(C6721,'LICH THI'!C:AA,14,0)</f>
        <v/>
      </c>
      <c r="H6721" s="436" t="str">
        <f t="shared" si="1355"/>
        <v/>
      </c>
      <c r="I6721" s="436" t="str">
        <f t="shared" si="1356"/>
        <v>Hoàng Khắc Hoàn</v>
      </c>
      <c r="J6721" s="436"/>
      <c r="K6721" s="436">
        <f t="shared" si="1357"/>
        <v>1</v>
      </c>
      <c r="L6721" s="436" t="str">
        <f t="shared" si="1358"/>
        <v>DC3MX40-DC-1</v>
      </c>
      <c r="M6721" s="436" t="str">
        <f t="shared" si="1359"/>
        <v/>
      </c>
      <c r="N6721" s="437" t="e">
        <f t="shared" si="1365"/>
        <v>#VALUE!</v>
      </c>
      <c r="O6721" s="437"/>
      <c r="P6721" s="430" t="str">
        <f t="shared" si="1360"/>
        <v/>
      </c>
      <c r="U6721" s="177">
        <v>7</v>
      </c>
      <c r="V6721" s="177" t="s">
        <v>3014</v>
      </c>
      <c r="W6721" s="177" t="s">
        <v>5801</v>
      </c>
      <c r="X6721" s="177" t="s">
        <v>3790</v>
      </c>
      <c r="Y6721" s="177" t="s">
        <v>5802</v>
      </c>
      <c r="Z6721" s="177" t="s">
        <v>6608</v>
      </c>
      <c r="AA6721" s="525" t="s">
        <v>2934</v>
      </c>
      <c r="AB6721" s="399" t="str">
        <f t="shared" si="1361"/>
        <v>DC3MX40</v>
      </c>
      <c r="AC6721" s="399" t="str">
        <f t="shared" si="1362"/>
        <v>DC3MX40-DC</v>
      </c>
      <c r="AD6721" t="str">
        <f>Y6721&amp;"-"&amp;VLOOKUP(AC6721,'LICH THI'!C:AA,9,0)</f>
        <v>64DCMX3074-42483</v>
      </c>
      <c r="AE6721">
        <f t="shared" si="1363"/>
        <v>1</v>
      </c>
    </row>
    <row r="6722" spans="1:31" x14ac:dyDescent="0.25">
      <c r="A6722" s="436" t="str">
        <f t="shared" si="1353"/>
        <v>DC3MX40-DC-3</v>
      </c>
      <c r="B6722" s="436">
        <f>COUNTIF(AC$4:AC6722,AC6722)</f>
        <v>3</v>
      </c>
      <c r="C6722" s="436" t="str">
        <f t="shared" si="1354"/>
        <v>DC3MX40-DC</v>
      </c>
      <c r="D6722" s="436">
        <f>VLOOKUP(C6722,'LICH THI'!C:AA,12,0)</f>
        <v>13</v>
      </c>
      <c r="E6722" s="436">
        <f>VLOOKUP(C6722,'LICH THI'!C:AA,13,0)</f>
        <v>0</v>
      </c>
      <c r="F6722" s="436" t="str">
        <f t="shared" si="1364"/>
        <v/>
      </c>
      <c r="G6722" s="436" t="str">
        <f>VLOOKUP(C6722,'LICH THI'!C:AA,14,0)</f>
        <v/>
      </c>
      <c r="H6722" s="436" t="str">
        <f t="shared" si="1355"/>
        <v/>
      </c>
      <c r="I6722" s="436" t="str">
        <f t="shared" si="1356"/>
        <v>Hoàng Văn Hoàn</v>
      </c>
      <c r="J6722" s="436"/>
      <c r="K6722" s="436">
        <f t="shared" si="1357"/>
        <v>1</v>
      </c>
      <c r="L6722" s="436" t="str">
        <f t="shared" si="1358"/>
        <v>DC3MX40-DC-1</v>
      </c>
      <c r="M6722" s="436" t="str">
        <f t="shared" si="1359"/>
        <v/>
      </c>
      <c r="N6722" s="437" t="e">
        <f t="shared" si="1365"/>
        <v>#VALUE!</v>
      </c>
      <c r="O6722" s="437"/>
      <c r="P6722" s="430" t="str">
        <f t="shared" si="1360"/>
        <v/>
      </c>
      <c r="U6722" s="177">
        <v>8</v>
      </c>
      <c r="V6722" s="177" t="s">
        <v>3014</v>
      </c>
      <c r="W6722" s="177" t="s">
        <v>2966</v>
      </c>
      <c r="X6722" s="177" t="s">
        <v>3790</v>
      </c>
      <c r="Y6722" s="177" t="s">
        <v>6613</v>
      </c>
      <c r="Z6722" s="177" t="s">
        <v>6608</v>
      </c>
      <c r="AA6722" s="525" t="s">
        <v>3634</v>
      </c>
      <c r="AB6722" s="399" t="str">
        <f t="shared" si="1361"/>
        <v>DC3MX40</v>
      </c>
      <c r="AC6722" s="399" t="str">
        <f t="shared" si="1362"/>
        <v>DC3MX40-DC</v>
      </c>
      <c r="AD6722" t="str">
        <f>Y6722&amp;"-"&amp;VLOOKUP(AC6722,'LICH THI'!C:AA,9,0)</f>
        <v>64DCMX3075-42483</v>
      </c>
      <c r="AE6722">
        <f t="shared" si="1363"/>
        <v>1</v>
      </c>
    </row>
    <row r="6723" spans="1:31" x14ac:dyDescent="0.25">
      <c r="A6723" s="436" t="str">
        <f t="shared" si="1353"/>
        <v>DC3MX40-DC-4</v>
      </c>
      <c r="B6723" s="436">
        <f>COUNTIF(AC$4:AC6723,AC6723)</f>
        <v>4</v>
      </c>
      <c r="C6723" s="436" t="str">
        <f t="shared" si="1354"/>
        <v>DC3MX40-DC</v>
      </c>
      <c r="D6723" s="436">
        <f>VLOOKUP(C6723,'LICH THI'!C:AA,12,0)</f>
        <v>13</v>
      </c>
      <c r="E6723" s="436">
        <f>VLOOKUP(C6723,'LICH THI'!C:AA,13,0)</f>
        <v>0</v>
      </c>
      <c r="F6723" s="436" t="str">
        <f t="shared" si="1364"/>
        <v/>
      </c>
      <c r="G6723" s="436" t="str">
        <f>VLOOKUP(C6723,'LICH THI'!C:AA,14,0)</f>
        <v/>
      </c>
      <c r="H6723" s="436" t="str">
        <f t="shared" si="1355"/>
        <v/>
      </c>
      <c r="I6723" s="436" t="str">
        <f t="shared" si="1356"/>
        <v>Phạm Văn Hữu</v>
      </c>
      <c r="J6723" s="436"/>
      <c r="K6723" s="436">
        <f t="shared" si="1357"/>
        <v>1</v>
      </c>
      <c r="L6723" s="436" t="str">
        <f t="shared" si="1358"/>
        <v>DC3MX40-DC-1</v>
      </c>
      <c r="M6723" s="436" t="str">
        <f t="shared" si="1359"/>
        <v/>
      </c>
      <c r="N6723" s="437" t="e">
        <f t="shared" si="1365"/>
        <v>#VALUE!</v>
      </c>
      <c r="O6723" s="437"/>
      <c r="P6723" s="430" t="str">
        <f t="shared" si="1360"/>
        <v/>
      </c>
      <c r="U6723" s="177">
        <v>9</v>
      </c>
      <c r="V6723" s="177" t="s">
        <v>3014</v>
      </c>
      <c r="W6723" s="177" t="s">
        <v>2738</v>
      </c>
      <c r="X6723" s="177" t="s">
        <v>3017</v>
      </c>
      <c r="Y6723" s="177" t="s">
        <v>3018</v>
      </c>
      <c r="Z6723" s="177" t="s">
        <v>6608</v>
      </c>
      <c r="AA6723" s="525" t="s">
        <v>2981</v>
      </c>
      <c r="AB6723" s="399" t="str">
        <f t="shared" si="1361"/>
        <v>DC3MX40</v>
      </c>
      <c r="AC6723" s="399" t="str">
        <f t="shared" si="1362"/>
        <v>DC3MX40-DC</v>
      </c>
      <c r="AD6723" t="str">
        <f>Y6723&amp;"-"&amp;VLOOKUP(AC6723,'LICH THI'!C:AA,9,0)</f>
        <v>64DCMX3065-42483</v>
      </c>
      <c r="AE6723">
        <f t="shared" si="1363"/>
        <v>1</v>
      </c>
    </row>
    <row r="6724" spans="1:31" x14ac:dyDescent="0.25">
      <c r="A6724" s="436" t="str">
        <f t="shared" si="1353"/>
        <v>DC3MX40-DC-5</v>
      </c>
      <c r="B6724" s="436">
        <f>COUNTIF(AC$4:AC6724,AC6724)</f>
        <v>5</v>
      </c>
      <c r="C6724" s="436" t="str">
        <f t="shared" si="1354"/>
        <v>DC3MX40-DC</v>
      </c>
      <c r="D6724" s="436">
        <f>VLOOKUP(C6724,'LICH THI'!C:AA,12,0)</f>
        <v>13</v>
      </c>
      <c r="E6724" s="436">
        <f>VLOOKUP(C6724,'LICH THI'!C:AA,13,0)</f>
        <v>0</v>
      </c>
      <c r="F6724" s="436" t="str">
        <f t="shared" si="1364"/>
        <v/>
      </c>
      <c r="G6724" s="436" t="str">
        <f>VLOOKUP(C6724,'LICH THI'!C:AA,14,0)</f>
        <v/>
      </c>
      <c r="H6724" s="436" t="str">
        <f t="shared" si="1355"/>
        <v/>
      </c>
      <c r="I6724" s="436" t="str">
        <f t="shared" si="1356"/>
        <v>Đỗ Văn Kiên</v>
      </c>
      <c r="J6724" s="436"/>
      <c r="K6724" s="436">
        <f t="shared" si="1357"/>
        <v>1</v>
      </c>
      <c r="L6724" s="436" t="str">
        <f t="shared" si="1358"/>
        <v>DC3MX40-DC-1</v>
      </c>
      <c r="M6724" s="436" t="str">
        <f t="shared" si="1359"/>
        <v/>
      </c>
      <c r="N6724" s="437" t="e">
        <f t="shared" si="1365"/>
        <v>#VALUE!</v>
      </c>
      <c r="O6724" s="437"/>
      <c r="P6724" s="430" t="str">
        <f t="shared" si="1360"/>
        <v/>
      </c>
      <c r="U6724" s="177">
        <v>10</v>
      </c>
      <c r="V6724" s="177" t="s">
        <v>3014</v>
      </c>
      <c r="W6724" s="177" t="s">
        <v>3663</v>
      </c>
      <c r="X6724" s="177" t="s">
        <v>2762</v>
      </c>
      <c r="Y6724" s="177" t="s">
        <v>6614</v>
      </c>
      <c r="Z6724" s="177" t="s">
        <v>6608</v>
      </c>
      <c r="AA6724" s="525" t="s">
        <v>5659</v>
      </c>
      <c r="AB6724" s="399" t="str">
        <f t="shared" si="1361"/>
        <v>DC3MX40</v>
      </c>
      <c r="AC6724" s="399" t="str">
        <f t="shared" si="1362"/>
        <v>DC3MX40-DC</v>
      </c>
      <c r="AD6724" t="str">
        <f>Y6724&amp;"-"&amp;VLOOKUP(AC6724,'LICH THI'!C:AA,9,0)</f>
        <v>64DCMX3058-42483</v>
      </c>
      <c r="AE6724">
        <f t="shared" si="1363"/>
        <v>1</v>
      </c>
    </row>
    <row r="6725" spans="1:31" x14ac:dyDescent="0.25">
      <c r="A6725" s="436" t="str">
        <f t="shared" ref="A6725:A6788" si="1366">C6725&amp;"-"&amp;B6725</f>
        <v>DC3MX40-DC-6</v>
      </c>
      <c r="B6725" s="436">
        <f>COUNTIF(AC$4:AC6725,AC6725)</f>
        <v>6</v>
      </c>
      <c r="C6725" s="436" t="str">
        <f t="shared" ref="C6725:C6788" si="1367">_CT_MaHP1</f>
        <v>DC3MX40-DC</v>
      </c>
      <c r="D6725" s="436">
        <f>VLOOKUP(C6725,'LICH THI'!C:AA,12,0)</f>
        <v>13</v>
      </c>
      <c r="E6725" s="436">
        <f>VLOOKUP(C6725,'LICH THI'!C:AA,13,0)</f>
        <v>0</v>
      </c>
      <c r="F6725" s="436" t="str">
        <f t="shared" si="1364"/>
        <v/>
      </c>
      <c r="G6725" s="436" t="str">
        <f>VLOOKUP(C6725,'LICH THI'!C:AA,14,0)</f>
        <v/>
      </c>
      <c r="H6725" s="436" t="str">
        <f t="shared" ref="H6725:H6788" si="1368">IF(E6725=0,"",TRUNC((B6725+E6725-1)/E6725))</f>
        <v/>
      </c>
      <c r="I6725" s="436" t="str">
        <f t="shared" ref="I6725:I6788" si="1369">W6725&amp;" "&amp;X6725</f>
        <v>Trần Văn Nam</v>
      </c>
      <c r="J6725" s="436"/>
      <c r="K6725" s="436">
        <f t="shared" ref="K6725:K6788" si="1370">IF(G6725=1,1,IF(H6725&lt;G6725,H6725+1,1))</f>
        <v>1</v>
      </c>
      <c r="L6725" s="436" t="str">
        <f t="shared" ref="L6725:L6788" si="1371">C6725&amp;"-"&amp;K6725</f>
        <v>DC3MX40-DC-1</v>
      </c>
      <c r="M6725" s="436" t="str">
        <f t="shared" ref="M6725:M6788" si="1372">IF(E6725=0,"",MOD(MID(C6725,6,2),E6725))</f>
        <v/>
      </c>
      <c r="N6725" s="437" t="e">
        <f t="shared" si="1365"/>
        <v>#VALUE!</v>
      </c>
      <c r="O6725" s="437"/>
      <c r="P6725" s="430" t="str">
        <f t="shared" ref="P6725:P6788" si="1373">IF(MOD(20*O6725,10)&lt;&gt;0,"SAI","")</f>
        <v/>
      </c>
      <c r="U6725" s="177">
        <v>3</v>
      </c>
      <c r="V6725" s="177" t="s">
        <v>2999</v>
      </c>
      <c r="W6725" s="177" t="s">
        <v>2757</v>
      </c>
      <c r="X6725" s="177" t="s">
        <v>2773</v>
      </c>
      <c r="Y6725" s="177" t="s">
        <v>6609</v>
      </c>
      <c r="Z6725" s="177" t="s">
        <v>6608</v>
      </c>
      <c r="AA6725" s="525" t="s">
        <v>4532</v>
      </c>
      <c r="AB6725" s="399" t="str">
        <f t="shared" ref="AB6725:AB6788" si="1374">_CT_MaHP</f>
        <v>DC3MX40</v>
      </c>
      <c r="AC6725" s="399" t="str">
        <f t="shared" ref="AC6725:AC6788" si="1375">_CT_MaHe</f>
        <v>DC3MX40-DC</v>
      </c>
      <c r="AD6725" t="str">
        <f>Y6725&amp;"-"&amp;VLOOKUP(AC6725,'LICH THI'!C:AA,9,0)</f>
        <v>64DCMX3001-42483</v>
      </c>
      <c r="AE6725">
        <f t="shared" ref="AE6725:AE6788" si="1376">COUNTIF(AD6725,AD:AD)</f>
        <v>1</v>
      </c>
    </row>
    <row r="6726" spans="1:31" x14ac:dyDescent="0.25">
      <c r="A6726" s="436" t="str">
        <f t="shared" si="1366"/>
        <v>DC3MX40-DC-7</v>
      </c>
      <c r="B6726" s="436">
        <f>COUNTIF(AC$4:AC6726,AC6726)</f>
        <v>7</v>
      </c>
      <c r="C6726" s="436" t="str">
        <f t="shared" si="1367"/>
        <v>DC3MX40-DC</v>
      </c>
      <c r="D6726" s="436">
        <f>VLOOKUP(C6726,'LICH THI'!C:AA,12,0)</f>
        <v>13</v>
      </c>
      <c r="E6726" s="436">
        <f>VLOOKUP(C6726,'LICH THI'!C:AA,13,0)</f>
        <v>0</v>
      </c>
      <c r="F6726" s="436" t="str">
        <f t="shared" ref="F6726:F6789" si="1377">IF(G6726="","",IF(G6726=H6726,D6726-(H6726-1)*E6726,E6726))</f>
        <v/>
      </c>
      <c r="G6726" s="436" t="str">
        <f>VLOOKUP(C6726,'LICH THI'!C:AA,14,0)</f>
        <v/>
      </c>
      <c r="H6726" s="436" t="str">
        <f t="shared" si="1368"/>
        <v/>
      </c>
      <c r="I6726" s="436" t="str">
        <f t="shared" si="1369"/>
        <v>Trịnh Văn Nam</v>
      </c>
      <c r="J6726" s="436"/>
      <c r="K6726" s="436">
        <f t="shared" si="1370"/>
        <v>1</v>
      </c>
      <c r="L6726" s="436" t="str">
        <f t="shared" si="1371"/>
        <v>DC3MX40-DC-1</v>
      </c>
      <c r="M6726" s="436" t="str">
        <f t="shared" si="1372"/>
        <v/>
      </c>
      <c r="N6726" s="437" t="e">
        <f t="shared" ref="N6726:N6789" si="1378">IF(F6726=0,"",(K6726-1)*$N$2+1+MOD(B6726-M6726,F6726))</f>
        <v>#VALUE!</v>
      </c>
      <c r="O6726" s="437"/>
      <c r="P6726" s="430" t="str">
        <f t="shared" si="1373"/>
        <v/>
      </c>
      <c r="U6726" s="177">
        <v>1</v>
      </c>
      <c r="V6726" s="177" t="s">
        <v>2982</v>
      </c>
      <c r="W6726" s="177" t="s">
        <v>2972</v>
      </c>
      <c r="X6726" s="177" t="s">
        <v>2773</v>
      </c>
      <c r="Y6726" s="177" t="s">
        <v>4808</v>
      </c>
      <c r="Z6726" s="177" t="s">
        <v>6608</v>
      </c>
      <c r="AA6726" s="525" t="s">
        <v>4809</v>
      </c>
      <c r="AB6726" s="399" t="str">
        <f t="shared" si="1374"/>
        <v>DC3MX40</v>
      </c>
      <c r="AC6726" s="399" t="str">
        <f t="shared" si="1375"/>
        <v>DC3MX40-DC</v>
      </c>
      <c r="AD6726" t="str">
        <f>Y6726&amp;"-"&amp;VLOOKUP(AC6726,'LICH THI'!C:AA,9,0)</f>
        <v>64DCMX2008-42483</v>
      </c>
      <c r="AE6726">
        <f t="shared" si="1376"/>
        <v>1</v>
      </c>
    </row>
    <row r="6727" spans="1:31" x14ac:dyDescent="0.25">
      <c r="A6727" s="436" t="str">
        <f t="shared" si="1366"/>
        <v>DC3MX40-DC-8</v>
      </c>
      <c r="B6727" s="436">
        <f>COUNTIF(AC$4:AC6727,AC6727)</f>
        <v>8</v>
      </c>
      <c r="C6727" s="436" t="str">
        <f t="shared" si="1367"/>
        <v>DC3MX40-DC</v>
      </c>
      <c r="D6727" s="436">
        <f>VLOOKUP(C6727,'LICH THI'!C:AA,12,0)</f>
        <v>13</v>
      </c>
      <c r="E6727" s="436">
        <f>VLOOKUP(C6727,'LICH THI'!C:AA,13,0)</f>
        <v>0</v>
      </c>
      <c r="F6727" s="436" t="str">
        <f t="shared" si="1377"/>
        <v/>
      </c>
      <c r="G6727" s="436" t="str">
        <f>VLOOKUP(C6727,'LICH THI'!C:AA,14,0)</f>
        <v/>
      </c>
      <c r="H6727" s="436" t="str">
        <f t="shared" si="1368"/>
        <v/>
      </c>
      <c r="I6727" s="436" t="str">
        <f t="shared" si="1369"/>
        <v>Trương Hoài Nam</v>
      </c>
      <c r="J6727" s="436"/>
      <c r="K6727" s="436">
        <f t="shared" si="1370"/>
        <v>1</v>
      </c>
      <c r="L6727" s="436" t="str">
        <f t="shared" si="1371"/>
        <v>DC3MX40-DC-1</v>
      </c>
      <c r="M6727" s="436" t="str">
        <f t="shared" si="1372"/>
        <v/>
      </c>
      <c r="N6727" s="437" t="e">
        <f t="shared" si="1378"/>
        <v>#VALUE!</v>
      </c>
      <c r="O6727" s="437"/>
      <c r="P6727" s="430" t="str">
        <f t="shared" si="1373"/>
        <v/>
      </c>
      <c r="U6727" s="177">
        <v>11</v>
      </c>
      <c r="V6727" s="177" t="s">
        <v>3014</v>
      </c>
      <c r="W6727" s="177" t="s">
        <v>5803</v>
      </c>
      <c r="X6727" s="177" t="s">
        <v>2773</v>
      </c>
      <c r="Y6727" s="177" t="s">
        <v>5804</v>
      </c>
      <c r="Z6727" s="177" t="s">
        <v>6608</v>
      </c>
      <c r="AA6727" s="525" t="s">
        <v>2703</v>
      </c>
      <c r="AB6727" s="399" t="str">
        <f t="shared" si="1374"/>
        <v>DC3MX40</v>
      </c>
      <c r="AC6727" s="399" t="str">
        <f t="shared" si="1375"/>
        <v>DC3MX40-DC</v>
      </c>
      <c r="AD6727" t="str">
        <f>Y6727&amp;"-"&amp;VLOOKUP(AC6727,'LICH THI'!C:AA,9,0)</f>
        <v>64DCMX3061-42483</v>
      </c>
      <c r="AE6727">
        <f t="shared" si="1376"/>
        <v>1</v>
      </c>
    </row>
    <row r="6728" spans="1:31" x14ac:dyDescent="0.25">
      <c r="A6728" s="436" t="str">
        <f t="shared" si="1366"/>
        <v>DC3MX40-DC-9</v>
      </c>
      <c r="B6728" s="436">
        <f>COUNTIF(AC$4:AC6728,AC6728)</f>
        <v>9</v>
      </c>
      <c r="C6728" s="436" t="str">
        <f t="shared" si="1367"/>
        <v>DC3MX40-DC</v>
      </c>
      <c r="D6728" s="436">
        <f>VLOOKUP(C6728,'LICH THI'!C:AA,12,0)</f>
        <v>13</v>
      </c>
      <c r="E6728" s="436">
        <f>VLOOKUP(C6728,'LICH THI'!C:AA,13,0)</f>
        <v>0</v>
      </c>
      <c r="F6728" s="436" t="str">
        <f t="shared" si="1377"/>
        <v/>
      </c>
      <c r="G6728" s="436" t="str">
        <f>VLOOKUP(C6728,'LICH THI'!C:AA,14,0)</f>
        <v/>
      </c>
      <c r="H6728" s="436" t="str">
        <f t="shared" si="1368"/>
        <v/>
      </c>
      <c r="I6728" s="436" t="str">
        <f t="shared" si="1369"/>
        <v>Vũ Trọng Quyền</v>
      </c>
      <c r="J6728" s="436"/>
      <c r="K6728" s="436">
        <f t="shared" si="1370"/>
        <v>1</v>
      </c>
      <c r="L6728" s="436" t="str">
        <f t="shared" si="1371"/>
        <v>DC3MX40-DC-1</v>
      </c>
      <c r="M6728" s="436" t="str">
        <f t="shared" si="1372"/>
        <v/>
      </c>
      <c r="N6728" s="437" t="e">
        <f t="shared" si="1378"/>
        <v>#VALUE!</v>
      </c>
      <c r="O6728" s="437"/>
      <c r="P6728" s="430" t="str">
        <f t="shared" si="1373"/>
        <v/>
      </c>
      <c r="U6728" s="177">
        <v>2</v>
      </c>
      <c r="V6728" s="177" t="s">
        <v>2982</v>
      </c>
      <c r="W6728" s="177" t="s">
        <v>2983</v>
      </c>
      <c r="X6728" s="177" t="s">
        <v>2984</v>
      </c>
      <c r="Y6728" s="177" t="s">
        <v>2985</v>
      </c>
      <c r="Z6728" s="177" t="s">
        <v>6608</v>
      </c>
      <c r="AA6728" s="525" t="s">
        <v>2986</v>
      </c>
      <c r="AB6728" s="399" t="str">
        <f t="shared" si="1374"/>
        <v>DC3MX40</v>
      </c>
      <c r="AC6728" s="399" t="str">
        <f t="shared" si="1375"/>
        <v>DC3MX40-DC</v>
      </c>
      <c r="AD6728" t="str">
        <f>Y6728&amp;"-"&amp;VLOOKUP(AC6728,'LICH THI'!C:AA,9,0)</f>
        <v>64DCMX2010-42483</v>
      </c>
      <c r="AE6728">
        <f t="shared" si="1376"/>
        <v>1</v>
      </c>
    </row>
    <row r="6729" spans="1:31" x14ac:dyDescent="0.25">
      <c r="A6729" s="436" t="str">
        <f t="shared" si="1366"/>
        <v>DC3MX40-DC-10</v>
      </c>
      <c r="B6729" s="436">
        <f>COUNTIF(AC$4:AC6729,AC6729)</f>
        <v>10</v>
      </c>
      <c r="C6729" s="436" t="str">
        <f t="shared" si="1367"/>
        <v>DC3MX40-DC</v>
      </c>
      <c r="D6729" s="436">
        <f>VLOOKUP(C6729,'LICH THI'!C:AA,12,0)</f>
        <v>13</v>
      </c>
      <c r="E6729" s="436">
        <f>VLOOKUP(C6729,'LICH THI'!C:AA,13,0)</f>
        <v>0</v>
      </c>
      <c r="F6729" s="436" t="str">
        <f t="shared" si="1377"/>
        <v/>
      </c>
      <c r="G6729" s="436" t="str">
        <f>VLOOKUP(C6729,'LICH THI'!C:AA,14,0)</f>
        <v/>
      </c>
      <c r="H6729" s="436" t="str">
        <f t="shared" si="1368"/>
        <v/>
      </c>
      <c r="I6729" s="436" t="str">
        <f t="shared" si="1369"/>
        <v>Trần Xuân Quỳnh</v>
      </c>
      <c r="J6729" s="436"/>
      <c r="K6729" s="436">
        <f t="shared" si="1370"/>
        <v>1</v>
      </c>
      <c r="L6729" s="436" t="str">
        <f t="shared" si="1371"/>
        <v>DC3MX40-DC-1</v>
      </c>
      <c r="M6729" s="436" t="str">
        <f t="shared" si="1372"/>
        <v/>
      </c>
      <c r="N6729" s="437" t="e">
        <f t="shared" si="1378"/>
        <v>#VALUE!</v>
      </c>
      <c r="O6729" s="437"/>
      <c r="P6729" s="430" t="str">
        <f t="shared" si="1373"/>
        <v/>
      </c>
      <c r="U6729" s="177">
        <v>12</v>
      </c>
      <c r="V6729" s="177" t="s">
        <v>3014</v>
      </c>
      <c r="W6729" s="177" t="s">
        <v>3468</v>
      </c>
      <c r="X6729" s="177" t="s">
        <v>2684</v>
      </c>
      <c r="Y6729" s="177" t="s">
        <v>6094</v>
      </c>
      <c r="Z6729" s="177" t="s">
        <v>6608</v>
      </c>
      <c r="AA6729" s="525" t="s">
        <v>6096</v>
      </c>
      <c r="AB6729" s="399" t="str">
        <f t="shared" si="1374"/>
        <v>DC3MX40</v>
      </c>
      <c r="AC6729" s="399" t="str">
        <f t="shared" si="1375"/>
        <v>DC3MX40-DC</v>
      </c>
      <c r="AD6729" t="str">
        <f>Y6729&amp;"-"&amp;VLOOKUP(AC6729,'LICH THI'!C:AA,9,0)</f>
        <v>64DCMX3055-42483</v>
      </c>
      <c r="AE6729">
        <f t="shared" si="1376"/>
        <v>1</v>
      </c>
    </row>
    <row r="6730" spans="1:31" x14ac:dyDescent="0.25">
      <c r="A6730" s="436" t="str">
        <f t="shared" si="1366"/>
        <v>DC3MX40-DC-11</v>
      </c>
      <c r="B6730" s="436">
        <f>COUNTIF(AC$4:AC6730,AC6730)</f>
        <v>11</v>
      </c>
      <c r="C6730" s="436" t="str">
        <f t="shared" si="1367"/>
        <v>DC3MX40-DC</v>
      </c>
      <c r="D6730" s="436">
        <f>VLOOKUP(C6730,'LICH THI'!C:AA,12,0)</f>
        <v>13</v>
      </c>
      <c r="E6730" s="436">
        <f>VLOOKUP(C6730,'LICH THI'!C:AA,13,0)</f>
        <v>0</v>
      </c>
      <c r="F6730" s="436" t="str">
        <f t="shared" si="1377"/>
        <v/>
      </c>
      <c r="G6730" s="436" t="str">
        <f>VLOOKUP(C6730,'LICH THI'!C:AA,14,0)</f>
        <v/>
      </c>
      <c r="H6730" s="436" t="str">
        <f t="shared" si="1368"/>
        <v/>
      </c>
      <c r="I6730" s="436" t="str">
        <f t="shared" si="1369"/>
        <v>Nguyễn Bá Tú</v>
      </c>
      <c r="J6730" s="436"/>
      <c r="K6730" s="436">
        <f t="shared" si="1370"/>
        <v>1</v>
      </c>
      <c r="L6730" s="436" t="str">
        <f t="shared" si="1371"/>
        <v>DC3MX40-DC-1</v>
      </c>
      <c r="M6730" s="436" t="str">
        <f t="shared" si="1372"/>
        <v/>
      </c>
      <c r="N6730" s="437" t="e">
        <f t="shared" si="1378"/>
        <v>#VALUE!</v>
      </c>
      <c r="O6730" s="437"/>
      <c r="P6730" s="430" t="str">
        <f t="shared" si="1373"/>
        <v/>
      </c>
      <c r="U6730" s="177">
        <v>13</v>
      </c>
      <c r="V6730" s="177" t="s">
        <v>3014</v>
      </c>
      <c r="W6730" s="177" t="s">
        <v>4789</v>
      </c>
      <c r="X6730" s="177" t="s">
        <v>2697</v>
      </c>
      <c r="Y6730" s="177" t="s">
        <v>5786</v>
      </c>
      <c r="Z6730" s="177" t="s">
        <v>6608</v>
      </c>
      <c r="AA6730" s="525" t="s">
        <v>5787</v>
      </c>
      <c r="AB6730" s="399" t="str">
        <f t="shared" si="1374"/>
        <v>DC3MX40</v>
      </c>
      <c r="AC6730" s="399" t="str">
        <f t="shared" si="1375"/>
        <v>DC3MX40-DC</v>
      </c>
      <c r="AD6730" t="str">
        <f>Y6730&amp;"-"&amp;VLOOKUP(AC6730,'LICH THI'!C:AA,9,0)</f>
        <v>64DCMX3050-42483</v>
      </c>
      <c r="AE6730">
        <f t="shared" si="1376"/>
        <v>1</v>
      </c>
    </row>
    <row r="6731" spans="1:31" x14ac:dyDescent="0.25">
      <c r="A6731" s="436" t="str">
        <f t="shared" si="1366"/>
        <v>DC3MX40-DC-12</v>
      </c>
      <c r="B6731" s="436">
        <f>COUNTIF(AC$4:AC6731,AC6731)</f>
        <v>12</v>
      </c>
      <c r="C6731" s="436" t="str">
        <f t="shared" si="1367"/>
        <v>DC3MX40-DC</v>
      </c>
      <c r="D6731" s="436">
        <f>VLOOKUP(C6731,'LICH THI'!C:AA,12,0)</f>
        <v>13</v>
      </c>
      <c r="E6731" s="436">
        <f>VLOOKUP(C6731,'LICH THI'!C:AA,13,0)</f>
        <v>0</v>
      </c>
      <c r="F6731" s="436" t="str">
        <f t="shared" si="1377"/>
        <v/>
      </c>
      <c r="G6731" s="436" t="str">
        <f>VLOOKUP(C6731,'LICH THI'!C:AA,14,0)</f>
        <v/>
      </c>
      <c r="H6731" s="436" t="str">
        <f t="shared" si="1368"/>
        <v/>
      </c>
      <c r="I6731" s="436" t="str">
        <f t="shared" si="1369"/>
        <v>Phạm Anh Tú</v>
      </c>
      <c r="J6731" s="436"/>
      <c r="K6731" s="436">
        <f t="shared" si="1370"/>
        <v>1</v>
      </c>
      <c r="L6731" s="436" t="str">
        <f t="shared" si="1371"/>
        <v>DC3MX40-DC-1</v>
      </c>
      <c r="M6731" s="436" t="str">
        <f t="shared" si="1372"/>
        <v/>
      </c>
      <c r="N6731" s="437" t="e">
        <f t="shared" si="1378"/>
        <v>#VALUE!</v>
      </c>
      <c r="O6731" s="437"/>
      <c r="P6731" s="430" t="str">
        <f t="shared" si="1373"/>
        <v/>
      </c>
      <c r="U6731" s="177">
        <v>4</v>
      </c>
      <c r="V6731" s="177" t="s">
        <v>2999</v>
      </c>
      <c r="W6731" s="177" t="s">
        <v>5780</v>
      </c>
      <c r="X6731" s="177" t="s">
        <v>2697</v>
      </c>
      <c r="Y6731" s="177" t="s">
        <v>5797</v>
      </c>
      <c r="Z6731" s="177" t="s">
        <v>6608</v>
      </c>
      <c r="AA6731" s="525" t="s">
        <v>4002</v>
      </c>
      <c r="AB6731" s="399" t="str">
        <f t="shared" si="1374"/>
        <v>DC3MX40</v>
      </c>
      <c r="AC6731" s="399" t="str">
        <f t="shared" si="1375"/>
        <v>DC3MX40-DC</v>
      </c>
      <c r="AD6731" t="str">
        <f>Y6731&amp;"-"&amp;VLOOKUP(AC6731,'LICH THI'!C:AA,9,0)</f>
        <v>64DCMX3014-42483</v>
      </c>
      <c r="AE6731">
        <f t="shared" si="1376"/>
        <v>1</v>
      </c>
    </row>
    <row r="6732" spans="1:31" x14ac:dyDescent="0.25">
      <c r="A6732" s="436" t="str">
        <f t="shared" si="1366"/>
        <v>DC3MX40-DC-13</v>
      </c>
      <c r="B6732" s="436">
        <f>COUNTIF(AC$4:AC6732,AC6732)</f>
        <v>13</v>
      </c>
      <c r="C6732" s="436" t="str">
        <f t="shared" si="1367"/>
        <v>DC3MX40-DC</v>
      </c>
      <c r="D6732" s="436">
        <f>VLOOKUP(C6732,'LICH THI'!C:AA,12,0)</f>
        <v>13</v>
      </c>
      <c r="E6732" s="436">
        <f>VLOOKUP(C6732,'LICH THI'!C:AA,13,0)</f>
        <v>0</v>
      </c>
      <c r="F6732" s="436" t="str">
        <f t="shared" si="1377"/>
        <v/>
      </c>
      <c r="G6732" s="436" t="str">
        <f>VLOOKUP(C6732,'LICH THI'!C:AA,14,0)</f>
        <v/>
      </c>
      <c r="H6732" s="436" t="str">
        <f t="shared" si="1368"/>
        <v/>
      </c>
      <c r="I6732" s="436" t="str">
        <f t="shared" si="1369"/>
        <v>Đỗ Ngọc Tuấn</v>
      </c>
      <c r="J6732" s="436"/>
      <c r="K6732" s="436">
        <f t="shared" si="1370"/>
        <v>1</v>
      </c>
      <c r="L6732" s="436" t="str">
        <f t="shared" si="1371"/>
        <v>DC3MX40-DC-1</v>
      </c>
      <c r="M6732" s="436" t="str">
        <f t="shared" si="1372"/>
        <v/>
      </c>
      <c r="N6732" s="437" t="e">
        <f t="shared" si="1378"/>
        <v>#VALUE!</v>
      </c>
      <c r="O6732" s="437"/>
      <c r="P6732" s="430" t="str">
        <f t="shared" si="1373"/>
        <v/>
      </c>
      <c r="U6732" s="177">
        <v>5</v>
      </c>
      <c r="V6732" s="177" t="s">
        <v>2999</v>
      </c>
      <c r="W6732" s="177" t="s">
        <v>5798</v>
      </c>
      <c r="X6732" s="177" t="s">
        <v>2721</v>
      </c>
      <c r="Y6732" s="177" t="s">
        <v>5799</v>
      </c>
      <c r="Z6732" s="177" t="s">
        <v>6608</v>
      </c>
      <c r="AA6732" s="525" t="s">
        <v>5800</v>
      </c>
      <c r="AB6732" s="399" t="str">
        <f t="shared" si="1374"/>
        <v>DC3MX40</v>
      </c>
      <c r="AC6732" s="399" t="str">
        <f t="shared" si="1375"/>
        <v>DC3MX40-DC</v>
      </c>
      <c r="AD6732" t="str">
        <f>Y6732&amp;"-"&amp;VLOOKUP(AC6732,'LICH THI'!C:AA,9,0)</f>
        <v>64DCMX3018-42483</v>
      </c>
      <c r="AE6732">
        <f t="shared" si="1376"/>
        <v>1</v>
      </c>
    </row>
    <row r="6733" spans="1:31" x14ac:dyDescent="0.25">
      <c r="A6733" s="436" t="str">
        <f t="shared" si="1366"/>
        <v>DC3MX53-DC-1</v>
      </c>
      <c r="B6733" s="436">
        <f>COUNTIF(AC$4:AC6733,AC6733)</f>
        <v>1</v>
      </c>
      <c r="C6733" s="436" t="str">
        <f t="shared" si="1367"/>
        <v>DC3MX53-DC</v>
      </c>
      <c r="D6733" s="436">
        <f>VLOOKUP(C6733,'LICH THI'!C:AA,12,0)</f>
        <v>5</v>
      </c>
      <c r="E6733" s="436">
        <f>VLOOKUP(C6733,'LICH THI'!C:AA,13,0)</f>
        <v>5</v>
      </c>
      <c r="F6733" s="436">
        <f t="shared" si="1377"/>
        <v>5</v>
      </c>
      <c r="G6733" s="436">
        <f>VLOOKUP(C6733,'LICH THI'!C:AA,14,0)</f>
        <v>1</v>
      </c>
      <c r="H6733" s="436">
        <f t="shared" si="1368"/>
        <v>1</v>
      </c>
      <c r="I6733" s="436" t="str">
        <f t="shared" si="1369"/>
        <v>Cao Văn Chính</v>
      </c>
      <c r="J6733" s="436"/>
      <c r="K6733" s="436">
        <f t="shared" si="1370"/>
        <v>1</v>
      </c>
      <c r="L6733" s="436" t="str">
        <f t="shared" si="1371"/>
        <v>DC3MX53-DC-1</v>
      </c>
      <c r="M6733" s="436">
        <f t="shared" si="1372"/>
        <v>3</v>
      </c>
      <c r="N6733" s="437">
        <f t="shared" si="1378"/>
        <v>4</v>
      </c>
      <c r="O6733" s="437"/>
      <c r="P6733" s="430" t="str">
        <f t="shared" si="1373"/>
        <v/>
      </c>
      <c r="U6733" s="177">
        <v>1</v>
      </c>
      <c r="V6733" s="177" t="s">
        <v>3256</v>
      </c>
      <c r="W6733" s="177" t="s">
        <v>3257</v>
      </c>
      <c r="X6733" s="177" t="s">
        <v>3258</v>
      </c>
      <c r="Y6733" s="177" t="s">
        <v>3259</v>
      </c>
      <c r="Z6733" s="177" t="s">
        <v>4565</v>
      </c>
      <c r="AA6733" s="525" t="s">
        <v>3260</v>
      </c>
      <c r="AB6733" s="399" t="str">
        <f t="shared" si="1374"/>
        <v>DC3MX53</v>
      </c>
      <c r="AC6733" s="399" t="str">
        <f t="shared" si="1375"/>
        <v>DC3MX53-DC</v>
      </c>
      <c r="AD6733" t="str">
        <f>Y6733&amp;"-"&amp;VLOOKUP(AC6733,'LICH THI'!C:AA,9,0)</f>
        <v>63DCMX3002-42472</v>
      </c>
      <c r="AE6733">
        <f t="shared" si="1376"/>
        <v>1</v>
      </c>
    </row>
    <row r="6734" spans="1:31" x14ac:dyDescent="0.25">
      <c r="A6734" s="436" t="str">
        <f t="shared" si="1366"/>
        <v>DC3MX53-DC-2</v>
      </c>
      <c r="B6734" s="436">
        <f>COUNTIF(AC$4:AC6734,AC6734)</f>
        <v>2</v>
      </c>
      <c r="C6734" s="436" t="str">
        <f t="shared" si="1367"/>
        <v>DC3MX53-DC</v>
      </c>
      <c r="D6734" s="436">
        <f>VLOOKUP(C6734,'LICH THI'!C:AA,12,0)</f>
        <v>5</v>
      </c>
      <c r="E6734" s="436">
        <f>VLOOKUP(C6734,'LICH THI'!C:AA,13,0)</f>
        <v>5</v>
      </c>
      <c r="F6734" s="436">
        <f t="shared" si="1377"/>
        <v>5</v>
      </c>
      <c r="G6734" s="436">
        <f>VLOOKUP(C6734,'LICH THI'!C:AA,14,0)</f>
        <v>1</v>
      </c>
      <c r="H6734" s="436">
        <f t="shared" si="1368"/>
        <v>1</v>
      </c>
      <c r="I6734" s="436" t="str">
        <f t="shared" si="1369"/>
        <v>Nông Khánh Duy</v>
      </c>
      <c r="J6734" s="436"/>
      <c r="K6734" s="436">
        <f t="shared" si="1370"/>
        <v>1</v>
      </c>
      <c r="L6734" s="436" t="str">
        <f t="shared" si="1371"/>
        <v>DC3MX53-DC-1</v>
      </c>
      <c r="M6734" s="436">
        <f t="shared" si="1372"/>
        <v>3</v>
      </c>
      <c r="N6734" s="437">
        <f t="shared" si="1378"/>
        <v>5</v>
      </c>
      <c r="O6734" s="437"/>
      <c r="P6734" s="430" t="str">
        <f t="shared" si="1373"/>
        <v/>
      </c>
      <c r="U6734" s="177">
        <v>2</v>
      </c>
      <c r="V6734" s="177" t="s">
        <v>3256</v>
      </c>
      <c r="W6734" s="177" t="s">
        <v>4566</v>
      </c>
      <c r="X6734" s="177" t="s">
        <v>2742</v>
      </c>
      <c r="Y6734" s="177" t="s">
        <v>4567</v>
      </c>
      <c r="Z6734" s="177" t="s">
        <v>4565</v>
      </c>
      <c r="AA6734" s="525" t="s">
        <v>3723</v>
      </c>
      <c r="AB6734" s="399" t="str">
        <f t="shared" si="1374"/>
        <v>DC3MX53</v>
      </c>
      <c r="AC6734" s="399" t="str">
        <f t="shared" si="1375"/>
        <v>DC3MX53-DC</v>
      </c>
      <c r="AD6734" t="str">
        <f>Y6734&amp;"-"&amp;VLOOKUP(AC6734,'LICH THI'!C:AA,9,0)</f>
        <v>63DCMX3023-42472</v>
      </c>
      <c r="AE6734">
        <f t="shared" si="1376"/>
        <v>1</v>
      </c>
    </row>
    <row r="6735" spans="1:31" x14ac:dyDescent="0.25">
      <c r="A6735" s="436" t="str">
        <f t="shared" si="1366"/>
        <v>DC3MX53-DC-3</v>
      </c>
      <c r="B6735" s="436">
        <f>COUNTIF(AC$4:AC6735,AC6735)</f>
        <v>3</v>
      </c>
      <c r="C6735" s="436" t="str">
        <f t="shared" si="1367"/>
        <v>DC3MX53-DC</v>
      </c>
      <c r="D6735" s="436">
        <f>VLOOKUP(C6735,'LICH THI'!C:AA,12,0)</f>
        <v>5</v>
      </c>
      <c r="E6735" s="436">
        <f>VLOOKUP(C6735,'LICH THI'!C:AA,13,0)</f>
        <v>5</v>
      </c>
      <c r="F6735" s="436">
        <f t="shared" si="1377"/>
        <v>5</v>
      </c>
      <c r="G6735" s="436">
        <f>VLOOKUP(C6735,'LICH THI'!C:AA,14,0)</f>
        <v>1</v>
      </c>
      <c r="H6735" s="436">
        <f t="shared" si="1368"/>
        <v>1</v>
      </c>
      <c r="I6735" s="436" t="str">
        <f t="shared" si="1369"/>
        <v>Phạm Đình Nam</v>
      </c>
      <c r="J6735" s="436"/>
      <c r="K6735" s="436">
        <f t="shared" si="1370"/>
        <v>1</v>
      </c>
      <c r="L6735" s="436" t="str">
        <f t="shared" si="1371"/>
        <v>DC3MX53-DC-1</v>
      </c>
      <c r="M6735" s="436">
        <f t="shared" si="1372"/>
        <v>3</v>
      </c>
      <c r="N6735" s="437">
        <f t="shared" si="1378"/>
        <v>1</v>
      </c>
      <c r="O6735" s="437"/>
      <c r="P6735" s="430" t="str">
        <f t="shared" si="1373"/>
        <v/>
      </c>
      <c r="U6735" s="177">
        <v>3</v>
      </c>
      <c r="V6735" s="177" t="s">
        <v>3256</v>
      </c>
      <c r="W6735" s="177" t="s">
        <v>3137</v>
      </c>
      <c r="X6735" s="177" t="s">
        <v>2773</v>
      </c>
      <c r="Y6735" s="177" t="s">
        <v>4568</v>
      </c>
      <c r="Z6735" s="177" t="s">
        <v>4565</v>
      </c>
      <c r="AA6735" s="525" t="s">
        <v>4569</v>
      </c>
      <c r="AB6735" s="399" t="str">
        <f t="shared" si="1374"/>
        <v>DC3MX53</v>
      </c>
      <c r="AC6735" s="399" t="str">
        <f t="shared" si="1375"/>
        <v>DC3MX53-DC</v>
      </c>
      <c r="AD6735" t="str">
        <f>Y6735&amp;"-"&amp;VLOOKUP(AC6735,'LICH THI'!C:AA,9,0)</f>
        <v>63DCMX3018-42472</v>
      </c>
      <c r="AE6735">
        <f t="shared" si="1376"/>
        <v>1</v>
      </c>
    </row>
    <row r="6736" spans="1:31" x14ac:dyDescent="0.25">
      <c r="A6736" s="436" t="str">
        <f t="shared" si="1366"/>
        <v>DC3MX53-DC-4</v>
      </c>
      <c r="B6736" s="436">
        <f>COUNTIF(AC$4:AC6736,AC6736)</f>
        <v>4</v>
      </c>
      <c r="C6736" s="436" t="str">
        <f t="shared" si="1367"/>
        <v>DC3MX53-DC</v>
      </c>
      <c r="D6736" s="436">
        <f>VLOOKUP(C6736,'LICH THI'!C:AA,12,0)</f>
        <v>5</v>
      </c>
      <c r="E6736" s="436">
        <f>VLOOKUP(C6736,'LICH THI'!C:AA,13,0)</f>
        <v>5</v>
      </c>
      <c r="F6736" s="436">
        <f t="shared" si="1377"/>
        <v>5</v>
      </c>
      <c r="G6736" s="436">
        <f>VLOOKUP(C6736,'LICH THI'!C:AA,14,0)</f>
        <v>1</v>
      </c>
      <c r="H6736" s="436">
        <f t="shared" si="1368"/>
        <v>1</v>
      </c>
      <c r="I6736" s="436" t="str">
        <f t="shared" si="1369"/>
        <v>Triệu Minh Tuyến</v>
      </c>
      <c r="J6736" s="436"/>
      <c r="K6736" s="436">
        <f t="shared" si="1370"/>
        <v>1</v>
      </c>
      <c r="L6736" s="436" t="str">
        <f t="shared" si="1371"/>
        <v>DC3MX53-DC-1</v>
      </c>
      <c r="M6736" s="436">
        <f t="shared" si="1372"/>
        <v>3</v>
      </c>
      <c r="N6736" s="437">
        <f t="shared" si="1378"/>
        <v>2</v>
      </c>
      <c r="O6736" s="437"/>
      <c r="P6736" s="430" t="str">
        <f t="shared" si="1373"/>
        <v/>
      </c>
      <c r="U6736" s="177">
        <v>5</v>
      </c>
      <c r="V6736" s="177" t="s">
        <v>3256</v>
      </c>
      <c r="W6736" s="177" t="s">
        <v>4571</v>
      </c>
      <c r="X6736" s="177" t="s">
        <v>4572</v>
      </c>
      <c r="Y6736" s="177" t="s">
        <v>4573</v>
      </c>
      <c r="Z6736" s="177" t="s">
        <v>4565</v>
      </c>
      <c r="AA6736" s="525" t="s">
        <v>3989</v>
      </c>
      <c r="AB6736" s="399" t="str">
        <f t="shared" si="1374"/>
        <v>DC3MX53</v>
      </c>
      <c r="AC6736" s="399" t="str">
        <f t="shared" si="1375"/>
        <v>DC3MX53-DC</v>
      </c>
      <c r="AD6736" t="str">
        <f>Y6736&amp;"-"&amp;VLOOKUP(AC6736,'LICH THI'!C:AA,9,0)</f>
        <v>63DCMX3021-42472</v>
      </c>
      <c r="AE6736">
        <f t="shared" si="1376"/>
        <v>1</v>
      </c>
    </row>
    <row r="6737" spans="1:31" x14ac:dyDescent="0.25">
      <c r="A6737" s="436" t="str">
        <f t="shared" si="1366"/>
        <v>DC3MX53-DC-5</v>
      </c>
      <c r="B6737" s="436">
        <f>COUNTIF(AC$4:AC6737,AC6737)</f>
        <v>5</v>
      </c>
      <c r="C6737" s="436" t="str">
        <f t="shared" si="1367"/>
        <v>DC3MX53-DC</v>
      </c>
      <c r="D6737" s="436">
        <f>VLOOKUP(C6737,'LICH THI'!C:AA,12,0)</f>
        <v>5</v>
      </c>
      <c r="E6737" s="436">
        <f>VLOOKUP(C6737,'LICH THI'!C:AA,13,0)</f>
        <v>5</v>
      </c>
      <c r="F6737" s="436">
        <f t="shared" si="1377"/>
        <v>5</v>
      </c>
      <c r="G6737" s="436">
        <f>VLOOKUP(C6737,'LICH THI'!C:AA,14,0)</f>
        <v>1</v>
      </c>
      <c r="H6737" s="436">
        <f t="shared" si="1368"/>
        <v>1</v>
      </c>
      <c r="I6737" s="436" t="str">
        <f t="shared" si="1369"/>
        <v>Phạm Văn Thắng</v>
      </c>
      <c r="J6737" s="436"/>
      <c r="K6737" s="436">
        <f t="shared" si="1370"/>
        <v>1</v>
      </c>
      <c r="L6737" s="436" t="str">
        <f t="shared" si="1371"/>
        <v>DC3MX53-DC-1</v>
      </c>
      <c r="M6737" s="436">
        <f t="shared" si="1372"/>
        <v>3</v>
      </c>
      <c r="N6737" s="437">
        <f t="shared" si="1378"/>
        <v>3</v>
      </c>
      <c r="O6737" s="437"/>
      <c r="P6737" s="430" t="str">
        <f t="shared" si="1373"/>
        <v/>
      </c>
      <c r="U6737" s="177">
        <v>4</v>
      </c>
      <c r="V6737" s="177" t="s">
        <v>3256</v>
      </c>
      <c r="W6737" s="177" t="s">
        <v>2738</v>
      </c>
      <c r="X6737" s="177" t="s">
        <v>3464</v>
      </c>
      <c r="Y6737" s="177" t="s">
        <v>4570</v>
      </c>
      <c r="Z6737" s="177" t="s">
        <v>4565</v>
      </c>
      <c r="AA6737" s="525" t="s">
        <v>3585</v>
      </c>
      <c r="AB6737" s="399" t="str">
        <f t="shared" si="1374"/>
        <v>DC3MX53</v>
      </c>
      <c r="AC6737" s="399" t="str">
        <f t="shared" si="1375"/>
        <v>DC3MX53-DC</v>
      </c>
      <c r="AD6737" t="str">
        <f>Y6737&amp;"-"&amp;VLOOKUP(AC6737,'LICH THI'!C:AA,9,0)</f>
        <v>63DCMX3019-42472</v>
      </c>
      <c r="AE6737">
        <f t="shared" si="1376"/>
        <v>1</v>
      </c>
    </row>
    <row r="6738" spans="1:31" x14ac:dyDescent="0.25">
      <c r="A6738" s="436" t="str">
        <f t="shared" si="1366"/>
        <v>DC3OT31-DC-1</v>
      </c>
      <c r="B6738" s="436">
        <f>COUNTIF(AC$4:AC6738,AC6738)</f>
        <v>1</v>
      </c>
      <c r="C6738" s="436" t="str">
        <f t="shared" si="1367"/>
        <v>DC3OT31-DC</v>
      </c>
      <c r="D6738" s="436">
        <f>VLOOKUP(C6738,'LICH THI'!C:AA,12,0)</f>
        <v>8</v>
      </c>
      <c r="E6738" s="436">
        <f>VLOOKUP(C6738,'LICH THI'!C:AA,13,0)</f>
        <v>0</v>
      </c>
      <c r="F6738" s="436" t="str">
        <f t="shared" si="1377"/>
        <v/>
      </c>
      <c r="G6738" s="436" t="str">
        <f>VLOOKUP(C6738,'LICH THI'!C:AA,14,0)</f>
        <v/>
      </c>
      <c r="H6738" s="436" t="str">
        <f t="shared" si="1368"/>
        <v/>
      </c>
      <c r="I6738" s="436" t="str">
        <f t="shared" si="1369"/>
        <v>Trần Huy Ba</v>
      </c>
      <c r="J6738" s="436"/>
      <c r="K6738" s="436">
        <f t="shared" si="1370"/>
        <v>1</v>
      </c>
      <c r="L6738" s="436" t="str">
        <f t="shared" si="1371"/>
        <v>DC3OT31-DC-1</v>
      </c>
      <c r="M6738" s="436" t="str">
        <f t="shared" si="1372"/>
        <v/>
      </c>
      <c r="N6738" s="437" t="e">
        <f t="shared" si="1378"/>
        <v>#VALUE!</v>
      </c>
      <c r="O6738" s="437"/>
      <c r="P6738" s="430" t="str">
        <f t="shared" si="1373"/>
        <v/>
      </c>
      <c r="U6738" s="177">
        <v>1</v>
      </c>
      <c r="V6738" s="177" t="s">
        <v>3856</v>
      </c>
      <c r="W6738" s="177" t="s">
        <v>6217</v>
      </c>
      <c r="X6738" s="177" t="s">
        <v>6218</v>
      </c>
      <c r="Y6738" s="177" t="s">
        <v>6219</v>
      </c>
      <c r="Z6738" s="177" t="s">
        <v>7463</v>
      </c>
      <c r="AA6738" s="525" t="s">
        <v>6220</v>
      </c>
      <c r="AB6738" s="399" t="str">
        <f t="shared" si="1374"/>
        <v>DC3OT31</v>
      </c>
      <c r="AC6738" s="399" t="str">
        <f t="shared" si="1375"/>
        <v>DC3OT31-DC</v>
      </c>
      <c r="AD6738" t="str">
        <f>Y6738&amp;"-"&amp;VLOOKUP(AC6738,'LICH THI'!C:AA,9,0)</f>
        <v>64DCDD3023-42481</v>
      </c>
      <c r="AE6738">
        <f t="shared" si="1376"/>
        <v>1</v>
      </c>
    </row>
    <row r="6739" spans="1:31" x14ac:dyDescent="0.25">
      <c r="A6739" s="436" t="str">
        <f t="shared" si="1366"/>
        <v>DC3OT31-DC-2</v>
      </c>
      <c r="B6739" s="436">
        <f>COUNTIF(AC$4:AC6739,AC6739)</f>
        <v>2</v>
      </c>
      <c r="C6739" s="436" t="str">
        <f t="shared" si="1367"/>
        <v>DC3OT31-DC</v>
      </c>
      <c r="D6739" s="436">
        <f>VLOOKUP(C6739,'LICH THI'!C:AA,12,0)</f>
        <v>8</v>
      </c>
      <c r="E6739" s="436">
        <f>VLOOKUP(C6739,'LICH THI'!C:AA,13,0)</f>
        <v>0</v>
      </c>
      <c r="F6739" s="436" t="str">
        <f t="shared" si="1377"/>
        <v/>
      </c>
      <c r="G6739" s="436" t="str">
        <f>VLOOKUP(C6739,'LICH THI'!C:AA,14,0)</f>
        <v/>
      </c>
      <c r="H6739" s="436" t="str">
        <f t="shared" si="1368"/>
        <v/>
      </c>
      <c r="I6739" s="436" t="str">
        <f t="shared" si="1369"/>
        <v>Vũ Công Bằng</v>
      </c>
      <c r="J6739" s="436"/>
      <c r="K6739" s="436">
        <f t="shared" si="1370"/>
        <v>1</v>
      </c>
      <c r="L6739" s="436" t="str">
        <f t="shared" si="1371"/>
        <v>DC3OT31-DC-1</v>
      </c>
      <c r="M6739" s="436" t="str">
        <f t="shared" si="1372"/>
        <v/>
      </c>
      <c r="N6739" s="437" t="e">
        <f t="shared" si="1378"/>
        <v>#VALUE!</v>
      </c>
      <c r="O6739" s="437"/>
      <c r="P6739" s="430" t="str">
        <f t="shared" si="1373"/>
        <v/>
      </c>
      <c r="U6739" s="177">
        <v>2</v>
      </c>
      <c r="V6739" s="177" t="s">
        <v>3856</v>
      </c>
      <c r="W6739" s="177" t="s">
        <v>7464</v>
      </c>
      <c r="X6739" s="177" t="s">
        <v>7465</v>
      </c>
      <c r="Y6739" s="177" t="s">
        <v>7466</v>
      </c>
      <c r="Z6739" s="177" t="s">
        <v>7463</v>
      </c>
      <c r="AA6739" s="525" t="s">
        <v>5055</v>
      </c>
      <c r="AB6739" s="399" t="str">
        <f t="shared" si="1374"/>
        <v>DC3OT31</v>
      </c>
      <c r="AC6739" s="399" t="str">
        <f t="shared" si="1375"/>
        <v>DC3OT31-DC</v>
      </c>
      <c r="AD6739" t="str">
        <f>Y6739&amp;"-"&amp;VLOOKUP(AC6739,'LICH THI'!C:AA,9,0)</f>
        <v>64DCOT3033-42481</v>
      </c>
      <c r="AE6739">
        <f t="shared" si="1376"/>
        <v>1</v>
      </c>
    </row>
    <row r="6740" spans="1:31" x14ac:dyDescent="0.25">
      <c r="A6740" s="436" t="str">
        <f t="shared" si="1366"/>
        <v>DC3OT31-DC-3</v>
      </c>
      <c r="B6740" s="436">
        <f>COUNTIF(AC$4:AC6740,AC6740)</f>
        <v>3</v>
      </c>
      <c r="C6740" s="436" t="str">
        <f t="shared" si="1367"/>
        <v>DC3OT31-DC</v>
      </c>
      <c r="D6740" s="436">
        <f>VLOOKUP(C6740,'LICH THI'!C:AA,12,0)</f>
        <v>8</v>
      </c>
      <c r="E6740" s="436">
        <f>VLOOKUP(C6740,'LICH THI'!C:AA,13,0)</f>
        <v>0</v>
      </c>
      <c r="F6740" s="436" t="str">
        <f t="shared" si="1377"/>
        <v/>
      </c>
      <c r="G6740" s="436" t="str">
        <f>VLOOKUP(C6740,'LICH THI'!C:AA,14,0)</f>
        <v/>
      </c>
      <c r="H6740" s="436" t="str">
        <f t="shared" si="1368"/>
        <v/>
      </c>
      <c r="I6740" s="436" t="str">
        <f t="shared" si="1369"/>
        <v>Nguyễn Quang Dũng</v>
      </c>
      <c r="J6740" s="436"/>
      <c r="K6740" s="436">
        <f t="shared" si="1370"/>
        <v>1</v>
      </c>
      <c r="L6740" s="436" t="str">
        <f t="shared" si="1371"/>
        <v>DC3OT31-DC-1</v>
      </c>
      <c r="M6740" s="436" t="str">
        <f t="shared" si="1372"/>
        <v/>
      </c>
      <c r="N6740" s="437" t="e">
        <f t="shared" si="1378"/>
        <v>#VALUE!</v>
      </c>
      <c r="O6740" s="437"/>
      <c r="P6740" s="430" t="str">
        <f t="shared" si="1373"/>
        <v/>
      </c>
      <c r="U6740" s="177">
        <v>3</v>
      </c>
      <c r="V6740" s="177" t="s">
        <v>3856</v>
      </c>
      <c r="W6740" s="177" t="s">
        <v>3032</v>
      </c>
      <c r="X6740" s="177" t="s">
        <v>2827</v>
      </c>
      <c r="Y6740" s="177" t="s">
        <v>7467</v>
      </c>
      <c r="Z6740" s="177" t="s">
        <v>7463</v>
      </c>
      <c r="AA6740" s="525" t="s">
        <v>5767</v>
      </c>
      <c r="AB6740" s="399" t="str">
        <f t="shared" si="1374"/>
        <v>DC3OT31</v>
      </c>
      <c r="AC6740" s="399" t="str">
        <f t="shared" si="1375"/>
        <v>DC3OT31-DC</v>
      </c>
      <c r="AD6740" t="str">
        <f>Y6740&amp;"-"&amp;VLOOKUP(AC6740,'LICH THI'!C:AA,9,0)</f>
        <v>64DCOT3023-42481</v>
      </c>
      <c r="AE6740">
        <f t="shared" si="1376"/>
        <v>1</v>
      </c>
    </row>
    <row r="6741" spans="1:31" x14ac:dyDescent="0.25">
      <c r="A6741" s="436" t="str">
        <f t="shared" si="1366"/>
        <v>DC3OT31-DC-4</v>
      </c>
      <c r="B6741" s="436">
        <f>COUNTIF(AC$4:AC6741,AC6741)</f>
        <v>4</v>
      </c>
      <c r="C6741" s="436" t="str">
        <f t="shared" si="1367"/>
        <v>DC3OT31-DC</v>
      </c>
      <c r="D6741" s="436">
        <f>VLOOKUP(C6741,'LICH THI'!C:AA,12,0)</f>
        <v>8</v>
      </c>
      <c r="E6741" s="436">
        <f>VLOOKUP(C6741,'LICH THI'!C:AA,13,0)</f>
        <v>0</v>
      </c>
      <c r="F6741" s="436" t="str">
        <f t="shared" si="1377"/>
        <v/>
      </c>
      <c r="G6741" s="436" t="str">
        <f>VLOOKUP(C6741,'LICH THI'!C:AA,14,0)</f>
        <v/>
      </c>
      <c r="H6741" s="436" t="str">
        <f t="shared" si="1368"/>
        <v/>
      </c>
      <c r="I6741" s="436" t="str">
        <f t="shared" si="1369"/>
        <v>Mai Ngọc Đạt</v>
      </c>
      <c r="J6741" s="436"/>
      <c r="K6741" s="436">
        <f t="shared" si="1370"/>
        <v>1</v>
      </c>
      <c r="L6741" s="436" t="str">
        <f t="shared" si="1371"/>
        <v>DC3OT31-DC-1</v>
      </c>
      <c r="M6741" s="436" t="str">
        <f t="shared" si="1372"/>
        <v/>
      </c>
      <c r="N6741" s="437" t="e">
        <f t="shared" si="1378"/>
        <v>#VALUE!</v>
      </c>
      <c r="O6741" s="437"/>
      <c r="P6741" s="430" t="str">
        <f t="shared" si="1373"/>
        <v/>
      </c>
      <c r="U6741" s="177">
        <v>4</v>
      </c>
      <c r="V6741" s="177" t="s">
        <v>3856</v>
      </c>
      <c r="W6741" s="177" t="s">
        <v>7468</v>
      </c>
      <c r="X6741" s="177" t="s">
        <v>2746</v>
      </c>
      <c r="Y6741" s="177" t="s">
        <v>7469</v>
      </c>
      <c r="Z6741" s="177" t="s">
        <v>7463</v>
      </c>
      <c r="AA6741" s="525" t="s">
        <v>5548</v>
      </c>
      <c r="AB6741" s="399" t="str">
        <f t="shared" si="1374"/>
        <v>DC3OT31</v>
      </c>
      <c r="AC6741" s="399" t="str">
        <f t="shared" si="1375"/>
        <v>DC3OT31-DC</v>
      </c>
      <c r="AD6741" t="str">
        <f>Y6741&amp;"-"&amp;VLOOKUP(AC6741,'LICH THI'!C:AA,9,0)</f>
        <v>64DCOT3038-42481</v>
      </c>
      <c r="AE6741">
        <f t="shared" si="1376"/>
        <v>1</v>
      </c>
    </row>
    <row r="6742" spans="1:31" x14ac:dyDescent="0.25">
      <c r="A6742" s="436" t="str">
        <f t="shared" si="1366"/>
        <v>DC3OT31-DC-5</v>
      </c>
      <c r="B6742" s="436">
        <f>COUNTIF(AC$4:AC6742,AC6742)</f>
        <v>5</v>
      </c>
      <c r="C6742" s="436" t="str">
        <f t="shared" si="1367"/>
        <v>DC3OT31-DC</v>
      </c>
      <c r="D6742" s="436">
        <f>VLOOKUP(C6742,'LICH THI'!C:AA,12,0)</f>
        <v>8</v>
      </c>
      <c r="E6742" s="436">
        <f>VLOOKUP(C6742,'LICH THI'!C:AA,13,0)</f>
        <v>0</v>
      </c>
      <c r="F6742" s="436" t="str">
        <f t="shared" si="1377"/>
        <v/>
      </c>
      <c r="G6742" s="436" t="str">
        <f>VLOOKUP(C6742,'LICH THI'!C:AA,14,0)</f>
        <v/>
      </c>
      <c r="H6742" s="436" t="str">
        <f t="shared" si="1368"/>
        <v/>
      </c>
      <c r="I6742" s="436" t="str">
        <f t="shared" si="1369"/>
        <v>Nguyễn Văn Linh</v>
      </c>
      <c r="J6742" s="436"/>
      <c r="K6742" s="436">
        <f t="shared" si="1370"/>
        <v>1</v>
      </c>
      <c r="L6742" s="436" t="str">
        <f t="shared" si="1371"/>
        <v>DC3OT31-DC-1</v>
      </c>
      <c r="M6742" s="436" t="str">
        <f t="shared" si="1372"/>
        <v/>
      </c>
      <c r="N6742" s="437" t="e">
        <f t="shared" si="1378"/>
        <v>#VALUE!</v>
      </c>
      <c r="O6742" s="437"/>
      <c r="P6742" s="430" t="str">
        <f t="shared" si="1373"/>
        <v/>
      </c>
      <c r="U6742" s="177">
        <v>5</v>
      </c>
      <c r="V6742" s="177" t="s">
        <v>3856</v>
      </c>
      <c r="W6742" s="177" t="s">
        <v>2741</v>
      </c>
      <c r="X6742" s="177" t="s">
        <v>2670</v>
      </c>
      <c r="Y6742" s="177" t="s">
        <v>7470</v>
      </c>
      <c r="Z6742" s="177" t="s">
        <v>7463</v>
      </c>
      <c r="AA6742" s="525" t="s">
        <v>5819</v>
      </c>
      <c r="AB6742" s="399" t="str">
        <f t="shared" si="1374"/>
        <v>DC3OT31</v>
      </c>
      <c r="AC6742" s="399" t="str">
        <f t="shared" si="1375"/>
        <v>DC3OT31-DC</v>
      </c>
      <c r="AD6742" t="str">
        <f>Y6742&amp;"-"&amp;VLOOKUP(AC6742,'LICH THI'!C:AA,9,0)</f>
        <v>64DCOT3063-42481</v>
      </c>
      <c r="AE6742">
        <f t="shared" si="1376"/>
        <v>1</v>
      </c>
    </row>
    <row r="6743" spans="1:31" x14ac:dyDescent="0.25">
      <c r="A6743" s="436" t="str">
        <f t="shared" si="1366"/>
        <v>DC3OT31-DC-6</v>
      </c>
      <c r="B6743" s="436">
        <f>COUNTIF(AC$4:AC6743,AC6743)</f>
        <v>6</v>
      </c>
      <c r="C6743" s="436" t="str">
        <f t="shared" si="1367"/>
        <v>DC3OT31-DC</v>
      </c>
      <c r="D6743" s="436">
        <f>VLOOKUP(C6743,'LICH THI'!C:AA,12,0)</f>
        <v>8</v>
      </c>
      <c r="E6743" s="436">
        <f>VLOOKUP(C6743,'LICH THI'!C:AA,13,0)</f>
        <v>0</v>
      </c>
      <c r="F6743" s="436" t="str">
        <f t="shared" si="1377"/>
        <v/>
      </c>
      <c r="G6743" s="436" t="str">
        <f>VLOOKUP(C6743,'LICH THI'!C:AA,14,0)</f>
        <v/>
      </c>
      <c r="H6743" s="436" t="str">
        <f t="shared" si="1368"/>
        <v/>
      </c>
      <c r="I6743" s="436" t="str">
        <f t="shared" si="1369"/>
        <v>Lê Văn Thái</v>
      </c>
      <c r="J6743" s="436"/>
      <c r="K6743" s="436">
        <f t="shared" si="1370"/>
        <v>1</v>
      </c>
      <c r="L6743" s="436" t="str">
        <f t="shared" si="1371"/>
        <v>DC3OT31-DC-1</v>
      </c>
      <c r="M6743" s="436" t="str">
        <f t="shared" si="1372"/>
        <v/>
      </c>
      <c r="N6743" s="437" t="e">
        <f t="shared" si="1378"/>
        <v>#VALUE!</v>
      </c>
      <c r="O6743" s="437"/>
      <c r="P6743" s="430" t="str">
        <f t="shared" si="1373"/>
        <v/>
      </c>
      <c r="U6743" s="177">
        <v>6</v>
      </c>
      <c r="V6743" s="177" t="s">
        <v>3856</v>
      </c>
      <c r="W6743" s="177" t="s">
        <v>2604</v>
      </c>
      <c r="X6743" s="177" t="s">
        <v>4330</v>
      </c>
      <c r="Y6743" s="177" t="s">
        <v>4824</v>
      </c>
      <c r="Z6743" s="177" t="s">
        <v>7463</v>
      </c>
      <c r="AA6743" s="525" t="s">
        <v>4825</v>
      </c>
      <c r="AB6743" s="399" t="str">
        <f t="shared" si="1374"/>
        <v>DC3OT31</v>
      </c>
      <c r="AC6743" s="399" t="str">
        <f t="shared" si="1375"/>
        <v>DC3OT31-DC</v>
      </c>
      <c r="AD6743" t="str">
        <f>Y6743&amp;"-"&amp;VLOOKUP(AC6743,'LICH THI'!C:AA,9,0)</f>
        <v>64DCOT3067-42481</v>
      </c>
      <c r="AE6743">
        <f t="shared" si="1376"/>
        <v>1</v>
      </c>
    </row>
    <row r="6744" spans="1:31" x14ac:dyDescent="0.25">
      <c r="A6744" s="436" t="str">
        <f t="shared" si="1366"/>
        <v>DC3OT31-DC-7</v>
      </c>
      <c r="B6744" s="436">
        <f>COUNTIF(AC$4:AC6744,AC6744)</f>
        <v>7</v>
      </c>
      <c r="C6744" s="436" t="str">
        <f t="shared" si="1367"/>
        <v>DC3OT31-DC</v>
      </c>
      <c r="D6744" s="436">
        <f>VLOOKUP(C6744,'LICH THI'!C:AA,12,0)</f>
        <v>8</v>
      </c>
      <c r="E6744" s="436">
        <f>VLOOKUP(C6744,'LICH THI'!C:AA,13,0)</f>
        <v>0</v>
      </c>
      <c r="F6744" s="436" t="str">
        <f t="shared" si="1377"/>
        <v/>
      </c>
      <c r="G6744" s="436" t="str">
        <f>VLOOKUP(C6744,'LICH THI'!C:AA,14,0)</f>
        <v/>
      </c>
      <c r="H6744" s="436" t="str">
        <f t="shared" si="1368"/>
        <v/>
      </c>
      <c r="I6744" s="436" t="str">
        <f t="shared" si="1369"/>
        <v>Nguyễn Văn Thao</v>
      </c>
      <c r="J6744" s="436"/>
      <c r="K6744" s="436">
        <f t="shared" si="1370"/>
        <v>1</v>
      </c>
      <c r="L6744" s="436" t="str">
        <f t="shared" si="1371"/>
        <v>DC3OT31-DC-1</v>
      </c>
      <c r="M6744" s="436" t="str">
        <f t="shared" si="1372"/>
        <v/>
      </c>
      <c r="N6744" s="437" t="e">
        <f t="shared" si="1378"/>
        <v>#VALUE!</v>
      </c>
      <c r="O6744" s="437"/>
      <c r="P6744" s="430" t="str">
        <f t="shared" si="1373"/>
        <v/>
      </c>
      <c r="U6744" s="177">
        <v>7</v>
      </c>
      <c r="V6744" s="177" t="s">
        <v>3856</v>
      </c>
      <c r="W6744" s="177" t="s">
        <v>2741</v>
      </c>
      <c r="X6744" s="177" t="s">
        <v>3977</v>
      </c>
      <c r="Y6744" s="177" t="s">
        <v>7471</v>
      </c>
      <c r="Z6744" s="177" t="s">
        <v>7463</v>
      </c>
      <c r="AA6744" s="525" t="s">
        <v>3770</v>
      </c>
      <c r="AB6744" s="399" t="str">
        <f t="shared" si="1374"/>
        <v>DC3OT31</v>
      </c>
      <c r="AC6744" s="399" t="str">
        <f t="shared" si="1375"/>
        <v>DC3OT31-DC</v>
      </c>
      <c r="AD6744" t="str">
        <f>Y6744&amp;"-"&amp;VLOOKUP(AC6744,'LICH THI'!C:AA,9,0)</f>
        <v>64DCOT3080-42481</v>
      </c>
      <c r="AE6744">
        <f t="shared" si="1376"/>
        <v>1</v>
      </c>
    </row>
    <row r="6745" spans="1:31" x14ac:dyDescent="0.25">
      <c r="A6745" s="436" t="str">
        <f t="shared" si="1366"/>
        <v>DC3OT31-DC-8</v>
      </c>
      <c r="B6745" s="436">
        <f>COUNTIF(AC$4:AC6745,AC6745)</f>
        <v>8</v>
      </c>
      <c r="C6745" s="436" t="str">
        <f t="shared" si="1367"/>
        <v>DC3OT31-DC</v>
      </c>
      <c r="D6745" s="436">
        <f>VLOOKUP(C6745,'LICH THI'!C:AA,12,0)</f>
        <v>8</v>
      </c>
      <c r="E6745" s="436">
        <f>VLOOKUP(C6745,'LICH THI'!C:AA,13,0)</f>
        <v>0</v>
      </c>
      <c r="F6745" s="436" t="str">
        <f t="shared" si="1377"/>
        <v/>
      </c>
      <c r="G6745" s="436" t="str">
        <f>VLOOKUP(C6745,'LICH THI'!C:AA,14,0)</f>
        <v/>
      </c>
      <c r="H6745" s="436" t="str">
        <f t="shared" si="1368"/>
        <v/>
      </c>
      <c r="I6745" s="436" t="str">
        <f t="shared" si="1369"/>
        <v>Nguyễn Hồng Thế</v>
      </c>
      <c r="J6745" s="436"/>
      <c r="K6745" s="436">
        <f t="shared" si="1370"/>
        <v>1</v>
      </c>
      <c r="L6745" s="436" t="str">
        <f t="shared" si="1371"/>
        <v>DC3OT31-DC-1</v>
      </c>
      <c r="M6745" s="436" t="str">
        <f t="shared" si="1372"/>
        <v/>
      </c>
      <c r="N6745" s="437" t="e">
        <f t="shared" si="1378"/>
        <v>#VALUE!</v>
      </c>
      <c r="O6745" s="437"/>
      <c r="P6745" s="430" t="str">
        <f t="shared" si="1373"/>
        <v/>
      </c>
      <c r="U6745" s="177">
        <v>8</v>
      </c>
      <c r="V6745" s="177" t="s">
        <v>3856</v>
      </c>
      <c r="W6745" s="177" t="s">
        <v>2693</v>
      </c>
      <c r="X6745" s="177" t="s">
        <v>5416</v>
      </c>
      <c r="Y6745" s="177" t="s">
        <v>6224</v>
      </c>
      <c r="Z6745" s="177" t="s">
        <v>7463</v>
      </c>
      <c r="AA6745" s="525" t="s">
        <v>3334</v>
      </c>
      <c r="AB6745" s="399" t="str">
        <f t="shared" si="1374"/>
        <v>DC3OT31</v>
      </c>
      <c r="AC6745" s="399" t="str">
        <f t="shared" si="1375"/>
        <v>DC3OT31-DC</v>
      </c>
      <c r="AD6745" t="str">
        <f>Y6745&amp;"-"&amp;VLOOKUP(AC6745,'LICH THI'!C:AA,9,0)</f>
        <v>64DCOT3074-42481</v>
      </c>
      <c r="AE6745">
        <f t="shared" si="1376"/>
        <v>1</v>
      </c>
    </row>
    <row r="6746" spans="1:31" x14ac:dyDescent="0.25">
      <c r="A6746" s="436" t="str">
        <f t="shared" si="1366"/>
        <v>DC3QT11-DC-1</v>
      </c>
      <c r="B6746" s="436">
        <f>COUNTIF(AC$4:AC6746,AC6746)</f>
        <v>1</v>
      </c>
      <c r="C6746" s="436" t="str">
        <f t="shared" si="1367"/>
        <v>DC3QT11-DC</v>
      </c>
      <c r="D6746" s="436">
        <f>VLOOKUP(C6746,'LICH THI'!C:AA,12,0)</f>
        <v>22</v>
      </c>
      <c r="E6746" s="436">
        <f>VLOOKUP(C6746,'LICH THI'!C:AA,13,0)</f>
        <v>22</v>
      </c>
      <c r="F6746" s="436">
        <f t="shared" si="1377"/>
        <v>22</v>
      </c>
      <c r="G6746" s="436">
        <f>VLOOKUP(C6746,'LICH THI'!C:AA,14,0)</f>
        <v>1</v>
      </c>
      <c r="H6746" s="436">
        <f t="shared" si="1368"/>
        <v>1</v>
      </c>
      <c r="I6746" s="436" t="str">
        <f t="shared" si="1369"/>
        <v>Lê Vân Anh</v>
      </c>
      <c r="J6746" s="436"/>
      <c r="K6746" s="436">
        <f t="shared" si="1370"/>
        <v>1</v>
      </c>
      <c r="L6746" s="436" t="str">
        <f t="shared" si="1371"/>
        <v>DC3QT11-DC-1</v>
      </c>
      <c r="M6746" s="436">
        <f t="shared" si="1372"/>
        <v>11</v>
      </c>
      <c r="N6746" s="437">
        <f t="shared" si="1378"/>
        <v>13</v>
      </c>
      <c r="O6746" s="437"/>
      <c r="P6746" s="430" t="str">
        <f t="shared" si="1373"/>
        <v/>
      </c>
      <c r="U6746" s="177">
        <v>5</v>
      </c>
      <c r="V6746" s="177" t="s">
        <v>3019</v>
      </c>
      <c r="W6746" s="177" t="s">
        <v>6539</v>
      </c>
      <c r="X6746" s="177" t="s">
        <v>2611</v>
      </c>
      <c r="Y6746" s="177" t="s">
        <v>6540</v>
      </c>
      <c r="Z6746" s="177" t="s">
        <v>7421</v>
      </c>
      <c r="AA6746" s="525" t="s">
        <v>2771</v>
      </c>
      <c r="AB6746" s="399" t="str">
        <f t="shared" si="1374"/>
        <v>DC3QT11</v>
      </c>
      <c r="AC6746" s="399" t="str">
        <f t="shared" si="1375"/>
        <v>DC3QT11-DC</v>
      </c>
      <c r="AD6746" t="str">
        <f>Y6746&amp;"-"&amp;VLOOKUP(AC6746,'LICH THI'!C:AA,9,0)</f>
        <v>64DCQT3105-42484</v>
      </c>
      <c r="AE6746">
        <f t="shared" si="1376"/>
        <v>1</v>
      </c>
    </row>
    <row r="6747" spans="1:31" x14ac:dyDescent="0.25">
      <c r="A6747" s="436" t="str">
        <f t="shared" si="1366"/>
        <v>DC3QT11-DC-2</v>
      </c>
      <c r="B6747" s="436">
        <f>COUNTIF(AC$4:AC6747,AC6747)</f>
        <v>2</v>
      </c>
      <c r="C6747" s="436" t="str">
        <f t="shared" si="1367"/>
        <v>DC3QT11-DC</v>
      </c>
      <c r="D6747" s="436">
        <f>VLOOKUP(C6747,'LICH THI'!C:AA,12,0)</f>
        <v>22</v>
      </c>
      <c r="E6747" s="436">
        <f>VLOOKUP(C6747,'LICH THI'!C:AA,13,0)</f>
        <v>22</v>
      </c>
      <c r="F6747" s="436">
        <f t="shared" si="1377"/>
        <v>22</v>
      </c>
      <c r="G6747" s="436">
        <f>VLOOKUP(C6747,'LICH THI'!C:AA,14,0)</f>
        <v>1</v>
      </c>
      <c r="H6747" s="436">
        <f t="shared" si="1368"/>
        <v>1</v>
      </c>
      <c r="I6747" s="436" t="str">
        <f t="shared" si="1369"/>
        <v>Nguyễn Ngọc Anh</v>
      </c>
      <c r="J6747" s="436"/>
      <c r="K6747" s="436">
        <f t="shared" si="1370"/>
        <v>1</v>
      </c>
      <c r="L6747" s="436" t="str">
        <f t="shared" si="1371"/>
        <v>DC3QT11-DC-1</v>
      </c>
      <c r="M6747" s="436">
        <f t="shared" si="1372"/>
        <v>11</v>
      </c>
      <c r="N6747" s="437">
        <f t="shared" si="1378"/>
        <v>14</v>
      </c>
      <c r="O6747" s="437"/>
      <c r="P6747" s="430" t="str">
        <f t="shared" si="1373"/>
        <v/>
      </c>
      <c r="U6747" s="177">
        <v>16</v>
      </c>
      <c r="V6747" s="177" t="s">
        <v>3088</v>
      </c>
      <c r="W6747" s="177" t="s">
        <v>2783</v>
      </c>
      <c r="X6747" s="177" t="s">
        <v>2611</v>
      </c>
      <c r="Y6747" s="177" t="s">
        <v>6843</v>
      </c>
      <c r="Z6747" s="177" t="s">
        <v>7421</v>
      </c>
      <c r="AA6747" s="525" t="s">
        <v>4170</v>
      </c>
      <c r="AB6747" s="399" t="str">
        <f t="shared" si="1374"/>
        <v>DC3QT11</v>
      </c>
      <c r="AC6747" s="399" t="str">
        <f t="shared" si="1375"/>
        <v>DC3QT11-DC</v>
      </c>
      <c r="AD6747" t="str">
        <f>Y6747&amp;"-"&amp;VLOOKUP(AC6747,'LICH THI'!C:AA,9,0)</f>
        <v>63DCQT3010-42484</v>
      </c>
      <c r="AE6747">
        <f t="shared" si="1376"/>
        <v>1</v>
      </c>
    </row>
    <row r="6748" spans="1:31" x14ac:dyDescent="0.25">
      <c r="A6748" s="436" t="str">
        <f t="shared" si="1366"/>
        <v>DC3QT11-DC-3</v>
      </c>
      <c r="B6748" s="436">
        <f>COUNTIF(AC$4:AC6748,AC6748)</f>
        <v>3</v>
      </c>
      <c r="C6748" s="436" t="str">
        <f t="shared" si="1367"/>
        <v>DC3QT11-DC</v>
      </c>
      <c r="D6748" s="436">
        <f>VLOOKUP(C6748,'LICH THI'!C:AA,12,0)</f>
        <v>22</v>
      </c>
      <c r="E6748" s="436">
        <f>VLOOKUP(C6748,'LICH THI'!C:AA,13,0)</f>
        <v>22</v>
      </c>
      <c r="F6748" s="436">
        <f t="shared" si="1377"/>
        <v>22</v>
      </c>
      <c r="G6748" s="436">
        <f>VLOOKUP(C6748,'LICH THI'!C:AA,14,0)</f>
        <v>1</v>
      </c>
      <c r="H6748" s="436">
        <f t="shared" si="1368"/>
        <v>1</v>
      </c>
      <c r="I6748" s="436" t="str">
        <f t="shared" si="1369"/>
        <v>Tạ Thị Ánh</v>
      </c>
      <c r="J6748" s="436"/>
      <c r="K6748" s="436">
        <f t="shared" si="1370"/>
        <v>1</v>
      </c>
      <c r="L6748" s="436" t="str">
        <f t="shared" si="1371"/>
        <v>DC3QT11-DC-1</v>
      </c>
      <c r="M6748" s="436">
        <f t="shared" si="1372"/>
        <v>11</v>
      </c>
      <c r="N6748" s="437">
        <f t="shared" si="1378"/>
        <v>15</v>
      </c>
      <c r="O6748" s="437"/>
      <c r="P6748" s="430" t="str">
        <f t="shared" si="1373"/>
        <v/>
      </c>
      <c r="U6748" s="177">
        <v>6</v>
      </c>
      <c r="V6748" s="177" t="s">
        <v>3019</v>
      </c>
      <c r="W6748" s="177" t="s">
        <v>3020</v>
      </c>
      <c r="X6748" s="177" t="s">
        <v>3021</v>
      </c>
      <c r="Y6748" s="177" t="s">
        <v>3022</v>
      </c>
      <c r="Z6748" s="177" t="s">
        <v>7421</v>
      </c>
      <c r="AA6748" s="525" t="s">
        <v>3023</v>
      </c>
      <c r="AB6748" s="399" t="str">
        <f t="shared" si="1374"/>
        <v>DC3QT11</v>
      </c>
      <c r="AC6748" s="399" t="str">
        <f t="shared" si="1375"/>
        <v>DC3QT11-DC</v>
      </c>
      <c r="AD6748" t="str">
        <f>Y6748&amp;"-"&amp;VLOOKUP(AC6748,'LICH THI'!C:AA,9,0)</f>
        <v>64DCQT3097-42484</v>
      </c>
      <c r="AE6748">
        <f t="shared" si="1376"/>
        <v>1</v>
      </c>
    </row>
    <row r="6749" spans="1:31" x14ac:dyDescent="0.25">
      <c r="A6749" s="436" t="str">
        <f t="shared" si="1366"/>
        <v>DC3QT11-DC-4</v>
      </c>
      <c r="B6749" s="436">
        <f>COUNTIF(AC$4:AC6749,AC6749)</f>
        <v>4</v>
      </c>
      <c r="C6749" s="436" t="str">
        <f t="shared" si="1367"/>
        <v>DC3QT11-DC</v>
      </c>
      <c r="D6749" s="436">
        <f>VLOOKUP(C6749,'LICH THI'!C:AA,12,0)</f>
        <v>22</v>
      </c>
      <c r="E6749" s="436">
        <f>VLOOKUP(C6749,'LICH THI'!C:AA,13,0)</f>
        <v>22</v>
      </c>
      <c r="F6749" s="436">
        <f t="shared" si="1377"/>
        <v>22</v>
      </c>
      <c r="G6749" s="436">
        <f>VLOOKUP(C6749,'LICH THI'!C:AA,14,0)</f>
        <v>1</v>
      </c>
      <c r="H6749" s="436">
        <f t="shared" si="1368"/>
        <v>1</v>
      </c>
      <c r="I6749" s="436" t="str">
        <f t="shared" si="1369"/>
        <v>Nguyễn Thị Châm</v>
      </c>
      <c r="J6749" s="436"/>
      <c r="K6749" s="436">
        <f t="shared" si="1370"/>
        <v>1</v>
      </c>
      <c r="L6749" s="436" t="str">
        <f t="shared" si="1371"/>
        <v>DC3QT11-DC-1</v>
      </c>
      <c r="M6749" s="436">
        <f t="shared" si="1372"/>
        <v>11</v>
      </c>
      <c r="N6749" s="437">
        <f t="shared" si="1378"/>
        <v>16</v>
      </c>
      <c r="O6749" s="437"/>
      <c r="P6749" s="430" t="str">
        <f t="shared" si="1373"/>
        <v/>
      </c>
      <c r="U6749" s="177">
        <v>1</v>
      </c>
      <c r="V6749" s="177" t="s">
        <v>2707</v>
      </c>
      <c r="W6749" s="177" t="s">
        <v>2619</v>
      </c>
      <c r="X6749" s="177" t="s">
        <v>5721</v>
      </c>
      <c r="Y6749" s="177" t="s">
        <v>5722</v>
      </c>
      <c r="Z6749" s="177" t="s">
        <v>7421</v>
      </c>
      <c r="AA6749" s="525" t="s">
        <v>5723</v>
      </c>
      <c r="AB6749" s="399" t="str">
        <f t="shared" si="1374"/>
        <v>DC3QT11</v>
      </c>
      <c r="AC6749" s="399" t="str">
        <f t="shared" si="1375"/>
        <v>DC3QT11-DC</v>
      </c>
      <c r="AD6749" t="str">
        <f>Y6749&amp;"-"&amp;VLOOKUP(AC6749,'LICH THI'!C:AA,9,0)</f>
        <v>63DCQT3080-42484</v>
      </c>
      <c r="AE6749">
        <f t="shared" si="1376"/>
        <v>1</v>
      </c>
    </row>
    <row r="6750" spans="1:31" x14ac:dyDescent="0.25">
      <c r="A6750" s="436" t="str">
        <f t="shared" si="1366"/>
        <v>DC3QT11-DC-5</v>
      </c>
      <c r="B6750" s="436">
        <f>COUNTIF(AC$4:AC6750,AC6750)</f>
        <v>5</v>
      </c>
      <c r="C6750" s="436" t="str">
        <f t="shared" si="1367"/>
        <v>DC3QT11-DC</v>
      </c>
      <c r="D6750" s="436">
        <f>VLOOKUP(C6750,'LICH THI'!C:AA,12,0)</f>
        <v>22</v>
      </c>
      <c r="E6750" s="436">
        <f>VLOOKUP(C6750,'LICH THI'!C:AA,13,0)</f>
        <v>22</v>
      </c>
      <c r="F6750" s="436">
        <f t="shared" si="1377"/>
        <v>22</v>
      </c>
      <c r="G6750" s="436">
        <f>VLOOKUP(C6750,'LICH THI'!C:AA,14,0)</f>
        <v>1</v>
      </c>
      <c r="H6750" s="436">
        <f t="shared" si="1368"/>
        <v>1</v>
      </c>
      <c r="I6750" s="436" t="str">
        <f t="shared" si="1369"/>
        <v>Đặng Việt Dũng</v>
      </c>
      <c r="J6750" s="436"/>
      <c r="K6750" s="436">
        <f t="shared" si="1370"/>
        <v>1</v>
      </c>
      <c r="L6750" s="436" t="str">
        <f t="shared" si="1371"/>
        <v>DC3QT11-DC-1</v>
      </c>
      <c r="M6750" s="436">
        <f t="shared" si="1372"/>
        <v>11</v>
      </c>
      <c r="N6750" s="437">
        <f t="shared" si="1378"/>
        <v>17</v>
      </c>
      <c r="O6750" s="437"/>
      <c r="P6750" s="430" t="str">
        <f t="shared" si="1373"/>
        <v/>
      </c>
      <c r="U6750" s="177">
        <v>7</v>
      </c>
      <c r="V6750" s="177" t="s">
        <v>3019</v>
      </c>
      <c r="W6750" s="177" t="s">
        <v>5757</v>
      </c>
      <c r="X6750" s="177" t="s">
        <v>2827</v>
      </c>
      <c r="Y6750" s="177" t="s">
        <v>5758</v>
      </c>
      <c r="Z6750" s="177" t="s">
        <v>7421</v>
      </c>
      <c r="AA6750" s="525" t="s">
        <v>4506</v>
      </c>
      <c r="AB6750" s="399" t="str">
        <f t="shared" si="1374"/>
        <v>DC3QT11</v>
      </c>
      <c r="AC6750" s="399" t="str">
        <f t="shared" si="1375"/>
        <v>DC3QT11-DC</v>
      </c>
      <c r="AD6750" t="str">
        <f>Y6750&amp;"-"&amp;VLOOKUP(AC6750,'LICH THI'!C:AA,9,0)</f>
        <v>64DCQT3113-42484</v>
      </c>
      <c r="AE6750">
        <f t="shared" si="1376"/>
        <v>1</v>
      </c>
    </row>
    <row r="6751" spans="1:31" x14ac:dyDescent="0.25">
      <c r="A6751" s="436" t="str">
        <f t="shared" si="1366"/>
        <v>DC3QT11-DC-6</v>
      </c>
      <c r="B6751" s="436">
        <f>COUNTIF(AC$4:AC6751,AC6751)</f>
        <v>6</v>
      </c>
      <c r="C6751" s="436" t="str">
        <f t="shared" si="1367"/>
        <v>DC3QT11-DC</v>
      </c>
      <c r="D6751" s="436">
        <f>VLOOKUP(C6751,'LICH THI'!C:AA,12,0)</f>
        <v>22</v>
      </c>
      <c r="E6751" s="436">
        <f>VLOOKUP(C6751,'LICH THI'!C:AA,13,0)</f>
        <v>22</v>
      </c>
      <c r="F6751" s="436">
        <f t="shared" si="1377"/>
        <v>22</v>
      </c>
      <c r="G6751" s="436">
        <f>VLOOKUP(C6751,'LICH THI'!C:AA,14,0)</f>
        <v>1</v>
      </c>
      <c r="H6751" s="436">
        <f t="shared" si="1368"/>
        <v>1</v>
      </c>
      <c r="I6751" s="436" t="str">
        <f t="shared" si="1369"/>
        <v>Nguyễn Đắc Dũng</v>
      </c>
      <c r="J6751" s="436"/>
      <c r="K6751" s="436">
        <f t="shared" si="1370"/>
        <v>1</v>
      </c>
      <c r="L6751" s="436" t="str">
        <f t="shared" si="1371"/>
        <v>DC3QT11-DC-1</v>
      </c>
      <c r="M6751" s="436">
        <f t="shared" si="1372"/>
        <v>11</v>
      </c>
      <c r="N6751" s="437">
        <f t="shared" si="1378"/>
        <v>18</v>
      </c>
      <c r="O6751" s="437"/>
      <c r="P6751" s="430" t="str">
        <f t="shared" si="1373"/>
        <v/>
      </c>
      <c r="U6751" s="177">
        <v>17</v>
      </c>
      <c r="V6751" s="177" t="s">
        <v>3088</v>
      </c>
      <c r="W6751" s="177" t="s">
        <v>3997</v>
      </c>
      <c r="X6751" s="177" t="s">
        <v>2827</v>
      </c>
      <c r="Y6751" s="177" t="s">
        <v>5636</v>
      </c>
      <c r="Z6751" s="177" t="s">
        <v>7421</v>
      </c>
      <c r="AA6751" s="525" t="s">
        <v>5637</v>
      </c>
      <c r="AB6751" s="399" t="str">
        <f t="shared" si="1374"/>
        <v>DC3QT11</v>
      </c>
      <c r="AC6751" s="399" t="str">
        <f t="shared" si="1375"/>
        <v>DC3QT11-DC</v>
      </c>
      <c r="AD6751" t="str">
        <f>Y6751&amp;"-"&amp;VLOOKUP(AC6751,'LICH THI'!C:AA,9,0)</f>
        <v>63DCQT3024-42484</v>
      </c>
      <c r="AE6751">
        <f t="shared" si="1376"/>
        <v>1</v>
      </c>
    </row>
    <row r="6752" spans="1:31" x14ac:dyDescent="0.25">
      <c r="A6752" s="436" t="str">
        <f t="shared" si="1366"/>
        <v>DC3QT11-DC-7</v>
      </c>
      <c r="B6752" s="436">
        <f>COUNTIF(AC$4:AC6752,AC6752)</f>
        <v>7</v>
      </c>
      <c r="C6752" s="436" t="str">
        <f t="shared" si="1367"/>
        <v>DC3QT11-DC</v>
      </c>
      <c r="D6752" s="436">
        <f>VLOOKUP(C6752,'LICH THI'!C:AA,12,0)</f>
        <v>22</v>
      </c>
      <c r="E6752" s="436">
        <f>VLOOKUP(C6752,'LICH THI'!C:AA,13,0)</f>
        <v>22</v>
      </c>
      <c r="F6752" s="436">
        <f t="shared" si="1377"/>
        <v>22</v>
      </c>
      <c r="G6752" s="436">
        <f>VLOOKUP(C6752,'LICH THI'!C:AA,14,0)</f>
        <v>1</v>
      </c>
      <c r="H6752" s="436">
        <f t="shared" si="1368"/>
        <v>1</v>
      </c>
      <c r="I6752" s="436" t="str">
        <f t="shared" si="1369"/>
        <v>Mai Quang Đông</v>
      </c>
      <c r="J6752" s="436"/>
      <c r="K6752" s="436">
        <f t="shared" si="1370"/>
        <v>1</v>
      </c>
      <c r="L6752" s="436" t="str">
        <f t="shared" si="1371"/>
        <v>DC3QT11-DC-1</v>
      </c>
      <c r="M6752" s="436">
        <f t="shared" si="1372"/>
        <v>11</v>
      </c>
      <c r="N6752" s="437">
        <f t="shared" si="1378"/>
        <v>19</v>
      </c>
      <c r="O6752" s="437"/>
      <c r="P6752" s="430" t="str">
        <f t="shared" si="1373"/>
        <v/>
      </c>
      <c r="U6752" s="177">
        <v>8</v>
      </c>
      <c r="V6752" s="177" t="s">
        <v>3019</v>
      </c>
      <c r="W6752" s="177" t="s">
        <v>4837</v>
      </c>
      <c r="X6752" s="177" t="s">
        <v>2750</v>
      </c>
      <c r="Y6752" s="177" t="s">
        <v>4838</v>
      </c>
      <c r="Z6752" s="177" t="s">
        <v>7421</v>
      </c>
      <c r="AA6752" s="525" t="s">
        <v>4839</v>
      </c>
      <c r="AB6752" s="399" t="str">
        <f t="shared" si="1374"/>
        <v>DC3QT11</v>
      </c>
      <c r="AC6752" s="399" t="str">
        <f t="shared" si="1375"/>
        <v>DC3QT11-DC</v>
      </c>
      <c r="AD6752" t="str">
        <f>Y6752&amp;"-"&amp;VLOOKUP(AC6752,'LICH THI'!C:AA,9,0)</f>
        <v>64DCQT3064-42484</v>
      </c>
      <c r="AE6752">
        <f t="shared" si="1376"/>
        <v>1</v>
      </c>
    </row>
    <row r="6753" spans="1:31" x14ac:dyDescent="0.25">
      <c r="A6753" s="436" t="str">
        <f t="shared" si="1366"/>
        <v>DC3QT11-DC-8</v>
      </c>
      <c r="B6753" s="436">
        <f>COUNTIF(AC$4:AC6753,AC6753)</f>
        <v>8</v>
      </c>
      <c r="C6753" s="436" t="str">
        <f t="shared" si="1367"/>
        <v>DC3QT11-DC</v>
      </c>
      <c r="D6753" s="436">
        <f>VLOOKUP(C6753,'LICH THI'!C:AA,12,0)</f>
        <v>22</v>
      </c>
      <c r="E6753" s="436">
        <f>VLOOKUP(C6753,'LICH THI'!C:AA,13,0)</f>
        <v>22</v>
      </c>
      <c r="F6753" s="436">
        <f t="shared" si="1377"/>
        <v>22</v>
      </c>
      <c r="G6753" s="436">
        <f>VLOOKUP(C6753,'LICH THI'!C:AA,14,0)</f>
        <v>1</v>
      </c>
      <c r="H6753" s="436">
        <f t="shared" si="1368"/>
        <v>1</v>
      </c>
      <c r="I6753" s="436" t="str">
        <f t="shared" si="1369"/>
        <v>Nguyễn Minh Hải</v>
      </c>
      <c r="J6753" s="436"/>
      <c r="K6753" s="436">
        <f t="shared" si="1370"/>
        <v>1</v>
      </c>
      <c r="L6753" s="436" t="str">
        <f t="shared" si="1371"/>
        <v>DC3QT11-DC-1</v>
      </c>
      <c r="M6753" s="436">
        <f t="shared" si="1372"/>
        <v>11</v>
      </c>
      <c r="N6753" s="437">
        <f t="shared" si="1378"/>
        <v>20</v>
      </c>
      <c r="O6753" s="437"/>
      <c r="P6753" s="430" t="str">
        <f t="shared" si="1373"/>
        <v/>
      </c>
      <c r="U6753" s="177">
        <v>18</v>
      </c>
      <c r="V6753" s="177" t="s">
        <v>3088</v>
      </c>
      <c r="W6753" s="177" t="s">
        <v>2708</v>
      </c>
      <c r="X6753" s="177" t="s">
        <v>2908</v>
      </c>
      <c r="Y6753" s="177" t="s">
        <v>4439</v>
      </c>
      <c r="Z6753" s="177" t="s">
        <v>7421</v>
      </c>
      <c r="AA6753" s="525" t="s">
        <v>4440</v>
      </c>
      <c r="AB6753" s="399" t="str">
        <f t="shared" si="1374"/>
        <v>DC3QT11</v>
      </c>
      <c r="AC6753" s="399" t="str">
        <f t="shared" si="1375"/>
        <v>DC3QT11-DC</v>
      </c>
      <c r="AD6753" t="str">
        <f>Y6753&amp;"-"&amp;VLOOKUP(AC6753,'LICH THI'!C:AA,9,0)</f>
        <v>63DCQT3002-42484</v>
      </c>
      <c r="AE6753">
        <f t="shared" si="1376"/>
        <v>1</v>
      </c>
    </row>
    <row r="6754" spans="1:31" x14ac:dyDescent="0.25">
      <c r="A6754" s="436" t="str">
        <f t="shared" si="1366"/>
        <v>DC3QT11-DC-9</v>
      </c>
      <c r="B6754" s="436">
        <f>COUNTIF(AC$4:AC6754,AC6754)</f>
        <v>9</v>
      </c>
      <c r="C6754" s="436" t="str">
        <f t="shared" si="1367"/>
        <v>DC3QT11-DC</v>
      </c>
      <c r="D6754" s="436">
        <f>VLOOKUP(C6754,'LICH THI'!C:AA,12,0)</f>
        <v>22</v>
      </c>
      <c r="E6754" s="436">
        <f>VLOOKUP(C6754,'LICH THI'!C:AA,13,0)</f>
        <v>22</v>
      </c>
      <c r="F6754" s="436">
        <f t="shared" si="1377"/>
        <v>22</v>
      </c>
      <c r="G6754" s="436">
        <f>VLOOKUP(C6754,'LICH THI'!C:AA,14,0)</f>
        <v>1</v>
      </c>
      <c r="H6754" s="436">
        <f t="shared" si="1368"/>
        <v>1</v>
      </c>
      <c r="I6754" s="436" t="str">
        <f t="shared" si="1369"/>
        <v>Trần Thị Thanh Hiền</v>
      </c>
      <c r="J6754" s="436"/>
      <c r="K6754" s="436">
        <f t="shared" si="1370"/>
        <v>1</v>
      </c>
      <c r="L6754" s="436" t="str">
        <f t="shared" si="1371"/>
        <v>DC3QT11-DC-1</v>
      </c>
      <c r="M6754" s="436">
        <f t="shared" si="1372"/>
        <v>11</v>
      </c>
      <c r="N6754" s="437">
        <f t="shared" si="1378"/>
        <v>21</v>
      </c>
      <c r="O6754" s="437"/>
      <c r="P6754" s="430" t="str">
        <f t="shared" si="1373"/>
        <v/>
      </c>
      <c r="U6754" s="177">
        <v>9</v>
      </c>
      <c r="V6754" s="177" t="s">
        <v>3019</v>
      </c>
      <c r="W6754" s="177" t="s">
        <v>3028</v>
      </c>
      <c r="X6754" s="177" t="s">
        <v>3029</v>
      </c>
      <c r="Y6754" s="177" t="s">
        <v>3030</v>
      </c>
      <c r="Z6754" s="177" t="s">
        <v>7421</v>
      </c>
      <c r="AA6754" s="525" t="s">
        <v>3031</v>
      </c>
      <c r="AB6754" s="399" t="str">
        <f t="shared" si="1374"/>
        <v>DC3QT11</v>
      </c>
      <c r="AC6754" s="399" t="str">
        <f t="shared" si="1375"/>
        <v>DC3QT11-DC</v>
      </c>
      <c r="AD6754" t="str">
        <f>Y6754&amp;"-"&amp;VLOOKUP(AC6754,'LICH THI'!C:AA,9,0)</f>
        <v>64DCQT3098-42484</v>
      </c>
      <c r="AE6754">
        <f t="shared" si="1376"/>
        <v>1</v>
      </c>
    </row>
    <row r="6755" spans="1:31" x14ac:dyDescent="0.25">
      <c r="A6755" s="436" t="str">
        <f t="shared" si="1366"/>
        <v>DC3QT11-DC-10</v>
      </c>
      <c r="B6755" s="436">
        <f>COUNTIF(AC$4:AC6755,AC6755)</f>
        <v>10</v>
      </c>
      <c r="C6755" s="436" t="str">
        <f t="shared" si="1367"/>
        <v>DC3QT11-DC</v>
      </c>
      <c r="D6755" s="436">
        <f>VLOOKUP(C6755,'LICH THI'!C:AA,12,0)</f>
        <v>22</v>
      </c>
      <c r="E6755" s="436">
        <f>VLOOKUP(C6755,'LICH THI'!C:AA,13,0)</f>
        <v>22</v>
      </c>
      <c r="F6755" s="436">
        <f t="shared" si="1377"/>
        <v>22</v>
      </c>
      <c r="G6755" s="436">
        <f>VLOOKUP(C6755,'LICH THI'!C:AA,14,0)</f>
        <v>1</v>
      </c>
      <c r="H6755" s="436">
        <f t="shared" si="1368"/>
        <v>1</v>
      </c>
      <c r="I6755" s="436" t="str">
        <f t="shared" si="1369"/>
        <v>Nguyễn Đình Hoàng</v>
      </c>
      <c r="J6755" s="436"/>
      <c r="K6755" s="436">
        <f t="shared" si="1370"/>
        <v>1</v>
      </c>
      <c r="L6755" s="436" t="str">
        <f t="shared" si="1371"/>
        <v>DC3QT11-DC-1</v>
      </c>
      <c r="M6755" s="436">
        <f t="shared" si="1372"/>
        <v>11</v>
      </c>
      <c r="N6755" s="437">
        <f t="shared" si="1378"/>
        <v>22</v>
      </c>
      <c r="O6755" s="437"/>
      <c r="P6755" s="430" t="str">
        <f t="shared" si="1373"/>
        <v/>
      </c>
      <c r="U6755" s="177">
        <v>10</v>
      </c>
      <c r="V6755" s="177" t="s">
        <v>3019</v>
      </c>
      <c r="W6755" s="177" t="s">
        <v>2780</v>
      </c>
      <c r="X6755" s="177" t="s">
        <v>2834</v>
      </c>
      <c r="Y6755" s="177" t="s">
        <v>7126</v>
      </c>
      <c r="Z6755" s="177" t="s">
        <v>7421</v>
      </c>
      <c r="AA6755" s="525" t="s">
        <v>5468</v>
      </c>
      <c r="AB6755" s="399" t="str">
        <f t="shared" si="1374"/>
        <v>DC3QT11</v>
      </c>
      <c r="AC6755" s="399" t="str">
        <f t="shared" si="1375"/>
        <v>DC3QT11-DC</v>
      </c>
      <c r="AD6755" t="str">
        <f>Y6755&amp;"-"&amp;VLOOKUP(AC6755,'LICH THI'!C:AA,9,0)</f>
        <v>64DCQT3101-42484</v>
      </c>
      <c r="AE6755">
        <f t="shared" si="1376"/>
        <v>1</v>
      </c>
    </row>
    <row r="6756" spans="1:31" x14ac:dyDescent="0.25">
      <c r="A6756" s="436" t="str">
        <f t="shared" si="1366"/>
        <v>DC3QT11-DC-11</v>
      </c>
      <c r="B6756" s="436">
        <f>COUNTIF(AC$4:AC6756,AC6756)</f>
        <v>11</v>
      </c>
      <c r="C6756" s="436" t="str">
        <f t="shared" si="1367"/>
        <v>DC3QT11-DC</v>
      </c>
      <c r="D6756" s="436">
        <f>VLOOKUP(C6756,'LICH THI'!C:AA,12,0)</f>
        <v>22</v>
      </c>
      <c r="E6756" s="436">
        <f>VLOOKUP(C6756,'LICH THI'!C:AA,13,0)</f>
        <v>22</v>
      </c>
      <c r="F6756" s="436">
        <f t="shared" si="1377"/>
        <v>22</v>
      </c>
      <c r="G6756" s="436">
        <f>VLOOKUP(C6756,'LICH THI'!C:AA,14,0)</f>
        <v>1</v>
      </c>
      <c r="H6756" s="436">
        <f t="shared" si="1368"/>
        <v>1</v>
      </c>
      <c r="I6756" s="436" t="str">
        <f t="shared" si="1369"/>
        <v>Phạm Thị Hồng</v>
      </c>
      <c r="J6756" s="436"/>
      <c r="K6756" s="436">
        <f t="shared" si="1370"/>
        <v>1</v>
      </c>
      <c r="L6756" s="436" t="str">
        <f t="shared" si="1371"/>
        <v>DC3QT11-DC-1</v>
      </c>
      <c r="M6756" s="436">
        <f t="shared" si="1372"/>
        <v>11</v>
      </c>
      <c r="N6756" s="437">
        <f t="shared" si="1378"/>
        <v>1</v>
      </c>
      <c r="O6756" s="437"/>
      <c r="P6756" s="430" t="str">
        <f t="shared" si="1373"/>
        <v/>
      </c>
      <c r="U6756" s="177">
        <v>2</v>
      </c>
      <c r="V6756" s="177" t="s">
        <v>2707</v>
      </c>
      <c r="W6756" s="177" t="s">
        <v>3557</v>
      </c>
      <c r="X6756" s="177" t="s">
        <v>2797</v>
      </c>
      <c r="Y6756" s="177" t="s">
        <v>4300</v>
      </c>
      <c r="Z6756" s="177" t="s">
        <v>7421</v>
      </c>
      <c r="AA6756" s="525" t="s">
        <v>4301</v>
      </c>
      <c r="AB6756" s="399" t="str">
        <f t="shared" si="1374"/>
        <v>DC3QT11</v>
      </c>
      <c r="AC6756" s="399" t="str">
        <f t="shared" si="1375"/>
        <v>DC3QT11-DC</v>
      </c>
      <c r="AD6756" t="str">
        <f>Y6756&amp;"-"&amp;VLOOKUP(AC6756,'LICH THI'!C:AA,9,0)</f>
        <v>63DCQT3079-42484</v>
      </c>
      <c r="AE6756">
        <f t="shared" si="1376"/>
        <v>1</v>
      </c>
    </row>
    <row r="6757" spans="1:31" x14ac:dyDescent="0.25">
      <c r="A6757" s="436" t="str">
        <f t="shared" si="1366"/>
        <v>DC3QT11-DC-12</v>
      </c>
      <c r="B6757" s="436">
        <f>COUNTIF(AC$4:AC6757,AC6757)</f>
        <v>12</v>
      </c>
      <c r="C6757" s="436" t="str">
        <f t="shared" si="1367"/>
        <v>DC3QT11-DC</v>
      </c>
      <c r="D6757" s="436">
        <f>VLOOKUP(C6757,'LICH THI'!C:AA,12,0)</f>
        <v>22</v>
      </c>
      <c r="E6757" s="436">
        <f>VLOOKUP(C6757,'LICH THI'!C:AA,13,0)</f>
        <v>22</v>
      </c>
      <c r="F6757" s="436">
        <f t="shared" si="1377"/>
        <v>22</v>
      </c>
      <c r="G6757" s="436">
        <f>VLOOKUP(C6757,'LICH THI'!C:AA,14,0)</f>
        <v>1</v>
      </c>
      <c r="H6757" s="436">
        <f t="shared" si="1368"/>
        <v>1</v>
      </c>
      <c r="I6757" s="436" t="str">
        <f t="shared" si="1369"/>
        <v>Nguyễn Thuý Nga</v>
      </c>
      <c r="J6757" s="436"/>
      <c r="K6757" s="436">
        <f t="shared" si="1370"/>
        <v>1</v>
      </c>
      <c r="L6757" s="436" t="str">
        <f t="shared" si="1371"/>
        <v>DC3QT11-DC-1</v>
      </c>
      <c r="M6757" s="436">
        <f t="shared" si="1372"/>
        <v>11</v>
      </c>
      <c r="N6757" s="437">
        <f t="shared" si="1378"/>
        <v>2</v>
      </c>
      <c r="O6757" s="437"/>
      <c r="P6757" s="430" t="str">
        <f t="shared" si="1373"/>
        <v/>
      </c>
      <c r="U6757" s="177">
        <v>14</v>
      </c>
      <c r="V6757" s="177" t="s">
        <v>3556</v>
      </c>
      <c r="W6757" s="177" t="s">
        <v>4427</v>
      </c>
      <c r="X6757" s="177" t="s">
        <v>2676</v>
      </c>
      <c r="Y6757" s="177" t="s">
        <v>4428</v>
      </c>
      <c r="Z6757" s="177" t="s">
        <v>7421</v>
      </c>
      <c r="AA6757" s="525" t="s">
        <v>4429</v>
      </c>
      <c r="AB6757" s="399" t="str">
        <f t="shared" si="1374"/>
        <v>DC3QT11</v>
      </c>
      <c r="AC6757" s="399" t="str">
        <f t="shared" si="1375"/>
        <v>DC3QT11-DC</v>
      </c>
      <c r="AD6757" t="str">
        <f>Y6757&amp;"-"&amp;VLOOKUP(AC6757,'LICH THI'!C:AA,9,0)</f>
        <v>65DCQT21900-42484</v>
      </c>
      <c r="AE6757">
        <f t="shared" si="1376"/>
        <v>1</v>
      </c>
    </row>
    <row r="6758" spans="1:31" x14ac:dyDescent="0.25">
      <c r="A6758" s="436" t="str">
        <f t="shared" si="1366"/>
        <v>DC3QT11-DC-13</v>
      </c>
      <c r="B6758" s="436">
        <f>COUNTIF(AC$4:AC6758,AC6758)</f>
        <v>13</v>
      </c>
      <c r="C6758" s="436" t="str">
        <f t="shared" si="1367"/>
        <v>DC3QT11-DC</v>
      </c>
      <c r="D6758" s="436">
        <f>VLOOKUP(C6758,'LICH THI'!C:AA,12,0)</f>
        <v>22</v>
      </c>
      <c r="E6758" s="436">
        <f>VLOOKUP(C6758,'LICH THI'!C:AA,13,0)</f>
        <v>22</v>
      </c>
      <c r="F6758" s="436">
        <f t="shared" si="1377"/>
        <v>22</v>
      </c>
      <c r="G6758" s="436">
        <f>VLOOKUP(C6758,'LICH THI'!C:AA,14,0)</f>
        <v>1</v>
      </c>
      <c r="H6758" s="436">
        <f t="shared" si="1368"/>
        <v>1</v>
      </c>
      <c r="I6758" s="436" t="str">
        <f t="shared" si="1369"/>
        <v>Mai Xuân Phúc</v>
      </c>
      <c r="J6758" s="436"/>
      <c r="K6758" s="436">
        <f t="shared" si="1370"/>
        <v>1</v>
      </c>
      <c r="L6758" s="436" t="str">
        <f t="shared" si="1371"/>
        <v>DC3QT11-DC-1</v>
      </c>
      <c r="M6758" s="436">
        <f t="shared" si="1372"/>
        <v>11</v>
      </c>
      <c r="N6758" s="437">
        <f t="shared" si="1378"/>
        <v>3</v>
      </c>
      <c r="O6758" s="437"/>
      <c r="P6758" s="430" t="str">
        <f t="shared" si="1373"/>
        <v/>
      </c>
      <c r="U6758" s="177">
        <v>15</v>
      </c>
      <c r="V6758" s="177" t="s">
        <v>3556</v>
      </c>
      <c r="W6758" s="177" t="s">
        <v>4435</v>
      </c>
      <c r="X6758" s="177" t="s">
        <v>2887</v>
      </c>
      <c r="Y6758" s="177" t="s">
        <v>4436</v>
      </c>
      <c r="Z6758" s="177" t="s">
        <v>7421</v>
      </c>
      <c r="AA6758" s="525" t="s">
        <v>4437</v>
      </c>
      <c r="AB6758" s="399" t="str">
        <f t="shared" si="1374"/>
        <v>DC3QT11</v>
      </c>
      <c r="AC6758" s="399" t="str">
        <f t="shared" si="1375"/>
        <v>DC3QT11-DC</v>
      </c>
      <c r="AD6758" t="str">
        <f>Y6758&amp;"-"&amp;VLOOKUP(AC6758,'LICH THI'!C:AA,9,0)</f>
        <v>65DCQT23193-42484</v>
      </c>
      <c r="AE6758">
        <f t="shared" si="1376"/>
        <v>1</v>
      </c>
    </row>
    <row r="6759" spans="1:31" x14ac:dyDescent="0.25">
      <c r="A6759" s="436" t="str">
        <f t="shared" si="1366"/>
        <v>DC3QT11-DC-14</v>
      </c>
      <c r="B6759" s="436">
        <f>COUNTIF(AC$4:AC6759,AC6759)</f>
        <v>14</v>
      </c>
      <c r="C6759" s="436" t="str">
        <f t="shared" si="1367"/>
        <v>DC3QT11-DC</v>
      </c>
      <c r="D6759" s="436">
        <f>VLOOKUP(C6759,'LICH THI'!C:AA,12,0)</f>
        <v>22</v>
      </c>
      <c r="E6759" s="436">
        <f>VLOOKUP(C6759,'LICH THI'!C:AA,13,0)</f>
        <v>22</v>
      </c>
      <c r="F6759" s="436">
        <f t="shared" si="1377"/>
        <v>22</v>
      </c>
      <c r="G6759" s="436">
        <f>VLOOKUP(C6759,'LICH THI'!C:AA,14,0)</f>
        <v>1</v>
      </c>
      <c r="H6759" s="436">
        <f t="shared" si="1368"/>
        <v>1</v>
      </c>
      <c r="I6759" s="436" t="str">
        <f t="shared" si="1369"/>
        <v>Hà Huy Toàn</v>
      </c>
      <c r="J6759" s="436"/>
      <c r="K6759" s="436">
        <f t="shared" si="1370"/>
        <v>1</v>
      </c>
      <c r="L6759" s="436" t="str">
        <f t="shared" si="1371"/>
        <v>DC3QT11-DC-1</v>
      </c>
      <c r="M6759" s="436">
        <f t="shared" si="1372"/>
        <v>11</v>
      </c>
      <c r="N6759" s="437">
        <f t="shared" si="1378"/>
        <v>4</v>
      </c>
      <c r="O6759" s="437"/>
      <c r="P6759" s="430" t="str">
        <f t="shared" si="1373"/>
        <v/>
      </c>
      <c r="U6759" s="177">
        <v>21</v>
      </c>
      <c r="V6759" s="177" t="s">
        <v>3088</v>
      </c>
      <c r="W6759" s="177" t="s">
        <v>4480</v>
      </c>
      <c r="X6759" s="177" t="s">
        <v>2818</v>
      </c>
      <c r="Y6759" s="177" t="s">
        <v>4481</v>
      </c>
      <c r="Z6759" s="177" t="s">
        <v>7421</v>
      </c>
      <c r="AA6759" s="525" t="s">
        <v>4482</v>
      </c>
      <c r="AB6759" s="399" t="str">
        <f t="shared" si="1374"/>
        <v>DC3QT11</v>
      </c>
      <c r="AC6759" s="399" t="str">
        <f t="shared" si="1375"/>
        <v>DC3QT11-DC</v>
      </c>
      <c r="AD6759" t="str">
        <f>Y6759&amp;"-"&amp;VLOOKUP(AC6759,'LICH THI'!C:AA,9,0)</f>
        <v>63DCQT3032-42484</v>
      </c>
      <c r="AE6759">
        <f t="shared" si="1376"/>
        <v>1</v>
      </c>
    </row>
    <row r="6760" spans="1:31" x14ac:dyDescent="0.25">
      <c r="A6760" s="436" t="str">
        <f t="shared" si="1366"/>
        <v>DC3QT11-DC-15</v>
      </c>
      <c r="B6760" s="436">
        <f>COUNTIF(AC$4:AC6760,AC6760)</f>
        <v>15</v>
      </c>
      <c r="C6760" s="436" t="str">
        <f t="shared" si="1367"/>
        <v>DC3QT11-DC</v>
      </c>
      <c r="D6760" s="436">
        <f>VLOOKUP(C6760,'LICH THI'!C:AA,12,0)</f>
        <v>22</v>
      </c>
      <c r="E6760" s="436">
        <f>VLOOKUP(C6760,'LICH THI'!C:AA,13,0)</f>
        <v>22</v>
      </c>
      <c r="F6760" s="436">
        <f t="shared" si="1377"/>
        <v>22</v>
      </c>
      <c r="G6760" s="436">
        <f>VLOOKUP(C6760,'LICH THI'!C:AA,14,0)</f>
        <v>1</v>
      </c>
      <c r="H6760" s="436">
        <f t="shared" si="1368"/>
        <v>1</v>
      </c>
      <c r="I6760" s="436" t="str">
        <f t="shared" si="1369"/>
        <v>Lê Thị Thanh</v>
      </c>
      <c r="J6760" s="436"/>
      <c r="K6760" s="436">
        <f t="shared" si="1370"/>
        <v>1</v>
      </c>
      <c r="L6760" s="436" t="str">
        <f t="shared" si="1371"/>
        <v>DC3QT11-DC-1</v>
      </c>
      <c r="M6760" s="436">
        <f t="shared" si="1372"/>
        <v>11</v>
      </c>
      <c r="N6760" s="437">
        <f t="shared" si="1378"/>
        <v>5</v>
      </c>
      <c r="O6760" s="437"/>
      <c r="P6760" s="430" t="str">
        <f t="shared" si="1373"/>
        <v/>
      </c>
      <c r="U6760" s="177">
        <v>13</v>
      </c>
      <c r="V6760" s="177" t="s">
        <v>4382</v>
      </c>
      <c r="W6760" s="177" t="s">
        <v>3367</v>
      </c>
      <c r="X6760" s="177" t="s">
        <v>3552</v>
      </c>
      <c r="Y6760" s="177" t="s">
        <v>5606</v>
      </c>
      <c r="Z6760" s="177" t="s">
        <v>7421</v>
      </c>
      <c r="AA6760" s="525" t="s">
        <v>5607</v>
      </c>
      <c r="AB6760" s="399" t="str">
        <f t="shared" si="1374"/>
        <v>DC3QT11</v>
      </c>
      <c r="AC6760" s="399" t="str">
        <f t="shared" si="1375"/>
        <v>DC3QT11-DC</v>
      </c>
      <c r="AD6760" t="str">
        <f>Y6760&amp;"-"&amp;VLOOKUP(AC6760,'LICH THI'!C:AA,9,0)</f>
        <v>65DCQT22280-42484</v>
      </c>
      <c r="AE6760">
        <f t="shared" si="1376"/>
        <v>1</v>
      </c>
    </row>
    <row r="6761" spans="1:31" x14ac:dyDescent="0.25">
      <c r="A6761" s="436" t="str">
        <f t="shared" si="1366"/>
        <v>DC3QT11-DC-16</v>
      </c>
      <c r="B6761" s="436">
        <f>COUNTIF(AC$4:AC6761,AC6761)</f>
        <v>16</v>
      </c>
      <c r="C6761" s="436" t="str">
        <f t="shared" si="1367"/>
        <v>DC3QT11-DC</v>
      </c>
      <c r="D6761" s="436">
        <f>VLOOKUP(C6761,'LICH THI'!C:AA,12,0)</f>
        <v>22</v>
      </c>
      <c r="E6761" s="436">
        <f>VLOOKUP(C6761,'LICH THI'!C:AA,13,0)</f>
        <v>22</v>
      </c>
      <c r="F6761" s="436">
        <f t="shared" si="1377"/>
        <v>22</v>
      </c>
      <c r="G6761" s="436">
        <f>VLOOKUP(C6761,'LICH THI'!C:AA,14,0)</f>
        <v>1</v>
      </c>
      <c r="H6761" s="436">
        <f t="shared" si="1368"/>
        <v>1</v>
      </c>
      <c r="I6761" s="436" t="str">
        <f t="shared" si="1369"/>
        <v>Đỗ Tiến Thành</v>
      </c>
      <c r="J6761" s="436"/>
      <c r="K6761" s="436">
        <f t="shared" si="1370"/>
        <v>1</v>
      </c>
      <c r="L6761" s="436" t="str">
        <f t="shared" si="1371"/>
        <v>DC3QT11-DC-1</v>
      </c>
      <c r="M6761" s="436">
        <f t="shared" si="1372"/>
        <v>11</v>
      </c>
      <c r="N6761" s="437">
        <f t="shared" si="1378"/>
        <v>6</v>
      </c>
      <c r="O6761" s="437"/>
      <c r="P6761" s="430" t="str">
        <f t="shared" si="1373"/>
        <v/>
      </c>
      <c r="U6761" s="177">
        <v>19</v>
      </c>
      <c r="V6761" s="177" t="s">
        <v>3088</v>
      </c>
      <c r="W6761" s="177" t="s">
        <v>4106</v>
      </c>
      <c r="X6761" s="177" t="s">
        <v>2894</v>
      </c>
      <c r="Y6761" s="177" t="s">
        <v>4107</v>
      </c>
      <c r="Z6761" s="177" t="s">
        <v>7421</v>
      </c>
      <c r="AA6761" s="525" t="s">
        <v>2675</v>
      </c>
      <c r="AB6761" s="399" t="str">
        <f t="shared" si="1374"/>
        <v>DC3QT11</v>
      </c>
      <c r="AC6761" s="399" t="str">
        <f t="shared" si="1375"/>
        <v>DC3QT11-DC</v>
      </c>
      <c r="AD6761" t="str">
        <f>Y6761&amp;"-"&amp;VLOOKUP(AC6761,'LICH THI'!C:AA,9,0)</f>
        <v>63DCQT3030-42484</v>
      </c>
      <c r="AE6761">
        <f t="shared" si="1376"/>
        <v>1</v>
      </c>
    </row>
    <row r="6762" spans="1:31" x14ac:dyDescent="0.25">
      <c r="A6762" s="436" t="str">
        <f t="shared" si="1366"/>
        <v>DC3QT11-DC-17</v>
      </c>
      <c r="B6762" s="436">
        <f>COUNTIF(AC$4:AC6762,AC6762)</f>
        <v>17</v>
      </c>
      <c r="C6762" s="436" t="str">
        <f t="shared" si="1367"/>
        <v>DC3QT11-DC</v>
      </c>
      <c r="D6762" s="436">
        <f>VLOOKUP(C6762,'LICH THI'!C:AA,12,0)</f>
        <v>22</v>
      </c>
      <c r="E6762" s="436">
        <f>VLOOKUP(C6762,'LICH THI'!C:AA,13,0)</f>
        <v>22</v>
      </c>
      <c r="F6762" s="436">
        <f t="shared" si="1377"/>
        <v>22</v>
      </c>
      <c r="G6762" s="436">
        <f>VLOOKUP(C6762,'LICH THI'!C:AA,14,0)</f>
        <v>1</v>
      </c>
      <c r="H6762" s="436">
        <f t="shared" si="1368"/>
        <v>1</v>
      </c>
      <c r="I6762" s="436" t="str">
        <f t="shared" si="1369"/>
        <v>Nguyễn Toàn Thắng</v>
      </c>
      <c r="J6762" s="436"/>
      <c r="K6762" s="436">
        <f t="shared" si="1370"/>
        <v>1</v>
      </c>
      <c r="L6762" s="436" t="str">
        <f t="shared" si="1371"/>
        <v>DC3QT11-DC-1</v>
      </c>
      <c r="M6762" s="436">
        <f t="shared" si="1372"/>
        <v>11</v>
      </c>
      <c r="N6762" s="437">
        <f t="shared" si="1378"/>
        <v>7</v>
      </c>
      <c r="O6762" s="437"/>
      <c r="P6762" s="430" t="str">
        <f t="shared" si="1373"/>
        <v/>
      </c>
      <c r="U6762" s="177">
        <v>20</v>
      </c>
      <c r="V6762" s="177" t="s">
        <v>3088</v>
      </c>
      <c r="W6762" s="177" t="s">
        <v>5972</v>
      </c>
      <c r="X6762" s="177" t="s">
        <v>3464</v>
      </c>
      <c r="Y6762" s="177" t="s">
        <v>5973</v>
      </c>
      <c r="Z6762" s="177" t="s">
        <v>7421</v>
      </c>
      <c r="AA6762" s="525" t="s">
        <v>5974</v>
      </c>
      <c r="AB6762" s="399" t="str">
        <f t="shared" si="1374"/>
        <v>DC3QT11</v>
      </c>
      <c r="AC6762" s="399" t="str">
        <f t="shared" si="1375"/>
        <v>DC3QT11-DC</v>
      </c>
      <c r="AD6762" t="str">
        <f>Y6762&amp;"-"&amp;VLOOKUP(AC6762,'LICH THI'!C:AA,9,0)</f>
        <v>63DCQT3001-42484</v>
      </c>
      <c r="AE6762">
        <f t="shared" si="1376"/>
        <v>1</v>
      </c>
    </row>
    <row r="6763" spans="1:31" x14ac:dyDescent="0.25">
      <c r="A6763" s="436" t="str">
        <f t="shared" si="1366"/>
        <v>DC3QT11-DC-18</v>
      </c>
      <c r="B6763" s="436">
        <f>COUNTIF(AC$4:AC6763,AC6763)</f>
        <v>18</v>
      </c>
      <c r="C6763" s="436" t="str">
        <f t="shared" si="1367"/>
        <v>DC3QT11-DC</v>
      </c>
      <c r="D6763" s="436">
        <f>VLOOKUP(C6763,'LICH THI'!C:AA,12,0)</f>
        <v>22</v>
      </c>
      <c r="E6763" s="436">
        <f>VLOOKUP(C6763,'LICH THI'!C:AA,13,0)</f>
        <v>22</v>
      </c>
      <c r="F6763" s="436">
        <f t="shared" si="1377"/>
        <v>22</v>
      </c>
      <c r="G6763" s="436">
        <f>VLOOKUP(C6763,'LICH THI'!C:AA,14,0)</f>
        <v>1</v>
      </c>
      <c r="H6763" s="436">
        <f t="shared" si="1368"/>
        <v>1</v>
      </c>
      <c r="I6763" s="436" t="str">
        <f t="shared" si="1369"/>
        <v>Bùi Thị Thùy</v>
      </c>
      <c r="J6763" s="436"/>
      <c r="K6763" s="436">
        <f t="shared" si="1370"/>
        <v>1</v>
      </c>
      <c r="L6763" s="436" t="str">
        <f t="shared" si="1371"/>
        <v>DC3QT11-DC-1</v>
      </c>
      <c r="M6763" s="436">
        <f t="shared" si="1372"/>
        <v>11</v>
      </c>
      <c r="N6763" s="437">
        <f t="shared" si="1378"/>
        <v>8</v>
      </c>
      <c r="O6763" s="437"/>
      <c r="P6763" s="430" t="str">
        <f t="shared" si="1373"/>
        <v/>
      </c>
      <c r="U6763" s="177">
        <v>11</v>
      </c>
      <c r="V6763" s="177" t="s">
        <v>3019</v>
      </c>
      <c r="W6763" s="177" t="s">
        <v>2630</v>
      </c>
      <c r="X6763" s="177" t="s">
        <v>4298</v>
      </c>
      <c r="Y6763" s="177" t="s">
        <v>5761</v>
      </c>
      <c r="Z6763" s="177" t="s">
        <v>7421</v>
      </c>
      <c r="AA6763" s="525" t="s">
        <v>5123</v>
      </c>
      <c r="AB6763" s="399" t="str">
        <f t="shared" si="1374"/>
        <v>DC3QT11</v>
      </c>
      <c r="AC6763" s="399" t="str">
        <f t="shared" si="1375"/>
        <v>DC3QT11-DC</v>
      </c>
      <c r="AD6763" t="str">
        <f>Y6763&amp;"-"&amp;VLOOKUP(AC6763,'LICH THI'!C:AA,9,0)</f>
        <v>64DCQT3099-42484</v>
      </c>
      <c r="AE6763">
        <f t="shared" si="1376"/>
        <v>1</v>
      </c>
    </row>
    <row r="6764" spans="1:31" x14ac:dyDescent="0.25">
      <c r="A6764" s="436" t="str">
        <f t="shared" si="1366"/>
        <v>DC3QT11-DC-19</v>
      </c>
      <c r="B6764" s="436">
        <f>COUNTIF(AC$4:AC6764,AC6764)</f>
        <v>19</v>
      </c>
      <c r="C6764" s="436" t="str">
        <f t="shared" si="1367"/>
        <v>DC3QT11-DC</v>
      </c>
      <c r="D6764" s="436">
        <f>VLOOKUP(C6764,'LICH THI'!C:AA,12,0)</f>
        <v>22</v>
      </c>
      <c r="E6764" s="436">
        <f>VLOOKUP(C6764,'LICH THI'!C:AA,13,0)</f>
        <v>22</v>
      </c>
      <c r="F6764" s="436">
        <f t="shared" si="1377"/>
        <v>22</v>
      </c>
      <c r="G6764" s="436">
        <f>VLOOKUP(C6764,'LICH THI'!C:AA,14,0)</f>
        <v>1</v>
      </c>
      <c r="H6764" s="436">
        <f t="shared" si="1368"/>
        <v>1</v>
      </c>
      <c r="I6764" s="436" t="str">
        <f t="shared" si="1369"/>
        <v>Nguyễn Thị Thùy Trang</v>
      </c>
      <c r="J6764" s="436"/>
      <c r="K6764" s="436">
        <f t="shared" si="1370"/>
        <v>1</v>
      </c>
      <c r="L6764" s="436" t="str">
        <f t="shared" si="1371"/>
        <v>DC3QT11-DC-1</v>
      </c>
      <c r="M6764" s="436">
        <f t="shared" si="1372"/>
        <v>11</v>
      </c>
      <c r="N6764" s="437">
        <f t="shared" si="1378"/>
        <v>9</v>
      </c>
      <c r="O6764" s="437"/>
      <c r="P6764" s="430" t="str">
        <f t="shared" si="1373"/>
        <v/>
      </c>
      <c r="U6764" s="177">
        <v>22</v>
      </c>
      <c r="V6764" s="177" t="s">
        <v>3088</v>
      </c>
      <c r="W6764" s="177" t="s">
        <v>7062</v>
      </c>
      <c r="X6764" s="177" t="s">
        <v>2694</v>
      </c>
      <c r="Y6764" s="177" t="s">
        <v>7422</v>
      </c>
      <c r="Z6764" s="177" t="s">
        <v>7421</v>
      </c>
      <c r="AA6764" s="525" t="s">
        <v>2793</v>
      </c>
      <c r="AB6764" s="399" t="str">
        <f t="shared" si="1374"/>
        <v>DC3QT11</v>
      </c>
      <c r="AC6764" s="399" t="str">
        <f t="shared" si="1375"/>
        <v>DC3QT11-DC</v>
      </c>
      <c r="AD6764" t="str">
        <f>Y6764&amp;"-"&amp;VLOOKUP(AC6764,'LICH THI'!C:AA,9,0)</f>
        <v>63DCQT3108-42484</v>
      </c>
      <c r="AE6764">
        <f t="shared" si="1376"/>
        <v>1</v>
      </c>
    </row>
    <row r="6765" spans="1:31" x14ac:dyDescent="0.25">
      <c r="A6765" s="436" t="str">
        <f t="shared" si="1366"/>
        <v>DC3QT11-DC-20</v>
      </c>
      <c r="B6765" s="436">
        <f>COUNTIF(AC$4:AC6765,AC6765)</f>
        <v>20</v>
      </c>
      <c r="C6765" s="436" t="str">
        <f t="shared" si="1367"/>
        <v>DC3QT11-DC</v>
      </c>
      <c r="D6765" s="436">
        <f>VLOOKUP(C6765,'LICH THI'!C:AA,12,0)</f>
        <v>22</v>
      </c>
      <c r="E6765" s="436">
        <f>VLOOKUP(C6765,'LICH THI'!C:AA,13,0)</f>
        <v>22</v>
      </c>
      <c r="F6765" s="436">
        <f t="shared" si="1377"/>
        <v>22</v>
      </c>
      <c r="G6765" s="436">
        <f>VLOOKUP(C6765,'LICH THI'!C:AA,14,0)</f>
        <v>1</v>
      </c>
      <c r="H6765" s="436">
        <f t="shared" si="1368"/>
        <v>1</v>
      </c>
      <c r="I6765" s="436" t="str">
        <f t="shared" si="1369"/>
        <v>Nguyễn Văn Trường</v>
      </c>
      <c r="J6765" s="436"/>
      <c r="K6765" s="436">
        <f t="shared" si="1370"/>
        <v>1</v>
      </c>
      <c r="L6765" s="436" t="str">
        <f t="shared" si="1371"/>
        <v>DC3QT11-DC-1</v>
      </c>
      <c r="M6765" s="436">
        <f t="shared" si="1372"/>
        <v>11</v>
      </c>
      <c r="N6765" s="437">
        <f t="shared" si="1378"/>
        <v>10</v>
      </c>
      <c r="O6765" s="437"/>
      <c r="P6765" s="430" t="str">
        <f t="shared" si="1373"/>
        <v/>
      </c>
      <c r="U6765" s="177">
        <v>12</v>
      </c>
      <c r="V6765" s="177" t="s">
        <v>3019</v>
      </c>
      <c r="W6765" s="177" t="s">
        <v>2741</v>
      </c>
      <c r="X6765" s="177" t="s">
        <v>3443</v>
      </c>
      <c r="Y6765" s="177" t="s">
        <v>3877</v>
      </c>
      <c r="Z6765" s="177" t="s">
        <v>7421</v>
      </c>
      <c r="AA6765" s="525" t="s">
        <v>3878</v>
      </c>
      <c r="AB6765" s="399" t="str">
        <f t="shared" si="1374"/>
        <v>DC3QT11</v>
      </c>
      <c r="AC6765" s="399" t="str">
        <f t="shared" si="1375"/>
        <v>DC3QT11-DC</v>
      </c>
      <c r="AD6765" t="str">
        <f>Y6765&amp;"-"&amp;VLOOKUP(AC6765,'LICH THI'!C:AA,9,0)</f>
        <v>64DCQT3115-42484</v>
      </c>
      <c r="AE6765">
        <f t="shared" si="1376"/>
        <v>1</v>
      </c>
    </row>
    <row r="6766" spans="1:31" x14ac:dyDescent="0.25">
      <c r="A6766" s="436" t="str">
        <f t="shared" si="1366"/>
        <v>DC3QT11-DC-21</v>
      </c>
      <c r="B6766" s="436">
        <f>COUNTIF(AC$4:AC6766,AC6766)</f>
        <v>21</v>
      </c>
      <c r="C6766" s="436" t="str">
        <f t="shared" si="1367"/>
        <v>DC3QT11-DC</v>
      </c>
      <c r="D6766" s="436">
        <f>VLOOKUP(C6766,'LICH THI'!C:AA,12,0)</f>
        <v>22</v>
      </c>
      <c r="E6766" s="436">
        <f>VLOOKUP(C6766,'LICH THI'!C:AA,13,0)</f>
        <v>22</v>
      </c>
      <c r="F6766" s="436">
        <f t="shared" si="1377"/>
        <v>22</v>
      </c>
      <c r="G6766" s="436">
        <f>VLOOKUP(C6766,'LICH THI'!C:AA,14,0)</f>
        <v>1</v>
      </c>
      <c r="H6766" s="436">
        <f t="shared" si="1368"/>
        <v>1</v>
      </c>
      <c r="I6766" s="436" t="str">
        <f t="shared" si="1369"/>
        <v>Lê Thị Bảo Yến</v>
      </c>
      <c r="J6766" s="436"/>
      <c r="K6766" s="436">
        <f t="shared" si="1370"/>
        <v>1</v>
      </c>
      <c r="L6766" s="436" t="str">
        <f t="shared" si="1371"/>
        <v>DC3QT11-DC-1</v>
      </c>
      <c r="M6766" s="436">
        <f t="shared" si="1372"/>
        <v>11</v>
      </c>
      <c r="N6766" s="437">
        <f t="shared" si="1378"/>
        <v>11</v>
      </c>
      <c r="O6766" s="437"/>
      <c r="P6766" s="430" t="str">
        <f t="shared" si="1373"/>
        <v/>
      </c>
      <c r="U6766" s="177">
        <v>3</v>
      </c>
      <c r="V6766" s="177" t="s">
        <v>2707</v>
      </c>
      <c r="W6766" s="177" t="s">
        <v>4461</v>
      </c>
      <c r="X6766" s="177" t="s">
        <v>2639</v>
      </c>
      <c r="Y6766" s="177" t="s">
        <v>4462</v>
      </c>
      <c r="Z6766" s="177" t="s">
        <v>7421</v>
      </c>
      <c r="AA6766" s="525" t="s">
        <v>4463</v>
      </c>
      <c r="AB6766" s="399" t="str">
        <f t="shared" si="1374"/>
        <v>DC3QT11</v>
      </c>
      <c r="AC6766" s="399" t="str">
        <f t="shared" si="1375"/>
        <v>DC3QT11-DC</v>
      </c>
      <c r="AD6766" t="str">
        <f>Y6766&amp;"-"&amp;VLOOKUP(AC6766,'LICH THI'!C:AA,9,0)</f>
        <v>63DCQT3121-42484</v>
      </c>
      <c r="AE6766">
        <f t="shared" si="1376"/>
        <v>1</v>
      </c>
    </row>
    <row r="6767" spans="1:31" x14ac:dyDescent="0.25">
      <c r="A6767" s="436" t="str">
        <f t="shared" si="1366"/>
        <v>DC3QT11-DC-22</v>
      </c>
      <c r="B6767" s="436">
        <f>COUNTIF(AC$4:AC6767,AC6767)</f>
        <v>22</v>
      </c>
      <c r="C6767" s="436" t="str">
        <f t="shared" si="1367"/>
        <v>DC3QT11-DC</v>
      </c>
      <c r="D6767" s="436">
        <f>VLOOKUP(C6767,'LICH THI'!C:AA,12,0)</f>
        <v>22</v>
      </c>
      <c r="E6767" s="436">
        <f>VLOOKUP(C6767,'LICH THI'!C:AA,13,0)</f>
        <v>22</v>
      </c>
      <c r="F6767" s="436">
        <f t="shared" si="1377"/>
        <v>22</v>
      </c>
      <c r="G6767" s="436">
        <f>VLOOKUP(C6767,'LICH THI'!C:AA,14,0)</f>
        <v>1</v>
      </c>
      <c r="H6767" s="436">
        <f t="shared" si="1368"/>
        <v>1</v>
      </c>
      <c r="I6767" s="436" t="str">
        <f t="shared" si="1369"/>
        <v>Phan Thị Hải Yến</v>
      </c>
      <c r="J6767" s="436"/>
      <c r="K6767" s="436">
        <f t="shared" si="1370"/>
        <v>1</v>
      </c>
      <c r="L6767" s="436" t="str">
        <f t="shared" si="1371"/>
        <v>DC3QT11-DC-1</v>
      </c>
      <c r="M6767" s="436">
        <f t="shared" si="1372"/>
        <v>11</v>
      </c>
      <c r="N6767" s="437">
        <f t="shared" si="1378"/>
        <v>12</v>
      </c>
      <c r="O6767" s="437"/>
      <c r="P6767" s="430" t="str">
        <f t="shared" si="1373"/>
        <v/>
      </c>
      <c r="U6767" s="177">
        <v>4</v>
      </c>
      <c r="V6767" s="177" t="s">
        <v>2707</v>
      </c>
      <c r="W6767" s="177" t="s">
        <v>6034</v>
      </c>
      <c r="X6767" s="177" t="s">
        <v>2639</v>
      </c>
      <c r="Y6767" s="177" t="s">
        <v>6035</v>
      </c>
      <c r="Z6767" s="177" t="s">
        <v>7421</v>
      </c>
      <c r="AA6767" s="525" t="s">
        <v>6036</v>
      </c>
      <c r="AB6767" s="399" t="str">
        <f t="shared" si="1374"/>
        <v>DC3QT11</v>
      </c>
      <c r="AC6767" s="399" t="str">
        <f t="shared" si="1375"/>
        <v>DC3QT11-DC</v>
      </c>
      <c r="AD6767" t="str">
        <f>Y6767&amp;"-"&amp;VLOOKUP(AC6767,'LICH THI'!C:AA,9,0)</f>
        <v>63DCQT3120-42484</v>
      </c>
      <c r="AE6767">
        <f t="shared" si="1376"/>
        <v>1</v>
      </c>
    </row>
    <row r="6768" spans="1:31" x14ac:dyDescent="0.25">
      <c r="A6768" s="436" t="str">
        <f t="shared" si="1366"/>
        <v>DC3QT12-DC-1</v>
      </c>
      <c r="B6768" s="436">
        <f>COUNTIF(AC$4:AC6768,AC6768)</f>
        <v>1</v>
      </c>
      <c r="C6768" s="436" t="str">
        <f t="shared" si="1367"/>
        <v>DC3QT12-DC</v>
      </c>
      <c r="D6768" s="436">
        <f>VLOOKUP(C6768,'LICH THI'!C:AA,12,0)</f>
        <v>40</v>
      </c>
      <c r="E6768" s="436">
        <f>VLOOKUP(C6768,'LICH THI'!C:AA,13,0)</f>
        <v>40</v>
      </c>
      <c r="F6768" s="436">
        <f t="shared" si="1377"/>
        <v>40</v>
      </c>
      <c r="G6768" s="436">
        <f>VLOOKUP(C6768,'LICH THI'!C:AA,14,0)</f>
        <v>1</v>
      </c>
      <c r="H6768" s="436">
        <f t="shared" si="1368"/>
        <v>1</v>
      </c>
      <c r="I6768" s="436" t="str">
        <f t="shared" si="1369"/>
        <v>Đặng Trịnh Phương Anh</v>
      </c>
      <c r="J6768" s="436"/>
      <c r="K6768" s="436">
        <f t="shared" si="1370"/>
        <v>1</v>
      </c>
      <c r="L6768" s="436" t="str">
        <f t="shared" si="1371"/>
        <v>DC3QT12-DC-1</v>
      </c>
      <c r="M6768" s="436">
        <f t="shared" si="1372"/>
        <v>12</v>
      </c>
      <c r="N6768" s="437">
        <f t="shared" si="1378"/>
        <v>30</v>
      </c>
      <c r="O6768" s="437"/>
      <c r="P6768" s="430" t="str">
        <f t="shared" si="1373"/>
        <v/>
      </c>
      <c r="U6768" s="177">
        <v>27</v>
      </c>
      <c r="V6768" s="177" t="s">
        <v>3046</v>
      </c>
      <c r="W6768" s="177" t="s">
        <v>6394</v>
      </c>
      <c r="X6768" s="177" t="s">
        <v>2611</v>
      </c>
      <c r="Y6768" s="177" t="s">
        <v>6395</v>
      </c>
      <c r="Z6768" s="177" t="s">
        <v>7363</v>
      </c>
      <c r="AA6768" s="525" t="s">
        <v>2682</v>
      </c>
      <c r="AB6768" s="399" t="str">
        <f t="shared" si="1374"/>
        <v>DC3QT12</v>
      </c>
      <c r="AC6768" s="399" t="str">
        <f t="shared" si="1375"/>
        <v>DC3QT12-DC</v>
      </c>
      <c r="AD6768" t="str">
        <f>Y6768&amp;"-"&amp;VLOOKUP(AC6768,'LICH THI'!C:AA,9,0)</f>
        <v>63DCKT3210-42482</v>
      </c>
      <c r="AE6768">
        <f t="shared" si="1376"/>
        <v>1</v>
      </c>
    </row>
    <row r="6769" spans="1:31" x14ac:dyDescent="0.25">
      <c r="A6769" s="436" t="str">
        <f t="shared" si="1366"/>
        <v>DC3QT12-DC-2</v>
      </c>
      <c r="B6769" s="436">
        <f>COUNTIF(AC$4:AC6769,AC6769)</f>
        <v>2</v>
      </c>
      <c r="C6769" s="436" t="str">
        <f t="shared" si="1367"/>
        <v>DC3QT12-DC</v>
      </c>
      <c r="D6769" s="436">
        <f>VLOOKUP(C6769,'LICH THI'!C:AA,12,0)</f>
        <v>40</v>
      </c>
      <c r="E6769" s="436">
        <f>VLOOKUP(C6769,'LICH THI'!C:AA,13,0)</f>
        <v>40</v>
      </c>
      <c r="F6769" s="436">
        <f t="shared" si="1377"/>
        <v>40</v>
      </c>
      <c r="G6769" s="436">
        <f>VLOOKUP(C6769,'LICH THI'!C:AA,14,0)</f>
        <v>1</v>
      </c>
      <c r="H6769" s="436">
        <f t="shared" si="1368"/>
        <v>1</v>
      </c>
      <c r="I6769" s="436" t="str">
        <f t="shared" si="1369"/>
        <v>Đoàn Thị Hồng Ánh</v>
      </c>
      <c r="J6769" s="436"/>
      <c r="K6769" s="436">
        <f t="shared" si="1370"/>
        <v>1</v>
      </c>
      <c r="L6769" s="436" t="str">
        <f t="shared" si="1371"/>
        <v>DC3QT12-DC-1</v>
      </c>
      <c r="M6769" s="436">
        <f t="shared" si="1372"/>
        <v>12</v>
      </c>
      <c r="N6769" s="437">
        <f t="shared" si="1378"/>
        <v>31</v>
      </c>
      <c r="O6769" s="437"/>
      <c r="P6769" s="430" t="str">
        <f t="shared" si="1373"/>
        <v/>
      </c>
      <c r="U6769" s="177">
        <v>28</v>
      </c>
      <c r="V6769" s="177" t="s">
        <v>3046</v>
      </c>
      <c r="W6769" s="177" t="s">
        <v>5713</v>
      </c>
      <c r="X6769" s="177" t="s">
        <v>3021</v>
      </c>
      <c r="Y6769" s="177" t="s">
        <v>5714</v>
      </c>
      <c r="Z6769" s="177" t="s">
        <v>7363</v>
      </c>
      <c r="AA6769" s="525" t="s">
        <v>5715</v>
      </c>
      <c r="AB6769" s="399" t="str">
        <f t="shared" si="1374"/>
        <v>DC3QT12</v>
      </c>
      <c r="AC6769" s="399" t="str">
        <f t="shared" si="1375"/>
        <v>DC3QT12-DC</v>
      </c>
      <c r="AD6769" t="str">
        <f>Y6769&amp;"-"&amp;VLOOKUP(AC6769,'LICH THI'!C:AA,9,0)</f>
        <v>63DCKT3260-42482</v>
      </c>
      <c r="AE6769">
        <f t="shared" si="1376"/>
        <v>1</v>
      </c>
    </row>
    <row r="6770" spans="1:31" x14ac:dyDescent="0.25">
      <c r="A6770" s="436" t="str">
        <f t="shared" si="1366"/>
        <v>DC3QT12-DC-3</v>
      </c>
      <c r="B6770" s="436">
        <f>COUNTIF(AC$4:AC6770,AC6770)</f>
        <v>3</v>
      </c>
      <c r="C6770" s="436" t="str">
        <f t="shared" si="1367"/>
        <v>DC3QT12-DC</v>
      </c>
      <c r="D6770" s="436">
        <f>VLOOKUP(C6770,'LICH THI'!C:AA,12,0)</f>
        <v>40</v>
      </c>
      <c r="E6770" s="436">
        <f>VLOOKUP(C6770,'LICH THI'!C:AA,13,0)</f>
        <v>40</v>
      </c>
      <c r="F6770" s="436">
        <f t="shared" si="1377"/>
        <v>40</v>
      </c>
      <c r="G6770" s="436">
        <f>VLOOKUP(C6770,'LICH THI'!C:AA,14,0)</f>
        <v>1</v>
      </c>
      <c r="H6770" s="436">
        <f t="shared" si="1368"/>
        <v>1</v>
      </c>
      <c r="I6770" s="436" t="str">
        <f t="shared" si="1369"/>
        <v>Trần Trung Đức</v>
      </c>
      <c r="J6770" s="436"/>
      <c r="K6770" s="436">
        <f t="shared" si="1370"/>
        <v>1</v>
      </c>
      <c r="L6770" s="436" t="str">
        <f t="shared" si="1371"/>
        <v>DC3QT12-DC-1</v>
      </c>
      <c r="M6770" s="436">
        <f t="shared" si="1372"/>
        <v>12</v>
      </c>
      <c r="N6770" s="437">
        <f t="shared" si="1378"/>
        <v>32</v>
      </c>
      <c r="O6770" s="437"/>
      <c r="P6770" s="430" t="str">
        <f t="shared" si="1373"/>
        <v/>
      </c>
      <c r="U6770" s="177">
        <v>29</v>
      </c>
      <c r="V6770" s="177" t="s">
        <v>3046</v>
      </c>
      <c r="W6770" s="177" t="s">
        <v>3052</v>
      </c>
      <c r="X6770" s="177" t="s">
        <v>2948</v>
      </c>
      <c r="Y6770" s="177" t="s">
        <v>3053</v>
      </c>
      <c r="Z6770" s="177" t="s">
        <v>7363</v>
      </c>
      <c r="AA6770" s="525" t="s">
        <v>3054</v>
      </c>
      <c r="AB6770" s="399" t="str">
        <f t="shared" si="1374"/>
        <v>DC3QT12</v>
      </c>
      <c r="AC6770" s="399" t="str">
        <f t="shared" si="1375"/>
        <v>DC3QT12-DC</v>
      </c>
      <c r="AD6770" t="str">
        <f>Y6770&amp;"-"&amp;VLOOKUP(AC6770,'LICH THI'!C:AA,9,0)</f>
        <v>63DCKT3275-42482</v>
      </c>
      <c r="AE6770">
        <f t="shared" si="1376"/>
        <v>1</v>
      </c>
    </row>
    <row r="6771" spans="1:31" x14ac:dyDescent="0.25">
      <c r="A6771" s="436" t="str">
        <f t="shared" si="1366"/>
        <v>DC3QT12-DC-4</v>
      </c>
      <c r="B6771" s="436">
        <f>COUNTIF(AC$4:AC6771,AC6771)</f>
        <v>4</v>
      </c>
      <c r="C6771" s="436" t="str">
        <f t="shared" si="1367"/>
        <v>DC3QT12-DC</v>
      </c>
      <c r="D6771" s="436">
        <f>VLOOKUP(C6771,'LICH THI'!C:AA,12,0)</f>
        <v>40</v>
      </c>
      <c r="E6771" s="436">
        <f>VLOOKUP(C6771,'LICH THI'!C:AA,13,0)</f>
        <v>40</v>
      </c>
      <c r="F6771" s="436">
        <f t="shared" si="1377"/>
        <v>40</v>
      </c>
      <c r="G6771" s="436">
        <f>VLOOKUP(C6771,'LICH THI'!C:AA,14,0)</f>
        <v>1</v>
      </c>
      <c r="H6771" s="436">
        <f t="shared" si="1368"/>
        <v>1</v>
      </c>
      <c r="I6771" s="436" t="str">
        <f t="shared" si="1369"/>
        <v>Nguyễn Thu Hà</v>
      </c>
      <c r="J6771" s="436"/>
      <c r="K6771" s="436">
        <f t="shared" si="1370"/>
        <v>1</v>
      </c>
      <c r="L6771" s="436" t="str">
        <f t="shared" si="1371"/>
        <v>DC3QT12-DC-1</v>
      </c>
      <c r="M6771" s="436">
        <f t="shared" si="1372"/>
        <v>12</v>
      </c>
      <c r="N6771" s="437">
        <f t="shared" si="1378"/>
        <v>33</v>
      </c>
      <c r="O6771" s="437"/>
      <c r="P6771" s="430" t="str">
        <f t="shared" si="1373"/>
        <v/>
      </c>
      <c r="U6771" s="177">
        <v>6</v>
      </c>
      <c r="V6771" s="177" t="s">
        <v>2614</v>
      </c>
      <c r="W6771" s="177" t="s">
        <v>3066</v>
      </c>
      <c r="X6771" s="177" t="s">
        <v>3163</v>
      </c>
      <c r="Y6771" s="177" t="s">
        <v>5719</v>
      </c>
      <c r="Z6771" s="177" t="s">
        <v>7363</v>
      </c>
      <c r="AA6771" s="525" t="s">
        <v>5720</v>
      </c>
      <c r="AB6771" s="399" t="str">
        <f t="shared" si="1374"/>
        <v>DC3QT12</v>
      </c>
      <c r="AC6771" s="399" t="str">
        <f t="shared" si="1375"/>
        <v>DC3QT12-DC</v>
      </c>
      <c r="AD6771" t="str">
        <f>Y6771&amp;"-"&amp;VLOOKUP(AC6771,'LICH THI'!C:AA,9,0)</f>
        <v>63DCKT3361-42482</v>
      </c>
      <c r="AE6771">
        <f t="shared" si="1376"/>
        <v>1</v>
      </c>
    </row>
    <row r="6772" spans="1:31" x14ac:dyDescent="0.25">
      <c r="A6772" s="436" t="str">
        <f t="shared" si="1366"/>
        <v>DC3QT12-DC-5</v>
      </c>
      <c r="B6772" s="436">
        <f>COUNTIF(AC$4:AC6772,AC6772)</f>
        <v>5</v>
      </c>
      <c r="C6772" s="436" t="str">
        <f t="shared" si="1367"/>
        <v>DC3QT12-DC</v>
      </c>
      <c r="D6772" s="436">
        <f>VLOOKUP(C6772,'LICH THI'!C:AA,12,0)</f>
        <v>40</v>
      </c>
      <c r="E6772" s="436">
        <f>VLOOKUP(C6772,'LICH THI'!C:AA,13,0)</f>
        <v>40</v>
      </c>
      <c r="F6772" s="436">
        <f t="shared" si="1377"/>
        <v>40</v>
      </c>
      <c r="G6772" s="436">
        <f>VLOOKUP(C6772,'LICH THI'!C:AA,14,0)</f>
        <v>1</v>
      </c>
      <c r="H6772" s="436">
        <f t="shared" si="1368"/>
        <v>1</v>
      </c>
      <c r="I6772" s="436" t="str">
        <f t="shared" si="1369"/>
        <v>Nguyễn Danh Hải</v>
      </c>
      <c r="J6772" s="436"/>
      <c r="K6772" s="436">
        <f t="shared" si="1370"/>
        <v>1</v>
      </c>
      <c r="L6772" s="436" t="str">
        <f t="shared" si="1371"/>
        <v>DC3QT12-DC-1</v>
      </c>
      <c r="M6772" s="436">
        <f t="shared" si="1372"/>
        <v>12</v>
      </c>
      <c r="N6772" s="437">
        <f t="shared" si="1378"/>
        <v>34</v>
      </c>
      <c r="O6772" s="437"/>
      <c r="P6772" s="430" t="str">
        <f t="shared" si="1373"/>
        <v/>
      </c>
      <c r="U6772" s="177">
        <v>41</v>
      </c>
      <c r="V6772" s="177" t="s">
        <v>3088</v>
      </c>
      <c r="W6772" s="177" t="s">
        <v>3092</v>
      </c>
      <c r="X6772" s="177" t="s">
        <v>2908</v>
      </c>
      <c r="Y6772" s="177" t="s">
        <v>3093</v>
      </c>
      <c r="Z6772" s="177" t="s">
        <v>7363</v>
      </c>
      <c r="AA6772" s="525" t="s">
        <v>3094</v>
      </c>
      <c r="AB6772" s="399" t="str">
        <f t="shared" si="1374"/>
        <v>DC3QT12</v>
      </c>
      <c r="AC6772" s="399" t="str">
        <f t="shared" si="1375"/>
        <v>DC3QT12-DC</v>
      </c>
      <c r="AD6772" t="str">
        <f>Y6772&amp;"-"&amp;VLOOKUP(AC6772,'LICH THI'!C:AA,9,0)</f>
        <v>63DCQT3040-42482</v>
      </c>
      <c r="AE6772">
        <f t="shared" si="1376"/>
        <v>1</v>
      </c>
    </row>
    <row r="6773" spans="1:31" x14ac:dyDescent="0.25">
      <c r="A6773" s="436" t="str">
        <f t="shared" si="1366"/>
        <v>DC3QT12-DC-6</v>
      </c>
      <c r="B6773" s="436">
        <f>COUNTIF(AC$4:AC6773,AC6773)</f>
        <v>6</v>
      </c>
      <c r="C6773" s="436" t="str">
        <f t="shared" si="1367"/>
        <v>DC3QT12-DC</v>
      </c>
      <c r="D6773" s="436">
        <f>VLOOKUP(C6773,'LICH THI'!C:AA,12,0)</f>
        <v>40</v>
      </c>
      <c r="E6773" s="436">
        <f>VLOOKUP(C6773,'LICH THI'!C:AA,13,0)</f>
        <v>40</v>
      </c>
      <c r="F6773" s="436">
        <f t="shared" si="1377"/>
        <v>40</v>
      </c>
      <c r="G6773" s="436">
        <f>VLOOKUP(C6773,'LICH THI'!C:AA,14,0)</f>
        <v>1</v>
      </c>
      <c r="H6773" s="436">
        <f t="shared" si="1368"/>
        <v>1</v>
      </c>
      <c r="I6773" s="436" t="str">
        <f t="shared" si="1369"/>
        <v>Lê Thị Thu Hằng</v>
      </c>
      <c r="J6773" s="436"/>
      <c r="K6773" s="436">
        <f t="shared" si="1370"/>
        <v>1</v>
      </c>
      <c r="L6773" s="436" t="str">
        <f t="shared" si="1371"/>
        <v>DC3QT12-DC-1</v>
      </c>
      <c r="M6773" s="436">
        <f t="shared" si="1372"/>
        <v>12</v>
      </c>
      <c r="N6773" s="437">
        <f t="shared" si="1378"/>
        <v>35</v>
      </c>
      <c r="O6773" s="437"/>
      <c r="P6773" s="430" t="str">
        <f t="shared" si="1373"/>
        <v/>
      </c>
      <c r="U6773" s="177">
        <v>8</v>
      </c>
      <c r="V6773" s="177" t="s">
        <v>2642</v>
      </c>
      <c r="W6773" s="177" t="s">
        <v>5036</v>
      </c>
      <c r="X6773" s="177" t="s">
        <v>3383</v>
      </c>
      <c r="Y6773" s="177" t="s">
        <v>7201</v>
      </c>
      <c r="Z6773" s="177" t="s">
        <v>7363</v>
      </c>
      <c r="AA6773" s="525" t="s">
        <v>7202</v>
      </c>
      <c r="AB6773" s="399" t="str">
        <f t="shared" si="1374"/>
        <v>DC3QT12</v>
      </c>
      <c r="AC6773" s="399" t="str">
        <f t="shared" si="1375"/>
        <v>DC3QT12-DC</v>
      </c>
      <c r="AD6773" t="str">
        <f>Y6773&amp;"-"&amp;VLOOKUP(AC6773,'LICH THI'!C:AA,9,0)</f>
        <v>63DCKT3136-42482</v>
      </c>
      <c r="AE6773">
        <f t="shared" si="1376"/>
        <v>1</v>
      </c>
    </row>
    <row r="6774" spans="1:31" x14ac:dyDescent="0.25">
      <c r="A6774" s="436" t="str">
        <f t="shared" si="1366"/>
        <v>DC3QT12-DC-7</v>
      </c>
      <c r="B6774" s="436">
        <f>COUNTIF(AC$4:AC6774,AC6774)</f>
        <v>7</v>
      </c>
      <c r="C6774" s="436" t="str">
        <f t="shared" si="1367"/>
        <v>DC3QT12-DC</v>
      </c>
      <c r="D6774" s="436">
        <f>VLOOKUP(C6774,'LICH THI'!C:AA,12,0)</f>
        <v>40</v>
      </c>
      <c r="E6774" s="436">
        <f>VLOOKUP(C6774,'LICH THI'!C:AA,13,0)</f>
        <v>40</v>
      </c>
      <c r="F6774" s="436">
        <f t="shared" si="1377"/>
        <v>40</v>
      </c>
      <c r="G6774" s="436">
        <f>VLOOKUP(C6774,'LICH THI'!C:AA,14,0)</f>
        <v>1</v>
      </c>
      <c r="H6774" s="436">
        <f t="shared" si="1368"/>
        <v>1</v>
      </c>
      <c r="I6774" s="436" t="str">
        <f t="shared" si="1369"/>
        <v>Đào Thị Hiền</v>
      </c>
      <c r="J6774" s="436"/>
      <c r="K6774" s="436">
        <f t="shared" si="1370"/>
        <v>1</v>
      </c>
      <c r="L6774" s="436" t="str">
        <f t="shared" si="1371"/>
        <v>DC3QT12-DC-1</v>
      </c>
      <c r="M6774" s="436">
        <f t="shared" si="1372"/>
        <v>12</v>
      </c>
      <c r="N6774" s="437">
        <f t="shared" si="1378"/>
        <v>36</v>
      </c>
      <c r="O6774" s="437"/>
      <c r="P6774" s="430" t="str">
        <f t="shared" si="1373"/>
        <v/>
      </c>
      <c r="U6774" s="177">
        <v>1</v>
      </c>
      <c r="V6774" s="177" t="s">
        <v>4262</v>
      </c>
      <c r="W6774" s="177" t="s">
        <v>3576</v>
      </c>
      <c r="X6774" s="177" t="s">
        <v>3029</v>
      </c>
      <c r="Y6774" s="177" t="s">
        <v>4483</v>
      </c>
      <c r="Z6774" s="177" t="s">
        <v>7363</v>
      </c>
      <c r="AA6774" s="525" t="s">
        <v>2832</v>
      </c>
      <c r="AB6774" s="399" t="str">
        <f t="shared" si="1374"/>
        <v>DC3QT12</v>
      </c>
      <c r="AC6774" s="399" t="str">
        <f t="shared" si="1375"/>
        <v>DC3QT12-DC</v>
      </c>
      <c r="AD6774" t="str">
        <f>Y6774&amp;"-"&amp;VLOOKUP(AC6774,'LICH THI'!C:AA,9,0)</f>
        <v>63DCKT3071-42482</v>
      </c>
      <c r="AE6774">
        <f t="shared" si="1376"/>
        <v>1</v>
      </c>
    </row>
    <row r="6775" spans="1:31" x14ac:dyDescent="0.25">
      <c r="A6775" s="436" t="str">
        <f t="shared" si="1366"/>
        <v>DC3QT12-DC-8</v>
      </c>
      <c r="B6775" s="436">
        <f>COUNTIF(AC$4:AC6775,AC6775)</f>
        <v>8</v>
      </c>
      <c r="C6775" s="436" t="str">
        <f t="shared" si="1367"/>
        <v>DC3QT12-DC</v>
      </c>
      <c r="D6775" s="436">
        <f>VLOOKUP(C6775,'LICH THI'!C:AA,12,0)</f>
        <v>40</v>
      </c>
      <c r="E6775" s="436">
        <f>VLOOKUP(C6775,'LICH THI'!C:AA,13,0)</f>
        <v>40</v>
      </c>
      <c r="F6775" s="436">
        <f t="shared" si="1377"/>
        <v>40</v>
      </c>
      <c r="G6775" s="436">
        <f>VLOOKUP(C6775,'LICH THI'!C:AA,14,0)</f>
        <v>1</v>
      </c>
      <c r="H6775" s="436">
        <f t="shared" si="1368"/>
        <v>1</v>
      </c>
      <c r="I6775" s="436" t="str">
        <f t="shared" si="1369"/>
        <v>Phạm Thị Thu Hiền</v>
      </c>
      <c r="J6775" s="436"/>
      <c r="K6775" s="436">
        <f t="shared" si="1370"/>
        <v>1</v>
      </c>
      <c r="L6775" s="436" t="str">
        <f t="shared" si="1371"/>
        <v>DC3QT12-DC-1</v>
      </c>
      <c r="M6775" s="436">
        <f t="shared" si="1372"/>
        <v>12</v>
      </c>
      <c r="N6775" s="437">
        <f t="shared" si="1378"/>
        <v>37</v>
      </c>
      <c r="O6775" s="437"/>
      <c r="P6775" s="430" t="str">
        <f t="shared" si="1373"/>
        <v/>
      </c>
      <c r="U6775" s="177">
        <v>30</v>
      </c>
      <c r="V6775" s="177" t="s">
        <v>3046</v>
      </c>
      <c r="W6775" s="177" t="s">
        <v>3579</v>
      </c>
      <c r="X6775" s="177" t="s">
        <v>3029</v>
      </c>
      <c r="Y6775" s="177" t="s">
        <v>3580</v>
      </c>
      <c r="Z6775" s="177" t="s">
        <v>7363</v>
      </c>
      <c r="AA6775" s="525" t="s">
        <v>3581</v>
      </c>
      <c r="AB6775" s="399" t="str">
        <f t="shared" si="1374"/>
        <v>DC3QT12</v>
      </c>
      <c r="AC6775" s="399" t="str">
        <f t="shared" si="1375"/>
        <v>DC3QT12-DC</v>
      </c>
      <c r="AD6775" t="str">
        <f>Y6775&amp;"-"&amp;VLOOKUP(AC6775,'LICH THI'!C:AA,9,0)</f>
        <v>63DCKT3278-42482</v>
      </c>
      <c r="AE6775">
        <f t="shared" si="1376"/>
        <v>1</v>
      </c>
    </row>
    <row r="6776" spans="1:31" x14ac:dyDescent="0.25">
      <c r="A6776" s="436" t="str">
        <f t="shared" si="1366"/>
        <v>DC3QT12-DC-9</v>
      </c>
      <c r="B6776" s="436">
        <f>COUNTIF(AC$4:AC6776,AC6776)</f>
        <v>9</v>
      </c>
      <c r="C6776" s="436" t="str">
        <f t="shared" si="1367"/>
        <v>DC3QT12-DC</v>
      </c>
      <c r="D6776" s="436">
        <f>VLOOKUP(C6776,'LICH THI'!C:AA,12,0)</f>
        <v>40</v>
      </c>
      <c r="E6776" s="436">
        <f>VLOOKUP(C6776,'LICH THI'!C:AA,13,0)</f>
        <v>40</v>
      </c>
      <c r="F6776" s="436">
        <f t="shared" si="1377"/>
        <v>40</v>
      </c>
      <c r="G6776" s="436">
        <f>VLOOKUP(C6776,'LICH THI'!C:AA,14,0)</f>
        <v>1</v>
      </c>
      <c r="H6776" s="436">
        <f t="shared" si="1368"/>
        <v>1</v>
      </c>
      <c r="I6776" s="436" t="str">
        <f t="shared" si="1369"/>
        <v>Nguyễn Duy Hiển</v>
      </c>
      <c r="J6776" s="436"/>
      <c r="K6776" s="436">
        <f t="shared" si="1370"/>
        <v>1</v>
      </c>
      <c r="L6776" s="436" t="str">
        <f t="shared" si="1371"/>
        <v>DC3QT12-DC-1</v>
      </c>
      <c r="M6776" s="436">
        <f t="shared" si="1372"/>
        <v>12</v>
      </c>
      <c r="N6776" s="437">
        <f t="shared" si="1378"/>
        <v>38</v>
      </c>
      <c r="O6776" s="437"/>
      <c r="P6776" s="430" t="str">
        <f t="shared" si="1373"/>
        <v/>
      </c>
      <c r="U6776" s="177">
        <v>19</v>
      </c>
      <c r="V6776" s="177" t="s">
        <v>2700</v>
      </c>
      <c r="W6776" s="177" t="s">
        <v>2969</v>
      </c>
      <c r="X6776" s="177" t="s">
        <v>4149</v>
      </c>
      <c r="Y6776" s="177" t="s">
        <v>5558</v>
      </c>
      <c r="Z6776" s="177" t="s">
        <v>7363</v>
      </c>
      <c r="AA6776" s="525" t="s">
        <v>2779</v>
      </c>
      <c r="AB6776" s="399" t="str">
        <f t="shared" si="1374"/>
        <v>DC3QT12</v>
      </c>
      <c r="AC6776" s="399" t="str">
        <f t="shared" si="1375"/>
        <v>DC3QT12-DC</v>
      </c>
      <c r="AD6776" t="str">
        <f>Y6776&amp;"-"&amp;VLOOKUP(AC6776,'LICH THI'!C:AA,9,0)</f>
        <v>63DCKT3227-42482</v>
      </c>
      <c r="AE6776">
        <f t="shared" si="1376"/>
        <v>1</v>
      </c>
    </row>
    <row r="6777" spans="1:31" x14ac:dyDescent="0.25">
      <c r="A6777" s="436" t="str">
        <f t="shared" si="1366"/>
        <v>DC3QT12-DC-10</v>
      </c>
      <c r="B6777" s="436">
        <f>COUNTIF(AC$4:AC6777,AC6777)</f>
        <v>10</v>
      </c>
      <c r="C6777" s="436" t="str">
        <f t="shared" si="1367"/>
        <v>DC3QT12-DC</v>
      </c>
      <c r="D6777" s="436">
        <f>VLOOKUP(C6777,'LICH THI'!C:AA,12,0)</f>
        <v>40</v>
      </c>
      <c r="E6777" s="436">
        <f>VLOOKUP(C6777,'LICH THI'!C:AA,13,0)</f>
        <v>40</v>
      </c>
      <c r="F6777" s="436">
        <f t="shared" si="1377"/>
        <v>40</v>
      </c>
      <c r="G6777" s="436">
        <f>VLOOKUP(C6777,'LICH THI'!C:AA,14,0)</f>
        <v>1</v>
      </c>
      <c r="H6777" s="436">
        <f t="shared" si="1368"/>
        <v>1</v>
      </c>
      <c r="I6777" s="436" t="str">
        <f t="shared" si="1369"/>
        <v>Bùi Thị Thu Huyền</v>
      </c>
      <c r="J6777" s="436"/>
      <c r="K6777" s="436">
        <f t="shared" si="1370"/>
        <v>1</v>
      </c>
      <c r="L6777" s="436" t="str">
        <f t="shared" si="1371"/>
        <v>DC3QT12-DC-1</v>
      </c>
      <c r="M6777" s="436">
        <f t="shared" si="1372"/>
        <v>12</v>
      </c>
      <c r="N6777" s="437">
        <f t="shared" si="1378"/>
        <v>39</v>
      </c>
      <c r="O6777" s="437"/>
      <c r="P6777" s="430" t="str">
        <f t="shared" si="1373"/>
        <v/>
      </c>
      <c r="U6777" s="177">
        <v>9</v>
      </c>
      <c r="V6777" s="177" t="s">
        <v>2642</v>
      </c>
      <c r="W6777" s="177" t="s">
        <v>4235</v>
      </c>
      <c r="X6777" s="177" t="s">
        <v>4236</v>
      </c>
      <c r="Y6777" s="177" t="s">
        <v>4237</v>
      </c>
      <c r="Z6777" s="177" t="s">
        <v>7363</v>
      </c>
      <c r="AA6777" s="525" t="s">
        <v>4238</v>
      </c>
      <c r="AB6777" s="399" t="str">
        <f t="shared" si="1374"/>
        <v>DC3QT12</v>
      </c>
      <c r="AC6777" s="399" t="str">
        <f t="shared" si="1375"/>
        <v>DC3QT12-DC</v>
      </c>
      <c r="AD6777" t="str">
        <f>Y6777&amp;"-"&amp;VLOOKUP(AC6777,'LICH THI'!C:AA,9,0)</f>
        <v>63DCKT3186-42482</v>
      </c>
      <c r="AE6777">
        <f t="shared" si="1376"/>
        <v>1</v>
      </c>
    </row>
    <row r="6778" spans="1:31" x14ac:dyDescent="0.25">
      <c r="A6778" s="436" t="str">
        <f t="shared" si="1366"/>
        <v>DC3QT12-DC-11</v>
      </c>
      <c r="B6778" s="436">
        <f>COUNTIF(AC$4:AC6778,AC6778)</f>
        <v>11</v>
      </c>
      <c r="C6778" s="436" t="str">
        <f t="shared" si="1367"/>
        <v>DC3QT12-DC</v>
      </c>
      <c r="D6778" s="436">
        <f>VLOOKUP(C6778,'LICH THI'!C:AA,12,0)</f>
        <v>40</v>
      </c>
      <c r="E6778" s="436">
        <f>VLOOKUP(C6778,'LICH THI'!C:AA,13,0)</f>
        <v>40</v>
      </c>
      <c r="F6778" s="436">
        <f t="shared" si="1377"/>
        <v>40</v>
      </c>
      <c r="G6778" s="436">
        <f>VLOOKUP(C6778,'LICH THI'!C:AA,14,0)</f>
        <v>1</v>
      </c>
      <c r="H6778" s="436">
        <f t="shared" si="1368"/>
        <v>1</v>
      </c>
      <c r="I6778" s="436" t="str">
        <f t="shared" si="1369"/>
        <v>Nguyễn Thanh Huyền</v>
      </c>
      <c r="J6778" s="436"/>
      <c r="K6778" s="436">
        <f t="shared" si="1370"/>
        <v>1</v>
      </c>
      <c r="L6778" s="436" t="str">
        <f t="shared" si="1371"/>
        <v>DC3QT12-DC-1</v>
      </c>
      <c r="M6778" s="436">
        <f t="shared" si="1372"/>
        <v>12</v>
      </c>
      <c r="N6778" s="437">
        <f t="shared" si="1378"/>
        <v>40</v>
      </c>
      <c r="O6778" s="437"/>
      <c r="P6778" s="430" t="str">
        <f t="shared" si="1373"/>
        <v/>
      </c>
      <c r="U6778" s="177">
        <v>31</v>
      </c>
      <c r="V6778" s="177" t="s">
        <v>3046</v>
      </c>
      <c r="W6778" s="177" t="s">
        <v>4080</v>
      </c>
      <c r="X6778" s="177" t="s">
        <v>4236</v>
      </c>
      <c r="Y6778" s="177" t="s">
        <v>4305</v>
      </c>
      <c r="Z6778" s="177" t="s">
        <v>7363</v>
      </c>
      <c r="AA6778" s="525" t="s">
        <v>4306</v>
      </c>
      <c r="AB6778" s="399" t="str">
        <f t="shared" si="1374"/>
        <v>DC3QT12</v>
      </c>
      <c r="AC6778" s="399" t="str">
        <f t="shared" si="1375"/>
        <v>DC3QT12-DC</v>
      </c>
      <c r="AD6778" t="str">
        <f>Y6778&amp;"-"&amp;VLOOKUP(AC6778,'LICH THI'!C:AA,9,0)</f>
        <v>63DCKT3219-42482</v>
      </c>
      <c r="AE6778">
        <f t="shared" si="1376"/>
        <v>1</v>
      </c>
    </row>
    <row r="6779" spans="1:31" x14ac:dyDescent="0.25">
      <c r="A6779" s="436" t="str">
        <f t="shared" si="1366"/>
        <v>DC3QT12-DC-12</v>
      </c>
      <c r="B6779" s="436">
        <f>COUNTIF(AC$4:AC6779,AC6779)</f>
        <v>12</v>
      </c>
      <c r="C6779" s="436" t="str">
        <f t="shared" si="1367"/>
        <v>DC3QT12-DC</v>
      </c>
      <c r="D6779" s="436">
        <f>VLOOKUP(C6779,'LICH THI'!C:AA,12,0)</f>
        <v>40</v>
      </c>
      <c r="E6779" s="436">
        <f>VLOOKUP(C6779,'LICH THI'!C:AA,13,0)</f>
        <v>40</v>
      </c>
      <c r="F6779" s="436">
        <f t="shared" si="1377"/>
        <v>40</v>
      </c>
      <c r="G6779" s="436">
        <f>VLOOKUP(C6779,'LICH THI'!C:AA,14,0)</f>
        <v>1</v>
      </c>
      <c r="H6779" s="436">
        <f t="shared" si="1368"/>
        <v>1</v>
      </c>
      <c r="I6779" s="436" t="str">
        <f t="shared" si="1369"/>
        <v>Nguyễn Thị Hương</v>
      </c>
      <c r="J6779" s="436"/>
      <c r="K6779" s="436">
        <f t="shared" si="1370"/>
        <v>1</v>
      </c>
      <c r="L6779" s="436" t="str">
        <f t="shared" si="1371"/>
        <v>DC3QT12-DC-1</v>
      </c>
      <c r="M6779" s="436">
        <f t="shared" si="1372"/>
        <v>12</v>
      </c>
      <c r="N6779" s="437">
        <f t="shared" si="1378"/>
        <v>1</v>
      </c>
      <c r="O6779" s="437"/>
      <c r="P6779" s="430" t="str">
        <f t="shared" si="1373"/>
        <v/>
      </c>
      <c r="U6779" s="177">
        <v>10</v>
      </c>
      <c r="V6779" s="177" t="s">
        <v>2642</v>
      </c>
      <c r="W6779" s="177" t="s">
        <v>2619</v>
      </c>
      <c r="X6779" s="177" t="s">
        <v>2663</v>
      </c>
      <c r="Y6779" s="177" t="s">
        <v>2664</v>
      </c>
      <c r="Z6779" s="177" t="s">
        <v>7363</v>
      </c>
      <c r="AA6779" s="525" t="s">
        <v>2665</v>
      </c>
      <c r="AB6779" s="399" t="str">
        <f t="shared" si="1374"/>
        <v>DC3QT12</v>
      </c>
      <c r="AC6779" s="399" t="str">
        <f t="shared" si="1375"/>
        <v>DC3QT12-DC</v>
      </c>
      <c r="AD6779" t="str">
        <f>Y6779&amp;"-"&amp;VLOOKUP(AC6779,'LICH THI'!C:AA,9,0)</f>
        <v>63DCKT3331-42482</v>
      </c>
      <c r="AE6779">
        <f t="shared" si="1376"/>
        <v>1</v>
      </c>
    </row>
    <row r="6780" spans="1:31" x14ac:dyDescent="0.25">
      <c r="A6780" s="436" t="str">
        <f t="shared" si="1366"/>
        <v>DC3QT12-DC-13</v>
      </c>
      <c r="B6780" s="436">
        <f>COUNTIF(AC$4:AC6780,AC6780)</f>
        <v>13</v>
      </c>
      <c r="C6780" s="436" t="str">
        <f t="shared" si="1367"/>
        <v>DC3QT12-DC</v>
      </c>
      <c r="D6780" s="436">
        <f>VLOOKUP(C6780,'LICH THI'!C:AA,12,0)</f>
        <v>40</v>
      </c>
      <c r="E6780" s="436">
        <f>VLOOKUP(C6780,'LICH THI'!C:AA,13,0)</f>
        <v>40</v>
      </c>
      <c r="F6780" s="436">
        <f t="shared" si="1377"/>
        <v>40</v>
      </c>
      <c r="G6780" s="436">
        <f>VLOOKUP(C6780,'LICH THI'!C:AA,14,0)</f>
        <v>1</v>
      </c>
      <c r="H6780" s="436">
        <f t="shared" si="1368"/>
        <v>1</v>
      </c>
      <c r="I6780" s="436" t="str">
        <f t="shared" si="1369"/>
        <v>Nguyễn Thị Lan Hương</v>
      </c>
      <c r="J6780" s="436"/>
      <c r="K6780" s="436">
        <f t="shared" si="1370"/>
        <v>1</v>
      </c>
      <c r="L6780" s="436" t="str">
        <f t="shared" si="1371"/>
        <v>DC3QT12-DC-1</v>
      </c>
      <c r="M6780" s="436">
        <f t="shared" si="1372"/>
        <v>12</v>
      </c>
      <c r="N6780" s="437">
        <f t="shared" si="1378"/>
        <v>2</v>
      </c>
      <c r="O6780" s="437"/>
      <c r="P6780" s="430" t="str">
        <f t="shared" si="1373"/>
        <v/>
      </c>
      <c r="U6780" s="177">
        <v>32</v>
      </c>
      <c r="V6780" s="177" t="s">
        <v>3046</v>
      </c>
      <c r="W6780" s="177" t="s">
        <v>2701</v>
      </c>
      <c r="X6780" s="177" t="s">
        <v>2663</v>
      </c>
      <c r="Y6780" s="177" t="s">
        <v>3055</v>
      </c>
      <c r="Z6780" s="177" t="s">
        <v>7363</v>
      </c>
      <c r="AA6780" s="525" t="s">
        <v>2974</v>
      </c>
      <c r="AB6780" s="399" t="str">
        <f t="shared" si="1374"/>
        <v>DC3QT12</v>
      </c>
      <c r="AC6780" s="399" t="str">
        <f t="shared" si="1375"/>
        <v>DC3QT12-DC</v>
      </c>
      <c r="AD6780" t="str">
        <f>Y6780&amp;"-"&amp;VLOOKUP(AC6780,'LICH THI'!C:AA,9,0)</f>
        <v>63DCKT3220-42482</v>
      </c>
      <c r="AE6780">
        <f t="shared" si="1376"/>
        <v>1</v>
      </c>
    </row>
    <row r="6781" spans="1:31" x14ac:dyDescent="0.25">
      <c r="A6781" s="436" t="str">
        <f t="shared" si="1366"/>
        <v>DC3QT12-DC-14</v>
      </c>
      <c r="B6781" s="436">
        <f>COUNTIF(AC$4:AC6781,AC6781)</f>
        <v>14</v>
      </c>
      <c r="C6781" s="436" t="str">
        <f t="shared" si="1367"/>
        <v>DC3QT12-DC</v>
      </c>
      <c r="D6781" s="436">
        <f>VLOOKUP(C6781,'LICH THI'!C:AA,12,0)</f>
        <v>40</v>
      </c>
      <c r="E6781" s="436">
        <f>VLOOKUP(C6781,'LICH THI'!C:AA,13,0)</f>
        <v>40</v>
      </c>
      <c r="F6781" s="436">
        <f t="shared" si="1377"/>
        <v>40</v>
      </c>
      <c r="G6781" s="436">
        <f>VLOOKUP(C6781,'LICH THI'!C:AA,14,0)</f>
        <v>1</v>
      </c>
      <c r="H6781" s="436">
        <f t="shared" si="1368"/>
        <v>1</v>
      </c>
      <c r="I6781" s="436" t="str">
        <f t="shared" si="1369"/>
        <v>Nguyễn Thị Lan</v>
      </c>
      <c r="J6781" s="436"/>
      <c r="K6781" s="436">
        <f t="shared" si="1370"/>
        <v>1</v>
      </c>
      <c r="L6781" s="436" t="str">
        <f t="shared" si="1371"/>
        <v>DC3QT12-DC-1</v>
      </c>
      <c r="M6781" s="436">
        <f t="shared" si="1372"/>
        <v>12</v>
      </c>
      <c r="N6781" s="437">
        <f t="shared" si="1378"/>
        <v>3</v>
      </c>
      <c r="O6781" s="437"/>
      <c r="P6781" s="430" t="str">
        <f t="shared" si="1373"/>
        <v/>
      </c>
      <c r="U6781" s="177">
        <v>33</v>
      </c>
      <c r="V6781" s="177" t="s">
        <v>3046</v>
      </c>
      <c r="W6781" s="177" t="s">
        <v>2619</v>
      </c>
      <c r="X6781" s="177" t="s">
        <v>2960</v>
      </c>
      <c r="Y6781" s="177" t="s">
        <v>3059</v>
      </c>
      <c r="Z6781" s="177" t="s">
        <v>7363</v>
      </c>
      <c r="AA6781" s="525" t="s">
        <v>3060</v>
      </c>
      <c r="AB6781" s="399" t="str">
        <f t="shared" si="1374"/>
        <v>DC3QT12</v>
      </c>
      <c r="AC6781" s="399" t="str">
        <f t="shared" si="1375"/>
        <v>DC3QT12-DC</v>
      </c>
      <c r="AD6781" t="str">
        <f>Y6781&amp;"-"&amp;VLOOKUP(AC6781,'LICH THI'!C:AA,9,0)</f>
        <v>63DCKT3294-42482</v>
      </c>
      <c r="AE6781">
        <f t="shared" si="1376"/>
        <v>1</v>
      </c>
    </row>
    <row r="6782" spans="1:31" x14ac:dyDescent="0.25">
      <c r="A6782" s="436" t="str">
        <f t="shared" si="1366"/>
        <v>DC3QT12-DC-15</v>
      </c>
      <c r="B6782" s="436">
        <f>COUNTIF(AC$4:AC6782,AC6782)</f>
        <v>15</v>
      </c>
      <c r="C6782" s="436" t="str">
        <f t="shared" si="1367"/>
        <v>DC3QT12-DC</v>
      </c>
      <c r="D6782" s="436">
        <f>VLOOKUP(C6782,'LICH THI'!C:AA,12,0)</f>
        <v>40</v>
      </c>
      <c r="E6782" s="436">
        <f>VLOOKUP(C6782,'LICH THI'!C:AA,13,0)</f>
        <v>40</v>
      </c>
      <c r="F6782" s="436">
        <f t="shared" si="1377"/>
        <v>40</v>
      </c>
      <c r="G6782" s="436">
        <f>VLOOKUP(C6782,'LICH THI'!C:AA,14,0)</f>
        <v>1</v>
      </c>
      <c r="H6782" s="436">
        <f t="shared" si="1368"/>
        <v>1</v>
      </c>
      <c r="I6782" s="436" t="str">
        <f t="shared" si="1369"/>
        <v>Đỗ Thị Liên</v>
      </c>
      <c r="J6782" s="436"/>
      <c r="K6782" s="436">
        <f t="shared" si="1370"/>
        <v>1</v>
      </c>
      <c r="L6782" s="436" t="str">
        <f t="shared" si="1371"/>
        <v>DC3QT12-DC-1</v>
      </c>
      <c r="M6782" s="436">
        <f t="shared" si="1372"/>
        <v>12</v>
      </c>
      <c r="N6782" s="437">
        <f t="shared" si="1378"/>
        <v>4</v>
      </c>
      <c r="O6782" s="437"/>
      <c r="P6782" s="430" t="str">
        <f t="shared" si="1373"/>
        <v/>
      </c>
      <c r="U6782" s="177">
        <v>20</v>
      </c>
      <c r="V6782" s="177" t="s">
        <v>2700</v>
      </c>
      <c r="W6782" s="177" t="s">
        <v>2634</v>
      </c>
      <c r="X6782" s="177" t="s">
        <v>2666</v>
      </c>
      <c r="Y6782" s="177" t="s">
        <v>7364</v>
      </c>
      <c r="Z6782" s="177" t="s">
        <v>7363</v>
      </c>
      <c r="AA6782" s="525" t="s">
        <v>4249</v>
      </c>
      <c r="AB6782" s="399" t="str">
        <f t="shared" si="1374"/>
        <v>DC3QT12</v>
      </c>
      <c r="AC6782" s="399" t="str">
        <f t="shared" si="1375"/>
        <v>DC3QT12-DC</v>
      </c>
      <c r="AD6782" t="str">
        <f>Y6782&amp;"-"&amp;VLOOKUP(AC6782,'LICH THI'!C:AA,9,0)</f>
        <v>63DCKT3238-42482</v>
      </c>
      <c r="AE6782">
        <f t="shared" si="1376"/>
        <v>1</v>
      </c>
    </row>
    <row r="6783" spans="1:31" x14ac:dyDescent="0.25">
      <c r="A6783" s="436" t="str">
        <f t="shared" si="1366"/>
        <v>DC3QT12-DC-16</v>
      </c>
      <c r="B6783" s="436">
        <f>COUNTIF(AC$4:AC6783,AC6783)</f>
        <v>16</v>
      </c>
      <c r="C6783" s="436" t="str">
        <f t="shared" si="1367"/>
        <v>DC3QT12-DC</v>
      </c>
      <c r="D6783" s="436">
        <f>VLOOKUP(C6783,'LICH THI'!C:AA,12,0)</f>
        <v>40</v>
      </c>
      <c r="E6783" s="436">
        <f>VLOOKUP(C6783,'LICH THI'!C:AA,13,0)</f>
        <v>40</v>
      </c>
      <c r="F6783" s="436">
        <f t="shared" si="1377"/>
        <v>40</v>
      </c>
      <c r="G6783" s="436">
        <f>VLOOKUP(C6783,'LICH THI'!C:AA,14,0)</f>
        <v>1</v>
      </c>
      <c r="H6783" s="436">
        <f t="shared" si="1368"/>
        <v>1</v>
      </c>
      <c r="I6783" s="436" t="str">
        <f t="shared" si="1369"/>
        <v>Nguyễn Thùy Linh</v>
      </c>
      <c r="J6783" s="436"/>
      <c r="K6783" s="436">
        <f t="shared" si="1370"/>
        <v>1</v>
      </c>
      <c r="L6783" s="436" t="str">
        <f t="shared" si="1371"/>
        <v>DC3QT12-DC-1</v>
      </c>
      <c r="M6783" s="436">
        <f t="shared" si="1372"/>
        <v>12</v>
      </c>
      <c r="N6783" s="437">
        <f t="shared" si="1378"/>
        <v>5</v>
      </c>
      <c r="O6783" s="437"/>
      <c r="P6783" s="430" t="str">
        <f t="shared" si="1373"/>
        <v/>
      </c>
      <c r="U6783" s="177">
        <v>11</v>
      </c>
      <c r="V6783" s="177" t="s">
        <v>2642</v>
      </c>
      <c r="W6783" s="177" t="s">
        <v>2669</v>
      </c>
      <c r="X6783" s="177" t="s">
        <v>2670</v>
      </c>
      <c r="Y6783" s="177" t="s">
        <v>2671</v>
      </c>
      <c r="Z6783" s="177" t="s">
        <v>7363</v>
      </c>
      <c r="AA6783" s="525" t="s">
        <v>2672</v>
      </c>
      <c r="AB6783" s="399" t="str">
        <f t="shared" si="1374"/>
        <v>DC3QT12</v>
      </c>
      <c r="AC6783" s="399" t="str">
        <f t="shared" si="1375"/>
        <v>DC3QT12-DC</v>
      </c>
      <c r="AD6783" t="str">
        <f>Y6783&amp;"-"&amp;VLOOKUP(AC6783,'LICH THI'!C:AA,9,0)</f>
        <v>63DCKT3320-42482</v>
      </c>
      <c r="AE6783">
        <f t="shared" si="1376"/>
        <v>1</v>
      </c>
    </row>
    <row r="6784" spans="1:31" x14ac:dyDescent="0.25">
      <c r="A6784" s="436" t="str">
        <f t="shared" si="1366"/>
        <v>DC3QT12-DC-17</v>
      </c>
      <c r="B6784" s="436">
        <f>COUNTIF(AC$4:AC6784,AC6784)</f>
        <v>17</v>
      </c>
      <c r="C6784" s="436" t="str">
        <f t="shared" si="1367"/>
        <v>DC3QT12-DC</v>
      </c>
      <c r="D6784" s="436">
        <f>VLOOKUP(C6784,'LICH THI'!C:AA,12,0)</f>
        <v>40</v>
      </c>
      <c r="E6784" s="436">
        <f>VLOOKUP(C6784,'LICH THI'!C:AA,13,0)</f>
        <v>40</v>
      </c>
      <c r="F6784" s="436">
        <f t="shared" si="1377"/>
        <v>40</v>
      </c>
      <c r="G6784" s="436">
        <f>VLOOKUP(C6784,'LICH THI'!C:AA,14,0)</f>
        <v>1</v>
      </c>
      <c r="H6784" s="436">
        <f t="shared" si="1368"/>
        <v>1</v>
      </c>
      <c r="I6784" s="436" t="str">
        <f t="shared" si="1369"/>
        <v>Phan Thị Hương Loan</v>
      </c>
      <c r="J6784" s="436"/>
      <c r="K6784" s="436">
        <f t="shared" si="1370"/>
        <v>1</v>
      </c>
      <c r="L6784" s="436" t="str">
        <f t="shared" si="1371"/>
        <v>DC3QT12-DC-1</v>
      </c>
      <c r="M6784" s="436">
        <f t="shared" si="1372"/>
        <v>12</v>
      </c>
      <c r="N6784" s="437">
        <f t="shared" si="1378"/>
        <v>6</v>
      </c>
      <c r="O6784" s="437"/>
      <c r="P6784" s="430" t="str">
        <f t="shared" si="1373"/>
        <v/>
      </c>
      <c r="U6784" s="177">
        <v>7</v>
      </c>
      <c r="V6784" s="177" t="s">
        <v>2614</v>
      </c>
      <c r="W6784" s="177" t="s">
        <v>7361</v>
      </c>
      <c r="X6784" s="177" t="s">
        <v>3485</v>
      </c>
      <c r="Y6784" s="177" t="s">
        <v>7362</v>
      </c>
      <c r="Z6784" s="177" t="s">
        <v>7363</v>
      </c>
      <c r="AA6784" s="525" t="s">
        <v>2832</v>
      </c>
      <c r="AB6784" s="399" t="str">
        <f t="shared" si="1374"/>
        <v>DC3QT12</v>
      </c>
      <c r="AC6784" s="399" t="str">
        <f t="shared" si="1375"/>
        <v>DC3QT12-DC</v>
      </c>
      <c r="AD6784" t="str">
        <f>Y6784&amp;"-"&amp;VLOOKUP(AC6784,'LICH THI'!C:AA,9,0)</f>
        <v>63DCKT3317-42482</v>
      </c>
      <c r="AE6784">
        <f t="shared" si="1376"/>
        <v>1</v>
      </c>
    </row>
    <row r="6785" spans="1:31" x14ac:dyDescent="0.25">
      <c r="A6785" s="436" t="str">
        <f t="shared" si="1366"/>
        <v>DC3QT12-DC-18</v>
      </c>
      <c r="B6785" s="436">
        <f>COUNTIF(AC$4:AC6785,AC6785)</f>
        <v>18</v>
      </c>
      <c r="C6785" s="436" t="str">
        <f t="shared" si="1367"/>
        <v>DC3QT12-DC</v>
      </c>
      <c r="D6785" s="436">
        <f>VLOOKUP(C6785,'LICH THI'!C:AA,12,0)</f>
        <v>40</v>
      </c>
      <c r="E6785" s="436">
        <f>VLOOKUP(C6785,'LICH THI'!C:AA,13,0)</f>
        <v>40</v>
      </c>
      <c r="F6785" s="436">
        <f t="shared" si="1377"/>
        <v>40</v>
      </c>
      <c r="G6785" s="436">
        <f>VLOOKUP(C6785,'LICH THI'!C:AA,14,0)</f>
        <v>1</v>
      </c>
      <c r="H6785" s="436">
        <f t="shared" si="1368"/>
        <v>1</v>
      </c>
      <c r="I6785" s="436" t="str">
        <f t="shared" si="1369"/>
        <v>Nguyễn Phan Lực</v>
      </c>
      <c r="J6785" s="436"/>
      <c r="K6785" s="436">
        <f t="shared" si="1370"/>
        <v>1</v>
      </c>
      <c r="L6785" s="436" t="str">
        <f t="shared" si="1371"/>
        <v>DC3QT12-DC-1</v>
      </c>
      <c r="M6785" s="436">
        <f t="shared" si="1372"/>
        <v>12</v>
      </c>
      <c r="N6785" s="437">
        <f t="shared" si="1378"/>
        <v>7</v>
      </c>
      <c r="O6785" s="437"/>
      <c r="P6785" s="430" t="str">
        <f t="shared" si="1373"/>
        <v/>
      </c>
      <c r="U6785" s="177">
        <v>34</v>
      </c>
      <c r="V6785" s="177" t="s">
        <v>3046</v>
      </c>
      <c r="W6785" s="177" t="s">
        <v>4252</v>
      </c>
      <c r="X6785" s="177" t="s">
        <v>4253</v>
      </c>
      <c r="Y6785" s="177" t="s">
        <v>4254</v>
      </c>
      <c r="Z6785" s="177" t="s">
        <v>7363</v>
      </c>
      <c r="AA6785" s="525" t="s">
        <v>2796</v>
      </c>
      <c r="AB6785" s="399" t="str">
        <f t="shared" si="1374"/>
        <v>DC3QT12</v>
      </c>
      <c r="AC6785" s="399" t="str">
        <f t="shared" si="1375"/>
        <v>DC3QT12-DC</v>
      </c>
      <c r="AD6785" t="str">
        <f>Y6785&amp;"-"&amp;VLOOKUP(AC6785,'LICH THI'!C:AA,9,0)</f>
        <v>63DCKT3222-42482</v>
      </c>
      <c r="AE6785">
        <f t="shared" si="1376"/>
        <v>1</v>
      </c>
    </row>
    <row r="6786" spans="1:31" x14ac:dyDescent="0.25">
      <c r="A6786" s="436" t="str">
        <f t="shared" si="1366"/>
        <v>DC3QT12-DC-19</v>
      </c>
      <c r="B6786" s="436">
        <f>COUNTIF(AC$4:AC6786,AC6786)</f>
        <v>19</v>
      </c>
      <c r="C6786" s="436" t="str">
        <f t="shared" si="1367"/>
        <v>DC3QT12-DC</v>
      </c>
      <c r="D6786" s="436">
        <f>VLOOKUP(C6786,'LICH THI'!C:AA,12,0)</f>
        <v>40</v>
      </c>
      <c r="E6786" s="436">
        <f>VLOOKUP(C6786,'LICH THI'!C:AA,13,0)</f>
        <v>40</v>
      </c>
      <c r="F6786" s="436">
        <f t="shared" si="1377"/>
        <v>40</v>
      </c>
      <c r="G6786" s="436">
        <f>VLOOKUP(C6786,'LICH THI'!C:AA,14,0)</f>
        <v>1</v>
      </c>
      <c r="H6786" s="436">
        <f t="shared" si="1368"/>
        <v>1</v>
      </c>
      <c r="I6786" s="436" t="str">
        <f t="shared" si="1369"/>
        <v>Nguyễn Thị Lý</v>
      </c>
      <c r="J6786" s="436"/>
      <c r="K6786" s="436">
        <f t="shared" si="1370"/>
        <v>1</v>
      </c>
      <c r="L6786" s="436" t="str">
        <f t="shared" si="1371"/>
        <v>DC3QT12-DC-1</v>
      </c>
      <c r="M6786" s="436">
        <f t="shared" si="1372"/>
        <v>12</v>
      </c>
      <c r="N6786" s="437">
        <f t="shared" si="1378"/>
        <v>8</v>
      </c>
      <c r="O6786" s="437"/>
      <c r="P6786" s="430" t="str">
        <f t="shared" si="1373"/>
        <v/>
      </c>
      <c r="U6786" s="177">
        <v>12</v>
      </c>
      <c r="V6786" s="177" t="s">
        <v>2642</v>
      </c>
      <c r="W6786" s="177" t="s">
        <v>2619</v>
      </c>
      <c r="X6786" s="177" t="s">
        <v>2673</v>
      </c>
      <c r="Y6786" s="177" t="s">
        <v>2674</v>
      </c>
      <c r="Z6786" s="177" t="s">
        <v>7363</v>
      </c>
      <c r="AA6786" s="525" t="s">
        <v>2675</v>
      </c>
      <c r="AB6786" s="399" t="str">
        <f t="shared" si="1374"/>
        <v>DC3QT12</v>
      </c>
      <c r="AC6786" s="399" t="str">
        <f t="shared" si="1375"/>
        <v>DC3QT12-DC</v>
      </c>
      <c r="AD6786" t="str">
        <f>Y6786&amp;"-"&amp;VLOOKUP(AC6786,'LICH THI'!C:AA,9,0)</f>
        <v>63DCKT3187-42482</v>
      </c>
      <c r="AE6786">
        <f t="shared" si="1376"/>
        <v>1</v>
      </c>
    </row>
    <row r="6787" spans="1:31" x14ac:dyDescent="0.25">
      <c r="A6787" s="436" t="str">
        <f t="shared" si="1366"/>
        <v>DC3QT12-DC-20</v>
      </c>
      <c r="B6787" s="436">
        <f>COUNTIF(AC$4:AC6787,AC6787)</f>
        <v>20</v>
      </c>
      <c r="C6787" s="436" t="str">
        <f t="shared" si="1367"/>
        <v>DC3QT12-DC</v>
      </c>
      <c r="D6787" s="436">
        <f>VLOOKUP(C6787,'LICH THI'!C:AA,12,0)</f>
        <v>40</v>
      </c>
      <c r="E6787" s="436">
        <f>VLOOKUP(C6787,'LICH THI'!C:AA,13,0)</f>
        <v>40</v>
      </c>
      <c r="F6787" s="436">
        <f t="shared" si="1377"/>
        <v>40</v>
      </c>
      <c r="G6787" s="436">
        <f>VLOOKUP(C6787,'LICH THI'!C:AA,14,0)</f>
        <v>1</v>
      </c>
      <c r="H6787" s="436">
        <f t="shared" si="1368"/>
        <v>1</v>
      </c>
      <c r="I6787" s="436" t="str">
        <f t="shared" si="1369"/>
        <v>Nguyễn Thị Ngọc Mai</v>
      </c>
      <c r="J6787" s="436"/>
      <c r="K6787" s="436">
        <f t="shared" si="1370"/>
        <v>1</v>
      </c>
      <c r="L6787" s="436" t="str">
        <f t="shared" si="1371"/>
        <v>DC3QT12-DC-1</v>
      </c>
      <c r="M6787" s="436">
        <f t="shared" si="1372"/>
        <v>12</v>
      </c>
      <c r="N6787" s="437">
        <f t="shared" si="1378"/>
        <v>9</v>
      </c>
      <c r="O6787" s="437"/>
      <c r="P6787" s="430" t="str">
        <f t="shared" si="1373"/>
        <v/>
      </c>
      <c r="U6787" s="177">
        <v>2</v>
      </c>
      <c r="V6787" s="177" t="s">
        <v>4262</v>
      </c>
      <c r="W6787" s="177" t="s">
        <v>4250</v>
      </c>
      <c r="X6787" s="177" t="s">
        <v>3130</v>
      </c>
      <c r="Y6787" s="177" t="s">
        <v>5646</v>
      </c>
      <c r="Z6787" s="177" t="s">
        <v>7363</v>
      </c>
      <c r="AA6787" s="525" t="s">
        <v>5647</v>
      </c>
      <c r="AB6787" s="399" t="str">
        <f t="shared" si="1374"/>
        <v>DC3QT12</v>
      </c>
      <c r="AC6787" s="399" t="str">
        <f t="shared" si="1375"/>
        <v>DC3QT12-DC</v>
      </c>
      <c r="AD6787" t="str">
        <f>Y6787&amp;"-"&amp;VLOOKUP(AC6787,'LICH THI'!C:AA,9,0)</f>
        <v>63DCKT3078-42482</v>
      </c>
      <c r="AE6787">
        <f t="shared" si="1376"/>
        <v>1</v>
      </c>
    </row>
    <row r="6788" spans="1:31" x14ac:dyDescent="0.25">
      <c r="A6788" s="436" t="str">
        <f t="shared" si="1366"/>
        <v>DC3QT12-DC-21</v>
      </c>
      <c r="B6788" s="436">
        <f>COUNTIF(AC$4:AC6788,AC6788)</f>
        <v>21</v>
      </c>
      <c r="C6788" s="436" t="str">
        <f t="shared" si="1367"/>
        <v>DC3QT12-DC</v>
      </c>
      <c r="D6788" s="436">
        <f>VLOOKUP(C6788,'LICH THI'!C:AA,12,0)</f>
        <v>40</v>
      </c>
      <c r="E6788" s="436">
        <f>VLOOKUP(C6788,'LICH THI'!C:AA,13,0)</f>
        <v>40</v>
      </c>
      <c r="F6788" s="436">
        <f t="shared" si="1377"/>
        <v>40</v>
      </c>
      <c r="G6788" s="436">
        <f>VLOOKUP(C6788,'LICH THI'!C:AA,14,0)</f>
        <v>1</v>
      </c>
      <c r="H6788" s="436">
        <f t="shared" si="1368"/>
        <v>1</v>
      </c>
      <c r="I6788" s="436" t="str">
        <f t="shared" si="1369"/>
        <v>Nguyễn Thị Mát</v>
      </c>
      <c r="J6788" s="436"/>
      <c r="K6788" s="436">
        <f t="shared" si="1370"/>
        <v>1</v>
      </c>
      <c r="L6788" s="436" t="str">
        <f t="shared" si="1371"/>
        <v>DC3QT12-DC-1</v>
      </c>
      <c r="M6788" s="436">
        <f t="shared" si="1372"/>
        <v>12</v>
      </c>
      <c r="N6788" s="437">
        <f t="shared" si="1378"/>
        <v>10</v>
      </c>
      <c r="O6788" s="437"/>
      <c r="P6788" s="430" t="str">
        <f t="shared" si="1373"/>
        <v/>
      </c>
      <c r="U6788" s="177">
        <v>3</v>
      </c>
      <c r="V6788" s="177" t="s">
        <v>4262</v>
      </c>
      <c r="W6788" s="177" t="s">
        <v>2619</v>
      </c>
      <c r="X6788" s="177" t="s">
        <v>5648</v>
      </c>
      <c r="Y6788" s="177" t="s">
        <v>5649</v>
      </c>
      <c r="Z6788" s="177" t="s">
        <v>7363</v>
      </c>
      <c r="AA6788" s="525" t="s">
        <v>4721</v>
      </c>
      <c r="AB6788" s="399" t="str">
        <f t="shared" si="1374"/>
        <v>DC3QT12</v>
      </c>
      <c r="AC6788" s="399" t="str">
        <f t="shared" si="1375"/>
        <v>DC3QT12-DC</v>
      </c>
      <c r="AD6788" t="str">
        <f>Y6788&amp;"-"&amp;VLOOKUP(AC6788,'LICH THI'!C:AA,9,0)</f>
        <v>63DCKT3028-42482</v>
      </c>
      <c r="AE6788">
        <f t="shared" si="1376"/>
        <v>1</v>
      </c>
    </row>
    <row r="6789" spans="1:31" x14ac:dyDescent="0.25">
      <c r="A6789" s="436" t="str">
        <f t="shared" ref="A6789:A6852" si="1379">C6789&amp;"-"&amp;B6789</f>
        <v>DC3QT12-DC-22</v>
      </c>
      <c r="B6789" s="436">
        <f>COUNTIF(AC$4:AC6789,AC6789)</f>
        <v>22</v>
      </c>
      <c r="C6789" s="436" t="str">
        <f t="shared" ref="C6789:C6852" si="1380">_CT_MaHP1</f>
        <v>DC3QT12-DC</v>
      </c>
      <c r="D6789" s="436">
        <f>VLOOKUP(C6789,'LICH THI'!C:AA,12,0)</f>
        <v>40</v>
      </c>
      <c r="E6789" s="436">
        <f>VLOOKUP(C6789,'LICH THI'!C:AA,13,0)</f>
        <v>40</v>
      </c>
      <c r="F6789" s="436">
        <f t="shared" si="1377"/>
        <v>40</v>
      </c>
      <c r="G6789" s="436">
        <f>VLOOKUP(C6789,'LICH THI'!C:AA,14,0)</f>
        <v>1</v>
      </c>
      <c r="H6789" s="436">
        <f t="shared" ref="H6789:H6852" si="1381">IF(E6789=0,"",TRUNC((B6789+E6789-1)/E6789))</f>
        <v>1</v>
      </c>
      <c r="I6789" s="436" t="str">
        <f t="shared" ref="I6789:I6852" si="1382">W6789&amp;" "&amp;X6789</f>
        <v>Nguyễn Kiều May</v>
      </c>
      <c r="J6789" s="436"/>
      <c r="K6789" s="436">
        <f t="shared" ref="K6789:K6852" si="1383">IF(G6789=1,1,IF(H6789&lt;G6789,H6789+1,1))</f>
        <v>1</v>
      </c>
      <c r="L6789" s="436" t="str">
        <f t="shared" ref="L6789:L6852" si="1384">C6789&amp;"-"&amp;K6789</f>
        <v>DC3QT12-DC-1</v>
      </c>
      <c r="M6789" s="436">
        <f t="shared" ref="M6789:M6852" si="1385">IF(E6789=0,"",MOD(MID(C6789,6,2),E6789))</f>
        <v>12</v>
      </c>
      <c r="N6789" s="437">
        <f t="shared" si="1378"/>
        <v>11</v>
      </c>
      <c r="O6789" s="437"/>
      <c r="P6789" s="430" t="str">
        <f t="shared" ref="P6789:P6852" si="1386">IF(MOD(20*O6789,10)&lt;&gt;0,"SAI","")</f>
        <v/>
      </c>
      <c r="U6789" s="177">
        <v>35</v>
      </c>
      <c r="V6789" s="177" t="s">
        <v>3046</v>
      </c>
      <c r="W6789" s="177" t="s">
        <v>3929</v>
      </c>
      <c r="X6789" s="177" t="s">
        <v>3930</v>
      </c>
      <c r="Y6789" s="177" t="s">
        <v>3931</v>
      </c>
      <c r="Z6789" s="177" t="s">
        <v>7363</v>
      </c>
      <c r="AA6789" s="525" t="s">
        <v>3736</v>
      </c>
      <c r="AB6789" s="399" t="str">
        <f t="shared" ref="AB6789:AB6852" si="1387">_CT_MaHP</f>
        <v>DC3QT12</v>
      </c>
      <c r="AC6789" s="399" t="str">
        <f t="shared" ref="AC6789:AC6852" si="1388">_CT_MaHe</f>
        <v>DC3QT12-DC</v>
      </c>
      <c r="AD6789" t="str">
        <f>Y6789&amp;"-"&amp;VLOOKUP(AC6789,'LICH THI'!C:AA,9,0)</f>
        <v>63DCKT3216-42482</v>
      </c>
      <c r="AE6789">
        <f t="shared" ref="AE6789:AE6852" si="1389">COUNTIF(AD6789,AD:AD)</f>
        <v>1</v>
      </c>
    </row>
    <row r="6790" spans="1:31" x14ac:dyDescent="0.25">
      <c r="A6790" s="436" t="str">
        <f t="shared" si="1379"/>
        <v>DC3QT12-DC-23</v>
      </c>
      <c r="B6790" s="436">
        <f>COUNTIF(AC$4:AC6790,AC6790)</f>
        <v>23</v>
      </c>
      <c r="C6790" s="436" t="str">
        <f t="shared" si="1380"/>
        <v>DC3QT12-DC</v>
      </c>
      <c r="D6790" s="436">
        <f>VLOOKUP(C6790,'LICH THI'!C:AA,12,0)</f>
        <v>40</v>
      </c>
      <c r="E6790" s="436">
        <f>VLOOKUP(C6790,'LICH THI'!C:AA,13,0)</f>
        <v>40</v>
      </c>
      <c r="F6790" s="436">
        <f t="shared" ref="F6790:F6853" si="1390">IF(G6790="","",IF(G6790=H6790,D6790-(H6790-1)*E6790,E6790))</f>
        <v>40</v>
      </c>
      <c r="G6790" s="436">
        <f>VLOOKUP(C6790,'LICH THI'!C:AA,14,0)</f>
        <v>1</v>
      </c>
      <c r="H6790" s="436">
        <f t="shared" si="1381"/>
        <v>1</v>
      </c>
      <c r="I6790" s="436" t="str">
        <f t="shared" si="1382"/>
        <v>Nguyễn Thị Hồng Minh</v>
      </c>
      <c r="J6790" s="436"/>
      <c r="K6790" s="436">
        <f t="shared" si="1383"/>
        <v>1</v>
      </c>
      <c r="L6790" s="436" t="str">
        <f t="shared" si="1384"/>
        <v>DC3QT12-DC-1</v>
      </c>
      <c r="M6790" s="436">
        <f t="shared" si="1385"/>
        <v>12</v>
      </c>
      <c r="N6790" s="437">
        <f t="shared" ref="N6790:N6853" si="1391">IF(F6790=0,"",(K6790-1)*$N$2+1+MOD(B6790-M6790,F6790))</f>
        <v>12</v>
      </c>
      <c r="O6790" s="437"/>
      <c r="P6790" s="430" t="str">
        <f t="shared" si="1386"/>
        <v/>
      </c>
      <c r="U6790" s="177">
        <v>36</v>
      </c>
      <c r="V6790" s="177" t="s">
        <v>3046</v>
      </c>
      <c r="W6790" s="177" t="s">
        <v>2648</v>
      </c>
      <c r="X6790" s="177" t="s">
        <v>2713</v>
      </c>
      <c r="Y6790" s="177" t="s">
        <v>3061</v>
      </c>
      <c r="Z6790" s="177" t="s">
        <v>7363</v>
      </c>
      <c r="AA6790" s="525" t="s">
        <v>3062</v>
      </c>
      <c r="AB6790" s="399" t="str">
        <f t="shared" si="1387"/>
        <v>DC3QT12</v>
      </c>
      <c r="AC6790" s="399" t="str">
        <f t="shared" si="1388"/>
        <v>DC3QT12-DC</v>
      </c>
      <c r="AD6790" t="str">
        <f>Y6790&amp;"-"&amp;VLOOKUP(AC6790,'LICH THI'!C:AA,9,0)</f>
        <v>63DCKT3259-42482</v>
      </c>
      <c r="AE6790">
        <f t="shared" si="1389"/>
        <v>1</v>
      </c>
    </row>
    <row r="6791" spans="1:31" x14ac:dyDescent="0.25">
      <c r="A6791" s="436" t="str">
        <f t="shared" si="1379"/>
        <v>DC3QT12-DC-24</v>
      </c>
      <c r="B6791" s="436">
        <f>COUNTIF(AC$4:AC6791,AC6791)</f>
        <v>24</v>
      </c>
      <c r="C6791" s="436" t="str">
        <f t="shared" si="1380"/>
        <v>DC3QT12-DC</v>
      </c>
      <c r="D6791" s="436">
        <f>VLOOKUP(C6791,'LICH THI'!C:AA,12,0)</f>
        <v>40</v>
      </c>
      <c r="E6791" s="436">
        <f>VLOOKUP(C6791,'LICH THI'!C:AA,13,0)</f>
        <v>40</v>
      </c>
      <c r="F6791" s="436">
        <f t="shared" si="1390"/>
        <v>40</v>
      </c>
      <c r="G6791" s="436">
        <f>VLOOKUP(C6791,'LICH THI'!C:AA,14,0)</f>
        <v>1</v>
      </c>
      <c r="H6791" s="436">
        <f t="shared" si="1381"/>
        <v>1</v>
      </c>
      <c r="I6791" s="436" t="str">
        <f t="shared" si="1382"/>
        <v>Vũ Hoàng Nga</v>
      </c>
      <c r="J6791" s="436"/>
      <c r="K6791" s="436">
        <f t="shared" si="1383"/>
        <v>1</v>
      </c>
      <c r="L6791" s="436" t="str">
        <f t="shared" si="1384"/>
        <v>DC3QT12-DC-1</v>
      </c>
      <c r="M6791" s="436">
        <f t="shared" si="1385"/>
        <v>12</v>
      </c>
      <c r="N6791" s="437">
        <f t="shared" si="1391"/>
        <v>13</v>
      </c>
      <c r="O6791" s="437"/>
      <c r="P6791" s="430" t="str">
        <f t="shared" si="1386"/>
        <v/>
      </c>
      <c r="U6791" s="177">
        <v>21</v>
      </c>
      <c r="V6791" s="177" t="s">
        <v>2700</v>
      </c>
      <c r="W6791" s="177" t="s">
        <v>2837</v>
      </c>
      <c r="X6791" s="177" t="s">
        <v>2676</v>
      </c>
      <c r="Y6791" s="177" t="s">
        <v>5236</v>
      </c>
      <c r="Z6791" s="177" t="s">
        <v>7363</v>
      </c>
      <c r="AA6791" s="525" t="s">
        <v>2651</v>
      </c>
      <c r="AB6791" s="399" t="str">
        <f t="shared" si="1387"/>
        <v>DC3QT12</v>
      </c>
      <c r="AC6791" s="399" t="str">
        <f t="shared" si="1388"/>
        <v>DC3QT12-DC</v>
      </c>
      <c r="AD6791" t="str">
        <f>Y6791&amp;"-"&amp;VLOOKUP(AC6791,'LICH THI'!C:AA,9,0)</f>
        <v>63DCKT3152-42482</v>
      </c>
      <c r="AE6791">
        <f t="shared" si="1389"/>
        <v>1</v>
      </c>
    </row>
    <row r="6792" spans="1:31" x14ac:dyDescent="0.25">
      <c r="A6792" s="436" t="str">
        <f t="shared" si="1379"/>
        <v>DC3QT12-DC-25</v>
      </c>
      <c r="B6792" s="436">
        <f>COUNTIF(AC$4:AC6792,AC6792)</f>
        <v>25</v>
      </c>
      <c r="C6792" s="436" t="str">
        <f t="shared" si="1380"/>
        <v>DC3QT12-DC</v>
      </c>
      <c r="D6792" s="436">
        <f>VLOOKUP(C6792,'LICH THI'!C:AA,12,0)</f>
        <v>40</v>
      </c>
      <c r="E6792" s="436">
        <f>VLOOKUP(C6792,'LICH THI'!C:AA,13,0)</f>
        <v>40</v>
      </c>
      <c r="F6792" s="436">
        <f t="shared" si="1390"/>
        <v>40</v>
      </c>
      <c r="G6792" s="436">
        <f>VLOOKUP(C6792,'LICH THI'!C:AA,14,0)</f>
        <v>1</v>
      </c>
      <c r="H6792" s="436">
        <f t="shared" si="1381"/>
        <v>1</v>
      </c>
      <c r="I6792" s="436" t="str">
        <f t="shared" si="1382"/>
        <v>Nguyễn Bích Ngọc</v>
      </c>
      <c r="J6792" s="436"/>
      <c r="K6792" s="436">
        <f t="shared" si="1383"/>
        <v>1</v>
      </c>
      <c r="L6792" s="436" t="str">
        <f t="shared" si="1384"/>
        <v>DC3QT12-DC-1</v>
      </c>
      <c r="M6792" s="436">
        <f t="shared" si="1385"/>
        <v>12</v>
      </c>
      <c r="N6792" s="437">
        <f t="shared" si="1391"/>
        <v>14</v>
      </c>
      <c r="O6792" s="437"/>
      <c r="P6792" s="430" t="str">
        <f t="shared" si="1386"/>
        <v/>
      </c>
      <c r="U6792" s="177">
        <v>13</v>
      </c>
      <c r="V6792" s="177" t="s">
        <v>2642</v>
      </c>
      <c r="W6792" s="177" t="s">
        <v>3024</v>
      </c>
      <c r="X6792" s="177" t="s">
        <v>3064</v>
      </c>
      <c r="Y6792" s="177" t="s">
        <v>4290</v>
      </c>
      <c r="Z6792" s="177" t="s">
        <v>7363</v>
      </c>
      <c r="AA6792" s="525" t="s">
        <v>4291</v>
      </c>
      <c r="AB6792" s="399" t="str">
        <f t="shared" si="1387"/>
        <v>DC3QT12</v>
      </c>
      <c r="AC6792" s="399" t="str">
        <f t="shared" si="1388"/>
        <v>DC3QT12-DC</v>
      </c>
      <c r="AD6792" t="str">
        <f>Y6792&amp;"-"&amp;VLOOKUP(AC6792,'LICH THI'!C:AA,9,0)</f>
        <v>63DCKT3180-42482</v>
      </c>
      <c r="AE6792">
        <f t="shared" si="1389"/>
        <v>1</v>
      </c>
    </row>
    <row r="6793" spans="1:31" x14ac:dyDescent="0.25">
      <c r="A6793" s="436" t="str">
        <f t="shared" si="1379"/>
        <v>DC3QT12-DC-26</v>
      </c>
      <c r="B6793" s="436">
        <f>COUNTIF(AC$4:AC6793,AC6793)</f>
        <v>26</v>
      </c>
      <c r="C6793" s="436" t="str">
        <f t="shared" si="1380"/>
        <v>DC3QT12-DC</v>
      </c>
      <c r="D6793" s="436">
        <f>VLOOKUP(C6793,'LICH THI'!C:AA,12,0)</f>
        <v>40</v>
      </c>
      <c r="E6793" s="436">
        <f>VLOOKUP(C6793,'LICH THI'!C:AA,13,0)</f>
        <v>40</v>
      </c>
      <c r="F6793" s="436">
        <f t="shared" si="1390"/>
        <v>40</v>
      </c>
      <c r="G6793" s="436">
        <f>VLOOKUP(C6793,'LICH THI'!C:AA,14,0)</f>
        <v>1</v>
      </c>
      <c r="H6793" s="436">
        <f t="shared" si="1381"/>
        <v>1</v>
      </c>
      <c r="I6793" s="436" t="str">
        <f t="shared" si="1382"/>
        <v>Phạm Thị Hồng Nhung</v>
      </c>
      <c r="J6793" s="436"/>
      <c r="K6793" s="436">
        <f t="shared" si="1383"/>
        <v>1</v>
      </c>
      <c r="L6793" s="436" t="str">
        <f t="shared" si="1384"/>
        <v>DC3QT12-DC-1</v>
      </c>
      <c r="M6793" s="436">
        <f t="shared" si="1385"/>
        <v>12</v>
      </c>
      <c r="N6793" s="437">
        <f t="shared" si="1391"/>
        <v>15</v>
      </c>
      <c r="O6793" s="437"/>
      <c r="P6793" s="430" t="str">
        <f t="shared" si="1386"/>
        <v/>
      </c>
      <c r="U6793" s="177">
        <v>14</v>
      </c>
      <c r="V6793" s="177" t="s">
        <v>2642</v>
      </c>
      <c r="W6793" s="177" t="s">
        <v>2679</v>
      </c>
      <c r="X6793" s="177" t="s">
        <v>2680</v>
      </c>
      <c r="Y6793" s="177" t="s">
        <v>2681</v>
      </c>
      <c r="Z6793" s="177" t="s">
        <v>7363</v>
      </c>
      <c r="AA6793" s="525" t="s">
        <v>2682</v>
      </c>
      <c r="AB6793" s="399" t="str">
        <f t="shared" si="1387"/>
        <v>DC3QT12</v>
      </c>
      <c r="AC6793" s="399" t="str">
        <f t="shared" si="1388"/>
        <v>DC3QT12-DC</v>
      </c>
      <c r="AD6793" t="str">
        <f>Y6793&amp;"-"&amp;VLOOKUP(AC6793,'LICH THI'!C:AA,9,0)</f>
        <v>63DCKT3316-42482</v>
      </c>
      <c r="AE6793">
        <f t="shared" si="1389"/>
        <v>1</v>
      </c>
    </row>
    <row r="6794" spans="1:31" x14ac:dyDescent="0.25">
      <c r="A6794" s="436" t="str">
        <f t="shared" si="1379"/>
        <v>DC3QT12-DC-27</v>
      </c>
      <c r="B6794" s="436">
        <f>COUNTIF(AC$4:AC6794,AC6794)</f>
        <v>27</v>
      </c>
      <c r="C6794" s="436" t="str">
        <f t="shared" si="1380"/>
        <v>DC3QT12-DC</v>
      </c>
      <c r="D6794" s="436">
        <f>VLOOKUP(C6794,'LICH THI'!C:AA,12,0)</f>
        <v>40</v>
      </c>
      <c r="E6794" s="436">
        <f>VLOOKUP(C6794,'LICH THI'!C:AA,13,0)</f>
        <v>40</v>
      </c>
      <c r="F6794" s="436">
        <f t="shared" si="1390"/>
        <v>40</v>
      </c>
      <c r="G6794" s="436">
        <f>VLOOKUP(C6794,'LICH THI'!C:AA,14,0)</f>
        <v>1</v>
      </c>
      <c r="H6794" s="436">
        <f t="shared" si="1381"/>
        <v>1</v>
      </c>
      <c r="I6794" s="436" t="str">
        <f t="shared" si="1382"/>
        <v>Ngô Đức Phú</v>
      </c>
      <c r="J6794" s="436"/>
      <c r="K6794" s="436">
        <f t="shared" si="1383"/>
        <v>1</v>
      </c>
      <c r="L6794" s="436" t="str">
        <f t="shared" si="1384"/>
        <v>DC3QT12-DC-1</v>
      </c>
      <c r="M6794" s="436">
        <f t="shared" si="1385"/>
        <v>12</v>
      </c>
      <c r="N6794" s="437">
        <f t="shared" si="1391"/>
        <v>16</v>
      </c>
      <c r="O6794" s="437"/>
      <c r="P6794" s="430" t="str">
        <f t="shared" si="1386"/>
        <v/>
      </c>
      <c r="U6794" s="177">
        <v>15</v>
      </c>
      <c r="V6794" s="177" t="s">
        <v>2642</v>
      </c>
      <c r="W6794" s="177" t="s">
        <v>4239</v>
      </c>
      <c r="X6794" s="177" t="s">
        <v>3232</v>
      </c>
      <c r="Y6794" s="177" t="s">
        <v>4240</v>
      </c>
      <c r="Z6794" s="177" t="s">
        <v>7363</v>
      </c>
      <c r="AA6794" s="525" t="s">
        <v>3695</v>
      </c>
      <c r="AB6794" s="399" t="str">
        <f t="shared" si="1387"/>
        <v>DC3QT12</v>
      </c>
      <c r="AC6794" s="399" t="str">
        <f t="shared" si="1388"/>
        <v>DC3QT12-DC</v>
      </c>
      <c r="AD6794" t="str">
        <f>Y6794&amp;"-"&amp;VLOOKUP(AC6794,'LICH THI'!C:AA,9,0)</f>
        <v>63DCKT3195-42482</v>
      </c>
      <c r="AE6794">
        <f t="shared" si="1389"/>
        <v>1</v>
      </c>
    </row>
    <row r="6795" spans="1:31" x14ac:dyDescent="0.25">
      <c r="A6795" s="436" t="str">
        <f t="shared" si="1379"/>
        <v>DC3QT12-DC-28</v>
      </c>
      <c r="B6795" s="436">
        <f>COUNTIF(AC$4:AC6795,AC6795)</f>
        <v>28</v>
      </c>
      <c r="C6795" s="436" t="str">
        <f t="shared" si="1380"/>
        <v>DC3QT12-DC</v>
      </c>
      <c r="D6795" s="436">
        <f>VLOOKUP(C6795,'LICH THI'!C:AA,12,0)</f>
        <v>40</v>
      </c>
      <c r="E6795" s="436">
        <f>VLOOKUP(C6795,'LICH THI'!C:AA,13,0)</f>
        <v>40</v>
      </c>
      <c r="F6795" s="436">
        <f t="shared" si="1390"/>
        <v>40</v>
      </c>
      <c r="G6795" s="436">
        <f>VLOOKUP(C6795,'LICH THI'!C:AA,14,0)</f>
        <v>1</v>
      </c>
      <c r="H6795" s="436">
        <f t="shared" si="1381"/>
        <v>1</v>
      </c>
      <c r="I6795" s="436" t="str">
        <f t="shared" si="1382"/>
        <v>Ngô Thị Phương</v>
      </c>
      <c r="J6795" s="436"/>
      <c r="K6795" s="436">
        <f t="shared" si="1383"/>
        <v>1</v>
      </c>
      <c r="L6795" s="436" t="str">
        <f t="shared" si="1384"/>
        <v>DC3QT12-DC-1</v>
      </c>
      <c r="M6795" s="436">
        <f t="shared" si="1385"/>
        <v>12</v>
      </c>
      <c r="N6795" s="437">
        <f t="shared" si="1391"/>
        <v>17</v>
      </c>
      <c r="O6795" s="437"/>
      <c r="P6795" s="430" t="str">
        <f t="shared" si="1386"/>
        <v/>
      </c>
      <c r="U6795" s="177">
        <v>4</v>
      </c>
      <c r="V6795" s="177" t="s">
        <v>4262</v>
      </c>
      <c r="W6795" s="177" t="s">
        <v>5865</v>
      </c>
      <c r="X6795" s="177" t="s">
        <v>2717</v>
      </c>
      <c r="Y6795" s="177" t="s">
        <v>5866</v>
      </c>
      <c r="Z6795" s="177" t="s">
        <v>7363</v>
      </c>
      <c r="AA6795" s="525" t="s">
        <v>5867</v>
      </c>
      <c r="AB6795" s="399" t="str">
        <f t="shared" si="1387"/>
        <v>DC3QT12</v>
      </c>
      <c r="AC6795" s="399" t="str">
        <f t="shared" si="1388"/>
        <v>DC3QT12-DC</v>
      </c>
      <c r="AD6795" t="str">
        <f>Y6795&amp;"-"&amp;VLOOKUP(AC6795,'LICH THI'!C:AA,9,0)</f>
        <v>63DCKT3081-42482</v>
      </c>
      <c r="AE6795">
        <f t="shared" si="1389"/>
        <v>1</v>
      </c>
    </row>
    <row r="6796" spans="1:31" x14ac:dyDescent="0.25">
      <c r="A6796" s="436" t="str">
        <f t="shared" si="1379"/>
        <v>DC3QT12-DC-29</v>
      </c>
      <c r="B6796" s="436">
        <f>COUNTIF(AC$4:AC6796,AC6796)</f>
        <v>29</v>
      </c>
      <c r="C6796" s="436" t="str">
        <f t="shared" si="1380"/>
        <v>DC3QT12-DC</v>
      </c>
      <c r="D6796" s="436">
        <f>VLOOKUP(C6796,'LICH THI'!C:AA,12,0)</f>
        <v>40</v>
      </c>
      <c r="E6796" s="436">
        <f>VLOOKUP(C6796,'LICH THI'!C:AA,13,0)</f>
        <v>40</v>
      </c>
      <c r="F6796" s="436">
        <f t="shared" si="1390"/>
        <v>40</v>
      </c>
      <c r="G6796" s="436">
        <f>VLOOKUP(C6796,'LICH THI'!C:AA,14,0)</f>
        <v>1</v>
      </c>
      <c r="H6796" s="436">
        <f t="shared" si="1381"/>
        <v>1</v>
      </c>
      <c r="I6796" s="436" t="str">
        <f t="shared" si="1382"/>
        <v>Đặng Lê Minh Phượng</v>
      </c>
      <c r="J6796" s="436"/>
      <c r="K6796" s="436">
        <f t="shared" si="1383"/>
        <v>1</v>
      </c>
      <c r="L6796" s="436" t="str">
        <f t="shared" si="1384"/>
        <v>DC3QT12-DC-1</v>
      </c>
      <c r="M6796" s="436">
        <f t="shared" si="1385"/>
        <v>12</v>
      </c>
      <c r="N6796" s="437">
        <f t="shared" si="1391"/>
        <v>18</v>
      </c>
      <c r="O6796" s="437"/>
      <c r="P6796" s="430" t="str">
        <f t="shared" si="1386"/>
        <v/>
      </c>
      <c r="U6796" s="177">
        <v>37</v>
      </c>
      <c r="V6796" s="177" t="s">
        <v>3046</v>
      </c>
      <c r="W6796" s="177" t="s">
        <v>4310</v>
      </c>
      <c r="X6796" s="177" t="s">
        <v>4311</v>
      </c>
      <c r="Y6796" s="177" t="s">
        <v>4312</v>
      </c>
      <c r="Z6796" s="177" t="s">
        <v>7363</v>
      </c>
      <c r="AA6796" s="525" t="s">
        <v>3638</v>
      </c>
      <c r="AB6796" s="399" t="str">
        <f t="shared" si="1387"/>
        <v>DC3QT12</v>
      </c>
      <c r="AC6796" s="399" t="str">
        <f t="shared" si="1388"/>
        <v>DC3QT12-DC</v>
      </c>
      <c r="AD6796" t="str">
        <f>Y6796&amp;"-"&amp;VLOOKUP(AC6796,'LICH THI'!C:AA,9,0)</f>
        <v>63DCKT3200-42482</v>
      </c>
      <c r="AE6796">
        <f t="shared" si="1389"/>
        <v>1</v>
      </c>
    </row>
    <row r="6797" spans="1:31" x14ac:dyDescent="0.25">
      <c r="A6797" s="436" t="str">
        <f t="shared" si="1379"/>
        <v>DC3QT12-DC-30</v>
      </c>
      <c r="B6797" s="436">
        <f>COUNTIF(AC$4:AC6797,AC6797)</f>
        <v>30</v>
      </c>
      <c r="C6797" s="436" t="str">
        <f t="shared" si="1380"/>
        <v>DC3QT12-DC</v>
      </c>
      <c r="D6797" s="436">
        <f>VLOOKUP(C6797,'LICH THI'!C:AA,12,0)</f>
        <v>40</v>
      </c>
      <c r="E6797" s="436">
        <f>VLOOKUP(C6797,'LICH THI'!C:AA,13,0)</f>
        <v>40</v>
      </c>
      <c r="F6797" s="436">
        <f t="shared" si="1390"/>
        <v>40</v>
      </c>
      <c r="G6797" s="436">
        <f>VLOOKUP(C6797,'LICH THI'!C:AA,14,0)</f>
        <v>1</v>
      </c>
      <c r="H6797" s="436">
        <f t="shared" si="1381"/>
        <v>1</v>
      </c>
      <c r="I6797" s="436" t="str">
        <f t="shared" si="1382"/>
        <v>Nguyễn Như Quỳnh</v>
      </c>
      <c r="J6797" s="436"/>
      <c r="K6797" s="436">
        <f t="shared" si="1383"/>
        <v>1</v>
      </c>
      <c r="L6797" s="436" t="str">
        <f t="shared" si="1384"/>
        <v>DC3QT12-DC-1</v>
      </c>
      <c r="M6797" s="436">
        <f t="shared" si="1385"/>
        <v>12</v>
      </c>
      <c r="N6797" s="437">
        <f t="shared" si="1391"/>
        <v>19</v>
      </c>
      <c r="O6797" s="437"/>
      <c r="P6797" s="430" t="str">
        <f t="shared" si="1386"/>
        <v/>
      </c>
      <c r="U6797" s="177">
        <v>16</v>
      </c>
      <c r="V6797" s="177" t="s">
        <v>2642</v>
      </c>
      <c r="W6797" s="177" t="s">
        <v>2683</v>
      </c>
      <c r="X6797" s="177" t="s">
        <v>2684</v>
      </c>
      <c r="Y6797" s="177" t="s">
        <v>2685</v>
      </c>
      <c r="Z6797" s="177" t="s">
        <v>7363</v>
      </c>
      <c r="AA6797" s="525" t="s">
        <v>2686</v>
      </c>
      <c r="AB6797" s="399" t="str">
        <f t="shared" si="1387"/>
        <v>DC3QT12</v>
      </c>
      <c r="AC6797" s="399" t="str">
        <f t="shared" si="1388"/>
        <v>DC3QT12-DC</v>
      </c>
      <c r="AD6797" t="str">
        <f>Y6797&amp;"-"&amp;VLOOKUP(AC6797,'LICH THI'!C:AA,9,0)</f>
        <v>63DCKT3156-42482</v>
      </c>
      <c r="AE6797">
        <f t="shared" si="1389"/>
        <v>1</v>
      </c>
    </row>
    <row r="6798" spans="1:31" x14ac:dyDescent="0.25">
      <c r="A6798" s="436" t="str">
        <f t="shared" si="1379"/>
        <v>DC3QT12-DC-31</v>
      </c>
      <c r="B6798" s="436">
        <f>COUNTIF(AC$4:AC6798,AC6798)</f>
        <v>31</v>
      </c>
      <c r="C6798" s="436" t="str">
        <f t="shared" si="1380"/>
        <v>DC3QT12-DC</v>
      </c>
      <c r="D6798" s="436">
        <f>VLOOKUP(C6798,'LICH THI'!C:AA,12,0)</f>
        <v>40</v>
      </c>
      <c r="E6798" s="436">
        <f>VLOOKUP(C6798,'LICH THI'!C:AA,13,0)</f>
        <v>40</v>
      </c>
      <c r="F6798" s="436">
        <f t="shared" si="1390"/>
        <v>40</v>
      </c>
      <c r="G6798" s="436">
        <f>VLOOKUP(C6798,'LICH THI'!C:AA,14,0)</f>
        <v>1</v>
      </c>
      <c r="H6798" s="436">
        <f t="shared" si="1381"/>
        <v>1</v>
      </c>
      <c r="I6798" s="436" t="str">
        <f t="shared" si="1382"/>
        <v>Trần Minh Sơn</v>
      </c>
      <c r="J6798" s="436"/>
      <c r="K6798" s="436">
        <f t="shared" si="1383"/>
        <v>1</v>
      </c>
      <c r="L6798" s="436" t="str">
        <f t="shared" si="1384"/>
        <v>DC3QT12-DC-1</v>
      </c>
      <c r="M6798" s="436">
        <f t="shared" si="1385"/>
        <v>12</v>
      </c>
      <c r="N6798" s="437">
        <f t="shared" si="1391"/>
        <v>20</v>
      </c>
      <c r="O6798" s="437"/>
      <c r="P6798" s="430" t="str">
        <f t="shared" si="1386"/>
        <v/>
      </c>
      <c r="U6798" s="177">
        <v>42</v>
      </c>
      <c r="V6798" s="177" t="s">
        <v>3088</v>
      </c>
      <c r="W6798" s="177" t="s">
        <v>3593</v>
      </c>
      <c r="X6798" s="177" t="s">
        <v>2688</v>
      </c>
      <c r="Y6798" s="177" t="s">
        <v>4104</v>
      </c>
      <c r="Z6798" s="177" t="s">
        <v>7363</v>
      </c>
      <c r="AA6798" s="525" t="s">
        <v>4105</v>
      </c>
      <c r="AB6798" s="399" t="str">
        <f t="shared" si="1387"/>
        <v>DC3QT12</v>
      </c>
      <c r="AC6798" s="399" t="str">
        <f t="shared" si="1388"/>
        <v>DC3QT12-DC</v>
      </c>
      <c r="AD6798" t="str">
        <f>Y6798&amp;"-"&amp;VLOOKUP(AC6798,'LICH THI'!C:AA,9,0)</f>
        <v>63DCQT3004-42482</v>
      </c>
      <c r="AE6798">
        <f t="shared" si="1389"/>
        <v>1</v>
      </c>
    </row>
    <row r="6799" spans="1:31" x14ac:dyDescent="0.25">
      <c r="A6799" s="436" t="str">
        <f t="shared" si="1379"/>
        <v>DC3QT12-DC-32</v>
      </c>
      <c r="B6799" s="436">
        <f>COUNTIF(AC$4:AC6799,AC6799)</f>
        <v>32</v>
      </c>
      <c r="C6799" s="436" t="str">
        <f t="shared" si="1380"/>
        <v>DC3QT12-DC</v>
      </c>
      <c r="D6799" s="436">
        <f>VLOOKUP(C6799,'LICH THI'!C:AA,12,0)</f>
        <v>40</v>
      </c>
      <c r="E6799" s="436">
        <f>VLOOKUP(C6799,'LICH THI'!C:AA,13,0)</f>
        <v>40</v>
      </c>
      <c r="F6799" s="436">
        <f t="shared" si="1390"/>
        <v>40</v>
      </c>
      <c r="G6799" s="436">
        <f>VLOOKUP(C6799,'LICH THI'!C:AA,14,0)</f>
        <v>1</v>
      </c>
      <c r="H6799" s="436">
        <f t="shared" si="1381"/>
        <v>1</v>
      </c>
      <c r="I6799" s="436" t="str">
        <f t="shared" si="1382"/>
        <v>Lưu Thị Tâm</v>
      </c>
      <c r="J6799" s="436"/>
      <c r="K6799" s="436">
        <f t="shared" si="1383"/>
        <v>1</v>
      </c>
      <c r="L6799" s="436" t="str">
        <f t="shared" si="1384"/>
        <v>DC3QT12-DC-1</v>
      </c>
      <c r="M6799" s="436">
        <f t="shared" si="1385"/>
        <v>12</v>
      </c>
      <c r="N6799" s="437">
        <f t="shared" si="1391"/>
        <v>21</v>
      </c>
      <c r="O6799" s="437"/>
      <c r="P6799" s="430" t="str">
        <f t="shared" si="1386"/>
        <v/>
      </c>
      <c r="U6799" s="177">
        <v>38</v>
      </c>
      <c r="V6799" s="177" t="s">
        <v>3046</v>
      </c>
      <c r="W6799" s="177" t="s">
        <v>3582</v>
      </c>
      <c r="X6799" s="177" t="s">
        <v>3583</v>
      </c>
      <c r="Y6799" s="177" t="s">
        <v>3584</v>
      </c>
      <c r="Z6799" s="177" t="s">
        <v>7363</v>
      </c>
      <c r="AA6799" s="525" t="s">
        <v>3585</v>
      </c>
      <c r="AB6799" s="399" t="str">
        <f t="shared" si="1387"/>
        <v>DC3QT12</v>
      </c>
      <c r="AC6799" s="399" t="str">
        <f t="shared" si="1388"/>
        <v>DC3QT12-DC</v>
      </c>
      <c r="AD6799" t="str">
        <f>Y6799&amp;"-"&amp;VLOOKUP(AC6799,'LICH THI'!C:AA,9,0)</f>
        <v>63DCKT3273-42482</v>
      </c>
      <c r="AE6799">
        <f t="shared" si="1389"/>
        <v>1</v>
      </c>
    </row>
    <row r="6800" spans="1:31" x14ac:dyDescent="0.25">
      <c r="A6800" s="436" t="str">
        <f t="shared" si="1379"/>
        <v>DC3QT12-DC-33</v>
      </c>
      <c r="B6800" s="436">
        <f>COUNTIF(AC$4:AC6800,AC6800)</f>
        <v>33</v>
      </c>
      <c r="C6800" s="436" t="str">
        <f t="shared" si="1380"/>
        <v>DC3QT12-DC</v>
      </c>
      <c r="D6800" s="436">
        <f>VLOOKUP(C6800,'LICH THI'!C:AA,12,0)</f>
        <v>40</v>
      </c>
      <c r="E6800" s="436">
        <f>VLOOKUP(C6800,'LICH THI'!C:AA,13,0)</f>
        <v>40</v>
      </c>
      <c r="F6800" s="436">
        <f t="shared" si="1390"/>
        <v>40</v>
      </c>
      <c r="G6800" s="436">
        <f>VLOOKUP(C6800,'LICH THI'!C:AA,14,0)</f>
        <v>1</v>
      </c>
      <c r="H6800" s="436">
        <f t="shared" si="1381"/>
        <v>1</v>
      </c>
      <c r="I6800" s="436" t="str">
        <f t="shared" si="1382"/>
        <v>Hồ Anh Tuấn</v>
      </c>
      <c r="J6800" s="436"/>
      <c r="K6800" s="436">
        <f t="shared" si="1383"/>
        <v>1</v>
      </c>
      <c r="L6800" s="436" t="str">
        <f t="shared" si="1384"/>
        <v>DC3QT12-DC-1</v>
      </c>
      <c r="M6800" s="436">
        <f t="shared" si="1385"/>
        <v>12</v>
      </c>
      <c r="N6800" s="437">
        <f t="shared" si="1391"/>
        <v>22</v>
      </c>
      <c r="O6800" s="437"/>
      <c r="P6800" s="430" t="str">
        <f t="shared" si="1386"/>
        <v/>
      </c>
      <c r="U6800" s="177">
        <v>5</v>
      </c>
      <c r="V6800" s="177" t="s">
        <v>4262</v>
      </c>
      <c r="W6800" s="177" t="s">
        <v>4244</v>
      </c>
      <c r="X6800" s="177" t="s">
        <v>2721</v>
      </c>
      <c r="Y6800" s="177" t="s">
        <v>6838</v>
      </c>
      <c r="Z6800" s="177" t="s">
        <v>7363</v>
      </c>
      <c r="AA6800" s="525" t="s">
        <v>4689</v>
      </c>
      <c r="AB6800" s="399" t="str">
        <f t="shared" si="1387"/>
        <v>DC3QT12</v>
      </c>
      <c r="AC6800" s="399" t="str">
        <f t="shared" si="1388"/>
        <v>DC3QT12-DC</v>
      </c>
      <c r="AD6800" t="str">
        <f>Y6800&amp;"-"&amp;VLOOKUP(AC6800,'LICH THI'!C:AA,9,0)</f>
        <v>63DCKT3034-42482</v>
      </c>
      <c r="AE6800">
        <f t="shared" si="1389"/>
        <v>1</v>
      </c>
    </row>
    <row r="6801" spans="1:31" x14ac:dyDescent="0.25">
      <c r="A6801" s="436" t="str">
        <f t="shared" si="1379"/>
        <v>DC3QT12-DC-34</v>
      </c>
      <c r="B6801" s="436">
        <f>COUNTIF(AC$4:AC6801,AC6801)</f>
        <v>34</v>
      </c>
      <c r="C6801" s="436" t="str">
        <f t="shared" si="1380"/>
        <v>DC3QT12-DC</v>
      </c>
      <c r="D6801" s="436">
        <f>VLOOKUP(C6801,'LICH THI'!C:AA,12,0)</f>
        <v>40</v>
      </c>
      <c r="E6801" s="436">
        <f>VLOOKUP(C6801,'LICH THI'!C:AA,13,0)</f>
        <v>40</v>
      </c>
      <c r="F6801" s="436">
        <f t="shared" si="1390"/>
        <v>40</v>
      </c>
      <c r="G6801" s="436">
        <f>VLOOKUP(C6801,'LICH THI'!C:AA,14,0)</f>
        <v>1</v>
      </c>
      <c r="H6801" s="436">
        <f t="shared" si="1381"/>
        <v>1</v>
      </c>
      <c r="I6801" s="436" t="str">
        <f t="shared" si="1382"/>
        <v>Phạm Thị Thủy</v>
      </c>
      <c r="J6801" s="436"/>
      <c r="K6801" s="436">
        <f t="shared" si="1383"/>
        <v>1</v>
      </c>
      <c r="L6801" s="436" t="str">
        <f t="shared" si="1384"/>
        <v>DC3QT12-DC-1</v>
      </c>
      <c r="M6801" s="436">
        <f t="shared" si="1385"/>
        <v>12</v>
      </c>
      <c r="N6801" s="437">
        <f t="shared" si="1391"/>
        <v>23</v>
      </c>
      <c r="O6801" s="437"/>
      <c r="P6801" s="430" t="str">
        <f t="shared" si="1386"/>
        <v/>
      </c>
      <c r="U6801" s="177">
        <v>39</v>
      </c>
      <c r="V6801" s="177" t="s">
        <v>3046</v>
      </c>
      <c r="W6801" s="177" t="s">
        <v>3557</v>
      </c>
      <c r="X6801" s="177" t="s">
        <v>2627</v>
      </c>
      <c r="Y6801" s="177" t="s">
        <v>4313</v>
      </c>
      <c r="Z6801" s="177" t="s">
        <v>7363</v>
      </c>
      <c r="AA6801" s="525" t="s">
        <v>4314</v>
      </c>
      <c r="AB6801" s="399" t="str">
        <f t="shared" si="1387"/>
        <v>DC3QT12</v>
      </c>
      <c r="AC6801" s="399" t="str">
        <f t="shared" si="1388"/>
        <v>DC3QT12-DC</v>
      </c>
      <c r="AD6801" t="str">
        <f>Y6801&amp;"-"&amp;VLOOKUP(AC6801,'LICH THI'!C:AA,9,0)</f>
        <v>63DCKT3221-42482</v>
      </c>
      <c r="AE6801">
        <f t="shared" si="1389"/>
        <v>1</v>
      </c>
    </row>
    <row r="6802" spans="1:31" x14ac:dyDescent="0.25">
      <c r="A6802" s="436" t="str">
        <f t="shared" si="1379"/>
        <v>DC3QT12-DC-35</v>
      </c>
      <c r="B6802" s="436">
        <f>COUNTIF(AC$4:AC6802,AC6802)</f>
        <v>35</v>
      </c>
      <c r="C6802" s="436" t="str">
        <f t="shared" si="1380"/>
        <v>DC3QT12-DC</v>
      </c>
      <c r="D6802" s="436">
        <f>VLOOKUP(C6802,'LICH THI'!C:AA,12,0)</f>
        <v>40</v>
      </c>
      <c r="E6802" s="436">
        <f>VLOOKUP(C6802,'LICH THI'!C:AA,13,0)</f>
        <v>40</v>
      </c>
      <c r="F6802" s="436">
        <f t="shared" si="1390"/>
        <v>40</v>
      </c>
      <c r="G6802" s="436">
        <f>VLOOKUP(C6802,'LICH THI'!C:AA,14,0)</f>
        <v>1</v>
      </c>
      <c r="H6802" s="436">
        <f t="shared" si="1381"/>
        <v>1</v>
      </c>
      <c r="I6802" s="436" t="str">
        <f t="shared" si="1382"/>
        <v>Đinh Thị Trang</v>
      </c>
      <c r="J6802" s="436"/>
      <c r="K6802" s="436">
        <f t="shared" si="1383"/>
        <v>1</v>
      </c>
      <c r="L6802" s="436" t="str">
        <f t="shared" si="1384"/>
        <v>DC3QT12-DC-1</v>
      </c>
      <c r="M6802" s="436">
        <f t="shared" si="1385"/>
        <v>12</v>
      </c>
      <c r="N6802" s="437">
        <f t="shared" si="1391"/>
        <v>24</v>
      </c>
      <c r="O6802" s="437"/>
      <c r="P6802" s="430" t="str">
        <f t="shared" si="1386"/>
        <v/>
      </c>
      <c r="U6802" s="177">
        <v>43</v>
      </c>
      <c r="V6802" s="177" t="s">
        <v>3088</v>
      </c>
      <c r="W6802" s="177" t="s">
        <v>3393</v>
      </c>
      <c r="X6802" s="177" t="s">
        <v>2694</v>
      </c>
      <c r="Y6802" s="177" t="s">
        <v>5642</v>
      </c>
      <c r="Z6802" s="177" t="s">
        <v>7363</v>
      </c>
      <c r="AA6802" s="525" t="s">
        <v>5229</v>
      </c>
      <c r="AB6802" s="399" t="str">
        <f t="shared" si="1387"/>
        <v>DC3QT12</v>
      </c>
      <c r="AC6802" s="399" t="str">
        <f t="shared" si="1388"/>
        <v>DC3QT12-DC</v>
      </c>
      <c r="AD6802" t="str">
        <f>Y6802&amp;"-"&amp;VLOOKUP(AC6802,'LICH THI'!C:AA,9,0)</f>
        <v>63DCQT3041-42482</v>
      </c>
      <c r="AE6802">
        <f t="shared" si="1389"/>
        <v>1</v>
      </c>
    </row>
    <row r="6803" spans="1:31" x14ac:dyDescent="0.25">
      <c r="A6803" s="436" t="str">
        <f t="shared" si="1379"/>
        <v>DC3QT12-DC-36</v>
      </c>
      <c r="B6803" s="436">
        <f>COUNTIF(AC$4:AC6803,AC6803)</f>
        <v>36</v>
      </c>
      <c r="C6803" s="436" t="str">
        <f t="shared" si="1380"/>
        <v>DC3QT12-DC</v>
      </c>
      <c r="D6803" s="436">
        <f>VLOOKUP(C6803,'LICH THI'!C:AA,12,0)</f>
        <v>40</v>
      </c>
      <c r="E6803" s="436">
        <f>VLOOKUP(C6803,'LICH THI'!C:AA,13,0)</f>
        <v>40</v>
      </c>
      <c r="F6803" s="436">
        <f t="shared" si="1390"/>
        <v>40</v>
      </c>
      <c r="G6803" s="436">
        <f>VLOOKUP(C6803,'LICH THI'!C:AA,14,0)</f>
        <v>1</v>
      </c>
      <c r="H6803" s="436">
        <f t="shared" si="1381"/>
        <v>1</v>
      </c>
      <c r="I6803" s="436" t="str">
        <f t="shared" si="1382"/>
        <v>Mai Thị Trang</v>
      </c>
      <c r="J6803" s="436"/>
      <c r="K6803" s="436">
        <f t="shared" si="1383"/>
        <v>1</v>
      </c>
      <c r="L6803" s="436" t="str">
        <f t="shared" si="1384"/>
        <v>DC3QT12-DC-1</v>
      </c>
      <c r="M6803" s="436">
        <f t="shared" si="1385"/>
        <v>12</v>
      </c>
      <c r="N6803" s="437">
        <f t="shared" si="1391"/>
        <v>25</v>
      </c>
      <c r="O6803" s="437"/>
      <c r="P6803" s="430" t="str">
        <f t="shared" si="1386"/>
        <v/>
      </c>
      <c r="U6803" s="177">
        <v>17</v>
      </c>
      <c r="V6803" s="177" t="s">
        <v>2642</v>
      </c>
      <c r="W6803" s="177" t="s">
        <v>3252</v>
      </c>
      <c r="X6803" s="177" t="s">
        <v>2694</v>
      </c>
      <c r="Y6803" s="177" t="s">
        <v>3253</v>
      </c>
      <c r="Z6803" s="177" t="s">
        <v>7363</v>
      </c>
      <c r="AA6803" s="525" t="s">
        <v>3234</v>
      </c>
      <c r="AB6803" s="399" t="str">
        <f t="shared" si="1387"/>
        <v>DC3QT12</v>
      </c>
      <c r="AC6803" s="399" t="str">
        <f t="shared" si="1388"/>
        <v>DC3QT12-DC</v>
      </c>
      <c r="AD6803" t="str">
        <f>Y6803&amp;"-"&amp;VLOOKUP(AC6803,'LICH THI'!C:AA,9,0)</f>
        <v>63DCKT3151-42482</v>
      </c>
      <c r="AE6803">
        <f t="shared" si="1389"/>
        <v>1</v>
      </c>
    </row>
    <row r="6804" spans="1:31" x14ac:dyDescent="0.25">
      <c r="A6804" s="436" t="str">
        <f t="shared" si="1379"/>
        <v>DC3QT12-DC-37</v>
      </c>
      <c r="B6804" s="436">
        <f>COUNTIF(AC$4:AC6804,AC6804)</f>
        <v>37</v>
      </c>
      <c r="C6804" s="436" t="str">
        <f t="shared" si="1380"/>
        <v>DC3QT12-DC</v>
      </c>
      <c r="D6804" s="436">
        <f>VLOOKUP(C6804,'LICH THI'!C:AA,12,0)</f>
        <v>40</v>
      </c>
      <c r="E6804" s="436">
        <f>VLOOKUP(C6804,'LICH THI'!C:AA,13,0)</f>
        <v>40</v>
      </c>
      <c r="F6804" s="436">
        <f t="shared" si="1390"/>
        <v>40</v>
      </c>
      <c r="G6804" s="436">
        <f>VLOOKUP(C6804,'LICH THI'!C:AA,14,0)</f>
        <v>1</v>
      </c>
      <c r="H6804" s="436">
        <f t="shared" si="1381"/>
        <v>1</v>
      </c>
      <c r="I6804" s="436" t="str">
        <f t="shared" si="1382"/>
        <v>Phạm Thị Liên Trang</v>
      </c>
      <c r="J6804" s="436"/>
      <c r="K6804" s="436">
        <f t="shared" si="1383"/>
        <v>1</v>
      </c>
      <c r="L6804" s="436" t="str">
        <f t="shared" si="1384"/>
        <v>DC3QT12-DC-1</v>
      </c>
      <c r="M6804" s="436">
        <f t="shared" si="1385"/>
        <v>12</v>
      </c>
      <c r="N6804" s="437">
        <f t="shared" si="1391"/>
        <v>26</v>
      </c>
      <c r="O6804" s="437"/>
      <c r="P6804" s="430" t="str">
        <f t="shared" si="1386"/>
        <v/>
      </c>
      <c r="U6804" s="177">
        <v>22</v>
      </c>
      <c r="V6804" s="177" t="s">
        <v>2700</v>
      </c>
      <c r="W6804" s="177" t="s">
        <v>7365</v>
      </c>
      <c r="X6804" s="177" t="s">
        <v>2694</v>
      </c>
      <c r="Y6804" s="177" t="s">
        <v>7366</v>
      </c>
      <c r="Z6804" s="177" t="s">
        <v>7363</v>
      </c>
      <c r="AA6804" s="525" t="s">
        <v>4833</v>
      </c>
      <c r="AB6804" s="399" t="str">
        <f t="shared" si="1387"/>
        <v>DC3QT12</v>
      </c>
      <c r="AC6804" s="399" t="str">
        <f t="shared" si="1388"/>
        <v>DC3QT12-DC</v>
      </c>
      <c r="AD6804" t="str">
        <f>Y6804&amp;"-"&amp;VLOOKUP(AC6804,'LICH THI'!C:AA,9,0)</f>
        <v>63DCKT3189-42482</v>
      </c>
      <c r="AE6804">
        <f t="shared" si="1389"/>
        <v>1</v>
      </c>
    </row>
    <row r="6805" spans="1:31" x14ac:dyDescent="0.25">
      <c r="A6805" s="436" t="str">
        <f t="shared" si="1379"/>
        <v>DC3QT12-DC-38</v>
      </c>
      <c r="B6805" s="436">
        <f>COUNTIF(AC$4:AC6805,AC6805)</f>
        <v>38</v>
      </c>
      <c r="C6805" s="436" t="str">
        <f t="shared" si="1380"/>
        <v>DC3QT12-DC</v>
      </c>
      <c r="D6805" s="436">
        <f>VLOOKUP(C6805,'LICH THI'!C:AA,12,0)</f>
        <v>40</v>
      </c>
      <c r="E6805" s="436">
        <f>VLOOKUP(C6805,'LICH THI'!C:AA,13,0)</f>
        <v>40</v>
      </c>
      <c r="F6805" s="436">
        <f t="shared" si="1390"/>
        <v>40</v>
      </c>
      <c r="G6805" s="436">
        <f>VLOOKUP(C6805,'LICH THI'!C:AA,14,0)</f>
        <v>1</v>
      </c>
      <c r="H6805" s="436">
        <f t="shared" si="1381"/>
        <v>1</v>
      </c>
      <c r="I6805" s="436" t="str">
        <f t="shared" si="1382"/>
        <v>Nguyễn Thị Việt Trinh</v>
      </c>
      <c r="J6805" s="436"/>
      <c r="K6805" s="436">
        <f t="shared" si="1383"/>
        <v>1</v>
      </c>
      <c r="L6805" s="436" t="str">
        <f t="shared" si="1384"/>
        <v>DC3QT12-DC-1</v>
      </c>
      <c r="M6805" s="436">
        <f t="shared" si="1385"/>
        <v>12</v>
      </c>
      <c r="N6805" s="437">
        <f t="shared" si="1391"/>
        <v>27</v>
      </c>
      <c r="O6805" s="437"/>
      <c r="P6805" s="430" t="str">
        <f t="shared" si="1386"/>
        <v/>
      </c>
      <c r="U6805" s="177">
        <v>18</v>
      </c>
      <c r="V6805" s="177" t="s">
        <v>2642</v>
      </c>
      <c r="W6805" s="177" t="s">
        <v>3696</v>
      </c>
      <c r="X6805" s="177" t="s">
        <v>3697</v>
      </c>
      <c r="Y6805" s="177" t="s">
        <v>3698</v>
      </c>
      <c r="Z6805" s="177" t="s">
        <v>7363</v>
      </c>
      <c r="AA6805" s="525" t="s">
        <v>3699</v>
      </c>
      <c r="AB6805" s="399" t="str">
        <f t="shared" si="1387"/>
        <v>DC3QT12</v>
      </c>
      <c r="AC6805" s="399" t="str">
        <f t="shared" si="1388"/>
        <v>DC3QT12-DC</v>
      </c>
      <c r="AD6805" t="str">
        <f>Y6805&amp;"-"&amp;VLOOKUP(AC6805,'LICH THI'!C:AA,9,0)</f>
        <v>63DCKT3198-42482</v>
      </c>
      <c r="AE6805">
        <f t="shared" si="1389"/>
        <v>1</v>
      </c>
    </row>
    <row r="6806" spans="1:31" x14ac:dyDescent="0.25">
      <c r="A6806" s="436" t="str">
        <f t="shared" si="1379"/>
        <v>DC3QT12-DC-39</v>
      </c>
      <c r="B6806" s="436">
        <f>COUNTIF(AC$4:AC6806,AC6806)</f>
        <v>39</v>
      </c>
      <c r="C6806" s="436" t="str">
        <f t="shared" si="1380"/>
        <v>DC3QT12-DC</v>
      </c>
      <c r="D6806" s="436">
        <f>VLOOKUP(C6806,'LICH THI'!C:AA,12,0)</f>
        <v>40</v>
      </c>
      <c r="E6806" s="436">
        <f>VLOOKUP(C6806,'LICH THI'!C:AA,13,0)</f>
        <v>40</v>
      </c>
      <c r="F6806" s="436">
        <f t="shared" si="1390"/>
        <v>40</v>
      </c>
      <c r="G6806" s="436">
        <f>VLOOKUP(C6806,'LICH THI'!C:AA,14,0)</f>
        <v>1</v>
      </c>
      <c r="H6806" s="436">
        <f t="shared" si="1381"/>
        <v>1</v>
      </c>
      <c r="I6806" s="436" t="str">
        <f t="shared" si="1382"/>
        <v>Mai Thị Vui</v>
      </c>
      <c r="J6806" s="436"/>
      <c r="K6806" s="436">
        <f t="shared" si="1383"/>
        <v>1</v>
      </c>
      <c r="L6806" s="436" t="str">
        <f t="shared" si="1384"/>
        <v>DC3QT12-DC-1</v>
      </c>
      <c r="M6806" s="436">
        <f t="shared" si="1385"/>
        <v>12</v>
      </c>
      <c r="N6806" s="437">
        <f t="shared" si="1391"/>
        <v>28</v>
      </c>
      <c r="O6806" s="437"/>
      <c r="P6806" s="430" t="str">
        <f t="shared" si="1386"/>
        <v/>
      </c>
      <c r="U6806" s="177">
        <v>40</v>
      </c>
      <c r="V6806" s="177" t="s">
        <v>3046</v>
      </c>
      <c r="W6806" s="177" t="s">
        <v>3252</v>
      </c>
      <c r="X6806" s="177" t="s">
        <v>4315</v>
      </c>
      <c r="Y6806" s="177" t="s">
        <v>4316</v>
      </c>
      <c r="Z6806" s="177" t="s">
        <v>7363</v>
      </c>
      <c r="AA6806" s="525" t="s">
        <v>4317</v>
      </c>
      <c r="AB6806" s="399" t="str">
        <f t="shared" si="1387"/>
        <v>DC3QT12</v>
      </c>
      <c r="AC6806" s="399" t="str">
        <f t="shared" si="1388"/>
        <v>DC3QT12-DC</v>
      </c>
      <c r="AD6806" t="str">
        <f>Y6806&amp;"-"&amp;VLOOKUP(AC6806,'LICH THI'!C:AA,9,0)</f>
        <v>63DCKT3356-42482</v>
      </c>
      <c r="AE6806">
        <f t="shared" si="1389"/>
        <v>1</v>
      </c>
    </row>
    <row r="6807" spans="1:31" x14ac:dyDescent="0.25">
      <c r="A6807" s="436" t="str">
        <f t="shared" si="1379"/>
        <v>DC3QT12-DC-40</v>
      </c>
      <c r="B6807" s="436">
        <f>COUNTIF(AC$4:AC6807,AC6807)</f>
        <v>40</v>
      </c>
      <c r="C6807" s="436" t="str">
        <f t="shared" si="1380"/>
        <v>DC3QT12-DC</v>
      </c>
      <c r="D6807" s="436">
        <f>VLOOKUP(C6807,'LICH THI'!C:AA,12,0)</f>
        <v>40</v>
      </c>
      <c r="E6807" s="436">
        <f>VLOOKUP(C6807,'LICH THI'!C:AA,13,0)</f>
        <v>40</v>
      </c>
      <c r="F6807" s="436">
        <f t="shared" si="1390"/>
        <v>40</v>
      </c>
      <c r="G6807" s="436">
        <f>VLOOKUP(C6807,'LICH THI'!C:AA,14,0)</f>
        <v>1</v>
      </c>
      <c r="H6807" s="436">
        <f t="shared" si="1381"/>
        <v>1</v>
      </c>
      <c r="I6807" s="436" t="str">
        <f t="shared" si="1382"/>
        <v>Phan Thị Hải Yến</v>
      </c>
      <c r="J6807" s="436"/>
      <c r="K6807" s="436">
        <f t="shared" si="1383"/>
        <v>1</v>
      </c>
      <c r="L6807" s="436" t="str">
        <f t="shared" si="1384"/>
        <v>DC3QT12-DC-1</v>
      </c>
      <c r="M6807" s="436">
        <f t="shared" si="1385"/>
        <v>12</v>
      </c>
      <c r="N6807" s="437">
        <f t="shared" si="1391"/>
        <v>29</v>
      </c>
      <c r="O6807" s="437"/>
      <c r="P6807" s="430" t="str">
        <f t="shared" si="1386"/>
        <v/>
      </c>
      <c r="U6807" s="177">
        <v>23</v>
      </c>
      <c r="V6807" s="177" t="s">
        <v>2707</v>
      </c>
      <c r="W6807" s="177" t="s">
        <v>6034</v>
      </c>
      <c r="X6807" s="177" t="s">
        <v>2639</v>
      </c>
      <c r="Y6807" s="177" t="s">
        <v>6035</v>
      </c>
      <c r="Z6807" s="177" t="s">
        <v>7363</v>
      </c>
      <c r="AA6807" s="525" t="s">
        <v>6036</v>
      </c>
      <c r="AB6807" s="399" t="str">
        <f t="shared" si="1387"/>
        <v>DC3QT12</v>
      </c>
      <c r="AC6807" s="399" t="str">
        <f t="shared" si="1388"/>
        <v>DC3QT12-DC</v>
      </c>
      <c r="AD6807" t="str">
        <f>Y6807&amp;"-"&amp;VLOOKUP(AC6807,'LICH THI'!C:AA,9,0)</f>
        <v>63DCQT3120-42482</v>
      </c>
      <c r="AE6807">
        <f t="shared" si="1389"/>
        <v>1</v>
      </c>
    </row>
    <row r="6808" spans="1:31" x14ac:dyDescent="0.25">
      <c r="A6808" s="436" t="str">
        <f t="shared" si="1379"/>
        <v>DC3QT12-DL-1</v>
      </c>
      <c r="B6808" s="436">
        <f>COUNTIF(AC$4:AC6808,AC6808)</f>
        <v>1</v>
      </c>
      <c r="C6808" s="436" t="str">
        <f t="shared" si="1380"/>
        <v>DC3QT12-DL</v>
      </c>
      <c r="D6808" s="436">
        <f>VLOOKUP(C6808,'LICH THI'!C:AA,12,0)</f>
        <v>3</v>
      </c>
      <c r="E6808" s="436">
        <f>VLOOKUP(C6808,'LICH THI'!C:AA,13,0)</f>
        <v>3</v>
      </c>
      <c r="F6808" s="436">
        <f t="shared" si="1390"/>
        <v>3</v>
      </c>
      <c r="G6808" s="436">
        <f>VLOOKUP(C6808,'LICH THI'!C:AA,14,0)</f>
        <v>1</v>
      </c>
      <c r="H6808" s="436">
        <f t="shared" si="1381"/>
        <v>1</v>
      </c>
      <c r="I6808" s="436" t="str">
        <f t="shared" si="1382"/>
        <v>Dương Thị Hoa</v>
      </c>
      <c r="J6808" s="436"/>
      <c r="K6808" s="436">
        <f t="shared" si="1383"/>
        <v>1</v>
      </c>
      <c r="L6808" s="436" t="str">
        <f t="shared" si="1384"/>
        <v>DC3QT12-DL-1</v>
      </c>
      <c r="M6808" s="436">
        <f t="shared" si="1385"/>
        <v>0</v>
      </c>
      <c r="N6808" s="437">
        <f t="shared" si="1391"/>
        <v>2</v>
      </c>
      <c r="O6808" s="437"/>
      <c r="P6808" s="430" t="str">
        <f t="shared" si="1386"/>
        <v/>
      </c>
      <c r="U6808" s="177">
        <v>24</v>
      </c>
      <c r="V6808" s="177" t="s">
        <v>4464</v>
      </c>
      <c r="W6808" s="177" t="s">
        <v>5001</v>
      </c>
      <c r="X6808" s="177" t="s">
        <v>3565</v>
      </c>
      <c r="Y6808" s="177" t="s">
        <v>5002</v>
      </c>
      <c r="Z6808" s="177" t="s">
        <v>7363</v>
      </c>
      <c r="AA6808" s="525" t="s">
        <v>5003</v>
      </c>
      <c r="AB6808" s="399" t="str">
        <f t="shared" si="1387"/>
        <v>DC3QT12</v>
      </c>
      <c r="AC6808" s="399" t="str">
        <f t="shared" si="1388"/>
        <v>DC3QT12-DL</v>
      </c>
      <c r="AD6808" t="str">
        <f>Y6808&amp;"-"&amp;VLOOKUP(AC6808,'LICH THI'!C:AA,9,0)</f>
        <v>65DLKT21104-42482</v>
      </c>
      <c r="AE6808">
        <f t="shared" si="1389"/>
        <v>1</v>
      </c>
    </row>
    <row r="6809" spans="1:31" x14ac:dyDescent="0.25">
      <c r="A6809" s="436" t="str">
        <f t="shared" si="1379"/>
        <v>DC3QT12-DL-2</v>
      </c>
      <c r="B6809" s="436">
        <f>COUNTIF(AC$4:AC6809,AC6809)</f>
        <v>2</v>
      </c>
      <c r="C6809" s="436" t="str">
        <f t="shared" si="1380"/>
        <v>DC3QT12-DL</v>
      </c>
      <c r="D6809" s="436">
        <f>VLOOKUP(C6809,'LICH THI'!C:AA,12,0)</f>
        <v>3</v>
      </c>
      <c r="E6809" s="436">
        <f>VLOOKUP(C6809,'LICH THI'!C:AA,13,0)</f>
        <v>3</v>
      </c>
      <c r="F6809" s="436">
        <f t="shared" si="1390"/>
        <v>3</v>
      </c>
      <c r="G6809" s="436">
        <f>VLOOKUP(C6809,'LICH THI'!C:AA,14,0)</f>
        <v>1</v>
      </c>
      <c r="H6809" s="436">
        <f t="shared" si="1381"/>
        <v>1</v>
      </c>
      <c r="I6809" s="436" t="str">
        <f t="shared" si="1382"/>
        <v>Đoàn Thị Huyền Ngân</v>
      </c>
      <c r="J6809" s="436"/>
      <c r="K6809" s="436">
        <f t="shared" si="1383"/>
        <v>1</v>
      </c>
      <c r="L6809" s="436" t="str">
        <f t="shared" si="1384"/>
        <v>DC3QT12-DL-1</v>
      </c>
      <c r="M6809" s="436">
        <f t="shared" si="1385"/>
        <v>0</v>
      </c>
      <c r="N6809" s="437">
        <f t="shared" si="1391"/>
        <v>3</v>
      </c>
      <c r="O6809" s="437"/>
      <c r="P6809" s="430" t="str">
        <f t="shared" si="1386"/>
        <v/>
      </c>
      <c r="U6809" s="177">
        <v>25</v>
      </c>
      <c r="V6809" s="177" t="s">
        <v>4464</v>
      </c>
      <c r="W6809" s="177" t="s">
        <v>5015</v>
      </c>
      <c r="X6809" s="177" t="s">
        <v>4032</v>
      </c>
      <c r="Y6809" s="177" t="s">
        <v>5016</v>
      </c>
      <c r="Z6809" s="177" t="s">
        <v>7363</v>
      </c>
      <c r="AA6809" s="525" t="s">
        <v>5017</v>
      </c>
      <c r="AB6809" s="399" t="str">
        <f t="shared" si="1387"/>
        <v>DC3QT12</v>
      </c>
      <c r="AC6809" s="399" t="str">
        <f t="shared" si="1388"/>
        <v>DC3QT12-DL</v>
      </c>
      <c r="AD6809" t="str">
        <f>Y6809&amp;"-"&amp;VLOOKUP(AC6809,'LICH THI'!C:AA,9,0)</f>
        <v>65DLKT20039-42482</v>
      </c>
      <c r="AE6809">
        <f t="shared" si="1389"/>
        <v>1</v>
      </c>
    </row>
    <row r="6810" spans="1:31" x14ac:dyDescent="0.25">
      <c r="A6810" s="436" t="str">
        <f t="shared" si="1379"/>
        <v>DC3QT12-DL-3</v>
      </c>
      <c r="B6810" s="436">
        <f>COUNTIF(AC$4:AC6810,AC6810)</f>
        <v>3</v>
      </c>
      <c r="C6810" s="436" t="str">
        <f t="shared" si="1380"/>
        <v>DC3QT12-DL</v>
      </c>
      <c r="D6810" s="436">
        <f>VLOOKUP(C6810,'LICH THI'!C:AA,12,0)</f>
        <v>3</v>
      </c>
      <c r="E6810" s="436">
        <f>VLOOKUP(C6810,'LICH THI'!C:AA,13,0)</f>
        <v>3</v>
      </c>
      <c r="F6810" s="436">
        <f t="shared" si="1390"/>
        <v>3</v>
      </c>
      <c r="G6810" s="436">
        <f>VLOOKUP(C6810,'LICH THI'!C:AA,14,0)</f>
        <v>1</v>
      </c>
      <c r="H6810" s="436">
        <f t="shared" si="1381"/>
        <v>1</v>
      </c>
      <c r="I6810" s="436" t="str">
        <f t="shared" si="1382"/>
        <v>Đỗ Thị Như Quỳnh</v>
      </c>
      <c r="J6810" s="436"/>
      <c r="K6810" s="436">
        <f t="shared" si="1383"/>
        <v>1</v>
      </c>
      <c r="L6810" s="436" t="str">
        <f t="shared" si="1384"/>
        <v>DC3QT12-DL-1</v>
      </c>
      <c r="M6810" s="436">
        <f t="shared" si="1385"/>
        <v>0</v>
      </c>
      <c r="N6810" s="437">
        <f t="shared" si="1391"/>
        <v>1</v>
      </c>
      <c r="O6810" s="437"/>
      <c r="P6810" s="430" t="str">
        <f t="shared" si="1386"/>
        <v/>
      </c>
      <c r="U6810" s="177">
        <v>26</v>
      </c>
      <c r="V6810" s="177" t="s">
        <v>4464</v>
      </c>
      <c r="W6810" s="177" t="s">
        <v>5018</v>
      </c>
      <c r="X6810" s="177" t="s">
        <v>2684</v>
      </c>
      <c r="Y6810" s="177" t="s">
        <v>5019</v>
      </c>
      <c r="Z6810" s="177" t="s">
        <v>7363</v>
      </c>
      <c r="AA6810" s="525" t="s">
        <v>3231</v>
      </c>
      <c r="AB6810" s="399" t="str">
        <f t="shared" si="1387"/>
        <v>DC3QT12</v>
      </c>
      <c r="AC6810" s="399" t="str">
        <f t="shared" si="1388"/>
        <v>DC3QT12-DL</v>
      </c>
      <c r="AD6810" t="str">
        <f>Y6810&amp;"-"&amp;VLOOKUP(AC6810,'LICH THI'!C:AA,9,0)</f>
        <v>65DLKT20149-42482</v>
      </c>
      <c r="AE6810">
        <f t="shared" si="1389"/>
        <v>1</v>
      </c>
    </row>
    <row r="6811" spans="1:31" x14ac:dyDescent="0.25">
      <c r="A6811" s="436" t="str">
        <f t="shared" si="1379"/>
        <v>DC3QT51-DC-1</v>
      </c>
      <c r="B6811" s="436">
        <f>COUNTIF(AC$4:AC6811,AC6811)</f>
        <v>1</v>
      </c>
      <c r="C6811" s="436" t="str">
        <f t="shared" si="1380"/>
        <v>DC3QT51-DC</v>
      </c>
      <c r="D6811" s="436">
        <f>VLOOKUP(C6811,'LICH THI'!C:AA,12,0)</f>
        <v>25</v>
      </c>
      <c r="E6811" s="436">
        <f>VLOOKUP(C6811,'LICH THI'!C:AA,13,0)</f>
        <v>25</v>
      </c>
      <c r="F6811" s="436">
        <f t="shared" si="1390"/>
        <v>25</v>
      </c>
      <c r="G6811" s="436">
        <f>VLOOKUP(C6811,'LICH THI'!C:AA,14,0)</f>
        <v>1</v>
      </c>
      <c r="H6811" s="436">
        <f t="shared" si="1381"/>
        <v>1</v>
      </c>
      <c r="I6811" s="436" t="str">
        <f t="shared" si="1382"/>
        <v>Ngô Thị Lan Anh</v>
      </c>
      <c r="J6811" s="436"/>
      <c r="K6811" s="436">
        <f t="shared" si="1383"/>
        <v>1</v>
      </c>
      <c r="L6811" s="436" t="str">
        <f t="shared" si="1384"/>
        <v>DC3QT51-DC-1</v>
      </c>
      <c r="M6811" s="436">
        <f t="shared" si="1385"/>
        <v>1</v>
      </c>
      <c r="N6811" s="437">
        <f t="shared" si="1391"/>
        <v>1</v>
      </c>
      <c r="O6811" s="437"/>
      <c r="P6811" s="430" t="str">
        <f t="shared" si="1386"/>
        <v/>
      </c>
      <c r="U6811" s="177">
        <v>9</v>
      </c>
      <c r="V6811" s="177" t="s">
        <v>2642</v>
      </c>
      <c r="W6811" s="177" t="s">
        <v>2643</v>
      </c>
      <c r="X6811" s="177" t="s">
        <v>2611</v>
      </c>
      <c r="Y6811" s="177" t="s">
        <v>2644</v>
      </c>
      <c r="Z6811" s="177" t="s">
        <v>4442</v>
      </c>
      <c r="AA6811" s="525" t="s">
        <v>2618</v>
      </c>
      <c r="AB6811" s="399" t="str">
        <f t="shared" si="1387"/>
        <v>DC3QT51</v>
      </c>
      <c r="AC6811" s="399" t="str">
        <f t="shared" si="1388"/>
        <v>DC3QT51-DC</v>
      </c>
      <c r="AD6811" t="str">
        <f>Y6811&amp;"-"&amp;VLOOKUP(AC6811,'LICH THI'!C:AA,9,0)</f>
        <v>63DCKT3140-42479</v>
      </c>
      <c r="AE6811">
        <f t="shared" si="1389"/>
        <v>1</v>
      </c>
    </row>
    <row r="6812" spans="1:31" x14ac:dyDescent="0.25">
      <c r="A6812" s="436" t="str">
        <f t="shared" si="1379"/>
        <v>DC3QT51-DC-2</v>
      </c>
      <c r="B6812" s="436">
        <f>COUNTIF(AC$4:AC6812,AC6812)</f>
        <v>2</v>
      </c>
      <c r="C6812" s="436" t="str">
        <f t="shared" si="1380"/>
        <v>DC3QT51-DC</v>
      </c>
      <c r="D6812" s="436">
        <f>VLOOKUP(C6812,'LICH THI'!C:AA,12,0)</f>
        <v>25</v>
      </c>
      <c r="E6812" s="436">
        <f>VLOOKUP(C6812,'LICH THI'!C:AA,13,0)</f>
        <v>25</v>
      </c>
      <c r="F6812" s="436">
        <f t="shared" si="1390"/>
        <v>25</v>
      </c>
      <c r="G6812" s="436">
        <f>VLOOKUP(C6812,'LICH THI'!C:AA,14,0)</f>
        <v>1</v>
      </c>
      <c r="H6812" s="436">
        <f t="shared" si="1381"/>
        <v>1</v>
      </c>
      <c r="I6812" s="436" t="str">
        <f t="shared" si="1382"/>
        <v>Nguyễn Phú Tuấn Anh</v>
      </c>
      <c r="J6812" s="436"/>
      <c r="K6812" s="436">
        <f t="shared" si="1383"/>
        <v>1</v>
      </c>
      <c r="L6812" s="436" t="str">
        <f t="shared" si="1384"/>
        <v>DC3QT51-DC-1</v>
      </c>
      <c r="M6812" s="436">
        <f t="shared" si="1385"/>
        <v>1</v>
      </c>
      <c r="N6812" s="437">
        <f t="shared" si="1391"/>
        <v>2</v>
      </c>
      <c r="O6812" s="437"/>
      <c r="P6812" s="430" t="str">
        <f t="shared" si="1386"/>
        <v/>
      </c>
      <c r="U6812" s="177">
        <v>11</v>
      </c>
      <c r="V6812" s="177" t="s">
        <v>2700</v>
      </c>
      <c r="W6812" s="177" t="s">
        <v>4293</v>
      </c>
      <c r="X6812" s="177" t="s">
        <v>2611</v>
      </c>
      <c r="Y6812" s="177" t="s">
        <v>4294</v>
      </c>
      <c r="Z6812" s="177" t="s">
        <v>4442</v>
      </c>
      <c r="AA6812" s="525" t="s">
        <v>3926</v>
      </c>
      <c r="AB6812" s="399" t="str">
        <f t="shared" si="1387"/>
        <v>DC3QT51</v>
      </c>
      <c r="AC6812" s="399" t="str">
        <f t="shared" si="1388"/>
        <v>DC3QT51-DC</v>
      </c>
      <c r="AD6812" t="str">
        <f>Y6812&amp;"-"&amp;VLOOKUP(AC6812,'LICH THI'!C:AA,9,0)</f>
        <v>63DCKT3224-42479</v>
      </c>
      <c r="AE6812">
        <f t="shared" si="1389"/>
        <v>1</v>
      </c>
    </row>
    <row r="6813" spans="1:31" x14ac:dyDescent="0.25">
      <c r="A6813" s="436" t="str">
        <f t="shared" si="1379"/>
        <v>DC3QT51-DC-3</v>
      </c>
      <c r="B6813" s="436">
        <f>COUNTIF(AC$4:AC6813,AC6813)</f>
        <v>3</v>
      </c>
      <c r="C6813" s="436" t="str">
        <f t="shared" si="1380"/>
        <v>DC3QT51-DC</v>
      </c>
      <c r="D6813" s="436">
        <f>VLOOKUP(C6813,'LICH THI'!C:AA,12,0)</f>
        <v>25</v>
      </c>
      <c r="E6813" s="436">
        <f>VLOOKUP(C6813,'LICH THI'!C:AA,13,0)</f>
        <v>25</v>
      </c>
      <c r="F6813" s="436">
        <f t="shared" si="1390"/>
        <v>25</v>
      </c>
      <c r="G6813" s="436">
        <f>VLOOKUP(C6813,'LICH THI'!C:AA,14,0)</f>
        <v>1</v>
      </c>
      <c r="H6813" s="436">
        <f t="shared" si="1381"/>
        <v>1</v>
      </c>
      <c r="I6813" s="436" t="str">
        <f t="shared" si="1382"/>
        <v>Nguyễn Thị Anh</v>
      </c>
      <c r="J6813" s="436"/>
      <c r="K6813" s="436">
        <f t="shared" si="1383"/>
        <v>1</v>
      </c>
      <c r="L6813" s="436" t="str">
        <f t="shared" si="1384"/>
        <v>DC3QT51-DC-1</v>
      </c>
      <c r="M6813" s="436">
        <f t="shared" si="1385"/>
        <v>1</v>
      </c>
      <c r="N6813" s="437">
        <f t="shared" si="1391"/>
        <v>3</v>
      </c>
      <c r="O6813" s="437"/>
      <c r="P6813" s="430" t="str">
        <f t="shared" si="1386"/>
        <v/>
      </c>
      <c r="U6813" s="177">
        <v>27</v>
      </c>
      <c r="V6813" s="177" t="s">
        <v>3046</v>
      </c>
      <c r="W6813" s="177" t="s">
        <v>2619</v>
      </c>
      <c r="X6813" s="177" t="s">
        <v>2611</v>
      </c>
      <c r="Y6813" s="177" t="s">
        <v>3047</v>
      </c>
      <c r="Z6813" s="177" t="s">
        <v>4442</v>
      </c>
      <c r="AA6813" s="525" t="s">
        <v>3048</v>
      </c>
      <c r="AB6813" s="399" t="str">
        <f t="shared" si="1387"/>
        <v>DC3QT51</v>
      </c>
      <c r="AC6813" s="399" t="str">
        <f t="shared" si="1388"/>
        <v>DC3QT51-DC</v>
      </c>
      <c r="AD6813" t="str">
        <f>Y6813&amp;"-"&amp;VLOOKUP(AC6813,'LICH THI'!C:AA,9,0)</f>
        <v>63DCKT3251-42479</v>
      </c>
      <c r="AE6813">
        <f t="shared" si="1389"/>
        <v>1</v>
      </c>
    </row>
    <row r="6814" spans="1:31" x14ac:dyDescent="0.25">
      <c r="A6814" s="436" t="str">
        <f t="shared" si="1379"/>
        <v>DC3QT51-DC-4</v>
      </c>
      <c r="B6814" s="436">
        <f>COUNTIF(AC$4:AC6814,AC6814)</f>
        <v>4</v>
      </c>
      <c r="C6814" s="436" t="str">
        <f t="shared" si="1380"/>
        <v>DC3QT51-DC</v>
      </c>
      <c r="D6814" s="436">
        <f>VLOOKUP(C6814,'LICH THI'!C:AA,12,0)</f>
        <v>25</v>
      </c>
      <c r="E6814" s="436">
        <f>VLOOKUP(C6814,'LICH THI'!C:AA,13,0)</f>
        <v>25</v>
      </c>
      <c r="F6814" s="436">
        <f t="shared" si="1390"/>
        <v>25</v>
      </c>
      <c r="G6814" s="436">
        <f>VLOOKUP(C6814,'LICH THI'!C:AA,14,0)</f>
        <v>1</v>
      </c>
      <c r="H6814" s="436">
        <f t="shared" si="1381"/>
        <v>1</v>
      </c>
      <c r="I6814" s="436" t="str">
        <f t="shared" si="1382"/>
        <v>Nguyễn Thị Lan Anh</v>
      </c>
      <c r="J6814" s="436"/>
      <c r="K6814" s="436">
        <f t="shared" si="1383"/>
        <v>1</v>
      </c>
      <c r="L6814" s="436" t="str">
        <f t="shared" si="1384"/>
        <v>DC3QT51-DC-1</v>
      </c>
      <c r="M6814" s="436">
        <f t="shared" si="1385"/>
        <v>1</v>
      </c>
      <c r="N6814" s="437">
        <f t="shared" si="1391"/>
        <v>4</v>
      </c>
      <c r="O6814" s="437"/>
      <c r="P6814" s="430" t="str">
        <f t="shared" si="1386"/>
        <v/>
      </c>
      <c r="U6814" s="177">
        <v>12</v>
      </c>
      <c r="V6814" s="177" t="s">
        <v>2700</v>
      </c>
      <c r="W6814" s="177" t="s">
        <v>2701</v>
      </c>
      <c r="X6814" s="177" t="s">
        <v>2611</v>
      </c>
      <c r="Y6814" s="177" t="s">
        <v>2702</v>
      </c>
      <c r="Z6814" s="177" t="s">
        <v>4442</v>
      </c>
      <c r="AA6814" s="525" t="s">
        <v>2703</v>
      </c>
      <c r="AB6814" s="399" t="str">
        <f t="shared" si="1387"/>
        <v>DC3QT51</v>
      </c>
      <c r="AC6814" s="399" t="str">
        <f t="shared" si="1388"/>
        <v>DC3QT51-DC</v>
      </c>
      <c r="AD6814" t="str">
        <f>Y6814&amp;"-"&amp;VLOOKUP(AC6814,'LICH THI'!C:AA,9,0)</f>
        <v>63DCKT3231-42479</v>
      </c>
      <c r="AE6814">
        <f t="shared" si="1389"/>
        <v>1</v>
      </c>
    </row>
    <row r="6815" spans="1:31" x14ac:dyDescent="0.25">
      <c r="A6815" s="436" t="str">
        <f t="shared" si="1379"/>
        <v>DC3QT51-DC-5</v>
      </c>
      <c r="B6815" s="436">
        <f>COUNTIF(AC$4:AC6815,AC6815)</f>
        <v>5</v>
      </c>
      <c r="C6815" s="436" t="str">
        <f t="shared" si="1380"/>
        <v>DC3QT51-DC</v>
      </c>
      <c r="D6815" s="436">
        <f>VLOOKUP(C6815,'LICH THI'!C:AA,12,0)</f>
        <v>25</v>
      </c>
      <c r="E6815" s="436">
        <f>VLOOKUP(C6815,'LICH THI'!C:AA,13,0)</f>
        <v>25</v>
      </c>
      <c r="F6815" s="436">
        <f t="shared" si="1390"/>
        <v>25</v>
      </c>
      <c r="G6815" s="436">
        <f>VLOOKUP(C6815,'LICH THI'!C:AA,14,0)</f>
        <v>1</v>
      </c>
      <c r="H6815" s="436">
        <f t="shared" si="1381"/>
        <v>1</v>
      </c>
      <c r="I6815" s="436" t="str">
        <f t="shared" si="1382"/>
        <v>Nguyễn Trung Anh</v>
      </c>
      <c r="J6815" s="436"/>
      <c r="K6815" s="436">
        <f t="shared" si="1383"/>
        <v>1</v>
      </c>
      <c r="L6815" s="436" t="str">
        <f t="shared" si="1384"/>
        <v>DC3QT51-DC-1</v>
      </c>
      <c r="M6815" s="436">
        <f t="shared" si="1385"/>
        <v>1</v>
      </c>
      <c r="N6815" s="437">
        <f t="shared" si="1391"/>
        <v>5</v>
      </c>
      <c r="O6815" s="437"/>
      <c r="P6815" s="430" t="str">
        <f t="shared" si="1386"/>
        <v/>
      </c>
      <c r="U6815" s="177">
        <v>1</v>
      </c>
      <c r="V6815" s="177" t="s">
        <v>4262</v>
      </c>
      <c r="W6815" s="177" t="s">
        <v>2687</v>
      </c>
      <c r="X6815" s="177" t="s">
        <v>2611</v>
      </c>
      <c r="Y6815" s="177" t="s">
        <v>4441</v>
      </c>
      <c r="Z6815" s="177" t="s">
        <v>4442</v>
      </c>
      <c r="AA6815" s="525" t="s">
        <v>4443</v>
      </c>
      <c r="AB6815" s="399" t="str">
        <f t="shared" si="1387"/>
        <v>DC3QT51</v>
      </c>
      <c r="AC6815" s="399" t="str">
        <f t="shared" si="1388"/>
        <v>DC3QT51-DC</v>
      </c>
      <c r="AD6815" t="str">
        <f>Y6815&amp;"-"&amp;VLOOKUP(AC6815,'LICH THI'!C:AA,9,0)</f>
        <v>63DCKT3017-42479</v>
      </c>
      <c r="AE6815">
        <f t="shared" si="1389"/>
        <v>1</v>
      </c>
    </row>
    <row r="6816" spans="1:31" x14ac:dyDescent="0.25">
      <c r="A6816" s="436" t="str">
        <f t="shared" si="1379"/>
        <v>DC3QT51-DC-6</v>
      </c>
      <c r="B6816" s="436">
        <f>COUNTIF(AC$4:AC6816,AC6816)</f>
        <v>6</v>
      </c>
      <c r="C6816" s="436" t="str">
        <f t="shared" si="1380"/>
        <v>DC3QT51-DC</v>
      </c>
      <c r="D6816" s="436">
        <f>VLOOKUP(C6816,'LICH THI'!C:AA,12,0)</f>
        <v>25</v>
      </c>
      <c r="E6816" s="436">
        <f>VLOOKUP(C6816,'LICH THI'!C:AA,13,0)</f>
        <v>25</v>
      </c>
      <c r="F6816" s="436">
        <f t="shared" si="1390"/>
        <v>25</v>
      </c>
      <c r="G6816" s="436">
        <f>VLOOKUP(C6816,'LICH THI'!C:AA,14,0)</f>
        <v>1</v>
      </c>
      <c r="H6816" s="436">
        <f t="shared" si="1381"/>
        <v>1</v>
      </c>
      <c r="I6816" s="436" t="str">
        <f t="shared" si="1382"/>
        <v>Tống Thị Quỳnh Anh</v>
      </c>
      <c r="J6816" s="436"/>
      <c r="K6816" s="436">
        <f t="shared" si="1383"/>
        <v>1</v>
      </c>
      <c r="L6816" s="436" t="str">
        <f t="shared" si="1384"/>
        <v>DC3QT51-DC-1</v>
      </c>
      <c r="M6816" s="436">
        <f t="shared" si="1385"/>
        <v>1</v>
      </c>
      <c r="N6816" s="437">
        <f t="shared" si="1391"/>
        <v>6</v>
      </c>
      <c r="O6816" s="437"/>
      <c r="P6816" s="430" t="str">
        <f t="shared" si="1386"/>
        <v/>
      </c>
      <c r="U6816" s="177">
        <v>13</v>
      </c>
      <c r="V6816" s="177" t="s">
        <v>2700</v>
      </c>
      <c r="W6816" s="177" t="s">
        <v>4450</v>
      </c>
      <c r="X6816" s="177" t="s">
        <v>2611</v>
      </c>
      <c r="Y6816" s="177" t="s">
        <v>4451</v>
      </c>
      <c r="Z6816" s="177" t="s">
        <v>4442</v>
      </c>
      <c r="AA6816" s="525" t="s">
        <v>4452</v>
      </c>
      <c r="AB6816" s="399" t="str">
        <f t="shared" si="1387"/>
        <v>DC3QT51</v>
      </c>
      <c r="AC6816" s="399" t="str">
        <f t="shared" si="1388"/>
        <v>DC3QT51-DC</v>
      </c>
      <c r="AD6816" t="str">
        <f>Y6816&amp;"-"&amp;VLOOKUP(AC6816,'LICH THI'!C:AA,9,0)</f>
        <v>63DCKT3363-42479</v>
      </c>
      <c r="AE6816">
        <f t="shared" si="1389"/>
        <v>1</v>
      </c>
    </row>
    <row r="6817" spans="1:31" x14ac:dyDescent="0.25">
      <c r="A6817" s="436" t="str">
        <f t="shared" si="1379"/>
        <v>DC3QT51-DC-7</v>
      </c>
      <c r="B6817" s="436">
        <f>COUNTIF(AC$4:AC6817,AC6817)</f>
        <v>7</v>
      </c>
      <c r="C6817" s="436" t="str">
        <f t="shared" si="1380"/>
        <v>DC3QT51-DC</v>
      </c>
      <c r="D6817" s="436">
        <f>VLOOKUP(C6817,'LICH THI'!C:AA,12,0)</f>
        <v>25</v>
      </c>
      <c r="E6817" s="436">
        <f>VLOOKUP(C6817,'LICH THI'!C:AA,13,0)</f>
        <v>25</v>
      </c>
      <c r="F6817" s="436">
        <f t="shared" si="1390"/>
        <v>25</v>
      </c>
      <c r="G6817" s="436">
        <f>VLOOKUP(C6817,'LICH THI'!C:AA,14,0)</f>
        <v>1</v>
      </c>
      <c r="H6817" s="436">
        <f t="shared" si="1381"/>
        <v>1</v>
      </c>
      <c r="I6817" s="436" t="str">
        <f t="shared" si="1382"/>
        <v>Trần Trường Giang</v>
      </c>
      <c r="J6817" s="436"/>
      <c r="K6817" s="436">
        <f t="shared" si="1383"/>
        <v>1</v>
      </c>
      <c r="L6817" s="436" t="str">
        <f t="shared" si="1384"/>
        <v>DC3QT51-DC-1</v>
      </c>
      <c r="M6817" s="436">
        <f t="shared" si="1385"/>
        <v>1</v>
      </c>
      <c r="N6817" s="437">
        <f t="shared" si="1391"/>
        <v>7</v>
      </c>
      <c r="O6817" s="437"/>
      <c r="P6817" s="430" t="str">
        <f t="shared" si="1386"/>
        <v/>
      </c>
      <c r="U6817" s="177">
        <v>2</v>
      </c>
      <c r="V6817" s="177" t="s">
        <v>4262</v>
      </c>
      <c r="W6817" s="177" t="s">
        <v>4444</v>
      </c>
      <c r="X6817" s="177" t="s">
        <v>3558</v>
      </c>
      <c r="Y6817" s="177" t="s">
        <v>4445</v>
      </c>
      <c r="Z6817" s="177" t="s">
        <v>4442</v>
      </c>
      <c r="AA6817" s="525" t="s">
        <v>4446</v>
      </c>
      <c r="AB6817" s="399" t="str">
        <f t="shared" si="1387"/>
        <v>DC3QT51</v>
      </c>
      <c r="AC6817" s="399" t="str">
        <f t="shared" si="1388"/>
        <v>DC3QT51-DC</v>
      </c>
      <c r="AD6817" t="str">
        <f>Y6817&amp;"-"&amp;VLOOKUP(AC6817,'LICH THI'!C:AA,9,0)</f>
        <v>63DCKT3051-42479</v>
      </c>
      <c r="AE6817">
        <f t="shared" si="1389"/>
        <v>1</v>
      </c>
    </row>
    <row r="6818" spans="1:31" x14ac:dyDescent="0.25">
      <c r="A6818" s="436" t="str">
        <f t="shared" si="1379"/>
        <v>DC3QT51-DC-8</v>
      </c>
      <c r="B6818" s="436">
        <f>COUNTIF(AC$4:AC6818,AC6818)</f>
        <v>8</v>
      </c>
      <c r="C6818" s="436" t="str">
        <f t="shared" si="1380"/>
        <v>DC3QT51-DC</v>
      </c>
      <c r="D6818" s="436">
        <f>VLOOKUP(C6818,'LICH THI'!C:AA,12,0)</f>
        <v>25</v>
      </c>
      <c r="E6818" s="436">
        <f>VLOOKUP(C6818,'LICH THI'!C:AA,13,0)</f>
        <v>25</v>
      </c>
      <c r="F6818" s="436">
        <f t="shared" si="1390"/>
        <v>25</v>
      </c>
      <c r="G6818" s="436">
        <f>VLOOKUP(C6818,'LICH THI'!C:AA,14,0)</f>
        <v>1</v>
      </c>
      <c r="H6818" s="436">
        <f t="shared" si="1381"/>
        <v>1</v>
      </c>
      <c r="I6818" s="436" t="str">
        <f t="shared" si="1382"/>
        <v>Nguyễn Thu Hà</v>
      </c>
      <c r="J6818" s="436"/>
      <c r="K6818" s="436">
        <f t="shared" si="1383"/>
        <v>1</v>
      </c>
      <c r="L6818" s="436" t="str">
        <f t="shared" si="1384"/>
        <v>DC3QT51-DC-1</v>
      </c>
      <c r="M6818" s="436">
        <f t="shared" si="1385"/>
        <v>1</v>
      </c>
      <c r="N6818" s="437">
        <f t="shared" si="1391"/>
        <v>8</v>
      </c>
      <c r="O6818" s="437"/>
      <c r="P6818" s="430" t="str">
        <f t="shared" si="1386"/>
        <v/>
      </c>
      <c r="U6818" s="177">
        <v>14</v>
      </c>
      <c r="V6818" s="177" t="s">
        <v>2700</v>
      </c>
      <c r="W6818" s="177" t="s">
        <v>3066</v>
      </c>
      <c r="X6818" s="177" t="s">
        <v>3163</v>
      </c>
      <c r="Y6818" s="177" t="s">
        <v>4453</v>
      </c>
      <c r="Z6818" s="177" t="s">
        <v>4442</v>
      </c>
      <c r="AA6818" s="525" t="s">
        <v>4454</v>
      </c>
      <c r="AB6818" s="399" t="str">
        <f t="shared" si="1387"/>
        <v>DC3QT51</v>
      </c>
      <c r="AC6818" s="399" t="str">
        <f t="shared" si="1388"/>
        <v>DC3QT51-DC</v>
      </c>
      <c r="AD6818" t="str">
        <f>Y6818&amp;"-"&amp;VLOOKUP(AC6818,'LICH THI'!C:AA,9,0)</f>
        <v>63DCKT3245-42479</v>
      </c>
      <c r="AE6818">
        <f t="shared" si="1389"/>
        <v>1</v>
      </c>
    </row>
    <row r="6819" spans="1:31" x14ac:dyDescent="0.25">
      <c r="A6819" s="436" t="str">
        <f t="shared" si="1379"/>
        <v>DC3QT51-DC-9</v>
      </c>
      <c r="B6819" s="436">
        <f>COUNTIF(AC$4:AC6819,AC6819)</f>
        <v>9</v>
      </c>
      <c r="C6819" s="436" t="str">
        <f t="shared" si="1380"/>
        <v>DC3QT51-DC</v>
      </c>
      <c r="D6819" s="436">
        <f>VLOOKUP(C6819,'LICH THI'!C:AA,12,0)</f>
        <v>25</v>
      </c>
      <c r="E6819" s="436">
        <f>VLOOKUP(C6819,'LICH THI'!C:AA,13,0)</f>
        <v>25</v>
      </c>
      <c r="F6819" s="436">
        <f t="shared" si="1390"/>
        <v>25</v>
      </c>
      <c r="G6819" s="436">
        <f>VLOOKUP(C6819,'LICH THI'!C:AA,14,0)</f>
        <v>1</v>
      </c>
      <c r="H6819" s="436">
        <f t="shared" si="1381"/>
        <v>1</v>
      </c>
      <c r="I6819" s="436" t="str">
        <f t="shared" si="1382"/>
        <v>Đặng Thị Thanh Hương</v>
      </c>
      <c r="J6819" s="436"/>
      <c r="K6819" s="436">
        <f t="shared" si="1383"/>
        <v>1</v>
      </c>
      <c r="L6819" s="436" t="str">
        <f t="shared" si="1384"/>
        <v>DC3QT51-DC-1</v>
      </c>
      <c r="M6819" s="436">
        <f t="shared" si="1385"/>
        <v>1</v>
      </c>
      <c r="N6819" s="437">
        <f t="shared" si="1391"/>
        <v>9</v>
      </c>
      <c r="O6819" s="437"/>
      <c r="P6819" s="430" t="str">
        <f t="shared" si="1386"/>
        <v/>
      </c>
      <c r="U6819" s="177">
        <v>6</v>
      </c>
      <c r="V6819" s="177" t="s">
        <v>2614</v>
      </c>
      <c r="W6819" s="177" t="s">
        <v>3246</v>
      </c>
      <c r="X6819" s="177" t="s">
        <v>2663</v>
      </c>
      <c r="Y6819" s="177" t="s">
        <v>3247</v>
      </c>
      <c r="Z6819" s="177" t="s">
        <v>4442</v>
      </c>
      <c r="AA6819" s="525" t="s">
        <v>3248</v>
      </c>
      <c r="AB6819" s="399" t="str">
        <f t="shared" si="1387"/>
        <v>DC3QT51</v>
      </c>
      <c r="AC6819" s="399" t="str">
        <f t="shared" si="1388"/>
        <v>DC3QT51-DC</v>
      </c>
      <c r="AD6819" t="str">
        <f>Y6819&amp;"-"&amp;VLOOKUP(AC6819,'LICH THI'!C:AA,9,0)</f>
        <v>63DCKT3060-42479</v>
      </c>
      <c r="AE6819">
        <f t="shared" si="1389"/>
        <v>1</v>
      </c>
    </row>
    <row r="6820" spans="1:31" x14ac:dyDescent="0.25">
      <c r="A6820" s="436" t="str">
        <f t="shared" si="1379"/>
        <v>DC3QT51-DC-10</v>
      </c>
      <c r="B6820" s="436">
        <f>COUNTIF(AC$4:AC6820,AC6820)</f>
        <v>10</v>
      </c>
      <c r="C6820" s="436" t="str">
        <f t="shared" si="1380"/>
        <v>DC3QT51-DC</v>
      </c>
      <c r="D6820" s="436">
        <f>VLOOKUP(C6820,'LICH THI'!C:AA,12,0)</f>
        <v>25</v>
      </c>
      <c r="E6820" s="436">
        <f>VLOOKUP(C6820,'LICH THI'!C:AA,13,0)</f>
        <v>25</v>
      </c>
      <c r="F6820" s="436">
        <f t="shared" si="1390"/>
        <v>25</v>
      </c>
      <c r="G6820" s="436">
        <f>VLOOKUP(C6820,'LICH THI'!C:AA,14,0)</f>
        <v>1</v>
      </c>
      <c r="H6820" s="436">
        <f t="shared" si="1381"/>
        <v>1</v>
      </c>
      <c r="I6820" s="436" t="str">
        <f t="shared" si="1382"/>
        <v>Nguyễn Thị Lan Hương</v>
      </c>
      <c r="J6820" s="436"/>
      <c r="K6820" s="436">
        <f t="shared" si="1383"/>
        <v>1</v>
      </c>
      <c r="L6820" s="436" t="str">
        <f t="shared" si="1384"/>
        <v>DC3QT51-DC-1</v>
      </c>
      <c r="M6820" s="436">
        <f t="shared" si="1385"/>
        <v>1</v>
      </c>
      <c r="N6820" s="437">
        <f t="shared" si="1391"/>
        <v>10</v>
      </c>
      <c r="O6820" s="437"/>
      <c r="P6820" s="430" t="str">
        <f t="shared" si="1386"/>
        <v/>
      </c>
      <c r="U6820" s="177">
        <v>28</v>
      </c>
      <c r="V6820" s="177" t="s">
        <v>3046</v>
      </c>
      <c r="W6820" s="177" t="s">
        <v>2701</v>
      </c>
      <c r="X6820" s="177" t="s">
        <v>2663</v>
      </c>
      <c r="Y6820" s="177" t="s">
        <v>3055</v>
      </c>
      <c r="Z6820" s="177" t="s">
        <v>4442</v>
      </c>
      <c r="AA6820" s="525" t="s">
        <v>2974</v>
      </c>
      <c r="AB6820" s="399" t="str">
        <f t="shared" si="1387"/>
        <v>DC3QT51</v>
      </c>
      <c r="AC6820" s="399" t="str">
        <f t="shared" si="1388"/>
        <v>DC3QT51-DC</v>
      </c>
      <c r="AD6820" t="str">
        <f>Y6820&amp;"-"&amp;VLOOKUP(AC6820,'LICH THI'!C:AA,9,0)</f>
        <v>63DCKT3220-42479</v>
      </c>
      <c r="AE6820">
        <f t="shared" si="1389"/>
        <v>1</v>
      </c>
    </row>
    <row r="6821" spans="1:31" x14ac:dyDescent="0.25">
      <c r="A6821" s="436" t="str">
        <f t="shared" si="1379"/>
        <v>DC3QT51-DC-11</v>
      </c>
      <c r="B6821" s="436">
        <f>COUNTIF(AC$4:AC6821,AC6821)</f>
        <v>11</v>
      </c>
      <c r="C6821" s="436" t="str">
        <f t="shared" si="1380"/>
        <v>DC3QT51-DC</v>
      </c>
      <c r="D6821" s="436">
        <f>VLOOKUP(C6821,'LICH THI'!C:AA,12,0)</f>
        <v>25</v>
      </c>
      <c r="E6821" s="436">
        <f>VLOOKUP(C6821,'LICH THI'!C:AA,13,0)</f>
        <v>25</v>
      </c>
      <c r="F6821" s="436">
        <f t="shared" si="1390"/>
        <v>25</v>
      </c>
      <c r="G6821" s="436">
        <f>VLOOKUP(C6821,'LICH THI'!C:AA,14,0)</f>
        <v>1</v>
      </c>
      <c r="H6821" s="436">
        <f t="shared" si="1381"/>
        <v>1</v>
      </c>
      <c r="I6821" s="436" t="str">
        <f t="shared" si="1382"/>
        <v>Ngô Hải Lâm</v>
      </c>
      <c r="J6821" s="436"/>
      <c r="K6821" s="436">
        <f t="shared" si="1383"/>
        <v>1</v>
      </c>
      <c r="L6821" s="436" t="str">
        <f t="shared" si="1384"/>
        <v>DC3QT51-DC-1</v>
      </c>
      <c r="M6821" s="436">
        <f t="shared" si="1385"/>
        <v>1</v>
      </c>
      <c r="N6821" s="437">
        <f t="shared" si="1391"/>
        <v>11</v>
      </c>
      <c r="O6821" s="437"/>
      <c r="P6821" s="430" t="str">
        <f t="shared" si="1386"/>
        <v/>
      </c>
      <c r="U6821" s="177">
        <v>15</v>
      </c>
      <c r="V6821" s="177" t="s">
        <v>2700</v>
      </c>
      <c r="W6821" s="177" t="s">
        <v>4455</v>
      </c>
      <c r="X6821" s="177" t="s">
        <v>2884</v>
      </c>
      <c r="Y6821" s="177" t="s">
        <v>4456</v>
      </c>
      <c r="Z6821" s="177" t="s">
        <v>4442</v>
      </c>
      <c r="AA6821" s="525" t="s">
        <v>2692</v>
      </c>
      <c r="AB6821" s="399" t="str">
        <f t="shared" si="1387"/>
        <v>DC3QT51</v>
      </c>
      <c r="AC6821" s="399" t="str">
        <f t="shared" si="1388"/>
        <v>DC3QT51-DC</v>
      </c>
      <c r="AD6821" t="str">
        <f>Y6821&amp;"-"&amp;VLOOKUP(AC6821,'LICH THI'!C:AA,9,0)</f>
        <v>63DCKT3160-42479</v>
      </c>
      <c r="AE6821">
        <f t="shared" si="1389"/>
        <v>1</v>
      </c>
    </row>
    <row r="6822" spans="1:31" x14ac:dyDescent="0.25">
      <c r="A6822" s="436" t="str">
        <f t="shared" si="1379"/>
        <v>DC3QT51-DC-12</v>
      </c>
      <c r="B6822" s="436">
        <f>COUNTIF(AC$4:AC6822,AC6822)</f>
        <v>12</v>
      </c>
      <c r="C6822" s="436" t="str">
        <f t="shared" si="1380"/>
        <v>DC3QT51-DC</v>
      </c>
      <c r="D6822" s="436">
        <f>VLOOKUP(C6822,'LICH THI'!C:AA,12,0)</f>
        <v>25</v>
      </c>
      <c r="E6822" s="436">
        <f>VLOOKUP(C6822,'LICH THI'!C:AA,13,0)</f>
        <v>25</v>
      </c>
      <c r="F6822" s="436">
        <f t="shared" si="1390"/>
        <v>25</v>
      </c>
      <c r="G6822" s="436">
        <f>VLOOKUP(C6822,'LICH THI'!C:AA,14,0)</f>
        <v>1</v>
      </c>
      <c r="H6822" s="436">
        <f t="shared" si="1381"/>
        <v>1</v>
      </c>
      <c r="I6822" s="436" t="str">
        <f t="shared" si="1382"/>
        <v>Nguyễn Thị Lý</v>
      </c>
      <c r="J6822" s="436"/>
      <c r="K6822" s="436">
        <f t="shared" si="1383"/>
        <v>1</v>
      </c>
      <c r="L6822" s="436" t="str">
        <f t="shared" si="1384"/>
        <v>DC3QT51-DC-1</v>
      </c>
      <c r="M6822" s="436">
        <f t="shared" si="1385"/>
        <v>1</v>
      </c>
      <c r="N6822" s="437">
        <f t="shared" si="1391"/>
        <v>12</v>
      </c>
      <c r="O6822" s="437"/>
      <c r="P6822" s="430" t="str">
        <f t="shared" si="1386"/>
        <v/>
      </c>
      <c r="U6822" s="177">
        <v>10</v>
      </c>
      <c r="V6822" s="177" t="s">
        <v>2642</v>
      </c>
      <c r="W6822" s="177" t="s">
        <v>2619</v>
      </c>
      <c r="X6822" s="177" t="s">
        <v>2673</v>
      </c>
      <c r="Y6822" s="177" t="s">
        <v>2674</v>
      </c>
      <c r="Z6822" s="177" t="s">
        <v>4442</v>
      </c>
      <c r="AA6822" s="525" t="s">
        <v>2675</v>
      </c>
      <c r="AB6822" s="399" t="str">
        <f t="shared" si="1387"/>
        <v>DC3QT51</v>
      </c>
      <c r="AC6822" s="399" t="str">
        <f t="shared" si="1388"/>
        <v>DC3QT51-DC</v>
      </c>
      <c r="AD6822" t="str">
        <f>Y6822&amp;"-"&amp;VLOOKUP(AC6822,'LICH THI'!C:AA,9,0)</f>
        <v>63DCKT3187-42479</v>
      </c>
      <c r="AE6822">
        <f t="shared" si="1389"/>
        <v>1</v>
      </c>
    </row>
    <row r="6823" spans="1:31" x14ac:dyDescent="0.25">
      <c r="A6823" s="436" t="str">
        <f t="shared" si="1379"/>
        <v>DC3QT51-DC-13</v>
      </c>
      <c r="B6823" s="436">
        <f>COUNTIF(AC$4:AC6823,AC6823)</f>
        <v>13</v>
      </c>
      <c r="C6823" s="436" t="str">
        <f t="shared" si="1380"/>
        <v>DC3QT51-DC</v>
      </c>
      <c r="D6823" s="436">
        <f>VLOOKUP(C6823,'LICH THI'!C:AA,12,0)</f>
        <v>25</v>
      </c>
      <c r="E6823" s="436">
        <f>VLOOKUP(C6823,'LICH THI'!C:AA,13,0)</f>
        <v>25</v>
      </c>
      <c r="F6823" s="436">
        <f t="shared" si="1390"/>
        <v>25</v>
      </c>
      <c r="G6823" s="436">
        <f>VLOOKUP(C6823,'LICH THI'!C:AA,14,0)</f>
        <v>1</v>
      </c>
      <c r="H6823" s="436">
        <f t="shared" si="1381"/>
        <v>1</v>
      </c>
      <c r="I6823" s="436" t="str">
        <f t="shared" si="1382"/>
        <v>Vũ Hải Nhân</v>
      </c>
      <c r="J6823" s="436"/>
      <c r="K6823" s="436">
        <f t="shared" si="1383"/>
        <v>1</v>
      </c>
      <c r="L6823" s="436" t="str">
        <f t="shared" si="1384"/>
        <v>DC3QT51-DC-1</v>
      </c>
      <c r="M6823" s="436">
        <f t="shared" si="1385"/>
        <v>1</v>
      </c>
      <c r="N6823" s="437">
        <f t="shared" si="1391"/>
        <v>13</v>
      </c>
      <c r="O6823" s="437"/>
      <c r="P6823" s="430" t="str">
        <f t="shared" si="1386"/>
        <v/>
      </c>
      <c r="U6823" s="177">
        <v>3</v>
      </c>
      <c r="V6823" s="177" t="s">
        <v>4262</v>
      </c>
      <c r="W6823" s="177" t="s">
        <v>4447</v>
      </c>
      <c r="X6823" s="177" t="s">
        <v>3680</v>
      </c>
      <c r="Y6823" s="177" t="s">
        <v>4448</v>
      </c>
      <c r="Z6823" s="177" t="s">
        <v>4442</v>
      </c>
      <c r="AA6823" s="525" t="s">
        <v>3812</v>
      </c>
      <c r="AB6823" s="399" t="str">
        <f t="shared" si="1387"/>
        <v>DC3QT51</v>
      </c>
      <c r="AC6823" s="399" t="str">
        <f t="shared" si="1388"/>
        <v>DC3QT51-DC</v>
      </c>
      <c r="AD6823" t="str">
        <f>Y6823&amp;"-"&amp;VLOOKUP(AC6823,'LICH THI'!C:AA,9,0)</f>
        <v>63DCKT3018-42479</v>
      </c>
      <c r="AE6823">
        <f t="shared" si="1389"/>
        <v>1</v>
      </c>
    </row>
    <row r="6824" spans="1:31" x14ac:dyDescent="0.25">
      <c r="A6824" s="436" t="str">
        <f t="shared" si="1379"/>
        <v>DC3QT51-DC-14</v>
      </c>
      <c r="B6824" s="436">
        <f>COUNTIF(AC$4:AC6824,AC6824)</f>
        <v>14</v>
      </c>
      <c r="C6824" s="436" t="str">
        <f t="shared" si="1380"/>
        <v>DC3QT51-DC</v>
      </c>
      <c r="D6824" s="436">
        <f>VLOOKUP(C6824,'LICH THI'!C:AA,12,0)</f>
        <v>25</v>
      </c>
      <c r="E6824" s="436">
        <f>VLOOKUP(C6824,'LICH THI'!C:AA,13,0)</f>
        <v>25</v>
      </c>
      <c r="F6824" s="436">
        <f t="shared" si="1390"/>
        <v>25</v>
      </c>
      <c r="G6824" s="436">
        <f>VLOOKUP(C6824,'LICH THI'!C:AA,14,0)</f>
        <v>1</v>
      </c>
      <c r="H6824" s="436">
        <f t="shared" si="1381"/>
        <v>1</v>
      </c>
      <c r="I6824" s="436" t="str">
        <f t="shared" si="1382"/>
        <v>Hà Thị Nhoan</v>
      </c>
      <c r="J6824" s="436"/>
      <c r="K6824" s="436">
        <f t="shared" si="1383"/>
        <v>1</v>
      </c>
      <c r="L6824" s="436" t="str">
        <f t="shared" si="1384"/>
        <v>DC3QT51-DC-1</v>
      </c>
      <c r="M6824" s="436">
        <f t="shared" si="1385"/>
        <v>1</v>
      </c>
      <c r="N6824" s="437">
        <f t="shared" si="1391"/>
        <v>14</v>
      </c>
      <c r="O6824" s="437"/>
      <c r="P6824" s="430" t="str">
        <f t="shared" si="1386"/>
        <v/>
      </c>
      <c r="U6824" s="177">
        <v>4</v>
      </c>
      <c r="V6824" s="177" t="s">
        <v>4262</v>
      </c>
      <c r="W6824" s="177" t="s">
        <v>4268</v>
      </c>
      <c r="X6824" s="177" t="s">
        <v>4269</v>
      </c>
      <c r="Y6824" s="177" t="s">
        <v>4270</v>
      </c>
      <c r="Z6824" s="177" t="s">
        <v>4442</v>
      </c>
      <c r="AA6824" s="525" t="s">
        <v>4271</v>
      </c>
      <c r="AB6824" s="399" t="str">
        <f t="shared" si="1387"/>
        <v>DC3QT51</v>
      </c>
      <c r="AC6824" s="399" t="str">
        <f t="shared" si="1388"/>
        <v>DC3QT51-DC</v>
      </c>
      <c r="AD6824" t="str">
        <f>Y6824&amp;"-"&amp;VLOOKUP(AC6824,'LICH THI'!C:AA,9,0)</f>
        <v>63DCKT3205-42479</v>
      </c>
      <c r="AE6824">
        <f t="shared" si="1389"/>
        <v>1</v>
      </c>
    </row>
    <row r="6825" spans="1:31" x14ac:dyDescent="0.25">
      <c r="A6825" s="436" t="str">
        <f t="shared" si="1379"/>
        <v>DC3QT51-DC-15</v>
      </c>
      <c r="B6825" s="436">
        <f>COUNTIF(AC$4:AC6825,AC6825)</f>
        <v>15</v>
      </c>
      <c r="C6825" s="436" t="str">
        <f t="shared" si="1380"/>
        <v>DC3QT51-DC</v>
      </c>
      <c r="D6825" s="436">
        <f>VLOOKUP(C6825,'LICH THI'!C:AA,12,0)</f>
        <v>25</v>
      </c>
      <c r="E6825" s="436">
        <f>VLOOKUP(C6825,'LICH THI'!C:AA,13,0)</f>
        <v>25</v>
      </c>
      <c r="F6825" s="436">
        <f t="shared" si="1390"/>
        <v>25</v>
      </c>
      <c r="G6825" s="436">
        <f>VLOOKUP(C6825,'LICH THI'!C:AA,14,0)</f>
        <v>1</v>
      </c>
      <c r="H6825" s="436">
        <f t="shared" si="1381"/>
        <v>1</v>
      </c>
      <c r="I6825" s="436" t="str">
        <f t="shared" si="1382"/>
        <v>Đỗ Thị Kim Oanh</v>
      </c>
      <c r="J6825" s="436"/>
      <c r="K6825" s="436">
        <f t="shared" si="1383"/>
        <v>1</v>
      </c>
      <c r="L6825" s="436" t="str">
        <f t="shared" si="1384"/>
        <v>DC3QT51-DC-1</v>
      </c>
      <c r="M6825" s="436">
        <f t="shared" si="1385"/>
        <v>1</v>
      </c>
      <c r="N6825" s="437">
        <f t="shared" si="1391"/>
        <v>15</v>
      </c>
      <c r="O6825" s="437"/>
      <c r="P6825" s="430" t="str">
        <f t="shared" si="1386"/>
        <v/>
      </c>
      <c r="U6825" s="177">
        <v>30</v>
      </c>
      <c r="V6825" s="177" t="s">
        <v>3088</v>
      </c>
      <c r="W6825" s="177" t="s">
        <v>4321</v>
      </c>
      <c r="X6825" s="177" t="s">
        <v>2616</v>
      </c>
      <c r="Y6825" s="177" t="s">
        <v>4322</v>
      </c>
      <c r="Z6825" s="177" t="s">
        <v>4442</v>
      </c>
      <c r="AA6825" s="525" t="s">
        <v>4323</v>
      </c>
      <c r="AB6825" s="399" t="str">
        <f t="shared" si="1387"/>
        <v>DC3QT51</v>
      </c>
      <c r="AC6825" s="399" t="str">
        <f t="shared" si="1388"/>
        <v>DC3QT51-DC</v>
      </c>
      <c r="AD6825" t="str">
        <f>Y6825&amp;"-"&amp;VLOOKUP(AC6825,'LICH THI'!C:AA,9,0)</f>
        <v>63DCQT3124-42479</v>
      </c>
      <c r="AE6825">
        <f t="shared" si="1389"/>
        <v>1</v>
      </c>
    </row>
    <row r="6826" spans="1:31" x14ac:dyDescent="0.25">
      <c r="A6826" s="436" t="str">
        <f t="shared" si="1379"/>
        <v>DC3QT51-DC-16</v>
      </c>
      <c r="B6826" s="436">
        <f>COUNTIF(AC$4:AC6826,AC6826)</f>
        <v>16</v>
      </c>
      <c r="C6826" s="436" t="str">
        <f t="shared" si="1380"/>
        <v>DC3QT51-DC</v>
      </c>
      <c r="D6826" s="436">
        <f>VLOOKUP(C6826,'LICH THI'!C:AA,12,0)</f>
        <v>25</v>
      </c>
      <c r="E6826" s="436">
        <f>VLOOKUP(C6826,'LICH THI'!C:AA,13,0)</f>
        <v>25</v>
      </c>
      <c r="F6826" s="436">
        <f t="shared" si="1390"/>
        <v>25</v>
      </c>
      <c r="G6826" s="436">
        <f>VLOOKUP(C6826,'LICH THI'!C:AA,14,0)</f>
        <v>1</v>
      </c>
      <c r="H6826" s="436">
        <f t="shared" si="1381"/>
        <v>1</v>
      </c>
      <c r="I6826" s="436" t="str">
        <f t="shared" si="1382"/>
        <v>Hà Huy Toàn</v>
      </c>
      <c r="J6826" s="436"/>
      <c r="K6826" s="436">
        <f t="shared" si="1383"/>
        <v>1</v>
      </c>
      <c r="L6826" s="436" t="str">
        <f t="shared" si="1384"/>
        <v>DC3QT51-DC-1</v>
      </c>
      <c r="M6826" s="436">
        <f t="shared" si="1385"/>
        <v>1</v>
      </c>
      <c r="N6826" s="437">
        <f t="shared" si="1391"/>
        <v>16</v>
      </c>
      <c r="O6826" s="437"/>
      <c r="P6826" s="430" t="str">
        <f t="shared" si="1386"/>
        <v/>
      </c>
      <c r="U6826" s="177">
        <v>31</v>
      </c>
      <c r="V6826" s="177" t="s">
        <v>3088</v>
      </c>
      <c r="W6826" s="177" t="s">
        <v>4480</v>
      </c>
      <c r="X6826" s="177" t="s">
        <v>2818</v>
      </c>
      <c r="Y6826" s="177" t="s">
        <v>4481</v>
      </c>
      <c r="Z6826" s="177" t="s">
        <v>4442</v>
      </c>
      <c r="AA6826" s="525" t="s">
        <v>4482</v>
      </c>
      <c r="AB6826" s="399" t="str">
        <f t="shared" si="1387"/>
        <v>DC3QT51</v>
      </c>
      <c r="AC6826" s="399" t="str">
        <f t="shared" si="1388"/>
        <v>DC3QT51-DC</v>
      </c>
      <c r="AD6826" t="str">
        <f>Y6826&amp;"-"&amp;VLOOKUP(AC6826,'LICH THI'!C:AA,9,0)</f>
        <v>63DCQT3032-42479</v>
      </c>
      <c r="AE6826">
        <f t="shared" si="1389"/>
        <v>1</v>
      </c>
    </row>
    <row r="6827" spans="1:31" x14ac:dyDescent="0.25">
      <c r="A6827" s="436" t="str">
        <f t="shared" si="1379"/>
        <v>DC3QT51-DC-17</v>
      </c>
      <c r="B6827" s="436">
        <f>COUNTIF(AC$4:AC6827,AC6827)</f>
        <v>17</v>
      </c>
      <c r="C6827" s="436" t="str">
        <f t="shared" si="1380"/>
        <v>DC3QT51-DC</v>
      </c>
      <c r="D6827" s="436">
        <f>VLOOKUP(C6827,'LICH THI'!C:AA,12,0)</f>
        <v>25</v>
      </c>
      <c r="E6827" s="436">
        <f>VLOOKUP(C6827,'LICH THI'!C:AA,13,0)</f>
        <v>25</v>
      </c>
      <c r="F6827" s="436">
        <f t="shared" si="1390"/>
        <v>25</v>
      </c>
      <c r="G6827" s="436">
        <f>VLOOKUP(C6827,'LICH THI'!C:AA,14,0)</f>
        <v>1</v>
      </c>
      <c r="H6827" s="436">
        <f t="shared" si="1381"/>
        <v>1</v>
      </c>
      <c r="I6827" s="436" t="str">
        <f t="shared" si="1382"/>
        <v>Nguyễn Thị Thanh</v>
      </c>
      <c r="J6827" s="436"/>
      <c r="K6827" s="436">
        <f t="shared" si="1383"/>
        <v>1</v>
      </c>
      <c r="L6827" s="436" t="str">
        <f t="shared" si="1384"/>
        <v>DC3QT51-DC-1</v>
      </c>
      <c r="M6827" s="436">
        <f t="shared" si="1385"/>
        <v>1</v>
      </c>
      <c r="N6827" s="437">
        <f t="shared" si="1391"/>
        <v>17</v>
      </c>
      <c r="O6827" s="437"/>
      <c r="P6827" s="430" t="str">
        <f t="shared" si="1386"/>
        <v/>
      </c>
      <c r="U6827" s="177">
        <v>16</v>
      </c>
      <c r="V6827" s="177" t="s">
        <v>2700</v>
      </c>
      <c r="W6827" s="177" t="s">
        <v>2619</v>
      </c>
      <c r="X6827" s="177" t="s">
        <v>3552</v>
      </c>
      <c r="Y6827" s="177" t="s">
        <v>4457</v>
      </c>
      <c r="Z6827" s="177" t="s">
        <v>4442</v>
      </c>
      <c r="AA6827" s="525" t="s">
        <v>2665</v>
      </c>
      <c r="AB6827" s="399" t="str">
        <f t="shared" si="1387"/>
        <v>DC3QT51</v>
      </c>
      <c r="AC6827" s="399" t="str">
        <f t="shared" si="1388"/>
        <v>DC3QT51-DC</v>
      </c>
      <c r="AD6827" t="str">
        <f>Y6827&amp;"-"&amp;VLOOKUP(AC6827,'LICH THI'!C:AA,9,0)</f>
        <v>63DCKT3141-42479</v>
      </c>
      <c r="AE6827">
        <f t="shared" si="1389"/>
        <v>1</v>
      </c>
    </row>
    <row r="6828" spans="1:31" x14ac:dyDescent="0.25">
      <c r="A6828" s="436" t="str">
        <f t="shared" si="1379"/>
        <v>DC3QT51-DC-18</v>
      </c>
      <c r="B6828" s="436">
        <f>COUNTIF(AC$4:AC6828,AC6828)</f>
        <v>18</v>
      </c>
      <c r="C6828" s="436" t="str">
        <f t="shared" si="1380"/>
        <v>DC3QT51-DC</v>
      </c>
      <c r="D6828" s="436">
        <f>VLOOKUP(C6828,'LICH THI'!C:AA,12,0)</f>
        <v>25</v>
      </c>
      <c r="E6828" s="436">
        <f>VLOOKUP(C6828,'LICH THI'!C:AA,13,0)</f>
        <v>25</v>
      </c>
      <c r="F6828" s="436">
        <f t="shared" si="1390"/>
        <v>25</v>
      </c>
      <c r="G6828" s="436">
        <f>VLOOKUP(C6828,'LICH THI'!C:AA,14,0)</f>
        <v>1</v>
      </c>
      <c r="H6828" s="436">
        <f t="shared" si="1381"/>
        <v>1</v>
      </c>
      <c r="I6828" s="436" t="str">
        <f t="shared" si="1382"/>
        <v>Nguyễn Văn Thảo</v>
      </c>
      <c r="J6828" s="436"/>
      <c r="K6828" s="436">
        <f t="shared" si="1383"/>
        <v>1</v>
      </c>
      <c r="L6828" s="436" t="str">
        <f t="shared" si="1384"/>
        <v>DC3QT51-DC-1</v>
      </c>
      <c r="M6828" s="436">
        <f t="shared" si="1385"/>
        <v>1</v>
      </c>
      <c r="N6828" s="437">
        <f t="shared" si="1391"/>
        <v>18</v>
      </c>
      <c r="O6828" s="437"/>
      <c r="P6828" s="430" t="str">
        <f t="shared" si="1386"/>
        <v/>
      </c>
      <c r="U6828" s="177">
        <v>5</v>
      </c>
      <c r="V6828" s="177" t="s">
        <v>4262</v>
      </c>
      <c r="W6828" s="177" t="s">
        <v>2741</v>
      </c>
      <c r="X6828" s="177" t="s">
        <v>2620</v>
      </c>
      <c r="Y6828" s="177" t="s">
        <v>4276</v>
      </c>
      <c r="Z6828" s="177" t="s">
        <v>4442</v>
      </c>
      <c r="AA6828" s="525" t="s">
        <v>4277</v>
      </c>
      <c r="AB6828" s="399" t="str">
        <f t="shared" si="1387"/>
        <v>DC3QT51</v>
      </c>
      <c r="AC6828" s="399" t="str">
        <f t="shared" si="1388"/>
        <v>DC3QT51-DC</v>
      </c>
      <c r="AD6828" t="str">
        <f>Y6828&amp;"-"&amp;VLOOKUP(AC6828,'LICH THI'!C:AA,9,0)</f>
        <v>63DCKT3039-42479</v>
      </c>
      <c r="AE6828">
        <f t="shared" si="1389"/>
        <v>1</v>
      </c>
    </row>
    <row r="6829" spans="1:31" x14ac:dyDescent="0.25">
      <c r="A6829" s="436" t="str">
        <f t="shared" si="1379"/>
        <v>DC3QT51-DC-19</v>
      </c>
      <c r="B6829" s="436">
        <f>COUNTIF(AC$4:AC6829,AC6829)</f>
        <v>19</v>
      </c>
      <c r="C6829" s="436" t="str">
        <f t="shared" si="1380"/>
        <v>DC3QT51-DC</v>
      </c>
      <c r="D6829" s="436">
        <f>VLOOKUP(C6829,'LICH THI'!C:AA,12,0)</f>
        <v>25</v>
      </c>
      <c r="E6829" s="436">
        <f>VLOOKUP(C6829,'LICH THI'!C:AA,13,0)</f>
        <v>25</v>
      </c>
      <c r="F6829" s="436">
        <f t="shared" si="1390"/>
        <v>25</v>
      </c>
      <c r="G6829" s="436">
        <f>VLOOKUP(C6829,'LICH THI'!C:AA,14,0)</f>
        <v>1</v>
      </c>
      <c r="H6829" s="436">
        <f t="shared" si="1381"/>
        <v>1</v>
      </c>
      <c r="I6829" s="436" t="str">
        <f t="shared" si="1382"/>
        <v>Nguyễn Thị Thu Thùy</v>
      </c>
      <c r="J6829" s="436"/>
      <c r="K6829" s="436">
        <f t="shared" si="1383"/>
        <v>1</v>
      </c>
      <c r="L6829" s="436" t="str">
        <f t="shared" si="1384"/>
        <v>DC3QT51-DC-1</v>
      </c>
      <c r="M6829" s="436">
        <f t="shared" si="1385"/>
        <v>1</v>
      </c>
      <c r="N6829" s="437">
        <f t="shared" si="1391"/>
        <v>19</v>
      </c>
      <c r="O6829" s="437"/>
      <c r="P6829" s="430" t="str">
        <f t="shared" si="1386"/>
        <v/>
      </c>
      <c r="U6829" s="177">
        <v>7</v>
      </c>
      <c r="V6829" s="177" t="s">
        <v>2614</v>
      </c>
      <c r="W6829" s="177" t="s">
        <v>3056</v>
      </c>
      <c r="X6829" s="177" t="s">
        <v>4298</v>
      </c>
      <c r="Y6829" s="177" t="s">
        <v>4449</v>
      </c>
      <c r="Z6829" s="177" t="s">
        <v>4442</v>
      </c>
      <c r="AA6829" s="525" t="s">
        <v>3338</v>
      </c>
      <c r="AB6829" s="399" t="str">
        <f t="shared" si="1387"/>
        <v>DC3QT51</v>
      </c>
      <c r="AC6829" s="399" t="str">
        <f t="shared" si="1388"/>
        <v>DC3QT51-DC</v>
      </c>
      <c r="AD6829" t="str">
        <f>Y6829&amp;"-"&amp;VLOOKUP(AC6829,'LICH THI'!C:AA,9,0)</f>
        <v>63DCKT3009-42479</v>
      </c>
      <c r="AE6829">
        <f t="shared" si="1389"/>
        <v>1</v>
      </c>
    </row>
    <row r="6830" spans="1:31" x14ac:dyDescent="0.25">
      <c r="A6830" s="436" t="str">
        <f t="shared" si="1379"/>
        <v>DC3QT51-DC-20</v>
      </c>
      <c r="B6830" s="436">
        <f>COUNTIF(AC$4:AC6830,AC6830)</f>
        <v>20</v>
      </c>
      <c r="C6830" s="436" t="str">
        <f t="shared" si="1380"/>
        <v>DC3QT51-DC</v>
      </c>
      <c r="D6830" s="436">
        <f>VLOOKUP(C6830,'LICH THI'!C:AA,12,0)</f>
        <v>25</v>
      </c>
      <c r="E6830" s="436">
        <f>VLOOKUP(C6830,'LICH THI'!C:AA,13,0)</f>
        <v>25</v>
      </c>
      <c r="F6830" s="436">
        <f t="shared" si="1390"/>
        <v>25</v>
      </c>
      <c r="G6830" s="436">
        <f>VLOOKUP(C6830,'LICH THI'!C:AA,14,0)</f>
        <v>1</v>
      </c>
      <c r="H6830" s="436">
        <f t="shared" si="1381"/>
        <v>1</v>
      </c>
      <c r="I6830" s="436" t="str">
        <f t="shared" si="1382"/>
        <v>Lưu Mai Trang</v>
      </c>
      <c r="J6830" s="436"/>
      <c r="K6830" s="436">
        <f t="shared" si="1383"/>
        <v>1</v>
      </c>
      <c r="L6830" s="436" t="str">
        <f t="shared" si="1384"/>
        <v>DC3QT51-DC-1</v>
      </c>
      <c r="M6830" s="436">
        <f t="shared" si="1385"/>
        <v>1</v>
      </c>
      <c r="N6830" s="437">
        <f t="shared" si="1391"/>
        <v>20</v>
      </c>
      <c r="O6830" s="437"/>
      <c r="P6830" s="430" t="str">
        <f t="shared" si="1386"/>
        <v/>
      </c>
      <c r="U6830" s="177">
        <v>29</v>
      </c>
      <c r="V6830" s="177" t="s">
        <v>3046</v>
      </c>
      <c r="W6830" s="177" t="s">
        <v>3587</v>
      </c>
      <c r="X6830" s="177" t="s">
        <v>2694</v>
      </c>
      <c r="Y6830" s="177" t="s">
        <v>3588</v>
      </c>
      <c r="Z6830" s="177" t="s">
        <v>4442</v>
      </c>
      <c r="AA6830" s="525" t="s">
        <v>3589</v>
      </c>
      <c r="AB6830" s="399" t="str">
        <f t="shared" si="1387"/>
        <v>DC3QT51</v>
      </c>
      <c r="AC6830" s="399" t="str">
        <f t="shared" si="1388"/>
        <v>DC3QT51-DC</v>
      </c>
      <c r="AD6830" t="str">
        <f>Y6830&amp;"-"&amp;VLOOKUP(AC6830,'LICH THI'!C:AA,9,0)</f>
        <v>63DCKT3215-42479</v>
      </c>
      <c r="AE6830">
        <f t="shared" si="1389"/>
        <v>1</v>
      </c>
    </row>
    <row r="6831" spans="1:31" x14ac:dyDescent="0.25">
      <c r="A6831" s="436" t="str">
        <f t="shared" si="1379"/>
        <v>DC3QT51-DC-21</v>
      </c>
      <c r="B6831" s="436">
        <f>COUNTIF(AC$4:AC6831,AC6831)</f>
        <v>21</v>
      </c>
      <c r="C6831" s="436" t="str">
        <f t="shared" si="1380"/>
        <v>DC3QT51-DC</v>
      </c>
      <c r="D6831" s="436">
        <f>VLOOKUP(C6831,'LICH THI'!C:AA,12,0)</f>
        <v>25</v>
      </c>
      <c r="E6831" s="436">
        <f>VLOOKUP(C6831,'LICH THI'!C:AA,13,0)</f>
        <v>25</v>
      </c>
      <c r="F6831" s="436">
        <f t="shared" si="1390"/>
        <v>25</v>
      </c>
      <c r="G6831" s="436">
        <f>VLOOKUP(C6831,'LICH THI'!C:AA,14,0)</f>
        <v>1</v>
      </c>
      <c r="H6831" s="436">
        <f t="shared" si="1381"/>
        <v>1</v>
      </c>
      <c r="I6831" s="436" t="str">
        <f t="shared" si="1382"/>
        <v>Nguyễn Thị Huyền Trang</v>
      </c>
      <c r="J6831" s="436"/>
      <c r="K6831" s="436">
        <f t="shared" si="1383"/>
        <v>1</v>
      </c>
      <c r="L6831" s="436" t="str">
        <f t="shared" si="1384"/>
        <v>DC3QT51-DC-1</v>
      </c>
      <c r="M6831" s="436">
        <f t="shared" si="1385"/>
        <v>1</v>
      </c>
      <c r="N6831" s="437">
        <f t="shared" si="1391"/>
        <v>21</v>
      </c>
      <c r="O6831" s="437"/>
      <c r="P6831" s="430" t="str">
        <f t="shared" si="1386"/>
        <v/>
      </c>
      <c r="U6831" s="177">
        <v>17</v>
      </c>
      <c r="V6831" s="177" t="s">
        <v>2700</v>
      </c>
      <c r="W6831" s="177" t="s">
        <v>2704</v>
      </c>
      <c r="X6831" s="177" t="s">
        <v>2694</v>
      </c>
      <c r="Y6831" s="177" t="s">
        <v>2705</v>
      </c>
      <c r="Z6831" s="177" t="s">
        <v>4442</v>
      </c>
      <c r="AA6831" s="525" t="s">
        <v>2706</v>
      </c>
      <c r="AB6831" s="399" t="str">
        <f t="shared" si="1387"/>
        <v>DC3QT51</v>
      </c>
      <c r="AC6831" s="399" t="str">
        <f t="shared" si="1388"/>
        <v>DC3QT51-DC</v>
      </c>
      <c r="AD6831" t="str">
        <f>Y6831&amp;"-"&amp;VLOOKUP(AC6831,'LICH THI'!C:AA,9,0)</f>
        <v>63DCKT3150-42479</v>
      </c>
      <c r="AE6831">
        <f t="shared" si="1389"/>
        <v>1</v>
      </c>
    </row>
    <row r="6832" spans="1:31" x14ac:dyDescent="0.25">
      <c r="A6832" s="436" t="str">
        <f t="shared" si="1379"/>
        <v>DC3QT51-DC-22</v>
      </c>
      <c r="B6832" s="436">
        <f>COUNTIF(AC$4:AC6832,AC6832)</f>
        <v>22</v>
      </c>
      <c r="C6832" s="436" t="str">
        <f t="shared" si="1380"/>
        <v>DC3QT51-DC</v>
      </c>
      <c r="D6832" s="436">
        <f>VLOOKUP(C6832,'LICH THI'!C:AA,12,0)</f>
        <v>25</v>
      </c>
      <c r="E6832" s="436">
        <f>VLOOKUP(C6832,'LICH THI'!C:AA,13,0)</f>
        <v>25</v>
      </c>
      <c r="F6832" s="436">
        <f t="shared" si="1390"/>
        <v>25</v>
      </c>
      <c r="G6832" s="436">
        <f>VLOOKUP(C6832,'LICH THI'!C:AA,14,0)</f>
        <v>1</v>
      </c>
      <c r="H6832" s="436">
        <f t="shared" si="1381"/>
        <v>1</v>
      </c>
      <c r="I6832" s="436" t="str">
        <f t="shared" si="1382"/>
        <v>Nguyễn Thị Hồng Vân</v>
      </c>
      <c r="J6832" s="436"/>
      <c r="K6832" s="436">
        <f t="shared" si="1383"/>
        <v>1</v>
      </c>
      <c r="L6832" s="436" t="str">
        <f t="shared" si="1384"/>
        <v>DC3QT51-DC-1</v>
      </c>
      <c r="M6832" s="436">
        <f t="shared" si="1385"/>
        <v>1</v>
      </c>
      <c r="N6832" s="437">
        <f t="shared" si="1391"/>
        <v>22</v>
      </c>
      <c r="O6832" s="437"/>
      <c r="P6832" s="430" t="str">
        <f t="shared" si="1386"/>
        <v/>
      </c>
      <c r="U6832" s="177">
        <v>18</v>
      </c>
      <c r="V6832" s="177" t="s">
        <v>2700</v>
      </c>
      <c r="W6832" s="177" t="s">
        <v>2648</v>
      </c>
      <c r="X6832" s="177" t="s">
        <v>4458</v>
      </c>
      <c r="Y6832" s="177" t="s">
        <v>4459</v>
      </c>
      <c r="Z6832" s="177" t="s">
        <v>4442</v>
      </c>
      <c r="AA6832" s="525" t="s">
        <v>4460</v>
      </c>
      <c r="AB6832" s="399" t="str">
        <f t="shared" si="1387"/>
        <v>DC3QT51</v>
      </c>
      <c r="AC6832" s="399" t="str">
        <f t="shared" si="1388"/>
        <v>DC3QT51-DC</v>
      </c>
      <c r="AD6832" t="str">
        <f>Y6832&amp;"-"&amp;VLOOKUP(AC6832,'LICH THI'!C:AA,9,0)</f>
        <v>63DCKT3171-42479</v>
      </c>
      <c r="AE6832">
        <f t="shared" si="1389"/>
        <v>1</v>
      </c>
    </row>
    <row r="6833" spans="1:31" x14ac:dyDescent="0.25">
      <c r="A6833" s="436" t="str">
        <f t="shared" si="1379"/>
        <v>DC3QT51-DC-23</v>
      </c>
      <c r="B6833" s="436">
        <f>COUNTIF(AC$4:AC6833,AC6833)</f>
        <v>23</v>
      </c>
      <c r="C6833" s="436" t="str">
        <f t="shared" si="1380"/>
        <v>DC3QT51-DC</v>
      </c>
      <c r="D6833" s="436">
        <f>VLOOKUP(C6833,'LICH THI'!C:AA,12,0)</f>
        <v>25</v>
      </c>
      <c r="E6833" s="436">
        <f>VLOOKUP(C6833,'LICH THI'!C:AA,13,0)</f>
        <v>25</v>
      </c>
      <c r="F6833" s="436">
        <f t="shared" si="1390"/>
        <v>25</v>
      </c>
      <c r="G6833" s="436">
        <f>VLOOKUP(C6833,'LICH THI'!C:AA,14,0)</f>
        <v>1</v>
      </c>
      <c r="H6833" s="436">
        <f t="shared" si="1381"/>
        <v>1</v>
      </c>
      <c r="I6833" s="436" t="str">
        <f t="shared" si="1382"/>
        <v>Vũ Trường Vinh</v>
      </c>
      <c r="J6833" s="436"/>
      <c r="K6833" s="436">
        <f t="shared" si="1383"/>
        <v>1</v>
      </c>
      <c r="L6833" s="436" t="str">
        <f t="shared" si="1384"/>
        <v>DC3QT51-DC-1</v>
      </c>
      <c r="M6833" s="436">
        <f t="shared" si="1385"/>
        <v>1</v>
      </c>
      <c r="N6833" s="437">
        <f t="shared" si="1391"/>
        <v>23</v>
      </c>
      <c r="O6833" s="437"/>
      <c r="P6833" s="430" t="str">
        <f t="shared" si="1386"/>
        <v/>
      </c>
      <c r="U6833" s="177">
        <v>32</v>
      </c>
      <c r="V6833" s="177" t="s">
        <v>3088</v>
      </c>
      <c r="W6833" s="177" t="s">
        <v>3098</v>
      </c>
      <c r="X6833" s="177" t="s">
        <v>3099</v>
      </c>
      <c r="Y6833" s="177" t="s">
        <v>3100</v>
      </c>
      <c r="Z6833" s="177" t="s">
        <v>4442</v>
      </c>
      <c r="AA6833" s="525" t="s">
        <v>3101</v>
      </c>
      <c r="AB6833" s="399" t="str">
        <f t="shared" si="1387"/>
        <v>DC3QT51</v>
      </c>
      <c r="AC6833" s="399" t="str">
        <f t="shared" si="1388"/>
        <v>DC3QT51-DC</v>
      </c>
      <c r="AD6833" t="str">
        <f>Y6833&amp;"-"&amp;VLOOKUP(AC6833,'LICH THI'!C:AA,9,0)</f>
        <v>63DCQT3118-42479</v>
      </c>
      <c r="AE6833">
        <f t="shared" si="1389"/>
        <v>1</v>
      </c>
    </row>
    <row r="6834" spans="1:31" x14ac:dyDescent="0.25">
      <c r="A6834" s="436" t="str">
        <f t="shared" si="1379"/>
        <v>DC3QT51-DC-24</v>
      </c>
      <c r="B6834" s="436">
        <f>COUNTIF(AC$4:AC6834,AC6834)</f>
        <v>24</v>
      </c>
      <c r="C6834" s="436" t="str">
        <f t="shared" si="1380"/>
        <v>DC3QT51-DC</v>
      </c>
      <c r="D6834" s="436">
        <f>VLOOKUP(C6834,'LICH THI'!C:AA,12,0)</f>
        <v>25</v>
      </c>
      <c r="E6834" s="436">
        <f>VLOOKUP(C6834,'LICH THI'!C:AA,13,0)</f>
        <v>25</v>
      </c>
      <c r="F6834" s="436">
        <f t="shared" si="1390"/>
        <v>25</v>
      </c>
      <c r="G6834" s="436">
        <f>VLOOKUP(C6834,'LICH THI'!C:AA,14,0)</f>
        <v>1</v>
      </c>
      <c r="H6834" s="436">
        <f t="shared" si="1381"/>
        <v>1</v>
      </c>
      <c r="I6834" s="436" t="str">
        <f t="shared" si="1382"/>
        <v>Lê Thị Bảo Yến</v>
      </c>
      <c r="J6834" s="436"/>
      <c r="K6834" s="436">
        <f t="shared" si="1383"/>
        <v>1</v>
      </c>
      <c r="L6834" s="436" t="str">
        <f t="shared" si="1384"/>
        <v>DC3QT51-DC-1</v>
      </c>
      <c r="M6834" s="436">
        <f t="shared" si="1385"/>
        <v>1</v>
      </c>
      <c r="N6834" s="437">
        <f t="shared" si="1391"/>
        <v>24</v>
      </c>
      <c r="O6834" s="437"/>
      <c r="P6834" s="430" t="str">
        <f t="shared" si="1386"/>
        <v/>
      </c>
      <c r="U6834" s="177">
        <v>19</v>
      </c>
      <c r="V6834" s="177" t="s">
        <v>2707</v>
      </c>
      <c r="W6834" s="177" t="s">
        <v>4461</v>
      </c>
      <c r="X6834" s="177" t="s">
        <v>2639</v>
      </c>
      <c r="Y6834" s="177" t="s">
        <v>4462</v>
      </c>
      <c r="Z6834" s="177" t="s">
        <v>4442</v>
      </c>
      <c r="AA6834" s="525" t="s">
        <v>4463</v>
      </c>
      <c r="AB6834" s="399" t="str">
        <f t="shared" si="1387"/>
        <v>DC3QT51</v>
      </c>
      <c r="AC6834" s="399" t="str">
        <f t="shared" si="1388"/>
        <v>DC3QT51-DC</v>
      </c>
      <c r="AD6834" t="str">
        <f>Y6834&amp;"-"&amp;VLOOKUP(AC6834,'LICH THI'!C:AA,9,0)</f>
        <v>63DCQT3121-42479</v>
      </c>
      <c r="AE6834">
        <f t="shared" si="1389"/>
        <v>1</v>
      </c>
    </row>
    <row r="6835" spans="1:31" x14ac:dyDescent="0.25">
      <c r="A6835" s="436" t="str">
        <f t="shared" si="1379"/>
        <v>DC3QT51-DC-25</v>
      </c>
      <c r="B6835" s="436">
        <f>COUNTIF(AC$4:AC6835,AC6835)</f>
        <v>25</v>
      </c>
      <c r="C6835" s="436" t="str">
        <f t="shared" si="1380"/>
        <v>DC3QT51-DC</v>
      </c>
      <c r="D6835" s="436">
        <f>VLOOKUP(C6835,'LICH THI'!C:AA,12,0)</f>
        <v>25</v>
      </c>
      <c r="E6835" s="436">
        <f>VLOOKUP(C6835,'LICH THI'!C:AA,13,0)</f>
        <v>25</v>
      </c>
      <c r="F6835" s="436">
        <f t="shared" si="1390"/>
        <v>25</v>
      </c>
      <c r="G6835" s="436">
        <f>VLOOKUP(C6835,'LICH THI'!C:AA,14,0)</f>
        <v>1</v>
      </c>
      <c r="H6835" s="436">
        <f t="shared" si="1381"/>
        <v>1</v>
      </c>
      <c r="I6835" s="436" t="str">
        <f t="shared" si="1382"/>
        <v>Vũ Thị Hải Yến</v>
      </c>
      <c r="J6835" s="436"/>
      <c r="K6835" s="436">
        <f t="shared" si="1383"/>
        <v>1</v>
      </c>
      <c r="L6835" s="436" t="str">
        <f t="shared" si="1384"/>
        <v>DC3QT51-DC-1</v>
      </c>
      <c r="M6835" s="436">
        <f t="shared" si="1385"/>
        <v>1</v>
      </c>
      <c r="N6835" s="437">
        <f t="shared" si="1391"/>
        <v>25</v>
      </c>
      <c r="O6835" s="437"/>
      <c r="P6835" s="430" t="str">
        <f t="shared" si="1386"/>
        <v/>
      </c>
      <c r="U6835" s="177">
        <v>8</v>
      </c>
      <c r="V6835" s="177" t="s">
        <v>2614</v>
      </c>
      <c r="W6835" s="177" t="s">
        <v>2638</v>
      </c>
      <c r="X6835" s="177" t="s">
        <v>2639</v>
      </c>
      <c r="Y6835" s="177" t="s">
        <v>2640</v>
      </c>
      <c r="Z6835" s="177" t="s">
        <v>4442</v>
      </c>
      <c r="AA6835" s="525" t="s">
        <v>2641</v>
      </c>
      <c r="AB6835" s="399" t="str">
        <f t="shared" si="1387"/>
        <v>DC3QT51</v>
      </c>
      <c r="AC6835" s="399" t="str">
        <f t="shared" si="1388"/>
        <v>DC3QT51-DC</v>
      </c>
      <c r="AD6835" t="str">
        <f>Y6835&amp;"-"&amp;VLOOKUP(AC6835,'LICH THI'!C:AA,9,0)</f>
        <v>63DCKT3358-42479</v>
      </c>
      <c r="AE6835">
        <f t="shared" si="1389"/>
        <v>1</v>
      </c>
    </row>
    <row r="6836" spans="1:31" x14ac:dyDescent="0.25">
      <c r="A6836" s="436" t="str">
        <f t="shared" si="1379"/>
        <v>DC3QT51-DL-1</v>
      </c>
      <c r="B6836" s="436">
        <f>COUNTIF(AC$4:AC6836,AC6836)</f>
        <v>1</v>
      </c>
      <c r="C6836" s="436" t="str">
        <f t="shared" si="1380"/>
        <v>DC3QT51-DL</v>
      </c>
      <c r="D6836" s="436">
        <f>VLOOKUP(C6836,'LICH THI'!C:AA,12,0)</f>
        <v>7</v>
      </c>
      <c r="E6836" s="436">
        <f>VLOOKUP(C6836,'LICH THI'!C:AA,13,0)</f>
        <v>7</v>
      </c>
      <c r="F6836" s="436">
        <f t="shared" si="1390"/>
        <v>7</v>
      </c>
      <c r="G6836" s="436">
        <f>VLOOKUP(C6836,'LICH THI'!C:AA,14,0)</f>
        <v>1</v>
      </c>
      <c r="H6836" s="436">
        <f t="shared" si="1381"/>
        <v>1</v>
      </c>
      <c r="I6836" s="436" t="str">
        <f t="shared" si="1382"/>
        <v>Nguyễn Thị Duyên</v>
      </c>
      <c r="J6836" s="436"/>
      <c r="K6836" s="436">
        <f t="shared" si="1383"/>
        <v>1</v>
      </c>
      <c r="L6836" s="436" t="str">
        <f t="shared" si="1384"/>
        <v>DC3QT51-DL-1</v>
      </c>
      <c r="M6836" s="436">
        <f t="shared" si="1385"/>
        <v>2</v>
      </c>
      <c r="N6836" s="437">
        <f t="shared" si="1391"/>
        <v>7</v>
      </c>
      <c r="O6836" s="437"/>
      <c r="P6836" s="430" t="str">
        <f t="shared" si="1386"/>
        <v/>
      </c>
      <c r="U6836" s="177">
        <v>20</v>
      </c>
      <c r="V6836" s="177" t="s">
        <v>4464</v>
      </c>
      <c r="W6836" s="177" t="s">
        <v>2619</v>
      </c>
      <c r="X6836" s="177" t="s">
        <v>2649</v>
      </c>
      <c r="Y6836" s="177" t="s">
        <v>4465</v>
      </c>
      <c r="Z6836" s="177" t="s">
        <v>4442</v>
      </c>
      <c r="AA6836" s="525" t="s">
        <v>4466</v>
      </c>
      <c r="AB6836" s="399" t="str">
        <f t="shared" si="1387"/>
        <v>DC3QT51</v>
      </c>
      <c r="AC6836" s="399" t="str">
        <f t="shared" si="1388"/>
        <v>DC3QT51-DL</v>
      </c>
      <c r="AD6836" t="str">
        <f>Y6836&amp;"-"&amp;VLOOKUP(AC6836,'LICH THI'!C:AA,9,0)</f>
        <v>65DLKT20072-42479</v>
      </c>
      <c r="AE6836">
        <f t="shared" si="1389"/>
        <v>1</v>
      </c>
    </row>
    <row r="6837" spans="1:31" x14ac:dyDescent="0.25">
      <c r="A6837" s="436" t="str">
        <f t="shared" si="1379"/>
        <v>DC3QT51-DL-2</v>
      </c>
      <c r="B6837" s="436">
        <f>COUNTIF(AC$4:AC6837,AC6837)</f>
        <v>2</v>
      </c>
      <c r="C6837" s="436" t="str">
        <f t="shared" si="1380"/>
        <v>DC3QT51-DL</v>
      </c>
      <c r="D6837" s="436">
        <f>VLOOKUP(C6837,'LICH THI'!C:AA,12,0)</f>
        <v>7</v>
      </c>
      <c r="E6837" s="436">
        <f>VLOOKUP(C6837,'LICH THI'!C:AA,13,0)</f>
        <v>7</v>
      </c>
      <c r="F6837" s="436">
        <f t="shared" si="1390"/>
        <v>7</v>
      </c>
      <c r="G6837" s="436">
        <f>VLOOKUP(C6837,'LICH THI'!C:AA,14,0)</f>
        <v>1</v>
      </c>
      <c r="H6837" s="436">
        <f t="shared" si="1381"/>
        <v>1</v>
      </c>
      <c r="I6837" s="436" t="str">
        <f t="shared" si="1382"/>
        <v>Nguyễn Thúy Hằng</v>
      </c>
      <c r="J6837" s="436"/>
      <c r="K6837" s="436">
        <f t="shared" si="1383"/>
        <v>1</v>
      </c>
      <c r="L6837" s="436" t="str">
        <f t="shared" si="1384"/>
        <v>DC3QT51-DL-1</v>
      </c>
      <c r="M6837" s="436">
        <f t="shared" si="1385"/>
        <v>2</v>
      </c>
      <c r="N6837" s="437">
        <f t="shared" si="1391"/>
        <v>1</v>
      </c>
      <c r="O6837" s="437"/>
      <c r="P6837" s="430" t="str">
        <f t="shared" si="1386"/>
        <v/>
      </c>
      <c r="U6837" s="177">
        <v>21</v>
      </c>
      <c r="V6837" s="177" t="s">
        <v>4464</v>
      </c>
      <c r="W6837" s="177" t="s">
        <v>3914</v>
      </c>
      <c r="X6837" s="177" t="s">
        <v>3383</v>
      </c>
      <c r="Y6837" s="177" t="s">
        <v>4467</v>
      </c>
      <c r="Z6837" s="177" t="s">
        <v>4442</v>
      </c>
      <c r="AA6837" s="525" t="s">
        <v>4468</v>
      </c>
      <c r="AB6837" s="399" t="str">
        <f t="shared" si="1387"/>
        <v>DC3QT51</v>
      </c>
      <c r="AC6837" s="399" t="str">
        <f t="shared" si="1388"/>
        <v>DC3QT51-DL</v>
      </c>
      <c r="AD6837" t="str">
        <f>Y6837&amp;"-"&amp;VLOOKUP(AC6837,'LICH THI'!C:AA,9,0)</f>
        <v>65DLKT20121-42479</v>
      </c>
      <c r="AE6837">
        <f t="shared" si="1389"/>
        <v>1</v>
      </c>
    </row>
    <row r="6838" spans="1:31" x14ac:dyDescent="0.25">
      <c r="A6838" s="436" t="str">
        <f t="shared" si="1379"/>
        <v>DC3QT51-DL-3</v>
      </c>
      <c r="B6838" s="436">
        <f>COUNTIF(AC$4:AC6838,AC6838)</f>
        <v>3</v>
      </c>
      <c r="C6838" s="436" t="str">
        <f t="shared" si="1380"/>
        <v>DC3QT51-DL</v>
      </c>
      <c r="D6838" s="436">
        <f>VLOOKUP(C6838,'LICH THI'!C:AA,12,0)</f>
        <v>7</v>
      </c>
      <c r="E6838" s="436">
        <f>VLOOKUP(C6838,'LICH THI'!C:AA,13,0)</f>
        <v>7</v>
      </c>
      <c r="F6838" s="436">
        <f t="shared" si="1390"/>
        <v>7</v>
      </c>
      <c r="G6838" s="436">
        <f>VLOOKUP(C6838,'LICH THI'!C:AA,14,0)</f>
        <v>1</v>
      </c>
      <c r="H6838" s="436">
        <f t="shared" si="1381"/>
        <v>1</v>
      </c>
      <c r="I6838" s="436" t="str">
        <f t="shared" si="1382"/>
        <v>Đào Thị Thùy</v>
      </c>
      <c r="J6838" s="436"/>
      <c r="K6838" s="436">
        <f t="shared" si="1383"/>
        <v>1</v>
      </c>
      <c r="L6838" s="436" t="str">
        <f t="shared" si="1384"/>
        <v>DC3QT51-DL-1</v>
      </c>
      <c r="M6838" s="436">
        <f t="shared" si="1385"/>
        <v>2</v>
      </c>
      <c r="N6838" s="437">
        <f t="shared" si="1391"/>
        <v>2</v>
      </c>
      <c r="O6838" s="437"/>
      <c r="P6838" s="430" t="str">
        <f t="shared" si="1386"/>
        <v/>
      </c>
      <c r="U6838" s="177">
        <v>22</v>
      </c>
      <c r="V6838" s="177" t="s">
        <v>4464</v>
      </c>
      <c r="W6838" s="177" t="s">
        <v>3576</v>
      </c>
      <c r="X6838" s="177" t="s">
        <v>4298</v>
      </c>
      <c r="Y6838" s="177" t="s">
        <v>4469</v>
      </c>
      <c r="Z6838" s="177" t="s">
        <v>4442</v>
      </c>
      <c r="AA6838" s="525" t="s">
        <v>4470</v>
      </c>
      <c r="AB6838" s="399" t="str">
        <f t="shared" si="1387"/>
        <v>DC3QT51</v>
      </c>
      <c r="AC6838" s="399" t="str">
        <f t="shared" si="1388"/>
        <v>DC3QT51-DL</v>
      </c>
      <c r="AD6838" t="str">
        <f>Y6838&amp;"-"&amp;VLOOKUP(AC6838,'LICH THI'!C:AA,9,0)</f>
        <v>65DLKT20187-42479</v>
      </c>
      <c r="AE6838">
        <f t="shared" si="1389"/>
        <v>1</v>
      </c>
    </row>
    <row r="6839" spans="1:31" x14ac:dyDescent="0.25">
      <c r="A6839" s="436" t="str">
        <f t="shared" si="1379"/>
        <v>DC3QT51-DL-4</v>
      </c>
      <c r="B6839" s="436">
        <f>COUNTIF(AC$4:AC6839,AC6839)</f>
        <v>4</v>
      </c>
      <c r="C6839" s="436" t="str">
        <f t="shared" si="1380"/>
        <v>DC3QT51-DL</v>
      </c>
      <c r="D6839" s="436">
        <f>VLOOKUP(C6839,'LICH THI'!C:AA,12,0)</f>
        <v>7</v>
      </c>
      <c r="E6839" s="436">
        <f>VLOOKUP(C6839,'LICH THI'!C:AA,13,0)</f>
        <v>7</v>
      </c>
      <c r="F6839" s="436">
        <f t="shared" si="1390"/>
        <v>7</v>
      </c>
      <c r="G6839" s="436">
        <f>VLOOKUP(C6839,'LICH THI'!C:AA,14,0)</f>
        <v>1</v>
      </c>
      <c r="H6839" s="436">
        <f t="shared" si="1381"/>
        <v>1</v>
      </c>
      <c r="I6839" s="436" t="str">
        <f t="shared" si="1382"/>
        <v>Nguyễn Thị Thùy</v>
      </c>
      <c r="J6839" s="436"/>
      <c r="K6839" s="436">
        <f t="shared" si="1383"/>
        <v>1</v>
      </c>
      <c r="L6839" s="436" t="str">
        <f t="shared" si="1384"/>
        <v>DC3QT51-DL-1</v>
      </c>
      <c r="M6839" s="436">
        <f t="shared" si="1385"/>
        <v>2</v>
      </c>
      <c r="N6839" s="437">
        <f t="shared" si="1391"/>
        <v>3</v>
      </c>
      <c r="O6839" s="437"/>
      <c r="P6839" s="430" t="str">
        <f t="shared" si="1386"/>
        <v/>
      </c>
      <c r="U6839" s="177">
        <v>23</v>
      </c>
      <c r="V6839" s="177" t="s">
        <v>4464</v>
      </c>
      <c r="W6839" s="177" t="s">
        <v>2619</v>
      </c>
      <c r="X6839" s="177" t="s">
        <v>4298</v>
      </c>
      <c r="Y6839" s="177" t="s">
        <v>4471</v>
      </c>
      <c r="Z6839" s="177" t="s">
        <v>4442</v>
      </c>
      <c r="AA6839" s="525" t="s">
        <v>4472</v>
      </c>
      <c r="AB6839" s="399" t="str">
        <f t="shared" si="1387"/>
        <v>DC3QT51</v>
      </c>
      <c r="AC6839" s="399" t="str">
        <f t="shared" si="1388"/>
        <v>DC3QT51-DL</v>
      </c>
      <c r="AD6839" t="str">
        <f>Y6839&amp;"-"&amp;VLOOKUP(AC6839,'LICH THI'!C:AA,9,0)</f>
        <v>65DLKT21117-42479</v>
      </c>
      <c r="AE6839">
        <f t="shared" si="1389"/>
        <v>1</v>
      </c>
    </row>
    <row r="6840" spans="1:31" x14ac:dyDescent="0.25">
      <c r="A6840" s="436" t="str">
        <f t="shared" si="1379"/>
        <v>DC3QT51-DL-5</v>
      </c>
      <c r="B6840" s="436">
        <f>COUNTIF(AC$4:AC6840,AC6840)</f>
        <v>5</v>
      </c>
      <c r="C6840" s="436" t="str">
        <f t="shared" si="1380"/>
        <v>DC3QT51-DL</v>
      </c>
      <c r="D6840" s="436">
        <f>VLOOKUP(C6840,'LICH THI'!C:AA,12,0)</f>
        <v>7</v>
      </c>
      <c r="E6840" s="436">
        <f>VLOOKUP(C6840,'LICH THI'!C:AA,13,0)</f>
        <v>7</v>
      </c>
      <c r="F6840" s="436">
        <f t="shared" si="1390"/>
        <v>7</v>
      </c>
      <c r="G6840" s="436">
        <f>VLOOKUP(C6840,'LICH THI'!C:AA,14,0)</f>
        <v>1</v>
      </c>
      <c r="H6840" s="436">
        <f t="shared" si="1381"/>
        <v>1</v>
      </c>
      <c r="I6840" s="436" t="str">
        <f t="shared" si="1382"/>
        <v>Nguyễn Thị Thúy</v>
      </c>
      <c r="J6840" s="436"/>
      <c r="K6840" s="436">
        <f t="shared" si="1383"/>
        <v>1</v>
      </c>
      <c r="L6840" s="436" t="str">
        <f t="shared" si="1384"/>
        <v>DC3QT51-DL-1</v>
      </c>
      <c r="M6840" s="436">
        <f t="shared" si="1385"/>
        <v>2</v>
      </c>
      <c r="N6840" s="437">
        <f t="shared" si="1391"/>
        <v>4</v>
      </c>
      <c r="O6840" s="437"/>
      <c r="P6840" s="430" t="str">
        <f t="shared" si="1386"/>
        <v/>
      </c>
      <c r="U6840" s="177">
        <v>24</v>
      </c>
      <c r="V6840" s="177" t="s">
        <v>4464</v>
      </c>
      <c r="W6840" s="177" t="s">
        <v>2619</v>
      </c>
      <c r="X6840" s="177" t="s">
        <v>2631</v>
      </c>
      <c r="Y6840" s="177" t="s">
        <v>4473</v>
      </c>
      <c r="Z6840" s="177" t="s">
        <v>4442</v>
      </c>
      <c r="AA6840" s="525" t="s">
        <v>3291</v>
      </c>
      <c r="AB6840" s="399" t="str">
        <f t="shared" si="1387"/>
        <v>DC3QT51</v>
      </c>
      <c r="AC6840" s="399" t="str">
        <f t="shared" si="1388"/>
        <v>DC3QT51-DL</v>
      </c>
      <c r="AD6840" t="str">
        <f>Y6840&amp;"-"&amp;VLOOKUP(AC6840,'LICH THI'!C:AA,9,0)</f>
        <v>65DLKT20120-42479</v>
      </c>
      <c r="AE6840">
        <f t="shared" si="1389"/>
        <v>1</v>
      </c>
    </row>
    <row r="6841" spans="1:31" x14ac:dyDescent="0.25">
      <c r="A6841" s="436" t="str">
        <f t="shared" si="1379"/>
        <v>DC3QT51-DL-6</v>
      </c>
      <c r="B6841" s="436">
        <f>COUNTIF(AC$4:AC6841,AC6841)</f>
        <v>6</v>
      </c>
      <c r="C6841" s="436" t="str">
        <f t="shared" si="1380"/>
        <v>DC3QT51-DL</v>
      </c>
      <c r="D6841" s="436">
        <f>VLOOKUP(C6841,'LICH THI'!C:AA,12,0)</f>
        <v>7</v>
      </c>
      <c r="E6841" s="436">
        <f>VLOOKUP(C6841,'LICH THI'!C:AA,13,0)</f>
        <v>7</v>
      </c>
      <c r="F6841" s="436">
        <f t="shared" si="1390"/>
        <v>7</v>
      </c>
      <c r="G6841" s="436">
        <f>VLOOKUP(C6841,'LICH THI'!C:AA,14,0)</f>
        <v>1</v>
      </c>
      <c r="H6841" s="436">
        <f t="shared" si="1381"/>
        <v>1</v>
      </c>
      <c r="I6841" s="436" t="str">
        <f t="shared" si="1382"/>
        <v>Mai Thị Thanh Thư</v>
      </c>
      <c r="J6841" s="436"/>
      <c r="K6841" s="436">
        <f t="shared" si="1383"/>
        <v>1</v>
      </c>
      <c r="L6841" s="436" t="str">
        <f t="shared" si="1384"/>
        <v>DC3QT51-DL-1</v>
      </c>
      <c r="M6841" s="436">
        <f t="shared" si="1385"/>
        <v>2</v>
      </c>
      <c r="N6841" s="437">
        <f t="shared" si="1391"/>
        <v>5</v>
      </c>
      <c r="O6841" s="437"/>
      <c r="P6841" s="430" t="str">
        <f t="shared" si="1386"/>
        <v/>
      </c>
      <c r="U6841" s="177">
        <v>25</v>
      </c>
      <c r="V6841" s="177" t="s">
        <v>4464</v>
      </c>
      <c r="W6841" s="177" t="s">
        <v>4474</v>
      </c>
      <c r="X6841" s="177" t="s">
        <v>4475</v>
      </c>
      <c r="Y6841" s="177" t="s">
        <v>4476</v>
      </c>
      <c r="Z6841" s="177" t="s">
        <v>4442</v>
      </c>
      <c r="AA6841" s="525" t="s">
        <v>4477</v>
      </c>
      <c r="AB6841" s="399" t="str">
        <f t="shared" si="1387"/>
        <v>DC3QT51</v>
      </c>
      <c r="AC6841" s="399" t="str">
        <f t="shared" si="1388"/>
        <v>DC3QT51-DL</v>
      </c>
      <c r="AD6841" t="str">
        <f>Y6841&amp;"-"&amp;VLOOKUP(AC6841,'LICH THI'!C:AA,9,0)</f>
        <v>65DLKT20158-42479</v>
      </c>
      <c r="AE6841">
        <f t="shared" si="1389"/>
        <v>1</v>
      </c>
    </row>
    <row r="6842" spans="1:31" x14ac:dyDescent="0.25">
      <c r="A6842" s="436" t="str">
        <f t="shared" si="1379"/>
        <v>DC3QT51-DL-7</v>
      </c>
      <c r="B6842" s="436">
        <f>COUNTIF(AC$4:AC6842,AC6842)</f>
        <v>7</v>
      </c>
      <c r="C6842" s="436" t="str">
        <f t="shared" si="1380"/>
        <v>DC3QT51-DL</v>
      </c>
      <c r="D6842" s="436">
        <f>VLOOKUP(C6842,'LICH THI'!C:AA,12,0)</f>
        <v>7</v>
      </c>
      <c r="E6842" s="436">
        <f>VLOOKUP(C6842,'LICH THI'!C:AA,13,0)</f>
        <v>7</v>
      </c>
      <c r="F6842" s="436">
        <f t="shared" si="1390"/>
        <v>7</v>
      </c>
      <c r="G6842" s="436">
        <f>VLOOKUP(C6842,'LICH THI'!C:AA,14,0)</f>
        <v>1</v>
      </c>
      <c r="H6842" s="436">
        <f t="shared" si="1381"/>
        <v>1</v>
      </c>
      <c r="I6842" s="436" t="str">
        <f t="shared" si="1382"/>
        <v>Trần Thị Huyền Trang</v>
      </c>
      <c r="J6842" s="436"/>
      <c r="K6842" s="436">
        <f t="shared" si="1383"/>
        <v>1</v>
      </c>
      <c r="L6842" s="436" t="str">
        <f t="shared" si="1384"/>
        <v>DC3QT51-DL-1</v>
      </c>
      <c r="M6842" s="436">
        <f t="shared" si="1385"/>
        <v>2</v>
      </c>
      <c r="N6842" s="437">
        <f t="shared" si="1391"/>
        <v>6</v>
      </c>
      <c r="O6842" s="437"/>
      <c r="P6842" s="430" t="str">
        <f t="shared" si="1386"/>
        <v/>
      </c>
      <c r="U6842" s="177">
        <v>26</v>
      </c>
      <c r="V6842" s="177" t="s">
        <v>4464</v>
      </c>
      <c r="W6842" s="177" t="s">
        <v>4478</v>
      </c>
      <c r="X6842" s="177" t="s">
        <v>2694</v>
      </c>
      <c r="Y6842" s="177" t="s">
        <v>4479</v>
      </c>
      <c r="Z6842" s="177" t="s">
        <v>4442</v>
      </c>
      <c r="AA6842" s="525" t="s">
        <v>3109</v>
      </c>
      <c r="AB6842" s="399" t="str">
        <f t="shared" si="1387"/>
        <v>DC3QT51</v>
      </c>
      <c r="AC6842" s="399" t="str">
        <f t="shared" si="1388"/>
        <v>DC3QT51-DL</v>
      </c>
      <c r="AD6842" t="str">
        <f>Y6842&amp;"-"&amp;VLOOKUP(AC6842,'LICH THI'!C:AA,9,0)</f>
        <v>65DLKT20170-42479</v>
      </c>
      <c r="AE6842">
        <f t="shared" si="1389"/>
        <v>1</v>
      </c>
    </row>
    <row r="6843" spans="1:31" x14ac:dyDescent="0.25">
      <c r="A6843" s="436" t="str">
        <f t="shared" si="1379"/>
        <v>DC3QT61-DC-1</v>
      </c>
      <c r="B6843" s="436">
        <f>COUNTIF(AC$4:AC6843,AC6843)</f>
        <v>1</v>
      </c>
      <c r="C6843" s="436" t="str">
        <f t="shared" si="1380"/>
        <v>DC3QT61-DC</v>
      </c>
      <c r="D6843" s="436">
        <f>VLOOKUP(C6843,'LICH THI'!C:AA,12,0)</f>
        <v>14</v>
      </c>
      <c r="E6843" s="436">
        <f>VLOOKUP(C6843,'LICH THI'!C:AA,13,0)</f>
        <v>14</v>
      </c>
      <c r="F6843" s="436">
        <f t="shared" si="1390"/>
        <v>14</v>
      </c>
      <c r="G6843" s="436">
        <f>VLOOKUP(C6843,'LICH THI'!C:AA,14,0)</f>
        <v>1</v>
      </c>
      <c r="H6843" s="436">
        <f t="shared" si="1381"/>
        <v>1</v>
      </c>
      <c r="I6843" s="436" t="str">
        <f t="shared" si="1382"/>
        <v>Tạ Thị Ánh</v>
      </c>
      <c r="J6843" s="436"/>
      <c r="K6843" s="436">
        <f t="shared" si="1383"/>
        <v>1</v>
      </c>
      <c r="L6843" s="436" t="str">
        <f t="shared" si="1384"/>
        <v>DC3QT61-DC-1</v>
      </c>
      <c r="M6843" s="436">
        <f t="shared" si="1385"/>
        <v>5</v>
      </c>
      <c r="N6843" s="437">
        <f t="shared" si="1391"/>
        <v>11</v>
      </c>
      <c r="O6843" s="437"/>
      <c r="P6843" s="430" t="str">
        <f t="shared" si="1386"/>
        <v/>
      </c>
      <c r="U6843" s="177">
        <v>3</v>
      </c>
      <c r="V6843" s="177" t="s">
        <v>3019</v>
      </c>
      <c r="W6843" s="177" t="s">
        <v>3020</v>
      </c>
      <c r="X6843" s="177" t="s">
        <v>3021</v>
      </c>
      <c r="Y6843" s="177" t="s">
        <v>3022</v>
      </c>
      <c r="Z6843" s="177" t="s">
        <v>7539</v>
      </c>
      <c r="AA6843" s="525" t="s">
        <v>3023</v>
      </c>
      <c r="AB6843" s="399" t="str">
        <f t="shared" si="1387"/>
        <v>DC3QT61</v>
      </c>
      <c r="AC6843" s="399" t="str">
        <f t="shared" si="1388"/>
        <v>DC3QT61-DC</v>
      </c>
      <c r="AD6843" t="str">
        <f>Y6843&amp;"-"&amp;VLOOKUP(AC6843,'LICH THI'!C:AA,9,0)</f>
        <v>64DCQT3097-42475</v>
      </c>
      <c r="AE6843">
        <f t="shared" si="1389"/>
        <v>1</v>
      </c>
    </row>
    <row r="6844" spans="1:31" x14ac:dyDescent="0.25">
      <c r="A6844" s="436" t="str">
        <f t="shared" si="1379"/>
        <v>DC3QT61-DC-2</v>
      </c>
      <c r="B6844" s="436">
        <f>COUNTIF(AC$4:AC6844,AC6844)</f>
        <v>2</v>
      </c>
      <c r="C6844" s="436" t="str">
        <f t="shared" si="1380"/>
        <v>DC3QT61-DC</v>
      </c>
      <c r="D6844" s="436">
        <f>VLOOKUP(C6844,'LICH THI'!C:AA,12,0)</f>
        <v>14</v>
      </c>
      <c r="E6844" s="436">
        <f>VLOOKUP(C6844,'LICH THI'!C:AA,13,0)</f>
        <v>14</v>
      </c>
      <c r="F6844" s="436">
        <f t="shared" si="1390"/>
        <v>14</v>
      </c>
      <c r="G6844" s="436">
        <f>VLOOKUP(C6844,'LICH THI'!C:AA,14,0)</f>
        <v>1</v>
      </c>
      <c r="H6844" s="436">
        <f t="shared" si="1381"/>
        <v>1</v>
      </c>
      <c r="I6844" s="436" t="str">
        <f t="shared" si="1382"/>
        <v>Trần Đình Chiến</v>
      </c>
      <c r="J6844" s="436"/>
      <c r="K6844" s="436">
        <f t="shared" si="1383"/>
        <v>1</v>
      </c>
      <c r="L6844" s="436" t="str">
        <f t="shared" si="1384"/>
        <v>DC3QT61-DC-1</v>
      </c>
      <c r="M6844" s="436">
        <f t="shared" si="1385"/>
        <v>5</v>
      </c>
      <c r="N6844" s="437">
        <f t="shared" si="1391"/>
        <v>12</v>
      </c>
      <c r="O6844" s="437"/>
      <c r="P6844" s="430" t="str">
        <f t="shared" si="1386"/>
        <v/>
      </c>
      <c r="U6844" s="177">
        <v>4</v>
      </c>
      <c r="V6844" s="177" t="s">
        <v>3019</v>
      </c>
      <c r="W6844" s="177" t="s">
        <v>3263</v>
      </c>
      <c r="X6844" s="177" t="s">
        <v>2709</v>
      </c>
      <c r="Y6844" s="177" t="s">
        <v>3873</v>
      </c>
      <c r="Z6844" s="177" t="s">
        <v>7539</v>
      </c>
      <c r="AA6844" s="525" t="s">
        <v>3874</v>
      </c>
      <c r="AB6844" s="399" t="str">
        <f t="shared" si="1387"/>
        <v>DC3QT61</v>
      </c>
      <c r="AC6844" s="399" t="str">
        <f t="shared" si="1388"/>
        <v>DC3QT61-DC</v>
      </c>
      <c r="AD6844" t="str">
        <f>Y6844&amp;"-"&amp;VLOOKUP(AC6844,'LICH THI'!C:AA,9,0)</f>
        <v>64DCQT3108-42475</v>
      </c>
      <c r="AE6844">
        <f t="shared" si="1389"/>
        <v>1</v>
      </c>
    </row>
    <row r="6845" spans="1:31" x14ac:dyDescent="0.25">
      <c r="A6845" s="436" t="str">
        <f t="shared" si="1379"/>
        <v>DC3QT61-DC-3</v>
      </c>
      <c r="B6845" s="436">
        <f>COUNTIF(AC$4:AC6845,AC6845)</f>
        <v>3</v>
      </c>
      <c r="C6845" s="436" t="str">
        <f t="shared" si="1380"/>
        <v>DC3QT61-DC</v>
      </c>
      <c r="D6845" s="436">
        <f>VLOOKUP(C6845,'LICH THI'!C:AA,12,0)</f>
        <v>14</v>
      </c>
      <c r="E6845" s="436">
        <f>VLOOKUP(C6845,'LICH THI'!C:AA,13,0)</f>
        <v>14</v>
      </c>
      <c r="F6845" s="436">
        <f t="shared" si="1390"/>
        <v>14</v>
      </c>
      <c r="G6845" s="436">
        <f>VLOOKUP(C6845,'LICH THI'!C:AA,14,0)</f>
        <v>1</v>
      </c>
      <c r="H6845" s="436">
        <f t="shared" si="1381"/>
        <v>1</v>
      </c>
      <c r="I6845" s="436" t="str">
        <f t="shared" si="1382"/>
        <v>Tạ Thị Tuyết Chinh</v>
      </c>
      <c r="J6845" s="436"/>
      <c r="K6845" s="436">
        <f t="shared" si="1383"/>
        <v>1</v>
      </c>
      <c r="L6845" s="436" t="str">
        <f t="shared" si="1384"/>
        <v>DC3QT61-DC-1</v>
      </c>
      <c r="M6845" s="436">
        <f t="shared" si="1385"/>
        <v>5</v>
      </c>
      <c r="N6845" s="437">
        <f t="shared" si="1391"/>
        <v>13</v>
      </c>
      <c r="O6845" s="437"/>
      <c r="P6845" s="430" t="str">
        <f t="shared" si="1386"/>
        <v/>
      </c>
      <c r="U6845" s="177">
        <v>7</v>
      </c>
      <c r="V6845" s="177" t="s">
        <v>3088</v>
      </c>
      <c r="W6845" s="177" t="s">
        <v>5634</v>
      </c>
      <c r="X6845" s="177" t="s">
        <v>4163</v>
      </c>
      <c r="Y6845" s="177" t="s">
        <v>5635</v>
      </c>
      <c r="Z6845" s="177" t="s">
        <v>7539</v>
      </c>
      <c r="AA6845" s="525" t="s">
        <v>3701</v>
      </c>
      <c r="AB6845" s="399" t="str">
        <f t="shared" si="1387"/>
        <v>DC3QT61</v>
      </c>
      <c r="AC6845" s="399" t="str">
        <f t="shared" si="1388"/>
        <v>DC3QT61-DC</v>
      </c>
      <c r="AD6845" t="str">
        <f>Y6845&amp;"-"&amp;VLOOKUP(AC6845,'LICH THI'!C:AA,9,0)</f>
        <v>63DCQT3053-42475</v>
      </c>
      <c r="AE6845">
        <f t="shared" si="1389"/>
        <v>1</v>
      </c>
    </row>
    <row r="6846" spans="1:31" x14ac:dyDescent="0.25">
      <c r="A6846" s="436" t="str">
        <f t="shared" si="1379"/>
        <v>DC3QT61-DC-4</v>
      </c>
      <c r="B6846" s="436">
        <f>COUNTIF(AC$4:AC6846,AC6846)</f>
        <v>4</v>
      </c>
      <c r="C6846" s="436" t="str">
        <f t="shared" si="1380"/>
        <v>DC3QT61-DC</v>
      </c>
      <c r="D6846" s="436">
        <f>VLOOKUP(C6846,'LICH THI'!C:AA,12,0)</f>
        <v>14</v>
      </c>
      <c r="E6846" s="436">
        <f>VLOOKUP(C6846,'LICH THI'!C:AA,13,0)</f>
        <v>14</v>
      </c>
      <c r="F6846" s="436">
        <f t="shared" si="1390"/>
        <v>14</v>
      </c>
      <c r="G6846" s="436">
        <f>VLOOKUP(C6846,'LICH THI'!C:AA,14,0)</f>
        <v>1</v>
      </c>
      <c r="H6846" s="436">
        <f t="shared" si="1381"/>
        <v>1</v>
      </c>
      <c r="I6846" s="436" t="str">
        <f t="shared" si="1382"/>
        <v>Nguyễn Danh Hải</v>
      </c>
      <c r="J6846" s="436"/>
      <c r="K6846" s="436">
        <f t="shared" si="1383"/>
        <v>1</v>
      </c>
      <c r="L6846" s="436" t="str">
        <f t="shared" si="1384"/>
        <v>DC3QT61-DC-1</v>
      </c>
      <c r="M6846" s="436">
        <f t="shared" si="1385"/>
        <v>5</v>
      </c>
      <c r="N6846" s="437">
        <f t="shared" si="1391"/>
        <v>14</v>
      </c>
      <c r="O6846" s="437"/>
      <c r="P6846" s="430" t="str">
        <f t="shared" si="1386"/>
        <v/>
      </c>
      <c r="U6846" s="177">
        <v>8</v>
      </c>
      <c r="V6846" s="177" t="s">
        <v>3088</v>
      </c>
      <c r="W6846" s="177" t="s">
        <v>3092</v>
      </c>
      <c r="X6846" s="177" t="s">
        <v>2908</v>
      </c>
      <c r="Y6846" s="177" t="s">
        <v>3093</v>
      </c>
      <c r="Z6846" s="177" t="s">
        <v>7539</v>
      </c>
      <c r="AA6846" s="525" t="s">
        <v>3094</v>
      </c>
      <c r="AB6846" s="399" t="str">
        <f t="shared" si="1387"/>
        <v>DC3QT61</v>
      </c>
      <c r="AC6846" s="399" t="str">
        <f t="shared" si="1388"/>
        <v>DC3QT61-DC</v>
      </c>
      <c r="AD6846" t="str">
        <f>Y6846&amp;"-"&amp;VLOOKUP(AC6846,'LICH THI'!C:AA,9,0)</f>
        <v>63DCQT3040-42475</v>
      </c>
      <c r="AE6846">
        <f t="shared" si="1389"/>
        <v>1</v>
      </c>
    </row>
    <row r="6847" spans="1:31" x14ac:dyDescent="0.25">
      <c r="A6847" s="436" t="str">
        <f t="shared" si="1379"/>
        <v>DC3QT61-DC-5</v>
      </c>
      <c r="B6847" s="436">
        <f>COUNTIF(AC$4:AC6847,AC6847)</f>
        <v>5</v>
      </c>
      <c r="C6847" s="436" t="str">
        <f t="shared" si="1380"/>
        <v>DC3QT61-DC</v>
      </c>
      <c r="D6847" s="436">
        <f>VLOOKUP(C6847,'LICH THI'!C:AA,12,0)</f>
        <v>14</v>
      </c>
      <c r="E6847" s="436">
        <f>VLOOKUP(C6847,'LICH THI'!C:AA,13,0)</f>
        <v>14</v>
      </c>
      <c r="F6847" s="436">
        <f t="shared" si="1390"/>
        <v>14</v>
      </c>
      <c r="G6847" s="436">
        <f>VLOOKUP(C6847,'LICH THI'!C:AA,14,0)</f>
        <v>1</v>
      </c>
      <c r="H6847" s="436">
        <f t="shared" si="1381"/>
        <v>1</v>
      </c>
      <c r="I6847" s="436" t="str">
        <f t="shared" si="1382"/>
        <v>Nguyễn Minh Hải</v>
      </c>
      <c r="J6847" s="436"/>
      <c r="K6847" s="436">
        <f t="shared" si="1383"/>
        <v>1</v>
      </c>
      <c r="L6847" s="436" t="str">
        <f t="shared" si="1384"/>
        <v>DC3QT61-DC-1</v>
      </c>
      <c r="M6847" s="436">
        <f t="shared" si="1385"/>
        <v>5</v>
      </c>
      <c r="N6847" s="437">
        <f t="shared" si="1391"/>
        <v>1</v>
      </c>
      <c r="O6847" s="437"/>
      <c r="P6847" s="430" t="str">
        <f t="shared" si="1386"/>
        <v/>
      </c>
      <c r="U6847" s="177">
        <v>9</v>
      </c>
      <c r="V6847" s="177" t="s">
        <v>3088</v>
      </c>
      <c r="W6847" s="177" t="s">
        <v>2708</v>
      </c>
      <c r="X6847" s="177" t="s">
        <v>2908</v>
      </c>
      <c r="Y6847" s="177" t="s">
        <v>4439</v>
      </c>
      <c r="Z6847" s="177" t="s">
        <v>7539</v>
      </c>
      <c r="AA6847" s="525" t="s">
        <v>4440</v>
      </c>
      <c r="AB6847" s="399" t="str">
        <f t="shared" si="1387"/>
        <v>DC3QT61</v>
      </c>
      <c r="AC6847" s="399" t="str">
        <f t="shared" si="1388"/>
        <v>DC3QT61-DC</v>
      </c>
      <c r="AD6847" t="str">
        <f>Y6847&amp;"-"&amp;VLOOKUP(AC6847,'LICH THI'!C:AA,9,0)</f>
        <v>63DCQT3002-42475</v>
      </c>
      <c r="AE6847">
        <f t="shared" si="1389"/>
        <v>1</v>
      </c>
    </row>
    <row r="6848" spans="1:31" x14ac:dyDescent="0.25">
      <c r="A6848" s="436" t="str">
        <f t="shared" si="1379"/>
        <v>DC3QT61-DC-6</v>
      </c>
      <c r="B6848" s="436">
        <f>COUNTIF(AC$4:AC6848,AC6848)</f>
        <v>6</v>
      </c>
      <c r="C6848" s="436" t="str">
        <f t="shared" si="1380"/>
        <v>DC3QT61-DC</v>
      </c>
      <c r="D6848" s="436">
        <f>VLOOKUP(C6848,'LICH THI'!C:AA,12,0)</f>
        <v>14</v>
      </c>
      <c r="E6848" s="436">
        <f>VLOOKUP(C6848,'LICH THI'!C:AA,13,0)</f>
        <v>14</v>
      </c>
      <c r="F6848" s="436">
        <f t="shared" si="1390"/>
        <v>14</v>
      </c>
      <c r="G6848" s="436">
        <f>VLOOKUP(C6848,'LICH THI'!C:AA,14,0)</f>
        <v>1</v>
      </c>
      <c r="H6848" s="436">
        <f t="shared" si="1381"/>
        <v>1</v>
      </c>
      <c r="I6848" s="436" t="str">
        <f t="shared" si="1382"/>
        <v>Nguyễn Thị Thu Hiền</v>
      </c>
      <c r="J6848" s="436"/>
      <c r="K6848" s="436">
        <f t="shared" si="1383"/>
        <v>1</v>
      </c>
      <c r="L6848" s="436" t="str">
        <f t="shared" si="1384"/>
        <v>DC3QT61-DC-1</v>
      </c>
      <c r="M6848" s="436">
        <f t="shared" si="1385"/>
        <v>5</v>
      </c>
      <c r="N6848" s="437">
        <f t="shared" si="1391"/>
        <v>2</v>
      </c>
      <c r="O6848" s="437"/>
      <c r="P6848" s="430" t="str">
        <f t="shared" si="1386"/>
        <v/>
      </c>
      <c r="U6848" s="177">
        <v>10</v>
      </c>
      <c r="V6848" s="177" t="s">
        <v>3088</v>
      </c>
      <c r="W6848" s="177" t="s">
        <v>3056</v>
      </c>
      <c r="X6848" s="177" t="s">
        <v>3029</v>
      </c>
      <c r="Y6848" s="177" t="s">
        <v>5639</v>
      </c>
      <c r="Z6848" s="177" t="s">
        <v>7539</v>
      </c>
      <c r="AA6848" s="525" t="s">
        <v>5133</v>
      </c>
      <c r="AB6848" s="399" t="str">
        <f t="shared" si="1387"/>
        <v>DC3QT61</v>
      </c>
      <c r="AC6848" s="399" t="str">
        <f t="shared" si="1388"/>
        <v>DC3QT61-DC</v>
      </c>
      <c r="AD6848" t="str">
        <f>Y6848&amp;"-"&amp;VLOOKUP(AC6848,'LICH THI'!C:AA,9,0)</f>
        <v>63DCQT3013-42475</v>
      </c>
      <c r="AE6848">
        <f t="shared" si="1389"/>
        <v>1</v>
      </c>
    </row>
    <row r="6849" spans="1:31" x14ac:dyDescent="0.25">
      <c r="A6849" s="436" t="str">
        <f t="shared" si="1379"/>
        <v>DC3QT61-DC-7</v>
      </c>
      <c r="B6849" s="436">
        <f>COUNTIF(AC$4:AC6849,AC6849)</f>
        <v>7</v>
      </c>
      <c r="C6849" s="436" t="str">
        <f t="shared" si="1380"/>
        <v>DC3QT61-DC</v>
      </c>
      <c r="D6849" s="436">
        <f>VLOOKUP(C6849,'LICH THI'!C:AA,12,0)</f>
        <v>14</v>
      </c>
      <c r="E6849" s="436">
        <f>VLOOKUP(C6849,'LICH THI'!C:AA,13,0)</f>
        <v>14</v>
      </c>
      <c r="F6849" s="436">
        <f t="shared" si="1390"/>
        <v>14</v>
      </c>
      <c r="G6849" s="436">
        <f>VLOOKUP(C6849,'LICH THI'!C:AA,14,0)</f>
        <v>1</v>
      </c>
      <c r="H6849" s="436">
        <f t="shared" si="1381"/>
        <v>1</v>
      </c>
      <c r="I6849" s="436" t="str">
        <f t="shared" si="1382"/>
        <v>Trần Thị Thanh Hiền</v>
      </c>
      <c r="J6849" s="436"/>
      <c r="K6849" s="436">
        <f t="shared" si="1383"/>
        <v>1</v>
      </c>
      <c r="L6849" s="436" t="str">
        <f t="shared" si="1384"/>
        <v>DC3QT61-DC-1</v>
      </c>
      <c r="M6849" s="436">
        <f t="shared" si="1385"/>
        <v>5</v>
      </c>
      <c r="N6849" s="437">
        <f t="shared" si="1391"/>
        <v>3</v>
      </c>
      <c r="O6849" s="437"/>
      <c r="P6849" s="430" t="str">
        <f t="shared" si="1386"/>
        <v/>
      </c>
      <c r="U6849" s="177">
        <v>5</v>
      </c>
      <c r="V6849" s="177" t="s">
        <v>3019</v>
      </c>
      <c r="W6849" s="177" t="s">
        <v>3028</v>
      </c>
      <c r="X6849" s="177" t="s">
        <v>3029</v>
      </c>
      <c r="Y6849" s="177" t="s">
        <v>3030</v>
      </c>
      <c r="Z6849" s="177" t="s">
        <v>7539</v>
      </c>
      <c r="AA6849" s="525" t="s">
        <v>3031</v>
      </c>
      <c r="AB6849" s="399" t="str">
        <f t="shared" si="1387"/>
        <v>DC3QT61</v>
      </c>
      <c r="AC6849" s="399" t="str">
        <f t="shared" si="1388"/>
        <v>DC3QT61-DC</v>
      </c>
      <c r="AD6849" t="str">
        <f>Y6849&amp;"-"&amp;VLOOKUP(AC6849,'LICH THI'!C:AA,9,0)</f>
        <v>64DCQT3098-42475</v>
      </c>
      <c r="AE6849">
        <f t="shared" si="1389"/>
        <v>1</v>
      </c>
    </row>
    <row r="6850" spans="1:31" x14ac:dyDescent="0.25">
      <c r="A6850" s="436" t="str">
        <f t="shared" si="1379"/>
        <v>DC3QT61-DC-8</v>
      </c>
      <c r="B6850" s="436">
        <f>COUNTIF(AC$4:AC6850,AC6850)</f>
        <v>8</v>
      </c>
      <c r="C6850" s="436" t="str">
        <f t="shared" si="1380"/>
        <v>DC3QT61-DC</v>
      </c>
      <c r="D6850" s="436">
        <f>VLOOKUP(C6850,'LICH THI'!C:AA,12,0)</f>
        <v>14</v>
      </c>
      <c r="E6850" s="436">
        <f>VLOOKUP(C6850,'LICH THI'!C:AA,13,0)</f>
        <v>14</v>
      </c>
      <c r="F6850" s="436">
        <f t="shared" si="1390"/>
        <v>14</v>
      </c>
      <c r="G6850" s="436">
        <f>VLOOKUP(C6850,'LICH THI'!C:AA,14,0)</f>
        <v>1</v>
      </c>
      <c r="H6850" s="436">
        <f t="shared" si="1381"/>
        <v>1</v>
      </c>
      <c r="I6850" s="436" t="str">
        <f t="shared" si="1382"/>
        <v>Nguyễn Mạnh Hùng</v>
      </c>
      <c r="J6850" s="436"/>
      <c r="K6850" s="436">
        <f t="shared" si="1383"/>
        <v>1</v>
      </c>
      <c r="L6850" s="436" t="str">
        <f t="shared" si="1384"/>
        <v>DC3QT61-DC-1</v>
      </c>
      <c r="M6850" s="436">
        <f t="shared" si="1385"/>
        <v>5</v>
      </c>
      <c r="N6850" s="437">
        <f t="shared" si="1391"/>
        <v>4</v>
      </c>
      <c r="O6850" s="437"/>
      <c r="P6850" s="430" t="str">
        <f t="shared" si="1386"/>
        <v/>
      </c>
      <c r="U6850" s="177">
        <v>11</v>
      </c>
      <c r="V6850" s="177" t="s">
        <v>3088</v>
      </c>
      <c r="W6850" s="177" t="s">
        <v>2734</v>
      </c>
      <c r="X6850" s="177" t="s">
        <v>2801</v>
      </c>
      <c r="Y6850" s="177" t="s">
        <v>6844</v>
      </c>
      <c r="Z6850" s="177" t="s">
        <v>7539</v>
      </c>
      <c r="AA6850" s="525" t="s">
        <v>6845</v>
      </c>
      <c r="AB6850" s="399" t="str">
        <f t="shared" si="1387"/>
        <v>DC3QT61</v>
      </c>
      <c r="AC6850" s="399" t="str">
        <f t="shared" si="1388"/>
        <v>DC3QT61-DC</v>
      </c>
      <c r="AD6850" t="str">
        <f>Y6850&amp;"-"&amp;VLOOKUP(AC6850,'LICH THI'!C:AA,9,0)</f>
        <v>63DCQT3023-42475</v>
      </c>
      <c r="AE6850">
        <f t="shared" si="1389"/>
        <v>1</v>
      </c>
    </row>
    <row r="6851" spans="1:31" x14ac:dyDescent="0.25">
      <c r="A6851" s="436" t="str">
        <f t="shared" si="1379"/>
        <v>DC3QT61-DC-9</v>
      </c>
      <c r="B6851" s="436">
        <f>COUNTIF(AC$4:AC6851,AC6851)</f>
        <v>9</v>
      </c>
      <c r="C6851" s="436" t="str">
        <f t="shared" si="1380"/>
        <v>DC3QT61-DC</v>
      </c>
      <c r="D6851" s="436">
        <f>VLOOKUP(C6851,'LICH THI'!C:AA,12,0)</f>
        <v>14</v>
      </c>
      <c r="E6851" s="436">
        <f>VLOOKUP(C6851,'LICH THI'!C:AA,13,0)</f>
        <v>14</v>
      </c>
      <c r="F6851" s="436">
        <f t="shared" si="1390"/>
        <v>14</v>
      </c>
      <c r="G6851" s="436">
        <f>VLOOKUP(C6851,'LICH THI'!C:AA,14,0)</f>
        <v>1</v>
      </c>
      <c r="H6851" s="436">
        <f t="shared" si="1381"/>
        <v>1</v>
      </c>
      <c r="I6851" s="436" t="str">
        <f t="shared" si="1382"/>
        <v>Nguyễn Thị Huyền</v>
      </c>
      <c r="J6851" s="436"/>
      <c r="K6851" s="436">
        <f t="shared" si="1383"/>
        <v>1</v>
      </c>
      <c r="L6851" s="436" t="str">
        <f t="shared" si="1384"/>
        <v>DC3QT61-DC-1</v>
      </c>
      <c r="M6851" s="436">
        <f t="shared" si="1385"/>
        <v>5</v>
      </c>
      <c r="N6851" s="437">
        <f t="shared" si="1391"/>
        <v>5</v>
      </c>
      <c r="O6851" s="437"/>
      <c r="P6851" s="430" t="str">
        <f t="shared" si="1386"/>
        <v/>
      </c>
      <c r="U6851" s="177">
        <v>6</v>
      </c>
      <c r="V6851" s="177" t="s">
        <v>3019</v>
      </c>
      <c r="W6851" s="177" t="s">
        <v>2619</v>
      </c>
      <c r="X6851" s="177" t="s">
        <v>4236</v>
      </c>
      <c r="Y6851" s="177" t="s">
        <v>6606</v>
      </c>
      <c r="Z6851" s="177" t="s">
        <v>7539</v>
      </c>
      <c r="AA6851" s="525" t="s">
        <v>4602</v>
      </c>
      <c r="AB6851" s="399" t="str">
        <f t="shared" si="1387"/>
        <v>DC3QT61</v>
      </c>
      <c r="AC6851" s="399" t="str">
        <f t="shared" si="1388"/>
        <v>DC3QT61-DC</v>
      </c>
      <c r="AD6851" t="str">
        <f>Y6851&amp;"-"&amp;VLOOKUP(AC6851,'LICH THI'!C:AA,9,0)</f>
        <v>64DCQT3075-42475</v>
      </c>
      <c r="AE6851">
        <f t="shared" si="1389"/>
        <v>1</v>
      </c>
    </row>
    <row r="6852" spans="1:31" x14ac:dyDescent="0.25">
      <c r="A6852" s="436" t="str">
        <f t="shared" si="1379"/>
        <v>DC3QT61-DC-10</v>
      </c>
      <c r="B6852" s="436">
        <f>COUNTIF(AC$4:AC6852,AC6852)</f>
        <v>10</v>
      </c>
      <c r="C6852" s="436" t="str">
        <f t="shared" si="1380"/>
        <v>DC3QT61-DC</v>
      </c>
      <c r="D6852" s="436">
        <f>VLOOKUP(C6852,'LICH THI'!C:AA,12,0)</f>
        <v>14</v>
      </c>
      <c r="E6852" s="436">
        <f>VLOOKUP(C6852,'LICH THI'!C:AA,13,0)</f>
        <v>14</v>
      </c>
      <c r="F6852" s="436">
        <f t="shared" si="1390"/>
        <v>14</v>
      </c>
      <c r="G6852" s="436">
        <f>VLOOKUP(C6852,'LICH THI'!C:AA,14,0)</f>
        <v>1</v>
      </c>
      <c r="H6852" s="436">
        <f t="shared" si="1381"/>
        <v>1</v>
      </c>
      <c r="I6852" s="436" t="str">
        <f t="shared" si="1382"/>
        <v>Nguyễn Giao Linh</v>
      </c>
      <c r="J6852" s="436"/>
      <c r="K6852" s="436">
        <f t="shared" si="1383"/>
        <v>1</v>
      </c>
      <c r="L6852" s="436" t="str">
        <f t="shared" si="1384"/>
        <v>DC3QT61-DC-1</v>
      </c>
      <c r="M6852" s="436">
        <f t="shared" si="1385"/>
        <v>5</v>
      </c>
      <c r="N6852" s="437">
        <f t="shared" si="1391"/>
        <v>6</v>
      </c>
      <c r="O6852" s="437"/>
      <c r="P6852" s="430" t="str">
        <f t="shared" si="1386"/>
        <v/>
      </c>
      <c r="U6852" s="177">
        <v>12</v>
      </c>
      <c r="V6852" s="177" t="s">
        <v>3088</v>
      </c>
      <c r="W6852" s="177" t="s">
        <v>7129</v>
      </c>
      <c r="X6852" s="177" t="s">
        <v>2670</v>
      </c>
      <c r="Y6852" s="177" t="s">
        <v>7130</v>
      </c>
      <c r="Z6852" s="177" t="s">
        <v>7539</v>
      </c>
      <c r="AA6852" s="525" t="s">
        <v>7131</v>
      </c>
      <c r="AB6852" s="399" t="str">
        <f t="shared" si="1387"/>
        <v>DC3QT61</v>
      </c>
      <c r="AC6852" s="399" t="str">
        <f t="shared" si="1388"/>
        <v>DC3QT61-DC</v>
      </c>
      <c r="AD6852" t="str">
        <f>Y6852&amp;"-"&amp;VLOOKUP(AC6852,'LICH THI'!C:AA,9,0)</f>
        <v>63DCQT3009-42475</v>
      </c>
      <c r="AE6852">
        <f t="shared" si="1389"/>
        <v>1</v>
      </c>
    </row>
    <row r="6853" spans="1:31" x14ac:dyDescent="0.25">
      <c r="A6853" s="436" t="str">
        <f t="shared" ref="A6853:A6916" si="1392">C6853&amp;"-"&amp;B6853</f>
        <v>DC3QT61-DC-11</v>
      </c>
      <c r="B6853" s="436">
        <f>COUNTIF(AC$4:AC6853,AC6853)</f>
        <v>11</v>
      </c>
      <c r="C6853" s="436" t="str">
        <f t="shared" ref="C6853:C6916" si="1393">_CT_MaHP1</f>
        <v>DC3QT61-DC</v>
      </c>
      <c r="D6853" s="436">
        <f>VLOOKUP(C6853,'LICH THI'!C:AA,12,0)</f>
        <v>14</v>
      </c>
      <c r="E6853" s="436">
        <f>VLOOKUP(C6853,'LICH THI'!C:AA,13,0)</f>
        <v>14</v>
      </c>
      <c r="F6853" s="436">
        <f t="shared" si="1390"/>
        <v>14</v>
      </c>
      <c r="G6853" s="436">
        <f>VLOOKUP(C6853,'LICH THI'!C:AA,14,0)</f>
        <v>1</v>
      </c>
      <c r="H6853" s="436">
        <f t="shared" ref="H6853:H6916" si="1394">IF(E6853=0,"",TRUNC((B6853+E6853-1)/E6853))</f>
        <v>1</v>
      </c>
      <c r="I6853" s="436" t="str">
        <f t="shared" ref="I6853:I6916" si="1395">W6853&amp;" "&amp;X6853</f>
        <v>Trần Thị Nhường</v>
      </c>
      <c r="J6853" s="436"/>
      <c r="K6853" s="436">
        <f t="shared" ref="K6853:K6916" si="1396">IF(G6853=1,1,IF(H6853&lt;G6853,H6853+1,1))</f>
        <v>1</v>
      </c>
      <c r="L6853" s="436" t="str">
        <f t="shared" ref="L6853:L6916" si="1397">C6853&amp;"-"&amp;K6853</f>
        <v>DC3QT61-DC-1</v>
      </c>
      <c r="M6853" s="436">
        <f t="shared" ref="M6853:M6916" si="1398">IF(E6853=0,"",MOD(MID(C6853,6,2),E6853))</f>
        <v>5</v>
      </c>
      <c r="N6853" s="437">
        <f t="shared" si="1391"/>
        <v>7</v>
      </c>
      <c r="O6853" s="437"/>
      <c r="P6853" s="430" t="str">
        <f t="shared" ref="P6853:P6916" si="1399">IF(MOD(20*O6853,10)&lt;&gt;0,"SAI","")</f>
        <v/>
      </c>
      <c r="U6853" s="177">
        <v>13</v>
      </c>
      <c r="V6853" s="177" t="s">
        <v>3088</v>
      </c>
      <c r="W6853" s="177" t="s">
        <v>2716</v>
      </c>
      <c r="X6853" s="177" t="s">
        <v>3437</v>
      </c>
      <c r="Y6853" s="177" t="s">
        <v>4318</v>
      </c>
      <c r="Z6853" s="177" t="s">
        <v>7539</v>
      </c>
      <c r="AA6853" s="525" t="s">
        <v>3215</v>
      </c>
      <c r="AB6853" s="399" t="str">
        <f t="shared" ref="AB6853:AB6916" si="1400">_CT_MaHP</f>
        <v>DC3QT61</v>
      </c>
      <c r="AC6853" s="399" t="str">
        <f t="shared" ref="AC6853:AC6916" si="1401">_CT_MaHe</f>
        <v>DC3QT61-DC</v>
      </c>
      <c r="AD6853" t="str">
        <f>Y6853&amp;"-"&amp;VLOOKUP(AC6853,'LICH THI'!C:AA,9,0)</f>
        <v>63DCQT3003-42475</v>
      </c>
      <c r="AE6853">
        <f t="shared" ref="AE6853:AE6916" si="1402">COUNTIF(AD6853,AD:AD)</f>
        <v>1</v>
      </c>
    </row>
    <row r="6854" spans="1:31" x14ac:dyDescent="0.25">
      <c r="A6854" s="436" t="str">
        <f t="shared" si="1392"/>
        <v>DC3QT61-DC-12</v>
      </c>
      <c r="B6854" s="436">
        <f>COUNTIF(AC$4:AC6854,AC6854)</f>
        <v>12</v>
      </c>
      <c r="C6854" s="436" t="str">
        <f t="shared" si="1393"/>
        <v>DC3QT61-DC</v>
      </c>
      <c r="D6854" s="436">
        <f>VLOOKUP(C6854,'LICH THI'!C:AA,12,0)</f>
        <v>14</v>
      </c>
      <c r="E6854" s="436">
        <f>VLOOKUP(C6854,'LICH THI'!C:AA,13,0)</f>
        <v>14</v>
      </c>
      <c r="F6854" s="436">
        <f t="shared" ref="F6854:F6917" si="1403">IF(G6854="","",IF(G6854=H6854,D6854-(H6854-1)*E6854,E6854))</f>
        <v>14</v>
      </c>
      <c r="G6854" s="436">
        <f>VLOOKUP(C6854,'LICH THI'!C:AA,14,0)</f>
        <v>1</v>
      </c>
      <c r="H6854" s="436">
        <f t="shared" si="1394"/>
        <v>1</v>
      </c>
      <c r="I6854" s="436" t="str">
        <f t="shared" si="1395"/>
        <v>Phạm Phương Thao</v>
      </c>
      <c r="J6854" s="436"/>
      <c r="K6854" s="436">
        <f t="shared" si="1396"/>
        <v>1</v>
      </c>
      <c r="L6854" s="436" t="str">
        <f t="shared" si="1397"/>
        <v>DC3QT61-DC-1</v>
      </c>
      <c r="M6854" s="436">
        <f t="shared" si="1398"/>
        <v>5</v>
      </c>
      <c r="N6854" s="437">
        <f t="shared" ref="N6854:N6917" si="1404">IF(F6854=0,"",(K6854-1)*$N$2+1+MOD(B6854-M6854,F6854))</f>
        <v>8</v>
      </c>
      <c r="O6854" s="437"/>
      <c r="P6854" s="430" t="str">
        <f t="shared" si="1399"/>
        <v/>
      </c>
      <c r="U6854" s="177">
        <v>1</v>
      </c>
      <c r="V6854" s="177" t="s">
        <v>2707</v>
      </c>
      <c r="W6854" s="177" t="s">
        <v>5563</v>
      </c>
      <c r="X6854" s="177" t="s">
        <v>3977</v>
      </c>
      <c r="Y6854" s="177" t="s">
        <v>5564</v>
      </c>
      <c r="Z6854" s="177" t="s">
        <v>7539</v>
      </c>
      <c r="AA6854" s="525" t="s">
        <v>3023</v>
      </c>
      <c r="AB6854" s="399" t="str">
        <f t="shared" si="1400"/>
        <v>DC3QT61</v>
      </c>
      <c r="AC6854" s="399" t="str">
        <f t="shared" si="1401"/>
        <v>DC3QT61-DC</v>
      </c>
      <c r="AD6854" t="str">
        <f>Y6854&amp;"-"&amp;VLOOKUP(AC6854,'LICH THI'!C:AA,9,0)</f>
        <v>63DCQT3077-42475</v>
      </c>
      <c r="AE6854">
        <f t="shared" si="1402"/>
        <v>1</v>
      </c>
    </row>
    <row r="6855" spans="1:31" x14ac:dyDescent="0.25">
      <c r="A6855" s="436" t="str">
        <f t="shared" si="1392"/>
        <v>DC3QT61-DC-13</v>
      </c>
      <c r="B6855" s="436">
        <f>COUNTIF(AC$4:AC6855,AC6855)</f>
        <v>13</v>
      </c>
      <c r="C6855" s="436" t="str">
        <f t="shared" si="1393"/>
        <v>DC3QT61-DC</v>
      </c>
      <c r="D6855" s="436">
        <f>VLOOKUP(C6855,'LICH THI'!C:AA,12,0)</f>
        <v>14</v>
      </c>
      <c r="E6855" s="436">
        <f>VLOOKUP(C6855,'LICH THI'!C:AA,13,0)</f>
        <v>14</v>
      </c>
      <c r="F6855" s="436">
        <f t="shared" si="1403"/>
        <v>14</v>
      </c>
      <c r="G6855" s="436">
        <f>VLOOKUP(C6855,'LICH THI'!C:AA,14,0)</f>
        <v>1</v>
      </c>
      <c r="H6855" s="436">
        <f t="shared" si="1394"/>
        <v>1</v>
      </c>
      <c r="I6855" s="436" t="str">
        <f t="shared" si="1395"/>
        <v>Trịnh Thị Hà Thu</v>
      </c>
      <c r="J6855" s="436"/>
      <c r="K6855" s="436">
        <f t="shared" si="1396"/>
        <v>1</v>
      </c>
      <c r="L6855" s="436" t="str">
        <f t="shared" si="1397"/>
        <v>DC3QT61-DC-1</v>
      </c>
      <c r="M6855" s="436">
        <f t="shared" si="1398"/>
        <v>5</v>
      </c>
      <c r="N6855" s="437">
        <f t="shared" si="1404"/>
        <v>9</v>
      </c>
      <c r="O6855" s="437"/>
      <c r="P6855" s="430" t="str">
        <f t="shared" si="1399"/>
        <v/>
      </c>
      <c r="U6855" s="177">
        <v>14</v>
      </c>
      <c r="V6855" s="177" t="s">
        <v>3088</v>
      </c>
      <c r="W6855" s="177" t="s">
        <v>7540</v>
      </c>
      <c r="X6855" s="177" t="s">
        <v>2623</v>
      </c>
      <c r="Y6855" s="177" t="s">
        <v>7541</v>
      </c>
      <c r="Z6855" s="177" t="s">
        <v>7539</v>
      </c>
      <c r="AA6855" s="525" t="s">
        <v>6213</v>
      </c>
      <c r="AB6855" s="399" t="str">
        <f t="shared" si="1400"/>
        <v>DC3QT61</v>
      </c>
      <c r="AC6855" s="399" t="str">
        <f t="shared" si="1401"/>
        <v>DC3QT61-DC</v>
      </c>
      <c r="AD6855" t="str">
        <f>Y6855&amp;"-"&amp;VLOOKUP(AC6855,'LICH THI'!C:AA,9,0)</f>
        <v>63DCQT3011-42475</v>
      </c>
      <c r="AE6855">
        <f t="shared" si="1402"/>
        <v>1</v>
      </c>
    </row>
    <row r="6856" spans="1:31" x14ac:dyDescent="0.25">
      <c r="A6856" s="436" t="str">
        <f t="shared" si="1392"/>
        <v>DC3QT61-DC-14</v>
      </c>
      <c r="B6856" s="436">
        <f>COUNTIF(AC$4:AC6856,AC6856)</f>
        <v>14</v>
      </c>
      <c r="C6856" s="436" t="str">
        <f t="shared" si="1393"/>
        <v>DC3QT61-DC</v>
      </c>
      <c r="D6856" s="436">
        <f>VLOOKUP(C6856,'LICH THI'!C:AA,12,0)</f>
        <v>14</v>
      </c>
      <c r="E6856" s="436">
        <f>VLOOKUP(C6856,'LICH THI'!C:AA,13,0)</f>
        <v>14</v>
      </c>
      <c r="F6856" s="436">
        <f t="shared" si="1403"/>
        <v>14</v>
      </c>
      <c r="G6856" s="436">
        <f>VLOOKUP(C6856,'LICH THI'!C:AA,14,0)</f>
        <v>1</v>
      </c>
      <c r="H6856" s="436">
        <f t="shared" si="1394"/>
        <v>1</v>
      </c>
      <c r="I6856" s="436" t="str">
        <f t="shared" si="1395"/>
        <v>Nguyễn Thị Thúy</v>
      </c>
      <c r="J6856" s="436"/>
      <c r="K6856" s="436">
        <f t="shared" si="1396"/>
        <v>1</v>
      </c>
      <c r="L6856" s="436" t="str">
        <f t="shared" si="1397"/>
        <v>DC3QT61-DC-1</v>
      </c>
      <c r="M6856" s="436">
        <f t="shared" si="1398"/>
        <v>5</v>
      </c>
      <c r="N6856" s="437">
        <f t="shared" si="1404"/>
        <v>10</v>
      </c>
      <c r="O6856" s="437"/>
      <c r="P6856" s="430" t="str">
        <f t="shared" si="1399"/>
        <v/>
      </c>
      <c r="U6856" s="177">
        <v>2</v>
      </c>
      <c r="V6856" s="177" t="s">
        <v>2707</v>
      </c>
      <c r="W6856" s="177" t="s">
        <v>2619</v>
      </c>
      <c r="X6856" s="177" t="s">
        <v>2631</v>
      </c>
      <c r="Y6856" s="177" t="s">
        <v>7194</v>
      </c>
      <c r="Z6856" s="177" t="s">
        <v>7539</v>
      </c>
      <c r="AA6856" s="525" t="s">
        <v>3842</v>
      </c>
      <c r="AB6856" s="399" t="str">
        <f t="shared" si="1400"/>
        <v>DC3QT61</v>
      </c>
      <c r="AC6856" s="399" t="str">
        <f t="shared" si="1401"/>
        <v>DC3QT61-DC</v>
      </c>
      <c r="AD6856" t="str">
        <f>Y6856&amp;"-"&amp;VLOOKUP(AC6856,'LICH THI'!C:AA,9,0)</f>
        <v>63DCQT3035-42475</v>
      </c>
      <c r="AE6856">
        <f t="shared" si="1402"/>
        <v>1</v>
      </c>
    </row>
    <row r="6857" spans="1:31" x14ac:dyDescent="0.25">
      <c r="A6857" s="436" t="str">
        <f t="shared" si="1392"/>
        <v>DC3QT62-DC-1</v>
      </c>
      <c r="B6857" s="436">
        <f>COUNTIF(AC$4:AC6857,AC6857)</f>
        <v>1</v>
      </c>
      <c r="C6857" s="436" t="str">
        <f t="shared" si="1393"/>
        <v>DC3QT62-DC</v>
      </c>
      <c r="D6857" s="436">
        <f>VLOOKUP(C6857,'LICH THI'!C:AA,12,0)</f>
        <v>7</v>
      </c>
      <c r="E6857" s="436">
        <f>VLOOKUP(C6857,'LICH THI'!C:AA,13,0)</f>
        <v>7</v>
      </c>
      <c r="F6857" s="436">
        <f t="shared" si="1403"/>
        <v>7</v>
      </c>
      <c r="G6857" s="436">
        <f>VLOOKUP(C6857,'LICH THI'!C:AA,14,0)</f>
        <v>1</v>
      </c>
      <c r="H6857" s="436">
        <f t="shared" si="1394"/>
        <v>1</v>
      </c>
      <c r="I6857" s="436" t="str">
        <f t="shared" si="1395"/>
        <v>Tạ Thị Ánh</v>
      </c>
      <c r="J6857" s="436"/>
      <c r="K6857" s="436">
        <f t="shared" si="1396"/>
        <v>1</v>
      </c>
      <c r="L6857" s="436" t="str">
        <f t="shared" si="1397"/>
        <v>DC3QT62-DC-1</v>
      </c>
      <c r="M6857" s="436">
        <f t="shared" si="1398"/>
        <v>6</v>
      </c>
      <c r="N6857" s="437">
        <f t="shared" si="1404"/>
        <v>3</v>
      </c>
      <c r="O6857" s="437"/>
      <c r="P6857" s="430" t="str">
        <f t="shared" si="1399"/>
        <v/>
      </c>
      <c r="U6857" s="177">
        <v>1</v>
      </c>
      <c r="V6857" s="177" t="s">
        <v>3019</v>
      </c>
      <c r="W6857" s="177" t="s">
        <v>3020</v>
      </c>
      <c r="X6857" s="177" t="s">
        <v>3021</v>
      </c>
      <c r="Y6857" s="177" t="s">
        <v>3022</v>
      </c>
      <c r="Z6857" s="177" t="s">
        <v>7557</v>
      </c>
      <c r="AA6857" s="525" t="s">
        <v>3023</v>
      </c>
      <c r="AB6857" s="399" t="str">
        <f t="shared" si="1400"/>
        <v>DC3QT62</v>
      </c>
      <c r="AC6857" s="399" t="str">
        <f t="shared" si="1401"/>
        <v>DC3QT62-DC</v>
      </c>
      <c r="AD6857" t="str">
        <f>Y6857&amp;"-"&amp;VLOOKUP(AC6857,'LICH THI'!C:AA,9,0)</f>
        <v>64DCQT3097-42472</v>
      </c>
      <c r="AE6857">
        <f t="shared" si="1402"/>
        <v>1</v>
      </c>
    </row>
    <row r="6858" spans="1:31" x14ac:dyDescent="0.25">
      <c r="A6858" s="436" t="str">
        <f t="shared" si="1392"/>
        <v>DC3QT62-DC-2</v>
      </c>
      <c r="B6858" s="436">
        <f>COUNTIF(AC$4:AC6858,AC6858)</f>
        <v>2</v>
      </c>
      <c r="C6858" s="436" t="str">
        <f t="shared" si="1393"/>
        <v>DC3QT62-DC</v>
      </c>
      <c r="D6858" s="436">
        <f>VLOOKUP(C6858,'LICH THI'!C:AA,12,0)</f>
        <v>7</v>
      </c>
      <c r="E6858" s="436">
        <f>VLOOKUP(C6858,'LICH THI'!C:AA,13,0)</f>
        <v>7</v>
      </c>
      <c r="F6858" s="436">
        <f t="shared" si="1403"/>
        <v>7</v>
      </c>
      <c r="G6858" s="436">
        <f>VLOOKUP(C6858,'LICH THI'!C:AA,14,0)</f>
        <v>1</v>
      </c>
      <c r="H6858" s="436">
        <f t="shared" si="1394"/>
        <v>1</v>
      </c>
      <c r="I6858" s="436" t="str">
        <f t="shared" si="1395"/>
        <v>Nguyễn Danh Hải</v>
      </c>
      <c r="J6858" s="436"/>
      <c r="K6858" s="436">
        <f t="shared" si="1396"/>
        <v>1</v>
      </c>
      <c r="L6858" s="436" t="str">
        <f t="shared" si="1397"/>
        <v>DC3QT62-DC-1</v>
      </c>
      <c r="M6858" s="436">
        <f t="shared" si="1398"/>
        <v>6</v>
      </c>
      <c r="N6858" s="437">
        <f t="shared" si="1404"/>
        <v>4</v>
      </c>
      <c r="O6858" s="437"/>
      <c r="P6858" s="430" t="str">
        <f t="shared" si="1399"/>
        <v/>
      </c>
      <c r="U6858" s="177">
        <v>6</v>
      </c>
      <c r="V6858" s="177" t="s">
        <v>3088</v>
      </c>
      <c r="W6858" s="177" t="s">
        <v>3092</v>
      </c>
      <c r="X6858" s="177" t="s">
        <v>2908</v>
      </c>
      <c r="Y6858" s="177" t="s">
        <v>3093</v>
      </c>
      <c r="Z6858" s="177" t="s">
        <v>7557</v>
      </c>
      <c r="AA6858" s="525" t="s">
        <v>3094</v>
      </c>
      <c r="AB6858" s="399" t="str">
        <f t="shared" si="1400"/>
        <v>DC3QT62</v>
      </c>
      <c r="AC6858" s="399" t="str">
        <f t="shared" si="1401"/>
        <v>DC3QT62-DC</v>
      </c>
      <c r="AD6858" t="str">
        <f>Y6858&amp;"-"&amp;VLOOKUP(AC6858,'LICH THI'!C:AA,9,0)</f>
        <v>63DCQT3040-42472</v>
      </c>
      <c r="AE6858">
        <f t="shared" si="1402"/>
        <v>1</v>
      </c>
    </row>
    <row r="6859" spans="1:31" x14ac:dyDescent="0.25">
      <c r="A6859" s="436" t="str">
        <f t="shared" si="1392"/>
        <v>DC3QT62-DC-3</v>
      </c>
      <c r="B6859" s="436">
        <f>COUNTIF(AC$4:AC6859,AC6859)</f>
        <v>3</v>
      </c>
      <c r="C6859" s="436" t="str">
        <f t="shared" si="1393"/>
        <v>DC3QT62-DC</v>
      </c>
      <c r="D6859" s="436">
        <f>VLOOKUP(C6859,'LICH THI'!C:AA,12,0)</f>
        <v>7</v>
      </c>
      <c r="E6859" s="436">
        <f>VLOOKUP(C6859,'LICH THI'!C:AA,13,0)</f>
        <v>7</v>
      </c>
      <c r="F6859" s="436">
        <f t="shared" si="1403"/>
        <v>7</v>
      </c>
      <c r="G6859" s="436">
        <f>VLOOKUP(C6859,'LICH THI'!C:AA,14,0)</f>
        <v>1</v>
      </c>
      <c r="H6859" s="436">
        <f t="shared" si="1394"/>
        <v>1</v>
      </c>
      <c r="I6859" s="436" t="str">
        <f t="shared" si="1395"/>
        <v>Nguyễn Mạnh Hùng</v>
      </c>
      <c r="J6859" s="436"/>
      <c r="K6859" s="436">
        <f t="shared" si="1396"/>
        <v>1</v>
      </c>
      <c r="L6859" s="436" t="str">
        <f t="shared" si="1397"/>
        <v>DC3QT62-DC-1</v>
      </c>
      <c r="M6859" s="436">
        <f t="shared" si="1398"/>
        <v>6</v>
      </c>
      <c r="N6859" s="437">
        <f t="shared" si="1404"/>
        <v>5</v>
      </c>
      <c r="O6859" s="437"/>
      <c r="P6859" s="430" t="str">
        <f t="shared" si="1399"/>
        <v/>
      </c>
      <c r="U6859" s="177">
        <v>7</v>
      </c>
      <c r="V6859" s="177" t="s">
        <v>3088</v>
      </c>
      <c r="W6859" s="177" t="s">
        <v>2734</v>
      </c>
      <c r="X6859" s="177" t="s">
        <v>2801</v>
      </c>
      <c r="Y6859" s="177" t="s">
        <v>6844</v>
      </c>
      <c r="Z6859" s="177" t="s">
        <v>7557</v>
      </c>
      <c r="AA6859" s="525" t="s">
        <v>6845</v>
      </c>
      <c r="AB6859" s="399" t="str">
        <f t="shared" si="1400"/>
        <v>DC3QT62</v>
      </c>
      <c r="AC6859" s="399" t="str">
        <f t="shared" si="1401"/>
        <v>DC3QT62-DC</v>
      </c>
      <c r="AD6859" t="str">
        <f>Y6859&amp;"-"&amp;VLOOKUP(AC6859,'LICH THI'!C:AA,9,0)</f>
        <v>63DCQT3023-42472</v>
      </c>
      <c r="AE6859">
        <f t="shared" si="1402"/>
        <v>1</v>
      </c>
    </row>
    <row r="6860" spans="1:31" x14ac:dyDescent="0.25">
      <c r="A6860" s="436" t="str">
        <f t="shared" si="1392"/>
        <v>DC3QT62-DC-4</v>
      </c>
      <c r="B6860" s="436">
        <f>COUNTIF(AC$4:AC6860,AC6860)</f>
        <v>4</v>
      </c>
      <c r="C6860" s="436" t="str">
        <f t="shared" si="1393"/>
        <v>DC3QT62-DC</v>
      </c>
      <c r="D6860" s="436">
        <f>VLOOKUP(C6860,'LICH THI'!C:AA,12,0)</f>
        <v>7</v>
      </c>
      <c r="E6860" s="436">
        <f>VLOOKUP(C6860,'LICH THI'!C:AA,13,0)</f>
        <v>7</v>
      </c>
      <c r="F6860" s="436">
        <f t="shared" si="1403"/>
        <v>7</v>
      </c>
      <c r="G6860" s="436">
        <f>VLOOKUP(C6860,'LICH THI'!C:AA,14,0)</f>
        <v>1</v>
      </c>
      <c r="H6860" s="436">
        <f t="shared" si="1394"/>
        <v>1</v>
      </c>
      <c r="I6860" s="436" t="str">
        <f t="shared" si="1395"/>
        <v>Nguyễn Thị Lương</v>
      </c>
      <c r="J6860" s="436"/>
      <c r="K6860" s="436">
        <f t="shared" si="1396"/>
        <v>1</v>
      </c>
      <c r="L6860" s="436" t="str">
        <f t="shared" si="1397"/>
        <v>DC3QT62-DC-1</v>
      </c>
      <c r="M6860" s="436">
        <f t="shared" si="1398"/>
        <v>6</v>
      </c>
      <c r="N6860" s="437">
        <f t="shared" si="1404"/>
        <v>6</v>
      </c>
      <c r="O6860" s="437"/>
      <c r="P6860" s="430" t="str">
        <f t="shared" si="1399"/>
        <v/>
      </c>
      <c r="U6860" s="177">
        <v>2</v>
      </c>
      <c r="V6860" s="177" t="s">
        <v>3019</v>
      </c>
      <c r="W6860" s="177" t="s">
        <v>2619</v>
      </c>
      <c r="X6860" s="177" t="s">
        <v>4028</v>
      </c>
      <c r="Y6860" s="177" t="s">
        <v>4029</v>
      </c>
      <c r="Z6860" s="177" t="s">
        <v>7557</v>
      </c>
      <c r="AA6860" s="525" t="s">
        <v>4030</v>
      </c>
      <c r="AB6860" s="399" t="str">
        <f t="shared" si="1400"/>
        <v>DC3QT62</v>
      </c>
      <c r="AC6860" s="399" t="str">
        <f t="shared" si="1401"/>
        <v>DC3QT62-DC</v>
      </c>
      <c r="AD6860" t="str">
        <f>Y6860&amp;"-"&amp;VLOOKUP(AC6860,'LICH THI'!C:AA,9,0)</f>
        <v>64DCQT3080-42472</v>
      </c>
      <c r="AE6860">
        <f t="shared" si="1402"/>
        <v>1</v>
      </c>
    </row>
    <row r="6861" spans="1:31" x14ac:dyDescent="0.25">
      <c r="A6861" s="436" t="str">
        <f t="shared" si="1392"/>
        <v>DC3QT62-DC-5</v>
      </c>
      <c r="B6861" s="436">
        <f>COUNTIF(AC$4:AC6861,AC6861)</f>
        <v>5</v>
      </c>
      <c r="C6861" s="436" t="str">
        <f t="shared" si="1393"/>
        <v>DC3QT62-DC</v>
      </c>
      <c r="D6861" s="436">
        <f>VLOOKUP(C6861,'LICH THI'!C:AA,12,0)</f>
        <v>7</v>
      </c>
      <c r="E6861" s="436">
        <f>VLOOKUP(C6861,'LICH THI'!C:AA,13,0)</f>
        <v>7</v>
      </c>
      <c r="F6861" s="436">
        <f t="shared" si="1403"/>
        <v>7</v>
      </c>
      <c r="G6861" s="436">
        <f>VLOOKUP(C6861,'LICH THI'!C:AA,14,0)</f>
        <v>1</v>
      </c>
      <c r="H6861" s="436">
        <f t="shared" si="1394"/>
        <v>1</v>
      </c>
      <c r="I6861" s="436" t="str">
        <f t="shared" si="1395"/>
        <v>Ngô Doãn Tài</v>
      </c>
      <c r="J6861" s="436"/>
      <c r="K6861" s="436">
        <f t="shared" si="1396"/>
        <v>1</v>
      </c>
      <c r="L6861" s="436" t="str">
        <f t="shared" si="1397"/>
        <v>DC3QT62-DC-1</v>
      </c>
      <c r="M6861" s="436">
        <f t="shared" si="1398"/>
        <v>6</v>
      </c>
      <c r="N6861" s="437">
        <f t="shared" si="1404"/>
        <v>7</v>
      </c>
      <c r="O6861" s="437"/>
      <c r="P6861" s="430" t="str">
        <f t="shared" si="1399"/>
        <v/>
      </c>
      <c r="U6861" s="177">
        <v>3</v>
      </c>
      <c r="V6861" s="177" t="s">
        <v>3019</v>
      </c>
      <c r="W6861" s="177" t="s">
        <v>3042</v>
      </c>
      <c r="X6861" s="177" t="s">
        <v>3043</v>
      </c>
      <c r="Y6861" s="177" t="s">
        <v>3044</v>
      </c>
      <c r="Z6861" s="177" t="s">
        <v>7557</v>
      </c>
      <c r="AA6861" s="525" t="s">
        <v>3045</v>
      </c>
      <c r="AB6861" s="399" t="str">
        <f t="shared" si="1400"/>
        <v>DC3QT62</v>
      </c>
      <c r="AC6861" s="399" t="str">
        <f t="shared" si="1401"/>
        <v>DC3QT62-DC</v>
      </c>
      <c r="AD6861" t="str">
        <f>Y6861&amp;"-"&amp;VLOOKUP(AC6861,'LICH THI'!C:AA,9,0)</f>
        <v>64DCQT3081-42472</v>
      </c>
      <c r="AE6861">
        <f t="shared" si="1402"/>
        <v>1</v>
      </c>
    </row>
    <row r="6862" spans="1:31" x14ac:dyDescent="0.25">
      <c r="A6862" s="436" t="str">
        <f t="shared" si="1392"/>
        <v>DC3QT62-DC-6</v>
      </c>
      <c r="B6862" s="436">
        <f>COUNTIF(AC$4:AC6862,AC6862)</f>
        <v>6</v>
      </c>
      <c r="C6862" s="436" t="str">
        <f t="shared" si="1393"/>
        <v>DC3QT62-DC</v>
      </c>
      <c r="D6862" s="436">
        <f>VLOOKUP(C6862,'LICH THI'!C:AA,12,0)</f>
        <v>7</v>
      </c>
      <c r="E6862" s="436">
        <f>VLOOKUP(C6862,'LICH THI'!C:AA,13,0)</f>
        <v>7</v>
      </c>
      <c r="F6862" s="436">
        <f t="shared" si="1403"/>
        <v>7</v>
      </c>
      <c r="G6862" s="436">
        <f>VLOOKUP(C6862,'LICH THI'!C:AA,14,0)</f>
        <v>1</v>
      </c>
      <c r="H6862" s="436">
        <f t="shared" si="1394"/>
        <v>1</v>
      </c>
      <c r="I6862" s="436" t="str">
        <f t="shared" si="1395"/>
        <v>Lê Thị Thu</v>
      </c>
      <c r="J6862" s="436"/>
      <c r="K6862" s="436">
        <f t="shared" si="1396"/>
        <v>1</v>
      </c>
      <c r="L6862" s="436" t="str">
        <f t="shared" si="1397"/>
        <v>DC3QT62-DC-1</v>
      </c>
      <c r="M6862" s="436">
        <f t="shared" si="1398"/>
        <v>6</v>
      </c>
      <c r="N6862" s="437">
        <f t="shared" si="1404"/>
        <v>1</v>
      </c>
      <c r="O6862" s="437"/>
      <c r="P6862" s="430" t="str">
        <f t="shared" si="1399"/>
        <v/>
      </c>
      <c r="U6862" s="177">
        <v>4</v>
      </c>
      <c r="V6862" s="177" t="s">
        <v>3019</v>
      </c>
      <c r="W6862" s="177" t="s">
        <v>3367</v>
      </c>
      <c r="X6862" s="177" t="s">
        <v>2623</v>
      </c>
      <c r="Y6862" s="177" t="s">
        <v>4846</v>
      </c>
      <c r="Z6862" s="177" t="s">
        <v>7557</v>
      </c>
      <c r="AA6862" s="525" t="s">
        <v>3916</v>
      </c>
      <c r="AB6862" s="399" t="str">
        <f t="shared" si="1400"/>
        <v>DC3QT62</v>
      </c>
      <c r="AC6862" s="399" t="str">
        <f t="shared" si="1401"/>
        <v>DC3QT62-DC</v>
      </c>
      <c r="AD6862" t="str">
        <f>Y6862&amp;"-"&amp;VLOOKUP(AC6862,'LICH THI'!C:AA,9,0)</f>
        <v>64DCQT3073-42472</v>
      </c>
      <c r="AE6862">
        <f t="shared" si="1402"/>
        <v>1</v>
      </c>
    </row>
    <row r="6863" spans="1:31" x14ac:dyDescent="0.25">
      <c r="A6863" s="436" t="str">
        <f t="shared" si="1392"/>
        <v>DC3QT62-DC-7</v>
      </c>
      <c r="B6863" s="436">
        <f>COUNTIF(AC$4:AC6863,AC6863)</f>
        <v>7</v>
      </c>
      <c r="C6863" s="436" t="str">
        <f t="shared" si="1393"/>
        <v>DC3QT62-DC</v>
      </c>
      <c r="D6863" s="436">
        <f>VLOOKUP(C6863,'LICH THI'!C:AA,12,0)</f>
        <v>7</v>
      </c>
      <c r="E6863" s="436">
        <f>VLOOKUP(C6863,'LICH THI'!C:AA,13,0)</f>
        <v>7</v>
      </c>
      <c r="F6863" s="436">
        <f t="shared" si="1403"/>
        <v>7</v>
      </c>
      <c r="G6863" s="436">
        <f>VLOOKUP(C6863,'LICH THI'!C:AA,14,0)</f>
        <v>1</v>
      </c>
      <c r="H6863" s="436">
        <f t="shared" si="1394"/>
        <v>1</v>
      </c>
      <c r="I6863" s="436" t="str">
        <f t="shared" si="1395"/>
        <v>Séo Thị Hoài Thu</v>
      </c>
      <c r="J6863" s="436"/>
      <c r="K6863" s="436">
        <f t="shared" si="1396"/>
        <v>1</v>
      </c>
      <c r="L6863" s="436" t="str">
        <f t="shared" si="1397"/>
        <v>DC3QT62-DC-1</v>
      </c>
      <c r="M6863" s="436">
        <f t="shared" si="1398"/>
        <v>6</v>
      </c>
      <c r="N6863" s="437">
        <f t="shared" si="1404"/>
        <v>2</v>
      </c>
      <c r="O6863" s="437"/>
      <c r="P6863" s="430" t="str">
        <f t="shared" si="1399"/>
        <v/>
      </c>
      <c r="U6863" s="177">
        <v>5</v>
      </c>
      <c r="V6863" s="177" t="s">
        <v>3019</v>
      </c>
      <c r="W6863" s="177" t="s">
        <v>4847</v>
      </c>
      <c r="X6863" s="177" t="s">
        <v>2623</v>
      </c>
      <c r="Y6863" s="177" t="s">
        <v>4848</v>
      </c>
      <c r="Z6863" s="177" t="s">
        <v>7557</v>
      </c>
      <c r="AA6863" s="525" t="s">
        <v>2913</v>
      </c>
      <c r="AB6863" s="399" t="str">
        <f t="shared" si="1400"/>
        <v>DC3QT62</v>
      </c>
      <c r="AC6863" s="399" t="str">
        <f t="shared" si="1401"/>
        <v>DC3QT62-DC</v>
      </c>
      <c r="AD6863" t="str">
        <f>Y6863&amp;"-"&amp;VLOOKUP(AC6863,'LICH THI'!C:AA,9,0)</f>
        <v>64DCQT3121-42472</v>
      </c>
      <c r="AE6863">
        <f t="shared" si="1402"/>
        <v>1</v>
      </c>
    </row>
    <row r="6864" spans="1:31" x14ac:dyDescent="0.25">
      <c r="A6864" s="436" t="str">
        <f t="shared" si="1392"/>
        <v>DC3QT64-DC-1</v>
      </c>
      <c r="B6864" s="436">
        <f>COUNTIF(AC$4:AC6864,AC6864)</f>
        <v>1</v>
      </c>
      <c r="C6864" s="436" t="str">
        <f t="shared" si="1393"/>
        <v>DC3QT64-DC</v>
      </c>
      <c r="D6864" s="436">
        <f>VLOOKUP(C6864,'LICH THI'!C:AA,12,0)</f>
        <v>75</v>
      </c>
      <c r="E6864" s="436">
        <f>VLOOKUP(C6864,'LICH THI'!C:AA,13,0)</f>
        <v>45</v>
      </c>
      <c r="F6864" s="436">
        <f t="shared" si="1403"/>
        <v>45</v>
      </c>
      <c r="G6864" s="436">
        <f>VLOOKUP(C6864,'LICH THI'!C:AA,14,0)</f>
        <v>2</v>
      </c>
      <c r="H6864" s="436">
        <f t="shared" si="1394"/>
        <v>1</v>
      </c>
      <c r="I6864" s="436" t="str">
        <f t="shared" si="1395"/>
        <v>Đinh Thị Lan Anh</v>
      </c>
      <c r="J6864" s="436"/>
      <c r="K6864" s="436">
        <f t="shared" si="1396"/>
        <v>2</v>
      </c>
      <c r="L6864" s="436" t="str">
        <f t="shared" si="1397"/>
        <v>DC3QT64-DC-2</v>
      </c>
      <c r="M6864" s="436">
        <f t="shared" si="1398"/>
        <v>19</v>
      </c>
      <c r="N6864" s="437">
        <f t="shared" si="1404"/>
        <v>78</v>
      </c>
      <c r="O6864" s="437"/>
      <c r="P6864" s="430" t="str">
        <f t="shared" si="1399"/>
        <v/>
      </c>
      <c r="U6864" s="177">
        <v>36</v>
      </c>
      <c r="V6864" s="177" t="s">
        <v>3826</v>
      </c>
      <c r="W6864" s="177" t="s">
        <v>5684</v>
      </c>
      <c r="X6864" s="177" t="s">
        <v>2611</v>
      </c>
      <c r="Y6864" s="177" t="s">
        <v>5685</v>
      </c>
      <c r="Z6864" s="177" t="s">
        <v>5718</v>
      </c>
      <c r="AA6864" s="525" t="s">
        <v>3989</v>
      </c>
      <c r="AB6864" s="399" t="str">
        <f t="shared" si="1400"/>
        <v>DC3QT64</v>
      </c>
      <c r="AC6864" s="399" t="str">
        <f t="shared" si="1401"/>
        <v>DC3QT64-DC</v>
      </c>
      <c r="AD6864" t="str">
        <f>Y6864&amp;"-"&amp;VLOOKUP(AC6864,'LICH THI'!C:AA,9,0)</f>
        <v>64DCKT3221-42475</v>
      </c>
      <c r="AE6864">
        <f t="shared" si="1402"/>
        <v>1</v>
      </c>
    </row>
    <row r="6865" spans="1:31" x14ac:dyDescent="0.25">
      <c r="A6865" s="436" t="str">
        <f t="shared" si="1392"/>
        <v>DC3QT64-DC-2</v>
      </c>
      <c r="B6865" s="436">
        <f>COUNTIF(AC$4:AC6865,AC6865)</f>
        <v>2</v>
      </c>
      <c r="C6865" s="436" t="str">
        <f t="shared" si="1393"/>
        <v>DC3QT64-DC</v>
      </c>
      <c r="D6865" s="436">
        <f>VLOOKUP(C6865,'LICH THI'!C:AA,12,0)</f>
        <v>75</v>
      </c>
      <c r="E6865" s="436">
        <f>VLOOKUP(C6865,'LICH THI'!C:AA,13,0)</f>
        <v>45</v>
      </c>
      <c r="F6865" s="436">
        <f t="shared" si="1403"/>
        <v>45</v>
      </c>
      <c r="G6865" s="436">
        <f>VLOOKUP(C6865,'LICH THI'!C:AA,14,0)</f>
        <v>2</v>
      </c>
      <c r="H6865" s="436">
        <f t="shared" si="1394"/>
        <v>1</v>
      </c>
      <c r="I6865" s="436" t="str">
        <f t="shared" si="1395"/>
        <v>Nguyễn Kỳ Anh</v>
      </c>
      <c r="J6865" s="436"/>
      <c r="K6865" s="436">
        <f t="shared" si="1396"/>
        <v>2</v>
      </c>
      <c r="L6865" s="436" t="str">
        <f t="shared" si="1397"/>
        <v>DC3QT64-DC-2</v>
      </c>
      <c r="M6865" s="436">
        <f t="shared" si="1398"/>
        <v>19</v>
      </c>
      <c r="N6865" s="437">
        <f t="shared" si="1404"/>
        <v>79</v>
      </c>
      <c r="O6865" s="437"/>
      <c r="P6865" s="430" t="str">
        <f t="shared" si="1399"/>
        <v/>
      </c>
      <c r="U6865" s="177">
        <v>3</v>
      </c>
      <c r="V6865" s="177" t="s">
        <v>2642</v>
      </c>
      <c r="W6865" s="177" t="s">
        <v>3249</v>
      </c>
      <c r="X6865" s="177" t="s">
        <v>2611</v>
      </c>
      <c r="Y6865" s="177" t="s">
        <v>3250</v>
      </c>
      <c r="Z6865" s="177" t="s">
        <v>5718</v>
      </c>
      <c r="AA6865" s="525" t="s">
        <v>3251</v>
      </c>
      <c r="AB6865" s="399" t="str">
        <f t="shared" si="1400"/>
        <v>DC3QT64</v>
      </c>
      <c r="AC6865" s="399" t="str">
        <f t="shared" si="1401"/>
        <v>DC3QT64-DC</v>
      </c>
      <c r="AD6865" t="str">
        <f>Y6865&amp;"-"&amp;VLOOKUP(AC6865,'LICH THI'!C:AA,9,0)</f>
        <v>63DCKT3142-42475</v>
      </c>
      <c r="AE6865">
        <f t="shared" si="1402"/>
        <v>1</v>
      </c>
    </row>
    <row r="6866" spans="1:31" x14ac:dyDescent="0.25">
      <c r="A6866" s="436" t="str">
        <f t="shared" si="1392"/>
        <v>DC3QT64-DC-3</v>
      </c>
      <c r="B6866" s="436">
        <f>COUNTIF(AC$4:AC6866,AC6866)</f>
        <v>3</v>
      </c>
      <c r="C6866" s="436" t="str">
        <f t="shared" si="1393"/>
        <v>DC3QT64-DC</v>
      </c>
      <c r="D6866" s="436">
        <f>VLOOKUP(C6866,'LICH THI'!C:AA,12,0)</f>
        <v>75</v>
      </c>
      <c r="E6866" s="436">
        <f>VLOOKUP(C6866,'LICH THI'!C:AA,13,0)</f>
        <v>45</v>
      </c>
      <c r="F6866" s="436">
        <f t="shared" si="1403"/>
        <v>45</v>
      </c>
      <c r="G6866" s="436">
        <f>VLOOKUP(C6866,'LICH THI'!C:AA,14,0)</f>
        <v>2</v>
      </c>
      <c r="H6866" s="436">
        <f t="shared" si="1394"/>
        <v>1</v>
      </c>
      <c r="I6866" s="436" t="str">
        <f t="shared" si="1395"/>
        <v>Nguyễn Lan Anh</v>
      </c>
      <c r="J6866" s="436"/>
      <c r="K6866" s="436">
        <f t="shared" si="1396"/>
        <v>2</v>
      </c>
      <c r="L6866" s="436" t="str">
        <f t="shared" si="1397"/>
        <v>DC3QT64-DC-2</v>
      </c>
      <c r="M6866" s="436">
        <f t="shared" si="1398"/>
        <v>19</v>
      </c>
      <c r="N6866" s="437">
        <f t="shared" si="1404"/>
        <v>80</v>
      </c>
      <c r="O6866" s="437"/>
      <c r="P6866" s="430" t="str">
        <f t="shared" si="1399"/>
        <v/>
      </c>
      <c r="U6866" s="177">
        <v>48</v>
      </c>
      <c r="V6866" s="177" t="s">
        <v>3381</v>
      </c>
      <c r="W6866" s="177" t="s">
        <v>4783</v>
      </c>
      <c r="X6866" s="177" t="s">
        <v>2611</v>
      </c>
      <c r="Y6866" s="177" t="s">
        <v>4784</v>
      </c>
      <c r="Z6866" s="177" t="s">
        <v>5718</v>
      </c>
      <c r="AA6866" s="525" t="s">
        <v>3312</v>
      </c>
      <c r="AB6866" s="399" t="str">
        <f t="shared" si="1400"/>
        <v>DC3QT64</v>
      </c>
      <c r="AC6866" s="399" t="str">
        <f t="shared" si="1401"/>
        <v>DC3QT64-DC</v>
      </c>
      <c r="AD6866" t="str">
        <f>Y6866&amp;"-"&amp;VLOOKUP(AC6866,'LICH THI'!C:AA,9,0)</f>
        <v>64DCKT3281-42475</v>
      </c>
      <c r="AE6866">
        <f t="shared" si="1402"/>
        <v>1</v>
      </c>
    </row>
    <row r="6867" spans="1:31" x14ac:dyDescent="0.25">
      <c r="A6867" s="436" t="str">
        <f t="shared" si="1392"/>
        <v>DC3QT64-DC-4</v>
      </c>
      <c r="B6867" s="436">
        <f>COUNTIF(AC$4:AC6867,AC6867)</f>
        <v>4</v>
      </c>
      <c r="C6867" s="436" t="str">
        <f t="shared" si="1393"/>
        <v>DC3QT64-DC</v>
      </c>
      <c r="D6867" s="436">
        <f>VLOOKUP(C6867,'LICH THI'!C:AA,12,0)</f>
        <v>75</v>
      </c>
      <c r="E6867" s="436">
        <f>VLOOKUP(C6867,'LICH THI'!C:AA,13,0)</f>
        <v>45</v>
      </c>
      <c r="F6867" s="436">
        <f t="shared" si="1403"/>
        <v>45</v>
      </c>
      <c r="G6867" s="436">
        <f>VLOOKUP(C6867,'LICH THI'!C:AA,14,0)</f>
        <v>2</v>
      </c>
      <c r="H6867" s="436">
        <f t="shared" si="1394"/>
        <v>1</v>
      </c>
      <c r="I6867" s="436" t="str">
        <f t="shared" si="1395"/>
        <v>Nguyễn Mai Anh</v>
      </c>
      <c r="J6867" s="436"/>
      <c r="K6867" s="436">
        <f t="shared" si="1396"/>
        <v>2</v>
      </c>
      <c r="L6867" s="436" t="str">
        <f t="shared" si="1397"/>
        <v>DC3QT64-DC-2</v>
      </c>
      <c r="M6867" s="436">
        <f t="shared" si="1398"/>
        <v>19</v>
      </c>
      <c r="N6867" s="437">
        <f t="shared" si="1404"/>
        <v>81</v>
      </c>
      <c r="O6867" s="437"/>
      <c r="P6867" s="430" t="str">
        <f t="shared" si="1399"/>
        <v/>
      </c>
      <c r="U6867" s="177">
        <v>49</v>
      </c>
      <c r="V6867" s="177" t="s">
        <v>3381</v>
      </c>
      <c r="W6867" s="177" t="s">
        <v>5699</v>
      </c>
      <c r="X6867" s="177" t="s">
        <v>2611</v>
      </c>
      <c r="Y6867" s="177" t="s">
        <v>5700</v>
      </c>
      <c r="Z6867" s="177" t="s">
        <v>5718</v>
      </c>
      <c r="AA6867" s="525" t="s">
        <v>5701</v>
      </c>
      <c r="AB6867" s="399" t="str">
        <f t="shared" si="1400"/>
        <v>DC3QT64</v>
      </c>
      <c r="AC6867" s="399" t="str">
        <f t="shared" si="1401"/>
        <v>DC3QT64-DC</v>
      </c>
      <c r="AD6867" t="str">
        <f>Y6867&amp;"-"&amp;VLOOKUP(AC6867,'LICH THI'!C:AA,9,0)</f>
        <v>64DCKT3181-42475</v>
      </c>
      <c r="AE6867">
        <f t="shared" si="1402"/>
        <v>1</v>
      </c>
    </row>
    <row r="6868" spans="1:31" x14ac:dyDescent="0.25">
      <c r="A6868" s="436" t="str">
        <f t="shared" si="1392"/>
        <v>DC3QT64-DC-5</v>
      </c>
      <c r="B6868" s="436">
        <f>COUNTIF(AC$4:AC6868,AC6868)</f>
        <v>5</v>
      </c>
      <c r="C6868" s="436" t="str">
        <f t="shared" si="1393"/>
        <v>DC3QT64-DC</v>
      </c>
      <c r="D6868" s="436">
        <f>VLOOKUP(C6868,'LICH THI'!C:AA,12,0)</f>
        <v>75</v>
      </c>
      <c r="E6868" s="436">
        <f>VLOOKUP(C6868,'LICH THI'!C:AA,13,0)</f>
        <v>45</v>
      </c>
      <c r="F6868" s="436">
        <f t="shared" si="1403"/>
        <v>45</v>
      </c>
      <c r="G6868" s="436">
        <f>VLOOKUP(C6868,'LICH THI'!C:AA,14,0)</f>
        <v>2</v>
      </c>
      <c r="H6868" s="436">
        <f t="shared" si="1394"/>
        <v>1</v>
      </c>
      <c r="I6868" s="436" t="str">
        <f t="shared" si="1395"/>
        <v>Phạm Thị Vân Anh</v>
      </c>
      <c r="J6868" s="436"/>
      <c r="K6868" s="436">
        <f t="shared" si="1396"/>
        <v>2</v>
      </c>
      <c r="L6868" s="436" t="str">
        <f t="shared" si="1397"/>
        <v>DC3QT64-DC-2</v>
      </c>
      <c r="M6868" s="436">
        <f t="shared" si="1398"/>
        <v>19</v>
      </c>
      <c r="N6868" s="437">
        <f t="shared" si="1404"/>
        <v>82</v>
      </c>
      <c r="O6868" s="437"/>
      <c r="P6868" s="430" t="str">
        <f t="shared" si="1399"/>
        <v/>
      </c>
      <c r="U6868" s="177">
        <v>37</v>
      </c>
      <c r="V6868" s="177" t="s">
        <v>3826</v>
      </c>
      <c r="W6868" s="177" t="s">
        <v>3827</v>
      </c>
      <c r="X6868" s="177" t="s">
        <v>2611</v>
      </c>
      <c r="Y6868" s="177" t="s">
        <v>3828</v>
      </c>
      <c r="Z6868" s="177" t="s">
        <v>5718</v>
      </c>
      <c r="AA6868" s="525" t="s">
        <v>2950</v>
      </c>
      <c r="AB6868" s="399" t="str">
        <f t="shared" si="1400"/>
        <v>DC3QT64</v>
      </c>
      <c r="AC6868" s="399" t="str">
        <f t="shared" si="1401"/>
        <v>DC3QT64-DC</v>
      </c>
      <c r="AD6868" t="str">
        <f>Y6868&amp;"-"&amp;VLOOKUP(AC6868,'LICH THI'!C:AA,9,0)</f>
        <v>64DCKT3178-42475</v>
      </c>
      <c r="AE6868">
        <f t="shared" si="1402"/>
        <v>1</v>
      </c>
    </row>
    <row r="6869" spans="1:31" x14ac:dyDescent="0.25">
      <c r="A6869" s="436" t="str">
        <f t="shared" si="1392"/>
        <v>DC3QT64-DC-6</v>
      </c>
      <c r="B6869" s="436">
        <f>COUNTIF(AC$4:AC6869,AC6869)</f>
        <v>6</v>
      </c>
      <c r="C6869" s="436" t="str">
        <f t="shared" si="1393"/>
        <v>DC3QT64-DC</v>
      </c>
      <c r="D6869" s="436">
        <f>VLOOKUP(C6869,'LICH THI'!C:AA,12,0)</f>
        <v>75</v>
      </c>
      <c r="E6869" s="436">
        <f>VLOOKUP(C6869,'LICH THI'!C:AA,13,0)</f>
        <v>45</v>
      </c>
      <c r="F6869" s="436">
        <f t="shared" si="1403"/>
        <v>45</v>
      </c>
      <c r="G6869" s="436">
        <f>VLOOKUP(C6869,'LICH THI'!C:AA,14,0)</f>
        <v>2</v>
      </c>
      <c r="H6869" s="436">
        <f t="shared" si="1394"/>
        <v>1</v>
      </c>
      <c r="I6869" s="436" t="str">
        <f t="shared" si="1395"/>
        <v>Nguyễn Thị Châm</v>
      </c>
      <c r="J6869" s="436"/>
      <c r="K6869" s="436">
        <f t="shared" si="1396"/>
        <v>2</v>
      </c>
      <c r="L6869" s="436" t="str">
        <f t="shared" si="1397"/>
        <v>DC3QT64-DC-2</v>
      </c>
      <c r="M6869" s="436">
        <f t="shared" si="1398"/>
        <v>19</v>
      </c>
      <c r="N6869" s="437">
        <f t="shared" si="1404"/>
        <v>83</v>
      </c>
      <c r="O6869" s="437"/>
      <c r="P6869" s="430" t="str">
        <f t="shared" si="1399"/>
        <v/>
      </c>
      <c r="U6869" s="177">
        <v>6</v>
      </c>
      <c r="V6869" s="177" t="s">
        <v>2707</v>
      </c>
      <c r="W6869" s="177" t="s">
        <v>2619</v>
      </c>
      <c r="X6869" s="177" t="s">
        <v>5721</v>
      </c>
      <c r="Y6869" s="177" t="s">
        <v>5722</v>
      </c>
      <c r="Z6869" s="177" t="s">
        <v>5718</v>
      </c>
      <c r="AA6869" s="525" t="s">
        <v>5723</v>
      </c>
      <c r="AB6869" s="399" t="str">
        <f t="shared" si="1400"/>
        <v>DC3QT64</v>
      </c>
      <c r="AC6869" s="399" t="str">
        <f t="shared" si="1401"/>
        <v>DC3QT64-DC</v>
      </c>
      <c r="AD6869" t="str">
        <f>Y6869&amp;"-"&amp;VLOOKUP(AC6869,'LICH THI'!C:AA,9,0)</f>
        <v>63DCQT3080-42475</v>
      </c>
      <c r="AE6869">
        <f t="shared" si="1402"/>
        <v>1</v>
      </c>
    </row>
    <row r="6870" spans="1:31" x14ac:dyDescent="0.25">
      <c r="A6870" s="436" t="str">
        <f t="shared" si="1392"/>
        <v>DC3QT64-DC-7</v>
      </c>
      <c r="B6870" s="436">
        <f>COUNTIF(AC$4:AC6870,AC6870)</f>
        <v>7</v>
      </c>
      <c r="C6870" s="436" t="str">
        <f t="shared" si="1393"/>
        <v>DC3QT64-DC</v>
      </c>
      <c r="D6870" s="436">
        <f>VLOOKUP(C6870,'LICH THI'!C:AA,12,0)</f>
        <v>75</v>
      </c>
      <c r="E6870" s="436">
        <f>VLOOKUP(C6870,'LICH THI'!C:AA,13,0)</f>
        <v>45</v>
      </c>
      <c r="F6870" s="436">
        <f t="shared" si="1403"/>
        <v>45</v>
      </c>
      <c r="G6870" s="436">
        <f>VLOOKUP(C6870,'LICH THI'!C:AA,14,0)</f>
        <v>2</v>
      </c>
      <c r="H6870" s="436">
        <f t="shared" si="1394"/>
        <v>1</v>
      </c>
      <c r="I6870" s="436" t="str">
        <f t="shared" si="1395"/>
        <v>Nguyễn Thị Linh Chi</v>
      </c>
      <c r="J6870" s="436"/>
      <c r="K6870" s="436">
        <f t="shared" si="1396"/>
        <v>2</v>
      </c>
      <c r="L6870" s="436" t="str">
        <f t="shared" si="1397"/>
        <v>DC3QT64-DC-2</v>
      </c>
      <c r="M6870" s="436">
        <f t="shared" si="1398"/>
        <v>19</v>
      </c>
      <c r="N6870" s="437">
        <f t="shared" si="1404"/>
        <v>84</v>
      </c>
      <c r="O6870" s="437"/>
      <c r="P6870" s="430" t="str">
        <f t="shared" si="1399"/>
        <v/>
      </c>
      <c r="U6870" s="177">
        <v>4</v>
      </c>
      <c r="V6870" s="177" t="s">
        <v>2642</v>
      </c>
      <c r="W6870" s="177" t="s">
        <v>4231</v>
      </c>
      <c r="X6870" s="177" t="s">
        <v>4232</v>
      </c>
      <c r="Y6870" s="177" t="s">
        <v>4233</v>
      </c>
      <c r="Z6870" s="177" t="s">
        <v>5718</v>
      </c>
      <c r="AA6870" s="525" t="s">
        <v>4234</v>
      </c>
      <c r="AB6870" s="399" t="str">
        <f t="shared" si="1400"/>
        <v>DC3QT64</v>
      </c>
      <c r="AC6870" s="399" t="str">
        <f t="shared" si="1401"/>
        <v>DC3QT64-DC</v>
      </c>
      <c r="AD6870" t="str">
        <f>Y6870&amp;"-"&amp;VLOOKUP(AC6870,'LICH THI'!C:AA,9,0)</f>
        <v>63DCKT3148-42475</v>
      </c>
      <c r="AE6870">
        <f t="shared" si="1402"/>
        <v>1</v>
      </c>
    </row>
    <row r="6871" spans="1:31" x14ac:dyDescent="0.25">
      <c r="A6871" s="436" t="str">
        <f t="shared" si="1392"/>
        <v>DC3QT64-DC-8</v>
      </c>
      <c r="B6871" s="436">
        <f>COUNTIF(AC$4:AC6871,AC6871)</f>
        <v>8</v>
      </c>
      <c r="C6871" s="436" t="str">
        <f t="shared" si="1393"/>
        <v>DC3QT64-DC</v>
      </c>
      <c r="D6871" s="436">
        <f>VLOOKUP(C6871,'LICH THI'!C:AA,12,0)</f>
        <v>75</v>
      </c>
      <c r="E6871" s="436">
        <f>VLOOKUP(C6871,'LICH THI'!C:AA,13,0)</f>
        <v>45</v>
      </c>
      <c r="F6871" s="436">
        <f t="shared" si="1403"/>
        <v>45</v>
      </c>
      <c r="G6871" s="436">
        <f>VLOOKUP(C6871,'LICH THI'!C:AA,14,0)</f>
        <v>2</v>
      </c>
      <c r="H6871" s="436">
        <f t="shared" si="1394"/>
        <v>1</v>
      </c>
      <c r="I6871" s="436" t="str">
        <f t="shared" si="1395"/>
        <v>Đặng Việt Dũng</v>
      </c>
      <c r="J6871" s="436"/>
      <c r="K6871" s="436">
        <f t="shared" si="1396"/>
        <v>2</v>
      </c>
      <c r="L6871" s="436" t="str">
        <f t="shared" si="1397"/>
        <v>DC3QT64-DC-2</v>
      </c>
      <c r="M6871" s="436">
        <f t="shared" si="1398"/>
        <v>19</v>
      </c>
      <c r="N6871" s="437">
        <f t="shared" si="1404"/>
        <v>85</v>
      </c>
      <c r="O6871" s="437"/>
      <c r="P6871" s="430" t="str">
        <f t="shared" si="1399"/>
        <v/>
      </c>
      <c r="U6871" s="177">
        <v>61</v>
      </c>
      <c r="V6871" s="177" t="s">
        <v>3019</v>
      </c>
      <c r="W6871" s="177" t="s">
        <v>5757</v>
      </c>
      <c r="X6871" s="177" t="s">
        <v>2827</v>
      </c>
      <c r="Y6871" s="177" t="s">
        <v>5758</v>
      </c>
      <c r="Z6871" s="177" t="s">
        <v>5718</v>
      </c>
      <c r="AA6871" s="525" t="s">
        <v>4506</v>
      </c>
      <c r="AB6871" s="399" t="str">
        <f t="shared" si="1400"/>
        <v>DC3QT64</v>
      </c>
      <c r="AC6871" s="399" t="str">
        <f t="shared" si="1401"/>
        <v>DC3QT64-DC</v>
      </c>
      <c r="AD6871" t="str">
        <f>Y6871&amp;"-"&amp;VLOOKUP(AC6871,'LICH THI'!C:AA,9,0)</f>
        <v>64DCQT3113-42475</v>
      </c>
      <c r="AE6871">
        <f t="shared" si="1402"/>
        <v>1</v>
      </c>
    </row>
    <row r="6872" spans="1:31" x14ac:dyDescent="0.25">
      <c r="A6872" s="436" t="str">
        <f t="shared" si="1392"/>
        <v>DC3QT64-DC-9</v>
      </c>
      <c r="B6872" s="436">
        <f>COUNTIF(AC$4:AC6872,AC6872)</f>
        <v>9</v>
      </c>
      <c r="C6872" s="436" t="str">
        <f t="shared" si="1393"/>
        <v>DC3QT64-DC</v>
      </c>
      <c r="D6872" s="436">
        <f>VLOOKUP(C6872,'LICH THI'!C:AA,12,0)</f>
        <v>75</v>
      </c>
      <c r="E6872" s="436">
        <f>VLOOKUP(C6872,'LICH THI'!C:AA,13,0)</f>
        <v>45</v>
      </c>
      <c r="F6872" s="436">
        <f t="shared" si="1403"/>
        <v>45</v>
      </c>
      <c r="G6872" s="436">
        <f>VLOOKUP(C6872,'LICH THI'!C:AA,14,0)</f>
        <v>2</v>
      </c>
      <c r="H6872" s="436">
        <f t="shared" si="1394"/>
        <v>1</v>
      </c>
      <c r="I6872" s="436" t="str">
        <f t="shared" si="1395"/>
        <v>Đoàn Thị Duyên</v>
      </c>
      <c r="J6872" s="436"/>
      <c r="K6872" s="436">
        <f t="shared" si="1396"/>
        <v>2</v>
      </c>
      <c r="L6872" s="436" t="str">
        <f t="shared" si="1397"/>
        <v>DC3QT64-DC-2</v>
      </c>
      <c r="M6872" s="436">
        <f t="shared" si="1398"/>
        <v>19</v>
      </c>
      <c r="N6872" s="437">
        <f t="shared" si="1404"/>
        <v>86</v>
      </c>
      <c r="O6872" s="437"/>
      <c r="P6872" s="430" t="str">
        <f t="shared" si="1399"/>
        <v/>
      </c>
      <c r="U6872" s="177">
        <v>71</v>
      </c>
      <c r="V6872" s="177" t="s">
        <v>3046</v>
      </c>
      <c r="W6872" s="177" t="s">
        <v>3049</v>
      </c>
      <c r="X6872" s="177" t="s">
        <v>2649</v>
      </c>
      <c r="Y6872" s="177" t="s">
        <v>3050</v>
      </c>
      <c r="Z6872" s="177" t="s">
        <v>5718</v>
      </c>
      <c r="AA6872" s="525" t="s">
        <v>3051</v>
      </c>
      <c r="AB6872" s="399" t="str">
        <f t="shared" si="1400"/>
        <v>DC3QT64</v>
      </c>
      <c r="AC6872" s="399" t="str">
        <f t="shared" si="1401"/>
        <v>DC3QT64-DC</v>
      </c>
      <c r="AD6872" t="str">
        <f>Y6872&amp;"-"&amp;VLOOKUP(AC6872,'LICH THI'!C:AA,9,0)</f>
        <v>63DCKT3252-42475</v>
      </c>
      <c r="AE6872">
        <f t="shared" si="1402"/>
        <v>1</v>
      </c>
    </row>
    <row r="6873" spans="1:31" x14ac:dyDescent="0.25">
      <c r="A6873" s="436" t="str">
        <f t="shared" si="1392"/>
        <v>DC3QT64-DC-10</v>
      </c>
      <c r="B6873" s="436">
        <f>COUNTIF(AC$4:AC6873,AC6873)</f>
        <v>10</v>
      </c>
      <c r="C6873" s="436" t="str">
        <f t="shared" si="1393"/>
        <v>DC3QT64-DC</v>
      </c>
      <c r="D6873" s="436">
        <f>VLOOKUP(C6873,'LICH THI'!C:AA,12,0)</f>
        <v>75</v>
      </c>
      <c r="E6873" s="436">
        <f>VLOOKUP(C6873,'LICH THI'!C:AA,13,0)</f>
        <v>45</v>
      </c>
      <c r="F6873" s="436">
        <f t="shared" si="1403"/>
        <v>45</v>
      </c>
      <c r="G6873" s="436">
        <f>VLOOKUP(C6873,'LICH THI'!C:AA,14,0)</f>
        <v>2</v>
      </c>
      <c r="H6873" s="436">
        <f t="shared" si="1394"/>
        <v>1</v>
      </c>
      <c r="I6873" s="436" t="str">
        <f t="shared" si="1395"/>
        <v>Phạm Văn Đoàn</v>
      </c>
      <c r="J6873" s="436"/>
      <c r="K6873" s="436">
        <f t="shared" si="1396"/>
        <v>2</v>
      </c>
      <c r="L6873" s="436" t="str">
        <f t="shared" si="1397"/>
        <v>DC3QT64-DC-2</v>
      </c>
      <c r="M6873" s="436">
        <f t="shared" si="1398"/>
        <v>19</v>
      </c>
      <c r="N6873" s="437">
        <f t="shared" si="1404"/>
        <v>87</v>
      </c>
      <c r="O6873" s="437"/>
      <c r="P6873" s="430" t="str">
        <f t="shared" si="1399"/>
        <v/>
      </c>
      <c r="U6873" s="177">
        <v>62</v>
      </c>
      <c r="V6873" s="177" t="s">
        <v>3019</v>
      </c>
      <c r="W6873" s="177" t="s">
        <v>2738</v>
      </c>
      <c r="X6873" s="177" t="s">
        <v>3121</v>
      </c>
      <c r="Y6873" s="177" t="s">
        <v>5759</v>
      </c>
      <c r="Z6873" s="177" t="s">
        <v>5718</v>
      </c>
      <c r="AA6873" s="525" t="s">
        <v>5760</v>
      </c>
      <c r="AB6873" s="399" t="str">
        <f t="shared" si="1400"/>
        <v>DC3QT64</v>
      </c>
      <c r="AC6873" s="399" t="str">
        <f t="shared" si="1401"/>
        <v>DC3QT64-DC</v>
      </c>
      <c r="AD6873" t="str">
        <f>Y6873&amp;"-"&amp;VLOOKUP(AC6873,'LICH THI'!C:AA,9,0)</f>
        <v>64DCQT3131-42475</v>
      </c>
      <c r="AE6873">
        <f t="shared" si="1402"/>
        <v>1</v>
      </c>
    </row>
    <row r="6874" spans="1:31" x14ac:dyDescent="0.25">
      <c r="A6874" s="436" t="str">
        <f t="shared" si="1392"/>
        <v>DC3QT64-DC-11</v>
      </c>
      <c r="B6874" s="436">
        <f>COUNTIF(AC$4:AC6874,AC6874)</f>
        <v>11</v>
      </c>
      <c r="C6874" s="436" t="str">
        <f t="shared" si="1393"/>
        <v>DC3QT64-DC</v>
      </c>
      <c r="D6874" s="436">
        <f>VLOOKUP(C6874,'LICH THI'!C:AA,12,0)</f>
        <v>75</v>
      </c>
      <c r="E6874" s="436">
        <f>VLOOKUP(C6874,'LICH THI'!C:AA,13,0)</f>
        <v>45</v>
      </c>
      <c r="F6874" s="436">
        <f t="shared" si="1403"/>
        <v>45</v>
      </c>
      <c r="G6874" s="436">
        <f>VLOOKUP(C6874,'LICH THI'!C:AA,14,0)</f>
        <v>2</v>
      </c>
      <c r="H6874" s="436">
        <f t="shared" si="1394"/>
        <v>1</v>
      </c>
      <c r="I6874" s="436" t="str">
        <f t="shared" si="1395"/>
        <v>Lại Minh Đức</v>
      </c>
      <c r="J6874" s="436"/>
      <c r="K6874" s="436">
        <f t="shared" si="1396"/>
        <v>2</v>
      </c>
      <c r="L6874" s="436" t="str">
        <f t="shared" si="1397"/>
        <v>DC3QT64-DC-2</v>
      </c>
      <c r="M6874" s="436">
        <f t="shared" si="1398"/>
        <v>19</v>
      </c>
      <c r="N6874" s="437">
        <f t="shared" si="1404"/>
        <v>88</v>
      </c>
      <c r="O6874" s="437"/>
      <c r="P6874" s="430" t="str">
        <f t="shared" si="1399"/>
        <v/>
      </c>
      <c r="U6874" s="177">
        <v>25</v>
      </c>
      <c r="V6874" s="177" t="s">
        <v>3378</v>
      </c>
      <c r="W6874" s="177" t="s">
        <v>4518</v>
      </c>
      <c r="X6874" s="177" t="s">
        <v>2948</v>
      </c>
      <c r="Y6874" s="177" t="s">
        <v>4519</v>
      </c>
      <c r="Z6874" s="177" t="s">
        <v>5718</v>
      </c>
      <c r="AA6874" s="525" t="s">
        <v>4520</v>
      </c>
      <c r="AB6874" s="399" t="str">
        <f t="shared" si="1400"/>
        <v>DC3QT64</v>
      </c>
      <c r="AC6874" s="399" t="str">
        <f t="shared" si="1401"/>
        <v>DC3QT64-DC</v>
      </c>
      <c r="AD6874" t="str">
        <f>Y6874&amp;"-"&amp;VLOOKUP(AC6874,'LICH THI'!C:AA,9,0)</f>
        <v>64DCKT3266-42475</v>
      </c>
      <c r="AE6874">
        <f t="shared" si="1402"/>
        <v>1</v>
      </c>
    </row>
    <row r="6875" spans="1:31" x14ac:dyDescent="0.25">
      <c r="A6875" s="436" t="str">
        <f t="shared" si="1392"/>
        <v>DC3QT64-DC-12</v>
      </c>
      <c r="B6875" s="436">
        <f>COUNTIF(AC$4:AC6875,AC6875)</f>
        <v>12</v>
      </c>
      <c r="C6875" s="436" t="str">
        <f t="shared" si="1393"/>
        <v>DC3QT64-DC</v>
      </c>
      <c r="D6875" s="436">
        <f>VLOOKUP(C6875,'LICH THI'!C:AA,12,0)</f>
        <v>75</v>
      </c>
      <c r="E6875" s="436">
        <f>VLOOKUP(C6875,'LICH THI'!C:AA,13,0)</f>
        <v>45</v>
      </c>
      <c r="F6875" s="436">
        <f t="shared" si="1403"/>
        <v>45</v>
      </c>
      <c r="G6875" s="436">
        <f>VLOOKUP(C6875,'LICH THI'!C:AA,14,0)</f>
        <v>2</v>
      </c>
      <c r="H6875" s="436">
        <f t="shared" si="1394"/>
        <v>1</v>
      </c>
      <c r="I6875" s="436" t="str">
        <f t="shared" si="1395"/>
        <v>Lê Phú Đức</v>
      </c>
      <c r="J6875" s="436"/>
      <c r="K6875" s="436">
        <f t="shared" si="1396"/>
        <v>2</v>
      </c>
      <c r="L6875" s="436" t="str">
        <f t="shared" si="1397"/>
        <v>DC3QT64-DC-2</v>
      </c>
      <c r="M6875" s="436">
        <f t="shared" si="1398"/>
        <v>19</v>
      </c>
      <c r="N6875" s="437">
        <f t="shared" si="1404"/>
        <v>89</v>
      </c>
      <c r="O6875" s="437"/>
      <c r="P6875" s="430" t="str">
        <f t="shared" si="1399"/>
        <v/>
      </c>
      <c r="U6875" s="177">
        <v>38</v>
      </c>
      <c r="V6875" s="177" t="s">
        <v>3826</v>
      </c>
      <c r="W6875" s="177" t="s">
        <v>3269</v>
      </c>
      <c r="X6875" s="177" t="s">
        <v>2948</v>
      </c>
      <c r="Y6875" s="177" t="s">
        <v>5746</v>
      </c>
      <c r="Z6875" s="177" t="s">
        <v>5718</v>
      </c>
      <c r="AA6875" s="525" t="s">
        <v>5747</v>
      </c>
      <c r="AB6875" s="399" t="str">
        <f t="shared" si="1400"/>
        <v>DC3QT64</v>
      </c>
      <c r="AC6875" s="399" t="str">
        <f t="shared" si="1401"/>
        <v>DC3QT64-DC</v>
      </c>
      <c r="AD6875" t="str">
        <f>Y6875&amp;"-"&amp;VLOOKUP(AC6875,'LICH THI'!C:AA,9,0)</f>
        <v>64DCKT3269-42475</v>
      </c>
      <c r="AE6875">
        <f t="shared" si="1402"/>
        <v>1</v>
      </c>
    </row>
    <row r="6876" spans="1:31" x14ac:dyDescent="0.25">
      <c r="A6876" s="436" t="str">
        <f t="shared" si="1392"/>
        <v>DC3QT64-DC-13</v>
      </c>
      <c r="B6876" s="436">
        <f>COUNTIF(AC$4:AC6876,AC6876)</f>
        <v>13</v>
      </c>
      <c r="C6876" s="436" t="str">
        <f t="shared" si="1393"/>
        <v>DC3QT64-DC</v>
      </c>
      <c r="D6876" s="436">
        <f>VLOOKUP(C6876,'LICH THI'!C:AA,12,0)</f>
        <v>75</v>
      </c>
      <c r="E6876" s="436">
        <f>VLOOKUP(C6876,'LICH THI'!C:AA,13,0)</f>
        <v>45</v>
      </c>
      <c r="F6876" s="436">
        <f t="shared" si="1403"/>
        <v>45</v>
      </c>
      <c r="G6876" s="436">
        <f>VLOOKUP(C6876,'LICH THI'!C:AA,14,0)</f>
        <v>2</v>
      </c>
      <c r="H6876" s="436">
        <f t="shared" si="1394"/>
        <v>1</v>
      </c>
      <c r="I6876" s="436" t="str">
        <f t="shared" si="1395"/>
        <v>Nguyễn Thị Hà</v>
      </c>
      <c r="J6876" s="436"/>
      <c r="K6876" s="436">
        <f t="shared" si="1396"/>
        <v>2</v>
      </c>
      <c r="L6876" s="436" t="str">
        <f t="shared" si="1397"/>
        <v>DC3QT64-DC-2</v>
      </c>
      <c r="M6876" s="436">
        <f t="shared" si="1398"/>
        <v>19</v>
      </c>
      <c r="N6876" s="437">
        <f t="shared" si="1404"/>
        <v>90</v>
      </c>
      <c r="O6876" s="437"/>
      <c r="P6876" s="430" t="str">
        <f t="shared" si="1399"/>
        <v/>
      </c>
      <c r="U6876" s="177">
        <v>19</v>
      </c>
      <c r="V6876" s="177" t="s">
        <v>3366</v>
      </c>
      <c r="W6876" s="177" t="s">
        <v>2619</v>
      </c>
      <c r="X6876" s="177" t="s">
        <v>3163</v>
      </c>
      <c r="Y6876" s="177" t="s">
        <v>5738</v>
      </c>
      <c r="Z6876" s="177" t="s">
        <v>5718</v>
      </c>
      <c r="AA6876" s="525" t="s">
        <v>5739</v>
      </c>
      <c r="AB6876" s="399" t="str">
        <f t="shared" si="1400"/>
        <v>DC3QT64</v>
      </c>
      <c r="AC6876" s="399" t="str">
        <f t="shared" si="1401"/>
        <v>DC3QT64-DC</v>
      </c>
      <c r="AD6876" t="str">
        <f>Y6876&amp;"-"&amp;VLOOKUP(AC6876,'LICH THI'!C:AA,9,0)</f>
        <v>64DCKT3092-42475</v>
      </c>
      <c r="AE6876">
        <f t="shared" si="1402"/>
        <v>1</v>
      </c>
    </row>
    <row r="6877" spans="1:31" x14ac:dyDescent="0.25">
      <c r="A6877" s="436" t="str">
        <f t="shared" si="1392"/>
        <v>DC3QT64-DC-14</v>
      </c>
      <c r="B6877" s="436">
        <f>COUNTIF(AC$4:AC6877,AC6877)</f>
        <v>14</v>
      </c>
      <c r="C6877" s="436" t="str">
        <f t="shared" si="1393"/>
        <v>DC3QT64-DC</v>
      </c>
      <c r="D6877" s="436">
        <f>VLOOKUP(C6877,'LICH THI'!C:AA,12,0)</f>
        <v>75</v>
      </c>
      <c r="E6877" s="436">
        <f>VLOOKUP(C6877,'LICH THI'!C:AA,13,0)</f>
        <v>45</v>
      </c>
      <c r="F6877" s="436">
        <f t="shared" si="1403"/>
        <v>45</v>
      </c>
      <c r="G6877" s="436">
        <f>VLOOKUP(C6877,'LICH THI'!C:AA,14,0)</f>
        <v>2</v>
      </c>
      <c r="H6877" s="436">
        <f t="shared" si="1394"/>
        <v>1</v>
      </c>
      <c r="I6877" s="436" t="str">
        <f t="shared" si="1395"/>
        <v>Nguyễn Thu Hà</v>
      </c>
      <c r="J6877" s="436"/>
      <c r="K6877" s="436">
        <f t="shared" si="1396"/>
        <v>2</v>
      </c>
      <c r="L6877" s="436" t="str">
        <f t="shared" si="1397"/>
        <v>DC3QT64-DC-2</v>
      </c>
      <c r="M6877" s="436">
        <f t="shared" si="1398"/>
        <v>19</v>
      </c>
      <c r="N6877" s="437">
        <f t="shared" si="1404"/>
        <v>91</v>
      </c>
      <c r="O6877" s="437"/>
      <c r="P6877" s="430" t="str">
        <f t="shared" si="1399"/>
        <v/>
      </c>
      <c r="U6877" s="177">
        <v>2</v>
      </c>
      <c r="V6877" s="177" t="s">
        <v>2614</v>
      </c>
      <c r="W6877" s="177" t="s">
        <v>3066</v>
      </c>
      <c r="X6877" s="177" t="s">
        <v>3163</v>
      </c>
      <c r="Y6877" s="177" t="s">
        <v>5719</v>
      </c>
      <c r="Z6877" s="177" t="s">
        <v>5718</v>
      </c>
      <c r="AA6877" s="525" t="s">
        <v>5720</v>
      </c>
      <c r="AB6877" s="399" t="str">
        <f t="shared" si="1400"/>
        <v>DC3QT64</v>
      </c>
      <c r="AC6877" s="399" t="str">
        <f t="shared" si="1401"/>
        <v>DC3QT64-DC</v>
      </c>
      <c r="AD6877" t="str">
        <f>Y6877&amp;"-"&amp;VLOOKUP(AC6877,'LICH THI'!C:AA,9,0)</f>
        <v>63DCKT3361-42475</v>
      </c>
      <c r="AE6877">
        <f t="shared" si="1402"/>
        <v>1</v>
      </c>
    </row>
    <row r="6878" spans="1:31" x14ac:dyDescent="0.25">
      <c r="A6878" s="436" t="str">
        <f t="shared" si="1392"/>
        <v>DC3QT64-DC-15</v>
      </c>
      <c r="B6878" s="436">
        <f>COUNTIF(AC$4:AC6878,AC6878)</f>
        <v>15</v>
      </c>
      <c r="C6878" s="436" t="str">
        <f t="shared" si="1393"/>
        <v>DC3QT64-DC</v>
      </c>
      <c r="D6878" s="436">
        <f>VLOOKUP(C6878,'LICH THI'!C:AA,12,0)</f>
        <v>75</v>
      </c>
      <c r="E6878" s="436">
        <f>VLOOKUP(C6878,'LICH THI'!C:AA,13,0)</f>
        <v>45</v>
      </c>
      <c r="F6878" s="436">
        <f t="shared" si="1403"/>
        <v>45</v>
      </c>
      <c r="G6878" s="436">
        <f>VLOOKUP(C6878,'LICH THI'!C:AA,14,0)</f>
        <v>2</v>
      </c>
      <c r="H6878" s="436">
        <f t="shared" si="1394"/>
        <v>1</v>
      </c>
      <c r="I6878" s="436" t="str">
        <f t="shared" si="1395"/>
        <v>Trần Thị Hạnh</v>
      </c>
      <c r="J6878" s="436"/>
      <c r="K6878" s="436">
        <f t="shared" si="1396"/>
        <v>2</v>
      </c>
      <c r="L6878" s="436" t="str">
        <f t="shared" si="1397"/>
        <v>DC3QT64-DC-2</v>
      </c>
      <c r="M6878" s="436">
        <f t="shared" si="1398"/>
        <v>19</v>
      </c>
      <c r="N6878" s="437">
        <f t="shared" si="1404"/>
        <v>92</v>
      </c>
      <c r="O6878" s="437"/>
      <c r="P6878" s="430" t="str">
        <f t="shared" si="1399"/>
        <v/>
      </c>
      <c r="U6878" s="177">
        <v>8</v>
      </c>
      <c r="V6878" s="177" t="s">
        <v>3358</v>
      </c>
      <c r="W6878" s="177" t="s">
        <v>2716</v>
      </c>
      <c r="X6878" s="177" t="s">
        <v>2656</v>
      </c>
      <c r="Y6878" s="177" t="s">
        <v>5724</v>
      </c>
      <c r="Z6878" s="177" t="s">
        <v>5718</v>
      </c>
      <c r="AA6878" s="525" t="s">
        <v>5725</v>
      </c>
      <c r="AB6878" s="399" t="str">
        <f t="shared" si="1400"/>
        <v>DC3QT64</v>
      </c>
      <c r="AC6878" s="399" t="str">
        <f t="shared" si="1401"/>
        <v>DC3QT64-DC</v>
      </c>
      <c r="AD6878" t="str">
        <f>Y6878&amp;"-"&amp;VLOOKUP(AC6878,'LICH THI'!C:AA,9,0)</f>
        <v>64DCKT3066-42475</v>
      </c>
      <c r="AE6878">
        <f t="shared" si="1402"/>
        <v>1</v>
      </c>
    </row>
    <row r="6879" spans="1:31" x14ac:dyDescent="0.25">
      <c r="A6879" s="436" t="str">
        <f t="shared" si="1392"/>
        <v>DC3QT64-DC-16</v>
      </c>
      <c r="B6879" s="436">
        <f>COUNTIF(AC$4:AC6879,AC6879)</f>
        <v>16</v>
      </c>
      <c r="C6879" s="436" t="str">
        <f t="shared" si="1393"/>
        <v>DC3QT64-DC</v>
      </c>
      <c r="D6879" s="436">
        <f>VLOOKUP(C6879,'LICH THI'!C:AA,12,0)</f>
        <v>75</v>
      </c>
      <c r="E6879" s="436">
        <f>VLOOKUP(C6879,'LICH THI'!C:AA,13,0)</f>
        <v>45</v>
      </c>
      <c r="F6879" s="436">
        <f t="shared" si="1403"/>
        <v>45</v>
      </c>
      <c r="G6879" s="436">
        <f>VLOOKUP(C6879,'LICH THI'!C:AA,14,0)</f>
        <v>2</v>
      </c>
      <c r="H6879" s="436">
        <f t="shared" si="1394"/>
        <v>1</v>
      </c>
      <c r="I6879" s="436" t="str">
        <f t="shared" si="1395"/>
        <v>Đào Thị Thanh Hảo</v>
      </c>
      <c r="J6879" s="436"/>
      <c r="K6879" s="436">
        <f t="shared" si="1396"/>
        <v>2</v>
      </c>
      <c r="L6879" s="436" t="str">
        <f t="shared" si="1397"/>
        <v>DC3QT64-DC-2</v>
      </c>
      <c r="M6879" s="436">
        <f t="shared" si="1398"/>
        <v>19</v>
      </c>
      <c r="N6879" s="437">
        <f t="shared" si="1404"/>
        <v>93</v>
      </c>
      <c r="O6879" s="437"/>
      <c r="P6879" s="430" t="str">
        <f t="shared" si="1399"/>
        <v/>
      </c>
      <c r="U6879" s="177">
        <v>26</v>
      </c>
      <c r="V6879" s="177" t="s">
        <v>3378</v>
      </c>
      <c r="W6879" s="177" t="s">
        <v>5741</v>
      </c>
      <c r="X6879" s="177" t="s">
        <v>5742</v>
      </c>
      <c r="Y6879" s="177" t="s">
        <v>5743</v>
      </c>
      <c r="Z6879" s="177" t="s">
        <v>5718</v>
      </c>
      <c r="AA6879" s="525" t="s">
        <v>5354</v>
      </c>
      <c r="AB6879" s="399" t="str">
        <f t="shared" si="1400"/>
        <v>DC3QT64</v>
      </c>
      <c r="AC6879" s="399" t="str">
        <f t="shared" si="1401"/>
        <v>DC3QT64-DC</v>
      </c>
      <c r="AD6879" t="str">
        <f>Y6879&amp;"-"&amp;VLOOKUP(AC6879,'LICH THI'!C:AA,9,0)</f>
        <v>64DCKT3170-42475</v>
      </c>
      <c r="AE6879">
        <f t="shared" si="1402"/>
        <v>1</v>
      </c>
    </row>
    <row r="6880" spans="1:31" x14ac:dyDescent="0.25">
      <c r="A6880" s="436" t="str">
        <f t="shared" si="1392"/>
        <v>DC3QT64-DC-17</v>
      </c>
      <c r="B6880" s="436">
        <f>COUNTIF(AC$4:AC6880,AC6880)</f>
        <v>17</v>
      </c>
      <c r="C6880" s="436" t="str">
        <f t="shared" si="1393"/>
        <v>DC3QT64-DC</v>
      </c>
      <c r="D6880" s="436">
        <f>VLOOKUP(C6880,'LICH THI'!C:AA,12,0)</f>
        <v>75</v>
      </c>
      <c r="E6880" s="436">
        <f>VLOOKUP(C6880,'LICH THI'!C:AA,13,0)</f>
        <v>45</v>
      </c>
      <c r="F6880" s="436">
        <f t="shared" si="1403"/>
        <v>45</v>
      </c>
      <c r="G6880" s="436">
        <f>VLOOKUP(C6880,'LICH THI'!C:AA,14,0)</f>
        <v>2</v>
      </c>
      <c r="H6880" s="436">
        <f t="shared" si="1394"/>
        <v>1</v>
      </c>
      <c r="I6880" s="436" t="str">
        <f t="shared" si="1395"/>
        <v>Nguyễn Ngọc Hiệp</v>
      </c>
      <c r="J6880" s="436"/>
      <c r="K6880" s="436">
        <f t="shared" si="1396"/>
        <v>2</v>
      </c>
      <c r="L6880" s="436" t="str">
        <f t="shared" si="1397"/>
        <v>DC3QT64-DC-2</v>
      </c>
      <c r="M6880" s="436">
        <f t="shared" si="1398"/>
        <v>19</v>
      </c>
      <c r="N6880" s="437">
        <f t="shared" si="1404"/>
        <v>94</v>
      </c>
      <c r="O6880" s="437"/>
      <c r="P6880" s="430" t="str">
        <f t="shared" si="1399"/>
        <v/>
      </c>
      <c r="U6880" s="177">
        <v>9</v>
      </c>
      <c r="V6880" s="177" t="s">
        <v>3358</v>
      </c>
      <c r="W6880" s="177" t="s">
        <v>2783</v>
      </c>
      <c r="X6880" s="177" t="s">
        <v>4886</v>
      </c>
      <c r="Y6880" s="177" t="s">
        <v>5657</v>
      </c>
      <c r="Z6880" s="177" t="s">
        <v>5718</v>
      </c>
      <c r="AA6880" s="525" t="s">
        <v>4558</v>
      </c>
      <c r="AB6880" s="399" t="str">
        <f t="shared" si="1400"/>
        <v>DC3QT64</v>
      </c>
      <c r="AC6880" s="399" t="str">
        <f t="shared" si="1401"/>
        <v>DC3QT64-DC</v>
      </c>
      <c r="AD6880" t="str">
        <f>Y6880&amp;"-"&amp;VLOOKUP(AC6880,'LICH THI'!C:AA,9,0)</f>
        <v>64DCKT3079-42475</v>
      </c>
      <c r="AE6880">
        <f t="shared" si="1402"/>
        <v>1</v>
      </c>
    </row>
    <row r="6881" spans="1:31" x14ac:dyDescent="0.25">
      <c r="A6881" s="436" t="str">
        <f t="shared" si="1392"/>
        <v>DC3QT64-DC-18</v>
      </c>
      <c r="B6881" s="436">
        <f>COUNTIF(AC$4:AC6881,AC6881)</f>
        <v>18</v>
      </c>
      <c r="C6881" s="436" t="str">
        <f t="shared" si="1393"/>
        <v>DC3QT64-DC</v>
      </c>
      <c r="D6881" s="436">
        <f>VLOOKUP(C6881,'LICH THI'!C:AA,12,0)</f>
        <v>75</v>
      </c>
      <c r="E6881" s="436">
        <f>VLOOKUP(C6881,'LICH THI'!C:AA,13,0)</f>
        <v>45</v>
      </c>
      <c r="F6881" s="436">
        <f t="shared" si="1403"/>
        <v>45</v>
      </c>
      <c r="G6881" s="436">
        <f>VLOOKUP(C6881,'LICH THI'!C:AA,14,0)</f>
        <v>2</v>
      </c>
      <c r="H6881" s="436">
        <f t="shared" si="1394"/>
        <v>1</v>
      </c>
      <c r="I6881" s="436" t="str">
        <f t="shared" si="1395"/>
        <v>Vương Trọng Hiếu</v>
      </c>
      <c r="J6881" s="436"/>
      <c r="K6881" s="436">
        <f t="shared" si="1396"/>
        <v>2</v>
      </c>
      <c r="L6881" s="436" t="str">
        <f t="shared" si="1397"/>
        <v>DC3QT64-DC-2</v>
      </c>
      <c r="M6881" s="436">
        <f t="shared" si="1398"/>
        <v>19</v>
      </c>
      <c r="N6881" s="437">
        <f t="shared" si="1404"/>
        <v>95</v>
      </c>
      <c r="O6881" s="437"/>
      <c r="P6881" s="430" t="str">
        <f t="shared" si="1399"/>
        <v/>
      </c>
      <c r="U6881" s="177">
        <v>27</v>
      </c>
      <c r="V6881" s="177" t="s">
        <v>3378</v>
      </c>
      <c r="W6881" s="177" t="s">
        <v>4521</v>
      </c>
      <c r="X6881" s="177" t="s">
        <v>2754</v>
      </c>
      <c r="Y6881" s="177" t="s">
        <v>4522</v>
      </c>
      <c r="Z6881" s="177" t="s">
        <v>5718</v>
      </c>
      <c r="AA6881" s="525" t="s">
        <v>4523</v>
      </c>
      <c r="AB6881" s="399" t="str">
        <f t="shared" si="1400"/>
        <v>DC3QT64</v>
      </c>
      <c r="AC6881" s="399" t="str">
        <f t="shared" si="1401"/>
        <v>DC3QT64-DC</v>
      </c>
      <c r="AD6881" t="str">
        <f>Y6881&amp;"-"&amp;VLOOKUP(AC6881,'LICH THI'!C:AA,9,0)</f>
        <v>64DCKT3241-42475</v>
      </c>
      <c r="AE6881">
        <f t="shared" si="1402"/>
        <v>1</v>
      </c>
    </row>
    <row r="6882" spans="1:31" x14ac:dyDescent="0.25">
      <c r="A6882" s="436" t="str">
        <f t="shared" si="1392"/>
        <v>DC3QT64-DC-19</v>
      </c>
      <c r="B6882" s="436">
        <f>COUNTIF(AC$4:AC6882,AC6882)</f>
        <v>19</v>
      </c>
      <c r="C6882" s="436" t="str">
        <f t="shared" si="1393"/>
        <v>DC3QT64-DC</v>
      </c>
      <c r="D6882" s="436">
        <f>VLOOKUP(C6882,'LICH THI'!C:AA,12,0)</f>
        <v>75</v>
      </c>
      <c r="E6882" s="436">
        <f>VLOOKUP(C6882,'LICH THI'!C:AA,13,0)</f>
        <v>45</v>
      </c>
      <c r="F6882" s="436">
        <f t="shared" si="1403"/>
        <v>45</v>
      </c>
      <c r="G6882" s="436">
        <f>VLOOKUP(C6882,'LICH THI'!C:AA,14,0)</f>
        <v>2</v>
      </c>
      <c r="H6882" s="436">
        <f t="shared" si="1394"/>
        <v>1</v>
      </c>
      <c r="I6882" s="436" t="str">
        <f t="shared" si="1395"/>
        <v>Lê Thị Hòa</v>
      </c>
      <c r="J6882" s="436"/>
      <c r="K6882" s="436">
        <f t="shared" si="1396"/>
        <v>2</v>
      </c>
      <c r="L6882" s="436" t="str">
        <f t="shared" si="1397"/>
        <v>DC3QT64-DC-2</v>
      </c>
      <c r="M6882" s="436">
        <f t="shared" si="1398"/>
        <v>19</v>
      </c>
      <c r="N6882" s="437">
        <f t="shared" si="1404"/>
        <v>51</v>
      </c>
      <c r="O6882" s="437"/>
      <c r="P6882" s="430" t="str">
        <f t="shared" si="1399"/>
        <v/>
      </c>
      <c r="U6882" s="177">
        <v>20</v>
      </c>
      <c r="V6882" s="177" t="s">
        <v>3366</v>
      </c>
      <c r="W6882" s="177" t="s">
        <v>3367</v>
      </c>
      <c r="X6882" s="177" t="s">
        <v>2660</v>
      </c>
      <c r="Y6882" s="177" t="s">
        <v>3368</v>
      </c>
      <c r="Z6882" s="177" t="s">
        <v>5718</v>
      </c>
      <c r="AA6882" s="525" t="s">
        <v>2771</v>
      </c>
      <c r="AB6882" s="399" t="str">
        <f t="shared" si="1400"/>
        <v>DC3QT64</v>
      </c>
      <c r="AC6882" s="399" t="str">
        <f t="shared" si="1401"/>
        <v>DC3QT64-DC</v>
      </c>
      <c r="AD6882" t="str">
        <f>Y6882&amp;"-"&amp;VLOOKUP(AC6882,'LICH THI'!C:AA,9,0)</f>
        <v>64DCKT3123-42475</v>
      </c>
      <c r="AE6882">
        <f t="shared" si="1402"/>
        <v>1</v>
      </c>
    </row>
    <row r="6883" spans="1:31" x14ac:dyDescent="0.25">
      <c r="A6883" s="436" t="str">
        <f t="shared" si="1392"/>
        <v>DC3QT64-DC-20</v>
      </c>
      <c r="B6883" s="436">
        <f>COUNTIF(AC$4:AC6883,AC6883)</f>
        <v>20</v>
      </c>
      <c r="C6883" s="436" t="str">
        <f t="shared" si="1393"/>
        <v>DC3QT64-DC</v>
      </c>
      <c r="D6883" s="436">
        <f>VLOOKUP(C6883,'LICH THI'!C:AA,12,0)</f>
        <v>75</v>
      </c>
      <c r="E6883" s="436">
        <f>VLOOKUP(C6883,'LICH THI'!C:AA,13,0)</f>
        <v>45</v>
      </c>
      <c r="F6883" s="436">
        <f t="shared" si="1403"/>
        <v>45</v>
      </c>
      <c r="G6883" s="436">
        <f>VLOOKUP(C6883,'LICH THI'!C:AA,14,0)</f>
        <v>2</v>
      </c>
      <c r="H6883" s="436">
        <f t="shared" si="1394"/>
        <v>1</v>
      </c>
      <c r="I6883" s="436" t="str">
        <f t="shared" si="1395"/>
        <v>Trần Thị Hồng</v>
      </c>
      <c r="J6883" s="436"/>
      <c r="K6883" s="436">
        <f t="shared" si="1396"/>
        <v>2</v>
      </c>
      <c r="L6883" s="436" t="str">
        <f t="shared" si="1397"/>
        <v>DC3QT64-DC-2</v>
      </c>
      <c r="M6883" s="436">
        <f t="shared" si="1398"/>
        <v>19</v>
      </c>
      <c r="N6883" s="437">
        <f t="shared" si="1404"/>
        <v>52</v>
      </c>
      <c r="O6883" s="437"/>
      <c r="P6883" s="430" t="str">
        <f t="shared" si="1399"/>
        <v/>
      </c>
      <c r="U6883" s="177">
        <v>39</v>
      </c>
      <c r="V6883" s="177" t="s">
        <v>3826</v>
      </c>
      <c r="W6883" s="177" t="s">
        <v>2716</v>
      </c>
      <c r="X6883" s="177" t="s">
        <v>2797</v>
      </c>
      <c r="Y6883" s="177" t="s">
        <v>5688</v>
      </c>
      <c r="Z6883" s="177" t="s">
        <v>5718</v>
      </c>
      <c r="AA6883" s="525" t="s">
        <v>5689</v>
      </c>
      <c r="AB6883" s="399" t="str">
        <f t="shared" si="1400"/>
        <v>DC3QT64</v>
      </c>
      <c r="AC6883" s="399" t="str">
        <f t="shared" si="1401"/>
        <v>DC3QT64-DC</v>
      </c>
      <c r="AD6883" t="str">
        <f>Y6883&amp;"-"&amp;VLOOKUP(AC6883,'LICH THI'!C:AA,9,0)</f>
        <v>64DCKT3139-42475</v>
      </c>
      <c r="AE6883">
        <f t="shared" si="1402"/>
        <v>1</v>
      </c>
    </row>
    <row r="6884" spans="1:31" x14ac:dyDescent="0.25">
      <c r="A6884" s="436" t="str">
        <f t="shared" si="1392"/>
        <v>DC3QT64-DC-21</v>
      </c>
      <c r="B6884" s="436">
        <f>COUNTIF(AC$4:AC6884,AC6884)</f>
        <v>21</v>
      </c>
      <c r="C6884" s="436" t="str">
        <f t="shared" si="1393"/>
        <v>DC3QT64-DC</v>
      </c>
      <c r="D6884" s="436">
        <f>VLOOKUP(C6884,'LICH THI'!C:AA,12,0)</f>
        <v>75</v>
      </c>
      <c r="E6884" s="436">
        <f>VLOOKUP(C6884,'LICH THI'!C:AA,13,0)</f>
        <v>45</v>
      </c>
      <c r="F6884" s="436">
        <f t="shared" si="1403"/>
        <v>45</v>
      </c>
      <c r="G6884" s="436">
        <f>VLOOKUP(C6884,'LICH THI'!C:AA,14,0)</f>
        <v>2</v>
      </c>
      <c r="H6884" s="436">
        <f t="shared" si="1394"/>
        <v>1</v>
      </c>
      <c r="I6884" s="436" t="str">
        <f t="shared" si="1395"/>
        <v>Vương Thị Hồng</v>
      </c>
      <c r="J6884" s="436"/>
      <c r="K6884" s="436">
        <f t="shared" si="1396"/>
        <v>2</v>
      </c>
      <c r="L6884" s="436" t="str">
        <f t="shared" si="1397"/>
        <v>DC3QT64-DC-2</v>
      </c>
      <c r="M6884" s="436">
        <f t="shared" si="1398"/>
        <v>19</v>
      </c>
      <c r="N6884" s="437">
        <f t="shared" si="1404"/>
        <v>53</v>
      </c>
      <c r="O6884" s="437"/>
      <c r="P6884" s="430" t="str">
        <f t="shared" si="1399"/>
        <v/>
      </c>
      <c r="U6884" s="177">
        <v>40</v>
      </c>
      <c r="V6884" s="177" t="s">
        <v>3826</v>
      </c>
      <c r="W6884" s="177" t="s">
        <v>4844</v>
      </c>
      <c r="X6884" s="177" t="s">
        <v>2797</v>
      </c>
      <c r="Y6884" s="177" t="s">
        <v>5690</v>
      </c>
      <c r="Z6884" s="177" t="s">
        <v>5718</v>
      </c>
      <c r="AA6884" s="525" t="s">
        <v>3753</v>
      </c>
      <c r="AB6884" s="399" t="str">
        <f t="shared" si="1400"/>
        <v>DC3QT64</v>
      </c>
      <c r="AC6884" s="399" t="str">
        <f t="shared" si="1401"/>
        <v>DC3QT64-DC</v>
      </c>
      <c r="AD6884" t="str">
        <f>Y6884&amp;"-"&amp;VLOOKUP(AC6884,'LICH THI'!C:AA,9,0)</f>
        <v>64DCKT3255-42475</v>
      </c>
      <c r="AE6884">
        <f t="shared" si="1402"/>
        <v>1</v>
      </c>
    </row>
    <row r="6885" spans="1:31" x14ac:dyDescent="0.25">
      <c r="A6885" s="436" t="str">
        <f t="shared" si="1392"/>
        <v>DC3QT64-DC-22</v>
      </c>
      <c r="B6885" s="436">
        <f>COUNTIF(AC$4:AC6885,AC6885)</f>
        <v>22</v>
      </c>
      <c r="C6885" s="436" t="str">
        <f t="shared" si="1393"/>
        <v>DC3QT64-DC</v>
      </c>
      <c r="D6885" s="436">
        <f>VLOOKUP(C6885,'LICH THI'!C:AA,12,0)</f>
        <v>75</v>
      </c>
      <c r="E6885" s="436">
        <f>VLOOKUP(C6885,'LICH THI'!C:AA,13,0)</f>
        <v>45</v>
      </c>
      <c r="F6885" s="436">
        <f t="shared" si="1403"/>
        <v>45</v>
      </c>
      <c r="G6885" s="436">
        <f>VLOOKUP(C6885,'LICH THI'!C:AA,14,0)</f>
        <v>2</v>
      </c>
      <c r="H6885" s="436">
        <f t="shared" si="1394"/>
        <v>1</v>
      </c>
      <c r="I6885" s="436" t="str">
        <f t="shared" si="1395"/>
        <v>Nguyễn Thị Hợi</v>
      </c>
      <c r="J6885" s="436"/>
      <c r="K6885" s="436">
        <f t="shared" si="1396"/>
        <v>2</v>
      </c>
      <c r="L6885" s="436" t="str">
        <f t="shared" si="1397"/>
        <v>DC3QT64-DC-2</v>
      </c>
      <c r="M6885" s="436">
        <f t="shared" si="1398"/>
        <v>19</v>
      </c>
      <c r="N6885" s="437">
        <f t="shared" si="1404"/>
        <v>54</v>
      </c>
      <c r="O6885" s="437"/>
      <c r="P6885" s="430" t="str">
        <f t="shared" si="1399"/>
        <v/>
      </c>
      <c r="U6885" s="177">
        <v>41</v>
      </c>
      <c r="V6885" s="177" t="s">
        <v>3826</v>
      </c>
      <c r="W6885" s="177" t="s">
        <v>2619</v>
      </c>
      <c r="X6885" s="177" t="s">
        <v>2954</v>
      </c>
      <c r="Y6885" s="177" t="s">
        <v>5691</v>
      </c>
      <c r="Z6885" s="177" t="s">
        <v>5718</v>
      </c>
      <c r="AA6885" s="525" t="s">
        <v>3898</v>
      </c>
      <c r="AB6885" s="399" t="str">
        <f t="shared" si="1400"/>
        <v>DC3QT64</v>
      </c>
      <c r="AC6885" s="399" t="str">
        <f t="shared" si="1401"/>
        <v>DC3QT64-DC</v>
      </c>
      <c r="AD6885" t="str">
        <f>Y6885&amp;"-"&amp;VLOOKUP(AC6885,'LICH THI'!C:AA,9,0)</f>
        <v>64DCKT3195-42475</v>
      </c>
      <c r="AE6885">
        <f t="shared" si="1402"/>
        <v>1</v>
      </c>
    </row>
    <row r="6886" spans="1:31" x14ac:dyDescent="0.25">
      <c r="A6886" s="436" t="str">
        <f t="shared" si="1392"/>
        <v>DC3QT64-DC-23</v>
      </c>
      <c r="B6886" s="436">
        <f>COUNTIF(AC$4:AC6886,AC6886)</f>
        <v>23</v>
      </c>
      <c r="C6886" s="436" t="str">
        <f t="shared" si="1393"/>
        <v>DC3QT64-DC</v>
      </c>
      <c r="D6886" s="436">
        <f>VLOOKUP(C6886,'LICH THI'!C:AA,12,0)</f>
        <v>75</v>
      </c>
      <c r="E6886" s="436">
        <f>VLOOKUP(C6886,'LICH THI'!C:AA,13,0)</f>
        <v>45</v>
      </c>
      <c r="F6886" s="436">
        <f t="shared" si="1403"/>
        <v>45</v>
      </c>
      <c r="G6886" s="436">
        <f>VLOOKUP(C6886,'LICH THI'!C:AA,14,0)</f>
        <v>2</v>
      </c>
      <c r="H6886" s="436">
        <f t="shared" si="1394"/>
        <v>1</v>
      </c>
      <c r="I6886" s="436" t="str">
        <f t="shared" si="1395"/>
        <v>Đỗ Thị Huế</v>
      </c>
      <c r="J6886" s="436"/>
      <c r="K6886" s="436">
        <f t="shared" si="1396"/>
        <v>2</v>
      </c>
      <c r="L6886" s="436" t="str">
        <f t="shared" si="1397"/>
        <v>DC3QT64-DC-2</v>
      </c>
      <c r="M6886" s="436">
        <f t="shared" si="1398"/>
        <v>19</v>
      </c>
      <c r="N6886" s="437">
        <f t="shared" si="1404"/>
        <v>55</v>
      </c>
      <c r="O6886" s="437"/>
      <c r="P6886" s="430" t="str">
        <f t="shared" si="1399"/>
        <v/>
      </c>
      <c r="U6886" s="177">
        <v>21</v>
      </c>
      <c r="V6886" s="177" t="s">
        <v>3366</v>
      </c>
      <c r="W6886" s="177" t="s">
        <v>2634</v>
      </c>
      <c r="X6886" s="177" t="s">
        <v>3754</v>
      </c>
      <c r="Y6886" s="177" t="s">
        <v>5740</v>
      </c>
      <c r="Z6886" s="177" t="s">
        <v>5718</v>
      </c>
      <c r="AA6886" s="525" t="s">
        <v>3999</v>
      </c>
      <c r="AB6886" s="399" t="str">
        <f t="shared" si="1400"/>
        <v>DC3QT64</v>
      </c>
      <c r="AC6886" s="399" t="str">
        <f t="shared" si="1401"/>
        <v>DC3QT64-DC</v>
      </c>
      <c r="AD6886" t="str">
        <f>Y6886&amp;"-"&amp;VLOOKUP(AC6886,'LICH THI'!C:AA,9,0)</f>
        <v>64DCKT3070-42475</v>
      </c>
      <c r="AE6886">
        <f t="shared" si="1402"/>
        <v>1</v>
      </c>
    </row>
    <row r="6887" spans="1:31" x14ac:dyDescent="0.25">
      <c r="A6887" s="436" t="str">
        <f t="shared" si="1392"/>
        <v>DC3QT64-DC-24</v>
      </c>
      <c r="B6887" s="436">
        <f>COUNTIF(AC$4:AC6887,AC6887)</f>
        <v>24</v>
      </c>
      <c r="C6887" s="436" t="str">
        <f t="shared" si="1393"/>
        <v>DC3QT64-DC</v>
      </c>
      <c r="D6887" s="436">
        <f>VLOOKUP(C6887,'LICH THI'!C:AA,12,0)</f>
        <v>75</v>
      </c>
      <c r="E6887" s="436">
        <f>VLOOKUP(C6887,'LICH THI'!C:AA,13,0)</f>
        <v>45</v>
      </c>
      <c r="F6887" s="436">
        <f t="shared" si="1403"/>
        <v>45</v>
      </c>
      <c r="G6887" s="436">
        <f>VLOOKUP(C6887,'LICH THI'!C:AA,14,0)</f>
        <v>2</v>
      </c>
      <c r="H6887" s="436">
        <f t="shared" si="1394"/>
        <v>1</v>
      </c>
      <c r="I6887" s="436" t="str">
        <f t="shared" si="1395"/>
        <v>Nguyễn Thị Thanh Huế</v>
      </c>
      <c r="J6887" s="436"/>
      <c r="K6887" s="436">
        <f t="shared" si="1396"/>
        <v>2</v>
      </c>
      <c r="L6887" s="436" t="str">
        <f t="shared" si="1397"/>
        <v>DC3QT64-DC-2</v>
      </c>
      <c r="M6887" s="436">
        <f t="shared" si="1398"/>
        <v>19</v>
      </c>
      <c r="N6887" s="437">
        <f t="shared" si="1404"/>
        <v>56</v>
      </c>
      <c r="O6887" s="437"/>
      <c r="P6887" s="430" t="str">
        <f t="shared" si="1399"/>
        <v/>
      </c>
      <c r="U6887" s="177">
        <v>50</v>
      </c>
      <c r="V6887" s="177" t="s">
        <v>3381</v>
      </c>
      <c r="W6887" s="177" t="s">
        <v>3836</v>
      </c>
      <c r="X6887" s="177" t="s">
        <v>3754</v>
      </c>
      <c r="Y6887" s="177" t="s">
        <v>3837</v>
      </c>
      <c r="Z6887" s="177" t="s">
        <v>5718</v>
      </c>
      <c r="AA6887" s="525" t="s">
        <v>3838</v>
      </c>
      <c r="AB6887" s="399" t="str">
        <f t="shared" si="1400"/>
        <v>DC3QT64</v>
      </c>
      <c r="AC6887" s="399" t="str">
        <f t="shared" si="1401"/>
        <v>DC3QT64-DC</v>
      </c>
      <c r="AD6887" t="str">
        <f>Y6887&amp;"-"&amp;VLOOKUP(AC6887,'LICH THI'!C:AA,9,0)</f>
        <v>64DCKT3183-42475</v>
      </c>
      <c r="AE6887">
        <f t="shared" si="1402"/>
        <v>1</v>
      </c>
    </row>
    <row r="6888" spans="1:31" x14ac:dyDescent="0.25">
      <c r="A6888" s="436" t="str">
        <f t="shared" si="1392"/>
        <v>DC3QT64-DC-25</v>
      </c>
      <c r="B6888" s="436">
        <f>COUNTIF(AC$4:AC6888,AC6888)</f>
        <v>25</v>
      </c>
      <c r="C6888" s="436" t="str">
        <f t="shared" si="1393"/>
        <v>DC3QT64-DC</v>
      </c>
      <c r="D6888" s="436">
        <f>VLOOKUP(C6888,'LICH THI'!C:AA,12,0)</f>
        <v>75</v>
      </c>
      <c r="E6888" s="436">
        <f>VLOOKUP(C6888,'LICH THI'!C:AA,13,0)</f>
        <v>45</v>
      </c>
      <c r="F6888" s="436">
        <f t="shared" si="1403"/>
        <v>45</v>
      </c>
      <c r="G6888" s="436">
        <f>VLOOKUP(C6888,'LICH THI'!C:AA,14,0)</f>
        <v>2</v>
      </c>
      <c r="H6888" s="436">
        <f t="shared" si="1394"/>
        <v>1</v>
      </c>
      <c r="I6888" s="436" t="str">
        <f t="shared" si="1395"/>
        <v>Phạm Thị Huyền</v>
      </c>
      <c r="J6888" s="436"/>
      <c r="K6888" s="436">
        <f t="shared" si="1396"/>
        <v>2</v>
      </c>
      <c r="L6888" s="436" t="str">
        <f t="shared" si="1397"/>
        <v>DC3QT64-DC-2</v>
      </c>
      <c r="M6888" s="436">
        <f t="shared" si="1398"/>
        <v>19</v>
      </c>
      <c r="N6888" s="437">
        <f t="shared" si="1404"/>
        <v>57</v>
      </c>
      <c r="O6888" s="437"/>
      <c r="P6888" s="430" t="str">
        <f t="shared" si="1399"/>
        <v/>
      </c>
      <c r="U6888" s="177">
        <v>22</v>
      </c>
      <c r="V6888" s="177" t="s">
        <v>3366</v>
      </c>
      <c r="W6888" s="177" t="s">
        <v>3557</v>
      </c>
      <c r="X6888" s="177" t="s">
        <v>4236</v>
      </c>
      <c r="Y6888" s="177" t="s">
        <v>5670</v>
      </c>
      <c r="Z6888" s="177" t="s">
        <v>5718</v>
      </c>
      <c r="AA6888" s="525" t="s">
        <v>5671</v>
      </c>
      <c r="AB6888" s="399" t="str">
        <f t="shared" si="1400"/>
        <v>DC3QT64</v>
      </c>
      <c r="AC6888" s="399" t="str">
        <f t="shared" si="1401"/>
        <v>DC3QT64-DC</v>
      </c>
      <c r="AD6888" t="str">
        <f>Y6888&amp;"-"&amp;VLOOKUP(AC6888,'LICH THI'!C:AA,9,0)</f>
        <v>64DCKT3074-42475</v>
      </c>
      <c r="AE6888">
        <f t="shared" si="1402"/>
        <v>1</v>
      </c>
    </row>
    <row r="6889" spans="1:31" x14ac:dyDescent="0.25">
      <c r="A6889" s="436" t="str">
        <f t="shared" si="1392"/>
        <v>DC3QT64-DC-26</v>
      </c>
      <c r="B6889" s="436">
        <f>COUNTIF(AC$4:AC6889,AC6889)</f>
        <v>26</v>
      </c>
      <c r="C6889" s="436" t="str">
        <f t="shared" si="1393"/>
        <v>DC3QT64-DC</v>
      </c>
      <c r="D6889" s="436">
        <f>VLOOKUP(C6889,'LICH THI'!C:AA,12,0)</f>
        <v>75</v>
      </c>
      <c r="E6889" s="436">
        <f>VLOOKUP(C6889,'LICH THI'!C:AA,13,0)</f>
        <v>45</v>
      </c>
      <c r="F6889" s="436">
        <f t="shared" si="1403"/>
        <v>45</v>
      </c>
      <c r="G6889" s="436">
        <f>VLOOKUP(C6889,'LICH THI'!C:AA,14,0)</f>
        <v>2</v>
      </c>
      <c r="H6889" s="436">
        <f t="shared" si="1394"/>
        <v>1</v>
      </c>
      <c r="I6889" s="436" t="str">
        <f t="shared" si="1395"/>
        <v>Phạm Thu Huyền</v>
      </c>
      <c r="J6889" s="436"/>
      <c r="K6889" s="436">
        <f t="shared" si="1396"/>
        <v>2</v>
      </c>
      <c r="L6889" s="436" t="str">
        <f t="shared" si="1397"/>
        <v>DC3QT64-DC-2</v>
      </c>
      <c r="M6889" s="436">
        <f t="shared" si="1398"/>
        <v>19</v>
      </c>
      <c r="N6889" s="437">
        <f t="shared" si="1404"/>
        <v>58</v>
      </c>
      <c r="O6889" s="437"/>
      <c r="P6889" s="430" t="str">
        <f t="shared" si="1399"/>
        <v/>
      </c>
      <c r="U6889" s="177">
        <v>28</v>
      </c>
      <c r="V6889" s="177" t="s">
        <v>3378</v>
      </c>
      <c r="W6889" s="177" t="s">
        <v>5744</v>
      </c>
      <c r="X6889" s="177" t="s">
        <v>4236</v>
      </c>
      <c r="Y6889" s="177" t="s">
        <v>5745</v>
      </c>
      <c r="Z6889" s="177" t="s">
        <v>5718</v>
      </c>
      <c r="AA6889" s="525" t="s">
        <v>3312</v>
      </c>
      <c r="AB6889" s="399" t="str">
        <f t="shared" si="1400"/>
        <v>DC3QT64</v>
      </c>
      <c r="AC6889" s="399" t="str">
        <f t="shared" si="1401"/>
        <v>DC3QT64-DC</v>
      </c>
      <c r="AD6889" t="str">
        <f>Y6889&amp;"-"&amp;VLOOKUP(AC6889,'LICH THI'!C:AA,9,0)</f>
        <v>64DCKT3211-42475</v>
      </c>
      <c r="AE6889">
        <f t="shared" si="1402"/>
        <v>1</v>
      </c>
    </row>
    <row r="6890" spans="1:31" x14ac:dyDescent="0.25">
      <c r="A6890" s="436" t="str">
        <f t="shared" si="1392"/>
        <v>DC3QT64-DC-27</v>
      </c>
      <c r="B6890" s="436">
        <f>COUNTIF(AC$4:AC6890,AC6890)</f>
        <v>27</v>
      </c>
      <c r="C6890" s="436" t="str">
        <f t="shared" si="1393"/>
        <v>DC3QT64-DC</v>
      </c>
      <c r="D6890" s="436">
        <f>VLOOKUP(C6890,'LICH THI'!C:AA,12,0)</f>
        <v>75</v>
      </c>
      <c r="E6890" s="436">
        <f>VLOOKUP(C6890,'LICH THI'!C:AA,13,0)</f>
        <v>45</v>
      </c>
      <c r="F6890" s="436">
        <f t="shared" si="1403"/>
        <v>45</v>
      </c>
      <c r="G6890" s="436">
        <f>VLOOKUP(C6890,'LICH THI'!C:AA,14,0)</f>
        <v>2</v>
      </c>
      <c r="H6890" s="436">
        <f t="shared" si="1394"/>
        <v>1</v>
      </c>
      <c r="I6890" s="436" t="str">
        <f t="shared" si="1395"/>
        <v>Nguyễn Trung Kiên</v>
      </c>
      <c r="J6890" s="436"/>
      <c r="K6890" s="436">
        <f t="shared" si="1396"/>
        <v>2</v>
      </c>
      <c r="L6890" s="436" t="str">
        <f t="shared" si="1397"/>
        <v>DC3QT64-DC-2</v>
      </c>
      <c r="M6890" s="436">
        <f t="shared" si="1398"/>
        <v>19</v>
      </c>
      <c r="N6890" s="437">
        <f t="shared" si="1404"/>
        <v>59</v>
      </c>
      <c r="O6890" s="437"/>
      <c r="P6890" s="430" t="str">
        <f t="shared" si="1399"/>
        <v/>
      </c>
      <c r="U6890" s="177">
        <v>52</v>
      </c>
      <c r="V6890" s="177" t="s">
        <v>3381</v>
      </c>
      <c r="W6890" s="177" t="s">
        <v>2687</v>
      </c>
      <c r="X6890" s="177" t="s">
        <v>2762</v>
      </c>
      <c r="Y6890" s="177" t="s">
        <v>5755</v>
      </c>
      <c r="Z6890" s="177" t="s">
        <v>5718</v>
      </c>
      <c r="AA6890" s="525" t="s">
        <v>2959</v>
      </c>
      <c r="AB6890" s="399" t="str">
        <f t="shared" si="1400"/>
        <v>DC3QT64</v>
      </c>
      <c r="AC6890" s="399" t="str">
        <f t="shared" si="1401"/>
        <v>DC3QT64-DC</v>
      </c>
      <c r="AD6890" t="str">
        <f>Y6890&amp;"-"&amp;VLOOKUP(AC6890,'LICH THI'!C:AA,9,0)</f>
        <v>64DCKT3243-42475</v>
      </c>
      <c r="AE6890">
        <f t="shared" si="1402"/>
        <v>1</v>
      </c>
    </row>
    <row r="6891" spans="1:31" x14ac:dyDescent="0.25">
      <c r="A6891" s="436" t="str">
        <f t="shared" si="1392"/>
        <v>DC3QT64-DC-28</v>
      </c>
      <c r="B6891" s="436">
        <f>COUNTIF(AC$4:AC6891,AC6891)</f>
        <v>28</v>
      </c>
      <c r="C6891" s="436" t="str">
        <f t="shared" si="1393"/>
        <v>DC3QT64-DC</v>
      </c>
      <c r="D6891" s="436">
        <f>VLOOKUP(C6891,'LICH THI'!C:AA,12,0)</f>
        <v>75</v>
      </c>
      <c r="E6891" s="436">
        <f>VLOOKUP(C6891,'LICH THI'!C:AA,13,0)</f>
        <v>45</v>
      </c>
      <c r="F6891" s="436">
        <f t="shared" si="1403"/>
        <v>45</v>
      </c>
      <c r="G6891" s="436">
        <f>VLOOKUP(C6891,'LICH THI'!C:AA,14,0)</f>
        <v>2</v>
      </c>
      <c r="H6891" s="436">
        <f t="shared" si="1394"/>
        <v>1</v>
      </c>
      <c r="I6891" s="436" t="str">
        <f t="shared" si="1395"/>
        <v>trương huy khánh</v>
      </c>
      <c r="J6891" s="436"/>
      <c r="K6891" s="436">
        <f t="shared" si="1396"/>
        <v>2</v>
      </c>
      <c r="L6891" s="436" t="str">
        <f t="shared" si="1397"/>
        <v>DC3QT64-DC-2</v>
      </c>
      <c r="M6891" s="436">
        <f t="shared" si="1398"/>
        <v>19</v>
      </c>
      <c r="N6891" s="437">
        <f t="shared" si="1404"/>
        <v>60</v>
      </c>
      <c r="O6891" s="437"/>
      <c r="P6891" s="430" t="str">
        <f t="shared" si="1399"/>
        <v/>
      </c>
      <c r="U6891" s="177">
        <v>51</v>
      </c>
      <c r="V6891" s="177" t="s">
        <v>3381</v>
      </c>
      <c r="W6891" s="177" t="s">
        <v>3839</v>
      </c>
      <c r="X6891" s="177" t="s">
        <v>3840</v>
      </c>
      <c r="Y6891" s="177" t="s">
        <v>3841</v>
      </c>
      <c r="Z6891" s="177" t="s">
        <v>5718</v>
      </c>
      <c r="AA6891" s="525" t="s">
        <v>3842</v>
      </c>
      <c r="AB6891" s="399" t="str">
        <f t="shared" si="1400"/>
        <v>DC3QT64</v>
      </c>
      <c r="AC6891" s="399" t="str">
        <f t="shared" si="1401"/>
        <v>DC3QT64-DC</v>
      </c>
      <c r="AD6891" t="str">
        <f>Y6891&amp;"-"&amp;VLOOKUP(AC6891,'LICH THI'!C:AA,9,0)</f>
        <v>64DCKT3289-42475</v>
      </c>
      <c r="AE6891">
        <f t="shared" si="1402"/>
        <v>1</v>
      </c>
    </row>
    <row r="6892" spans="1:31" x14ac:dyDescent="0.25">
      <c r="A6892" s="436" t="str">
        <f t="shared" si="1392"/>
        <v>DC3QT64-DC-29</v>
      </c>
      <c r="B6892" s="436">
        <f>COUNTIF(AC$4:AC6892,AC6892)</f>
        <v>29</v>
      </c>
      <c r="C6892" s="436" t="str">
        <f t="shared" si="1393"/>
        <v>DC3QT64-DC</v>
      </c>
      <c r="D6892" s="436">
        <f>VLOOKUP(C6892,'LICH THI'!C:AA,12,0)</f>
        <v>75</v>
      </c>
      <c r="E6892" s="436">
        <f>VLOOKUP(C6892,'LICH THI'!C:AA,13,0)</f>
        <v>45</v>
      </c>
      <c r="F6892" s="436">
        <f t="shared" si="1403"/>
        <v>45</v>
      </c>
      <c r="G6892" s="436">
        <f>VLOOKUP(C6892,'LICH THI'!C:AA,14,0)</f>
        <v>2</v>
      </c>
      <c r="H6892" s="436">
        <f t="shared" si="1394"/>
        <v>1</v>
      </c>
      <c r="I6892" s="436" t="str">
        <f t="shared" si="1395"/>
        <v>Nguyễn Thị Lan</v>
      </c>
      <c r="J6892" s="436"/>
      <c r="K6892" s="436">
        <f t="shared" si="1396"/>
        <v>2</v>
      </c>
      <c r="L6892" s="436" t="str">
        <f t="shared" si="1397"/>
        <v>DC3QT64-DC-2</v>
      </c>
      <c r="M6892" s="436">
        <f t="shared" si="1398"/>
        <v>19</v>
      </c>
      <c r="N6892" s="437">
        <f t="shared" si="1404"/>
        <v>61</v>
      </c>
      <c r="O6892" s="437"/>
      <c r="P6892" s="430" t="str">
        <f t="shared" si="1399"/>
        <v/>
      </c>
      <c r="U6892" s="177">
        <v>72</v>
      </c>
      <c r="V6892" s="177" t="s">
        <v>3046</v>
      </c>
      <c r="W6892" s="177" t="s">
        <v>2619</v>
      </c>
      <c r="X6892" s="177" t="s">
        <v>2960</v>
      </c>
      <c r="Y6892" s="177" t="s">
        <v>3059</v>
      </c>
      <c r="Z6892" s="177" t="s">
        <v>5718</v>
      </c>
      <c r="AA6892" s="525" t="s">
        <v>3060</v>
      </c>
      <c r="AB6892" s="399" t="str">
        <f t="shared" si="1400"/>
        <v>DC3QT64</v>
      </c>
      <c r="AC6892" s="399" t="str">
        <f t="shared" si="1401"/>
        <v>DC3QT64-DC</v>
      </c>
      <c r="AD6892" t="str">
        <f>Y6892&amp;"-"&amp;VLOOKUP(AC6892,'LICH THI'!C:AA,9,0)</f>
        <v>63DCKT3294-42475</v>
      </c>
      <c r="AE6892">
        <f t="shared" si="1402"/>
        <v>1</v>
      </c>
    </row>
    <row r="6893" spans="1:31" x14ac:dyDescent="0.25">
      <c r="A6893" s="436" t="str">
        <f t="shared" si="1392"/>
        <v>DC3QT64-DC-30</v>
      </c>
      <c r="B6893" s="436">
        <f>COUNTIF(AC$4:AC6893,AC6893)</f>
        <v>30</v>
      </c>
      <c r="C6893" s="436" t="str">
        <f t="shared" si="1393"/>
        <v>DC3QT64-DC</v>
      </c>
      <c r="D6893" s="436">
        <f>VLOOKUP(C6893,'LICH THI'!C:AA,12,0)</f>
        <v>75</v>
      </c>
      <c r="E6893" s="436">
        <f>VLOOKUP(C6893,'LICH THI'!C:AA,13,0)</f>
        <v>45</v>
      </c>
      <c r="F6893" s="436">
        <f t="shared" si="1403"/>
        <v>45</v>
      </c>
      <c r="G6893" s="436">
        <f>VLOOKUP(C6893,'LICH THI'!C:AA,14,0)</f>
        <v>2</v>
      </c>
      <c r="H6893" s="436">
        <f t="shared" si="1394"/>
        <v>1</v>
      </c>
      <c r="I6893" s="436" t="str">
        <f t="shared" si="1395"/>
        <v>Bùi Bích Liên</v>
      </c>
      <c r="J6893" s="436"/>
      <c r="K6893" s="436">
        <f t="shared" si="1396"/>
        <v>2</v>
      </c>
      <c r="L6893" s="436" t="str">
        <f t="shared" si="1397"/>
        <v>DC3QT64-DC-2</v>
      </c>
      <c r="M6893" s="436">
        <f t="shared" si="1398"/>
        <v>19</v>
      </c>
      <c r="N6893" s="437">
        <f t="shared" si="1404"/>
        <v>62</v>
      </c>
      <c r="O6893" s="437"/>
      <c r="P6893" s="430" t="str">
        <f t="shared" si="1399"/>
        <v/>
      </c>
      <c r="U6893" s="177">
        <v>42</v>
      </c>
      <c r="V6893" s="177" t="s">
        <v>3826</v>
      </c>
      <c r="W6893" s="177" t="s">
        <v>5586</v>
      </c>
      <c r="X6893" s="177" t="s">
        <v>2666</v>
      </c>
      <c r="Y6893" s="177" t="s">
        <v>5587</v>
      </c>
      <c r="Z6893" s="177" t="s">
        <v>5718</v>
      </c>
      <c r="AA6893" s="525" t="s">
        <v>5588</v>
      </c>
      <c r="AB6893" s="399" t="str">
        <f t="shared" si="1400"/>
        <v>DC3QT64</v>
      </c>
      <c r="AC6893" s="399" t="str">
        <f t="shared" si="1401"/>
        <v>DC3QT64-DC</v>
      </c>
      <c r="AD6893" t="str">
        <f>Y6893&amp;"-"&amp;VLOOKUP(AC6893,'LICH THI'!C:AA,9,0)</f>
        <v>64DCKT3199-42475</v>
      </c>
      <c r="AE6893">
        <f t="shared" si="1402"/>
        <v>1</v>
      </c>
    </row>
    <row r="6894" spans="1:31" x14ac:dyDescent="0.25">
      <c r="A6894" s="436" t="str">
        <f t="shared" si="1392"/>
        <v>DC3QT64-DC-31</v>
      </c>
      <c r="B6894" s="436">
        <f>COUNTIF(AC$4:AC6894,AC6894)</f>
        <v>31</v>
      </c>
      <c r="C6894" s="436" t="str">
        <f t="shared" si="1393"/>
        <v>DC3QT64-DC</v>
      </c>
      <c r="D6894" s="436">
        <f>VLOOKUP(C6894,'LICH THI'!C:AA,12,0)</f>
        <v>75</v>
      </c>
      <c r="E6894" s="436">
        <f>VLOOKUP(C6894,'LICH THI'!C:AA,13,0)</f>
        <v>45</v>
      </c>
      <c r="F6894" s="436">
        <f t="shared" si="1403"/>
        <v>45</v>
      </c>
      <c r="G6894" s="436">
        <f>VLOOKUP(C6894,'LICH THI'!C:AA,14,0)</f>
        <v>2</v>
      </c>
      <c r="H6894" s="436">
        <f t="shared" si="1394"/>
        <v>1</v>
      </c>
      <c r="I6894" s="436" t="str">
        <f t="shared" si="1395"/>
        <v>Cao Thị Liên</v>
      </c>
      <c r="J6894" s="436"/>
      <c r="K6894" s="436">
        <f t="shared" si="1396"/>
        <v>2</v>
      </c>
      <c r="L6894" s="436" t="str">
        <f t="shared" si="1397"/>
        <v>DC3QT64-DC-2</v>
      </c>
      <c r="M6894" s="436">
        <f t="shared" si="1398"/>
        <v>19</v>
      </c>
      <c r="N6894" s="437">
        <f t="shared" si="1404"/>
        <v>63</v>
      </c>
      <c r="O6894" s="437"/>
      <c r="P6894" s="430" t="str">
        <f t="shared" si="1399"/>
        <v/>
      </c>
      <c r="U6894" s="177">
        <v>7</v>
      </c>
      <c r="V6894" s="177" t="s">
        <v>2707</v>
      </c>
      <c r="W6894" s="177" t="s">
        <v>4377</v>
      </c>
      <c r="X6894" s="177" t="s">
        <v>2666</v>
      </c>
      <c r="Y6894" s="177" t="s">
        <v>5562</v>
      </c>
      <c r="Z6894" s="177" t="s">
        <v>5718</v>
      </c>
      <c r="AA6894" s="525" t="s">
        <v>3631</v>
      </c>
      <c r="AB6894" s="399" t="str">
        <f t="shared" si="1400"/>
        <v>DC3QT64</v>
      </c>
      <c r="AC6894" s="399" t="str">
        <f t="shared" si="1401"/>
        <v>DC3QT64-DC</v>
      </c>
      <c r="AD6894" t="str">
        <f>Y6894&amp;"-"&amp;VLOOKUP(AC6894,'LICH THI'!C:AA,9,0)</f>
        <v>63DCQT3067-42475</v>
      </c>
      <c r="AE6894">
        <f t="shared" si="1402"/>
        <v>1</v>
      </c>
    </row>
    <row r="6895" spans="1:31" x14ac:dyDescent="0.25">
      <c r="A6895" s="436" t="str">
        <f t="shared" si="1392"/>
        <v>DC3QT64-DC-32</v>
      </c>
      <c r="B6895" s="436">
        <f>COUNTIF(AC$4:AC6895,AC6895)</f>
        <v>32</v>
      </c>
      <c r="C6895" s="436" t="str">
        <f t="shared" si="1393"/>
        <v>DC3QT64-DC</v>
      </c>
      <c r="D6895" s="436">
        <f>VLOOKUP(C6895,'LICH THI'!C:AA,12,0)</f>
        <v>75</v>
      </c>
      <c r="E6895" s="436">
        <f>VLOOKUP(C6895,'LICH THI'!C:AA,13,0)</f>
        <v>45</v>
      </c>
      <c r="F6895" s="436">
        <f t="shared" si="1403"/>
        <v>45</v>
      </c>
      <c r="G6895" s="436">
        <f>VLOOKUP(C6895,'LICH THI'!C:AA,14,0)</f>
        <v>2</v>
      </c>
      <c r="H6895" s="436">
        <f t="shared" si="1394"/>
        <v>1</v>
      </c>
      <c r="I6895" s="436" t="str">
        <f t="shared" si="1395"/>
        <v>Nguyễn Thị Hoài Linh</v>
      </c>
      <c r="J6895" s="436"/>
      <c r="K6895" s="436">
        <f t="shared" si="1396"/>
        <v>2</v>
      </c>
      <c r="L6895" s="436" t="str">
        <f t="shared" si="1397"/>
        <v>DC3QT64-DC-2</v>
      </c>
      <c r="M6895" s="436">
        <f t="shared" si="1398"/>
        <v>19</v>
      </c>
      <c r="N6895" s="437">
        <f t="shared" si="1404"/>
        <v>64</v>
      </c>
      <c r="O6895" s="437"/>
      <c r="P6895" s="430" t="str">
        <f t="shared" si="1399"/>
        <v/>
      </c>
      <c r="U6895" s="177">
        <v>29</v>
      </c>
      <c r="V6895" s="177" t="s">
        <v>3378</v>
      </c>
      <c r="W6895" s="177" t="s">
        <v>4530</v>
      </c>
      <c r="X6895" s="177" t="s">
        <v>2670</v>
      </c>
      <c r="Y6895" s="177" t="s">
        <v>4531</v>
      </c>
      <c r="Z6895" s="177" t="s">
        <v>5718</v>
      </c>
      <c r="AA6895" s="525" t="s">
        <v>4532</v>
      </c>
      <c r="AB6895" s="399" t="str">
        <f t="shared" si="1400"/>
        <v>DC3QT64</v>
      </c>
      <c r="AC6895" s="399" t="str">
        <f t="shared" si="1401"/>
        <v>DC3QT64-DC</v>
      </c>
      <c r="AD6895" t="str">
        <f>Y6895&amp;"-"&amp;VLOOKUP(AC6895,'LICH THI'!C:AA,9,0)</f>
        <v>64DCKT3206-42475</v>
      </c>
      <c r="AE6895">
        <f t="shared" si="1402"/>
        <v>1</v>
      </c>
    </row>
    <row r="6896" spans="1:31" x14ac:dyDescent="0.25">
      <c r="A6896" s="436" t="str">
        <f t="shared" si="1392"/>
        <v>DC3QT64-DC-33</v>
      </c>
      <c r="B6896" s="436">
        <f>COUNTIF(AC$4:AC6896,AC6896)</f>
        <v>33</v>
      </c>
      <c r="C6896" s="436" t="str">
        <f t="shared" si="1393"/>
        <v>DC3QT64-DC</v>
      </c>
      <c r="D6896" s="436">
        <f>VLOOKUP(C6896,'LICH THI'!C:AA,12,0)</f>
        <v>75</v>
      </c>
      <c r="E6896" s="436">
        <f>VLOOKUP(C6896,'LICH THI'!C:AA,13,0)</f>
        <v>45</v>
      </c>
      <c r="F6896" s="436">
        <f t="shared" si="1403"/>
        <v>45</v>
      </c>
      <c r="G6896" s="436">
        <f>VLOOKUP(C6896,'LICH THI'!C:AA,14,0)</f>
        <v>2</v>
      </c>
      <c r="H6896" s="436">
        <f t="shared" si="1394"/>
        <v>1</v>
      </c>
      <c r="I6896" s="436" t="str">
        <f t="shared" si="1395"/>
        <v>Nguyễn Thùy Linh</v>
      </c>
      <c r="J6896" s="436"/>
      <c r="K6896" s="436">
        <f t="shared" si="1396"/>
        <v>2</v>
      </c>
      <c r="L6896" s="436" t="str">
        <f t="shared" si="1397"/>
        <v>DC3QT64-DC-2</v>
      </c>
      <c r="M6896" s="436">
        <f t="shared" si="1398"/>
        <v>19</v>
      </c>
      <c r="N6896" s="437">
        <f t="shared" si="1404"/>
        <v>65</v>
      </c>
      <c r="O6896" s="437"/>
      <c r="P6896" s="430" t="str">
        <f t="shared" si="1399"/>
        <v/>
      </c>
      <c r="U6896" s="177">
        <v>5</v>
      </c>
      <c r="V6896" s="177" t="s">
        <v>2642</v>
      </c>
      <c r="W6896" s="177" t="s">
        <v>2669</v>
      </c>
      <c r="X6896" s="177" t="s">
        <v>2670</v>
      </c>
      <c r="Y6896" s="177" t="s">
        <v>2671</v>
      </c>
      <c r="Z6896" s="177" t="s">
        <v>5718</v>
      </c>
      <c r="AA6896" s="525" t="s">
        <v>2672</v>
      </c>
      <c r="AB6896" s="399" t="str">
        <f t="shared" si="1400"/>
        <v>DC3QT64</v>
      </c>
      <c r="AC6896" s="399" t="str">
        <f t="shared" si="1401"/>
        <v>DC3QT64-DC</v>
      </c>
      <c r="AD6896" t="str">
        <f>Y6896&amp;"-"&amp;VLOOKUP(AC6896,'LICH THI'!C:AA,9,0)</f>
        <v>63DCKT3320-42475</v>
      </c>
      <c r="AE6896">
        <f t="shared" si="1402"/>
        <v>1</v>
      </c>
    </row>
    <row r="6897" spans="1:31" x14ac:dyDescent="0.25">
      <c r="A6897" s="436" t="str">
        <f t="shared" si="1392"/>
        <v>DC3QT64-DC-34</v>
      </c>
      <c r="B6897" s="436">
        <f>COUNTIF(AC$4:AC6897,AC6897)</f>
        <v>34</v>
      </c>
      <c r="C6897" s="436" t="str">
        <f t="shared" si="1393"/>
        <v>DC3QT64-DC</v>
      </c>
      <c r="D6897" s="436">
        <f>VLOOKUP(C6897,'LICH THI'!C:AA,12,0)</f>
        <v>75</v>
      </c>
      <c r="E6897" s="436">
        <f>VLOOKUP(C6897,'LICH THI'!C:AA,13,0)</f>
        <v>45</v>
      </c>
      <c r="F6897" s="436">
        <f t="shared" si="1403"/>
        <v>45</v>
      </c>
      <c r="G6897" s="436">
        <f>VLOOKUP(C6897,'LICH THI'!C:AA,14,0)</f>
        <v>2</v>
      </c>
      <c r="H6897" s="436">
        <f t="shared" si="1394"/>
        <v>1</v>
      </c>
      <c r="I6897" s="436" t="str">
        <f t="shared" si="1395"/>
        <v>Nguyễn Thùy Linh</v>
      </c>
      <c r="J6897" s="436"/>
      <c r="K6897" s="436">
        <f t="shared" si="1396"/>
        <v>2</v>
      </c>
      <c r="L6897" s="436" t="str">
        <f t="shared" si="1397"/>
        <v>DC3QT64-DC-2</v>
      </c>
      <c r="M6897" s="436">
        <f t="shared" si="1398"/>
        <v>19</v>
      </c>
      <c r="N6897" s="437">
        <f t="shared" si="1404"/>
        <v>66</v>
      </c>
      <c r="O6897" s="437"/>
      <c r="P6897" s="430" t="str">
        <f t="shared" si="1399"/>
        <v/>
      </c>
      <c r="U6897" s="177">
        <v>43</v>
      </c>
      <c r="V6897" s="177" t="s">
        <v>3826</v>
      </c>
      <c r="W6897" s="177" t="s">
        <v>2669</v>
      </c>
      <c r="X6897" s="177" t="s">
        <v>2670</v>
      </c>
      <c r="Y6897" s="177" t="s">
        <v>3831</v>
      </c>
      <c r="Z6897" s="177" t="s">
        <v>5718</v>
      </c>
      <c r="AA6897" s="525" t="s">
        <v>3832</v>
      </c>
      <c r="AB6897" s="399" t="str">
        <f t="shared" si="1400"/>
        <v>DC3QT64</v>
      </c>
      <c r="AC6897" s="399" t="str">
        <f t="shared" si="1401"/>
        <v>DC3QT64-DC</v>
      </c>
      <c r="AD6897" t="str">
        <f>Y6897&amp;"-"&amp;VLOOKUP(AC6897,'LICH THI'!C:AA,9,0)</f>
        <v>64DCKT3196-42475</v>
      </c>
      <c r="AE6897">
        <f t="shared" si="1402"/>
        <v>1</v>
      </c>
    </row>
    <row r="6898" spans="1:31" x14ac:dyDescent="0.25">
      <c r="A6898" s="436" t="str">
        <f t="shared" si="1392"/>
        <v>DC3QT64-DC-35</v>
      </c>
      <c r="B6898" s="436">
        <f>COUNTIF(AC$4:AC6898,AC6898)</f>
        <v>35</v>
      </c>
      <c r="C6898" s="436" t="str">
        <f t="shared" si="1393"/>
        <v>DC3QT64-DC</v>
      </c>
      <c r="D6898" s="436">
        <f>VLOOKUP(C6898,'LICH THI'!C:AA,12,0)</f>
        <v>75</v>
      </c>
      <c r="E6898" s="436">
        <f>VLOOKUP(C6898,'LICH THI'!C:AA,13,0)</f>
        <v>45</v>
      </c>
      <c r="F6898" s="436">
        <f t="shared" si="1403"/>
        <v>45</v>
      </c>
      <c r="G6898" s="436">
        <f>VLOOKUP(C6898,'LICH THI'!C:AA,14,0)</f>
        <v>2</v>
      </c>
      <c r="H6898" s="436">
        <f t="shared" si="1394"/>
        <v>1</v>
      </c>
      <c r="I6898" s="436" t="str">
        <f t="shared" si="1395"/>
        <v>Nguyễn Phan Lực</v>
      </c>
      <c r="J6898" s="436"/>
      <c r="K6898" s="436">
        <f t="shared" si="1396"/>
        <v>2</v>
      </c>
      <c r="L6898" s="436" t="str">
        <f t="shared" si="1397"/>
        <v>DC3QT64-DC-2</v>
      </c>
      <c r="M6898" s="436">
        <f t="shared" si="1398"/>
        <v>19</v>
      </c>
      <c r="N6898" s="437">
        <f t="shared" si="1404"/>
        <v>67</v>
      </c>
      <c r="O6898" s="437"/>
      <c r="P6898" s="430" t="str">
        <f t="shared" si="1399"/>
        <v/>
      </c>
      <c r="U6898" s="177">
        <v>73</v>
      </c>
      <c r="V6898" s="177" t="s">
        <v>3046</v>
      </c>
      <c r="W6898" s="177" t="s">
        <v>4252</v>
      </c>
      <c r="X6898" s="177" t="s">
        <v>4253</v>
      </c>
      <c r="Y6898" s="177" t="s">
        <v>4254</v>
      </c>
      <c r="Z6898" s="177" t="s">
        <v>5718</v>
      </c>
      <c r="AA6898" s="525" t="s">
        <v>2796</v>
      </c>
      <c r="AB6898" s="399" t="str">
        <f t="shared" si="1400"/>
        <v>DC3QT64</v>
      </c>
      <c r="AC6898" s="399" t="str">
        <f t="shared" si="1401"/>
        <v>DC3QT64-DC</v>
      </c>
      <c r="AD6898" t="str">
        <f>Y6898&amp;"-"&amp;VLOOKUP(AC6898,'LICH THI'!C:AA,9,0)</f>
        <v>63DCKT3222-42475</v>
      </c>
      <c r="AE6898">
        <f t="shared" si="1402"/>
        <v>1</v>
      </c>
    </row>
    <row r="6899" spans="1:31" x14ac:dyDescent="0.25">
      <c r="A6899" s="436" t="str">
        <f t="shared" si="1392"/>
        <v>DC3QT64-DC-36</v>
      </c>
      <c r="B6899" s="436">
        <f>COUNTIF(AC$4:AC6899,AC6899)</f>
        <v>36</v>
      </c>
      <c r="C6899" s="436" t="str">
        <f t="shared" si="1393"/>
        <v>DC3QT64-DC</v>
      </c>
      <c r="D6899" s="436">
        <f>VLOOKUP(C6899,'LICH THI'!C:AA,12,0)</f>
        <v>75</v>
      </c>
      <c r="E6899" s="436">
        <f>VLOOKUP(C6899,'LICH THI'!C:AA,13,0)</f>
        <v>45</v>
      </c>
      <c r="F6899" s="436">
        <f t="shared" si="1403"/>
        <v>45</v>
      </c>
      <c r="G6899" s="436">
        <f>VLOOKUP(C6899,'LICH THI'!C:AA,14,0)</f>
        <v>2</v>
      </c>
      <c r="H6899" s="436">
        <f t="shared" si="1394"/>
        <v>1</v>
      </c>
      <c r="I6899" s="436" t="str">
        <f t="shared" si="1395"/>
        <v>Nguyễn Thị Lương</v>
      </c>
      <c r="J6899" s="436"/>
      <c r="K6899" s="436">
        <f t="shared" si="1396"/>
        <v>2</v>
      </c>
      <c r="L6899" s="436" t="str">
        <f t="shared" si="1397"/>
        <v>DC3QT64-DC-2</v>
      </c>
      <c r="M6899" s="436">
        <f t="shared" si="1398"/>
        <v>19</v>
      </c>
      <c r="N6899" s="437">
        <f t="shared" si="1404"/>
        <v>68</v>
      </c>
      <c r="O6899" s="437"/>
      <c r="P6899" s="430" t="str">
        <f t="shared" si="1399"/>
        <v/>
      </c>
      <c r="U6899" s="177">
        <v>63</v>
      </c>
      <c r="V6899" s="177" t="s">
        <v>3019</v>
      </c>
      <c r="W6899" s="177" t="s">
        <v>2619</v>
      </c>
      <c r="X6899" s="177" t="s">
        <v>4028</v>
      </c>
      <c r="Y6899" s="177" t="s">
        <v>4029</v>
      </c>
      <c r="Z6899" s="177" t="s">
        <v>5718</v>
      </c>
      <c r="AA6899" s="525" t="s">
        <v>4030</v>
      </c>
      <c r="AB6899" s="399" t="str">
        <f t="shared" si="1400"/>
        <v>DC3QT64</v>
      </c>
      <c r="AC6899" s="399" t="str">
        <f t="shared" si="1401"/>
        <v>DC3QT64-DC</v>
      </c>
      <c r="AD6899" t="str">
        <f>Y6899&amp;"-"&amp;VLOOKUP(AC6899,'LICH THI'!C:AA,9,0)</f>
        <v>64DCQT3080-42475</v>
      </c>
      <c r="AE6899">
        <f t="shared" si="1402"/>
        <v>1</v>
      </c>
    </row>
    <row r="6900" spans="1:31" x14ac:dyDescent="0.25">
      <c r="A6900" s="436" t="str">
        <f t="shared" si="1392"/>
        <v>DC3QT64-DC-37</v>
      </c>
      <c r="B6900" s="436">
        <f>COUNTIF(AC$4:AC6900,AC6900)</f>
        <v>37</v>
      </c>
      <c r="C6900" s="436" t="str">
        <f t="shared" si="1393"/>
        <v>DC3QT64-DC</v>
      </c>
      <c r="D6900" s="436">
        <f>VLOOKUP(C6900,'LICH THI'!C:AA,12,0)</f>
        <v>75</v>
      </c>
      <c r="E6900" s="436">
        <f>VLOOKUP(C6900,'LICH THI'!C:AA,13,0)</f>
        <v>45</v>
      </c>
      <c r="F6900" s="436">
        <f t="shared" si="1403"/>
        <v>45</v>
      </c>
      <c r="G6900" s="436">
        <f>VLOOKUP(C6900,'LICH THI'!C:AA,14,0)</f>
        <v>2</v>
      </c>
      <c r="H6900" s="436">
        <f t="shared" si="1394"/>
        <v>1</v>
      </c>
      <c r="I6900" s="436" t="str">
        <f t="shared" si="1395"/>
        <v>Kim Hương Ly</v>
      </c>
      <c r="J6900" s="436"/>
      <c r="K6900" s="436">
        <f t="shared" si="1396"/>
        <v>2</v>
      </c>
      <c r="L6900" s="436" t="str">
        <f t="shared" si="1397"/>
        <v>DC3QT64-DC-2</v>
      </c>
      <c r="M6900" s="436">
        <f t="shared" si="1398"/>
        <v>19</v>
      </c>
      <c r="N6900" s="437">
        <f t="shared" si="1404"/>
        <v>69</v>
      </c>
      <c r="O6900" s="437"/>
      <c r="P6900" s="430" t="str">
        <f t="shared" si="1399"/>
        <v/>
      </c>
      <c r="U6900" s="177">
        <v>10</v>
      </c>
      <c r="V6900" s="177" t="s">
        <v>3358</v>
      </c>
      <c r="W6900" s="177" t="s">
        <v>5726</v>
      </c>
      <c r="X6900" s="177" t="s">
        <v>4287</v>
      </c>
      <c r="Y6900" s="177" t="s">
        <v>5727</v>
      </c>
      <c r="Z6900" s="177" t="s">
        <v>5718</v>
      </c>
      <c r="AA6900" s="525" t="s">
        <v>5272</v>
      </c>
      <c r="AB6900" s="399" t="str">
        <f t="shared" si="1400"/>
        <v>DC3QT64</v>
      </c>
      <c r="AC6900" s="399" t="str">
        <f t="shared" si="1401"/>
        <v>DC3QT64-DC</v>
      </c>
      <c r="AD6900" t="str">
        <f>Y6900&amp;"-"&amp;VLOOKUP(AC6900,'LICH THI'!C:AA,9,0)</f>
        <v>64DCKT3003-42475</v>
      </c>
      <c r="AE6900">
        <f t="shared" si="1402"/>
        <v>1</v>
      </c>
    </row>
    <row r="6901" spans="1:31" x14ac:dyDescent="0.25">
      <c r="A6901" s="436" t="str">
        <f t="shared" si="1392"/>
        <v>DC3QT64-DC-38</v>
      </c>
      <c r="B6901" s="436">
        <f>COUNTIF(AC$4:AC6901,AC6901)</f>
        <v>38</v>
      </c>
      <c r="C6901" s="436" t="str">
        <f t="shared" si="1393"/>
        <v>DC3QT64-DC</v>
      </c>
      <c r="D6901" s="436">
        <f>VLOOKUP(C6901,'LICH THI'!C:AA,12,0)</f>
        <v>75</v>
      </c>
      <c r="E6901" s="436">
        <f>VLOOKUP(C6901,'LICH THI'!C:AA,13,0)</f>
        <v>45</v>
      </c>
      <c r="F6901" s="436">
        <f t="shared" si="1403"/>
        <v>45</v>
      </c>
      <c r="G6901" s="436">
        <f>VLOOKUP(C6901,'LICH THI'!C:AA,14,0)</f>
        <v>2</v>
      </c>
      <c r="H6901" s="436">
        <f t="shared" si="1394"/>
        <v>1</v>
      </c>
      <c r="I6901" s="436" t="str">
        <f t="shared" si="1395"/>
        <v>Nguyễn Thị Quỳnh Mai</v>
      </c>
      <c r="J6901" s="436"/>
      <c r="K6901" s="436">
        <f t="shared" si="1396"/>
        <v>2</v>
      </c>
      <c r="L6901" s="436" t="str">
        <f t="shared" si="1397"/>
        <v>DC3QT64-DC-2</v>
      </c>
      <c r="M6901" s="436">
        <f t="shared" si="1398"/>
        <v>19</v>
      </c>
      <c r="N6901" s="437">
        <f t="shared" si="1404"/>
        <v>70</v>
      </c>
      <c r="O6901" s="437"/>
      <c r="P6901" s="430" t="str">
        <f t="shared" si="1399"/>
        <v/>
      </c>
      <c r="U6901" s="177">
        <v>11</v>
      </c>
      <c r="V6901" s="177" t="s">
        <v>3358</v>
      </c>
      <c r="W6901" s="177" t="s">
        <v>5569</v>
      </c>
      <c r="X6901" s="177" t="s">
        <v>3130</v>
      </c>
      <c r="Y6901" s="177" t="s">
        <v>5570</v>
      </c>
      <c r="Z6901" s="177" t="s">
        <v>5718</v>
      </c>
      <c r="AA6901" s="525" t="s">
        <v>3898</v>
      </c>
      <c r="AB6901" s="399" t="str">
        <f t="shared" si="1400"/>
        <v>DC3QT64</v>
      </c>
      <c r="AC6901" s="399" t="str">
        <f t="shared" si="1401"/>
        <v>DC3QT64-DC</v>
      </c>
      <c r="AD6901" t="str">
        <f>Y6901&amp;"-"&amp;VLOOKUP(AC6901,'LICH THI'!C:AA,9,0)</f>
        <v>64DCKT3078-42475</v>
      </c>
      <c r="AE6901">
        <f t="shared" si="1402"/>
        <v>1</v>
      </c>
    </row>
    <row r="6902" spans="1:31" x14ac:dyDescent="0.25">
      <c r="A6902" s="436" t="str">
        <f t="shared" si="1392"/>
        <v>DC3QT64-DC-39</v>
      </c>
      <c r="B6902" s="436">
        <f>COUNTIF(AC$4:AC6902,AC6902)</f>
        <v>39</v>
      </c>
      <c r="C6902" s="436" t="str">
        <f t="shared" si="1393"/>
        <v>DC3QT64-DC</v>
      </c>
      <c r="D6902" s="436">
        <f>VLOOKUP(C6902,'LICH THI'!C:AA,12,0)</f>
        <v>75</v>
      </c>
      <c r="E6902" s="436">
        <f>VLOOKUP(C6902,'LICH THI'!C:AA,13,0)</f>
        <v>45</v>
      </c>
      <c r="F6902" s="436">
        <f t="shared" si="1403"/>
        <v>45</v>
      </c>
      <c r="G6902" s="436">
        <f>VLOOKUP(C6902,'LICH THI'!C:AA,14,0)</f>
        <v>2</v>
      </c>
      <c r="H6902" s="436">
        <f t="shared" si="1394"/>
        <v>1</v>
      </c>
      <c r="I6902" s="436" t="str">
        <f t="shared" si="1395"/>
        <v>Nguyễn Thị Mạnh</v>
      </c>
      <c r="J6902" s="436"/>
      <c r="K6902" s="436">
        <f t="shared" si="1396"/>
        <v>2</v>
      </c>
      <c r="L6902" s="436" t="str">
        <f t="shared" si="1397"/>
        <v>DC3QT64-DC-2</v>
      </c>
      <c r="M6902" s="436">
        <f t="shared" si="1398"/>
        <v>19</v>
      </c>
      <c r="N6902" s="437">
        <f t="shared" si="1404"/>
        <v>71</v>
      </c>
      <c r="O6902" s="437"/>
      <c r="P6902" s="430" t="str">
        <f t="shared" si="1399"/>
        <v/>
      </c>
      <c r="U6902" s="177">
        <v>53</v>
      </c>
      <c r="V6902" s="177" t="s">
        <v>3381</v>
      </c>
      <c r="W6902" s="177" t="s">
        <v>2619</v>
      </c>
      <c r="X6902" s="177" t="s">
        <v>2930</v>
      </c>
      <c r="Y6902" s="177" t="s">
        <v>3391</v>
      </c>
      <c r="Z6902" s="177" t="s">
        <v>5718</v>
      </c>
      <c r="AA6902" s="525" t="s">
        <v>3392</v>
      </c>
      <c r="AB6902" s="399" t="str">
        <f t="shared" si="1400"/>
        <v>DC3QT64</v>
      </c>
      <c r="AC6902" s="399" t="str">
        <f t="shared" si="1401"/>
        <v>DC3QT64-DC</v>
      </c>
      <c r="AD6902" t="str">
        <f>Y6902&amp;"-"&amp;VLOOKUP(AC6902,'LICH THI'!C:AA,9,0)</f>
        <v>64DCKT3274-42475</v>
      </c>
      <c r="AE6902">
        <f t="shared" si="1402"/>
        <v>1</v>
      </c>
    </row>
    <row r="6903" spans="1:31" x14ac:dyDescent="0.25">
      <c r="A6903" s="436" t="str">
        <f t="shared" si="1392"/>
        <v>DC3QT64-DC-40</v>
      </c>
      <c r="B6903" s="436">
        <f>COUNTIF(AC$4:AC6903,AC6903)</f>
        <v>40</v>
      </c>
      <c r="C6903" s="436" t="str">
        <f t="shared" si="1393"/>
        <v>DC3QT64-DC</v>
      </c>
      <c r="D6903" s="436">
        <f>VLOOKUP(C6903,'LICH THI'!C:AA,12,0)</f>
        <v>75</v>
      </c>
      <c r="E6903" s="436">
        <f>VLOOKUP(C6903,'LICH THI'!C:AA,13,0)</f>
        <v>45</v>
      </c>
      <c r="F6903" s="436">
        <f t="shared" si="1403"/>
        <v>45</v>
      </c>
      <c r="G6903" s="436">
        <f>VLOOKUP(C6903,'LICH THI'!C:AA,14,0)</f>
        <v>2</v>
      </c>
      <c r="H6903" s="436">
        <f t="shared" si="1394"/>
        <v>1</v>
      </c>
      <c r="I6903" s="436" t="str">
        <f t="shared" si="1395"/>
        <v>Đào Thị Ngọc Ninh</v>
      </c>
      <c r="J6903" s="436"/>
      <c r="K6903" s="436">
        <f t="shared" si="1396"/>
        <v>2</v>
      </c>
      <c r="L6903" s="436" t="str">
        <f t="shared" si="1397"/>
        <v>DC3QT64-DC-2</v>
      </c>
      <c r="M6903" s="436">
        <f t="shared" si="1398"/>
        <v>19</v>
      </c>
      <c r="N6903" s="437">
        <f t="shared" si="1404"/>
        <v>72</v>
      </c>
      <c r="O6903" s="437"/>
      <c r="P6903" s="430" t="str">
        <f t="shared" si="1399"/>
        <v/>
      </c>
      <c r="U6903" s="177">
        <v>32</v>
      </c>
      <c r="V6903" s="177" t="s">
        <v>3378</v>
      </c>
      <c r="W6903" s="177" t="s">
        <v>5581</v>
      </c>
      <c r="X6903" s="177" t="s">
        <v>3629</v>
      </c>
      <c r="Y6903" s="177" t="s">
        <v>5582</v>
      </c>
      <c r="Z6903" s="177" t="s">
        <v>5718</v>
      </c>
      <c r="AA6903" s="525" t="s">
        <v>4593</v>
      </c>
      <c r="AB6903" s="399" t="str">
        <f t="shared" si="1400"/>
        <v>DC3QT64</v>
      </c>
      <c r="AC6903" s="399" t="str">
        <f t="shared" si="1401"/>
        <v>DC3QT64-DC</v>
      </c>
      <c r="AD6903" t="str">
        <f>Y6903&amp;"-"&amp;VLOOKUP(AC6903,'LICH THI'!C:AA,9,0)</f>
        <v>64DCKT3140-42475</v>
      </c>
      <c r="AE6903">
        <f t="shared" si="1402"/>
        <v>1</v>
      </c>
    </row>
    <row r="6904" spans="1:31" x14ac:dyDescent="0.25">
      <c r="A6904" s="436" t="str">
        <f t="shared" si="1392"/>
        <v>DC3QT64-DC-41</v>
      </c>
      <c r="B6904" s="436">
        <f>COUNTIF(AC$4:AC6904,AC6904)</f>
        <v>41</v>
      </c>
      <c r="C6904" s="436" t="str">
        <f t="shared" si="1393"/>
        <v>DC3QT64-DC</v>
      </c>
      <c r="D6904" s="436">
        <f>VLOOKUP(C6904,'LICH THI'!C:AA,12,0)</f>
        <v>75</v>
      </c>
      <c r="E6904" s="436">
        <f>VLOOKUP(C6904,'LICH THI'!C:AA,13,0)</f>
        <v>45</v>
      </c>
      <c r="F6904" s="436">
        <f t="shared" si="1403"/>
        <v>45</v>
      </c>
      <c r="G6904" s="436">
        <f>VLOOKUP(C6904,'LICH THI'!C:AA,14,0)</f>
        <v>2</v>
      </c>
      <c r="H6904" s="436">
        <f t="shared" si="1394"/>
        <v>1</v>
      </c>
      <c r="I6904" s="436" t="str">
        <f t="shared" si="1395"/>
        <v>Đỗ Thị Thanh Nga</v>
      </c>
      <c r="J6904" s="436"/>
      <c r="K6904" s="436">
        <f t="shared" si="1396"/>
        <v>2</v>
      </c>
      <c r="L6904" s="436" t="str">
        <f t="shared" si="1397"/>
        <v>DC3QT64-DC-2</v>
      </c>
      <c r="M6904" s="436">
        <f t="shared" si="1398"/>
        <v>19</v>
      </c>
      <c r="N6904" s="437">
        <f t="shared" si="1404"/>
        <v>73</v>
      </c>
      <c r="O6904" s="437"/>
      <c r="P6904" s="430" t="str">
        <f t="shared" si="1399"/>
        <v/>
      </c>
      <c r="U6904" s="177">
        <v>54</v>
      </c>
      <c r="V6904" s="177" t="s">
        <v>3381</v>
      </c>
      <c r="W6904" s="177" t="s">
        <v>3845</v>
      </c>
      <c r="X6904" s="177" t="s">
        <v>2676</v>
      </c>
      <c r="Y6904" s="177" t="s">
        <v>3846</v>
      </c>
      <c r="Z6904" s="177" t="s">
        <v>5718</v>
      </c>
      <c r="AA6904" s="525" t="s">
        <v>3847</v>
      </c>
      <c r="AB6904" s="399" t="str">
        <f t="shared" si="1400"/>
        <v>DC3QT64</v>
      </c>
      <c r="AC6904" s="399" t="str">
        <f t="shared" si="1401"/>
        <v>DC3QT64-DC</v>
      </c>
      <c r="AD6904" t="str">
        <f>Y6904&amp;"-"&amp;VLOOKUP(AC6904,'LICH THI'!C:AA,9,0)</f>
        <v>64DCKT3282-42475</v>
      </c>
      <c r="AE6904">
        <f t="shared" si="1402"/>
        <v>1</v>
      </c>
    </row>
    <row r="6905" spans="1:31" x14ac:dyDescent="0.25">
      <c r="A6905" s="436" t="str">
        <f t="shared" si="1392"/>
        <v>DC3QT64-DC-42</v>
      </c>
      <c r="B6905" s="436">
        <f>COUNTIF(AC$4:AC6905,AC6905)</f>
        <v>42</v>
      </c>
      <c r="C6905" s="436" t="str">
        <f t="shared" si="1393"/>
        <v>DC3QT64-DC</v>
      </c>
      <c r="D6905" s="436">
        <f>VLOOKUP(C6905,'LICH THI'!C:AA,12,0)</f>
        <v>75</v>
      </c>
      <c r="E6905" s="436">
        <f>VLOOKUP(C6905,'LICH THI'!C:AA,13,0)</f>
        <v>45</v>
      </c>
      <c r="F6905" s="436">
        <f t="shared" si="1403"/>
        <v>45</v>
      </c>
      <c r="G6905" s="436">
        <f>VLOOKUP(C6905,'LICH THI'!C:AA,14,0)</f>
        <v>2</v>
      </c>
      <c r="H6905" s="436">
        <f t="shared" si="1394"/>
        <v>1</v>
      </c>
      <c r="I6905" s="436" t="str">
        <f t="shared" si="1395"/>
        <v>Đặng Thị Hồng Ngân</v>
      </c>
      <c r="J6905" s="436"/>
      <c r="K6905" s="436">
        <f t="shared" si="1396"/>
        <v>2</v>
      </c>
      <c r="L6905" s="436" t="str">
        <f t="shared" si="1397"/>
        <v>DC3QT64-DC-2</v>
      </c>
      <c r="M6905" s="436">
        <f t="shared" si="1398"/>
        <v>19</v>
      </c>
      <c r="N6905" s="437">
        <f t="shared" si="1404"/>
        <v>74</v>
      </c>
      <c r="O6905" s="437"/>
      <c r="P6905" s="430" t="str">
        <f t="shared" si="1399"/>
        <v/>
      </c>
      <c r="U6905" s="177">
        <v>64</v>
      </c>
      <c r="V6905" s="177" t="s">
        <v>3019</v>
      </c>
      <c r="W6905" s="177" t="s">
        <v>4031</v>
      </c>
      <c r="X6905" s="177" t="s">
        <v>4032</v>
      </c>
      <c r="Y6905" s="177" t="s">
        <v>4033</v>
      </c>
      <c r="Z6905" s="177" t="s">
        <v>5718</v>
      </c>
      <c r="AA6905" s="525" t="s">
        <v>2733</v>
      </c>
      <c r="AB6905" s="399" t="str">
        <f t="shared" si="1400"/>
        <v>DC3QT64</v>
      </c>
      <c r="AC6905" s="399" t="str">
        <f t="shared" si="1401"/>
        <v>DC3QT64-DC</v>
      </c>
      <c r="AD6905" t="str">
        <f>Y6905&amp;"-"&amp;VLOOKUP(AC6905,'LICH THI'!C:AA,9,0)</f>
        <v>64DCQT3124-42475</v>
      </c>
      <c r="AE6905">
        <f t="shared" si="1402"/>
        <v>1</v>
      </c>
    </row>
    <row r="6906" spans="1:31" x14ac:dyDescent="0.25">
      <c r="A6906" s="436" t="str">
        <f t="shared" si="1392"/>
        <v>DC3QT64-DC-43</v>
      </c>
      <c r="B6906" s="436">
        <f>COUNTIF(AC$4:AC6906,AC6906)</f>
        <v>43</v>
      </c>
      <c r="C6906" s="436" t="str">
        <f t="shared" si="1393"/>
        <v>DC3QT64-DC</v>
      </c>
      <c r="D6906" s="436">
        <f>VLOOKUP(C6906,'LICH THI'!C:AA,12,0)</f>
        <v>75</v>
      </c>
      <c r="E6906" s="436">
        <f>VLOOKUP(C6906,'LICH THI'!C:AA,13,0)</f>
        <v>45</v>
      </c>
      <c r="F6906" s="436">
        <f t="shared" si="1403"/>
        <v>45</v>
      </c>
      <c r="G6906" s="436">
        <f>VLOOKUP(C6906,'LICH THI'!C:AA,14,0)</f>
        <v>2</v>
      </c>
      <c r="H6906" s="436">
        <f t="shared" si="1394"/>
        <v>1</v>
      </c>
      <c r="I6906" s="436" t="str">
        <f t="shared" si="1395"/>
        <v>Nguyễn Thị Ngọc</v>
      </c>
      <c r="J6906" s="436"/>
      <c r="K6906" s="436">
        <f t="shared" si="1396"/>
        <v>2</v>
      </c>
      <c r="L6906" s="436" t="str">
        <f t="shared" si="1397"/>
        <v>DC3QT64-DC-2</v>
      </c>
      <c r="M6906" s="436">
        <f t="shared" si="1398"/>
        <v>19</v>
      </c>
      <c r="N6906" s="437">
        <f t="shared" si="1404"/>
        <v>75</v>
      </c>
      <c r="O6906" s="437"/>
      <c r="P6906" s="430" t="str">
        <f t="shared" si="1399"/>
        <v/>
      </c>
      <c r="U6906" s="177">
        <v>55</v>
      </c>
      <c r="V6906" s="177" t="s">
        <v>3381</v>
      </c>
      <c r="W6906" s="177" t="s">
        <v>2619</v>
      </c>
      <c r="X6906" s="177" t="s">
        <v>3064</v>
      </c>
      <c r="Y6906" s="177" t="s">
        <v>4342</v>
      </c>
      <c r="Z6906" s="177" t="s">
        <v>5718</v>
      </c>
      <c r="AA6906" s="525" t="s">
        <v>3481</v>
      </c>
      <c r="AB6906" s="399" t="str">
        <f t="shared" si="1400"/>
        <v>DC3QT64</v>
      </c>
      <c r="AC6906" s="399" t="str">
        <f t="shared" si="1401"/>
        <v>DC3QT64-DC</v>
      </c>
      <c r="AD6906" t="str">
        <f>Y6906&amp;"-"&amp;VLOOKUP(AC6906,'LICH THI'!C:AA,9,0)</f>
        <v>64DCKT3278-42475</v>
      </c>
      <c r="AE6906">
        <f t="shared" si="1402"/>
        <v>1</v>
      </c>
    </row>
    <row r="6907" spans="1:31" x14ac:dyDescent="0.25">
      <c r="A6907" s="436" t="str">
        <f t="shared" si="1392"/>
        <v>DC3QT64-DC-44</v>
      </c>
      <c r="B6907" s="436">
        <f>COUNTIF(AC$4:AC6907,AC6907)</f>
        <v>44</v>
      </c>
      <c r="C6907" s="436" t="str">
        <f t="shared" si="1393"/>
        <v>DC3QT64-DC</v>
      </c>
      <c r="D6907" s="436">
        <f>VLOOKUP(C6907,'LICH THI'!C:AA,12,0)</f>
        <v>75</v>
      </c>
      <c r="E6907" s="436">
        <f>VLOOKUP(C6907,'LICH THI'!C:AA,13,0)</f>
        <v>45</v>
      </c>
      <c r="F6907" s="436">
        <f t="shared" si="1403"/>
        <v>45</v>
      </c>
      <c r="G6907" s="436">
        <f>VLOOKUP(C6907,'LICH THI'!C:AA,14,0)</f>
        <v>2</v>
      </c>
      <c r="H6907" s="436">
        <f t="shared" si="1394"/>
        <v>1</v>
      </c>
      <c r="I6907" s="436" t="str">
        <f t="shared" si="1395"/>
        <v>Trần Thanh Ngọc</v>
      </c>
      <c r="J6907" s="436"/>
      <c r="K6907" s="436">
        <f t="shared" si="1396"/>
        <v>2</v>
      </c>
      <c r="L6907" s="436" t="str">
        <f t="shared" si="1397"/>
        <v>DC3QT64-DC-2</v>
      </c>
      <c r="M6907" s="436">
        <f t="shared" si="1398"/>
        <v>19</v>
      </c>
      <c r="N6907" s="437">
        <f t="shared" si="1404"/>
        <v>76</v>
      </c>
      <c r="O6907" s="437"/>
      <c r="P6907" s="430" t="str">
        <f t="shared" si="1399"/>
        <v/>
      </c>
      <c r="U6907" s="177">
        <v>12</v>
      </c>
      <c r="V6907" s="177" t="s">
        <v>3358</v>
      </c>
      <c r="W6907" s="177" t="s">
        <v>2852</v>
      </c>
      <c r="X6907" s="177" t="s">
        <v>3064</v>
      </c>
      <c r="Y6907" s="177" t="s">
        <v>5728</v>
      </c>
      <c r="Z6907" s="177" t="s">
        <v>5718</v>
      </c>
      <c r="AA6907" s="525" t="s">
        <v>5123</v>
      </c>
      <c r="AB6907" s="399" t="str">
        <f t="shared" si="1400"/>
        <v>DC3QT64</v>
      </c>
      <c r="AC6907" s="399" t="str">
        <f t="shared" si="1401"/>
        <v>DC3QT64-DC</v>
      </c>
      <c r="AD6907" t="str">
        <f>Y6907&amp;"-"&amp;VLOOKUP(AC6907,'LICH THI'!C:AA,9,0)</f>
        <v>64DCKT3002-42475</v>
      </c>
      <c r="AE6907">
        <f t="shared" si="1402"/>
        <v>1</v>
      </c>
    </row>
    <row r="6908" spans="1:31" x14ac:dyDescent="0.25">
      <c r="A6908" s="436" t="str">
        <f t="shared" si="1392"/>
        <v>DC3QT64-DC-45</v>
      </c>
      <c r="B6908" s="436">
        <f>COUNTIF(AC$4:AC6908,AC6908)</f>
        <v>45</v>
      </c>
      <c r="C6908" s="436" t="str">
        <f t="shared" si="1393"/>
        <v>DC3QT64-DC</v>
      </c>
      <c r="D6908" s="436">
        <f>VLOOKUP(C6908,'LICH THI'!C:AA,12,0)</f>
        <v>75</v>
      </c>
      <c r="E6908" s="436">
        <f>VLOOKUP(C6908,'LICH THI'!C:AA,13,0)</f>
        <v>45</v>
      </c>
      <c r="F6908" s="436">
        <f t="shared" si="1403"/>
        <v>45</v>
      </c>
      <c r="G6908" s="436">
        <f>VLOOKUP(C6908,'LICH THI'!C:AA,14,0)</f>
        <v>2</v>
      </c>
      <c r="H6908" s="436">
        <f t="shared" si="1394"/>
        <v>1</v>
      </c>
      <c r="I6908" s="436" t="str">
        <f t="shared" si="1395"/>
        <v>Nguyễn Thị Nguyệt</v>
      </c>
      <c r="J6908" s="436"/>
      <c r="K6908" s="436">
        <f t="shared" si="1396"/>
        <v>2</v>
      </c>
      <c r="L6908" s="436" t="str">
        <f t="shared" si="1397"/>
        <v>DC3QT64-DC-2</v>
      </c>
      <c r="M6908" s="436">
        <f t="shared" si="1398"/>
        <v>19</v>
      </c>
      <c r="N6908" s="437">
        <f t="shared" si="1404"/>
        <v>77</v>
      </c>
      <c r="O6908" s="437"/>
      <c r="P6908" s="430" t="str">
        <f t="shared" si="1399"/>
        <v/>
      </c>
      <c r="U6908" s="177">
        <v>30</v>
      </c>
      <c r="V6908" s="177" t="s">
        <v>3378</v>
      </c>
      <c r="W6908" s="177" t="s">
        <v>2619</v>
      </c>
      <c r="X6908" s="177" t="s">
        <v>4746</v>
      </c>
      <c r="Y6908" s="177" t="s">
        <v>5580</v>
      </c>
      <c r="Z6908" s="177" t="s">
        <v>5718</v>
      </c>
      <c r="AA6908" s="525" t="s">
        <v>4099</v>
      </c>
      <c r="AB6908" s="399" t="str">
        <f t="shared" si="1400"/>
        <v>DC3QT64</v>
      </c>
      <c r="AC6908" s="399" t="str">
        <f t="shared" si="1401"/>
        <v>DC3QT64-DC</v>
      </c>
      <c r="AD6908" t="str">
        <f>Y6908&amp;"-"&amp;VLOOKUP(AC6908,'LICH THI'!C:AA,9,0)</f>
        <v>64DCKT3200-42475</v>
      </c>
      <c r="AE6908">
        <f t="shared" si="1402"/>
        <v>1</v>
      </c>
    </row>
    <row r="6909" spans="1:31" x14ac:dyDescent="0.25">
      <c r="A6909" s="436" t="str">
        <f t="shared" si="1392"/>
        <v>DC3QT64-DC-46</v>
      </c>
      <c r="B6909" s="436">
        <f>COUNTIF(AC$4:AC6909,AC6909)</f>
        <v>46</v>
      </c>
      <c r="C6909" s="436" t="str">
        <f t="shared" si="1393"/>
        <v>DC3QT64-DC</v>
      </c>
      <c r="D6909" s="436">
        <f>VLOOKUP(C6909,'LICH THI'!C:AA,12,0)</f>
        <v>75</v>
      </c>
      <c r="E6909" s="436">
        <f>VLOOKUP(C6909,'LICH THI'!C:AA,13,0)</f>
        <v>45</v>
      </c>
      <c r="F6909" s="436">
        <f t="shared" si="1403"/>
        <v>30</v>
      </c>
      <c r="G6909" s="436">
        <f>VLOOKUP(C6909,'LICH THI'!C:AA,14,0)</f>
        <v>2</v>
      </c>
      <c r="H6909" s="436">
        <f t="shared" si="1394"/>
        <v>2</v>
      </c>
      <c r="I6909" s="436" t="str">
        <f t="shared" si="1395"/>
        <v>Nguyễn Thị Nhuần</v>
      </c>
      <c r="J6909" s="436"/>
      <c r="K6909" s="436">
        <f t="shared" si="1396"/>
        <v>1</v>
      </c>
      <c r="L6909" s="436" t="str">
        <f t="shared" si="1397"/>
        <v>DC3QT64-DC-1</v>
      </c>
      <c r="M6909" s="436">
        <f t="shared" si="1398"/>
        <v>19</v>
      </c>
      <c r="N6909" s="437">
        <f t="shared" si="1404"/>
        <v>28</v>
      </c>
      <c r="O6909" s="437"/>
      <c r="P6909" s="430" t="str">
        <f t="shared" si="1399"/>
        <v/>
      </c>
      <c r="U6909" s="177">
        <v>31</v>
      </c>
      <c r="V6909" s="177" t="s">
        <v>3378</v>
      </c>
      <c r="W6909" s="177" t="s">
        <v>2619</v>
      </c>
      <c r="X6909" s="177" t="s">
        <v>3379</v>
      </c>
      <c r="Y6909" s="177" t="s">
        <v>3380</v>
      </c>
      <c r="Z6909" s="177" t="s">
        <v>5718</v>
      </c>
      <c r="AA6909" s="525" t="s">
        <v>2855</v>
      </c>
      <c r="AB6909" s="399" t="str">
        <f t="shared" si="1400"/>
        <v>DC3QT64</v>
      </c>
      <c r="AC6909" s="399" t="str">
        <f t="shared" si="1401"/>
        <v>DC3QT64-DC</v>
      </c>
      <c r="AD6909" t="str">
        <f>Y6909&amp;"-"&amp;VLOOKUP(AC6909,'LICH THI'!C:AA,9,0)</f>
        <v>64DCKT3163-42475</v>
      </c>
      <c r="AE6909">
        <f t="shared" si="1402"/>
        <v>1</v>
      </c>
    </row>
    <row r="6910" spans="1:31" x14ac:dyDescent="0.25">
      <c r="A6910" s="436" t="str">
        <f t="shared" si="1392"/>
        <v>DC3QT64-DC-47</v>
      </c>
      <c r="B6910" s="436">
        <f>COUNTIF(AC$4:AC6910,AC6910)</f>
        <v>47</v>
      </c>
      <c r="C6910" s="436" t="str">
        <f t="shared" si="1393"/>
        <v>DC3QT64-DC</v>
      </c>
      <c r="D6910" s="436">
        <f>VLOOKUP(C6910,'LICH THI'!C:AA,12,0)</f>
        <v>75</v>
      </c>
      <c r="E6910" s="436">
        <f>VLOOKUP(C6910,'LICH THI'!C:AA,13,0)</f>
        <v>45</v>
      </c>
      <c r="F6910" s="436">
        <f t="shared" si="1403"/>
        <v>30</v>
      </c>
      <c r="G6910" s="436">
        <f>VLOOKUP(C6910,'LICH THI'!C:AA,14,0)</f>
        <v>2</v>
      </c>
      <c r="H6910" s="436">
        <f t="shared" si="1394"/>
        <v>2</v>
      </c>
      <c r="I6910" s="436" t="str">
        <f t="shared" si="1395"/>
        <v>Le Thị Oanh</v>
      </c>
      <c r="J6910" s="436"/>
      <c r="K6910" s="436">
        <f t="shared" si="1396"/>
        <v>1</v>
      </c>
      <c r="L6910" s="436" t="str">
        <f t="shared" si="1397"/>
        <v>DC3QT64-DC-1</v>
      </c>
      <c r="M6910" s="436">
        <f t="shared" si="1398"/>
        <v>19</v>
      </c>
      <c r="N6910" s="437">
        <f t="shared" si="1404"/>
        <v>29</v>
      </c>
      <c r="O6910" s="437"/>
      <c r="P6910" s="430" t="str">
        <f t="shared" si="1399"/>
        <v/>
      </c>
      <c r="U6910" s="177">
        <v>33</v>
      </c>
      <c r="V6910" s="177" t="s">
        <v>3378</v>
      </c>
      <c r="W6910" s="177" t="s">
        <v>4542</v>
      </c>
      <c r="X6910" s="177" t="s">
        <v>2616</v>
      </c>
      <c r="Y6910" s="177" t="s">
        <v>4543</v>
      </c>
      <c r="Z6910" s="177" t="s">
        <v>5718</v>
      </c>
      <c r="AA6910" s="525" t="s">
        <v>4544</v>
      </c>
      <c r="AB6910" s="399" t="str">
        <f t="shared" si="1400"/>
        <v>DC3QT64</v>
      </c>
      <c r="AC6910" s="399" t="str">
        <f t="shared" si="1401"/>
        <v>DC3QT64-DC</v>
      </c>
      <c r="AD6910" t="str">
        <f>Y6910&amp;"-"&amp;VLOOKUP(AC6910,'LICH THI'!C:AA,9,0)</f>
        <v>64DCKT3219-42475</v>
      </c>
      <c r="AE6910">
        <f t="shared" si="1402"/>
        <v>1</v>
      </c>
    </row>
    <row r="6911" spans="1:31" x14ac:dyDescent="0.25">
      <c r="A6911" s="436" t="str">
        <f t="shared" si="1392"/>
        <v>DC3QT64-DC-48</v>
      </c>
      <c r="B6911" s="436">
        <f>COUNTIF(AC$4:AC6911,AC6911)</f>
        <v>48</v>
      </c>
      <c r="C6911" s="436" t="str">
        <f t="shared" si="1393"/>
        <v>DC3QT64-DC</v>
      </c>
      <c r="D6911" s="436">
        <f>VLOOKUP(C6911,'LICH THI'!C:AA,12,0)</f>
        <v>75</v>
      </c>
      <c r="E6911" s="436">
        <f>VLOOKUP(C6911,'LICH THI'!C:AA,13,0)</f>
        <v>45</v>
      </c>
      <c r="F6911" s="436">
        <f t="shared" si="1403"/>
        <v>30</v>
      </c>
      <c r="G6911" s="436">
        <f>VLOOKUP(C6911,'LICH THI'!C:AA,14,0)</f>
        <v>2</v>
      </c>
      <c r="H6911" s="436">
        <f t="shared" si="1394"/>
        <v>2</v>
      </c>
      <c r="I6911" s="436" t="str">
        <f t="shared" si="1395"/>
        <v>Lê Thị Oanh</v>
      </c>
      <c r="J6911" s="436"/>
      <c r="K6911" s="436">
        <f t="shared" si="1396"/>
        <v>1</v>
      </c>
      <c r="L6911" s="436" t="str">
        <f t="shared" si="1397"/>
        <v>DC3QT64-DC-1</v>
      </c>
      <c r="M6911" s="436">
        <f t="shared" si="1398"/>
        <v>19</v>
      </c>
      <c r="N6911" s="437">
        <f t="shared" si="1404"/>
        <v>30</v>
      </c>
      <c r="O6911" s="437"/>
      <c r="P6911" s="430" t="str">
        <f t="shared" si="1399"/>
        <v/>
      </c>
      <c r="U6911" s="177">
        <v>23</v>
      </c>
      <c r="V6911" s="177" t="s">
        <v>3366</v>
      </c>
      <c r="W6911" s="177" t="s">
        <v>3367</v>
      </c>
      <c r="X6911" s="177" t="s">
        <v>2616</v>
      </c>
      <c r="Y6911" s="177" t="s">
        <v>5675</v>
      </c>
      <c r="Z6911" s="177" t="s">
        <v>5718</v>
      </c>
      <c r="AA6911" s="525" t="s">
        <v>4228</v>
      </c>
      <c r="AB6911" s="399" t="str">
        <f t="shared" si="1400"/>
        <v>DC3QT64</v>
      </c>
      <c r="AC6911" s="399" t="str">
        <f t="shared" si="1401"/>
        <v>DC3QT64-DC</v>
      </c>
      <c r="AD6911" t="str">
        <f>Y6911&amp;"-"&amp;VLOOKUP(AC6911,'LICH THI'!C:AA,9,0)</f>
        <v>64DCKT3073-42475</v>
      </c>
      <c r="AE6911">
        <f t="shared" si="1402"/>
        <v>1</v>
      </c>
    </row>
    <row r="6912" spans="1:31" x14ac:dyDescent="0.25">
      <c r="A6912" s="436" t="str">
        <f t="shared" si="1392"/>
        <v>DC3QT64-DC-49</v>
      </c>
      <c r="B6912" s="436">
        <f>COUNTIF(AC$4:AC6912,AC6912)</f>
        <v>49</v>
      </c>
      <c r="C6912" s="436" t="str">
        <f t="shared" si="1393"/>
        <v>DC3QT64-DC</v>
      </c>
      <c r="D6912" s="436">
        <f>VLOOKUP(C6912,'LICH THI'!C:AA,12,0)</f>
        <v>75</v>
      </c>
      <c r="E6912" s="436">
        <f>VLOOKUP(C6912,'LICH THI'!C:AA,13,0)</f>
        <v>45</v>
      </c>
      <c r="F6912" s="436">
        <f t="shared" si="1403"/>
        <v>30</v>
      </c>
      <c r="G6912" s="436">
        <f>VLOOKUP(C6912,'LICH THI'!C:AA,14,0)</f>
        <v>2</v>
      </c>
      <c r="H6912" s="436">
        <f t="shared" si="1394"/>
        <v>2</v>
      </c>
      <c r="I6912" s="436" t="str">
        <f t="shared" si="1395"/>
        <v>Đinh Hữu Phước</v>
      </c>
      <c r="J6912" s="436"/>
      <c r="K6912" s="436">
        <f t="shared" si="1396"/>
        <v>1</v>
      </c>
      <c r="L6912" s="436" t="str">
        <f t="shared" si="1397"/>
        <v>DC3QT64-DC-1</v>
      </c>
      <c r="M6912" s="436">
        <f t="shared" si="1398"/>
        <v>19</v>
      </c>
      <c r="N6912" s="437">
        <f t="shared" si="1404"/>
        <v>1</v>
      </c>
      <c r="O6912" s="437"/>
      <c r="P6912" s="430" t="str">
        <f t="shared" si="1399"/>
        <v/>
      </c>
      <c r="U6912" s="177">
        <v>75</v>
      </c>
      <c r="V6912" s="177" t="s">
        <v>3088</v>
      </c>
      <c r="W6912" s="177" t="s">
        <v>3095</v>
      </c>
      <c r="X6912" s="177" t="s">
        <v>3096</v>
      </c>
      <c r="Y6912" s="177" t="s">
        <v>3097</v>
      </c>
      <c r="Z6912" s="177" t="s">
        <v>5718</v>
      </c>
      <c r="AA6912" s="525" t="s">
        <v>2672</v>
      </c>
      <c r="AB6912" s="399" t="str">
        <f t="shared" si="1400"/>
        <v>DC3QT64</v>
      </c>
      <c r="AC6912" s="399" t="str">
        <f t="shared" si="1401"/>
        <v>DC3QT64-DC</v>
      </c>
      <c r="AD6912" t="str">
        <f>Y6912&amp;"-"&amp;VLOOKUP(AC6912,'LICH THI'!C:AA,9,0)</f>
        <v>63DCQT3110-42475</v>
      </c>
      <c r="AE6912">
        <f t="shared" si="1402"/>
        <v>1</v>
      </c>
    </row>
    <row r="6913" spans="1:31" x14ac:dyDescent="0.25">
      <c r="A6913" s="436" t="str">
        <f t="shared" si="1392"/>
        <v>DC3QT64-DC-50</v>
      </c>
      <c r="B6913" s="436">
        <f>COUNTIF(AC$4:AC6913,AC6913)</f>
        <v>50</v>
      </c>
      <c r="C6913" s="436" t="str">
        <f t="shared" si="1393"/>
        <v>DC3QT64-DC</v>
      </c>
      <c r="D6913" s="436">
        <f>VLOOKUP(C6913,'LICH THI'!C:AA,12,0)</f>
        <v>75</v>
      </c>
      <c r="E6913" s="436">
        <f>VLOOKUP(C6913,'LICH THI'!C:AA,13,0)</f>
        <v>45</v>
      </c>
      <c r="F6913" s="436">
        <f t="shared" si="1403"/>
        <v>30</v>
      </c>
      <c r="G6913" s="436">
        <f>VLOOKUP(C6913,'LICH THI'!C:AA,14,0)</f>
        <v>2</v>
      </c>
      <c r="H6913" s="436">
        <f t="shared" si="1394"/>
        <v>2</v>
      </c>
      <c r="I6913" s="436" t="str">
        <f t="shared" si="1395"/>
        <v>Nguyễn Thị Phương</v>
      </c>
      <c r="J6913" s="436"/>
      <c r="K6913" s="436">
        <f t="shared" si="1396"/>
        <v>1</v>
      </c>
      <c r="L6913" s="436" t="str">
        <f t="shared" si="1397"/>
        <v>DC3QT64-DC-1</v>
      </c>
      <c r="M6913" s="436">
        <f t="shared" si="1398"/>
        <v>19</v>
      </c>
      <c r="N6913" s="437">
        <f t="shared" si="1404"/>
        <v>2</v>
      </c>
      <c r="O6913" s="437"/>
      <c r="P6913" s="430" t="str">
        <f t="shared" si="1399"/>
        <v/>
      </c>
      <c r="U6913" s="177">
        <v>24</v>
      </c>
      <c r="V6913" s="177" t="s">
        <v>3366</v>
      </c>
      <c r="W6913" s="177" t="s">
        <v>2619</v>
      </c>
      <c r="X6913" s="177" t="s">
        <v>2717</v>
      </c>
      <c r="Y6913" s="177" t="s">
        <v>5573</v>
      </c>
      <c r="Z6913" s="177" t="s">
        <v>5718</v>
      </c>
      <c r="AA6913" s="525" t="s">
        <v>2840</v>
      </c>
      <c r="AB6913" s="399" t="str">
        <f t="shared" si="1400"/>
        <v>DC3QT64</v>
      </c>
      <c r="AC6913" s="399" t="str">
        <f t="shared" si="1401"/>
        <v>DC3QT64-DC</v>
      </c>
      <c r="AD6913" t="str">
        <f>Y6913&amp;"-"&amp;VLOOKUP(AC6913,'LICH THI'!C:AA,9,0)</f>
        <v>64DCKT3067-42475</v>
      </c>
      <c r="AE6913">
        <f t="shared" si="1402"/>
        <v>1</v>
      </c>
    </row>
    <row r="6914" spans="1:31" x14ac:dyDescent="0.25">
      <c r="A6914" s="436" t="str">
        <f t="shared" si="1392"/>
        <v>DC3QT64-DC-51</v>
      </c>
      <c r="B6914" s="436">
        <f>COUNTIF(AC$4:AC6914,AC6914)</f>
        <v>51</v>
      </c>
      <c r="C6914" s="436" t="str">
        <f t="shared" si="1393"/>
        <v>DC3QT64-DC</v>
      </c>
      <c r="D6914" s="436">
        <f>VLOOKUP(C6914,'LICH THI'!C:AA,12,0)</f>
        <v>75</v>
      </c>
      <c r="E6914" s="436">
        <f>VLOOKUP(C6914,'LICH THI'!C:AA,13,0)</f>
        <v>45</v>
      </c>
      <c r="F6914" s="436">
        <f t="shared" si="1403"/>
        <v>30</v>
      </c>
      <c r="G6914" s="436">
        <f>VLOOKUP(C6914,'LICH THI'!C:AA,14,0)</f>
        <v>2</v>
      </c>
      <c r="H6914" s="436">
        <f t="shared" si="1394"/>
        <v>2</v>
      </c>
      <c r="I6914" s="436" t="str">
        <f t="shared" si="1395"/>
        <v>Lý Thị Quỳnh</v>
      </c>
      <c r="J6914" s="436"/>
      <c r="K6914" s="436">
        <f t="shared" si="1396"/>
        <v>1</v>
      </c>
      <c r="L6914" s="436" t="str">
        <f t="shared" si="1397"/>
        <v>DC3QT64-DC-1</v>
      </c>
      <c r="M6914" s="436">
        <f t="shared" si="1398"/>
        <v>19</v>
      </c>
      <c r="N6914" s="437">
        <f t="shared" si="1404"/>
        <v>3</v>
      </c>
      <c r="O6914" s="437"/>
      <c r="P6914" s="430" t="str">
        <f t="shared" si="1399"/>
        <v/>
      </c>
      <c r="U6914" s="177">
        <v>44</v>
      </c>
      <c r="V6914" s="177" t="s">
        <v>3826</v>
      </c>
      <c r="W6914" s="177" t="s">
        <v>4772</v>
      </c>
      <c r="X6914" s="177" t="s">
        <v>2684</v>
      </c>
      <c r="Y6914" s="177" t="s">
        <v>4773</v>
      </c>
      <c r="Z6914" s="177" t="s">
        <v>5718</v>
      </c>
      <c r="AA6914" s="525" t="s">
        <v>3950</v>
      </c>
      <c r="AB6914" s="399" t="str">
        <f t="shared" si="1400"/>
        <v>DC3QT64</v>
      </c>
      <c r="AC6914" s="399" t="str">
        <f t="shared" si="1401"/>
        <v>DC3QT64-DC</v>
      </c>
      <c r="AD6914" t="str">
        <f>Y6914&amp;"-"&amp;VLOOKUP(AC6914,'LICH THI'!C:AA,9,0)</f>
        <v>64DCKT3186-42475</v>
      </c>
      <c r="AE6914">
        <f t="shared" si="1402"/>
        <v>1</v>
      </c>
    </row>
    <row r="6915" spans="1:31" x14ac:dyDescent="0.25">
      <c r="A6915" s="436" t="str">
        <f t="shared" si="1392"/>
        <v>DC3QT64-DC-52</v>
      </c>
      <c r="B6915" s="436">
        <f>COUNTIF(AC$4:AC6915,AC6915)</f>
        <v>52</v>
      </c>
      <c r="C6915" s="436" t="str">
        <f t="shared" si="1393"/>
        <v>DC3QT64-DC</v>
      </c>
      <c r="D6915" s="436">
        <f>VLOOKUP(C6915,'LICH THI'!C:AA,12,0)</f>
        <v>75</v>
      </c>
      <c r="E6915" s="436">
        <f>VLOOKUP(C6915,'LICH THI'!C:AA,13,0)</f>
        <v>45</v>
      </c>
      <c r="F6915" s="436">
        <f t="shared" si="1403"/>
        <v>30</v>
      </c>
      <c r="G6915" s="436">
        <f>VLOOKUP(C6915,'LICH THI'!C:AA,14,0)</f>
        <v>2</v>
      </c>
      <c r="H6915" s="436">
        <f t="shared" si="1394"/>
        <v>2</v>
      </c>
      <c r="I6915" s="436" t="str">
        <f t="shared" si="1395"/>
        <v>Trần Thị Quỳnh</v>
      </c>
      <c r="J6915" s="436"/>
      <c r="K6915" s="436">
        <f t="shared" si="1396"/>
        <v>1</v>
      </c>
      <c r="L6915" s="436" t="str">
        <f t="shared" si="1397"/>
        <v>DC3QT64-DC-1</v>
      </c>
      <c r="M6915" s="436">
        <f t="shared" si="1398"/>
        <v>19</v>
      </c>
      <c r="N6915" s="437">
        <f t="shared" si="1404"/>
        <v>4</v>
      </c>
      <c r="O6915" s="437"/>
      <c r="P6915" s="430" t="str">
        <f t="shared" si="1399"/>
        <v/>
      </c>
      <c r="U6915" s="177">
        <v>56</v>
      </c>
      <c r="V6915" s="177" t="s">
        <v>3381</v>
      </c>
      <c r="W6915" s="177" t="s">
        <v>2716</v>
      </c>
      <c r="X6915" s="177" t="s">
        <v>2684</v>
      </c>
      <c r="Y6915" s="177" t="s">
        <v>5756</v>
      </c>
      <c r="Z6915" s="177" t="s">
        <v>5718</v>
      </c>
      <c r="AA6915" s="525" t="s">
        <v>3286</v>
      </c>
      <c r="AB6915" s="399" t="str">
        <f t="shared" si="1400"/>
        <v>DC3QT64</v>
      </c>
      <c r="AC6915" s="399" t="str">
        <f t="shared" si="1401"/>
        <v>DC3QT64-DC</v>
      </c>
      <c r="AD6915" t="str">
        <f>Y6915&amp;"-"&amp;VLOOKUP(AC6915,'LICH THI'!C:AA,9,0)</f>
        <v>64DCKT3207-42475</v>
      </c>
      <c r="AE6915">
        <f t="shared" si="1402"/>
        <v>1</v>
      </c>
    </row>
    <row r="6916" spans="1:31" x14ac:dyDescent="0.25">
      <c r="A6916" s="436" t="str">
        <f t="shared" si="1392"/>
        <v>DC3QT64-DC-53</v>
      </c>
      <c r="B6916" s="436">
        <f>COUNTIF(AC$4:AC6916,AC6916)</f>
        <v>53</v>
      </c>
      <c r="C6916" s="436" t="str">
        <f t="shared" si="1393"/>
        <v>DC3QT64-DC</v>
      </c>
      <c r="D6916" s="436">
        <f>VLOOKUP(C6916,'LICH THI'!C:AA,12,0)</f>
        <v>75</v>
      </c>
      <c r="E6916" s="436">
        <f>VLOOKUP(C6916,'LICH THI'!C:AA,13,0)</f>
        <v>45</v>
      </c>
      <c r="F6916" s="436">
        <f t="shared" si="1403"/>
        <v>30</v>
      </c>
      <c r="G6916" s="436">
        <f>VLOOKUP(C6916,'LICH THI'!C:AA,14,0)</f>
        <v>2</v>
      </c>
      <c r="H6916" s="436">
        <f t="shared" si="1394"/>
        <v>2</v>
      </c>
      <c r="I6916" s="436" t="str">
        <f t="shared" si="1395"/>
        <v>Mai Thị Tình</v>
      </c>
      <c r="J6916" s="436"/>
      <c r="K6916" s="436">
        <f t="shared" si="1396"/>
        <v>1</v>
      </c>
      <c r="L6916" s="436" t="str">
        <f t="shared" si="1397"/>
        <v>DC3QT64-DC-1</v>
      </c>
      <c r="M6916" s="436">
        <f t="shared" si="1398"/>
        <v>19</v>
      </c>
      <c r="N6916" s="437">
        <f t="shared" si="1404"/>
        <v>5</v>
      </c>
      <c r="O6916" s="437"/>
      <c r="P6916" s="430" t="str">
        <f t="shared" si="1399"/>
        <v/>
      </c>
      <c r="U6916" s="177">
        <v>67</v>
      </c>
      <c r="V6916" s="177" t="s">
        <v>3019</v>
      </c>
      <c r="W6916" s="177" t="s">
        <v>3252</v>
      </c>
      <c r="X6916" s="177" t="s">
        <v>4777</v>
      </c>
      <c r="Y6916" s="177" t="s">
        <v>5762</v>
      </c>
      <c r="Z6916" s="177" t="s">
        <v>5718</v>
      </c>
      <c r="AA6916" s="525" t="s">
        <v>3282</v>
      </c>
      <c r="AB6916" s="399" t="str">
        <f t="shared" si="1400"/>
        <v>DC3QT64</v>
      </c>
      <c r="AC6916" s="399" t="str">
        <f t="shared" si="1401"/>
        <v>DC3QT64-DC</v>
      </c>
      <c r="AD6916" t="str">
        <f>Y6916&amp;"-"&amp;VLOOKUP(AC6916,'LICH THI'!C:AA,9,0)</f>
        <v>64DCQT3084-42475</v>
      </c>
      <c r="AE6916">
        <f t="shared" si="1402"/>
        <v>1</v>
      </c>
    </row>
    <row r="6917" spans="1:31" x14ac:dyDescent="0.25">
      <c r="A6917" s="436" t="str">
        <f t="shared" ref="A6917:A6980" si="1405">C6917&amp;"-"&amp;B6917</f>
        <v>DC3QT64-DC-54</v>
      </c>
      <c r="B6917" s="436">
        <f>COUNTIF(AC$4:AC6917,AC6917)</f>
        <v>54</v>
      </c>
      <c r="C6917" s="436" t="str">
        <f t="shared" ref="C6917:C6980" si="1406">_CT_MaHP1</f>
        <v>DC3QT64-DC</v>
      </c>
      <c r="D6917" s="436">
        <f>VLOOKUP(C6917,'LICH THI'!C:AA,12,0)</f>
        <v>75</v>
      </c>
      <c r="E6917" s="436">
        <f>VLOOKUP(C6917,'LICH THI'!C:AA,13,0)</f>
        <v>45</v>
      </c>
      <c r="F6917" s="436">
        <f t="shared" si="1403"/>
        <v>30</v>
      </c>
      <c r="G6917" s="436">
        <f>VLOOKUP(C6917,'LICH THI'!C:AA,14,0)</f>
        <v>2</v>
      </c>
      <c r="H6917" s="436">
        <f t="shared" ref="H6917:H6980" si="1407">IF(E6917=0,"",TRUNC((B6917+E6917-1)/E6917))</f>
        <v>2</v>
      </c>
      <c r="I6917" s="436" t="str">
        <f t="shared" ref="I6917:I6980" si="1408">W6917&amp;" "&amp;X6917</f>
        <v>Nguyễn Anh Tú</v>
      </c>
      <c r="J6917" s="436"/>
      <c r="K6917" s="436">
        <f t="shared" ref="K6917:K6980" si="1409">IF(G6917=1,1,IF(H6917&lt;G6917,H6917+1,1))</f>
        <v>1</v>
      </c>
      <c r="L6917" s="436" t="str">
        <f t="shared" ref="L6917:L6980" si="1410">C6917&amp;"-"&amp;K6917</f>
        <v>DC3QT64-DC-1</v>
      </c>
      <c r="M6917" s="436">
        <f t="shared" ref="M6917:M6980" si="1411">IF(E6917=0,"",MOD(MID(C6917,6,2),E6917))</f>
        <v>19</v>
      </c>
      <c r="N6917" s="437">
        <f t="shared" si="1404"/>
        <v>6</v>
      </c>
      <c r="O6917" s="437"/>
      <c r="P6917" s="430" t="str">
        <f t="shared" ref="P6917:P6980" si="1412">IF(MOD(20*O6917,10)&lt;&gt;0,"SAI","")</f>
        <v/>
      </c>
      <c r="U6917" s="177">
        <v>69</v>
      </c>
      <c r="V6917" s="177" t="s">
        <v>3019</v>
      </c>
      <c r="W6917" s="177" t="s">
        <v>2995</v>
      </c>
      <c r="X6917" s="177" t="s">
        <v>2697</v>
      </c>
      <c r="Y6917" s="177" t="s">
        <v>3413</v>
      </c>
      <c r="Z6917" s="177" t="s">
        <v>5718</v>
      </c>
      <c r="AA6917" s="525" t="s">
        <v>3414</v>
      </c>
      <c r="AB6917" s="399" t="str">
        <f t="shared" ref="AB6917:AB6980" si="1413">_CT_MaHP</f>
        <v>DC3QT64</v>
      </c>
      <c r="AC6917" s="399" t="str">
        <f t="shared" ref="AC6917:AC6980" si="1414">_CT_MaHe</f>
        <v>DC3QT64-DC</v>
      </c>
      <c r="AD6917" t="str">
        <f>Y6917&amp;"-"&amp;VLOOKUP(AC6917,'LICH THI'!C:AA,9,0)</f>
        <v>64DCQT3126-42475</v>
      </c>
      <c r="AE6917">
        <f t="shared" ref="AE6917:AE6980" si="1415">COUNTIF(AD6917,AD:AD)</f>
        <v>1</v>
      </c>
    </row>
    <row r="6918" spans="1:31" x14ac:dyDescent="0.25">
      <c r="A6918" s="436" t="str">
        <f t="shared" si="1405"/>
        <v>DC3QT64-DC-55</v>
      </c>
      <c r="B6918" s="436">
        <f>COUNTIF(AC$4:AC6918,AC6918)</f>
        <v>55</v>
      </c>
      <c r="C6918" s="436" t="str">
        <f t="shared" si="1406"/>
        <v>DC3QT64-DC</v>
      </c>
      <c r="D6918" s="436">
        <f>VLOOKUP(C6918,'LICH THI'!C:AA,12,0)</f>
        <v>75</v>
      </c>
      <c r="E6918" s="436">
        <f>VLOOKUP(C6918,'LICH THI'!C:AA,13,0)</f>
        <v>45</v>
      </c>
      <c r="F6918" s="436">
        <f t="shared" ref="F6918:F6981" si="1416">IF(G6918="","",IF(G6918=H6918,D6918-(H6918-1)*E6918,E6918))</f>
        <v>30</v>
      </c>
      <c r="G6918" s="436">
        <f>VLOOKUP(C6918,'LICH THI'!C:AA,14,0)</f>
        <v>2</v>
      </c>
      <c r="H6918" s="436">
        <f t="shared" si="1407"/>
        <v>2</v>
      </c>
      <c r="I6918" s="436" t="str">
        <f t="shared" si="1408"/>
        <v>Nguyễn Thị Tuyến</v>
      </c>
      <c r="J6918" s="436"/>
      <c r="K6918" s="436">
        <f t="shared" si="1409"/>
        <v>1</v>
      </c>
      <c r="L6918" s="436" t="str">
        <f t="shared" si="1410"/>
        <v>DC3QT64-DC-1</v>
      </c>
      <c r="M6918" s="436">
        <f t="shared" si="1411"/>
        <v>19</v>
      </c>
      <c r="N6918" s="437">
        <f t="shared" ref="N6918:N6981" si="1417">IF(F6918=0,"",(K6918-1)*$N$2+1+MOD(B6918-M6918,F6918))</f>
        <v>7</v>
      </c>
      <c r="O6918" s="437"/>
      <c r="P6918" s="430" t="str">
        <f t="shared" si="1412"/>
        <v/>
      </c>
      <c r="U6918" s="177">
        <v>16</v>
      </c>
      <c r="V6918" s="177" t="s">
        <v>3358</v>
      </c>
      <c r="W6918" s="177" t="s">
        <v>2619</v>
      </c>
      <c r="X6918" s="177" t="s">
        <v>4572</v>
      </c>
      <c r="Y6918" s="177" t="s">
        <v>5733</v>
      </c>
      <c r="Z6918" s="177" t="s">
        <v>5718</v>
      </c>
      <c r="AA6918" s="525" t="s">
        <v>3399</v>
      </c>
      <c r="AB6918" s="399" t="str">
        <f t="shared" si="1413"/>
        <v>DC3QT64</v>
      </c>
      <c r="AC6918" s="399" t="str">
        <f t="shared" si="1414"/>
        <v>DC3QT64-DC</v>
      </c>
      <c r="AD6918" t="str">
        <f>Y6918&amp;"-"&amp;VLOOKUP(AC6918,'LICH THI'!C:AA,9,0)</f>
        <v>64DCKT3009-42475</v>
      </c>
      <c r="AE6918">
        <f t="shared" si="1415"/>
        <v>1</v>
      </c>
    </row>
    <row r="6919" spans="1:31" x14ac:dyDescent="0.25">
      <c r="A6919" s="436" t="str">
        <f t="shared" si="1405"/>
        <v>DC3QT64-DC-56</v>
      </c>
      <c r="B6919" s="436">
        <f>COUNTIF(AC$4:AC6919,AC6919)</f>
        <v>56</v>
      </c>
      <c r="C6919" s="436" t="str">
        <f t="shared" si="1406"/>
        <v>DC3QT64-DC</v>
      </c>
      <c r="D6919" s="436">
        <f>VLOOKUP(C6919,'LICH THI'!C:AA,12,0)</f>
        <v>75</v>
      </c>
      <c r="E6919" s="436">
        <f>VLOOKUP(C6919,'LICH THI'!C:AA,13,0)</f>
        <v>45</v>
      </c>
      <c r="F6919" s="436">
        <f t="shared" si="1416"/>
        <v>30</v>
      </c>
      <c r="G6919" s="436">
        <f>VLOOKUP(C6919,'LICH THI'!C:AA,14,0)</f>
        <v>2</v>
      </c>
      <c r="H6919" s="436">
        <f t="shared" si="1407"/>
        <v>2</v>
      </c>
      <c r="I6919" s="436" t="str">
        <f t="shared" si="1408"/>
        <v>Đỗ Thị Tuyết</v>
      </c>
      <c r="J6919" s="436"/>
      <c r="K6919" s="436">
        <f t="shared" si="1409"/>
        <v>1</v>
      </c>
      <c r="L6919" s="436" t="str">
        <f t="shared" si="1410"/>
        <v>DC3QT64-DC-1</v>
      </c>
      <c r="M6919" s="436">
        <f t="shared" si="1411"/>
        <v>19</v>
      </c>
      <c r="N6919" s="437">
        <f t="shared" si="1417"/>
        <v>8</v>
      </c>
      <c r="O6919" s="437"/>
      <c r="P6919" s="430" t="str">
        <f t="shared" si="1412"/>
        <v/>
      </c>
      <c r="U6919" s="177">
        <v>17</v>
      </c>
      <c r="V6919" s="177" t="s">
        <v>3358</v>
      </c>
      <c r="W6919" s="177" t="s">
        <v>2634</v>
      </c>
      <c r="X6919" s="177" t="s">
        <v>2635</v>
      </c>
      <c r="Y6919" s="177" t="s">
        <v>5734</v>
      </c>
      <c r="Z6919" s="177" t="s">
        <v>5718</v>
      </c>
      <c r="AA6919" s="525" t="s">
        <v>3916</v>
      </c>
      <c r="AB6919" s="399" t="str">
        <f t="shared" si="1413"/>
        <v>DC3QT64</v>
      </c>
      <c r="AC6919" s="399" t="str">
        <f t="shared" si="1414"/>
        <v>DC3QT64-DC</v>
      </c>
      <c r="AD6919" t="str">
        <f>Y6919&amp;"-"&amp;VLOOKUP(AC6919,'LICH THI'!C:AA,9,0)</f>
        <v>64DCKT3038-42475</v>
      </c>
      <c r="AE6919">
        <f t="shared" si="1415"/>
        <v>1</v>
      </c>
    </row>
    <row r="6920" spans="1:31" x14ac:dyDescent="0.25">
      <c r="A6920" s="436" t="str">
        <f t="shared" si="1405"/>
        <v>DC3QT64-DC-57</v>
      </c>
      <c r="B6920" s="436">
        <f>COUNTIF(AC$4:AC6920,AC6920)</f>
        <v>57</v>
      </c>
      <c r="C6920" s="436" t="str">
        <f t="shared" si="1406"/>
        <v>DC3QT64-DC</v>
      </c>
      <c r="D6920" s="436">
        <f>VLOOKUP(C6920,'LICH THI'!C:AA,12,0)</f>
        <v>75</v>
      </c>
      <c r="E6920" s="436">
        <f>VLOOKUP(C6920,'LICH THI'!C:AA,13,0)</f>
        <v>45</v>
      </c>
      <c r="F6920" s="436">
        <f t="shared" si="1416"/>
        <v>30</v>
      </c>
      <c r="G6920" s="436">
        <f>VLOOKUP(C6920,'LICH THI'!C:AA,14,0)</f>
        <v>2</v>
      </c>
      <c r="H6920" s="436">
        <f t="shared" si="1407"/>
        <v>2</v>
      </c>
      <c r="I6920" s="436" t="str">
        <f t="shared" si="1408"/>
        <v>Trịnh Thị Thanh</v>
      </c>
      <c r="J6920" s="436"/>
      <c r="K6920" s="436">
        <f t="shared" si="1409"/>
        <v>1</v>
      </c>
      <c r="L6920" s="436" t="str">
        <f t="shared" si="1410"/>
        <v>DC3QT64-DC-1</v>
      </c>
      <c r="M6920" s="436">
        <f t="shared" si="1411"/>
        <v>19</v>
      </c>
      <c r="N6920" s="437">
        <f t="shared" si="1417"/>
        <v>9</v>
      </c>
      <c r="O6920" s="437"/>
      <c r="P6920" s="430" t="str">
        <f t="shared" si="1412"/>
        <v/>
      </c>
      <c r="U6920" s="177">
        <v>1</v>
      </c>
      <c r="V6920" s="177" t="s">
        <v>4262</v>
      </c>
      <c r="W6920" s="177" t="s">
        <v>4272</v>
      </c>
      <c r="X6920" s="177" t="s">
        <v>3552</v>
      </c>
      <c r="Y6920" s="177" t="s">
        <v>4273</v>
      </c>
      <c r="Z6920" s="177" t="s">
        <v>5718</v>
      </c>
      <c r="AA6920" s="525" t="s">
        <v>3180</v>
      </c>
      <c r="AB6920" s="399" t="str">
        <f t="shared" si="1413"/>
        <v>DC3QT64</v>
      </c>
      <c r="AC6920" s="399" t="str">
        <f t="shared" si="1414"/>
        <v>DC3QT64-DC</v>
      </c>
      <c r="AD6920" t="str">
        <f>Y6920&amp;"-"&amp;VLOOKUP(AC6920,'LICH THI'!C:AA,9,0)</f>
        <v>63DCKT3063-42475</v>
      </c>
      <c r="AE6920">
        <f t="shared" si="1415"/>
        <v>1</v>
      </c>
    </row>
    <row r="6921" spans="1:31" x14ac:dyDescent="0.25">
      <c r="A6921" s="436" t="str">
        <f t="shared" si="1405"/>
        <v>DC3QT64-DC-58</v>
      </c>
      <c r="B6921" s="436">
        <f>COUNTIF(AC$4:AC6921,AC6921)</f>
        <v>58</v>
      </c>
      <c r="C6921" s="436" t="str">
        <f t="shared" si="1406"/>
        <v>DC3QT64-DC</v>
      </c>
      <c r="D6921" s="436">
        <f>VLOOKUP(C6921,'LICH THI'!C:AA,12,0)</f>
        <v>75</v>
      </c>
      <c r="E6921" s="436">
        <f>VLOOKUP(C6921,'LICH THI'!C:AA,13,0)</f>
        <v>45</v>
      </c>
      <c r="F6921" s="436">
        <f t="shared" si="1416"/>
        <v>30</v>
      </c>
      <c r="G6921" s="436">
        <f>VLOOKUP(C6921,'LICH THI'!C:AA,14,0)</f>
        <v>2</v>
      </c>
      <c r="H6921" s="436">
        <f t="shared" si="1407"/>
        <v>2</v>
      </c>
      <c r="I6921" s="436" t="str">
        <f t="shared" si="1408"/>
        <v>Vũ Thị Hồng Thanh</v>
      </c>
      <c r="J6921" s="436"/>
      <c r="K6921" s="436">
        <f t="shared" si="1409"/>
        <v>1</v>
      </c>
      <c r="L6921" s="436" t="str">
        <f t="shared" si="1410"/>
        <v>DC3QT64-DC-1</v>
      </c>
      <c r="M6921" s="436">
        <f t="shared" si="1411"/>
        <v>19</v>
      </c>
      <c r="N6921" s="437">
        <f t="shared" si="1417"/>
        <v>10</v>
      </c>
      <c r="O6921" s="437"/>
      <c r="P6921" s="430" t="str">
        <f t="shared" si="1412"/>
        <v/>
      </c>
      <c r="U6921" s="177">
        <v>45</v>
      </c>
      <c r="V6921" s="177" t="s">
        <v>3826</v>
      </c>
      <c r="W6921" s="177" t="s">
        <v>5748</v>
      </c>
      <c r="X6921" s="177" t="s">
        <v>3552</v>
      </c>
      <c r="Y6921" s="177" t="s">
        <v>5749</v>
      </c>
      <c r="Z6921" s="177" t="s">
        <v>5718</v>
      </c>
      <c r="AA6921" s="525" t="s">
        <v>2913</v>
      </c>
      <c r="AB6921" s="399" t="str">
        <f t="shared" si="1413"/>
        <v>DC3QT64</v>
      </c>
      <c r="AC6921" s="399" t="str">
        <f t="shared" si="1414"/>
        <v>DC3QT64-DC</v>
      </c>
      <c r="AD6921" t="str">
        <f>Y6921&amp;"-"&amp;VLOOKUP(AC6921,'LICH THI'!C:AA,9,0)</f>
        <v>64DCKT3187-42475</v>
      </c>
      <c r="AE6921">
        <f t="shared" si="1415"/>
        <v>1</v>
      </c>
    </row>
    <row r="6922" spans="1:31" x14ac:dyDescent="0.25">
      <c r="A6922" s="436" t="str">
        <f t="shared" si="1405"/>
        <v>DC3QT64-DC-59</v>
      </c>
      <c r="B6922" s="436">
        <f>COUNTIF(AC$4:AC6922,AC6922)</f>
        <v>59</v>
      </c>
      <c r="C6922" s="436" t="str">
        <f t="shared" si="1406"/>
        <v>DC3QT64-DC</v>
      </c>
      <c r="D6922" s="436">
        <f>VLOOKUP(C6922,'LICH THI'!C:AA,12,0)</f>
        <v>75</v>
      </c>
      <c r="E6922" s="436">
        <f>VLOOKUP(C6922,'LICH THI'!C:AA,13,0)</f>
        <v>45</v>
      </c>
      <c r="F6922" s="436">
        <f t="shared" si="1416"/>
        <v>30</v>
      </c>
      <c r="G6922" s="436">
        <f>VLOOKUP(C6922,'LICH THI'!C:AA,14,0)</f>
        <v>2</v>
      </c>
      <c r="H6922" s="436">
        <f t="shared" si="1407"/>
        <v>2</v>
      </c>
      <c r="I6922" s="436" t="str">
        <f t="shared" si="1408"/>
        <v>Nguyễn Việt Thành</v>
      </c>
      <c r="J6922" s="436"/>
      <c r="K6922" s="436">
        <f t="shared" si="1409"/>
        <v>1</v>
      </c>
      <c r="L6922" s="436" t="str">
        <f t="shared" si="1410"/>
        <v>DC3QT64-DC-1</v>
      </c>
      <c r="M6922" s="436">
        <f t="shared" si="1411"/>
        <v>19</v>
      </c>
      <c r="N6922" s="437">
        <f t="shared" si="1417"/>
        <v>11</v>
      </c>
      <c r="O6922" s="437"/>
      <c r="P6922" s="430" t="str">
        <f t="shared" si="1412"/>
        <v/>
      </c>
      <c r="U6922" s="177">
        <v>34</v>
      </c>
      <c r="V6922" s="177" t="s">
        <v>3378</v>
      </c>
      <c r="W6922" s="177" t="s">
        <v>4548</v>
      </c>
      <c r="X6922" s="177" t="s">
        <v>2894</v>
      </c>
      <c r="Y6922" s="177" t="s">
        <v>4549</v>
      </c>
      <c r="Z6922" s="177" t="s">
        <v>5718</v>
      </c>
      <c r="AA6922" s="525" t="s">
        <v>4550</v>
      </c>
      <c r="AB6922" s="399" t="str">
        <f t="shared" si="1413"/>
        <v>DC3QT64</v>
      </c>
      <c r="AC6922" s="399" t="str">
        <f t="shared" si="1414"/>
        <v>DC3QT64-DC</v>
      </c>
      <c r="AD6922" t="str">
        <f>Y6922&amp;"-"&amp;VLOOKUP(AC6922,'LICH THI'!C:AA,9,0)</f>
        <v>64DCKT3165-42475</v>
      </c>
      <c r="AE6922">
        <f t="shared" si="1415"/>
        <v>1</v>
      </c>
    </row>
    <row r="6923" spans="1:31" x14ac:dyDescent="0.25">
      <c r="A6923" s="436" t="str">
        <f t="shared" si="1405"/>
        <v>DC3QT64-DC-60</v>
      </c>
      <c r="B6923" s="436">
        <f>COUNTIF(AC$4:AC6923,AC6923)</f>
        <v>60</v>
      </c>
      <c r="C6923" s="436" t="str">
        <f t="shared" si="1406"/>
        <v>DC3QT64-DC</v>
      </c>
      <c r="D6923" s="436">
        <f>VLOOKUP(C6923,'LICH THI'!C:AA,12,0)</f>
        <v>75</v>
      </c>
      <c r="E6923" s="436">
        <f>VLOOKUP(C6923,'LICH THI'!C:AA,13,0)</f>
        <v>45</v>
      </c>
      <c r="F6923" s="436">
        <f t="shared" si="1416"/>
        <v>30</v>
      </c>
      <c r="G6923" s="436">
        <f>VLOOKUP(C6923,'LICH THI'!C:AA,14,0)</f>
        <v>2</v>
      </c>
      <c r="H6923" s="436">
        <f t="shared" si="1407"/>
        <v>2</v>
      </c>
      <c r="I6923" s="436" t="str">
        <f t="shared" si="1408"/>
        <v>Bùi Phương Thảo</v>
      </c>
      <c r="J6923" s="436"/>
      <c r="K6923" s="436">
        <f t="shared" si="1409"/>
        <v>1</v>
      </c>
      <c r="L6923" s="436" t="str">
        <f t="shared" si="1410"/>
        <v>DC3QT64-DC-1</v>
      </c>
      <c r="M6923" s="436">
        <f t="shared" si="1411"/>
        <v>19</v>
      </c>
      <c r="N6923" s="437">
        <f t="shared" si="1417"/>
        <v>12</v>
      </c>
      <c r="O6923" s="437"/>
      <c r="P6923" s="430" t="str">
        <f t="shared" si="1412"/>
        <v/>
      </c>
      <c r="U6923" s="177">
        <v>57</v>
      </c>
      <c r="V6923" s="177" t="s">
        <v>3381</v>
      </c>
      <c r="W6923" s="177" t="s">
        <v>5711</v>
      </c>
      <c r="X6923" s="177" t="s">
        <v>2620</v>
      </c>
      <c r="Y6923" s="177" t="s">
        <v>5712</v>
      </c>
      <c r="Z6923" s="177" t="s">
        <v>5718</v>
      </c>
      <c r="AA6923" s="525" t="s">
        <v>3767</v>
      </c>
      <c r="AB6923" s="399" t="str">
        <f t="shared" si="1413"/>
        <v>DC3QT64</v>
      </c>
      <c r="AC6923" s="399" t="str">
        <f t="shared" si="1414"/>
        <v>DC3QT64-DC</v>
      </c>
      <c r="AD6923" t="str">
        <f>Y6923&amp;"-"&amp;VLOOKUP(AC6923,'LICH THI'!C:AA,9,0)</f>
        <v>64DCKT3291-42475</v>
      </c>
      <c r="AE6923">
        <f t="shared" si="1415"/>
        <v>1</v>
      </c>
    </row>
    <row r="6924" spans="1:31" x14ac:dyDescent="0.25">
      <c r="A6924" s="436" t="str">
        <f t="shared" si="1405"/>
        <v>DC3QT64-DC-61</v>
      </c>
      <c r="B6924" s="436">
        <f>COUNTIF(AC$4:AC6924,AC6924)</f>
        <v>61</v>
      </c>
      <c r="C6924" s="436" t="str">
        <f t="shared" si="1406"/>
        <v>DC3QT64-DC</v>
      </c>
      <c r="D6924" s="436">
        <f>VLOOKUP(C6924,'LICH THI'!C:AA,12,0)</f>
        <v>75</v>
      </c>
      <c r="E6924" s="436">
        <f>VLOOKUP(C6924,'LICH THI'!C:AA,13,0)</f>
        <v>45</v>
      </c>
      <c r="F6924" s="436">
        <f t="shared" si="1416"/>
        <v>30</v>
      </c>
      <c r="G6924" s="436">
        <f>VLOOKUP(C6924,'LICH THI'!C:AA,14,0)</f>
        <v>2</v>
      </c>
      <c r="H6924" s="436">
        <f t="shared" si="1407"/>
        <v>2</v>
      </c>
      <c r="I6924" s="436" t="str">
        <f t="shared" si="1408"/>
        <v>Nguyễn Phương Thảo</v>
      </c>
      <c r="J6924" s="436"/>
      <c r="K6924" s="436">
        <f t="shared" si="1409"/>
        <v>1</v>
      </c>
      <c r="L6924" s="436" t="str">
        <f t="shared" si="1410"/>
        <v>DC3QT64-DC-1</v>
      </c>
      <c r="M6924" s="436">
        <f t="shared" si="1411"/>
        <v>19</v>
      </c>
      <c r="N6924" s="437">
        <f t="shared" si="1417"/>
        <v>13</v>
      </c>
      <c r="O6924" s="437"/>
      <c r="P6924" s="430" t="str">
        <f t="shared" si="1412"/>
        <v/>
      </c>
      <c r="U6924" s="177">
        <v>35</v>
      </c>
      <c r="V6924" s="177" t="s">
        <v>3378</v>
      </c>
      <c r="W6924" s="177" t="s">
        <v>4086</v>
      </c>
      <c r="X6924" s="177" t="s">
        <v>2620</v>
      </c>
      <c r="Y6924" s="177" t="s">
        <v>4551</v>
      </c>
      <c r="Z6924" s="177" t="s">
        <v>5718</v>
      </c>
      <c r="AA6924" s="525" t="s">
        <v>4552</v>
      </c>
      <c r="AB6924" s="399" t="str">
        <f t="shared" si="1413"/>
        <v>DC3QT64</v>
      </c>
      <c r="AC6924" s="399" t="str">
        <f t="shared" si="1414"/>
        <v>DC3QT64-DC</v>
      </c>
      <c r="AD6924" t="str">
        <f>Y6924&amp;"-"&amp;VLOOKUP(AC6924,'LICH THI'!C:AA,9,0)</f>
        <v>64DCKT3164-42475</v>
      </c>
      <c r="AE6924">
        <f t="shared" si="1415"/>
        <v>1</v>
      </c>
    </row>
    <row r="6925" spans="1:31" x14ac:dyDescent="0.25">
      <c r="A6925" s="436" t="str">
        <f t="shared" si="1405"/>
        <v>DC3QT64-DC-62</v>
      </c>
      <c r="B6925" s="436">
        <f>COUNTIF(AC$4:AC6925,AC6925)</f>
        <v>62</v>
      </c>
      <c r="C6925" s="436" t="str">
        <f t="shared" si="1406"/>
        <v>DC3QT64-DC</v>
      </c>
      <c r="D6925" s="436">
        <f>VLOOKUP(C6925,'LICH THI'!C:AA,12,0)</f>
        <v>75</v>
      </c>
      <c r="E6925" s="436">
        <f>VLOOKUP(C6925,'LICH THI'!C:AA,13,0)</f>
        <v>45</v>
      </c>
      <c r="F6925" s="436">
        <f t="shared" si="1416"/>
        <v>30</v>
      </c>
      <c r="G6925" s="436">
        <f>VLOOKUP(C6925,'LICH THI'!C:AA,14,0)</f>
        <v>2</v>
      </c>
      <c r="H6925" s="436">
        <f t="shared" si="1407"/>
        <v>2</v>
      </c>
      <c r="I6925" s="436" t="str">
        <f t="shared" si="1408"/>
        <v>Phạm Tiến Thắng</v>
      </c>
      <c r="J6925" s="436"/>
      <c r="K6925" s="436">
        <f t="shared" si="1409"/>
        <v>1</v>
      </c>
      <c r="L6925" s="436" t="str">
        <f t="shared" si="1410"/>
        <v>DC3QT64-DC-1</v>
      </c>
      <c r="M6925" s="436">
        <f t="shared" si="1411"/>
        <v>19</v>
      </c>
      <c r="N6925" s="437">
        <f t="shared" si="1417"/>
        <v>14</v>
      </c>
      <c r="O6925" s="437"/>
      <c r="P6925" s="430" t="str">
        <f t="shared" si="1412"/>
        <v/>
      </c>
      <c r="U6925" s="177">
        <v>13</v>
      </c>
      <c r="V6925" s="177" t="s">
        <v>3358</v>
      </c>
      <c r="W6925" s="177" t="s">
        <v>3210</v>
      </c>
      <c r="X6925" s="177" t="s">
        <v>3464</v>
      </c>
      <c r="Y6925" s="177" t="s">
        <v>5729</v>
      </c>
      <c r="Z6925" s="177" t="s">
        <v>5718</v>
      </c>
      <c r="AA6925" s="525" t="s">
        <v>2986</v>
      </c>
      <c r="AB6925" s="399" t="str">
        <f t="shared" si="1413"/>
        <v>DC3QT64</v>
      </c>
      <c r="AC6925" s="399" t="str">
        <f t="shared" si="1414"/>
        <v>DC3QT64-DC</v>
      </c>
      <c r="AD6925" t="str">
        <f>Y6925&amp;"-"&amp;VLOOKUP(AC6925,'LICH THI'!C:AA,9,0)</f>
        <v>64DCKT3024-42475</v>
      </c>
      <c r="AE6925">
        <f t="shared" si="1415"/>
        <v>1</v>
      </c>
    </row>
    <row r="6926" spans="1:31" x14ac:dyDescent="0.25">
      <c r="A6926" s="436" t="str">
        <f t="shared" si="1405"/>
        <v>DC3QT64-DC-63</v>
      </c>
      <c r="B6926" s="436">
        <f>COUNTIF(AC$4:AC6926,AC6926)</f>
        <v>63</v>
      </c>
      <c r="C6926" s="436" t="str">
        <f t="shared" si="1406"/>
        <v>DC3QT64-DC</v>
      </c>
      <c r="D6926" s="436">
        <f>VLOOKUP(C6926,'LICH THI'!C:AA,12,0)</f>
        <v>75</v>
      </c>
      <c r="E6926" s="436">
        <f>VLOOKUP(C6926,'LICH THI'!C:AA,13,0)</f>
        <v>45</v>
      </c>
      <c r="F6926" s="436">
        <f t="shared" si="1416"/>
        <v>30</v>
      </c>
      <c r="G6926" s="436">
        <f>VLOOKUP(C6926,'LICH THI'!C:AA,14,0)</f>
        <v>2</v>
      </c>
      <c r="H6926" s="436">
        <f t="shared" si="1407"/>
        <v>2</v>
      </c>
      <c r="I6926" s="436" t="str">
        <f t="shared" si="1408"/>
        <v>Đặng Thị Thêm</v>
      </c>
      <c r="J6926" s="436"/>
      <c r="K6926" s="436">
        <f t="shared" si="1409"/>
        <v>1</v>
      </c>
      <c r="L6926" s="436" t="str">
        <f t="shared" si="1410"/>
        <v>DC3QT64-DC-1</v>
      </c>
      <c r="M6926" s="436">
        <f t="shared" si="1411"/>
        <v>19</v>
      </c>
      <c r="N6926" s="437">
        <f t="shared" si="1417"/>
        <v>15</v>
      </c>
      <c r="O6926" s="437"/>
      <c r="P6926" s="430" t="str">
        <f t="shared" si="1412"/>
        <v/>
      </c>
      <c r="U6926" s="177">
        <v>14</v>
      </c>
      <c r="V6926" s="177" t="s">
        <v>3358</v>
      </c>
      <c r="W6926" s="177" t="s">
        <v>3551</v>
      </c>
      <c r="X6926" s="177" t="s">
        <v>5487</v>
      </c>
      <c r="Y6926" s="177" t="s">
        <v>5660</v>
      </c>
      <c r="Z6926" s="177" t="s">
        <v>5718</v>
      </c>
      <c r="AA6926" s="525" t="s">
        <v>3268</v>
      </c>
      <c r="AB6926" s="399" t="str">
        <f t="shared" si="1413"/>
        <v>DC3QT64</v>
      </c>
      <c r="AC6926" s="399" t="str">
        <f t="shared" si="1414"/>
        <v>DC3QT64-DC</v>
      </c>
      <c r="AD6926" t="str">
        <f>Y6926&amp;"-"&amp;VLOOKUP(AC6926,'LICH THI'!C:AA,9,0)</f>
        <v>64DCKT3020-42475</v>
      </c>
      <c r="AE6926">
        <f t="shared" si="1415"/>
        <v>1</v>
      </c>
    </row>
    <row r="6927" spans="1:31" x14ac:dyDescent="0.25">
      <c r="A6927" s="436" t="str">
        <f t="shared" si="1405"/>
        <v>DC3QT64-DC-64</v>
      </c>
      <c r="B6927" s="436">
        <f>COUNTIF(AC$4:AC6927,AC6927)</f>
        <v>64</v>
      </c>
      <c r="C6927" s="436" t="str">
        <f t="shared" si="1406"/>
        <v>DC3QT64-DC</v>
      </c>
      <c r="D6927" s="436">
        <f>VLOOKUP(C6927,'LICH THI'!C:AA,12,0)</f>
        <v>75</v>
      </c>
      <c r="E6927" s="436">
        <f>VLOOKUP(C6927,'LICH THI'!C:AA,13,0)</f>
        <v>45</v>
      </c>
      <c r="F6927" s="436">
        <f t="shared" si="1416"/>
        <v>30</v>
      </c>
      <c r="G6927" s="436">
        <f>VLOOKUP(C6927,'LICH THI'!C:AA,14,0)</f>
        <v>2</v>
      </c>
      <c r="H6927" s="436">
        <f t="shared" si="1407"/>
        <v>2</v>
      </c>
      <c r="I6927" s="436" t="str">
        <f t="shared" si="1408"/>
        <v>Nguyễn Phú Thịnh</v>
      </c>
      <c r="J6927" s="436"/>
      <c r="K6927" s="436">
        <f t="shared" si="1409"/>
        <v>1</v>
      </c>
      <c r="L6927" s="436" t="str">
        <f t="shared" si="1410"/>
        <v>DC3QT64-DC-1</v>
      </c>
      <c r="M6927" s="436">
        <f t="shared" si="1411"/>
        <v>19</v>
      </c>
      <c r="N6927" s="437">
        <f t="shared" si="1417"/>
        <v>16</v>
      </c>
      <c r="O6927" s="437"/>
      <c r="P6927" s="430" t="str">
        <f t="shared" si="1412"/>
        <v/>
      </c>
      <c r="U6927" s="177">
        <v>15</v>
      </c>
      <c r="V6927" s="177" t="s">
        <v>3358</v>
      </c>
      <c r="W6927" s="177" t="s">
        <v>5730</v>
      </c>
      <c r="X6927" s="177" t="s">
        <v>4578</v>
      </c>
      <c r="Y6927" s="177" t="s">
        <v>5731</v>
      </c>
      <c r="Z6927" s="177" t="s">
        <v>5718</v>
      </c>
      <c r="AA6927" s="525" t="s">
        <v>5732</v>
      </c>
      <c r="AB6927" s="399" t="str">
        <f t="shared" si="1413"/>
        <v>DC3QT64</v>
      </c>
      <c r="AC6927" s="399" t="str">
        <f t="shared" si="1414"/>
        <v>DC3QT64-DC</v>
      </c>
      <c r="AD6927" t="str">
        <f>Y6927&amp;"-"&amp;VLOOKUP(AC6927,'LICH THI'!C:AA,9,0)</f>
        <v>64DCKT3056-42475</v>
      </c>
      <c r="AE6927">
        <f t="shared" si="1415"/>
        <v>1</v>
      </c>
    </row>
    <row r="6928" spans="1:31" x14ac:dyDescent="0.25">
      <c r="A6928" s="436" t="str">
        <f t="shared" si="1405"/>
        <v>DC3QT64-DC-65</v>
      </c>
      <c r="B6928" s="436">
        <f>COUNTIF(AC$4:AC6928,AC6928)</f>
        <v>65</v>
      </c>
      <c r="C6928" s="436" t="str">
        <f t="shared" si="1406"/>
        <v>DC3QT64-DC</v>
      </c>
      <c r="D6928" s="436">
        <f>VLOOKUP(C6928,'LICH THI'!C:AA,12,0)</f>
        <v>75</v>
      </c>
      <c r="E6928" s="436">
        <f>VLOOKUP(C6928,'LICH THI'!C:AA,13,0)</f>
        <v>45</v>
      </c>
      <c r="F6928" s="436">
        <f t="shared" si="1416"/>
        <v>30</v>
      </c>
      <c r="G6928" s="436">
        <f>VLOOKUP(C6928,'LICH THI'!C:AA,14,0)</f>
        <v>2</v>
      </c>
      <c r="H6928" s="436">
        <f t="shared" si="1407"/>
        <v>2</v>
      </c>
      <c r="I6928" s="436" t="str">
        <f t="shared" si="1408"/>
        <v>Séo Thị Hoài Thu</v>
      </c>
      <c r="J6928" s="436"/>
      <c r="K6928" s="436">
        <f t="shared" si="1409"/>
        <v>1</v>
      </c>
      <c r="L6928" s="436" t="str">
        <f t="shared" si="1410"/>
        <v>DC3QT64-DC-1</v>
      </c>
      <c r="M6928" s="436">
        <f t="shared" si="1411"/>
        <v>19</v>
      </c>
      <c r="N6928" s="437">
        <f t="shared" si="1417"/>
        <v>17</v>
      </c>
      <c r="O6928" s="437"/>
      <c r="P6928" s="430" t="str">
        <f t="shared" si="1412"/>
        <v/>
      </c>
      <c r="U6928" s="177">
        <v>65</v>
      </c>
      <c r="V6928" s="177" t="s">
        <v>3019</v>
      </c>
      <c r="W6928" s="177" t="s">
        <v>4847</v>
      </c>
      <c r="X6928" s="177" t="s">
        <v>2623</v>
      </c>
      <c r="Y6928" s="177" t="s">
        <v>4848</v>
      </c>
      <c r="Z6928" s="177" t="s">
        <v>5718</v>
      </c>
      <c r="AA6928" s="525" t="s">
        <v>2913</v>
      </c>
      <c r="AB6928" s="399" t="str">
        <f t="shared" si="1413"/>
        <v>DC3QT64</v>
      </c>
      <c r="AC6928" s="399" t="str">
        <f t="shared" si="1414"/>
        <v>DC3QT64-DC</v>
      </c>
      <c r="AD6928" t="str">
        <f>Y6928&amp;"-"&amp;VLOOKUP(AC6928,'LICH THI'!C:AA,9,0)</f>
        <v>64DCQT3121-42475</v>
      </c>
      <c r="AE6928">
        <f t="shared" si="1415"/>
        <v>1</v>
      </c>
    </row>
    <row r="6929" spans="1:31" x14ac:dyDescent="0.25">
      <c r="A6929" s="436" t="str">
        <f t="shared" si="1405"/>
        <v>DC3QT64-DC-66</v>
      </c>
      <c r="B6929" s="436">
        <f>COUNTIF(AC$4:AC6929,AC6929)</f>
        <v>66</v>
      </c>
      <c r="C6929" s="436" t="str">
        <f t="shared" si="1406"/>
        <v>DC3QT64-DC</v>
      </c>
      <c r="D6929" s="436">
        <f>VLOOKUP(C6929,'LICH THI'!C:AA,12,0)</f>
        <v>75</v>
      </c>
      <c r="E6929" s="436">
        <f>VLOOKUP(C6929,'LICH THI'!C:AA,13,0)</f>
        <v>45</v>
      </c>
      <c r="F6929" s="436">
        <f t="shared" si="1416"/>
        <v>30</v>
      </c>
      <c r="G6929" s="436">
        <f>VLOOKUP(C6929,'LICH THI'!C:AA,14,0)</f>
        <v>2</v>
      </c>
      <c r="H6929" s="436">
        <f t="shared" si="1407"/>
        <v>2</v>
      </c>
      <c r="I6929" s="436" t="str">
        <f t="shared" si="1408"/>
        <v>Bùi Thị Thùy</v>
      </c>
      <c r="J6929" s="436"/>
      <c r="K6929" s="436">
        <f t="shared" si="1409"/>
        <v>1</v>
      </c>
      <c r="L6929" s="436" t="str">
        <f t="shared" si="1410"/>
        <v>DC3QT64-DC-1</v>
      </c>
      <c r="M6929" s="436">
        <f t="shared" si="1411"/>
        <v>19</v>
      </c>
      <c r="N6929" s="437">
        <f t="shared" si="1417"/>
        <v>18</v>
      </c>
      <c r="O6929" s="437"/>
      <c r="P6929" s="430" t="str">
        <f t="shared" si="1412"/>
        <v/>
      </c>
      <c r="U6929" s="177">
        <v>66</v>
      </c>
      <c r="V6929" s="177" t="s">
        <v>3019</v>
      </c>
      <c r="W6929" s="177" t="s">
        <v>2630</v>
      </c>
      <c r="X6929" s="177" t="s">
        <v>4298</v>
      </c>
      <c r="Y6929" s="177" t="s">
        <v>5761</v>
      </c>
      <c r="Z6929" s="177" t="s">
        <v>5718</v>
      </c>
      <c r="AA6929" s="525" t="s">
        <v>5123</v>
      </c>
      <c r="AB6929" s="399" t="str">
        <f t="shared" si="1413"/>
        <v>DC3QT64</v>
      </c>
      <c r="AC6929" s="399" t="str">
        <f t="shared" si="1414"/>
        <v>DC3QT64-DC</v>
      </c>
      <c r="AD6929" t="str">
        <f>Y6929&amp;"-"&amp;VLOOKUP(AC6929,'LICH THI'!C:AA,9,0)</f>
        <v>64DCQT3099-42475</v>
      </c>
      <c r="AE6929">
        <f t="shared" si="1415"/>
        <v>1</v>
      </c>
    </row>
    <row r="6930" spans="1:31" x14ac:dyDescent="0.25">
      <c r="A6930" s="436" t="str">
        <f t="shared" si="1405"/>
        <v>DC3QT64-DC-67</v>
      </c>
      <c r="B6930" s="436">
        <f>COUNTIF(AC$4:AC6930,AC6930)</f>
        <v>67</v>
      </c>
      <c r="C6930" s="436" t="str">
        <f t="shared" si="1406"/>
        <v>DC3QT64-DC</v>
      </c>
      <c r="D6930" s="436">
        <f>VLOOKUP(C6930,'LICH THI'!C:AA,12,0)</f>
        <v>75</v>
      </c>
      <c r="E6930" s="436">
        <f>VLOOKUP(C6930,'LICH THI'!C:AA,13,0)</f>
        <v>45</v>
      </c>
      <c r="F6930" s="436">
        <f t="shared" si="1416"/>
        <v>30</v>
      </c>
      <c r="G6930" s="436">
        <f>VLOOKUP(C6930,'LICH THI'!C:AA,14,0)</f>
        <v>2</v>
      </c>
      <c r="H6930" s="436">
        <f t="shared" si="1407"/>
        <v>2</v>
      </c>
      <c r="I6930" s="436" t="str">
        <f t="shared" si="1408"/>
        <v>Vương Thị Thủy</v>
      </c>
      <c r="J6930" s="436"/>
      <c r="K6930" s="436">
        <f t="shared" si="1409"/>
        <v>1</v>
      </c>
      <c r="L6930" s="436" t="str">
        <f t="shared" si="1410"/>
        <v>DC3QT64-DC-1</v>
      </c>
      <c r="M6930" s="436">
        <f t="shared" si="1411"/>
        <v>19</v>
      </c>
      <c r="N6930" s="437">
        <f t="shared" si="1417"/>
        <v>19</v>
      </c>
      <c r="O6930" s="437"/>
      <c r="P6930" s="430" t="str">
        <f t="shared" si="1412"/>
        <v/>
      </c>
      <c r="U6930" s="177">
        <v>46</v>
      </c>
      <c r="V6930" s="177" t="s">
        <v>3826</v>
      </c>
      <c r="W6930" s="177" t="s">
        <v>4844</v>
      </c>
      <c r="X6930" s="177" t="s">
        <v>2627</v>
      </c>
      <c r="Y6930" s="177" t="s">
        <v>5750</v>
      </c>
      <c r="Z6930" s="177" t="s">
        <v>5718</v>
      </c>
      <c r="AA6930" s="525" t="s">
        <v>4823</v>
      </c>
      <c r="AB6930" s="399" t="str">
        <f t="shared" si="1413"/>
        <v>DC3QT64</v>
      </c>
      <c r="AC6930" s="399" t="str">
        <f t="shared" si="1414"/>
        <v>DC3QT64-DC</v>
      </c>
      <c r="AD6930" t="str">
        <f>Y6930&amp;"-"&amp;VLOOKUP(AC6930,'LICH THI'!C:AA,9,0)</f>
        <v>64DCKT3262-42475</v>
      </c>
      <c r="AE6930">
        <f t="shared" si="1415"/>
        <v>1</v>
      </c>
    </row>
    <row r="6931" spans="1:31" x14ac:dyDescent="0.25">
      <c r="A6931" s="436" t="str">
        <f t="shared" si="1405"/>
        <v>DC3QT64-DC-68</v>
      </c>
      <c r="B6931" s="436">
        <f>COUNTIF(AC$4:AC6931,AC6931)</f>
        <v>68</v>
      </c>
      <c r="C6931" s="436" t="str">
        <f t="shared" si="1406"/>
        <v>DC3QT64-DC</v>
      </c>
      <c r="D6931" s="436">
        <f>VLOOKUP(C6931,'LICH THI'!C:AA,12,0)</f>
        <v>75</v>
      </c>
      <c r="E6931" s="436">
        <f>VLOOKUP(C6931,'LICH THI'!C:AA,13,0)</f>
        <v>45</v>
      </c>
      <c r="F6931" s="436">
        <f t="shared" si="1416"/>
        <v>30</v>
      </c>
      <c r="G6931" s="436">
        <f>VLOOKUP(C6931,'LICH THI'!C:AA,14,0)</f>
        <v>2</v>
      </c>
      <c r="H6931" s="436">
        <f t="shared" si="1407"/>
        <v>2</v>
      </c>
      <c r="I6931" s="436" t="str">
        <f t="shared" si="1408"/>
        <v>Lưu Mai Trang</v>
      </c>
      <c r="J6931" s="436"/>
      <c r="K6931" s="436">
        <f t="shared" si="1409"/>
        <v>1</v>
      </c>
      <c r="L6931" s="436" t="str">
        <f t="shared" si="1410"/>
        <v>DC3QT64-DC-1</v>
      </c>
      <c r="M6931" s="436">
        <f t="shared" si="1411"/>
        <v>19</v>
      </c>
      <c r="N6931" s="437">
        <f t="shared" si="1417"/>
        <v>20</v>
      </c>
      <c r="O6931" s="437"/>
      <c r="P6931" s="430" t="str">
        <f t="shared" si="1412"/>
        <v/>
      </c>
      <c r="U6931" s="177">
        <v>74</v>
      </c>
      <c r="V6931" s="177" t="s">
        <v>3046</v>
      </c>
      <c r="W6931" s="177" t="s">
        <v>3587</v>
      </c>
      <c r="X6931" s="177" t="s">
        <v>2694</v>
      </c>
      <c r="Y6931" s="177" t="s">
        <v>3588</v>
      </c>
      <c r="Z6931" s="177" t="s">
        <v>5718</v>
      </c>
      <c r="AA6931" s="525" t="s">
        <v>3589</v>
      </c>
      <c r="AB6931" s="399" t="str">
        <f t="shared" si="1413"/>
        <v>DC3QT64</v>
      </c>
      <c r="AC6931" s="399" t="str">
        <f t="shared" si="1414"/>
        <v>DC3QT64-DC</v>
      </c>
      <c r="AD6931" t="str">
        <f>Y6931&amp;"-"&amp;VLOOKUP(AC6931,'LICH THI'!C:AA,9,0)</f>
        <v>63DCKT3215-42475</v>
      </c>
      <c r="AE6931">
        <f t="shared" si="1415"/>
        <v>1</v>
      </c>
    </row>
    <row r="6932" spans="1:31" x14ac:dyDescent="0.25">
      <c r="A6932" s="436" t="str">
        <f t="shared" si="1405"/>
        <v>DC3QT64-DC-69</v>
      </c>
      <c r="B6932" s="436">
        <f>COUNTIF(AC$4:AC6932,AC6932)</f>
        <v>69</v>
      </c>
      <c r="C6932" s="436" t="str">
        <f t="shared" si="1406"/>
        <v>DC3QT64-DC</v>
      </c>
      <c r="D6932" s="436">
        <f>VLOOKUP(C6932,'LICH THI'!C:AA,12,0)</f>
        <v>75</v>
      </c>
      <c r="E6932" s="436">
        <f>VLOOKUP(C6932,'LICH THI'!C:AA,13,0)</f>
        <v>45</v>
      </c>
      <c r="F6932" s="436">
        <f t="shared" si="1416"/>
        <v>30</v>
      </c>
      <c r="G6932" s="436">
        <f>VLOOKUP(C6932,'LICH THI'!C:AA,14,0)</f>
        <v>2</v>
      </c>
      <c r="H6932" s="436">
        <f t="shared" si="1407"/>
        <v>2</v>
      </c>
      <c r="I6932" s="436" t="str">
        <f t="shared" si="1408"/>
        <v>Ngô Thị Kiều Trang</v>
      </c>
      <c r="J6932" s="436"/>
      <c r="K6932" s="436">
        <f t="shared" si="1409"/>
        <v>1</v>
      </c>
      <c r="L6932" s="436" t="str">
        <f t="shared" si="1410"/>
        <v>DC3QT64-DC-1</v>
      </c>
      <c r="M6932" s="436">
        <f t="shared" si="1411"/>
        <v>19</v>
      </c>
      <c r="N6932" s="437">
        <f t="shared" si="1417"/>
        <v>21</v>
      </c>
      <c r="O6932" s="437"/>
      <c r="P6932" s="430" t="str">
        <f t="shared" si="1412"/>
        <v/>
      </c>
      <c r="U6932" s="177">
        <v>58</v>
      </c>
      <c r="V6932" s="177" t="s">
        <v>3381</v>
      </c>
      <c r="W6932" s="177" t="s">
        <v>4799</v>
      </c>
      <c r="X6932" s="177" t="s">
        <v>2694</v>
      </c>
      <c r="Y6932" s="177" t="s">
        <v>4800</v>
      </c>
      <c r="Z6932" s="177" t="s">
        <v>5718</v>
      </c>
      <c r="AA6932" s="525" t="s">
        <v>3387</v>
      </c>
      <c r="AB6932" s="399" t="str">
        <f t="shared" si="1413"/>
        <v>DC3QT64</v>
      </c>
      <c r="AC6932" s="399" t="str">
        <f t="shared" si="1414"/>
        <v>DC3QT64-DC</v>
      </c>
      <c r="AD6932" t="str">
        <f>Y6932&amp;"-"&amp;VLOOKUP(AC6932,'LICH THI'!C:AA,9,0)</f>
        <v>64DCKT3233-42475</v>
      </c>
      <c r="AE6932">
        <f t="shared" si="1415"/>
        <v>1</v>
      </c>
    </row>
    <row r="6933" spans="1:31" x14ac:dyDescent="0.25">
      <c r="A6933" s="436" t="str">
        <f t="shared" si="1405"/>
        <v>DC3QT64-DC-70</v>
      </c>
      <c r="B6933" s="436">
        <f>COUNTIF(AC$4:AC6933,AC6933)</f>
        <v>70</v>
      </c>
      <c r="C6933" s="436" t="str">
        <f t="shared" si="1406"/>
        <v>DC3QT64-DC</v>
      </c>
      <c r="D6933" s="436">
        <f>VLOOKUP(C6933,'LICH THI'!C:AA,12,0)</f>
        <v>75</v>
      </c>
      <c r="E6933" s="436">
        <f>VLOOKUP(C6933,'LICH THI'!C:AA,13,0)</f>
        <v>45</v>
      </c>
      <c r="F6933" s="436">
        <f t="shared" si="1416"/>
        <v>30</v>
      </c>
      <c r="G6933" s="436">
        <f>VLOOKUP(C6933,'LICH THI'!C:AA,14,0)</f>
        <v>2</v>
      </c>
      <c r="H6933" s="436">
        <f t="shared" si="1407"/>
        <v>2</v>
      </c>
      <c r="I6933" s="436" t="str">
        <f t="shared" si="1408"/>
        <v>Nguyễn Thị Trang</v>
      </c>
      <c r="J6933" s="436"/>
      <c r="K6933" s="436">
        <f t="shared" si="1409"/>
        <v>1</v>
      </c>
      <c r="L6933" s="436" t="str">
        <f t="shared" si="1410"/>
        <v>DC3QT64-DC-1</v>
      </c>
      <c r="M6933" s="436">
        <f t="shared" si="1411"/>
        <v>19</v>
      </c>
      <c r="N6933" s="437">
        <f t="shared" si="1417"/>
        <v>22</v>
      </c>
      <c r="O6933" s="437"/>
      <c r="P6933" s="430" t="str">
        <f t="shared" si="1412"/>
        <v/>
      </c>
      <c r="U6933" s="177">
        <v>68</v>
      </c>
      <c r="V6933" s="177" t="s">
        <v>3019</v>
      </c>
      <c r="W6933" s="177" t="s">
        <v>2619</v>
      </c>
      <c r="X6933" s="177" t="s">
        <v>2694</v>
      </c>
      <c r="Y6933" s="177" t="s">
        <v>4351</v>
      </c>
      <c r="Z6933" s="177" t="s">
        <v>5718</v>
      </c>
      <c r="AA6933" s="525" t="s">
        <v>4352</v>
      </c>
      <c r="AB6933" s="399" t="str">
        <f t="shared" si="1413"/>
        <v>DC3QT64</v>
      </c>
      <c r="AC6933" s="399" t="str">
        <f t="shared" si="1414"/>
        <v>DC3QT64-DC</v>
      </c>
      <c r="AD6933" t="str">
        <f>Y6933&amp;"-"&amp;VLOOKUP(AC6933,'LICH THI'!C:AA,9,0)</f>
        <v>64DCQT3055-42475</v>
      </c>
      <c r="AE6933">
        <f t="shared" si="1415"/>
        <v>1</v>
      </c>
    </row>
    <row r="6934" spans="1:31" x14ac:dyDescent="0.25">
      <c r="A6934" s="436" t="str">
        <f t="shared" si="1405"/>
        <v>DC3QT64-DC-71</v>
      </c>
      <c r="B6934" s="436">
        <f>COUNTIF(AC$4:AC6934,AC6934)</f>
        <v>71</v>
      </c>
      <c r="C6934" s="436" t="str">
        <f t="shared" si="1406"/>
        <v>DC3QT64-DC</v>
      </c>
      <c r="D6934" s="436">
        <f>VLOOKUP(C6934,'LICH THI'!C:AA,12,0)</f>
        <v>75</v>
      </c>
      <c r="E6934" s="436">
        <f>VLOOKUP(C6934,'LICH THI'!C:AA,13,0)</f>
        <v>45</v>
      </c>
      <c r="F6934" s="436">
        <f t="shared" si="1416"/>
        <v>30</v>
      </c>
      <c r="G6934" s="436">
        <f>VLOOKUP(C6934,'LICH THI'!C:AA,14,0)</f>
        <v>2</v>
      </c>
      <c r="H6934" s="436">
        <f t="shared" si="1407"/>
        <v>2</v>
      </c>
      <c r="I6934" s="436" t="str">
        <f t="shared" si="1408"/>
        <v>Phạm Thị Trang</v>
      </c>
      <c r="J6934" s="436"/>
      <c r="K6934" s="436">
        <f t="shared" si="1409"/>
        <v>1</v>
      </c>
      <c r="L6934" s="436" t="str">
        <f t="shared" si="1410"/>
        <v>DC3QT64-DC-1</v>
      </c>
      <c r="M6934" s="436">
        <f t="shared" si="1411"/>
        <v>19</v>
      </c>
      <c r="N6934" s="437">
        <f t="shared" si="1417"/>
        <v>23</v>
      </c>
      <c r="O6934" s="437"/>
      <c r="P6934" s="430" t="str">
        <f t="shared" si="1412"/>
        <v/>
      </c>
      <c r="U6934" s="177">
        <v>59</v>
      </c>
      <c r="V6934" s="177" t="s">
        <v>3381</v>
      </c>
      <c r="W6934" s="177" t="s">
        <v>3557</v>
      </c>
      <c r="X6934" s="177" t="s">
        <v>2694</v>
      </c>
      <c r="Y6934" s="177" t="s">
        <v>4349</v>
      </c>
      <c r="Z6934" s="177" t="s">
        <v>5718</v>
      </c>
      <c r="AA6934" s="525" t="s">
        <v>4350</v>
      </c>
      <c r="AB6934" s="399" t="str">
        <f t="shared" si="1413"/>
        <v>DC3QT64</v>
      </c>
      <c r="AC6934" s="399" t="str">
        <f t="shared" si="1414"/>
        <v>DC3QT64-DC</v>
      </c>
      <c r="AD6934" t="str">
        <f>Y6934&amp;"-"&amp;VLOOKUP(AC6934,'LICH THI'!C:AA,9,0)</f>
        <v>64DCKT3172-42475</v>
      </c>
      <c r="AE6934">
        <f t="shared" si="1415"/>
        <v>1</v>
      </c>
    </row>
    <row r="6935" spans="1:31" x14ac:dyDescent="0.25">
      <c r="A6935" s="436" t="str">
        <f t="shared" si="1405"/>
        <v>DC3QT64-DC-72</v>
      </c>
      <c r="B6935" s="436">
        <f>COUNTIF(AC$4:AC6935,AC6935)</f>
        <v>72</v>
      </c>
      <c r="C6935" s="436" t="str">
        <f t="shared" si="1406"/>
        <v>DC3QT64-DC</v>
      </c>
      <c r="D6935" s="436">
        <f>VLOOKUP(C6935,'LICH THI'!C:AA,12,0)</f>
        <v>75</v>
      </c>
      <c r="E6935" s="436">
        <f>VLOOKUP(C6935,'LICH THI'!C:AA,13,0)</f>
        <v>45</v>
      </c>
      <c r="F6935" s="436">
        <f t="shared" si="1416"/>
        <v>30</v>
      </c>
      <c r="G6935" s="436">
        <f>VLOOKUP(C6935,'LICH THI'!C:AA,14,0)</f>
        <v>2</v>
      </c>
      <c r="H6935" s="436">
        <f t="shared" si="1407"/>
        <v>2</v>
      </c>
      <c r="I6935" s="436" t="str">
        <f t="shared" si="1408"/>
        <v>phan thị huyền trang</v>
      </c>
      <c r="J6935" s="436"/>
      <c r="K6935" s="436">
        <f t="shared" si="1409"/>
        <v>1</v>
      </c>
      <c r="L6935" s="436" t="str">
        <f t="shared" si="1410"/>
        <v>DC3QT64-DC-1</v>
      </c>
      <c r="M6935" s="436">
        <f t="shared" si="1411"/>
        <v>19</v>
      </c>
      <c r="N6935" s="437">
        <f t="shared" si="1417"/>
        <v>24</v>
      </c>
      <c r="O6935" s="437"/>
      <c r="P6935" s="430" t="str">
        <f t="shared" si="1412"/>
        <v/>
      </c>
      <c r="U6935" s="177">
        <v>47</v>
      </c>
      <c r="V6935" s="177" t="s">
        <v>3826</v>
      </c>
      <c r="W6935" s="177" t="s">
        <v>5751</v>
      </c>
      <c r="X6935" s="177" t="s">
        <v>5752</v>
      </c>
      <c r="Y6935" s="177" t="s">
        <v>5753</v>
      </c>
      <c r="Z6935" s="177" t="s">
        <v>5718</v>
      </c>
      <c r="AA6935" s="525" t="s">
        <v>5754</v>
      </c>
      <c r="AB6935" s="399" t="str">
        <f t="shared" si="1413"/>
        <v>DC3QT64</v>
      </c>
      <c r="AC6935" s="399" t="str">
        <f t="shared" si="1414"/>
        <v>DC3QT64-DC</v>
      </c>
      <c r="AD6935" t="str">
        <f>Y6935&amp;"-"&amp;VLOOKUP(AC6935,'LICH THI'!C:AA,9,0)</f>
        <v>64DCKT3247-42475</v>
      </c>
      <c r="AE6935">
        <f t="shared" si="1415"/>
        <v>1</v>
      </c>
    </row>
    <row r="6936" spans="1:31" x14ac:dyDescent="0.25">
      <c r="A6936" s="436" t="str">
        <f t="shared" si="1405"/>
        <v>DC3QT64-DC-73</v>
      </c>
      <c r="B6936" s="436">
        <f>COUNTIF(AC$4:AC6936,AC6936)</f>
        <v>73</v>
      </c>
      <c r="C6936" s="436" t="str">
        <f t="shared" si="1406"/>
        <v>DC3QT64-DC</v>
      </c>
      <c r="D6936" s="436">
        <f>VLOOKUP(C6936,'LICH THI'!C:AA,12,0)</f>
        <v>75</v>
      </c>
      <c r="E6936" s="436">
        <f>VLOOKUP(C6936,'LICH THI'!C:AA,13,0)</f>
        <v>45</v>
      </c>
      <c r="F6936" s="436">
        <f t="shared" si="1416"/>
        <v>30</v>
      </c>
      <c r="G6936" s="436">
        <f>VLOOKUP(C6936,'LICH THI'!C:AA,14,0)</f>
        <v>2</v>
      </c>
      <c r="H6936" s="436">
        <f t="shared" si="1407"/>
        <v>2</v>
      </c>
      <c r="I6936" s="436" t="str">
        <f t="shared" si="1408"/>
        <v>Phạm Thị Vân</v>
      </c>
      <c r="J6936" s="436"/>
      <c r="K6936" s="436">
        <f t="shared" si="1409"/>
        <v>1</v>
      </c>
      <c r="L6936" s="436" t="str">
        <f t="shared" si="1410"/>
        <v>DC3QT64-DC-1</v>
      </c>
      <c r="M6936" s="436">
        <f t="shared" si="1411"/>
        <v>19</v>
      </c>
      <c r="N6936" s="437">
        <f t="shared" si="1417"/>
        <v>25</v>
      </c>
      <c r="O6936" s="437"/>
      <c r="P6936" s="430" t="str">
        <f t="shared" si="1412"/>
        <v/>
      </c>
      <c r="U6936" s="177">
        <v>70</v>
      </c>
      <c r="V6936" s="177" t="s">
        <v>3019</v>
      </c>
      <c r="W6936" s="177" t="s">
        <v>3557</v>
      </c>
      <c r="X6936" s="177" t="s">
        <v>4458</v>
      </c>
      <c r="Y6936" s="177" t="s">
        <v>5763</v>
      </c>
      <c r="Z6936" s="177" t="s">
        <v>5718</v>
      </c>
      <c r="AA6936" s="525" t="s">
        <v>4825</v>
      </c>
      <c r="AB6936" s="399" t="str">
        <f t="shared" si="1413"/>
        <v>DC3QT64</v>
      </c>
      <c r="AC6936" s="399" t="str">
        <f t="shared" si="1414"/>
        <v>DC3QT64-DC</v>
      </c>
      <c r="AD6936" t="str">
        <f>Y6936&amp;"-"&amp;VLOOKUP(AC6936,'LICH THI'!C:AA,9,0)</f>
        <v>64DCQT3086-42475</v>
      </c>
      <c r="AE6936">
        <f t="shared" si="1415"/>
        <v>1</v>
      </c>
    </row>
    <row r="6937" spans="1:31" x14ac:dyDescent="0.25">
      <c r="A6937" s="436" t="str">
        <f t="shared" si="1405"/>
        <v>DC3QT64-DC-74</v>
      </c>
      <c r="B6937" s="436">
        <f>COUNTIF(AC$4:AC6937,AC6937)</f>
        <v>74</v>
      </c>
      <c r="C6937" s="436" t="str">
        <f t="shared" si="1406"/>
        <v>DC3QT64-DC</v>
      </c>
      <c r="D6937" s="436">
        <f>VLOOKUP(C6937,'LICH THI'!C:AA,12,0)</f>
        <v>75</v>
      </c>
      <c r="E6937" s="436">
        <f>VLOOKUP(C6937,'LICH THI'!C:AA,13,0)</f>
        <v>45</v>
      </c>
      <c r="F6937" s="436">
        <f t="shared" si="1416"/>
        <v>30</v>
      </c>
      <c r="G6937" s="436">
        <f>VLOOKUP(C6937,'LICH THI'!C:AA,14,0)</f>
        <v>2</v>
      </c>
      <c r="H6937" s="436">
        <f t="shared" si="1407"/>
        <v>2</v>
      </c>
      <c r="I6937" s="436" t="str">
        <f t="shared" si="1408"/>
        <v>Lương Thị Vi</v>
      </c>
      <c r="J6937" s="436"/>
      <c r="K6937" s="436">
        <f t="shared" si="1409"/>
        <v>1</v>
      </c>
      <c r="L6937" s="436" t="str">
        <f t="shared" si="1410"/>
        <v>DC3QT64-DC-1</v>
      </c>
      <c r="M6937" s="436">
        <f t="shared" si="1411"/>
        <v>19</v>
      </c>
      <c r="N6937" s="437">
        <f t="shared" si="1417"/>
        <v>26</v>
      </c>
      <c r="O6937" s="437"/>
      <c r="P6937" s="430" t="str">
        <f t="shared" si="1412"/>
        <v/>
      </c>
      <c r="U6937" s="177">
        <v>18</v>
      </c>
      <c r="V6937" s="177" t="s">
        <v>3358</v>
      </c>
      <c r="W6937" s="177" t="s">
        <v>4485</v>
      </c>
      <c r="X6937" s="177" t="s">
        <v>5735</v>
      </c>
      <c r="Y6937" s="177" t="s">
        <v>5736</v>
      </c>
      <c r="Z6937" s="177" t="s">
        <v>5718</v>
      </c>
      <c r="AA6937" s="525" t="s">
        <v>5737</v>
      </c>
      <c r="AB6937" s="399" t="str">
        <f t="shared" si="1413"/>
        <v>DC3QT64</v>
      </c>
      <c r="AC6937" s="399" t="str">
        <f t="shared" si="1414"/>
        <v>DC3QT64-DC</v>
      </c>
      <c r="AD6937" t="str">
        <f>Y6937&amp;"-"&amp;VLOOKUP(AC6937,'LICH THI'!C:AA,9,0)</f>
        <v>64DCKT3032-42475</v>
      </c>
      <c r="AE6937">
        <f t="shared" si="1415"/>
        <v>1</v>
      </c>
    </row>
    <row r="6938" spans="1:31" x14ac:dyDescent="0.25">
      <c r="A6938" s="436" t="str">
        <f t="shared" si="1405"/>
        <v>DC3QT64-DC-75</v>
      </c>
      <c r="B6938" s="436">
        <f>COUNTIF(AC$4:AC6938,AC6938)</f>
        <v>75</v>
      </c>
      <c r="C6938" s="436" t="str">
        <f t="shared" si="1406"/>
        <v>DC3QT64-DC</v>
      </c>
      <c r="D6938" s="436">
        <f>VLOOKUP(C6938,'LICH THI'!C:AA,12,0)</f>
        <v>75</v>
      </c>
      <c r="E6938" s="436">
        <f>VLOOKUP(C6938,'LICH THI'!C:AA,13,0)</f>
        <v>45</v>
      </c>
      <c r="F6938" s="436">
        <f t="shared" si="1416"/>
        <v>30</v>
      </c>
      <c r="G6938" s="436">
        <f>VLOOKUP(C6938,'LICH THI'!C:AA,14,0)</f>
        <v>2</v>
      </c>
      <c r="H6938" s="436">
        <f t="shared" si="1407"/>
        <v>2</v>
      </c>
      <c r="I6938" s="436" t="str">
        <f t="shared" si="1408"/>
        <v>Ninh Thị Hải Yến</v>
      </c>
      <c r="J6938" s="436"/>
      <c r="K6938" s="436">
        <f t="shared" si="1409"/>
        <v>1</v>
      </c>
      <c r="L6938" s="436" t="str">
        <f t="shared" si="1410"/>
        <v>DC3QT64-DC-1</v>
      </c>
      <c r="M6938" s="436">
        <f t="shared" si="1411"/>
        <v>19</v>
      </c>
      <c r="N6938" s="437">
        <f t="shared" si="1417"/>
        <v>27</v>
      </c>
      <c r="O6938" s="437"/>
      <c r="P6938" s="430" t="str">
        <f t="shared" si="1412"/>
        <v/>
      </c>
      <c r="U6938" s="177">
        <v>60</v>
      </c>
      <c r="V6938" s="177" t="s">
        <v>3381</v>
      </c>
      <c r="W6938" s="177" t="s">
        <v>4801</v>
      </c>
      <c r="X6938" s="177" t="s">
        <v>2639</v>
      </c>
      <c r="Y6938" s="177" t="s">
        <v>4802</v>
      </c>
      <c r="Z6938" s="177" t="s">
        <v>5718</v>
      </c>
      <c r="AA6938" s="525" t="s">
        <v>2779</v>
      </c>
      <c r="AB6938" s="399" t="str">
        <f t="shared" si="1413"/>
        <v>DC3QT64</v>
      </c>
      <c r="AC6938" s="399" t="str">
        <f t="shared" si="1414"/>
        <v>DC3QT64-DC</v>
      </c>
      <c r="AD6938" t="str">
        <f>Y6938&amp;"-"&amp;VLOOKUP(AC6938,'LICH THI'!C:AA,9,0)</f>
        <v>64DCKT3159-42475</v>
      </c>
      <c r="AE6938">
        <f t="shared" si="1415"/>
        <v>1</v>
      </c>
    </row>
    <row r="6939" spans="1:31" x14ac:dyDescent="0.25">
      <c r="A6939" s="436" t="str">
        <f t="shared" si="1405"/>
        <v>DC3QT65-DC-1</v>
      </c>
      <c r="B6939" s="436">
        <f>COUNTIF(AC$4:AC6939,AC6939)</f>
        <v>1</v>
      </c>
      <c r="C6939" s="436" t="str">
        <f t="shared" si="1406"/>
        <v>DC3QT65-DC</v>
      </c>
      <c r="D6939" s="436">
        <f>VLOOKUP(C6939,'LICH THI'!C:AA,12,0)</f>
        <v>9</v>
      </c>
      <c r="E6939" s="436">
        <f>VLOOKUP(C6939,'LICH THI'!C:AA,13,0)</f>
        <v>9</v>
      </c>
      <c r="F6939" s="436">
        <f t="shared" si="1416"/>
        <v>9</v>
      </c>
      <c r="G6939" s="436">
        <f>VLOOKUP(C6939,'LICH THI'!C:AA,14,0)</f>
        <v>1</v>
      </c>
      <c r="H6939" s="436">
        <f t="shared" si="1407"/>
        <v>1</v>
      </c>
      <c r="I6939" s="436" t="str">
        <f t="shared" si="1408"/>
        <v>Nguyễn Minh Chiến</v>
      </c>
      <c r="J6939" s="436"/>
      <c r="K6939" s="436">
        <f t="shared" si="1409"/>
        <v>1</v>
      </c>
      <c r="L6939" s="436" t="str">
        <f t="shared" si="1410"/>
        <v>DC3QT65-DC-1</v>
      </c>
      <c r="M6939" s="436">
        <f t="shared" si="1411"/>
        <v>2</v>
      </c>
      <c r="N6939" s="437">
        <f t="shared" si="1417"/>
        <v>9</v>
      </c>
      <c r="O6939" s="437"/>
      <c r="P6939" s="430" t="str">
        <f t="shared" si="1412"/>
        <v/>
      </c>
      <c r="U6939" s="177">
        <v>1</v>
      </c>
      <c r="V6939" s="177" t="s">
        <v>2707</v>
      </c>
      <c r="W6939" s="177" t="s">
        <v>2708</v>
      </c>
      <c r="X6939" s="177" t="s">
        <v>2709</v>
      </c>
      <c r="Y6939" s="177" t="s">
        <v>2710</v>
      </c>
      <c r="Z6939" s="177" t="s">
        <v>7459</v>
      </c>
      <c r="AA6939" s="525" t="s">
        <v>2711</v>
      </c>
      <c r="AB6939" s="399" t="str">
        <f t="shared" si="1413"/>
        <v>DC3QT65</v>
      </c>
      <c r="AC6939" s="399" t="str">
        <f t="shared" si="1414"/>
        <v>DC3QT65-DC</v>
      </c>
      <c r="AD6939" t="str">
        <f>Y6939&amp;"-"&amp;VLOOKUP(AC6939,'LICH THI'!C:AA,9,0)</f>
        <v>63DCQT3083-42473</v>
      </c>
      <c r="AE6939">
        <f t="shared" si="1415"/>
        <v>1</v>
      </c>
    </row>
    <row r="6940" spans="1:31" x14ac:dyDescent="0.25">
      <c r="A6940" s="436" t="str">
        <f t="shared" si="1405"/>
        <v>DC3QT65-DC-2</v>
      </c>
      <c r="B6940" s="436">
        <f>COUNTIF(AC$4:AC6940,AC6940)</f>
        <v>2</v>
      </c>
      <c r="C6940" s="436" t="str">
        <f t="shared" si="1406"/>
        <v>DC3QT65-DC</v>
      </c>
      <c r="D6940" s="436">
        <f>VLOOKUP(C6940,'LICH THI'!C:AA,12,0)</f>
        <v>9</v>
      </c>
      <c r="E6940" s="436">
        <f>VLOOKUP(C6940,'LICH THI'!C:AA,13,0)</f>
        <v>9</v>
      </c>
      <c r="F6940" s="436">
        <f t="shared" si="1416"/>
        <v>9</v>
      </c>
      <c r="G6940" s="436">
        <f>VLOOKUP(C6940,'LICH THI'!C:AA,14,0)</f>
        <v>1</v>
      </c>
      <c r="H6940" s="436">
        <f t="shared" si="1407"/>
        <v>1</v>
      </c>
      <c r="I6940" s="436" t="str">
        <f t="shared" si="1408"/>
        <v>Bùi Văn Hải</v>
      </c>
      <c r="J6940" s="436"/>
      <c r="K6940" s="436">
        <f t="shared" si="1409"/>
        <v>1</v>
      </c>
      <c r="L6940" s="436" t="str">
        <f t="shared" si="1410"/>
        <v>DC3QT65-DC-1</v>
      </c>
      <c r="M6940" s="436">
        <f t="shared" si="1411"/>
        <v>2</v>
      </c>
      <c r="N6940" s="437">
        <f t="shared" si="1417"/>
        <v>1</v>
      </c>
      <c r="O6940" s="437"/>
      <c r="P6940" s="430" t="str">
        <f t="shared" si="1412"/>
        <v/>
      </c>
      <c r="U6940" s="177">
        <v>9</v>
      </c>
      <c r="V6940" s="177" t="s">
        <v>3088</v>
      </c>
      <c r="W6940" s="177" t="s">
        <v>2800</v>
      </c>
      <c r="X6940" s="177" t="s">
        <v>2908</v>
      </c>
      <c r="Y6940" s="177" t="s">
        <v>5638</v>
      </c>
      <c r="Z6940" s="177" t="s">
        <v>7459</v>
      </c>
      <c r="AA6940" s="525" t="s">
        <v>4463</v>
      </c>
      <c r="AB6940" s="399" t="str">
        <f t="shared" si="1413"/>
        <v>DC3QT65</v>
      </c>
      <c r="AC6940" s="399" t="str">
        <f t="shared" si="1414"/>
        <v>DC3QT65-DC</v>
      </c>
      <c r="AD6940" t="str">
        <f>Y6940&amp;"-"&amp;VLOOKUP(AC6940,'LICH THI'!C:AA,9,0)</f>
        <v>63DCQT3012-42473</v>
      </c>
      <c r="AE6940">
        <f t="shared" si="1415"/>
        <v>1</v>
      </c>
    </row>
    <row r="6941" spans="1:31" x14ac:dyDescent="0.25">
      <c r="A6941" s="436" t="str">
        <f t="shared" si="1405"/>
        <v>DC3QT65-DC-3</v>
      </c>
      <c r="B6941" s="436">
        <f>COUNTIF(AC$4:AC6941,AC6941)</f>
        <v>3</v>
      </c>
      <c r="C6941" s="436" t="str">
        <f t="shared" si="1406"/>
        <v>DC3QT65-DC</v>
      </c>
      <c r="D6941" s="436">
        <f>VLOOKUP(C6941,'LICH THI'!C:AA,12,0)</f>
        <v>9</v>
      </c>
      <c r="E6941" s="436">
        <f>VLOOKUP(C6941,'LICH THI'!C:AA,13,0)</f>
        <v>9</v>
      </c>
      <c r="F6941" s="436">
        <f t="shared" si="1416"/>
        <v>9</v>
      </c>
      <c r="G6941" s="436">
        <f>VLOOKUP(C6941,'LICH THI'!C:AA,14,0)</f>
        <v>1</v>
      </c>
      <c r="H6941" s="436">
        <f t="shared" si="1407"/>
        <v>1</v>
      </c>
      <c r="I6941" s="436" t="str">
        <f t="shared" si="1408"/>
        <v>Phan Ngọc Hiếu</v>
      </c>
      <c r="J6941" s="436"/>
      <c r="K6941" s="436">
        <f t="shared" si="1409"/>
        <v>1</v>
      </c>
      <c r="L6941" s="436" t="str">
        <f t="shared" si="1410"/>
        <v>DC3QT65-DC-1</v>
      </c>
      <c r="M6941" s="436">
        <f t="shared" si="1411"/>
        <v>2</v>
      </c>
      <c r="N6941" s="437">
        <f t="shared" si="1417"/>
        <v>2</v>
      </c>
      <c r="O6941" s="437"/>
      <c r="P6941" s="430" t="str">
        <f t="shared" si="1412"/>
        <v/>
      </c>
      <c r="U6941" s="177">
        <v>5</v>
      </c>
      <c r="V6941" s="177" t="s">
        <v>3019</v>
      </c>
      <c r="W6941" s="177" t="s">
        <v>4074</v>
      </c>
      <c r="X6941" s="177" t="s">
        <v>2754</v>
      </c>
      <c r="Y6941" s="177" t="s">
        <v>7223</v>
      </c>
      <c r="Z6941" s="177" t="s">
        <v>7459</v>
      </c>
      <c r="AA6941" s="525" t="s">
        <v>3885</v>
      </c>
      <c r="AB6941" s="399" t="str">
        <f t="shared" si="1413"/>
        <v>DC3QT65</v>
      </c>
      <c r="AC6941" s="399" t="str">
        <f t="shared" si="1414"/>
        <v>DC3QT65-DC</v>
      </c>
      <c r="AD6941" t="str">
        <f>Y6941&amp;"-"&amp;VLOOKUP(AC6941,'LICH THI'!C:AA,9,0)</f>
        <v>64DCQT3077-42473</v>
      </c>
      <c r="AE6941">
        <f t="shared" si="1415"/>
        <v>1</v>
      </c>
    </row>
    <row r="6942" spans="1:31" x14ac:dyDescent="0.25">
      <c r="A6942" s="436" t="str">
        <f t="shared" si="1405"/>
        <v>DC3QT65-DC-4</v>
      </c>
      <c r="B6942" s="436">
        <f>COUNTIF(AC$4:AC6942,AC6942)</f>
        <v>4</v>
      </c>
      <c r="C6942" s="436" t="str">
        <f t="shared" si="1406"/>
        <v>DC3QT65-DC</v>
      </c>
      <c r="D6942" s="436">
        <f>VLOOKUP(C6942,'LICH THI'!C:AA,12,0)</f>
        <v>9</v>
      </c>
      <c r="E6942" s="436">
        <f>VLOOKUP(C6942,'LICH THI'!C:AA,13,0)</f>
        <v>9</v>
      </c>
      <c r="F6942" s="436">
        <f t="shared" si="1416"/>
        <v>9</v>
      </c>
      <c r="G6942" s="436">
        <f>VLOOKUP(C6942,'LICH THI'!C:AA,14,0)</f>
        <v>1</v>
      </c>
      <c r="H6942" s="436">
        <f t="shared" si="1407"/>
        <v>1</v>
      </c>
      <c r="I6942" s="436" t="str">
        <f t="shared" si="1408"/>
        <v>Nguyễn Thị Hường</v>
      </c>
      <c r="J6942" s="436"/>
      <c r="K6942" s="436">
        <f t="shared" si="1409"/>
        <v>1</v>
      </c>
      <c r="L6942" s="436" t="str">
        <f t="shared" si="1410"/>
        <v>DC3QT65-DC-1</v>
      </c>
      <c r="M6942" s="436">
        <f t="shared" si="1411"/>
        <v>2</v>
      </c>
      <c r="N6942" s="437">
        <f t="shared" si="1417"/>
        <v>3</v>
      </c>
      <c r="O6942" s="437"/>
      <c r="P6942" s="430" t="str">
        <f t="shared" si="1412"/>
        <v/>
      </c>
      <c r="U6942" s="177">
        <v>6</v>
      </c>
      <c r="V6942" s="177" t="s">
        <v>3019</v>
      </c>
      <c r="W6942" s="177" t="s">
        <v>2619</v>
      </c>
      <c r="X6942" s="177" t="s">
        <v>4527</v>
      </c>
      <c r="Y6942" s="177" t="s">
        <v>6229</v>
      </c>
      <c r="Z6942" s="177" t="s">
        <v>7459</v>
      </c>
      <c r="AA6942" s="525" t="s">
        <v>3300</v>
      </c>
      <c r="AB6942" s="399" t="str">
        <f t="shared" si="1413"/>
        <v>DC3QT65</v>
      </c>
      <c r="AC6942" s="399" t="str">
        <f t="shared" si="1414"/>
        <v>DC3QT65-DC</v>
      </c>
      <c r="AD6942" t="str">
        <f>Y6942&amp;"-"&amp;VLOOKUP(AC6942,'LICH THI'!C:AA,9,0)</f>
        <v>64DCQT3089-42473</v>
      </c>
      <c r="AE6942">
        <f t="shared" si="1415"/>
        <v>1</v>
      </c>
    </row>
    <row r="6943" spans="1:31" x14ac:dyDescent="0.25">
      <c r="A6943" s="436" t="str">
        <f t="shared" si="1405"/>
        <v>DC3QT65-DC-5</v>
      </c>
      <c r="B6943" s="436">
        <f>COUNTIF(AC$4:AC6943,AC6943)</f>
        <v>5</v>
      </c>
      <c r="C6943" s="436" t="str">
        <f t="shared" si="1406"/>
        <v>DC3QT65-DC</v>
      </c>
      <c r="D6943" s="436">
        <f>VLOOKUP(C6943,'LICH THI'!C:AA,12,0)</f>
        <v>9</v>
      </c>
      <c r="E6943" s="436">
        <f>VLOOKUP(C6943,'LICH THI'!C:AA,13,0)</f>
        <v>9</v>
      </c>
      <c r="F6943" s="436">
        <f t="shared" si="1416"/>
        <v>9</v>
      </c>
      <c r="G6943" s="436">
        <f>VLOOKUP(C6943,'LICH THI'!C:AA,14,0)</f>
        <v>1</v>
      </c>
      <c r="H6943" s="436">
        <f t="shared" si="1407"/>
        <v>1</v>
      </c>
      <c r="I6943" s="436" t="str">
        <f t="shared" si="1408"/>
        <v>Cao Thị Liên</v>
      </c>
      <c r="J6943" s="436"/>
      <c r="K6943" s="436">
        <f t="shared" si="1409"/>
        <v>1</v>
      </c>
      <c r="L6943" s="436" t="str">
        <f t="shared" si="1410"/>
        <v>DC3QT65-DC-1</v>
      </c>
      <c r="M6943" s="436">
        <f t="shared" si="1411"/>
        <v>2</v>
      </c>
      <c r="N6943" s="437">
        <f t="shared" si="1417"/>
        <v>4</v>
      </c>
      <c r="O6943" s="437"/>
      <c r="P6943" s="430" t="str">
        <f t="shared" si="1412"/>
        <v/>
      </c>
      <c r="U6943" s="177">
        <v>2</v>
      </c>
      <c r="V6943" s="177" t="s">
        <v>2707</v>
      </c>
      <c r="W6943" s="177" t="s">
        <v>4377</v>
      </c>
      <c r="X6943" s="177" t="s">
        <v>2666</v>
      </c>
      <c r="Y6943" s="177" t="s">
        <v>5562</v>
      </c>
      <c r="Z6943" s="177" t="s">
        <v>7459</v>
      </c>
      <c r="AA6943" s="525" t="s">
        <v>3631</v>
      </c>
      <c r="AB6943" s="399" t="str">
        <f t="shared" si="1413"/>
        <v>DC3QT65</v>
      </c>
      <c r="AC6943" s="399" t="str">
        <f t="shared" si="1414"/>
        <v>DC3QT65-DC</v>
      </c>
      <c r="AD6943" t="str">
        <f>Y6943&amp;"-"&amp;VLOOKUP(AC6943,'LICH THI'!C:AA,9,0)</f>
        <v>63DCQT3067-42473</v>
      </c>
      <c r="AE6943">
        <f t="shared" si="1415"/>
        <v>1</v>
      </c>
    </row>
    <row r="6944" spans="1:31" x14ac:dyDescent="0.25">
      <c r="A6944" s="436" t="str">
        <f t="shared" si="1405"/>
        <v>DC3QT65-DC-6</v>
      </c>
      <c r="B6944" s="436">
        <f>COUNTIF(AC$4:AC6944,AC6944)</f>
        <v>6</v>
      </c>
      <c r="C6944" s="436" t="str">
        <f t="shared" si="1406"/>
        <v>DC3QT65-DC</v>
      </c>
      <c r="D6944" s="436">
        <f>VLOOKUP(C6944,'LICH THI'!C:AA,12,0)</f>
        <v>9</v>
      </c>
      <c r="E6944" s="436">
        <f>VLOOKUP(C6944,'LICH THI'!C:AA,13,0)</f>
        <v>9</v>
      </c>
      <c r="F6944" s="436">
        <f t="shared" si="1416"/>
        <v>9</v>
      </c>
      <c r="G6944" s="436">
        <f>VLOOKUP(C6944,'LICH THI'!C:AA,14,0)</f>
        <v>1</v>
      </c>
      <c r="H6944" s="436">
        <f t="shared" si="1407"/>
        <v>1</v>
      </c>
      <c r="I6944" s="436" t="str">
        <f t="shared" si="1408"/>
        <v>Vũ Đức Minh</v>
      </c>
      <c r="J6944" s="436"/>
      <c r="K6944" s="436">
        <f t="shared" si="1409"/>
        <v>1</v>
      </c>
      <c r="L6944" s="436" t="str">
        <f t="shared" si="1410"/>
        <v>DC3QT65-DC-1</v>
      </c>
      <c r="M6944" s="436">
        <f t="shared" si="1411"/>
        <v>2</v>
      </c>
      <c r="N6944" s="437">
        <f t="shared" si="1417"/>
        <v>5</v>
      </c>
      <c r="O6944" s="437"/>
      <c r="P6944" s="430" t="str">
        <f t="shared" si="1412"/>
        <v/>
      </c>
      <c r="U6944" s="177">
        <v>3</v>
      </c>
      <c r="V6944" s="177" t="s">
        <v>2707</v>
      </c>
      <c r="W6944" s="177" t="s">
        <v>2712</v>
      </c>
      <c r="X6944" s="177" t="s">
        <v>2713</v>
      </c>
      <c r="Y6944" s="177" t="s">
        <v>2714</v>
      </c>
      <c r="Z6944" s="177" t="s">
        <v>7459</v>
      </c>
      <c r="AA6944" s="525" t="s">
        <v>2715</v>
      </c>
      <c r="AB6944" s="399" t="str">
        <f t="shared" si="1413"/>
        <v>DC3QT65</v>
      </c>
      <c r="AC6944" s="399" t="str">
        <f t="shared" si="1414"/>
        <v>DC3QT65-DC</v>
      </c>
      <c r="AD6944" t="str">
        <f>Y6944&amp;"-"&amp;VLOOKUP(AC6944,'LICH THI'!C:AA,9,0)</f>
        <v>63DCQT3063-42473</v>
      </c>
      <c r="AE6944">
        <f t="shared" si="1415"/>
        <v>1</v>
      </c>
    </row>
    <row r="6945" spans="1:31" x14ac:dyDescent="0.25">
      <c r="A6945" s="436" t="str">
        <f t="shared" si="1405"/>
        <v>DC3QT65-DC-7</v>
      </c>
      <c r="B6945" s="436">
        <f>COUNTIF(AC$4:AC6945,AC6945)</f>
        <v>7</v>
      </c>
      <c r="C6945" s="436" t="str">
        <f t="shared" si="1406"/>
        <v>DC3QT65-DC</v>
      </c>
      <c r="D6945" s="436">
        <f>VLOOKUP(C6945,'LICH THI'!C:AA,12,0)</f>
        <v>9</v>
      </c>
      <c r="E6945" s="436">
        <f>VLOOKUP(C6945,'LICH THI'!C:AA,13,0)</f>
        <v>9</v>
      </c>
      <c r="F6945" s="436">
        <f t="shared" si="1416"/>
        <v>9</v>
      </c>
      <c r="G6945" s="436">
        <f>VLOOKUP(C6945,'LICH THI'!C:AA,14,0)</f>
        <v>1</v>
      </c>
      <c r="H6945" s="436">
        <f t="shared" si="1407"/>
        <v>1</v>
      </c>
      <c r="I6945" s="436" t="str">
        <f t="shared" si="1408"/>
        <v>Nguyễn Thị Nga</v>
      </c>
      <c r="J6945" s="436"/>
      <c r="K6945" s="436">
        <f t="shared" si="1409"/>
        <v>1</v>
      </c>
      <c r="L6945" s="436" t="str">
        <f t="shared" si="1410"/>
        <v>DC3QT65-DC-1</v>
      </c>
      <c r="M6945" s="436">
        <f t="shared" si="1411"/>
        <v>2</v>
      </c>
      <c r="N6945" s="437">
        <f t="shared" si="1417"/>
        <v>6</v>
      </c>
      <c r="O6945" s="437"/>
      <c r="P6945" s="430" t="str">
        <f t="shared" si="1412"/>
        <v/>
      </c>
      <c r="U6945" s="177">
        <v>4</v>
      </c>
      <c r="V6945" s="177" t="s">
        <v>2707</v>
      </c>
      <c r="W6945" s="177" t="s">
        <v>2619</v>
      </c>
      <c r="X6945" s="177" t="s">
        <v>2676</v>
      </c>
      <c r="Y6945" s="177" t="s">
        <v>3700</v>
      </c>
      <c r="Z6945" s="177" t="s">
        <v>7459</v>
      </c>
      <c r="AA6945" s="525" t="s">
        <v>3701</v>
      </c>
      <c r="AB6945" s="399" t="str">
        <f t="shared" si="1413"/>
        <v>DC3QT65</v>
      </c>
      <c r="AC6945" s="399" t="str">
        <f t="shared" si="1414"/>
        <v>DC3QT65-DC</v>
      </c>
      <c r="AD6945" t="str">
        <f>Y6945&amp;"-"&amp;VLOOKUP(AC6945,'LICH THI'!C:AA,9,0)</f>
        <v>63DCQT3068-42473</v>
      </c>
      <c r="AE6945">
        <f t="shared" si="1415"/>
        <v>1</v>
      </c>
    </row>
    <row r="6946" spans="1:31" x14ac:dyDescent="0.25">
      <c r="A6946" s="436" t="str">
        <f t="shared" si="1405"/>
        <v>DC3QT65-DC-8</v>
      </c>
      <c r="B6946" s="436">
        <f>COUNTIF(AC$4:AC6946,AC6946)</f>
        <v>8</v>
      </c>
      <c r="C6946" s="436" t="str">
        <f t="shared" si="1406"/>
        <v>DC3QT65-DC</v>
      </c>
      <c r="D6946" s="436">
        <f>VLOOKUP(C6946,'LICH THI'!C:AA,12,0)</f>
        <v>9</v>
      </c>
      <c r="E6946" s="436">
        <f>VLOOKUP(C6946,'LICH THI'!C:AA,13,0)</f>
        <v>9</v>
      </c>
      <c r="F6946" s="436">
        <f t="shared" si="1416"/>
        <v>9</v>
      </c>
      <c r="G6946" s="436">
        <f>VLOOKUP(C6946,'LICH THI'!C:AA,14,0)</f>
        <v>1</v>
      </c>
      <c r="H6946" s="436">
        <f t="shared" si="1407"/>
        <v>1</v>
      </c>
      <c r="I6946" s="436" t="str">
        <f t="shared" si="1408"/>
        <v>Ngô Doãn Tài</v>
      </c>
      <c r="J6946" s="436"/>
      <c r="K6946" s="436">
        <f t="shared" si="1409"/>
        <v>1</v>
      </c>
      <c r="L6946" s="436" t="str">
        <f t="shared" si="1410"/>
        <v>DC3QT65-DC-1</v>
      </c>
      <c r="M6946" s="436">
        <f t="shared" si="1411"/>
        <v>2</v>
      </c>
      <c r="N6946" s="437">
        <f t="shared" si="1417"/>
        <v>7</v>
      </c>
      <c r="O6946" s="437"/>
      <c r="P6946" s="430" t="str">
        <f t="shared" si="1412"/>
        <v/>
      </c>
      <c r="U6946" s="177">
        <v>7</v>
      </c>
      <c r="V6946" s="177" t="s">
        <v>3019</v>
      </c>
      <c r="W6946" s="177" t="s">
        <v>3042</v>
      </c>
      <c r="X6946" s="177" t="s">
        <v>3043</v>
      </c>
      <c r="Y6946" s="177" t="s">
        <v>3044</v>
      </c>
      <c r="Z6946" s="177" t="s">
        <v>7459</v>
      </c>
      <c r="AA6946" s="525" t="s">
        <v>3045</v>
      </c>
      <c r="AB6946" s="399" t="str">
        <f t="shared" si="1413"/>
        <v>DC3QT65</v>
      </c>
      <c r="AC6946" s="399" t="str">
        <f t="shared" si="1414"/>
        <v>DC3QT65-DC</v>
      </c>
      <c r="AD6946" t="str">
        <f>Y6946&amp;"-"&amp;VLOOKUP(AC6946,'LICH THI'!C:AA,9,0)</f>
        <v>64DCQT3081-42473</v>
      </c>
      <c r="AE6946">
        <f t="shared" si="1415"/>
        <v>1</v>
      </c>
    </row>
    <row r="6947" spans="1:31" x14ac:dyDescent="0.25">
      <c r="A6947" s="436" t="str">
        <f t="shared" si="1405"/>
        <v>DC3QT65-DC-9</v>
      </c>
      <c r="B6947" s="436">
        <f>COUNTIF(AC$4:AC6947,AC6947)</f>
        <v>9</v>
      </c>
      <c r="C6947" s="436" t="str">
        <f t="shared" si="1406"/>
        <v>DC3QT65-DC</v>
      </c>
      <c r="D6947" s="436">
        <f>VLOOKUP(C6947,'LICH THI'!C:AA,12,0)</f>
        <v>9</v>
      </c>
      <c r="E6947" s="436">
        <f>VLOOKUP(C6947,'LICH THI'!C:AA,13,0)</f>
        <v>9</v>
      </c>
      <c r="F6947" s="436">
        <f t="shared" si="1416"/>
        <v>9</v>
      </c>
      <c r="G6947" s="436">
        <f>VLOOKUP(C6947,'LICH THI'!C:AA,14,0)</f>
        <v>1</v>
      </c>
      <c r="H6947" s="436">
        <f t="shared" si="1407"/>
        <v>1</v>
      </c>
      <c r="I6947" s="436" t="str">
        <f t="shared" si="1408"/>
        <v>Nguyễn Văn Trường</v>
      </c>
      <c r="J6947" s="436"/>
      <c r="K6947" s="436">
        <f t="shared" si="1409"/>
        <v>1</v>
      </c>
      <c r="L6947" s="436" t="str">
        <f t="shared" si="1410"/>
        <v>DC3QT65-DC-1</v>
      </c>
      <c r="M6947" s="436">
        <f t="shared" si="1411"/>
        <v>2</v>
      </c>
      <c r="N6947" s="437">
        <f t="shared" si="1417"/>
        <v>8</v>
      </c>
      <c r="O6947" s="437"/>
      <c r="P6947" s="430" t="str">
        <f t="shared" si="1412"/>
        <v/>
      </c>
      <c r="U6947" s="177">
        <v>8</v>
      </c>
      <c r="V6947" s="177" t="s">
        <v>3019</v>
      </c>
      <c r="W6947" s="177" t="s">
        <v>2741</v>
      </c>
      <c r="X6947" s="177" t="s">
        <v>3443</v>
      </c>
      <c r="Y6947" s="177" t="s">
        <v>3877</v>
      </c>
      <c r="Z6947" s="177" t="s">
        <v>7459</v>
      </c>
      <c r="AA6947" s="525" t="s">
        <v>3878</v>
      </c>
      <c r="AB6947" s="399" t="str">
        <f t="shared" si="1413"/>
        <v>DC3QT65</v>
      </c>
      <c r="AC6947" s="399" t="str">
        <f t="shared" si="1414"/>
        <v>DC3QT65-DC</v>
      </c>
      <c r="AD6947" t="str">
        <f>Y6947&amp;"-"&amp;VLOOKUP(AC6947,'LICH THI'!C:AA,9,0)</f>
        <v>64DCQT3115-42473</v>
      </c>
      <c r="AE6947">
        <f t="shared" si="1415"/>
        <v>1</v>
      </c>
    </row>
    <row r="6948" spans="1:31" x14ac:dyDescent="0.25">
      <c r="A6948" s="436" t="str">
        <f t="shared" si="1405"/>
        <v>DC3QT94-DC-1</v>
      </c>
      <c r="B6948" s="436">
        <f>COUNTIF(AC$4:AC6948,AC6948)</f>
        <v>1</v>
      </c>
      <c r="C6948" s="436" t="str">
        <f t="shared" si="1406"/>
        <v>DC3QT94-DC</v>
      </c>
      <c r="D6948" s="436">
        <f>VLOOKUP(C6948,'LICH THI'!C:AA,12,0)</f>
        <v>8</v>
      </c>
      <c r="E6948" s="436">
        <f>VLOOKUP(C6948,'LICH THI'!C:AA,13,0)</f>
        <v>8</v>
      </c>
      <c r="F6948" s="436">
        <f t="shared" si="1416"/>
        <v>8</v>
      </c>
      <c r="G6948" s="436">
        <f>VLOOKUP(C6948,'LICH THI'!C:AA,14,0)</f>
        <v>1</v>
      </c>
      <c r="H6948" s="436">
        <f t="shared" si="1407"/>
        <v>1</v>
      </c>
      <c r="I6948" s="436" t="str">
        <f t="shared" si="1408"/>
        <v>Tạ Thị Ánh</v>
      </c>
      <c r="J6948" s="436"/>
      <c r="K6948" s="436">
        <f t="shared" si="1409"/>
        <v>1</v>
      </c>
      <c r="L6948" s="436" t="str">
        <f t="shared" si="1410"/>
        <v>DC3QT94-DC-1</v>
      </c>
      <c r="M6948" s="436">
        <f t="shared" si="1411"/>
        <v>6</v>
      </c>
      <c r="N6948" s="437">
        <f t="shared" si="1417"/>
        <v>4</v>
      </c>
      <c r="O6948" s="437"/>
      <c r="P6948" s="430" t="str">
        <f t="shared" si="1412"/>
        <v/>
      </c>
      <c r="U6948" s="177">
        <v>1</v>
      </c>
      <c r="V6948" s="177" t="s">
        <v>3019</v>
      </c>
      <c r="W6948" s="177" t="s">
        <v>3020</v>
      </c>
      <c r="X6948" s="177" t="s">
        <v>3021</v>
      </c>
      <c r="Y6948" s="177" t="s">
        <v>3022</v>
      </c>
      <c r="Z6948" s="177" t="s">
        <v>7562</v>
      </c>
      <c r="AA6948" s="525" t="s">
        <v>3023</v>
      </c>
      <c r="AB6948" s="399" t="str">
        <f t="shared" si="1413"/>
        <v>DC3QT94</v>
      </c>
      <c r="AC6948" s="399" t="str">
        <f t="shared" si="1414"/>
        <v>DC3QT94-DC</v>
      </c>
      <c r="AD6948" t="str">
        <f>Y6948&amp;"-"&amp;VLOOKUP(AC6948,'LICH THI'!C:AA,9,0)</f>
        <v>64DCQT3097-42472</v>
      </c>
      <c r="AE6948">
        <f t="shared" si="1415"/>
        <v>1</v>
      </c>
    </row>
    <row r="6949" spans="1:31" x14ac:dyDescent="0.25">
      <c r="A6949" s="436" t="str">
        <f t="shared" si="1405"/>
        <v>DC3QT94-DC-2</v>
      </c>
      <c r="B6949" s="436">
        <f>COUNTIF(AC$4:AC6949,AC6949)</f>
        <v>2</v>
      </c>
      <c r="C6949" s="436" t="str">
        <f t="shared" si="1406"/>
        <v>DC3QT94-DC</v>
      </c>
      <c r="D6949" s="436">
        <f>VLOOKUP(C6949,'LICH THI'!C:AA,12,0)</f>
        <v>8</v>
      </c>
      <c r="E6949" s="436">
        <f>VLOOKUP(C6949,'LICH THI'!C:AA,13,0)</f>
        <v>8</v>
      </c>
      <c r="F6949" s="436">
        <f t="shared" si="1416"/>
        <v>8</v>
      </c>
      <c r="G6949" s="436">
        <f>VLOOKUP(C6949,'LICH THI'!C:AA,14,0)</f>
        <v>1</v>
      </c>
      <c r="H6949" s="436">
        <f t="shared" si="1407"/>
        <v>1</v>
      </c>
      <c r="I6949" s="436" t="str">
        <f t="shared" si="1408"/>
        <v>Trần Đình Chiến</v>
      </c>
      <c r="J6949" s="436"/>
      <c r="K6949" s="436">
        <f t="shared" si="1409"/>
        <v>1</v>
      </c>
      <c r="L6949" s="436" t="str">
        <f t="shared" si="1410"/>
        <v>DC3QT94-DC-1</v>
      </c>
      <c r="M6949" s="436">
        <f t="shared" si="1411"/>
        <v>6</v>
      </c>
      <c r="N6949" s="437">
        <f t="shared" si="1417"/>
        <v>5</v>
      </c>
      <c r="O6949" s="437"/>
      <c r="P6949" s="430" t="str">
        <f t="shared" si="1412"/>
        <v/>
      </c>
      <c r="U6949" s="177">
        <v>2</v>
      </c>
      <c r="V6949" s="177" t="s">
        <v>3019</v>
      </c>
      <c r="W6949" s="177" t="s">
        <v>3263</v>
      </c>
      <c r="X6949" s="177" t="s">
        <v>2709</v>
      </c>
      <c r="Y6949" s="177" t="s">
        <v>3873</v>
      </c>
      <c r="Z6949" s="177" t="s">
        <v>7562</v>
      </c>
      <c r="AA6949" s="525" t="s">
        <v>3874</v>
      </c>
      <c r="AB6949" s="399" t="str">
        <f t="shared" si="1413"/>
        <v>DC3QT94</v>
      </c>
      <c r="AC6949" s="399" t="str">
        <f t="shared" si="1414"/>
        <v>DC3QT94-DC</v>
      </c>
      <c r="AD6949" t="str">
        <f>Y6949&amp;"-"&amp;VLOOKUP(AC6949,'LICH THI'!C:AA,9,0)</f>
        <v>64DCQT3108-42472</v>
      </c>
      <c r="AE6949">
        <f t="shared" si="1415"/>
        <v>1</v>
      </c>
    </row>
    <row r="6950" spans="1:31" x14ac:dyDescent="0.25">
      <c r="A6950" s="436" t="str">
        <f t="shared" si="1405"/>
        <v>DC3QT94-DC-3</v>
      </c>
      <c r="B6950" s="436">
        <f>COUNTIF(AC$4:AC6950,AC6950)</f>
        <v>3</v>
      </c>
      <c r="C6950" s="436" t="str">
        <f t="shared" si="1406"/>
        <v>DC3QT94-DC</v>
      </c>
      <c r="D6950" s="436">
        <f>VLOOKUP(C6950,'LICH THI'!C:AA,12,0)</f>
        <v>8</v>
      </c>
      <c r="E6950" s="436">
        <f>VLOOKUP(C6950,'LICH THI'!C:AA,13,0)</f>
        <v>8</v>
      </c>
      <c r="F6950" s="436">
        <f t="shared" si="1416"/>
        <v>8</v>
      </c>
      <c r="G6950" s="436">
        <f>VLOOKUP(C6950,'LICH THI'!C:AA,14,0)</f>
        <v>1</v>
      </c>
      <c r="H6950" s="436">
        <f t="shared" si="1407"/>
        <v>1</v>
      </c>
      <c r="I6950" s="436" t="str">
        <f t="shared" si="1408"/>
        <v>Đặng Việt Dũng</v>
      </c>
      <c r="J6950" s="436"/>
      <c r="K6950" s="436">
        <f t="shared" si="1409"/>
        <v>1</v>
      </c>
      <c r="L6950" s="436" t="str">
        <f t="shared" si="1410"/>
        <v>DC3QT94-DC-1</v>
      </c>
      <c r="M6950" s="436">
        <f t="shared" si="1411"/>
        <v>6</v>
      </c>
      <c r="N6950" s="437">
        <f t="shared" si="1417"/>
        <v>6</v>
      </c>
      <c r="O6950" s="437"/>
      <c r="P6950" s="430" t="str">
        <f t="shared" si="1412"/>
        <v/>
      </c>
      <c r="U6950" s="177">
        <v>3</v>
      </c>
      <c r="V6950" s="177" t="s">
        <v>3019</v>
      </c>
      <c r="W6950" s="177" t="s">
        <v>5757</v>
      </c>
      <c r="X6950" s="177" t="s">
        <v>2827</v>
      </c>
      <c r="Y6950" s="177" t="s">
        <v>5758</v>
      </c>
      <c r="Z6950" s="177" t="s">
        <v>7562</v>
      </c>
      <c r="AA6950" s="525" t="s">
        <v>4506</v>
      </c>
      <c r="AB6950" s="399" t="str">
        <f t="shared" si="1413"/>
        <v>DC3QT94</v>
      </c>
      <c r="AC6950" s="399" t="str">
        <f t="shared" si="1414"/>
        <v>DC3QT94-DC</v>
      </c>
      <c r="AD6950" t="str">
        <f>Y6950&amp;"-"&amp;VLOOKUP(AC6950,'LICH THI'!C:AA,9,0)</f>
        <v>64DCQT3113-42472</v>
      </c>
      <c r="AE6950">
        <f t="shared" si="1415"/>
        <v>1</v>
      </c>
    </row>
    <row r="6951" spans="1:31" x14ac:dyDescent="0.25">
      <c r="A6951" s="436" t="str">
        <f t="shared" si="1405"/>
        <v>DC3QT94-DC-4</v>
      </c>
      <c r="B6951" s="436">
        <f>COUNTIF(AC$4:AC6951,AC6951)</f>
        <v>4</v>
      </c>
      <c r="C6951" s="436" t="str">
        <f t="shared" si="1406"/>
        <v>DC3QT94-DC</v>
      </c>
      <c r="D6951" s="436">
        <f>VLOOKUP(C6951,'LICH THI'!C:AA,12,0)</f>
        <v>8</v>
      </c>
      <c r="E6951" s="436">
        <f>VLOOKUP(C6951,'LICH THI'!C:AA,13,0)</f>
        <v>8</v>
      </c>
      <c r="F6951" s="436">
        <f t="shared" si="1416"/>
        <v>8</v>
      </c>
      <c r="G6951" s="436">
        <f>VLOOKUP(C6951,'LICH THI'!C:AA,14,0)</f>
        <v>1</v>
      </c>
      <c r="H6951" s="436">
        <f t="shared" si="1407"/>
        <v>1</v>
      </c>
      <c r="I6951" s="436" t="str">
        <f t="shared" si="1408"/>
        <v>Trần Thị Thanh Hiền</v>
      </c>
      <c r="J6951" s="436"/>
      <c r="K6951" s="436">
        <f t="shared" si="1409"/>
        <v>1</v>
      </c>
      <c r="L6951" s="436" t="str">
        <f t="shared" si="1410"/>
        <v>DC3QT94-DC-1</v>
      </c>
      <c r="M6951" s="436">
        <f t="shared" si="1411"/>
        <v>6</v>
      </c>
      <c r="N6951" s="437">
        <f t="shared" si="1417"/>
        <v>7</v>
      </c>
      <c r="O6951" s="437"/>
      <c r="P6951" s="430" t="str">
        <f t="shared" si="1412"/>
        <v/>
      </c>
      <c r="U6951" s="177">
        <v>4</v>
      </c>
      <c r="V6951" s="177" t="s">
        <v>3019</v>
      </c>
      <c r="W6951" s="177" t="s">
        <v>3028</v>
      </c>
      <c r="X6951" s="177" t="s">
        <v>3029</v>
      </c>
      <c r="Y6951" s="177" t="s">
        <v>3030</v>
      </c>
      <c r="Z6951" s="177" t="s">
        <v>7562</v>
      </c>
      <c r="AA6951" s="525" t="s">
        <v>3031</v>
      </c>
      <c r="AB6951" s="399" t="str">
        <f t="shared" si="1413"/>
        <v>DC3QT94</v>
      </c>
      <c r="AC6951" s="399" t="str">
        <f t="shared" si="1414"/>
        <v>DC3QT94-DC</v>
      </c>
      <c r="AD6951" t="str">
        <f>Y6951&amp;"-"&amp;VLOOKUP(AC6951,'LICH THI'!C:AA,9,0)</f>
        <v>64DCQT3098-42472</v>
      </c>
      <c r="AE6951">
        <f t="shared" si="1415"/>
        <v>1</v>
      </c>
    </row>
    <row r="6952" spans="1:31" x14ac:dyDescent="0.25">
      <c r="A6952" s="436" t="str">
        <f t="shared" si="1405"/>
        <v>DC3QT94-DC-5</v>
      </c>
      <c r="B6952" s="436">
        <f>COUNTIF(AC$4:AC6952,AC6952)</f>
        <v>5</v>
      </c>
      <c r="C6952" s="436" t="str">
        <f t="shared" si="1406"/>
        <v>DC3QT94-DC</v>
      </c>
      <c r="D6952" s="436">
        <f>VLOOKUP(C6952,'LICH THI'!C:AA,12,0)</f>
        <v>8</v>
      </c>
      <c r="E6952" s="436">
        <f>VLOOKUP(C6952,'LICH THI'!C:AA,13,0)</f>
        <v>8</v>
      </c>
      <c r="F6952" s="436">
        <f t="shared" si="1416"/>
        <v>8</v>
      </c>
      <c r="G6952" s="436">
        <f>VLOOKUP(C6952,'LICH THI'!C:AA,14,0)</f>
        <v>1</v>
      </c>
      <c r="H6952" s="436">
        <f t="shared" si="1407"/>
        <v>1</v>
      </c>
      <c r="I6952" s="436" t="str">
        <f t="shared" si="1408"/>
        <v>Ngô Doãn Tài</v>
      </c>
      <c r="J6952" s="436"/>
      <c r="K6952" s="436">
        <f t="shared" si="1409"/>
        <v>1</v>
      </c>
      <c r="L6952" s="436" t="str">
        <f t="shared" si="1410"/>
        <v>DC3QT94-DC-1</v>
      </c>
      <c r="M6952" s="436">
        <f t="shared" si="1411"/>
        <v>6</v>
      </c>
      <c r="N6952" s="437">
        <f t="shared" si="1417"/>
        <v>8</v>
      </c>
      <c r="O6952" s="437"/>
      <c r="P6952" s="430" t="str">
        <f t="shared" si="1412"/>
        <v/>
      </c>
      <c r="U6952" s="177">
        <v>5</v>
      </c>
      <c r="V6952" s="177" t="s">
        <v>3019</v>
      </c>
      <c r="W6952" s="177" t="s">
        <v>3042</v>
      </c>
      <c r="X6952" s="177" t="s">
        <v>3043</v>
      </c>
      <c r="Y6952" s="177" t="s">
        <v>3044</v>
      </c>
      <c r="Z6952" s="177" t="s">
        <v>7562</v>
      </c>
      <c r="AA6952" s="525" t="s">
        <v>3045</v>
      </c>
      <c r="AB6952" s="399" t="str">
        <f t="shared" si="1413"/>
        <v>DC3QT94</v>
      </c>
      <c r="AC6952" s="399" t="str">
        <f t="shared" si="1414"/>
        <v>DC3QT94-DC</v>
      </c>
      <c r="AD6952" t="str">
        <f>Y6952&amp;"-"&amp;VLOOKUP(AC6952,'LICH THI'!C:AA,9,0)</f>
        <v>64DCQT3081-42472</v>
      </c>
      <c r="AE6952">
        <f t="shared" si="1415"/>
        <v>1</v>
      </c>
    </row>
    <row r="6953" spans="1:31" x14ac:dyDescent="0.25">
      <c r="A6953" s="436" t="str">
        <f t="shared" si="1405"/>
        <v>DC3QT94-DC-6</v>
      </c>
      <c r="B6953" s="436">
        <f>COUNTIF(AC$4:AC6953,AC6953)</f>
        <v>6</v>
      </c>
      <c r="C6953" s="436" t="str">
        <f t="shared" si="1406"/>
        <v>DC3QT94-DC</v>
      </c>
      <c r="D6953" s="436">
        <f>VLOOKUP(C6953,'LICH THI'!C:AA,12,0)</f>
        <v>8</v>
      </c>
      <c r="E6953" s="436">
        <f>VLOOKUP(C6953,'LICH THI'!C:AA,13,0)</f>
        <v>8</v>
      </c>
      <c r="F6953" s="436">
        <f t="shared" si="1416"/>
        <v>8</v>
      </c>
      <c r="G6953" s="436">
        <f>VLOOKUP(C6953,'LICH THI'!C:AA,14,0)</f>
        <v>1</v>
      </c>
      <c r="H6953" s="436">
        <f t="shared" si="1407"/>
        <v>1</v>
      </c>
      <c r="I6953" s="436" t="str">
        <f t="shared" si="1408"/>
        <v>Nguyễn Anh Tú</v>
      </c>
      <c r="J6953" s="436"/>
      <c r="K6953" s="436">
        <f t="shared" si="1409"/>
        <v>1</v>
      </c>
      <c r="L6953" s="436" t="str">
        <f t="shared" si="1410"/>
        <v>DC3QT94-DC-1</v>
      </c>
      <c r="M6953" s="436">
        <f t="shared" si="1411"/>
        <v>6</v>
      </c>
      <c r="N6953" s="437">
        <f t="shared" si="1417"/>
        <v>1</v>
      </c>
      <c r="O6953" s="437"/>
      <c r="P6953" s="430" t="str">
        <f t="shared" si="1412"/>
        <v/>
      </c>
      <c r="U6953" s="177">
        <v>7</v>
      </c>
      <c r="V6953" s="177" t="s">
        <v>3019</v>
      </c>
      <c r="W6953" s="177" t="s">
        <v>2995</v>
      </c>
      <c r="X6953" s="177" t="s">
        <v>2697</v>
      </c>
      <c r="Y6953" s="177" t="s">
        <v>3413</v>
      </c>
      <c r="Z6953" s="177" t="s">
        <v>7562</v>
      </c>
      <c r="AA6953" s="525" t="s">
        <v>3414</v>
      </c>
      <c r="AB6953" s="399" t="str">
        <f t="shared" si="1413"/>
        <v>DC3QT94</v>
      </c>
      <c r="AC6953" s="399" t="str">
        <f t="shared" si="1414"/>
        <v>DC3QT94-DC</v>
      </c>
      <c r="AD6953" t="str">
        <f>Y6953&amp;"-"&amp;VLOOKUP(AC6953,'LICH THI'!C:AA,9,0)</f>
        <v>64DCQT3126-42472</v>
      </c>
      <c r="AE6953">
        <f t="shared" si="1415"/>
        <v>1</v>
      </c>
    </row>
    <row r="6954" spans="1:31" x14ac:dyDescent="0.25">
      <c r="A6954" s="436" t="str">
        <f t="shared" si="1405"/>
        <v>DC3QT94-DC-7</v>
      </c>
      <c r="B6954" s="436">
        <f>COUNTIF(AC$4:AC6954,AC6954)</f>
        <v>7</v>
      </c>
      <c r="C6954" s="436" t="str">
        <f t="shared" si="1406"/>
        <v>DC3QT94-DC</v>
      </c>
      <c r="D6954" s="436">
        <f>VLOOKUP(C6954,'LICH THI'!C:AA,12,0)</f>
        <v>8</v>
      </c>
      <c r="E6954" s="436">
        <f>VLOOKUP(C6954,'LICH THI'!C:AA,13,0)</f>
        <v>8</v>
      </c>
      <c r="F6954" s="436">
        <f t="shared" si="1416"/>
        <v>8</v>
      </c>
      <c r="G6954" s="436">
        <f>VLOOKUP(C6954,'LICH THI'!C:AA,14,0)</f>
        <v>1</v>
      </c>
      <c r="H6954" s="436">
        <f t="shared" si="1407"/>
        <v>1</v>
      </c>
      <c r="I6954" s="436" t="str">
        <f t="shared" si="1408"/>
        <v>Trần Duy Tùng</v>
      </c>
      <c r="J6954" s="436"/>
      <c r="K6954" s="436">
        <f t="shared" si="1409"/>
        <v>1</v>
      </c>
      <c r="L6954" s="436" t="str">
        <f t="shared" si="1410"/>
        <v>DC3QT94-DC-1</v>
      </c>
      <c r="M6954" s="436">
        <f t="shared" si="1411"/>
        <v>6</v>
      </c>
      <c r="N6954" s="437">
        <f t="shared" si="1417"/>
        <v>2</v>
      </c>
      <c r="O6954" s="437"/>
      <c r="P6954" s="430" t="str">
        <f t="shared" si="1412"/>
        <v/>
      </c>
      <c r="U6954" s="177">
        <v>8</v>
      </c>
      <c r="V6954" s="177" t="s">
        <v>3019</v>
      </c>
      <c r="W6954" s="177" t="s">
        <v>3879</v>
      </c>
      <c r="X6954" s="177" t="s">
        <v>3274</v>
      </c>
      <c r="Y6954" s="177" t="s">
        <v>3880</v>
      </c>
      <c r="Z6954" s="177" t="s">
        <v>7562</v>
      </c>
      <c r="AA6954" s="525" t="s">
        <v>3016</v>
      </c>
      <c r="AB6954" s="399" t="str">
        <f t="shared" si="1413"/>
        <v>DC3QT94</v>
      </c>
      <c r="AC6954" s="399" t="str">
        <f t="shared" si="1414"/>
        <v>DC3QT94-DC</v>
      </c>
      <c r="AD6954" t="str">
        <f>Y6954&amp;"-"&amp;VLOOKUP(AC6954,'LICH THI'!C:AA,9,0)</f>
        <v>64DCQT3059-42472</v>
      </c>
      <c r="AE6954">
        <f t="shared" si="1415"/>
        <v>1</v>
      </c>
    </row>
    <row r="6955" spans="1:31" x14ac:dyDescent="0.25">
      <c r="A6955" s="436" t="str">
        <f t="shared" si="1405"/>
        <v>DC3QT94-DC-8</v>
      </c>
      <c r="B6955" s="436">
        <f>COUNTIF(AC$4:AC6955,AC6955)</f>
        <v>8</v>
      </c>
      <c r="C6955" s="436" t="str">
        <f t="shared" si="1406"/>
        <v>DC3QT94-DC</v>
      </c>
      <c r="D6955" s="436">
        <f>VLOOKUP(C6955,'LICH THI'!C:AA,12,0)</f>
        <v>8</v>
      </c>
      <c r="E6955" s="436">
        <f>VLOOKUP(C6955,'LICH THI'!C:AA,13,0)</f>
        <v>8</v>
      </c>
      <c r="F6955" s="436">
        <f t="shared" si="1416"/>
        <v>8</v>
      </c>
      <c r="G6955" s="436">
        <f>VLOOKUP(C6955,'LICH THI'!C:AA,14,0)</f>
        <v>1</v>
      </c>
      <c r="H6955" s="436">
        <f t="shared" si="1407"/>
        <v>1</v>
      </c>
      <c r="I6955" s="436" t="str">
        <f t="shared" si="1408"/>
        <v>Nguyễn Văn Trường</v>
      </c>
      <c r="J6955" s="436"/>
      <c r="K6955" s="436">
        <f t="shared" si="1409"/>
        <v>1</v>
      </c>
      <c r="L6955" s="436" t="str">
        <f t="shared" si="1410"/>
        <v>DC3QT94-DC-1</v>
      </c>
      <c r="M6955" s="436">
        <f t="shared" si="1411"/>
        <v>6</v>
      </c>
      <c r="N6955" s="437">
        <f t="shared" si="1417"/>
        <v>3</v>
      </c>
      <c r="O6955" s="437"/>
      <c r="P6955" s="430" t="str">
        <f t="shared" si="1412"/>
        <v/>
      </c>
      <c r="U6955" s="177">
        <v>6</v>
      </c>
      <c r="V6955" s="177" t="s">
        <v>3019</v>
      </c>
      <c r="W6955" s="177" t="s">
        <v>2741</v>
      </c>
      <c r="X6955" s="177" t="s">
        <v>3443</v>
      </c>
      <c r="Y6955" s="177" t="s">
        <v>3877</v>
      </c>
      <c r="Z6955" s="177" t="s">
        <v>7562</v>
      </c>
      <c r="AA6955" s="525" t="s">
        <v>3878</v>
      </c>
      <c r="AB6955" s="399" t="str">
        <f t="shared" si="1413"/>
        <v>DC3QT94</v>
      </c>
      <c r="AC6955" s="399" t="str">
        <f t="shared" si="1414"/>
        <v>DC3QT94-DC</v>
      </c>
      <c r="AD6955" t="str">
        <f>Y6955&amp;"-"&amp;VLOOKUP(AC6955,'LICH THI'!C:AA,9,0)</f>
        <v>64DCQT3115-42472</v>
      </c>
      <c r="AE6955">
        <f t="shared" si="1415"/>
        <v>1</v>
      </c>
    </row>
    <row r="6956" spans="1:31" x14ac:dyDescent="0.25">
      <c r="A6956" s="436" t="str">
        <f t="shared" si="1405"/>
        <v>DC3VL25-DC-1</v>
      </c>
      <c r="B6956" s="436">
        <f>COUNTIF(AC$4:AC6956,AC6956)</f>
        <v>1</v>
      </c>
      <c r="C6956" s="436" t="str">
        <f t="shared" si="1406"/>
        <v>DC3VL25-DC</v>
      </c>
      <c r="D6956" s="436">
        <f>VLOOKUP(C6956,'LICH THI'!C:AA,12,0)</f>
        <v>14</v>
      </c>
      <c r="E6956" s="436">
        <f>VLOOKUP(C6956,'LICH THI'!C:AA,13,0)</f>
        <v>14</v>
      </c>
      <c r="F6956" s="436">
        <f t="shared" si="1416"/>
        <v>14</v>
      </c>
      <c r="G6956" s="436">
        <f>VLOOKUP(C6956,'LICH THI'!C:AA,14,0)</f>
        <v>1</v>
      </c>
      <c r="H6956" s="436">
        <f t="shared" si="1407"/>
        <v>1</v>
      </c>
      <c r="I6956" s="436" t="str">
        <f t="shared" si="1408"/>
        <v>Nguyễn Văn Cường</v>
      </c>
      <c r="J6956" s="436"/>
      <c r="K6956" s="436">
        <f t="shared" si="1409"/>
        <v>1</v>
      </c>
      <c r="L6956" s="436" t="str">
        <f t="shared" si="1410"/>
        <v>DC3VL25-DC-1</v>
      </c>
      <c r="M6956" s="436">
        <f t="shared" si="1411"/>
        <v>11</v>
      </c>
      <c r="N6956" s="437">
        <f t="shared" si="1417"/>
        <v>5</v>
      </c>
      <c r="O6956" s="437"/>
      <c r="P6956" s="430" t="str">
        <f t="shared" si="1412"/>
        <v/>
      </c>
      <c r="U6956" s="177">
        <v>1</v>
      </c>
      <c r="V6956" s="177" t="s">
        <v>4092</v>
      </c>
      <c r="W6956" s="177" t="s">
        <v>2741</v>
      </c>
      <c r="X6956" s="177" t="s">
        <v>2735</v>
      </c>
      <c r="Y6956" s="177" t="s">
        <v>6121</v>
      </c>
      <c r="Z6956" s="177" t="s">
        <v>6122</v>
      </c>
      <c r="AA6956" s="525" t="s">
        <v>6123</v>
      </c>
      <c r="AB6956" s="399" t="str">
        <f t="shared" si="1413"/>
        <v>DC3VL25</v>
      </c>
      <c r="AC6956" s="399" t="str">
        <f t="shared" si="1414"/>
        <v>DC3VL25-DC</v>
      </c>
      <c r="AD6956" t="str">
        <f>Y6956&amp;"-"&amp;VLOOKUP(AC6956,'LICH THI'!C:AA,9,0)</f>
        <v>65DCVL21753-42470</v>
      </c>
      <c r="AE6956">
        <f t="shared" si="1415"/>
        <v>1</v>
      </c>
    </row>
    <row r="6957" spans="1:31" x14ac:dyDescent="0.25">
      <c r="A6957" s="436" t="str">
        <f t="shared" si="1405"/>
        <v>DC3VL25-DC-2</v>
      </c>
      <c r="B6957" s="436">
        <f>COUNTIF(AC$4:AC6957,AC6957)</f>
        <v>2</v>
      </c>
      <c r="C6957" s="436" t="str">
        <f t="shared" si="1406"/>
        <v>DC3VL25-DC</v>
      </c>
      <c r="D6957" s="436">
        <f>VLOOKUP(C6957,'LICH THI'!C:AA,12,0)</f>
        <v>14</v>
      </c>
      <c r="E6957" s="436">
        <f>VLOOKUP(C6957,'LICH THI'!C:AA,13,0)</f>
        <v>14</v>
      </c>
      <c r="F6957" s="436">
        <f t="shared" si="1416"/>
        <v>14</v>
      </c>
      <c r="G6957" s="436">
        <f>VLOOKUP(C6957,'LICH THI'!C:AA,14,0)</f>
        <v>1</v>
      </c>
      <c r="H6957" s="436">
        <f t="shared" si="1407"/>
        <v>1</v>
      </c>
      <c r="I6957" s="436" t="str">
        <f t="shared" si="1408"/>
        <v>Bùi Trung Đoàn</v>
      </c>
      <c r="J6957" s="436"/>
      <c r="K6957" s="436">
        <f t="shared" si="1409"/>
        <v>1</v>
      </c>
      <c r="L6957" s="436" t="str">
        <f t="shared" si="1410"/>
        <v>DC3VL25-DC-1</v>
      </c>
      <c r="M6957" s="436">
        <f t="shared" si="1411"/>
        <v>11</v>
      </c>
      <c r="N6957" s="437">
        <f t="shared" si="1417"/>
        <v>6</v>
      </c>
      <c r="O6957" s="437"/>
      <c r="P6957" s="430" t="str">
        <f t="shared" si="1412"/>
        <v/>
      </c>
      <c r="U6957" s="177">
        <v>2</v>
      </c>
      <c r="V6957" s="177" t="s">
        <v>4092</v>
      </c>
      <c r="W6957" s="177" t="s">
        <v>5950</v>
      </c>
      <c r="X6957" s="177" t="s">
        <v>3121</v>
      </c>
      <c r="Y6957" s="177" t="s">
        <v>5951</v>
      </c>
      <c r="Z6957" s="177" t="s">
        <v>6122</v>
      </c>
      <c r="AA6957" s="525" t="s">
        <v>5952</v>
      </c>
      <c r="AB6957" s="399" t="str">
        <f t="shared" si="1413"/>
        <v>DC3VL25</v>
      </c>
      <c r="AC6957" s="399" t="str">
        <f t="shared" si="1414"/>
        <v>DC3VL25-DC</v>
      </c>
      <c r="AD6957" t="str">
        <f>Y6957&amp;"-"&amp;VLOOKUP(AC6957,'LICH THI'!C:AA,9,0)</f>
        <v>65DCVL23029-42470</v>
      </c>
      <c r="AE6957">
        <f t="shared" si="1415"/>
        <v>1</v>
      </c>
    </row>
    <row r="6958" spans="1:31" x14ac:dyDescent="0.25">
      <c r="A6958" s="436" t="str">
        <f t="shared" si="1405"/>
        <v>DC3VL25-DC-3</v>
      </c>
      <c r="B6958" s="436">
        <f>COUNTIF(AC$4:AC6958,AC6958)</f>
        <v>3</v>
      </c>
      <c r="C6958" s="436" t="str">
        <f t="shared" si="1406"/>
        <v>DC3VL25-DC</v>
      </c>
      <c r="D6958" s="436">
        <f>VLOOKUP(C6958,'LICH THI'!C:AA,12,0)</f>
        <v>14</v>
      </c>
      <c r="E6958" s="436">
        <f>VLOOKUP(C6958,'LICH THI'!C:AA,13,0)</f>
        <v>14</v>
      </c>
      <c r="F6958" s="436">
        <f t="shared" si="1416"/>
        <v>14</v>
      </c>
      <c r="G6958" s="436">
        <f>VLOOKUP(C6958,'LICH THI'!C:AA,14,0)</f>
        <v>1</v>
      </c>
      <c r="H6958" s="436">
        <f t="shared" si="1407"/>
        <v>1</v>
      </c>
      <c r="I6958" s="436" t="str">
        <f t="shared" si="1408"/>
        <v>Nguyễn Quang Huy</v>
      </c>
      <c r="J6958" s="436"/>
      <c r="K6958" s="436">
        <f t="shared" si="1409"/>
        <v>1</v>
      </c>
      <c r="L6958" s="436" t="str">
        <f t="shared" si="1410"/>
        <v>DC3VL25-DC-1</v>
      </c>
      <c r="M6958" s="436">
        <f t="shared" si="1411"/>
        <v>11</v>
      </c>
      <c r="N6958" s="437">
        <f t="shared" si="1417"/>
        <v>7</v>
      </c>
      <c r="O6958" s="437"/>
      <c r="P6958" s="430" t="str">
        <f t="shared" si="1412"/>
        <v/>
      </c>
      <c r="U6958" s="177">
        <v>3</v>
      </c>
      <c r="V6958" s="177" t="s">
        <v>4092</v>
      </c>
      <c r="W6958" s="177" t="s">
        <v>3032</v>
      </c>
      <c r="X6958" s="177" t="s">
        <v>2911</v>
      </c>
      <c r="Y6958" s="177" t="s">
        <v>5953</v>
      </c>
      <c r="Z6958" s="177" t="s">
        <v>6122</v>
      </c>
      <c r="AA6958" s="525" t="s">
        <v>4371</v>
      </c>
      <c r="AB6958" s="399" t="str">
        <f t="shared" si="1413"/>
        <v>DC3VL25</v>
      </c>
      <c r="AC6958" s="399" t="str">
        <f t="shared" si="1414"/>
        <v>DC3VL25-DC</v>
      </c>
      <c r="AD6958" t="str">
        <f>Y6958&amp;"-"&amp;VLOOKUP(AC6958,'LICH THI'!C:AA,9,0)</f>
        <v>65DCVL23799-42470</v>
      </c>
      <c r="AE6958">
        <f t="shared" si="1415"/>
        <v>1</v>
      </c>
    </row>
    <row r="6959" spans="1:31" x14ac:dyDescent="0.25">
      <c r="A6959" s="436" t="str">
        <f t="shared" si="1405"/>
        <v>DC3VL25-DC-4</v>
      </c>
      <c r="B6959" s="436">
        <f>COUNTIF(AC$4:AC6959,AC6959)</f>
        <v>4</v>
      </c>
      <c r="C6959" s="436" t="str">
        <f t="shared" si="1406"/>
        <v>DC3VL25-DC</v>
      </c>
      <c r="D6959" s="436">
        <f>VLOOKUP(C6959,'LICH THI'!C:AA,12,0)</f>
        <v>14</v>
      </c>
      <c r="E6959" s="436">
        <f>VLOOKUP(C6959,'LICH THI'!C:AA,13,0)</f>
        <v>14</v>
      </c>
      <c r="F6959" s="436">
        <f t="shared" si="1416"/>
        <v>14</v>
      </c>
      <c r="G6959" s="436">
        <f>VLOOKUP(C6959,'LICH THI'!C:AA,14,0)</f>
        <v>1</v>
      </c>
      <c r="H6959" s="436">
        <f t="shared" si="1407"/>
        <v>1</v>
      </c>
      <c r="I6959" s="436" t="str">
        <f t="shared" si="1408"/>
        <v>Đào Thị Hương</v>
      </c>
      <c r="J6959" s="436"/>
      <c r="K6959" s="436">
        <f t="shared" si="1409"/>
        <v>1</v>
      </c>
      <c r="L6959" s="436" t="str">
        <f t="shared" si="1410"/>
        <v>DC3VL25-DC-1</v>
      </c>
      <c r="M6959" s="436">
        <f t="shared" si="1411"/>
        <v>11</v>
      </c>
      <c r="N6959" s="437">
        <f t="shared" si="1417"/>
        <v>8</v>
      </c>
      <c r="O6959" s="437"/>
      <c r="P6959" s="430" t="str">
        <f t="shared" si="1412"/>
        <v/>
      </c>
      <c r="U6959" s="177">
        <v>4</v>
      </c>
      <c r="V6959" s="177" t="s">
        <v>4092</v>
      </c>
      <c r="W6959" s="177" t="s">
        <v>3576</v>
      </c>
      <c r="X6959" s="177" t="s">
        <v>2663</v>
      </c>
      <c r="Y6959" s="177" t="s">
        <v>4093</v>
      </c>
      <c r="Z6959" s="177" t="s">
        <v>6122</v>
      </c>
      <c r="AA6959" s="525" t="s">
        <v>4094</v>
      </c>
      <c r="AB6959" s="399" t="str">
        <f t="shared" si="1413"/>
        <v>DC3VL25</v>
      </c>
      <c r="AC6959" s="399" t="str">
        <f t="shared" si="1414"/>
        <v>DC3VL25-DC</v>
      </c>
      <c r="AD6959" t="str">
        <f>Y6959&amp;"-"&amp;VLOOKUP(AC6959,'LICH THI'!C:AA,9,0)</f>
        <v>65DCVL22174-42470</v>
      </c>
      <c r="AE6959">
        <f t="shared" si="1415"/>
        <v>1</v>
      </c>
    </row>
    <row r="6960" spans="1:31" x14ac:dyDescent="0.25">
      <c r="A6960" s="436" t="str">
        <f t="shared" si="1405"/>
        <v>DC3VL25-DC-5</v>
      </c>
      <c r="B6960" s="436">
        <f>COUNTIF(AC$4:AC6960,AC6960)</f>
        <v>5</v>
      </c>
      <c r="C6960" s="436" t="str">
        <f t="shared" si="1406"/>
        <v>DC3VL25-DC</v>
      </c>
      <c r="D6960" s="436">
        <f>VLOOKUP(C6960,'LICH THI'!C:AA,12,0)</f>
        <v>14</v>
      </c>
      <c r="E6960" s="436">
        <f>VLOOKUP(C6960,'LICH THI'!C:AA,13,0)</f>
        <v>14</v>
      </c>
      <c r="F6960" s="436">
        <f t="shared" si="1416"/>
        <v>14</v>
      </c>
      <c r="G6960" s="436">
        <f>VLOOKUP(C6960,'LICH THI'!C:AA,14,0)</f>
        <v>1</v>
      </c>
      <c r="H6960" s="436">
        <f t="shared" si="1407"/>
        <v>1</v>
      </c>
      <c r="I6960" s="436" t="str">
        <f t="shared" si="1408"/>
        <v>Lưu Tùng Lâm</v>
      </c>
      <c r="J6960" s="436"/>
      <c r="K6960" s="436">
        <f t="shared" si="1409"/>
        <v>1</v>
      </c>
      <c r="L6960" s="436" t="str">
        <f t="shared" si="1410"/>
        <v>DC3VL25-DC-1</v>
      </c>
      <c r="M6960" s="436">
        <f t="shared" si="1411"/>
        <v>11</v>
      </c>
      <c r="N6960" s="437">
        <f t="shared" si="1417"/>
        <v>9</v>
      </c>
      <c r="O6960" s="437"/>
      <c r="P6960" s="430" t="str">
        <f t="shared" si="1412"/>
        <v/>
      </c>
      <c r="U6960" s="177">
        <v>5</v>
      </c>
      <c r="V6960" s="177" t="s">
        <v>4092</v>
      </c>
      <c r="W6960" s="177" t="s">
        <v>5954</v>
      </c>
      <c r="X6960" s="177" t="s">
        <v>2884</v>
      </c>
      <c r="Y6960" s="177" t="s">
        <v>5955</v>
      </c>
      <c r="Z6960" s="177" t="s">
        <v>6122</v>
      </c>
      <c r="AA6960" s="525" t="s">
        <v>3454</v>
      </c>
      <c r="AB6960" s="399" t="str">
        <f t="shared" si="1413"/>
        <v>DC3VL25</v>
      </c>
      <c r="AC6960" s="399" t="str">
        <f t="shared" si="1414"/>
        <v>DC3VL25-DC</v>
      </c>
      <c r="AD6960" t="str">
        <f>Y6960&amp;"-"&amp;VLOOKUP(AC6960,'LICH THI'!C:AA,9,0)</f>
        <v>65DCVL22173-42470</v>
      </c>
      <c r="AE6960">
        <f t="shared" si="1415"/>
        <v>1</v>
      </c>
    </row>
    <row r="6961" spans="1:31" x14ac:dyDescent="0.25">
      <c r="A6961" s="436" t="str">
        <f t="shared" si="1405"/>
        <v>DC3VL25-DC-6</v>
      </c>
      <c r="B6961" s="436">
        <f>COUNTIF(AC$4:AC6961,AC6961)</f>
        <v>6</v>
      </c>
      <c r="C6961" s="436" t="str">
        <f t="shared" si="1406"/>
        <v>DC3VL25-DC</v>
      </c>
      <c r="D6961" s="436">
        <f>VLOOKUP(C6961,'LICH THI'!C:AA,12,0)</f>
        <v>14</v>
      </c>
      <c r="E6961" s="436">
        <f>VLOOKUP(C6961,'LICH THI'!C:AA,13,0)</f>
        <v>14</v>
      </c>
      <c r="F6961" s="436">
        <f t="shared" si="1416"/>
        <v>14</v>
      </c>
      <c r="G6961" s="436">
        <f>VLOOKUP(C6961,'LICH THI'!C:AA,14,0)</f>
        <v>1</v>
      </c>
      <c r="H6961" s="436">
        <f t="shared" si="1407"/>
        <v>1</v>
      </c>
      <c r="I6961" s="436" t="str">
        <f t="shared" si="1408"/>
        <v>Nguyễn Trung Lâm</v>
      </c>
      <c r="J6961" s="436"/>
      <c r="K6961" s="436">
        <f t="shared" si="1409"/>
        <v>1</v>
      </c>
      <c r="L6961" s="436" t="str">
        <f t="shared" si="1410"/>
        <v>DC3VL25-DC-1</v>
      </c>
      <c r="M6961" s="436">
        <f t="shared" si="1411"/>
        <v>11</v>
      </c>
      <c r="N6961" s="437">
        <f t="shared" si="1417"/>
        <v>10</v>
      </c>
      <c r="O6961" s="437"/>
      <c r="P6961" s="430" t="str">
        <f t="shared" si="1412"/>
        <v/>
      </c>
      <c r="U6961" s="177">
        <v>6</v>
      </c>
      <c r="V6961" s="177" t="s">
        <v>4092</v>
      </c>
      <c r="W6961" s="177" t="s">
        <v>2687</v>
      </c>
      <c r="X6961" s="177" t="s">
        <v>2884</v>
      </c>
      <c r="Y6961" s="177" t="s">
        <v>5956</v>
      </c>
      <c r="Z6961" s="177" t="s">
        <v>6122</v>
      </c>
      <c r="AA6961" s="525" t="s">
        <v>5957</v>
      </c>
      <c r="AB6961" s="399" t="str">
        <f t="shared" si="1413"/>
        <v>DC3VL25</v>
      </c>
      <c r="AC6961" s="399" t="str">
        <f t="shared" si="1414"/>
        <v>DC3VL25-DC</v>
      </c>
      <c r="AD6961" t="str">
        <f>Y6961&amp;"-"&amp;VLOOKUP(AC6961,'LICH THI'!C:AA,9,0)</f>
        <v>65DCVL22175-42470</v>
      </c>
      <c r="AE6961">
        <f t="shared" si="1415"/>
        <v>1</v>
      </c>
    </row>
    <row r="6962" spans="1:31" x14ac:dyDescent="0.25">
      <c r="A6962" s="436" t="str">
        <f t="shared" si="1405"/>
        <v>DC3VL25-DC-7</v>
      </c>
      <c r="B6962" s="436">
        <f>COUNTIF(AC$4:AC6962,AC6962)</f>
        <v>7</v>
      </c>
      <c r="C6962" s="436" t="str">
        <f t="shared" si="1406"/>
        <v>DC3VL25-DC</v>
      </c>
      <c r="D6962" s="436">
        <f>VLOOKUP(C6962,'LICH THI'!C:AA,12,0)</f>
        <v>14</v>
      </c>
      <c r="E6962" s="436">
        <f>VLOOKUP(C6962,'LICH THI'!C:AA,13,0)</f>
        <v>14</v>
      </c>
      <c r="F6962" s="436">
        <f t="shared" si="1416"/>
        <v>14</v>
      </c>
      <c r="G6962" s="436">
        <f>VLOOKUP(C6962,'LICH THI'!C:AA,14,0)</f>
        <v>1</v>
      </c>
      <c r="H6962" s="436">
        <f t="shared" si="1407"/>
        <v>1</v>
      </c>
      <c r="I6962" s="436" t="str">
        <f t="shared" si="1408"/>
        <v>Phạm Hữu Tùng Lâm</v>
      </c>
      <c r="J6962" s="436"/>
      <c r="K6962" s="436">
        <f t="shared" si="1409"/>
        <v>1</v>
      </c>
      <c r="L6962" s="436" t="str">
        <f t="shared" si="1410"/>
        <v>DC3VL25-DC-1</v>
      </c>
      <c r="M6962" s="436">
        <f t="shared" si="1411"/>
        <v>11</v>
      </c>
      <c r="N6962" s="437">
        <f t="shared" si="1417"/>
        <v>11</v>
      </c>
      <c r="O6962" s="437"/>
      <c r="P6962" s="430" t="str">
        <f t="shared" si="1412"/>
        <v/>
      </c>
      <c r="U6962" s="177">
        <v>7</v>
      </c>
      <c r="V6962" s="177" t="s">
        <v>4092</v>
      </c>
      <c r="W6962" s="177" t="s">
        <v>6124</v>
      </c>
      <c r="X6962" s="177" t="s">
        <v>2884</v>
      </c>
      <c r="Y6962" s="177" t="s">
        <v>6125</v>
      </c>
      <c r="Z6962" s="177" t="s">
        <v>6122</v>
      </c>
      <c r="AA6962" s="525" t="s">
        <v>6126</v>
      </c>
      <c r="AB6962" s="399" t="str">
        <f t="shared" si="1413"/>
        <v>DC3VL25</v>
      </c>
      <c r="AC6962" s="399" t="str">
        <f t="shared" si="1414"/>
        <v>DC3VL25-DC</v>
      </c>
      <c r="AD6962" t="str">
        <f>Y6962&amp;"-"&amp;VLOOKUP(AC6962,'LICH THI'!C:AA,9,0)</f>
        <v>65DCVL24153-42470</v>
      </c>
      <c r="AE6962">
        <f t="shared" si="1415"/>
        <v>1</v>
      </c>
    </row>
    <row r="6963" spans="1:31" x14ac:dyDescent="0.25">
      <c r="A6963" s="436" t="str">
        <f t="shared" si="1405"/>
        <v>DC3VL25-DC-8</v>
      </c>
      <c r="B6963" s="436">
        <f>COUNTIF(AC$4:AC6963,AC6963)</f>
        <v>8</v>
      </c>
      <c r="C6963" s="436" t="str">
        <f t="shared" si="1406"/>
        <v>DC3VL25-DC</v>
      </c>
      <c r="D6963" s="436">
        <f>VLOOKUP(C6963,'LICH THI'!C:AA,12,0)</f>
        <v>14</v>
      </c>
      <c r="E6963" s="436">
        <f>VLOOKUP(C6963,'LICH THI'!C:AA,13,0)</f>
        <v>14</v>
      </c>
      <c r="F6963" s="436">
        <f t="shared" si="1416"/>
        <v>14</v>
      </c>
      <c r="G6963" s="436">
        <f>VLOOKUP(C6963,'LICH THI'!C:AA,14,0)</f>
        <v>1</v>
      </c>
      <c r="H6963" s="436">
        <f t="shared" si="1407"/>
        <v>1</v>
      </c>
      <c r="I6963" s="436" t="str">
        <f t="shared" si="1408"/>
        <v>Phạm Hà Trà Lý</v>
      </c>
      <c r="J6963" s="436"/>
      <c r="K6963" s="436">
        <f t="shared" si="1409"/>
        <v>1</v>
      </c>
      <c r="L6963" s="436" t="str">
        <f t="shared" si="1410"/>
        <v>DC3VL25-DC-1</v>
      </c>
      <c r="M6963" s="436">
        <f t="shared" si="1411"/>
        <v>11</v>
      </c>
      <c r="N6963" s="437">
        <f t="shared" si="1417"/>
        <v>12</v>
      </c>
      <c r="O6963" s="437"/>
      <c r="P6963" s="430" t="str">
        <f t="shared" si="1412"/>
        <v/>
      </c>
      <c r="U6963" s="177">
        <v>8</v>
      </c>
      <c r="V6963" s="177" t="s">
        <v>4092</v>
      </c>
      <c r="W6963" s="177" t="s">
        <v>4095</v>
      </c>
      <c r="X6963" s="177" t="s">
        <v>2673</v>
      </c>
      <c r="Y6963" s="177" t="s">
        <v>4096</v>
      </c>
      <c r="Z6963" s="177" t="s">
        <v>6122</v>
      </c>
      <c r="AA6963" s="525" t="s">
        <v>4097</v>
      </c>
      <c r="AB6963" s="399" t="str">
        <f t="shared" si="1413"/>
        <v>DC3VL25</v>
      </c>
      <c r="AC6963" s="399" t="str">
        <f t="shared" si="1414"/>
        <v>DC3VL25-DC</v>
      </c>
      <c r="AD6963" t="str">
        <f>Y6963&amp;"-"&amp;VLOOKUP(AC6963,'LICH THI'!C:AA,9,0)</f>
        <v>65DCVL20150-42470</v>
      </c>
      <c r="AE6963">
        <f t="shared" si="1415"/>
        <v>1</v>
      </c>
    </row>
    <row r="6964" spans="1:31" x14ac:dyDescent="0.25">
      <c r="A6964" s="436" t="str">
        <f t="shared" si="1405"/>
        <v>DC3VL25-DC-9</v>
      </c>
      <c r="B6964" s="436">
        <f>COUNTIF(AC$4:AC6964,AC6964)</f>
        <v>9</v>
      </c>
      <c r="C6964" s="436" t="str">
        <f t="shared" si="1406"/>
        <v>DC3VL25-DC</v>
      </c>
      <c r="D6964" s="436">
        <f>VLOOKUP(C6964,'LICH THI'!C:AA,12,0)</f>
        <v>14</v>
      </c>
      <c r="E6964" s="436">
        <f>VLOOKUP(C6964,'LICH THI'!C:AA,13,0)</f>
        <v>14</v>
      </c>
      <c r="F6964" s="436">
        <f t="shared" si="1416"/>
        <v>14</v>
      </c>
      <c r="G6964" s="436">
        <f>VLOOKUP(C6964,'LICH THI'!C:AA,14,0)</f>
        <v>1</v>
      </c>
      <c r="H6964" s="436">
        <f t="shared" si="1407"/>
        <v>1</v>
      </c>
      <c r="I6964" s="436" t="str">
        <f t="shared" si="1408"/>
        <v>Trần Thị Thanh Nhàn</v>
      </c>
      <c r="J6964" s="436"/>
      <c r="K6964" s="436">
        <f t="shared" si="1409"/>
        <v>1</v>
      </c>
      <c r="L6964" s="436" t="str">
        <f t="shared" si="1410"/>
        <v>DC3VL25-DC-1</v>
      </c>
      <c r="M6964" s="436">
        <f t="shared" si="1411"/>
        <v>11</v>
      </c>
      <c r="N6964" s="437">
        <f t="shared" si="1417"/>
        <v>13</v>
      </c>
      <c r="O6964" s="437"/>
      <c r="P6964" s="430" t="str">
        <f t="shared" si="1412"/>
        <v/>
      </c>
      <c r="U6964" s="177">
        <v>9</v>
      </c>
      <c r="V6964" s="177" t="s">
        <v>4092</v>
      </c>
      <c r="W6964" s="177" t="s">
        <v>3028</v>
      </c>
      <c r="X6964" s="177" t="s">
        <v>4537</v>
      </c>
      <c r="Y6964" s="177" t="s">
        <v>6127</v>
      </c>
      <c r="Z6964" s="177" t="s">
        <v>6122</v>
      </c>
      <c r="AA6964" s="525" t="s">
        <v>5291</v>
      </c>
      <c r="AB6964" s="399" t="str">
        <f t="shared" si="1413"/>
        <v>DC3VL25</v>
      </c>
      <c r="AC6964" s="399" t="str">
        <f t="shared" si="1414"/>
        <v>DC3VL25-DC</v>
      </c>
      <c r="AD6964" t="str">
        <f>Y6964&amp;"-"&amp;VLOOKUP(AC6964,'LICH THI'!C:AA,9,0)</f>
        <v>65DCVL24407-42470</v>
      </c>
      <c r="AE6964">
        <f t="shared" si="1415"/>
        <v>1</v>
      </c>
    </row>
    <row r="6965" spans="1:31" x14ac:dyDescent="0.25">
      <c r="A6965" s="436" t="str">
        <f t="shared" si="1405"/>
        <v>DC3VL25-DC-10</v>
      </c>
      <c r="B6965" s="436">
        <f>COUNTIF(AC$4:AC6965,AC6965)</f>
        <v>10</v>
      </c>
      <c r="C6965" s="436" t="str">
        <f t="shared" si="1406"/>
        <v>DC3VL25-DC</v>
      </c>
      <c r="D6965" s="436">
        <f>VLOOKUP(C6965,'LICH THI'!C:AA,12,0)</f>
        <v>14</v>
      </c>
      <c r="E6965" s="436">
        <f>VLOOKUP(C6965,'LICH THI'!C:AA,13,0)</f>
        <v>14</v>
      </c>
      <c r="F6965" s="436">
        <f t="shared" si="1416"/>
        <v>14</v>
      </c>
      <c r="G6965" s="436">
        <f>VLOOKUP(C6965,'LICH THI'!C:AA,14,0)</f>
        <v>1</v>
      </c>
      <c r="H6965" s="436">
        <f t="shared" si="1407"/>
        <v>1</v>
      </c>
      <c r="I6965" s="436" t="str">
        <f t="shared" si="1408"/>
        <v>Lê Thị Quỳnh</v>
      </c>
      <c r="J6965" s="436"/>
      <c r="K6965" s="436">
        <f t="shared" si="1409"/>
        <v>1</v>
      </c>
      <c r="L6965" s="436" t="str">
        <f t="shared" si="1410"/>
        <v>DC3VL25-DC-1</v>
      </c>
      <c r="M6965" s="436">
        <f t="shared" si="1411"/>
        <v>11</v>
      </c>
      <c r="N6965" s="437">
        <f t="shared" si="1417"/>
        <v>14</v>
      </c>
      <c r="O6965" s="437"/>
      <c r="P6965" s="430" t="str">
        <f t="shared" si="1412"/>
        <v/>
      </c>
      <c r="U6965" s="177">
        <v>10</v>
      </c>
      <c r="V6965" s="177" t="s">
        <v>4092</v>
      </c>
      <c r="W6965" s="177" t="s">
        <v>3367</v>
      </c>
      <c r="X6965" s="177" t="s">
        <v>2684</v>
      </c>
      <c r="Y6965" s="177" t="s">
        <v>4098</v>
      </c>
      <c r="Z6965" s="177" t="s">
        <v>6122</v>
      </c>
      <c r="AA6965" s="525" t="s">
        <v>4099</v>
      </c>
      <c r="AB6965" s="399" t="str">
        <f t="shared" si="1413"/>
        <v>DC3VL25</v>
      </c>
      <c r="AC6965" s="399" t="str">
        <f t="shared" si="1414"/>
        <v>DC3VL25-DC</v>
      </c>
      <c r="AD6965" t="str">
        <f>Y6965&amp;"-"&amp;VLOOKUP(AC6965,'LICH THI'!C:AA,9,0)</f>
        <v>65DCVL23777-42470</v>
      </c>
      <c r="AE6965">
        <f t="shared" si="1415"/>
        <v>1</v>
      </c>
    </row>
    <row r="6966" spans="1:31" x14ac:dyDescent="0.25">
      <c r="A6966" s="436" t="str">
        <f t="shared" si="1405"/>
        <v>DC3VL25-DC-11</v>
      </c>
      <c r="B6966" s="436">
        <f>COUNTIF(AC$4:AC6966,AC6966)</f>
        <v>11</v>
      </c>
      <c r="C6966" s="436" t="str">
        <f t="shared" si="1406"/>
        <v>DC3VL25-DC</v>
      </c>
      <c r="D6966" s="436">
        <f>VLOOKUP(C6966,'LICH THI'!C:AA,12,0)</f>
        <v>14</v>
      </c>
      <c r="E6966" s="436">
        <f>VLOOKUP(C6966,'LICH THI'!C:AA,13,0)</f>
        <v>14</v>
      </c>
      <c r="F6966" s="436">
        <f t="shared" si="1416"/>
        <v>14</v>
      </c>
      <c r="G6966" s="436">
        <f>VLOOKUP(C6966,'LICH THI'!C:AA,14,0)</f>
        <v>1</v>
      </c>
      <c r="H6966" s="436">
        <f t="shared" si="1407"/>
        <v>1</v>
      </c>
      <c r="I6966" s="436" t="str">
        <f t="shared" si="1408"/>
        <v>Nguyễn Hoàng Sơn</v>
      </c>
      <c r="J6966" s="436"/>
      <c r="K6966" s="436">
        <f t="shared" si="1409"/>
        <v>1</v>
      </c>
      <c r="L6966" s="436" t="str">
        <f t="shared" si="1410"/>
        <v>DC3VL25-DC-1</v>
      </c>
      <c r="M6966" s="436">
        <f t="shared" si="1411"/>
        <v>11</v>
      </c>
      <c r="N6966" s="437">
        <f t="shared" si="1417"/>
        <v>1</v>
      </c>
      <c r="O6966" s="437"/>
      <c r="P6966" s="430" t="str">
        <f t="shared" si="1412"/>
        <v/>
      </c>
      <c r="U6966" s="177">
        <v>11</v>
      </c>
      <c r="V6966" s="177" t="s">
        <v>4092</v>
      </c>
      <c r="W6966" s="177" t="s">
        <v>3785</v>
      </c>
      <c r="X6966" s="177" t="s">
        <v>2688</v>
      </c>
      <c r="Y6966" s="177" t="s">
        <v>4100</v>
      </c>
      <c r="Z6966" s="177" t="s">
        <v>6122</v>
      </c>
      <c r="AA6966" s="525" t="s">
        <v>4101</v>
      </c>
      <c r="AB6966" s="399" t="str">
        <f t="shared" si="1413"/>
        <v>DC3VL25</v>
      </c>
      <c r="AC6966" s="399" t="str">
        <f t="shared" si="1414"/>
        <v>DC3VL25-DC</v>
      </c>
      <c r="AD6966" t="str">
        <f>Y6966&amp;"-"&amp;VLOOKUP(AC6966,'LICH THI'!C:AA,9,0)</f>
        <v>65DCVL22172-42470</v>
      </c>
      <c r="AE6966">
        <f t="shared" si="1415"/>
        <v>1</v>
      </c>
    </row>
    <row r="6967" spans="1:31" x14ac:dyDescent="0.25">
      <c r="A6967" s="436" t="str">
        <f t="shared" si="1405"/>
        <v>DC3VL25-DC-12</v>
      </c>
      <c r="B6967" s="436">
        <f>COUNTIF(AC$4:AC6967,AC6967)</f>
        <v>12</v>
      </c>
      <c r="C6967" s="436" t="str">
        <f t="shared" si="1406"/>
        <v>DC3VL25-DC</v>
      </c>
      <c r="D6967" s="436">
        <f>VLOOKUP(C6967,'LICH THI'!C:AA,12,0)</f>
        <v>14</v>
      </c>
      <c r="E6967" s="436">
        <f>VLOOKUP(C6967,'LICH THI'!C:AA,13,0)</f>
        <v>14</v>
      </c>
      <c r="F6967" s="436">
        <f t="shared" si="1416"/>
        <v>14</v>
      </c>
      <c r="G6967" s="436">
        <f>VLOOKUP(C6967,'LICH THI'!C:AA,14,0)</f>
        <v>1</v>
      </c>
      <c r="H6967" s="436">
        <f t="shared" si="1407"/>
        <v>1</v>
      </c>
      <c r="I6967" s="436" t="str">
        <f t="shared" si="1408"/>
        <v>Nguyễn Thị Thanh</v>
      </c>
      <c r="J6967" s="436"/>
      <c r="K6967" s="436">
        <f t="shared" si="1409"/>
        <v>1</v>
      </c>
      <c r="L6967" s="436" t="str">
        <f t="shared" si="1410"/>
        <v>DC3VL25-DC-1</v>
      </c>
      <c r="M6967" s="436">
        <f t="shared" si="1411"/>
        <v>11</v>
      </c>
      <c r="N6967" s="437">
        <f t="shared" si="1417"/>
        <v>2</v>
      </c>
      <c r="O6967" s="437"/>
      <c r="P6967" s="430" t="str">
        <f t="shared" si="1412"/>
        <v/>
      </c>
      <c r="U6967" s="177">
        <v>12</v>
      </c>
      <c r="V6967" s="177" t="s">
        <v>4092</v>
      </c>
      <c r="W6967" s="177" t="s">
        <v>2619</v>
      </c>
      <c r="X6967" s="177" t="s">
        <v>3552</v>
      </c>
      <c r="Y6967" s="177" t="s">
        <v>6022</v>
      </c>
      <c r="Z6967" s="177" t="s">
        <v>6122</v>
      </c>
      <c r="AA6967" s="525" t="s">
        <v>2928</v>
      </c>
      <c r="AB6967" s="399" t="str">
        <f t="shared" si="1413"/>
        <v>DC3VL25</v>
      </c>
      <c r="AC6967" s="399" t="str">
        <f t="shared" si="1414"/>
        <v>DC3VL25-DC</v>
      </c>
      <c r="AD6967" t="str">
        <f>Y6967&amp;"-"&amp;VLOOKUP(AC6967,'LICH THI'!C:AA,9,0)</f>
        <v>65DCVL21884-42470</v>
      </c>
      <c r="AE6967">
        <f t="shared" si="1415"/>
        <v>1</v>
      </c>
    </row>
    <row r="6968" spans="1:31" x14ac:dyDescent="0.25">
      <c r="A6968" s="436" t="str">
        <f t="shared" si="1405"/>
        <v>DC3VL25-DC-13</v>
      </c>
      <c r="B6968" s="436">
        <f>COUNTIF(AC$4:AC6968,AC6968)</f>
        <v>13</v>
      </c>
      <c r="C6968" s="436" t="str">
        <f t="shared" si="1406"/>
        <v>DC3VL25-DC</v>
      </c>
      <c r="D6968" s="436">
        <f>VLOOKUP(C6968,'LICH THI'!C:AA,12,0)</f>
        <v>14</v>
      </c>
      <c r="E6968" s="436">
        <f>VLOOKUP(C6968,'LICH THI'!C:AA,13,0)</f>
        <v>14</v>
      </c>
      <c r="F6968" s="436">
        <f t="shared" si="1416"/>
        <v>14</v>
      </c>
      <c r="G6968" s="436">
        <f>VLOOKUP(C6968,'LICH THI'!C:AA,14,0)</f>
        <v>1</v>
      </c>
      <c r="H6968" s="436">
        <f t="shared" si="1407"/>
        <v>1</v>
      </c>
      <c r="I6968" s="436" t="str">
        <f t="shared" si="1408"/>
        <v>Vũ Thị Trinh</v>
      </c>
      <c r="J6968" s="436"/>
      <c r="K6968" s="436">
        <f t="shared" si="1409"/>
        <v>1</v>
      </c>
      <c r="L6968" s="436" t="str">
        <f t="shared" si="1410"/>
        <v>DC3VL25-DC-1</v>
      </c>
      <c r="M6968" s="436">
        <f t="shared" si="1411"/>
        <v>11</v>
      </c>
      <c r="N6968" s="437">
        <f t="shared" si="1417"/>
        <v>3</v>
      </c>
      <c r="O6968" s="437"/>
      <c r="P6968" s="430" t="str">
        <f t="shared" si="1412"/>
        <v/>
      </c>
      <c r="U6968" s="177">
        <v>13</v>
      </c>
      <c r="V6968" s="177" t="s">
        <v>4092</v>
      </c>
      <c r="W6968" s="177" t="s">
        <v>2615</v>
      </c>
      <c r="X6968" s="177" t="s">
        <v>3697</v>
      </c>
      <c r="Y6968" s="177" t="s">
        <v>6128</v>
      </c>
      <c r="Z6968" s="177" t="s">
        <v>6122</v>
      </c>
      <c r="AA6968" s="525" t="s">
        <v>3862</v>
      </c>
      <c r="AB6968" s="399" t="str">
        <f t="shared" si="1413"/>
        <v>DC3VL25</v>
      </c>
      <c r="AC6968" s="399" t="str">
        <f t="shared" si="1414"/>
        <v>DC3VL25-DC</v>
      </c>
      <c r="AD6968" t="str">
        <f>Y6968&amp;"-"&amp;VLOOKUP(AC6968,'LICH THI'!C:AA,9,0)</f>
        <v>65DCVL22932-42470</v>
      </c>
      <c r="AE6968">
        <f t="shared" si="1415"/>
        <v>1</v>
      </c>
    </row>
    <row r="6969" spans="1:31" x14ac:dyDescent="0.25">
      <c r="A6969" s="436" t="str">
        <f t="shared" si="1405"/>
        <v>DC3VL25-DC-14</v>
      </c>
      <c r="B6969" s="436">
        <f>COUNTIF(AC$4:AC6969,AC6969)</f>
        <v>14</v>
      </c>
      <c r="C6969" s="436" t="str">
        <f t="shared" si="1406"/>
        <v>DC3VL25-DC</v>
      </c>
      <c r="D6969" s="436">
        <f>VLOOKUP(C6969,'LICH THI'!C:AA,12,0)</f>
        <v>14</v>
      </c>
      <c r="E6969" s="436">
        <f>VLOOKUP(C6969,'LICH THI'!C:AA,13,0)</f>
        <v>14</v>
      </c>
      <c r="F6969" s="436">
        <f t="shared" si="1416"/>
        <v>14</v>
      </c>
      <c r="G6969" s="436">
        <f>VLOOKUP(C6969,'LICH THI'!C:AA,14,0)</f>
        <v>1</v>
      </c>
      <c r="H6969" s="436">
        <f t="shared" si="1407"/>
        <v>1</v>
      </c>
      <c r="I6969" s="436" t="str">
        <f t="shared" si="1408"/>
        <v>Nguyễn Thanh Vân</v>
      </c>
      <c r="J6969" s="436"/>
      <c r="K6969" s="436">
        <f t="shared" si="1409"/>
        <v>1</v>
      </c>
      <c r="L6969" s="436" t="str">
        <f t="shared" si="1410"/>
        <v>DC3VL25-DC-1</v>
      </c>
      <c r="M6969" s="436">
        <f t="shared" si="1411"/>
        <v>11</v>
      </c>
      <c r="N6969" s="437">
        <f t="shared" si="1417"/>
        <v>4</v>
      </c>
      <c r="O6969" s="437"/>
      <c r="P6969" s="430" t="str">
        <f t="shared" si="1412"/>
        <v/>
      </c>
      <c r="U6969" s="177">
        <v>14</v>
      </c>
      <c r="V6969" s="177" t="s">
        <v>4092</v>
      </c>
      <c r="W6969" s="177" t="s">
        <v>4080</v>
      </c>
      <c r="X6969" s="177" t="s">
        <v>4458</v>
      </c>
      <c r="Y6969" s="177" t="s">
        <v>6129</v>
      </c>
      <c r="Z6969" s="177" t="s">
        <v>6122</v>
      </c>
      <c r="AA6969" s="525" t="s">
        <v>5455</v>
      </c>
      <c r="AB6969" s="399" t="str">
        <f t="shared" si="1413"/>
        <v>DC3VL25</v>
      </c>
      <c r="AC6969" s="399" t="str">
        <f t="shared" si="1414"/>
        <v>DC3VL25-DC</v>
      </c>
      <c r="AD6969" t="str">
        <f>Y6969&amp;"-"&amp;VLOOKUP(AC6969,'LICH THI'!C:AA,9,0)</f>
        <v>65DCVL24145-42470</v>
      </c>
      <c r="AE6969">
        <f t="shared" si="1415"/>
        <v>1</v>
      </c>
    </row>
    <row r="6970" spans="1:31" x14ac:dyDescent="0.25">
      <c r="A6970" s="436" t="str">
        <f t="shared" si="1405"/>
        <v>DC4CT11-DC-1</v>
      </c>
      <c r="B6970" s="436">
        <f>COUNTIF(AC$4:AC6970,AC6970)</f>
        <v>1</v>
      </c>
      <c r="C6970" s="436" t="str">
        <f t="shared" si="1406"/>
        <v>DC4CT11-DC</v>
      </c>
      <c r="D6970" s="436">
        <f>VLOOKUP(C6970,'LICH THI'!C:AA,12,0)</f>
        <v>14</v>
      </c>
      <c r="E6970" s="436">
        <f>VLOOKUP(C6970,'LICH THI'!C:AA,13,0)</f>
        <v>0</v>
      </c>
      <c r="F6970" s="436" t="str">
        <f t="shared" si="1416"/>
        <v/>
      </c>
      <c r="G6970" s="436" t="str">
        <f>VLOOKUP(C6970,'LICH THI'!C:AA,14,0)</f>
        <v/>
      </c>
      <c r="H6970" s="436" t="str">
        <f t="shared" si="1407"/>
        <v/>
      </c>
      <c r="I6970" s="436" t="str">
        <f t="shared" si="1408"/>
        <v>Đinh Sơn Bách</v>
      </c>
      <c r="J6970" s="436"/>
      <c r="K6970" s="436">
        <f t="shared" si="1409"/>
        <v>1</v>
      </c>
      <c r="L6970" s="436" t="str">
        <f t="shared" si="1410"/>
        <v>DC4CT11-DC-1</v>
      </c>
      <c r="M6970" s="436" t="str">
        <f t="shared" si="1411"/>
        <v/>
      </c>
      <c r="N6970" s="437" t="e">
        <f t="shared" si="1417"/>
        <v>#VALUE!</v>
      </c>
      <c r="O6970" s="437"/>
      <c r="P6970" s="430" t="str">
        <f t="shared" si="1412"/>
        <v/>
      </c>
      <c r="U6970" s="177">
        <v>9</v>
      </c>
      <c r="V6970" s="177" t="s">
        <v>3459</v>
      </c>
      <c r="W6970" s="177" t="s">
        <v>4068</v>
      </c>
      <c r="X6970" s="177" t="s">
        <v>4069</v>
      </c>
      <c r="Y6970" s="177" t="s">
        <v>4070</v>
      </c>
      <c r="Z6970" s="177" t="s">
        <v>7341</v>
      </c>
      <c r="AA6970" s="525" t="s">
        <v>4071</v>
      </c>
      <c r="AB6970" s="399" t="str">
        <f t="shared" si="1413"/>
        <v>DC4CT11</v>
      </c>
      <c r="AC6970" s="399" t="str">
        <f t="shared" si="1414"/>
        <v>DC4CT11-DC</v>
      </c>
      <c r="AD6970" t="str">
        <f>Y6970&amp;"-"&amp;VLOOKUP(AC6970,'LICH THI'!C:AA,9,0)</f>
        <v>65DCCS20662-42483</v>
      </c>
      <c r="AE6970">
        <f t="shared" si="1415"/>
        <v>1</v>
      </c>
    </row>
    <row r="6971" spans="1:31" x14ac:dyDescent="0.25">
      <c r="A6971" s="436" t="str">
        <f t="shared" si="1405"/>
        <v>DC4CT11-DC-2</v>
      </c>
      <c r="B6971" s="436">
        <f>COUNTIF(AC$4:AC6971,AC6971)</f>
        <v>2</v>
      </c>
      <c r="C6971" s="436" t="str">
        <f t="shared" si="1406"/>
        <v>DC4CT11-DC</v>
      </c>
      <c r="D6971" s="436">
        <f>VLOOKUP(C6971,'LICH THI'!C:AA,12,0)</f>
        <v>14</v>
      </c>
      <c r="E6971" s="436">
        <f>VLOOKUP(C6971,'LICH THI'!C:AA,13,0)</f>
        <v>0</v>
      </c>
      <c r="F6971" s="436" t="str">
        <f t="shared" si="1416"/>
        <v/>
      </c>
      <c r="G6971" s="436" t="str">
        <f>VLOOKUP(C6971,'LICH THI'!C:AA,14,0)</f>
        <v/>
      </c>
      <c r="H6971" s="436" t="str">
        <f t="shared" si="1407"/>
        <v/>
      </c>
      <c r="I6971" s="436" t="str">
        <f t="shared" si="1408"/>
        <v>Lê Đức Dũng</v>
      </c>
      <c r="J6971" s="436"/>
      <c r="K6971" s="436">
        <f t="shared" si="1409"/>
        <v>1</v>
      </c>
      <c r="L6971" s="436" t="str">
        <f t="shared" si="1410"/>
        <v>DC4CT11-DC-1</v>
      </c>
      <c r="M6971" s="436" t="str">
        <f t="shared" si="1411"/>
        <v/>
      </c>
      <c r="N6971" s="437" t="e">
        <f t="shared" si="1417"/>
        <v>#VALUE!</v>
      </c>
      <c r="O6971" s="437"/>
      <c r="P6971" s="430" t="str">
        <f t="shared" si="1412"/>
        <v/>
      </c>
      <c r="U6971" s="177">
        <v>5</v>
      </c>
      <c r="V6971" s="177" t="s">
        <v>3455</v>
      </c>
      <c r="W6971" s="177" t="s">
        <v>3456</v>
      </c>
      <c r="X6971" s="177" t="s">
        <v>2827</v>
      </c>
      <c r="Y6971" s="177" t="s">
        <v>3457</v>
      </c>
      <c r="Z6971" s="177" t="s">
        <v>7341</v>
      </c>
      <c r="AA6971" s="525" t="s">
        <v>3458</v>
      </c>
      <c r="AB6971" s="399" t="str">
        <f t="shared" si="1413"/>
        <v>DC4CT11</v>
      </c>
      <c r="AC6971" s="399" t="str">
        <f t="shared" si="1414"/>
        <v>DC4CT11-DC</v>
      </c>
      <c r="AD6971" t="str">
        <f>Y6971&amp;"-"&amp;VLOOKUP(AC6971,'LICH THI'!C:AA,9,0)</f>
        <v>65DCCD21689-42483</v>
      </c>
      <c r="AE6971">
        <f t="shared" si="1415"/>
        <v>1</v>
      </c>
    </row>
    <row r="6972" spans="1:31" x14ac:dyDescent="0.25">
      <c r="A6972" s="436" t="str">
        <f t="shared" si="1405"/>
        <v>DC4CT11-DC-3</v>
      </c>
      <c r="B6972" s="436">
        <f>COUNTIF(AC$4:AC6972,AC6972)</f>
        <v>3</v>
      </c>
      <c r="C6972" s="436" t="str">
        <f t="shared" si="1406"/>
        <v>DC4CT11-DC</v>
      </c>
      <c r="D6972" s="436">
        <f>VLOOKUP(C6972,'LICH THI'!C:AA,12,0)</f>
        <v>14</v>
      </c>
      <c r="E6972" s="436">
        <f>VLOOKUP(C6972,'LICH THI'!C:AA,13,0)</f>
        <v>0</v>
      </c>
      <c r="F6972" s="436" t="str">
        <f t="shared" si="1416"/>
        <v/>
      </c>
      <c r="G6972" s="436" t="str">
        <f>VLOOKUP(C6972,'LICH THI'!C:AA,14,0)</f>
        <v/>
      </c>
      <c r="H6972" s="436" t="str">
        <f t="shared" si="1407"/>
        <v/>
      </c>
      <c r="I6972" s="436" t="str">
        <f t="shared" si="1408"/>
        <v>Đào Trường Dương</v>
      </c>
      <c r="J6972" s="436"/>
      <c r="K6972" s="436">
        <f t="shared" si="1409"/>
        <v>1</v>
      </c>
      <c r="L6972" s="436" t="str">
        <f t="shared" si="1410"/>
        <v>DC4CT11-DC-1</v>
      </c>
      <c r="M6972" s="436" t="str">
        <f t="shared" si="1411"/>
        <v/>
      </c>
      <c r="N6972" s="437" t="e">
        <f t="shared" si="1417"/>
        <v>#VALUE!</v>
      </c>
      <c r="O6972" s="437"/>
      <c r="P6972" s="430" t="str">
        <f t="shared" si="1412"/>
        <v/>
      </c>
      <c r="U6972" s="177">
        <v>6</v>
      </c>
      <c r="V6972" s="177" t="s">
        <v>3455</v>
      </c>
      <c r="W6972" s="177" t="s">
        <v>5469</v>
      </c>
      <c r="X6972" s="177" t="s">
        <v>2601</v>
      </c>
      <c r="Y6972" s="177" t="s">
        <v>5470</v>
      </c>
      <c r="Z6972" s="177" t="s">
        <v>7341</v>
      </c>
      <c r="AA6972" s="525" t="s">
        <v>4900</v>
      </c>
      <c r="AB6972" s="399" t="str">
        <f t="shared" si="1413"/>
        <v>DC4CT11</v>
      </c>
      <c r="AC6972" s="399" t="str">
        <f t="shared" si="1414"/>
        <v>DC4CT11-DC</v>
      </c>
      <c r="AD6972" t="str">
        <f>Y6972&amp;"-"&amp;VLOOKUP(AC6972,'LICH THI'!C:AA,9,0)</f>
        <v>65DCCD23053-42483</v>
      </c>
      <c r="AE6972">
        <f t="shared" si="1415"/>
        <v>1</v>
      </c>
    </row>
    <row r="6973" spans="1:31" x14ac:dyDescent="0.25">
      <c r="A6973" s="436" t="str">
        <f t="shared" si="1405"/>
        <v>DC4CT11-DC-4</v>
      </c>
      <c r="B6973" s="436">
        <f>COUNTIF(AC$4:AC6973,AC6973)</f>
        <v>4</v>
      </c>
      <c r="C6973" s="436" t="str">
        <f t="shared" si="1406"/>
        <v>DC4CT11-DC</v>
      </c>
      <c r="D6973" s="436">
        <f>VLOOKUP(C6973,'LICH THI'!C:AA,12,0)</f>
        <v>14</v>
      </c>
      <c r="E6973" s="436">
        <f>VLOOKUP(C6973,'LICH THI'!C:AA,13,0)</f>
        <v>0</v>
      </c>
      <c r="F6973" s="436" t="str">
        <f t="shared" si="1416"/>
        <v/>
      </c>
      <c r="G6973" s="436" t="str">
        <f>VLOOKUP(C6973,'LICH THI'!C:AA,14,0)</f>
        <v/>
      </c>
      <c r="H6973" s="436" t="str">
        <f t="shared" si="1407"/>
        <v/>
      </c>
      <c r="I6973" s="436" t="str">
        <f t="shared" si="1408"/>
        <v>Đỗ Viết Đạo</v>
      </c>
      <c r="J6973" s="436"/>
      <c r="K6973" s="436">
        <f t="shared" si="1409"/>
        <v>1</v>
      </c>
      <c r="L6973" s="436" t="str">
        <f t="shared" si="1410"/>
        <v>DC4CT11-DC-1</v>
      </c>
      <c r="M6973" s="436" t="str">
        <f t="shared" si="1411"/>
        <v/>
      </c>
      <c r="N6973" s="437" t="e">
        <f t="shared" si="1417"/>
        <v>#VALUE!</v>
      </c>
      <c r="O6973" s="437"/>
      <c r="P6973" s="430" t="str">
        <f t="shared" si="1412"/>
        <v/>
      </c>
      <c r="U6973" s="177">
        <v>10</v>
      </c>
      <c r="V6973" s="177" t="s">
        <v>3459</v>
      </c>
      <c r="W6973" s="177" t="s">
        <v>3713</v>
      </c>
      <c r="X6973" s="177" t="s">
        <v>2904</v>
      </c>
      <c r="Y6973" s="177" t="s">
        <v>6236</v>
      </c>
      <c r="Z6973" s="177" t="s">
        <v>7341</v>
      </c>
      <c r="AA6973" s="525" t="s">
        <v>6237</v>
      </c>
      <c r="AB6973" s="399" t="str">
        <f t="shared" si="1413"/>
        <v>DC4CT11</v>
      </c>
      <c r="AC6973" s="399" t="str">
        <f t="shared" si="1414"/>
        <v>DC4CT11-DC</v>
      </c>
      <c r="AD6973" t="str">
        <f>Y6973&amp;"-"&amp;VLOOKUP(AC6973,'LICH THI'!C:AA,9,0)</f>
        <v>65DCCS22470-42483</v>
      </c>
      <c r="AE6973">
        <f t="shared" si="1415"/>
        <v>1</v>
      </c>
    </row>
    <row r="6974" spans="1:31" x14ac:dyDescent="0.25">
      <c r="A6974" s="436" t="str">
        <f t="shared" si="1405"/>
        <v>DC4CT11-DC-5</v>
      </c>
      <c r="B6974" s="436">
        <f>COUNTIF(AC$4:AC6974,AC6974)</f>
        <v>5</v>
      </c>
      <c r="C6974" s="436" t="str">
        <f t="shared" si="1406"/>
        <v>DC4CT11-DC</v>
      </c>
      <c r="D6974" s="436">
        <f>VLOOKUP(C6974,'LICH THI'!C:AA,12,0)</f>
        <v>14</v>
      </c>
      <c r="E6974" s="436">
        <f>VLOOKUP(C6974,'LICH THI'!C:AA,13,0)</f>
        <v>0</v>
      </c>
      <c r="F6974" s="436" t="str">
        <f t="shared" si="1416"/>
        <v/>
      </c>
      <c r="G6974" s="436" t="str">
        <f>VLOOKUP(C6974,'LICH THI'!C:AA,14,0)</f>
        <v/>
      </c>
      <c r="H6974" s="436" t="str">
        <f t="shared" si="1407"/>
        <v/>
      </c>
      <c r="I6974" s="436" t="str">
        <f t="shared" si="1408"/>
        <v>Lường Văn Đạt</v>
      </c>
      <c r="J6974" s="436"/>
      <c r="K6974" s="436">
        <f t="shared" si="1409"/>
        <v>1</v>
      </c>
      <c r="L6974" s="436" t="str">
        <f t="shared" si="1410"/>
        <v>DC4CT11-DC-1</v>
      </c>
      <c r="M6974" s="436" t="str">
        <f t="shared" si="1411"/>
        <v/>
      </c>
      <c r="N6974" s="437" t="e">
        <f t="shared" si="1417"/>
        <v>#VALUE!</v>
      </c>
      <c r="O6974" s="437"/>
      <c r="P6974" s="430" t="str">
        <f t="shared" si="1412"/>
        <v/>
      </c>
      <c r="U6974" s="177">
        <v>1</v>
      </c>
      <c r="V6974" s="177" t="s">
        <v>3102</v>
      </c>
      <c r="W6974" s="177" t="s">
        <v>3658</v>
      </c>
      <c r="X6974" s="177" t="s">
        <v>2746</v>
      </c>
      <c r="Y6974" s="177" t="s">
        <v>3659</v>
      </c>
      <c r="Z6974" s="177" t="s">
        <v>7341</v>
      </c>
      <c r="AA6974" s="525" t="s">
        <v>3660</v>
      </c>
      <c r="AB6974" s="399" t="str">
        <f t="shared" si="1413"/>
        <v>DC4CT11</v>
      </c>
      <c r="AC6974" s="399" t="str">
        <f t="shared" si="1414"/>
        <v>DC4CT11-DC</v>
      </c>
      <c r="AD6974" t="str">
        <f>Y6974&amp;"-"&amp;VLOOKUP(AC6974,'LICH THI'!C:AA,9,0)</f>
        <v>62DCCD3024-42483</v>
      </c>
      <c r="AE6974">
        <f t="shared" si="1415"/>
        <v>1</v>
      </c>
    </row>
    <row r="6975" spans="1:31" x14ac:dyDescent="0.25">
      <c r="A6975" s="436" t="str">
        <f t="shared" si="1405"/>
        <v>DC4CT11-DC-6</v>
      </c>
      <c r="B6975" s="436">
        <f>COUNTIF(AC$4:AC6975,AC6975)</f>
        <v>6</v>
      </c>
      <c r="C6975" s="436" t="str">
        <f t="shared" si="1406"/>
        <v>DC4CT11-DC</v>
      </c>
      <c r="D6975" s="436">
        <f>VLOOKUP(C6975,'LICH THI'!C:AA,12,0)</f>
        <v>14</v>
      </c>
      <c r="E6975" s="436">
        <f>VLOOKUP(C6975,'LICH THI'!C:AA,13,0)</f>
        <v>0</v>
      </c>
      <c r="F6975" s="436" t="str">
        <f t="shared" si="1416"/>
        <v/>
      </c>
      <c r="G6975" s="436" t="str">
        <f>VLOOKUP(C6975,'LICH THI'!C:AA,14,0)</f>
        <v/>
      </c>
      <c r="H6975" s="436" t="str">
        <f t="shared" si="1407"/>
        <v/>
      </c>
      <c r="I6975" s="436" t="str">
        <f t="shared" si="1408"/>
        <v>Trương Đình Khang</v>
      </c>
      <c r="J6975" s="436"/>
      <c r="K6975" s="436">
        <f t="shared" si="1409"/>
        <v>1</v>
      </c>
      <c r="L6975" s="436" t="str">
        <f t="shared" si="1410"/>
        <v>DC4CT11-DC-1</v>
      </c>
      <c r="M6975" s="436" t="str">
        <f t="shared" si="1411"/>
        <v/>
      </c>
      <c r="N6975" s="437" t="e">
        <f t="shared" si="1417"/>
        <v>#VALUE!</v>
      </c>
      <c r="O6975" s="437"/>
      <c r="P6975" s="430" t="str">
        <f t="shared" si="1412"/>
        <v/>
      </c>
      <c r="U6975" s="177">
        <v>2</v>
      </c>
      <c r="V6975" s="177" t="s">
        <v>6441</v>
      </c>
      <c r="W6975" s="177" t="s">
        <v>6784</v>
      </c>
      <c r="X6975" s="177" t="s">
        <v>4814</v>
      </c>
      <c r="Y6975" s="177" t="s">
        <v>6785</v>
      </c>
      <c r="Z6975" s="177" t="s">
        <v>7341</v>
      </c>
      <c r="AA6975" s="525" t="s">
        <v>5098</v>
      </c>
      <c r="AB6975" s="399" t="str">
        <f t="shared" si="1413"/>
        <v>DC4CT11</v>
      </c>
      <c r="AC6975" s="399" t="str">
        <f t="shared" si="1414"/>
        <v>DC4CT11-DC</v>
      </c>
      <c r="AD6975" t="str">
        <f>Y6975&amp;"-"&amp;VLOOKUP(AC6975,'LICH THI'!C:AA,9,0)</f>
        <v>65DCCC23858-42483</v>
      </c>
      <c r="AE6975">
        <f t="shared" si="1415"/>
        <v>1</v>
      </c>
    </row>
    <row r="6976" spans="1:31" x14ac:dyDescent="0.25">
      <c r="A6976" s="436" t="str">
        <f t="shared" si="1405"/>
        <v>DC4CT11-DC-7</v>
      </c>
      <c r="B6976" s="436">
        <f>COUNTIF(AC$4:AC6976,AC6976)</f>
        <v>7</v>
      </c>
      <c r="C6976" s="436" t="str">
        <f t="shared" si="1406"/>
        <v>DC4CT11-DC</v>
      </c>
      <c r="D6976" s="436">
        <f>VLOOKUP(C6976,'LICH THI'!C:AA,12,0)</f>
        <v>14</v>
      </c>
      <c r="E6976" s="436">
        <f>VLOOKUP(C6976,'LICH THI'!C:AA,13,0)</f>
        <v>0</v>
      </c>
      <c r="F6976" s="436" t="str">
        <f t="shared" si="1416"/>
        <v/>
      </c>
      <c r="G6976" s="436" t="str">
        <f>VLOOKUP(C6976,'LICH THI'!C:AA,14,0)</f>
        <v/>
      </c>
      <c r="H6976" s="436" t="str">
        <f t="shared" si="1407"/>
        <v/>
      </c>
      <c r="I6976" s="436" t="str">
        <f t="shared" si="1408"/>
        <v>Trần Đặng Duy Nam</v>
      </c>
      <c r="J6976" s="436"/>
      <c r="K6976" s="436">
        <f t="shared" si="1409"/>
        <v>1</v>
      </c>
      <c r="L6976" s="436" t="str">
        <f t="shared" si="1410"/>
        <v>DC4CT11-DC-1</v>
      </c>
      <c r="M6976" s="436" t="str">
        <f t="shared" si="1411"/>
        <v/>
      </c>
      <c r="N6976" s="437" t="e">
        <f t="shared" si="1417"/>
        <v>#VALUE!</v>
      </c>
      <c r="O6976" s="437"/>
      <c r="P6976" s="430" t="str">
        <f t="shared" si="1412"/>
        <v/>
      </c>
      <c r="U6976" s="177">
        <v>3</v>
      </c>
      <c r="V6976" s="177" t="s">
        <v>6441</v>
      </c>
      <c r="W6976" s="177" t="s">
        <v>6442</v>
      </c>
      <c r="X6976" s="177" t="s">
        <v>2773</v>
      </c>
      <c r="Y6976" s="177" t="s">
        <v>6443</v>
      </c>
      <c r="Z6976" s="177" t="s">
        <v>7341</v>
      </c>
      <c r="AA6976" s="525" t="s">
        <v>4374</v>
      </c>
      <c r="AB6976" s="399" t="str">
        <f t="shared" si="1413"/>
        <v>DC4CT11</v>
      </c>
      <c r="AC6976" s="399" t="str">
        <f t="shared" si="1414"/>
        <v>DC4CT11-DC</v>
      </c>
      <c r="AD6976" t="str">
        <f>Y6976&amp;"-"&amp;VLOOKUP(AC6976,'LICH THI'!C:AA,9,0)</f>
        <v>65DCCC23949-42483</v>
      </c>
      <c r="AE6976">
        <f t="shared" si="1415"/>
        <v>1</v>
      </c>
    </row>
    <row r="6977" spans="1:31" x14ac:dyDescent="0.25">
      <c r="A6977" s="436" t="str">
        <f t="shared" si="1405"/>
        <v>DC4CT11-DC-8</v>
      </c>
      <c r="B6977" s="436">
        <f>COUNTIF(AC$4:AC6977,AC6977)</f>
        <v>8</v>
      </c>
      <c r="C6977" s="436" t="str">
        <f t="shared" si="1406"/>
        <v>DC4CT11-DC</v>
      </c>
      <c r="D6977" s="436">
        <f>VLOOKUP(C6977,'LICH THI'!C:AA,12,0)</f>
        <v>14</v>
      </c>
      <c r="E6977" s="436">
        <f>VLOOKUP(C6977,'LICH THI'!C:AA,13,0)</f>
        <v>0</v>
      </c>
      <c r="F6977" s="436" t="str">
        <f t="shared" si="1416"/>
        <v/>
      </c>
      <c r="G6977" s="436" t="str">
        <f>VLOOKUP(C6977,'LICH THI'!C:AA,14,0)</f>
        <v/>
      </c>
      <c r="H6977" s="436" t="str">
        <f t="shared" si="1407"/>
        <v/>
      </c>
      <c r="I6977" s="436" t="str">
        <f t="shared" si="1408"/>
        <v>Phạm Văn Phương</v>
      </c>
      <c r="J6977" s="436"/>
      <c r="K6977" s="436">
        <f t="shared" si="1409"/>
        <v>1</v>
      </c>
      <c r="L6977" s="436" t="str">
        <f t="shared" si="1410"/>
        <v>DC4CT11-DC-1</v>
      </c>
      <c r="M6977" s="436" t="str">
        <f t="shared" si="1411"/>
        <v/>
      </c>
      <c r="N6977" s="437" t="e">
        <f t="shared" si="1417"/>
        <v>#VALUE!</v>
      </c>
      <c r="O6977" s="437"/>
      <c r="P6977" s="430" t="str">
        <f t="shared" si="1412"/>
        <v/>
      </c>
      <c r="U6977" s="177">
        <v>11</v>
      </c>
      <c r="V6977" s="177" t="s">
        <v>3459</v>
      </c>
      <c r="W6977" s="177" t="s">
        <v>2738</v>
      </c>
      <c r="X6977" s="177" t="s">
        <v>2717</v>
      </c>
      <c r="Y6977" s="177" t="s">
        <v>6802</v>
      </c>
      <c r="Z6977" s="177" t="s">
        <v>7341</v>
      </c>
      <c r="AA6977" s="525" t="s">
        <v>6803</v>
      </c>
      <c r="AB6977" s="399" t="str">
        <f t="shared" si="1413"/>
        <v>DC4CT11</v>
      </c>
      <c r="AC6977" s="399" t="str">
        <f t="shared" si="1414"/>
        <v>DC4CT11-DC</v>
      </c>
      <c r="AD6977" t="str">
        <f>Y6977&amp;"-"&amp;VLOOKUP(AC6977,'LICH THI'!C:AA,9,0)</f>
        <v>65DCCS23082-42483</v>
      </c>
      <c r="AE6977">
        <f t="shared" si="1415"/>
        <v>1</v>
      </c>
    </row>
    <row r="6978" spans="1:31" x14ac:dyDescent="0.25">
      <c r="A6978" s="436" t="str">
        <f t="shared" si="1405"/>
        <v>DC4CT11-DC-9</v>
      </c>
      <c r="B6978" s="436">
        <f>COUNTIF(AC$4:AC6978,AC6978)</f>
        <v>9</v>
      </c>
      <c r="C6978" s="436" t="str">
        <f t="shared" si="1406"/>
        <v>DC4CT11-DC</v>
      </c>
      <c r="D6978" s="436">
        <f>VLOOKUP(C6978,'LICH THI'!C:AA,12,0)</f>
        <v>14</v>
      </c>
      <c r="E6978" s="436">
        <f>VLOOKUP(C6978,'LICH THI'!C:AA,13,0)</f>
        <v>0</v>
      </c>
      <c r="F6978" s="436" t="str">
        <f t="shared" si="1416"/>
        <v/>
      </c>
      <c r="G6978" s="436" t="str">
        <f>VLOOKUP(C6978,'LICH THI'!C:AA,14,0)</f>
        <v/>
      </c>
      <c r="H6978" s="436" t="str">
        <f t="shared" si="1407"/>
        <v/>
      </c>
      <c r="I6978" s="436" t="str">
        <f t="shared" si="1408"/>
        <v>Phạm Mạnh Quân</v>
      </c>
      <c r="J6978" s="436"/>
      <c r="K6978" s="436">
        <f t="shared" si="1409"/>
        <v>1</v>
      </c>
      <c r="L6978" s="436" t="str">
        <f t="shared" si="1410"/>
        <v>DC4CT11-DC-1</v>
      </c>
      <c r="M6978" s="436" t="str">
        <f t="shared" si="1411"/>
        <v/>
      </c>
      <c r="N6978" s="437" t="e">
        <f t="shared" si="1417"/>
        <v>#VALUE!</v>
      </c>
      <c r="O6978" s="437"/>
      <c r="P6978" s="430" t="str">
        <f t="shared" si="1412"/>
        <v/>
      </c>
      <c r="U6978" s="177">
        <v>12</v>
      </c>
      <c r="V6978" s="177" t="s">
        <v>3459</v>
      </c>
      <c r="W6978" s="177" t="s">
        <v>6804</v>
      </c>
      <c r="X6978" s="177" t="s">
        <v>2890</v>
      </c>
      <c r="Y6978" s="177" t="s">
        <v>6805</v>
      </c>
      <c r="Z6978" s="177" t="s">
        <v>7341</v>
      </c>
      <c r="AA6978" s="525" t="s">
        <v>6806</v>
      </c>
      <c r="AB6978" s="399" t="str">
        <f t="shared" si="1413"/>
        <v>DC4CT11</v>
      </c>
      <c r="AC6978" s="399" t="str">
        <f t="shared" si="1414"/>
        <v>DC4CT11-DC</v>
      </c>
      <c r="AD6978" t="str">
        <f>Y6978&amp;"-"&amp;VLOOKUP(AC6978,'LICH THI'!C:AA,9,0)</f>
        <v>65DCCS23360-42483</v>
      </c>
      <c r="AE6978">
        <f t="shared" si="1415"/>
        <v>1</v>
      </c>
    </row>
    <row r="6979" spans="1:31" x14ac:dyDescent="0.25">
      <c r="A6979" s="436" t="str">
        <f t="shared" si="1405"/>
        <v>DC4CT11-DC-10</v>
      </c>
      <c r="B6979" s="436">
        <f>COUNTIF(AC$4:AC6979,AC6979)</f>
        <v>10</v>
      </c>
      <c r="C6979" s="436" t="str">
        <f t="shared" si="1406"/>
        <v>DC4CT11-DC</v>
      </c>
      <c r="D6979" s="436">
        <f>VLOOKUP(C6979,'LICH THI'!C:AA,12,0)</f>
        <v>14</v>
      </c>
      <c r="E6979" s="436">
        <f>VLOOKUP(C6979,'LICH THI'!C:AA,13,0)</f>
        <v>0</v>
      </c>
      <c r="F6979" s="436" t="str">
        <f t="shared" si="1416"/>
        <v/>
      </c>
      <c r="G6979" s="436" t="str">
        <f>VLOOKUP(C6979,'LICH THI'!C:AA,14,0)</f>
        <v/>
      </c>
      <c r="H6979" s="436" t="str">
        <f t="shared" si="1407"/>
        <v/>
      </c>
      <c r="I6979" s="436" t="str">
        <f t="shared" si="1408"/>
        <v>Bùi Văn Sao</v>
      </c>
      <c r="J6979" s="436"/>
      <c r="K6979" s="436">
        <f t="shared" si="1409"/>
        <v>1</v>
      </c>
      <c r="L6979" s="436" t="str">
        <f t="shared" si="1410"/>
        <v>DC4CT11-DC-1</v>
      </c>
      <c r="M6979" s="436" t="str">
        <f t="shared" si="1411"/>
        <v/>
      </c>
      <c r="N6979" s="437" t="e">
        <f t="shared" si="1417"/>
        <v>#VALUE!</v>
      </c>
      <c r="O6979" s="437"/>
      <c r="P6979" s="430" t="str">
        <f t="shared" si="1412"/>
        <v/>
      </c>
      <c r="U6979" s="177">
        <v>4</v>
      </c>
      <c r="V6979" s="177" t="s">
        <v>3449</v>
      </c>
      <c r="W6979" s="177" t="s">
        <v>2800</v>
      </c>
      <c r="X6979" s="177" t="s">
        <v>6671</v>
      </c>
      <c r="Y6979" s="177" t="s">
        <v>6672</v>
      </c>
      <c r="Z6979" s="177" t="s">
        <v>7341</v>
      </c>
      <c r="AA6979" s="525" t="s">
        <v>6002</v>
      </c>
      <c r="AB6979" s="399" t="str">
        <f t="shared" si="1413"/>
        <v>DC4CT11</v>
      </c>
      <c r="AC6979" s="399" t="str">
        <f t="shared" si="1414"/>
        <v>DC4CT11-DC</v>
      </c>
      <c r="AD6979" t="str">
        <f>Y6979&amp;"-"&amp;VLOOKUP(AC6979,'LICH THI'!C:AA,9,0)</f>
        <v>65DCCD22418-42483</v>
      </c>
      <c r="AE6979">
        <f t="shared" si="1415"/>
        <v>1</v>
      </c>
    </row>
    <row r="6980" spans="1:31" x14ac:dyDescent="0.25">
      <c r="A6980" s="436" t="str">
        <f t="shared" si="1405"/>
        <v>DC4CT11-DC-11</v>
      </c>
      <c r="B6980" s="436">
        <f>COUNTIF(AC$4:AC6980,AC6980)</f>
        <v>11</v>
      </c>
      <c r="C6980" s="436" t="str">
        <f t="shared" si="1406"/>
        <v>DC4CT11-DC</v>
      </c>
      <c r="D6980" s="436">
        <f>VLOOKUP(C6980,'LICH THI'!C:AA,12,0)</f>
        <v>14</v>
      </c>
      <c r="E6980" s="436">
        <f>VLOOKUP(C6980,'LICH THI'!C:AA,13,0)</f>
        <v>0</v>
      </c>
      <c r="F6980" s="436" t="str">
        <f t="shared" si="1416"/>
        <v/>
      </c>
      <c r="G6980" s="436" t="str">
        <f>VLOOKUP(C6980,'LICH THI'!C:AA,14,0)</f>
        <v/>
      </c>
      <c r="H6980" s="436" t="str">
        <f t="shared" si="1407"/>
        <v/>
      </c>
      <c r="I6980" s="436" t="str">
        <f t="shared" si="1408"/>
        <v>Nguyễn Hữu Tiệp</v>
      </c>
      <c r="J6980" s="436"/>
      <c r="K6980" s="436">
        <f t="shared" si="1409"/>
        <v>1</v>
      </c>
      <c r="L6980" s="436" t="str">
        <f t="shared" si="1410"/>
        <v>DC4CT11-DC-1</v>
      </c>
      <c r="M6980" s="436" t="str">
        <f t="shared" si="1411"/>
        <v/>
      </c>
      <c r="N6980" s="437" t="e">
        <f t="shared" si="1417"/>
        <v>#VALUE!</v>
      </c>
      <c r="O6980" s="437"/>
      <c r="P6980" s="430" t="str">
        <f t="shared" si="1412"/>
        <v/>
      </c>
      <c r="U6980" s="177">
        <v>7</v>
      </c>
      <c r="V6980" s="177" t="s">
        <v>3455</v>
      </c>
      <c r="W6980" s="177" t="s">
        <v>3326</v>
      </c>
      <c r="X6980" s="177" t="s">
        <v>4063</v>
      </c>
      <c r="Y6980" s="177" t="s">
        <v>4064</v>
      </c>
      <c r="Z6980" s="177" t="s">
        <v>7341</v>
      </c>
      <c r="AA6980" s="525" t="s">
        <v>4065</v>
      </c>
      <c r="AB6980" s="399" t="str">
        <f t="shared" si="1413"/>
        <v>DC4CT11</v>
      </c>
      <c r="AC6980" s="399" t="str">
        <f t="shared" si="1414"/>
        <v>DC4CT11-DC</v>
      </c>
      <c r="AD6980" t="str">
        <f>Y6980&amp;"-"&amp;VLOOKUP(AC6980,'LICH THI'!C:AA,9,0)</f>
        <v>65DCCD22432-42483</v>
      </c>
      <c r="AE6980">
        <f t="shared" si="1415"/>
        <v>1</v>
      </c>
    </row>
    <row r="6981" spans="1:31" x14ac:dyDescent="0.25">
      <c r="A6981" s="436" t="str">
        <f t="shared" ref="A6981:A7044" si="1418">C6981&amp;"-"&amp;B6981</f>
        <v>DC4CT11-DC-12</v>
      </c>
      <c r="B6981" s="436">
        <f>COUNTIF(AC$4:AC6981,AC6981)</f>
        <v>12</v>
      </c>
      <c r="C6981" s="436" t="str">
        <f t="shared" ref="C6981:C7044" si="1419">_CT_MaHP1</f>
        <v>DC4CT11-DC</v>
      </c>
      <c r="D6981" s="436">
        <f>VLOOKUP(C6981,'LICH THI'!C:AA,12,0)</f>
        <v>14</v>
      </c>
      <c r="E6981" s="436">
        <f>VLOOKUP(C6981,'LICH THI'!C:AA,13,0)</f>
        <v>0</v>
      </c>
      <c r="F6981" s="436" t="str">
        <f t="shared" si="1416"/>
        <v/>
      </c>
      <c r="G6981" s="436" t="str">
        <f>VLOOKUP(C6981,'LICH THI'!C:AA,14,0)</f>
        <v/>
      </c>
      <c r="H6981" s="436" t="str">
        <f t="shared" ref="H6981:H7044" si="1420">IF(E6981=0,"",TRUNC((B6981+E6981-1)/E6981))</f>
        <v/>
      </c>
      <c r="I6981" s="436" t="str">
        <f t="shared" ref="I6981:I7044" si="1421">W6981&amp;" "&amp;X6981</f>
        <v>Nguyễn Văn Toàn</v>
      </c>
      <c r="J6981" s="436"/>
      <c r="K6981" s="436">
        <f t="shared" ref="K6981:K7044" si="1422">IF(G6981=1,1,IF(H6981&lt;G6981,H6981+1,1))</f>
        <v>1</v>
      </c>
      <c r="L6981" s="436" t="str">
        <f t="shared" ref="L6981:L7044" si="1423">C6981&amp;"-"&amp;K6981</f>
        <v>DC4CT11-DC-1</v>
      </c>
      <c r="M6981" s="436" t="str">
        <f t="shared" ref="M6981:M7044" si="1424">IF(E6981=0,"",MOD(MID(C6981,6,2),E6981))</f>
        <v/>
      </c>
      <c r="N6981" s="437" t="e">
        <f t="shared" si="1417"/>
        <v>#VALUE!</v>
      </c>
      <c r="O6981" s="437"/>
      <c r="P6981" s="430" t="str">
        <f t="shared" ref="P6981:P7044" si="1425">IF(MOD(20*O6981,10)&lt;&gt;0,"SAI","")</f>
        <v/>
      </c>
      <c r="U6981" s="177">
        <v>8</v>
      </c>
      <c r="V6981" s="177" t="s">
        <v>3455</v>
      </c>
      <c r="W6981" s="177" t="s">
        <v>2741</v>
      </c>
      <c r="X6981" s="177" t="s">
        <v>2818</v>
      </c>
      <c r="Y6981" s="177" t="s">
        <v>4865</v>
      </c>
      <c r="Z6981" s="177" t="s">
        <v>7341</v>
      </c>
      <c r="AA6981" s="525" t="s">
        <v>4866</v>
      </c>
      <c r="AB6981" s="399" t="str">
        <f t="shared" ref="AB6981:AB7044" si="1426">_CT_MaHP</f>
        <v>DC4CT11</v>
      </c>
      <c r="AC6981" s="399" t="str">
        <f t="shared" ref="AC6981:AC7044" si="1427">_CT_MaHe</f>
        <v>DC4CT11-DC</v>
      </c>
      <c r="AD6981" t="str">
        <f>Y6981&amp;"-"&amp;VLOOKUP(AC6981,'LICH THI'!C:AA,9,0)</f>
        <v>65DCCD22793-42483</v>
      </c>
      <c r="AE6981">
        <f t="shared" ref="AE6981:AE7044" si="1428">COUNTIF(AD6981,AD:AD)</f>
        <v>1</v>
      </c>
    </row>
    <row r="6982" spans="1:31" x14ac:dyDescent="0.25">
      <c r="A6982" s="436" t="str">
        <f t="shared" si="1418"/>
        <v>DC4CT11-DC-13</v>
      </c>
      <c r="B6982" s="436">
        <f>COUNTIF(AC$4:AC6982,AC6982)</f>
        <v>13</v>
      </c>
      <c r="C6982" s="436" t="str">
        <f t="shared" si="1419"/>
        <v>DC4CT11-DC</v>
      </c>
      <c r="D6982" s="436">
        <f>VLOOKUP(C6982,'LICH THI'!C:AA,12,0)</f>
        <v>14</v>
      </c>
      <c r="E6982" s="436">
        <f>VLOOKUP(C6982,'LICH THI'!C:AA,13,0)</f>
        <v>0</v>
      </c>
      <c r="F6982" s="436" t="str">
        <f t="shared" ref="F6982:F7045" si="1429">IF(G6982="","",IF(G6982=H6982,D6982-(H6982-1)*E6982,E6982))</f>
        <v/>
      </c>
      <c r="G6982" s="436" t="str">
        <f>VLOOKUP(C6982,'LICH THI'!C:AA,14,0)</f>
        <v/>
      </c>
      <c r="H6982" s="436" t="str">
        <f t="shared" si="1420"/>
        <v/>
      </c>
      <c r="I6982" s="436" t="str">
        <f t="shared" si="1421"/>
        <v>Trương Văn Thắng</v>
      </c>
      <c r="J6982" s="436"/>
      <c r="K6982" s="436">
        <f t="shared" si="1422"/>
        <v>1</v>
      </c>
      <c r="L6982" s="436" t="str">
        <f t="shared" si="1423"/>
        <v>DC4CT11-DC-1</v>
      </c>
      <c r="M6982" s="436" t="str">
        <f t="shared" si="1424"/>
        <v/>
      </c>
      <c r="N6982" s="437" t="e">
        <f t="shared" ref="N6982:N7045" si="1430">IF(F6982=0,"",(K6982-1)*$N$2+1+MOD(B6982-M6982,F6982))</f>
        <v>#VALUE!</v>
      </c>
      <c r="O6982" s="437"/>
      <c r="P6982" s="430" t="str">
        <f t="shared" si="1425"/>
        <v/>
      </c>
      <c r="U6982" s="177">
        <v>13</v>
      </c>
      <c r="V6982" s="177" t="s">
        <v>3459</v>
      </c>
      <c r="W6982" s="177" t="s">
        <v>3463</v>
      </c>
      <c r="X6982" s="177" t="s">
        <v>3464</v>
      </c>
      <c r="Y6982" s="177" t="s">
        <v>3465</v>
      </c>
      <c r="Z6982" s="177" t="s">
        <v>7341</v>
      </c>
      <c r="AA6982" s="525" t="s">
        <v>3466</v>
      </c>
      <c r="AB6982" s="399" t="str">
        <f t="shared" si="1426"/>
        <v>DC4CT11</v>
      </c>
      <c r="AC6982" s="399" t="str">
        <f t="shared" si="1427"/>
        <v>DC4CT11-DC</v>
      </c>
      <c r="AD6982" t="str">
        <f>Y6982&amp;"-"&amp;VLOOKUP(AC6982,'LICH THI'!C:AA,9,0)</f>
        <v>65DCCS23361-42483</v>
      </c>
      <c r="AE6982">
        <f t="shared" si="1428"/>
        <v>1</v>
      </c>
    </row>
    <row r="6983" spans="1:31" x14ac:dyDescent="0.25">
      <c r="A6983" s="436" t="str">
        <f t="shared" si="1418"/>
        <v>DC4CT11-DC-14</v>
      </c>
      <c r="B6983" s="436">
        <f>COUNTIF(AC$4:AC6983,AC6983)</f>
        <v>14</v>
      </c>
      <c r="C6983" s="436" t="str">
        <f t="shared" si="1419"/>
        <v>DC4CT11-DC</v>
      </c>
      <c r="D6983" s="436">
        <f>VLOOKUP(C6983,'LICH THI'!C:AA,12,0)</f>
        <v>14</v>
      </c>
      <c r="E6983" s="436">
        <f>VLOOKUP(C6983,'LICH THI'!C:AA,13,0)</f>
        <v>0</v>
      </c>
      <c r="F6983" s="436" t="str">
        <f t="shared" si="1429"/>
        <v/>
      </c>
      <c r="G6983" s="436" t="str">
        <f>VLOOKUP(C6983,'LICH THI'!C:AA,14,0)</f>
        <v/>
      </c>
      <c r="H6983" s="436" t="str">
        <f t="shared" si="1420"/>
        <v/>
      </c>
      <c r="I6983" s="436" t="str">
        <f t="shared" si="1421"/>
        <v>Lê Văn Trình</v>
      </c>
      <c r="J6983" s="436"/>
      <c r="K6983" s="436">
        <f t="shared" si="1422"/>
        <v>1</v>
      </c>
      <c r="L6983" s="436" t="str">
        <f t="shared" si="1423"/>
        <v>DC4CT11-DC-1</v>
      </c>
      <c r="M6983" s="436" t="str">
        <f t="shared" si="1424"/>
        <v/>
      </c>
      <c r="N6983" s="437" t="e">
        <f t="shared" si="1430"/>
        <v>#VALUE!</v>
      </c>
      <c r="O6983" s="437"/>
      <c r="P6983" s="430" t="str">
        <f t="shared" si="1425"/>
        <v/>
      </c>
      <c r="U6983" s="177">
        <v>14</v>
      </c>
      <c r="V6983" s="177" t="s">
        <v>3459</v>
      </c>
      <c r="W6983" s="177" t="s">
        <v>2604</v>
      </c>
      <c r="X6983" s="177" t="s">
        <v>5480</v>
      </c>
      <c r="Y6983" s="177" t="s">
        <v>5481</v>
      </c>
      <c r="Z6983" s="177" t="s">
        <v>7341</v>
      </c>
      <c r="AA6983" s="525" t="s">
        <v>4271</v>
      </c>
      <c r="AB6983" s="399" t="str">
        <f t="shared" si="1426"/>
        <v>DC4CT11</v>
      </c>
      <c r="AC6983" s="399" t="str">
        <f t="shared" si="1427"/>
        <v>DC4CT11-DC</v>
      </c>
      <c r="AD6983" t="str">
        <f>Y6983&amp;"-"&amp;VLOOKUP(AC6983,'LICH THI'!C:AA,9,0)</f>
        <v>65DCCS20663-42483</v>
      </c>
      <c r="AE6983">
        <f t="shared" si="1428"/>
        <v>1</v>
      </c>
    </row>
    <row r="6984" spans="1:31" x14ac:dyDescent="0.25">
      <c r="A6984" s="436" t="str">
        <f t="shared" si="1418"/>
        <v>DL1CB22-DL-1</v>
      </c>
      <c r="B6984" s="436">
        <f>COUNTIF(AC$4:AC6984,AC6984)</f>
        <v>1</v>
      </c>
      <c r="C6984" s="436" t="str">
        <f t="shared" si="1419"/>
        <v>DL1CB22-DL</v>
      </c>
      <c r="D6984" s="436">
        <f>VLOOKUP(C6984,'LICH THI'!C:AA,12,0)</f>
        <v>26</v>
      </c>
      <c r="E6984" s="436">
        <f>VLOOKUP(C6984,'LICH THI'!C:AA,13,0)</f>
        <v>26</v>
      </c>
      <c r="F6984" s="436">
        <f t="shared" si="1429"/>
        <v>26</v>
      </c>
      <c r="G6984" s="436">
        <f>VLOOKUP(C6984,'LICH THI'!C:AA,14,0)</f>
        <v>1</v>
      </c>
      <c r="H6984" s="436">
        <f t="shared" si="1420"/>
        <v>1</v>
      </c>
      <c r="I6984" s="436" t="str">
        <f t="shared" si="1421"/>
        <v>Lê Việt Cảnh</v>
      </c>
      <c r="J6984" s="436"/>
      <c r="K6984" s="436">
        <f t="shared" si="1422"/>
        <v>1</v>
      </c>
      <c r="L6984" s="436" t="str">
        <f t="shared" si="1423"/>
        <v>DL1CB22-DL-1</v>
      </c>
      <c r="M6984" s="436">
        <f t="shared" si="1424"/>
        <v>22</v>
      </c>
      <c r="N6984" s="437">
        <f t="shared" si="1430"/>
        <v>6</v>
      </c>
      <c r="O6984" s="437"/>
      <c r="P6984" s="430" t="str">
        <f t="shared" si="1425"/>
        <v/>
      </c>
      <c r="U6984" s="177">
        <v>5</v>
      </c>
      <c r="V6984" s="177" t="s">
        <v>4915</v>
      </c>
      <c r="W6984" s="177" t="s">
        <v>6165</v>
      </c>
      <c r="X6984" s="177" t="s">
        <v>3327</v>
      </c>
      <c r="Y6984" s="177" t="s">
        <v>6166</v>
      </c>
      <c r="Z6984" s="177" t="s">
        <v>7043</v>
      </c>
      <c r="AA6984" s="525" t="s">
        <v>6167</v>
      </c>
      <c r="AB6984" s="399" t="str">
        <f t="shared" si="1426"/>
        <v>DL1CB22</v>
      </c>
      <c r="AC6984" s="399" t="str">
        <f t="shared" si="1427"/>
        <v>DL1CB22-DL</v>
      </c>
      <c r="AD6984" t="str">
        <f>Y6984&amp;"-"&amp;VLOOKUP(AC6984,'LICH THI'!C:AA,9,0)</f>
        <v>65DLCD20623-42469</v>
      </c>
      <c r="AE6984">
        <f t="shared" si="1428"/>
        <v>1</v>
      </c>
    </row>
    <row r="6985" spans="1:31" x14ac:dyDescent="0.25">
      <c r="A6985" s="436" t="str">
        <f t="shared" si="1418"/>
        <v>DL1CB22-DL-2</v>
      </c>
      <c r="B6985" s="436">
        <f>COUNTIF(AC$4:AC6985,AC6985)</f>
        <v>2</v>
      </c>
      <c r="C6985" s="436" t="str">
        <f t="shared" si="1419"/>
        <v>DL1CB22-DL</v>
      </c>
      <c r="D6985" s="436">
        <f>VLOOKUP(C6985,'LICH THI'!C:AA,12,0)</f>
        <v>26</v>
      </c>
      <c r="E6985" s="436">
        <f>VLOOKUP(C6985,'LICH THI'!C:AA,13,0)</f>
        <v>26</v>
      </c>
      <c r="F6985" s="436">
        <f t="shared" si="1429"/>
        <v>26</v>
      </c>
      <c r="G6985" s="436">
        <f>VLOOKUP(C6985,'LICH THI'!C:AA,14,0)</f>
        <v>1</v>
      </c>
      <c r="H6985" s="436">
        <f t="shared" si="1420"/>
        <v>1</v>
      </c>
      <c r="I6985" s="436" t="str">
        <f t="shared" si="1421"/>
        <v>Trần Minh Đức</v>
      </c>
      <c r="J6985" s="436"/>
      <c r="K6985" s="436">
        <f t="shared" si="1422"/>
        <v>1</v>
      </c>
      <c r="L6985" s="436" t="str">
        <f t="shared" si="1423"/>
        <v>DL1CB22-DL-1</v>
      </c>
      <c r="M6985" s="436">
        <f t="shared" si="1424"/>
        <v>22</v>
      </c>
      <c r="N6985" s="437">
        <f t="shared" si="1430"/>
        <v>7</v>
      </c>
      <c r="O6985" s="437"/>
      <c r="P6985" s="430" t="str">
        <f t="shared" si="1425"/>
        <v/>
      </c>
      <c r="U6985" s="177">
        <v>6</v>
      </c>
      <c r="V6985" s="177" t="s">
        <v>4915</v>
      </c>
      <c r="W6985" s="177" t="s">
        <v>3593</v>
      </c>
      <c r="X6985" s="177" t="s">
        <v>2948</v>
      </c>
      <c r="Y6985" s="177" t="s">
        <v>4929</v>
      </c>
      <c r="Z6985" s="177" t="s">
        <v>7043</v>
      </c>
      <c r="AA6985" s="525" t="s">
        <v>4930</v>
      </c>
      <c r="AB6985" s="399" t="str">
        <f t="shared" si="1426"/>
        <v>DL1CB22</v>
      </c>
      <c r="AC6985" s="399" t="str">
        <f t="shared" si="1427"/>
        <v>DL1CB22-DL</v>
      </c>
      <c r="AD6985" t="str">
        <f>Y6985&amp;"-"&amp;VLOOKUP(AC6985,'LICH THI'!C:AA,9,0)</f>
        <v>65DLCD20712-42469</v>
      </c>
      <c r="AE6985">
        <f t="shared" si="1428"/>
        <v>1</v>
      </c>
    </row>
    <row r="6986" spans="1:31" x14ac:dyDescent="0.25">
      <c r="A6986" s="436" t="str">
        <f t="shared" si="1418"/>
        <v>DL1CB22-DL-3</v>
      </c>
      <c r="B6986" s="436">
        <f>COUNTIF(AC$4:AC6986,AC6986)</f>
        <v>3</v>
      </c>
      <c r="C6986" s="436" t="str">
        <f t="shared" si="1419"/>
        <v>DL1CB22-DL</v>
      </c>
      <c r="D6986" s="436">
        <f>VLOOKUP(C6986,'LICH THI'!C:AA,12,0)</f>
        <v>26</v>
      </c>
      <c r="E6986" s="436">
        <f>VLOOKUP(C6986,'LICH THI'!C:AA,13,0)</f>
        <v>26</v>
      </c>
      <c r="F6986" s="436">
        <f t="shared" si="1429"/>
        <v>26</v>
      </c>
      <c r="G6986" s="436">
        <f>VLOOKUP(C6986,'LICH THI'!C:AA,14,0)</f>
        <v>1</v>
      </c>
      <c r="H6986" s="436">
        <f t="shared" si="1420"/>
        <v>1</v>
      </c>
      <c r="I6986" s="436" t="str">
        <f t="shared" si="1421"/>
        <v>Vũ Văn Đức</v>
      </c>
      <c r="J6986" s="436"/>
      <c r="K6986" s="436">
        <f t="shared" si="1422"/>
        <v>1</v>
      </c>
      <c r="L6986" s="436" t="str">
        <f t="shared" si="1423"/>
        <v>DL1CB22-DL-1</v>
      </c>
      <c r="M6986" s="436">
        <f t="shared" si="1424"/>
        <v>22</v>
      </c>
      <c r="N6986" s="437">
        <f t="shared" si="1430"/>
        <v>8</v>
      </c>
      <c r="O6986" s="437"/>
      <c r="P6986" s="430" t="str">
        <f t="shared" si="1425"/>
        <v/>
      </c>
      <c r="U6986" s="177">
        <v>1</v>
      </c>
      <c r="V6986" s="177" t="s">
        <v>4902</v>
      </c>
      <c r="W6986" s="177" t="s">
        <v>2914</v>
      </c>
      <c r="X6986" s="177" t="s">
        <v>2948</v>
      </c>
      <c r="Y6986" s="177" t="s">
        <v>4905</v>
      </c>
      <c r="Z6986" s="177" t="s">
        <v>7043</v>
      </c>
      <c r="AA6986" s="525" t="s">
        <v>4906</v>
      </c>
      <c r="AB6986" s="399" t="str">
        <f t="shared" si="1426"/>
        <v>DL1CB22</v>
      </c>
      <c r="AC6986" s="399" t="str">
        <f t="shared" si="1427"/>
        <v>DL1CB22-DL</v>
      </c>
      <c r="AD6986" t="str">
        <f>Y6986&amp;"-"&amp;VLOOKUP(AC6986,'LICH THI'!C:AA,9,0)</f>
        <v>65DLCD20589-42469</v>
      </c>
      <c r="AE6986">
        <f t="shared" si="1428"/>
        <v>1</v>
      </c>
    </row>
    <row r="6987" spans="1:31" x14ac:dyDescent="0.25">
      <c r="A6987" s="436" t="str">
        <f t="shared" si="1418"/>
        <v>DL1CB22-DL-4</v>
      </c>
      <c r="B6987" s="436">
        <f>COUNTIF(AC$4:AC6987,AC6987)</f>
        <v>4</v>
      </c>
      <c r="C6987" s="436" t="str">
        <f t="shared" si="1419"/>
        <v>DL1CB22-DL</v>
      </c>
      <c r="D6987" s="436">
        <f>VLOOKUP(C6987,'LICH THI'!C:AA,12,0)</f>
        <v>26</v>
      </c>
      <c r="E6987" s="436">
        <f>VLOOKUP(C6987,'LICH THI'!C:AA,13,0)</f>
        <v>26</v>
      </c>
      <c r="F6987" s="436">
        <f t="shared" si="1429"/>
        <v>26</v>
      </c>
      <c r="G6987" s="436">
        <f>VLOOKUP(C6987,'LICH THI'!C:AA,14,0)</f>
        <v>1</v>
      </c>
      <c r="H6987" s="436">
        <f t="shared" si="1420"/>
        <v>1</v>
      </c>
      <c r="I6987" s="436" t="str">
        <f t="shared" si="1421"/>
        <v>Lê Đức Hoàng</v>
      </c>
      <c r="J6987" s="436"/>
      <c r="K6987" s="436">
        <f t="shared" si="1422"/>
        <v>1</v>
      </c>
      <c r="L6987" s="436" t="str">
        <f t="shared" si="1423"/>
        <v>DL1CB22-DL-1</v>
      </c>
      <c r="M6987" s="436">
        <f t="shared" si="1424"/>
        <v>22</v>
      </c>
      <c r="N6987" s="437">
        <f t="shared" si="1430"/>
        <v>9</v>
      </c>
      <c r="O6987" s="437"/>
      <c r="P6987" s="430" t="str">
        <f t="shared" si="1425"/>
        <v/>
      </c>
      <c r="U6987" s="177">
        <v>7</v>
      </c>
      <c r="V6987" s="177" t="s">
        <v>4915</v>
      </c>
      <c r="W6987" s="177" t="s">
        <v>3456</v>
      </c>
      <c r="X6987" s="177" t="s">
        <v>2834</v>
      </c>
      <c r="Y6987" s="177" t="s">
        <v>4938</v>
      </c>
      <c r="Z6987" s="177" t="s">
        <v>7043</v>
      </c>
      <c r="AA6987" s="525" t="s">
        <v>4939</v>
      </c>
      <c r="AB6987" s="399" t="str">
        <f t="shared" si="1426"/>
        <v>DL1CB22</v>
      </c>
      <c r="AC6987" s="399" t="str">
        <f t="shared" si="1427"/>
        <v>DL1CB22-DL</v>
      </c>
      <c r="AD6987" t="str">
        <f>Y6987&amp;"-"&amp;VLOOKUP(AC6987,'LICH THI'!C:AA,9,0)</f>
        <v>65DLCD20711-42469</v>
      </c>
      <c r="AE6987">
        <f t="shared" si="1428"/>
        <v>1</v>
      </c>
    </row>
    <row r="6988" spans="1:31" x14ac:dyDescent="0.25">
      <c r="A6988" s="436" t="str">
        <f t="shared" si="1418"/>
        <v>DL1CB22-DL-5</v>
      </c>
      <c r="B6988" s="436">
        <f>COUNTIF(AC$4:AC6988,AC6988)</f>
        <v>5</v>
      </c>
      <c r="C6988" s="436" t="str">
        <f t="shared" si="1419"/>
        <v>DL1CB22-DL</v>
      </c>
      <c r="D6988" s="436">
        <f>VLOOKUP(C6988,'LICH THI'!C:AA,12,0)</f>
        <v>26</v>
      </c>
      <c r="E6988" s="436">
        <f>VLOOKUP(C6988,'LICH THI'!C:AA,13,0)</f>
        <v>26</v>
      </c>
      <c r="F6988" s="436">
        <f t="shared" si="1429"/>
        <v>26</v>
      </c>
      <c r="G6988" s="436">
        <f>VLOOKUP(C6988,'LICH THI'!C:AA,14,0)</f>
        <v>1</v>
      </c>
      <c r="H6988" s="436">
        <f t="shared" si="1420"/>
        <v>1</v>
      </c>
      <c r="I6988" s="436" t="str">
        <f t="shared" si="1421"/>
        <v>Vũ Ngọc Khởi</v>
      </c>
      <c r="J6988" s="436"/>
      <c r="K6988" s="436">
        <f t="shared" si="1422"/>
        <v>1</v>
      </c>
      <c r="L6988" s="436" t="str">
        <f t="shared" si="1423"/>
        <v>DL1CB22-DL-1</v>
      </c>
      <c r="M6988" s="436">
        <f t="shared" si="1424"/>
        <v>22</v>
      </c>
      <c r="N6988" s="437">
        <f t="shared" si="1430"/>
        <v>10</v>
      </c>
      <c r="O6988" s="437"/>
      <c r="P6988" s="430" t="str">
        <f t="shared" si="1425"/>
        <v/>
      </c>
      <c r="U6988" s="177">
        <v>13</v>
      </c>
      <c r="V6988" s="177" t="s">
        <v>4989</v>
      </c>
      <c r="W6988" s="177" t="s">
        <v>4113</v>
      </c>
      <c r="X6988" s="177" t="s">
        <v>6933</v>
      </c>
      <c r="Y6988" s="177" t="s">
        <v>6934</v>
      </c>
      <c r="Z6988" s="177" t="s">
        <v>7043</v>
      </c>
      <c r="AA6988" s="525" t="s">
        <v>3668</v>
      </c>
      <c r="AB6988" s="399" t="str">
        <f t="shared" si="1426"/>
        <v>DL1CB22</v>
      </c>
      <c r="AC6988" s="399" t="str">
        <f t="shared" si="1427"/>
        <v>DL1CB22-DL</v>
      </c>
      <c r="AD6988" t="str">
        <f>Y6988&amp;"-"&amp;VLOOKUP(AC6988,'LICH THI'!C:AA,9,0)</f>
        <v>65DLDD20390-42469</v>
      </c>
      <c r="AE6988">
        <f t="shared" si="1428"/>
        <v>1</v>
      </c>
    </row>
    <row r="6989" spans="1:31" x14ac:dyDescent="0.25">
      <c r="A6989" s="436" t="str">
        <f t="shared" si="1418"/>
        <v>DL1CB22-DL-6</v>
      </c>
      <c r="B6989" s="436">
        <f>COUNTIF(AC$4:AC6989,AC6989)</f>
        <v>6</v>
      </c>
      <c r="C6989" s="436" t="str">
        <f t="shared" si="1419"/>
        <v>DL1CB22-DL</v>
      </c>
      <c r="D6989" s="436">
        <f>VLOOKUP(C6989,'LICH THI'!C:AA,12,0)</f>
        <v>26</v>
      </c>
      <c r="E6989" s="436">
        <f>VLOOKUP(C6989,'LICH THI'!C:AA,13,0)</f>
        <v>26</v>
      </c>
      <c r="F6989" s="436">
        <f t="shared" si="1429"/>
        <v>26</v>
      </c>
      <c r="G6989" s="436">
        <f>VLOOKUP(C6989,'LICH THI'!C:AA,14,0)</f>
        <v>1</v>
      </c>
      <c r="H6989" s="436">
        <f t="shared" si="1420"/>
        <v>1</v>
      </c>
      <c r="I6989" s="436" t="str">
        <f t="shared" si="1421"/>
        <v>Cao Văn Lanh</v>
      </c>
      <c r="J6989" s="436"/>
      <c r="K6989" s="436">
        <f t="shared" si="1422"/>
        <v>1</v>
      </c>
      <c r="L6989" s="436" t="str">
        <f t="shared" si="1423"/>
        <v>DL1CB22-DL-1</v>
      </c>
      <c r="M6989" s="436">
        <f t="shared" si="1424"/>
        <v>22</v>
      </c>
      <c r="N6989" s="437">
        <f t="shared" si="1430"/>
        <v>11</v>
      </c>
      <c r="O6989" s="437"/>
      <c r="P6989" s="430" t="str">
        <f t="shared" si="1425"/>
        <v/>
      </c>
      <c r="U6989" s="177">
        <v>2</v>
      </c>
      <c r="V6989" s="177" t="s">
        <v>4902</v>
      </c>
      <c r="W6989" s="177" t="s">
        <v>3257</v>
      </c>
      <c r="X6989" s="177" t="s">
        <v>6137</v>
      </c>
      <c r="Y6989" s="177" t="s">
        <v>6138</v>
      </c>
      <c r="Z6989" s="177" t="s">
        <v>7043</v>
      </c>
      <c r="AA6989" s="525" t="s">
        <v>6139</v>
      </c>
      <c r="AB6989" s="399" t="str">
        <f t="shared" si="1426"/>
        <v>DL1CB22</v>
      </c>
      <c r="AC6989" s="399" t="str">
        <f t="shared" si="1427"/>
        <v>DL1CB22-DL</v>
      </c>
      <c r="AD6989" t="str">
        <f>Y6989&amp;"-"&amp;VLOOKUP(AC6989,'LICH THI'!C:AA,9,0)</f>
        <v>65DLCD21077-42469</v>
      </c>
      <c r="AE6989">
        <f t="shared" si="1428"/>
        <v>1</v>
      </c>
    </row>
    <row r="6990" spans="1:31" x14ac:dyDescent="0.25">
      <c r="A6990" s="436" t="str">
        <f t="shared" si="1418"/>
        <v>DL1CB22-DL-7</v>
      </c>
      <c r="B6990" s="436">
        <f>COUNTIF(AC$4:AC6990,AC6990)</f>
        <v>7</v>
      </c>
      <c r="C6990" s="436" t="str">
        <f t="shared" si="1419"/>
        <v>DL1CB22-DL</v>
      </c>
      <c r="D6990" s="436">
        <f>VLOOKUP(C6990,'LICH THI'!C:AA,12,0)</f>
        <v>26</v>
      </c>
      <c r="E6990" s="436">
        <f>VLOOKUP(C6990,'LICH THI'!C:AA,13,0)</f>
        <v>26</v>
      </c>
      <c r="F6990" s="436">
        <f t="shared" si="1429"/>
        <v>26</v>
      </c>
      <c r="G6990" s="436">
        <f>VLOOKUP(C6990,'LICH THI'!C:AA,14,0)</f>
        <v>1</v>
      </c>
      <c r="H6990" s="436">
        <f t="shared" si="1420"/>
        <v>1</v>
      </c>
      <c r="I6990" s="436" t="str">
        <f t="shared" si="1421"/>
        <v>Phạm Văn Quang</v>
      </c>
      <c r="J6990" s="436"/>
      <c r="K6990" s="436">
        <f t="shared" si="1422"/>
        <v>1</v>
      </c>
      <c r="L6990" s="436" t="str">
        <f t="shared" si="1423"/>
        <v>DL1CB22-DL-1</v>
      </c>
      <c r="M6990" s="436">
        <f t="shared" si="1424"/>
        <v>22</v>
      </c>
      <c r="N6990" s="437">
        <f t="shared" si="1430"/>
        <v>12</v>
      </c>
      <c r="O6990" s="437"/>
      <c r="P6990" s="430" t="str">
        <f t="shared" si="1425"/>
        <v/>
      </c>
      <c r="U6990" s="177">
        <v>14</v>
      </c>
      <c r="V6990" s="177" t="s">
        <v>4989</v>
      </c>
      <c r="W6990" s="177" t="s">
        <v>2738</v>
      </c>
      <c r="X6990" s="177" t="s">
        <v>3147</v>
      </c>
      <c r="Y6990" s="177" t="s">
        <v>6742</v>
      </c>
      <c r="Z6990" s="177" t="s">
        <v>7043</v>
      </c>
      <c r="AA6990" s="525" t="s">
        <v>6743</v>
      </c>
      <c r="AB6990" s="399" t="str">
        <f t="shared" si="1426"/>
        <v>DL1CB22</v>
      </c>
      <c r="AC6990" s="399" t="str">
        <f t="shared" si="1427"/>
        <v>DL1CB22-DL</v>
      </c>
      <c r="AD6990" t="str">
        <f>Y6990&amp;"-"&amp;VLOOKUP(AC6990,'LICH THI'!C:AA,9,0)</f>
        <v>65DLDD20410-42469</v>
      </c>
      <c r="AE6990">
        <f t="shared" si="1428"/>
        <v>1</v>
      </c>
    </row>
    <row r="6991" spans="1:31" x14ac:dyDescent="0.25">
      <c r="A6991" s="436" t="str">
        <f t="shared" si="1418"/>
        <v>DL1CB22-DL-8</v>
      </c>
      <c r="B6991" s="436">
        <f>COUNTIF(AC$4:AC6991,AC6991)</f>
        <v>8</v>
      </c>
      <c r="C6991" s="436" t="str">
        <f t="shared" si="1419"/>
        <v>DL1CB22-DL</v>
      </c>
      <c r="D6991" s="436">
        <f>VLOOKUP(C6991,'LICH THI'!C:AA,12,0)</f>
        <v>26</v>
      </c>
      <c r="E6991" s="436">
        <f>VLOOKUP(C6991,'LICH THI'!C:AA,13,0)</f>
        <v>26</v>
      </c>
      <c r="F6991" s="436">
        <f t="shared" si="1429"/>
        <v>26</v>
      </c>
      <c r="G6991" s="436">
        <f>VLOOKUP(C6991,'LICH THI'!C:AA,14,0)</f>
        <v>1</v>
      </c>
      <c r="H6991" s="436">
        <f t="shared" si="1420"/>
        <v>1</v>
      </c>
      <c r="I6991" s="436" t="str">
        <f t="shared" si="1421"/>
        <v>Trịnh Thế Sự</v>
      </c>
      <c r="J6991" s="436"/>
      <c r="K6991" s="436">
        <f t="shared" si="1422"/>
        <v>1</v>
      </c>
      <c r="L6991" s="436" t="str">
        <f t="shared" si="1423"/>
        <v>DL1CB22-DL-1</v>
      </c>
      <c r="M6991" s="436">
        <f t="shared" si="1424"/>
        <v>22</v>
      </c>
      <c r="N6991" s="437">
        <f t="shared" si="1430"/>
        <v>13</v>
      </c>
      <c r="O6991" s="437"/>
      <c r="P6991" s="430" t="str">
        <f t="shared" si="1425"/>
        <v/>
      </c>
      <c r="U6991" s="177">
        <v>3</v>
      </c>
      <c r="V6991" s="177" t="s">
        <v>4902</v>
      </c>
      <c r="W6991" s="177" t="s">
        <v>6151</v>
      </c>
      <c r="X6991" s="177" t="s">
        <v>3632</v>
      </c>
      <c r="Y6991" s="177" t="s">
        <v>6152</v>
      </c>
      <c r="Z6991" s="177" t="s">
        <v>7043</v>
      </c>
      <c r="AA6991" s="525" t="s">
        <v>6153</v>
      </c>
      <c r="AB6991" s="399" t="str">
        <f t="shared" si="1426"/>
        <v>DL1CB22</v>
      </c>
      <c r="AC6991" s="399" t="str">
        <f t="shared" si="1427"/>
        <v>DL1CB22-DL</v>
      </c>
      <c r="AD6991" t="str">
        <f>Y6991&amp;"-"&amp;VLOOKUP(AC6991,'LICH THI'!C:AA,9,0)</f>
        <v>65DLCD20484-42469</v>
      </c>
      <c r="AE6991">
        <f t="shared" si="1428"/>
        <v>1</v>
      </c>
    </row>
    <row r="6992" spans="1:31" x14ac:dyDescent="0.25">
      <c r="A6992" s="436" t="str">
        <f t="shared" si="1418"/>
        <v>DL1CB22-DL-9</v>
      </c>
      <c r="B6992" s="436">
        <f>COUNTIF(AC$4:AC6992,AC6992)</f>
        <v>9</v>
      </c>
      <c r="C6992" s="436" t="str">
        <f t="shared" si="1419"/>
        <v>DL1CB22-DL</v>
      </c>
      <c r="D6992" s="436">
        <f>VLOOKUP(C6992,'LICH THI'!C:AA,12,0)</f>
        <v>26</v>
      </c>
      <c r="E6992" s="436">
        <f>VLOOKUP(C6992,'LICH THI'!C:AA,13,0)</f>
        <v>26</v>
      </c>
      <c r="F6992" s="436">
        <f t="shared" si="1429"/>
        <v>26</v>
      </c>
      <c r="G6992" s="436">
        <f>VLOOKUP(C6992,'LICH THI'!C:AA,14,0)</f>
        <v>1</v>
      </c>
      <c r="H6992" s="436">
        <f t="shared" si="1420"/>
        <v>1</v>
      </c>
      <c r="I6992" s="436" t="str">
        <f t="shared" si="1421"/>
        <v>Nguyễn Văn Tài</v>
      </c>
      <c r="J6992" s="436"/>
      <c r="K6992" s="436">
        <f t="shared" si="1422"/>
        <v>1</v>
      </c>
      <c r="L6992" s="436" t="str">
        <f t="shared" si="1423"/>
        <v>DL1CB22-DL-1</v>
      </c>
      <c r="M6992" s="436">
        <f t="shared" si="1424"/>
        <v>22</v>
      </c>
      <c r="N6992" s="437">
        <f t="shared" si="1430"/>
        <v>14</v>
      </c>
      <c r="O6992" s="437"/>
      <c r="P6992" s="430" t="str">
        <f t="shared" si="1425"/>
        <v/>
      </c>
      <c r="U6992" s="177">
        <v>8</v>
      </c>
      <c r="V6992" s="177" t="s">
        <v>4915</v>
      </c>
      <c r="W6992" s="177" t="s">
        <v>2741</v>
      </c>
      <c r="X6992" s="177" t="s">
        <v>3043</v>
      </c>
      <c r="Y6992" s="177" t="s">
        <v>4952</v>
      </c>
      <c r="Z6992" s="177" t="s">
        <v>7043</v>
      </c>
      <c r="AA6992" s="525" t="s">
        <v>4472</v>
      </c>
      <c r="AB6992" s="399" t="str">
        <f t="shared" si="1426"/>
        <v>DL1CB22</v>
      </c>
      <c r="AC6992" s="399" t="str">
        <f t="shared" si="1427"/>
        <v>DL1CB22-DL</v>
      </c>
      <c r="AD6992" t="str">
        <f>Y6992&amp;"-"&amp;VLOOKUP(AC6992,'LICH THI'!C:AA,9,0)</f>
        <v>65DLCD20687-42469</v>
      </c>
      <c r="AE6992">
        <f t="shared" si="1428"/>
        <v>1</v>
      </c>
    </row>
    <row r="6993" spans="1:31" x14ac:dyDescent="0.25">
      <c r="A6993" s="436" t="str">
        <f t="shared" si="1418"/>
        <v>DL1CB22-DL-10</v>
      </c>
      <c r="B6993" s="436">
        <f>COUNTIF(AC$4:AC6993,AC6993)</f>
        <v>10</v>
      </c>
      <c r="C6993" s="436" t="str">
        <f t="shared" si="1419"/>
        <v>DL1CB22-DL</v>
      </c>
      <c r="D6993" s="436">
        <f>VLOOKUP(C6993,'LICH THI'!C:AA,12,0)</f>
        <v>26</v>
      </c>
      <c r="E6993" s="436">
        <f>VLOOKUP(C6993,'LICH THI'!C:AA,13,0)</f>
        <v>26</v>
      </c>
      <c r="F6993" s="436">
        <f t="shared" si="1429"/>
        <v>26</v>
      </c>
      <c r="G6993" s="436">
        <f>VLOOKUP(C6993,'LICH THI'!C:AA,14,0)</f>
        <v>1</v>
      </c>
      <c r="H6993" s="436">
        <f t="shared" si="1420"/>
        <v>1</v>
      </c>
      <c r="I6993" s="436" t="str">
        <f t="shared" si="1421"/>
        <v>Phan Thanh Tiến</v>
      </c>
      <c r="J6993" s="436"/>
      <c r="K6993" s="436">
        <f t="shared" si="1422"/>
        <v>1</v>
      </c>
      <c r="L6993" s="436" t="str">
        <f t="shared" si="1423"/>
        <v>DL1CB22-DL-1</v>
      </c>
      <c r="M6993" s="436">
        <f t="shared" si="1424"/>
        <v>22</v>
      </c>
      <c r="N6993" s="437">
        <f t="shared" si="1430"/>
        <v>15</v>
      </c>
      <c r="O6993" s="437"/>
      <c r="P6993" s="430" t="str">
        <f t="shared" si="1425"/>
        <v/>
      </c>
      <c r="U6993" s="177">
        <v>10</v>
      </c>
      <c r="V6993" s="177" t="s">
        <v>4915</v>
      </c>
      <c r="W6993" s="177" t="s">
        <v>5131</v>
      </c>
      <c r="X6993" s="177" t="s">
        <v>2992</v>
      </c>
      <c r="Y6993" s="177" t="s">
        <v>6729</v>
      </c>
      <c r="Z6993" s="177" t="s">
        <v>7043</v>
      </c>
      <c r="AA6993" s="525" t="s">
        <v>6730</v>
      </c>
      <c r="AB6993" s="399" t="str">
        <f t="shared" si="1426"/>
        <v>DL1CB22</v>
      </c>
      <c r="AC6993" s="399" t="str">
        <f t="shared" si="1427"/>
        <v>DL1CB22-DL</v>
      </c>
      <c r="AD6993" t="str">
        <f>Y6993&amp;"-"&amp;VLOOKUP(AC6993,'LICH THI'!C:AA,9,0)</f>
        <v>65DLCD21100-42469</v>
      </c>
      <c r="AE6993">
        <f t="shared" si="1428"/>
        <v>1</v>
      </c>
    </row>
    <row r="6994" spans="1:31" x14ac:dyDescent="0.25">
      <c r="A6994" s="436" t="str">
        <f t="shared" si="1418"/>
        <v>DL1CB22-DL-11</v>
      </c>
      <c r="B6994" s="436">
        <f>COUNTIF(AC$4:AC6994,AC6994)</f>
        <v>11</v>
      </c>
      <c r="C6994" s="436" t="str">
        <f t="shared" si="1419"/>
        <v>DL1CB22-DL</v>
      </c>
      <c r="D6994" s="436">
        <f>VLOOKUP(C6994,'LICH THI'!C:AA,12,0)</f>
        <v>26</v>
      </c>
      <c r="E6994" s="436">
        <f>VLOOKUP(C6994,'LICH THI'!C:AA,13,0)</f>
        <v>26</v>
      </c>
      <c r="F6994" s="436">
        <f t="shared" si="1429"/>
        <v>26</v>
      </c>
      <c r="G6994" s="436">
        <f>VLOOKUP(C6994,'LICH THI'!C:AA,14,0)</f>
        <v>1</v>
      </c>
      <c r="H6994" s="436">
        <f t="shared" si="1420"/>
        <v>1</v>
      </c>
      <c r="I6994" s="436" t="str">
        <f t="shared" si="1421"/>
        <v>Đỗ Quốc Toản</v>
      </c>
      <c r="J6994" s="436"/>
      <c r="K6994" s="436">
        <f t="shared" si="1422"/>
        <v>1</v>
      </c>
      <c r="L6994" s="436" t="str">
        <f t="shared" si="1423"/>
        <v>DL1CB22-DL-1</v>
      </c>
      <c r="M6994" s="436">
        <f t="shared" si="1424"/>
        <v>22</v>
      </c>
      <c r="N6994" s="437">
        <f t="shared" si="1430"/>
        <v>16</v>
      </c>
      <c r="O6994" s="437"/>
      <c r="P6994" s="430" t="str">
        <f t="shared" si="1425"/>
        <v/>
      </c>
      <c r="U6994" s="177">
        <v>15</v>
      </c>
      <c r="V6994" s="177" t="s">
        <v>4989</v>
      </c>
      <c r="W6994" s="177" t="s">
        <v>4992</v>
      </c>
      <c r="X6994" s="177" t="s">
        <v>3213</v>
      </c>
      <c r="Y6994" s="177" t="s">
        <v>4993</v>
      </c>
      <c r="Z6994" s="177" t="s">
        <v>7043</v>
      </c>
      <c r="AA6994" s="525" t="s">
        <v>4994</v>
      </c>
      <c r="AB6994" s="399" t="str">
        <f t="shared" si="1426"/>
        <v>DL1CB22</v>
      </c>
      <c r="AC6994" s="399" t="str">
        <f t="shared" si="1427"/>
        <v>DL1CB22-DL</v>
      </c>
      <c r="AD6994" t="str">
        <f>Y6994&amp;"-"&amp;VLOOKUP(AC6994,'LICH THI'!C:AA,9,0)</f>
        <v>65DLDD20367-42469</v>
      </c>
      <c r="AE6994">
        <f t="shared" si="1428"/>
        <v>1</v>
      </c>
    </row>
    <row r="6995" spans="1:31" x14ac:dyDescent="0.25">
      <c r="A6995" s="436" t="str">
        <f t="shared" si="1418"/>
        <v>DL1CB22-DL-12</v>
      </c>
      <c r="B6995" s="436">
        <f>COUNTIF(AC$4:AC6995,AC6995)</f>
        <v>12</v>
      </c>
      <c r="C6995" s="436" t="str">
        <f t="shared" si="1419"/>
        <v>DL1CB22-DL</v>
      </c>
      <c r="D6995" s="436">
        <f>VLOOKUP(C6995,'LICH THI'!C:AA,12,0)</f>
        <v>26</v>
      </c>
      <c r="E6995" s="436">
        <f>VLOOKUP(C6995,'LICH THI'!C:AA,13,0)</f>
        <v>26</v>
      </c>
      <c r="F6995" s="436">
        <f t="shared" si="1429"/>
        <v>26</v>
      </c>
      <c r="G6995" s="436">
        <f>VLOOKUP(C6995,'LICH THI'!C:AA,14,0)</f>
        <v>1</v>
      </c>
      <c r="H6995" s="436">
        <f t="shared" si="1420"/>
        <v>1</v>
      </c>
      <c r="I6995" s="436" t="str">
        <f t="shared" si="1421"/>
        <v>Vũ Văn Toán</v>
      </c>
      <c r="J6995" s="436"/>
      <c r="K6995" s="436">
        <f t="shared" si="1422"/>
        <v>1</v>
      </c>
      <c r="L6995" s="436" t="str">
        <f t="shared" si="1423"/>
        <v>DL1CB22-DL-1</v>
      </c>
      <c r="M6995" s="436">
        <f t="shared" si="1424"/>
        <v>22</v>
      </c>
      <c r="N6995" s="437">
        <f t="shared" si="1430"/>
        <v>17</v>
      </c>
      <c r="O6995" s="437"/>
      <c r="P6995" s="430" t="str">
        <f t="shared" si="1425"/>
        <v/>
      </c>
      <c r="U6995" s="177">
        <v>16</v>
      </c>
      <c r="V6995" s="177" t="s">
        <v>4989</v>
      </c>
      <c r="W6995" s="177" t="s">
        <v>2914</v>
      </c>
      <c r="X6995" s="177" t="s">
        <v>1575</v>
      </c>
      <c r="Y6995" s="177" t="s">
        <v>7044</v>
      </c>
      <c r="Z6995" s="177" t="s">
        <v>7043</v>
      </c>
      <c r="AA6995" s="525" t="s">
        <v>7045</v>
      </c>
      <c r="AB6995" s="399" t="str">
        <f t="shared" si="1426"/>
        <v>DL1CB22</v>
      </c>
      <c r="AC6995" s="399" t="str">
        <f t="shared" si="1427"/>
        <v>DL1CB22-DL</v>
      </c>
      <c r="AD6995" t="str">
        <f>Y6995&amp;"-"&amp;VLOOKUP(AC6995,'LICH THI'!C:AA,9,0)</f>
        <v>65DLDD20394-42469</v>
      </c>
      <c r="AE6995">
        <f t="shared" si="1428"/>
        <v>1</v>
      </c>
    </row>
    <row r="6996" spans="1:31" x14ac:dyDescent="0.25">
      <c r="A6996" s="436" t="str">
        <f t="shared" si="1418"/>
        <v>DL1CB22-DL-13</v>
      </c>
      <c r="B6996" s="436">
        <f>COUNTIF(AC$4:AC6996,AC6996)</f>
        <v>13</v>
      </c>
      <c r="C6996" s="436" t="str">
        <f t="shared" si="1419"/>
        <v>DL1CB22-DL</v>
      </c>
      <c r="D6996" s="436">
        <f>VLOOKUP(C6996,'LICH THI'!C:AA,12,0)</f>
        <v>26</v>
      </c>
      <c r="E6996" s="436">
        <f>VLOOKUP(C6996,'LICH THI'!C:AA,13,0)</f>
        <v>26</v>
      </c>
      <c r="F6996" s="436">
        <f t="shared" si="1429"/>
        <v>26</v>
      </c>
      <c r="G6996" s="436">
        <f>VLOOKUP(C6996,'LICH THI'!C:AA,14,0)</f>
        <v>1</v>
      </c>
      <c r="H6996" s="436">
        <f t="shared" si="1420"/>
        <v>1</v>
      </c>
      <c r="I6996" s="436" t="str">
        <f t="shared" si="1421"/>
        <v>Nguyễn Văn Tú</v>
      </c>
      <c r="J6996" s="436"/>
      <c r="K6996" s="436">
        <f t="shared" si="1422"/>
        <v>1</v>
      </c>
      <c r="L6996" s="436" t="str">
        <f t="shared" si="1423"/>
        <v>DL1CB22-DL-1</v>
      </c>
      <c r="M6996" s="436">
        <f t="shared" si="1424"/>
        <v>22</v>
      </c>
      <c r="N6996" s="437">
        <f t="shared" si="1430"/>
        <v>18</v>
      </c>
      <c r="O6996" s="437"/>
      <c r="P6996" s="430" t="str">
        <f t="shared" si="1425"/>
        <v/>
      </c>
      <c r="U6996" s="177">
        <v>11</v>
      </c>
      <c r="V6996" s="177" t="s">
        <v>4915</v>
      </c>
      <c r="W6996" s="177" t="s">
        <v>2741</v>
      </c>
      <c r="X6996" s="177" t="s">
        <v>2697</v>
      </c>
      <c r="Y6996" s="177" t="s">
        <v>6919</v>
      </c>
      <c r="Z6996" s="177" t="s">
        <v>7043</v>
      </c>
      <c r="AA6996" s="525" t="s">
        <v>6920</v>
      </c>
      <c r="AB6996" s="399" t="str">
        <f t="shared" si="1426"/>
        <v>DL1CB22</v>
      </c>
      <c r="AC6996" s="399" t="str">
        <f t="shared" si="1427"/>
        <v>DL1CB22-DL</v>
      </c>
      <c r="AD6996" t="str">
        <f>Y6996&amp;"-"&amp;VLOOKUP(AC6996,'LICH THI'!C:AA,9,0)</f>
        <v>65DLCD20507-42469</v>
      </c>
      <c r="AE6996">
        <f t="shared" si="1428"/>
        <v>1</v>
      </c>
    </row>
    <row r="6997" spans="1:31" x14ac:dyDescent="0.25">
      <c r="A6997" s="436" t="str">
        <f t="shared" si="1418"/>
        <v>DL1CB22-DL-14</v>
      </c>
      <c r="B6997" s="436">
        <f>COUNTIF(AC$4:AC6997,AC6997)</f>
        <v>14</v>
      </c>
      <c r="C6997" s="436" t="str">
        <f t="shared" si="1419"/>
        <v>DL1CB22-DL</v>
      </c>
      <c r="D6997" s="436">
        <f>VLOOKUP(C6997,'LICH THI'!C:AA,12,0)</f>
        <v>26</v>
      </c>
      <c r="E6997" s="436">
        <f>VLOOKUP(C6997,'LICH THI'!C:AA,13,0)</f>
        <v>26</v>
      </c>
      <c r="F6997" s="436">
        <f t="shared" si="1429"/>
        <v>26</v>
      </c>
      <c r="G6997" s="436">
        <f>VLOOKUP(C6997,'LICH THI'!C:AA,14,0)</f>
        <v>1</v>
      </c>
      <c r="H6997" s="436">
        <f t="shared" si="1420"/>
        <v>1</v>
      </c>
      <c r="I6997" s="436" t="str">
        <f t="shared" si="1421"/>
        <v>Nguyễn Đức Tuấn</v>
      </c>
      <c r="J6997" s="436"/>
      <c r="K6997" s="436">
        <f t="shared" si="1422"/>
        <v>1</v>
      </c>
      <c r="L6997" s="436" t="str">
        <f t="shared" si="1423"/>
        <v>DL1CB22-DL-1</v>
      </c>
      <c r="M6997" s="436">
        <f t="shared" si="1424"/>
        <v>22</v>
      </c>
      <c r="N6997" s="437">
        <f t="shared" si="1430"/>
        <v>19</v>
      </c>
      <c r="O6997" s="437"/>
      <c r="P6997" s="430" t="str">
        <f t="shared" si="1425"/>
        <v/>
      </c>
      <c r="U6997" s="177">
        <v>4</v>
      </c>
      <c r="V6997" s="177" t="s">
        <v>4902</v>
      </c>
      <c r="W6997" s="177" t="s">
        <v>3103</v>
      </c>
      <c r="X6997" s="177" t="s">
        <v>2721</v>
      </c>
      <c r="Y6997" s="177" t="s">
        <v>6162</v>
      </c>
      <c r="Z6997" s="177" t="s">
        <v>7043</v>
      </c>
      <c r="AA6997" s="525" t="s">
        <v>3146</v>
      </c>
      <c r="AB6997" s="399" t="str">
        <f t="shared" si="1426"/>
        <v>DL1CB22</v>
      </c>
      <c r="AC6997" s="399" t="str">
        <f t="shared" si="1427"/>
        <v>DL1CB22-DL</v>
      </c>
      <c r="AD6997" t="str">
        <f>Y6997&amp;"-"&amp;VLOOKUP(AC6997,'LICH THI'!C:AA,9,0)</f>
        <v>65DLCD21048-42469</v>
      </c>
      <c r="AE6997">
        <f t="shared" si="1428"/>
        <v>1</v>
      </c>
    </row>
    <row r="6998" spans="1:31" x14ac:dyDescent="0.25">
      <c r="A6998" s="436" t="str">
        <f t="shared" si="1418"/>
        <v>DL1CB22-DL-15</v>
      </c>
      <c r="B6998" s="436">
        <f>COUNTIF(AC$4:AC6998,AC6998)</f>
        <v>15</v>
      </c>
      <c r="C6998" s="436" t="str">
        <f t="shared" si="1419"/>
        <v>DL1CB22-DL</v>
      </c>
      <c r="D6998" s="436">
        <f>VLOOKUP(C6998,'LICH THI'!C:AA,12,0)</f>
        <v>26</v>
      </c>
      <c r="E6998" s="436">
        <f>VLOOKUP(C6998,'LICH THI'!C:AA,13,0)</f>
        <v>26</v>
      </c>
      <c r="F6998" s="436">
        <f t="shared" si="1429"/>
        <v>26</v>
      </c>
      <c r="G6998" s="436">
        <f>VLOOKUP(C6998,'LICH THI'!C:AA,14,0)</f>
        <v>1</v>
      </c>
      <c r="H6998" s="436">
        <f t="shared" si="1420"/>
        <v>1</v>
      </c>
      <c r="I6998" s="436" t="str">
        <f t="shared" si="1421"/>
        <v>Trịnh Xuân Thu</v>
      </c>
      <c r="J6998" s="436"/>
      <c r="K6998" s="436">
        <f t="shared" si="1422"/>
        <v>1</v>
      </c>
      <c r="L6998" s="436" t="str">
        <f t="shared" si="1423"/>
        <v>DL1CB22-DL-1</v>
      </c>
      <c r="M6998" s="436">
        <f t="shared" si="1424"/>
        <v>22</v>
      </c>
      <c r="N6998" s="437">
        <f t="shared" si="1430"/>
        <v>20</v>
      </c>
      <c r="O6998" s="437"/>
      <c r="P6998" s="430" t="str">
        <f t="shared" si="1425"/>
        <v/>
      </c>
      <c r="U6998" s="177">
        <v>9</v>
      </c>
      <c r="V6998" s="177" t="s">
        <v>4915</v>
      </c>
      <c r="W6998" s="177" t="s">
        <v>3757</v>
      </c>
      <c r="X6998" s="177" t="s">
        <v>2623</v>
      </c>
      <c r="Y6998" s="177" t="s">
        <v>4960</v>
      </c>
      <c r="Z6998" s="177" t="s">
        <v>7043</v>
      </c>
      <c r="AA6998" s="525" t="s">
        <v>4961</v>
      </c>
      <c r="AB6998" s="399" t="str">
        <f t="shared" si="1426"/>
        <v>DL1CB22</v>
      </c>
      <c r="AC6998" s="399" t="str">
        <f t="shared" si="1427"/>
        <v>DL1CB22-DL</v>
      </c>
      <c r="AD6998" t="str">
        <f>Y6998&amp;"-"&amp;VLOOKUP(AC6998,'LICH THI'!C:AA,9,0)</f>
        <v>65DLCD21075-42469</v>
      </c>
      <c r="AE6998">
        <f t="shared" si="1428"/>
        <v>1</v>
      </c>
    </row>
    <row r="6999" spans="1:31" x14ac:dyDescent="0.25">
      <c r="A6999" s="436" t="str">
        <f t="shared" si="1418"/>
        <v>DL1CB22-DL-16</v>
      </c>
      <c r="B6999" s="436">
        <f>COUNTIF(AC$4:AC6999,AC6999)</f>
        <v>16</v>
      </c>
      <c r="C6999" s="436" t="str">
        <f t="shared" si="1419"/>
        <v>DL1CB22-DL</v>
      </c>
      <c r="D6999" s="436">
        <f>VLOOKUP(C6999,'LICH THI'!C:AA,12,0)</f>
        <v>26</v>
      </c>
      <c r="E6999" s="436">
        <f>VLOOKUP(C6999,'LICH THI'!C:AA,13,0)</f>
        <v>26</v>
      </c>
      <c r="F6999" s="436">
        <f t="shared" si="1429"/>
        <v>26</v>
      </c>
      <c r="G6999" s="436">
        <f>VLOOKUP(C6999,'LICH THI'!C:AA,14,0)</f>
        <v>1</v>
      </c>
      <c r="H6999" s="436">
        <f t="shared" si="1420"/>
        <v>1</v>
      </c>
      <c r="I6999" s="436" t="str">
        <f t="shared" si="1421"/>
        <v>Nguyễn Văn Uyển</v>
      </c>
      <c r="J6999" s="436"/>
      <c r="K6999" s="436">
        <f t="shared" si="1422"/>
        <v>1</v>
      </c>
      <c r="L6999" s="436" t="str">
        <f t="shared" si="1423"/>
        <v>DL1CB22-DL-1</v>
      </c>
      <c r="M6999" s="436">
        <f t="shared" si="1424"/>
        <v>22</v>
      </c>
      <c r="N6999" s="437">
        <f t="shared" si="1430"/>
        <v>21</v>
      </c>
      <c r="O6999" s="437"/>
      <c r="P6999" s="430" t="str">
        <f t="shared" si="1425"/>
        <v/>
      </c>
      <c r="U6999" s="177">
        <v>12</v>
      </c>
      <c r="V6999" s="177" t="s">
        <v>4915</v>
      </c>
      <c r="W6999" s="177" t="s">
        <v>2741</v>
      </c>
      <c r="X6999" s="177" t="s">
        <v>4968</v>
      </c>
      <c r="Y6999" s="177" t="s">
        <v>4969</v>
      </c>
      <c r="Z6999" s="177" t="s">
        <v>7043</v>
      </c>
      <c r="AA6999" s="525" t="s">
        <v>4970</v>
      </c>
      <c r="AB6999" s="399" t="str">
        <f t="shared" si="1426"/>
        <v>DL1CB22</v>
      </c>
      <c r="AC6999" s="399" t="str">
        <f t="shared" si="1427"/>
        <v>DL1CB22-DL</v>
      </c>
      <c r="AD6999" t="str">
        <f>Y6999&amp;"-"&amp;VLOOKUP(AC6999,'LICH THI'!C:AA,9,0)</f>
        <v>65DLCD20738-42469</v>
      </c>
      <c r="AE6999">
        <f t="shared" si="1428"/>
        <v>1</v>
      </c>
    </row>
    <row r="7000" spans="1:31" x14ac:dyDescent="0.25">
      <c r="A7000" s="436" t="str">
        <f t="shared" si="1418"/>
        <v>DL2CO21-DL-1</v>
      </c>
      <c r="B7000" s="436">
        <f>COUNTIF(AC$4:AC7000,AC7000)</f>
        <v>1</v>
      </c>
      <c r="C7000" s="436" t="str">
        <f t="shared" si="1419"/>
        <v>DL2CO21-DL</v>
      </c>
      <c r="D7000" s="436">
        <f>VLOOKUP(C7000,'LICH THI'!C:AA,12,0)</f>
        <v>31</v>
      </c>
      <c r="E7000" s="436">
        <f>VLOOKUP(C7000,'LICH THI'!C:AA,13,0)</f>
        <v>31</v>
      </c>
      <c r="F7000" s="436">
        <f t="shared" si="1429"/>
        <v>31</v>
      </c>
      <c r="G7000" s="436">
        <f>VLOOKUP(C7000,'LICH THI'!C:AA,14,0)</f>
        <v>1</v>
      </c>
      <c r="H7000" s="436">
        <f t="shared" si="1420"/>
        <v>1</v>
      </c>
      <c r="I7000" s="436" t="str">
        <f t="shared" si="1421"/>
        <v>Lê Việt Cảnh</v>
      </c>
      <c r="J7000" s="436"/>
      <c r="K7000" s="436">
        <f t="shared" si="1422"/>
        <v>1</v>
      </c>
      <c r="L7000" s="436" t="str">
        <f t="shared" si="1423"/>
        <v>DL2CO21-DL-1</v>
      </c>
      <c r="M7000" s="436">
        <f t="shared" si="1424"/>
        <v>21</v>
      </c>
      <c r="N7000" s="437">
        <f t="shared" si="1430"/>
        <v>12</v>
      </c>
      <c r="O7000" s="437"/>
      <c r="P7000" s="430" t="str">
        <f t="shared" si="1425"/>
        <v/>
      </c>
      <c r="U7000" s="177">
        <v>16</v>
      </c>
      <c r="V7000" s="177" t="s">
        <v>4915</v>
      </c>
      <c r="W7000" s="177" t="s">
        <v>6165</v>
      </c>
      <c r="X7000" s="177" t="s">
        <v>3327</v>
      </c>
      <c r="Y7000" s="177" t="s">
        <v>6166</v>
      </c>
      <c r="Z7000" s="177" t="s">
        <v>6131</v>
      </c>
      <c r="AA7000" s="525" t="s">
        <v>6167</v>
      </c>
      <c r="AB7000" s="399" t="str">
        <f t="shared" si="1426"/>
        <v>DL2CO21</v>
      </c>
      <c r="AC7000" s="399" t="str">
        <f t="shared" si="1427"/>
        <v>DL2CO21-DL</v>
      </c>
      <c r="AD7000" t="str">
        <f>Y7000&amp;"-"&amp;VLOOKUP(AC7000,'LICH THI'!C:AA,9,0)</f>
        <v>65DLCD20623-42469</v>
      </c>
      <c r="AE7000">
        <f t="shared" si="1428"/>
        <v>1</v>
      </c>
    </row>
    <row r="7001" spans="1:31" x14ac:dyDescent="0.25">
      <c r="A7001" s="436" t="str">
        <f t="shared" si="1418"/>
        <v>DL2CO21-DL-2</v>
      </c>
      <c r="B7001" s="436">
        <f>COUNTIF(AC$4:AC7001,AC7001)</f>
        <v>2</v>
      </c>
      <c r="C7001" s="436" t="str">
        <f t="shared" si="1419"/>
        <v>DL2CO21-DL</v>
      </c>
      <c r="D7001" s="436">
        <f>VLOOKUP(C7001,'LICH THI'!C:AA,12,0)</f>
        <v>31</v>
      </c>
      <c r="E7001" s="436">
        <f>VLOOKUP(C7001,'LICH THI'!C:AA,13,0)</f>
        <v>31</v>
      </c>
      <c r="F7001" s="436">
        <f t="shared" si="1429"/>
        <v>31</v>
      </c>
      <c r="G7001" s="436">
        <f>VLOOKUP(C7001,'LICH THI'!C:AA,14,0)</f>
        <v>1</v>
      </c>
      <c r="H7001" s="436">
        <f t="shared" si="1420"/>
        <v>1</v>
      </c>
      <c r="I7001" s="436" t="str">
        <f t="shared" si="1421"/>
        <v>Trần Minh Đức</v>
      </c>
      <c r="J7001" s="436"/>
      <c r="K7001" s="436">
        <f t="shared" si="1422"/>
        <v>1</v>
      </c>
      <c r="L7001" s="436" t="str">
        <f t="shared" si="1423"/>
        <v>DL2CO21-DL-1</v>
      </c>
      <c r="M7001" s="436">
        <f t="shared" si="1424"/>
        <v>21</v>
      </c>
      <c r="N7001" s="437">
        <f t="shared" si="1430"/>
        <v>13</v>
      </c>
      <c r="O7001" s="437"/>
      <c r="P7001" s="430" t="str">
        <f t="shared" si="1425"/>
        <v/>
      </c>
      <c r="U7001" s="177">
        <v>17</v>
      </c>
      <c r="V7001" s="177" t="s">
        <v>4915</v>
      </c>
      <c r="W7001" s="177" t="s">
        <v>3593</v>
      </c>
      <c r="X7001" s="177" t="s">
        <v>2948</v>
      </c>
      <c r="Y7001" s="177" t="s">
        <v>4929</v>
      </c>
      <c r="Z7001" s="177" t="s">
        <v>6131</v>
      </c>
      <c r="AA7001" s="525" t="s">
        <v>4930</v>
      </c>
      <c r="AB7001" s="399" t="str">
        <f t="shared" si="1426"/>
        <v>DL2CO21</v>
      </c>
      <c r="AC7001" s="399" t="str">
        <f t="shared" si="1427"/>
        <v>DL2CO21-DL</v>
      </c>
      <c r="AD7001" t="str">
        <f>Y7001&amp;"-"&amp;VLOOKUP(AC7001,'LICH THI'!C:AA,9,0)</f>
        <v>65DLCD20712-42469</v>
      </c>
      <c r="AE7001">
        <f t="shared" si="1428"/>
        <v>1</v>
      </c>
    </row>
    <row r="7002" spans="1:31" x14ac:dyDescent="0.25">
      <c r="A7002" s="436" t="str">
        <f t="shared" si="1418"/>
        <v>DL2CO21-DL-3</v>
      </c>
      <c r="B7002" s="436">
        <f>COUNTIF(AC$4:AC7002,AC7002)</f>
        <v>3</v>
      </c>
      <c r="C7002" s="436" t="str">
        <f t="shared" si="1419"/>
        <v>DL2CO21-DL</v>
      </c>
      <c r="D7002" s="436">
        <f>VLOOKUP(C7002,'LICH THI'!C:AA,12,0)</f>
        <v>31</v>
      </c>
      <c r="E7002" s="436">
        <f>VLOOKUP(C7002,'LICH THI'!C:AA,13,0)</f>
        <v>31</v>
      </c>
      <c r="F7002" s="436">
        <f t="shared" si="1429"/>
        <v>31</v>
      </c>
      <c r="G7002" s="436">
        <f>VLOOKUP(C7002,'LICH THI'!C:AA,14,0)</f>
        <v>1</v>
      </c>
      <c r="H7002" s="436">
        <f t="shared" si="1420"/>
        <v>1</v>
      </c>
      <c r="I7002" s="436" t="str">
        <f t="shared" si="1421"/>
        <v>Giang Văn Hải</v>
      </c>
      <c r="J7002" s="436"/>
      <c r="K7002" s="436">
        <f t="shared" si="1422"/>
        <v>1</v>
      </c>
      <c r="L7002" s="436" t="str">
        <f t="shared" si="1423"/>
        <v>DL2CO21-DL-1</v>
      </c>
      <c r="M7002" s="436">
        <f t="shared" si="1424"/>
        <v>21</v>
      </c>
      <c r="N7002" s="437">
        <f t="shared" si="1430"/>
        <v>14</v>
      </c>
      <c r="O7002" s="437"/>
      <c r="P7002" s="430" t="str">
        <f t="shared" si="1425"/>
        <v/>
      </c>
      <c r="U7002" s="177">
        <v>18</v>
      </c>
      <c r="V7002" s="177" t="s">
        <v>4915</v>
      </c>
      <c r="W7002" s="177" t="s">
        <v>4931</v>
      </c>
      <c r="X7002" s="177" t="s">
        <v>2908</v>
      </c>
      <c r="Y7002" s="177" t="s">
        <v>4932</v>
      </c>
      <c r="Z7002" s="177" t="s">
        <v>6131</v>
      </c>
      <c r="AA7002" s="525" t="s">
        <v>4933</v>
      </c>
      <c r="AB7002" s="399" t="str">
        <f t="shared" si="1426"/>
        <v>DL2CO21</v>
      </c>
      <c r="AC7002" s="399" t="str">
        <f t="shared" si="1427"/>
        <v>DL2CO21-DL</v>
      </c>
      <c r="AD7002" t="str">
        <f>Y7002&amp;"-"&amp;VLOOKUP(AC7002,'LICH THI'!C:AA,9,0)</f>
        <v>65DLCD20707-42469</v>
      </c>
      <c r="AE7002">
        <f t="shared" si="1428"/>
        <v>1</v>
      </c>
    </row>
    <row r="7003" spans="1:31" x14ac:dyDescent="0.25">
      <c r="A7003" s="436" t="str">
        <f t="shared" si="1418"/>
        <v>DL2CO21-DL-4</v>
      </c>
      <c r="B7003" s="436">
        <f>COUNTIF(AC$4:AC7003,AC7003)</f>
        <v>4</v>
      </c>
      <c r="C7003" s="436" t="str">
        <f t="shared" si="1419"/>
        <v>DL2CO21-DL</v>
      </c>
      <c r="D7003" s="436">
        <f>VLOOKUP(C7003,'LICH THI'!C:AA,12,0)</f>
        <v>31</v>
      </c>
      <c r="E7003" s="436">
        <f>VLOOKUP(C7003,'LICH THI'!C:AA,13,0)</f>
        <v>31</v>
      </c>
      <c r="F7003" s="436">
        <f t="shared" si="1429"/>
        <v>31</v>
      </c>
      <c r="G7003" s="436">
        <f>VLOOKUP(C7003,'LICH THI'!C:AA,14,0)</f>
        <v>1</v>
      </c>
      <c r="H7003" s="436">
        <f t="shared" si="1420"/>
        <v>1</v>
      </c>
      <c r="I7003" s="436" t="str">
        <f t="shared" si="1421"/>
        <v>Nguyễn Thế Hiển</v>
      </c>
      <c r="J7003" s="436"/>
      <c r="K7003" s="436">
        <f t="shared" si="1422"/>
        <v>1</v>
      </c>
      <c r="L7003" s="436" t="str">
        <f t="shared" si="1423"/>
        <v>DL2CO21-DL-1</v>
      </c>
      <c r="M7003" s="436">
        <f t="shared" si="1424"/>
        <v>21</v>
      </c>
      <c r="N7003" s="437">
        <f t="shared" si="1430"/>
        <v>15</v>
      </c>
      <c r="O7003" s="437"/>
      <c r="P7003" s="430" t="str">
        <f t="shared" si="1425"/>
        <v/>
      </c>
      <c r="U7003" s="177">
        <v>1</v>
      </c>
      <c r="V7003" s="177" t="s">
        <v>4902</v>
      </c>
      <c r="W7003" s="177" t="s">
        <v>3243</v>
      </c>
      <c r="X7003" s="177" t="s">
        <v>4149</v>
      </c>
      <c r="Y7003" s="177" t="s">
        <v>6130</v>
      </c>
      <c r="Z7003" s="177" t="s">
        <v>6131</v>
      </c>
      <c r="AA7003" s="525" t="s">
        <v>6132</v>
      </c>
      <c r="AB7003" s="399" t="str">
        <f t="shared" si="1426"/>
        <v>DL2CO21</v>
      </c>
      <c r="AC7003" s="399" t="str">
        <f t="shared" si="1427"/>
        <v>DL2CO21-DL</v>
      </c>
      <c r="AD7003" t="str">
        <f>Y7003&amp;"-"&amp;VLOOKUP(AC7003,'LICH THI'!C:AA,9,0)</f>
        <v>65DLCD20539-42469</v>
      </c>
      <c r="AE7003">
        <f t="shared" si="1428"/>
        <v>1</v>
      </c>
    </row>
    <row r="7004" spans="1:31" x14ac:dyDescent="0.25">
      <c r="A7004" s="436" t="str">
        <f t="shared" si="1418"/>
        <v>DL2CO21-DL-5</v>
      </c>
      <c r="B7004" s="436">
        <f>COUNTIF(AC$4:AC7004,AC7004)</f>
        <v>5</v>
      </c>
      <c r="C7004" s="436" t="str">
        <f t="shared" si="1419"/>
        <v>DL2CO21-DL</v>
      </c>
      <c r="D7004" s="436">
        <f>VLOOKUP(C7004,'LICH THI'!C:AA,12,0)</f>
        <v>31</v>
      </c>
      <c r="E7004" s="436">
        <f>VLOOKUP(C7004,'LICH THI'!C:AA,13,0)</f>
        <v>31</v>
      </c>
      <c r="F7004" s="436">
        <f t="shared" si="1429"/>
        <v>31</v>
      </c>
      <c r="G7004" s="436">
        <f>VLOOKUP(C7004,'LICH THI'!C:AA,14,0)</f>
        <v>1</v>
      </c>
      <c r="H7004" s="436">
        <f t="shared" si="1420"/>
        <v>1</v>
      </c>
      <c r="I7004" s="436" t="str">
        <f t="shared" si="1421"/>
        <v>Lê Đức Hoàng</v>
      </c>
      <c r="J7004" s="436"/>
      <c r="K7004" s="436">
        <f t="shared" si="1422"/>
        <v>1</v>
      </c>
      <c r="L7004" s="436" t="str">
        <f t="shared" si="1423"/>
        <v>DL2CO21-DL-1</v>
      </c>
      <c r="M7004" s="436">
        <f t="shared" si="1424"/>
        <v>21</v>
      </c>
      <c r="N7004" s="437">
        <f t="shared" si="1430"/>
        <v>16</v>
      </c>
      <c r="O7004" s="437"/>
      <c r="P7004" s="430" t="str">
        <f t="shared" si="1425"/>
        <v/>
      </c>
      <c r="U7004" s="177">
        <v>19</v>
      </c>
      <c r="V7004" s="177" t="s">
        <v>4915</v>
      </c>
      <c r="W7004" s="177" t="s">
        <v>3456</v>
      </c>
      <c r="X7004" s="177" t="s">
        <v>2834</v>
      </c>
      <c r="Y7004" s="177" t="s">
        <v>4938</v>
      </c>
      <c r="Z7004" s="177" t="s">
        <v>6131</v>
      </c>
      <c r="AA7004" s="525" t="s">
        <v>4939</v>
      </c>
      <c r="AB7004" s="399" t="str">
        <f t="shared" si="1426"/>
        <v>DL2CO21</v>
      </c>
      <c r="AC7004" s="399" t="str">
        <f t="shared" si="1427"/>
        <v>DL2CO21-DL</v>
      </c>
      <c r="AD7004" t="str">
        <f>Y7004&amp;"-"&amp;VLOOKUP(AC7004,'LICH THI'!C:AA,9,0)</f>
        <v>65DLCD20711-42469</v>
      </c>
      <c r="AE7004">
        <f t="shared" si="1428"/>
        <v>1</v>
      </c>
    </row>
    <row r="7005" spans="1:31" x14ac:dyDescent="0.25">
      <c r="A7005" s="436" t="str">
        <f t="shared" si="1418"/>
        <v>DL2CO21-DL-6</v>
      </c>
      <c r="B7005" s="436">
        <f>COUNTIF(AC$4:AC7005,AC7005)</f>
        <v>6</v>
      </c>
      <c r="C7005" s="436" t="str">
        <f t="shared" si="1419"/>
        <v>DL2CO21-DL</v>
      </c>
      <c r="D7005" s="436">
        <f>VLOOKUP(C7005,'LICH THI'!C:AA,12,0)</f>
        <v>31</v>
      </c>
      <c r="E7005" s="436">
        <f>VLOOKUP(C7005,'LICH THI'!C:AA,13,0)</f>
        <v>31</v>
      </c>
      <c r="F7005" s="436">
        <f t="shared" si="1429"/>
        <v>31</v>
      </c>
      <c r="G7005" s="436">
        <f>VLOOKUP(C7005,'LICH THI'!C:AA,14,0)</f>
        <v>1</v>
      </c>
      <c r="H7005" s="436">
        <f t="shared" si="1420"/>
        <v>1</v>
      </c>
      <c r="I7005" s="436" t="str">
        <f t="shared" si="1421"/>
        <v>Lê Viết Hồng</v>
      </c>
      <c r="J7005" s="436"/>
      <c r="K7005" s="436">
        <f t="shared" si="1422"/>
        <v>1</v>
      </c>
      <c r="L7005" s="436" t="str">
        <f t="shared" si="1423"/>
        <v>DL2CO21-DL-1</v>
      </c>
      <c r="M7005" s="436">
        <f t="shared" si="1424"/>
        <v>21</v>
      </c>
      <c r="N7005" s="437">
        <f t="shared" si="1430"/>
        <v>17</v>
      </c>
      <c r="O7005" s="437"/>
      <c r="P7005" s="430" t="str">
        <f t="shared" si="1425"/>
        <v/>
      </c>
      <c r="U7005" s="177">
        <v>2</v>
      </c>
      <c r="V7005" s="177" t="s">
        <v>4902</v>
      </c>
      <c r="W7005" s="177" t="s">
        <v>5148</v>
      </c>
      <c r="X7005" s="177" t="s">
        <v>2797</v>
      </c>
      <c r="Y7005" s="177" t="s">
        <v>6133</v>
      </c>
      <c r="Z7005" s="177" t="s">
        <v>6131</v>
      </c>
      <c r="AA7005" s="525" t="s">
        <v>3392</v>
      </c>
      <c r="AB7005" s="399" t="str">
        <f t="shared" si="1426"/>
        <v>DL2CO21</v>
      </c>
      <c r="AC7005" s="399" t="str">
        <f t="shared" si="1427"/>
        <v>DL2CO21-DL</v>
      </c>
      <c r="AD7005" t="str">
        <f>Y7005&amp;"-"&amp;VLOOKUP(AC7005,'LICH THI'!C:AA,9,0)</f>
        <v>65DLCD20737-42469</v>
      </c>
      <c r="AE7005">
        <f t="shared" si="1428"/>
        <v>1</v>
      </c>
    </row>
    <row r="7006" spans="1:31" x14ac:dyDescent="0.25">
      <c r="A7006" s="436" t="str">
        <f t="shared" si="1418"/>
        <v>DL2CO21-DL-7</v>
      </c>
      <c r="B7006" s="436">
        <f>COUNTIF(AC$4:AC7006,AC7006)</f>
        <v>7</v>
      </c>
      <c r="C7006" s="436" t="str">
        <f t="shared" si="1419"/>
        <v>DL2CO21-DL</v>
      </c>
      <c r="D7006" s="436">
        <f>VLOOKUP(C7006,'LICH THI'!C:AA,12,0)</f>
        <v>31</v>
      </c>
      <c r="E7006" s="436">
        <f>VLOOKUP(C7006,'LICH THI'!C:AA,13,0)</f>
        <v>31</v>
      </c>
      <c r="F7006" s="436">
        <f t="shared" si="1429"/>
        <v>31</v>
      </c>
      <c r="G7006" s="436">
        <f>VLOOKUP(C7006,'LICH THI'!C:AA,14,0)</f>
        <v>1</v>
      </c>
      <c r="H7006" s="436">
        <f t="shared" si="1420"/>
        <v>1</v>
      </c>
      <c r="I7006" s="436" t="str">
        <f t="shared" si="1421"/>
        <v>Phạm Quang Khải</v>
      </c>
      <c r="J7006" s="436"/>
      <c r="K7006" s="436">
        <f t="shared" si="1422"/>
        <v>1</v>
      </c>
      <c r="L7006" s="436" t="str">
        <f t="shared" si="1423"/>
        <v>DL2CO21-DL-1</v>
      </c>
      <c r="M7006" s="436">
        <f t="shared" si="1424"/>
        <v>21</v>
      </c>
      <c r="N7006" s="437">
        <f t="shared" si="1430"/>
        <v>18</v>
      </c>
      <c r="O7006" s="437"/>
      <c r="P7006" s="430" t="str">
        <f t="shared" si="1425"/>
        <v/>
      </c>
      <c r="U7006" s="177">
        <v>3</v>
      </c>
      <c r="V7006" s="177" t="s">
        <v>4902</v>
      </c>
      <c r="W7006" s="177" t="s">
        <v>2987</v>
      </c>
      <c r="X7006" s="177" t="s">
        <v>6134</v>
      </c>
      <c r="Y7006" s="177" t="s">
        <v>6135</v>
      </c>
      <c r="Z7006" s="177" t="s">
        <v>6131</v>
      </c>
      <c r="AA7006" s="525" t="s">
        <v>6136</v>
      </c>
      <c r="AB7006" s="399" t="str">
        <f t="shared" si="1426"/>
        <v>DL2CO21</v>
      </c>
      <c r="AC7006" s="399" t="str">
        <f t="shared" si="1427"/>
        <v>DL2CO21-DL</v>
      </c>
      <c r="AD7006" t="str">
        <f>Y7006&amp;"-"&amp;VLOOKUP(AC7006,'LICH THI'!C:AA,9,0)</f>
        <v>65DLCD21057-42469</v>
      </c>
      <c r="AE7006">
        <f t="shared" si="1428"/>
        <v>1</v>
      </c>
    </row>
    <row r="7007" spans="1:31" x14ac:dyDescent="0.25">
      <c r="A7007" s="436" t="str">
        <f t="shared" si="1418"/>
        <v>DL2CO21-DL-8</v>
      </c>
      <c r="B7007" s="436">
        <f>COUNTIF(AC$4:AC7007,AC7007)</f>
        <v>8</v>
      </c>
      <c r="C7007" s="436" t="str">
        <f t="shared" si="1419"/>
        <v>DL2CO21-DL</v>
      </c>
      <c r="D7007" s="436">
        <f>VLOOKUP(C7007,'LICH THI'!C:AA,12,0)</f>
        <v>31</v>
      </c>
      <c r="E7007" s="436">
        <f>VLOOKUP(C7007,'LICH THI'!C:AA,13,0)</f>
        <v>31</v>
      </c>
      <c r="F7007" s="436">
        <f t="shared" si="1429"/>
        <v>31</v>
      </c>
      <c r="G7007" s="436">
        <f>VLOOKUP(C7007,'LICH THI'!C:AA,14,0)</f>
        <v>1</v>
      </c>
      <c r="H7007" s="436">
        <f t="shared" si="1420"/>
        <v>1</v>
      </c>
      <c r="I7007" s="436" t="str">
        <f t="shared" si="1421"/>
        <v>Cao Văn Lanh</v>
      </c>
      <c r="J7007" s="436"/>
      <c r="K7007" s="436">
        <f t="shared" si="1422"/>
        <v>1</v>
      </c>
      <c r="L7007" s="436" t="str">
        <f t="shared" si="1423"/>
        <v>DL2CO21-DL-1</v>
      </c>
      <c r="M7007" s="436">
        <f t="shared" si="1424"/>
        <v>21</v>
      </c>
      <c r="N7007" s="437">
        <f t="shared" si="1430"/>
        <v>19</v>
      </c>
      <c r="O7007" s="437"/>
      <c r="P7007" s="430" t="str">
        <f t="shared" si="1425"/>
        <v/>
      </c>
      <c r="U7007" s="177">
        <v>4</v>
      </c>
      <c r="V7007" s="177" t="s">
        <v>4902</v>
      </c>
      <c r="W7007" s="177" t="s">
        <v>3257</v>
      </c>
      <c r="X7007" s="177" t="s">
        <v>6137</v>
      </c>
      <c r="Y7007" s="177" t="s">
        <v>6138</v>
      </c>
      <c r="Z7007" s="177" t="s">
        <v>6131</v>
      </c>
      <c r="AA7007" s="525" t="s">
        <v>6139</v>
      </c>
      <c r="AB7007" s="399" t="str">
        <f t="shared" si="1426"/>
        <v>DL2CO21</v>
      </c>
      <c r="AC7007" s="399" t="str">
        <f t="shared" si="1427"/>
        <v>DL2CO21-DL</v>
      </c>
      <c r="AD7007" t="str">
        <f>Y7007&amp;"-"&amp;VLOOKUP(AC7007,'LICH THI'!C:AA,9,0)</f>
        <v>65DLCD21077-42469</v>
      </c>
      <c r="AE7007">
        <f t="shared" si="1428"/>
        <v>1</v>
      </c>
    </row>
    <row r="7008" spans="1:31" x14ac:dyDescent="0.25">
      <c r="A7008" s="436" t="str">
        <f t="shared" si="1418"/>
        <v>DL2CO21-DL-9</v>
      </c>
      <c r="B7008" s="436">
        <f>COUNTIF(AC$4:AC7008,AC7008)</f>
        <v>9</v>
      </c>
      <c r="C7008" s="436" t="str">
        <f t="shared" si="1419"/>
        <v>DL2CO21-DL</v>
      </c>
      <c r="D7008" s="436">
        <f>VLOOKUP(C7008,'LICH THI'!C:AA,12,0)</f>
        <v>31</v>
      </c>
      <c r="E7008" s="436">
        <f>VLOOKUP(C7008,'LICH THI'!C:AA,13,0)</f>
        <v>31</v>
      </c>
      <c r="F7008" s="436">
        <f t="shared" si="1429"/>
        <v>31</v>
      </c>
      <c r="G7008" s="436">
        <f>VLOOKUP(C7008,'LICH THI'!C:AA,14,0)</f>
        <v>1</v>
      </c>
      <c r="H7008" s="436">
        <f t="shared" si="1420"/>
        <v>1</v>
      </c>
      <c r="I7008" s="436" t="str">
        <f t="shared" si="1421"/>
        <v>Đinh Công Lực</v>
      </c>
      <c r="J7008" s="436"/>
      <c r="K7008" s="436">
        <f t="shared" si="1422"/>
        <v>1</v>
      </c>
      <c r="L7008" s="436" t="str">
        <f t="shared" si="1423"/>
        <v>DL2CO21-DL-1</v>
      </c>
      <c r="M7008" s="436">
        <f t="shared" si="1424"/>
        <v>21</v>
      </c>
      <c r="N7008" s="437">
        <f t="shared" si="1430"/>
        <v>20</v>
      </c>
      <c r="O7008" s="437"/>
      <c r="P7008" s="430" t="str">
        <f t="shared" si="1425"/>
        <v/>
      </c>
      <c r="U7008" s="177">
        <v>5</v>
      </c>
      <c r="V7008" s="177" t="s">
        <v>4902</v>
      </c>
      <c r="W7008" s="177" t="s">
        <v>6140</v>
      </c>
      <c r="X7008" s="177" t="s">
        <v>4253</v>
      </c>
      <c r="Y7008" s="177" t="s">
        <v>6141</v>
      </c>
      <c r="Z7008" s="177" t="s">
        <v>6131</v>
      </c>
      <c r="AA7008" s="525" t="s">
        <v>6142</v>
      </c>
      <c r="AB7008" s="399" t="str">
        <f t="shared" si="1426"/>
        <v>DL2CO21</v>
      </c>
      <c r="AC7008" s="399" t="str">
        <f t="shared" si="1427"/>
        <v>DL2CO21-DL</v>
      </c>
      <c r="AD7008" t="str">
        <f>Y7008&amp;"-"&amp;VLOOKUP(AC7008,'LICH THI'!C:AA,9,0)</f>
        <v>65DLCD20726-42469</v>
      </c>
      <c r="AE7008">
        <f t="shared" si="1428"/>
        <v>1</v>
      </c>
    </row>
    <row r="7009" spans="1:31" x14ac:dyDescent="0.25">
      <c r="A7009" s="436" t="str">
        <f t="shared" si="1418"/>
        <v>DL2CO21-DL-10</v>
      </c>
      <c r="B7009" s="436">
        <f>COUNTIF(AC$4:AC7009,AC7009)</f>
        <v>10</v>
      </c>
      <c r="C7009" s="436" t="str">
        <f t="shared" si="1419"/>
        <v>DL2CO21-DL</v>
      </c>
      <c r="D7009" s="436">
        <f>VLOOKUP(C7009,'LICH THI'!C:AA,12,0)</f>
        <v>31</v>
      </c>
      <c r="E7009" s="436">
        <f>VLOOKUP(C7009,'LICH THI'!C:AA,13,0)</f>
        <v>31</v>
      </c>
      <c r="F7009" s="436">
        <f t="shared" si="1429"/>
        <v>31</v>
      </c>
      <c r="G7009" s="436">
        <f>VLOOKUP(C7009,'LICH THI'!C:AA,14,0)</f>
        <v>1</v>
      </c>
      <c r="H7009" s="436">
        <f t="shared" si="1420"/>
        <v>1</v>
      </c>
      <c r="I7009" s="436" t="str">
        <f t="shared" si="1421"/>
        <v>Nguyễn Tiến Mạnh</v>
      </c>
      <c r="J7009" s="436"/>
      <c r="K7009" s="436">
        <f t="shared" si="1422"/>
        <v>1</v>
      </c>
      <c r="L7009" s="436" t="str">
        <f t="shared" si="1423"/>
        <v>DL2CO21-DL-1</v>
      </c>
      <c r="M7009" s="436">
        <f t="shared" si="1424"/>
        <v>21</v>
      </c>
      <c r="N7009" s="437">
        <f t="shared" si="1430"/>
        <v>21</v>
      </c>
      <c r="O7009" s="437"/>
      <c r="P7009" s="430" t="str">
        <f t="shared" si="1425"/>
        <v/>
      </c>
      <c r="U7009" s="177">
        <v>6</v>
      </c>
      <c r="V7009" s="177" t="s">
        <v>4902</v>
      </c>
      <c r="W7009" s="177" t="s">
        <v>2880</v>
      </c>
      <c r="X7009" s="177" t="s">
        <v>2930</v>
      </c>
      <c r="Y7009" s="177" t="s">
        <v>6143</v>
      </c>
      <c r="Z7009" s="177" t="s">
        <v>6131</v>
      </c>
      <c r="AA7009" s="525" t="s">
        <v>6144</v>
      </c>
      <c r="AB7009" s="399" t="str">
        <f t="shared" si="1426"/>
        <v>DL2CO21</v>
      </c>
      <c r="AC7009" s="399" t="str">
        <f t="shared" si="1427"/>
        <v>DL2CO21-DL</v>
      </c>
      <c r="AD7009" t="str">
        <f>Y7009&amp;"-"&amp;VLOOKUP(AC7009,'LICH THI'!C:AA,9,0)</f>
        <v>65DLCD20692-42469</v>
      </c>
      <c r="AE7009">
        <f t="shared" si="1428"/>
        <v>1</v>
      </c>
    </row>
    <row r="7010" spans="1:31" x14ac:dyDescent="0.25">
      <c r="A7010" s="436" t="str">
        <f t="shared" si="1418"/>
        <v>DL2CO21-DL-11</v>
      </c>
      <c r="B7010" s="436">
        <f>COUNTIF(AC$4:AC7010,AC7010)</f>
        <v>11</v>
      </c>
      <c r="C7010" s="436" t="str">
        <f t="shared" si="1419"/>
        <v>DL2CO21-DL</v>
      </c>
      <c r="D7010" s="436">
        <f>VLOOKUP(C7010,'LICH THI'!C:AA,12,0)</f>
        <v>31</v>
      </c>
      <c r="E7010" s="436">
        <f>VLOOKUP(C7010,'LICH THI'!C:AA,13,0)</f>
        <v>31</v>
      </c>
      <c r="F7010" s="436">
        <f t="shared" si="1429"/>
        <v>31</v>
      </c>
      <c r="G7010" s="436">
        <f>VLOOKUP(C7010,'LICH THI'!C:AA,14,0)</f>
        <v>1</v>
      </c>
      <c r="H7010" s="436">
        <f t="shared" si="1420"/>
        <v>1</v>
      </c>
      <c r="I7010" s="436" t="str">
        <f t="shared" si="1421"/>
        <v>Trần Việt Mạnh</v>
      </c>
      <c r="J7010" s="436"/>
      <c r="K7010" s="436">
        <f t="shared" si="1422"/>
        <v>1</v>
      </c>
      <c r="L7010" s="436" t="str">
        <f t="shared" si="1423"/>
        <v>DL2CO21-DL-1</v>
      </c>
      <c r="M7010" s="436">
        <f t="shared" si="1424"/>
        <v>21</v>
      </c>
      <c r="N7010" s="437">
        <f t="shared" si="1430"/>
        <v>22</v>
      </c>
      <c r="O7010" s="437"/>
      <c r="P7010" s="430" t="str">
        <f t="shared" si="1425"/>
        <v/>
      </c>
      <c r="U7010" s="177">
        <v>20</v>
      </c>
      <c r="V7010" s="177" t="s">
        <v>4915</v>
      </c>
      <c r="W7010" s="177" t="s">
        <v>3669</v>
      </c>
      <c r="X7010" s="177" t="s">
        <v>2930</v>
      </c>
      <c r="Y7010" s="177" t="s">
        <v>4945</v>
      </c>
      <c r="Z7010" s="177" t="s">
        <v>6131</v>
      </c>
      <c r="AA7010" s="525" t="s">
        <v>4946</v>
      </c>
      <c r="AB7010" s="399" t="str">
        <f t="shared" si="1426"/>
        <v>DL2CO21</v>
      </c>
      <c r="AC7010" s="399" t="str">
        <f t="shared" si="1427"/>
        <v>DL2CO21-DL</v>
      </c>
      <c r="AD7010" t="str">
        <f>Y7010&amp;"-"&amp;VLOOKUP(AC7010,'LICH THI'!C:AA,9,0)</f>
        <v>65DLCD20696-42469</v>
      </c>
      <c r="AE7010">
        <f t="shared" si="1428"/>
        <v>1</v>
      </c>
    </row>
    <row r="7011" spans="1:31" x14ac:dyDescent="0.25">
      <c r="A7011" s="436" t="str">
        <f t="shared" si="1418"/>
        <v>DL2CO21-DL-12</v>
      </c>
      <c r="B7011" s="436">
        <f>COUNTIF(AC$4:AC7011,AC7011)</f>
        <v>12</v>
      </c>
      <c r="C7011" s="436" t="str">
        <f t="shared" si="1419"/>
        <v>DL2CO21-DL</v>
      </c>
      <c r="D7011" s="436">
        <f>VLOOKUP(C7011,'LICH THI'!C:AA,12,0)</f>
        <v>31</v>
      </c>
      <c r="E7011" s="436">
        <f>VLOOKUP(C7011,'LICH THI'!C:AA,13,0)</f>
        <v>31</v>
      </c>
      <c r="F7011" s="436">
        <f t="shared" si="1429"/>
        <v>31</v>
      </c>
      <c r="G7011" s="436">
        <f>VLOOKUP(C7011,'LICH THI'!C:AA,14,0)</f>
        <v>1</v>
      </c>
      <c r="H7011" s="436">
        <f t="shared" si="1420"/>
        <v>1</v>
      </c>
      <c r="I7011" s="436" t="str">
        <f t="shared" si="1421"/>
        <v>Ngô Cao Nguyên</v>
      </c>
      <c r="J7011" s="436"/>
      <c r="K7011" s="436">
        <f t="shared" si="1422"/>
        <v>1</v>
      </c>
      <c r="L7011" s="436" t="str">
        <f t="shared" si="1423"/>
        <v>DL2CO21-DL-1</v>
      </c>
      <c r="M7011" s="436">
        <f t="shared" si="1424"/>
        <v>21</v>
      </c>
      <c r="N7011" s="437">
        <f t="shared" si="1430"/>
        <v>23</v>
      </c>
      <c r="O7011" s="437"/>
      <c r="P7011" s="430" t="str">
        <f t="shared" si="1425"/>
        <v/>
      </c>
      <c r="U7011" s="177">
        <v>7</v>
      </c>
      <c r="V7011" s="177" t="s">
        <v>4902</v>
      </c>
      <c r="W7011" s="177" t="s">
        <v>6145</v>
      </c>
      <c r="X7011" s="177" t="s">
        <v>4673</v>
      </c>
      <c r="Y7011" s="177" t="s">
        <v>6146</v>
      </c>
      <c r="Z7011" s="177" t="s">
        <v>6131</v>
      </c>
      <c r="AA7011" s="525" t="s">
        <v>6147</v>
      </c>
      <c r="AB7011" s="399" t="str">
        <f t="shared" si="1426"/>
        <v>DL2CO21</v>
      </c>
      <c r="AC7011" s="399" t="str">
        <f t="shared" si="1427"/>
        <v>DL2CO21-DL</v>
      </c>
      <c r="AD7011" t="str">
        <f>Y7011&amp;"-"&amp;VLOOKUP(AC7011,'LICH THI'!C:AA,9,0)</f>
        <v>65DLCD21056-42469</v>
      </c>
      <c r="AE7011">
        <f t="shared" si="1428"/>
        <v>1</v>
      </c>
    </row>
    <row r="7012" spans="1:31" x14ac:dyDescent="0.25">
      <c r="A7012" s="436" t="str">
        <f t="shared" si="1418"/>
        <v>DL2CO21-DL-13</v>
      </c>
      <c r="B7012" s="436">
        <f>COUNTIF(AC$4:AC7012,AC7012)</f>
        <v>13</v>
      </c>
      <c r="C7012" s="436" t="str">
        <f t="shared" si="1419"/>
        <v>DL2CO21-DL</v>
      </c>
      <c r="D7012" s="436">
        <f>VLOOKUP(C7012,'LICH THI'!C:AA,12,0)</f>
        <v>31</v>
      </c>
      <c r="E7012" s="436">
        <f>VLOOKUP(C7012,'LICH THI'!C:AA,13,0)</f>
        <v>31</v>
      </c>
      <c r="F7012" s="436">
        <f t="shared" si="1429"/>
        <v>31</v>
      </c>
      <c r="G7012" s="436">
        <f>VLOOKUP(C7012,'LICH THI'!C:AA,14,0)</f>
        <v>1</v>
      </c>
      <c r="H7012" s="436">
        <f t="shared" si="1420"/>
        <v>1</v>
      </c>
      <c r="I7012" s="436" t="str">
        <f t="shared" si="1421"/>
        <v>Ngọ Thị Quế</v>
      </c>
      <c r="J7012" s="436"/>
      <c r="K7012" s="436">
        <f t="shared" si="1422"/>
        <v>1</v>
      </c>
      <c r="L7012" s="436" t="str">
        <f t="shared" si="1423"/>
        <v>DL2CO21-DL-1</v>
      </c>
      <c r="M7012" s="436">
        <f t="shared" si="1424"/>
        <v>21</v>
      </c>
      <c r="N7012" s="437">
        <f t="shared" si="1430"/>
        <v>24</v>
      </c>
      <c r="O7012" s="437"/>
      <c r="P7012" s="430" t="str">
        <f t="shared" si="1425"/>
        <v/>
      </c>
      <c r="U7012" s="177">
        <v>8</v>
      </c>
      <c r="V7012" s="177" t="s">
        <v>4902</v>
      </c>
      <c r="W7012" s="177" t="s">
        <v>6148</v>
      </c>
      <c r="X7012" s="177" t="s">
        <v>6149</v>
      </c>
      <c r="Y7012" s="177" t="s">
        <v>6150</v>
      </c>
      <c r="Z7012" s="177" t="s">
        <v>6131</v>
      </c>
      <c r="AA7012" s="525" t="s">
        <v>4139</v>
      </c>
      <c r="AB7012" s="399" t="str">
        <f t="shared" si="1426"/>
        <v>DL2CO21</v>
      </c>
      <c r="AC7012" s="399" t="str">
        <f t="shared" si="1427"/>
        <v>DL2CO21-DL</v>
      </c>
      <c r="AD7012" t="str">
        <f>Y7012&amp;"-"&amp;VLOOKUP(AC7012,'LICH THI'!C:AA,9,0)</f>
        <v>65DLCD20504-42469</v>
      </c>
      <c r="AE7012">
        <f t="shared" si="1428"/>
        <v>1</v>
      </c>
    </row>
    <row r="7013" spans="1:31" x14ac:dyDescent="0.25">
      <c r="A7013" s="436" t="str">
        <f t="shared" si="1418"/>
        <v>DL2CO21-DL-14</v>
      </c>
      <c r="B7013" s="436">
        <f>COUNTIF(AC$4:AC7013,AC7013)</f>
        <v>14</v>
      </c>
      <c r="C7013" s="436" t="str">
        <f t="shared" si="1419"/>
        <v>DL2CO21-DL</v>
      </c>
      <c r="D7013" s="436">
        <f>VLOOKUP(C7013,'LICH THI'!C:AA,12,0)</f>
        <v>31</v>
      </c>
      <c r="E7013" s="436">
        <f>VLOOKUP(C7013,'LICH THI'!C:AA,13,0)</f>
        <v>31</v>
      </c>
      <c r="F7013" s="436">
        <f t="shared" si="1429"/>
        <v>31</v>
      </c>
      <c r="G7013" s="436">
        <f>VLOOKUP(C7013,'LICH THI'!C:AA,14,0)</f>
        <v>1</v>
      </c>
      <c r="H7013" s="436">
        <f t="shared" si="1420"/>
        <v>1</v>
      </c>
      <c r="I7013" s="436" t="str">
        <f t="shared" si="1421"/>
        <v>Dương Văn Quý</v>
      </c>
      <c r="J7013" s="436"/>
      <c r="K7013" s="436">
        <f t="shared" si="1422"/>
        <v>1</v>
      </c>
      <c r="L7013" s="436" t="str">
        <f t="shared" si="1423"/>
        <v>DL2CO21-DL-1</v>
      </c>
      <c r="M7013" s="436">
        <f t="shared" si="1424"/>
        <v>21</v>
      </c>
      <c r="N7013" s="437">
        <f t="shared" si="1430"/>
        <v>25</v>
      </c>
      <c r="O7013" s="437"/>
      <c r="P7013" s="430" t="str">
        <f t="shared" si="1425"/>
        <v/>
      </c>
      <c r="U7013" s="177">
        <v>9</v>
      </c>
      <c r="V7013" s="177" t="s">
        <v>4902</v>
      </c>
      <c r="W7013" s="177" t="s">
        <v>4910</v>
      </c>
      <c r="X7013" s="177" t="s">
        <v>3004</v>
      </c>
      <c r="Y7013" s="177" t="s">
        <v>4911</v>
      </c>
      <c r="Z7013" s="177" t="s">
        <v>6131</v>
      </c>
      <c r="AA7013" s="525" t="s">
        <v>3307</v>
      </c>
      <c r="AB7013" s="399" t="str">
        <f t="shared" si="1426"/>
        <v>DL2CO21</v>
      </c>
      <c r="AC7013" s="399" t="str">
        <f t="shared" si="1427"/>
        <v>DL2CO21-DL</v>
      </c>
      <c r="AD7013" t="str">
        <f>Y7013&amp;"-"&amp;VLOOKUP(AC7013,'LICH THI'!C:AA,9,0)</f>
        <v>65DLCD20661-42469</v>
      </c>
      <c r="AE7013">
        <f t="shared" si="1428"/>
        <v>1</v>
      </c>
    </row>
    <row r="7014" spans="1:31" x14ac:dyDescent="0.25">
      <c r="A7014" s="436" t="str">
        <f t="shared" si="1418"/>
        <v>DL2CO21-DL-15</v>
      </c>
      <c r="B7014" s="436">
        <f>COUNTIF(AC$4:AC7014,AC7014)</f>
        <v>15</v>
      </c>
      <c r="C7014" s="436" t="str">
        <f t="shared" si="1419"/>
        <v>DL2CO21-DL</v>
      </c>
      <c r="D7014" s="436">
        <f>VLOOKUP(C7014,'LICH THI'!C:AA,12,0)</f>
        <v>31</v>
      </c>
      <c r="E7014" s="436">
        <f>VLOOKUP(C7014,'LICH THI'!C:AA,13,0)</f>
        <v>31</v>
      </c>
      <c r="F7014" s="436">
        <f t="shared" si="1429"/>
        <v>31</v>
      </c>
      <c r="G7014" s="436">
        <f>VLOOKUP(C7014,'LICH THI'!C:AA,14,0)</f>
        <v>1</v>
      </c>
      <c r="H7014" s="436">
        <f t="shared" si="1420"/>
        <v>1</v>
      </c>
      <c r="I7014" s="436" t="str">
        <f t="shared" si="1421"/>
        <v>Trịnh Thế Sự</v>
      </c>
      <c r="J7014" s="436"/>
      <c r="K7014" s="436">
        <f t="shared" si="1422"/>
        <v>1</v>
      </c>
      <c r="L7014" s="436" t="str">
        <f t="shared" si="1423"/>
        <v>DL2CO21-DL-1</v>
      </c>
      <c r="M7014" s="436">
        <f t="shared" si="1424"/>
        <v>21</v>
      </c>
      <c r="N7014" s="437">
        <f t="shared" si="1430"/>
        <v>26</v>
      </c>
      <c r="O7014" s="437"/>
      <c r="P7014" s="430" t="str">
        <f t="shared" si="1425"/>
        <v/>
      </c>
      <c r="U7014" s="177">
        <v>10</v>
      </c>
      <c r="V7014" s="177" t="s">
        <v>4902</v>
      </c>
      <c r="W7014" s="177" t="s">
        <v>6151</v>
      </c>
      <c r="X7014" s="177" t="s">
        <v>3632</v>
      </c>
      <c r="Y7014" s="177" t="s">
        <v>6152</v>
      </c>
      <c r="Z7014" s="177" t="s">
        <v>6131</v>
      </c>
      <c r="AA7014" s="525" t="s">
        <v>6153</v>
      </c>
      <c r="AB7014" s="399" t="str">
        <f t="shared" si="1426"/>
        <v>DL2CO21</v>
      </c>
      <c r="AC7014" s="399" t="str">
        <f t="shared" si="1427"/>
        <v>DL2CO21-DL</v>
      </c>
      <c r="AD7014" t="str">
        <f>Y7014&amp;"-"&amp;VLOOKUP(AC7014,'LICH THI'!C:AA,9,0)</f>
        <v>65DLCD20484-42469</v>
      </c>
      <c r="AE7014">
        <f t="shared" si="1428"/>
        <v>1</v>
      </c>
    </row>
    <row r="7015" spans="1:31" x14ac:dyDescent="0.25">
      <c r="A7015" s="436" t="str">
        <f t="shared" si="1418"/>
        <v>DL2CO21-DL-16</v>
      </c>
      <c r="B7015" s="436">
        <f>COUNTIF(AC$4:AC7015,AC7015)</f>
        <v>16</v>
      </c>
      <c r="C7015" s="436" t="str">
        <f t="shared" si="1419"/>
        <v>DL2CO21-DL</v>
      </c>
      <c r="D7015" s="436">
        <f>VLOOKUP(C7015,'LICH THI'!C:AA,12,0)</f>
        <v>31</v>
      </c>
      <c r="E7015" s="436">
        <f>VLOOKUP(C7015,'LICH THI'!C:AA,13,0)</f>
        <v>31</v>
      </c>
      <c r="F7015" s="436">
        <f t="shared" si="1429"/>
        <v>31</v>
      </c>
      <c r="G7015" s="436">
        <f>VLOOKUP(C7015,'LICH THI'!C:AA,14,0)</f>
        <v>1</v>
      </c>
      <c r="H7015" s="436">
        <f t="shared" si="1420"/>
        <v>1</v>
      </c>
      <c r="I7015" s="436" t="str">
        <f t="shared" si="1421"/>
        <v>Bùi Viết Tấp</v>
      </c>
      <c r="J7015" s="436"/>
      <c r="K7015" s="436">
        <f t="shared" si="1422"/>
        <v>1</v>
      </c>
      <c r="L7015" s="436" t="str">
        <f t="shared" si="1423"/>
        <v>DL2CO21-DL-1</v>
      </c>
      <c r="M7015" s="436">
        <f t="shared" si="1424"/>
        <v>21</v>
      </c>
      <c r="N7015" s="437">
        <f t="shared" si="1430"/>
        <v>27</v>
      </c>
      <c r="O7015" s="437"/>
      <c r="P7015" s="430" t="str">
        <f t="shared" si="1425"/>
        <v/>
      </c>
      <c r="U7015" s="177">
        <v>11</v>
      </c>
      <c r="V7015" s="177" t="s">
        <v>4902</v>
      </c>
      <c r="W7015" s="177" t="s">
        <v>6154</v>
      </c>
      <c r="X7015" s="177" t="s">
        <v>6155</v>
      </c>
      <c r="Y7015" s="177" t="s">
        <v>6156</v>
      </c>
      <c r="Z7015" s="177" t="s">
        <v>6131</v>
      </c>
      <c r="AA7015" s="525" t="s">
        <v>6157</v>
      </c>
      <c r="AB7015" s="399" t="str">
        <f t="shared" si="1426"/>
        <v>DL2CO21</v>
      </c>
      <c r="AC7015" s="399" t="str">
        <f t="shared" si="1427"/>
        <v>DL2CO21-DL</v>
      </c>
      <c r="AD7015" t="str">
        <f>Y7015&amp;"-"&amp;VLOOKUP(AC7015,'LICH THI'!C:AA,9,0)</f>
        <v>65DLCD20609-42469</v>
      </c>
      <c r="AE7015">
        <f t="shared" si="1428"/>
        <v>1</v>
      </c>
    </row>
    <row r="7016" spans="1:31" x14ac:dyDescent="0.25">
      <c r="A7016" s="436" t="str">
        <f t="shared" si="1418"/>
        <v>DL2CO21-DL-17</v>
      </c>
      <c r="B7016" s="436">
        <f>COUNTIF(AC$4:AC7016,AC7016)</f>
        <v>17</v>
      </c>
      <c r="C7016" s="436" t="str">
        <f t="shared" si="1419"/>
        <v>DL2CO21-DL</v>
      </c>
      <c r="D7016" s="436">
        <f>VLOOKUP(C7016,'LICH THI'!C:AA,12,0)</f>
        <v>31</v>
      </c>
      <c r="E7016" s="436">
        <f>VLOOKUP(C7016,'LICH THI'!C:AA,13,0)</f>
        <v>31</v>
      </c>
      <c r="F7016" s="436">
        <f t="shared" si="1429"/>
        <v>31</v>
      </c>
      <c r="G7016" s="436">
        <f>VLOOKUP(C7016,'LICH THI'!C:AA,14,0)</f>
        <v>1</v>
      </c>
      <c r="H7016" s="436">
        <f t="shared" si="1420"/>
        <v>1</v>
      </c>
      <c r="I7016" s="436" t="str">
        <f t="shared" si="1421"/>
        <v>Ngô Mạnh Tuấn</v>
      </c>
      <c r="J7016" s="436"/>
      <c r="K7016" s="436">
        <f t="shared" si="1422"/>
        <v>1</v>
      </c>
      <c r="L7016" s="436" t="str">
        <f t="shared" si="1423"/>
        <v>DL2CO21-DL-1</v>
      </c>
      <c r="M7016" s="436">
        <f t="shared" si="1424"/>
        <v>21</v>
      </c>
      <c r="N7016" s="437">
        <f t="shared" si="1430"/>
        <v>28</v>
      </c>
      <c r="O7016" s="437"/>
      <c r="P7016" s="430" t="str">
        <f t="shared" si="1425"/>
        <v/>
      </c>
      <c r="U7016" s="177">
        <v>13</v>
      </c>
      <c r="V7016" s="177" t="s">
        <v>4902</v>
      </c>
      <c r="W7016" s="177" t="s">
        <v>5160</v>
      </c>
      <c r="X7016" s="177" t="s">
        <v>2721</v>
      </c>
      <c r="Y7016" s="177" t="s">
        <v>6160</v>
      </c>
      <c r="Z7016" s="177" t="s">
        <v>6131</v>
      </c>
      <c r="AA7016" s="525" t="s">
        <v>6161</v>
      </c>
      <c r="AB7016" s="399" t="str">
        <f t="shared" si="1426"/>
        <v>DL2CO21</v>
      </c>
      <c r="AC7016" s="399" t="str">
        <f t="shared" si="1427"/>
        <v>DL2CO21-DL</v>
      </c>
      <c r="AD7016" t="str">
        <f>Y7016&amp;"-"&amp;VLOOKUP(AC7016,'LICH THI'!C:AA,9,0)</f>
        <v>65DLCD20643-42469</v>
      </c>
      <c r="AE7016">
        <f t="shared" si="1428"/>
        <v>1</v>
      </c>
    </row>
    <row r="7017" spans="1:31" x14ac:dyDescent="0.25">
      <c r="A7017" s="436" t="str">
        <f t="shared" si="1418"/>
        <v>DL2CO21-DL-18</v>
      </c>
      <c r="B7017" s="436">
        <f>COUNTIF(AC$4:AC7017,AC7017)</f>
        <v>18</v>
      </c>
      <c r="C7017" s="436" t="str">
        <f t="shared" si="1419"/>
        <v>DL2CO21-DL</v>
      </c>
      <c r="D7017" s="436">
        <f>VLOOKUP(C7017,'LICH THI'!C:AA,12,0)</f>
        <v>31</v>
      </c>
      <c r="E7017" s="436">
        <f>VLOOKUP(C7017,'LICH THI'!C:AA,13,0)</f>
        <v>31</v>
      </c>
      <c r="F7017" s="436">
        <f t="shared" si="1429"/>
        <v>31</v>
      </c>
      <c r="G7017" s="436">
        <f>VLOOKUP(C7017,'LICH THI'!C:AA,14,0)</f>
        <v>1</v>
      </c>
      <c r="H7017" s="436">
        <f t="shared" si="1420"/>
        <v>1</v>
      </c>
      <c r="I7017" s="436" t="str">
        <f t="shared" si="1421"/>
        <v>Nguyễn Anh Tuấn</v>
      </c>
      <c r="J7017" s="436"/>
      <c r="K7017" s="436">
        <f t="shared" si="1422"/>
        <v>1</v>
      </c>
      <c r="L7017" s="436" t="str">
        <f t="shared" si="1423"/>
        <v>DL2CO21-DL-1</v>
      </c>
      <c r="M7017" s="436">
        <f t="shared" si="1424"/>
        <v>21</v>
      </c>
      <c r="N7017" s="437">
        <f t="shared" si="1430"/>
        <v>29</v>
      </c>
      <c r="O7017" s="437"/>
      <c r="P7017" s="430" t="str">
        <f t="shared" si="1425"/>
        <v/>
      </c>
      <c r="U7017" s="177">
        <v>22</v>
      </c>
      <c r="V7017" s="177" t="s">
        <v>4915</v>
      </c>
      <c r="W7017" s="177" t="s">
        <v>2995</v>
      </c>
      <c r="X7017" s="177" t="s">
        <v>2721</v>
      </c>
      <c r="Y7017" s="177" t="s">
        <v>6168</v>
      </c>
      <c r="Z7017" s="177" t="s">
        <v>6131</v>
      </c>
      <c r="AA7017" s="525" t="s">
        <v>6169</v>
      </c>
      <c r="AB7017" s="399" t="str">
        <f t="shared" si="1426"/>
        <v>DL2CO21</v>
      </c>
      <c r="AC7017" s="399" t="str">
        <f t="shared" si="1427"/>
        <v>DL2CO21-DL</v>
      </c>
      <c r="AD7017" t="str">
        <f>Y7017&amp;"-"&amp;VLOOKUP(AC7017,'LICH THI'!C:AA,9,0)</f>
        <v>65DLCD20724-42469</v>
      </c>
      <c r="AE7017">
        <f t="shared" si="1428"/>
        <v>1</v>
      </c>
    </row>
    <row r="7018" spans="1:31" x14ac:dyDescent="0.25">
      <c r="A7018" s="436" t="str">
        <f t="shared" si="1418"/>
        <v>DL2CO21-DL-19</v>
      </c>
      <c r="B7018" s="436">
        <f>COUNTIF(AC$4:AC7018,AC7018)</f>
        <v>19</v>
      </c>
      <c r="C7018" s="436" t="str">
        <f t="shared" si="1419"/>
        <v>DL2CO21-DL</v>
      </c>
      <c r="D7018" s="436">
        <f>VLOOKUP(C7018,'LICH THI'!C:AA,12,0)</f>
        <v>31</v>
      </c>
      <c r="E7018" s="436">
        <f>VLOOKUP(C7018,'LICH THI'!C:AA,13,0)</f>
        <v>31</v>
      </c>
      <c r="F7018" s="436">
        <f t="shared" si="1429"/>
        <v>31</v>
      </c>
      <c r="G7018" s="436">
        <f>VLOOKUP(C7018,'LICH THI'!C:AA,14,0)</f>
        <v>1</v>
      </c>
      <c r="H7018" s="436">
        <f t="shared" si="1420"/>
        <v>1</v>
      </c>
      <c r="I7018" s="436" t="str">
        <f t="shared" si="1421"/>
        <v>Nguyễn Đức Tuấn</v>
      </c>
      <c r="J7018" s="436"/>
      <c r="K7018" s="436">
        <f t="shared" si="1422"/>
        <v>1</v>
      </c>
      <c r="L7018" s="436" t="str">
        <f t="shared" si="1423"/>
        <v>DL2CO21-DL-1</v>
      </c>
      <c r="M7018" s="436">
        <f t="shared" si="1424"/>
        <v>21</v>
      </c>
      <c r="N7018" s="437">
        <f t="shared" si="1430"/>
        <v>30</v>
      </c>
      <c r="O7018" s="437"/>
      <c r="P7018" s="430" t="str">
        <f t="shared" si="1425"/>
        <v/>
      </c>
      <c r="U7018" s="177">
        <v>14</v>
      </c>
      <c r="V7018" s="177" t="s">
        <v>4902</v>
      </c>
      <c r="W7018" s="177" t="s">
        <v>3103</v>
      </c>
      <c r="X7018" s="177" t="s">
        <v>2721</v>
      </c>
      <c r="Y7018" s="177" t="s">
        <v>6162</v>
      </c>
      <c r="Z7018" s="177" t="s">
        <v>6131</v>
      </c>
      <c r="AA7018" s="525" t="s">
        <v>3146</v>
      </c>
      <c r="AB7018" s="399" t="str">
        <f t="shared" si="1426"/>
        <v>DL2CO21</v>
      </c>
      <c r="AC7018" s="399" t="str">
        <f t="shared" si="1427"/>
        <v>DL2CO21-DL</v>
      </c>
      <c r="AD7018" t="str">
        <f>Y7018&amp;"-"&amp;VLOOKUP(AC7018,'LICH THI'!C:AA,9,0)</f>
        <v>65DLCD21048-42469</v>
      </c>
      <c r="AE7018">
        <f t="shared" si="1428"/>
        <v>1</v>
      </c>
    </row>
    <row r="7019" spans="1:31" x14ac:dyDescent="0.25">
      <c r="A7019" s="436" t="str">
        <f t="shared" si="1418"/>
        <v>DL2CO21-DL-20</v>
      </c>
      <c r="B7019" s="436">
        <f>COUNTIF(AC$4:AC7019,AC7019)</f>
        <v>20</v>
      </c>
      <c r="C7019" s="436" t="str">
        <f t="shared" si="1419"/>
        <v>DL2CO21-DL</v>
      </c>
      <c r="D7019" s="436">
        <f>VLOOKUP(C7019,'LICH THI'!C:AA,12,0)</f>
        <v>31</v>
      </c>
      <c r="E7019" s="436">
        <f>VLOOKUP(C7019,'LICH THI'!C:AA,13,0)</f>
        <v>31</v>
      </c>
      <c r="F7019" s="436">
        <f t="shared" si="1429"/>
        <v>31</v>
      </c>
      <c r="G7019" s="436">
        <f>VLOOKUP(C7019,'LICH THI'!C:AA,14,0)</f>
        <v>1</v>
      </c>
      <c r="H7019" s="436">
        <f t="shared" si="1420"/>
        <v>1</v>
      </c>
      <c r="I7019" s="436" t="str">
        <f t="shared" si="1421"/>
        <v>Nguyễn Duy Thịnh</v>
      </c>
      <c r="J7019" s="436"/>
      <c r="K7019" s="436">
        <f t="shared" si="1422"/>
        <v>1</v>
      </c>
      <c r="L7019" s="436" t="str">
        <f t="shared" si="1423"/>
        <v>DL2CO21-DL-1</v>
      </c>
      <c r="M7019" s="436">
        <f t="shared" si="1424"/>
        <v>21</v>
      </c>
      <c r="N7019" s="437">
        <f t="shared" si="1430"/>
        <v>31</v>
      </c>
      <c r="O7019" s="437"/>
      <c r="P7019" s="430" t="str">
        <f t="shared" si="1425"/>
        <v/>
      </c>
      <c r="U7019" s="177">
        <v>12</v>
      </c>
      <c r="V7019" s="177" t="s">
        <v>4902</v>
      </c>
      <c r="W7019" s="177" t="s">
        <v>2969</v>
      </c>
      <c r="X7019" s="177" t="s">
        <v>4578</v>
      </c>
      <c r="Y7019" s="177" t="s">
        <v>6158</v>
      </c>
      <c r="Z7019" s="177" t="s">
        <v>6131</v>
      </c>
      <c r="AA7019" s="525" t="s">
        <v>6159</v>
      </c>
      <c r="AB7019" s="399" t="str">
        <f t="shared" si="1426"/>
        <v>DL2CO21</v>
      </c>
      <c r="AC7019" s="399" t="str">
        <f t="shared" si="1427"/>
        <v>DL2CO21-DL</v>
      </c>
      <c r="AD7019" t="str">
        <f>Y7019&amp;"-"&amp;VLOOKUP(AC7019,'LICH THI'!C:AA,9,0)</f>
        <v>65DLCD20665-42469</v>
      </c>
      <c r="AE7019">
        <f t="shared" si="1428"/>
        <v>1</v>
      </c>
    </row>
    <row r="7020" spans="1:31" x14ac:dyDescent="0.25">
      <c r="A7020" s="436" t="str">
        <f t="shared" si="1418"/>
        <v>DL2CO21-DL-21</v>
      </c>
      <c r="B7020" s="436">
        <f>COUNTIF(AC$4:AC7020,AC7020)</f>
        <v>21</v>
      </c>
      <c r="C7020" s="436" t="str">
        <f t="shared" si="1419"/>
        <v>DL2CO21-DL</v>
      </c>
      <c r="D7020" s="436">
        <f>VLOOKUP(C7020,'LICH THI'!C:AA,12,0)</f>
        <v>31</v>
      </c>
      <c r="E7020" s="436">
        <f>VLOOKUP(C7020,'LICH THI'!C:AA,13,0)</f>
        <v>31</v>
      </c>
      <c r="F7020" s="436">
        <f t="shared" si="1429"/>
        <v>31</v>
      </c>
      <c r="G7020" s="436">
        <f>VLOOKUP(C7020,'LICH THI'!C:AA,14,0)</f>
        <v>1</v>
      </c>
      <c r="H7020" s="436">
        <f t="shared" si="1420"/>
        <v>1</v>
      </c>
      <c r="I7020" s="436" t="str">
        <f t="shared" si="1421"/>
        <v>Trịnh Xuân Thu</v>
      </c>
      <c r="J7020" s="436"/>
      <c r="K7020" s="436">
        <f t="shared" si="1422"/>
        <v>1</v>
      </c>
      <c r="L7020" s="436" t="str">
        <f t="shared" si="1423"/>
        <v>DL2CO21-DL-1</v>
      </c>
      <c r="M7020" s="436">
        <f t="shared" si="1424"/>
        <v>21</v>
      </c>
      <c r="N7020" s="437">
        <f t="shared" si="1430"/>
        <v>1</v>
      </c>
      <c r="O7020" s="437"/>
      <c r="P7020" s="430" t="str">
        <f t="shared" si="1425"/>
        <v/>
      </c>
      <c r="U7020" s="177">
        <v>21</v>
      </c>
      <c r="V7020" s="177" t="s">
        <v>4915</v>
      </c>
      <c r="W7020" s="177" t="s">
        <v>3757</v>
      </c>
      <c r="X7020" s="177" t="s">
        <v>2623</v>
      </c>
      <c r="Y7020" s="177" t="s">
        <v>4960</v>
      </c>
      <c r="Z7020" s="177" t="s">
        <v>6131</v>
      </c>
      <c r="AA7020" s="525" t="s">
        <v>4961</v>
      </c>
      <c r="AB7020" s="399" t="str">
        <f t="shared" si="1426"/>
        <v>DL2CO21</v>
      </c>
      <c r="AC7020" s="399" t="str">
        <f t="shared" si="1427"/>
        <v>DL2CO21-DL</v>
      </c>
      <c r="AD7020" t="str">
        <f>Y7020&amp;"-"&amp;VLOOKUP(AC7020,'LICH THI'!C:AA,9,0)</f>
        <v>65DLCD21075-42469</v>
      </c>
      <c r="AE7020">
        <f t="shared" si="1428"/>
        <v>1</v>
      </c>
    </row>
    <row r="7021" spans="1:31" x14ac:dyDescent="0.25">
      <c r="A7021" s="436" t="str">
        <f t="shared" si="1418"/>
        <v>DL2CO21-DL-22</v>
      </c>
      <c r="B7021" s="436">
        <f>COUNTIF(AC$4:AC7021,AC7021)</f>
        <v>22</v>
      </c>
      <c r="C7021" s="436" t="str">
        <f t="shared" si="1419"/>
        <v>DL2CO21-DL</v>
      </c>
      <c r="D7021" s="436">
        <f>VLOOKUP(C7021,'LICH THI'!C:AA,12,0)</f>
        <v>31</v>
      </c>
      <c r="E7021" s="436">
        <f>VLOOKUP(C7021,'LICH THI'!C:AA,13,0)</f>
        <v>31</v>
      </c>
      <c r="F7021" s="436">
        <f t="shared" si="1429"/>
        <v>31</v>
      </c>
      <c r="G7021" s="436">
        <f>VLOOKUP(C7021,'LICH THI'!C:AA,14,0)</f>
        <v>1</v>
      </c>
      <c r="H7021" s="436">
        <f t="shared" si="1420"/>
        <v>1</v>
      </c>
      <c r="I7021" s="436" t="str">
        <f t="shared" si="1421"/>
        <v>Nguyễn Anh Văn</v>
      </c>
      <c r="J7021" s="436"/>
      <c r="K7021" s="436">
        <f t="shared" si="1422"/>
        <v>1</v>
      </c>
      <c r="L7021" s="436" t="str">
        <f t="shared" si="1423"/>
        <v>DL2CO21-DL-1</v>
      </c>
      <c r="M7021" s="436">
        <f t="shared" si="1424"/>
        <v>21</v>
      </c>
      <c r="N7021" s="437">
        <f t="shared" si="1430"/>
        <v>2</v>
      </c>
      <c r="O7021" s="437"/>
      <c r="P7021" s="430" t="str">
        <f t="shared" si="1425"/>
        <v/>
      </c>
      <c r="U7021" s="177">
        <v>15</v>
      </c>
      <c r="V7021" s="177" t="s">
        <v>4902</v>
      </c>
      <c r="W7021" s="177" t="s">
        <v>2995</v>
      </c>
      <c r="X7021" s="177" t="s">
        <v>3675</v>
      </c>
      <c r="Y7021" s="177" t="s">
        <v>6163</v>
      </c>
      <c r="Z7021" s="177" t="s">
        <v>6131</v>
      </c>
      <c r="AA7021" s="525" t="s">
        <v>6164</v>
      </c>
      <c r="AB7021" s="399" t="str">
        <f t="shared" si="1426"/>
        <v>DL2CO21</v>
      </c>
      <c r="AC7021" s="399" t="str">
        <f t="shared" si="1427"/>
        <v>DL2CO21-DL</v>
      </c>
      <c r="AD7021" t="str">
        <f>Y7021&amp;"-"&amp;VLOOKUP(AC7021,'LICH THI'!C:AA,9,0)</f>
        <v>65DLCD20581-42469</v>
      </c>
      <c r="AE7021">
        <f t="shared" si="1428"/>
        <v>1</v>
      </c>
    </row>
    <row r="7022" spans="1:31" x14ac:dyDescent="0.25">
      <c r="A7022" s="436" t="str">
        <f t="shared" si="1418"/>
        <v>DL2CO25-DL-1</v>
      </c>
      <c r="B7022" s="436">
        <f>COUNTIF(AC$4:AC7022,AC7022)</f>
        <v>1</v>
      </c>
      <c r="C7022" s="436" t="str">
        <f t="shared" si="1419"/>
        <v>DL2CO25-DL</v>
      </c>
      <c r="D7022" s="436">
        <f>VLOOKUP(C7022,'LICH THI'!C:AA,12,0)</f>
        <v>24</v>
      </c>
      <c r="E7022" s="436">
        <f>VLOOKUP(C7022,'LICH THI'!C:AA,13,0)</f>
        <v>24</v>
      </c>
      <c r="F7022" s="436">
        <f t="shared" si="1429"/>
        <v>24</v>
      </c>
      <c r="G7022" s="436">
        <f>VLOOKUP(C7022,'LICH THI'!C:AA,14,0)</f>
        <v>1</v>
      </c>
      <c r="H7022" s="436">
        <f t="shared" si="1420"/>
        <v>1</v>
      </c>
      <c r="I7022" s="436" t="str">
        <f t="shared" si="1421"/>
        <v>Lê Việt Cảnh</v>
      </c>
      <c r="J7022" s="436"/>
      <c r="K7022" s="436">
        <f t="shared" si="1422"/>
        <v>1</v>
      </c>
      <c r="L7022" s="436" t="str">
        <f t="shared" si="1423"/>
        <v>DL2CO25-DL-1</v>
      </c>
      <c r="M7022" s="436">
        <f t="shared" si="1424"/>
        <v>1</v>
      </c>
      <c r="N7022" s="437">
        <f t="shared" si="1430"/>
        <v>1</v>
      </c>
      <c r="O7022" s="437"/>
      <c r="P7022" s="430" t="str">
        <f t="shared" si="1425"/>
        <v/>
      </c>
      <c r="U7022" s="177">
        <v>8</v>
      </c>
      <c r="V7022" s="177" t="s">
        <v>4915</v>
      </c>
      <c r="W7022" s="177" t="s">
        <v>6165</v>
      </c>
      <c r="X7022" s="177" t="s">
        <v>3327</v>
      </c>
      <c r="Y7022" s="177" t="s">
        <v>6166</v>
      </c>
      <c r="Z7022" s="177" t="s">
        <v>7389</v>
      </c>
      <c r="AA7022" s="525" t="s">
        <v>6167</v>
      </c>
      <c r="AB7022" s="399" t="str">
        <f t="shared" si="1426"/>
        <v>DL2CO25</v>
      </c>
      <c r="AC7022" s="399" t="str">
        <f t="shared" si="1427"/>
        <v>DL2CO25-DL</v>
      </c>
      <c r="AD7022" t="str">
        <f>Y7022&amp;"-"&amp;VLOOKUP(AC7022,'LICH THI'!C:AA,9,0)</f>
        <v>65DLCD20623-42469</v>
      </c>
      <c r="AE7022">
        <f t="shared" si="1428"/>
        <v>1</v>
      </c>
    </row>
    <row r="7023" spans="1:31" x14ac:dyDescent="0.25">
      <c r="A7023" s="436" t="str">
        <f t="shared" si="1418"/>
        <v>DL2CO25-DL-2</v>
      </c>
      <c r="B7023" s="436">
        <f>COUNTIF(AC$4:AC7023,AC7023)</f>
        <v>2</v>
      </c>
      <c r="C7023" s="436" t="str">
        <f t="shared" si="1419"/>
        <v>DL2CO25-DL</v>
      </c>
      <c r="D7023" s="436">
        <f>VLOOKUP(C7023,'LICH THI'!C:AA,12,0)</f>
        <v>24</v>
      </c>
      <c r="E7023" s="436">
        <f>VLOOKUP(C7023,'LICH THI'!C:AA,13,0)</f>
        <v>24</v>
      </c>
      <c r="F7023" s="436">
        <f t="shared" si="1429"/>
        <v>24</v>
      </c>
      <c r="G7023" s="436">
        <f>VLOOKUP(C7023,'LICH THI'!C:AA,14,0)</f>
        <v>1</v>
      </c>
      <c r="H7023" s="436">
        <f t="shared" si="1420"/>
        <v>1</v>
      </c>
      <c r="I7023" s="436" t="str">
        <f t="shared" si="1421"/>
        <v>Vũ Mạnh Cường</v>
      </c>
      <c r="J7023" s="436"/>
      <c r="K7023" s="436">
        <f t="shared" si="1422"/>
        <v>1</v>
      </c>
      <c r="L7023" s="436" t="str">
        <f t="shared" si="1423"/>
        <v>DL2CO25-DL-1</v>
      </c>
      <c r="M7023" s="436">
        <f t="shared" si="1424"/>
        <v>1</v>
      </c>
      <c r="N7023" s="437">
        <f t="shared" si="1430"/>
        <v>2</v>
      </c>
      <c r="O7023" s="437"/>
      <c r="P7023" s="430" t="str">
        <f t="shared" si="1425"/>
        <v/>
      </c>
      <c r="U7023" s="177">
        <v>9</v>
      </c>
      <c r="V7023" s="177" t="s">
        <v>4915</v>
      </c>
      <c r="W7023" s="177" t="s">
        <v>5282</v>
      </c>
      <c r="X7023" s="177" t="s">
        <v>2735</v>
      </c>
      <c r="Y7023" s="177" t="s">
        <v>6915</v>
      </c>
      <c r="Z7023" s="177" t="s">
        <v>7389</v>
      </c>
      <c r="AA7023" s="525" t="s">
        <v>6916</v>
      </c>
      <c r="AB7023" s="399" t="str">
        <f t="shared" si="1426"/>
        <v>DL2CO25</v>
      </c>
      <c r="AC7023" s="399" t="str">
        <f t="shared" si="1427"/>
        <v>DL2CO25-DL</v>
      </c>
      <c r="AD7023" t="str">
        <f>Y7023&amp;"-"&amp;VLOOKUP(AC7023,'LICH THI'!C:AA,9,0)</f>
        <v>65DLCD20500-42469</v>
      </c>
      <c r="AE7023">
        <f t="shared" si="1428"/>
        <v>1</v>
      </c>
    </row>
    <row r="7024" spans="1:31" x14ac:dyDescent="0.25">
      <c r="A7024" s="436" t="str">
        <f t="shared" si="1418"/>
        <v>DL2CO25-DL-3</v>
      </c>
      <c r="B7024" s="436">
        <f>COUNTIF(AC$4:AC7024,AC7024)</f>
        <v>3</v>
      </c>
      <c r="C7024" s="436" t="str">
        <f t="shared" si="1419"/>
        <v>DL2CO25-DL</v>
      </c>
      <c r="D7024" s="436">
        <f>VLOOKUP(C7024,'LICH THI'!C:AA,12,0)</f>
        <v>24</v>
      </c>
      <c r="E7024" s="436">
        <f>VLOOKUP(C7024,'LICH THI'!C:AA,13,0)</f>
        <v>24</v>
      </c>
      <c r="F7024" s="436">
        <f t="shared" si="1429"/>
        <v>24</v>
      </c>
      <c r="G7024" s="436">
        <f>VLOOKUP(C7024,'LICH THI'!C:AA,14,0)</f>
        <v>1</v>
      </c>
      <c r="H7024" s="436">
        <f t="shared" si="1420"/>
        <v>1</v>
      </c>
      <c r="I7024" s="436" t="str">
        <f t="shared" si="1421"/>
        <v>Vũ Văn Đức</v>
      </c>
      <c r="J7024" s="436"/>
      <c r="K7024" s="436">
        <f t="shared" si="1422"/>
        <v>1</v>
      </c>
      <c r="L7024" s="436" t="str">
        <f t="shared" si="1423"/>
        <v>DL2CO25-DL-1</v>
      </c>
      <c r="M7024" s="436">
        <f t="shared" si="1424"/>
        <v>1</v>
      </c>
      <c r="N7024" s="437">
        <f t="shared" si="1430"/>
        <v>3</v>
      </c>
      <c r="O7024" s="437"/>
      <c r="P7024" s="430" t="str">
        <f t="shared" si="1425"/>
        <v/>
      </c>
      <c r="U7024" s="177">
        <v>1</v>
      </c>
      <c r="V7024" s="177" t="s">
        <v>4902</v>
      </c>
      <c r="W7024" s="177" t="s">
        <v>2914</v>
      </c>
      <c r="X7024" s="177" t="s">
        <v>2948</v>
      </c>
      <c r="Y7024" s="177" t="s">
        <v>4905</v>
      </c>
      <c r="Z7024" s="177" t="s">
        <v>7389</v>
      </c>
      <c r="AA7024" s="525" t="s">
        <v>4906</v>
      </c>
      <c r="AB7024" s="399" t="str">
        <f t="shared" si="1426"/>
        <v>DL2CO25</v>
      </c>
      <c r="AC7024" s="399" t="str">
        <f t="shared" si="1427"/>
        <v>DL2CO25-DL</v>
      </c>
      <c r="AD7024" t="str">
        <f>Y7024&amp;"-"&amp;VLOOKUP(AC7024,'LICH THI'!C:AA,9,0)</f>
        <v>65DLCD20589-42469</v>
      </c>
      <c r="AE7024">
        <f t="shared" si="1428"/>
        <v>1</v>
      </c>
    </row>
    <row r="7025" spans="1:31" x14ac:dyDescent="0.25">
      <c r="A7025" s="436" t="str">
        <f t="shared" si="1418"/>
        <v>DL2CO25-DL-4</v>
      </c>
      <c r="B7025" s="436">
        <f>COUNTIF(AC$4:AC7025,AC7025)</f>
        <v>4</v>
      </c>
      <c r="C7025" s="436" t="str">
        <f t="shared" si="1419"/>
        <v>DL2CO25-DL</v>
      </c>
      <c r="D7025" s="436">
        <f>VLOOKUP(C7025,'LICH THI'!C:AA,12,0)</f>
        <v>24</v>
      </c>
      <c r="E7025" s="436">
        <f>VLOOKUP(C7025,'LICH THI'!C:AA,13,0)</f>
        <v>24</v>
      </c>
      <c r="F7025" s="436">
        <f t="shared" si="1429"/>
        <v>24</v>
      </c>
      <c r="G7025" s="436">
        <f>VLOOKUP(C7025,'LICH THI'!C:AA,14,0)</f>
        <v>1</v>
      </c>
      <c r="H7025" s="436">
        <f t="shared" si="1420"/>
        <v>1</v>
      </c>
      <c r="I7025" s="436" t="str">
        <f t="shared" si="1421"/>
        <v>Giang Văn Hải</v>
      </c>
      <c r="J7025" s="436"/>
      <c r="K7025" s="436">
        <f t="shared" si="1422"/>
        <v>1</v>
      </c>
      <c r="L7025" s="436" t="str">
        <f t="shared" si="1423"/>
        <v>DL2CO25-DL-1</v>
      </c>
      <c r="M7025" s="436">
        <f t="shared" si="1424"/>
        <v>1</v>
      </c>
      <c r="N7025" s="437">
        <f t="shared" si="1430"/>
        <v>4</v>
      </c>
      <c r="O7025" s="437"/>
      <c r="P7025" s="430" t="str">
        <f t="shared" si="1425"/>
        <v/>
      </c>
      <c r="U7025" s="177">
        <v>10</v>
      </c>
      <c r="V7025" s="177" t="s">
        <v>4915</v>
      </c>
      <c r="W7025" s="177" t="s">
        <v>4931</v>
      </c>
      <c r="X7025" s="177" t="s">
        <v>2908</v>
      </c>
      <c r="Y7025" s="177" t="s">
        <v>4932</v>
      </c>
      <c r="Z7025" s="177" t="s">
        <v>7389</v>
      </c>
      <c r="AA7025" s="525" t="s">
        <v>4933</v>
      </c>
      <c r="AB7025" s="399" t="str">
        <f t="shared" si="1426"/>
        <v>DL2CO25</v>
      </c>
      <c r="AC7025" s="399" t="str">
        <f t="shared" si="1427"/>
        <v>DL2CO25-DL</v>
      </c>
      <c r="AD7025" t="str">
        <f>Y7025&amp;"-"&amp;VLOOKUP(AC7025,'LICH THI'!C:AA,9,0)</f>
        <v>65DLCD20707-42469</v>
      </c>
      <c r="AE7025">
        <f t="shared" si="1428"/>
        <v>1</v>
      </c>
    </row>
    <row r="7026" spans="1:31" x14ac:dyDescent="0.25">
      <c r="A7026" s="436" t="str">
        <f t="shared" si="1418"/>
        <v>DL2CO25-DL-5</v>
      </c>
      <c r="B7026" s="436">
        <f>COUNTIF(AC$4:AC7026,AC7026)</f>
        <v>5</v>
      </c>
      <c r="C7026" s="436" t="str">
        <f t="shared" si="1419"/>
        <v>DL2CO25-DL</v>
      </c>
      <c r="D7026" s="436">
        <f>VLOOKUP(C7026,'LICH THI'!C:AA,12,0)</f>
        <v>24</v>
      </c>
      <c r="E7026" s="436">
        <f>VLOOKUP(C7026,'LICH THI'!C:AA,13,0)</f>
        <v>24</v>
      </c>
      <c r="F7026" s="436">
        <f t="shared" si="1429"/>
        <v>24</v>
      </c>
      <c r="G7026" s="436">
        <f>VLOOKUP(C7026,'LICH THI'!C:AA,14,0)</f>
        <v>1</v>
      </c>
      <c r="H7026" s="436">
        <f t="shared" si="1420"/>
        <v>1</v>
      </c>
      <c r="I7026" s="436" t="str">
        <f t="shared" si="1421"/>
        <v>Lê Đức Hoàng</v>
      </c>
      <c r="J7026" s="436"/>
      <c r="K7026" s="436">
        <f t="shared" si="1422"/>
        <v>1</v>
      </c>
      <c r="L7026" s="436" t="str">
        <f t="shared" si="1423"/>
        <v>DL2CO25-DL-1</v>
      </c>
      <c r="M7026" s="436">
        <f t="shared" si="1424"/>
        <v>1</v>
      </c>
      <c r="N7026" s="437">
        <f t="shared" si="1430"/>
        <v>5</v>
      </c>
      <c r="O7026" s="437"/>
      <c r="P7026" s="430" t="str">
        <f t="shared" si="1425"/>
        <v/>
      </c>
      <c r="U7026" s="177">
        <v>11</v>
      </c>
      <c r="V7026" s="177" t="s">
        <v>4915</v>
      </c>
      <c r="W7026" s="177" t="s">
        <v>3456</v>
      </c>
      <c r="X7026" s="177" t="s">
        <v>2834</v>
      </c>
      <c r="Y7026" s="177" t="s">
        <v>4938</v>
      </c>
      <c r="Z7026" s="177" t="s">
        <v>7389</v>
      </c>
      <c r="AA7026" s="525" t="s">
        <v>4939</v>
      </c>
      <c r="AB7026" s="399" t="str">
        <f t="shared" si="1426"/>
        <v>DL2CO25</v>
      </c>
      <c r="AC7026" s="399" t="str">
        <f t="shared" si="1427"/>
        <v>DL2CO25-DL</v>
      </c>
      <c r="AD7026" t="str">
        <f>Y7026&amp;"-"&amp;VLOOKUP(AC7026,'LICH THI'!C:AA,9,0)</f>
        <v>65DLCD20711-42469</v>
      </c>
      <c r="AE7026">
        <f t="shared" si="1428"/>
        <v>1</v>
      </c>
    </row>
    <row r="7027" spans="1:31" x14ac:dyDescent="0.25">
      <c r="A7027" s="436" t="str">
        <f t="shared" si="1418"/>
        <v>DL2CO25-DL-6</v>
      </c>
      <c r="B7027" s="436">
        <f>COUNTIF(AC$4:AC7027,AC7027)</f>
        <v>6</v>
      </c>
      <c r="C7027" s="436" t="str">
        <f t="shared" si="1419"/>
        <v>DL2CO25-DL</v>
      </c>
      <c r="D7027" s="436">
        <f>VLOOKUP(C7027,'LICH THI'!C:AA,12,0)</f>
        <v>24</v>
      </c>
      <c r="E7027" s="436">
        <f>VLOOKUP(C7027,'LICH THI'!C:AA,13,0)</f>
        <v>24</v>
      </c>
      <c r="F7027" s="436">
        <f t="shared" si="1429"/>
        <v>24</v>
      </c>
      <c r="G7027" s="436">
        <f>VLOOKUP(C7027,'LICH THI'!C:AA,14,0)</f>
        <v>1</v>
      </c>
      <c r="H7027" s="436">
        <f t="shared" si="1420"/>
        <v>1</v>
      </c>
      <c r="I7027" s="436" t="str">
        <f t="shared" si="1421"/>
        <v>Cao Văn Lanh</v>
      </c>
      <c r="J7027" s="436"/>
      <c r="K7027" s="436">
        <f t="shared" si="1422"/>
        <v>1</v>
      </c>
      <c r="L7027" s="436" t="str">
        <f t="shared" si="1423"/>
        <v>DL2CO25-DL-1</v>
      </c>
      <c r="M7027" s="436">
        <f t="shared" si="1424"/>
        <v>1</v>
      </c>
      <c r="N7027" s="437">
        <f t="shared" si="1430"/>
        <v>6</v>
      </c>
      <c r="O7027" s="437"/>
      <c r="P7027" s="430" t="str">
        <f t="shared" si="1425"/>
        <v/>
      </c>
      <c r="U7027" s="177">
        <v>2</v>
      </c>
      <c r="V7027" s="177" t="s">
        <v>4902</v>
      </c>
      <c r="W7027" s="177" t="s">
        <v>3257</v>
      </c>
      <c r="X7027" s="177" t="s">
        <v>6137</v>
      </c>
      <c r="Y7027" s="177" t="s">
        <v>6138</v>
      </c>
      <c r="Z7027" s="177" t="s">
        <v>7389</v>
      </c>
      <c r="AA7027" s="525" t="s">
        <v>6139</v>
      </c>
      <c r="AB7027" s="399" t="str">
        <f t="shared" si="1426"/>
        <v>DL2CO25</v>
      </c>
      <c r="AC7027" s="399" t="str">
        <f t="shared" si="1427"/>
        <v>DL2CO25-DL</v>
      </c>
      <c r="AD7027" t="str">
        <f>Y7027&amp;"-"&amp;VLOOKUP(AC7027,'LICH THI'!C:AA,9,0)</f>
        <v>65DLCD21077-42469</v>
      </c>
      <c r="AE7027">
        <f t="shared" si="1428"/>
        <v>1</v>
      </c>
    </row>
    <row r="7028" spans="1:31" x14ac:dyDescent="0.25">
      <c r="A7028" s="436" t="str">
        <f t="shared" si="1418"/>
        <v>DL2CO25-DL-7</v>
      </c>
      <c r="B7028" s="436">
        <f>COUNTIF(AC$4:AC7028,AC7028)</f>
        <v>7</v>
      </c>
      <c r="C7028" s="436" t="str">
        <f t="shared" si="1419"/>
        <v>DL2CO25-DL</v>
      </c>
      <c r="D7028" s="436">
        <f>VLOOKUP(C7028,'LICH THI'!C:AA,12,0)</f>
        <v>24</v>
      </c>
      <c r="E7028" s="436">
        <f>VLOOKUP(C7028,'LICH THI'!C:AA,13,0)</f>
        <v>24</v>
      </c>
      <c r="F7028" s="436">
        <f t="shared" si="1429"/>
        <v>24</v>
      </c>
      <c r="G7028" s="436">
        <f>VLOOKUP(C7028,'LICH THI'!C:AA,14,0)</f>
        <v>1</v>
      </c>
      <c r="H7028" s="436">
        <f t="shared" si="1420"/>
        <v>1</v>
      </c>
      <c r="I7028" s="436" t="str">
        <f t="shared" si="1421"/>
        <v>Phạm Văn Lợi</v>
      </c>
      <c r="J7028" s="436"/>
      <c r="K7028" s="436">
        <f t="shared" si="1422"/>
        <v>1</v>
      </c>
      <c r="L7028" s="436" t="str">
        <f t="shared" si="1423"/>
        <v>DL2CO25-DL-1</v>
      </c>
      <c r="M7028" s="436">
        <f t="shared" si="1424"/>
        <v>1</v>
      </c>
      <c r="N7028" s="437">
        <f t="shared" si="1430"/>
        <v>7</v>
      </c>
      <c r="O7028" s="437"/>
      <c r="P7028" s="430" t="str">
        <f t="shared" si="1425"/>
        <v/>
      </c>
      <c r="U7028" s="177">
        <v>12</v>
      </c>
      <c r="V7028" s="177" t="s">
        <v>4915</v>
      </c>
      <c r="W7028" s="177" t="s">
        <v>2738</v>
      </c>
      <c r="X7028" s="177" t="s">
        <v>4940</v>
      </c>
      <c r="Y7028" s="177" t="s">
        <v>4941</v>
      </c>
      <c r="Z7028" s="177" t="s">
        <v>7389</v>
      </c>
      <c r="AA7028" s="525" t="s">
        <v>4942</v>
      </c>
      <c r="AB7028" s="399" t="str">
        <f t="shared" si="1426"/>
        <v>DL2CO25</v>
      </c>
      <c r="AC7028" s="399" t="str">
        <f t="shared" si="1427"/>
        <v>DL2CO25-DL</v>
      </c>
      <c r="AD7028" t="str">
        <f>Y7028&amp;"-"&amp;VLOOKUP(AC7028,'LICH THI'!C:AA,9,0)</f>
        <v>65DLCD20690-42469</v>
      </c>
      <c r="AE7028">
        <f t="shared" si="1428"/>
        <v>1</v>
      </c>
    </row>
    <row r="7029" spans="1:31" x14ac:dyDescent="0.25">
      <c r="A7029" s="436" t="str">
        <f t="shared" si="1418"/>
        <v>DL2CO25-DL-8</v>
      </c>
      <c r="B7029" s="436">
        <f>COUNTIF(AC$4:AC7029,AC7029)</f>
        <v>8</v>
      </c>
      <c r="C7029" s="436" t="str">
        <f t="shared" si="1419"/>
        <v>DL2CO25-DL</v>
      </c>
      <c r="D7029" s="436">
        <f>VLOOKUP(C7029,'LICH THI'!C:AA,12,0)</f>
        <v>24</v>
      </c>
      <c r="E7029" s="436">
        <f>VLOOKUP(C7029,'LICH THI'!C:AA,13,0)</f>
        <v>24</v>
      </c>
      <c r="F7029" s="436">
        <f t="shared" si="1429"/>
        <v>24</v>
      </c>
      <c r="G7029" s="436">
        <f>VLOOKUP(C7029,'LICH THI'!C:AA,14,0)</f>
        <v>1</v>
      </c>
      <c r="H7029" s="436">
        <f t="shared" si="1420"/>
        <v>1</v>
      </c>
      <c r="I7029" s="436" t="str">
        <f t="shared" si="1421"/>
        <v>Nguyễn Tiến Mạnh</v>
      </c>
      <c r="J7029" s="436"/>
      <c r="K7029" s="436">
        <f t="shared" si="1422"/>
        <v>1</v>
      </c>
      <c r="L7029" s="436" t="str">
        <f t="shared" si="1423"/>
        <v>DL2CO25-DL-1</v>
      </c>
      <c r="M7029" s="436">
        <f t="shared" si="1424"/>
        <v>1</v>
      </c>
      <c r="N7029" s="437">
        <f t="shared" si="1430"/>
        <v>8</v>
      </c>
      <c r="O7029" s="437"/>
      <c r="P7029" s="430" t="str">
        <f t="shared" si="1425"/>
        <v/>
      </c>
      <c r="U7029" s="177">
        <v>3</v>
      </c>
      <c r="V7029" s="177" t="s">
        <v>4902</v>
      </c>
      <c r="W7029" s="177" t="s">
        <v>2880</v>
      </c>
      <c r="X7029" s="177" t="s">
        <v>2930</v>
      </c>
      <c r="Y7029" s="177" t="s">
        <v>6143</v>
      </c>
      <c r="Z7029" s="177" t="s">
        <v>7389</v>
      </c>
      <c r="AA7029" s="525" t="s">
        <v>6144</v>
      </c>
      <c r="AB7029" s="399" t="str">
        <f t="shared" si="1426"/>
        <v>DL2CO25</v>
      </c>
      <c r="AC7029" s="399" t="str">
        <f t="shared" si="1427"/>
        <v>DL2CO25-DL</v>
      </c>
      <c r="AD7029" t="str">
        <f>Y7029&amp;"-"&amp;VLOOKUP(AC7029,'LICH THI'!C:AA,9,0)</f>
        <v>65DLCD20692-42469</v>
      </c>
      <c r="AE7029">
        <f t="shared" si="1428"/>
        <v>1</v>
      </c>
    </row>
    <row r="7030" spans="1:31" x14ac:dyDescent="0.25">
      <c r="A7030" s="436" t="str">
        <f t="shared" si="1418"/>
        <v>DL2CO25-DL-9</v>
      </c>
      <c r="B7030" s="436">
        <f>COUNTIF(AC$4:AC7030,AC7030)</f>
        <v>9</v>
      </c>
      <c r="C7030" s="436" t="str">
        <f t="shared" si="1419"/>
        <v>DL2CO25-DL</v>
      </c>
      <c r="D7030" s="436">
        <f>VLOOKUP(C7030,'LICH THI'!C:AA,12,0)</f>
        <v>24</v>
      </c>
      <c r="E7030" s="436">
        <f>VLOOKUP(C7030,'LICH THI'!C:AA,13,0)</f>
        <v>24</v>
      </c>
      <c r="F7030" s="436">
        <f t="shared" si="1429"/>
        <v>24</v>
      </c>
      <c r="G7030" s="436">
        <f>VLOOKUP(C7030,'LICH THI'!C:AA,14,0)</f>
        <v>1</v>
      </c>
      <c r="H7030" s="436">
        <f t="shared" si="1420"/>
        <v>1</v>
      </c>
      <c r="I7030" s="436" t="str">
        <f t="shared" si="1421"/>
        <v>Bùi Đức Nam</v>
      </c>
      <c r="J7030" s="436"/>
      <c r="K7030" s="436">
        <f t="shared" si="1422"/>
        <v>1</v>
      </c>
      <c r="L7030" s="436" t="str">
        <f t="shared" si="1423"/>
        <v>DL2CO25-DL-1</v>
      </c>
      <c r="M7030" s="436">
        <f t="shared" si="1424"/>
        <v>1</v>
      </c>
      <c r="N7030" s="437">
        <f t="shared" si="1430"/>
        <v>9</v>
      </c>
      <c r="O7030" s="437"/>
      <c r="P7030" s="430" t="str">
        <f t="shared" si="1425"/>
        <v/>
      </c>
      <c r="U7030" s="177">
        <v>13</v>
      </c>
      <c r="V7030" s="177" t="s">
        <v>4915</v>
      </c>
      <c r="W7030" s="177" t="s">
        <v>2877</v>
      </c>
      <c r="X7030" s="177" t="s">
        <v>2773</v>
      </c>
      <c r="Y7030" s="177" t="s">
        <v>6778</v>
      </c>
      <c r="Z7030" s="177" t="s">
        <v>7389</v>
      </c>
      <c r="AA7030" s="525" t="s">
        <v>6779</v>
      </c>
      <c r="AB7030" s="399" t="str">
        <f t="shared" si="1426"/>
        <v>DL2CO25</v>
      </c>
      <c r="AC7030" s="399" t="str">
        <f t="shared" si="1427"/>
        <v>DL2CO25-DL</v>
      </c>
      <c r="AD7030" t="str">
        <f>Y7030&amp;"-"&amp;VLOOKUP(AC7030,'LICH THI'!C:AA,9,0)</f>
        <v>65DLCD21053-42469</v>
      </c>
      <c r="AE7030">
        <f t="shared" si="1428"/>
        <v>1</v>
      </c>
    </row>
    <row r="7031" spans="1:31" x14ac:dyDescent="0.25">
      <c r="A7031" s="436" t="str">
        <f t="shared" si="1418"/>
        <v>DL2CO25-DL-10</v>
      </c>
      <c r="B7031" s="436">
        <f>COUNTIF(AC$4:AC7031,AC7031)</f>
        <v>10</v>
      </c>
      <c r="C7031" s="436" t="str">
        <f t="shared" si="1419"/>
        <v>DL2CO25-DL</v>
      </c>
      <c r="D7031" s="436">
        <f>VLOOKUP(C7031,'LICH THI'!C:AA,12,0)</f>
        <v>24</v>
      </c>
      <c r="E7031" s="436">
        <f>VLOOKUP(C7031,'LICH THI'!C:AA,13,0)</f>
        <v>24</v>
      </c>
      <c r="F7031" s="436">
        <f t="shared" si="1429"/>
        <v>24</v>
      </c>
      <c r="G7031" s="436">
        <f>VLOOKUP(C7031,'LICH THI'!C:AA,14,0)</f>
        <v>1</v>
      </c>
      <c r="H7031" s="436">
        <f t="shared" si="1420"/>
        <v>1</v>
      </c>
      <c r="I7031" s="436" t="str">
        <f t="shared" si="1421"/>
        <v>Trịnh Thế Sự</v>
      </c>
      <c r="J7031" s="436"/>
      <c r="K7031" s="436">
        <f t="shared" si="1422"/>
        <v>1</v>
      </c>
      <c r="L7031" s="436" t="str">
        <f t="shared" si="1423"/>
        <v>DL2CO25-DL-1</v>
      </c>
      <c r="M7031" s="436">
        <f t="shared" si="1424"/>
        <v>1</v>
      </c>
      <c r="N7031" s="437">
        <f t="shared" si="1430"/>
        <v>10</v>
      </c>
      <c r="O7031" s="437"/>
      <c r="P7031" s="430" t="str">
        <f t="shared" si="1425"/>
        <v/>
      </c>
      <c r="U7031" s="177">
        <v>4</v>
      </c>
      <c r="V7031" s="177" t="s">
        <v>4902</v>
      </c>
      <c r="W7031" s="177" t="s">
        <v>6151</v>
      </c>
      <c r="X7031" s="177" t="s">
        <v>3632</v>
      </c>
      <c r="Y7031" s="177" t="s">
        <v>6152</v>
      </c>
      <c r="Z7031" s="177" t="s">
        <v>7389</v>
      </c>
      <c r="AA7031" s="525" t="s">
        <v>6153</v>
      </c>
      <c r="AB7031" s="399" t="str">
        <f t="shared" si="1426"/>
        <v>DL2CO25</v>
      </c>
      <c r="AC7031" s="399" t="str">
        <f t="shared" si="1427"/>
        <v>DL2CO25-DL</v>
      </c>
      <c r="AD7031" t="str">
        <f>Y7031&amp;"-"&amp;VLOOKUP(AC7031,'LICH THI'!C:AA,9,0)</f>
        <v>65DLCD20484-42469</v>
      </c>
      <c r="AE7031">
        <f t="shared" si="1428"/>
        <v>1</v>
      </c>
    </row>
    <row r="7032" spans="1:31" x14ac:dyDescent="0.25">
      <c r="A7032" s="436" t="str">
        <f t="shared" si="1418"/>
        <v>DL2CO25-DL-11</v>
      </c>
      <c r="B7032" s="436">
        <f>COUNTIF(AC$4:AC7032,AC7032)</f>
        <v>11</v>
      </c>
      <c r="C7032" s="436" t="str">
        <f t="shared" si="1419"/>
        <v>DL2CO25-DL</v>
      </c>
      <c r="D7032" s="436">
        <f>VLOOKUP(C7032,'LICH THI'!C:AA,12,0)</f>
        <v>24</v>
      </c>
      <c r="E7032" s="436">
        <f>VLOOKUP(C7032,'LICH THI'!C:AA,13,0)</f>
        <v>24</v>
      </c>
      <c r="F7032" s="436">
        <f t="shared" si="1429"/>
        <v>24</v>
      </c>
      <c r="G7032" s="436">
        <f>VLOOKUP(C7032,'LICH THI'!C:AA,14,0)</f>
        <v>1</v>
      </c>
      <c r="H7032" s="436">
        <f t="shared" si="1420"/>
        <v>1</v>
      </c>
      <c r="I7032" s="436" t="str">
        <f t="shared" si="1421"/>
        <v>Nguyễn Văn Tài</v>
      </c>
      <c r="J7032" s="436"/>
      <c r="K7032" s="436">
        <f t="shared" si="1422"/>
        <v>1</v>
      </c>
      <c r="L7032" s="436" t="str">
        <f t="shared" si="1423"/>
        <v>DL2CO25-DL-1</v>
      </c>
      <c r="M7032" s="436">
        <f t="shared" si="1424"/>
        <v>1</v>
      </c>
      <c r="N7032" s="437">
        <f t="shared" si="1430"/>
        <v>11</v>
      </c>
      <c r="O7032" s="437"/>
      <c r="P7032" s="430" t="str">
        <f t="shared" si="1425"/>
        <v/>
      </c>
      <c r="U7032" s="177">
        <v>14</v>
      </c>
      <c r="V7032" s="177" t="s">
        <v>4915</v>
      </c>
      <c r="W7032" s="177" t="s">
        <v>2741</v>
      </c>
      <c r="X7032" s="177" t="s">
        <v>3043</v>
      </c>
      <c r="Y7032" s="177" t="s">
        <v>4952</v>
      </c>
      <c r="Z7032" s="177" t="s">
        <v>7389</v>
      </c>
      <c r="AA7032" s="525" t="s">
        <v>4472</v>
      </c>
      <c r="AB7032" s="399" t="str">
        <f t="shared" si="1426"/>
        <v>DL2CO25</v>
      </c>
      <c r="AC7032" s="399" t="str">
        <f t="shared" si="1427"/>
        <v>DL2CO25-DL</v>
      </c>
      <c r="AD7032" t="str">
        <f>Y7032&amp;"-"&amp;VLOOKUP(AC7032,'LICH THI'!C:AA,9,0)</f>
        <v>65DLCD20687-42469</v>
      </c>
      <c r="AE7032">
        <f t="shared" si="1428"/>
        <v>1</v>
      </c>
    </row>
    <row r="7033" spans="1:31" x14ac:dyDescent="0.25">
      <c r="A7033" s="436" t="str">
        <f t="shared" si="1418"/>
        <v>DL2CO25-DL-12</v>
      </c>
      <c r="B7033" s="436">
        <f>COUNTIF(AC$4:AC7033,AC7033)</f>
        <v>12</v>
      </c>
      <c r="C7033" s="436" t="str">
        <f t="shared" si="1419"/>
        <v>DL2CO25-DL</v>
      </c>
      <c r="D7033" s="436">
        <f>VLOOKUP(C7033,'LICH THI'!C:AA,12,0)</f>
        <v>24</v>
      </c>
      <c r="E7033" s="436">
        <f>VLOOKUP(C7033,'LICH THI'!C:AA,13,0)</f>
        <v>24</v>
      </c>
      <c r="F7033" s="436">
        <f t="shared" si="1429"/>
        <v>24</v>
      </c>
      <c r="G7033" s="436">
        <f>VLOOKUP(C7033,'LICH THI'!C:AA,14,0)</f>
        <v>1</v>
      </c>
      <c r="H7033" s="436">
        <f t="shared" si="1420"/>
        <v>1</v>
      </c>
      <c r="I7033" s="436" t="str">
        <f t="shared" si="1421"/>
        <v>Nguyễn Đức Tuấn</v>
      </c>
      <c r="J7033" s="436"/>
      <c r="K7033" s="436">
        <f t="shared" si="1422"/>
        <v>1</v>
      </c>
      <c r="L7033" s="436" t="str">
        <f t="shared" si="1423"/>
        <v>DL2CO25-DL-1</v>
      </c>
      <c r="M7033" s="436">
        <f t="shared" si="1424"/>
        <v>1</v>
      </c>
      <c r="N7033" s="437">
        <f t="shared" si="1430"/>
        <v>12</v>
      </c>
      <c r="O7033" s="437"/>
      <c r="P7033" s="430" t="str">
        <f t="shared" si="1425"/>
        <v/>
      </c>
      <c r="U7033" s="177">
        <v>6</v>
      </c>
      <c r="V7033" s="177" t="s">
        <v>4902</v>
      </c>
      <c r="W7033" s="177" t="s">
        <v>3103</v>
      </c>
      <c r="X7033" s="177" t="s">
        <v>2721</v>
      </c>
      <c r="Y7033" s="177" t="s">
        <v>6162</v>
      </c>
      <c r="Z7033" s="177" t="s">
        <v>7389</v>
      </c>
      <c r="AA7033" s="525" t="s">
        <v>3146</v>
      </c>
      <c r="AB7033" s="399" t="str">
        <f t="shared" si="1426"/>
        <v>DL2CO25</v>
      </c>
      <c r="AC7033" s="399" t="str">
        <f t="shared" si="1427"/>
        <v>DL2CO25-DL</v>
      </c>
      <c r="AD7033" t="str">
        <f>Y7033&amp;"-"&amp;VLOOKUP(AC7033,'LICH THI'!C:AA,9,0)</f>
        <v>65DLCD21048-42469</v>
      </c>
      <c r="AE7033">
        <f t="shared" si="1428"/>
        <v>1</v>
      </c>
    </row>
    <row r="7034" spans="1:31" x14ac:dyDescent="0.25">
      <c r="A7034" s="436" t="str">
        <f t="shared" si="1418"/>
        <v>DL2CO25-DL-13</v>
      </c>
      <c r="B7034" s="436">
        <f>COUNTIF(AC$4:AC7034,AC7034)</f>
        <v>13</v>
      </c>
      <c r="C7034" s="436" t="str">
        <f t="shared" si="1419"/>
        <v>DL2CO25-DL</v>
      </c>
      <c r="D7034" s="436">
        <f>VLOOKUP(C7034,'LICH THI'!C:AA,12,0)</f>
        <v>24</v>
      </c>
      <c r="E7034" s="436">
        <f>VLOOKUP(C7034,'LICH THI'!C:AA,13,0)</f>
        <v>24</v>
      </c>
      <c r="F7034" s="436">
        <f t="shared" si="1429"/>
        <v>24</v>
      </c>
      <c r="G7034" s="436">
        <f>VLOOKUP(C7034,'LICH THI'!C:AA,14,0)</f>
        <v>1</v>
      </c>
      <c r="H7034" s="436">
        <f t="shared" si="1420"/>
        <v>1</v>
      </c>
      <c r="I7034" s="436" t="str">
        <f t="shared" si="1421"/>
        <v>Nguyễn Duy Thịnh</v>
      </c>
      <c r="J7034" s="436"/>
      <c r="K7034" s="436">
        <f t="shared" si="1422"/>
        <v>1</v>
      </c>
      <c r="L7034" s="436" t="str">
        <f t="shared" si="1423"/>
        <v>DL2CO25-DL-1</v>
      </c>
      <c r="M7034" s="436">
        <f t="shared" si="1424"/>
        <v>1</v>
      </c>
      <c r="N7034" s="437">
        <f t="shared" si="1430"/>
        <v>13</v>
      </c>
      <c r="O7034" s="437"/>
      <c r="P7034" s="430" t="str">
        <f t="shared" si="1425"/>
        <v/>
      </c>
      <c r="U7034" s="177">
        <v>5</v>
      </c>
      <c r="V7034" s="177" t="s">
        <v>4902</v>
      </c>
      <c r="W7034" s="177" t="s">
        <v>2969</v>
      </c>
      <c r="X7034" s="177" t="s">
        <v>4578</v>
      </c>
      <c r="Y7034" s="177" t="s">
        <v>6158</v>
      </c>
      <c r="Z7034" s="177" t="s">
        <v>7389</v>
      </c>
      <c r="AA7034" s="525" t="s">
        <v>6159</v>
      </c>
      <c r="AB7034" s="399" t="str">
        <f t="shared" si="1426"/>
        <v>DL2CO25</v>
      </c>
      <c r="AC7034" s="399" t="str">
        <f t="shared" si="1427"/>
        <v>DL2CO25-DL</v>
      </c>
      <c r="AD7034" t="str">
        <f>Y7034&amp;"-"&amp;VLOOKUP(AC7034,'LICH THI'!C:AA,9,0)</f>
        <v>65DLCD20665-42469</v>
      </c>
      <c r="AE7034">
        <f t="shared" si="1428"/>
        <v>1</v>
      </c>
    </row>
    <row r="7035" spans="1:31" x14ac:dyDescent="0.25">
      <c r="A7035" s="436" t="str">
        <f t="shared" si="1418"/>
        <v>DL2CO25-DL-14</v>
      </c>
      <c r="B7035" s="436">
        <f>COUNTIF(AC$4:AC7035,AC7035)</f>
        <v>14</v>
      </c>
      <c r="C7035" s="436" t="str">
        <f t="shared" si="1419"/>
        <v>DL2CO25-DL</v>
      </c>
      <c r="D7035" s="436">
        <f>VLOOKUP(C7035,'LICH THI'!C:AA,12,0)</f>
        <v>24</v>
      </c>
      <c r="E7035" s="436">
        <f>VLOOKUP(C7035,'LICH THI'!C:AA,13,0)</f>
        <v>24</v>
      </c>
      <c r="F7035" s="436">
        <f t="shared" si="1429"/>
        <v>24</v>
      </c>
      <c r="G7035" s="436">
        <f>VLOOKUP(C7035,'LICH THI'!C:AA,14,0)</f>
        <v>1</v>
      </c>
      <c r="H7035" s="436">
        <f t="shared" si="1420"/>
        <v>1</v>
      </c>
      <c r="I7035" s="436" t="str">
        <f t="shared" si="1421"/>
        <v>Nguyễn Anh Văn</v>
      </c>
      <c r="J7035" s="436"/>
      <c r="K7035" s="436">
        <f t="shared" si="1422"/>
        <v>1</v>
      </c>
      <c r="L7035" s="436" t="str">
        <f t="shared" si="1423"/>
        <v>DL2CO25-DL-1</v>
      </c>
      <c r="M7035" s="436">
        <f t="shared" si="1424"/>
        <v>1</v>
      </c>
      <c r="N7035" s="437">
        <f t="shared" si="1430"/>
        <v>14</v>
      </c>
      <c r="O7035" s="437"/>
      <c r="P7035" s="430" t="str">
        <f t="shared" si="1425"/>
        <v/>
      </c>
      <c r="U7035" s="177">
        <v>7</v>
      </c>
      <c r="V7035" s="177" t="s">
        <v>4902</v>
      </c>
      <c r="W7035" s="177" t="s">
        <v>2995</v>
      </c>
      <c r="X7035" s="177" t="s">
        <v>3675</v>
      </c>
      <c r="Y7035" s="177" t="s">
        <v>6163</v>
      </c>
      <c r="Z7035" s="177" t="s">
        <v>7389</v>
      </c>
      <c r="AA7035" s="525" t="s">
        <v>6164</v>
      </c>
      <c r="AB7035" s="399" t="str">
        <f t="shared" si="1426"/>
        <v>DL2CO25</v>
      </c>
      <c r="AC7035" s="399" t="str">
        <f t="shared" si="1427"/>
        <v>DL2CO25-DL</v>
      </c>
      <c r="AD7035" t="str">
        <f>Y7035&amp;"-"&amp;VLOOKUP(AC7035,'LICH THI'!C:AA,9,0)</f>
        <v>65DLCD20581-42469</v>
      </c>
      <c r="AE7035">
        <f t="shared" si="1428"/>
        <v>1</v>
      </c>
    </row>
    <row r="7036" spans="1:31" x14ac:dyDescent="0.25">
      <c r="A7036" s="436" t="str">
        <f t="shared" si="1418"/>
        <v>DL2CT27-DL-1</v>
      </c>
      <c r="B7036" s="436">
        <f>COUNTIF(AC$4:AC7036,AC7036)</f>
        <v>1</v>
      </c>
      <c r="C7036" s="436" t="str">
        <f t="shared" si="1419"/>
        <v>DL2CT27-DL</v>
      </c>
      <c r="D7036" s="436">
        <f>VLOOKUP(C7036,'LICH THI'!C:AA,12,0)</f>
        <v>10</v>
      </c>
      <c r="E7036" s="436">
        <f>VLOOKUP(C7036,'LICH THI'!C:AA,13,0)</f>
        <v>0</v>
      </c>
      <c r="F7036" s="436" t="str">
        <f t="shared" si="1429"/>
        <v/>
      </c>
      <c r="G7036" s="436" t="str">
        <f>VLOOKUP(C7036,'LICH THI'!C:AA,14,0)</f>
        <v/>
      </c>
      <c r="H7036" s="436" t="str">
        <f t="shared" si="1420"/>
        <v/>
      </c>
      <c r="I7036" s="436" t="str">
        <f t="shared" si="1421"/>
        <v>Nguyễn Văn Anh</v>
      </c>
      <c r="J7036" s="436"/>
      <c r="K7036" s="436">
        <f t="shared" si="1422"/>
        <v>1</v>
      </c>
      <c r="L7036" s="436" t="str">
        <f t="shared" si="1423"/>
        <v>DL2CT27-DL-1</v>
      </c>
      <c r="M7036" s="436" t="str">
        <f t="shared" si="1424"/>
        <v/>
      </c>
      <c r="N7036" s="437" t="e">
        <f t="shared" si="1430"/>
        <v>#VALUE!</v>
      </c>
      <c r="O7036" s="437"/>
      <c r="P7036" s="430" t="str">
        <f t="shared" si="1425"/>
        <v/>
      </c>
      <c r="U7036" s="177">
        <v>5</v>
      </c>
      <c r="V7036" s="177" t="s">
        <v>4989</v>
      </c>
      <c r="W7036" s="177" t="s">
        <v>2741</v>
      </c>
      <c r="X7036" s="177" t="s">
        <v>2611</v>
      </c>
      <c r="Y7036" s="177" t="s">
        <v>6734</v>
      </c>
      <c r="Z7036" s="177" t="s">
        <v>7046</v>
      </c>
      <c r="AA7036" s="525" t="s">
        <v>6735</v>
      </c>
      <c r="AB7036" s="399" t="str">
        <f t="shared" si="1426"/>
        <v>DL2CT27</v>
      </c>
      <c r="AC7036" s="399" t="str">
        <f t="shared" si="1427"/>
        <v>DL2CT27-DL</v>
      </c>
      <c r="AD7036" t="str">
        <f>Y7036&amp;"-"&amp;VLOOKUP(AC7036,'LICH THI'!C:AA,9,0)</f>
        <v>65DLDD20368-42469</v>
      </c>
      <c r="AE7036">
        <f t="shared" si="1428"/>
        <v>1</v>
      </c>
    </row>
    <row r="7037" spans="1:31" x14ac:dyDescent="0.25">
      <c r="A7037" s="436" t="str">
        <f t="shared" si="1418"/>
        <v>DL2CT27-DL-2</v>
      </c>
      <c r="B7037" s="436">
        <f>COUNTIF(AC$4:AC7037,AC7037)</f>
        <v>2</v>
      </c>
      <c r="C7037" s="436" t="str">
        <f t="shared" si="1419"/>
        <v>DL2CT27-DL</v>
      </c>
      <c r="D7037" s="436">
        <f>VLOOKUP(C7037,'LICH THI'!C:AA,12,0)</f>
        <v>10</v>
      </c>
      <c r="E7037" s="436">
        <f>VLOOKUP(C7037,'LICH THI'!C:AA,13,0)</f>
        <v>0</v>
      </c>
      <c r="F7037" s="436" t="str">
        <f t="shared" si="1429"/>
        <v/>
      </c>
      <c r="G7037" s="436" t="str">
        <f>VLOOKUP(C7037,'LICH THI'!C:AA,14,0)</f>
        <v/>
      </c>
      <c r="H7037" s="436" t="str">
        <f t="shared" si="1420"/>
        <v/>
      </c>
      <c r="I7037" s="436" t="str">
        <f t="shared" si="1421"/>
        <v>Vũ Mạnh Cường</v>
      </c>
      <c r="J7037" s="436"/>
      <c r="K7037" s="436">
        <f t="shared" si="1422"/>
        <v>1</v>
      </c>
      <c r="L7037" s="436" t="str">
        <f t="shared" si="1423"/>
        <v>DL2CT27-DL-1</v>
      </c>
      <c r="M7037" s="436" t="str">
        <f t="shared" si="1424"/>
        <v/>
      </c>
      <c r="N7037" s="437" t="e">
        <f t="shared" si="1430"/>
        <v>#VALUE!</v>
      </c>
      <c r="O7037" s="437"/>
      <c r="P7037" s="430" t="str">
        <f t="shared" si="1425"/>
        <v/>
      </c>
      <c r="U7037" s="177">
        <v>1</v>
      </c>
      <c r="V7037" s="177" t="s">
        <v>4915</v>
      </c>
      <c r="W7037" s="177" t="s">
        <v>5282</v>
      </c>
      <c r="X7037" s="177" t="s">
        <v>2735</v>
      </c>
      <c r="Y7037" s="177" t="s">
        <v>6915</v>
      </c>
      <c r="Z7037" s="177" t="s">
        <v>7046</v>
      </c>
      <c r="AA7037" s="525" t="s">
        <v>6916</v>
      </c>
      <c r="AB7037" s="399" t="str">
        <f t="shared" si="1426"/>
        <v>DL2CT27</v>
      </c>
      <c r="AC7037" s="399" t="str">
        <f t="shared" si="1427"/>
        <v>DL2CT27-DL</v>
      </c>
      <c r="AD7037" t="str">
        <f>Y7037&amp;"-"&amp;VLOOKUP(AC7037,'LICH THI'!C:AA,9,0)</f>
        <v>65DLCD20500-42469</v>
      </c>
      <c r="AE7037">
        <f t="shared" si="1428"/>
        <v>1</v>
      </c>
    </row>
    <row r="7038" spans="1:31" x14ac:dyDescent="0.25">
      <c r="A7038" s="436" t="str">
        <f t="shared" si="1418"/>
        <v>DL2CT27-DL-3</v>
      </c>
      <c r="B7038" s="436">
        <f>COUNTIF(AC$4:AC7038,AC7038)</f>
        <v>3</v>
      </c>
      <c r="C7038" s="436" t="str">
        <f t="shared" si="1419"/>
        <v>DL2CT27-DL</v>
      </c>
      <c r="D7038" s="436">
        <f>VLOOKUP(C7038,'LICH THI'!C:AA,12,0)</f>
        <v>10</v>
      </c>
      <c r="E7038" s="436">
        <f>VLOOKUP(C7038,'LICH THI'!C:AA,13,0)</f>
        <v>0</v>
      </c>
      <c r="F7038" s="436" t="str">
        <f t="shared" si="1429"/>
        <v/>
      </c>
      <c r="G7038" s="436" t="str">
        <f>VLOOKUP(C7038,'LICH THI'!C:AA,14,0)</f>
        <v/>
      </c>
      <c r="H7038" s="436" t="str">
        <f t="shared" si="1420"/>
        <v/>
      </c>
      <c r="I7038" s="436" t="str">
        <f t="shared" si="1421"/>
        <v>Đỗ Văn Hải</v>
      </c>
      <c r="J7038" s="436"/>
      <c r="K7038" s="436">
        <f t="shared" si="1422"/>
        <v>1</v>
      </c>
      <c r="L7038" s="436" t="str">
        <f t="shared" si="1423"/>
        <v>DL2CT27-DL-1</v>
      </c>
      <c r="M7038" s="436" t="str">
        <f t="shared" si="1424"/>
        <v/>
      </c>
      <c r="N7038" s="437" t="e">
        <f t="shared" si="1430"/>
        <v>#VALUE!</v>
      </c>
      <c r="O7038" s="437"/>
      <c r="P7038" s="430" t="str">
        <f t="shared" si="1425"/>
        <v/>
      </c>
      <c r="U7038" s="177">
        <v>6</v>
      </c>
      <c r="V7038" s="177" t="s">
        <v>4989</v>
      </c>
      <c r="W7038" s="177" t="s">
        <v>3663</v>
      </c>
      <c r="X7038" s="177" t="s">
        <v>2908</v>
      </c>
      <c r="Y7038" s="177" t="s">
        <v>6736</v>
      </c>
      <c r="Z7038" s="177" t="s">
        <v>7046</v>
      </c>
      <c r="AA7038" s="525" t="s">
        <v>6737</v>
      </c>
      <c r="AB7038" s="399" t="str">
        <f t="shared" si="1426"/>
        <v>DL2CT27</v>
      </c>
      <c r="AC7038" s="399" t="str">
        <f t="shared" si="1427"/>
        <v>DL2CT27-DL</v>
      </c>
      <c r="AD7038" t="str">
        <f>Y7038&amp;"-"&amp;VLOOKUP(AC7038,'LICH THI'!C:AA,9,0)</f>
        <v>65DLDD20408-42469</v>
      </c>
      <c r="AE7038">
        <f t="shared" si="1428"/>
        <v>1</v>
      </c>
    </row>
    <row r="7039" spans="1:31" x14ac:dyDescent="0.25">
      <c r="A7039" s="436" t="str">
        <f t="shared" si="1418"/>
        <v>DL2CT27-DL-4</v>
      </c>
      <c r="B7039" s="436">
        <f>COUNTIF(AC$4:AC7039,AC7039)</f>
        <v>4</v>
      </c>
      <c r="C7039" s="436" t="str">
        <f t="shared" si="1419"/>
        <v>DL2CT27-DL</v>
      </c>
      <c r="D7039" s="436">
        <f>VLOOKUP(C7039,'LICH THI'!C:AA,12,0)</f>
        <v>10</v>
      </c>
      <c r="E7039" s="436">
        <f>VLOOKUP(C7039,'LICH THI'!C:AA,13,0)</f>
        <v>0</v>
      </c>
      <c r="F7039" s="436" t="str">
        <f t="shared" si="1429"/>
        <v/>
      </c>
      <c r="G7039" s="436" t="str">
        <f>VLOOKUP(C7039,'LICH THI'!C:AA,14,0)</f>
        <v/>
      </c>
      <c r="H7039" s="436" t="str">
        <f t="shared" si="1420"/>
        <v/>
      </c>
      <c r="I7039" s="436" t="str">
        <f t="shared" si="1421"/>
        <v>Bùi Đức Nam</v>
      </c>
      <c r="J7039" s="436"/>
      <c r="K7039" s="436">
        <f t="shared" si="1422"/>
        <v>1</v>
      </c>
      <c r="L7039" s="436" t="str">
        <f t="shared" si="1423"/>
        <v>DL2CT27-DL-1</v>
      </c>
      <c r="M7039" s="436" t="str">
        <f t="shared" si="1424"/>
        <v/>
      </c>
      <c r="N7039" s="437" t="e">
        <f t="shared" si="1430"/>
        <v>#VALUE!</v>
      </c>
      <c r="O7039" s="437"/>
      <c r="P7039" s="430" t="str">
        <f t="shared" si="1425"/>
        <v/>
      </c>
      <c r="U7039" s="177">
        <v>2</v>
      </c>
      <c r="V7039" s="177" t="s">
        <v>4915</v>
      </c>
      <c r="W7039" s="177" t="s">
        <v>2877</v>
      </c>
      <c r="X7039" s="177" t="s">
        <v>2773</v>
      </c>
      <c r="Y7039" s="177" t="s">
        <v>6778</v>
      </c>
      <c r="Z7039" s="177" t="s">
        <v>7046</v>
      </c>
      <c r="AA7039" s="525" t="s">
        <v>6779</v>
      </c>
      <c r="AB7039" s="399" t="str">
        <f t="shared" si="1426"/>
        <v>DL2CT27</v>
      </c>
      <c r="AC7039" s="399" t="str">
        <f t="shared" si="1427"/>
        <v>DL2CT27-DL</v>
      </c>
      <c r="AD7039" t="str">
        <f>Y7039&amp;"-"&amp;VLOOKUP(AC7039,'LICH THI'!C:AA,9,0)</f>
        <v>65DLCD21053-42469</v>
      </c>
      <c r="AE7039">
        <f t="shared" si="1428"/>
        <v>1</v>
      </c>
    </row>
    <row r="7040" spans="1:31" x14ac:dyDescent="0.25">
      <c r="A7040" s="436" t="str">
        <f t="shared" si="1418"/>
        <v>DL2CT27-DL-5</v>
      </c>
      <c r="B7040" s="436">
        <f>COUNTIF(AC$4:AC7040,AC7040)</f>
        <v>5</v>
      </c>
      <c r="C7040" s="436" t="str">
        <f t="shared" si="1419"/>
        <v>DL2CT27-DL</v>
      </c>
      <c r="D7040" s="436">
        <f>VLOOKUP(C7040,'LICH THI'!C:AA,12,0)</f>
        <v>10</v>
      </c>
      <c r="E7040" s="436">
        <f>VLOOKUP(C7040,'LICH THI'!C:AA,13,0)</f>
        <v>0</v>
      </c>
      <c r="F7040" s="436" t="str">
        <f t="shared" si="1429"/>
        <v/>
      </c>
      <c r="G7040" s="436" t="str">
        <f>VLOOKUP(C7040,'LICH THI'!C:AA,14,0)</f>
        <v/>
      </c>
      <c r="H7040" s="436" t="str">
        <f t="shared" si="1420"/>
        <v/>
      </c>
      <c r="I7040" s="436" t="str">
        <f t="shared" si="1421"/>
        <v>Nguyễn Văn Tài</v>
      </c>
      <c r="J7040" s="436"/>
      <c r="K7040" s="436">
        <f t="shared" si="1422"/>
        <v>1</v>
      </c>
      <c r="L7040" s="436" t="str">
        <f t="shared" si="1423"/>
        <v>DL2CT27-DL-1</v>
      </c>
      <c r="M7040" s="436" t="str">
        <f t="shared" si="1424"/>
        <v/>
      </c>
      <c r="N7040" s="437" t="e">
        <f t="shared" si="1430"/>
        <v>#VALUE!</v>
      </c>
      <c r="O7040" s="437"/>
      <c r="P7040" s="430" t="str">
        <f t="shared" si="1425"/>
        <v/>
      </c>
      <c r="U7040" s="177">
        <v>3</v>
      </c>
      <c r="V7040" s="177" t="s">
        <v>4915</v>
      </c>
      <c r="W7040" s="177" t="s">
        <v>2741</v>
      </c>
      <c r="X7040" s="177" t="s">
        <v>3043</v>
      </c>
      <c r="Y7040" s="177" t="s">
        <v>4952</v>
      </c>
      <c r="Z7040" s="177" t="s">
        <v>7046</v>
      </c>
      <c r="AA7040" s="525" t="s">
        <v>4472</v>
      </c>
      <c r="AB7040" s="399" t="str">
        <f t="shared" si="1426"/>
        <v>DL2CT27</v>
      </c>
      <c r="AC7040" s="399" t="str">
        <f t="shared" si="1427"/>
        <v>DL2CT27-DL</v>
      </c>
      <c r="AD7040" t="str">
        <f>Y7040&amp;"-"&amp;VLOOKUP(AC7040,'LICH THI'!C:AA,9,0)</f>
        <v>65DLCD20687-42469</v>
      </c>
      <c r="AE7040">
        <f t="shared" si="1428"/>
        <v>1</v>
      </c>
    </row>
    <row r="7041" spans="1:31" x14ac:dyDescent="0.25">
      <c r="A7041" s="436" t="str">
        <f t="shared" si="1418"/>
        <v>DL2CT27-DL-6</v>
      </c>
      <c r="B7041" s="436">
        <f>COUNTIF(AC$4:AC7041,AC7041)</f>
        <v>6</v>
      </c>
      <c r="C7041" s="436" t="str">
        <f t="shared" si="1419"/>
        <v>DL2CT27-DL</v>
      </c>
      <c r="D7041" s="436">
        <f>VLOOKUP(C7041,'LICH THI'!C:AA,12,0)</f>
        <v>10</v>
      </c>
      <c r="E7041" s="436">
        <f>VLOOKUP(C7041,'LICH THI'!C:AA,13,0)</f>
        <v>0</v>
      </c>
      <c r="F7041" s="436" t="str">
        <f t="shared" si="1429"/>
        <v/>
      </c>
      <c r="G7041" s="436" t="str">
        <f>VLOOKUP(C7041,'LICH THI'!C:AA,14,0)</f>
        <v/>
      </c>
      <c r="H7041" s="436" t="str">
        <f t="shared" si="1420"/>
        <v/>
      </c>
      <c r="I7041" s="436" t="str">
        <f t="shared" si="1421"/>
        <v>Trịnh Xuân Thu</v>
      </c>
      <c r="J7041" s="436"/>
      <c r="K7041" s="436">
        <f t="shared" si="1422"/>
        <v>1</v>
      </c>
      <c r="L7041" s="436" t="str">
        <f t="shared" si="1423"/>
        <v>DL2CT27-DL-1</v>
      </c>
      <c r="M7041" s="436" t="str">
        <f t="shared" si="1424"/>
        <v/>
      </c>
      <c r="N7041" s="437" t="e">
        <f t="shared" si="1430"/>
        <v>#VALUE!</v>
      </c>
      <c r="O7041" s="437"/>
      <c r="P7041" s="430" t="str">
        <f t="shared" si="1425"/>
        <v/>
      </c>
      <c r="U7041" s="177">
        <v>4</v>
      </c>
      <c r="V7041" s="177" t="s">
        <v>4915</v>
      </c>
      <c r="W7041" s="177" t="s">
        <v>3757</v>
      </c>
      <c r="X7041" s="177" t="s">
        <v>2623</v>
      </c>
      <c r="Y7041" s="177" t="s">
        <v>4960</v>
      </c>
      <c r="Z7041" s="177" t="s">
        <v>7046</v>
      </c>
      <c r="AA7041" s="525" t="s">
        <v>4961</v>
      </c>
      <c r="AB7041" s="399" t="str">
        <f t="shared" si="1426"/>
        <v>DL2CT27</v>
      </c>
      <c r="AC7041" s="399" t="str">
        <f t="shared" si="1427"/>
        <v>DL2CT27-DL</v>
      </c>
      <c r="AD7041" t="str">
        <f>Y7041&amp;"-"&amp;VLOOKUP(AC7041,'LICH THI'!C:AA,9,0)</f>
        <v>65DLCD21075-42469</v>
      </c>
      <c r="AE7041">
        <f t="shared" si="1428"/>
        <v>1</v>
      </c>
    </row>
    <row r="7042" spans="1:31" x14ac:dyDescent="0.25">
      <c r="A7042" s="436" t="str">
        <f t="shared" si="1418"/>
        <v>DL2CT27-DL-7</v>
      </c>
      <c r="B7042" s="436">
        <f>COUNTIF(AC$4:AC7042,AC7042)</f>
        <v>7</v>
      </c>
      <c r="C7042" s="436" t="str">
        <f t="shared" si="1419"/>
        <v>DL2CT27-DL</v>
      </c>
      <c r="D7042" s="436">
        <f>VLOOKUP(C7042,'LICH THI'!C:AA,12,0)</f>
        <v>10</v>
      </c>
      <c r="E7042" s="436">
        <f>VLOOKUP(C7042,'LICH THI'!C:AA,13,0)</f>
        <v>0</v>
      </c>
      <c r="F7042" s="436" t="str">
        <f t="shared" si="1429"/>
        <v/>
      </c>
      <c r="G7042" s="436" t="str">
        <f>VLOOKUP(C7042,'LICH THI'!C:AA,14,0)</f>
        <v/>
      </c>
      <c r="H7042" s="436" t="str">
        <f t="shared" si="1420"/>
        <v/>
      </c>
      <c r="I7042" s="436" t="str">
        <f t="shared" si="1421"/>
        <v>Nguyễn Huy Vương</v>
      </c>
      <c r="J7042" s="436"/>
      <c r="K7042" s="436">
        <f t="shared" si="1422"/>
        <v>1</v>
      </c>
      <c r="L7042" s="436" t="str">
        <f t="shared" si="1423"/>
        <v>DL2CT27-DL-1</v>
      </c>
      <c r="M7042" s="436" t="str">
        <f t="shared" si="1424"/>
        <v/>
      </c>
      <c r="N7042" s="437" t="e">
        <f t="shared" si="1430"/>
        <v>#VALUE!</v>
      </c>
      <c r="O7042" s="437"/>
      <c r="P7042" s="430" t="str">
        <f t="shared" si="1425"/>
        <v/>
      </c>
      <c r="U7042" s="177">
        <v>7</v>
      </c>
      <c r="V7042" s="177" t="s">
        <v>4989</v>
      </c>
      <c r="W7042" s="177" t="s">
        <v>3144</v>
      </c>
      <c r="X7042" s="177" t="s">
        <v>3164</v>
      </c>
      <c r="Y7042" s="177" t="s">
        <v>7047</v>
      </c>
      <c r="Z7042" s="177" t="s">
        <v>7046</v>
      </c>
      <c r="AA7042" s="525" t="s">
        <v>7048</v>
      </c>
      <c r="AB7042" s="399" t="str">
        <f t="shared" si="1426"/>
        <v>DL2CT27</v>
      </c>
      <c r="AC7042" s="399" t="str">
        <f t="shared" si="1427"/>
        <v>DL2CT27-DL</v>
      </c>
      <c r="AD7042" t="str">
        <f>Y7042&amp;"-"&amp;VLOOKUP(AC7042,'LICH THI'!C:AA,9,0)</f>
        <v>65DLDD20348-42469</v>
      </c>
      <c r="AE7042">
        <f t="shared" si="1428"/>
        <v>1</v>
      </c>
    </row>
    <row r="7043" spans="1:31" x14ac:dyDescent="0.25">
      <c r="A7043" s="436" t="str">
        <f t="shared" si="1418"/>
        <v>DL2DD33-DL-1</v>
      </c>
      <c r="B7043" s="436">
        <f>COUNTIF(AC$4:AC7043,AC7043)</f>
        <v>1</v>
      </c>
      <c r="C7043" s="436" t="str">
        <f t="shared" si="1419"/>
        <v>DL2DD33-DL</v>
      </c>
      <c r="D7043" s="436">
        <f>VLOOKUP(C7043,'LICH THI'!C:AA,12,0)</f>
        <v>10</v>
      </c>
      <c r="E7043" s="436">
        <f>VLOOKUP(C7043,'LICH THI'!C:AA,13,0)</f>
        <v>10</v>
      </c>
      <c r="F7043" s="436">
        <f t="shared" si="1429"/>
        <v>10</v>
      </c>
      <c r="G7043" s="436">
        <f>VLOOKUP(C7043,'LICH THI'!C:AA,14,0)</f>
        <v>1</v>
      </c>
      <c r="H7043" s="436">
        <f t="shared" si="1420"/>
        <v>1</v>
      </c>
      <c r="I7043" s="436" t="str">
        <f t="shared" si="1421"/>
        <v>Đỗ Hoàng Anh</v>
      </c>
      <c r="J7043" s="436"/>
      <c r="K7043" s="436">
        <f t="shared" si="1422"/>
        <v>1</v>
      </c>
      <c r="L7043" s="436" t="str">
        <f t="shared" si="1423"/>
        <v>DL2DD33-DL-1</v>
      </c>
      <c r="M7043" s="436">
        <f t="shared" si="1424"/>
        <v>3</v>
      </c>
      <c r="N7043" s="437">
        <f t="shared" si="1430"/>
        <v>9</v>
      </c>
      <c r="O7043" s="437"/>
      <c r="P7043" s="430" t="str">
        <f t="shared" si="1425"/>
        <v/>
      </c>
      <c r="U7043" s="177">
        <v>1</v>
      </c>
      <c r="V7043" s="177" t="s">
        <v>4989</v>
      </c>
      <c r="W7043" s="177" t="s">
        <v>3942</v>
      </c>
      <c r="X7043" s="177" t="s">
        <v>2611</v>
      </c>
      <c r="Y7043" s="177" t="s">
        <v>4990</v>
      </c>
      <c r="Z7043" s="177" t="s">
        <v>7475</v>
      </c>
      <c r="AA7043" s="525" t="s">
        <v>4991</v>
      </c>
      <c r="AB7043" s="399" t="str">
        <f t="shared" si="1426"/>
        <v>DL2DD33</v>
      </c>
      <c r="AC7043" s="399" t="str">
        <f t="shared" si="1427"/>
        <v>DL2DD33-DL</v>
      </c>
      <c r="AD7043" t="str">
        <f>Y7043&amp;"-"&amp;VLOOKUP(AC7043,'LICH THI'!C:AA,9,0)</f>
        <v>65DLDD20369-42469</v>
      </c>
      <c r="AE7043">
        <f t="shared" si="1428"/>
        <v>1</v>
      </c>
    </row>
    <row r="7044" spans="1:31" x14ac:dyDescent="0.25">
      <c r="A7044" s="436" t="str">
        <f t="shared" si="1418"/>
        <v>DL2DD33-DL-2</v>
      </c>
      <c r="B7044" s="436">
        <f>COUNTIF(AC$4:AC7044,AC7044)</f>
        <v>2</v>
      </c>
      <c r="C7044" s="436" t="str">
        <f t="shared" si="1419"/>
        <v>DL2DD33-DL</v>
      </c>
      <c r="D7044" s="436">
        <f>VLOOKUP(C7044,'LICH THI'!C:AA,12,0)</f>
        <v>10</v>
      </c>
      <c r="E7044" s="436">
        <f>VLOOKUP(C7044,'LICH THI'!C:AA,13,0)</f>
        <v>10</v>
      </c>
      <c r="F7044" s="436">
        <f t="shared" si="1429"/>
        <v>10</v>
      </c>
      <c r="G7044" s="436">
        <f>VLOOKUP(C7044,'LICH THI'!C:AA,14,0)</f>
        <v>1</v>
      </c>
      <c r="H7044" s="436">
        <f t="shared" si="1420"/>
        <v>1</v>
      </c>
      <c r="I7044" s="436" t="str">
        <f t="shared" si="1421"/>
        <v>Nguyễn Duy Bắc</v>
      </c>
      <c r="J7044" s="436"/>
      <c r="K7044" s="436">
        <f t="shared" si="1422"/>
        <v>1</v>
      </c>
      <c r="L7044" s="436" t="str">
        <f t="shared" si="1423"/>
        <v>DL2DD33-DL-1</v>
      </c>
      <c r="M7044" s="436">
        <f t="shared" si="1424"/>
        <v>3</v>
      </c>
      <c r="N7044" s="437">
        <f t="shared" si="1430"/>
        <v>10</v>
      </c>
      <c r="O7044" s="437"/>
      <c r="P7044" s="430" t="str">
        <f t="shared" si="1425"/>
        <v/>
      </c>
      <c r="U7044" s="177">
        <v>2</v>
      </c>
      <c r="V7044" s="177" t="s">
        <v>4989</v>
      </c>
      <c r="W7044" s="177" t="s">
        <v>2969</v>
      </c>
      <c r="X7044" s="177" t="s">
        <v>7476</v>
      </c>
      <c r="Y7044" s="177" t="s">
        <v>7477</v>
      </c>
      <c r="Z7044" s="177" t="s">
        <v>7475</v>
      </c>
      <c r="AA7044" s="525" t="s">
        <v>7478</v>
      </c>
      <c r="AB7044" s="399" t="str">
        <f t="shared" si="1426"/>
        <v>DL2DD33</v>
      </c>
      <c r="AC7044" s="399" t="str">
        <f t="shared" si="1427"/>
        <v>DL2DD33-DL</v>
      </c>
      <c r="AD7044" t="str">
        <f>Y7044&amp;"-"&amp;VLOOKUP(AC7044,'LICH THI'!C:AA,9,0)</f>
        <v>65DLDD20421-42469</v>
      </c>
      <c r="AE7044">
        <f t="shared" si="1428"/>
        <v>1</v>
      </c>
    </row>
    <row r="7045" spans="1:31" x14ac:dyDescent="0.25">
      <c r="A7045" s="436" t="str">
        <f t="shared" ref="A7045:A7108" si="1431">C7045&amp;"-"&amp;B7045</f>
        <v>DL2DD33-DL-3</v>
      </c>
      <c r="B7045" s="436">
        <f>COUNTIF(AC$4:AC7045,AC7045)</f>
        <v>3</v>
      </c>
      <c r="C7045" s="436" t="str">
        <f t="shared" ref="C7045:C7108" si="1432">_CT_MaHP1</f>
        <v>DL2DD33-DL</v>
      </c>
      <c r="D7045" s="436">
        <f>VLOOKUP(C7045,'LICH THI'!C:AA,12,0)</f>
        <v>10</v>
      </c>
      <c r="E7045" s="436">
        <f>VLOOKUP(C7045,'LICH THI'!C:AA,13,0)</f>
        <v>10</v>
      </c>
      <c r="F7045" s="436">
        <f t="shared" si="1429"/>
        <v>10</v>
      </c>
      <c r="G7045" s="436">
        <f>VLOOKUP(C7045,'LICH THI'!C:AA,14,0)</f>
        <v>1</v>
      </c>
      <c r="H7045" s="436">
        <f t="shared" ref="H7045:H7108" si="1433">IF(E7045=0,"",TRUNC((B7045+E7045-1)/E7045))</f>
        <v>1</v>
      </c>
      <c r="I7045" s="436" t="str">
        <f t="shared" ref="I7045:I7108" si="1434">W7045&amp;" "&amp;X7045</f>
        <v>Lâm Tăng Đạt</v>
      </c>
      <c r="J7045" s="436"/>
      <c r="K7045" s="436">
        <f t="shared" ref="K7045:K7108" si="1435">IF(G7045=1,1,IF(H7045&lt;G7045,H7045+1,1))</f>
        <v>1</v>
      </c>
      <c r="L7045" s="436" t="str">
        <f t="shared" ref="L7045:L7108" si="1436">C7045&amp;"-"&amp;K7045</f>
        <v>DL2DD33-DL-1</v>
      </c>
      <c r="M7045" s="436">
        <f t="shared" ref="M7045:M7108" si="1437">IF(E7045=0,"",MOD(MID(C7045,6,2),E7045))</f>
        <v>3</v>
      </c>
      <c r="N7045" s="437">
        <f t="shared" si="1430"/>
        <v>1</v>
      </c>
      <c r="O7045" s="437"/>
      <c r="P7045" s="430" t="str">
        <f t="shared" ref="P7045:P7108" si="1438">IF(MOD(20*O7045,10)&lt;&gt;0,"SAI","")</f>
        <v/>
      </c>
      <c r="U7045" s="177">
        <v>3</v>
      </c>
      <c r="V7045" s="177" t="s">
        <v>4989</v>
      </c>
      <c r="W7045" s="177" t="s">
        <v>7479</v>
      </c>
      <c r="X7045" s="177" t="s">
        <v>2746</v>
      </c>
      <c r="Y7045" s="177" t="s">
        <v>7480</v>
      </c>
      <c r="Z7045" s="177" t="s">
        <v>7475</v>
      </c>
      <c r="AA7045" s="525" t="s">
        <v>7481</v>
      </c>
      <c r="AB7045" s="399" t="str">
        <f t="shared" ref="AB7045:AB7108" si="1439">_CT_MaHP</f>
        <v>DL2DD33</v>
      </c>
      <c r="AC7045" s="399" t="str">
        <f t="shared" ref="AC7045:AC7108" si="1440">_CT_MaHe</f>
        <v>DL2DD33-DL</v>
      </c>
      <c r="AD7045" t="str">
        <f>Y7045&amp;"-"&amp;VLOOKUP(AC7045,'LICH THI'!C:AA,9,0)</f>
        <v>65DLDD20388-42469</v>
      </c>
      <c r="AE7045">
        <f t="shared" ref="AE7045:AE7108" si="1441">COUNTIF(AD7045,AD:AD)</f>
        <v>1</v>
      </c>
    </row>
    <row r="7046" spans="1:31" x14ac:dyDescent="0.25">
      <c r="A7046" s="436" t="str">
        <f t="shared" si="1431"/>
        <v>DL2DD33-DL-4</v>
      </c>
      <c r="B7046" s="436">
        <f>COUNTIF(AC$4:AC7046,AC7046)</f>
        <v>4</v>
      </c>
      <c r="C7046" s="436" t="str">
        <f t="shared" si="1432"/>
        <v>DL2DD33-DL</v>
      </c>
      <c r="D7046" s="436">
        <f>VLOOKUP(C7046,'LICH THI'!C:AA,12,0)</f>
        <v>10</v>
      </c>
      <c r="E7046" s="436">
        <f>VLOOKUP(C7046,'LICH THI'!C:AA,13,0)</f>
        <v>10</v>
      </c>
      <c r="F7046" s="436">
        <f t="shared" ref="F7046:F7109" si="1442">IF(G7046="","",IF(G7046=H7046,D7046-(H7046-1)*E7046,E7046))</f>
        <v>10</v>
      </c>
      <c r="G7046" s="436">
        <f>VLOOKUP(C7046,'LICH THI'!C:AA,14,0)</f>
        <v>1</v>
      </c>
      <c r="H7046" s="436">
        <f t="shared" si="1433"/>
        <v>1</v>
      </c>
      <c r="I7046" s="436" t="str">
        <f t="shared" si="1434"/>
        <v>Đinh Thanh Huyền</v>
      </c>
      <c r="J7046" s="436"/>
      <c r="K7046" s="436">
        <f t="shared" si="1435"/>
        <v>1</v>
      </c>
      <c r="L7046" s="436" t="str">
        <f t="shared" si="1436"/>
        <v>DL2DD33-DL-1</v>
      </c>
      <c r="M7046" s="436">
        <f t="shared" si="1437"/>
        <v>3</v>
      </c>
      <c r="N7046" s="437">
        <f t="shared" ref="N7046:N7109" si="1443">IF(F7046=0,"",(K7046-1)*$N$2+1+MOD(B7046-M7046,F7046))</f>
        <v>2</v>
      </c>
      <c r="O7046" s="437"/>
      <c r="P7046" s="430" t="str">
        <f t="shared" si="1438"/>
        <v/>
      </c>
      <c r="U7046" s="177">
        <v>4</v>
      </c>
      <c r="V7046" s="177" t="s">
        <v>4989</v>
      </c>
      <c r="W7046" s="177" t="s">
        <v>7482</v>
      </c>
      <c r="X7046" s="177" t="s">
        <v>4236</v>
      </c>
      <c r="Y7046" s="177" t="s">
        <v>7483</v>
      </c>
      <c r="Z7046" s="177" t="s">
        <v>7475</v>
      </c>
      <c r="AA7046" s="525" t="s">
        <v>4145</v>
      </c>
      <c r="AB7046" s="399" t="str">
        <f t="shared" si="1439"/>
        <v>DL2DD33</v>
      </c>
      <c r="AC7046" s="399" t="str">
        <f t="shared" si="1440"/>
        <v>DL2DD33-DL</v>
      </c>
      <c r="AD7046" t="str">
        <f>Y7046&amp;"-"&amp;VLOOKUP(AC7046,'LICH THI'!C:AA,9,0)</f>
        <v>65DLDD20357-42469</v>
      </c>
      <c r="AE7046">
        <f t="shared" si="1441"/>
        <v>1</v>
      </c>
    </row>
    <row r="7047" spans="1:31" x14ac:dyDescent="0.25">
      <c r="A7047" s="436" t="str">
        <f t="shared" si="1431"/>
        <v>DL2DD33-DL-5</v>
      </c>
      <c r="B7047" s="436">
        <f>COUNTIF(AC$4:AC7047,AC7047)</f>
        <v>5</v>
      </c>
      <c r="C7047" s="436" t="str">
        <f t="shared" si="1432"/>
        <v>DL2DD33-DL</v>
      </c>
      <c r="D7047" s="436">
        <f>VLOOKUP(C7047,'LICH THI'!C:AA,12,0)</f>
        <v>10</v>
      </c>
      <c r="E7047" s="436">
        <f>VLOOKUP(C7047,'LICH THI'!C:AA,13,0)</f>
        <v>10</v>
      </c>
      <c r="F7047" s="436">
        <f t="shared" si="1442"/>
        <v>10</v>
      </c>
      <c r="G7047" s="436">
        <f>VLOOKUP(C7047,'LICH THI'!C:AA,14,0)</f>
        <v>1</v>
      </c>
      <c r="H7047" s="436">
        <f t="shared" si="1433"/>
        <v>1</v>
      </c>
      <c r="I7047" s="436" t="str">
        <f t="shared" si="1434"/>
        <v>Nguyễn Mạnh Khoa</v>
      </c>
      <c r="J7047" s="436"/>
      <c r="K7047" s="436">
        <f t="shared" si="1435"/>
        <v>1</v>
      </c>
      <c r="L7047" s="436" t="str">
        <f t="shared" si="1436"/>
        <v>DL2DD33-DL-1</v>
      </c>
      <c r="M7047" s="436">
        <f t="shared" si="1437"/>
        <v>3</v>
      </c>
      <c r="N7047" s="437">
        <f t="shared" si="1443"/>
        <v>3</v>
      </c>
      <c r="O7047" s="437"/>
      <c r="P7047" s="430" t="str">
        <f t="shared" si="1438"/>
        <v/>
      </c>
      <c r="U7047" s="177">
        <v>5</v>
      </c>
      <c r="V7047" s="177" t="s">
        <v>4989</v>
      </c>
      <c r="W7047" s="177" t="s">
        <v>2734</v>
      </c>
      <c r="X7047" s="177" t="s">
        <v>3867</v>
      </c>
      <c r="Y7047" s="177" t="s">
        <v>7484</v>
      </c>
      <c r="Z7047" s="177" t="s">
        <v>7475</v>
      </c>
      <c r="AA7047" s="525" t="s">
        <v>7485</v>
      </c>
      <c r="AB7047" s="399" t="str">
        <f t="shared" si="1439"/>
        <v>DL2DD33</v>
      </c>
      <c r="AC7047" s="399" t="str">
        <f t="shared" si="1440"/>
        <v>DL2DD33-DL</v>
      </c>
      <c r="AD7047" t="str">
        <f>Y7047&amp;"-"&amp;VLOOKUP(AC7047,'LICH THI'!C:AA,9,0)</f>
        <v>65DLDD20359-42469</v>
      </c>
      <c r="AE7047">
        <f t="shared" si="1441"/>
        <v>1</v>
      </c>
    </row>
    <row r="7048" spans="1:31" x14ac:dyDescent="0.25">
      <c r="A7048" s="436" t="str">
        <f t="shared" si="1431"/>
        <v>DL2DD33-DL-6</v>
      </c>
      <c r="B7048" s="436">
        <f>COUNTIF(AC$4:AC7048,AC7048)</f>
        <v>6</v>
      </c>
      <c r="C7048" s="436" t="str">
        <f t="shared" si="1432"/>
        <v>DL2DD33-DL</v>
      </c>
      <c r="D7048" s="436">
        <f>VLOOKUP(C7048,'LICH THI'!C:AA,12,0)</f>
        <v>10</v>
      </c>
      <c r="E7048" s="436">
        <f>VLOOKUP(C7048,'LICH THI'!C:AA,13,0)</f>
        <v>10</v>
      </c>
      <c r="F7048" s="436">
        <f t="shared" si="1442"/>
        <v>10</v>
      </c>
      <c r="G7048" s="436">
        <f>VLOOKUP(C7048,'LICH THI'!C:AA,14,0)</f>
        <v>1</v>
      </c>
      <c r="H7048" s="436">
        <f t="shared" si="1433"/>
        <v>1</v>
      </c>
      <c r="I7048" s="436" t="str">
        <f t="shared" si="1434"/>
        <v>Nguyễn Văn Long</v>
      </c>
      <c r="J7048" s="436"/>
      <c r="K7048" s="436">
        <f t="shared" si="1435"/>
        <v>1</v>
      </c>
      <c r="L7048" s="436" t="str">
        <f t="shared" si="1436"/>
        <v>DL2DD33-DL-1</v>
      </c>
      <c r="M7048" s="436">
        <f t="shared" si="1437"/>
        <v>3</v>
      </c>
      <c r="N7048" s="437">
        <f t="shared" si="1443"/>
        <v>4</v>
      </c>
      <c r="O7048" s="437"/>
      <c r="P7048" s="430" t="str">
        <f t="shared" si="1438"/>
        <v/>
      </c>
      <c r="U7048" s="177">
        <v>6</v>
      </c>
      <c r="V7048" s="177" t="s">
        <v>4989</v>
      </c>
      <c r="W7048" s="177" t="s">
        <v>2741</v>
      </c>
      <c r="X7048" s="177" t="s">
        <v>2765</v>
      </c>
      <c r="Y7048" s="177" t="s">
        <v>6935</v>
      </c>
      <c r="Z7048" s="177" t="s">
        <v>7475</v>
      </c>
      <c r="AA7048" s="525" t="s">
        <v>6936</v>
      </c>
      <c r="AB7048" s="399" t="str">
        <f t="shared" si="1439"/>
        <v>DL2DD33</v>
      </c>
      <c r="AC7048" s="399" t="str">
        <f t="shared" si="1440"/>
        <v>DL2DD33-DL</v>
      </c>
      <c r="AD7048" t="str">
        <f>Y7048&amp;"-"&amp;VLOOKUP(AC7048,'LICH THI'!C:AA,9,0)</f>
        <v>65DLDD20429-42469</v>
      </c>
      <c r="AE7048">
        <f t="shared" si="1441"/>
        <v>1</v>
      </c>
    </row>
    <row r="7049" spans="1:31" x14ac:dyDescent="0.25">
      <c r="A7049" s="436" t="str">
        <f t="shared" si="1431"/>
        <v>DL2DD33-DL-7</v>
      </c>
      <c r="B7049" s="436">
        <f>COUNTIF(AC$4:AC7049,AC7049)</f>
        <v>7</v>
      </c>
      <c r="C7049" s="436" t="str">
        <f t="shared" si="1432"/>
        <v>DL2DD33-DL</v>
      </c>
      <c r="D7049" s="436">
        <f>VLOOKUP(C7049,'LICH THI'!C:AA,12,0)</f>
        <v>10</v>
      </c>
      <c r="E7049" s="436">
        <f>VLOOKUP(C7049,'LICH THI'!C:AA,13,0)</f>
        <v>10</v>
      </c>
      <c r="F7049" s="436">
        <f t="shared" si="1442"/>
        <v>10</v>
      </c>
      <c r="G7049" s="436">
        <f>VLOOKUP(C7049,'LICH THI'!C:AA,14,0)</f>
        <v>1</v>
      </c>
      <c r="H7049" s="436">
        <f t="shared" si="1433"/>
        <v>1</v>
      </c>
      <c r="I7049" s="436" t="str">
        <f t="shared" si="1434"/>
        <v>Phan Văn Phát</v>
      </c>
      <c r="J7049" s="436"/>
      <c r="K7049" s="436">
        <f t="shared" si="1435"/>
        <v>1</v>
      </c>
      <c r="L7049" s="436" t="str">
        <f t="shared" si="1436"/>
        <v>DL2DD33-DL-1</v>
      </c>
      <c r="M7049" s="436">
        <f t="shared" si="1437"/>
        <v>3</v>
      </c>
      <c r="N7049" s="437">
        <f t="shared" si="1443"/>
        <v>5</v>
      </c>
      <c r="O7049" s="437"/>
      <c r="P7049" s="430" t="str">
        <f t="shared" si="1438"/>
        <v/>
      </c>
      <c r="U7049" s="177">
        <v>7</v>
      </c>
      <c r="V7049" s="177" t="s">
        <v>4989</v>
      </c>
      <c r="W7049" s="177" t="s">
        <v>3197</v>
      </c>
      <c r="X7049" s="177" t="s">
        <v>5175</v>
      </c>
      <c r="Y7049" s="177" t="s">
        <v>6740</v>
      </c>
      <c r="Z7049" s="177" t="s">
        <v>7475</v>
      </c>
      <c r="AA7049" s="525" t="s">
        <v>6741</v>
      </c>
      <c r="AB7049" s="399" t="str">
        <f t="shared" si="1439"/>
        <v>DL2DD33</v>
      </c>
      <c r="AC7049" s="399" t="str">
        <f t="shared" si="1440"/>
        <v>DL2DD33-DL</v>
      </c>
      <c r="AD7049" t="str">
        <f>Y7049&amp;"-"&amp;VLOOKUP(AC7049,'LICH THI'!C:AA,9,0)</f>
        <v>65DLDD20321-42469</v>
      </c>
      <c r="AE7049">
        <f t="shared" si="1441"/>
        <v>1</v>
      </c>
    </row>
    <row r="7050" spans="1:31" x14ac:dyDescent="0.25">
      <c r="A7050" s="436" t="str">
        <f t="shared" si="1431"/>
        <v>DL2DD33-DL-8</v>
      </c>
      <c r="B7050" s="436">
        <f>COUNTIF(AC$4:AC7050,AC7050)</f>
        <v>8</v>
      </c>
      <c r="C7050" s="436" t="str">
        <f t="shared" si="1432"/>
        <v>DL2DD33-DL</v>
      </c>
      <c r="D7050" s="436">
        <f>VLOOKUP(C7050,'LICH THI'!C:AA,12,0)</f>
        <v>10</v>
      </c>
      <c r="E7050" s="436">
        <f>VLOOKUP(C7050,'LICH THI'!C:AA,13,0)</f>
        <v>10</v>
      </c>
      <c r="F7050" s="436">
        <f t="shared" si="1442"/>
        <v>10</v>
      </c>
      <c r="G7050" s="436">
        <f>VLOOKUP(C7050,'LICH THI'!C:AA,14,0)</f>
        <v>1</v>
      </c>
      <c r="H7050" s="436">
        <f t="shared" si="1433"/>
        <v>1</v>
      </c>
      <c r="I7050" s="436" t="str">
        <f t="shared" si="1434"/>
        <v>Đỗ Thị Phương</v>
      </c>
      <c r="J7050" s="436"/>
      <c r="K7050" s="436">
        <f t="shared" si="1435"/>
        <v>1</v>
      </c>
      <c r="L7050" s="436" t="str">
        <f t="shared" si="1436"/>
        <v>DL2DD33-DL-1</v>
      </c>
      <c r="M7050" s="436">
        <f t="shared" si="1437"/>
        <v>3</v>
      </c>
      <c r="N7050" s="437">
        <f t="shared" si="1443"/>
        <v>6</v>
      </c>
      <c r="O7050" s="437"/>
      <c r="P7050" s="430" t="str">
        <f t="shared" si="1438"/>
        <v/>
      </c>
      <c r="U7050" s="177">
        <v>8</v>
      </c>
      <c r="V7050" s="177" t="s">
        <v>4989</v>
      </c>
      <c r="W7050" s="177" t="s">
        <v>2634</v>
      </c>
      <c r="X7050" s="177" t="s">
        <v>2717</v>
      </c>
      <c r="Y7050" s="177" t="s">
        <v>7300</v>
      </c>
      <c r="Z7050" s="177" t="s">
        <v>7475</v>
      </c>
      <c r="AA7050" s="525" t="s">
        <v>7301</v>
      </c>
      <c r="AB7050" s="399" t="str">
        <f t="shared" si="1439"/>
        <v>DL2DD33</v>
      </c>
      <c r="AC7050" s="399" t="str">
        <f t="shared" si="1440"/>
        <v>DL2DD33-DL</v>
      </c>
      <c r="AD7050" t="str">
        <f>Y7050&amp;"-"&amp;VLOOKUP(AC7050,'LICH THI'!C:AA,9,0)</f>
        <v>65DLDD20358-42469</v>
      </c>
      <c r="AE7050">
        <f t="shared" si="1441"/>
        <v>1</v>
      </c>
    </row>
    <row r="7051" spans="1:31" x14ac:dyDescent="0.25">
      <c r="A7051" s="436" t="str">
        <f t="shared" si="1431"/>
        <v>DL2DD33-DL-9</v>
      </c>
      <c r="B7051" s="436">
        <f>COUNTIF(AC$4:AC7051,AC7051)</f>
        <v>9</v>
      </c>
      <c r="C7051" s="436" t="str">
        <f t="shared" si="1432"/>
        <v>DL2DD33-DL</v>
      </c>
      <c r="D7051" s="436">
        <f>VLOOKUP(C7051,'LICH THI'!C:AA,12,0)</f>
        <v>10</v>
      </c>
      <c r="E7051" s="436">
        <f>VLOOKUP(C7051,'LICH THI'!C:AA,13,0)</f>
        <v>10</v>
      </c>
      <c r="F7051" s="436">
        <f t="shared" si="1442"/>
        <v>10</v>
      </c>
      <c r="G7051" s="436">
        <f>VLOOKUP(C7051,'LICH THI'!C:AA,14,0)</f>
        <v>1</v>
      </c>
      <c r="H7051" s="436">
        <f t="shared" si="1433"/>
        <v>1</v>
      </c>
      <c r="I7051" s="436" t="str">
        <f t="shared" si="1434"/>
        <v>Lưu Văn Thái</v>
      </c>
      <c r="J7051" s="436"/>
      <c r="K7051" s="436">
        <f t="shared" si="1435"/>
        <v>1</v>
      </c>
      <c r="L7051" s="436" t="str">
        <f t="shared" si="1436"/>
        <v>DL2DD33-DL-1</v>
      </c>
      <c r="M7051" s="436">
        <f t="shared" si="1437"/>
        <v>3</v>
      </c>
      <c r="N7051" s="437">
        <f t="shared" si="1443"/>
        <v>7</v>
      </c>
      <c r="O7051" s="437"/>
      <c r="P7051" s="430" t="str">
        <f t="shared" si="1438"/>
        <v/>
      </c>
      <c r="U7051" s="177">
        <v>9</v>
      </c>
      <c r="V7051" s="177" t="s">
        <v>4989</v>
      </c>
      <c r="W7051" s="177" t="s">
        <v>3167</v>
      </c>
      <c r="X7051" s="177" t="s">
        <v>4330</v>
      </c>
      <c r="Y7051" s="177" t="s">
        <v>7302</v>
      </c>
      <c r="Z7051" s="177" t="s">
        <v>7475</v>
      </c>
      <c r="AA7051" s="525" t="s">
        <v>7303</v>
      </c>
      <c r="AB7051" s="399" t="str">
        <f t="shared" si="1439"/>
        <v>DL2DD33</v>
      </c>
      <c r="AC7051" s="399" t="str">
        <f t="shared" si="1440"/>
        <v>DL2DD33-DL</v>
      </c>
      <c r="AD7051" t="str">
        <f>Y7051&amp;"-"&amp;VLOOKUP(AC7051,'LICH THI'!C:AA,9,0)</f>
        <v>65DLDD20404-42469</v>
      </c>
      <c r="AE7051">
        <f t="shared" si="1441"/>
        <v>1</v>
      </c>
    </row>
    <row r="7052" spans="1:31" x14ac:dyDescent="0.25">
      <c r="A7052" s="436" t="str">
        <f t="shared" si="1431"/>
        <v>DL2DD33-DL-10</v>
      </c>
      <c r="B7052" s="436">
        <f>COUNTIF(AC$4:AC7052,AC7052)</f>
        <v>10</v>
      </c>
      <c r="C7052" s="436" t="str">
        <f t="shared" si="1432"/>
        <v>DL2DD33-DL</v>
      </c>
      <c r="D7052" s="436">
        <f>VLOOKUP(C7052,'LICH THI'!C:AA,12,0)</f>
        <v>10</v>
      </c>
      <c r="E7052" s="436">
        <f>VLOOKUP(C7052,'LICH THI'!C:AA,13,0)</f>
        <v>10</v>
      </c>
      <c r="F7052" s="436">
        <f t="shared" si="1442"/>
        <v>10</v>
      </c>
      <c r="G7052" s="436">
        <f>VLOOKUP(C7052,'LICH THI'!C:AA,14,0)</f>
        <v>1</v>
      </c>
      <c r="H7052" s="436">
        <f t="shared" si="1433"/>
        <v>1</v>
      </c>
      <c r="I7052" s="436" t="str">
        <f t="shared" si="1434"/>
        <v>Nguyễn Huy Vương</v>
      </c>
      <c r="J7052" s="436"/>
      <c r="K7052" s="436">
        <f t="shared" si="1435"/>
        <v>1</v>
      </c>
      <c r="L7052" s="436" t="str">
        <f t="shared" si="1436"/>
        <v>DL2DD33-DL-1</v>
      </c>
      <c r="M7052" s="436">
        <f t="shared" si="1437"/>
        <v>3</v>
      </c>
      <c r="N7052" s="437">
        <f t="shared" si="1443"/>
        <v>8</v>
      </c>
      <c r="O7052" s="437"/>
      <c r="P7052" s="430" t="str">
        <f t="shared" si="1438"/>
        <v/>
      </c>
      <c r="U7052" s="177">
        <v>10</v>
      </c>
      <c r="V7052" s="177" t="s">
        <v>4989</v>
      </c>
      <c r="W7052" s="177" t="s">
        <v>3144</v>
      </c>
      <c r="X7052" s="177" t="s">
        <v>3164</v>
      </c>
      <c r="Y7052" s="177" t="s">
        <v>7047</v>
      </c>
      <c r="Z7052" s="177" t="s">
        <v>7475</v>
      </c>
      <c r="AA7052" s="525" t="s">
        <v>7048</v>
      </c>
      <c r="AB7052" s="399" t="str">
        <f t="shared" si="1439"/>
        <v>DL2DD33</v>
      </c>
      <c r="AC7052" s="399" t="str">
        <f t="shared" si="1440"/>
        <v>DL2DD33-DL</v>
      </c>
      <c r="AD7052" t="str">
        <f>Y7052&amp;"-"&amp;VLOOKUP(AC7052,'LICH THI'!C:AA,9,0)</f>
        <v>65DLDD20348-42469</v>
      </c>
      <c r="AE7052">
        <f t="shared" si="1441"/>
        <v>1</v>
      </c>
    </row>
    <row r="7053" spans="1:31" x14ac:dyDescent="0.25">
      <c r="A7053" s="436" t="str">
        <f t="shared" si="1431"/>
        <v>DL2GT33-DL-1</v>
      </c>
      <c r="B7053" s="436">
        <f>COUNTIF(AC$4:AC7053,AC7053)</f>
        <v>1</v>
      </c>
      <c r="C7053" s="436" t="str">
        <f t="shared" si="1432"/>
        <v>DL2GT33-DL</v>
      </c>
      <c r="D7053" s="436">
        <f>VLOOKUP(C7053,'LICH THI'!C:AA,12,0)</f>
        <v>88</v>
      </c>
      <c r="E7053" s="436">
        <f>VLOOKUP(C7053,'LICH THI'!C:AA,13,0)</f>
        <v>45</v>
      </c>
      <c r="F7053" s="436">
        <f t="shared" si="1442"/>
        <v>45</v>
      </c>
      <c r="G7053" s="436">
        <f>VLOOKUP(C7053,'LICH THI'!C:AA,14,0)</f>
        <v>2</v>
      </c>
      <c r="H7053" s="436">
        <f t="shared" si="1433"/>
        <v>1</v>
      </c>
      <c r="I7053" s="436" t="str">
        <f t="shared" si="1434"/>
        <v>Đinh Cao Cường</v>
      </c>
      <c r="J7053" s="436"/>
      <c r="K7053" s="436">
        <f t="shared" si="1435"/>
        <v>2</v>
      </c>
      <c r="L7053" s="436" t="str">
        <f t="shared" si="1436"/>
        <v>DL2GT33-DL-2</v>
      </c>
      <c r="M7053" s="436">
        <f t="shared" si="1437"/>
        <v>33</v>
      </c>
      <c r="N7053" s="437">
        <f t="shared" si="1443"/>
        <v>64</v>
      </c>
      <c r="O7053" s="437"/>
      <c r="P7053" s="430" t="str">
        <f t="shared" si="1438"/>
        <v/>
      </c>
      <c r="U7053" s="177">
        <v>23</v>
      </c>
      <c r="V7053" s="177" t="s">
        <v>4915</v>
      </c>
      <c r="W7053" s="177" t="s">
        <v>4919</v>
      </c>
      <c r="X7053" s="177" t="s">
        <v>2735</v>
      </c>
      <c r="Y7053" s="177" t="s">
        <v>4920</v>
      </c>
      <c r="Z7053" s="177" t="s">
        <v>7447</v>
      </c>
      <c r="AA7053" s="525" t="s">
        <v>4921</v>
      </c>
      <c r="AB7053" s="399" t="str">
        <f t="shared" si="1439"/>
        <v>DL2GT33</v>
      </c>
      <c r="AC7053" s="399" t="str">
        <f t="shared" si="1440"/>
        <v>DL2GT33-DL</v>
      </c>
      <c r="AD7053" t="str">
        <f>Y7053&amp;"-"&amp;VLOOKUP(AC7053,'LICH THI'!C:AA,9,0)</f>
        <v>65DLCD20603-42484</v>
      </c>
      <c r="AE7053">
        <f t="shared" si="1441"/>
        <v>1</v>
      </c>
    </row>
    <row r="7054" spans="1:31" x14ac:dyDescent="0.25">
      <c r="A7054" s="436" t="str">
        <f t="shared" si="1431"/>
        <v>DL2GT33-DL-2</v>
      </c>
      <c r="B7054" s="436">
        <f>COUNTIF(AC$4:AC7054,AC7054)</f>
        <v>2</v>
      </c>
      <c r="C7054" s="436" t="str">
        <f t="shared" si="1432"/>
        <v>DL2GT33-DL</v>
      </c>
      <c r="D7054" s="436">
        <f>VLOOKUP(C7054,'LICH THI'!C:AA,12,0)</f>
        <v>88</v>
      </c>
      <c r="E7054" s="436">
        <f>VLOOKUP(C7054,'LICH THI'!C:AA,13,0)</f>
        <v>45</v>
      </c>
      <c r="F7054" s="436">
        <f t="shared" si="1442"/>
        <v>45</v>
      </c>
      <c r="G7054" s="436">
        <f>VLOOKUP(C7054,'LICH THI'!C:AA,14,0)</f>
        <v>2</v>
      </c>
      <c r="H7054" s="436">
        <f t="shared" si="1433"/>
        <v>1</v>
      </c>
      <c r="I7054" s="436" t="str">
        <f t="shared" si="1434"/>
        <v>Phạm Phú Cường</v>
      </c>
      <c r="J7054" s="436"/>
      <c r="K7054" s="436">
        <f t="shared" si="1435"/>
        <v>2</v>
      </c>
      <c r="L7054" s="436" t="str">
        <f t="shared" si="1436"/>
        <v>DL2GT33-DL-2</v>
      </c>
      <c r="M7054" s="436">
        <f t="shared" si="1437"/>
        <v>33</v>
      </c>
      <c r="N7054" s="437">
        <f t="shared" si="1443"/>
        <v>65</v>
      </c>
      <c r="O7054" s="437"/>
      <c r="P7054" s="430" t="str">
        <f t="shared" si="1438"/>
        <v/>
      </c>
      <c r="U7054" s="177">
        <v>1</v>
      </c>
      <c r="V7054" s="177" t="s">
        <v>4902</v>
      </c>
      <c r="W7054" s="177" t="s">
        <v>7445</v>
      </c>
      <c r="X7054" s="177" t="s">
        <v>2735</v>
      </c>
      <c r="Y7054" s="177" t="s">
        <v>7446</v>
      </c>
      <c r="Z7054" s="177" t="s">
        <v>7447</v>
      </c>
      <c r="AA7054" s="525" t="s">
        <v>7351</v>
      </c>
      <c r="AB7054" s="399" t="str">
        <f t="shared" si="1439"/>
        <v>DL2GT33</v>
      </c>
      <c r="AC7054" s="399" t="str">
        <f t="shared" si="1440"/>
        <v>DL2GT33-DL</v>
      </c>
      <c r="AD7054" t="str">
        <f>Y7054&amp;"-"&amp;VLOOKUP(AC7054,'LICH THI'!C:AA,9,0)</f>
        <v>65DLCD20679-42484</v>
      </c>
      <c r="AE7054">
        <f t="shared" si="1441"/>
        <v>1</v>
      </c>
    </row>
    <row r="7055" spans="1:31" x14ac:dyDescent="0.25">
      <c r="A7055" s="436" t="str">
        <f t="shared" si="1431"/>
        <v>DL2GT33-DL-3</v>
      </c>
      <c r="B7055" s="436">
        <f>COUNTIF(AC$4:AC7055,AC7055)</f>
        <v>3</v>
      </c>
      <c r="C7055" s="436" t="str">
        <f t="shared" si="1432"/>
        <v>DL2GT33-DL</v>
      </c>
      <c r="D7055" s="436">
        <f>VLOOKUP(C7055,'LICH THI'!C:AA,12,0)</f>
        <v>88</v>
      </c>
      <c r="E7055" s="436">
        <f>VLOOKUP(C7055,'LICH THI'!C:AA,13,0)</f>
        <v>45</v>
      </c>
      <c r="F7055" s="436">
        <f t="shared" si="1442"/>
        <v>45</v>
      </c>
      <c r="G7055" s="436">
        <f>VLOOKUP(C7055,'LICH THI'!C:AA,14,0)</f>
        <v>2</v>
      </c>
      <c r="H7055" s="436">
        <f t="shared" si="1433"/>
        <v>1</v>
      </c>
      <c r="I7055" s="436" t="str">
        <f t="shared" si="1434"/>
        <v>Vũ Mạnh Cường</v>
      </c>
      <c r="J7055" s="436"/>
      <c r="K7055" s="436">
        <f t="shared" si="1435"/>
        <v>2</v>
      </c>
      <c r="L7055" s="436" t="str">
        <f t="shared" si="1436"/>
        <v>DL2GT33-DL-2</v>
      </c>
      <c r="M7055" s="436">
        <f t="shared" si="1437"/>
        <v>33</v>
      </c>
      <c r="N7055" s="437">
        <f t="shared" si="1443"/>
        <v>66</v>
      </c>
      <c r="O7055" s="437"/>
      <c r="P7055" s="430" t="str">
        <f t="shared" si="1438"/>
        <v/>
      </c>
      <c r="U7055" s="177">
        <v>24</v>
      </c>
      <c r="V7055" s="177" t="s">
        <v>4915</v>
      </c>
      <c r="W7055" s="177" t="s">
        <v>5282</v>
      </c>
      <c r="X7055" s="177" t="s">
        <v>2735</v>
      </c>
      <c r="Y7055" s="177" t="s">
        <v>6915</v>
      </c>
      <c r="Z7055" s="177" t="s">
        <v>7447</v>
      </c>
      <c r="AA7055" s="525" t="s">
        <v>6916</v>
      </c>
      <c r="AB7055" s="399" t="str">
        <f t="shared" si="1439"/>
        <v>DL2GT33</v>
      </c>
      <c r="AC7055" s="399" t="str">
        <f t="shared" si="1440"/>
        <v>DL2GT33-DL</v>
      </c>
      <c r="AD7055" t="str">
        <f>Y7055&amp;"-"&amp;VLOOKUP(AC7055,'LICH THI'!C:AA,9,0)</f>
        <v>65DLCD20500-42484</v>
      </c>
      <c r="AE7055">
        <f t="shared" si="1441"/>
        <v>1</v>
      </c>
    </row>
    <row r="7056" spans="1:31" x14ac:dyDescent="0.25">
      <c r="A7056" s="436" t="str">
        <f t="shared" si="1431"/>
        <v>DL2GT33-DL-4</v>
      </c>
      <c r="B7056" s="436">
        <f>COUNTIF(AC$4:AC7056,AC7056)</f>
        <v>4</v>
      </c>
      <c r="C7056" s="436" t="str">
        <f t="shared" si="1432"/>
        <v>DL2GT33-DL</v>
      </c>
      <c r="D7056" s="436">
        <f>VLOOKUP(C7056,'LICH THI'!C:AA,12,0)</f>
        <v>88</v>
      </c>
      <c r="E7056" s="436">
        <f>VLOOKUP(C7056,'LICH THI'!C:AA,13,0)</f>
        <v>45</v>
      </c>
      <c r="F7056" s="436">
        <f t="shared" si="1442"/>
        <v>45</v>
      </c>
      <c r="G7056" s="436">
        <f>VLOOKUP(C7056,'LICH THI'!C:AA,14,0)</f>
        <v>2</v>
      </c>
      <c r="H7056" s="436">
        <f t="shared" si="1433"/>
        <v>1</v>
      </c>
      <c r="I7056" s="436" t="str">
        <f t="shared" si="1434"/>
        <v>Nguyễn Cảnh Chinh</v>
      </c>
      <c r="J7056" s="436"/>
      <c r="K7056" s="436">
        <f t="shared" si="1435"/>
        <v>2</v>
      </c>
      <c r="L7056" s="436" t="str">
        <f t="shared" si="1436"/>
        <v>DL2GT33-DL-2</v>
      </c>
      <c r="M7056" s="436">
        <f t="shared" si="1437"/>
        <v>33</v>
      </c>
      <c r="N7056" s="437">
        <f t="shared" si="1443"/>
        <v>67</v>
      </c>
      <c r="O7056" s="437"/>
      <c r="P7056" s="430" t="str">
        <f t="shared" si="1438"/>
        <v/>
      </c>
      <c r="U7056" s="177">
        <v>22</v>
      </c>
      <c r="V7056" s="177" t="s">
        <v>4915</v>
      </c>
      <c r="W7056" s="177" t="s">
        <v>4916</v>
      </c>
      <c r="X7056" s="177" t="s">
        <v>4163</v>
      </c>
      <c r="Y7056" s="177" t="s">
        <v>4917</v>
      </c>
      <c r="Z7056" s="177" t="s">
        <v>7447</v>
      </c>
      <c r="AA7056" s="525" t="s">
        <v>4918</v>
      </c>
      <c r="AB7056" s="399" t="str">
        <f t="shared" si="1439"/>
        <v>DL2GT33</v>
      </c>
      <c r="AC7056" s="399" t="str">
        <f t="shared" si="1440"/>
        <v>DL2GT33-DL</v>
      </c>
      <c r="AD7056" t="str">
        <f>Y7056&amp;"-"&amp;VLOOKUP(AC7056,'LICH THI'!C:AA,9,0)</f>
        <v>65DLCD21038-42484</v>
      </c>
      <c r="AE7056">
        <f t="shared" si="1441"/>
        <v>1</v>
      </c>
    </row>
    <row r="7057" spans="1:31" x14ac:dyDescent="0.25">
      <c r="A7057" s="436" t="str">
        <f t="shared" si="1431"/>
        <v>DL2GT33-DL-5</v>
      </c>
      <c r="B7057" s="436">
        <f>COUNTIF(AC$4:AC7057,AC7057)</f>
        <v>5</v>
      </c>
      <c r="C7057" s="436" t="str">
        <f t="shared" si="1432"/>
        <v>DL2GT33-DL</v>
      </c>
      <c r="D7057" s="436">
        <f>VLOOKUP(C7057,'LICH THI'!C:AA,12,0)</f>
        <v>88</v>
      </c>
      <c r="E7057" s="436">
        <f>VLOOKUP(C7057,'LICH THI'!C:AA,13,0)</f>
        <v>45</v>
      </c>
      <c r="F7057" s="436">
        <f t="shared" si="1442"/>
        <v>45</v>
      </c>
      <c r="G7057" s="436">
        <f>VLOOKUP(C7057,'LICH THI'!C:AA,14,0)</f>
        <v>2</v>
      </c>
      <c r="H7057" s="436">
        <f t="shared" si="1433"/>
        <v>1</v>
      </c>
      <c r="I7057" s="436" t="str">
        <f t="shared" si="1434"/>
        <v>Phạm Văn Duy</v>
      </c>
      <c r="J7057" s="436"/>
      <c r="K7057" s="436">
        <f t="shared" si="1435"/>
        <v>2</v>
      </c>
      <c r="L7057" s="436" t="str">
        <f t="shared" si="1436"/>
        <v>DL2GT33-DL-2</v>
      </c>
      <c r="M7057" s="436">
        <f t="shared" si="1437"/>
        <v>33</v>
      </c>
      <c r="N7057" s="437">
        <f t="shared" si="1443"/>
        <v>68</v>
      </c>
      <c r="O7057" s="437"/>
      <c r="P7057" s="430" t="str">
        <f t="shared" si="1438"/>
        <v/>
      </c>
      <c r="U7057" s="177">
        <v>25</v>
      </c>
      <c r="V7057" s="177" t="s">
        <v>4915</v>
      </c>
      <c r="W7057" s="177" t="s">
        <v>2738</v>
      </c>
      <c r="X7057" s="177" t="s">
        <v>2742</v>
      </c>
      <c r="Y7057" s="177" t="s">
        <v>7454</v>
      </c>
      <c r="Z7057" s="177" t="s">
        <v>7447</v>
      </c>
      <c r="AA7057" s="525" t="s">
        <v>7455</v>
      </c>
      <c r="AB7057" s="399" t="str">
        <f t="shared" si="1439"/>
        <v>DL2GT33</v>
      </c>
      <c r="AC7057" s="399" t="str">
        <f t="shared" si="1440"/>
        <v>DL2GT33-DL</v>
      </c>
      <c r="AD7057" t="str">
        <f>Y7057&amp;"-"&amp;VLOOKUP(AC7057,'LICH THI'!C:AA,9,0)</f>
        <v>65DLCD20638-42484</v>
      </c>
      <c r="AE7057">
        <f t="shared" si="1441"/>
        <v>1</v>
      </c>
    </row>
    <row r="7058" spans="1:31" x14ac:dyDescent="0.25">
      <c r="A7058" s="436" t="str">
        <f t="shared" si="1431"/>
        <v>DL2GT33-DL-6</v>
      </c>
      <c r="B7058" s="436">
        <f>COUNTIF(AC$4:AC7058,AC7058)</f>
        <v>6</v>
      </c>
      <c r="C7058" s="436" t="str">
        <f t="shared" si="1432"/>
        <v>DL2GT33-DL</v>
      </c>
      <c r="D7058" s="436">
        <f>VLOOKUP(C7058,'LICH THI'!C:AA,12,0)</f>
        <v>88</v>
      </c>
      <c r="E7058" s="436">
        <f>VLOOKUP(C7058,'LICH THI'!C:AA,13,0)</f>
        <v>45</v>
      </c>
      <c r="F7058" s="436">
        <f t="shared" si="1442"/>
        <v>45</v>
      </c>
      <c r="G7058" s="436">
        <f>VLOOKUP(C7058,'LICH THI'!C:AA,14,0)</f>
        <v>2</v>
      </c>
      <c r="H7058" s="436">
        <f t="shared" si="1433"/>
        <v>1</v>
      </c>
      <c r="I7058" s="436" t="str">
        <f t="shared" si="1434"/>
        <v>Bùi Văn Đức</v>
      </c>
      <c r="J7058" s="436"/>
      <c r="K7058" s="436">
        <f t="shared" si="1435"/>
        <v>2</v>
      </c>
      <c r="L7058" s="436" t="str">
        <f t="shared" si="1436"/>
        <v>DL2GT33-DL-2</v>
      </c>
      <c r="M7058" s="436">
        <f t="shared" si="1437"/>
        <v>33</v>
      </c>
      <c r="N7058" s="437">
        <f t="shared" si="1443"/>
        <v>69</v>
      </c>
      <c r="O7058" s="437"/>
      <c r="P7058" s="430" t="str">
        <f t="shared" si="1438"/>
        <v/>
      </c>
      <c r="U7058" s="177">
        <v>26</v>
      </c>
      <c r="V7058" s="177" t="s">
        <v>4915</v>
      </c>
      <c r="W7058" s="177" t="s">
        <v>2800</v>
      </c>
      <c r="X7058" s="177" t="s">
        <v>2948</v>
      </c>
      <c r="Y7058" s="177" t="s">
        <v>7456</v>
      </c>
      <c r="Z7058" s="177" t="s">
        <v>7447</v>
      </c>
      <c r="AA7058" s="525" t="s">
        <v>7457</v>
      </c>
      <c r="AB7058" s="399" t="str">
        <f t="shared" si="1439"/>
        <v>DL2GT33</v>
      </c>
      <c r="AC7058" s="399" t="str">
        <f t="shared" si="1440"/>
        <v>DL2GT33-DL</v>
      </c>
      <c r="AD7058" t="str">
        <f>Y7058&amp;"-"&amp;VLOOKUP(AC7058,'LICH THI'!C:AA,9,0)</f>
        <v>65DLCD20697-42484</v>
      </c>
      <c r="AE7058">
        <f t="shared" si="1441"/>
        <v>1</v>
      </c>
    </row>
    <row r="7059" spans="1:31" x14ac:dyDescent="0.25">
      <c r="A7059" s="436" t="str">
        <f t="shared" si="1431"/>
        <v>DL2GT33-DL-7</v>
      </c>
      <c r="B7059" s="436">
        <f>COUNTIF(AC$4:AC7059,AC7059)</f>
        <v>7</v>
      </c>
      <c r="C7059" s="436" t="str">
        <f t="shared" si="1432"/>
        <v>DL2GT33-DL</v>
      </c>
      <c r="D7059" s="436">
        <f>VLOOKUP(C7059,'LICH THI'!C:AA,12,0)</f>
        <v>88</v>
      </c>
      <c r="E7059" s="436">
        <f>VLOOKUP(C7059,'LICH THI'!C:AA,13,0)</f>
        <v>45</v>
      </c>
      <c r="F7059" s="436">
        <f t="shared" si="1442"/>
        <v>45</v>
      </c>
      <c r="G7059" s="436">
        <f>VLOOKUP(C7059,'LICH THI'!C:AA,14,0)</f>
        <v>2</v>
      </c>
      <c r="H7059" s="436">
        <f t="shared" si="1433"/>
        <v>1</v>
      </c>
      <c r="I7059" s="436" t="str">
        <f t="shared" si="1434"/>
        <v>Lê Văn Đức</v>
      </c>
      <c r="J7059" s="436"/>
      <c r="K7059" s="436">
        <f t="shared" si="1435"/>
        <v>2</v>
      </c>
      <c r="L7059" s="436" t="str">
        <f t="shared" si="1436"/>
        <v>DL2GT33-DL-2</v>
      </c>
      <c r="M7059" s="436">
        <f t="shared" si="1437"/>
        <v>33</v>
      </c>
      <c r="N7059" s="437">
        <f t="shared" si="1443"/>
        <v>70</v>
      </c>
      <c r="O7059" s="437"/>
      <c r="P7059" s="430" t="str">
        <f t="shared" si="1438"/>
        <v/>
      </c>
      <c r="U7059" s="177">
        <v>27</v>
      </c>
      <c r="V7059" s="177" t="s">
        <v>4915</v>
      </c>
      <c r="W7059" s="177" t="s">
        <v>2604</v>
      </c>
      <c r="X7059" s="177" t="s">
        <v>2948</v>
      </c>
      <c r="Y7059" s="177" t="s">
        <v>4925</v>
      </c>
      <c r="Z7059" s="177" t="s">
        <v>7447</v>
      </c>
      <c r="AA7059" s="525" t="s">
        <v>4926</v>
      </c>
      <c r="AB7059" s="399" t="str">
        <f t="shared" si="1439"/>
        <v>DL2GT33</v>
      </c>
      <c r="AC7059" s="399" t="str">
        <f t="shared" si="1440"/>
        <v>DL2GT33-DL</v>
      </c>
      <c r="AD7059" t="str">
        <f>Y7059&amp;"-"&amp;VLOOKUP(AC7059,'LICH THI'!C:AA,9,0)</f>
        <v>65DLCD20523-42484</v>
      </c>
      <c r="AE7059">
        <f t="shared" si="1441"/>
        <v>1</v>
      </c>
    </row>
    <row r="7060" spans="1:31" x14ac:dyDescent="0.25">
      <c r="A7060" s="436" t="str">
        <f t="shared" si="1431"/>
        <v>DL2GT33-DL-8</v>
      </c>
      <c r="B7060" s="436">
        <f>COUNTIF(AC$4:AC7060,AC7060)</f>
        <v>8</v>
      </c>
      <c r="C7060" s="436" t="str">
        <f t="shared" si="1432"/>
        <v>DL2GT33-DL</v>
      </c>
      <c r="D7060" s="436">
        <f>VLOOKUP(C7060,'LICH THI'!C:AA,12,0)</f>
        <v>88</v>
      </c>
      <c r="E7060" s="436">
        <f>VLOOKUP(C7060,'LICH THI'!C:AA,13,0)</f>
        <v>45</v>
      </c>
      <c r="F7060" s="436">
        <f t="shared" si="1442"/>
        <v>45</v>
      </c>
      <c r="G7060" s="436">
        <f>VLOOKUP(C7060,'LICH THI'!C:AA,14,0)</f>
        <v>2</v>
      </c>
      <c r="H7060" s="436">
        <f t="shared" si="1433"/>
        <v>1</v>
      </c>
      <c r="I7060" s="436" t="str">
        <f t="shared" si="1434"/>
        <v>Phạm Ngọc Đức</v>
      </c>
      <c r="J7060" s="436"/>
      <c r="K7060" s="436">
        <f t="shared" si="1435"/>
        <v>2</v>
      </c>
      <c r="L7060" s="436" t="str">
        <f t="shared" si="1436"/>
        <v>DL2GT33-DL-2</v>
      </c>
      <c r="M7060" s="436">
        <f t="shared" si="1437"/>
        <v>33</v>
      </c>
      <c r="N7060" s="437">
        <f t="shared" si="1443"/>
        <v>71</v>
      </c>
      <c r="O7060" s="437"/>
      <c r="P7060" s="430" t="str">
        <f t="shared" si="1438"/>
        <v/>
      </c>
      <c r="U7060" s="177">
        <v>28</v>
      </c>
      <c r="V7060" s="177" t="s">
        <v>4915</v>
      </c>
      <c r="W7060" s="177" t="s">
        <v>3081</v>
      </c>
      <c r="X7060" s="177" t="s">
        <v>2948</v>
      </c>
      <c r="Y7060" s="177" t="s">
        <v>4927</v>
      </c>
      <c r="Z7060" s="177" t="s">
        <v>7447</v>
      </c>
      <c r="AA7060" s="525" t="s">
        <v>4928</v>
      </c>
      <c r="AB7060" s="399" t="str">
        <f t="shared" si="1439"/>
        <v>DL2GT33</v>
      </c>
      <c r="AC7060" s="399" t="str">
        <f t="shared" si="1440"/>
        <v>DL2GT33-DL</v>
      </c>
      <c r="AD7060" t="str">
        <f>Y7060&amp;"-"&amp;VLOOKUP(AC7060,'LICH THI'!C:AA,9,0)</f>
        <v>65DLCD20746-42484</v>
      </c>
      <c r="AE7060">
        <f t="shared" si="1441"/>
        <v>1</v>
      </c>
    </row>
    <row r="7061" spans="1:31" x14ac:dyDescent="0.25">
      <c r="A7061" s="436" t="str">
        <f t="shared" si="1431"/>
        <v>DL2GT33-DL-9</v>
      </c>
      <c r="B7061" s="436">
        <f>COUNTIF(AC$4:AC7061,AC7061)</f>
        <v>9</v>
      </c>
      <c r="C7061" s="436" t="str">
        <f t="shared" si="1432"/>
        <v>DL2GT33-DL</v>
      </c>
      <c r="D7061" s="436">
        <f>VLOOKUP(C7061,'LICH THI'!C:AA,12,0)</f>
        <v>88</v>
      </c>
      <c r="E7061" s="436">
        <f>VLOOKUP(C7061,'LICH THI'!C:AA,13,0)</f>
        <v>45</v>
      </c>
      <c r="F7061" s="436">
        <f t="shared" si="1442"/>
        <v>45</v>
      </c>
      <c r="G7061" s="436">
        <f>VLOOKUP(C7061,'LICH THI'!C:AA,14,0)</f>
        <v>2</v>
      </c>
      <c r="H7061" s="436">
        <f t="shared" si="1433"/>
        <v>1</v>
      </c>
      <c r="I7061" s="436" t="str">
        <f t="shared" si="1434"/>
        <v>Trần Minh Đức</v>
      </c>
      <c r="J7061" s="436"/>
      <c r="K7061" s="436">
        <f t="shared" si="1435"/>
        <v>2</v>
      </c>
      <c r="L7061" s="436" t="str">
        <f t="shared" si="1436"/>
        <v>DL2GT33-DL-2</v>
      </c>
      <c r="M7061" s="436">
        <f t="shared" si="1437"/>
        <v>33</v>
      </c>
      <c r="N7061" s="437">
        <f t="shared" si="1443"/>
        <v>72</v>
      </c>
      <c r="O7061" s="437"/>
      <c r="P7061" s="430" t="str">
        <f t="shared" si="1438"/>
        <v/>
      </c>
      <c r="U7061" s="177">
        <v>29</v>
      </c>
      <c r="V7061" s="177" t="s">
        <v>4915</v>
      </c>
      <c r="W7061" s="177" t="s">
        <v>3593</v>
      </c>
      <c r="X7061" s="177" t="s">
        <v>2948</v>
      </c>
      <c r="Y7061" s="177" t="s">
        <v>4929</v>
      </c>
      <c r="Z7061" s="177" t="s">
        <v>7447</v>
      </c>
      <c r="AA7061" s="525" t="s">
        <v>4930</v>
      </c>
      <c r="AB7061" s="399" t="str">
        <f t="shared" si="1439"/>
        <v>DL2GT33</v>
      </c>
      <c r="AC7061" s="399" t="str">
        <f t="shared" si="1440"/>
        <v>DL2GT33-DL</v>
      </c>
      <c r="AD7061" t="str">
        <f>Y7061&amp;"-"&amp;VLOOKUP(AC7061,'LICH THI'!C:AA,9,0)</f>
        <v>65DLCD20712-42484</v>
      </c>
      <c r="AE7061">
        <f t="shared" si="1441"/>
        <v>1</v>
      </c>
    </row>
    <row r="7062" spans="1:31" x14ac:dyDescent="0.25">
      <c r="A7062" s="436" t="str">
        <f t="shared" si="1431"/>
        <v>DL2GT33-DL-10</v>
      </c>
      <c r="B7062" s="436">
        <f>COUNTIF(AC$4:AC7062,AC7062)</f>
        <v>10</v>
      </c>
      <c r="C7062" s="436" t="str">
        <f t="shared" si="1432"/>
        <v>DL2GT33-DL</v>
      </c>
      <c r="D7062" s="436">
        <f>VLOOKUP(C7062,'LICH THI'!C:AA,12,0)</f>
        <v>88</v>
      </c>
      <c r="E7062" s="436">
        <f>VLOOKUP(C7062,'LICH THI'!C:AA,13,0)</f>
        <v>45</v>
      </c>
      <c r="F7062" s="436">
        <f t="shared" si="1442"/>
        <v>45</v>
      </c>
      <c r="G7062" s="436">
        <f>VLOOKUP(C7062,'LICH THI'!C:AA,14,0)</f>
        <v>2</v>
      </c>
      <c r="H7062" s="436">
        <f t="shared" si="1433"/>
        <v>1</v>
      </c>
      <c r="I7062" s="436" t="str">
        <f t="shared" si="1434"/>
        <v>Nguyễn Thế Hiển</v>
      </c>
      <c r="J7062" s="436"/>
      <c r="K7062" s="436">
        <f t="shared" si="1435"/>
        <v>2</v>
      </c>
      <c r="L7062" s="436" t="str">
        <f t="shared" si="1436"/>
        <v>DL2GT33-DL-2</v>
      </c>
      <c r="M7062" s="436">
        <f t="shared" si="1437"/>
        <v>33</v>
      </c>
      <c r="N7062" s="437">
        <f t="shared" si="1443"/>
        <v>73</v>
      </c>
      <c r="O7062" s="437"/>
      <c r="P7062" s="430" t="str">
        <f t="shared" si="1438"/>
        <v/>
      </c>
      <c r="U7062" s="177">
        <v>2</v>
      </c>
      <c r="V7062" s="177" t="s">
        <v>4902</v>
      </c>
      <c r="W7062" s="177" t="s">
        <v>3243</v>
      </c>
      <c r="X7062" s="177" t="s">
        <v>4149</v>
      </c>
      <c r="Y7062" s="177" t="s">
        <v>6130</v>
      </c>
      <c r="Z7062" s="177" t="s">
        <v>7447</v>
      </c>
      <c r="AA7062" s="525" t="s">
        <v>6132</v>
      </c>
      <c r="AB7062" s="399" t="str">
        <f t="shared" si="1439"/>
        <v>DL2GT33</v>
      </c>
      <c r="AC7062" s="399" t="str">
        <f t="shared" si="1440"/>
        <v>DL2GT33-DL</v>
      </c>
      <c r="AD7062" t="str">
        <f>Y7062&amp;"-"&amp;VLOOKUP(AC7062,'LICH THI'!C:AA,9,0)</f>
        <v>65DLCD20539-42484</v>
      </c>
      <c r="AE7062">
        <f t="shared" si="1441"/>
        <v>1</v>
      </c>
    </row>
    <row r="7063" spans="1:31" x14ac:dyDescent="0.25">
      <c r="A7063" s="436" t="str">
        <f t="shared" si="1431"/>
        <v>DL2GT33-DL-11</v>
      </c>
      <c r="B7063" s="436">
        <f>COUNTIF(AC$4:AC7063,AC7063)</f>
        <v>11</v>
      </c>
      <c r="C7063" s="436" t="str">
        <f t="shared" si="1432"/>
        <v>DL2GT33-DL</v>
      </c>
      <c r="D7063" s="436">
        <f>VLOOKUP(C7063,'LICH THI'!C:AA,12,0)</f>
        <v>88</v>
      </c>
      <c r="E7063" s="436">
        <f>VLOOKUP(C7063,'LICH THI'!C:AA,13,0)</f>
        <v>45</v>
      </c>
      <c r="F7063" s="436">
        <f t="shared" si="1442"/>
        <v>45</v>
      </c>
      <c r="G7063" s="436">
        <f>VLOOKUP(C7063,'LICH THI'!C:AA,14,0)</f>
        <v>2</v>
      </c>
      <c r="H7063" s="436">
        <f t="shared" si="1433"/>
        <v>1</v>
      </c>
      <c r="I7063" s="436" t="str">
        <f t="shared" si="1434"/>
        <v>Lưu Văn Hiếu</v>
      </c>
      <c r="J7063" s="436"/>
      <c r="K7063" s="436">
        <f t="shared" si="1435"/>
        <v>2</v>
      </c>
      <c r="L7063" s="436" t="str">
        <f t="shared" si="1436"/>
        <v>DL2GT33-DL-2</v>
      </c>
      <c r="M7063" s="436">
        <f t="shared" si="1437"/>
        <v>33</v>
      </c>
      <c r="N7063" s="437">
        <f t="shared" si="1443"/>
        <v>74</v>
      </c>
      <c r="O7063" s="437"/>
      <c r="P7063" s="430" t="str">
        <f t="shared" si="1438"/>
        <v/>
      </c>
      <c r="U7063" s="177">
        <v>30</v>
      </c>
      <c r="V7063" s="177" t="s">
        <v>4915</v>
      </c>
      <c r="W7063" s="177" t="s">
        <v>3167</v>
      </c>
      <c r="X7063" s="177" t="s">
        <v>2754</v>
      </c>
      <c r="Y7063" s="177" t="s">
        <v>4934</v>
      </c>
      <c r="Z7063" s="177" t="s">
        <v>7447</v>
      </c>
      <c r="AA7063" s="525" t="s">
        <v>4935</v>
      </c>
      <c r="AB7063" s="399" t="str">
        <f t="shared" si="1439"/>
        <v>DL2GT33</v>
      </c>
      <c r="AC7063" s="399" t="str">
        <f t="shared" si="1440"/>
        <v>DL2GT33-DL</v>
      </c>
      <c r="AD7063" t="str">
        <f>Y7063&amp;"-"&amp;VLOOKUP(AC7063,'LICH THI'!C:AA,9,0)</f>
        <v>65DLCD20578-42484</v>
      </c>
      <c r="AE7063">
        <f t="shared" si="1441"/>
        <v>1</v>
      </c>
    </row>
    <row r="7064" spans="1:31" x14ac:dyDescent="0.25">
      <c r="A7064" s="436" t="str">
        <f t="shared" si="1431"/>
        <v>DL2GT33-DL-12</v>
      </c>
      <c r="B7064" s="436">
        <f>COUNTIF(AC$4:AC7064,AC7064)</f>
        <v>12</v>
      </c>
      <c r="C7064" s="436" t="str">
        <f t="shared" si="1432"/>
        <v>DL2GT33-DL</v>
      </c>
      <c r="D7064" s="436">
        <f>VLOOKUP(C7064,'LICH THI'!C:AA,12,0)</f>
        <v>88</v>
      </c>
      <c r="E7064" s="436">
        <f>VLOOKUP(C7064,'LICH THI'!C:AA,13,0)</f>
        <v>45</v>
      </c>
      <c r="F7064" s="436">
        <f t="shared" si="1442"/>
        <v>45</v>
      </c>
      <c r="G7064" s="436">
        <f>VLOOKUP(C7064,'LICH THI'!C:AA,14,0)</f>
        <v>2</v>
      </c>
      <c r="H7064" s="436">
        <f t="shared" si="1433"/>
        <v>1</v>
      </c>
      <c r="I7064" s="436" t="str">
        <f t="shared" si="1434"/>
        <v>Nguyễn Mạnh Hiếu</v>
      </c>
      <c r="J7064" s="436"/>
      <c r="K7064" s="436">
        <f t="shared" si="1435"/>
        <v>2</v>
      </c>
      <c r="L7064" s="436" t="str">
        <f t="shared" si="1436"/>
        <v>DL2GT33-DL-2</v>
      </c>
      <c r="M7064" s="436">
        <f t="shared" si="1437"/>
        <v>33</v>
      </c>
      <c r="N7064" s="437">
        <f t="shared" si="1443"/>
        <v>75</v>
      </c>
      <c r="O7064" s="437"/>
      <c r="P7064" s="430" t="str">
        <f t="shared" si="1438"/>
        <v/>
      </c>
      <c r="U7064" s="177">
        <v>31</v>
      </c>
      <c r="V7064" s="177" t="s">
        <v>4915</v>
      </c>
      <c r="W7064" s="177" t="s">
        <v>2734</v>
      </c>
      <c r="X7064" s="177" t="s">
        <v>2754</v>
      </c>
      <c r="Y7064" s="177" t="s">
        <v>4936</v>
      </c>
      <c r="Z7064" s="177" t="s">
        <v>7447</v>
      </c>
      <c r="AA7064" s="525" t="s">
        <v>4937</v>
      </c>
      <c r="AB7064" s="399" t="str">
        <f t="shared" si="1439"/>
        <v>DL2GT33</v>
      </c>
      <c r="AC7064" s="399" t="str">
        <f t="shared" si="1440"/>
        <v>DL2GT33-DL</v>
      </c>
      <c r="AD7064" t="str">
        <f>Y7064&amp;"-"&amp;VLOOKUP(AC7064,'LICH THI'!C:AA,9,0)</f>
        <v>65DLCD21029-42484</v>
      </c>
      <c r="AE7064">
        <f t="shared" si="1441"/>
        <v>1</v>
      </c>
    </row>
    <row r="7065" spans="1:31" x14ac:dyDescent="0.25">
      <c r="A7065" s="436" t="str">
        <f t="shared" si="1431"/>
        <v>DL2GT33-DL-13</v>
      </c>
      <c r="B7065" s="436">
        <f>COUNTIF(AC$4:AC7065,AC7065)</f>
        <v>13</v>
      </c>
      <c r="C7065" s="436" t="str">
        <f t="shared" si="1432"/>
        <v>DL2GT33-DL</v>
      </c>
      <c r="D7065" s="436">
        <f>VLOOKUP(C7065,'LICH THI'!C:AA,12,0)</f>
        <v>88</v>
      </c>
      <c r="E7065" s="436">
        <f>VLOOKUP(C7065,'LICH THI'!C:AA,13,0)</f>
        <v>45</v>
      </c>
      <c r="F7065" s="436">
        <f t="shared" si="1442"/>
        <v>45</v>
      </c>
      <c r="G7065" s="436">
        <f>VLOOKUP(C7065,'LICH THI'!C:AA,14,0)</f>
        <v>2</v>
      </c>
      <c r="H7065" s="436">
        <f t="shared" si="1433"/>
        <v>1</v>
      </c>
      <c r="I7065" s="436" t="str">
        <f t="shared" si="1434"/>
        <v>Nguyễn Minh Hiệu</v>
      </c>
      <c r="J7065" s="436"/>
      <c r="K7065" s="436">
        <f t="shared" si="1435"/>
        <v>2</v>
      </c>
      <c r="L7065" s="436" t="str">
        <f t="shared" si="1436"/>
        <v>DL2GT33-DL-2</v>
      </c>
      <c r="M7065" s="436">
        <f t="shared" si="1437"/>
        <v>33</v>
      </c>
      <c r="N7065" s="437">
        <f t="shared" si="1443"/>
        <v>76</v>
      </c>
      <c r="O7065" s="437"/>
      <c r="P7065" s="430" t="str">
        <f t="shared" si="1438"/>
        <v/>
      </c>
      <c r="U7065" s="177">
        <v>3</v>
      </c>
      <c r="V7065" s="177" t="s">
        <v>4902</v>
      </c>
      <c r="W7065" s="177" t="s">
        <v>2708</v>
      </c>
      <c r="X7065" s="177" t="s">
        <v>4907</v>
      </c>
      <c r="Y7065" s="177" t="s">
        <v>4908</v>
      </c>
      <c r="Z7065" s="177" t="s">
        <v>7447</v>
      </c>
      <c r="AA7065" s="525" t="s">
        <v>4909</v>
      </c>
      <c r="AB7065" s="399" t="str">
        <f t="shared" si="1439"/>
        <v>DL2GT33</v>
      </c>
      <c r="AC7065" s="399" t="str">
        <f t="shared" si="1440"/>
        <v>DL2GT33-DL</v>
      </c>
      <c r="AD7065" t="str">
        <f>Y7065&amp;"-"&amp;VLOOKUP(AC7065,'LICH THI'!C:AA,9,0)</f>
        <v>65DLCD20740-42484</v>
      </c>
      <c r="AE7065">
        <f t="shared" si="1441"/>
        <v>1</v>
      </c>
    </row>
    <row r="7066" spans="1:31" x14ac:dyDescent="0.25">
      <c r="A7066" s="436" t="str">
        <f t="shared" si="1431"/>
        <v>DL2GT33-DL-14</v>
      </c>
      <c r="B7066" s="436">
        <f>COUNTIF(AC$4:AC7066,AC7066)</f>
        <v>14</v>
      </c>
      <c r="C7066" s="436" t="str">
        <f t="shared" si="1432"/>
        <v>DL2GT33-DL</v>
      </c>
      <c r="D7066" s="436">
        <f>VLOOKUP(C7066,'LICH THI'!C:AA,12,0)</f>
        <v>88</v>
      </c>
      <c r="E7066" s="436">
        <f>VLOOKUP(C7066,'LICH THI'!C:AA,13,0)</f>
        <v>45</v>
      </c>
      <c r="F7066" s="436">
        <f t="shared" si="1442"/>
        <v>45</v>
      </c>
      <c r="G7066" s="436">
        <f>VLOOKUP(C7066,'LICH THI'!C:AA,14,0)</f>
        <v>2</v>
      </c>
      <c r="H7066" s="436">
        <f t="shared" si="1433"/>
        <v>1</v>
      </c>
      <c r="I7066" s="436" t="str">
        <f t="shared" si="1434"/>
        <v>Lê Viết Hồng</v>
      </c>
      <c r="J7066" s="436"/>
      <c r="K7066" s="436">
        <f t="shared" si="1435"/>
        <v>2</v>
      </c>
      <c r="L7066" s="436" t="str">
        <f t="shared" si="1436"/>
        <v>DL2GT33-DL-2</v>
      </c>
      <c r="M7066" s="436">
        <f t="shared" si="1437"/>
        <v>33</v>
      </c>
      <c r="N7066" s="437">
        <f t="shared" si="1443"/>
        <v>77</v>
      </c>
      <c r="O7066" s="437"/>
      <c r="P7066" s="430" t="str">
        <f t="shared" si="1438"/>
        <v/>
      </c>
      <c r="U7066" s="177">
        <v>4</v>
      </c>
      <c r="V7066" s="177" t="s">
        <v>4902</v>
      </c>
      <c r="W7066" s="177" t="s">
        <v>5148</v>
      </c>
      <c r="X7066" s="177" t="s">
        <v>2797</v>
      </c>
      <c r="Y7066" s="177" t="s">
        <v>6133</v>
      </c>
      <c r="Z7066" s="177" t="s">
        <v>7447</v>
      </c>
      <c r="AA7066" s="525" t="s">
        <v>3392</v>
      </c>
      <c r="AB7066" s="399" t="str">
        <f t="shared" si="1439"/>
        <v>DL2GT33</v>
      </c>
      <c r="AC7066" s="399" t="str">
        <f t="shared" si="1440"/>
        <v>DL2GT33-DL</v>
      </c>
      <c r="AD7066" t="str">
        <f>Y7066&amp;"-"&amp;VLOOKUP(AC7066,'LICH THI'!C:AA,9,0)</f>
        <v>65DLCD20737-42484</v>
      </c>
      <c r="AE7066">
        <f t="shared" si="1441"/>
        <v>1</v>
      </c>
    </row>
    <row r="7067" spans="1:31" x14ac:dyDescent="0.25">
      <c r="A7067" s="436" t="str">
        <f t="shared" si="1431"/>
        <v>DL2GT33-DL-15</v>
      </c>
      <c r="B7067" s="436">
        <f>COUNTIF(AC$4:AC7067,AC7067)</f>
        <v>15</v>
      </c>
      <c r="C7067" s="436" t="str">
        <f t="shared" si="1432"/>
        <v>DL2GT33-DL</v>
      </c>
      <c r="D7067" s="436">
        <f>VLOOKUP(C7067,'LICH THI'!C:AA,12,0)</f>
        <v>88</v>
      </c>
      <c r="E7067" s="436">
        <f>VLOOKUP(C7067,'LICH THI'!C:AA,13,0)</f>
        <v>45</v>
      </c>
      <c r="F7067" s="436">
        <f t="shared" si="1442"/>
        <v>45</v>
      </c>
      <c r="G7067" s="436">
        <f>VLOOKUP(C7067,'LICH THI'!C:AA,14,0)</f>
        <v>2</v>
      </c>
      <c r="H7067" s="436">
        <f t="shared" si="1433"/>
        <v>1</v>
      </c>
      <c r="I7067" s="436" t="str">
        <f t="shared" si="1434"/>
        <v>Nguyễn Văn Hùng</v>
      </c>
      <c r="J7067" s="436"/>
      <c r="K7067" s="436">
        <f t="shared" si="1435"/>
        <v>2</v>
      </c>
      <c r="L7067" s="436" t="str">
        <f t="shared" si="1436"/>
        <v>DL2GT33-DL-2</v>
      </c>
      <c r="M7067" s="436">
        <f t="shared" si="1437"/>
        <v>33</v>
      </c>
      <c r="N7067" s="437">
        <f t="shared" si="1443"/>
        <v>78</v>
      </c>
      <c r="O7067" s="437"/>
      <c r="P7067" s="430" t="str">
        <f t="shared" si="1438"/>
        <v/>
      </c>
      <c r="U7067" s="177">
        <v>5</v>
      </c>
      <c r="V7067" s="177" t="s">
        <v>4902</v>
      </c>
      <c r="W7067" s="177" t="s">
        <v>2741</v>
      </c>
      <c r="X7067" s="177" t="s">
        <v>2801</v>
      </c>
      <c r="Y7067" s="177" t="s">
        <v>7164</v>
      </c>
      <c r="Z7067" s="177" t="s">
        <v>7447</v>
      </c>
      <c r="AA7067" s="525" t="s">
        <v>7165</v>
      </c>
      <c r="AB7067" s="399" t="str">
        <f t="shared" si="1439"/>
        <v>DL2GT33</v>
      </c>
      <c r="AC7067" s="399" t="str">
        <f t="shared" si="1440"/>
        <v>DL2GT33-DL</v>
      </c>
      <c r="AD7067" t="str">
        <f>Y7067&amp;"-"&amp;VLOOKUP(AC7067,'LICH THI'!C:AA,9,0)</f>
        <v>65DLCD20463-42484</v>
      </c>
      <c r="AE7067">
        <f t="shared" si="1441"/>
        <v>1</v>
      </c>
    </row>
    <row r="7068" spans="1:31" x14ac:dyDescent="0.25">
      <c r="A7068" s="436" t="str">
        <f t="shared" si="1431"/>
        <v>DL2GT33-DL-16</v>
      </c>
      <c r="B7068" s="436">
        <f>COUNTIF(AC$4:AC7068,AC7068)</f>
        <v>16</v>
      </c>
      <c r="C7068" s="436" t="str">
        <f t="shared" si="1432"/>
        <v>DL2GT33-DL</v>
      </c>
      <c r="D7068" s="436">
        <f>VLOOKUP(C7068,'LICH THI'!C:AA,12,0)</f>
        <v>88</v>
      </c>
      <c r="E7068" s="436">
        <f>VLOOKUP(C7068,'LICH THI'!C:AA,13,0)</f>
        <v>45</v>
      </c>
      <c r="F7068" s="436">
        <f t="shared" si="1442"/>
        <v>45</v>
      </c>
      <c r="G7068" s="436">
        <f>VLOOKUP(C7068,'LICH THI'!C:AA,14,0)</f>
        <v>2</v>
      </c>
      <c r="H7068" s="436">
        <f t="shared" si="1433"/>
        <v>1</v>
      </c>
      <c r="I7068" s="436" t="str">
        <f t="shared" si="1434"/>
        <v>Phạm Quang Khải</v>
      </c>
      <c r="J7068" s="436"/>
      <c r="K7068" s="436">
        <f t="shared" si="1435"/>
        <v>2</v>
      </c>
      <c r="L7068" s="436" t="str">
        <f t="shared" si="1436"/>
        <v>DL2GT33-DL-2</v>
      </c>
      <c r="M7068" s="436">
        <f t="shared" si="1437"/>
        <v>33</v>
      </c>
      <c r="N7068" s="437">
        <f t="shared" si="1443"/>
        <v>79</v>
      </c>
      <c r="O7068" s="437"/>
      <c r="P7068" s="430" t="str">
        <f t="shared" si="1438"/>
        <v/>
      </c>
      <c r="U7068" s="177">
        <v>6</v>
      </c>
      <c r="V7068" s="177" t="s">
        <v>4902</v>
      </c>
      <c r="W7068" s="177" t="s">
        <v>2987</v>
      </c>
      <c r="X7068" s="177" t="s">
        <v>6134</v>
      </c>
      <c r="Y7068" s="177" t="s">
        <v>6135</v>
      </c>
      <c r="Z7068" s="177" t="s">
        <v>7447</v>
      </c>
      <c r="AA7068" s="525" t="s">
        <v>6136</v>
      </c>
      <c r="AB7068" s="399" t="str">
        <f t="shared" si="1439"/>
        <v>DL2GT33</v>
      </c>
      <c r="AC7068" s="399" t="str">
        <f t="shared" si="1440"/>
        <v>DL2GT33-DL</v>
      </c>
      <c r="AD7068" t="str">
        <f>Y7068&amp;"-"&amp;VLOOKUP(AC7068,'LICH THI'!C:AA,9,0)</f>
        <v>65DLCD21057-42484</v>
      </c>
      <c r="AE7068">
        <f t="shared" si="1441"/>
        <v>1</v>
      </c>
    </row>
    <row r="7069" spans="1:31" x14ac:dyDescent="0.25">
      <c r="A7069" s="436" t="str">
        <f t="shared" si="1431"/>
        <v>DL2GT33-DL-17</v>
      </c>
      <c r="B7069" s="436">
        <f>COUNTIF(AC$4:AC7069,AC7069)</f>
        <v>17</v>
      </c>
      <c r="C7069" s="436" t="str">
        <f t="shared" si="1432"/>
        <v>DL2GT33-DL</v>
      </c>
      <c r="D7069" s="436">
        <f>VLOOKUP(C7069,'LICH THI'!C:AA,12,0)</f>
        <v>88</v>
      </c>
      <c r="E7069" s="436">
        <f>VLOOKUP(C7069,'LICH THI'!C:AA,13,0)</f>
        <v>45</v>
      </c>
      <c r="F7069" s="436">
        <f t="shared" si="1442"/>
        <v>45</v>
      </c>
      <c r="G7069" s="436">
        <f>VLOOKUP(C7069,'LICH THI'!C:AA,14,0)</f>
        <v>2</v>
      </c>
      <c r="H7069" s="436">
        <f t="shared" si="1433"/>
        <v>1</v>
      </c>
      <c r="I7069" s="436" t="str">
        <f t="shared" si="1434"/>
        <v>Cao Văn Lanh</v>
      </c>
      <c r="J7069" s="436"/>
      <c r="K7069" s="436">
        <f t="shared" si="1435"/>
        <v>2</v>
      </c>
      <c r="L7069" s="436" t="str">
        <f t="shared" si="1436"/>
        <v>DL2GT33-DL-2</v>
      </c>
      <c r="M7069" s="436">
        <f t="shared" si="1437"/>
        <v>33</v>
      </c>
      <c r="N7069" s="437">
        <f t="shared" si="1443"/>
        <v>80</v>
      </c>
      <c r="O7069" s="437"/>
      <c r="P7069" s="430" t="str">
        <f t="shared" si="1438"/>
        <v/>
      </c>
      <c r="U7069" s="177">
        <v>7</v>
      </c>
      <c r="V7069" s="177" t="s">
        <v>4902</v>
      </c>
      <c r="W7069" s="177" t="s">
        <v>3257</v>
      </c>
      <c r="X7069" s="177" t="s">
        <v>6137</v>
      </c>
      <c r="Y7069" s="177" t="s">
        <v>6138</v>
      </c>
      <c r="Z7069" s="177" t="s">
        <v>7447</v>
      </c>
      <c r="AA7069" s="525" t="s">
        <v>6139</v>
      </c>
      <c r="AB7069" s="399" t="str">
        <f t="shared" si="1439"/>
        <v>DL2GT33</v>
      </c>
      <c r="AC7069" s="399" t="str">
        <f t="shared" si="1440"/>
        <v>DL2GT33-DL</v>
      </c>
      <c r="AD7069" t="str">
        <f>Y7069&amp;"-"&amp;VLOOKUP(AC7069,'LICH THI'!C:AA,9,0)</f>
        <v>65DLCD21077-42484</v>
      </c>
      <c r="AE7069">
        <f t="shared" si="1441"/>
        <v>1</v>
      </c>
    </row>
    <row r="7070" spans="1:31" x14ac:dyDescent="0.25">
      <c r="A7070" s="436" t="str">
        <f t="shared" si="1431"/>
        <v>DL2GT33-DL-18</v>
      </c>
      <c r="B7070" s="436">
        <f>COUNTIF(AC$4:AC7070,AC7070)</f>
        <v>18</v>
      </c>
      <c r="C7070" s="436" t="str">
        <f t="shared" si="1432"/>
        <v>DL2GT33-DL</v>
      </c>
      <c r="D7070" s="436">
        <f>VLOOKUP(C7070,'LICH THI'!C:AA,12,0)</f>
        <v>88</v>
      </c>
      <c r="E7070" s="436">
        <f>VLOOKUP(C7070,'LICH THI'!C:AA,13,0)</f>
        <v>45</v>
      </c>
      <c r="F7070" s="436">
        <f t="shared" si="1442"/>
        <v>45</v>
      </c>
      <c r="G7070" s="436">
        <f>VLOOKUP(C7070,'LICH THI'!C:AA,14,0)</f>
        <v>2</v>
      </c>
      <c r="H7070" s="436">
        <f t="shared" si="1433"/>
        <v>1</v>
      </c>
      <c r="I7070" s="436" t="str">
        <f t="shared" si="1434"/>
        <v>Phạm Văn Lợi</v>
      </c>
      <c r="J7070" s="436"/>
      <c r="K7070" s="436">
        <f t="shared" si="1435"/>
        <v>2</v>
      </c>
      <c r="L7070" s="436" t="str">
        <f t="shared" si="1436"/>
        <v>DL2GT33-DL-2</v>
      </c>
      <c r="M7070" s="436">
        <f t="shared" si="1437"/>
        <v>33</v>
      </c>
      <c r="N7070" s="437">
        <f t="shared" si="1443"/>
        <v>81</v>
      </c>
      <c r="O7070" s="437"/>
      <c r="P7070" s="430" t="str">
        <f t="shared" si="1438"/>
        <v/>
      </c>
      <c r="U7070" s="177">
        <v>32</v>
      </c>
      <c r="V7070" s="177" t="s">
        <v>4915</v>
      </c>
      <c r="W7070" s="177" t="s">
        <v>2738</v>
      </c>
      <c r="X7070" s="177" t="s">
        <v>4940</v>
      </c>
      <c r="Y7070" s="177" t="s">
        <v>4941</v>
      </c>
      <c r="Z7070" s="177" t="s">
        <v>7447</v>
      </c>
      <c r="AA7070" s="525" t="s">
        <v>4942</v>
      </c>
      <c r="AB7070" s="399" t="str">
        <f t="shared" si="1439"/>
        <v>DL2GT33</v>
      </c>
      <c r="AC7070" s="399" t="str">
        <f t="shared" si="1440"/>
        <v>DL2GT33-DL</v>
      </c>
      <c r="AD7070" t="str">
        <f>Y7070&amp;"-"&amp;VLOOKUP(AC7070,'LICH THI'!C:AA,9,0)</f>
        <v>65DLCD20690-42484</v>
      </c>
      <c r="AE7070">
        <f t="shared" si="1441"/>
        <v>1</v>
      </c>
    </row>
    <row r="7071" spans="1:31" x14ac:dyDescent="0.25">
      <c r="A7071" s="436" t="str">
        <f t="shared" si="1431"/>
        <v>DL2GT33-DL-19</v>
      </c>
      <c r="B7071" s="436">
        <f>COUNTIF(AC$4:AC7071,AC7071)</f>
        <v>19</v>
      </c>
      <c r="C7071" s="436" t="str">
        <f t="shared" si="1432"/>
        <v>DL2GT33-DL</v>
      </c>
      <c r="D7071" s="436">
        <f>VLOOKUP(C7071,'LICH THI'!C:AA,12,0)</f>
        <v>88</v>
      </c>
      <c r="E7071" s="436">
        <f>VLOOKUP(C7071,'LICH THI'!C:AA,13,0)</f>
        <v>45</v>
      </c>
      <c r="F7071" s="436">
        <f t="shared" si="1442"/>
        <v>45</v>
      </c>
      <c r="G7071" s="436">
        <f>VLOOKUP(C7071,'LICH THI'!C:AA,14,0)</f>
        <v>2</v>
      </c>
      <c r="H7071" s="436">
        <f t="shared" si="1433"/>
        <v>1</v>
      </c>
      <c r="I7071" s="436" t="str">
        <f t="shared" si="1434"/>
        <v>Ngô Cao Nguyên</v>
      </c>
      <c r="J7071" s="436"/>
      <c r="K7071" s="436">
        <f t="shared" si="1435"/>
        <v>2</v>
      </c>
      <c r="L7071" s="436" t="str">
        <f t="shared" si="1436"/>
        <v>DL2GT33-DL-2</v>
      </c>
      <c r="M7071" s="436">
        <f t="shared" si="1437"/>
        <v>33</v>
      </c>
      <c r="N7071" s="437">
        <f t="shared" si="1443"/>
        <v>82</v>
      </c>
      <c r="O7071" s="437"/>
      <c r="P7071" s="430" t="str">
        <f t="shared" si="1438"/>
        <v/>
      </c>
      <c r="U7071" s="177">
        <v>8</v>
      </c>
      <c r="V7071" s="177" t="s">
        <v>4902</v>
      </c>
      <c r="W7071" s="177" t="s">
        <v>6145</v>
      </c>
      <c r="X7071" s="177" t="s">
        <v>4673</v>
      </c>
      <c r="Y7071" s="177" t="s">
        <v>6146</v>
      </c>
      <c r="Z7071" s="177" t="s">
        <v>7447</v>
      </c>
      <c r="AA7071" s="525" t="s">
        <v>6147</v>
      </c>
      <c r="AB7071" s="399" t="str">
        <f t="shared" si="1439"/>
        <v>DL2GT33</v>
      </c>
      <c r="AC7071" s="399" t="str">
        <f t="shared" si="1440"/>
        <v>DL2GT33-DL</v>
      </c>
      <c r="AD7071" t="str">
        <f>Y7071&amp;"-"&amp;VLOOKUP(AC7071,'LICH THI'!C:AA,9,0)</f>
        <v>65DLCD21056-42484</v>
      </c>
      <c r="AE7071">
        <f t="shared" si="1441"/>
        <v>1</v>
      </c>
    </row>
    <row r="7072" spans="1:31" x14ac:dyDescent="0.25">
      <c r="A7072" s="436" t="str">
        <f t="shared" si="1431"/>
        <v>DL2GT33-DL-20</v>
      </c>
      <c r="B7072" s="436">
        <f>COUNTIF(AC$4:AC7072,AC7072)</f>
        <v>20</v>
      </c>
      <c r="C7072" s="436" t="str">
        <f t="shared" si="1432"/>
        <v>DL2GT33-DL</v>
      </c>
      <c r="D7072" s="436">
        <f>VLOOKUP(C7072,'LICH THI'!C:AA,12,0)</f>
        <v>88</v>
      </c>
      <c r="E7072" s="436">
        <f>VLOOKUP(C7072,'LICH THI'!C:AA,13,0)</f>
        <v>45</v>
      </c>
      <c r="F7072" s="436">
        <f t="shared" si="1442"/>
        <v>45</v>
      </c>
      <c r="G7072" s="436">
        <f>VLOOKUP(C7072,'LICH THI'!C:AA,14,0)</f>
        <v>2</v>
      </c>
      <c r="H7072" s="436">
        <f t="shared" si="1433"/>
        <v>1</v>
      </c>
      <c r="I7072" s="436" t="str">
        <f t="shared" si="1434"/>
        <v>Trịnh Xuân Quý</v>
      </c>
      <c r="J7072" s="436"/>
      <c r="K7072" s="436">
        <f t="shared" si="1435"/>
        <v>2</v>
      </c>
      <c r="L7072" s="436" t="str">
        <f t="shared" si="1436"/>
        <v>DL2GT33-DL-2</v>
      </c>
      <c r="M7072" s="436">
        <f t="shared" si="1437"/>
        <v>33</v>
      </c>
      <c r="N7072" s="437">
        <f t="shared" si="1443"/>
        <v>83</v>
      </c>
      <c r="O7072" s="437"/>
      <c r="P7072" s="430" t="str">
        <f t="shared" si="1438"/>
        <v/>
      </c>
      <c r="U7072" s="177">
        <v>9</v>
      </c>
      <c r="V7072" s="177" t="s">
        <v>4902</v>
      </c>
      <c r="W7072" s="177" t="s">
        <v>3757</v>
      </c>
      <c r="X7072" s="177" t="s">
        <v>3004</v>
      </c>
      <c r="Y7072" s="177" t="s">
        <v>7448</v>
      </c>
      <c r="Z7072" s="177" t="s">
        <v>7447</v>
      </c>
      <c r="AA7072" s="525" t="s">
        <v>7449</v>
      </c>
      <c r="AB7072" s="399" t="str">
        <f t="shared" si="1439"/>
        <v>DL2GT33</v>
      </c>
      <c r="AC7072" s="399" t="str">
        <f t="shared" si="1440"/>
        <v>DL2GT33-DL</v>
      </c>
      <c r="AD7072" t="str">
        <f>Y7072&amp;"-"&amp;VLOOKUP(AC7072,'LICH THI'!C:AA,9,0)</f>
        <v>65DLCD20466-42484</v>
      </c>
      <c r="AE7072">
        <f t="shared" si="1441"/>
        <v>1</v>
      </c>
    </row>
    <row r="7073" spans="1:31" x14ac:dyDescent="0.25">
      <c r="A7073" s="436" t="str">
        <f t="shared" si="1431"/>
        <v>DL2GT33-DL-21</v>
      </c>
      <c r="B7073" s="436">
        <f>COUNTIF(AC$4:AC7073,AC7073)</f>
        <v>21</v>
      </c>
      <c r="C7073" s="436" t="str">
        <f t="shared" si="1432"/>
        <v>DL2GT33-DL</v>
      </c>
      <c r="D7073" s="436">
        <f>VLOOKUP(C7073,'LICH THI'!C:AA,12,0)</f>
        <v>88</v>
      </c>
      <c r="E7073" s="436">
        <f>VLOOKUP(C7073,'LICH THI'!C:AA,13,0)</f>
        <v>45</v>
      </c>
      <c r="F7073" s="436">
        <f t="shared" si="1442"/>
        <v>45</v>
      </c>
      <c r="G7073" s="436">
        <f>VLOOKUP(C7073,'LICH THI'!C:AA,14,0)</f>
        <v>2</v>
      </c>
      <c r="H7073" s="436">
        <f t="shared" si="1433"/>
        <v>1</v>
      </c>
      <c r="I7073" s="436" t="str">
        <f t="shared" si="1434"/>
        <v>Đỗ Văn Quỳnh</v>
      </c>
      <c r="J7073" s="436"/>
      <c r="K7073" s="436">
        <f t="shared" si="1435"/>
        <v>2</v>
      </c>
      <c r="L7073" s="436" t="str">
        <f t="shared" si="1436"/>
        <v>DL2GT33-DL-2</v>
      </c>
      <c r="M7073" s="436">
        <f t="shared" si="1437"/>
        <v>33</v>
      </c>
      <c r="N7073" s="437">
        <f t="shared" si="1443"/>
        <v>84</v>
      </c>
      <c r="O7073" s="437"/>
      <c r="P7073" s="430" t="str">
        <f t="shared" si="1438"/>
        <v/>
      </c>
      <c r="U7073" s="177">
        <v>33</v>
      </c>
      <c r="V7073" s="177" t="s">
        <v>4915</v>
      </c>
      <c r="W7073" s="177" t="s">
        <v>3663</v>
      </c>
      <c r="X7073" s="177" t="s">
        <v>2684</v>
      </c>
      <c r="Y7073" s="177" t="s">
        <v>7038</v>
      </c>
      <c r="Z7073" s="177" t="s">
        <v>7447</v>
      </c>
      <c r="AA7073" s="525" t="s">
        <v>7039</v>
      </c>
      <c r="AB7073" s="399" t="str">
        <f t="shared" si="1439"/>
        <v>DL2GT33</v>
      </c>
      <c r="AC7073" s="399" t="str">
        <f t="shared" si="1440"/>
        <v>DL2GT33-DL</v>
      </c>
      <c r="AD7073" t="str">
        <f>Y7073&amp;"-"&amp;VLOOKUP(AC7073,'LICH THI'!C:AA,9,0)</f>
        <v>65DLCD20472-42484</v>
      </c>
      <c r="AE7073">
        <f t="shared" si="1441"/>
        <v>1</v>
      </c>
    </row>
    <row r="7074" spans="1:31" x14ac:dyDescent="0.25">
      <c r="A7074" s="436" t="str">
        <f t="shared" si="1431"/>
        <v>DL2GT33-DL-22</v>
      </c>
      <c r="B7074" s="436">
        <f>COUNTIF(AC$4:AC7074,AC7074)</f>
        <v>22</v>
      </c>
      <c r="C7074" s="436" t="str">
        <f t="shared" si="1432"/>
        <v>DL2GT33-DL</v>
      </c>
      <c r="D7074" s="436">
        <f>VLOOKUP(C7074,'LICH THI'!C:AA,12,0)</f>
        <v>88</v>
      </c>
      <c r="E7074" s="436">
        <f>VLOOKUP(C7074,'LICH THI'!C:AA,13,0)</f>
        <v>45</v>
      </c>
      <c r="F7074" s="436">
        <f t="shared" si="1442"/>
        <v>45</v>
      </c>
      <c r="G7074" s="436">
        <f>VLOOKUP(C7074,'LICH THI'!C:AA,14,0)</f>
        <v>2</v>
      </c>
      <c r="H7074" s="436">
        <f t="shared" si="1433"/>
        <v>1</v>
      </c>
      <c r="I7074" s="436" t="str">
        <f t="shared" si="1434"/>
        <v>Lê Phong Sơn</v>
      </c>
      <c r="J7074" s="436"/>
      <c r="K7074" s="436">
        <f t="shared" si="1435"/>
        <v>2</v>
      </c>
      <c r="L7074" s="436" t="str">
        <f t="shared" si="1436"/>
        <v>DL2GT33-DL-2</v>
      </c>
      <c r="M7074" s="436">
        <f t="shared" si="1437"/>
        <v>33</v>
      </c>
      <c r="N7074" s="437">
        <f t="shared" si="1443"/>
        <v>85</v>
      </c>
      <c r="O7074" s="437"/>
      <c r="P7074" s="430" t="str">
        <f t="shared" si="1438"/>
        <v/>
      </c>
      <c r="U7074" s="177">
        <v>10</v>
      </c>
      <c r="V7074" s="177" t="s">
        <v>4902</v>
      </c>
      <c r="W7074" s="177" t="s">
        <v>7030</v>
      </c>
      <c r="X7074" s="177" t="s">
        <v>2688</v>
      </c>
      <c r="Y7074" s="177" t="s">
        <v>7031</v>
      </c>
      <c r="Z7074" s="177" t="s">
        <v>7447</v>
      </c>
      <c r="AA7074" s="525" t="s">
        <v>7032</v>
      </c>
      <c r="AB7074" s="399" t="str">
        <f t="shared" si="1439"/>
        <v>DL2GT33</v>
      </c>
      <c r="AC7074" s="399" t="str">
        <f t="shared" si="1440"/>
        <v>DL2GT33-DL</v>
      </c>
      <c r="AD7074" t="str">
        <f>Y7074&amp;"-"&amp;VLOOKUP(AC7074,'LICH THI'!C:AA,9,0)</f>
        <v>65DLCD21049-42484</v>
      </c>
      <c r="AE7074">
        <f t="shared" si="1441"/>
        <v>1</v>
      </c>
    </row>
    <row r="7075" spans="1:31" x14ac:dyDescent="0.25">
      <c r="A7075" s="436" t="str">
        <f t="shared" si="1431"/>
        <v>DL2GT33-DL-23</v>
      </c>
      <c r="B7075" s="436">
        <f>COUNTIF(AC$4:AC7075,AC7075)</f>
        <v>23</v>
      </c>
      <c r="C7075" s="436" t="str">
        <f t="shared" si="1432"/>
        <v>DL2GT33-DL</v>
      </c>
      <c r="D7075" s="436">
        <f>VLOOKUP(C7075,'LICH THI'!C:AA,12,0)</f>
        <v>88</v>
      </c>
      <c r="E7075" s="436">
        <f>VLOOKUP(C7075,'LICH THI'!C:AA,13,0)</f>
        <v>45</v>
      </c>
      <c r="F7075" s="436">
        <f t="shared" si="1442"/>
        <v>45</v>
      </c>
      <c r="G7075" s="436">
        <f>VLOOKUP(C7075,'LICH THI'!C:AA,14,0)</f>
        <v>2</v>
      </c>
      <c r="H7075" s="436">
        <f t="shared" si="1433"/>
        <v>1</v>
      </c>
      <c r="I7075" s="436" t="str">
        <f t="shared" si="1434"/>
        <v>Trịnh Thế Sự</v>
      </c>
      <c r="J7075" s="436"/>
      <c r="K7075" s="436">
        <f t="shared" si="1435"/>
        <v>2</v>
      </c>
      <c r="L7075" s="436" t="str">
        <f t="shared" si="1436"/>
        <v>DL2GT33-DL-2</v>
      </c>
      <c r="M7075" s="436">
        <f t="shared" si="1437"/>
        <v>33</v>
      </c>
      <c r="N7075" s="437">
        <f t="shared" si="1443"/>
        <v>86</v>
      </c>
      <c r="O7075" s="437"/>
      <c r="P7075" s="430" t="str">
        <f t="shared" si="1438"/>
        <v/>
      </c>
      <c r="U7075" s="177">
        <v>11</v>
      </c>
      <c r="V7075" s="177" t="s">
        <v>4902</v>
      </c>
      <c r="W7075" s="177" t="s">
        <v>6151</v>
      </c>
      <c r="X7075" s="177" t="s">
        <v>3632</v>
      </c>
      <c r="Y7075" s="177" t="s">
        <v>6152</v>
      </c>
      <c r="Z7075" s="177" t="s">
        <v>7447</v>
      </c>
      <c r="AA7075" s="525" t="s">
        <v>6153</v>
      </c>
      <c r="AB7075" s="399" t="str">
        <f t="shared" si="1439"/>
        <v>DL2GT33</v>
      </c>
      <c r="AC7075" s="399" t="str">
        <f t="shared" si="1440"/>
        <v>DL2GT33-DL</v>
      </c>
      <c r="AD7075" t="str">
        <f>Y7075&amp;"-"&amp;VLOOKUP(AC7075,'LICH THI'!C:AA,9,0)</f>
        <v>65DLCD20484-42484</v>
      </c>
      <c r="AE7075">
        <f t="shared" si="1441"/>
        <v>1</v>
      </c>
    </row>
    <row r="7076" spans="1:31" x14ac:dyDescent="0.25">
      <c r="A7076" s="436" t="str">
        <f t="shared" si="1431"/>
        <v>DL2GT33-DL-24</v>
      </c>
      <c r="B7076" s="436">
        <f>COUNTIF(AC$4:AC7076,AC7076)</f>
        <v>24</v>
      </c>
      <c r="C7076" s="436" t="str">
        <f t="shared" si="1432"/>
        <v>DL2GT33-DL</v>
      </c>
      <c r="D7076" s="436">
        <f>VLOOKUP(C7076,'LICH THI'!C:AA,12,0)</f>
        <v>88</v>
      </c>
      <c r="E7076" s="436">
        <f>VLOOKUP(C7076,'LICH THI'!C:AA,13,0)</f>
        <v>45</v>
      </c>
      <c r="F7076" s="436">
        <f t="shared" si="1442"/>
        <v>45</v>
      </c>
      <c r="G7076" s="436">
        <f>VLOOKUP(C7076,'LICH THI'!C:AA,14,0)</f>
        <v>2</v>
      </c>
      <c r="H7076" s="436">
        <f t="shared" si="1433"/>
        <v>1</v>
      </c>
      <c r="I7076" s="436" t="str">
        <f t="shared" si="1434"/>
        <v>Nguyễn Tiến Sỹ</v>
      </c>
      <c r="J7076" s="436"/>
      <c r="K7076" s="436">
        <f t="shared" si="1435"/>
        <v>2</v>
      </c>
      <c r="L7076" s="436" t="str">
        <f t="shared" si="1436"/>
        <v>DL2GT33-DL-2</v>
      </c>
      <c r="M7076" s="436">
        <f t="shared" si="1437"/>
        <v>33</v>
      </c>
      <c r="N7076" s="437">
        <f t="shared" si="1443"/>
        <v>87</v>
      </c>
      <c r="O7076" s="437"/>
      <c r="P7076" s="430" t="str">
        <f t="shared" si="1438"/>
        <v/>
      </c>
      <c r="U7076" s="177">
        <v>12</v>
      </c>
      <c r="V7076" s="177" t="s">
        <v>4902</v>
      </c>
      <c r="W7076" s="177" t="s">
        <v>2880</v>
      </c>
      <c r="X7076" s="177" t="s">
        <v>6222</v>
      </c>
      <c r="Y7076" s="177" t="s">
        <v>7033</v>
      </c>
      <c r="Z7076" s="177" t="s">
        <v>7447</v>
      </c>
      <c r="AA7076" s="525" t="s">
        <v>7034</v>
      </c>
      <c r="AB7076" s="399" t="str">
        <f t="shared" si="1439"/>
        <v>DL2GT33</v>
      </c>
      <c r="AC7076" s="399" t="str">
        <f t="shared" si="1440"/>
        <v>DL2GT33-DL</v>
      </c>
      <c r="AD7076" t="str">
        <f>Y7076&amp;"-"&amp;VLOOKUP(AC7076,'LICH THI'!C:AA,9,0)</f>
        <v>65DLCD20698-42484</v>
      </c>
      <c r="AE7076">
        <f t="shared" si="1441"/>
        <v>1</v>
      </c>
    </row>
    <row r="7077" spans="1:31" x14ac:dyDescent="0.25">
      <c r="A7077" s="436" t="str">
        <f t="shared" si="1431"/>
        <v>DL2GT33-DL-25</v>
      </c>
      <c r="B7077" s="436">
        <f>COUNTIF(AC$4:AC7077,AC7077)</f>
        <v>25</v>
      </c>
      <c r="C7077" s="436" t="str">
        <f t="shared" si="1432"/>
        <v>DL2GT33-DL</v>
      </c>
      <c r="D7077" s="436">
        <f>VLOOKUP(C7077,'LICH THI'!C:AA,12,0)</f>
        <v>88</v>
      </c>
      <c r="E7077" s="436">
        <f>VLOOKUP(C7077,'LICH THI'!C:AA,13,0)</f>
        <v>45</v>
      </c>
      <c r="F7077" s="436">
        <f t="shared" si="1442"/>
        <v>45</v>
      </c>
      <c r="G7077" s="436">
        <f>VLOOKUP(C7077,'LICH THI'!C:AA,14,0)</f>
        <v>2</v>
      </c>
      <c r="H7077" s="436">
        <f t="shared" si="1433"/>
        <v>1</v>
      </c>
      <c r="I7077" s="436" t="str">
        <f t="shared" si="1434"/>
        <v>Nguyễn Văn Tài</v>
      </c>
      <c r="J7077" s="436"/>
      <c r="K7077" s="436">
        <f t="shared" si="1435"/>
        <v>2</v>
      </c>
      <c r="L7077" s="436" t="str">
        <f t="shared" si="1436"/>
        <v>DL2GT33-DL-2</v>
      </c>
      <c r="M7077" s="436">
        <f t="shared" si="1437"/>
        <v>33</v>
      </c>
      <c r="N7077" s="437">
        <f t="shared" si="1443"/>
        <v>88</v>
      </c>
      <c r="O7077" s="437"/>
      <c r="P7077" s="430" t="str">
        <f t="shared" si="1438"/>
        <v/>
      </c>
      <c r="U7077" s="177">
        <v>34</v>
      </c>
      <c r="V7077" s="177" t="s">
        <v>4915</v>
      </c>
      <c r="W7077" s="177" t="s">
        <v>2741</v>
      </c>
      <c r="X7077" s="177" t="s">
        <v>3043</v>
      </c>
      <c r="Y7077" s="177" t="s">
        <v>4952</v>
      </c>
      <c r="Z7077" s="177" t="s">
        <v>7447</v>
      </c>
      <c r="AA7077" s="525" t="s">
        <v>4472</v>
      </c>
      <c r="AB7077" s="399" t="str">
        <f t="shared" si="1439"/>
        <v>DL2GT33</v>
      </c>
      <c r="AC7077" s="399" t="str">
        <f t="shared" si="1440"/>
        <v>DL2GT33-DL</v>
      </c>
      <c r="AD7077" t="str">
        <f>Y7077&amp;"-"&amp;VLOOKUP(AC7077,'LICH THI'!C:AA,9,0)</f>
        <v>65DLCD20687-42484</v>
      </c>
      <c r="AE7077">
        <f t="shared" si="1441"/>
        <v>1</v>
      </c>
    </row>
    <row r="7078" spans="1:31" x14ac:dyDescent="0.25">
      <c r="A7078" s="436" t="str">
        <f t="shared" si="1431"/>
        <v>DL2GT33-DL-26</v>
      </c>
      <c r="B7078" s="436">
        <f>COUNTIF(AC$4:AC7078,AC7078)</f>
        <v>26</v>
      </c>
      <c r="C7078" s="436" t="str">
        <f t="shared" si="1432"/>
        <v>DL2GT33-DL</v>
      </c>
      <c r="D7078" s="436">
        <f>VLOOKUP(C7078,'LICH THI'!C:AA,12,0)</f>
        <v>88</v>
      </c>
      <c r="E7078" s="436">
        <f>VLOOKUP(C7078,'LICH THI'!C:AA,13,0)</f>
        <v>45</v>
      </c>
      <c r="F7078" s="436">
        <f t="shared" si="1442"/>
        <v>45</v>
      </c>
      <c r="G7078" s="436">
        <f>VLOOKUP(C7078,'LICH THI'!C:AA,14,0)</f>
        <v>2</v>
      </c>
      <c r="H7078" s="436">
        <f t="shared" si="1433"/>
        <v>1</v>
      </c>
      <c r="I7078" s="436" t="str">
        <f t="shared" si="1434"/>
        <v>Bùi Viết Tấp</v>
      </c>
      <c r="J7078" s="436"/>
      <c r="K7078" s="436">
        <f t="shared" si="1435"/>
        <v>2</v>
      </c>
      <c r="L7078" s="436" t="str">
        <f t="shared" si="1436"/>
        <v>DL2GT33-DL-2</v>
      </c>
      <c r="M7078" s="436">
        <f t="shared" si="1437"/>
        <v>33</v>
      </c>
      <c r="N7078" s="437">
        <f t="shared" si="1443"/>
        <v>89</v>
      </c>
      <c r="O7078" s="437"/>
      <c r="P7078" s="430" t="str">
        <f t="shared" si="1438"/>
        <v/>
      </c>
      <c r="U7078" s="177">
        <v>13</v>
      </c>
      <c r="V7078" s="177" t="s">
        <v>4902</v>
      </c>
      <c r="W7078" s="177" t="s">
        <v>6154</v>
      </c>
      <c r="X7078" s="177" t="s">
        <v>6155</v>
      </c>
      <c r="Y7078" s="177" t="s">
        <v>6156</v>
      </c>
      <c r="Z7078" s="177" t="s">
        <v>7447</v>
      </c>
      <c r="AA7078" s="525" t="s">
        <v>6157</v>
      </c>
      <c r="AB7078" s="399" t="str">
        <f t="shared" si="1439"/>
        <v>DL2GT33</v>
      </c>
      <c r="AC7078" s="399" t="str">
        <f t="shared" si="1440"/>
        <v>DL2GT33-DL</v>
      </c>
      <c r="AD7078" t="str">
        <f>Y7078&amp;"-"&amp;VLOOKUP(AC7078,'LICH THI'!C:AA,9,0)</f>
        <v>65DLCD20609-42484</v>
      </c>
      <c r="AE7078">
        <f t="shared" si="1441"/>
        <v>1</v>
      </c>
    </row>
    <row r="7079" spans="1:31" x14ac:dyDescent="0.25">
      <c r="A7079" s="436" t="str">
        <f t="shared" si="1431"/>
        <v>DL2GT33-DL-27</v>
      </c>
      <c r="B7079" s="436">
        <f>COUNTIF(AC$4:AC7079,AC7079)</f>
        <v>27</v>
      </c>
      <c r="C7079" s="436" t="str">
        <f t="shared" si="1432"/>
        <v>DL2GT33-DL</v>
      </c>
      <c r="D7079" s="436">
        <f>VLOOKUP(C7079,'LICH THI'!C:AA,12,0)</f>
        <v>88</v>
      </c>
      <c r="E7079" s="436">
        <f>VLOOKUP(C7079,'LICH THI'!C:AA,13,0)</f>
        <v>45</v>
      </c>
      <c r="F7079" s="436">
        <f t="shared" si="1442"/>
        <v>45</v>
      </c>
      <c r="G7079" s="436">
        <f>VLOOKUP(C7079,'LICH THI'!C:AA,14,0)</f>
        <v>2</v>
      </c>
      <c r="H7079" s="436">
        <f t="shared" si="1433"/>
        <v>1</v>
      </c>
      <c r="I7079" s="436" t="str">
        <f t="shared" si="1434"/>
        <v>Ngô Mạnh Tuấn</v>
      </c>
      <c r="J7079" s="436"/>
      <c r="K7079" s="436">
        <f t="shared" si="1435"/>
        <v>2</v>
      </c>
      <c r="L7079" s="436" t="str">
        <f t="shared" si="1436"/>
        <v>DL2GT33-DL-2</v>
      </c>
      <c r="M7079" s="436">
        <f t="shared" si="1437"/>
        <v>33</v>
      </c>
      <c r="N7079" s="437">
        <f t="shared" si="1443"/>
        <v>90</v>
      </c>
      <c r="O7079" s="437"/>
      <c r="P7079" s="430" t="str">
        <f t="shared" si="1438"/>
        <v/>
      </c>
      <c r="U7079" s="177">
        <v>18</v>
      </c>
      <c r="V7079" s="177" t="s">
        <v>4902</v>
      </c>
      <c r="W7079" s="177" t="s">
        <v>5160</v>
      </c>
      <c r="X7079" s="177" t="s">
        <v>2721</v>
      </c>
      <c r="Y7079" s="177" t="s">
        <v>6160</v>
      </c>
      <c r="Z7079" s="177" t="s">
        <v>7447</v>
      </c>
      <c r="AA7079" s="525" t="s">
        <v>6161</v>
      </c>
      <c r="AB7079" s="399" t="str">
        <f t="shared" si="1439"/>
        <v>DL2GT33</v>
      </c>
      <c r="AC7079" s="399" t="str">
        <f t="shared" si="1440"/>
        <v>DL2GT33-DL</v>
      </c>
      <c r="AD7079" t="str">
        <f>Y7079&amp;"-"&amp;VLOOKUP(AC7079,'LICH THI'!C:AA,9,0)</f>
        <v>65DLCD20643-42484</v>
      </c>
      <c r="AE7079">
        <f t="shared" si="1441"/>
        <v>1</v>
      </c>
    </row>
    <row r="7080" spans="1:31" x14ac:dyDescent="0.25">
      <c r="A7080" s="436" t="str">
        <f t="shared" si="1431"/>
        <v>DL2GT33-DL-28</v>
      </c>
      <c r="B7080" s="436">
        <f>COUNTIF(AC$4:AC7080,AC7080)</f>
        <v>28</v>
      </c>
      <c r="C7080" s="436" t="str">
        <f t="shared" si="1432"/>
        <v>DL2GT33-DL</v>
      </c>
      <c r="D7080" s="436">
        <f>VLOOKUP(C7080,'LICH THI'!C:AA,12,0)</f>
        <v>88</v>
      </c>
      <c r="E7080" s="436">
        <f>VLOOKUP(C7080,'LICH THI'!C:AA,13,0)</f>
        <v>45</v>
      </c>
      <c r="F7080" s="436">
        <f t="shared" si="1442"/>
        <v>45</v>
      </c>
      <c r="G7080" s="436">
        <f>VLOOKUP(C7080,'LICH THI'!C:AA,14,0)</f>
        <v>2</v>
      </c>
      <c r="H7080" s="436">
        <f t="shared" si="1433"/>
        <v>1</v>
      </c>
      <c r="I7080" s="436" t="str">
        <f t="shared" si="1434"/>
        <v>Nguyễn Đức Tuấn</v>
      </c>
      <c r="J7080" s="436"/>
      <c r="K7080" s="436">
        <f t="shared" si="1435"/>
        <v>2</v>
      </c>
      <c r="L7080" s="436" t="str">
        <f t="shared" si="1436"/>
        <v>DL2GT33-DL-2</v>
      </c>
      <c r="M7080" s="436">
        <f t="shared" si="1437"/>
        <v>33</v>
      </c>
      <c r="N7080" s="437">
        <f t="shared" si="1443"/>
        <v>91</v>
      </c>
      <c r="O7080" s="437"/>
      <c r="P7080" s="430" t="str">
        <f t="shared" si="1438"/>
        <v/>
      </c>
      <c r="U7080" s="177">
        <v>19</v>
      </c>
      <c r="V7080" s="177" t="s">
        <v>4902</v>
      </c>
      <c r="W7080" s="177" t="s">
        <v>3103</v>
      </c>
      <c r="X7080" s="177" t="s">
        <v>2721</v>
      </c>
      <c r="Y7080" s="177" t="s">
        <v>6162</v>
      </c>
      <c r="Z7080" s="177" t="s">
        <v>7447</v>
      </c>
      <c r="AA7080" s="525" t="s">
        <v>3146</v>
      </c>
      <c r="AB7080" s="399" t="str">
        <f t="shared" si="1439"/>
        <v>DL2GT33</v>
      </c>
      <c r="AC7080" s="399" t="str">
        <f t="shared" si="1440"/>
        <v>DL2GT33-DL</v>
      </c>
      <c r="AD7080" t="str">
        <f>Y7080&amp;"-"&amp;VLOOKUP(AC7080,'LICH THI'!C:AA,9,0)</f>
        <v>65DLCD21048-42484</v>
      </c>
      <c r="AE7080">
        <f t="shared" si="1441"/>
        <v>1</v>
      </c>
    </row>
    <row r="7081" spans="1:31" x14ac:dyDescent="0.25">
      <c r="A7081" s="436" t="str">
        <f t="shared" si="1431"/>
        <v>DL2GT33-DL-29</v>
      </c>
      <c r="B7081" s="436">
        <f>COUNTIF(AC$4:AC7081,AC7081)</f>
        <v>29</v>
      </c>
      <c r="C7081" s="436" t="str">
        <f t="shared" si="1432"/>
        <v>DL2GT33-DL</v>
      </c>
      <c r="D7081" s="436">
        <f>VLOOKUP(C7081,'LICH THI'!C:AA,12,0)</f>
        <v>88</v>
      </c>
      <c r="E7081" s="436">
        <f>VLOOKUP(C7081,'LICH THI'!C:AA,13,0)</f>
        <v>45</v>
      </c>
      <c r="F7081" s="436">
        <f t="shared" si="1442"/>
        <v>45</v>
      </c>
      <c r="G7081" s="436">
        <f>VLOOKUP(C7081,'LICH THI'!C:AA,14,0)</f>
        <v>2</v>
      </c>
      <c r="H7081" s="436">
        <f t="shared" si="1433"/>
        <v>1</v>
      </c>
      <c r="I7081" s="436" t="str">
        <f t="shared" si="1434"/>
        <v>Trần Lê Anh Tuấn</v>
      </c>
      <c r="J7081" s="436"/>
      <c r="K7081" s="436">
        <f t="shared" si="1435"/>
        <v>2</v>
      </c>
      <c r="L7081" s="436" t="str">
        <f t="shared" si="1436"/>
        <v>DL2GT33-DL-2</v>
      </c>
      <c r="M7081" s="436">
        <f t="shared" si="1437"/>
        <v>33</v>
      </c>
      <c r="N7081" s="437">
        <f t="shared" si="1443"/>
        <v>92</v>
      </c>
      <c r="O7081" s="437"/>
      <c r="P7081" s="430" t="str">
        <f t="shared" si="1438"/>
        <v/>
      </c>
      <c r="U7081" s="177">
        <v>40</v>
      </c>
      <c r="V7081" s="177" t="s">
        <v>4915</v>
      </c>
      <c r="W7081" s="177" t="s">
        <v>4962</v>
      </c>
      <c r="X7081" s="177" t="s">
        <v>2721</v>
      </c>
      <c r="Y7081" s="177" t="s">
        <v>4963</v>
      </c>
      <c r="Z7081" s="177" t="s">
        <v>7447</v>
      </c>
      <c r="AA7081" s="525" t="s">
        <v>4964</v>
      </c>
      <c r="AB7081" s="399" t="str">
        <f t="shared" si="1439"/>
        <v>DL2GT33</v>
      </c>
      <c r="AC7081" s="399" t="str">
        <f t="shared" si="1440"/>
        <v>DL2GT33-DL</v>
      </c>
      <c r="AD7081" t="str">
        <f>Y7081&amp;"-"&amp;VLOOKUP(AC7081,'LICH THI'!C:AA,9,0)</f>
        <v>65DLCD20462-42484</v>
      </c>
      <c r="AE7081">
        <f t="shared" si="1441"/>
        <v>1</v>
      </c>
    </row>
    <row r="7082" spans="1:31" x14ac:dyDescent="0.25">
      <c r="A7082" s="436" t="str">
        <f t="shared" si="1431"/>
        <v>DL2GT33-DL-30</v>
      </c>
      <c r="B7082" s="436">
        <f>COUNTIF(AC$4:AC7082,AC7082)</f>
        <v>30</v>
      </c>
      <c r="C7082" s="436" t="str">
        <f t="shared" si="1432"/>
        <v>DL2GT33-DL</v>
      </c>
      <c r="D7082" s="436">
        <f>VLOOKUP(C7082,'LICH THI'!C:AA,12,0)</f>
        <v>88</v>
      </c>
      <c r="E7082" s="436">
        <f>VLOOKUP(C7082,'LICH THI'!C:AA,13,0)</f>
        <v>45</v>
      </c>
      <c r="F7082" s="436">
        <f t="shared" si="1442"/>
        <v>45</v>
      </c>
      <c r="G7082" s="436">
        <f>VLOOKUP(C7082,'LICH THI'!C:AA,14,0)</f>
        <v>2</v>
      </c>
      <c r="H7082" s="436">
        <f t="shared" si="1433"/>
        <v>1</v>
      </c>
      <c r="I7082" s="436" t="str">
        <f t="shared" si="1434"/>
        <v>Nguyễn Thành Tuyên</v>
      </c>
      <c r="J7082" s="436"/>
      <c r="K7082" s="436">
        <f t="shared" si="1435"/>
        <v>2</v>
      </c>
      <c r="L7082" s="436" t="str">
        <f t="shared" si="1436"/>
        <v>DL2GT33-DL-2</v>
      </c>
      <c r="M7082" s="436">
        <f t="shared" si="1437"/>
        <v>33</v>
      </c>
      <c r="N7082" s="437">
        <f t="shared" si="1443"/>
        <v>93</v>
      </c>
      <c r="O7082" s="437"/>
      <c r="P7082" s="430" t="str">
        <f t="shared" si="1438"/>
        <v/>
      </c>
      <c r="U7082" s="177">
        <v>20</v>
      </c>
      <c r="V7082" s="177" t="s">
        <v>4902</v>
      </c>
      <c r="W7082" s="177" t="s">
        <v>2862</v>
      </c>
      <c r="X7082" s="177" t="s">
        <v>4015</v>
      </c>
      <c r="Y7082" s="177" t="s">
        <v>7035</v>
      </c>
      <c r="Z7082" s="177" t="s">
        <v>7447</v>
      </c>
      <c r="AA7082" s="525" t="s">
        <v>7036</v>
      </c>
      <c r="AB7082" s="399" t="str">
        <f t="shared" si="1439"/>
        <v>DL2GT33</v>
      </c>
      <c r="AC7082" s="399" t="str">
        <f t="shared" si="1440"/>
        <v>DL2GT33-DL</v>
      </c>
      <c r="AD7082" t="str">
        <f>Y7082&amp;"-"&amp;VLOOKUP(AC7082,'LICH THI'!C:AA,9,0)</f>
        <v>65DLCD20531-42484</v>
      </c>
      <c r="AE7082">
        <f t="shared" si="1441"/>
        <v>1</v>
      </c>
    </row>
    <row r="7083" spans="1:31" x14ac:dyDescent="0.25">
      <c r="A7083" s="436" t="str">
        <f t="shared" si="1431"/>
        <v>DL2GT33-DL-31</v>
      </c>
      <c r="B7083" s="436">
        <f>COUNTIF(AC$4:AC7083,AC7083)</f>
        <v>31</v>
      </c>
      <c r="C7083" s="436" t="str">
        <f t="shared" si="1432"/>
        <v>DL2GT33-DL</v>
      </c>
      <c r="D7083" s="436">
        <f>VLOOKUP(C7083,'LICH THI'!C:AA,12,0)</f>
        <v>88</v>
      </c>
      <c r="E7083" s="436">
        <f>VLOOKUP(C7083,'LICH THI'!C:AA,13,0)</f>
        <v>45</v>
      </c>
      <c r="F7083" s="436">
        <f t="shared" si="1442"/>
        <v>45</v>
      </c>
      <c r="G7083" s="436">
        <f>VLOOKUP(C7083,'LICH THI'!C:AA,14,0)</f>
        <v>2</v>
      </c>
      <c r="H7083" s="436">
        <f t="shared" si="1433"/>
        <v>1</v>
      </c>
      <c r="I7083" s="436" t="str">
        <f t="shared" si="1434"/>
        <v>Đinh Văn Thanh</v>
      </c>
      <c r="J7083" s="436"/>
      <c r="K7083" s="436">
        <f t="shared" si="1435"/>
        <v>2</v>
      </c>
      <c r="L7083" s="436" t="str">
        <f t="shared" si="1436"/>
        <v>DL2GT33-DL-2</v>
      </c>
      <c r="M7083" s="436">
        <f t="shared" si="1437"/>
        <v>33</v>
      </c>
      <c r="N7083" s="437">
        <f t="shared" si="1443"/>
        <v>94</v>
      </c>
      <c r="O7083" s="437"/>
      <c r="P7083" s="430" t="str">
        <f t="shared" si="1438"/>
        <v/>
      </c>
      <c r="U7083" s="177">
        <v>14</v>
      </c>
      <c r="V7083" s="177" t="s">
        <v>4902</v>
      </c>
      <c r="W7083" s="177" t="s">
        <v>4052</v>
      </c>
      <c r="X7083" s="177" t="s">
        <v>3552</v>
      </c>
      <c r="Y7083" s="177" t="s">
        <v>7168</v>
      </c>
      <c r="Z7083" s="177" t="s">
        <v>7447</v>
      </c>
      <c r="AA7083" s="525" t="s">
        <v>7169</v>
      </c>
      <c r="AB7083" s="399" t="str">
        <f t="shared" si="1439"/>
        <v>DL2GT33</v>
      </c>
      <c r="AC7083" s="399" t="str">
        <f t="shared" si="1440"/>
        <v>DL2GT33-DL</v>
      </c>
      <c r="AD7083" t="str">
        <f>Y7083&amp;"-"&amp;VLOOKUP(AC7083,'LICH THI'!C:AA,9,0)</f>
        <v>65DLCD20588-42484</v>
      </c>
      <c r="AE7083">
        <f t="shared" si="1441"/>
        <v>1</v>
      </c>
    </row>
    <row r="7084" spans="1:31" x14ac:dyDescent="0.25">
      <c r="A7084" s="436" t="str">
        <f t="shared" si="1431"/>
        <v>DL2GT33-DL-32</v>
      </c>
      <c r="B7084" s="436">
        <f>COUNTIF(AC$4:AC7084,AC7084)</f>
        <v>32</v>
      </c>
      <c r="C7084" s="436" t="str">
        <f t="shared" si="1432"/>
        <v>DL2GT33-DL</v>
      </c>
      <c r="D7084" s="436">
        <f>VLOOKUP(C7084,'LICH THI'!C:AA,12,0)</f>
        <v>88</v>
      </c>
      <c r="E7084" s="436">
        <f>VLOOKUP(C7084,'LICH THI'!C:AA,13,0)</f>
        <v>45</v>
      </c>
      <c r="F7084" s="436">
        <f t="shared" si="1442"/>
        <v>45</v>
      </c>
      <c r="G7084" s="436">
        <f>VLOOKUP(C7084,'LICH THI'!C:AA,14,0)</f>
        <v>2</v>
      </c>
      <c r="H7084" s="436">
        <f t="shared" si="1433"/>
        <v>1</v>
      </c>
      <c r="I7084" s="436" t="str">
        <f t="shared" si="1434"/>
        <v>Đàm Minh Thành</v>
      </c>
      <c r="J7084" s="436"/>
      <c r="K7084" s="436">
        <f t="shared" si="1435"/>
        <v>2</v>
      </c>
      <c r="L7084" s="436" t="str">
        <f t="shared" si="1436"/>
        <v>DL2GT33-DL-2</v>
      </c>
      <c r="M7084" s="436">
        <f t="shared" si="1437"/>
        <v>33</v>
      </c>
      <c r="N7084" s="437">
        <f t="shared" si="1443"/>
        <v>95</v>
      </c>
      <c r="O7084" s="437"/>
      <c r="P7084" s="430" t="str">
        <f t="shared" si="1438"/>
        <v/>
      </c>
      <c r="U7084" s="177">
        <v>35</v>
      </c>
      <c r="V7084" s="177" t="s">
        <v>4915</v>
      </c>
      <c r="W7084" s="177" t="s">
        <v>4953</v>
      </c>
      <c r="X7084" s="177" t="s">
        <v>2894</v>
      </c>
      <c r="Y7084" s="177" t="s">
        <v>4954</v>
      </c>
      <c r="Z7084" s="177" t="s">
        <v>7447</v>
      </c>
      <c r="AA7084" s="525" t="s">
        <v>4955</v>
      </c>
      <c r="AB7084" s="399" t="str">
        <f t="shared" si="1439"/>
        <v>DL2GT33</v>
      </c>
      <c r="AC7084" s="399" t="str">
        <f t="shared" si="1440"/>
        <v>DL2GT33-DL</v>
      </c>
      <c r="AD7084" t="str">
        <f>Y7084&amp;"-"&amp;VLOOKUP(AC7084,'LICH THI'!C:AA,9,0)</f>
        <v>65DLCD20565-42484</v>
      </c>
      <c r="AE7084">
        <f t="shared" si="1441"/>
        <v>1</v>
      </c>
    </row>
    <row r="7085" spans="1:31" x14ac:dyDescent="0.25">
      <c r="A7085" s="436" t="str">
        <f t="shared" si="1431"/>
        <v>DL2GT33-DL-33</v>
      </c>
      <c r="B7085" s="436">
        <f>COUNTIF(AC$4:AC7085,AC7085)</f>
        <v>33</v>
      </c>
      <c r="C7085" s="436" t="str">
        <f t="shared" si="1432"/>
        <v>DL2GT33-DL</v>
      </c>
      <c r="D7085" s="436">
        <f>VLOOKUP(C7085,'LICH THI'!C:AA,12,0)</f>
        <v>88</v>
      </c>
      <c r="E7085" s="436">
        <f>VLOOKUP(C7085,'LICH THI'!C:AA,13,0)</f>
        <v>45</v>
      </c>
      <c r="F7085" s="436">
        <f t="shared" si="1442"/>
        <v>45</v>
      </c>
      <c r="G7085" s="436">
        <f>VLOOKUP(C7085,'LICH THI'!C:AA,14,0)</f>
        <v>2</v>
      </c>
      <c r="H7085" s="436">
        <f t="shared" si="1433"/>
        <v>1</v>
      </c>
      <c r="I7085" s="436" t="str">
        <f t="shared" si="1434"/>
        <v>Vũ Văn Thảo</v>
      </c>
      <c r="J7085" s="436"/>
      <c r="K7085" s="436">
        <f t="shared" si="1435"/>
        <v>2</v>
      </c>
      <c r="L7085" s="436" t="str">
        <f t="shared" si="1436"/>
        <v>DL2GT33-DL-2</v>
      </c>
      <c r="M7085" s="436">
        <f t="shared" si="1437"/>
        <v>33</v>
      </c>
      <c r="N7085" s="437">
        <f t="shared" si="1443"/>
        <v>51</v>
      </c>
      <c r="O7085" s="437"/>
      <c r="P7085" s="430" t="str">
        <f t="shared" si="1438"/>
        <v/>
      </c>
      <c r="U7085" s="177">
        <v>15</v>
      </c>
      <c r="V7085" s="177" t="s">
        <v>4902</v>
      </c>
      <c r="W7085" s="177" t="s">
        <v>2914</v>
      </c>
      <c r="X7085" s="177" t="s">
        <v>2620</v>
      </c>
      <c r="Y7085" s="177" t="s">
        <v>7450</v>
      </c>
      <c r="Z7085" s="177" t="s">
        <v>7447</v>
      </c>
      <c r="AA7085" s="525" t="s">
        <v>3045</v>
      </c>
      <c r="AB7085" s="399" t="str">
        <f t="shared" si="1439"/>
        <v>DL2GT33</v>
      </c>
      <c r="AC7085" s="399" t="str">
        <f t="shared" si="1440"/>
        <v>DL2GT33-DL</v>
      </c>
      <c r="AD7085" t="str">
        <f>Y7085&amp;"-"&amp;VLOOKUP(AC7085,'LICH THI'!C:AA,9,0)</f>
        <v>65DLCD20538-42484</v>
      </c>
      <c r="AE7085">
        <f t="shared" si="1441"/>
        <v>1</v>
      </c>
    </row>
    <row r="7086" spans="1:31" x14ac:dyDescent="0.25">
      <c r="A7086" s="436" t="str">
        <f t="shared" si="1431"/>
        <v>DL2GT33-DL-34</v>
      </c>
      <c r="B7086" s="436">
        <f>COUNTIF(AC$4:AC7086,AC7086)</f>
        <v>34</v>
      </c>
      <c r="C7086" s="436" t="str">
        <f t="shared" si="1432"/>
        <v>DL2GT33-DL</v>
      </c>
      <c r="D7086" s="436">
        <f>VLOOKUP(C7086,'LICH THI'!C:AA,12,0)</f>
        <v>88</v>
      </c>
      <c r="E7086" s="436">
        <f>VLOOKUP(C7086,'LICH THI'!C:AA,13,0)</f>
        <v>45</v>
      </c>
      <c r="F7086" s="436">
        <f t="shared" si="1442"/>
        <v>45</v>
      </c>
      <c r="G7086" s="436">
        <f>VLOOKUP(C7086,'LICH THI'!C:AA,14,0)</f>
        <v>2</v>
      </c>
      <c r="H7086" s="436">
        <f t="shared" si="1433"/>
        <v>1</v>
      </c>
      <c r="I7086" s="436" t="str">
        <f t="shared" si="1434"/>
        <v>Đặng Văn Thắng</v>
      </c>
      <c r="J7086" s="436"/>
      <c r="K7086" s="436">
        <f t="shared" si="1435"/>
        <v>2</v>
      </c>
      <c r="L7086" s="436" t="str">
        <f t="shared" si="1436"/>
        <v>DL2GT33-DL-2</v>
      </c>
      <c r="M7086" s="436">
        <f t="shared" si="1437"/>
        <v>33</v>
      </c>
      <c r="N7086" s="437">
        <f t="shared" si="1443"/>
        <v>52</v>
      </c>
      <c r="O7086" s="437"/>
      <c r="P7086" s="430" t="str">
        <f t="shared" si="1438"/>
        <v/>
      </c>
      <c r="U7086" s="177">
        <v>36</v>
      </c>
      <c r="V7086" s="177" t="s">
        <v>4915</v>
      </c>
      <c r="W7086" s="177" t="s">
        <v>2772</v>
      </c>
      <c r="X7086" s="177" t="s">
        <v>3464</v>
      </c>
      <c r="Y7086" s="177" t="s">
        <v>4956</v>
      </c>
      <c r="Z7086" s="177" t="s">
        <v>7447</v>
      </c>
      <c r="AA7086" s="525" t="s">
        <v>4957</v>
      </c>
      <c r="AB7086" s="399" t="str">
        <f t="shared" si="1439"/>
        <v>DL2GT33</v>
      </c>
      <c r="AC7086" s="399" t="str">
        <f t="shared" si="1440"/>
        <v>DL2GT33-DL</v>
      </c>
      <c r="AD7086" t="str">
        <f>Y7086&amp;"-"&amp;VLOOKUP(AC7086,'LICH THI'!C:AA,9,0)</f>
        <v>65DLCD20664-42484</v>
      </c>
      <c r="AE7086">
        <f t="shared" si="1441"/>
        <v>1</v>
      </c>
    </row>
    <row r="7087" spans="1:31" x14ac:dyDescent="0.25">
      <c r="A7087" s="436" t="str">
        <f t="shared" si="1431"/>
        <v>DL2GT33-DL-35</v>
      </c>
      <c r="B7087" s="436">
        <f>COUNTIF(AC$4:AC7087,AC7087)</f>
        <v>35</v>
      </c>
      <c r="C7087" s="436" t="str">
        <f t="shared" si="1432"/>
        <v>DL2GT33-DL</v>
      </c>
      <c r="D7087" s="436">
        <f>VLOOKUP(C7087,'LICH THI'!C:AA,12,0)</f>
        <v>88</v>
      </c>
      <c r="E7087" s="436">
        <f>VLOOKUP(C7087,'LICH THI'!C:AA,13,0)</f>
        <v>45</v>
      </c>
      <c r="F7087" s="436">
        <f t="shared" si="1442"/>
        <v>45</v>
      </c>
      <c r="G7087" s="436">
        <f>VLOOKUP(C7087,'LICH THI'!C:AA,14,0)</f>
        <v>2</v>
      </c>
      <c r="H7087" s="436">
        <f t="shared" si="1433"/>
        <v>1</v>
      </c>
      <c r="I7087" s="436" t="str">
        <f t="shared" si="1434"/>
        <v>Vũ Văn Thắng</v>
      </c>
      <c r="J7087" s="436"/>
      <c r="K7087" s="436">
        <f t="shared" si="1435"/>
        <v>2</v>
      </c>
      <c r="L7087" s="436" t="str">
        <f t="shared" si="1436"/>
        <v>DL2GT33-DL-2</v>
      </c>
      <c r="M7087" s="436">
        <f t="shared" si="1437"/>
        <v>33</v>
      </c>
      <c r="N7087" s="437">
        <f t="shared" si="1443"/>
        <v>53</v>
      </c>
      <c r="O7087" s="437"/>
      <c r="P7087" s="430" t="str">
        <f t="shared" si="1438"/>
        <v/>
      </c>
      <c r="U7087" s="177">
        <v>37</v>
      </c>
      <c r="V7087" s="177" t="s">
        <v>4915</v>
      </c>
      <c r="W7087" s="177" t="s">
        <v>2914</v>
      </c>
      <c r="X7087" s="177" t="s">
        <v>3464</v>
      </c>
      <c r="Y7087" s="177" t="s">
        <v>4958</v>
      </c>
      <c r="Z7087" s="177" t="s">
        <v>7447</v>
      </c>
      <c r="AA7087" s="525" t="s">
        <v>4959</v>
      </c>
      <c r="AB7087" s="399" t="str">
        <f t="shared" si="1439"/>
        <v>DL2GT33</v>
      </c>
      <c r="AC7087" s="399" t="str">
        <f t="shared" si="1440"/>
        <v>DL2GT33-DL</v>
      </c>
      <c r="AD7087" t="str">
        <f>Y7087&amp;"-"&amp;VLOOKUP(AC7087,'LICH THI'!C:AA,9,0)</f>
        <v>65DLCD20552-42484</v>
      </c>
      <c r="AE7087">
        <f t="shared" si="1441"/>
        <v>1</v>
      </c>
    </row>
    <row r="7088" spans="1:31" x14ac:dyDescent="0.25">
      <c r="A7088" s="436" t="str">
        <f t="shared" si="1431"/>
        <v>DL2GT33-DL-36</v>
      </c>
      <c r="B7088" s="436">
        <f>COUNTIF(AC$4:AC7088,AC7088)</f>
        <v>36</v>
      </c>
      <c r="C7088" s="436" t="str">
        <f t="shared" si="1432"/>
        <v>DL2GT33-DL</v>
      </c>
      <c r="D7088" s="436">
        <f>VLOOKUP(C7088,'LICH THI'!C:AA,12,0)</f>
        <v>88</v>
      </c>
      <c r="E7088" s="436">
        <f>VLOOKUP(C7088,'LICH THI'!C:AA,13,0)</f>
        <v>45</v>
      </c>
      <c r="F7088" s="436">
        <f t="shared" si="1442"/>
        <v>45</v>
      </c>
      <c r="G7088" s="436">
        <f>VLOOKUP(C7088,'LICH THI'!C:AA,14,0)</f>
        <v>2</v>
      </c>
      <c r="H7088" s="436">
        <f t="shared" si="1433"/>
        <v>1</v>
      </c>
      <c r="I7088" s="436" t="str">
        <f t="shared" si="1434"/>
        <v>Nguyễn Văn Thi</v>
      </c>
      <c r="J7088" s="436"/>
      <c r="K7088" s="436">
        <f t="shared" si="1435"/>
        <v>2</v>
      </c>
      <c r="L7088" s="436" t="str">
        <f t="shared" si="1436"/>
        <v>DL2GT33-DL-2</v>
      </c>
      <c r="M7088" s="436">
        <f t="shared" si="1437"/>
        <v>33</v>
      </c>
      <c r="N7088" s="437">
        <f t="shared" si="1443"/>
        <v>54</v>
      </c>
      <c r="O7088" s="437"/>
      <c r="P7088" s="430" t="str">
        <f t="shared" si="1438"/>
        <v/>
      </c>
      <c r="U7088" s="177">
        <v>38</v>
      </c>
      <c r="V7088" s="177" t="s">
        <v>4915</v>
      </c>
      <c r="W7088" s="177" t="s">
        <v>2741</v>
      </c>
      <c r="X7088" s="177" t="s">
        <v>6060</v>
      </c>
      <c r="Y7088" s="177" t="s">
        <v>7287</v>
      </c>
      <c r="Z7088" s="177" t="s">
        <v>7447</v>
      </c>
      <c r="AA7088" s="525" t="s">
        <v>7288</v>
      </c>
      <c r="AB7088" s="399" t="str">
        <f t="shared" si="1439"/>
        <v>DL2GT33</v>
      </c>
      <c r="AC7088" s="399" t="str">
        <f t="shared" si="1440"/>
        <v>DL2GT33-DL</v>
      </c>
      <c r="AD7088" t="str">
        <f>Y7088&amp;"-"&amp;VLOOKUP(AC7088,'LICH THI'!C:AA,9,0)</f>
        <v>65DLCD20626-42484</v>
      </c>
      <c r="AE7088">
        <f t="shared" si="1441"/>
        <v>1</v>
      </c>
    </row>
    <row r="7089" spans="1:31" x14ac:dyDescent="0.25">
      <c r="A7089" s="436" t="str">
        <f t="shared" si="1431"/>
        <v>DL2GT33-DL-37</v>
      </c>
      <c r="B7089" s="436">
        <f>COUNTIF(AC$4:AC7089,AC7089)</f>
        <v>37</v>
      </c>
      <c r="C7089" s="436" t="str">
        <f t="shared" si="1432"/>
        <v>DL2GT33-DL</v>
      </c>
      <c r="D7089" s="436">
        <f>VLOOKUP(C7089,'LICH THI'!C:AA,12,0)</f>
        <v>88</v>
      </c>
      <c r="E7089" s="436">
        <f>VLOOKUP(C7089,'LICH THI'!C:AA,13,0)</f>
        <v>45</v>
      </c>
      <c r="F7089" s="436">
        <f t="shared" si="1442"/>
        <v>45</v>
      </c>
      <c r="G7089" s="436">
        <f>VLOOKUP(C7089,'LICH THI'!C:AA,14,0)</f>
        <v>2</v>
      </c>
      <c r="H7089" s="436">
        <f t="shared" si="1433"/>
        <v>1</v>
      </c>
      <c r="I7089" s="436" t="str">
        <f t="shared" si="1434"/>
        <v>Trần Vũ Thịnh</v>
      </c>
      <c r="J7089" s="436"/>
      <c r="K7089" s="436">
        <f t="shared" si="1435"/>
        <v>2</v>
      </c>
      <c r="L7089" s="436" t="str">
        <f t="shared" si="1436"/>
        <v>DL2GT33-DL-2</v>
      </c>
      <c r="M7089" s="436">
        <f t="shared" si="1437"/>
        <v>33</v>
      </c>
      <c r="N7089" s="437">
        <f t="shared" si="1443"/>
        <v>55</v>
      </c>
      <c r="O7089" s="437"/>
      <c r="P7089" s="430" t="str">
        <f t="shared" si="1438"/>
        <v/>
      </c>
      <c r="U7089" s="177">
        <v>16</v>
      </c>
      <c r="V7089" s="177" t="s">
        <v>4902</v>
      </c>
      <c r="W7089" s="177" t="s">
        <v>7451</v>
      </c>
      <c r="X7089" s="177" t="s">
        <v>4578</v>
      </c>
      <c r="Y7089" s="177" t="s">
        <v>7452</v>
      </c>
      <c r="Z7089" s="177" t="s">
        <v>7447</v>
      </c>
      <c r="AA7089" s="525" t="s">
        <v>7453</v>
      </c>
      <c r="AB7089" s="399" t="str">
        <f t="shared" si="1439"/>
        <v>DL2GT33</v>
      </c>
      <c r="AC7089" s="399" t="str">
        <f t="shared" si="1440"/>
        <v>DL2GT33-DL</v>
      </c>
      <c r="AD7089" t="str">
        <f>Y7089&amp;"-"&amp;VLOOKUP(AC7089,'LICH THI'!C:AA,9,0)</f>
        <v>65DLCD20559-42484</v>
      </c>
      <c r="AE7089">
        <f t="shared" si="1441"/>
        <v>1</v>
      </c>
    </row>
    <row r="7090" spans="1:31" x14ac:dyDescent="0.25">
      <c r="A7090" s="436" t="str">
        <f t="shared" si="1431"/>
        <v>DL2GT33-DL-38</v>
      </c>
      <c r="B7090" s="436">
        <f>COUNTIF(AC$4:AC7090,AC7090)</f>
        <v>38</v>
      </c>
      <c r="C7090" s="436" t="str">
        <f t="shared" si="1432"/>
        <v>DL2GT33-DL</v>
      </c>
      <c r="D7090" s="436">
        <f>VLOOKUP(C7090,'LICH THI'!C:AA,12,0)</f>
        <v>88</v>
      </c>
      <c r="E7090" s="436">
        <f>VLOOKUP(C7090,'LICH THI'!C:AA,13,0)</f>
        <v>45</v>
      </c>
      <c r="F7090" s="436">
        <f t="shared" si="1442"/>
        <v>45</v>
      </c>
      <c r="G7090" s="436">
        <f>VLOOKUP(C7090,'LICH THI'!C:AA,14,0)</f>
        <v>2</v>
      </c>
      <c r="H7090" s="436">
        <f t="shared" si="1433"/>
        <v>1</v>
      </c>
      <c r="I7090" s="436" t="str">
        <f t="shared" si="1434"/>
        <v>Trịnh Xuân Thu</v>
      </c>
      <c r="J7090" s="436"/>
      <c r="K7090" s="436">
        <f t="shared" si="1435"/>
        <v>2</v>
      </c>
      <c r="L7090" s="436" t="str">
        <f t="shared" si="1436"/>
        <v>DL2GT33-DL-2</v>
      </c>
      <c r="M7090" s="436">
        <f t="shared" si="1437"/>
        <v>33</v>
      </c>
      <c r="N7090" s="437">
        <f t="shared" si="1443"/>
        <v>56</v>
      </c>
      <c r="O7090" s="437"/>
      <c r="P7090" s="430" t="str">
        <f t="shared" si="1438"/>
        <v/>
      </c>
      <c r="U7090" s="177">
        <v>39</v>
      </c>
      <c r="V7090" s="177" t="s">
        <v>4915</v>
      </c>
      <c r="W7090" s="177" t="s">
        <v>3757</v>
      </c>
      <c r="X7090" s="177" t="s">
        <v>2623</v>
      </c>
      <c r="Y7090" s="177" t="s">
        <v>4960</v>
      </c>
      <c r="Z7090" s="177" t="s">
        <v>7447</v>
      </c>
      <c r="AA7090" s="525" t="s">
        <v>4961</v>
      </c>
      <c r="AB7090" s="399" t="str">
        <f t="shared" si="1439"/>
        <v>DL2GT33</v>
      </c>
      <c r="AC7090" s="399" t="str">
        <f t="shared" si="1440"/>
        <v>DL2GT33-DL</v>
      </c>
      <c r="AD7090" t="str">
        <f>Y7090&amp;"-"&amp;VLOOKUP(AC7090,'LICH THI'!C:AA,9,0)</f>
        <v>65DLCD21075-42484</v>
      </c>
      <c r="AE7090">
        <f t="shared" si="1441"/>
        <v>1</v>
      </c>
    </row>
    <row r="7091" spans="1:31" x14ac:dyDescent="0.25">
      <c r="A7091" s="436" t="str">
        <f t="shared" si="1431"/>
        <v>DL2GT33-DL-39</v>
      </c>
      <c r="B7091" s="436">
        <f>COUNTIF(AC$4:AC7091,AC7091)</f>
        <v>39</v>
      </c>
      <c r="C7091" s="436" t="str">
        <f t="shared" si="1432"/>
        <v>DL2GT33-DL</v>
      </c>
      <c r="D7091" s="436">
        <f>VLOOKUP(C7091,'LICH THI'!C:AA,12,0)</f>
        <v>88</v>
      </c>
      <c r="E7091" s="436">
        <f>VLOOKUP(C7091,'LICH THI'!C:AA,13,0)</f>
        <v>45</v>
      </c>
      <c r="F7091" s="436">
        <f t="shared" si="1442"/>
        <v>45</v>
      </c>
      <c r="G7091" s="436">
        <f>VLOOKUP(C7091,'LICH THI'!C:AA,14,0)</f>
        <v>2</v>
      </c>
      <c r="H7091" s="436">
        <f t="shared" si="1433"/>
        <v>1</v>
      </c>
      <c r="I7091" s="436" t="str">
        <f t="shared" si="1434"/>
        <v>Dương Thị Trang</v>
      </c>
      <c r="J7091" s="436"/>
      <c r="K7091" s="436">
        <f t="shared" si="1435"/>
        <v>2</v>
      </c>
      <c r="L7091" s="436" t="str">
        <f t="shared" si="1436"/>
        <v>DL2GT33-DL-2</v>
      </c>
      <c r="M7091" s="436">
        <f t="shared" si="1437"/>
        <v>33</v>
      </c>
      <c r="N7091" s="437">
        <f t="shared" si="1443"/>
        <v>57</v>
      </c>
      <c r="O7091" s="437"/>
      <c r="P7091" s="430" t="str">
        <f t="shared" si="1438"/>
        <v/>
      </c>
      <c r="U7091" s="177">
        <v>17</v>
      </c>
      <c r="V7091" s="177" t="s">
        <v>4902</v>
      </c>
      <c r="W7091" s="177" t="s">
        <v>5001</v>
      </c>
      <c r="X7091" s="177" t="s">
        <v>2694</v>
      </c>
      <c r="Y7091" s="177" t="s">
        <v>6776</v>
      </c>
      <c r="Z7091" s="177" t="s">
        <v>7447</v>
      </c>
      <c r="AA7091" s="525" t="s">
        <v>6777</v>
      </c>
      <c r="AB7091" s="399" t="str">
        <f t="shared" si="1439"/>
        <v>DL2GT33</v>
      </c>
      <c r="AC7091" s="399" t="str">
        <f t="shared" si="1440"/>
        <v>DL2GT33-DL</v>
      </c>
      <c r="AD7091" t="str">
        <f>Y7091&amp;"-"&amp;VLOOKUP(AC7091,'LICH THI'!C:AA,9,0)</f>
        <v>65DLCD20641-42484</v>
      </c>
      <c r="AE7091">
        <f t="shared" si="1441"/>
        <v>1</v>
      </c>
    </row>
    <row r="7092" spans="1:31" x14ac:dyDescent="0.25">
      <c r="A7092" s="436" t="str">
        <f t="shared" si="1431"/>
        <v>DL2GT33-DL-40</v>
      </c>
      <c r="B7092" s="436">
        <f>COUNTIF(AC$4:AC7092,AC7092)</f>
        <v>40</v>
      </c>
      <c r="C7092" s="436" t="str">
        <f t="shared" si="1432"/>
        <v>DL2GT33-DL</v>
      </c>
      <c r="D7092" s="436">
        <f>VLOOKUP(C7092,'LICH THI'!C:AA,12,0)</f>
        <v>88</v>
      </c>
      <c r="E7092" s="436">
        <f>VLOOKUP(C7092,'LICH THI'!C:AA,13,0)</f>
        <v>45</v>
      </c>
      <c r="F7092" s="436">
        <f t="shared" si="1442"/>
        <v>45</v>
      </c>
      <c r="G7092" s="436">
        <f>VLOOKUP(C7092,'LICH THI'!C:AA,14,0)</f>
        <v>2</v>
      </c>
      <c r="H7092" s="436">
        <f t="shared" si="1433"/>
        <v>1</v>
      </c>
      <c r="I7092" s="436" t="str">
        <f t="shared" si="1434"/>
        <v>Nguyễn Văn Uyển</v>
      </c>
      <c r="J7092" s="436"/>
      <c r="K7092" s="436">
        <f t="shared" si="1435"/>
        <v>2</v>
      </c>
      <c r="L7092" s="436" t="str">
        <f t="shared" si="1436"/>
        <v>DL2GT33-DL-2</v>
      </c>
      <c r="M7092" s="436">
        <f t="shared" si="1437"/>
        <v>33</v>
      </c>
      <c r="N7092" s="437">
        <f t="shared" si="1443"/>
        <v>58</v>
      </c>
      <c r="O7092" s="437"/>
      <c r="P7092" s="430" t="str">
        <f t="shared" si="1438"/>
        <v/>
      </c>
      <c r="U7092" s="177">
        <v>41</v>
      </c>
      <c r="V7092" s="177" t="s">
        <v>4915</v>
      </c>
      <c r="W7092" s="177" t="s">
        <v>2741</v>
      </c>
      <c r="X7092" s="177" t="s">
        <v>4968</v>
      </c>
      <c r="Y7092" s="177" t="s">
        <v>4969</v>
      </c>
      <c r="Z7092" s="177" t="s">
        <v>7447</v>
      </c>
      <c r="AA7092" s="525" t="s">
        <v>4970</v>
      </c>
      <c r="AB7092" s="399" t="str">
        <f t="shared" si="1439"/>
        <v>DL2GT33</v>
      </c>
      <c r="AC7092" s="399" t="str">
        <f t="shared" si="1440"/>
        <v>DL2GT33-DL</v>
      </c>
      <c r="AD7092" t="str">
        <f>Y7092&amp;"-"&amp;VLOOKUP(AC7092,'LICH THI'!C:AA,9,0)</f>
        <v>65DLCD20738-42484</v>
      </c>
      <c r="AE7092">
        <f t="shared" si="1441"/>
        <v>1</v>
      </c>
    </row>
    <row r="7093" spans="1:31" x14ac:dyDescent="0.25">
      <c r="A7093" s="436" t="str">
        <f t="shared" si="1431"/>
        <v>DL2GT33-DL-41</v>
      </c>
      <c r="B7093" s="436">
        <f>COUNTIF(AC$4:AC7093,AC7093)</f>
        <v>41</v>
      </c>
      <c r="C7093" s="436" t="str">
        <f t="shared" si="1432"/>
        <v>DL2GT33-DL</v>
      </c>
      <c r="D7093" s="436">
        <f>VLOOKUP(C7093,'LICH THI'!C:AA,12,0)</f>
        <v>88</v>
      </c>
      <c r="E7093" s="436">
        <f>VLOOKUP(C7093,'LICH THI'!C:AA,13,0)</f>
        <v>45</v>
      </c>
      <c r="F7093" s="436">
        <f t="shared" si="1442"/>
        <v>45</v>
      </c>
      <c r="G7093" s="436">
        <f>VLOOKUP(C7093,'LICH THI'!C:AA,14,0)</f>
        <v>2</v>
      </c>
      <c r="H7093" s="436">
        <f t="shared" si="1433"/>
        <v>1</v>
      </c>
      <c r="I7093" s="436" t="str">
        <f t="shared" si="1434"/>
        <v>Lê Anh Văn</v>
      </c>
      <c r="J7093" s="436"/>
      <c r="K7093" s="436">
        <f t="shared" si="1435"/>
        <v>2</v>
      </c>
      <c r="L7093" s="436" t="str">
        <f t="shared" si="1436"/>
        <v>DL2GT33-DL-2</v>
      </c>
      <c r="M7093" s="436">
        <f t="shared" si="1437"/>
        <v>33</v>
      </c>
      <c r="N7093" s="437">
        <f t="shared" si="1443"/>
        <v>59</v>
      </c>
      <c r="O7093" s="437"/>
      <c r="P7093" s="430" t="str">
        <f t="shared" si="1438"/>
        <v/>
      </c>
      <c r="U7093" s="177">
        <v>42</v>
      </c>
      <c r="V7093" s="177" t="s">
        <v>4915</v>
      </c>
      <c r="W7093" s="177" t="s">
        <v>4172</v>
      </c>
      <c r="X7093" s="177" t="s">
        <v>3675</v>
      </c>
      <c r="Y7093" s="177" t="s">
        <v>7276</v>
      </c>
      <c r="Z7093" s="177" t="s">
        <v>7447</v>
      </c>
      <c r="AA7093" s="525" t="s">
        <v>7277</v>
      </c>
      <c r="AB7093" s="399" t="str">
        <f t="shared" si="1439"/>
        <v>DL2GT33</v>
      </c>
      <c r="AC7093" s="399" t="str">
        <f t="shared" si="1440"/>
        <v>DL2GT33-DL</v>
      </c>
      <c r="AD7093" t="str">
        <f>Y7093&amp;"-"&amp;VLOOKUP(AC7093,'LICH THI'!C:AA,9,0)</f>
        <v>65DLCD20615-42484</v>
      </c>
      <c r="AE7093">
        <f t="shared" si="1441"/>
        <v>1</v>
      </c>
    </row>
    <row r="7094" spans="1:31" x14ac:dyDescent="0.25">
      <c r="A7094" s="436" t="str">
        <f t="shared" si="1431"/>
        <v>DL2GT33-DL-42</v>
      </c>
      <c r="B7094" s="436">
        <f>COUNTIF(AC$4:AC7094,AC7094)</f>
        <v>42</v>
      </c>
      <c r="C7094" s="436" t="str">
        <f t="shared" si="1432"/>
        <v>DL2GT33-DL</v>
      </c>
      <c r="D7094" s="436">
        <f>VLOOKUP(C7094,'LICH THI'!C:AA,12,0)</f>
        <v>88</v>
      </c>
      <c r="E7094" s="436">
        <f>VLOOKUP(C7094,'LICH THI'!C:AA,13,0)</f>
        <v>45</v>
      </c>
      <c r="F7094" s="436">
        <f t="shared" si="1442"/>
        <v>45</v>
      </c>
      <c r="G7094" s="436">
        <f>VLOOKUP(C7094,'LICH THI'!C:AA,14,0)</f>
        <v>2</v>
      </c>
      <c r="H7094" s="436">
        <f t="shared" si="1433"/>
        <v>1</v>
      </c>
      <c r="I7094" s="436" t="str">
        <f t="shared" si="1434"/>
        <v>Nguyễn Anh Văn</v>
      </c>
      <c r="J7094" s="436"/>
      <c r="K7094" s="436">
        <f t="shared" si="1435"/>
        <v>2</v>
      </c>
      <c r="L7094" s="436" t="str">
        <f t="shared" si="1436"/>
        <v>DL2GT33-DL-2</v>
      </c>
      <c r="M7094" s="436">
        <f t="shared" si="1437"/>
        <v>33</v>
      </c>
      <c r="N7094" s="437">
        <f t="shared" si="1443"/>
        <v>60</v>
      </c>
      <c r="O7094" s="437"/>
      <c r="P7094" s="430" t="str">
        <f t="shared" si="1438"/>
        <v/>
      </c>
      <c r="U7094" s="177">
        <v>21</v>
      </c>
      <c r="V7094" s="177" t="s">
        <v>4902</v>
      </c>
      <c r="W7094" s="177" t="s">
        <v>2995</v>
      </c>
      <c r="X7094" s="177" t="s">
        <v>3675</v>
      </c>
      <c r="Y7094" s="177" t="s">
        <v>6163</v>
      </c>
      <c r="Z7094" s="177" t="s">
        <v>7447</v>
      </c>
      <c r="AA7094" s="525" t="s">
        <v>6164</v>
      </c>
      <c r="AB7094" s="399" t="str">
        <f t="shared" si="1439"/>
        <v>DL2GT33</v>
      </c>
      <c r="AC7094" s="399" t="str">
        <f t="shared" si="1440"/>
        <v>DL2GT33-DL</v>
      </c>
      <c r="AD7094" t="str">
        <f>Y7094&amp;"-"&amp;VLOOKUP(AC7094,'LICH THI'!C:AA,9,0)</f>
        <v>65DLCD20581-42484</v>
      </c>
      <c r="AE7094">
        <f t="shared" si="1441"/>
        <v>1</v>
      </c>
    </row>
    <row r="7095" spans="1:31" x14ac:dyDescent="0.25">
      <c r="A7095" s="436" t="str">
        <f t="shared" si="1431"/>
        <v>DL2GT33-DL-43</v>
      </c>
      <c r="B7095" s="436">
        <f>COUNTIF(AC$4:AC7095,AC7095)</f>
        <v>43</v>
      </c>
      <c r="C7095" s="436" t="str">
        <f t="shared" si="1432"/>
        <v>DL2GT33-DL</v>
      </c>
      <c r="D7095" s="436">
        <f>VLOOKUP(C7095,'LICH THI'!C:AA,12,0)</f>
        <v>88</v>
      </c>
      <c r="E7095" s="436">
        <f>VLOOKUP(C7095,'LICH THI'!C:AA,13,0)</f>
        <v>45</v>
      </c>
      <c r="F7095" s="436">
        <f t="shared" si="1442"/>
        <v>45</v>
      </c>
      <c r="G7095" s="436">
        <f>VLOOKUP(C7095,'LICH THI'!C:AA,14,0)</f>
        <v>2</v>
      </c>
      <c r="H7095" s="436">
        <f t="shared" si="1433"/>
        <v>1</v>
      </c>
      <c r="I7095" s="436" t="str">
        <f t="shared" si="1434"/>
        <v>Nguyễn Quang Vinh</v>
      </c>
      <c r="J7095" s="436"/>
      <c r="K7095" s="436">
        <f t="shared" si="1435"/>
        <v>2</v>
      </c>
      <c r="L7095" s="436" t="str">
        <f t="shared" si="1436"/>
        <v>DL2GT33-DL-2</v>
      </c>
      <c r="M7095" s="436">
        <f t="shared" si="1437"/>
        <v>33</v>
      </c>
      <c r="N7095" s="437">
        <f t="shared" si="1443"/>
        <v>61</v>
      </c>
      <c r="O7095" s="437"/>
      <c r="P7095" s="430" t="str">
        <f t="shared" si="1438"/>
        <v/>
      </c>
      <c r="U7095" s="177">
        <v>43</v>
      </c>
      <c r="V7095" s="177" t="s">
        <v>4915</v>
      </c>
      <c r="W7095" s="177" t="s">
        <v>3032</v>
      </c>
      <c r="X7095" s="177" t="s">
        <v>3099</v>
      </c>
      <c r="Y7095" s="177" t="s">
        <v>7278</v>
      </c>
      <c r="Z7095" s="177" t="s">
        <v>7447</v>
      </c>
      <c r="AA7095" s="525" t="s">
        <v>7279</v>
      </c>
      <c r="AB7095" s="399" t="str">
        <f t="shared" si="1439"/>
        <v>DL2GT33</v>
      </c>
      <c r="AC7095" s="399" t="str">
        <f t="shared" si="1440"/>
        <v>DL2GT33-DL</v>
      </c>
      <c r="AD7095" t="str">
        <f>Y7095&amp;"-"&amp;VLOOKUP(AC7095,'LICH THI'!C:AA,9,0)</f>
        <v>65DLCD20663-42484</v>
      </c>
      <c r="AE7095">
        <f t="shared" si="1441"/>
        <v>1</v>
      </c>
    </row>
    <row r="7096" spans="1:31" x14ac:dyDescent="0.25">
      <c r="A7096" s="436" t="str">
        <f t="shared" si="1431"/>
        <v>DL2GT33-DL-44</v>
      </c>
      <c r="B7096" s="436">
        <f>COUNTIF(AC$4:AC7096,AC7096)</f>
        <v>44</v>
      </c>
      <c r="C7096" s="436" t="str">
        <f t="shared" si="1432"/>
        <v>DL2GT33-DL</v>
      </c>
      <c r="D7096" s="436">
        <f>VLOOKUP(C7096,'LICH THI'!C:AA,12,0)</f>
        <v>88</v>
      </c>
      <c r="E7096" s="436">
        <f>VLOOKUP(C7096,'LICH THI'!C:AA,13,0)</f>
        <v>45</v>
      </c>
      <c r="F7096" s="436">
        <f t="shared" si="1442"/>
        <v>45</v>
      </c>
      <c r="G7096" s="436">
        <f>VLOOKUP(C7096,'LICH THI'!C:AA,14,0)</f>
        <v>2</v>
      </c>
      <c r="H7096" s="436">
        <f t="shared" si="1433"/>
        <v>1</v>
      </c>
      <c r="I7096" s="436" t="str">
        <f t="shared" si="1434"/>
        <v>Bùi Thế Vũ</v>
      </c>
      <c r="J7096" s="436"/>
      <c r="K7096" s="436">
        <f t="shared" si="1435"/>
        <v>2</v>
      </c>
      <c r="L7096" s="436" t="str">
        <f t="shared" si="1436"/>
        <v>DL2GT33-DL-2</v>
      </c>
      <c r="M7096" s="436">
        <f t="shared" si="1437"/>
        <v>33</v>
      </c>
      <c r="N7096" s="437">
        <f t="shared" si="1443"/>
        <v>62</v>
      </c>
      <c r="O7096" s="437"/>
      <c r="P7096" s="430" t="str">
        <f t="shared" si="1438"/>
        <v/>
      </c>
      <c r="U7096" s="177">
        <v>44</v>
      </c>
      <c r="V7096" s="177" t="s">
        <v>4915</v>
      </c>
      <c r="W7096" s="177" t="s">
        <v>7280</v>
      </c>
      <c r="X7096" s="177" t="s">
        <v>3011</v>
      </c>
      <c r="Y7096" s="177" t="s">
        <v>7281</v>
      </c>
      <c r="Z7096" s="177" t="s">
        <v>7447</v>
      </c>
      <c r="AA7096" s="525" t="s">
        <v>7282</v>
      </c>
      <c r="AB7096" s="399" t="str">
        <f t="shared" si="1439"/>
        <v>DL2GT33</v>
      </c>
      <c r="AC7096" s="399" t="str">
        <f t="shared" si="1440"/>
        <v>DL2GT33-DL</v>
      </c>
      <c r="AD7096" t="str">
        <f>Y7096&amp;"-"&amp;VLOOKUP(AC7096,'LICH THI'!C:AA,9,0)</f>
        <v>65DLCD20718-42484</v>
      </c>
      <c r="AE7096">
        <f t="shared" si="1441"/>
        <v>1</v>
      </c>
    </row>
    <row r="7097" spans="1:31" x14ac:dyDescent="0.25">
      <c r="A7097" s="436" t="str">
        <f t="shared" si="1431"/>
        <v>DL2GT33-DL-45</v>
      </c>
      <c r="B7097" s="436">
        <f>COUNTIF(AC$4:AC7097,AC7097)</f>
        <v>45</v>
      </c>
      <c r="C7097" s="436" t="str">
        <f t="shared" si="1432"/>
        <v>DL2GT33-DL</v>
      </c>
      <c r="D7097" s="436">
        <f>VLOOKUP(C7097,'LICH THI'!C:AA,12,0)</f>
        <v>88</v>
      </c>
      <c r="E7097" s="436">
        <f>VLOOKUP(C7097,'LICH THI'!C:AA,13,0)</f>
        <v>45</v>
      </c>
      <c r="F7097" s="436">
        <f t="shared" si="1442"/>
        <v>45</v>
      </c>
      <c r="G7097" s="436">
        <f>VLOOKUP(C7097,'LICH THI'!C:AA,14,0)</f>
        <v>2</v>
      </c>
      <c r="H7097" s="436">
        <f t="shared" si="1433"/>
        <v>1</v>
      </c>
      <c r="I7097" s="436" t="str">
        <f t="shared" si="1434"/>
        <v>Vũ Hồng Vụ</v>
      </c>
      <c r="J7097" s="436"/>
      <c r="K7097" s="436">
        <f t="shared" si="1435"/>
        <v>2</v>
      </c>
      <c r="L7097" s="436" t="str">
        <f t="shared" si="1436"/>
        <v>DL2GT33-DL-2</v>
      </c>
      <c r="M7097" s="436">
        <f t="shared" si="1437"/>
        <v>33</v>
      </c>
      <c r="N7097" s="437">
        <f t="shared" si="1443"/>
        <v>63</v>
      </c>
      <c r="O7097" s="437"/>
      <c r="P7097" s="430" t="str">
        <f t="shared" si="1438"/>
        <v/>
      </c>
      <c r="U7097" s="177">
        <v>45</v>
      </c>
      <c r="V7097" s="177" t="s">
        <v>4915</v>
      </c>
      <c r="W7097" s="177" t="s">
        <v>6921</v>
      </c>
      <c r="X7097" s="177" t="s">
        <v>6922</v>
      </c>
      <c r="Y7097" s="177" t="s">
        <v>6923</v>
      </c>
      <c r="Z7097" s="177" t="s">
        <v>7447</v>
      </c>
      <c r="AA7097" s="525" t="s">
        <v>6924</v>
      </c>
      <c r="AB7097" s="399" t="str">
        <f t="shared" si="1439"/>
        <v>DL2GT33</v>
      </c>
      <c r="AC7097" s="399" t="str">
        <f t="shared" si="1440"/>
        <v>DL2GT33-DL</v>
      </c>
      <c r="AD7097" t="str">
        <f>Y7097&amp;"-"&amp;VLOOKUP(AC7097,'LICH THI'!C:AA,9,0)</f>
        <v>65DLCD20672-42484</v>
      </c>
      <c r="AE7097">
        <f t="shared" si="1441"/>
        <v>1</v>
      </c>
    </row>
    <row r="7098" spans="1:31" x14ac:dyDescent="0.25">
      <c r="A7098" s="436" t="str">
        <f t="shared" si="1431"/>
        <v>DL2GT33-DL-46</v>
      </c>
      <c r="B7098" s="436">
        <f>COUNTIF(AC$4:AC7098,AC7098)</f>
        <v>46</v>
      </c>
      <c r="C7098" s="436" t="str">
        <f t="shared" si="1432"/>
        <v>DL2GT33-DL</v>
      </c>
      <c r="D7098" s="436">
        <f>VLOOKUP(C7098,'LICH THI'!C:AA,12,0)</f>
        <v>88</v>
      </c>
      <c r="E7098" s="436">
        <f>VLOOKUP(C7098,'LICH THI'!C:AA,13,0)</f>
        <v>45</v>
      </c>
      <c r="F7098" s="436">
        <f t="shared" si="1442"/>
        <v>43</v>
      </c>
      <c r="G7098" s="436">
        <f>VLOOKUP(C7098,'LICH THI'!C:AA,14,0)</f>
        <v>2</v>
      </c>
      <c r="H7098" s="436">
        <f t="shared" si="1433"/>
        <v>2</v>
      </c>
      <c r="I7098" s="436" t="str">
        <f t="shared" si="1434"/>
        <v>Phùng Sơn Vương</v>
      </c>
      <c r="J7098" s="436"/>
      <c r="K7098" s="436">
        <f t="shared" si="1435"/>
        <v>1</v>
      </c>
      <c r="L7098" s="436" t="str">
        <f t="shared" si="1436"/>
        <v>DL2GT33-DL-1</v>
      </c>
      <c r="M7098" s="436">
        <f t="shared" si="1437"/>
        <v>33</v>
      </c>
      <c r="N7098" s="437">
        <f t="shared" si="1443"/>
        <v>14</v>
      </c>
      <c r="O7098" s="437"/>
      <c r="P7098" s="430" t="str">
        <f t="shared" si="1438"/>
        <v/>
      </c>
      <c r="U7098" s="177">
        <v>46</v>
      </c>
      <c r="V7098" s="177" t="s">
        <v>4915</v>
      </c>
      <c r="W7098" s="177" t="s">
        <v>7283</v>
      </c>
      <c r="X7098" s="177" t="s">
        <v>3164</v>
      </c>
      <c r="Y7098" s="177" t="s">
        <v>7284</v>
      </c>
      <c r="Z7098" s="177" t="s">
        <v>7447</v>
      </c>
      <c r="AA7098" s="525" t="s">
        <v>7285</v>
      </c>
      <c r="AB7098" s="399" t="str">
        <f t="shared" si="1439"/>
        <v>DL2GT33</v>
      </c>
      <c r="AC7098" s="399" t="str">
        <f t="shared" si="1440"/>
        <v>DL2GT33-DL</v>
      </c>
      <c r="AD7098" t="str">
        <f>Y7098&amp;"-"&amp;VLOOKUP(AC7098,'LICH THI'!C:AA,9,0)</f>
        <v>65DLCD20465-42484</v>
      </c>
      <c r="AE7098">
        <f t="shared" si="1441"/>
        <v>1</v>
      </c>
    </row>
    <row r="7099" spans="1:31" x14ac:dyDescent="0.25">
      <c r="A7099" s="436" t="str">
        <f t="shared" si="1431"/>
        <v>DL2GT52-DL-1</v>
      </c>
      <c r="B7099" s="436">
        <f>COUNTIF(AC$4:AC7099,AC7099)</f>
        <v>1</v>
      </c>
      <c r="C7099" s="436" t="str">
        <f t="shared" si="1432"/>
        <v>DL2GT52-DL</v>
      </c>
      <c r="D7099" s="436">
        <f>VLOOKUP(C7099,'LICH THI'!C:AA,12,0)</f>
        <v>11</v>
      </c>
      <c r="E7099" s="436">
        <f>VLOOKUP(C7099,'LICH THI'!C:AA,13,0)</f>
        <v>11</v>
      </c>
      <c r="F7099" s="436">
        <f t="shared" si="1442"/>
        <v>11</v>
      </c>
      <c r="G7099" s="436">
        <f>VLOOKUP(C7099,'LICH THI'!C:AA,14,0)</f>
        <v>1</v>
      </c>
      <c r="H7099" s="436">
        <f t="shared" si="1433"/>
        <v>1</v>
      </c>
      <c r="I7099" s="436" t="str">
        <f t="shared" si="1434"/>
        <v>Lê Việt Cảnh</v>
      </c>
      <c r="J7099" s="436"/>
      <c r="K7099" s="436">
        <f t="shared" si="1435"/>
        <v>1</v>
      </c>
      <c r="L7099" s="436" t="str">
        <f t="shared" si="1436"/>
        <v>DL2GT52-DL-1</v>
      </c>
      <c r="M7099" s="436">
        <f t="shared" si="1437"/>
        <v>8</v>
      </c>
      <c r="N7099" s="437">
        <f t="shared" si="1443"/>
        <v>5</v>
      </c>
      <c r="O7099" s="437"/>
      <c r="P7099" s="430" t="str">
        <f t="shared" si="1438"/>
        <v/>
      </c>
      <c r="U7099" s="177">
        <v>4</v>
      </c>
      <c r="V7099" s="177" t="s">
        <v>4915</v>
      </c>
      <c r="W7099" s="177" t="s">
        <v>6165</v>
      </c>
      <c r="X7099" s="177" t="s">
        <v>3327</v>
      </c>
      <c r="Y7099" s="177" t="s">
        <v>6166</v>
      </c>
      <c r="Z7099" s="177" t="s">
        <v>7531</v>
      </c>
      <c r="AA7099" s="525" t="s">
        <v>6167</v>
      </c>
      <c r="AB7099" s="399" t="str">
        <f t="shared" si="1439"/>
        <v>DL2GT52</v>
      </c>
      <c r="AC7099" s="399" t="str">
        <f t="shared" si="1440"/>
        <v>DL2GT52-DL</v>
      </c>
      <c r="AD7099" t="str">
        <f>Y7099&amp;"-"&amp;VLOOKUP(AC7099,'LICH THI'!C:AA,9,0)</f>
        <v>65DLCD20623-42470</v>
      </c>
      <c r="AE7099">
        <f t="shared" si="1441"/>
        <v>1</v>
      </c>
    </row>
    <row r="7100" spans="1:31" x14ac:dyDescent="0.25">
      <c r="A7100" s="436" t="str">
        <f t="shared" si="1431"/>
        <v>DL2GT52-DL-2</v>
      </c>
      <c r="B7100" s="436">
        <f>COUNTIF(AC$4:AC7100,AC7100)</f>
        <v>2</v>
      </c>
      <c r="C7100" s="436" t="str">
        <f t="shared" si="1432"/>
        <v>DL2GT52-DL</v>
      </c>
      <c r="D7100" s="436">
        <f>VLOOKUP(C7100,'LICH THI'!C:AA,12,0)</f>
        <v>11</v>
      </c>
      <c r="E7100" s="436">
        <f>VLOOKUP(C7100,'LICH THI'!C:AA,13,0)</f>
        <v>11</v>
      </c>
      <c r="F7100" s="436">
        <f t="shared" si="1442"/>
        <v>11</v>
      </c>
      <c r="G7100" s="436">
        <f>VLOOKUP(C7100,'LICH THI'!C:AA,14,0)</f>
        <v>1</v>
      </c>
      <c r="H7100" s="436">
        <f t="shared" si="1433"/>
        <v>1</v>
      </c>
      <c r="I7100" s="436" t="str">
        <f t="shared" si="1434"/>
        <v>Nguyễn Thế Hiển</v>
      </c>
      <c r="J7100" s="436"/>
      <c r="K7100" s="436">
        <f t="shared" si="1435"/>
        <v>1</v>
      </c>
      <c r="L7100" s="436" t="str">
        <f t="shared" si="1436"/>
        <v>DL2GT52-DL-1</v>
      </c>
      <c r="M7100" s="436">
        <f t="shared" si="1437"/>
        <v>8</v>
      </c>
      <c r="N7100" s="437">
        <f t="shared" si="1443"/>
        <v>6</v>
      </c>
      <c r="O7100" s="437"/>
      <c r="P7100" s="430" t="str">
        <f t="shared" si="1438"/>
        <v/>
      </c>
      <c r="U7100" s="177">
        <v>1</v>
      </c>
      <c r="V7100" s="177" t="s">
        <v>4902</v>
      </c>
      <c r="W7100" s="177" t="s">
        <v>3243</v>
      </c>
      <c r="X7100" s="177" t="s">
        <v>4149</v>
      </c>
      <c r="Y7100" s="177" t="s">
        <v>6130</v>
      </c>
      <c r="Z7100" s="177" t="s">
        <v>7531</v>
      </c>
      <c r="AA7100" s="525" t="s">
        <v>6132</v>
      </c>
      <c r="AB7100" s="399" t="str">
        <f t="shared" si="1439"/>
        <v>DL2GT52</v>
      </c>
      <c r="AC7100" s="399" t="str">
        <f t="shared" si="1440"/>
        <v>DL2GT52-DL</v>
      </c>
      <c r="AD7100" t="str">
        <f>Y7100&amp;"-"&amp;VLOOKUP(AC7100,'LICH THI'!C:AA,9,0)</f>
        <v>65DLCD20539-42470</v>
      </c>
      <c r="AE7100">
        <f t="shared" si="1441"/>
        <v>1</v>
      </c>
    </row>
    <row r="7101" spans="1:31" x14ac:dyDescent="0.25">
      <c r="A7101" s="436" t="str">
        <f t="shared" si="1431"/>
        <v>DL2GT52-DL-3</v>
      </c>
      <c r="B7101" s="436">
        <f>COUNTIF(AC$4:AC7101,AC7101)</f>
        <v>3</v>
      </c>
      <c r="C7101" s="436" t="str">
        <f t="shared" si="1432"/>
        <v>DL2GT52-DL</v>
      </c>
      <c r="D7101" s="436">
        <f>VLOOKUP(C7101,'LICH THI'!C:AA,12,0)</f>
        <v>11</v>
      </c>
      <c r="E7101" s="436">
        <f>VLOOKUP(C7101,'LICH THI'!C:AA,13,0)</f>
        <v>11</v>
      </c>
      <c r="F7101" s="436">
        <f t="shared" si="1442"/>
        <v>11</v>
      </c>
      <c r="G7101" s="436">
        <f>VLOOKUP(C7101,'LICH THI'!C:AA,14,0)</f>
        <v>1</v>
      </c>
      <c r="H7101" s="436">
        <f t="shared" si="1433"/>
        <v>1</v>
      </c>
      <c r="I7101" s="436" t="str">
        <f t="shared" si="1434"/>
        <v>Dương Văn Quý</v>
      </c>
      <c r="J7101" s="436"/>
      <c r="K7101" s="436">
        <f t="shared" si="1435"/>
        <v>1</v>
      </c>
      <c r="L7101" s="436" t="str">
        <f t="shared" si="1436"/>
        <v>DL2GT52-DL-1</v>
      </c>
      <c r="M7101" s="436">
        <f t="shared" si="1437"/>
        <v>8</v>
      </c>
      <c r="N7101" s="437">
        <f t="shared" si="1443"/>
        <v>7</v>
      </c>
      <c r="O7101" s="437"/>
      <c r="P7101" s="430" t="str">
        <f t="shared" si="1438"/>
        <v/>
      </c>
      <c r="U7101" s="177">
        <v>2</v>
      </c>
      <c r="V7101" s="177" t="s">
        <v>4902</v>
      </c>
      <c r="W7101" s="177" t="s">
        <v>4910</v>
      </c>
      <c r="X7101" s="177" t="s">
        <v>3004</v>
      </c>
      <c r="Y7101" s="177" t="s">
        <v>4911</v>
      </c>
      <c r="Z7101" s="177" t="s">
        <v>7531</v>
      </c>
      <c r="AA7101" s="525" t="s">
        <v>3307</v>
      </c>
      <c r="AB7101" s="399" t="str">
        <f t="shared" si="1439"/>
        <v>DL2GT52</v>
      </c>
      <c r="AC7101" s="399" t="str">
        <f t="shared" si="1440"/>
        <v>DL2GT52-DL</v>
      </c>
      <c r="AD7101" t="str">
        <f>Y7101&amp;"-"&amp;VLOOKUP(AC7101,'LICH THI'!C:AA,9,0)</f>
        <v>65DLCD20661-42470</v>
      </c>
      <c r="AE7101">
        <f t="shared" si="1441"/>
        <v>1</v>
      </c>
    </row>
    <row r="7102" spans="1:31" x14ac:dyDescent="0.25">
      <c r="A7102" s="436" t="str">
        <f t="shared" si="1431"/>
        <v>DL2GT52-DL-4</v>
      </c>
      <c r="B7102" s="436">
        <f>COUNTIF(AC$4:AC7102,AC7102)</f>
        <v>4</v>
      </c>
      <c r="C7102" s="436" t="str">
        <f t="shared" si="1432"/>
        <v>DL2GT52-DL</v>
      </c>
      <c r="D7102" s="436">
        <f>VLOOKUP(C7102,'LICH THI'!C:AA,12,0)</f>
        <v>11</v>
      </c>
      <c r="E7102" s="436">
        <f>VLOOKUP(C7102,'LICH THI'!C:AA,13,0)</f>
        <v>11</v>
      </c>
      <c r="F7102" s="436">
        <f t="shared" si="1442"/>
        <v>11</v>
      </c>
      <c r="G7102" s="436">
        <f>VLOOKUP(C7102,'LICH THI'!C:AA,14,0)</f>
        <v>1</v>
      </c>
      <c r="H7102" s="436">
        <f t="shared" si="1433"/>
        <v>1</v>
      </c>
      <c r="I7102" s="436" t="str">
        <f t="shared" si="1434"/>
        <v>Trịnh Thế Sự</v>
      </c>
      <c r="J7102" s="436"/>
      <c r="K7102" s="436">
        <f t="shared" si="1435"/>
        <v>1</v>
      </c>
      <c r="L7102" s="436" t="str">
        <f t="shared" si="1436"/>
        <v>DL2GT52-DL-1</v>
      </c>
      <c r="M7102" s="436">
        <f t="shared" si="1437"/>
        <v>8</v>
      </c>
      <c r="N7102" s="437">
        <f t="shared" si="1443"/>
        <v>8</v>
      </c>
      <c r="O7102" s="437"/>
      <c r="P7102" s="430" t="str">
        <f t="shared" si="1438"/>
        <v/>
      </c>
      <c r="U7102" s="177">
        <v>3</v>
      </c>
      <c r="V7102" s="177" t="s">
        <v>4902</v>
      </c>
      <c r="W7102" s="177" t="s">
        <v>6151</v>
      </c>
      <c r="X7102" s="177" t="s">
        <v>3632</v>
      </c>
      <c r="Y7102" s="177" t="s">
        <v>6152</v>
      </c>
      <c r="Z7102" s="177" t="s">
        <v>7531</v>
      </c>
      <c r="AA7102" s="525" t="s">
        <v>6153</v>
      </c>
      <c r="AB7102" s="399" t="str">
        <f t="shared" si="1439"/>
        <v>DL2GT52</v>
      </c>
      <c r="AC7102" s="399" t="str">
        <f t="shared" si="1440"/>
        <v>DL2GT52-DL</v>
      </c>
      <c r="AD7102" t="str">
        <f>Y7102&amp;"-"&amp;VLOOKUP(AC7102,'LICH THI'!C:AA,9,0)</f>
        <v>65DLCD20484-42470</v>
      </c>
      <c r="AE7102">
        <f t="shared" si="1441"/>
        <v>1</v>
      </c>
    </row>
    <row r="7103" spans="1:31" x14ac:dyDescent="0.25">
      <c r="A7103" s="436" t="str">
        <f t="shared" si="1431"/>
        <v>DL2GT52-DL-5</v>
      </c>
      <c r="B7103" s="436">
        <f>COUNTIF(AC$4:AC7103,AC7103)</f>
        <v>5</v>
      </c>
      <c r="C7103" s="436" t="str">
        <f t="shared" si="1432"/>
        <v>DL2GT52-DL</v>
      </c>
      <c r="D7103" s="436">
        <f>VLOOKUP(C7103,'LICH THI'!C:AA,12,0)</f>
        <v>11</v>
      </c>
      <c r="E7103" s="436">
        <f>VLOOKUP(C7103,'LICH THI'!C:AA,13,0)</f>
        <v>11</v>
      </c>
      <c r="F7103" s="436">
        <f t="shared" si="1442"/>
        <v>11</v>
      </c>
      <c r="G7103" s="436">
        <f>VLOOKUP(C7103,'LICH THI'!C:AA,14,0)</f>
        <v>1</v>
      </c>
      <c r="H7103" s="436">
        <f t="shared" si="1433"/>
        <v>1</v>
      </c>
      <c r="I7103" s="436" t="str">
        <f t="shared" si="1434"/>
        <v>Nguyễn Văn Tú</v>
      </c>
      <c r="J7103" s="436"/>
      <c r="K7103" s="436">
        <f t="shared" si="1435"/>
        <v>1</v>
      </c>
      <c r="L7103" s="436" t="str">
        <f t="shared" si="1436"/>
        <v>DL2GT52-DL-1</v>
      </c>
      <c r="M7103" s="436">
        <f t="shared" si="1437"/>
        <v>8</v>
      </c>
      <c r="N7103" s="437">
        <f t="shared" si="1443"/>
        <v>9</v>
      </c>
      <c r="O7103" s="437"/>
      <c r="P7103" s="430" t="str">
        <f t="shared" si="1438"/>
        <v/>
      </c>
      <c r="U7103" s="177">
        <v>5</v>
      </c>
      <c r="V7103" s="177" t="s">
        <v>4915</v>
      </c>
      <c r="W7103" s="177" t="s">
        <v>2741</v>
      </c>
      <c r="X7103" s="177" t="s">
        <v>2697</v>
      </c>
      <c r="Y7103" s="177" t="s">
        <v>6919</v>
      </c>
      <c r="Z7103" s="177" t="s">
        <v>7531</v>
      </c>
      <c r="AA7103" s="525" t="s">
        <v>6920</v>
      </c>
      <c r="AB7103" s="399" t="str">
        <f t="shared" si="1439"/>
        <v>DL2GT52</v>
      </c>
      <c r="AC7103" s="399" t="str">
        <f t="shared" si="1440"/>
        <v>DL2GT52-DL</v>
      </c>
      <c r="AD7103" t="str">
        <f>Y7103&amp;"-"&amp;VLOOKUP(AC7103,'LICH THI'!C:AA,9,0)</f>
        <v>65DLCD20507-42470</v>
      </c>
      <c r="AE7103">
        <f t="shared" si="1441"/>
        <v>1</v>
      </c>
    </row>
    <row r="7104" spans="1:31" x14ac:dyDescent="0.25">
      <c r="A7104" s="436" t="str">
        <f t="shared" si="1431"/>
        <v>DL2GT52-DL-6</v>
      </c>
      <c r="B7104" s="436">
        <f>COUNTIF(AC$4:AC7104,AC7104)</f>
        <v>6</v>
      </c>
      <c r="C7104" s="436" t="str">
        <f t="shared" si="1432"/>
        <v>DL2GT52-DL</v>
      </c>
      <c r="D7104" s="436">
        <f>VLOOKUP(C7104,'LICH THI'!C:AA,12,0)</f>
        <v>11</v>
      </c>
      <c r="E7104" s="436">
        <f>VLOOKUP(C7104,'LICH THI'!C:AA,13,0)</f>
        <v>11</v>
      </c>
      <c r="F7104" s="436">
        <f t="shared" si="1442"/>
        <v>11</v>
      </c>
      <c r="G7104" s="436">
        <f>VLOOKUP(C7104,'LICH THI'!C:AA,14,0)</f>
        <v>1</v>
      </c>
      <c r="H7104" s="436">
        <f t="shared" si="1433"/>
        <v>1</v>
      </c>
      <c r="I7104" s="436" t="str">
        <f t="shared" si="1434"/>
        <v>Nguyễn Anh Tuấn</v>
      </c>
      <c r="J7104" s="436"/>
      <c r="K7104" s="436">
        <f t="shared" si="1435"/>
        <v>1</v>
      </c>
      <c r="L7104" s="436" t="str">
        <f t="shared" si="1436"/>
        <v>DL2GT52-DL-1</v>
      </c>
      <c r="M7104" s="436">
        <f t="shared" si="1437"/>
        <v>8</v>
      </c>
      <c r="N7104" s="437">
        <f t="shared" si="1443"/>
        <v>10</v>
      </c>
      <c r="O7104" s="437"/>
      <c r="P7104" s="430" t="str">
        <f t="shared" si="1438"/>
        <v/>
      </c>
      <c r="U7104" s="177">
        <v>6</v>
      </c>
      <c r="V7104" s="177" t="s">
        <v>4915</v>
      </c>
      <c r="W7104" s="177" t="s">
        <v>2995</v>
      </c>
      <c r="X7104" s="177" t="s">
        <v>2721</v>
      </c>
      <c r="Y7104" s="177" t="s">
        <v>6168</v>
      </c>
      <c r="Z7104" s="177" t="s">
        <v>7531</v>
      </c>
      <c r="AA7104" s="525" t="s">
        <v>6169</v>
      </c>
      <c r="AB7104" s="399" t="str">
        <f t="shared" si="1439"/>
        <v>DL2GT52</v>
      </c>
      <c r="AC7104" s="399" t="str">
        <f t="shared" si="1440"/>
        <v>DL2GT52-DL</v>
      </c>
      <c r="AD7104" t="str">
        <f>Y7104&amp;"-"&amp;VLOOKUP(AC7104,'LICH THI'!C:AA,9,0)</f>
        <v>65DLCD20724-42470</v>
      </c>
      <c r="AE7104">
        <f t="shared" si="1441"/>
        <v>1</v>
      </c>
    </row>
    <row r="7105" spans="1:31" x14ac:dyDescent="0.25">
      <c r="A7105" s="436" t="str">
        <f t="shared" si="1431"/>
        <v>DL2GT61-DL-1</v>
      </c>
      <c r="B7105" s="436">
        <f>COUNTIF(AC$4:AC7105,AC7105)</f>
        <v>1</v>
      </c>
      <c r="C7105" s="436" t="str">
        <f t="shared" si="1432"/>
        <v>DL2GT61-DL</v>
      </c>
      <c r="D7105" s="436">
        <f>VLOOKUP(C7105,'LICH THI'!C:AA,12,0)</f>
        <v>6</v>
      </c>
      <c r="E7105" s="436">
        <f>VLOOKUP(C7105,'LICH THI'!C:AA,13,0)</f>
        <v>6</v>
      </c>
      <c r="F7105" s="436">
        <f t="shared" si="1442"/>
        <v>6</v>
      </c>
      <c r="G7105" s="436">
        <f>VLOOKUP(C7105,'LICH THI'!C:AA,14,0)</f>
        <v>1</v>
      </c>
      <c r="H7105" s="436">
        <f t="shared" si="1433"/>
        <v>1</v>
      </c>
      <c r="I7105" s="436" t="str">
        <f t="shared" si="1434"/>
        <v>Đinh Cao Cường</v>
      </c>
      <c r="J7105" s="436"/>
      <c r="K7105" s="436">
        <f t="shared" si="1435"/>
        <v>1</v>
      </c>
      <c r="L7105" s="436" t="str">
        <f t="shared" si="1436"/>
        <v>DL2GT61-DL-1</v>
      </c>
      <c r="M7105" s="436">
        <f t="shared" si="1437"/>
        <v>1</v>
      </c>
      <c r="N7105" s="437">
        <f t="shared" si="1443"/>
        <v>1</v>
      </c>
      <c r="O7105" s="437"/>
      <c r="P7105" s="430" t="str">
        <f t="shared" si="1438"/>
        <v/>
      </c>
      <c r="U7105" s="177">
        <v>2</v>
      </c>
      <c r="V7105" s="177" t="s">
        <v>4915</v>
      </c>
      <c r="W7105" s="177" t="s">
        <v>4919</v>
      </c>
      <c r="X7105" s="177" t="s">
        <v>2735</v>
      </c>
      <c r="Y7105" s="177" t="s">
        <v>4920</v>
      </c>
      <c r="Z7105" s="177" t="s">
        <v>7286</v>
      </c>
      <c r="AA7105" s="525" t="s">
        <v>4921</v>
      </c>
      <c r="AB7105" s="399" t="str">
        <f t="shared" si="1439"/>
        <v>DL2GT61</v>
      </c>
      <c r="AC7105" s="399" t="str">
        <f t="shared" si="1440"/>
        <v>DL2GT61-DL</v>
      </c>
      <c r="AD7105" t="str">
        <f>Y7105&amp;"-"&amp;VLOOKUP(AC7105,'LICH THI'!C:AA,9,0)</f>
        <v>65DLCD20603-42469</v>
      </c>
      <c r="AE7105">
        <f t="shared" si="1441"/>
        <v>1</v>
      </c>
    </row>
    <row r="7106" spans="1:31" x14ac:dyDescent="0.25">
      <c r="A7106" s="436" t="str">
        <f t="shared" si="1431"/>
        <v>DL2GT61-DL-2</v>
      </c>
      <c r="B7106" s="436">
        <f>COUNTIF(AC$4:AC7106,AC7106)</f>
        <v>2</v>
      </c>
      <c r="C7106" s="436" t="str">
        <f t="shared" si="1432"/>
        <v>DL2GT61-DL</v>
      </c>
      <c r="D7106" s="436">
        <f>VLOOKUP(C7106,'LICH THI'!C:AA,12,0)</f>
        <v>6</v>
      </c>
      <c r="E7106" s="436">
        <f>VLOOKUP(C7106,'LICH THI'!C:AA,13,0)</f>
        <v>6</v>
      </c>
      <c r="F7106" s="436">
        <f t="shared" si="1442"/>
        <v>6</v>
      </c>
      <c r="G7106" s="436">
        <f>VLOOKUP(C7106,'LICH THI'!C:AA,14,0)</f>
        <v>1</v>
      </c>
      <c r="H7106" s="436">
        <f t="shared" si="1433"/>
        <v>1</v>
      </c>
      <c r="I7106" s="436" t="str">
        <f t="shared" si="1434"/>
        <v>Vũ Văn Đạt</v>
      </c>
      <c r="J7106" s="436"/>
      <c r="K7106" s="436">
        <f t="shared" si="1435"/>
        <v>1</v>
      </c>
      <c r="L7106" s="436" t="str">
        <f t="shared" si="1436"/>
        <v>DL2GT61-DL-1</v>
      </c>
      <c r="M7106" s="436">
        <f t="shared" si="1437"/>
        <v>1</v>
      </c>
      <c r="N7106" s="437">
        <f t="shared" si="1443"/>
        <v>2</v>
      </c>
      <c r="O7106" s="437"/>
      <c r="P7106" s="430" t="str">
        <f t="shared" si="1438"/>
        <v/>
      </c>
      <c r="U7106" s="177">
        <v>1</v>
      </c>
      <c r="V7106" s="177" t="s">
        <v>4902</v>
      </c>
      <c r="W7106" s="177" t="s">
        <v>2914</v>
      </c>
      <c r="X7106" s="177" t="s">
        <v>2746</v>
      </c>
      <c r="Y7106" s="177" t="s">
        <v>4903</v>
      </c>
      <c r="Z7106" s="177" t="s">
        <v>7286</v>
      </c>
      <c r="AA7106" s="525" t="s">
        <v>4904</v>
      </c>
      <c r="AB7106" s="399" t="str">
        <f t="shared" si="1439"/>
        <v>DL2GT61</v>
      </c>
      <c r="AC7106" s="399" t="str">
        <f t="shared" si="1440"/>
        <v>DL2GT61-DL</v>
      </c>
      <c r="AD7106" t="str">
        <f>Y7106&amp;"-"&amp;VLOOKUP(AC7106,'LICH THI'!C:AA,9,0)</f>
        <v>65DLCD20535-42469</v>
      </c>
      <c r="AE7106">
        <f t="shared" si="1441"/>
        <v>1</v>
      </c>
    </row>
    <row r="7107" spans="1:31" x14ac:dyDescent="0.25">
      <c r="A7107" s="436" t="str">
        <f t="shared" si="1431"/>
        <v>DL2GT61-DL-3</v>
      </c>
      <c r="B7107" s="436">
        <f>COUNTIF(AC$4:AC7107,AC7107)</f>
        <v>3</v>
      </c>
      <c r="C7107" s="436" t="str">
        <f t="shared" si="1432"/>
        <v>DL2GT61-DL</v>
      </c>
      <c r="D7107" s="436">
        <f>VLOOKUP(C7107,'LICH THI'!C:AA,12,0)</f>
        <v>6</v>
      </c>
      <c r="E7107" s="436">
        <f>VLOOKUP(C7107,'LICH THI'!C:AA,13,0)</f>
        <v>6</v>
      </c>
      <c r="F7107" s="436">
        <f t="shared" si="1442"/>
        <v>6</v>
      </c>
      <c r="G7107" s="436">
        <f>VLOOKUP(C7107,'LICH THI'!C:AA,14,0)</f>
        <v>1</v>
      </c>
      <c r="H7107" s="436">
        <f t="shared" si="1433"/>
        <v>1</v>
      </c>
      <c r="I7107" s="436" t="str">
        <f t="shared" si="1434"/>
        <v>Trần Việt Mạnh</v>
      </c>
      <c r="J7107" s="436"/>
      <c r="K7107" s="436">
        <f t="shared" si="1435"/>
        <v>1</v>
      </c>
      <c r="L7107" s="436" t="str">
        <f t="shared" si="1436"/>
        <v>DL2GT61-DL-1</v>
      </c>
      <c r="M7107" s="436">
        <f t="shared" si="1437"/>
        <v>1</v>
      </c>
      <c r="N7107" s="437">
        <f t="shared" si="1443"/>
        <v>3</v>
      </c>
      <c r="O7107" s="437"/>
      <c r="P7107" s="430" t="str">
        <f t="shared" si="1438"/>
        <v/>
      </c>
      <c r="U7107" s="177">
        <v>3</v>
      </c>
      <c r="V7107" s="177" t="s">
        <v>4915</v>
      </c>
      <c r="W7107" s="177" t="s">
        <v>3669</v>
      </c>
      <c r="X7107" s="177" t="s">
        <v>2930</v>
      </c>
      <c r="Y7107" s="177" t="s">
        <v>4945</v>
      </c>
      <c r="Z7107" s="177" t="s">
        <v>7286</v>
      </c>
      <c r="AA7107" s="525" t="s">
        <v>4946</v>
      </c>
      <c r="AB7107" s="399" t="str">
        <f t="shared" si="1439"/>
        <v>DL2GT61</v>
      </c>
      <c r="AC7107" s="399" t="str">
        <f t="shared" si="1440"/>
        <v>DL2GT61-DL</v>
      </c>
      <c r="AD7107" t="str">
        <f>Y7107&amp;"-"&amp;VLOOKUP(AC7107,'LICH THI'!C:AA,9,0)</f>
        <v>65DLCD20696-42469</v>
      </c>
      <c r="AE7107">
        <f t="shared" si="1441"/>
        <v>1</v>
      </c>
    </row>
    <row r="7108" spans="1:31" x14ac:dyDescent="0.25">
      <c r="A7108" s="436" t="str">
        <f t="shared" si="1431"/>
        <v>DL2GT61-DL-4</v>
      </c>
      <c r="B7108" s="436">
        <f>COUNTIF(AC$4:AC7108,AC7108)</f>
        <v>4</v>
      </c>
      <c r="C7108" s="436" t="str">
        <f t="shared" si="1432"/>
        <v>DL2GT61-DL</v>
      </c>
      <c r="D7108" s="436">
        <f>VLOOKUP(C7108,'LICH THI'!C:AA,12,0)</f>
        <v>6</v>
      </c>
      <c r="E7108" s="436">
        <f>VLOOKUP(C7108,'LICH THI'!C:AA,13,0)</f>
        <v>6</v>
      </c>
      <c r="F7108" s="436">
        <f t="shared" si="1442"/>
        <v>6</v>
      </c>
      <c r="G7108" s="436">
        <f>VLOOKUP(C7108,'LICH THI'!C:AA,14,0)</f>
        <v>1</v>
      </c>
      <c r="H7108" s="436">
        <f t="shared" si="1433"/>
        <v>1</v>
      </c>
      <c r="I7108" s="436" t="str">
        <f t="shared" si="1434"/>
        <v>Đặng Văn Thắng</v>
      </c>
      <c r="J7108" s="436"/>
      <c r="K7108" s="436">
        <f t="shared" si="1435"/>
        <v>1</v>
      </c>
      <c r="L7108" s="436" t="str">
        <f t="shared" si="1436"/>
        <v>DL2GT61-DL-1</v>
      </c>
      <c r="M7108" s="436">
        <f t="shared" si="1437"/>
        <v>1</v>
      </c>
      <c r="N7108" s="437">
        <f t="shared" si="1443"/>
        <v>4</v>
      </c>
      <c r="O7108" s="437"/>
      <c r="P7108" s="430" t="str">
        <f t="shared" si="1438"/>
        <v/>
      </c>
      <c r="U7108" s="177">
        <v>4</v>
      </c>
      <c r="V7108" s="177" t="s">
        <v>4915</v>
      </c>
      <c r="W7108" s="177" t="s">
        <v>2772</v>
      </c>
      <c r="X7108" s="177" t="s">
        <v>3464</v>
      </c>
      <c r="Y7108" s="177" t="s">
        <v>4956</v>
      </c>
      <c r="Z7108" s="177" t="s">
        <v>7286</v>
      </c>
      <c r="AA7108" s="525" t="s">
        <v>4957</v>
      </c>
      <c r="AB7108" s="399" t="str">
        <f t="shared" si="1439"/>
        <v>DL2GT61</v>
      </c>
      <c r="AC7108" s="399" t="str">
        <f t="shared" si="1440"/>
        <v>DL2GT61-DL</v>
      </c>
      <c r="AD7108" t="str">
        <f>Y7108&amp;"-"&amp;VLOOKUP(AC7108,'LICH THI'!C:AA,9,0)</f>
        <v>65DLCD20664-42469</v>
      </c>
      <c r="AE7108">
        <f t="shared" si="1441"/>
        <v>1</v>
      </c>
    </row>
    <row r="7109" spans="1:31" x14ac:dyDescent="0.25">
      <c r="A7109" s="436" t="str">
        <f t="shared" ref="A7109:A7172" si="1444">C7109&amp;"-"&amp;B7109</f>
        <v>DL2GT61-DL-5</v>
      </c>
      <c r="B7109" s="436">
        <f>COUNTIF(AC$4:AC7109,AC7109)</f>
        <v>5</v>
      </c>
      <c r="C7109" s="436" t="str">
        <f t="shared" ref="C7109:C7172" si="1445">_CT_MaHP1</f>
        <v>DL2GT61-DL</v>
      </c>
      <c r="D7109" s="436">
        <f>VLOOKUP(C7109,'LICH THI'!C:AA,12,0)</f>
        <v>6</v>
      </c>
      <c r="E7109" s="436">
        <f>VLOOKUP(C7109,'LICH THI'!C:AA,13,0)</f>
        <v>6</v>
      </c>
      <c r="F7109" s="436">
        <f t="shared" si="1442"/>
        <v>6</v>
      </c>
      <c r="G7109" s="436">
        <f>VLOOKUP(C7109,'LICH THI'!C:AA,14,0)</f>
        <v>1</v>
      </c>
      <c r="H7109" s="436">
        <f t="shared" ref="H7109:H7172" si="1446">IF(E7109=0,"",TRUNC((B7109+E7109-1)/E7109))</f>
        <v>1</v>
      </c>
      <c r="I7109" s="436" t="str">
        <f t="shared" ref="I7109:I7172" si="1447">W7109&amp;" "&amp;X7109</f>
        <v>Nguyễn Văn Thi</v>
      </c>
      <c r="J7109" s="436"/>
      <c r="K7109" s="436">
        <f t="shared" ref="K7109:K7172" si="1448">IF(G7109=1,1,IF(H7109&lt;G7109,H7109+1,1))</f>
        <v>1</v>
      </c>
      <c r="L7109" s="436" t="str">
        <f t="shared" ref="L7109:L7172" si="1449">C7109&amp;"-"&amp;K7109</f>
        <v>DL2GT61-DL-1</v>
      </c>
      <c r="M7109" s="436">
        <f t="shared" ref="M7109:M7172" si="1450">IF(E7109=0,"",MOD(MID(C7109,6,2),E7109))</f>
        <v>1</v>
      </c>
      <c r="N7109" s="437">
        <f t="shared" si="1443"/>
        <v>5</v>
      </c>
      <c r="O7109" s="437"/>
      <c r="P7109" s="430" t="str">
        <f t="shared" ref="P7109:P7172" si="1451">IF(MOD(20*O7109,10)&lt;&gt;0,"SAI","")</f>
        <v/>
      </c>
      <c r="U7109" s="177">
        <v>5</v>
      </c>
      <c r="V7109" s="177" t="s">
        <v>4915</v>
      </c>
      <c r="W7109" s="177" t="s">
        <v>2741</v>
      </c>
      <c r="X7109" s="177" t="s">
        <v>6060</v>
      </c>
      <c r="Y7109" s="177" t="s">
        <v>7287</v>
      </c>
      <c r="Z7109" s="177" t="s">
        <v>7286</v>
      </c>
      <c r="AA7109" s="525" t="s">
        <v>7288</v>
      </c>
      <c r="AB7109" s="399" t="str">
        <f t="shared" ref="AB7109:AB7172" si="1452">_CT_MaHP</f>
        <v>DL2GT61</v>
      </c>
      <c r="AC7109" s="399" t="str">
        <f t="shared" ref="AC7109:AC7172" si="1453">_CT_MaHe</f>
        <v>DL2GT61-DL</v>
      </c>
      <c r="AD7109" t="str">
        <f>Y7109&amp;"-"&amp;VLOOKUP(AC7109,'LICH THI'!C:AA,9,0)</f>
        <v>65DLCD20626-42469</v>
      </c>
      <c r="AE7109">
        <f t="shared" ref="AE7109:AE7172" si="1454">COUNTIF(AD7109,AD:AD)</f>
        <v>1</v>
      </c>
    </row>
    <row r="7110" spans="1:31" x14ac:dyDescent="0.25">
      <c r="A7110" s="436" t="str">
        <f t="shared" si="1444"/>
        <v>DL2GT61-DL-6</v>
      </c>
      <c r="B7110" s="436">
        <f>COUNTIF(AC$4:AC7110,AC7110)</f>
        <v>6</v>
      </c>
      <c r="C7110" s="436" t="str">
        <f t="shared" si="1445"/>
        <v>DL2GT61-DL</v>
      </c>
      <c r="D7110" s="436">
        <f>VLOOKUP(C7110,'LICH THI'!C:AA,12,0)</f>
        <v>6</v>
      </c>
      <c r="E7110" s="436">
        <f>VLOOKUP(C7110,'LICH THI'!C:AA,13,0)</f>
        <v>6</v>
      </c>
      <c r="F7110" s="436">
        <f t="shared" ref="F7110:F7173" si="1455">IF(G7110="","",IF(G7110=H7110,D7110-(H7110-1)*E7110,E7110))</f>
        <v>6</v>
      </c>
      <c r="G7110" s="436">
        <f>VLOOKUP(C7110,'LICH THI'!C:AA,14,0)</f>
        <v>1</v>
      </c>
      <c r="H7110" s="436">
        <f t="shared" si="1446"/>
        <v>1</v>
      </c>
      <c r="I7110" s="436" t="str">
        <f t="shared" si="1447"/>
        <v>Phùng Sơn Vương</v>
      </c>
      <c r="J7110" s="436"/>
      <c r="K7110" s="436">
        <f t="shared" si="1448"/>
        <v>1</v>
      </c>
      <c r="L7110" s="436" t="str">
        <f t="shared" si="1449"/>
        <v>DL2GT61-DL-1</v>
      </c>
      <c r="M7110" s="436">
        <f t="shared" si="1450"/>
        <v>1</v>
      </c>
      <c r="N7110" s="437">
        <f t="shared" ref="N7110:N7173" si="1456">IF(F7110=0,"",(K7110-1)*$N$2+1+MOD(B7110-M7110,F7110))</f>
        <v>6</v>
      </c>
      <c r="O7110" s="437"/>
      <c r="P7110" s="430" t="str">
        <f t="shared" si="1451"/>
        <v/>
      </c>
      <c r="U7110" s="177">
        <v>6</v>
      </c>
      <c r="V7110" s="177" t="s">
        <v>4915</v>
      </c>
      <c r="W7110" s="177" t="s">
        <v>7283</v>
      </c>
      <c r="X7110" s="177" t="s">
        <v>3164</v>
      </c>
      <c r="Y7110" s="177" t="s">
        <v>7284</v>
      </c>
      <c r="Z7110" s="177" t="s">
        <v>7286</v>
      </c>
      <c r="AA7110" s="525" t="s">
        <v>7285</v>
      </c>
      <c r="AB7110" s="399" t="str">
        <f t="shared" si="1452"/>
        <v>DL2GT61</v>
      </c>
      <c r="AC7110" s="399" t="str">
        <f t="shared" si="1453"/>
        <v>DL2GT61-DL</v>
      </c>
      <c r="AD7110" t="str">
        <f>Y7110&amp;"-"&amp;VLOOKUP(AC7110,'LICH THI'!C:AA,9,0)</f>
        <v>65DLCD20465-42469</v>
      </c>
      <c r="AE7110">
        <f t="shared" si="1454"/>
        <v>1</v>
      </c>
    </row>
    <row r="7111" spans="1:31" x14ac:dyDescent="0.25">
      <c r="A7111" s="436" t="str">
        <f t="shared" si="1444"/>
        <v>DL3CA41-DL-1</v>
      </c>
      <c r="B7111" s="436">
        <f>COUNTIF(AC$4:AC7111,AC7111)</f>
        <v>1</v>
      </c>
      <c r="C7111" s="436" t="str">
        <f t="shared" si="1445"/>
        <v>DL3CA41-DL</v>
      </c>
      <c r="D7111" s="436">
        <f>VLOOKUP(C7111,'LICH THI'!C:AA,12,0)</f>
        <v>16</v>
      </c>
      <c r="E7111" s="436">
        <f>VLOOKUP(C7111,'LICH THI'!C:AA,13,0)</f>
        <v>16</v>
      </c>
      <c r="F7111" s="436">
        <f t="shared" si="1455"/>
        <v>16</v>
      </c>
      <c r="G7111" s="436">
        <f>VLOOKUP(C7111,'LICH THI'!C:AA,14,0)</f>
        <v>1</v>
      </c>
      <c r="H7111" s="436">
        <f t="shared" si="1446"/>
        <v>1</v>
      </c>
      <c r="I7111" s="436" t="str">
        <f t="shared" si="1447"/>
        <v>Vũ Mạnh Cường</v>
      </c>
      <c r="J7111" s="436"/>
      <c r="K7111" s="436">
        <f t="shared" si="1448"/>
        <v>1</v>
      </c>
      <c r="L7111" s="436" t="str">
        <f t="shared" si="1449"/>
        <v>DL3CA41-DL-1</v>
      </c>
      <c r="M7111" s="436">
        <f t="shared" si="1450"/>
        <v>9</v>
      </c>
      <c r="N7111" s="437">
        <f t="shared" si="1456"/>
        <v>9</v>
      </c>
      <c r="O7111" s="437"/>
      <c r="P7111" s="430" t="str">
        <f t="shared" si="1451"/>
        <v/>
      </c>
      <c r="U7111" s="177">
        <v>6</v>
      </c>
      <c r="V7111" s="177" t="s">
        <v>4915</v>
      </c>
      <c r="W7111" s="177" t="s">
        <v>5282</v>
      </c>
      <c r="X7111" s="177" t="s">
        <v>2735</v>
      </c>
      <c r="Y7111" s="177" t="s">
        <v>6915</v>
      </c>
      <c r="Z7111" s="177" t="s">
        <v>7492</v>
      </c>
      <c r="AA7111" s="525" t="s">
        <v>6916</v>
      </c>
      <c r="AB7111" s="399" t="str">
        <f t="shared" si="1452"/>
        <v>DL3CA41</v>
      </c>
      <c r="AC7111" s="399" t="str">
        <f t="shared" si="1453"/>
        <v>DL3CA41-DL</v>
      </c>
      <c r="AD7111" t="str">
        <f>Y7111&amp;"-"&amp;VLOOKUP(AC7111,'LICH THI'!C:AA,9,0)</f>
        <v>65DLCD20500-42470</v>
      </c>
      <c r="AE7111">
        <f t="shared" si="1454"/>
        <v>1</v>
      </c>
    </row>
    <row r="7112" spans="1:31" x14ac:dyDescent="0.25">
      <c r="A7112" s="436" t="str">
        <f t="shared" si="1444"/>
        <v>DL3CA41-DL-2</v>
      </c>
      <c r="B7112" s="436">
        <f>COUNTIF(AC$4:AC7112,AC7112)</f>
        <v>2</v>
      </c>
      <c r="C7112" s="436" t="str">
        <f t="shared" si="1445"/>
        <v>DL3CA41-DL</v>
      </c>
      <c r="D7112" s="436">
        <f>VLOOKUP(C7112,'LICH THI'!C:AA,12,0)</f>
        <v>16</v>
      </c>
      <c r="E7112" s="436">
        <f>VLOOKUP(C7112,'LICH THI'!C:AA,13,0)</f>
        <v>16</v>
      </c>
      <c r="F7112" s="436">
        <f t="shared" si="1455"/>
        <v>16</v>
      </c>
      <c r="G7112" s="436">
        <f>VLOOKUP(C7112,'LICH THI'!C:AA,14,0)</f>
        <v>1</v>
      </c>
      <c r="H7112" s="436">
        <f t="shared" si="1446"/>
        <v>1</v>
      </c>
      <c r="I7112" s="436" t="str">
        <f t="shared" si="1447"/>
        <v>Lê Đức Hoàng</v>
      </c>
      <c r="J7112" s="436"/>
      <c r="K7112" s="436">
        <f t="shared" si="1448"/>
        <v>1</v>
      </c>
      <c r="L7112" s="436" t="str">
        <f t="shared" si="1449"/>
        <v>DL3CA41-DL-1</v>
      </c>
      <c r="M7112" s="436">
        <f t="shared" si="1450"/>
        <v>9</v>
      </c>
      <c r="N7112" s="437">
        <f t="shared" si="1456"/>
        <v>10</v>
      </c>
      <c r="O7112" s="437"/>
      <c r="P7112" s="430" t="str">
        <f t="shared" si="1451"/>
        <v/>
      </c>
      <c r="U7112" s="177">
        <v>7</v>
      </c>
      <c r="V7112" s="177" t="s">
        <v>4915</v>
      </c>
      <c r="W7112" s="177" t="s">
        <v>3456</v>
      </c>
      <c r="X7112" s="177" t="s">
        <v>2834</v>
      </c>
      <c r="Y7112" s="177" t="s">
        <v>4938</v>
      </c>
      <c r="Z7112" s="177" t="s">
        <v>7492</v>
      </c>
      <c r="AA7112" s="525" t="s">
        <v>4939</v>
      </c>
      <c r="AB7112" s="399" t="str">
        <f t="shared" si="1452"/>
        <v>DL3CA41</v>
      </c>
      <c r="AC7112" s="399" t="str">
        <f t="shared" si="1453"/>
        <v>DL3CA41-DL</v>
      </c>
      <c r="AD7112" t="str">
        <f>Y7112&amp;"-"&amp;VLOOKUP(AC7112,'LICH THI'!C:AA,9,0)</f>
        <v>65DLCD20711-42470</v>
      </c>
      <c r="AE7112">
        <f t="shared" si="1454"/>
        <v>1</v>
      </c>
    </row>
    <row r="7113" spans="1:31" x14ac:dyDescent="0.25">
      <c r="A7113" s="436" t="str">
        <f t="shared" si="1444"/>
        <v>DL3CA41-DL-3</v>
      </c>
      <c r="B7113" s="436">
        <f>COUNTIF(AC$4:AC7113,AC7113)</f>
        <v>3</v>
      </c>
      <c r="C7113" s="436" t="str">
        <f t="shared" si="1445"/>
        <v>DL3CA41-DL</v>
      </c>
      <c r="D7113" s="436">
        <f>VLOOKUP(C7113,'LICH THI'!C:AA,12,0)</f>
        <v>16</v>
      </c>
      <c r="E7113" s="436">
        <f>VLOOKUP(C7113,'LICH THI'!C:AA,13,0)</f>
        <v>16</v>
      </c>
      <c r="F7113" s="436">
        <f t="shared" si="1455"/>
        <v>16</v>
      </c>
      <c r="G7113" s="436">
        <f>VLOOKUP(C7113,'LICH THI'!C:AA,14,0)</f>
        <v>1</v>
      </c>
      <c r="H7113" s="436">
        <f t="shared" si="1446"/>
        <v>1</v>
      </c>
      <c r="I7113" s="436" t="str">
        <f t="shared" si="1447"/>
        <v>Lê Viết Hồng</v>
      </c>
      <c r="J7113" s="436"/>
      <c r="K7113" s="436">
        <f t="shared" si="1448"/>
        <v>1</v>
      </c>
      <c r="L7113" s="436" t="str">
        <f t="shared" si="1449"/>
        <v>DL3CA41-DL-1</v>
      </c>
      <c r="M7113" s="436">
        <f t="shared" si="1450"/>
        <v>9</v>
      </c>
      <c r="N7113" s="437">
        <f t="shared" si="1456"/>
        <v>11</v>
      </c>
      <c r="O7113" s="437"/>
      <c r="P7113" s="430" t="str">
        <f t="shared" si="1451"/>
        <v/>
      </c>
      <c r="U7113" s="177">
        <v>1</v>
      </c>
      <c r="V7113" s="177" t="s">
        <v>4902</v>
      </c>
      <c r="W7113" s="177" t="s">
        <v>5148</v>
      </c>
      <c r="X7113" s="177" t="s">
        <v>2797</v>
      </c>
      <c r="Y7113" s="177" t="s">
        <v>6133</v>
      </c>
      <c r="Z7113" s="177" t="s">
        <v>7492</v>
      </c>
      <c r="AA7113" s="525" t="s">
        <v>3392</v>
      </c>
      <c r="AB7113" s="399" t="str">
        <f t="shared" si="1452"/>
        <v>DL3CA41</v>
      </c>
      <c r="AC7113" s="399" t="str">
        <f t="shared" si="1453"/>
        <v>DL3CA41-DL</v>
      </c>
      <c r="AD7113" t="str">
        <f>Y7113&amp;"-"&amp;VLOOKUP(AC7113,'LICH THI'!C:AA,9,0)</f>
        <v>65DLCD20737-42470</v>
      </c>
      <c r="AE7113">
        <f t="shared" si="1454"/>
        <v>1</v>
      </c>
    </row>
    <row r="7114" spans="1:31" x14ac:dyDescent="0.25">
      <c r="A7114" s="436" t="str">
        <f t="shared" si="1444"/>
        <v>DL3CA41-DL-4</v>
      </c>
      <c r="B7114" s="436">
        <f>COUNTIF(AC$4:AC7114,AC7114)</f>
        <v>4</v>
      </c>
      <c r="C7114" s="436" t="str">
        <f t="shared" si="1445"/>
        <v>DL3CA41-DL</v>
      </c>
      <c r="D7114" s="436">
        <f>VLOOKUP(C7114,'LICH THI'!C:AA,12,0)</f>
        <v>16</v>
      </c>
      <c r="E7114" s="436">
        <f>VLOOKUP(C7114,'LICH THI'!C:AA,13,0)</f>
        <v>16</v>
      </c>
      <c r="F7114" s="436">
        <f t="shared" si="1455"/>
        <v>16</v>
      </c>
      <c r="G7114" s="436">
        <f>VLOOKUP(C7114,'LICH THI'!C:AA,14,0)</f>
        <v>1</v>
      </c>
      <c r="H7114" s="436">
        <f t="shared" si="1446"/>
        <v>1</v>
      </c>
      <c r="I7114" s="436" t="str">
        <f t="shared" si="1447"/>
        <v>Nguyễn Văn Hùng</v>
      </c>
      <c r="J7114" s="436"/>
      <c r="K7114" s="436">
        <f t="shared" si="1448"/>
        <v>1</v>
      </c>
      <c r="L7114" s="436" t="str">
        <f t="shared" si="1449"/>
        <v>DL3CA41-DL-1</v>
      </c>
      <c r="M7114" s="436">
        <f t="shared" si="1450"/>
        <v>9</v>
      </c>
      <c r="N7114" s="437">
        <f t="shared" si="1456"/>
        <v>12</v>
      </c>
      <c r="O7114" s="437"/>
      <c r="P7114" s="430" t="str">
        <f t="shared" si="1451"/>
        <v/>
      </c>
      <c r="U7114" s="177">
        <v>2</v>
      </c>
      <c r="V7114" s="177" t="s">
        <v>4902</v>
      </c>
      <c r="W7114" s="177" t="s">
        <v>2741</v>
      </c>
      <c r="X7114" s="177" t="s">
        <v>2801</v>
      </c>
      <c r="Y7114" s="177" t="s">
        <v>7164</v>
      </c>
      <c r="Z7114" s="177" t="s">
        <v>7492</v>
      </c>
      <c r="AA7114" s="525" t="s">
        <v>7165</v>
      </c>
      <c r="AB7114" s="399" t="str">
        <f t="shared" si="1452"/>
        <v>DL3CA41</v>
      </c>
      <c r="AC7114" s="399" t="str">
        <f t="shared" si="1453"/>
        <v>DL3CA41-DL</v>
      </c>
      <c r="AD7114" t="str">
        <f>Y7114&amp;"-"&amp;VLOOKUP(AC7114,'LICH THI'!C:AA,9,0)</f>
        <v>65DLCD20463-42470</v>
      </c>
      <c r="AE7114">
        <f t="shared" si="1454"/>
        <v>1</v>
      </c>
    </row>
    <row r="7115" spans="1:31" x14ac:dyDescent="0.25">
      <c r="A7115" s="436" t="str">
        <f t="shared" si="1444"/>
        <v>DL3CA41-DL-5</v>
      </c>
      <c r="B7115" s="436">
        <f>COUNTIF(AC$4:AC7115,AC7115)</f>
        <v>5</v>
      </c>
      <c r="C7115" s="436" t="str">
        <f t="shared" si="1445"/>
        <v>DL3CA41-DL</v>
      </c>
      <c r="D7115" s="436">
        <f>VLOOKUP(C7115,'LICH THI'!C:AA,12,0)</f>
        <v>16</v>
      </c>
      <c r="E7115" s="436">
        <f>VLOOKUP(C7115,'LICH THI'!C:AA,13,0)</f>
        <v>16</v>
      </c>
      <c r="F7115" s="436">
        <f t="shared" si="1455"/>
        <v>16</v>
      </c>
      <c r="G7115" s="436">
        <f>VLOOKUP(C7115,'LICH THI'!C:AA,14,0)</f>
        <v>1</v>
      </c>
      <c r="H7115" s="436">
        <f t="shared" si="1446"/>
        <v>1</v>
      </c>
      <c r="I7115" s="436" t="str">
        <f t="shared" si="1447"/>
        <v>Phạm Văn Lợi</v>
      </c>
      <c r="J7115" s="436"/>
      <c r="K7115" s="436">
        <f t="shared" si="1448"/>
        <v>1</v>
      </c>
      <c r="L7115" s="436" t="str">
        <f t="shared" si="1449"/>
        <v>DL3CA41-DL-1</v>
      </c>
      <c r="M7115" s="436">
        <f t="shared" si="1450"/>
        <v>9</v>
      </c>
      <c r="N7115" s="437">
        <f t="shared" si="1456"/>
        <v>13</v>
      </c>
      <c r="O7115" s="437"/>
      <c r="P7115" s="430" t="str">
        <f t="shared" si="1451"/>
        <v/>
      </c>
      <c r="U7115" s="177">
        <v>8</v>
      </c>
      <c r="V7115" s="177" t="s">
        <v>4915</v>
      </c>
      <c r="W7115" s="177" t="s">
        <v>2738</v>
      </c>
      <c r="X7115" s="177" t="s">
        <v>4940</v>
      </c>
      <c r="Y7115" s="177" t="s">
        <v>4941</v>
      </c>
      <c r="Z7115" s="177" t="s">
        <v>7492</v>
      </c>
      <c r="AA7115" s="525" t="s">
        <v>4942</v>
      </c>
      <c r="AB7115" s="399" t="str">
        <f t="shared" si="1452"/>
        <v>DL3CA41</v>
      </c>
      <c r="AC7115" s="399" t="str">
        <f t="shared" si="1453"/>
        <v>DL3CA41-DL</v>
      </c>
      <c r="AD7115" t="str">
        <f>Y7115&amp;"-"&amp;VLOOKUP(AC7115,'LICH THI'!C:AA,9,0)</f>
        <v>65DLCD20690-42470</v>
      </c>
      <c r="AE7115">
        <f t="shared" si="1454"/>
        <v>1</v>
      </c>
    </row>
    <row r="7116" spans="1:31" x14ac:dyDescent="0.25">
      <c r="A7116" s="436" t="str">
        <f t="shared" si="1444"/>
        <v>DL3CA41-DL-6</v>
      </c>
      <c r="B7116" s="436">
        <f>COUNTIF(AC$4:AC7116,AC7116)</f>
        <v>6</v>
      </c>
      <c r="C7116" s="436" t="str">
        <f t="shared" si="1445"/>
        <v>DL3CA41-DL</v>
      </c>
      <c r="D7116" s="436">
        <f>VLOOKUP(C7116,'LICH THI'!C:AA,12,0)</f>
        <v>16</v>
      </c>
      <c r="E7116" s="436">
        <f>VLOOKUP(C7116,'LICH THI'!C:AA,13,0)</f>
        <v>16</v>
      </c>
      <c r="F7116" s="436">
        <f t="shared" si="1455"/>
        <v>16</v>
      </c>
      <c r="G7116" s="436">
        <f>VLOOKUP(C7116,'LICH THI'!C:AA,14,0)</f>
        <v>1</v>
      </c>
      <c r="H7116" s="436">
        <f t="shared" si="1446"/>
        <v>1</v>
      </c>
      <c r="I7116" s="436" t="str">
        <f t="shared" si="1447"/>
        <v>Nguyễn Tiến Mạnh</v>
      </c>
      <c r="J7116" s="436"/>
      <c r="K7116" s="436">
        <f t="shared" si="1448"/>
        <v>1</v>
      </c>
      <c r="L7116" s="436" t="str">
        <f t="shared" si="1449"/>
        <v>DL3CA41-DL-1</v>
      </c>
      <c r="M7116" s="436">
        <f t="shared" si="1450"/>
        <v>9</v>
      </c>
      <c r="N7116" s="437">
        <f t="shared" si="1456"/>
        <v>14</v>
      </c>
      <c r="O7116" s="437"/>
      <c r="P7116" s="430" t="str">
        <f t="shared" si="1451"/>
        <v/>
      </c>
      <c r="U7116" s="177">
        <v>3</v>
      </c>
      <c r="V7116" s="177" t="s">
        <v>4902</v>
      </c>
      <c r="W7116" s="177" t="s">
        <v>2880</v>
      </c>
      <c r="X7116" s="177" t="s">
        <v>2930</v>
      </c>
      <c r="Y7116" s="177" t="s">
        <v>6143</v>
      </c>
      <c r="Z7116" s="177" t="s">
        <v>7492</v>
      </c>
      <c r="AA7116" s="525" t="s">
        <v>6144</v>
      </c>
      <c r="AB7116" s="399" t="str">
        <f t="shared" si="1452"/>
        <v>DL3CA41</v>
      </c>
      <c r="AC7116" s="399" t="str">
        <f t="shared" si="1453"/>
        <v>DL3CA41-DL</v>
      </c>
      <c r="AD7116" t="str">
        <f>Y7116&amp;"-"&amp;VLOOKUP(AC7116,'LICH THI'!C:AA,9,0)</f>
        <v>65DLCD20692-42470</v>
      </c>
      <c r="AE7116">
        <f t="shared" si="1454"/>
        <v>1</v>
      </c>
    </row>
    <row r="7117" spans="1:31" x14ac:dyDescent="0.25">
      <c r="A7117" s="436" t="str">
        <f t="shared" si="1444"/>
        <v>DL3CA41-DL-7</v>
      </c>
      <c r="B7117" s="436">
        <f>COUNTIF(AC$4:AC7117,AC7117)</f>
        <v>7</v>
      </c>
      <c r="C7117" s="436" t="str">
        <f t="shared" si="1445"/>
        <v>DL3CA41-DL</v>
      </c>
      <c r="D7117" s="436">
        <f>VLOOKUP(C7117,'LICH THI'!C:AA,12,0)</f>
        <v>16</v>
      </c>
      <c r="E7117" s="436">
        <f>VLOOKUP(C7117,'LICH THI'!C:AA,13,0)</f>
        <v>16</v>
      </c>
      <c r="F7117" s="436">
        <f t="shared" si="1455"/>
        <v>16</v>
      </c>
      <c r="G7117" s="436">
        <f>VLOOKUP(C7117,'LICH THI'!C:AA,14,0)</f>
        <v>1</v>
      </c>
      <c r="H7117" s="436">
        <f t="shared" si="1446"/>
        <v>1</v>
      </c>
      <c r="I7117" s="436" t="str">
        <f t="shared" si="1447"/>
        <v>Trịnh Thế Sự</v>
      </c>
      <c r="J7117" s="436"/>
      <c r="K7117" s="436">
        <f t="shared" si="1448"/>
        <v>1</v>
      </c>
      <c r="L7117" s="436" t="str">
        <f t="shared" si="1449"/>
        <v>DL3CA41-DL-1</v>
      </c>
      <c r="M7117" s="436">
        <f t="shared" si="1450"/>
        <v>9</v>
      </c>
      <c r="N7117" s="437">
        <f t="shared" si="1456"/>
        <v>15</v>
      </c>
      <c r="O7117" s="437"/>
      <c r="P7117" s="430" t="str">
        <f t="shared" si="1451"/>
        <v/>
      </c>
      <c r="U7117" s="177">
        <v>4</v>
      </c>
      <c r="V7117" s="177" t="s">
        <v>4902</v>
      </c>
      <c r="W7117" s="177" t="s">
        <v>6151</v>
      </c>
      <c r="X7117" s="177" t="s">
        <v>3632</v>
      </c>
      <c r="Y7117" s="177" t="s">
        <v>6152</v>
      </c>
      <c r="Z7117" s="177" t="s">
        <v>7492</v>
      </c>
      <c r="AA7117" s="525" t="s">
        <v>6153</v>
      </c>
      <c r="AB7117" s="399" t="str">
        <f t="shared" si="1452"/>
        <v>DL3CA41</v>
      </c>
      <c r="AC7117" s="399" t="str">
        <f t="shared" si="1453"/>
        <v>DL3CA41-DL</v>
      </c>
      <c r="AD7117" t="str">
        <f>Y7117&amp;"-"&amp;VLOOKUP(AC7117,'LICH THI'!C:AA,9,0)</f>
        <v>65DLCD20484-42470</v>
      </c>
      <c r="AE7117">
        <f t="shared" si="1454"/>
        <v>1</v>
      </c>
    </row>
    <row r="7118" spans="1:31" x14ac:dyDescent="0.25">
      <c r="A7118" s="436" t="str">
        <f t="shared" si="1444"/>
        <v>DL3CA41-DL-8</v>
      </c>
      <c r="B7118" s="436">
        <f>COUNTIF(AC$4:AC7118,AC7118)</f>
        <v>8</v>
      </c>
      <c r="C7118" s="436" t="str">
        <f t="shared" si="1445"/>
        <v>DL3CA41-DL</v>
      </c>
      <c r="D7118" s="436">
        <f>VLOOKUP(C7118,'LICH THI'!C:AA,12,0)</f>
        <v>16</v>
      </c>
      <c r="E7118" s="436">
        <f>VLOOKUP(C7118,'LICH THI'!C:AA,13,0)</f>
        <v>16</v>
      </c>
      <c r="F7118" s="436">
        <f t="shared" si="1455"/>
        <v>16</v>
      </c>
      <c r="G7118" s="436">
        <f>VLOOKUP(C7118,'LICH THI'!C:AA,14,0)</f>
        <v>1</v>
      </c>
      <c r="H7118" s="436">
        <f t="shared" si="1446"/>
        <v>1</v>
      </c>
      <c r="I7118" s="436" t="str">
        <f t="shared" si="1447"/>
        <v>Ngô Mạnh Tuấn</v>
      </c>
      <c r="J7118" s="436"/>
      <c r="K7118" s="436">
        <f t="shared" si="1448"/>
        <v>1</v>
      </c>
      <c r="L7118" s="436" t="str">
        <f t="shared" si="1449"/>
        <v>DL3CA41-DL-1</v>
      </c>
      <c r="M7118" s="436">
        <f t="shared" si="1450"/>
        <v>9</v>
      </c>
      <c r="N7118" s="437">
        <f t="shared" si="1456"/>
        <v>16</v>
      </c>
      <c r="O7118" s="437"/>
      <c r="P7118" s="430" t="str">
        <f t="shared" si="1451"/>
        <v/>
      </c>
      <c r="U7118" s="177">
        <v>5</v>
      </c>
      <c r="V7118" s="177" t="s">
        <v>4902</v>
      </c>
      <c r="W7118" s="177" t="s">
        <v>5160</v>
      </c>
      <c r="X7118" s="177" t="s">
        <v>2721</v>
      </c>
      <c r="Y7118" s="177" t="s">
        <v>6160</v>
      </c>
      <c r="Z7118" s="177" t="s">
        <v>7492</v>
      </c>
      <c r="AA7118" s="525" t="s">
        <v>6161</v>
      </c>
      <c r="AB7118" s="399" t="str">
        <f t="shared" si="1452"/>
        <v>DL3CA41</v>
      </c>
      <c r="AC7118" s="399" t="str">
        <f t="shared" si="1453"/>
        <v>DL3CA41-DL</v>
      </c>
      <c r="AD7118" t="str">
        <f>Y7118&amp;"-"&amp;VLOOKUP(AC7118,'LICH THI'!C:AA,9,0)</f>
        <v>65DLCD20643-42470</v>
      </c>
      <c r="AE7118">
        <f t="shared" si="1454"/>
        <v>1</v>
      </c>
    </row>
    <row r="7119" spans="1:31" x14ac:dyDescent="0.25">
      <c r="A7119" s="436" t="str">
        <f t="shared" si="1444"/>
        <v>DL3CA41-DL-9</v>
      </c>
      <c r="B7119" s="436">
        <f>COUNTIF(AC$4:AC7119,AC7119)</f>
        <v>9</v>
      </c>
      <c r="C7119" s="436" t="str">
        <f t="shared" si="1445"/>
        <v>DL3CA41-DL</v>
      </c>
      <c r="D7119" s="436">
        <f>VLOOKUP(C7119,'LICH THI'!C:AA,12,0)</f>
        <v>16</v>
      </c>
      <c r="E7119" s="436">
        <f>VLOOKUP(C7119,'LICH THI'!C:AA,13,0)</f>
        <v>16</v>
      </c>
      <c r="F7119" s="436">
        <f t="shared" si="1455"/>
        <v>16</v>
      </c>
      <c r="G7119" s="436">
        <f>VLOOKUP(C7119,'LICH THI'!C:AA,14,0)</f>
        <v>1</v>
      </c>
      <c r="H7119" s="436">
        <f t="shared" si="1446"/>
        <v>1</v>
      </c>
      <c r="I7119" s="436" t="str">
        <f t="shared" si="1447"/>
        <v>Nguyễn Anh Tuấn</v>
      </c>
      <c r="J7119" s="436"/>
      <c r="K7119" s="436">
        <f t="shared" si="1448"/>
        <v>1</v>
      </c>
      <c r="L7119" s="436" t="str">
        <f t="shared" si="1449"/>
        <v>DL3CA41-DL-1</v>
      </c>
      <c r="M7119" s="436">
        <f t="shared" si="1450"/>
        <v>9</v>
      </c>
      <c r="N7119" s="437">
        <f t="shared" si="1456"/>
        <v>1</v>
      </c>
      <c r="O7119" s="437"/>
      <c r="P7119" s="430" t="str">
        <f t="shared" si="1451"/>
        <v/>
      </c>
      <c r="U7119" s="177">
        <v>9</v>
      </c>
      <c r="V7119" s="177" t="s">
        <v>4915</v>
      </c>
      <c r="W7119" s="177" t="s">
        <v>2995</v>
      </c>
      <c r="X7119" s="177" t="s">
        <v>2721</v>
      </c>
      <c r="Y7119" s="177" t="s">
        <v>6168</v>
      </c>
      <c r="Z7119" s="177" t="s">
        <v>7492</v>
      </c>
      <c r="AA7119" s="525" t="s">
        <v>6169</v>
      </c>
      <c r="AB7119" s="399" t="str">
        <f t="shared" si="1452"/>
        <v>DL3CA41</v>
      </c>
      <c r="AC7119" s="399" t="str">
        <f t="shared" si="1453"/>
        <v>DL3CA41-DL</v>
      </c>
      <c r="AD7119" t="str">
        <f>Y7119&amp;"-"&amp;VLOOKUP(AC7119,'LICH THI'!C:AA,9,0)</f>
        <v>65DLCD20724-42470</v>
      </c>
      <c r="AE7119">
        <f t="shared" si="1454"/>
        <v>1</v>
      </c>
    </row>
    <row r="7120" spans="1:31" x14ac:dyDescent="0.25">
      <c r="A7120" s="436" t="str">
        <f t="shared" si="1444"/>
        <v>DL3CA53-DL-1</v>
      </c>
      <c r="B7120" s="436">
        <f>COUNTIF(AC$4:AC7120,AC7120)</f>
        <v>1</v>
      </c>
      <c r="C7120" s="436" t="str">
        <f t="shared" si="1445"/>
        <v>DL3CA53-DL</v>
      </c>
      <c r="D7120" s="436">
        <f>VLOOKUP(C7120,'LICH THI'!C:AA,12,0)</f>
        <v>28</v>
      </c>
      <c r="E7120" s="436">
        <f>VLOOKUP(C7120,'LICH THI'!C:AA,13,0)</f>
        <v>28</v>
      </c>
      <c r="F7120" s="436">
        <f t="shared" si="1455"/>
        <v>28</v>
      </c>
      <c r="G7120" s="436">
        <f>VLOOKUP(C7120,'LICH THI'!C:AA,14,0)</f>
        <v>1</v>
      </c>
      <c r="H7120" s="436">
        <f t="shared" si="1446"/>
        <v>1</v>
      </c>
      <c r="I7120" s="436" t="str">
        <f t="shared" si="1447"/>
        <v>Nguyễn Văn Ánh</v>
      </c>
      <c r="J7120" s="436"/>
      <c r="K7120" s="436">
        <f t="shared" si="1448"/>
        <v>1</v>
      </c>
      <c r="L7120" s="436" t="str">
        <f t="shared" si="1449"/>
        <v>DL3CA53-DL-1</v>
      </c>
      <c r="M7120" s="436">
        <f t="shared" si="1450"/>
        <v>25</v>
      </c>
      <c r="N7120" s="437">
        <f t="shared" si="1456"/>
        <v>5</v>
      </c>
      <c r="O7120" s="437"/>
      <c r="P7120" s="430" t="str">
        <f t="shared" si="1451"/>
        <v/>
      </c>
      <c r="U7120" s="177">
        <v>1</v>
      </c>
      <c r="V7120" s="177" t="s">
        <v>4975</v>
      </c>
      <c r="W7120" s="177" t="s">
        <v>2741</v>
      </c>
      <c r="X7120" s="177" t="s">
        <v>3021</v>
      </c>
      <c r="Y7120" s="177" t="s">
        <v>7532</v>
      </c>
      <c r="Z7120" s="177" t="s">
        <v>7533</v>
      </c>
      <c r="AA7120" s="525" t="s">
        <v>7534</v>
      </c>
      <c r="AB7120" s="399" t="str">
        <f t="shared" si="1452"/>
        <v>DL3CA53</v>
      </c>
      <c r="AC7120" s="399" t="str">
        <f t="shared" si="1453"/>
        <v>DL3CA53-DL</v>
      </c>
      <c r="AD7120" t="str">
        <f>Y7120&amp;"-"&amp;VLOOKUP(AC7120,'LICH THI'!C:AA,9,0)</f>
        <v>65DLCD21085-42470</v>
      </c>
      <c r="AE7120">
        <f t="shared" si="1454"/>
        <v>1</v>
      </c>
    </row>
    <row r="7121" spans="1:31" x14ac:dyDescent="0.25">
      <c r="A7121" s="436" t="str">
        <f t="shared" si="1444"/>
        <v>DL3CA53-DL-2</v>
      </c>
      <c r="B7121" s="436">
        <f>COUNTIF(AC$4:AC7121,AC7121)</f>
        <v>2</v>
      </c>
      <c r="C7121" s="436" t="str">
        <f t="shared" si="1445"/>
        <v>DL3CA53-DL</v>
      </c>
      <c r="D7121" s="436">
        <f>VLOOKUP(C7121,'LICH THI'!C:AA,12,0)</f>
        <v>28</v>
      </c>
      <c r="E7121" s="436">
        <f>VLOOKUP(C7121,'LICH THI'!C:AA,13,0)</f>
        <v>28</v>
      </c>
      <c r="F7121" s="436">
        <f t="shared" si="1455"/>
        <v>28</v>
      </c>
      <c r="G7121" s="436">
        <f>VLOOKUP(C7121,'LICH THI'!C:AA,14,0)</f>
        <v>1</v>
      </c>
      <c r="H7121" s="436">
        <f t="shared" si="1446"/>
        <v>1</v>
      </c>
      <c r="I7121" s="436" t="str">
        <f t="shared" si="1447"/>
        <v>Hoàng Quốc Bảo</v>
      </c>
      <c r="J7121" s="436"/>
      <c r="K7121" s="436">
        <f t="shared" si="1448"/>
        <v>1</v>
      </c>
      <c r="L7121" s="436" t="str">
        <f t="shared" si="1449"/>
        <v>DL3CA53-DL-1</v>
      </c>
      <c r="M7121" s="436">
        <f t="shared" si="1450"/>
        <v>25</v>
      </c>
      <c r="N7121" s="437">
        <f t="shared" si="1456"/>
        <v>6</v>
      </c>
      <c r="O7121" s="437"/>
      <c r="P7121" s="430" t="str">
        <f t="shared" si="1451"/>
        <v/>
      </c>
      <c r="U7121" s="177">
        <v>1</v>
      </c>
      <c r="V7121" s="177" t="s">
        <v>4902</v>
      </c>
      <c r="W7121" s="177" t="s">
        <v>6643</v>
      </c>
      <c r="X7121" s="177" t="s">
        <v>3427</v>
      </c>
      <c r="Y7121" s="177" t="s">
        <v>7272</v>
      </c>
      <c r="Z7121" s="177" t="s">
        <v>7342</v>
      </c>
      <c r="AA7121" s="525" t="s">
        <v>7029</v>
      </c>
      <c r="AB7121" s="399" t="str">
        <f t="shared" si="1452"/>
        <v>DL3CA53</v>
      </c>
      <c r="AC7121" s="399" t="str">
        <f t="shared" si="1453"/>
        <v>DL3CA53-DL</v>
      </c>
      <c r="AD7121" t="str">
        <f>Y7121&amp;"-"&amp;VLOOKUP(AC7121,'LICH THI'!C:AA,9,0)</f>
        <v>65DLCD20510-42470</v>
      </c>
      <c r="AE7121">
        <f t="shared" si="1454"/>
        <v>1</v>
      </c>
    </row>
    <row r="7122" spans="1:31" x14ac:dyDescent="0.25">
      <c r="A7122" s="436" t="str">
        <f t="shared" si="1444"/>
        <v>DL3CA53-DL-3</v>
      </c>
      <c r="B7122" s="436">
        <f>COUNTIF(AC$4:AC7122,AC7122)</f>
        <v>3</v>
      </c>
      <c r="C7122" s="436" t="str">
        <f t="shared" si="1445"/>
        <v>DL3CA53-DL</v>
      </c>
      <c r="D7122" s="436">
        <f>VLOOKUP(C7122,'LICH THI'!C:AA,12,0)</f>
        <v>28</v>
      </c>
      <c r="E7122" s="436">
        <f>VLOOKUP(C7122,'LICH THI'!C:AA,13,0)</f>
        <v>28</v>
      </c>
      <c r="F7122" s="436">
        <f t="shared" si="1455"/>
        <v>28</v>
      </c>
      <c r="G7122" s="436">
        <f>VLOOKUP(C7122,'LICH THI'!C:AA,14,0)</f>
        <v>1</v>
      </c>
      <c r="H7122" s="436">
        <f t="shared" si="1446"/>
        <v>1</v>
      </c>
      <c r="I7122" s="436" t="str">
        <f t="shared" si="1447"/>
        <v>Nguyễn Văn Cao</v>
      </c>
      <c r="J7122" s="436"/>
      <c r="K7122" s="436">
        <f t="shared" si="1448"/>
        <v>1</v>
      </c>
      <c r="L7122" s="436" t="str">
        <f t="shared" si="1449"/>
        <v>DL3CA53-DL-1</v>
      </c>
      <c r="M7122" s="436">
        <f t="shared" si="1450"/>
        <v>25</v>
      </c>
      <c r="N7122" s="437">
        <f t="shared" si="1456"/>
        <v>7</v>
      </c>
      <c r="O7122" s="437"/>
      <c r="P7122" s="430" t="str">
        <f t="shared" si="1451"/>
        <v/>
      </c>
      <c r="U7122" s="177">
        <v>2</v>
      </c>
      <c r="V7122" s="177" t="s">
        <v>4975</v>
      </c>
      <c r="W7122" s="177" t="s">
        <v>2741</v>
      </c>
      <c r="X7122" s="177" t="s">
        <v>2853</v>
      </c>
      <c r="Y7122" s="177" t="s">
        <v>7177</v>
      </c>
      <c r="Z7122" s="177" t="s">
        <v>7533</v>
      </c>
      <c r="AA7122" s="525" t="s">
        <v>3248</v>
      </c>
      <c r="AB7122" s="399" t="str">
        <f t="shared" si="1452"/>
        <v>DL3CA53</v>
      </c>
      <c r="AC7122" s="399" t="str">
        <f t="shared" si="1453"/>
        <v>DL3CA53-DL</v>
      </c>
      <c r="AD7122" t="str">
        <f>Y7122&amp;"-"&amp;VLOOKUP(AC7122,'LICH THI'!C:AA,9,0)</f>
        <v>65DLCD20558-42470</v>
      </c>
      <c r="AE7122">
        <f t="shared" si="1454"/>
        <v>1</v>
      </c>
    </row>
    <row r="7123" spans="1:31" x14ac:dyDescent="0.25">
      <c r="A7123" s="436" t="str">
        <f t="shared" si="1444"/>
        <v>DL3CA53-DL-4</v>
      </c>
      <c r="B7123" s="436">
        <f>COUNTIF(AC$4:AC7123,AC7123)</f>
        <v>4</v>
      </c>
      <c r="C7123" s="436" t="str">
        <f t="shared" si="1445"/>
        <v>DL3CA53-DL</v>
      </c>
      <c r="D7123" s="436">
        <f>VLOOKUP(C7123,'LICH THI'!C:AA,12,0)</f>
        <v>28</v>
      </c>
      <c r="E7123" s="436">
        <f>VLOOKUP(C7123,'LICH THI'!C:AA,13,0)</f>
        <v>28</v>
      </c>
      <c r="F7123" s="436">
        <f t="shared" si="1455"/>
        <v>28</v>
      </c>
      <c r="G7123" s="436">
        <f>VLOOKUP(C7123,'LICH THI'!C:AA,14,0)</f>
        <v>1</v>
      </c>
      <c r="H7123" s="436">
        <f t="shared" si="1446"/>
        <v>1</v>
      </c>
      <c r="I7123" s="436" t="str">
        <f t="shared" si="1447"/>
        <v>Đinh Cao Cường</v>
      </c>
      <c r="J7123" s="436"/>
      <c r="K7123" s="436">
        <f t="shared" si="1448"/>
        <v>1</v>
      </c>
      <c r="L7123" s="436" t="str">
        <f t="shared" si="1449"/>
        <v>DL3CA53-DL-1</v>
      </c>
      <c r="M7123" s="436">
        <f t="shared" si="1450"/>
        <v>25</v>
      </c>
      <c r="N7123" s="437">
        <f t="shared" si="1456"/>
        <v>8</v>
      </c>
      <c r="O7123" s="437"/>
      <c r="P7123" s="430" t="str">
        <f t="shared" si="1451"/>
        <v/>
      </c>
      <c r="U7123" s="177">
        <v>9</v>
      </c>
      <c r="V7123" s="177" t="s">
        <v>4915</v>
      </c>
      <c r="W7123" s="177" t="s">
        <v>4919</v>
      </c>
      <c r="X7123" s="177" t="s">
        <v>2735</v>
      </c>
      <c r="Y7123" s="177" t="s">
        <v>4920</v>
      </c>
      <c r="Z7123" s="177" t="s">
        <v>7342</v>
      </c>
      <c r="AA7123" s="525" t="s">
        <v>4921</v>
      </c>
      <c r="AB7123" s="399" t="str">
        <f t="shared" si="1452"/>
        <v>DL3CA53</v>
      </c>
      <c r="AC7123" s="399" t="str">
        <f t="shared" si="1453"/>
        <v>DL3CA53-DL</v>
      </c>
      <c r="AD7123" t="str">
        <f>Y7123&amp;"-"&amp;VLOOKUP(AC7123,'LICH THI'!C:AA,9,0)</f>
        <v>65DLCD20603-42470</v>
      </c>
      <c r="AE7123">
        <f t="shared" si="1454"/>
        <v>1</v>
      </c>
    </row>
    <row r="7124" spans="1:31" x14ac:dyDescent="0.25">
      <c r="A7124" s="436" t="str">
        <f t="shared" si="1444"/>
        <v>DL3CA53-DL-5</v>
      </c>
      <c r="B7124" s="436">
        <f>COUNTIF(AC$4:AC7124,AC7124)</f>
        <v>5</v>
      </c>
      <c r="C7124" s="436" t="str">
        <f t="shared" si="1445"/>
        <v>DL3CA53-DL</v>
      </c>
      <c r="D7124" s="436">
        <f>VLOOKUP(C7124,'LICH THI'!C:AA,12,0)</f>
        <v>28</v>
      </c>
      <c r="E7124" s="436">
        <f>VLOOKUP(C7124,'LICH THI'!C:AA,13,0)</f>
        <v>28</v>
      </c>
      <c r="F7124" s="436">
        <f t="shared" si="1455"/>
        <v>28</v>
      </c>
      <c r="G7124" s="436">
        <f>VLOOKUP(C7124,'LICH THI'!C:AA,14,0)</f>
        <v>1</v>
      </c>
      <c r="H7124" s="436">
        <f t="shared" si="1446"/>
        <v>1</v>
      </c>
      <c r="I7124" s="436" t="str">
        <f t="shared" si="1447"/>
        <v>Nguyễn Cảnh Chinh</v>
      </c>
      <c r="J7124" s="436"/>
      <c r="K7124" s="436">
        <f t="shared" si="1448"/>
        <v>1</v>
      </c>
      <c r="L7124" s="436" t="str">
        <f t="shared" si="1449"/>
        <v>DL3CA53-DL-1</v>
      </c>
      <c r="M7124" s="436">
        <f t="shared" si="1450"/>
        <v>25</v>
      </c>
      <c r="N7124" s="437">
        <f t="shared" si="1456"/>
        <v>9</v>
      </c>
      <c r="O7124" s="437"/>
      <c r="P7124" s="430" t="str">
        <f t="shared" si="1451"/>
        <v/>
      </c>
      <c r="U7124" s="177">
        <v>8</v>
      </c>
      <c r="V7124" s="177" t="s">
        <v>4915</v>
      </c>
      <c r="W7124" s="177" t="s">
        <v>4916</v>
      </c>
      <c r="X7124" s="177" t="s">
        <v>4163</v>
      </c>
      <c r="Y7124" s="177" t="s">
        <v>4917</v>
      </c>
      <c r="Z7124" s="177" t="s">
        <v>7342</v>
      </c>
      <c r="AA7124" s="525" t="s">
        <v>4918</v>
      </c>
      <c r="AB7124" s="399" t="str">
        <f t="shared" si="1452"/>
        <v>DL3CA53</v>
      </c>
      <c r="AC7124" s="399" t="str">
        <f t="shared" si="1453"/>
        <v>DL3CA53-DL</v>
      </c>
      <c r="AD7124" t="str">
        <f>Y7124&amp;"-"&amp;VLOOKUP(AC7124,'LICH THI'!C:AA,9,0)</f>
        <v>65DLCD21038-42470</v>
      </c>
      <c r="AE7124">
        <f t="shared" si="1454"/>
        <v>1</v>
      </c>
    </row>
    <row r="7125" spans="1:31" x14ac:dyDescent="0.25">
      <c r="A7125" s="436" t="str">
        <f t="shared" si="1444"/>
        <v>DL3CA53-DL-6</v>
      </c>
      <c r="B7125" s="436">
        <f>COUNTIF(AC$4:AC7125,AC7125)</f>
        <v>6</v>
      </c>
      <c r="C7125" s="436" t="str">
        <f t="shared" si="1445"/>
        <v>DL3CA53-DL</v>
      </c>
      <c r="D7125" s="436">
        <f>VLOOKUP(C7125,'LICH THI'!C:AA,12,0)</f>
        <v>28</v>
      </c>
      <c r="E7125" s="436">
        <f>VLOOKUP(C7125,'LICH THI'!C:AA,13,0)</f>
        <v>28</v>
      </c>
      <c r="F7125" s="436">
        <f t="shared" si="1455"/>
        <v>28</v>
      </c>
      <c r="G7125" s="436">
        <f>VLOOKUP(C7125,'LICH THI'!C:AA,14,0)</f>
        <v>1</v>
      </c>
      <c r="H7125" s="436">
        <f t="shared" si="1446"/>
        <v>1</v>
      </c>
      <c r="I7125" s="436" t="str">
        <f t="shared" si="1447"/>
        <v>Trần Đức Hoàng</v>
      </c>
      <c r="J7125" s="436"/>
      <c r="K7125" s="436">
        <f t="shared" si="1448"/>
        <v>1</v>
      </c>
      <c r="L7125" s="436" t="str">
        <f t="shared" si="1449"/>
        <v>DL3CA53-DL-1</v>
      </c>
      <c r="M7125" s="436">
        <f t="shared" si="1450"/>
        <v>25</v>
      </c>
      <c r="N7125" s="437">
        <f t="shared" si="1456"/>
        <v>10</v>
      </c>
      <c r="O7125" s="437"/>
      <c r="P7125" s="430" t="str">
        <f t="shared" si="1451"/>
        <v/>
      </c>
      <c r="U7125" s="177">
        <v>3</v>
      </c>
      <c r="V7125" s="177" t="s">
        <v>4975</v>
      </c>
      <c r="W7125" s="177" t="s">
        <v>3184</v>
      </c>
      <c r="X7125" s="177" t="s">
        <v>2834</v>
      </c>
      <c r="Y7125" s="177" t="s">
        <v>7535</v>
      </c>
      <c r="Z7125" s="177" t="s">
        <v>7533</v>
      </c>
      <c r="AA7125" s="525" t="s">
        <v>7536</v>
      </c>
      <c r="AB7125" s="399" t="str">
        <f t="shared" si="1452"/>
        <v>DL3CA53</v>
      </c>
      <c r="AC7125" s="399" t="str">
        <f t="shared" si="1453"/>
        <v>DL3CA53-DL</v>
      </c>
      <c r="AD7125" t="str">
        <f>Y7125&amp;"-"&amp;VLOOKUP(AC7125,'LICH THI'!C:AA,9,0)</f>
        <v>65DLCD20529-42470</v>
      </c>
      <c r="AE7125">
        <f t="shared" si="1454"/>
        <v>1</v>
      </c>
    </row>
    <row r="7126" spans="1:31" x14ac:dyDescent="0.25">
      <c r="A7126" s="436" t="str">
        <f t="shared" si="1444"/>
        <v>DL3CA53-DL-7</v>
      </c>
      <c r="B7126" s="436">
        <f>COUNTIF(AC$4:AC7126,AC7126)</f>
        <v>7</v>
      </c>
      <c r="C7126" s="436" t="str">
        <f t="shared" si="1445"/>
        <v>DL3CA53-DL</v>
      </c>
      <c r="D7126" s="436">
        <f>VLOOKUP(C7126,'LICH THI'!C:AA,12,0)</f>
        <v>28</v>
      </c>
      <c r="E7126" s="436">
        <f>VLOOKUP(C7126,'LICH THI'!C:AA,13,0)</f>
        <v>28</v>
      </c>
      <c r="F7126" s="436">
        <f t="shared" si="1455"/>
        <v>28</v>
      </c>
      <c r="G7126" s="436">
        <f>VLOOKUP(C7126,'LICH THI'!C:AA,14,0)</f>
        <v>1</v>
      </c>
      <c r="H7126" s="436">
        <f t="shared" si="1446"/>
        <v>1</v>
      </c>
      <c r="I7126" s="436" t="str">
        <f t="shared" si="1447"/>
        <v>Trịnh Văn Huy</v>
      </c>
      <c r="J7126" s="436"/>
      <c r="K7126" s="436">
        <f t="shared" si="1448"/>
        <v>1</v>
      </c>
      <c r="L7126" s="436" t="str">
        <f t="shared" si="1449"/>
        <v>DL3CA53-DL-1</v>
      </c>
      <c r="M7126" s="436">
        <f t="shared" si="1450"/>
        <v>25</v>
      </c>
      <c r="N7126" s="437">
        <f t="shared" si="1456"/>
        <v>11</v>
      </c>
      <c r="O7126" s="437"/>
      <c r="P7126" s="430" t="str">
        <f t="shared" si="1451"/>
        <v/>
      </c>
      <c r="U7126" s="177">
        <v>4</v>
      </c>
      <c r="V7126" s="177" t="s">
        <v>4975</v>
      </c>
      <c r="W7126" s="177" t="s">
        <v>2972</v>
      </c>
      <c r="X7126" s="177" t="s">
        <v>2911</v>
      </c>
      <c r="Y7126" s="177" t="s">
        <v>7178</v>
      </c>
      <c r="Z7126" s="177" t="s">
        <v>7533</v>
      </c>
      <c r="AA7126" s="525" t="s">
        <v>7179</v>
      </c>
      <c r="AB7126" s="399" t="str">
        <f t="shared" si="1452"/>
        <v>DL3CA53</v>
      </c>
      <c r="AC7126" s="399" t="str">
        <f t="shared" si="1453"/>
        <v>DL3CA53-DL</v>
      </c>
      <c r="AD7126" t="str">
        <f>Y7126&amp;"-"&amp;VLOOKUP(AC7126,'LICH THI'!C:AA,9,0)</f>
        <v>65DLCD20580-42470</v>
      </c>
      <c r="AE7126">
        <f t="shared" si="1454"/>
        <v>1</v>
      </c>
    </row>
    <row r="7127" spans="1:31" x14ac:dyDescent="0.25">
      <c r="A7127" s="436" t="str">
        <f t="shared" si="1444"/>
        <v>DL3CA53-DL-8</v>
      </c>
      <c r="B7127" s="436">
        <f>COUNTIF(AC$4:AC7127,AC7127)</f>
        <v>8</v>
      </c>
      <c r="C7127" s="436" t="str">
        <f t="shared" si="1445"/>
        <v>DL3CA53-DL</v>
      </c>
      <c r="D7127" s="436">
        <f>VLOOKUP(C7127,'LICH THI'!C:AA,12,0)</f>
        <v>28</v>
      </c>
      <c r="E7127" s="436">
        <f>VLOOKUP(C7127,'LICH THI'!C:AA,13,0)</f>
        <v>28</v>
      </c>
      <c r="F7127" s="436">
        <f t="shared" si="1455"/>
        <v>28</v>
      </c>
      <c r="G7127" s="436">
        <f>VLOOKUP(C7127,'LICH THI'!C:AA,14,0)</f>
        <v>1</v>
      </c>
      <c r="H7127" s="436">
        <f t="shared" si="1446"/>
        <v>1</v>
      </c>
      <c r="I7127" s="436" t="str">
        <f t="shared" si="1447"/>
        <v>Cao Văn Lanh</v>
      </c>
      <c r="J7127" s="436"/>
      <c r="K7127" s="436">
        <f t="shared" si="1448"/>
        <v>1</v>
      </c>
      <c r="L7127" s="436" t="str">
        <f t="shared" si="1449"/>
        <v>DL3CA53-DL-1</v>
      </c>
      <c r="M7127" s="436">
        <f t="shared" si="1450"/>
        <v>25</v>
      </c>
      <c r="N7127" s="437">
        <f t="shared" si="1456"/>
        <v>12</v>
      </c>
      <c r="O7127" s="437"/>
      <c r="P7127" s="430" t="str">
        <f t="shared" si="1451"/>
        <v/>
      </c>
      <c r="U7127" s="177">
        <v>2</v>
      </c>
      <c r="V7127" s="177" t="s">
        <v>4902</v>
      </c>
      <c r="W7127" s="177" t="s">
        <v>3257</v>
      </c>
      <c r="X7127" s="177" t="s">
        <v>6137</v>
      </c>
      <c r="Y7127" s="177" t="s">
        <v>6138</v>
      </c>
      <c r="Z7127" s="177" t="s">
        <v>7342</v>
      </c>
      <c r="AA7127" s="525" t="s">
        <v>6139</v>
      </c>
      <c r="AB7127" s="399" t="str">
        <f t="shared" si="1452"/>
        <v>DL3CA53</v>
      </c>
      <c r="AC7127" s="399" t="str">
        <f t="shared" si="1453"/>
        <v>DL3CA53-DL</v>
      </c>
      <c r="AD7127" t="str">
        <f>Y7127&amp;"-"&amp;VLOOKUP(AC7127,'LICH THI'!C:AA,9,0)</f>
        <v>65DLCD21077-42470</v>
      </c>
      <c r="AE7127">
        <f t="shared" si="1454"/>
        <v>1</v>
      </c>
    </row>
    <row r="7128" spans="1:31" x14ac:dyDescent="0.25">
      <c r="A7128" s="436" t="str">
        <f t="shared" si="1444"/>
        <v>DL3CA53-DL-9</v>
      </c>
      <c r="B7128" s="436">
        <f>COUNTIF(AC$4:AC7128,AC7128)</f>
        <v>9</v>
      </c>
      <c r="C7128" s="436" t="str">
        <f t="shared" si="1445"/>
        <v>DL3CA53-DL</v>
      </c>
      <c r="D7128" s="436">
        <f>VLOOKUP(C7128,'LICH THI'!C:AA,12,0)</f>
        <v>28</v>
      </c>
      <c r="E7128" s="436">
        <f>VLOOKUP(C7128,'LICH THI'!C:AA,13,0)</f>
        <v>28</v>
      </c>
      <c r="F7128" s="436">
        <f t="shared" si="1455"/>
        <v>28</v>
      </c>
      <c r="G7128" s="436">
        <f>VLOOKUP(C7128,'LICH THI'!C:AA,14,0)</f>
        <v>1</v>
      </c>
      <c r="H7128" s="436">
        <f t="shared" si="1446"/>
        <v>1</v>
      </c>
      <c r="I7128" s="436" t="str">
        <f t="shared" si="1447"/>
        <v>Trần Văn Luân</v>
      </c>
      <c r="J7128" s="436"/>
      <c r="K7128" s="436">
        <f t="shared" si="1448"/>
        <v>1</v>
      </c>
      <c r="L7128" s="436" t="str">
        <f t="shared" si="1449"/>
        <v>DL3CA53-DL-1</v>
      </c>
      <c r="M7128" s="436">
        <f t="shared" si="1450"/>
        <v>25</v>
      </c>
      <c r="N7128" s="437">
        <f t="shared" si="1456"/>
        <v>13</v>
      </c>
      <c r="O7128" s="437"/>
      <c r="P7128" s="430" t="str">
        <f t="shared" si="1451"/>
        <v/>
      </c>
      <c r="U7128" s="177">
        <v>3</v>
      </c>
      <c r="V7128" s="177" t="s">
        <v>4902</v>
      </c>
      <c r="W7128" s="177" t="s">
        <v>2757</v>
      </c>
      <c r="X7128" s="177" t="s">
        <v>3608</v>
      </c>
      <c r="Y7128" s="177" t="s">
        <v>7343</v>
      </c>
      <c r="Z7128" s="177" t="s">
        <v>7342</v>
      </c>
      <c r="AA7128" s="525" t="s">
        <v>7344</v>
      </c>
      <c r="AB7128" s="399" t="str">
        <f t="shared" si="1452"/>
        <v>DL3CA53</v>
      </c>
      <c r="AC7128" s="399" t="str">
        <f t="shared" si="1453"/>
        <v>DL3CA53-DL</v>
      </c>
      <c r="AD7128" t="str">
        <f>Y7128&amp;"-"&amp;VLOOKUP(AC7128,'LICH THI'!C:AA,9,0)</f>
        <v>65DLCD20734-42470</v>
      </c>
      <c r="AE7128">
        <f t="shared" si="1454"/>
        <v>1</v>
      </c>
    </row>
    <row r="7129" spans="1:31" x14ac:dyDescent="0.25">
      <c r="A7129" s="436" t="str">
        <f t="shared" si="1444"/>
        <v>DL3CA53-DL-10</v>
      </c>
      <c r="B7129" s="436">
        <f>COUNTIF(AC$4:AC7129,AC7129)</f>
        <v>10</v>
      </c>
      <c r="C7129" s="436" t="str">
        <f t="shared" si="1445"/>
        <v>DL3CA53-DL</v>
      </c>
      <c r="D7129" s="436">
        <f>VLOOKUP(C7129,'LICH THI'!C:AA,12,0)</f>
        <v>28</v>
      </c>
      <c r="E7129" s="436">
        <f>VLOOKUP(C7129,'LICH THI'!C:AA,13,0)</f>
        <v>28</v>
      </c>
      <c r="F7129" s="436">
        <f t="shared" si="1455"/>
        <v>28</v>
      </c>
      <c r="G7129" s="436">
        <f>VLOOKUP(C7129,'LICH THI'!C:AA,14,0)</f>
        <v>1</v>
      </c>
      <c r="H7129" s="436">
        <f t="shared" si="1446"/>
        <v>1</v>
      </c>
      <c r="I7129" s="436" t="str">
        <f t="shared" si="1447"/>
        <v>Nguyễn Thiệu Minh</v>
      </c>
      <c r="J7129" s="436"/>
      <c r="K7129" s="436">
        <f t="shared" si="1448"/>
        <v>1</v>
      </c>
      <c r="L7129" s="436" t="str">
        <f t="shared" si="1449"/>
        <v>DL3CA53-DL-1</v>
      </c>
      <c r="M7129" s="436">
        <f t="shared" si="1450"/>
        <v>25</v>
      </c>
      <c r="N7129" s="437">
        <f t="shared" si="1456"/>
        <v>14</v>
      </c>
      <c r="O7129" s="437"/>
      <c r="P7129" s="430" t="str">
        <f t="shared" si="1451"/>
        <v/>
      </c>
      <c r="U7129" s="177">
        <v>10</v>
      </c>
      <c r="V7129" s="177" t="s">
        <v>4915</v>
      </c>
      <c r="W7129" s="177" t="s">
        <v>4947</v>
      </c>
      <c r="X7129" s="177" t="s">
        <v>2713</v>
      </c>
      <c r="Y7129" s="177" t="s">
        <v>4948</v>
      </c>
      <c r="Z7129" s="177" t="s">
        <v>7342</v>
      </c>
      <c r="AA7129" s="525" t="s">
        <v>4949</v>
      </c>
      <c r="AB7129" s="399" t="str">
        <f t="shared" si="1452"/>
        <v>DL3CA53</v>
      </c>
      <c r="AC7129" s="399" t="str">
        <f t="shared" si="1453"/>
        <v>DL3CA53-DL</v>
      </c>
      <c r="AD7129" t="str">
        <f>Y7129&amp;"-"&amp;VLOOKUP(AC7129,'LICH THI'!C:AA,9,0)</f>
        <v>65DLCD20717-42470</v>
      </c>
      <c r="AE7129">
        <f t="shared" si="1454"/>
        <v>1</v>
      </c>
    </row>
    <row r="7130" spans="1:31" x14ac:dyDescent="0.25">
      <c r="A7130" s="436" t="str">
        <f t="shared" si="1444"/>
        <v>DL3CA53-DL-11</v>
      </c>
      <c r="B7130" s="436">
        <f>COUNTIF(AC$4:AC7130,AC7130)</f>
        <v>11</v>
      </c>
      <c r="C7130" s="436" t="str">
        <f t="shared" si="1445"/>
        <v>DL3CA53-DL</v>
      </c>
      <c r="D7130" s="436">
        <f>VLOOKUP(C7130,'LICH THI'!C:AA,12,0)</f>
        <v>28</v>
      </c>
      <c r="E7130" s="436">
        <f>VLOOKUP(C7130,'LICH THI'!C:AA,13,0)</f>
        <v>28</v>
      </c>
      <c r="F7130" s="436">
        <f t="shared" si="1455"/>
        <v>28</v>
      </c>
      <c r="G7130" s="436">
        <f>VLOOKUP(C7130,'LICH THI'!C:AA,14,0)</f>
        <v>1</v>
      </c>
      <c r="H7130" s="436">
        <f t="shared" si="1446"/>
        <v>1</v>
      </c>
      <c r="I7130" s="436" t="str">
        <f t="shared" si="1447"/>
        <v>Bùi Đức Nam</v>
      </c>
      <c r="J7130" s="436"/>
      <c r="K7130" s="436">
        <f t="shared" si="1448"/>
        <v>1</v>
      </c>
      <c r="L7130" s="436" t="str">
        <f t="shared" si="1449"/>
        <v>DL3CA53-DL-1</v>
      </c>
      <c r="M7130" s="436">
        <f t="shared" si="1450"/>
        <v>25</v>
      </c>
      <c r="N7130" s="437">
        <f t="shared" si="1456"/>
        <v>15</v>
      </c>
      <c r="O7130" s="437"/>
      <c r="P7130" s="430" t="str">
        <f t="shared" si="1451"/>
        <v/>
      </c>
      <c r="U7130" s="177">
        <v>11</v>
      </c>
      <c r="V7130" s="177" t="s">
        <v>4915</v>
      </c>
      <c r="W7130" s="177" t="s">
        <v>2877</v>
      </c>
      <c r="X7130" s="177" t="s">
        <v>2773</v>
      </c>
      <c r="Y7130" s="177" t="s">
        <v>6778</v>
      </c>
      <c r="Z7130" s="177" t="s">
        <v>7342</v>
      </c>
      <c r="AA7130" s="525" t="s">
        <v>6779</v>
      </c>
      <c r="AB7130" s="399" t="str">
        <f t="shared" si="1452"/>
        <v>DL3CA53</v>
      </c>
      <c r="AC7130" s="399" t="str">
        <f t="shared" si="1453"/>
        <v>DL3CA53-DL</v>
      </c>
      <c r="AD7130" t="str">
        <f>Y7130&amp;"-"&amp;VLOOKUP(AC7130,'LICH THI'!C:AA,9,0)</f>
        <v>65DLCD21053-42470</v>
      </c>
      <c r="AE7130">
        <f t="shared" si="1454"/>
        <v>1</v>
      </c>
    </row>
    <row r="7131" spans="1:31" x14ac:dyDescent="0.25">
      <c r="A7131" s="436" t="str">
        <f t="shared" si="1444"/>
        <v>DL3CA53-DL-12</v>
      </c>
      <c r="B7131" s="436">
        <f>COUNTIF(AC$4:AC7131,AC7131)</f>
        <v>12</v>
      </c>
      <c r="C7131" s="436" t="str">
        <f t="shared" si="1445"/>
        <v>DL3CA53-DL</v>
      </c>
      <c r="D7131" s="436">
        <f>VLOOKUP(C7131,'LICH THI'!C:AA,12,0)</f>
        <v>28</v>
      </c>
      <c r="E7131" s="436">
        <f>VLOOKUP(C7131,'LICH THI'!C:AA,13,0)</f>
        <v>28</v>
      </c>
      <c r="F7131" s="436">
        <f t="shared" si="1455"/>
        <v>28</v>
      </c>
      <c r="G7131" s="436">
        <f>VLOOKUP(C7131,'LICH THI'!C:AA,14,0)</f>
        <v>1</v>
      </c>
      <c r="H7131" s="436">
        <f t="shared" si="1446"/>
        <v>1</v>
      </c>
      <c r="I7131" s="436" t="str">
        <f t="shared" si="1447"/>
        <v>Lê Phong Sơn</v>
      </c>
      <c r="J7131" s="436"/>
      <c r="K7131" s="436">
        <f t="shared" si="1448"/>
        <v>1</v>
      </c>
      <c r="L7131" s="436" t="str">
        <f t="shared" si="1449"/>
        <v>DL3CA53-DL-1</v>
      </c>
      <c r="M7131" s="436">
        <f t="shared" si="1450"/>
        <v>25</v>
      </c>
      <c r="N7131" s="437">
        <f t="shared" si="1456"/>
        <v>16</v>
      </c>
      <c r="O7131" s="437"/>
      <c r="P7131" s="430" t="str">
        <f t="shared" si="1451"/>
        <v/>
      </c>
      <c r="U7131" s="177">
        <v>4</v>
      </c>
      <c r="V7131" s="177" t="s">
        <v>4902</v>
      </c>
      <c r="W7131" s="177" t="s">
        <v>7030</v>
      </c>
      <c r="X7131" s="177" t="s">
        <v>2688</v>
      </c>
      <c r="Y7131" s="177" t="s">
        <v>7031</v>
      </c>
      <c r="Z7131" s="177" t="s">
        <v>7342</v>
      </c>
      <c r="AA7131" s="525" t="s">
        <v>7032</v>
      </c>
      <c r="AB7131" s="399" t="str">
        <f t="shared" si="1452"/>
        <v>DL3CA53</v>
      </c>
      <c r="AC7131" s="399" t="str">
        <f t="shared" si="1453"/>
        <v>DL3CA53-DL</v>
      </c>
      <c r="AD7131" t="str">
        <f>Y7131&amp;"-"&amp;VLOOKUP(AC7131,'LICH THI'!C:AA,9,0)</f>
        <v>65DLCD21049-42470</v>
      </c>
      <c r="AE7131">
        <f t="shared" si="1454"/>
        <v>1</v>
      </c>
    </row>
    <row r="7132" spans="1:31" x14ac:dyDescent="0.25">
      <c r="A7132" s="436" t="str">
        <f t="shared" si="1444"/>
        <v>DL3CA53-DL-13</v>
      </c>
      <c r="B7132" s="436">
        <f>COUNTIF(AC$4:AC7132,AC7132)</f>
        <v>13</v>
      </c>
      <c r="C7132" s="436" t="str">
        <f t="shared" si="1445"/>
        <v>DL3CA53-DL</v>
      </c>
      <c r="D7132" s="436">
        <f>VLOOKUP(C7132,'LICH THI'!C:AA,12,0)</f>
        <v>28</v>
      </c>
      <c r="E7132" s="436">
        <f>VLOOKUP(C7132,'LICH THI'!C:AA,13,0)</f>
        <v>28</v>
      </c>
      <c r="F7132" s="436">
        <f t="shared" si="1455"/>
        <v>28</v>
      </c>
      <c r="G7132" s="436">
        <f>VLOOKUP(C7132,'LICH THI'!C:AA,14,0)</f>
        <v>1</v>
      </c>
      <c r="H7132" s="436">
        <f t="shared" si="1446"/>
        <v>1</v>
      </c>
      <c r="I7132" s="436" t="str">
        <f t="shared" si="1447"/>
        <v>Nguyễn Tiến Sỹ</v>
      </c>
      <c r="J7132" s="436"/>
      <c r="K7132" s="436">
        <f t="shared" si="1448"/>
        <v>1</v>
      </c>
      <c r="L7132" s="436" t="str">
        <f t="shared" si="1449"/>
        <v>DL3CA53-DL-1</v>
      </c>
      <c r="M7132" s="436">
        <f t="shared" si="1450"/>
        <v>25</v>
      </c>
      <c r="N7132" s="437">
        <f t="shared" si="1456"/>
        <v>17</v>
      </c>
      <c r="O7132" s="437"/>
      <c r="P7132" s="430" t="str">
        <f t="shared" si="1451"/>
        <v/>
      </c>
      <c r="U7132" s="177">
        <v>5</v>
      </c>
      <c r="V7132" s="177" t="s">
        <v>4902</v>
      </c>
      <c r="W7132" s="177" t="s">
        <v>2880</v>
      </c>
      <c r="X7132" s="177" t="s">
        <v>6222</v>
      </c>
      <c r="Y7132" s="177" t="s">
        <v>7033</v>
      </c>
      <c r="Z7132" s="177" t="s">
        <v>7342</v>
      </c>
      <c r="AA7132" s="525" t="s">
        <v>7034</v>
      </c>
      <c r="AB7132" s="399" t="str">
        <f t="shared" si="1452"/>
        <v>DL3CA53</v>
      </c>
      <c r="AC7132" s="399" t="str">
        <f t="shared" si="1453"/>
        <v>DL3CA53-DL</v>
      </c>
      <c r="AD7132" t="str">
        <f>Y7132&amp;"-"&amp;VLOOKUP(AC7132,'LICH THI'!C:AA,9,0)</f>
        <v>65DLCD20698-42470</v>
      </c>
      <c r="AE7132">
        <f t="shared" si="1454"/>
        <v>1</v>
      </c>
    </row>
    <row r="7133" spans="1:31" x14ac:dyDescent="0.25">
      <c r="A7133" s="436" t="str">
        <f t="shared" si="1444"/>
        <v>DL3CA53-DL-14</v>
      </c>
      <c r="B7133" s="436">
        <f>COUNTIF(AC$4:AC7133,AC7133)</f>
        <v>14</v>
      </c>
      <c r="C7133" s="436" t="str">
        <f t="shared" si="1445"/>
        <v>DL3CA53-DL</v>
      </c>
      <c r="D7133" s="436">
        <f>VLOOKUP(C7133,'LICH THI'!C:AA,12,0)</f>
        <v>28</v>
      </c>
      <c r="E7133" s="436">
        <f>VLOOKUP(C7133,'LICH THI'!C:AA,13,0)</f>
        <v>28</v>
      </c>
      <c r="F7133" s="436">
        <f t="shared" si="1455"/>
        <v>28</v>
      </c>
      <c r="G7133" s="436">
        <f>VLOOKUP(C7133,'LICH THI'!C:AA,14,0)</f>
        <v>1</v>
      </c>
      <c r="H7133" s="436">
        <f t="shared" si="1446"/>
        <v>1</v>
      </c>
      <c r="I7133" s="436" t="str">
        <f t="shared" si="1447"/>
        <v>Nguyễn Văn Tài</v>
      </c>
      <c r="J7133" s="436"/>
      <c r="K7133" s="436">
        <f t="shared" si="1448"/>
        <v>1</v>
      </c>
      <c r="L7133" s="436" t="str">
        <f t="shared" si="1449"/>
        <v>DL3CA53-DL-1</v>
      </c>
      <c r="M7133" s="436">
        <f t="shared" si="1450"/>
        <v>25</v>
      </c>
      <c r="N7133" s="437">
        <f t="shared" si="1456"/>
        <v>18</v>
      </c>
      <c r="O7133" s="437"/>
      <c r="P7133" s="430" t="str">
        <f t="shared" si="1451"/>
        <v/>
      </c>
      <c r="U7133" s="177">
        <v>12</v>
      </c>
      <c r="V7133" s="177" t="s">
        <v>4915</v>
      </c>
      <c r="W7133" s="177" t="s">
        <v>2741</v>
      </c>
      <c r="X7133" s="177" t="s">
        <v>3043</v>
      </c>
      <c r="Y7133" s="177" t="s">
        <v>4952</v>
      </c>
      <c r="Z7133" s="177" t="s">
        <v>7342</v>
      </c>
      <c r="AA7133" s="525" t="s">
        <v>4472</v>
      </c>
      <c r="AB7133" s="399" t="str">
        <f t="shared" si="1452"/>
        <v>DL3CA53</v>
      </c>
      <c r="AC7133" s="399" t="str">
        <f t="shared" si="1453"/>
        <v>DL3CA53-DL</v>
      </c>
      <c r="AD7133" t="str">
        <f>Y7133&amp;"-"&amp;VLOOKUP(AC7133,'LICH THI'!C:AA,9,0)</f>
        <v>65DLCD20687-42470</v>
      </c>
      <c r="AE7133">
        <f t="shared" si="1454"/>
        <v>1</v>
      </c>
    </row>
    <row r="7134" spans="1:31" x14ac:dyDescent="0.25">
      <c r="A7134" s="436" t="str">
        <f t="shared" si="1444"/>
        <v>DL3CA53-DL-15</v>
      </c>
      <c r="B7134" s="436">
        <f>COUNTIF(AC$4:AC7134,AC7134)</f>
        <v>15</v>
      </c>
      <c r="C7134" s="436" t="str">
        <f t="shared" si="1445"/>
        <v>DL3CA53-DL</v>
      </c>
      <c r="D7134" s="436">
        <f>VLOOKUP(C7134,'LICH THI'!C:AA,12,0)</f>
        <v>28</v>
      </c>
      <c r="E7134" s="436">
        <f>VLOOKUP(C7134,'LICH THI'!C:AA,13,0)</f>
        <v>28</v>
      </c>
      <c r="F7134" s="436">
        <f t="shared" si="1455"/>
        <v>28</v>
      </c>
      <c r="G7134" s="436">
        <f>VLOOKUP(C7134,'LICH THI'!C:AA,14,0)</f>
        <v>1</v>
      </c>
      <c r="H7134" s="436">
        <f t="shared" si="1446"/>
        <v>1</v>
      </c>
      <c r="I7134" s="436" t="str">
        <f t="shared" si="1447"/>
        <v>Nguyễn Văn Tiềm</v>
      </c>
      <c r="J7134" s="436"/>
      <c r="K7134" s="436">
        <f t="shared" si="1448"/>
        <v>1</v>
      </c>
      <c r="L7134" s="436" t="str">
        <f t="shared" si="1449"/>
        <v>DL3CA53-DL-1</v>
      </c>
      <c r="M7134" s="436">
        <f t="shared" si="1450"/>
        <v>25</v>
      </c>
      <c r="N7134" s="437">
        <f t="shared" si="1456"/>
        <v>19</v>
      </c>
      <c r="O7134" s="437"/>
      <c r="P7134" s="430" t="str">
        <f t="shared" si="1451"/>
        <v/>
      </c>
      <c r="U7134" s="177">
        <v>5</v>
      </c>
      <c r="V7134" s="177" t="s">
        <v>4975</v>
      </c>
      <c r="W7134" s="177" t="s">
        <v>2741</v>
      </c>
      <c r="X7134" s="177" t="s">
        <v>7186</v>
      </c>
      <c r="Y7134" s="177" t="s">
        <v>7187</v>
      </c>
      <c r="Z7134" s="177" t="s">
        <v>7533</v>
      </c>
      <c r="AA7134" s="525" t="s">
        <v>7188</v>
      </c>
      <c r="AB7134" s="399" t="str">
        <f t="shared" si="1452"/>
        <v>DL3CA53</v>
      </c>
      <c r="AC7134" s="399" t="str">
        <f t="shared" si="1453"/>
        <v>DL3CA53-DL</v>
      </c>
      <c r="AD7134" t="str">
        <f>Y7134&amp;"-"&amp;VLOOKUP(AC7134,'LICH THI'!C:AA,9,0)</f>
        <v>65DLCD20713-42470</v>
      </c>
      <c r="AE7134">
        <f t="shared" si="1454"/>
        <v>1</v>
      </c>
    </row>
    <row r="7135" spans="1:31" x14ac:dyDescent="0.25">
      <c r="A7135" s="436" t="str">
        <f t="shared" si="1444"/>
        <v>DL3CA53-DL-16</v>
      </c>
      <c r="B7135" s="436">
        <f>COUNTIF(AC$4:AC7135,AC7135)</f>
        <v>16</v>
      </c>
      <c r="C7135" s="436" t="str">
        <f t="shared" si="1445"/>
        <v>DL3CA53-DL</v>
      </c>
      <c r="D7135" s="436">
        <f>VLOOKUP(C7135,'LICH THI'!C:AA,12,0)</f>
        <v>28</v>
      </c>
      <c r="E7135" s="436">
        <f>VLOOKUP(C7135,'LICH THI'!C:AA,13,0)</f>
        <v>28</v>
      </c>
      <c r="F7135" s="436">
        <f t="shared" si="1455"/>
        <v>28</v>
      </c>
      <c r="G7135" s="436">
        <f>VLOOKUP(C7135,'LICH THI'!C:AA,14,0)</f>
        <v>1</v>
      </c>
      <c r="H7135" s="436">
        <f t="shared" si="1446"/>
        <v>1</v>
      </c>
      <c r="I7135" s="436" t="str">
        <f t="shared" si="1447"/>
        <v>Lê Xuân Tú</v>
      </c>
      <c r="J7135" s="436"/>
      <c r="K7135" s="436">
        <f t="shared" si="1448"/>
        <v>1</v>
      </c>
      <c r="L7135" s="436" t="str">
        <f t="shared" si="1449"/>
        <v>DL3CA53-DL-1</v>
      </c>
      <c r="M7135" s="436">
        <f t="shared" si="1450"/>
        <v>25</v>
      </c>
      <c r="N7135" s="437">
        <f t="shared" si="1456"/>
        <v>20</v>
      </c>
      <c r="O7135" s="437"/>
      <c r="P7135" s="430" t="str">
        <f t="shared" si="1451"/>
        <v/>
      </c>
      <c r="U7135" s="177">
        <v>6</v>
      </c>
      <c r="V7135" s="177" t="s">
        <v>4975</v>
      </c>
      <c r="W7135" s="177" t="s">
        <v>3652</v>
      </c>
      <c r="X7135" s="177" t="s">
        <v>2697</v>
      </c>
      <c r="Y7135" s="177" t="s">
        <v>7537</v>
      </c>
      <c r="Z7135" s="177" t="s">
        <v>7533</v>
      </c>
      <c r="AA7135" s="525" t="s">
        <v>7538</v>
      </c>
      <c r="AB7135" s="399" t="str">
        <f t="shared" si="1452"/>
        <v>DL3CA53</v>
      </c>
      <c r="AC7135" s="399" t="str">
        <f t="shared" si="1453"/>
        <v>DL3CA53-DL</v>
      </c>
      <c r="AD7135" t="str">
        <f>Y7135&amp;"-"&amp;VLOOKUP(AC7135,'LICH THI'!C:AA,9,0)</f>
        <v>65DLCD20733-42470</v>
      </c>
      <c r="AE7135">
        <f t="shared" si="1454"/>
        <v>1</v>
      </c>
    </row>
    <row r="7136" spans="1:31" x14ac:dyDescent="0.25">
      <c r="A7136" s="436" t="str">
        <f t="shared" si="1444"/>
        <v>DL3CA53-DL-17</v>
      </c>
      <c r="B7136" s="436">
        <f>COUNTIF(AC$4:AC7136,AC7136)</f>
        <v>17</v>
      </c>
      <c r="C7136" s="436" t="str">
        <f t="shared" si="1445"/>
        <v>DL3CA53-DL</v>
      </c>
      <c r="D7136" s="436">
        <f>VLOOKUP(C7136,'LICH THI'!C:AA,12,0)</f>
        <v>28</v>
      </c>
      <c r="E7136" s="436">
        <f>VLOOKUP(C7136,'LICH THI'!C:AA,13,0)</f>
        <v>28</v>
      </c>
      <c r="F7136" s="436">
        <f t="shared" si="1455"/>
        <v>28</v>
      </c>
      <c r="G7136" s="436">
        <f>VLOOKUP(C7136,'LICH THI'!C:AA,14,0)</f>
        <v>1</v>
      </c>
      <c r="H7136" s="436">
        <f t="shared" si="1446"/>
        <v>1</v>
      </c>
      <c r="I7136" s="436" t="str">
        <f t="shared" si="1447"/>
        <v>Ngô Mạnh Tuấn</v>
      </c>
      <c r="J7136" s="436"/>
      <c r="K7136" s="436">
        <f t="shared" si="1448"/>
        <v>1</v>
      </c>
      <c r="L7136" s="436" t="str">
        <f t="shared" si="1449"/>
        <v>DL3CA53-DL-1</v>
      </c>
      <c r="M7136" s="436">
        <f t="shared" si="1450"/>
        <v>25</v>
      </c>
      <c r="N7136" s="437">
        <f t="shared" si="1456"/>
        <v>21</v>
      </c>
      <c r="O7136" s="437"/>
      <c r="P7136" s="430" t="str">
        <f t="shared" si="1451"/>
        <v/>
      </c>
      <c r="U7136" s="177">
        <v>6</v>
      </c>
      <c r="V7136" s="177" t="s">
        <v>4902</v>
      </c>
      <c r="W7136" s="177" t="s">
        <v>5160</v>
      </c>
      <c r="X7136" s="177" t="s">
        <v>2721</v>
      </c>
      <c r="Y7136" s="177" t="s">
        <v>6160</v>
      </c>
      <c r="Z7136" s="177" t="s">
        <v>7342</v>
      </c>
      <c r="AA7136" s="525" t="s">
        <v>6161</v>
      </c>
      <c r="AB7136" s="399" t="str">
        <f t="shared" si="1452"/>
        <v>DL3CA53</v>
      </c>
      <c r="AC7136" s="399" t="str">
        <f t="shared" si="1453"/>
        <v>DL3CA53-DL</v>
      </c>
      <c r="AD7136" t="str">
        <f>Y7136&amp;"-"&amp;VLOOKUP(AC7136,'LICH THI'!C:AA,9,0)</f>
        <v>65DLCD20643-42470</v>
      </c>
      <c r="AE7136">
        <f t="shared" si="1454"/>
        <v>1</v>
      </c>
    </row>
    <row r="7137" spans="1:31" x14ac:dyDescent="0.25">
      <c r="A7137" s="436" t="str">
        <f t="shared" si="1444"/>
        <v>DL3CA53-DL-18</v>
      </c>
      <c r="B7137" s="436">
        <f>COUNTIF(AC$4:AC7137,AC7137)</f>
        <v>18</v>
      </c>
      <c r="C7137" s="436" t="str">
        <f t="shared" si="1445"/>
        <v>DL3CA53-DL</v>
      </c>
      <c r="D7137" s="436">
        <f>VLOOKUP(C7137,'LICH THI'!C:AA,12,0)</f>
        <v>28</v>
      </c>
      <c r="E7137" s="436">
        <f>VLOOKUP(C7137,'LICH THI'!C:AA,13,0)</f>
        <v>28</v>
      </c>
      <c r="F7137" s="436">
        <f t="shared" si="1455"/>
        <v>28</v>
      </c>
      <c r="G7137" s="436">
        <f>VLOOKUP(C7137,'LICH THI'!C:AA,14,0)</f>
        <v>1</v>
      </c>
      <c r="H7137" s="436">
        <f t="shared" si="1446"/>
        <v>1</v>
      </c>
      <c r="I7137" s="436" t="str">
        <f t="shared" si="1447"/>
        <v>Trần Lê Anh Tuấn</v>
      </c>
      <c r="J7137" s="436"/>
      <c r="K7137" s="436">
        <f t="shared" si="1448"/>
        <v>1</v>
      </c>
      <c r="L7137" s="436" t="str">
        <f t="shared" si="1449"/>
        <v>DL3CA53-DL-1</v>
      </c>
      <c r="M7137" s="436">
        <f t="shared" si="1450"/>
        <v>25</v>
      </c>
      <c r="N7137" s="437">
        <f t="shared" si="1456"/>
        <v>22</v>
      </c>
      <c r="O7137" s="437"/>
      <c r="P7137" s="430" t="str">
        <f t="shared" si="1451"/>
        <v/>
      </c>
      <c r="U7137" s="177">
        <v>13</v>
      </c>
      <c r="V7137" s="177" t="s">
        <v>4915</v>
      </c>
      <c r="W7137" s="177" t="s">
        <v>4962</v>
      </c>
      <c r="X7137" s="177" t="s">
        <v>2721</v>
      </c>
      <c r="Y7137" s="177" t="s">
        <v>4963</v>
      </c>
      <c r="Z7137" s="177" t="s">
        <v>7342</v>
      </c>
      <c r="AA7137" s="525" t="s">
        <v>4964</v>
      </c>
      <c r="AB7137" s="399" t="str">
        <f t="shared" si="1452"/>
        <v>DL3CA53</v>
      </c>
      <c r="AC7137" s="399" t="str">
        <f t="shared" si="1453"/>
        <v>DL3CA53-DL</v>
      </c>
      <c r="AD7137" t="str">
        <f>Y7137&amp;"-"&amp;VLOOKUP(AC7137,'LICH THI'!C:AA,9,0)</f>
        <v>65DLCD20462-42470</v>
      </c>
      <c r="AE7137">
        <f t="shared" si="1454"/>
        <v>1</v>
      </c>
    </row>
    <row r="7138" spans="1:31" x14ac:dyDescent="0.25">
      <c r="A7138" s="436" t="str">
        <f t="shared" si="1444"/>
        <v>DL3CA53-DL-19</v>
      </c>
      <c r="B7138" s="436">
        <f>COUNTIF(AC$4:AC7138,AC7138)</f>
        <v>19</v>
      </c>
      <c r="C7138" s="436" t="str">
        <f t="shared" si="1445"/>
        <v>DL3CA53-DL</v>
      </c>
      <c r="D7138" s="436">
        <f>VLOOKUP(C7138,'LICH THI'!C:AA,12,0)</f>
        <v>28</v>
      </c>
      <c r="E7138" s="436">
        <f>VLOOKUP(C7138,'LICH THI'!C:AA,13,0)</f>
        <v>28</v>
      </c>
      <c r="F7138" s="436">
        <f t="shared" si="1455"/>
        <v>28</v>
      </c>
      <c r="G7138" s="436">
        <f>VLOOKUP(C7138,'LICH THI'!C:AA,14,0)</f>
        <v>1</v>
      </c>
      <c r="H7138" s="436">
        <f t="shared" si="1446"/>
        <v>1</v>
      </c>
      <c r="I7138" s="436" t="str">
        <f t="shared" si="1447"/>
        <v>Nguyễn Thành Tuyên</v>
      </c>
      <c r="J7138" s="436"/>
      <c r="K7138" s="436">
        <f t="shared" si="1448"/>
        <v>1</v>
      </c>
      <c r="L7138" s="436" t="str">
        <f t="shared" si="1449"/>
        <v>DL3CA53-DL-1</v>
      </c>
      <c r="M7138" s="436">
        <f t="shared" si="1450"/>
        <v>25</v>
      </c>
      <c r="N7138" s="437">
        <f t="shared" si="1456"/>
        <v>23</v>
      </c>
      <c r="O7138" s="437"/>
      <c r="P7138" s="430" t="str">
        <f t="shared" si="1451"/>
        <v/>
      </c>
      <c r="U7138" s="177">
        <v>7</v>
      </c>
      <c r="V7138" s="177" t="s">
        <v>4902</v>
      </c>
      <c r="W7138" s="177" t="s">
        <v>2862</v>
      </c>
      <c r="X7138" s="177" t="s">
        <v>4015</v>
      </c>
      <c r="Y7138" s="177" t="s">
        <v>7035</v>
      </c>
      <c r="Z7138" s="177" t="s">
        <v>7342</v>
      </c>
      <c r="AA7138" s="525" t="s">
        <v>7036</v>
      </c>
      <c r="AB7138" s="399" t="str">
        <f t="shared" si="1452"/>
        <v>DL3CA53</v>
      </c>
      <c r="AC7138" s="399" t="str">
        <f t="shared" si="1453"/>
        <v>DL3CA53-DL</v>
      </c>
      <c r="AD7138" t="str">
        <f>Y7138&amp;"-"&amp;VLOOKUP(AC7138,'LICH THI'!C:AA,9,0)</f>
        <v>65DLCD20531-42470</v>
      </c>
      <c r="AE7138">
        <f t="shared" si="1454"/>
        <v>1</v>
      </c>
    </row>
    <row r="7139" spans="1:31" x14ac:dyDescent="0.25">
      <c r="A7139" s="436" t="str">
        <f t="shared" si="1444"/>
        <v>DL3CD61-DL-1</v>
      </c>
      <c r="B7139" s="436">
        <f>COUNTIF(AC$4:AC7139,AC7139)</f>
        <v>1</v>
      </c>
      <c r="C7139" s="436" t="str">
        <f t="shared" si="1445"/>
        <v>DL3CD61-DL</v>
      </c>
      <c r="D7139" s="436">
        <f>VLOOKUP(C7139,'LICH THI'!C:AA,12,0)</f>
        <v>52</v>
      </c>
      <c r="E7139" s="436">
        <f>VLOOKUP(C7139,'LICH THI'!C:AA,13,0)</f>
        <v>52</v>
      </c>
      <c r="F7139" s="436">
        <f t="shared" si="1455"/>
        <v>52</v>
      </c>
      <c r="G7139" s="436">
        <f>VLOOKUP(C7139,'LICH THI'!C:AA,14,0)</f>
        <v>1</v>
      </c>
      <c r="H7139" s="436">
        <f t="shared" si="1446"/>
        <v>1</v>
      </c>
      <c r="I7139" s="436" t="str">
        <f t="shared" si="1447"/>
        <v>Hoàng Quốc Bảo</v>
      </c>
      <c r="J7139" s="436"/>
      <c r="K7139" s="436">
        <f t="shared" si="1448"/>
        <v>1</v>
      </c>
      <c r="L7139" s="436" t="str">
        <f t="shared" si="1449"/>
        <v>DL3CD61-DL-1</v>
      </c>
      <c r="M7139" s="436">
        <f t="shared" si="1450"/>
        <v>9</v>
      </c>
      <c r="N7139" s="437">
        <f t="shared" si="1456"/>
        <v>45</v>
      </c>
      <c r="O7139" s="437"/>
      <c r="P7139" s="430" t="str">
        <f t="shared" si="1451"/>
        <v/>
      </c>
      <c r="U7139" s="177">
        <v>1</v>
      </c>
      <c r="V7139" s="177" t="s">
        <v>4902</v>
      </c>
      <c r="W7139" s="177" t="s">
        <v>6643</v>
      </c>
      <c r="X7139" s="177" t="s">
        <v>3427</v>
      </c>
      <c r="Y7139" s="177" t="s">
        <v>7272</v>
      </c>
      <c r="Z7139" s="177" t="s">
        <v>7273</v>
      </c>
      <c r="AA7139" s="525" t="s">
        <v>7029</v>
      </c>
      <c r="AB7139" s="399" t="str">
        <f t="shared" si="1452"/>
        <v>DL3CD61</v>
      </c>
      <c r="AC7139" s="399" t="str">
        <f t="shared" si="1453"/>
        <v>DL3CD61-DL</v>
      </c>
      <c r="AD7139" t="str">
        <f>Y7139&amp;"-"&amp;VLOOKUP(AC7139,'LICH THI'!C:AA,9,0)</f>
        <v>65DLCD20510-42469</v>
      </c>
      <c r="AE7139">
        <f t="shared" si="1454"/>
        <v>1</v>
      </c>
    </row>
    <row r="7140" spans="1:31" x14ac:dyDescent="0.25">
      <c r="A7140" s="436" t="str">
        <f t="shared" si="1444"/>
        <v>DL3CD61-DL-2</v>
      </c>
      <c r="B7140" s="436">
        <f>COUNTIF(AC$4:AC7140,AC7140)</f>
        <v>2</v>
      </c>
      <c r="C7140" s="436" t="str">
        <f t="shared" si="1445"/>
        <v>DL3CD61-DL</v>
      </c>
      <c r="D7140" s="436">
        <f>VLOOKUP(C7140,'LICH THI'!C:AA,12,0)</f>
        <v>52</v>
      </c>
      <c r="E7140" s="436">
        <f>VLOOKUP(C7140,'LICH THI'!C:AA,13,0)</f>
        <v>52</v>
      </c>
      <c r="F7140" s="436">
        <f t="shared" si="1455"/>
        <v>52</v>
      </c>
      <c r="G7140" s="436">
        <f>VLOOKUP(C7140,'LICH THI'!C:AA,14,0)</f>
        <v>1</v>
      </c>
      <c r="H7140" s="436">
        <f t="shared" si="1446"/>
        <v>1</v>
      </c>
      <c r="I7140" s="436" t="str">
        <f t="shared" si="1447"/>
        <v>Lê Việt Cảnh</v>
      </c>
      <c r="J7140" s="436"/>
      <c r="K7140" s="436">
        <f t="shared" si="1448"/>
        <v>1</v>
      </c>
      <c r="L7140" s="436" t="str">
        <f t="shared" si="1449"/>
        <v>DL3CD61-DL-1</v>
      </c>
      <c r="M7140" s="436">
        <f t="shared" si="1450"/>
        <v>9</v>
      </c>
      <c r="N7140" s="437">
        <f t="shared" si="1456"/>
        <v>46</v>
      </c>
      <c r="O7140" s="437"/>
      <c r="P7140" s="430" t="str">
        <f t="shared" si="1451"/>
        <v/>
      </c>
      <c r="U7140" s="177">
        <v>9</v>
      </c>
      <c r="V7140" s="177" t="s">
        <v>4915</v>
      </c>
      <c r="W7140" s="177" t="s">
        <v>6165</v>
      </c>
      <c r="X7140" s="177" t="s">
        <v>3327</v>
      </c>
      <c r="Y7140" s="177" t="s">
        <v>6166</v>
      </c>
      <c r="Z7140" s="177" t="s">
        <v>7273</v>
      </c>
      <c r="AA7140" s="525" t="s">
        <v>6167</v>
      </c>
      <c r="AB7140" s="399" t="str">
        <f t="shared" si="1452"/>
        <v>DL3CD61</v>
      </c>
      <c r="AC7140" s="399" t="str">
        <f t="shared" si="1453"/>
        <v>DL3CD61-DL</v>
      </c>
      <c r="AD7140" t="str">
        <f>Y7140&amp;"-"&amp;VLOOKUP(AC7140,'LICH THI'!C:AA,9,0)</f>
        <v>65DLCD20623-42469</v>
      </c>
      <c r="AE7140">
        <f t="shared" si="1454"/>
        <v>1</v>
      </c>
    </row>
    <row r="7141" spans="1:31" x14ac:dyDescent="0.25">
      <c r="A7141" s="436" t="str">
        <f t="shared" si="1444"/>
        <v>DL3CD61-DL-3</v>
      </c>
      <c r="B7141" s="436">
        <f>COUNTIF(AC$4:AC7141,AC7141)</f>
        <v>3</v>
      </c>
      <c r="C7141" s="436" t="str">
        <f t="shared" si="1445"/>
        <v>DL3CD61-DL</v>
      </c>
      <c r="D7141" s="436">
        <f>VLOOKUP(C7141,'LICH THI'!C:AA,12,0)</f>
        <v>52</v>
      </c>
      <c r="E7141" s="436">
        <f>VLOOKUP(C7141,'LICH THI'!C:AA,13,0)</f>
        <v>52</v>
      </c>
      <c r="F7141" s="436">
        <f t="shared" si="1455"/>
        <v>52</v>
      </c>
      <c r="G7141" s="436">
        <f>VLOOKUP(C7141,'LICH THI'!C:AA,14,0)</f>
        <v>1</v>
      </c>
      <c r="H7141" s="436">
        <f t="shared" si="1446"/>
        <v>1</v>
      </c>
      <c r="I7141" s="436" t="str">
        <f t="shared" si="1447"/>
        <v>Vũ Mạnh Cường</v>
      </c>
      <c r="J7141" s="436"/>
      <c r="K7141" s="436">
        <f t="shared" si="1448"/>
        <v>1</v>
      </c>
      <c r="L7141" s="436" t="str">
        <f t="shared" si="1449"/>
        <v>DL3CD61-DL-1</v>
      </c>
      <c r="M7141" s="436">
        <f t="shared" si="1450"/>
        <v>9</v>
      </c>
      <c r="N7141" s="437">
        <f t="shared" si="1456"/>
        <v>47</v>
      </c>
      <c r="O7141" s="437"/>
      <c r="P7141" s="430" t="str">
        <f t="shared" si="1451"/>
        <v/>
      </c>
      <c r="U7141" s="177">
        <v>11</v>
      </c>
      <c r="V7141" s="177" t="s">
        <v>4915</v>
      </c>
      <c r="W7141" s="177" t="s">
        <v>5282</v>
      </c>
      <c r="X7141" s="177" t="s">
        <v>2735</v>
      </c>
      <c r="Y7141" s="177" t="s">
        <v>6915</v>
      </c>
      <c r="Z7141" s="177" t="s">
        <v>7273</v>
      </c>
      <c r="AA7141" s="525" t="s">
        <v>6916</v>
      </c>
      <c r="AB7141" s="399" t="str">
        <f t="shared" si="1452"/>
        <v>DL3CD61</v>
      </c>
      <c r="AC7141" s="399" t="str">
        <f t="shared" si="1453"/>
        <v>DL3CD61-DL</v>
      </c>
      <c r="AD7141" t="str">
        <f>Y7141&amp;"-"&amp;VLOOKUP(AC7141,'LICH THI'!C:AA,9,0)</f>
        <v>65DLCD20500-42469</v>
      </c>
      <c r="AE7141">
        <f t="shared" si="1454"/>
        <v>1</v>
      </c>
    </row>
    <row r="7142" spans="1:31" x14ac:dyDescent="0.25">
      <c r="A7142" s="436" t="str">
        <f t="shared" si="1444"/>
        <v>DL3CD61-DL-4</v>
      </c>
      <c r="B7142" s="436">
        <f>COUNTIF(AC$4:AC7142,AC7142)</f>
        <v>4</v>
      </c>
      <c r="C7142" s="436" t="str">
        <f t="shared" si="1445"/>
        <v>DL3CD61-DL</v>
      </c>
      <c r="D7142" s="436">
        <f>VLOOKUP(C7142,'LICH THI'!C:AA,12,0)</f>
        <v>52</v>
      </c>
      <c r="E7142" s="436">
        <f>VLOOKUP(C7142,'LICH THI'!C:AA,13,0)</f>
        <v>52</v>
      </c>
      <c r="F7142" s="436">
        <f t="shared" si="1455"/>
        <v>52</v>
      </c>
      <c r="G7142" s="436">
        <f>VLOOKUP(C7142,'LICH THI'!C:AA,14,0)</f>
        <v>1</v>
      </c>
      <c r="H7142" s="436">
        <f t="shared" si="1446"/>
        <v>1</v>
      </c>
      <c r="I7142" s="436" t="str">
        <f t="shared" si="1447"/>
        <v>Nguyễn Văn Chí</v>
      </c>
      <c r="J7142" s="436"/>
      <c r="K7142" s="436">
        <f t="shared" si="1448"/>
        <v>1</v>
      </c>
      <c r="L7142" s="436" t="str">
        <f t="shared" si="1449"/>
        <v>DL3CD61-DL-1</v>
      </c>
      <c r="M7142" s="436">
        <f t="shared" si="1450"/>
        <v>9</v>
      </c>
      <c r="N7142" s="437">
        <f t="shared" si="1456"/>
        <v>48</v>
      </c>
      <c r="O7142" s="437"/>
      <c r="P7142" s="430" t="str">
        <f t="shared" si="1451"/>
        <v/>
      </c>
      <c r="U7142" s="177">
        <v>2</v>
      </c>
      <c r="V7142" s="177" t="s">
        <v>4902</v>
      </c>
      <c r="W7142" s="177" t="s">
        <v>2741</v>
      </c>
      <c r="X7142" s="177" t="s">
        <v>6771</v>
      </c>
      <c r="Y7142" s="177" t="s">
        <v>6772</v>
      </c>
      <c r="Z7142" s="177" t="s">
        <v>7273</v>
      </c>
      <c r="AA7142" s="525" t="s">
        <v>6773</v>
      </c>
      <c r="AB7142" s="399" t="str">
        <f t="shared" si="1452"/>
        <v>DL3CD61</v>
      </c>
      <c r="AC7142" s="399" t="str">
        <f t="shared" si="1453"/>
        <v>DL3CD61-DL</v>
      </c>
      <c r="AD7142" t="str">
        <f>Y7142&amp;"-"&amp;VLOOKUP(AC7142,'LICH THI'!C:AA,9,0)</f>
        <v>65DLCD21337-42469</v>
      </c>
      <c r="AE7142">
        <f t="shared" si="1454"/>
        <v>1</v>
      </c>
    </row>
    <row r="7143" spans="1:31" x14ac:dyDescent="0.25">
      <c r="A7143" s="436" t="str">
        <f t="shared" si="1444"/>
        <v>DL3CD61-DL-5</v>
      </c>
      <c r="B7143" s="436">
        <f>COUNTIF(AC$4:AC7143,AC7143)</f>
        <v>5</v>
      </c>
      <c r="C7143" s="436" t="str">
        <f t="shared" si="1445"/>
        <v>DL3CD61-DL</v>
      </c>
      <c r="D7143" s="436">
        <f>VLOOKUP(C7143,'LICH THI'!C:AA,12,0)</f>
        <v>52</v>
      </c>
      <c r="E7143" s="436">
        <f>VLOOKUP(C7143,'LICH THI'!C:AA,13,0)</f>
        <v>52</v>
      </c>
      <c r="F7143" s="436">
        <f t="shared" si="1455"/>
        <v>52</v>
      </c>
      <c r="G7143" s="436">
        <f>VLOOKUP(C7143,'LICH THI'!C:AA,14,0)</f>
        <v>1</v>
      </c>
      <c r="H7143" s="436">
        <f t="shared" si="1446"/>
        <v>1</v>
      </c>
      <c r="I7143" s="436" t="str">
        <f t="shared" si="1447"/>
        <v>Nguyễn Cảnh Chinh</v>
      </c>
      <c r="J7143" s="436"/>
      <c r="K7143" s="436">
        <f t="shared" si="1448"/>
        <v>1</v>
      </c>
      <c r="L7143" s="436" t="str">
        <f t="shared" si="1449"/>
        <v>DL3CD61-DL-1</v>
      </c>
      <c r="M7143" s="436">
        <f t="shared" si="1450"/>
        <v>9</v>
      </c>
      <c r="N7143" s="437">
        <f t="shared" si="1456"/>
        <v>49</v>
      </c>
      <c r="O7143" s="437"/>
      <c r="P7143" s="430" t="str">
        <f t="shared" si="1451"/>
        <v/>
      </c>
      <c r="U7143" s="177">
        <v>10</v>
      </c>
      <c r="V7143" s="177" t="s">
        <v>4915</v>
      </c>
      <c r="W7143" s="177" t="s">
        <v>4916</v>
      </c>
      <c r="X7143" s="177" t="s">
        <v>4163</v>
      </c>
      <c r="Y7143" s="177" t="s">
        <v>4917</v>
      </c>
      <c r="Z7143" s="177" t="s">
        <v>7273</v>
      </c>
      <c r="AA7143" s="525" t="s">
        <v>4918</v>
      </c>
      <c r="AB7143" s="399" t="str">
        <f t="shared" si="1452"/>
        <v>DL3CD61</v>
      </c>
      <c r="AC7143" s="399" t="str">
        <f t="shared" si="1453"/>
        <v>DL3CD61-DL</v>
      </c>
      <c r="AD7143" t="str">
        <f>Y7143&amp;"-"&amp;VLOOKUP(AC7143,'LICH THI'!C:AA,9,0)</f>
        <v>65DLCD21038-42469</v>
      </c>
      <c r="AE7143">
        <f t="shared" si="1454"/>
        <v>1</v>
      </c>
    </row>
    <row r="7144" spans="1:31" x14ac:dyDescent="0.25">
      <c r="A7144" s="436" t="str">
        <f t="shared" si="1444"/>
        <v>DL3CD61-DL-6</v>
      </c>
      <c r="B7144" s="436">
        <f>COUNTIF(AC$4:AC7144,AC7144)</f>
        <v>6</v>
      </c>
      <c r="C7144" s="436" t="str">
        <f t="shared" si="1445"/>
        <v>DL3CD61-DL</v>
      </c>
      <c r="D7144" s="436">
        <f>VLOOKUP(C7144,'LICH THI'!C:AA,12,0)</f>
        <v>52</v>
      </c>
      <c r="E7144" s="436">
        <f>VLOOKUP(C7144,'LICH THI'!C:AA,13,0)</f>
        <v>52</v>
      </c>
      <c r="F7144" s="436">
        <f t="shared" si="1455"/>
        <v>52</v>
      </c>
      <c r="G7144" s="436">
        <f>VLOOKUP(C7144,'LICH THI'!C:AA,14,0)</f>
        <v>1</v>
      </c>
      <c r="H7144" s="436">
        <f t="shared" si="1446"/>
        <v>1</v>
      </c>
      <c r="I7144" s="436" t="str">
        <f t="shared" si="1447"/>
        <v>Phạm Công Duy</v>
      </c>
      <c r="J7144" s="436"/>
      <c r="K7144" s="436">
        <f t="shared" si="1448"/>
        <v>1</v>
      </c>
      <c r="L7144" s="436" t="str">
        <f t="shared" si="1449"/>
        <v>DL3CD61-DL-1</v>
      </c>
      <c r="M7144" s="436">
        <f t="shared" si="1450"/>
        <v>9</v>
      </c>
      <c r="N7144" s="437">
        <f t="shared" si="1456"/>
        <v>50</v>
      </c>
      <c r="O7144" s="437"/>
      <c r="P7144" s="430" t="str">
        <f t="shared" si="1451"/>
        <v/>
      </c>
      <c r="U7144" s="177">
        <v>3</v>
      </c>
      <c r="V7144" s="177" t="s">
        <v>4902</v>
      </c>
      <c r="W7144" s="177" t="s">
        <v>3645</v>
      </c>
      <c r="X7144" s="177" t="s">
        <v>2742</v>
      </c>
      <c r="Y7144" s="177" t="s">
        <v>7158</v>
      </c>
      <c r="Z7144" s="177" t="s">
        <v>7273</v>
      </c>
      <c r="AA7144" s="525" t="s">
        <v>6368</v>
      </c>
      <c r="AB7144" s="399" t="str">
        <f t="shared" si="1452"/>
        <v>DL3CD61</v>
      </c>
      <c r="AC7144" s="399" t="str">
        <f t="shared" si="1453"/>
        <v>DL3CD61-DL</v>
      </c>
      <c r="AD7144" t="str">
        <f>Y7144&amp;"-"&amp;VLOOKUP(AC7144,'LICH THI'!C:AA,9,0)</f>
        <v>65DLCD20548-42469</v>
      </c>
      <c r="AE7144">
        <f t="shared" si="1454"/>
        <v>1</v>
      </c>
    </row>
    <row r="7145" spans="1:31" x14ac:dyDescent="0.25">
      <c r="A7145" s="436" t="str">
        <f t="shared" si="1444"/>
        <v>DL3CD61-DL-7</v>
      </c>
      <c r="B7145" s="436">
        <f>COUNTIF(AC$4:AC7145,AC7145)</f>
        <v>7</v>
      </c>
      <c r="C7145" s="436" t="str">
        <f t="shared" si="1445"/>
        <v>DL3CD61-DL</v>
      </c>
      <c r="D7145" s="436">
        <f>VLOOKUP(C7145,'LICH THI'!C:AA,12,0)</f>
        <v>52</v>
      </c>
      <c r="E7145" s="436">
        <f>VLOOKUP(C7145,'LICH THI'!C:AA,13,0)</f>
        <v>52</v>
      </c>
      <c r="F7145" s="436">
        <f t="shared" si="1455"/>
        <v>52</v>
      </c>
      <c r="G7145" s="436">
        <f>VLOOKUP(C7145,'LICH THI'!C:AA,14,0)</f>
        <v>1</v>
      </c>
      <c r="H7145" s="436">
        <f t="shared" si="1446"/>
        <v>1</v>
      </c>
      <c r="I7145" s="436" t="str">
        <f t="shared" si="1447"/>
        <v>Vũ Văn Đức</v>
      </c>
      <c r="J7145" s="436"/>
      <c r="K7145" s="436">
        <f t="shared" si="1448"/>
        <v>1</v>
      </c>
      <c r="L7145" s="436" t="str">
        <f t="shared" si="1449"/>
        <v>DL3CD61-DL-1</v>
      </c>
      <c r="M7145" s="436">
        <f t="shared" si="1450"/>
        <v>9</v>
      </c>
      <c r="N7145" s="437">
        <f t="shared" si="1456"/>
        <v>51</v>
      </c>
      <c r="O7145" s="437"/>
      <c r="P7145" s="430" t="str">
        <f t="shared" si="1451"/>
        <v/>
      </c>
      <c r="U7145" s="177">
        <v>4</v>
      </c>
      <c r="V7145" s="177" t="s">
        <v>4902</v>
      </c>
      <c r="W7145" s="177" t="s">
        <v>2914</v>
      </c>
      <c r="X7145" s="177" t="s">
        <v>2948</v>
      </c>
      <c r="Y7145" s="177" t="s">
        <v>4905</v>
      </c>
      <c r="Z7145" s="177" t="s">
        <v>7273</v>
      </c>
      <c r="AA7145" s="525" t="s">
        <v>4906</v>
      </c>
      <c r="AB7145" s="399" t="str">
        <f t="shared" si="1452"/>
        <v>DL3CD61</v>
      </c>
      <c r="AC7145" s="399" t="str">
        <f t="shared" si="1453"/>
        <v>DL3CD61-DL</v>
      </c>
      <c r="AD7145" t="str">
        <f>Y7145&amp;"-"&amp;VLOOKUP(AC7145,'LICH THI'!C:AA,9,0)</f>
        <v>65DLCD20589-42469</v>
      </c>
      <c r="AE7145">
        <f t="shared" si="1454"/>
        <v>1</v>
      </c>
    </row>
    <row r="7146" spans="1:31" x14ac:dyDescent="0.25">
      <c r="A7146" s="436" t="str">
        <f t="shared" si="1444"/>
        <v>DL3CD61-DL-8</v>
      </c>
      <c r="B7146" s="436">
        <f>COUNTIF(AC$4:AC7146,AC7146)</f>
        <v>8</v>
      </c>
      <c r="C7146" s="436" t="str">
        <f t="shared" si="1445"/>
        <v>DL3CD61-DL</v>
      </c>
      <c r="D7146" s="436">
        <f>VLOOKUP(C7146,'LICH THI'!C:AA,12,0)</f>
        <v>52</v>
      </c>
      <c r="E7146" s="436">
        <f>VLOOKUP(C7146,'LICH THI'!C:AA,13,0)</f>
        <v>52</v>
      </c>
      <c r="F7146" s="436">
        <f t="shared" si="1455"/>
        <v>52</v>
      </c>
      <c r="G7146" s="436">
        <f>VLOOKUP(C7146,'LICH THI'!C:AA,14,0)</f>
        <v>1</v>
      </c>
      <c r="H7146" s="436">
        <f t="shared" si="1446"/>
        <v>1</v>
      </c>
      <c r="I7146" s="436" t="str">
        <f t="shared" si="1447"/>
        <v>Nguyễn Tiến Mạnh</v>
      </c>
      <c r="J7146" s="436"/>
      <c r="K7146" s="436">
        <f t="shared" si="1448"/>
        <v>1</v>
      </c>
      <c r="L7146" s="436" t="str">
        <f t="shared" si="1449"/>
        <v>DL3CD61-DL-1</v>
      </c>
      <c r="M7146" s="436">
        <f t="shared" si="1450"/>
        <v>9</v>
      </c>
      <c r="N7146" s="437">
        <f t="shared" si="1456"/>
        <v>52</v>
      </c>
      <c r="O7146" s="437"/>
      <c r="P7146" s="430" t="str">
        <f t="shared" si="1451"/>
        <v/>
      </c>
      <c r="U7146" s="177">
        <v>5</v>
      </c>
      <c r="V7146" s="177" t="s">
        <v>4902</v>
      </c>
      <c r="W7146" s="177" t="s">
        <v>2880</v>
      </c>
      <c r="X7146" s="177" t="s">
        <v>2930</v>
      </c>
      <c r="Y7146" s="177" t="s">
        <v>6143</v>
      </c>
      <c r="Z7146" s="177" t="s">
        <v>7273</v>
      </c>
      <c r="AA7146" s="525" t="s">
        <v>6144</v>
      </c>
      <c r="AB7146" s="399" t="str">
        <f t="shared" si="1452"/>
        <v>DL3CD61</v>
      </c>
      <c r="AC7146" s="399" t="str">
        <f t="shared" si="1453"/>
        <v>DL3CD61-DL</v>
      </c>
      <c r="AD7146" t="str">
        <f>Y7146&amp;"-"&amp;VLOOKUP(AC7146,'LICH THI'!C:AA,9,0)</f>
        <v>65DLCD20692-42469</v>
      </c>
      <c r="AE7146">
        <f t="shared" si="1454"/>
        <v>1</v>
      </c>
    </row>
    <row r="7147" spans="1:31" x14ac:dyDescent="0.25">
      <c r="A7147" s="436" t="str">
        <f t="shared" si="1444"/>
        <v>DL3CD61-DL-9</v>
      </c>
      <c r="B7147" s="436">
        <f>COUNTIF(AC$4:AC7147,AC7147)</f>
        <v>9</v>
      </c>
      <c r="C7147" s="436" t="str">
        <f t="shared" si="1445"/>
        <v>DL3CD61-DL</v>
      </c>
      <c r="D7147" s="436">
        <f>VLOOKUP(C7147,'LICH THI'!C:AA,12,0)</f>
        <v>52</v>
      </c>
      <c r="E7147" s="436">
        <f>VLOOKUP(C7147,'LICH THI'!C:AA,13,0)</f>
        <v>52</v>
      </c>
      <c r="F7147" s="436">
        <f t="shared" si="1455"/>
        <v>52</v>
      </c>
      <c r="G7147" s="436">
        <f>VLOOKUP(C7147,'LICH THI'!C:AA,14,0)</f>
        <v>1</v>
      </c>
      <c r="H7147" s="436">
        <f t="shared" si="1446"/>
        <v>1</v>
      </c>
      <c r="I7147" s="436" t="str">
        <f t="shared" si="1447"/>
        <v>Trần Việt Mạnh</v>
      </c>
      <c r="J7147" s="436"/>
      <c r="K7147" s="436">
        <f t="shared" si="1448"/>
        <v>1</v>
      </c>
      <c r="L7147" s="436" t="str">
        <f t="shared" si="1449"/>
        <v>DL3CD61-DL-1</v>
      </c>
      <c r="M7147" s="436">
        <f t="shared" si="1450"/>
        <v>9</v>
      </c>
      <c r="N7147" s="437">
        <f t="shared" si="1456"/>
        <v>1</v>
      </c>
      <c r="O7147" s="437"/>
      <c r="P7147" s="430" t="str">
        <f t="shared" si="1451"/>
        <v/>
      </c>
      <c r="U7147" s="177">
        <v>12</v>
      </c>
      <c r="V7147" s="177" t="s">
        <v>4915</v>
      </c>
      <c r="W7147" s="177" t="s">
        <v>3669</v>
      </c>
      <c r="X7147" s="177" t="s">
        <v>2930</v>
      </c>
      <c r="Y7147" s="177" t="s">
        <v>4945</v>
      </c>
      <c r="Z7147" s="177" t="s">
        <v>7273</v>
      </c>
      <c r="AA7147" s="525" t="s">
        <v>4946</v>
      </c>
      <c r="AB7147" s="399" t="str">
        <f t="shared" si="1452"/>
        <v>DL3CD61</v>
      </c>
      <c r="AC7147" s="399" t="str">
        <f t="shared" si="1453"/>
        <v>DL3CD61-DL</v>
      </c>
      <c r="AD7147" t="str">
        <f>Y7147&amp;"-"&amp;VLOOKUP(AC7147,'LICH THI'!C:AA,9,0)</f>
        <v>65DLCD20696-42469</v>
      </c>
      <c r="AE7147">
        <f t="shared" si="1454"/>
        <v>1</v>
      </c>
    </row>
    <row r="7148" spans="1:31" x14ac:dyDescent="0.25">
      <c r="A7148" s="436" t="str">
        <f t="shared" si="1444"/>
        <v>DL3CD61-DL-10</v>
      </c>
      <c r="B7148" s="436">
        <f>COUNTIF(AC$4:AC7148,AC7148)</f>
        <v>10</v>
      </c>
      <c r="C7148" s="436" t="str">
        <f t="shared" si="1445"/>
        <v>DL3CD61-DL</v>
      </c>
      <c r="D7148" s="436">
        <f>VLOOKUP(C7148,'LICH THI'!C:AA,12,0)</f>
        <v>52</v>
      </c>
      <c r="E7148" s="436">
        <f>VLOOKUP(C7148,'LICH THI'!C:AA,13,0)</f>
        <v>52</v>
      </c>
      <c r="F7148" s="436">
        <f t="shared" si="1455"/>
        <v>52</v>
      </c>
      <c r="G7148" s="436">
        <f>VLOOKUP(C7148,'LICH THI'!C:AA,14,0)</f>
        <v>1</v>
      </c>
      <c r="H7148" s="436">
        <f t="shared" si="1446"/>
        <v>1</v>
      </c>
      <c r="I7148" s="436" t="str">
        <f t="shared" si="1447"/>
        <v>Phan Ngọc Minh</v>
      </c>
      <c r="J7148" s="436"/>
      <c r="K7148" s="436">
        <f t="shared" si="1448"/>
        <v>1</v>
      </c>
      <c r="L7148" s="436" t="str">
        <f t="shared" si="1449"/>
        <v>DL3CD61-DL-1</v>
      </c>
      <c r="M7148" s="436">
        <f t="shared" si="1450"/>
        <v>9</v>
      </c>
      <c r="N7148" s="437">
        <f t="shared" si="1456"/>
        <v>2</v>
      </c>
      <c r="O7148" s="437"/>
      <c r="P7148" s="430" t="str">
        <f t="shared" si="1451"/>
        <v/>
      </c>
      <c r="U7148" s="177">
        <v>6</v>
      </c>
      <c r="V7148" s="177" t="s">
        <v>4902</v>
      </c>
      <c r="W7148" s="177" t="s">
        <v>4074</v>
      </c>
      <c r="X7148" s="177" t="s">
        <v>2713</v>
      </c>
      <c r="Y7148" s="177" t="s">
        <v>7274</v>
      </c>
      <c r="Z7148" s="177" t="s">
        <v>7273</v>
      </c>
      <c r="AA7148" s="525" t="s">
        <v>7275</v>
      </c>
      <c r="AB7148" s="399" t="str">
        <f t="shared" si="1452"/>
        <v>DL3CD61</v>
      </c>
      <c r="AC7148" s="399" t="str">
        <f t="shared" si="1453"/>
        <v>DL3CD61-DL</v>
      </c>
      <c r="AD7148" t="str">
        <f>Y7148&amp;"-"&amp;VLOOKUP(AC7148,'LICH THI'!C:AA,9,0)</f>
        <v>65DLCD21339-42469</v>
      </c>
      <c r="AE7148">
        <f t="shared" si="1454"/>
        <v>1</v>
      </c>
    </row>
    <row r="7149" spans="1:31" x14ac:dyDescent="0.25">
      <c r="A7149" s="436" t="str">
        <f t="shared" si="1444"/>
        <v>DL3CD61-DL-11</v>
      </c>
      <c r="B7149" s="436">
        <f>COUNTIF(AC$4:AC7149,AC7149)</f>
        <v>11</v>
      </c>
      <c r="C7149" s="436" t="str">
        <f t="shared" si="1445"/>
        <v>DL3CD61-DL</v>
      </c>
      <c r="D7149" s="436">
        <f>VLOOKUP(C7149,'LICH THI'!C:AA,12,0)</f>
        <v>52</v>
      </c>
      <c r="E7149" s="436">
        <f>VLOOKUP(C7149,'LICH THI'!C:AA,13,0)</f>
        <v>52</v>
      </c>
      <c r="F7149" s="436">
        <f t="shared" si="1455"/>
        <v>52</v>
      </c>
      <c r="G7149" s="436">
        <f>VLOOKUP(C7149,'LICH THI'!C:AA,14,0)</f>
        <v>1</v>
      </c>
      <c r="H7149" s="436">
        <f t="shared" si="1446"/>
        <v>1</v>
      </c>
      <c r="I7149" s="436" t="str">
        <f t="shared" si="1447"/>
        <v>Bùi Đức Nam</v>
      </c>
      <c r="J7149" s="436"/>
      <c r="K7149" s="436">
        <f t="shared" si="1448"/>
        <v>1</v>
      </c>
      <c r="L7149" s="436" t="str">
        <f t="shared" si="1449"/>
        <v>DL3CD61-DL-1</v>
      </c>
      <c r="M7149" s="436">
        <f t="shared" si="1450"/>
        <v>9</v>
      </c>
      <c r="N7149" s="437">
        <f t="shared" si="1456"/>
        <v>3</v>
      </c>
      <c r="O7149" s="437"/>
      <c r="P7149" s="430" t="str">
        <f t="shared" si="1451"/>
        <v/>
      </c>
      <c r="U7149" s="177">
        <v>13</v>
      </c>
      <c r="V7149" s="177" t="s">
        <v>4915</v>
      </c>
      <c r="W7149" s="177" t="s">
        <v>2877</v>
      </c>
      <c r="X7149" s="177" t="s">
        <v>2773</v>
      </c>
      <c r="Y7149" s="177" t="s">
        <v>6778</v>
      </c>
      <c r="Z7149" s="177" t="s">
        <v>7273</v>
      </c>
      <c r="AA7149" s="525" t="s">
        <v>6779</v>
      </c>
      <c r="AB7149" s="399" t="str">
        <f t="shared" si="1452"/>
        <v>DL3CD61</v>
      </c>
      <c r="AC7149" s="399" t="str">
        <f t="shared" si="1453"/>
        <v>DL3CD61-DL</v>
      </c>
      <c r="AD7149" t="str">
        <f>Y7149&amp;"-"&amp;VLOOKUP(AC7149,'LICH THI'!C:AA,9,0)</f>
        <v>65DLCD21053-42469</v>
      </c>
      <c r="AE7149">
        <f t="shared" si="1454"/>
        <v>1</v>
      </c>
    </row>
    <row r="7150" spans="1:31" x14ac:dyDescent="0.25">
      <c r="A7150" s="436" t="str">
        <f t="shared" si="1444"/>
        <v>DL3CD61-DL-12</v>
      </c>
      <c r="B7150" s="436">
        <f>COUNTIF(AC$4:AC7150,AC7150)</f>
        <v>12</v>
      </c>
      <c r="C7150" s="436" t="str">
        <f t="shared" si="1445"/>
        <v>DL3CD61-DL</v>
      </c>
      <c r="D7150" s="436">
        <f>VLOOKUP(C7150,'LICH THI'!C:AA,12,0)</f>
        <v>52</v>
      </c>
      <c r="E7150" s="436">
        <f>VLOOKUP(C7150,'LICH THI'!C:AA,13,0)</f>
        <v>52</v>
      </c>
      <c r="F7150" s="436">
        <f t="shared" si="1455"/>
        <v>52</v>
      </c>
      <c r="G7150" s="436">
        <f>VLOOKUP(C7150,'LICH THI'!C:AA,14,0)</f>
        <v>1</v>
      </c>
      <c r="H7150" s="436">
        <f t="shared" si="1446"/>
        <v>1</v>
      </c>
      <c r="I7150" s="436" t="str">
        <f t="shared" si="1447"/>
        <v>Hà Hồng Sơn</v>
      </c>
      <c r="J7150" s="436"/>
      <c r="K7150" s="436">
        <f t="shared" si="1448"/>
        <v>1</v>
      </c>
      <c r="L7150" s="436" t="str">
        <f t="shared" si="1449"/>
        <v>DL3CD61-DL-1</v>
      </c>
      <c r="M7150" s="436">
        <f t="shared" si="1450"/>
        <v>9</v>
      </c>
      <c r="N7150" s="437">
        <f t="shared" si="1456"/>
        <v>4</v>
      </c>
      <c r="O7150" s="437"/>
      <c r="P7150" s="430" t="str">
        <f t="shared" si="1451"/>
        <v/>
      </c>
      <c r="U7150" s="177">
        <v>14</v>
      </c>
      <c r="V7150" s="177" t="s">
        <v>4915</v>
      </c>
      <c r="W7150" s="177" t="s">
        <v>7040</v>
      </c>
      <c r="X7150" s="177" t="s">
        <v>2688</v>
      </c>
      <c r="Y7150" s="177" t="s">
        <v>7041</v>
      </c>
      <c r="Z7150" s="177" t="s">
        <v>7273</v>
      </c>
      <c r="AA7150" s="525" t="s">
        <v>7042</v>
      </c>
      <c r="AB7150" s="399" t="str">
        <f t="shared" si="1452"/>
        <v>DL3CD61</v>
      </c>
      <c r="AC7150" s="399" t="str">
        <f t="shared" si="1453"/>
        <v>DL3CD61-DL</v>
      </c>
      <c r="AD7150" t="str">
        <f>Y7150&amp;"-"&amp;VLOOKUP(AC7150,'LICH THI'!C:AA,9,0)</f>
        <v>65DLCD21067-42469</v>
      </c>
      <c r="AE7150">
        <f t="shared" si="1454"/>
        <v>1</v>
      </c>
    </row>
    <row r="7151" spans="1:31" x14ac:dyDescent="0.25">
      <c r="A7151" s="436" t="str">
        <f t="shared" si="1444"/>
        <v>DL3CD61-DL-13</v>
      </c>
      <c r="B7151" s="436">
        <f>COUNTIF(AC$4:AC7151,AC7151)</f>
        <v>13</v>
      </c>
      <c r="C7151" s="436" t="str">
        <f t="shared" si="1445"/>
        <v>DL3CD61-DL</v>
      </c>
      <c r="D7151" s="436">
        <f>VLOOKUP(C7151,'LICH THI'!C:AA,12,0)</f>
        <v>52</v>
      </c>
      <c r="E7151" s="436">
        <f>VLOOKUP(C7151,'LICH THI'!C:AA,13,0)</f>
        <v>52</v>
      </c>
      <c r="F7151" s="436">
        <f t="shared" si="1455"/>
        <v>52</v>
      </c>
      <c r="G7151" s="436">
        <f>VLOOKUP(C7151,'LICH THI'!C:AA,14,0)</f>
        <v>1</v>
      </c>
      <c r="H7151" s="436">
        <f t="shared" si="1446"/>
        <v>1</v>
      </c>
      <c r="I7151" s="436" t="str">
        <f t="shared" si="1447"/>
        <v>Nguyễn Văn Tài</v>
      </c>
      <c r="J7151" s="436"/>
      <c r="K7151" s="436">
        <f t="shared" si="1448"/>
        <v>1</v>
      </c>
      <c r="L7151" s="436" t="str">
        <f t="shared" si="1449"/>
        <v>DL3CD61-DL-1</v>
      </c>
      <c r="M7151" s="436">
        <f t="shared" si="1450"/>
        <v>9</v>
      </c>
      <c r="N7151" s="437">
        <f t="shared" si="1456"/>
        <v>5</v>
      </c>
      <c r="O7151" s="437"/>
      <c r="P7151" s="430" t="str">
        <f t="shared" si="1451"/>
        <v/>
      </c>
      <c r="U7151" s="177">
        <v>15</v>
      </c>
      <c r="V7151" s="177" t="s">
        <v>4915</v>
      </c>
      <c r="W7151" s="177" t="s">
        <v>2741</v>
      </c>
      <c r="X7151" s="177" t="s">
        <v>3043</v>
      </c>
      <c r="Y7151" s="177" t="s">
        <v>4952</v>
      </c>
      <c r="Z7151" s="177" t="s">
        <v>7273</v>
      </c>
      <c r="AA7151" s="525" t="s">
        <v>4472</v>
      </c>
      <c r="AB7151" s="399" t="str">
        <f t="shared" si="1452"/>
        <v>DL3CD61</v>
      </c>
      <c r="AC7151" s="399" t="str">
        <f t="shared" si="1453"/>
        <v>DL3CD61-DL</v>
      </c>
      <c r="AD7151" t="str">
        <f>Y7151&amp;"-"&amp;VLOOKUP(AC7151,'LICH THI'!C:AA,9,0)</f>
        <v>65DLCD20687-42469</v>
      </c>
      <c r="AE7151">
        <f t="shared" si="1454"/>
        <v>1</v>
      </c>
    </row>
    <row r="7152" spans="1:31" x14ac:dyDescent="0.25">
      <c r="A7152" s="436" t="str">
        <f t="shared" si="1444"/>
        <v>DL3CD61-DL-14</v>
      </c>
      <c r="B7152" s="436">
        <f>COUNTIF(AC$4:AC7152,AC7152)</f>
        <v>14</v>
      </c>
      <c r="C7152" s="436" t="str">
        <f t="shared" si="1445"/>
        <v>DL3CD61-DL</v>
      </c>
      <c r="D7152" s="436">
        <f>VLOOKUP(C7152,'LICH THI'!C:AA,12,0)</f>
        <v>52</v>
      </c>
      <c r="E7152" s="436">
        <f>VLOOKUP(C7152,'LICH THI'!C:AA,13,0)</f>
        <v>52</v>
      </c>
      <c r="F7152" s="436">
        <f t="shared" si="1455"/>
        <v>52</v>
      </c>
      <c r="G7152" s="436">
        <f>VLOOKUP(C7152,'LICH THI'!C:AA,14,0)</f>
        <v>1</v>
      </c>
      <c r="H7152" s="436">
        <f t="shared" si="1446"/>
        <v>1</v>
      </c>
      <c r="I7152" s="436" t="str">
        <f t="shared" si="1447"/>
        <v>Trần Lê Anh Tuấn</v>
      </c>
      <c r="J7152" s="436"/>
      <c r="K7152" s="436">
        <f t="shared" si="1448"/>
        <v>1</v>
      </c>
      <c r="L7152" s="436" t="str">
        <f t="shared" si="1449"/>
        <v>DL3CD61-DL-1</v>
      </c>
      <c r="M7152" s="436">
        <f t="shared" si="1450"/>
        <v>9</v>
      </c>
      <c r="N7152" s="437">
        <f t="shared" si="1456"/>
        <v>6</v>
      </c>
      <c r="O7152" s="437"/>
      <c r="P7152" s="430" t="str">
        <f t="shared" si="1451"/>
        <v/>
      </c>
      <c r="U7152" s="177">
        <v>16</v>
      </c>
      <c r="V7152" s="177" t="s">
        <v>4915</v>
      </c>
      <c r="W7152" s="177" t="s">
        <v>4962</v>
      </c>
      <c r="X7152" s="177" t="s">
        <v>2721</v>
      </c>
      <c r="Y7152" s="177" t="s">
        <v>4963</v>
      </c>
      <c r="Z7152" s="177" t="s">
        <v>7273</v>
      </c>
      <c r="AA7152" s="525" t="s">
        <v>4964</v>
      </c>
      <c r="AB7152" s="399" t="str">
        <f t="shared" si="1452"/>
        <v>DL3CD61</v>
      </c>
      <c r="AC7152" s="399" t="str">
        <f t="shared" si="1453"/>
        <v>DL3CD61-DL</v>
      </c>
      <c r="AD7152" t="str">
        <f>Y7152&amp;"-"&amp;VLOOKUP(AC7152,'LICH THI'!C:AA,9,0)</f>
        <v>65DLCD20462-42469</v>
      </c>
      <c r="AE7152">
        <f t="shared" si="1454"/>
        <v>1</v>
      </c>
    </row>
    <row r="7153" spans="1:31" x14ac:dyDescent="0.25">
      <c r="A7153" s="436" t="str">
        <f t="shared" si="1444"/>
        <v>DL3CD61-DL-15</v>
      </c>
      <c r="B7153" s="436">
        <f>COUNTIF(AC$4:AC7153,AC7153)</f>
        <v>15</v>
      </c>
      <c r="C7153" s="436" t="str">
        <f t="shared" si="1445"/>
        <v>DL3CD61-DL</v>
      </c>
      <c r="D7153" s="436">
        <f>VLOOKUP(C7153,'LICH THI'!C:AA,12,0)</f>
        <v>52</v>
      </c>
      <c r="E7153" s="436">
        <f>VLOOKUP(C7153,'LICH THI'!C:AA,13,0)</f>
        <v>52</v>
      </c>
      <c r="F7153" s="436">
        <f t="shared" si="1455"/>
        <v>52</v>
      </c>
      <c r="G7153" s="436">
        <f>VLOOKUP(C7153,'LICH THI'!C:AA,14,0)</f>
        <v>1</v>
      </c>
      <c r="H7153" s="436">
        <f t="shared" si="1446"/>
        <v>1</v>
      </c>
      <c r="I7153" s="436" t="str">
        <f t="shared" si="1447"/>
        <v>Dương Thị Trang</v>
      </c>
      <c r="J7153" s="436"/>
      <c r="K7153" s="436">
        <f t="shared" si="1448"/>
        <v>1</v>
      </c>
      <c r="L7153" s="436" t="str">
        <f t="shared" si="1449"/>
        <v>DL3CD61-DL-1</v>
      </c>
      <c r="M7153" s="436">
        <f t="shared" si="1450"/>
        <v>9</v>
      </c>
      <c r="N7153" s="437">
        <f t="shared" si="1456"/>
        <v>7</v>
      </c>
      <c r="O7153" s="437"/>
      <c r="P7153" s="430" t="str">
        <f t="shared" si="1451"/>
        <v/>
      </c>
      <c r="U7153" s="177">
        <v>7</v>
      </c>
      <c r="V7153" s="177" t="s">
        <v>4902</v>
      </c>
      <c r="W7153" s="177" t="s">
        <v>5001</v>
      </c>
      <c r="X7153" s="177" t="s">
        <v>2694</v>
      </c>
      <c r="Y7153" s="177" t="s">
        <v>6776</v>
      </c>
      <c r="Z7153" s="177" t="s">
        <v>7273</v>
      </c>
      <c r="AA7153" s="525" t="s">
        <v>6777</v>
      </c>
      <c r="AB7153" s="399" t="str">
        <f t="shared" si="1452"/>
        <v>DL3CD61</v>
      </c>
      <c r="AC7153" s="399" t="str">
        <f t="shared" si="1453"/>
        <v>DL3CD61-DL</v>
      </c>
      <c r="AD7153" t="str">
        <f>Y7153&amp;"-"&amp;VLOOKUP(AC7153,'LICH THI'!C:AA,9,0)</f>
        <v>65DLCD20641-42469</v>
      </c>
      <c r="AE7153">
        <f t="shared" si="1454"/>
        <v>1</v>
      </c>
    </row>
    <row r="7154" spans="1:31" x14ac:dyDescent="0.25">
      <c r="A7154" s="436" t="str">
        <f t="shared" si="1444"/>
        <v>DL3CD61-DL-16</v>
      </c>
      <c r="B7154" s="436">
        <f>COUNTIF(AC$4:AC7154,AC7154)</f>
        <v>16</v>
      </c>
      <c r="C7154" s="436" t="str">
        <f t="shared" si="1445"/>
        <v>DL3CD61-DL</v>
      </c>
      <c r="D7154" s="436">
        <f>VLOOKUP(C7154,'LICH THI'!C:AA,12,0)</f>
        <v>52</v>
      </c>
      <c r="E7154" s="436">
        <f>VLOOKUP(C7154,'LICH THI'!C:AA,13,0)</f>
        <v>52</v>
      </c>
      <c r="F7154" s="436">
        <f t="shared" si="1455"/>
        <v>52</v>
      </c>
      <c r="G7154" s="436">
        <f>VLOOKUP(C7154,'LICH THI'!C:AA,14,0)</f>
        <v>1</v>
      </c>
      <c r="H7154" s="436">
        <f t="shared" si="1446"/>
        <v>1</v>
      </c>
      <c r="I7154" s="436" t="str">
        <f t="shared" si="1447"/>
        <v>Nguyễn Văn Uyển</v>
      </c>
      <c r="J7154" s="436"/>
      <c r="K7154" s="436">
        <f t="shared" si="1448"/>
        <v>1</v>
      </c>
      <c r="L7154" s="436" t="str">
        <f t="shared" si="1449"/>
        <v>DL3CD61-DL-1</v>
      </c>
      <c r="M7154" s="436">
        <f t="shared" si="1450"/>
        <v>9</v>
      </c>
      <c r="N7154" s="437">
        <f t="shared" si="1456"/>
        <v>8</v>
      </c>
      <c r="O7154" s="437"/>
      <c r="P7154" s="430" t="str">
        <f t="shared" si="1451"/>
        <v/>
      </c>
      <c r="U7154" s="177">
        <v>17</v>
      </c>
      <c r="V7154" s="177" t="s">
        <v>4915</v>
      </c>
      <c r="W7154" s="177" t="s">
        <v>2741</v>
      </c>
      <c r="X7154" s="177" t="s">
        <v>4968</v>
      </c>
      <c r="Y7154" s="177" t="s">
        <v>4969</v>
      </c>
      <c r="Z7154" s="177" t="s">
        <v>7273</v>
      </c>
      <c r="AA7154" s="525" t="s">
        <v>4970</v>
      </c>
      <c r="AB7154" s="399" t="str">
        <f t="shared" si="1452"/>
        <v>DL3CD61</v>
      </c>
      <c r="AC7154" s="399" t="str">
        <f t="shared" si="1453"/>
        <v>DL3CD61-DL</v>
      </c>
      <c r="AD7154" t="str">
        <f>Y7154&amp;"-"&amp;VLOOKUP(AC7154,'LICH THI'!C:AA,9,0)</f>
        <v>65DLCD20738-42469</v>
      </c>
      <c r="AE7154">
        <f t="shared" si="1454"/>
        <v>1</v>
      </c>
    </row>
    <row r="7155" spans="1:31" x14ac:dyDescent="0.25">
      <c r="A7155" s="436" t="str">
        <f t="shared" si="1444"/>
        <v>DL3CD61-DL-17</v>
      </c>
      <c r="B7155" s="436">
        <f>COUNTIF(AC$4:AC7155,AC7155)</f>
        <v>17</v>
      </c>
      <c r="C7155" s="436" t="str">
        <f t="shared" si="1445"/>
        <v>DL3CD61-DL</v>
      </c>
      <c r="D7155" s="436">
        <f>VLOOKUP(C7155,'LICH THI'!C:AA,12,0)</f>
        <v>52</v>
      </c>
      <c r="E7155" s="436">
        <f>VLOOKUP(C7155,'LICH THI'!C:AA,13,0)</f>
        <v>52</v>
      </c>
      <c r="F7155" s="436">
        <f t="shared" si="1455"/>
        <v>52</v>
      </c>
      <c r="G7155" s="436">
        <f>VLOOKUP(C7155,'LICH THI'!C:AA,14,0)</f>
        <v>1</v>
      </c>
      <c r="H7155" s="436">
        <f t="shared" si="1446"/>
        <v>1</v>
      </c>
      <c r="I7155" s="436" t="str">
        <f t="shared" si="1447"/>
        <v>Lê Anh Văn</v>
      </c>
      <c r="J7155" s="436"/>
      <c r="K7155" s="436">
        <f t="shared" si="1448"/>
        <v>1</v>
      </c>
      <c r="L7155" s="436" t="str">
        <f t="shared" si="1449"/>
        <v>DL3CD61-DL-1</v>
      </c>
      <c r="M7155" s="436">
        <f t="shared" si="1450"/>
        <v>9</v>
      </c>
      <c r="N7155" s="437">
        <f t="shared" si="1456"/>
        <v>9</v>
      </c>
      <c r="O7155" s="437"/>
      <c r="P7155" s="430" t="str">
        <f t="shared" si="1451"/>
        <v/>
      </c>
      <c r="U7155" s="177">
        <v>18</v>
      </c>
      <c r="V7155" s="177" t="s">
        <v>4915</v>
      </c>
      <c r="W7155" s="177" t="s">
        <v>4172</v>
      </c>
      <c r="X7155" s="177" t="s">
        <v>3675</v>
      </c>
      <c r="Y7155" s="177" t="s">
        <v>7276</v>
      </c>
      <c r="Z7155" s="177" t="s">
        <v>7273</v>
      </c>
      <c r="AA7155" s="525" t="s">
        <v>7277</v>
      </c>
      <c r="AB7155" s="399" t="str">
        <f t="shared" si="1452"/>
        <v>DL3CD61</v>
      </c>
      <c r="AC7155" s="399" t="str">
        <f t="shared" si="1453"/>
        <v>DL3CD61-DL</v>
      </c>
      <c r="AD7155" t="str">
        <f>Y7155&amp;"-"&amp;VLOOKUP(AC7155,'LICH THI'!C:AA,9,0)</f>
        <v>65DLCD20615-42469</v>
      </c>
      <c r="AE7155">
        <f t="shared" si="1454"/>
        <v>1</v>
      </c>
    </row>
    <row r="7156" spans="1:31" x14ac:dyDescent="0.25">
      <c r="A7156" s="436" t="str">
        <f t="shared" si="1444"/>
        <v>DL3CD61-DL-18</v>
      </c>
      <c r="B7156" s="436">
        <f>COUNTIF(AC$4:AC7156,AC7156)</f>
        <v>18</v>
      </c>
      <c r="C7156" s="436" t="str">
        <f t="shared" si="1445"/>
        <v>DL3CD61-DL</v>
      </c>
      <c r="D7156" s="436">
        <f>VLOOKUP(C7156,'LICH THI'!C:AA,12,0)</f>
        <v>52</v>
      </c>
      <c r="E7156" s="436">
        <f>VLOOKUP(C7156,'LICH THI'!C:AA,13,0)</f>
        <v>52</v>
      </c>
      <c r="F7156" s="436">
        <f t="shared" si="1455"/>
        <v>52</v>
      </c>
      <c r="G7156" s="436">
        <f>VLOOKUP(C7156,'LICH THI'!C:AA,14,0)</f>
        <v>1</v>
      </c>
      <c r="H7156" s="436">
        <f t="shared" si="1446"/>
        <v>1</v>
      </c>
      <c r="I7156" s="436" t="str">
        <f t="shared" si="1447"/>
        <v>Nguyễn Anh Văn</v>
      </c>
      <c r="J7156" s="436"/>
      <c r="K7156" s="436">
        <f t="shared" si="1448"/>
        <v>1</v>
      </c>
      <c r="L7156" s="436" t="str">
        <f t="shared" si="1449"/>
        <v>DL3CD61-DL-1</v>
      </c>
      <c r="M7156" s="436">
        <f t="shared" si="1450"/>
        <v>9</v>
      </c>
      <c r="N7156" s="437">
        <f t="shared" si="1456"/>
        <v>10</v>
      </c>
      <c r="O7156" s="437"/>
      <c r="P7156" s="430" t="str">
        <f t="shared" si="1451"/>
        <v/>
      </c>
      <c r="U7156" s="177">
        <v>8</v>
      </c>
      <c r="V7156" s="177" t="s">
        <v>4902</v>
      </c>
      <c r="W7156" s="177" t="s">
        <v>2995</v>
      </c>
      <c r="X7156" s="177" t="s">
        <v>3675</v>
      </c>
      <c r="Y7156" s="177" t="s">
        <v>6163</v>
      </c>
      <c r="Z7156" s="177" t="s">
        <v>7273</v>
      </c>
      <c r="AA7156" s="525" t="s">
        <v>6164</v>
      </c>
      <c r="AB7156" s="399" t="str">
        <f t="shared" si="1452"/>
        <v>DL3CD61</v>
      </c>
      <c r="AC7156" s="399" t="str">
        <f t="shared" si="1453"/>
        <v>DL3CD61-DL</v>
      </c>
      <c r="AD7156" t="str">
        <f>Y7156&amp;"-"&amp;VLOOKUP(AC7156,'LICH THI'!C:AA,9,0)</f>
        <v>65DLCD20581-42469</v>
      </c>
      <c r="AE7156">
        <f t="shared" si="1454"/>
        <v>1</v>
      </c>
    </row>
    <row r="7157" spans="1:31" x14ac:dyDescent="0.25">
      <c r="A7157" s="436" t="str">
        <f t="shared" si="1444"/>
        <v>DL3CD61-DL-19</v>
      </c>
      <c r="B7157" s="436">
        <f>COUNTIF(AC$4:AC7157,AC7157)</f>
        <v>19</v>
      </c>
      <c r="C7157" s="436" t="str">
        <f t="shared" si="1445"/>
        <v>DL3CD61-DL</v>
      </c>
      <c r="D7157" s="436">
        <f>VLOOKUP(C7157,'LICH THI'!C:AA,12,0)</f>
        <v>52</v>
      </c>
      <c r="E7157" s="436">
        <f>VLOOKUP(C7157,'LICH THI'!C:AA,13,0)</f>
        <v>52</v>
      </c>
      <c r="F7157" s="436">
        <f t="shared" si="1455"/>
        <v>52</v>
      </c>
      <c r="G7157" s="436">
        <f>VLOOKUP(C7157,'LICH THI'!C:AA,14,0)</f>
        <v>1</v>
      </c>
      <c r="H7157" s="436">
        <f t="shared" si="1446"/>
        <v>1</v>
      </c>
      <c r="I7157" s="436" t="str">
        <f t="shared" si="1447"/>
        <v>Nguyễn Quang Vinh</v>
      </c>
      <c r="J7157" s="436"/>
      <c r="K7157" s="436">
        <f t="shared" si="1448"/>
        <v>1</v>
      </c>
      <c r="L7157" s="436" t="str">
        <f t="shared" si="1449"/>
        <v>DL3CD61-DL-1</v>
      </c>
      <c r="M7157" s="436">
        <f t="shared" si="1450"/>
        <v>9</v>
      </c>
      <c r="N7157" s="437">
        <f t="shared" si="1456"/>
        <v>11</v>
      </c>
      <c r="O7157" s="437"/>
      <c r="P7157" s="430" t="str">
        <f t="shared" si="1451"/>
        <v/>
      </c>
      <c r="U7157" s="177">
        <v>19</v>
      </c>
      <c r="V7157" s="177" t="s">
        <v>4915</v>
      </c>
      <c r="W7157" s="177" t="s">
        <v>3032</v>
      </c>
      <c r="X7157" s="177" t="s">
        <v>3099</v>
      </c>
      <c r="Y7157" s="177" t="s">
        <v>7278</v>
      </c>
      <c r="Z7157" s="177" t="s">
        <v>7273</v>
      </c>
      <c r="AA7157" s="525" t="s">
        <v>7279</v>
      </c>
      <c r="AB7157" s="399" t="str">
        <f t="shared" si="1452"/>
        <v>DL3CD61</v>
      </c>
      <c r="AC7157" s="399" t="str">
        <f t="shared" si="1453"/>
        <v>DL3CD61-DL</v>
      </c>
      <c r="AD7157" t="str">
        <f>Y7157&amp;"-"&amp;VLOOKUP(AC7157,'LICH THI'!C:AA,9,0)</f>
        <v>65DLCD20663-42469</v>
      </c>
      <c r="AE7157">
        <f t="shared" si="1454"/>
        <v>1</v>
      </c>
    </row>
    <row r="7158" spans="1:31" x14ac:dyDescent="0.25">
      <c r="A7158" s="436" t="str">
        <f t="shared" si="1444"/>
        <v>DL3CD61-DL-20</v>
      </c>
      <c r="B7158" s="436">
        <f>COUNTIF(AC$4:AC7158,AC7158)</f>
        <v>20</v>
      </c>
      <c r="C7158" s="436" t="str">
        <f t="shared" si="1445"/>
        <v>DL3CD61-DL</v>
      </c>
      <c r="D7158" s="436">
        <f>VLOOKUP(C7158,'LICH THI'!C:AA,12,0)</f>
        <v>52</v>
      </c>
      <c r="E7158" s="436">
        <f>VLOOKUP(C7158,'LICH THI'!C:AA,13,0)</f>
        <v>52</v>
      </c>
      <c r="F7158" s="436">
        <f t="shared" si="1455"/>
        <v>52</v>
      </c>
      <c r="G7158" s="436">
        <f>VLOOKUP(C7158,'LICH THI'!C:AA,14,0)</f>
        <v>1</v>
      </c>
      <c r="H7158" s="436">
        <f t="shared" si="1446"/>
        <v>1</v>
      </c>
      <c r="I7158" s="436" t="str">
        <f t="shared" si="1447"/>
        <v>Bùi Thế Vũ</v>
      </c>
      <c r="J7158" s="436"/>
      <c r="K7158" s="436">
        <f t="shared" si="1448"/>
        <v>1</v>
      </c>
      <c r="L7158" s="436" t="str">
        <f t="shared" si="1449"/>
        <v>DL3CD61-DL-1</v>
      </c>
      <c r="M7158" s="436">
        <f t="shared" si="1450"/>
        <v>9</v>
      </c>
      <c r="N7158" s="437">
        <f t="shared" si="1456"/>
        <v>12</v>
      </c>
      <c r="O7158" s="437"/>
      <c r="P7158" s="430" t="str">
        <f t="shared" si="1451"/>
        <v/>
      </c>
      <c r="U7158" s="177">
        <v>20</v>
      </c>
      <c r="V7158" s="177" t="s">
        <v>4915</v>
      </c>
      <c r="W7158" s="177" t="s">
        <v>7280</v>
      </c>
      <c r="X7158" s="177" t="s">
        <v>3011</v>
      </c>
      <c r="Y7158" s="177" t="s">
        <v>7281</v>
      </c>
      <c r="Z7158" s="177" t="s">
        <v>7273</v>
      </c>
      <c r="AA7158" s="525" t="s">
        <v>7282</v>
      </c>
      <c r="AB7158" s="399" t="str">
        <f t="shared" si="1452"/>
        <v>DL3CD61</v>
      </c>
      <c r="AC7158" s="399" t="str">
        <f t="shared" si="1453"/>
        <v>DL3CD61-DL</v>
      </c>
      <c r="AD7158" t="str">
        <f>Y7158&amp;"-"&amp;VLOOKUP(AC7158,'LICH THI'!C:AA,9,0)</f>
        <v>65DLCD20718-42469</v>
      </c>
      <c r="AE7158">
        <f t="shared" si="1454"/>
        <v>1</v>
      </c>
    </row>
    <row r="7159" spans="1:31" x14ac:dyDescent="0.25">
      <c r="A7159" s="436" t="str">
        <f t="shared" si="1444"/>
        <v>DL3CD61-DL-21</v>
      </c>
      <c r="B7159" s="436">
        <f>COUNTIF(AC$4:AC7159,AC7159)</f>
        <v>21</v>
      </c>
      <c r="C7159" s="436" t="str">
        <f t="shared" si="1445"/>
        <v>DL3CD61-DL</v>
      </c>
      <c r="D7159" s="436">
        <f>VLOOKUP(C7159,'LICH THI'!C:AA,12,0)</f>
        <v>52</v>
      </c>
      <c r="E7159" s="436">
        <f>VLOOKUP(C7159,'LICH THI'!C:AA,13,0)</f>
        <v>52</v>
      </c>
      <c r="F7159" s="436">
        <f t="shared" si="1455"/>
        <v>52</v>
      </c>
      <c r="G7159" s="436">
        <f>VLOOKUP(C7159,'LICH THI'!C:AA,14,0)</f>
        <v>1</v>
      </c>
      <c r="H7159" s="436">
        <f t="shared" si="1446"/>
        <v>1</v>
      </c>
      <c r="I7159" s="436" t="str">
        <f t="shared" si="1447"/>
        <v>Phùng Sơn Vương</v>
      </c>
      <c r="J7159" s="436"/>
      <c r="K7159" s="436">
        <f t="shared" si="1448"/>
        <v>1</v>
      </c>
      <c r="L7159" s="436" t="str">
        <f t="shared" si="1449"/>
        <v>DL3CD61-DL-1</v>
      </c>
      <c r="M7159" s="436">
        <f t="shared" si="1450"/>
        <v>9</v>
      </c>
      <c r="N7159" s="437">
        <f t="shared" si="1456"/>
        <v>13</v>
      </c>
      <c r="O7159" s="437"/>
      <c r="P7159" s="430" t="str">
        <f t="shared" si="1451"/>
        <v/>
      </c>
      <c r="U7159" s="177">
        <v>21</v>
      </c>
      <c r="V7159" s="177" t="s">
        <v>4915</v>
      </c>
      <c r="W7159" s="177" t="s">
        <v>7283</v>
      </c>
      <c r="X7159" s="177" t="s">
        <v>3164</v>
      </c>
      <c r="Y7159" s="177" t="s">
        <v>7284</v>
      </c>
      <c r="Z7159" s="177" t="s">
        <v>7273</v>
      </c>
      <c r="AA7159" s="525" t="s">
        <v>7285</v>
      </c>
      <c r="AB7159" s="399" t="str">
        <f t="shared" si="1452"/>
        <v>DL3CD61</v>
      </c>
      <c r="AC7159" s="399" t="str">
        <f t="shared" si="1453"/>
        <v>DL3CD61-DL</v>
      </c>
      <c r="AD7159" t="str">
        <f>Y7159&amp;"-"&amp;VLOOKUP(AC7159,'LICH THI'!C:AA,9,0)</f>
        <v>65DLCD20465-42469</v>
      </c>
      <c r="AE7159">
        <f t="shared" si="1454"/>
        <v>1</v>
      </c>
    </row>
    <row r="7160" spans="1:31" x14ac:dyDescent="0.25">
      <c r="A7160" s="436" t="str">
        <f t="shared" si="1444"/>
        <v>DL3CD61-DL-22</v>
      </c>
      <c r="B7160" s="436">
        <f>COUNTIF(AC$4:AC7160,AC7160)</f>
        <v>22</v>
      </c>
      <c r="C7160" s="436" t="str">
        <f t="shared" si="1445"/>
        <v>DL3CD61-DL</v>
      </c>
      <c r="D7160" s="436">
        <f>VLOOKUP(C7160,'LICH THI'!C:AA,12,0)</f>
        <v>52</v>
      </c>
      <c r="E7160" s="436">
        <f>VLOOKUP(C7160,'LICH THI'!C:AA,13,0)</f>
        <v>52</v>
      </c>
      <c r="F7160" s="436">
        <f t="shared" si="1455"/>
        <v>52</v>
      </c>
      <c r="G7160" s="436">
        <f>VLOOKUP(C7160,'LICH THI'!C:AA,14,0)</f>
        <v>1</v>
      </c>
      <c r="H7160" s="436">
        <f t="shared" si="1446"/>
        <v>1</v>
      </c>
      <c r="I7160" s="436" t="str">
        <f t="shared" si="1447"/>
        <v>Nguyễn Hưng Yên</v>
      </c>
      <c r="J7160" s="436"/>
      <c r="K7160" s="436">
        <f t="shared" si="1448"/>
        <v>1</v>
      </c>
      <c r="L7160" s="436" t="str">
        <f t="shared" si="1449"/>
        <v>DL3CD61-DL-1</v>
      </c>
      <c r="M7160" s="436">
        <f t="shared" si="1450"/>
        <v>9</v>
      </c>
      <c r="N7160" s="437">
        <f t="shared" si="1456"/>
        <v>14</v>
      </c>
      <c r="O7160" s="437"/>
      <c r="P7160" s="430" t="str">
        <f t="shared" si="1451"/>
        <v/>
      </c>
      <c r="U7160" s="177">
        <v>22</v>
      </c>
      <c r="V7160" s="177" t="s">
        <v>4915</v>
      </c>
      <c r="W7160" s="177" t="s">
        <v>4971</v>
      </c>
      <c r="X7160" s="177" t="s">
        <v>4972</v>
      </c>
      <c r="Y7160" s="177" t="s">
        <v>4973</v>
      </c>
      <c r="Z7160" s="177" t="s">
        <v>7273</v>
      </c>
      <c r="AA7160" s="525" t="s">
        <v>4974</v>
      </c>
      <c r="AB7160" s="399" t="str">
        <f t="shared" si="1452"/>
        <v>DL3CD61</v>
      </c>
      <c r="AC7160" s="399" t="str">
        <f t="shared" si="1453"/>
        <v>DL3CD61-DL</v>
      </c>
      <c r="AD7160" t="str">
        <f>Y7160&amp;"-"&amp;VLOOKUP(AC7160,'LICH THI'!C:AA,9,0)</f>
        <v>65DLCD20490-42469</v>
      </c>
      <c r="AE7160">
        <f t="shared" si="1454"/>
        <v>1</v>
      </c>
    </row>
    <row r="7161" spans="1:31" x14ac:dyDescent="0.25">
      <c r="A7161" s="436" t="str">
        <f t="shared" si="1444"/>
        <v>DL3DB53-DL-1</v>
      </c>
      <c r="B7161" s="436">
        <f>COUNTIF(AC$4:AC7161,AC7161)</f>
        <v>1</v>
      </c>
      <c r="C7161" s="436" t="str">
        <f t="shared" si="1445"/>
        <v>DL3DB53-DL</v>
      </c>
      <c r="D7161" s="436">
        <f>VLOOKUP(C7161,'LICH THI'!C:AA,12,0)</f>
        <v>9</v>
      </c>
      <c r="E7161" s="436">
        <f>VLOOKUP(C7161,'LICH THI'!C:AA,13,0)</f>
        <v>9</v>
      </c>
      <c r="F7161" s="436">
        <f t="shared" si="1455"/>
        <v>9</v>
      </c>
      <c r="G7161" s="436">
        <f>VLOOKUP(C7161,'LICH THI'!C:AA,14,0)</f>
        <v>1</v>
      </c>
      <c r="H7161" s="436">
        <f t="shared" si="1446"/>
        <v>1</v>
      </c>
      <c r="I7161" s="436" t="str">
        <f t="shared" si="1447"/>
        <v>Lê Việt Cảnh</v>
      </c>
      <c r="J7161" s="436"/>
      <c r="K7161" s="436">
        <f t="shared" si="1448"/>
        <v>1</v>
      </c>
      <c r="L7161" s="436" t="str">
        <f t="shared" si="1449"/>
        <v>DL3DB53-DL-1</v>
      </c>
      <c r="M7161" s="436">
        <f t="shared" si="1450"/>
        <v>8</v>
      </c>
      <c r="N7161" s="437">
        <f t="shared" si="1456"/>
        <v>3</v>
      </c>
      <c r="O7161" s="437"/>
      <c r="P7161" s="430" t="str">
        <f t="shared" si="1451"/>
        <v/>
      </c>
      <c r="U7161" s="177">
        <v>4</v>
      </c>
      <c r="V7161" s="177" t="s">
        <v>4915</v>
      </c>
      <c r="W7161" s="177" t="s">
        <v>6165</v>
      </c>
      <c r="X7161" s="177" t="s">
        <v>3327</v>
      </c>
      <c r="Y7161" s="177" t="s">
        <v>6166</v>
      </c>
      <c r="Z7161" s="177" t="s">
        <v>7388</v>
      </c>
      <c r="AA7161" s="525" t="s">
        <v>6167</v>
      </c>
      <c r="AB7161" s="399" t="str">
        <f t="shared" si="1452"/>
        <v>DL3DB53</v>
      </c>
      <c r="AC7161" s="399" t="str">
        <f t="shared" si="1453"/>
        <v>DL3DB53-DL</v>
      </c>
      <c r="AD7161" t="str">
        <f>Y7161&amp;"-"&amp;VLOOKUP(AC7161,'LICH THI'!C:AA,9,0)</f>
        <v>65DLCD20623-42470</v>
      </c>
      <c r="AE7161">
        <f t="shared" si="1454"/>
        <v>1</v>
      </c>
    </row>
    <row r="7162" spans="1:31" x14ac:dyDescent="0.25">
      <c r="A7162" s="436" t="str">
        <f t="shared" si="1444"/>
        <v>DL3DB53-DL-2</v>
      </c>
      <c r="B7162" s="436">
        <f>COUNTIF(AC$4:AC7162,AC7162)</f>
        <v>2</v>
      </c>
      <c r="C7162" s="436" t="str">
        <f t="shared" si="1445"/>
        <v>DL3DB53-DL</v>
      </c>
      <c r="D7162" s="436">
        <f>VLOOKUP(C7162,'LICH THI'!C:AA,12,0)</f>
        <v>9</v>
      </c>
      <c r="E7162" s="436">
        <f>VLOOKUP(C7162,'LICH THI'!C:AA,13,0)</f>
        <v>9</v>
      </c>
      <c r="F7162" s="436">
        <f t="shared" si="1455"/>
        <v>9</v>
      </c>
      <c r="G7162" s="436">
        <f>VLOOKUP(C7162,'LICH THI'!C:AA,14,0)</f>
        <v>1</v>
      </c>
      <c r="H7162" s="436">
        <f t="shared" si="1446"/>
        <v>1</v>
      </c>
      <c r="I7162" s="436" t="str">
        <f t="shared" si="1447"/>
        <v>Vũ Văn Đạt</v>
      </c>
      <c r="J7162" s="436"/>
      <c r="K7162" s="436">
        <f t="shared" si="1448"/>
        <v>1</v>
      </c>
      <c r="L7162" s="436" t="str">
        <f t="shared" si="1449"/>
        <v>DL3DB53-DL-1</v>
      </c>
      <c r="M7162" s="436">
        <f t="shared" si="1450"/>
        <v>8</v>
      </c>
      <c r="N7162" s="437">
        <f t="shared" si="1456"/>
        <v>4</v>
      </c>
      <c r="O7162" s="437"/>
      <c r="P7162" s="430" t="str">
        <f t="shared" si="1451"/>
        <v/>
      </c>
      <c r="U7162" s="177">
        <v>1</v>
      </c>
      <c r="V7162" s="177" t="s">
        <v>4902</v>
      </c>
      <c r="W7162" s="177" t="s">
        <v>2914</v>
      </c>
      <c r="X7162" s="177" t="s">
        <v>2746</v>
      </c>
      <c r="Y7162" s="177" t="s">
        <v>4903</v>
      </c>
      <c r="Z7162" s="177" t="s">
        <v>7388</v>
      </c>
      <c r="AA7162" s="525" t="s">
        <v>4904</v>
      </c>
      <c r="AB7162" s="399" t="str">
        <f t="shared" si="1452"/>
        <v>DL3DB53</v>
      </c>
      <c r="AC7162" s="399" t="str">
        <f t="shared" si="1453"/>
        <v>DL3DB53-DL</v>
      </c>
      <c r="AD7162" t="str">
        <f>Y7162&amp;"-"&amp;VLOOKUP(AC7162,'LICH THI'!C:AA,9,0)</f>
        <v>65DLCD20535-42470</v>
      </c>
      <c r="AE7162">
        <f t="shared" si="1454"/>
        <v>1</v>
      </c>
    </row>
    <row r="7163" spans="1:31" x14ac:dyDescent="0.25">
      <c r="A7163" s="436" t="str">
        <f t="shared" si="1444"/>
        <v>DL3DB53-DL-3</v>
      </c>
      <c r="B7163" s="436">
        <f>COUNTIF(AC$4:AC7163,AC7163)</f>
        <v>3</v>
      </c>
      <c r="C7163" s="436" t="str">
        <f t="shared" si="1445"/>
        <v>DL3DB53-DL</v>
      </c>
      <c r="D7163" s="436">
        <f>VLOOKUP(C7163,'LICH THI'!C:AA,12,0)</f>
        <v>9</v>
      </c>
      <c r="E7163" s="436">
        <f>VLOOKUP(C7163,'LICH THI'!C:AA,13,0)</f>
        <v>9</v>
      </c>
      <c r="F7163" s="436">
        <f t="shared" si="1455"/>
        <v>9</v>
      </c>
      <c r="G7163" s="436">
        <f>VLOOKUP(C7163,'LICH THI'!C:AA,14,0)</f>
        <v>1</v>
      </c>
      <c r="H7163" s="436">
        <f t="shared" si="1446"/>
        <v>1</v>
      </c>
      <c r="I7163" s="436" t="str">
        <f t="shared" si="1447"/>
        <v>Lê Văn Đức</v>
      </c>
      <c r="J7163" s="436"/>
      <c r="K7163" s="436">
        <f t="shared" si="1448"/>
        <v>1</v>
      </c>
      <c r="L7163" s="436" t="str">
        <f t="shared" si="1449"/>
        <v>DL3DB53-DL-1</v>
      </c>
      <c r="M7163" s="436">
        <f t="shared" si="1450"/>
        <v>8</v>
      </c>
      <c r="N7163" s="437">
        <f t="shared" si="1456"/>
        <v>5</v>
      </c>
      <c r="O7163" s="437"/>
      <c r="P7163" s="430" t="str">
        <f t="shared" si="1451"/>
        <v/>
      </c>
      <c r="U7163" s="177">
        <v>5</v>
      </c>
      <c r="V7163" s="177" t="s">
        <v>4915</v>
      </c>
      <c r="W7163" s="177" t="s">
        <v>2604</v>
      </c>
      <c r="X7163" s="177" t="s">
        <v>2948</v>
      </c>
      <c r="Y7163" s="177" t="s">
        <v>4925</v>
      </c>
      <c r="Z7163" s="177" t="s">
        <v>7388</v>
      </c>
      <c r="AA7163" s="525" t="s">
        <v>4926</v>
      </c>
      <c r="AB7163" s="399" t="str">
        <f t="shared" si="1452"/>
        <v>DL3DB53</v>
      </c>
      <c r="AC7163" s="399" t="str">
        <f t="shared" si="1453"/>
        <v>DL3DB53-DL</v>
      </c>
      <c r="AD7163" t="str">
        <f>Y7163&amp;"-"&amp;VLOOKUP(AC7163,'LICH THI'!C:AA,9,0)</f>
        <v>65DLCD20523-42470</v>
      </c>
      <c r="AE7163">
        <f t="shared" si="1454"/>
        <v>1</v>
      </c>
    </row>
    <row r="7164" spans="1:31" x14ac:dyDescent="0.25">
      <c r="A7164" s="436" t="str">
        <f t="shared" si="1444"/>
        <v>DL3DB53-DL-4</v>
      </c>
      <c r="B7164" s="436">
        <f>COUNTIF(AC$4:AC7164,AC7164)</f>
        <v>4</v>
      </c>
      <c r="C7164" s="436" t="str">
        <f t="shared" si="1445"/>
        <v>DL3DB53-DL</v>
      </c>
      <c r="D7164" s="436">
        <f>VLOOKUP(C7164,'LICH THI'!C:AA,12,0)</f>
        <v>9</v>
      </c>
      <c r="E7164" s="436">
        <f>VLOOKUP(C7164,'LICH THI'!C:AA,13,0)</f>
        <v>9</v>
      </c>
      <c r="F7164" s="436">
        <f t="shared" si="1455"/>
        <v>9</v>
      </c>
      <c r="G7164" s="436">
        <f>VLOOKUP(C7164,'LICH THI'!C:AA,14,0)</f>
        <v>1</v>
      </c>
      <c r="H7164" s="436">
        <f t="shared" si="1446"/>
        <v>1</v>
      </c>
      <c r="I7164" s="436" t="str">
        <f t="shared" si="1447"/>
        <v>Phạm Ngọc Đức</v>
      </c>
      <c r="J7164" s="436"/>
      <c r="K7164" s="436">
        <f t="shared" si="1448"/>
        <v>1</v>
      </c>
      <c r="L7164" s="436" t="str">
        <f t="shared" si="1449"/>
        <v>DL3DB53-DL-1</v>
      </c>
      <c r="M7164" s="436">
        <f t="shared" si="1450"/>
        <v>8</v>
      </c>
      <c r="N7164" s="437">
        <f t="shared" si="1456"/>
        <v>6</v>
      </c>
      <c r="O7164" s="437"/>
      <c r="P7164" s="430" t="str">
        <f t="shared" si="1451"/>
        <v/>
      </c>
      <c r="U7164" s="177">
        <v>6</v>
      </c>
      <c r="V7164" s="177" t="s">
        <v>4915</v>
      </c>
      <c r="W7164" s="177" t="s">
        <v>3081</v>
      </c>
      <c r="X7164" s="177" t="s">
        <v>2948</v>
      </c>
      <c r="Y7164" s="177" t="s">
        <v>4927</v>
      </c>
      <c r="Z7164" s="177" t="s">
        <v>7388</v>
      </c>
      <c r="AA7164" s="525" t="s">
        <v>4928</v>
      </c>
      <c r="AB7164" s="399" t="str">
        <f t="shared" si="1452"/>
        <v>DL3DB53</v>
      </c>
      <c r="AC7164" s="399" t="str">
        <f t="shared" si="1453"/>
        <v>DL3DB53-DL</v>
      </c>
      <c r="AD7164" t="str">
        <f>Y7164&amp;"-"&amp;VLOOKUP(AC7164,'LICH THI'!C:AA,9,0)</f>
        <v>65DLCD20746-42470</v>
      </c>
      <c r="AE7164">
        <f t="shared" si="1454"/>
        <v>1</v>
      </c>
    </row>
    <row r="7165" spans="1:31" x14ac:dyDescent="0.25">
      <c r="A7165" s="436" t="str">
        <f t="shared" si="1444"/>
        <v>DL3DB53-DL-5</v>
      </c>
      <c r="B7165" s="436">
        <f>COUNTIF(AC$4:AC7165,AC7165)</f>
        <v>5</v>
      </c>
      <c r="C7165" s="436" t="str">
        <f t="shared" si="1445"/>
        <v>DL3DB53-DL</v>
      </c>
      <c r="D7165" s="436">
        <f>VLOOKUP(C7165,'LICH THI'!C:AA,12,0)</f>
        <v>9</v>
      </c>
      <c r="E7165" s="436">
        <f>VLOOKUP(C7165,'LICH THI'!C:AA,13,0)</f>
        <v>9</v>
      </c>
      <c r="F7165" s="436">
        <f t="shared" si="1455"/>
        <v>9</v>
      </c>
      <c r="G7165" s="436">
        <f>VLOOKUP(C7165,'LICH THI'!C:AA,14,0)</f>
        <v>1</v>
      </c>
      <c r="H7165" s="436">
        <f t="shared" si="1446"/>
        <v>1</v>
      </c>
      <c r="I7165" s="436" t="str">
        <f t="shared" si="1447"/>
        <v>Nguyễn Văn Hùng</v>
      </c>
      <c r="J7165" s="436"/>
      <c r="K7165" s="436">
        <f t="shared" si="1448"/>
        <v>1</v>
      </c>
      <c r="L7165" s="436" t="str">
        <f t="shared" si="1449"/>
        <v>DL3DB53-DL-1</v>
      </c>
      <c r="M7165" s="436">
        <f t="shared" si="1450"/>
        <v>8</v>
      </c>
      <c r="N7165" s="437">
        <f t="shared" si="1456"/>
        <v>7</v>
      </c>
      <c r="O7165" s="437"/>
      <c r="P7165" s="430" t="str">
        <f t="shared" si="1451"/>
        <v/>
      </c>
      <c r="U7165" s="177">
        <v>2</v>
      </c>
      <c r="V7165" s="177" t="s">
        <v>4902</v>
      </c>
      <c r="W7165" s="177" t="s">
        <v>2741</v>
      </c>
      <c r="X7165" s="177" t="s">
        <v>2801</v>
      </c>
      <c r="Y7165" s="177" t="s">
        <v>7164</v>
      </c>
      <c r="Z7165" s="177" t="s">
        <v>7388</v>
      </c>
      <c r="AA7165" s="525" t="s">
        <v>7165</v>
      </c>
      <c r="AB7165" s="399" t="str">
        <f t="shared" si="1452"/>
        <v>DL3DB53</v>
      </c>
      <c r="AC7165" s="399" t="str">
        <f t="shared" si="1453"/>
        <v>DL3DB53-DL</v>
      </c>
      <c r="AD7165" t="str">
        <f>Y7165&amp;"-"&amp;VLOOKUP(AC7165,'LICH THI'!C:AA,9,0)</f>
        <v>65DLCD20463-42470</v>
      </c>
      <c r="AE7165">
        <f t="shared" si="1454"/>
        <v>1</v>
      </c>
    </row>
    <row r="7166" spans="1:31" x14ac:dyDescent="0.25">
      <c r="A7166" s="436" t="str">
        <f t="shared" si="1444"/>
        <v>DL3DB53-DL-6</v>
      </c>
      <c r="B7166" s="436">
        <f>COUNTIF(AC$4:AC7166,AC7166)</f>
        <v>6</v>
      </c>
      <c r="C7166" s="436" t="str">
        <f t="shared" si="1445"/>
        <v>DL3DB53-DL</v>
      </c>
      <c r="D7166" s="436">
        <f>VLOOKUP(C7166,'LICH THI'!C:AA,12,0)</f>
        <v>9</v>
      </c>
      <c r="E7166" s="436">
        <f>VLOOKUP(C7166,'LICH THI'!C:AA,13,0)</f>
        <v>9</v>
      </c>
      <c r="F7166" s="436">
        <f t="shared" si="1455"/>
        <v>9</v>
      </c>
      <c r="G7166" s="436">
        <f>VLOOKUP(C7166,'LICH THI'!C:AA,14,0)</f>
        <v>1</v>
      </c>
      <c r="H7166" s="436">
        <f t="shared" si="1446"/>
        <v>1</v>
      </c>
      <c r="I7166" s="436" t="str">
        <f t="shared" si="1447"/>
        <v>Hà Hồng Sơn</v>
      </c>
      <c r="J7166" s="436"/>
      <c r="K7166" s="436">
        <f t="shared" si="1448"/>
        <v>1</v>
      </c>
      <c r="L7166" s="436" t="str">
        <f t="shared" si="1449"/>
        <v>DL3DB53-DL-1</v>
      </c>
      <c r="M7166" s="436">
        <f t="shared" si="1450"/>
        <v>8</v>
      </c>
      <c r="N7166" s="437">
        <f t="shared" si="1456"/>
        <v>8</v>
      </c>
      <c r="O7166" s="437"/>
      <c r="P7166" s="430" t="str">
        <f t="shared" si="1451"/>
        <v/>
      </c>
      <c r="U7166" s="177">
        <v>7</v>
      </c>
      <c r="V7166" s="177" t="s">
        <v>4915</v>
      </c>
      <c r="W7166" s="177" t="s">
        <v>7040</v>
      </c>
      <c r="X7166" s="177" t="s">
        <v>2688</v>
      </c>
      <c r="Y7166" s="177" t="s">
        <v>7041</v>
      </c>
      <c r="Z7166" s="177" t="s">
        <v>7388</v>
      </c>
      <c r="AA7166" s="525" t="s">
        <v>7042</v>
      </c>
      <c r="AB7166" s="399" t="str">
        <f t="shared" si="1452"/>
        <v>DL3DB53</v>
      </c>
      <c r="AC7166" s="399" t="str">
        <f t="shared" si="1453"/>
        <v>DL3DB53-DL</v>
      </c>
      <c r="AD7166" t="str">
        <f>Y7166&amp;"-"&amp;VLOOKUP(AC7166,'LICH THI'!C:AA,9,0)</f>
        <v>65DLCD21067-42470</v>
      </c>
      <c r="AE7166">
        <f t="shared" si="1454"/>
        <v>1</v>
      </c>
    </row>
    <row r="7167" spans="1:31" x14ac:dyDescent="0.25">
      <c r="A7167" s="436" t="str">
        <f t="shared" si="1444"/>
        <v>DL3DB53-DL-7</v>
      </c>
      <c r="B7167" s="436">
        <f>COUNTIF(AC$4:AC7167,AC7167)</f>
        <v>7</v>
      </c>
      <c r="C7167" s="436" t="str">
        <f t="shared" si="1445"/>
        <v>DL3DB53-DL</v>
      </c>
      <c r="D7167" s="436">
        <f>VLOOKUP(C7167,'LICH THI'!C:AA,12,0)</f>
        <v>9</v>
      </c>
      <c r="E7167" s="436">
        <f>VLOOKUP(C7167,'LICH THI'!C:AA,13,0)</f>
        <v>9</v>
      </c>
      <c r="F7167" s="436">
        <f t="shared" si="1455"/>
        <v>9</v>
      </c>
      <c r="G7167" s="436">
        <f>VLOOKUP(C7167,'LICH THI'!C:AA,14,0)</f>
        <v>1</v>
      </c>
      <c r="H7167" s="436">
        <f t="shared" si="1446"/>
        <v>1</v>
      </c>
      <c r="I7167" s="436" t="str">
        <f t="shared" si="1447"/>
        <v>Trịnh Thế Sự</v>
      </c>
      <c r="J7167" s="436"/>
      <c r="K7167" s="436">
        <f t="shared" si="1448"/>
        <v>1</v>
      </c>
      <c r="L7167" s="436" t="str">
        <f t="shared" si="1449"/>
        <v>DL3DB53-DL-1</v>
      </c>
      <c r="M7167" s="436">
        <f t="shared" si="1450"/>
        <v>8</v>
      </c>
      <c r="N7167" s="437">
        <f t="shared" si="1456"/>
        <v>9</v>
      </c>
      <c r="O7167" s="437"/>
      <c r="P7167" s="430" t="str">
        <f t="shared" si="1451"/>
        <v/>
      </c>
      <c r="U7167" s="177">
        <v>3</v>
      </c>
      <c r="V7167" s="177" t="s">
        <v>4902</v>
      </c>
      <c r="W7167" s="177" t="s">
        <v>6151</v>
      </c>
      <c r="X7167" s="177" t="s">
        <v>3632</v>
      </c>
      <c r="Y7167" s="177" t="s">
        <v>6152</v>
      </c>
      <c r="Z7167" s="177" t="s">
        <v>7388</v>
      </c>
      <c r="AA7167" s="525" t="s">
        <v>6153</v>
      </c>
      <c r="AB7167" s="399" t="str">
        <f t="shared" si="1452"/>
        <v>DL3DB53</v>
      </c>
      <c r="AC7167" s="399" t="str">
        <f t="shared" si="1453"/>
        <v>DL3DB53-DL</v>
      </c>
      <c r="AD7167" t="str">
        <f>Y7167&amp;"-"&amp;VLOOKUP(AC7167,'LICH THI'!C:AA,9,0)</f>
        <v>65DLCD20484-42470</v>
      </c>
      <c r="AE7167">
        <f t="shared" si="1454"/>
        <v>1</v>
      </c>
    </row>
    <row r="7168" spans="1:31" x14ac:dyDescent="0.25">
      <c r="A7168" s="436" t="str">
        <f t="shared" si="1444"/>
        <v>DL3DB53-DL-8</v>
      </c>
      <c r="B7168" s="436">
        <f>COUNTIF(AC$4:AC7168,AC7168)</f>
        <v>8</v>
      </c>
      <c r="C7168" s="436" t="str">
        <f t="shared" si="1445"/>
        <v>DL3DB53-DL</v>
      </c>
      <c r="D7168" s="436">
        <f>VLOOKUP(C7168,'LICH THI'!C:AA,12,0)</f>
        <v>9</v>
      </c>
      <c r="E7168" s="436">
        <f>VLOOKUP(C7168,'LICH THI'!C:AA,13,0)</f>
        <v>9</v>
      </c>
      <c r="F7168" s="436">
        <f t="shared" si="1455"/>
        <v>9</v>
      </c>
      <c r="G7168" s="436">
        <f>VLOOKUP(C7168,'LICH THI'!C:AA,14,0)</f>
        <v>1</v>
      </c>
      <c r="H7168" s="436">
        <f t="shared" si="1446"/>
        <v>1</v>
      </c>
      <c r="I7168" s="436" t="str">
        <f t="shared" si="1447"/>
        <v>Trần Lê Anh Tuấn</v>
      </c>
      <c r="J7168" s="436"/>
      <c r="K7168" s="436">
        <f t="shared" si="1448"/>
        <v>1</v>
      </c>
      <c r="L7168" s="436" t="str">
        <f t="shared" si="1449"/>
        <v>DL3DB53-DL-1</v>
      </c>
      <c r="M7168" s="436">
        <f t="shared" si="1450"/>
        <v>8</v>
      </c>
      <c r="N7168" s="437">
        <f t="shared" si="1456"/>
        <v>1</v>
      </c>
      <c r="O7168" s="437"/>
      <c r="P7168" s="430" t="str">
        <f t="shared" si="1451"/>
        <v/>
      </c>
      <c r="U7168" s="177">
        <v>8</v>
      </c>
      <c r="V7168" s="177" t="s">
        <v>4915</v>
      </c>
      <c r="W7168" s="177" t="s">
        <v>4962</v>
      </c>
      <c r="X7168" s="177" t="s">
        <v>2721</v>
      </c>
      <c r="Y7168" s="177" t="s">
        <v>4963</v>
      </c>
      <c r="Z7168" s="177" t="s">
        <v>7388</v>
      </c>
      <c r="AA7168" s="525" t="s">
        <v>4964</v>
      </c>
      <c r="AB7168" s="399" t="str">
        <f t="shared" si="1452"/>
        <v>DL3DB53</v>
      </c>
      <c r="AC7168" s="399" t="str">
        <f t="shared" si="1453"/>
        <v>DL3DB53-DL</v>
      </c>
      <c r="AD7168" t="str">
        <f>Y7168&amp;"-"&amp;VLOOKUP(AC7168,'LICH THI'!C:AA,9,0)</f>
        <v>65DLCD20462-42470</v>
      </c>
      <c r="AE7168">
        <f t="shared" si="1454"/>
        <v>1</v>
      </c>
    </row>
    <row r="7169" spans="1:31" x14ac:dyDescent="0.25">
      <c r="A7169" s="436" t="str">
        <f t="shared" si="1444"/>
        <v>DL3DD41-DL-1</v>
      </c>
      <c r="B7169" s="436">
        <f>COUNTIF(AC$4:AC7169,AC7169)</f>
        <v>1</v>
      </c>
      <c r="C7169" s="436" t="str">
        <f t="shared" si="1445"/>
        <v>DL3DD41-DL</v>
      </c>
      <c r="D7169" s="436">
        <f>VLOOKUP(C7169,'LICH THI'!C:AA,12,0)</f>
        <v>5</v>
      </c>
      <c r="E7169" s="436">
        <f>VLOOKUP(C7169,'LICH THI'!C:AA,13,0)</f>
        <v>5</v>
      </c>
      <c r="F7169" s="436">
        <f t="shared" si="1455"/>
        <v>5</v>
      </c>
      <c r="G7169" s="436">
        <f>VLOOKUP(C7169,'LICH THI'!C:AA,14,0)</f>
        <v>1</v>
      </c>
      <c r="H7169" s="436">
        <f t="shared" si="1446"/>
        <v>1</v>
      </c>
      <c r="I7169" s="436" t="str">
        <f t="shared" si="1447"/>
        <v>Nguyễn Văn Anh</v>
      </c>
      <c r="J7169" s="436"/>
      <c r="K7169" s="436">
        <f t="shared" si="1448"/>
        <v>1</v>
      </c>
      <c r="L7169" s="436" t="str">
        <f t="shared" si="1449"/>
        <v>DL3DD41-DL-1</v>
      </c>
      <c r="M7169" s="436">
        <f t="shared" si="1450"/>
        <v>1</v>
      </c>
      <c r="N7169" s="437">
        <f t="shared" si="1456"/>
        <v>1</v>
      </c>
      <c r="O7169" s="437"/>
      <c r="P7169" s="430" t="str">
        <f t="shared" si="1451"/>
        <v/>
      </c>
      <c r="U7169" s="177">
        <v>1</v>
      </c>
      <c r="V7169" s="177" t="s">
        <v>4989</v>
      </c>
      <c r="W7169" s="177" t="s">
        <v>2741</v>
      </c>
      <c r="X7169" s="177" t="s">
        <v>2611</v>
      </c>
      <c r="Y7169" s="177" t="s">
        <v>6734</v>
      </c>
      <c r="Z7169" s="177" t="s">
        <v>7522</v>
      </c>
      <c r="AA7169" s="525" t="s">
        <v>6735</v>
      </c>
      <c r="AB7169" s="399" t="str">
        <f t="shared" si="1452"/>
        <v>DL3DD41</v>
      </c>
      <c r="AC7169" s="399" t="str">
        <f t="shared" si="1453"/>
        <v>DL3DD41-DL</v>
      </c>
      <c r="AD7169" t="str">
        <f>Y7169&amp;"-"&amp;VLOOKUP(AC7169,'LICH THI'!C:AA,9,0)</f>
        <v>65DLDD20368-42470</v>
      </c>
      <c r="AE7169">
        <f t="shared" si="1454"/>
        <v>1</v>
      </c>
    </row>
    <row r="7170" spans="1:31" x14ac:dyDescent="0.25">
      <c r="A7170" s="436" t="str">
        <f t="shared" si="1444"/>
        <v>DL3DD41-DL-2</v>
      </c>
      <c r="B7170" s="436">
        <f>COUNTIF(AC$4:AC7170,AC7170)</f>
        <v>2</v>
      </c>
      <c r="C7170" s="436" t="str">
        <f t="shared" si="1445"/>
        <v>DL3DD41-DL</v>
      </c>
      <c r="D7170" s="436">
        <f>VLOOKUP(C7170,'LICH THI'!C:AA,12,0)</f>
        <v>5</v>
      </c>
      <c r="E7170" s="436">
        <f>VLOOKUP(C7170,'LICH THI'!C:AA,13,0)</f>
        <v>5</v>
      </c>
      <c r="F7170" s="436">
        <f t="shared" si="1455"/>
        <v>5</v>
      </c>
      <c r="G7170" s="436">
        <f>VLOOKUP(C7170,'LICH THI'!C:AA,14,0)</f>
        <v>1</v>
      </c>
      <c r="H7170" s="436">
        <f t="shared" si="1446"/>
        <v>1</v>
      </c>
      <c r="I7170" s="436" t="str">
        <f t="shared" si="1447"/>
        <v>Nguyễn Hoàng Bôn</v>
      </c>
      <c r="J7170" s="436"/>
      <c r="K7170" s="436">
        <f t="shared" si="1448"/>
        <v>1</v>
      </c>
      <c r="L7170" s="436" t="str">
        <f t="shared" si="1449"/>
        <v>DL3DD41-DL-1</v>
      </c>
      <c r="M7170" s="436">
        <f t="shared" si="1450"/>
        <v>1</v>
      </c>
      <c r="N7170" s="437">
        <f t="shared" si="1456"/>
        <v>2</v>
      </c>
      <c r="O7170" s="437"/>
      <c r="P7170" s="430" t="str">
        <f t="shared" si="1451"/>
        <v/>
      </c>
      <c r="U7170" s="177">
        <v>2</v>
      </c>
      <c r="V7170" s="177" t="s">
        <v>4989</v>
      </c>
      <c r="W7170" s="177" t="s">
        <v>3785</v>
      </c>
      <c r="X7170" s="177" t="s">
        <v>7293</v>
      </c>
      <c r="Y7170" s="177" t="s">
        <v>7294</v>
      </c>
      <c r="Z7170" s="177" t="s">
        <v>7522</v>
      </c>
      <c r="AA7170" s="525" t="s">
        <v>7295</v>
      </c>
      <c r="AB7170" s="399" t="str">
        <f t="shared" si="1452"/>
        <v>DL3DD41</v>
      </c>
      <c r="AC7170" s="399" t="str">
        <f t="shared" si="1453"/>
        <v>DL3DD41-DL</v>
      </c>
      <c r="AD7170" t="str">
        <f>Y7170&amp;"-"&amp;VLOOKUP(AC7170,'LICH THI'!C:AA,9,0)</f>
        <v>65DLDD20396-42470</v>
      </c>
      <c r="AE7170">
        <f t="shared" si="1454"/>
        <v>1</v>
      </c>
    </row>
    <row r="7171" spans="1:31" x14ac:dyDescent="0.25">
      <c r="A7171" s="436" t="str">
        <f t="shared" si="1444"/>
        <v>DL3DD41-DL-3</v>
      </c>
      <c r="B7171" s="436">
        <f>COUNTIF(AC$4:AC7171,AC7171)</f>
        <v>3</v>
      </c>
      <c r="C7171" s="436" t="str">
        <f t="shared" si="1445"/>
        <v>DL3DD41-DL</v>
      </c>
      <c r="D7171" s="436">
        <f>VLOOKUP(C7171,'LICH THI'!C:AA,12,0)</f>
        <v>5</v>
      </c>
      <c r="E7171" s="436">
        <f>VLOOKUP(C7171,'LICH THI'!C:AA,13,0)</f>
        <v>5</v>
      </c>
      <c r="F7171" s="436">
        <f t="shared" si="1455"/>
        <v>5</v>
      </c>
      <c r="G7171" s="436">
        <f>VLOOKUP(C7171,'LICH THI'!C:AA,14,0)</f>
        <v>1</v>
      </c>
      <c r="H7171" s="436">
        <f t="shared" si="1446"/>
        <v>1</v>
      </c>
      <c r="I7171" s="436" t="str">
        <f t="shared" si="1447"/>
        <v>Nguyễn Mạnh Khoa</v>
      </c>
      <c r="J7171" s="436"/>
      <c r="K7171" s="436">
        <f t="shared" si="1448"/>
        <v>1</v>
      </c>
      <c r="L7171" s="436" t="str">
        <f t="shared" si="1449"/>
        <v>DL3DD41-DL-1</v>
      </c>
      <c r="M7171" s="436">
        <f t="shared" si="1450"/>
        <v>1</v>
      </c>
      <c r="N7171" s="437">
        <f t="shared" si="1456"/>
        <v>3</v>
      </c>
      <c r="O7171" s="437"/>
      <c r="P7171" s="430" t="str">
        <f t="shared" si="1451"/>
        <v/>
      </c>
      <c r="U7171" s="177">
        <v>3</v>
      </c>
      <c r="V7171" s="177" t="s">
        <v>4989</v>
      </c>
      <c r="W7171" s="177" t="s">
        <v>2734</v>
      </c>
      <c r="X7171" s="177" t="s">
        <v>3867</v>
      </c>
      <c r="Y7171" s="177" t="s">
        <v>7484</v>
      </c>
      <c r="Z7171" s="177" t="s">
        <v>7522</v>
      </c>
      <c r="AA7171" s="525" t="s">
        <v>7485</v>
      </c>
      <c r="AB7171" s="399" t="str">
        <f t="shared" si="1452"/>
        <v>DL3DD41</v>
      </c>
      <c r="AC7171" s="399" t="str">
        <f t="shared" si="1453"/>
        <v>DL3DD41-DL</v>
      </c>
      <c r="AD7171" t="str">
        <f>Y7171&amp;"-"&amp;VLOOKUP(AC7171,'LICH THI'!C:AA,9,0)</f>
        <v>65DLDD20359-42470</v>
      </c>
      <c r="AE7171">
        <f t="shared" si="1454"/>
        <v>1</v>
      </c>
    </row>
    <row r="7172" spans="1:31" x14ac:dyDescent="0.25">
      <c r="A7172" s="436" t="str">
        <f t="shared" si="1444"/>
        <v>DL3DD41-DL-4</v>
      </c>
      <c r="B7172" s="436">
        <f>COUNTIF(AC$4:AC7172,AC7172)</f>
        <v>4</v>
      </c>
      <c r="C7172" s="436" t="str">
        <f t="shared" si="1445"/>
        <v>DL3DD41-DL</v>
      </c>
      <c r="D7172" s="436">
        <f>VLOOKUP(C7172,'LICH THI'!C:AA,12,0)</f>
        <v>5</v>
      </c>
      <c r="E7172" s="436">
        <f>VLOOKUP(C7172,'LICH THI'!C:AA,13,0)</f>
        <v>5</v>
      </c>
      <c r="F7172" s="436">
        <f t="shared" si="1455"/>
        <v>5</v>
      </c>
      <c r="G7172" s="436">
        <f>VLOOKUP(C7172,'LICH THI'!C:AA,14,0)</f>
        <v>1</v>
      </c>
      <c r="H7172" s="436">
        <f t="shared" si="1446"/>
        <v>1</v>
      </c>
      <c r="I7172" s="436" t="str">
        <f t="shared" si="1447"/>
        <v>Nguyễn Văn Long</v>
      </c>
      <c r="J7172" s="436"/>
      <c r="K7172" s="436">
        <f t="shared" si="1448"/>
        <v>1</v>
      </c>
      <c r="L7172" s="436" t="str">
        <f t="shared" si="1449"/>
        <v>DL3DD41-DL-1</v>
      </c>
      <c r="M7172" s="436">
        <f t="shared" si="1450"/>
        <v>1</v>
      </c>
      <c r="N7172" s="437">
        <f t="shared" si="1456"/>
        <v>4</v>
      </c>
      <c r="O7172" s="437"/>
      <c r="P7172" s="430" t="str">
        <f t="shared" si="1451"/>
        <v/>
      </c>
      <c r="U7172" s="177">
        <v>4</v>
      </c>
      <c r="V7172" s="177" t="s">
        <v>4989</v>
      </c>
      <c r="W7172" s="177" t="s">
        <v>2741</v>
      </c>
      <c r="X7172" s="177" t="s">
        <v>2765</v>
      </c>
      <c r="Y7172" s="177" t="s">
        <v>6935</v>
      </c>
      <c r="Z7172" s="177" t="s">
        <v>7522</v>
      </c>
      <c r="AA7172" s="525" t="s">
        <v>6936</v>
      </c>
      <c r="AB7172" s="399" t="str">
        <f t="shared" si="1452"/>
        <v>DL3DD41</v>
      </c>
      <c r="AC7172" s="399" t="str">
        <f t="shared" si="1453"/>
        <v>DL3DD41-DL</v>
      </c>
      <c r="AD7172" t="str">
        <f>Y7172&amp;"-"&amp;VLOOKUP(AC7172,'LICH THI'!C:AA,9,0)</f>
        <v>65DLDD20429-42470</v>
      </c>
      <c r="AE7172">
        <f t="shared" si="1454"/>
        <v>1</v>
      </c>
    </row>
    <row r="7173" spans="1:31" x14ac:dyDescent="0.25">
      <c r="A7173" s="436" t="str">
        <f t="shared" ref="A7173:A7192" si="1457">C7173&amp;"-"&amp;B7173</f>
        <v>DL3DD41-DL-5</v>
      </c>
      <c r="B7173" s="436">
        <f>COUNTIF(AC$4:AC7173,AC7173)</f>
        <v>5</v>
      </c>
      <c r="C7173" s="436" t="str">
        <f t="shared" ref="C7173:C7192" si="1458">_CT_MaHP1</f>
        <v>DL3DD41-DL</v>
      </c>
      <c r="D7173" s="436">
        <f>VLOOKUP(C7173,'LICH THI'!C:AA,12,0)</f>
        <v>5</v>
      </c>
      <c r="E7173" s="436">
        <f>VLOOKUP(C7173,'LICH THI'!C:AA,13,0)</f>
        <v>5</v>
      </c>
      <c r="F7173" s="436">
        <f t="shared" si="1455"/>
        <v>5</v>
      </c>
      <c r="G7173" s="436">
        <f>VLOOKUP(C7173,'LICH THI'!C:AA,14,0)</f>
        <v>1</v>
      </c>
      <c r="H7173" s="436">
        <f t="shared" ref="H7173:H7192" si="1459">IF(E7173=0,"",TRUNC((B7173+E7173-1)/E7173))</f>
        <v>1</v>
      </c>
      <c r="I7173" s="436" t="str">
        <f t="shared" ref="I7173:I7192" si="1460">W7173&amp;" "&amp;X7173</f>
        <v>Vũ Văn Toán</v>
      </c>
      <c r="J7173" s="436"/>
      <c r="K7173" s="436">
        <f t="shared" ref="K7173:K7192" si="1461">IF(G7173=1,1,IF(H7173&lt;G7173,H7173+1,1))</f>
        <v>1</v>
      </c>
      <c r="L7173" s="436" t="str">
        <f t="shared" ref="L7173:L7192" si="1462">C7173&amp;"-"&amp;K7173</f>
        <v>DL3DD41-DL-1</v>
      </c>
      <c r="M7173" s="436">
        <f t="shared" ref="M7173:M7192" si="1463">IF(E7173=0,"",MOD(MID(C7173,6,2),E7173))</f>
        <v>1</v>
      </c>
      <c r="N7173" s="437">
        <f t="shared" si="1456"/>
        <v>5</v>
      </c>
      <c r="O7173" s="437"/>
      <c r="P7173" s="430" t="str">
        <f t="shared" ref="P7173:P7192" si="1464">IF(MOD(20*O7173,10)&lt;&gt;0,"SAI","")</f>
        <v/>
      </c>
      <c r="U7173" s="177">
        <v>5</v>
      </c>
      <c r="V7173" s="177" t="s">
        <v>4989</v>
      </c>
      <c r="W7173" s="177" t="s">
        <v>2914</v>
      </c>
      <c r="X7173" s="177" t="s">
        <v>1575</v>
      </c>
      <c r="Y7173" s="177" t="s">
        <v>7044</v>
      </c>
      <c r="Z7173" s="177" t="s">
        <v>7522</v>
      </c>
      <c r="AA7173" s="525" t="s">
        <v>7045</v>
      </c>
      <c r="AB7173" s="399" t="str">
        <f t="shared" ref="AB7173:AB7192" si="1465">_CT_MaHP</f>
        <v>DL3DD41</v>
      </c>
      <c r="AC7173" s="399" t="str">
        <f t="shared" ref="AC7173:AC7192" si="1466">_CT_MaHe</f>
        <v>DL3DD41-DL</v>
      </c>
      <c r="AD7173" t="str">
        <f>Y7173&amp;"-"&amp;VLOOKUP(AC7173,'LICH THI'!C:AA,9,0)</f>
        <v>65DLDD20394-42470</v>
      </c>
      <c r="AE7173">
        <f t="shared" ref="AE7173:AE7192" si="1467">COUNTIF(AD7173,AD:AD)</f>
        <v>1</v>
      </c>
    </row>
    <row r="7174" spans="1:31" x14ac:dyDescent="0.25">
      <c r="A7174" s="436" t="str">
        <f t="shared" si="1457"/>
        <v>DL3DD43-DL-1</v>
      </c>
      <c r="B7174" s="436">
        <f>COUNTIF(AC$4:AC7174,AC7174)</f>
        <v>1</v>
      </c>
      <c r="C7174" s="436" t="str">
        <f t="shared" si="1458"/>
        <v>DL3DD43-DL</v>
      </c>
      <c r="D7174" s="436">
        <f>VLOOKUP(C7174,'LICH THI'!C:AA,12,0)</f>
        <v>10</v>
      </c>
      <c r="E7174" s="436">
        <f>VLOOKUP(C7174,'LICH THI'!C:AA,13,0)</f>
        <v>10</v>
      </c>
      <c r="F7174" s="436">
        <f t="shared" ref="F7174:F7192" si="1468">IF(G7174="","",IF(G7174=H7174,D7174-(H7174-1)*E7174,E7174))</f>
        <v>10</v>
      </c>
      <c r="G7174" s="436">
        <f>VLOOKUP(C7174,'LICH THI'!C:AA,14,0)</f>
        <v>1</v>
      </c>
      <c r="H7174" s="436">
        <f t="shared" si="1459"/>
        <v>1</v>
      </c>
      <c r="I7174" s="436" t="str">
        <f t="shared" si="1460"/>
        <v>Đinh Đức Anh</v>
      </c>
      <c r="J7174" s="436"/>
      <c r="K7174" s="436">
        <f t="shared" si="1461"/>
        <v>1</v>
      </c>
      <c r="L7174" s="436" t="str">
        <f t="shared" si="1462"/>
        <v>DL3DD43-DL-1</v>
      </c>
      <c r="M7174" s="436">
        <f t="shared" si="1463"/>
        <v>3</v>
      </c>
      <c r="N7174" s="437">
        <f t="shared" ref="N7174:N7192" si="1469">IF(F7174=0,"",(K7174-1)*$N$2+1+MOD(B7174-M7174,F7174))</f>
        <v>9</v>
      </c>
      <c r="O7174" s="437"/>
      <c r="P7174" s="430" t="str">
        <f t="shared" si="1464"/>
        <v/>
      </c>
      <c r="U7174" s="177">
        <v>1</v>
      </c>
      <c r="V7174" s="177" t="s">
        <v>4989</v>
      </c>
      <c r="W7174" s="177" t="s">
        <v>2817</v>
      </c>
      <c r="X7174" s="177" t="s">
        <v>2611</v>
      </c>
      <c r="Y7174" s="177" t="s">
        <v>7289</v>
      </c>
      <c r="Z7174" s="177" t="s">
        <v>7493</v>
      </c>
      <c r="AA7174" s="525" t="s">
        <v>3248</v>
      </c>
      <c r="AB7174" s="399" t="str">
        <f t="shared" si="1465"/>
        <v>DL3DD43</v>
      </c>
      <c r="AC7174" s="399" t="str">
        <f t="shared" si="1466"/>
        <v>DL3DD43-DL</v>
      </c>
      <c r="AD7174" t="e">
        <f>Y7174&amp;"-"&amp;VLOOKUP(AC7174,'LICH THI'!C:AA,9,0)</f>
        <v>#N/A</v>
      </c>
      <c r="AE7174">
        <f t="shared" si="1467"/>
        <v>1</v>
      </c>
    </row>
    <row r="7175" spans="1:31" x14ac:dyDescent="0.25">
      <c r="A7175" s="436" t="str">
        <f t="shared" si="1457"/>
        <v>DL3DD43-DL-2</v>
      </c>
      <c r="B7175" s="436">
        <f>COUNTIF(AC$4:AC7175,AC7175)</f>
        <v>2</v>
      </c>
      <c r="C7175" s="436" t="str">
        <f t="shared" si="1458"/>
        <v>DL3DD43-DL</v>
      </c>
      <c r="D7175" s="436">
        <f>VLOOKUP(C7175,'LICH THI'!C:AA,12,0)</f>
        <v>10</v>
      </c>
      <c r="E7175" s="436">
        <f>VLOOKUP(C7175,'LICH THI'!C:AA,13,0)</f>
        <v>10</v>
      </c>
      <c r="F7175" s="436">
        <f t="shared" si="1468"/>
        <v>10</v>
      </c>
      <c r="G7175" s="436">
        <f>VLOOKUP(C7175,'LICH THI'!C:AA,14,0)</f>
        <v>1</v>
      </c>
      <c r="H7175" s="436">
        <f t="shared" si="1459"/>
        <v>1</v>
      </c>
      <c r="I7175" s="436" t="str">
        <f t="shared" si="1460"/>
        <v>Nguyễn Tuấn Anh</v>
      </c>
      <c r="J7175" s="436"/>
      <c r="K7175" s="436">
        <f t="shared" si="1461"/>
        <v>1</v>
      </c>
      <c r="L7175" s="436" t="str">
        <f t="shared" si="1462"/>
        <v>DL3DD43-DL-1</v>
      </c>
      <c r="M7175" s="436">
        <f t="shared" si="1463"/>
        <v>3</v>
      </c>
      <c r="N7175" s="437">
        <f t="shared" si="1469"/>
        <v>10</v>
      </c>
      <c r="O7175" s="437"/>
      <c r="P7175" s="430" t="str">
        <f t="shared" si="1464"/>
        <v/>
      </c>
      <c r="U7175" s="177">
        <v>2</v>
      </c>
      <c r="V7175" s="177" t="s">
        <v>4989</v>
      </c>
      <c r="W7175" s="177" t="s">
        <v>3475</v>
      </c>
      <c r="X7175" s="177" t="s">
        <v>2611</v>
      </c>
      <c r="Y7175" s="177" t="s">
        <v>7494</v>
      </c>
      <c r="Z7175" s="177" t="s">
        <v>7493</v>
      </c>
      <c r="AA7175" s="525" t="s">
        <v>7495</v>
      </c>
      <c r="AB7175" s="399" t="str">
        <f t="shared" si="1465"/>
        <v>DL3DD43</v>
      </c>
      <c r="AC7175" s="399" t="str">
        <f t="shared" si="1466"/>
        <v>DL3DD43-DL</v>
      </c>
      <c r="AD7175" t="e">
        <f>Y7175&amp;"-"&amp;VLOOKUP(AC7175,'LICH THI'!C:AA,9,0)</f>
        <v>#N/A</v>
      </c>
      <c r="AE7175">
        <f t="shared" si="1467"/>
        <v>1</v>
      </c>
    </row>
    <row r="7176" spans="1:31" x14ac:dyDescent="0.25">
      <c r="A7176" s="436" t="str">
        <f t="shared" si="1457"/>
        <v>DL3DD43-DL-3</v>
      </c>
      <c r="B7176" s="436">
        <f>COUNTIF(AC$4:AC7176,AC7176)</f>
        <v>3</v>
      </c>
      <c r="C7176" s="436" t="str">
        <f t="shared" si="1458"/>
        <v>DL3DD43-DL</v>
      </c>
      <c r="D7176" s="436">
        <f>VLOOKUP(C7176,'LICH THI'!C:AA,12,0)</f>
        <v>10</v>
      </c>
      <c r="E7176" s="436">
        <f>VLOOKUP(C7176,'LICH THI'!C:AA,13,0)</f>
        <v>10</v>
      </c>
      <c r="F7176" s="436">
        <f t="shared" si="1468"/>
        <v>10</v>
      </c>
      <c r="G7176" s="436">
        <f>VLOOKUP(C7176,'LICH THI'!C:AA,14,0)</f>
        <v>1</v>
      </c>
      <c r="H7176" s="436">
        <f t="shared" si="1459"/>
        <v>1</v>
      </c>
      <c r="I7176" s="436" t="str">
        <f t="shared" si="1460"/>
        <v>Nguyễn Trọng Ánh</v>
      </c>
      <c r="J7176" s="436"/>
      <c r="K7176" s="436">
        <f t="shared" si="1461"/>
        <v>1</v>
      </c>
      <c r="L7176" s="436" t="str">
        <f t="shared" si="1462"/>
        <v>DL3DD43-DL-1</v>
      </c>
      <c r="M7176" s="436">
        <f t="shared" si="1463"/>
        <v>3</v>
      </c>
      <c r="N7176" s="437">
        <f t="shared" si="1469"/>
        <v>1</v>
      </c>
      <c r="O7176" s="437"/>
      <c r="P7176" s="430" t="str">
        <f t="shared" si="1464"/>
        <v/>
      </c>
      <c r="U7176" s="177">
        <v>3</v>
      </c>
      <c r="V7176" s="177" t="s">
        <v>4989</v>
      </c>
      <c r="W7176" s="177" t="s">
        <v>3353</v>
      </c>
      <c r="X7176" s="177" t="s">
        <v>3021</v>
      </c>
      <c r="Y7176" s="177" t="s">
        <v>7291</v>
      </c>
      <c r="Z7176" s="177" t="s">
        <v>7493</v>
      </c>
      <c r="AA7176" s="525" t="s">
        <v>7292</v>
      </c>
      <c r="AB7176" s="399" t="str">
        <f t="shared" si="1465"/>
        <v>DL3DD43</v>
      </c>
      <c r="AC7176" s="399" t="str">
        <f t="shared" si="1466"/>
        <v>DL3DD43-DL</v>
      </c>
      <c r="AD7176" t="e">
        <f>Y7176&amp;"-"&amp;VLOOKUP(AC7176,'LICH THI'!C:AA,9,0)</f>
        <v>#N/A</v>
      </c>
      <c r="AE7176">
        <f t="shared" si="1467"/>
        <v>1</v>
      </c>
    </row>
    <row r="7177" spans="1:31" x14ac:dyDescent="0.25">
      <c r="A7177" s="436" t="str">
        <f t="shared" si="1457"/>
        <v>DL3DD43-DL-4</v>
      </c>
      <c r="B7177" s="436">
        <f>COUNTIF(AC$4:AC7177,AC7177)</f>
        <v>4</v>
      </c>
      <c r="C7177" s="436" t="str">
        <f t="shared" si="1458"/>
        <v>DL3DD43-DL</v>
      </c>
      <c r="D7177" s="436">
        <f>VLOOKUP(C7177,'LICH THI'!C:AA,12,0)</f>
        <v>10</v>
      </c>
      <c r="E7177" s="436">
        <f>VLOOKUP(C7177,'LICH THI'!C:AA,13,0)</f>
        <v>10</v>
      </c>
      <c r="F7177" s="436">
        <f t="shared" si="1468"/>
        <v>10</v>
      </c>
      <c r="G7177" s="436">
        <f>VLOOKUP(C7177,'LICH THI'!C:AA,14,0)</f>
        <v>1</v>
      </c>
      <c r="H7177" s="436">
        <f t="shared" si="1459"/>
        <v>1</v>
      </c>
      <c r="I7177" s="436" t="str">
        <f t="shared" si="1460"/>
        <v>Nguyễn Hoàng Bôn</v>
      </c>
      <c r="J7177" s="436"/>
      <c r="K7177" s="436">
        <f t="shared" si="1461"/>
        <v>1</v>
      </c>
      <c r="L7177" s="436" t="str">
        <f t="shared" si="1462"/>
        <v>DL3DD43-DL-1</v>
      </c>
      <c r="M7177" s="436">
        <f t="shared" si="1463"/>
        <v>3</v>
      </c>
      <c r="N7177" s="437">
        <f t="shared" si="1469"/>
        <v>2</v>
      </c>
      <c r="O7177" s="437"/>
      <c r="P7177" s="430" t="str">
        <f t="shared" si="1464"/>
        <v/>
      </c>
      <c r="U7177" s="177">
        <v>4</v>
      </c>
      <c r="V7177" s="177" t="s">
        <v>4989</v>
      </c>
      <c r="W7177" s="177" t="s">
        <v>3785</v>
      </c>
      <c r="X7177" s="177" t="s">
        <v>7293</v>
      </c>
      <c r="Y7177" s="177" t="s">
        <v>7294</v>
      </c>
      <c r="Z7177" s="177" t="s">
        <v>7493</v>
      </c>
      <c r="AA7177" s="525" t="s">
        <v>7295</v>
      </c>
      <c r="AB7177" s="399" t="str">
        <f t="shared" si="1465"/>
        <v>DL3DD43</v>
      </c>
      <c r="AC7177" s="399" t="str">
        <f t="shared" si="1466"/>
        <v>DL3DD43-DL</v>
      </c>
      <c r="AD7177" t="e">
        <f>Y7177&amp;"-"&amp;VLOOKUP(AC7177,'LICH THI'!C:AA,9,0)</f>
        <v>#N/A</v>
      </c>
      <c r="AE7177">
        <f t="shared" si="1467"/>
        <v>1</v>
      </c>
    </row>
    <row r="7178" spans="1:31" x14ac:dyDescent="0.25">
      <c r="A7178" s="436" t="str">
        <f t="shared" si="1457"/>
        <v>DL3DD43-DL-5</v>
      </c>
      <c r="B7178" s="436">
        <f>COUNTIF(AC$4:AC7178,AC7178)</f>
        <v>5</v>
      </c>
      <c r="C7178" s="436" t="str">
        <f t="shared" si="1458"/>
        <v>DL3DD43-DL</v>
      </c>
      <c r="D7178" s="436">
        <f>VLOOKUP(C7178,'LICH THI'!C:AA,12,0)</f>
        <v>10</v>
      </c>
      <c r="E7178" s="436">
        <f>VLOOKUP(C7178,'LICH THI'!C:AA,13,0)</f>
        <v>10</v>
      </c>
      <c r="F7178" s="436">
        <f t="shared" si="1468"/>
        <v>10</v>
      </c>
      <c r="G7178" s="436">
        <f>VLOOKUP(C7178,'LICH THI'!C:AA,14,0)</f>
        <v>1</v>
      </c>
      <c r="H7178" s="436">
        <f t="shared" si="1459"/>
        <v>1</v>
      </c>
      <c r="I7178" s="436" t="str">
        <f t="shared" si="1460"/>
        <v>Nguyễn Hoàng Hiệp</v>
      </c>
      <c r="J7178" s="436"/>
      <c r="K7178" s="436">
        <f t="shared" si="1461"/>
        <v>1</v>
      </c>
      <c r="L7178" s="436" t="str">
        <f t="shared" si="1462"/>
        <v>DL3DD43-DL-1</v>
      </c>
      <c r="M7178" s="436">
        <f t="shared" si="1463"/>
        <v>3</v>
      </c>
      <c r="N7178" s="437">
        <f t="shared" si="1469"/>
        <v>3</v>
      </c>
      <c r="O7178" s="437"/>
      <c r="P7178" s="430" t="str">
        <f t="shared" si="1464"/>
        <v/>
      </c>
      <c r="U7178" s="177">
        <v>5</v>
      </c>
      <c r="V7178" s="177" t="s">
        <v>4989</v>
      </c>
      <c r="W7178" s="177" t="s">
        <v>3785</v>
      </c>
      <c r="X7178" s="177" t="s">
        <v>4886</v>
      </c>
      <c r="Y7178" s="177" t="s">
        <v>5501</v>
      </c>
      <c r="Z7178" s="177" t="s">
        <v>7493</v>
      </c>
      <c r="AA7178" s="525" t="s">
        <v>3123</v>
      </c>
      <c r="AB7178" s="399" t="str">
        <f t="shared" si="1465"/>
        <v>DL3DD43</v>
      </c>
      <c r="AC7178" s="399" t="str">
        <f t="shared" si="1466"/>
        <v>DL3DD43-DL</v>
      </c>
      <c r="AD7178" t="e">
        <f>Y7178&amp;"-"&amp;VLOOKUP(AC7178,'LICH THI'!C:AA,9,0)</f>
        <v>#N/A</v>
      </c>
      <c r="AE7178">
        <f t="shared" si="1467"/>
        <v>1</v>
      </c>
    </row>
    <row r="7179" spans="1:31" x14ac:dyDescent="0.25">
      <c r="A7179" s="436" t="str">
        <f t="shared" si="1457"/>
        <v>DL3DD43-DL-6</v>
      </c>
      <c r="B7179" s="436">
        <f>COUNTIF(AC$4:AC7179,AC7179)</f>
        <v>6</v>
      </c>
      <c r="C7179" s="436" t="str">
        <f t="shared" si="1458"/>
        <v>DL3DD43-DL</v>
      </c>
      <c r="D7179" s="436">
        <f>VLOOKUP(C7179,'LICH THI'!C:AA,12,0)</f>
        <v>10</v>
      </c>
      <c r="E7179" s="436">
        <f>VLOOKUP(C7179,'LICH THI'!C:AA,13,0)</f>
        <v>10</v>
      </c>
      <c r="F7179" s="436">
        <f t="shared" si="1468"/>
        <v>10</v>
      </c>
      <c r="G7179" s="436">
        <f>VLOOKUP(C7179,'LICH THI'!C:AA,14,0)</f>
        <v>1</v>
      </c>
      <c r="H7179" s="436">
        <f t="shared" si="1459"/>
        <v>1</v>
      </c>
      <c r="I7179" s="436" t="str">
        <f t="shared" si="1460"/>
        <v>Vũ Mai Khang</v>
      </c>
      <c r="J7179" s="436"/>
      <c r="K7179" s="436">
        <f t="shared" si="1461"/>
        <v>1</v>
      </c>
      <c r="L7179" s="436" t="str">
        <f t="shared" si="1462"/>
        <v>DL3DD43-DL-1</v>
      </c>
      <c r="M7179" s="436">
        <f t="shared" si="1463"/>
        <v>3</v>
      </c>
      <c r="N7179" s="437">
        <f t="shared" si="1469"/>
        <v>4</v>
      </c>
      <c r="O7179" s="437"/>
      <c r="P7179" s="430" t="str">
        <f t="shared" si="1464"/>
        <v/>
      </c>
      <c r="U7179" s="177">
        <v>6</v>
      </c>
      <c r="V7179" s="177" t="s">
        <v>4989</v>
      </c>
      <c r="W7179" s="177" t="s">
        <v>5502</v>
      </c>
      <c r="X7179" s="177" t="s">
        <v>4814</v>
      </c>
      <c r="Y7179" s="177" t="s">
        <v>5503</v>
      </c>
      <c r="Z7179" s="177" t="s">
        <v>7493</v>
      </c>
      <c r="AA7179" s="525" t="s">
        <v>5504</v>
      </c>
      <c r="AB7179" s="399" t="str">
        <f t="shared" si="1465"/>
        <v>DL3DD43</v>
      </c>
      <c r="AC7179" s="399" t="str">
        <f t="shared" si="1466"/>
        <v>DL3DD43-DL</v>
      </c>
      <c r="AD7179" t="e">
        <f>Y7179&amp;"-"&amp;VLOOKUP(AC7179,'LICH THI'!C:AA,9,0)</f>
        <v>#N/A</v>
      </c>
      <c r="AE7179">
        <f t="shared" si="1467"/>
        <v>1</v>
      </c>
    </row>
    <row r="7180" spans="1:31" x14ac:dyDescent="0.25">
      <c r="A7180" s="436" t="str">
        <f t="shared" si="1457"/>
        <v>DL3DD43-DL-7</v>
      </c>
      <c r="B7180" s="436">
        <f>COUNTIF(AC$4:AC7180,AC7180)</f>
        <v>7</v>
      </c>
      <c r="C7180" s="436" t="str">
        <f t="shared" si="1458"/>
        <v>DL3DD43-DL</v>
      </c>
      <c r="D7180" s="436">
        <f>VLOOKUP(C7180,'LICH THI'!C:AA,12,0)</f>
        <v>10</v>
      </c>
      <c r="E7180" s="436">
        <f>VLOOKUP(C7180,'LICH THI'!C:AA,13,0)</f>
        <v>10</v>
      </c>
      <c r="F7180" s="436">
        <f t="shared" si="1468"/>
        <v>10</v>
      </c>
      <c r="G7180" s="436">
        <f>VLOOKUP(C7180,'LICH THI'!C:AA,14,0)</f>
        <v>1</v>
      </c>
      <c r="H7180" s="436">
        <f t="shared" si="1459"/>
        <v>1</v>
      </c>
      <c r="I7180" s="436" t="str">
        <f t="shared" si="1460"/>
        <v>Nguyễn Mạnh Khoa</v>
      </c>
      <c r="J7180" s="436"/>
      <c r="K7180" s="436">
        <f t="shared" si="1461"/>
        <v>1</v>
      </c>
      <c r="L7180" s="436" t="str">
        <f t="shared" si="1462"/>
        <v>DL3DD43-DL-1</v>
      </c>
      <c r="M7180" s="436">
        <f t="shared" si="1463"/>
        <v>3</v>
      </c>
      <c r="N7180" s="437">
        <f t="shared" si="1469"/>
        <v>5</v>
      </c>
      <c r="O7180" s="437"/>
      <c r="P7180" s="430" t="str">
        <f t="shared" si="1464"/>
        <v/>
      </c>
      <c r="U7180" s="177">
        <v>7</v>
      </c>
      <c r="V7180" s="177" t="s">
        <v>4989</v>
      </c>
      <c r="W7180" s="177" t="s">
        <v>2734</v>
      </c>
      <c r="X7180" s="177" t="s">
        <v>3867</v>
      </c>
      <c r="Y7180" s="177" t="s">
        <v>7484</v>
      </c>
      <c r="Z7180" s="177" t="s">
        <v>7493</v>
      </c>
      <c r="AA7180" s="525" t="s">
        <v>7485</v>
      </c>
      <c r="AB7180" s="399" t="str">
        <f t="shared" si="1465"/>
        <v>DL3DD43</v>
      </c>
      <c r="AC7180" s="399" t="str">
        <f t="shared" si="1466"/>
        <v>DL3DD43-DL</v>
      </c>
      <c r="AD7180" t="e">
        <f>Y7180&amp;"-"&amp;VLOOKUP(AC7180,'LICH THI'!C:AA,9,0)</f>
        <v>#N/A</v>
      </c>
      <c r="AE7180">
        <f t="shared" si="1467"/>
        <v>1</v>
      </c>
    </row>
    <row r="7181" spans="1:31" x14ac:dyDescent="0.25">
      <c r="A7181" s="436" t="str">
        <f t="shared" si="1457"/>
        <v>DL3DD43-DL-8</v>
      </c>
      <c r="B7181" s="436">
        <f>COUNTIF(AC$4:AC7181,AC7181)</f>
        <v>8</v>
      </c>
      <c r="C7181" s="436" t="str">
        <f t="shared" si="1458"/>
        <v>DL3DD43-DL</v>
      </c>
      <c r="D7181" s="436">
        <f>VLOOKUP(C7181,'LICH THI'!C:AA,12,0)</f>
        <v>10</v>
      </c>
      <c r="E7181" s="436">
        <f>VLOOKUP(C7181,'LICH THI'!C:AA,13,0)</f>
        <v>10</v>
      </c>
      <c r="F7181" s="436">
        <f t="shared" si="1468"/>
        <v>10</v>
      </c>
      <c r="G7181" s="436">
        <f>VLOOKUP(C7181,'LICH THI'!C:AA,14,0)</f>
        <v>1</v>
      </c>
      <c r="H7181" s="436">
        <f t="shared" si="1459"/>
        <v>1</v>
      </c>
      <c r="I7181" s="436" t="str">
        <f t="shared" si="1460"/>
        <v>Phạm Đức Mạnh</v>
      </c>
      <c r="J7181" s="436"/>
      <c r="K7181" s="436">
        <f t="shared" si="1461"/>
        <v>1</v>
      </c>
      <c r="L7181" s="436" t="str">
        <f t="shared" si="1462"/>
        <v>DL3DD43-DL-1</v>
      </c>
      <c r="M7181" s="436">
        <f t="shared" si="1463"/>
        <v>3</v>
      </c>
      <c r="N7181" s="437">
        <f t="shared" si="1469"/>
        <v>6</v>
      </c>
      <c r="O7181" s="437"/>
      <c r="P7181" s="430" t="str">
        <f t="shared" si="1464"/>
        <v/>
      </c>
      <c r="U7181" s="177">
        <v>8</v>
      </c>
      <c r="V7181" s="177" t="s">
        <v>4989</v>
      </c>
      <c r="W7181" s="177" t="s">
        <v>2730</v>
      </c>
      <c r="X7181" s="177" t="s">
        <v>2930</v>
      </c>
      <c r="Y7181" s="177" t="s">
        <v>7496</v>
      </c>
      <c r="Z7181" s="177" t="s">
        <v>7493</v>
      </c>
      <c r="AA7181" s="525" t="s">
        <v>4126</v>
      </c>
      <c r="AB7181" s="399" t="str">
        <f t="shared" si="1465"/>
        <v>DL3DD43</v>
      </c>
      <c r="AC7181" s="399" t="str">
        <f t="shared" si="1466"/>
        <v>DL3DD43-DL</v>
      </c>
      <c r="AD7181" t="e">
        <f>Y7181&amp;"-"&amp;VLOOKUP(AC7181,'LICH THI'!C:AA,9,0)</f>
        <v>#N/A</v>
      </c>
      <c r="AE7181">
        <f t="shared" si="1467"/>
        <v>1</v>
      </c>
    </row>
    <row r="7182" spans="1:31" x14ac:dyDescent="0.25">
      <c r="A7182" s="436" t="str">
        <f t="shared" si="1457"/>
        <v>DL3DD43-DL-9</v>
      </c>
      <c r="B7182" s="436">
        <f>COUNTIF(AC$4:AC7182,AC7182)</f>
        <v>9</v>
      </c>
      <c r="C7182" s="436" t="str">
        <f t="shared" si="1458"/>
        <v>DL3DD43-DL</v>
      </c>
      <c r="D7182" s="436">
        <f>VLOOKUP(C7182,'LICH THI'!C:AA,12,0)</f>
        <v>10</v>
      </c>
      <c r="E7182" s="436">
        <f>VLOOKUP(C7182,'LICH THI'!C:AA,13,0)</f>
        <v>10</v>
      </c>
      <c r="F7182" s="436">
        <f t="shared" si="1468"/>
        <v>10</v>
      </c>
      <c r="G7182" s="436">
        <f>VLOOKUP(C7182,'LICH THI'!C:AA,14,0)</f>
        <v>1</v>
      </c>
      <c r="H7182" s="436">
        <f t="shared" si="1459"/>
        <v>1</v>
      </c>
      <c r="I7182" s="436" t="str">
        <f t="shared" si="1460"/>
        <v>Nguyễn Ngọc Tuyến</v>
      </c>
      <c r="J7182" s="436"/>
      <c r="K7182" s="436">
        <f t="shared" si="1461"/>
        <v>1</v>
      </c>
      <c r="L7182" s="436" t="str">
        <f t="shared" si="1462"/>
        <v>DL3DD43-DL-1</v>
      </c>
      <c r="M7182" s="436">
        <f t="shared" si="1463"/>
        <v>3</v>
      </c>
      <c r="N7182" s="437">
        <f t="shared" si="1469"/>
        <v>7</v>
      </c>
      <c r="O7182" s="437"/>
      <c r="P7182" s="430" t="str">
        <f t="shared" si="1464"/>
        <v/>
      </c>
      <c r="U7182" s="177">
        <v>9</v>
      </c>
      <c r="V7182" s="177" t="s">
        <v>4989</v>
      </c>
      <c r="W7182" s="177" t="s">
        <v>2783</v>
      </c>
      <c r="X7182" s="177" t="s">
        <v>4572</v>
      </c>
      <c r="Y7182" s="177" t="s">
        <v>7497</v>
      </c>
      <c r="Z7182" s="177" t="s">
        <v>7493</v>
      </c>
      <c r="AA7182" s="525" t="s">
        <v>7498</v>
      </c>
      <c r="AB7182" s="399" t="str">
        <f t="shared" si="1465"/>
        <v>DL3DD43</v>
      </c>
      <c r="AC7182" s="399" t="str">
        <f t="shared" si="1466"/>
        <v>DL3DD43-DL</v>
      </c>
      <c r="AD7182" t="e">
        <f>Y7182&amp;"-"&amp;VLOOKUP(AC7182,'LICH THI'!C:AA,9,0)</f>
        <v>#N/A</v>
      </c>
      <c r="AE7182">
        <f t="shared" si="1467"/>
        <v>1</v>
      </c>
    </row>
    <row r="7183" spans="1:31" x14ac:dyDescent="0.25">
      <c r="A7183" s="436" t="str">
        <f t="shared" si="1457"/>
        <v>DL3DD43-DL-10</v>
      </c>
      <c r="B7183" s="436">
        <f>COUNTIF(AC$4:AC7183,AC7183)</f>
        <v>10</v>
      </c>
      <c r="C7183" s="436" t="str">
        <f t="shared" si="1458"/>
        <v>DL3DD43-DL</v>
      </c>
      <c r="D7183" s="436">
        <f>VLOOKUP(C7183,'LICH THI'!C:AA,12,0)</f>
        <v>10</v>
      </c>
      <c r="E7183" s="436">
        <f>VLOOKUP(C7183,'LICH THI'!C:AA,13,0)</f>
        <v>10</v>
      </c>
      <c r="F7183" s="436">
        <f t="shared" si="1468"/>
        <v>10</v>
      </c>
      <c r="G7183" s="436">
        <f>VLOOKUP(C7183,'LICH THI'!C:AA,14,0)</f>
        <v>1</v>
      </c>
      <c r="H7183" s="436">
        <f t="shared" si="1459"/>
        <v>1</v>
      </c>
      <c r="I7183" s="436" t="str">
        <f t="shared" si="1460"/>
        <v>Nguyễn Văn Vinh</v>
      </c>
      <c r="J7183" s="436"/>
      <c r="K7183" s="436">
        <f t="shared" si="1461"/>
        <v>1</v>
      </c>
      <c r="L7183" s="436" t="str">
        <f t="shared" si="1462"/>
        <v>DL3DD43-DL-1</v>
      </c>
      <c r="M7183" s="436">
        <f t="shared" si="1463"/>
        <v>3</v>
      </c>
      <c r="N7183" s="437">
        <f t="shared" si="1469"/>
        <v>8</v>
      </c>
      <c r="O7183" s="437"/>
      <c r="P7183" s="430" t="str">
        <f t="shared" si="1464"/>
        <v/>
      </c>
      <c r="U7183" s="177">
        <v>10</v>
      </c>
      <c r="V7183" s="177" t="s">
        <v>4989</v>
      </c>
      <c r="W7183" s="177" t="s">
        <v>2741</v>
      </c>
      <c r="X7183" s="177" t="s">
        <v>3099</v>
      </c>
      <c r="Y7183" s="177" t="s">
        <v>7352</v>
      </c>
      <c r="Z7183" s="177" t="s">
        <v>7493</v>
      </c>
      <c r="AA7183" s="525" t="s">
        <v>7353</v>
      </c>
      <c r="AB7183" s="399" t="str">
        <f t="shared" si="1465"/>
        <v>DL3DD43</v>
      </c>
      <c r="AC7183" s="399" t="str">
        <f t="shared" si="1466"/>
        <v>DL3DD43-DL</v>
      </c>
      <c r="AD7183" t="e">
        <f>Y7183&amp;"-"&amp;VLOOKUP(AC7183,'LICH THI'!C:AA,9,0)</f>
        <v>#N/A</v>
      </c>
      <c r="AE7183">
        <f t="shared" si="1467"/>
        <v>1</v>
      </c>
    </row>
    <row r="7184" spans="1:31" x14ac:dyDescent="0.25">
      <c r="A7184" s="436" t="str">
        <f t="shared" si="1457"/>
        <v>DL3KT21-DL-1</v>
      </c>
      <c r="B7184" s="436">
        <f>COUNTIF(AC$4:AC7184,AC7184)</f>
        <v>1</v>
      </c>
      <c r="C7184" s="436" t="str">
        <f t="shared" si="1458"/>
        <v>DL3KT21-DL</v>
      </c>
      <c r="D7184" s="436">
        <f>VLOOKUP(C7184,'LICH THI'!C:AA,12,0)</f>
        <v>9</v>
      </c>
      <c r="E7184" s="436">
        <f>VLOOKUP(C7184,'LICH THI'!C:AA,13,0)</f>
        <v>9</v>
      </c>
      <c r="F7184" s="436">
        <f t="shared" si="1468"/>
        <v>9</v>
      </c>
      <c r="G7184" s="436">
        <f>VLOOKUP(C7184,'LICH THI'!C:AA,14,0)</f>
        <v>1</v>
      </c>
      <c r="H7184" s="436">
        <f t="shared" si="1459"/>
        <v>1</v>
      </c>
      <c r="I7184" s="436" t="str">
        <f t="shared" si="1460"/>
        <v>Đinh Thùy Dung</v>
      </c>
      <c r="J7184" s="436"/>
      <c r="K7184" s="436">
        <f t="shared" si="1461"/>
        <v>1</v>
      </c>
      <c r="L7184" s="436" t="str">
        <f t="shared" si="1462"/>
        <v>DL3KT21-DL-1</v>
      </c>
      <c r="M7184" s="436">
        <f t="shared" si="1463"/>
        <v>3</v>
      </c>
      <c r="N7184" s="437">
        <f t="shared" si="1469"/>
        <v>8</v>
      </c>
      <c r="O7184" s="437"/>
      <c r="P7184" s="430" t="str">
        <f t="shared" si="1464"/>
        <v/>
      </c>
      <c r="U7184" s="177">
        <v>1</v>
      </c>
      <c r="V7184" s="177" t="s">
        <v>4464</v>
      </c>
      <c r="W7184" s="177" t="s">
        <v>6714</v>
      </c>
      <c r="X7184" s="177" t="s">
        <v>3823</v>
      </c>
      <c r="Y7184" s="177" t="s">
        <v>6715</v>
      </c>
      <c r="Z7184" s="177" t="s">
        <v>6826</v>
      </c>
      <c r="AA7184" s="525" t="s">
        <v>6716</v>
      </c>
      <c r="AB7184" s="399" t="str">
        <f t="shared" si="1465"/>
        <v>DL3KT21</v>
      </c>
      <c r="AC7184" s="399" t="str">
        <f t="shared" si="1466"/>
        <v>DL3KT21-DL</v>
      </c>
      <c r="AD7184" t="str">
        <f>Y7184&amp;"-"&amp;VLOOKUP(AC7184,'LICH THI'!C:AA,9,0)</f>
        <v>65DLKT20086-42470</v>
      </c>
      <c r="AE7184">
        <f t="shared" si="1467"/>
        <v>1</v>
      </c>
    </row>
    <row r="7185" spans="1:31" x14ac:dyDescent="0.25">
      <c r="A7185" s="436" t="str">
        <f t="shared" si="1457"/>
        <v>DL3KT21-DL-2</v>
      </c>
      <c r="B7185" s="436">
        <f>COUNTIF(AC$4:AC7185,AC7185)</f>
        <v>2</v>
      </c>
      <c r="C7185" s="436" t="str">
        <f t="shared" si="1458"/>
        <v>DL3KT21-DL</v>
      </c>
      <c r="D7185" s="436">
        <f>VLOOKUP(C7185,'LICH THI'!C:AA,12,0)</f>
        <v>9</v>
      </c>
      <c r="E7185" s="436">
        <f>VLOOKUP(C7185,'LICH THI'!C:AA,13,0)</f>
        <v>9</v>
      </c>
      <c r="F7185" s="436">
        <f t="shared" si="1468"/>
        <v>9</v>
      </c>
      <c r="G7185" s="436">
        <f>VLOOKUP(C7185,'LICH THI'!C:AA,14,0)</f>
        <v>1</v>
      </c>
      <c r="H7185" s="436">
        <f t="shared" si="1459"/>
        <v>1</v>
      </c>
      <c r="I7185" s="436" t="str">
        <f t="shared" si="1460"/>
        <v>Đới Thị Ngọc Dung</v>
      </c>
      <c r="J7185" s="436"/>
      <c r="K7185" s="436">
        <f t="shared" si="1461"/>
        <v>1</v>
      </c>
      <c r="L7185" s="436" t="str">
        <f t="shared" si="1462"/>
        <v>DL3KT21-DL-1</v>
      </c>
      <c r="M7185" s="436">
        <f t="shared" si="1463"/>
        <v>3</v>
      </c>
      <c r="N7185" s="437">
        <f t="shared" si="1469"/>
        <v>9</v>
      </c>
      <c r="O7185" s="437"/>
      <c r="P7185" s="430" t="str">
        <f t="shared" si="1464"/>
        <v/>
      </c>
      <c r="U7185" s="177">
        <v>2</v>
      </c>
      <c r="V7185" s="177" t="s">
        <v>4464</v>
      </c>
      <c r="W7185" s="177" t="s">
        <v>6397</v>
      </c>
      <c r="X7185" s="177" t="s">
        <v>3823</v>
      </c>
      <c r="Y7185" s="177" t="s">
        <v>6398</v>
      </c>
      <c r="Z7185" s="177" t="s">
        <v>6826</v>
      </c>
      <c r="AA7185" s="525" t="s">
        <v>6399</v>
      </c>
      <c r="AB7185" s="399" t="str">
        <f t="shared" si="1465"/>
        <v>DL3KT21</v>
      </c>
      <c r="AC7185" s="399" t="str">
        <f t="shared" si="1466"/>
        <v>DL3KT21-DL</v>
      </c>
      <c r="AD7185" t="str">
        <f>Y7185&amp;"-"&amp;VLOOKUP(AC7185,'LICH THI'!C:AA,9,0)</f>
        <v>65DLKT20148-42470</v>
      </c>
      <c r="AE7185">
        <f t="shared" si="1467"/>
        <v>1</v>
      </c>
    </row>
    <row r="7186" spans="1:31" x14ac:dyDescent="0.25">
      <c r="A7186" s="436" t="str">
        <f t="shared" si="1457"/>
        <v>DL3KT21-DL-3</v>
      </c>
      <c r="B7186" s="436">
        <f>COUNTIF(AC$4:AC7186,AC7186)</f>
        <v>3</v>
      </c>
      <c r="C7186" s="436" t="str">
        <f t="shared" si="1458"/>
        <v>DL3KT21-DL</v>
      </c>
      <c r="D7186" s="436">
        <f>VLOOKUP(C7186,'LICH THI'!C:AA,12,0)</f>
        <v>9</v>
      </c>
      <c r="E7186" s="436">
        <f>VLOOKUP(C7186,'LICH THI'!C:AA,13,0)</f>
        <v>9</v>
      </c>
      <c r="F7186" s="436">
        <f t="shared" si="1468"/>
        <v>9</v>
      </c>
      <c r="G7186" s="436">
        <f>VLOOKUP(C7186,'LICH THI'!C:AA,14,0)</f>
        <v>1</v>
      </c>
      <c r="H7186" s="436">
        <f t="shared" si="1459"/>
        <v>1</v>
      </c>
      <c r="I7186" s="436" t="str">
        <f t="shared" si="1460"/>
        <v>Nguyễn Thị Kim Dung</v>
      </c>
      <c r="J7186" s="436"/>
      <c r="K7186" s="436">
        <f t="shared" si="1461"/>
        <v>1</v>
      </c>
      <c r="L7186" s="436" t="str">
        <f t="shared" si="1462"/>
        <v>DL3KT21-DL-1</v>
      </c>
      <c r="M7186" s="436">
        <f t="shared" si="1463"/>
        <v>3</v>
      </c>
      <c r="N7186" s="437">
        <f t="shared" si="1469"/>
        <v>1</v>
      </c>
      <c r="O7186" s="437"/>
      <c r="P7186" s="430" t="str">
        <f t="shared" si="1464"/>
        <v/>
      </c>
      <c r="U7186" s="177">
        <v>3</v>
      </c>
      <c r="V7186" s="177" t="s">
        <v>4464</v>
      </c>
      <c r="W7186" s="177" t="s">
        <v>4995</v>
      </c>
      <c r="X7186" s="177" t="s">
        <v>3823</v>
      </c>
      <c r="Y7186" s="177" t="s">
        <v>4996</v>
      </c>
      <c r="Z7186" s="177" t="s">
        <v>6826</v>
      </c>
      <c r="AA7186" s="525" t="s">
        <v>4997</v>
      </c>
      <c r="AB7186" s="399" t="str">
        <f t="shared" si="1465"/>
        <v>DL3KT21</v>
      </c>
      <c r="AC7186" s="399" t="str">
        <f t="shared" si="1466"/>
        <v>DL3KT21-DL</v>
      </c>
      <c r="AD7186" t="str">
        <f>Y7186&amp;"-"&amp;VLOOKUP(AC7186,'LICH THI'!C:AA,9,0)</f>
        <v>65DLKT20050-42470</v>
      </c>
      <c r="AE7186">
        <f t="shared" si="1467"/>
        <v>1</v>
      </c>
    </row>
    <row r="7187" spans="1:31" x14ac:dyDescent="0.25">
      <c r="A7187" s="436" t="str">
        <f t="shared" si="1457"/>
        <v>DL3KT21-DL-4</v>
      </c>
      <c r="B7187" s="436">
        <f>COUNTIF(AC$4:AC7187,AC7187)</f>
        <v>4</v>
      </c>
      <c r="C7187" s="436" t="str">
        <f t="shared" si="1458"/>
        <v>DL3KT21-DL</v>
      </c>
      <c r="D7187" s="436">
        <f>VLOOKUP(C7187,'LICH THI'!C:AA,12,0)</f>
        <v>9</v>
      </c>
      <c r="E7187" s="436">
        <f>VLOOKUP(C7187,'LICH THI'!C:AA,13,0)</f>
        <v>9</v>
      </c>
      <c r="F7187" s="436">
        <f t="shared" si="1468"/>
        <v>9</v>
      </c>
      <c r="G7187" s="436">
        <f>VLOOKUP(C7187,'LICH THI'!C:AA,14,0)</f>
        <v>1</v>
      </c>
      <c r="H7187" s="436">
        <f t="shared" si="1459"/>
        <v>1</v>
      </c>
      <c r="I7187" s="436" t="str">
        <f t="shared" si="1460"/>
        <v>Nguyễn Thúy Hằng</v>
      </c>
      <c r="J7187" s="436"/>
      <c r="K7187" s="436">
        <f t="shared" si="1461"/>
        <v>1</v>
      </c>
      <c r="L7187" s="436" t="str">
        <f t="shared" si="1462"/>
        <v>DL3KT21-DL-1</v>
      </c>
      <c r="M7187" s="436">
        <f t="shared" si="1463"/>
        <v>3</v>
      </c>
      <c r="N7187" s="437">
        <f t="shared" si="1469"/>
        <v>2</v>
      </c>
      <c r="O7187" s="437"/>
      <c r="P7187" s="430" t="str">
        <f t="shared" si="1464"/>
        <v/>
      </c>
      <c r="U7187" s="177">
        <v>4</v>
      </c>
      <c r="V7187" s="177" t="s">
        <v>4464</v>
      </c>
      <c r="W7187" s="177" t="s">
        <v>3914</v>
      </c>
      <c r="X7187" s="177" t="s">
        <v>3383</v>
      </c>
      <c r="Y7187" s="177" t="s">
        <v>4467</v>
      </c>
      <c r="Z7187" s="177" t="s">
        <v>6826</v>
      </c>
      <c r="AA7187" s="525" t="s">
        <v>4468</v>
      </c>
      <c r="AB7187" s="399" t="str">
        <f t="shared" si="1465"/>
        <v>DL3KT21</v>
      </c>
      <c r="AC7187" s="399" t="str">
        <f t="shared" si="1466"/>
        <v>DL3KT21-DL</v>
      </c>
      <c r="AD7187" t="str">
        <f>Y7187&amp;"-"&amp;VLOOKUP(AC7187,'LICH THI'!C:AA,9,0)</f>
        <v>65DLKT20121-42470</v>
      </c>
      <c r="AE7187">
        <f t="shared" si="1467"/>
        <v>1</v>
      </c>
    </row>
    <row r="7188" spans="1:31" x14ac:dyDescent="0.25">
      <c r="A7188" s="436" t="str">
        <f t="shared" si="1457"/>
        <v>DL3KT21-DL-5</v>
      </c>
      <c r="B7188" s="436">
        <f>COUNTIF(AC$4:AC7188,AC7188)</f>
        <v>5</v>
      </c>
      <c r="C7188" s="436" t="str">
        <f t="shared" si="1458"/>
        <v>DL3KT21-DL</v>
      </c>
      <c r="D7188" s="436">
        <f>VLOOKUP(C7188,'LICH THI'!C:AA,12,0)</f>
        <v>9</v>
      </c>
      <c r="E7188" s="436">
        <f>VLOOKUP(C7188,'LICH THI'!C:AA,13,0)</f>
        <v>9</v>
      </c>
      <c r="F7188" s="436">
        <f t="shared" si="1468"/>
        <v>9</v>
      </c>
      <c r="G7188" s="436">
        <f>VLOOKUP(C7188,'LICH THI'!C:AA,14,0)</f>
        <v>1</v>
      </c>
      <c r="H7188" s="436">
        <f t="shared" si="1459"/>
        <v>1</v>
      </c>
      <c r="I7188" s="436" t="str">
        <f t="shared" si="1460"/>
        <v>Nguyễn Thị Thanh Huế</v>
      </c>
      <c r="J7188" s="436"/>
      <c r="K7188" s="436">
        <f t="shared" si="1461"/>
        <v>1</v>
      </c>
      <c r="L7188" s="436" t="str">
        <f t="shared" si="1462"/>
        <v>DL3KT21-DL-1</v>
      </c>
      <c r="M7188" s="436">
        <f t="shared" si="1463"/>
        <v>3</v>
      </c>
      <c r="N7188" s="437">
        <f t="shared" si="1469"/>
        <v>3</v>
      </c>
      <c r="O7188" s="437"/>
      <c r="P7188" s="430" t="str">
        <f t="shared" si="1464"/>
        <v/>
      </c>
      <c r="U7188" s="177">
        <v>5</v>
      </c>
      <c r="V7188" s="177" t="s">
        <v>4464</v>
      </c>
      <c r="W7188" s="177" t="s">
        <v>3836</v>
      </c>
      <c r="X7188" s="177" t="s">
        <v>3754</v>
      </c>
      <c r="Y7188" s="177" t="s">
        <v>5008</v>
      </c>
      <c r="Z7188" s="177" t="s">
        <v>6826</v>
      </c>
      <c r="AA7188" s="525" t="s">
        <v>3628</v>
      </c>
      <c r="AB7188" s="399" t="str">
        <f t="shared" si="1465"/>
        <v>DL3KT21</v>
      </c>
      <c r="AC7188" s="399" t="str">
        <f t="shared" si="1466"/>
        <v>DL3KT21-DL</v>
      </c>
      <c r="AD7188" t="str">
        <f>Y7188&amp;"-"&amp;VLOOKUP(AC7188,'LICH THI'!C:AA,9,0)</f>
        <v>65DLKT20122-42470</v>
      </c>
      <c r="AE7188">
        <f t="shared" si="1467"/>
        <v>1</v>
      </c>
    </row>
    <row r="7189" spans="1:31" x14ac:dyDescent="0.25">
      <c r="A7189" s="436" t="str">
        <f t="shared" si="1457"/>
        <v>DL3KT21-DL-6</v>
      </c>
      <c r="B7189" s="436">
        <f>COUNTIF(AC$4:AC7189,AC7189)</f>
        <v>6</v>
      </c>
      <c r="C7189" s="436" t="str">
        <f t="shared" si="1458"/>
        <v>DL3KT21-DL</v>
      </c>
      <c r="D7189" s="436">
        <f>VLOOKUP(C7189,'LICH THI'!C:AA,12,0)</f>
        <v>9</v>
      </c>
      <c r="E7189" s="436">
        <f>VLOOKUP(C7189,'LICH THI'!C:AA,13,0)</f>
        <v>9</v>
      </c>
      <c r="F7189" s="436">
        <f t="shared" si="1468"/>
        <v>9</v>
      </c>
      <c r="G7189" s="436">
        <f>VLOOKUP(C7189,'LICH THI'!C:AA,14,0)</f>
        <v>1</v>
      </c>
      <c r="H7189" s="436">
        <f t="shared" si="1459"/>
        <v>1</v>
      </c>
      <c r="I7189" s="436" t="str">
        <f t="shared" si="1460"/>
        <v>Nguyễn Thị Nhàn</v>
      </c>
      <c r="J7189" s="436"/>
      <c r="K7189" s="436">
        <f t="shared" si="1461"/>
        <v>1</v>
      </c>
      <c r="L7189" s="436" t="str">
        <f t="shared" si="1462"/>
        <v>DL3KT21-DL-1</v>
      </c>
      <c r="M7189" s="436">
        <f t="shared" si="1463"/>
        <v>3</v>
      </c>
      <c r="N7189" s="437">
        <f t="shared" si="1469"/>
        <v>4</v>
      </c>
      <c r="O7189" s="437"/>
      <c r="P7189" s="430" t="str">
        <f t="shared" si="1464"/>
        <v/>
      </c>
      <c r="U7189" s="177">
        <v>6</v>
      </c>
      <c r="V7189" s="177" t="s">
        <v>4464</v>
      </c>
      <c r="W7189" s="177" t="s">
        <v>2619</v>
      </c>
      <c r="X7189" s="177" t="s">
        <v>4537</v>
      </c>
      <c r="Y7189" s="177" t="s">
        <v>6827</v>
      </c>
      <c r="Z7189" s="177" t="s">
        <v>6826</v>
      </c>
      <c r="AA7189" s="525" t="s">
        <v>6828</v>
      </c>
      <c r="AB7189" s="399" t="str">
        <f t="shared" si="1465"/>
        <v>DL3KT21</v>
      </c>
      <c r="AC7189" s="399" t="str">
        <f t="shared" si="1466"/>
        <v>DL3KT21-DL</v>
      </c>
      <c r="AD7189" t="str">
        <f>Y7189&amp;"-"&amp;VLOOKUP(AC7189,'LICH THI'!C:AA,9,0)</f>
        <v>65DLKT20215-42470</v>
      </c>
      <c r="AE7189">
        <f t="shared" si="1467"/>
        <v>1</v>
      </c>
    </row>
    <row r="7190" spans="1:31" x14ac:dyDescent="0.25">
      <c r="A7190" s="436" t="str">
        <f t="shared" si="1457"/>
        <v>DL3KT21-DL-7</v>
      </c>
      <c r="B7190" s="436">
        <f>COUNTIF(AC$4:AC7190,AC7190)</f>
        <v>7</v>
      </c>
      <c r="C7190" s="436" t="str">
        <f t="shared" si="1458"/>
        <v>DL3KT21-DL</v>
      </c>
      <c r="D7190" s="436">
        <f>VLOOKUP(C7190,'LICH THI'!C:AA,12,0)</f>
        <v>9</v>
      </c>
      <c r="E7190" s="436">
        <f>VLOOKUP(C7190,'LICH THI'!C:AA,13,0)</f>
        <v>9</v>
      </c>
      <c r="F7190" s="436">
        <f t="shared" si="1468"/>
        <v>9</v>
      </c>
      <c r="G7190" s="436">
        <f>VLOOKUP(C7190,'LICH THI'!C:AA,14,0)</f>
        <v>1</v>
      </c>
      <c r="H7190" s="436">
        <f t="shared" si="1459"/>
        <v>1</v>
      </c>
      <c r="I7190" s="436" t="str">
        <f t="shared" si="1460"/>
        <v>Đào Thị Thoa</v>
      </c>
      <c r="J7190" s="436"/>
      <c r="K7190" s="436">
        <f t="shared" si="1461"/>
        <v>1</v>
      </c>
      <c r="L7190" s="436" t="str">
        <f t="shared" si="1462"/>
        <v>DL3KT21-DL-1</v>
      </c>
      <c r="M7190" s="436">
        <f t="shared" si="1463"/>
        <v>3</v>
      </c>
      <c r="N7190" s="437">
        <f t="shared" si="1469"/>
        <v>5</v>
      </c>
      <c r="O7190" s="437"/>
      <c r="P7190" s="430" t="str">
        <f t="shared" si="1464"/>
        <v/>
      </c>
      <c r="U7190" s="177">
        <v>7</v>
      </c>
      <c r="V7190" s="177" t="s">
        <v>4464</v>
      </c>
      <c r="W7190" s="177" t="s">
        <v>3576</v>
      </c>
      <c r="X7190" s="177" t="s">
        <v>4278</v>
      </c>
      <c r="Y7190" s="177" t="s">
        <v>6361</v>
      </c>
      <c r="Z7190" s="177" t="s">
        <v>6826</v>
      </c>
      <c r="AA7190" s="525" t="s">
        <v>6362</v>
      </c>
      <c r="AB7190" s="399" t="str">
        <f t="shared" si="1465"/>
        <v>DL3KT21</v>
      </c>
      <c r="AC7190" s="399" t="str">
        <f t="shared" si="1466"/>
        <v>DL3KT21-DL</v>
      </c>
      <c r="AD7190" t="str">
        <f>Y7190&amp;"-"&amp;VLOOKUP(AC7190,'LICH THI'!C:AA,9,0)</f>
        <v>65DLKT20065-42470</v>
      </c>
      <c r="AE7190">
        <f t="shared" si="1467"/>
        <v>1</v>
      </c>
    </row>
    <row r="7191" spans="1:31" x14ac:dyDescent="0.25">
      <c r="A7191" s="436" t="str">
        <f t="shared" si="1457"/>
        <v>DL3KT21-DL-8</v>
      </c>
      <c r="B7191" s="436">
        <f>COUNTIF(AC$4:AC7191,AC7191)</f>
        <v>8</v>
      </c>
      <c r="C7191" s="436" t="str">
        <f t="shared" si="1458"/>
        <v>DL3KT21-DL</v>
      </c>
      <c r="D7191" s="436">
        <f>VLOOKUP(C7191,'LICH THI'!C:AA,12,0)</f>
        <v>9</v>
      </c>
      <c r="E7191" s="436">
        <f>VLOOKUP(C7191,'LICH THI'!C:AA,13,0)</f>
        <v>9</v>
      </c>
      <c r="F7191" s="436">
        <f t="shared" si="1468"/>
        <v>9</v>
      </c>
      <c r="G7191" s="436">
        <f>VLOOKUP(C7191,'LICH THI'!C:AA,14,0)</f>
        <v>1</v>
      </c>
      <c r="H7191" s="436">
        <f t="shared" si="1459"/>
        <v>1</v>
      </c>
      <c r="I7191" s="436" t="str">
        <f t="shared" si="1460"/>
        <v>Phan Thị Thơm</v>
      </c>
      <c r="J7191" s="436"/>
      <c r="K7191" s="436">
        <f t="shared" si="1461"/>
        <v>1</v>
      </c>
      <c r="L7191" s="436" t="str">
        <f t="shared" si="1462"/>
        <v>DL3KT21-DL-1</v>
      </c>
      <c r="M7191" s="436">
        <f t="shared" si="1463"/>
        <v>3</v>
      </c>
      <c r="N7191" s="437">
        <f t="shared" si="1469"/>
        <v>6</v>
      </c>
      <c r="O7191" s="437"/>
      <c r="P7191" s="430" t="str">
        <f t="shared" si="1464"/>
        <v/>
      </c>
      <c r="U7191" s="177">
        <v>8</v>
      </c>
      <c r="V7191" s="177" t="s">
        <v>4464</v>
      </c>
      <c r="W7191" s="177" t="s">
        <v>2652</v>
      </c>
      <c r="X7191" s="177" t="s">
        <v>4554</v>
      </c>
      <c r="Y7191" s="177" t="s">
        <v>6363</v>
      </c>
      <c r="Z7191" s="177" t="s">
        <v>6826</v>
      </c>
      <c r="AA7191" s="525" t="s">
        <v>6364</v>
      </c>
      <c r="AB7191" s="399" t="str">
        <f t="shared" si="1465"/>
        <v>DL3KT21</v>
      </c>
      <c r="AC7191" s="399" t="str">
        <f t="shared" si="1466"/>
        <v>DL3KT21-DL</v>
      </c>
      <c r="AD7191" t="str">
        <f>Y7191&amp;"-"&amp;VLOOKUP(AC7191,'LICH THI'!C:AA,9,0)</f>
        <v>65DLKT20054-42470</v>
      </c>
      <c r="AE7191">
        <f t="shared" si="1467"/>
        <v>1</v>
      </c>
    </row>
    <row r="7192" spans="1:31" x14ac:dyDescent="0.25">
      <c r="A7192" s="436" t="str">
        <f t="shared" si="1457"/>
        <v>DL3KT21-DL-9</v>
      </c>
      <c r="B7192" s="436">
        <f>COUNTIF(AC$4:AC7192,AC7192)</f>
        <v>9</v>
      </c>
      <c r="C7192" s="436" t="str">
        <f t="shared" si="1458"/>
        <v>DL3KT21-DL</v>
      </c>
      <c r="D7192" s="436">
        <f>VLOOKUP(C7192,'LICH THI'!C:AA,12,0)</f>
        <v>9</v>
      </c>
      <c r="E7192" s="436">
        <f>VLOOKUP(C7192,'LICH THI'!C:AA,13,0)</f>
        <v>9</v>
      </c>
      <c r="F7192" s="436">
        <f t="shared" si="1468"/>
        <v>9</v>
      </c>
      <c r="G7192" s="436">
        <f>VLOOKUP(C7192,'LICH THI'!C:AA,14,0)</f>
        <v>1</v>
      </c>
      <c r="H7192" s="436">
        <f t="shared" si="1459"/>
        <v>1</v>
      </c>
      <c r="I7192" s="436" t="str">
        <f t="shared" si="1460"/>
        <v>Nguyễn Thị Thư</v>
      </c>
      <c r="J7192" s="436"/>
      <c r="K7192" s="436">
        <f t="shared" si="1461"/>
        <v>1</v>
      </c>
      <c r="L7192" s="436" t="str">
        <f t="shared" si="1462"/>
        <v>DL3KT21-DL-1</v>
      </c>
      <c r="M7192" s="436">
        <f t="shared" si="1463"/>
        <v>3</v>
      </c>
      <c r="N7192" s="437">
        <f t="shared" si="1469"/>
        <v>7</v>
      </c>
      <c r="O7192" s="437"/>
      <c r="P7192" s="430" t="str">
        <f t="shared" si="1464"/>
        <v/>
      </c>
      <c r="U7192" s="177">
        <v>9</v>
      </c>
      <c r="V7192" s="177" t="s">
        <v>4464</v>
      </c>
      <c r="W7192" s="177" t="s">
        <v>2619</v>
      </c>
      <c r="X7192" s="177" t="s">
        <v>4475</v>
      </c>
      <c r="Y7192" s="177" t="s">
        <v>6829</v>
      </c>
      <c r="Z7192" s="177" t="s">
        <v>6826</v>
      </c>
      <c r="AA7192" s="525" t="s">
        <v>4142</v>
      </c>
      <c r="AB7192" s="399" t="str">
        <f t="shared" si="1465"/>
        <v>DL3KT21</v>
      </c>
      <c r="AC7192" s="399" t="str">
        <f t="shared" si="1466"/>
        <v>DL3KT21-DL</v>
      </c>
      <c r="AD7192" t="str">
        <f>Y7192&amp;"-"&amp;VLOOKUP(AC7192,'LICH THI'!C:AA,9,0)</f>
        <v>65DLKT20076-42470</v>
      </c>
      <c r="AE7192">
        <f t="shared" si="1467"/>
        <v>1</v>
      </c>
    </row>
    <row r="7193" spans="1:31" x14ac:dyDescent="0.25">
      <c r="B7193" s="436">
        <f>COUNTIF(AC$4:AC7193,AC7193)</f>
        <v>0</v>
      </c>
    </row>
    <row r="7194" spans="1:31" x14ac:dyDescent="0.25">
      <c r="A7194" s="436" t="str">
        <f t="shared" ref="A7194:A7257" si="1470">C7194&amp;"-"&amp;B7194</f>
        <v>DL2CO21-DL-23</v>
      </c>
      <c r="B7194" s="436">
        <f>COUNTIF(AC$4:AC7194,AC7194)</f>
        <v>23</v>
      </c>
      <c r="C7194" s="436" t="str">
        <f t="shared" ref="C7194:C7257" si="1471">_CT_MaHP1</f>
        <v>DL2CO21-DL</v>
      </c>
      <c r="D7194" s="436">
        <f>VLOOKUP(C7194,'LICH THI'!C:AA,12,0)</f>
        <v>31</v>
      </c>
      <c r="E7194" s="436">
        <f>VLOOKUP(C7194,'LICH THI'!C:AA,13,0)</f>
        <v>31</v>
      </c>
      <c r="F7194" s="436">
        <f t="shared" ref="F7194:F7257" si="1472">IF(G7194="","",IF(G7194=H7194,D7194-(H7194-1)*E7194,E7194))</f>
        <v>31</v>
      </c>
      <c r="G7194" s="436">
        <f>VLOOKUP(C7194,'LICH THI'!C:AA,14,0)</f>
        <v>1</v>
      </c>
      <c r="H7194" s="436">
        <f t="shared" ref="H7194:H7257" si="1473">IF(E7194=0,"",TRUNC((B7194+E7194-1)/E7194))</f>
        <v>1</v>
      </c>
      <c r="I7194" s="436" t="str">
        <f t="shared" ref="I7194:I7257" si="1474">W7194&amp;" "&amp;X7194</f>
        <v xml:space="preserve">Đặng Hoàng Thanh </v>
      </c>
      <c r="J7194" s="436"/>
      <c r="K7194" s="436">
        <f t="shared" ref="K7194:K7257" si="1475">IF(G7194=1,1,IF(H7194&lt;G7194,H7194+1,1))</f>
        <v>1</v>
      </c>
      <c r="L7194" s="436" t="str">
        <f t="shared" ref="L7194:L7257" si="1476">C7194&amp;"-"&amp;K7194</f>
        <v>DL2CO21-DL-1</v>
      </c>
      <c r="M7194" s="436">
        <f t="shared" ref="M7194:M7257" si="1477">IF(E7194=0,"",MOD(MID(C7194,6,2),E7194))</f>
        <v>21</v>
      </c>
      <c r="N7194" s="437">
        <f t="shared" ref="N7194:N7257" si="1478">IF(F7194=0,"",(K7194-1)*$N$2+1+MOD(B7194-M7194,F7194))</f>
        <v>3</v>
      </c>
      <c r="O7194" s="437"/>
      <c r="P7194" s="430" t="str">
        <f t="shared" ref="P7194:P7257" si="1479">IF(MOD(20*O7194,10)&lt;&gt;0,"SAI","")</f>
        <v/>
      </c>
      <c r="T7194" s="526" t="s">
        <v>8177</v>
      </c>
      <c r="U7194" s="527">
        <v>7</v>
      </c>
      <c r="V7194" s="528" t="s">
        <v>8155</v>
      </c>
      <c r="W7194" s="533" t="s">
        <v>8064</v>
      </c>
      <c r="X7194" s="533"/>
      <c r="Y7194" s="531" t="s">
        <v>8063</v>
      </c>
      <c r="Z7194" s="532" t="s">
        <v>6131</v>
      </c>
      <c r="AA7194" s="531" t="s">
        <v>8065</v>
      </c>
      <c r="AB7194" s="399" t="str">
        <f t="shared" ref="AB7194:AB7257" si="1480">_CT_MaHP</f>
        <v>DL2CO21</v>
      </c>
      <c r="AC7194" s="399" t="str">
        <f t="shared" ref="AC7194:AC7257" si="1481">_CT_MaHe</f>
        <v>DL2CO21-DL</v>
      </c>
      <c r="AD7194" t="str">
        <f>Y7194&amp;"-"&amp;VLOOKUP(AC7194,'LICH THI'!C:AA,9,0)</f>
        <v>65DLCD20534-42469</v>
      </c>
      <c r="AE7194">
        <f t="shared" ref="AE7194:AE7257" si="1482">COUNTIF(AD7194,AD:AD)</f>
        <v>1</v>
      </c>
    </row>
    <row r="7195" spans="1:31" x14ac:dyDescent="0.25">
      <c r="A7195" s="436" t="str">
        <f t="shared" si="1470"/>
        <v>DL2CO21-DL-24</v>
      </c>
      <c r="B7195" s="436">
        <f>COUNTIF(AC$4:AC7195,AC7195)</f>
        <v>24</v>
      </c>
      <c r="C7195" s="436" t="str">
        <f t="shared" si="1471"/>
        <v>DL2CO21-DL</v>
      </c>
      <c r="D7195" s="436">
        <f>VLOOKUP(C7195,'LICH THI'!C:AA,12,0)</f>
        <v>31</v>
      </c>
      <c r="E7195" s="436">
        <f>VLOOKUP(C7195,'LICH THI'!C:AA,13,0)</f>
        <v>31</v>
      </c>
      <c r="F7195" s="436">
        <f t="shared" si="1472"/>
        <v>31</v>
      </c>
      <c r="G7195" s="436">
        <f>VLOOKUP(C7195,'LICH THI'!C:AA,14,0)</f>
        <v>1</v>
      </c>
      <c r="H7195" s="436">
        <f t="shared" si="1473"/>
        <v>1</v>
      </c>
      <c r="I7195" s="436" t="str">
        <f t="shared" si="1474"/>
        <v xml:space="preserve">Hoàng Duy Hiếu </v>
      </c>
      <c r="J7195" s="436"/>
      <c r="K7195" s="436">
        <f t="shared" si="1475"/>
        <v>1</v>
      </c>
      <c r="L7195" s="436" t="str">
        <f t="shared" si="1476"/>
        <v>DL2CO21-DL-1</v>
      </c>
      <c r="M7195" s="436">
        <f t="shared" si="1477"/>
        <v>21</v>
      </c>
      <c r="N7195" s="437">
        <f t="shared" si="1478"/>
        <v>4</v>
      </c>
      <c r="O7195" s="437"/>
      <c r="P7195" s="430" t="str">
        <f t="shared" si="1479"/>
        <v/>
      </c>
      <c r="T7195" s="526" t="s">
        <v>8177</v>
      </c>
      <c r="U7195" s="527">
        <v>2</v>
      </c>
      <c r="V7195" s="528" t="s">
        <v>8155</v>
      </c>
      <c r="W7195" s="548" t="s">
        <v>8144</v>
      </c>
      <c r="X7195" s="548"/>
      <c r="Y7195" s="538" t="s">
        <v>8143</v>
      </c>
      <c r="Z7195" s="532" t="s">
        <v>6131</v>
      </c>
      <c r="AA7195" s="538" t="s">
        <v>8145</v>
      </c>
      <c r="AB7195" s="399" t="str">
        <f t="shared" si="1480"/>
        <v>DL2CO21</v>
      </c>
      <c r="AC7195" s="399" t="str">
        <f t="shared" si="1481"/>
        <v>DL2CO21-DL</v>
      </c>
      <c r="AD7195" t="str">
        <f>Y7195&amp;"-"&amp;VLOOKUP(AC7195,'LICH THI'!C:AA,9,0)</f>
        <v>65DLCD20509-42469</v>
      </c>
      <c r="AE7195">
        <f t="shared" si="1482"/>
        <v>1</v>
      </c>
    </row>
    <row r="7196" spans="1:31" x14ac:dyDescent="0.25">
      <c r="A7196" s="436" t="str">
        <f t="shared" si="1470"/>
        <v>DL2CO21-DL-25</v>
      </c>
      <c r="B7196" s="436">
        <f>COUNTIF(AC$4:AC7196,AC7196)</f>
        <v>25</v>
      </c>
      <c r="C7196" s="436" t="str">
        <f t="shared" si="1471"/>
        <v>DL2CO21-DL</v>
      </c>
      <c r="D7196" s="436">
        <f>VLOOKUP(C7196,'LICH THI'!C:AA,12,0)</f>
        <v>31</v>
      </c>
      <c r="E7196" s="436">
        <f>VLOOKUP(C7196,'LICH THI'!C:AA,13,0)</f>
        <v>31</v>
      </c>
      <c r="F7196" s="436">
        <f t="shared" si="1472"/>
        <v>31</v>
      </c>
      <c r="G7196" s="436">
        <f>VLOOKUP(C7196,'LICH THI'!C:AA,14,0)</f>
        <v>1</v>
      </c>
      <c r="H7196" s="436">
        <f t="shared" si="1473"/>
        <v>1</v>
      </c>
      <c r="I7196" s="436" t="str">
        <f t="shared" si="1474"/>
        <v xml:space="preserve">Lê Hoàng Tùng  </v>
      </c>
      <c r="J7196" s="436"/>
      <c r="K7196" s="436">
        <f t="shared" si="1475"/>
        <v>1</v>
      </c>
      <c r="L7196" s="436" t="str">
        <f t="shared" si="1476"/>
        <v>DL2CO21-DL-1</v>
      </c>
      <c r="M7196" s="436">
        <f t="shared" si="1477"/>
        <v>21</v>
      </c>
      <c r="N7196" s="437">
        <f t="shared" si="1478"/>
        <v>5</v>
      </c>
      <c r="O7196" s="437"/>
      <c r="P7196" s="430" t="str">
        <f t="shared" si="1479"/>
        <v/>
      </c>
      <c r="T7196" s="526" t="s">
        <v>8177</v>
      </c>
      <c r="U7196" s="527">
        <v>6</v>
      </c>
      <c r="V7196" s="528" t="s">
        <v>8155</v>
      </c>
      <c r="W7196" s="528" t="s">
        <v>8107</v>
      </c>
      <c r="X7196" s="528"/>
      <c r="Y7196" s="531" t="s">
        <v>8106</v>
      </c>
      <c r="Z7196" s="532" t="s">
        <v>6131</v>
      </c>
      <c r="AA7196" s="531" t="s">
        <v>2658</v>
      </c>
      <c r="AB7196" s="399" t="str">
        <f t="shared" si="1480"/>
        <v>DL2CO21</v>
      </c>
      <c r="AC7196" s="399" t="str">
        <f t="shared" si="1481"/>
        <v>DL2CO21-DL</v>
      </c>
      <c r="AD7196" t="str">
        <f>Y7196&amp;"-"&amp;VLOOKUP(AC7196,'LICH THI'!C:AA,9,0)</f>
        <v>65DLCD20468-42469</v>
      </c>
      <c r="AE7196">
        <f t="shared" si="1482"/>
        <v>1</v>
      </c>
    </row>
    <row r="7197" spans="1:31" x14ac:dyDescent="0.25">
      <c r="A7197" s="436" t="str">
        <f t="shared" si="1470"/>
        <v>DL2CO21-DL-26</v>
      </c>
      <c r="B7197" s="436">
        <f>COUNTIF(AC$4:AC7197,AC7197)</f>
        <v>26</v>
      </c>
      <c r="C7197" s="436" t="str">
        <f t="shared" si="1471"/>
        <v>DL2CO21-DL</v>
      </c>
      <c r="D7197" s="436">
        <f>VLOOKUP(C7197,'LICH THI'!C:AA,12,0)</f>
        <v>31</v>
      </c>
      <c r="E7197" s="436">
        <f>VLOOKUP(C7197,'LICH THI'!C:AA,13,0)</f>
        <v>31</v>
      </c>
      <c r="F7197" s="436">
        <f t="shared" si="1472"/>
        <v>31</v>
      </c>
      <c r="G7197" s="436">
        <f>VLOOKUP(C7197,'LICH THI'!C:AA,14,0)</f>
        <v>1</v>
      </c>
      <c r="H7197" s="436">
        <f t="shared" si="1473"/>
        <v>1</v>
      </c>
      <c r="I7197" s="436" t="str">
        <f t="shared" si="1474"/>
        <v xml:space="preserve">Nguyễn Đức Anh </v>
      </c>
      <c r="J7197" s="436"/>
      <c r="K7197" s="436">
        <f t="shared" si="1475"/>
        <v>1</v>
      </c>
      <c r="L7197" s="436" t="str">
        <f t="shared" si="1476"/>
        <v>DL2CO21-DL-1</v>
      </c>
      <c r="M7197" s="436">
        <f t="shared" si="1477"/>
        <v>21</v>
      </c>
      <c r="N7197" s="437">
        <f t="shared" si="1478"/>
        <v>6</v>
      </c>
      <c r="O7197" s="437"/>
      <c r="P7197" s="430" t="str">
        <f t="shared" si="1479"/>
        <v/>
      </c>
      <c r="T7197" s="526" t="s">
        <v>8177</v>
      </c>
      <c r="U7197" s="527">
        <v>8</v>
      </c>
      <c r="V7197" s="528" t="s">
        <v>8155</v>
      </c>
      <c r="W7197" s="533" t="s">
        <v>8010</v>
      </c>
      <c r="X7197" s="533"/>
      <c r="Y7197" s="528" t="s">
        <v>8009</v>
      </c>
      <c r="Z7197" s="532" t="s">
        <v>6131</v>
      </c>
      <c r="AA7197" s="528" t="s">
        <v>3125</v>
      </c>
      <c r="AB7197" s="399" t="str">
        <f t="shared" si="1480"/>
        <v>DL2CO21</v>
      </c>
      <c r="AC7197" s="399" t="str">
        <f t="shared" si="1481"/>
        <v>DL2CO21-DL</v>
      </c>
      <c r="AD7197" t="str">
        <f>Y7197&amp;"-"&amp;VLOOKUP(AC7197,'LICH THI'!C:AA,9,0)</f>
        <v>65DLCD20506-42469</v>
      </c>
      <c r="AE7197">
        <f t="shared" si="1482"/>
        <v>1</v>
      </c>
    </row>
    <row r="7198" spans="1:31" x14ac:dyDescent="0.25">
      <c r="A7198" s="436" t="str">
        <f t="shared" si="1470"/>
        <v>DL2CO21-DL-27</v>
      </c>
      <c r="B7198" s="436">
        <f>COUNTIF(AC$4:AC7198,AC7198)</f>
        <v>27</v>
      </c>
      <c r="C7198" s="436" t="str">
        <f t="shared" si="1471"/>
        <v>DL2CO21-DL</v>
      </c>
      <c r="D7198" s="436">
        <f>VLOOKUP(C7198,'LICH THI'!C:AA,12,0)</f>
        <v>31</v>
      </c>
      <c r="E7198" s="436">
        <f>VLOOKUP(C7198,'LICH THI'!C:AA,13,0)</f>
        <v>31</v>
      </c>
      <c r="F7198" s="436">
        <f t="shared" si="1472"/>
        <v>31</v>
      </c>
      <c r="G7198" s="436">
        <f>VLOOKUP(C7198,'LICH THI'!C:AA,14,0)</f>
        <v>1</v>
      </c>
      <c r="H7198" s="436">
        <f t="shared" si="1473"/>
        <v>1</v>
      </c>
      <c r="I7198" s="436" t="str">
        <f t="shared" si="1474"/>
        <v xml:space="preserve">Nguyễn Gia Hiếu </v>
      </c>
      <c r="J7198" s="436"/>
      <c r="K7198" s="436">
        <f t="shared" si="1475"/>
        <v>1</v>
      </c>
      <c r="L7198" s="436" t="str">
        <f t="shared" si="1476"/>
        <v>DL2CO21-DL-1</v>
      </c>
      <c r="M7198" s="436">
        <f t="shared" si="1477"/>
        <v>21</v>
      </c>
      <c r="N7198" s="437">
        <f t="shared" si="1478"/>
        <v>7</v>
      </c>
      <c r="O7198" s="437"/>
      <c r="P7198" s="430" t="str">
        <f t="shared" si="1479"/>
        <v/>
      </c>
      <c r="T7198" s="526" t="s">
        <v>8177</v>
      </c>
      <c r="U7198" s="527">
        <v>3</v>
      </c>
      <c r="V7198" s="528" t="s">
        <v>8155</v>
      </c>
      <c r="W7198" s="533" t="s">
        <v>8114</v>
      </c>
      <c r="X7198" s="533"/>
      <c r="Y7198" s="528" t="s">
        <v>8113</v>
      </c>
      <c r="Z7198" s="532" t="s">
        <v>6131</v>
      </c>
      <c r="AA7198" s="528" t="s">
        <v>6749</v>
      </c>
      <c r="AB7198" s="399" t="str">
        <f t="shared" si="1480"/>
        <v>DL2CO21</v>
      </c>
      <c r="AC7198" s="399" t="str">
        <f t="shared" si="1481"/>
        <v>DL2CO21-DL</v>
      </c>
      <c r="AD7198" t="str">
        <f>Y7198&amp;"-"&amp;VLOOKUP(AC7198,'LICH THI'!C:AA,9,0)</f>
        <v>65DLCD20515-42469</v>
      </c>
      <c r="AE7198">
        <f t="shared" si="1482"/>
        <v>1</v>
      </c>
    </row>
    <row r="7199" spans="1:31" x14ac:dyDescent="0.25">
      <c r="A7199" s="436" t="str">
        <f t="shared" si="1470"/>
        <v>DL2CO21-DL-28</v>
      </c>
      <c r="B7199" s="436">
        <f>COUNTIF(AC$4:AC7199,AC7199)</f>
        <v>28</v>
      </c>
      <c r="C7199" s="436" t="str">
        <f t="shared" si="1471"/>
        <v>DL2CO21-DL</v>
      </c>
      <c r="D7199" s="436">
        <f>VLOOKUP(C7199,'LICH THI'!C:AA,12,0)</f>
        <v>31</v>
      </c>
      <c r="E7199" s="436">
        <f>VLOOKUP(C7199,'LICH THI'!C:AA,13,0)</f>
        <v>31</v>
      </c>
      <c r="F7199" s="436">
        <f t="shared" si="1472"/>
        <v>31</v>
      </c>
      <c r="G7199" s="436">
        <f>VLOOKUP(C7199,'LICH THI'!C:AA,14,0)</f>
        <v>1</v>
      </c>
      <c r="H7199" s="436">
        <f t="shared" si="1473"/>
        <v>1</v>
      </c>
      <c r="I7199" s="436" t="str">
        <f t="shared" si="1474"/>
        <v xml:space="preserve">Phạm Đăng Thưởng </v>
      </c>
      <c r="J7199" s="436"/>
      <c r="K7199" s="436">
        <f t="shared" si="1475"/>
        <v>1</v>
      </c>
      <c r="L7199" s="436" t="str">
        <f t="shared" si="1476"/>
        <v>DL2CO21-DL-1</v>
      </c>
      <c r="M7199" s="436">
        <f t="shared" si="1477"/>
        <v>21</v>
      </c>
      <c r="N7199" s="437">
        <f t="shared" si="1478"/>
        <v>8</v>
      </c>
      <c r="O7199" s="437"/>
      <c r="P7199" s="430" t="str">
        <f t="shared" si="1479"/>
        <v/>
      </c>
      <c r="T7199" s="526" t="s">
        <v>8177</v>
      </c>
      <c r="U7199" s="527">
        <v>1</v>
      </c>
      <c r="V7199" s="528" t="s">
        <v>8155</v>
      </c>
      <c r="W7199" s="548" t="s">
        <v>8076</v>
      </c>
      <c r="X7199" s="548"/>
      <c r="Y7199" s="549" t="s">
        <v>8075</v>
      </c>
      <c r="Z7199" s="532" t="s">
        <v>6131</v>
      </c>
      <c r="AA7199" s="549" t="s">
        <v>3315</v>
      </c>
      <c r="AB7199" s="399" t="str">
        <f t="shared" si="1480"/>
        <v>DL2CO21</v>
      </c>
      <c r="AC7199" s="399" t="str">
        <f t="shared" si="1481"/>
        <v>DL2CO21-DL</v>
      </c>
      <c r="AD7199" t="str">
        <f>Y7199&amp;"-"&amp;VLOOKUP(AC7199,'LICH THI'!C:AA,9,0)</f>
        <v>65DLCD20655-42469</v>
      </c>
      <c r="AE7199">
        <f t="shared" si="1482"/>
        <v>1</v>
      </c>
    </row>
    <row r="7200" spans="1:31" x14ac:dyDescent="0.25">
      <c r="A7200" s="436" t="str">
        <f t="shared" si="1470"/>
        <v>DL2CO21-DL-29</v>
      </c>
      <c r="B7200" s="436">
        <f>COUNTIF(AC$4:AC7200,AC7200)</f>
        <v>29</v>
      </c>
      <c r="C7200" s="436" t="str">
        <f t="shared" si="1471"/>
        <v>DL2CO21-DL</v>
      </c>
      <c r="D7200" s="436">
        <f>VLOOKUP(C7200,'LICH THI'!C:AA,12,0)</f>
        <v>31</v>
      </c>
      <c r="E7200" s="436">
        <f>VLOOKUP(C7200,'LICH THI'!C:AA,13,0)</f>
        <v>31</v>
      </c>
      <c r="F7200" s="436">
        <f t="shared" si="1472"/>
        <v>31</v>
      </c>
      <c r="G7200" s="436">
        <f>VLOOKUP(C7200,'LICH THI'!C:AA,14,0)</f>
        <v>1</v>
      </c>
      <c r="H7200" s="436">
        <f t="shared" si="1473"/>
        <v>1</v>
      </c>
      <c r="I7200" s="436" t="str">
        <f t="shared" si="1474"/>
        <v xml:space="preserve">Phạm Hải Hiệp </v>
      </c>
      <c r="J7200" s="436"/>
      <c r="K7200" s="436">
        <f t="shared" si="1475"/>
        <v>1</v>
      </c>
      <c r="L7200" s="436" t="str">
        <f t="shared" si="1476"/>
        <v>DL2CO21-DL-1</v>
      </c>
      <c r="M7200" s="436">
        <f t="shared" si="1477"/>
        <v>21</v>
      </c>
      <c r="N7200" s="437">
        <f t="shared" si="1478"/>
        <v>9</v>
      </c>
      <c r="O7200" s="437"/>
      <c r="P7200" s="430" t="str">
        <f t="shared" si="1479"/>
        <v/>
      </c>
      <c r="T7200" s="526" t="s">
        <v>8177</v>
      </c>
      <c r="U7200" s="527">
        <v>4</v>
      </c>
      <c r="V7200" s="528" t="s">
        <v>8155</v>
      </c>
      <c r="W7200" s="533" t="s">
        <v>8087</v>
      </c>
      <c r="X7200" s="533"/>
      <c r="Y7200" s="528" t="s">
        <v>8086</v>
      </c>
      <c r="Z7200" s="532" t="s">
        <v>6131</v>
      </c>
      <c r="AA7200" s="528" t="s">
        <v>8088</v>
      </c>
      <c r="AB7200" s="399" t="str">
        <f t="shared" si="1480"/>
        <v>DL2CO21</v>
      </c>
      <c r="AC7200" s="399" t="str">
        <f t="shared" si="1481"/>
        <v>DL2CO21-DL</v>
      </c>
      <c r="AD7200" t="str">
        <f>Y7200&amp;"-"&amp;VLOOKUP(AC7200,'LICH THI'!C:AA,9,0)</f>
        <v>65DLCD20476-42469</v>
      </c>
      <c r="AE7200">
        <f t="shared" si="1482"/>
        <v>1</v>
      </c>
    </row>
    <row r="7201" spans="1:31" x14ac:dyDescent="0.25">
      <c r="A7201" s="436" t="str">
        <f t="shared" si="1470"/>
        <v>DL2CO21-DL-30</v>
      </c>
      <c r="B7201" s="436">
        <f>COUNTIF(AC$4:AC7201,AC7201)</f>
        <v>30</v>
      </c>
      <c r="C7201" s="436" t="str">
        <f t="shared" si="1471"/>
        <v>DL2CO21-DL</v>
      </c>
      <c r="D7201" s="436">
        <f>VLOOKUP(C7201,'LICH THI'!C:AA,12,0)</f>
        <v>31</v>
      </c>
      <c r="E7201" s="436">
        <f>VLOOKUP(C7201,'LICH THI'!C:AA,13,0)</f>
        <v>31</v>
      </c>
      <c r="F7201" s="436">
        <f t="shared" si="1472"/>
        <v>31</v>
      </c>
      <c r="G7201" s="436">
        <f>VLOOKUP(C7201,'LICH THI'!C:AA,14,0)</f>
        <v>1</v>
      </c>
      <c r="H7201" s="436">
        <f t="shared" si="1473"/>
        <v>1</v>
      </c>
      <c r="I7201" s="436" t="str">
        <f t="shared" si="1474"/>
        <v xml:space="preserve">Trương Duy Dũng </v>
      </c>
      <c r="J7201" s="436"/>
      <c r="K7201" s="436">
        <f t="shared" si="1475"/>
        <v>1</v>
      </c>
      <c r="L7201" s="436" t="str">
        <f t="shared" si="1476"/>
        <v>DL2CO21-DL-1</v>
      </c>
      <c r="M7201" s="436">
        <f t="shared" si="1477"/>
        <v>21</v>
      </c>
      <c r="N7201" s="437">
        <f t="shared" si="1478"/>
        <v>10</v>
      </c>
      <c r="O7201" s="437"/>
      <c r="P7201" s="430" t="str">
        <f t="shared" si="1479"/>
        <v/>
      </c>
      <c r="T7201" s="526" t="s">
        <v>8177</v>
      </c>
      <c r="U7201" s="527">
        <v>9</v>
      </c>
      <c r="V7201" s="528" t="s">
        <v>8155</v>
      </c>
      <c r="W7201" s="533" t="s">
        <v>8039</v>
      </c>
      <c r="X7201" s="533"/>
      <c r="Y7201" s="528" t="s">
        <v>8038</v>
      </c>
      <c r="Z7201" s="532" t="s">
        <v>6131</v>
      </c>
      <c r="AA7201" s="528" t="s">
        <v>8040</v>
      </c>
      <c r="AB7201" s="399" t="str">
        <f t="shared" si="1480"/>
        <v>DL2CO21</v>
      </c>
      <c r="AC7201" s="399" t="str">
        <f t="shared" si="1481"/>
        <v>DL2CO21-DL</v>
      </c>
      <c r="AD7201" t="str">
        <f>Y7201&amp;"-"&amp;VLOOKUP(AC7201,'LICH THI'!C:AA,9,0)</f>
        <v>65DLCD21332-42469</v>
      </c>
      <c r="AE7201">
        <f t="shared" si="1482"/>
        <v>1</v>
      </c>
    </row>
    <row r="7202" spans="1:31" x14ac:dyDescent="0.25">
      <c r="A7202" s="436" t="str">
        <f t="shared" si="1470"/>
        <v>DL2CO21-DL-31</v>
      </c>
      <c r="B7202" s="436">
        <f>COUNTIF(AC$4:AC7202,AC7202)</f>
        <v>31</v>
      </c>
      <c r="C7202" s="436" t="str">
        <f t="shared" si="1471"/>
        <v>DL2CO21-DL</v>
      </c>
      <c r="D7202" s="436">
        <f>VLOOKUP(C7202,'LICH THI'!C:AA,12,0)</f>
        <v>31</v>
      </c>
      <c r="E7202" s="436">
        <f>VLOOKUP(C7202,'LICH THI'!C:AA,13,0)</f>
        <v>31</v>
      </c>
      <c r="F7202" s="436">
        <f t="shared" si="1472"/>
        <v>31</v>
      </c>
      <c r="G7202" s="436">
        <f>VLOOKUP(C7202,'LICH THI'!C:AA,14,0)</f>
        <v>1</v>
      </c>
      <c r="H7202" s="436">
        <f t="shared" si="1473"/>
        <v>1</v>
      </c>
      <c r="I7202" s="436" t="str">
        <f t="shared" si="1474"/>
        <v xml:space="preserve">Vũ Trọng Hiệu </v>
      </c>
      <c r="J7202" s="436"/>
      <c r="K7202" s="436">
        <f t="shared" si="1475"/>
        <v>1</v>
      </c>
      <c r="L7202" s="436" t="str">
        <f t="shared" si="1476"/>
        <v>DL2CO21-DL-1</v>
      </c>
      <c r="M7202" s="436">
        <f t="shared" si="1477"/>
        <v>21</v>
      </c>
      <c r="N7202" s="437">
        <f t="shared" si="1478"/>
        <v>11</v>
      </c>
      <c r="O7202" s="437"/>
      <c r="P7202" s="430" t="str">
        <f t="shared" si="1479"/>
        <v/>
      </c>
      <c r="T7202" s="526" t="s">
        <v>8177</v>
      </c>
      <c r="U7202" s="527">
        <v>5</v>
      </c>
      <c r="V7202" s="528" t="s">
        <v>8155</v>
      </c>
      <c r="W7202" s="533" t="s">
        <v>8149</v>
      </c>
      <c r="X7202" s="533"/>
      <c r="Y7202" s="528" t="s">
        <v>8148</v>
      </c>
      <c r="Z7202" s="532" t="s">
        <v>6131</v>
      </c>
      <c r="AA7202" s="528" t="s">
        <v>8150</v>
      </c>
      <c r="AB7202" s="399" t="str">
        <f t="shared" si="1480"/>
        <v>DL2CO21</v>
      </c>
      <c r="AC7202" s="399" t="str">
        <f t="shared" si="1481"/>
        <v>DL2CO21-DL</v>
      </c>
      <c r="AD7202" t="str">
        <f>Y7202&amp;"-"&amp;VLOOKUP(AC7202,'LICH THI'!C:AA,9,0)</f>
        <v>65DLCD20498-42469</v>
      </c>
      <c r="AE7202">
        <f t="shared" si="1482"/>
        <v>1</v>
      </c>
    </row>
    <row r="7203" spans="1:31" x14ac:dyDescent="0.25">
      <c r="A7203" s="436" t="str">
        <f t="shared" si="1470"/>
        <v>DL2CT27-DL-8</v>
      </c>
      <c r="B7203" s="436">
        <f>COUNTIF(AC$4:AC7203,AC7203)</f>
        <v>8</v>
      </c>
      <c r="C7203" s="436" t="str">
        <f t="shared" si="1471"/>
        <v>DL2CT27-DL</v>
      </c>
      <c r="D7203" s="436">
        <f>VLOOKUP(C7203,'LICH THI'!C:AA,12,0)</f>
        <v>10</v>
      </c>
      <c r="E7203" s="436">
        <f>VLOOKUP(C7203,'LICH THI'!C:AA,13,0)</f>
        <v>0</v>
      </c>
      <c r="F7203" s="436" t="str">
        <f t="shared" si="1472"/>
        <v/>
      </c>
      <c r="G7203" s="436" t="str">
        <f>VLOOKUP(C7203,'LICH THI'!C:AA,14,0)</f>
        <v/>
      </c>
      <c r="H7203" s="436" t="str">
        <f t="shared" si="1473"/>
        <v/>
      </c>
      <c r="I7203" s="436" t="str">
        <f t="shared" si="1474"/>
        <v xml:space="preserve">Lê Hoàng Tùng  </v>
      </c>
      <c r="J7203" s="436"/>
      <c r="K7203" s="436">
        <f t="shared" si="1475"/>
        <v>1</v>
      </c>
      <c r="L7203" s="436" t="str">
        <f t="shared" si="1476"/>
        <v>DL2CT27-DL-1</v>
      </c>
      <c r="M7203" s="436" t="str">
        <f t="shared" si="1477"/>
        <v/>
      </c>
      <c r="N7203" s="437" t="e">
        <f t="shared" si="1478"/>
        <v>#VALUE!</v>
      </c>
      <c r="O7203" s="437"/>
      <c r="P7203" s="430" t="str">
        <f t="shared" si="1479"/>
        <v/>
      </c>
      <c r="T7203" s="526" t="s">
        <v>8177</v>
      </c>
      <c r="U7203" s="527">
        <v>3</v>
      </c>
      <c r="V7203" s="528" t="s">
        <v>8155</v>
      </c>
      <c r="W7203" s="528" t="s">
        <v>8107</v>
      </c>
      <c r="X7203" s="528"/>
      <c r="Y7203" s="531" t="s">
        <v>8106</v>
      </c>
      <c r="Z7203" s="532" t="s">
        <v>7046</v>
      </c>
      <c r="AA7203" s="531" t="s">
        <v>2658</v>
      </c>
      <c r="AB7203" s="399" t="str">
        <f t="shared" si="1480"/>
        <v>DL2CT27</v>
      </c>
      <c r="AC7203" s="399" t="str">
        <f t="shared" si="1481"/>
        <v>DL2CT27-DL</v>
      </c>
      <c r="AD7203" t="str">
        <f>Y7203&amp;"-"&amp;VLOOKUP(AC7203,'LICH THI'!C:AA,9,0)</f>
        <v>65DLCD20468-42469</v>
      </c>
      <c r="AE7203">
        <f t="shared" si="1482"/>
        <v>1</v>
      </c>
    </row>
    <row r="7204" spans="1:31" x14ac:dyDescent="0.25">
      <c r="A7204" s="436" t="str">
        <f t="shared" si="1470"/>
        <v>DL2CT27-DL-9</v>
      </c>
      <c r="B7204" s="436">
        <f>COUNTIF(AC$4:AC7204,AC7204)</f>
        <v>9</v>
      </c>
      <c r="C7204" s="436" t="str">
        <f t="shared" si="1471"/>
        <v>DL2CT27-DL</v>
      </c>
      <c r="D7204" s="436">
        <f>VLOOKUP(C7204,'LICH THI'!C:AA,12,0)</f>
        <v>10</v>
      </c>
      <c r="E7204" s="436">
        <f>VLOOKUP(C7204,'LICH THI'!C:AA,13,0)</f>
        <v>0</v>
      </c>
      <c r="F7204" s="436" t="str">
        <f t="shared" si="1472"/>
        <v/>
      </c>
      <c r="G7204" s="436" t="str">
        <f>VLOOKUP(C7204,'LICH THI'!C:AA,14,0)</f>
        <v/>
      </c>
      <c r="H7204" s="436" t="str">
        <f t="shared" si="1473"/>
        <v/>
      </c>
      <c r="I7204" s="436" t="str">
        <f t="shared" si="1474"/>
        <v xml:space="preserve">Nguyễn Quốc tuấn </v>
      </c>
      <c r="J7204" s="436"/>
      <c r="K7204" s="436">
        <f t="shared" si="1475"/>
        <v>1</v>
      </c>
      <c r="L7204" s="436" t="str">
        <f t="shared" si="1476"/>
        <v>DL2CT27-DL-1</v>
      </c>
      <c r="M7204" s="436" t="str">
        <f t="shared" si="1477"/>
        <v/>
      </c>
      <c r="N7204" s="437" t="e">
        <f t="shared" si="1478"/>
        <v>#VALUE!</v>
      </c>
      <c r="O7204" s="437"/>
      <c r="P7204" s="430" t="str">
        <f t="shared" si="1479"/>
        <v/>
      </c>
      <c r="T7204" s="526" t="s">
        <v>8177</v>
      </c>
      <c r="U7204" s="527">
        <v>2</v>
      </c>
      <c r="V7204" s="528" t="s">
        <v>8155</v>
      </c>
      <c r="W7204" s="528" t="s">
        <v>8062</v>
      </c>
      <c r="X7204" s="528"/>
      <c r="Y7204" s="531" t="s">
        <v>8061</v>
      </c>
      <c r="Z7204" s="532" t="s">
        <v>7046</v>
      </c>
      <c r="AA7204" s="531" t="s">
        <v>4904</v>
      </c>
      <c r="AB7204" s="399" t="str">
        <f t="shared" si="1480"/>
        <v>DL2CT27</v>
      </c>
      <c r="AC7204" s="399" t="str">
        <f t="shared" si="1481"/>
        <v>DL2CT27-DL</v>
      </c>
      <c r="AD7204" t="str">
        <f>Y7204&amp;"-"&amp;VLOOKUP(AC7204,'LICH THI'!C:AA,9,0)</f>
        <v>65DLCD20751-42469</v>
      </c>
      <c r="AE7204">
        <f t="shared" si="1482"/>
        <v>1</v>
      </c>
    </row>
    <row r="7205" spans="1:31" x14ac:dyDescent="0.25">
      <c r="A7205" s="436" t="str">
        <f t="shared" si="1470"/>
        <v>DL2CT27-DL-10</v>
      </c>
      <c r="B7205" s="436">
        <f>COUNTIF(AC$4:AC7205,AC7205)</f>
        <v>10</v>
      </c>
      <c r="C7205" s="436" t="str">
        <f t="shared" si="1471"/>
        <v>DL2CT27-DL</v>
      </c>
      <c r="D7205" s="436">
        <f>VLOOKUP(C7205,'LICH THI'!C:AA,12,0)</f>
        <v>10</v>
      </c>
      <c r="E7205" s="436">
        <f>VLOOKUP(C7205,'LICH THI'!C:AA,13,0)</f>
        <v>0</v>
      </c>
      <c r="F7205" s="436" t="str">
        <f t="shared" si="1472"/>
        <v/>
      </c>
      <c r="G7205" s="436" t="str">
        <f>VLOOKUP(C7205,'LICH THI'!C:AA,14,0)</f>
        <v/>
      </c>
      <c r="H7205" s="436" t="str">
        <f t="shared" si="1473"/>
        <v/>
      </c>
      <c r="I7205" s="436" t="str">
        <f t="shared" si="1474"/>
        <v xml:space="preserve">Nguyễn Văn Vinh </v>
      </c>
      <c r="J7205" s="436"/>
      <c r="K7205" s="436">
        <f t="shared" si="1475"/>
        <v>1</v>
      </c>
      <c r="L7205" s="436" t="str">
        <f t="shared" si="1476"/>
        <v>DL2CT27-DL-1</v>
      </c>
      <c r="M7205" s="436" t="str">
        <f t="shared" si="1477"/>
        <v/>
      </c>
      <c r="N7205" s="437" t="e">
        <f t="shared" si="1478"/>
        <v>#VALUE!</v>
      </c>
      <c r="O7205" s="437"/>
      <c r="P7205" s="430" t="str">
        <f t="shared" si="1479"/>
        <v/>
      </c>
      <c r="T7205" s="526" t="s">
        <v>8177</v>
      </c>
      <c r="U7205" s="527">
        <v>1</v>
      </c>
      <c r="V7205" s="528" t="s">
        <v>8155</v>
      </c>
      <c r="W7205" s="528" t="s">
        <v>8119</v>
      </c>
      <c r="X7205" s="528"/>
      <c r="Y7205" s="531" t="s">
        <v>8118</v>
      </c>
      <c r="Z7205" s="532" t="s">
        <v>7046</v>
      </c>
      <c r="AA7205" s="531" t="s">
        <v>3114</v>
      </c>
      <c r="AB7205" s="399" t="str">
        <f t="shared" si="1480"/>
        <v>DL2CT27</v>
      </c>
      <c r="AC7205" s="399" t="str">
        <f t="shared" si="1481"/>
        <v>DL2CT27-DL</v>
      </c>
      <c r="AD7205" t="str">
        <f>Y7205&amp;"-"&amp;VLOOKUP(AC7205,'LICH THI'!C:AA,9,0)</f>
        <v>65DLCD20607-42469</v>
      </c>
      <c r="AE7205">
        <f t="shared" si="1482"/>
        <v>1</v>
      </c>
    </row>
    <row r="7206" spans="1:31" x14ac:dyDescent="0.25">
      <c r="A7206" s="436" t="str">
        <f t="shared" si="1470"/>
        <v>DC2CO28-DL-20</v>
      </c>
      <c r="B7206" s="436">
        <f>COUNTIF(AC$4:AC7206,AC7206)</f>
        <v>20</v>
      </c>
      <c r="C7206" s="436" t="str">
        <f t="shared" si="1471"/>
        <v>DC2CO28-DL</v>
      </c>
      <c r="D7206" s="436">
        <f>VLOOKUP(C7206,'LICH THI'!C:AA,12,0)</f>
        <v>52</v>
      </c>
      <c r="E7206" s="436">
        <f>VLOOKUP(C7206,'LICH THI'!C:AA,13,0)</f>
        <v>52</v>
      </c>
      <c r="F7206" s="436">
        <f t="shared" si="1472"/>
        <v>52</v>
      </c>
      <c r="G7206" s="436">
        <f>VLOOKUP(C7206,'LICH THI'!C:AA,14,0)</f>
        <v>1</v>
      </c>
      <c r="H7206" s="436">
        <f t="shared" si="1473"/>
        <v>1</v>
      </c>
      <c r="I7206" s="436" t="str">
        <f t="shared" si="1474"/>
        <v>Đặng Văn  Đồng</v>
      </c>
      <c r="J7206" s="436"/>
      <c r="K7206" s="436">
        <f t="shared" si="1475"/>
        <v>1</v>
      </c>
      <c r="L7206" s="436" t="str">
        <f t="shared" si="1476"/>
        <v>DC2CO28-DL-1</v>
      </c>
      <c r="M7206" s="436">
        <f t="shared" si="1477"/>
        <v>28</v>
      </c>
      <c r="N7206" s="437">
        <f t="shared" si="1478"/>
        <v>45</v>
      </c>
      <c r="O7206" s="437"/>
      <c r="P7206" s="430" t="str">
        <f t="shared" si="1479"/>
        <v/>
      </c>
      <c r="T7206" s="526" t="s">
        <v>8177</v>
      </c>
      <c r="U7206" s="532">
        <v>1</v>
      </c>
      <c r="V7206" s="532" t="s">
        <v>7918</v>
      </c>
      <c r="W7206" s="532" t="s">
        <v>7960</v>
      </c>
      <c r="X7206" s="532" t="s">
        <v>2830</v>
      </c>
      <c r="Y7206" s="532" t="s">
        <v>7961</v>
      </c>
      <c r="Z7206" s="532" t="s">
        <v>7026</v>
      </c>
      <c r="AA7206" s="550">
        <v>34251</v>
      </c>
      <c r="AB7206" s="399" t="str">
        <f t="shared" si="1480"/>
        <v>DC2CO28</v>
      </c>
      <c r="AC7206" s="399" t="str">
        <f t="shared" si="1481"/>
        <v>DC2CO28-DL</v>
      </c>
      <c r="AD7206" t="str">
        <f>Y7206&amp;"-"&amp;VLOOKUP(AC7206,'LICH THI'!C:AA,9,0)</f>
        <v>65DLCD20683-42474</v>
      </c>
      <c r="AE7206">
        <f t="shared" si="1482"/>
        <v>1</v>
      </c>
    </row>
    <row r="7207" spans="1:31" x14ac:dyDescent="0.25">
      <c r="A7207" s="436" t="str">
        <f t="shared" si="1470"/>
        <v>DC2CO28-DL-21</v>
      </c>
      <c r="B7207" s="436">
        <f>COUNTIF(AC$4:AC7207,AC7207)</f>
        <v>21</v>
      </c>
      <c r="C7207" s="436" t="str">
        <f t="shared" si="1471"/>
        <v>DC2CO28-DL</v>
      </c>
      <c r="D7207" s="436">
        <f>VLOOKUP(C7207,'LICH THI'!C:AA,12,0)</f>
        <v>52</v>
      </c>
      <c r="E7207" s="436">
        <f>VLOOKUP(C7207,'LICH THI'!C:AA,13,0)</f>
        <v>52</v>
      </c>
      <c r="F7207" s="436">
        <f t="shared" si="1472"/>
        <v>52</v>
      </c>
      <c r="G7207" s="436">
        <f>VLOOKUP(C7207,'LICH THI'!C:AA,14,0)</f>
        <v>1</v>
      </c>
      <c r="H7207" s="436">
        <f t="shared" si="1473"/>
        <v>1</v>
      </c>
      <c r="I7207" s="436" t="str">
        <f t="shared" si="1474"/>
        <v>Hoàng Văn Đức</v>
      </c>
      <c r="J7207" s="436"/>
      <c r="K7207" s="436">
        <f t="shared" si="1475"/>
        <v>1</v>
      </c>
      <c r="L7207" s="436" t="str">
        <f t="shared" si="1476"/>
        <v>DC2CO28-DL-1</v>
      </c>
      <c r="M7207" s="436">
        <f t="shared" si="1477"/>
        <v>28</v>
      </c>
      <c r="N7207" s="437">
        <f t="shared" si="1478"/>
        <v>46</v>
      </c>
      <c r="O7207" s="437"/>
      <c r="P7207" s="430" t="str">
        <f t="shared" si="1479"/>
        <v/>
      </c>
      <c r="T7207" s="526" t="s">
        <v>8177</v>
      </c>
      <c r="U7207" s="532">
        <v>2</v>
      </c>
      <c r="V7207" s="532" t="s">
        <v>7918</v>
      </c>
      <c r="W7207" s="532" t="s">
        <v>2966</v>
      </c>
      <c r="X7207" s="532" t="s">
        <v>2948</v>
      </c>
      <c r="Y7207" s="532" t="s">
        <v>7962</v>
      </c>
      <c r="Z7207" s="532" t="s">
        <v>7026</v>
      </c>
      <c r="AA7207" s="550" t="s">
        <v>4266</v>
      </c>
      <c r="AB7207" s="399" t="str">
        <f t="shared" si="1480"/>
        <v>DC2CO28</v>
      </c>
      <c r="AC7207" s="399" t="str">
        <f t="shared" si="1481"/>
        <v>DC2CO28-DL</v>
      </c>
      <c r="AD7207" t="str">
        <f>Y7207&amp;"-"&amp;VLOOKUP(AC7207,'LICH THI'!C:AA,9,0)</f>
        <v>65DLCD20628-42474</v>
      </c>
      <c r="AE7207">
        <f t="shared" si="1482"/>
        <v>1</v>
      </c>
    </row>
    <row r="7208" spans="1:31" x14ac:dyDescent="0.25">
      <c r="A7208" s="436" t="str">
        <f t="shared" si="1470"/>
        <v>DC2CO28-DL-22</v>
      </c>
      <c r="B7208" s="436">
        <f>COUNTIF(AC$4:AC7208,AC7208)</f>
        <v>22</v>
      </c>
      <c r="C7208" s="436" t="str">
        <f t="shared" si="1471"/>
        <v>DC2CO28-DL</v>
      </c>
      <c r="D7208" s="436">
        <f>VLOOKUP(C7208,'LICH THI'!C:AA,12,0)</f>
        <v>52</v>
      </c>
      <c r="E7208" s="436">
        <f>VLOOKUP(C7208,'LICH THI'!C:AA,13,0)</f>
        <v>52</v>
      </c>
      <c r="F7208" s="436">
        <f t="shared" si="1472"/>
        <v>52</v>
      </c>
      <c r="G7208" s="436">
        <f>VLOOKUP(C7208,'LICH THI'!C:AA,14,0)</f>
        <v>1</v>
      </c>
      <c r="H7208" s="436">
        <f t="shared" si="1473"/>
        <v>1</v>
      </c>
      <c r="I7208" s="436" t="str">
        <f t="shared" si="1474"/>
        <v>Lâm Văn Giang</v>
      </c>
      <c r="J7208" s="436"/>
      <c r="K7208" s="436">
        <f t="shared" si="1475"/>
        <v>1</v>
      </c>
      <c r="L7208" s="436" t="str">
        <f t="shared" si="1476"/>
        <v>DC2CO28-DL-1</v>
      </c>
      <c r="M7208" s="436">
        <f t="shared" si="1477"/>
        <v>28</v>
      </c>
      <c r="N7208" s="437">
        <f t="shared" si="1478"/>
        <v>47</v>
      </c>
      <c r="O7208" s="437"/>
      <c r="P7208" s="430" t="str">
        <f t="shared" si="1479"/>
        <v/>
      </c>
      <c r="T7208" s="526" t="s">
        <v>8177</v>
      </c>
      <c r="U7208" s="532">
        <v>3</v>
      </c>
      <c r="V7208" s="532" t="s">
        <v>7918</v>
      </c>
      <c r="W7208" s="532" t="s">
        <v>7963</v>
      </c>
      <c r="X7208" s="532" t="s">
        <v>3558</v>
      </c>
      <c r="Y7208" s="532" t="s">
        <v>7964</v>
      </c>
      <c r="Z7208" s="532" t="s">
        <v>7026</v>
      </c>
      <c r="AA7208" s="550" t="s">
        <v>7965</v>
      </c>
      <c r="AB7208" s="399" t="str">
        <f t="shared" si="1480"/>
        <v>DC2CO28</v>
      </c>
      <c r="AC7208" s="399" t="str">
        <f t="shared" si="1481"/>
        <v>DC2CO28-DL</v>
      </c>
      <c r="AD7208" t="str">
        <f>Y7208&amp;"-"&amp;VLOOKUP(AC7208,'LICH THI'!C:AA,9,0)</f>
        <v>65DLCD20488-42474</v>
      </c>
      <c r="AE7208">
        <f t="shared" si="1482"/>
        <v>1</v>
      </c>
    </row>
    <row r="7209" spans="1:31" x14ac:dyDescent="0.25">
      <c r="A7209" s="436" t="str">
        <f t="shared" si="1470"/>
        <v>DC2CO28-DL-23</v>
      </c>
      <c r="B7209" s="436">
        <f>COUNTIF(AC$4:AC7209,AC7209)</f>
        <v>23</v>
      </c>
      <c r="C7209" s="436" t="str">
        <f t="shared" si="1471"/>
        <v>DC2CO28-DL</v>
      </c>
      <c r="D7209" s="436">
        <f>VLOOKUP(C7209,'LICH THI'!C:AA,12,0)</f>
        <v>52</v>
      </c>
      <c r="E7209" s="436">
        <f>VLOOKUP(C7209,'LICH THI'!C:AA,13,0)</f>
        <v>52</v>
      </c>
      <c r="F7209" s="436">
        <f t="shared" si="1472"/>
        <v>52</v>
      </c>
      <c r="G7209" s="436">
        <f>VLOOKUP(C7209,'LICH THI'!C:AA,14,0)</f>
        <v>1</v>
      </c>
      <c r="H7209" s="436">
        <f t="shared" si="1473"/>
        <v>1</v>
      </c>
      <c r="I7209" s="436" t="str">
        <f t="shared" si="1474"/>
        <v>Phạm Xuân  Khôi</v>
      </c>
      <c r="J7209" s="436"/>
      <c r="K7209" s="436">
        <f t="shared" si="1475"/>
        <v>1</v>
      </c>
      <c r="L7209" s="436" t="str">
        <f t="shared" si="1476"/>
        <v>DC2CO28-DL-1</v>
      </c>
      <c r="M7209" s="436">
        <f t="shared" si="1477"/>
        <v>28</v>
      </c>
      <c r="N7209" s="437">
        <f t="shared" si="1478"/>
        <v>48</v>
      </c>
      <c r="O7209" s="437"/>
      <c r="P7209" s="430" t="str">
        <f t="shared" si="1479"/>
        <v/>
      </c>
      <c r="T7209" s="526" t="s">
        <v>8177</v>
      </c>
      <c r="U7209" s="532">
        <v>4</v>
      </c>
      <c r="V7209" s="532" t="s">
        <v>7918</v>
      </c>
      <c r="W7209" s="532" t="s">
        <v>8000</v>
      </c>
      <c r="X7209" s="532" t="s">
        <v>6267</v>
      </c>
      <c r="Y7209" s="532" t="s">
        <v>8001</v>
      </c>
      <c r="Z7209" s="532" t="s">
        <v>7026</v>
      </c>
      <c r="AA7209" s="550" t="s">
        <v>3392</v>
      </c>
      <c r="AB7209" s="399" t="str">
        <f t="shared" si="1480"/>
        <v>DC2CO28</v>
      </c>
      <c r="AC7209" s="399" t="str">
        <f t="shared" si="1481"/>
        <v>DC2CO28-DL</v>
      </c>
      <c r="AD7209" t="str">
        <f>Y7209&amp;"-"&amp;VLOOKUP(AC7209,'LICH THI'!C:AA,9,0)</f>
        <v>65DLCD20686-42474</v>
      </c>
      <c r="AE7209">
        <f t="shared" si="1482"/>
        <v>1</v>
      </c>
    </row>
    <row r="7210" spans="1:31" x14ac:dyDescent="0.25">
      <c r="A7210" s="436" t="str">
        <f t="shared" si="1470"/>
        <v>DC2CO28-DL-24</v>
      </c>
      <c r="B7210" s="436">
        <f>COUNTIF(AC$4:AC7210,AC7210)</f>
        <v>24</v>
      </c>
      <c r="C7210" s="436" t="str">
        <f t="shared" si="1471"/>
        <v>DC2CO28-DL</v>
      </c>
      <c r="D7210" s="436">
        <f>VLOOKUP(C7210,'LICH THI'!C:AA,12,0)</f>
        <v>52</v>
      </c>
      <c r="E7210" s="436">
        <f>VLOOKUP(C7210,'LICH THI'!C:AA,13,0)</f>
        <v>52</v>
      </c>
      <c r="F7210" s="436">
        <f t="shared" si="1472"/>
        <v>52</v>
      </c>
      <c r="G7210" s="436">
        <f>VLOOKUP(C7210,'LICH THI'!C:AA,14,0)</f>
        <v>1</v>
      </c>
      <c r="H7210" s="436">
        <f t="shared" si="1473"/>
        <v>1</v>
      </c>
      <c r="I7210" s="436" t="str">
        <f t="shared" si="1474"/>
        <v>Nguyễn Văn  Mạnh</v>
      </c>
      <c r="J7210" s="436"/>
      <c r="K7210" s="436">
        <f t="shared" si="1475"/>
        <v>1</v>
      </c>
      <c r="L7210" s="436" t="str">
        <f t="shared" si="1476"/>
        <v>DC2CO28-DL-1</v>
      </c>
      <c r="M7210" s="436">
        <f t="shared" si="1477"/>
        <v>28</v>
      </c>
      <c r="N7210" s="437">
        <f t="shared" si="1478"/>
        <v>49</v>
      </c>
      <c r="O7210" s="437"/>
      <c r="P7210" s="430" t="str">
        <f t="shared" si="1479"/>
        <v/>
      </c>
      <c r="T7210" s="526" t="s">
        <v>8177</v>
      </c>
      <c r="U7210" s="532">
        <v>5</v>
      </c>
      <c r="V7210" s="532" t="s">
        <v>7918</v>
      </c>
      <c r="W7210" s="532" t="s">
        <v>7936</v>
      </c>
      <c r="X7210" s="532" t="s">
        <v>2930</v>
      </c>
      <c r="Y7210" s="532" t="s">
        <v>7976</v>
      </c>
      <c r="Z7210" s="532" t="s">
        <v>7026</v>
      </c>
      <c r="AA7210" s="550">
        <v>33671</v>
      </c>
      <c r="AB7210" s="399" t="str">
        <f t="shared" si="1480"/>
        <v>DC2CO28</v>
      </c>
      <c r="AC7210" s="399" t="str">
        <f t="shared" si="1481"/>
        <v>DC2CO28-DL</v>
      </c>
      <c r="AD7210" t="str">
        <f>Y7210&amp;"-"&amp;VLOOKUP(AC7210,'LICH THI'!C:AA,9,0)</f>
        <v>65DLCD20667-42474</v>
      </c>
      <c r="AE7210">
        <f t="shared" si="1482"/>
        <v>1</v>
      </c>
    </row>
    <row r="7211" spans="1:31" x14ac:dyDescent="0.25">
      <c r="A7211" s="436" t="str">
        <f t="shared" si="1470"/>
        <v>DC2CO28-DL-25</v>
      </c>
      <c r="B7211" s="436">
        <f>COUNTIF(AC$4:AC7211,AC7211)</f>
        <v>25</v>
      </c>
      <c r="C7211" s="436" t="str">
        <f t="shared" si="1471"/>
        <v>DC2CO28-DL</v>
      </c>
      <c r="D7211" s="436">
        <f>VLOOKUP(C7211,'LICH THI'!C:AA,12,0)</f>
        <v>52</v>
      </c>
      <c r="E7211" s="436">
        <f>VLOOKUP(C7211,'LICH THI'!C:AA,13,0)</f>
        <v>52</v>
      </c>
      <c r="F7211" s="436">
        <f t="shared" si="1472"/>
        <v>52</v>
      </c>
      <c r="G7211" s="436">
        <f>VLOOKUP(C7211,'LICH THI'!C:AA,14,0)</f>
        <v>1</v>
      </c>
      <c r="H7211" s="436">
        <f t="shared" si="1473"/>
        <v>1</v>
      </c>
      <c r="I7211" s="436" t="str">
        <f t="shared" si="1474"/>
        <v>Võ Văn  Pháp</v>
      </c>
      <c r="J7211" s="436"/>
      <c r="K7211" s="436">
        <f t="shared" si="1475"/>
        <v>1</v>
      </c>
      <c r="L7211" s="436" t="str">
        <f t="shared" si="1476"/>
        <v>DC2CO28-DL-1</v>
      </c>
      <c r="M7211" s="436">
        <f t="shared" si="1477"/>
        <v>28</v>
      </c>
      <c r="N7211" s="437">
        <f t="shared" si="1478"/>
        <v>50</v>
      </c>
      <c r="O7211" s="437"/>
      <c r="P7211" s="430" t="str">
        <f t="shared" si="1479"/>
        <v/>
      </c>
      <c r="T7211" s="526" t="s">
        <v>8177</v>
      </c>
      <c r="U7211" s="532">
        <v>6</v>
      </c>
      <c r="V7211" s="532" t="s">
        <v>7918</v>
      </c>
      <c r="W7211" s="532" t="s">
        <v>7953</v>
      </c>
      <c r="X7211" s="532" t="s">
        <v>7954</v>
      </c>
      <c r="Y7211" s="532" t="s">
        <v>7955</v>
      </c>
      <c r="Z7211" s="532" t="s">
        <v>7026</v>
      </c>
      <c r="AA7211" s="550">
        <v>34305</v>
      </c>
      <c r="AB7211" s="399" t="str">
        <f t="shared" si="1480"/>
        <v>DC2CO28</v>
      </c>
      <c r="AC7211" s="399" t="str">
        <f t="shared" si="1481"/>
        <v>DC2CO28-DL</v>
      </c>
      <c r="AD7211" t="str">
        <f>Y7211&amp;"-"&amp;VLOOKUP(AC7211,'LICH THI'!C:AA,9,0)</f>
        <v>65DLCD20720-42474</v>
      </c>
      <c r="AE7211">
        <f t="shared" si="1482"/>
        <v>1</v>
      </c>
    </row>
    <row r="7212" spans="1:31" x14ac:dyDescent="0.25">
      <c r="A7212" s="436" t="str">
        <f t="shared" si="1470"/>
        <v>DC2CO28-DL-26</v>
      </c>
      <c r="B7212" s="436">
        <f>COUNTIF(AC$4:AC7212,AC7212)</f>
        <v>26</v>
      </c>
      <c r="C7212" s="436" t="str">
        <f t="shared" si="1471"/>
        <v>DC2CO28-DL</v>
      </c>
      <c r="D7212" s="436">
        <f>VLOOKUP(C7212,'LICH THI'!C:AA,12,0)</f>
        <v>52</v>
      </c>
      <c r="E7212" s="436">
        <f>VLOOKUP(C7212,'LICH THI'!C:AA,13,0)</f>
        <v>52</v>
      </c>
      <c r="F7212" s="436">
        <f t="shared" si="1472"/>
        <v>52</v>
      </c>
      <c r="G7212" s="436">
        <f>VLOOKUP(C7212,'LICH THI'!C:AA,14,0)</f>
        <v>1</v>
      </c>
      <c r="H7212" s="436">
        <f t="shared" si="1473"/>
        <v>1</v>
      </c>
      <c r="I7212" s="436" t="str">
        <f t="shared" si="1474"/>
        <v>Kiều Văn  Quyền</v>
      </c>
      <c r="J7212" s="436"/>
      <c r="K7212" s="436">
        <f t="shared" si="1475"/>
        <v>1</v>
      </c>
      <c r="L7212" s="436" t="str">
        <f t="shared" si="1476"/>
        <v>DC2CO28-DL-1</v>
      </c>
      <c r="M7212" s="436">
        <f t="shared" si="1477"/>
        <v>28</v>
      </c>
      <c r="N7212" s="437">
        <f t="shared" si="1478"/>
        <v>51</v>
      </c>
      <c r="O7212" s="437"/>
      <c r="P7212" s="430" t="str">
        <f t="shared" si="1479"/>
        <v/>
      </c>
      <c r="T7212" s="526" t="s">
        <v>8177</v>
      </c>
      <c r="U7212" s="532">
        <v>7</v>
      </c>
      <c r="V7212" s="532" t="s">
        <v>7918</v>
      </c>
      <c r="W7212" s="532" t="s">
        <v>7977</v>
      </c>
      <c r="X7212" s="532" t="s">
        <v>2984</v>
      </c>
      <c r="Y7212" s="532" t="s">
        <v>7978</v>
      </c>
      <c r="Z7212" s="532" t="s">
        <v>7026</v>
      </c>
      <c r="AA7212" s="550" t="s">
        <v>7979</v>
      </c>
      <c r="AB7212" s="399" t="str">
        <f t="shared" si="1480"/>
        <v>DC2CO28</v>
      </c>
      <c r="AC7212" s="399" t="str">
        <f t="shared" si="1481"/>
        <v>DC2CO28-DL</v>
      </c>
      <c r="AD7212" t="str">
        <f>Y7212&amp;"-"&amp;VLOOKUP(AC7212,'LICH THI'!C:AA,9,0)</f>
        <v>65DLCD20627-42474</v>
      </c>
      <c r="AE7212">
        <f t="shared" si="1482"/>
        <v>1</v>
      </c>
    </row>
    <row r="7213" spans="1:31" x14ac:dyDescent="0.25">
      <c r="A7213" s="436" t="str">
        <f t="shared" si="1470"/>
        <v>DC2CO28-DL-27</v>
      </c>
      <c r="B7213" s="436">
        <f>COUNTIF(AC$4:AC7213,AC7213)</f>
        <v>27</v>
      </c>
      <c r="C7213" s="436" t="str">
        <f t="shared" si="1471"/>
        <v>DC2CO28-DL</v>
      </c>
      <c r="D7213" s="436">
        <f>VLOOKUP(C7213,'LICH THI'!C:AA,12,0)</f>
        <v>52</v>
      </c>
      <c r="E7213" s="436">
        <f>VLOOKUP(C7213,'LICH THI'!C:AA,13,0)</f>
        <v>52</v>
      </c>
      <c r="F7213" s="436">
        <f t="shared" si="1472"/>
        <v>52</v>
      </c>
      <c r="G7213" s="436">
        <f>VLOOKUP(C7213,'LICH THI'!C:AA,14,0)</f>
        <v>1</v>
      </c>
      <c r="H7213" s="436">
        <f t="shared" si="1473"/>
        <v>1</v>
      </c>
      <c r="I7213" s="436" t="str">
        <f t="shared" si="1474"/>
        <v>Nguyễn Văn  Quỳnh</v>
      </c>
      <c r="J7213" s="436"/>
      <c r="K7213" s="436">
        <f t="shared" si="1475"/>
        <v>1</v>
      </c>
      <c r="L7213" s="436" t="str">
        <f t="shared" si="1476"/>
        <v>DC2CO28-DL-1</v>
      </c>
      <c r="M7213" s="436">
        <f t="shared" si="1477"/>
        <v>28</v>
      </c>
      <c r="N7213" s="437">
        <f t="shared" si="1478"/>
        <v>52</v>
      </c>
      <c r="O7213" s="437"/>
      <c r="P7213" s="430" t="str">
        <f t="shared" si="1479"/>
        <v/>
      </c>
      <c r="T7213" s="526" t="s">
        <v>8177</v>
      </c>
      <c r="U7213" s="532">
        <v>8</v>
      </c>
      <c r="V7213" s="532" t="s">
        <v>7918</v>
      </c>
      <c r="W7213" s="532" t="s">
        <v>7936</v>
      </c>
      <c r="X7213" s="532" t="s">
        <v>2684</v>
      </c>
      <c r="Y7213" s="532" t="s">
        <v>7980</v>
      </c>
      <c r="Z7213" s="532" t="s">
        <v>7026</v>
      </c>
      <c r="AA7213" s="550" t="s">
        <v>7981</v>
      </c>
      <c r="AB7213" s="399" t="str">
        <f t="shared" si="1480"/>
        <v>DC2CO28</v>
      </c>
      <c r="AC7213" s="399" t="str">
        <f t="shared" si="1481"/>
        <v>DC2CO28-DL</v>
      </c>
      <c r="AD7213" t="str">
        <f>Y7213&amp;"-"&amp;VLOOKUP(AC7213,'LICH THI'!C:AA,9,0)</f>
        <v>65DLCD21074-42474</v>
      </c>
      <c r="AE7213">
        <f t="shared" si="1482"/>
        <v>1</v>
      </c>
    </row>
    <row r="7214" spans="1:31" x14ac:dyDescent="0.25">
      <c r="A7214" s="436" t="str">
        <f t="shared" si="1470"/>
        <v>DC2CO28-DL-28</v>
      </c>
      <c r="B7214" s="436">
        <f>COUNTIF(AC$4:AC7214,AC7214)</f>
        <v>28</v>
      </c>
      <c r="C7214" s="436" t="str">
        <f t="shared" si="1471"/>
        <v>DC2CO28-DL</v>
      </c>
      <c r="D7214" s="436">
        <f>VLOOKUP(C7214,'LICH THI'!C:AA,12,0)</f>
        <v>52</v>
      </c>
      <c r="E7214" s="436">
        <f>VLOOKUP(C7214,'LICH THI'!C:AA,13,0)</f>
        <v>52</v>
      </c>
      <c r="F7214" s="436">
        <f t="shared" si="1472"/>
        <v>52</v>
      </c>
      <c r="G7214" s="436">
        <f>VLOOKUP(C7214,'LICH THI'!C:AA,14,0)</f>
        <v>1</v>
      </c>
      <c r="H7214" s="436">
        <f t="shared" si="1473"/>
        <v>1</v>
      </c>
      <c r="I7214" s="436" t="str">
        <f t="shared" si="1474"/>
        <v>Trương Anh Tuyết</v>
      </c>
      <c r="J7214" s="436"/>
      <c r="K7214" s="436">
        <f t="shared" si="1475"/>
        <v>1</v>
      </c>
      <c r="L7214" s="436" t="str">
        <f t="shared" si="1476"/>
        <v>DC2CO28-DL-1</v>
      </c>
      <c r="M7214" s="436">
        <f t="shared" si="1477"/>
        <v>28</v>
      </c>
      <c r="N7214" s="437">
        <f t="shared" si="1478"/>
        <v>1</v>
      </c>
      <c r="O7214" s="437"/>
      <c r="P7214" s="430" t="str">
        <f t="shared" si="1479"/>
        <v/>
      </c>
      <c r="T7214" s="526" t="s">
        <v>8177</v>
      </c>
      <c r="U7214" s="532">
        <v>10</v>
      </c>
      <c r="V7214" s="532" t="s">
        <v>7918</v>
      </c>
      <c r="W7214" s="532" t="s">
        <v>4010</v>
      </c>
      <c r="X7214" s="532" t="s">
        <v>2635</v>
      </c>
      <c r="Y7214" s="532" t="s">
        <v>7999</v>
      </c>
      <c r="Z7214" s="532" t="s">
        <v>7026</v>
      </c>
      <c r="AA7214" s="550" t="s">
        <v>6930</v>
      </c>
      <c r="AB7214" s="399" t="str">
        <f t="shared" si="1480"/>
        <v>DC2CO28</v>
      </c>
      <c r="AC7214" s="399" t="str">
        <f t="shared" si="1481"/>
        <v>DC2CO28-DL</v>
      </c>
      <c r="AD7214" t="str">
        <f>Y7214&amp;"-"&amp;VLOOKUP(AC7214,'LICH THI'!C:AA,9,0)</f>
        <v>65DLCD20700-42474</v>
      </c>
      <c r="AE7214">
        <f t="shared" si="1482"/>
        <v>1</v>
      </c>
    </row>
    <row r="7215" spans="1:31" x14ac:dyDescent="0.25">
      <c r="A7215" s="436" t="str">
        <f t="shared" si="1470"/>
        <v>DC2CO28-DL-29</v>
      </c>
      <c r="B7215" s="436">
        <f>COUNTIF(AC$4:AC7215,AC7215)</f>
        <v>29</v>
      </c>
      <c r="C7215" s="436" t="str">
        <f t="shared" si="1471"/>
        <v>DC2CO28-DL</v>
      </c>
      <c r="D7215" s="436">
        <f>VLOOKUP(C7215,'LICH THI'!C:AA,12,0)</f>
        <v>52</v>
      </c>
      <c r="E7215" s="436">
        <f>VLOOKUP(C7215,'LICH THI'!C:AA,13,0)</f>
        <v>52</v>
      </c>
      <c r="F7215" s="436">
        <f t="shared" si="1472"/>
        <v>52</v>
      </c>
      <c r="G7215" s="436">
        <f>VLOOKUP(C7215,'LICH THI'!C:AA,14,0)</f>
        <v>1</v>
      </c>
      <c r="H7215" s="436">
        <f t="shared" si="1473"/>
        <v>1</v>
      </c>
      <c r="I7215" s="436" t="str">
        <f t="shared" si="1474"/>
        <v>Phạm Văn Tường</v>
      </c>
      <c r="J7215" s="436"/>
      <c r="K7215" s="436">
        <f t="shared" si="1475"/>
        <v>1</v>
      </c>
      <c r="L7215" s="436" t="str">
        <f t="shared" si="1476"/>
        <v>DC2CO28-DL-1</v>
      </c>
      <c r="M7215" s="436">
        <f t="shared" si="1477"/>
        <v>28</v>
      </c>
      <c r="N7215" s="437">
        <f t="shared" si="1478"/>
        <v>2</v>
      </c>
      <c r="O7215" s="437"/>
      <c r="P7215" s="430" t="str">
        <f t="shared" si="1479"/>
        <v/>
      </c>
      <c r="T7215" s="526" t="s">
        <v>8177</v>
      </c>
      <c r="U7215" s="532">
        <v>9</v>
      </c>
      <c r="V7215" s="532" t="s">
        <v>7918</v>
      </c>
      <c r="W7215" s="532" t="s">
        <v>2738</v>
      </c>
      <c r="X7215" s="532" t="s">
        <v>5483</v>
      </c>
      <c r="Y7215" s="532" t="s">
        <v>8002</v>
      </c>
      <c r="Z7215" s="532" t="s">
        <v>7026</v>
      </c>
      <c r="AA7215" s="550">
        <v>34283</v>
      </c>
      <c r="AB7215" s="399" t="str">
        <f t="shared" si="1480"/>
        <v>DC2CO28</v>
      </c>
      <c r="AC7215" s="399" t="str">
        <f t="shared" si="1481"/>
        <v>DC2CO28-DL</v>
      </c>
      <c r="AD7215" t="str">
        <f>Y7215&amp;"-"&amp;VLOOKUP(AC7215,'LICH THI'!C:AA,9,0)</f>
        <v>65DLCD20553-42474</v>
      </c>
      <c r="AE7215">
        <f t="shared" si="1482"/>
        <v>1</v>
      </c>
    </row>
    <row r="7216" spans="1:31" x14ac:dyDescent="0.25">
      <c r="A7216" s="436" t="str">
        <f t="shared" si="1470"/>
        <v>DC2CO28-DL-30</v>
      </c>
      <c r="B7216" s="436">
        <f>COUNTIF(AC$4:AC7216,AC7216)</f>
        <v>30</v>
      </c>
      <c r="C7216" s="436" t="str">
        <f t="shared" si="1471"/>
        <v>DC2CO28-DL</v>
      </c>
      <c r="D7216" s="436">
        <f>VLOOKUP(C7216,'LICH THI'!C:AA,12,0)</f>
        <v>52</v>
      </c>
      <c r="E7216" s="436">
        <f>VLOOKUP(C7216,'LICH THI'!C:AA,13,0)</f>
        <v>52</v>
      </c>
      <c r="F7216" s="436">
        <f t="shared" si="1472"/>
        <v>52</v>
      </c>
      <c r="G7216" s="436">
        <f>VLOOKUP(C7216,'LICH THI'!C:AA,14,0)</f>
        <v>1</v>
      </c>
      <c r="H7216" s="436">
        <f t="shared" si="1473"/>
        <v>1</v>
      </c>
      <c r="I7216" s="436" t="str">
        <f t="shared" si="1474"/>
        <v xml:space="preserve">Bùi Văn Hữu </v>
      </c>
      <c r="J7216" s="436"/>
      <c r="K7216" s="436">
        <f t="shared" si="1475"/>
        <v>1</v>
      </c>
      <c r="L7216" s="436" t="str">
        <f t="shared" si="1476"/>
        <v>DC2CO28-DL-1</v>
      </c>
      <c r="M7216" s="436">
        <f t="shared" si="1477"/>
        <v>28</v>
      </c>
      <c r="N7216" s="437">
        <f t="shared" si="1478"/>
        <v>3</v>
      </c>
      <c r="O7216" s="437"/>
      <c r="P7216" s="430" t="str">
        <f t="shared" si="1479"/>
        <v/>
      </c>
      <c r="T7216" s="526" t="s">
        <v>8177</v>
      </c>
      <c r="U7216" s="527">
        <v>21</v>
      </c>
      <c r="V7216" s="528" t="s">
        <v>8155</v>
      </c>
      <c r="W7216" s="533" t="s">
        <v>8101</v>
      </c>
      <c r="X7216" s="533"/>
      <c r="Y7216" s="531" t="s">
        <v>8100</v>
      </c>
      <c r="Z7216" s="551" t="s">
        <v>7026</v>
      </c>
      <c r="AA7216" s="531" t="s">
        <v>8102</v>
      </c>
      <c r="AB7216" s="399" t="str">
        <f t="shared" si="1480"/>
        <v>DC2CO28</v>
      </c>
      <c r="AC7216" s="399" t="str">
        <f t="shared" si="1481"/>
        <v>DC2CO28-DL</v>
      </c>
      <c r="AD7216" t="str">
        <f>Y7216&amp;"-"&amp;VLOOKUP(AC7216,'LICH THI'!C:AA,9,0)</f>
        <v>65DLCD20674-42474</v>
      </c>
      <c r="AE7216">
        <f t="shared" si="1482"/>
        <v>1</v>
      </c>
    </row>
    <row r="7217" spans="1:31" x14ac:dyDescent="0.25">
      <c r="A7217" s="436" t="str">
        <f t="shared" si="1470"/>
        <v>DC2CO28-DL-31</v>
      </c>
      <c r="B7217" s="436">
        <f>COUNTIF(AC$4:AC7217,AC7217)</f>
        <v>31</v>
      </c>
      <c r="C7217" s="436" t="str">
        <f t="shared" si="1471"/>
        <v>DC2CO28-DL</v>
      </c>
      <c r="D7217" s="436">
        <f>VLOOKUP(C7217,'LICH THI'!C:AA,12,0)</f>
        <v>52</v>
      </c>
      <c r="E7217" s="436">
        <f>VLOOKUP(C7217,'LICH THI'!C:AA,13,0)</f>
        <v>52</v>
      </c>
      <c r="F7217" s="436">
        <f t="shared" si="1472"/>
        <v>52</v>
      </c>
      <c r="G7217" s="436">
        <f>VLOOKUP(C7217,'LICH THI'!C:AA,14,0)</f>
        <v>1</v>
      </c>
      <c r="H7217" s="436">
        <f t="shared" si="1473"/>
        <v>1</v>
      </c>
      <c r="I7217" s="436" t="str">
        <f t="shared" si="1474"/>
        <v xml:space="preserve">Bùi Xuân Linh </v>
      </c>
      <c r="J7217" s="436"/>
      <c r="K7217" s="436">
        <f t="shared" si="1475"/>
        <v>1</v>
      </c>
      <c r="L7217" s="436" t="str">
        <f t="shared" si="1476"/>
        <v>DC2CO28-DL-1</v>
      </c>
      <c r="M7217" s="436">
        <f t="shared" si="1477"/>
        <v>28</v>
      </c>
      <c r="N7217" s="437">
        <f t="shared" si="1478"/>
        <v>4</v>
      </c>
      <c r="O7217" s="437"/>
      <c r="P7217" s="430" t="str">
        <f t="shared" si="1479"/>
        <v/>
      </c>
      <c r="T7217" s="526" t="s">
        <v>8177</v>
      </c>
      <c r="U7217" s="527">
        <v>8</v>
      </c>
      <c r="V7217" s="528" t="s">
        <v>8155</v>
      </c>
      <c r="W7217" s="548" t="s">
        <v>8042</v>
      </c>
      <c r="X7217" s="548"/>
      <c r="Y7217" s="549" t="s">
        <v>8041</v>
      </c>
      <c r="Z7217" s="551" t="s">
        <v>7026</v>
      </c>
      <c r="AA7217" s="549" t="s">
        <v>4924</v>
      </c>
      <c r="AB7217" s="399" t="str">
        <f t="shared" si="1480"/>
        <v>DC2CO28</v>
      </c>
      <c r="AC7217" s="399" t="str">
        <f t="shared" si="1481"/>
        <v>DC2CO28-DL</v>
      </c>
      <c r="AD7217" t="str">
        <f>Y7217&amp;"-"&amp;VLOOKUP(AC7217,'LICH THI'!C:AA,9,0)</f>
        <v>65DLCD20625-42474</v>
      </c>
      <c r="AE7217">
        <f t="shared" si="1482"/>
        <v>1</v>
      </c>
    </row>
    <row r="7218" spans="1:31" x14ac:dyDescent="0.25">
      <c r="A7218" s="436" t="str">
        <f t="shared" si="1470"/>
        <v>DC2CO28-DL-32</v>
      </c>
      <c r="B7218" s="436">
        <f>COUNTIF(AC$4:AC7218,AC7218)</f>
        <v>32</v>
      </c>
      <c r="C7218" s="436" t="str">
        <f t="shared" si="1471"/>
        <v>DC2CO28-DL</v>
      </c>
      <c r="D7218" s="436">
        <f>VLOOKUP(C7218,'LICH THI'!C:AA,12,0)</f>
        <v>52</v>
      </c>
      <c r="E7218" s="436">
        <f>VLOOKUP(C7218,'LICH THI'!C:AA,13,0)</f>
        <v>52</v>
      </c>
      <c r="F7218" s="436">
        <f t="shared" si="1472"/>
        <v>52</v>
      </c>
      <c r="G7218" s="436">
        <f>VLOOKUP(C7218,'LICH THI'!C:AA,14,0)</f>
        <v>1</v>
      </c>
      <c r="H7218" s="436">
        <f t="shared" si="1473"/>
        <v>1</v>
      </c>
      <c r="I7218" s="436" t="str">
        <f t="shared" si="1474"/>
        <v xml:space="preserve">Đặng Hoàng Thanh </v>
      </c>
      <c r="J7218" s="436"/>
      <c r="K7218" s="436">
        <f t="shared" si="1475"/>
        <v>1</v>
      </c>
      <c r="L7218" s="436" t="str">
        <f t="shared" si="1476"/>
        <v>DC2CO28-DL-1</v>
      </c>
      <c r="M7218" s="436">
        <f t="shared" si="1477"/>
        <v>28</v>
      </c>
      <c r="N7218" s="437">
        <f t="shared" si="1478"/>
        <v>5</v>
      </c>
      <c r="O7218" s="437"/>
      <c r="P7218" s="430" t="str">
        <f t="shared" si="1479"/>
        <v/>
      </c>
      <c r="T7218" s="526" t="s">
        <v>8177</v>
      </c>
      <c r="U7218" s="527">
        <v>24</v>
      </c>
      <c r="V7218" s="528" t="s">
        <v>8155</v>
      </c>
      <c r="W7218" s="533" t="s">
        <v>8064</v>
      </c>
      <c r="X7218" s="533"/>
      <c r="Y7218" s="531" t="s">
        <v>8063</v>
      </c>
      <c r="Z7218" s="551" t="s">
        <v>7026</v>
      </c>
      <c r="AA7218" s="531" t="s">
        <v>8065</v>
      </c>
      <c r="AB7218" s="399" t="str">
        <f t="shared" si="1480"/>
        <v>DC2CO28</v>
      </c>
      <c r="AC7218" s="399" t="str">
        <f t="shared" si="1481"/>
        <v>DC2CO28-DL</v>
      </c>
      <c r="AD7218" t="str">
        <f>Y7218&amp;"-"&amp;VLOOKUP(AC7218,'LICH THI'!C:AA,9,0)</f>
        <v>65DLCD20534-42474</v>
      </c>
      <c r="AE7218">
        <f t="shared" si="1482"/>
        <v>1</v>
      </c>
    </row>
    <row r="7219" spans="1:31" x14ac:dyDescent="0.25">
      <c r="A7219" s="436" t="str">
        <f t="shared" si="1470"/>
        <v>DC2CO28-DL-33</v>
      </c>
      <c r="B7219" s="436">
        <f>COUNTIF(AC$4:AC7219,AC7219)</f>
        <v>33</v>
      </c>
      <c r="C7219" s="436" t="str">
        <f t="shared" si="1471"/>
        <v>DC2CO28-DL</v>
      </c>
      <c r="D7219" s="436">
        <f>VLOOKUP(C7219,'LICH THI'!C:AA,12,0)</f>
        <v>52</v>
      </c>
      <c r="E7219" s="436">
        <f>VLOOKUP(C7219,'LICH THI'!C:AA,13,0)</f>
        <v>52</v>
      </c>
      <c r="F7219" s="436">
        <f t="shared" si="1472"/>
        <v>52</v>
      </c>
      <c r="G7219" s="436">
        <f>VLOOKUP(C7219,'LICH THI'!C:AA,14,0)</f>
        <v>1</v>
      </c>
      <c r="H7219" s="436">
        <f t="shared" si="1473"/>
        <v>1</v>
      </c>
      <c r="I7219" s="436" t="str">
        <f t="shared" si="1474"/>
        <v xml:space="preserve">Đặng Tuấn Anh </v>
      </c>
      <c r="J7219" s="436"/>
      <c r="K7219" s="436">
        <f t="shared" si="1475"/>
        <v>1</v>
      </c>
      <c r="L7219" s="436" t="str">
        <f t="shared" si="1476"/>
        <v>DC2CO28-DL-1</v>
      </c>
      <c r="M7219" s="436">
        <f t="shared" si="1477"/>
        <v>28</v>
      </c>
      <c r="N7219" s="437">
        <f t="shared" si="1478"/>
        <v>6</v>
      </c>
      <c r="O7219" s="437"/>
      <c r="P7219" s="430" t="str">
        <f t="shared" si="1479"/>
        <v/>
      </c>
      <c r="T7219" s="526" t="s">
        <v>8177</v>
      </c>
      <c r="U7219" s="527">
        <v>17</v>
      </c>
      <c r="V7219" s="528" t="s">
        <v>8155</v>
      </c>
      <c r="W7219" s="533" t="s">
        <v>8090</v>
      </c>
      <c r="X7219" s="533"/>
      <c r="Y7219" s="528" t="s">
        <v>8089</v>
      </c>
      <c r="Z7219" s="551" t="s">
        <v>7026</v>
      </c>
      <c r="AA7219" s="552">
        <v>33918</v>
      </c>
      <c r="AB7219" s="399" t="str">
        <f t="shared" si="1480"/>
        <v>DC2CO28</v>
      </c>
      <c r="AC7219" s="399" t="str">
        <f t="shared" si="1481"/>
        <v>DC2CO28-DL</v>
      </c>
      <c r="AD7219" t="str">
        <f>Y7219&amp;"-"&amp;VLOOKUP(AC7219,'LICH THI'!C:AA,9,0)</f>
        <v>65DLCD20622-42474</v>
      </c>
      <c r="AE7219">
        <f t="shared" si="1482"/>
        <v>1</v>
      </c>
    </row>
    <row r="7220" spans="1:31" x14ac:dyDescent="0.25">
      <c r="A7220" s="436" t="str">
        <f t="shared" si="1470"/>
        <v>DC2CO28-DL-34</v>
      </c>
      <c r="B7220" s="436">
        <f>COUNTIF(AC$4:AC7220,AC7220)</f>
        <v>34</v>
      </c>
      <c r="C7220" s="436" t="str">
        <f t="shared" si="1471"/>
        <v>DC2CO28-DL</v>
      </c>
      <c r="D7220" s="436">
        <f>VLOOKUP(C7220,'LICH THI'!C:AA,12,0)</f>
        <v>52</v>
      </c>
      <c r="E7220" s="436">
        <f>VLOOKUP(C7220,'LICH THI'!C:AA,13,0)</f>
        <v>52</v>
      </c>
      <c r="F7220" s="436">
        <f t="shared" si="1472"/>
        <v>52</v>
      </c>
      <c r="G7220" s="436">
        <f>VLOOKUP(C7220,'LICH THI'!C:AA,14,0)</f>
        <v>1</v>
      </c>
      <c r="H7220" s="436">
        <f t="shared" si="1473"/>
        <v>1</v>
      </c>
      <c r="I7220" s="436" t="str">
        <f t="shared" si="1474"/>
        <v xml:space="preserve">Hoàng Văn Hội </v>
      </c>
      <c r="J7220" s="436"/>
      <c r="K7220" s="436">
        <f t="shared" si="1475"/>
        <v>1</v>
      </c>
      <c r="L7220" s="436" t="str">
        <f t="shared" si="1476"/>
        <v>DC2CO28-DL-1</v>
      </c>
      <c r="M7220" s="436">
        <f t="shared" si="1477"/>
        <v>28</v>
      </c>
      <c r="N7220" s="437">
        <f t="shared" si="1478"/>
        <v>7</v>
      </c>
      <c r="O7220" s="437"/>
      <c r="P7220" s="430" t="str">
        <f t="shared" si="1479"/>
        <v/>
      </c>
      <c r="T7220" s="526" t="s">
        <v>8177</v>
      </c>
      <c r="U7220" s="527">
        <v>6</v>
      </c>
      <c r="V7220" s="528" t="s">
        <v>8155</v>
      </c>
      <c r="W7220" s="548" t="s">
        <v>8078</v>
      </c>
      <c r="X7220" s="548"/>
      <c r="Y7220" s="549" t="s">
        <v>8077</v>
      </c>
      <c r="Z7220" s="551" t="s">
        <v>7026</v>
      </c>
      <c r="AA7220" s="549" t="s">
        <v>8079</v>
      </c>
      <c r="AB7220" s="399" t="str">
        <f t="shared" si="1480"/>
        <v>DC2CO28</v>
      </c>
      <c r="AC7220" s="399" t="str">
        <f t="shared" si="1481"/>
        <v>DC2CO28-DL</v>
      </c>
      <c r="AD7220" t="str">
        <f>Y7220&amp;"-"&amp;VLOOKUP(AC7220,'LICH THI'!C:AA,9,0)</f>
        <v>65DLCD20684-42474</v>
      </c>
      <c r="AE7220">
        <f t="shared" si="1482"/>
        <v>1</v>
      </c>
    </row>
    <row r="7221" spans="1:31" x14ac:dyDescent="0.25">
      <c r="A7221" s="436" t="str">
        <f t="shared" si="1470"/>
        <v>DC2CO28-DL-35</v>
      </c>
      <c r="B7221" s="436">
        <f>COUNTIF(AC$4:AC7221,AC7221)</f>
        <v>35</v>
      </c>
      <c r="C7221" s="436" t="str">
        <f t="shared" si="1471"/>
        <v>DC2CO28-DL</v>
      </c>
      <c r="D7221" s="436">
        <f>VLOOKUP(C7221,'LICH THI'!C:AA,12,0)</f>
        <v>52</v>
      </c>
      <c r="E7221" s="436">
        <f>VLOOKUP(C7221,'LICH THI'!C:AA,13,0)</f>
        <v>52</v>
      </c>
      <c r="F7221" s="436">
        <f t="shared" si="1472"/>
        <v>52</v>
      </c>
      <c r="G7221" s="436">
        <f>VLOOKUP(C7221,'LICH THI'!C:AA,14,0)</f>
        <v>1</v>
      </c>
      <c r="H7221" s="436">
        <f t="shared" si="1473"/>
        <v>1</v>
      </c>
      <c r="I7221" s="436" t="str">
        <f t="shared" si="1474"/>
        <v xml:space="preserve">Lê Hoàng Tùng  </v>
      </c>
      <c r="J7221" s="436"/>
      <c r="K7221" s="436">
        <f t="shared" si="1475"/>
        <v>1</v>
      </c>
      <c r="L7221" s="436" t="str">
        <f t="shared" si="1476"/>
        <v>DC2CO28-DL-1</v>
      </c>
      <c r="M7221" s="436">
        <f t="shared" si="1477"/>
        <v>28</v>
      </c>
      <c r="N7221" s="437">
        <f t="shared" si="1478"/>
        <v>8</v>
      </c>
      <c r="O7221" s="437"/>
      <c r="P7221" s="430" t="str">
        <f t="shared" si="1479"/>
        <v/>
      </c>
      <c r="T7221" s="526" t="s">
        <v>8177</v>
      </c>
      <c r="U7221" s="527">
        <v>23</v>
      </c>
      <c r="V7221" s="528" t="s">
        <v>8155</v>
      </c>
      <c r="W7221" s="528" t="s">
        <v>8107</v>
      </c>
      <c r="X7221" s="528"/>
      <c r="Y7221" s="531" t="s">
        <v>8106</v>
      </c>
      <c r="Z7221" s="551" t="s">
        <v>7026</v>
      </c>
      <c r="AA7221" s="531" t="s">
        <v>2658</v>
      </c>
      <c r="AB7221" s="399" t="str">
        <f t="shared" si="1480"/>
        <v>DC2CO28</v>
      </c>
      <c r="AC7221" s="399" t="str">
        <f t="shared" si="1481"/>
        <v>DC2CO28-DL</v>
      </c>
      <c r="AD7221" t="str">
        <f>Y7221&amp;"-"&amp;VLOOKUP(AC7221,'LICH THI'!C:AA,9,0)</f>
        <v>65DLCD20468-42474</v>
      </c>
      <c r="AE7221">
        <f t="shared" si="1482"/>
        <v>1</v>
      </c>
    </row>
    <row r="7222" spans="1:31" x14ac:dyDescent="0.25">
      <c r="A7222" s="436" t="str">
        <f t="shared" si="1470"/>
        <v>DC2CO28-DL-36</v>
      </c>
      <c r="B7222" s="436">
        <f>COUNTIF(AC$4:AC7222,AC7222)</f>
        <v>36</v>
      </c>
      <c r="C7222" s="436" t="str">
        <f t="shared" si="1471"/>
        <v>DC2CO28-DL</v>
      </c>
      <c r="D7222" s="436">
        <f>VLOOKUP(C7222,'LICH THI'!C:AA,12,0)</f>
        <v>52</v>
      </c>
      <c r="E7222" s="436">
        <f>VLOOKUP(C7222,'LICH THI'!C:AA,13,0)</f>
        <v>52</v>
      </c>
      <c r="F7222" s="436">
        <f t="shared" si="1472"/>
        <v>52</v>
      </c>
      <c r="G7222" s="436">
        <f>VLOOKUP(C7222,'LICH THI'!C:AA,14,0)</f>
        <v>1</v>
      </c>
      <c r="H7222" s="436">
        <f t="shared" si="1473"/>
        <v>1</v>
      </c>
      <c r="I7222" s="436" t="str">
        <f t="shared" si="1474"/>
        <v xml:space="preserve">Lê Văn Hữu </v>
      </c>
      <c r="J7222" s="436"/>
      <c r="K7222" s="436">
        <f t="shared" si="1475"/>
        <v>1</v>
      </c>
      <c r="L7222" s="436" t="str">
        <f t="shared" si="1476"/>
        <v>DC2CO28-DL-1</v>
      </c>
      <c r="M7222" s="436">
        <f t="shared" si="1477"/>
        <v>28</v>
      </c>
      <c r="N7222" s="437">
        <f t="shared" si="1478"/>
        <v>9</v>
      </c>
      <c r="O7222" s="437"/>
      <c r="P7222" s="430" t="str">
        <f t="shared" si="1479"/>
        <v/>
      </c>
      <c r="T7222" s="526" t="s">
        <v>8177</v>
      </c>
      <c r="U7222" s="527">
        <v>2</v>
      </c>
      <c r="V7222" s="528" t="s">
        <v>8155</v>
      </c>
      <c r="W7222" s="548" t="s">
        <v>8024</v>
      </c>
      <c r="X7222" s="548"/>
      <c r="Y7222" s="549" t="s">
        <v>8023</v>
      </c>
      <c r="Z7222" s="551" t="s">
        <v>7026</v>
      </c>
      <c r="AA7222" s="549" t="s">
        <v>8025</v>
      </c>
      <c r="AB7222" s="399" t="str">
        <f t="shared" si="1480"/>
        <v>DC2CO28</v>
      </c>
      <c r="AC7222" s="399" t="str">
        <f t="shared" si="1481"/>
        <v>DC2CO28-DL</v>
      </c>
      <c r="AD7222" t="str">
        <f>Y7222&amp;"-"&amp;VLOOKUP(AC7222,'LICH THI'!C:AA,9,0)</f>
        <v>65DLCD20616-42474</v>
      </c>
      <c r="AE7222">
        <f t="shared" si="1482"/>
        <v>1</v>
      </c>
    </row>
    <row r="7223" spans="1:31" x14ac:dyDescent="0.25">
      <c r="A7223" s="436" t="str">
        <f t="shared" si="1470"/>
        <v>DC2CO28-DL-37</v>
      </c>
      <c r="B7223" s="436">
        <f>COUNTIF(AC$4:AC7223,AC7223)</f>
        <v>37</v>
      </c>
      <c r="C7223" s="436" t="str">
        <f t="shared" si="1471"/>
        <v>DC2CO28-DL</v>
      </c>
      <c r="D7223" s="436">
        <f>VLOOKUP(C7223,'LICH THI'!C:AA,12,0)</f>
        <v>52</v>
      </c>
      <c r="E7223" s="436">
        <f>VLOOKUP(C7223,'LICH THI'!C:AA,13,0)</f>
        <v>52</v>
      </c>
      <c r="F7223" s="436">
        <f t="shared" si="1472"/>
        <v>52</v>
      </c>
      <c r="G7223" s="436">
        <f>VLOOKUP(C7223,'LICH THI'!C:AA,14,0)</f>
        <v>1</v>
      </c>
      <c r="H7223" s="436">
        <f t="shared" si="1473"/>
        <v>1</v>
      </c>
      <c r="I7223" s="436" t="str">
        <f t="shared" si="1474"/>
        <v xml:space="preserve">Lê Văn Quý </v>
      </c>
      <c r="J7223" s="436"/>
      <c r="K7223" s="436">
        <f t="shared" si="1475"/>
        <v>1</v>
      </c>
      <c r="L7223" s="436" t="str">
        <f t="shared" si="1476"/>
        <v>DC2CO28-DL-1</v>
      </c>
      <c r="M7223" s="436">
        <f t="shared" si="1477"/>
        <v>28</v>
      </c>
      <c r="N7223" s="437">
        <f t="shared" si="1478"/>
        <v>10</v>
      </c>
      <c r="O7223" s="437"/>
      <c r="P7223" s="430" t="str">
        <f t="shared" si="1479"/>
        <v/>
      </c>
      <c r="T7223" s="526" t="s">
        <v>8177</v>
      </c>
      <c r="U7223" s="527">
        <v>12</v>
      </c>
      <c r="V7223" s="528" t="s">
        <v>8155</v>
      </c>
      <c r="W7223" s="548" t="s">
        <v>8084</v>
      </c>
      <c r="X7223" s="548"/>
      <c r="Y7223" s="549" t="s">
        <v>8083</v>
      </c>
      <c r="Z7223" s="551" t="s">
        <v>7026</v>
      </c>
      <c r="AA7223" s="549" t="s">
        <v>8085</v>
      </c>
      <c r="AB7223" s="399" t="str">
        <f t="shared" si="1480"/>
        <v>DC2CO28</v>
      </c>
      <c r="AC7223" s="399" t="str">
        <f t="shared" si="1481"/>
        <v>DC2CO28-DL</v>
      </c>
      <c r="AD7223" t="str">
        <f>Y7223&amp;"-"&amp;VLOOKUP(AC7223,'LICH THI'!C:AA,9,0)</f>
        <v>65DLCD20584-42474</v>
      </c>
      <c r="AE7223">
        <f t="shared" si="1482"/>
        <v>1</v>
      </c>
    </row>
    <row r="7224" spans="1:31" x14ac:dyDescent="0.25">
      <c r="A7224" s="436" t="str">
        <f t="shared" si="1470"/>
        <v>DC2CO28-DL-38</v>
      </c>
      <c r="B7224" s="436">
        <f>COUNTIF(AC$4:AC7224,AC7224)</f>
        <v>38</v>
      </c>
      <c r="C7224" s="436" t="str">
        <f t="shared" si="1471"/>
        <v>DC2CO28-DL</v>
      </c>
      <c r="D7224" s="436">
        <f>VLOOKUP(C7224,'LICH THI'!C:AA,12,0)</f>
        <v>52</v>
      </c>
      <c r="E7224" s="436">
        <f>VLOOKUP(C7224,'LICH THI'!C:AA,13,0)</f>
        <v>52</v>
      </c>
      <c r="F7224" s="436">
        <f t="shared" si="1472"/>
        <v>52</v>
      </c>
      <c r="G7224" s="436">
        <f>VLOOKUP(C7224,'LICH THI'!C:AA,14,0)</f>
        <v>1</v>
      </c>
      <c r="H7224" s="436">
        <f t="shared" si="1473"/>
        <v>1</v>
      </c>
      <c r="I7224" s="436" t="str">
        <f t="shared" si="1474"/>
        <v xml:space="preserve">Lê Xuân Hội </v>
      </c>
      <c r="J7224" s="436"/>
      <c r="K7224" s="436">
        <f t="shared" si="1475"/>
        <v>1</v>
      </c>
      <c r="L7224" s="436" t="str">
        <f t="shared" si="1476"/>
        <v>DC2CO28-DL-1</v>
      </c>
      <c r="M7224" s="436">
        <f t="shared" si="1477"/>
        <v>28</v>
      </c>
      <c r="N7224" s="437">
        <f t="shared" si="1478"/>
        <v>11</v>
      </c>
      <c r="O7224" s="437"/>
      <c r="P7224" s="430" t="str">
        <f t="shared" si="1479"/>
        <v/>
      </c>
      <c r="T7224" s="526" t="s">
        <v>8177</v>
      </c>
      <c r="U7224" s="527">
        <v>7</v>
      </c>
      <c r="V7224" s="528" t="s">
        <v>8155</v>
      </c>
      <c r="W7224" s="548" t="s">
        <v>8036</v>
      </c>
      <c r="X7224" s="548"/>
      <c r="Y7224" s="549" t="s">
        <v>8035</v>
      </c>
      <c r="Z7224" s="551" t="s">
        <v>7026</v>
      </c>
      <c r="AA7224" s="549" t="s">
        <v>8037</v>
      </c>
      <c r="AB7224" s="399" t="str">
        <f t="shared" si="1480"/>
        <v>DC2CO28</v>
      </c>
      <c r="AC7224" s="399" t="str">
        <f t="shared" si="1481"/>
        <v>DC2CO28-DL</v>
      </c>
      <c r="AD7224" t="str">
        <f>Y7224&amp;"-"&amp;VLOOKUP(AC7224,'LICH THI'!C:AA,9,0)</f>
        <v>65DLCD20685-42474</v>
      </c>
      <c r="AE7224">
        <f t="shared" si="1482"/>
        <v>1</v>
      </c>
    </row>
    <row r="7225" spans="1:31" x14ac:dyDescent="0.25">
      <c r="A7225" s="436" t="str">
        <f t="shared" si="1470"/>
        <v>DC2CO28-DL-39</v>
      </c>
      <c r="B7225" s="436">
        <f>COUNTIF(AC$4:AC7225,AC7225)</f>
        <v>39</v>
      </c>
      <c r="C7225" s="436" t="str">
        <f t="shared" si="1471"/>
        <v>DC2CO28-DL</v>
      </c>
      <c r="D7225" s="436">
        <f>VLOOKUP(C7225,'LICH THI'!C:AA,12,0)</f>
        <v>52</v>
      </c>
      <c r="E7225" s="436">
        <f>VLOOKUP(C7225,'LICH THI'!C:AA,13,0)</f>
        <v>52</v>
      </c>
      <c r="F7225" s="436">
        <f t="shared" si="1472"/>
        <v>52</v>
      </c>
      <c r="G7225" s="436">
        <f>VLOOKUP(C7225,'LICH THI'!C:AA,14,0)</f>
        <v>1</v>
      </c>
      <c r="H7225" s="436">
        <f t="shared" si="1473"/>
        <v>1</v>
      </c>
      <c r="I7225" s="436" t="str">
        <f t="shared" si="1474"/>
        <v xml:space="preserve">Mai Hùng Anh </v>
      </c>
      <c r="J7225" s="436"/>
      <c r="K7225" s="436">
        <f t="shared" si="1475"/>
        <v>1</v>
      </c>
      <c r="L7225" s="436" t="str">
        <f t="shared" si="1476"/>
        <v>DC2CO28-DL-1</v>
      </c>
      <c r="M7225" s="436">
        <f t="shared" si="1477"/>
        <v>28</v>
      </c>
      <c r="N7225" s="437">
        <f t="shared" si="1478"/>
        <v>12</v>
      </c>
      <c r="O7225" s="437"/>
      <c r="P7225" s="430" t="str">
        <f t="shared" si="1479"/>
        <v/>
      </c>
      <c r="T7225" s="526" t="s">
        <v>8177</v>
      </c>
      <c r="U7225" s="527">
        <v>14</v>
      </c>
      <c r="V7225" s="528" t="s">
        <v>8155</v>
      </c>
      <c r="W7225" s="533" t="s">
        <v>8053</v>
      </c>
      <c r="X7225" s="533"/>
      <c r="Y7225" s="528" t="s">
        <v>8052</v>
      </c>
      <c r="Z7225" s="551" t="s">
        <v>7026</v>
      </c>
      <c r="AA7225" s="528" t="s">
        <v>4798</v>
      </c>
      <c r="AB7225" s="399" t="str">
        <f t="shared" si="1480"/>
        <v>DC2CO28</v>
      </c>
      <c r="AC7225" s="399" t="str">
        <f t="shared" si="1481"/>
        <v>DC2CO28-DL</v>
      </c>
      <c r="AD7225" t="str">
        <f>Y7225&amp;"-"&amp;VLOOKUP(AC7225,'LICH THI'!C:AA,9,0)</f>
        <v>65DLCD20511-42474</v>
      </c>
      <c r="AE7225">
        <f t="shared" si="1482"/>
        <v>1</v>
      </c>
    </row>
    <row r="7226" spans="1:31" x14ac:dyDescent="0.25">
      <c r="A7226" s="436" t="str">
        <f t="shared" si="1470"/>
        <v>DC2CO28-DL-40</v>
      </c>
      <c r="B7226" s="436">
        <f>COUNTIF(AC$4:AC7226,AC7226)</f>
        <v>40</v>
      </c>
      <c r="C7226" s="436" t="str">
        <f t="shared" si="1471"/>
        <v>DC2CO28-DL</v>
      </c>
      <c r="D7226" s="436">
        <f>VLOOKUP(C7226,'LICH THI'!C:AA,12,0)</f>
        <v>52</v>
      </c>
      <c r="E7226" s="436">
        <f>VLOOKUP(C7226,'LICH THI'!C:AA,13,0)</f>
        <v>52</v>
      </c>
      <c r="F7226" s="436">
        <f t="shared" si="1472"/>
        <v>52</v>
      </c>
      <c r="G7226" s="436">
        <f>VLOOKUP(C7226,'LICH THI'!C:AA,14,0)</f>
        <v>1</v>
      </c>
      <c r="H7226" s="436">
        <f t="shared" si="1473"/>
        <v>1</v>
      </c>
      <c r="I7226" s="436" t="str">
        <f t="shared" si="1474"/>
        <v xml:space="preserve">Nông Văn Luân </v>
      </c>
      <c r="J7226" s="436"/>
      <c r="K7226" s="436">
        <f t="shared" si="1475"/>
        <v>1</v>
      </c>
      <c r="L7226" s="436" t="str">
        <f t="shared" si="1476"/>
        <v>DC2CO28-DL-1</v>
      </c>
      <c r="M7226" s="436">
        <f t="shared" si="1477"/>
        <v>28</v>
      </c>
      <c r="N7226" s="437">
        <f t="shared" si="1478"/>
        <v>13</v>
      </c>
      <c r="O7226" s="437"/>
      <c r="P7226" s="430" t="str">
        <f t="shared" si="1479"/>
        <v/>
      </c>
      <c r="T7226" s="526" t="s">
        <v>8177</v>
      </c>
      <c r="U7226" s="527">
        <v>13</v>
      </c>
      <c r="V7226" s="528" t="s">
        <v>8155</v>
      </c>
      <c r="W7226" s="533" t="s">
        <v>8047</v>
      </c>
      <c r="X7226" s="533"/>
      <c r="Y7226" s="531" t="s">
        <v>8046</v>
      </c>
      <c r="Z7226" s="551" t="s">
        <v>7026</v>
      </c>
      <c r="AA7226" s="531" t="s">
        <v>8048</v>
      </c>
      <c r="AB7226" s="399" t="str">
        <f t="shared" si="1480"/>
        <v>DC2CO28</v>
      </c>
      <c r="AC7226" s="399" t="str">
        <f t="shared" si="1481"/>
        <v>DC2CO28-DL</v>
      </c>
      <c r="AD7226" t="str">
        <f>Y7226&amp;"-"&amp;VLOOKUP(AC7226,'LICH THI'!C:AA,9,0)</f>
        <v>65DLCD21335-42474</v>
      </c>
      <c r="AE7226">
        <f t="shared" si="1482"/>
        <v>1</v>
      </c>
    </row>
    <row r="7227" spans="1:31" x14ac:dyDescent="0.25">
      <c r="A7227" s="436" t="str">
        <f t="shared" si="1470"/>
        <v>DC2CO28-DL-41</v>
      </c>
      <c r="B7227" s="436">
        <f>COUNTIF(AC$4:AC7227,AC7227)</f>
        <v>41</v>
      </c>
      <c r="C7227" s="436" t="str">
        <f t="shared" si="1471"/>
        <v>DC2CO28-DL</v>
      </c>
      <c r="D7227" s="436">
        <f>VLOOKUP(C7227,'LICH THI'!C:AA,12,0)</f>
        <v>52</v>
      </c>
      <c r="E7227" s="436">
        <f>VLOOKUP(C7227,'LICH THI'!C:AA,13,0)</f>
        <v>52</v>
      </c>
      <c r="F7227" s="436">
        <f t="shared" si="1472"/>
        <v>52</v>
      </c>
      <c r="G7227" s="436">
        <f>VLOOKUP(C7227,'LICH THI'!C:AA,14,0)</f>
        <v>1</v>
      </c>
      <c r="H7227" s="436">
        <f t="shared" si="1473"/>
        <v>1</v>
      </c>
      <c r="I7227" s="436" t="str">
        <f t="shared" si="1474"/>
        <v xml:space="preserve">Nguyễn Bá Mỹ </v>
      </c>
      <c r="J7227" s="436"/>
      <c r="K7227" s="436">
        <f t="shared" si="1475"/>
        <v>1</v>
      </c>
      <c r="L7227" s="436" t="str">
        <f t="shared" si="1476"/>
        <v>DC2CO28-DL-1</v>
      </c>
      <c r="M7227" s="436">
        <f t="shared" si="1477"/>
        <v>28</v>
      </c>
      <c r="N7227" s="437">
        <f t="shared" si="1478"/>
        <v>14</v>
      </c>
      <c r="O7227" s="437"/>
      <c r="P7227" s="430" t="str">
        <f t="shared" si="1479"/>
        <v/>
      </c>
      <c r="T7227" s="526" t="s">
        <v>8177</v>
      </c>
      <c r="U7227" s="527">
        <v>19</v>
      </c>
      <c r="V7227" s="528" t="s">
        <v>8155</v>
      </c>
      <c r="W7227" s="533" t="s">
        <v>8095</v>
      </c>
      <c r="X7227" s="533"/>
      <c r="Y7227" s="531" t="s">
        <v>8094</v>
      </c>
      <c r="Z7227" s="551" t="s">
        <v>7026</v>
      </c>
      <c r="AA7227" s="531" t="s">
        <v>8096</v>
      </c>
      <c r="AB7227" s="399" t="str">
        <f t="shared" si="1480"/>
        <v>DC2CO28</v>
      </c>
      <c r="AC7227" s="399" t="str">
        <f t="shared" si="1481"/>
        <v>DC2CO28-DL</v>
      </c>
      <c r="AD7227" t="str">
        <f>Y7227&amp;"-"&amp;VLOOKUP(AC7227,'LICH THI'!C:AA,9,0)</f>
        <v>65DLCD20474-42474</v>
      </c>
      <c r="AE7227">
        <f t="shared" si="1482"/>
        <v>1</v>
      </c>
    </row>
    <row r="7228" spans="1:31" x14ac:dyDescent="0.25">
      <c r="A7228" s="436" t="str">
        <f t="shared" si="1470"/>
        <v>DC2CO28-DL-42</v>
      </c>
      <c r="B7228" s="436">
        <f>COUNTIF(AC$4:AC7228,AC7228)</f>
        <v>42</v>
      </c>
      <c r="C7228" s="436" t="str">
        <f t="shared" si="1471"/>
        <v>DC2CO28-DL</v>
      </c>
      <c r="D7228" s="436">
        <f>VLOOKUP(C7228,'LICH THI'!C:AA,12,0)</f>
        <v>52</v>
      </c>
      <c r="E7228" s="436">
        <f>VLOOKUP(C7228,'LICH THI'!C:AA,13,0)</f>
        <v>52</v>
      </c>
      <c r="F7228" s="436">
        <f t="shared" si="1472"/>
        <v>52</v>
      </c>
      <c r="G7228" s="436">
        <f>VLOOKUP(C7228,'LICH THI'!C:AA,14,0)</f>
        <v>1</v>
      </c>
      <c r="H7228" s="436">
        <f t="shared" si="1473"/>
        <v>1</v>
      </c>
      <c r="I7228" s="436" t="str">
        <f t="shared" si="1474"/>
        <v xml:space="preserve">Nguyễn Hồng Sơn </v>
      </c>
      <c r="J7228" s="436"/>
      <c r="K7228" s="436">
        <f t="shared" si="1475"/>
        <v>1</v>
      </c>
      <c r="L7228" s="436" t="str">
        <f t="shared" si="1476"/>
        <v>DC2CO28-DL-1</v>
      </c>
      <c r="M7228" s="436">
        <f t="shared" si="1477"/>
        <v>28</v>
      </c>
      <c r="N7228" s="437">
        <f t="shared" si="1478"/>
        <v>15</v>
      </c>
      <c r="O7228" s="437"/>
      <c r="P7228" s="430" t="str">
        <f t="shared" si="1479"/>
        <v/>
      </c>
      <c r="T7228" s="526" t="s">
        <v>8177</v>
      </c>
      <c r="U7228" s="527">
        <v>20</v>
      </c>
      <c r="V7228" s="528" t="s">
        <v>8155</v>
      </c>
      <c r="W7228" s="533" t="s">
        <v>8098</v>
      </c>
      <c r="X7228" s="533"/>
      <c r="Y7228" s="531" t="s">
        <v>8097</v>
      </c>
      <c r="Z7228" s="551" t="s">
        <v>7026</v>
      </c>
      <c r="AA7228" s="531" t="s">
        <v>8099</v>
      </c>
      <c r="AB7228" s="399" t="str">
        <f t="shared" si="1480"/>
        <v>DC2CO28</v>
      </c>
      <c r="AC7228" s="399" t="str">
        <f t="shared" si="1481"/>
        <v>DC2CO28-DL</v>
      </c>
      <c r="AD7228" t="str">
        <f>Y7228&amp;"-"&amp;VLOOKUP(AC7228,'LICH THI'!C:AA,9,0)</f>
        <v>65DLCD21329-42474</v>
      </c>
      <c r="AE7228">
        <f t="shared" si="1482"/>
        <v>1</v>
      </c>
    </row>
    <row r="7229" spans="1:31" x14ac:dyDescent="0.25">
      <c r="A7229" s="436" t="str">
        <f t="shared" si="1470"/>
        <v>DC2CO28-DL-43</v>
      </c>
      <c r="B7229" s="436">
        <f>COUNTIF(AC$4:AC7229,AC7229)</f>
        <v>43</v>
      </c>
      <c r="C7229" s="436" t="str">
        <f t="shared" si="1471"/>
        <v>DC2CO28-DL</v>
      </c>
      <c r="D7229" s="436">
        <f>VLOOKUP(C7229,'LICH THI'!C:AA,12,0)</f>
        <v>52</v>
      </c>
      <c r="E7229" s="436">
        <f>VLOOKUP(C7229,'LICH THI'!C:AA,13,0)</f>
        <v>52</v>
      </c>
      <c r="F7229" s="436">
        <f t="shared" si="1472"/>
        <v>52</v>
      </c>
      <c r="G7229" s="436">
        <f>VLOOKUP(C7229,'LICH THI'!C:AA,14,0)</f>
        <v>1</v>
      </c>
      <c r="H7229" s="436">
        <f t="shared" si="1473"/>
        <v>1</v>
      </c>
      <c r="I7229" s="436" t="str">
        <f t="shared" si="1474"/>
        <v xml:space="preserve">Nguyễn Trọng Hồ </v>
      </c>
      <c r="J7229" s="436"/>
      <c r="K7229" s="436">
        <f t="shared" si="1475"/>
        <v>1</v>
      </c>
      <c r="L7229" s="436" t="str">
        <f t="shared" si="1476"/>
        <v>DC2CO28-DL-1</v>
      </c>
      <c r="M7229" s="436">
        <f t="shared" si="1477"/>
        <v>28</v>
      </c>
      <c r="N7229" s="437">
        <f t="shared" si="1478"/>
        <v>16</v>
      </c>
      <c r="O7229" s="437"/>
      <c r="P7229" s="430" t="str">
        <f t="shared" si="1479"/>
        <v/>
      </c>
      <c r="T7229" s="526" t="s">
        <v>8177</v>
      </c>
      <c r="U7229" s="527">
        <v>10</v>
      </c>
      <c r="V7229" s="528" t="s">
        <v>8155</v>
      </c>
      <c r="W7229" s="548" t="s">
        <v>8044</v>
      </c>
      <c r="X7229" s="548"/>
      <c r="Y7229" s="549" t="s">
        <v>8043</v>
      </c>
      <c r="Z7229" s="551" t="s">
        <v>7026</v>
      </c>
      <c r="AA7229" s="549" t="s">
        <v>8045</v>
      </c>
      <c r="AB7229" s="399" t="str">
        <f t="shared" si="1480"/>
        <v>DC2CO28</v>
      </c>
      <c r="AC7229" s="399" t="str">
        <f t="shared" si="1481"/>
        <v>DC2CO28-DL</v>
      </c>
      <c r="AD7229" t="str">
        <f>Y7229&amp;"-"&amp;VLOOKUP(AC7229,'LICH THI'!C:AA,9,0)</f>
        <v>65DLCD20497-42474</v>
      </c>
      <c r="AE7229">
        <f t="shared" si="1482"/>
        <v>1</v>
      </c>
    </row>
    <row r="7230" spans="1:31" x14ac:dyDescent="0.25">
      <c r="A7230" s="436" t="str">
        <f t="shared" si="1470"/>
        <v>DC2CO28-DL-44</v>
      </c>
      <c r="B7230" s="436">
        <f>COUNTIF(AC$4:AC7230,AC7230)</f>
        <v>44</v>
      </c>
      <c r="C7230" s="436" t="str">
        <f t="shared" si="1471"/>
        <v>DC2CO28-DL</v>
      </c>
      <c r="D7230" s="436">
        <f>VLOOKUP(C7230,'LICH THI'!C:AA,12,0)</f>
        <v>52</v>
      </c>
      <c r="E7230" s="436">
        <f>VLOOKUP(C7230,'LICH THI'!C:AA,13,0)</f>
        <v>52</v>
      </c>
      <c r="F7230" s="436">
        <f t="shared" si="1472"/>
        <v>52</v>
      </c>
      <c r="G7230" s="436">
        <f>VLOOKUP(C7230,'LICH THI'!C:AA,14,0)</f>
        <v>1</v>
      </c>
      <c r="H7230" s="436">
        <f t="shared" si="1473"/>
        <v>1</v>
      </c>
      <c r="I7230" s="436" t="str">
        <f t="shared" si="1474"/>
        <v xml:space="preserve">Nguyễn Văn Phú </v>
      </c>
      <c r="J7230" s="436"/>
      <c r="K7230" s="436">
        <f t="shared" si="1475"/>
        <v>1</v>
      </c>
      <c r="L7230" s="436" t="str">
        <f t="shared" si="1476"/>
        <v>DC2CO28-DL-1</v>
      </c>
      <c r="M7230" s="436">
        <f t="shared" si="1477"/>
        <v>28</v>
      </c>
      <c r="N7230" s="437">
        <f t="shared" si="1478"/>
        <v>17</v>
      </c>
      <c r="O7230" s="437"/>
      <c r="P7230" s="430" t="str">
        <f t="shared" si="1479"/>
        <v/>
      </c>
      <c r="T7230" s="526" t="s">
        <v>8177</v>
      </c>
      <c r="U7230" s="527">
        <v>1</v>
      </c>
      <c r="V7230" s="528" t="s">
        <v>8155</v>
      </c>
      <c r="W7230" s="548" t="s">
        <v>8069</v>
      </c>
      <c r="X7230" s="548"/>
      <c r="Y7230" s="549" t="s">
        <v>8068</v>
      </c>
      <c r="Z7230" s="551" t="s">
        <v>7026</v>
      </c>
      <c r="AA7230" s="549" t="s">
        <v>8070</v>
      </c>
      <c r="AB7230" s="399" t="str">
        <f t="shared" si="1480"/>
        <v>DC2CO28</v>
      </c>
      <c r="AC7230" s="399" t="str">
        <f t="shared" si="1481"/>
        <v>DC2CO28-DL</v>
      </c>
      <c r="AD7230" t="str">
        <f>Y7230&amp;"-"&amp;VLOOKUP(AC7230,'LICH THI'!C:AA,9,0)</f>
        <v>65DLCD20480-42474</v>
      </c>
      <c r="AE7230">
        <f t="shared" si="1482"/>
        <v>1</v>
      </c>
    </row>
    <row r="7231" spans="1:31" x14ac:dyDescent="0.25">
      <c r="A7231" s="436" t="str">
        <f t="shared" si="1470"/>
        <v>DC2CO28-DL-45</v>
      </c>
      <c r="B7231" s="436">
        <f>COUNTIF(AC$4:AC7231,AC7231)</f>
        <v>45</v>
      </c>
      <c r="C7231" s="436" t="str">
        <f t="shared" si="1471"/>
        <v>DC2CO28-DL</v>
      </c>
      <c r="D7231" s="436">
        <f>VLOOKUP(C7231,'LICH THI'!C:AA,12,0)</f>
        <v>52</v>
      </c>
      <c r="E7231" s="436">
        <f>VLOOKUP(C7231,'LICH THI'!C:AA,13,0)</f>
        <v>52</v>
      </c>
      <c r="F7231" s="436">
        <f t="shared" si="1472"/>
        <v>52</v>
      </c>
      <c r="G7231" s="436">
        <f>VLOOKUP(C7231,'LICH THI'!C:AA,14,0)</f>
        <v>1</v>
      </c>
      <c r="H7231" s="436">
        <f t="shared" si="1473"/>
        <v>1</v>
      </c>
      <c r="I7231" s="436" t="str">
        <f t="shared" si="1474"/>
        <v xml:space="preserve">Phạm Đăng Thưởng </v>
      </c>
      <c r="J7231" s="436"/>
      <c r="K7231" s="436">
        <f t="shared" si="1475"/>
        <v>1</v>
      </c>
      <c r="L7231" s="436" t="str">
        <f t="shared" si="1476"/>
        <v>DC2CO28-DL-1</v>
      </c>
      <c r="M7231" s="436">
        <f t="shared" si="1477"/>
        <v>28</v>
      </c>
      <c r="N7231" s="437">
        <f t="shared" si="1478"/>
        <v>18</v>
      </c>
      <c r="O7231" s="437"/>
      <c r="P7231" s="430" t="str">
        <f t="shared" si="1479"/>
        <v/>
      </c>
      <c r="T7231" s="526" t="s">
        <v>8177</v>
      </c>
      <c r="U7231" s="527">
        <v>5</v>
      </c>
      <c r="V7231" s="528" t="s">
        <v>8155</v>
      </c>
      <c r="W7231" s="548" t="s">
        <v>8076</v>
      </c>
      <c r="X7231" s="548"/>
      <c r="Y7231" s="549" t="s">
        <v>8075</v>
      </c>
      <c r="Z7231" s="551" t="s">
        <v>7026</v>
      </c>
      <c r="AA7231" s="549" t="s">
        <v>3315</v>
      </c>
      <c r="AB7231" s="399" t="str">
        <f t="shared" si="1480"/>
        <v>DC2CO28</v>
      </c>
      <c r="AC7231" s="399" t="str">
        <f t="shared" si="1481"/>
        <v>DC2CO28-DL</v>
      </c>
      <c r="AD7231" t="str">
        <f>Y7231&amp;"-"&amp;VLOOKUP(AC7231,'LICH THI'!C:AA,9,0)</f>
        <v>65DLCD20655-42474</v>
      </c>
      <c r="AE7231">
        <f t="shared" si="1482"/>
        <v>1</v>
      </c>
    </row>
    <row r="7232" spans="1:31" x14ac:dyDescent="0.25">
      <c r="A7232" s="436" t="str">
        <f t="shared" si="1470"/>
        <v>DC2CO28-DL-46</v>
      </c>
      <c r="B7232" s="436">
        <f>COUNTIF(AC$4:AC7232,AC7232)</f>
        <v>46</v>
      </c>
      <c r="C7232" s="436" t="str">
        <f t="shared" si="1471"/>
        <v>DC2CO28-DL</v>
      </c>
      <c r="D7232" s="436">
        <f>VLOOKUP(C7232,'LICH THI'!C:AA,12,0)</f>
        <v>52</v>
      </c>
      <c r="E7232" s="436">
        <f>VLOOKUP(C7232,'LICH THI'!C:AA,13,0)</f>
        <v>52</v>
      </c>
      <c r="F7232" s="436">
        <f t="shared" si="1472"/>
        <v>52</v>
      </c>
      <c r="G7232" s="436">
        <f>VLOOKUP(C7232,'LICH THI'!C:AA,14,0)</f>
        <v>1</v>
      </c>
      <c r="H7232" s="436">
        <f t="shared" si="1473"/>
        <v>1</v>
      </c>
      <c r="I7232" s="436" t="str">
        <f t="shared" si="1474"/>
        <v xml:space="preserve">Phạm Hải Hiệp </v>
      </c>
      <c r="J7232" s="436"/>
      <c r="K7232" s="436">
        <f t="shared" si="1475"/>
        <v>1</v>
      </c>
      <c r="L7232" s="436" t="str">
        <f t="shared" si="1476"/>
        <v>DC2CO28-DL-1</v>
      </c>
      <c r="M7232" s="436">
        <f t="shared" si="1477"/>
        <v>28</v>
      </c>
      <c r="N7232" s="437">
        <f t="shared" si="1478"/>
        <v>19</v>
      </c>
      <c r="O7232" s="437"/>
      <c r="P7232" s="430" t="str">
        <f t="shared" si="1479"/>
        <v/>
      </c>
      <c r="T7232" s="526" t="s">
        <v>8177</v>
      </c>
      <c r="U7232" s="527">
        <v>15</v>
      </c>
      <c r="V7232" s="528" t="s">
        <v>8155</v>
      </c>
      <c r="W7232" s="533" t="s">
        <v>8087</v>
      </c>
      <c r="X7232" s="533"/>
      <c r="Y7232" s="528" t="s">
        <v>8086</v>
      </c>
      <c r="Z7232" s="551" t="s">
        <v>7026</v>
      </c>
      <c r="AA7232" s="528" t="s">
        <v>8088</v>
      </c>
      <c r="AB7232" s="399" t="str">
        <f t="shared" si="1480"/>
        <v>DC2CO28</v>
      </c>
      <c r="AC7232" s="399" t="str">
        <f t="shared" si="1481"/>
        <v>DC2CO28-DL</v>
      </c>
      <c r="AD7232" t="str">
        <f>Y7232&amp;"-"&amp;VLOOKUP(AC7232,'LICH THI'!C:AA,9,0)</f>
        <v>65DLCD20476-42474</v>
      </c>
      <c r="AE7232">
        <f t="shared" si="1482"/>
        <v>1</v>
      </c>
    </row>
    <row r="7233" spans="1:31" x14ac:dyDescent="0.25">
      <c r="A7233" s="436" t="str">
        <f t="shared" si="1470"/>
        <v>DC2CO28-DL-47</v>
      </c>
      <c r="B7233" s="436">
        <f>COUNTIF(AC$4:AC7233,AC7233)</f>
        <v>47</v>
      </c>
      <c r="C7233" s="436" t="str">
        <f t="shared" si="1471"/>
        <v>DC2CO28-DL</v>
      </c>
      <c r="D7233" s="436">
        <f>VLOOKUP(C7233,'LICH THI'!C:AA,12,0)</f>
        <v>52</v>
      </c>
      <c r="E7233" s="436">
        <f>VLOOKUP(C7233,'LICH THI'!C:AA,13,0)</f>
        <v>52</v>
      </c>
      <c r="F7233" s="436">
        <f t="shared" si="1472"/>
        <v>52</v>
      </c>
      <c r="G7233" s="436">
        <f>VLOOKUP(C7233,'LICH THI'!C:AA,14,0)</f>
        <v>1</v>
      </c>
      <c r="H7233" s="436">
        <f t="shared" si="1473"/>
        <v>1</v>
      </c>
      <c r="I7233" s="436" t="str">
        <f t="shared" si="1474"/>
        <v xml:space="preserve">Phạm Hồng Phú  </v>
      </c>
      <c r="J7233" s="436"/>
      <c r="K7233" s="436">
        <f t="shared" si="1475"/>
        <v>1</v>
      </c>
      <c r="L7233" s="436" t="str">
        <f t="shared" si="1476"/>
        <v>DC2CO28-DL-1</v>
      </c>
      <c r="M7233" s="436">
        <f t="shared" si="1477"/>
        <v>28</v>
      </c>
      <c r="N7233" s="437">
        <f t="shared" si="1478"/>
        <v>20</v>
      </c>
      <c r="O7233" s="437"/>
      <c r="P7233" s="430" t="str">
        <f t="shared" si="1479"/>
        <v/>
      </c>
      <c r="T7233" s="526" t="s">
        <v>8177</v>
      </c>
      <c r="U7233" s="527">
        <v>22</v>
      </c>
      <c r="V7233" s="528" t="s">
        <v>8155</v>
      </c>
      <c r="W7233" s="533" t="s">
        <v>8104</v>
      </c>
      <c r="X7233" s="533"/>
      <c r="Y7233" s="531" t="s">
        <v>8103</v>
      </c>
      <c r="Z7233" s="551" t="s">
        <v>7026</v>
      </c>
      <c r="AA7233" s="531" t="s">
        <v>8105</v>
      </c>
      <c r="AB7233" s="399" t="str">
        <f t="shared" si="1480"/>
        <v>DC2CO28</v>
      </c>
      <c r="AC7233" s="399" t="str">
        <f t="shared" si="1481"/>
        <v>DC2CO28-DL</v>
      </c>
      <c r="AD7233" t="str">
        <f>Y7233&amp;"-"&amp;VLOOKUP(AC7233,'LICH THI'!C:AA,9,0)</f>
        <v>65DLCD20516-42474</v>
      </c>
      <c r="AE7233">
        <f t="shared" si="1482"/>
        <v>1</v>
      </c>
    </row>
    <row r="7234" spans="1:31" x14ac:dyDescent="0.25">
      <c r="A7234" s="436" t="str">
        <f t="shared" si="1470"/>
        <v>DC2CO28-DL-48</v>
      </c>
      <c r="B7234" s="436">
        <f>COUNTIF(AC$4:AC7234,AC7234)</f>
        <v>48</v>
      </c>
      <c r="C7234" s="436" t="str">
        <f t="shared" si="1471"/>
        <v>DC2CO28-DL</v>
      </c>
      <c r="D7234" s="436">
        <f>VLOOKUP(C7234,'LICH THI'!C:AA,12,0)</f>
        <v>52</v>
      </c>
      <c r="E7234" s="436">
        <f>VLOOKUP(C7234,'LICH THI'!C:AA,13,0)</f>
        <v>52</v>
      </c>
      <c r="F7234" s="436">
        <f t="shared" si="1472"/>
        <v>52</v>
      </c>
      <c r="G7234" s="436">
        <f>VLOOKUP(C7234,'LICH THI'!C:AA,14,0)</f>
        <v>1</v>
      </c>
      <c r="H7234" s="436">
        <f t="shared" si="1473"/>
        <v>1</v>
      </c>
      <c r="I7234" s="436" t="str">
        <f t="shared" si="1474"/>
        <v xml:space="preserve">Phạm Ngọc Quý </v>
      </c>
      <c r="J7234" s="436"/>
      <c r="K7234" s="436">
        <f t="shared" si="1475"/>
        <v>1</v>
      </c>
      <c r="L7234" s="436" t="str">
        <f t="shared" si="1476"/>
        <v>DC2CO28-DL-1</v>
      </c>
      <c r="M7234" s="436">
        <f t="shared" si="1477"/>
        <v>28</v>
      </c>
      <c r="N7234" s="437">
        <f t="shared" si="1478"/>
        <v>21</v>
      </c>
      <c r="O7234" s="437"/>
      <c r="P7234" s="430" t="str">
        <f t="shared" si="1479"/>
        <v/>
      </c>
      <c r="T7234" s="526" t="s">
        <v>8177</v>
      </c>
      <c r="U7234" s="527">
        <v>18</v>
      </c>
      <c r="V7234" s="528" t="s">
        <v>8155</v>
      </c>
      <c r="W7234" s="533" t="s">
        <v>8092</v>
      </c>
      <c r="X7234" s="533"/>
      <c r="Y7234" s="531" t="s">
        <v>8091</v>
      </c>
      <c r="Z7234" s="551" t="s">
        <v>7026</v>
      </c>
      <c r="AA7234" s="531" t="s">
        <v>8093</v>
      </c>
      <c r="AB7234" s="399" t="str">
        <f t="shared" si="1480"/>
        <v>DC2CO28</v>
      </c>
      <c r="AC7234" s="399" t="str">
        <f t="shared" si="1481"/>
        <v>DC2CO28-DL</v>
      </c>
      <c r="AD7234" t="str">
        <f>Y7234&amp;"-"&amp;VLOOKUP(AC7234,'LICH THI'!C:AA,9,0)</f>
        <v>65DLCD20636-42474</v>
      </c>
      <c r="AE7234">
        <f t="shared" si="1482"/>
        <v>1</v>
      </c>
    </row>
    <row r="7235" spans="1:31" x14ac:dyDescent="0.25">
      <c r="A7235" s="436" t="str">
        <f t="shared" si="1470"/>
        <v>DC2CO28-DL-49</v>
      </c>
      <c r="B7235" s="436">
        <f>COUNTIF(AC$4:AC7235,AC7235)</f>
        <v>49</v>
      </c>
      <c r="C7235" s="436" t="str">
        <f t="shared" si="1471"/>
        <v>DC2CO28-DL</v>
      </c>
      <c r="D7235" s="436">
        <f>VLOOKUP(C7235,'LICH THI'!C:AA,12,0)</f>
        <v>52</v>
      </c>
      <c r="E7235" s="436">
        <f>VLOOKUP(C7235,'LICH THI'!C:AA,13,0)</f>
        <v>52</v>
      </c>
      <c r="F7235" s="436">
        <f t="shared" si="1472"/>
        <v>52</v>
      </c>
      <c r="G7235" s="436">
        <f>VLOOKUP(C7235,'LICH THI'!C:AA,14,0)</f>
        <v>1</v>
      </c>
      <c r="H7235" s="436">
        <f t="shared" si="1473"/>
        <v>1</v>
      </c>
      <c r="I7235" s="436" t="str">
        <f t="shared" si="1474"/>
        <v xml:space="preserve">Phan Văn Lý </v>
      </c>
      <c r="J7235" s="436"/>
      <c r="K7235" s="436">
        <f t="shared" si="1475"/>
        <v>1</v>
      </c>
      <c r="L7235" s="436" t="str">
        <f t="shared" si="1476"/>
        <v>DC2CO28-DL-1</v>
      </c>
      <c r="M7235" s="436">
        <f t="shared" si="1477"/>
        <v>28</v>
      </c>
      <c r="N7235" s="437">
        <f t="shared" si="1478"/>
        <v>22</v>
      </c>
      <c r="O7235" s="437"/>
      <c r="P7235" s="430" t="str">
        <f t="shared" si="1479"/>
        <v/>
      </c>
      <c r="T7235" s="526" t="s">
        <v>8177</v>
      </c>
      <c r="U7235" s="527">
        <v>4</v>
      </c>
      <c r="V7235" s="528" t="s">
        <v>8155</v>
      </c>
      <c r="W7235" s="548" t="s">
        <v>8074</v>
      </c>
      <c r="X7235" s="548"/>
      <c r="Y7235" s="549" t="s">
        <v>8073</v>
      </c>
      <c r="Z7235" s="551" t="s">
        <v>7026</v>
      </c>
      <c r="AA7235" s="549" t="s">
        <v>3550</v>
      </c>
      <c r="AB7235" s="399" t="str">
        <f t="shared" si="1480"/>
        <v>DC2CO28</v>
      </c>
      <c r="AC7235" s="399" t="str">
        <f t="shared" si="1481"/>
        <v>DC2CO28-DL</v>
      </c>
      <c r="AD7235" t="str">
        <f>Y7235&amp;"-"&amp;VLOOKUP(AC7235,'LICH THI'!C:AA,9,0)</f>
        <v>65DLCD20619-42474</v>
      </c>
      <c r="AE7235">
        <f t="shared" si="1482"/>
        <v>1</v>
      </c>
    </row>
    <row r="7236" spans="1:31" x14ac:dyDescent="0.25">
      <c r="A7236" s="436" t="str">
        <f t="shared" si="1470"/>
        <v>DC2CO28-DL-50</v>
      </c>
      <c r="B7236" s="436">
        <f>COUNTIF(AC$4:AC7236,AC7236)</f>
        <v>50</v>
      </c>
      <c r="C7236" s="436" t="str">
        <f t="shared" si="1471"/>
        <v>DC2CO28-DL</v>
      </c>
      <c r="D7236" s="436">
        <f>VLOOKUP(C7236,'LICH THI'!C:AA,12,0)</f>
        <v>52</v>
      </c>
      <c r="E7236" s="436">
        <f>VLOOKUP(C7236,'LICH THI'!C:AA,13,0)</f>
        <v>52</v>
      </c>
      <c r="F7236" s="436">
        <f t="shared" si="1472"/>
        <v>52</v>
      </c>
      <c r="G7236" s="436">
        <f>VLOOKUP(C7236,'LICH THI'!C:AA,14,0)</f>
        <v>1</v>
      </c>
      <c r="H7236" s="436">
        <f t="shared" si="1473"/>
        <v>1</v>
      </c>
      <c r="I7236" s="436" t="str">
        <f t="shared" si="1474"/>
        <v xml:space="preserve">Trần Đức Quân </v>
      </c>
      <c r="J7236" s="436"/>
      <c r="K7236" s="436">
        <f t="shared" si="1475"/>
        <v>1</v>
      </c>
      <c r="L7236" s="436" t="str">
        <f t="shared" si="1476"/>
        <v>DC2CO28-DL-1</v>
      </c>
      <c r="M7236" s="436">
        <f t="shared" si="1477"/>
        <v>28</v>
      </c>
      <c r="N7236" s="437">
        <f t="shared" si="1478"/>
        <v>23</v>
      </c>
      <c r="O7236" s="437"/>
      <c r="P7236" s="430" t="str">
        <f t="shared" si="1479"/>
        <v/>
      </c>
      <c r="T7236" s="526" t="s">
        <v>8177</v>
      </c>
      <c r="U7236" s="527">
        <v>3</v>
      </c>
      <c r="V7236" s="528" t="s">
        <v>8155</v>
      </c>
      <c r="W7236" s="548" t="s">
        <v>8072</v>
      </c>
      <c r="X7236" s="548"/>
      <c r="Y7236" s="549" t="s">
        <v>8071</v>
      </c>
      <c r="Z7236" s="551" t="s">
        <v>7026</v>
      </c>
      <c r="AA7236" s="549" t="s">
        <v>7279</v>
      </c>
      <c r="AB7236" s="399" t="str">
        <f t="shared" si="1480"/>
        <v>DC2CO28</v>
      </c>
      <c r="AC7236" s="399" t="str">
        <f t="shared" si="1481"/>
        <v>DC2CO28-DL</v>
      </c>
      <c r="AD7236" t="str">
        <f>Y7236&amp;"-"&amp;VLOOKUP(AC7236,'LICH THI'!C:AA,9,0)</f>
        <v>65DLCD20537-42474</v>
      </c>
      <c r="AE7236">
        <f t="shared" si="1482"/>
        <v>1</v>
      </c>
    </row>
    <row r="7237" spans="1:31" x14ac:dyDescent="0.25">
      <c r="A7237" s="436" t="str">
        <f t="shared" si="1470"/>
        <v>DC2CO28-DL-51</v>
      </c>
      <c r="B7237" s="436">
        <f>COUNTIF(AC$4:AC7237,AC7237)</f>
        <v>51</v>
      </c>
      <c r="C7237" s="436" t="str">
        <f t="shared" si="1471"/>
        <v>DC2CO28-DL</v>
      </c>
      <c r="D7237" s="436">
        <f>VLOOKUP(C7237,'LICH THI'!C:AA,12,0)</f>
        <v>52</v>
      </c>
      <c r="E7237" s="436">
        <f>VLOOKUP(C7237,'LICH THI'!C:AA,13,0)</f>
        <v>52</v>
      </c>
      <c r="F7237" s="436">
        <f t="shared" si="1472"/>
        <v>52</v>
      </c>
      <c r="G7237" s="436">
        <f>VLOOKUP(C7237,'LICH THI'!C:AA,14,0)</f>
        <v>1</v>
      </c>
      <c r="H7237" s="436">
        <f t="shared" si="1473"/>
        <v>1</v>
      </c>
      <c r="I7237" s="436" t="str">
        <f t="shared" si="1474"/>
        <v xml:space="preserve">Trần Huy Hoàng </v>
      </c>
      <c r="J7237" s="436"/>
      <c r="K7237" s="436">
        <f t="shared" si="1475"/>
        <v>1</v>
      </c>
      <c r="L7237" s="436" t="str">
        <f t="shared" si="1476"/>
        <v>DC2CO28-DL-1</v>
      </c>
      <c r="M7237" s="436">
        <f t="shared" si="1477"/>
        <v>28</v>
      </c>
      <c r="N7237" s="437">
        <f t="shared" si="1478"/>
        <v>24</v>
      </c>
      <c r="O7237" s="437"/>
      <c r="P7237" s="430" t="str">
        <f t="shared" si="1479"/>
        <v/>
      </c>
      <c r="T7237" s="526" t="s">
        <v>8177</v>
      </c>
      <c r="U7237" s="527">
        <v>9</v>
      </c>
      <c r="V7237" s="528" t="s">
        <v>8155</v>
      </c>
      <c r="W7237" s="548" t="s">
        <v>8081</v>
      </c>
      <c r="X7237" s="548"/>
      <c r="Y7237" s="549" t="s">
        <v>8080</v>
      </c>
      <c r="Z7237" s="551" t="s">
        <v>7026</v>
      </c>
      <c r="AA7237" s="549" t="s">
        <v>8082</v>
      </c>
      <c r="AB7237" s="399" t="str">
        <f t="shared" si="1480"/>
        <v>DC2CO28</v>
      </c>
      <c r="AC7237" s="399" t="str">
        <f t="shared" si="1481"/>
        <v>DC2CO28-DL</v>
      </c>
      <c r="AD7237" t="str">
        <f>Y7237&amp;"-"&amp;VLOOKUP(AC7237,'LICH THI'!C:AA,9,0)</f>
        <v>65DLCD20645-42474</v>
      </c>
      <c r="AE7237">
        <f t="shared" si="1482"/>
        <v>1</v>
      </c>
    </row>
    <row r="7238" spans="1:31" x14ac:dyDescent="0.25">
      <c r="A7238" s="436" t="str">
        <f t="shared" si="1470"/>
        <v>DC2CO28-DL-52</v>
      </c>
      <c r="B7238" s="436">
        <f>COUNTIF(AC$4:AC7238,AC7238)</f>
        <v>52</v>
      </c>
      <c r="C7238" s="436" t="str">
        <f t="shared" si="1471"/>
        <v>DC2CO28-DL</v>
      </c>
      <c r="D7238" s="436">
        <f>VLOOKUP(C7238,'LICH THI'!C:AA,12,0)</f>
        <v>52</v>
      </c>
      <c r="E7238" s="436">
        <f>VLOOKUP(C7238,'LICH THI'!C:AA,13,0)</f>
        <v>52</v>
      </c>
      <c r="F7238" s="436">
        <f t="shared" si="1472"/>
        <v>52</v>
      </c>
      <c r="G7238" s="436">
        <f>VLOOKUP(C7238,'LICH THI'!C:AA,14,0)</f>
        <v>1</v>
      </c>
      <c r="H7238" s="436">
        <f t="shared" si="1473"/>
        <v>1</v>
      </c>
      <c r="I7238" s="436" t="str">
        <f t="shared" si="1474"/>
        <v xml:space="preserve">Vũ Ngọc Hải </v>
      </c>
      <c r="J7238" s="436"/>
      <c r="K7238" s="436">
        <f t="shared" si="1475"/>
        <v>1</v>
      </c>
      <c r="L7238" s="436" t="str">
        <f t="shared" si="1476"/>
        <v>DC2CO28-DL-1</v>
      </c>
      <c r="M7238" s="436">
        <f t="shared" si="1477"/>
        <v>28</v>
      </c>
      <c r="N7238" s="437">
        <f t="shared" si="1478"/>
        <v>25</v>
      </c>
      <c r="O7238" s="437"/>
      <c r="P7238" s="430" t="str">
        <f t="shared" si="1479"/>
        <v/>
      </c>
      <c r="T7238" s="526" t="s">
        <v>8177</v>
      </c>
      <c r="U7238" s="527">
        <v>16</v>
      </c>
      <c r="V7238" s="528" t="s">
        <v>8155</v>
      </c>
      <c r="W7238" s="533" t="s">
        <v>8055</v>
      </c>
      <c r="X7238" s="533"/>
      <c r="Y7238" s="528" t="s">
        <v>8054</v>
      </c>
      <c r="Z7238" s="551" t="s">
        <v>7026</v>
      </c>
      <c r="AA7238" s="528" t="s">
        <v>7981</v>
      </c>
      <c r="AB7238" s="399" t="str">
        <f t="shared" si="1480"/>
        <v>DC2CO28</v>
      </c>
      <c r="AC7238" s="399" t="str">
        <f t="shared" si="1481"/>
        <v>DC2CO28-DL</v>
      </c>
      <c r="AD7238" t="str">
        <f>Y7238&amp;"-"&amp;VLOOKUP(AC7238,'LICH THI'!C:AA,9,0)</f>
        <v>65DLCD20703-42474</v>
      </c>
      <c r="AE7238">
        <f t="shared" si="1482"/>
        <v>1</v>
      </c>
    </row>
    <row r="7239" spans="1:31" x14ac:dyDescent="0.25">
      <c r="A7239" s="436" t="str">
        <f t="shared" si="1470"/>
        <v>DL2GT52-DL-7</v>
      </c>
      <c r="B7239" s="436">
        <f>COUNTIF(AC$4:AC7239,AC7239)</f>
        <v>7</v>
      </c>
      <c r="C7239" s="436" t="str">
        <f t="shared" si="1471"/>
        <v>DL2GT52-DL</v>
      </c>
      <c r="D7239" s="436">
        <f>VLOOKUP(C7239,'LICH THI'!C:AA,12,0)</f>
        <v>11</v>
      </c>
      <c r="E7239" s="436">
        <f>VLOOKUP(C7239,'LICH THI'!C:AA,13,0)</f>
        <v>11</v>
      </c>
      <c r="F7239" s="436">
        <f t="shared" si="1472"/>
        <v>11</v>
      </c>
      <c r="G7239" s="436">
        <f>VLOOKUP(C7239,'LICH THI'!C:AA,14,0)</f>
        <v>1</v>
      </c>
      <c r="H7239" s="436">
        <f t="shared" si="1473"/>
        <v>1</v>
      </c>
      <c r="I7239" s="436" t="str">
        <f t="shared" si="1474"/>
        <v xml:space="preserve">Đào Đức thương </v>
      </c>
      <c r="J7239" s="436"/>
      <c r="K7239" s="436">
        <f t="shared" si="1475"/>
        <v>1</v>
      </c>
      <c r="L7239" s="436" t="str">
        <f t="shared" si="1476"/>
        <v>DL2GT52-DL-1</v>
      </c>
      <c r="M7239" s="436">
        <f t="shared" si="1477"/>
        <v>8</v>
      </c>
      <c r="N7239" s="437">
        <f t="shared" si="1478"/>
        <v>11</v>
      </c>
      <c r="O7239" s="437"/>
      <c r="P7239" s="430" t="str">
        <f t="shared" si="1479"/>
        <v/>
      </c>
      <c r="T7239" s="526" t="s">
        <v>8177</v>
      </c>
      <c r="U7239" s="527">
        <v>2</v>
      </c>
      <c r="V7239" s="528" t="s">
        <v>8155</v>
      </c>
      <c r="W7239" s="533" t="s">
        <v>8109</v>
      </c>
      <c r="X7239" s="533"/>
      <c r="Y7239" s="531" t="s">
        <v>8108</v>
      </c>
      <c r="Z7239" s="532" t="s">
        <v>7531</v>
      </c>
      <c r="AA7239" s="531" t="s">
        <v>8110</v>
      </c>
      <c r="AB7239" s="399" t="str">
        <f t="shared" si="1480"/>
        <v>DL2GT52</v>
      </c>
      <c r="AC7239" s="399" t="str">
        <f t="shared" si="1481"/>
        <v>DL2GT52-DL</v>
      </c>
      <c r="AD7239" t="str">
        <f>Y7239&amp;"-"&amp;VLOOKUP(AC7239,'LICH THI'!C:AA,9,0)</f>
        <v>65DLCD20587-42470</v>
      </c>
      <c r="AE7239">
        <f t="shared" si="1482"/>
        <v>1</v>
      </c>
    </row>
    <row r="7240" spans="1:31" x14ac:dyDescent="0.25">
      <c r="A7240" s="436" t="str">
        <f t="shared" si="1470"/>
        <v>DL2GT52-DL-8</v>
      </c>
      <c r="B7240" s="436">
        <f>COUNTIF(AC$4:AC7240,AC7240)</f>
        <v>8</v>
      </c>
      <c r="C7240" s="436" t="str">
        <f t="shared" si="1471"/>
        <v>DL2GT52-DL</v>
      </c>
      <c r="D7240" s="436">
        <f>VLOOKUP(C7240,'LICH THI'!C:AA,12,0)</f>
        <v>11</v>
      </c>
      <c r="E7240" s="436">
        <f>VLOOKUP(C7240,'LICH THI'!C:AA,13,0)</f>
        <v>11</v>
      </c>
      <c r="F7240" s="436">
        <f t="shared" si="1472"/>
        <v>11</v>
      </c>
      <c r="G7240" s="436">
        <f>VLOOKUP(C7240,'LICH THI'!C:AA,14,0)</f>
        <v>1</v>
      </c>
      <c r="H7240" s="436">
        <f t="shared" si="1473"/>
        <v>1</v>
      </c>
      <c r="I7240" s="436" t="str">
        <f t="shared" si="1474"/>
        <v xml:space="preserve">Nguyễn Đức Văn </v>
      </c>
      <c r="J7240" s="436"/>
      <c r="K7240" s="436">
        <f t="shared" si="1475"/>
        <v>1</v>
      </c>
      <c r="L7240" s="436" t="str">
        <f t="shared" si="1476"/>
        <v>DL2GT52-DL-1</v>
      </c>
      <c r="M7240" s="436">
        <f t="shared" si="1477"/>
        <v>8</v>
      </c>
      <c r="N7240" s="437">
        <f t="shared" si="1478"/>
        <v>1</v>
      </c>
      <c r="O7240" s="437"/>
      <c r="P7240" s="430" t="str">
        <f t="shared" si="1479"/>
        <v/>
      </c>
      <c r="T7240" s="526" t="s">
        <v>8177</v>
      </c>
      <c r="U7240" s="527">
        <v>1</v>
      </c>
      <c r="V7240" s="528" t="s">
        <v>8155</v>
      </c>
      <c r="W7240" s="528" t="s">
        <v>8007</v>
      </c>
      <c r="X7240" s="528"/>
      <c r="Y7240" s="531" t="s">
        <v>8006</v>
      </c>
      <c r="Z7240" s="532" t="s">
        <v>7531</v>
      </c>
      <c r="AA7240" s="531" t="s">
        <v>8008</v>
      </c>
      <c r="AB7240" s="399" t="str">
        <f t="shared" si="1480"/>
        <v>DL2GT52</v>
      </c>
      <c r="AC7240" s="399" t="str">
        <f t="shared" si="1481"/>
        <v>DL2GT52-DL</v>
      </c>
      <c r="AD7240" t="str">
        <f>Y7240&amp;"-"&amp;VLOOKUP(AC7240,'LICH THI'!C:AA,9,0)</f>
        <v>65DLCD20593-42470</v>
      </c>
      <c r="AE7240">
        <f t="shared" si="1482"/>
        <v>1</v>
      </c>
    </row>
    <row r="7241" spans="1:31" x14ac:dyDescent="0.25">
      <c r="A7241" s="436" t="str">
        <f t="shared" si="1470"/>
        <v>DL2GT52-DL-9</v>
      </c>
      <c r="B7241" s="436">
        <f>COUNTIF(AC$4:AC7241,AC7241)</f>
        <v>9</v>
      </c>
      <c r="C7241" s="436" t="str">
        <f t="shared" si="1471"/>
        <v>DL2GT52-DL</v>
      </c>
      <c r="D7241" s="436">
        <f>VLOOKUP(C7241,'LICH THI'!C:AA,12,0)</f>
        <v>11</v>
      </c>
      <c r="E7241" s="436">
        <f>VLOOKUP(C7241,'LICH THI'!C:AA,13,0)</f>
        <v>11</v>
      </c>
      <c r="F7241" s="436">
        <f t="shared" si="1472"/>
        <v>11</v>
      </c>
      <c r="G7241" s="436">
        <f>VLOOKUP(C7241,'LICH THI'!C:AA,14,0)</f>
        <v>1</v>
      </c>
      <c r="H7241" s="436">
        <f t="shared" si="1473"/>
        <v>1</v>
      </c>
      <c r="I7241" s="436" t="str">
        <f t="shared" si="1474"/>
        <v xml:space="preserve">Nguyễn Gia Hiếu </v>
      </c>
      <c r="J7241" s="436"/>
      <c r="K7241" s="436">
        <f t="shared" si="1475"/>
        <v>1</v>
      </c>
      <c r="L7241" s="436" t="str">
        <f t="shared" si="1476"/>
        <v>DL2GT52-DL-1</v>
      </c>
      <c r="M7241" s="436">
        <f t="shared" si="1477"/>
        <v>8</v>
      </c>
      <c r="N7241" s="437">
        <f t="shared" si="1478"/>
        <v>2</v>
      </c>
      <c r="O7241" s="437"/>
      <c r="P7241" s="430" t="str">
        <f t="shared" si="1479"/>
        <v/>
      </c>
      <c r="T7241" s="526" t="s">
        <v>8177</v>
      </c>
      <c r="U7241" s="527">
        <v>3</v>
      </c>
      <c r="V7241" s="528" t="s">
        <v>8155</v>
      </c>
      <c r="W7241" s="533" t="s">
        <v>8114</v>
      </c>
      <c r="X7241" s="533"/>
      <c r="Y7241" s="528" t="s">
        <v>8113</v>
      </c>
      <c r="Z7241" s="532" t="s">
        <v>7531</v>
      </c>
      <c r="AA7241" s="528" t="s">
        <v>6749</v>
      </c>
      <c r="AB7241" s="399" t="str">
        <f t="shared" si="1480"/>
        <v>DL2GT52</v>
      </c>
      <c r="AC7241" s="399" t="str">
        <f t="shared" si="1481"/>
        <v>DL2GT52-DL</v>
      </c>
      <c r="AD7241" t="str">
        <f>Y7241&amp;"-"&amp;VLOOKUP(AC7241,'LICH THI'!C:AA,9,0)</f>
        <v>65DLCD20515-42470</v>
      </c>
      <c r="AE7241">
        <f t="shared" si="1482"/>
        <v>1</v>
      </c>
    </row>
    <row r="7242" spans="1:31" x14ac:dyDescent="0.25">
      <c r="A7242" s="436" t="str">
        <f t="shared" si="1470"/>
        <v>DL2GT52-DL-10</v>
      </c>
      <c r="B7242" s="436">
        <f>COUNTIF(AC$4:AC7242,AC7242)</f>
        <v>10</v>
      </c>
      <c r="C7242" s="436" t="str">
        <f t="shared" si="1471"/>
        <v>DL2GT52-DL</v>
      </c>
      <c r="D7242" s="436">
        <f>VLOOKUP(C7242,'LICH THI'!C:AA,12,0)</f>
        <v>11</v>
      </c>
      <c r="E7242" s="436">
        <f>VLOOKUP(C7242,'LICH THI'!C:AA,13,0)</f>
        <v>11</v>
      </c>
      <c r="F7242" s="436">
        <f t="shared" si="1472"/>
        <v>11</v>
      </c>
      <c r="G7242" s="436">
        <f>VLOOKUP(C7242,'LICH THI'!C:AA,14,0)</f>
        <v>1</v>
      </c>
      <c r="H7242" s="436">
        <f t="shared" si="1473"/>
        <v>1</v>
      </c>
      <c r="I7242" s="436" t="str">
        <f t="shared" si="1474"/>
        <v xml:space="preserve">Nguyễn Ngọc Thiện </v>
      </c>
      <c r="J7242" s="436"/>
      <c r="K7242" s="436">
        <f t="shared" si="1475"/>
        <v>1</v>
      </c>
      <c r="L7242" s="436" t="str">
        <f t="shared" si="1476"/>
        <v>DL2GT52-DL-1</v>
      </c>
      <c r="M7242" s="436">
        <f t="shared" si="1477"/>
        <v>8</v>
      </c>
      <c r="N7242" s="437">
        <f t="shared" si="1478"/>
        <v>3</v>
      </c>
      <c r="O7242" s="437"/>
      <c r="P7242" s="430" t="str">
        <f t="shared" si="1479"/>
        <v/>
      </c>
      <c r="T7242" s="526" t="s">
        <v>8177</v>
      </c>
      <c r="U7242" s="527">
        <v>4</v>
      </c>
      <c r="V7242" s="528" t="s">
        <v>8155</v>
      </c>
      <c r="W7242" s="533" t="s">
        <v>8141</v>
      </c>
      <c r="X7242" s="533"/>
      <c r="Y7242" s="531" t="s">
        <v>8140</v>
      </c>
      <c r="Z7242" s="532" t="s">
        <v>7531</v>
      </c>
      <c r="AA7242" s="531" t="s">
        <v>8142</v>
      </c>
      <c r="AB7242" s="399" t="str">
        <f t="shared" si="1480"/>
        <v>DL2GT52</v>
      </c>
      <c r="AC7242" s="399" t="str">
        <f t="shared" si="1481"/>
        <v>DL2GT52-DL</v>
      </c>
      <c r="AD7242" t="str">
        <f>Y7242&amp;"-"&amp;VLOOKUP(AC7242,'LICH THI'!C:AA,9,0)</f>
        <v>65DLCD20624-42470</v>
      </c>
      <c r="AE7242">
        <f t="shared" si="1482"/>
        <v>1</v>
      </c>
    </row>
    <row r="7243" spans="1:31" x14ac:dyDescent="0.25">
      <c r="A7243" s="436" t="str">
        <f t="shared" si="1470"/>
        <v>DL2GT52-DL-11</v>
      </c>
      <c r="B7243" s="436">
        <f>COUNTIF(AC$4:AC7243,AC7243)</f>
        <v>11</v>
      </c>
      <c r="C7243" s="436" t="str">
        <f t="shared" si="1471"/>
        <v>DL2GT52-DL</v>
      </c>
      <c r="D7243" s="436">
        <f>VLOOKUP(C7243,'LICH THI'!C:AA,12,0)</f>
        <v>11</v>
      </c>
      <c r="E7243" s="436">
        <f>VLOOKUP(C7243,'LICH THI'!C:AA,13,0)</f>
        <v>11</v>
      </c>
      <c r="F7243" s="436">
        <f t="shared" si="1472"/>
        <v>11</v>
      </c>
      <c r="G7243" s="436">
        <f>VLOOKUP(C7243,'LICH THI'!C:AA,14,0)</f>
        <v>1</v>
      </c>
      <c r="H7243" s="436">
        <f t="shared" si="1473"/>
        <v>1</v>
      </c>
      <c r="I7243" s="436" t="str">
        <f t="shared" si="1474"/>
        <v xml:space="preserve">Trương Duy Dũng </v>
      </c>
      <c r="J7243" s="436"/>
      <c r="K7243" s="436">
        <f t="shared" si="1475"/>
        <v>1</v>
      </c>
      <c r="L7243" s="436" t="str">
        <f t="shared" si="1476"/>
        <v>DL2GT52-DL-1</v>
      </c>
      <c r="M7243" s="436">
        <f t="shared" si="1477"/>
        <v>8</v>
      </c>
      <c r="N7243" s="437">
        <f t="shared" si="1478"/>
        <v>4</v>
      </c>
      <c r="O7243" s="437"/>
      <c r="P7243" s="430" t="str">
        <f t="shared" si="1479"/>
        <v/>
      </c>
      <c r="T7243" s="526" t="s">
        <v>8177</v>
      </c>
      <c r="U7243" s="527">
        <v>5</v>
      </c>
      <c r="V7243" s="528" t="s">
        <v>8155</v>
      </c>
      <c r="W7243" s="533" t="s">
        <v>8039</v>
      </c>
      <c r="X7243" s="533"/>
      <c r="Y7243" s="528" t="s">
        <v>8038</v>
      </c>
      <c r="Z7243" s="532" t="s">
        <v>7531</v>
      </c>
      <c r="AA7243" s="528" t="s">
        <v>8040</v>
      </c>
      <c r="AB7243" s="399" t="str">
        <f t="shared" si="1480"/>
        <v>DL2GT52</v>
      </c>
      <c r="AC7243" s="399" t="str">
        <f t="shared" si="1481"/>
        <v>DL2GT52-DL</v>
      </c>
      <c r="AD7243" t="str">
        <f>Y7243&amp;"-"&amp;VLOOKUP(AC7243,'LICH THI'!C:AA,9,0)</f>
        <v>65DLCD21332-42470</v>
      </c>
      <c r="AE7243">
        <f t="shared" si="1482"/>
        <v>1</v>
      </c>
    </row>
    <row r="7244" spans="1:31" x14ac:dyDescent="0.25">
      <c r="A7244" s="436" t="str">
        <f t="shared" si="1470"/>
        <v>DL3CA53-DL-20</v>
      </c>
      <c r="B7244" s="436">
        <f>COUNTIF(AC$4:AC7244,AC7244)</f>
        <v>20</v>
      </c>
      <c r="C7244" s="436" t="str">
        <f t="shared" si="1471"/>
        <v>DL3CA53-DL</v>
      </c>
      <c r="D7244" s="436">
        <f>VLOOKUP(C7244,'LICH THI'!C:AA,12,0)</f>
        <v>28</v>
      </c>
      <c r="E7244" s="436">
        <f>VLOOKUP(C7244,'LICH THI'!C:AA,13,0)</f>
        <v>28</v>
      </c>
      <c r="F7244" s="436">
        <f t="shared" si="1472"/>
        <v>28</v>
      </c>
      <c r="G7244" s="436">
        <f>VLOOKUP(C7244,'LICH THI'!C:AA,14,0)</f>
        <v>1</v>
      </c>
      <c r="H7244" s="436">
        <f t="shared" si="1473"/>
        <v>1</v>
      </c>
      <c r="I7244" s="436" t="str">
        <f t="shared" si="1474"/>
        <v>Nguyễn Đức Anh</v>
      </c>
      <c r="J7244" s="436"/>
      <c r="K7244" s="436">
        <f t="shared" si="1475"/>
        <v>1</v>
      </c>
      <c r="L7244" s="436" t="str">
        <f t="shared" si="1476"/>
        <v>DL3CA53-DL-1</v>
      </c>
      <c r="M7244" s="436">
        <f t="shared" si="1477"/>
        <v>25</v>
      </c>
      <c r="N7244" s="437">
        <f t="shared" si="1478"/>
        <v>24</v>
      </c>
      <c r="O7244" s="437"/>
      <c r="P7244" s="430" t="str">
        <f t="shared" si="1479"/>
        <v/>
      </c>
      <c r="T7244" s="526" t="s">
        <v>8177</v>
      </c>
      <c r="U7244" s="532">
        <v>1</v>
      </c>
      <c r="V7244" s="532" t="s">
        <v>7918</v>
      </c>
      <c r="W7244" s="532" t="s">
        <v>3103</v>
      </c>
      <c r="X7244" s="532" t="s">
        <v>2611</v>
      </c>
      <c r="Y7244" s="532" t="s">
        <v>7919</v>
      </c>
      <c r="Z7244" s="532" t="s">
        <v>7533</v>
      </c>
      <c r="AA7244" s="553">
        <v>32519</v>
      </c>
      <c r="AB7244" s="399" t="str">
        <f t="shared" si="1480"/>
        <v>DL3CA53</v>
      </c>
      <c r="AC7244" s="399" t="str">
        <f t="shared" si="1481"/>
        <v>DL3CA53-DL</v>
      </c>
      <c r="AD7244" t="str">
        <f>Y7244&amp;"-"&amp;VLOOKUP(AC7244,'LICH THI'!C:AA,9,0)</f>
        <v>65DLCD21086-42470</v>
      </c>
      <c r="AE7244">
        <f t="shared" si="1482"/>
        <v>1</v>
      </c>
    </row>
    <row r="7245" spans="1:31" x14ac:dyDescent="0.25">
      <c r="A7245" s="436" t="str">
        <f t="shared" si="1470"/>
        <v>DL3CA53-DL-21</v>
      </c>
      <c r="B7245" s="436">
        <f>COUNTIF(AC$4:AC7245,AC7245)</f>
        <v>21</v>
      </c>
      <c r="C7245" s="436" t="str">
        <f t="shared" si="1471"/>
        <v>DL3CA53-DL</v>
      </c>
      <c r="D7245" s="436">
        <f>VLOOKUP(C7245,'LICH THI'!C:AA,12,0)</f>
        <v>28</v>
      </c>
      <c r="E7245" s="436">
        <f>VLOOKUP(C7245,'LICH THI'!C:AA,13,0)</f>
        <v>28</v>
      </c>
      <c r="F7245" s="436">
        <f t="shared" si="1472"/>
        <v>28</v>
      </c>
      <c r="G7245" s="436">
        <f>VLOOKUP(C7245,'LICH THI'!C:AA,14,0)</f>
        <v>1</v>
      </c>
      <c r="H7245" s="436">
        <f t="shared" si="1473"/>
        <v>1</v>
      </c>
      <c r="I7245" s="436" t="str">
        <f t="shared" si="1474"/>
        <v>Cao Trọng  Cường</v>
      </c>
      <c r="J7245" s="436"/>
      <c r="K7245" s="436">
        <f t="shared" si="1475"/>
        <v>1</v>
      </c>
      <c r="L7245" s="436" t="str">
        <f t="shared" si="1476"/>
        <v>DL3CA53-DL-1</v>
      </c>
      <c r="M7245" s="436">
        <f t="shared" si="1477"/>
        <v>25</v>
      </c>
      <c r="N7245" s="437">
        <f t="shared" si="1478"/>
        <v>25</v>
      </c>
      <c r="O7245" s="437"/>
      <c r="P7245" s="430" t="str">
        <f t="shared" si="1479"/>
        <v/>
      </c>
      <c r="T7245" s="526" t="s">
        <v>8177</v>
      </c>
      <c r="U7245" s="532">
        <v>2</v>
      </c>
      <c r="V7245" s="532" t="s">
        <v>7918</v>
      </c>
      <c r="W7245" s="532" t="s">
        <v>7920</v>
      </c>
      <c r="X7245" s="532" t="s">
        <v>2735</v>
      </c>
      <c r="Y7245" s="532" t="s">
        <v>7921</v>
      </c>
      <c r="Z7245" s="532" t="s">
        <v>7533</v>
      </c>
      <c r="AA7245" s="550" t="s">
        <v>7922</v>
      </c>
      <c r="AB7245" s="399" t="str">
        <f t="shared" si="1480"/>
        <v>DL3CA53</v>
      </c>
      <c r="AC7245" s="399" t="str">
        <f t="shared" si="1481"/>
        <v>DL3CA53-DL</v>
      </c>
      <c r="AD7245" t="str">
        <f>Y7245&amp;"-"&amp;VLOOKUP(AC7245,'LICH THI'!C:AA,9,0)</f>
        <v>65DLCD20530-42470</v>
      </c>
      <c r="AE7245">
        <f t="shared" si="1482"/>
        <v>1</v>
      </c>
    </row>
    <row r="7246" spans="1:31" x14ac:dyDescent="0.25">
      <c r="A7246" s="436" t="str">
        <f t="shared" si="1470"/>
        <v>DL3CA53-DL-22</v>
      </c>
      <c r="B7246" s="436">
        <f>COUNTIF(AC$4:AC7246,AC7246)</f>
        <v>22</v>
      </c>
      <c r="C7246" s="436" t="str">
        <f t="shared" si="1471"/>
        <v>DL3CA53-DL</v>
      </c>
      <c r="D7246" s="436">
        <f>VLOOKUP(C7246,'LICH THI'!C:AA,12,0)</f>
        <v>28</v>
      </c>
      <c r="E7246" s="436">
        <f>VLOOKUP(C7246,'LICH THI'!C:AA,13,0)</f>
        <v>28</v>
      </c>
      <c r="F7246" s="436">
        <f t="shared" si="1472"/>
        <v>28</v>
      </c>
      <c r="G7246" s="436">
        <f>VLOOKUP(C7246,'LICH THI'!C:AA,14,0)</f>
        <v>1</v>
      </c>
      <c r="H7246" s="436">
        <f t="shared" si="1473"/>
        <v>1</v>
      </c>
      <c r="I7246" s="436" t="str">
        <f t="shared" si="1474"/>
        <v>Nguyễn Thùy Dung</v>
      </c>
      <c r="J7246" s="436"/>
      <c r="K7246" s="436">
        <f t="shared" si="1475"/>
        <v>1</v>
      </c>
      <c r="L7246" s="436" t="str">
        <f t="shared" si="1476"/>
        <v>DL3CA53-DL-1</v>
      </c>
      <c r="M7246" s="436">
        <f t="shared" si="1477"/>
        <v>25</v>
      </c>
      <c r="N7246" s="437">
        <f t="shared" si="1478"/>
        <v>26</v>
      </c>
      <c r="O7246" s="437"/>
      <c r="P7246" s="430" t="str">
        <f t="shared" si="1479"/>
        <v/>
      </c>
      <c r="T7246" s="526" t="s">
        <v>8177</v>
      </c>
      <c r="U7246" s="532">
        <v>3</v>
      </c>
      <c r="V7246" s="532" t="s">
        <v>7918</v>
      </c>
      <c r="W7246" s="532" t="s">
        <v>2669</v>
      </c>
      <c r="X7246" s="532" t="s">
        <v>3823</v>
      </c>
      <c r="Y7246" s="532" t="s">
        <v>7923</v>
      </c>
      <c r="Z7246" s="532" t="s">
        <v>7533</v>
      </c>
      <c r="AA7246" s="550">
        <v>34153</v>
      </c>
      <c r="AB7246" s="399" t="str">
        <f t="shared" si="1480"/>
        <v>DL3CA53</v>
      </c>
      <c r="AC7246" s="399" t="str">
        <f t="shared" si="1481"/>
        <v>DL3CA53-DL</v>
      </c>
      <c r="AD7246" t="str">
        <f>Y7246&amp;"-"&amp;VLOOKUP(AC7246,'LICH THI'!C:AA,9,0)</f>
        <v>65DLCD20668-42470</v>
      </c>
      <c r="AE7246">
        <f t="shared" si="1482"/>
        <v>1</v>
      </c>
    </row>
    <row r="7247" spans="1:31" x14ac:dyDescent="0.25">
      <c r="A7247" s="436" t="str">
        <f t="shared" si="1470"/>
        <v>DL3CA53-DL-23</v>
      </c>
      <c r="B7247" s="436">
        <f>COUNTIF(AC$4:AC7247,AC7247)</f>
        <v>23</v>
      </c>
      <c r="C7247" s="436" t="str">
        <f t="shared" si="1471"/>
        <v>DL3CA53-DL</v>
      </c>
      <c r="D7247" s="436">
        <f>VLOOKUP(C7247,'LICH THI'!C:AA,12,0)</f>
        <v>28</v>
      </c>
      <c r="E7247" s="436">
        <f>VLOOKUP(C7247,'LICH THI'!C:AA,13,0)</f>
        <v>28</v>
      </c>
      <c r="F7247" s="436">
        <f t="shared" si="1472"/>
        <v>28</v>
      </c>
      <c r="G7247" s="436">
        <f>VLOOKUP(C7247,'LICH THI'!C:AA,14,0)</f>
        <v>1</v>
      </c>
      <c r="H7247" s="436">
        <f t="shared" si="1473"/>
        <v>1</v>
      </c>
      <c r="I7247" s="436" t="str">
        <f t="shared" si="1474"/>
        <v>Phạm Văn Mạnh</v>
      </c>
      <c r="J7247" s="436"/>
      <c r="K7247" s="436">
        <f t="shared" si="1475"/>
        <v>1</v>
      </c>
      <c r="L7247" s="436" t="str">
        <f t="shared" si="1476"/>
        <v>DL3CA53-DL-1</v>
      </c>
      <c r="M7247" s="436">
        <f t="shared" si="1477"/>
        <v>25</v>
      </c>
      <c r="N7247" s="437">
        <f t="shared" si="1478"/>
        <v>27</v>
      </c>
      <c r="O7247" s="437"/>
      <c r="P7247" s="430" t="str">
        <f t="shared" si="1479"/>
        <v/>
      </c>
      <c r="T7247" s="526" t="s">
        <v>8177</v>
      </c>
      <c r="U7247" s="532">
        <v>4</v>
      </c>
      <c r="V7247" s="532" t="s">
        <v>7918</v>
      </c>
      <c r="W7247" s="532" t="s">
        <v>2738</v>
      </c>
      <c r="X7247" s="532" t="s">
        <v>2930</v>
      </c>
      <c r="Y7247" s="532" t="s">
        <v>7924</v>
      </c>
      <c r="Z7247" s="532" t="s">
        <v>7533</v>
      </c>
      <c r="AA7247" s="550" t="s">
        <v>7925</v>
      </c>
      <c r="AB7247" s="399" t="str">
        <f t="shared" si="1480"/>
        <v>DL3CA53</v>
      </c>
      <c r="AC7247" s="399" t="str">
        <f t="shared" si="1481"/>
        <v>DL3CA53-DL</v>
      </c>
      <c r="AD7247" t="str">
        <f>Y7247&amp;"-"&amp;VLOOKUP(AC7247,'LICH THI'!C:AA,9,0)</f>
        <v>65DLCD21081-42470</v>
      </c>
      <c r="AE7247">
        <f t="shared" si="1482"/>
        <v>1</v>
      </c>
    </row>
    <row r="7248" spans="1:31" x14ac:dyDescent="0.25">
      <c r="A7248" s="436" t="str">
        <f t="shared" si="1470"/>
        <v>DL3CA53-DL-24</v>
      </c>
      <c r="B7248" s="436">
        <f>COUNTIF(AC$4:AC7248,AC7248)</f>
        <v>24</v>
      </c>
      <c r="C7248" s="436" t="str">
        <f t="shared" si="1471"/>
        <v>DL3CA53-DL</v>
      </c>
      <c r="D7248" s="436">
        <f>VLOOKUP(C7248,'LICH THI'!C:AA,12,0)</f>
        <v>28</v>
      </c>
      <c r="E7248" s="436">
        <f>VLOOKUP(C7248,'LICH THI'!C:AA,13,0)</f>
        <v>28</v>
      </c>
      <c r="F7248" s="436">
        <f t="shared" si="1472"/>
        <v>28</v>
      </c>
      <c r="G7248" s="436">
        <f>VLOOKUP(C7248,'LICH THI'!C:AA,14,0)</f>
        <v>1</v>
      </c>
      <c r="H7248" s="436">
        <f t="shared" si="1473"/>
        <v>1</v>
      </c>
      <c r="I7248" s="436" t="str">
        <f t="shared" si="1474"/>
        <v>Nguyễn Mạnh  Thắng</v>
      </c>
      <c r="J7248" s="436"/>
      <c r="K7248" s="436">
        <f t="shared" si="1475"/>
        <v>1</v>
      </c>
      <c r="L7248" s="436" t="str">
        <f t="shared" si="1476"/>
        <v>DL3CA53-DL-1</v>
      </c>
      <c r="M7248" s="436">
        <f t="shared" si="1477"/>
        <v>25</v>
      </c>
      <c r="N7248" s="437">
        <f t="shared" si="1478"/>
        <v>28</v>
      </c>
      <c r="O7248" s="437"/>
      <c r="P7248" s="430" t="str">
        <f t="shared" si="1479"/>
        <v/>
      </c>
      <c r="T7248" s="526" t="s">
        <v>8177</v>
      </c>
      <c r="U7248" s="532">
        <v>5</v>
      </c>
      <c r="V7248" s="532" t="s">
        <v>7918</v>
      </c>
      <c r="W7248" s="532" t="s">
        <v>7926</v>
      </c>
      <c r="X7248" s="532" t="s">
        <v>3464</v>
      </c>
      <c r="Y7248" s="532" t="s">
        <v>7927</v>
      </c>
      <c r="Z7248" s="532" t="s">
        <v>7533</v>
      </c>
      <c r="AA7248" s="550" t="s">
        <v>3612</v>
      </c>
      <c r="AB7248" s="399" t="str">
        <f t="shared" si="1480"/>
        <v>DL3CA53</v>
      </c>
      <c r="AC7248" s="399" t="str">
        <f t="shared" si="1481"/>
        <v>DL3CA53-DL</v>
      </c>
      <c r="AD7248" t="str">
        <f>Y7248&amp;"-"&amp;VLOOKUP(AC7248,'LICH THI'!C:AA,9,0)</f>
        <v>65DLCD20556-42470</v>
      </c>
      <c r="AE7248">
        <f t="shared" si="1482"/>
        <v>1</v>
      </c>
    </row>
    <row r="7249" spans="1:31" x14ac:dyDescent="0.25">
      <c r="A7249" s="436" t="str">
        <f t="shared" si="1470"/>
        <v>DL3CA53-DL-25</v>
      </c>
      <c r="B7249" s="436">
        <f>COUNTIF(AC$4:AC7249,AC7249)</f>
        <v>25</v>
      </c>
      <c r="C7249" s="436" t="str">
        <f t="shared" si="1471"/>
        <v>DL3CA53-DL</v>
      </c>
      <c r="D7249" s="436">
        <f>VLOOKUP(C7249,'LICH THI'!C:AA,12,0)</f>
        <v>28</v>
      </c>
      <c r="E7249" s="436">
        <f>VLOOKUP(C7249,'LICH THI'!C:AA,13,0)</f>
        <v>28</v>
      </c>
      <c r="F7249" s="436">
        <f t="shared" si="1472"/>
        <v>28</v>
      </c>
      <c r="G7249" s="436">
        <f>VLOOKUP(C7249,'LICH THI'!C:AA,14,0)</f>
        <v>1</v>
      </c>
      <c r="H7249" s="436">
        <f t="shared" si="1473"/>
        <v>1</v>
      </c>
      <c r="I7249" s="436" t="str">
        <f t="shared" si="1474"/>
        <v xml:space="preserve">Đặng Tuấn Anh </v>
      </c>
      <c r="J7249" s="436"/>
      <c r="K7249" s="436">
        <f t="shared" si="1475"/>
        <v>1</v>
      </c>
      <c r="L7249" s="436" t="str">
        <f t="shared" si="1476"/>
        <v>DL3CA53-DL-1</v>
      </c>
      <c r="M7249" s="436">
        <f t="shared" si="1477"/>
        <v>25</v>
      </c>
      <c r="N7249" s="437">
        <f t="shared" si="1478"/>
        <v>1</v>
      </c>
      <c r="O7249" s="437"/>
      <c r="P7249" s="430" t="str">
        <f t="shared" si="1479"/>
        <v/>
      </c>
      <c r="T7249" s="526" t="s">
        <v>8177</v>
      </c>
      <c r="U7249" s="527">
        <v>4</v>
      </c>
      <c r="V7249" s="528" t="s">
        <v>8155</v>
      </c>
      <c r="W7249" s="533" t="s">
        <v>8090</v>
      </c>
      <c r="X7249" s="533"/>
      <c r="Y7249" s="528" t="s">
        <v>8089</v>
      </c>
      <c r="Z7249" s="551" t="s">
        <v>7533</v>
      </c>
      <c r="AA7249" s="552">
        <v>33918</v>
      </c>
      <c r="AB7249" s="399" t="str">
        <f t="shared" si="1480"/>
        <v>DL3CA53</v>
      </c>
      <c r="AC7249" s="399" t="str">
        <f t="shared" si="1481"/>
        <v>DL3CA53-DL</v>
      </c>
      <c r="AD7249" t="str">
        <f>Y7249&amp;"-"&amp;VLOOKUP(AC7249,'LICH THI'!C:AA,9,0)</f>
        <v>65DLCD20622-42470</v>
      </c>
      <c r="AE7249">
        <f t="shared" si="1482"/>
        <v>1</v>
      </c>
    </row>
    <row r="7250" spans="1:31" x14ac:dyDescent="0.25">
      <c r="A7250" s="436" t="str">
        <f t="shared" si="1470"/>
        <v>DL3CA53-DL-26</v>
      </c>
      <c r="B7250" s="436">
        <f>COUNTIF(AC$4:AC7250,AC7250)</f>
        <v>26</v>
      </c>
      <c r="C7250" s="436" t="str">
        <f t="shared" si="1471"/>
        <v>DL3CA53-DL</v>
      </c>
      <c r="D7250" s="436">
        <f>VLOOKUP(C7250,'LICH THI'!C:AA,12,0)</f>
        <v>28</v>
      </c>
      <c r="E7250" s="436">
        <f>VLOOKUP(C7250,'LICH THI'!C:AA,13,0)</f>
        <v>28</v>
      </c>
      <c r="F7250" s="436">
        <f t="shared" si="1472"/>
        <v>28</v>
      </c>
      <c r="G7250" s="436">
        <f>VLOOKUP(C7250,'LICH THI'!C:AA,14,0)</f>
        <v>1</v>
      </c>
      <c r="H7250" s="436">
        <f t="shared" si="1473"/>
        <v>1</v>
      </c>
      <c r="I7250" s="436" t="str">
        <f t="shared" si="1474"/>
        <v xml:space="preserve">Đặng Văn Chính </v>
      </c>
      <c r="J7250" s="436"/>
      <c r="K7250" s="436">
        <f t="shared" si="1475"/>
        <v>1</v>
      </c>
      <c r="L7250" s="436" t="str">
        <f t="shared" si="1476"/>
        <v>DL3CA53-DL-1</v>
      </c>
      <c r="M7250" s="436">
        <f t="shared" si="1477"/>
        <v>25</v>
      </c>
      <c r="N7250" s="437">
        <f t="shared" si="1478"/>
        <v>2</v>
      </c>
      <c r="O7250" s="437"/>
      <c r="P7250" s="430" t="str">
        <f t="shared" si="1479"/>
        <v/>
      </c>
      <c r="T7250" s="526" t="s">
        <v>8177</v>
      </c>
      <c r="U7250" s="527">
        <v>3</v>
      </c>
      <c r="V7250" s="528" t="s">
        <v>8155</v>
      </c>
      <c r="W7250" s="533" t="s">
        <v>8130</v>
      </c>
      <c r="X7250" s="533"/>
      <c r="Y7250" s="528" t="s">
        <v>8129</v>
      </c>
      <c r="Z7250" s="551" t="s">
        <v>7533</v>
      </c>
      <c r="AA7250" s="528" t="s">
        <v>8131</v>
      </c>
      <c r="AB7250" s="399" t="str">
        <f t="shared" si="1480"/>
        <v>DL3CA53</v>
      </c>
      <c r="AC7250" s="399" t="str">
        <f t="shared" si="1481"/>
        <v>DL3CA53-DL</v>
      </c>
      <c r="AD7250" t="str">
        <f>Y7250&amp;"-"&amp;VLOOKUP(AC7250,'LICH THI'!C:AA,9,0)</f>
        <v>65DLCD20631-42470</v>
      </c>
      <c r="AE7250">
        <f t="shared" si="1482"/>
        <v>1</v>
      </c>
    </row>
    <row r="7251" spans="1:31" x14ac:dyDescent="0.25">
      <c r="A7251" s="436" t="str">
        <f t="shared" si="1470"/>
        <v>DL3CA53-DL-27</v>
      </c>
      <c r="B7251" s="436">
        <f>COUNTIF(AC$4:AC7251,AC7251)</f>
        <v>27</v>
      </c>
      <c r="C7251" s="436" t="str">
        <f t="shared" si="1471"/>
        <v>DL3CA53-DL</v>
      </c>
      <c r="D7251" s="436">
        <f>VLOOKUP(C7251,'LICH THI'!C:AA,12,0)</f>
        <v>28</v>
      </c>
      <c r="E7251" s="436">
        <f>VLOOKUP(C7251,'LICH THI'!C:AA,13,0)</f>
        <v>28</v>
      </c>
      <c r="F7251" s="436">
        <f t="shared" si="1472"/>
        <v>28</v>
      </c>
      <c r="G7251" s="436">
        <f>VLOOKUP(C7251,'LICH THI'!C:AA,14,0)</f>
        <v>1</v>
      </c>
      <c r="H7251" s="436">
        <f t="shared" si="1473"/>
        <v>1</v>
      </c>
      <c r="I7251" s="436" t="str">
        <f t="shared" si="1474"/>
        <v xml:space="preserve">Hù Văn Quyết </v>
      </c>
      <c r="J7251" s="436"/>
      <c r="K7251" s="436">
        <f t="shared" si="1475"/>
        <v>1</v>
      </c>
      <c r="L7251" s="436" t="str">
        <f t="shared" si="1476"/>
        <v>DL3CA53-DL-1</v>
      </c>
      <c r="M7251" s="436">
        <f t="shared" si="1477"/>
        <v>25</v>
      </c>
      <c r="N7251" s="437">
        <f t="shared" si="1478"/>
        <v>3</v>
      </c>
      <c r="O7251" s="437"/>
      <c r="P7251" s="430" t="str">
        <f t="shared" si="1479"/>
        <v/>
      </c>
      <c r="T7251" s="526" t="s">
        <v>8177</v>
      </c>
      <c r="U7251" s="527">
        <v>1</v>
      </c>
      <c r="V7251" s="528" t="s">
        <v>8155</v>
      </c>
      <c r="W7251" s="533" t="s">
        <v>8127</v>
      </c>
      <c r="X7251" s="533"/>
      <c r="Y7251" s="531" t="s">
        <v>8126</v>
      </c>
      <c r="Z7251" s="551" t="s">
        <v>7533</v>
      </c>
      <c r="AA7251" s="531" t="s">
        <v>8128</v>
      </c>
      <c r="AB7251" s="399" t="str">
        <f t="shared" si="1480"/>
        <v>DL3CA53</v>
      </c>
      <c r="AC7251" s="399" t="str">
        <f t="shared" si="1481"/>
        <v>DL3CA53-DL</v>
      </c>
      <c r="AD7251" t="str">
        <f>Y7251&amp;"-"&amp;VLOOKUP(AC7251,'LICH THI'!C:AA,9,0)</f>
        <v>65DLCD20503-42470</v>
      </c>
      <c r="AE7251">
        <f t="shared" si="1482"/>
        <v>1</v>
      </c>
    </row>
    <row r="7252" spans="1:31" x14ac:dyDescent="0.25">
      <c r="A7252" s="436" t="str">
        <f t="shared" si="1470"/>
        <v>DL3CA53-DL-28</v>
      </c>
      <c r="B7252" s="436">
        <f>COUNTIF(AC$4:AC7252,AC7252)</f>
        <v>28</v>
      </c>
      <c r="C7252" s="436" t="str">
        <f t="shared" si="1471"/>
        <v>DL3CA53-DL</v>
      </c>
      <c r="D7252" s="436">
        <f>VLOOKUP(C7252,'LICH THI'!C:AA,12,0)</f>
        <v>28</v>
      </c>
      <c r="E7252" s="436">
        <f>VLOOKUP(C7252,'LICH THI'!C:AA,13,0)</f>
        <v>28</v>
      </c>
      <c r="F7252" s="436">
        <f t="shared" si="1472"/>
        <v>28</v>
      </c>
      <c r="G7252" s="436">
        <f>VLOOKUP(C7252,'LICH THI'!C:AA,14,0)</f>
        <v>1</v>
      </c>
      <c r="H7252" s="436">
        <f t="shared" si="1473"/>
        <v>1</v>
      </c>
      <c r="I7252" s="436" t="str">
        <f t="shared" si="1474"/>
        <v xml:space="preserve">Nguyễn Đức Anh </v>
      </c>
      <c r="J7252" s="436"/>
      <c r="K7252" s="436">
        <f t="shared" si="1475"/>
        <v>1</v>
      </c>
      <c r="L7252" s="436" t="str">
        <f t="shared" si="1476"/>
        <v>DL3CA53-DL-1</v>
      </c>
      <c r="M7252" s="436">
        <f t="shared" si="1477"/>
        <v>25</v>
      </c>
      <c r="N7252" s="437">
        <f t="shared" si="1478"/>
        <v>4</v>
      </c>
      <c r="O7252" s="437"/>
      <c r="P7252" s="430" t="str">
        <f t="shared" si="1479"/>
        <v/>
      </c>
      <c r="T7252" s="526" t="s">
        <v>8177</v>
      </c>
      <c r="U7252" s="527">
        <v>2</v>
      </c>
      <c r="V7252" s="528" t="s">
        <v>8155</v>
      </c>
      <c r="W7252" s="533" t="s">
        <v>8010</v>
      </c>
      <c r="X7252" s="533"/>
      <c r="Y7252" s="528" t="s">
        <v>8009</v>
      </c>
      <c r="Z7252" s="551" t="s">
        <v>7533</v>
      </c>
      <c r="AA7252" s="528" t="s">
        <v>3125</v>
      </c>
      <c r="AB7252" s="399" t="str">
        <f t="shared" si="1480"/>
        <v>DL3CA53</v>
      </c>
      <c r="AC7252" s="399" t="str">
        <f t="shared" si="1481"/>
        <v>DL3CA53-DL</v>
      </c>
      <c r="AD7252" t="str">
        <f>Y7252&amp;"-"&amp;VLOOKUP(AC7252,'LICH THI'!C:AA,9,0)</f>
        <v>65DLCD20506-42470</v>
      </c>
      <c r="AE7252">
        <f t="shared" si="1482"/>
        <v>1</v>
      </c>
    </row>
    <row r="7253" spans="1:31" x14ac:dyDescent="0.25">
      <c r="A7253" s="436" t="str">
        <f t="shared" si="1470"/>
        <v>DL3DB53-DL-9</v>
      </c>
      <c r="B7253" s="436">
        <f>COUNTIF(AC$4:AC7253,AC7253)</f>
        <v>9</v>
      </c>
      <c r="C7253" s="436" t="str">
        <f t="shared" si="1471"/>
        <v>DL3DB53-DL</v>
      </c>
      <c r="D7253" s="436">
        <f>VLOOKUP(C7253,'LICH THI'!C:AA,12,0)</f>
        <v>9</v>
      </c>
      <c r="E7253" s="436">
        <f>VLOOKUP(C7253,'LICH THI'!C:AA,13,0)</f>
        <v>9</v>
      </c>
      <c r="F7253" s="436">
        <f t="shared" si="1472"/>
        <v>9</v>
      </c>
      <c r="G7253" s="436">
        <f>VLOOKUP(C7253,'LICH THI'!C:AA,14,0)</f>
        <v>1</v>
      </c>
      <c r="H7253" s="436">
        <f t="shared" si="1473"/>
        <v>1</v>
      </c>
      <c r="I7253" s="436" t="str">
        <f t="shared" si="1474"/>
        <v xml:space="preserve">Hù Văn Quyết </v>
      </c>
      <c r="J7253" s="436"/>
      <c r="K7253" s="436">
        <f t="shared" si="1475"/>
        <v>1</v>
      </c>
      <c r="L7253" s="436" t="str">
        <f t="shared" si="1476"/>
        <v>DL3DB53-DL-1</v>
      </c>
      <c r="M7253" s="436">
        <f t="shared" si="1477"/>
        <v>8</v>
      </c>
      <c r="N7253" s="437">
        <f t="shared" si="1478"/>
        <v>2</v>
      </c>
      <c r="O7253" s="437"/>
      <c r="P7253" s="430" t="str">
        <f t="shared" si="1479"/>
        <v/>
      </c>
      <c r="T7253" s="526" t="s">
        <v>8177</v>
      </c>
      <c r="U7253" s="527">
        <v>1</v>
      </c>
      <c r="V7253" s="528" t="s">
        <v>8155</v>
      </c>
      <c r="W7253" s="533" t="s">
        <v>8127</v>
      </c>
      <c r="X7253" s="533"/>
      <c r="Y7253" s="531" t="s">
        <v>8126</v>
      </c>
      <c r="Z7253" s="532" t="s">
        <v>7388</v>
      </c>
      <c r="AA7253" s="531" t="s">
        <v>8128</v>
      </c>
      <c r="AB7253" s="399" t="str">
        <f t="shared" si="1480"/>
        <v>DL3DB53</v>
      </c>
      <c r="AC7253" s="399" t="str">
        <f t="shared" si="1481"/>
        <v>DL3DB53-DL</v>
      </c>
      <c r="AD7253" t="str">
        <f>Y7253&amp;"-"&amp;VLOOKUP(AC7253,'LICH THI'!C:AA,9,0)</f>
        <v>65DLCD20503-42470</v>
      </c>
      <c r="AE7253">
        <f t="shared" si="1482"/>
        <v>1</v>
      </c>
    </row>
    <row r="7254" spans="1:31" x14ac:dyDescent="0.25">
      <c r="A7254" s="436" t="str">
        <f t="shared" si="1470"/>
        <v>DC1CB20-DL-16</v>
      </c>
      <c r="B7254" s="436">
        <f>COUNTIF(AC$4:AC7254,AC7254)</f>
        <v>16</v>
      </c>
      <c r="C7254" s="436" t="str">
        <f t="shared" si="1471"/>
        <v>DC1CB20-DL</v>
      </c>
      <c r="D7254" s="436">
        <f>VLOOKUP(C7254,'LICH THI'!C:AA,12,0)</f>
        <v>20</v>
      </c>
      <c r="E7254" s="436">
        <f>VLOOKUP(C7254,'LICH THI'!C:AA,13,0)</f>
        <v>20</v>
      </c>
      <c r="F7254" s="436">
        <f t="shared" si="1472"/>
        <v>20</v>
      </c>
      <c r="G7254" s="436">
        <f>VLOOKUP(C7254,'LICH THI'!C:AA,14,0)</f>
        <v>1</v>
      </c>
      <c r="H7254" s="436">
        <f t="shared" si="1473"/>
        <v>1</v>
      </c>
      <c r="I7254" s="436" t="str">
        <f t="shared" si="1474"/>
        <v xml:space="preserve">Bùi Trung Hiếu </v>
      </c>
      <c r="J7254" s="436"/>
      <c r="K7254" s="436">
        <f t="shared" si="1475"/>
        <v>1</v>
      </c>
      <c r="L7254" s="436" t="str">
        <f t="shared" si="1476"/>
        <v>DC1CB20-DL-1</v>
      </c>
      <c r="M7254" s="436">
        <f t="shared" si="1477"/>
        <v>0</v>
      </c>
      <c r="N7254" s="437">
        <f t="shared" si="1478"/>
        <v>17</v>
      </c>
      <c r="O7254" s="437"/>
      <c r="P7254" s="430" t="str">
        <f t="shared" si="1479"/>
        <v/>
      </c>
      <c r="T7254" s="526" t="s">
        <v>8177</v>
      </c>
      <c r="U7254" s="527">
        <v>5</v>
      </c>
      <c r="V7254" s="528" t="s">
        <v>8155</v>
      </c>
      <c r="W7254" s="548" t="s">
        <v>8139</v>
      </c>
      <c r="X7254" s="548"/>
      <c r="Y7254" s="538" t="s">
        <v>8138</v>
      </c>
      <c r="Z7254" s="532" t="s">
        <v>6718</v>
      </c>
      <c r="AA7254" s="538" t="s">
        <v>7185</v>
      </c>
      <c r="AB7254" s="399" t="str">
        <f t="shared" si="1480"/>
        <v>DC1CB20</v>
      </c>
      <c r="AC7254" s="399" t="str">
        <f t="shared" si="1481"/>
        <v>DC1CB20-DL</v>
      </c>
      <c r="AD7254" t="str">
        <f>Y7254&amp;"-"&amp;VLOOKUP(AC7254,'LICH THI'!C:AA,9,0)</f>
        <v>65DLCD20485-42483</v>
      </c>
      <c r="AE7254">
        <f t="shared" si="1482"/>
        <v>1</v>
      </c>
    </row>
    <row r="7255" spans="1:31" x14ac:dyDescent="0.25">
      <c r="A7255" s="436" t="str">
        <f t="shared" si="1470"/>
        <v>DC1CB20-DL-17</v>
      </c>
      <c r="B7255" s="436">
        <f>COUNTIF(AC$4:AC7255,AC7255)</f>
        <v>17</v>
      </c>
      <c r="C7255" s="436" t="str">
        <f t="shared" si="1471"/>
        <v>DC1CB20-DL</v>
      </c>
      <c r="D7255" s="436">
        <f>VLOOKUP(C7255,'LICH THI'!C:AA,12,0)</f>
        <v>20</v>
      </c>
      <c r="E7255" s="436">
        <f>VLOOKUP(C7255,'LICH THI'!C:AA,13,0)</f>
        <v>20</v>
      </c>
      <c r="F7255" s="436">
        <f t="shared" si="1472"/>
        <v>20</v>
      </c>
      <c r="G7255" s="436">
        <f>VLOOKUP(C7255,'LICH THI'!C:AA,14,0)</f>
        <v>1</v>
      </c>
      <c r="H7255" s="436">
        <f t="shared" si="1473"/>
        <v>1</v>
      </c>
      <c r="I7255" s="436" t="str">
        <f t="shared" si="1474"/>
        <v xml:space="preserve">Hoàng Duy Hiếu </v>
      </c>
      <c r="J7255" s="436"/>
      <c r="K7255" s="436">
        <f t="shared" si="1475"/>
        <v>1</v>
      </c>
      <c r="L7255" s="436" t="str">
        <f t="shared" si="1476"/>
        <v>DC1CB20-DL-1</v>
      </c>
      <c r="M7255" s="436">
        <f t="shared" si="1477"/>
        <v>0</v>
      </c>
      <c r="N7255" s="437">
        <f t="shared" si="1478"/>
        <v>18</v>
      </c>
      <c r="O7255" s="437"/>
      <c r="P7255" s="430" t="str">
        <f t="shared" si="1479"/>
        <v/>
      </c>
      <c r="T7255" s="526" t="s">
        <v>8177</v>
      </c>
      <c r="U7255" s="527">
        <v>3</v>
      </c>
      <c r="V7255" s="528" t="s">
        <v>8155</v>
      </c>
      <c r="W7255" s="548" t="s">
        <v>8144</v>
      </c>
      <c r="X7255" s="548"/>
      <c r="Y7255" s="538" t="s">
        <v>8143</v>
      </c>
      <c r="Z7255" s="532" t="s">
        <v>6718</v>
      </c>
      <c r="AA7255" s="538" t="s">
        <v>8145</v>
      </c>
      <c r="AB7255" s="399" t="str">
        <f t="shared" si="1480"/>
        <v>DC1CB20</v>
      </c>
      <c r="AC7255" s="399" t="str">
        <f t="shared" si="1481"/>
        <v>DC1CB20-DL</v>
      </c>
      <c r="AD7255" t="str">
        <f>Y7255&amp;"-"&amp;VLOOKUP(AC7255,'LICH THI'!C:AA,9,0)</f>
        <v>65DLCD20509-42483</v>
      </c>
      <c r="AE7255">
        <f t="shared" si="1482"/>
        <v>1</v>
      </c>
    </row>
    <row r="7256" spans="1:31" x14ac:dyDescent="0.25">
      <c r="A7256" s="436" t="str">
        <f t="shared" si="1470"/>
        <v>DC1CB20-DL-18</v>
      </c>
      <c r="B7256" s="436">
        <f>COUNTIF(AC$4:AC7256,AC7256)</f>
        <v>18</v>
      </c>
      <c r="C7256" s="436" t="str">
        <f t="shared" si="1471"/>
        <v>DC1CB20-DL</v>
      </c>
      <c r="D7256" s="436">
        <f>VLOOKUP(C7256,'LICH THI'!C:AA,12,0)</f>
        <v>20</v>
      </c>
      <c r="E7256" s="436">
        <f>VLOOKUP(C7256,'LICH THI'!C:AA,13,0)</f>
        <v>20</v>
      </c>
      <c r="F7256" s="436">
        <f t="shared" si="1472"/>
        <v>20</v>
      </c>
      <c r="G7256" s="436">
        <f>VLOOKUP(C7256,'LICH THI'!C:AA,14,0)</f>
        <v>1</v>
      </c>
      <c r="H7256" s="436">
        <f t="shared" si="1473"/>
        <v>1</v>
      </c>
      <c r="I7256" s="436" t="str">
        <f t="shared" si="1474"/>
        <v xml:space="preserve">Nguyễn Đức Anh </v>
      </c>
      <c r="J7256" s="436"/>
      <c r="K7256" s="436">
        <f t="shared" si="1475"/>
        <v>1</v>
      </c>
      <c r="L7256" s="436" t="str">
        <f t="shared" si="1476"/>
        <v>DC1CB20-DL-1</v>
      </c>
      <c r="M7256" s="436">
        <f t="shared" si="1477"/>
        <v>0</v>
      </c>
      <c r="N7256" s="437">
        <f t="shared" si="1478"/>
        <v>19</v>
      </c>
      <c r="O7256" s="437"/>
      <c r="P7256" s="430" t="str">
        <f t="shared" si="1479"/>
        <v/>
      </c>
      <c r="T7256" s="526" t="s">
        <v>8177</v>
      </c>
      <c r="U7256" s="527">
        <v>2</v>
      </c>
      <c r="V7256" s="528" t="s">
        <v>8155</v>
      </c>
      <c r="W7256" s="548" t="s">
        <v>8010</v>
      </c>
      <c r="X7256" s="548"/>
      <c r="Y7256" s="538" t="s">
        <v>8009</v>
      </c>
      <c r="Z7256" s="532" t="s">
        <v>6718</v>
      </c>
      <c r="AA7256" s="538" t="s">
        <v>3125</v>
      </c>
      <c r="AB7256" s="399" t="str">
        <f t="shared" si="1480"/>
        <v>DC1CB20</v>
      </c>
      <c r="AC7256" s="399" t="str">
        <f t="shared" si="1481"/>
        <v>DC1CB20-DL</v>
      </c>
      <c r="AD7256" t="str">
        <f>Y7256&amp;"-"&amp;VLOOKUP(AC7256,'LICH THI'!C:AA,9,0)</f>
        <v>65DLCD20506-42483</v>
      </c>
      <c r="AE7256">
        <f t="shared" si="1482"/>
        <v>1</v>
      </c>
    </row>
    <row r="7257" spans="1:31" x14ac:dyDescent="0.25">
      <c r="A7257" s="436" t="str">
        <f t="shared" si="1470"/>
        <v>DC1CB20-DL-19</v>
      </c>
      <c r="B7257" s="436">
        <f>COUNTIF(AC$4:AC7257,AC7257)</f>
        <v>19</v>
      </c>
      <c r="C7257" s="436" t="str">
        <f t="shared" si="1471"/>
        <v>DC1CB20-DL</v>
      </c>
      <c r="D7257" s="436">
        <f>VLOOKUP(C7257,'LICH THI'!C:AA,12,0)</f>
        <v>20</v>
      </c>
      <c r="E7257" s="436">
        <f>VLOOKUP(C7257,'LICH THI'!C:AA,13,0)</f>
        <v>20</v>
      </c>
      <c r="F7257" s="436">
        <f t="shared" si="1472"/>
        <v>20</v>
      </c>
      <c r="G7257" s="436">
        <f>VLOOKUP(C7257,'LICH THI'!C:AA,14,0)</f>
        <v>1</v>
      </c>
      <c r="H7257" s="436">
        <f t="shared" si="1473"/>
        <v>1</v>
      </c>
      <c r="I7257" s="436" t="str">
        <f t="shared" si="1474"/>
        <v xml:space="preserve">Nguyễn Văn Quang </v>
      </c>
      <c r="J7257" s="436"/>
      <c r="K7257" s="436">
        <f t="shared" si="1475"/>
        <v>1</v>
      </c>
      <c r="L7257" s="436" t="str">
        <f t="shared" si="1476"/>
        <v>DC1CB20-DL-1</v>
      </c>
      <c r="M7257" s="436">
        <f t="shared" si="1477"/>
        <v>0</v>
      </c>
      <c r="N7257" s="437">
        <f t="shared" si="1478"/>
        <v>20</v>
      </c>
      <c r="O7257" s="437"/>
      <c r="P7257" s="430" t="str">
        <f t="shared" si="1479"/>
        <v/>
      </c>
      <c r="T7257" s="526" t="s">
        <v>8177</v>
      </c>
      <c r="U7257" s="527">
        <v>4</v>
      </c>
      <c r="V7257" s="528" t="s">
        <v>8155</v>
      </c>
      <c r="W7257" s="533" t="s">
        <v>8112</v>
      </c>
      <c r="X7257" s="533"/>
      <c r="Y7257" s="531" t="s">
        <v>8111</v>
      </c>
      <c r="Z7257" s="532" t="s">
        <v>6718</v>
      </c>
      <c r="AA7257" s="531" t="s">
        <v>4904</v>
      </c>
      <c r="AB7257" s="399" t="str">
        <f t="shared" si="1480"/>
        <v>DC1CB20</v>
      </c>
      <c r="AC7257" s="399" t="str">
        <f t="shared" si="1481"/>
        <v>DC1CB20-DL</v>
      </c>
      <c r="AD7257" t="str">
        <f>Y7257&amp;"-"&amp;VLOOKUP(AC7257,'LICH THI'!C:AA,9,0)</f>
        <v>65DLCD20617-42483</v>
      </c>
      <c r="AE7257">
        <f t="shared" si="1482"/>
        <v>1</v>
      </c>
    </row>
    <row r="7258" spans="1:31" x14ac:dyDescent="0.25">
      <c r="A7258" s="436" t="str">
        <f t="shared" ref="A7258:A7321" si="1483">C7258&amp;"-"&amp;B7258</f>
        <v>DC1CB20-DL-20</v>
      </c>
      <c r="B7258" s="436">
        <f>COUNTIF(AC$4:AC7258,AC7258)</f>
        <v>20</v>
      </c>
      <c r="C7258" s="436" t="str">
        <f t="shared" ref="C7258:C7321" si="1484">_CT_MaHP1</f>
        <v>DC1CB20-DL</v>
      </c>
      <c r="D7258" s="436">
        <f>VLOOKUP(C7258,'LICH THI'!C:AA,12,0)</f>
        <v>20</v>
      </c>
      <c r="E7258" s="436">
        <f>VLOOKUP(C7258,'LICH THI'!C:AA,13,0)</f>
        <v>20</v>
      </c>
      <c r="F7258" s="436">
        <f t="shared" ref="F7258:F7321" si="1485">IF(G7258="","",IF(G7258=H7258,D7258-(H7258-1)*E7258,E7258))</f>
        <v>20</v>
      </c>
      <c r="G7258" s="436">
        <f>VLOOKUP(C7258,'LICH THI'!C:AA,14,0)</f>
        <v>1</v>
      </c>
      <c r="H7258" s="436">
        <f t="shared" ref="H7258:H7321" si="1486">IF(E7258=0,"",TRUNC((B7258+E7258-1)/E7258))</f>
        <v>1</v>
      </c>
      <c r="I7258" s="436" t="str">
        <f t="shared" ref="I7258:I7321" si="1487">W7258&amp;" "&amp;X7258</f>
        <v xml:space="preserve">Phạm Đăng Thưởng </v>
      </c>
      <c r="J7258" s="436"/>
      <c r="K7258" s="436">
        <f t="shared" ref="K7258:K7321" si="1488">IF(G7258=1,1,IF(H7258&lt;G7258,H7258+1,1))</f>
        <v>1</v>
      </c>
      <c r="L7258" s="436" t="str">
        <f t="shared" ref="L7258:L7321" si="1489">C7258&amp;"-"&amp;K7258</f>
        <v>DC1CB20-DL-1</v>
      </c>
      <c r="M7258" s="436">
        <f t="shared" ref="M7258:M7321" si="1490">IF(E7258=0,"",MOD(MID(C7258,6,2),E7258))</f>
        <v>0</v>
      </c>
      <c r="N7258" s="437">
        <f t="shared" ref="N7258:N7321" si="1491">IF(F7258=0,"",(K7258-1)*$N$2+1+MOD(B7258-M7258,F7258))</f>
        <v>1</v>
      </c>
      <c r="O7258" s="437"/>
      <c r="P7258" s="430" t="str">
        <f t="shared" ref="P7258:P7321" si="1492">IF(MOD(20*O7258,10)&lt;&gt;0,"SAI","")</f>
        <v/>
      </c>
      <c r="T7258" s="526" t="s">
        <v>8177</v>
      </c>
      <c r="U7258" s="527">
        <v>1</v>
      </c>
      <c r="V7258" s="528" t="s">
        <v>8155</v>
      </c>
      <c r="W7258" s="548" t="s">
        <v>8076</v>
      </c>
      <c r="X7258" s="548"/>
      <c r="Y7258" s="549" t="s">
        <v>8075</v>
      </c>
      <c r="Z7258" s="532" t="s">
        <v>6718</v>
      </c>
      <c r="AA7258" s="549" t="s">
        <v>3315</v>
      </c>
      <c r="AB7258" s="399" t="str">
        <f t="shared" ref="AB7258:AB7321" si="1493">_CT_MaHP</f>
        <v>DC1CB20</v>
      </c>
      <c r="AC7258" s="399" t="str">
        <f t="shared" ref="AC7258:AC7321" si="1494">_CT_MaHe</f>
        <v>DC1CB20-DL</v>
      </c>
      <c r="AD7258" t="str">
        <f>Y7258&amp;"-"&amp;VLOOKUP(AC7258,'LICH THI'!C:AA,9,0)</f>
        <v>65DLCD20655-42483</v>
      </c>
      <c r="AE7258">
        <f t="shared" ref="AE7258:AE7321" si="1495">COUNTIF(AD7258,AD:AD)</f>
        <v>1</v>
      </c>
    </row>
    <row r="7259" spans="1:31" x14ac:dyDescent="0.25">
      <c r="A7259" s="436" t="str">
        <f t="shared" si="1483"/>
        <v>DL2GT33-DL-47</v>
      </c>
      <c r="B7259" s="436">
        <f>COUNTIF(AC$4:AC7259,AC7259)</f>
        <v>47</v>
      </c>
      <c r="C7259" s="436" t="str">
        <f t="shared" si="1484"/>
        <v>DL2GT33-DL</v>
      </c>
      <c r="D7259" s="436">
        <f>VLOOKUP(C7259,'LICH THI'!C:AA,12,0)</f>
        <v>88</v>
      </c>
      <c r="E7259" s="436">
        <f>VLOOKUP(C7259,'LICH THI'!C:AA,13,0)</f>
        <v>45</v>
      </c>
      <c r="F7259" s="436">
        <f t="shared" si="1485"/>
        <v>43</v>
      </c>
      <c r="G7259" s="436">
        <f>VLOOKUP(C7259,'LICH THI'!C:AA,14,0)</f>
        <v>2</v>
      </c>
      <c r="H7259" s="436">
        <f t="shared" si="1486"/>
        <v>2</v>
      </c>
      <c r="I7259" s="436" t="str">
        <f t="shared" si="1487"/>
        <v>Nguyễn Ngọc  An</v>
      </c>
      <c r="J7259" s="436"/>
      <c r="K7259" s="436">
        <f t="shared" si="1488"/>
        <v>1</v>
      </c>
      <c r="L7259" s="436" t="str">
        <f t="shared" si="1489"/>
        <v>DL2GT33-DL-1</v>
      </c>
      <c r="M7259" s="436">
        <f t="shared" si="1490"/>
        <v>33</v>
      </c>
      <c r="N7259" s="437">
        <f t="shared" si="1491"/>
        <v>15</v>
      </c>
      <c r="O7259" s="437"/>
      <c r="P7259" s="430" t="str">
        <f t="shared" si="1492"/>
        <v/>
      </c>
      <c r="T7259" s="526" t="s">
        <v>8177</v>
      </c>
      <c r="U7259" s="532">
        <v>1</v>
      </c>
      <c r="V7259" s="532" t="s">
        <v>7918</v>
      </c>
      <c r="W7259" s="532" t="s">
        <v>7931</v>
      </c>
      <c r="X7259" s="532" t="s">
        <v>3492</v>
      </c>
      <c r="Y7259" s="532" t="s">
        <v>7932</v>
      </c>
      <c r="Z7259" s="532" t="s">
        <v>7447</v>
      </c>
      <c r="AA7259" s="550" t="s">
        <v>7933</v>
      </c>
      <c r="AB7259" s="399" t="str">
        <f t="shared" si="1493"/>
        <v>DL2GT33</v>
      </c>
      <c r="AC7259" s="399" t="str">
        <f t="shared" si="1494"/>
        <v>DL2GT33-DL</v>
      </c>
      <c r="AD7259" t="str">
        <f>Y7259&amp;"-"&amp;VLOOKUP(AC7259,'LICH THI'!C:AA,9,0)</f>
        <v>65DLCD20604-42484</v>
      </c>
      <c r="AE7259">
        <f t="shared" si="1495"/>
        <v>1</v>
      </c>
    </row>
    <row r="7260" spans="1:31" x14ac:dyDescent="0.25">
      <c r="A7260" s="436" t="str">
        <f t="shared" si="1483"/>
        <v>DL2GT33-DL-48</v>
      </c>
      <c r="B7260" s="436">
        <f>COUNTIF(AC$4:AC7260,AC7260)</f>
        <v>48</v>
      </c>
      <c r="C7260" s="436" t="str">
        <f t="shared" si="1484"/>
        <v>DL2GT33-DL</v>
      </c>
      <c r="D7260" s="436">
        <f>VLOOKUP(C7260,'LICH THI'!C:AA,12,0)</f>
        <v>88</v>
      </c>
      <c r="E7260" s="436">
        <f>VLOOKUP(C7260,'LICH THI'!C:AA,13,0)</f>
        <v>45</v>
      </c>
      <c r="F7260" s="436">
        <f t="shared" si="1485"/>
        <v>43</v>
      </c>
      <c r="G7260" s="436">
        <f>VLOOKUP(C7260,'LICH THI'!C:AA,14,0)</f>
        <v>2</v>
      </c>
      <c r="H7260" s="436">
        <f t="shared" si="1486"/>
        <v>2</v>
      </c>
      <c r="I7260" s="436" t="str">
        <f t="shared" si="1487"/>
        <v>Nguyễn Đức Anh</v>
      </c>
      <c r="J7260" s="436"/>
      <c r="K7260" s="436">
        <f t="shared" si="1488"/>
        <v>1</v>
      </c>
      <c r="L7260" s="436" t="str">
        <f t="shared" si="1489"/>
        <v>DL2GT33-DL-1</v>
      </c>
      <c r="M7260" s="436">
        <f t="shared" si="1490"/>
        <v>33</v>
      </c>
      <c r="N7260" s="437">
        <f t="shared" si="1491"/>
        <v>16</v>
      </c>
      <c r="O7260" s="437"/>
      <c r="P7260" s="430" t="str">
        <f t="shared" si="1492"/>
        <v/>
      </c>
      <c r="T7260" s="526" t="s">
        <v>8177</v>
      </c>
      <c r="U7260" s="532">
        <v>2</v>
      </c>
      <c r="V7260" s="532" t="s">
        <v>7918</v>
      </c>
      <c r="W7260" s="532" t="s">
        <v>3103</v>
      </c>
      <c r="X7260" s="532" t="s">
        <v>2611</v>
      </c>
      <c r="Y7260" s="532" t="s">
        <v>7919</v>
      </c>
      <c r="Z7260" s="532" t="s">
        <v>7447</v>
      </c>
      <c r="AA7260" s="550">
        <v>32519</v>
      </c>
      <c r="AB7260" s="399" t="str">
        <f t="shared" si="1493"/>
        <v>DL2GT33</v>
      </c>
      <c r="AC7260" s="399" t="str">
        <f t="shared" si="1494"/>
        <v>DL2GT33-DL</v>
      </c>
      <c r="AD7260" t="str">
        <f>Y7260&amp;"-"&amp;VLOOKUP(AC7260,'LICH THI'!C:AA,9,0)</f>
        <v>65DLCD21086-42484</v>
      </c>
      <c r="AE7260">
        <f t="shared" si="1495"/>
        <v>1</v>
      </c>
    </row>
    <row r="7261" spans="1:31" x14ac:dyDescent="0.25">
      <c r="A7261" s="436" t="str">
        <f t="shared" si="1483"/>
        <v>DL2GT33-DL-49</v>
      </c>
      <c r="B7261" s="436">
        <f>COUNTIF(AC$4:AC7261,AC7261)</f>
        <v>49</v>
      </c>
      <c r="C7261" s="436" t="str">
        <f t="shared" si="1484"/>
        <v>DL2GT33-DL</v>
      </c>
      <c r="D7261" s="436">
        <f>VLOOKUP(C7261,'LICH THI'!C:AA,12,0)</f>
        <v>88</v>
      </c>
      <c r="E7261" s="436">
        <f>VLOOKUP(C7261,'LICH THI'!C:AA,13,0)</f>
        <v>45</v>
      </c>
      <c r="F7261" s="436">
        <f t="shared" si="1485"/>
        <v>43</v>
      </c>
      <c r="G7261" s="436">
        <f>VLOOKUP(C7261,'LICH THI'!C:AA,14,0)</f>
        <v>2</v>
      </c>
      <c r="H7261" s="436">
        <f t="shared" si="1486"/>
        <v>2</v>
      </c>
      <c r="I7261" s="436" t="str">
        <f t="shared" si="1487"/>
        <v>Cao Trọng  Cường</v>
      </c>
      <c r="J7261" s="436"/>
      <c r="K7261" s="436">
        <f t="shared" si="1488"/>
        <v>1</v>
      </c>
      <c r="L7261" s="436" t="str">
        <f t="shared" si="1489"/>
        <v>DL2GT33-DL-1</v>
      </c>
      <c r="M7261" s="436">
        <f t="shared" si="1490"/>
        <v>33</v>
      </c>
      <c r="N7261" s="437">
        <f t="shared" si="1491"/>
        <v>17</v>
      </c>
      <c r="O7261" s="437"/>
      <c r="P7261" s="430" t="str">
        <f t="shared" si="1492"/>
        <v/>
      </c>
      <c r="T7261" s="526" t="s">
        <v>8177</v>
      </c>
      <c r="U7261" s="532">
        <v>3</v>
      </c>
      <c r="V7261" s="532" t="s">
        <v>7918</v>
      </c>
      <c r="W7261" s="532" t="s">
        <v>7920</v>
      </c>
      <c r="X7261" s="532" t="s">
        <v>2735</v>
      </c>
      <c r="Y7261" s="532" t="s">
        <v>7921</v>
      </c>
      <c r="Z7261" s="532" t="s">
        <v>7447</v>
      </c>
      <c r="AA7261" s="550" t="s">
        <v>7922</v>
      </c>
      <c r="AB7261" s="399" t="str">
        <f t="shared" si="1493"/>
        <v>DL2GT33</v>
      </c>
      <c r="AC7261" s="399" t="str">
        <f t="shared" si="1494"/>
        <v>DL2GT33-DL</v>
      </c>
      <c r="AD7261" t="str">
        <f>Y7261&amp;"-"&amp;VLOOKUP(AC7261,'LICH THI'!C:AA,9,0)</f>
        <v>65DLCD20530-42484</v>
      </c>
      <c r="AE7261">
        <f t="shared" si="1495"/>
        <v>1</v>
      </c>
    </row>
    <row r="7262" spans="1:31" x14ac:dyDescent="0.25">
      <c r="A7262" s="436" t="str">
        <f t="shared" si="1483"/>
        <v>DL2GT33-DL-50</v>
      </c>
      <c r="B7262" s="436">
        <f>COUNTIF(AC$4:AC7262,AC7262)</f>
        <v>50</v>
      </c>
      <c r="C7262" s="436" t="str">
        <f t="shared" si="1484"/>
        <v>DL2GT33-DL</v>
      </c>
      <c r="D7262" s="436">
        <f>VLOOKUP(C7262,'LICH THI'!C:AA,12,0)</f>
        <v>88</v>
      </c>
      <c r="E7262" s="436">
        <f>VLOOKUP(C7262,'LICH THI'!C:AA,13,0)</f>
        <v>45</v>
      </c>
      <c r="F7262" s="436">
        <f t="shared" si="1485"/>
        <v>43</v>
      </c>
      <c r="G7262" s="436">
        <f>VLOOKUP(C7262,'LICH THI'!C:AA,14,0)</f>
        <v>2</v>
      </c>
      <c r="H7262" s="436">
        <f t="shared" si="1486"/>
        <v>2</v>
      </c>
      <c r="I7262" s="436" t="str">
        <f t="shared" si="1487"/>
        <v>Nguyễn Thùy Dung</v>
      </c>
      <c r="J7262" s="436"/>
      <c r="K7262" s="436">
        <f t="shared" si="1488"/>
        <v>1</v>
      </c>
      <c r="L7262" s="436" t="str">
        <f t="shared" si="1489"/>
        <v>DL2GT33-DL-1</v>
      </c>
      <c r="M7262" s="436">
        <f t="shared" si="1490"/>
        <v>33</v>
      </c>
      <c r="N7262" s="437">
        <f t="shared" si="1491"/>
        <v>18</v>
      </c>
      <c r="O7262" s="437"/>
      <c r="P7262" s="430" t="str">
        <f t="shared" si="1492"/>
        <v/>
      </c>
      <c r="T7262" s="526" t="s">
        <v>8177</v>
      </c>
      <c r="U7262" s="532">
        <v>4</v>
      </c>
      <c r="V7262" s="532" t="s">
        <v>7918</v>
      </c>
      <c r="W7262" s="532" t="s">
        <v>2669</v>
      </c>
      <c r="X7262" s="532" t="s">
        <v>3823</v>
      </c>
      <c r="Y7262" s="532" t="s">
        <v>7923</v>
      </c>
      <c r="Z7262" s="532" t="s">
        <v>7447</v>
      </c>
      <c r="AA7262" s="550">
        <v>34153</v>
      </c>
      <c r="AB7262" s="399" t="str">
        <f t="shared" si="1493"/>
        <v>DL2GT33</v>
      </c>
      <c r="AC7262" s="399" t="str">
        <f t="shared" si="1494"/>
        <v>DL2GT33-DL</v>
      </c>
      <c r="AD7262" t="str">
        <f>Y7262&amp;"-"&amp;VLOOKUP(AC7262,'LICH THI'!C:AA,9,0)</f>
        <v>65DLCD20668-42484</v>
      </c>
      <c r="AE7262">
        <f t="shared" si="1495"/>
        <v>1</v>
      </c>
    </row>
    <row r="7263" spans="1:31" x14ac:dyDescent="0.25">
      <c r="A7263" s="436" t="str">
        <f t="shared" si="1483"/>
        <v>DL2GT33-DL-51</v>
      </c>
      <c r="B7263" s="436">
        <f>COUNTIF(AC$4:AC7263,AC7263)</f>
        <v>51</v>
      </c>
      <c r="C7263" s="436" t="str">
        <f t="shared" si="1484"/>
        <v>DL2GT33-DL</v>
      </c>
      <c r="D7263" s="436">
        <f>VLOOKUP(C7263,'LICH THI'!C:AA,12,0)</f>
        <v>88</v>
      </c>
      <c r="E7263" s="436">
        <f>VLOOKUP(C7263,'LICH THI'!C:AA,13,0)</f>
        <v>45</v>
      </c>
      <c r="F7263" s="436">
        <f t="shared" si="1485"/>
        <v>43</v>
      </c>
      <c r="G7263" s="436">
        <f>VLOOKUP(C7263,'LICH THI'!C:AA,14,0)</f>
        <v>2</v>
      </c>
      <c r="H7263" s="436">
        <f t="shared" si="1486"/>
        <v>2</v>
      </c>
      <c r="I7263" s="436" t="str">
        <f t="shared" si="1487"/>
        <v>Tạ Minh Dương</v>
      </c>
      <c r="J7263" s="436"/>
      <c r="K7263" s="436">
        <f t="shared" si="1488"/>
        <v>1</v>
      </c>
      <c r="L7263" s="436" t="str">
        <f t="shared" si="1489"/>
        <v>DL2GT33-DL-1</v>
      </c>
      <c r="M7263" s="436">
        <f t="shared" si="1490"/>
        <v>33</v>
      </c>
      <c r="N7263" s="437">
        <f t="shared" si="1491"/>
        <v>19</v>
      </c>
      <c r="O7263" s="437"/>
      <c r="P7263" s="430" t="str">
        <f t="shared" si="1492"/>
        <v/>
      </c>
      <c r="T7263" s="526" t="s">
        <v>8177</v>
      </c>
      <c r="U7263" s="532">
        <v>5</v>
      </c>
      <c r="V7263" s="532" t="s">
        <v>7918</v>
      </c>
      <c r="W7263" s="532" t="s">
        <v>7958</v>
      </c>
      <c r="X7263" s="532" t="s">
        <v>2601</v>
      </c>
      <c r="Y7263" s="532" t="s">
        <v>7959</v>
      </c>
      <c r="Z7263" s="532" t="s">
        <v>7447</v>
      </c>
      <c r="AA7263" s="550" t="s">
        <v>2965</v>
      </c>
      <c r="AB7263" s="399" t="str">
        <f t="shared" si="1493"/>
        <v>DL2GT33</v>
      </c>
      <c r="AC7263" s="399" t="str">
        <f t="shared" si="1494"/>
        <v>DL2GT33-DL</v>
      </c>
      <c r="AD7263" t="str">
        <f>Y7263&amp;"-"&amp;VLOOKUP(AC7263,'LICH THI'!C:AA,9,0)</f>
        <v>65DLCD11158-42484</v>
      </c>
      <c r="AE7263">
        <f t="shared" si="1495"/>
        <v>1</v>
      </c>
    </row>
    <row r="7264" spans="1:31" x14ac:dyDescent="0.25">
      <c r="A7264" s="436" t="str">
        <f t="shared" si="1483"/>
        <v>DL2GT33-DL-52</v>
      </c>
      <c r="B7264" s="436">
        <f>COUNTIF(AC$4:AC7264,AC7264)</f>
        <v>52</v>
      </c>
      <c r="C7264" s="436" t="str">
        <f t="shared" si="1484"/>
        <v>DL2GT33-DL</v>
      </c>
      <c r="D7264" s="436">
        <f>VLOOKUP(C7264,'LICH THI'!C:AA,12,0)</f>
        <v>88</v>
      </c>
      <c r="E7264" s="436">
        <f>VLOOKUP(C7264,'LICH THI'!C:AA,13,0)</f>
        <v>45</v>
      </c>
      <c r="F7264" s="436">
        <f t="shared" si="1485"/>
        <v>43</v>
      </c>
      <c r="G7264" s="436">
        <f>VLOOKUP(C7264,'LICH THI'!C:AA,14,0)</f>
        <v>2</v>
      </c>
      <c r="H7264" s="436">
        <f t="shared" si="1486"/>
        <v>2</v>
      </c>
      <c r="I7264" s="436" t="str">
        <f t="shared" si="1487"/>
        <v>Đặng Văn  Đồng</v>
      </c>
      <c r="J7264" s="436"/>
      <c r="K7264" s="436">
        <f t="shared" si="1488"/>
        <v>1</v>
      </c>
      <c r="L7264" s="436" t="str">
        <f t="shared" si="1489"/>
        <v>DL2GT33-DL-1</v>
      </c>
      <c r="M7264" s="436">
        <f t="shared" si="1490"/>
        <v>33</v>
      </c>
      <c r="N7264" s="437">
        <f t="shared" si="1491"/>
        <v>20</v>
      </c>
      <c r="O7264" s="437"/>
      <c r="P7264" s="430" t="str">
        <f t="shared" si="1492"/>
        <v/>
      </c>
      <c r="T7264" s="526" t="s">
        <v>8177</v>
      </c>
      <c r="U7264" s="532">
        <v>6</v>
      </c>
      <c r="V7264" s="532" t="s">
        <v>7918</v>
      </c>
      <c r="W7264" s="532" t="s">
        <v>7960</v>
      </c>
      <c r="X7264" s="532" t="s">
        <v>2830</v>
      </c>
      <c r="Y7264" s="532" t="s">
        <v>7961</v>
      </c>
      <c r="Z7264" s="532" t="s">
        <v>7447</v>
      </c>
      <c r="AA7264" s="550">
        <v>34251</v>
      </c>
      <c r="AB7264" s="399" t="str">
        <f t="shared" si="1493"/>
        <v>DL2GT33</v>
      </c>
      <c r="AC7264" s="399" t="str">
        <f t="shared" si="1494"/>
        <v>DL2GT33-DL</v>
      </c>
      <c r="AD7264" t="str">
        <f>Y7264&amp;"-"&amp;VLOOKUP(AC7264,'LICH THI'!C:AA,9,0)</f>
        <v>65DLCD20683-42484</v>
      </c>
      <c r="AE7264">
        <f t="shared" si="1495"/>
        <v>1</v>
      </c>
    </row>
    <row r="7265" spans="1:31" x14ac:dyDescent="0.25">
      <c r="A7265" s="436" t="str">
        <f t="shared" si="1483"/>
        <v>DL2GT33-DL-53</v>
      </c>
      <c r="B7265" s="436">
        <f>COUNTIF(AC$4:AC7265,AC7265)</f>
        <v>53</v>
      </c>
      <c r="C7265" s="436" t="str">
        <f t="shared" si="1484"/>
        <v>DL2GT33-DL</v>
      </c>
      <c r="D7265" s="436">
        <f>VLOOKUP(C7265,'LICH THI'!C:AA,12,0)</f>
        <v>88</v>
      </c>
      <c r="E7265" s="436">
        <f>VLOOKUP(C7265,'LICH THI'!C:AA,13,0)</f>
        <v>45</v>
      </c>
      <c r="F7265" s="436">
        <f t="shared" si="1485"/>
        <v>43</v>
      </c>
      <c r="G7265" s="436">
        <f>VLOOKUP(C7265,'LICH THI'!C:AA,14,0)</f>
        <v>2</v>
      </c>
      <c r="H7265" s="436">
        <f t="shared" si="1486"/>
        <v>2</v>
      </c>
      <c r="I7265" s="436" t="str">
        <f t="shared" si="1487"/>
        <v>Hoàng Trung  Đức</v>
      </c>
      <c r="J7265" s="436"/>
      <c r="K7265" s="436">
        <f t="shared" si="1488"/>
        <v>1</v>
      </c>
      <c r="L7265" s="436" t="str">
        <f t="shared" si="1489"/>
        <v>DL2GT33-DL-1</v>
      </c>
      <c r="M7265" s="436">
        <f t="shared" si="1490"/>
        <v>33</v>
      </c>
      <c r="N7265" s="437">
        <f t="shared" si="1491"/>
        <v>21</v>
      </c>
      <c r="O7265" s="437"/>
      <c r="P7265" s="430" t="str">
        <f t="shared" si="1492"/>
        <v/>
      </c>
      <c r="T7265" s="526" t="s">
        <v>8177</v>
      </c>
      <c r="U7265" s="532">
        <v>7</v>
      </c>
      <c r="V7265" s="532" t="s">
        <v>7918</v>
      </c>
      <c r="W7265" s="532" t="s">
        <v>7941</v>
      </c>
      <c r="X7265" s="532" t="s">
        <v>2948</v>
      </c>
      <c r="Y7265" s="532" t="s">
        <v>7942</v>
      </c>
      <c r="Z7265" s="532" t="s">
        <v>7447</v>
      </c>
      <c r="AA7265" s="550">
        <v>33521</v>
      </c>
      <c r="AB7265" s="399" t="str">
        <f t="shared" si="1493"/>
        <v>DL2GT33</v>
      </c>
      <c r="AC7265" s="399" t="str">
        <f t="shared" si="1494"/>
        <v>DL2GT33-DL</v>
      </c>
      <c r="AD7265" t="str">
        <f>Y7265&amp;"-"&amp;VLOOKUP(AC7265,'LICH THI'!C:AA,9,0)</f>
        <v>65DLCD21066-42484</v>
      </c>
      <c r="AE7265">
        <f t="shared" si="1495"/>
        <v>1</v>
      </c>
    </row>
    <row r="7266" spans="1:31" x14ac:dyDescent="0.25">
      <c r="A7266" s="436" t="str">
        <f t="shared" si="1483"/>
        <v>DL2GT33-DL-54</v>
      </c>
      <c r="B7266" s="436">
        <f>COUNTIF(AC$4:AC7266,AC7266)</f>
        <v>54</v>
      </c>
      <c r="C7266" s="436" t="str">
        <f t="shared" si="1484"/>
        <v>DL2GT33-DL</v>
      </c>
      <c r="D7266" s="436">
        <f>VLOOKUP(C7266,'LICH THI'!C:AA,12,0)</f>
        <v>88</v>
      </c>
      <c r="E7266" s="436">
        <f>VLOOKUP(C7266,'LICH THI'!C:AA,13,0)</f>
        <v>45</v>
      </c>
      <c r="F7266" s="436">
        <f t="shared" si="1485"/>
        <v>43</v>
      </c>
      <c r="G7266" s="436">
        <f>VLOOKUP(C7266,'LICH THI'!C:AA,14,0)</f>
        <v>2</v>
      </c>
      <c r="H7266" s="436">
        <f t="shared" si="1486"/>
        <v>2</v>
      </c>
      <c r="I7266" s="436" t="str">
        <f t="shared" si="1487"/>
        <v>Hoàng Văn Đức</v>
      </c>
      <c r="J7266" s="436"/>
      <c r="K7266" s="436">
        <f t="shared" si="1488"/>
        <v>1</v>
      </c>
      <c r="L7266" s="436" t="str">
        <f t="shared" si="1489"/>
        <v>DL2GT33-DL-1</v>
      </c>
      <c r="M7266" s="436">
        <f t="shared" si="1490"/>
        <v>33</v>
      </c>
      <c r="N7266" s="437">
        <f t="shared" si="1491"/>
        <v>22</v>
      </c>
      <c r="O7266" s="437"/>
      <c r="P7266" s="430" t="str">
        <f t="shared" si="1492"/>
        <v/>
      </c>
      <c r="T7266" s="526" t="s">
        <v>8177</v>
      </c>
      <c r="U7266" s="532">
        <v>8</v>
      </c>
      <c r="V7266" s="532" t="s">
        <v>7918</v>
      </c>
      <c r="W7266" s="554" t="s">
        <v>2966</v>
      </c>
      <c r="X7266" s="555" t="s">
        <v>2948</v>
      </c>
      <c r="Y7266" s="532" t="s">
        <v>7962</v>
      </c>
      <c r="Z7266" s="532" t="s">
        <v>7447</v>
      </c>
      <c r="AA7266" s="550" t="s">
        <v>4266</v>
      </c>
      <c r="AB7266" s="399" t="str">
        <f t="shared" si="1493"/>
        <v>DL2GT33</v>
      </c>
      <c r="AC7266" s="399" t="str">
        <f t="shared" si="1494"/>
        <v>DL2GT33-DL</v>
      </c>
      <c r="AD7266" t="str">
        <f>Y7266&amp;"-"&amp;VLOOKUP(AC7266,'LICH THI'!C:AA,9,0)</f>
        <v>65DLCD20628-42484</v>
      </c>
      <c r="AE7266">
        <f t="shared" si="1495"/>
        <v>1</v>
      </c>
    </row>
    <row r="7267" spans="1:31" x14ac:dyDescent="0.25">
      <c r="A7267" s="436" t="str">
        <f t="shared" si="1483"/>
        <v>DL2GT33-DL-55</v>
      </c>
      <c r="B7267" s="436">
        <f>COUNTIF(AC$4:AC7267,AC7267)</f>
        <v>55</v>
      </c>
      <c r="C7267" s="436" t="str">
        <f t="shared" si="1484"/>
        <v>DL2GT33-DL</v>
      </c>
      <c r="D7267" s="436">
        <f>VLOOKUP(C7267,'LICH THI'!C:AA,12,0)</f>
        <v>88</v>
      </c>
      <c r="E7267" s="436">
        <f>VLOOKUP(C7267,'LICH THI'!C:AA,13,0)</f>
        <v>45</v>
      </c>
      <c r="F7267" s="436">
        <f t="shared" si="1485"/>
        <v>43</v>
      </c>
      <c r="G7267" s="436">
        <f>VLOOKUP(C7267,'LICH THI'!C:AA,14,0)</f>
        <v>2</v>
      </c>
      <c r="H7267" s="436">
        <f t="shared" si="1486"/>
        <v>2</v>
      </c>
      <c r="I7267" s="436" t="str">
        <f t="shared" si="1487"/>
        <v>Lâm Văn Giang</v>
      </c>
      <c r="J7267" s="436"/>
      <c r="K7267" s="436">
        <f t="shared" si="1488"/>
        <v>1</v>
      </c>
      <c r="L7267" s="436" t="str">
        <f t="shared" si="1489"/>
        <v>DL2GT33-DL-1</v>
      </c>
      <c r="M7267" s="436">
        <f t="shared" si="1490"/>
        <v>33</v>
      </c>
      <c r="N7267" s="437">
        <f t="shared" si="1491"/>
        <v>23</v>
      </c>
      <c r="O7267" s="437"/>
      <c r="P7267" s="430" t="str">
        <f t="shared" si="1492"/>
        <v/>
      </c>
      <c r="T7267" s="526" t="s">
        <v>8177</v>
      </c>
      <c r="U7267" s="532">
        <v>9</v>
      </c>
      <c r="V7267" s="532" t="s">
        <v>7918</v>
      </c>
      <c r="W7267" s="532" t="s">
        <v>7963</v>
      </c>
      <c r="X7267" s="532" t="s">
        <v>3558</v>
      </c>
      <c r="Y7267" s="532" t="s">
        <v>7964</v>
      </c>
      <c r="Z7267" s="532" t="s">
        <v>7447</v>
      </c>
      <c r="AA7267" s="550" t="s">
        <v>7965</v>
      </c>
      <c r="AB7267" s="399" t="str">
        <f t="shared" si="1493"/>
        <v>DL2GT33</v>
      </c>
      <c r="AC7267" s="399" t="str">
        <f t="shared" si="1494"/>
        <v>DL2GT33-DL</v>
      </c>
      <c r="AD7267" t="str">
        <f>Y7267&amp;"-"&amp;VLOOKUP(AC7267,'LICH THI'!C:AA,9,0)</f>
        <v>65DLCD20488-42484</v>
      </c>
      <c r="AE7267">
        <f t="shared" si="1495"/>
        <v>1</v>
      </c>
    </row>
    <row r="7268" spans="1:31" x14ac:dyDescent="0.25">
      <c r="A7268" s="436" t="str">
        <f t="shared" si="1483"/>
        <v>DL2GT33-DL-56</v>
      </c>
      <c r="B7268" s="436">
        <f>COUNTIF(AC$4:AC7268,AC7268)</f>
        <v>56</v>
      </c>
      <c r="C7268" s="436" t="str">
        <f t="shared" si="1484"/>
        <v>DL2GT33-DL</v>
      </c>
      <c r="D7268" s="436">
        <f>VLOOKUP(C7268,'LICH THI'!C:AA,12,0)</f>
        <v>88</v>
      </c>
      <c r="E7268" s="436">
        <f>VLOOKUP(C7268,'LICH THI'!C:AA,13,0)</f>
        <v>45</v>
      </c>
      <c r="F7268" s="436">
        <f t="shared" si="1485"/>
        <v>43</v>
      </c>
      <c r="G7268" s="436">
        <f>VLOOKUP(C7268,'LICH THI'!C:AA,14,0)</f>
        <v>2</v>
      </c>
      <c r="H7268" s="436">
        <f t="shared" si="1486"/>
        <v>2</v>
      </c>
      <c r="I7268" s="436" t="str">
        <f t="shared" si="1487"/>
        <v>Phạm Huy Hiệp</v>
      </c>
      <c r="J7268" s="436"/>
      <c r="K7268" s="436">
        <f t="shared" si="1488"/>
        <v>1</v>
      </c>
      <c r="L7268" s="436" t="str">
        <f t="shared" si="1489"/>
        <v>DL2GT33-DL-1</v>
      </c>
      <c r="M7268" s="436">
        <f t="shared" si="1490"/>
        <v>33</v>
      </c>
      <c r="N7268" s="437">
        <f t="shared" si="1491"/>
        <v>24</v>
      </c>
      <c r="O7268" s="437"/>
      <c r="P7268" s="430" t="str">
        <f t="shared" si="1492"/>
        <v/>
      </c>
      <c r="T7268" s="526" t="s">
        <v>8177</v>
      </c>
      <c r="U7268" s="532">
        <v>10</v>
      </c>
      <c r="V7268" s="532" t="s">
        <v>7918</v>
      </c>
      <c r="W7268" s="554" t="s">
        <v>7943</v>
      </c>
      <c r="X7268" s="555" t="s">
        <v>4886</v>
      </c>
      <c r="Y7268" s="532" t="s">
        <v>7944</v>
      </c>
      <c r="Z7268" s="532" t="s">
        <v>7447</v>
      </c>
      <c r="AA7268" s="550" t="s">
        <v>7945</v>
      </c>
      <c r="AB7268" s="399" t="str">
        <f t="shared" si="1493"/>
        <v>DL2GT33</v>
      </c>
      <c r="AC7268" s="399" t="str">
        <f t="shared" si="1494"/>
        <v>DL2GT33-DL</v>
      </c>
      <c r="AD7268" t="str">
        <f>Y7268&amp;"-"&amp;VLOOKUP(AC7268,'LICH THI'!C:AA,9,0)</f>
        <v>65DLCD20725-42484</v>
      </c>
      <c r="AE7268">
        <f t="shared" si="1495"/>
        <v>1</v>
      </c>
    </row>
    <row r="7269" spans="1:31" x14ac:dyDescent="0.25">
      <c r="A7269" s="436" t="str">
        <f t="shared" si="1483"/>
        <v>DL2GT33-DL-57</v>
      </c>
      <c r="B7269" s="436">
        <f>COUNTIF(AC$4:AC7269,AC7269)</f>
        <v>57</v>
      </c>
      <c r="C7269" s="436" t="str">
        <f t="shared" si="1484"/>
        <v>DL2GT33-DL</v>
      </c>
      <c r="D7269" s="436">
        <f>VLOOKUP(C7269,'LICH THI'!C:AA,12,0)</f>
        <v>88</v>
      </c>
      <c r="E7269" s="436">
        <f>VLOOKUP(C7269,'LICH THI'!C:AA,13,0)</f>
        <v>45</v>
      </c>
      <c r="F7269" s="436">
        <f t="shared" si="1485"/>
        <v>43</v>
      </c>
      <c r="G7269" s="436">
        <f>VLOOKUP(C7269,'LICH THI'!C:AA,14,0)</f>
        <v>2</v>
      </c>
      <c r="H7269" s="436">
        <f t="shared" si="1486"/>
        <v>2</v>
      </c>
      <c r="I7269" s="436" t="str">
        <f t="shared" si="1487"/>
        <v>Lê Văn  Hoan</v>
      </c>
      <c r="J7269" s="436"/>
      <c r="K7269" s="436">
        <f t="shared" si="1488"/>
        <v>1</v>
      </c>
      <c r="L7269" s="436" t="str">
        <f t="shared" si="1489"/>
        <v>DL2GT33-DL-1</v>
      </c>
      <c r="M7269" s="436">
        <f t="shared" si="1490"/>
        <v>33</v>
      </c>
      <c r="N7269" s="437">
        <f t="shared" si="1491"/>
        <v>25</v>
      </c>
      <c r="O7269" s="437"/>
      <c r="P7269" s="430" t="str">
        <f t="shared" si="1492"/>
        <v/>
      </c>
      <c r="T7269" s="526" t="s">
        <v>8177</v>
      </c>
      <c r="U7269" s="532">
        <v>11</v>
      </c>
      <c r="V7269" s="532" t="s">
        <v>7918</v>
      </c>
      <c r="W7269" s="532" t="s">
        <v>7966</v>
      </c>
      <c r="X7269" s="532" t="s">
        <v>4684</v>
      </c>
      <c r="Y7269" s="532" t="s">
        <v>7967</v>
      </c>
      <c r="Z7269" s="532" t="s">
        <v>7447</v>
      </c>
      <c r="AA7269" s="550">
        <v>33793</v>
      </c>
      <c r="AB7269" s="399" t="str">
        <f t="shared" si="1493"/>
        <v>DL2GT33</v>
      </c>
      <c r="AC7269" s="399" t="str">
        <f t="shared" si="1494"/>
        <v>DL2GT33-DL</v>
      </c>
      <c r="AD7269" t="str">
        <f>Y7269&amp;"-"&amp;VLOOKUP(AC7269,'LICH THI'!C:AA,9,0)</f>
        <v>65DLCD21060-42484</v>
      </c>
      <c r="AE7269">
        <f t="shared" si="1495"/>
        <v>1</v>
      </c>
    </row>
    <row r="7270" spans="1:31" x14ac:dyDescent="0.25">
      <c r="A7270" s="436" t="str">
        <f t="shared" si="1483"/>
        <v>DL2GT33-DL-58</v>
      </c>
      <c r="B7270" s="436">
        <f>COUNTIF(AC$4:AC7270,AC7270)</f>
        <v>58</v>
      </c>
      <c r="C7270" s="436" t="str">
        <f t="shared" si="1484"/>
        <v>DL2GT33-DL</v>
      </c>
      <c r="D7270" s="436">
        <f>VLOOKUP(C7270,'LICH THI'!C:AA,12,0)</f>
        <v>88</v>
      </c>
      <c r="E7270" s="436">
        <f>VLOOKUP(C7270,'LICH THI'!C:AA,13,0)</f>
        <v>45</v>
      </c>
      <c r="F7270" s="436">
        <f t="shared" si="1485"/>
        <v>43</v>
      </c>
      <c r="G7270" s="436">
        <f>VLOOKUP(C7270,'LICH THI'!C:AA,14,0)</f>
        <v>2</v>
      </c>
      <c r="H7270" s="436">
        <f t="shared" si="1486"/>
        <v>2</v>
      </c>
      <c r="I7270" s="436" t="str">
        <f t="shared" si="1487"/>
        <v>Đặng Huy Hoàng</v>
      </c>
      <c r="J7270" s="436"/>
      <c r="K7270" s="436">
        <f t="shared" si="1488"/>
        <v>1</v>
      </c>
      <c r="L7270" s="436" t="str">
        <f t="shared" si="1489"/>
        <v>DL2GT33-DL-1</v>
      </c>
      <c r="M7270" s="436">
        <f t="shared" si="1490"/>
        <v>33</v>
      </c>
      <c r="N7270" s="437">
        <f t="shared" si="1491"/>
        <v>26</v>
      </c>
      <c r="O7270" s="437"/>
      <c r="P7270" s="430" t="str">
        <f t="shared" si="1492"/>
        <v/>
      </c>
      <c r="T7270" s="526" t="s">
        <v>8177</v>
      </c>
      <c r="U7270" s="532">
        <v>12</v>
      </c>
      <c r="V7270" s="532" t="s">
        <v>7918</v>
      </c>
      <c r="W7270" s="532" t="s">
        <v>7968</v>
      </c>
      <c r="X7270" s="532" t="s">
        <v>2834</v>
      </c>
      <c r="Y7270" s="532" t="s">
        <v>7969</v>
      </c>
      <c r="Z7270" s="532" t="s">
        <v>7447</v>
      </c>
      <c r="AA7270" s="550" t="s">
        <v>7970</v>
      </c>
      <c r="AB7270" s="399" t="str">
        <f t="shared" si="1493"/>
        <v>DL2GT33</v>
      </c>
      <c r="AC7270" s="399" t="str">
        <f t="shared" si="1494"/>
        <v>DL2GT33-DL</v>
      </c>
      <c r="AD7270" t="str">
        <f>Y7270&amp;"-"&amp;VLOOKUP(AC7270,'LICH THI'!C:AA,9,0)</f>
        <v>65DLCD20577-42484</v>
      </c>
      <c r="AE7270">
        <f t="shared" si="1495"/>
        <v>1</v>
      </c>
    </row>
    <row r="7271" spans="1:31" x14ac:dyDescent="0.25">
      <c r="A7271" s="436" t="str">
        <f t="shared" si="1483"/>
        <v>DL2GT33-DL-59</v>
      </c>
      <c r="B7271" s="436">
        <f>COUNTIF(AC$4:AC7271,AC7271)</f>
        <v>59</v>
      </c>
      <c r="C7271" s="436" t="str">
        <f t="shared" si="1484"/>
        <v>DL2GT33-DL</v>
      </c>
      <c r="D7271" s="436">
        <f>VLOOKUP(C7271,'LICH THI'!C:AA,12,0)</f>
        <v>88</v>
      </c>
      <c r="E7271" s="436">
        <f>VLOOKUP(C7271,'LICH THI'!C:AA,13,0)</f>
        <v>45</v>
      </c>
      <c r="F7271" s="436">
        <f t="shared" si="1485"/>
        <v>43</v>
      </c>
      <c r="G7271" s="436">
        <f>VLOOKUP(C7271,'LICH THI'!C:AA,14,0)</f>
        <v>2</v>
      </c>
      <c r="H7271" s="436">
        <f t="shared" si="1486"/>
        <v>2</v>
      </c>
      <c r="I7271" s="436" t="str">
        <f t="shared" si="1487"/>
        <v>Phan Văn  Huy</v>
      </c>
      <c r="J7271" s="436"/>
      <c r="K7271" s="436">
        <f t="shared" si="1488"/>
        <v>1</v>
      </c>
      <c r="L7271" s="436" t="str">
        <f t="shared" si="1489"/>
        <v>DL2GT33-DL-1</v>
      </c>
      <c r="M7271" s="436">
        <f t="shared" si="1490"/>
        <v>33</v>
      </c>
      <c r="N7271" s="437">
        <f t="shared" si="1491"/>
        <v>27</v>
      </c>
      <c r="O7271" s="437"/>
      <c r="P7271" s="430" t="str">
        <f t="shared" si="1492"/>
        <v/>
      </c>
      <c r="T7271" s="526" t="s">
        <v>8177</v>
      </c>
      <c r="U7271" s="532">
        <v>13</v>
      </c>
      <c r="V7271" s="532" t="s">
        <v>7918</v>
      </c>
      <c r="W7271" s="554" t="s">
        <v>7971</v>
      </c>
      <c r="X7271" s="555" t="s">
        <v>2911</v>
      </c>
      <c r="Y7271" s="532" t="s">
        <v>7972</v>
      </c>
      <c r="Z7271" s="532" t="s">
        <v>7447</v>
      </c>
      <c r="AA7271" s="550">
        <v>34160</v>
      </c>
      <c r="AB7271" s="399" t="str">
        <f t="shared" si="1493"/>
        <v>DL2GT33</v>
      </c>
      <c r="AC7271" s="399" t="str">
        <f t="shared" si="1494"/>
        <v>DL2GT33-DL</v>
      </c>
      <c r="AD7271" t="str">
        <f>Y7271&amp;"-"&amp;VLOOKUP(AC7271,'LICH THI'!C:AA,9,0)</f>
        <v>65DLCD10761-42484</v>
      </c>
      <c r="AE7271">
        <f t="shared" si="1495"/>
        <v>1</v>
      </c>
    </row>
    <row r="7272" spans="1:31" x14ac:dyDescent="0.25">
      <c r="A7272" s="436" t="str">
        <f t="shared" si="1483"/>
        <v>DL2GT33-DL-60</v>
      </c>
      <c r="B7272" s="436">
        <f>COUNTIF(AC$4:AC7272,AC7272)</f>
        <v>60</v>
      </c>
      <c r="C7272" s="436" t="str">
        <f t="shared" si="1484"/>
        <v>DL2GT33-DL</v>
      </c>
      <c r="D7272" s="436">
        <f>VLOOKUP(C7272,'LICH THI'!C:AA,12,0)</f>
        <v>88</v>
      </c>
      <c r="E7272" s="436">
        <f>VLOOKUP(C7272,'LICH THI'!C:AA,13,0)</f>
        <v>45</v>
      </c>
      <c r="F7272" s="436">
        <f t="shared" si="1485"/>
        <v>43</v>
      </c>
      <c r="G7272" s="436">
        <f>VLOOKUP(C7272,'LICH THI'!C:AA,14,0)</f>
        <v>2</v>
      </c>
      <c r="H7272" s="436">
        <f t="shared" si="1486"/>
        <v>2</v>
      </c>
      <c r="I7272" s="436" t="str">
        <f t="shared" si="1487"/>
        <v>Nguyễn Đình Huyên</v>
      </c>
      <c r="J7272" s="436"/>
      <c r="K7272" s="436">
        <f t="shared" si="1488"/>
        <v>1</v>
      </c>
      <c r="L7272" s="436" t="str">
        <f t="shared" si="1489"/>
        <v>DL2GT33-DL-1</v>
      </c>
      <c r="M7272" s="436">
        <f t="shared" si="1490"/>
        <v>33</v>
      </c>
      <c r="N7272" s="437">
        <f t="shared" si="1491"/>
        <v>28</v>
      </c>
      <c r="O7272" s="437"/>
      <c r="P7272" s="430" t="str">
        <f t="shared" si="1492"/>
        <v/>
      </c>
      <c r="T7272" s="526" t="s">
        <v>8177</v>
      </c>
      <c r="U7272" s="532">
        <v>14</v>
      </c>
      <c r="V7272" s="532" t="s">
        <v>7918</v>
      </c>
      <c r="W7272" s="532" t="s">
        <v>2780</v>
      </c>
      <c r="X7272" s="532" t="s">
        <v>7973</v>
      </c>
      <c r="Y7272" s="532" t="s">
        <v>7974</v>
      </c>
      <c r="Z7272" s="532" t="s">
        <v>7447</v>
      </c>
      <c r="AA7272" s="550" t="s">
        <v>7975</v>
      </c>
      <c r="AB7272" s="399" t="str">
        <f t="shared" si="1493"/>
        <v>DL2GT33</v>
      </c>
      <c r="AC7272" s="399" t="str">
        <f t="shared" si="1494"/>
        <v>DL2GT33-DL</v>
      </c>
      <c r="AD7272" t="str">
        <f>Y7272&amp;"-"&amp;VLOOKUP(AC7272,'LICH THI'!C:AA,9,0)</f>
        <v>65DLCD11151-42484</v>
      </c>
      <c r="AE7272">
        <f t="shared" si="1495"/>
        <v>1</v>
      </c>
    </row>
    <row r="7273" spans="1:31" x14ac:dyDescent="0.25">
      <c r="A7273" s="436" t="str">
        <f t="shared" si="1483"/>
        <v>DL2GT33-DL-61</v>
      </c>
      <c r="B7273" s="436">
        <f>COUNTIF(AC$4:AC7273,AC7273)</f>
        <v>61</v>
      </c>
      <c r="C7273" s="436" t="str">
        <f t="shared" si="1484"/>
        <v>DL2GT33-DL</v>
      </c>
      <c r="D7273" s="436">
        <f>VLOOKUP(C7273,'LICH THI'!C:AA,12,0)</f>
        <v>88</v>
      </c>
      <c r="E7273" s="436">
        <f>VLOOKUP(C7273,'LICH THI'!C:AA,13,0)</f>
        <v>45</v>
      </c>
      <c r="F7273" s="436">
        <f t="shared" si="1485"/>
        <v>43</v>
      </c>
      <c r="G7273" s="436">
        <f>VLOOKUP(C7273,'LICH THI'!C:AA,14,0)</f>
        <v>2</v>
      </c>
      <c r="H7273" s="436">
        <f t="shared" si="1486"/>
        <v>2</v>
      </c>
      <c r="I7273" s="436" t="str">
        <f t="shared" si="1487"/>
        <v>Nguyễn Văn  Mạnh</v>
      </c>
      <c r="J7273" s="436"/>
      <c r="K7273" s="436">
        <f t="shared" si="1488"/>
        <v>1</v>
      </c>
      <c r="L7273" s="436" t="str">
        <f t="shared" si="1489"/>
        <v>DL2GT33-DL-1</v>
      </c>
      <c r="M7273" s="436">
        <f t="shared" si="1490"/>
        <v>33</v>
      </c>
      <c r="N7273" s="437">
        <f t="shared" si="1491"/>
        <v>29</v>
      </c>
      <c r="O7273" s="437"/>
      <c r="P7273" s="430" t="str">
        <f t="shared" si="1492"/>
        <v/>
      </c>
      <c r="T7273" s="526" t="s">
        <v>8177</v>
      </c>
      <c r="U7273" s="532">
        <v>15</v>
      </c>
      <c r="V7273" s="532" t="s">
        <v>7918</v>
      </c>
      <c r="W7273" s="554" t="s">
        <v>7936</v>
      </c>
      <c r="X7273" s="555" t="s">
        <v>2930</v>
      </c>
      <c r="Y7273" s="532" t="s">
        <v>7976</v>
      </c>
      <c r="Z7273" s="532" t="s">
        <v>7447</v>
      </c>
      <c r="AA7273" s="550">
        <v>33671</v>
      </c>
      <c r="AB7273" s="399" t="str">
        <f t="shared" si="1493"/>
        <v>DL2GT33</v>
      </c>
      <c r="AC7273" s="399" t="str">
        <f t="shared" si="1494"/>
        <v>DL2GT33-DL</v>
      </c>
      <c r="AD7273" t="str">
        <f>Y7273&amp;"-"&amp;VLOOKUP(AC7273,'LICH THI'!C:AA,9,0)</f>
        <v>65DLCD20667-42484</v>
      </c>
      <c r="AE7273">
        <f t="shared" si="1495"/>
        <v>1</v>
      </c>
    </row>
    <row r="7274" spans="1:31" x14ac:dyDescent="0.25">
      <c r="A7274" s="436" t="str">
        <f t="shared" si="1483"/>
        <v>DL2GT33-DL-62</v>
      </c>
      <c r="B7274" s="436">
        <f>COUNTIF(AC$4:AC7274,AC7274)</f>
        <v>62</v>
      </c>
      <c r="C7274" s="436" t="str">
        <f t="shared" si="1484"/>
        <v>DL2GT33-DL</v>
      </c>
      <c r="D7274" s="436">
        <f>VLOOKUP(C7274,'LICH THI'!C:AA,12,0)</f>
        <v>88</v>
      </c>
      <c r="E7274" s="436">
        <f>VLOOKUP(C7274,'LICH THI'!C:AA,13,0)</f>
        <v>45</v>
      </c>
      <c r="F7274" s="436">
        <f t="shared" si="1485"/>
        <v>43</v>
      </c>
      <c r="G7274" s="436">
        <f>VLOOKUP(C7274,'LICH THI'!C:AA,14,0)</f>
        <v>2</v>
      </c>
      <c r="H7274" s="436">
        <f t="shared" si="1486"/>
        <v>2</v>
      </c>
      <c r="I7274" s="436" t="str">
        <f t="shared" si="1487"/>
        <v>Phạm Văn Mạnh</v>
      </c>
      <c r="J7274" s="436"/>
      <c r="K7274" s="436">
        <f t="shared" si="1488"/>
        <v>1</v>
      </c>
      <c r="L7274" s="436" t="str">
        <f t="shared" si="1489"/>
        <v>DL2GT33-DL-1</v>
      </c>
      <c r="M7274" s="436">
        <f t="shared" si="1490"/>
        <v>33</v>
      </c>
      <c r="N7274" s="437">
        <f t="shared" si="1491"/>
        <v>30</v>
      </c>
      <c r="O7274" s="437"/>
      <c r="P7274" s="430" t="str">
        <f t="shared" si="1492"/>
        <v/>
      </c>
      <c r="T7274" s="526" t="s">
        <v>8177</v>
      </c>
      <c r="U7274" s="532">
        <v>16</v>
      </c>
      <c r="V7274" s="532" t="s">
        <v>7918</v>
      </c>
      <c r="W7274" s="554" t="s">
        <v>2738</v>
      </c>
      <c r="X7274" s="555" t="s">
        <v>2930</v>
      </c>
      <c r="Y7274" s="532" t="s">
        <v>7924</v>
      </c>
      <c r="Z7274" s="532" t="s">
        <v>7447</v>
      </c>
      <c r="AA7274" s="550" t="s">
        <v>7925</v>
      </c>
      <c r="AB7274" s="399" t="str">
        <f t="shared" si="1493"/>
        <v>DL2GT33</v>
      </c>
      <c r="AC7274" s="399" t="str">
        <f t="shared" si="1494"/>
        <v>DL2GT33-DL</v>
      </c>
      <c r="AD7274" t="str">
        <f>Y7274&amp;"-"&amp;VLOOKUP(AC7274,'LICH THI'!C:AA,9,0)</f>
        <v>65DLCD21081-42484</v>
      </c>
      <c r="AE7274">
        <f t="shared" si="1495"/>
        <v>1</v>
      </c>
    </row>
    <row r="7275" spans="1:31" x14ac:dyDescent="0.25">
      <c r="A7275" s="436" t="str">
        <f t="shared" si="1483"/>
        <v>DL2GT33-DL-63</v>
      </c>
      <c r="B7275" s="436">
        <f>COUNTIF(AC$4:AC7275,AC7275)</f>
        <v>63</v>
      </c>
      <c r="C7275" s="436" t="str">
        <f t="shared" si="1484"/>
        <v>DL2GT33-DL</v>
      </c>
      <c r="D7275" s="436">
        <f>VLOOKUP(C7275,'LICH THI'!C:AA,12,0)</f>
        <v>88</v>
      </c>
      <c r="E7275" s="436">
        <f>VLOOKUP(C7275,'LICH THI'!C:AA,13,0)</f>
        <v>45</v>
      </c>
      <c r="F7275" s="436">
        <f t="shared" si="1485"/>
        <v>43</v>
      </c>
      <c r="G7275" s="436">
        <f>VLOOKUP(C7275,'LICH THI'!C:AA,14,0)</f>
        <v>2</v>
      </c>
      <c r="H7275" s="436">
        <f t="shared" si="1486"/>
        <v>2</v>
      </c>
      <c r="I7275" s="436" t="str">
        <f t="shared" si="1487"/>
        <v>Võ Văn  Pháp</v>
      </c>
      <c r="J7275" s="436"/>
      <c r="K7275" s="436">
        <f t="shared" si="1488"/>
        <v>1</v>
      </c>
      <c r="L7275" s="436" t="str">
        <f t="shared" si="1489"/>
        <v>DL2GT33-DL-1</v>
      </c>
      <c r="M7275" s="436">
        <f t="shared" si="1490"/>
        <v>33</v>
      </c>
      <c r="N7275" s="437">
        <f t="shared" si="1491"/>
        <v>31</v>
      </c>
      <c r="O7275" s="437"/>
      <c r="P7275" s="430" t="str">
        <f t="shared" si="1492"/>
        <v/>
      </c>
      <c r="T7275" s="526" t="s">
        <v>8177</v>
      </c>
      <c r="U7275" s="532">
        <v>17</v>
      </c>
      <c r="V7275" s="532" t="s">
        <v>7918</v>
      </c>
      <c r="W7275" s="554" t="s">
        <v>7953</v>
      </c>
      <c r="X7275" s="555" t="s">
        <v>7954</v>
      </c>
      <c r="Y7275" s="532" t="s">
        <v>7955</v>
      </c>
      <c r="Z7275" s="532" t="s">
        <v>7447</v>
      </c>
      <c r="AA7275" s="550">
        <v>34305</v>
      </c>
      <c r="AB7275" s="399" t="str">
        <f t="shared" si="1493"/>
        <v>DL2GT33</v>
      </c>
      <c r="AC7275" s="399" t="str">
        <f t="shared" si="1494"/>
        <v>DL2GT33-DL</v>
      </c>
      <c r="AD7275" t="str">
        <f>Y7275&amp;"-"&amp;VLOOKUP(AC7275,'LICH THI'!C:AA,9,0)</f>
        <v>65DLCD20720-42484</v>
      </c>
      <c r="AE7275">
        <f t="shared" si="1495"/>
        <v>1</v>
      </c>
    </row>
    <row r="7276" spans="1:31" x14ac:dyDescent="0.25">
      <c r="A7276" s="436" t="str">
        <f t="shared" si="1483"/>
        <v>DL2GT33-DL-64</v>
      </c>
      <c r="B7276" s="436">
        <f>COUNTIF(AC$4:AC7276,AC7276)</f>
        <v>64</v>
      </c>
      <c r="C7276" s="436" t="str">
        <f t="shared" si="1484"/>
        <v>DL2GT33-DL</v>
      </c>
      <c r="D7276" s="436">
        <f>VLOOKUP(C7276,'LICH THI'!C:AA,12,0)</f>
        <v>88</v>
      </c>
      <c r="E7276" s="436">
        <f>VLOOKUP(C7276,'LICH THI'!C:AA,13,0)</f>
        <v>45</v>
      </c>
      <c r="F7276" s="436">
        <f t="shared" si="1485"/>
        <v>43</v>
      </c>
      <c r="G7276" s="436">
        <f>VLOOKUP(C7276,'LICH THI'!C:AA,14,0)</f>
        <v>2</v>
      </c>
      <c r="H7276" s="436">
        <f t="shared" si="1486"/>
        <v>2</v>
      </c>
      <c r="I7276" s="436" t="str">
        <f t="shared" si="1487"/>
        <v>Trần Mạnh Phú</v>
      </c>
      <c r="J7276" s="436"/>
      <c r="K7276" s="436">
        <f t="shared" si="1488"/>
        <v>1</v>
      </c>
      <c r="L7276" s="436" t="str">
        <f t="shared" si="1489"/>
        <v>DL2GT33-DL-1</v>
      </c>
      <c r="M7276" s="436">
        <f t="shared" si="1490"/>
        <v>33</v>
      </c>
      <c r="N7276" s="437">
        <f t="shared" si="1491"/>
        <v>32</v>
      </c>
      <c r="O7276" s="437"/>
      <c r="P7276" s="430" t="str">
        <f t="shared" si="1492"/>
        <v/>
      </c>
      <c r="T7276" s="526" t="s">
        <v>8177</v>
      </c>
      <c r="U7276" s="532">
        <v>18</v>
      </c>
      <c r="V7276" s="532" t="s">
        <v>7918</v>
      </c>
      <c r="W7276" s="554" t="s">
        <v>3187</v>
      </c>
      <c r="X7276" s="555" t="s">
        <v>3232</v>
      </c>
      <c r="Y7276" s="532" t="s">
        <v>7956</v>
      </c>
      <c r="Z7276" s="532" t="s">
        <v>7447</v>
      </c>
      <c r="AA7276" s="550" t="s">
        <v>7957</v>
      </c>
      <c r="AB7276" s="399" t="str">
        <f t="shared" si="1493"/>
        <v>DL2GT33</v>
      </c>
      <c r="AC7276" s="399" t="str">
        <f t="shared" si="1494"/>
        <v>DL2GT33-DL</v>
      </c>
      <c r="AD7276" t="str">
        <f>Y7276&amp;"-"&amp;VLOOKUP(AC7276,'LICH THI'!C:AA,9,0)</f>
        <v>65DLCD20716-42484</v>
      </c>
      <c r="AE7276">
        <f t="shared" si="1495"/>
        <v>1</v>
      </c>
    </row>
    <row r="7277" spans="1:31" x14ac:dyDescent="0.25">
      <c r="A7277" s="436" t="str">
        <f t="shared" si="1483"/>
        <v>DL2GT33-DL-65</v>
      </c>
      <c r="B7277" s="436">
        <f>COUNTIF(AC$4:AC7277,AC7277)</f>
        <v>65</v>
      </c>
      <c r="C7277" s="436" t="str">
        <f t="shared" si="1484"/>
        <v>DL2GT33-DL</v>
      </c>
      <c r="D7277" s="436">
        <f>VLOOKUP(C7277,'LICH THI'!C:AA,12,0)</f>
        <v>88</v>
      </c>
      <c r="E7277" s="436">
        <f>VLOOKUP(C7277,'LICH THI'!C:AA,13,0)</f>
        <v>45</v>
      </c>
      <c r="F7277" s="436">
        <f t="shared" si="1485"/>
        <v>43</v>
      </c>
      <c r="G7277" s="436">
        <f>VLOOKUP(C7277,'LICH THI'!C:AA,14,0)</f>
        <v>2</v>
      </c>
      <c r="H7277" s="436">
        <f t="shared" si="1486"/>
        <v>2</v>
      </c>
      <c r="I7277" s="436" t="str">
        <f t="shared" si="1487"/>
        <v>Kiều Văn  Quyền</v>
      </c>
      <c r="J7277" s="436"/>
      <c r="K7277" s="436">
        <f t="shared" si="1488"/>
        <v>1</v>
      </c>
      <c r="L7277" s="436" t="str">
        <f t="shared" si="1489"/>
        <v>DL2GT33-DL-1</v>
      </c>
      <c r="M7277" s="436">
        <f t="shared" si="1490"/>
        <v>33</v>
      </c>
      <c r="N7277" s="437">
        <f t="shared" si="1491"/>
        <v>33</v>
      </c>
      <c r="O7277" s="437"/>
      <c r="P7277" s="430" t="str">
        <f t="shared" si="1492"/>
        <v/>
      </c>
      <c r="T7277" s="526" t="s">
        <v>8177</v>
      </c>
      <c r="U7277" s="532">
        <v>19</v>
      </c>
      <c r="V7277" s="532" t="s">
        <v>7918</v>
      </c>
      <c r="W7277" s="554" t="s">
        <v>7977</v>
      </c>
      <c r="X7277" s="555" t="s">
        <v>2984</v>
      </c>
      <c r="Y7277" s="532" t="s">
        <v>7978</v>
      </c>
      <c r="Z7277" s="532" t="s">
        <v>7447</v>
      </c>
      <c r="AA7277" s="550" t="s">
        <v>7979</v>
      </c>
      <c r="AB7277" s="399" t="str">
        <f t="shared" si="1493"/>
        <v>DL2GT33</v>
      </c>
      <c r="AC7277" s="399" t="str">
        <f t="shared" si="1494"/>
        <v>DL2GT33-DL</v>
      </c>
      <c r="AD7277" t="str">
        <f>Y7277&amp;"-"&amp;VLOOKUP(AC7277,'LICH THI'!C:AA,9,0)</f>
        <v>65DLCD20627-42484</v>
      </c>
      <c r="AE7277">
        <f t="shared" si="1495"/>
        <v>1</v>
      </c>
    </row>
    <row r="7278" spans="1:31" x14ac:dyDescent="0.25">
      <c r="A7278" s="436" t="str">
        <f t="shared" si="1483"/>
        <v>DL2GT33-DL-66</v>
      </c>
      <c r="B7278" s="436">
        <f>COUNTIF(AC$4:AC7278,AC7278)</f>
        <v>66</v>
      </c>
      <c r="C7278" s="436" t="str">
        <f t="shared" si="1484"/>
        <v>DL2GT33-DL</v>
      </c>
      <c r="D7278" s="436">
        <f>VLOOKUP(C7278,'LICH THI'!C:AA,12,0)</f>
        <v>88</v>
      </c>
      <c r="E7278" s="436">
        <f>VLOOKUP(C7278,'LICH THI'!C:AA,13,0)</f>
        <v>45</v>
      </c>
      <c r="F7278" s="436">
        <f t="shared" si="1485"/>
        <v>43</v>
      </c>
      <c r="G7278" s="436">
        <f>VLOOKUP(C7278,'LICH THI'!C:AA,14,0)</f>
        <v>2</v>
      </c>
      <c r="H7278" s="436">
        <f t="shared" si="1486"/>
        <v>2</v>
      </c>
      <c r="I7278" s="436" t="str">
        <f t="shared" si="1487"/>
        <v>Nguyễn Văn  Quỳnh</v>
      </c>
      <c r="J7278" s="436"/>
      <c r="K7278" s="436">
        <f t="shared" si="1488"/>
        <v>1</v>
      </c>
      <c r="L7278" s="436" t="str">
        <f t="shared" si="1489"/>
        <v>DL2GT33-DL-1</v>
      </c>
      <c r="M7278" s="436">
        <f t="shared" si="1490"/>
        <v>33</v>
      </c>
      <c r="N7278" s="437">
        <f t="shared" si="1491"/>
        <v>34</v>
      </c>
      <c r="O7278" s="437"/>
      <c r="P7278" s="430" t="str">
        <f t="shared" si="1492"/>
        <v/>
      </c>
      <c r="T7278" s="526" t="s">
        <v>8177</v>
      </c>
      <c r="U7278" s="532">
        <v>20</v>
      </c>
      <c r="V7278" s="532" t="s">
        <v>7918</v>
      </c>
      <c r="W7278" s="554" t="s">
        <v>7936</v>
      </c>
      <c r="X7278" s="555" t="s">
        <v>2684</v>
      </c>
      <c r="Y7278" s="532" t="s">
        <v>7980</v>
      </c>
      <c r="Z7278" s="532" t="s">
        <v>7447</v>
      </c>
      <c r="AA7278" s="550" t="s">
        <v>7981</v>
      </c>
      <c r="AB7278" s="399" t="str">
        <f t="shared" si="1493"/>
        <v>DL2GT33</v>
      </c>
      <c r="AC7278" s="399" t="str">
        <f t="shared" si="1494"/>
        <v>DL2GT33-DL</v>
      </c>
      <c r="AD7278" t="str">
        <f>Y7278&amp;"-"&amp;VLOOKUP(AC7278,'LICH THI'!C:AA,9,0)</f>
        <v>65DLCD21074-42484</v>
      </c>
      <c r="AE7278">
        <f t="shared" si="1495"/>
        <v>1</v>
      </c>
    </row>
    <row r="7279" spans="1:31" x14ac:dyDescent="0.25">
      <c r="A7279" s="436" t="str">
        <f t="shared" si="1483"/>
        <v>DL2GT33-DL-67</v>
      </c>
      <c r="B7279" s="436">
        <f>COUNTIF(AC$4:AC7279,AC7279)</f>
        <v>67</v>
      </c>
      <c r="C7279" s="436" t="str">
        <f t="shared" si="1484"/>
        <v>DL2GT33-DL</v>
      </c>
      <c r="D7279" s="436">
        <f>VLOOKUP(C7279,'LICH THI'!C:AA,12,0)</f>
        <v>88</v>
      </c>
      <c r="E7279" s="436">
        <f>VLOOKUP(C7279,'LICH THI'!C:AA,13,0)</f>
        <v>45</v>
      </c>
      <c r="F7279" s="436">
        <f t="shared" si="1485"/>
        <v>43</v>
      </c>
      <c r="G7279" s="436">
        <f>VLOOKUP(C7279,'LICH THI'!C:AA,14,0)</f>
        <v>2</v>
      </c>
      <c r="H7279" s="436">
        <f t="shared" si="1486"/>
        <v>2</v>
      </c>
      <c r="I7279" s="436" t="str">
        <f t="shared" si="1487"/>
        <v>Trương Anh Tuyết</v>
      </c>
      <c r="J7279" s="436"/>
      <c r="K7279" s="436">
        <f t="shared" si="1488"/>
        <v>1</v>
      </c>
      <c r="L7279" s="436" t="str">
        <f t="shared" si="1489"/>
        <v>DL2GT33-DL-1</v>
      </c>
      <c r="M7279" s="436">
        <f t="shared" si="1490"/>
        <v>33</v>
      </c>
      <c r="N7279" s="437">
        <f t="shared" si="1491"/>
        <v>35</v>
      </c>
      <c r="O7279" s="437"/>
      <c r="P7279" s="430" t="str">
        <f t="shared" si="1492"/>
        <v/>
      </c>
      <c r="T7279" s="526" t="s">
        <v>8177</v>
      </c>
      <c r="U7279" s="532">
        <v>29</v>
      </c>
      <c r="V7279" s="532" t="s">
        <v>7918</v>
      </c>
      <c r="W7279" s="554" t="s">
        <v>4010</v>
      </c>
      <c r="X7279" s="555" t="s">
        <v>2635</v>
      </c>
      <c r="Y7279" s="532" t="s">
        <v>7999</v>
      </c>
      <c r="Z7279" s="532" t="s">
        <v>7447</v>
      </c>
      <c r="AA7279" s="550" t="s">
        <v>6930</v>
      </c>
      <c r="AB7279" s="399" t="str">
        <f t="shared" si="1493"/>
        <v>DL2GT33</v>
      </c>
      <c r="AC7279" s="399" t="str">
        <f t="shared" si="1494"/>
        <v>DL2GT33-DL</v>
      </c>
      <c r="AD7279" t="str">
        <f>Y7279&amp;"-"&amp;VLOOKUP(AC7279,'LICH THI'!C:AA,9,0)</f>
        <v>65DLCD20700-42484</v>
      </c>
      <c r="AE7279">
        <f t="shared" si="1495"/>
        <v>1</v>
      </c>
    </row>
    <row r="7280" spans="1:31" x14ac:dyDescent="0.25">
      <c r="A7280" s="436" t="str">
        <f t="shared" si="1483"/>
        <v>DL2GT33-DL-68</v>
      </c>
      <c r="B7280" s="436">
        <f>COUNTIF(AC$4:AC7280,AC7280)</f>
        <v>68</v>
      </c>
      <c r="C7280" s="436" t="str">
        <f t="shared" si="1484"/>
        <v>DL2GT33-DL</v>
      </c>
      <c r="D7280" s="436">
        <f>VLOOKUP(C7280,'LICH THI'!C:AA,12,0)</f>
        <v>88</v>
      </c>
      <c r="E7280" s="436">
        <f>VLOOKUP(C7280,'LICH THI'!C:AA,13,0)</f>
        <v>45</v>
      </c>
      <c r="F7280" s="436">
        <f t="shared" si="1485"/>
        <v>43</v>
      </c>
      <c r="G7280" s="436">
        <f>VLOOKUP(C7280,'LICH THI'!C:AA,14,0)</f>
        <v>2</v>
      </c>
      <c r="H7280" s="436">
        <f t="shared" si="1486"/>
        <v>2</v>
      </c>
      <c r="I7280" s="436" t="str">
        <f t="shared" si="1487"/>
        <v>Hoàng Văn Thao</v>
      </c>
      <c r="J7280" s="436"/>
      <c r="K7280" s="436">
        <f t="shared" si="1488"/>
        <v>1</v>
      </c>
      <c r="L7280" s="436" t="str">
        <f t="shared" si="1489"/>
        <v>DL2GT33-DL-1</v>
      </c>
      <c r="M7280" s="436">
        <f t="shared" si="1490"/>
        <v>33</v>
      </c>
      <c r="N7280" s="437">
        <f t="shared" si="1491"/>
        <v>36</v>
      </c>
      <c r="O7280" s="437"/>
      <c r="P7280" s="430" t="str">
        <f t="shared" si="1492"/>
        <v/>
      </c>
      <c r="T7280" s="526" t="s">
        <v>8177</v>
      </c>
      <c r="U7280" s="532">
        <v>23</v>
      </c>
      <c r="V7280" s="532" t="s">
        <v>7918</v>
      </c>
      <c r="W7280" s="554" t="s">
        <v>2966</v>
      </c>
      <c r="X7280" s="555" t="s">
        <v>3977</v>
      </c>
      <c r="Y7280" s="532" t="s">
        <v>7986</v>
      </c>
      <c r="Z7280" s="532" t="s">
        <v>7447</v>
      </c>
      <c r="AA7280" s="550" t="s">
        <v>7987</v>
      </c>
      <c r="AB7280" s="399" t="str">
        <f t="shared" si="1493"/>
        <v>DL2GT33</v>
      </c>
      <c r="AC7280" s="399" t="str">
        <f t="shared" si="1494"/>
        <v>DL2GT33-DL</v>
      </c>
      <c r="AD7280" t="str">
        <f>Y7280&amp;"-"&amp;VLOOKUP(AC7280,'LICH THI'!C:AA,9,0)</f>
        <v>65DLCD20647-42484</v>
      </c>
      <c r="AE7280">
        <f t="shared" si="1495"/>
        <v>1</v>
      </c>
    </row>
    <row r="7281" spans="1:31" x14ac:dyDescent="0.25">
      <c r="A7281" s="436" t="str">
        <f t="shared" si="1483"/>
        <v>DL2GT33-DL-69</v>
      </c>
      <c r="B7281" s="436">
        <f>COUNTIF(AC$4:AC7281,AC7281)</f>
        <v>69</v>
      </c>
      <c r="C7281" s="436" t="str">
        <f t="shared" si="1484"/>
        <v>DL2GT33-DL</v>
      </c>
      <c r="D7281" s="436">
        <f>VLOOKUP(C7281,'LICH THI'!C:AA,12,0)</f>
        <v>88</v>
      </c>
      <c r="E7281" s="436">
        <f>VLOOKUP(C7281,'LICH THI'!C:AA,13,0)</f>
        <v>45</v>
      </c>
      <c r="F7281" s="436">
        <f t="shared" si="1485"/>
        <v>43</v>
      </c>
      <c r="G7281" s="436">
        <f>VLOOKUP(C7281,'LICH THI'!C:AA,14,0)</f>
        <v>2</v>
      </c>
      <c r="H7281" s="436">
        <f t="shared" si="1486"/>
        <v>2</v>
      </c>
      <c r="I7281" s="436" t="str">
        <f t="shared" si="1487"/>
        <v>Chu Tất  Thắng</v>
      </c>
      <c r="J7281" s="436"/>
      <c r="K7281" s="436">
        <f t="shared" si="1488"/>
        <v>1</v>
      </c>
      <c r="L7281" s="436" t="str">
        <f t="shared" si="1489"/>
        <v>DL2GT33-DL-1</v>
      </c>
      <c r="M7281" s="436">
        <f t="shared" si="1490"/>
        <v>33</v>
      </c>
      <c r="N7281" s="437">
        <f t="shared" si="1491"/>
        <v>37</v>
      </c>
      <c r="O7281" s="437"/>
      <c r="P7281" s="430" t="str">
        <f t="shared" si="1492"/>
        <v/>
      </c>
      <c r="T7281" s="526" t="s">
        <v>8177</v>
      </c>
      <c r="U7281" s="532">
        <v>21</v>
      </c>
      <c r="V7281" s="532" t="s">
        <v>7918</v>
      </c>
      <c r="W7281" s="554" t="s">
        <v>7982</v>
      </c>
      <c r="X7281" s="555" t="s">
        <v>3464</v>
      </c>
      <c r="Y7281" s="532" t="s">
        <v>7983</v>
      </c>
      <c r="Z7281" s="532" t="s">
        <v>7447</v>
      </c>
      <c r="AA7281" s="550" t="s">
        <v>3612</v>
      </c>
      <c r="AB7281" s="399" t="str">
        <f t="shared" si="1493"/>
        <v>DL2GT33</v>
      </c>
      <c r="AC7281" s="399" t="str">
        <f t="shared" si="1494"/>
        <v>DL2GT33-DL</v>
      </c>
      <c r="AD7281" t="str">
        <f>Y7281&amp;"-"&amp;VLOOKUP(AC7281,'LICH THI'!C:AA,9,0)</f>
        <v>65DLCD20487-42484</v>
      </c>
      <c r="AE7281">
        <f t="shared" si="1495"/>
        <v>1</v>
      </c>
    </row>
    <row r="7282" spans="1:31" x14ac:dyDescent="0.25">
      <c r="A7282" s="436" t="str">
        <f t="shared" si="1483"/>
        <v>DL2GT33-DL-70</v>
      </c>
      <c r="B7282" s="436">
        <f>COUNTIF(AC$4:AC7282,AC7282)</f>
        <v>70</v>
      </c>
      <c r="C7282" s="436" t="str">
        <f t="shared" si="1484"/>
        <v>DL2GT33-DL</v>
      </c>
      <c r="D7282" s="436">
        <f>VLOOKUP(C7282,'LICH THI'!C:AA,12,0)</f>
        <v>88</v>
      </c>
      <c r="E7282" s="436">
        <f>VLOOKUP(C7282,'LICH THI'!C:AA,13,0)</f>
        <v>45</v>
      </c>
      <c r="F7282" s="436">
        <f t="shared" si="1485"/>
        <v>43</v>
      </c>
      <c r="G7282" s="436">
        <f>VLOOKUP(C7282,'LICH THI'!C:AA,14,0)</f>
        <v>2</v>
      </c>
      <c r="H7282" s="436">
        <f t="shared" si="1486"/>
        <v>2</v>
      </c>
      <c r="I7282" s="436" t="str">
        <f t="shared" si="1487"/>
        <v>Nguyễn Văn Thắng</v>
      </c>
      <c r="J7282" s="436"/>
      <c r="K7282" s="436">
        <f t="shared" si="1488"/>
        <v>1</v>
      </c>
      <c r="L7282" s="436" t="str">
        <f t="shared" si="1489"/>
        <v>DL2GT33-DL-1</v>
      </c>
      <c r="M7282" s="436">
        <f t="shared" si="1490"/>
        <v>33</v>
      </c>
      <c r="N7282" s="437">
        <f t="shared" si="1491"/>
        <v>38</v>
      </c>
      <c r="O7282" s="437"/>
      <c r="P7282" s="430" t="str">
        <f t="shared" si="1492"/>
        <v/>
      </c>
      <c r="T7282" s="526" t="s">
        <v>8177</v>
      </c>
      <c r="U7282" s="532">
        <v>22</v>
      </c>
      <c r="V7282" s="532" t="s">
        <v>7918</v>
      </c>
      <c r="W7282" s="554" t="s">
        <v>2741</v>
      </c>
      <c r="X7282" s="555" t="s">
        <v>3464</v>
      </c>
      <c r="Y7282" s="532" t="s">
        <v>7984</v>
      </c>
      <c r="Z7282" s="532" t="s">
        <v>7447</v>
      </c>
      <c r="AA7282" s="550" t="s">
        <v>7985</v>
      </c>
      <c r="AB7282" s="399" t="str">
        <f t="shared" si="1493"/>
        <v>DL2GT33</v>
      </c>
      <c r="AC7282" s="399" t="str">
        <f t="shared" si="1494"/>
        <v>DL2GT33-DL</v>
      </c>
      <c r="AD7282" t="str">
        <f>Y7282&amp;"-"&amp;VLOOKUP(AC7282,'LICH THI'!C:AA,9,0)</f>
        <v>65DLCD11181-42484</v>
      </c>
      <c r="AE7282">
        <f t="shared" si="1495"/>
        <v>1</v>
      </c>
    </row>
    <row r="7283" spans="1:31" x14ac:dyDescent="0.25">
      <c r="A7283" s="436" t="str">
        <f t="shared" si="1483"/>
        <v>DL2GT33-DL-71</v>
      </c>
      <c r="B7283" s="436">
        <f>COUNTIF(AC$4:AC7283,AC7283)</f>
        <v>71</v>
      </c>
      <c r="C7283" s="436" t="str">
        <f t="shared" si="1484"/>
        <v>DL2GT33-DL</v>
      </c>
      <c r="D7283" s="436">
        <f>VLOOKUP(C7283,'LICH THI'!C:AA,12,0)</f>
        <v>88</v>
      </c>
      <c r="E7283" s="436">
        <f>VLOOKUP(C7283,'LICH THI'!C:AA,13,0)</f>
        <v>45</v>
      </c>
      <c r="F7283" s="436">
        <f t="shared" si="1485"/>
        <v>43</v>
      </c>
      <c r="G7283" s="436">
        <f>VLOOKUP(C7283,'LICH THI'!C:AA,14,0)</f>
        <v>2</v>
      </c>
      <c r="H7283" s="436">
        <f t="shared" si="1486"/>
        <v>2</v>
      </c>
      <c r="I7283" s="436" t="str">
        <f t="shared" si="1487"/>
        <v>Vũ Đình Thiêm</v>
      </c>
      <c r="J7283" s="436"/>
      <c r="K7283" s="436">
        <f t="shared" si="1488"/>
        <v>1</v>
      </c>
      <c r="L7283" s="436" t="str">
        <f t="shared" si="1489"/>
        <v>DL2GT33-DL-1</v>
      </c>
      <c r="M7283" s="436">
        <f t="shared" si="1490"/>
        <v>33</v>
      </c>
      <c r="N7283" s="437">
        <f t="shared" si="1491"/>
        <v>39</v>
      </c>
      <c r="O7283" s="437"/>
      <c r="P7283" s="430" t="str">
        <f t="shared" si="1492"/>
        <v/>
      </c>
      <c r="T7283" s="526" t="s">
        <v>8177</v>
      </c>
      <c r="U7283" s="532">
        <v>24</v>
      </c>
      <c r="V7283" s="532" t="s">
        <v>7918</v>
      </c>
      <c r="W7283" s="554" t="s">
        <v>4205</v>
      </c>
      <c r="X7283" s="555" t="s">
        <v>7988</v>
      </c>
      <c r="Y7283" s="532" t="s">
        <v>7989</v>
      </c>
      <c r="Z7283" s="532" t="s">
        <v>7447</v>
      </c>
      <c r="AA7283" s="550" t="s">
        <v>7990</v>
      </c>
      <c r="AB7283" s="399" t="str">
        <f t="shared" si="1493"/>
        <v>DL2GT33</v>
      </c>
      <c r="AC7283" s="399" t="str">
        <f t="shared" si="1494"/>
        <v>DL2GT33-DL</v>
      </c>
      <c r="AD7283" t="str">
        <f>Y7283&amp;"-"&amp;VLOOKUP(AC7283,'LICH THI'!C:AA,9,0)</f>
        <v>65DLCD20489-42484</v>
      </c>
      <c r="AE7283">
        <f t="shared" si="1495"/>
        <v>1</v>
      </c>
    </row>
    <row r="7284" spans="1:31" x14ac:dyDescent="0.25">
      <c r="A7284" s="436" t="str">
        <f t="shared" si="1483"/>
        <v>DL2GT33-DL-72</v>
      </c>
      <c r="B7284" s="436">
        <f>COUNTIF(AC$4:AC7284,AC7284)</f>
        <v>72</v>
      </c>
      <c r="C7284" s="436" t="str">
        <f t="shared" si="1484"/>
        <v>DL2GT33-DL</v>
      </c>
      <c r="D7284" s="436">
        <f>VLOOKUP(C7284,'LICH THI'!C:AA,12,0)</f>
        <v>88</v>
      </c>
      <c r="E7284" s="436">
        <f>VLOOKUP(C7284,'LICH THI'!C:AA,13,0)</f>
        <v>45</v>
      </c>
      <c r="F7284" s="436">
        <f t="shared" si="1485"/>
        <v>43</v>
      </c>
      <c r="G7284" s="436">
        <f>VLOOKUP(C7284,'LICH THI'!C:AA,14,0)</f>
        <v>2</v>
      </c>
      <c r="H7284" s="436">
        <f t="shared" si="1486"/>
        <v>2</v>
      </c>
      <c r="I7284" s="436" t="str">
        <f t="shared" si="1487"/>
        <v>Doãn Đức  Thịnh</v>
      </c>
      <c r="J7284" s="436"/>
      <c r="K7284" s="436">
        <f t="shared" si="1488"/>
        <v>1</v>
      </c>
      <c r="L7284" s="436" t="str">
        <f t="shared" si="1489"/>
        <v>DL2GT33-DL-1</v>
      </c>
      <c r="M7284" s="436">
        <f t="shared" si="1490"/>
        <v>33</v>
      </c>
      <c r="N7284" s="437">
        <f t="shared" si="1491"/>
        <v>40</v>
      </c>
      <c r="O7284" s="437"/>
      <c r="P7284" s="430" t="str">
        <f t="shared" si="1492"/>
        <v/>
      </c>
      <c r="T7284" s="526" t="s">
        <v>8177</v>
      </c>
      <c r="U7284" s="532">
        <v>25</v>
      </c>
      <c r="V7284" s="532" t="s">
        <v>7918</v>
      </c>
      <c r="W7284" s="554" t="s">
        <v>7991</v>
      </c>
      <c r="X7284" s="555" t="s">
        <v>4578</v>
      </c>
      <c r="Y7284" s="532" t="s">
        <v>7992</v>
      </c>
      <c r="Z7284" s="532" t="s">
        <v>7447</v>
      </c>
      <c r="AA7284" s="550" t="s">
        <v>7993</v>
      </c>
      <c r="AB7284" s="399" t="str">
        <f t="shared" si="1493"/>
        <v>DL2GT33</v>
      </c>
      <c r="AC7284" s="399" t="str">
        <f t="shared" si="1494"/>
        <v>DL2GT33-DL</v>
      </c>
      <c r="AD7284" t="str">
        <f>Y7284&amp;"-"&amp;VLOOKUP(AC7284,'LICH THI'!C:AA,9,0)</f>
        <v>65DLCD11157-42484</v>
      </c>
      <c r="AE7284">
        <f t="shared" si="1495"/>
        <v>1</v>
      </c>
    </row>
    <row r="7285" spans="1:31" x14ac:dyDescent="0.25">
      <c r="A7285" s="436" t="str">
        <f t="shared" si="1483"/>
        <v>DL2GT33-DL-73</v>
      </c>
      <c r="B7285" s="436">
        <f>COUNTIF(AC$4:AC7285,AC7285)</f>
        <v>73</v>
      </c>
      <c r="C7285" s="436" t="str">
        <f t="shared" si="1484"/>
        <v>DL2GT33-DL</v>
      </c>
      <c r="D7285" s="436">
        <f>VLOOKUP(C7285,'LICH THI'!C:AA,12,0)</f>
        <v>88</v>
      </c>
      <c r="E7285" s="436">
        <f>VLOOKUP(C7285,'LICH THI'!C:AA,13,0)</f>
        <v>45</v>
      </c>
      <c r="F7285" s="436">
        <f t="shared" si="1485"/>
        <v>43</v>
      </c>
      <c r="G7285" s="436">
        <f>VLOOKUP(C7285,'LICH THI'!C:AA,14,0)</f>
        <v>2</v>
      </c>
      <c r="H7285" s="436">
        <f t="shared" si="1486"/>
        <v>2</v>
      </c>
      <c r="I7285" s="436" t="str">
        <f t="shared" si="1487"/>
        <v>Nguyễn Văn  Thuấn</v>
      </c>
      <c r="J7285" s="436"/>
      <c r="K7285" s="436">
        <f t="shared" si="1488"/>
        <v>1</v>
      </c>
      <c r="L7285" s="436" t="str">
        <f t="shared" si="1489"/>
        <v>DL2GT33-DL-1</v>
      </c>
      <c r="M7285" s="436">
        <f t="shared" si="1490"/>
        <v>33</v>
      </c>
      <c r="N7285" s="437">
        <f t="shared" si="1491"/>
        <v>41</v>
      </c>
      <c r="O7285" s="437"/>
      <c r="P7285" s="430" t="str">
        <f t="shared" si="1492"/>
        <v/>
      </c>
      <c r="T7285" s="526" t="s">
        <v>8177</v>
      </c>
      <c r="U7285" s="532">
        <v>27</v>
      </c>
      <c r="V7285" s="532" t="s">
        <v>7918</v>
      </c>
      <c r="W7285" s="554" t="s">
        <v>7936</v>
      </c>
      <c r="X7285" s="555" t="s">
        <v>3620</v>
      </c>
      <c r="Y7285" s="532" t="s">
        <v>7996</v>
      </c>
      <c r="Z7285" s="532" t="s">
        <v>7447</v>
      </c>
      <c r="AA7285" s="550" t="s">
        <v>7449</v>
      </c>
      <c r="AB7285" s="399" t="str">
        <f t="shared" si="1493"/>
        <v>DL2GT33</v>
      </c>
      <c r="AC7285" s="399" t="str">
        <f t="shared" si="1494"/>
        <v>DL2GT33-DL</v>
      </c>
      <c r="AD7285" t="str">
        <f>Y7285&amp;"-"&amp;VLOOKUP(AC7285,'LICH THI'!C:AA,9,0)</f>
        <v>65DLCD21041-42484</v>
      </c>
      <c r="AE7285">
        <f t="shared" si="1495"/>
        <v>1</v>
      </c>
    </row>
    <row r="7286" spans="1:31" x14ac:dyDescent="0.25">
      <c r="A7286" s="436" t="str">
        <f t="shared" si="1483"/>
        <v>DL2GT33-DL-74</v>
      </c>
      <c r="B7286" s="436">
        <f>COUNTIF(AC$4:AC7286,AC7286)</f>
        <v>74</v>
      </c>
      <c r="C7286" s="436" t="str">
        <f t="shared" si="1484"/>
        <v>DL2GT33-DL</v>
      </c>
      <c r="D7286" s="436">
        <f>VLOOKUP(C7286,'LICH THI'!C:AA,12,0)</f>
        <v>88</v>
      </c>
      <c r="E7286" s="436">
        <f>VLOOKUP(C7286,'LICH THI'!C:AA,13,0)</f>
        <v>45</v>
      </c>
      <c r="F7286" s="436">
        <f t="shared" si="1485"/>
        <v>43</v>
      </c>
      <c r="G7286" s="436">
        <f>VLOOKUP(C7286,'LICH THI'!C:AA,14,0)</f>
        <v>2</v>
      </c>
      <c r="H7286" s="436">
        <f t="shared" si="1486"/>
        <v>2</v>
      </c>
      <c r="I7286" s="436" t="str">
        <f t="shared" si="1487"/>
        <v>Vũ Văn Thư</v>
      </c>
      <c r="J7286" s="436"/>
      <c r="K7286" s="436">
        <f t="shared" si="1488"/>
        <v>1</v>
      </c>
      <c r="L7286" s="436" t="str">
        <f t="shared" si="1489"/>
        <v>DL2GT33-DL-1</v>
      </c>
      <c r="M7286" s="436">
        <f t="shared" si="1490"/>
        <v>33</v>
      </c>
      <c r="N7286" s="437">
        <f t="shared" si="1491"/>
        <v>42</v>
      </c>
      <c r="O7286" s="437"/>
      <c r="P7286" s="430" t="str">
        <f t="shared" si="1492"/>
        <v/>
      </c>
      <c r="T7286" s="526" t="s">
        <v>8177</v>
      </c>
      <c r="U7286" s="532">
        <v>26</v>
      </c>
      <c r="V7286" s="532" t="s">
        <v>7918</v>
      </c>
      <c r="W7286" s="554" t="s">
        <v>2914</v>
      </c>
      <c r="X7286" s="555" t="s">
        <v>4475</v>
      </c>
      <c r="Y7286" s="532" t="s">
        <v>7994</v>
      </c>
      <c r="Z7286" s="532" t="s">
        <v>7447</v>
      </c>
      <c r="AA7286" s="550" t="s">
        <v>7995</v>
      </c>
      <c r="AB7286" s="399" t="str">
        <f t="shared" si="1493"/>
        <v>DL2GT33</v>
      </c>
      <c r="AC7286" s="399" t="str">
        <f t="shared" si="1494"/>
        <v>DL2GT33-DL</v>
      </c>
      <c r="AD7286" t="str">
        <f>Y7286&amp;"-"&amp;VLOOKUP(AC7286,'LICH THI'!C:AA,9,0)</f>
        <v>65DLCD20608-42484</v>
      </c>
      <c r="AE7286">
        <f t="shared" si="1495"/>
        <v>1</v>
      </c>
    </row>
    <row r="7287" spans="1:31" x14ac:dyDescent="0.25">
      <c r="A7287" s="436" t="str">
        <f t="shared" si="1483"/>
        <v>DL2GT33-DL-75</v>
      </c>
      <c r="B7287" s="436">
        <f>COUNTIF(AC$4:AC7287,AC7287)</f>
        <v>75</v>
      </c>
      <c r="C7287" s="436" t="str">
        <f t="shared" si="1484"/>
        <v>DL2GT33-DL</v>
      </c>
      <c r="D7287" s="436">
        <f>VLOOKUP(C7287,'LICH THI'!C:AA,12,0)</f>
        <v>88</v>
      </c>
      <c r="E7287" s="436">
        <f>VLOOKUP(C7287,'LICH THI'!C:AA,13,0)</f>
        <v>45</v>
      </c>
      <c r="F7287" s="436">
        <f t="shared" si="1485"/>
        <v>43</v>
      </c>
      <c r="G7287" s="436">
        <f>VLOOKUP(C7287,'LICH THI'!C:AA,14,0)</f>
        <v>2</v>
      </c>
      <c r="H7287" s="436">
        <f t="shared" si="1486"/>
        <v>2</v>
      </c>
      <c r="I7287" s="436" t="str">
        <f t="shared" si="1487"/>
        <v>Bùi Văn Trung</v>
      </c>
      <c r="J7287" s="436"/>
      <c r="K7287" s="436">
        <f t="shared" si="1488"/>
        <v>1</v>
      </c>
      <c r="L7287" s="436" t="str">
        <f t="shared" si="1489"/>
        <v>DL2GT33-DL-1</v>
      </c>
      <c r="M7287" s="436">
        <f t="shared" si="1490"/>
        <v>33</v>
      </c>
      <c r="N7287" s="437">
        <f t="shared" si="1491"/>
        <v>43</v>
      </c>
      <c r="O7287" s="437"/>
      <c r="P7287" s="430" t="str">
        <f t="shared" si="1492"/>
        <v/>
      </c>
      <c r="T7287" s="526" t="s">
        <v>8177</v>
      </c>
      <c r="U7287" s="532">
        <v>28</v>
      </c>
      <c r="V7287" s="532" t="s">
        <v>7918</v>
      </c>
      <c r="W7287" s="554" t="s">
        <v>2800</v>
      </c>
      <c r="X7287" s="555" t="s">
        <v>3160</v>
      </c>
      <c r="Y7287" s="532" t="s">
        <v>7997</v>
      </c>
      <c r="Z7287" s="532" t="s">
        <v>7447</v>
      </c>
      <c r="AA7287" s="550" t="s">
        <v>7998</v>
      </c>
      <c r="AB7287" s="399" t="str">
        <f t="shared" si="1493"/>
        <v>DL2GT33</v>
      </c>
      <c r="AC7287" s="399" t="str">
        <f t="shared" si="1494"/>
        <v>DL2GT33-DL</v>
      </c>
      <c r="AD7287" t="str">
        <f>Y7287&amp;"-"&amp;VLOOKUP(AC7287,'LICH THI'!C:AA,9,0)</f>
        <v>65DLCD20543-42484</v>
      </c>
      <c r="AE7287">
        <f t="shared" si="1495"/>
        <v>1</v>
      </c>
    </row>
    <row r="7288" spans="1:31" x14ac:dyDescent="0.25">
      <c r="A7288" s="436" t="str">
        <f t="shared" si="1483"/>
        <v>DL2GT33-DL-76</v>
      </c>
      <c r="B7288" s="436">
        <f>COUNTIF(AC$4:AC7288,AC7288)</f>
        <v>76</v>
      </c>
      <c r="C7288" s="436" t="str">
        <f t="shared" si="1484"/>
        <v>DL2GT33-DL</v>
      </c>
      <c r="D7288" s="436">
        <f>VLOOKUP(C7288,'LICH THI'!C:AA,12,0)</f>
        <v>88</v>
      </c>
      <c r="E7288" s="436">
        <f>VLOOKUP(C7288,'LICH THI'!C:AA,13,0)</f>
        <v>45</v>
      </c>
      <c r="F7288" s="436">
        <f t="shared" si="1485"/>
        <v>43</v>
      </c>
      <c r="G7288" s="436">
        <f>VLOOKUP(C7288,'LICH THI'!C:AA,14,0)</f>
        <v>2</v>
      </c>
      <c r="H7288" s="436">
        <f t="shared" si="1486"/>
        <v>2</v>
      </c>
      <c r="I7288" s="436" t="str">
        <f t="shared" si="1487"/>
        <v xml:space="preserve">Bùi Quang Thục </v>
      </c>
      <c r="J7288" s="436"/>
      <c r="K7288" s="436">
        <f t="shared" si="1488"/>
        <v>1</v>
      </c>
      <c r="L7288" s="436" t="str">
        <f t="shared" si="1489"/>
        <v>DL2GT33-DL-1</v>
      </c>
      <c r="M7288" s="436">
        <f t="shared" si="1490"/>
        <v>33</v>
      </c>
      <c r="N7288" s="437">
        <f t="shared" si="1491"/>
        <v>1</v>
      </c>
      <c r="O7288" s="437"/>
      <c r="P7288" s="430" t="str">
        <f t="shared" si="1492"/>
        <v/>
      </c>
      <c r="T7288" s="526" t="s">
        <v>8177</v>
      </c>
      <c r="U7288" s="527">
        <v>9</v>
      </c>
      <c r="V7288" s="528" t="s">
        <v>8155</v>
      </c>
      <c r="W7288" s="533" t="s">
        <v>8133</v>
      </c>
      <c r="X7288" s="533"/>
      <c r="Y7288" s="531" t="s">
        <v>8132</v>
      </c>
      <c r="Z7288" s="532" t="s">
        <v>7447</v>
      </c>
      <c r="AA7288" s="531" t="s">
        <v>8134</v>
      </c>
      <c r="AB7288" s="399" t="str">
        <f t="shared" si="1493"/>
        <v>DL2GT33</v>
      </c>
      <c r="AC7288" s="399" t="str">
        <f t="shared" si="1494"/>
        <v>DL2GT33-DL</v>
      </c>
      <c r="AD7288" t="str">
        <f>Y7288&amp;"-"&amp;VLOOKUP(AC7288,'LICH THI'!C:AA,9,0)</f>
        <v>65DLCD20583-42484</v>
      </c>
      <c r="AE7288">
        <f t="shared" si="1495"/>
        <v>1</v>
      </c>
    </row>
    <row r="7289" spans="1:31" x14ac:dyDescent="0.25">
      <c r="A7289" s="436" t="str">
        <f t="shared" si="1483"/>
        <v>DL2GT33-DL-77</v>
      </c>
      <c r="B7289" s="436">
        <f>COUNTIF(AC$4:AC7289,AC7289)</f>
        <v>77</v>
      </c>
      <c r="C7289" s="436" t="str">
        <f t="shared" si="1484"/>
        <v>DL2GT33-DL</v>
      </c>
      <c r="D7289" s="436">
        <f>VLOOKUP(C7289,'LICH THI'!C:AA,12,0)</f>
        <v>88</v>
      </c>
      <c r="E7289" s="436">
        <f>VLOOKUP(C7289,'LICH THI'!C:AA,13,0)</f>
        <v>45</v>
      </c>
      <c r="F7289" s="436">
        <f t="shared" si="1485"/>
        <v>43</v>
      </c>
      <c r="G7289" s="436">
        <f>VLOOKUP(C7289,'LICH THI'!C:AA,14,0)</f>
        <v>2</v>
      </c>
      <c r="H7289" s="436">
        <f t="shared" si="1486"/>
        <v>2</v>
      </c>
      <c r="I7289" s="436" t="str">
        <f t="shared" si="1487"/>
        <v xml:space="preserve">Bùi Trung Hiếu </v>
      </c>
      <c r="J7289" s="436"/>
      <c r="K7289" s="436">
        <f t="shared" si="1488"/>
        <v>1</v>
      </c>
      <c r="L7289" s="436" t="str">
        <f t="shared" si="1489"/>
        <v>DL2GT33-DL-1</v>
      </c>
      <c r="M7289" s="436">
        <f t="shared" si="1490"/>
        <v>33</v>
      </c>
      <c r="N7289" s="437">
        <f t="shared" si="1491"/>
        <v>2</v>
      </c>
      <c r="O7289" s="437"/>
      <c r="P7289" s="430" t="str">
        <f t="shared" si="1492"/>
        <v/>
      </c>
      <c r="T7289" s="526" t="s">
        <v>8177</v>
      </c>
      <c r="U7289" s="527">
        <v>12</v>
      </c>
      <c r="V7289" s="528" t="s">
        <v>8155</v>
      </c>
      <c r="W7289" s="536" t="s">
        <v>8139</v>
      </c>
      <c r="X7289" s="537"/>
      <c r="Y7289" s="538" t="s">
        <v>8138</v>
      </c>
      <c r="Z7289" s="532" t="s">
        <v>7447</v>
      </c>
      <c r="AA7289" s="538" t="s">
        <v>7185</v>
      </c>
      <c r="AB7289" s="399" t="str">
        <f t="shared" si="1493"/>
        <v>DL2GT33</v>
      </c>
      <c r="AC7289" s="399" t="str">
        <f t="shared" si="1494"/>
        <v>DL2GT33-DL</v>
      </c>
      <c r="AD7289" t="str">
        <f>Y7289&amp;"-"&amp;VLOOKUP(AC7289,'LICH THI'!C:AA,9,0)</f>
        <v>65DLCD20485-42484</v>
      </c>
      <c r="AE7289">
        <f t="shared" si="1495"/>
        <v>1</v>
      </c>
    </row>
    <row r="7290" spans="1:31" x14ac:dyDescent="0.25">
      <c r="A7290" s="436" t="str">
        <f t="shared" si="1483"/>
        <v>DL2GT33-DL-78</v>
      </c>
      <c r="B7290" s="436">
        <f>COUNTIF(AC$4:AC7290,AC7290)</f>
        <v>78</v>
      </c>
      <c r="C7290" s="436" t="str">
        <f t="shared" si="1484"/>
        <v>DL2GT33-DL</v>
      </c>
      <c r="D7290" s="436">
        <f>VLOOKUP(C7290,'LICH THI'!C:AA,12,0)</f>
        <v>88</v>
      </c>
      <c r="E7290" s="436">
        <f>VLOOKUP(C7290,'LICH THI'!C:AA,13,0)</f>
        <v>45</v>
      </c>
      <c r="F7290" s="436">
        <f t="shared" si="1485"/>
        <v>43</v>
      </c>
      <c r="G7290" s="436">
        <f>VLOOKUP(C7290,'LICH THI'!C:AA,14,0)</f>
        <v>2</v>
      </c>
      <c r="H7290" s="436">
        <f t="shared" si="1486"/>
        <v>2</v>
      </c>
      <c r="I7290" s="436" t="str">
        <f t="shared" si="1487"/>
        <v xml:space="preserve">Bùi Văn Hữu </v>
      </c>
      <c r="J7290" s="436"/>
      <c r="K7290" s="436">
        <f t="shared" si="1488"/>
        <v>1</v>
      </c>
      <c r="L7290" s="436" t="str">
        <f t="shared" si="1489"/>
        <v>DL2GT33-DL-1</v>
      </c>
      <c r="M7290" s="436">
        <f t="shared" si="1490"/>
        <v>33</v>
      </c>
      <c r="N7290" s="437">
        <f t="shared" si="1491"/>
        <v>3</v>
      </c>
      <c r="O7290" s="437"/>
      <c r="P7290" s="430" t="str">
        <f t="shared" si="1492"/>
        <v/>
      </c>
      <c r="T7290" s="526" t="s">
        <v>8177</v>
      </c>
      <c r="U7290" s="527">
        <v>8</v>
      </c>
      <c r="V7290" s="528" t="s">
        <v>8155</v>
      </c>
      <c r="W7290" s="533" t="s">
        <v>8101</v>
      </c>
      <c r="X7290" s="533"/>
      <c r="Y7290" s="531" t="s">
        <v>8100</v>
      </c>
      <c r="Z7290" s="532" t="s">
        <v>7447</v>
      </c>
      <c r="AA7290" s="531" t="s">
        <v>8102</v>
      </c>
      <c r="AB7290" s="399" t="str">
        <f t="shared" si="1493"/>
        <v>DL2GT33</v>
      </c>
      <c r="AC7290" s="399" t="str">
        <f t="shared" si="1494"/>
        <v>DL2GT33-DL</v>
      </c>
      <c r="AD7290" t="str">
        <f>Y7290&amp;"-"&amp;VLOOKUP(AC7290,'LICH THI'!C:AA,9,0)</f>
        <v>65DLCD20674-42484</v>
      </c>
      <c r="AE7290">
        <f t="shared" si="1495"/>
        <v>1</v>
      </c>
    </row>
    <row r="7291" spans="1:31" x14ac:dyDescent="0.25">
      <c r="A7291" s="436" t="str">
        <f t="shared" si="1483"/>
        <v>DL2GT33-DL-79</v>
      </c>
      <c r="B7291" s="436">
        <f>COUNTIF(AC$4:AC7291,AC7291)</f>
        <v>79</v>
      </c>
      <c r="C7291" s="436" t="str">
        <f t="shared" si="1484"/>
        <v>DL2GT33-DL</v>
      </c>
      <c r="D7291" s="436">
        <f>VLOOKUP(C7291,'LICH THI'!C:AA,12,0)</f>
        <v>88</v>
      </c>
      <c r="E7291" s="436">
        <f>VLOOKUP(C7291,'LICH THI'!C:AA,13,0)</f>
        <v>45</v>
      </c>
      <c r="F7291" s="436">
        <f t="shared" si="1485"/>
        <v>43</v>
      </c>
      <c r="G7291" s="436">
        <f>VLOOKUP(C7291,'LICH THI'!C:AA,14,0)</f>
        <v>2</v>
      </c>
      <c r="H7291" s="436">
        <f t="shared" si="1486"/>
        <v>2</v>
      </c>
      <c r="I7291" s="436" t="str">
        <f t="shared" si="1487"/>
        <v xml:space="preserve">Lê Văn Hữu </v>
      </c>
      <c r="J7291" s="436"/>
      <c r="K7291" s="436">
        <f t="shared" si="1488"/>
        <v>1</v>
      </c>
      <c r="L7291" s="436" t="str">
        <f t="shared" si="1489"/>
        <v>DL2GT33-DL-1</v>
      </c>
      <c r="M7291" s="436">
        <f t="shared" si="1490"/>
        <v>33</v>
      </c>
      <c r="N7291" s="437">
        <f t="shared" si="1491"/>
        <v>4</v>
      </c>
      <c r="O7291" s="437"/>
      <c r="P7291" s="430" t="str">
        <f t="shared" si="1492"/>
        <v/>
      </c>
      <c r="T7291" s="526" t="s">
        <v>8177</v>
      </c>
      <c r="U7291" s="527">
        <v>3</v>
      </c>
      <c r="V7291" s="528" t="s">
        <v>8155</v>
      </c>
      <c r="W7291" s="529" t="s">
        <v>8024</v>
      </c>
      <c r="X7291" s="530"/>
      <c r="Y7291" s="531" t="s">
        <v>8023</v>
      </c>
      <c r="Z7291" s="532" t="s">
        <v>7447</v>
      </c>
      <c r="AA7291" s="531" t="s">
        <v>8025</v>
      </c>
      <c r="AB7291" s="399" t="str">
        <f t="shared" si="1493"/>
        <v>DL2GT33</v>
      </c>
      <c r="AC7291" s="399" t="str">
        <f t="shared" si="1494"/>
        <v>DL2GT33-DL</v>
      </c>
      <c r="AD7291" t="str">
        <f>Y7291&amp;"-"&amp;VLOOKUP(AC7291,'LICH THI'!C:AA,9,0)</f>
        <v>65DLCD20616-42484</v>
      </c>
      <c r="AE7291">
        <f t="shared" si="1495"/>
        <v>1</v>
      </c>
    </row>
    <row r="7292" spans="1:31" x14ac:dyDescent="0.25">
      <c r="A7292" s="436" t="str">
        <f t="shared" si="1483"/>
        <v>DL2GT33-DL-80</v>
      </c>
      <c r="B7292" s="436">
        <f>COUNTIF(AC$4:AC7292,AC7292)</f>
        <v>80</v>
      </c>
      <c r="C7292" s="436" t="str">
        <f t="shared" si="1484"/>
        <v>DL2GT33-DL</v>
      </c>
      <c r="D7292" s="436">
        <f>VLOOKUP(C7292,'LICH THI'!C:AA,12,0)</f>
        <v>88</v>
      </c>
      <c r="E7292" s="436">
        <f>VLOOKUP(C7292,'LICH THI'!C:AA,13,0)</f>
        <v>45</v>
      </c>
      <c r="F7292" s="436">
        <f t="shared" si="1485"/>
        <v>43</v>
      </c>
      <c r="G7292" s="436">
        <f>VLOOKUP(C7292,'LICH THI'!C:AA,14,0)</f>
        <v>2</v>
      </c>
      <c r="H7292" s="436">
        <f t="shared" si="1486"/>
        <v>2</v>
      </c>
      <c r="I7292" s="436" t="str">
        <f t="shared" si="1487"/>
        <v xml:space="preserve">Nguyễn Đức Anh </v>
      </c>
      <c r="J7292" s="436"/>
      <c r="K7292" s="436">
        <f t="shared" si="1488"/>
        <v>1</v>
      </c>
      <c r="L7292" s="436" t="str">
        <f t="shared" si="1489"/>
        <v>DL2GT33-DL-1</v>
      </c>
      <c r="M7292" s="436">
        <f t="shared" si="1490"/>
        <v>33</v>
      </c>
      <c r="N7292" s="437">
        <f t="shared" si="1491"/>
        <v>5</v>
      </c>
      <c r="O7292" s="437"/>
      <c r="P7292" s="430" t="str">
        <f t="shared" si="1492"/>
        <v/>
      </c>
      <c r="T7292" s="526" t="s">
        <v>8177</v>
      </c>
      <c r="U7292" s="527">
        <v>11</v>
      </c>
      <c r="V7292" s="528" t="s">
        <v>8155</v>
      </c>
      <c r="W7292" s="529" t="s">
        <v>8010</v>
      </c>
      <c r="X7292" s="530"/>
      <c r="Y7292" s="528" t="s">
        <v>8009</v>
      </c>
      <c r="Z7292" s="532" t="s">
        <v>7447</v>
      </c>
      <c r="AA7292" s="528" t="s">
        <v>3125</v>
      </c>
      <c r="AB7292" s="399" t="str">
        <f t="shared" si="1493"/>
        <v>DL2GT33</v>
      </c>
      <c r="AC7292" s="399" t="str">
        <f t="shared" si="1494"/>
        <v>DL2GT33-DL</v>
      </c>
      <c r="AD7292" t="str">
        <f>Y7292&amp;"-"&amp;VLOOKUP(AC7292,'LICH THI'!C:AA,9,0)</f>
        <v>65DLCD20506-42484</v>
      </c>
      <c r="AE7292">
        <f t="shared" si="1495"/>
        <v>1</v>
      </c>
    </row>
    <row r="7293" spans="1:31" x14ac:dyDescent="0.25">
      <c r="A7293" s="436" t="str">
        <f t="shared" si="1483"/>
        <v>DL2GT33-DL-81</v>
      </c>
      <c r="B7293" s="436">
        <f>COUNTIF(AC$4:AC7293,AC7293)</f>
        <v>81</v>
      </c>
      <c r="C7293" s="436" t="str">
        <f t="shared" si="1484"/>
        <v>DL2GT33-DL</v>
      </c>
      <c r="D7293" s="436">
        <f>VLOOKUP(C7293,'LICH THI'!C:AA,12,0)</f>
        <v>88</v>
      </c>
      <c r="E7293" s="436">
        <f>VLOOKUP(C7293,'LICH THI'!C:AA,13,0)</f>
        <v>45</v>
      </c>
      <c r="F7293" s="436">
        <f t="shared" si="1485"/>
        <v>43</v>
      </c>
      <c r="G7293" s="436">
        <f>VLOOKUP(C7293,'LICH THI'!C:AA,14,0)</f>
        <v>2</v>
      </c>
      <c r="H7293" s="436">
        <f t="shared" si="1486"/>
        <v>2</v>
      </c>
      <c r="I7293" s="436" t="str">
        <f t="shared" si="1487"/>
        <v xml:space="preserve">Nguyễn Đức Văn </v>
      </c>
      <c r="J7293" s="436"/>
      <c r="K7293" s="436">
        <f t="shared" si="1488"/>
        <v>1</v>
      </c>
      <c r="L7293" s="436" t="str">
        <f t="shared" si="1489"/>
        <v>DL2GT33-DL-1</v>
      </c>
      <c r="M7293" s="436">
        <f t="shared" si="1490"/>
        <v>33</v>
      </c>
      <c r="N7293" s="437">
        <f t="shared" si="1491"/>
        <v>6</v>
      </c>
      <c r="O7293" s="437"/>
      <c r="P7293" s="430" t="str">
        <f t="shared" si="1492"/>
        <v/>
      </c>
      <c r="T7293" s="526" t="s">
        <v>8177</v>
      </c>
      <c r="U7293" s="527">
        <v>1</v>
      </c>
      <c r="V7293" s="528" t="s">
        <v>8155</v>
      </c>
      <c r="W7293" s="534" t="s">
        <v>8007</v>
      </c>
      <c r="X7293" s="535"/>
      <c r="Y7293" s="531" t="s">
        <v>8006</v>
      </c>
      <c r="Z7293" s="532" t="s">
        <v>7447</v>
      </c>
      <c r="AA7293" s="531" t="s">
        <v>8008</v>
      </c>
      <c r="AB7293" s="399" t="str">
        <f t="shared" si="1493"/>
        <v>DL2GT33</v>
      </c>
      <c r="AC7293" s="399" t="str">
        <f t="shared" si="1494"/>
        <v>DL2GT33-DL</v>
      </c>
      <c r="AD7293" t="str">
        <f>Y7293&amp;"-"&amp;VLOOKUP(AC7293,'LICH THI'!C:AA,9,0)</f>
        <v>65DLCD20593-42484</v>
      </c>
      <c r="AE7293">
        <f t="shared" si="1495"/>
        <v>1</v>
      </c>
    </row>
    <row r="7294" spans="1:31" x14ac:dyDescent="0.25">
      <c r="A7294" s="436" t="str">
        <f t="shared" si="1483"/>
        <v>DL2GT33-DL-82</v>
      </c>
      <c r="B7294" s="436">
        <f>COUNTIF(AC$4:AC7294,AC7294)</f>
        <v>82</v>
      </c>
      <c r="C7294" s="436" t="str">
        <f t="shared" si="1484"/>
        <v>DL2GT33-DL</v>
      </c>
      <c r="D7294" s="436">
        <f>VLOOKUP(C7294,'LICH THI'!C:AA,12,0)</f>
        <v>88</v>
      </c>
      <c r="E7294" s="436">
        <f>VLOOKUP(C7294,'LICH THI'!C:AA,13,0)</f>
        <v>45</v>
      </c>
      <c r="F7294" s="436">
        <f t="shared" si="1485"/>
        <v>43</v>
      </c>
      <c r="G7294" s="436">
        <f>VLOOKUP(C7294,'LICH THI'!C:AA,14,0)</f>
        <v>2</v>
      </c>
      <c r="H7294" s="436">
        <f t="shared" si="1486"/>
        <v>2</v>
      </c>
      <c r="I7294" s="436" t="str">
        <f t="shared" si="1487"/>
        <v xml:space="preserve">Nguyễn Hoàng Vinh </v>
      </c>
      <c r="J7294" s="436"/>
      <c r="K7294" s="436">
        <f t="shared" si="1488"/>
        <v>1</v>
      </c>
      <c r="L7294" s="436" t="str">
        <f t="shared" si="1489"/>
        <v>DL2GT33-DL-1</v>
      </c>
      <c r="M7294" s="436">
        <f t="shared" si="1490"/>
        <v>33</v>
      </c>
      <c r="N7294" s="437">
        <f t="shared" si="1491"/>
        <v>7</v>
      </c>
      <c r="O7294" s="437"/>
      <c r="P7294" s="430" t="str">
        <f t="shared" si="1492"/>
        <v/>
      </c>
      <c r="T7294" s="526" t="s">
        <v>8177</v>
      </c>
      <c r="U7294" s="527">
        <v>2</v>
      </c>
      <c r="V7294" s="528" t="s">
        <v>8155</v>
      </c>
      <c r="W7294" s="534" t="s">
        <v>8021</v>
      </c>
      <c r="X7294" s="535"/>
      <c r="Y7294" s="531" t="s">
        <v>8020</v>
      </c>
      <c r="Z7294" s="532" t="s">
        <v>7447</v>
      </c>
      <c r="AA7294" s="531" t="s">
        <v>8022</v>
      </c>
      <c r="AB7294" s="399" t="str">
        <f t="shared" si="1493"/>
        <v>DL2GT33</v>
      </c>
      <c r="AC7294" s="399" t="str">
        <f t="shared" si="1494"/>
        <v>DL2GT33-DL</v>
      </c>
      <c r="AD7294" t="str">
        <f>Y7294&amp;"-"&amp;VLOOKUP(AC7294,'LICH THI'!C:AA,9,0)</f>
        <v>65DLCD21089-42484</v>
      </c>
      <c r="AE7294">
        <f t="shared" si="1495"/>
        <v>1</v>
      </c>
    </row>
    <row r="7295" spans="1:31" x14ac:dyDescent="0.25">
      <c r="A7295" s="436" t="str">
        <f t="shared" si="1483"/>
        <v>DL2GT33-DL-83</v>
      </c>
      <c r="B7295" s="436">
        <f>COUNTIF(AC$4:AC7295,AC7295)</f>
        <v>83</v>
      </c>
      <c r="C7295" s="436" t="str">
        <f t="shared" si="1484"/>
        <v>DL2GT33-DL</v>
      </c>
      <c r="D7295" s="436">
        <f>VLOOKUP(C7295,'LICH THI'!C:AA,12,0)</f>
        <v>88</v>
      </c>
      <c r="E7295" s="436">
        <f>VLOOKUP(C7295,'LICH THI'!C:AA,13,0)</f>
        <v>45</v>
      </c>
      <c r="F7295" s="436">
        <f t="shared" si="1485"/>
        <v>43</v>
      </c>
      <c r="G7295" s="436">
        <f>VLOOKUP(C7295,'LICH THI'!C:AA,14,0)</f>
        <v>2</v>
      </c>
      <c r="H7295" s="436">
        <f t="shared" si="1486"/>
        <v>2</v>
      </c>
      <c r="I7295" s="436" t="str">
        <f t="shared" si="1487"/>
        <v xml:space="preserve">Nguyễn Hồng Quang </v>
      </c>
      <c r="J7295" s="436"/>
      <c r="K7295" s="436">
        <f t="shared" si="1488"/>
        <v>1</v>
      </c>
      <c r="L7295" s="436" t="str">
        <f t="shared" si="1489"/>
        <v>DL2GT33-DL-1</v>
      </c>
      <c r="M7295" s="436">
        <f t="shared" si="1490"/>
        <v>33</v>
      </c>
      <c r="N7295" s="437">
        <f t="shared" si="1491"/>
        <v>8</v>
      </c>
      <c r="O7295" s="437"/>
      <c r="P7295" s="430" t="str">
        <f t="shared" si="1492"/>
        <v/>
      </c>
      <c r="T7295" s="526" t="s">
        <v>8177</v>
      </c>
      <c r="U7295" s="527">
        <v>6</v>
      </c>
      <c r="V7295" s="528" t="s">
        <v>8155</v>
      </c>
      <c r="W7295" s="529" t="s">
        <v>8136</v>
      </c>
      <c r="X7295" s="530"/>
      <c r="Y7295" s="531" t="s">
        <v>8135</v>
      </c>
      <c r="Z7295" s="532" t="s">
        <v>7447</v>
      </c>
      <c r="AA7295" s="531" t="s">
        <v>8137</v>
      </c>
      <c r="AB7295" s="399" t="str">
        <f t="shared" si="1493"/>
        <v>DL2GT33</v>
      </c>
      <c r="AC7295" s="399" t="str">
        <f t="shared" si="1494"/>
        <v>DL2GT33-DL</v>
      </c>
      <c r="AD7295" t="str">
        <f>Y7295&amp;"-"&amp;VLOOKUP(AC7295,'LICH THI'!C:AA,9,0)</f>
        <v>65DLCD20742-42484</v>
      </c>
      <c r="AE7295">
        <f t="shared" si="1495"/>
        <v>1</v>
      </c>
    </row>
    <row r="7296" spans="1:31" x14ac:dyDescent="0.25">
      <c r="A7296" s="436" t="str">
        <f t="shared" si="1483"/>
        <v>DL2GT33-DL-84</v>
      </c>
      <c r="B7296" s="436">
        <f>COUNTIF(AC$4:AC7296,AC7296)</f>
        <v>84</v>
      </c>
      <c r="C7296" s="436" t="str">
        <f t="shared" si="1484"/>
        <v>DL2GT33-DL</v>
      </c>
      <c r="D7296" s="436">
        <f>VLOOKUP(C7296,'LICH THI'!C:AA,12,0)</f>
        <v>88</v>
      </c>
      <c r="E7296" s="436">
        <f>VLOOKUP(C7296,'LICH THI'!C:AA,13,0)</f>
        <v>45</v>
      </c>
      <c r="F7296" s="436">
        <f t="shared" si="1485"/>
        <v>43</v>
      </c>
      <c r="G7296" s="436">
        <f>VLOOKUP(C7296,'LICH THI'!C:AA,14,0)</f>
        <v>2</v>
      </c>
      <c r="H7296" s="436">
        <f t="shared" si="1486"/>
        <v>2</v>
      </c>
      <c r="I7296" s="436" t="str">
        <f t="shared" si="1487"/>
        <v xml:space="preserve">Nguyễn Ngọc Thiện </v>
      </c>
      <c r="J7296" s="436"/>
      <c r="K7296" s="436">
        <f t="shared" si="1488"/>
        <v>1</v>
      </c>
      <c r="L7296" s="436" t="str">
        <f t="shared" si="1489"/>
        <v>DL2GT33-DL-1</v>
      </c>
      <c r="M7296" s="436">
        <f t="shared" si="1490"/>
        <v>33</v>
      </c>
      <c r="N7296" s="437">
        <f t="shared" si="1491"/>
        <v>9</v>
      </c>
      <c r="O7296" s="437"/>
      <c r="P7296" s="430" t="str">
        <f t="shared" si="1492"/>
        <v/>
      </c>
      <c r="T7296" s="526" t="s">
        <v>8177</v>
      </c>
      <c r="U7296" s="527">
        <v>13</v>
      </c>
      <c r="V7296" s="528" t="s">
        <v>8155</v>
      </c>
      <c r="W7296" s="529" t="s">
        <v>8141</v>
      </c>
      <c r="X7296" s="530"/>
      <c r="Y7296" s="531" t="s">
        <v>8140</v>
      </c>
      <c r="Z7296" s="532" t="s">
        <v>7447</v>
      </c>
      <c r="AA7296" s="531" t="s">
        <v>8142</v>
      </c>
      <c r="AB7296" s="399" t="str">
        <f t="shared" si="1493"/>
        <v>DL2GT33</v>
      </c>
      <c r="AC7296" s="399" t="str">
        <f t="shared" si="1494"/>
        <v>DL2GT33-DL</v>
      </c>
      <c r="AD7296" t="str">
        <f>Y7296&amp;"-"&amp;VLOOKUP(AC7296,'LICH THI'!C:AA,9,0)</f>
        <v>65DLCD20624-42484</v>
      </c>
      <c r="AE7296">
        <f t="shared" si="1495"/>
        <v>1</v>
      </c>
    </row>
    <row r="7297" spans="1:31" x14ac:dyDescent="0.25">
      <c r="A7297" s="436" t="str">
        <f t="shared" si="1483"/>
        <v>DL2GT33-DL-85</v>
      </c>
      <c r="B7297" s="436">
        <f>COUNTIF(AC$4:AC7297,AC7297)</f>
        <v>85</v>
      </c>
      <c r="C7297" s="436" t="str">
        <f t="shared" si="1484"/>
        <v>DL2GT33-DL</v>
      </c>
      <c r="D7297" s="436">
        <f>VLOOKUP(C7297,'LICH THI'!C:AA,12,0)</f>
        <v>88</v>
      </c>
      <c r="E7297" s="436">
        <f>VLOOKUP(C7297,'LICH THI'!C:AA,13,0)</f>
        <v>45</v>
      </c>
      <c r="F7297" s="436">
        <f t="shared" si="1485"/>
        <v>43</v>
      </c>
      <c r="G7297" s="436">
        <f>VLOOKUP(C7297,'LICH THI'!C:AA,14,0)</f>
        <v>2</v>
      </c>
      <c r="H7297" s="436">
        <f t="shared" si="1486"/>
        <v>2</v>
      </c>
      <c r="I7297" s="436" t="str">
        <f t="shared" si="1487"/>
        <v xml:space="preserve">Nguyễn trọng Vĩnh </v>
      </c>
      <c r="J7297" s="436"/>
      <c r="K7297" s="436">
        <f t="shared" si="1488"/>
        <v>1</v>
      </c>
      <c r="L7297" s="436" t="str">
        <f t="shared" si="1489"/>
        <v>DL2GT33-DL-1</v>
      </c>
      <c r="M7297" s="436">
        <f t="shared" si="1490"/>
        <v>33</v>
      </c>
      <c r="N7297" s="437">
        <f t="shared" si="1491"/>
        <v>10</v>
      </c>
      <c r="O7297" s="437"/>
      <c r="P7297" s="430" t="str">
        <f t="shared" si="1492"/>
        <v/>
      </c>
      <c r="T7297" s="526" t="s">
        <v>8177</v>
      </c>
      <c r="U7297" s="527">
        <v>10</v>
      </c>
      <c r="V7297" s="528" t="s">
        <v>8155</v>
      </c>
      <c r="W7297" s="529" t="s">
        <v>8124</v>
      </c>
      <c r="X7297" s="530"/>
      <c r="Y7297" s="531" t="s">
        <v>8123</v>
      </c>
      <c r="Z7297" s="532" t="s">
        <v>7447</v>
      </c>
      <c r="AA7297" s="531" t="s">
        <v>8125</v>
      </c>
      <c r="AB7297" s="399" t="str">
        <f t="shared" si="1493"/>
        <v>DL2GT33</v>
      </c>
      <c r="AC7297" s="399" t="str">
        <f t="shared" si="1494"/>
        <v>DL2GT33-DL</v>
      </c>
      <c r="AD7297" t="str">
        <f>Y7297&amp;"-"&amp;VLOOKUP(AC7297,'LICH THI'!C:AA,9,0)</f>
        <v>65DLCD20526-42484</v>
      </c>
      <c r="AE7297">
        <f t="shared" si="1495"/>
        <v>1</v>
      </c>
    </row>
    <row r="7298" spans="1:31" x14ac:dyDescent="0.25">
      <c r="A7298" s="436" t="str">
        <f t="shared" si="1483"/>
        <v>DL2GT33-DL-86</v>
      </c>
      <c r="B7298" s="436">
        <f>COUNTIF(AC$4:AC7298,AC7298)</f>
        <v>86</v>
      </c>
      <c r="C7298" s="436" t="str">
        <f t="shared" si="1484"/>
        <v>DL2GT33-DL</v>
      </c>
      <c r="D7298" s="436">
        <f>VLOOKUP(C7298,'LICH THI'!C:AA,12,0)</f>
        <v>88</v>
      </c>
      <c r="E7298" s="436">
        <f>VLOOKUP(C7298,'LICH THI'!C:AA,13,0)</f>
        <v>45</v>
      </c>
      <c r="F7298" s="436">
        <f t="shared" si="1485"/>
        <v>43</v>
      </c>
      <c r="G7298" s="436">
        <f>VLOOKUP(C7298,'LICH THI'!C:AA,14,0)</f>
        <v>2</v>
      </c>
      <c r="H7298" s="436">
        <f t="shared" si="1486"/>
        <v>2</v>
      </c>
      <c r="I7298" s="436" t="str">
        <f t="shared" si="1487"/>
        <v xml:space="preserve">Nguyễn Văn Quang </v>
      </c>
      <c r="J7298" s="436"/>
      <c r="K7298" s="436">
        <f t="shared" si="1488"/>
        <v>1</v>
      </c>
      <c r="L7298" s="436" t="str">
        <f t="shared" si="1489"/>
        <v>DL2GT33-DL-1</v>
      </c>
      <c r="M7298" s="436">
        <f t="shared" si="1490"/>
        <v>33</v>
      </c>
      <c r="N7298" s="437">
        <f t="shared" si="1491"/>
        <v>11</v>
      </c>
      <c r="O7298" s="437"/>
      <c r="P7298" s="430" t="str">
        <f t="shared" si="1492"/>
        <v/>
      </c>
      <c r="T7298" s="526" t="s">
        <v>8177</v>
      </c>
      <c r="U7298" s="527">
        <v>5</v>
      </c>
      <c r="V7298" s="528" t="s">
        <v>8155</v>
      </c>
      <c r="W7298" s="529" t="s">
        <v>8112</v>
      </c>
      <c r="X7298" s="530"/>
      <c r="Y7298" s="531" t="s">
        <v>8111</v>
      </c>
      <c r="Z7298" s="532" t="s">
        <v>7447</v>
      </c>
      <c r="AA7298" s="531" t="s">
        <v>4904</v>
      </c>
      <c r="AB7298" s="399" t="str">
        <f t="shared" si="1493"/>
        <v>DL2GT33</v>
      </c>
      <c r="AC7298" s="399" t="str">
        <f t="shared" si="1494"/>
        <v>DL2GT33-DL</v>
      </c>
      <c r="AD7298" t="str">
        <f>Y7298&amp;"-"&amp;VLOOKUP(AC7298,'LICH THI'!C:AA,9,0)</f>
        <v>65DLCD20617-42484</v>
      </c>
      <c r="AE7298">
        <f t="shared" si="1495"/>
        <v>1</v>
      </c>
    </row>
    <row r="7299" spans="1:31" x14ac:dyDescent="0.25">
      <c r="A7299" s="436" t="str">
        <f t="shared" si="1483"/>
        <v>DL2GT33-DL-87</v>
      </c>
      <c r="B7299" s="436">
        <f>COUNTIF(AC$4:AC7299,AC7299)</f>
        <v>87</v>
      </c>
      <c r="C7299" s="436" t="str">
        <f t="shared" si="1484"/>
        <v>DL2GT33-DL</v>
      </c>
      <c r="D7299" s="436">
        <f>VLOOKUP(C7299,'LICH THI'!C:AA,12,0)</f>
        <v>88</v>
      </c>
      <c r="E7299" s="436">
        <f>VLOOKUP(C7299,'LICH THI'!C:AA,13,0)</f>
        <v>45</v>
      </c>
      <c r="F7299" s="436">
        <f t="shared" si="1485"/>
        <v>43</v>
      </c>
      <c r="G7299" s="436">
        <f>VLOOKUP(C7299,'LICH THI'!C:AA,14,0)</f>
        <v>2</v>
      </c>
      <c r="H7299" s="436">
        <f t="shared" si="1486"/>
        <v>2</v>
      </c>
      <c r="I7299" s="436" t="str">
        <f t="shared" si="1487"/>
        <v xml:space="preserve">Nguyễn Văn Vinh </v>
      </c>
      <c r="J7299" s="436"/>
      <c r="K7299" s="436">
        <f t="shared" si="1488"/>
        <v>1</v>
      </c>
      <c r="L7299" s="436" t="str">
        <f t="shared" si="1489"/>
        <v>DL2GT33-DL-1</v>
      </c>
      <c r="M7299" s="436">
        <f t="shared" si="1490"/>
        <v>33</v>
      </c>
      <c r="N7299" s="437">
        <f t="shared" si="1491"/>
        <v>12</v>
      </c>
      <c r="O7299" s="437"/>
      <c r="P7299" s="430" t="str">
        <f t="shared" si="1492"/>
        <v/>
      </c>
      <c r="T7299" s="526" t="s">
        <v>8177</v>
      </c>
      <c r="U7299" s="527">
        <v>7</v>
      </c>
      <c r="V7299" s="528" t="s">
        <v>8155</v>
      </c>
      <c r="W7299" s="534" t="s">
        <v>8119</v>
      </c>
      <c r="X7299" s="535"/>
      <c r="Y7299" s="531" t="s">
        <v>8118</v>
      </c>
      <c r="Z7299" s="532" t="s">
        <v>7447</v>
      </c>
      <c r="AA7299" s="531" t="s">
        <v>3114</v>
      </c>
      <c r="AB7299" s="399" t="str">
        <f t="shared" si="1493"/>
        <v>DL2GT33</v>
      </c>
      <c r="AC7299" s="399" t="str">
        <f t="shared" si="1494"/>
        <v>DL2GT33-DL</v>
      </c>
      <c r="AD7299" t="str">
        <f>Y7299&amp;"-"&amp;VLOOKUP(AC7299,'LICH THI'!C:AA,9,0)</f>
        <v>65DLCD20607-42484</v>
      </c>
      <c r="AE7299">
        <f t="shared" si="1495"/>
        <v>1</v>
      </c>
    </row>
    <row r="7300" spans="1:31" x14ac:dyDescent="0.25">
      <c r="A7300" s="436" t="str">
        <f t="shared" si="1483"/>
        <v>DL2GT33-DL-88</v>
      </c>
      <c r="B7300" s="436">
        <f>COUNTIF(AC$4:AC7300,AC7300)</f>
        <v>88</v>
      </c>
      <c r="C7300" s="436" t="str">
        <f t="shared" si="1484"/>
        <v>DL2GT33-DL</v>
      </c>
      <c r="D7300" s="436">
        <f>VLOOKUP(C7300,'LICH THI'!C:AA,12,0)</f>
        <v>88</v>
      </c>
      <c r="E7300" s="436">
        <f>VLOOKUP(C7300,'LICH THI'!C:AA,13,0)</f>
        <v>45</v>
      </c>
      <c r="F7300" s="436">
        <f t="shared" si="1485"/>
        <v>43</v>
      </c>
      <c r="G7300" s="436">
        <f>VLOOKUP(C7300,'LICH THI'!C:AA,14,0)</f>
        <v>2</v>
      </c>
      <c r="H7300" s="436">
        <f t="shared" si="1486"/>
        <v>2</v>
      </c>
      <c r="I7300" s="436" t="str">
        <f t="shared" si="1487"/>
        <v xml:space="preserve">Phạm Đăng Thưởng </v>
      </c>
      <c r="J7300" s="436"/>
      <c r="K7300" s="436">
        <f t="shared" si="1488"/>
        <v>1</v>
      </c>
      <c r="L7300" s="436" t="str">
        <f t="shared" si="1489"/>
        <v>DL2GT33-DL-1</v>
      </c>
      <c r="M7300" s="436">
        <f t="shared" si="1490"/>
        <v>33</v>
      </c>
      <c r="N7300" s="437">
        <f t="shared" si="1491"/>
        <v>13</v>
      </c>
      <c r="O7300" s="437"/>
      <c r="P7300" s="430" t="str">
        <f t="shared" si="1492"/>
        <v/>
      </c>
      <c r="T7300" s="526" t="s">
        <v>8177</v>
      </c>
      <c r="U7300" s="527">
        <v>4</v>
      </c>
      <c r="V7300" s="528" t="s">
        <v>8155</v>
      </c>
      <c r="W7300" s="529" t="s">
        <v>8076</v>
      </c>
      <c r="X7300" s="530"/>
      <c r="Y7300" s="531" t="s">
        <v>8075</v>
      </c>
      <c r="Z7300" s="532" t="s">
        <v>7447</v>
      </c>
      <c r="AA7300" s="531" t="s">
        <v>3315</v>
      </c>
      <c r="AB7300" s="399" t="str">
        <f t="shared" si="1493"/>
        <v>DL2GT33</v>
      </c>
      <c r="AC7300" s="399" t="str">
        <f t="shared" si="1494"/>
        <v>DL2GT33-DL</v>
      </c>
      <c r="AD7300" t="str">
        <f>Y7300&amp;"-"&amp;VLOOKUP(AC7300,'LICH THI'!C:AA,9,0)</f>
        <v>65DLCD20655-42484</v>
      </c>
      <c r="AE7300">
        <f t="shared" si="1495"/>
        <v>1</v>
      </c>
    </row>
    <row r="7301" spans="1:31" x14ac:dyDescent="0.25">
      <c r="A7301" s="436" t="str">
        <f t="shared" si="1483"/>
        <v>DC3CT55-DL-61</v>
      </c>
      <c r="B7301" s="436">
        <f>COUNTIF(AC$4:AC7301,AC7301)</f>
        <v>61</v>
      </c>
      <c r="C7301" s="436" t="str">
        <f t="shared" si="1484"/>
        <v>DC3CT55-DL</v>
      </c>
      <c r="D7301" s="436">
        <f>VLOOKUP(C7301,'LICH THI'!C:AA,12,0)</f>
        <v>99</v>
      </c>
      <c r="E7301" s="436">
        <f>VLOOKUP(C7301,'LICH THI'!C:AA,13,0)</f>
        <v>50</v>
      </c>
      <c r="F7301" s="436">
        <f t="shared" si="1485"/>
        <v>49</v>
      </c>
      <c r="G7301" s="436">
        <f>VLOOKUP(C7301,'LICH THI'!C:AA,14,0)</f>
        <v>2</v>
      </c>
      <c r="H7301" s="436">
        <f t="shared" si="1486"/>
        <v>2</v>
      </c>
      <c r="I7301" s="436" t="str">
        <f t="shared" si="1487"/>
        <v>Nguyễn Ngọc  An</v>
      </c>
      <c r="J7301" s="436"/>
      <c r="K7301" s="436">
        <f t="shared" si="1488"/>
        <v>1</v>
      </c>
      <c r="L7301" s="436" t="str">
        <f t="shared" si="1489"/>
        <v>DC3CT55-DL-1</v>
      </c>
      <c r="M7301" s="436">
        <f t="shared" si="1490"/>
        <v>5</v>
      </c>
      <c r="N7301" s="437">
        <f t="shared" si="1491"/>
        <v>8</v>
      </c>
      <c r="O7301" s="437"/>
      <c r="P7301" s="430" t="str">
        <f t="shared" si="1492"/>
        <v/>
      </c>
      <c r="T7301" s="526" t="s">
        <v>8177</v>
      </c>
      <c r="U7301" s="532">
        <v>1</v>
      </c>
      <c r="V7301" s="532" t="s">
        <v>7918</v>
      </c>
      <c r="W7301" s="554" t="s">
        <v>7931</v>
      </c>
      <c r="X7301" s="555" t="s">
        <v>3492</v>
      </c>
      <c r="Y7301" s="532" t="s">
        <v>7932</v>
      </c>
      <c r="Z7301" s="532" t="s">
        <v>7290</v>
      </c>
      <c r="AA7301" s="550" t="s">
        <v>7933</v>
      </c>
      <c r="AB7301" s="399" t="str">
        <f t="shared" si="1493"/>
        <v>DC3CT55</v>
      </c>
      <c r="AC7301" s="399" t="str">
        <f t="shared" si="1494"/>
        <v>DC3CT55-DL</v>
      </c>
      <c r="AD7301" t="str">
        <f>Y7301&amp;"-"&amp;VLOOKUP(AC7301,'LICH THI'!C:AA,9,0)</f>
        <v>65DLCD20604-42473</v>
      </c>
      <c r="AE7301">
        <f t="shared" si="1495"/>
        <v>1</v>
      </c>
    </row>
    <row r="7302" spans="1:31" x14ac:dyDescent="0.25">
      <c r="A7302" s="436" t="str">
        <f t="shared" si="1483"/>
        <v>DC3CT55-DL-62</v>
      </c>
      <c r="B7302" s="436">
        <f>COUNTIF(AC$4:AC7302,AC7302)</f>
        <v>62</v>
      </c>
      <c r="C7302" s="436" t="str">
        <f t="shared" si="1484"/>
        <v>DC3CT55-DL</v>
      </c>
      <c r="D7302" s="436">
        <f>VLOOKUP(C7302,'LICH THI'!C:AA,12,0)</f>
        <v>99</v>
      </c>
      <c r="E7302" s="436">
        <f>VLOOKUP(C7302,'LICH THI'!C:AA,13,0)</f>
        <v>50</v>
      </c>
      <c r="F7302" s="436">
        <f t="shared" si="1485"/>
        <v>49</v>
      </c>
      <c r="G7302" s="436">
        <f>VLOOKUP(C7302,'LICH THI'!C:AA,14,0)</f>
        <v>2</v>
      </c>
      <c r="H7302" s="436">
        <f t="shared" si="1486"/>
        <v>2</v>
      </c>
      <c r="I7302" s="436" t="str">
        <f t="shared" si="1487"/>
        <v>Trần Tuấn  Anh</v>
      </c>
      <c r="J7302" s="436"/>
      <c r="K7302" s="436">
        <f t="shared" si="1488"/>
        <v>1</v>
      </c>
      <c r="L7302" s="436" t="str">
        <f t="shared" si="1489"/>
        <v>DC3CT55-DL-1</v>
      </c>
      <c r="M7302" s="436">
        <f t="shared" si="1490"/>
        <v>5</v>
      </c>
      <c r="N7302" s="437">
        <f t="shared" si="1491"/>
        <v>9</v>
      </c>
      <c r="O7302" s="437"/>
      <c r="P7302" s="430" t="str">
        <f t="shared" si="1492"/>
        <v/>
      </c>
      <c r="T7302" s="526" t="s">
        <v>8177</v>
      </c>
      <c r="U7302" s="532">
        <v>2</v>
      </c>
      <c r="V7302" s="532" t="s">
        <v>7918</v>
      </c>
      <c r="W7302" s="554" t="s">
        <v>7934</v>
      </c>
      <c r="X7302" s="555" t="s">
        <v>2611</v>
      </c>
      <c r="Y7302" s="532" t="s">
        <v>7935</v>
      </c>
      <c r="Z7302" s="532" t="s">
        <v>7290</v>
      </c>
      <c r="AA7302" s="550" t="s">
        <v>3174</v>
      </c>
      <c r="AB7302" s="399" t="str">
        <f t="shared" si="1493"/>
        <v>DC3CT55</v>
      </c>
      <c r="AC7302" s="399" t="str">
        <f t="shared" si="1494"/>
        <v>DC3CT55-DL</v>
      </c>
      <c r="AD7302" t="str">
        <f>Y7302&amp;"-"&amp;VLOOKUP(AC7302,'LICH THI'!C:AA,9,0)</f>
        <v>65DLCD20478-42473</v>
      </c>
      <c r="AE7302">
        <f t="shared" si="1495"/>
        <v>1</v>
      </c>
    </row>
    <row r="7303" spans="1:31" x14ac:dyDescent="0.25">
      <c r="A7303" s="436" t="str">
        <f t="shared" si="1483"/>
        <v>DC3CT55-DL-63</v>
      </c>
      <c r="B7303" s="436">
        <f>COUNTIF(AC$4:AC7303,AC7303)</f>
        <v>63</v>
      </c>
      <c r="C7303" s="436" t="str">
        <f t="shared" si="1484"/>
        <v>DC3CT55-DL</v>
      </c>
      <c r="D7303" s="436">
        <f>VLOOKUP(C7303,'LICH THI'!C:AA,12,0)</f>
        <v>99</v>
      </c>
      <c r="E7303" s="436">
        <f>VLOOKUP(C7303,'LICH THI'!C:AA,13,0)</f>
        <v>50</v>
      </c>
      <c r="F7303" s="436">
        <f t="shared" si="1485"/>
        <v>49</v>
      </c>
      <c r="G7303" s="436">
        <f>VLOOKUP(C7303,'LICH THI'!C:AA,14,0)</f>
        <v>2</v>
      </c>
      <c r="H7303" s="436">
        <f t="shared" si="1486"/>
        <v>2</v>
      </c>
      <c r="I7303" s="436" t="str">
        <f t="shared" si="1487"/>
        <v>Nguyễn Văn  Bộ</v>
      </c>
      <c r="J7303" s="436"/>
      <c r="K7303" s="436">
        <f t="shared" si="1488"/>
        <v>1</v>
      </c>
      <c r="L7303" s="436" t="str">
        <f t="shared" si="1489"/>
        <v>DC3CT55-DL-1</v>
      </c>
      <c r="M7303" s="436">
        <f t="shared" si="1490"/>
        <v>5</v>
      </c>
      <c r="N7303" s="437">
        <f t="shared" si="1491"/>
        <v>10</v>
      </c>
      <c r="O7303" s="437"/>
      <c r="P7303" s="430" t="str">
        <f t="shared" si="1492"/>
        <v/>
      </c>
      <c r="T7303" s="526" t="s">
        <v>8177</v>
      </c>
      <c r="U7303" s="532">
        <v>3</v>
      </c>
      <c r="V7303" s="532" t="s">
        <v>7918</v>
      </c>
      <c r="W7303" s="554" t="s">
        <v>7936</v>
      </c>
      <c r="X7303" s="555" t="s">
        <v>7937</v>
      </c>
      <c r="Y7303" s="532" t="s">
        <v>7938</v>
      </c>
      <c r="Z7303" s="532" t="s">
        <v>7290</v>
      </c>
      <c r="AA7303" s="550" t="s">
        <v>7939</v>
      </c>
      <c r="AB7303" s="399" t="str">
        <f t="shared" si="1493"/>
        <v>DC3CT55</v>
      </c>
      <c r="AC7303" s="399" t="str">
        <f t="shared" si="1494"/>
        <v>DC3CT55-DL</v>
      </c>
      <c r="AD7303" t="str">
        <f>Y7303&amp;"-"&amp;VLOOKUP(AC7303,'LICH THI'!C:AA,9,0)</f>
        <v>65DLCD20494-42473</v>
      </c>
      <c r="AE7303">
        <f t="shared" si="1495"/>
        <v>1</v>
      </c>
    </row>
    <row r="7304" spans="1:31" x14ac:dyDescent="0.25">
      <c r="A7304" s="436" t="str">
        <f t="shared" si="1483"/>
        <v>DC3CT55-DL-64</v>
      </c>
      <c r="B7304" s="436">
        <f>COUNTIF(AC$4:AC7304,AC7304)</f>
        <v>64</v>
      </c>
      <c r="C7304" s="436" t="str">
        <f t="shared" si="1484"/>
        <v>DC3CT55-DL</v>
      </c>
      <c r="D7304" s="436">
        <f>VLOOKUP(C7304,'LICH THI'!C:AA,12,0)</f>
        <v>99</v>
      </c>
      <c r="E7304" s="436">
        <f>VLOOKUP(C7304,'LICH THI'!C:AA,13,0)</f>
        <v>50</v>
      </c>
      <c r="F7304" s="436">
        <f t="shared" si="1485"/>
        <v>49</v>
      </c>
      <c r="G7304" s="436">
        <f>VLOOKUP(C7304,'LICH THI'!C:AA,14,0)</f>
        <v>2</v>
      </c>
      <c r="H7304" s="436">
        <f t="shared" si="1486"/>
        <v>2</v>
      </c>
      <c r="I7304" s="436" t="str">
        <f t="shared" si="1487"/>
        <v>Nguyễn Hoàng Dương</v>
      </c>
      <c r="J7304" s="436"/>
      <c r="K7304" s="436">
        <f t="shared" si="1488"/>
        <v>1</v>
      </c>
      <c r="L7304" s="436" t="str">
        <f t="shared" si="1489"/>
        <v>DC3CT55-DL-1</v>
      </c>
      <c r="M7304" s="436">
        <f t="shared" si="1490"/>
        <v>5</v>
      </c>
      <c r="N7304" s="437">
        <f t="shared" si="1491"/>
        <v>11</v>
      </c>
      <c r="O7304" s="437"/>
      <c r="P7304" s="430" t="str">
        <f t="shared" si="1492"/>
        <v/>
      </c>
      <c r="T7304" s="526" t="s">
        <v>8177</v>
      </c>
      <c r="U7304" s="532">
        <v>4</v>
      </c>
      <c r="V7304" s="532" t="s">
        <v>7918</v>
      </c>
      <c r="W7304" s="554" t="s">
        <v>3785</v>
      </c>
      <c r="X7304" s="555" t="s">
        <v>2601</v>
      </c>
      <c r="Y7304" s="532" t="s">
        <v>7940</v>
      </c>
      <c r="Z7304" s="532" t="s">
        <v>7290</v>
      </c>
      <c r="AA7304" s="550">
        <v>34101</v>
      </c>
      <c r="AB7304" s="399" t="str">
        <f t="shared" si="1493"/>
        <v>DC3CT55</v>
      </c>
      <c r="AC7304" s="399" t="str">
        <f t="shared" si="1494"/>
        <v>DC3CT55-DL</v>
      </c>
      <c r="AD7304" t="str">
        <f>Y7304&amp;"-"&amp;VLOOKUP(AC7304,'LICH THI'!C:AA,9,0)</f>
        <v>65DLCD21059-42473</v>
      </c>
      <c r="AE7304">
        <f t="shared" si="1495"/>
        <v>1</v>
      </c>
    </row>
    <row r="7305" spans="1:31" x14ac:dyDescent="0.25">
      <c r="A7305" s="436" t="str">
        <f t="shared" si="1483"/>
        <v>DC3CT55-DL-65</v>
      </c>
      <c r="B7305" s="436">
        <f>COUNTIF(AC$4:AC7305,AC7305)</f>
        <v>65</v>
      </c>
      <c r="C7305" s="436" t="str">
        <f t="shared" si="1484"/>
        <v>DC3CT55-DL</v>
      </c>
      <c r="D7305" s="436">
        <f>VLOOKUP(C7305,'LICH THI'!C:AA,12,0)</f>
        <v>99</v>
      </c>
      <c r="E7305" s="436">
        <f>VLOOKUP(C7305,'LICH THI'!C:AA,13,0)</f>
        <v>50</v>
      </c>
      <c r="F7305" s="436">
        <f t="shared" si="1485"/>
        <v>49</v>
      </c>
      <c r="G7305" s="436">
        <f>VLOOKUP(C7305,'LICH THI'!C:AA,14,0)</f>
        <v>2</v>
      </c>
      <c r="H7305" s="436">
        <f t="shared" si="1486"/>
        <v>2</v>
      </c>
      <c r="I7305" s="436" t="str">
        <f t="shared" si="1487"/>
        <v>Hoàng Trung  Đức</v>
      </c>
      <c r="J7305" s="436"/>
      <c r="K7305" s="436">
        <f t="shared" si="1488"/>
        <v>1</v>
      </c>
      <c r="L7305" s="436" t="str">
        <f t="shared" si="1489"/>
        <v>DC3CT55-DL-1</v>
      </c>
      <c r="M7305" s="436">
        <f t="shared" si="1490"/>
        <v>5</v>
      </c>
      <c r="N7305" s="437">
        <f t="shared" si="1491"/>
        <v>12</v>
      </c>
      <c r="O7305" s="437"/>
      <c r="P7305" s="430" t="str">
        <f t="shared" si="1492"/>
        <v/>
      </c>
      <c r="T7305" s="526" t="s">
        <v>8177</v>
      </c>
      <c r="U7305" s="532">
        <v>5</v>
      </c>
      <c r="V7305" s="532" t="s">
        <v>7918</v>
      </c>
      <c r="W7305" s="554" t="s">
        <v>7941</v>
      </c>
      <c r="X7305" s="555" t="s">
        <v>2948</v>
      </c>
      <c r="Y7305" s="532" t="s">
        <v>7942</v>
      </c>
      <c r="Z7305" s="532" t="s">
        <v>7290</v>
      </c>
      <c r="AA7305" s="550">
        <v>33521</v>
      </c>
      <c r="AB7305" s="399" t="str">
        <f t="shared" si="1493"/>
        <v>DC3CT55</v>
      </c>
      <c r="AC7305" s="399" t="str">
        <f t="shared" si="1494"/>
        <v>DC3CT55-DL</v>
      </c>
      <c r="AD7305" t="str">
        <f>Y7305&amp;"-"&amp;VLOOKUP(AC7305,'LICH THI'!C:AA,9,0)</f>
        <v>65DLCD21066-42473</v>
      </c>
      <c r="AE7305">
        <f t="shared" si="1495"/>
        <v>1</v>
      </c>
    </row>
    <row r="7306" spans="1:31" x14ac:dyDescent="0.25">
      <c r="A7306" s="436" t="str">
        <f t="shared" si="1483"/>
        <v>DC3CT55-DL-66</v>
      </c>
      <c r="B7306" s="436">
        <f>COUNTIF(AC$4:AC7306,AC7306)</f>
        <v>66</v>
      </c>
      <c r="C7306" s="436" t="str">
        <f t="shared" si="1484"/>
        <v>DC3CT55-DL</v>
      </c>
      <c r="D7306" s="436">
        <f>VLOOKUP(C7306,'LICH THI'!C:AA,12,0)</f>
        <v>99</v>
      </c>
      <c r="E7306" s="436">
        <f>VLOOKUP(C7306,'LICH THI'!C:AA,13,0)</f>
        <v>50</v>
      </c>
      <c r="F7306" s="436">
        <f t="shared" si="1485"/>
        <v>49</v>
      </c>
      <c r="G7306" s="436">
        <f>VLOOKUP(C7306,'LICH THI'!C:AA,14,0)</f>
        <v>2</v>
      </c>
      <c r="H7306" s="436">
        <f t="shared" si="1486"/>
        <v>2</v>
      </c>
      <c r="I7306" s="436" t="str">
        <f t="shared" si="1487"/>
        <v>Phạm Huy Hiệp</v>
      </c>
      <c r="J7306" s="436"/>
      <c r="K7306" s="436">
        <f t="shared" si="1488"/>
        <v>1</v>
      </c>
      <c r="L7306" s="436" t="str">
        <f t="shared" si="1489"/>
        <v>DC3CT55-DL-1</v>
      </c>
      <c r="M7306" s="436">
        <f t="shared" si="1490"/>
        <v>5</v>
      </c>
      <c r="N7306" s="437">
        <f t="shared" si="1491"/>
        <v>13</v>
      </c>
      <c r="O7306" s="437"/>
      <c r="P7306" s="430" t="str">
        <f t="shared" si="1492"/>
        <v/>
      </c>
      <c r="T7306" s="526" t="s">
        <v>8177</v>
      </c>
      <c r="U7306" s="532">
        <v>6</v>
      </c>
      <c r="V7306" s="532" t="s">
        <v>7918</v>
      </c>
      <c r="W7306" s="554" t="s">
        <v>7943</v>
      </c>
      <c r="X7306" s="555" t="s">
        <v>4886</v>
      </c>
      <c r="Y7306" s="532" t="s">
        <v>7944</v>
      </c>
      <c r="Z7306" s="532" t="s">
        <v>7290</v>
      </c>
      <c r="AA7306" s="550" t="s">
        <v>7945</v>
      </c>
      <c r="AB7306" s="399" t="str">
        <f t="shared" si="1493"/>
        <v>DC3CT55</v>
      </c>
      <c r="AC7306" s="399" t="str">
        <f t="shared" si="1494"/>
        <v>DC3CT55-DL</v>
      </c>
      <c r="AD7306" t="str">
        <f>Y7306&amp;"-"&amp;VLOOKUP(AC7306,'LICH THI'!C:AA,9,0)</f>
        <v>65DLCD20725-42473</v>
      </c>
      <c r="AE7306">
        <f t="shared" si="1495"/>
        <v>1</v>
      </c>
    </row>
    <row r="7307" spans="1:31" x14ac:dyDescent="0.25">
      <c r="A7307" s="436" t="str">
        <f t="shared" si="1483"/>
        <v>DC3CT55-DL-67</v>
      </c>
      <c r="B7307" s="436">
        <f>COUNTIF(AC$4:AC7307,AC7307)</f>
        <v>67</v>
      </c>
      <c r="C7307" s="436" t="str">
        <f t="shared" si="1484"/>
        <v>DC3CT55-DL</v>
      </c>
      <c r="D7307" s="436">
        <f>VLOOKUP(C7307,'LICH THI'!C:AA,12,0)</f>
        <v>99</v>
      </c>
      <c r="E7307" s="436">
        <f>VLOOKUP(C7307,'LICH THI'!C:AA,13,0)</f>
        <v>50</v>
      </c>
      <c r="F7307" s="436">
        <f t="shared" si="1485"/>
        <v>49</v>
      </c>
      <c r="G7307" s="436">
        <f>VLOOKUP(C7307,'LICH THI'!C:AA,14,0)</f>
        <v>2</v>
      </c>
      <c r="H7307" s="436">
        <f t="shared" si="1486"/>
        <v>2</v>
      </c>
      <c r="I7307" s="436" t="str">
        <f t="shared" si="1487"/>
        <v>Lê Quang  Hiếu</v>
      </c>
      <c r="J7307" s="436"/>
      <c r="K7307" s="436">
        <f t="shared" si="1488"/>
        <v>1</v>
      </c>
      <c r="L7307" s="436" t="str">
        <f t="shared" si="1489"/>
        <v>DC3CT55-DL-1</v>
      </c>
      <c r="M7307" s="436">
        <f t="shared" si="1490"/>
        <v>5</v>
      </c>
      <c r="N7307" s="437">
        <f t="shared" si="1491"/>
        <v>14</v>
      </c>
      <c r="O7307" s="437"/>
      <c r="P7307" s="430" t="str">
        <f t="shared" si="1492"/>
        <v/>
      </c>
      <c r="T7307" s="526" t="s">
        <v>8177</v>
      </c>
      <c r="U7307" s="532">
        <v>7</v>
      </c>
      <c r="V7307" s="532" t="s">
        <v>7918</v>
      </c>
      <c r="W7307" s="554" t="s">
        <v>7946</v>
      </c>
      <c r="X7307" s="555" t="s">
        <v>2754</v>
      </c>
      <c r="Y7307" s="532" t="s">
        <v>7947</v>
      </c>
      <c r="Z7307" s="532" t="s">
        <v>7290</v>
      </c>
      <c r="AA7307" s="550" t="s">
        <v>7948</v>
      </c>
      <c r="AB7307" s="399" t="str">
        <f t="shared" si="1493"/>
        <v>DC3CT55</v>
      </c>
      <c r="AC7307" s="399" t="str">
        <f t="shared" si="1494"/>
        <v>DC3CT55-DL</v>
      </c>
      <c r="AD7307" t="str">
        <f>Y7307&amp;"-"&amp;VLOOKUP(AC7307,'LICH THI'!C:AA,9,0)</f>
        <v>65DLCD21064-42473</v>
      </c>
      <c r="AE7307">
        <f t="shared" si="1495"/>
        <v>1</v>
      </c>
    </row>
    <row r="7308" spans="1:31" x14ac:dyDescent="0.25">
      <c r="A7308" s="436" t="str">
        <f t="shared" si="1483"/>
        <v>DC3CT55-DL-68</v>
      </c>
      <c r="B7308" s="436">
        <f>COUNTIF(AC$4:AC7308,AC7308)</f>
        <v>68</v>
      </c>
      <c r="C7308" s="436" t="str">
        <f t="shared" si="1484"/>
        <v>DC3CT55-DL</v>
      </c>
      <c r="D7308" s="436">
        <f>VLOOKUP(C7308,'LICH THI'!C:AA,12,0)</f>
        <v>99</v>
      </c>
      <c r="E7308" s="436">
        <f>VLOOKUP(C7308,'LICH THI'!C:AA,13,0)</f>
        <v>50</v>
      </c>
      <c r="F7308" s="436">
        <f t="shared" si="1485"/>
        <v>49</v>
      </c>
      <c r="G7308" s="436">
        <f>VLOOKUP(C7308,'LICH THI'!C:AA,14,0)</f>
        <v>2</v>
      </c>
      <c r="H7308" s="436">
        <f t="shared" si="1486"/>
        <v>2</v>
      </c>
      <c r="I7308" s="436" t="str">
        <f t="shared" si="1487"/>
        <v>Phạm Trung Kiên</v>
      </c>
      <c r="J7308" s="436"/>
      <c r="K7308" s="436">
        <f t="shared" si="1488"/>
        <v>1</v>
      </c>
      <c r="L7308" s="436" t="str">
        <f t="shared" si="1489"/>
        <v>DC3CT55-DL-1</v>
      </c>
      <c r="M7308" s="436">
        <f t="shared" si="1490"/>
        <v>5</v>
      </c>
      <c r="N7308" s="437">
        <f t="shared" si="1491"/>
        <v>15</v>
      </c>
      <c r="O7308" s="437"/>
      <c r="P7308" s="430" t="str">
        <f t="shared" si="1492"/>
        <v/>
      </c>
      <c r="T7308" s="526" t="s">
        <v>8177</v>
      </c>
      <c r="U7308" s="532">
        <v>9</v>
      </c>
      <c r="V7308" s="532" t="s">
        <v>7918</v>
      </c>
      <c r="W7308" s="554" t="s">
        <v>3277</v>
      </c>
      <c r="X7308" s="555" t="s">
        <v>2762</v>
      </c>
      <c r="Y7308" s="532" t="s">
        <v>7949</v>
      </c>
      <c r="Z7308" s="532" t="s">
        <v>7290</v>
      </c>
      <c r="AA7308" s="550">
        <v>34030</v>
      </c>
      <c r="AB7308" s="399" t="str">
        <f t="shared" si="1493"/>
        <v>DC3CT55</v>
      </c>
      <c r="AC7308" s="399" t="str">
        <f t="shared" si="1494"/>
        <v>DC3CT55-DL</v>
      </c>
      <c r="AD7308" t="str">
        <f>Y7308&amp;"-"&amp;VLOOKUP(AC7308,'LICH THI'!C:AA,9,0)</f>
        <v>65DLCD20479-42473</v>
      </c>
      <c r="AE7308">
        <f t="shared" si="1495"/>
        <v>1</v>
      </c>
    </row>
    <row r="7309" spans="1:31" x14ac:dyDescent="0.25">
      <c r="A7309" s="436" t="str">
        <f t="shared" si="1483"/>
        <v>DC3CT55-DL-69</v>
      </c>
      <c r="B7309" s="436">
        <f>COUNTIF(AC$4:AC7309,AC7309)</f>
        <v>69</v>
      </c>
      <c r="C7309" s="436" t="str">
        <f t="shared" si="1484"/>
        <v>DC3CT55-DL</v>
      </c>
      <c r="D7309" s="436">
        <f>VLOOKUP(C7309,'LICH THI'!C:AA,12,0)</f>
        <v>99</v>
      </c>
      <c r="E7309" s="436">
        <f>VLOOKUP(C7309,'LICH THI'!C:AA,13,0)</f>
        <v>50</v>
      </c>
      <c r="F7309" s="436">
        <f t="shared" si="1485"/>
        <v>49</v>
      </c>
      <c r="G7309" s="436">
        <f>VLOOKUP(C7309,'LICH THI'!C:AA,14,0)</f>
        <v>2</v>
      </c>
      <c r="H7309" s="436">
        <f t="shared" si="1486"/>
        <v>2</v>
      </c>
      <c r="I7309" s="436" t="str">
        <f t="shared" si="1487"/>
        <v>Nguyễn Minh  Khuê</v>
      </c>
      <c r="J7309" s="436"/>
      <c r="K7309" s="436">
        <f t="shared" si="1488"/>
        <v>1</v>
      </c>
      <c r="L7309" s="436" t="str">
        <f t="shared" si="1489"/>
        <v>DC3CT55-DL-1</v>
      </c>
      <c r="M7309" s="436">
        <f t="shared" si="1490"/>
        <v>5</v>
      </c>
      <c r="N7309" s="437">
        <f t="shared" si="1491"/>
        <v>16</v>
      </c>
      <c r="O7309" s="437"/>
      <c r="P7309" s="430" t="str">
        <f t="shared" si="1492"/>
        <v/>
      </c>
      <c r="T7309" s="526" t="s">
        <v>8177</v>
      </c>
      <c r="U7309" s="532">
        <v>8</v>
      </c>
      <c r="V7309" s="532" t="s">
        <v>7918</v>
      </c>
      <c r="W7309" s="554" t="s">
        <v>7928</v>
      </c>
      <c r="X7309" s="555" t="s">
        <v>2919</v>
      </c>
      <c r="Y7309" s="532" t="s">
        <v>7929</v>
      </c>
      <c r="Z7309" s="532" t="s">
        <v>7290</v>
      </c>
      <c r="AA7309" s="550" t="s">
        <v>7930</v>
      </c>
      <c r="AB7309" s="399" t="str">
        <f t="shared" si="1493"/>
        <v>DC3CT55</v>
      </c>
      <c r="AC7309" s="399" t="str">
        <f t="shared" si="1494"/>
        <v>DC3CT55-DL</v>
      </c>
      <c r="AD7309" t="str">
        <f>Y7309&amp;"-"&amp;VLOOKUP(AC7309,'LICH THI'!C:AA,9,0)</f>
        <v>65DLCD21034-42473</v>
      </c>
      <c r="AE7309">
        <f t="shared" si="1495"/>
        <v>1</v>
      </c>
    </row>
    <row r="7310" spans="1:31" x14ac:dyDescent="0.25">
      <c r="A7310" s="436" t="str">
        <f t="shared" si="1483"/>
        <v>DC3CT55-DL-70</v>
      </c>
      <c r="B7310" s="436">
        <f>COUNTIF(AC$4:AC7310,AC7310)</f>
        <v>70</v>
      </c>
      <c r="C7310" s="436" t="str">
        <f t="shared" si="1484"/>
        <v>DC3CT55-DL</v>
      </c>
      <c r="D7310" s="436">
        <f>VLOOKUP(C7310,'LICH THI'!C:AA,12,0)</f>
        <v>99</v>
      </c>
      <c r="E7310" s="436">
        <f>VLOOKUP(C7310,'LICH THI'!C:AA,13,0)</f>
        <v>50</v>
      </c>
      <c r="F7310" s="436">
        <f t="shared" si="1485"/>
        <v>49</v>
      </c>
      <c r="G7310" s="436">
        <f>VLOOKUP(C7310,'LICH THI'!C:AA,14,0)</f>
        <v>2</v>
      </c>
      <c r="H7310" s="436">
        <f t="shared" si="1486"/>
        <v>2</v>
      </c>
      <c r="I7310" s="436" t="str">
        <f t="shared" si="1487"/>
        <v>Tạ Thành  Lăng</v>
      </c>
      <c r="J7310" s="436"/>
      <c r="K7310" s="436">
        <f t="shared" si="1488"/>
        <v>1</v>
      </c>
      <c r="L7310" s="436" t="str">
        <f t="shared" si="1489"/>
        <v>DC3CT55-DL-1</v>
      </c>
      <c r="M7310" s="436">
        <f t="shared" si="1490"/>
        <v>5</v>
      </c>
      <c r="N7310" s="437">
        <f t="shared" si="1491"/>
        <v>17</v>
      </c>
      <c r="O7310" s="437"/>
      <c r="P7310" s="430" t="str">
        <f t="shared" si="1492"/>
        <v/>
      </c>
      <c r="T7310" s="526" t="s">
        <v>8177</v>
      </c>
      <c r="U7310" s="532">
        <v>10</v>
      </c>
      <c r="V7310" s="532" t="s">
        <v>7918</v>
      </c>
      <c r="W7310" s="554" t="s">
        <v>7950</v>
      </c>
      <c r="X7310" s="555" t="s">
        <v>7951</v>
      </c>
      <c r="Y7310" s="532" t="s">
        <v>7952</v>
      </c>
      <c r="Z7310" s="532" t="s">
        <v>7290</v>
      </c>
      <c r="AA7310" s="550" t="s">
        <v>3171</v>
      </c>
      <c r="AB7310" s="399" t="str">
        <f t="shared" si="1493"/>
        <v>DC3CT55</v>
      </c>
      <c r="AC7310" s="399" t="str">
        <f t="shared" si="1494"/>
        <v>DC3CT55-DL</v>
      </c>
      <c r="AD7310" t="str">
        <f>Y7310&amp;"-"&amp;VLOOKUP(AC7310,'LICH THI'!C:AA,9,0)</f>
        <v>65DLCD20649-42473</v>
      </c>
      <c r="AE7310">
        <f t="shared" si="1495"/>
        <v>1</v>
      </c>
    </row>
    <row r="7311" spans="1:31" x14ac:dyDescent="0.25">
      <c r="A7311" s="436" t="str">
        <f t="shared" si="1483"/>
        <v>DC3CT55-DL-71</v>
      </c>
      <c r="B7311" s="436">
        <f>COUNTIF(AC$4:AC7311,AC7311)</f>
        <v>71</v>
      </c>
      <c r="C7311" s="436" t="str">
        <f t="shared" si="1484"/>
        <v>DC3CT55-DL</v>
      </c>
      <c r="D7311" s="436">
        <f>VLOOKUP(C7311,'LICH THI'!C:AA,12,0)</f>
        <v>99</v>
      </c>
      <c r="E7311" s="436">
        <f>VLOOKUP(C7311,'LICH THI'!C:AA,13,0)</f>
        <v>50</v>
      </c>
      <c r="F7311" s="436">
        <f t="shared" si="1485"/>
        <v>49</v>
      </c>
      <c r="G7311" s="436">
        <f>VLOOKUP(C7311,'LICH THI'!C:AA,14,0)</f>
        <v>2</v>
      </c>
      <c r="H7311" s="436">
        <f t="shared" si="1486"/>
        <v>2</v>
      </c>
      <c r="I7311" s="436" t="str">
        <f t="shared" si="1487"/>
        <v>Phạm Văn Mạnh</v>
      </c>
      <c r="J7311" s="436"/>
      <c r="K7311" s="436">
        <f t="shared" si="1488"/>
        <v>1</v>
      </c>
      <c r="L7311" s="436" t="str">
        <f t="shared" si="1489"/>
        <v>DC3CT55-DL-1</v>
      </c>
      <c r="M7311" s="436">
        <f t="shared" si="1490"/>
        <v>5</v>
      </c>
      <c r="N7311" s="437">
        <f t="shared" si="1491"/>
        <v>18</v>
      </c>
      <c r="O7311" s="437"/>
      <c r="P7311" s="430" t="str">
        <f t="shared" si="1492"/>
        <v/>
      </c>
      <c r="T7311" s="526" t="s">
        <v>8177</v>
      </c>
      <c r="U7311" s="532">
        <v>11</v>
      </c>
      <c r="V7311" s="532" t="s">
        <v>7918</v>
      </c>
      <c r="W7311" s="554" t="s">
        <v>2738</v>
      </c>
      <c r="X7311" s="555" t="s">
        <v>2930</v>
      </c>
      <c r="Y7311" s="532" t="s">
        <v>7924</v>
      </c>
      <c r="Z7311" s="532" t="s">
        <v>7290</v>
      </c>
      <c r="AA7311" s="550" t="s">
        <v>7925</v>
      </c>
      <c r="AB7311" s="399" t="str">
        <f t="shared" si="1493"/>
        <v>DC3CT55</v>
      </c>
      <c r="AC7311" s="399" t="str">
        <f t="shared" si="1494"/>
        <v>DC3CT55-DL</v>
      </c>
      <c r="AD7311" t="str">
        <f>Y7311&amp;"-"&amp;VLOOKUP(AC7311,'LICH THI'!C:AA,9,0)</f>
        <v>65DLCD21081-42473</v>
      </c>
      <c r="AE7311">
        <f t="shared" si="1495"/>
        <v>1</v>
      </c>
    </row>
    <row r="7312" spans="1:31" x14ac:dyDescent="0.25">
      <c r="A7312" s="436" t="str">
        <f t="shared" si="1483"/>
        <v>DC3CT55-DL-72</v>
      </c>
      <c r="B7312" s="436">
        <f>COUNTIF(AC$4:AC7312,AC7312)</f>
        <v>72</v>
      </c>
      <c r="C7312" s="436" t="str">
        <f t="shared" si="1484"/>
        <v>DC3CT55-DL</v>
      </c>
      <c r="D7312" s="436">
        <f>VLOOKUP(C7312,'LICH THI'!C:AA,12,0)</f>
        <v>99</v>
      </c>
      <c r="E7312" s="436">
        <f>VLOOKUP(C7312,'LICH THI'!C:AA,13,0)</f>
        <v>50</v>
      </c>
      <c r="F7312" s="436">
        <f t="shared" si="1485"/>
        <v>49</v>
      </c>
      <c r="G7312" s="436">
        <f>VLOOKUP(C7312,'LICH THI'!C:AA,14,0)</f>
        <v>2</v>
      </c>
      <c r="H7312" s="436">
        <f t="shared" si="1486"/>
        <v>2</v>
      </c>
      <c r="I7312" s="436" t="str">
        <f t="shared" si="1487"/>
        <v>Võ Văn  Pháp</v>
      </c>
      <c r="J7312" s="436"/>
      <c r="K7312" s="436">
        <f t="shared" si="1488"/>
        <v>1</v>
      </c>
      <c r="L7312" s="436" t="str">
        <f t="shared" si="1489"/>
        <v>DC3CT55-DL-1</v>
      </c>
      <c r="M7312" s="436">
        <f t="shared" si="1490"/>
        <v>5</v>
      </c>
      <c r="N7312" s="437">
        <f t="shared" si="1491"/>
        <v>19</v>
      </c>
      <c r="O7312" s="437"/>
      <c r="P7312" s="430" t="str">
        <f t="shared" si="1492"/>
        <v/>
      </c>
      <c r="T7312" s="526" t="s">
        <v>8177</v>
      </c>
      <c r="U7312" s="532">
        <v>12</v>
      </c>
      <c r="V7312" s="532" t="s">
        <v>7918</v>
      </c>
      <c r="W7312" s="532" t="s">
        <v>7953</v>
      </c>
      <c r="X7312" s="532" t="s">
        <v>7954</v>
      </c>
      <c r="Y7312" s="532" t="s">
        <v>7955</v>
      </c>
      <c r="Z7312" s="532" t="s">
        <v>7290</v>
      </c>
      <c r="AA7312" s="550">
        <v>34305</v>
      </c>
      <c r="AB7312" s="399" t="str">
        <f t="shared" si="1493"/>
        <v>DC3CT55</v>
      </c>
      <c r="AC7312" s="399" t="str">
        <f t="shared" si="1494"/>
        <v>DC3CT55-DL</v>
      </c>
      <c r="AD7312" t="str">
        <f>Y7312&amp;"-"&amp;VLOOKUP(AC7312,'LICH THI'!C:AA,9,0)</f>
        <v>65DLCD20720-42473</v>
      </c>
      <c r="AE7312">
        <f t="shared" si="1495"/>
        <v>1</v>
      </c>
    </row>
    <row r="7313" spans="1:31" x14ac:dyDescent="0.25">
      <c r="A7313" s="436" t="str">
        <f t="shared" si="1483"/>
        <v>DC3CT55-DL-73</v>
      </c>
      <c r="B7313" s="436">
        <f>COUNTIF(AC$4:AC7313,AC7313)</f>
        <v>73</v>
      </c>
      <c r="C7313" s="436" t="str">
        <f t="shared" si="1484"/>
        <v>DC3CT55-DL</v>
      </c>
      <c r="D7313" s="436">
        <f>VLOOKUP(C7313,'LICH THI'!C:AA,12,0)</f>
        <v>99</v>
      </c>
      <c r="E7313" s="436">
        <f>VLOOKUP(C7313,'LICH THI'!C:AA,13,0)</f>
        <v>50</v>
      </c>
      <c r="F7313" s="436">
        <f t="shared" si="1485"/>
        <v>49</v>
      </c>
      <c r="G7313" s="436">
        <f>VLOOKUP(C7313,'LICH THI'!C:AA,14,0)</f>
        <v>2</v>
      </c>
      <c r="H7313" s="436">
        <f t="shared" si="1486"/>
        <v>2</v>
      </c>
      <c r="I7313" s="436" t="str">
        <f t="shared" si="1487"/>
        <v>Trần Mạnh Phú</v>
      </c>
      <c r="J7313" s="436"/>
      <c r="K7313" s="436">
        <f t="shared" si="1488"/>
        <v>1</v>
      </c>
      <c r="L7313" s="436" t="str">
        <f t="shared" si="1489"/>
        <v>DC3CT55-DL-1</v>
      </c>
      <c r="M7313" s="436">
        <f t="shared" si="1490"/>
        <v>5</v>
      </c>
      <c r="N7313" s="437">
        <f t="shared" si="1491"/>
        <v>20</v>
      </c>
      <c r="O7313" s="437"/>
      <c r="P7313" s="430" t="str">
        <f t="shared" si="1492"/>
        <v/>
      </c>
      <c r="T7313" s="526" t="s">
        <v>8177</v>
      </c>
      <c r="U7313" s="532">
        <v>13</v>
      </c>
      <c r="V7313" s="532" t="s">
        <v>7918</v>
      </c>
      <c r="W7313" s="554" t="s">
        <v>3187</v>
      </c>
      <c r="X7313" s="555" t="s">
        <v>3232</v>
      </c>
      <c r="Y7313" s="532" t="s">
        <v>7956</v>
      </c>
      <c r="Z7313" s="532" t="s">
        <v>7290</v>
      </c>
      <c r="AA7313" s="550" t="s">
        <v>7957</v>
      </c>
      <c r="AB7313" s="399" t="str">
        <f t="shared" si="1493"/>
        <v>DC3CT55</v>
      </c>
      <c r="AC7313" s="399" t="str">
        <f t="shared" si="1494"/>
        <v>DC3CT55-DL</v>
      </c>
      <c r="AD7313" t="str">
        <f>Y7313&amp;"-"&amp;VLOOKUP(AC7313,'LICH THI'!C:AA,9,0)</f>
        <v>65DLCD20716-42473</v>
      </c>
      <c r="AE7313">
        <f t="shared" si="1495"/>
        <v>1</v>
      </c>
    </row>
    <row r="7314" spans="1:31" x14ac:dyDescent="0.25">
      <c r="A7314" s="436" t="str">
        <f t="shared" si="1483"/>
        <v>DC3CT55-DL-74</v>
      </c>
      <c r="B7314" s="436">
        <f>COUNTIF(AC$4:AC7314,AC7314)</f>
        <v>74</v>
      </c>
      <c r="C7314" s="436" t="str">
        <f t="shared" si="1484"/>
        <v>DC3CT55-DL</v>
      </c>
      <c r="D7314" s="436">
        <f>VLOOKUP(C7314,'LICH THI'!C:AA,12,0)</f>
        <v>99</v>
      </c>
      <c r="E7314" s="436">
        <f>VLOOKUP(C7314,'LICH THI'!C:AA,13,0)</f>
        <v>50</v>
      </c>
      <c r="F7314" s="436">
        <f t="shared" si="1485"/>
        <v>49</v>
      </c>
      <c r="G7314" s="436">
        <f>VLOOKUP(C7314,'LICH THI'!C:AA,14,0)</f>
        <v>2</v>
      </c>
      <c r="H7314" s="436">
        <f t="shared" si="1486"/>
        <v>2</v>
      </c>
      <c r="I7314" s="436" t="str">
        <f t="shared" si="1487"/>
        <v>Nguyễn Mạnh  Thắng</v>
      </c>
      <c r="J7314" s="436"/>
      <c r="K7314" s="436">
        <f t="shared" si="1488"/>
        <v>1</v>
      </c>
      <c r="L7314" s="436" t="str">
        <f t="shared" si="1489"/>
        <v>DC3CT55-DL-1</v>
      </c>
      <c r="M7314" s="436">
        <f t="shared" si="1490"/>
        <v>5</v>
      </c>
      <c r="N7314" s="437">
        <f t="shared" si="1491"/>
        <v>21</v>
      </c>
      <c r="O7314" s="437"/>
      <c r="P7314" s="430" t="str">
        <f t="shared" si="1492"/>
        <v/>
      </c>
      <c r="T7314" s="526" t="s">
        <v>8177</v>
      </c>
      <c r="U7314" s="532">
        <v>14</v>
      </c>
      <c r="V7314" s="532" t="s">
        <v>7918</v>
      </c>
      <c r="W7314" s="532" t="s">
        <v>7926</v>
      </c>
      <c r="X7314" s="532" t="s">
        <v>3464</v>
      </c>
      <c r="Y7314" s="532" t="s">
        <v>7927</v>
      </c>
      <c r="Z7314" s="532" t="s">
        <v>7290</v>
      </c>
      <c r="AA7314" s="550" t="s">
        <v>3612</v>
      </c>
      <c r="AB7314" s="399" t="str">
        <f t="shared" si="1493"/>
        <v>DC3CT55</v>
      </c>
      <c r="AC7314" s="399" t="str">
        <f t="shared" si="1494"/>
        <v>DC3CT55-DL</v>
      </c>
      <c r="AD7314" t="str">
        <f>Y7314&amp;"-"&amp;VLOOKUP(AC7314,'LICH THI'!C:AA,9,0)</f>
        <v>65DLCD20556-42473</v>
      </c>
      <c r="AE7314">
        <f t="shared" si="1495"/>
        <v>1</v>
      </c>
    </row>
    <row r="7315" spans="1:31" x14ac:dyDescent="0.25">
      <c r="A7315" s="436" t="str">
        <f t="shared" si="1483"/>
        <v>DC3CT55-DL-75</v>
      </c>
      <c r="B7315" s="436">
        <f>COUNTIF(AC$4:AC7315,AC7315)</f>
        <v>75</v>
      </c>
      <c r="C7315" s="436" t="str">
        <f t="shared" si="1484"/>
        <v>DC3CT55-DL</v>
      </c>
      <c r="D7315" s="436">
        <f>VLOOKUP(C7315,'LICH THI'!C:AA,12,0)</f>
        <v>99</v>
      </c>
      <c r="E7315" s="436">
        <f>VLOOKUP(C7315,'LICH THI'!C:AA,13,0)</f>
        <v>50</v>
      </c>
      <c r="F7315" s="436">
        <f t="shared" si="1485"/>
        <v>49</v>
      </c>
      <c r="G7315" s="436">
        <f>VLOOKUP(C7315,'LICH THI'!C:AA,14,0)</f>
        <v>2</v>
      </c>
      <c r="H7315" s="436">
        <f t="shared" si="1486"/>
        <v>2</v>
      </c>
      <c r="I7315" s="436" t="str">
        <f t="shared" si="1487"/>
        <v xml:space="preserve">Bùi Quốc Đạt </v>
      </c>
      <c r="J7315" s="436"/>
      <c r="K7315" s="436">
        <f t="shared" si="1488"/>
        <v>1</v>
      </c>
      <c r="L7315" s="436" t="str">
        <f t="shared" si="1489"/>
        <v>DC3CT55-DL-1</v>
      </c>
      <c r="M7315" s="436">
        <f t="shared" si="1490"/>
        <v>5</v>
      </c>
      <c r="N7315" s="437">
        <f t="shared" si="1491"/>
        <v>22</v>
      </c>
      <c r="O7315" s="437"/>
      <c r="P7315" s="430" t="str">
        <f t="shared" si="1492"/>
        <v/>
      </c>
      <c r="T7315" s="526" t="s">
        <v>8177</v>
      </c>
      <c r="U7315" s="527">
        <v>1</v>
      </c>
      <c r="V7315" s="528" t="s">
        <v>8155</v>
      </c>
      <c r="W7315" s="533" t="s">
        <v>8004</v>
      </c>
      <c r="X7315" s="533"/>
      <c r="Y7315" s="528" t="s">
        <v>8003</v>
      </c>
      <c r="Z7315" s="551" t="s">
        <v>7290</v>
      </c>
      <c r="AA7315" s="528" t="s">
        <v>8005</v>
      </c>
      <c r="AB7315" s="399" t="str">
        <f t="shared" si="1493"/>
        <v>DC3CT55</v>
      </c>
      <c r="AC7315" s="399" t="str">
        <f t="shared" si="1494"/>
        <v>DC3CT55-DL</v>
      </c>
      <c r="AD7315" t="str">
        <f>Y7315&amp;"-"&amp;VLOOKUP(AC7315,'LICH THI'!C:AA,9,0)</f>
        <v>65DLCD20639-42473</v>
      </c>
      <c r="AE7315">
        <f t="shared" si="1495"/>
        <v>1</v>
      </c>
    </row>
    <row r="7316" spans="1:31" x14ac:dyDescent="0.25">
      <c r="A7316" s="436" t="str">
        <f t="shared" si="1483"/>
        <v>DC3CT55-DL-76</v>
      </c>
      <c r="B7316" s="436">
        <f>COUNTIF(AC$4:AC7316,AC7316)</f>
        <v>76</v>
      </c>
      <c r="C7316" s="436" t="str">
        <f t="shared" si="1484"/>
        <v>DC3CT55-DL</v>
      </c>
      <c r="D7316" s="436">
        <f>VLOOKUP(C7316,'LICH THI'!C:AA,12,0)</f>
        <v>99</v>
      </c>
      <c r="E7316" s="436">
        <f>VLOOKUP(C7316,'LICH THI'!C:AA,13,0)</f>
        <v>50</v>
      </c>
      <c r="F7316" s="436">
        <f t="shared" si="1485"/>
        <v>49</v>
      </c>
      <c r="G7316" s="436">
        <f>VLOOKUP(C7316,'LICH THI'!C:AA,14,0)</f>
        <v>2</v>
      </c>
      <c r="H7316" s="436">
        <f t="shared" si="1486"/>
        <v>2</v>
      </c>
      <c r="I7316" s="436" t="str">
        <f t="shared" si="1487"/>
        <v xml:space="preserve">Bùi Tri Cường </v>
      </c>
      <c r="J7316" s="436"/>
      <c r="K7316" s="436">
        <f t="shared" si="1488"/>
        <v>1</v>
      </c>
      <c r="L7316" s="436" t="str">
        <f t="shared" si="1489"/>
        <v>DC3CT55-DL-1</v>
      </c>
      <c r="M7316" s="436">
        <f t="shared" si="1490"/>
        <v>5</v>
      </c>
      <c r="N7316" s="437">
        <f t="shared" si="1491"/>
        <v>23</v>
      </c>
      <c r="O7316" s="437"/>
      <c r="P7316" s="430" t="str">
        <f t="shared" si="1492"/>
        <v/>
      </c>
      <c r="T7316" s="526" t="s">
        <v>8177</v>
      </c>
      <c r="U7316" s="527">
        <v>11</v>
      </c>
      <c r="V7316" s="528" t="s">
        <v>8155</v>
      </c>
      <c r="W7316" s="529" t="s">
        <v>8033</v>
      </c>
      <c r="X7316" s="530"/>
      <c r="Y7316" s="528" t="s">
        <v>8032</v>
      </c>
      <c r="Z7316" s="551" t="s">
        <v>7290</v>
      </c>
      <c r="AA7316" s="528" t="s">
        <v>8034</v>
      </c>
      <c r="AB7316" s="399" t="str">
        <f t="shared" si="1493"/>
        <v>DC3CT55</v>
      </c>
      <c r="AC7316" s="399" t="str">
        <f t="shared" si="1494"/>
        <v>DC3CT55-DL</v>
      </c>
      <c r="AD7316" t="str">
        <f>Y7316&amp;"-"&amp;VLOOKUP(AC7316,'LICH THI'!C:AA,9,0)</f>
        <v>65DLCD20521-42473</v>
      </c>
      <c r="AE7316">
        <f t="shared" si="1495"/>
        <v>1</v>
      </c>
    </row>
    <row r="7317" spans="1:31" x14ac:dyDescent="0.25">
      <c r="A7317" s="436" t="str">
        <f t="shared" si="1483"/>
        <v>DC3CT55-DL-77</v>
      </c>
      <c r="B7317" s="436">
        <f>COUNTIF(AC$4:AC7317,AC7317)</f>
        <v>77</v>
      </c>
      <c r="C7317" s="436" t="str">
        <f t="shared" si="1484"/>
        <v>DC3CT55-DL</v>
      </c>
      <c r="D7317" s="436">
        <f>VLOOKUP(C7317,'LICH THI'!C:AA,12,0)</f>
        <v>99</v>
      </c>
      <c r="E7317" s="436">
        <f>VLOOKUP(C7317,'LICH THI'!C:AA,13,0)</f>
        <v>50</v>
      </c>
      <c r="F7317" s="436">
        <f t="shared" si="1485"/>
        <v>49</v>
      </c>
      <c r="G7317" s="436">
        <f>VLOOKUP(C7317,'LICH THI'!C:AA,14,0)</f>
        <v>2</v>
      </c>
      <c r="H7317" s="436">
        <f t="shared" si="1486"/>
        <v>2</v>
      </c>
      <c r="I7317" s="436" t="str">
        <f t="shared" si="1487"/>
        <v xml:space="preserve">Bùi Xuân Linh </v>
      </c>
      <c r="J7317" s="436"/>
      <c r="K7317" s="436">
        <f t="shared" si="1488"/>
        <v>1</v>
      </c>
      <c r="L7317" s="436" t="str">
        <f t="shared" si="1489"/>
        <v>DC3CT55-DL-1</v>
      </c>
      <c r="M7317" s="436">
        <f t="shared" si="1490"/>
        <v>5</v>
      </c>
      <c r="N7317" s="437">
        <f t="shared" si="1491"/>
        <v>24</v>
      </c>
      <c r="O7317" s="437"/>
      <c r="P7317" s="430" t="str">
        <f t="shared" si="1492"/>
        <v/>
      </c>
      <c r="T7317" s="526" t="s">
        <v>8177</v>
      </c>
      <c r="U7317" s="527">
        <v>14</v>
      </c>
      <c r="V7317" s="528" t="s">
        <v>8155</v>
      </c>
      <c r="W7317" s="529" t="s">
        <v>8042</v>
      </c>
      <c r="X7317" s="530"/>
      <c r="Y7317" s="531" t="s">
        <v>8041</v>
      </c>
      <c r="Z7317" s="551" t="s">
        <v>7290</v>
      </c>
      <c r="AA7317" s="531" t="s">
        <v>4924</v>
      </c>
      <c r="AB7317" s="399" t="str">
        <f t="shared" si="1493"/>
        <v>DC3CT55</v>
      </c>
      <c r="AC7317" s="399" t="str">
        <f t="shared" si="1494"/>
        <v>DC3CT55-DL</v>
      </c>
      <c r="AD7317" t="str">
        <f>Y7317&amp;"-"&amp;VLOOKUP(AC7317,'LICH THI'!C:AA,9,0)</f>
        <v>65DLCD20625-42473</v>
      </c>
      <c r="AE7317">
        <f t="shared" si="1495"/>
        <v>1</v>
      </c>
    </row>
    <row r="7318" spans="1:31" x14ac:dyDescent="0.25">
      <c r="A7318" s="436" t="str">
        <f t="shared" si="1483"/>
        <v>DC3CT55-DL-78</v>
      </c>
      <c r="B7318" s="436">
        <f>COUNTIF(AC$4:AC7318,AC7318)</f>
        <v>78</v>
      </c>
      <c r="C7318" s="436" t="str">
        <f t="shared" si="1484"/>
        <v>DC3CT55-DL</v>
      </c>
      <c r="D7318" s="436">
        <f>VLOOKUP(C7318,'LICH THI'!C:AA,12,0)</f>
        <v>99</v>
      </c>
      <c r="E7318" s="436">
        <f>VLOOKUP(C7318,'LICH THI'!C:AA,13,0)</f>
        <v>50</v>
      </c>
      <c r="F7318" s="436">
        <f t="shared" si="1485"/>
        <v>49</v>
      </c>
      <c r="G7318" s="436">
        <f>VLOOKUP(C7318,'LICH THI'!C:AA,14,0)</f>
        <v>2</v>
      </c>
      <c r="H7318" s="436">
        <f t="shared" si="1486"/>
        <v>2</v>
      </c>
      <c r="I7318" s="436" t="str">
        <f t="shared" si="1487"/>
        <v xml:space="preserve">Đặng Hoàng Thanh </v>
      </c>
      <c r="J7318" s="436"/>
      <c r="K7318" s="436">
        <f t="shared" si="1488"/>
        <v>1</v>
      </c>
      <c r="L7318" s="436" t="str">
        <f t="shared" si="1489"/>
        <v>DC3CT55-DL-1</v>
      </c>
      <c r="M7318" s="436">
        <f t="shared" si="1490"/>
        <v>5</v>
      </c>
      <c r="N7318" s="437">
        <f t="shared" si="1491"/>
        <v>25</v>
      </c>
      <c r="O7318" s="437"/>
      <c r="P7318" s="430" t="str">
        <f t="shared" si="1492"/>
        <v/>
      </c>
      <c r="T7318" s="526" t="s">
        <v>8177</v>
      </c>
      <c r="U7318" s="527">
        <v>27</v>
      </c>
      <c r="V7318" s="528" t="s">
        <v>8155</v>
      </c>
      <c r="W7318" s="529" t="s">
        <v>8064</v>
      </c>
      <c r="X7318" s="530"/>
      <c r="Y7318" s="531" t="s">
        <v>8063</v>
      </c>
      <c r="Z7318" s="551" t="s">
        <v>7290</v>
      </c>
      <c r="AA7318" s="531" t="s">
        <v>8065</v>
      </c>
      <c r="AB7318" s="399" t="str">
        <f t="shared" si="1493"/>
        <v>DC3CT55</v>
      </c>
      <c r="AC7318" s="399" t="str">
        <f t="shared" si="1494"/>
        <v>DC3CT55-DL</v>
      </c>
      <c r="AD7318" t="str">
        <f>Y7318&amp;"-"&amp;VLOOKUP(AC7318,'LICH THI'!C:AA,9,0)</f>
        <v>65DLCD20534-42473</v>
      </c>
      <c r="AE7318">
        <f t="shared" si="1495"/>
        <v>1</v>
      </c>
    </row>
    <row r="7319" spans="1:31" x14ac:dyDescent="0.25">
      <c r="A7319" s="436" t="str">
        <f t="shared" si="1483"/>
        <v>DC3CT55-DL-79</v>
      </c>
      <c r="B7319" s="436">
        <f>COUNTIF(AC$4:AC7319,AC7319)</f>
        <v>79</v>
      </c>
      <c r="C7319" s="436" t="str">
        <f t="shared" si="1484"/>
        <v>DC3CT55-DL</v>
      </c>
      <c r="D7319" s="436">
        <f>VLOOKUP(C7319,'LICH THI'!C:AA,12,0)</f>
        <v>99</v>
      </c>
      <c r="E7319" s="436">
        <f>VLOOKUP(C7319,'LICH THI'!C:AA,13,0)</f>
        <v>50</v>
      </c>
      <c r="F7319" s="436">
        <f t="shared" si="1485"/>
        <v>49</v>
      </c>
      <c r="G7319" s="436">
        <f>VLOOKUP(C7319,'LICH THI'!C:AA,14,0)</f>
        <v>2</v>
      </c>
      <c r="H7319" s="436">
        <f t="shared" si="1486"/>
        <v>2</v>
      </c>
      <c r="I7319" s="436" t="str">
        <f t="shared" si="1487"/>
        <v xml:space="preserve">Đinh Viết Cường </v>
      </c>
      <c r="J7319" s="436"/>
      <c r="K7319" s="436">
        <f t="shared" si="1488"/>
        <v>1</v>
      </c>
      <c r="L7319" s="436" t="str">
        <f t="shared" si="1489"/>
        <v>DC3CT55-DL-1</v>
      </c>
      <c r="M7319" s="436">
        <f t="shared" si="1490"/>
        <v>5</v>
      </c>
      <c r="N7319" s="437">
        <f t="shared" si="1491"/>
        <v>26</v>
      </c>
      <c r="O7319" s="437"/>
      <c r="P7319" s="430" t="str">
        <f t="shared" si="1492"/>
        <v/>
      </c>
      <c r="T7319" s="526" t="s">
        <v>8177</v>
      </c>
      <c r="U7319" s="527">
        <v>10</v>
      </c>
      <c r="V7319" s="528" t="s">
        <v>8155</v>
      </c>
      <c r="W7319" s="529" t="s">
        <v>8030</v>
      </c>
      <c r="X7319" s="530"/>
      <c r="Y7319" s="528" t="s">
        <v>8029</v>
      </c>
      <c r="Z7319" s="551" t="s">
        <v>7290</v>
      </c>
      <c r="AA7319" s="528" t="s">
        <v>8031</v>
      </c>
      <c r="AB7319" s="399" t="str">
        <f t="shared" si="1493"/>
        <v>DC3CT55</v>
      </c>
      <c r="AC7319" s="399" t="str">
        <f t="shared" si="1494"/>
        <v>DC3CT55-DL</v>
      </c>
      <c r="AD7319" t="str">
        <f>Y7319&amp;"-"&amp;VLOOKUP(AC7319,'LICH THI'!C:AA,9,0)</f>
        <v>65DLCD20557-42473</v>
      </c>
      <c r="AE7319">
        <f t="shared" si="1495"/>
        <v>1</v>
      </c>
    </row>
    <row r="7320" spans="1:31" x14ac:dyDescent="0.25">
      <c r="A7320" s="436" t="str">
        <f t="shared" si="1483"/>
        <v>DC3CT55-DL-80</v>
      </c>
      <c r="B7320" s="436">
        <f>COUNTIF(AC$4:AC7320,AC7320)</f>
        <v>80</v>
      </c>
      <c r="C7320" s="436" t="str">
        <f t="shared" si="1484"/>
        <v>DC3CT55-DL</v>
      </c>
      <c r="D7320" s="436">
        <f>VLOOKUP(C7320,'LICH THI'!C:AA,12,0)</f>
        <v>99</v>
      </c>
      <c r="E7320" s="436">
        <f>VLOOKUP(C7320,'LICH THI'!C:AA,13,0)</f>
        <v>50</v>
      </c>
      <c r="F7320" s="436">
        <f t="shared" si="1485"/>
        <v>49</v>
      </c>
      <c r="G7320" s="436">
        <f>VLOOKUP(C7320,'LICH THI'!C:AA,14,0)</f>
        <v>2</v>
      </c>
      <c r="H7320" s="436">
        <f t="shared" si="1486"/>
        <v>2</v>
      </c>
      <c r="I7320" s="436" t="str">
        <f t="shared" si="1487"/>
        <v xml:space="preserve">Đoàn Hồng Quân </v>
      </c>
      <c r="J7320" s="436"/>
      <c r="K7320" s="436">
        <f t="shared" si="1488"/>
        <v>1</v>
      </c>
      <c r="L7320" s="436" t="str">
        <f t="shared" si="1489"/>
        <v>DC3CT55-DL-1</v>
      </c>
      <c r="M7320" s="436">
        <f t="shared" si="1490"/>
        <v>5</v>
      </c>
      <c r="N7320" s="437">
        <f t="shared" si="1491"/>
        <v>27</v>
      </c>
      <c r="O7320" s="437"/>
      <c r="P7320" s="430" t="str">
        <f t="shared" si="1492"/>
        <v/>
      </c>
      <c r="T7320" s="526" t="s">
        <v>8177</v>
      </c>
      <c r="U7320" s="527">
        <v>9</v>
      </c>
      <c r="V7320" s="528" t="s">
        <v>8155</v>
      </c>
      <c r="W7320" s="529" t="s">
        <v>8027</v>
      </c>
      <c r="X7320" s="530"/>
      <c r="Y7320" s="531" t="s">
        <v>8026</v>
      </c>
      <c r="Z7320" s="551" t="s">
        <v>7290</v>
      </c>
      <c r="AA7320" s="531" t="s">
        <v>8028</v>
      </c>
      <c r="AB7320" s="399" t="str">
        <f t="shared" si="1493"/>
        <v>DC3CT55</v>
      </c>
      <c r="AC7320" s="399" t="str">
        <f t="shared" si="1494"/>
        <v>DC3CT55-DL</v>
      </c>
      <c r="AD7320" t="str">
        <f>Y7320&amp;"-"&amp;VLOOKUP(AC7320,'LICH THI'!C:AA,9,0)</f>
        <v>65DLCD21083-42473</v>
      </c>
      <c r="AE7320">
        <f t="shared" si="1495"/>
        <v>1</v>
      </c>
    </row>
    <row r="7321" spans="1:31" x14ac:dyDescent="0.25">
      <c r="A7321" s="436" t="str">
        <f t="shared" si="1483"/>
        <v>DC3CT55-DL-81</v>
      </c>
      <c r="B7321" s="436">
        <f>COUNTIF(AC$4:AC7321,AC7321)</f>
        <v>81</v>
      </c>
      <c r="C7321" s="436" t="str">
        <f t="shared" si="1484"/>
        <v>DC3CT55-DL</v>
      </c>
      <c r="D7321" s="436">
        <f>VLOOKUP(C7321,'LICH THI'!C:AA,12,0)</f>
        <v>99</v>
      </c>
      <c r="E7321" s="436">
        <f>VLOOKUP(C7321,'LICH THI'!C:AA,13,0)</f>
        <v>50</v>
      </c>
      <c r="F7321" s="436">
        <f t="shared" si="1485"/>
        <v>49</v>
      </c>
      <c r="G7321" s="436">
        <f>VLOOKUP(C7321,'LICH THI'!C:AA,14,0)</f>
        <v>2</v>
      </c>
      <c r="H7321" s="436">
        <f t="shared" si="1486"/>
        <v>2</v>
      </c>
      <c r="I7321" s="436" t="str">
        <f t="shared" si="1487"/>
        <v xml:space="preserve">Đỗ Trọng Hiếu </v>
      </c>
      <c r="J7321" s="436"/>
      <c r="K7321" s="436">
        <f t="shared" si="1488"/>
        <v>1</v>
      </c>
      <c r="L7321" s="436" t="str">
        <f t="shared" si="1489"/>
        <v>DC3CT55-DL-1</v>
      </c>
      <c r="M7321" s="436">
        <f t="shared" si="1490"/>
        <v>5</v>
      </c>
      <c r="N7321" s="437">
        <f t="shared" si="1491"/>
        <v>28</v>
      </c>
      <c r="O7321" s="437"/>
      <c r="P7321" s="430" t="str">
        <f t="shared" si="1492"/>
        <v/>
      </c>
      <c r="T7321" s="526" t="s">
        <v>8177</v>
      </c>
      <c r="U7321" s="527">
        <v>18</v>
      </c>
      <c r="V7321" s="528" t="s">
        <v>8155</v>
      </c>
      <c r="W7321" s="529" t="s">
        <v>8050</v>
      </c>
      <c r="X7321" s="530"/>
      <c r="Y7321" s="528" t="s">
        <v>8049</v>
      </c>
      <c r="Z7321" s="551" t="s">
        <v>7290</v>
      </c>
      <c r="AA7321" s="528" t="s">
        <v>8051</v>
      </c>
      <c r="AB7321" s="399" t="str">
        <f t="shared" si="1493"/>
        <v>DC3CT55</v>
      </c>
      <c r="AC7321" s="399" t="str">
        <f t="shared" si="1494"/>
        <v>DC3CT55-DL</v>
      </c>
      <c r="AD7321" t="str">
        <f>Y7321&amp;"-"&amp;VLOOKUP(AC7321,'LICH THI'!C:AA,9,0)</f>
        <v>65DLCD20629-42473</v>
      </c>
      <c r="AE7321">
        <f t="shared" si="1495"/>
        <v>1</v>
      </c>
    </row>
    <row r="7322" spans="1:31" x14ac:dyDescent="0.25">
      <c r="A7322" s="436" t="str">
        <f t="shared" ref="A7322:A7385" si="1496">C7322&amp;"-"&amp;B7322</f>
        <v>DC3CT55-DL-82</v>
      </c>
      <c r="B7322" s="436">
        <f>COUNTIF(AC$4:AC7322,AC7322)</f>
        <v>82</v>
      </c>
      <c r="C7322" s="436" t="str">
        <f t="shared" ref="C7322:C7385" si="1497">_CT_MaHP1</f>
        <v>DC3CT55-DL</v>
      </c>
      <c r="D7322" s="436">
        <f>VLOOKUP(C7322,'LICH THI'!C:AA,12,0)</f>
        <v>99</v>
      </c>
      <c r="E7322" s="436">
        <f>VLOOKUP(C7322,'LICH THI'!C:AA,13,0)</f>
        <v>50</v>
      </c>
      <c r="F7322" s="436">
        <f t="shared" ref="F7322:F7385" si="1498">IF(G7322="","",IF(G7322=H7322,D7322-(H7322-1)*E7322,E7322))</f>
        <v>49</v>
      </c>
      <c r="G7322" s="436">
        <f>VLOOKUP(C7322,'LICH THI'!C:AA,14,0)</f>
        <v>2</v>
      </c>
      <c r="H7322" s="436">
        <f t="shared" ref="H7322:H7385" si="1499">IF(E7322=0,"",TRUNC((B7322+E7322-1)/E7322))</f>
        <v>2</v>
      </c>
      <c r="I7322" s="436" t="str">
        <f t="shared" ref="I7322:I7385" si="1500">W7322&amp;" "&amp;X7322</f>
        <v xml:space="preserve">Lê Văn Hữu </v>
      </c>
      <c r="J7322" s="436"/>
      <c r="K7322" s="436">
        <f t="shared" ref="K7322:K7385" si="1501">IF(G7322=1,1,IF(H7322&lt;G7322,H7322+1,1))</f>
        <v>1</v>
      </c>
      <c r="L7322" s="436" t="str">
        <f t="shared" ref="L7322:L7385" si="1502">C7322&amp;"-"&amp;K7322</f>
        <v>DC3CT55-DL-1</v>
      </c>
      <c r="M7322" s="436">
        <f t="shared" ref="M7322:M7385" si="1503">IF(E7322=0,"",MOD(MID(C7322,6,2),E7322))</f>
        <v>5</v>
      </c>
      <c r="N7322" s="437">
        <f t="shared" ref="N7322:N7385" si="1504">IF(F7322=0,"",(K7322-1)*$N$2+1+MOD(B7322-M7322,F7322))</f>
        <v>29</v>
      </c>
      <c r="O7322" s="437"/>
      <c r="P7322" s="430" t="str">
        <f t="shared" ref="P7322:P7385" si="1505">IF(MOD(20*O7322,10)&lt;&gt;0,"SAI","")</f>
        <v/>
      </c>
      <c r="T7322" s="526" t="s">
        <v>8177</v>
      </c>
      <c r="U7322" s="527">
        <v>8</v>
      </c>
      <c r="V7322" s="528" t="s">
        <v>8155</v>
      </c>
      <c r="W7322" s="529" t="s">
        <v>8024</v>
      </c>
      <c r="X7322" s="530"/>
      <c r="Y7322" s="531" t="s">
        <v>8023</v>
      </c>
      <c r="Z7322" s="551" t="s">
        <v>7290</v>
      </c>
      <c r="AA7322" s="531" t="s">
        <v>8025</v>
      </c>
      <c r="AB7322" s="399" t="str">
        <f t="shared" ref="AB7322:AB7385" si="1506">_CT_MaHP</f>
        <v>DC3CT55</v>
      </c>
      <c r="AC7322" s="399" t="str">
        <f t="shared" ref="AC7322:AC7385" si="1507">_CT_MaHe</f>
        <v>DC3CT55-DL</v>
      </c>
      <c r="AD7322" t="str">
        <f>Y7322&amp;"-"&amp;VLOOKUP(AC7322,'LICH THI'!C:AA,9,0)</f>
        <v>65DLCD20616-42473</v>
      </c>
      <c r="AE7322">
        <f t="shared" ref="AE7322:AE7385" si="1508">COUNTIF(AD7322,AD:AD)</f>
        <v>1</v>
      </c>
    </row>
    <row r="7323" spans="1:31" x14ac:dyDescent="0.25">
      <c r="A7323" s="436" t="str">
        <f t="shared" si="1496"/>
        <v>DC3CT55-DL-83</v>
      </c>
      <c r="B7323" s="436">
        <f>COUNTIF(AC$4:AC7323,AC7323)</f>
        <v>83</v>
      </c>
      <c r="C7323" s="436" t="str">
        <f t="shared" si="1497"/>
        <v>DC3CT55-DL</v>
      </c>
      <c r="D7323" s="436">
        <f>VLOOKUP(C7323,'LICH THI'!C:AA,12,0)</f>
        <v>99</v>
      </c>
      <c r="E7323" s="436">
        <f>VLOOKUP(C7323,'LICH THI'!C:AA,13,0)</f>
        <v>50</v>
      </c>
      <c r="F7323" s="436">
        <f t="shared" si="1498"/>
        <v>49</v>
      </c>
      <c r="G7323" s="436">
        <f>VLOOKUP(C7323,'LICH THI'!C:AA,14,0)</f>
        <v>2</v>
      </c>
      <c r="H7323" s="436">
        <f t="shared" si="1499"/>
        <v>2</v>
      </c>
      <c r="I7323" s="436" t="str">
        <f t="shared" si="1500"/>
        <v xml:space="preserve">Lê Xuân Hội </v>
      </c>
      <c r="J7323" s="436"/>
      <c r="K7323" s="436">
        <f t="shared" si="1501"/>
        <v>1</v>
      </c>
      <c r="L7323" s="436" t="str">
        <f t="shared" si="1502"/>
        <v>DC3CT55-DL-1</v>
      </c>
      <c r="M7323" s="436">
        <f t="shared" si="1503"/>
        <v>5</v>
      </c>
      <c r="N7323" s="437">
        <f t="shared" si="1504"/>
        <v>30</v>
      </c>
      <c r="O7323" s="437"/>
      <c r="P7323" s="430" t="str">
        <f t="shared" si="1505"/>
        <v/>
      </c>
      <c r="T7323" s="526" t="s">
        <v>8177</v>
      </c>
      <c r="U7323" s="527">
        <v>12</v>
      </c>
      <c r="V7323" s="528" t="s">
        <v>8155</v>
      </c>
      <c r="W7323" s="529" t="s">
        <v>8036</v>
      </c>
      <c r="X7323" s="530"/>
      <c r="Y7323" s="531" t="s">
        <v>8035</v>
      </c>
      <c r="Z7323" s="551" t="s">
        <v>7290</v>
      </c>
      <c r="AA7323" s="531" t="s">
        <v>8037</v>
      </c>
      <c r="AB7323" s="399" t="str">
        <f t="shared" si="1506"/>
        <v>DC3CT55</v>
      </c>
      <c r="AC7323" s="399" t="str">
        <f t="shared" si="1507"/>
        <v>DC3CT55-DL</v>
      </c>
      <c r="AD7323" t="str">
        <f>Y7323&amp;"-"&amp;VLOOKUP(AC7323,'LICH THI'!C:AA,9,0)</f>
        <v>65DLCD20685-42473</v>
      </c>
      <c r="AE7323">
        <f t="shared" si="1508"/>
        <v>1</v>
      </c>
    </row>
    <row r="7324" spans="1:31" x14ac:dyDescent="0.25">
      <c r="A7324" s="436" t="str">
        <f t="shared" si="1496"/>
        <v>DC3CT55-DL-84</v>
      </c>
      <c r="B7324" s="436">
        <f>COUNTIF(AC$4:AC7324,AC7324)</f>
        <v>84</v>
      </c>
      <c r="C7324" s="436" t="str">
        <f t="shared" si="1497"/>
        <v>DC3CT55-DL</v>
      </c>
      <c r="D7324" s="436">
        <f>VLOOKUP(C7324,'LICH THI'!C:AA,12,0)</f>
        <v>99</v>
      </c>
      <c r="E7324" s="436">
        <f>VLOOKUP(C7324,'LICH THI'!C:AA,13,0)</f>
        <v>50</v>
      </c>
      <c r="F7324" s="436">
        <f t="shared" si="1498"/>
        <v>49</v>
      </c>
      <c r="G7324" s="436">
        <f>VLOOKUP(C7324,'LICH THI'!C:AA,14,0)</f>
        <v>2</v>
      </c>
      <c r="H7324" s="436">
        <f t="shared" si="1499"/>
        <v>2</v>
      </c>
      <c r="I7324" s="436" t="str">
        <f t="shared" si="1500"/>
        <v xml:space="preserve">Mai Hùng Anh </v>
      </c>
      <c r="J7324" s="436"/>
      <c r="K7324" s="436">
        <f t="shared" si="1501"/>
        <v>1</v>
      </c>
      <c r="L7324" s="436" t="str">
        <f t="shared" si="1502"/>
        <v>DC3CT55-DL-1</v>
      </c>
      <c r="M7324" s="436">
        <f t="shared" si="1503"/>
        <v>5</v>
      </c>
      <c r="N7324" s="437">
        <f t="shared" si="1504"/>
        <v>31</v>
      </c>
      <c r="O7324" s="437"/>
      <c r="P7324" s="430" t="str">
        <f t="shared" si="1505"/>
        <v/>
      </c>
      <c r="T7324" s="526" t="s">
        <v>8177</v>
      </c>
      <c r="U7324" s="527">
        <v>19</v>
      </c>
      <c r="V7324" s="528" t="s">
        <v>8155</v>
      </c>
      <c r="W7324" s="529" t="s">
        <v>8053</v>
      </c>
      <c r="X7324" s="530"/>
      <c r="Y7324" s="528" t="s">
        <v>8052</v>
      </c>
      <c r="Z7324" s="551" t="s">
        <v>7290</v>
      </c>
      <c r="AA7324" s="528" t="s">
        <v>4798</v>
      </c>
      <c r="AB7324" s="399" t="str">
        <f t="shared" si="1506"/>
        <v>DC3CT55</v>
      </c>
      <c r="AC7324" s="399" t="str">
        <f t="shared" si="1507"/>
        <v>DC3CT55-DL</v>
      </c>
      <c r="AD7324" t="str">
        <f>Y7324&amp;"-"&amp;VLOOKUP(AC7324,'LICH THI'!C:AA,9,0)</f>
        <v>65DLCD20511-42473</v>
      </c>
      <c r="AE7324">
        <f t="shared" si="1508"/>
        <v>1</v>
      </c>
    </row>
    <row r="7325" spans="1:31" x14ac:dyDescent="0.25">
      <c r="A7325" s="436" t="str">
        <f t="shared" si="1496"/>
        <v>DC3CT55-DL-85</v>
      </c>
      <c r="B7325" s="436">
        <f>COUNTIF(AC$4:AC7325,AC7325)</f>
        <v>85</v>
      </c>
      <c r="C7325" s="436" t="str">
        <f t="shared" si="1497"/>
        <v>DC3CT55-DL</v>
      </c>
      <c r="D7325" s="436">
        <f>VLOOKUP(C7325,'LICH THI'!C:AA,12,0)</f>
        <v>99</v>
      </c>
      <c r="E7325" s="436">
        <f>VLOOKUP(C7325,'LICH THI'!C:AA,13,0)</f>
        <v>50</v>
      </c>
      <c r="F7325" s="436">
        <f t="shared" si="1498"/>
        <v>49</v>
      </c>
      <c r="G7325" s="436">
        <f>VLOOKUP(C7325,'LICH THI'!C:AA,14,0)</f>
        <v>2</v>
      </c>
      <c r="H7325" s="436">
        <f t="shared" si="1499"/>
        <v>2</v>
      </c>
      <c r="I7325" s="436" t="str">
        <f t="shared" si="1500"/>
        <v xml:space="preserve">Nông Văn Luân </v>
      </c>
      <c r="J7325" s="436"/>
      <c r="K7325" s="436">
        <f t="shared" si="1501"/>
        <v>1</v>
      </c>
      <c r="L7325" s="436" t="str">
        <f t="shared" si="1502"/>
        <v>DC3CT55-DL-1</v>
      </c>
      <c r="M7325" s="436">
        <f t="shared" si="1503"/>
        <v>5</v>
      </c>
      <c r="N7325" s="437">
        <f t="shared" si="1504"/>
        <v>32</v>
      </c>
      <c r="O7325" s="437"/>
      <c r="P7325" s="430" t="str">
        <f t="shared" si="1505"/>
        <v/>
      </c>
      <c r="T7325" s="526" t="s">
        <v>8177</v>
      </c>
      <c r="U7325" s="527">
        <v>17</v>
      </c>
      <c r="V7325" s="528" t="s">
        <v>8155</v>
      </c>
      <c r="W7325" s="529" t="s">
        <v>8047</v>
      </c>
      <c r="X7325" s="530"/>
      <c r="Y7325" s="531" t="s">
        <v>8046</v>
      </c>
      <c r="Z7325" s="551" t="s">
        <v>7290</v>
      </c>
      <c r="AA7325" s="531" t="s">
        <v>8048</v>
      </c>
      <c r="AB7325" s="399" t="str">
        <f t="shared" si="1506"/>
        <v>DC3CT55</v>
      </c>
      <c r="AC7325" s="399" t="str">
        <f t="shared" si="1507"/>
        <v>DC3CT55-DL</v>
      </c>
      <c r="AD7325" t="str">
        <f>Y7325&amp;"-"&amp;VLOOKUP(AC7325,'LICH THI'!C:AA,9,0)</f>
        <v>65DLCD21335-42473</v>
      </c>
      <c r="AE7325">
        <f t="shared" si="1508"/>
        <v>1</v>
      </c>
    </row>
    <row r="7326" spans="1:31" x14ac:dyDescent="0.25">
      <c r="A7326" s="436" t="str">
        <f t="shared" si="1496"/>
        <v>DC3CT55-DL-86</v>
      </c>
      <c r="B7326" s="436">
        <f>COUNTIF(AC$4:AC7326,AC7326)</f>
        <v>86</v>
      </c>
      <c r="C7326" s="436" t="str">
        <f t="shared" si="1497"/>
        <v>DC3CT55-DL</v>
      </c>
      <c r="D7326" s="436">
        <f>VLOOKUP(C7326,'LICH THI'!C:AA,12,0)</f>
        <v>99</v>
      </c>
      <c r="E7326" s="436">
        <f>VLOOKUP(C7326,'LICH THI'!C:AA,13,0)</f>
        <v>50</v>
      </c>
      <c r="F7326" s="436">
        <f t="shared" si="1498"/>
        <v>49</v>
      </c>
      <c r="G7326" s="436">
        <f>VLOOKUP(C7326,'LICH THI'!C:AA,14,0)</f>
        <v>2</v>
      </c>
      <c r="H7326" s="436">
        <f t="shared" si="1499"/>
        <v>2</v>
      </c>
      <c r="I7326" s="436" t="str">
        <f t="shared" si="1500"/>
        <v xml:space="preserve">Nguyễn Đức Anh </v>
      </c>
      <c r="J7326" s="436"/>
      <c r="K7326" s="436">
        <f t="shared" si="1501"/>
        <v>1</v>
      </c>
      <c r="L7326" s="436" t="str">
        <f t="shared" si="1502"/>
        <v>DC3CT55-DL-1</v>
      </c>
      <c r="M7326" s="436">
        <f t="shared" si="1503"/>
        <v>5</v>
      </c>
      <c r="N7326" s="437">
        <f t="shared" si="1504"/>
        <v>33</v>
      </c>
      <c r="O7326" s="437"/>
      <c r="P7326" s="430" t="str">
        <f t="shared" si="1505"/>
        <v/>
      </c>
      <c r="T7326" s="526" t="s">
        <v>8177</v>
      </c>
      <c r="U7326" s="527">
        <v>3</v>
      </c>
      <c r="V7326" s="528" t="s">
        <v>8155</v>
      </c>
      <c r="W7326" s="529" t="s">
        <v>8010</v>
      </c>
      <c r="X7326" s="530"/>
      <c r="Y7326" s="528" t="s">
        <v>8009</v>
      </c>
      <c r="Z7326" s="551" t="s">
        <v>7290</v>
      </c>
      <c r="AA7326" s="528" t="s">
        <v>3125</v>
      </c>
      <c r="AB7326" s="399" t="str">
        <f t="shared" si="1506"/>
        <v>DC3CT55</v>
      </c>
      <c r="AC7326" s="399" t="str">
        <f t="shared" si="1507"/>
        <v>DC3CT55-DL</v>
      </c>
      <c r="AD7326" t="str">
        <f>Y7326&amp;"-"&amp;VLOOKUP(AC7326,'LICH THI'!C:AA,9,0)</f>
        <v>65DLCD20506-42473</v>
      </c>
      <c r="AE7326">
        <f t="shared" si="1508"/>
        <v>1</v>
      </c>
    </row>
    <row r="7327" spans="1:31" x14ac:dyDescent="0.25">
      <c r="A7327" s="436" t="str">
        <f t="shared" si="1496"/>
        <v>DC3CT55-DL-87</v>
      </c>
      <c r="B7327" s="436">
        <f>COUNTIF(AC$4:AC7327,AC7327)</f>
        <v>87</v>
      </c>
      <c r="C7327" s="436" t="str">
        <f t="shared" si="1497"/>
        <v>DC3CT55-DL</v>
      </c>
      <c r="D7327" s="436">
        <f>VLOOKUP(C7327,'LICH THI'!C:AA,12,0)</f>
        <v>99</v>
      </c>
      <c r="E7327" s="436">
        <f>VLOOKUP(C7327,'LICH THI'!C:AA,13,0)</f>
        <v>50</v>
      </c>
      <c r="F7327" s="436">
        <f t="shared" si="1498"/>
        <v>49</v>
      </c>
      <c r="G7327" s="436">
        <f>VLOOKUP(C7327,'LICH THI'!C:AA,14,0)</f>
        <v>2</v>
      </c>
      <c r="H7327" s="436">
        <f t="shared" si="1499"/>
        <v>2</v>
      </c>
      <c r="I7327" s="436" t="str">
        <f t="shared" si="1500"/>
        <v xml:space="preserve">Nguyễn Đức Văn </v>
      </c>
      <c r="J7327" s="436"/>
      <c r="K7327" s="436">
        <f t="shared" si="1501"/>
        <v>1</v>
      </c>
      <c r="L7327" s="436" t="str">
        <f t="shared" si="1502"/>
        <v>DC3CT55-DL-1</v>
      </c>
      <c r="M7327" s="436">
        <f t="shared" si="1503"/>
        <v>5</v>
      </c>
      <c r="N7327" s="437">
        <f t="shared" si="1504"/>
        <v>34</v>
      </c>
      <c r="O7327" s="437"/>
      <c r="P7327" s="430" t="str">
        <f t="shared" si="1505"/>
        <v/>
      </c>
      <c r="T7327" s="526" t="s">
        <v>8177</v>
      </c>
      <c r="U7327" s="527">
        <v>2</v>
      </c>
      <c r="V7327" s="528" t="s">
        <v>8155</v>
      </c>
      <c r="W7327" s="534" t="s">
        <v>8007</v>
      </c>
      <c r="X7327" s="535"/>
      <c r="Y7327" s="531" t="s">
        <v>8006</v>
      </c>
      <c r="Z7327" s="551" t="s">
        <v>7290</v>
      </c>
      <c r="AA7327" s="531" t="s">
        <v>8008</v>
      </c>
      <c r="AB7327" s="399" t="str">
        <f t="shared" si="1506"/>
        <v>DC3CT55</v>
      </c>
      <c r="AC7327" s="399" t="str">
        <f t="shared" si="1507"/>
        <v>DC3CT55-DL</v>
      </c>
      <c r="AD7327" t="str">
        <f>Y7327&amp;"-"&amp;VLOOKUP(AC7327,'LICH THI'!C:AA,9,0)</f>
        <v>65DLCD20593-42473</v>
      </c>
      <c r="AE7327">
        <f t="shared" si="1508"/>
        <v>1</v>
      </c>
    </row>
    <row r="7328" spans="1:31" x14ac:dyDescent="0.25">
      <c r="A7328" s="436" t="str">
        <f t="shared" si="1496"/>
        <v>DC3CT55-DL-88</v>
      </c>
      <c r="B7328" s="436">
        <f>COUNTIF(AC$4:AC7328,AC7328)</f>
        <v>88</v>
      </c>
      <c r="C7328" s="436" t="str">
        <f t="shared" si="1497"/>
        <v>DC3CT55-DL</v>
      </c>
      <c r="D7328" s="436">
        <f>VLOOKUP(C7328,'LICH THI'!C:AA,12,0)</f>
        <v>99</v>
      </c>
      <c r="E7328" s="436">
        <f>VLOOKUP(C7328,'LICH THI'!C:AA,13,0)</f>
        <v>50</v>
      </c>
      <c r="F7328" s="436">
        <f t="shared" si="1498"/>
        <v>49</v>
      </c>
      <c r="G7328" s="436">
        <f>VLOOKUP(C7328,'LICH THI'!C:AA,14,0)</f>
        <v>2</v>
      </c>
      <c r="H7328" s="436">
        <f t="shared" si="1499"/>
        <v>2</v>
      </c>
      <c r="I7328" s="436" t="str">
        <f t="shared" si="1500"/>
        <v xml:space="preserve">Nguyễn Hoàng Vinh </v>
      </c>
      <c r="J7328" s="436"/>
      <c r="K7328" s="436">
        <f t="shared" si="1501"/>
        <v>1</v>
      </c>
      <c r="L7328" s="436" t="str">
        <f t="shared" si="1502"/>
        <v>DC3CT55-DL-1</v>
      </c>
      <c r="M7328" s="436">
        <f t="shared" si="1503"/>
        <v>5</v>
      </c>
      <c r="N7328" s="437">
        <f t="shared" si="1504"/>
        <v>35</v>
      </c>
      <c r="O7328" s="437"/>
      <c r="P7328" s="430" t="str">
        <f t="shared" si="1505"/>
        <v/>
      </c>
      <c r="T7328" s="526" t="s">
        <v>8177</v>
      </c>
      <c r="U7328" s="527">
        <v>7</v>
      </c>
      <c r="V7328" s="528" t="s">
        <v>8155</v>
      </c>
      <c r="W7328" s="534" t="s">
        <v>8021</v>
      </c>
      <c r="X7328" s="535"/>
      <c r="Y7328" s="531" t="s">
        <v>8020</v>
      </c>
      <c r="Z7328" s="551" t="s">
        <v>7290</v>
      </c>
      <c r="AA7328" s="531" t="s">
        <v>8022</v>
      </c>
      <c r="AB7328" s="399" t="str">
        <f t="shared" si="1506"/>
        <v>DC3CT55</v>
      </c>
      <c r="AC7328" s="399" t="str">
        <f t="shared" si="1507"/>
        <v>DC3CT55-DL</v>
      </c>
      <c r="AD7328" t="str">
        <f>Y7328&amp;"-"&amp;VLOOKUP(AC7328,'LICH THI'!C:AA,9,0)</f>
        <v>65DLCD21089-42473</v>
      </c>
      <c r="AE7328">
        <f t="shared" si="1508"/>
        <v>1</v>
      </c>
    </row>
    <row r="7329" spans="1:31" x14ac:dyDescent="0.25">
      <c r="A7329" s="436" t="str">
        <f t="shared" si="1496"/>
        <v>DC3CT55-DL-89</v>
      </c>
      <c r="B7329" s="436">
        <f>COUNTIF(AC$4:AC7329,AC7329)</f>
        <v>89</v>
      </c>
      <c r="C7329" s="436" t="str">
        <f t="shared" si="1497"/>
        <v>DC3CT55-DL</v>
      </c>
      <c r="D7329" s="436">
        <f>VLOOKUP(C7329,'LICH THI'!C:AA,12,0)</f>
        <v>99</v>
      </c>
      <c r="E7329" s="436">
        <f>VLOOKUP(C7329,'LICH THI'!C:AA,13,0)</f>
        <v>50</v>
      </c>
      <c r="F7329" s="436">
        <f t="shared" si="1498"/>
        <v>49</v>
      </c>
      <c r="G7329" s="436">
        <f>VLOOKUP(C7329,'LICH THI'!C:AA,14,0)</f>
        <v>2</v>
      </c>
      <c r="H7329" s="436">
        <f t="shared" si="1499"/>
        <v>2</v>
      </c>
      <c r="I7329" s="436" t="str">
        <f t="shared" si="1500"/>
        <v xml:space="preserve">Nguyễn Quốc tuấn </v>
      </c>
      <c r="J7329" s="436"/>
      <c r="K7329" s="436">
        <f t="shared" si="1501"/>
        <v>1</v>
      </c>
      <c r="L7329" s="436" t="str">
        <f t="shared" si="1502"/>
        <v>DC3CT55-DL-1</v>
      </c>
      <c r="M7329" s="436">
        <f t="shared" si="1503"/>
        <v>5</v>
      </c>
      <c r="N7329" s="437">
        <f t="shared" si="1504"/>
        <v>36</v>
      </c>
      <c r="O7329" s="437"/>
      <c r="P7329" s="430" t="str">
        <f t="shared" si="1505"/>
        <v/>
      </c>
      <c r="T7329" s="526" t="s">
        <v>8177</v>
      </c>
      <c r="U7329" s="527">
        <v>25</v>
      </c>
      <c r="V7329" s="528" t="s">
        <v>8155</v>
      </c>
      <c r="W7329" s="534" t="s">
        <v>8062</v>
      </c>
      <c r="X7329" s="535"/>
      <c r="Y7329" s="531" t="s">
        <v>8061</v>
      </c>
      <c r="Z7329" s="551" t="s">
        <v>7290</v>
      </c>
      <c r="AA7329" s="531" t="s">
        <v>4904</v>
      </c>
      <c r="AB7329" s="399" t="str">
        <f t="shared" si="1506"/>
        <v>DC3CT55</v>
      </c>
      <c r="AC7329" s="399" t="str">
        <f t="shared" si="1507"/>
        <v>DC3CT55-DL</v>
      </c>
      <c r="AD7329" t="str">
        <f>Y7329&amp;"-"&amp;VLOOKUP(AC7329,'LICH THI'!C:AA,9,0)</f>
        <v>65DLCD20751-42473</v>
      </c>
      <c r="AE7329">
        <f t="shared" si="1508"/>
        <v>1</v>
      </c>
    </row>
    <row r="7330" spans="1:31" x14ac:dyDescent="0.25">
      <c r="A7330" s="436" t="str">
        <f t="shared" si="1496"/>
        <v>DC3CT55-DL-90</v>
      </c>
      <c r="B7330" s="436">
        <f>COUNTIF(AC$4:AC7330,AC7330)</f>
        <v>90</v>
      </c>
      <c r="C7330" s="436" t="str">
        <f t="shared" si="1497"/>
        <v>DC3CT55-DL</v>
      </c>
      <c r="D7330" s="436">
        <f>VLOOKUP(C7330,'LICH THI'!C:AA,12,0)</f>
        <v>99</v>
      </c>
      <c r="E7330" s="436">
        <f>VLOOKUP(C7330,'LICH THI'!C:AA,13,0)</f>
        <v>50</v>
      </c>
      <c r="F7330" s="436">
        <f t="shared" si="1498"/>
        <v>49</v>
      </c>
      <c r="G7330" s="436">
        <f>VLOOKUP(C7330,'LICH THI'!C:AA,14,0)</f>
        <v>2</v>
      </c>
      <c r="H7330" s="436">
        <f t="shared" si="1499"/>
        <v>2</v>
      </c>
      <c r="I7330" s="436" t="str">
        <f t="shared" si="1500"/>
        <v xml:space="preserve">Nguyễn Thị Hà </v>
      </c>
      <c r="J7330" s="436"/>
      <c r="K7330" s="436">
        <f t="shared" si="1501"/>
        <v>1</v>
      </c>
      <c r="L7330" s="436" t="str">
        <f t="shared" si="1502"/>
        <v>DC3CT55-DL-1</v>
      </c>
      <c r="M7330" s="436">
        <f t="shared" si="1503"/>
        <v>5</v>
      </c>
      <c r="N7330" s="437">
        <f t="shared" si="1504"/>
        <v>37</v>
      </c>
      <c r="O7330" s="437"/>
      <c r="P7330" s="430" t="str">
        <f t="shared" si="1505"/>
        <v/>
      </c>
      <c r="T7330" s="526" t="s">
        <v>8177</v>
      </c>
      <c r="U7330" s="527">
        <v>22</v>
      </c>
      <c r="V7330" s="528" t="s">
        <v>8155</v>
      </c>
      <c r="W7330" s="529" t="s">
        <v>5694</v>
      </c>
      <c r="X7330" s="530"/>
      <c r="Y7330" s="528" t="s">
        <v>8058</v>
      </c>
      <c r="Z7330" s="551" t="s">
        <v>7290</v>
      </c>
      <c r="AA7330" s="528" t="s">
        <v>2647</v>
      </c>
      <c r="AB7330" s="399" t="str">
        <f t="shared" si="1506"/>
        <v>DC3CT55</v>
      </c>
      <c r="AC7330" s="399" t="str">
        <f t="shared" si="1507"/>
        <v>DC3CT55-DL</v>
      </c>
      <c r="AD7330" t="str">
        <f>Y7330&amp;"-"&amp;VLOOKUP(AC7330,'LICH THI'!C:AA,9,0)</f>
        <v>65DLCD20677-42473</v>
      </c>
      <c r="AE7330">
        <f t="shared" si="1508"/>
        <v>1</v>
      </c>
    </row>
    <row r="7331" spans="1:31" x14ac:dyDescent="0.25">
      <c r="A7331" s="436" t="str">
        <f t="shared" si="1496"/>
        <v>DC3CT55-DL-91</v>
      </c>
      <c r="B7331" s="436">
        <f>COUNTIF(AC$4:AC7331,AC7331)</f>
        <v>91</v>
      </c>
      <c r="C7331" s="436" t="str">
        <f t="shared" si="1497"/>
        <v>DC3CT55-DL</v>
      </c>
      <c r="D7331" s="436">
        <f>VLOOKUP(C7331,'LICH THI'!C:AA,12,0)</f>
        <v>99</v>
      </c>
      <c r="E7331" s="436">
        <f>VLOOKUP(C7331,'LICH THI'!C:AA,13,0)</f>
        <v>50</v>
      </c>
      <c r="F7331" s="436">
        <f t="shared" si="1498"/>
        <v>49</v>
      </c>
      <c r="G7331" s="436">
        <f>VLOOKUP(C7331,'LICH THI'!C:AA,14,0)</f>
        <v>2</v>
      </c>
      <c r="H7331" s="436">
        <f t="shared" si="1499"/>
        <v>2</v>
      </c>
      <c r="I7331" s="436" t="str">
        <f t="shared" si="1500"/>
        <v xml:space="preserve">Nguyễn Trọng Hồ </v>
      </c>
      <c r="J7331" s="436"/>
      <c r="K7331" s="436">
        <f t="shared" si="1501"/>
        <v>1</v>
      </c>
      <c r="L7331" s="436" t="str">
        <f t="shared" si="1502"/>
        <v>DC3CT55-DL-1</v>
      </c>
      <c r="M7331" s="436">
        <f t="shared" si="1503"/>
        <v>5</v>
      </c>
      <c r="N7331" s="437">
        <f t="shared" si="1504"/>
        <v>38</v>
      </c>
      <c r="O7331" s="437"/>
      <c r="P7331" s="430" t="str">
        <f t="shared" si="1505"/>
        <v/>
      </c>
      <c r="T7331" s="526" t="s">
        <v>8177</v>
      </c>
      <c r="U7331" s="527">
        <v>15</v>
      </c>
      <c r="V7331" s="528" t="s">
        <v>8155</v>
      </c>
      <c r="W7331" s="533" t="s">
        <v>8044</v>
      </c>
      <c r="X7331" s="533"/>
      <c r="Y7331" s="531" t="s">
        <v>8043</v>
      </c>
      <c r="Z7331" s="551" t="s">
        <v>7290</v>
      </c>
      <c r="AA7331" s="531" t="s">
        <v>8045</v>
      </c>
      <c r="AB7331" s="399" t="str">
        <f t="shared" si="1506"/>
        <v>DC3CT55</v>
      </c>
      <c r="AC7331" s="399" t="str">
        <f t="shared" si="1507"/>
        <v>DC3CT55-DL</v>
      </c>
      <c r="AD7331" t="str">
        <f>Y7331&amp;"-"&amp;VLOOKUP(AC7331,'LICH THI'!C:AA,9,0)</f>
        <v>65DLCD20497-42473</v>
      </c>
      <c r="AE7331">
        <f t="shared" si="1508"/>
        <v>1</v>
      </c>
    </row>
    <row r="7332" spans="1:31" x14ac:dyDescent="0.25">
      <c r="A7332" s="436" t="str">
        <f t="shared" si="1496"/>
        <v>DC3CT55-DL-92</v>
      </c>
      <c r="B7332" s="436">
        <f>COUNTIF(AC$4:AC7332,AC7332)</f>
        <v>92</v>
      </c>
      <c r="C7332" s="436" t="str">
        <f t="shared" si="1497"/>
        <v>DC3CT55-DL</v>
      </c>
      <c r="D7332" s="436">
        <f>VLOOKUP(C7332,'LICH THI'!C:AA,12,0)</f>
        <v>99</v>
      </c>
      <c r="E7332" s="436">
        <f>VLOOKUP(C7332,'LICH THI'!C:AA,13,0)</f>
        <v>50</v>
      </c>
      <c r="F7332" s="436">
        <f t="shared" si="1498"/>
        <v>49</v>
      </c>
      <c r="G7332" s="436">
        <f>VLOOKUP(C7332,'LICH THI'!C:AA,14,0)</f>
        <v>2</v>
      </c>
      <c r="H7332" s="436">
        <f t="shared" si="1499"/>
        <v>2</v>
      </c>
      <c r="I7332" s="436" t="str">
        <f t="shared" si="1500"/>
        <v xml:space="preserve">Nguyễn Trọng Khánh </v>
      </c>
      <c r="J7332" s="436"/>
      <c r="K7332" s="436">
        <f t="shared" si="1501"/>
        <v>1</v>
      </c>
      <c r="L7332" s="436" t="str">
        <f t="shared" si="1502"/>
        <v>DC3CT55-DL-1</v>
      </c>
      <c r="M7332" s="436">
        <f t="shared" si="1503"/>
        <v>5</v>
      </c>
      <c r="N7332" s="437">
        <f t="shared" si="1504"/>
        <v>39</v>
      </c>
      <c r="O7332" s="437"/>
      <c r="P7332" s="430" t="str">
        <f t="shared" si="1505"/>
        <v/>
      </c>
      <c r="T7332" s="526" t="s">
        <v>8177</v>
      </c>
      <c r="U7332" s="527">
        <v>23</v>
      </c>
      <c r="V7332" s="528" t="s">
        <v>8155</v>
      </c>
      <c r="W7332" s="529" t="s">
        <v>8060</v>
      </c>
      <c r="X7332" s="530"/>
      <c r="Y7332" s="531" t="s">
        <v>8059</v>
      </c>
      <c r="Z7332" s="551" t="s">
        <v>7290</v>
      </c>
      <c r="AA7332" s="531" t="s">
        <v>7229</v>
      </c>
      <c r="AB7332" s="399" t="str">
        <f t="shared" si="1506"/>
        <v>DC3CT55</v>
      </c>
      <c r="AC7332" s="399" t="str">
        <f t="shared" si="1507"/>
        <v>DC3CT55-DL</v>
      </c>
      <c r="AD7332" t="str">
        <f>Y7332&amp;"-"&amp;VLOOKUP(AC7332,'LICH THI'!C:AA,9,0)</f>
        <v>65DLCD21091-42473</v>
      </c>
      <c r="AE7332">
        <f t="shared" si="1508"/>
        <v>1</v>
      </c>
    </row>
    <row r="7333" spans="1:31" x14ac:dyDescent="0.25">
      <c r="A7333" s="436" t="str">
        <f t="shared" si="1496"/>
        <v>DC3CT55-DL-93</v>
      </c>
      <c r="B7333" s="436">
        <f>COUNTIF(AC$4:AC7333,AC7333)</f>
        <v>93</v>
      </c>
      <c r="C7333" s="436" t="str">
        <f t="shared" si="1497"/>
        <v>DC3CT55-DL</v>
      </c>
      <c r="D7333" s="436">
        <f>VLOOKUP(C7333,'LICH THI'!C:AA,12,0)</f>
        <v>99</v>
      </c>
      <c r="E7333" s="436">
        <f>VLOOKUP(C7333,'LICH THI'!C:AA,13,0)</f>
        <v>50</v>
      </c>
      <c r="F7333" s="436">
        <f t="shared" si="1498"/>
        <v>49</v>
      </c>
      <c r="G7333" s="436">
        <f>VLOOKUP(C7333,'LICH THI'!C:AA,14,0)</f>
        <v>2</v>
      </c>
      <c r="H7333" s="436">
        <f t="shared" si="1499"/>
        <v>2</v>
      </c>
      <c r="I7333" s="436" t="str">
        <f t="shared" si="1500"/>
        <v xml:space="preserve">Nguyễn Văn Nên </v>
      </c>
      <c r="J7333" s="436"/>
      <c r="K7333" s="436">
        <f t="shared" si="1501"/>
        <v>1</v>
      </c>
      <c r="L7333" s="436" t="str">
        <f t="shared" si="1502"/>
        <v>DC3CT55-DL-1</v>
      </c>
      <c r="M7333" s="436">
        <f t="shared" si="1503"/>
        <v>5</v>
      </c>
      <c r="N7333" s="437">
        <f t="shared" si="1504"/>
        <v>40</v>
      </c>
      <c r="O7333" s="437"/>
      <c r="P7333" s="430" t="str">
        <f t="shared" si="1505"/>
        <v/>
      </c>
      <c r="T7333" s="526" t="s">
        <v>8177</v>
      </c>
      <c r="U7333" s="527">
        <v>6</v>
      </c>
      <c r="V7333" s="528" t="s">
        <v>8155</v>
      </c>
      <c r="W7333" s="529" t="s">
        <v>8018</v>
      </c>
      <c r="X7333" s="530"/>
      <c r="Y7333" s="531" t="s">
        <v>8017</v>
      </c>
      <c r="Z7333" s="551" t="s">
        <v>7290</v>
      </c>
      <c r="AA7333" s="531" t="s">
        <v>8019</v>
      </c>
      <c r="AB7333" s="399" t="str">
        <f t="shared" si="1506"/>
        <v>DC3CT55</v>
      </c>
      <c r="AC7333" s="399" t="str">
        <f t="shared" si="1507"/>
        <v>DC3CT55-DL</v>
      </c>
      <c r="AD7333" t="str">
        <f>Y7333&amp;"-"&amp;VLOOKUP(AC7333,'LICH THI'!C:AA,9,0)</f>
        <v>65DLCD21163-42473</v>
      </c>
      <c r="AE7333">
        <f t="shared" si="1508"/>
        <v>1</v>
      </c>
    </row>
    <row r="7334" spans="1:31" x14ac:dyDescent="0.25">
      <c r="A7334" s="436" t="str">
        <f t="shared" si="1496"/>
        <v>DC3CT55-DL-94</v>
      </c>
      <c r="B7334" s="436">
        <f>COUNTIF(AC$4:AC7334,AC7334)</f>
        <v>94</v>
      </c>
      <c r="C7334" s="436" t="str">
        <f t="shared" si="1497"/>
        <v>DC3CT55-DL</v>
      </c>
      <c r="D7334" s="436">
        <f>VLOOKUP(C7334,'LICH THI'!C:AA,12,0)</f>
        <v>99</v>
      </c>
      <c r="E7334" s="436">
        <f>VLOOKUP(C7334,'LICH THI'!C:AA,13,0)</f>
        <v>50</v>
      </c>
      <c r="F7334" s="436">
        <f t="shared" si="1498"/>
        <v>49</v>
      </c>
      <c r="G7334" s="436">
        <f>VLOOKUP(C7334,'LICH THI'!C:AA,14,0)</f>
        <v>2</v>
      </c>
      <c r="H7334" s="436">
        <f t="shared" si="1499"/>
        <v>2</v>
      </c>
      <c r="I7334" s="436" t="str">
        <f t="shared" si="1500"/>
        <v xml:space="preserve">Nguyễn Văn Ý </v>
      </c>
      <c r="J7334" s="436"/>
      <c r="K7334" s="436">
        <f t="shared" si="1501"/>
        <v>1</v>
      </c>
      <c r="L7334" s="436" t="str">
        <f t="shared" si="1502"/>
        <v>DC3CT55-DL-1</v>
      </c>
      <c r="M7334" s="436">
        <f t="shared" si="1503"/>
        <v>5</v>
      </c>
      <c r="N7334" s="437">
        <f t="shared" si="1504"/>
        <v>41</v>
      </c>
      <c r="O7334" s="437"/>
      <c r="P7334" s="430" t="str">
        <f t="shared" si="1505"/>
        <v/>
      </c>
      <c r="T7334" s="526" t="s">
        <v>8177</v>
      </c>
      <c r="U7334" s="527">
        <v>4</v>
      </c>
      <c r="V7334" s="528" t="s">
        <v>8155</v>
      </c>
      <c r="W7334" s="534" t="s">
        <v>8012</v>
      </c>
      <c r="X7334" s="535"/>
      <c r="Y7334" s="531" t="s">
        <v>8011</v>
      </c>
      <c r="Z7334" s="551" t="s">
        <v>7290</v>
      </c>
      <c r="AA7334" s="531" t="s">
        <v>8013</v>
      </c>
      <c r="AB7334" s="399" t="str">
        <f t="shared" si="1506"/>
        <v>DC3CT55</v>
      </c>
      <c r="AC7334" s="399" t="str">
        <f t="shared" si="1507"/>
        <v>DC3CT55-DL</v>
      </c>
      <c r="AD7334" t="str">
        <f>Y7334&amp;"-"&amp;VLOOKUP(AC7334,'LICH THI'!C:AA,9,0)</f>
        <v>65DLCD21032-42473</v>
      </c>
      <c r="AE7334">
        <f t="shared" si="1508"/>
        <v>1</v>
      </c>
    </row>
    <row r="7335" spans="1:31" x14ac:dyDescent="0.25">
      <c r="A7335" s="436" t="str">
        <f t="shared" si="1496"/>
        <v>DC3CT55-DL-95</v>
      </c>
      <c r="B7335" s="436">
        <f>COUNTIF(AC$4:AC7335,AC7335)</f>
        <v>95</v>
      </c>
      <c r="C7335" s="436" t="str">
        <f t="shared" si="1497"/>
        <v>DC3CT55-DL</v>
      </c>
      <c r="D7335" s="436">
        <f>VLOOKUP(C7335,'LICH THI'!C:AA,12,0)</f>
        <v>99</v>
      </c>
      <c r="E7335" s="436">
        <f>VLOOKUP(C7335,'LICH THI'!C:AA,13,0)</f>
        <v>50</v>
      </c>
      <c r="F7335" s="436">
        <f t="shared" si="1498"/>
        <v>49</v>
      </c>
      <c r="G7335" s="436">
        <f>VLOOKUP(C7335,'LICH THI'!C:AA,14,0)</f>
        <v>2</v>
      </c>
      <c r="H7335" s="436">
        <f t="shared" si="1499"/>
        <v>2</v>
      </c>
      <c r="I7335" s="436" t="str">
        <f t="shared" si="1500"/>
        <v xml:space="preserve">Trương Duy Dũng </v>
      </c>
      <c r="J7335" s="436"/>
      <c r="K7335" s="436">
        <f t="shared" si="1501"/>
        <v>1</v>
      </c>
      <c r="L7335" s="436" t="str">
        <f t="shared" si="1502"/>
        <v>DC3CT55-DL-1</v>
      </c>
      <c r="M7335" s="436">
        <f t="shared" si="1503"/>
        <v>5</v>
      </c>
      <c r="N7335" s="437">
        <f t="shared" si="1504"/>
        <v>42</v>
      </c>
      <c r="O7335" s="437"/>
      <c r="P7335" s="430" t="str">
        <f t="shared" si="1505"/>
        <v/>
      </c>
      <c r="T7335" s="526" t="s">
        <v>8177</v>
      </c>
      <c r="U7335" s="527">
        <v>13</v>
      </c>
      <c r="V7335" s="528" t="s">
        <v>8155</v>
      </c>
      <c r="W7335" s="529" t="s">
        <v>8039</v>
      </c>
      <c r="X7335" s="530"/>
      <c r="Y7335" s="528" t="s">
        <v>8038</v>
      </c>
      <c r="Z7335" s="551" t="s">
        <v>7290</v>
      </c>
      <c r="AA7335" s="528" t="s">
        <v>8040</v>
      </c>
      <c r="AB7335" s="399" t="str">
        <f t="shared" si="1506"/>
        <v>DC3CT55</v>
      </c>
      <c r="AC7335" s="399" t="str">
        <f t="shared" si="1507"/>
        <v>DC3CT55-DL</v>
      </c>
      <c r="AD7335" t="str">
        <f>Y7335&amp;"-"&amp;VLOOKUP(AC7335,'LICH THI'!C:AA,9,0)</f>
        <v>65DLCD21332-42473</v>
      </c>
      <c r="AE7335">
        <f t="shared" si="1508"/>
        <v>1</v>
      </c>
    </row>
    <row r="7336" spans="1:31" x14ac:dyDescent="0.25">
      <c r="A7336" s="436" t="str">
        <f t="shared" si="1496"/>
        <v>DC3CT55-DL-96</v>
      </c>
      <c r="B7336" s="436">
        <f>COUNTIF(AC$4:AC7336,AC7336)</f>
        <v>96</v>
      </c>
      <c r="C7336" s="436" t="str">
        <f t="shared" si="1497"/>
        <v>DC3CT55-DL</v>
      </c>
      <c r="D7336" s="436">
        <f>VLOOKUP(C7336,'LICH THI'!C:AA,12,0)</f>
        <v>99</v>
      </c>
      <c r="E7336" s="436">
        <f>VLOOKUP(C7336,'LICH THI'!C:AA,13,0)</f>
        <v>50</v>
      </c>
      <c r="F7336" s="436">
        <f t="shared" si="1498"/>
        <v>49</v>
      </c>
      <c r="G7336" s="436">
        <f>VLOOKUP(C7336,'LICH THI'!C:AA,14,0)</f>
        <v>2</v>
      </c>
      <c r="H7336" s="436">
        <f t="shared" si="1499"/>
        <v>2</v>
      </c>
      <c r="I7336" s="436" t="str">
        <f t="shared" si="1500"/>
        <v xml:space="preserve">Võ Tá Tuấn </v>
      </c>
      <c r="J7336" s="436"/>
      <c r="K7336" s="436">
        <f t="shared" si="1501"/>
        <v>1</v>
      </c>
      <c r="L7336" s="436" t="str">
        <f t="shared" si="1502"/>
        <v>DC3CT55-DL-1</v>
      </c>
      <c r="M7336" s="436">
        <f t="shared" si="1503"/>
        <v>5</v>
      </c>
      <c r="N7336" s="437">
        <f t="shared" si="1504"/>
        <v>43</v>
      </c>
      <c r="O7336" s="437"/>
      <c r="P7336" s="430" t="str">
        <f t="shared" si="1505"/>
        <v/>
      </c>
      <c r="T7336" s="526" t="s">
        <v>8177</v>
      </c>
      <c r="U7336" s="527">
        <v>28</v>
      </c>
      <c r="V7336" s="528" t="s">
        <v>8155</v>
      </c>
      <c r="W7336" s="534" t="s">
        <v>8067</v>
      </c>
      <c r="X7336" s="535"/>
      <c r="Y7336" s="531" t="s">
        <v>8066</v>
      </c>
      <c r="Z7336" s="551" t="s">
        <v>7290</v>
      </c>
      <c r="AA7336" s="531" t="s">
        <v>7072</v>
      </c>
      <c r="AB7336" s="399" t="str">
        <f t="shared" si="1506"/>
        <v>DC3CT55</v>
      </c>
      <c r="AC7336" s="399" t="str">
        <f t="shared" si="1507"/>
        <v>DC3CT55-DL</v>
      </c>
      <c r="AD7336" t="str">
        <f>Y7336&amp;"-"&amp;VLOOKUP(AC7336,'LICH THI'!C:AA,9,0)</f>
        <v>65DLCD20542-42473</v>
      </c>
      <c r="AE7336">
        <f t="shared" si="1508"/>
        <v>1</v>
      </c>
    </row>
    <row r="7337" spans="1:31" x14ac:dyDescent="0.25">
      <c r="A7337" s="436" t="str">
        <f t="shared" si="1496"/>
        <v>DC3CT55-DL-97</v>
      </c>
      <c r="B7337" s="436">
        <f>COUNTIF(AC$4:AC7337,AC7337)</f>
        <v>97</v>
      </c>
      <c r="C7337" s="436" t="str">
        <f t="shared" si="1497"/>
        <v>DC3CT55-DL</v>
      </c>
      <c r="D7337" s="436">
        <f>VLOOKUP(C7337,'LICH THI'!C:AA,12,0)</f>
        <v>99</v>
      </c>
      <c r="E7337" s="436">
        <f>VLOOKUP(C7337,'LICH THI'!C:AA,13,0)</f>
        <v>50</v>
      </c>
      <c r="F7337" s="436">
        <f t="shared" si="1498"/>
        <v>49</v>
      </c>
      <c r="G7337" s="436">
        <f>VLOOKUP(C7337,'LICH THI'!C:AA,14,0)</f>
        <v>2</v>
      </c>
      <c r="H7337" s="436">
        <f t="shared" si="1499"/>
        <v>2</v>
      </c>
      <c r="I7337" s="436" t="str">
        <f t="shared" si="1500"/>
        <v xml:space="preserve">Vũ Hoàng Linh </v>
      </c>
      <c r="J7337" s="436"/>
      <c r="K7337" s="436">
        <f t="shared" si="1501"/>
        <v>1</v>
      </c>
      <c r="L7337" s="436" t="str">
        <f t="shared" si="1502"/>
        <v>DC3CT55-DL-1</v>
      </c>
      <c r="M7337" s="436">
        <f t="shared" si="1503"/>
        <v>5</v>
      </c>
      <c r="N7337" s="437">
        <f t="shared" si="1504"/>
        <v>44</v>
      </c>
      <c r="O7337" s="437"/>
      <c r="P7337" s="430" t="str">
        <f t="shared" si="1505"/>
        <v/>
      </c>
      <c r="T7337" s="526" t="s">
        <v>8177</v>
      </c>
      <c r="U7337" s="527">
        <v>21</v>
      </c>
      <c r="V7337" s="528" t="s">
        <v>8155</v>
      </c>
      <c r="W7337" s="529" t="s">
        <v>8057</v>
      </c>
      <c r="X7337" s="530"/>
      <c r="Y7337" s="531" t="s">
        <v>8056</v>
      </c>
      <c r="Z7337" s="551" t="s">
        <v>7290</v>
      </c>
      <c r="AA7337" s="531" t="s">
        <v>7277</v>
      </c>
      <c r="AB7337" s="399" t="str">
        <f t="shared" si="1506"/>
        <v>DC3CT55</v>
      </c>
      <c r="AC7337" s="399" t="str">
        <f t="shared" si="1507"/>
        <v>DC3CT55-DL</v>
      </c>
      <c r="AD7337" t="str">
        <f>Y7337&amp;"-"&amp;VLOOKUP(AC7337,'LICH THI'!C:AA,9,0)</f>
        <v>65DLCD20741-42473</v>
      </c>
      <c r="AE7337">
        <f t="shared" si="1508"/>
        <v>1</v>
      </c>
    </row>
    <row r="7338" spans="1:31" x14ac:dyDescent="0.25">
      <c r="A7338" s="436" t="str">
        <f t="shared" si="1496"/>
        <v>DC3CT55-DL-98</v>
      </c>
      <c r="B7338" s="436">
        <f>COUNTIF(AC$4:AC7338,AC7338)</f>
        <v>98</v>
      </c>
      <c r="C7338" s="436" t="str">
        <f t="shared" si="1497"/>
        <v>DC3CT55-DL</v>
      </c>
      <c r="D7338" s="436">
        <f>VLOOKUP(C7338,'LICH THI'!C:AA,12,0)</f>
        <v>99</v>
      </c>
      <c r="E7338" s="436">
        <f>VLOOKUP(C7338,'LICH THI'!C:AA,13,0)</f>
        <v>50</v>
      </c>
      <c r="F7338" s="436">
        <f t="shared" si="1498"/>
        <v>49</v>
      </c>
      <c r="G7338" s="436">
        <f>VLOOKUP(C7338,'LICH THI'!C:AA,14,0)</f>
        <v>2</v>
      </c>
      <c r="H7338" s="436">
        <f t="shared" si="1499"/>
        <v>2</v>
      </c>
      <c r="I7338" s="436" t="str">
        <f t="shared" si="1500"/>
        <v xml:space="preserve">Vũ Ngọc Hải </v>
      </c>
      <c r="J7338" s="436"/>
      <c r="K7338" s="436">
        <f t="shared" si="1501"/>
        <v>1</v>
      </c>
      <c r="L7338" s="436" t="str">
        <f t="shared" si="1502"/>
        <v>DC3CT55-DL-1</v>
      </c>
      <c r="M7338" s="436">
        <f t="shared" si="1503"/>
        <v>5</v>
      </c>
      <c r="N7338" s="437">
        <f t="shared" si="1504"/>
        <v>45</v>
      </c>
      <c r="O7338" s="437"/>
      <c r="P7338" s="430" t="str">
        <f t="shared" si="1505"/>
        <v/>
      </c>
      <c r="T7338" s="526" t="s">
        <v>8177</v>
      </c>
      <c r="U7338" s="527">
        <v>20</v>
      </c>
      <c r="V7338" s="528" t="s">
        <v>8155</v>
      </c>
      <c r="W7338" s="529" t="s">
        <v>8055</v>
      </c>
      <c r="X7338" s="530"/>
      <c r="Y7338" s="528" t="s">
        <v>8054</v>
      </c>
      <c r="Z7338" s="551" t="s">
        <v>7290</v>
      </c>
      <c r="AA7338" s="528" t="s">
        <v>7981</v>
      </c>
      <c r="AB7338" s="399" t="str">
        <f t="shared" si="1506"/>
        <v>DC3CT55</v>
      </c>
      <c r="AC7338" s="399" t="str">
        <f t="shared" si="1507"/>
        <v>DC3CT55-DL</v>
      </c>
      <c r="AD7338" t="str">
        <f>Y7338&amp;"-"&amp;VLOOKUP(AC7338,'LICH THI'!C:AA,9,0)</f>
        <v>65DLCD20703-42473</v>
      </c>
      <c r="AE7338">
        <f t="shared" si="1508"/>
        <v>1</v>
      </c>
    </row>
    <row r="7339" spans="1:31" x14ac:dyDescent="0.25">
      <c r="A7339" s="436" t="str">
        <f t="shared" si="1496"/>
        <v>DC3CT55-DL-99</v>
      </c>
      <c r="B7339" s="436">
        <f>COUNTIF(AC$4:AC7339,AC7339)</f>
        <v>99</v>
      </c>
      <c r="C7339" s="436" t="str">
        <f t="shared" si="1497"/>
        <v>DC3CT55-DL</v>
      </c>
      <c r="D7339" s="436">
        <f>VLOOKUP(C7339,'LICH THI'!C:AA,12,0)</f>
        <v>99</v>
      </c>
      <c r="E7339" s="436">
        <f>VLOOKUP(C7339,'LICH THI'!C:AA,13,0)</f>
        <v>50</v>
      </c>
      <c r="F7339" s="436">
        <f t="shared" si="1498"/>
        <v>49</v>
      </c>
      <c r="G7339" s="436">
        <f>VLOOKUP(C7339,'LICH THI'!C:AA,14,0)</f>
        <v>2</v>
      </c>
      <c r="H7339" s="436">
        <f t="shared" si="1499"/>
        <v>2</v>
      </c>
      <c r="I7339" s="436" t="str">
        <f t="shared" si="1500"/>
        <v xml:space="preserve">Vũ Văn tưởng </v>
      </c>
      <c r="J7339" s="436"/>
      <c r="K7339" s="436">
        <f t="shared" si="1501"/>
        <v>1</v>
      </c>
      <c r="L7339" s="436" t="str">
        <f t="shared" si="1502"/>
        <v>DC3CT55-DL-1</v>
      </c>
      <c r="M7339" s="436">
        <f t="shared" si="1503"/>
        <v>5</v>
      </c>
      <c r="N7339" s="437">
        <f t="shared" si="1504"/>
        <v>46</v>
      </c>
      <c r="O7339" s="437"/>
      <c r="P7339" s="430" t="str">
        <f t="shared" si="1505"/>
        <v/>
      </c>
      <c r="T7339" s="526" t="s">
        <v>8177</v>
      </c>
      <c r="U7339" s="527">
        <v>5</v>
      </c>
      <c r="V7339" s="528" t="s">
        <v>8155</v>
      </c>
      <c r="W7339" s="534" t="s">
        <v>8015</v>
      </c>
      <c r="X7339" s="535"/>
      <c r="Y7339" s="531" t="s">
        <v>8014</v>
      </c>
      <c r="Z7339" s="551" t="s">
        <v>7290</v>
      </c>
      <c r="AA7339" s="531" t="s">
        <v>8016</v>
      </c>
      <c r="AB7339" s="399" t="str">
        <f t="shared" si="1506"/>
        <v>DC3CT55</v>
      </c>
      <c r="AC7339" s="399" t="str">
        <f t="shared" si="1507"/>
        <v>DC3CT55-DL</v>
      </c>
      <c r="AD7339" t="str">
        <f>Y7339&amp;"-"&amp;VLOOKUP(AC7339,'LICH THI'!C:AA,9,0)</f>
        <v>65DLCD21076-42473</v>
      </c>
      <c r="AE7339">
        <f t="shared" si="1508"/>
        <v>1</v>
      </c>
    </row>
    <row r="7340" spans="1:31" x14ac:dyDescent="0.25">
      <c r="A7340" s="436" t="str">
        <f t="shared" si="1496"/>
        <v>DL3CD61-DL-23</v>
      </c>
      <c r="B7340" s="436">
        <f>COUNTIF(AC$4:AC7340,AC7340)</f>
        <v>23</v>
      </c>
      <c r="C7340" s="436" t="str">
        <f t="shared" si="1497"/>
        <v>DL3CD61-DL</v>
      </c>
      <c r="D7340" s="436">
        <f>VLOOKUP(C7340,'LICH THI'!C:AA,12,0)</f>
        <v>52</v>
      </c>
      <c r="E7340" s="436">
        <f>VLOOKUP(C7340,'LICH THI'!C:AA,13,0)</f>
        <v>52</v>
      </c>
      <c r="F7340" s="436">
        <f t="shared" si="1498"/>
        <v>52</v>
      </c>
      <c r="G7340" s="436">
        <f>VLOOKUP(C7340,'LICH THI'!C:AA,14,0)</f>
        <v>1</v>
      </c>
      <c r="H7340" s="436">
        <f t="shared" si="1499"/>
        <v>1</v>
      </c>
      <c r="I7340" s="436" t="str">
        <f t="shared" si="1500"/>
        <v>Nguyễn Đức Anh</v>
      </c>
      <c r="J7340" s="436"/>
      <c r="K7340" s="436">
        <f t="shared" si="1501"/>
        <v>1</v>
      </c>
      <c r="L7340" s="436" t="str">
        <f t="shared" si="1502"/>
        <v>DL3CD61-DL-1</v>
      </c>
      <c r="M7340" s="436">
        <f t="shared" si="1503"/>
        <v>9</v>
      </c>
      <c r="N7340" s="437">
        <f t="shared" si="1504"/>
        <v>15</v>
      </c>
      <c r="O7340" s="437"/>
      <c r="P7340" s="430" t="str">
        <f t="shared" si="1505"/>
        <v/>
      </c>
      <c r="T7340" s="526" t="s">
        <v>8177</v>
      </c>
      <c r="U7340" s="532">
        <v>1</v>
      </c>
      <c r="V7340" s="532" t="s">
        <v>7918</v>
      </c>
      <c r="W7340" s="554" t="s">
        <v>3103</v>
      </c>
      <c r="X7340" s="555" t="s">
        <v>2611</v>
      </c>
      <c r="Y7340" s="532" t="s">
        <v>7919</v>
      </c>
      <c r="Z7340" s="532" t="s">
        <v>7273</v>
      </c>
      <c r="AA7340" s="550">
        <v>32519</v>
      </c>
      <c r="AB7340" s="399" t="str">
        <f t="shared" si="1506"/>
        <v>DL3CD61</v>
      </c>
      <c r="AC7340" s="399" t="str">
        <f t="shared" si="1507"/>
        <v>DL3CD61-DL</v>
      </c>
      <c r="AD7340" t="str">
        <f>Y7340&amp;"-"&amp;VLOOKUP(AC7340,'LICH THI'!C:AA,9,0)</f>
        <v>65DLCD21086-42469</v>
      </c>
      <c r="AE7340">
        <f t="shared" si="1508"/>
        <v>1</v>
      </c>
    </row>
    <row r="7341" spans="1:31" x14ac:dyDescent="0.25">
      <c r="A7341" s="436" t="str">
        <f t="shared" si="1496"/>
        <v>DL3CD61-DL-24</v>
      </c>
      <c r="B7341" s="436">
        <f>COUNTIF(AC$4:AC7341,AC7341)</f>
        <v>24</v>
      </c>
      <c r="C7341" s="436" t="str">
        <f t="shared" si="1497"/>
        <v>DL3CD61-DL</v>
      </c>
      <c r="D7341" s="436">
        <f>VLOOKUP(C7341,'LICH THI'!C:AA,12,0)</f>
        <v>52</v>
      </c>
      <c r="E7341" s="436">
        <f>VLOOKUP(C7341,'LICH THI'!C:AA,13,0)</f>
        <v>52</v>
      </c>
      <c r="F7341" s="436">
        <f t="shared" si="1498"/>
        <v>52</v>
      </c>
      <c r="G7341" s="436">
        <f>VLOOKUP(C7341,'LICH THI'!C:AA,14,0)</f>
        <v>1</v>
      </c>
      <c r="H7341" s="436">
        <f t="shared" si="1499"/>
        <v>1</v>
      </c>
      <c r="I7341" s="436" t="str">
        <f t="shared" si="1500"/>
        <v>Nguyễn Văn  Bộ</v>
      </c>
      <c r="J7341" s="436"/>
      <c r="K7341" s="436">
        <f t="shared" si="1501"/>
        <v>1</v>
      </c>
      <c r="L7341" s="436" t="str">
        <f t="shared" si="1502"/>
        <v>DL3CD61-DL-1</v>
      </c>
      <c r="M7341" s="436">
        <f t="shared" si="1503"/>
        <v>9</v>
      </c>
      <c r="N7341" s="437">
        <f t="shared" si="1504"/>
        <v>16</v>
      </c>
      <c r="O7341" s="437"/>
      <c r="P7341" s="430" t="str">
        <f t="shared" si="1505"/>
        <v/>
      </c>
      <c r="T7341" s="526" t="s">
        <v>8177</v>
      </c>
      <c r="U7341" s="532">
        <v>2</v>
      </c>
      <c r="V7341" s="532" t="s">
        <v>7918</v>
      </c>
      <c r="W7341" s="554" t="s">
        <v>7936</v>
      </c>
      <c r="X7341" s="555" t="s">
        <v>7937</v>
      </c>
      <c r="Y7341" s="532" t="s">
        <v>7938</v>
      </c>
      <c r="Z7341" s="532" t="s">
        <v>7273</v>
      </c>
      <c r="AA7341" s="550" t="s">
        <v>7939</v>
      </c>
      <c r="AB7341" s="399" t="str">
        <f t="shared" si="1506"/>
        <v>DL3CD61</v>
      </c>
      <c r="AC7341" s="399" t="str">
        <f t="shared" si="1507"/>
        <v>DL3CD61-DL</v>
      </c>
      <c r="AD7341" t="str">
        <f>Y7341&amp;"-"&amp;VLOOKUP(AC7341,'LICH THI'!C:AA,9,0)</f>
        <v>65DLCD20494-42469</v>
      </c>
      <c r="AE7341">
        <f t="shared" si="1508"/>
        <v>1</v>
      </c>
    </row>
    <row r="7342" spans="1:31" x14ac:dyDescent="0.25">
      <c r="A7342" s="436" t="str">
        <f t="shared" si="1496"/>
        <v>DL3CD61-DL-25</v>
      </c>
      <c r="B7342" s="436">
        <f>COUNTIF(AC$4:AC7342,AC7342)</f>
        <v>25</v>
      </c>
      <c r="C7342" s="436" t="str">
        <f t="shared" si="1497"/>
        <v>DL3CD61-DL</v>
      </c>
      <c r="D7342" s="436">
        <f>VLOOKUP(C7342,'LICH THI'!C:AA,12,0)</f>
        <v>52</v>
      </c>
      <c r="E7342" s="436">
        <f>VLOOKUP(C7342,'LICH THI'!C:AA,13,0)</f>
        <v>52</v>
      </c>
      <c r="F7342" s="436">
        <f t="shared" si="1498"/>
        <v>52</v>
      </c>
      <c r="G7342" s="436">
        <f>VLOOKUP(C7342,'LICH THI'!C:AA,14,0)</f>
        <v>1</v>
      </c>
      <c r="H7342" s="436">
        <f t="shared" si="1499"/>
        <v>1</v>
      </c>
      <c r="I7342" s="436" t="str">
        <f t="shared" si="1500"/>
        <v>Cao Trọng  Cường</v>
      </c>
      <c r="J7342" s="436"/>
      <c r="K7342" s="436">
        <f t="shared" si="1501"/>
        <v>1</v>
      </c>
      <c r="L7342" s="436" t="str">
        <f t="shared" si="1502"/>
        <v>DL3CD61-DL-1</v>
      </c>
      <c r="M7342" s="436">
        <f t="shared" si="1503"/>
        <v>9</v>
      </c>
      <c r="N7342" s="437">
        <f t="shared" si="1504"/>
        <v>17</v>
      </c>
      <c r="O7342" s="437"/>
      <c r="P7342" s="430" t="str">
        <f t="shared" si="1505"/>
        <v/>
      </c>
      <c r="T7342" s="526" t="s">
        <v>8177</v>
      </c>
      <c r="U7342" s="532">
        <v>3</v>
      </c>
      <c r="V7342" s="532" t="s">
        <v>7918</v>
      </c>
      <c r="W7342" s="532" t="s">
        <v>7920</v>
      </c>
      <c r="X7342" s="532" t="s">
        <v>2735</v>
      </c>
      <c r="Y7342" s="532" t="s">
        <v>7921</v>
      </c>
      <c r="Z7342" s="532" t="s">
        <v>7273</v>
      </c>
      <c r="AA7342" s="550" t="s">
        <v>7922</v>
      </c>
      <c r="AB7342" s="399" t="str">
        <f t="shared" si="1506"/>
        <v>DL3CD61</v>
      </c>
      <c r="AC7342" s="399" t="str">
        <f t="shared" si="1507"/>
        <v>DL3CD61-DL</v>
      </c>
      <c r="AD7342" t="str">
        <f>Y7342&amp;"-"&amp;VLOOKUP(AC7342,'LICH THI'!C:AA,9,0)</f>
        <v>65DLCD20530-42469</v>
      </c>
      <c r="AE7342">
        <f t="shared" si="1508"/>
        <v>1</v>
      </c>
    </row>
    <row r="7343" spans="1:31" x14ac:dyDescent="0.25">
      <c r="A7343" s="436" t="str">
        <f t="shared" si="1496"/>
        <v>DL3CD61-DL-26</v>
      </c>
      <c r="B7343" s="436">
        <f>COUNTIF(AC$4:AC7343,AC7343)</f>
        <v>26</v>
      </c>
      <c r="C7343" s="436" t="str">
        <f t="shared" si="1497"/>
        <v>DL3CD61-DL</v>
      </c>
      <c r="D7343" s="436">
        <f>VLOOKUP(C7343,'LICH THI'!C:AA,12,0)</f>
        <v>52</v>
      </c>
      <c r="E7343" s="436">
        <f>VLOOKUP(C7343,'LICH THI'!C:AA,13,0)</f>
        <v>52</v>
      </c>
      <c r="F7343" s="436">
        <f t="shared" si="1498"/>
        <v>52</v>
      </c>
      <c r="G7343" s="436">
        <f>VLOOKUP(C7343,'LICH THI'!C:AA,14,0)</f>
        <v>1</v>
      </c>
      <c r="H7343" s="436">
        <f t="shared" si="1499"/>
        <v>1</v>
      </c>
      <c r="I7343" s="436" t="str">
        <f t="shared" si="1500"/>
        <v>Hoàng Văn Đức</v>
      </c>
      <c r="J7343" s="436"/>
      <c r="K7343" s="436">
        <f t="shared" si="1501"/>
        <v>1</v>
      </c>
      <c r="L7343" s="436" t="str">
        <f t="shared" si="1502"/>
        <v>DL3CD61-DL-1</v>
      </c>
      <c r="M7343" s="436">
        <f t="shared" si="1503"/>
        <v>9</v>
      </c>
      <c r="N7343" s="437">
        <f t="shared" si="1504"/>
        <v>18</v>
      </c>
      <c r="O7343" s="437"/>
      <c r="P7343" s="430" t="str">
        <f t="shared" si="1505"/>
        <v/>
      </c>
      <c r="T7343" s="526" t="s">
        <v>8177</v>
      </c>
      <c r="U7343" s="532">
        <v>4</v>
      </c>
      <c r="V7343" s="532" t="s">
        <v>7918</v>
      </c>
      <c r="W7343" s="532" t="s">
        <v>2966</v>
      </c>
      <c r="X7343" s="532" t="s">
        <v>2948</v>
      </c>
      <c r="Y7343" s="532" t="s">
        <v>7962</v>
      </c>
      <c r="Z7343" s="532" t="s">
        <v>7273</v>
      </c>
      <c r="AA7343" s="550" t="s">
        <v>4266</v>
      </c>
      <c r="AB7343" s="399" t="str">
        <f t="shared" si="1506"/>
        <v>DL3CD61</v>
      </c>
      <c r="AC7343" s="399" t="str">
        <f t="shared" si="1507"/>
        <v>DL3CD61-DL</v>
      </c>
      <c r="AD7343" t="str">
        <f>Y7343&amp;"-"&amp;VLOOKUP(AC7343,'LICH THI'!C:AA,9,0)</f>
        <v>65DLCD20628-42469</v>
      </c>
      <c r="AE7343">
        <f t="shared" si="1508"/>
        <v>1</v>
      </c>
    </row>
    <row r="7344" spans="1:31" x14ac:dyDescent="0.25">
      <c r="A7344" s="436" t="str">
        <f t="shared" si="1496"/>
        <v>DL3CD61-DL-27</v>
      </c>
      <c r="B7344" s="436">
        <f>COUNTIF(AC$4:AC7344,AC7344)</f>
        <v>27</v>
      </c>
      <c r="C7344" s="436" t="str">
        <f t="shared" si="1497"/>
        <v>DL3CD61-DL</v>
      </c>
      <c r="D7344" s="436">
        <f>VLOOKUP(C7344,'LICH THI'!C:AA,12,0)</f>
        <v>52</v>
      </c>
      <c r="E7344" s="436">
        <f>VLOOKUP(C7344,'LICH THI'!C:AA,13,0)</f>
        <v>52</v>
      </c>
      <c r="F7344" s="436">
        <f t="shared" si="1498"/>
        <v>52</v>
      </c>
      <c r="G7344" s="436">
        <f>VLOOKUP(C7344,'LICH THI'!C:AA,14,0)</f>
        <v>1</v>
      </c>
      <c r="H7344" s="436">
        <f t="shared" si="1499"/>
        <v>1</v>
      </c>
      <c r="I7344" s="436" t="str">
        <f t="shared" si="1500"/>
        <v>Lê Quang  Hiếu</v>
      </c>
      <c r="J7344" s="436"/>
      <c r="K7344" s="436">
        <f t="shared" si="1501"/>
        <v>1</v>
      </c>
      <c r="L7344" s="436" t="str">
        <f t="shared" si="1502"/>
        <v>DL3CD61-DL-1</v>
      </c>
      <c r="M7344" s="436">
        <f t="shared" si="1503"/>
        <v>9</v>
      </c>
      <c r="N7344" s="437">
        <f t="shared" si="1504"/>
        <v>19</v>
      </c>
      <c r="O7344" s="437"/>
      <c r="P7344" s="430" t="str">
        <f t="shared" si="1505"/>
        <v/>
      </c>
      <c r="T7344" s="526" t="s">
        <v>8177</v>
      </c>
      <c r="U7344" s="532">
        <v>5</v>
      </c>
      <c r="V7344" s="532" t="s">
        <v>7918</v>
      </c>
      <c r="W7344" s="554" t="s">
        <v>7946</v>
      </c>
      <c r="X7344" s="555" t="s">
        <v>2754</v>
      </c>
      <c r="Y7344" s="532" t="s">
        <v>7947</v>
      </c>
      <c r="Z7344" s="532" t="s">
        <v>7273</v>
      </c>
      <c r="AA7344" s="550" t="s">
        <v>7948</v>
      </c>
      <c r="AB7344" s="399" t="str">
        <f t="shared" si="1506"/>
        <v>DL3CD61</v>
      </c>
      <c r="AC7344" s="399" t="str">
        <f t="shared" si="1507"/>
        <v>DL3CD61-DL</v>
      </c>
      <c r="AD7344" t="str">
        <f>Y7344&amp;"-"&amp;VLOOKUP(AC7344,'LICH THI'!C:AA,9,0)</f>
        <v>65DLCD21064-42469</v>
      </c>
      <c r="AE7344">
        <f t="shared" si="1508"/>
        <v>1</v>
      </c>
    </row>
    <row r="7345" spans="1:31" x14ac:dyDescent="0.25">
      <c r="A7345" s="436" t="str">
        <f t="shared" si="1496"/>
        <v>DL3CD61-DL-28</v>
      </c>
      <c r="B7345" s="436">
        <f>COUNTIF(AC$4:AC7345,AC7345)</f>
        <v>28</v>
      </c>
      <c r="C7345" s="436" t="str">
        <f t="shared" si="1497"/>
        <v>DL3CD61-DL</v>
      </c>
      <c r="D7345" s="436">
        <f>VLOOKUP(C7345,'LICH THI'!C:AA,12,0)</f>
        <v>52</v>
      </c>
      <c r="E7345" s="436">
        <f>VLOOKUP(C7345,'LICH THI'!C:AA,13,0)</f>
        <v>52</v>
      </c>
      <c r="F7345" s="436">
        <f t="shared" si="1498"/>
        <v>52</v>
      </c>
      <c r="G7345" s="436">
        <f>VLOOKUP(C7345,'LICH THI'!C:AA,14,0)</f>
        <v>1</v>
      </c>
      <c r="H7345" s="436">
        <f t="shared" si="1499"/>
        <v>1</v>
      </c>
      <c r="I7345" s="436" t="str">
        <f t="shared" si="1500"/>
        <v>Phan Văn  Huy</v>
      </c>
      <c r="J7345" s="436"/>
      <c r="K7345" s="436">
        <f t="shared" si="1501"/>
        <v>1</v>
      </c>
      <c r="L7345" s="436" t="str">
        <f t="shared" si="1502"/>
        <v>DL3CD61-DL-1</v>
      </c>
      <c r="M7345" s="436">
        <f t="shared" si="1503"/>
        <v>9</v>
      </c>
      <c r="N7345" s="437">
        <f t="shared" si="1504"/>
        <v>20</v>
      </c>
      <c r="O7345" s="437"/>
      <c r="P7345" s="430" t="str">
        <f t="shared" si="1505"/>
        <v/>
      </c>
      <c r="T7345" s="526" t="s">
        <v>8177</v>
      </c>
      <c r="U7345" s="532">
        <v>6</v>
      </c>
      <c r="V7345" s="532" t="s">
        <v>7918</v>
      </c>
      <c r="W7345" s="532" t="s">
        <v>7971</v>
      </c>
      <c r="X7345" s="532" t="s">
        <v>2911</v>
      </c>
      <c r="Y7345" s="532" t="s">
        <v>7972</v>
      </c>
      <c r="Z7345" s="532" t="s">
        <v>7273</v>
      </c>
      <c r="AA7345" s="550">
        <v>34160</v>
      </c>
      <c r="AB7345" s="399" t="str">
        <f t="shared" si="1506"/>
        <v>DL3CD61</v>
      </c>
      <c r="AC7345" s="399" t="str">
        <f t="shared" si="1507"/>
        <v>DL3CD61-DL</v>
      </c>
      <c r="AD7345" t="str">
        <f>Y7345&amp;"-"&amp;VLOOKUP(AC7345,'LICH THI'!C:AA,9,0)</f>
        <v>65DLCD10761-42469</v>
      </c>
      <c r="AE7345">
        <f t="shared" si="1508"/>
        <v>1</v>
      </c>
    </row>
    <row r="7346" spans="1:31" x14ac:dyDescent="0.25">
      <c r="A7346" s="436" t="str">
        <f t="shared" si="1496"/>
        <v>DL3CD61-DL-29</v>
      </c>
      <c r="B7346" s="436">
        <f>COUNTIF(AC$4:AC7346,AC7346)</f>
        <v>29</v>
      </c>
      <c r="C7346" s="436" t="str">
        <f t="shared" si="1497"/>
        <v>DL3CD61-DL</v>
      </c>
      <c r="D7346" s="436">
        <f>VLOOKUP(C7346,'LICH THI'!C:AA,12,0)</f>
        <v>52</v>
      </c>
      <c r="E7346" s="436">
        <f>VLOOKUP(C7346,'LICH THI'!C:AA,13,0)</f>
        <v>52</v>
      </c>
      <c r="F7346" s="436">
        <f t="shared" si="1498"/>
        <v>52</v>
      </c>
      <c r="G7346" s="436">
        <f>VLOOKUP(C7346,'LICH THI'!C:AA,14,0)</f>
        <v>1</v>
      </c>
      <c r="H7346" s="436">
        <f t="shared" si="1499"/>
        <v>1</v>
      </c>
      <c r="I7346" s="436" t="str">
        <f t="shared" si="1500"/>
        <v>Phạm Xuân  Khôi</v>
      </c>
      <c r="J7346" s="436"/>
      <c r="K7346" s="436">
        <f t="shared" si="1501"/>
        <v>1</v>
      </c>
      <c r="L7346" s="436" t="str">
        <f t="shared" si="1502"/>
        <v>DL3CD61-DL-1</v>
      </c>
      <c r="M7346" s="436">
        <f t="shared" si="1503"/>
        <v>9</v>
      </c>
      <c r="N7346" s="437">
        <f t="shared" si="1504"/>
        <v>21</v>
      </c>
      <c r="O7346" s="437"/>
      <c r="P7346" s="430" t="str">
        <f t="shared" si="1505"/>
        <v/>
      </c>
      <c r="T7346" s="526" t="s">
        <v>8177</v>
      </c>
      <c r="U7346" s="532">
        <v>7</v>
      </c>
      <c r="V7346" s="532" t="s">
        <v>7918</v>
      </c>
      <c r="W7346" s="554" t="s">
        <v>8000</v>
      </c>
      <c r="X7346" s="555" t="s">
        <v>6267</v>
      </c>
      <c r="Y7346" s="532" t="s">
        <v>8001</v>
      </c>
      <c r="Z7346" s="532" t="s">
        <v>7273</v>
      </c>
      <c r="AA7346" s="550" t="s">
        <v>3392</v>
      </c>
      <c r="AB7346" s="399" t="str">
        <f t="shared" si="1506"/>
        <v>DL3CD61</v>
      </c>
      <c r="AC7346" s="399" t="str">
        <f t="shared" si="1507"/>
        <v>DL3CD61-DL</v>
      </c>
      <c r="AD7346" t="str">
        <f>Y7346&amp;"-"&amp;VLOOKUP(AC7346,'LICH THI'!C:AA,9,0)</f>
        <v>65DLCD20686-42469</v>
      </c>
      <c r="AE7346">
        <f t="shared" si="1508"/>
        <v>1</v>
      </c>
    </row>
    <row r="7347" spans="1:31" x14ac:dyDescent="0.25">
      <c r="A7347" s="436" t="str">
        <f t="shared" si="1496"/>
        <v>DL3CD61-DL-30</v>
      </c>
      <c r="B7347" s="436">
        <f>COUNTIF(AC$4:AC7347,AC7347)</f>
        <v>30</v>
      </c>
      <c r="C7347" s="436" t="str">
        <f t="shared" si="1497"/>
        <v>DL3CD61-DL</v>
      </c>
      <c r="D7347" s="436">
        <f>VLOOKUP(C7347,'LICH THI'!C:AA,12,0)</f>
        <v>52</v>
      </c>
      <c r="E7347" s="436">
        <f>VLOOKUP(C7347,'LICH THI'!C:AA,13,0)</f>
        <v>52</v>
      </c>
      <c r="F7347" s="436">
        <f t="shared" si="1498"/>
        <v>52</v>
      </c>
      <c r="G7347" s="436">
        <f>VLOOKUP(C7347,'LICH THI'!C:AA,14,0)</f>
        <v>1</v>
      </c>
      <c r="H7347" s="436">
        <f t="shared" si="1499"/>
        <v>1</v>
      </c>
      <c r="I7347" s="436" t="str">
        <f t="shared" si="1500"/>
        <v>Nguyễn Văn  Mạnh</v>
      </c>
      <c r="J7347" s="436"/>
      <c r="K7347" s="436">
        <f t="shared" si="1501"/>
        <v>1</v>
      </c>
      <c r="L7347" s="436" t="str">
        <f t="shared" si="1502"/>
        <v>DL3CD61-DL-1</v>
      </c>
      <c r="M7347" s="436">
        <f t="shared" si="1503"/>
        <v>9</v>
      </c>
      <c r="N7347" s="437">
        <f t="shared" si="1504"/>
        <v>22</v>
      </c>
      <c r="O7347" s="437"/>
      <c r="P7347" s="430" t="str">
        <f t="shared" si="1505"/>
        <v/>
      </c>
      <c r="T7347" s="526" t="s">
        <v>8177</v>
      </c>
      <c r="U7347" s="532">
        <v>8</v>
      </c>
      <c r="V7347" s="532" t="s">
        <v>7918</v>
      </c>
      <c r="W7347" s="554" t="s">
        <v>7936</v>
      </c>
      <c r="X7347" s="555" t="s">
        <v>2930</v>
      </c>
      <c r="Y7347" s="532" t="s">
        <v>7976</v>
      </c>
      <c r="Z7347" s="532" t="s">
        <v>7273</v>
      </c>
      <c r="AA7347" s="550">
        <v>33671</v>
      </c>
      <c r="AB7347" s="399" t="str">
        <f t="shared" si="1506"/>
        <v>DL3CD61</v>
      </c>
      <c r="AC7347" s="399" t="str">
        <f t="shared" si="1507"/>
        <v>DL3CD61-DL</v>
      </c>
      <c r="AD7347" t="str">
        <f>Y7347&amp;"-"&amp;VLOOKUP(AC7347,'LICH THI'!C:AA,9,0)</f>
        <v>65DLCD20667-42469</v>
      </c>
      <c r="AE7347">
        <f t="shared" si="1508"/>
        <v>1</v>
      </c>
    </row>
    <row r="7348" spans="1:31" x14ac:dyDescent="0.25">
      <c r="A7348" s="436" t="str">
        <f t="shared" si="1496"/>
        <v>DL3CD61-DL-31</v>
      </c>
      <c r="B7348" s="436">
        <f>COUNTIF(AC$4:AC7348,AC7348)</f>
        <v>31</v>
      </c>
      <c r="C7348" s="436" t="str">
        <f t="shared" si="1497"/>
        <v>DL3CD61-DL</v>
      </c>
      <c r="D7348" s="436">
        <f>VLOOKUP(C7348,'LICH THI'!C:AA,12,0)</f>
        <v>52</v>
      </c>
      <c r="E7348" s="436">
        <f>VLOOKUP(C7348,'LICH THI'!C:AA,13,0)</f>
        <v>52</v>
      </c>
      <c r="F7348" s="436">
        <f t="shared" si="1498"/>
        <v>52</v>
      </c>
      <c r="G7348" s="436">
        <f>VLOOKUP(C7348,'LICH THI'!C:AA,14,0)</f>
        <v>1</v>
      </c>
      <c r="H7348" s="436">
        <f t="shared" si="1499"/>
        <v>1</v>
      </c>
      <c r="I7348" s="436" t="str">
        <f t="shared" si="1500"/>
        <v>Phạm Văn Mạnh</v>
      </c>
      <c r="J7348" s="436"/>
      <c r="K7348" s="436">
        <f t="shared" si="1501"/>
        <v>1</v>
      </c>
      <c r="L7348" s="436" t="str">
        <f t="shared" si="1502"/>
        <v>DL3CD61-DL-1</v>
      </c>
      <c r="M7348" s="436">
        <f t="shared" si="1503"/>
        <v>9</v>
      </c>
      <c r="N7348" s="437">
        <f t="shared" si="1504"/>
        <v>23</v>
      </c>
      <c r="O7348" s="437"/>
      <c r="P7348" s="430" t="str">
        <f t="shared" si="1505"/>
        <v/>
      </c>
      <c r="T7348" s="526" t="s">
        <v>8177</v>
      </c>
      <c r="U7348" s="532">
        <v>9</v>
      </c>
      <c r="V7348" s="532" t="s">
        <v>7918</v>
      </c>
      <c r="W7348" s="554" t="s">
        <v>2738</v>
      </c>
      <c r="X7348" s="555" t="s">
        <v>2930</v>
      </c>
      <c r="Y7348" s="532" t="s">
        <v>7924</v>
      </c>
      <c r="Z7348" s="532" t="s">
        <v>7273</v>
      </c>
      <c r="AA7348" s="550" t="s">
        <v>7925</v>
      </c>
      <c r="AB7348" s="399" t="str">
        <f t="shared" si="1506"/>
        <v>DL3CD61</v>
      </c>
      <c r="AC7348" s="399" t="str">
        <f t="shared" si="1507"/>
        <v>DL3CD61-DL</v>
      </c>
      <c r="AD7348" t="str">
        <f>Y7348&amp;"-"&amp;VLOOKUP(AC7348,'LICH THI'!C:AA,9,0)</f>
        <v>65DLCD21081-42469</v>
      </c>
      <c r="AE7348">
        <f t="shared" si="1508"/>
        <v>1</v>
      </c>
    </row>
    <row r="7349" spans="1:31" x14ac:dyDescent="0.25">
      <c r="A7349" s="436" t="str">
        <f t="shared" si="1496"/>
        <v>DL3CD61-DL-32</v>
      </c>
      <c r="B7349" s="436">
        <f>COUNTIF(AC$4:AC7349,AC7349)</f>
        <v>32</v>
      </c>
      <c r="C7349" s="436" t="str">
        <f t="shared" si="1497"/>
        <v>DL3CD61-DL</v>
      </c>
      <c r="D7349" s="436">
        <f>VLOOKUP(C7349,'LICH THI'!C:AA,12,0)</f>
        <v>52</v>
      </c>
      <c r="E7349" s="436">
        <f>VLOOKUP(C7349,'LICH THI'!C:AA,13,0)</f>
        <v>52</v>
      </c>
      <c r="F7349" s="436">
        <f t="shared" si="1498"/>
        <v>52</v>
      </c>
      <c r="G7349" s="436">
        <f>VLOOKUP(C7349,'LICH THI'!C:AA,14,0)</f>
        <v>1</v>
      </c>
      <c r="H7349" s="436">
        <f t="shared" si="1499"/>
        <v>1</v>
      </c>
      <c r="I7349" s="436" t="str">
        <f t="shared" si="1500"/>
        <v>Chu Tất  Thắng</v>
      </c>
      <c r="J7349" s="436"/>
      <c r="K7349" s="436">
        <f t="shared" si="1501"/>
        <v>1</v>
      </c>
      <c r="L7349" s="436" t="str">
        <f t="shared" si="1502"/>
        <v>DL3CD61-DL-1</v>
      </c>
      <c r="M7349" s="436">
        <f t="shared" si="1503"/>
        <v>9</v>
      </c>
      <c r="N7349" s="437">
        <f t="shared" si="1504"/>
        <v>24</v>
      </c>
      <c r="O7349" s="437"/>
      <c r="P7349" s="430" t="str">
        <f t="shared" si="1505"/>
        <v/>
      </c>
      <c r="T7349" s="526" t="s">
        <v>8177</v>
      </c>
      <c r="U7349" s="532">
        <v>10</v>
      </c>
      <c r="V7349" s="532" t="s">
        <v>7918</v>
      </c>
      <c r="W7349" s="554" t="s">
        <v>7982</v>
      </c>
      <c r="X7349" s="555" t="s">
        <v>3464</v>
      </c>
      <c r="Y7349" s="532" t="s">
        <v>7983</v>
      </c>
      <c r="Z7349" s="532" t="s">
        <v>7273</v>
      </c>
      <c r="AA7349" s="550" t="s">
        <v>3612</v>
      </c>
      <c r="AB7349" s="399" t="str">
        <f t="shared" si="1506"/>
        <v>DL3CD61</v>
      </c>
      <c r="AC7349" s="399" t="str">
        <f t="shared" si="1507"/>
        <v>DL3CD61-DL</v>
      </c>
      <c r="AD7349" t="str">
        <f>Y7349&amp;"-"&amp;VLOOKUP(AC7349,'LICH THI'!C:AA,9,0)</f>
        <v>65DLCD20487-42469</v>
      </c>
      <c r="AE7349">
        <f t="shared" si="1508"/>
        <v>1</v>
      </c>
    </row>
    <row r="7350" spans="1:31" x14ac:dyDescent="0.25">
      <c r="A7350" s="436" t="str">
        <f t="shared" si="1496"/>
        <v>DL3CD61-DL-33</v>
      </c>
      <c r="B7350" s="436">
        <f>COUNTIF(AC$4:AC7350,AC7350)</f>
        <v>33</v>
      </c>
      <c r="C7350" s="436" t="str">
        <f t="shared" si="1497"/>
        <v>DL3CD61-DL</v>
      </c>
      <c r="D7350" s="436">
        <f>VLOOKUP(C7350,'LICH THI'!C:AA,12,0)</f>
        <v>52</v>
      </c>
      <c r="E7350" s="436">
        <f>VLOOKUP(C7350,'LICH THI'!C:AA,13,0)</f>
        <v>52</v>
      </c>
      <c r="F7350" s="436">
        <f t="shared" si="1498"/>
        <v>52</v>
      </c>
      <c r="G7350" s="436">
        <f>VLOOKUP(C7350,'LICH THI'!C:AA,14,0)</f>
        <v>1</v>
      </c>
      <c r="H7350" s="436">
        <f t="shared" si="1499"/>
        <v>1</v>
      </c>
      <c r="I7350" s="436" t="str">
        <f t="shared" si="1500"/>
        <v>Doãn Đức  Thịnh</v>
      </c>
      <c r="J7350" s="436"/>
      <c r="K7350" s="436">
        <f t="shared" si="1501"/>
        <v>1</v>
      </c>
      <c r="L7350" s="436" t="str">
        <f t="shared" si="1502"/>
        <v>DL3CD61-DL-1</v>
      </c>
      <c r="M7350" s="436">
        <f t="shared" si="1503"/>
        <v>9</v>
      </c>
      <c r="N7350" s="437">
        <f t="shared" si="1504"/>
        <v>25</v>
      </c>
      <c r="O7350" s="437"/>
      <c r="P7350" s="430" t="str">
        <f t="shared" si="1505"/>
        <v/>
      </c>
      <c r="T7350" s="526" t="s">
        <v>8177</v>
      </c>
      <c r="U7350" s="532">
        <v>11</v>
      </c>
      <c r="V7350" s="532" t="s">
        <v>7918</v>
      </c>
      <c r="W7350" s="554" t="s">
        <v>7991</v>
      </c>
      <c r="X7350" s="555" t="s">
        <v>4578</v>
      </c>
      <c r="Y7350" s="532" t="s">
        <v>7992</v>
      </c>
      <c r="Z7350" s="532" t="s">
        <v>7273</v>
      </c>
      <c r="AA7350" s="550" t="s">
        <v>7993</v>
      </c>
      <c r="AB7350" s="399" t="str">
        <f t="shared" si="1506"/>
        <v>DL3CD61</v>
      </c>
      <c r="AC7350" s="399" t="str">
        <f t="shared" si="1507"/>
        <v>DL3CD61-DL</v>
      </c>
      <c r="AD7350" t="str">
        <f>Y7350&amp;"-"&amp;VLOOKUP(AC7350,'LICH THI'!C:AA,9,0)</f>
        <v>65DLCD11157-42469</v>
      </c>
      <c r="AE7350">
        <f t="shared" si="1508"/>
        <v>1</v>
      </c>
    </row>
    <row r="7351" spans="1:31" x14ac:dyDescent="0.25">
      <c r="A7351" s="436" t="str">
        <f t="shared" si="1496"/>
        <v>DL3CD61-DL-34</v>
      </c>
      <c r="B7351" s="436">
        <f>COUNTIF(AC$4:AC7351,AC7351)</f>
        <v>34</v>
      </c>
      <c r="C7351" s="436" t="str">
        <f t="shared" si="1497"/>
        <v>DL3CD61-DL</v>
      </c>
      <c r="D7351" s="436">
        <f>VLOOKUP(C7351,'LICH THI'!C:AA,12,0)</f>
        <v>52</v>
      </c>
      <c r="E7351" s="436">
        <f>VLOOKUP(C7351,'LICH THI'!C:AA,13,0)</f>
        <v>52</v>
      </c>
      <c r="F7351" s="436">
        <f t="shared" si="1498"/>
        <v>52</v>
      </c>
      <c r="G7351" s="436">
        <f>VLOOKUP(C7351,'LICH THI'!C:AA,14,0)</f>
        <v>1</v>
      </c>
      <c r="H7351" s="436">
        <f t="shared" si="1499"/>
        <v>1</v>
      </c>
      <c r="I7351" s="436" t="str">
        <f t="shared" si="1500"/>
        <v>Bùi Văn Trung</v>
      </c>
      <c r="J7351" s="436"/>
      <c r="K7351" s="436">
        <f t="shared" si="1501"/>
        <v>1</v>
      </c>
      <c r="L7351" s="436" t="str">
        <f t="shared" si="1502"/>
        <v>DL3CD61-DL-1</v>
      </c>
      <c r="M7351" s="436">
        <f t="shared" si="1503"/>
        <v>9</v>
      </c>
      <c r="N7351" s="437">
        <f t="shared" si="1504"/>
        <v>26</v>
      </c>
      <c r="O7351" s="437"/>
      <c r="P7351" s="430" t="str">
        <f t="shared" si="1505"/>
        <v/>
      </c>
      <c r="T7351" s="526" t="s">
        <v>8177</v>
      </c>
      <c r="U7351" s="532">
        <v>12</v>
      </c>
      <c r="V7351" s="532" t="s">
        <v>7918</v>
      </c>
      <c r="W7351" s="554" t="s">
        <v>2800</v>
      </c>
      <c r="X7351" s="555" t="s">
        <v>3160</v>
      </c>
      <c r="Y7351" s="532" t="s">
        <v>7997</v>
      </c>
      <c r="Z7351" s="532" t="s">
        <v>7273</v>
      </c>
      <c r="AA7351" s="550" t="s">
        <v>7998</v>
      </c>
      <c r="AB7351" s="399" t="str">
        <f t="shared" si="1506"/>
        <v>DL3CD61</v>
      </c>
      <c r="AC7351" s="399" t="str">
        <f t="shared" si="1507"/>
        <v>DL3CD61-DL</v>
      </c>
      <c r="AD7351" t="str">
        <f>Y7351&amp;"-"&amp;VLOOKUP(AC7351,'LICH THI'!C:AA,9,0)</f>
        <v>65DLCD20543-42469</v>
      </c>
      <c r="AE7351">
        <f t="shared" si="1508"/>
        <v>1</v>
      </c>
    </row>
    <row r="7352" spans="1:31" x14ac:dyDescent="0.25">
      <c r="A7352" s="436" t="str">
        <f t="shared" si="1496"/>
        <v>DL3CD61-DL-35</v>
      </c>
      <c r="B7352" s="436">
        <f>COUNTIF(AC$4:AC7352,AC7352)</f>
        <v>35</v>
      </c>
      <c r="C7352" s="436" t="str">
        <f t="shared" si="1497"/>
        <v>DL3CD61-DL</v>
      </c>
      <c r="D7352" s="436">
        <f>VLOOKUP(C7352,'LICH THI'!C:AA,12,0)</f>
        <v>52</v>
      </c>
      <c r="E7352" s="436">
        <f>VLOOKUP(C7352,'LICH THI'!C:AA,13,0)</f>
        <v>52</v>
      </c>
      <c r="F7352" s="436">
        <f t="shared" si="1498"/>
        <v>52</v>
      </c>
      <c r="G7352" s="436">
        <f>VLOOKUP(C7352,'LICH THI'!C:AA,14,0)</f>
        <v>1</v>
      </c>
      <c r="H7352" s="436">
        <f t="shared" si="1499"/>
        <v>1</v>
      </c>
      <c r="I7352" s="436" t="str">
        <f t="shared" si="1500"/>
        <v xml:space="preserve">Bùi Quang Thục </v>
      </c>
      <c r="J7352" s="436"/>
      <c r="K7352" s="436">
        <f t="shared" si="1501"/>
        <v>1</v>
      </c>
      <c r="L7352" s="436" t="str">
        <f t="shared" si="1502"/>
        <v>DL3CD61-DL-1</v>
      </c>
      <c r="M7352" s="436">
        <f t="shared" si="1503"/>
        <v>9</v>
      </c>
      <c r="N7352" s="437">
        <f t="shared" si="1504"/>
        <v>27</v>
      </c>
      <c r="O7352" s="437"/>
      <c r="P7352" s="430" t="str">
        <f t="shared" si="1505"/>
        <v/>
      </c>
      <c r="T7352" s="526" t="s">
        <v>8177</v>
      </c>
      <c r="U7352" s="527">
        <v>16</v>
      </c>
      <c r="V7352" s="528" t="s">
        <v>8155</v>
      </c>
      <c r="W7352" s="529" t="s">
        <v>8133</v>
      </c>
      <c r="X7352" s="530"/>
      <c r="Y7352" s="531" t="s">
        <v>8132</v>
      </c>
      <c r="Z7352" s="532" t="s">
        <v>7273</v>
      </c>
      <c r="AA7352" s="531" t="s">
        <v>8134</v>
      </c>
      <c r="AB7352" s="399" t="str">
        <f t="shared" si="1506"/>
        <v>DL3CD61</v>
      </c>
      <c r="AC7352" s="399" t="str">
        <f t="shared" si="1507"/>
        <v>DL3CD61-DL</v>
      </c>
      <c r="AD7352" t="str">
        <f>Y7352&amp;"-"&amp;VLOOKUP(AC7352,'LICH THI'!C:AA,9,0)</f>
        <v>65DLCD20583-42469</v>
      </c>
      <c r="AE7352">
        <f t="shared" si="1508"/>
        <v>1</v>
      </c>
    </row>
    <row r="7353" spans="1:31" x14ac:dyDescent="0.25">
      <c r="A7353" s="436" t="str">
        <f t="shared" si="1496"/>
        <v>DL3CD61-DL-36</v>
      </c>
      <c r="B7353" s="436">
        <f>COUNTIF(AC$4:AC7353,AC7353)</f>
        <v>36</v>
      </c>
      <c r="C7353" s="436" t="str">
        <f t="shared" si="1497"/>
        <v>DL3CD61-DL</v>
      </c>
      <c r="D7353" s="436">
        <f>VLOOKUP(C7353,'LICH THI'!C:AA,12,0)</f>
        <v>52</v>
      </c>
      <c r="E7353" s="436">
        <f>VLOOKUP(C7353,'LICH THI'!C:AA,13,0)</f>
        <v>52</v>
      </c>
      <c r="F7353" s="436">
        <f t="shared" si="1498"/>
        <v>52</v>
      </c>
      <c r="G7353" s="436">
        <f>VLOOKUP(C7353,'LICH THI'!C:AA,14,0)</f>
        <v>1</v>
      </c>
      <c r="H7353" s="436">
        <f t="shared" si="1499"/>
        <v>1</v>
      </c>
      <c r="I7353" s="436" t="str">
        <f t="shared" si="1500"/>
        <v xml:space="preserve">Đào Đức thương </v>
      </c>
      <c r="J7353" s="436"/>
      <c r="K7353" s="436">
        <f t="shared" si="1501"/>
        <v>1</v>
      </c>
      <c r="L7353" s="436" t="str">
        <f t="shared" si="1502"/>
        <v>DL3CD61-DL-1</v>
      </c>
      <c r="M7353" s="436">
        <f t="shared" si="1503"/>
        <v>9</v>
      </c>
      <c r="N7353" s="437">
        <f t="shared" si="1504"/>
        <v>28</v>
      </c>
      <c r="O7353" s="437"/>
      <c r="P7353" s="430" t="str">
        <f t="shared" si="1505"/>
        <v/>
      </c>
      <c r="T7353" s="526" t="s">
        <v>8177</v>
      </c>
      <c r="U7353" s="527">
        <v>9</v>
      </c>
      <c r="V7353" s="528" t="s">
        <v>8155</v>
      </c>
      <c r="W7353" s="536" t="s">
        <v>8109</v>
      </c>
      <c r="X7353" s="537"/>
      <c r="Y7353" s="549" t="s">
        <v>8108</v>
      </c>
      <c r="Z7353" s="532" t="s">
        <v>7273</v>
      </c>
      <c r="AA7353" s="549" t="s">
        <v>8110</v>
      </c>
      <c r="AB7353" s="399" t="str">
        <f t="shared" si="1506"/>
        <v>DL3CD61</v>
      </c>
      <c r="AC7353" s="399" t="str">
        <f t="shared" si="1507"/>
        <v>DL3CD61-DL</v>
      </c>
      <c r="AD7353" t="str">
        <f>Y7353&amp;"-"&amp;VLOOKUP(AC7353,'LICH THI'!C:AA,9,0)</f>
        <v>65DLCD20587-42469</v>
      </c>
      <c r="AE7353">
        <f t="shared" si="1508"/>
        <v>1</v>
      </c>
    </row>
    <row r="7354" spans="1:31" x14ac:dyDescent="0.25">
      <c r="A7354" s="436" t="str">
        <f t="shared" si="1496"/>
        <v>DL3CD61-DL-37</v>
      </c>
      <c r="B7354" s="436">
        <f>COUNTIF(AC$4:AC7354,AC7354)</f>
        <v>37</v>
      </c>
      <c r="C7354" s="436" t="str">
        <f t="shared" si="1497"/>
        <v>DL3CD61-DL</v>
      </c>
      <c r="D7354" s="436">
        <f>VLOOKUP(C7354,'LICH THI'!C:AA,12,0)</f>
        <v>52</v>
      </c>
      <c r="E7354" s="436">
        <f>VLOOKUP(C7354,'LICH THI'!C:AA,13,0)</f>
        <v>52</v>
      </c>
      <c r="F7354" s="436">
        <f t="shared" si="1498"/>
        <v>52</v>
      </c>
      <c r="G7354" s="436">
        <f>VLOOKUP(C7354,'LICH THI'!C:AA,14,0)</f>
        <v>1</v>
      </c>
      <c r="H7354" s="436">
        <f t="shared" si="1499"/>
        <v>1</v>
      </c>
      <c r="I7354" s="436" t="str">
        <f t="shared" si="1500"/>
        <v xml:space="preserve">Đặng Hoàng Thanh </v>
      </c>
      <c r="J7354" s="436"/>
      <c r="K7354" s="436">
        <f t="shared" si="1501"/>
        <v>1</v>
      </c>
      <c r="L7354" s="436" t="str">
        <f t="shared" si="1502"/>
        <v>DL3CD61-DL-1</v>
      </c>
      <c r="M7354" s="436">
        <f t="shared" si="1503"/>
        <v>9</v>
      </c>
      <c r="N7354" s="437">
        <f t="shared" si="1504"/>
        <v>29</v>
      </c>
      <c r="O7354" s="437"/>
      <c r="P7354" s="430" t="str">
        <f t="shared" si="1505"/>
        <v/>
      </c>
      <c r="T7354" s="526" t="s">
        <v>8177</v>
      </c>
      <c r="U7354" s="527">
        <v>17</v>
      </c>
      <c r="V7354" s="528" t="s">
        <v>8155</v>
      </c>
      <c r="W7354" s="529" t="s">
        <v>8064</v>
      </c>
      <c r="X7354" s="530"/>
      <c r="Y7354" s="531" t="s">
        <v>8063</v>
      </c>
      <c r="Z7354" s="532" t="s">
        <v>7273</v>
      </c>
      <c r="AA7354" s="531" t="s">
        <v>8065</v>
      </c>
      <c r="AB7354" s="399" t="str">
        <f t="shared" si="1506"/>
        <v>DL3CD61</v>
      </c>
      <c r="AC7354" s="399" t="str">
        <f t="shared" si="1507"/>
        <v>DL3CD61-DL</v>
      </c>
      <c r="AD7354" t="str">
        <f>Y7354&amp;"-"&amp;VLOOKUP(AC7354,'LICH THI'!C:AA,9,0)</f>
        <v>65DLCD20534-42469</v>
      </c>
      <c r="AE7354">
        <f t="shared" si="1508"/>
        <v>1</v>
      </c>
    </row>
    <row r="7355" spans="1:31" x14ac:dyDescent="0.25">
      <c r="A7355" s="436" t="str">
        <f t="shared" si="1496"/>
        <v>DL3CD61-DL-38</v>
      </c>
      <c r="B7355" s="436">
        <f>COUNTIF(AC$4:AC7355,AC7355)</f>
        <v>38</v>
      </c>
      <c r="C7355" s="436" t="str">
        <f t="shared" si="1497"/>
        <v>DL3CD61-DL</v>
      </c>
      <c r="D7355" s="436">
        <f>VLOOKUP(C7355,'LICH THI'!C:AA,12,0)</f>
        <v>52</v>
      </c>
      <c r="E7355" s="436">
        <f>VLOOKUP(C7355,'LICH THI'!C:AA,13,0)</f>
        <v>52</v>
      </c>
      <c r="F7355" s="436">
        <f t="shared" si="1498"/>
        <v>52</v>
      </c>
      <c r="G7355" s="436">
        <f>VLOOKUP(C7355,'LICH THI'!C:AA,14,0)</f>
        <v>1</v>
      </c>
      <c r="H7355" s="436">
        <f t="shared" si="1499"/>
        <v>1</v>
      </c>
      <c r="I7355" s="436" t="str">
        <f t="shared" si="1500"/>
        <v xml:space="preserve">Đặng Văn Chính </v>
      </c>
      <c r="J7355" s="436"/>
      <c r="K7355" s="436">
        <f t="shared" si="1501"/>
        <v>1</v>
      </c>
      <c r="L7355" s="436" t="str">
        <f t="shared" si="1502"/>
        <v>DL3CD61-DL-1</v>
      </c>
      <c r="M7355" s="436">
        <f t="shared" si="1503"/>
        <v>9</v>
      </c>
      <c r="N7355" s="437">
        <f t="shared" si="1504"/>
        <v>30</v>
      </c>
      <c r="O7355" s="437"/>
      <c r="P7355" s="430" t="str">
        <f t="shared" si="1505"/>
        <v/>
      </c>
      <c r="T7355" s="526" t="s">
        <v>8177</v>
      </c>
      <c r="U7355" s="527">
        <v>10</v>
      </c>
      <c r="V7355" s="528" t="s">
        <v>8155</v>
      </c>
      <c r="W7355" s="536" t="s">
        <v>8130</v>
      </c>
      <c r="X7355" s="537"/>
      <c r="Y7355" s="538" t="s">
        <v>8129</v>
      </c>
      <c r="Z7355" s="532" t="s">
        <v>7273</v>
      </c>
      <c r="AA7355" s="538" t="s">
        <v>8131</v>
      </c>
      <c r="AB7355" s="399" t="str">
        <f t="shared" si="1506"/>
        <v>DL3CD61</v>
      </c>
      <c r="AC7355" s="399" t="str">
        <f t="shared" si="1507"/>
        <v>DL3CD61-DL</v>
      </c>
      <c r="AD7355" t="str">
        <f>Y7355&amp;"-"&amp;VLOOKUP(AC7355,'LICH THI'!C:AA,9,0)</f>
        <v>65DLCD20631-42469</v>
      </c>
      <c r="AE7355">
        <f t="shared" si="1508"/>
        <v>1</v>
      </c>
    </row>
    <row r="7356" spans="1:31" x14ac:dyDescent="0.25">
      <c r="A7356" s="436" t="str">
        <f t="shared" si="1496"/>
        <v>DL3CD61-DL-39</v>
      </c>
      <c r="B7356" s="436">
        <f>COUNTIF(AC$4:AC7356,AC7356)</f>
        <v>39</v>
      </c>
      <c r="C7356" s="436" t="str">
        <f t="shared" si="1497"/>
        <v>DL3CD61-DL</v>
      </c>
      <c r="D7356" s="436">
        <f>VLOOKUP(C7356,'LICH THI'!C:AA,12,0)</f>
        <v>52</v>
      </c>
      <c r="E7356" s="436">
        <f>VLOOKUP(C7356,'LICH THI'!C:AA,13,0)</f>
        <v>52</v>
      </c>
      <c r="F7356" s="436">
        <f t="shared" si="1498"/>
        <v>52</v>
      </c>
      <c r="G7356" s="436">
        <f>VLOOKUP(C7356,'LICH THI'!C:AA,14,0)</f>
        <v>1</v>
      </c>
      <c r="H7356" s="436">
        <f t="shared" si="1499"/>
        <v>1</v>
      </c>
      <c r="I7356" s="436" t="str">
        <f t="shared" si="1500"/>
        <v xml:space="preserve">Đinh Viết Cường </v>
      </c>
      <c r="J7356" s="436"/>
      <c r="K7356" s="436">
        <f t="shared" si="1501"/>
        <v>1</v>
      </c>
      <c r="L7356" s="436" t="str">
        <f t="shared" si="1502"/>
        <v>DL3CD61-DL-1</v>
      </c>
      <c r="M7356" s="436">
        <f t="shared" si="1503"/>
        <v>9</v>
      </c>
      <c r="N7356" s="437">
        <f t="shared" si="1504"/>
        <v>31</v>
      </c>
      <c r="O7356" s="437"/>
      <c r="P7356" s="430" t="str">
        <f t="shared" si="1505"/>
        <v/>
      </c>
      <c r="T7356" s="526" t="s">
        <v>8177</v>
      </c>
      <c r="U7356" s="527">
        <v>8</v>
      </c>
      <c r="V7356" s="528" t="s">
        <v>8155</v>
      </c>
      <c r="W7356" s="536" t="s">
        <v>8030</v>
      </c>
      <c r="X7356" s="537"/>
      <c r="Y7356" s="538" t="s">
        <v>8029</v>
      </c>
      <c r="Z7356" s="532" t="s">
        <v>7273</v>
      </c>
      <c r="AA7356" s="538" t="s">
        <v>8031</v>
      </c>
      <c r="AB7356" s="399" t="str">
        <f t="shared" si="1506"/>
        <v>DL3CD61</v>
      </c>
      <c r="AC7356" s="399" t="str">
        <f t="shared" si="1507"/>
        <v>DL3CD61-DL</v>
      </c>
      <c r="AD7356" t="str">
        <f>Y7356&amp;"-"&amp;VLOOKUP(AC7356,'LICH THI'!C:AA,9,0)</f>
        <v>65DLCD20557-42469</v>
      </c>
      <c r="AE7356">
        <f t="shared" si="1508"/>
        <v>1</v>
      </c>
    </row>
    <row r="7357" spans="1:31" x14ac:dyDescent="0.25">
      <c r="A7357" s="436" t="str">
        <f t="shared" si="1496"/>
        <v>DL3CD61-DL-40</v>
      </c>
      <c r="B7357" s="436">
        <f>COUNTIF(AC$4:AC7357,AC7357)</f>
        <v>40</v>
      </c>
      <c r="C7357" s="436" t="str">
        <f t="shared" si="1497"/>
        <v>DL3CD61-DL</v>
      </c>
      <c r="D7357" s="436">
        <f>VLOOKUP(C7357,'LICH THI'!C:AA,12,0)</f>
        <v>52</v>
      </c>
      <c r="E7357" s="436">
        <f>VLOOKUP(C7357,'LICH THI'!C:AA,13,0)</f>
        <v>52</v>
      </c>
      <c r="F7357" s="436">
        <f t="shared" si="1498"/>
        <v>52</v>
      </c>
      <c r="G7357" s="436">
        <f>VLOOKUP(C7357,'LICH THI'!C:AA,14,0)</f>
        <v>1</v>
      </c>
      <c r="H7357" s="436">
        <f t="shared" si="1499"/>
        <v>1</v>
      </c>
      <c r="I7357" s="436" t="str">
        <f t="shared" si="1500"/>
        <v xml:space="preserve">Mai Hùng Anh </v>
      </c>
      <c r="J7357" s="436"/>
      <c r="K7357" s="436">
        <f t="shared" si="1501"/>
        <v>1</v>
      </c>
      <c r="L7357" s="436" t="str">
        <f t="shared" si="1502"/>
        <v>DL3CD61-DL-1</v>
      </c>
      <c r="M7357" s="436">
        <f t="shared" si="1503"/>
        <v>9</v>
      </c>
      <c r="N7357" s="437">
        <f t="shared" si="1504"/>
        <v>32</v>
      </c>
      <c r="O7357" s="437"/>
      <c r="P7357" s="430" t="str">
        <f t="shared" si="1505"/>
        <v/>
      </c>
      <c r="T7357" s="526" t="s">
        <v>8177</v>
      </c>
      <c r="U7357" s="527">
        <v>12</v>
      </c>
      <c r="V7357" s="528" t="s">
        <v>8155</v>
      </c>
      <c r="W7357" s="529" t="s">
        <v>8053</v>
      </c>
      <c r="X7357" s="530"/>
      <c r="Y7357" s="528" t="s">
        <v>8052</v>
      </c>
      <c r="Z7357" s="532" t="s">
        <v>7273</v>
      </c>
      <c r="AA7357" s="528" t="s">
        <v>4798</v>
      </c>
      <c r="AB7357" s="399" t="str">
        <f t="shared" si="1506"/>
        <v>DL3CD61</v>
      </c>
      <c r="AC7357" s="399" t="str">
        <f t="shared" si="1507"/>
        <v>DL3CD61-DL</v>
      </c>
      <c r="AD7357" t="str">
        <f>Y7357&amp;"-"&amp;VLOOKUP(AC7357,'LICH THI'!C:AA,9,0)</f>
        <v>65DLCD20511-42469</v>
      </c>
      <c r="AE7357">
        <f t="shared" si="1508"/>
        <v>1</v>
      </c>
    </row>
    <row r="7358" spans="1:31" x14ac:dyDescent="0.25">
      <c r="A7358" s="436" t="str">
        <f t="shared" si="1496"/>
        <v>DL3CD61-DL-41</v>
      </c>
      <c r="B7358" s="436">
        <f>COUNTIF(AC$4:AC7358,AC7358)</f>
        <v>41</v>
      </c>
      <c r="C7358" s="436" t="str">
        <f t="shared" si="1497"/>
        <v>DL3CD61-DL</v>
      </c>
      <c r="D7358" s="436">
        <f>VLOOKUP(C7358,'LICH THI'!C:AA,12,0)</f>
        <v>52</v>
      </c>
      <c r="E7358" s="436">
        <f>VLOOKUP(C7358,'LICH THI'!C:AA,13,0)</f>
        <v>52</v>
      </c>
      <c r="F7358" s="436">
        <f t="shared" si="1498"/>
        <v>52</v>
      </c>
      <c r="G7358" s="436">
        <f>VLOOKUP(C7358,'LICH THI'!C:AA,14,0)</f>
        <v>1</v>
      </c>
      <c r="H7358" s="436">
        <f t="shared" si="1499"/>
        <v>1</v>
      </c>
      <c r="I7358" s="436" t="str">
        <f t="shared" si="1500"/>
        <v xml:space="preserve">Nguyễn Bá Mỹ </v>
      </c>
      <c r="J7358" s="436"/>
      <c r="K7358" s="436">
        <f t="shared" si="1501"/>
        <v>1</v>
      </c>
      <c r="L7358" s="436" t="str">
        <f t="shared" si="1502"/>
        <v>DL3CD61-DL-1</v>
      </c>
      <c r="M7358" s="436">
        <f t="shared" si="1503"/>
        <v>9</v>
      </c>
      <c r="N7358" s="437">
        <f t="shared" si="1504"/>
        <v>33</v>
      </c>
      <c r="O7358" s="437"/>
      <c r="P7358" s="430" t="str">
        <f t="shared" si="1505"/>
        <v/>
      </c>
      <c r="T7358" s="526" t="s">
        <v>8177</v>
      </c>
      <c r="U7358" s="527">
        <v>14</v>
      </c>
      <c r="V7358" s="528" t="s">
        <v>8155</v>
      </c>
      <c r="W7358" s="529" t="s">
        <v>8095</v>
      </c>
      <c r="X7358" s="530"/>
      <c r="Y7358" s="531" t="s">
        <v>8094</v>
      </c>
      <c r="Z7358" s="532" t="s">
        <v>7273</v>
      </c>
      <c r="AA7358" s="531" t="s">
        <v>8096</v>
      </c>
      <c r="AB7358" s="399" t="str">
        <f t="shared" si="1506"/>
        <v>DL3CD61</v>
      </c>
      <c r="AC7358" s="399" t="str">
        <f t="shared" si="1507"/>
        <v>DL3CD61-DL</v>
      </c>
      <c r="AD7358" t="str">
        <f>Y7358&amp;"-"&amp;VLOOKUP(AC7358,'LICH THI'!C:AA,9,0)</f>
        <v>65DLCD20474-42469</v>
      </c>
      <c r="AE7358">
        <f t="shared" si="1508"/>
        <v>1</v>
      </c>
    </row>
    <row r="7359" spans="1:31" x14ac:dyDescent="0.25">
      <c r="A7359" s="436" t="str">
        <f t="shared" si="1496"/>
        <v>DL3CD61-DL-42</v>
      </c>
      <c r="B7359" s="436">
        <f>COUNTIF(AC$4:AC7359,AC7359)</f>
        <v>42</v>
      </c>
      <c r="C7359" s="436" t="str">
        <f t="shared" si="1497"/>
        <v>DL3CD61-DL</v>
      </c>
      <c r="D7359" s="436">
        <f>VLOOKUP(C7359,'LICH THI'!C:AA,12,0)</f>
        <v>52</v>
      </c>
      <c r="E7359" s="436">
        <f>VLOOKUP(C7359,'LICH THI'!C:AA,13,0)</f>
        <v>52</v>
      </c>
      <c r="F7359" s="436">
        <f t="shared" si="1498"/>
        <v>52</v>
      </c>
      <c r="G7359" s="436">
        <f>VLOOKUP(C7359,'LICH THI'!C:AA,14,0)</f>
        <v>1</v>
      </c>
      <c r="H7359" s="436">
        <f t="shared" si="1499"/>
        <v>1</v>
      </c>
      <c r="I7359" s="436" t="str">
        <f t="shared" si="1500"/>
        <v xml:space="preserve">Nguyễn Đức Văn </v>
      </c>
      <c r="J7359" s="436"/>
      <c r="K7359" s="436">
        <f t="shared" si="1501"/>
        <v>1</v>
      </c>
      <c r="L7359" s="436" t="str">
        <f t="shared" si="1502"/>
        <v>DL3CD61-DL-1</v>
      </c>
      <c r="M7359" s="436">
        <f t="shared" si="1503"/>
        <v>9</v>
      </c>
      <c r="N7359" s="437">
        <f t="shared" si="1504"/>
        <v>34</v>
      </c>
      <c r="O7359" s="437"/>
      <c r="P7359" s="430" t="str">
        <f t="shared" si="1505"/>
        <v/>
      </c>
      <c r="T7359" s="526" t="s">
        <v>8177</v>
      </c>
      <c r="U7359" s="527">
        <v>1</v>
      </c>
      <c r="V7359" s="528" t="s">
        <v>8155</v>
      </c>
      <c r="W7359" s="534" t="s">
        <v>8007</v>
      </c>
      <c r="X7359" s="535"/>
      <c r="Y7359" s="531" t="s">
        <v>8006</v>
      </c>
      <c r="Z7359" s="532" t="s">
        <v>7273</v>
      </c>
      <c r="AA7359" s="531" t="s">
        <v>8008</v>
      </c>
      <c r="AB7359" s="399" t="str">
        <f t="shared" si="1506"/>
        <v>DL3CD61</v>
      </c>
      <c r="AC7359" s="399" t="str">
        <f t="shared" si="1507"/>
        <v>DL3CD61-DL</v>
      </c>
      <c r="AD7359" t="str">
        <f>Y7359&amp;"-"&amp;VLOOKUP(AC7359,'LICH THI'!C:AA,9,0)</f>
        <v>65DLCD20593-42469</v>
      </c>
      <c r="AE7359">
        <f t="shared" si="1508"/>
        <v>1</v>
      </c>
    </row>
    <row r="7360" spans="1:31" x14ac:dyDescent="0.25">
      <c r="A7360" s="436" t="str">
        <f t="shared" si="1496"/>
        <v>DL3CD61-DL-43</v>
      </c>
      <c r="B7360" s="436">
        <f>COUNTIF(AC$4:AC7360,AC7360)</f>
        <v>43</v>
      </c>
      <c r="C7360" s="436" t="str">
        <f t="shared" si="1497"/>
        <v>DL3CD61-DL</v>
      </c>
      <c r="D7360" s="436">
        <f>VLOOKUP(C7360,'LICH THI'!C:AA,12,0)</f>
        <v>52</v>
      </c>
      <c r="E7360" s="436">
        <f>VLOOKUP(C7360,'LICH THI'!C:AA,13,0)</f>
        <v>52</v>
      </c>
      <c r="F7360" s="436">
        <f t="shared" si="1498"/>
        <v>52</v>
      </c>
      <c r="G7360" s="436">
        <f>VLOOKUP(C7360,'LICH THI'!C:AA,14,0)</f>
        <v>1</v>
      </c>
      <c r="H7360" s="436">
        <f t="shared" si="1499"/>
        <v>1</v>
      </c>
      <c r="I7360" s="436" t="str">
        <f t="shared" si="1500"/>
        <v xml:space="preserve">Nguyễn Hoàng Vinh </v>
      </c>
      <c r="J7360" s="436"/>
      <c r="K7360" s="436">
        <f t="shared" si="1501"/>
        <v>1</v>
      </c>
      <c r="L7360" s="436" t="str">
        <f t="shared" si="1502"/>
        <v>DL3CD61-DL-1</v>
      </c>
      <c r="M7360" s="436">
        <f t="shared" si="1503"/>
        <v>9</v>
      </c>
      <c r="N7360" s="437">
        <f t="shared" si="1504"/>
        <v>35</v>
      </c>
      <c r="O7360" s="437"/>
      <c r="P7360" s="430" t="str">
        <f t="shared" si="1505"/>
        <v/>
      </c>
      <c r="T7360" s="526" t="s">
        <v>8177</v>
      </c>
      <c r="U7360" s="527">
        <v>4</v>
      </c>
      <c r="V7360" s="528" t="s">
        <v>8155</v>
      </c>
      <c r="W7360" s="538" t="s">
        <v>8021</v>
      </c>
      <c r="X7360" s="538"/>
      <c r="Y7360" s="549" t="s">
        <v>8020</v>
      </c>
      <c r="Z7360" s="532" t="s">
        <v>7273</v>
      </c>
      <c r="AA7360" s="549" t="s">
        <v>8022</v>
      </c>
      <c r="AB7360" s="399" t="str">
        <f t="shared" si="1506"/>
        <v>DL3CD61</v>
      </c>
      <c r="AC7360" s="399" t="str">
        <f t="shared" si="1507"/>
        <v>DL3CD61-DL</v>
      </c>
      <c r="AD7360" t="str">
        <f>Y7360&amp;"-"&amp;VLOOKUP(AC7360,'LICH THI'!C:AA,9,0)</f>
        <v>65DLCD21089-42469</v>
      </c>
      <c r="AE7360">
        <f t="shared" si="1508"/>
        <v>1</v>
      </c>
    </row>
    <row r="7361" spans="1:31" x14ac:dyDescent="0.25">
      <c r="A7361" s="436" t="str">
        <f t="shared" si="1496"/>
        <v>DL3CD61-DL-44</v>
      </c>
      <c r="B7361" s="436">
        <f>COUNTIF(AC$4:AC7361,AC7361)</f>
        <v>44</v>
      </c>
      <c r="C7361" s="436" t="str">
        <f t="shared" si="1497"/>
        <v>DL3CD61-DL</v>
      </c>
      <c r="D7361" s="436">
        <f>VLOOKUP(C7361,'LICH THI'!C:AA,12,0)</f>
        <v>52</v>
      </c>
      <c r="E7361" s="436">
        <f>VLOOKUP(C7361,'LICH THI'!C:AA,13,0)</f>
        <v>52</v>
      </c>
      <c r="F7361" s="436">
        <f t="shared" si="1498"/>
        <v>52</v>
      </c>
      <c r="G7361" s="436">
        <f>VLOOKUP(C7361,'LICH THI'!C:AA,14,0)</f>
        <v>1</v>
      </c>
      <c r="H7361" s="436">
        <f t="shared" si="1499"/>
        <v>1</v>
      </c>
      <c r="I7361" s="436" t="str">
        <f t="shared" si="1500"/>
        <v xml:space="preserve">Nguyễn Trọng Khánh </v>
      </c>
      <c r="J7361" s="436"/>
      <c r="K7361" s="436">
        <f t="shared" si="1501"/>
        <v>1</v>
      </c>
      <c r="L7361" s="436" t="str">
        <f t="shared" si="1502"/>
        <v>DL3CD61-DL-1</v>
      </c>
      <c r="M7361" s="436">
        <f t="shared" si="1503"/>
        <v>9</v>
      </c>
      <c r="N7361" s="437">
        <f t="shared" si="1504"/>
        <v>36</v>
      </c>
      <c r="O7361" s="437"/>
      <c r="P7361" s="430" t="str">
        <f t="shared" si="1505"/>
        <v/>
      </c>
      <c r="T7361" s="526" t="s">
        <v>8177</v>
      </c>
      <c r="U7361" s="527">
        <v>13</v>
      </c>
      <c r="V7361" s="528" t="s">
        <v>8155</v>
      </c>
      <c r="W7361" s="533" t="s">
        <v>8060</v>
      </c>
      <c r="X7361" s="533"/>
      <c r="Y7361" s="531" t="s">
        <v>8059</v>
      </c>
      <c r="Z7361" s="532" t="s">
        <v>7273</v>
      </c>
      <c r="AA7361" s="531" t="s">
        <v>7229</v>
      </c>
      <c r="AB7361" s="399" t="str">
        <f t="shared" si="1506"/>
        <v>DL3CD61</v>
      </c>
      <c r="AC7361" s="399" t="str">
        <f t="shared" si="1507"/>
        <v>DL3CD61-DL</v>
      </c>
      <c r="AD7361" t="str">
        <f>Y7361&amp;"-"&amp;VLOOKUP(AC7361,'LICH THI'!C:AA,9,0)</f>
        <v>65DLCD21091-42469</v>
      </c>
      <c r="AE7361">
        <f t="shared" si="1508"/>
        <v>1</v>
      </c>
    </row>
    <row r="7362" spans="1:31" x14ac:dyDescent="0.25">
      <c r="A7362" s="436" t="str">
        <f t="shared" si="1496"/>
        <v>DL3CD61-DL-45</v>
      </c>
      <c r="B7362" s="436">
        <f>COUNTIF(AC$4:AC7362,AC7362)</f>
        <v>45</v>
      </c>
      <c r="C7362" s="436" t="str">
        <f t="shared" si="1497"/>
        <v>DL3CD61-DL</v>
      </c>
      <c r="D7362" s="436">
        <f>VLOOKUP(C7362,'LICH THI'!C:AA,12,0)</f>
        <v>52</v>
      </c>
      <c r="E7362" s="436">
        <f>VLOOKUP(C7362,'LICH THI'!C:AA,13,0)</f>
        <v>52</v>
      </c>
      <c r="F7362" s="436">
        <f t="shared" si="1498"/>
        <v>52</v>
      </c>
      <c r="G7362" s="436">
        <f>VLOOKUP(C7362,'LICH THI'!C:AA,14,0)</f>
        <v>1</v>
      </c>
      <c r="H7362" s="436">
        <f t="shared" si="1499"/>
        <v>1</v>
      </c>
      <c r="I7362" s="436" t="str">
        <f t="shared" si="1500"/>
        <v xml:space="preserve">Nguyễn trọng Vĩnh </v>
      </c>
      <c r="J7362" s="436"/>
      <c r="K7362" s="436">
        <f t="shared" si="1501"/>
        <v>1</v>
      </c>
      <c r="L7362" s="436" t="str">
        <f t="shared" si="1502"/>
        <v>DL3CD61-DL-1</v>
      </c>
      <c r="M7362" s="436">
        <f t="shared" si="1503"/>
        <v>9</v>
      </c>
      <c r="N7362" s="437">
        <f t="shared" si="1504"/>
        <v>37</v>
      </c>
      <c r="O7362" s="437"/>
      <c r="P7362" s="430" t="str">
        <f t="shared" si="1505"/>
        <v/>
      </c>
      <c r="T7362" s="526" t="s">
        <v>8177</v>
      </c>
      <c r="U7362" s="527">
        <v>18</v>
      </c>
      <c r="V7362" s="528" t="s">
        <v>8155</v>
      </c>
      <c r="W7362" s="529" t="s">
        <v>8124</v>
      </c>
      <c r="X7362" s="530"/>
      <c r="Y7362" s="531" t="s">
        <v>8123</v>
      </c>
      <c r="Z7362" s="532" t="s">
        <v>7273</v>
      </c>
      <c r="AA7362" s="531" t="s">
        <v>8125</v>
      </c>
      <c r="AB7362" s="399" t="str">
        <f t="shared" si="1506"/>
        <v>DL3CD61</v>
      </c>
      <c r="AC7362" s="399" t="str">
        <f t="shared" si="1507"/>
        <v>DL3CD61-DL</v>
      </c>
      <c r="AD7362" t="str">
        <f>Y7362&amp;"-"&amp;VLOOKUP(AC7362,'LICH THI'!C:AA,9,0)</f>
        <v>65DLCD20526-42469</v>
      </c>
      <c r="AE7362">
        <f t="shared" si="1508"/>
        <v>1</v>
      </c>
    </row>
    <row r="7363" spans="1:31" x14ac:dyDescent="0.25">
      <c r="A7363" s="436" t="str">
        <f t="shared" si="1496"/>
        <v>DL3CD61-DL-46</v>
      </c>
      <c r="B7363" s="436">
        <f>COUNTIF(AC$4:AC7363,AC7363)</f>
        <v>46</v>
      </c>
      <c r="C7363" s="436" t="str">
        <f t="shared" si="1497"/>
        <v>DL3CD61-DL</v>
      </c>
      <c r="D7363" s="436">
        <f>VLOOKUP(C7363,'LICH THI'!C:AA,12,0)</f>
        <v>52</v>
      </c>
      <c r="E7363" s="436">
        <f>VLOOKUP(C7363,'LICH THI'!C:AA,13,0)</f>
        <v>52</v>
      </c>
      <c r="F7363" s="436">
        <f t="shared" si="1498"/>
        <v>52</v>
      </c>
      <c r="G7363" s="436">
        <f>VLOOKUP(C7363,'LICH THI'!C:AA,14,0)</f>
        <v>1</v>
      </c>
      <c r="H7363" s="436">
        <f t="shared" si="1499"/>
        <v>1</v>
      </c>
      <c r="I7363" s="436" t="str">
        <f t="shared" si="1500"/>
        <v xml:space="preserve">Nguyễn Văn Phú </v>
      </c>
      <c r="J7363" s="436"/>
      <c r="K7363" s="436">
        <f t="shared" si="1501"/>
        <v>1</v>
      </c>
      <c r="L7363" s="436" t="str">
        <f t="shared" si="1502"/>
        <v>DL3CD61-DL-1</v>
      </c>
      <c r="M7363" s="436">
        <f t="shared" si="1503"/>
        <v>9</v>
      </c>
      <c r="N7363" s="437">
        <f t="shared" si="1504"/>
        <v>38</v>
      </c>
      <c r="O7363" s="437"/>
      <c r="P7363" s="430" t="str">
        <f t="shared" si="1505"/>
        <v/>
      </c>
      <c r="T7363" s="526" t="s">
        <v>8177</v>
      </c>
      <c r="U7363" s="527">
        <v>3</v>
      </c>
      <c r="V7363" s="528" t="s">
        <v>8155</v>
      </c>
      <c r="W7363" s="536" t="s">
        <v>8069</v>
      </c>
      <c r="X7363" s="537"/>
      <c r="Y7363" s="549" t="s">
        <v>8068</v>
      </c>
      <c r="Z7363" s="532" t="s">
        <v>7273</v>
      </c>
      <c r="AA7363" s="549" t="s">
        <v>8070</v>
      </c>
      <c r="AB7363" s="399" t="str">
        <f t="shared" si="1506"/>
        <v>DL3CD61</v>
      </c>
      <c r="AC7363" s="399" t="str">
        <f t="shared" si="1507"/>
        <v>DL3CD61-DL</v>
      </c>
      <c r="AD7363" t="str">
        <f>Y7363&amp;"-"&amp;VLOOKUP(AC7363,'LICH THI'!C:AA,9,0)</f>
        <v>65DLCD20480-42469</v>
      </c>
      <c r="AE7363">
        <f t="shared" si="1508"/>
        <v>1</v>
      </c>
    </row>
    <row r="7364" spans="1:31" x14ac:dyDescent="0.25">
      <c r="A7364" s="436" t="str">
        <f t="shared" si="1496"/>
        <v>DL3CD61-DL-47</v>
      </c>
      <c r="B7364" s="436">
        <f>COUNTIF(AC$4:AC7364,AC7364)</f>
        <v>47</v>
      </c>
      <c r="C7364" s="436" t="str">
        <f t="shared" si="1497"/>
        <v>DL3CD61-DL</v>
      </c>
      <c r="D7364" s="436">
        <f>VLOOKUP(C7364,'LICH THI'!C:AA,12,0)</f>
        <v>52</v>
      </c>
      <c r="E7364" s="436">
        <f>VLOOKUP(C7364,'LICH THI'!C:AA,13,0)</f>
        <v>52</v>
      </c>
      <c r="F7364" s="436">
        <f t="shared" si="1498"/>
        <v>52</v>
      </c>
      <c r="G7364" s="436">
        <f>VLOOKUP(C7364,'LICH THI'!C:AA,14,0)</f>
        <v>1</v>
      </c>
      <c r="H7364" s="436">
        <f t="shared" si="1499"/>
        <v>1</v>
      </c>
      <c r="I7364" s="436" t="str">
        <f t="shared" si="1500"/>
        <v xml:space="preserve">Nguyễn Văn Ý </v>
      </c>
      <c r="J7364" s="436"/>
      <c r="K7364" s="436">
        <f t="shared" si="1501"/>
        <v>1</v>
      </c>
      <c r="L7364" s="436" t="str">
        <f t="shared" si="1502"/>
        <v>DL3CD61-DL-1</v>
      </c>
      <c r="M7364" s="436">
        <f t="shared" si="1503"/>
        <v>9</v>
      </c>
      <c r="N7364" s="437">
        <f t="shared" si="1504"/>
        <v>39</v>
      </c>
      <c r="O7364" s="437"/>
      <c r="P7364" s="430" t="str">
        <f t="shared" si="1505"/>
        <v/>
      </c>
      <c r="T7364" s="526" t="s">
        <v>8177</v>
      </c>
      <c r="U7364" s="527">
        <v>2</v>
      </c>
      <c r="V7364" s="528" t="s">
        <v>8155</v>
      </c>
      <c r="W7364" s="556" t="s">
        <v>8012</v>
      </c>
      <c r="X7364" s="557"/>
      <c r="Y7364" s="549" t="s">
        <v>8011</v>
      </c>
      <c r="Z7364" s="532" t="s">
        <v>7273</v>
      </c>
      <c r="AA7364" s="549" t="s">
        <v>8013</v>
      </c>
      <c r="AB7364" s="399" t="str">
        <f t="shared" si="1506"/>
        <v>DL3CD61</v>
      </c>
      <c r="AC7364" s="399" t="str">
        <f t="shared" si="1507"/>
        <v>DL3CD61-DL</v>
      </c>
      <c r="AD7364" t="str">
        <f>Y7364&amp;"-"&amp;VLOOKUP(AC7364,'LICH THI'!C:AA,9,0)</f>
        <v>65DLCD21032-42469</v>
      </c>
      <c r="AE7364">
        <f t="shared" si="1508"/>
        <v>1</v>
      </c>
    </row>
    <row r="7365" spans="1:31" x14ac:dyDescent="0.25">
      <c r="A7365" s="436" t="str">
        <f t="shared" si="1496"/>
        <v>DL3CD61-DL-48</v>
      </c>
      <c r="B7365" s="436">
        <f>COUNTIF(AC$4:AC7365,AC7365)</f>
        <v>48</v>
      </c>
      <c r="C7365" s="436" t="str">
        <f t="shared" si="1497"/>
        <v>DL3CD61-DL</v>
      </c>
      <c r="D7365" s="436">
        <f>VLOOKUP(C7365,'LICH THI'!C:AA,12,0)</f>
        <v>52</v>
      </c>
      <c r="E7365" s="436">
        <f>VLOOKUP(C7365,'LICH THI'!C:AA,13,0)</f>
        <v>52</v>
      </c>
      <c r="F7365" s="436">
        <f t="shared" si="1498"/>
        <v>52</v>
      </c>
      <c r="G7365" s="436">
        <f>VLOOKUP(C7365,'LICH THI'!C:AA,14,0)</f>
        <v>1</v>
      </c>
      <c r="H7365" s="436">
        <f t="shared" si="1499"/>
        <v>1</v>
      </c>
      <c r="I7365" s="436" t="str">
        <f t="shared" si="1500"/>
        <v xml:space="preserve">Phạm Đăng Thưởng </v>
      </c>
      <c r="J7365" s="436"/>
      <c r="K7365" s="436">
        <f t="shared" si="1501"/>
        <v>1</v>
      </c>
      <c r="L7365" s="436" t="str">
        <f t="shared" si="1502"/>
        <v>DL3CD61-DL-1</v>
      </c>
      <c r="M7365" s="436">
        <f t="shared" si="1503"/>
        <v>9</v>
      </c>
      <c r="N7365" s="437">
        <f t="shared" si="1504"/>
        <v>40</v>
      </c>
      <c r="O7365" s="437"/>
      <c r="P7365" s="430" t="str">
        <f t="shared" si="1505"/>
        <v/>
      </c>
      <c r="T7365" s="526" t="s">
        <v>8177</v>
      </c>
      <c r="U7365" s="527">
        <v>7</v>
      </c>
      <c r="V7365" s="528" t="s">
        <v>8155</v>
      </c>
      <c r="W7365" s="536" t="s">
        <v>8076</v>
      </c>
      <c r="X7365" s="537"/>
      <c r="Y7365" s="549" t="s">
        <v>8075</v>
      </c>
      <c r="Z7365" s="532" t="s">
        <v>7273</v>
      </c>
      <c r="AA7365" s="549" t="s">
        <v>3315</v>
      </c>
      <c r="AB7365" s="399" t="str">
        <f t="shared" si="1506"/>
        <v>DL3CD61</v>
      </c>
      <c r="AC7365" s="399" t="str">
        <f t="shared" si="1507"/>
        <v>DL3CD61-DL</v>
      </c>
      <c r="AD7365" t="str">
        <f>Y7365&amp;"-"&amp;VLOOKUP(AC7365,'LICH THI'!C:AA,9,0)</f>
        <v>65DLCD20655-42469</v>
      </c>
      <c r="AE7365">
        <f t="shared" si="1508"/>
        <v>1</v>
      </c>
    </row>
    <row r="7366" spans="1:31" x14ac:dyDescent="0.25">
      <c r="A7366" s="436" t="str">
        <f t="shared" si="1496"/>
        <v>DL3CD61-DL-49</v>
      </c>
      <c r="B7366" s="436">
        <f>COUNTIF(AC$4:AC7366,AC7366)</f>
        <v>49</v>
      </c>
      <c r="C7366" s="436" t="str">
        <f t="shared" si="1497"/>
        <v>DL3CD61-DL</v>
      </c>
      <c r="D7366" s="436">
        <f>VLOOKUP(C7366,'LICH THI'!C:AA,12,0)</f>
        <v>52</v>
      </c>
      <c r="E7366" s="436">
        <f>VLOOKUP(C7366,'LICH THI'!C:AA,13,0)</f>
        <v>52</v>
      </c>
      <c r="F7366" s="436">
        <f t="shared" si="1498"/>
        <v>52</v>
      </c>
      <c r="G7366" s="436">
        <f>VLOOKUP(C7366,'LICH THI'!C:AA,14,0)</f>
        <v>1</v>
      </c>
      <c r="H7366" s="436">
        <f t="shared" si="1499"/>
        <v>1</v>
      </c>
      <c r="I7366" s="436" t="str">
        <f t="shared" si="1500"/>
        <v xml:space="preserve">Phạm Hồng Phú  </v>
      </c>
      <c r="J7366" s="436"/>
      <c r="K7366" s="436">
        <f t="shared" si="1501"/>
        <v>1</v>
      </c>
      <c r="L7366" s="436" t="str">
        <f t="shared" si="1502"/>
        <v>DL3CD61-DL-1</v>
      </c>
      <c r="M7366" s="436">
        <f t="shared" si="1503"/>
        <v>9</v>
      </c>
      <c r="N7366" s="437">
        <f t="shared" si="1504"/>
        <v>41</v>
      </c>
      <c r="O7366" s="437"/>
      <c r="P7366" s="430" t="str">
        <f t="shared" si="1505"/>
        <v/>
      </c>
      <c r="T7366" s="526" t="s">
        <v>8177</v>
      </c>
      <c r="U7366" s="527">
        <v>15</v>
      </c>
      <c r="V7366" s="528" t="s">
        <v>8155</v>
      </c>
      <c r="W7366" s="533" t="s">
        <v>8104</v>
      </c>
      <c r="X7366" s="533"/>
      <c r="Y7366" s="531" t="s">
        <v>8103</v>
      </c>
      <c r="Z7366" s="532" t="s">
        <v>7273</v>
      </c>
      <c r="AA7366" s="531" t="s">
        <v>8105</v>
      </c>
      <c r="AB7366" s="399" t="str">
        <f t="shared" si="1506"/>
        <v>DL3CD61</v>
      </c>
      <c r="AC7366" s="399" t="str">
        <f t="shared" si="1507"/>
        <v>DL3CD61-DL</v>
      </c>
      <c r="AD7366" t="str">
        <f>Y7366&amp;"-"&amp;VLOOKUP(AC7366,'LICH THI'!C:AA,9,0)</f>
        <v>65DLCD20516-42469</v>
      </c>
      <c r="AE7366">
        <f t="shared" si="1508"/>
        <v>1</v>
      </c>
    </row>
    <row r="7367" spans="1:31" x14ac:dyDescent="0.25">
      <c r="A7367" s="436" t="str">
        <f t="shared" si="1496"/>
        <v>DL3CD61-DL-50</v>
      </c>
      <c r="B7367" s="436">
        <f>COUNTIF(AC$4:AC7367,AC7367)</f>
        <v>50</v>
      </c>
      <c r="C7367" s="436" t="str">
        <f t="shared" si="1497"/>
        <v>DL3CD61-DL</v>
      </c>
      <c r="D7367" s="436">
        <f>VLOOKUP(C7367,'LICH THI'!C:AA,12,0)</f>
        <v>52</v>
      </c>
      <c r="E7367" s="436">
        <f>VLOOKUP(C7367,'LICH THI'!C:AA,13,0)</f>
        <v>52</v>
      </c>
      <c r="F7367" s="436">
        <f t="shared" si="1498"/>
        <v>52</v>
      </c>
      <c r="G7367" s="436">
        <f>VLOOKUP(C7367,'LICH THI'!C:AA,14,0)</f>
        <v>1</v>
      </c>
      <c r="H7367" s="436">
        <f t="shared" si="1499"/>
        <v>1</v>
      </c>
      <c r="I7367" s="436" t="str">
        <f t="shared" si="1500"/>
        <v xml:space="preserve">Phan Văn Lý </v>
      </c>
      <c r="J7367" s="436"/>
      <c r="K7367" s="436">
        <f t="shared" si="1501"/>
        <v>1</v>
      </c>
      <c r="L7367" s="436" t="str">
        <f t="shared" si="1502"/>
        <v>DL3CD61-DL-1</v>
      </c>
      <c r="M7367" s="436">
        <f t="shared" si="1503"/>
        <v>9</v>
      </c>
      <c r="N7367" s="437">
        <f t="shared" si="1504"/>
        <v>42</v>
      </c>
      <c r="O7367" s="437"/>
      <c r="P7367" s="430" t="str">
        <f t="shared" si="1505"/>
        <v/>
      </c>
      <c r="T7367" s="526" t="s">
        <v>8177</v>
      </c>
      <c r="U7367" s="527">
        <v>6</v>
      </c>
      <c r="V7367" s="528" t="s">
        <v>8155</v>
      </c>
      <c r="W7367" s="536" t="s">
        <v>8074</v>
      </c>
      <c r="X7367" s="537"/>
      <c r="Y7367" s="549" t="s">
        <v>8073</v>
      </c>
      <c r="Z7367" s="532" t="s">
        <v>7273</v>
      </c>
      <c r="AA7367" s="549" t="s">
        <v>3550</v>
      </c>
      <c r="AB7367" s="399" t="str">
        <f t="shared" si="1506"/>
        <v>DL3CD61</v>
      </c>
      <c r="AC7367" s="399" t="str">
        <f t="shared" si="1507"/>
        <v>DL3CD61-DL</v>
      </c>
      <c r="AD7367" t="str">
        <f>Y7367&amp;"-"&amp;VLOOKUP(AC7367,'LICH THI'!C:AA,9,0)</f>
        <v>65DLCD20619-42469</v>
      </c>
      <c r="AE7367">
        <f t="shared" si="1508"/>
        <v>1</v>
      </c>
    </row>
    <row r="7368" spans="1:31" x14ac:dyDescent="0.25">
      <c r="A7368" s="436" t="str">
        <f t="shared" si="1496"/>
        <v>DL3CD61-DL-51</v>
      </c>
      <c r="B7368" s="436">
        <f>COUNTIF(AC$4:AC7368,AC7368)</f>
        <v>51</v>
      </c>
      <c r="C7368" s="436" t="str">
        <f t="shared" si="1497"/>
        <v>DL3CD61-DL</v>
      </c>
      <c r="D7368" s="436">
        <f>VLOOKUP(C7368,'LICH THI'!C:AA,12,0)</f>
        <v>52</v>
      </c>
      <c r="E7368" s="436">
        <f>VLOOKUP(C7368,'LICH THI'!C:AA,13,0)</f>
        <v>52</v>
      </c>
      <c r="F7368" s="436">
        <f t="shared" si="1498"/>
        <v>52</v>
      </c>
      <c r="G7368" s="436">
        <f>VLOOKUP(C7368,'LICH THI'!C:AA,14,0)</f>
        <v>1</v>
      </c>
      <c r="H7368" s="436">
        <f t="shared" si="1499"/>
        <v>1</v>
      </c>
      <c r="I7368" s="436" t="str">
        <f t="shared" si="1500"/>
        <v xml:space="preserve">Trần Đức Quân </v>
      </c>
      <c r="J7368" s="436"/>
      <c r="K7368" s="436">
        <f t="shared" si="1501"/>
        <v>1</v>
      </c>
      <c r="L7368" s="436" t="str">
        <f t="shared" si="1502"/>
        <v>DL3CD61-DL-1</v>
      </c>
      <c r="M7368" s="436">
        <f t="shared" si="1503"/>
        <v>9</v>
      </c>
      <c r="N7368" s="437">
        <f t="shared" si="1504"/>
        <v>43</v>
      </c>
      <c r="O7368" s="437"/>
      <c r="P7368" s="430" t="str">
        <f t="shared" si="1505"/>
        <v/>
      </c>
      <c r="T7368" s="526" t="s">
        <v>8177</v>
      </c>
      <c r="U7368" s="527">
        <v>5</v>
      </c>
      <c r="V7368" s="528" t="s">
        <v>8155</v>
      </c>
      <c r="W7368" s="536" t="s">
        <v>8072</v>
      </c>
      <c r="X7368" s="537"/>
      <c r="Y7368" s="549" t="s">
        <v>8071</v>
      </c>
      <c r="Z7368" s="532" t="s">
        <v>7273</v>
      </c>
      <c r="AA7368" s="549" t="s">
        <v>7279</v>
      </c>
      <c r="AB7368" s="399" t="str">
        <f t="shared" si="1506"/>
        <v>DL3CD61</v>
      </c>
      <c r="AC7368" s="399" t="str">
        <f t="shared" si="1507"/>
        <v>DL3CD61-DL</v>
      </c>
      <c r="AD7368" t="str">
        <f>Y7368&amp;"-"&amp;VLOOKUP(AC7368,'LICH THI'!C:AA,9,0)</f>
        <v>65DLCD20537-42469</v>
      </c>
      <c r="AE7368">
        <f t="shared" si="1508"/>
        <v>1</v>
      </c>
    </row>
    <row r="7369" spans="1:31" x14ac:dyDescent="0.25">
      <c r="A7369" s="436" t="str">
        <f t="shared" si="1496"/>
        <v>DL3CD61-DL-52</v>
      </c>
      <c r="B7369" s="436">
        <f>COUNTIF(AC$4:AC7369,AC7369)</f>
        <v>52</v>
      </c>
      <c r="C7369" s="436" t="str">
        <f t="shared" si="1497"/>
        <v>DL3CD61-DL</v>
      </c>
      <c r="D7369" s="436">
        <f>VLOOKUP(C7369,'LICH THI'!C:AA,12,0)</f>
        <v>52</v>
      </c>
      <c r="E7369" s="436">
        <f>VLOOKUP(C7369,'LICH THI'!C:AA,13,0)</f>
        <v>52</v>
      </c>
      <c r="F7369" s="436">
        <f t="shared" si="1498"/>
        <v>52</v>
      </c>
      <c r="G7369" s="436">
        <f>VLOOKUP(C7369,'LICH THI'!C:AA,14,0)</f>
        <v>1</v>
      </c>
      <c r="H7369" s="436">
        <f t="shared" si="1499"/>
        <v>1</v>
      </c>
      <c r="I7369" s="436" t="str">
        <f t="shared" si="1500"/>
        <v xml:space="preserve">Trương Duy Dũng </v>
      </c>
      <c r="J7369" s="436"/>
      <c r="K7369" s="436">
        <f t="shared" si="1501"/>
        <v>1</v>
      </c>
      <c r="L7369" s="436" t="str">
        <f t="shared" si="1502"/>
        <v>DL3CD61-DL-1</v>
      </c>
      <c r="M7369" s="436">
        <f t="shared" si="1503"/>
        <v>9</v>
      </c>
      <c r="N7369" s="437">
        <f t="shared" si="1504"/>
        <v>44</v>
      </c>
      <c r="O7369" s="437"/>
      <c r="P7369" s="430" t="str">
        <f t="shared" si="1505"/>
        <v/>
      </c>
      <c r="T7369" s="526" t="s">
        <v>8177</v>
      </c>
      <c r="U7369" s="527">
        <v>11</v>
      </c>
      <c r="V7369" s="528" t="s">
        <v>8155</v>
      </c>
      <c r="W7369" s="536" t="s">
        <v>8039</v>
      </c>
      <c r="X7369" s="537"/>
      <c r="Y7369" s="538" t="s">
        <v>8038</v>
      </c>
      <c r="Z7369" s="532" t="s">
        <v>7273</v>
      </c>
      <c r="AA7369" s="538" t="s">
        <v>8040</v>
      </c>
      <c r="AB7369" s="399" t="str">
        <f t="shared" si="1506"/>
        <v>DL3CD61</v>
      </c>
      <c r="AC7369" s="399" t="str">
        <f t="shared" si="1507"/>
        <v>DL3CD61-DL</v>
      </c>
      <c r="AD7369" t="str">
        <f>Y7369&amp;"-"&amp;VLOOKUP(AC7369,'LICH THI'!C:AA,9,0)</f>
        <v>65DLCD21332-42469</v>
      </c>
      <c r="AE7369">
        <f t="shared" si="1508"/>
        <v>1</v>
      </c>
    </row>
    <row r="7370" spans="1:31" x14ac:dyDescent="0.25">
      <c r="A7370" s="436" t="str">
        <f t="shared" si="1496"/>
        <v>DC3DB71-DL-5</v>
      </c>
      <c r="B7370" s="436">
        <f>COUNTIF(AC$4:AC7370,AC7370)</f>
        <v>5</v>
      </c>
      <c r="C7370" s="436" t="str">
        <f t="shared" si="1497"/>
        <v>DC3DB71-DL</v>
      </c>
      <c r="D7370" s="436">
        <f>VLOOKUP(C7370,'LICH THI'!C:AA,12,0)</f>
        <v>6</v>
      </c>
      <c r="E7370" s="436">
        <f>VLOOKUP(C7370,'LICH THI'!C:AA,13,0)</f>
        <v>6</v>
      </c>
      <c r="F7370" s="436">
        <f t="shared" si="1498"/>
        <v>6</v>
      </c>
      <c r="G7370" s="436">
        <f>VLOOKUP(C7370,'LICH THI'!C:AA,14,0)</f>
        <v>1</v>
      </c>
      <c r="H7370" s="436">
        <f t="shared" si="1499"/>
        <v>1</v>
      </c>
      <c r="I7370" s="436" t="str">
        <f t="shared" si="1500"/>
        <v>Nguyễn Minh  Khuê</v>
      </c>
      <c r="J7370" s="436"/>
      <c r="K7370" s="436">
        <f t="shared" si="1501"/>
        <v>1</v>
      </c>
      <c r="L7370" s="436" t="str">
        <f t="shared" si="1502"/>
        <v>DC3DB71-DL-1</v>
      </c>
      <c r="M7370" s="436">
        <f t="shared" si="1503"/>
        <v>5</v>
      </c>
      <c r="N7370" s="437">
        <f t="shared" si="1504"/>
        <v>1</v>
      </c>
      <c r="O7370" s="437"/>
      <c r="P7370" s="430" t="str">
        <f t="shared" si="1505"/>
        <v/>
      </c>
      <c r="T7370" s="526" t="s">
        <v>8177</v>
      </c>
      <c r="U7370" s="532">
        <v>1</v>
      </c>
      <c r="V7370" s="532" t="s">
        <v>7918</v>
      </c>
      <c r="W7370" s="554" t="s">
        <v>7928</v>
      </c>
      <c r="X7370" s="555" t="s">
        <v>2919</v>
      </c>
      <c r="Y7370" s="532" t="s">
        <v>7929</v>
      </c>
      <c r="Z7370" s="532" t="s">
        <v>6769</v>
      </c>
      <c r="AA7370" s="550" t="s">
        <v>7930</v>
      </c>
      <c r="AB7370" s="399" t="str">
        <f t="shared" si="1506"/>
        <v>DC3DB71</v>
      </c>
      <c r="AC7370" s="399" t="str">
        <f t="shared" si="1507"/>
        <v>DC3DB71-DL</v>
      </c>
      <c r="AD7370" t="str">
        <f>Y7370&amp;"-"&amp;VLOOKUP(AC7370,'LICH THI'!C:AA,9,0)</f>
        <v>65DLCD21034-42479</v>
      </c>
      <c r="AE7370">
        <f t="shared" si="1508"/>
        <v>1</v>
      </c>
    </row>
    <row r="7371" spans="1:31" x14ac:dyDescent="0.25">
      <c r="A7371" s="436" t="str">
        <f t="shared" si="1496"/>
        <v>DC3DB71-DL-6</v>
      </c>
      <c r="B7371" s="436">
        <f>COUNTIF(AC$4:AC7371,AC7371)</f>
        <v>6</v>
      </c>
      <c r="C7371" s="436" t="str">
        <f t="shared" si="1497"/>
        <v>DC3DB71-DL</v>
      </c>
      <c r="D7371" s="436">
        <f>VLOOKUP(C7371,'LICH THI'!C:AA,12,0)</f>
        <v>6</v>
      </c>
      <c r="E7371" s="436">
        <f>VLOOKUP(C7371,'LICH THI'!C:AA,13,0)</f>
        <v>6</v>
      </c>
      <c r="F7371" s="436">
        <f t="shared" si="1498"/>
        <v>6</v>
      </c>
      <c r="G7371" s="436">
        <f>VLOOKUP(C7371,'LICH THI'!C:AA,14,0)</f>
        <v>1</v>
      </c>
      <c r="H7371" s="436">
        <f t="shared" si="1499"/>
        <v>1</v>
      </c>
      <c r="I7371" s="436" t="str">
        <f t="shared" si="1500"/>
        <v>Nguyễn Mạnh  Thắng</v>
      </c>
      <c r="J7371" s="436"/>
      <c r="K7371" s="436">
        <f t="shared" si="1501"/>
        <v>1</v>
      </c>
      <c r="L7371" s="436" t="str">
        <f t="shared" si="1502"/>
        <v>DC3DB71-DL-1</v>
      </c>
      <c r="M7371" s="436">
        <f t="shared" si="1503"/>
        <v>5</v>
      </c>
      <c r="N7371" s="437">
        <f t="shared" si="1504"/>
        <v>2</v>
      </c>
      <c r="O7371" s="437"/>
      <c r="P7371" s="430" t="str">
        <f t="shared" si="1505"/>
        <v/>
      </c>
      <c r="T7371" s="526" t="s">
        <v>8177</v>
      </c>
      <c r="U7371" s="532">
        <v>2</v>
      </c>
      <c r="V7371" s="532" t="s">
        <v>7918</v>
      </c>
      <c r="W7371" s="554" t="s">
        <v>7926</v>
      </c>
      <c r="X7371" s="555" t="s">
        <v>3464</v>
      </c>
      <c r="Y7371" s="532" t="s">
        <v>7927</v>
      </c>
      <c r="Z7371" s="532" t="s">
        <v>6769</v>
      </c>
      <c r="AA7371" s="550" t="s">
        <v>3612</v>
      </c>
      <c r="AB7371" s="399" t="str">
        <f t="shared" si="1506"/>
        <v>DC3DB71</v>
      </c>
      <c r="AC7371" s="399" t="str">
        <f t="shared" si="1507"/>
        <v>DC3DB71-DL</v>
      </c>
      <c r="AD7371" t="str">
        <f>Y7371&amp;"-"&amp;VLOOKUP(AC7371,'LICH THI'!C:AA,9,0)</f>
        <v>65DLCD20556-42479</v>
      </c>
      <c r="AE7371">
        <f t="shared" si="1508"/>
        <v>1</v>
      </c>
    </row>
    <row r="7372" spans="1:31" x14ac:dyDescent="0.25">
      <c r="A7372" s="436" t="str">
        <f t="shared" si="1496"/>
        <v>DL2CO25-DL-15</v>
      </c>
      <c r="B7372" s="436">
        <f>COUNTIF(AC$4:AC7372,AC7372)</f>
        <v>15</v>
      </c>
      <c r="C7372" s="436" t="str">
        <f t="shared" si="1497"/>
        <v>DL2CO25-DL</v>
      </c>
      <c r="D7372" s="436">
        <f>VLOOKUP(C7372,'LICH THI'!C:AA,12,0)</f>
        <v>24</v>
      </c>
      <c r="E7372" s="436">
        <f>VLOOKUP(C7372,'LICH THI'!C:AA,13,0)</f>
        <v>24</v>
      </c>
      <c r="F7372" s="436">
        <f t="shared" si="1498"/>
        <v>24</v>
      </c>
      <c r="G7372" s="436">
        <f>VLOOKUP(C7372,'LICH THI'!C:AA,14,0)</f>
        <v>1</v>
      </c>
      <c r="H7372" s="436">
        <f t="shared" si="1499"/>
        <v>1</v>
      </c>
      <c r="I7372" s="436" t="str">
        <f t="shared" si="1500"/>
        <v xml:space="preserve">Bùi Quang Thục </v>
      </c>
      <c r="J7372" s="436"/>
      <c r="K7372" s="436">
        <f t="shared" si="1501"/>
        <v>1</v>
      </c>
      <c r="L7372" s="436" t="str">
        <f t="shared" si="1502"/>
        <v>DL2CO25-DL-1</v>
      </c>
      <c r="M7372" s="436">
        <f t="shared" si="1503"/>
        <v>1</v>
      </c>
      <c r="N7372" s="437">
        <f t="shared" si="1504"/>
        <v>15</v>
      </c>
      <c r="O7372" s="437"/>
      <c r="P7372" s="430" t="str">
        <f t="shared" si="1505"/>
        <v/>
      </c>
      <c r="T7372" s="526" t="s">
        <v>8177</v>
      </c>
      <c r="U7372" s="527">
        <v>6</v>
      </c>
      <c r="V7372" s="528" t="s">
        <v>8155</v>
      </c>
      <c r="W7372" s="529" t="s">
        <v>8133</v>
      </c>
      <c r="X7372" s="530"/>
      <c r="Y7372" s="531" t="s">
        <v>8132</v>
      </c>
      <c r="Z7372" s="532" t="s">
        <v>7389</v>
      </c>
      <c r="AA7372" s="531" t="s">
        <v>8134</v>
      </c>
      <c r="AB7372" s="399" t="str">
        <f t="shared" si="1506"/>
        <v>DL2CO25</v>
      </c>
      <c r="AC7372" s="399" t="str">
        <f t="shared" si="1507"/>
        <v>DL2CO25-DL</v>
      </c>
      <c r="AD7372" t="str">
        <f>Y7372&amp;"-"&amp;VLOOKUP(AC7372,'LICH THI'!C:AA,9,0)</f>
        <v>65DLCD20583-42469</v>
      </c>
      <c r="AE7372">
        <f t="shared" si="1508"/>
        <v>1</v>
      </c>
    </row>
    <row r="7373" spans="1:31" x14ac:dyDescent="0.25">
      <c r="A7373" s="436" t="str">
        <f t="shared" si="1496"/>
        <v>DL2CO25-DL-16</v>
      </c>
      <c r="B7373" s="436">
        <f>COUNTIF(AC$4:AC7373,AC7373)</f>
        <v>16</v>
      </c>
      <c r="C7373" s="436" t="str">
        <f t="shared" si="1497"/>
        <v>DL2CO25-DL</v>
      </c>
      <c r="D7373" s="436">
        <f>VLOOKUP(C7373,'LICH THI'!C:AA,12,0)</f>
        <v>24</v>
      </c>
      <c r="E7373" s="436">
        <f>VLOOKUP(C7373,'LICH THI'!C:AA,13,0)</f>
        <v>24</v>
      </c>
      <c r="F7373" s="436">
        <f t="shared" si="1498"/>
        <v>24</v>
      </c>
      <c r="G7373" s="436">
        <f>VLOOKUP(C7373,'LICH THI'!C:AA,14,0)</f>
        <v>1</v>
      </c>
      <c r="H7373" s="436">
        <f t="shared" si="1499"/>
        <v>1</v>
      </c>
      <c r="I7373" s="436" t="str">
        <f t="shared" si="1500"/>
        <v xml:space="preserve">Bùi Văn Hữu </v>
      </c>
      <c r="J7373" s="436"/>
      <c r="K7373" s="436">
        <f t="shared" si="1501"/>
        <v>1</v>
      </c>
      <c r="L7373" s="436" t="str">
        <f t="shared" si="1502"/>
        <v>DL2CO25-DL-1</v>
      </c>
      <c r="M7373" s="436">
        <f t="shared" si="1503"/>
        <v>1</v>
      </c>
      <c r="N7373" s="437">
        <f t="shared" si="1504"/>
        <v>16</v>
      </c>
      <c r="O7373" s="437"/>
      <c r="P7373" s="430" t="str">
        <f t="shared" si="1505"/>
        <v/>
      </c>
      <c r="T7373" s="526" t="s">
        <v>8177</v>
      </c>
      <c r="U7373" s="527">
        <v>5</v>
      </c>
      <c r="V7373" s="528" t="s">
        <v>8155</v>
      </c>
      <c r="W7373" s="533" t="s">
        <v>8101</v>
      </c>
      <c r="X7373" s="533"/>
      <c r="Y7373" s="531" t="s">
        <v>8100</v>
      </c>
      <c r="Z7373" s="532" t="s">
        <v>7389</v>
      </c>
      <c r="AA7373" s="531" t="s">
        <v>8102</v>
      </c>
      <c r="AB7373" s="399" t="str">
        <f t="shared" si="1506"/>
        <v>DL2CO25</v>
      </c>
      <c r="AC7373" s="399" t="str">
        <f t="shared" si="1507"/>
        <v>DL2CO25-DL</v>
      </c>
      <c r="AD7373" t="str">
        <f>Y7373&amp;"-"&amp;VLOOKUP(AC7373,'LICH THI'!C:AA,9,0)</f>
        <v>65DLCD20674-42469</v>
      </c>
      <c r="AE7373">
        <f t="shared" si="1508"/>
        <v>1</v>
      </c>
    </row>
    <row r="7374" spans="1:31" x14ac:dyDescent="0.25">
      <c r="A7374" s="436" t="str">
        <f t="shared" si="1496"/>
        <v>DL2CO25-DL-17</v>
      </c>
      <c r="B7374" s="436">
        <f>COUNTIF(AC$4:AC7374,AC7374)</f>
        <v>17</v>
      </c>
      <c r="C7374" s="436" t="str">
        <f t="shared" si="1497"/>
        <v>DL2CO25-DL</v>
      </c>
      <c r="D7374" s="436">
        <f>VLOOKUP(C7374,'LICH THI'!C:AA,12,0)</f>
        <v>24</v>
      </c>
      <c r="E7374" s="436">
        <f>VLOOKUP(C7374,'LICH THI'!C:AA,13,0)</f>
        <v>24</v>
      </c>
      <c r="F7374" s="436">
        <f t="shared" si="1498"/>
        <v>24</v>
      </c>
      <c r="G7374" s="436">
        <f>VLOOKUP(C7374,'LICH THI'!C:AA,14,0)</f>
        <v>1</v>
      </c>
      <c r="H7374" s="436">
        <f t="shared" si="1499"/>
        <v>1</v>
      </c>
      <c r="I7374" s="436" t="str">
        <f t="shared" si="1500"/>
        <v xml:space="preserve">Nguyễn Đức Anh </v>
      </c>
      <c r="J7374" s="436"/>
      <c r="K7374" s="436">
        <f t="shared" si="1501"/>
        <v>1</v>
      </c>
      <c r="L7374" s="436" t="str">
        <f t="shared" si="1502"/>
        <v>DL2CO25-DL-1</v>
      </c>
      <c r="M7374" s="436">
        <f t="shared" si="1503"/>
        <v>1</v>
      </c>
      <c r="N7374" s="437">
        <f t="shared" si="1504"/>
        <v>17</v>
      </c>
      <c r="O7374" s="437"/>
      <c r="P7374" s="430" t="str">
        <f t="shared" si="1505"/>
        <v/>
      </c>
      <c r="T7374" s="526" t="s">
        <v>8177</v>
      </c>
      <c r="U7374" s="527">
        <v>8</v>
      </c>
      <c r="V7374" s="528" t="s">
        <v>8155</v>
      </c>
      <c r="W7374" s="529" t="s">
        <v>8010</v>
      </c>
      <c r="X7374" s="530"/>
      <c r="Y7374" s="528" t="s">
        <v>8009</v>
      </c>
      <c r="Z7374" s="532" t="s">
        <v>7389</v>
      </c>
      <c r="AA7374" s="528" t="s">
        <v>3125</v>
      </c>
      <c r="AB7374" s="399" t="str">
        <f t="shared" si="1506"/>
        <v>DL2CO25</v>
      </c>
      <c r="AC7374" s="399" t="str">
        <f t="shared" si="1507"/>
        <v>DL2CO25-DL</v>
      </c>
      <c r="AD7374" t="str">
        <f>Y7374&amp;"-"&amp;VLOOKUP(AC7374,'LICH THI'!C:AA,9,0)</f>
        <v>65DLCD20506-42469</v>
      </c>
      <c r="AE7374">
        <f t="shared" si="1508"/>
        <v>1</v>
      </c>
    </row>
    <row r="7375" spans="1:31" x14ac:dyDescent="0.25">
      <c r="A7375" s="436" t="str">
        <f t="shared" si="1496"/>
        <v>DL2CO25-DL-18</v>
      </c>
      <c r="B7375" s="436">
        <f>COUNTIF(AC$4:AC7375,AC7375)</f>
        <v>18</v>
      </c>
      <c r="C7375" s="436" t="str">
        <f t="shared" si="1497"/>
        <v>DL2CO25-DL</v>
      </c>
      <c r="D7375" s="436">
        <f>VLOOKUP(C7375,'LICH THI'!C:AA,12,0)</f>
        <v>24</v>
      </c>
      <c r="E7375" s="436">
        <f>VLOOKUP(C7375,'LICH THI'!C:AA,13,0)</f>
        <v>24</v>
      </c>
      <c r="F7375" s="436">
        <f t="shared" si="1498"/>
        <v>24</v>
      </c>
      <c r="G7375" s="436">
        <f>VLOOKUP(C7375,'LICH THI'!C:AA,14,0)</f>
        <v>1</v>
      </c>
      <c r="H7375" s="436">
        <f t="shared" si="1499"/>
        <v>1</v>
      </c>
      <c r="I7375" s="436" t="str">
        <f t="shared" si="1500"/>
        <v xml:space="preserve">Nguyễn Gia Hiếu </v>
      </c>
      <c r="J7375" s="436"/>
      <c r="K7375" s="436">
        <f t="shared" si="1501"/>
        <v>1</v>
      </c>
      <c r="L7375" s="436" t="str">
        <f t="shared" si="1502"/>
        <v>DL2CO25-DL-1</v>
      </c>
      <c r="M7375" s="436">
        <f t="shared" si="1503"/>
        <v>1</v>
      </c>
      <c r="N7375" s="437">
        <f t="shared" si="1504"/>
        <v>18</v>
      </c>
      <c r="O7375" s="437"/>
      <c r="P7375" s="430" t="str">
        <f t="shared" si="1505"/>
        <v/>
      </c>
      <c r="T7375" s="526" t="s">
        <v>8177</v>
      </c>
      <c r="U7375" s="527">
        <v>2</v>
      </c>
      <c r="V7375" s="528" t="s">
        <v>8155</v>
      </c>
      <c r="W7375" s="529" t="s">
        <v>8114</v>
      </c>
      <c r="X7375" s="530"/>
      <c r="Y7375" s="528" t="s">
        <v>8113</v>
      </c>
      <c r="Z7375" s="532" t="s">
        <v>7389</v>
      </c>
      <c r="AA7375" s="528" t="s">
        <v>6749</v>
      </c>
      <c r="AB7375" s="399" t="str">
        <f t="shared" si="1506"/>
        <v>DL2CO25</v>
      </c>
      <c r="AC7375" s="399" t="str">
        <f t="shared" si="1507"/>
        <v>DL2CO25-DL</v>
      </c>
      <c r="AD7375" t="str">
        <f>Y7375&amp;"-"&amp;VLOOKUP(AC7375,'LICH THI'!C:AA,9,0)</f>
        <v>65DLCD20515-42469</v>
      </c>
      <c r="AE7375">
        <f t="shared" si="1508"/>
        <v>1</v>
      </c>
    </row>
    <row r="7376" spans="1:31" x14ac:dyDescent="0.25">
      <c r="A7376" s="436" t="str">
        <f t="shared" si="1496"/>
        <v>DL2CO25-DL-19</v>
      </c>
      <c r="B7376" s="436">
        <f>COUNTIF(AC$4:AC7376,AC7376)</f>
        <v>19</v>
      </c>
      <c r="C7376" s="436" t="str">
        <f t="shared" si="1497"/>
        <v>DL2CO25-DL</v>
      </c>
      <c r="D7376" s="436">
        <f>VLOOKUP(C7376,'LICH THI'!C:AA,12,0)</f>
        <v>24</v>
      </c>
      <c r="E7376" s="436">
        <f>VLOOKUP(C7376,'LICH THI'!C:AA,13,0)</f>
        <v>24</v>
      </c>
      <c r="F7376" s="436">
        <f t="shared" si="1498"/>
        <v>24</v>
      </c>
      <c r="G7376" s="436">
        <f>VLOOKUP(C7376,'LICH THI'!C:AA,14,0)</f>
        <v>1</v>
      </c>
      <c r="H7376" s="436">
        <f t="shared" si="1499"/>
        <v>1</v>
      </c>
      <c r="I7376" s="436" t="str">
        <f t="shared" si="1500"/>
        <v xml:space="preserve">Nguyễn Hồng Quang </v>
      </c>
      <c r="J7376" s="436"/>
      <c r="K7376" s="436">
        <f t="shared" si="1501"/>
        <v>1</v>
      </c>
      <c r="L7376" s="436" t="str">
        <f t="shared" si="1502"/>
        <v>DL2CO25-DL-1</v>
      </c>
      <c r="M7376" s="436">
        <f t="shared" si="1503"/>
        <v>1</v>
      </c>
      <c r="N7376" s="437">
        <f t="shared" si="1504"/>
        <v>19</v>
      </c>
      <c r="O7376" s="437"/>
      <c r="P7376" s="430" t="str">
        <f t="shared" si="1505"/>
        <v/>
      </c>
      <c r="T7376" s="526" t="s">
        <v>8177</v>
      </c>
      <c r="U7376" s="527">
        <v>3</v>
      </c>
      <c r="V7376" s="528" t="s">
        <v>8155</v>
      </c>
      <c r="W7376" s="529" t="s">
        <v>8136</v>
      </c>
      <c r="X7376" s="530"/>
      <c r="Y7376" s="531" t="s">
        <v>8135</v>
      </c>
      <c r="Z7376" s="532" t="s">
        <v>7389</v>
      </c>
      <c r="AA7376" s="531" t="s">
        <v>8137</v>
      </c>
      <c r="AB7376" s="399" t="str">
        <f t="shared" si="1506"/>
        <v>DL2CO25</v>
      </c>
      <c r="AC7376" s="399" t="str">
        <f t="shared" si="1507"/>
        <v>DL2CO25-DL</v>
      </c>
      <c r="AD7376" t="str">
        <f>Y7376&amp;"-"&amp;VLOOKUP(AC7376,'LICH THI'!C:AA,9,0)</f>
        <v>65DLCD20742-42469</v>
      </c>
      <c r="AE7376">
        <f t="shared" si="1508"/>
        <v>1</v>
      </c>
    </row>
    <row r="7377" spans="1:31" x14ac:dyDescent="0.25">
      <c r="A7377" s="436" t="str">
        <f t="shared" si="1496"/>
        <v>DL2CO25-DL-20</v>
      </c>
      <c r="B7377" s="436">
        <f>COUNTIF(AC$4:AC7377,AC7377)</f>
        <v>20</v>
      </c>
      <c r="C7377" s="436" t="str">
        <f t="shared" si="1497"/>
        <v>DL2CO25-DL</v>
      </c>
      <c r="D7377" s="436">
        <f>VLOOKUP(C7377,'LICH THI'!C:AA,12,0)</f>
        <v>24</v>
      </c>
      <c r="E7377" s="436">
        <f>VLOOKUP(C7377,'LICH THI'!C:AA,13,0)</f>
        <v>24</v>
      </c>
      <c r="F7377" s="436">
        <f t="shared" si="1498"/>
        <v>24</v>
      </c>
      <c r="G7377" s="436">
        <f>VLOOKUP(C7377,'LICH THI'!C:AA,14,0)</f>
        <v>1</v>
      </c>
      <c r="H7377" s="436">
        <f t="shared" si="1499"/>
        <v>1</v>
      </c>
      <c r="I7377" s="436" t="str">
        <f t="shared" si="1500"/>
        <v xml:space="preserve">Nguyễn Quốc tuấn </v>
      </c>
      <c r="J7377" s="436"/>
      <c r="K7377" s="436">
        <f t="shared" si="1501"/>
        <v>1</v>
      </c>
      <c r="L7377" s="436" t="str">
        <f t="shared" si="1502"/>
        <v>DL2CO25-DL-1</v>
      </c>
      <c r="M7377" s="436">
        <f t="shared" si="1503"/>
        <v>1</v>
      </c>
      <c r="N7377" s="437">
        <f t="shared" si="1504"/>
        <v>20</v>
      </c>
      <c r="O7377" s="437"/>
      <c r="P7377" s="430" t="str">
        <f t="shared" si="1505"/>
        <v/>
      </c>
      <c r="T7377" s="526" t="s">
        <v>8177</v>
      </c>
      <c r="U7377" s="527">
        <v>7</v>
      </c>
      <c r="V7377" s="528" t="s">
        <v>8155</v>
      </c>
      <c r="W7377" s="534" t="s">
        <v>8062</v>
      </c>
      <c r="X7377" s="535"/>
      <c r="Y7377" s="531" t="s">
        <v>8061</v>
      </c>
      <c r="Z7377" s="532" t="s">
        <v>7389</v>
      </c>
      <c r="AA7377" s="531" t="s">
        <v>4904</v>
      </c>
      <c r="AB7377" s="399" t="str">
        <f t="shared" si="1506"/>
        <v>DL2CO25</v>
      </c>
      <c r="AC7377" s="399" t="str">
        <f t="shared" si="1507"/>
        <v>DL2CO25-DL</v>
      </c>
      <c r="AD7377" t="str">
        <f>Y7377&amp;"-"&amp;VLOOKUP(AC7377,'LICH THI'!C:AA,9,0)</f>
        <v>65DLCD20751-42469</v>
      </c>
      <c r="AE7377">
        <f t="shared" si="1508"/>
        <v>1</v>
      </c>
    </row>
    <row r="7378" spans="1:31" x14ac:dyDescent="0.25">
      <c r="A7378" s="436" t="str">
        <f t="shared" si="1496"/>
        <v>DL2CO25-DL-21</v>
      </c>
      <c r="B7378" s="436">
        <f>COUNTIF(AC$4:AC7378,AC7378)</f>
        <v>21</v>
      </c>
      <c r="C7378" s="436" t="str">
        <f t="shared" si="1497"/>
        <v>DL2CO25-DL</v>
      </c>
      <c r="D7378" s="436">
        <f>VLOOKUP(C7378,'LICH THI'!C:AA,12,0)</f>
        <v>24</v>
      </c>
      <c r="E7378" s="436">
        <f>VLOOKUP(C7378,'LICH THI'!C:AA,13,0)</f>
        <v>24</v>
      </c>
      <c r="F7378" s="436">
        <f t="shared" si="1498"/>
        <v>24</v>
      </c>
      <c r="G7378" s="436">
        <f>VLOOKUP(C7378,'LICH THI'!C:AA,14,0)</f>
        <v>1</v>
      </c>
      <c r="H7378" s="436">
        <f t="shared" si="1499"/>
        <v>1</v>
      </c>
      <c r="I7378" s="436" t="str">
        <f t="shared" si="1500"/>
        <v xml:space="preserve">Nguyễn Văn Quang </v>
      </c>
      <c r="J7378" s="436"/>
      <c r="K7378" s="436">
        <f t="shared" si="1501"/>
        <v>1</v>
      </c>
      <c r="L7378" s="436" t="str">
        <f t="shared" si="1502"/>
        <v>DL2CO25-DL-1</v>
      </c>
      <c r="M7378" s="436">
        <f t="shared" si="1503"/>
        <v>1</v>
      </c>
      <c r="N7378" s="437">
        <f t="shared" si="1504"/>
        <v>21</v>
      </c>
      <c r="O7378" s="437"/>
      <c r="P7378" s="430" t="str">
        <f t="shared" si="1505"/>
        <v/>
      </c>
      <c r="T7378" s="526" t="s">
        <v>8177</v>
      </c>
      <c r="U7378" s="527">
        <v>1</v>
      </c>
      <c r="V7378" s="528" t="s">
        <v>8155</v>
      </c>
      <c r="W7378" s="529" t="s">
        <v>8112</v>
      </c>
      <c r="X7378" s="530"/>
      <c r="Y7378" s="531" t="s">
        <v>8111</v>
      </c>
      <c r="Z7378" s="532" t="s">
        <v>7389</v>
      </c>
      <c r="AA7378" s="531" t="s">
        <v>4904</v>
      </c>
      <c r="AB7378" s="399" t="str">
        <f t="shared" si="1506"/>
        <v>DL2CO25</v>
      </c>
      <c r="AC7378" s="399" t="str">
        <f t="shared" si="1507"/>
        <v>DL2CO25-DL</v>
      </c>
      <c r="AD7378" t="str">
        <f>Y7378&amp;"-"&amp;VLOOKUP(AC7378,'LICH THI'!C:AA,9,0)</f>
        <v>65DLCD20617-42469</v>
      </c>
      <c r="AE7378">
        <f t="shared" si="1508"/>
        <v>1</v>
      </c>
    </row>
    <row r="7379" spans="1:31" x14ac:dyDescent="0.25">
      <c r="A7379" s="436" t="str">
        <f t="shared" si="1496"/>
        <v>DL2CO25-DL-22</v>
      </c>
      <c r="B7379" s="436">
        <f>COUNTIF(AC$4:AC7379,AC7379)</f>
        <v>22</v>
      </c>
      <c r="C7379" s="436" t="str">
        <f t="shared" si="1497"/>
        <v>DL2CO25-DL</v>
      </c>
      <c r="D7379" s="436">
        <f>VLOOKUP(C7379,'LICH THI'!C:AA,12,0)</f>
        <v>24</v>
      </c>
      <c r="E7379" s="436">
        <f>VLOOKUP(C7379,'LICH THI'!C:AA,13,0)</f>
        <v>24</v>
      </c>
      <c r="F7379" s="436">
        <f t="shared" si="1498"/>
        <v>24</v>
      </c>
      <c r="G7379" s="436">
        <f>VLOOKUP(C7379,'LICH THI'!C:AA,14,0)</f>
        <v>1</v>
      </c>
      <c r="H7379" s="436">
        <f t="shared" si="1499"/>
        <v>1</v>
      </c>
      <c r="I7379" s="436" t="str">
        <f t="shared" si="1500"/>
        <v xml:space="preserve">Trương Duy Dũng </v>
      </c>
      <c r="J7379" s="436"/>
      <c r="K7379" s="436">
        <f t="shared" si="1501"/>
        <v>1</v>
      </c>
      <c r="L7379" s="436" t="str">
        <f t="shared" si="1502"/>
        <v>DL2CO25-DL-1</v>
      </c>
      <c r="M7379" s="436">
        <f t="shared" si="1503"/>
        <v>1</v>
      </c>
      <c r="N7379" s="437">
        <f t="shared" si="1504"/>
        <v>22</v>
      </c>
      <c r="O7379" s="437"/>
      <c r="P7379" s="430" t="str">
        <f t="shared" si="1505"/>
        <v/>
      </c>
      <c r="T7379" s="526" t="s">
        <v>8177</v>
      </c>
      <c r="U7379" s="527">
        <v>10</v>
      </c>
      <c r="V7379" s="528" t="s">
        <v>8155</v>
      </c>
      <c r="W7379" s="529" t="s">
        <v>8039</v>
      </c>
      <c r="X7379" s="530"/>
      <c r="Y7379" s="528" t="s">
        <v>8038</v>
      </c>
      <c r="Z7379" s="532" t="s">
        <v>7389</v>
      </c>
      <c r="AA7379" s="528" t="s">
        <v>8040</v>
      </c>
      <c r="AB7379" s="399" t="str">
        <f t="shared" si="1506"/>
        <v>DL2CO25</v>
      </c>
      <c r="AC7379" s="399" t="str">
        <f t="shared" si="1507"/>
        <v>DL2CO25-DL</v>
      </c>
      <c r="AD7379" t="str">
        <f>Y7379&amp;"-"&amp;VLOOKUP(AC7379,'LICH THI'!C:AA,9,0)</f>
        <v>65DLCD21332-42469</v>
      </c>
      <c r="AE7379">
        <f t="shared" si="1508"/>
        <v>1</v>
      </c>
    </row>
    <row r="7380" spans="1:31" x14ac:dyDescent="0.25">
      <c r="A7380" s="436" t="str">
        <f t="shared" si="1496"/>
        <v>DL2CO25-DL-23</v>
      </c>
      <c r="B7380" s="436">
        <f>COUNTIF(AC$4:AC7380,AC7380)</f>
        <v>23</v>
      </c>
      <c r="C7380" s="436" t="str">
        <f t="shared" si="1497"/>
        <v>DL2CO25-DL</v>
      </c>
      <c r="D7380" s="436">
        <f>VLOOKUP(C7380,'LICH THI'!C:AA,12,0)</f>
        <v>24</v>
      </c>
      <c r="E7380" s="436">
        <f>VLOOKUP(C7380,'LICH THI'!C:AA,13,0)</f>
        <v>24</v>
      </c>
      <c r="F7380" s="436">
        <f t="shared" si="1498"/>
        <v>24</v>
      </c>
      <c r="G7380" s="436">
        <f>VLOOKUP(C7380,'LICH THI'!C:AA,14,0)</f>
        <v>1</v>
      </c>
      <c r="H7380" s="436">
        <f t="shared" si="1499"/>
        <v>1</v>
      </c>
      <c r="I7380" s="436" t="str">
        <f t="shared" si="1500"/>
        <v xml:space="preserve">Vũ Trọng Hiệu </v>
      </c>
      <c r="J7380" s="436"/>
      <c r="K7380" s="436">
        <f t="shared" si="1501"/>
        <v>1</v>
      </c>
      <c r="L7380" s="436" t="str">
        <f t="shared" si="1502"/>
        <v>DL2CO25-DL-1</v>
      </c>
      <c r="M7380" s="436">
        <f t="shared" si="1503"/>
        <v>1</v>
      </c>
      <c r="N7380" s="437">
        <f t="shared" si="1504"/>
        <v>23</v>
      </c>
      <c r="O7380" s="437"/>
      <c r="P7380" s="430" t="str">
        <f t="shared" si="1505"/>
        <v/>
      </c>
      <c r="T7380" s="526" t="s">
        <v>8177</v>
      </c>
      <c r="U7380" s="527">
        <v>4</v>
      </c>
      <c r="V7380" s="528" t="s">
        <v>8155</v>
      </c>
      <c r="W7380" s="529" t="s">
        <v>8149</v>
      </c>
      <c r="X7380" s="530"/>
      <c r="Y7380" s="528" t="s">
        <v>8148</v>
      </c>
      <c r="Z7380" s="532" t="s">
        <v>7389</v>
      </c>
      <c r="AA7380" s="528" t="s">
        <v>8150</v>
      </c>
      <c r="AB7380" s="399" t="str">
        <f t="shared" si="1506"/>
        <v>DL2CO25</v>
      </c>
      <c r="AC7380" s="399" t="str">
        <f t="shared" si="1507"/>
        <v>DL2CO25-DL</v>
      </c>
      <c r="AD7380" t="str">
        <f>Y7380&amp;"-"&amp;VLOOKUP(AC7380,'LICH THI'!C:AA,9,0)</f>
        <v>65DLCD20498-42469</v>
      </c>
      <c r="AE7380">
        <f t="shared" si="1508"/>
        <v>1</v>
      </c>
    </row>
    <row r="7381" spans="1:31" x14ac:dyDescent="0.25">
      <c r="A7381" s="436" t="str">
        <f t="shared" si="1496"/>
        <v>DL2CO25-DL-24</v>
      </c>
      <c r="B7381" s="436">
        <f>COUNTIF(AC$4:AC7381,AC7381)</f>
        <v>24</v>
      </c>
      <c r="C7381" s="436" t="str">
        <f t="shared" si="1497"/>
        <v>DL2CO25-DL</v>
      </c>
      <c r="D7381" s="436">
        <f>VLOOKUP(C7381,'LICH THI'!C:AA,12,0)</f>
        <v>24</v>
      </c>
      <c r="E7381" s="436">
        <f>VLOOKUP(C7381,'LICH THI'!C:AA,13,0)</f>
        <v>24</v>
      </c>
      <c r="F7381" s="436">
        <f t="shared" si="1498"/>
        <v>24</v>
      </c>
      <c r="G7381" s="436">
        <f>VLOOKUP(C7381,'LICH THI'!C:AA,14,0)</f>
        <v>1</v>
      </c>
      <c r="H7381" s="436">
        <f t="shared" si="1499"/>
        <v>1</v>
      </c>
      <c r="I7381" s="436" t="str">
        <f t="shared" si="1500"/>
        <v xml:space="preserve">Vũ Văn tưởng </v>
      </c>
      <c r="J7381" s="436"/>
      <c r="K7381" s="436">
        <f t="shared" si="1501"/>
        <v>1</v>
      </c>
      <c r="L7381" s="436" t="str">
        <f t="shared" si="1502"/>
        <v>DL2CO25-DL-1</v>
      </c>
      <c r="M7381" s="436">
        <f t="shared" si="1503"/>
        <v>1</v>
      </c>
      <c r="N7381" s="437">
        <f t="shared" si="1504"/>
        <v>24</v>
      </c>
      <c r="O7381" s="437"/>
      <c r="P7381" s="430" t="str">
        <f t="shared" si="1505"/>
        <v/>
      </c>
      <c r="T7381" s="526" t="s">
        <v>8177</v>
      </c>
      <c r="U7381" s="527">
        <v>9</v>
      </c>
      <c r="V7381" s="528" t="s">
        <v>8155</v>
      </c>
      <c r="W7381" s="534" t="s">
        <v>8015</v>
      </c>
      <c r="X7381" s="535"/>
      <c r="Y7381" s="531" t="s">
        <v>8014</v>
      </c>
      <c r="Z7381" s="532" t="s">
        <v>7389</v>
      </c>
      <c r="AA7381" s="531" t="s">
        <v>8016</v>
      </c>
      <c r="AB7381" s="399" t="str">
        <f t="shared" si="1506"/>
        <v>DL2CO25</v>
      </c>
      <c r="AC7381" s="399" t="str">
        <f t="shared" si="1507"/>
        <v>DL2CO25-DL</v>
      </c>
      <c r="AD7381" t="str">
        <f>Y7381&amp;"-"&amp;VLOOKUP(AC7381,'LICH THI'!C:AA,9,0)</f>
        <v>65DLCD21076-42469</v>
      </c>
      <c r="AE7381">
        <f t="shared" si="1508"/>
        <v>1</v>
      </c>
    </row>
    <row r="7382" spans="1:31" x14ac:dyDescent="0.25">
      <c r="A7382" s="436" t="str">
        <f t="shared" si="1496"/>
        <v>DC1CB32-DL-53</v>
      </c>
      <c r="B7382" s="436">
        <f>COUNTIF(AC$4:AC7382,AC7382)</f>
        <v>53</v>
      </c>
      <c r="C7382" s="436" t="str">
        <f t="shared" si="1497"/>
        <v>DC1CB32-DL</v>
      </c>
      <c r="D7382" s="436">
        <f>VLOOKUP(C7382,'LICH THI'!C:AA,12,0)</f>
        <v>54</v>
      </c>
      <c r="E7382" s="436">
        <f>VLOOKUP(C7382,'LICH THI'!C:AA,13,0)</f>
        <v>53</v>
      </c>
      <c r="F7382" s="436">
        <f t="shared" si="1498"/>
        <v>53</v>
      </c>
      <c r="G7382" s="436">
        <f>VLOOKUP(C7382,'LICH THI'!C:AA,14,0)</f>
        <v>2</v>
      </c>
      <c r="H7382" s="436">
        <f t="shared" si="1499"/>
        <v>1</v>
      </c>
      <c r="I7382" s="436" t="str">
        <f t="shared" si="1500"/>
        <v xml:space="preserve">Nguyễn trọng Vĩnh </v>
      </c>
      <c r="J7382" s="436"/>
      <c r="K7382" s="436">
        <f t="shared" si="1501"/>
        <v>2</v>
      </c>
      <c r="L7382" s="436" t="str">
        <f t="shared" si="1502"/>
        <v>DC1CB32-DL-2</v>
      </c>
      <c r="M7382" s="436">
        <f t="shared" si="1503"/>
        <v>32</v>
      </c>
      <c r="N7382" s="437">
        <f t="shared" si="1504"/>
        <v>72</v>
      </c>
      <c r="O7382" s="437"/>
      <c r="P7382" s="430" t="str">
        <f t="shared" si="1505"/>
        <v/>
      </c>
      <c r="T7382" s="526" t="s">
        <v>8177</v>
      </c>
      <c r="U7382" s="527">
        <v>1</v>
      </c>
      <c r="V7382" s="528" t="s">
        <v>8155</v>
      </c>
      <c r="W7382" s="529" t="s">
        <v>8124</v>
      </c>
      <c r="X7382" s="530"/>
      <c r="Y7382" s="531" t="s">
        <v>8123</v>
      </c>
      <c r="Z7382" s="532" t="s">
        <v>4140</v>
      </c>
      <c r="AA7382" s="531" t="s">
        <v>8125</v>
      </c>
      <c r="AB7382" s="399" t="str">
        <f t="shared" si="1506"/>
        <v>DC1CB32</v>
      </c>
      <c r="AC7382" s="399" t="str">
        <f t="shared" si="1507"/>
        <v>DC1CB32-DL</v>
      </c>
      <c r="AD7382" t="str">
        <f>Y7382&amp;"-"&amp;VLOOKUP(AC7382,'LICH THI'!C:AA,9,0)</f>
        <v>65DLCD20526-42469</v>
      </c>
      <c r="AE7382">
        <f t="shared" si="1508"/>
        <v>1</v>
      </c>
    </row>
    <row r="7383" spans="1:31" x14ac:dyDescent="0.25">
      <c r="A7383" s="436" t="str">
        <f t="shared" si="1496"/>
        <v>DC1CB32-DL-54</v>
      </c>
      <c r="B7383" s="436">
        <f>COUNTIF(AC$4:AC7383,AC7383)</f>
        <v>54</v>
      </c>
      <c r="C7383" s="436" t="str">
        <f t="shared" si="1497"/>
        <v>DC1CB32-DL</v>
      </c>
      <c r="D7383" s="436">
        <f>VLOOKUP(C7383,'LICH THI'!C:AA,12,0)</f>
        <v>54</v>
      </c>
      <c r="E7383" s="436">
        <f>VLOOKUP(C7383,'LICH THI'!C:AA,13,0)</f>
        <v>53</v>
      </c>
      <c r="F7383" s="436">
        <f t="shared" si="1498"/>
        <v>1</v>
      </c>
      <c r="G7383" s="436">
        <f>VLOOKUP(C7383,'LICH THI'!C:AA,14,0)</f>
        <v>2</v>
      </c>
      <c r="H7383" s="436">
        <f t="shared" si="1499"/>
        <v>2</v>
      </c>
      <c r="I7383" s="436" t="str">
        <f t="shared" si="1500"/>
        <v xml:space="preserve">Tạ Minh Đức </v>
      </c>
      <c r="J7383" s="436"/>
      <c r="K7383" s="436">
        <f t="shared" si="1501"/>
        <v>1</v>
      </c>
      <c r="L7383" s="436" t="str">
        <f t="shared" si="1502"/>
        <v>DC1CB32-DL-1</v>
      </c>
      <c r="M7383" s="436">
        <f t="shared" si="1503"/>
        <v>32</v>
      </c>
      <c r="N7383" s="437">
        <f t="shared" si="1504"/>
        <v>1</v>
      </c>
      <c r="O7383" s="437"/>
      <c r="P7383" s="430" t="str">
        <f t="shared" si="1505"/>
        <v/>
      </c>
      <c r="T7383" s="526" t="s">
        <v>8177</v>
      </c>
      <c r="U7383" s="527">
        <v>2</v>
      </c>
      <c r="V7383" s="528" t="s">
        <v>8155</v>
      </c>
      <c r="W7383" s="533" t="s">
        <v>8154</v>
      </c>
      <c r="X7383" s="533"/>
      <c r="Y7383" s="558" t="s">
        <v>8153</v>
      </c>
      <c r="Z7383" s="532" t="s">
        <v>4140</v>
      </c>
      <c r="AA7383" s="559">
        <v>34094</v>
      </c>
      <c r="AB7383" s="399" t="str">
        <f t="shared" si="1506"/>
        <v>DC1CB32</v>
      </c>
      <c r="AC7383" s="399" t="str">
        <f t="shared" si="1507"/>
        <v>DC1CB32-DL</v>
      </c>
      <c r="AD7383" t="str">
        <f>Y7383&amp;"-"&amp;VLOOKUP(AC7383,'LICH THI'!C:AA,9,0)</f>
        <v>65DLCD4000-42469</v>
      </c>
      <c r="AE7383">
        <f t="shared" si="1508"/>
        <v>1</v>
      </c>
    </row>
    <row r="7384" spans="1:31" x14ac:dyDescent="0.25">
      <c r="A7384" s="436" t="str">
        <f t="shared" si="1496"/>
        <v>DC1CB12-DL-24</v>
      </c>
      <c r="B7384" s="436">
        <f>COUNTIF(AC$4:AC7384,AC7384)</f>
        <v>24</v>
      </c>
      <c r="C7384" s="436" t="str">
        <f t="shared" si="1497"/>
        <v>DC1CB12-DL</v>
      </c>
      <c r="D7384" s="436">
        <f>VLOOKUP(C7384,'LICH THI'!C:AA,12,0)</f>
        <v>28</v>
      </c>
      <c r="E7384" s="436">
        <f>VLOOKUP(C7384,'LICH THI'!C:AA,13,0)</f>
        <v>28</v>
      </c>
      <c r="F7384" s="436">
        <f t="shared" si="1498"/>
        <v>28</v>
      </c>
      <c r="G7384" s="436">
        <f>VLOOKUP(C7384,'LICH THI'!C:AA,14,0)</f>
        <v>1</v>
      </c>
      <c r="H7384" s="436">
        <f t="shared" si="1499"/>
        <v>1</v>
      </c>
      <c r="I7384" s="436" t="str">
        <f t="shared" si="1500"/>
        <v>Nguyễn Duy  Thái</v>
      </c>
      <c r="J7384" s="436"/>
      <c r="K7384" s="436">
        <f t="shared" si="1501"/>
        <v>1</v>
      </c>
      <c r="L7384" s="436" t="str">
        <f t="shared" si="1502"/>
        <v>DC1CB12-DL-1</v>
      </c>
      <c r="M7384" s="436">
        <f t="shared" si="1503"/>
        <v>12</v>
      </c>
      <c r="N7384" s="437">
        <f t="shared" si="1504"/>
        <v>13</v>
      </c>
      <c r="O7384" s="437"/>
      <c r="P7384" s="430" t="str">
        <f t="shared" si="1505"/>
        <v/>
      </c>
      <c r="T7384" s="526" t="s">
        <v>8177</v>
      </c>
      <c r="U7384" s="560">
        <v>1</v>
      </c>
      <c r="V7384" s="539" t="s">
        <v>8156</v>
      </c>
      <c r="W7384" s="543" t="s">
        <v>8157</v>
      </c>
      <c r="X7384" s="541" t="s">
        <v>4330</v>
      </c>
      <c r="Y7384" s="539" t="s">
        <v>8158</v>
      </c>
      <c r="Z7384" s="532" t="s">
        <v>6899</v>
      </c>
      <c r="AA7384" s="542" t="s">
        <v>6775</v>
      </c>
      <c r="AB7384" s="399" t="str">
        <f t="shared" si="1506"/>
        <v>DC1CB12</v>
      </c>
      <c r="AC7384" s="399" t="str">
        <f t="shared" si="1507"/>
        <v>DC1CB12-DL</v>
      </c>
      <c r="AD7384" t="str">
        <f>Y7384&amp;"-"&amp;VLOOKUP(AC7384,'LICH THI'!C:AA,9,0)</f>
        <v>65DLMX20921-42473</v>
      </c>
      <c r="AE7384">
        <f t="shared" si="1508"/>
        <v>1</v>
      </c>
    </row>
    <row r="7385" spans="1:31" x14ac:dyDescent="0.25">
      <c r="A7385" s="436" t="str">
        <f t="shared" si="1496"/>
        <v>DC1CB12-DL-25</v>
      </c>
      <c r="B7385" s="436">
        <f>COUNTIF(AC$4:AC7385,AC7385)</f>
        <v>25</v>
      </c>
      <c r="C7385" s="436" t="str">
        <f t="shared" si="1497"/>
        <v>DC1CB12-DL</v>
      </c>
      <c r="D7385" s="436">
        <f>VLOOKUP(C7385,'LICH THI'!C:AA,12,0)</f>
        <v>28</v>
      </c>
      <c r="E7385" s="436">
        <f>VLOOKUP(C7385,'LICH THI'!C:AA,13,0)</f>
        <v>28</v>
      </c>
      <c r="F7385" s="436">
        <f t="shared" si="1498"/>
        <v>28</v>
      </c>
      <c r="G7385" s="436">
        <f>VLOOKUP(C7385,'LICH THI'!C:AA,14,0)</f>
        <v>1</v>
      </c>
      <c r="H7385" s="436">
        <f t="shared" si="1499"/>
        <v>1</v>
      </c>
      <c r="I7385" s="436" t="str">
        <f t="shared" si="1500"/>
        <v xml:space="preserve">Đặng Hoàng Thanh </v>
      </c>
      <c r="J7385" s="436"/>
      <c r="K7385" s="436">
        <f t="shared" si="1501"/>
        <v>1</v>
      </c>
      <c r="L7385" s="436" t="str">
        <f t="shared" si="1502"/>
        <v>DC1CB12-DL-1</v>
      </c>
      <c r="M7385" s="436">
        <f t="shared" si="1503"/>
        <v>12</v>
      </c>
      <c r="N7385" s="437">
        <f t="shared" si="1504"/>
        <v>14</v>
      </c>
      <c r="O7385" s="437"/>
      <c r="P7385" s="430" t="str">
        <f t="shared" si="1505"/>
        <v/>
      </c>
      <c r="T7385" s="526" t="s">
        <v>8177</v>
      </c>
      <c r="U7385" s="527">
        <v>4</v>
      </c>
      <c r="V7385" s="528" t="s">
        <v>8155</v>
      </c>
      <c r="W7385" s="529" t="s">
        <v>8064</v>
      </c>
      <c r="X7385" s="530"/>
      <c r="Y7385" s="531" t="s">
        <v>8063</v>
      </c>
      <c r="Z7385" s="532" t="s">
        <v>6899</v>
      </c>
      <c r="AA7385" s="531" t="s">
        <v>8065</v>
      </c>
      <c r="AB7385" s="399" t="str">
        <f t="shared" si="1506"/>
        <v>DC1CB12</v>
      </c>
      <c r="AC7385" s="399" t="str">
        <f t="shared" si="1507"/>
        <v>DC1CB12-DL</v>
      </c>
      <c r="AD7385" t="str">
        <f>Y7385&amp;"-"&amp;VLOOKUP(AC7385,'LICH THI'!C:AA,9,0)</f>
        <v>65DLCD20534-42473</v>
      </c>
      <c r="AE7385">
        <f t="shared" si="1508"/>
        <v>1</v>
      </c>
    </row>
    <row r="7386" spans="1:31" x14ac:dyDescent="0.25">
      <c r="A7386" s="436" t="str">
        <f t="shared" ref="A7386:A7428" si="1509">C7386&amp;"-"&amp;B7386</f>
        <v>DC1CB12-DL-26</v>
      </c>
      <c r="B7386" s="436">
        <f>COUNTIF(AC$4:AC7386,AC7386)</f>
        <v>26</v>
      </c>
      <c r="C7386" s="436" t="str">
        <f t="shared" ref="C7386:C7428" si="1510">_CT_MaHP1</f>
        <v>DC1CB12-DL</v>
      </c>
      <c r="D7386" s="436">
        <f>VLOOKUP(C7386,'LICH THI'!C:AA,12,0)</f>
        <v>28</v>
      </c>
      <c r="E7386" s="436">
        <f>VLOOKUP(C7386,'LICH THI'!C:AA,13,0)</f>
        <v>28</v>
      </c>
      <c r="F7386" s="436">
        <f t="shared" ref="F7386:F7428" si="1511">IF(G7386="","",IF(G7386=H7386,D7386-(H7386-1)*E7386,E7386))</f>
        <v>28</v>
      </c>
      <c r="G7386" s="436">
        <f>VLOOKUP(C7386,'LICH THI'!C:AA,14,0)</f>
        <v>1</v>
      </c>
      <c r="H7386" s="436">
        <f t="shared" ref="H7386:H7428" si="1512">IF(E7386=0,"",TRUNC((B7386+E7386-1)/E7386))</f>
        <v>1</v>
      </c>
      <c r="I7386" s="436" t="str">
        <f t="shared" ref="I7386:I7428" si="1513">W7386&amp;" "&amp;X7386</f>
        <v xml:space="preserve">Đỗ Văn Hiểu </v>
      </c>
      <c r="J7386" s="436"/>
      <c r="K7386" s="436">
        <f t="shared" ref="K7386:K7428" si="1514">IF(G7386=1,1,IF(H7386&lt;G7386,H7386+1,1))</f>
        <v>1</v>
      </c>
      <c r="L7386" s="436" t="str">
        <f t="shared" ref="L7386:L7428" si="1515">C7386&amp;"-"&amp;K7386</f>
        <v>DC1CB12-DL-1</v>
      </c>
      <c r="M7386" s="436">
        <f t="shared" ref="M7386:M7428" si="1516">IF(E7386=0,"",MOD(MID(C7386,6,2),E7386))</f>
        <v>12</v>
      </c>
      <c r="N7386" s="437">
        <f t="shared" ref="N7386:N7428" si="1517">IF(F7386=0,"",(K7386-1)*$N$2+1+MOD(B7386-M7386,F7386))</f>
        <v>15</v>
      </c>
      <c r="O7386" s="437"/>
      <c r="P7386" s="430" t="str">
        <f t="shared" ref="P7386:P7428" si="1518">IF(MOD(20*O7386,10)&lt;&gt;0,"SAI","")</f>
        <v/>
      </c>
      <c r="T7386" s="526" t="s">
        <v>8177</v>
      </c>
      <c r="U7386" s="527">
        <v>2</v>
      </c>
      <c r="V7386" s="528" t="s">
        <v>8155</v>
      </c>
      <c r="W7386" s="536" t="s">
        <v>8147</v>
      </c>
      <c r="X7386" s="537"/>
      <c r="Y7386" s="538" t="s">
        <v>8146</v>
      </c>
      <c r="Z7386" s="532" t="s">
        <v>6899</v>
      </c>
      <c r="AA7386" s="538" t="s">
        <v>4959</v>
      </c>
      <c r="AB7386" s="399" t="str">
        <f t="shared" ref="AB7386:AB7428" si="1519">_CT_MaHP</f>
        <v>DC1CB12</v>
      </c>
      <c r="AC7386" s="399" t="str">
        <f t="shared" ref="AC7386:AC7428" si="1520">_CT_MaHe</f>
        <v>DC1CB12-DL</v>
      </c>
      <c r="AD7386" t="str">
        <f>Y7386&amp;"-"&amp;VLOOKUP(AC7386,'LICH THI'!C:AA,9,0)</f>
        <v>65DLCD20473-42473</v>
      </c>
      <c r="AE7386">
        <f t="shared" ref="AE7386:AE7428" si="1521">COUNTIF(AD7386,AD:AD)</f>
        <v>1</v>
      </c>
    </row>
    <row r="7387" spans="1:31" x14ac:dyDescent="0.25">
      <c r="A7387" s="436" t="str">
        <f t="shared" si="1509"/>
        <v>DC1CB12-DL-27</v>
      </c>
      <c r="B7387" s="436">
        <f>COUNTIF(AC$4:AC7387,AC7387)</f>
        <v>27</v>
      </c>
      <c r="C7387" s="436" t="str">
        <f t="shared" si="1510"/>
        <v>DC1CB12-DL</v>
      </c>
      <c r="D7387" s="436">
        <f>VLOOKUP(C7387,'LICH THI'!C:AA,12,0)</f>
        <v>28</v>
      </c>
      <c r="E7387" s="436">
        <f>VLOOKUP(C7387,'LICH THI'!C:AA,13,0)</f>
        <v>28</v>
      </c>
      <c r="F7387" s="436">
        <f t="shared" si="1511"/>
        <v>28</v>
      </c>
      <c r="G7387" s="436">
        <f>VLOOKUP(C7387,'LICH THI'!C:AA,14,0)</f>
        <v>1</v>
      </c>
      <c r="H7387" s="436">
        <f t="shared" si="1512"/>
        <v>1</v>
      </c>
      <c r="I7387" s="436" t="str">
        <f t="shared" si="1513"/>
        <v xml:space="preserve">Nguyễn Văn Quang </v>
      </c>
      <c r="J7387" s="436"/>
      <c r="K7387" s="436">
        <f t="shared" si="1514"/>
        <v>1</v>
      </c>
      <c r="L7387" s="436" t="str">
        <f t="shared" si="1515"/>
        <v>DC1CB12-DL-1</v>
      </c>
      <c r="M7387" s="436">
        <f t="shared" si="1516"/>
        <v>12</v>
      </c>
      <c r="N7387" s="437">
        <f t="shared" si="1517"/>
        <v>16</v>
      </c>
      <c r="O7387" s="437"/>
      <c r="P7387" s="430" t="str">
        <f t="shared" si="1518"/>
        <v/>
      </c>
      <c r="T7387" s="526" t="s">
        <v>8177</v>
      </c>
      <c r="U7387" s="527">
        <v>3</v>
      </c>
      <c r="V7387" s="528" t="s">
        <v>8155</v>
      </c>
      <c r="W7387" s="529" t="s">
        <v>8112</v>
      </c>
      <c r="X7387" s="530"/>
      <c r="Y7387" s="531" t="s">
        <v>8111</v>
      </c>
      <c r="Z7387" s="532" t="s">
        <v>6899</v>
      </c>
      <c r="AA7387" s="531" t="s">
        <v>4904</v>
      </c>
      <c r="AB7387" s="399" t="str">
        <f t="shared" si="1519"/>
        <v>DC1CB12</v>
      </c>
      <c r="AC7387" s="399" t="str">
        <f t="shared" si="1520"/>
        <v>DC1CB12-DL</v>
      </c>
      <c r="AD7387" t="str">
        <f>Y7387&amp;"-"&amp;VLOOKUP(AC7387,'LICH THI'!C:AA,9,0)</f>
        <v>65DLCD20617-42473</v>
      </c>
      <c r="AE7387">
        <f t="shared" si="1521"/>
        <v>1</v>
      </c>
    </row>
    <row r="7388" spans="1:31" x14ac:dyDescent="0.25">
      <c r="A7388" s="436" t="str">
        <f t="shared" si="1509"/>
        <v>DC1CB12-DL-28</v>
      </c>
      <c r="B7388" s="436">
        <f>COUNTIF(AC$4:AC7388,AC7388)</f>
        <v>28</v>
      </c>
      <c r="C7388" s="436" t="str">
        <f t="shared" si="1510"/>
        <v>DC1CB12-DL</v>
      </c>
      <c r="D7388" s="436">
        <f>VLOOKUP(C7388,'LICH THI'!C:AA,12,0)</f>
        <v>28</v>
      </c>
      <c r="E7388" s="436">
        <f>VLOOKUP(C7388,'LICH THI'!C:AA,13,0)</f>
        <v>28</v>
      </c>
      <c r="F7388" s="436">
        <f t="shared" si="1511"/>
        <v>28</v>
      </c>
      <c r="G7388" s="436">
        <f>VLOOKUP(C7388,'LICH THI'!C:AA,14,0)</f>
        <v>1</v>
      </c>
      <c r="H7388" s="436">
        <f t="shared" si="1512"/>
        <v>1</v>
      </c>
      <c r="I7388" s="436" t="str">
        <f t="shared" si="1513"/>
        <v xml:space="preserve">Vũ Văn tưởng </v>
      </c>
      <c r="J7388" s="436"/>
      <c r="K7388" s="436">
        <f t="shared" si="1514"/>
        <v>1</v>
      </c>
      <c r="L7388" s="436" t="str">
        <f t="shared" si="1515"/>
        <v>DC1CB12-DL-1</v>
      </c>
      <c r="M7388" s="436">
        <f t="shared" si="1516"/>
        <v>12</v>
      </c>
      <c r="N7388" s="437">
        <f t="shared" si="1517"/>
        <v>17</v>
      </c>
      <c r="O7388" s="437"/>
      <c r="P7388" s="430" t="str">
        <f t="shared" si="1518"/>
        <v/>
      </c>
      <c r="T7388" s="526" t="s">
        <v>8177</v>
      </c>
      <c r="U7388" s="527">
        <v>1</v>
      </c>
      <c r="V7388" s="528" t="s">
        <v>8155</v>
      </c>
      <c r="W7388" s="556" t="s">
        <v>8015</v>
      </c>
      <c r="X7388" s="557"/>
      <c r="Y7388" s="549" t="s">
        <v>8014</v>
      </c>
      <c r="Z7388" s="532" t="s">
        <v>6899</v>
      </c>
      <c r="AA7388" s="549" t="s">
        <v>8016</v>
      </c>
      <c r="AB7388" s="399" t="str">
        <f t="shared" si="1519"/>
        <v>DC1CB12</v>
      </c>
      <c r="AC7388" s="399" t="str">
        <f t="shared" si="1520"/>
        <v>DC1CB12-DL</v>
      </c>
      <c r="AD7388" t="str">
        <f>Y7388&amp;"-"&amp;VLOOKUP(AC7388,'LICH THI'!C:AA,9,0)</f>
        <v>65DLCD21076-42473</v>
      </c>
      <c r="AE7388">
        <f t="shared" si="1521"/>
        <v>1</v>
      </c>
    </row>
    <row r="7389" spans="1:31" x14ac:dyDescent="0.25">
      <c r="A7389" s="436" t="str">
        <f t="shared" si="1509"/>
        <v>DC1CB13-DL-1</v>
      </c>
      <c r="B7389" s="436">
        <f>COUNTIF(AC$4:AC7389,AC7389)</f>
        <v>1</v>
      </c>
      <c r="C7389" s="436" t="str">
        <f t="shared" si="1510"/>
        <v>DC1CB13-DL</v>
      </c>
      <c r="D7389" s="436">
        <f>VLOOKUP(C7389,'LICH THI'!C:AA,12,0)</f>
        <v>23</v>
      </c>
      <c r="E7389" s="436">
        <f>VLOOKUP(C7389,'LICH THI'!C:AA,13,0)</f>
        <v>23</v>
      </c>
      <c r="F7389" s="436">
        <f t="shared" si="1511"/>
        <v>23</v>
      </c>
      <c r="G7389" s="436">
        <f>VLOOKUP(C7389,'LICH THI'!C:AA,14,0)</f>
        <v>1</v>
      </c>
      <c r="H7389" s="436">
        <f t="shared" si="1512"/>
        <v>1</v>
      </c>
      <c r="I7389" s="436" t="str">
        <f t="shared" si="1513"/>
        <v xml:space="preserve">Đào Đức thương </v>
      </c>
      <c r="J7389" s="436"/>
      <c r="K7389" s="436">
        <f t="shared" si="1514"/>
        <v>1</v>
      </c>
      <c r="L7389" s="436" t="str">
        <f t="shared" si="1515"/>
        <v>DC1CB13-DL-1</v>
      </c>
      <c r="M7389" s="436">
        <f t="shared" si="1516"/>
        <v>13</v>
      </c>
      <c r="N7389" s="437">
        <f t="shared" si="1517"/>
        <v>12</v>
      </c>
      <c r="O7389" s="437"/>
      <c r="P7389" s="430" t="str">
        <f t="shared" si="1518"/>
        <v/>
      </c>
      <c r="T7389" s="526" t="s">
        <v>8177</v>
      </c>
      <c r="U7389" s="527">
        <v>9</v>
      </c>
      <c r="V7389" s="528" t="s">
        <v>8155</v>
      </c>
      <c r="W7389" s="529" t="s">
        <v>8109</v>
      </c>
      <c r="X7389" s="530"/>
      <c r="Y7389" s="531" t="s">
        <v>8108</v>
      </c>
      <c r="Z7389" s="532" t="s">
        <v>6847</v>
      </c>
      <c r="AA7389" s="531" t="s">
        <v>8110</v>
      </c>
      <c r="AB7389" s="399" t="str">
        <f t="shared" si="1519"/>
        <v>DC1CB13</v>
      </c>
      <c r="AC7389" s="399" t="str">
        <f t="shared" si="1520"/>
        <v>DC1CB13-DL</v>
      </c>
      <c r="AD7389" t="str">
        <f>Y7389&amp;"-"&amp;VLOOKUP(AC7389,'LICH THI'!C:AA,9,0)</f>
        <v>65DLCD20587-42481</v>
      </c>
      <c r="AE7389">
        <f t="shared" si="1521"/>
        <v>1</v>
      </c>
    </row>
    <row r="7390" spans="1:31" x14ac:dyDescent="0.25">
      <c r="A7390" s="436" t="str">
        <f t="shared" si="1509"/>
        <v>DC1CB13-DL-2</v>
      </c>
      <c r="B7390" s="436">
        <f>COUNTIF(AC$4:AC7390,AC7390)</f>
        <v>2</v>
      </c>
      <c r="C7390" s="436" t="str">
        <f t="shared" si="1510"/>
        <v>DC1CB13-DL</v>
      </c>
      <c r="D7390" s="436">
        <f>VLOOKUP(C7390,'LICH THI'!C:AA,12,0)</f>
        <v>23</v>
      </c>
      <c r="E7390" s="436">
        <f>VLOOKUP(C7390,'LICH THI'!C:AA,13,0)</f>
        <v>23</v>
      </c>
      <c r="F7390" s="436">
        <f t="shared" si="1511"/>
        <v>23</v>
      </c>
      <c r="G7390" s="436">
        <f>VLOOKUP(C7390,'LICH THI'!C:AA,14,0)</f>
        <v>1</v>
      </c>
      <c r="H7390" s="436">
        <f t="shared" si="1512"/>
        <v>1</v>
      </c>
      <c r="I7390" s="436" t="str">
        <f t="shared" si="1513"/>
        <v xml:space="preserve">Đặng Hoàng Thanh </v>
      </c>
      <c r="J7390" s="436"/>
      <c r="K7390" s="436">
        <f t="shared" si="1514"/>
        <v>1</v>
      </c>
      <c r="L7390" s="436" t="str">
        <f t="shared" si="1515"/>
        <v>DC1CB13-DL-1</v>
      </c>
      <c r="M7390" s="436">
        <f t="shared" si="1516"/>
        <v>13</v>
      </c>
      <c r="N7390" s="437">
        <f t="shared" si="1517"/>
        <v>13</v>
      </c>
      <c r="O7390" s="437"/>
      <c r="P7390" s="430" t="str">
        <f t="shared" si="1518"/>
        <v/>
      </c>
      <c r="T7390" s="526" t="s">
        <v>8177</v>
      </c>
      <c r="U7390" s="527">
        <v>23</v>
      </c>
      <c r="V7390" s="528" t="s">
        <v>8155</v>
      </c>
      <c r="W7390" s="529" t="s">
        <v>8064</v>
      </c>
      <c r="X7390" s="530"/>
      <c r="Y7390" s="531" t="s">
        <v>8063</v>
      </c>
      <c r="Z7390" s="532" t="s">
        <v>6847</v>
      </c>
      <c r="AA7390" s="531" t="s">
        <v>8065</v>
      </c>
      <c r="AB7390" s="399" t="str">
        <f t="shared" si="1519"/>
        <v>DC1CB13</v>
      </c>
      <c r="AC7390" s="399" t="str">
        <f t="shared" si="1520"/>
        <v>DC1CB13-DL</v>
      </c>
      <c r="AD7390" t="str">
        <f>Y7390&amp;"-"&amp;VLOOKUP(AC7390,'LICH THI'!C:AA,9,0)</f>
        <v>65DLCD20534-42481</v>
      </c>
      <c r="AE7390">
        <f t="shared" si="1521"/>
        <v>1</v>
      </c>
    </row>
    <row r="7391" spans="1:31" x14ac:dyDescent="0.25">
      <c r="A7391" s="436" t="str">
        <f t="shared" si="1509"/>
        <v>DC1CB13-DL-3</v>
      </c>
      <c r="B7391" s="436">
        <f>COUNTIF(AC$4:AC7391,AC7391)</f>
        <v>3</v>
      </c>
      <c r="C7391" s="436" t="str">
        <f t="shared" si="1510"/>
        <v>DC1CB13-DL</v>
      </c>
      <c r="D7391" s="436">
        <f>VLOOKUP(C7391,'LICH THI'!C:AA,12,0)</f>
        <v>23</v>
      </c>
      <c r="E7391" s="436">
        <f>VLOOKUP(C7391,'LICH THI'!C:AA,13,0)</f>
        <v>23</v>
      </c>
      <c r="F7391" s="436">
        <f t="shared" si="1511"/>
        <v>23</v>
      </c>
      <c r="G7391" s="436">
        <f>VLOOKUP(C7391,'LICH THI'!C:AA,14,0)</f>
        <v>1</v>
      </c>
      <c r="H7391" s="436">
        <f t="shared" si="1512"/>
        <v>1</v>
      </c>
      <c r="I7391" s="436" t="str">
        <f t="shared" si="1513"/>
        <v xml:space="preserve">Đinh Viết Cường </v>
      </c>
      <c r="J7391" s="436"/>
      <c r="K7391" s="436">
        <f t="shared" si="1514"/>
        <v>1</v>
      </c>
      <c r="L7391" s="436" t="str">
        <f t="shared" si="1515"/>
        <v>DC1CB13-DL-1</v>
      </c>
      <c r="M7391" s="436">
        <f t="shared" si="1516"/>
        <v>13</v>
      </c>
      <c r="N7391" s="437">
        <f t="shared" si="1517"/>
        <v>14</v>
      </c>
      <c r="O7391" s="437"/>
      <c r="P7391" s="430" t="str">
        <f t="shared" si="1518"/>
        <v/>
      </c>
      <c r="T7391" s="526" t="s">
        <v>8177</v>
      </c>
      <c r="U7391" s="527">
        <v>8</v>
      </c>
      <c r="V7391" s="528" t="s">
        <v>8155</v>
      </c>
      <c r="W7391" s="529" t="s">
        <v>8030</v>
      </c>
      <c r="X7391" s="530"/>
      <c r="Y7391" s="528" t="s">
        <v>8029</v>
      </c>
      <c r="Z7391" s="532" t="s">
        <v>6847</v>
      </c>
      <c r="AA7391" s="528" t="s">
        <v>8031</v>
      </c>
      <c r="AB7391" s="399" t="str">
        <f t="shared" si="1519"/>
        <v>DC1CB13</v>
      </c>
      <c r="AC7391" s="399" t="str">
        <f t="shared" si="1520"/>
        <v>DC1CB13-DL</v>
      </c>
      <c r="AD7391" t="str">
        <f>Y7391&amp;"-"&amp;VLOOKUP(AC7391,'LICH THI'!C:AA,9,0)</f>
        <v>65DLCD20557-42481</v>
      </c>
      <c r="AE7391">
        <f t="shared" si="1521"/>
        <v>1</v>
      </c>
    </row>
    <row r="7392" spans="1:31" x14ac:dyDescent="0.25">
      <c r="A7392" s="436" t="str">
        <f t="shared" si="1509"/>
        <v>DC1CB13-DL-4</v>
      </c>
      <c r="B7392" s="436">
        <f>COUNTIF(AC$4:AC7392,AC7392)</f>
        <v>4</v>
      </c>
      <c r="C7392" s="436" t="str">
        <f t="shared" si="1510"/>
        <v>DC1CB13-DL</v>
      </c>
      <c r="D7392" s="436">
        <f>VLOOKUP(C7392,'LICH THI'!C:AA,12,0)</f>
        <v>23</v>
      </c>
      <c r="E7392" s="436">
        <f>VLOOKUP(C7392,'LICH THI'!C:AA,13,0)</f>
        <v>23</v>
      </c>
      <c r="F7392" s="436">
        <f t="shared" si="1511"/>
        <v>23</v>
      </c>
      <c r="G7392" s="436">
        <f>VLOOKUP(C7392,'LICH THI'!C:AA,14,0)</f>
        <v>1</v>
      </c>
      <c r="H7392" s="436">
        <f t="shared" si="1512"/>
        <v>1</v>
      </c>
      <c r="I7392" s="436" t="str">
        <f t="shared" si="1513"/>
        <v xml:space="preserve">Đỗ Trọng Hiếu </v>
      </c>
      <c r="J7392" s="436"/>
      <c r="K7392" s="436">
        <f t="shared" si="1514"/>
        <v>1</v>
      </c>
      <c r="L7392" s="436" t="str">
        <f t="shared" si="1515"/>
        <v>DC1CB13-DL-1</v>
      </c>
      <c r="M7392" s="436">
        <f t="shared" si="1516"/>
        <v>13</v>
      </c>
      <c r="N7392" s="437">
        <f t="shared" si="1517"/>
        <v>15</v>
      </c>
      <c r="O7392" s="437"/>
      <c r="P7392" s="430" t="str">
        <f t="shared" si="1518"/>
        <v/>
      </c>
      <c r="T7392" s="526" t="s">
        <v>8177</v>
      </c>
      <c r="U7392" s="527">
        <v>15</v>
      </c>
      <c r="V7392" s="528" t="s">
        <v>8155</v>
      </c>
      <c r="W7392" s="533" t="s">
        <v>8050</v>
      </c>
      <c r="X7392" s="533"/>
      <c r="Y7392" s="528" t="s">
        <v>8049</v>
      </c>
      <c r="Z7392" s="532" t="s">
        <v>6847</v>
      </c>
      <c r="AA7392" s="528" t="s">
        <v>8051</v>
      </c>
      <c r="AB7392" s="399" t="str">
        <f t="shared" si="1519"/>
        <v>DC1CB13</v>
      </c>
      <c r="AC7392" s="399" t="str">
        <f t="shared" si="1520"/>
        <v>DC1CB13-DL</v>
      </c>
      <c r="AD7392" t="str">
        <f>Y7392&amp;"-"&amp;VLOOKUP(AC7392,'LICH THI'!C:AA,9,0)</f>
        <v>65DLCD20629-42481</v>
      </c>
      <c r="AE7392">
        <f t="shared" si="1521"/>
        <v>1</v>
      </c>
    </row>
    <row r="7393" spans="1:31" x14ac:dyDescent="0.25">
      <c r="A7393" s="436" t="str">
        <f t="shared" si="1509"/>
        <v>DC1CB13-DL-5</v>
      </c>
      <c r="B7393" s="436">
        <f>COUNTIF(AC$4:AC7393,AC7393)</f>
        <v>5</v>
      </c>
      <c r="C7393" s="436" t="str">
        <f t="shared" si="1510"/>
        <v>DC1CB13-DL</v>
      </c>
      <c r="D7393" s="436">
        <f>VLOOKUP(C7393,'LICH THI'!C:AA,12,0)</f>
        <v>23</v>
      </c>
      <c r="E7393" s="436">
        <f>VLOOKUP(C7393,'LICH THI'!C:AA,13,0)</f>
        <v>23</v>
      </c>
      <c r="F7393" s="436">
        <f t="shared" si="1511"/>
        <v>23</v>
      </c>
      <c r="G7393" s="436">
        <f>VLOOKUP(C7393,'LICH THI'!C:AA,14,0)</f>
        <v>1</v>
      </c>
      <c r="H7393" s="436">
        <f t="shared" si="1512"/>
        <v>1</v>
      </c>
      <c r="I7393" s="436" t="str">
        <f t="shared" si="1513"/>
        <v xml:space="preserve">Hoàng Văn Hội </v>
      </c>
      <c r="J7393" s="436"/>
      <c r="K7393" s="436">
        <f t="shared" si="1514"/>
        <v>1</v>
      </c>
      <c r="L7393" s="436" t="str">
        <f t="shared" si="1515"/>
        <v>DC1CB13-DL-1</v>
      </c>
      <c r="M7393" s="436">
        <f t="shared" si="1516"/>
        <v>13</v>
      </c>
      <c r="N7393" s="437">
        <f t="shared" si="1517"/>
        <v>16</v>
      </c>
      <c r="O7393" s="437"/>
      <c r="P7393" s="430" t="str">
        <f t="shared" si="1518"/>
        <v/>
      </c>
      <c r="T7393" s="526" t="s">
        <v>8177</v>
      </c>
      <c r="U7393" s="527">
        <v>7</v>
      </c>
      <c r="V7393" s="528" t="s">
        <v>8155</v>
      </c>
      <c r="W7393" s="529" t="s">
        <v>8078</v>
      </c>
      <c r="X7393" s="530"/>
      <c r="Y7393" s="531" t="s">
        <v>8077</v>
      </c>
      <c r="Z7393" s="532" t="s">
        <v>6847</v>
      </c>
      <c r="AA7393" s="531" t="s">
        <v>8079</v>
      </c>
      <c r="AB7393" s="399" t="str">
        <f t="shared" si="1519"/>
        <v>DC1CB13</v>
      </c>
      <c r="AC7393" s="399" t="str">
        <f t="shared" si="1520"/>
        <v>DC1CB13-DL</v>
      </c>
      <c r="AD7393" t="str">
        <f>Y7393&amp;"-"&amp;VLOOKUP(AC7393,'LICH THI'!C:AA,9,0)</f>
        <v>65DLCD20684-42481</v>
      </c>
      <c r="AE7393">
        <f t="shared" si="1521"/>
        <v>1</v>
      </c>
    </row>
    <row r="7394" spans="1:31" x14ac:dyDescent="0.25">
      <c r="A7394" s="436" t="str">
        <f t="shared" si="1509"/>
        <v>DC1CB13-DL-6</v>
      </c>
      <c r="B7394" s="436">
        <f>COUNTIF(AC$4:AC7394,AC7394)</f>
        <v>6</v>
      </c>
      <c r="C7394" s="436" t="str">
        <f t="shared" si="1510"/>
        <v>DC1CB13-DL</v>
      </c>
      <c r="D7394" s="436">
        <f>VLOOKUP(C7394,'LICH THI'!C:AA,12,0)</f>
        <v>23</v>
      </c>
      <c r="E7394" s="436">
        <f>VLOOKUP(C7394,'LICH THI'!C:AA,13,0)</f>
        <v>23</v>
      </c>
      <c r="F7394" s="436">
        <f t="shared" si="1511"/>
        <v>23</v>
      </c>
      <c r="G7394" s="436">
        <f>VLOOKUP(C7394,'LICH THI'!C:AA,14,0)</f>
        <v>1</v>
      </c>
      <c r="H7394" s="436">
        <f t="shared" si="1512"/>
        <v>1</v>
      </c>
      <c r="I7394" s="436" t="str">
        <f t="shared" si="1513"/>
        <v xml:space="preserve">Lê Văn Hữu </v>
      </c>
      <c r="J7394" s="436"/>
      <c r="K7394" s="436">
        <f t="shared" si="1514"/>
        <v>1</v>
      </c>
      <c r="L7394" s="436" t="str">
        <f t="shared" si="1515"/>
        <v>DC1CB13-DL-1</v>
      </c>
      <c r="M7394" s="436">
        <f t="shared" si="1516"/>
        <v>13</v>
      </c>
      <c r="N7394" s="437">
        <f t="shared" si="1517"/>
        <v>17</v>
      </c>
      <c r="O7394" s="437"/>
      <c r="P7394" s="430" t="str">
        <f t="shared" si="1518"/>
        <v/>
      </c>
      <c r="T7394" s="526" t="s">
        <v>8177</v>
      </c>
      <c r="U7394" s="527">
        <v>5</v>
      </c>
      <c r="V7394" s="528" t="s">
        <v>8155</v>
      </c>
      <c r="W7394" s="529" t="s">
        <v>8024</v>
      </c>
      <c r="X7394" s="530"/>
      <c r="Y7394" s="531" t="s">
        <v>8023</v>
      </c>
      <c r="Z7394" s="532" t="s">
        <v>6847</v>
      </c>
      <c r="AA7394" s="531" t="s">
        <v>8025</v>
      </c>
      <c r="AB7394" s="399" t="str">
        <f t="shared" si="1519"/>
        <v>DC1CB13</v>
      </c>
      <c r="AC7394" s="399" t="str">
        <f t="shared" si="1520"/>
        <v>DC1CB13-DL</v>
      </c>
      <c r="AD7394" t="str">
        <f>Y7394&amp;"-"&amp;VLOOKUP(AC7394,'LICH THI'!C:AA,9,0)</f>
        <v>65DLCD20616-42481</v>
      </c>
      <c r="AE7394">
        <f t="shared" si="1521"/>
        <v>1</v>
      </c>
    </row>
    <row r="7395" spans="1:31" x14ac:dyDescent="0.25">
      <c r="A7395" s="436" t="str">
        <f t="shared" si="1509"/>
        <v>DC1CB13-DL-7</v>
      </c>
      <c r="B7395" s="436">
        <f>COUNTIF(AC$4:AC7395,AC7395)</f>
        <v>7</v>
      </c>
      <c r="C7395" s="436" t="str">
        <f t="shared" si="1510"/>
        <v>DC1CB13-DL</v>
      </c>
      <c r="D7395" s="436">
        <f>VLOOKUP(C7395,'LICH THI'!C:AA,12,0)</f>
        <v>23</v>
      </c>
      <c r="E7395" s="436">
        <f>VLOOKUP(C7395,'LICH THI'!C:AA,13,0)</f>
        <v>23</v>
      </c>
      <c r="F7395" s="436">
        <f t="shared" si="1511"/>
        <v>23</v>
      </c>
      <c r="G7395" s="436">
        <f>VLOOKUP(C7395,'LICH THI'!C:AA,14,0)</f>
        <v>1</v>
      </c>
      <c r="H7395" s="436">
        <f t="shared" si="1512"/>
        <v>1</v>
      </c>
      <c r="I7395" s="436" t="str">
        <f t="shared" si="1513"/>
        <v xml:space="preserve">Lê Văn Quý </v>
      </c>
      <c r="J7395" s="436"/>
      <c r="K7395" s="436">
        <f t="shared" si="1514"/>
        <v>1</v>
      </c>
      <c r="L7395" s="436" t="str">
        <f t="shared" si="1515"/>
        <v>DC1CB13-DL-1</v>
      </c>
      <c r="M7395" s="436">
        <f t="shared" si="1516"/>
        <v>13</v>
      </c>
      <c r="N7395" s="437">
        <f t="shared" si="1517"/>
        <v>18</v>
      </c>
      <c r="O7395" s="437"/>
      <c r="P7395" s="430" t="str">
        <f t="shared" si="1518"/>
        <v/>
      </c>
      <c r="T7395" s="526" t="s">
        <v>8177</v>
      </c>
      <c r="U7395" s="527">
        <v>12</v>
      </c>
      <c r="V7395" s="528" t="s">
        <v>8155</v>
      </c>
      <c r="W7395" s="536" t="s">
        <v>8084</v>
      </c>
      <c r="X7395" s="537"/>
      <c r="Y7395" s="549" t="s">
        <v>8083</v>
      </c>
      <c r="Z7395" s="532" t="s">
        <v>6847</v>
      </c>
      <c r="AA7395" s="549" t="s">
        <v>8085</v>
      </c>
      <c r="AB7395" s="399" t="str">
        <f t="shared" si="1519"/>
        <v>DC1CB13</v>
      </c>
      <c r="AC7395" s="399" t="str">
        <f t="shared" si="1520"/>
        <v>DC1CB13-DL</v>
      </c>
      <c r="AD7395" t="str">
        <f>Y7395&amp;"-"&amp;VLOOKUP(AC7395,'LICH THI'!C:AA,9,0)</f>
        <v>65DLCD20584-42481</v>
      </c>
      <c r="AE7395">
        <f t="shared" si="1521"/>
        <v>1</v>
      </c>
    </row>
    <row r="7396" spans="1:31" x14ac:dyDescent="0.25">
      <c r="A7396" s="436" t="str">
        <f t="shared" si="1509"/>
        <v>DC1CB13-DL-8</v>
      </c>
      <c r="B7396" s="436">
        <f>COUNTIF(AC$4:AC7396,AC7396)</f>
        <v>8</v>
      </c>
      <c r="C7396" s="436" t="str">
        <f t="shared" si="1510"/>
        <v>DC1CB13-DL</v>
      </c>
      <c r="D7396" s="436">
        <f>VLOOKUP(C7396,'LICH THI'!C:AA,12,0)</f>
        <v>23</v>
      </c>
      <c r="E7396" s="436">
        <f>VLOOKUP(C7396,'LICH THI'!C:AA,13,0)</f>
        <v>23</v>
      </c>
      <c r="F7396" s="436">
        <f t="shared" si="1511"/>
        <v>23</v>
      </c>
      <c r="G7396" s="436">
        <f>VLOOKUP(C7396,'LICH THI'!C:AA,14,0)</f>
        <v>1</v>
      </c>
      <c r="H7396" s="436">
        <f t="shared" si="1512"/>
        <v>1</v>
      </c>
      <c r="I7396" s="436" t="str">
        <f t="shared" si="1513"/>
        <v xml:space="preserve">Mai Hùng Anh </v>
      </c>
      <c r="J7396" s="436"/>
      <c r="K7396" s="436">
        <f t="shared" si="1514"/>
        <v>1</v>
      </c>
      <c r="L7396" s="436" t="str">
        <f t="shared" si="1515"/>
        <v>DC1CB13-DL-1</v>
      </c>
      <c r="M7396" s="436">
        <f t="shared" si="1516"/>
        <v>13</v>
      </c>
      <c r="N7396" s="437">
        <f t="shared" si="1517"/>
        <v>19</v>
      </c>
      <c r="O7396" s="437"/>
      <c r="P7396" s="430" t="str">
        <f t="shared" si="1518"/>
        <v/>
      </c>
      <c r="T7396" s="526" t="s">
        <v>8177</v>
      </c>
      <c r="U7396" s="527">
        <v>16</v>
      </c>
      <c r="V7396" s="528" t="s">
        <v>8155</v>
      </c>
      <c r="W7396" s="529" t="s">
        <v>8053</v>
      </c>
      <c r="X7396" s="530"/>
      <c r="Y7396" s="528" t="s">
        <v>8052</v>
      </c>
      <c r="Z7396" s="532" t="s">
        <v>6847</v>
      </c>
      <c r="AA7396" s="528" t="s">
        <v>4798</v>
      </c>
      <c r="AB7396" s="399" t="str">
        <f t="shared" si="1519"/>
        <v>DC1CB13</v>
      </c>
      <c r="AC7396" s="399" t="str">
        <f t="shared" si="1520"/>
        <v>DC1CB13-DL</v>
      </c>
      <c r="AD7396" t="str">
        <f>Y7396&amp;"-"&amp;VLOOKUP(AC7396,'LICH THI'!C:AA,9,0)</f>
        <v>65DLCD20511-42481</v>
      </c>
      <c r="AE7396">
        <f t="shared" si="1521"/>
        <v>1</v>
      </c>
    </row>
    <row r="7397" spans="1:31" x14ac:dyDescent="0.25">
      <c r="A7397" s="436" t="str">
        <f t="shared" si="1509"/>
        <v>DC1CB13-DL-9</v>
      </c>
      <c r="B7397" s="436">
        <f>COUNTIF(AC$4:AC7397,AC7397)</f>
        <v>9</v>
      </c>
      <c r="C7397" s="436" t="str">
        <f t="shared" si="1510"/>
        <v>DC1CB13-DL</v>
      </c>
      <c r="D7397" s="436">
        <f>VLOOKUP(C7397,'LICH THI'!C:AA,12,0)</f>
        <v>23</v>
      </c>
      <c r="E7397" s="436">
        <f>VLOOKUP(C7397,'LICH THI'!C:AA,13,0)</f>
        <v>23</v>
      </c>
      <c r="F7397" s="436">
        <f t="shared" si="1511"/>
        <v>23</v>
      </c>
      <c r="G7397" s="436">
        <f>VLOOKUP(C7397,'LICH THI'!C:AA,14,0)</f>
        <v>1</v>
      </c>
      <c r="H7397" s="436">
        <f t="shared" si="1512"/>
        <v>1</v>
      </c>
      <c r="I7397" s="436" t="str">
        <f t="shared" si="1513"/>
        <v xml:space="preserve">Nguyễn Gia Hiếu </v>
      </c>
      <c r="J7397" s="436"/>
      <c r="K7397" s="436">
        <f t="shared" si="1514"/>
        <v>1</v>
      </c>
      <c r="L7397" s="436" t="str">
        <f t="shared" si="1515"/>
        <v>DC1CB13-DL-1</v>
      </c>
      <c r="M7397" s="436">
        <f t="shared" si="1516"/>
        <v>13</v>
      </c>
      <c r="N7397" s="437">
        <f t="shared" si="1517"/>
        <v>20</v>
      </c>
      <c r="O7397" s="437"/>
      <c r="P7397" s="430" t="str">
        <f t="shared" si="1518"/>
        <v/>
      </c>
      <c r="T7397" s="526" t="s">
        <v>8177</v>
      </c>
      <c r="U7397" s="527">
        <v>14</v>
      </c>
      <c r="V7397" s="528" t="s">
        <v>8155</v>
      </c>
      <c r="W7397" s="529" t="s">
        <v>8114</v>
      </c>
      <c r="X7397" s="530"/>
      <c r="Y7397" s="528" t="s">
        <v>8113</v>
      </c>
      <c r="Z7397" s="532" t="s">
        <v>6847</v>
      </c>
      <c r="AA7397" s="528" t="s">
        <v>6749</v>
      </c>
      <c r="AB7397" s="399" t="str">
        <f t="shared" si="1519"/>
        <v>DC1CB13</v>
      </c>
      <c r="AC7397" s="399" t="str">
        <f t="shared" si="1520"/>
        <v>DC1CB13-DL</v>
      </c>
      <c r="AD7397" t="str">
        <f>Y7397&amp;"-"&amp;VLOOKUP(AC7397,'LICH THI'!C:AA,9,0)</f>
        <v>65DLCD20515-42481</v>
      </c>
      <c r="AE7397">
        <f t="shared" si="1521"/>
        <v>1</v>
      </c>
    </row>
    <row r="7398" spans="1:31" x14ac:dyDescent="0.25">
      <c r="A7398" s="436" t="str">
        <f t="shared" si="1509"/>
        <v>DC1CB13-DL-10</v>
      </c>
      <c r="B7398" s="436">
        <f>COUNTIF(AC$4:AC7398,AC7398)</f>
        <v>10</v>
      </c>
      <c r="C7398" s="436" t="str">
        <f t="shared" si="1510"/>
        <v>DC1CB13-DL</v>
      </c>
      <c r="D7398" s="436">
        <f>VLOOKUP(C7398,'LICH THI'!C:AA,12,0)</f>
        <v>23</v>
      </c>
      <c r="E7398" s="436">
        <f>VLOOKUP(C7398,'LICH THI'!C:AA,13,0)</f>
        <v>23</v>
      </c>
      <c r="F7398" s="436">
        <f t="shared" si="1511"/>
        <v>23</v>
      </c>
      <c r="G7398" s="436">
        <f>VLOOKUP(C7398,'LICH THI'!C:AA,14,0)</f>
        <v>1</v>
      </c>
      <c r="H7398" s="436">
        <f t="shared" si="1512"/>
        <v>1</v>
      </c>
      <c r="I7398" s="436" t="str">
        <f t="shared" si="1513"/>
        <v xml:space="preserve">Nguyễn Trọng Hồ </v>
      </c>
      <c r="J7398" s="436"/>
      <c r="K7398" s="436">
        <f t="shared" si="1514"/>
        <v>1</v>
      </c>
      <c r="L7398" s="436" t="str">
        <f t="shared" si="1515"/>
        <v>DC1CB13-DL-1</v>
      </c>
      <c r="M7398" s="436">
        <f t="shared" si="1516"/>
        <v>13</v>
      </c>
      <c r="N7398" s="437">
        <f t="shared" si="1517"/>
        <v>21</v>
      </c>
      <c r="O7398" s="437"/>
      <c r="P7398" s="430" t="str">
        <f t="shared" si="1518"/>
        <v/>
      </c>
      <c r="T7398" s="526" t="s">
        <v>8177</v>
      </c>
      <c r="U7398" s="527">
        <v>10</v>
      </c>
      <c r="V7398" s="528" t="s">
        <v>8155</v>
      </c>
      <c r="W7398" s="529" t="s">
        <v>8044</v>
      </c>
      <c r="X7398" s="530"/>
      <c r="Y7398" s="531" t="s">
        <v>8043</v>
      </c>
      <c r="Z7398" s="532" t="s">
        <v>6847</v>
      </c>
      <c r="AA7398" s="531" t="s">
        <v>8045</v>
      </c>
      <c r="AB7398" s="399" t="str">
        <f t="shared" si="1519"/>
        <v>DC1CB13</v>
      </c>
      <c r="AC7398" s="399" t="str">
        <f t="shared" si="1520"/>
        <v>DC1CB13-DL</v>
      </c>
      <c r="AD7398" t="str">
        <f>Y7398&amp;"-"&amp;VLOOKUP(AC7398,'LICH THI'!C:AA,9,0)</f>
        <v>65DLCD20497-42481</v>
      </c>
      <c r="AE7398">
        <f t="shared" si="1521"/>
        <v>1</v>
      </c>
    </row>
    <row r="7399" spans="1:31" x14ac:dyDescent="0.25">
      <c r="A7399" s="436" t="str">
        <f t="shared" si="1509"/>
        <v>DC1CB13-DL-11</v>
      </c>
      <c r="B7399" s="436">
        <f>COUNTIF(AC$4:AC7399,AC7399)</f>
        <v>11</v>
      </c>
      <c r="C7399" s="436" t="str">
        <f t="shared" si="1510"/>
        <v>DC1CB13-DL</v>
      </c>
      <c r="D7399" s="436">
        <f>VLOOKUP(C7399,'LICH THI'!C:AA,12,0)</f>
        <v>23</v>
      </c>
      <c r="E7399" s="436">
        <f>VLOOKUP(C7399,'LICH THI'!C:AA,13,0)</f>
        <v>23</v>
      </c>
      <c r="F7399" s="436">
        <f t="shared" si="1511"/>
        <v>23</v>
      </c>
      <c r="G7399" s="436">
        <f>VLOOKUP(C7399,'LICH THI'!C:AA,14,0)</f>
        <v>1</v>
      </c>
      <c r="H7399" s="436">
        <f t="shared" si="1512"/>
        <v>1</v>
      </c>
      <c r="I7399" s="436" t="str">
        <f t="shared" si="1513"/>
        <v xml:space="preserve">Nguyễn trọng Vĩnh </v>
      </c>
      <c r="J7399" s="436"/>
      <c r="K7399" s="436">
        <f t="shared" si="1514"/>
        <v>1</v>
      </c>
      <c r="L7399" s="436" t="str">
        <f t="shared" si="1515"/>
        <v>DC1CB13-DL-1</v>
      </c>
      <c r="M7399" s="436">
        <f t="shared" si="1516"/>
        <v>13</v>
      </c>
      <c r="N7399" s="437">
        <f t="shared" si="1517"/>
        <v>22</v>
      </c>
      <c r="O7399" s="437"/>
      <c r="P7399" s="430" t="str">
        <f t="shared" si="1518"/>
        <v/>
      </c>
      <c r="T7399" s="526" t="s">
        <v>8177</v>
      </c>
      <c r="U7399" s="527">
        <v>24</v>
      </c>
      <c r="V7399" s="528" t="s">
        <v>8155</v>
      </c>
      <c r="W7399" s="529" t="s">
        <v>8124</v>
      </c>
      <c r="X7399" s="530"/>
      <c r="Y7399" s="531" t="s">
        <v>8123</v>
      </c>
      <c r="Z7399" s="532" t="s">
        <v>6847</v>
      </c>
      <c r="AA7399" s="531" t="s">
        <v>8125</v>
      </c>
      <c r="AB7399" s="399" t="str">
        <f t="shared" si="1519"/>
        <v>DC1CB13</v>
      </c>
      <c r="AC7399" s="399" t="str">
        <f t="shared" si="1520"/>
        <v>DC1CB13-DL</v>
      </c>
      <c r="AD7399" t="str">
        <f>Y7399&amp;"-"&amp;VLOOKUP(AC7399,'LICH THI'!C:AA,9,0)</f>
        <v>65DLCD20526-42481</v>
      </c>
      <c r="AE7399">
        <f t="shared" si="1521"/>
        <v>1</v>
      </c>
    </row>
    <row r="7400" spans="1:31" x14ac:dyDescent="0.25">
      <c r="A7400" s="436" t="str">
        <f t="shared" si="1509"/>
        <v>DC1CB13-DL-12</v>
      </c>
      <c r="B7400" s="436">
        <f>COUNTIF(AC$4:AC7400,AC7400)</f>
        <v>12</v>
      </c>
      <c r="C7400" s="436" t="str">
        <f t="shared" si="1510"/>
        <v>DC1CB13-DL</v>
      </c>
      <c r="D7400" s="436">
        <f>VLOOKUP(C7400,'LICH THI'!C:AA,12,0)</f>
        <v>23</v>
      </c>
      <c r="E7400" s="436">
        <f>VLOOKUP(C7400,'LICH THI'!C:AA,13,0)</f>
        <v>23</v>
      </c>
      <c r="F7400" s="436">
        <f t="shared" si="1511"/>
        <v>23</v>
      </c>
      <c r="G7400" s="436">
        <f>VLOOKUP(C7400,'LICH THI'!C:AA,14,0)</f>
        <v>1</v>
      </c>
      <c r="H7400" s="436">
        <f t="shared" si="1512"/>
        <v>1</v>
      </c>
      <c r="I7400" s="436" t="str">
        <f t="shared" si="1513"/>
        <v xml:space="preserve">Nguyễn Văn Nên </v>
      </c>
      <c r="J7400" s="436"/>
      <c r="K7400" s="436">
        <f t="shared" si="1514"/>
        <v>1</v>
      </c>
      <c r="L7400" s="436" t="str">
        <f t="shared" si="1515"/>
        <v>DC1CB13-DL-1</v>
      </c>
      <c r="M7400" s="436">
        <f t="shared" si="1516"/>
        <v>13</v>
      </c>
      <c r="N7400" s="437">
        <f t="shared" si="1517"/>
        <v>23</v>
      </c>
      <c r="O7400" s="437"/>
      <c r="P7400" s="430" t="str">
        <f t="shared" si="1518"/>
        <v/>
      </c>
      <c r="T7400" s="526" t="s">
        <v>8177</v>
      </c>
      <c r="U7400" s="527">
        <v>3</v>
      </c>
      <c r="V7400" s="528" t="s">
        <v>8155</v>
      </c>
      <c r="W7400" s="529" t="s">
        <v>8018</v>
      </c>
      <c r="X7400" s="530"/>
      <c r="Y7400" s="531" t="s">
        <v>8017</v>
      </c>
      <c r="Z7400" s="532" t="s">
        <v>6847</v>
      </c>
      <c r="AA7400" s="531" t="s">
        <v>8019</v>
      </c>
      <c r="AB7400" s="399" t="str">
        <f t="shared" si="1519"/>
        <v>DC1CB13</v>
      </c>
      <c r="AC7400" s="399" t="str">
        <f t="shared" si="1520"/>
        <v>DC1CB13-DL</v>
      </c>
      <c r="AD7400" t="str">
        <f>Y7400&amp;"-"&amp;VLOOKUP(AC7400,'LICH THI'!C:AA,9,0)</f>
        <v>65DLCD21163-42481</v>
      </c>
      <c r="AE7400">
        <f t="shared" si="1521"/>
        <v>1</v>
      </c>
    </row>
    <row r="7401" spans="1:31" x14ac:dyDescent="0.25">
      <c r="A7401" s="436" t="str">
        <f t="shared" si="1509"/>
        <v>DC1CB13-DL-13</v>
      </c>
      <c r="B7401" s="436">
        <f>COUNTIF(AC$4:AC7401,AC7401)</f>
        <v>13</v>
      </c>
      <c r="C7401" s="436" t="str">
        <f t="shared" si="1510"/>
        <v>DC1CB13-DL</v>
      </c>
      <c r="D7401" s="436">
        <f>VLOOKUP(C7401,'LICH THI'!C:AA,12,0)</f>
        <v>23</v>
      </c>
      <c r="E7401" s="436">
        <f>VLOOKUP(C7401,'LICH THI'!C:AA,13,0)</f>
        <v>23</v>
      </c>
      <c r="F7401" s="436">
        <f t="shared" si="1511"/>
        <v>23</v>
      </c>
      <c r="G7401" s="436">
        <f>VLOOKUP(C7401,'LICH THI'!C:AA,14,0)</f>
        <v>1</v>
      </c>
      <c r="H7401" s="436">
        <f t="shared" si="1512"/>
        <v>1</v>
      </c>
      <c r="I7401" s="436" t="str">
        <f t="shared" si="1513"/>
        <v xml:space="preserve">Nguyễn Văn Phú </v>
      </c>
      <c r="J7401" s="436"/>
      <c r="K7401" s="436">
        <f t="shared" si="1514"/>
        <v>1</v>
      </c>
      <c r="L7401" s="436" t="str">
        <f t="shared" si="1515"/>
        <v>DC1CB13-DL-1</v>
      </c>
      <c r="M7401" s="436">
        <f t="shared" si="1516"/>
        <v>13</v>
      </c>
      <c r="N7401" s="437">
        <f t="shared" si="1517"/>
        <v>1</v>
      </c>
      <c r="O7401" s="437"/>
      <c r="P7401" s="430" t="str">
        <f t="shared" si="1518"/>
        <v/>
      </c>
      <c r="T7401" s="526" t="s">
        <v>8177</v>
      </c>
      <c r="U7401" s="527">
        <v>4</v>
      </c>
      <c r="V7401" s="528" t="s">
        <v>8155</v>
      </c>
      <c r="W7401" s="529" t="s">
        <v>8069</v>
      </c>
      <c r="X7401" s="530"/>
      <c r="Y7401" s="531" t="s">
        <v>8068</v>
      </c>
      <c r="Z7401" s="532" t="s">
        <v>6847</v>
      </c>
      <c r="AA7401" s="531" t="s">
        <v>8070</v>
      </c>
      <c r="AB7401" s="399" t="str">
        <f t="shared" si="1519"/>
        <v>DC1CB13</v>
      </c>
      <c r="AC7401" s="399" t="str">
        <f t="shared" si="1520"/>
        <v>DC1CB13-DL</v>
      </c>
      <c r="AD7401" t="str">
        <f>Y7401&amp;"-"&amp;VLOOKUP(AC7401,'LICH THI'!C:AA,9,0)</f>
        <v>65DLCD20480-42481</v>
      </c>
      <c r="AE7401">
        <f t="shared" si="1521"/>
        <v>1</v>
      </c>
    </row>
    <row r="7402" spans="1:31" x14ac:dyDescent="0.25">
      <c r="A7402" s="436" t="str">
        <f t="shared" si="1509"/>
        <v>DC1CB13-DL-14</v>
      </c>
      <c r="B7402" s="436">
        <f>COUNTIF(AC$4:AC7402,AC7402)</f>
        <v>14</v>
      </c>
      <c r="C7402" s="436" t="str">
        <f t="shared" si="1510"/>
        <v>DC1CB13-DL</v>
      </c>
      <c r="D7402" s="436">
        <f>VLOOKUP(C7402,'LICH THI'!C:AA,12,0)</f>
        <v>23</v>
      </c>
      <c r="E7402" s="436">
        <f>VLOOKUP(C7402,'LICH THI'!C:AA,13,0)</f>
        <v>23</v>
      </c>
      <c r="F7402" s="436">
        <f t="shared" si="1511"/>
        <v>23</v>
      </c>
      <c r="G7402" s="436">
        <f>VLOOKUP(C7402,'LICH THI'!C:AA,14,0)</f>
        <v>1</v>
      </c>
      <c r="H7402" s="436">
        <f t="shared" si="1512"/>
        <v>1</v>
      </c>
      <c r="I7402" s="436" t="str">
        <f t="shared" si="1513"/>
        <v xml:space="preserve">Nguyễn Văn Quang </v>
      </c>
      <c r="J7402" s="436"/>
      <c r="K7402" s="436">
        <f t="shared" si="1514"/>
        <v>1</v>
      </c>
      <c r="L7402" s="436" t="str">
        <f t="shared" si="1515"/>
        <v>DC1CB13-DL-1</v>
      </c>
      <c r="M7402" s="436">
        <f t="shared" si="1516"/>
        <v>13</v>
      </c>
      <c r="N7402" s="437">
        <f t="shared" si="1517"/>
        <v>2</v>
      </c>
      <c r="O7402" s="437"/>
      <c r="P7402" s="430" t="str">
        <f t="shared" si="1518"/>
        <v/>
      </c>
      <c r="T7402" s="526" t="s">
        <v>8177</v>
      </c>
      <c r="U7402" s="527">
        <v>13</v>
      </c>
      <c r="V7402" s="528" t="s">
        <v>8155</v>
      </c>
      <c r="W7402" s="533" t="s">
        <v>8112</v>
      </c>
      <c r="X7402" s="533"/>
      <c r="Y7402" s="531" t="s">
        <v>8111</v>
      </c>
      <c r="Z7402" s="532" t="s">
        <v>6847</v>
      </c>
      <c r="AA7402" s="531" t="s">
        <v>4904</v>
      </c>
      <c r="AB7402" s="399" t="str">
        <f t="shared" si="1519"/>
        <v>DC1CB13</v>
      </c>
      <c r="AC7402" s="399" t="str">
        <f t="shared" si="1520"/>
        <v>DC1CB13-DL</v>
      </c>
      <c r="AD7402" t="str">
        <f>Y7402&amp;"-"&amp;VLOOKUP(AC7402,'LICH THI'!C:AA,9,0)</f>
        <v>65DLCD20617-42481</v>
      </c>
      <c r="AE7402">
        <f t="shared" si="1521"/>
        <v>1</v>
      </c>
    </row>
    <row r="7403" spans="1:31" x14ac:dyDescent="0.25">
      <c r="A7403" s="436" t="str">
        <f t="shared" si="1509"/>
        <v>DC1CB13-DL-15</v>
      </c>
      <c r="B7403" s="436">
        <f>COUNTIF(AC$4:AC7403,AC7403)</f>
        <v>15</v>
      </c>
      <c r="C7403" s="436" t="str">
        <f t="shared" si="1510"/>
        <v>DC1CB13-DL</v>
      </c>
      <c r="D7403" s="436">
        <f>VLOOKUP(C7403,'LICH THI'!C:AA,12,0)</f>
        <v>23</v>
      </c>
      <c r="E7403" s="436">
        <f>VLOOKUP(C7403,'LICH THI'!C:AA,13,0)</f>
        <v>23</v>
      </c>
      <c r="F7403" s="436">
        <f t="shared" si="1511"/>
        <v>23</v>
      </c>
      <c r="G7403" s="436">
        <f>VLOOKUP(C7403,'LICH THI'!C:AA,14,0)</f>
        <v>1</v>
      </c>
      <c r="H7403" s="436">
        <f t="shared" si="1512"/>
        <v>1</v>
      </c>
      <c r="I7403" s="436" t="str">
        <f t="shared" si="1513"/>
        <v xml:space="preserve">Nguyễn Văn Vinh </v>
      </c>
      <c r="J7403" s="436"/>
      <c r="K7403" s="436">
        <f t="shared" si="1514"/>
        <v>1</v>
      </c>
      <c r="L7403" s="436" t="str">
        <f t="shared" si="1515"/>
        <v>DC1CB13-DL-1</v>
      </c>
      <c r="M7403" s="436">
        <f t="shared" si="1516"/>
        <v>13</v>
      </c>
      <c r="N7403" s="437">
        <f t="shared" si="1517"/>
        <v>3</v>
      </c>
      <c r="O7403" s="437"/>
      <c r="P7403" s="430" t="str">
        <f t="shared" si="1518"/>
        <v/>
      </c>
      <c r="T7403" s="526" t="s">
        <v>8177</v>
      </c>
      <c r="U7403" s="527">
        <v>18</v>
      </c>
      <c r="V7403" s="528" t="s">
        <v>8155</v>
      </c>
      <c r="W7403" s="534" t="s">
        <v>8119</v>
      </c>
      <c r="X7403" s="535"/>
      <c r="Y7403" s="531" t="s">
        <v>8118</v>
      </c>
      <c r="Z7403" s="532" t="s">
        <v>6847</v>
      </c>
      <c r="AA7403" s="531" t="s">
        <v>3114</v>
      </c>
      <c r="AB7403" s="399" t="str">
        <f t="shared" si="1519"/>
        <v>DC1CB13</v>
      </c>
      <c r="AC7403" s="399" t="str">
        <f t="shared" si="1520"/>
        <v>DC1CB13-DL</v>
      </c>
      <c r="AD7403" t="str">
        <f>Y7403&amp;"-"&amp;VLOOKUP(AC7403,'LICH THI'!C:AA,9,0)</f>
        <v>65DLCD20607-42481</v>
      </c>
      <c r="AE7403">
        <f t="shared" si="1521"/>
        <v>1</v>
      </c>
    </row>
    <row r="7404" spans="1:31" x14ac:dyDescent="0.25">
      <c r="A7404" s="436" t="str">
        <f t="shared" si="1509"/>
        <v>DC1CB13-DL-16</v>
      </c>
      <c r="B7404" s="436">
        <f>COUNTIF(AC$4:AC7404,AC7404)</f>
        <v>16</v>
      </c>
      <c r="C7404" s="436" t="str">
        <f t="shared" si="1510"/>
        <v>DC1CB13-DL</v>
      </c>
      <c r="D7404" s="436">
        <f>VLOOKUP(C7404,'LICH THI'!C:AA,12,0)</f>
        <v>23</v>
      </c>
      <c r="E7404" s="436">
        <f>VLOOKUP(C7404,'LICH THI'!C:AA,13,0)</f>
        <v>23</v>
      </c>
      <c r="F7404" s="436">
        <f t="shared" si="1511"/>
        <v>23</v>
      </c>
      <c r="G7404" s="436">
        <f>VLOOKUP(C7404,'LICH THI'!C:AA,14,0)</f>
        <v>1</v>
      </c>
      <c r="H7404" s="436">
        <f t="shared" si="1512"/>
        <v>1</v>
      </c>
      <c r="I7404" s="436" t="str">
        <f t="shared" si="1513"/>
        <v xml:space="preserve">Nguyễn Văn Ý </v>
      </c>
      <c r="J7404" s="436"/>
      <c r="K7404" s="436">
        <f t="shared" si="1514"/>
        <v>1</v>
      </c>
      <c r="L7404" s="436" t="str">
        <f t="shared" si="1515"/>
        <v>DC1CB13-DL-1</v>
      </c>
      <c r="M7404" s="436">
        <f t="shared" si="1516"/>
        <v>13</v>
      </c>
      <c r="N7404" s="437">
        <f t="shared" si="1517"/>
        <v>4</v>
      </c>
      <c r="O7404" s="437"/>
      <c r="P7404" s="430" t="str">
        <f t="shared" si="1518"/>
        <v/>
      </c>
      <c r="T7404" s="526" t="s">
        <v>8177</v>
      </c>
      <c r="U7404" s="527">
        <v>1</v>
      </c>
      <c r="V7404" s="528" t="s">
        <v>8155</v>
      </c>
      <c r="W7404" s="534" t="s">
        <v>8012</v>
      </c>
      <c r="X7404" s="535"/>
      <c r="Y7404" s="531" t="s">
        <v>8011</v>
      </c>
      <c r="Z7404" s="532" t="s">
        <v>6847</v>
      </c>
      <c r="AA7404" s="531" t="s">
        <v>8013</v>
      </c>
      <c r="AB7404" s="399" t="str">
        <f t="shared" si="1519"/>
        <v>DC1CB13</v>
      </c>
      <c r="AC7404" s="399" t="str">
        <f t="shared" si="1520"/>
        <v>DC1CB13-DL</v>
      </c>
      <c r="AD7404" t="str">
        <f>Y7404&amp;"-"&amp;VLOOKUP(AC7404,'LICH THI'!C:AA,9,0)</f>
        <v>65DLCD21032-42481</v>
      </c>
      <c r="AE7404">
        <f t="shared" si="1521"/>
        <v>1</v>
      </c>
    </row>
    <row r="7405" spans="1:31" x14ac:dyDescent="0.25">
      <c r="A7405" s="436" t="str">
        <f t="shared" si="1509"/>
        <v>DC1CB13-DL-17</v>
      </c>
      <c r="B7405" s="436">
        <f>COUNTIF(AC$4:AC7405,AC7405)</f>
        <v>17</v>
      </c>
      <c r="C7405" s="436" t="str">
        <f t="shared" si="1510"/>
        <v>DC1CB13-DL</v>
      </c>
      <c r="D7405" s="436">
        <f>VLOOKUP(C7405,'LICH THI'!C:AA,12,0)</f>
        <v>23</v>
      </c>
      <c r="E7405" s="436">
        <f>VLOOKUP(C7405,'LICH THI'!C:AA,13,0)</f>
        <v>23</v>
      </c>
      <c r="F7405" s="436">
        <f t="shared" si="1511"/>
        <v>23</v>
      </c>
      <c r="G7405" s="436">
        <f>VLOOKUP(C7405,'LICH THI'!C:AA,14,0)</f>
        <v>1</v>
      </c>
      <c r="H7405" s="436">
        <f t="shared" si="1512"/>
        <v>1</v>
      </c>
      <c r="I7405" s="436" t="str">
        <f t="shared" si="1513"/>
        <v xml:space="preserve">Phạm Ngọc Quý </v>
      </c>
      <c r="J7405" s="436"/>
      <c r="K7405" s="436">
        <f t="shared" si="1514"/>
        <v>1</v>
      </c>
      <c r="L7405" s="436" t="str">
        <f t="shared" si="1515"/>
        <v>DC1CB13-DL-1</v>
      </c>
      <c r="M7405" s="436">
        <f t="shared" si="1516"/>
        <v>13</v>
      </c>
      <c r="N7405" s="437">
        <f t="shared" si="1517"/>
        <v>5</v>
      </c>
      <c r="O7405" s="437"/>
      <c r="P7405" s="430" t="str">
        <f t="shared" si="1518"/>
        <v/>
      </c>
      <c r="T7405" s="526" t="s">
        <v>8177</v>
      </c>
      <c r="U7405" s="527">
        <v>22</v>
      </c>
      <c r="V7405" s="528" t="s">
        <v>8155</v>
      </c>
      <c r="W7405" s="529" t="s">
        <v>8092</v>
      </c>
      <c r="X7405" s="530"/>
      <c r="Y7405" s="531" t="s">
        <v>8091</v>
      </c>
      <c r="Z7405" s="532" t="s">
        <v>6847</v>
      </c>
      <c r="AA7405" s="531" t="s">
        <v>8093</v>
      </c>
      <c r="AB7405" s="399" t="str">
        <f t="shared" si="1519"/>
        <v>DC1CB13</v>
      </c>
      <c r="AC7405" s="399" t="str">
        <f t="shared" si="1520"/>
        <v>DC1CB13-DL</v>
      </c>
      <c r="AD7405" t="str">
        <f>Y7405&amp;"-"&amp;VLOOKUP(AC7405,'LICH THI'!C:AA,9,0)</f>
        <v>65DLCD20636-42481</v>
      </c>
      <c r="AE7405">
        <f t="shared" si="1521"/>
        <v>1</v>
      </c>
    </row>
    <row r="7406" spans="1:31" x14ac:dyDescent="0.25">
      <c r="A7406" s="436" t="str">
        <f t="shared" si="1509"/>
        <v>DC1CB13-DL-18</v>
      </c>
      <c r="B7406" s="436">
        <f>COUNTIF(AC$4:AC7406,AC7406)</f>
        <v>18</v>
      </c>
      <c r="C7406" s="436" t="str">
        <f t="shared" si="1510"/>
        <v>DC1CB13-DL</v>
      </c>
      <c r="D7406" s="436">
        <f>VLOOKUP(C7406,'LICH THI'!C:AA,12,0)</f>
        <v>23</v>
      </c>
      <c r="E7406" s="436">
        <f>VLOOKUP(C7406,'LICH THI'!C:AA,13,0)</f>
        <v>23</v>
      </c>
      <c r="F7406" s="436">
        <f t="shared" si="1511"/>
        <v>23</v>
      </c>
      <c r="G7406" s="436">
        <f>VLOOKUP(C7406,'LICH THI'!C:AA,14,0)</f>
        <v>1</v>
      </c>
      <c r="H7406" s="436">
        <f t="shared" si="1512"/>
        <v>1</v>
      </c>
      <c r="I7406" s="436" t="str">
        <f t="shared" si="1513"/>
        <v xml:space="preserve">Phạm Tuấn Dũng </v>
      </c>
      <c r="J7406" s="436"/>
      <c r="K7406" s="436">
        <f t="shared" si="1514"/>
        <v>1</v>
      </c>
      <c r="L7406" s="436" t="str">
        <f t="shared" si="1515"/>
        <v>DC1CB13-DL-1</v>
      </c>
      <c r="M7406" s="436">
        <f t="shared" si="1516"/>
        <v>13</v>
      </c>
      <c r="N7406" s="437">
        <f t="shared" si="1517"/>
        <v>6</v>
      </c>
      <c r="O7406" s="437"/>
      <c r="P7406" s="430" t="str">
        <f t="shared" si="1518"/>
        <v/>
      </c>
      <c r="T7406" s="526" t="s">
        <v>8177</v>
      </c>
      <c r="U7406" s="527">
        <v>21</v>
      </c>
      <c r="V7406" s="528" t="s">
        <v>8155</v>
      </c>
      <c r="W7406" s="529" t="s">
        <v>8121</v>
      </c>
      <c r="X7406" s="530"/>
      <c r="Y7406" s="528" t="s">
        <v>8120</v>
      </c>
      <c r="Z7406" s="532" t="s">
        <v>6847</v>
      </c>
      <c r="AA7406" s="528" t="s">
        <v>8122</v>
      </c>
      <c r="AB7406" s="399" t="str">
        <f t="shared" si="1519"/>
        <v>DC1CB13</v>
      </c>
      <c r="AC7406" s="399" t="str">
        <f t="shared" si="1520"/>
        <v>DC1CB13-DL</v>
      </c>
      <c r="AD7406" t="str">
        <f>Y7406&amp;"-"&amp;VLOOKUP(AC7406,'LICH THI'!C:AA,9,0)</f>
        <v>65DLCD20755-42481</v>
      </c>
      <c r="AE7406">
        <f t="shared" si="1521"/>
        <v>1</v>
      </c>
    </row>
    <row r="7407" spans="1:31" x14ac:dyDescent="0.25">
      <c r="A7407" s="436" t="str">
        <f t="shared" si="1509"/>
        <v>DC1CB13-DL-19</v>
      </c>
      <c r="B7407" s="436">
        <f>COUNTIF(AC$4:AC7407,AC7407)</f>
        <v>19</v>
      </c>
      <c r="C7407" s="436" t="str">
        <f t="shared" si="1510"/>
        <v>DC1CB13-DL</v>
      </c>
      <c r="D7407" s="436">
        <f>VLOOKUP(C7407,'LICH THI'!C:AA,12,0)</f>
        <v>23</v>
      </c>
      <c r="E7407" s="436">
        <f>VLOOKUP(C7407,'LICH THI'!C:AA,13,0)</f>
        <v>23</v>
      </c>
      <c r="F7407" s="436">
        <f t="shared" si="1511"/>
        <v>23</v>
      </c>
      <c r="G7407" s="436">
        <f>VLOOKUP(C7407,'LICH THI'!C:AA,14,0)</f>
        <v>1</v>
      </c>
      <c r="H7407" s="436">
        <f t="shared" si="1512"/>
        <v>1</v>
      </c>
      <c r="I7407" s="436" t="str">
        <f t="shared" si="1513"/>
        <v xml:space="preserve">Trần Đức Quân </v>
      </c>
      <c r="J7407" s="436"/>
      <c r="K7407" s="436">
        <f t="shared" si="1514"/>
        <v>1</v>
      </c>
      <c r="L7407" s="436" t="str">
        <f t="shared" si="1515"/>
        <v>DC1CB13-DL-1</v>
      </c>
      <c r="M7407" s="436">
        <f t="shared" si="1516"/>
        <v>13</v>
      </c>
      <c r="N7407" s="437">
        <f t="shared" si="1517"/>
        <v>7</v>
      </c>
      <c r="O7407" s="437"/>
      <c r="P7407" s="430" t="str">
        <f t="shared" si="1518"/>
        <v/>
      </c>
      <c r="T7407" s="526" t="s">
        <v>8177</v>
      </c>
      <c r="U7407" s="527">
        <v>6</v>
      </c>
      <c r="V7407" s="528" t="s">
        <v>8155</v>
      </c>
      <c r="W7407" s="529" t="s">
        <v>8072</v>
      </c>
      <c r="X7407" s="530"/>
      <c r="Y7407" s="531" t="s">
        <v>8071</v>
      </c>
      <c r="Z7407" s="532" t="s">
        <v>6847</v>
      </c>
      <c r="AA7407" s="531" t="s">
        <v>7279</v>
      </c>
      <c r="AB7407" s="399" t="str">
        <f t="shared" si="1519"/>
        <v>DC1CB13</v>
      </c>
      <c r="AC7407" s="399" t="str">
        <f t="shared" si="1520"/>
        <v>DC1CB13-DL</v>
      </c>
      <c r="AD7407" t="str">
        <f>Y7407&amp;"-"&amp;VLOOKUP(AC7407,'LICH THI'!C:AA,9,0)</f>
        <v>65DLCD20537-42481</v>
      </c>
      <c r="AE7407">
        <f t="shared" si="1521"/>
        <v>1</v>
      </c>
    </row>
    <row r="7408" spans="1:31" x14ac:dyDescent="0.25">
      <c r="A7408" s="436" t="str">
        <f t="shared" si="1509"/>
        <v>DC1CB13-DL-20</v>
      </c>
      <c r="B7408" s="436">
        <f>COUNTIF(AC$4:AC7408,AC7408)</f>
        <v>20</v>
      </c>
      <c r="C7408" s="436" t="str">
        <f t="shared" si="1510"/>
        <v>DC1CB13-DL</v>
      </c>
      <c r="D7408" s="436">
        <f>VLOOKUP(C7408,'LICH THI'!C:AA,12,0)</f>
        <v>23</v>
      </c>
      <c r="E7408" s="436">
        <f>VLOOKUP(C7408,'LICH THI'!C:AA,13,0)</f>
        <v>23</v>
      </c>
      <c r="F7408" s="436">
        <f t="shared" si="1511"/>
        <v>23</v>
      </c>
      <c r="G7408" s="436">
        <f>VLOOKUP(C7408,'LICH THI'!C:AA,14,0)</f>
        <v>1</v>
      </c>
      <c r="H7408" s="436">
        <f t="shared" si="1512"/>
        <v>1</v>
      </c>
      <c r="I7408" s="436" t="str">
        <f t="shared" si="1513"/>
        <v xml:space="preserve">Trần Huy Hoàng </v>
      </c>
      <c r="J7408" s="436"/>
      <c r="K7408" s="436">
        <f t="shared" si="1514"/>
        <v>1</v>
      </c>
      <c r="L7408" s="436" t="str">
        <f t="shared" si="1515"/>
        <v>DC1CB13-DL-1</v>
      </c>
      <c r="M7408" s="436">
        <f t="shared" si="1516"/>
        <v>13</v>
      </c>
      <c r="N7408" s="437">
        <f t="shared" si="1517"/>
        <v>8</v>
      </c>
      <c r="O7408" s="437"/>
      <c r="P7408" s="430" t="str">
        <f t="shared" si="1518"/>
        <v/>
      </c>
      <c r="T7408" s="526" t="s">
        <v>8177</v>
      </c>
      <c r="U7408" s="527">
        <v>11</v>
      </c>
      <c r="V7408" s="528" t="s">
        <v>8155</v>
      </c>
      <c r="W7408" s="529" t="s">
        <v>8081</v>
      </c>
      <c r="X7408" s="530"/>
      <c r="Y7408" s="531" t="s">
        <v>8080</v>
      </c>
      <c r="Z7408" s="532" t="s">
        <v>6847</v>
      </c>
      <c r="AA7408" s="531" t="s">
        <v>8082</v>
      </c>
      <c r="AB7408" s="399" t="str">
        <f t="shared" si="1519"/>
        <v>DC1CB13</v>
      </c>
      <c r="AC7408" s="399" t="str">
        <f t="shared" si="1520"/>
        <v>DC1CB13-DL</v>
      </c>
      <c r="AD7408" t="str">
        <f>Y7408&amp;"-"&amp;VLOOKUP(AC7408,'LICH THI'!C:AA,9,0)</f>
        <v>65DLCD20645-42481</v>
      </c>
      <c r="AE7408">
        <f t="shared" si="1521"/>
        <v>1</v>
      </c>
    </row>
    <row r="7409" spans="1:31" x14ac:dyDescent="0.25">
      <c r="A7409" s="436" t="str">
        <f t="shared" si="1509"/>
        <v>DC1CB13-DL-21</v>
      </c>
      <c r="B7409" s="436">
        <f>COUNTIF(AC$4:AC7409,AC7409)</f>
        <v>21</v>
      </c>
      <c r="C7409" s="436" t="str">
        <f t="shared" si="1510"/>
        <v>DC1CB13-DL</v>
      </c>
      <c r="D7409" s="436">
        <f>VLOOKUP(C7409,'LICH THI'!C:AA,12,0)</f>
        <v>23</v>
      </c>
      <c r="E7409" s="436">
        <f>VLOOKUP(C7409,'LICH THI'!C:AA,13,0)</f>
        <v>23</v>
      </c>
      <c r="F7409" s="436">
        <f t="shared" si="1511"/>
        <v>23</v>
      </c>
      <c r="G7409" s="436">
        <f>VLOOKUP(C7409,'LICH THI'!C:AA,14,0)</f>
        <v>1</v>
      </c>
      <c r="H7409" s="436">
        <f t="shared" si="1512"/>
        <v>1</v>
      </c>
      <c r="I7409" s="436" t="str">
        <f t="shared" si="1513"/>
        <v xml:space="preserve">Trịnh Ngọc Duy </v>
      </c>
      <c r="J7409" s="436"/>
      <c r="K7409" s="436">
        <f t="shared" si="1514"/>
        <v>1</v>
      </c>
      <c r="L7409" s="436" t="str">
        <f t="shared" si="1515"/>
        <v>DC1CB13-DL-1</v>
      </c>
      <c r="M7409" s="436">
        <f t="shared" si="1516"/>
        <v>13</v>
      </c>
      <c r="N7409" s="437">
        <f t="shared" si="1517"/>
        <v>9</v>
      </c>
      <c r="O7409" s="437"/>
      <c r="P7409" s="430" t="str">
        <f t="shared" si="1518"/>
        <v/>
      </c>
      <c r="T7409" s="526" t="s">
        <v>8177</v>
      </c>
      <c r="U7409" s="527">
        <v>17</v>
      </c>
      <c r="V7409" s="528" t="s">
        <v>8155</v>
      </c>
      <c r="W7409" s="533" t="s">
        <v>8116</v>
      </c>
      <c r="X7409" s="533"/>
      <c r="Y7409" s="528" t="s">
        <v>8115</v>
      </c>
      <c r="Z7409" s="532" t="s">
        <v>6847</v>
      </c>
      <c r="AA7409" s="528" t="s">
        <v>8117</v>
      </c>
      <c r="AB7409" s="399" t="str">
        <f t="shared" si="1519"/>
        <v>DC1CB13</v>
      </c>
      <c r="AC7409" s="399" t="str">
        <f t="shared" si="1520"/>
        <v>DC1CB13-DL</v>
      </c>
      <c r="AD7409" t="str">
        <f>Y7409&amp;"-"&amp;VLOOKUP(AC7409,'LICH THI'!C:AA,9,0)</f>
        <v>65DLCD20544-42481</v>
      </c>
      <c r="AE7409">
        <f t="shared" si="1521"/>
        <v>1</v>
      </c>
    </row>
    <row r="7410" spans="1:31" x14ac:dyDescent="0.25">
      <c r="A7410" s="436" t="str">
        <f t="shared" si="1509"/>
        <v>DC1CB13-DL-22</v>
      </c>
      <c r="B7410" s="436">
        <f>COUNTIF(AC$4:AC7410,AC7410)</f>
        <v>22</v>
      </c>
      <c r="C7410" s="436" t="str">
        <f t="shared" si="1510"/>
        <v>DC1CB13-DL</v>
      </c>
      <c r="D7410" s="436">
        <f>VLOOKUP(C7410,'LICH THI'!C:AA,12,0)</f>
        <v>23</v>
      </c>
      <c r="E7410" s="436">
        <f>VLOOKUP(C7410,'LICH THI'!C:AA,13,0)</f>
        <v>23</v>
      </c>
      <c r="F7410" s="436">
        <f t="shared" si="1511"/>
        <v>23</v>
      </c>
      <c r="G7410" s="436">
        <f>VLOOKUP(C7410,'LICH THI'!C:AA,14,0)</f>
        <v>1</v>
      </c>
      <c r="H7410" s="436">
        <f t="shared" si="1512"/>
        <v>1</v>
      </c>
      <c r="I7410" s="436" t="str">
        <f t="shared" si="1513"/>
        <v xml:space="preserve">Võ Tá Tuấn </v>
      </c>
      <c r="J7410" s="436"/>
      <c r="K7410" s="436">
        <f t="shared" si="1514"/>
        <v>1</v>
      </c>
      <c r="L7410" s="436" t="str">
        <f t="shared" si="1515"/>
        <v>DC1CB13-DL-1</v>
      </c>
      <c r="M7410" s="436">
        <f t="shared" si="1516"/>
        <v>13</v>
      </c>
      <c r="N7410" s="437">
        <f t="shared" si="1517"/>
        <v>10</v>
      </c>
      <c r="O7410" s="437"/>
      <c r="P7410" s="430" t="str">
        <f t="shared" si="1518"/>
        <v/>
      </c>
      <c r="T7410" s="526" t="s">
        <v>8177</v>
      </c>
      <c r="U7410" s="527">
        <v>2</v>
      </c>
      <c r="V7410" s="528" t="s">
        <v>8155</v>
      </c>
      <c r="W7410" s="534" t="s">
        <v>8067</v>
      </c>
      <c r="X7410" s="535"/>
      <c r="Y7410" s="531" t="s">
        <v>8066</v>
      </c>
      <c r="Z7410" s="532" t="s">
        <v>6847</v>
      </c>
      <c r="AA7410" s="531" t="s">
        <v>7072</v>
      </c>
      <c r="AB7410" s="399" t="str">
        <f t="shared" si="1519"/>
        <v>DC1CB13</v>
      </c>
      <c r="AC7410" s="399" t="str">
        <f t="shared" si="1520"/>
        <v>DC1CB13-DL</v>
      </c>
      <c r="AD7410" t="str">
        <f>Y7410&amp;"-"&amp;VLOOKUP(AC7410,'LICH THI'!C:AA,9,0)</f>
        <v>65DLCD20542-42481</v>
      </c>
      <c r="AE7410">
        <f t="shared" si="1521"/>
        <v>1</v>
      </c>
    </row>
    <row r="7411" spans="1:31" x14ac:dyDescent="0.25">
      <c r="A7411" s="436" t="str">
        <f t="shared" si="1509"/>
        <v>DC1CB13-DL-23</v>
      </c>
      <c r="B7411" s="436">
        <f>COUNTIF(AC$4:AC7411,AC7411)</f>
        <v>23</v>
      </c>
      <c r="C7411" s="436" t="str">
        <f t="shared" si="1510"/>
        <v>DC1CB13-DL</v>
      </c>
      <c r="D7411" s="436">
        <f>VLOOKUP(C7411,'LICH THI'!C:AA,12,0)</f>
        <v>23</v>
      </c>
      <c r="E7411" s="436">
        <f>VLOOKUP(C7411,'LICH THI'!C:AA,13,0)</f>
        <v>23</v>
      </c>
      <c r="F7411" s="436">
        <f t="shared" si="1511"/>
        <v>23</v>
      </c>
      <c r="G7411" s="436">
        <f>VLOOKUP(C7411,'LICH THI'!C:AA,14,0)</f>
        <v>1</v>
      </c>
      <c r="H7411" s="436">
        <f t="shared" si="1512"/>
        <v>1</v>
      </c>
      <c r="I7411" s="436" t="str">
        <f t="shared" si="1513"/>
        <v xml:space="preserve">Vũ Ngọc Hải </v>
      </c>
      <c r="J7411" s="436"/>
      <c r="K7411" s="436">
        <f t="shared" si="1514"/>
        <v>1</v>
      </c>
      <c r="L7411" s="436" t="str">
        <f t="shared" si="1515"/>
        <v>DC1CB13-DL-1</v>
      </c>
      <c r="M7411" s="436">
        <f t="shared" si="1516"/>
        <v>13</v>
      </c>
      <c r="N7411" s="437">
        <f t="shared" si="1517"/>
        <v>11</v>
      </c>
      <c r="O7411" s="437"/>
      <c r="P7411" s="430" t="str">
        <f t="shared" si="1518"/>
        <v/>
      </c>
      <c r="T7411" s="526" t="s">
        <v>8177</v>
      </c>
      <c r="U7411" s="527">
        <v>19</v>
      </c>
      <c r="V7411" s="528" t="s">
        <v>8155</v>
      </c>
      <c r="W7411" s="533" t="s">
        <v>8055</v>
      </c>
      <c r="X7411" s="533"/>
      <c r="Y7411" s="528" t="s">
        <v>8054</v>
      </c>
      <c r="Z7411" s="532" t="s">
        <v>6847</v>
      </c>
      <c r="AA7411" s="528" t="s">
        <v>7981</v>
      </c>
      <c r="AB7411" s="399" t="str">
        <f t="shared" si="1519"/>
        <v>DC1CB13</v>
      </c>
      <c r="AC7411" s="399" t="str">
        <f t="shared" si="1520"/>
        <v>DC1CB13-DL</v>
      </c>
      <c r="AD7411" t="str">
        <f>Y7411&amp;"-"&amp;VLOOKUP(AC7411,'LICH THI'!C:AA,9,0)</f>
        <v>65DLCD20703-42481</v>
      </c>
      <c r="AE7411">
        <f t="shared" si="1521"/>
        <v>1</v>
      </c>
    </row>
    <row r="7412" spans="1:31" x14ac:dyDescent="0.25">
      <c r="A7412" s="436" t="str">
        <f t="shared" si="1509"/>
        <v>DL3CA41-DL-10</v>
      </c>
      <c r="B7412" s="436">
        <f>COUNTIF(AC$4:AC7412,AC7412)</f>
        <v>10</v>
      </c>
      <c r="C7412" s="436" t="str">
        <f t="shared" si="1510"/>
        <v>DL3CA41-DL</v>
      </c>
      <c r="D7412" s="436">
        <f>VLOOKUP(C7412,'LICH THI'!C:AA,12,0)</f>
        <v>16</v>
      </c>
      <c r="E7412" s="436">
        <f>VLOOKUP(C7412,'LICH THI'!C:AA,13,0)</f>
        <v>16</v>
      </c>
      <c r="F7412" s="436">
        <f t="shared" si="1511"/>
        <v>16</v>
      </c>
      <c r="G7412" s="436">
        <f>VLOOKUP(C7412,'LICH THI'!C:AA,14,0)</f>
        <v>1</v>
      </c>
      <c r="H7412" s="436">
        <f t="shared" si="1512"/>
        <v>1</v>
      </c>
      <c r="I7412" s="436" t="str">
        <f t="shared" si="1513"/>
        <v xml:space="preserve">Đỗ Trọng Hiếu </v>
      </c>
      <c r="J7412" s="436"/>
      <c r="K7412" s="436">
        <f t="shared" si="1514"/>
        <v>1</v>
      </c>
      <c r="L7412" s="436" t="str">
        <f t="shared" si="1515"/>
        <v>DL3CA41-DL-1</v>
      </c>
      <c r="M7412" s="436">
        <f t="shared" si="1516"/>
        <v>9</v>
      </c>
      <c r="N7412" s="437">
        <f t="shared" si="1517"/>
        <v>2</v>
      </c>
      <c r="O7412" s="437"/>
      <c r="P7412" s="430" t="str">
        <f t="shared" si="1518"/>
        <v/>
      </c>
      <c r="T7412" s="526" t="s">
        <v>8177</v>
      </c>
      <c r="U7412" s="527">
        <v>3</v>
      </c>
      <c r="V7412" s="528" t="s">
        <v>8155</v>
      </c>
      <c r="W7412" s="529" t="s">
        <v>8050</v>
      </c>
      <c r="X7412" s="530"/>
      <c r="Y7412" s="528" t="s">
        <v>8049</v>
      </c>
      <c r="Z7412" s="532" t="s">
        <v>7492</v>
      </c>
      <c r="AA7412" s="528" t="s">
        <v>8051</v>
      </c>
      <c r="AB7412" s="399" t="str">
        <f t="shared" si="1519"/>
        <v>DL3CA41</v>
      </c>
      <c r="AC7412" s="399" t="str">
        <f t="shared" si="1520"/>
        <v>DL3CA41-DL</v>
      </c>
      <c r="AD7412" t="str">
        <f>Y7412&amp;"-"&amp;VLOOKUP(AC7412,'LICH THI'!C:AA,9,0)</f>
        <v>65DLCD20629-42470</v>
      </c>
      <c r="AE7412">
        <f t="shared" si="1521"/>
        <v>1</v>
      </c>
    </row>
    <row r="7413" spans="1:31" x14ac:dyDescent="0.25">
      <c r="A7413" s="436" t="str">
        <f t="shared" si="1509"/>
        <v>DL3CA41-DL-11</v>
      </c>
      <c r="B7413" s="436">
        <f>COUNTIF(AC$4:AC7413,AC7413)</f>
        <v>11</v>
      </c>
      <c r="C7413" s="436" t="str">
        <f t="shared" si="1510"/>
        <v>DL3CA41-DL</v>
      </c>
      <c r="D7413" s="436">
        <f>VLOOKUP(C7413,'LICH THI'!C:AA,12,0)</f>
        <v>16</v>
      </c>
      <c r="E7413" s="436">
        <f>VLOOKUP(C7413,'LICH THI'!C:AA,13,0)</f>
        <v>16</v>
      </c>
      <c r="F7413" s="436">
        <f t="shared" si="1511"/>
        <v>16</v>
      </c>
      <c r="G7413" s="436">
        <f>VLOOKUP(C7413,'LICH THI'!C:AA,14,0)</f>
        <v>1</v>
      </c>
      <c r="H7413" s="436">
        <f t="shared" si="1512"/>
        <v>1</v>
      </c>
      <c r="I7413" s="436" t="str">
        <f t="shared" si="1513"/>
        <v xml:space="preserve">Lê Hoàng Tùng  </v>
      </c>
      <c r="J7413" s="436"/>
      <c r="K7413" s="436">
        <f t="shared" si="1514"/>
        <v>1</v>
      </c>
      <c r="L7413" s="436" t="str">
        <f t="shared" si="1515"/>
        <v>DL3CA41-DL-1</v>
      </c>
      <c r="M7413" s="436">
        <f t="shared" si="1516"/>
        <v>9</v>
      </c>
      <c r="N7413" s="437">
        <f t="shared" si="1517"/>
        <v>3</v>
      </c>
      <c r="O7413" s="437"/>
      <c r="P7413" s="430" t="str">
        <f t="shared" si="1518"/>
        <v/>
      </c>
      <c r="T7413" s="526" t="s">
        <v>8177</v>
      </c>
      <c r="U7413" s="527">
        <v>7</v>
      </c>
      <c r="V7413" s="528" t="s">
        <v>8155</v>
      </c>
      <c r="W7413" s="534" t="s">
        <v>8107</v>
      </c>
      <c r="X7413" s="535"/>
      <c r="Y7413" s="531" t="s">
        <v>8106</v>
      </c>
      <c r="Z7413" s="532" t="s">
        <v>7492</v>
      </c>
      <c r="AA7413" s="531" t="s">
        <v>2658</v>
      </c>
      <c r="AB7413" s="399" t="str">
        <f t="shared" si="1519"/>
        <v>DL3CA41</v>
      </c>
      <c r="AC7413" s="399" t="str">
        <f t="shared" si="1520"/>
        <v>DL3CA41-DL</v>
      </c>
      <c r="AD7413" t="str">
        <f>Y7413&amp;"-"&amp;VLOOKUP(AC7413,'LICH THI'!C:AA,9,0)</f>
        <v>65DLCD20468-42470</v>
      </c>
      <c r="AE7413">
        <f t="shared" si="1521"/>
        <v>1</v>
      </c>
    </row>
    <row r="7414" spans="1:31" x14ac:dyDescent="0.25">
      <c r="A7414" s="436" t="str">
        <f t="shared" si="1509"/>
        <v>DL3CA41-DL-12</v>
      </c>
      <c r="B7414" s="436">
        <f>COUNTIF(AC$4:AC7414,AC7414)</f>
        <v>12</v>
      </c>
      <c r="C7414" s="436" t="str">
        <f t="shared" si="1510"/>
        <v>DL3CA41-DL</v>
      </c>
      <c r="D7414" s="436">
        <f>VLOOKUP(C7414,'LICH THI'!C:AA,12,0)</f>
        <v>16</v>
      </c>
      <c r="E7414" s="436">
        <f>VLOOKUP(C7414,'LICH THI'!C:AA,13,0)</f>
        <v>16</v>
      </c>
      <c r="F7414" s="436">
        <f t="shared" si="1511"/>
        <v>16</v>
      </c>
      <c r="G7414" s="436">
        <f>VLOOKUP(C7414,'LICH THI'!C:AA,14,0)</f>
        <v>1</v>
      </c>
      <c r="H7414" s="436">
        <f t="shared" si="1512"/>
        <v>1</v>
      </c>
      <c r="I7414" s="436" t="str">
        <f t="shared" si="1513"/>
        <v xml:space="preserve">Lê Tiến Bắc  </v>
      </c>
      <c r="J7414" s="436"/>
      <c r="K7414" s="436">
        <f t="shared" si="1514"/>
        <v>1</v>
      </c>
      <c r="L7414" s="436" t="str">
        <f t="shared" si="1515"/>
        <v>DL3CA41-DL-1</v>
      </c>
      <c r="M7414" s="436">
        <f t="shared" si="1516"/>
        <v>9</v>
      </c>
      <c r="N7414" s="437">
        <f t="shared" si="1517"/>
        <v>4</v>
      </c>
      <c r="O7414" s="437"/>
      <c r="P7414" s="430" t="str">
        <f t="shared" si="1518"/>
        <v/>
      </c>
      <c r="T7414" s="526" t="s">
        <v>8177</v>
      </c>
      <c r="U7414" s="527">
        <v>1</v>
      </c>
      <c r="V7414" s="528" t="s">
        <v>8155</v>
      </c>
      <c r="W7414" s="536" t="s">
        <v>8152</v>
      </c>
      <c r="X7414" s="537"/>
      <c r="Y7414" s="538" t="s">
        <v>8151</v>
      </c>
      <c r="Z7414" s="532" t="s">
        <v>7492</v>
      </c>
      <c r="AA7414" s="538" t="s">
        <v>3174</v>
      </c>
      <c r="AB7414" s="399" t="str">
        <f t="shared" si="1519"/>
        <v>DL3CA41</v>
      </c>
      <c r="AC7414" s="399" t="str">
        <f t="shared" si="1520"/>
        <v>DL3CA41-DL</v>
      </c>
      <c r="AD7414" t="str">
        <f>Y7414&amp;"-"&amp;VLOOKUP(AC7414,'LICH THI'!C:AA,9,0)</f>
        <v>65DLCD21033-42470</v>
      </c>
      <c r="AE7414">
        <f t="shared" si="1521"/>
        <v>1</v>
      </c>
    </row>
    <row r="7415" spans="1:31" x14ac:dyDescent="0.25">
      <c r="A7415" s="436" t="str">
        <f t="shared" si="1509"/>
        <v>DL3CA41-DL-13</v>
      </c>
      <c r="B7415" s="436">
        <f>COUNTIF(AC$4:AC7415,AC7415)</f>
        <v>13</v>
      </c>
      <c r="C7415" s="436" t="str">
        <f t="shared" si="1510"/>
        <v>DL3CA41-DL</v>
      </c>
      <c r="D7415" s="436">
        <f>VLOOKUP(C7415,'LICH THI'!C:AA,12,0)</f>
        <v>16</v>
      </c>
      <c r="E7415" s="436">
        <f>VLOOKUP(C7415,'LICH THI'!C:AA,13,0)</f>
        <v>16</v>
      </c>
      <c r="F7415" s="436">
        <f t="shared" si="1511"/>
        <v>16</v>
      </c>
      <c r="G7415" s="436">
        <f>VLOOKUP(C7415,'LICH THI'!C:AA,14,0)</f>
        <v>1</v>
      </c>
      <c r="H7415" s="436">
        <f t="shared" si="1512"/>
        <v>1</v>
      </c>
      <c r="I7415" s="436" t="str">
        <f t="shared" si="1513"/>
        <v xml:space="preserve">Nguyễn Gia Hiếu </v>
      </c>
      <c r="J7415" s="436"/>
      <c r="K7415" s="436">
        <f t="shared" si="1514"/>
        <v>1</v>
      </c>
      <c r="L7415" s="436" t="str">
        <f t="shared" si="1515"/>
        <v>DL3CA41-DL-1</v>
      </c>
      <c r="M7415" s="436">
        <f t="shared" si="1516"/>
        <v>9</v>
      </c>
      <c r="N7415" s="437">
        <f t="shared" si="1517"/>
        <v>5</v>
      </c>
      <c r="O7415" s="437"/>
      <c r="P7415" s="430" t="str">
        <f t="shared" si="1518"/>
        <v/>
      </c>
      <c r="T7415" s="526" t="s">
        <v>8177</v>
      </c>
      <c r="U7415" s="527">
        <v>2</v>
      </c>
      <c r="V7415" s="528" t="s">
        <v>8155</v>
      </c>
      <c r="W7415" s="529" t="s">
        <v>8114</v>
      </c>
      <c r="X7415" s="530"/>
      <c r="Y7415" s="528" t="s">
        <v>8113</v>
      </c>
      <c r="Z7415" s="532" t="s">
        <v>7492</v>
      </c>
      <c r="AA7415" s="528" t="s">
        <v>6749</v>
      </c>
      <c r="AB7415" s="399" t="str">
        <f t="shared" si="1519"/>
        <v>DL3CA41</v>
      </c>
      <c r="AC7415" s="399" t="str">
        <f t="shared" si="1520"/>
        <v>DL3CA41-DL</v>
      </c>
      <c r="AD7415" t="str">
        <f>Y7415&amp;"-"&amp;VLOOKUP(AC7415,'LICH THI'!C:AA,9,0)</f>
        <v>65DLCD20515-42470</v>
      </c>
      <c r="AE7415">
        <f t="shared" si="1521"/>
        <v>1</v>
      </c>
    </row>
    <row r="7416" spans="1:31" x14ac:dyDescent="0.25">
      <c r="A7416" s="436" t="str">
        <f t="shared" si="1509"/>
        <v>DL3CA41-DL-14</v>
      </c>
      <c r="B7416" s="436">
        <f>COUNTIF(AC$4:AC7416,AC7416)</f>
        <v>14</v>
      </c>
      <c r="C7416" s="436" t="str">
        <f t="shared" si="1510"/>
        <v>DL3CA41-DL</v>
      </c>
      <c r="D7416" s="436">
        <f>VLOOKUP(C7416,'LICH THI'!C:AA,12,0)</f>
        <v>16</v>
      </c>
      <c r="E7416" s="436">
        <f>VLOOKUP(C7416,'LICH THI'!C:AA,13,0)</f>
        <v>16</v>
      </c>
      <c r="F7416" s="436">
        <f t="shared" si="1511"/>
        <v>16</v>
      </c>
      <c r="G7416" s="436">
        <f>VLOOKUP(C7416,'LICH THI'!C:AA,14,0)</f>
        <v>1</v>
      </c>
      <c r="H7416" s="436">
        <f t="shared" si="1512"/>
        <v>1</v>
      </c>
      <c r="I7416" s="436" t="str">
        <f t="shared" si="1513"/>
        <v xml:space="preserve">Nguyễn Hồng Quang </v>
      </c>
      <c r="J7416" s="436"/>
      <c r="K7416" s="436">
        <f t="shared" si="1514"/>
        <v>1</v>
      </c>
      <c r="L7416" s="436" t="str">
        <f t="shared" si="1515"/>
        <v>DL3CA41-DL-1</v>
      </c>
      <c r="M7416" s="436">
        <f t="shared" si="1516"/>
        <v>9</v>
      </c>
      <c r="N7416" s="437">
        <f t="shared" si="1517"/>
        <v>6</v>
      </c>
      <c r="O7416" s="437"/>
      <c r="P7416" s="430" t="str">
        <f t="shared" si="1518"/>
        <v/>
      </c>
      <c r="T7416" s="526" t="s">
        <v>8177</v>
      </c>
      <c r="U7416" s="527">
        <v>4</v>
      </c>
      <c r="V7416" s="528" t="s">
        <v>8155</v>
      </c>
      <c r="W7416" s="533" t="s">
        <v>8136</v>
      </c>
      <c r="X7416" s="533"/>
      <c r="Y7416" s="531" t="s">
        <v>8135</v>
      </c>
      <c r="Z7416" s="532" t="s">
        <v>7492</v>
      </c>
      <c r="AA7416" s="531" t="s">
        <v>8137</v>
      </c>
      <c r="AB7416" s="399" t="str">
        <f t="shared" si="1519"/>
        <v>DL3CA41</v>
      </c>
      <c r="AC7416" s="399" t="str">
        <f t="shared" si="1520"/>
        <v>DL3CA41-DL</v>
      </c>
      <c r="AD7416" t="str">
        <f>Y7416&amp;"-"&amp;VLOOKUP(AC7416,'LICH THI'!C:AA,9,0)</f>
        <v>65DLCD20742-42470</v>
      </c>
      <c r="AE7416">
        <f t="shared" si="1521"/>
        <v>1</v>
      </c>
    </row>
    <row r="7417" spans="1:31" x14ac:dyDescent="0.25">
      <c r="A7417" s="436" t="str">
        <f t="shared" si="1509"/>
        <v>DL3CA41-DL-15</v>
      </c>
      <c r="B7417" s="436">
        <f>COUNTIF(AC$4:AC7417,AC7417)</f>
        <v>15</v>
      </c>
      <c r="C7417" s="436" t="str">
        <f t="shared" si="1510"/>
        <v>DL3CA41-DL</v>
      </c>
      <c r="D7417" s="436">
        <f>VLOOKUP(C7417,'LICH THI'!C:AA,12,0)</f>
        <v>16</v>
      </c>
      <c r="E7417" s="436">
        <f>VLOOKUP(C7417,'LICH THI'!C:AA,13,0)</f>
        <v>16</v>
      </c>
      <c r="F7417" s="436">
        <f t="shared" si="1511"/>
        <v>16</v>
      </c>
      <c r="G7417" s="436">
        <f>VLOOKUP(C7417,'LICH THI'!C:AA,14,0)</f>
        <v>1</v>
      </c>
      <c r="H7417" s="436">
        <f t="shared" si="1512"/>
        <v>1</v>
      </c>
      <c r="I7417" s="436" t="str">
        <f t="shared" si="1513"/>
        <v xml:space="preserve">Phạm Hải Hiệp </v>
      </c>
      <c r="J7417" s="436"/>
      <c r="K7417" s="436">
        <f t="shared" si="1514"/>
        <v>1</v>
      </c>
      <c r="L7417" s="436" t="str">
        <f t="shared" si="1515"/>
        <v>DL3CA41-DL-1</v>
      </c>
      <c r="M7417" s="436">
        <f t="shared" si="1516"/>
        <v>9</v>
      </c>
      <c r="N7417" s="437">
        <f t="shared" si="1517"/>
        <v>7</v>
      </c>
      <c r="O7417" s="437"/>
      <c r="P7417" s="430" t="str">
        <f t="shared" si="1518"/>
        <v/>
      </c>
      <c r="T7417" s="526" t="s">
        <v>8177</v>
      </c>
      <c r="U7417" s="527">
        <v>5</v>
      </c>
      <c r="V7417" s="528" t="s">
        <v>8155</v>
      </c>
      <c r="W7417" s="533" t="s">
        <v>8087</v>
      </c>
      <c r="X7417" s="533"/>
      <c r="Y7417" s="528" t="s">
        <v>8086</v>
      </c>
      <c r="Z7417" s="532" t="s">
        <v>7492</v>
      </c>
      <c r="AA7417" s="528" t="s">
        <v>8088</v>
      </c>
      <c r="AB7417" s="399" t="str">
        <f t="shared" si="1519"/>
        <v>DL3CA41</v>
      </c>
      <c r="AC7417" s="399" t="str">
        <f t="shared" si="1520"/>
        <v>DL3CA41-DL</v>
      </c>
      <c r="AD7417" t="str">
        <f>Y7417&amp;"-"&amp;VLOOKUP(AC7417,'LICH THI'!C:AA,9,0)</f>
        <v>65DLCD20476-42470</v>
      </c>
      <c r="AE7417">
        <f t="shared" si="1521"/>
        <v>1</v>
      </c>
    </row>
    <row r="7418" spans="1:31" x14ac:dyDescent="0.25">
      <c r="A7418" s="436" t="str">
        <f t="shared" si="1509"/>
        <v>DL3CA41-DL-16</v>
      </c>
      <c r="B7418" s="436">
        <f>COUNTIF(AC$4:AC7418,AC7418)</f>
        <v>16</v>
      </c>
      <c r="C7418" s="436" t="str">
        <f t="shared" si="1510"/>
        <v>DL3CA41-DL</v>
      </c>
      <c r="D7418" s="436">
        <f>VLOOKUP(C7418,'LICH THI'!C:AA,12,0)</f>
        <v>16</v>
      </c>
      <c r="E7418" s="436">
        <f>VLOOKUP(C7418,'LICH THI'!C:AA,13,0)</f>
        <v>16</v>
      </c>
      <c r="F7418" s="436">
        <f t="shared" si="1511"/>
        <v>16</v>
      </c>
      <c r="G7418" s="436">
        <f>VLOOKUP(C7418,'LICH THI'!C:AA,14,0)</f>
        <v>1</v>
      </c>
      <c r="H7418" s="436">
        <f t="shared" si="1512"/>
        <v>1</v>
      </c>
      <c r="I7418" s="436" t="str">
        <f t="shared" si="1513"/>
        <v xml:space="preserve">Phạm Hồng Phú  </v>
      </c>
      <c r="J7418" s="436"/>
      <c r="K7418" s="436">
        <f t="shared" si="1514"/>
        <v>1</v>
      </c>
      <c r="L7418" s="436" t="str">
        <f t="shared" si="1515"/>
        <v>DL3CA41-DL-1</v>
      </c>
      <c r="M7418" s="436">
        <f t="shared" si="1516"/>
        <v>9</v>
      </c>
      <c r="N7418" s="437">
        <f t="shared" si="1517"/>
        <v>8</v>
      </c>
      <c r="O7418" s="437"/>
      <c r="P7418" s="430" t="str">
        <f t="shared" si="1518"/>
        <v/>
      </c>
      <c r="T7418" s="526" t="s">
        <v>8177</v>
      </c>
      <c r="U7418" s="527">
        <v>6</v>
      </c>
      <c r="V7418" s="528" t="s">
        <v>8155</v>
      </c>
      <c r="W7418" s="533" t="s">
        <v>8104</v>
      </c>
      <c r="X7418" s="533"/>
      <c r="Y7418" s="531" t="s">
        <v>8103</v>
      </c>
      <c r="Z7418" s="532" t="s">
        <v>7492</v>
      </c>
      <c r="AA7418" s="531" t="s">
        <v>8105</v>
      </c>
      <c r="AB7418" s="399" t="str">
        <f t="shared" si="1519"/>
        <v>DL3CA41</v>
      </c>
      <c r="AC7418" s="399" t="str">
        <f t="shared" si="1520"/>
        <v>DL3CA41-DL</v>
      </c>
      <c r="AD7418" t="str">
        <f>Y7418&amp;"-"&amp;VLOOKUP(AC7418,'LICH THI'!C:AA,9,0)</f>
        <v>65DLCD20516-42470</v>
      </c>
      <c r="AE7418">
        <f t="shared" si="1521"/>
        <v>1</v>
      </c>
    </row>
    <row r="7419" spans="1:31" x14ac:dyDescent="0.25">
      <c r="A7419" s="436" t="str">
        <f t="shared" si="1509"/>
        <v>DL1CB22-DL-17</v>
      </c>
      <c r="B7419" s="436">
        <f>COUNTIF(AC$4:AC7419,AC7419)</f>
        <v>17</v>
      </c>
      <c r="C7419" s="436" t="str">
        <f t="shared" si="1510"/>
        <v>DL1CB22-DL</v>
      </c>
      <c r="D7419" s="436">
        <f>VLOOKUP(C7419,'LICH THI'!C:AA,12,0)</f>
        <v>26</v>
      </c>
      <c r="E7419" s="436">
        <f>VLOOKUP(C7419,'LICH THI'!C:AA,13,0)</f>
        <v>26</v>
      </c>
      <c r="F7419" s="436">
        <f t="shared" si="1511"/>
        <v>26</v>
      </c>
      <c r="G7419" s="436">
        <f>VLOOKUP(C7419,'LICH THI'!C:AA,14,0)</f>
        <v>1</v>
      </c>
      <c r="H7419" s="436">
        <f t="shared" si="1512"/>
        <v>1</v>
      </c>
      <c r="I7419" s="436" t="str">
        <f t="shared" si="1513"/>
        <v>Lê Thanh  Đại</v>
      </c>
      <c r="J7419" s="436"/>
      <c r="K7419" s="436">
        <f t="shared" si="1514"/>
        <v>1</v>
      </c>
      <c r="L7419" s="436" t="str">
        <f t="shared" si="1515"/>
        <v>DL1CB22-DL-1</v>
      </c>
      <c r="M7419" s="436">
        <f t="shared" si="1516"/>
        <v>22</v>
      </c>
      <c r="N7419" s="437">
        <f t="shared" si="1517"/>
        <v>22</v>
      </c>
      <c r="O7419" s="437"/>
      <c r="P7419" s="430" t="str">
        <f t="shared" si="1518"/>
        <v/>
      </c>
      <c r="T7419" s="526" t="s">
        <v>8177</v>
      </c>
      <c r="U7419" s="539">
        <v>6</v>
      </c>
      <c r="V7419" s="539" t="s">
        <v>8156</v>
      </c>
      <c r="W7419" s="540" t="s">
        <v>8170</v>
      </c>
      <c r="X7419" s="541" t="s">
        <v>4118</v>
      </c>
      <c r="Y7419" s="539" t="s">
        <v>8171</v>
      </c>
      <c r="Z7419" s="532" t="s">
        <v>7043</v>
      </c>
      <c r="AA7419" s="542" t="s">
        <v>8172</v>
      </c>
      <c r="AB7419" s="399" t="str">
        <f t="shared" si="1519"/>
        <v>DL1CB22</v>
      </c>
      <c r="AC7419" s="399" t="str">
        <f t="shared" si="1520"/>
        <v>DL1CB22-DL</v>
      </c>
      <c r="AD7419" t="str">
        <f>Y7419&amp;"-"&amp;VLOOKUP(AC7419,'LICH THI'!C:AA,9,0)</f>
        <v>65DLMX20906-42469</v>
      </c>
      <c r="AE7419">
        <f t="shared" si="1521"/>
        <v>1</v>
      </c>
    </row>
    <row r="7420" spans="1:31" x14ac:dyDescent="0.25">
      <c r="A7420" s="436" t="str">
        <f t="shared" si="1509"/>
        <v>DL1CB22-DL-18</v>
      </c>
      <c r="B7420" s="436">
        <f>COUNTIF(AC$4:AC7420,AC7420)</f>
        <v>18</v>
      </c>
      <c r="C7420" s="436" t="str">
        <f t="shared" si="1510"/>
        <v>DL1CB22-DL</v>
      </c>
      <c r="D7420" s="436">
        <f>VLOOKUP(C7420,'LICH THI'!C:AA,12,0)</f>
        <v>26</v>
      </c>
      <c r="E7420" s="436">
        <f>VLOOKUP(C7420,'LICH THI'!C:AA,13,0)</f>
        <v>26</v>
      </c>
      <c r="F7420" s="436">
        <f t="shared" si="1511"/>
        <v>26</v>
      </c>
      <c r="G7420" s="436">
        <f>VLOOKUP(C7420,'LICH THI'!C:AA,14,0)</f>
        <v>1</v>
      </c>
      <c r="H7420" s="436">
        <f t="shared" si="1512"/>
        <v>1</v>
      </c>
      <c r="I7420" s="436" t="str">
        <f t="shared" si="1513"/>
        <v>Phan Tuấn Hiệp</v>
      </c>
      <c r="J7420" s="436"/>
      <c r="K7420" s="436">
        <f t="shared" si="1514"/>
        <v>1</v>
      </c>
      <c r="L7420" s="436" t="str">
        <f t="shared" si="1515"/>
        <v>DL1CB22-DL-1</v>
      </c>
      <c r="M7420" s="436">
        <f t="shared" si="1516"/>
        <v>22</v>
      </c>
      <c r="N7420" s="437">
        <f t="shared" si="1517"/>
        <v>23</v>
      </c>
      <c r="O7420" s="437"/>
      <c r="P7420" s="430" t="str">
        <f t="shared" si="1518"/>
        <v/>
      </c>
      <c r="T7420" s="526" t="s">
        <v>8177</v>
      </c>
      <c r="U7420" s="539">
        <v>4</v>
      </c>
      <c r="V7420" s="539" t="s">
        <v>8156</v>
      </c>
      <c r="W7420" s="543" t="s">
        <v>8166</v>
      </c>
      <c r="X7420" s="544" t="s">
        <v>4886</v>
      </c>
      <c r="Y7420" s="539" t="s">
        <v>8167</v>
      </c>
      <c r="Z7420" s="532" t="s">
        <v>7043</v>
      </c>
      <c r="AA7420" s="542" t="s">
        <v>6266</v>
      </c>
      <c r="AB7420" s="399" t="str">
        <f t="shared" si="1519"/>
        <v>DL1CB22</v>
      </c>
      <c r="AC7420" s="399" t="str">
        <f t="shared" si="1520"/>
        <v>DL1CB22-DL</v>
      </c>
      <c r="AD7420" t="str">
        <f>Y7420&amp;"-"&amp;VLOOKUP(AC7420,'LICH THI'!C:AA,9,0)</f>
        <v>65DLDD20378-42469</v>
      </c>
      <c r="AE7420">
        <f t="shared" si="1521"/>
        <v>1</v>
      </c>
    </row>
    <row r="7421" spans="1:31" x14ac:dyDescent="0.25">
      <c r="A7421" s="436" t="str">
        <f t="shared" si="1509"/>
        <v>DL1CB22-DL-19</v>
      </c>
      <c r="B7421" s="436">
        <f>COUNTIF(AC$4:AC7421,AC7421)</f>
        <v>19</v>
      </c>
      <c r="C7421" s="436" t="str">
        <f t="shared" si="1510"/>
        <v>DL1CB22-DL</v>
      </c>
      <c r="D7421" s="436">
        <f>VLOOKUP(C7421,'LICH THI'!C:AA,12,0)</f>
        <v>26</v>
      </c>
      <c r="E7421" s="436">
        <f>VLOOKUP(C7421,'LICH THI'!C:AA,13,0)</f>
        <v>26</v>
      </c>
      <c r="F7421" s="436">
        <f t="shared" si="1511"/>
        <v>26</v>
      </c>
      <c r="G7421" s="436">
        <f>VLOOKUP(C7421,'LICH THI'!C:AA,14,0)</f>
        <v>1</v>
      </c>
      <c r="H7421" s="436">
        <f t="shared" si="1512"/>
        <v>1</v>
      </c>
      <c r="I7421" s="436" t="str">
        <f t="shared" si="1513"/>
        <v>Dương Quốc  Hiếu</v>
      </c>
      <c r="J7421" s="436"/>
      <c r="K7421" s="436">
        <f t="shared" si="1514"/>
        <v>1</v>
      </c>
      <c r="L7421" s="436" t="str">
        <f t="shared" si="1515"/>
        <v>DL1CB22-DL-1</v>
      </c>
      <c r="M7421" s="436">
        <f t="shared" si="1516"/>
        <v>22</v>
      </c>
      <c r="N7421" s="437">
        <f t="shared" si="1517"/>
        <v>24</v>
      </c>
      <c r="O7421" s="437"/>
      <c r="P7421" s="430" t="str">
        <f t="shared" si="1518"/>
        <v/>
      </c>
      <c r="T7421" s="526" t="s">
        <v>8177</v>
      </c>
      <c r="U7421" s="539">
        <v>2</v>
      </c>
      <c r="V7421" s="539" t="s">
        <v>8156</v>
      </c>
      <c r="W7421" s="545" t="s">
        <v>8163</v>
      </c>
      <c r="X7421" s="546" t="s">
        <v>2754</v>
      </c>
      <c r="Y7421" s="539" t="s">
        <v>8164</v>
      </c>
      <c r="Z7421" s="532" t="s">
        <v>7043</v>
      </c>
      <c r="AA7421" s="542" t="s">
        <v>3315</v>
      </c>
      <c r="AB7421" s="399" t="str">
        <f t="shared" si="1519"/>
        <v>DL1CB22</v>
      </c>
      <c r="AC7421" s="399" t="str">
        <f t="shared" si="1520"/>
        <v>DL1CB22-DL</v>
      </c>
      <c r="AD7421" t="str">
        <f>Y7421&amp;"-"&amp;VLOOKUP(AC7421,'LICH THI'!C:AA,9,0)</f>
        <v>65DLMX20912-42469</v>
      </c>
      <c r="AE7421">
        <f t="shared" si="1521"/>
        <v>1</v>
      </c>
    </row>
    <row r="7422" spans="1:31" x14ac:dyDescent="0.25">
      <c r="A7422" s="436" t="str">
        <f t="shared" si="1509"/>
        <v>DL1CB22-DL-20</v>
      </c>
      <c r="B7422" s="436">
        <f>COUNTIF(AC$4:AC7422,AC7422)</f>
        <v>20</v>
      </c>
      <c r="C7422" s="436" t="str">
        <f t="shared" si="1510"/>
        <v>DL1CB22-DL</v>
      </c>
      <c r="D7422" s="436">
        <f>VLOOKUP(C7422,'LICH THI'!C:AA,12,0)</f>
        <v>26</v>
      </c>
      <c r="E7422" s="436">
        <f>VLOOKUP(C7422,'LICH THI'!C:AA,13,0)</f>
        <v>26</v>
      </c>
      <c r="F7422" s="436">
        <f t="shared" si="1511"/>
        <v>26</v>
      </c>
      <c r="G7422" s="436">
        <f>VLOOKUP(C7422,'LICH THI'!C:AA,14,0)</f>
        <v>1</v>
      </c>
      <c r="H7422" s="436">
        <f t="shared" si="1512"/>
        <v>1</v>
      </c>
      <c r="I7422" s="436" t="str">
        <f t="shared" si="1513"/>
        <v>Mai Ngọc Hưng</v>
      </c>
      <c r="J7422" s="436"/>
      <c r="K7422" s="436">
        <f t="shared" si="1514"/>
        <v>1</v>
      </c>
      <c r="L7422" s="436" t="str">
        <f t="shared" si="1515"/>
        <v>DL1CB22-DL-1</v>
      </c>
      <c r="M7422" s="436">
        <f t="shared" si="1516"/>
        <v>22</v>
      </c>
      <c r="N7422" s="437">
        <f t="shared" si="1517"/>
        <v>25</v>
      </c>
      <c r="O7422" s="437"/>
      <c r="P7422" s="430" t="str">
        <f t="shared" si="1518"/>
        <v/>
      </c>
      <c r="T7422" s="526" t="s">
        <v>8177</v>
      </c>
      <c r="U7422" s="539">
        <v>3</v>
      </c>
      <c r="V7422" s="539" t="s">
        <v>8156</v>
      </c>
      <c r="W7422" s="545" t="s">
        <v>7468</v>
      </c>
      <c r="X7422" s="546" t="s">
        <v>2804</v>
      </c>
      <c r="Y7422" s="539" t="s">
        <v>8165</v>
      </c>
      <c r="Z7422" s="532" t="s">
        <v>7043</v>
      </c>
      <c r="AA7422" s="542" t="s">
        <v>3677</v>
      </c>
      <c r="AB7422" s="399" t="str">
        <f t="shared" si="1519"/>
        <v>DL1CB22</v>
      </c>
      <c r="AC7422" s="399" t="str">
        <f t="shared" si="1520"/>
        <v>DL1CB22-DL</v>
      </c>
      <c r="AD7422" t="str">
        <f>Y7422&amp;"-"&amp;VLOOKUP(AC7422,'LICH THI'!C:AA,9,0)</f>
        <v>65DLMX20917-42469</v>
      </c>
      <c r="AE7422">
        <f t="shared" si="1521"/>
        <v>1</v>
      </c>
    </row>
    <row r="7423" spans="1:31" x14ac:dyDescent="0.25">
      <c r="A7423" s="436" t="str">
        <f t="shared" si="1509"/>
        <v>DL1CB22-DL-21</v>
      </c>
      <c r="B7423" s="436">
        <f>COUNTIF(AC$4:AC7423,AC7423)</f>
        <v>21</v>
      </c>
      <c r="C7423" s="436" t="str">
        <f t="shared" si="1510"/>
        <v>DL1CB22-DL</v>
      </c>
      <c r="D7423" s="436">
        <f>VLOOKUP(C7423,'LICH THI'!C:AA,12,0)</f>
        <v>26</v>
      </c>
      <c r="E7423" s="436">
        <f>VLOOKUP(C7423,'LICH THI'!C:AA,13,0)</f>
        <v>26</v>
      </c>
      <c r="F7423" s="436">
        <f t="shared" si="1511"/>
        <v>26</v>
      </c>
      <c r="G7423" s="436">
        <f>VLOOKUP(C7423,'LICH THI'!C:AA,14,0)</f>
        <v>1</v>
      </c>
      <c r="H7423" s="436">
        <f t="shared" si="1512"/>
        <v>1</v>
      </c>
      <c r="I7423" s="436" t="str">
        <f t="shared" si="1513"/>
        <v>Đoàn Xuân  Khẩn</v>
      </c>
      <c r="J7423" s="436"/>
      <c r="K7423" s="436">
        <f t="shared" si="1514"/>
        <v>1</v>
      </c>
      <c r="L7423" s="436" t="str">
        <f t="shared" si="1515"/>
        <v>DL1CB22-DL-1</v>
      </c>
      <c r="M7423" s="436">
        <f t="shared" si="1516"/>
        <v>22</v>
      </c>
      <c r="N7423" s="437">
        <f t="shared" si="1517"/>
        <v>26</v>
      </c>
      <c r="O7423" s="437"/>
      <c r="P7423" s="430" t="str">
        <f t="shared" si="1518"/>
        <v/>
      </c>
      <c r="T7423" s="526" t="s">
        <v>8177</v>
      </c>
      <c r="U7423" s="539">
        <v>1</v>
      </c>
      <c r="V7423" s="539" t="s">
        <v>8156</v>
      </c>
      <c r="W7423" s="545" t="s">
        <v>8159</v>
      </c>
      <c r="X7423" s="546" t="s">
        <v>8160</v>
      </c>
      <c r="Y7423" s="539" t="s">
        <v>8161</v>
      </c>
      <c r="Z7423" s="532" t="s">
        <v>7043</v>
      </c>
      <c r="AA7423" s="542" t="s">
        <v>8162</v>
      </c>
      <c r="AB7423" s="399" t="str">
        <f t="shared" si="1519"/>
        <v>DL1CB22</v>
      </c>
      <c r="AC7423" s="399" t="str">
        <f t="shared" si="1520"/>
        <v>DL1CB22-DL</v>
      </c>
      <c r="AD7423" t="str">
        <f>Y7423&amp;"-"&amp;VLOOKUP(AC7423,'LICH THI'!C:AA,9,0)</f>
        <v>65DLMX20910-42469</v>
      </c>
      <c r="AE7423">
        <f t="shared" si="1521"/>
        <v>1</v>
      </c>
    </row>
    <row r="7424" spans="1:31" x14ac:dyDescent="0.25">
      <c r="A7424" s="436" t="str">
        <f t="shared" si="1509"/>
        <v>DL1CB22-DL-22</v>
      </c>
      <c r="B7424" s="436">
        <f>COUNTIF(AC$4:AC7424,AC7424)</f>
        <v>22</v>
      </c>
      <c r="C7424" s="436" t="str">
        <f t="shared" si="1510"/>
        <v>DL1CB22-DL</v>
      </c>
      <c r="D7424" s="436">
        <f>VLOOKUP(C7424,'LICH THI'!C:AA,12,0)</f>
        <v>26</v>
      </c>
      <c r="E7424" s="436">
        <f>VLOOKUP(C7424,'LICH THI'!C:AA,13,0)</f>
        <v>26</v>
      </c>
      <c r="F7424" s="436">
        <f t="shared" si="1511"/>
        <v>26</v>
      </c>
      <c r="G7424" s="436">
        <f>VLOOKUP(C7424,'LICH THI'!C:AA,14,0)</f>
        <v>1</v>
      </c>
      <c r="H7424" s="436">
        <f t="shared" si="1512"/>
        <v>1</v>
      </c>
      <c r="I7424" s="436" t="str">
        <f t="shared" si="1513"/>
        <v>Phạm Văn Qúy</v>
      </c>
      <c r="J7424" s="436"/>
      <c r="K7424" s="436">
        <f t="shared" si="1514"/>
        <v>1</v>
      </c>
      <c r="L7424" s="436" t="str">
        <f t="shared" si="1515"/>
        <v>DL1CB22-DL-1</v>
      </c>
      <c r="M7424" s="436">
        <f t="shared" si="1516"/>
        <v>22</v>
      </c>
      <c r="N7424" s="437">
        <f t="shared" si="1517"/>
        <v>1</v>
      </c>
      <c r="O7424" s="437"/>
      <c r="P7424" s="430" t="str">
        <f t="shared" si="1518"/>
        <v/>
      </c>
      <c r="T7424" s="526" t="s">
        <v>8177</v>
      </c>
      <c r="U7424" s="539">
        <v>7</v>
      </c>
      <c r="V7424" s="539" t="s">
        <v>8156</v>
      </c>
      <c r="W7424" s="547" t="s">
        <v>8173</v>
      </c>
      <c r="X7424" s="547" t="s">
        <v>8174</v>
      </c>
      <c r="Y7424" s="539" t="s">
        <v>8175</v>
      </c>
      <c r="Z7424" s="532" t="s">
        <v>7043</v>
      </c>
      <c r="AA7424" s="542" t="s">
        <v>8176</v>
      </c>
      <c r="AB7424" s="399" t="str">
        <f t="shared" si="1519"/>
        <v>DL1CB22</v>
      </c>
      <c r="AC7424" s="399" t="str">
        <f t="shared" si="1520"/>
        <v>DL1CB22-DL</v>
      </c>
      <c r="AD7424" t="str">
        <f>Y7424&amp;"-"&amp;VLOOKUP(AC7424,'LICH THI'!C:AA,9,0)</f>
        <v>65DLMX20913-42469</v>
      </c>
      <c r="AE7424">
        <f t="shared" si="1521"/>
        <v>1</v>
      </c>
    </row>
    <row r="7425" spans="1:31" x14ac:dyDescent="0.25">
      <c r="A7425" s="436" t="str">
        <f t="shared" si="1509"/>
        <v>DL1CB22-DL-23</v>
      </c>
      <c r="B7425" s="436">
        <f>COUNTIF(AC$4:AC7425,AC7425)</f>
        <v>23</v>
      </c>
      <c r="C7425" s="436" t="str">
        <f t="shared" si="1510"/>
        <v>DL1CB22-DL</v>
      </c>
      <c r="D7425" s="436">
        <f>VLOOKUP(C7425,'LICH THI'!C:AA,12,0)</f>
        <v>26</v>
      </c>
      <c r="E7425" s="436">
        <f>VLOOKUP(C7425,'LICH THI'!C:AA,13,0)</f>
        <v>26</v>
      </c>
      <c r="F7425" s="436">
        <f t="shared" si="1511"/>
        <v>26</v>
      </c>
      <c r="G7425" s="436">
        <f>VLOOKUP(C7425,'LICH THI'!C:AA,14,0)</f>
        <v>1</v>
      </c>
      <c r="H7425" s="436">
        <f t="shared" si="1512"/>
        <v>1</v>
      </c>
      <c r="I7425" s="436" t="str">
        <f t="shared" si="1513"/>
        <v>Nguyễn Văn  Thắng</v>
      </c>
      <c r="J7425" s="436"/>
      <c r="K7425" s="436">
        <f t="shared" si="1514"/>
        <v>1</v>
      </c>
      <c r="L7425" s="436" t="str">
        <f t="shared" si="1515"/>
        <v>DL1CB22-DL-1</v>
      </c>
      <c r="M7425" s="436">
        <f t="shared" si="1516"/>
        <v>22</v>
      </c>
      <c r="N7425" s="437">
        <f t="shared" si="1517"/>
        <v>2</v>
      </c>
      <c r="O7425" s="437"/>
      <c r="P7425" s="430" t="str">
        <f t="shared" si="1518"/>
        <v/>
      </c>
      <c r="T7425" s="526" t="s">
        <v>8177</v>
      </c>
      <c r="U7425" s="539">
        <v>5</v>
      </c>
      <c r="V7425" s="539" t="s">
        <v>8156</v>
      </c>
      <c r="W7425" s="547" t="s">
        <v>7936</v>
      </c>
      <c r="X7425" s="547" t="s">
        <v>3464</v>
      </c>
      <c r="Y7425" s="539" t="s">
        <v>8168</v>
      </c>
      <c r="Z7425" s="532" t="s">
        <v>7043</v>
      </c>
      <c r="AA7425" s="542" t="s">
        <v>8169</v>
      </c>
      <c r="AB7425" s="399" t="str">
        <f t="shared" si="1519"/>
        <v>DL1CB22</v>
      </c>
      <c r="AC7425" s="399" t="str">
        <f t="shared" si="1520"/>
        <v>DL1CB22-DL</v>
      </c>
      <c r="AD7425" t="str">
        <f>Y7425&amp;"-"&amp;VLOOKUP(AC7425,'LICH THI'!C:AA,9,0)</f>
        <v>65DLMX20911-42469</v>
      </c>
      <c r="AE7425">
        <f t="shared" si="1521"/>
        <v>1</v>
      </c>
    </row>
    <row r="7426" spans="1:31" x14ac:dyDescent="0.25">
      <c r="A7426" s="436" t="str">
        <f t="shared" si="1509"/>
        <v>DL1CB22-DL-24</v>
      </c>
      <c r="B7426" s="436">
        <f>COUNTIF(AC$4:AC7426,AC7426)</f>
        <v>24</v>
      </c>
      <c r="C7426" s="436" t="str">
        <f t="shared" si="1510"/>
        <v>DL1CB22-DL</v>
      </c>
      <c r="D7426" s="436">
        <f>VLOOKUP(C7426,'LICH THI'!C:AA,12,0)</f>
        <v>26</v>
      </c>
      <c r="E7426" s="436">
        <f>VLOOKUP(C7426,'LICH THI'!C:AA,13,0)</f>
        <v>26</v>
      </c>
      <c r="F7426" s="436">
        <f t="shared" si="1511"/>
        <v>26</v>
      </c>
      <c r="G7426" s="436">
        <f>VLOOKUP(C7426,'LICH THI'!C:AA,14,0)</f>
        <v>1</v>
      </c>
      <c r="H7426" s="436">
        <f t="shared" si="1512"/>
        <v>1</v>
      </c>
      <c r="I7426" s="436" t="str">
        <f t="shared" si="1513"/>
        <v xml:space="preserve">Bùi Văn Hữu </v>
      </c>
      <c r="J7426" s="436"/>
      <c r="K7426" s="436">
        <f t="shared" si="1514"/>
        <v>1</v>
      </c>
      <c r="L7426" s="436" t="str">
        <f t="shared" si="1515"/>
        <v>DL1CB22-DL-1</v>
      </c>
      <c r="M7426" s="436">
        <f t="shared" si="1516"/>
        <v>22</v>
      </c>
      <c r="N7426" s="437">
        <f t="shared" si="1517"/>
        <v>3</v>
      </c>
      <c r="O7426" s="437"/>
      <c r="P7426" s="430" t="str">
        <f t="shared" si="1518"/>
        <v/>
      </c>
      <c r="T7426" s="526" t="s">
        <v>8177</v>
      </c>
      <c r="U7426" s="527">
        <v>2</v>
      </c>
      <c r="V7426" s="528" t="s">
        <v>8155</v>
      </c>
      <c r="W7426" s="533" t="s">
        <v>8101</v>
      </c>
      <c r="X7426" s="533"/>
      <c r="Y7426" s="531" t="s">
        <v>8100</v>
      </c>
      <c r="Z7426" s="532" t="s">
        <v>7043</v>
      </c>
      <c r="AA7426" s="531" t="s">
        <v>8102</v>
      </c>
      <c r="AB7426" s="399" t="str">
        <f t="shared" si="1519"/>
        <v>DL1CB22</v>
      </c>
      <c r="AC7426" s="399" t="str">
        <f t="shared" si="1520"/>
        <v>DL1CB22-DL</v>
      </c>
      <c r="AD7426" t="str">
        <f>Y7426&amp;"-"&amp;VLOOKUP(AC7426,'LICH THI'!C:AA,9,0)</f>
        <v>65DLCD20674-42469</v>
      </c>
      <c r="AE7426">
        <f t="shared" si="1521"/>
        <v>1</v>
      </c>
    </row>
    <row r="7427" spans="1:31" x14ac:dyDescent="0.25">
      <c r="A7427" s="436" t="str">
        <f t="shared" si="1509"/>
        <v>DL1CB22-DL-25</v>
      </c>
      <c r="B7427" s="436">
        <f>COUNTIF(AC$4:AC7427,AC7427)</f>
        <v>25</v>
      </c>
      <c r="C7427" s="436" t="str">
        <f t="shared" si="1510"/>
        <v>DL1CB22-DL</v>
      </c>
      <c r="D7427" s="436">
        <f>VLOOKUP(C7427,'LICH THI'!C:AA,12,0)</f>
        <v>26</v>
      </c>
      <c r="E7427" s="436">
        <f>VLOOKUP(C7427,'LICH THI'!C:AA,13,0)</f>
        <v>26</v>
      </c>
      <c r="F7427" s="436">
        <f t="shared" si="1511"/>
        <v>26</v>
      </c>
      <c r="G7427" s="436">
        <f>VLOOKUP(C7427,'LICH THI'!C:AA,14,0)</f>
        <v>1</v>
      </c>
      <c r="H7427" s="436">
        <f t="shared" si="1512"/>
        <v>1</v>
      </c>
      <c r="I7427" s="436" t="str">
        <f t="shared" si="1513"/>
        <v xml:space="preserve">Đặng Hoàng Thanh </v>
      </c>
      <c r="J7427" s="436"/>
      <c r="K7427" s="436">
        <f t="shared" si="1514"/>
        <v>1</v>
      </c>
      <c r="L7427" s="436" t="str">
        <f t="shared" si="1515"/>
        <v>DL1CB22-DL-1</v>
      </c>
      <c r="M7427" s="436">
        <f t="shared" si="1516"/>
        <v>22</v>
      </c>
      <c r="N7427" s="437">
        <f t="shared" si="1517"/>
        <v>4</v>
      </c>
      <c r="O7427" s="437"/>
      <c r="P7427" s="430" t="str">
        <f t="shared" si="1518"/>
        <v/>
      </c>
      <c r="T7427" s="526" t="s">
        <v>8177</v>
      </c>
      <c r="U7427" s="527">
        <v>3</v>
      </c>
      <c r="V7427" s="528" t="s">
        <v>8155</v>
      </c>
      <c r="W7427" s="533" t="s">
        <v>8064</v>
      </c>
      <c r="X7427" s="533"/>
      <c r="Y7427" s="531" t="s">
        <v>8063</v>
      </c>
      <c r="Z7427" s="532" t="s">
        <v>7043</v>
      </c>
      <c r="AA7427" s="531" t="s">
        <v>8065</v>
      </c>
      <c r="AB7427" s="399" t="str">
        <f t="shared" si="1519"/>
        <v>DL1CB22</v>
      </c>
      <c r="AC7427" s="399" t="str">
        <f t="shared" si="1520"/>
        <v>DL1CB22-DL</v>
      </c>
      <c r="AD7427" t="str">
        <f>Y7427&amp;"-"&amp;VLOOKUP(AC7427,'LICH THI'!C:AA,9,0)</f>
        <v>65DLCD20534-42469</v>
      </c>
      <c r="AE7427">
        <f t="shared" si="1521"/>
        <v>1</v>
      </c>
    </row>
    <row r="7428" spans="1:31" x14ac:dyDescent="0.25">
      <c r="A7428" s="436" t="str">
        <f t="shared" si="1509"/>
        <v>DL1CB22-DL-26</v>
      </c>
      <c r="B7428" s="436">
        <f>COUNTIF(AC$4:AC7428,AC7428)</f>
        <v>26</v>
      </c>
      <c r="C7428" s="436" t="str">
        <f t="shared" si="1510"/>
        <v>DL1CB22-DL</v>
      </c>
      <c r="D7428" s="436">
        <f>VLOOKUP(C7428,'LICH THI'!C:AA,12,0)</f>
        <v>26</v>
      </c>
      <c r="E7428" s="436">
        <f>VLOOKUP(C7428,'LICH THI'!C:AA,13,0)</f>
        <v>26</v>
      </c>
      <c r="F7428" s="436">
        <f t="shared" si="1511"/>
        <v>26</v>
      </c>
      <c r="G7428" s="436">
        <f>VLOOKUP(C7428,'LICH THI'!C:AA,14,0)</f>
        <v>1</v>
      </c>
      <c r="H7428" s="436">
        <f t="shared" si="1512"/>
        <v>1</v>
      </c>
      <c r="I7428" s="436" t="str">
        <f t="shared" si="1513"/>
        <v xml:space="preserve">Phạm Hải Hiệp </v>
      </c>
      <c r="J7428" s="436"/>
      <c r="K7428" s="436">
        <f t="shared" si="1514"/>
        <v>1</v>
      </c>
      <c r="L7428" s="436" t="str">
        <f t="shared" si="1515"/>
        <v>DL1CB22-DL-1</v>
      </c>
      <c r="M7428" s="436">
        <f t="shared" si="1516"/>
        <v>22</v>
      </c>
      <c r="N7428" s="437">
        <f t="shared" si="1517"/>
        <v>5</v>
      </c>
      <c r="O7428" s="437"/>
      <c r="P7428" s="430" t="str">
        <f t="shared" si="1518"/>
        <v/>
      </c>
      <c r="T7428" s="526" t="s">
        <v>8177</v>
      </c>
      <c r="U7428" s="527">
        <v>1</v>
      </c>
      <c r="V7428" s="528" t="s">
        <v>8155</v>
      </c>
      <c r="W7428" s="533" t="s">
        <v>8087</v>
      </c>
      <c r="X7428" s="533"/>
      <c r="Y7428" s="528" t="s">
        <v>8086</v>
      </c>
      <c r="Z7428" s="532" t="s">
        <v>7043</v>
      </c>
      <c r="AA7428" s="528" t="s">
        <v>8088</v>
      </c>
      <c r="AB7428" s="399" t="str">
        <f t="shared" si="1519"/>
        <v>DL1CB22</v>
      </c>
      <c r="AC7428" s="399" t="str">
        <f t="shared" si="1520"/>
        <v>DL1CB22-DL</v>
      </c>
      <c r="AD7428" t="str">
        <f>Y7428&amp;"-"&amp;VLOOKUP(AC7428,'LICH THI'!C:AA,9,0)</f>
        <v>65DLCD20476-42469</v>
      </c>
      <c r="AE7428">
        <f t="shared" si="1521"/>
        <v>1</v>
      </c>
    </row>
  </sheetData>
  <autoFilter ref="A1:AE7192"/>
  <sortState ref="A7194:AE7429">
    <sortCondition ref="Z7194:Z7429"/>
  </sortState>
  <mergeCells count="1">
    <mergeCell ref="U2:AA2"/>
  </mergeCell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view="pageBreakPreview" zoomScaleNormal="100" zoomScaleSheetLayoutView="100" workbookViewId="0">
      <selection activeCell="N4" sqref="N4"/>
    </sheetView>
  </sheetViews>
  <sheetFormatPr defaultRowHeight="15" x14ac:dyDescent="0.25"/>
  <cols>
    <col min="1" max="13" width="6.7109375" style="177" customWidth="1"/>
    <col min="14" max="14" width="6.7109375" customWidth="1"/>
    <col min="15" max="15" width="2.7109375" customWidth="1"/>
    <col min="16" max="29" width="6.7109375" customWidth="1"/>
    <col min="30" max="30" width="2.7109375" customWidth="1"/>
    <col min="31" max="56" width="6.7109375" customWidth="1"/>
  </cols>
  <sheetData>
    <row r="1" spans="1:44" ht="15.75" thickBot="1" x14ac:dyDescent="0.3">
      <c r="A1" t="s">
        <v>7821</v>
      </c>
      <c r="B1" t="str">
        <f>VLOOKUP(N4,'LICH THI'!$D:$Z,3,0)&amp;"-"&amp;VLOOKUP(N4,'LICH THI'!$D:$Z,2,0)</f>
        <v>DL1CB22-DL</v>
      </c>
      <c r="D1" s="440" t="s">
        <v>7822</v>
      </c>
      <c r="E1" s="441">
        <f>VLOOKUP($B$1,'LICH THI'!$C:$Z,12,0)</f>
        <v>26</v>
      </c>
      <c r="G1" s="440" t="s">
        <v>7805</v>
      </c>
      <c r="H1" s="441">
        <f>VLOOKUP($B$1,'LICH THI'!$C:$Z,13,0)</f>
        <v>26</v>
      </c>
      <c r="J1" s="440" t="s">
        <v>2170</v>
      </c>
      <c r="K1" s="441">
        <f>VLOOKUP($B$1,'LICH THI'!$C:$Z,14,0)</f>
        <v>1</v>
      </c>
      <c r="M1" s="440" t="s">
        <v>7823</v>
      </c>
      <c r="N1" s="441">
        <f>+E1-H1*(K1-1)</f>
        <v>26</v>
      </c>
      <c r="Q1">
        <f>ROUNDUP(K1/5,0)</f>
        <v>1</v>
      </c>
    </row>
    <row r="2" spans="1:44" x14ac:dyDescent="0.25">
      <c r="G2" s="341" t="s">
        <v>7815</v>
      </c>
      <c r="M2" s="438"/>
      <c r="N2" s="438" t="s">
        <v>7816</v>
      </c>
    </row>
    <row r="3" spans="1:44" ht="15.75" thickBot="1" x14ac:dyDescent="0.3">
      <c r="A3" s="177" t="s">
        <v>7817</v>
      </c>
      <c r="C3" s="427" t="str">
        <f>VLOOKUP(N4,'LICH THI'!$D:$Z,3,0)</f>
        <v>DL1CB22</v>
      </c>
      <c r="F3" s="427" t="str">
        <f>VLOOKUP(N4,'LICH THI'!$D:$Z,4,0)</f>
        <v>Vật lý đại cương 2</v>
      </c>
    </row>
    <row r="4" spans="1:44" ht="15.75" thickBot="1" x14ac:dyDescent="0.3">
      <c r="A4" s="177" t="s">
        <v>7818</v>
      </c>
      <c r="C4" s="640">
        <f>VLOOKUP(N4,'LICH THI'!$D:$Z,8,0)</f>
        <v>42469</v>
      </c>
      <c r="D4" s="640"/>
      <c r="F4" s="177" t="s">
        <v>7819</v>
      </c>
      <c r="G4" s="177">
        <f>VLOOKUP(N4,'LICH THI'!$D:$Z,10,0)</f>
        <v>3</v>
      </c>
      <c r="I4" s="177" t="s">
        <v>7820</v>
      </c>
      <c r="J4" s="177" t="s">
        <v>7824</v>
      </c>
      <c r="M4" s="177" t="str">
        <f>"Tr.1/"&amp;ROUNDUP(K1/5,0)</f>
        <v>Tr.1/1</v>
      </c>
      <c r="N4" s="439">
        <v>13</v>
      </c>
    </row>
    <row r="5" spans="1:44" ht="15.75" thickBot="1" x14ac:dyDescent="0.3">
      <c r="A5" s="638">
        <v>1</v>
      </c>
      <c r="B5" s="639"/>
      <c r="D5" s="638" t="str">
        <f>IF(A5&lt;$K$1,A5+1,"")</f>
        <v/>
      </c>
      <c r="E5" s="639"/>
      <c r="G5" s="638" t="str">
        <f>IF(D5&lt;$K$1,D5+1,"")</f>
        <v/>
      </c>
      <c r="H5" s="639"/>
      <c r="J5" s="638" t="str">
        <f>IF(G5&lt;$K$1,G5+1,"")</f>
        <v/>
      </c>
      <c r="K5" s="639"/>
      <c r="M5" s="638" t="str">
        <f>IF(J5&lt;$K$1,J5+1,"")</f>
        <v/>
      </c>
      <c r="N5" s="639"/>
      <c r="P5" s="638" t="str">
        <f>IF(M5&lt;$K$1,M5+1,"")</f>
        <v/>
      </c>
      <c r="Q5" s="639"/>
      <c r="S5" s="638" t="str">
        <f>IF(P5&lt;$K$1,P5+1,"")</f>
        <v/>
      </c>
      <c r="T5" s="639"/>
      <c r="V5" s="638" t="str">
        <f>IF(S5&lt;$K$1,S5+1,"")</f>
        <v/>
      </c>
      <c r="W5" s="639"/>
      <c r="Y5" s="638" t="str">
        <f>IF(V5&lt;$K$1,V5+1,"")</f>
        <v/>
      </c>
      <c r="Z5" s="639"/>
      <c r="AB5" s="638" t="str">
        <f>IF(Y5&lt;$K$1,Y5+1,"")</f>
        <v/>
      </c>
      <c r="AC5" s="639"/>
      <c r="AE5" s="638" t="str">
        <f>IF(AB5&lt;$K$1,AB5+1,"")</f>
        <v/>
      </c>
      <c r="AF5" s="639"/>
      <c r="AH5" s="638" t="str">
        <f>IF(AE5&lt;$K$1,AE5+1,"")</f>
        <v/>
      </c>
      <c r="AI5" s="639"/>
      <c r="AK5" s="638" t="str">
        <f>IF(AH5&lt;$K$1,AH5+1,"")</f>
        <v/>
      </c>
      <c r="AL5" s="639"/>
      <c r="AN5" s="638" t="str">
        <f>IF(AK5&lt;$K$1,AK5+1,"")</f>
        <v/>
      </c>
      <c r="AO5" s="639"/>
      <c r="AQ5" s="638" t="str">
        <f>IF(AN5&lt;$K$1,AN5+1,"")</f>
        <v/>
      </c>
      <c r="AR5" s="639"/>
    </row>
    <row r="6" spans="1:44" x14ac:dyDescent="0.25">
      <c r="A6" s="442" t="s">
        <v>7804</v>
      </c>
      <c r="B6" s="442" t="s">
        <v>7812</v>
      </c>
      <c r="D6" s="442" t="s">
        <v>7804</v>
      </c>
      <c r="E6" s="442" t="s">
        <v>7812</v>
      </c>
      <c r="G6" s="442" t="s">
        <v>7804</v>
      </c>
      <c r="H6" s="442" t="s">
        <v>7812</v>
      </c>
      <c r="J6" s="442" t="s">
        <v>7804</v>
      </c>
      <c r="K6" s="442" t="s">
        <v>7812</v>
      </c>
      <c r="M6" s="442" t="s">
        <v>7804</v>
      </c>
      <c r="N6" s="442" t="s">
        <v>7812</v>
      </c>
      <c r="P6" s="442" t="s">
        <v>7804</v>
      </c>
      <c r="Q6" s="442" t="s">
        <v>7812</v>
      </c>
      <c r="S6" s="442" t="s">
        <v>7804</v>
      </c>
      <c r="T6" s="442" t="s">
        <v>7812</v>
      </c>
      <c r="V6" s="442" t="s">
        <v>7804</v>
      </c>
      <c r="W6" s="442" t="s">
        <v>7812</v>
      </c>
      <c r="Y6" s="442" t="s">
        <v>7804</v>
      </c>
      <c r="Z6" s="442" t="s">
        <v>7812</v>
      </c>
      <c r="AB6" s="442" t="s">
        <v>7804</v>
      </c>
      <c r="AC6" s="442" t="s">
        <v>7812</v>
      </c>
      <c r="AE6" s="442" t="s">
        <v>7804</v>
      </c>
      <c r="AF6" s="442" t="s">
        <v>7812</v>
      </c>
      <c r="AH6" s="442" t="s">
        <v>7804</v>
      </c>
      <c r="AI6" s="442" t="s">
        <v>7812</v>
      </c>
      <c r="AK6" s="442" t="s">
        <v>7804</v>
      </c>
      <c r="AL6" s="442" t="s">
        <v>7812</v>
      </c>
      <c r="AN6" s="442" t="s">
        <v>7804</v>
      </c>
      <c r="AO6" s="442" t="s">
        <v>7812</v>
      </c>
      <c r="AQ6" s="442" t="s">
        <v>7804</v>
      </c>
      <c r="AR6" s="442" t="s">
        <v>7812</v>
      </c>
    </row>
    <row r="7" spans="1:44" x14ac:dyDescent="0.25">
      <c r="A7" s="446">
        <v>1</v>
      </c>
      <c r="B7" s="443">
        <f>_P_SP</f>
        <v>6</v>
      </c>
      <c r="D7" s="446" t="str">
        <f>_P_SBD1</f>
        <v/>
      </c>
      <c r="E7" s="443" t="str">
        <f>_P_SP</f>
        <v/>
      </c>
      <c r="G7" s="446" t="str">
        <f>_P_SBD1</f>
        <v/>
      </c>
      <c r="H7" s="443" t="str">
        <f>_P_SP</f>
        <v/>
      </c>
      <c r="J7" s="446" t="str">
        <f>_P_SBD1</f>
        <v/>
      </c>
      <c r="K7" s="443" t="str">
        <f>_P_SP</f>
        <v/>
      </c>
      <c r="M7" s="446" t="str">
        <f>_P_SBD1</f>
        <v/>
      </c>
      <c r="N7" s="443" t="str">
        <f>_P_SP</f>
        <v/>
      </c>
      <c r="P7" s="446" t="str">
        <f>_P_SBD1</f>
        <v/>
      </c>
      <c r="Q7" s="443" t="str">
        <f>_P_SP</f>
        <v/>
      </c>
      <c r="S7" s="446" t="str">
        <f>_P_SBD1</f>
        <v/>
      </c>
      <c r="T7" s="443" t="str">
        <f>_P_SP</f>
        <v/>
      </c>
      <c r="V7" s="446" t="str">
        <f>_P_SBD1</f>
        <v/>
      </c>
      <c r="W7" s="443" t="str">
        <f>_P_SP</f>
        <v/>
      </c>
      <c r="Y7" s="446" t="str">
        <f>_P_SBD1</f>
        <v/>
      </c>
      <c r="Z7" s="443" t="str">
        <f>_P_SP</f>
        <v/>
      </c>
      <c r="AB7" s="446" t="str">
        <f>_P_SBD1</f>
        <v/>
      </c>
      <c r="AC7" s="443" t="str">
        <f>_P_SP</f>
        <v/>
      </c>
      <c r="AE7" s="446" t="str">
        <f>_P_SBD1</f>
        <v/>
      </c>
      <c r="AF7" s="443" t="str">
        <f>_P_SP</f>
        <v/>
      </c>
      <c r="AH7" s="446" t="str">
        <f>_P_SBD1</f>
        <v/>
      </c>
      <c r="AI7" s="443" t="str">
        <f>_P_SP</f>
        <v/>
      </c>
      <c r="AK7" s="446" t="str">
        <f>_P_SBD1</f>
        <v/>
      </c>
      <c r="AL7" s="443" t="str">
        <f>_P_SP</f>
        <v/>
      </c>
      <c r="AN7" s="446" t="str">
        <f>_P_SBD1</f>
        <v/>
      </c>
      <c r="AO7" s="443" t="str">
        <f>_P_SP</f>
        <v/>
      </c>
      <c r="AQ7" s="446" t="str">
        <f>_P_SBD1</f>
        <v/>
      </c>
      <c r="AR7" s="443" t="str">
        <f>_P_SP</f>
        <v/>
      </c>
    </row>
    <row r="8" spans="1:44" x14ac:dyDescent="0.25">
      <c r="A8" s="445">
        <f>_P_SBD</f>
        <v>2</v>
      </c>
      <c r="B8" s="444">
        <f>_P_SP</f>
        <v>7</v>
      </c>
      <c r="D8" s="445" t="str">
        <f>_P_SBD</f>
        <v/>
      </c>
      <c r="E8" s="444" t="str">
        <f>_P_SP</f>
        <v/>
      </c>
      <c r="G8" s="445" t="str">
        <f>_P_SBD</f>
        <v/>
      </c>
      <c r="H8" s="444" t="str">
        <f>_P_SP</f>
        <v/>
      </c>
      <c r="J8" s="445" t="str">
        <f>_P_SBD</f>
        <v/>
      </c>
      <c r="K8" s="444" t="str">
        <f>_P_SP</f>
        <v/>
      </c>
      <c r="M8" s="445" t="str">
        <f>_P_SBD</f>
        <v/>
      </c>
      <c r="N8" s="444" t="str">
        <f>_P_SP</f>
        <v/>
      </c>
      <c r="P8" s="445" t="str">
        <f>_P_SBD</f>
        <v/>
      </c>
      <c r="Q8" s="444" t="str">
        <f>_P_SP</f>
        <v/>
      </c>
      <c r="S8" s="445" t="str">
        <f>_P_SBD</f>
        <v/>
      </c>
      <c r="T8" s="444" t="str">
        <f>_P_SP</f>
        <v/>
      </c>
      <c r="V8" s="445" t="str">
        <f>_P_SBD</f>
        <v/>
      </c>
      <c r="W8" s="444" t="str">
        <f>_P_SP</f>
        <v/>
      </c>
      <c r="Y8" s="445" t="str">
        <f>_P_SBD</f>
        <v/>
      </c>
      <c r="Z8" s="444" t="str">
        <f>_P_SP</f>
        <v/>
      </c>
      <c r="AB8" s="445" t="str">
        <f>_P_SBD</f>
        <v/>
      </c>
      <c r="AC8" s="444" t="str">
        <f>_P_SP</f>
        <v/>
      </c>
      <c r="AE8" s="445" t="str">
        <f>_P_SBD</f>
        <v/>
      </c>
      <c r="AF8" s="444" t="str">
        <f>_P_SP</f>
        <v/>
      </c>
      <c r="AH8" s="445" t="str">
        <f>_P_SBD</f>
        <v/>
      </c>
      <c r="AI8" s="444" t="str">
        <f>_P_SP</f>
        <v/>
      </c>
      <c r="AK8" s="445" t="str">
        <f>_P_SBD</f>
        <v/>
      </c>
      <c r="AL8" s="444" t="str">
        <f>_P_SP</f>
        <v/>
      </c>
      <c r="AN8" s="445" t="str">
        <f>_P_SBD</f>
        <v/>
      </c>
      <c r="AO8" s="444" t="str">
        <f>_P_SP</f>
        <v/>
      </c>
      <c r="AQ8" s="445" t="str">
        <f>_P_SBD</f>
        <v/>
      </c>
      <c r="AR8" s="444" t="str">
        <f>_P_SP</f>
        <v/>
      </c>
    </row>
    <row r="9" spans="1:44" x14ac:dyDescent="0.25">
      <c r="A9" s="445">
        <f>_P_SBD</f>
        <v>3</v>
      </c>
      <c r="B9" s="444">
        <f>_P_SP</f>
        <v>8</v>
      </c>
      <c r="D9" s="445" t="str">
        <f>_P_SBD</f>
        <v/>
      </c>
      <c r="E9" s="444" t="str">
        <f>_P_SP</f>
        <v/>
      </c>
      <c r="G9" s="445" t="str">
        <f>_P_SBD</f>
        <v/>
      </c>
      <c r="H9" s="444" t="str">
        <f>_P_SP</f>
        <v/>
      </c>
      <c r="J9" s="445" t="str">
        <f>_P_SBD</f>
        <v/>
      </c>
      <c r="K9" s="444" t="str">
        <f>_P_SP</f>
        <v/>
      </c>
      <c r="M9" s="445" t="str">
        <f>_P_SBD</f>
        <v/>
      </c>
      <c r="N9" s="444" t="str">
        <f>_P_SP</f>
        <v/>
      </c>
      <c r="P9" s="445" t="str">
        <f>_P_SBD</f>
        <v/>
      </c>
      <c r="Q9" s="444" t="str">
        <f>_P_SP</f>
        <v/>
      </c>
      <c r="S9" s="445" t="str">
        <f>_P_SBD</f>
        <v/>
      </c>
      <c r="T9" s="444" t="str">
        <f>_P_SP</f>
        <v/>
      </c>
      <c r="V9" s="445" t="str">
        <f>_P_SBD</f>
        <v/>
      </c>
      <c r="W9" s="444" t="str">
        <f>_P_SP</f>
        <v/>
      </c>
      <c r="Y9" s="445" t="str">
        <f>_P_SBD</f>
        <v/>
      </c>
      <c r="Z9" s="444" t="str">
        <f>_P_SP</f>
        <v/>
      </c>
      <c r="AB9" s="445" t="str">
        <f>_P_SBD</f>
        <v/>
      </c>
      <c r="AC9" s="444" t="str">
        <f>_P_SP</f>
        <v/>
      </c>
      <c r="AE9" s="445" t="str">
        <f>_P_SBD</f>
        <v/>
      </c>
      <c r="AF9" s="444" t="str">
        <f>_P_SP</f>
        <v/>
      </c>
      <c r="AH9" s="445" t="str">
        <f>_P_SBD</f>
        <v/>
      </c>
      <c r="AI9" s="444" t="str">
        <f>_P_SP</f>
        <v/>
      </c>
      <c r="AK9" s="445" t="str">
        <f>_P_SBD</f>
        <v/>
      </c>
      <c r="AL9" s="444" t="str">
        <f>_P_SP</f>
        <v/>
      </c>
      <c r="AN9" s="445" t="str">
        <f>_P_SBD</f>
        <v/>
      </c>
      <c r="AO9" s="444" t="str">
        <f>_P_SP</f>
        <v/>
      </c>
      <c r="AQ9" s="445" t="str">
        <f>_P_SBD</f>
        <v/>
      </c>
      <c r="AR9" s="444" t="str">
        <f>_P_SP</f>
        <v/>
      </c>
    </row>
    <row r="10" spans="1:44" x14ac:dyDescent="0.25">
      <c r="A10" s="445">
        <f>_P_SBD</f>
        <v>4</v>
      </c>
      <c r="B10" s="444">
        <f>_P_SP</f>
        <v>9</v>
      </c>
      <c r="D10" s="445" t="str">
        <f>_P_SBD</f>
        <v/>
      </c>
      <c r="E10" s="444" t="str">
        <f>_P_SP</f>
        <v/>
      </c>
      <c r="G10" s="445" t="str">
        <f>_P_SBD</f>
        <v/>
      </c>
      <c r="H10" s="444" t="str">
        <f>_P_SP</f>
        <v/>
      </c>
      <c r="J10" s="445" t="str">
        <f>_P_SBD</f>
        <v/>
      </c>
      <c r="K10" s="444" t="str">
        <f>_P_SP</f>
        <v/>
      </c>
      <c r="M10" s="445" t="str">
        <f>_P_SBD</f>
        <v/>
      </c>
      <c r="N10" s="444" t="str">
        <f>_P_SP</f>
        <v/>
      </c>
      <c r="P10" s="445" t="str">
        <f>_P_SBD</f>
        <v/>
      </c>
      <c r="Q10" s="444" t="str">
        <f>_P_SP</f>
        <v/>
      </c>
      <c r="S10" s="445" t="str">
        <f>_P_SBD</f>
        <v/>
      </c>
      <c r="T10" s="444" t="str">
        <f>_P_SP</f>
        <v/>
      </c>
      <c r="V10" s="445" t="str">
        <f>_P_SBD</f>
        <v/>
      </c>
      <c r="W10" s="444" t="str">
        <f>_P_SP</f>
        <v/>
      </c>
      <c r="Y10" s="445" t="str">
        <f>_P_SBD</f>
        <v/>
      </c>
      <c r="Z10" s="444" t="str">
        <f>_P_SP</f>
        <v/>
      </c>
      <c r="AB10" s="445" t="str">
        <f>_P_SBD</f>
        <v/>
      </c>
      <c r="AC10" s="444" t="str">
        <f>_P_SP</f>
        <v/>
      </c>
      <c r="AE10" s="445" t="str">
        <f>_P_SBD</f>
        <v/>
      </c>
      <c r="AF10" s="444" t="str">
        <f>_P_SP</f>
        <v/>
      </c>
      <c r="AH10" s="445" t="str">
        <f>_P_SBD</f>
        <v/>
      </c>
      <c r="AI10" s="444" t="str">
        <f>_P_SP</f>
        <v/>
      </c>
      <c r="AK10" s="445" t="str">
        <f>_P_SBD</f>
        <v/>
      </c>
      <c r="AL10" s="444" t="str">
        <f>_P_SP</f>
        <v/>
      </c>
      <c r="AN10" s="445" t="str">
        <f>_P_SBD</f>
        <v/>
      </c>
      <c r="AO10" s="444" t="str">
        <f>_P_SP</f>
        <v/>
      </c>
      <c r="AQ10" s="445" t="str">
        <f>_P_SBD</f>
        <v/>
      </c>
      <c r="AR10" s="444" t="str">
        <f>_P_SP</f>
        <v/>
      </c>
    </row>
    <row r="11" spans="1:44" x14ac:dyDescent="0.25">
      <c r="A11" s="445">
        <f>_P_SBD</f>
        <v>5</v>
      </c>
      <c r="B11" s="444">
        <f>_P_SP</f>
        <v>10</v>
      </c>
      <c r="D11" s="445" t="str">
        <f>_P_SBD</f>
        <v/>
      </c>
      <c r="E11" s="444" t="str">
        <f>_P_SP</f>
        <v/>
      </c>
      <c r="G11" s="445" t="str">
        <f>_P_SBD</f>
        <v/>
      </c>
      <c r="H11" s="444" t="str">
        <f>_P_SP</f>
        <v/>
      </c>
      <c r="J11" s="445" t="str">
        <f>_P_SBD</f>
        <v/>
      </c>
      <c r="K11" s="444" t="str">
        <f>_P_SP</f>
        <v/>
      </c>
      <c r="M11" s="445" t="str">
        <f>_P_SBD</f>
        <v/>
      </c>
      <c r="N11" s="444" t="str">
        <f>_P_SP</f>
        <v/>
      </c>
      <c r="P11" s="445" t="str">
        <f>_P_SBD</f>
        <v/>
      </c>
      <c r="Q11" s="444" t="str">
        <f>_P_SP</f>
        <v/>
      </c>
      <c r="S11" s="445" t="str">
        <f>_P_SBD</f>
        <v/>
      </c>
      <c r="T11" s="444" t="str">
        <f>_P_SP</f>
        <v/>
      </c>
      <c r="V11" s="445" t="str">
        <f>_P_SBD</f>
        <v/>
      </c>
      <c r="W11" s="444" t="str">
        <f>_P_SP</f>
        <v/>
      </c>
      <c r="Y11" s="445" t="str">
        <f>_P_SBD</f>
        <v/>
      </c>
      <c r="Z11" s="444" t="str">
        <f>_P_SP</f>
        <v/>
      </c>
      <c r="AB11" s="445" t="str">
        <f>_P_SBD</f>
        <v/>
      </c>
      <c r="AC11" s="444" t="str">
        <f>_P_SP</f>
        <v/>
      </c>
      <c r="AE11" s="445" t="str">
        <f>_P_SBD</f>
        <v/>
      </c>
      <c r="AF11" s="444" t="str">
        <f>_P_SP</f>
        <v/>
      </c>
      <c r="AH11" s="445" t="str">
        <f>_P_SBD</f>
        <v/>
      </c>
      <c r="AI11" s="444" t="str">
        <f>_P_SP</f>
        <v/>
      </c>
      <c r="AK11" s="445" t="str">
        <f>_P_SBD</f>
        <v/>
      </c>
      <c r="AL11" s="444" t="str">
        <f>_P_SP</f>
        <v/>
      </c>
      <c r="AN11" s="445" t="str">
        <f>_P_SBD</f>
        <v/>
      </c>
      <c r="AO11" s="444" t="str">
        <f>_P_SP</f>
        <v/>
      </c>
      <c r="AQ11" s="445" t="str">
        <f>_P_SBD</f>
        <v/>
      </c>
      <c r="AR11" s="444" t="str">
        <f>_P_SP</f>
        <v/>
      </c>
    </row>
    <row r="12" spans="1:44" x14ac:dyDescent="0.25">
      <c r="A12" s="445">
        <f>_P_SBD</f>
        <v>6</v>
      </c>
      <c r="B12" s="444">
        <f>_P_SP</f>
        <v>11</v>
      </c>
      <c r="D12" s="445" t="str">
        <f>_P_SBD</f>
        <v/>
      </c>
      <c r="E12" s="444" t="str">
        <f>_P_SP</f>
        <v/>
      </c>
      <c r="G12" s="445" t="str">
        <f>_P_SBD</f>
        <v/>
      </c>
      <c r="H12" s="444" t="str">
        <f>_P_SP</f>
        <v/>
      </c>
      <c r="J12" s="445" t="str">
        <f>_P_SBD</f>
        <v/>
      </c>
      <c r="K12" s="444" t="str">
        <f>_P_SP</f>
        <v/>
      </c>
      <c r="M12" s="445" t="str">
        <f>_P_SBD</f>
        <v/>
      </c>
      <c r="N12" s="444" t="str">
        <f>_P_SP</f>
        <v/>
      </c>
      <c r="P12" s="445" t="str">
        <f>_P_SBD</f>
        <v/>
      </c>
      <c r="Q12" s="444" t="str">
        <f>_P_SP</f>
        <v/>
      </c>
      <c r="S12" s="445" t="str">
        <f>_P_SBD</f>
        <v/>
      </c>
      <c r="T12" s="444" t="str">
        <f>_P_SP</f>
        <v/>
      </c>
      <c r="V12" s="445" t="str">
        <f>_P_SBD</f>
        <v/>
      </c>
      <c r="W12" s="444" t="str">
        <f>_P_SP</f>
        <v/>
      </c>
      <c r="Y12" s="445" t="str">
        <f>_P_SBD</f>
        <v/>
      </c>
      <c r="Z12" s="444" t="str">
        <f>_P_SP</f>
        <v/>
      </c>
      <c r="AB12" s="445" t="str">
        <f>_P_SBD</f>
        <v/>
      </c>
      <c r="AC12" s="444" t="str">
        <f>_P_SP</f>
        <v/>
      </c>
      <c r="AE12" s="445" t="str">
        <f>_P_SBD</f>
        <v/>
      </c>
      <c r="AF12" s="444" t="str">
        <f>_P_SP</f>
        <v/>
      </c>
      <c r="AH12" s="445" t="str">
        <f>_P_SBD</f>
        <v/>
      </c>
      <c r="AI12" s="444" t="str">
        <f>_P_SP</f>
        <v/>
      </c>
      <c r="AK12" s="445" t="str">
        <f>_P_SBD</f>
        <v/>
      </c>
      <c r="AL12" s="444" t="str">
        <f>_P_SP</f>
        <v/>
      </c>
      <c r="AN12" s="445" t="str">
        <f>_P_SBD</f>
        <v/>
      </c>
      <c r="AO12" s="444" t="str">
        <f>_P_SP</f>
        <v/>
      </c>
      <c r="AQ12" s="445" t="str">
        <f>_P_SBD</f>
        <v/>
      </c>
      <c r="AR12" s="444" t="str">
        <f>_P_SP</f>
        <v/>
      </c>
    </row>
    <row r="13" spans="1:44" x14ac:dyDescent="0.25">
      <c r="A13" s="445">
        <f>_P_SBD</f>
        <v>7</v>
      </c>
      <c r="B13" s="444">
        <f>_P_SP</f>
        <v>12</v>
      </c>
      <c r="D13" s="445" t="str">
        <f>_P_SBD</f>
        <v/>
      </c>
      <c r="E13" s="444" t="str">
        <f>_P_SP</f>
        <v/>
      </c>
      <c r="G13" s="445" t="str">
        <f>_P_SBD</f>
        <v/>
      </c>
      <c r="H13" s="444" t="str">
        <f>_P_SP</f>
        <v/>
      </c>
      <c r="J13" s="445" t="str">
        <f>_P_SBD</f>
        <v/>
      </c>
      <c r="K13" s="444" t="str">
        <f>_P_SP</f>
        <v/>
      </c>
      <c r="M13" s="445" t="str">
        <f>_P_SBD</f>
        <v/>
      </c>
      <c r="N13" s="444" t="str">
        <f>_P_SP</f>
        <v/>
      </c>
      <c r="P13" s="445" t="str">
        <f>_P_SBD</f>
        <v/>
      </c>
      <c r="Q13" s="444" t="str">
        <f>_P_SP</f>
        <v/>
      </c>
      <c r="S13" s="445" t="str">
        <f>_P_SBD</f>
        <v/>
      </c>
      <c r="T13" s="444" t="str">
        <f>_P_SP</f>
        <v/>
      </c>
      <c r="V13" s="445" t="str">
        <f>_P_SBD</f>
        <v/>
      </c>
      <c r="W13" s="444" t="str">
        <f>_P_SP</f>
        <v/>
      </c>
      <c r="Y13" s="445" t="str">
        <f>_P_SBD</f>
        <v/>
      </c>
      <c r="Z13" s="444" t="str">
        <f>_P_SP</f>
        <v/>
      </c>
      <c r="AB13" s="445" t="str">
        <f>_P_SBD</f>
        <v/>
      </c>
      <c r="AC13" s="444" t="str">
        <f>_P_SP</f>
        <v/>
      </c>
      <c r="AE13" s="445" t="str">
        <f>_P_SBD</f>
        <v/>
      </c>
      <c r="AF13" s="444" t="str">
        <f>_P_SP</f>
        <v/>
      </c>
      <c r="AH13" s="445" t="str">
        <f>_P_SBD</f>
        <v/>
      </c>
      <c r="AI13" s="444" t="str">
        <f>_P_SP</f>
        <v/>
      </c>
      <c r="AK13" s="445" t="str">
        <f>_P_SBD</f>
        <v/>
      </c>
      <c r="AL13" s="444" t="str">
        <f>_P_SP</f>
        <v/>
      </c>
      <c r="AN13" s="445" t="str">
        <f>_P_SBD</f>
        <v/>
      </c>
      <c r="AO13" s="444" t="str">
        <f>_P_SP</f>
        <v/>
      </c>
      <c r="AQ13" s="445" t="str">
        <f>_P_SBD</f>
        <v/>
      </c>
      <c r="AR13" s="444" t="str">
        <f>_P_SP</f>
        <v/>
      </c>
    </row>
    <row r="14" spans="1:44" x14ac:dyDescent="0.25">
      <c r="A14" s="445">
        <f>_P_SBD</f>
        <v>8</v>
      </c>
      <c r="B14" s="444">
        <f>_P_SP</f>
        <v>13</v>
      </c>
      <c r="D14" s="445" t="str">
        <f>_P_SBD</f>
        <v/>
      </c>
      <c r="E14" s="444" t="str">
        <f>_P_SP</f>
        <v/>
      </c>
      <c r="G14" s="445" t="str">
        <f>_P_SBD</f>
        <v/>
      </c>
      <c r="H14" s="444" t="str">
        <f>_P_SP</f>
        <v/>
      </c>
      <c r="J14" s="445" t="str">
        <f>_P_SBD</f>
        <v/>
      </c>
      <c r="K14" s="444" t="str">
        <f>_P_SP</f>
        <v/>
      </c>
      <c r="M14" s="445" t="str">
        <f>_P_SBD</f>
        <v/>
      </c>
      <c r="N14" s="444" t="str">
        <f>_P_SP</f>
        <v/>
      </c>
      <c r="P14" s="445" t="str">
        <f>_P_SBD</f>
        <v/>
      </c>
      <c r="Q14" s="444" t="str">
        <f>_P_SP</f>
        <v/>
      </c>
      <c r="S14" s="445" t="str">
        <f>_P_SBD</f>
        <v/>
      </c>
      <c r="T14" s="444" t="str">
        <f>_P_SP</f>
        <v/>
      </c>
      <c r="V14" s="445" t="str">
        <f>_P_SBD</f>
        <v/>
      </c>
      <c r="W14" s="444" t="str">
        <f>_P_SP</f>
        <v/>
      </c>
      <c r="Y14" s="445" t="str">
        <f>_P_SBD</f>
        <v/>
      </c>
      <c r="Z14" s="444" t="str">
        <f>_P_SP</f>
        <v/>
      </c>
      <c r="AB14" s="445" t="str">
        <f>_P_SBD</f>
        <v/>
      </c>
      <c r="AC14" s="444" t="str">
        <f>_P_SP</f>
        <v/>
      </c>
      <c r="AE14" s="445" t="str">
        <f>_P_SBD</f>
        <v/>
      </c>
      <c r="AF14" s="444" t="str">
        <f>_P_SP</f>
        <v/>
      </c>
      <c r="AH14" s="445" t="str">
        <f>_P_SBD</f>
        <v/>
      </c>
      <c r="AI14" s="444" t="str">
        <f>_P_SP</f>
        <v/>
      </c>
      <c r="AK14" s="445" t="str">
        <f>_P_SBD</f>
        <v/>
      </c>
      <c r="AL14" s="444" t="str">
        <f>_P_SP</f>
        <v/>
      </c>
      <c r="AN14" s="445" t="str">
        <f>_P_SBD</f>
        <v/>
      </c>
      <c r="AO14" s="444" t="str">
        <f>_P_SP</f>
        <v/>
      </c>
      <c r="AQ14" s="445" t="str">
        <f>_P_SBD</f>
        <v/>
      </c>
      <c r="AR14" s="444" t="str">
        <f>_P_SP</f>
        <v/>
      </c>
    </row>
    <row r="15" spans="1:44" x14ac:dyDescent="0.25">
      <c r="A15" s="445">
        <f>_P_SBD</f>
        <v>9</v>
      </c>
      <c r="B15" s="444">
        <f>_P_SP</f>
        <v>14</v>
      </c>
      <c r="D15" s="445" t="str">
        <f>_P_SBD</f>
        <v/>
      </c>
      <c r="E15" s="444" t="str">
        <f>_P_SP</f>
        <v/>
      </c>
      <c r="G15" s="445" t="str">
        <f>_P_SBD</f>
        <v/>
      </c>
      <c r="H15" s="444" t="str">
        <f>_P_SP</f>
        <v/>
      </c>
      <c r="J15" s="445" t="str">
        <f>_P_SBD</f>
        <v/>
      </c>
      <c r="K15" s="444" t="str">
        <f>_P_SP</f>
        <v/>
      </c>
      <c r="M15" s="445" t="str">
        <f>_P_SBD</f>
        <v/>
      </c>
      <c r="N15" s="444" t="str">
        <f>_P_SP</f>
        <v/>
      </c>
      <c r="P15" s="445" t="str">
        <f>_P_SBD</f>
        <v/>
      </c>
      <c r="Q15" s="444" t="str">
        <f>_P_SP</f>
        <v/>
      </c>
      <c r="S15" s="445" t="str">
        <f>_P_SBD</f>
        <v/>
      </c>
      <c r="T15" s="444" t="str">
        <f>_P_SP</f>
        <v/>
      </c>
      <c r="V15" s="445" t="str">
        <f>_P_SBD</f>
        <v/>
      </c>
      <c r="W15" s="444" t="str">
        <f>_P_SP</f>
        <v/>
      </c>
      <c r="Y15" s="445" t="str">
        <f>_P_SBD</f>
        <v/>
      </c>
      <c r="Z15" s="444" t="str">
        <f>_P_SP</f>
        <v/>
      </c>
      <c r="AB15" s="445" t="str">
        <f>_P_SBD</f>
        <v/>
      </c>
      <c r="AC15" s="444" t="str">
        <f>_P_SP</f>
        <v/>
      </c>
      <c r="AE15" s="445" t="str">
        <f>_P_SBD</f>
        <v/>
      </c>
      <c r="AF15" s="444" t="str">
        <f>_P_SP</f>
        <v/>
      </c>
      <c r="AH15" s="445" t="str">
        <f>_P_SBD</f>
        <v/>
      </c>
      <c r="AI15" s="444" t="str">
        <f>_P_SP</f>
        <v/>
      </c>
      <c r="AK15" s="445" t="str">
        <f>_P_SBD</f>
        <v/>
      </c>
      <c r="AL15" s="444" t="str">
        <f>_P_SP</f>
        <v/>
      </c>
      <c r="AN15" s="445" t="str">
        <f>_P_SBD</f>
        <v/>
      </c>
      <c r="AO15" s="444" t="str">
        <f>_P_SP</f>
        <v/>
      </c>
      <c r="AQ15" s="445" t="str">
        <f>_P_SBD</f>
        <v/>
      </c>
      <c r="AR15" s="444" t="str">
        <f>_P_SP</f>
        <v/>
      </c>
    </row>
    <row r="16" spans="1:44" x14ac:dyDescent="0.25">
      <c r="A16" s="445">
        <f>_P_SBD</f>
        <v>10</v>
      </c>
      <c r="B16" s="444">
        <f>_P_SP</f>
        <v>15</v>
      </c>
      <c r="D16" s="445" t="str">
        <f>_P_SBD</f>
        <v/>
      </c>
      <c r="E16" s="444" t="str">
        <f>_P_SP</f>
        <v/>
      </c>
      <c r="G16" s="445" t="str">
        <f>_P_SBD</f>
        <v/>
      </c>
      <c r="H16" s="444" t="str">
        <f>_P_SP</f>
        <v/>
      </c>
      <c r="J16" s="445" t="str">
        <f>_P_SBD</f>
        <v/>
      </c>
      <c r="K16" s="444" t="str">
        <f>_P_SP</f>
        <v/>
      </c>
      <c r="M16" s="445" t="str">
        <f>_P_SBD</f>
        <v/>
      </c>
      <c r="N16" s="444" t="str">
        <f>_P_SP</f>
        <v/>
      </c>
      <c r="P16" s="445" t="str">
        <f>_P_SBD</f>
        <v/>
      </c>
      <c r="Q16" s="444" t="str">
        <f>_P_SP</f>
        <v/>
      </c>
      <c r="S16" s="445" t="str">
        <f>_P_SBD</f>
        <v/>
      </c>
      <c r="T16" s="444" t="str">
        <f>_P_SP</f>
        <v/>
      </c>
      <c r="V16" s="445" t="str">
        <f>_P_SBD</f>
        <v/>
      </c>
      <c r="W16" s="444" t="str">
        <f>_P_SP</f>
        <v/>
      </c>
      <c r="Y16" s="445" t="str">
        <f>_P_SBD</f>
        <v/>
      </c>
      <c r="Z16" s="444" t="str">
        <f>_P_SP</f>
        <v/>
      </c>
      <c r="AB16" s="445" t="str">
        <f>_P_SBD</f>
        <v/>
      </c>
      <c r="AC16" s="444" t="str">
        <f>_P_SP</f>
        <v/>
      </c>
      <c r="AE16" s="445" t="str">
        <f>_P_SBD</f>
        <v/>
      </c>
      <c r="AF16" s="444" t="str">
        <f>_P_SP</f>
        <v/>
      </c>
      <c r="AH16" s="445" t="str">
        <f>_P_SBD</f>
        <v/>
      </c>
      <c r="AI16" s="444" t="str">
        <f>_P_SP</f>
        <v/>
      </c>
      <c r="AK16" s="445" t="str">
        <f>_P_SBD</f>
        <v/>
      </c>
      <c r="AL16" s="444" t="str">
        <f>_P_SP</f>
        <v/>
      </c>
      <c r="AN16" s="445" t="str">
        <f>_P_SBD</f>
        <v/>
      </c>
      <c r="AO16" s="444" t="str">
        <f>_P_SP</f>
        <v/>
      </c>
      <c r="AQ16" s="445" t="str">
        <f>_P_SBD</f>
        <v/>
      </c>
      <c r="AR16" s="444" t="str">
        <f>_P_SP</f>
        <v/>
      </c>
    </row>
    <row r="17" spans="1:44" x14ac:dyDescent="0.25">
      <c r="A17" s="445">
        <f>_P_SBD</f>
        <v>11</v>
      </c>
      <c r="B17" s="444">
        <f>_P_SP</f>
        <v>16</v>
      </c>
      <c r="D17" s="445" t="str">
        <f>_P_SBD</f>
        <v/>
      </c>
      <c r="E17" s="444" t="str">
        <f>_P_SP</f>
        <v/>
      </c>
      <c r="G17" s="445" t="str">
        <f>_P_SBD</f>
        <v/>
      </c>
      <c r="H17" s="444" t="str">
        <f>_P_SP</f>
        <v/>
      </c>
      <c r="J17" s="445" t="str">
        <f>_P_SBD</f>
        <v/>
      </c>
      <c r="K17" s="444" t="str">
        <f>_P_SP</f>
        <v/>
      </c>
      <c r="M17" s="445" t="str">
        <f>_P_SBD</f>
        <v/>
      </c>
      <c r="N17" s="444" t="str">
        <f>_P_SP</f>
        <v/>
      </c>
      <c r="P17" s="445" t="str">
        <f>_P_SBD</f>
        <v/>
      </c>
      <c r="Q17" s="444" t="str">
        <f>_P_SP</f>
        <v/>
      </c>
      <c r="S17" s="445" t="str">
        <f>_P_SBD</f>
        <v/>
      </c>
      <c r="T17" s="444" t="str">
        <f>_P_SP</f>
        <v/>
      </c>
      <c r="V17" s="445" t="str">
        <f>_P_SBD</f>
        <v/>
      </c>
      <c r="W17" s="444" t="str">
        <f>_P_SP</f>
        <v/>
      </c>
      <c r="Y17" s="445" t="str">
        <f>_P_SBD</f>
        <v/>
      </c>
      <c r="Z17" s="444" t="str">
        <f>_P_SP</f>
        <v/>
      </c>
      <c r="AB17" s="445" t="str">
        <f>_P_SBD</f>
        <v/>
      </c>
      <c r="AC17" s="444" t="str">
        <f>_P_SP</f>
        <v/>
      </c>
      <c r="AE17" s="445" t="str">
        <f>_P_SBD</f>
        <v/>
      </c>
      <c r="AF17" s="444" t="str">
        <f>_P_SP</f>
        <v/>
      </c>
      <c r="AH17" s="445" t="str">
        <f>_P_SBD</f>
        <v/>
      </c>
      <c r="AI17" s="444" t="str">
        <f>_P_SP</f>
        <v/>
      </c>
      <c r="AK17" s="445" t="str">
        <f>_P_SBD</f>
        <v/>
      </c>
      <c r="AL17" s="444" t="str">
        <f>_P_SP</f>
        <v/>
      </c>
      <c r="AN17" s="445" t="str">
        <f>_P_SBD</f>
        <v/>
      </c>
      <c r="AO17" s="444" t="str">
        <f>_P_SP</f>
        <v/>
      </c>
      <c r="AQ17" s="445" t="str">
        <f>_P_SBD</f>
        <v/>
      </c>
      <c r="AR17" s="444" t="str">
        <f>_P_SP</f>
        <v/>
      </c>
    </row>
    <row r="18" spans="1:44" x14ac:dyDescent="0.25">
      <c r="A18" s="445">
        <f>_P_SBD</f>
        <v>12</v>
      </c>
      <c r="B18" s="444">
        <f>_P_SP</f>
        <v>17</v>
      </c>
      <c r="D18" s="445" t="str">
        <f>_P_SBD</f>
        <v/>
      </c>
      <c r="E18" s="444" t="str">
        <f>_P_SP</f>
        <v/>
      </c>
      <c r="G18" s="445" t="str">
        <f>_P_SBD</f>
        <v/>
      </c>
      <c r="H18" s="444" t="str">
        <f>_P_SP</f>
        <v/>
      </c>
      <c r="J18" s="445" t="str">
        <f>_P_SBD</f>
        <v/>
      </c>
      <c r="K18" s="444" t="str">
        <f>_P_SP</f>
        <v/>
      </c>
      <c r="M18" s="445" t="str">
        <f>_P_SBD</f>
        <v/>
      </c>
      <c r="N18" s="444" t="str">
        <f>_P_SP</f>
        <v/>
      </c>
      <c r="P18" s="445" t="str">
        <f>_P_SBD</f>
        <v/>
      </c>
      <c r="Q18" s="444" t="str">
        <f>_P_SP</f>
        <v/>
      </c>
      <c r="S18" s="445" t="str">
        <f>_P_SBD</f>
        <v/>
      </c>
      <c r="T18" s="444" t="str">
        <f>_P_SP</f>
        <v/>
      </c>
      <c r="V18" s="445" t="str">
        <f>_P_SBD</f>
        <v/>
      </c>
      <c r="W18" s="444" t="str">
        <f>_P_SP</f>
        <v/>
      </c>
      <c r="Y18" s="445" t="str">
        <f>_P_SBD</f>
        <v/>
      </c>
      <c r="Z18" s="444" t="str">
        <f>_P_SP</f>
        <v/>
      </c>
      <c r="AB18" s="445" t="str">
        <f>_P_SBD</f>
        <v/>
      </c>
      <c r="AC18" s="444" t="str">
        <f>_P_SP</f>
        <v/>
      </c>
      <c r="AE18" s="445" t="str">
        <f>_P_SBD</f>
        <v/>
      </c>
      <c r="AF18" s="444" t="str">
        <f>_P_SP</f>
        <v/>
      </c>
      <c r="AH18" s="445" t="str">
        <f>_P_SBD</f>
        <v/>
      </c>
      <c r="AI18" s="444" t="str">
        <f>_P_SP</f>
        <v/>
      </c>
      <c r="AK18" s="445" t="str">
        <f>_P_SBD</f>
        <v/>
      </c>
      <c r="AL18" s="444" t="str">
        <f>_P_SP</f>
        <v/>
      </c>
      <c r="AN18" s="445" t="str">
        <f>_P_SBD</f>
        <v/>
      </c>
      <c r="AO18" s="444" t="str">
        <f>_P_SP</f>
        <v/>
      </c>
      <c r="AQ18" s="445" t="str">
        <f>_P_SBD</f>
        <v/>
      </c>
      <c r="AR18" s="444" t="str">
        <f>_P_SP</f>
        <v/>
      </c>
    </row>
    <row r="19" spans="1:44" x14ac:dyDescent="0.25">
      <c r="A19" s="445">
        <f>_P_SBD</f>
        <v>13</v>
      </c>
      <c r="B19" s="444">
        <f>_P_SP</f>
        <v>18</v>
      </c>
      <c r="D19" s="445" t="str">
        <f>_P_SBD</f>
        <v/>
      </c>
      <c r="E19" s="444" t="str">
        <f>_P_SP</f>
        <v/>
      </c>
      <c r="G19" s="445" t="str">
        <f>_P_SBD</f>
        <v/>
      </c>
      <c r="H19" s="444" t="str">
        <f>_P_SP</f>
        <v/>
      </c>
      <c r="J19" s="445" t="str">
        <f>_P_SBD</f>
        <v/>
      </c>
      <c r="K19" s="444" t="str">
        <f>_P_SP</f>
        <v/>
      </c>
      <c r="M19" s="445" t="str">
        <f>_P_SBD</f>
        <v/>
      </c>
      <c r="N19" s="444" t="str">
        <f>_P_SP</f>
        <v/>
      </c>
      <c r="P19" s="445" t="str">
        <f>_P_SBD</f>
        <v/>
      </c>
      <c r="Q19" s="444" t="str">
        <f>_P_SP</f>
        <v/>
      </c>
      <c r="S19" s="445" t="str">
        <f>_P_SBD</f>
        <v/>
      </c>
      <c r="T19" s="444" t="str">
        <f>_P_SP</f>
        <v/>
      </c>
      <c r="V19" s="445" t="str">
        <f>_P_SBD</f>
        <v/>
      </c>
      <c r="W19" s="444" t="str">
        <f>_P_SP</f>
        <v/>
      </c>
      <c r="Y19" s="445" t="str">
        <f>_P_SBD</f>
        <v/>
      </c>
      <c r="Z19" s="444" t="str">
        <f>_P_SP</f>
        <v/>
      </c>
      <c r="AB19" s="445" t="str">
        <f>_P_SBD</f>
        <v/>
      </c>
      <c r="AC19" s="444" t="str">
        <f>_P_SP</f>
        <v/>
      </c>
      <c r="AE19" s="445" t="str">
        <f>_P_SBD</f>
        <v/>
      </c>
      <c r="AF19" s="444" t="str">
        <f>_P_SP</f>
        <v/>
      </c>
      <c r="AH19" s="445" t="str">
        <f>_P_SBD</f>
        <v/>
      </c>
      <c r="AI19" s="444" t="str">
        <f>_P_SP</f>
        <v/>
      </c>
      <c r="AK19" s="445" t="str">
        <f>_P_SBD</f>
        <v/>
      </c>
      <c r="AL19" s="444" t="str">
        <f>_P_SP</f>
        <v/>
      </c>
      <c r="AN19" s="445" t="str">
        <f>_P_SBD</f>
        <v/>
      </c>
      <c r="AO19" s="444" t="str">
        <f>_P_SP</f>
        <v/>
      </c>
      <c r="AQ19" s="445" t="str">
        <f>_P_SBD</f>
        <v/>
      </c>
      <c r="AR19" s="444" t="str">
        <f>_P_SP</f>
        <v/>
      </c>
    </row>
    <row r="20" spans="1:44" x14ac:dyDescent="0.25">
      <c r="A20" s="445">
        <f>_P_SBD</f>
        <v>14</v>
      </c>
      <c r="B20" s="444">
        <f>_P_SP</f>
        <v>19</v>
      </c>
      <c r="D20" s="445" t="str">
        <f>_P_SBD</f>
        <v/>
      </c>
      <c r="E20" s="444" t="str">
        <f>_P_SP</f>
        <v/>
      </c>
      <c r="G20" s="445" t="str">
        <f>_P_SBD</f>
        <v/>
      </c>
      <c r="H20" s="444" t="str">
        <f>_P_SP</f>
        <v/>
      </c>
      <c r="J20" s="445" t="str">
        <f>_P_SBD</f>
        <v/>
      </c>
      <c r="K20" s="444" t="str">
        <f>_P_SP</f>
        <v/>
      </c>
      <c r="M20" s="445" t="str">
        <f>_P_SBD</f>
        <v/>
      </c>
      <c r="N20" s="444" t="str">
        <f>_P_SP</f>
        <v/>
      </c>
      <c r="P20" s="445" t="str">
        <f>_P_SBD</f>
        <v/>
      </c>
      <c r="Q20" s="444" t="str">
        <f>_P_SP</f>
        <v/>
      </c>
      <c r="S20" s="445" t="str">
        <f>_P_SBD</f>
        <v/>
      </c>
      <c r="T20" s="444" t="str">
        <f>_P_SP</f>
        <v/>
      </c>
      <c r="V20" s="445" t="str">
        <f>_P_SBD</f>
        <v/>
      </c>
      <c r="W20" s="444" t="str">
        <f>_P_SP</f>
        <v/>
      </c>
      <c r="Y20" s="445" t="str">
        <f>_P_SBD</f>
        <v/>
      </c>
      <c r="Z20" s="444" t="str">
        <f>_P_SP</f>
        <v/>
      </c>
      <c r="AB20" s="445" t="str">
        <f>_P_SBD</f>
        <v/>
      </c>
      <c r="AC20" s="444" t="str">
        <f>_P_SP</f>
        <v/>
      </c>
      <c r="AE20" s="445" t="str">
        <f>_P_SBD</f>
        <v/>
      </c>
      <c r="AF20" s="444" t="str">
        <f>_P_SP</f>
        <v/>
      </c>
      <c r="AH20" s="445" t="str">
        <f>_P_SBD</f>
        <v/>
      </c>
      <c r="AI20" s="444" t="str">
        <f>_P_SP</f>
        <v/>
      </c>
      <c r="AK20" s="445" t="str">
        <f>_P_SBD</f>
        <v/>
      </c>
      <c r="AL20" s="444" t="str">
        <f>_P_SP</f>
        <v/>
      </c>
      <c r="AN20" s="445" t="str">
        <f>_P_SBD</f>
        <v/>
      </c>
      <c r="AO20" s="444" t="str">
        <f>_P_SP</f>
        <v/>
      </c>
      <c r="AQ20" s="445" t="str">
        <f>_P_SBD</f>
        <v/>
      </c>
      <c r="AR20" s="444" t="str">
        <f>_P_SP</f>
        <v/>
      </c>
    </row>
    <row r="21" spans="1:44" x14ac:dyDescent="0.25">
      <c r="A21" s="445">
        <f>_P_SBD</f>
        <v>15</v>
      </c>
      <c r="B21" s="444">
        <f>_P_SP</f>
        <v>20</v>
      </c>
      <c r="D21" s="445" t="str">
        <f>_P_SBD</f>
        <v/>
      </c>
      <c r="E21" s="444" t="str">
        <f>_P_SP</f>
        <v/>
      </c>
      <c r="G21" s="445" t="str">
        <f>_P_SBD</f>
        <v/>
      </c>
      <c r="H21" s="444" t="str">
        <f>_P_SP</f>
        <v/>
      </c>
      <c r="J21" s="445" t="str">
        <f>_P_SBD</f>
        <v/>
      </c>
      <c r="K21" s="444" t="str">
        <f>_P_SP</f>
        <v/>
      </c>
      <c r="M21" s="445" t="str">
        <f>_P_SBD</f>
        <v/>
      </c>
      <c r="N21" s="444" t="str">
        <f>_P_SP</f>
        <v/>
      </c>
      <c r="P21" s="445" t="str">
        <f>_P_SBD</f>
        <v/>
      </c>
      <c r="Q21" s="444" t="str">
        <f>_P_SP</f>
        <v/>
      </c>
      <c r="S21" s="445" t="str">
        <f>_P_SBD</f>
        <v/>
      </c>
      <c r="T21" s="444" t="str">
        <f>_P_SP</f>
        <v/>
      </c>
      <c r="V21" s="445" t="str">
        <f>_P_SBD</f>
        <v/>
      </c>
      <c r="W21" s="444" t="str">
        <f>_P_SP</f>
        <v/>
      </c>
      <c r="Y21" s="445" t="str">
        <f>_P_SBD</f>
        <v/>
      </c>
      <c r="Z21" s="444" t="str">
        <f>_P_SP</f>
        <v/>
      </c>
      <c r="AB21" s="445" t="str">
        <f>_P_SBD</f>
        <v/>
      </c>
      <c r="AC21" s="444" t="str">
        <f>_P_SP</f>
        <v/>
      </c>
      <c r="AE21" s="445" t="str">
        <f>_P_SBD</f>
        <v/>
      </c>
      <c r="AF21" s="444" t="str">
        <f>_P_SP</f>
        <v/>
      </c>
      <c r="AH21" s="445" t="str">
        <f>_P_SBD</f>
        <v/>
      </c>
      <c r="AI21" s="444" t="str">
        <f>_P_SP</f>
        <v/>
      </c>
      <c r="AK21" s="445" t="str">
        <f>_P_SBD</f>
        <v/>
      </c>
      <c r="AL21" s="444" t="str">
        <f>_P_SP</f>
        <v/>
      </c>
      <c r="AN21" s="445" t="str">
        <f>_P_SBD</f>
        <v/>
      </c>
      <c r="AO21" s="444" t="str">
        <f>_P_SP</f>
        <v/>
      </c>
      <c r="AQ21" s="445" t="str">
        <f>_P_SBD</f>
        <v/>
      </c>
      <c r="AR21" s="444" t="str">
        <f>_P_SP</f>
        <v/>
      </c>
    </row>
    <row r="22" spans="1:44" x14ac:dyDescent="0.25">
      <c r="A22" s="445">
        <f>_P_SBD</f>
        <v>16</v>
      </c>
      <c r="B22" s="444">
        <f>_P_SP</f>
        <v>21</v>
      </c>
      <c r="D22" s="445" t="str">
        <f>_P_SBD</f>
        <v/>
      </c>
      <c r="E22" s="444" t="str">
        <f>_P_SP</f>
        <v/>
      </c>
      <c r="G22" s="445" t="str">
        <f>_P_SBD</f>
        <v/>
      </c>
      <c r="H22" s="444" t="str">
        <f>_P_SP</f>
        <v/>
      </c>
      <c r="J22" s="445" t="str">
        <f>_P_SBD</f>
        <v/>
      </c>
      <c r="K22" s="444" t="str">
        <f>_P_SP</f>
        <v/>
      </c>
      <c r="M22" s="445" t="str">
        <f>_P_SBD</f>
        <v/>
      </c>
      <c r="N22" s="444" t="str">
        <f>_P_SP</f>
        <v/>
      </c>
      <c r="P22" s="445" t="str">
        <f>_P_SBD</f>
        <v/>
      </c>
      <c r="Q22" s="444" t="str">
        <f>_P_SP</f>
        <v/>
      </c>
      <c r="S22" s="445" t="str">
        <f>_P_SBD</f>
        <v/>
      </c>
      <c r="T22" s="444" t="str">
        <f>_P_SP</f>
        <v/>
      </c>
      <c r="V22" s="445" t="str">
        <f>_P_SBD</f>
        <v/>
      </c>
      <c r="W22" s="444" t="str">
        <f>_P_SP</f>
        <v/>
      </c>
      <c r="Y22" s="445" t="str">
        <f>_P_SBD</f>
        <v/>
      </c>
      <c r="Z22" s="444" t="str">
        <f>_P_SP</f>
        <v/>
      </c>
      <c r="AB22" s="445" t="str">
        <f>_P_SBD</f>
        <v/>
      </c>
      <c r="AC22" s="444" t="str">
        <f>_P_SP</f>
        <v/>
      </c>
      <c r="AE22" s="445" t="str">
        <f>_P_SBD</f>
        <v/>
      </c>
      <c r="AF22" s="444" t="str">
        <f>_P_SP</f>
        <v/>
      </c>
      <c r="AH22" s="445" t="str">
        <f>_P_SBD</f>
        <v/>
      </c>
      <c r="AI22" s="444" t="str">
        <f>_P_SP</f>
        <v/>
      </c>
      <c r="AK22" s="445" t="str">
        <f>_P_SBD</f>
        <v/>
      </c>
      <c r="AL22" s="444" t="str">
        <f>_P_SP</f>
        <v/>
      </c>
      <c r="AN22" s="445" t="str">
        <f>_P_SBD</f>
        <v/>
      </c>
      <c r="AO22" s="444" t="str">
        <f>_P_SP</f>
        <v/>
      </c>
      <c r="AQ22" s="445" t="str">
        <f>_P_SBD</f>
        <v/>
      </c>
      <c r="AR22" s="444" t="str">
        <f>_P_SP</f>
        <v/>
      </c>
    </row>
    <row r="23" spans="1:44" x14ac:dyDescent="0.25">
      <c r="A23" s="445">
        <f>_P_SBD</f>
        <v>17</v>
      </c>
      <c r="B23" s="444">
        <f>_P_SP</f>
        <v>22</v>
      </c>
      <c r="D23" s="445" t="str">
        <f>_P_SBD</f>
        <v/>
      </c>
      <c r="E23" s="444" t="str">
        <f>_P_SP</f>
        <v/>
      </c>
      <c r="G23" s="445" t="str">
        <f>_P_SBD</f>
        <v/>
      </c>
      <c r="H23" s="444" t="str">
        <f>_P_SP</f>
        <v/>
      </c>
      <c r="J23" s="445" t="str">
        <f>_P_SBD</f>
        <v/>
      </c>
      <c r="K23" s="444" t="str">
        <f>_P_SP</f>
        <v/>
      </c>
      <c r="M23" s="445" t="str">
        <f>_P_SBD</f>
        <v/>
      </c>
      <c r="N23" s="444" t="str">
        <f>_P_SP</f>
        <v/>
      </c>
      <c r="P23" s="445" t="str">
        <f>_P_SBD</f>
        <v/>
      </c>
      <c r="Q23" s="444" t="str">
        <f>_P_SP</f>
        <v/>
      </c>
      <c r="S23" s="445" t="str">
        <f>_P_SBD</f>
        <v/>
      </c>
      <c r="T23" s="444" t="str">
        <f>_P_SP</f>
        <v/>
      </c>
      <c r="V23" s="445" t="str">
        <f>_P_SBD</f>
        <v/>
      </c>
      <c r="W23" s="444" t="str">
        <f>_P_SP</f>
        <v/>
      </c>
      <c r="Y23" s="445" t="str">
        <f>_P_SBD</f>
        <v/>
      </c>
      <c r="Z23" s="444" t="str">
        <f>_P_SP</f>
        <v/>
      </c>
      <c r="AB23" s="445" t="str">
        <f>_P_SBD</f>
        <v/>
      </c>
      <c r="AC23" s="444" t="str">
        <f>_P_SP</f>
        <v/>
      </c>
      <c r="AE23" s="445" t="str">
        <f>_P_SBD</f>
        <v/>
      </c>
      <c r="AF23" s="444" t="str">
        <f>_P_SP</f>
        <v/>
      </c>
      <c r="AH23" s="445" t="str">
        <f>_P_SBD</f>
        <v/>
      </c>
      <c r="AI23" s="444" t="str">
        <f>_P_SP</f>
        <v/>
      </c>
      <c r="AK23" s="445" t="str">
        <f>_P_SBD</f>
        <v/>
      </c>
      <c r="AL23" s="444" t="str">
        <f>_P_SP</f>
        <v/>
      </c>
      <c r="AN23" s="445" t="str">
        <f>_P_SBD</f>
        <v/>
      </c>
      <c r="AO23" s="444" t="str">
        <f>_P_SP</f>
        <v/>
      </c>
      <c r="AQ23" s="445" t="str">
        <f>_P_SBD</f>
        <v/>
      </c>
      <c r="AR23" s="444" t="str">
        <f>_P_SP</f>
        <v/>
      </c>
    </row>
    <row r="24" spans="1:44" x14ac:dyDescent="0.25">
      <c r="A24" s="445">
        <f>_P_SBD</f>
        <v>18</v>
      </c>
      <c r="B24" s="444">
        <f>_P_SP</f>
        <v>23</v>
      </c>
      <c r="D24" s="445" t="str">
        <f>_P_SBD</f>
        <v/>
      </c>
      <c r="E24" s="444" t="str">
        <f>_P_SP</f>
        <v/>
      </c>
      <c r="G24" s="445" t="str">
        <f>_P_SBD</f>
        <v/>
      </c>
      <c r="H24" s="444" t="str">
        <f>_P_SP</f>
        <v/>
      </c>
      <c r="J24" s="445" t="str">
        <f>_P_SBD</f>
        <v/>
      </c>
      <c r="K24" s="444" t="str">
        <f>_P_SP</f>
        <v/>
      </c>
      <c r="M24" s="445" t="str">
        <f>_P_SBD</f>
        <v/>
      </c>
      <c r="N24" s="444" t="str">
        <f>_P_SP</f>
        <v/>
      </c>
      <c r="P24" s="445" t="str">
        <f>_P_SBD</f>
        <v/>
      </c>
      <c r="Q24" s="444" t="str">
        <f>_P_SP</f>
        <v/>
      </c>
      <c r="S24" s="445" t="str">
        <f>_P_SBD</f>
        <v/>
      </c>
      <c r="T24" s="444" t="str">
        <f>_P_SP</f>
        <v/>
      </c>
      <c r="V24" s="445" t="str">
        <f>_P_SBD</f>
        <v/>
      </c>
      <c r="W24" s="444" t="str">
        <f>_P_SP</f>
        <v/>
      </c>
      <c r="Y24" s="445" t="str">
        <f>_P_SBD</f>
        <v/>
      </c>
      <c r="Z24" s="444" t="str">
        <f>_P_SP</f>
        <v/>
      </c>
      <c r="AB24" s="445" t="str">
        <f>_P_SBD</f>
        <v/>
      </c>
      <c r="AC24" s="444" t="str">
        <f>_P_SP</f>
        <v/>
      </c>
      <c r="AE24" s="445" t="str">
        <f>_P_SBD</f>
        <v/>
      </c>
      <c r="AF24" s="444" t="str">
        <f>_P_SP</f>
        <v/>
      </c>
      <c r="AH24" s="445" t="str">
        <f>_P_SBD</f>
        <v/>
      </c>
      <c r="AI24" s="444" t="str">
        <f>_P_SP</f>
        <v/>
      </c>
      <c r="AK24" s="445" t="str">
        <f>_P_SBD</f>
        <v/>
      </c>
      <c r="AL24" s="444" t="str">
        <f>_P_SP</f>
        <v/>
      </c>
      <c r="AN24" s="445" t="str">
        <f>_P_SBD</f>
        <v/>
      </c>
      <c r="AO24" s="444" t="str">
        <f>_P_SP</f>
        <v/>
      </c>
      <c r="AQ24" s="445" t="str">
        <f>_P_SBD</f>
        <v/>
      </c>
      <c r="AR24" s="444" t="str">
        <f>_P_SP</f>
        <v/>
      </c>
    </row>
    <row r="25" spans="1:44" x14ac:dyDescent="0.25">
      <c r="A25" s="445">
        <f>_P_SBD</f>
        <v>19</v>
      </c>
      <c r="B25" s="444">
        <f>_P_SP</f>
        <v>24</v>
      </c>
      <c r="D25" s="445" t="str">
        <f>_P_SBD</f>
        <v/>
      </c>
      <c r="E25" s="444" t="str">
        <f>_P_SP</f>
        <v/>
      </c>
      <c r="G25" s="445" t="str">
        <f>_P_SBD</f>
        <v/>
      </c>
      <c r="H25" s="444" t="str">
        <f>_P_SP</f>
        <v/>
      </c>
      <c r="J25" s="445" t="str">
        <f>_P_SBD</f>
        <v/>
      </c>
      <c r="K25" s="444" t="str">
        <f>_P_SP</f>
        <v/>
      </c>
      <c r="M25" s="445" t="str">
        <f>_P_SBD</f>
        <v/>
      </c>
      <c r="N25" s="444" t="str">
        <f>_P_SP</f>
        <v/>
      </c>
      <c r="P25" s="445" t="str">
        <f>_P_SBD</f>
        <v/>
      </c>
      <c r="Q25" s="444" t="str">
        <f>_P_SP</f>
        <v/>
      </c>
      <c r="S25" s="445" t="str">
        <f>_P_SBD</f>
        <v/>
      </c>
      <c r="T25" s="444" t="str">
        <f>_P_SP</f>
        <v/>
      </c>
      <c r="V25" s="445" t="str">
        <f>_P_SBD</f>
        <v/>
      </c>
      <c r="W25" s="444" t="str">
        <f>_P_SP</f>
        <v/>
      </c>
      <c r="Y25" s="445" t="str">
        <f>_P_SBD</f>
        <v/>
      </c>
      <c r="Z25" s="444" t="str">
        <f>_P_SP</f>
        <v/>
      </c>
      <c r="AB25" s="445" t="str">
        <f>_P_SBD</f>
        <v/>
      </c>
      <c r="AC25" s="444" t="str">
        <f>_P_SP</f>
        <v/>
      </c>
      <c r="AE25" s="445" t="str">
        <f>_P_SBD</f>
        <v/>
      </c>
      <c r="AF25" s="444" t="str">
        <f>_P_SP</f>
        <v/>
      </c>
      <c r="AH25" s="445" t="str">
        <f>_P_SBD</f>
        <v/>
      </c>
      <c r="AI25" s="444" t="str">
        <f>_P_SP</f>
        <v/>
      </c>
      <c r="AK25" s="445" t="str">
        <f>_P_SBD</f>
        <v/>
      </c>
      <c r="AL25" s="444" t="str">
        <f>_P_SP</f>
        <v/>
      </c>
      <c r="AN25" s="445" t="str">
        <f>_P_SBD</f>
        <v/>
      </c>
      <c r="AO25" s="444" t="str">
        <f>_P_SP</f>
        <v/>
      </c>
      <c r="AQ25" s="445" t="str">
        <f>_P_SBD</f>
        <v/>
      </c>
      <c r="AR25" s="444" t="str">
        <f>_P_SP</f>
        <v/>
      </c>
    </row>
    <row r="26" spans="1:44" x14ac:dyDescent="0.25">
      <c r="A26" s="445">
        <f>_P_SBD</f>
        <v>20</v>
      </c>
      <c r="B26" s="444">
        <f>_P_SP</f>
        <v>25</v>
      </c>
      <c r="D26" s="445" t="str">
        <f>_P_SBD</f>
        <v/>
      </c>
      <c r="E26" s="444" t="str">
        <f>_P_SP</f>
        <v/>
      </c>
      <c r="G26" s="445" t="str">
        <f>_P_SBD</f>
        <v/>
      </c>
      <c r="H26" s="444" t="str">
        <f>_P_SP</f>
        <v/>
      </c>
      <c r="J26" s="445" t="str">
        <f>_P_SBD</f>
        <v/>
      </c>
      <c r="K26" s="444" t="str">
        <f>_P_SP</f>
        <v/>
      </c>
      <c r="M26" s="445" t="str">
        <f>_P_SBD</f>
        <v/>
      </c>
      <c r="N26" s="444" t="str">
        <f>_P_SP</f>
        <v/>
      </c>
      <c r="P26" s="445" t="str">
        <f>_P_SBD</f>
        <v/>
      </c>
      <c r="Q26" s="444" t="str">
        <f>_P_SP</f>
        <v/>
      </c>
      <c r="S26" s="445" t="str">
        <f>_P_SBD</f>
        <v/>
      </c>
      <c r="T26" s="444" t="str">
        <f>_P_SP</f>
        <v/>
      </c>
      <c r="V26" s="445" t="str">
        <f>_P_SBD</f>
        <v/>
      </c>
      <c r="W26" s="444" t="str">
        <f>_P_SP</f>
        <v/>
      </c>
      <c r="Y26" s="445" t="str">
        <f>_P_SBD</f>
        <v/>
      </c>
      <c r="Z26" s="444" t="str">
        <f>_P_SP</f>
        <v/>
      </c>
      <c r="AB26" s="445" t="str">
        <f>_P_SBD</f>
        <v/>
      </c>
      <c r="AC26" s="444" t="str">
        <f>_P_SP</f>
        <v/>
      </c>
      <c r="AE26" s="445" t="str">
        <f>_P_SBD</f>
        <v/>
      </c>
      <c r="AF26" s="444" t="str">
        <f>_P_SP</f>
        <v/>
      </c>
      <c r="AH26" s="445" t="str">
        <f>_P_SBD</f>
        <v/>
      </c>
      <c r="AI26" s="444" t="str">
        <f>_P_SP</f>
        <v/>
      </c>
      <c r="AK26" s="445" t="str">
        <f>_P_SBD</f>
        <v/>
      </c>
      <c r="AL26" s="444" t="str">
        <f>_P_SP</f>
        <v/>
      </c>
      <c r="AN26" s="445" t="str">
        <f>_P_SBD</f>
        <v/>
      </c>
      <c r="AO26" s="444" t="str">
        <f>_P_SP</f>
        <v/>
      </c>
      <c r="AQ26" s="445" t="str">
        <f>_P_SBD</f>
        <v/>
      </c>
      <c r="AR26" s="444" t="str">
        <f>_P_SP</f>
        <v/>
      </c>
    </row>
    <row r="27" spans="1:44" x14ac:dyDescent="0.25">
      <c r="A27" s="445">
        <f>_P_SBD</f>
        <v>21</v>
      </c>
      <c r="B27" s="444">
        <f>_P_SP</f>
        <v>26</v>
      </c>
      <c r="D27" s="445" t="str">
        <f>_P_SBD</f>
        <v/>
      </c>
      <c r="E27" s="444" t="str">
        <f>_P_SP</f>
        <v/>
      </c>
      <c r="G27" s="445" t="str">
        <f>_P_SBD</f>
        <v/>
      </c>
      <c r="H27" s="444" t="str">
        <f>_P_SP</f>
        <v/>
      </c>
      <c r="J27" s="445" t="str">
        <f>_P_SBD</f>
        <v/>
      </c>
      <c r="K27" s="444" t="str">
        <f>_P_SP</f>
        <v/>
      </c>
      <c r="M27" s="445" t="str">
        <f>_P_SBD</f>
        <v/>
      </c>
      <c r="N27" s="444" t="str">
        <f>_P_SP</f>
        <v/>
      </c>
      <c r="P27" s="445" t="str">
        <f>_P_SBD</f>
        <v/>
      </c>
      <c r="Q27" s="444" t="str">
        <f>_P_SP</f>
        <v/>
      </c>
      <c r="S27" s="445" t="str">
        <f>_P_SBD</f>
        <v/>
      </c>
      <c r="T27" s="444" t="str">
        <f>_P_SP</f>
        <v/>
      </c>
      <c r="V27" s="445" t="str">
        <f>_P_SBD</f>
        <v/>
      </c>
      <c r="W27" s="444" t="str">
        <f>_P_SP</f>
        <v/>
      </c>
      <c r="Y27" s="445" t="str">
        <f>_P_SBD</f>
        <v/>
      </c>
      <c r="Z27" s="444" t="str">
        <f>_P_SP</f>
        <v/>
      </c>
      <c r="AB27" s="445" t="str">
        <f>_P_SBD</f>
        <v/>
      </c>
      <c r="AC27" s="444" t="str">
        <f>_P_SP</f>
        <v/>
      </c>
      <c r="AE27" s="445" t="str">
        <f>_P_SBD</f>
        <v/>
      </c>
      <c r="AF27" s="444" t="str">
        <f>_P_SP</f>
        <v/>
      </c>
      <c r="AH27" s="445" t="str">
        <f>_P_SBD</f>
        <v/>
      </c>
      <c r="AI27" s="444" t="str">
        <f>_P_SP</f>
        <v/>
      </c>
      <c r="AK27" s="445" t="str">
        <f>_P_SBD</f>
        <v/>
      </c>
      <c r="AL27" s="444" t="str">
        <f>_P_SP</f>
        <v/>
      </c>
      <c r="AN27" s="445" t="str">
        <f>_P_SBD</f>
        <v/>
      </c>
      <c r="AO27" s="444" t="str">
        <f>_P_SP</f>
        <v/>
      </c>
      <c r="AQ27" s="445" t="str">
        <f>_P_SBD</f>
        <v/>
      </c>
      <c r="AR27" s="444" t="str">
        <f>_P_SP</f>
        <v/>
      </c>
    </row>
    <row r="28" spans="1:44" x14ac:dyDescent="0.25">
      <c r="A28" s="445">
        <f>_P_SBD</f>
        <v>22</v>
      </c>
      <c r="B28" s="444">
        <f>_P_SP</f>
        <v>1</v>
      </c>
      <c r="D28" s="445" t="str">
        <f>_P_SBD</f>
        <v/>
      </c>
      <c r="E28" s="444" t="str">
        <f>_P_SP</f>
        <v/>
      </c>
      <c r="G28" s="445" t="str">
        <f>_P_SBD</f>
        <v/>
      </c>
      <c r="H28" s="444" t="str">
        <f>_P_SP</f>
        <v/>
      </c>
      <c r="J28" s="445" t="str">
        <f>_P_SBD</f>
        <v/>
      </c>
      <c r="K28" s="444" t="str">
        <f>_P_SP</f>
        <v/>
      </c>
      <c r="M28" s="445" t="str">
        <f>_P_SBD</f>
        <v/>
      </c>
      <c r="N28" s="444" t="str">
        <f>_P_SP</f>
        <v/>
      </c>
      <c r="P28" s="445" t="str">
        <f>_P_SBD</f>
        <v/>
      </c>
      <c r="Q28" s="444" t="str">
        <f>_P_SP</f>
        <v/>
      </c>
      <c r="S28" s="445" t="str">
        <f>_P_SBD</f>
        <v/>
      </c>
      <c r="T28" s="444" t="str">
        <f>_P_SP</f>
        <v/>
      </c>
      <c r="V28" s="445" t="str">
        <f>_P_SBD</f>
        <v/>
      </c>
      <c r="W28" s="444" t="str">
        <f>_P_SP</f>
        <v/>
      </c>
      <c r="Y28" s="445" t="str">
        <f>_P_SBD</f>
        <v/>
      </c>
      <c r="Z28" s="444" t="str">
        <f>_P_SP</f>
        <v/>
      </c>
      <c r="AB28" s="445" t="str">
        <f>_P_SBD</f>
        <v/>
      </c>
      <c r="AC28" s="444" t="str">
        <f>_P_SP</f>
        <v/>
      </c>
      <c r="AE28" s="445" t="str">
        <f>_P_SBD</f>
        <v/>
      </c>
      <c r="AF28" s="444" t="str">
        <f>_P_SP</f>
        <v/>
      </c>
      <c r="AH28" s="445" t="str">
        <f>_P_SBD</f>
        <v/>
      </c>
      <c r="AI28" s="444" t="str">
        <f>_P_SP</f>
        <v/>
      </c>
      <c r="AK28" s="445" t="str">
        <f>_P_SBD</f>
        <v/>
      </c>
      <c r="AL28" s="444" t="str">
        <f>_P_SP</f>
        <v/>
      </c>
      <c r="AN28" s="445" t="str">
        <f>_P_SBD</f>
        <v/>
      </c>
      <c r="AO28" s="444" t="str">
        <f>_P_SP</f>
        <v/>
      </c>
      <c r="AQ28" s="445" t="str">
        <f>_P_SBD</f>
        <v/>
      </c>
      <c r="AR28" s="444" t="str">
        <f>_P_SP</f>
        <v/>
      </c>
    </row>
    <row r="29" spans="1:44" x14ac:dyDescent="0.25">
      <c r="A29" s="445">
        <f>_P_SBD</f>
        <v>23</v>
      </c>
      <c r="B29" s="444">
        <f>_P_SP</f>
        <v>2</v>
      </c>
      <c r="D29" s="445" t="str">
        <f>_P_SBD</f>
        <v/>
      </c>
      <c r="E29" s="444" t="str">
        <f>_P_SP</f>
        <v/>
      </c>
      <c r="G29" s="445" t="str">
        <f>_P_SBD</f>
        <v/>
      </c>
      <c r="H29" s="444" t="str">
        <f>_P_SP</f>
        <v/>
      </c>
      <c r="J29" s="445" t="str">
        <f>_P_SBD</f>
        <v/>
      </c>
      <c r="K29" s="444" t="str">
        <f>_P_SP</f>
        <v/>
      </c>
      <c r="M29" s="445" t="str">
        <f>_P_SBD</f>
        <v/>
      </c>
      <c r="N29" s="444" t="str">
        <f>_P_SP</f>
        <v/>
      </c>
      <c r="P29" s="445" t="str">
        <f>_P_SBD</f>
        <v/>
      </c>
      <c r="Q29" s="444" t="str">
        <f>_P_SP</f>
        <v/>
      </c>
      <c r="S29" s="445" t="str">
        <f>_P_SBD</f>
        <v/>
      </c>
      <c r="T29" s="444" t="str">
        <f>_P_SP</f>
        <v/>
      </c>
      <c r="V29" s="445" t="str">
        <f>_P_SBD</f>
        <v/>
      </c>
      <c r="W29" s="444" t="str">
        <f>_P_SP</f>
        <v/>
      </c>
      <c r="Y29" s="445" t="str">
        <f>_P_SBD</f>
        <v/>
      </c>
      <c r="Z29" s="444" t="str">
        <f>_P_SP</f>
        <v/>
      </c>
      <c r="AB29" s="445" t="str">
        <f>_P_SBD</f>
        <v/>
      </c>
      <c r="AC29" s="444" t="str">
        <f>_P_SP</f>
        <v/>
      </c>
      <c r="AE29" s="445" t="str">
        <f>_P_SBD</f>
        <v/>
      </c>
      <c r="AF29" s="444" t="str">
        <f>_P_SP</f>
        <v/>
      </c>
      <c r="AH29" s="445" t="str">
        <f>_P_SBD</f>
        <v/>
      </c>
      <c r="AI29" s="444" t="str">
        <f>_P_SP</f>
        <v/>
      </c>
      <c r="AK29" s="445" t="str">
        <f>_P_SBD</f>
        <v/>
      </c>
      <c r="AL29" s="444" t="str">
        <f>_P_SP</f>
        <v/>
      </c>
      <c r="AN29" s="445" t="str">
        <f>_P_SBD</f>
        <v/>
      </c>
      <c r="AO29" s="444" t="str">
        <f>_P_SP</f>
        <v/>
      </c>
      <c r="AQ29" s="445" t="str">
        <f>_P_SBD</f>
        <v/>
      </c>
      <c r="AR29" s="444" t="str">
        <f>_P_SP</f>
        <v/>
      </c>
    </row>
    <row r="30" spans="1:44" x14ac:dyDescent="0.25">
      <c r="A30" s="445">
        <f>_P_SBD</f>
        <v>24</v>
      </c>
      <c r="B30" s="444">
        <f>_P_SP</f>
        <v>3</v>
      </c>
      <c r="D30" s="445" t="str">
        <f>_P_SBD</f>
        <v/>
      </c>
      <c r="E30" s="444" t="str">
        <f>_P_SP</f>
        <v/>
      </c>
      <c r="G30" s="445" t="str">
        <f>_P_SBD</f>
        <v/>
      </c>
      <c r="H30" s="444" t="str">
        <f>_P_SP</f>
        <v/>
      </c>
      <c r="J30" s="445" t="str">
        <f>_P_SBD</f>
        <v/>
      </c>
      <c r="K30" s="444" t="str">
        <f>_P_SP</f>
        <v/>
      </c>
      <c r="M30" s="445" t="str">
        <f>_P_SBD</f>
        <v/>
      </c>
      <c r="N30" s="444" t="str">
        <f>_P_SP</f>
        <v/>
      </c>
      <c r="P30" s="445" t="str">
        <f>_P_SBD</f>
        <v/>
      </c>
      <c r="Q30" s="444" t="str">
        <f>_P_SP</f>
        <v/>
      </c>
      <c r="S30" s="445" t="str">
        <f>_P_SBD</f>
        <v/>
      </c>
      <c r="T30" s="444" t="str">
        <f>_P_SP</f>
        <v/>
      </c>
      <c r="V30" s="445" t="str">
        <f>_P_SBD</f>
        <v/>
      </c>
      <c r="W30" s="444" t="str">
        <f>_P_SP</f>
        <v/>
      </c>
      <c r="Y30" s="445" t="str">
        <f>_P_SBD</f>
        <v/>
      </c>
      <c r="Z30" s="444" t="str">
        <f>_P_SP</f>
        <v/>
      </c>
      <c r="AB30" s="445" t="str">
        <f>_P_SBD</f>
        <v/>
      </c>
      <c r="AC30" s="444" t="str">
        <f>_P_SP</f>
        <v/>
      </c>
      <c r="AE30" s="445" t="str">
        <f>_P_SBD</f>
        <v/>
      </c>
      <c r="AF30" s="444" t="str">
        <f>_P_SP</f>
        <v/>
      </c>
      <c r="AH30" s="445" t="str">
        <f>_P_SBD</f>
        <v/>
      </c>
      <c r="AI30" s="444" t="str">
        <f>_P_SP</f>
        <v/>
      </c>
      <c r="AK30" s="445" t="str">
        <f>_P_SBD</f>
        <v/>
      </c>
      <c r="AL30" s="444" t="str">
        <f>_P_SP</f>
        <v/>
      </c>
      <c r="AN30" s="445" t="str">
        <f>_P_SBD</f>
        <v/>
      </c>
      <c r="AO30" s="444" t="str">
        <f>_P_SP</f>
        <v/>
      </c>
      <c r="AQ30" s="445" t="str">
        <f>_P_SBD</f>
        <v/>
      </c>
      <c r="AR30" s="444" t="str">
        <f>_P_SP</f>
        <v/>
      </c>
    </row>
    <row r="31" spans="1:44" x14ac:dyDescent="0.25">
      <c r="A31" s="445">
        <f>_P_SBD</f>
        <v>25</v>
      </c>
      <c r="B31" s="444">
        <f>_P_SP</f>
        <v>4</v>
      </c>
      <c r="D31" s="445" t="str">
        <f>_P_SBD</f>
        <v/>
      </c>
      <c r="E31" s="444" t="str">
        <f>_P_SP</f>
        <v/>
      </c>
      <c r="G31" s="445" t="str">
        <f>_P_SBD</f>
        <v/>
      </c>
      <c r="H31" s="444" t="str">
        <f>_P_SP</f>
        <v/>
      </c>
      <c r="J31" s="445" t="str">
        <f>_P_SBD</f>
        <v/>
      </c>
      <c r="K31" s="444" t="str">
        <f>_P_SP</f>
        <v/>
      </c>
      <c r="M31" s="445" t="str">
        <f>_P_SBD</f>
        <v/>
      </c>
      <c r="N31" s="444" t="str">
        <f>_P_SP</f>
        <v/>
      </c>
      <c r="P31" s="445" t="str">
        <f>_P_SBD</f>
        <v/>
      </c>
      <c r="Q31" s="444" t="str">
        <f>_P_SP</f>
        <v/>
      </c>
      <c r="S31" s="445" t="str">
        <f>_P_SBD</f>
        <v/>
      </c>
      <c r="T31" s="444" t="str">
        <f>_P_SP</f>
        <v/>
      </c>
      <c r="V31" s="445" t="str">
        <f>_P_SBD</f>
        <v/>
      </c>
      <c r="W31" s="444" t="str">
        <f>_P_SP</f>
        <v/>
      </c>
      <c r="Y31" s="445" t="str">
        <f>_P_SBD</f>
        <v/>
      </c>
      <c r="Z31" s="444" t="str">
        <f>_P_SP</f>
        <v/>
      </c>
      <c r="AB31" s="445" t="str">
        <f>_P_SBD</f>
        <v/>
      </c>
      <c r="AC31" s="444" t="str">
        <f>_P_SP</f>
        <v/>
      </c>
      <c r="AE31" s="445" t="str">
        <f>_P_SBD</f>
        <v/>
      </c>
      <c r="AF31" s="444" t="str">
        <f>_P_SP</f>
        <v/>
      </c>
      <c r="AH31" s="445" t="str">
        <f>_P_SBD</f>
        <v/>
      </c>
      <c r="AI31" s="444" t="str">
        <f>_P_SP</f>
        <v/>
      </c>
      <c r="AK31" s="445" t="str">
        <f>_P_SBD</f>
        <v/>
      </c>
      <c r="AL31" s="444" t="str">
        <f>_P_SP</f>
        <v/>
      </c>
      <c r="AN31" s="445" t="str">
        <f>_P_SBD</f>
        <v/>
      </c>
      <c r="AO31" s="444" t="str">
        <f>_P_SP</f>
        <v/>
      </c>
      <c r="AQ31" s="445" t="str">
        <f>_P_SBD</f>
        <v/>
      </c>
      <c r="AR31" s="444" t="str">
        <f>_P_SP</f>
        <v/>
      </c>
    </row>
    <row r="32" spans="1:44" x14ac:dyDescent="0.25">
      <c r="A32" s="445">
        <f>_P_SBD</f>
        <v>26</v>
      </c>
      <c r="B32" s="444">
        <f>_P_SP</f>
        <v>5</v>
      </c>
      <c r="D32" s="445" t="str">
        <f>_P_SBD</f>
        <v/>
      </c>
      <c r="E32" s="444" t="str">
        <f>_P_SP</f>
        <v/>
      </c>
      <c r="G32" s="445" t="str">
        <f>_P_SBD</f>
        <v/>
      </c>
      <c r="H32" s="444" t="str">
        <f>_P_SP</f>
        <v/>
      </c>
      <c r="J32" s="445" t="str">
        <f>_P_SBD</f>
        <v/>
      </c>
      <c r="K32" s="444" t="str">
        <f>_P_SP</f>
        <v/>
      </c>
      <c r="M32" s="445" t="str">
        <f>_P_SBD</f>
        <v/>
      </c>
      <c r="N32" s="444" t="str">
        <f>_P_SP</f>
        <v/>
      </c>
      <c r="P32" s="445" t="str">
        <f>_P_SBD</f>
        <v/>
      </c>
      <c r="Q32" s="444" t="str">
        <f>_P_SP</f>
        <v/>
      </c>
      <c r="S32" s="445" t="str">
        <f>_P_SBD</f>
        <v/>
      </c>
      <c r="T32" s="444" t="str">
        <f>_P_SP</f>
        <v/>
      </c>
      <c r="V32" s="445" t="str">
        <f>_P_SBD</f>
        <v/>
      </c>
      <c r="W32" s="444" t="str">
        <f>_P_SP</f>
        <v/>
      </c>
      <c r="Y32" s="445" t="str">
        <f>_P_SBD</f>
        <v/>
      </c>
      <c r="Z32" s="444" t="str">
        <f>_P_SP</f>
        <v/>
      </c>
      <c r="AB32" s="445" t="str">
        <f>_P_SBD</f>
        <v/>
      </c>
      <c r="AC32" s="444" t="str">
        <f>_P_SP</f>
        <v/>
      </c>
      <c r="AE32" s="445" t="str">
        <f>_P_SBD</f>
        <v/>
      </c>
      <c r="AF32" s="444" t="str">
        <f>_P_SP</f>
        <v/>
      </c>
      <c r="AH32" s="445" t="str">
        <f>_P_SBD</f>
        <v/>
      </c>
      <c r="AI32" s="444" t="str">
        <f>_P_SP</f>
        <v/>
      </c>
      <c r="AK32" s="445" t="str">
        <f>_P_SBD</f>
        <v/>
      </c>
      <c r="AL32" s="444" t="str">
        <f>_P_SP</f>
        <v/>
      </c>
      <c r="AN32" s="445" t="str">
        <f>_P_SBD</f>
        <v/>
      </c>
      <c r="AO32" s="444" t="str">
        <f>_P_SP</f>
        <v/>
      </c>
      <c r="AQ32" s="445" t="str">
        <f>_P_SBD</f>
        <v/>
      </c>
      <c r="AR32" s="444" t="str">
        <f>_P_SP</f>
        <v/>
      </c>
    </row>
    <row r="33" spans="1:44" x14ac:dyDescent="0.25">
      <c r="A33" s="445" t="str">
        <f>_P_SBD</f>
        <v/>
      </c>
      <c r="B33" s="444" t="str">
        <f>_P_SP</f>
        <v/>
      </c>
      <c r="D33" s="445" t="str">
        <f>_P_SBD</f>
        <v/>
      </c>
      <c r="E33" s="444" t="str">
        <f>_P_SP</f>
        <v/>
      </c>
      <c r="G33" s="445" t="str">
        <f>_P_SBD</f>
        <v/>
      </c>
      <c r="H33" s="444" t="str">
        <f>_P_SP</f>
        <v/>
      </c>
      <c r="J33" s="445" t="str">
        <f>_P_SBD</f>
        <v/>
      </c>
      <c r="K33" s="444" t="str">
        <f>_P_SP</f>
        <v/>
      </c>
      <c r="M33" s="445" t="str">
        <f>_P_SBD</f>
        <v/>
      </c>
      <c r="N33" s="444" t="str">
        <f>_P_SP</f>
        <v/>
      </c>
      <c r="P33" s="445" t="str">
        <f>_P_SBD</f>
        <v/>
      </c>
      <c r="Q33" s="444" t="str">
        <f>_P_SP</f>
        <v/>
      </c>
      <c r="S33" s="445" t="str">
        <f>_P_SBD</f>
        <v/>
      </c>
      <c r="T33" s="444" t="str">
        <f>_P_SP</f>
        <v/>
      </c>
      <c r="V33" s="445" t="str">
        <f>_P_SBD</f>
        <v/>
      </c>
      <c r="W33" s="444" t="str">
        <f>_P_SP</f>
        <v/>
      </c>
      <c r="Y33" s="445" t="str">
        <f>_P_SBD</f>
        <v/>
      </c>
      <c r="Z33" s="444" t="str">
        <f>_P_SP</f>
        <v/>
      </c>
      <c r="AB33" s="445" t="str">
        <f>_P_SBD</f>
        <v/>
      </c>
      <c r="AC33" s="444" t="str">
        <f>_P_SP</f>
        <v/>
      </c>
      <c r="AE33" s="445" t="str">
        <f>_P_SBD</f>
        <v/>
      </c>
      <c r="AF33" s="444" t="str">
        <f>_P_SP</f>
        <v/>
      </c>
      <c r="AH33" s="445" t="str">
        <f>_P_SBD</f>
        <v/>
      </c>
      <c r="AI33" s="444" t="str">
        <f>_P_SP</f>
        <v/>
      </c>
      <c r="AK33" s="445" t="str">
        <f>_P_SBD</f>
        <v/>
      </c>
      <c r="AL33" s="444" t="str">
        <f>_P_SP</f>
        <v/>
      </c>
      <c r="AN33" s="445" t="str">
        <f>_P_SBD</f>
        <v/>
      </c>
      <c r="AO33" s="444" t="str">
        <f>_P_SP</f>
        <v/>
      </c>
      <c r="AQ33" s="445" t="str">
        <f>_P_SBD</f>
        <v/>
      </c>
      <c r="AR33" s="444" t="str">
        <f>_P_SP</f>
        <v/>
      </c>
    </row>
    <row r="34" spans="1:44" x14ac:dyDescent="0.25">
      <c r="A34" s="445" t="str">
        <f>_P_SBD</f>
        <v/>
      </c>
      <c r="B34" s="444" t="str">
        <f>_P_SP</f>
        <v/>
      </c>
      <c r="D34" s="445" t="str">
        <f>_P_SBD</f>
        <v/>
      </c>
      <c r="E34" s="444" t="str">
        <f>_P_SP</f>
        <v/>
      </c>
      <c r="G34" s="445" t="str">
        <f>_P_SBD</f>
        <v/>
      </c>
      <c r="H34" s="444" t="str">
        <f>_P_SP</f>
        <v/>
      </c>
      <c r="J34" s="445" t="str">
        <f>_P_SBD</f>
        <v/>
      </c>
      <c r="K34" s="444" t="str">
        <f>_P_SP</f>
        <v/>
      </c>
      <c r="M34" s="445" t="str">
        <f>_P_SBD</f>
        <v/>
      </c>
      <c r="N34" s="444" t="str">
        <f>_P_SP</f>
        <v/>
      </c>
      <c r="P34" s="445" t="str">
        <f>_P_SBD</f>
        <v/>
      </c>
      <c r="Q34" s="444" t="str">
        <f>_P_SP</f>
        <v/>
      </c>
      <c r="S34" s="445" t="str">
        <f>_P_SBD</f>
        <v/>
      </c>
      <c r="T34" s="444" t="str">
        <f>_P_SP</f>
        <v/>
      </c>
      <c r="V34" s="445" t="str">
        <f>_P_SBD</f>
        <v/>
      </c>
      <c r="W34" s="444" t="str">
        <f>_P_SP</f>
        <v/>
      </c>
      <c r="Y34" s="445" t="str">
        <f>_P_SBD</f>
        <v/>
      </c>
      <c r="Z34" s="444" t="str">
        <f>_P_SP</f>
        <v/>
      </c>
      <c r="AB34" s="445" t="str">
        <f>_P_SBD</f>
        <v/>
      </c>
      <c r="AC34" s="444" t="str">
        <f>_P_SP</f>
        <v/>
      </c>
      <c r="AE34" s="445" t="str">
        <f>_P_SBD</f>
        <v/>
      </c>
      <c r="AF34" s="444" t="str">
        <f>_P_SP</f>
        <v/>
      </c>
      <c r="AH34" s="445" t="str">
        <f>_P_SBD</f>
        <v/>
      </c>
      <c r="AI34" s="444" t="str">
        <f>_P_SP</f>
        <v/>
      </c>
      <c r="AK34" s="445" t="str">
        <f>_P_SBD</f>
        <v/>
      </c>
      <c r="AL34" s="444" t="str">
        <f>_P_SP</f>
        <v/>
      </c>
      <c r="AN34" s="445" t="str">
        <f>_P_SBD</f>
        <v/>
      </c>
      <c r="AO34" s="444" t="str">
        <f>_P_SP</f>
        <v/>
      </c>
      <c r="AQ34" s="445" t="str">
        <f>_P_SBD</f>
        <v/>
      </c>
      <c r="AR34" s="444" t="str">
        <f>_P_SP</f>
        <v/>
      </c>
    </row>
    <row r="35" spans="1:44" x14ac:dyDescent="0.25">
      <c r="A35" s="445" t="str">
        <f>_P_SBD</f>
        <v/>
      </c>
      <c r="B35" s="444" t="str">
        <f>_P_SP</f>
        <v/>
      </c>
      <c r="D35" s="445" t="str">
        <f>_P_SBD</f>
        <v/>
      </c>
      <c r="E35" s="444" t="str">
        <f>_P_SP</f>
        <v/>
      </c>
      <c r="G35" s="445" t="str">
        <f>_P_SBD</f>
        <v/>
      </c>
      <c r="H35" s="444" t="str">
        <f>_P_SP</f>
        <v/>
      </c>
      <c r="J35" s="445" t="str">
        <f>_P_SBD</f>
        <v/>
      </c>
      <c r="K35" s="444" t="str">
        <f>_P_SP</f>
        <v/>
      </c>
      <c r="M35" s="445" t="str">
        <f>_P_SBD</f>
        <v/>
      </c>
      <c r="N35" s="444" t="str">
        <f>_P_SP</f>
        <v/>
      </c>
      <c r="P35" s="445" t="str">
        <f>_P_SBD</f>
        <v/>
      </c>
      <c r="Q35" s="444" t="str">
        <f>_P_SP</f>
        <v/>
      </c>
      <c r="S35" s="445" t="str">
        <f>_P_SBD</f>
        <v/>
      </c>
      <c r="T35" s="444" t="str">
        <f>_P_SP</f>
        <v/>
      </c>
      <c r="V35" s="445" t="str">
        <f>_P_SBD</f>
        <v/>
      </c>
      <c r="W35" s="444" t="str">
        <f>_P_SP</f>
        <v/>
      </c>
      <c r="Y35" s="445" t="str">
        <f>_P_SBD</f>
        <v/>
      </c>
      <c r="Z35" s="444" t="str">
        <f>_P_SP</f>
        <v/>
      </c>
      <c r="AB35" s="445" t="str">
        <f>_P_SBD</f>
        <v/>
      </c>
      <c r="AC35" s="444" t="str">
        <f>_P_SP</f>
        <v/>
      </c>
      <c r="AE35" s="445" t="str">
        <f>_P_SBD</f>
        <v/>
      </c>
      <c r="AF35" s="444" t="str">
        <f>_P_SP</f>
        <v/>
      </c>
      <c r="AH35" s="445" t="str">
        <f>_P_SBD</f>
        <v/>
      </c>
      <c r="AI35" s="444" t="str">
        <f>_P_SP</f>
        <v/>
      </c>
      <c r="AK35" s="445" t="str">
        <f>_P_SBD</f>
        <v/>
      </c>
      <c r="AL35" s="444" t="str">
        <f>_P_SP</f>
        <v/>
      </c>
      <c r="AN35" s="445" t="str">
        <f>_P_SBD</f>
        <v/>
      </c>
      <c r="AO35" s="444" t="str">
        <f>_P_SP</f>
        <v/>
      </c>
      <c r="AQ35" s="445" t="str">
        <f>_P_SBD</f>
        <v/>
      </c>
      <c r="AR35" s="444" t="str">
        <f>_P_SP</f>
        <v/>
      </c>
    </row>
    <row r="36" spans="1:44" x14ac:dyDescent="0.25">
      <c r="A36" s="445" t="str">
        <f>_P_SBD</f>
        <v/>
      </c>
      <c r="B36" s="444" t="str">
        <f>_P_SP</f>
        <v/>
      </c>
      <c r="D36" s="445" t="str">
        <f>_P_SBD</f>
        <v/>
      </c>
      <c r="E36" s="444" t="str">
        <f>_P_SP</f>
        <v/>
      </c>
      <c r="G36" s="445" t="str">
        <f>_P_SBD</f>
        <v/>
      </c>
      <c r="H36" s="444" t="str">
        <f>_P_SP</f>
        <v/>
      </c>
      <c r="J36" s="445" t="str">
        <f>_P_SBD</f>
        <v/>
      </c>
      <c r="K36" s="444" t="str">
        <f>_P_SP</f>
        <v/>
      </c>
      <c r="M36" s="445" t="str">
        <f>_P_SBD</f>
        <v/>
      </c>
      <c r="N36" s="444" t="str">
        <f>_P_SP</f>
        <v/>
      </c>
      <c r="P36" s="445" t="str">
        <f>_P_SBD</f>
        <v/>
      </c>
      <c r="Q36" s="444" t="str">
        <f>_P_SP</f>
        <v/>
      </c>
      <c r="S36" s="445" t="str">
        <f>_P_SBD</f>
        <v/>
      </c>
      <c r="T36" s="444" t="str">
        <f>_P_SP</f>
        <v/>
      </c>
      <c r="V36" s="445" t="str">
        <f>_P_SBD</f>
        <v/>
      </c>
      <c r="W36" s="444" t="str">
        <f>_P_SP</f>
        <v/>
      </c>
      <c r="Y36" s="445" t="str">
        <f>_P_SBD</f>
        <v/>
      </c>
      <c r="Z36" s="444" t="str">
        <f>_P_SP</f>
        <v/>
      </c>
      <c r="AB36" s="445" t="str">
        <f>_P_SBD</f>
        <v/>
      </c>
      <c r="AC36" s="444" t="str">
        <f>_P_SP</f>
        <v/>
      </c>
      <c r="AE36" s="445" t="str">
        <f>_P_SBD</f>
        <v/>
      </c>
      <c r="AF36" s="444" t="str">
        <f>_P_SP</f>
        <v/>
      </c>
      <c r="AH36" s="445" t="str">
        <f>_P_SBD</f>
        <v/>
      </c>
      <c r="AI36" s="444" t="str">
        <f>_P_SP</f>
        <v/>
      </c>
      <c r="AK36" s="445" t="str">
        <f>_P_SBD</f>
        <v/>
      </c>
      <c r="AL36" s="444" t="str">
        <f>_P_SP</f>
        <v/>
      </c>
      <c r="AN36" s="445" t="str">
        <f>_P_SBD</f>
        <v/>
      </c>
      <c r="AO36" s="444" t="str">
        <f>_P_SP</f>
        <v/>
      </c>
      <c r="AQ36" s="445" t="str">
        <f>_P_SBD</f>
        <v/>
      </c>
      <c r="AR36" s="444" t="str">
        <f>_P_SP</f>
        <v/>
      </c>
    </row>
    <row r="37" spans="1:44" x14ac:dyDescent="0.25">
      <c r="A37" s="445" t="str">
        <f>_P_SBD</f>
        <v/>
      </c>
      <c r="B37" s="444" t="str">
        <f>_P_SP</f>
        <v/>
      </c>
      <c r="D37" s="445" t="str">
        <f>_P_SBD</f>
        <v/>
      </c>
      <c r="E37" s="444" t="str">
        <f>_P_SP</f>
        <v/>
      </c>
      <c r="G37" s="445" t="str">
        <f>_P_SBD</f>
        <v/>
      </c>
      <c r="H37" s="444" t="str">
        <f>_P_SP</f>
        <v/>
      </c>
      <c r="J37" s="445" t="str">
        <f>_P_SBD</f>
        <v/>
      </c>
      <c r="K37" s="444" t="str">
        <f>_P_SP</f>
        <v/>
      </c>
      <c r="M37" s="445" t="str">
        <f>_P_SBD</f>
        <v/>
      </c>
      <c r="N37" s="444" t="str">
        <f>_P_SP</f>
        <v/>
      </c>
      <c r="P37" s="445" t="str">
        <f>_P_SBD</f>
        <v/>
      </c>
      <c r="Q37" s="444" t="str">
        <f>_P_SP</f>
        <v/>
      </c>
      <c r="S37" s="445" t="str">
        <f>_P_SBD</f>
        <v/>
      </c>
      <c r="T37" s="444" t="str">
        <f>_P_SP</f>
        <v/>
      </c>
      <c r="V37" s="445" t="str">
        <f>_P_SBD</f>
        <v/>
      </c>
      <c r="W37" s="444" t="str">
        <f>_P_SP</f>
        <v/>
      </c>
      <c r="Y37" s="445" t="str">
        <f>_P_SBD</f>
        <v/>
      </c>
      <c r="Z37" s="444" t="str">
        <f>_P_SP</f>
        <v/>
      </c>
      <c r="AB37" s="445" t="str">
        <f>_P_SBD</f>
        <v/>
      </c>
      <c r="AC37" s="444" t="str">
        <f>_P_SP</f>
        <v/>
      </c>
      <c r="AE37" s="445" t="str">
        <f>_P_SBD</f>
        <v/>
      </c>
      <c r="AF37" s="444" t="str">
        <f>_P_SP</f>
        <v/>
      </c>
      <c r="AH37" s="445" t="str">
        <f>_P_SBD</f>
        <v/>
      </c>
      <c r="AI37" s="444" t="str">
        <f>_P_SP</f>
        <v/>
      </c>
      <c r="AK37" s="445" t="str">
        <f>_P_SBD</f>
        <v/>
      </c>
      <c r="AL37" s="444" t="str">
        <f>_P_SP</f>
        <v/>
      </c>
      <c r="AN37" s="445" t="str">
        <f>_P_SBD</f>
        <v/>
      </c>
      <c r="AO37" s="444" t="str">
        <f>_P_SP</f>
        <v/>
      </c>
      <c r="AQ37" s="445" t="str">
        <f>_P_SBD</f>
        <v/>
      </c>
      <c r="AR37" s="444" t="str">
        <f>_P_SP</f>
        <v/>
      </c>
    </row>
    <row r="38" spans="1:44" x14ac:dyDescent="0.25">
      <c r="A38" s="445" t="str">
        <f>_P_SBD</f>
        <v/>
      </c>
      <c r="B38" s="444" t="str">
        <f>_P_SP</f>
        <v/>
      </c>
      <c r="D38" s="445" t="str">
        <f>_P_SBD</f>
        <v/>
      </c>
      <c r="E38" s="444" t="str">
        <f>_P_SP</f>
        <v/>
      </c>
      <c r="G38" s="445" t="str">
        <f>_P_SBD</f>
        <v/>
      </c>
      <c r="H38" s="444" t="str">
        <f>_P_SP</f>
        <v/>
      </c>
      <c r="J38" s="445" t="str">
        <f>_P_SBD</f>
        <v/>
      </c>
      <c r="K38" s="444" t="str">
        <f>_P_SP</f>
        <v/>
      </c>
      <c r="M38" s="445" t="str">
        <f>_P_SBD</f>
        <v/>
      </c>
      <c r="N38" s="444" t="str">
        <f>_P_SP</f>
        <v/>
      </c>
      <c r="P38" s="445" t="str">
        <f>_P_SBD</f>
        <v/>
      </c>
      <c r="Q38" s="444" t="str">
        <f>_P_SP</f>
        <v/>
      </c>
      <c r="S38" s="445" t="str">
        <f>_P_SBD</f>
        <v/>
      </c>
      <c r="T38" s="444" t="str">
        <f>_P_SP</f>
        <v/>
      </c>
      <c r="V38" s="445" t="str">
        <f>_P_SBD</f>
        <v/>
      </c>
      <c r="W38" s="444" t="str">
        <f>_P_SP</f>
        <v/>
      </c>
      <c r="Y38" s="445" t="str">
        <f>_P_SBD</f>
        <v/>
      </c>
      <c r="Z38" s="444" t="str">
        <f>_P_SP</f>
        <v/>
      </c>
      <c r="AB38" s="445" t="str">
        <f>_P_SBD</f>
        <v/>
      </c>
      <c r="AC38" s="444" t="str">
        <f>_P_SP</f>
        <v/>
      </c>
      <c r="AE38" s="445" t="str">
        <f>_P_SBD</f>
        <v/>
      </c>
      <c r="AF38" s="444" t="str">
        <f>_P_SP</f>
        <v/>
      </c>
      <c r="AH38" s="445" t="str">
        <f>_P_SBD</f>
        <v/>
      </c>
      <c r="AI38" s="444" t="str">
        <f>_P_SP</f>
        <v/>
      </c>
      <c r="AK38" s="445" t="str">
        <f>_P_SBD</f>
        <v/>
      </c>
      <c r="AL38" s="444" t="str">
        <f>_P_SP</f>
        <v/>
      </c>
      <c r="AN38" s="445" t="str">
        <f>_P_SBD</f>
        <v/>
      </c>
      <c r="AO38" s="444" t="str">
        <f>_P_SP</f>
        <v/>
      </c>
      <c r="AQ38" s="445" t="str">
        <f>_P_SBD</f>
        <v/>
      </c>
      <c r="AR38" s="444" t="str">
        <f>_P_SP</f>
        <v/>
      </c>
    </row>
    <row r="39" spans="1:44" x14ac:dyDescent="0.25">
      <c r="A39" s="445" t="str">
        <f>_P_SBD</f>
        <v/>
      </c>
      <c r="B39" s="444" t="str">
        <f>_P_SP</f>
        <v/>
      </c>
      <c r="D39" s="445" t="str">
        <f>_P_SBD</f>
        <v/>
      </c>
      <c r="E39" s="444" t="str">
        <f>_P_SP</f>
        <v/>
      </c>
      <c r="G39" s="445" t="str">
        <f>_P_SBD</f>
        <v/>
      </c>
      <c r="H39" s="444" t="str">
        <f>_P_SP</f>
        <v/>
      </c>
      <c r="J39" s="445" t="str">
        <f>_P_SBD</f>
        <v/>
      </c>
      <c r="K39" s="444" t="str">
        <f>_P_SP</f>
        <v/>
      </c>
      <c r="M39" s="445" t="str">
        <f>_P_SBD</f>
        <v/>
      </c>
      <c r="N39" s="444" t="str">
        <f>_P_SP</f>
        <v/>
      </c>
      <c r="P39" s="445" t="str">
        <f>_P_SBD</f>
        <v/>
      </c>
      <c r="Q39" s="444" t="str">
        <f>_P_SP</f>
        <v/>
      </c>
      <c r="S39" s="445" t="str">
        <f>_P_SBD</f>
        <v/>
      </c>
      <c r="T39" s="444" t="str">
        <f>_P_SP</f>
        <v/>
      </c>
      <c r="V39" s="445" t="str">
        <f>_P_SBD</f>
        <v/>
      </c>
      <c r="W39" s="444" t="str">
        <f>_P_SP</f>
        <v/>
      </c>
      <c r="Y39" s="445" t="str">
        <f>_P_SBD</f>
        <v/>
      </c>
      <c r="Z39" s="444" t="str">
        <f>_P_SP</f>
        <v/>
      </c>
      <c r="AB39" s="445" t="str">
        <f>_P_SBD</f>
        <v/>
      </c>
      <c r="AC39" s="444" t="str">
        <f>_P_SP</f>
        <v/>
      </c>
      <c r="AE39" s="445" t="str">
        <f>_P_SBD</f>
        <v/>
      </c>
      <c r="AF39" s="444" t="str">
        <f>_P_SP</f>
        <v/>
      </c>
      <c r="AH39" s="445" t="str">
        <f>_P_SBD</f>
        <v/>
      </c>
      <c r="AI39" s="444" t="str">
        <f>_P_SP</f>
        <v/>
      </c>
      <c r="AK39" s="445" t="str">
        <f>_P_SBD</f>
        <v/>
      </c>
      <c r="AL39" s="444" t="str">
        <f>_P_SP</f>
        <v/>
      </c>
      <c r="AN39" s="445" t="str">
        <f>_P_SBD</f>
        <v/>
      </c>
      <c r="AO39" s="444" t="str">
        <f>_P_SP</f>
        <v/>
      </c>
      <c r="AQ39" s="445" t="str">
        <f>_P_SBD</f>
        <v/>
      </c>
      <c r="AR39" s="444" t="str">
        <f>_P_SP</f>
        <v/>
      </c>
    </row>
    <row r="40" spans="1:44" x14ac:dyDescent="0.25">
      <c r="A40" s="445" t="str">
        <f>_P_SBD</f>
        <v/>
      </c>
      <c r="B40" s="444" t="str">
        <f>_P_SP</f>
        <v/>
      </c>
      <c r="D40" s="445" t="str">
        <f>_P_SBD</f>
        <v/>
      </c>
      <c r="E40" s="444" t="str">
        <f>_P_SP</f>
        <v/>
      </c>
      <c r="G40" s="445" t="str">
        <f>_P_SBD</f>
        <v/>
      </c>
      <c r="H40" s="444" t="str">
        <f>_P_SP</f>
        <v/>
      </c>
      <c r="J40" s="445" t="str">
        <f>_P_SBD</f>
        <v/>
      </c>
      <c r="K40" s="444" t="str">
        <f>_P_SP</f>
        <v/>
      </c>
      <c r="M40" s="445" t="str">
        <f>_P_SBD</f>
        <v/>
      </c>
      <c r="N40" s="444" t="str">
        <f>_P_SP</f>
        <v/>
      </c>
      <c r="P40" s="445" t="str">
        <f>_P_SBD</f>
        <v/>
      </c>
      <c r="Q40" s="444" t="str">
        <f>_P_SP</f>
        <v/>
      </c>
      <c r="S40" s="445" t="str">
        <f>_P_SBD</f>
        <v/>
      </c>
      <c r="T40" s="444" t="str">
        <f>_P_SP</f>
        <v/>
      </c>
      <c r="V40" s="445" t="str">
        <f>_P_SBD</f>
        <v/>
      </c>
      <c r="W40" s="444" t="str">
        <f>_P_SP</f>
        <v/>
      </c>
      <c r="Y40" s="445" t="str">
        <f>_P_SBD</f>
        <v/>
      </c>
      <c r="Z40" s="444" t="str">
        <f>_P_SP</f>
        <v/>
      </c>
      <c r="AB40" s="445" t="str">
        <f>_P_SBD</f>
        <v/>
      </c>
      <c r="AC40" s="444" t="str">
        <f>_P_SP</f>
        <v/>
      </c>
      <c r="AE40" s="445" t="str">
        <f>_P_SBD</f>
        <v/>
      </c>
      <c r="AF40" s="444" t="str">
        <f>_P_SP</f>
        <v/>
      </c>
      <c r="AH40" s="445" t="str">
        <f>_P_SBD</f>
        <v/>
      </c>
      <c r="AI40" s="444" t="str">
        <f>_P_SP</f>
        <v/>
      </c>
      <c r="AK40" s="445" t="str">
        <f>_P_SBD</f>
        <v/>
      </c>
      <c r="AL40" s="444" t="str">
        <f>_P_SP</f>
        <v/>
      </c>
      <c r="AN40" s="445" t="str">
        <f>_P_SBD</f>
        <v/>
      </c>
      <c r="AO40" s="444" t="str">
        <f>_P_SP</f>
        <v/>
      </c>
      <c r="AQ40" s="445" t="str">
        <f>_P_SBD</f>
        <v/>
      </c>
      <c r="AR40" s="444" t="str">
        <f>_P_SP</f>
        <v/>
      </c>
    </row>
    <row r="41" spans="1:44" x14ac:dyDescent="0.25">
      <c r="A41" s="445" t="str">
        <f>_P_SBD</f>
        <v/>
      </c>
      <c r="B41" s="444" t="str">
        <f>_P_SP</f>
        <v/>
      </c>
      <c r="D41" s="445" t="str">
        <f>_P_SBD</f>
        <v/>
      </c>
      <c r="E41" s="444" t="str">
        <f>_P_SP</f>
        <v/>
      </c>
      <c r="G41" s="445" t="str">
        <f>_P_SBD</f>
        <v/>
      </c>
      <c r="H41" s="444" t="str">
        <f>_P_SP</f>
        <v/>
      </c>
      <c r="J41" s="445" t="str">
        <f>_P_SBD</f>
        <v/>
      </c>
      <c r="K41" s="444" t="str">
        <f>_P_SP</f>
        <v/>
      </c>
      <c r="M41" s="445" t="str">
        <f>_P_SBD</f>
        <v/>
      </c>
      <c r="N41" s="444" t="str">
        <f>_P_SP</f>
        <v/>
      </c>
      <c r="P41" s="445" t="str">
        <f>_P_SBD</f>
        <v/>
      </c>
      <c r="Q41" s="444" t="str">
        <f>_P_SP</f>
        <v/>
      </c>
      <c r="S41" s="445" t="str">
        <f>_P_SBD</f>
        <v/>
      </c>
      <c r="T41" s="444" t="str">
        <f>_P_SP</f>
        <v/>
      </c>
      <c r="V41" s="445" t="str">
        <f>_P_SBD</f>
        <v/>
      </c>
      <c r="W41" s="444" t="str">
        <f>_P_SP</f>
        <v/>
      </c>
      <c r="Y41" s="445" t="str">
        <f>_P_SBD</f>
        <v/>
      </c>
      <c r="Z41" s="444" t="str">
        <f>_P_SP</f>
        <v/>
      </c>
      <c r="AB41" s="445" t="str">
        <f>_P_SBD</f>
        <v/>
      </c>
      <c r="AC41" s="444" t="str">
        <f>_P_SP</f>
        <v/>
      </c>
      <c r="AE41" s="445" t="str">
        <f>_P_SBD</f>
        <v/>
      </c>
      <c r="AF41" s="444" t="str">
        <f>_P_SP</f>
        <v/>
      </c>
      <c r="AH41" s="445" t="str">
        <f>_P_SBD</f>
        <v/>
      </c>
      <c r="AI41" s="444" t="str">
        <f>_P_SP</f>
        <v/>
      </c>
      <c r="AK41" s="445" t="str">
        <f>_P_SBD</f>
        <v/>
      </c>
      <c r="AL41" s="444" t="str">
        <f>_P_SP</f>
        <v/>
      </c>
      <c r="AN41" s="445" t="str">
        <f>_P_SBD</f>
        <v/>
      </c>
      <c r="AO41" s="444" t="str">
        <f>_P_SP</f>
        <v/>
      </c>
      <c r="AQ41" s="445" t="str">
        <f>_P_SBD</f>
        <v/>
      </c>
      <c r="AR41" s="444" t="str">
        <f>_P_SP</f>
        <v/>
      </c>
    </row>
    <row r="42" spans="1:44" x14ac:dyDescent="0.25">
      <c r="A42" s="445" t="str">
        <f>_P_SBD</f>
        <v/>
      </c>
      <c r="B42" s="444" t="str">
        <f>_P_SP</f>
        <v/>
      </c>
      <c r="D42" s="445" t="str">
        <f>_P_SBD</f>
        <v/>
      </c>
      <c r="E42" s="444" t="str">
        <f>_P_SP</f>
        <v/>
      </c>
      <c r="G42" s="445" t="str">
        <f>_P_SBD</f>
        <v/>
      </c>
      <c r="H42" s="444" t="str">
        <f>_P_SP</f>
        <v/>
      </c>
      <c r="J42" s="445" t="str">
        <f>_P_SBD</f>
        <v/>
      </c>
      <c r="K42" s="444" t="str">
        <f>_P_SP</f>
        <v/>
      </c>
      <c r="M42" s="445" t="str">
        <f>_P_SBD</f>
        <v/>
      </c>
      <c r="N42" s="444" t="str">
        <f>_P_SP</f>
        <v/>
      </c>
      <c r="P42" s="445" t="str">
        <f>_P_SBD</f>
        <v/>
      </c>
      <c r="Q42" s="444" t="str">
        <f>_P_SP</f>
        <v/>
      </c>
      <c r="S42" s="445" t="str">
        <f>_P_SBD</f>
        <v/>
      </c>
      <c r="T42" s="444" t="str">
        <f>_P_SP</f>
        <v/>
      </c>
      <c r="V42" s="445" t="str">
        <f>_P_SBD</f>
        <v/>
      </c>
      <c r="W42" s="444" t="str">
        <f>_P_SP</f>
        <v/>
      </c>
      <c r="Y42" s="445" t="str">
        <f>_P_SBD</f>
        <v/>
      </c>
      <c r="Z42" s="444" t="str">
        <f>_P_SP</f>
        <v/>
      </c>
      <c r="AB42" s="445" t="str">
        <f>_P_SBD</f>
        <v/>
      </c>
      <c r="AC42" s="444" t="str">
        <f>_P_SP</f>
        <v/>
      </c>
      <c r="AE42" s="445" t="str">
        <f>_P_SBD</f>
        <v/>
      </c>
      <c r="AF42" s="444" t="str">
        <f>_P_SP</f>
        <v/>
      </c>
      <c r="AH42" s="445" t="str">
        <f>_P_SBD</f>
        <v/>
      </c>
      <c r="AI42" s="444" t="str">
        <f>_P_SP</f>
        <v/>
      </c>
      <c r="AK42" s="445" t="str">
        <f>_P_SBD</f>
        <v/>
      </c>
      <c r="AL42" s="444" t="str">
        <f>_P_SP</f>
        <v/>
      </c>
      <c r="AN42" s="445" t="str">
        <f>_P_SBD</f>
        <v/>
      </c>
      <c r="AO42" s="444" t="str">
        <f>_P_SP</f>
        <v/>
      </c>
      <c r="AQ42" s="445" t="str">
        <f>_P_SBD</f>
        <v/>
      </c>
      <c r="AR42" s="444" t="str">
        <f>_P_SP</f>
        <v/>
      </c>
    </row>
    <row r="43" spans="1:44" x14ac:dyDescent="0.25">
      <c r="A43" s="445" t="str">
        <f>_P_SBD</f>
        <v/>
      </c>
      <c r="B43" s="444" t="str">
        <f>_P_SP</f>
        <v/>
      </c>
      <c r="D43" s="445" t="str">
        <f>_P_SBD</f>
        <v/>
      </c>
      <c r="E43" s="444" t="str">
        <f>_P_SP</f>
        <v/>
      </c>
      <c r="G43" s="445" t="str">
        <f>_P_SBD</f>
        <v/>
      </c>
      <c r="H43" s="444" t="str">
        <f>_P_SP</f>
        <v/>
      </c>
      <c r="J43" s="445" t="str">
        <f>_P_SBD</f>
        <v/>
      </c>
      <c r="K43" s="444" t="str">
        <f>_P_SP</f>
        <v/>
      </c>
      <c r="M43" s="445" t="str">
        <f>_P_SBD</f>
        <v/>
      </c>
      <c r="N43" s="444" t="str">
        <f>_P_SP</f>
        <v/>
      </c>
      <c r="P43" s="445" t="str">
        <f>_P_SBD</f>
        <v/>
      </c>
      <c r="Q43" s="444" t="str">
        <f>_P_SP</f>
        <v/>
      </c>
      <c r="S43" s="445" t="str">
        <f>_P_SBD</f>
        <v/>
      </c>
      <c r="T43" s="444" t="str">
        <f>_P_SP</f>
        <v/>
      </c>
      <c r="V43" s="445" t="str">
        <f>_P_SBD</f>
        <v/>
      </c>
      <c r="W43" s="444" t="str">
        <f>_P_SP</f>
        <v/>
      </c>
      <c r="Y43" s="445" t="str">
        <f>_P_SBD</f>
        <v/>
      </c>
      <c r="Z43" s="444" t="str">
        <f>_P_SP</f>
        <v/>
      </c>
      <c r="AB43" s="445" t="str">
        <f>_P_SBD</f>
        <v/>
      </c>
      <c r="AC43" s="444" t="str">
        <f>_P_SP</f>
        <v/>
      </c>
      <c r="AE43" s="445" t="str">
        <f>_P_SBD</f>
        <v/>
      </c>
      <c r="AF43" s="444" t="str">
        <f>_P_SP</f>
        <v/>
      </c>
      <c r="AH43" s="445" t="str">
        <f>_P_SBD</f>
        <v/>
      </c>
      <c r="AI43" s="444" t="str">
        <f>_P_SP</f>
        <v/>
      </c>
      <c r="AK43" s="445" t="str">
        <f>_P_SBD</f>
        <v/>
      </c>
      <c r="AL43" s="444" t="str">
        <f>_P_SP</f>
        <v/>
      </c>
      <c r="AN43" s="445" t="str">
        <f>_P_SBD</f>
        <v/>
      </c>
      <c r="AO43" s="444" t="str">
        <f>_P_SP</f>
        <v/>
      </c>
      <c r="AQ43" s="445" t="str">
        <f>_P_SBD</f>
        <v/>
      </c>
      <c r="AR43" s="444" t="str">
        <f>_P_SP</f>
        <v/>
      </c>
    </row>
    <row r="44" spans="1:44" x14ac:dyDescent="0.25">
      <c r="A44" s="445" t="str">
        <f>_P_SBD</f>
        <v/>
      </c>
      <c r="B44" s="444" t="str">
        <f>_P_SP</f>
        <v/>
      </c>
      <c r="D44" s="445" t="str">
        <f>_P_SBD</f>
        <v/>
      </c>
      <c r="E44" s="444" t="str">
        <f>_P_SP</f>
        <v/>
      </c>
      <c r="G44" s="445" t="str">
        <f>_P_SBD</f>
        <v/>
      </c>
      <c r="H44" s="444" t="str">
        <f>_P_SP</f>
        <v/>
      </c>
      <c r="J44" s="445" t="str">
        <f>_P_SBD</f>
        <v/>
      </c>
      <c r="K44" s="444" t="str">
        <f>_P_SP</f>
        <v/>
      </c>
      <c r="M44" s="445" t="str">
        <f>_P_SBD</f>
        <v/>
      </c>
      <c r="N44" s="444" t="str">
        <f>_P_SP</f>
        <v/>
      </c>
      <c r="P44" s="445" t="str">
        <f>_P_SBD</f>
        <v/>
      </c>
      <c r="Q44" s="444" t="str">
        <f>_P_SP</f>
        <v/>
      </c>
      <c r="S44" s="445" t="str">
        <f>_P_SBD</f>
        <v/>
      </c>
      <c r="T44" s="444" t="str">
        <f>_P_SP</f>
        <v/>
      </c>
      <c r="V44" s="445" t="str">
        <f>_P_SBD</f>
        <v/>
      </c>
      <c r="W44" s="444" t="str">
        <f>_P_SP</f>
        <v/>
      </c>
      <c r="Y44" s="445" t="str">
        <f>_P_SBD</f>
        <v/>
      </c>
      <c r="Z44" s="444" t="str">
        <f>_P_SP</f>
        <v/>
      </c>
      <c r="AB44" s="445" t="str">
        <f>_P_SBD</f>
        <v/>
      </c>
      <c r="AC44" s="444" t="str">
        <f>_P_SP</f>
        <v/>
      </c>
      <c r="AE44" s="445" t="str">
        <f>_P_SBD</f>
        <v/>
      </c>
      <c r="AF44" s="444" t="str">
        <f>_P_SP</f>
        <v/>
      </c>
      <c r="AH44" s="445" t="str">
        <f>_P_SBD</f>
        <v/>
      </c>
      <c r="AI44" s="444" t="str">
        <f>_P_SP</f>
        <v/>
      </c>
      <c r="AK44" s="445" t="str">
        <f>_P_SBD</f>
        <v/>
      </c>
      <c r="AL44" s="444" t="str">
        <f>_P_SP</f>
        <v/>
      </c>
      <c r="AN44" s="445" t="str">
        <f>_P_SBD</f>
        <v/>
      </c>
      <c r="AO44" s="444" t="str">
        <f>_P_SP</f>
        <v/>
      </c>
      <c r="AQ44" s="445" t="str">
        <f>_P_SBD</f>
        <v/>
      </c>
      <c r="AR44" s="444" t="str">
        <f>_P_SP</f>
        <v/>
      </c>
    </row>
    <row r="45" spans="1:44" x14ac:dyDescent="0.25">
      <c r="A45" s="445" t="str">
        <f>_P_SBD</f>
        <v/>
      </c>
      <c r="B45" s="444" t="str">
        <f>_P_SP</f>
        <v/>
      </c>
      <c r="D45" s="445" t="str">
        <f>_P_SBD</f>
        <v/>
      </c>
      <c r="E45" s="444" t="str">
        <f>_P_SP</f>
        <v/>
      </c>
      <c r="G45" s="445" t="str">
        <f>_P_SBD</f>
        <v/>
      </c>
      <c r="H45" s="444" t="str">
        <f>_P_SP</f>
        <v/>
      </c>
      <c r="J45" s="445" t="str">
        <f>_P_SBD</f>
        <v/>
      </c>
      <c r="K45" s="444" t="str">
        <f>_P_SP</f>
        <v/>
      </c>
      <c r="M45" s="445" t="str">
        <f>_P_SBD</f>
        <v/>
      </c>
      <c r="N45" s="444" t="str">
        <f>_P_SP</f>
        <v/>
      </c>
      <c r="P45" s="445" t="str">
        <f>_P_SBD</f>
        <v/>
      </c>
      <c r="Q45" s="444" t="str">
        <f>_P_SP</f>
        <v/>
      </c>
      <c r="S45" s="445" t="str">
        <f>_P_SBD</f>
        <v/>
      </c>
      <c r="T45" s="444" t="str">
        <f>_P_SP</f>
        <v/>
      </c>
      <c r="V45" s="445" t="str">
        <f>_P_SBD</f>
        <v/>
      </c>
      <c r="W45" s="444" t="str">
        <f>_P_SP</f>
        <v/>
      </c>
      <c r="Y45" s="445" t="str">
        <f>_P_SBD</f>
        <v/>
      </c>
      <c r="Z45" s="444" t="str">
        <f>_P_SP</f>
        <v/>
      </c>
      <c r="AB45" s="445" t="str">
        <f>_P_SBD</f>
        <v/>
      </c>
      <c r="AC45" s="444" t="str">
        <f>_P_SP</f>
        <v/>
      </c>
      <c r="AE45" s="445" t="str">
        <f>_P_SBD</f>
        <v/>
      </c>
      <c r="AF45" s="444" t="str">
        <f>_P_SP</f>
        <v/>
      </c>
      <c r="AH45" s="445" t="str">
        <f>_P_SBD</f>
        <v/>
      </c>
      <c r="AI45" s="444" t="str">
        <f>_P_SP</f>
        <v/>
      </c>
      <c r="AK45" s="445" t="str">
        <f>_P_SBD</f>
        <v/>
      </c>
      <c r="AL45" s="444" t="str">
        <f>_P_SP</f>
        <v/>
      </c>
      <c r="AN45" s="445" t="str">
        <f>_P_SBD</f>
        <v/>
      </c>
      <c r="AO45" s="444" t="str">
        <f>_P_SP</f>
        <v/>
      </c>
      <c r="AQ45" s="445" t="str">
        <f>_P_SBD</f>
        <v/>
      </c>
      <c r="AR45" s="444" t="str">
        <f>_P_SP</f>
        <v/>
      </c>
    </row>
    <row r="46" spans="1:44" x14ac:dyDescent="0.25">
      <c r="A46" s="445" t="str">
        <f>_P_SBD</f>
        <v/>
      </c>
      <c r="B46" s="444" t="str">
        <f>_P_SP</f>
        <v/>
      </c>
      <c r="D46" s="445" t="str">
        <f>_P_SBD</f>
        <v/>
      </c>
      <c r="E46" s="444" t="str">
        <f>_P_SP</f>
        <v/>
      </c>
      <c r="G46" s="445" t="str">
        <f>_P_SBD</f>
        <v/>
      </c>
      <c r="H46" s="444" t="str">
        <f>_P_SP</f>
        <v/>
      </c>
      <c r="J46" s="445" t="str">
        <f>_P_SBD</f>
        <v/>
      </c>
      <c r="K46" s="444" t="str">
        <f>_P_SP</f>
        <v/>
      </c>
      <c r="M46" s="445" t="str">
        <f>_P_SBD</f>
        <v/>
      </c>
      <c r="N46" s="444" t="str">
        <f>_P_SP</f>
        <v/>
      </c>
      <c r="P46" s="445" t="str">
        <f>_P_SBD</f>
        <v/>
      </c>
      <c r="Q46" s="444" t="str">
        <f>_P_SP</f>
        <v/>
      </c>
      <c r="S46" s="445" t="str">
        <f>_P_SBD</f>
        <v/>
      </c>
      <c r="T46" s="444" t="str">
        <f>_P_SP</f>
        <v/>
      </c>
      <c r="V46" s="445" t="str">
        <f>_P_SBD</f>
        <v/>
      </c>
      <c r="W46" s="444" t="str">
        <f>_P_SP</f>
        <v/>
      </c>
      <c r="Y46" s="445" t="str">
        <f>_P_SBD</f>
        <v/>
      </c>
      <c r="Z46" s="444" t="str">
        <f>_P_SP</f>
        <v/>
      </c>
      <c r="AB46" s="445" t="str">
        <f>_P_SBD</f>
        <v/>
      </c>
      <c r="AC46" s="444" t="str">
        <f>_P_SP</f>
        <v/>
      </c>
      <c r="AE46" s="445" t="str">
        <f>_P_SBD</f>
        <v/>
      </c>
      <c r="AF46" s="444" t="str">
        <f>_P_SP</f>
        <v/>
      </c>
      <c r="AH46" s="445" t="str">
        <f>_P_SBD</f>
        <v/>
      </c>
      <c r="AI46" s="444" t="str">
        <f>_P_SP</f>
        <v/>
      </c>
      <c r="AK46" s="445" t="str">
        <f>_P_SBD</f>
        <v/>
      </c>
      <c r="AL46" s="444" t="str">
        <f>_P_SP</f>
        <v/>
      </c>
      <c r="AN46" s="445" t="str">
        <f>_P_SBD</f>
        <v/>
      </c>
      <c r="AO46" s="444" t="str">
        <f>_P_SP</f>
        <v/>
      </c>
      <c r="AQ46" s="445" t="str">
        <f>_P_SBD</f>
        <v/>
      </c>
      <c r="AR46" s="444" t="str">
        <f>_P_SP</f>
        <v/>
      </c>
    </row>
    <row r="47" spans="1:44" x14ac:dyDescent="0.25">
      <c r="A47" s="445" t="str">
        <f>_P_SBD</f>
        <v/>
      </c>
      <c r="B47" s="444" t="str">
        <f>_P_SP</f>
        <v/>
      </c>
      <c r="D47" s="445" t="str">
        <f>_P_SBD</f>
        <v/>
      </c>
      <c r="E47" s="444" t="str">
        <f>_P_SP</f>
        <v/>
      </c>
      <c r="G47" s="445" t="str">
        <f>_P_SBD</f>
        <v/>
      </c>
      <c r="H47" s="444" t="str">
        <f>_P_SP</f>
        <v/>
      </c>
      <c r="J47" s="445" t="str">
        <f>_P_SBD</f>
        <v/>
      </c>
      <c r="K47" s="444" t="str">
        <f>_P_SP</f>
        <v/>
      </c>
      <c r="M47" s="445" t="str">
        <f>_P_SBD</f>
        <v/>
      </c>
      <c r="N47" s="444" t="str">
        <f>_P_SP</f>
        <v/>
      </c>
      <c r="P47" s="445" t="str">
        <f>_P_SBD</f>
        <v/>
      </c>
      <c r="Q47" s="444" t="str">
        <f>_P_SP</f>
        <v/>
      </c>
      <c r="S47" s="445" t="str">
        <f>_P_SBD</f>
        <v/>
      </c>
      <c r="T47" s="444" t="str">
        <f>_P_SP</f>
        <v/>
      </c>
      <c r="V47" s="445" t="str">
        <f>_P_SBD</f>
        <v/>
      </c>
      <c r="W47" s="444" t="str">
        <f>_P_SP</f>
        <v/>
      </c>
      <c r="Y47" s="445" t="str">
        <f>_P_SBD</f>
        <v/>
      </c>
      <c r="Z47" s="444" t="str">
        <f>_P_SP</f>
        <v/>
      </c>
      <c r="AB47" s="445" t="str">
        <f>_P_SBD</f>
        <v/>
      </c>
      <c r="AC47" s="444" t="str">
        <f>_P_SP</f>
        <v/>
      </c>
      <c r="AE47" s="445" t="str">
        <f>_P_SBD</f>
        <v/>
      </c>
      <c r="AF47" s="444" t="str">
        <f>_P_SP</f>
        <v/>
      </c>
      <c r="AH47" s="445" t="str">
        <f>_P_SBD</f>
        <v/>
      </c>
      <c r="AI47" s="444" t="str">
        <f>_P_SP</f>
        <v/>
      </c>
      <c r="AK47" s="445" t="str">
        <f>_P_SBD</f>
        <v/>
      </c>
      <c r="AL47" s="444" t="str">
        <f>_P_SP</f>
        <v/>
      </c>
      <c r="AN47" s="445" t="str">
        <f>_P_SBD</f>
        <v/>
      </c>
      <c r="AO47" s="444" t="str">
        <f>_P_SP</f>
        <v/>
      </c>
      <c r="AQ47" s="445" t="str">
        <f>_P_SBD</f>
        <v/>
      </c>
      <c r="AR47" s="444" t="str">
        <f>_P_SP</f>
        <v/>
      </c>
    </row>
    <row r="48" spans="1:44" x14ac:dyDescent="0.25">
      <c r="A48" s="445" t="str">
        <f>_P_SBD</f>
        <v/>
      </c>
      <c r="B48" s="444" t="str">
        <f>_P_SP</f>
        <v/>
      </c>
      <c r="D48" s="445" t="str">
        <f>_P_SBD</f>
        <v/>
      </c>
      <c r="E48" s="444" t="str">
        <f>_P_SP</f>
        <v/>
      </c>
      <c r="G48" s="445" t="str">
        <f>_P_SBD</f>
        <v/>
      </c>
      <c r="H48" s="444" t="str">
        <f>_P_SP</f>
        <v/>
      </c>
      <c r="J48" s="445" t="str">
        <f>_P_SBD</f>
        <v/>
      </c>
      <c r="K48" s="444" t="str">
        <f>_P_SP</f>
        <v/>
      </c>
      <c r="M48" s="445" t="str">
        <f>_P_SBD</f>
        <v/>
      </c>
      <c r="N48" s="444" t="str">
        <f>_P_SP</f>
        <v/>
      </c>
      <c r="P48" s="445" t="str">
        <f>_P_SBD</f>
        <v/>
      </c>
      <c r="Q48" s="444" t="str">
        <f>_P_SP</f>
        <v/>
      </c>
      <c r="S48" s="445" t="str">
        <f>_P_SBD</f>
        <v/>
      </c>
      <c r="T48" s="444" t="str">
        <f>_P_SP</f>
        <v/>
      </c>
      <c r="V48" s="445" t="str">
        <f>_P_SBD</f>
        <v/>
      </c>
      <c r="W48" s="444" t="str">
        <f>_P_SP</f>
        <v/>
      </c>
      <c r="Y48" s="445" t="str">
        <f>_P_SBD</f>
        <v/>
      </c>
      <c r="Z48" s="444" t="str">
        <f>_P_SP</f>
        <v/>
      </c>
      <c r="AB48" s="445" t="str">
        <f>_P_SBD</f>
        <v/>
      </c>
      <c r="AC48" s="444" t="str">
        <f>_P_SP</f>
        <v/>
      </c>
      <c r="AE48" s="445" t="str">
        <f>_P_SBD</f>
        <v/>
      </c>
      <c r="AF48" s="444" t="str">
        <f>_P_SP</f>
        <v/>
      </c>
      <c r="AH48" s="445" t="str">
        <f>_P_SBD</f>
        <v/>
      </c>
      <c r="AI48" s="444" t="str">
        <f>_P_SP</f>
        <v/>
      </c>
      <c r="AK48" s="445" t="str">
        <f>_P_SBD</f>
        <v/>
      </c>
      <c r="AL48" s="444" t="str">
        <f>_P_SP</f>
        <v/>
      </c>
      <c r="AN48" s="445" t="str">
        <f>_P_SBD</f>
        <v/>
      </c>
      <c r="AO48" s="444" t="str">
        <f>_P_SP</f>
        <v/>
      </c>
      <c r="AQ48" s="445" t="str">
        <f>_P_SBD</f>
        <v/>
      </c>
      <c r="AR48" s="444" t="str">
        <f>_P_SP</f>
        <v/>
      </c>
    </row>
    <row r="49" spans="1:44" x14ac:dyDescent="0.25">
      <c r="A49" s="445" t="str">
        <f>_P_SBD</f>
        <v/>
      </c>
      <c r="B49" s="444" t="str">
        <f>_P_SP</f>
        <v/>
      </c>
      <c r="D49" s="445" t="str">
        <f>_P_SBD</f>
        <v/>
      </c>
      <c r="E49" s="444" t="str">
        <f>_P_SP</f>
        <v/>
      </c>
      <c r="G49" s="445" t="str">
        <f>_P_SBD</f>
        <v/>
      </c>
      <c r="H49" s="444" t="str">
        <f>_P_SP</f>
        <v/>
      </c>
      <c r="J49" s="445" t="str">
        <f>_P_SBD</f>
        <v/>
      </c>
      <c r="K49" s="444" t="str">
        <f>_P_SP</f>
        <v/>
      </c>
      <c r="M49" s="445" t="str">
        <f>_P_SBD</f>
        <v/>
      </c>
      <c r="N49" s="444" t="str">
        <f>_P_SP</f>
        <v/>
      </c>
      <c r="P49" s="445" t="str">
        <f>_P_SBD</f>
        <v/>
      </c>
      <c r="Q49" s="444" t="str">
        <f>_P_SP</f>
        <v/>
      </c>
      <c r="S49" s="445" t="str">
        <f>_P_SBD</f>
        <v/>
      </c>
      <c r="T49" s="444" t="str">
        <f>_P_SP</f>
        <v/>
      </c>
      <c r="V49" s="445" t="str">
        <f>_P_SBD</f>
        <v/>
      </c>
      <c r="W49" s="444" t="str">
        <f>_P_SP</f>
        <v/>
      </c>
      <c r="Y49" s="445" t="str">
        <f>_P_SBD</f>
        <v/>
      </c>
      <c r="Z49" s="444" t="str">
        <f>_P_SP</f>
        <v/>
      </c>
      <c r="AB49" s="445" t="str">
        <f>_P_SBD</f>
        <v/>
      </c>
      <c r="AC49" s="444" t="str">
        <f>_P_SP</f>
        <v/>
      </c>
      <c r="AE49" s="445" t="str">
        <f>_P_SBD</f>
        <v/>
      </c>
      <c r="AF49" s="444" t="str">
        <f>_P_SP</f>
        <v/>
      </c>
      <c r="AH49" s="445" t="str">
        <f>_P_SBD</f>
        <v/>
      </c>
      <c r="AI49" s="444" t="str">
        <f>_P_SP</f>
        <v/>
      </c>
      <c r="AK49" s="445" t="str">
        <f>_P_SBD</f>
        <v/>
      </c>
      <c r="AL49" s="444" t="str">
        <f>_P_SP</f>
        <v/>
      </c>
      <c r="AN49" s="445" t="str">
        <f>_P_SBD</f>
        <v/>
      </c>
      <c r="AO49" s="444" t="str">
        <f>_P_SP</f>
        <v/>
      </c>
      <c r="AQ49" s="445" t="str">
        <f>_P_SBD</f>
        <v/>
      </c>
      <c r="AR49" s="444" t="str">
        <f>_P_SP</f>
        <v/>
      </c>
    </row>
    <row r="50" spans="1:44" x14ac:dyDescent="0.25">
      <c r="A50" s="445" t="str">
        <f>_P_SBD</f>
        <v/>
      </c>
      <c r="B50" s="444" t="str">
        <f>_P_SP</f>
        <v/>
      </c>
      <c r="D50" s="445" t="str">
        <f>_P_SBD</f>
        <v/>
      </c>
      <c r="E50" s="444" t="str">
        <f>_P_SP</f>
        <v/>
      </c>
      <c r="G50" s="445" t="str">
        <f>_P_SBD</f>
        <v/>
      </c>
      <c r="H50" s="444" t="str">
        <f>_P_SP</f>
        <v/>
      </c>
      <c r="J50" s="445" t="str">
        <f>_P_SBD</f>
        <v/>
      </c>
      <c r="K50" s="444" t="str">
        <f>_P_SP</f>
        <v/>
      </c>
      <c r="M50" s="445" t="str">
        <f>_P_SBD</f>
        <v/>
      </c>
      <c r="N50" s="444" t="str">
        <f>_P_SP</f>
        <v/>
      </c>
      <c r="P50" s="445" t="str">
        <f>_P_SBD</f>
        <v/>
      </c>
      <c r="Q50" s="444" t="str">
        <f>_P_SP</f>
        <v/>
      </c>
      <c r="S50" s="445" t="str">
        <f>_P_SBD</f>
        <v/>
      </c>
      <c r="T50" s="444" t="str">
        <f>_P_SP</f>
        <v/>
      </c>
      <c r="V50" s="445" t="str">
        <f>_P_SBD</f>
        <v/>
      </c>
      <c r="W50" s="444" t="str">
        <f>_P_SP</f>
        <v/>
      </c>
      <c r="Y50" s="445" t="str">
        <f>_P_SBD</f>
        <v/>
      </c>
      <c r="Z50" s="444" t="str">
        <f>_P_SP</f>
        <v/>
      </c>
      <c r="AB50" s="445" t="str">
        <f>_P_SBD</f>
        <v/>
      </c>
      <c r="AC50" s="444" t="str">
        <f>_P_SP</f>
        <v/>
      </c>
      <c r="AE50" s="445" t="str">
        <f>_P_SBD</f>
        <v/>
      </c>
      <c r="AF50" s="444" t="str">
        <f>_P_SP</f>
        <v/>
      </c>
      <c r="AH50" s="445" t="str">
        <f>_P_SBD</f>
        <v/>
      </c>
      <c r="AI50" s="444" t="str">
        <f>_P_SP</f>
        <v/>
      </c>
      <c r="AK50" s="445" t="str">
        <f>_P_SBD</f>
        <v/>
      </c>
      <c r="AL50" s="444" t="str">
        <f>_P_SP</f>
        <v/>
      </c>
      <c r="AN50" s="445" t="str">
        <f>_P_SBD</f>
        <v/>
      </c>
      <c r="AO50" s="444" t="str">
        <f>_P_SP</f>
        <v/>
      </c>
      <c r="AQ50" s="445" t="str">
        <f>_P_SBD</f>
        <v/>
      </c>
      <c r="AR50" s="444" t="str">
        <f>_P_SP</f>
        <v/>
      </c>
    </row>
    <row r="51" spans="1:44" x14ac:dyDescent="0.25">
      <c r="A51" s="445" t="str">
        <f>_P_SBD</f>
        <v/>
      </c>
      <c r="B51" s="444" t="str">
        <f>_P_SP</f>
        <v/>
      </c>
      <c r="D51" s="445" t="str">
        <f>_P_SBD</f>
        <v/>
      </c>
      <c r="E51" s="444" t="str">
        <f>_P_SP</f>
        <v/>
      </c>
      <c r="G51" s="445" t="str">
        <f>_P_SBD</f>
        <v/>
      </c>
      <c r="H51" s="444" t="str">
        <f>_P_SP</f>
        <v/>
      </c>
      <c r="J51" s="445" t="str">
        <f>_P_SBD</f>
        <v/>
      </c>
      <c r="K51" s="444" t="str">
        <f>_P_SP</f>
        <v/>
      </c>
      <c r="M51" s="445" t="str">
        <f>_P_SBD</f>
        <v/>
      </c>
      <c r="N51" s="444" t="str">
        <f>_P_SP</f>
        <v/>
      </c>
      <c r="P51" s="445" t="str">
        <f>_P_SBD</f>
        <v/>
      </c>
      <c r="Q51" s="444" t="str">
        <f>_P_SP</f>
        <v/>
      </c>
      <c r="S51" s="445" t="str">
        <f>_P_SBD</f>
        <v/>
      </c>
      <c r="T51" s="444" t="str">
        <f>_P_SP</f>
        <v/>
      </c>
      <c r="V51" s="445" t="str">
        <f>_P_SBD</f>
        <v/>
      </c>
      <c r="W51" s="444" t="str">
        <f>_P_SP</f>
        <v/>
      </c>
      <c r="Y51" s="445" t="str">
        <f>_P_SBD</f>
        <v/>
      </c>
      <c r="Z51" s="444" t="str">
        <f>_P_SP</f>
        <v/>
      </c>
      <c r="AB51" s="445" t="str">
        <f>_P_SBD</f>
        <v/>
      </c>
      <c r="AC51" s="444" t="str">
        <f>_P_SP</f>
        <v/>
      </c>
      <c r="AE51" s="445" t="str">
        <f>_P_SBD</f>
        <v/>
      </c>
      <c r="AF51" s="444" t="str">
        <f>_P_SP</f>
        <v/>
      </c>
      <c r="AH51" s="445" t="str">
        <f>_P_SBD</f>
        <v/>
      </c>
      <c r="AI51" s="444" t="str">
        <f>_P_SP</f>
        <v/>
      </c>
      <c r="AK51" s="445" t="str">
        <f>_P_SBD</f>
        <v/>
      </c>
      <c r="AL51" s="444" t="str">
        <f>_P_SP</f>
        <v/>
      </c>
      <c r="AN51" s="445" t="str">
        <f>_P_SBD</f>
        <v/>
      </c>
      <c r="AO51" s="444" t="str">
        <f>_P_SP</f>
        <v/>
      </c>
      <c r="AQ51" s="445" t="str">
        <f>_P_SBD</f>
        <v/>
      </c>
      <c r="AR51" s="444" t="str">
        <f>_P_SP</f>
        <v/>
      </c>
    </row>
    <row r="52" spans="1:44" x14ac:dyDescent="0.25">
      <c r="A52" s="445" t="str">
        <f>_P_SBD</f>
        <v/>
      </c>
      <c r="B52" s="444" t="str">
        <f>_P_SP</f>
        <v/>
      </c>
      <c r="D52" s="445" t="str">
        <f>_P_SBD</f>
        <v/>
      </c>
      <c r="E52" s="444" t="str">
        <f>_P_SP</f>
        <v/>
      </c>
      <c r="G52" s="445" t="str">
        <f>_P_SBD</f>
        <v/>
      </c>
      <c r="H52" s="444" t="str">
        <f>_P_SP</f>
        <v/>
      </c>
      <c r="J52" s="445" t="str">
        <f>_P_SBD</f>
        <v/>
      </c>
      <c r="K52" s="444" t="str">
        <f>_P_SP</f>
        <v/>
      </c>
      <c r="M52" s="445" t="str">
        <f>_P_SBD</f>
        <v/>
      </c>
      <c r="N52" s="444" t="str">
        <f>_P_SP</f>
        <v/>
      </c>
      <c r="P52" s="445" t="str">
        <f>_P_SBD</f>
        <v/>
      </c>
      <c r="Q52" s="444" t="str">
        <f>_P_SP</f>
        <v/>
      </c>
      <c r="S52" s="445" t="str">
        <f>_P_SBD</f>
        <v/>
      </c>
      <c r="T52" s="444" t="str">
        <f>_P_SP</f>
        <v/>
      </c>
      <c r="V52" s="445" t="str">
        <f>_P_SBD</f>
        <v/>
      </c>
      <c r="W52" s="444" t="str">
        <f>_P_SP</f>
        <v/>
      </c>
      <c r="Y52" s="445" t="str">
        <f>_P_SBD</f>
        <v/>
      </c>
      <c r="Z52" s="444" t="str">
        <f>_P_SP</f>
        <v/>
      </c>
      <c r="AB52" s="445" t="str">
        <f>_P_SBD</f>
        <v/>
      </c>
      <c r="AC52" s="444" t="str">
        <f>_P_SP</f>
        <v/>
      </c>
      <c r="AE52" s="445" t="str">
        <f>_P_SBD</f>
        <v/>
      </c>
      <c r="AF52" s="444" t="str">
        <f>_P_SP</f>
        <v/>
      </c>
      <c r="AH52" s="445" t="str">
        <f>_P_SBD</f>
        <v/>
      </c>
      <c r="AI52" s="444" t="str">
        <f>_P_SP</f>
        <v/>
      </c>
      <c r="AK52" s="445" t="str">
        <f>_P_SBD</f>
        <v/>
      </c>
      <c r="AL52" s="444" t="str">
        <f>_P_SP</f>
        <v/>
      </c>
      <c r="AN52" s="445" t="str">
        <f>_P_SBD</f>
        <v/>
      </c>
      <c r="AO52" s="444" t="str">
        <f>_P_SP</f>
        <v/>
      </c>
      <c r="AQ52" s="445" t="str">
        <f>_P_SBD</f>
        <v/>
      </c>
      <c r="AR52" s="444" t="str">
        <f>_P_SP</f>
        <v/>
      </c>
    </row>
    <row r="53" spans="1:44" x14ac:dyDescent="0.25">
      <c r="A53" s="445" t="str">
        <f>_P_SBD</f>
        <v/>
      </c>
      <c r="B53" s="444" t="str">
        <f>_P_SP</f>
        <v/>
      </c>
      <c r="D53" s="445" t="str">
        <f>_P_SBD</f>
        <v/>
      </c>
      <c r="E53" s="444" t="str">
        <f>_P_SP</f>
        <v/>
      </c>
      <c r="G53" s="445" t="str">
        <f>_P_SBD</f>
        <v/>
      </c>
      <c r="H53" s="444" t="str">
        <f>_P_SP</f>
        <v/>
      </c>
      <c r="J53" s="445" t="str">
        <f>_P_SBD</f>
        <v/>
      </c>
      <c r="K53" s="444" t="str">
        <f>_P_SP</f>
        <v/>
      </c>
      <c r="M53" s="445" t="str">
        <f>_P_SBD</f>
        <v/>
      </c>
      <c r="N53" s="444" t="str">
        <f>_P_SP</f>
        <v/>
      </c>
      <c r="P53" s="445" t="str">
        <f>_P_SBD</f>
        <v/>
      </c>
      <c r="Q53" s="444" t="str">
        <f>_P_SP</f>
        <v/>
      </c>
      <c r="S53" s="445" t="str">
        <f>_P_SBD</f>
        <v/>
      </c>
      <c r="T53" s="444" t="str">
        <f>_P_SP</f>
        <v/>
      </c>
      <c r="V53" s="445" t="str">
        <f>_P_SBD</f>
        <v/>
      </c>
      <c r="W53" s="444" t="str">
        <f>_P_SP</f>
        <v/>
      </c>
      <c r="Y53" s="445" t="str">
        <f>_P_SBD</f>
        <v/>
      </c>
      <c r="Z53" s="444" t="str">
        <f>_P_SP</f>
        <v/>
      </c>
      <c r="AB53" s="445" t="str">
        <f>_P_SBD</f>
        <v/>
      </c>
      <c r="AC53" s="444" t="str">
        <f>_P_SP</f>
        <v/>
      </c>
      <c r="AE53" s="445" t="str">
        <f>_P_SBD</f>
        <v/>
      </c>
      <c r="AF53" s="444" t="str">
        <f>_P_SP</f>
        <v/>
      </c>
      <c r="AH53" s="445" t="str">
        <f>_P_SBD</f>
        <v/>
      </c>
      <c r="AI53" s="444" t="str">
        <f>_P_SP</f>
        <v/>
      </c>
      <c r="AK53" s="445" t="str">
        <f>_P_SBD</f>
        <v/>
      </c>
      <c r="AL53" s="444" t="str">
        <f>_P_SP</f>
        <v/>
      </c>
      <c r="AN53" s="445" t="str">
        <f>_P_SBD</f>
        <v/>
      </c>
      <c r="AO53" s="444" t="str">
        <f>_P_SP</f>
        <v/>
      </c>
      <c r="AQ53" s="445" t="str">
        <f>_P_SBD</f>
        <v/>
      </c>
      <c r="AR53" s="444" t="str">
        <f>_P_SP</f>
        <v/>
      </c>
    </row>
    <row r="54" spans="1:44" x14ac:dyDescent="0.25">
      <c r="A54" s="445" t="str">
        <f>_P_SBD</f>
        <v/>
      </c>
      <c r="B54" s="444" t="str">
        <f>_P_SP</f>
        <v/>
      </c>
      <c r="D54" s="445" t="str">
        <f>_P_SBD</f>
        <v/>
      </c>
      <c r="E54" s="444" t="str">
        <f>_P_SP</f>
        <v/>
      </c>
      <c r="G54" s="445" t="str">
        <f>_P_SBD</f>
        <v/>
      </c>
      <c r="H54" s="444" t="str">
        <f>_P_SP</f>
        <v/>
      </c>
      <c r="J54" s="445" t="str">
        <f>_P_SBD</f>
        <v/>
      </c>
      <c r="K54" s="444" t="str">
        <f>_P_SP</f>
        <v/>
      </c>
      <c r="M54" s="445" t="str">
        <f>_P_SBD</f>
        <v/>
      </c>
      <c r="N54" s="444" t="str">
        <f>_P_SP</f>
        <v/>
      </c>
      <c r="P54" s="445" t="str">
        <f>_P_SBD</f>
        <v/>
      </c>
      <c r="Q54" s="444" t="str">
        <f>_P_SP</f>
        <v/>
      </c>
      <c r="S54" s="445" t="str">
        <f>_P_SBD</f>
        <v/>
      </c>
      <c r="T54" s="444" t="str">
        <f>_P_SP</f>
        <v/>
      </c>
      <c r="V54" s="445" t="str">
        <f>_P_SBD</f>
        <v/>
      </c>
      <c r="W54" s="444" t="str">
        <f>_P_SP</f>
        <v/>
      </c>
      <c r="Y54" s="445" t="str">
        <f>_P_SBD</f>
        <v/>
      </c>
      <c r="Z54" s="444" t="str">
        <f>_P_SP</f>
        <v/>
      </c>
      <c r="AB54" s="445" t="str">
        <f>_P_SBD</f>
        <v/>
      </c>
      <c r="AC54" s="444" t="str">
        <f>_P_SP</f>
        <v/>
      </c>
      <c r="AE54" s="445" t="str">
        <f>_P_SBD</f>
        <v/>
      </c>
      <c r="AF54" s="444" t="str">
        <f>_P_SP</f>
        <v/>
      </c>
      <c r="AH54" s="445" t="str">
        <f>_P_SBD</f>
        <v/>
      </c>
      <c r="AI54" s="444" t="str">
        <f>_P_SP</f>
        <v/>
      </c>
      <c r="AK54" s="445" t="str">
        <f>_P_SBD</f>
        <v/>
      </c>
      <c r="AL54" s="444" t="str">
        <f>_P_SP</f>
        <v/>
      </c>
      <c r="AN54" s="445" t="str">
        <f>_P_SBD</f>
        <v/>
      </c>
      <c r="AO54" s="444" t="str">
        <f>_P_SP</f>
        <v/>
      </c>
      <c r="AQ54" s="445" t="str">
        <f>_P_SBD</f>
        <v/>
      </c>
      <c r="AR54" s="444" t="str">
        <f>_P_SP</f>
        <v/>
      </c>
    </row>
    <row r="55" spans="1:44" x14ac:dyDescent="0.25">
      <c r="A55" s="445" t="str">
        <f>_P_SBD</f>
        <v/>
      </c>
      <c r="B55" s="444" t="str">
        <f>_P_SP</f>
        <v/>
      </c>
      <c r="D55" s="445" t="str">
        <f>_P_SBD</f>
        <v/>
      </c>
      <c r="E55" s="444" t="str">
        <f>_P_SP</f>
        <v/>
      </c>
      <c r="G55" s="445" t="str">
        <f>_P_SBD</f>
        <v/>
      </c>
      <c r="H55" s="444" t="str">
        <f>_P_SP</f>
        <v/>
      </c>
      <c r="J55" s="445" t="str">
        <f>_P_SBD</f>
        <v/>
      </c>
      <c r="K55" s="444" t="str">
        <f>_P_SP</f>
        <v/>
      </c>
      <c r="M55" s="445" t="str">
        <f>_P_SBD</f>
        <v/>
      </c>
      <c r="N55" s="444" t="str">
        <f>_P_SP</f>
        <v/>
      </c>
      <c r="P55" s="445" t="str">
        <f>_P_SBD</f>
        <v/>
      </c>
      <c r="Q55" s="444" t="str">
        <f>_P_SP</f>
        <v/>
      </c>
      <c r="S55" s="445" t="str">
        <f>_P_SBD</f>
        <v/>
      </c>
      <c r="T55" s="444" t="str">
        <f>_P_SP</f>
        <v/>
      </c>
      <c r="V55" s="445" t="str">
        <f>_P_SBD</f>
        <v/>
      </c>
      <c r="W55" s="444" t="str">
        <f>_P_SP</f>
        <v/>
      </c>
      <c r="Y55" s="445" t="str">
        <f>_P_SBD</f>
        <v/>
      </c>
      <c r="Z55" s="444" t="str">
        <f>_P_SP</f>
        <v/>
      </c>
      <c r="AB55" s="445" t="str">
        <f>_P_SBD</f>
        <v/>
      </c>
      <c r="AC55" s="444" t="str">
        <f>_P_SP</f>
        <v/>
      </c>
      <c r="AE55" s="445" t="str">
        <f>_P_SBD</f>
        <v/>
      </c>
      <c r="AF55" s="444" t="str">
        <f>_P_SP</f>
        <v/>
      </c>
      <c r="AH55" s="445" t="str">
        <f>_P_SBD</f>
        <v/>
      </c>
      <c r="AI55" s="444" t="str">
        <f>_P_SP</f>
        <v/>
      </c>
      <c r="AK55" s="445" t="str">
        <f>_P_SBD</f>
        <v/>
      </c>
      <c r="AL55" s="444" t="str">
        <f>_P_SP</f>
        <v/>
      </c>
      <c r="AN55" s="445" t="str">
        <f>_P_SBD</f>
        <v/>
      </c>
      <c r="AO55" s="444" t="str">
        <f>_P_SP</f>
        <v/>
      </c>
      <c r="AQ55" s="445" t="str">
        <f>_P_SBD</f>
        <v/>
      </c>
      <c r="AR55" s="444" t="str">
        <f>_P_SP</f>
        <v/>
      </c>
    </row>
    <row r="56" spans="1:44" x14ac:dyDescent="0.25">
      <c r="A56" s="445" t="str">
        <f>_P_SBD</f>
        <v/>
      </c>
      <c r="B56" s="444" t="str">
        <f>_P_SP</f>
        <v/>
      </c>
      <c r="D56" s="445" t="str">
        <f>_P_SBD</f>
        <v/>
      </c>
      <c r="E56" s="444" t="str">
        <f>_P_SP</f>
        <v/>
      </c>
      <c r="G56" s="445" t="str">
        <f>_P_SBD</f>
        <v/>
      </c>
      <c r="H56" s="444" t="str">
        <f>_P_SP</f>
        <v/>
      </c>
      <c r="J56" s="445" t="str">
        <f>_P_SBD</f>
        <v/>
      </c>
      <c r="K56" s="444" t="str">
        <f>_P_SP</f>
        <v/>
      </c>
      <c r="M56" s="445" t="str">
        <f>_P_SBD</f>
        <v/>
      </c>
      <c r="N56" s="444" t="str">
        <f>_P_SP</f>
        <v/>
      </c>
      <c r="P56" s="445" t="str">
        <f>_P_SBD</f>
        <v/>
      </c>
      <c r="Q56" s="444" t="str">
        <f>_P_SP</f>
        <v/>
      </c>
      <c r="S56" s="445" t="str">
        <f>_P_SBD</f>
        <v/>
      </c>
      <c r="T56" s="444" t="str">
        <f>_P_SP</f>
        <v/>
      </c>
      <c r="V56" s="445" t="str">
        <f>_P_SBD</f>
        <v/>
      </c>
      <c r="W56" s="444" t="str">
        <f>_P_SP</f>
        <v/>
      </c>
      <c r="Y56" s="445" t="str">
        <f>_P_SBD</f>
        <v/>
      </c>
      <c r="Z56" s="444" t="str">
        <f>_P_SP</f>
        <v/>
      </c>
      <c r="AB56" s="445" t="str">
        <f>_P_SBD</f>
        <v/>
      </c>
      <c r="AC56" s="444" t="str">
        <f>_P_SP</f>
        <v/>
      </c>
      <c r="AE56" s="445" t="str">
        <f>_P_SBD</f>
        <v/>
      </c>
      <c r="AF56" s="444" t="str">
        <f>_P_SP</f>
        <v/>
      </c>
      <c r="AH56" s="445" t="str">
        <f>_P_SBD</f>
        <v/>
      </c>
      <c r="AI56" s="444" t="str">
        <f>_P_SP</f>
        <v/>
      </c>
      <c r="AK56" s="445" t="str">
        <f>_P_SBD</f>
        <v/>
      </c>
      <c r="AL56" s="444" t="str">
        <f>_P_SP</f>
        <v/>
      </c>
      <c r="AN56" s="445" t="str">
        <f>_P_SBD</f>
        <v/>
      </c>
      <c r="AO56" s="444" t="str">
        <f>_P_SP</f>
        <v/>
      </c>
      <c r="AQ56" s="445" t="str">
        <f>_P_SBD</f>
        <v/>
      </c>
      <c r="AR56" s="444" t="str">
        <f>_P_SP</f>
        <v/>
      </c>
    </row>
  </sheetData>
  <mergeCells count="16">
    <mergeCell ref="AH5:AI5"/>
    <mergeCell ref="AK5:AL5"/>
    <mergeCell ref="AN5:AO5"/>
    <mergeCell ref="AQ5:AR5"/>
    <mergeCell ref="P5:Q5"/>
    <mergeCell ref="S5:T5"/>
    <mergeCell ref="V5:W5"/>
    <mergeCell ref="Y5:Z5"/>
    <mergeCell ref="AB5:AC5"/>
    <mergeCell ref="AE5:AF5"/>
    <mergeCell ref="M5:N5"/>
    <mergeCell ref="C4:D4"/>
    <mergeCell ref="A5:B5"/>
    <mergeCell ref="D5:E5"/>
    <mergeCell ref="G5:H5"/>
    <mergeCell ref="J5:K5"/>
  </mergeCells>
  <pageMargins left="0.39370078740157483" right="0.19685039370078741" top="0.19685039370078741" bottom="0.19685039370078741" header="0.31496062992125984" footer="0.31496062992125984"/>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L79"/>
  <sheetViews>
    <sheetView view="pageBreakPreview" zoomScale="115" zoomScaleNormal="100" zoomScaleSheetLayoutView="115" workbookViewId="0">
      <pane ySplit="10" topLeftCell="A11" activePane="bottomLeft" state="frozen"/>
      <selection pane="bottomLeft" activeCell="C13" sqref="C13"/>
    </sheetView>
  </sheetViews>
  <sheetFormatPr defaultRowHeight="12.75" customHeight="1" x14ac:dyDescent="0.2"/>
  <cols>
    <col min="1" max="1" width="9.7109375" style="464" customWidth="1"/>
    <col min="2" max="2" width="6.7109375" style="464" customWidth="1"/>
    <col min="3" max="3" width="18.7109375" style="464" customWidth="1"/>
    <col min="4" max="4" width="10.7109375" style="464" customWidth="1"/>
    <col min="5" max="5" width="9.7109375" style="464" customWidth="1"/>
    <col min="6" max="6" width="6.7109375" style="464" customWidth="1"/>
    <col min="7" max="7" width="18.7109375" style="464" customWidth="1"/>
    <col min="8" max="8" width="10.7109375" style="464" customWidth="1"/>
    <col min="9" max="9" width="5.7109375" style="470" customWidth="1"/>
    <col min="10" max="10" width="16.140625" style="470" bestFit="1" customWidth="1"/>
    <col min="11" max="11" width="16.42578125" style="470" bestFit="1" customWidth="1"/>
    <col min="12" max="12" width="6.7109375" style="470" customWidth="1"/>
    <col min="13" max="256" width="10.28515625" style="470" customWidth="1"/>
    <col min="257" max="257" width="9.85546875" style="470" customWidth="1"/>
    <col min="258" max="258" width="7.42578125" style="470" customWidth="1"/>
    <col min="259" max="259" width="17.140625" style="470" customWidth="1"/>
    <col min="260" max="260" width="11.42578125" style="470" customWidth="1"/>
    <col min="261" max="262" width="10.28515625" style="470" customWidth="1"/>
    <col min="263" max="263" width="17.140625" style="470" customWidth="1"/>
    <col min="264" max="264" width="11.42578125" style="470" customWidth="1"/>
    <col min="265" max="512" width="10.28515625" style="470" customWidth="1"/>
    <col min="513" max="513" width="9.85546875" style="470" customWidth="1"/>
    <col min="514" max="514" width="7.42578125" style="470" customWidth="1"/>
    <col min="515" max="515" width="17.140625" style="470" customWidth="1"/>
    <col min="516" max="516" width="11.42578125" style="470" customWidth="1"/>
    <col min="517" max="518" width="10.28515625" style="470" customWidth="1"/>
    <col min="519" max="519" width="17.140625" style="470" customWidth="1"/>
    <col min="520" max="520" width="11.42578125" style="470" customWidth="1"/>
    <col min="521" max="768" width="10.28515625" style="470" customWidth="1"/>
    <col min="769" max="769" width="9.85546875" style="470" customWidth="1"/>
    <col min="770" max="770" width="7.42578125" style="470" customWidth="1"/>
    <col min="771" max="771" width="17.140625" style="470" customWidth="1"/>
    <col min="772" max="772" width="11.42578125" style="470" customWidth="1"/>
    <col min="773" max="774" width="10.28515625" style="470" customWidth="1"/>
    <col min="775" max="775" width="17.140625" style="470" customWidth="1"/>
    <col min="776" max="776" width="11.42578125" style="470" customWidth="1"/>
    <col min="777" max="1024" width="10.28515625" style="470" customWidth="1"/>
    <col min="1025" max="1025" width="9.85546875" style="470" customWidth="1"/>
    <col min="1026" max="1026" width="7.42578125" style="470" customWidth="1"/>
    <col min="1027" max="1027" width="17.140625" style="470" customWidth="1"/>
    <col min="1028" max="1028" width="11.42578125" style="470" customWidth="1"/>
    <col min="1029" max="1030" width="10.28515625" style="470" customWidth="1"/>
    <col min="1031" max="1031" width="17.140625" style="470" customWidth="1"/>
    <col min="1032" max="1032" width="11.42578125" style="470" customWidth="1"/>
    <col min="1033" max="1280" width="10.28515625" style="470" customWidth="1"/>
    <col min="1281" max="1281" width="9.85546875" style="470" customWidth="1"/>
    <col min="1282" max="1282" width="7.42578125" style="470" customWidth="1"/>
    <col min="1283" max="1283" width="17.140625" style="470" customWidth="1"/>
    <col min="1284" max="1284" width="11.42578125" style="470" customWidth="1"/>
    <col min="1285" max="1286" width="10.28515625" style="470" customWidth="1"/>
    <col min="1287" max="1287" width="17.140625" style="470" customWidth="1"/>
    <col min="1288" max="1288" width="11.42578125" style="470" customWidth="1"/>
    <col min="1289" max="1536" width="10.28515625" style="470" customWidth="1"/>
    <col min="1537" max="1537" width="9.85546875" style="470" customWidth="1"/>
    <col min="1538" max="1538" width="7.42578125" style="470" customWidth="1"/>
    <col min="1539" max="1539" width="17.140625" style="470" customWidth="1"/>
    <col min="1540" max="1540" width="11.42578125" style="470" customWidth="1"/>
    <col min="1541" max="1542" width="10.28515625" style="470" customWidth="1"/>
    <col min="1543" max="1543" width="17.140625" style="470" customWidth="1"/>
    <col min="1544" max="1544" width="11.42578125" style="470" customWidth="1"/>
    <col min="1545" max="1792" width="10.28515625" style="470" customWidth="1"/>
    <col min="1793" max="1793" width="9.85546875" style="470" customWidth="1"/>
    <col min="1794" max="1794" width="7.42578125" style="470" customWidth="1"/>
    <col min="1795" max="1795" width="17.140625" style="470" customWidth="1"/>
    <col min="1796" max="1796" width="11.42578125" style="470" customWidth="1"/>
    <col min="1797" max="1798" width="10.28515625" style="470" customWidth="1"/>
    <col min="1799" max="1799" width="17.140625" style="470" customWidth="1"/>
    <col min="1800" max="1800" width="11.42578125" style="470" customWidth="1"/>
    <col min="1801" max="2048" width="10.28515625" style="470" customWidth="1"/>
    <col min="2049" max="2049" width="9.85546875" style="470" customWidth="1"/>
    <col min="2050" max="2050" width="7.42578125" style="470" customWidth="1"/>
    <col min="2051" max="2051" width="17.140625" style="470" customWidth="1"/>
    <col min="2052" max="2052" width="11.42578125" style="470" customWidth="1"/>
    <col min="2053" max="2054" width="10.28515625" style="470" customWidth="1"/>
    <col min="2055" max="2055" width="17.140625" style="470" customWidth="1"/>
    <col min="2056" max="2056" width="11.42578125" style="470" customWidth="1"/>
    <col min="2057" max="2304" width="10.28515625" style="470" customWidth="1"/>
    <col min="2305" max="2305" width="9.85546875" style="470" customWidth="1"/>
    <col min="2306" max="2306" width="7.42578125" style="470" customWidth="1"/>
    <col min="2307" max="2307" width="17.140625" style="470" customWidth="1"/>
    <col min="2308" max="2308" width="11.42578125" style="470" customWidth="1"/>
    <col min="2309" max="2310" width="10.28515625" style="470" customWidth="1"/>
    <col min="2311" max="2311" width="17.140625" style="470" customWidth="1"/>
    <col min="2312" max="2312" width="11.42578125" style="470" customWidth="1"/>
    <col min="2313" max="2560" width="10.28515625" style="470" customWidth="1"/>
    <col min="2561" max="2561" width="9.85546875" style="470" customWidth="1"/>
    <col min="2562" max="2562" width="7.42578125" style="470" customWidth="1"/>
    <col min="2563" max="2563" width="17.140625" style="470" customWidth="1"/>
    <col min="2564" max="2564" width="11.42578125" style="470" customWidth="1"/>
    <col min="2565" max="2566" width="10.28515625" style="470" customWidth="1"/>
    <col min="2567" max="2567" width="17.140625" style="470" customWidth="1"/>
    <col min="2568" max="2568" width="11.42578125" style="470" customWidth="1"/>
    <col min="2569" max="2816" width="10.28515625" style="470" customWidth="1"/>
    <col min="2817" max="2817" width="9.85546875" style="470" customWidth="1"/>
    <col min="2818" max="2818" width="7.42578125" style="470" customWidth="1"/>
    <col min="2819" max="2819" width="17.140625" style="470" customWidth="1"/>
    <col min="2820" max="2820" width="11.42578125" style="470" customWidth="1"/>
    <col min="2821" max="2822" width="10.28515625" style="470" customWidth="1"/>
    <col min="2823" max="2823" width="17.140625" style="470" customWidth="1"/>
    <col min="2824" max="2824" width="11.42578125" style="470" customWidth="1"/>
    <col min="2825" max="3072" width="10.28515625" style="470" customWidth="1"/>
    <col min="3073" max="3073" width="9.85546875" style="470" customWidth="1"/>
    <col min="3074" max="3074" width="7.42578125" style="470" customWidth="1"/>
    <col min="3075" max="3075" width="17.140625" style="470" customWidth="1"/>
    <col min="3076" max="3076" width="11.42578125" style="470" customWidth="1"/>
    <col min="3077" max="3078" width="10.28515625" style="470" customWidth="1"/>
    <col min="3079" max="3079" width="17.140625" style="470" customWidth="1"/>
    <col min="3080" max="3080" width="11.42578125" style="470" customWidth="1"/>
    <col min="3081" max="3328" width="10.28515625" style="470" customWidth="1"/>
    <col min="3329" max="3329" width="9.85546875" style="470" customWidth="1"/>
    <col min="3330" max="3330" width="7.42578125" style="470" customWidth="1"/>
    <col min="3331" max="3331" width="17.140625" style="470" customWidth="1"/>
    <col min="3332" max="3332" width="11.42578125" style="470" customWidth="1"/>
    <col min="3333" max="3334" width="10.28515625" style="470" customWidth="1"/>
    <col min="3335" max="3335" width="17.140625" style="470" customWidth="1"/>
    <col min="3336" max="3336" width="11.42578125" style="470" customWidth="1"/>
    <col min="3337" max="3584" width="10.28515625" style="470" customWidth="1"/>
    <col min="3585" max="3585" width="9.85546875" style="470" customWidth="1"/>
    <col min="3586" max="3586" width="7.42578125" style="470" customWidth="1"/>
    <col min="3587" max="3587" width="17.140625" style="470" customWidth="1"/>
    <col min="3588" max="3588" width="11.42578125" style="470" customWidth="1"/>
    <col min="3589" max="3590" width="10.28515625" style="470" customWidth="1"/>
    <col min="3591" max="3591" width="17.140625" style="470" customWidth="1"/>
    <col min="3592" max="3592" width="11.42578125" style="470" customWidth="1"/>
    <col min="3593" max="3840" width="10.28515625" style="470" customWidth="1"/>
    <col min="3841" max="3841" width="9.85546875" style="470" customWidth="1"/>
    <col min="3842" max="3842" width="7.42578125" style="470" customWidth="1"/>
    <col min="3843" max="3843" width="17.140625" style="470" customWidth="1"/>
    <col min="3844" max="3844" width="11.42578125" style="470" customWidth="1"/>
    <col min="3845" max="3846" width="10.28515625" style="470" customWidth="1"/>
    <col min="3847" max="3847" width="17.140625" style="470" customWidth="1"/>
    <col min="3848" max="3848" width="11.42578125" style="470" customWidth="1"/>
    <col min="3849" max="4096" width="10.28515625" style="470" customWidth="1"/>
    <col min="4097" max="4097" width="9.85546875" style="470" customWidth="1"/>
    <col min="4098" max="4098" width="7.42578125" style="470" customWidth="1"/>
    <col min="4099" max="4099" width="17.140625" style="470" customWidth="1"/>
    <col min="4100" max="4100" width="11.42578125" style="470" customWidth="1"/>
    <col min="4101" max="4102" width="10.28515625" style="470" customWidth="1"/>
    <col min="4103" max="4103" width="17.140625" style="470" customWidth="1"/>
    <col min="4104" max="4104" width="11.42578125" style="470" customWidth="1"/>
    <col min="4105" max="4352" width="10.28515625" style="470" customWidth="1"/>
    <col min="4353" max="4353" width="9.85546875" style="470" customWidth="1"/>
    <col min="4354" max="4354" width="7.42578125" style="470" customWidth="1"/>
    <col min="4355" max="4355" width="17.140625" style="470" customWidth="1"/>
    <col min="4356" max="4356" width="11.42578125" style="470" customWidth="1"/>
    <col min="4357" max="4358" width="10.28515625" style="470" customWidth="1"/>
    <col min="4359" max="4359" width="17.140625" style="470" customWidth="1"/>
    <col min="4360" max="4360" width="11.42578125" style="470" customWidth="1"/>
    <col min="4361" max="4608" width="10.28515625" style="470" customWidth="1"/>
    <col min="4609" max="4609" width="9.85546875" style="470" customWidth="1"/>
    <col min="4610" max="4610" width="7.42578125" style="470" customWidth="1"/>
    <col min="4611" max="4611" width="17.140625" style="470" customWidth="1"/>
    <col min="4612" max="4612" width="11.42578125" style="470" customWidth="1"/>
    <col min="4613" max="4614" width="10.28515625" style="470" customWidth="1"/>
    <col min="4615" max="4615" width="17.140625" style="470" customWidth="1"/>
    <col min="4616" max="4616" width="11.42578125" style="470" customWidth="1"/>
    <col min="4617" max="4864" width="10.28515625" style="470" customWidth="1"/>
    <col min="4865" max="4865" width="9.85546875" style="470" customWidth="1"/>
    <col min="4866" max="4866" width="7.42578125" style="470" customWidth="1"/>
    <col min="4867" max="4867" width="17.140625" style="470" customWidth="1"/>
    <col min="4868" max="4868" width="11.42578125" style="470" customWidth="1"/>
    <col min="4869" max="4870" width="10.28515625" style="470" customWidth="1"/>
    <col min="4871" max="4871" width="17.140625" style="470" customWidth="1"/>
    <col min="4872" max="4872" width="11.42578125" style="470" customWidth="1"/>
    <col min="4873" max="5120" width="10.28515625" style="470" customWidth="1"/>
    <col min="5121" max="5121" width="9.85546875" style="470" customWidth="1"/>
    <col min="5122" max="5122" width="7.42578125" style="470" customWidth="1"/>
    <col min="5123" max="5123" width="17.140625" style="470" customWidth="1"/>
    <col min="5124" max="5124" width="11.42578125" style="470" customWidth="1"/>
    <col min="5125" max="5126" width="10.28515625" style="470" customWidth="1"/>
    <col min="5127" max="5127" width="17.140625" style="470" customWidth="1"/>
    <col min="5128" max="5128" width="11.42578125" style="470" customWidth="1"/>
    <col min="5129" max="5376" width="10.28515625" style="470" customWidth="1"/>
    <col min="5377" max="5377" width="9.85546875" style="470" customWidth="1"/>
    <col min="5378" max="5378" width="7.42578125" style="470" customWidth="1"/>
    <col min="5379" max="5379" width="17.140625" style="470" customWidth="1"/>
    <col min="5380" max="5380" width="11.42578125" style="470" customWidth="1"/>
    <col min="5381" max="5382" width="10.28515625" style="470" customWidth="1"/>
    <col min="5383" max="5383" width="17.140625" style="470" customWidth="1"/>
    <col min="5384" max="5384" width="11.42578125" style="470" customWidth="1"/>
    <col min="5385" max="5632" width="10.28515625" style="470" customWidth="1"/>
    <col min="5633" max="5633" width="9.85546875" style="470" customWidth="1"/>
    <col min="5634" max="5634" width="7.42578125" style="470" customWidth="1"/>
    <col min="5635" max="5635" width="17.140625" style="470" customWidth="1"/>
    <col min="5636" max="5636" width="11.42578125" style="470" customWidth="1"/>
    <col min="5637" max="5638" width="10.28515625" style="470" customWidth="1"/>
    <col min="5639" max="5639" width="17.140625" style="470" customWidth="1"/>
    <col min="5640" max="5640" width="11.42578125" style="470" customWidth="1"/>
    <col min="5641" max="5888" width="10.28515625" style="470" customWidth="1"/>
    <col min="5889" max="5889" width="9.85546875" style="470" customWidth="1"/>
    <col min="5890" max="5890" width="7.42578125" style="470" customWidth="1"/>
    <col min="5891" max="5891" width="17.140625" style="470" customWidth="1"/>
    <col min="5892" max="5892" width="11.42578125" style="470" customWidth="1"/>
    <col min="5893" max="5894" width="10.28515625" style="470" customWidth="1"/>
    <col min="5895" max="5895" width="17.140625" style="470" customWidth="1"/>
    <col min="5896" max="5896" width="11.42578125" style="470" customWidth="1"/>
    <col min="5897" max="6144" width="10.28515625" style="470" customWidth="1"/>
    <col min="6145" max="6145" width="9.85546875" style="470" customWidth="1"/>
    <col min="6146" max="6146" width="7.42578125" style="470" customWidth="1"/>
    <col min="6147" max="6147" width="17.140625" style="470" customWidth="1"/>
    <col min="6148" max="6148" width="11.42578125" style="470" customWidth="1"/>
    <col min="6149" max="6150" width="10.28515625" style="470" customWidth="1"/>
    <col min="6151" max="6151" width="17.140625" style="470" customWidth="1"/>
    <col min="6152" max="6152" width="11.42578125" style="470" customWidth="1"/>
    <col min="6153" max="6400" width="10.28515625" style="470" customWidth="1"/>
    <col min="6401" max="6401" width="9.85546875" style="470" customWidth="1"/>
    <col min="6402" max="6402" width="7.42578125" style="470" customWidth="1"/>
    <col min="6403" max="6403" width="17.140625" style="470" customWidth="1"/>
    <col min="6404" max="6404" width="11.42578125" style="470" customWidth="1"/>
    <col min="6405" max="6406" width="10.28515625" style="470" customWidth="1"/>
    <col min="6407" max="6407" width="17.140625" style="470" customWidth="1"/>
    <col min="6408" max="6408" width="11.42578125" style="470" customWidth="1"/>
    <col min="6409" max="6656" width="10.28515625" style="470" customWidth="1"/>
    <col min="6657" max="6657" width="9.85546875" style="470" customWidth="1"/>
    <col min="6658" max="6658" width="7.42578125" style="470" customWidth="1"/>
    <col min="6659" max="6659" width="17.140625" style="470" customWidth="1"/>
    <col min="6660" max="6660" width="11.42578125" style="470" customWidth="1"/>
    <col min="6661" max="6662" width="10.28515625" style="470" customWidth="1"/>
    <col min="6663" max="6663" width="17.140625" style="470" customWidth="1"/>
    <col min="6664" max="6664" width="11.42578125" style="470" customWidth="1"/>
    <col min="6665" max="6912" width="10.28515625" style="470" customWidth="1"/>
    <col min="6913" max="6913" width="9.85546875" style="470" customWidth="1"/>
    <col min="6914" max="6914" width="7.42578125" style="470" customWidth="1"/>
    <col min="6915" max="6915" width="17.140625" style="470" customWidth="1"/>
    <col min="6916" max="6916" width="11.42578125" style="470" customWidth="1"/>
    <col min="6917" max="6918" width="10.28515625" style="470" customWidth="1"/>
    <col min="6919" max="6919" width="17.140625" style="470" customWidth="1"/>
    <col min="6920" max="6920" width="11.42578125" style="470" customWidth="1"/>
    <col min="6921" max="7168" width="10.28515625" style="470" customWidth="1"/>
    <col min="7169" max="7169" width="9.85546875" style="470" customWidth="1"/>
    <col min="7170" max="7170" width="7.42578125" style="470" customWidth="1"/>
    <col min="7171" max="7171" width="17.140625" style="470" customWidth="1"/>
    <col min="7172" max="7172" width="11.42578125" style="470" customWidth="1"/>
    <col min="7173" max="7174" width="10.28515625" style="470" customWidth="1"/>
    <col min="7175" max="7175" width="17.140625" style="470" customWidth="1"/>
    <col min="7176" max="7176" width="11.42578125" style="470" customWidth="1"/>
    <col min="7177" max="7424" width="10.28515625" style="470" customWidth="1"/>
    <col min="7425" max="7425" width="9.85546875" style="470" customWidth="1"/>
    <col min="7426" max="7426" width="7.42578125" style="470" customWidth="1"/>
    <col min="7427" max="7427" width="17.140625" style="470" customWidth="1"/>
    <col min="7428" max="7428" width="11.42578125" style="470" customWidth="1"/>
    <col min="7429" max="7430" width="10.28515625" style="470" customWidth="1"/>
    <col min="7431" max="7431" width="17.140625" style="470" customWidth="1"/>
    <col min="7432" max="7432" width="11.42578125" style="470" customWidth="1"/>
    <col min="7433" max="7680" width="10.28515625" style="470" customWidth="1"/>
    <col min="7681" max="7681" width="9.85546875" style="470" customWidth="1"/>
    <col min="7682" max="7682" width="7.42578125" style="470" customWidth="1"/>
    <col min="7683" max="7683" width="17.140625" style="470" customWidth="1"/>
    <col min="7684" max="7684" width="11.42578125" style="470" customWidth="1"/>
    <col min="7685" max="7686" width="10.28515625" style="470" customWidth="1"/>
    <col min="7687" max="7687" width="17.140625" style="470" customWidth="1"/>
    <col min="7688" max="7688" width="11.42578125" style="470" customWidth="1"/>
    <col min="7689" max="7936" width="10.28515625" style="470" customWidth="1"/>
    <col min="7937" max="7937" width="9.85546875" style="470" customWidth="1"/>
    <col min="7938" max="7938" width="7.42578125" style="470" customWidth="1"/>
    <col min="7939" max="7939" width="17.140625" style="470" customWidth="1"/>
    <col min="7940" max="7940" width="11.42578125" style="470" customWidth="1"/>
    <col min="7941" max="7942" width="10.28515625" style="470" customWidth="1"/>
    <col min="7943" max="7943" width="17.140625" style="470" customWidth="1"/>
    <col min="7944" max="7944" width="11.42578125" style="470" customWidth="1"/>
    <col min="7945" max="8192" width="10.28515625" style="470" customWidth="1"/>
    <col min="8193" max="8193" width="9.85546875" style="470" customWidth="1"/>
    <col min="8194" max="8194" width="7.42578125" style="470" customWidth="1"/>
    <col min="8195" max="8195" width="17.140625" style="470" customWidth="1"/>
    <col min="8196" max="8196" width="11.42578125" style="470" customWidth="1"/>
    <col min="8197" max="8198" width="10.28515625" style="470" customWidth="1"/>
    <col min="8199" max="8199" width="17.140625" style="470" customWidth="1"/>
    <col min="8200" max="8200" width="11.42578125" style="470" customWidth="1"/>
    <col min="8201" max="8448" width="10.28515625" style="470" customWidth="1"/>
    <col min="8449" max="8449" width="9.85546875" style="470" customWidth="1"/>
    <col min="8450" max="8450" width="7.42578125" style="470" customWidth="1"/>
    <col min="8451" max="8451" width="17.140625" style="470" customWidth="1"/>
    <col min="8452" max="8452" width="11.42578125" style="470" customWidth="1"/>
    <col min="8453" max="8454" width="10.28515625" style="470" customWidth="1"/>
    <col min="8455" max="8455" width="17.140625" style="470" customWidth="1"/>
    <col min="8456" max="8456" width="11.42578125" style="470" customWidth="1"/>
    <col min="8457" max="8704" width="10.28515625" style="470" customWidth="1"/>
    <col min="8705" max="8705" width="9.85546875" style="470" customWidth="1"/>
    <col min="8706" max="8706" width="7.42578125" style="470" customWidth="1"/>
    <col min="8707" max="8707" width="17.140625" style="470" customWidth="1"/>
    <col min="8708" max="8708" width="11.42578125" style="470" customWidth="1"/>
    <col min="8709" max="8710" width="10.28515625" style="470" customWidth="1"/>
    <col min="8711" max="8711" width="17.140625" style="470" customWidth="1"/>
    <col min="8712" max="8712" width="11.42578125" style="470" customWidth="1"/>
    <col min="8713" max="8960" width="10.28515625" style="470" customWidth="1"/>
    <col min="8961" max="8961" width="9.85546875" style="470" customWidth="1"/>
    <col min="8962" max="8962" width="7.42578125" style="470" customWidth="1"/>
    <col min="8963" max="8963" width="17.140625" style="470" customWidth="1"/>
    <col min="8964" max="8964" width="11.42578125" style="470" customWidth="1"/>
    <col min="8965" max="8966" width="10.28515625" style="470" customWidth="1"/>
    <col min="8967" max="8967" width="17.140625" style="470" customWidth="1"/>
    <col min="8968" max="8968" width="11.42578125" style="470" customWidth="1"/>
    <col min="8969" max="9216" width="10.28515625" style="470" customWidth="1"/>
    <col min="9217" max="9217" width="9.85546875" style="470" customWidth="1"/>
    <col min="9218" max="9218" width="7.42578125" style="470" customWidth="1"/>
    <col min="9219" max="9219" width="17.140625" style="470" customWidth="1"/>
    <col min="9220" max="9220" width="11.42578125" style="470" customWidth="1"/>
    <col min="9221" max="9222" width="10.28515625" style="470" customWidth="1"/>
    <col min="9223" max="9223" width="17.140625" style="470" customWidth="1"/>
    <col min="9224" max="9224" width="11.42578125" style="470" customWidth="1"/>
    <col min="9225" max="9472" width="10.28515625" style="470" customWidth="1"/>
    <col min="9473" max="9473" width="9.85546875" style="470" customWidth="1"/>
    <col min="9474" max="9474" width="7.42578125" style="470" customWidth="1"/>
    <col min="9475" max="9475" width="17.140625" style="470" customWidth="1"/>
    <col min="9476" max="9476" width="11.42578125" style="470" customWidth="1"/>
    <col min="9477" max="9478" width="10.28515625" style="470" customWidth="1"/>
    <col min="9479" max="9479" width="17.140625" style="470" customWidth="1"/>
    <col min="9480" max="9480" width="11.42578125" style="470" customWidth="1"/>
    <col min="9481" max="9728" width="10.28515625" style="470" customWidth="1"/>
    <col min="9729" max="9729" width="9.85546875" style="470" customWidth="1"/>
    <col min="9730" max="9730" width="7.42578125" style="470" customWidth="1"/>
    <col min="9731" max="9731" width="17.140625" style="470" customWidth="1"/>
    <col min="9732" max="9732" width="11.42578125" style="470" customWidth="1"/>
    <col min="9733" max="9734" width="10.28515625" style="470" customWidth="1"/>
    <col min="9735" max="9735" width="17.140625" style="470" customWidth="1"/>
    <col min="9736" max="9736" width="11.42578125" style="470" customWidth="1"/>
    <col min="9737" max="9984" width="10.28515625" style="470" customWidth="1"/>
    <col min="9985" max="9985" width="9.85546875" style="470" customWidth="1"/>
    <col min="9986" max="9986" width="7.42578125" style="470" customWidth="1"/>
    <col min="9987" max="9987" width="17.140625" style="470" customWidth="1"/>
    <col min="9988" max="9988" width="11.42578125" style="470" customWidth="1"/>
    <col min="9989" max="9990" width="10.28515625" style="470" customWidth="1"/>
    <col min="9991" max="9991" width="17.140625" style="470" customWidth="1"/>
    <col min="9992" max="9992" width="11.42578125" style="470" customWidth="1"/>
    <col min="9993" max="10240" width="10.28515625" style="470" customWidth="1"/>
    <col min="10241" max="10241" width="9.85546875" style="470" customWidth="1"/>
    <col min="10242" max="10242" width="7.42578125" style="470" customWidth="1"/>
    <col min="10243" max="10243" width="17.140625" style="470" customWidth="1"/>
    <col min="10244" max="10244" width="11.42578125" style="470" customWidth="1"/>
    <col min="10245" max="10246" width="10.28515625" style="470" customWidth="1"/>
    <col min="10247" max="10247" width="17.140625" style="470" customWidth="1"/>
    <col min="10248" max="10248" width="11.42578125" style="470" customWidth="1"/>
    <col min="10249" max="10496" width="10.28515625" style="470" customWidth="1"/>
    <col min="10497" max="10497" width="9.85546875" style="470" customWidth="1"/>
    <col min="10498" max="10498" width="7.42578125" style="470" customWidth="1"/>
    <col min="10499" max="10499" width="17.140625" style="470" customWidth="1"/>
    <col min="10500" max="10500" width="11.42578125" style="470" customWidth="1"/>
    <col min="10501" max="10502" width="10.28515625" style="470" customWidth="1"/>
    <col min="10503" max="10503" width="17.140625" style="470" customWidth="1"/>
    <col min="10504" max="10504" width="11.42578125" style="470" customWidth="1"/>
    <col min="10505" max="10752" width="10.28515625" style="470" customWidth="1"/>
    <col min="10753" max="10753" width="9.85546875" style="470" customWidth="1"/>
    <col min="10754" max="10754" width="7.42578125" style="470" customWidth="1"/>
    <col min="10755" max="10755" width="17.140625" style="470" customWidth="1"/>
    <col min="10756" max="10756" width="11.42578125" style="470" customWidth="1"/>
    <col min="10757" max="10758" width="10.28515625" style="470" customWidth="1"/>
    <col min="10759" max="10759" width="17.140625" style="470" customWidth="1"/>
    <col min="10760" max="10760" width="11.42578125" style="470" customWidth="1"/>
    <col min="10761" max="11008" width="10.28515625" style="470" customWidth="1"/>
    <col min="11009" max="11009" width="9.85546875" style="470" customWidth="1"/>
    <col min="11010" max="11010" width="7.42578125" style="470" customWidth="1"/>
    <col min="11011" max="11011" width="17.140625" style="470" customWidth="1"/>
    <col min="11012" max="11012" width="11.42578125" style="470" customWidth="1"/>
    <col min="11013" max="11014" width="10.28515625" style="470" customWidth="1"/>
    <col min="11015" max="11015" width="17.140625" style="470" customWidth="1"/>
    <col min="11016" max="11016" width="11.42578125" style="470" customWidth="1"/>
    <col min="11017" max="11264" width="10.28515625" style="470" customWidth="1"/>
    <col min="11265" max="11265" width="9.85546875" style="470" customWidth="1"/>
    <col min="11266" max="11266" width="7.42578125" style="470" customWidth="1"/>
    <col min="11267" max="11267" width="17.140625" style="470" customWidth="1"/>
    <col min="11268" max="11268" width="11.42578125" style="470" customWidth="1"/>
    <col min="11269" max="11270" width="10.28515625" style="470" customWidth="1"/>
    <col min="11271" max="11271" width="17.140625" style="470" customWidth="1"/>
    <col min="11272" max="11272" width="11.42578125" style="470" customWidth="1"/>
    <col min="11273" max="11520" width="10.28515625" style="470" customWidth="1"/>
    <col min="11521" max="11521" width="9.85546875" style="470" customWidth="1"/>
    <col min="11522" max="11522" width="7.42578125" style="470" customWidth="1"/>
    <col min="11523" max="11523" width="17.140625" style="470" customWidth="1"/>
    <col min="11524" max="11524" width="11.42578125" style="470" customWidth="1"/>
    <col min="11525" max="11526" width="10.28515625" style="470" customWidth="1"/>
    <col min="11527" max="11527" width="17.140625" style="470" customWidth="1"/>
    <col min="11528" max="11528" width="11.42578125" style="470" customWidth="1"/>
    <col min="11529" max="11776" width="10.28515625" style="470" customWidth="1"/>
    <col min="11777" max="11777" width="9.85546875" style="470" customWidth="1"/>
    <col min="11778" max="11778" width="7.42578125" style="470" customWidth="1"/>
    <col min="11779" max="11779" width="17.140625" style="470" customWidth="1"/>
    <col min="11780" max="11780" width="11.42578125" style="470" customWidth="1"/>
    <col min="11781" max="11782" width="10.28515625" style="470" customWidth="1"/>
    <col min="11783" max="11783" width="17.140625" style="470" customWidth="1"/>
    <col min="11784" max="11784" width="11.42578125" style="470" customWidth="1"/>
    <col min="11785" max="12032" width="10.28515625" style="470" customWidth="1"/>
    <col min="12033" max="12033" width="9.85546875" style="470" customWidth="1"/>
    <col min="12034" max="12034" width="7.42578125" style="470" customWidth="1"/>
    <col min="12035" max="12035" width="17.140625" style="470" customWidth="1"/>
    <col min="12036" max="12036" width="11.42578125" style="470" customWidth="1"/>
    <col min="12037" max="12038" width="10.28515625" style="470" customWidth="1"/>
    <col min="12039" max="12039" width="17.140625" style="470" customWidth="1"/>
    <col min="12040" max="12040" width="11.42578125" style="470" customWidth="1"/>
    <col min="12041" max="12288" width="10.28515625" style="470" customWidth="1"/>
    <col min="12289" max="12289" width="9.85546875" style="470" customWidth="1"/>
    <col min="12290" max="12290" width="7.42578125" style="470" customWidth="1"/>
    <col min="12291" max="12291" width="17.140625" style="470" customWidth="1"/>
    <col min="12292" max="12292" width="11.42578125" style="470" customWidth="1"/>
    <col min="12293" max="12294" width="10.28515625" style="470" customWidth="1"/>
    <col min="12295" max="12295" width="17.140625" style="470" customWidth="1"/>
    <col min="12296" max="12296" width="11.42578125" style="470" customWidth="1"/>
    <col min="12297" max="12544" width="10.28515625" style="470" customWidth="1"/>
    <col min="12545" max="12545" width="9.85546875" style="470" customWidth="1"/>
    <col min="12546" max="12546" width="7.42578125" style="470" customWidth="1"/>
    <col min="12547" max="12547" width="17.140625" style="470" customWidth="1"/>
    <col min="12548" max="12548" width="11.42578125" style="470" customWidth="1"/>
    <col min="12549" max="12550" width="10.28515625" style="470" customWidth="1"/>
    <col min="12551" max="12551" width="17.140625" style="470" customWidth="1"/>
    <col min="12552" max="12552" width="11.42578125" style="470" customWidth="1"/>
    <col min="12553" max="12800" width="10.28515625" style="470" customWidth="1"/>
    <col min="12801" max="12801" width="9.85546875" style="470" customWidth="1"/>
    <col min="12802" max="12802" width="7.42578125" style="470" customWidth="1"/>
    <col min="12803" max="12803" width="17.140625" style="470" customWidth="1"/>
    <col min="12804" max="12804" width="11.42578125" style="470" customWidth="1"/>
    <col min="12805" max="12806" width="10.28515625" style="470" customWidth="1"/>
    <col min="12807" max="12807" width="17.140625" style="470" customWidth="1"/>
    <col min="12808" max="12808" width="11.42578125" style="470" customWidth="1"/>
    <col min="12809" max="13056" width="10.28515625" style="470" customWidth="1"/>
    <col min="13057" max="13057" width="9.85546875" style="470" customWidth="1"/>
    <col min="13058" max="13058" width="7.42578125" style="470" customWidth="1"/>
    <col min="13059" max="13059" width="17.140625" style="470" customWidth="1"/>
    <col min="13060" max="13060" width="11.42578125" style="470" customWidth="1"/>
    <col min="13061" max="13062" width="10.28515625" style="470" customWidth="1"/>
    <col min="13063" max="13063" width="17.140625" style="470" customWidth="1"/>
    <col min="13064" max="13064" width="11.42578125" style="470" customWidth="1"/>
    <col min="13065" max="13312" width="10.28515625" style="470" customWidth="1"/>
    <col min="13313" max="13313" width="9.85546875" style="470" customWidth="1"/>
    <col min="13314" max="13314" width="7.42578125" style="470" customWidth="1"/>
    <col min="13315" max="13315" width="17.140625" style="470" customWidth="1"/>
    <col min="13316" max="13316" width="11.42578125" style="470" customWidth="1"/>
    <col min="13317" max="13318" width="10.28515625" style="470" customWidth="1"/>
    <col min="13319" max="13319" width="17.140625" style="470" customWidth="1"/>
    <col min="13320" max="13320" width="11.42578125" style="470" customWidth="1"/>
    <col min="13321" max="13568" width="10.28515625" style="470" customWidth="1"/>
    <col min="13569" max="13569" width="9.85546875" style="470" customWidth="1"/>
    <col min="13570" max="13570" width="7.42578125" style="470" customWidth="1"/>
    <col min="13571" max="13571" width="17.140625" style="470" customWidth="1"/>
    <col min="13572" max="13572" width="11.42578125" style="470" customWidth="1"/>
    <col min="13573" max="13574" width="10.28515625" style="470" customWidth="1"/>
    <col min="13575" max="13575" width="17.140625" style="470" customWidth="1"/>
    <col min="13576" max="13576" width="11.42578125" style="470" customWidth="1"/>
    <col min="13577" max="13824" width="10.28515625" style="470" customWidth="1"/>
    <col min="13825" max="13825" width="9.85546875" style="470" customWidth="1"/>
    <col min="13826" max="13826" width="7.42578125" style="470" customWidth="1"/>
    <col min="13827" max="13827" width="17.140625" style="470" customWidth="1"/>
    <col min="13828" max="13828" width="11.42578125" style="470" customWidth="1"/>
    <col min="13829" max="13830" width="10.28515625" style="470" customWidth="1"/>
    <col min="13831" max="13831" width="17.140625" style="470" customWidth="1"/>
    <col min="13832" max="13832" width="11.42578125" style="470" customWidth="1"/>
    <col min="13833" max="14080" width="10.28515625" style="470" customWidth="1"/>
    <col min="14081" max="14081" width="9.85546875" style="470" customWidth="1"/>
    <col min="14082" max="14082" width="7.42578125" style="470" customWidth="1"/>
    <col min="14083" max="14083" width="17.140625" style="470" customWidth="1"/>
    <col min="14084" max="14084" width="11.42578125" style="470" customWidth="1"/>
    <col min="14085" max="14086" width="10.28515625" style="470" customWidth="1"/>
    <col min="14087" max="14087" width="17.140625" style="470" customWidth="1"/>
    <col min="14088" max="14088" width="11.42578125" style="470" customWidth="1"/>
    <col min="14089" max="14336" width="10.28515625" style="470" customWidth="1"/>
    <col min="14337" max="14337" width="9.85546875" style="470" customWidth="1"/>
    <col min="14338" max="14338" width="7.42578125" style="470" customWidth="1"/>
    <col min="14339" max="14339" width="17.140625" style="470" customWidth="1"/>
    <col min="14340" max="14340" width="11.42578125" style="470" customWidth="1"/>
    <col min="14341" max="14342" width="10.28515625" style="470" customWidth="1"/>
    <col min="14343" max="14343" width="17.140625" style="470" customWidth="1"/>
    <col min="14344" max="14344" width="11.42578125" style="470" customWidth="1"/>
    <col min="14345" max="14592" width="10.28515625" style="470" customWidth="1"/>
    <col min="14593" max="14593" width="9.85546875" style="470" customWidth="1"/>
    <col min="14594" max="14594" width="7.42578125" style="470" customWidth="1"/>
    <col min="14595" max="14595" width="17.140625" style="470" customWidth="1"/>
    <col min="14596" max="14596" width="11.42578125" style="470" customWidth="1"/>
    <col min="14597" max="14598" width="10.28515625" style="470" customWidth="1"/>
    <col min="14599" max="14599" width="17.140625" style="470" customWidth="1"/>
    <col min="14600" max="14600" width="11.42578125" style="470" customWidth="1"/>
    <col min="14601" max="14848" width="10.28515625" style="470" customWidth="1"/>
    <col min="14849" max="14849" width="9.85546875" style="470" customWidth="1"/>
    <col min="14850" max="14850" width="7.42578125" style="470" customWidth="1"/>
    <col min="14851" max="14851" width="17.140625" style="470" customWidth="1"/>
    <col min="14852" max="14852" width="11.42578125" style="470" customWidth="1"/>
    <col min="14853" max="14854" width="10.28515625" style="470" customWidth="1"/>
    <col min="14855" max="14855" width="17.140625" style="470" customWidth="1"/>
    <col min="14856" max="14856" width="11.42578125" style="470" customWidth="1"/>
    <col min="14857" max="15104" width="10.28515625" style="470" customWidth="1"/>
    <col min="15105" max="15105" width="9.85546875" style="470" customWidth="1"/>
    <col min="15106" max="15106" width="7.42578125" style="470" customWidth="1"/>
    <col min="15107" max="15107" width="17.140625" style="470" customWidth="1"/>
    <col min="15108" max="15108" width="11.42578125" style="470" customWidth="1"/>
    <col min="15109" max="15110" width="10.28515625" style="470" customWidth="1"/>
    <col min="15111" max="15111" width="17.140625" style="470" customWidth="1"/>
    <col min="15112" max="15112" width="11.42578125" style="470" customWidth="1"/>
    <col min="15113" max="15360" width="10.28515625" style="470" customWidth="1"/>
    <col min="15361" max="15361" width="9.85546875" style="470" customWidth="1"/>
    <col min="15362" max="15362" width="7.42578125" style="470" customWidth="1"/>
    <col min="15363" max="15363" width="17.140625" style="470" customWidth="1"/>
    <col min="15364" max="15364" width="11.42578125" style="470" customWidth="1"/>
    <col min="15365" max="15366" width="10.28515625" style="470" customWidth="1"/>
    <col min="15367" max="15367" width="17.140625" style="470" customWidth="1"/>
    <col min="15368" max="15368" width="11.42578125" style="470" customWidth="1"/>
    <col min="15369" max="15616" width="10.28515625" style="470" customWidth="1"/>
    <col min="15617" max="15617" width="9.85546875" style="470" customWidth="1"/>
    <col min="15618" max="15618" width="7.42578125" style="470" customWidth="1"/>
    <col min="15619" max="15619" width="17.140625" style="470" customWidth="1"/>
    <col min="15620" max="15620" width="11.42578125" style="470" customWidth="1"/>
    <col min="15621" max="15622" width="10.28515625" style="470" customWidth="1"/>
    <col min="15623" max="15623" width="17.140625" style="470" customWidth="1"/>
    <col min="15624" max="15624" width="11.42578125" style="470" customWidth="1"/>
    <col min="15625" max="15872" width="10.28515625" style="470" customWidth="1"/>
    <col min="15873" max="15873" width="9.85546875" style="470" customWidth="1"/>
    <col min="15874" max="15874" width="7.42578125" style="470" customWidth="1"/>
    <col min="15875" max="15875" width="17.140625" style="470" customWidth="1"/>
    <col min="15876" max="15876" width="11.42578125" style="470" customWidth="1"/>
    <col min="15877" max="15878" width="10.28515625" style="470" customWidth="1"/>
    <col min="15879" max="15879" width="17.140625" style="470" customWidth="1"/>
    <col min="15880" max="15880" width="11.42578125" style="470" customWidth="1"/>
    <col min="15881" max="16128" width="10.28515625" style="470" customWidth="1"/>
    <col min="16129" max="16129" width="9.85546875" style="470" customWidth="1"/>
    <col min="16130" max="16130" width="7.42578125" style="470" customWidth="1"/>
    <col min="16131" max="16131" width="17.140625" style="470" customWidth="1"/>
    <col min="16132" max="16132" width="11.42578125" style="470" customWidth="1"/>
    <col min="16133" max="16134" width="10.28515625" style="470" customWidth="1"/>
    <col min="16135" max="16135" width="17.140625" style="470" customWidth="1"/>
    <col min="16136" max="16136" width="11.42578125" style="470" customWidth="1"/>
    <col min="16137" max="16384" width="10.28515625" style="470" customWidth="1"/>
  </cols>
  <sheetData>
    <row r="1" spans="1:12" s="448" customFormat="1" ht="17.100000000000001" customHeight="1" x14ac:dyDescent="0.25">
      <c r="A1" s="642" t="s">
        <v>1485</v>
      </c>
      <c r="B1" s="642"/>
      <c r="C1" s="642"/>
      <c r="D1" s="642"/>
      <c r="E1" s="641" t="s">
        <v>7825</v>
      </c>
      <c r="F1" s="641"/>
      <c r="G1" s="641"/>
      <c r="H1" s="641"/>
      <c r="I1" s="447"/>
      <c r="J1" s="448" t="s">
        <v>7890</v>
      </c>
      <c r="K1" s="448">
        <f>Phach!N4</f>
        <v>13</v>
      </c>
    </row>
    <row r="2" spans="1:12" s="448" customFormat="1" ht="17.100000000000001" customHeight="1" x14ac:dyDescent="0.25">
      <c r="A2" s="641" t="s">
        <v>1486</v>
      </c>
      <c r="B2" s="641"/>
      <c r="C2" s="641"/>
      <c r="D2" s="641"/>
      <c r="E2" s="641" t="s">
        <v>7826</v>
      </c>
      <c r="F2" s="641"/>
      <c r="G2" s="641"/>
      <c r="H2" s="641"/>
      <c r="J2" s="448" t="s">
        <v>2211</v>
      </c>
      <c r="K2" s="448" t="str">
        <f>VLOOKUP(K1,'LICH THI'!$D:$Z,3,0)&amp;"-"&amp;VLOOKUP(K1,'LICH THI'!$D:$Z,2,0)</f>
        <v>DL1CB22-DL</v>
      </c>
    </row>
    <row r="3" spans="1:12" s="448" customFormat="1" ht="24.95" customHeight="1" x14ac:dyDescent="0.25">
      <c r="A3" s="448" t="s">
        <v>7838</v>
      </c>
      <c r="J3" s="449" t="s">
        <v>7861</v>
      </c>
    </row>
    <row r="4" spans="1:12" s="450" customFormat="1" ht="20.100000000000001" customHeight="1" x14ac:dyDescent="0.25">
      <c r="A4" s="643" t="str">
        <f>"PHIẾU CHẤM THI TÚI: "&amp;MID(B6,FIND("(",B6,1)+1,FIND(")",B6,1)-FIND("(",B6,1)-1)&amp;"/2015_2016_1/CT/"&amp;RIGHT(K6,1)</f>
        <v>PHIẾU CHẤM THI TÚI: DL1CB22/2015_2016_1/CT/1</v>
      </c>
      <c r="B4" s="643"/>
      <c r="C4" s="643"/>
      <c r="D4" s="643"/>
      <c r="E4" s="643"/>
      <c r="F4" s="643"/>
      <c r="G4" s="643"/>
      <c r="H4" s="643"/>
      <c r="J4" s="450" t="str">
        <f>IF(RIGHT(K6,1)&lt;&gt;"1","HP này đã in, chuyển sang HP tiếp theo","")</f>
        <v/>
      </c>
    </row>
    <row r="5" spans="1:12" s="448" customFormat="1" ht="18" customHeight="1" x14ac:dyDescent="0.25">
      <c r="A5" s="641" t="s">
        <v>7839</v>
      </c>
      <c r="B5" s="641"/>
      <c r="C5" s="641"/>
      <c r="D5" s="641"/>
      <c r="E5" s="641"/>
      <c r="F5" s="641"/>
      <c r="G5" s="641"/>
      <c r="H5" s="641"/>
      <c r="J5" s="448" t="str">
        <f>IF(K9=2,"In tiếp PHIEUCHAM-2",IF(K9=3,"In tiếp PHIEUCHAM-2 và PHIEUCHAM-3","In tiếp PHIEUCHAM-2 đến PHIEUCHAM-"&amp;K9))</f>
        <v>In tiếp PHIEUCHAM-2 đến PHIEUCHAM-1</v>
      </c>
    </row>
    <row r="6" spans="1:12" s="448" customFormat="1" ht="18" customHeight="1" x14ac:dyDescent="0.25">
      <c r="A6" s="447" t="s">
        <v>7827</v>
      </c>
      <c r="B6" s="447" t="str">
        <f>VLOOKUP(K1,'LICH THI'!$D:$Z,4,0)&amp;" ("&amp;VLOOKUP(K1,'LICH THI'!$D:$Z,3,0)&amp;")"</f>
        <v>Vật lý đại cương 2 (DL1CB22)</v>
      </c>
      <c r="C6" s="447"/>
      <c r="F6" s="447" t="s">
        <v>7828</v>
      </c>
      <c r="J6" s="448" t="s">
        <v>7860</v>
      </c>
      <c r="K6" s="448" t="str">
        <f>K2&amp;"-1"</f>
        <v>DL1CB22-DL-1</v>
      </c>
    </row>
    <row r="7" spans="1:12" s="448" customFormat="1" ht="18" customHeight="1" x14ac:dyDescent="0.25">
      <c r="A7" s="447" t="s">
        <v>7829</v>
      </c>
      <c r="B7" s="447">
        <f>VLOOKUP(K1,'LICH THI'!$D:$Z,5,0)</f>
        <v>3</v>
      </c>
      <c r="C7" s="447"/>
      <c r="F7" s="447" t="s">
        <v>7830</v>
      </c>
      <c r="J7" s="448" t="s">
        <v>1513</v>
      </c>
      <c r="K7" s="448">
        <f>VLOOKUP($K$2,'LICH THI'!$C:$Z,12,0)</f>
        <v>26</v>
      </c>
    </row>
    <row r="8" spans="1:12" s="448" customFormat="1" ht="9.9499999999999993" customHeight="1" thickBot="1" x14ac:dyDescent="0.3">
      <c r="A8" s="451"/>
      <c r="B8" s="451"/>
      <c r="C8" s="451"/>
    </row>
    <row r="9" spans="1:12" s="448" customFormat="1" ht="18" customHeight="1" x14ac:dyDescent="0.25">
      <c r="A9" s="644" t="s">
        <v>7831</v>
      </c>
      <c r="B9" s="646" t="s">
        <v>7813</v>
      </c>
      <c r="C9" s="647"/>
      <c r="D9" s="648" t="s">
        <v>2173</v>
      </c>
      <c r="E9" s="650" t="s">
        <v>7831</v>
      </c>
      <c r="F9" s="646" t="s">
        <v>7813</v>
      </c>
      <c r="G9" s="647"/>
      <c r="H9" s="648" t="s">
        <v>2173</v>
      </c>
      <c r="J9" s="448" t="s">
        <v>2170</v>
      </c>
      <c r="K9" s="448">
        <f>VLOOKUP($K$2,'LICH THI'!$C:$Z,14,0)</f>
        <v>1</v>
      </c>
    </row>
    <row r="10" spans="1:12" s="448" customFormat="1" ht="18" customHeight="1" x14ac:dyDescent="0.25">
      <c r="A10" s="645"/>
      <c r="B10" s="452" t="s">
        <v>7832</v>
      </c>
      <c r="C10" s="452" t="s">
        <v>7833</v>
      </c>
      <c r="D10" s="649"/>
      <c r="E10" s="651"/>
      <c r="F10" s="452" t="s">
        <v>7832</v>
      </c>
      <c r="G10" s="452" t="s">
        <v>7833</v>
      </c>
      <c r="H10" s="649"/>
      <c r="J10" s="448" t="s">
        <v>7805</v>
      </c>
      <c r="K10" s="448">
        <f>VLOOKUP($K$2,'LICH THI'!$C:$Z,13,0)</f>
        <v>26</v>
      </c>
      <c r="L10" s="448">
        <f>K7-(K9-1)*K10</f>
        <v>26</v>
      </c>
    </row>
    <row r="11" spans="1:12" s="456" customFormat="1" ht="20.100000000000001" customHeight="1" x14ac:dyDescent="0.25">
      <c r="A11" s="453">
        <f>(RIGHT(K6,1)-1)*SVDK!N2+1</f>
        <v>1</v>
      </c>
      <c r="B11" s="452"/>
      <c r="C11" s="452"/>
      <c r="D11" s="455"/>
      <c r="E11" s="471">
        <f>IF(A35&lt;$L$10,A35+1,"")</f>
        <v>26</v>
      </c>
      <c r="F11" s="452"/>
      <c r="G11" s="452"/>
      <c r="H11" s="455"/>
    </row>
    <row r="12" spans="1:12" s="456" customFormat="1" ht="20.100000000000001" customHeight="1" x14ac:dyDescent="0.25">
      <c r="A12" s="453">
        <f>IF(A11="","",IF(A11&lt;$L$10,A11+1,""))</f>
        <v>2</v>
      </c>
      <c r="B12" s="452"/>
      <c r="C12" s="452"/>
      <c r="D12" s="454"/>
      <c r="E12" s="453" t="str">
        <f>IF(E11="","",IF(E11&lt;$L$10,E11+1,""))</f>
        <v/>
      </c>
      <c r="F12" s="452"/>
      <c r="G12" s="452"/>
      <c r="H12" s="455"/>
    </row>
    <row r="13" spans="1:12" s="456" customFormat="1" ht="20.100000000000001" customHeight="1" x14ac:dyDescent="0.25">
      <c r="A13" s="453">
        <f t="shared" ref="A13:A35" si="0">IF(A12="","",IF(A12&lt;$L$10,A12+1,""))</f>
        <v>3</v>
      </c>
      <c r="B13" s="452"/>
      <c r="C13" s="452"/>
      <c r="D13" s="454"/>
      <c r="E13" s="453" t="str">
        <f t="shared" ref="E13:E35" si="1">IF(E12="","",IF(E12&lt;$L$10,E12+1,""))</f>
        <v/>
      </c>
      <c r="F13" s="452"/>
      <c r="G13" s="452"/>
      <c r="H13" s="455"/>
    </row>
    <row r="14" spans="1:12" s="456" customFormat="1" ht="20.100000000000001" customHeight="1" x14ac:dyDescent="0.25">
      <c r="A14" s="453">
        <f t="shared" si="0"/>
        <v>4</v>
      </c>
      <c r="B14" s="452"/>
      <c r="C14" s="452"/>
      <c r="D14" s="454"/>
      <c r="E14" s="453" t="str">
        <f t="shared" si="1"/>
        <v/>
      </c>
      <c r="F14" s="452"/>
      <c r="G14" s="452"/>
      <c r="H14" s="455"/>
    </row>
    <row r="15" spans="1:12" s="456" customFormat="1" ht="20.100000000000001" customHeight="1" x14ac:dyDescent="0.25">
      <c r="A15" s="453">
        <f t="shared" si="0"/>
        <v>5</v>
      </c>
      <c r="B15" s="452"/>
      <c r="C15" s="452"/>
      <c r="D15" s="454"/>
      <c r="E15" s="453" t="str">
        <f t="shared" si="1"/>
        <v/>
      </c>
      <c r="F15" s="452"/>
      <c r="G15" s="452"/>
      <c r="H15" s="455"/>
    </row>
    <row r="16" spans="1:12" s="456" customFormat="1" ht="20.100000000000001" customHeight="1" x14ac:dyDescent="0.25">
      <c r="A16" s="453">
        <f t="shared" si="0"/>
        <v>6</v>
      </c>
      <c r="B16" s="452"/>
      <c r="C16" s="452"/>
      <c r="D16" s="454"/>
      <c r="E16" s="453" t="str">
        <f t="shared" si="1"/>
        <v/>
      </c>
      <c r="F16" s="452"/>
      <c r="G16" s="452"/>
      <c r="H16" s="455"/>
    </row>
    <row r="17" spans="1:8" s="456" customFormat="1" ht="20.100000000000001" customHeight="1" x14ac:dyDescent="0.25">
      <c r="A17" s="453">
        <f t="shared" si="0"/>
        <v>7</v>
      </c>
      <c r="B17" s="452"/>
      <c r="C17" s="452"/>
      <c r="D17" s="454"/>
      <c r="E17" s="453" t="str">
        <f t="shared" si="1"/>
        <v/>
      </c>
      <c r="F17" s="452"/>
      <c r="G17" s="452"/>
      <c r="H17" s="455"/>
    </row>
    <row r="18" spans="1:8" s="456" customFormat="1" ht="20.100000000000001" customHeight="1" x14ac:dyDescent="0.25">
      <c r="A18" s="453">
        <f t="shared" si="0"/>
        <v>8</v>
      </c>
      <c r="B18" s="452"/>
      <c r="C18" s="452"/>
      <c r="D18" s="454"/>
      <c r="E18" s="453" t="str">
        <f t="shared" si="1"/>
        <v/>
      </c>
      <c r="F18" s="452"/>
      <c r="G18" s="452"/>
      <c r="H18" s="455"/>
    </row>
    <row r="19" spans="1:8" s="456" customFormat="1" ht="20.100000000000001" customHeight="1" x14ac:dyDescent="0.25">
      <c r="A19" s="453">
        <f t="shared" si="0"/>
        <v>9</v>
      </c>
      <c r="B19" s="452"/>
      <c r="C19" s="452"/>
      <c r="D19" s="454"/>
      <c r="E19" s="453" t="str">
        <f t="shared" si="1"/>
        <v/>
      </c>
      <c r="F19" s="452"/>
      <c r="G19" s="452"/>
      <c r="H19" s="455"/>
    </row>
    <row r="20" spans="1:8" s="456" customFormat="1" ht="20.100000000000001" customHeight="1" x14ac:dyDescent="0.25">
      <c r="A20" s="453">
        <f t="shared" si="0"/>
        <v>10</v>
      </c>
      <c r="B20" s="452"/>
      <c r="C20" s="452"/>
      <c r="D20" s="454"/>
      <c r="E20" s="453" t="str">
        <f t="shared" si="1"/>
        <v/>
      </c>
      <c r="F20" s="452"/>
      <c r="G20" s="452"/>
      <c r="H20" s="455"/>
    </row>
    <row r="21" spans="1:8" s="456" customFormat="1" ht="20.100000000000001" customHeight="1" x14ac:dyDescent="0.25">
      <c r="A21" s="453">
        <f t="shared" si="0"/>
        <v>11</v>
      </c>
      <c r="B21" s="452"/>
      <c r="C21" s="452"/>
      <c r="D21" s="454"/>
      <c r="E21" s="453" t="str">
        <f t="shared" si="1"/>
        <v/>
      </c>
      <c r="F21" s="452"/>
      <c r="G21" s="452"/>
      <c r="H21" s="455"/>
    </row>
    <row r="22" spans="1:8" s="456" customFormat="1" ht="20.100000000000001" customHeight="1" x14ac:dyDescent="0.25">
      <c r="A22" s="453">
        <f t="shared" si="0"/>
        <v>12</v>
      </c>
      <c r="B22" s="452"/>
      <c r="C22" s="452"/>
      <c r="D22" s="454"/>
      <c r="E22" s="453" t="str">
        <f t="shared" si="1"/>
        <v/>
      </c>
      <c r="F22" s="452"/>
      <c r="G22" s="452"/>
      <c r="H22" s="455"/>
    </row>
    <row r="23" spans="1:8" s="456" customFormat="1" ht="20.100000000000001" customHeight="1" x14ac:dyDescent="0.25">
      <c r="A23" s="453">
        <f t="shared" si="0"/>
        <v>13</v>
      </c>
      <c r="B23" s="452"/>
      <c r="C23" s="452"/>
      <c r="D23" s="454"/>
      <c r="E23" s="453" t="str">
        <f t="shared" si="1"/>
        <v/>
      </c>
      <c r="F23" s="452"/>
      <c r="G23" s="452"/>
      <c r="H23" s="455"/>
    </row>
    <row r="24" spans="1:8" s="456" customFormat="1" ht="20.100000000000001" customHeight="1" x14ac:dyDescent="0.25">
      <c r="A24" s="453">
        <f t="shared" si="0"/>
        <v>14</v>
      </c>
      <c r="B24" s="452"/>
      <c r="C24" s="452"/>
      <c r="D24" s="454"/>
      <c r="E24" s="453" t="str">
        <f t="shared" si="1"/>
        <v/>
      </c>
      <c r="F24" s="452"/>
      <c r="G24" s="452"/>
      <c r="H24" s="455"/>
    </row>
    <row r="25" spans="1:8" s="456" customFormat="1" ht="20.100000000000001" customHeight="1" x14ac:dyDescent="0.25">
      <c r="A25" s="453">
        <f t="shared" si="0"/>
        <v>15</v>
      </c>
      <c r="B25" s="452"/>
      <c r="C25" s="452"/>
      <c r="D25" s="454"/>
      <c r="E25" s="453" t="str">
        <f t="shared" si="1"/>
        <v/>
      </c>
      <c r="F25" s="452"/>
      <c r="G25" s="452"/>
      <c r="H25" s="455"/>
    </row>
    <row r="26" spans="1:8" s="456" customFormat="1" ht="20.100000000000001" customHeight="1" x14ac:dyDescent="0.25">
      <c r="A26" s="453">
        <f t="shared" si="0"/>
        <v>16</v>
      </c>
      <c r="B26" s="452"/>
      <c r="C26" s="452"/>
      <c r="D26" s="454"/>
      <c r="E26" s="453" t="str">
        <f t="shared" si="1"/>
        <v/>
      </c>
      <c r="F26" s="452"/>
      <c r="G26" s="452"/>
      <c r="H26" s="455"/>
    </row>
    <row r="27" spans="1:8" s="456" customFormat="1" ht="20.100000000000001" customHeight="1" x14ac:dyDescent="0.25">
      <c r="A27" s="453">
        <f t="shared" si="0"/>
        <v>17</v>
      </c>
      <c r="B27" s="452"/>
      <c r="C27" s="452"/>
      <c r="D27" s="454"/>
      <c r="E27" s="453" t="str">
        <f t="shared" si="1"/>
        <v/>
      </c>
      <c r="F27" s="452"/>
      <c r="G27" s="452"/>
      <c r="H27" s="455"/>
    </row>
    <row r="28" spans="1:8" s="456" customFormat="1" ht="20.100000000000001" customHeight="1" x14ac:dyDescent="0.25">
      <c r="A28" s="453">
        <f t="shared" si="0"/>
        <v>18</v>
      </c>
      <c r="B28" s="452"/>
      <c r="C28" s="452"/>
      <c r="D28" s="454"/>
      <c r="E28" s="453" t="str">
        <f t="shared" si="1"/>
        <v/>
      </c>
      <c r="F28" s="452"/>
      <c r="G28" s="452"/>
      <c r="H28" s="455"/>
    </row>
    <row r="29" spans="1:8" s="456" customFormat="1" ht="20.100000000000001" customHeight="1" x14ac:dyDescent="0.25">
      <c r="A29" s="453">
        <f t="shared" si="0"/>
        <v>19</v>
      </c>
      <c r="B29" s="452"/>
      <c r="C29" s="452"/>
      <c r="D29" s="454"/>
      <c r="E29" s="453" t="str">
        <f t="shared" si="1"/>
        <v/>
      </c>
      <c r="F29" s="452"/>
      <c r="G29" s="452"/>
      <c r="H29" s="455"/>
    </row>
    <row r="30" spans="1:8" s="456" customFormat="1" ht="20.100000000000001" customHeight="1" x14ac:dyDescent="0.25">
      <c r="A30" s="453">
        <f t="shared" si="0"/>
        <v>20</v>
      </c>
      <c r="B30" s="452"/>
      <c r="C30" s="452"/>
      <c r="D30" s="454"/>
      <c r="E30" s="453" t="str">
        <f t="shared" si="1"/>
        <v/>
      </c>
      <c r="F30" s="452"/>
      <c r="G30" s="452"/>
      <c r="H30" s="455"/>
    </row>
    <row r="31" spans="1:8" s="456" customFormat="1" ht="20.100000000000001" customHeight="1" x14ac:dyDescent="0.25">
      <c r="A31" s="453">
        <f t="shared" si="0"/>
        <v>21</v>
      </c>
      <c r="B31" s="452"/>
      <c r="C31" s="452"/>
      <c r="D31" s="454"/>
      <c r="E31" s="453" t="str">
        <f t="shared" si="1"/>
        <v/>
      </c>
      <c r="F31" s="452"/>
      <c r="G31" s="452"/>
      <c r="H31" s="455"/>
    </row>
    <row r="32" spans="1:8" s="456" customFormat="1" ht="20.100000000000001" customHeight="1" x14ac:dyDescent="0.25">
      <c r="A32" s="453">
        <f t="shared" si="0"/>
        <v>22</v>
      </c>
      <c r="B32" s="452"/>
      <c r="C32" s="452"/>
      <c r="D32" s="454"/>
      <c r="E32" s="453" t="str">
        <f t="shared" si="1"/>
        <v/>
      </c>
      <c r="F32" s="452"/>
      <c r="G32" s="452"/>
      <c r="H32" s="455"/>
    </row>
    <row r="33" spans="1:8" s="456" customFormat="1" ht="20.100000000000001" customHeight="1" x14ac:dyDescent="0.25">
      <c r="A33" s="453">
        <f t="shared" si="0"/>
        <v>23</v>
      </c>
      <c r="B33" s="452"/>
      <c r="C33" s="452"/>
      <c r="D33" s="454"/>
      <c r="E33" s="453" t="str">
        <f t="shared" si="1"/>
        <v/>
      </c>
      <c r="F33" s="452"/>
      <c r="G33" s="452"/>
      <c r="H33" s="455"/>
    </row>
    <row r="34" spans="1:8" s="456" customFormat="1" ht="20.100000000000001" customHeight="1" x14ac:dyDescent="0.25">
      <c r="A34" s="453">
        <f t="shared" si="0"/>
        <v>24</v>
      </c>
      <c r="B34" s="452"/>
      <c r="C34" s="452"/>
      <c r="D34" s="454"/>
      <c r="E34" s="453" t="str">
        <f t="shared" si="1"/>
        <v/>
      </c>
      <c r="F34" s="452"/>
      <c r="G34" s="452"/>
      <c r="H34" s="455"/>
    </row>
    <row r="35" spans="1:8" s="456" customFormat="1" ht="20.100000000000001" customHeight="1" thickBot="1" x14ac:dyDescent="0.3">
      <c r="A35" s="453">
        <f t="shared" si="0"/>
        <v>25</v>
      </c>
      <c r="B35" s="457"/>
      <c r="C35" s="457"/>
      <c r="D35" s="458"/>
      <c r="E35" s="453" t="str">
        <f t="shared" si="1"/>
        <v/>
      </c>
      <c r="F35" s="457"/>
      <c r="G35" s="457"/>
      <c r="H35" s="459"/>
    </row>
    <row r="36" spans="1:8" s="456" customFormat="1" ht="18" customHeight="1" x14ac:dyDescent="0.25">
      <c r="A36" s="460" t="s">
        <v>7834</v>
      </c>
      <c r="B36" s="461"/>
      <c r="C36" s="461"/>
      <c r="D36" s="462"/>
      <c r="E36" s="462"/>
      <c r="F36" s="461"/>
      <c r="G36" s="461"/>
      <c r="H36" s="462"/>
    </row>
    <row r="37" spans="1:8" s="456" customFormat="1" ht="18" customHeight="1" x14ac:dyDescent="0.25">
      <c r="A37" s="463"/>
      <c r="B37" s="451"/>
      <c r="C37" s="451"/>
      <c r="D37" s="463"/>
      <c r="E37" s="463"/>
      <c r="F37" s="451"/>
      <c r="G37" s="451"/>
      <c r="H37" s="463"/>
    </row>
    <row r="38" spans="1:8" s="448" customFormat="1" ht="18" customHeight="1" x14ac:dyDescent="0.25">
      <c r="A38" s="641" t="s">
        <v>7835</v>
      </c>
      <c r="B38" s="641"/>
      <c r="C38" s="641"/>
      <c r="D38" s="641" t="s">
        <v>7836</v>
      </c>
      <c r="E38" s="641"/>
      <c r="F38" s="641"/>
      <c r="G38" s="641" t="s">
        <v>7837</v>
      </c>
      <c r="H38" s="641"/>
    </row>
    <row r="39" spans="1:8" s="448" customFormat="1" ht="18" customHeight="1" x14ac:dyDescent="0.25">
      <c r="A39" s="451"/>
      <c r="B39" s="451"/>
      <c r="C39" s="451"/>
      <c r="D39" s="451"/>
      <c r="E39" s="451"/>
      <c r="F39" s="451"/>
      <c r="G39" s="451"/>
      <c r="H39" s="451"/>
    </row>
    <row r="40" spans="1:8" s="448" customFormat="1" ht="18" customHeight="1" x14ac:dyDescent="0.25">
      <c r="A40" s="451"/>
      <c r="B40" s="451"/>
      <c r="C40" s="451"/>
      <c r="D40" s="451"/>
      <c r="E40" s="451"/>
      <c r="F40" s="451"/>
      <c r="G40" s="451"/>
      <c r="H40" s="451"/>
    </row>
    <row r="41" spans="1:8" s="448" customFormat="1" ht="18" customHeight="1" x14ac:dyDescent="0.25">
      <c r="A41" s="451"/>
      <c r="B41" s="451"/>
      <c r="C41" s="451"/>
      <c r="D41" s="451"/>
      <c r="E41" s="451"/>
      <c r="F41" s="451"/>
      <c r="G41" s="451"/>
      <c r="H41" s="451"/>
    </row>
    <row r="42" spans="1:8" s="464" customFormat="1" ht="15" customHeight="1" x14ac:dyDescent="0.2"/>
    <row r="43" spans="1:8" s="464" customFormat="1" ht="15" customHeight="1" x14ac:dyDescent="0.2"/>
    <row r="44" spans="1:8" s="464" customFormat="1" ht="15" customHeight="1" x14ac:dyDescent="0.2"/>
    <row r="45" spans="1:8" s="464" customFormat="1" ht="15" customHeight="1" x14ac:dyDescent="0.2"/>
    <row r="46" spans="1:8" s="464" customFormat="1" ht="15" customHeight="1" x14ac:dyDescent="0.2"/>
    <row r="47" spans="1:8" s="464" customFormat="1" ht="15" customHeight="1" x14ac:dyDescent="0.2"/>
    <row r="48" spans="1:8" s="464" customFormat="1" ht="15" customHeight="1" x14ac:dyDescent="0.2"/>
    <row r="49" s="464" customFormat="1" ht="15" customHeight="1" x14ac:dyDescent="0.2"/>
    <row r="50" s="464" customFormat="1" ht="15" customHeight="1" x14ac:dyDescent="0.2"/>
    <row r="51" s="464" customFormat="1" ht="15" customHeight="1" x14ac:dyDescent="0.2"/>
    <row r="52" s="464" customFormat="1" ht="15" customHeight="1" x14ac:dyDescent="0.2"/>
    <row r="53" s="464" customFormat="1" ht="15" customHeight="1" x14ac:dyDescent="0.2"/>
    <row r="54" s="464" customFormat="1" ht="15" customHeight="1" x14ac:dyDescent="0.2"/>
    <row r="55" s="464" customFormat="1" ht="15" customHeight="1" x14ac:dyDescent="0.2"/>
    <row r="56" s="464" customFormat="1" ht="15" customHeight="1" x14ac:dyDescent="0.2"/>
    <row r="57" s="464" customFormat="1" ht="15" customHeight="1" x14ac:dyDescent="0.2"/>
    <row r="58" s="464" customFormat="1" ht="15" customHeight="1" x14ac:dyDescent="0.2"/>
    <row r="59" s="464" customFormat="1" ht="15" customHeight="1" x14ac:dyDescent="0.2"/>
    <row r="60" s="464" customFormat="1" ht="15" customHeight="1" x14ac:dyDescent="0.2"/>
    <row r="61" s="464" customFormat="1" ht="15" customHeight="1" x14ac:dyDescent="0.2"/>
    <row r="62" s="464" customFormat="1" ht="15" customHeight="1" x14ac:dyDescent="0.2"/>
    <row r="63" s="464" customFormat="1" ht="15" customHeight="1" x14ac:dyDescent="0.2"/>
    <row r="64" s="464" customFormat="1" ht="15" customHeight="1" x14ac:dyDescent="0.2"/>
    <row r="65" spans="1:8" s="464" customFormat="1" ht="15" customHeight="1" x14ac:dyDescent="0.2">
      <c r="A65" s="465"/>
      <c r="B65" s="465"/>
      <c r="C65" s="465"/>
      <c r="D65" s="465"/>
      <c r="E65" s="465"/>
      <c r="F65" s="465"/>
      <c r="G65" s="465"/>
      <c r="H65" s="465"/>
    </row>
    <row r="66" spans="1:8" s="464" customFormat="1" ht="15" customHeight="1" x14ac:dyDescent="0.2">
      <c r="A66" s="466"/>
      <c r="B66" s="467"/>
      <c r="C66" s="467"/>
      <c r="D66" s="468"/>
    </row>
    <row r="67" spans="1:8" s="464" customFormat="1" ht="15" customHeight="1" x14ac:dyDescent="0.2">
      <c r="A67" s="467"/>
      <c r="B67" s="467"/>
      <c r="C67" s="467"/>
    </row>
    <row r="68" spans="1:8" s="464" customFormat="1" ht="15" customHeight="1" x14ac:dyDescent="0.2">
      <c r="A68" s="467"/>
    </row>
    <row r="69" spans="1:8" s="464" customFormat="1" ht="15" customHeight="1" x14ac:dyDescent="0.2">
      <c r="A69" s="467"/>
      <c r="D69" s="465"/>
      <c r="E69" s="465"/>
      <c r="F69" s="465"/>
      <c r="G69" s="465"/>
      <c r="H69" s="465"/>
    </row>
    <row r="70" spans="1:8" s="464" customFormat="1" ht="15" customHeight="1" x14ac:dyDescent="0.2">
      <c r="A70" s="467"/>
    </row>
    <row r="71" spans="1:8" s="464" customFormat="1" ht="15" customHeight="1" x14ac:dyDescent="0.2">
      <c r="A71" s="467"/>
    </row>
    <row r="72" spans="1:8" s="464" customFormat="1" ht="15" customHeight="1" x14ac:dyDescent="0.2">
      <c r="A72" s="467"/>
    </row>
    <row r="73" spans="1:8" s="464" customFormat="1" ht="15" customHeight="1" x14ac:dyDescent="0.2">
      <c r="A73" s="467"/>
    </row>
    <row r="74" spans="1:8" s="464" customFormat="1" ht="15" customHeight="1" x14ac:dyDescent="0.2">
      <c r="A74" s="469"/>
    </row>
    <row r="75" spans="1:8" s="464" customFormat="1" ht="15" customHeight="1" x14ac:dyDescent="0.2"/>
    <row r="76" spans="1:8" s="464" customFormat="1" ht="15" customHeight="1" x14ac:dyDescent="0.2"/>
    <row r="77" spans="1:8" s="464" customFormat="1" ht="15" customHeight="1" x14ac:dyDescent="0.2"/>
    <row r="78" spans="1:8" s="464" customFormat="1" ht="15" customHeight="1" x14ac:dyDescent="0.2"/>
    <row r="79" spans="1:8" s="464" customFormat="1" ht="15" customHeight="1" x14ac:dyDescent="0.2"/>
  </sheetData>
  <mergeCells count="15">
    <mergeCell ref="A38:C38"/>
    <mergeCell ref="D38:F38"/>
    <mergeCell ref="G38:H38"/>
    <mergeCell ref="A9:A10"/>
    <mergeCell ref="B9:C9"/>
    <mergeCell ref="D9:D10"/>
    <mergeCell ref="E9:E10"/>
    <mergeCell ref="F9:G9"/>
    <mergeCell ref="H9:H10"/>
    <mergeCell ref="A5:H5"/>
    <mergeCell ref="A1:D1"/>
    <mergeCell ref="E1:H1"/>
    <mergeCell ref="A2:D2"/>
    <mergeCell ref="E2:H2"/>
    <mergeCell ref="A4:H4"/>
  </mergeCells>
  <printOptions horizontalCentered="1"/>
  <pageMargins left="0.59055118110236227" right="0.39370078740157483" top="0.31496062992125984" bottom="0.31496062992125984" header="0.31496062992125984" footer="0.31496062992125984"/>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79"/>
  <sheetViews>
    <sheetView view="pageBreakPreview" zoomScale="115" zoomScaleNormal="100" zoomScaleSheetLayoutView="115" workbookViewId="0">
      <pane ySplit="10" topLeftCell="A11" activePane="bottomLeft" state="frozen"/>
      <selection pane="bottomLeft" activeCell="N1" sqref="N1:N3"/>
    </sheetView>
  </sheetViews>
  <sheetFormatPr defaultRowHeight="12.75" customHeight="1" x14ac:dyDescent="0.2"/>
  <cols>
    <col min="1" max="1" width="9.7109375" style="464" customWidth="1"/>
    <col min="2" max="2" width="6.7109375" style="464" customWidth="1"/>
    <col min="3" max="3" width="18.7109375" style="464" customWidth="1"/>
    <col min="4" max="4" width="10.7109375" style="464" customWidth="1"/>
    <col min="5" max="5" width="9.7109375" style="464" customWidth="1"/>
    <col min="6" max="6" width="6.7109375" style="464" customWidth="1"/>
    <col min="7" max="7" width="18.7109375" style="464" customWidth="1"/>
    <col min="8" max="8" width="10.7109375" style="464" customWidth="1"/>
    <col min="9" max="9" width="5.7109375" style="470" customWidth="1"/>
    <col min="10" max="10" width="16.140625" style="470" bestFit="1" customWidth="1"/>
    <col min="11" max="11" width="16.42578125" style="470" bestFit="1" customWidth="1"/>
    <col min="12" max="256" width="10.28515625" style="470" customWidth="1"/>
    <col min="257" max="257" width="9.85546875" style="470" customWidth="1"/>
    <col min="258" max="258" width="7.42578125" style="470" customWidth="1"/>
    <col min="259" max="259" width="17.140625" style="470" customWidth="1"/>
    <col min="260" max="260" width="11.42578125" style="470" customWidth="1"/>
    <col min="261" max="262" width="10.28515625" style="470" customWidth="1"/>
    <col min="263" max="263" width="17.140625" style="470" customWidth="1"/>
    <col min="264" max="264" width="11.42578125" style="470" customWidth="1"/>
    <col min="265" max="512" width="10.28515625" style="470" customWidth="1"/>
    <col min="513" max="513" width="9.85546875" style="470" customWidth="1"/>
    <col min="514" max="514" width="7.42578125" style="470" customWidth="1"/>
    <col min="515" max="515" width="17.140625" style="470" customWidth="1"/>
    <col min="516" max="516" width="11.42578125" style="470" customWidth="1"/>
    <col min="517" max="518" width="10.28515625" style="470" customWidth="1"/>
    <col min="519" max="519" width="17.140625" style="470" customWidth="1"/>
    <col min="520" max="520" width="11.42578125" style="470" customWidth="1"/>
    <col min="521" max="768" width="10.28515625" style="470" customWidth="1"/>
    <col min="769" max="769" width="9.85546875" style="470" customWidth="1"/>
    <col min="770" max="770" width="7.42578125" style="470" customWidth="1"/>
    <col min="771" max="771" width="17.140625" style="470" customWidth="1"/>
    <col min="772" max="772" width="11.42578125" style="470" customWidth="1"/>
    <col min="773" max="774" width="10.28515625" style="470" customWidth="1"/>
    <col min="775" max="775" width="17.140625" style="470" customWidth="1"/>
    <col min="776" max="776" width="11.42578125" style="470" customWidth="1"/>
    <col min="777" max="1024" width="10.28515625" style="470" customWidth="1"/>
    <col min="1025" max="1025" width="9.85546875" style="470" customWidth="1"/>
    <col min="1026" max="1026" width="7.42578125" style="470" customWidth="1"/>
    <col min="1027" max="1027" width="17.140625" style="470" customWidth="1"/>
    <col min="1028" max="1028" width="11.42578125" style="470" customWidth="1"/>
    <col min="1029" max="1030" width="10.28515625" style="470" customWidth="1"/>
    <col min="1031" max="1031" width="17.140625" style="470" customWidth="1"/>
    <col min="1032" max="1032" width="11.42578125" style="470" customWidth="1"/>
    <col min="1033" max="1280" width="10.28515625" style="470" customWidth="1"/>
    <col min="1281" max="1281" width="9.85546875" style="470" customWidth="1"/>
    <col min="1282" max="1282" width="7.42578125" style="470" customWidth="1"/>
    <col min="1283" max="1283" width="17.140625" style="470" customWidth="1"/>
    <col min="1284" max="1284" width="11.42578125" style="470" customWidth="1"/>
    <col min="1285" max="1286" width="10.28515625" style="470" customWidth="1"/>
    <col min="1287" max="1287" width="17.140625" style="470" customWidth="1"/>
    <col min="1288" max="1288" width="11.42578125" style="470" customWidth="1"/>
    <col min="1289" max="1536" width="10.28515625" style="470" customWidth="1"/>
    <col min="1537" max="1537" width="9.85546875" style="470" customWidth="1"/>
    <col min="1538" max="1538" width="7.42578125" style="470" customWidth="1"/>
    <col min="1539" max="1539" width="17.140625" style="470" customWidth="1"/>
    <col min="1540" max="1540" width="11.42578125" style="470" customWidth="1"/>
    <col min="1541" max="1542" width="10.28515625" style="470" customWidth="1"/>
    <col min="1543" max="1543" width="17.140625" style="470" customWidth="1"/>
    <col min="1544" max="1544" width="11.42578125" style="470" customWidth="1"/>
    <col min="1545" max="1792" width="10.28515625" style="470" customWidth="1"/>
    <col min="1793" max="1793" width="9.85546875" style="470" customWidth="1"/>
    <col min="1794" max="1794" width="7.42578125" style="470" customWidth="1"/>
    <col min="1795" max="1795" width="17.140625" style="470" customWidth="1"/>
    <col min="1796" max="1796" width="11.42578125" style="470" customWidth="1"/>
    <col min="1797" max="1798" width="10.28515625" style="470" customWidth="1"/>
    <col min="1799" max="1799" width="17.140625" style="470" customWidth="1"/>
    <col min="1800" max="1800" width="11.42578125" style="470" customWidth="1"/>
    <col min="1801" max="2048" width="10.28515625" style="470" customWidth="1"/>
    <col min="2049" max="2049" width="9.85546875" style="470" customWidth="1"/>
    <col min="2050" max="2050" width="7.42578125" style="470" customWidth="1"/>
    <col min="2051" max="2051" width="17.140625" style="470" customWidth="1"/>
    <col min="2052" max="2052" width="11.42578125" style="470" customWidth="1"/>
    <col min="2053" max="2054" width="10.28515625" style="470" customWidth="1"/>
    <col min="2055" max="2055" width="17.140625" style="470" customWidth="1"/>
    <col min="2056" max="2056" width="11.42578125" style="470" customWidth="1"/>
    <col min="2057" max="2304" width="10.28515625" style="470" customWidth="1"/>
    <col min="2305" max="2305" width="9.85546875" style="470" customWidth="1"/>
    <col min="2306" max="2306" width="7.42578125" style="470" customWidth="1"/>
    <col min="2307" max="2307" width="17.140625" style="470" customWidth="1"/>
    <col min="2308" max="2308" width="11.42578125" style="470" customWidth="1"/>
    <col min="2309" max="2310" width="10.28515625" style="470" customWidth="1"/>
    <col min="2311" max="2311" width="17.140625" style="470" customWidth="1"/>
    <col min="2312" max="2312" width="11.42578125" style="470" customWidth="1"/>
    <col min="2313" max="2560" width="10.28515625" style="470" customWidth="1"/>
    <col min="2561" max="2561" width="9.85546875" style="470" customWidth="1"/>
    <col min="2562" max="2562" width="7.42578125" style="470" customWidth="1"/>
    <col min="2563" max="2563" width="17.140625" style="470" customWidth="1"/>
    <col min="2564" max="2564" width="11.42578125" style="470" customWidth="1"/>
    <col min="2565" max="2566" width="10.28515625" style="470" customWidth="1"/>
    <col min="2567" max="2567" width="17.140625" style="470" customWidth="1"/>
    <col min="2568" max="2568" width="11.42578125" style="470" customWidth="1"/>
    <col min="2569" max="2816" width="10.28515625" style="470" customWidth="1"/>
    <col min="2817" max="2817" width="9.85546875" style="470" customWidth="1"/>
    <col min="2818" max="2818" width="7.42578125" style="470" customWidth="1"/>
    <col min="2819" max="2819" width="17.140625" style="470" customWidth="1"/>
    <col min="2820" max="2820" width="11.42578125" style="470" customWidth="1"/>
    <col min="2821" max="2822" width="10.28515625" style="470" customWidth="1"/>
    <col min="2823" max="2823" width="17.140625" style="470" customWidth="1"/>
    <col min="2824" max="2824" width="11.42578125" style="470" customWidth="1"/>
    <col min="2825" max="3072" width="10.28515625" style="470" customWidth="1"/>
    <col min="3073" max="3073" width="9.85546875" style="470" customWidth="1"/>
    <col min="3074" max="3074" width="7.42578125" style="470" customWidth="1"/>
    <col min="3075" max="3075" width="17.140625" style="470" customWidth="1"/>
    <col min="3076" max="3076" width="11.42578125" style="470" customWidth="1"/>
    <col min="3077" max="3078" width="10.28515625" style="470" customWidth="1"/>
    <col min="3079" max="3079" width="17.140625" style="470" customWidth="1"/>
    <col min="3080" max="3080" width="11.42578125" style="470" customWidth="1"/>
    <col min="3081" max="3328" width="10.28515625" style="470" customWidth="1"/>
    <col min="3329" max="3329" width="9.85546875" style="470" customWidth="1"/>
    <col min="3330" max="3330" width="7.42578125" style="470" customWidth="1"/>
    <col min="3331" max="3331" width="17.140625" style="470" customWidth="1"/>
    <col min="3332" max="3332" width="11.42578125" style="470" customWidth="1"/>
    <col min="3333" max="3334" width="10.28515625" style="470" customWidth="1"/>
    <col min="3335" max="3335" width="17.140625" style="470" customWidth="1"/>
    <col min="3336" max="3336" width="11.42578125" style="470" customWidth="1"/>
    <col min="3337" max="3584" width="10.28515625" style="470" customWidth="1"/>
    <col min="3585" max="3585" width="9.85546875" style="470" customWidth="1"/>
    <col min="3586" max="3586" width="7.42578125" style="470" customWidth="1"/>
    <col min="3587" max="3587" width="17.140625" style="470" customWidth="1"/>
    <col min="3588" max="3588" width="11.42578125" style="470" customWidth="1"/>
    <col min="3589" max="3590" width="10.28515625" style="470" customWidth="1"/>
    <col min="3591" max="3591" width="17.140625" style="470" customWidth="1"/>
    <col min="3592" max="3592" width="11.42578125" style="470" customWidth="1"/>
    <col min="3593" max="3840" width="10.28515625" style="470" customWidth="1"/>
    <col min="3841" max="3841" width="9.85546875" style="470" customWidth="1"/>
    <col min="3842" max="3842" width="7.42578125" style="470" customWidth="1"/>
    <col min="3843" max="3843" width="17.140625" style="470" customWidth="1"/>
    <col min="3844" max="3844" width="11.42578125" style="470" customWidth="1"/>
    <col min="3845" max="3846" width="10.28515625" style="470" customWidth="1"/>
    <col min="3847" max="3847" width="17.140625" style="470" customWidth="1"/>
    <col min="3848" max="3848" width="11.42578125" style="470" customWidth="1"/>
    <col min="3849" max="4096" width="10.28515625" style="470" customWidth="1"/>
    <col min="4097" max="4097" width="9.85546875" style="470" customWidth="1"/>
    <col min="4098" max="4098" width="7.42578125" style="470" customWidth="1"/>
    <col min="4099" max="4099" width="17.140625" style="470" customWidth="1"/>
    <col min="4100" max="4100" width="11.42578125" style="470" customWidth="1"/>
    <col min="4101" max="4102" width="10.28515625" style="470" customWidth="1"/>
    <col min="4103" max="4103" width="17.140625" style="470" customWidth="1"/>
    <col min="4104" max="4104" width="11.42578125" style="470" customWidth="1"/>
    <col min="4105" max="4352" width="10.28515625" style="470" customWidth="1"/>
    <col min="4353" max="4353" width="9.85546875" style="470" customWidth="1"/>
    <col min="4354" max="4354" width="7.42578125" style="470" customWidth="1"/>
    <col min="4355" max="4355" width="17.140625" style="470" customWidth="1"/>
    <col min="4356" max="4356" width="11.42578125" style="470" customWidth="1"/>
    <col min="4357" max="4358" width="10.28515625" style="470" customWidth="1"/>
    <col min="4359" max="4359" width="17.140625" style="470" customWidth="1"/>
    <col min="4360" max="4360" width="11.42578125" style="470" customWidth="1"/>
    <col min="4361" max="4608" width="10.28515625" style="470" customWidth="1"/>
    <col min="4609" max="4609" width="9.85546875" style="470" customWidth="1"/>
    <col min="4610" max="4610" width="7.42578125" style="470" customWidth="1"/>
    <col min="4611" max="4611" width="17.140625" style="470" customWidth="1"/>
    <col min="4612" max="4612" width="11.42578125" style="470" customWidth="1"/>
    <col min="4613" max="4614" width="10.28515625" style="470" customWidth="1"/>
    <col min="4615" max="4615" width="17.140625" style="470" customWidth="1"/>
    <col min="4616" max="4616" width="11.42578125" style="470" customWidth="1"/>
    <col min="4617" max="4864" width="10.28515625" style="470" customWidth="1"/>
    <col min="4865" max="4865" width="9.85546875" style="470" customWidth="1"/>
    <col min="4866" max="4866" width="7.42578125" style="470" customWidth="1"/>
    <col min="4867" max="4867" width="17.140625" style="470" customWidth="1"/>
    <col min="4868" max="4868" width="11.42578125" style="470" customWidth="1"/>
    <col min="4869" max="4870" width="10.28515625" style="470" customWidth="1"/>
    <col min="4871" max="4871" width="17.140625" style="470" customWidth="1"/>
    <col min="4872" max="4872" width="11.42578125" style="470" customWidth="1"/>
    <col min="4873" max="5120" width="10.28515625" style="470" customWidth="1"/>
    <col min="5121" max="5121" width="9.85546875" style="470" customWidth="1"/>
    <col min="5122" max="5122" width="7.42578125" style="470" customWidth="1"/>
    <col min="5123" max="5123" width="17.140625" style="470" customWidth="1"/>
    <col min="5124" max="5124" width="11.42578125" style="470" customWidth="1"/>
    <col min="5125" max="5126" width="10.28515625" style="470" customWidth="1"/>
    <col min="5127" max="5127" width="17.140625" style="470" customWidth="1"/>
    <col min="5128" max="5128" width="11.42578125" style="470" customWidth="1"/>
    <col min="5129" max="5376" width="10.28515625" style="470" customWidth="1"/>
    <col min="5377" max="5377" width="9.85546875" style="470" customWidth="1"/>
    <col min="5378" max="5378" width="7.42578125" style="470" customWidth="1"/>
    <col min="5379" max="5379" width="17.140625" style="470" customWidth="1"/>
    <col min="5380" max="5380" width="11.42578125" style="470" customWidth="1"/>
    <col min="5381" max="5382" width="10.28515625" style="470" customWidth="1"/>
    <col min="5383" max="5383" width="17.140625" style="470" customWidth="1"/>
    <col min="5384" max="5384" width="11.42578125" style="470" customWidth="1"/>
    <col min="5385" max="5632" width="10.28515625" style="470" customWidth="1"/>
    <col min="5633" max="5633" width="9.85546875" style="470" customWidth="1"/>
    <col min="5634" max="5634" width="7.42578125" style="470" customWidth="1"/>
    <col min="5635" max="5635" width="17.140625" style="470" customWidth="1"/>
    <col min="5636" max="5636" width="11.42578125" style="470" customWidth="1"/>
    <col min="5637" max="5638" width="10.28515625" style="470" customWidth="1"/>
    <col min="5639" max="5639" width="17.140625" style="470" customWidth="1"/>
    <col min="5640" max="5640" width="11.42578125" style="470" customWidth="1"/>
    <col min="5641" max="5888" width="10.28515625" style="470" customWidth="1"/>
    <col min="5889" max="5889" width="9.85546875" style="470" customWidth="1"/>
    <col min="5890" max="5890" width="7.42578125" style="470" customWidth="1"/>
    <col min="5891" max="5891" width="17.140625" style="470" customWidth="1"/>
    <col min="5892" max="5892" width="11.42578125" style="470" customWidth="1"/>
    <col min="5893" max="5894" width="10.28515625" style="470" customWidth="1"/>
    <col min="5895" max="5895" width="17.140625" style="470" customWidth="1"/>
    <col min="5896" max="5896" width="11.42578125" style="470" customWidth="1"/>
    <col min="5897" max="6144" width="10.28515625" style="470" customWidth="1"/>
    <col min="6145" max="6145" width="9.85546875" style="470" customWidth="1"/>
    <col min="6146" max="6146" width="7.42578125" style="470" customWidth="1"/>
    <col min="6147" max="6147" width="17.140625" style="470" customWidth="1"/>
    <col min="6148" max="6148" width="11.42578125" style="470" customWidth="1"/>
    <col min="6149" max="6150" width="10.28515625" style="470" customWidth="1"/>
    <col min="6151" max="6151" width="17.140625" style="470" customWidth="1"/>
    <col min="6152" max="6152" width="11.42578125" style="470" customWidth="1"/>
    <col min="6153" max="6400" width="10.28515625" style="470" customWidth="1"/>
    <col min="6401" max="6401" width="9.85546875" style="470" customWidth="1"/>
    <col min="6402" max="6402" width="7.42578125" style="470" customWidth="1"/>
    <col min="6403" max="6403" width="17.140625" style="470" customWidth="1"/>
    <col min="6404" max="6404" width="11.42578125" style="470" customWidth="1"/>
    <col min="6405" max="6406" width="10.28515625" style="470" customWidth="1"/>
    <col min="6407" max="6407" width="17.140625" style="470" customWidth="1"/>
    <col min="6408" max="6408" width="11.42578125" style="470" customWidth="1"/>
    <col min="6409" max="6656" width="10.28515625" style="470" customWidth="1"/>
    <col min="6657" max="6657" width="9.85546875" style="470" customWidth="1"/>
    <col min="6658" max="6658" width="7.42578125" style="470" customWidth="1"/>
    <col min="6659" max="6659" width="17.140625" style="470" customWidth="1"/>
    <col min="6660" max="6660" width="11.42578125" style="470" customWidth="1"/>
    <col min="6661" max="6662" width="10.28515625" style="470" customWidth="1"/>
    <col min="6663" max="6663" width="17.140625" style="470" customWidth="1"/>
    <col min="6664" max="6664" width="11.42578125" style="470" customWidth="1"/>
    <col min="6665" max="6912" width="10.28515625" style="470" customWidth="1"/>
    <col min="6913" max="6913" width="9.85546875" style="470" customWidth="1"/>
    <col min="6914" max="6914" width="7.42578125" style="470" customWidth="1"/>
    <col min="6915" max="6915" width="17.140625" style="470" customWidth="1"/>
    <col min="6916" max="6916" width="11.42578125" style="470" customWidth="1"/>
    <col min="6917" max="6918" width="10.28515625" style="470" customWidth="1"/>
    <col min="6919" max="6919" width="17.140625" style="470" customWidth="1"/>
    <col min="6920" max="6920" width="11.42578125" style="470" customWidth="1"/>
    <col min="6921" max="7168" width="10.28515625" style="470" customWidth="1"/>
    <col min="7169" max="7169" width="9.85546875" style="470" customWidth="1"/>
    <col min="7170" max="7170" width="7.42578125" style="470" customWidth="1"/>
    <col min="7171" max="7171" width="17.140625" style="470" customWidth="1"/>
    <col min="7172" max="7172" width="11.42578125" style="470" customWidth="1"/>
    <col min="7173" max="7174" width="10.28515625" style="470" customWidth="1"/>
    <col min="7175" max="7175" width="17.140625" style="470" customWidth="1"/>
    <col min="7176" max="7176" width="11.42578125" style="470" customWidth="1"/>
    <col min="7177" max="7424" width="10.28515625" style="470" customWidth="1"/>
    <col min="7425" max="7425" width="9.85546875" style="470" customWidth="1"/>
    <col min="7426" max="7426" width="7.42578125" style="470" customWidth="1"/>
    <col min="7427" max="7427" width="17.140625" style="470" customWidth="1"/>
    <col min="7428" max="7428" width="11.42578125" style="470" customWidth="1"/>
    <col min="7429" max="7430" width="10.28515625" style="470" customWidth="1"/>
    <col min="7431" max="7431" width="17.140625" style="470" customWidth="1"/>
    <col min="7432" max="7432" width="11.42578125" style="470" customWidth="1"/>
    <col min="7433" max="7680" width="10.28515625" style="470" customWidth="1"/>
    <col min="7681" max="7681" width="9.85546875" style="470" customWidth="1"/>
    <col min="7682" max="7682" width="7.42578125" style="470" customWidth="1"/>
    <col min="7683" max="7683" width="17.140625" style="470" customWidth="1"/>
    <col min="7684" max="7684" width="11.42578125" style="470" customWidth="1"/>
    <col min="7685" max="7686" width="10.28515625" style="470" customWidth="1"/>
    <col min="7687" max="7687" width="17.140625" style="470" customWidth="1"/>
    <col min="7688" max="7688" width="11.42578125" style="470" customWidth="1"/>
    <col min="7689" max="7936" width="10.28515625" style="470" customWidth="1"/>
    <col min="7937" max="7937" width="9.85546875" style="470" customWidth="1"/>
    <col min="7938" max="7938" width="7.42578125" style="470" customWidth="1"/>
    <col min="7939" max="7939" width="17.140625" style="470" customWidth="1"/>
    <col min="7940" max="7940" width="11.42578125" style="470" customWidth="1"/>
    <col min="7941" max="7942" width="10.28515625" style="470" customWidth="1"/>
    <col min="7943" max="7943" width="17.140625" style="470" customWidth="1"/>
    <col min="7944" max="7944" width="11.42578125" style="470" customWidth="1"/>
    <col min="7945" max="8192" width="10.28515625" style="470" customWidth="1"/>
    <col min="8193" max="8193" width="9.85546875" style="470" customWidth="1"/>
    <col min="8194" max="8194" width="7.42578125" style="470" customWidth="1"/>
    <col min="8195" max="8195" width="17.140625" style="470" customWidth="1"/>
    <col min="8196" max="8196" width="11.42578125" style="470" customWidth="1"/>
    <col min="8197" max="8198" width="10.28515625" style="470" customWidth="1"/>
    <col min="8199" max="8199" width="17.140625" style="470" customWidth="1"/>
    <col min="8200" max="8200" width="11.42578125" style="470" customWidth="1"/>
    <col min="8201" max="8448" width="10.28515625" style="470" customWidth="1"/>
    <col min="8449" max="8449" width="9.85546875" style="470" customWidth="1"/>
    <col min="8450" max="8450" width="7.42578125" style="470" customWidth="1"/>
    <col min="8451" max="8451" width="17.140625" style="470" customWidth="1"/>
    <col min="8452" max="8452" width="11.42578125" style="470" customWidth="1"/>
    <col min="8453" max="8454" width="10.28515625" style="470" customWidth="1"/>
    <col min="8455" max="8455" width="17.140625" style="470" customWidth="1"/>
    <col min="8456" max="8456" width="11.42578125" style="470" customWidth="1"/>
    <col min="8457" max="8704" width="10.28515625" style="470" customWidth="1"/>
    <col min="8705" max="8705" width="9.85546875" style="470" customWidth="1"/>
    <col min="8706" max="8706" width="7.42578125" style="470" customWidth="1"/>
    <col min="8707" max="8707" width="17.140625" style="470" customWidth="1"/>
    <col min="8708" max="8708" width="11.42578125" style="470" customWidth="1"/>
    <col min="8709" max="8710" width="10.28515625" style="470" customWidth="1"/>
    <col min="8711" max="8711" width="17.140625" style="470" customWidth="1"/>
    <col min="8712" max="8712" width="11.42578125" style="470" customWidth="1"/>
    <col min="8713" max="8960" width="10.28515625" style="470" customWidth="1"/>
    <col min="8961" max="8961" width="9.85546875" style="470" customWidth="1"/>
    <col min="8962" max="8962" width="7.42578125" style="470" customWidth="1"/>
    <col min="8963" max="8963" width="17.140625" style="470" customWidth="1"/>
    <col min="8964" max="8964" width="11.42578125" style="470" customWidth="1"/>
    <col min="8965" max="8966" width="10.28515625" style="470" customWidth="1"/>
    <col min="8967" max="8967" width="17.140625" style="470" customWidth="1"/>
    <col min="8968" max="8968" width="11.42578125" style="470" customWidth="1"/>
    <col min="8969" max="9216" width="10.28515625" style="470" customWidth="1"/>
    <col min="9217" max="9217" width="9.85546875" style="470" customWidth="1"/>
    <col min="9218" max="9218" width="7.42578125" style="470" customWidth="1"/>
    <col min="9219" max="9219" width="17.140625" style="470" customWidth="1"/>
    <col min="9220" max="9220" width="11.42578125" style="470" customWidth="1"/>
    <col min="9221" max="9222" width="10.28515625" style="470" customWidth="1"/>
    <col min="9223" max="9223" width="17.140625" style="470" customWidth="1"/>
    <col min="9224" max="9224" width="11.42578125" style="470" customWidth="1"/>
    <col min="9225" max="9472" width="10.28515625" style="470" customWidth="1"/>
    <col min="9473" max="9473" width="9.85546875" style="470" customWidth="1"/>
    <col min="9474" max="9474" width="7.42578125" style="470" customWidth="1"/>
    <col min="9475" max="9475" width="17.140625" style="470" customWidth="1"/>
    <col min="9476" max="9476" width="11.42578125" style="470" customWidth="1"/>
    <col min="9477" max="9478" width="10.28515625" style="470" customWidth="1"/>
    <col min="9479" max="9479" width="17.140625" style="470" customWidth="1"/>
    <col min="9480" max="9480" width="11.42578125" style="470" customWidth="1"/>
    <col min="9481" max="9728" width="10.28515625" style="470" customWidth="1"/>
    <col min="9729" max="9729" width="9.85546875" style="470" customWidth="1"/>
    <col min="9730" max="9730" width="7.42578125" style="470" customWidth="1"/>
    <col min="9731" max="9731" width="17.140625" style="470" customWidth="1"/>
    <col min="9732" max="9732" width="11.42578125" style="470" customWidth="1"/>
    <col min="9733" max="9734" width="10.28515625" style="470" customWidth="1"/>
    <col min="9735" max="9735" width="17.140625" style="470" customWidth="1"/>
    <col min="9736" max="9736" width="11.42578125" style="470" customWidth="1"/>
    <col min="9737" max="9984" width="10.28515625" style="470" customWidth="1"/>
    <col min="9985" max="9985" width="9.85546875" style="470" customWidth="1"/>
    <col min="9986" max="9986" width="7.42578125" style="470" customWidth="1"/>
    <col min="9987" max="9987" width="17.140625" style="470" customWidth="1"/>
    <col min="9988" max="9988" width="11.42578125" style="470" customWidth="1"/>
    <col min="9989" max="9990" width="10.28515625" style="470" customWidth="1"/>
    <col min="9991" max="9991" width="17.140625" style="470" customWidth="1"/>
    <col min="9992" max="9992" width="11.42578125" style="470" customWidth="1"/>
    <col min="9993" max="10240" width="10.28515625" style="470" customWidth="1"/>
    <col min="10241" max="10241" width="9.85546875" style="470" customWidth="1"/>
    <col min="10242" max="10242" width="7.42578125" style="470" customWidth="1"/>
    <col min="10243" max="10243" width="17.140625" style="470" customWidth="1"/>
    <col min="10244" max="10244" width="11.42578125" style="470" customWidth="1"/>
    <col min="10245" max="10246" width="10.28515625" style="470" customWidth="1"/>
    <col min="10247" max="10247" width="17.140625" style="470" customWidth="1"/>
    <col min="10248" max="10248" width="11.42578125" style="470" customWidth="1"/>
    <col min="10249" max="10496" width="10.28515625" style="470" customWidth="1"/>
    <col min="10497" max="10497" width="9.85546875" style="470" customWidth="1"/>
    <col min="10498" max="10498" width="7.42578125" style="470" customWidth="1"/>
    <col min="10499" max="10499" width="17.140625" style="470" customWidth="1"/>
    <col min="10500" max="10500" width="11.42578125" style="470" customWidth="1"/>
    <col min="10501" max="10502" width="10.28515625" style="470" customWidth="1"/>
    <col min="10503" max="10503" width="17.140625" style="470" customWidth="1"/>
    <col min="10504" max="10504" width="11.42578125" style="470" customWidth="1"/>
    <col min="10505" max="10752" width="10.28515625" style="470" customWidth="1"/>
    <col min="10753" max="10753" width="9.85546875" style="470" customWidth="1"/>
    <col min="10754" max="10754" width="7.42578125" style="470" customWidth="1"/>
    <col min="10755" max="10755" width="17.140625" style="470" customWidth="1"/>
    <col min="10756" max="10756" width="11.42578125" style="470" customWidth="1"/>
    <col min="10757" max="10758" width="10.28515625" style="470" customWidth="1"/>
    <col min="10759" max="10759" width="17.140625" style="470" customWidth="1"/>
    <col min="10760" max="10760" width="11.42578125" style="470" customWidth="1"/>
    <col min="10761" max="11008" width="10.28515625" style="470" customWidth="1"/>
    <col min="11009" max="11009" width="9.85546875" style="470" customWidth="1"/>
    <col min="11010" max="11010" width="7.42578125" style="470" customWidth="1"/>
    <col min="11011" max="11011" width="17.140625" style="470" customWidth="1"/>
    <col min="11012" max="11012" width="11.42578125" style="470" customWidth="1"/>
    <col min="11013" max="11014" width="10.28515625" style="470" customWidth="1"/>
    <col min="11015" max="11015" width="17.140625" style="470" customWidth="1"/>
    <col min="11016" max="11016" width="11.42578125" style="470" customWidth="1"/>
    <col min="11017" max="11264" width="10.28515625" style="470" customWidth="1"/>
    <col min="11265" max="11265" width="9.85546875" style="470" customWidth="1"/>
    <col min="11266" max="11266" width="7.42578125" style="470" customWidth="1"/>
    <col min="11267" max="11267" width="17.140625" style="470" customWidth="1"/>
    <col min="11268" max="11268" width="11.42578125" style="470" customWidth="1"/>
    <col min="11269" max="11270" width="10.28515625" style="470" customWidth="1"/>
    <col min="11271" max="11271" width="17.140625" style="470" customWidth="1"/>
    <col min="11272" max="11272" width="11.42578125" style="470" customWidth="1"/>
    <col min="11273" max="11520" width="10.28515625" style="470" customWidth="1"/>
    <col min="11521" max="11521" width="9.85546875" style="470" customWidth="1"/>
    <col min="11522" max="11522" width="7.42578125" style="470" customWidth="1"/>
    <col min="11523" max="11523" width="17.140625" style="470" customWidth="1"/>
    <col min="11524" max="11524" width="11.42578125" style="470" customWidth="1"/>
    <col min="11525" max="11526" width="10.28515625" style="470" customWidth="1"/>
    <col min="11527" max="11527" width="17.140625" style="470" customWidth="1"/>
    <col min="11528" max="11528" width="11.42578125" style="470" customWidth="1"/>
    <col min="11529" max="11776" width="10.28515625" style="470" customWidth="1"/>
    <col min="11777" max="11777" width="9.85546875" style="470" customWidth="1"/>
    <col min="11778" max="11778" width="7.42578125" style="470" customWidth="1"/>
    <col min="11779" max="11779" width="17.140625" style="470" customWidth="1"/>
    <col min="11780" max="11780" width="11.42578125" style="470" customWidth="1"/>
    <col min="11781" max="11782" width="10.28515625" style="470" customWidth="1"/>
    <col min="11783" max="11783" width="17.140625" style="470" customWidth="1"/>
    <col min="11784" max="11784" width="11.42578125" style="470" customWidth="1"/>
    <col min="11785" max="12032" width="10.28515625" style="470" customWidth="1"/>
    <col min="12033" max="12033" width="9.85546875" style="470" customWidth="1"/>
    <col min="12034" max="12034" width="7.42578125" style="470" customWidth="1"/>
    <col min="12035" max="12035" width="17.140625" style="470" customWidth="1"/>
    <col min="12036" max="12036" width="11.42578125" style="470" customWidth="1"/>
    <col min="12037" max="12038" width="10.28515625" style="470" customWidth="1"/>
    <col min="12039" max="12039" width="17.140625" style="470" customWidth="1"/>
    <col min="12040" max="12040" width="11.42578125" style="470" customWidth="1"/>
    <col min="12041" max="12288" width="10.28515625" style="470" customWidth="1"/>
    <col min="12289" max="12289" width="9.85546875" style="470" customWidth="1"/>
    <col min="12290" max="12290" width="7.42578125" style="470" customWidth="1"/>
    <col min="12291" max="12291" width="17.140625" style="470" customWidth="1"/>
    <col min="12292" max="12292" width="11.42578125" style="470" customWidth="1"/>
    <col min="12293" max="12294" width="10.28515625" style="470" customWidth="1"/>
    <col min="12295" max="12295" width="17.140625" style="470" customWidth="1"/>
    <col min="12296" max="12296" width="11.42578125" style="470" customWidth="1"/>
    <col min="12297" max="12544" width="10.28515625" style="470" customWidth="1"/>
    <col min="12545" max="12545" width="9.85546875" style="470" customWidth="1"/>
    <col min="12546" max="12546" width="7.42578125" style="470" customWidth="1"/>
    <col min="12547" max="12547" width="17.140625" style="470" customWidth="1"/>
    <col min="12548" max="12548" width="11.42578125" style="470" customWidth="1"/>
    <col min="12549" max="12550" width="10.28515625" style="470" customWidth="1"/>
    <col min="12551" max="12551" width="17.140625" style="470" customWidth="1"/>
    <col min="12552" max="12552" width="11.42578125" style="470" customWidth="1"/>
    <col min="12553" max="12800" width="10.28515625" style="470" customWidth="1"/>
    <col min="12801" max="12801" width="9.85546875" style="470" customWidth="1"/>
    <col min="12802" max="12802" width="7.42578125" style="470" customWidth="1"/>
    <col min="12803" max="12803" width="17.140625" style="470" customWidth="1"/>
    <col min="12804" max="12804" width="11.42578125" style="470" customWidth="1"/>
    <col min="12805" max="12806" width="10.28515625" style="470" customWidth="1"/>
    <col min="12807" max="12807" width="17.140625" style="470" customWidth="1"/>
    <col min="12808" max="12808" width="11.42578125" style="470" customWidth="1"/>
    <col min="12809" max="13056" width="10.28515625" style="470" customWidth="1"/>
    <col min="13057" max="13057" width="9.85546875" style="470" customWidth="1"/>
    <col min="13058" max="13058" width="7.42578125" style="470" customWidth="1"/>
    <col min="13059" max="13059" width="17.140625" style="470" customWidth="1"/>
    <col min="13060" max="13060" width="11.42578125" style="470" customWidth="1"/>
    <col min="13061" max="13062" width="10.28515625" style="470" customWidth="1"/>
    <col min="13063" max="13063" width="17.140625" style="470" customWidth="1"/>
    <col min="13064" max="13064" width="11.42578125" style="470" customWidth="1"/>
    <col min="13065" max="13312" width="10.28515625" style="470" customWidth="1"/>
    <col min="13313" max="13313" width="9.85546875" style="470" customWidth="1"/>
    <col min="13314" max="13314" width="7.42578125" style="470" customWidth="1"/>
    <col min="13315" max="13315" width="17.140625" style="470" customWidth="1"/>
    <col min="13316" max="13316" width="11.42578125" style="470" customWidth="1"/>
    <col min="13317" max="13318" width="10.28515625" style="470" customWidth="1"/>
    <col min="13319" max="13319" width="17.140625" style="470" customWidth="1"/>
    <col min="13320" max="13320" width="11.42578125" style="470" customWidth="1"/>
    <col min="13321" max="13568" width="10.28515625" style="470" customWidth="1"/>
    <col min="13569" max="13569" width="9.85546875" style="470" customWidth="1"/>
    <col min="13570" max="13570" width="7.42578125" style="470" customWidth="1"/>
    <col min="13571" max="13571" width="17.140625" style="470" customWidth="1"/>
    <col min="13572" max="13572" width="11.42578125" style="470" customWidth="1"/>
    <col min="13573" max="13574" width="10.28515625" style="470" customWidth="1"/>
    <col min="13575" max="13575" width="17.140625" style="470" customWidth="1"/>
    <col min="13576" max="13576" width="11.42578125" style="470" customWidth="1"/>
    <col min="13577" max="13824" width="10.28515625" style="470" customWidth="1"/>
    <col min="13825" max="13825" width="9.85546875" style="470" customWidth="1"/>
    <col min="13826" max="13826" width="7.42578125" style="470" customWidth="1"/>
    <col min="13827" max="13827" width="17.140625" style="470" customWidth="1"/>
    <col min="13828" max="13828" width="11.42578125" style="470" customWidth="1"/>
    <col min="13829" max="13830" width="10.28515625" style="470" customWidth="1"/>
    <col min="13831" max="13831" width="17.140625" style="470" customWidth="1"/>
    <col min="13832" max="13832" width="11.42578125" style="470" customWidth="1"/>
    <col min="13833" max="14080" width="10.28515625" style="470" customWidth="1"/>
    <col min="14081" max="14081" width="9.85546875" style="470" customWidth="1"/>
    <col min="14082" max="14082" width="7.42578125" style="470" customWidth="1"/>
    <col min="14083" max="14083" width="17.140625" style="470" customWidth="1"/>
    <col min="14084" max="14084" width="11.42578125" style="470" customWidth="1"/>
    <col min="14085" max="14086" width="10.28515625" style="470" customWidth="1"/>
    <col min="14087" max="14087" width="17.140625" style="470" customWidth="1"/>
    <col min="14088" max="14088" width="11.42578125" style="470" customWidth="1"/>
    <col min="14089" max="14336" width="10.28515625" style="470" customWidth="1"/>
    <col min="14337" max="14337" width="9.85546875" style="470" customWidth="1"/>
    <col min="14338" max="14338" width="7.42578125" style="470" customWidth="1"/>
    <col min="14339" max="14339" width="17.140625" style="470" customWidth="1"/>
    <col min="14340" max="14340" width="11.42578125" style="470" customWidth="1"/>
    <col min="14341" max="14342" width="10.28515625" style="470" customWidth="1"/>
    <col min="14343" max="14343" width="17.140625" style="470" customWidth="1"/>
    <col min="14344" max="14344" width="11.42578125" style="470" customWidth="1"/>
    <col min="14345" max="14592" width="10.28515625" style="470" customWidth="1"/>
    <col min="14593" max="14593" width="9.85546875" style="470" customWidth="1"/>
    <col min="14594" max="14594" width="7.42578125" style="470" customWidth="1"/>
    <col min="14595" max="14595" width="17.140625" style="470" customWidth="1"/>
    <col min="14596" max="14596" width="11.42578125" style="470" customWidth="1"/>
    <col min="14597" max="14598" width="10.28515625" style="470" customWidth="1"/>
    <col min="14599" max="14599" width="17.140625" style="470" customWidth="1"/>
    <col min="14600" max="14600" width="11.42578125" style="470" customWidth="1"/>
    <col min="14601" max="14848" width="10.28515625" style="470" customWidth="1"/>
    <col min="14849" max="14849" width="9.85546875" style="470" customWidth="1"/>
    <col min="14850" max="14850" width="7.42578125" style="470" customWidth="1"/>
    <col min="14851" max="14851" width="17.140625" style="470" customWidth="1"/>
    <col min="14852" max="14852" width="11.42578125" style="470" customWidth="1"/>
    <col min="14853" max="14854" width="10.28515625" style="470" customWidth="1"/>
    <col min="14855" max="14855" width="17.140625" style="470" customWidth="1"/>
    <col min="14856" max="14856" width="11.42578125" style="470" customWidth="1"/>
    <col min="14857" max="15104" width="10.28515625" style="470" customWidth="1"/>
    <col min="15105" max="15105" width="9.85546875" style="470" customWidth="1"/>
    <col min="15106" max="15106" width="7.42578125" style="470" customWidth="1"/>
    <col min="15107" max="15107" width="17.140625" style="470" customWidth="1"/>
    <col min="15108" max="15108" width="11.42578125" style="470" customWidth="1"/>
    <col min="15109" max="15110" width="10.28515625" style="470" customWidth="1"/>
    <col min="15111" max="15111" width="17.140625" style="470" customWidth="1"/>
    <col min="15112" max="15112" width="11.42578125" style="470" customWidth="1"/>
    <col min="15113" max="15360" width="10.28515625" style="470" customWidth="1"/>
    <col min="15361" max="15361" width="9.85546875" style="470" customWidth="1"/>
    <col min="15362" max="15362" width="7.42578125" style="470" customWidth="1"/>
    <col min="15363" max="15363" width="17.140625" style="470" customWidth="1"/>
    <col min="15364" max="15364" width="11.42578125" style="470" customWidth="1"/>
    <col min="15365" max="15366" width="10.28515625" style="470" customWidth="1"/>
    <col min="15367" max="15367" width="17.140625" style="470" customWidth="1"/>
    <col min="15368" max="15368" width="11.42578125" style="470" customWidth="1"/>
    <col min="15369" max="15616" width="10.28515625" style="470" customWidth="1"/>
    <col min="15617" max="15617" width="9.85546875" style="470" customWidth="1"/>
    <col min="15618" max="15618" width="7.42578125" style="470" customWidth="1"/>
    <col min="15619" max="15619" width="17.140625" style="470" customWidth="1"/>
    <col min="15620" max="15620" width="11.42578125" style="470" customWidth="1"/>
    <col min="15621" max="15622" width="10.28515625" style="470" customWidth="1"/>
    <col min="15623" max="15623" width="17.140625" style="470" customWidth="1"/>
    <col min="15624" max="15624" width="11.42578125" style="470" customWidth="1"/>
    <col min="15625" max="15872" width="10.28515625" style="470" customWidth="1"/>
    <col min="15873" max="15873" width="9.85546875" style="470" customWidth="1"/>
    <col min="15874" max="15874" width="7.42578125" style="470" customWidth="1"/>
    <col min="15875" max="15875" width="17.140625" style="470" customWidth="1"/>
    <col min="15876" max="15876" width="11.42578125" style="470" customWidth="1"/>
    <col min="15877" max="15878" width="10.28515625" style="470" customWidth="1"/>
    <col min="15879" max="15879" width="17.140625" style="470" customWidth="1"/>
    <col min="15880" max="15880" width="11.42578125" style="470" customWidth="1"/>
    <col min="15881" max="16128" width="10.28515625" style="470" customWidth="1"/>
    <col min="16129" max="16129" width="9.85546875" style="470" customWidth="1"/>
    <col min="16130" max="16130" width="7.42578125" style="470" customWidth="1"/>
    <col min="16131" max="16131" width="17.140625" style="470" customWidth="1"/>
    <col min="16132" max="16132" width="11.42578125" style="470" customWidth="1"/>
    <col min="16133" max="16134" width="10.28515625" style="470" customWidth="1"/>
    <col min="16135" max="16135" width="17.140625" style="470" customWidth="1"/>
    <col min="16136" max="16136" width="11.42578125" style="470" customWidth="1"/>
    <col min="16137" max="16384" width="10.28515625" style="470" customWidth="1"/>
  </cols>
  <sheetData>
    <row r="1" spans="1:14" s="448" customFormat="1" ht="17.100000000000001" customHeight="1" x14ac:dyDescent="0.25">
      <c r="A1" s="642" t="s">
        <v>1485</v>
      </c>
      <c r="B1" s="642"/>
      <c r="C1" s="642"/>
      <c r="D1" s="642"/>
      <c r="E1" s="641" t="s">
        <v>7825</v>
      </c>
      <c r="F1" s="641"/>
      <c r="G1" s="641"/>
      <c r="H1" s="641"/>
      <c r="I1" s="447"/>
      <c r="J1" s="448" t="s">
        <v>7890</v>
      </c>
      <c r="K1" s="448">
        <f>Phach!N4</f>
        <v>13</v>
      </c>
      <c r="M1" s="655" t="s">
        <v>7891</v>
      </c>
      <c r="N1" s="652">
        <v>1</v>
      </c>
    </row>
    <row r="2" spans="1:14" s="448" customFormat="1" ht="17.100000000000001" customHeight="1" x14ac:dyDescent="0.25">
      <c r="A2" s="641" t="s">
        <v>1486</v>
      </c>
      <c r="B2" s="641"/>
      <c r="C2" s="641"/>
      <c r="D2" s="641"/>
      <c r="E2" s="641" t="s">
        <v>7826</v>
      </c>
      <c r="F2" s="641"/>
      <c r="G2" s="641"/>
      <c r="H2" s="641"/>
      <c r="J2" s="448" t="s">
        <v>2211</v>
      </c>
      <c r="K2" s="448" t="str">
        <f>VLOOKUP(K1,'LICH THI'!$D:$Z,3,0)&amp;"-"&amp;VLOOKUP(K1,'LICH THI'!$D:$Z,2,0)</f>
        <v>DL1CB22-DL</v>
      </c>
      <c r="M2" s="656"/>
      <c r="N2" s="653"/>
    </row>
    <row r="3" spans="1:14" s="448" customFormat="1" ht="24.95" customHeight="1" thickBot="1" x14ac:dyDescent="0.3">
      <c r="A3" s="448" t="s">
        <v>7838</v>
      </c>
      <c r="J3" s="449"/>
      <c r="M3" s="657"/>
      <c r="N3" s="654"/>
    </row>
    <row r="4" spans="1:14" s="450" customFormat="1" ht="20.100000000000001" customHeight="1" x14ac:dyDescent="0.25">
      <c r="A4" s="643" t="str">
        <f>"PHIẾU CHẤM THI TÚI: "&amp;MID(B6,FIND("(",B6,1)+1,FIND(")",B6,1)-FIND("(",B6,1)-1)&amp;"/2015_2016_1/CT/"&amp;RIGHT(K6,1)</f>
        <v>PHIẾU CHẤM THI TÚI: DL1CB22/2015_2016_1/CT/1</v>
      </c>
      <c r="B4" s="643"/>
      <c r="C4" s="643"/>
      <c r="D4" s="643"/>
      <c r="E4" s="643"/>
      <c r="F4" s="643"/>
      <c r="G4" s="643"/>
      <c r="H4" s="643"/>
    </row>
    <row r="5" spans="1:14" s="448" customFormat="1" ht="18" customHeight="1" x14ac:dyDescent="0.25">
      <c r="A5" s="641" t="s">
        <v>7839</v>
      </c>
      <c r="B5" s="641"/>
      <c r="C5" s="641"/>
      <c r="D5" s="641"/>
      <c r="E5" s="641"/>
      <c r="F5" s="641"/>
      <c r="G5" s="641"/>
      <c r="H5" s="641"/>
      <c r="J5" s="511" t="str">
        <f>IF(N1&gt;K9,"ĐÃ IN XONG, CHUYỂN HỌC PHẦN TIẾP THEO",IF(N1&lt;K9,"In tiếp PHIEUCHAM-"&amp;N1+1&amp;" đến PHIEUCHAM-"&amp;K9,"Đang in phiếu cuói cùng - PHIEUCHAM-"&amp;K9))</f>
        <v>Đang in phiếu cuói cùng - PHIEUCHAM-1</v>
      </c>
    </row>
    <row r="6" spans="1:14" s="448" customFormat="1" ht="18" customHeight="1" x14ac:dyDescent="0.25">
      <c r="A6" s="447" t="s">
        <v>7827</v>
      </c>
      <c r="B6" s="447" t="str">
        <f>VLOOKUP(K1,'LICH THI'!$D:$Z,4,0)&amp;" ("&amp;VLOOKUP(K1,'LICH THI'!$D:$Z,3,0)&amp;")"</f>
        <v>Vật lý đại cương 2 (DL1CB22)</v>
      </c>
      <c r="C6" s="447"/>
      <c r="F6" s="447" t="s">
        <v>7828</v>
      </c>
      <c r="J6" s="448" t="s">
        <v>7860</v>
      </c>
      <c r="K6" s="448" t="str">
        <f>K2&amp;"-"&amp;N1</f>
        <v>DL1CB22-DL-1</v>
      </c>
    </row>
    <row r="7" spans="1:14" s="448" customFormat="1" ht="18" customHeight="1" x14ac:dyDescent="0.25">
      <c r="A7" s="447" t="s">
        <v>7829</v>
      </c>
      <c r="B7" s="447">
        <f>VLOOKUP(K1,'LICH THI'!$D:$Z,5,0)</f>
        <v>3</v>
      </c>
      <c r="C7" s="447"/>
      <c r="F7" s="447" t="s">
        <v>7830</v>
      </c>
      <c r="J7" s="448" t="s">
        <v>1513</v>
      </c>
      <c r="K7" s="448">
        <f>VLOOKUP($K$2,'LICH THI'!$C:$Z,12,0)</f>
        <v>26</v>
      </c>
    </row>
    <row r="8" spans="1:14" s="448" customFormat="1" ht="9.9499999999999993" customHeight="1" thickBot="1" x14ac:dyDescent="0.3">
      <c r="A8" s="451"/>
      <c r="B8" s="451"/>
      <c r="C8" s="451"/>
    </row>
    <row r="9" spans="1:14" s="448" customFormat="1" ht="18" customHeight="1" x14ac:dyDescent="0.25">
      <c r="A9" s="644" t="s">
        <v>7831</v>
      </c>
      <c r="B9" s="646" t="s">
        <v>7813</v>
      </c>
      <c r="C9" s="647"/>
      <c r="D9" s="648" t="s">
        <v>2173</v>
      </c>
      <c r="E9" s="650" t="s">
        <v>7831</v>
      </c>
      <c r="F9" s="646" t="s">
        <v>7813</v>
      </c>
      <c r="G9" s="647"/>
      <c r="H9" s="648" t="s">
        <v>2173</v>
      </c>
      <c r="J9" s="448" t="s">
        <v>2170</v>
      </c>
      <c r="K9" s="448">
        <f>VLOOKUP($K$2,'LICH THI'!$C:$Z,14,0)</f>
        <v>1</v>
      </c>
      <c r="L9" s="448">
        <f>(RIGHT(K6,1)-1)*SVDK!N2+1</f>
        <v>1</v>
      </c>
    </row>
    <row r="10" spans="1:14" s="448" customFormat="1" ht="18" customHeight="1" x14ac:dyDescent="0.25">
      <c r="A10" s="645"/>
      <c r="B10" s="452" t="s">
        <v>7832</v>
      </c>
      <c r="C10" s="452" t="s">
        <v>7833</v>
      </c>
      <c r="D10" s="649"/>
      <c r="E10" s="651"/>
      <c r="F10" s="452" t="s">
        <v>7832</v>
      </c>
      <c r="G10" s="452" t="s">
        <v>7833</v>
      </c>
      <c r="H10" s="649"/>
      <c r="J10" s="448" t="s">
        <v>7805</v>
      </c>
      <c r="K10" s="448">
        <f>VLOOKUP($K$2,'LICH THI'!$C:$Z,13,0)</f>
        <v>26</v>
      </c>
      <c r="L10" s="448">
        <f>K7-(K9-1)*K10</f>
        <v>26</v>
      </c>
    </row>
    <row r="11" spans="1:14" s="456" customFormat="1" ht="20.100000000000001" customHeight="1" x14ac:dyDescent="0.25">
      <c r="A11" s="453">
        <f>L9</f>
        <v>1</v>
      </c>
      <c r="B11" s="452"/>
      <c r="C11" s="452"/>
      <c r="D11" s="455"/>
      <c r="E11" s="453">
        <f>IF(A35="","",IF(A35&lt;$L$9+$K$10-1,A35+1,""))</f>
        <v>26</v>
      </c>
      <c r="F11" s="452"/>
      <c r="G11" s="452"/>
      <c r="H11" s="455"/>
    </row>
    <row r="12" spans="1:14" s="456" customFormat="1" ht="20.100000000000001" customHeight="1" x14ac:dyDescent="0.25">
      <c r="A12" s="453">
        <f>IF(A11="","",IF(A11&lt;$L$9+$K$10-1,A11+1,""))</f>
        <v>2</v>
      </c>
      <c r="B12" s="452"/>
      <c r="C12" s="452"/>
      <c r="D12" s="454"/>
      <c r="E12" s="453" t="str">
        <f t="shared" ref="E12:E14" si="0">IF(E11="","",IF(E11&lt;$L$9+$K$10-1,E11+1,""))</f>
        <v/>
      </c>
      <c r="F12" s="452"/>
      <c r="G12" s="452"/>
      <c r="H12" s="455"/>
    </row>
    <row r="13" spans="1:14" s="456" customFormat="1" ht="20.100000000000001" customHeight="1" x14ac:dyDescent="0.25">
      <c r="A13" s="453">
        <f t="shared" ref="A13:A35" si="1">IF(A12="","",IF(A12&lt;$K$10*(RIGHT($K$6,1)-1)+$K$10,A12+1,""))</f>
        <v>3</v>
      </c>
      <c r="B13" s="452"/>
      <c r="C13" s="452"/>
      <c r="D13" s="454"/>
      <c r="E13" s="453" t="str">
        <f t="shared" si="0"/>
        <v/>
      </c>
      <c r="F13" s="452"/>
      <c r="G13" s="452"/>
      <c r="H13" s="455"/>
    </row>
    <row r="14" spans="1:14" s="456" customFormat="1" ht="20.100000000000001" customHeight="1" x14ac:dyDescent="0.25">
      <c r="A14" s="453">
        <f t="shared" si="1"/>
        <v>4</v>
      </c>
      <c r="B14" s="452"/>
      <c r="C14" s="452"/>
      <c r="D14" s="454"/>
      <c r="E14" s="453" t="str">
        <f t="shared" si="0"/>
        <v/>
      </c>
      <c r="F14" s="452"/>
      <c r="G14" s="452"/>
      <c r="H14" s="455"/>
    </row>
    <row r="15" spans="1:14" s="456" customFormat="1" ht="20.100000000000001" customHeight="1" x14ac:dyDescent="0.25">
      <c r="A15" s="453">
        <f t="shared" si="1"/>
        <v>5</v>
      </c>
      <c r="B15" s="452"/>
      <c r="C15" s="452"/>
      <c r="D15" s="454"/>
      <c r="E15" s="453" t="str">
        <f>IF(E14="","",IF(E14&lt;$L$9+$K$10-1,E14+1,""))</f>
        <v/>
      </c>
      <c r="F15" s="452"/>
      <c r="G15" s="452"/>
      <c r="H15" s="455"/>
    </row>
    <row r="16" spans="1:14" s="456" customFormat="1" ht="20.100000000000001" customHeight="1" x14ac:dyDescent="0.25">
      <c r="A16" s="453">
        <f t="shared" si="1"/>
        <v>6</v>
      </c>
      <c r="B16" s="452"/>
      <c r="C16" s="452"/>
      <c r="D16" s="454"/>
      <c r="E16" s="453" t="str">
        <f t="shared" ref="E16:E35" si="2">IF(E15="","",IF(E15&lt;$L$9+$K$10-1,E15+1,""))</f>
        <v/>
      </c>
      <c r="F16" s="452"/>
      <c r="G16" s="452"/>
      <c r="H16" s="455"/>
    </row>
    <row r="17" spans="1:8" s="456" customFormat="1" ht="20.100000000000001" customHeight="1" x14ac:dyDescent="0.25">
      <c r="A17" s="453">
        <f t="shared" si="1"/>
        <v>7</v>
      </c>
      <c r="B17" s="452"/>
      <c r="C17" s="452"/>
      <c r="D17" s="454"/>
      <c r="E17" s="453" t="str">
        <f t="shared" si="2"/>
        <v/>
      </c>
      <c r="F17" s="452"/>
      <c r="G17" s="452"/>
      <c r="H17" s="455"/>
    </row>
    <row r="18" spans="1:8" s="456" customFormat="1" ht="20.100000000000001" customHeight="1" x14ac:dyDescent="0.25">
      <c r="A18" s="453">
        <f t="shared" si="1"/>
        <v>8</v>
      </c>
      <c r="B18" s="452"/>
      <c r="C18" s="452"/>
      <c r="D18" s="454"/>
      <c r="E18" s="453" t="str">
        <f t="shared" si="2"/>
        <v/>
      </c>
      <c r="F18" s="452"/>
      <c r="G18" s="452"/>
      <c r="H18" s="455"/>
    </row>
    <row r="19" spans="1:8" s="456" customFormat="1" ht="20.100000000000001" customHeight="1" x14ac:dyDescent="0.25">
      <c r="A19" s="453">
        <f t="shared" si="1"/>
        <v>9</v>
      </c>
      <c r="B19" s="452"/>
      <c r="C19" s="452"/>
      <c r="D19" s="454"/>
      <c r="E19" s="453" t="str">
        <f t="shared" si="2"/>
        <v/>
      </c>
      <c r="F19" s="452"/>
      <c r="G19" s="452"/>
      <c r="H19" s="455"/>
    </row>
    <row r="20" spans="1:8" s="456" customFormat="1" ht="20.100000000000001" customHeight="1" x14ac:dyDescent="0.25">
      <c r="A20" s="453">
        <f t="shared" si="1"/>
        <v>10</v>
      </c>
      <c r="B20" s="452"/>
      <c r="C20" s="452"/>
      <c r="D20" s="454"/>
      <c r="E20" s="453" t="str">
        <f t="shared" si="2"/>
        <v/>
      </c>
      <c r="F20" s="452"/>
      <c r="G20" s="452"/>
      <c r="H20" s="455"/>
    </row>
    <row r="21" spans="1:8" s="456" customFormat="1" ht="20.100000000000001" customHeight="1" x14ac:dyDescent="0.25">
      <c r="A21" s="453">
        <f t="shared" si="1"/>
        <v>11</v>
      </c>
      <c r="B21" s="452"/>
      <c r="C21" s="452"/>
      <c r="D21" s="454"/>
      <c r="E21" s="453" t="str">
        <f t="shared" si="2"/>
        <v/>
      </c>
      <c r="F21" s="452"/>
      <c r="G21" s="452"/>
      <c r="H21" s="455"/>
    </row>
    <row r="22" spans="1:8" s="456" customFormat="1" ht="20.100000000000001" customHeight="1" x14ac:dyDescent="0.25">
      <c r="A22" s="453">
        <f t="shared" si="1"/>
        <v>12</v>
      </c>
      <c r="B22" s="452"/>
      <c r="C22" s="452"/>
      <c r="D22" s="454"/>
      <c r="E22" s="453" t="str">
        <f t="shared" si="2"/>
        <v/>
      </c>
      <c r="F22" s="452"/>
      <c r="G22" s="452"/>
      <c r="H22" s="455"/>
    </row>
    <row r="23" spans="1:8" s="456" customFormat="1" ht="20.100000000000001" customHeight="1" x14ac:dyDescent="0.25">
      <c r="A23" s="453">
        <f t="shared" si="1"/>
        <v>13</v>
      </c>
      <c r="B23" s="452"/>
      <c r="C23" s="452"/>
      <c r="D23" s="454"/>
      <c r="E23" s="453" t="str">
        <f t="shared" si="2"/>
        <v/>
      </c>
      <c r="F23" s="452"/>
      <c r="G23" s="452"/>
      <c r="H23" s="455"/>
    </row>
    <row r="24" spans="1:8" s="456" customFormat="1" ht="20.100000000000001" customHeight="1" x14ac:dyDescent="0.25">
      <c r="A24" s="453">
        <f t="shared" si="1"/>
        <v>14</v>
      </c>
      <c r="B24" s="452"/>
      <c r="C24" s="452"/>
      <c r="D24" s="454"/>
      <c r="E24" s="453" t="str">
        <f t="shared" si="2"/>
        <v/>
      </c>
      <c r="F24" s="452"/>
      <c r="G24" s="452"/>
      <c r="H24" s="455"/>
    </row>
    <row r="25" spans="1:8" s="456" customFormat="1" ht="20.100000000000001" customHeight="1" x14ac:dyDescent="0.25">
      <c r="A25" s="453">
        <f t="shared" si="1"/>
        <v>15</v>
      </c>
      <c r="B25" s="452"/>
      <c r="C25" s="452"/>
      <c r="D25" s="454"/>
      <c r="E25" s="453" t="str">
        <f t="shared" si="2"/>
        <v/>
      </c>
      <c r="F25" s="452"/>
      <c r="G25" s="452"/>
      <c r="H25" s="455"/>
    </row>
    <row r="26" spans="1:8" s="456" customFormat="1" ht="20.100000000000001" customHeight="1" x14ac:dyDescent="0.25">
      <c r="A26" s="453">
        <f t="shared" si="1"/>
        <v>16</v>
      </c>
      <c r="B26" s="452"/>
      <c r="C26" s="452"/>
      <c r="D26" s="454"/>
      <c r="E26" s="453" t="str">
        <f t="shared" si="2"/>
        <v/>
      </c>
      <c r="F26" s="452"/>
      <c r="G26" s="452"/>
      <c r="H26" s="455"/>
    </row>
    <row r="27" spans="1:8" s="456" customFormat="1" ht="20.100000000000001" customHeight="1" x14ac:dyDescent="0.25">
      <c r="A27" s="453">
        <f t="shared" si="1"/>
        <v>17</v>
      </c>
      <c r="B27" s="452"/>
      <c r="C27" s="452"/>
      <c r="D27" s="454"/>
      <c r="E27" s="453" t="str">
        <f t="shared" si="2"/>
        <v/>
      </c>
      <c r="F27" s="452"/>
      <c r="G27" s="452"/>
      <c r="H27" s="455"/>
    </row>
    <row r="28" spans="1:8" s="456" customFormat="1" ht="20.100000000000001" customHeight="1" x14ac:dyDescent="0.25">
      <c r="A28" s="453">
        <f t="shared" si="1"/>
        <v>18</v>
      </c>
      <c r="B28" s="452"/>
      <c r="C28" s="452"/>
      <c r="D28" s="454"/>
      <c r="E28" s="453" t="str">
        <f t="shared" si="2"/>
        <v/>
      </c>
      <c r="F28" s="452"/>
      <c r="G28" s="452"/>
      <c r="H28" s="455"/>
    </row>
    <row r="29" spans="1:8" s="456" customFormat="1" ht="20.100000000000001" customHeight="1" x14ac:dyDescent="0.25">
      <c r="A29" s="453">
        <f t="shared" si="1"/>
        <v>19</v>
      </c>
      <c r="B29" s="452"/>
      <c r="C29" s="452"/>
      <c r="D29" s="454"/>
      <c r="E29" s="453" t="str">
        <f t="shared" si="2"/>
        <v/>
      </c>
      <c r="F29" s="452"/>
      <c r="G29" s="452"/>
      <c r="H29" s="455"/>
    </row>
    <row r="30" spans="1:8" s="456" customFormat="1" ht="20.100000000000001" customHeight="1" x14ac:dyDescent="0.25">
      <c r="A30" s="453">
        <f t="shared" si="1"/>
        <v>20</v>
      </c>
      <c r="B30" s="452"/>
      <c r="C30" s="452"/>
      <c r="D30" s="454"/>
      <c r="E30" s="453" t="str">
        <f t="shared" si="2"/>
        <v/>
      </c>
      <c r="F30" s="452"/>
      <c r="G30" s="452"/>
      <c r="H30" s="455"/>
    </row>
    <row r="31" spans="1:8" s="456" customFormat="1" ht="20.100000000000001" customHeight="1" x14ac:dyDescent="0.25">
      <c r="A31" s="453">
        <f t="shared" si="1"/>
        <v>21</v>
      </c>
      <c r="B31" s="452"/>
      <c r="C31" s="452"/>
      <c r="D31" s="454"/>
      <c r="E31" s="453" t="str">
        <f t="shared" si="2"/>
        <v/>
      </c>
      <c r="F31" s="452"/>
      <c r="G31" s="452"/>
      <c r="H31" s="455"/>
    </row>
    <row r="32" spans="1:8" s="456" customFormat="1" ht="20.100000000000001" customHeight="1" x14ac:dyDescent="0.25">
      <c r="A32" s="453">
        <f t="shared" si="1"/>
        <v>22</v>
      </c>
      <c r="B32" s="452"/>
      <c r="C32" s="452"/>
      <c r="D32" s="454"/>
      <c r="E32" s="453" t="str">
        <f t="shared" si="2"/>
        <v/>
      </c>
      <c r="F32" s="452"/>
      <c r="G32" s="452"/>
      <c r="H32" s="455"/>
    </row>
    <row r="33" spans="1:8" s="456" customFormat="1" ht="20.100000000000001" customHeight="1" x14ac:dyDescent="0.25">
      <c r="A33" s="453">
        <f t="shared" si="1"/>
        <v>23</v>
      </c>
      <c r="B33" s="452"/>
      <c r="C33" s="452"/>
      <c r="D33" s="454"/>
      <c r="E33" s="453" t="str">
        <f t="shared" si="2"/>
        <v/>
      </c>
      <c r="F33" s="452"/>
      <c r="G33" s="452"/>
      <c r="H33" s="455"/>
    </row>
    <row r="34" spans="1:8" s="456" customFormat="1" ht="20.100000000000001" customHeight="1" x14ac:dyDescent="0.25">
      <c r="A34" s="453">
        <f t="shared" si="1"/>
        <v>24</v>
      </c>
      <c r="B34" s="452"/>
      <c r="C34" s="452"/>
      <c r="D34" s="454"/>
      <c r="E34" s="453" t="str">
        <f t="shared" si="2"/>
        <v/>
      </c>
      <c r="F34" s="452"/>
      <c r="G34" s="452"/>
      <c r="H34" s="455"/>
    </row>
    <row r="35" spans="1:8" s="456" customFormat="1" ht="20.100000000000001" customHeight="1" thickBot="1" x14ac:dyDescent="0.3">
      <c r="A35" s="453">
        <f t="shared" si="1"/>
        <v>25</v>
      </c>
      <c r="B35" s="457"/>
      <c r="C35" s="457"/>
      <c r="D35" s="458"/>
      <c r="E35" s="453" t="str">
        <f t="shared" si="2"/>
        <v/>
      </c>
      <c r="F35" s="457"/>
      <c r="G35" s="457"/>
      <c r="H35" s="459"/>
    </row>
    <row r="36" spans="1:8" s="456" customFormat="1" ht="18" customHeight="1" x14ac:dyDescent="0.25">
      <c r="A36" s="460" t="s">
        <v>7834</v>
      </c>
      <c r="B36" s="461"/>
      <c r="C36" s="461"/>
      <c r="D36" s="462"/>
      <c r="E36" s="462"/>
      <c r="F36" s="461"/>
      <c r="G36" s="461"/>
      <c r="H36" s="462"/>
    </row>
    <row r="37" spans="1:8" s="456" customFormat="1" ht="18" customHeight="1" x14ac:dyDescent="0.25">
      <c r="A37" s="463"/>
      <c r="B37" s="451"/>
      <c r="C37" s="451"/>
      <c r="D37" s="463"/>
      <c r="E37" s="463"/>
      <c r="F37" s="451"/>
      <c r="G37" s="451"/>
      <c r="H37" s="463"/>
    </row>
    <row r="38" spans="1:8" s="448" customFormat="1" ht="18" customHeight="1" x14ac:dyDescent="0.25">
      <c r="A38" s="641" t="s">
        <v>7835</v>
      </c>
      <c r="B38" s="641"/>
      <c r="C38" s="641"/>
      <c r="D38" s="641" t="s">
        <v>7836</v>
      </c>
      <c r="E38" s="641"/>
      <c r="F38" s="641"/>
      <c r="G38" s="641" t="s">
        <v>7837</v>
      </c>
      <c r="H38" s="641"/>
    </row>
    <row r="39" spans="1:8" s="448" customFormat="1" ht="18" customHeight="1" x14ac:dyDescent="0.25">
      <c r="A39" s="451"/>
      <c r="B39" s="451"/>
      <c r="C39" s="451"/>
      <c r="D39" s="451"/>
      <c r="E39" s="451"/>
      <c r="F39" s="451"/>
      <c r="G39" s="451"/>
      <c r="H39" s="451"/>
    </row>
    <row r="40" spans="1:8" s="448" customFormat="1" ht="18" customHeight="1" x14ac:dyDescent="0.25">
      <c r="A40" s="451"/>
      <c r="B40" s="451"/>
      <c r="C40" s="451"/>
      <c r="D40" s="451"/>
      <c r="E40" s="451"/>
      <c r="F40" s="451"/>
      <c r="G40" s="451"/>
      <c r="H40" s="451"/>
    </row>
    <row r="41" spans="1:8" s="448" customFormat="1" ht="18" customHeight="1" x14ac:dyDescent="0.25">
      <c r="A41" s="451"/>
      <c r="B41" s="451"/>
      <c r="C41" s="451"/>
      <c r="D41" s="451"/>
      <c r="E41" s="451"/>
      <c r="F41" s="451"/>
      <c r="G41" s="451"/>
      <c r="H41" s="451"/>
    </row>
    <row r="42" spans="1:8" s="464" customFormat="1" ht="15" customHeight="1" x14ac:dyDescent="0.2"/>
    <row r="43" spans="1:8" s="464" customFormat="1" ht="15" customHeight="1" x14ac:dyDescent="0.2"/>
    <row r="44" spans="1:8" s="464" customFormat="1" ht="15" customHeight="1" x14ac:dyDescent="0.2"/>
    <row r="45" spans="1:8" s="464" customFormat="1" ht="15" customHeight="1" x14ac:dyDescent="0.2"/>
    <row r="46" spans="1:8" s="464" customFormat="1" ht="15" customHeight="1" x14ac:dyDescent="0.2"/>
    <row r="47" spans="1:8" s="464" customFormat="1" ht="15" customHeight="1" x14ac:dyDescent="0.2"/>
    <row r="48" spans="1:8" s="464" customFormat="1" ht="15" customHeight="1" x14ac:dyDescent="0.2"/>
    <row r="49" s="464" customFormat="1" ht="15" customHeight="1" x14ac:dyDescent="0.2"/>
    <row r="50" s="464" customFormat="1" ht="15" customHeight="1" x14ac:dyDescent="0.2"/>
    <row r="51" s="464" customFormat="1" ht="15" customHeight="1" x14ac:dyDescent="0.2"/>
    <row r="52" s="464" customFormat="1" ht="15" customHeight="1" x14ac:dyDescent="0.2"/>
    <row r="53" s="464" customFormat="1" ht="15" customHeight="1" x14ac:dyDescent="0.2"/>
    <row r="54" s="464" customFormat="1" ht="15" customHeight="1" x14ac:dyDescent="0.2"/>
    <row r="55" s="464" customFormat="1" ht="15" customHeight="1" x14ac:dyDescent="0.2"/>
    <row r="56" s="464" customFormat="1" ht="15" customHeight="1" x14ac:dyDescent="0.2"/>
    <row r="57" s="464" customFormat="1" ht="15" customHeight="1" x14ac:dyDescent="0.2"/>
    <row r="58" s="464" customFormat="1" ht="15" customHeight="1" x14ac:dyDescent="0.2"/>
    <row r="59" s="464" customFormat="1" ht="15" customHeight="1" x14ac:dyDescent="0.2"/>
    <row r="60" s="464" customFormat="1" ht="15" customHeight="1" x14ac:dyDescent="0.2"/>
    <row r="61" s="464" customFormat="1" ht="15" customHeight="1" x14ac:dyDescent="0.2"/>
    <row r="62" s="464" customFormat="1" ht="15" customHeight="1" x14ac:dyDescent="0.2"/>
    <row r="63" s="464" customFormat="1" ht="15" customHeight="1" x14ac:dyDescent="0.2"/>
    <row r="64" s="464" customFormat="1" ht="15" customHeight="1" x14ac:dyDescent="0.2"/>
    <row r="65" spans="1:8" s="464" customFormat="1" ht="15" customHeight="1" x14ac:dyDescent="0.2">
      <c r="A65" s="465"/>
      <c r="B65" s="465"/>
      <c r="C65" s="465"/>
      <c r="D65" s="465"/>
      <c r="E65" s="465"/>
      <c r="F65" s="465"/>
      <c r="G65" s="465"/>
      <c r="H65" s="465"/>
    </row>
    <row r="66" spans="1:8" s="464" customFormat="1" ht="15" customHeight="1" x14ac:dyDescent="0.2">
      <c r="A66" s="466"/>
      <c r="B66" s="467"/>
      <c r="C66" s="467"/>
      <c r="D66" s="468"/>
    </row>
    <row r="67" spans="1:8" s="464" customFormat="1" ht="15" customHeight="1" x14ac:dyDescent="0.2">
      <c r="A67" s="467"/>
      <c r="B67" s="467"/>
      <c r="C67" s="467"/>
    </row>
    <row r="68" spans="1:8" s="464" customFormat="1" ht="15" customHeight="1" x14ac:dyDescent="0.2">
      <c r="A68" s="467"/>
    </row>
    <row r="69" spans="1:8" s="464" customFormat="1" ht="15" customHeight="1" x14ac:dyDescent="0.2">
      <c r="A69" s="467"/>
      <c r="D69" s="465"/>
      <c r="E69" s="465"/>
      <c r="F69" s="465"/>
      <c r="G69" s="465"/>
      <c r="H69" s="465"/>
    </row>
    <row r="70" spans="1:8" s="464" customFormat="1" ht="15" customHeight="1" x14ac:dyDescent="0.2">
      <c r="A70" s="467"/>
    </row>
    <row r="71" spans="1:8" s="464" customFormat="1" ht="15" customHeight="1" x14ac:dyDescent="0.2">
      <c r="A71" s="467"/>
    </row>
    <row r="72" spans="1:8" s="464" customFormat="1" ht="15" customHeight="1" x14ac:dyDescent="0.2">
      <c r="A72" s="467"/>
    </row>
    <row r="73" spans="1:8" s="464" customFormat="1" ht="15" customHeight="1" x14ac:dyDescent="0.2">
      <c r="A73" s="467"/>
    </row>
    <row r="74" spans="1:8" s="464" customFormat="1" ht="15" customHeight="1" x14ac:dyDescent="0.2">
      <c r="A74" s="469"/>
    </row>
    <row r="75" spans="1:8" s="464" customFormat="1" ht="15" customHeight="1" x14ac:dyDescent="0.2"/>
    <row r="76" spans="1:8" s="464" customFormat="1" ht="15" customHeight="1" x14ac:dyDescent="0.2"/>
    <row r="77" spans="1:8" s="464" customFormat="1" ht="15" customHeight="1" x14ac:dyDescent="0.2"/>
    <row r="78" spans="1:8" s="464" customFormat="1" ht="15" customHeight="1" x14ac:dyDescent="0.2"/>
    <row r="79" spans="1:8" s="464" customFormat="1" ht="15" customHeight="1" x14ac:dyDescent="0.2"/>
  </sheetData>
  <mergeCells count="17">
    <mergeCell ref="A38:C38"/>
    <mergeCell ref="D38:F38"/>
    <mergeCell ref="G38:H38"/>
    <mergeCell ref="A9:A10"/>
    <mergeCell ref="B9:C9"/>
    <mergeCell ref="D9:D10"/>
    <mergeCell ref="E9:E10"/>
    <mergeCell ref="F9:G9"/>
    <mergeCell ref="H9:H10"/>
    <mergeCell ref="A5:H5"/>
    <mergeCell ref="N1:N3"/>
    <mergeCell ref="M1:M3"/>
    <mergeCell ref="A1:D1"/>
    <mergeCell ref="E1:H1"/>
    <mergeCell ref="A2:D2"/>
    <mergeCell ref="E2:H2"/>
    <mergeCell ref="A4:H4"/>
  </mergeCells>
  <printOptions horizontalCentered="1"/>
  <pageMargins left="0.59055118110236227" right="0.39370078740157483" top="0.31496062992125984" bottom="0.31496062992125984" header="0.31496062992125984" footer="0.31496062992125984"/>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IR74"/>
  <sheetViews>
    <sheetView view="pageBreakPreview" zoomScale="115" zoomScaleNormal="100" zoomScaleSheetLayoutView="115" workbookViewId="0">
      <pane ySplit="11" topLeftCell="A24" activePane="bottomLeft" state="frozen"/>
      <selection pane="bottomLeft" activeCell="G11" sqref="G11"/>
    </sheetView>
  </sheetViews>
  <sheetFormatPr defaultColWidth="10.28515625" defaultRowHeight="12.75" customHeight="1" x14ac:dyDescent="0.25"/>
  <cols>
    <col min="1" max="1" width="14.5703125" style="477" bestFit="1" customWidth="1"/>
    <col min="2" max="3" width="3.7109375" style="477" customWidth="1"/>
    <col min="4" max="4" width="11.7109375" style="477" customWidth="1"/>
    <col min="5" max="5" width="19.7109375" style="477" customWidth="1"/>
    <col min="6" max="7" width="8.7109375" style="477" customWidth="1"/>
    <col min="8" max="12" width="4.7109375" style="477" customWidth="1"/>
    <col min="13" max="13" width="8.7109375" style="477" customWidth="1"/>
    <col min="14" max="14" width="8.140625" style="477" customWidth="1"/>
    <col min="15" max="15" width="10.5703125" style="477" bestFit="1" customWidth="1"/>
    <col min="16" max="16" width="8.140625" style="477" bestFit="1" customWidth="1"/>
    <col min="17" max="18" width="10.28515625" style="477"/>
    <col min="19" max="19" width="10.28515625" style="478"/>
    <col min="20" max="258" width="10.28515625" style="477"/>
    <col min="259" max="259" width="4.140625" style="477" customWidth="1"/>
    <col min="260" max="260" width="5.28515625" style="477" customWidth="1"/>
    <col min="261" max="261" width="12" style="477" customWidth="1"/>
    <col min="262" max="262" width="20" style="477" customWidth="1"/>
    <col min="263" max="263" width="5" style="477" customWidth="1"/>
    <col min="264" max="264" width="9.5703125" style="477" customWidth="1"/>
    <col min="265" max="265" width="10.28515625" style="477" customWidth="1"/>
    <col min="266" max="267" width="6.7109375" style="477" customWidth="1"/>
    <col min="268" max="270" width="5.5703125" style="477" customWidth="1"/>
    <col min="271" max="272" width="8.5703125" style="477" customWidth="1"/>
    <col min="273" max="514" width="10.28515625" style="477"/>
    <col min="515" max="515" width="4.140625" style="477" customWidth="1"/>
    <col min="516" max="516" width="5.28515625" style="477" customWidth="1"/>
    <col min="517" max="517" width="12" style="477" customWidth="1"/>
    <col min="518" max="518" width="20" style="477" customWidth="1"/>
    <col min="519" max="519" width="5" style="477" customWidth="1"/>
    <col min="520" max="520" width="9.5703125" style="477" customWidth="1"/>
    <col min="521" max="521" width="10.28515625" style="477" customWidth="1"/>
    <col min="522" max="523" width="6.7109375" style="477" customWidth="1"/>
    <col min="524" max="526" width="5.5703125" style="477" customWidth="1"/>
    <col min="527" max="528" width="8.5703125" style="477" customWidth="1"/>
    <col min="529" max="770" width="10.28515625" style="477"/>
    <col min="771" max="771" width="4.140625" style="477" customWidth="1"/>
    <col min="772" max="772" width="5.28515625" style="477" customWidth="1"/>
    <col min="773" max="773" width="12" style="477" customWidth="1"/>
    <col min="774" max="774" width="20" style="477" customWidth="1"/>
    <col min="775" max="775" width="5" style="477" customWidth="1"/>
    <col min="776" max="776" width="9.5703125" style="477" customWidth="1"/>
    <col min="777" max="777" width="10.28515625" style="477" customWidth="1"/>
    <col min="778" max="779" width="6.7109375" style="477" customWidth="1"/>
    <col min="780" max="782" width="5.5703125" style="477" customWidth="1"/>
    <col min="783" max="784" width="8.5703125" style="477" customWidth="1"/>
    <col min="785" max="1026" width="10.28515625" style="477"/>
    <col min="1027" max="1027" width="4.140625" style="477" customWidth="1"/>
    <col min="1028" max="1028" width="5.28515625" style="477" customWidth="1"/>
    <col min="1029" max="1029" width="12" style="477" customWidth="1"/>
    <col min="1030" max="1030" width="20" style="477" customWidth="1"/>
    <col min="1031" max="1031" width="5" style="477" customWidth="1"/>
    <col min="1032" max="1032" width="9.5703125" style="477" customWidth="1"/>
    <col min="1033" max="1033" width="10.28515625" style="477" customWidth="1"/>
    <col min="1034" max="1035" width="6.7109375" style="477" customWidth="1"/>
    <col min="1036" max="1038" width="5.5703125" style="477" customWidth="1"/>
    <col min="1039" max="1040" width="8.5703125" style="477" customWidth="1"/>
    <col min="1041" max="1282" width="10.28515625" style="477"/>
    <col min="1283" max="1283" width="4.140625" style="477" customWidth="1"/>
    <col min="1284" max="1284" width="5.28515625" style="477" customWidth="1"/>
    <col min="1285" max="1285" width="12" style="477" customWidth="1"/>
    <col min="1286" max="1286" width="20" style="477" customWidth="1"/>
    <col min="1287" max="1287" width="5" style="477" customWidth="1"/>
    <col min="1288" max="1288" width="9.5703125" style="477" customWidth="1"/>
    <col min="1289" max="1289" width="10.28515625" style="477" customWidth="1"/>
    <col min="1290" max="1291" width="6.7109375" style="477" customWidth="1"/>
    <col min="1292" max="1294" width="5.5703125" style="477" customWidth="1"/>
    <col min="1295" max="1296" width="8.5703125" style="477" customWidth="1"/>
    <col min="1297" max="1538" width="10.28515625" style="477"/>
    <col min="1539" max="1539" width="4.140625" style="477" customWidth="1"/>
    <col min="1540" max="1540" width="5.28515625" style="477" customWidth="1"/>
    <col min="1541" max="1541" width="12" style="477" customWidth="1"/>
    <col min="1542" max="1542" width="20" style="477" customWidth="1"/>
    <col min="1543" max="1543" width="5" style="477" customWidth="1"/>
    <col min="1544" max="1544" width="9.5703125" style="477" customWidth="1"/>
    <col min="1545" max="1545" width="10.28515625" style="477" customWidth="1"/>
    <col min="1546" max="1547" width="6.7109375" style="477" customWidth="1"/>
    <col min="1548" max="1550" width="5.5703125" style="477" customWidth="1"/>
    <col min="1551" max="1552" width="8.5703125" style="477" customWidth="1"/>
    <col min="1553" max="1794" width="10.28515625" style="477"/>
    <col min="1795" max="1795" width="4.140625" style="477" customWidth="1"/>
    <col min="1796" max="1796" width="5.28515625" style="477" customWidth="1"/>
    <col min="1797" max="1797" width="12" style="477" customWidth="1"/>
    <col min="1798" max="1798" width="20" style="477" customWidth="1"/>
    <col min="1799" max="1799" width="5" style="477" customWidth="1"/>
    <col min="1800" max="1800" width="9.5703125" style="477" customWidth="1"/>
    <col min="1801" max="1801" width="10.28515625" style="477" customWidth="1"/>
    <col min="1802" max="1803" width="6.7109375" style="477" customWidth="1"/>
    <col min="1804" max="1806" width="5.5703125" style="477" customWidth="1"/>
    <col min="1807" max="1808" width="8.5703125" style="477" customWidth="1"/>
    <col min="1809" max="2050" width="10.28515625" style="477"/>
    <col min="2051" max="2051" width="4.140625" style="477" customWidth="1"/>
    <col min="2052" max="2052" width="5.28515625" style="477" customWidth="1"/>
    <col min="2053" max="2053" width="12" style="477" customWidth="1"/>
    <col min="2054" max="2054" width="20" style="477" customWidth="1"/>
    <col min="2055" max="2055" width="5" style="477" customWidth="1"/>
    <col min="2056" max="2056" width="9.5703125" style="477" customWidth="1"/>
    <col min="2057" max="2057" width="10.28515625" style="477" customWidth="1"/>
    <col min="2058" max="2059" width="6.7109375" style="477" customWidth="1"/>
    <col min="2060" max="2062" width="5.5703125" style="477" customWidth="1"/>
    <col min="2063" max="2064" width="8.5703125" style="477" customWidth="1"/>
    <col min="2065" max="2306" width="10.28515625" style="477"/>
    <col min="2307" max="2307" width="4.140625" style="477" customWidth="1"/>
    <col min="2308" max="2308" width="5.28515625" style="477" customWidth="1"/>
    <col min="2309" max="2309" width="12" style="477" customWidth="1"/>
    <col min="2310" max="2310" width="20" style="477" customWidth="1"/>
    <col min="2311" max="2311" width="5" style="477" customWidth="1"/>
    <col min="2312" max="2312" width="9.5703125" style="477" customWidth="1"/>
    <col min="2313" max="2313" width="10.28515625" style="477" customWidth="1"/>
    <col min="2314" max="2315" width="6.7109375" style="477" customWidth="1"/>
    <col min="2316" max="2318" width="5.5703125" style="477" customWidth="1"/>
    <col min="2319" max="2320" width="8.5703125" style="477" customWidth="1"/>
    <col min="2321" max="2562" width="10.28515625" style="477"/>
    <col min="2563" max="2563" width="4.140625" style="477" customWidth="1"/>
    <col min="2564" max="2564" width="5.28515625" style="477" customWidth="1"/>
    <col min="2565" max="2565" width="12" style="477" customWidth="1"/>
    <col min="2566" max="2566" width="20" style="477" customWidth="1"/>
    <col min="2567" max="2567" width="5" style="477" customWidth="1"/>
    <col min="2568" max="2568" width="9.5703125" style="477" customWidth="1"/>
    <col min="2569" max="2569" width="10.28515625" style="477" customWidth="1"/>
    <col min="2570" max="2571" width="6.7109375" style="477" customWidth="1"/>
    <col min="2572" max="2574" width="5.5703125" style="477" customWidth="1"/>
    <col min="2575" max="2576" width="8.5703125" style="477" customWidth="1"/>
    <col min="2577" max="2818" width="10.28515625" style="477"/>
    <col min="2819" max="2819" width="4.140625" style="477" customWidth="1"/>
    <col min="2820" max="2820" width="5.28515625" style="477" customWidth="1"/>
    <col min="2821" max="2821" width="12" style="477" customWidth="1"/>
    <col min="2822" max="2822" width="20" style="477" customWidth="1"/>
    <col min="2823" max="2823" width="5" style="477" customWidth="1"/>
    <col min="2824" max="2824" width="9.5703125" style="477" customWidth="1"/>
    <col min="2825" max="2825" width="10.28515625" style="477" customWidth="1"/>
    <col min="2826" max="2827" width="6.7109375" style="477" customWidth="1"/>
    <col min="2828" max="2830" width="5.5703125" style="477" customWidth="1"/>
    <col min="2831" max="2832" width="8.5703125" style="477" customWidth="1"/>
    <col min="2833" max="3074" width="10.28515625" style="477"/>
    <col min="3075" max="3075" width="4.140625" style="477" customWidth="1"/>
    <col min="3076" max="3076" width="5.28515625" style="477" customWidth="1"/>
    <col min="3077" max="3077" width="12" style="477" customWidth="1"/>
    <col min="3078" max="3078" width="20" style="477" customWidth="1"/>
    <col min="3079" max="3079" width="5" style="477" customWidth="1"/>
    <col min="3080" max="3080" width="9.5703125" style="477" customWidth="1"/>
    <col min="3081" max="3081" width="10.28515625" style="477" customWidth="1"/>
    <col min="3082" max="3083" width="6.7109375" style="477" customWidth="1"/>
    <col min="3084" max="3086" width="5.5703125" style="477" customWidth="1"/>
    <col min="3087" max="3088" width="8.5703125" style="477" customWidth="1"/>
    <col min="3089" max="3330" width="10.28515625" style="477"/>
    <col min="3331" max="3331" width="4.140625" style="477" customWidth="1"/>
    <col min="3332" max="3332" width="5.28515625" style="477" customWidth="1"/>
    <col min="3333" max="3333" width="12" style="477" customWidth="1"/>
    <col min="3334" max="3334" width="20" style="477" customWidth="1"/>
    <col min="3335" max="3335" width="5" style="477" customWidth="1"/>
    <col min="3336" max="3336" width="9.5703125" style="477" customWidth="1"/>
    <col min="3337" max="3337" width="10.28515625" style="477" customWidth="1"/>
    <col min="3338" max="3339" width="6.7109375" style="477" customWidth="1"/>
    <col min="3340" max="3342" width="5.5703125" style="477" customWidth="1"/>
    <col min="3343" max="3344" width="8.5703125" style="477" customWidth="1"/>
    <col min="3345" max="3586" width="10.28515625" style="477"/>
    <col min="3587" max="3587" width="4.140625" style="477" customWidth="1"/>
    <col min="3588" max="3588" width="5.28515625" style="477" customWidth="1"/>
    <col min="3589" max="3589" width="12" style="477" customWidth="1"/>
    <col min="3590" max="3590" width="20" style="477" customWidth="1"/>
    <col min="3591" max="3591" width="5" style="477" customWidth="1"/>
    <col min="3592" max="3592" width="9.5703125" style="477" customWidth="1"/>
    <col min="3593" max="3593" width="10.28515625" style="477" customWidth="1"/>
    <col min="3594" max="3595" width="6.7109375" style="477" customWidth="1"/>
    <col min="3596" max="3598" width="5.5703125" style="477" customWidth="1"/>
    <col min="3599" max="3600" width="8.5703125" style="477" customWidth="1"/>
    <col min="3601" max="3842" width="10.28515625" style="477"/>
    <col min="3843" max="3843" width="4.140625" style="477" customWidth="1"/>
    <col min="3844" max="3844" width="5.28515625" style="477" customWidth="1"/>
    <col min="3845" max="3845" width="12" style="477" customWidth="1"/>
    <col min="3846" max="3846" width="20" style="477" customWidth="1"/>
    <col min="3847" max="3847" width="5" style="477" customWidth="1"/>
    <col min="3848" max="3848" width="9.5703125" style="477" customWidth="1"/>
    <col min="3849" max="3849" width="10.28515625" style="477" customWidth="1"/>
    <col min="3850" max="3851" width="6.7109375" style="477" customWidth="1"/>
    <col min="3852" max="3854" width="5.5703125" style="477" customWidth="1"/>
    <col min="3855" max="3856" width="8.5703125" style="477" customWidth="1"/>
    <col min="3857" max="4098" width="10.28515625" style="477"/>
    <col min="4099" max="4099" width="4.140625" style="477" customWidth="1"/>
    <col min="4100" max="4100" width="5.28515625" style="477" customWidth="1"/>
    <col min="4101" max="4101" width="12" style="477" customWidth="1"/>
    <col min="4102" max="4102" width="20" style="477" customWidth="1"/>
    <col min="4103" max="4103" width="5" style="477" customWidth="1"/>
    <col min="4104" max="4104" width="9.5703125" style="477" customWidth="1"/>
    <col min="4105" max="4105" width="10.28515625" style="477" customWidth="1"/>
    <col min="4106" max="4107" width="6.7109375" style="477" customWidth="1"/>
    <col min="4108" max="4110" width="5.5703125" style="477" customWidth="1"/>
    <col min="4111" max="4112" width="8.5703125" style="477" customWidth="1"/>
    <col min="4113" max="4354" width="10.28515625" style="477"/>
    <col min="4355" max="4355" width="4.140625" style="477" customWidth="1"/>
    <col min="4356" max="4356" width="5.28515625" style="477" customWidth="1"/>
    <col min="4357" max="4357" width="12" style="477" customWidth="1"/>
    <col min="4358" max="4358" width="20" style="477" customWidth="1"/>
    <col min="4359" max="4359" width="5" style="477" customWidth="1"/>
    <col min="4360" max="4360" width="9.5703125" style="477" customWidth="1"/>
    <col min="4361" max="4361" width="10.28515625" style="477" customWidth="1"/>
    <col min="4362" max="4363" width="6.7109375" style="477" customWidth="1"/>
    <col min="4364" max="4366" width="5.5703125" style="477" customWidth="1"/>
    <col min="4367" max="4368" width="8.5703125" style="477" customWidth="1"/>
    <col min="4369" max="4610" width="10.28515625" style="477"/>
    <col min="4611" max="4611" width="4.140625" style="477" customWidth="1"/>
    <col min="4612" max="4612" width="5.28515625" style="477" customWidth="1"/>
    <col min="4613" max="4613" width="12" style="477" customWidth="1"/>
    <col min="4614" max="4614" width="20" style="477" customWidth="1"/>
    <col min="4615" max="4615" width="5" style="477" customWidth="1"/>
    <col min="4616" max="4616" width="9.5703125" style="477" customWidth="1"/>
    <col min="4617" max="4617" width="10.28515625" style="477" customWidth="1"/>
    <col min="4618" max="4619" width="6.7109375" style="477" customWidth="1"/>
    <col min="4620" max="4622" width="5.5703125" style="477" customWidth="1"/>
    <col min="4623" max="4624" width="8.5703125" style="477" customWidth="1"/>
    <col min="4625" max="4866" width="10.28515625" style="477"/>
    <col min="4867" max="4867" width="4.140625" style="477" customWidth="1"/>
    <col min="4868" max="4868" width="5.28515625" style="477" customWidth="1"/>
    <col min="4869" max="4869" width="12" style="477" customWidth="1"/>
    <col min="4870" max="4870" width="20" style="477" customWidth="1"/>
    <col min="4871" max="4871" width="5" style="477" customWidth="1"/>
    <col min="4872" max="4872" width="9.5703125" style="477" customWidth="1"/>
    <col min="4873" max="4873" width="10.28515625" style="477" customWidth="1"/>
    <col min="4874" max="4875" width="6.7109375" style="477" customWidth="1"/>
    <col min="4876" max="4878" width="5.5703125" style="477" customWidth="1"/>
    <col min="4879" max="4880" width="8.5703125" style="477" customWidth="1"/>
    <col min="4881" max="5122" width="10.28515625" style="477"/>
    <col min="5123" max="5123" width="4.140625" style="477" customWidth="1"/>
    <col min="5124" max="5124" width="5.28515625" style="477" customWidth="1"/>
    <col min="5125" max="5125" width="12" style="477" customWidth="1"/>
    <col min="5126" max="5126" width="20" style="477" customWidth="1"/>
    <col min="5127" max="5127" width="5" style="477" customWidth="1"/>
    <col min="5128" max="5128" width="9.5703125" style="477" customWidth="1"/>
    <col min="5129" max="5129" width="10.28515625" style="477" customWidth="1"/>
    <col min="5130" max="5131" width="6.7109375" style="477" customWidth="1"/>
    <col min="5132" max="5134" width="5.5703125" style="477" customWidth="1"/>
    <col min="5135" max="5136" width="8.5703125" style="477" customWidth="1"/>
    <col min="5137" max="5378" width="10.28515625" style="477"/>
    <col min="5379" max="5379" width="4.140625" style="477" customWidth="1"/>
    <col min="5380" max="5380" width="5.28515625" style="477" customWidth="1"/>
    <col min="5381" max="5381" width="12" style="477" customWidth="1"/>
    <col min="5382" max="5382" width="20" style="477" customWidth="1"/>
    <col min="5383" max="5383" width="5" style="477" customWidth="1"/>
    <col min="5384" max="5384" width="9.5703125" style="477" customWidth="1"/>
    <col min="5385" max="5385" width="10.28515625" style="477" customWidth="1"/>
    <col min="5386" max="5387" width="6.7109375" style="477" customWidth="1"/>
    <col min="5388" max="5390" width="5.5703125" style="477" customWidth="1"/>
    <col min="5391" max="5392" width="8.5703125" style="477" customWidth="1"/>
    <col min="5393" max="5634" width="10.28515625" style="477"/>
    <col min="5635" max="5635" width="4.140625" style="477" customWidth="1"/>
    <col min="5636" max="5636" width="5.28515625" style="477" customWidth="1"/>
    <col min="5637" max="5637" width="12" style="477" customWidth="1"/>
    <col min="5638" max="5638" width="20" style="477" customWidth="1"/>
    <col min="5639" max="5639" width="5" style="477" customWidth="1"/>
    <col min="5640" max="5640" width="9.5703125" style="477" customWidth="1"/>
    <col min="5641" max="5641" width="10.28515625" style="477" customWidth="1"/>
    <col min="5642" max="5643" width="6.7109375" style="477" customWidth="1"/>
    <col min="5644" max="5646" width="5.5703125" style="477" customWidth="1"/>
    <col min="5647" max="5648" width="8.5703125" style="477" customWidth="1"/>
    <col min="5649" max="5890" width="10.28515625" style="477"/>
    <col min="5891" max="5891" width="4.140625" style="477" customWidth="1"/>
    <col min="5892" max="5892" width="5.28515625" style="477" customWidth="1"/>
    <col min="5893" max="5893" width="12" style="477" customWidth="1"/>
    <col min="5894" max="5894" width="20" style="477" customWidth="1"/>
    <col min="5895" max="5895" width="5" style="477" customWidth="1"/>
    <col min="5896" max="5896" width="9.5703125" style="477" customWidth="1"/>
    <col min="5897" max="5897" width="10.28515625" style="477" customWidth="1"/>
    <col min="5898" max="5899" width="6.7109375" style="477" customWidth="1"/>
    <col min="5900" max="5902" width="5.5703125" style="477" customWidth="1"/>
    <col min="5903" max="5904" width="8.5703125" style="477" customWidth="1"/>
    <col min="5905" max="6146" width="10.28515625" style="477"/>
    <col min="6147" max="6147" width="4.140625" style="477" customWidth="1"/>
    <col min="6148" max="6148" width="5.28515625" style="477" customWidth="1"/>
    <col min="6149" max="6149" width="12" style="477" customWidth="1"/>
    <col min="6150" max="6150" width="20" style="477" customWidth="1"/>
    <col min="6151" max="6151" width="5" style="477" customWidth="1"/>
    <col min="6152" max="6152" width="9.5703125" style="477" customWidth="1"/>
    <col min="6153" max="6153" width="10.28515625" style="477" customWidth="1"/>
    <col min="6154" max="6155" width="6.7109375" style="477" customWidth="1"/>
    <col min="6156" max="6158" width="5.5703125" style="477" customWidth="1"/>
    <col min="6159" max="6160" width="8.5703125" style="477" customWidth="1"/>
    <col min="6161" max="6402" width="10.28515625" style="477"/>
    <col min="6403" max="6403" width="4.140625" style="477" customWidth="1"/>
    <col min="6404" max="6404" width="5.28515625" style="477" customWidth="1"/>
    <col min="6405" max="6405" width="12" style="477" customWidth="1"/>
    <col min="6406" max="6406" width="20" style="477" customWidth="1"/>
    <col min="6407" max="6407" width="5" style="477" customWidth="1"/>
    <col min="6408" max="6408" width="9.5703125" style="477" customWidth="1"/>
    <col min="6409" max="6409" width="10.28515625" style="477" customWidth="1"/>
    <col min="6410" max="6411" width="6.7109375" style="477" customWidth="1"/>
    <col min="6412" max="6414" width="5.5703125" style="477" customWidth="1"/>
    <col min="6415" max="6416" width="8.5703125" style="477" customWidth="1"/>
    <col min="6417" max="6658" width="10.28515625" style="477"/>
    <col min="6659" max="6659" width="4.140625" style="477" customWidth="1"/>
    <col min="6660" max="6660" width="5.28515625" style="477" customWidth="1"/>
    <col min="6661" max="6661" width="12" style="477" customWidth="1"/>
    <col min="6662" max="6662" width="20" style="477" customWidth="1"/>
    <col min="6663" max="6663" width="5" style="477" customWidth="1"/>
    <col min="6664" max="6664" width="9.5703125" style="477" customWidth="1"/>
    <col min="6665" max="6665" width="10.28515625" style="477" customWidth="1"/>
    <col min="6666" max="6667" width="6.7109375" style="477" customWidth="1"/>
    <col min="6668" max="6670" width="5.5703125" style="477" customWidth="1"/>
    <col min="6671" max="6672" width="8.5703125" style="477" customWidth="1"/>
    <col min="6673" max="6914" width="10.28515625" style="477"/>
    <col min="6915" max="6915" width="4.140625" style="477" customWidth="1"/>
    <col min="6916" max="6916" width="5.28515625" style="477" customWidth="1"/>
    <col min="6917" max="6917" width="12" style="477" customWidth="1"/>
    <col min="6918" max="6918" width="20" style="477" customWidth="1"/>
    <col min="6919" max="6919" width="5" style="477" customWidth="1"/>
    <col min="6920" max="6920" width="9.5703125" style="477" customWidth="1"/>
    <col min="6921" max="6921" width="10.28515625" style="477" customWidth="1"/>
    <col min="6922" max="6923" width="6.7109375" style="477" customWidth="1"/>
    <col min="6924" max="6926" width="5.5703125" style="477" customWidth="1"/>
    <col min="6927" max="6928" width="8.5703125" style="477" customWidth="1"/>
    <col min="6929" max="7170" width="10.28515625" style="477"/>
    <col min="7171" max="7171" width="4.140625" style="477" customWidth="1"/>
    <col min="7172" max="7172" width="5.28515625" style="477" customWidth="1"/>
    <col min="7173" max="7173" width="12" style="477" customWidth="1"/>
    <col min="7174" max="7174" width="20" style="477" customWidth="1"/>
    <col min="7175" max="7175" width="5" style="477" customWidth="1"/>
    <col min="7176" max="7176" width="9.5703125" style="477" customWidth="1"/>
    <col min="7177" max="7177" width="10.28515625" style="477" customWidth="1"/>
    <col min="7178" max="7179" width="6.7109375" style="477" customWidth="1"/>
    <col min="7180" max="7182" width="5.5703125" style="477" customWidth="1"/>
    <col min="7183" max="7184" width="8.5703125" style="477" customWidth="1"/>
    <col min="7185" max="7426" width="10.28515625" style="477"/>
    <col min="7427" max="7427" width="4.140625" style="477" customWidth="1"/>
    <col min="7428" max="7428" width="5.28515625" style="477" customWidth="1"/>
    <col min="7429" max="7429" width="12" style="477" customWidth="1"/>
    <col min="7430" max="7430" width="20" style="477" customWidth="1"/>
    <col min="7431" max="7431" width="5" style="477" customWidth="1"/>
    <col min="7432" max="7432" width="9.5703125" style="477" customWidth="1"/>
    <col min="7433" max="7433" width="10.28515625" style="477" customWidth="1"/>
    <col min="7434" max="7435" width="6.7109375" style="477" customWidth="1"/>
    <col min="7436" max="7438" width="5.5703125" style="477" customWidth="1"/>
    <col min="7439" max="7440" width="8.5703125" style="477" customWidth="1"/>
    <col min="7441" max="7682" width="10.28515625" style="477"/>
    <col min="7683" max="7683" width="4.140625" style="477" customWidth="1"/>
    <col min="7684" max="7684" width="5.28515625" style="477" customWidth="1"/>
    <col min="7685" max="7685" width="12" style="477" customWidth="1"/>
    <col min="7686" max="7686" width="20" style="477" customWidth="1"/>
    <col min="7687" max="7687" width="5" style="477" customWidth="1"/>
    <col min="7688" max="7688" width="9.5703125" style="477" customWidth="1"/>
    <col min="7689" max="7689" width="10.28515625" style="477" customWidth="1"/>
    <col min="7690" max="7691" width="6.7109375" style="477" customWidth="1"/>
    <col min="7692" max="7694" width="5.5703125" style="477" customWidth="1"/>
    <col min="7695" max="7696" width="8.5703125" style="477" customWidth="1"/>
    <col min="7697" max="7938" width="10.28515625" style="477"/>
    <col min="7939" max="7939" width="4.140625" style="477" customWidth="1"/>
    <col min="7940" max="7940" width="5.28515625" style="477" customWidth="1"/>
    <col min="7941" max="7941" width="12" style="477" customWidth="1"/>
    <col min="7942" max="7942" width="20" style="477" customWidth="1"/>
    <col min="7943" max="7943" width="5" style="477" customWidth="1"/>
    <col min="7944" max="7944" width="9.5703125" style="477" customWidth="1"/>
    <col min="7945" max="7945" width="10.28515625" style="477" customWidth="1"/>
    <col min="7946" max="7947" width="6.7109375" style="477" customWidth="1"/>
    <col min="7948" max="7950" width="5.5703125" style="477" customWidth="1"/>
    <col min="7951" max="7952" width="8.5703125" style="477" customWidth="1"/>
    <col min="7953" max="8194" width="10.28515625" style="477"/>
    <col min="8195" max="8195" width="4.140625" style="477" customWidth="1"/>
    <col min="8196" max="8196" width="5.28515625" style="477" customWidth="1"/>
    <col min="8197" max="8197" width="12" style="477" customWidth="1"/>
    <col min="8198" max="8198" width="20" style="477" customWidth="1"/>
    <col min="8199" max="8199" width="5" style="477" customWidth="1"/>
    <col min="8200" max="8200" width="9.5703125" style="477" customWidth="1"/>
    <col min="8201" max="8201" width="10.28515625" style="477" customWidth="1"/>
    <col min="8202" max="8203" width="6.7109375" style="477" customWidth="1"/>
    <col min="8204" max="8206" width="5.5703125" style="477" customWidth="1"/>
    <col min="8207" max="8208" width="8.5703125" style="477" customWidth="1"/>
    <col min="8209" max="8450" width="10.28515625" style="477"/>
    <col min="8451" max="8451" width="4.140625" style="477" customWidth="1"/>
    <col min="8452" max="8452" width="5.28515625" style="477" customWidth="1"/>
    <col min="8453" max="8453" width="12" style="477" customWidth="1"/>
    <col min="8454" max="8454" width="20" style="477" customWidth="1"/>
    <col min="8455" max="8455" width="5" style="477" customWidth="1"/>
    <col min="8456" max="8456" width="9.5703125" style="477" customWidth="1"/>
    <col min="8457" max="8457" width="10.28515625" style="477" customWidth="1"/>
    <col min="8458" max="8459" width="6.7109375" style="477" customWidth="1"/>
    <col min="8460" max="8462" width="5.5703125" style="477" customWidth="1"/>
    <col min="8463" max="8464" width="8.5703125" style="477" customWidth="1"/>
    <col min="8465" max="8706" width="10.28515625" style="477"/>
    <col min="8707" max="8707" width="4.140625" style="477" customWidth="1"/>
    <col min="8708" max="8708" width="5.28515625" style="477" customWidth="1"/>
    <col min="8709" max="8709" width="12" style="477" customWidth="1"/>
    <col min="8710" max="8710" width="20" style="477" customWidth="1"/>
    <col min="8711" max="8711" width="5" style="477" customWidth="1"/>
    <col min="8712" max="8712" width="9.5703125" style="477" customWidth="1"/>
    <col min="8713" max="8713" width="10.28515625" style="477" customWidth="1"/>
    <col min="8714" max="8715" width="6.7109375" style="477" customWidth="1"/>
    <col min="8716" max="8718" width="5.5703125" style="477" customWidth="1"/>
    <col min="8719" max="8720" width="8.5703125" style="477" customWidth="1"/>
    <col min="8721" max="8962" width="10.28515625" style="477"/>
    <col min="8963" max="8963" width="4.140625" style="477" customWidth="1"/>
    <col min="8964" max="8964" width="5.28515625" style="477" customWidth="1"/>
    <col min="8965" max="8965" width="12" style="477" customWidth="1"/>
    <col min="8966" max="8966" width="20" style="477" customWidth="1"/>
    <col min="8967" max="8967" width="5" style="477" customWidth="1"/>
    <col min="8968" max="8968" width="9.5703125" style="477" customWidth="1"/>
    <col min="8969" max="8969" width="10.28515625" style="477" customWidth="1"/>
    <col min="8970" max="8971" width="6.7109375" style="477" customWidth="1"/>
    <col min="8972" max="8974" width="5.5703125" style="477" customWidth="1"/>
    <col min="8975" max="8976" width="8.5703125" style="477" customWidth="1"/>
    <col min="8977" max="9218" width="10.28515625" style="477"/>
    <col min="9219" max="9219" width="4.140625" style="477" customWidth="1"/>
    <col min="9220" max="9220" width="5.28515625" style="477" customWidth="1"/>
    <col min="9221" max="9221" width="12" style="477" customWidth="1"/>
    <col min="9222" max="9222" width="20" style="477" customWidth="1"/>
    <col min="9223" max="9223" width="5" style="477" customWidth="1"/>
    <col min="9224" max="9224" width="9.5703125" style="477" customWidth="1"/>
    <col min="9225" max="9225" width="10.28515625" style="477" customWidth="1"/>
    <col min="9226" max="9227" width="6.7109375" style="477" customWidth="1"/>
    <col min="9228" max="9230" width="5.5703125" style="477" customWidth="1"/>
    <col min="9231" max="9232" width="8.5703125" style="477" customWidth="1"/>
    <col min="9233" max="9474" width="10.28515625" style="477"/>
    <col min="9475" max="9475" width="4.140625" style="477" customWidth="1"/>
    <col min="9476" max="9476" width="5.28515625" style="477" customWidth="1"/>
    <col min="9477" max="9477" width="12" style="477" customWidth="1"/>
    <col min="9478" max="9478" width="20" style="477" customWidth="1"/>
    <col min="9479" max="9479" width="5" style="477" customWidth="1"/>
    <col min="9480" max="9480" width="9.5703125" style="477" customWidth="1"/>
    <col min="9481" max="9481" width="10.28515625" style="477" customWidth="1"/>
    <col min="9482" max="9483" width="6.7109375" style="477" customWidth="1"/>
    <col min="9484" max="9486" width="5.5703125" style="477" customWidth="1"/>
    <col min="9487" max="9488" width="8.5703125" style="477" customWidth="1"/>
    <col min="9489" max="9730" width="10.28515625" style="477"/>
    <col min="9731" max="9731" width="4.140625" style="477" customWidth="1"/>
    <col min="9732" max="9732" width="5.28515625" style="477" customWidth="1"/>
    <col min="9733" max="9733" width="12" style="477" customWidth="1"/>
    <col min="9734" max="9734" width="20" style="477" customWidth="1"/>
    <col min="9735" max="9735" width="5" style="477" customWidth="1"/>
    <col min="9736" max="9736" width="9.5703125" style="477" customWidth="1"/>
    <col min="9737" max="9737" width="10.28515625" style="477" customWidth="1"/>
    <col min="9738" max="9739" width="6.7109375" style="477" customWidth="1"/>
    <col min="9740" max="9742" width="5.5703125" style="477" customWidth="1"/>
    <col min="9743" max="9744" width="8.5703125" style="477" customWidth="1"/>
    <col min="9745" max="9986" width="10.28515625" style="477"/>
    <col min="9987" max="9987" width="4.140625" style="477" customWidth="1"/>
    <col min="9988" max="9988" width="5.28515625" style="477" customWidth="1"/>
    <col min="9989" max="9989" width="12" style="477" customWidth="1"/>
    <col min="9990" max="9990" width="20" style="477" customWidth="1"/>
    <col min="9991" max="9991" width="5" style="477" customWidth="1"/>
    <col min="9992" max="9992" width="9.5703125" style="477" customWidth="1"/>
    <col min="9993" max="9993" width="10.28515625" style="477" customWidth="1"/>
    <col min="9994" max="9995" width="6.7109375" style="477" customWidth="1"/>
    <col min="9996" max="9998" width="5.5703125" style="477" customWidth="1"/>
    <col min="9999" max="10000" width="8.5703125" style="477" customWidth="1"/>
    <col min="10001" max="10242" width="10.28515625" style="477"/>
    <col min="10243" max="10243" width="4.140625" style="477" customWidth="1"/>
    <col min="10244" max="10244" width="5.28515625" style="477" customWidth="1"/>
    <col min="10245" max="10245" width="12" style="477" customWidth="1"/>
    <col min="10246" max="10246" width="20" style="477" customWidth="1"/>
    <col min="10247" max="10247" width="5" style="477" customWidth="1"/>
    <col min="10248" max="10248" width="9.5703125" style="477" customWidth="1"/>
    <col min="10249" max="10249" width="10.28515625" style="477" customWidth="1"/>
    <col min="10250" max="10251" width="6.7109375" style="477" customWidth="1"/>
    <col min="10252" max="10254" width="5.5703125" style="477" customWidth="1"/>
    <col min="10255" max="10256" width="8.5703125" style="477" customWidth="1"/>
    <col min="10257" max="10498" width="10.28515625" style="477"/>
    <col min="10499" max="10499" width="4.140625" style="477" customWidth="1"/>
    <col min="10500" max="10500" width="5.28515625" style="477" customWidth="1"/>
    <col min="10501" max="10501" width="12" style="477" customWidth="1"/>
    <col min="10502" max="10502" width="20" style="477" customWidth="1"/>
    <col min="10503" max="10503" width="5" style="477" customWidth="1"/>
    <col min="10504" max="10504" width="9.5703125" style="477" customWidth="1"/>
    <col min="10505" max="10505" width="10.28515625" style="477" customWidth="1"/>
    <col min="10506" max="10507" width="6.7109375" style="477" customWidth="1"/>
    <col min="10508" max="10510" width="5.5703125" style="477" customWidth="1"/>
    <col min="10511" max="10512" width="8.5703125" style="477" customWidth="1"/>
    <col min="10513" max="10754" width="10.28515625" style="477"/>
    <col min="10755" max="10755" width="4.140625" style="477" customWidth="1"/>
    <col min="10756" max="10756" width="5.28515625" style="477" customWidth="1"/>
    <col min="10757" max="10757" width="12" style="477" customWidth="1"/>
    <col min="10758" max="10758" width="20" style="477" customWidth="1"/>
    <col min="10759" max="10759" width="5" style="477" customWidth="1"/>
    <col min="10760" max="10760" width="9.5703125" style="477" customWidth="1"/>
    <col min="10761" max="10761" width="10.28515625" style="477" customWidth="1"/>
    <col min="10762" max="10763" width="6.7109375" style="477" customWidth="1"/>
    <col min="10764" max="10766" width="5.5703125" style="477" customWidth="1"/>
    <col min="10767" max="10768" width="8.5703125" style="477" customWidth="1"/>
    <col min="10769" max="11010" width="10.28515625" style="477"/>
    <col min="11011" max="11011" width="4.140625" style="477" customWidth="1"/>
    <col min="11012" max="11012" width="5.28515625" style="477" customWidth="1"/>
    <col min="11013" max="11013" width="12" style="477" customWidth="1"/>
    <col min="11014" max="11014" width="20" style="477" customWidth="1"/>
    <col min="11015" max="11015" width="5" style="477" customWidth="1"/>
    <col min="11016" max="11016" width="9.5703125" style="477" customWidth="1"/>
    <col min="11017" max="11017" width="10.28515625" style="477" customWidth="1"/>
    <col min="11018" max="11019" width="6.7109375" style="477" customWidth="1"/>
    <col min="11020" max="11022" width="5.5703125" style="477" customWidth="1"/>
    <col min="11023" max="11024" width="8.5703125" style="477" customWidth="1"/>
    <col min="11025" max="11266" width="10.28515625" style="477"/>
    <col min="11267" max="11267" width="4.140625" style="477" customWidth="1"/>
    <col min="11268" max="11268" width="5.28515625" style="477" customWidth="1"/>
    <col min="11269" max="11269" width="12" style="477" customWidth="1"/>
    <col min="11270" max="11270" width="20" style="477" customWidth="1"/>
    <col min="11271" max="11271" width="5" style="477" customWidth="1"/>
    <col min="11272" max="11272" width="9.5703125" style="477" customWidth="1"/>
    <col min="11273" max="11273" width="10.28515625" style="477" customWidth="1"/>
    <col min="11274" max="11275" width="6.7109375" style="477" customWidth="1"/>
    <col min="11276" max="11278" width="5.5703125" style="477" customWidth="1"/>
    <col min="11279" max="11280" width="8.5703125" style="477" customWidth="1"/>
    <col min="11281" max="11522" width="10.28515625" style="477"/>
    <col min="11523" max="11523" width="4.140625" style="477" customWidth="1"/>
    <col min="11524" max="11524" width="5.28515625" style="477" customWidth="1"/>
    <col min="11525" max="11525" width="12" style="477" customWidth="1"/>
    <col min="11526" max="11526" width="20" style="477" customWidth="1"/>
    <col min="11527" max="11527" width="5" style="477" customWidth="1"/>
    <col min="11528" max="11528" width="9.5703125" style="477" customWidth="1"/>
    <col min="11529" max="11529" width="10.28515625" style="477" customWidth="1"/>
    <col min="11530" max="11531" width="6.7109375" style="477" customWidth="1"/>
    <col min="11532" max="11534" width="5.5703125" style="477" customWidth="1"/>
    <col min="11535" max="11536" width="8.5703125" style="477" customWidth="1"/>
    <col min="11537" max="11778" width="10.28515625" style="477"/>
    <col min="11779" max="11779" width="4.140625" style="477" customWidth="1"/>
    <col min="11780" max="11780" width="5.28515625" style="477" customWidth="1"/>
    <col min="11781" max="11781" width="12" style="477" customWidth="1"/>
    <col min="11782" max="11782" width="20" style="477" customWidth="1"/>
    <col min="11783" max="11783" width="5" style="477" customWidth="1"/>
    <col min="11784" max="11784" width="9.5703125" style="477" customWidth="1"/>
    <col min="11785" max="11785" width="10.28515625" style="477" customWidth="1"/>
    <col min="11786" max="11787" width="6.7109375" style="477" customWidth="1"/>
    <col min="11788" max="11790" width="5.5703125" style="477" customWidth="1"/>
    <col min="11791" max="11792" width="8.5703125" style="477" customWidth="1"/>
    <col min="11793" max="12034" width="10.28515625" style="477"/>
    <col min="12035" max="12035" width="4.140625" style="477" customWidth="1"/>
    <col min="12036" max="12036" width="5.28515625" style="477" customWidth="1"/>
    <col min="12037" max="12037" width="12" style="477" customWidth="1"/>
    <col min="12038" max="12038" width="20" style="477" customWidth="1"/>
    <col min="12039" max="12039" width="5" style="477" customWidth="1"/>
    <col min="12040" max="12040" width="9.5703125" style="477" customWidth="1"/>
    <col min="12041" max="12041" width="10.28515625" style="477" customWidth="1"/>
    <col min="12042" max="12043" width="6.7109375" style="477" customWidth="1"/>
    <col min="12044" max="12046" width="5.5703125" style="477" customWidth="1"/>
    <col min="12047" max="12048" width="8.5703125" style="477" customWidth="1"/>
    <col min="12049" max="12290" width="10.28515625" style="477"/>
    <col min="12291" max="12291" width="4.140625" style="477" customWidth="1"/>
    <col min="12292" max="12292" width="5.28515625" style="477" customWidth="1"/>
    <col min="12293" max="12293" width="12" style="477" customWidth="1"/>
    <col min="12294" max="12294" width="20" style="477" customWidth="1"/>
    <col min="12295" max="12295" width="5" style="477" customWidth="1"/>
    <col min="12296" max="12296" width="9.5703125" style="477" customWidth="1"/>
    <col min="12297" max="12297" width="10.28515625" style="477" customWidth="1"/>
    <col min="12298" max="12299" width="6.7109375" style="477" customWidth="1"/>
    <col min="12300" max="12302" width="5.5703125" style="477" customWidth="1"/>
    <col min="12303" max="12304" width="8.5703125" style="477" customWidth="1"/>
    <col min="12305" max="12546" width="10.28515625" style="477"/>
    <col min="12547" max="12547" width="4.140625" style="477" customWidth="1"/>
    <col min="12548" max="12548" width="5.28515625" style="477" customWidth="1"/>
    <col min="12549" max="12549" width="12" style="477" customWidth="1"/>
    <col min="12550" max="12550" width="20" style="477" customWidth="1"/>
    <col min="12551" max="12551" width="5" style="477" customWidth="1"/>
    <col min="12552" max="12552" width="9.5703125" style="477" customWidth="1"/>
    <col min="12553" max="12553" width="10.28515625" style="477" customWidth="1"/>
    <col min="12554" max="12555" width="6.7109375" style="477" customWidth="1"/>
    <col min="12556" max="12558" width="5.5703125" style="477" customWidth="1"/>
    <col min="12559" max="12560" width="8.5703125" style="477" customWidth="1"/>
    <col min="12561" max="12802" width="10.28515625" style="477"/>
    <col min="12803" max="12803" width="4.140625" style="477" customWidth="1"/>
    <col min="12804" max="12804" width="5.28515625" style="477" customWidth="1"/>
    <col min="12805" max="12805" width="12" style="477" customWidth="1"/>
    <col min="12806" max="12806" width="20" style="477" customWidth="1"/>
    <col min="12807" max="12807" width="5" style="477" customWidth="1"/>
    <col min="12808" max="12808" width="9.5703125" style="477" customWidth="1"/>
    <col min="12809" max="12809" width="10.28515625" style="477" customWidth="1"/>
    <col min="12810" max="12811" width="6.7109375" style="477" customWidth="1"/>
    <col min="12812" max="12814" width="5.5703125" style="477" customWidth="1"/>
    <col min="12815" max="12816" width="8.5703125" style="477" customWidth="1"/>
    <col min="12817" max="13058" width="10.28515625" style="477"/>
    <col min="13059" max="13059" width="4.140625" style="477" customWidth="1"/>
    <col min="13060" max="13060" width="5.28515625" style="477" customWidth="1"/>
    <col min="13061" max="13061" width="12" style="477" customWidth="1"/>
    <col min="13062" max="13062" width="20" style="477" customWidth="1"/>
    <col min="13063" max="13063" width="5" style="477" customWidth="1"/>
    <col min="13064" max="13064" width="9.5703125" style="477" customWidth="1"/>
    <col min="13065" max="13065" width="10.28515625" style="477" customWidth="1"/>
    <col min="13066" max="13067" width="6.7109375" style="477" customWidth="1"/>
    <col min="13068" max="13070" width="5.5703125" style="477" customWidth="1"/>
    <col min="13071" max="13072" width="8.5703125" style="477" customWidth="1"/>
    <col min="13073" max="13314" width="10.28515625" style="477"/>
    <col min="13315" max="13315" width="4.140625" style="477" customWidth="1"/>
    <col min="13316" max="13316" width="5.28515625" style="477" customWidth="1"/>
    <col min="13317" max="13317" width="12" style="477" customWidth="1"/>
    <col min="13318" max="13318" width="20" style="477" customWidth="1"/>
    <col min="13319" max="13319" width="5" style="477" customWidth="1"/>
    <col min="13320" max="13320" width="9.5703125" style="477" customWidth="1"/>
    <col min="13321" max="13321" width="10.28515625" style="477" customWidth="1"/>
    <col min="13322" max="13323" width="6.7109375" style="477" customWidth="1"/>
    <col min="13324" max="13326" width="5.5703125" style="477" customWidth="1"/>
    <col min="13327" max="13328" width="8.5703125" style="477" customWidth="1"/>
    <col min="13329" max="13570" width="10.28515625" style="477"/>
    <col min="13571" max="13571" width="4.140625" style="477" customWidth="1"/>
    <col min="13572" max="13572" width="5.28515625" style="477" customWidth="1"/>
    <col min="13573" max="13573" width="12" style="477" customWidth="1"/>
    <col min="13574" max="13574" width="20" style="477" customWidth="1"/>
    <col min="13575" max="13575" width="5" style="477" customWidth="1"/>
    <col min="13576" max="13576" width="9.5703125" style="477" customWidth="1"/>
    <col min="13577" max="13577" width="10.28515625" style="477" customWidth="1"/>
    <col min="13578" max="13579" width="6.7109375" style="477" customWidth="1"/>
    <col min="13580" max="13582" width="5.5703125" style="477" customWidth="1"/>
    <col min="13583" max="13584" width="8.5703125" style="477" customWidth="1"/>
    <col min="13585" max="13826" width="10.28515625" style="477"/>
    <col min="13827" max="13827" width="4.140625" style="477" customWidth="1"/>
    <col min="13828" max="13828" width="5.28515625" style="477" customWidth="1"/>
    <col min="13829" max="13829" width="12" style="477" customWidth="1"/>
    <col min="13830" max="13830" width="20" style="477" customWidth="1"/>
    <col min="13831" max="13831" width="5" style="477" customWidth="1"/>
    <col min="13832" max="13832" width="9.5703125" style="477" customWidth="1"/>
    <col min="13833" max="13833" width="10.28515625" style="477" customWidth="1"/>
    <col min="13834" max="13835" width="6.7109375" style="477" customWidth="1"/>
    <col min="13836" max="13838" width="5.5703125" style="477" customWidth="1"/>
    <col min="13839" max="13840" width="8.5703125" style="477" customWidth="1"/>
    <col min="13841" max="14082" width="10.28515625" style="477"/>
    <col min="14083" max="14083" width="4.140625" style="477" customWidth="1"/>
    <col min="14084" max="14084" width="5.28515625" style="477" customWidth="1"/>
    <col min="14085" max="14085" width="12" style="477" customWidth="1"/>
    <col min="14086" max="14086" width="20" style="477" customWidth="1"/>
    <col min="14087" max="14087" width="5" style="477" customWidth="1"/>
    <col min="14088" max="14088" width="9.5703125" style="477" customWidth="1"/>
    <col min="14089" max="14089" width="10.28515625" style="477" customWidth="1"/>
    <col min="14090" max="14091" width="6.7109375" style="477" customWidth="1"/>
    <col min="14092" max="14094" width="5.5703125" style="477" customWidth="1"/>
    <col min="14095" max="14096" width="8.5703125" style="477" customWidth="1"/>
    <col min="14097" max="14338" width="10.28515625" style="477"/>
    <col min="14339" max="14339" width="4.140625" style="477" customWidth="1"/>
    <col min="14340" max="14340" width="5.28515625" style="477" customWidth="1"/>
    <col min="14341" max="14341" width="12" style="477" customWidth="1"/>
    <col min="14342" max="14342" width="20" style="477" customWidth="1"/>
    <col min="14343" max="14343" width="5" style="477" customWidth="1"/>
    <col min="14344" max="14344" width="9.5703125" style="477" customWidth="1"/>
    <col min="14345" max="14345" width="10.28515625" style="477" customWidth="1"/>
    <col min="14346" max="14347" width="6.7109375" style="477" customWidth="1"/>
    <col min="14348" max="14350" width="5.5703125" style="477" customWidth="1"/>
    <col min="14351" max="14352" width="8.5703125" style="477" customWidth="1"/>
    <col min="14353" max="14594" width="10.28515625" style="477"/>
    <col min="14595" max="14595" width="4.140625" style="477" customWidth="1"/>
    <col min="14596" max="14596" width="5.28515625" style="477" customWidth="1"/>
    <col min="14597" max="14597" width="12" style="477" customWidth="1"/>
    <col min="14598" max="14598" width="20" style="477" customWidth="1"/>
    <col min="14599" max="14599" width="5" style="477" customWidth="1"/>
    <col min="14600" max="14600" width="9.5703125" style="477" customWidth="1"/>
    <col min="14601" max="14601" width="10.28515625" style="477" customWidth="1"/>
    <col min="14602" max="14603" width="6.7109375" style="477" customWidth="1"/>
    <col min="14604" max="14606" width="5.5703125" style="477" customWidth="1"/>
    <col min="14607" max="14608" width="8.5703125" style="477" customWidth="1"/>
    <col min="14609" max="14850" width="10.28515625" style="477"/>
    <col min="14851" max="14851" width="4.140625" style="477" customWidth="1"/>
    <col min="14852" max="14852" width="5.28515625" style="477" customWidth="1"/>
    <col min="14853" max="14853" width="12" style="477" customWidth="1"/>
    <col min="14854" max="14854" width="20" style="477" customWidth="1"/>
    <col min="14855" max="14855" width="5" style="477" customWidth="1"/>
    <col min="14856" max="14856" width="9.5703125" style="477" customWidth="1"/>
    <col min="14857" max="14857" width="10.28515625" style="477" customWidth="1"/>
    <col min="14858" max="14859" width="6.7109375" style="477" customWidth="1"/>
    <col min="14860" max="14862" width="5.5703125" style="477" customWidth="1"/>
    <col min="14863" max="14864" width="8.5703125" style="477" customWidth="1"/>
    <col min="14865" max="15106" width="10.28515625" style="477"/>
    <col min="15107" max="15107" width="4.140625" style="477" customWidth="1"/>
    <col min="15108" max="15108" width="5.28515625" style="477" customWidth="1"/>
    <col min="15109" max="15109" width="12" style="477" customWidth="1"/>
    <col min="15110" max="15110" width="20" style="477" customWidth="1"/>
    <col min="15111" max="15111" width="5" style="477" customWidth="1"/>
    <col min="15112" max="15112" width="9.5703125" style="477" customWidth="1"/>
    <col min="15113" max="15113" width="10.28515625" style="477" customWidth="1"/>
    <col min="15114" max="15115" width="6.7109375" style="477" customWidth="1"/>
    <col min="15116" max="15118" width="5.5703125" style="477" customWidth="1"/>
    <col min="15119" max="15120" width="8.5703125" style="477" customWidth="1"/>
    <col min="15121" max="15362" width="10.28515625" style="477"/>
    <col min="15363" max="15363" width="4.140625" style="477" customWidth="1"/>
    <col min="15364" max="15364" width="5.28515625" style="477" customWidth="1"/>
    <col min="15365" max="15365" width="12" style="477" customWidth="1"/>
    <col min="15366" max="15366" width="20" style="477" customWidth="1"/>
    <col min="15367" max="15367" width="5" style="477" customWidth="1"/>
    <col min="15368" max="15368" width="9.5703125" style="477" customWidth="1"/>
    <col min="15369" max="15369" width="10.28515625" style="477" customWidth="1"/>
    <col min="15370" max="15371" width="6.7109375" style="477" customWidth="1"/>
    <col min="15372" max="15374" width="5.5703125" style="477" customWidth="1"/>
    <col min="15375" max="15376" width="8.5703125" style="477" customWidth="1"/>
    <col min="15377" max="15618" width="10.28515625" style="477"/>
    <col min="15619" max="15619" width="4.140625" style="477" customWidth="1"/>
    <col min="15620" max="15620" width="5.28515625" style="477" customWidth="1"/>
    <col min="15621" max="15621" width="12" style="477" customWidth="1"/>
    <col min="15622" max="15622" width="20" style="477" customWidth="1"/>
    <col min="15623" max="15623" width="5" style="477" customWidth="1"/>
    <col min="15624" max="15624" width="9.5703125" style="477" customWidth="1"/>
    <col min="15625" max="15625" width="10.28515625" style="477" customWidth="1"/>
    <col min="15626" max="15627" width="6.7109375" style="477" customWidth="1"/>
    <col min="15628" max="15630" width="5.5703125" style="477" customWidth="1"/>
    <col min="15631" max="15632" width="8.5703125" style="477" customWidth="1"/>
    <col min="15633" max="15874" width="10.28515625" style="477"/>
    <col min="15875" max="15875" width="4.140625" style="477" customWidth="1"/>
    <col min="15876" max="15876" width="5.28515625" style="477" customWidth="1"/>
    <col min="15877" max="15877" width="12" style="477" customWidth="1"/>
    <col min="15878" max="15878" width="20" style="477" customWidth="1"/>
    <col min="15879" max="15879" width="5" style="477" customWidth="1"/>
    <col min="15880" max="15880" width="9.5703125" style="477" customWidth="1"/>
    <col min="15881" max="15881" width="10.28515625" style="477" customWidth="1"/>
    <col min="15882" max="15883" width="6.7109375" style="477" customWidth="1"/>
    <col min="15884" max="15886" width="5.5703125" style="477" customWidth="1"/>
    <col min="15887" max="15888" width="8.5703125" style="477" customWidth="1"/>
    <col min="15889" max="16130" width="10.28515625" style="477"/>
    <col min="16131" max="16131" width="4.140625" style="477" customWidth="1"/>
    <col min="16132" max="16132" width="5.28515625" style="477" customWidth="1"/>
    <col min="16133" max="16133" width="12" style="477" customWidth="1"/>
    <col min="16134" max="16134" width="20" style="477" customWidth="1"/>
    <col min="16135" max="16135" width="5" style="477" customWidth="1"/>
    <col min="16136" max="16136" width="9.5703125" style="477" customWidth="1"/>
    <col min="16137" max="16137" width="10.28515625" style="477" customWidth="1"/>
    <col min="16138" max="16139" width="6.7109375" style="477" customWidth="1"/>
    <col min="16140" max="16142" width="5.5703125" style="477" customWidth="1"/>
    <col min="16143" max="16144" width="8.5703125" style="477" customWidth="1"/>
    <col min="16145" max="16384" width="10.28515625" style="477"/>
  </cols>
  <sheetData>
    <row r="1" spans="1:252" ht="12.75" customHeight="1" thickBot="1" x14ac:dyDescent="0.3">
      <c r="B1" s="477">
        <v>1</v>
      </c>
      <c r="C1" s="477">
        <v>2</v>
      </c>
      <c r="D1" s="477">
        <v>25</v>
      </c>
      <c r="E1" s="477">
        <v>9</v>
      </c>
      <c r="F1" s="477">
        <v>27</v>
      </c>
      <c r="G1" s="477">
        <v>22</v>
      </c>
    </row>
    <row r="2" spans="1:252" s="479" customFormat="1" ht="15" customHeight="1" x14ac:dyDescent="0.2">
      <c r="B2" s="675" t="s">
        <v>7871</v>
      </c>
      <c r="C2" s="675"/>
      <c r="D2" s="675"/>
      <c r="E2" s="675"/>
      <c r="F2" s="676" t="s">
        <v>7892</v>
      </c>
      <c r="G2" s="676"/>
      <c r="H2" s="676"/>
      <c r="I2" s="676"/>
      <c r="J2" s="676"/>
      <c r="K2" s="676"/>
      <c r="L2" s="676"/>
      <c r="M2" s="676"/>
      <c r="N2" s="676"/>
      <c r="O2" s="480" t="s">
        <v>7872</v>
      </c>
      <c r="P2" s="481">
        <v>1</v>
      </c>
      <c r="S2" s="663"/>
      <c r="V2" s="477"/>
      <c r="W2" s="477"/>
      <c r="X2" s="477"/>
      <c r="Y2" s="477"/>
      <c r="Z2" s="477"/>
      <c r="AA2" s="477"/>
      <c r="AB2" s="477"/>
      <c r="AC2" s="477"/>
      <c r="AD2" s="477"/>
      <c r="AE2" s="477"/>
      <c r="AF2" s="477"/>
      <c r="AG2" s="477"/>
      <c r="AH2" s="477"/>
      <c r="AI2" s="477"/>
      <c r="AJ2" s="477"/>
      <c r="AK2" s="477"/>
      <c r="AL2" s="477"/>
      <c r="AM2" s="477"/>
      <c r="AN2" s="477"/>
      <c r="AO2" s="477"/>
      <c r="AP2" s="477"/>
      <c r="AQ2" s="477"/>
      <c r="AR2" s="477"/>
      <c r="AS2" s="477"/>
      <c r="AT2" s="477"/>
      <c r="AU2" s="477"/>
      <c r="AV2" s="477"/>
      <c r="AW2" s="477"/>
      <c r="AX2" s="477"/>
      <c r="AY2" s="477"/>
      <c r="AZ2" s="477"/>
      <c r="BA2" s="477"/>
      <c r="BB2" s="477"/>
      <c r="BC2" s="477"/>
      <c r="BD2" s="477"/>
      <c r="BE2" s="477"/>
      <c r="BF2" s="477"/>
      <c r="BG2" s="477"/>
      <c r="BH2" s="477"/>
      <c r="BI2" s="477"/>
      <c r="BJ2" s="477"/>
      <c r="BK2" s="477"/>
      <c r="BL2" s="477"/>
      <c r="BM2" s="477"/>
      <c r="BN2" s="477"/>
      <c r="BO2" s="477"/>
      <c r="BP2" s="477"/>
      <c r="BQ2" s="477"/>
      <c r="BR2" s="477"/>
      <c r="BS2" s="477"/>
      <c r="BT2" s="477"/>
      <c r="BU2" s="477"/>
      <c r="BV2" s="477"/>
      <c r="BW2" s="477"/>
      <c r="BX2" s="477"/>
      <c r="BY2" s="477"/>
      <c r="BZ2" s="477"/>
      <c r="CA2" s="477"/>
      <c r="CB2" s="477"/>
      <c r="CC2" s="477"/>
      <c r="CD2" s="477"/>
      <c r="CE2" s="477"/>
      <c r="CF2" s="477"/>
      <c r="CG2" s="477"/>
      <c r="CH2" s="477"/>
      <c r="CI2" s="477"/>
      <c r="CJ2" s="477"/>
      <c r="CK2" s="477"/>
      <c r="CL2" s="477"/>
      <c r="CM2" s="477"/>
      <c r="CN2" s="477"/>
      <c r="CO2" s="477"/>
      <c r="CP2" s="477"/>
      <c r="CQ2" s="477"/>
      <c r="CR2" s="477"/>
      <c r="CS2" s="477"/>
      <c r="CT2" s="477"/>
      <c r="CU2" s="477"/>
      <c r="CV2" s="477"/>
      <c r="CW2" s="477"/>
      <c r="CX2" s="477"/>
      <c r="CY2" s="477"/>
      <c r="CZ2" s="477"/>
      <c r="DA2" s="477"/>
      <c r="DB2" s="477"/>
      <c r="DC2" s="477"/>
      <c r="DD2" s="477"/>
      <c r="DE2" s="477"/>
      <c r="DF2" s="477"/>
      <c r="DG2" s="477"/>
      <c r="DH2" s="477"/>
      <c r="DI2" s="477"/>
      <c r="DJ2" s="477"/>
      <c r="DK2" s="477"/>
      <c r="DL2" s="477"/>
      <c r="DM2" s="477"/>
      <c r="DN2" s="477"/>
      <c r="DO2" s="477"/>
      <c r="DP2" s="477"/>
      <c r="DQ2" s="477"/>
      <c r="DR2" s="477"/>
      <c r="DS2" s="477"/>
      <c r="DT2" s="477"/>
      <c r="DU2" s="477"/>
      <c r="DV2" s="477"/>
      <c r="DW2" s="477"/>
      <c r="DX2" s="477"/>
      <c r="DY2" s="477"/>
      <c r="DZ2" s="477"/>
      <c r="EA2" s="477"/>
      <c r="EB2" s="477"/>
      <c r="EC2" s="477"/>
      <c r="ED2" s="477"/>
      <c r="EE2" s="477"/>
      <c r="EF2" s="477"/>
      <c r="EG2" s="477"/>
      <c r="EH2" s="477"/>
      <c r="EI2" s="477"/>
      <c r="EJ2" s="477"/>
      <c r="EK2" s="477"/>
      <c r="EL2" s="477"/>
      <c r="EM2" s="477"/>
      <c r="EN2" s="477"/>
      <c r="EO2" s="477"/>
      <c r="EP2" s="477"/>
      <c r="EQ2" s="477"/>
      <c r="ER2" s="477"/>
      <c r="ES2" s="477"/>
      <c r="ET2" s="477"/>
      <c r="EU2" s="477"/>
      <c r="EV2" s="477"/>
      <c r="EW2" s="477"/>
      <c r="EX2" s="477"/>
      <c r="EY2" s="477"/>
      <c r="EZ2" s="477"/>
      <c r="FA2" s="477"/>
      <c r="FB2" s="477"/>
      <c r="FC2" s="477"/>
      <c r="FD2" s="477"/>
      <c r="FE2" s="477"/>
      <c r="FF2" s="477"/>
      <c r="FG2" s="477"/>
      <c r="FH2" s="477"/>
      <c r="FI2" s="477"/>
      <c r="FJ2" s="477"/>
      <c r="FK2" s="477"/>
      <c r="FL2" s="477"/>
      <c r="FM2" s="477"/>
      <c r="FN2" s="477"/>
      <c r="FO2" s="477"/>
      <c r="FP2" s="477"/>
      <c r="FQ2" s="477"/>
      <c r="FR2" s="477"/>
      <c r="FS2" s="477"/>
      <c r="FT2" s="477"/>
      <c r="FU2" s="477"/>
      <c r="FV2" s="477"/>
      <c r="FW2" s="477"/>
      <c r="FX2" s="477"/>
      <c r="FY2" s="477"/>
      <c r="FZ2" s="477"/>
      <c r="GA2" s="477"/>
      <c r="GB2" s="477"/>
      <c r="GC2" s="477"/>
      <c r="GD2" s="477"/>
      <c r="GE2" s="477"/>
      <c r="GF2" s="477"/>
      <c r="GG2" s="477"/>
      <c r="GH2" s="477"/>
      <c r="GI2" s="477"/>
      <c r="GJ2" s="477"/>
      <c r="GK2" s="477"/>
      <c r="GL2" s="477"/>
      <c r="GM2" s="477"/>
      <c r="GN2" s="477"/>
      <c r="GO2" s="477"/>
      <c r="GP2" s="477"/>
      <c r="GQ2" s="477"/>
      <c r="GR2" s="477"/>
      <c r="GS2" s="477"/>
      <c r="GT2" s="477"/>
      <c r="GU2" s="477"/>
      <c r="GV2" s="477"/>
      <c r="GW2" s="477"/>
      <c r="GX2" s="477"/>
      <c r="GY2" s="477"/>
      <c r="GZ2" s="477"/>
      <c r="HA2" s="477"/>
      <c r="HB2" s="477"/>
      <c r="HC2" s="477"/>
      <c r="HD2" s="477"/>
      <c r="HE2" s="477"/>
      <c r="HF2" s="477"/>
      <c r="HG2" s="477"/>
      <c r="HH2" s="477"/>
      <c r="HI2" s="477"/>
      <c r="HJ2" s="477"/>
      <c r="HK2" s="477"/>
      <c r="HL2" s="477"/>
      <c r="HM2" s="477"/>
      <c r="HN2" s="477"/>
      <c r="HO2" s="477"/>
      <c r="HP2" s="477"/>
      <c r="HQ2" s="477"/>
      <c r="HR2" s="477"/>
      <c r="HS2" s="477"/>
      <c r="HT2" s="477"/>
      <c r="HU2" s="477"/>
      <c r="HV2" s="477"/>
      <c r="HW2" s="477"/>
      <c r="HX2" s="477"/>
      <c r="HY2" s="477"/>
      <c r="HZ2" s="477"/>
      <c r="IA2" s="477"/>
      <c r="IB2" s="477"/>
      <c r="IC2" s="477"/>
      <c r="ID2" s="477"/>
      <c r="IE2" s="477"/>
      <c r="IF2" s="477"/>
      <c r="IG2" s="477"/>
      <c r="IH2" s="477"/>
      <c r="II2" s="477"/>
      <c r="IJ2" s="477"/>
      <c r="IK2" s="477"/>
      <c r="IL2" s="477"/>
      <c r="IM2" s="477"/>
      <c r="IN2" s="477"/>
      <c r="IO2" s="477"/>
      <c r="IP2" s="477"/>
      <c r="IQ2" s="477"/>
      <c r="IR2" s="477"/>
    </row>
    <row r="3" spans="1:252" s="479" customFormat="1" ht="15" customHeight="1" x14ac:dyDescent="0.2">
      <c r="B3" s="675" t="s">
        <v>7873</v>
      </c>
      <c r="C3" s="675"/>
      <c r="D3" s="675"/>
      <c r="E3" s="675"/>
      <c r="F3" s="676" t="str">
        <f>IF(P11="DC","HỆ ĐẠI HỌC CHÍNH QUY",IF(P11="CC","HỆ CAO ĐẲNG CHÍNH QUY",IF(P11="DL","HỆ ĐẠI HỌC LIÊN THÔNG","???")))</f>
        <v>HỆ ĐẠI HỌC CHÍNH QUY</v>
      </c>
      <c r="G3" s="676"/>
      <c r="H3" s="676"/>
      <c r="I3" s="676"/>
      <c r="J3" s="676"/>
      <c r="K3" s="676"/>
      <c r="L3" s="676"/>
      <c r="M3" s="676"/>
      <c r="N3" s="676"/>
      <c r="O3" s="480" t="s">
        <v>2211</v>
      </c>
      <c r="P3" s="477" t="str">
        <f>VLOOKUP(P2,'LICH THI'!$D:$Z,3,0)&amp;"-"&amp;VLOOKUP(P2,'LICH THI'!$D:$Z,2,0)</f>
        <v>DC1CB32-DC</v>
      </c>
      <c r="S3" s="664"/>
      <c r="T3" s="477"/>
      <c r="U3" s="477"/>
      <c r="V3" s="477"/>
      <c r="W3" s="477"/>
      <c r="X3" s="477"/>
      <c r="Y3" s="477"/>
      <c r="Z3" s="477"/>
      <c r="AA3" s="477"/>
      <c r="AB3" s="477"/>
      <c r="AC3" s="477"/>
      <c r="AD3" s="477"/>
      <c r="AE3" s="477"/>
      <c r="AF3" s="477"/>
      <c r="AG3" s="477"/>
      <c r="AH3" s="477"/>
      <c r="AI3" s="477"/>
      <c r="AJ3" s="477"/>
      <c r="AK3" s="477"/>
      <c r="AL3" s="477"/>
      <c r="AM3" s="477"/>
      <c r="AN3" s="477"/>
      <c r="AO3" s="477"/>
      <c r="AP3" s="477"/>
      <c r="AQ3" s="477"/>
      <c r="AR3" s="477"/>
      <c r="AS3" s="477"/>
      <c r="AT3" s="477"/>
      <c r="AU3" s="477"/>
      <c r="AV3" s="477"/>
      <c r="AW3" s="477"/>
      <c r="AX3" s="477"/>
      <c r="AY3" s="477"/>
      <c r="AZ3" s="477"/>
      <c r="BA3" s="477"/>
      <c r="BB3" s="477"/>
      <c r="BC3" s="477"/>
      <c r="BD3" s="477"/>
      <c r="BE3" s="477"/>
      <c r="BF3" s="477"/>
      <c r="BG3" s="477"/>
      <c r="BH3" s="477"/>
      <c r="BI3" s="477"/>
      <c r="BJ3" s="477"/>
      <c r="BK3" s="477"/>
      <c r="BL3" s="477"/>
      <c r="BM3" s="477"/>
      <c r="BN3" s="477"/>
      <c r="BO3" s="477"/>
      <c r="BP3" s="477"/>
      <c r="BQ3" s="477"/>
      <c r="BR3" s="477"/>
      <c r="BS3" s="477"/>
      <c r="BT3" s="477"/>
      <c r="BU3" s="477"/>
      <c r="BV3" s="477"/>
      <c r="BW3" s="477"/>
      <c r="BX3" s="477"/>
      <c r="BY3" s="477"/>
      <c r="BZ3" s="477"/>
      <c r="CA3" s="477"/>
      <c r="CB3" s="477"/>
      <c r="CC3" s="477"/>
      <c r="CD3" s="477"/>
      <c r="CE3" s="477"/>
      <c r="CF3" s="477"/>
      <c r="CG3" s="477"/>
      <c r="CH3" s="477"/>
      <c r="CI3" s="477"/>
      <c r="CJ3" s="477"/>
      <c r="CK3" s="477"/>
      <c r="CL3" s="477"/>
      <c r="CM3" s="477"/>
      <c r="CN3" s="477"/>
      <c r="CO3" s="477"/>
      <c r="CP3" s="477"/>
      <c r="CQ3" s="477"/>
      <c r="CR3" s="477"/>
      <c r="CS3" s="477"/>
      <c r="CT3" s="477"/>
      <c r="CU3" s="477"/>
      <c r="CV3" s="477"/>
      <c r="CW3" s="477"/>
      <c r="CX3" s="477"/>
      <c r="CY3" s="477"/>
      <c r="CZ3" s="477"/>
      <c r="DA3" s="477"/>
      <c r="DB3" s="477"/>
      <c r="DC3" s="477"/>
      <c r="DD3" s="477"/>
      <c r="DE3" s="477"/>
      <c r="DF3" s="477"/>
      <c r="DG3" s="477"/>
      <c r="DH3" s="477"/>
      <c r="DI3" s="477"/>
      <c r="DJ3" s="477"/>
      <c r="DK3" s="477"/>
      <c r="DL3" s="477"/>
      <c r="DM3" s="477"/>
      <c r="DN3" s="477"/>
      <c r="DO3" s="477"/>
      <c r="DP3" s="477"/>
      <c r="DQ3" s="477"/>
      <c r="DR3" s="477"/>
      <c r="DS3" s="477"/>
      <c r="DT3" s="477"/>
      <c r="DU3" s="477"/>
      <c r="DV3" s="477"/>
      <c r="DW3" s="477"/>
      <c r="DX3" s="477"/>
      <c r="DY3" s="477"/>
      <c r="DZ3" s="477"/>
      <c r="EA3" s="477"/>
      <c r="EB3" s="477"/>
      <c r="EC3" s="477"/>
      <c r="ED3" s="477"/>
      <c r="EE3" s="477"/>
      <c r="EF3" s="477"/>
      <c r="EG3" s="477"/>
      <c r="EH3" s="477"/>
      <c r="EI3" s="477"/>
      <c r="EJ3" s="477"/>
      <c r="EK3" s="477"/>
      <c r="EL3" s="477"/>
      <c r="EM3" s="477"/>
      <c r="EN3" s="477"/>
      <c r="EO3" s="477"/>
      <c r="EP3" s="477"/>
      <c r="EQ3" s="477"/>
      <c r="ER3" s="477"/>
      <c r="ES3" s="477"/>
      <c r="ET3" s="477"/>
      <c r="EU3" s="477"/>
      <c r="EV3" s="477"/>
      <c r="EW3" s="477"/>
      <c r="EX3" s="477"/>
      <c r="EY3" s="477"/>
      <c r="EZ3" s="477"/>
      <c r="FA3" s="477"/>
      <c r="FB3" s="477"/>
      <c r="FC3" s="477"/>
      <c r="FD3" s="477"/>
      <c r="FE3" s="477"/>
      <c r="FF3" s="477"/>
      <c r="FG3" s="477"/>
      <c r="FH3" s="477"/>
      <c r="FI3" s="477"/>
      <c r="FJ3" s="477"/>
      <c r="FK3" s="477"/>
      <c r="FL3" s="477"/>
      <c r="FM3" s="477"/>
      <c r="FN3" s="477"/>
      <c r="FO3" s="477"/>
      <c r="FP3" s="477"/>
      <c r="FQ3" s="477"/>
      <c r="FR3" s="477"/>
      <c r="FS3" s="477"/>
      <c r="FT3" s="477"/>
      <c r="FU3" s="477"/>
      <c r="FV3" s="477"/>
      <c r="FW3" s="477"/>
      <c r="FX3" s="477"/>
      <c r="FY3" s="477"/>
      <c r="FZ3" s="477"/>
      <c r="GA3" s="477"/>
      <c r="GB3" s="477"/>
      <c r="GC3" s="477"/>
      <c r="GD3" s="477"/>
      <c r="GE3" s="477"/>
      <c r="GF3" s="477"/>
      <c r="GG3" s="477"/>
      <c r="GH3" s="477"/>
      <c r="GI3" s="477"/>
      <c r="GJ3" s="477"/>
      <c r="GK3" s="477"/>
      <c r="GL3" s="477"/>
      <c r="GM3" s="477"/>
      <c r="GN3" s="477"/>
      <c r="GO3" s="477"/>
      <c r="GP3" s="477"/>
      <c r="GQ3" s="477"/>
      <c r="GR3" s="477"/>
      <c r="GS3" s="477"/>
      <c r="GT3" s="477"/>
      <c r="GU3" s="477"/>
      <c r="GV3" s="477"/>
      <c r="GW3" s="477"/>
      <c r="GX3" s="477"/>
      <c r="GY3" s="477"/>
      <c r="GZ3" s="477"/>
      <c r="HA3" s="477"/>
      <c r="HB3" s="477"/>
      <c r="HC3" s="477"/>
      <c r="HD3" s="477"/>
      <c r="HE3" s="477"/>
      <c r="HF3" s="477"/>
      <c r="HG3" s="477"/>
      <c r="HH3" s="477"/>
      <c r="HI3" s="477"/>
      <c r="HJ3" s="477"/>
      <c r="HK3" s="477"/>
      <c r="HL3" s="477"/>
      <c r="HM3" s="477"/>
      <c r="HN3" s="477"/>
      <c r="HO3" s="477"/>
      <c r="HP3" s="477"/>
      <c r="HQ3" s="477"/>
      <c r="HR3" s="477"/>
      <c r="HS3" s="477"/>
      <c r="HT3" s="477"/>
      <c r="HU3" s="477"/>
      <c r="HV3" s="477"/>
      <c r="HW3" s="477"/>
      <c r="HX3" s="477"/>
      <c r="HY3" s="477"/>
      <c r="HZ3" s="477"/>
      <c r="IA3" s="477"/>
      <c r="IB3" s="477"/>
      <c r="IC3" s="477"/>
      <c r="ID3" s="477"/>
      <c r="IE3" s="477"/>
      <c r="IF3" s="477"/>
      <c r="IG3" s="477"/>
      <c r="IH3" s="477"/>
      <c r="II3" s="477"/>
      <c r="IJ3" s="477"/>
      <c r="IK3" s="477"/>
      <c r="IL3" s="477"/>
      <c r="IM3" s="477"/>
      <c r="IN3" s="477"/>
      <c r="IO3" s="477"/>
      <c r="IP3" s="477"/>
      <c r="IQ3" s="477"/>
      <c r="IR3" s="477"/>
    </row>
    <row r="4" spans="1:252" s="479" customFormat="1" ht="8.25" customHeight="1" x14ac:dyDescent="0.2">
      <c r="B4" s="480"/>
      <c r="C4" s="480"/>
      <c r="D4" s="480"/>
      <c r="E4" s="480"/>
      <c r="F4" s="480"/>
      <c r="G4" s="480"/>
      <c r="H4" s="480"/>
      <c r="I4" s="480"/>
      <c r="J4" s="480"/>
      <c r="K4" s="480"/>
      <c r="L4" s="480"/>
      <c r="M4" s="480"/>
      <c r="N4" s="480"/>
      <c r="O4" s="480"/>
      <c r="P4" s="477"/>
      <c r="Q4" s="477"/>
      <c r="R4" s="477"/>
      <c r="S4" s="664"/>
      <c r="T4" s="477"/>
      <c r="U4" s="477"/>
      <c r="V4" s="477"/>
      <c r="W4" s="477"/>
      <c r="X4" s="477"/>
      <c r="Y4" s="477"/>
      <c r="Z4" s="477"/>
      <c r="AA4" s="477"/>
      <c r="AB4" s="477"/>
      <c r="AC4" s="477"/>
      <c r="AD4" s="477"/>
      <c r="AE4" s="477"/>
      <c r="AF4" s="477"/>
      <c r="AG4" s="477"/>
      <c r="AH4" s="477"/>
      <c r="AI4" s="477"/>
      <c r="AJ4" s="477"/>
      <c r="AK4" s="477"/>
      <c r="AL4" s="477"/>
      <c r="AM4" s="477"/>
      <c r="AN4" s="477"/>
      <c r="AO4" s="477"/>
      <c r="AP4" s="477"/>
      <c r="AQ4" s="477"/>
      <c r="AR4" s="477"/>
      <c r="AS4" s="477"/>
      <c r="AT4" s="477"/>
      <c r="AU4" s="477"/>
      <c r="AV4" s="477"/>
      <c r="AW4" s="477"/>
      <c r="AX4" s="477"/>
      <c r="AY4" s="477"/>
      <c r="AZ4" s="477"/>
      <c r="BA4" s="477"/>
      <c r="BB4" s="477"/>
      <c r="BC4" s="477"/>
      <c r="BD4" s="477"/>
      <c r="BE4" s="477"/>
      <c r="BF4" s="477"/>
      <c r="BG4" s="477"/>
      <c r="BH4" s="477"/>
      <c r="BI4" s="477"/>
      <c r="BJ4" s="477"/>
      <c r="BK4" s="477"/>
      <c r="BL4" s="477"/>
      <c r="BM4" s="477"/>
      <c r="BN4" s="477"/>
      <c r="BO4" s="477"/>
      <c r="BP4" s="477"/>
      <c r="BQ4" s="477"/>
      <c r="BR4" s="477"/>
      <c r="BS4" s="477"/>
      <c r="BT4" s="477"/>
      <c r="BU4" s="477"/>
      <c r="BV4" s="477"/>
      <c r="BW4" s="477"/>
      <c r="BX4" s="477"/>
      <c r="BY4" s="477"/>
      <c r="BZ4" s="477"/>
      <c r="CA4" s="477"/>
      <c r="CB4" s="477"/>
      <c r="CC4" s="477"/>
      <c r="CD4" s="477"/>
      <c r="CE4" s="477"/>
      <c r="CF4" s="477"/>
      <c r="CG4" s="477"/>
      <c r="CH4" s="477"/>
      <c r="CI4" s="477"/>
      <c r="CJ4" s="477"/>
      <c r="CK4" s="477"/>
      <c r="CL4" s="477"/>
      <c r="CM4" s="477"/>
      <c r="CN4" s="477"/>
      <c r="CO4" s="477"/>
      <c r="CP4" s="477"/>
      <c r="CQ4" s="477"/>
      <c r="CR4" s="477"/>
      <c r="CS4" s="477"/>
      <c r="CT4" s="477"/>
      <c r="CU4" s="477"/>
      <c r="CV4" s="477"/>
      <c r="CW4" s="477"/>
      <c r="CX4" s="477"/>
      <c r="CY4" s="477"/>
      <c r="CZ4" s="477"/>
      <c r="DA4" s="477"/>
      <c r="DB4" s="477"/>
      <c r="DC4" s="477"/>
      <c r="DD4" s="477"/>
      <c r="DE4" s="477"/>
      <c r="DF4" s="477"/>
      <c r="DG4" s="477"/>
      <c r="DH4" s="477"/>
      <c r="DI4" s="477"/>
      <c r="DJ4" s="477"/>
      <c r="DK4" s="477"/>
      <c r="DL4" s="477"/>
      <c r="DM4" s="477"/>
      <c r="DN4" s="477"/>
      <c r="DO4" s="477"/>
      <c r="DP4" s="477"/>
      <c r="DQ4" s="477"/>
      <c r="DR4" s="477"/>
      <c r="DS4" s="477"/>
      <c r="DT4" s="477"/>
      <c r="DU4" s="477"/>
      <c r="DV4" s="477"/>
      <c r="DW4" s="477"/>
      <c r="DX4" s="477"/>
      <c r="DY4" s="477"/>
      <c r="DZ4" s="477"/>
      <c r="EA4" s="477"/>
      <c r="EB4" s="477"/>
      <c r="EC4" s="477"/>
      <c r="ED4" s="477"/>
      <c r="EE4" s="477"/>
      <c r="EF4" s="477"/>
      <c r="EG4" s="477"/>
      <c r="EH4" s="477"/>
      <c r="EI4" s="477"/>
      <c r="EJ4" s="477"/>
      <c r="EK4" s="477"/>
      <c r="EL4" s="477"/>
      <c r="EM4" s="477"/>
      <c r="EN4" s="477"/>
      <c r="EO4" s="477"/>
      <c r="EP4" s="477"/>
      <c r="EQ4" s="477"/>
      <c r="ER4" s="477"/>
      <c r="ES4" s="477"/>
      <c r="ET4" s="477"/>
      <c r="EU4" s="477"/>
      <c r="EV4" s="477"/>
      <c r="EW4" s="477"/>
      <c r="EX4" s="477"/>
      <c r="EY4" s="477"/>
      <c r="EZ4" s="477"/>
      <c r="FA4" s="477"/>
      <c r="FB4" s="477"/>
      <c r="FC4" s="477"/>
      <c r="FD4" s="477"/>
      <c r="FE4" s="477"/>
      <c r="FF4" s="477"/>
      <c r="FG4" s="477"/>
      <c r="FH4" s="477"/>
      <c r="FI4" s="477"/>
      <c r="FJ4" s="477"/>
      <c r="FK4" s="477"/>
      <c r="FL4" s="477"/>
      <c r="FM4" s="477"/>
      <c r="FN4" s="477"/>
      <c r="FO4" s="477"/>
      <c r="FP4" s="477"/>
      <c r="FQ4" s="477"/>
      <c r="FR4" s="477"/>
      <c r="FS4" s="477"/>
      <c r="FT4" s="477"/>
      <c r="FU4" s="477"/>
      <c r="FV4" s="477"/>
      <c r="FW4" s="477"/>
      <c r="FX4" s="477"/>
      <c r="FY4" s="477"/>
      <c r="FZ4" s="477"/>
      <c r="GA4" s="477"/>
      <c r="GB4" s="477"/>
      <c r="GC4" s="477"/>
      <c r="GD4" s="477"/>
      <c r="GE4" s="477"/>
      <c r="GF4" s="477"/>
      <c r="GG4" s="477"/>
      <c r="GH4" s="477"/>
      <c r="GI4" s="477"/>
      <c r="GJ4" s="477"/>
      <c r="GK4" s="477"/>
      <c r="GL4" s="477"/>
      <c r="GM4" s="477"/>
      <c r="GN4" s="477"/>
      <c r="GO4" s="477"/>
      <c r="GP4" s="477"/>
      <c r="GQ4" s="477"/>
      <c r="GR4" s="477"/>
      <c r="GS4" s="477"/>
      <c r="GT4" s="477"/>
      <c r="GU4" s="477"/>
      <c r="GV4" s="477"/>
      <c r="GW4" s="477"/>
      <c r="GX4" s="477"/>
      <c r="GY4" s="477"/>
      <c r="GZ4" s="477"/>
      <c r="HA4" s="477"/>
      <c r="HB4" s="477"/>
      <c r="HC4" s="477"/>
      <c r="HD4" s="477"/>
      <c r="HE4" s="477"/>
      <c r="HF4" s="477"/>
      <c r="HG4" s="477"/>
      <c r="HH4" s="477"/>
      <c r="HI4" s="477"/>
      <c r="HJ4" s="477"/>
      <c r="HK4" s="477"/>
      <c r="HL4" s="477"/>
      <c r="HM4" s="477"/>
      <c r="HN4" s="477"/>
      <c r="HO4" s="477"/>
      <c r="HP4" s="477"/>
      <c r="HQ4" s="477"/>
      <c r="HR4" s="477"/>
      <c r="HS4" s="477"/>
      <c r="HT4" s="477"/>
      <c r="HU4" s="477"/>
      <c r="HV4" s="477"/>
      <c r="HW4" s="477"/>
      <c r="HX4" s="477"/>
      <c r="HY4" s="477"/>
      <c r="HZ4" s="477"/>
      <c r="IA4" s="477"/>
      <c r="IB4" s="477"/>
      <c r="IC4" s="477"/>
      <c r="ID4" s="477"/>
      <c r="IE4" s="477"/>
      <c r="IF4" s="477"/>
      <c r="IG4" s="477"/>
      <c r="IH4" s="477"/>
      <c r="II4" s="477"/>
      <c r="IJ4" s="477"/>
      <c r="IK4" s="477"/>
      <c r="IL4" s="477"/>
      <c r="IM4" s="477"/>
      <c r="IN4" s="477"/>
      <c r="IO4" s="477"/>
      <c r="IP4" s="477"/>
      <c r="IQ4" s="477"/>
      <c r="IR4" s="477"/>
    </row>
    <row r="5" spans="1:252" s="479" customFormat="1" x14ac:dyDescent="0.2">
      <c r="B5" s="482" t="str">
        <f>"  PHÒNG THI SỐ: "&amp;P5</f>
        <v xml:space="preserve">  PHÒNG THI SỐ: 1</v>
      </c>
      <c r="E5" s="480" t="str">
        <f>"Môn thi: "&amp;VLOOKUP(P2,'LICH THI'!$D:$Z,4,0)&amp;" ("&amp;VLOOKUP(P2,'LICH THI'!$D:$Z,3,0)&amp;")"</f>
        <v>Môn thi: Tiếng Anh 2 (DC1CB32)</v>
      </c>
      <c r="G5" s="483"/>
      <c r="H5" s="480"/>
      <c r="J5" s="477"/>
      <c r="M5" s="477" t="str">
        <f>"Hình thức thi: "&amp;VLOOKUP(P2,'LICH THI'!$D:$Z,6,0)</f>
        <v>Hình thức thi: Viết</v>
      </c>
      <c r="N5" s="477"/>
      <c r="O5" s="477" t="s">
        <v>7874</v>
      </c>
      <c r="P5" s="477">
        <v>1</v>
      </c>
      <c r="Q5" s="479" t="str">
        <f>"/ "&amp;VLOOKUP($P$3,'LICH THI'!$C:$Z,14,0)</f>
        <v>/ 4</v>
      </c>
      <c r="R5" s="477"/>
      <c r="S5" s="664"/>
      <c r="T5" s="477"/>
      <c r="U5" s="477"/>
      <c r="V5" s="477"/>
      <c r="W5" s="477"/>
      <c r="X5" s="477"/>
      <c r="Y5" s="477"/>
      <c r="Z5" s="477"/>
      <c r="AA5" s="477"/>
      <c r="AB5" s="477"/>
      <c r="AC5" s="477"/>
      <c r="AD5" s="477"/>
      <c r="AE5" s="477"/>
      <c r="AF5" s="477"/>
      <c r="AG5" s="477"/>
      <c r="AH5" s="477"/>
      <c r="AI5" s="477"/>
      <c r="AJ5" s="477"/>
      <c r="AK5" s="477"/>
      <c r="AL5" s="477"/>
      <c r="AM5" s="477"/>
      <c r="AN5" s="477"/>
      <c r="AO5" s="477"/>
      <c r="AP5" s="477"/>
      <c r="AQ5" s="477"/>
      <c r="AR5" s="477"/>
      <c r="AS5" s="477"/>
      <c r="AT5" s="477"/>
      <c r="AU5" s="477"/>
      <c r="AV5" s="477"/>
      <c r="AW5" s="477"/>
      <c r="AX5" s="477"/>
      <c r="AY5" s="477"/>
      <c r="AZ5" s="477"/>
      <c r="BA5" s="477"/>
      <c r="BB5" s="477"/>
      <c r="BC5" s="477"/>
      <c r="BD5" s="477"/>
      <c r="BE5" s="477"/>
      <c r="BF5" s="477"/>
      <c r="BG5" s="477"/>
      <c r="BH5" s="477"/>
      <c r="BI5" s="477"/>
      <c r="BJ5" s="477"/>
      <c r="BK5" s="477"/>
      <c r="BL5" s="477"/>
      <c r="BM5" s="477"/>
      <c r="BN5" s="477"/>
      <c r="BO5" s="477"/>
      <c r="BP5" s="477"/>
      <c r="BQ5" s="477"/>
      <c r="BR5" s="477"/>
      <c r="BS5" s="477"/>
      <c r="BT5" s="477"/>
      <c r="BU5" s="477"/>
      <c r="BV5" s="477"/>
      <c r="BW5" s="477"/>
      <c r="BX5" s="477"/>
      <c r="BY5" s="477"/>
      <c r="BZ5" s="477"/>
      <c r="CA5" s="477"/>
      <c r="CB5" s="477"/>
      <c r="CC5" s="477"/>
      <c r="CD5" s="477"/>
      <c r="CE5" s="477"/>
      <c r="CF5" s="477"/>
      <c r="CG5" s="477"/>
      <c r="CH5" s="477"/>
      <c r="CI5" s="477"/>
      <c r="CJ5" s="477"/>
      <c r="CK5" s="477"/>
      <c r="CL5" s="477"/>
      <c r="CM5" s="477"/>
      <c r="CN5" s="477"/>
      <c r="CO5" s="477"/>
      <c r="CP5" s="477"/>
      <c r="CQ5" s="477"/>
      <c r="CR5" s="477"/>
      <c r="CS5" s="477"/>
      <c r="CT5" s="477"/>
      <c r="CU5" s="477"/>
      <c r="CV5" s="477"/>
      <c r="CW5" s="477"/>
      <c r="CX5" s="477"/>
      <c r="CY5" s="477"/>
      <c r="CZ5" s="477"/>
      <c r="DA5" s="477"/>
      <c r="DB5" s="477"/>
      <c r="DC5" s="477"/>
      <c r="DD5" s="477"/>
      <c r="DE5" s="477"/>
      <c r="DF5" s="477"/>
      <c r="DG5" s="477"/>
      <c r="DH5" s="477"/>
      <c r="DI5" s="477"/>
      <c r="DJ5" s="477"/>
      <c r="DK5" s="477"/>
      <c r="DL5" s="477"/>
      <c r="DM5" s="477"/>
      <c r="DN5" s="477"/>
      <c r="DO5" s="477"/>
      <c r="DP5" s="477"/>
      <c r="DQ5" s="477"/>
      <c r="DR5" s="477"/>
      <c r="DS5" s="477"/>
      <c r="DT5" s="477"/>
      <c r="DU5" s="477"/>
      <c r="DV5" s="477"/>
      <c r="DW5" s="477"/>
      <c r="DX5" s="477"/>
      <c r="DY5" s="477"/>
      <c r="DZ5" s="477"/>
      <c r="EA5" s="477"/>
      <c r="EB5" s="477"/>
      <c r="EC5" s="477"/>
      <c r="ED5" s="477"/>
      <c r="EE5" s="477"/>
      <c r="EF5" s="477"/>
      <c r="EG5" s="477"/>
      <c r="EH5" s="477"/>
      <c r="EI5" s="477"/>
      <c r="EJ5" s="477"/>
      <c r="EK5" s="477"/>
      <c r="EL5" s="477"/>
      <c r="EM5" s="477"/>
      <c r="EN5" s="477"/>
      <c r="EO5" s="477"/>
      <c r="EP5" s="477"/>
      <c r="EQ5" s="477"/>
      <c r="ER5" s="477"/>
      <c r="ES5" s="477"/>
      <c r="ET5" s="477"/>
      <c r="EU5" s="477"/>
      <c r="EV5" s="477"/>
      <c r="EW5" s="477"/>
      <c r="EX5" s="477"/>
      <c r="EY5" s="477"/>
      <c r="EZ5" s="477"/>
      <c r="FA5" s="477"/>
      <c r="FB5" s="477"/>
      <c r="FC5" s="477"/>
      <c r="FD5" s="477"/>
      <c r="FE5" s="477"/>
      <c r="FF5" s="477"/>
      <c r="FG5" s="477"/>
      <c r="FH5" s="477"/>
      <c r="FI5" s="477"/>
      <c r="FJ5" s="477"/>
      <c r="FK5" s="477"/>
      <c r="FL5" s="477"/>
      <c r="FM5" s="477"/>
      <c r="FN5" s="477"/>
      <c r="FO5" s="477"/>
      <c r="FP5" s="477"/>
      <c r="FQ5" s="477"/>
      <c r="FR5" s="477"/>
      <c r="FS5" s="477"/>
      <c r="FT5" s="477"/>
      <c r="FU5" s="477"/>
      <c r="FV5" s="477"/>
      <c r="FW5" s="477"/>
      <c r="FX5" s="477"/>
      <c r="FY5" s="477"/>
      <c r="FZ5" s="477"/>
      <c r="GA5" s="477"/>
      <c r="GB5" s="477"/>
      <c r="GC5" s="477"/>
      <c r="GD5" s="477"/>
      <c r="GE5" s="477"/>
      <c r="GF5" s="477"/>
      <c r="GG5" s="477"/>
      <c r="GH5" s="477"/>
      <c r="GI5" s="477"/>
      <c r="GJ5" s="477"/>
      <c r="GK5" s="477"/>
      <c r="GL5" s="477"/>
      <c r="GM5" s="477"/>
      <c r="GN5" s="477"/>
      <c r="GO5" s="477"/>
      <c r="GP5" s="477"/>
      <c r="GQ5" s="477"/>
      <c r="GR5" s="477"/>
      <c r="GS5" s="477"/>
      <c r="GT5" s="477"/>
      <c r="GU5" s="477"/>
      <c r="GV5" s="477"/>
      <c r="GW5" s="477"/>
      <c r="GX5" s="477"/>
      <c r="GY5" s="477"/>
      <c r="GZ5" s="477"/>
      <c r="HA5" s="477"/>
      <c r="HB5" s="477"/>
      <c r="HC5" s="477"/>
      <c r="HD5" s="477"/>
      <c r="HE5" s="477"/>
      <c r="HF5" s="477"/>
      <c r="HG5" s="477"/>
      <c r="HH5" s="477"/>
      <c r="HI5" s="477"/>
      <c r="HJ5" s="477"/>
      <c r="HK5" s="477"/>
      <c r="HL5" s="477"/>
      <c r="HM5" s="477"/>
      <c r="HN5" s="477"/>
      <c r="HO5" s="477"/>
      <c r="HP5" s="477"/>
      <c r="HQ5" s="477"/>
      <c r="HR5" s="477"/>
      <c r="HS5" s="477"/>
      <c r="HT5" s="477"/>
      <c r="HU5" s="477"/>
      <c r="HV5" s="477"/>
      <c r="HW5" s="477"/>
      <c r="HX5" s="477"/>
      <c r="HY5" s="477"/>
      <c r="HZ5" s="477"/>
      <c r="IA5" s="477"/>
      <c r="IB5" s="477"/>
      <c r="IC5" s="477"/>
      <c r="ID5" s="477"/>
      <c r="IE5" s="477"/>
      <c r="IF5" s="477"/>
      <c r="IG5" s="477"/>
      <c r="IH5" s="477"/>
      <c r="II5" s="477"/>
      <c r="IJ5" s="477"/>
      <c r="IK5" s="477"/>
      <c r="IL5" s="477"/>
      <c r="IM5" s="477"/>
      <c r="IN5" s="477"/>
      <c r="IO5" s="477"/>
      <c r="IP5" s="477"/>
      <c r="IQ5" s="477"/>
      <c r="IR5" s="477"/>
    </row>
    <row r="6" spans="1:252" s="479" customFormat="1" ht="13.5" thickBot="1" x14ac:dyDescent="0.25">
      <c r="B6" s="477" t="s">
        <v>7895</v>
      </c>
      <c r="E6" s="515">
        <f>VLOOKUP(P2,'LICH THI'!$D:$Z,8,0)</f>
        <v>42469</v>
      </c>
      <c r="F6" s="677"/>
      <c r="G6" s="677"/>
      <c r="H6" s="484" t="str">
        <f>IF(M5="Hình thức thi: Viết","CHUYỂN FORM","")</f>
        <v>CHUYỂN FORM</v>
      </c>
      <c r="J6" s="477"/>
      <c r="M6" s="477" t="str">
        <f>"Ca thi: "&amp;VLOOKUP(P2,'LICH THI'!$D:$Z,10,0)</f>
        <v>Ca thi: 1</v>
      </c>
      <c r="O6" s="479" t="s">
        <v>1513</v>
      </c>
      <c r="P6" s="477">
        <f>VLOOKUP($P$3,'LICH THI'!$C:$Z,13,0)</f>
        <v>45</v>
      </c>
      <c r="Q6" s="477" t="s">
        <v>7875</v>
      </c>
      <c r="R6" s="477"/>
      <c r="S6" s="665"/>
      <c r="T6" s="477"/>
      <c r="U6" s="477"/>
      <c r="V6" s="477"/>
      <c r="W6" s="477"/>
      <c r="X6" s="477"/>
      <c r="Y6" s="477"/>
      <c r="Z6" s="477"/>
      <c r="AA6" s="477"/>
      <c r="AB6" s="477"/>
      <c r="AC6" s="477"/>
      <c r="AD6" s="477"/>
      <c r="AE6" s="477"/>
      <c r="AF6" s="477"/>
      <c r="AG6" s="477"/>
      <c r="AH6" s="477"/>
      <c r="AI6" s="477"/>
      <c r="AJ6" s="477"/>
      <c r="AK6" s="477"/>
      <c r="AL6" s="477"/>
      <c r="AM6" s="477"/>
      <c r="AN6" s="477"/>
      <c r="AO6" s="477"/>
      <c r="AP6" s="477"/>
      <c r="AQ6" s="477"/>
      <c r="AR6" s="477"/>
      <c r="AS6" s="477"/>
      <c r="AT6" s="477"/>
      <c r="AU6" s="477"/>
      <c r="AV6" s="477"/>
      <c r="AW6" s="477"/>
      <c r="AX6" s="477"/>
      <c r="AY6" s="477"/>
      <c r="AZ6" s="477"/>
      <c r="BA6" s="477"/>
      <c r="BB6" s="477"/>
      <c r="BC6" s="477"/>
      <c r="BD6" s="477"/>
      <c r="BE6" s="477"/>
      <c r="BF6" s="477"/>
      <c r="BG6" s="477"/>
      <c r="BH6" s="477"/>
      <c r="BI6" s="477"/>
      <c r="BJ6" s="477"/>
      <c r="BK6" s="477"/>
      <c r="BL6" s="477"/>
      <c r="BM6" s="477"/>
      <c r="BN6" s="477"/>
      <c r="BO6" s="477"/>
      <c r="BP6" s="477"/>
      <c r="BQ6" s="477"/>
      <c r="BR6" s="477"/>
      <c r="BS6" s="477"/>
      <c r="BT6" s="477"/>
      <c r="BU6" s="477"/>
      <c r="BV6" s="477"/>
      <c r="BW6" s="477"/>
      <c r="BX6" s="477"/>
      <c r="BY6" s="477"/>
      <c r="BZ6" s="477"/>
      <c r="CA6" s="477"/>
      <c r="CB6" s="477"/>
      <c r="CC6" s="477"/>
      <c r="CD6" s="477"/>
      <c r="CE6" s="477"/>
      <c r="CF6" s="477"/>
      <c r="CG6" s="477"/>
      <c r="CH6" s="477"/>
      <c r="CI6" s="477"/>
      <c r="CJ6" s="477"/>
      <c r="CK6" s="477"/>
      <c r="CL6" s="477"/>
      <c r="CM6" s="477"/>
      <c r="CN6" s="477"/>
      <c r="CO6" s="477"/>
      <c r="CP6" s="477"/>
      <c r="CQ6" s="477"/>
      <c r="CR6" s="477"/>
      <c r="CS6" s="477"/>
      <c r="CT6" s="477"/>
      <c r="CU6" s="477"/>
      <c r="CV6" s="477"/>
      <c r="CW6" s="477"/>
      <c r="CX6" s="477"/>
      <c r="CY6" s="477"/>
      <c r="CZ6" s="477"/>
      <c r="DA6" s="477"/>
      <c r="DB6" s="477"/>
      <c r="DC6" s="477"/>
      <c r="DD6" s="477"/>
      <c r="DE6" s="477"/>
      <c r="DF6" s="477"/>
      <c r="DG6" s="477"/>
      <c r="DH6" s="477"/>
      <c r="DI6" s="477"/>
      <c r="DJ6" s="477"/>
      <c r="DK6" s="477"/>
      <c r="DL6" s="477"/>
      <c r="DM6" s="477"/>
      <c r="DN6" s="477"/>
      <c r="DO6" s="477"/>
      <c r="DP6" s="477"/>
      <c r="DQ6" s="477"/>
      <c r="DR6" s="477"/>
      <c r="DS6" s="477"/>
      <c r="DT6" s="477"/>
      <c r="DU6" s="477"/>
      <c r="DV6" s="477"/>
      <c r="DW6" s="477"/>
      <c r="DX6" s="477"/>
      <c r="DY6" s="477"/>
      <c r="DZ6" s="477"/>
      <c r="EA6" s="477"/>
      <c r="EB6" s="477"/>
      <c r="EC6" s="477"/>
      <c r="ED6" s="477"/>
      <c r="EE6" s="477"/>
      <c r="EF6" s="477"/>
      <c r="EG6" s="477"/>
      <c r="EH6" s="477"/>
      <c r="EI6" s="477"/>
      <c r="EJ6" s="477"/>
      <c r="EK6" s="477"/>
      <c r="EL6" s="477"/>
      <c r="EM6" s="477"/>
      <c r="EN6" s="477"/>
      <c r="EO6" s="477"/>
      <c r="EP6" s="477"/>
      <c r="EQ6" s="477"/>
      <c r="ER6" s="477"/>
      <c r="ES6" s="477"/>
      <c r="ET6" s="477"/>
      <c r="EU6" s="477"/>
      <c r="EV6" s="477"/>
      <c r="EW6" s="477"/>
      <c r="EX6" s="477"/>
      <c r="EY6" s="477"/>
      <c r="EZ6" s="477"/>
      <c r="FA6" s="477"/>
      <c r="FB6" s="477"/>
      <c r="FC6" s="477"/>
      <c r="FD6" s="477"/>
      <c r="FE6" s="477"/>
      <c r="FF6" s="477"/>
      <c r="FG6" s="477"/>
      <c r="FH6" s="477"/>
      <c r="FI6" s="477"/>
      <c r="FJ6" s="477"/>
      <c r="FK6" s="477"/>
      <c r="FL6" s="477"/>
      <c r="FM6" s="477"/>
      <c r="FN6" s="477"/>
      <c r="FO6" s="477"/>
      <c r="FP6" s="477"/>
      <c r="FQ6" s="477"/>
      <c r="FR6" s="477"/>
      <c r="FS6" s="477"/>
      <c r="FT6" s="477"/>
      <c r="FU6" s="477"/>
      <c r="FV6" s="477"/>
      <c r="FW6" s="477"/>
      <c r="FX6" s="477"/>
      <c r="FY6" s="477"/>
      <c r="FZ6" s="477"/>
      <c r="GA6" s="477"/>
      <c r="GB6" s="477"/>
      <c r="GC6" s="477"/>
      <c r="GD6" s="477"/>
      <c r="GE6" s="477"/>
      <c r="GF6" s="477"/>
      <c r="GG6" s="477"/>
      <c r="GH6" s="477"/>
      <c r="GI6" s="477"/>
      <c r="GJ6" s="477"/>
      <c r="GK6" s="477"/>
      <c r="GL6" s="477"/>
      <c r="GM6" s="477"/>
      <c r="GN6" s="477"/>
      <c r="GO6" s="477"/>
      <c r="GP6" s="477"/>
      <c r="GQ6" s="477"/>
      <c r="GR6" s="477"/>
      <c r="GS6" s="477"/>
      <c r="GT6" s="477"/>
      <c r="GU6" s="477"/>
      <c r="GV6" s="477"/>
      <c r="GW6" s="477"/>
      <c r="GX6" s="477"/>
      <c r="GY6" s="477"/>
      <c r="GZ6" s="477"/>
      <c r="HA6" s="477"/>
      <c r="HB6" s="477"/>
      <c r="HC6" s="477"/>
      <c r="HD6" s="477"/>
      <c r="HE6" s="477"/>
      <c r="HF6" s="477"/>
      <c r="HG6" s="477"/>
      <c r="HH6" s="477"/>
      <c r="HI6" s="477"/>
      <c r="HJ6" s="477"/>
      <c r="HK6" s="477"/>
      <c r="HL6" s="477"/>
      <c r="HM6" s="477"/>
      <c r="HN6" s="477"/>
      <c r="HO6" s="477"/>
      <c r="HP6" s="477"/>
      <c r="HQ6" s="477"/>
      <c r="HR6" s="477"/>
      <c r="HS6" s="477"/>
      <c r="HT6" s="477"/>
      <c r="HU6" s="477"/>
      <c r="HV6" s="477"/>
      <c r="HW6" s="477"/>
      <c r="HX6" s="477"/>
      <c r="HY6" s="477"/>
      <c r="HZ6" s="477"/>
      <c r="IA6" s="477"/>
      <c r="IB6" s="477"/>
      <c r="IC6" s="477"/>
      <c r="ID6" s="477"/>
      <c r="IE6" s="477"/>
      <c r="IF6" s="477"/>
      <c r="IG6" s="477"/>
      <c r="IH6" s="477"/>
      <c r="II6" s="477"/>
      <c r="IJ6" s="477"/>
      <c r="IK6" s="477"/>
      <c r="IL6" s="477"/>
      <c r="IM6" s="477"/>
      <c r="IN6" s="477"/>
      <c r="IO6" s="477"/>
      <c r="IP6" s="477"/>
      <c r="IQ6" s="477"/>
      <c r="IR6" s="477"/>
    </row>
    <row r="7" spans="1:252" s="479" customFormat="1" ht="6.75" customHeight="1" x14ac:dyDescent="0.2">
      <c r="B7" s="477"/>
      <c r="C7" s="477"/>
      <c r="D7" s="477"/>
      <c r="E7" s="477"/>
      <c r="F7" s="477"/>
      <c r="G7" s="477"/>
      <c r="H7" s="477"/>
      <c r="I7" s="477"/>
      <c r="J7" s="477"/>
      <c r="K7" s="477"/>
      <c r="L7" s="477"/>
      <c r="M7" s="477"/>
      <c r="N7" s="477"/>
      <c r="O7" s="477"/>
      <c r="P7" s="477"/>
      <c r="Q7" s="477"/>
      <c r="R7" s="477"/>
      <c r="T7" s="477"/>
      <c r="U7" s="477"/>
      <c r="V7" s="477"/>
      <c r="W7" s="477"/>
      <c r="X7" s="477"/>
      <c r="Y7" s="477"/>
      <c r="Z7" s="477"/>
      <c r="AA7" s="477"/>
      <c r="AB7" s="477"/>
      <c r="AC7" s="477"/>
      <c r="AD7" s="477"/>
      <c r="AE7" s="477"/>
      <c r="AF7" s="477"/>
      <c r="AG7" s="477"/>
      <c r="AH7" s="477"/>
      <c r="AI7" s="477"/>
      <c r="AJ7" s="477"/>
      <c r="AK7" s="477"/>
      <c r="AL7" s="477"/>
      <c r="AM7" s="477"/>
      <c r="AN7" s="477"/>
      <c r="AO7" s="477"/>
      <c r="AP7" s="477"/>
      <c r="AQ7" s="477"/>
      <c r="AR7" s="477"/>
      <c r="AS7" s="477"/>
      <c r="AT7" s="477"/>
      <c r="AU7" s="477"/>
      <c r="AV7" s="477"/>
      <c r="AW7" s="477"/>
      <c r="AX7" s="477"/>
      <c r="AY7" s="477"/>
      <c r="AZ7" s="477"/>
      <c r="BA7" s="477"/>
      <c r="BB7" s="477"/>
      <c r="BC7" s="477"/>
      <c r="BD7" s="477"/>
      <c r="BE7" s="477"/>
      <c r="BF7" s="477"/>
      <c r="BG7" s="477"/>
      <c r="BH7" s="477"/>
      <c r="BI7" s="477"/>
      <c r="BJ7" s="477"/>
      <c r="BK7" s="477"/>
      <c r="BL7" s="477"/>
      <c r="BM7" s="477"/>
      <c r="BN7" s="477"/>
      <c r="BO7" s="477"/>
      <c r="BP7" s="477"/>
      <c r="BQ7" s="477"/>
      <c r="BR7" s="477"/>
      <c r="BS7" s="477"/>
      <c r="BT7" s="477"/>
      <c r="BU7" s="477"/>
      <c r="BV7" s="477"/>
      <c r="BW7" s="477"/>
      <c r="BX7" s="477"/>
      <c r="BY7" s="477"/>
      <c r="BZ7" s="477"/>
      <c r="CA7" s="477"/>
      <c r="CB7" s="477"/>
      <c r="CC7" s="477"/>
      <c r="CD7" s="477"/>
      <c r="CE7" s="477"/>
      <c r="CF7" s="477"/>
      <c r="CG7" s="477"/>
      <c r="CH7" s="477"/>
      <c r="CI7" s="477"/>
      <c r="CJ7" s="477"/>
      <c r="CK7" s="477"/>
      <c r="CL7" s="477"/>
      <c r="CM7" s="477"/>
      <c r="CN7" s="477"/>
      <c r="CO7" s="477"/>
      <c r="CP7" s="477"/>
      <c r="CQ7" s="477"/>
      <c r="CR7" s="477"/>
      <c r="CS7" s="477"/>
      <c r="CT7" s="477"/>
      <c r="CU7" s="477"/>
      <c r="CV7" s="477"/>
      <c r="CW7" s="477"/>
      <c r="CX7" s="477"/>
      <c r="CY7" s="477"/>
      <c r="CZ7" s="477"/>
      <c r="DA7" s="477"/>
      <c r="DB7" s="477"/>
      <c r="DC7" s="477"/>
      <c r="DD7" s="477"/>
      <c r="DE7" s="477"/>
      <c r="DF7" s="477"/>
      <c r="DG7" s="477"/>
      <c r="DH7" s="477"/>
      <c r="DI7" s="477"/>
      <c r="DJ7" s="477"/>
      <c r="DK7" s="477"/>
      <c r="DL7" s="477"/>
      <c r="DM7" s="477"/>
      <c r="DN7" s="477"/>
      <c r="DO7" s="477"/>
      <c r="DP7" s="477"/>
      <c r="DQ7" s="477"/>
      <c r="DR7" s="477"/>
      <c r="DS7" s="477"/>
      <c r="DT7" s="477"/>
      <c r="DU7" s="477"/>
      <c r="DV7" s="477"/>
      <c r="DW7" s="477"/>
      <c r="DX7" s="477"/>
      <c r="DY7" s="477"/>
      <c r="DZ7" s="477"/>
      <c r="EA7" s="477"/>
      <c r="EB7" s="477"/>
      <c r="EC7" s="477"/>
      <c r="ED7" s="477"/>
      <c r="EE7" s="477"/>
      <c r="EF7" s="477"/>
      <c r="EG7" s="477"/>
      <c r="EH7" s="477"/>
      <c r="EI7" s="477"/>
      <c r="EJ7" s="477"/>
      <c r="EK7" s="477"/>
      <c r="EL7" s="477"/>
      <c r="EM7" s="477"/>
      <c r="EN7" s="477"/>
      <c r="EO7" s="477"/>
      <c r="EP7" s="477"/>
      <c r="EQ7" s="477"/>
      <c r="ER7" s="477"/>
      <c r="ES7" s="477"/>
      <c r="ET7" s="477"/>
      <c r="EU7" s="477"/>
      <c r="EV7" s="477"/>
      <c r="EW7" s="477"/>
      <c r="EX7" s="477"/>
      <c r="EY7" s="477"/>
      <c r="EZ7" s="477"/>
      <c r="FA7" s="477"/>
      <c r="FB7" s="477"/>
      <c r="FC7" s="477"/>
      <c r="FD7" s="477"/>
      <c r="FE7" s="477"/>
      <c r="FF7" s="477"/>
      <c r="FG7" s="477"/>
      <c r="FH7" s="477"/>
      <c r="FI7" s="477"/>
      <c r="FJ7" s="477"/>
      <c r="FK7" s="477"/>
      <c r="FL7" s="477"/>
      <c r="FM7" s="477"/>
      <c r="FN7" s="477"/>
      <c r="FO7" s="477"/>
      <c r="FP7" s="477"/>
      <c r="FQ7" s="477"/>
      <c r="FR7" s="477"/>
      <c r="FS7" s="477"/>
      <c r="FT7" s="477"/>
      <c r="FU7" s="477"/>
      <c r="FV7" s="477"/>
      <c r="FW7" s="477"/>
      <c r="FX7" s="477"/>
      <c r="FY7" s="477"/>
      <c r="FZ7" s="477"/>
      <c r="GA7" s="477"/>
      <c r="GB7" s="477"/>
      <c r="GC7" s="477"/>
      <c r="GD7" s="477"/>
      <c r="GE7" s="477"/>
      <c r="GF7" s="477"/>
      <c r="GG7" s="477"/>
      <c r="GH7" s="477"/>
      <c r="GI7" s="477"/>
      <c r="GJ7" s="477"/>
      <c r="GK7" s="477"/>
      <c r="GL7" s="477"/>
      <c r="GM7" s="477"/>
      <c r="GN7" s="477"/>
      <c r="GO7" s="477"/>
      <c r="GP7" s="477"/>
      <c r="GQ7" s="477"/>
      <c r="GR7" s="477"/>
      <c r="GS7" s="477"/>
      <c r="GT7" s="477"/>
      <c r="GU7" s="477"/>
      <c r="GV7" s="477"/>
      <c r="GW7" s="477"/>
      <c r="GX7" s="477"/>
      <c r="GY7" s="477"/>
      <c r="GZ7" s="477"/>
      <c r="HA7" s="477"/>
      <c r="HB7" s="477"/>
      <c r="HC7" s="477"/>
      <c r="HD7" s="477"/>
      <c r="HE7" s="477"/>
      <c r="HF7" s="477"/>
      <c r="HG7" s="477"/>
      <c r="HH7" s="477"/>
      <c r="HI7" s="477"/>
      <c r="HJ7" s="477"/>
      <c r="HK7" s="477"/>
      <c r="HL7" s="477"/>
      <c r="HM7" s="477"/>
      <c r="HN7" s="477"/>
      <c r="HO7" s="477"/>
      <c r="HP7" s="477"/>
      <c r="HQ7" s="477"/>
      <c r="HR7" s="477"/>
      <c r="HS7" s="477"/>
      <c r="HT7" s="477"/>
      <c r="HU7" s="477"/>
      <c r="HV7" s="477"/>
      <c r="HW7" s="477"/>
      <c r="HX7" s="477"/>
      <c r="HY7" s="477"/>
      <c r="HZ7" s="477"/>
      <c r="IA7" s="477"/>
      <c r="IB7" s="477"/>
      <c r="IC7" s="477"/>
      <c r="ID7" s="477"/>
      <c r="IE7" s="477"/>
      <c r="IF7" s="477"/>
      <c r="IG7" s="477"/>
      <c r="IH7" s="477"/>
      <c r="II7" s="477"/>
      <c r="IJ7" s="477"/>
      <c r="IK7" s="477"/>
      <c r="IL7" s="477"/>
      <c r="IM7" s="477"/>
      <c r="IN7" s="477"/>
      <c r="IO7" s="477"/>
      <c r="IP7" s="477"/>
      <c r="IQ7" s="477"/>
      <c r="IR7" s="477"/>
    </row>
    <row r="8" spans="1:252" s="485" customFormat="1" ht="14.25" customHeight="1" x14ac:dyDescent="0.2">
      <c r="B8" s="658" t="s">
        <v>7876</v>
      </c>
      <c r="C8" s="658" t="s">
        <v>7804</v>
      </c>
      <c r="D8" s="660" t="s">
        <v>7801</v>
      </c>
      <c r="E8" s="660" t="s">
        <v>7806</v>
      </c>
      <c r="F8" s="660" t="s">
        <v>7802</v>
      </c>
      <c r="G8" s="666" t="s">
        <v>7877</v>
      </c>
      <c r="H8" s="668" t="s">
        <v>7878</v>
      </c>
      <c r="I8" s="670" t="s">
        <v>2220</v>
      </c>
      <c r="J8" s="672" t="s">
        <v>7813</v>
      </c>
      <c r="K8" s="672"/>
      <c r="L8" s="672"/>
      <c r="M8" s="673" t="s">
        <v>7879</v>
      </c>
      <c r="N8" s="673" t="s">
        <v>2173</v>
      </c>
    </row>
    <row r="9" spans="1:252" s="485" customFormat="1" ht="14.25" customHeight="1" x14ac:dyDescent="0.2">
      <c r="B9" s="659"/>
      <c r="C9" s="659"/>
      <c r="D9" s="661"/>
      <c r="E9" s="661"/>
      <c r="F9" s="661"/>
      <c r="G9" s="667"/>
      <c r="H9" s="669"/>
      <c r="I9" s="671"/>
      <c r="J9" s="486" t="s">
        <v>7880</v>
      </c>
      <c r="K9" s="486" t="s">
        <v>7881</v>
      </c>
      <c r="L9" s="486" t="s">
        <v>7882</v>
      </c>
      <c r="M9" s="674"/>
      <c r="N9" s="659"/>
    </row>
    <row r="10" spans="1:252" ht="20.100000000000001" customHeight="1" x14ac:dyDescent="0.25">
      <c r="A10" s="477" t="str">
        <f>IF(B10="","",$P$3&amp;"-"&amp;C10)</f>
        <v>DC1CB32-DC-1</v>
      </c>
      <c r="B10" s="487">
        <v>1</v>
      </c>
      <c r="C10" s="488">
        <f>P10</f>
        <v>1</v>
      </c>
      <c r="D10" s="489" t="str">
        <f>_DSVD</f>
        <v>64DCCA3071</v>
      </c>
      <c r="E10" s="510" t="str">
        <f>_DSVD</f>
        <v>Lã Ngọc Anh</v>
      </c>
      <c r="F10" s="489" t="str">
        <f>_DSVD</f>
        <v>20/12/1995</v>
      </c>
      <c r="G10" s="489" t="str">
        <f>_DSVD</f>
        <v>64DCCA01</v>
      </c>
      <c r="H10" s="490"/>
      <c r="I10" s="491" t="s">
        <v>29</v>
      </c>
      <c r="J10" s="491" t="s">
        <v>29</v>
      </c>
      <c r="K10" s="491" t="s">
        <v>29</v>
      </c>
      <c r="L10" s="491"/>
      <c r="M10" s="491" t="s">
        <v>29</v>
      </c>
      <c r="N10" s="491" t="s">
        <v>29</v>
      </c>
      <c r="O10" s="492" t="s">
        <v>7883</v>
      </c>
      <c r="P10" s="485">
        <f>(P5-1)*P6+1</f>
        <v>1</v>
      </c>
    </row>
    <row r="11" spans="1:252" ht="20.100000000000001" customHeight="1" x14ac:dyDescent="0.25">
      <c r="A11" s="477" t="str">
        <f t="shared" ref="A11:A71" si="0">IF(B11="","",$P$3&amp;"-"&amp;C11)</f>
        <v>DC1CB32-DC-2</v>
      </c>
      <c r="B11" s="487">
        <f>_DSVD_stt</f>
        <v>2</v>
      </c>
      <c r="C11" s="493">
        <f>_DSVD_SBD</f>
        <v>2</v>
      </c>
      <c r="D11" s="489" t="str">
        <f>_DSVD</f>
        <v>64DCKT3229</v>
      </c>
      <c r="E11" s="510" t="str">
        <f>_DSVD</f>
        <v>Ngô Thị Phương Anh</v>
      </c>
      <c r="F11" s="489" t="str">
        <f>_DSVD</f>
        <v>23/12/1995</v>
      </c>
      <c r="G11" s="489" t="str">
        <f>_DSVD</f>
        <v>64DCKT06</v>
      </c>
      <c r="H11" s="490"/>
      <c r="I11" s="491" t="s">
        <v>29</v>
      </c>
      <c r="J11" s="491" t="s">
        <v>29</v>
      </c>
      <c r="K11" s="491" t="s">
        <v>29</v>
      </c>
      <c r="L11" s="491"/>
      <c r="M11" s="491" t="s">
        <v>29</v>
      </c>
      <c r="N11" s="491" t="s">
        <v>29</v>
      </c>
      <c r="O11" s="494" t="s">
        <v>2228</v>
      </c>
      <c r="P11" s="485" t="str">
        <f>RIGHT(P3,2)</f>
        <v>DC</v>
      </c>
    </row>
    <row r="12" spans="1:252" ht="20.100000000000001" customHeight="1" x14ac:dyDescent="0.25">
      <c r="A12" s="477" t="str">
        <f t="shared" si="0"/>
        <v>DC1CB32-DC-3</v>
      </c>
      <c r="B12" s="487">
        <f>_DSVD_stt</f>
        <v>3</v>
      </c>
      <c r="C12" s="493">
        <f>_DSVD_SBD</f>
        <v>3</v>
      </c>
      <c r="D12" s="489" t="str">
        <f>_DSVD</f>
        <v>64DCKT3281</v>
      </c>
      <c r="E12" s="510" t="str">
        <f>_DSVD</f>
        <v>Nguyễn Lan Anh</v>
      </c>
      <c r="F12" s="489" t="str">
        <f>_DSVD</f>
        <v>18/09/1995</v>
      </c>
      <c r="G12" s="489" t="str">
        <f>_DSVD</f>
        <v>64DCKT08</v>
      </c>
      <c r="H12" s="490"/>
      <c r="I12" s="491"/>
      <c r="J12" s="491"/>
      <c r="K12" s="491"/>
      <c r="L12" s="491"/>
      <c r="M12" s="491"/>
      <c r="N12" s="491" t="s">
        <v>29</v>
      </c>
    </row>
    <row r="13" spans="1:252" ht="20.100000000000001" customHeight="1" x14ac:dyDescent="0.25">
      <c r="A13" s="477" t="str">
        <f t="shared" si="0"/>
        <v>DC1CB32-DC-4</v>
      </c>
      <c r="B13" s="487">
        <f>_DSVD_stt</f>
        <v>4</v>
      </c>
      <c r="C13" s="493">
        <f>_DSVD_SBD</f>
        <v>4</v>
      </c>
      <c r="D13" s="489" t="str">
        <f>_DSVD</f>
        <v>64DCDT3143</v>
      </c>
      <c r="E13" s="510" t="str">
        <f>_DSVD</f>
        <v>Trần Tuấn Anh</v>
      </c>
      <c r="F13" s="489" t="str">
        <f>_DSVD</f>
        <v>01/01/1994</v>
      </c>
      <c r="G13" s="489" t="str">
        <f>_DSVD</f>
        <v>64DCDT03</v>
      </c>
      <c r="H13" s="490"/>
      <c r="I13" s="491"/>
      <c r="J13" s="491"/>
      <c r="K13" s="491"/>
      <c r="L13" s="491"/>
      <c r="M13" s="491"/>
      <c r="N13" s="491" t="s">
        <v>29</v>
      </c>
    </row>
    <row r="14" spans="1:252" ht="20.100000000000001" customHeight="1" x14ac:dyDescent="0.25">
      <c r="A14" s="477" t="str">
        <f t="shared" si="0"/>
        <v>DC1CB32-DC-5</v>
      </c>
      <c r="B14" s="487">
        <f>_DSVD_stt</f>
        <v>5</v>
      </c>
      <c r="C14" s="493">
        <f>_DSVD_SBD</f>
        <v>5</v>
      </c>
      <c r="D14" s="489" t="str">
        <f>_DSVD</f>
        <v>64DCDB3061</v>
      </c>
      <c r="E14" s="510" t="str">
        <f>_DSVD</f>
        <v>Trịnh Tuấn Anh</v>
      </c>
      <c r="F14" s="489" t="str">
        <f>_DSVD</f>
        <v>14/01/1995</v>
      </c>
      <c r="G14" s="489" t="str">
        <f>_DSVD</f>
        <v>64DCDB01</v>
      </c>
      <c r="H14" s="490"/>
      <c r="I14" s="491"/>
      <c r="J14" s="491"/>
      <c r="K14" s="491"/>
      <c r="L14" s="491"/>
      <c r="M14" s="491"/>
      <c r="N14" s="491" t="s">
        <v>29</v>
      </c>
    </row>
    <row r="15" spans="1:252" ht="20.100000000000001" customHeight="1" x14ac:dyDescent="0.25">
      <c r="A15" s="477" t="str">
        <f t="shared" si="0"/>
        <v>DC1CB32-DC-6</v>
      </c>
      <c r="B15" s="487">
        <f>_DSVD_stt</f>
        <v>6</v>
      </c>
      <c r="C15" s="493">
        <f>_DSVD_SBD</f>
        <v>6</v>
      </c>
      <c r="D15" s="489" t="str">
        <f>_DSVD</f>
        <v>64DCCD3208</v>
      </c>
      <c r="E15" s="510" t="str">
        <f>_DSVD</f>
        <v>Vũ Tuấn Anh</v>
      </c>
      <c r="F15" s="489" t="str">
        <f>_DSVD</f>
        <v>06/10/1995</v>
      </c>
      <c r="G15" s="489" t="str">
        <f>_DSVD</f>
        <v>64DCCD11</v>
      </c>
      <c r="H15" s="490"/>
      <c r="I15" s="491"/>
      <c r="J15" s="491"/>
      <c r="K15" s="491"/>
      <c r="L15" s="491"/>
      <c r="M15" s="491"/>
      <c r="N15" s="491" t="s">
        <v>29</v>
      </c>
    </row>
    <row r="16" spans="1:252" ht="20.100000000000001" customHeight="1" x14ac:dyDescent="0.25">
      <c r="A16" s="477" t="str">
        <f t="shared" si="0"/>
        <v>DC1CB32-DC-7</v>
      </c>
      <c r="B16" s="487">
        <f>_DSVD_stt</f>
        <v>7</v>
      </c>
      <c r="C16" s="493">
        <f>_DSVD_SBD</f>
        <v>7</v>
      </c>
      <c r="D16" s="489" t="str">
        <f>_DSVD</f>
        <v>64DCOT3211</v>
      </c>
      <c r="E16" s="510" t="str">
        <f>_DSVD</f>
        <v>Phạm Quang Biển</v>
      </c>
      <c r="F16" s="489" t="str">
        <f>_DSVD</f>
        <v>02/09/1994</v>
      </c>
      <c r="G16" s="489" t="str">
        <f>_DSVD</f>
        <v>64DCOT05</v>
      </c>
      <c r="H16" s="490"/>
      <c r="I16" s="491"/>
      <c r="J16" s="491"/>
      <c r="K16" s="491"/>
      <c r="L16" s="491"/>
      <c r="M16" s="491"/>
      <c r="N16" s="491" t="s">
        <v>29</v>
      </c>
    </row>
    <row r="17" spans="1:14" ht="20.100000000000001" customHeight="1" x14ac:dyDescent="0.25">
      <c r="A17" s="477" t="str">
        <f t="shared" si="0"/>
        <v>DC1CB32-DC-8</v>
      </c>
      <c r="B17" s="487">
        <f>_DSVD_stt</f>
        <v>8</v>
      </c>
      <c r="C17" s="493">
        <f>_DSVD_SBD</f>
        <v>8</v>
      </c>
      <c r="D17" s="489" t="str">
        <f>_DSVD</f>
        <v>64DCTH3080</v>
      </c>
      <c r="E17" s="510" t="str">
        <f>_DSVD</f>
        <v>Trương Thị Biển</v>
      </c>
      <c r="F17" s="489" t="str">
        <f>_DSVD</f>
        <v>21/05/1995</v>
      </c>
      <c r="G17" s="489" t="str">
        <f>_DSVD</f>
        <v>64DCTH03</v>
      </c>
      <c r="H17" s="490"/>
      <c r="I17" s="491"/>
      <c r="J17" s="491"/>
      <c r="K17" s="491"/>
      <c r="L17" s="491"/>
      <c r="M17" s="491"/>
      <c r="N17" s="491" t="s">
        <v>29</v>
      </c>
    </row>
    <row r="18" spans="1:14" ht="20.100000000000001" customHeight="1" x14ac:dyDescent="0.25">
      <c r="A18" s="477" t="str">
        <f t="shared" si="0"/>
        <v>DC1CB32-DC-9</v>
      </c>
      <c r="B18" s="487">
        <f>_DSVD_stt</f>
        <v>9</v>
      </c>
      <c r="C18" s="493">
        <f>_DSVD_SBD</f>
        <v>9</v>
      </c>
      <c r="D18" s="489" t="str">
        <f>_DSVD</f>
        <v>64DCCA3005</v>
      </c>
      <c r="E18" s="510" t="str">
        <f>_DSVD</f>
        <v>Hồ Văn Bình</v>
      </c>
      <c r="F18" s="489" t="str">
        <f>_DSVD</f>
        <v>05/01/1995</v>
      </c>
      <c r="G18" s="489" t="str">
        <f>_DSVD</f>
        <v>64DCCA01</v>
      </c>
      <c r="H18" s="490"/>
      <c r="I18" s="491"/>
      <c r="J18" s="491"/>
      <c r="K18" s="491"/>
      <c r="L18" s="491"/>
      <c r="M18" s="491"/>
      <c r="N18" s="491" t="s">
        <v>29</v>
      </c>
    </row>
    <row r="19" spans="1:14" ht="20.100000000000001" customHeight="1" x14ac:dyDescent="0.25">
      <c r="A19" s="477" t="str">
        <f t="shared" si="0"/>
        <v>DC1CB32-DC-10</v>
      </c>
      <c r="B19" s="487">
        <f>_DSVD_stt</f>
        <v>10</v>
      </c>
      <c r="C19" s="493">
        <f>_DSVD_SBD</f>
        <v>10</v>
      </c>
      <c r="D19" s="489" t="str">
        <f>_DSVD</f>
        <v>64DCOT3158</v>
      </c>
      <c r="E19" s="510" t="str">
        <f>_DSVD</f>
        <v>Bùi Mạnh Cường</v>
      </c>
      <c r="F19" s="489" t="str">
        <f>_DSVD</f>
        <v>18/11/1994</v>
      </c>
      <c r="G19" s="489" t="str">
        <f>_DSVD</f>
        <v>64DCOT05</v>
      </c>
      <c r="H19" s="490"/>
      <c r="I19" s="491"/>
      <c r="J19" s="491"/>
      <c r="K19" s="491"/>
      <c r="L19" s="491"/>
      <c r="M19" s="491"/>
      <c r="N19" s="491" t="s">
        <v>29</v>
      </c>
    </row>
    <row r="20" spans="1:14" ht="20.100000000000001" customHeight="1" x14ac:dyDescent="0.25">
      <c r="A20" s="477" t="str">
        <f t="shared" si="0"/>
        <v>DC1CB32-DC-11</v>
      </c>
      <c r="B20" s="487">
        <f>_DSVD_stt</f>
        <v>11</v>
      </c>
      <c r="C20" s="493">
        <f>_DSVD_SBD</f>
        <v>11</v>
      </c>
      <c r="D20" s="489" t="str">
        <f>_DSVD</f>
        <v>64DCDT3192</v>
      </c>
      <c r="E20" s="510" t="str">
        <f>_DSVD</f>
        <v>Vũ Quỳnh Châu</v>
      </c>
      <c r="F20" s="489" t="str">
        <f>_DSVD</f>
        <v>18/09/1995</v>
      </c>
      <c r="G20" s="489" t="str">
        <f>_DSVD</f>
        <v>64DCDT01</v>
      </c>
      <c r="H20" s="490"/>
      <c r="I20" s="491"/>
      <c r="J20" s="491"/>
      <c r="K20" s="491"/>
      <c r="L20" s="491"/>
      <c r="M20" s="491"/>
      <c r="N20" s="491" t="s">
        <v>29</v>
      </c>
    </row>
    <row r="21" spans="1:14" ht="20.100000000000001" customHeight="1" x14ac:dyDescent="0.25">
      <c r="A21" s="477" t="str">
        <f t="shared" si="0"/>
        <v>DC1CB32-DC-12</v>
      </c>
      <c r="B21" s="487">
        <f>_DSVD_stt</f>
        <v>12</v>
      </c>
      <c r="C21" s="493">
        <f>_DSVD_SBD</f>
        <v>12</v>
      </c>
      <c r="D21" s="489" t="str">
        <f>_DSVD</f>
        <v>64DCOT3169</v>
      </c>
      <c r="E21" s="510" t="str">
        <f>_DSVD</f>
        <v>Lê Văn Chương</v>
      </c>
      <c r="F21" s="489" t="str">
        <f>_DSVD</f>
        <v>23/11/1995</v>
      </c>
      <c r="G21" s="489" t="str">
        <f>_DSVD</f>
        <v>64DCOT05</v>
      </c>
      <c r="H21" s="490"/>
      <c r="I21" s="491"/>
      <c r="J21" s="491"/>
      <c r="K21" s="491"/>
      <c r="L21" s="491"/>
      <c r="M21" s="491"/>
      <c r="N21" s="491" t="s">
        <v>29</v>
      </c>
    </row>
    <row r="22" spans="1:14" ht="20.100000000000001" customHeight="1" x14ac:dyDescent="0.25">
      <c r="A22" s="477" t="str">
        <f t="shared" si="0"/>
        <v>DC1CB32-DC-13</v>
      </c>
      <c r="B22" s="487">
        <f>_DSVD_stt</f>
        <v>13</v>
      </c>
      <c r="C22" s="493">
        <f>_DSVD_SBD</f>
        <v>13</v>
      </c>
      <c r="D22" s="489" t="str">
        <f>_DSVD</f>
        <v>64DCDB3163</v>
      </c>
      <c r="E22" s="510" t="str">
        <f>_DSVD</f>
        <v>Phạm Ngọc Dân</v>
      </c>
      <c r="F22" s="489" t="str">
        <f>_DSVD</f>
        <v>04/06/1995</v>
      </c>
      <c r="G22" s="489" t="str">
        <f>_DSVD</f>
        <v>64DCDB03</v>
      </c>
      <c r="H22" s="490"/>
      <c r="I22" s="491"/>
      <c r="J22" s="491"/>
      <c r="K22" s="491"/>
      <c r="L22" s="491"/>
      <c r="M22" s="491"/>
      <c r="N22" s="491" t="s">
        <v>29</v>
      </c>
    </row>
    <row r="23" spans="1:14" ht="20.100000000000001" customHeight="1" x14ac:dyDescent="0.25">
      <c r="A23" s="477" t="str">
        <f t="shared" si="0"/>
        <v>DC1CB32-DC-14</v>
      </c>
      <c r="B23" s="487">
        <f>_DSVD_stt</f>
        <v>14</v>
      </c>
      <c r="C23" s="493">
        <f>_DSVD_SBD</f>
        <v>14</v>
      </c>
      <c r="D23" s="489" t="str">
        <f>_DSVD</f>
        <v>64DCCA3033</v>
      </c>
      <c r="E23" s="510" t="str">
        <f>_DSVD</f>
        <v>Bùi Văn Diên</v>
      </c>
      <c r="F23" s="489" t="str">
        <f>_DSVD</f>
        <v>23/09/1995</v>
      </c>
      <c r="G23" s="489" t="str">
        <f>_DSVD</f>
        <v>64DCCA01</v>
      </c>
      <c r="H23" s="490"/>
      <c r="I23" s="491"/>
      <c r="J23" s="491"/>
      <c r="K23" s="491"/>
      <c r="L23" s="491"/>
      <c r="M23" s="491"/>
      <c r="N23" s="491" t="s">
        <v>29</v>
      </c>
    </row>
    <row r="24" spans="1:14" ht="20.100000000000001" customHeight="1" x14ac:dyDescent="0.25">
      <c r="A24" s="477" t="str">
        <f t="shared" si="0"/>
        <v>DC1CB32-DC-15</v>
      </c>
      <c r="B24" s="487">
        <f>_DSVD_stt</f>
        <v>15</v>
      </c>
      <c r="C24" s="493">
        <f>_DSVD_SBD</f>
        <v>15</v>
      </c>
      <c r="D24" s="489" t="str">
        <f>_DSVD</f>
        <v>65DCKX22952</v>
      </c>
      <c r="E24" s="510" t="str">
        <f>_DSVD</f>
        <v>Đặng Thị Dung</v>
      </c>
      <c r="F24" s="489" t="str">
        <f>_DSVD</f>
        <v>05/06/1996</v>
      </c>
      <c r="G24" s="489" t="str">
        <f>_DSVD</f>
        <v>65DCKX21</v>
      </c>
      <c r="H24" s="490"/>
      <c r="I24" s="491"/>
      <c r="J24" s="491"/>
      <c r="K24" s="491"/>
      <c r="L24" s="491"/>
      <c r="M24" s="491"/>
      <c r="N24" s="491" t="s">
        <v>29</v>
      </c>
    </row>
    <row r="25" spans="1:14" ht="20.100000000000001" customHeight="1" x14ac:dyDescent="0.25">
      <c r="A25" s="477" t="str">
        <f t="shared" si="0"/>
        <v>DC1CB32-DC-16</v>
      </c>
      <c r="B25" s="487">
        <f>_DSVD_stt</f>
        <v>16</v>
      </c>
      <c r="C25" s="493">
        <f>_DSVD_SBD</f>
        <v>16</v>
      </c>
      <c r="D25" s="489" t="str">
        <f>_DSVD</f>
        <v>64DCKT3208</v>
      </c>
      <c r="E25" s="510" t="str">
        <f>_DSVD</f>
        <v>Lê Thị Thùy Dung</v>
      </c>
      <c r="F25" s="489" t="str">
        <f>_DSVD</f>
        <v>26/04/1995</v>
      </c>
      <c r="G25" s="489" t="str">
        <f>_DSVD</f>
        <v>64DCKT07</v>
      </c>
      <c r="H25" s="490"/>
      <c r="I25" s="491"/>
      <c r="J25" s="491"/>
      <c r="K25" s="491"/>
      <c r="L25" s="491"/>
      <c r="M25" s="491"/>
      <c r="N25" s="491" t="s">
        <v>29</v>
      </c>
    </row>
    <row r="26" spans="1:14" ht="20.100000000000001" customHeight="1" x14ac:dyDescent="0.25">
      <c r="A26" s="477" t="str">
        <f t="shared" si="0"/>
        <v>DC1CB32-DC-17</v>
      </c>
      <c r="B26" s="487">
        <f>_DSVD_stt</f>
        <v>17</v>
      </c>
      <c r="C26" s="493">
        <f>_DSVD_SBD</f>
        <v>17</v>
      </c>
      <c r="D26" s="489" t="str">
        <f>_DSVD</f>
        <v>64DCKT3244</v>
      </c>
      <c r="E26" s="510" t="str">
        <f>_DSVD</f>
        <v>Nguyễn Thị Dung</v>
      </c>
      <c r="F26" s="489" t="str">
        <f>_DSVD</f>
        <v>19/05/1992</v>
      </c>
      <c r="G26" s="489" t="str">
        <f>_DSVD</f>
        <v>64DCKT08</v>
      </c>
      <c r="H26" s="490"/>
      <c r="I26" s="491"/>
      <c r="J26" s="491"/>
      <c r="K26" s="491"/>
      <c r="L26" s="491"/>
      <c r="M26" s="491"/>
      <c r="N26" s="491" t="s">
        <v>29</v>
      </c>
    </row>
    <row r="27" spans="1:14" ht="20.100000000000001" customHeight="1" x14ac:dyDescent="0.25">
      <c r="A27" s="477" t="str">
        <f t="shared" si="0"/>
        <v>DC1CB32-DC-18</v>
      </c>
      <c r="B27" s="487">
        <f>_DSVD_stt</f>
        <v>18</v>
      </c>
      <c r="C27" s="493">
        <f>_DSVD_SBD</f>
        <v>18</v>
      </c>
      <c r="D27" s="489" t="str">
        <f>_DSVD</f>
        <v>64DCMT3029</v>
      </c>
      <c r="E27" s="510" t="str">
        <f>_DSVD</f>
        <v>Đỗ Việt Dũng</v>
      </c>
      <c r="F27" s="489" t="str">
        <f>_DSVD</f>
        <v>18/10/1995</v>
      </c>
      <c r="G27" s="489" t="str">
        <f>_DSVD</f>
        <v>64DCMT01</v>
      </c>
      <c r="H27" s="490"/>
      <c r="I27" s="491"/>
      <c r="J27" s="491"/>
      <c r="K27" s="491"/>
      <c r="L27" s="491"/>
      <c r="M27" s="491"/>
      <c r="N27" s="491" t="s">
        <v>29</v>
      </c>
    </row>
    <row r="28" spans="1:14" ht="20.100000000000001" customHeight="1" x14ac:dyDescent="0.25">
      <c r="A28" s="477" t="str">
        <f t="shared" si="0"/>
        <v>DC1CB32-DC-19</v>
      </c>
      <c r="B28" s="487">
        <f>_DSVD_stt</f>
        <v>19</v>
      </c>
      <c r="C28" s="493">
        <f>_DSVD_SBD</f>
        <v>19</v>
      </c>
      <c r="D28" s="489" t="str">
        <f>_DSVD</f>
        <v>65DCDD23097</v>
      </c>
      <c r="E28" s="510" t="str">
        <f>_DSVD</f>
        <v>Nguyễn Tiến Dũng</v>
      </c>
      <c r="F28" s="489" t="str">
        <f>_DSVD</f>
        <v>11/10/1996</v>
      </c>
      <c r="G28" s="489" t="str">
        <f>_DSVD</f>
        <v>65DCDD22</v>
      </c>
      <c r="H28" s="490"/>
      <c r="I28" s="491"/>
      <c r="J28" s="491"/>
      <c r="K28" s="491"/>
      <c r="L28" s="491"/>
      <c r="M28" s="491"/>
      <c r="N28" s="491" t="s">
        <v>29</v>
      </c>
    </row>
    <row r="29" spans="1:14" ht="20.100000000000001" customHeight="1" x14ac:dyDescent="0.25">
      <c r="A29" s="477" t="str">
        <f t="shared" si="0"/>
        <v>DC1CB32-DC-20</v>
      </c>
      <c r="B29" s="487">
        <f>_DSVD_stt</f>
        <v>20</v>
      </c>
      <c r="C29" s="493">
        <f>_DSVD_SBD</f>
        <v>20</v>
      </c>
      <c r="D29" s="489" t="str">
        <f>_DSVD</f>
        <v>64DCCA3002</v>
      </c>
      <c r="E29" s="510" t="str">
        <f>_DSVD</f>
        <v>Đặng Tiến Duy</v>
      </c>
      <c r="F29" s="489" t="str">
        <f>_DSVD</f>
        <v>19/02/1995</v>
      </c>
      <c r="G29" s="489" t="str">
        <f>_DSVD</f>
        <v>64DCCA01</v>
      </c>
      <c r="H29" s="490"/>
      <c r="I29" s="491"/>
      <c r="J29" s="491"/>
      <c r="K29" s="491"/>
      <c r="L29" s="491"/>
      <c r="M29" s="491"/>
      <c r="N29" s="491" t="s">
        <v>29</v>
      </c>
    </row>
    <row r="30" spans="1:14" ht="20.100000000000001" customHeight="1" x14ac:dyDescent="0.25">
      <c r="A30" s="477" t="str">
        <f t="shared" si="0"/>
        <v>DC1CB32-DC-21</v>
      </c>
      <c r="B30" s="487">
        <f>_DSVD_stt</f>
        <v>21</v>
      </c>
      <c r="C30" s="493">
        <f>_DSVD_SBD</f>
        <v>21</v>
      </c>
      <c r="D30" s="489" t="str">
        <f>_DSVD</f>
        <v>64DCDB3052</v>
      </c>
      <c r="E30" s="510" t="str">
        <f>_DSVD</f>
        <v>Ngô Đức Duy</v>
      </c>
      <c r="F30" s="489" t="str">
        <f>_DSVD</f>
        <v>22/11/1995</v>
      </c>
      <c r="G30" s="489" t="str">
        <f>_DSVD</f>
        <v>64DCDB02</v>
      </c>
      <c r="H30" s="490"/>
      <c r="I30" s="491"/>
      <c r="J30" s="491"/>
      <c r="K30" s="491"/>
      <c r="L30" s="491"/>
      <c r="M30" s="491"/>
      <c r="N30" s="491" t="s">
        <v>29</v>
      </c>
    </row>
    <row r="31" spans="1:14" ht="20.100000000000001" customHeight="1" x14ac:dyDescent="0.25">
      <c r="A31" s="477" t="str">
        <f t="shared" si="0"/>
        <v>DC1CB32-DC-22</v>
      </c>
      <c r="B31" s="487">
        <f>_DSVD_stt</f>
        <v>22</v>
      </c>
      <c r="C31" s="493">
        <f>_DSVD_SBD</f>
        <v>22</v>
      </c>
      <c r="D31" s="489" t="str">
        <f>_DSVD</f>
        <v>64DCCA3030</v>
      </c>
      <c r="E31" s="510" t="str">
        <f>_DSVD</f>
        <v>Nguyễn Văn Duy</v>
      </c>
      <c r="F31" s="489" t="str">
        <f>_DSVD</f>
        <v>05/06/1994</v>
      </c>
      <c r="G31" s="489" t="str">
        <f>_DSVD</f>
        <v>64DCCA01</v>
      </c>
      <c r="H31" s="490"/>
      <c r="I31" s="491"/>
      <c r="J31" s="491"/>
      <c r="K31" s="491"/>
      <c r="L31" s="491"/>
      <c r="M31" s="491"/>
      <c r="N31" s="491" t="s">
        <v>29</v>
      </c>
    </row>
    <row r="32" spans="1:14" ht="20.100000000000001" customHeight="1" x14ac:dyDescent="0.25">
      <c r="A32" s="477" t="str">
        <f t="shared" si="0"/>
        <v>DC1CB32-DC-23</v>
      </c>
      <c r="B32" s="487">
        <f>_DSVD_stt</f>
        <v>23</v>
      </c>
      <c r="C32" s="493">
        <f>_DSVD_SBD</f>
        <v>23</v>
      </c>
      <c r="D32" s="489" t="str">
        <f>_DSVD</f>
        <v>64DCMX3041</v>
      </c>
      <c r="E32" s="510" t="str">
        <f>_DSVD</f>
        <v>Đào Hồng Dương</v>
      </c>
      <c r="F32" s="489" t="str">
        <f>_DSVD</f>
        <v>12/12/1995</v>
      </c>
      <c r="G32" s="489" t="str">
        <f>_DSVD</f>
        <v>64DCMX03</v>
      </c>
      <c r="H32" s="490"/>
      <c r="I32" s="491"/>
      <c r="J32" s="491"/>
      <c r="K32" s="491"/>
      <c r="L32" s="491"/>
      <c r="M32" s="491"/>
      <c r="N32" s="491" t="s">
        <v>29</v>
      </c>
    </row>
    <row r="33" spans="1:14" ht="20.100000000000001" customHeight="1" x14ac:dyDescent="0.25">
      <c r="A33" s="477" t="str">
        <f t="shared" si="0"/>
        <v>DC1CB32-DC-24</v>
      </c>
      <c r="B33" s="487">
        <f>_DSVD_stt</f>
        <v>24</v>
      </c>
      <c r="C33" s="493">
        <f>_DSVD_SBD</f>
        <v>24</v>
      </c>
      <c r="D33" s="489" t="str">
        <f>_DSVD</f>
        <v>64DCKT3030</v>
      </c>
      <c r="E33" s="510" t="str">
        <f>_DSVD</f>
        <v>Đào Thị Thuỳ Dương</v>
      </c>
      <c r="F33" s="489" t="str">
        <f>_DSVD</f>
        <v>26/12/1995</v>
      </c>
      <c r="G33" s="489" t="str">
        <f>_DSVD</f>
        <v>64DCKT04</v>
      </c>
      <c r="H33" s="490"/>
      <c r="I33" s="491"/>
      <c r="J33" s="491"/>
      <c r="K33" s="491"/>
      <c r="L33" s="491"/>
      <c r="M33" s="491"/>
      <c r="N33" s="491" t="s">
        <v>29</v>
      </c>
    </row>
    <row r="34" spans="1:14" ht="20.100000000000001" customHeight="1" x14ac:dyDescent="0.25">
      <c r="A34" s="477" t="str">
        <f t="shared" si="0"/>
        <v>DC1CB32-DC-25</v>
      </c>
      <c r="B34" s="487">
        <f>_DSVD_stt</f>
        <v>25</v>
      </c>
      <c r="C34" s="493">
        <f>_DSVD_SBD</f>
        <v>25</v>
      </c>
      <c r="D34" s="489" t="str">
        <f>_DSVD</f>
        <v>65DCKX21867</v>
      </c>
      <c r="E34" s="510" t="str">
        <f>_DSVD</f>
        <v>Đỗ Ánh Dương</v>
      </c>
      <c r="F34" s="489" t="str">
        <f>_DSVD</f>
        <v>14/12/1996</v>
      </c>
      <c r="G34" s="489" t="str">
        <f>_DSVD</f>
        <v>65DCKX22</v>
      </c>
      <c r="H34" s="490"/>
      <c r="I34" s="491"/>
      <c r="J34" s="491"/>
      <c r="K34" s="491"/>
      <c r="L34" s="491"/>
      <c r="M34" s="491"/>
      <c r="N34" s="491" t="s">
        <v>29</v>
      </c>
    </row>
    <row r="35" spans="1:14" ht="20.100000000000001" customHeight="1" x14ac:dyDescent="0.25">
      <c r="A35" s="477" t="str">
        <f t="shared" si="0"/>
        <v>DC1CB32-DC-26</v>
      </c>
      <c r="B35" s="487">
        <f>_DSVD_stt</f>
        <v>26</v>
      </c>
      <c r="C35" s="493">
        <f>_DSVD_SBD</f>
        <v>26</v>
      </c>
      <c r="D35" s="489" t="str">
        <f>_DSVD</f>
        <v>64DCKT3297</v>
      </c>
      <c r="E35" s="510" t="str">
        <f>_DSVD</f>
        <v>Lại Thị Thùy Dương</v>
      </c>
      <c r="F35" s="489" t="str">
        <f>_DSVD</f>
        <v>14/05/1994</v>
      </c>
      <c r="G35" s="489" t="str">
        <f>_DSVD</f>
        <v>64DCKT08</v>
      </c>
      <c r="H35" s="490"/>
      <c r="I35" s="491"/>
      <c r="J35" s="491"/>
      <c r="K35" s="491"/>
      <c r="L35" s="491"/>
      <c r="M35" s="491"/>
      <c r="N35" s="491" t="s">
        <v>29</v>
      </c>
    </row>
    <row r="36" spans="1:14" ht="20.100000000000001" customHeight="1" x14ac:dyDescent="0.25">
      <c r="A36" s="477" t="str">
        <f t="shared" si="0"/>
        <v>DC1CB32-DC-27</v>
      </c>
      <c r="B36" s="487">
        <f>_DSVD_stt</f>
        <v>27</v>
      </c>
      <c r="C36" s="493">
        <f>_DSVD_SBD</f>
        <v>27</v>
      </c>
      <c r="D36" s="489" t="str">
        <f>_DSVD</f>
        <v>64DCQT3064</v>
      </c>
      <c r="E36" s="510" t="str">
        <f>_DSVD</f>
        <v>Mai Quang Đông</v>
      </c>
      <c r="F36" s="489" t="str">
        <f>_DSVD</f>
        <v>30/05/1994</v>
      </c>
      <c r="G36" s="489" t="str">
        <f>_DSVD</f>
        <v>64DCQT02</v>
      </c>
      <c r="H36" s="490"/>
      <c r="I36" s="491"/>
      <c r="J36" s="491"/>
      <c r="K36" s="491"/>
      <c r="L36" s="491"/>
      <c r="M36" s="491"/>
      <c r="N36" s="491" t="s">
        <v>29</v>
      </c>
    </row>
    <row r="37" spans="1:14" ht="20.100000000000001" customHeight="1" x14ac:dyDescent="0.25">
      <c r="A37" s="477" t="str">
        <f t="shared" si="0"/>
        <v>DC1CB32-DC-28</v>
      </c>
      <c r="B37" s="487">
        <f>_DSVD_stt</f>
        <v>28</v>
      </c>
      <c r="C37" s="493">
        <f>_DSVD_SBD</f>
        <v>28</v>
      </c>
      <c r="D37" s="489" t="str">
        <f>_DSVD</f>
        <v>65DCCD20490</v>
      </c>
      <c r="E37" s="510" t="str">
        <f>_DSVD</f>
        <v>Dương Công Đức</v>
      </c>
      <c r="F37" s="489" t="str">
        <f>_DSVD</f>
        <v>26/08/1996</v>
      </c>
      <c r="G37" s="489" t="str">
        <f>_DSVD</f>
        <v>65DCCD21</v>
      </c>
      <c r="H37" s="490"/>
      <c r="I37" s="491"/>
      <c r="J37" s="491"/>
      <c r="K37" s="491"/>
      <c r="L37" s="491"/>
      <c r="M37" s="491"/>
      <c r="N37" s="491" t="s">
        <v>29</v>
      </c>
    </row>
    <row r="38" spans="1:14" ht="20.100000000000001" customHeight="1" x14ac:dyDescent="0.25">
      <c r="A38" s="477" t="str">
        <f t="shared" si="0"/>
        <v>DC1CB32-DC-29</v>
      </c>
      <c r="B38" s="487">
        <f>_DSVD_stt</f>
        <v>29</v>
      </c>
      <c r="C38" s="493">
        <f>_DSVD_SBD</f>
        <v>29</v>
      </c>
      <c r="D38" s="489" t="str">
        <f>_DSVD</f>
        <v>64DCDT3004</v>
      </c>
      <c r="E38" s="510" t="str">
        <f>_DSVD</f>
        <v>Đặng Trung Đức</v>
      </c>
      <c r="F38" s="489" t="str">
        <f>_DSVD</f>
        <v>17/08/1994</v>
      </c>
      <c r="G38" s="489" t="str">
        <f>_DSVD</f>
        <v>64DCDT01</v>
      </c>
      <c r="H38" s="490"/>
      <c r="I38" s="491"/>
      <c r="J38" s="491"/>
      <c r="K38" s="491"/>
      <c r="L38" s="491"/>
      <c r="M38" s="491"/>
      <c r="N38" s="491" t="s">
        <v>29</v>
      </c>
    </row>
    <row r="39" spans="1:14" ht="20.100000000000001" customHeight="1" x14ac:dyDescent="0.25">
      <c r="A39" s="477" t="str">
        <f t="shared" si="0"/>
        <v>DC1CB32-DC-30</v>
      </c>
      <c r="B39" s="487">
        <f>_DSVD_stt</f>
        <v>30</v>
      </c>
      <c r="C39" s="493">
        <f>_DSVD_SBD</f>
        <v>30</v>
      </c>
      <c r="D39" s="489" t="str">
        <f>_DSVD</f>
        <v>64DCOT3209</v>
      </c>
      <c r="E39" s="510" t="str">
        <f>_DSVD</f>
        <v>Đỗ Văn Đức</v>
      </c>
      <c r="F39" s="489" t="str">
        <f>_DSVD</f>
        <v>12/08/1994</v>
      </c>
      <c r="G39" s="489" t="str">
        <f>_DSVD</f>
        <v>64DCOT05</v>
      </c>
      <c r="H39" s="490"/>
      <c r="I39" s="491"/>
      <c r="J39" s="491"/>
      <c r="K39" s="491"/>
      <c r="L39" s="491"/>
      <c r="M39" s="491"/>
      <c r="N39" s="491" t="s">
        <v>29</v>
      </c>
    </row>
    <row r="40" spans="1:14" ht="20.100000000000001" customHeight="1" x14ac:dyDescent="0.25">
      <c r="A40" s="477" t="str">
        <f t="shared" si="0"/>
        <v>DC1CB32-DC-31</v>
      </c>
      <c r="B40" s="487">
        <f>_DSVD_stt</f>
        <v>31</v>
      </c>
      <c r="C40" s="493">
        <f>_DSVD_SBD</f>
        <v>31</v>
      </c>
      <c r="D40" s="489" t="str">
        <f>_DSVD</f>
        <v>64DCDB3079</v>
      </c>
      <c r="E40" s="510" t="str">
        <f>_DSVD</f>
        <v>Hoàng Việt Đức</v>
      </c>
      <c r="F40" s="489" t="str">
        <f>_DSVD</f>
        <v>20/11/1995</v>
      </c>
      <c r="G40" s="489" t="str">
        <f>_DSVD</f>
        <v>64DCDB02</v>
      </c>
      <c r="H40" s="490"/>
      <c r="I40" s="491"/>
      <c r="J40" s="491"/>
      <c r="K40" s="491"/>
      <c r="L40" s="491"/>
      <c r="M40" s="491"/>
      <c r="N40" s="491" t="s">
        <v>29</v>
      </c>
    </row>
    <row r="41" spans="1:14" ht="20.100000000000001" customHeight="1" x14ac:dyDescent="0.25">
      <c r="A41" s="477" t="str">
        <f t="shared" si="0"/>
        <v>DC1CB32-DC-32</v>
      </c>
      <c r="B41" s="487">
        <f>_DSVD_stt</f>
        <v>32</v>
      </c>
      <c r="C41" s="493">
        <f>_DSVD_SBD</f>
        <v>32</v>
      </c>
      <c r="D41" s="489" t="str">
        <f>_DSVD</f>
        <v>64DCKT3266</v>
      </c>
      <c r="E41" s="510" t="str">
        <f>_DSVD</f>
        <v>Lại Minh Đức</v>
      </c>
      <c r="F41" s="489" t="str">
        <f>_DSVD</f>
        <v>06/11/1994</v>
      </c>
      <c r="G41" s="489" t="str">
        <f>_DSVD</f>
        <v>64DCKT06</v>
      </c>
      <c r="H41" s="490"/>
      <c r="I41" s="491"/>
      <c r="J41" s="491"/>
      <c r="K41" s="491"/>
      <c r="L41" s="491"/>
      <c r="M41" s="491"/>
      <c r="N41" s="491" t="s">
        <v>29</v>
      </c>
    </row>
    <row r="42" spans="1:14" ht="20.100000000000001" customHeight="1" x14ac:dyDescent="0.25">
      <c r="A42" s="477" t="str">
        <f t="shared" si="0"/>
        <v>DC1CB32-DC-33</v>
      </c>
      <c r="B42" s="487">
        <f>_DSVD_stt</f>
        <v>33</v>
      </c>
      <c r="C42" s="493">
        <f>_DSVD_SBD</f>
        <v>33</v>
      </c>
      <c r="D42" s="489" t="str">
        <f>_DSVD</f>
        <v>64DCCD3246</v>
      </c>
      <c r="E42" s="510" t="str">
        <f>_DSVD</f>
        <v>Mai Văn Đương</v>
      </c>
      <c r="F42" s="489" t="str">
        <f>_DSVD</f>
        <v>03/01/1994</v>
      </c>
      <c r="G42" s="489" t="str">
        <f>_DSVD</f>
        <v>64DCCD12</v>
      </c>
      <c r="H42" s="490"/>
      <c r="I42" s="491"/>
      <c r="J42" s="491"/>
      <c r="K42" s="491"/>
      <c r="L42" s="491"/>
      <c r="M42" s="491"/>
      <c r="N42" s="491" t="s">
        <v>29</v>
      </c>
    </row>
    <row r="43" spans="1:14" ht="20.100000000000001" customHeight="1" x14ac:dyDescent="0.25">
      <c r="A43" s="477" t="str">
        <f t="shared" si="0"/>
        <v>DC1CB32-DC-34</v>
      </c>
      <c r="B43" s="487">
        <f>_DSVD_stt</f>
        <v>34</v>
      </c>
      <c r="C43" s="493">
        <f>_DSVD_SBD</f>
        <v>34</v>
      </c>
      <c r="D43" s="489" t="str">
        <f>_DSVD</f>
        <v>64DCKT3293</v>
      </c>
      <c r="E43" s="510" t="str">
        <f>_DSVD</f>
        <v>Đặng Hương Giang</v>
      </c>
      <c r="F43" s="489" t="str">
        <f>_DSVD</f>
        <v>02/02/1995</v>
      </c>
      <c r="G43" s="489" t="str">
        <f>_DSVD</f>
        <v>64DCKT08</v>
      </c>
      <c r="H43" s="490"/>
      <c r="I43" s="491"/>
      <c r="J43" s="491"/>
      <c r="K43" s="491"/>
      <c r="L43" s="491"/>
      <c r="M43" s="491"/>
      <c r="N43" s="491" t="s">
        <v>29</v>
      </c>
    </row>
    <row r="44" spans="1:14" ht="20.100000000000001" customHeight="1" x14ac:dyDescent="0.25">
      <c r="A44" s="477" t="str">
        <f t="shared" si="0"/>
        <v>DC1CB32-DC-35</v>
      </c>
      <c r="B44" s="487">
        <f>_DSVD_stt</f>
        <v>35</v>
      </c>
      <c r="C44" s="493">
        <f>_DSVD_SBD</f>
        <v>35</v>
      </c>
      <c r="D44" s="489" t="str">
        <f>_DSVD</f>
        <v>64DCOT3160</v>
      </c>
      <c r="E44" s="510" t="str">
        <f>_DSVD</f>
        <v>Nguyễn Hoàng Giang</v>
      </c>
      <c r="F44" s="489" t="str">
        <f>_DSVD</f>
        <v>04/09/1995</v>
      </c>
      <c r="G44" s="489" t="str">
        <f>_DSVD</f>
        <v>64DCOT05</v>
      </c>
      <c r="H44" s="490"/>
      <c r="I44" s="491"/>
      <c r="J44" s="491"/>
      <c r="K44" s="491"/>
      <c r="L44" s="491"/>
      <c r="M44" s="491"/>
      <c r="N44" s="491" t="s">
        <v>29</v>
      </c>
    </row>
    <row r="45" spans="1:14" ht="20.100000000000001" customHeight="1" x14ac:dyDescent="0.25">
      <c r="A45" s="477" t="str">
        <f t="shared" si="0"/>
        <v>DC1CB32-DC-36</v>
      </c>
      <c r="B45" s="487">
        <f>_DSVD_stt</f>
        <v>36</v>
      </c>
      <c r="C45" s="493">
        <f>_DSVD_SBD</f>
        <v>36</v>
      </c>
      <c r="D45" s="489" t="str">
        <f>_DSVD</f>
        <v>65DCOT22755</v>
      </c>
      <c r="E45" s="510" t="str">
        <f>_DSVD</f>
        <v>Nguyễn Trường Giang</v>
      </c>
      <c r="F45" s="489" t="str">
        <f>_DSVD</f>
        <v>02/08/1996</v>
      </c>
      <c r="G45" s="489" t="str">
        <f>_DSVD</f>
        <v>65DCOT23</v>
      </c>
      <c r="H45" s="490"/>
      <c r="I45" s="491"/>
      <c r="J45" s="491"/>
      <c r="K45" s="491"/>
      <c r="L45" s="491"/>
      <c r="M45" s="491"/>
      <c r="N45" s="491" t="s">
        <v>29</v>
      </c>
    </row>
    <row r="46" spans="1:14" ht="20.100000000000001" customHeight="1" x14ac:dyDescent="0.25">
      <c r="A46" s="477" t="str">
        <f t="shared" si="0"/>
        <v>DC1CB32-DC-37</v>
      </c>
      <c r="B46" s="487">
        <f>_DSVD_stt</f>
        <v>37</v>
      </c>
      <c r="C46" s="493">
        <f>_DSVD_SBD</f>
        <v>37</v>
      </c>
      <c r="D46" s="489" t="str">
        <f>_DSVD</f>
        <v>64DCCD3270</v>
      </c>
      <c r="E46" s="510" t="str">
        <f>_DSVD</f>
        <v>Trần Thanh Giang</v>
      </c>
      <c r="F46" s="489" t="str">
        <f>_DSVD</f>
        <v>15/06/1995</v>
      </c>
      <c r="G46" s="489" t="str">
        <f>_DSVD</f>
        <v>64DCCD12</v>
      </c>
      <c r="H46" s="490"/>
      <c r="I46" s="491"/>
      <c r="J46" s="491"/>
      <c r="K46" s="491"/>
      <c r="L46" s="491"/>
      <c r="M46" s="491"/>
      <c r="N46" s="491" t="s">
        <v>29</v>
      </c>
    </row>
    <row r="47" spans="1:14" ht="20.100000000000001" customHeight="1" x14ac:dyDescent="0.25">
      <c r="A47" s="477" t="str">
        <f t="shared" si="0"/>
        <v>DC1CB32-DC-38</v>
      </c>
      <c r="B47" s="487">
        <f>_DSVD_stt</f>
        <v>38</v>
      </c>
      <c r="C47" s="493">
        <f>_DSVD_SBD</f>
        <v>38</v>
      </c>
      <c r="D47" s="489" t="str">
        <f>_DSVD</f>
        <v>64DCQT3078</v>
      </c>
      <c r="E47" s="510" t="str">
        <f>_DSVD</f>
        <v>Vũ Thị Thu Hà</v>
      </c>
      <c r="F47" s="489" t="str">
        <f>_DSVD</f>
        <v>01/11/1995</v>
      </c>
      <c r="G47" s="489" t="str">
        <f>_DSVD</f>
        <v>64DCQT02</v>
      </c>
      <c r="H47" s="490"/>
      <c r="I47" s="491"/>
      <c r="J47" s="491"/>
      <c r="K47" s="491"/>
      <c r="L47" s="491"/>
      <c r="M47" s="491"/>
      <c r="N47" s="491" t="s">
        <v>29</v>
      </c>
    </row>
    <row r="48" spans="1:14" ht="20.100000000000001" customHeight="1" x14ac:dyDescent="0.25">
      <c r="A48" s="477" t="str">
        <f t="shared" si="0"/>
        <v>DC1CB32-DC-39</v>
      </c>
      <c r="B48" s="487">
        <f>_DSVD_stt</f>
        <v>39</v>
      </c>
      <c r="C48" s="493">
        <f>_DSVD_SBD</f>
        <v>39</v>
      </c>
      <c r="D48" s="489" t="str">
        <f>_DSVD</f>
        <v>64DCKT3292</v>
      </c>
      <c r="E48" s="510" t="str">
        <f>_DSVD</f>
        <v>Nguyễn Bá Hai</v>
      </c>
      <c r="F48" s="489" t="str">
        <f>_DSVD</f>
        <v>16/01/1995</v>
      </c>
      <c r="G48" s="489" t="str">
        <f>_DSVD</f>
        <v>64DCKT08</v>
      </c>
      <c r="H48" s="490"/>
      <c r="I48" s="491"/>
      <c r="J48" s="491"/>
      <c r="K48" s="491"/>
      <c r="L48" s="491"/>
      <c r="M48" s="491"/>
      <c r="N48" s="491" t="s">
        <v>29</v>
      </c>
    </row>
    <row r="49" spans="1:14" ht="20.100000000000001" customHeight="1" x14ac:dyDescent="0.25">
      <c r="A49" s="477" t="str">
        <f t="shared" si="0"/>
        <v>DC1CB32-DC-40</v>
      </c>
      <c r="B49" s="487">
        <f>_DSVD_stt</f>
        <v>40</v>
      </c>
      <c r="C49" s="493">
        <f>_DSVD_SBD</f>
        <v>40</v>
      </c>
      <c r="D49" s="489" t="str">
        <f>_DSVD</f>
        <v>64DCCD3226</v>
      </c>
      <c r="E49" s="510" t="str">
        <f>_DSVD</f>
        <v>Nguyễn Văn Hải</v>
      </c>
      <c r="F49" s="489" t="str">
        <f>_DSVD</f>
        <v>05/05/1995</v>
      </c>
      <c r="G49" s="489" t="str">
        <f>_DSVD</f>
        <v>64DCCD12</v>
      </c>
      <c r="H49" s="490"/>
      <c r="I49" s="491"/>
      <c r="J49" s="491"/>
      <c r="K49" s="491"/>
      <c r="L49" s="491"/>
      <c r="M49" s="491"/>
      <c r="N49" s="491"/>
    </row>
    <row r="50" spans="1:14" ht="20.100000000000001" customHeight="1" x14ac:dyDescent="0.25">
      <c r="A50" s="477" t="str">
        <f t="shared" si="0"/>
        <v>DC1CB32-DC-41</v>
      </c>
      <c r="B50" s="487">
        <f>_DSVD_stt</f>
        <v>41</v>
      </c>
      <c r="C50" s="493">
        <f>_DSVD_SBD</f>
        <v>41</v>
      </c>
      <c r="D50" s="489" t="str">
        <f>_DSVD</f>
        <v>64DCTH3174</v>
      </c>
      <c r="E50" s="510" t="str">
        <f>_DSVD</f>
        <v>Phan Thế Hải</v>
      </c>
      <c r="F50" s="489" t="str">
        <f>_DSVD</f>
        <v>27/08/1995</v>
      </c>
      <c r="G50" s="489" t="str">
        <f>_DSVD</f>
        <v>64DCTH03</v>
      </c>
      <c r="H50" s="490"/>
      <c r="I50" s="491"/>
      <c r="J50" s="491"/>
      <c r="K50" s="491"/>
      <c r="L50" s="491"/>
      <c r="M50" s="491"/>
      <c r="N50" s="491"/>
    </row>
    <row r="51" spans="1:14" ht="20.100000000000001" customHeight="1" x14ac:dyDescent="0.25">
      <c r="A51" s="477" t="str">
        <f t="shared" si="0"/>
        <v>DC1CB32-DC-42</v>
      </c>
      <c r="B51" s="487">
        <f>_DSVD_stt</f>
        <v>42</v>
      </c>
      <c r="C51" s="493">
        <f>_DSVD_SBD</f>
        <v>42</v>
      </c>
      <c r="D51" s="489" t="str">
        <f>_DSVD</f>
        <v>65DCKX21861</v>
      </c>
      <c r="E51" s="510" t="str">
        <f>_DSVD</f>
        <v>Tạ Thị Hồng Hạnh</v>
      </c>
      <c r="F51" s="489" t="str">
        <f>_DSVD</f>
        <v>22/11/1996</v>
      </c>
      <c r="G51" s="489" t="str">
        <f>_DSVD</f>
        <v>65DCKX22</v>
      </c>
      <c r="H51" s="490"/>
      <c r="I51" s="491"/>
      <c r="J51" s="491"/>
      <c r="K51" s="491"/>
      <c r="L51" s="491"/>
      <c r="M51" s="491"/>
      <c r="N51" s="491"/>
    </row>
    <row r="52" spans="1:14" ht="20.100000000000001" customHeight="1" x14ac:dyDescent="0.25">
      <c r="A52" s="477" t="str">
        <f t="shared" si="0"/>
        <v>DC1CB32-DC-43</v>
      </c>
      <c r="B52" s="487">
        <f>_DSVD_stt</f>
        <v>43</v>
      </c>
      <c r="C52" s="493">
        <f>_DSVD_SBD</f>
        <v>43</v>
      </c>
      <c r="D52" s="489" t="str">
        <f>_DSVD</f>
        <v>64DCTH3124</v>
      </c>
      <c r="E52" s="510" t="str">
        <f>_DSVD</f>
        <v>Đoàn Thị Thu Hằng</v>
      </c>
      <c r="F52" s="489" t="str">
        <f>_DSVD</f>
        <v>01/04/1994</v>
      </c>
      <c r="G52" s="489" t="str">
        <f>_DSVD</f>
        <v>64DCTH02</v>
      </c>
      <c r="H52" s="490"/>
      <c r="I52" s="491"/>
      <c r="J52" s="491"/>
      <c r="K52" s="491"/>
      <c r="L52" s="491"/>
      <c r="M52" s="491"/>
      <c r="N52" s="491"/>
    </row>
    <row r="53" spans="1:14" ht="20.100000000000001" customHeight="1" x14ac:dyDescent="0.25">
      <c r="A53" s="477" t="str">
        <f t="shared" si="0"/>
        <v>DC1CB32-DC-44</v>
      </c>
      <c r="B53" s="487">
        <f>_DSVD_stt</f>
        <v>44</v>
      </c>
      <c r="C53" s="493">
        <f>_DSVD_SBD</f>
        <v>44</v>
      </c>
      <c r="D53" s="489" t="str">
        <f>_DSVD</f>
        <v>65DCKX21860</v>
      </c>
      <c r="E53" s="510" t="str">
        <f>_DSVD</f>
        <v>Nguyễn Tiến Hiệp</v>
      </c>
      <c r="F53" s="489" t="str">
        <f>_DSVD</f>
        <v>23/12/1995</v>
      </c>
      <c r="G53" s="489" t="str">
        <f>_DSVD</f>
        <v>65DCKX23</v>
      </c>
      <c r="H53" s="490"/>
      <c r="I53" s="491"/>
      <c r="J53" s="491"/>
      <c r="K53" s="491"/>
      <c r="L53" s="491"/>
      <c r="M53" s="491"/>
      <c r="N53" s="491"/>
    </row>
    <row r="54" spans="1:14" ht="20.100000000000001" customHeight="1" x14ac:dyDescent="0.25">
      <c r="A54" s="477" t="str">
        <f t="shared" si="0"/>
        <v>DC1CB32-DC-45</v>
      </c>
      <c r="B54" s="487">
        <f>_DSVD_stt</f>
        <v>45</v>
      </c>
      <c r="C54" s="493">
        <f>_DSVD_SBD</f>
        <v>45</v>
      </c>
      <c r="D54" s="489" t="str">
        <f>_DSVD</f>
        <v>64DCKT3148</v>
      </c>
      <c r="E54" s="510" t="str">
        <f>_DSVD</f>
        <v>Nguyễn Ngô Minh Hiếu</v>
      </c>
      <c r="F54" s="489" t="str">
        <f>_DSVD</f>
        <v>08/03/1994</v>
      </c>
      <c r="G54" s="489" t="str">
        <f>_DSVD</f>
        <v>64DCKT08</v>
      </c>
      <c r="H54" s="490"/>
      <c r="I54" s="491"/>
      <c r="J54" s="491"/>
      <c r="K54" s="491"/>
      <c r="L54" s="491"/>
      <c r="M54" s="491"/>
      <c r="N54" s="491"/>
    </row>
    <row r="55" spans="1:14" ht="20.100000000000001" customHeight="1" x14ac:dyDescent="0.25">
      <c r="A55" s="477" t="str">
        <f t="shared" si="0"/>
        <v/>
      </c>
      <c r="B55" s="487" t="str">
        <f>_DSVD_stt</f>
        <v/>
      </c>
      <c r="C55" s="493" t="str">
        <f>_DSVD_SBD</f>
        <v/>
      </c>
      <c r="D55" s="489" t="str">
        <f>_DSVD</f>
        <v/>
      </c>
      <c r="E55" s="510" t="str">
        <f>_DSVD</f>
        <v/>
      </c>
      <c r="F55" s="489" t="str">
        <f>_DSVD</f>
        <v/>
      </c>
      <c r="G55" s="489" t="str">
        <f>_DSVD</f>
        <v/>
      </c>
      <c r="H55" s="490"/>
      <c r="I55" s="491"/>
      <c r="J55" s="491"/>
      <c r="K55" s="491"/>
      <c r="L55" s="491"/>
      <c r="M55" s="491"/>
      <c r="N55" s="491"/>
    </row>
    <row r="56" spans="1:14" ht="20.100000000000001" customHeight="1" x14ac:dyDescent="0.25">
      <c r="A56" s="477" t="str">
        <f t="shared" si="0"/>
        <v/>
      </c>
      <c r="B56" s="487" t="str">
        <f>_DSVD_stt</f>
        <v/>
      </c>
      <c r="C56" s="493" t="str">
        <f>_DSVD_SBD</f>
        <v/>
      </c>
      <c r="D56" s="489" t="str">
        <f>_DSVD</f>
        <v/>
      </c>
      <c r="E56" s="510" t="str">
        <f>_DSVD</f>
        <v/>
      </c>
      <c r="F56" s="489" t="str">
        <f>_DSVD</f>
        <v/>
      </c>
      <c r="G56" s="489" t="str">
        <f>_DSVD</f>
        <v/>
      </c>
      <c r="H56" s="490"/>
      <c r="I56" s="491"/>
      <c r="J56" s="491"/>
      <c r="K56" s="491"/>
      <c r="L56" s="491"/>
      <c r="M56" s="491"/>
      <c r="N56" s="491"/>
    </row>
    <row r="57" spans="1:14" ht="20.100000000000001" customHeight="1" x14ac:dyDescent="0.25">
      <c r="A57" s="477" t="str">
        <f t="shared" si="0"/>
        <v/>
      </c>
      <c r="B57" s="487" t="str">
        <f>_DSVD_stt</f>
        <v/>
      </c>
      <c r="C57" s="493" t="str">
        <f>_DSVD_SBD</f>
        <v/>
      </c>
      <c r="D57" s="489" t="str">
        <f>_DSVD</f>
        <v/>
      </c>
      <c r="E57" s="510" t="str">
        <f>_DSVD</f>
        <v/>
      </c>
      <c r="F57" s="489" t="str">
        <f>_DSVD</f>
        <v/>
      </c>
      <c r="G57" s="489" t="str">
        <f>_DSVD</f>
        <v/>
      </c>
      <c r="H57" s="490"/>
      <c r="I57" s="491"/>
      <c r="J57" s="491"/>
      <c r="K57" s="491"/>
      <c r="L57" s="491"/>
      <c r="M57" s="491"/>
      <c r="N57" s="491"/>
    </row>
    <row r="58" spans="1:14" ht="20.100000000000001" customHeight="1" x14ac:dyDescent="0.25">
      <c r="A58" s="477" t="str">
        <f t="shared" si="0"/>
        <v/>
      </c>
      <c r="B58" s="487" t="str">
        <f>_DSVD_stt</f>
        <v/>
      </c>
      <c r="C58" s="493" t="str">
        <f>_DSVD_SBD</f>
        <v/>
      </c>
      <c r="D58" s="489" t="str">
        <f>_DSVD</f>
        <v/>
      </c>
      <c r="E58" s="510" t="str">
        <f>_DSVD</f>
        <v/>
      </c>
      <c r="F58" s="489" t="str">
        <f>_DSVD</f>
        <v/>
      </c>
      <c r="G58" s="489" t="str">
        <f>_DSVD</f>
        <v/>
      </c>
      <c r="H58" s="490"/>
      <c r="I58" s="491"/>
      <c r="J58" s="491"/>
      <c r="K58" s="491"/>
      <c r="L58" s="491"/>
      <c r="M58" s="491"/>
      <c r="N58" s="491"/>
    </row>
    <row r="59" spans="1:14" ht="20.100000000000001" customHeight="1" x14ac:dyDescent="0.25">
      <c r="A59" s="477" t="str">
        <f t="shared" si="0"/>
        <v/>
      </c>
      <c r="B59" s="487" t="str">
        <f>_DSVD_stt</f>
        <v/>
      </c>
      <c r="C59" s="493" t="str">
        <f>_DSVD_SBD</f>
        <v/>
      </c>
      <c r="D59" s="489" t="str">
        <f>_DSVD</f>
        <v/>
      </c>
      <c r="E59" s="510" t="str">
        <f>_DSVD</f>
        <v/>
      </c>
      <c r="F59" s="489" t="str">
        <f>_DSVD</f>
        <v/>
      </c>
      <c r="G59" s="489" t="str">
        <f>_DSVD</f>
        <v/>
      </c>
      <c r="H59" s="490"/>
      <c r="I59" s="491"/>
      <c r="J59" s="491"/>
      <c r="K59" s="491"/>
      <c r="L59" s="491"/>
      <c r="M59" s="491"/>
      <c r="N59" s="491"/>
    </row>
    <row r="60" spans="1:14" ht="20.100000000000001" customHeight="1" x14ac:dyDescent="0.25">
      <c r="A60" s="477" t="str">
        <f t="shared" si="0"/>
        <v/>
      </c>
      <c r="B60" s="487" t="str">
        <f>_DSVD_stt</f>
        <v/>
      </c>
      <c r="C60" s="493" t="str">
        <f>_DSVD_SBD</f>
        <v/>
      </c>
      <c r="D60" s="489" t="str">
        <f>_DSVD</f>
        <v/>
      </c>
      <c r="E60" s="510" t="str">
        <f>_DSVD</f>
        <v/>
      </c>
      <c r="F60" s="489" t="str">
        <f>_DSVD</f>
        <v/>
      </c>
      <c r="G60" s="489" t="str">
        <f>_DSVD</f>
        <v/>
      </c>
      <c r="H60" s="490"/>
      <c r="I60" s="491"/>
      <c r="J60" s="491"/>
      <c r="K60" s="491"/>
      <c r="L60" s="491"/>
      <c r="M60" s="491"/>
      <c r="N60" s="491"/>
    </row>
    <row r="61" spans="1:14" ht="20.100000000000001" customHeight="1" x14ac:dyDescent="0.25">
      <c r="A61" s="477" t="str">
        <f t="shared" si="0"/>
        <v/>
      </c>
      <c r="B61" s="487" t="str">
        <f>_DSVD_stt</f>
        <v/>
      </c>
      <c r="C61" s="493" t="str">
        <f>_DSVD_SBD</f>
        <v/>
      </c>
      <c r="D61" s="489" t="str">
        <f>_DSVD</f>
        <v/>
      </c>
      <c r="E61" s="510" t="str">
        <f>_DSVD</f>
        <v/>
      </c>
      <c r="F61" s="489" t="str">
        <f>_DSVD</f>
        <v/>
      </c>
      <c r="G61" s="489" t="str">
        <f>_DSVD</f>
        <v/>
      </c>
      <c r="H61" s="490"/>
      <c r="I61" s="491"/>
      <c r="J61" s="491"/>
      <c r="K61" s="491"/>
      <c r="L61" s="491"/>
      <c r="M61" s="491"/>
      <c r="N61" s="491"/>
    </row>
    <row r="62" spans="1:14" ht="20.100000000000001" customHeight="1" x14ac:dyDescent="0.25">
      <c r="A62" s="477" t="str">
        <f t="shared" si="0"/>
        <v/>
      </c>
      <c r="B62" s="487" t="str">
        <f>_DSVD_stt</f>
        <v/>
      </c>
      <c r="C62" s="493" t="str">
        <f>_DSVD_SBD</f>
        <v/>
      </c>
      <c r="D62" s="489" t="str">
        <f>_DSVD</f>
        <v/>
      </c>
      <c r="E62" s="510" t="str">
        <f>_DSVD</f>
        <v/>
      </c>
      <c r="F62" s="489" t="str">
        <f>_DSVD</f>
        <v/>
      </c>
      <c r="G62" s="489" t="str">
        <f>_DSVD</f>
        <v/>
      </c>
      <c r="H62" s="490"/>
      <c r="I62" s="491"/>
      <c r="J62" s="491"/>
      <c r="K62" s="491"/>
      <c r="L62" s="491"/>
      <c r="M62" s="491"/>
      <c r="N62" s="491"/>
    </row>
    <row r="63" spans="1:14" ht="20.100000000000001" customHeight="1" x14ac:dyDescent="0.25">
      <c r="A63" s="477" t="str">
        <f t="shared" si="0"/>
        <v/>
      </c>
      <c r="B63" s="487" t="str">
        <f>_DSVD_stt</f>
        <v/>
      </c>
      <c r="C63" s="493" t="str">
        <f>_DSVD_SBD</f>
        <v/>
      </c>
      <c r="D63" s="489" t="str">
        <f>_DSVD</f>
        <v/>
      </c>
      <c r="E63" s="510" t="str">
        <f>_DSVD</f>
        <v/>
      </c>
      <c r="F63" s="489" t="str">
        <f>_DSVD</f>
        <v/>
      </c>
      <c r="G63" s="489" t="str">
        <f>_DSVD</f>
        <v/>
      </c>
      <c r="H63" s="490"/>
      <c r="I63" s="491"/>
      <c r="J63" s="491"/>
      <c r="K63" s="491"/>
      <c r="L63" s="491"/>
      <c r="M63" s="491"/>
      <c r="N63" s="491"/>
    </row>
    <row r="64" spans="1:14" ht="20.100000000000001" customHeight="1" x14ac:dyDescent="0.25">
      <c r="A64" s="477" t="str">
        <f t="shared" si="0"/>
        <v/>
      </c>
      <c r="B64" s="487" t="str">
        <f>_DSVD_stt</f>
        <v/>
      </c>
      <c r="C64" s="493" t="str">
        <f>_DSVD_SBD</f>
        <v/>
      </c>
      <c r="D64" s="489" t="str">
        <f>_DSVD</f>
        <v/>
      </c>
      <c r="E64" s="510" t="str">
        <f>_DSVD</f>
        <v/>
      </c>
      <c r="F64" s="489" t="str">
        <f>_DSVD</f>
        <v/>
      </c>
      <c r="G64" s="489" t="str">
        <f>_DSVD</f>
        <v/>
      </c>
      <c r="H64" s="490"/>
      <c r="I64" s="491"/>
      <c r="J64" s="491"/>
      <c r="K64" s="491"/>
      <c r="L64" s="491"/>
      <c r="M64" s="491"/>
      <c r="N64" s="491"/>
    </row>
    <row r="65" spans="1:252" ht="20.100000000000001" customHeight="1" x14ac:dyDescent="0.25">
      <c r="A65" s="477" t="str">
        <f t="shared" si="0"/>
        <v/>
      </c>
      <c r="B65" s="487" t="str">
        <f>_DSVD_stt</f>
        <v/>
      </c>
      <c r="C65" s="493" t="str">
        <f>_DSVD_SBD</f>
        <v/>
      </c>
      <c r="D65" s="489" t="str">
        <f>_DSVD</f>
        <v/>
      </c>
      <c r="E65" s="510" t="str">
        <f>_DSVD</f>
        <v/>
      </c>
      <c r="F65" s="489" t="str">
        <f>_DSVD</f>
        <v/>
      </c>
      <c r="G65" s="489" t="str">
        <f>_DSVD</f>
        <v/>
      </c>
      <c r="H65" s="490"/>
      <c r="I65" s="491"/>
      <c r="J65" s="491"/>
      <c r="K65" s="491"/>
      <c r="L65" s="491"/>
      <c r="M65" s="491"/>
      <c r="N65" s="491"/>
    </row>
    <row r="66" spans="1:252" ht="20.100000000000001" customHeight="1" x14ac:dyDescent="0.25">
      <c r="A66" s="477" t="str">
        <f t="shared" si="0"/>
        <v/>
      </c>
      <c r="B66" s="487" t="str">
        <f>_DSVD_stt</f>
        <v/>
      </c>
      <c r="C66" s="493" t="str">
        <f>_DSVD_SBD</f>
        <v/>
      </c>
      <c r="D66" s="489" t="str">
        <f>_DSVD</f>
        <v/>
      </c>
      <c r="E66" s="510" t="str">
        <f>_DSVD</f>
        <v/>
      </c>
      <c r="F66" s="489" t="str">
        <f>_DSVD</f>
        <v/>
      </c>
      <c r="G66" s="489" t="str">
        <f>_DSVD</f>
        <v/>
      </c>
      <c r="H66" s="490"/>
      <c r="I66" s="491"/>
      <c r="J66" s="491"/>
      <c r="K66" s="491"/>
      <c r="L66" s="491"/>
      <c r="M66" s="491"/>
      <c r="N66" s="491"/>
    </row>
    <row r="67" spans="1:252" ht="20.100000000000001" customHeight="1" x14ac:dyDescent="0.25">
      <c r="A67" s="477" t="str">
        <f t="shared" si="0"/>
        <v/>
      </c>
      <c r="B67" s="487" t="str">
        <f>_DSVD_stt</f>
        <v/>
      </c>
      <c r="C67" s="493" t="str">
        <f>_DSVD_SBD</f>
        <v/>
      </c>
      <c r="D67" s="489" t="str">
        <f>_DSVD</f>
        <v/>
      </c>
      <c r="E67" s="510" t="str">
        <f>_DSVD</f>
        <v/>
      </c>
      <c r="F67" s="489" t="str">
        <f>_DSVD</f>
        <v/>
      </c>
      <c r="G67" s="489" t="str">
        <f>_DSVD</f>
        <v/>
      </c>
      <c r="H67" s="490"/>
      <c r="I67" s="491"/>
      <c r="J67" s="491"/>
      <c r="K67" s="491"/>
      <c r="L67" s="491"/>
      <c r="M67" s="491"/>
      <c r="N67" s="491"/>
    </row>
    <row r="68" spans="1:252" ht="20.100000000000001" customHeight="1" x14ac:dyDescent="0.25">
      <c r="A68" s="477" t="str">
        <f t="shared" si="0"/>
        <v/>
      </c>
      <c r="B68" s="487" t="str">
        <f>_DSVD_stt</f>
        <v/>
      </c>
      <c r="C68" s="493" t="str">
        <f>_DSVD_SBD</f>
        <v/>
      </c>
      <c r="D68" s="489" t="str">
        <f>_DSVD</f>
        <v/>
      </c>
      <c r="E68" s="510" t="str">
        <f>_DSVD</f>
        <v/>
      </c>
      <c r="F68" s="489" t="str">
        <f>_DSVD</f>
        <v/>
      </c>
      <c r="G68" s="489" t="str">
        <f>_DSVD</f>
        <v/>
      </c>
      <c r="H68" s="490"/>
      <c r="I68" s="491"/>
      <c r="J68" s="491"/>
      <c r="K68" s="491"/>
      <c r="L68" s="491"/>
      <c r="M68" s="491"/>
      <c r="N68" s="491"/>
    </row>
    <row r="69" spans="1:252" ht="20.100000000000001" customHeight="1" x14ac:dyDescent="0.25">
      <c r="A69" s="477" t="str">
        <f t="shared" si="0"/>
        <v/>
      </c>
      <c r="B69" s="487" t="str">
        <f>_DSVD_stt</f>
        <v/>
      </c>
      <c r="C69" s="493" t="str">
        <f>_DSVD_SBD</f>
        <v/>
      </c>
      <c r="D69" s="489" t="str">
        <f>_DSVD</f>
        <v/>
      </c>
      <c r="E69" s="510" t="str">
        <f>_DSVD</f>
        <v/>
      </c>
      <c r="F69" s="489" t="str">
        <f>_DSVD</f>
        <v/>
      </c>
      <c r="G69" s="489" t="str">
        <f>_DSVD</f>
        <v/>
      </c>
      <c r="H69" s="490"/>
      <c r="I69" s="491"/>
      <c r="J69" s="491"/>
      <c r="K69" s="491"/>
      <c r="L69" s="491"/>
      <c r="M69" s="491"/>
      <c r="N69" s="491"/>
    </row>
    <row r="70" spans="1:252" ht="20.100000000000001" customHeight="1" x14ac:dyDescent="0.25">
      <c r="A70" s="477" t="str">
        <f t="shared" si="0"/>
        <v/>
      </c>
      <c r="B70" s="487" t="str">
        <f>_DSVD_stt</f>
        <v/>
      </c>
      <c r="C70" s="493" t="str">
        <f>_DSVD_SBD</f>
        <v/>
      </c>
      <c r="D70" s="489" t="str">
        <f>_DSVD</f>
        <v/>
      </c>
      <c r="E70" s="510" t="str">
        <f>_DSVD</f>
        <v/>
      </c>
      <c r="F70" s="489" t="str">
        <f>_DSVD</f>
        <v/>
      </c>
      <c r="G70" s="489" t="str">
        <f>_DSVD</f>
        <v/>
      </c>
      <c r="H70" s="490"/>
      <c r="I70" s="491"/>
      <c r="J70" s="491"/>
      <c r="K70" s="491"/>
      <c r="L70" s="491"/>
      <c r="M70" s="491"/>
      <c r="N70" s="491"/>
    </row>
    <row r="71" spans="1:252" ht="20.100000000000001" customHeight="1" x14ac:dyDescent="0.25">
      <c r="A71" s="477" t="str">
        <f t="shared" si="0"/>
        <v/>
      </c>
      <c r="B71" s="487" t="str">
        <f>_DSVD_stt</f>
        <v/>
      </c>
      <c r="C71" s="493" t="str">
        <f>_DSVD_SBD</f>
        <v/>
      </c>
      <c r="D71" s="489" t="str">
        <f>_DSVD</f>
        <v/>
      </c>
      <c r="E71" s="510" t="str">
        <f>_DSVD</f>
        <v/>
      </c>
      <c r="F71" s="489" t="str">
        <f>_DSVD</f>
        <v/>
      </c>
      <c r="G71" s="489" t="str">
        <f>_DSVD</f>
        <v/>
      </c>
      <c r="H71" s="490"/>
      <c r="I71" s="491"/>
      <c r="J71" s="491"/>
      <c r="K71" s="491"/>
      <c r="L71" s="491"/>
      <c r="M71" s="491"/>
      <c r="N71" s="491"/>
    </row>
    <row r="72" spans="1:252" s="479" customFormat="1" ht="6" customHeight="1" x14ac:dyDescent="0.25">
      <c r="B72" s="495"/>
      <c r="C72" s="495"/>
      <c r="D72" s="495"/>
      <c r="E72" s="495"/>
      <c r="F72" s="495"/>
      <c r="G72" s="495"/>
      <c r="H72" s="495"/>
      <c r="I72" s="495"/>
      <c r="J72" s="495"/>
      <c r="K72" s="495"/>
      <c r="L72" s="495"/>
      <c r="M72" s="495"/>
      <c r="N72" s="495"/>
      <c r="O72" s="495"/>
      <c r="P72" s="477"/>
      <c r="Q72" s="477"/>
      <c r="R72" s="477"/>
      <c r="T72" s="477"/>
      <c r="U72" s="477"/>
      <c r="V72" s="477"/>
      <c r="W72" s="477"/>
      <c r="X72" s="477"/>
      <c r="Y72" s="477"/>
      <c r="Z72" s="477"/>
      <c r="AA72" s="477"/>
      <c r="AB72" s="477"/>
      <c r="AC72" s="477"/>
      <c r="AD72" s="477"/>
      <c r="AE72" s="477"/>
      <c r="AF72" s="477"/>
      <c r="AG72" s="477"/>
      <c r="AH72" s="477"/>
      <c r="AI72" s="477"/>
      <c r="AJ72" s="477"/>
      <c r="AK72" s="477"/>
      <c r="AL72" s="477"/>
      <c r="AM72" s="477"/>
      <c r="AN72" s="477"/>
      <c r="AO72" s="477"/>
      <c r="AP72" s="477"/>
      <c r="AQ72" s="477"/>
      <c r="AR72" s="477"/>
      <c r="AS72" s="477"/>
      <c r="AT72" s="477"/>
      <c r="AU72" s="477"/>
      <c r="AV72" s="477"/>
      <c r="AW72" s="477"/>
      <c r="AX72" s="477"/>
      <c r="AY72" s="477"/>
      <c r="AZ72" s="477"/>
      <c r="BA72" s="477"/>
      <c r="BB72" s="477"/>
      <c r="BC72" s="477"/>
      <c r="BD72" s="477"/>
      <c r="BE72" s="477"/>
      <c r="BF72" s="477"/>
      <c r="BG72" s="477"/>
      <c r="BH72" s="477"/>
      <c r="BI72" s="477"/>
      <c r="BJ72" s="477"/>
      <c r="BK72" s="477"/>
      <c r="BL72" s="477"/>
      <c r="BM72" s="477"/>
      <c r="BN72" s="477"/>
      <c r="BO72" s="477"/>
      <c r="BP72" s="477"/>
      <c r="BQ72" s="477"/>
      <c r="BR72" s="477"/>
      <c r="BS72" s="477"/>
      <c r="BT72" s="477"/>
      <c r="BU72" s="477"/>
      <c r="BV72" s="477"/>
      <c r="BW72" s="477"/>
      <c r="BX72" s="477"/>
      <c r="BY72" s="477"/>
      <c r="BZ72" s="477"/>
      <c r="CA72" s="477"/>
      <c r="CB72" s="477"/>
      <c r="CC72" s="477"/>
      <c r="CD72" s="477"/>
      <c r="CE72" s="477"/>
      <c r="CF72" s="477"/>
      <c r="CG72" s="477"/>
      <c r="CH72" s="477"/>
      <c r="CI72" s="477"/>
      <c r="CJ72" s="477"/>
      <c r="CK72" s="477"/>
      <c r="CL72" s="477"/>
      <c r="CM72" s="477"/>
      <c r="CN72" s="477"/>
      <c r="CO72" s="477"/>
      <c r="CP72" s="477"/>
      <c r="CQ72" s="477"/>
      <c r="CR72" s="477"/>
      <c r="CS72" s="477"/>
      <c r="CT72" s="477"/>
      <c r="CU72" s="477"/>
      <c r="CV72" s="477"/>
      <c r="CW72" s="477"/>
      <c r="CX72" s="477"/>
      <c r="CY72" s="477"/>
      <c r="CZ72" s="477"/>
      <c r="DA72" s="477"/>
      <c r="DB72" s="477"/>
      <c r="DC72" s="477"/>
      <c r="DD72" s="477"/>
      <c r="DE72" s="477"/>
      <c r="DF72" s="477"/>
      <c r="DG72" s="477"/>
      <c r="DH72" s="477"/>
      <c r="DI72" s="477"/>
      <c r="DJ72" s="477"/>
      <c r="DK72" s="477"/>
      <c r="DL72" s="477"/>
      <c r="DM72" s="477"/>
      <c r="DN72" s="477"/>
      <c r="DO72" s="477"/>
      <c r="DP72" s="477"/>
      <c r="DQ72" s="477"/>
      <c r="DR72" s="477"/>
      <c r="DS72" s="477"/>
      <c r="DT72" s="477"/>
      <c r="DU72" s="477"/>
      <c r="DV72" s="477"/>
      <c r="DW72" s="477"/>
      <c r="DX72" s="477"/>
      <c r="DY72" s="477"/>
      <c r="DZ72" s="477"/>
      <c r="EA72" s="477"/>
      <c r="EB72" s="477"/>
      <c r="EC72" s="477"/>
      <c r="ED72" s="477"/>
      <c r="EE72" s="477"/>
      <c r="EF72" s="477"/>
      <c r="EG72" s="477"/>
      <c r="EH72" s="477"/>
      <c r="EI72" s="477"/>
      <c r="EJ72" s="477"/>
      <c r="EK72" s="477"/>
      <c r="EL72" s="477"/>
      <c r="EM72" s="477"/>
      <c r="EN72" s="477"/>
      <c r="EO72" s="477"/>
      <c r="EP72" s="477"/>
      <c r="EQ72" s="477"/>
      <c r="ER72" s="477"/>
      <c r="ES72" s="477"/>
      <c r="ET72" s="477"/>
      <c r="EU72" s="477"/>
      <c r="EV72" s="477"/>
      <c r="EW72" s="477"/>
      <c r="EX72" s="477"/>
      <c r="EY72" s="477"/>
      <c r="EZ72" s="477"/>
      <c r="FA72" s="477"/>
      <c r="FB72" s="477"/>
      <c r="FC72" s="477"/>
      <c r="FD72" s="477"/>
      <c r="FE72" s="477"/>
      <c r="FF72" s="477"/>
      <c r="FG72" s="477"/>
      <c r="FH72" s="477"/>
      <c r="FI72" s="477"/>
      <c r="FJ72" s="477"/>
      <c r="FK72" s="477"/>
      <c r="FL72" s="477"/>
      <c r="FM72" s="477"/>
      <c r="FN72" s="477"/>
      <c r="FO72" s="477"/>
      <c r="FP72" s="477"/>
      <c r="FQ72" s="477"/>
      <c r="FR72" s="477"/>
      <c r="FS72" s="477"/>
      <c r="FT72" s="477"/>
      <c r="FU72" s="477"/>
      <c r="FV72" s="477"/>
      <c r="FW72" s="477"/>
      <c r="FX72" s="477"/>
      <c r="FY72" s="477"/>
      <c r="FZ72" s="477"/>
      <c r="GA72" s="477"/>
      <c r="GB72" s="477"/>
      <c r="GC72" s="477"/>
      <c r="GD72" s="477"/>
      <c r="GE72" s="477"/>
      <c r="GF72" s="477"/>
      <c r="GG72" s="477"/>
      <c r="GH72" s="477"/>
      <c r="GI72" s="477"/>
      <c r="GJ72" s="477"/>
      <c r="GK72" s="477"/>
      <c r="GL72" s="477"/>
      <c r="GM72" s="477"/>
      <c r="GN72" s="477"/>
      <c r="GO72" s="477"/>
      <c r="GP72" s="477"/>
      <c r="GQ72" s="477"/>
      <c r="GR72" s="477"/>
      <c r="GS72" s="477"/>
      <c r="GT72" s="477"/>
      <c r="GU72" s="477"/>
      <c r="GV72" s="477"/>
      <c r="GW72" s="477"/>
      <c r="GX72" s="477"/>
      <c r="GY72" s="477"/>
      <c r="GZ72" s="477"/>
      <c r="HA72" s="477"/>
      <c r="HB72" s="477"/>
      <c r="HC72" s="477"/>
      <c r="HD72" s="477"/>
      <c r="HE72" s="477"/>
      <c r="HF72" s="477"/>
      <c r="HG72" s="477"/>
      <c r="HH72" s="477"/>
      <c r="HI72" s="477"/>
      <c r="HJ72" s="477"/>
      <c r="HK72" s="477"/>
      <c r="HL72" s="477"/>
      <c r="HM72" s="477"/>
      <c r="HN72" s="477"/>
      <c r="HO72" s="477"/>
      <c r="HP72" s="477"/>
      <c r="HQ72" s="477"/>
      <c r="HR72" s="477"/>
      <c r="HS72" s="477"/>
      <c r="HT72" s="477"/>
      <c r="HU72" s="477"/>
      <c r="HV72" s="477"/>
      <c r="HW72" s="477"/>
      <c r="HX72" s="477"/>
      <c r="HY72" s="477"/>
      <c r="HZ72" s="477"/>
      <c r="IA72" s="477"/>
      <c r="IB72" s="477"/>
      <c r="IC72" s="477"/>
      <c r="ID72" s="477"/>
      <c r="IE72" s="477"/>
      <c r="IF72" s="477"/>
      <c r="IG72" s="477"/>
      <c r="IH72" s="477"/>
      <c r="II72" s="477"/>
      <c r="IJ72" s="477"/>
      <c r="IK72" s="477"/>
      <c r="IL72" s="477"/>
      <c r="IM72" s="477"/>
      <c r="IN72" s="477"/>
      <c r="IO72" s="477"/>
      <c r="IP72" s="477"/>
      <c r="IQ72" s="477"/>
      <c r="IR72" s="477"/>
    </row>
    <row r="73" spans="1:252" s="479" customFormat="1" ht="15" customHeight="1" x14ac:dyDescent="0.25">
      <c r="B73" s="662">
        <f>P6</f>
        <v>45</v>
      </c>
      <c r="C73" s="662"/>
      <c r="D73" s="662"/>
      <c r="E73" s="662"/>
      <c r="F73" s="496" t="s">
        <v>7884</v>
      </c>
      <c r="G73" s="495"/>
      <c r="H73" s="495"/>
      <c r="I73" s="495"/>
      <c r="J73" s="497" t="s">
        <v>7885</v>
      </c>
      <c r="K73" s="495"/>
      <c r="L73" s="495"/>
      <c r="M73" s="495"/>
      <c r="N73" s="477"/>
      <c r="O73" s="477"/>
      <c r="P73" s="477"/>
      <c r="Q73" s="477"/>
      <c r="R73" s="477"/>
      <c r="T73" s="477"/>
      <c r="U73" s="477"/>
      <c r="V73" s="477"/>
      <c r="W73" s="477"/>
      <c r="X73" s="477"/>
      <c r="Y73" s="477"/>
      <c r="Z73" s="477"/>
      <c r="AA73" s="477"/>
      <c r="AB73" s="477"/>
      <c r="AC73" s="477"/>
      <c r="AD73" s="477"/>
      <c r="AE73" s="477"/>
      <c r="AF73" s="477"/>
      <c r="AG73" s="477"/>
      <c r="AH73" s="477"/>
      <c r="AI73" s="477"/>
      <c r="AJ73" s="477"/>
      <c r="AK73" s="477"/>
      <c r="AL73" s="477"/>
      <c r="AM73" s="477"/>
      <c r="AN73" s="477"/>
      <c r="AO73" s="477"/>
      <c r="AP73" s="477"/>
      <c r="AQ73" s="477"/>
      <c r="AR73" s="477"/>
      <c r="AS73" s="477"/>
      <c r="AT73" s="477"/>
      <c r="AU73" s="477"/>
      <c r="AV73" s="477"/>
      <c r="AW73" s="477"/>
      <c r="AX73" s="477"/>
      <c r="AY73" s="477"/>
      <c r="AZ73" s="477"/>
      <c r="BA73" s="477"/>
      <c r="BB73" s="477"/>
      <c r="BC73" s="477"/>
      <c r="BD73" s="477"/>
      <c r="BE73" s="477"/>
      <c r="BF73" s="477"/>
      <c r="BG73" s="477"/>
      <c r="BH73" s="477"/>
      <c r="BI73" s="477"/>
      <c r="BJ73" s="477"/>
      <c r="BK73" s="477"/>
      <c r="BL73" s="477"/>
      <c r="BM73" s="477"/>
      <c r="BN73" s="477"/>
      <c r="BO73" s="477"/>
      <c r="BP73" s="477"/>
      <c r="BQ73" s="477"/>
      <c r="BR73" s="477"/>
      <c r="BS73" s="477"/>
      <c r="BT73" s="477"/>
      <c r="BU73" s="477"/>
      <c r="BV73" s="477"/>
      <c r="BW73" s="477"/>
      <c r="BX73" s="477"/>
      <c r="BY73" s="477"/>
      <c r="BZ73" s="477"/>
      <c r="CA73" s="477"/>
      <c r="CB73" s="477"/>
      <c r="CC73" s="477"/>
      <c r="CD73" s="477"/>
      <c r="CE73" s="477"/>
      <c r="CF73" s="477"/>
      <c r="CG73" s="477"/>
      <c r="CH73" s="477"/>
      <c r="CI73" s="477"/>
      <c r="CJ73" s="477"/>
      <c r="CK73" s="477"/>
      <c r="CL73" s="477"/>
      <c r="CM73" s="477"/>
      <c r="CN73" s="477"/>
      <c r="CO73" s="477"/>
      <c r="CP73" s="477"/>
      <c r="CQ73" s="477"/>
      <c r="CR73" s="477"/>
      <c r="CS73" s="477"/>
      <c r="CT73" s="477"/>
      <c r="CU73" s="477"/>
      <c r="CV73" s="477"/>
      <c r="CW73" s="477"/>
      <c r="CX73" s="477"/>
      <c r="CY73" s="477"/>
      <c r="CZ73" s="477"/>
      <c r="DA73" s="477"/>
      <c r="DB73" s="477"/>
      <c r="DC73" s="477"/>
      <c r="DD73" s="477"/>
      <c r="DE73" s="477"/>
      <c r="DF73" s="477"/>
      <c r="DG73" s="477"/>
      <c r="DH73" s="477"/>
      <c r="DI73" s="477"/>
      <c r="DJ73" s="477"/>
      <c r="DK73" s="477"/>
      <c r="DL73" s="477"/>
      <c r="DM73" s="477"/>
      <c r="DN73" s="477"/>
      <c r="DO73" s="477"/>
      <c r="DP73" s="477"/>
      <c r="DQ73" s="477"/>
      <c r="DR73" s="477"/>
      <c r="DS73" s="477"/>
      <c r="DT73" s="477"/>
      <c r="DU73" s="477"/>
      <c r="DV73" s="477"/>
      <c r="DW73" s="477"/>
      <c r="DX73" s="477"/>
      <c r="DY73" s="477"/>
      <c r="DZ73" s="477"/>
      <c r="EA73" s="477"/>
      <c r="EB73" s="477"/>
      <c r="EC73" s="477"/>
      <c r="ED73" s="477"/>
      <c r="EE73" s="477"/>
      <c r="EF73" s="477"/>
      <c r="EG73" s="477"/>
      <c r="EH73" s="477"/>
      <c r="EI73" s="477"/>
      <c r="EJ73" s="477"/>
      <c r="EK73" s="477"/>
      <c r="EL73" s="477"/>
      <c r="EM73" s="477"/>
      <c r="EN73" s="477"/>
      <c r="EO73" s="477"/>
      <c r="EP73" s="477"/>
      <c r="EQ73" s="477"/>
      <c r="ER73" s="477"/>
      <c r="ES73" s="477"/>
      <c r="ET73" s="477"/>
      <c r="EU73" s="477"/>
      <c r="EV73" s="477"/>
      <c r="EW73" s="477"/>
      <c r="EX73" s="477"/>
      <c r="EY73" s="477"/>
      <c r="EZ73" s="477"/>
      <c r="FA73" s="477"/>
      <c r="FB73" s="477"/>
      <c r="FC73" s="477"/>
      <c r="FD73" s="477"/>
      <c r="FE73" s="477"/>
      <c r="FF73" s="477"/>
      <c r="FG73" s="477"/>
      <c r="FH73" s="477"/>
      <c r="FI73" s="477"/>
      <c r="FJ73" s="477"/>
      <c r="FK73" s="477"/>
      <c r="FL73" s="477"/>
      <c r="FM73" s="477"/>
      <c r="FN73" s="477"/>
      <c r="FO73" s="477"/>
      <c r="FP73" s="477"/>
      <c r="FQ73" s="477"/>
      <c r="FR73" s="477"/>
      <c r="FS73" s="477"/>
      <c r="FT73" s="477"/>
      <c r="FU73" s="477"/>
      <c r="FV73" s="477"/>
      <c r="FW73" s="477"/>
      <c r="FX73" s="477"/>
      <c r="FY73" s="477"/>
      <c r="FZ73" s="477"/>
      <c r="GA73" s="477"/>
      <c r="GB73" s="477"/>
      <c r="GC73" s="477"/>
      <c r="GD73" s="477"/>
      <c r="GE73" s="477"/>
      <c r="GF73" s="477"/>
      <c r="GG73" s="477"/>
      <c r="GH73" s="477"/>
      <c r="GI73" s="477"/>
      <c r="GJ73" s="477"/>
      <c r="GK73" s="477"/>
      <c r="GL73" s="477"/>
      <c r="GM73" s="477"/>
      <c r="GN73" s="477"/>
      <c r="GO73" s="477"/>
      <c r="GP73" s="477"/>
      <c r="GQ73" s="477"/>
      <c r="GR73" s="477"/>
      <c r="GS73" s="477"/>
      <c r="GT73" s="477"/>
      <c r="GU73" s="477"/>
      <c r="GV73" s="477"/>
      <c r="GW73" s="477"/>
      <c r="GX73" s="477"/>
      <c r="GY73" s="477"/>
      <c r="GZ73" s="477"/>
      <c r="HA73" s="477"/>
      <c r="HB73" s="477"/>
      <c r="HC73" s="477"/>
      <c r="HD73" s="477"/>
      <c r="HE73" s="477"/>
      <c r="HF73" s="477"/>
      <c r="HG73" s="477"/>
      <c r="HH73" s="477"/>
      <c r="HI73" s="477"/>
      <c r="HJ73" s="477"/>
      <c r="HK73" s="477"/>
      <c r="HL73" s="477"/>
      <c r="HM73" s="477"/>
      <c r="HN73" s="477"/>
      <c r="HO73" s="477"/>
      <c r="HP73" s="477"/>
      <c r="HQ73" s="477"/>
      <c r="HR73" s="477"/>
      <c r="HS73" s="477"/>
      <c r="HT73" s="477"/>
      <c r="HU73" s="477"/>
      <c r="HV73" s="477"/>
      <c r="HW73" s="477"/>
      <c r="HX73" s="477"/>
      <c r="HY73" s="477"/>
      <c r="HZ73" s="477"/>
      <c r="IA73" s="477"/>
      <c r="IB73" s="477"/>
      <c r="IC73" s="477"/>
      <c r="ID73" s="477"/>
      <c r="IE73" s="477"/>
      <c r="IF73" s="477"/>
      <c r="IG73" s="477"/>
      <c r="IH73" s="477"/>
      <c r="II73" s="477"/>
      <c r="IJ73" s="477"/>
      <c r="IK73" s="477"/>
      <c r="IL73" s="477"/>
      <c r="IM73" s="477"/>
      <c r="IN73" s="477"/>
      <c r="IO73" s="477"/>
      <c r="IP73" s="477"/>
      <c r="IQ73" s="477"/>
      <c r="IR73" s="477"/>
    </row>
    <row r="74" spans="1:252" s="479" customFormat="1" ht="15" customHeight="1" x14ac:dyDescent="0.25">
      <c r="C74" s="495"/>
      <c r="D74" s="495" t="s">
        <v>7886</v>
      </c>
      <c r="E74" s="495"/>
      <c r="F74" s="495" t="s">
        <v>7887</v>
      </c>
      <c r="G74" s="498"/>
      <c r="H74" s="498"/>
      <c r="J74" s="495" t="s">
        <v>7888</v>
      </c>
      <c r="K74" s="495"/>
      <c r="L74" s="495"/>
      <c r="M74" s="495"/>
      <c r="N74" s="495"/>
      <c r="O74" s="495"/>
      <c r="P74" s="477"/>
      <c r="Q74" s="477"/>
      <c r="R74" s="477"/>
      <c r="T74" s="477"/>
      <c r="U74" s="477"/>
      <c r="V74" s="477"/>
      <c r="W74" s="477"/>
      <c r="X74" s="477"/>
      <c r="Y74" s="477"/>
      <c r="Z74" s="477"/>
      <c r="AA74" s="477"/>
      <c r="AB74" s="477"/>
      <c r="AC74" s="477"/>
      <c r="AD74" s="477"/>
      <c r="AE74" s="477"/>
      <c r="AF74" s="477"/>
      <c r="AG74" s="477"/>
      <c r="AH74" s="477"/>
      <c r="AI74" s="477"/>
      <c r="AJ74" s="477"/>
      <c r="AK74" s="477"/>
      <c r="AL74" s="477"/>
      <c r="AM74" s="477"/>
      <c r="AN74" s="477"/>
      <c r="AO74" s="477"/>
      <c r="AP74" s="477"/>
      <c r="AQ74" s="477"/>
      <c r="AR74" s="477"/>
      <c r="AS74" s="477"/>
      <c r="AT74" s="477"/>
      <c r="AU74" s="477"/>
      <c r="AV74" s="477"/>
      <c r="AW74" s="477"/>
      <c r="AX74" s="477"/>
      <c r="AY74" s="477"/>
      <c r="AZ74" s="477"/>
      <c r="BA74" s="477"/>
      <c r="BB74" s="477"/>
      <c r="BC74" s="477"/>
      <c r="BD74" s="477"/>
      <c r="BE74" s="477"/>
      <c r="BF74" s="477"/>
      <c r="BG74" s="477"/>
      <c r="BH74" s="477"/>
      <c r="BI74" s="477"/>
      <c r="BJ74" s="477"/>
      <c r="BK74" s="477"/>
      <c r="BL74" s="477"/>
      <c r="BM74" s="477"/>
      <c r="BN74" s="477"/>
      <c r="BO74" s="477"/>
      <c r="BP74" s="477"/>
      <c r="BQ74" s="477"/>
      <c r="BR74" s="477"/>
      <c r="BS74" s="477"/>
      <c r="BT74" s="477"/>
      <c r="BU74" s="477"/>
      <c r="BV74" s="477"/>
      <c r="BW74" s="477"/>
      <c r="BX74" s="477"/>
      <c r="BY74" s="477"/>
      <c r="BZ74" s="477"/>
      <c r="CA74" s="477"/>
      <c r="CB74" s="477"/>
      <c r="CC74" s="477"/>
      <c r="CD74" s="477"/>
      <c r="CE74" s="477"/>
      <c r="CF74" s="477"/>
      <c r="CG74" s="477"/>
      <c r="CH74" s="477"/>
      <c r="CI74" s="477"/>
      <c r="CJ74" s="477"/>
      <c r="CK74" s="477"/>
      <c r="CL74" s="477"/>
      <c r="CM74" s="477"/>
      <c r="CN74" s="477"/>
      <c r="CO74" s="477"/>
      <c r="CP74" s="477"/>
      <c r="CQ74" s="477"/>
      <c r="CR74" s="477"/>
      <c r="CS74" s="477"/>
      <c r="CT74" s="477"/>
      <c r="CU74" s="477"/>
      <c r="CV74" s="477"/>
      <c r="CW74" s="477"/>
      <c r="CX74" s="477"/>
      <c r="CY74" s="477"/>
      <c r="CZ74" s="477"/>
      <c r="DA74" s="477"/>
      <c r="DB74" s="477"/>
      <c r="DC74" s="477"/>
      <c r="DD74" s="477"/>
      <c r="DE74" s="477"/>
      <c r="DF74" s="477"/>
      <c r="DG74" s="477"/>
      <c r="DH74" s="477"/>
      <c r="DI74" s="477"/>
      <c r="DJ74" s="477"/>
      <c r="DK74" s="477"/>
      <c r="DL74" s="477"/>
      <c r="DM74" s="477"/>
      <c r="DN74" s="477"/>
      <c r="DO74" s="477"/>
      <c r="DP74" s="477"/>
      <c r="DQ74" s="477"/>
      <c r="DR74" s="477"/>
      <c r="DS74" s="477"/>
      <c r="DT74" s="477"/>
      <c r="DU74" s="477"/>
      <c r="DV74" s="477"/>
      <c r="DW74" s="477"/>
      <c r="DX74" s="477"/>
      <c r="DY74" s="477"/>
      <c r="DZ74" s="477"/>
      <c r="EA74" s="477"/>
      <c r="EB74" s="477"/>
      <c r="EC74" s="477"/>
      <c r="ED74" s="477"/>
      <c r="EE74" s="477"/>
      <c r="EF74" s="477"/>
      <c r="EG74" s="477"/>
      <c r="EH74" s="477"/>
      <c r="EI74" s="477"/>
      <c r="EJ74" s="477"/>
      <c r="EK74" s="477"/>
      <c r="EL74" s="477"/>
      <c r="EM74" s="477"/>
      <c r="EN74" s="477"/>
      <c r="EO74" s="477"/>
      <c r="EP74" s="477"/>
      <c r="EQ74" s="477"/>
      <c r="ER74" s="477"/>
      <c r="ES74" s="477"/>
      <c r="ET74" s="477"/>
      <c r="EU74" s="477"/>
      <c r="EV74" s="477"/>
      <c r="EW74" s="477"/>
      <c r="EX74" s="477"/>
      <c r="EY74" s="477"/>
      <c r="EZ74" s="477"/>
      <c r="FA74" s="477"/>
      <c r="FB74" s="477"/>
      <c r="FC74" s="477"/>
      <c r="FD74" s="477"/>
      <c r="FE74" s="477"/>
      <c r="FF74" s="477"/>
      <c r="FG74" s="477"/>
      <c r="FH74" s="477"/>
      <c r="FI74" s="477"/>
      <c r="FJ74" s="477"/>
      <c r="FK74" s="477"/>
      <c r="FL74" s="477"/>
      <c r="FM74" s="477"/>
      <c r="FN74" s="477"/>
      <c r="FO74" s="477"/>
      <c r="FP74" s="477"/>
      <c r="FQ74" s="477"/>
      <c r="FR74" s="477"/>
      <c r="FS74" s="477"/>
      <c r="FT74" s="477"/>
      <c r="FU74" s="477"/>
      <c r="FV74" s="477"/>
      <c r="FW74" s="477"/>
      <c r="FX74" s="477"/>
      <c r="FY74" s="477"/>
      <c r="FZ74" s="477"/>
      <c r="GA74" s="477"/>
      <c r="GB74" s="477"/>
      <c r="GC74" s="477"/>
      <c r="GD74" s="477"/>
      <c r="GE74" s="477"/>
      <c r="GF74" s="477"/>
      <c r="GG74" s="477"/>
      <c r="GH74" s="477"/>
      <c r="GI74" s="477"/>
      <c r="GJ74" s="477"/>
      <c r="GK74" s="477"/>
      <c r="GL74" s="477"/>
      <c r="GM74" s="477"/>
      <c r="GN74" s="477"/>
      <c r="GO74" s="477"/>
      <c r="GP74" s="477"/>
      <c r="GQ74" s="477"/>
      <c r="GR74" s="477"/>
      <c r="GS74" s="477"/>
      <c r="GT74" s="477"/>
      <c r="GU74" s="477"/>
      <c r="GV74" s="477"/>
      <c r="GW74" s="477"/>
      <c r="GX74" s="477"/>
      <c r="GY74" s="477"/>
      <c r="GZ74" s="477"/>
      <c r="HA74" s="477"/>
      <c r="HB74" s="477"/>
      <c r="HC74" s="477"/>
      <c r="HD74" s="477"/>
      <c r="HE74" s="477"/>
      <c r="HF74" s="477"/>
      <c r="HG74" s="477"/>
      <c r="HH74" s="477"/>
      <c r="HI74" s="477"/>
      <c r="HJ74" s="477"/>
      <c r="HK74" s="477"/>
      <c r="HL74" s="477"/>
      <c r="HM74" s="477"/>
      <c r="HN74" s="477"/>
      <c r="HO74" s="477"/>
      <c r="HP74" s="477"/>
      <c r="HQ74" s="477"/>
      <c r="HR74" s="477"/>
      <c r="HS74" s="477"/>
      <c r="HT74" s="477"/>
      <c r="HU74" s="477"/>
      <c r="HV74" s="477"/>
      <c r="HW74" s="477"/>
      <c r="HX74" s="477"/>
      <c r="HY74" s="477"/>
      <c r="HZ74" s="477"/>
      <c r="IA74" s="477"/>
      <c r="IB74" s="477"/>
      <c r="IC74" s="477"/>
      <c r="ID74" s="477"/>
      <c r="IE74" s="477"/>
      <c r="IF74" s="477"/>
      <c r="IG74" s="477"/>
      <c r="IH74" s="477"/>
      <c r="II74" s="477"/>
      <c r="IJ74" s="477"/>
      <c r="IK74" s="477"/>
      <c r="IL74" s="477"/>
      <c r="IM74" s="477"/>
      <c r="IN74" s="477"/>
      <c r="IO74" s="477"/>
      <c r="IP74" s="477"/>
      <c r="IQ74" s="477"/>
      <c r="IR74" s="477"/>
    </row>
  </sheetData>
  <mergeCells count="18">
    <mergeCell ref="B2:E2"/>
    <mergeCell ref="F2:N2"/>
    <mergeCell ref="B3:E3"/>
    <mergeCell ref="F3:N3"/>
    <mergeCell ref="F6:G6"/>
    <mergeCell ref="S2:S6"/>
    <mergeCell ref="G8:G9"/>
    <mergeCell ref="H8:H9"/>
    <mergeCell ref="I8:I9"/>
    <mergeCell ref="J8:L8"/>
    <mergeCell ref="M8:M9"/>
    <mergeCell ref="N8:N9"/>
    <mergeCell ref="C8:C9"/>
    <mergeCell ref="D8:D9"/>
    <mergeCell ref="E8:E9"/>
    <mergeCell ref="F8:F9"/>
    <mergeCell ref="B73:E73"/>
    <mergeCell ref="B8:B9"/>
  </mergeCells>
  <printOptions horizontalCentered="1"/>
  <pageMargins left="0.39370078740157483" right="0.11811023622047245" top="0.19685039370078741" bottom="0.11811023622047245" header="0.19685039370078741" footer="0.19685039370078741"/>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IP65"/>
  <sheetViews>
    <sheetView tabSelected="1" view="pageBreakPreview" zoomScale="115" zoomScaleNormal="100" zoomScaleSheetLayoutView="115" workbookViewId="0">
      <pane ySplit="12" topLeftCell="A13" activePane="bottomLeft" state="frozen"/>
      <selection pane="bottomLeft" activeCell="H19" sqref="H19"/>
    </sheetView>
  </sheetViews>
  <sheetFormatPr defaultColWidth="10.28515625" defaultRowHeight="12.75" customHeight="1" x14ac:dyDescent="0.25"/>
  <cols>
    <col min="1" max="1" width="14" style="477" bestFit="1" customWidth="1"/>
    <col min="2" max="3" width="4.7109375" style="477" customWidth="1"/>
    <col min="4" max="5" width="6.140625" style="477" customWidth="1"/>
    <col min="6" max="6" width="11.7109375" style="477" customWidth="1"/>
    <col min="7" max="7" width="18.7109375" style="477" customWidth="1"/>
    <col min="8" max="9" width="9.7109375" style="477" customWidth="1"/>
    <col min="10" max="10" width="5.7109375" style="477" customWidth="1"/>
    <col min="11" max="11" width="9.7109375" style="477" customWidth="1"/>
    <col min="12" max="12" width="8.7109375" style="477" customWidth="1"/>
    <col min="13" max="13" width="10.5703125" style="477" bestFit="1" customWidth="1"/>
    <col min="14" max="14" width="8.140625" style="477" bestFit="1" customWidth="1"/>
    <col min="15" max="16" width="10.28515625" style="477"/>
    <col min="17" max="17" width="10.28515625" style="478"/>
    <col min="18" max="256" width="10.28515625" style="477"/>
    <col min="257" max="257" width="4.140625" style="477" customWidth="1"/>
    <col min="258" max="258" width="5.28515625" style="477" customWidth="1"/>
    <col min="259" max="259" width="12" style="477" customWidth="1"/>
    <col min="260" max="260" width="20" style="477" customWidth="1"/>
    <col min="261" max="261" width="5" style="477" customWidth="1"/>
    <col min="262" max="262" width="9.5703125" style="477" customWidth="1"/>
    <col min="263" max="263" width="10.28515625" style="477" customWidth="1"/>
    <col min="264" max="265" width="6.7109375" style="477" customWidth="1"/>
    <col min="266" max="268" width="5.5703125" style="477" customWidth="1"/>
    <col min="269" max="270" width="8.5703125" style="477" customWidth="1"/>
    <col min="271" max="512" width="10.28515625" style="477"/>
    <col min="513" max="513" width="4.140625" style="477" customWidth="1"/>
    <col min="514" max="514" width="5.28515625" style="477" customWidth="1"/>
    <col min="515" max="515" width="12" style="477" customWidth="1"/>
    <col min="516" max="516" width="20" style="477" customWidth="1"/>
    <col min="517" max="517" width="5" style="477" customWidth="1"/>
    <col min="518" max="518" width="9.5703125" style="477" customWidth="1"/>
    <col min="519" max="519" width="10.28515625" style="477" customWidth="1"/>
    <col min="520" max="521" width="6.7109375" style="477" customWidth="1"/>
    <col min="522" max="524" width="5.5703125" style="477" customWidth="1"/>
    <col min="525" max="526" width="8.5703125" style="477" customWidth="1"/>
    <col min="527" max="768" width="10.28515625" style="477"/>
    <col min="769" max="769" width="4.140625" style="477" customWidth="1"/>
    <col min="770" max="770" width="5.28515625" style="477" customWidth="1"/>
    <col min="771" max="771" width="12" style="477" customWidth="1"/>
    <col min="772" max="772" width="20" style="477" customWidth="1"/>
    <col min="773" max="773" width="5" style="477" customWidth="1"/>
    <col min="774" max="774" width="9.5703125" style="477" customWidth="1"/>
    <col min="775" max="775" width="10.28515625" style="477" customWidth="1"/>
    <col min="776" max="777" width="6.7109375" style="477" customWidth="1"/>
    <col min="778" max="780" width="5.5703125" style="477" customWidth="1"/>
    <col min="781" max="782" width="8.5703125" style="477" customWidth="1"/>
    <col min="783" max="1024" width="10.28515625" style="477"/>
    <col min="1025" max="1025" width="4.140625" style="477" customWidth="1"/>
    <col min="1026" max="1026" width="5.28515625" style="477" customWidth="1"/>
    <col min="1027" max="1027" width="12" style="477" customWidth="1"/>
    <col min="1028" max="1028" width="20" style="477" customWidth="1"/>
    <col min="1029" max="1029" width="5" style="477" customWidth="1"/>
    <col min="1030" max="1030" width="9.5703125" style="477" customWidth="1"/>
    <col min="1031" max="1031" width="10.28515625" style="477" customWidth="1"/>
    <col min="1032" max="1033" width="6.7109375" style="477" customWidth="1"/>
    <col min="1034" max="1036" width="5.5703125" style="477" customWidth="1"/>
    <col min="1037" max="1038" width="8.5703125" style="477" customWidth="1"/>
    <col min="1039" max="1280" width="10.28515625" style="477"/>
    <col min="1281" max="1281" width="4.140625" style="477" customWidth="1"/>
    <col min="1282" max="1282" width="5.28515625" style="477" customWidth="1"/>
    <col min="1283" max="1283" width="12" style="477" customWidth="1"/>
    <col min="1284" max="1284" width="20" style="477" customWidth="1"/>
    <col min="1285" max="1285" width="5" style="477" customWidth="1"/>
    <col min="1286" max="1286" width="9.5703125" style="477" customWidth="1"/>
    <col min="1287" max="1287" width="10.28515625" style="477" customWidth="1"/>
    <col min="1288" max="1289" width="6.7109375" style="477" customWidth="1"/>
    <col min="1290" max="1292" width="5.5703125" style="477" customWidth="1"/>
    <col min="1293" max="1294" width="8.5703125" style="477" customWidth="1"/>
    <col min="1295" max="1536" width="10.28515625" style="477"/>
    <col min="1537" max="1537" width="4.140625" style="477" customWidth="1"/>
    <col min="1538" max="1538" width="5.28515625" style="477" customWidth="1"/>
    <col min="1539" max="1539" width="12" style="477" customWidth="1"/>
    <col min="1540" max="1540" width="20" style="477" customWidth="1"/>
    <col min="1541" max="1541" width="5" style="477" customWidth="1"/>
    <col min="1542" max="1542" width="9.5703125" style="477" customWidth="1"/>
    <col min="1543" max="1543" width="10.28515625" style="477" customWidth="1"/>
    <col min="1544" max="1545" width="6.7109375" style="477" customWidth="1"/>
    <col min="1546" max="1548" width="5.5703125" style="477" customWidth="1"/>
    <col min="1549" max="1550" width="8.5703125" style="477" customWidth="1"/>
    <col min="1551" max="1792" width="10.28515625" style="477"/>
    <col min="1793" max="1793" width="4.140625" style="477" customWidth="1"/>
    <col min="1794" max="1794" width="5.28515625" style="477" customWidth="1"/>
    <col min="1795" max="1795" width="12" style="477" customWidth="1"/>
    <col min="1796" max="1796" width="20" style="477" customWidth="1"/>
    <col min="1797" max="1797" width="5" style="477" customWidth="1"/>
    <col min="1798" max="1798" width="9.5703125" style="477" customWidth="1"/>
    <col min="1799" max="1799" width="10.28515625" style="477" customWidth="1"/>
    <col min="1800" max="1801" width="6.7109375" style="477" customWidth="1"/>
    <col min="1802" max="1804" width="5.5703125" style="477" customWidth="1"/>
    <col min="1805" max="1806" width="8.5703125" style="477" customWidth="1"/>
    <col min="1807" max="2048" width="10.28515625" style="477"/>
    <col min="2049" max="2049" width="4.140625" style="477" customWidth="1"/>
    <col min="2050" max="2050" width="5.28515625" style="477" customWidth="1"/>
    <col min="2051" max="2051" width="12" style="477" customWidth="1"/>
    <col min="2052" max="2052" width="20" style="477" customWidth="1"/>
    <col min="2053" max="2053" width="5" style="477" customWidth="1"/>
    <col min="2054" max="2054" width="9.5703125" style="477" customWidth="1"/>
    <col min="2055" max="2055" width="10.28515625" style="477" customWidth="1"/>
    <col min="2056" max="2057" width="6.7109375" style="477" customWidth="1"/>
    <col min="2058" max="2060" width="5.5703125" style="477" customWidth="1"/>
    <col min="2061" max="2062" width="8.5703125" style="477" customWidth="1"/>
    <col min="2063" max="2304" width="10.28515625" style="477"/>
    <col min="2305" max="2305" width="4.140625" style="477" customWidth="1"/>
    <col min="2306" max="2306" width="5.28515625" style="477" customWidth="1"/>
    <col min="2307" max="2307" width="12" style="477" customWidth="1"/>
    <col min="2308" max="2308" width="20" style="477" customWidth="1"/>
    <col min="2309" max="2309" width="5" style="477" customWidth="1"/>
    <col min="2310" max="2310" width="9.5703125" style="477" customWidth="1"/>
    <col min="2311" max="2311" width="10.28515625" style="477" customWidth="1"/>
    <col min="2312" max="2313" width="6.7109375" style="477" customWidth="1"/>
    <col min="2314" max="2316" width="5.5703125" style="477" customWidth="1"/>
    <col min="2317" max="2318" width="8.5703125" style="477" customWidth="1"/>
    <col min="2319" max="2560" width="10.28515625" style="477"/>
    <col min="2561" max="2561" width="4.140625" style="477" customWidth="1"/>
    <col min="2562" max="2562" width="5.28515625" style="477" customWidth="1"/>
    <col min="2563" max="2563" width="12" style="477" customWidth="1"/>
    <col min="2564" max="2564" width="20" style="477" customWidth="1"/>
    <col min="2565" max="2565" width="5" style="477" customWidth="1"/>
    <col min="2566" max="2566" width="9.5703125" style="477" customWidth="1"/>
    <col min="2567" max="2567" width="10.28515625" style="477" customWidth="1"/>
    <col min="2568" max="2569" width="6.7109375" style="477" customWidth="1"/>
    <col min="2570" max="2572" width="5.5703125" style="477" customWidth="1"/>
    <col min="2573" max="2574" width="8.5703125" style="477" customWidth="1"/>
    <col min="2575" max="2816" width="10.28515625" style="477"/>
    <col min="2817" max="2817" width="4.140625" style="477" customWidth="1"/>
    <col min="2818" max="2818" width="5.28515625" style="477" customWidth="1"/>
    <col min="2819" max="2819" width="12" style="477" customWidth="1"/>
    <col min="2820" max="2820" width="20" style="477" customWidth="1"/>
    <col min="2821" max="2821" width="5" style="477" customWidth="1"/>
    <col min="2822" max="2822" width="9.5703125" style="477" customWidth="1"/>
    <col min="2823" max="2823" width="10.28515625" style="477" customWidth="1"/>
    <col min="2824" max="2825" width="6.7109375" style="477" customWidth="1"/>
    <col min="2826" max="2828" width="5.5703125" style="477" customWidth="1"/>
    <col min="2829" max="2830" width="8.5703125" style="477" customWidth="1"/>
    <col min="2831" max="3072" width="10.28515625" style="477"/>
    <col min="3073" max="3073" width="4.140625" style="477" customWidth="1"/>
    <col min="3074" max="3074" width="5.28515625" style="477" customWidth="1"/>
    <col min="3075" max="3075" width="12" style="477" customWidth="1"/>
    <col min="3076" max="3076" width="20" style="477" customWidth="1"/>
    <col min="3077" max="3077" width="5" style="477" customWidth="1"/>
    <col min="3078" max="3078" width="9.5703125" style="477" customWidth="1"/>
    <col min="3079" max="3079" width="10.28515625" style="477" customWidth="1"/>
    <col min="3080" max="3081" width="6.7109375" style="477" customWidth="1"/>
    <col min="3082" max="3084" width="5.5703125" style="477" customWidth="1"/>
    <col min="3085" max="3086" width="8.5703125" style="477" customWidth="1"/>
    <col min="3087" max="3328" width="10.28515625" style="477"/>
    <col min="3329" max="3329" width="4.140625" style="477" customWidth="1"/>
    <col min="3330" max="3330" width="5.28515625" style="477" customWidth="1"/>
    <col min="3331" max="3331" width="12" style="477" customWidth="1"/>
    <col min="3332" max="3332" width="20" style="477" customWidth="1"/>
    <col min="3333" max="3333" width="5" style="477" customWidth="1"/>
    <col min="3334" max="3334" width="9.5703125" style="477" customWidth="1"/>
    <col min="3335" max="3335" width="10.28515625" style="477" customWidth="1"/>
    <col min="3336" max="3337" width="6.7109375" style="477" customWidth="1"/>
    <col min="3338" max="3340" width="5.5703125" style="477" customWidth="1"/>
    <col min="3341" max="3342" width="8.5703125" style="477" customWidth="1"/>
    <col min="3343" max="3584" width="10.28515625" style="477"/>
    <col min="3585" max="3585" width="4.140625" style="477" customWidth="1"/>
    <col min="3586" max="3586" width="5.28515625" style="477" customWidth="1"/>
    <col min="3587" max="3587" width="12" style="477" customWidth="1"/>
    <col min="3588" max="3588" width="20" style="477" customWidth="1"/>
    <col min="3589" max="3589" width="5" style="477" customWidth="1"/>
    <col min="3590" max="3590" width="9.5703125" style="477" customWidth="1"/>
    <col min="3591" max="3591" width="10.28515625" style="477" customWidth="1"/>
    <col min="3592" max="3593" width="6.7109375" style="477" customWidth="1"/>
    <col min="3594" max="3596" width="5.5703125" style="477" customWidth="1"/>
    <col min="3597" max="3598" width="8.5703125" style="477" customWidth="1"/>
    <col min="3599" max="3840" width="10.28515625" style="477"/>
    <col min="3841" max="3841" width="4.140625" style="477" customWidth="1"/>
    <col min="3842" max="3842" width="5.28515625" style="477" customWidth="1"/>
    <col min="3843" max="3843" width="12" style="477" customWidth="1"/>
    <col min="3844" max="3844" width="20" style="477" customWidth="1"/>
    <col min="3845" max="3845" width="5" style="477" customWidth="1"/>
    <col min="3846" max="3846" width="9.5703125" style="477" customWidth="1"/>
    <col min="3847" max="3847" width="10.28515625" style="477" customWidth="1"/>
    <col min="3848" max="3849" width="6.7109375" style="477" customWidth="1"/>
    <col min="3850" max="3852" width="5.5703125" style="477" customWidth="1"/>
    <col min="3853" max="3854" width="8.5703125" style="477" customWidth="1"/>
    <col min="3855" max="4096" width="10.28515625" style="477"/>
    <col min="4097" max="4097" width="4.140625" style="477" customWidth="1"/>
    <col min="4098" max="4098" width="5.28515625" style="477" customWidth="1"/>
    <col min="4099" max="4099" width="12" style="477" customWidth="1"/>
    <col min="4100" max="4100" width="20" style="477" customWidth="1"/>
    <col min="4101" max="4101" width="5" style="477" customWidth="1"/>
    <col min="4102" max="4102" width="9.5703125" style="477" customWidth="1"/>
    <col min="4103" max="4103" width="10.28515625" style="477" customWidth="1"/>
    <col min="4104" max="4105" width="6.7109375" style="477" customWidth="1"/>
    <col min="4106" max="4108" width="5.5703125" style="477" customWidth="1"/>
    <col min="4109" max="4110" width="8.5703125" style="477" customWidth="1"/>
    <col min="4111" max="4352" width="10.28515625" style="477"/>
    <col min="4353" max="4353" width="4.140625" style="477" customWidth="1"/>
    <col min="4354" max="4354" width="5.28515625" style="477" customWidth="1"/>
    <col min="4355" max="4355" width="12" style="477" customWidth="1"/>
    <col min="4356" max="4356" width="20" style="477" customWidth="1"/>
    <col min="4357" max="4357" width="5" style="477" customWidth="1"/>
    <col min="4358" max="4358" width="9.5703125" style="477" customWidth="1"/>
    <col min="4359" max="4359" width="10.28515625" style="477" customWidth="1"/>
    <col min="4360" max="4361" width="6.7109375" style="477" customWidth="1"/>
    <col min="4362" max="4364" width="5.5703125" style="477" customWidth="1"/>
    <col min="4365" max="4366" width="8.5703125" style="477" customWidth="1"/>
    <col min="4367" max="4608" width="10.28515625" style="477"/>
    <col min="4609" max="4609" width="4.140625" style="477" customWidth="1"/>
    <col min="4610" max="4610" width="5.28515625" style="477" customWidth="1"/>
    <col min="4611" max="4611" width="12" style="477" customWidth="1"/>
    <col min="4612" max="4612" width="20" style="477" customWidth="1"/>
    <col min="4613" max="4613" width="5" style="477" customWidth="1"/>
    <col min="4614" max="4614" width="9.5703125" style="477" customWidth="1"/>
    <col min="4615" max="4615" width="10.28515625" style="477" customWidth="1"/>
    <col min="4616" max="4617" width="6.7109375" style="477" customWidth="1"/>
    <col min="4618" max="4620" width="5.5703125" style="477" customWidth="1"/>
    <col min="4621" max="4622" width="8.5703125" style="477" customWidth="1"/>
    <col min="4623" max="4864" width="10.28515625" style="477"/>
    <col min="4865" max="4865" width="4.140625" style="477" customWidth="1"/>
    <col min="4866" max="4866" width="5.28515625" style="477" customWidth="1"/>
    <col min="4867" max="4867" width="12" style="477" customWidth="1"/>
    <col min="4868" max="4868" width="20" style="477" customWidth="1"/>
    <col min="4869" max="4869" width="5" style="477" customWidth="1"/>
    <col min="4870" max="4870" width="9.5703125" style="477" customWidth="1"/>
    <col min="4871" max="4871" width="10.28515625" style="477" customWidth="1"/>
    <col min="4872" max="4873" width="6.7109375" style="477" customWidth="1"/>
    <col min="4874" max="4876" width="5.5703125" style="477" customWidth="1"/>
    <col min="4877" max="4878" width="8.5703125" style="477" customWidth="1"/>
    <col min="4879" max="5120" width="10.28515625" style="477"/>
    <col min="5121" max="5121" width="4.140625" style="477" customWidth="1"/>
    <col min="5122" max="5122" width="5.28515625" style="477" customWidth="1"/>
    <col min="5123" max="5123" width="12" style="477" customWidth="1"/>
    <col min="5124" max="5124" width="20" style="477" customWidth="1"/>
    <col min="5125" max="5125" width="5" style="477" customWidth="1"/>
    <col min="5126" max="5126" width="9.5703125" style="477" customWidth="1"/>
    <col min="5127" max="5127" width="10.28515625" style="477" customWidth="1"/>
    <col min="5128" max="5129" width="6.7109375" style="477" customWidth="1"/>
    <col min="5130" max="5132" width="5.5703125" style="477" customWidth="1"/>
    <col min="5133" max="5134" width="8.5703125" style="477" customWidth="1"/>
    <col min="5135" max="5376" width="10.28515625" style="477"/>
    <col min="5377" max="5377" width="4.140625" style="477" customWidth="1"/>
    <col min="5378" max="5378" width="5.28515625" style="477" customWidth="1"/>
    <col min="5379" max="5379" width="12" style="477" customWidth="1"/>
    <col min="5380" max="5380" width="20" style="477" customWidth="1"/>
    <col min="5381" max="5381" width="5" style="477" customWidth="1"/>
    <col min="5382" max="5382" width="9.5703125" style="477" customWidth="1"/>
    <col min="5383" max="5383" width="10.28515625" style="477" customWidth="1"/>
    <col min="5384" max="5385" width="6.7109375" style="477" customWidth="1"/>
    <col min="5386" max="5388" width="5.5703125" style="477" customWidth="1"/>
    <col min="5389" max="5390" width="8.5703125" style="477" customWidth="1"/>
    <col min="5391" max="5632" width="10.28515625" style="477"/>
    <col min="5633" max="5633" width="4.140625" style="477" customWidth="1"/>
    <col min="5634" max="5634" width="5.28515625" style="477" customWidth="1"/>
    <col min="5635" max="5635" width="12" style="477" customWidth="1"/>
    <col min="5636" max="5636" width="20" style="477" customWidth="1"/>
    <col min="5637" max="5637" width="5" style="477" customWidth="1"/>
    <col min="5638" max="5638" width="9.5703125" style="477" customWidth="1"/>
    <col min="5639" max="5639" width="10.28515625" style="477" customWidth="1"/>
    <col min="5640" max="5641" width="6.7109375" style="477" customWidth="1"/>
    <col min="5642" max="5644" width="5.5703125" style="477" customWidth="1"/>
    <col min="5645" max="5646" width="8.5703125" style="477" customWidth="1"/>
    <col min="5647" max="5888" width="10.28515625" style="477"/>
    <col min="5889" max="5889" width="4.140625" style="477" customWidth="1"/>
    <col min="5890" max="5890" width="5.28515625" style="477" customWidth="1"/>
    <col min="5891" max="5891" width="12" style="477" customWidth="1"/>
    <col min="5892" max="5892" width="20" style="477" customWidth="1"/>
    <col min="5893" max="5893" width="5" style="477" customWidth="1"/>
    <col min="5894" max="5894" width="9.5703125" style="477" customWidth="1"/>
    <col min="5895" max="5895" width="10.28515625" style="477" customWidth="1"/>
    <col min="5896" max="5897" width="6.7109375" style="477" customWidth="1"/>
    <col min="5898" max="5900" width="5.5703125" style="477" customWidth="1"/>
    <col min="5901" max="5902" width="8.5703125" style="477" customWidth="1"/>
    <col min="5903" max="6144" width="10.28515625" style="477"/>
    <col min="6145" max="6145" width="4.140625" style="477" customWidth="1"/>
    <col min="6146" max="6146" width="5.28515625" style="477" customWidth="1"/>
    <col min="6147" max="6147" width="12" style="477" customWidth="1"/>
    <col min="6148" max="6148" width="20" style="477" customWidth="1"/>
    <col min="6149" max="6149" width="5" style="477" customWidth="1"/>
    <col min="6150" max="6150" width="9.5703125" style="477" customWidth="1"/>
    <col min="6151" max="6151" width="10.28515625" style="477" customWidth="1"/>
    <col min="6152" max="6153" width="6.7109375" style="477" customWidth="1"/>
    <col min="6154" max="6156" width="5.5703125" style="477" customWidth="1"/>
    <col min="6157" max="6158" width="8.5703125" style="477" customWidth="1"/>
    <col min="6159" max="6400" width="10.28515625" style="477"/>
    <col min="6401" max="6401" width="4.140625" style="477" customWidth="1"/>
    <col min="6402" max="6402" width="5.28515625" style="477" customWidth="1"/>
    <col min="6403" max="6403" width="12" style="477" customWidth="1"/>
    <col min="6404" max="6404" width="20" style="477" customWidth="1"/>
    <col min="6405" max="6405" width="5" style="477" customWidth="1"/>
    <col min="6406" max="6406" width="9.5703125" style="477" customWidth="1"/>
    <col min="6407" max="6407" width="10.28515625" style="477" customWidth="1"/>
    <col min="6408" max="6409" width="6.7109375" style="477" customWidth="1"/>
    <col min="6410" max="6412" width="5.5703125" style="477" customWidth="1"/>
    <col min="6413" max="6414" width="8.5703125" style="477" customWidth="1"/>
    <col min="6415" max="6656" width="10.28515625" style="477"/>
    <col min="6657" max="6657" width="4.140625" style="477" customWidth="1"/>
    <col min="6658" max="6658" width="5.28515625" style="477" customWidth="1"/>
    <col min="6659" max="6659" width="12" style="477" customWidth="1"/>
    <col min="6660" max="6660" width="20" style="477" customWidth="1"/>
    <col min="6661" max="6661" width="5" style="477" customWidth="1"/>
    <col min="6662" max="6662" width="9.5703125" style="477" customWidth="1"/>
    <col min="6663" max="6663" width="10.28515625" style="477" customWidth="1"/>
    <col min="6664" max="6665" width="6.7109375" style="477" customWidth="1"/>
    <col min="6666" max="6668" width="5.5703125" style="477" customWidth="1"/>
    <col min="6669" max="6670" width="8.5703125" style="477" customWidth="1"/>
    <col min="6671" max="6912" width="10.28515625" style="477"/>
    <col min="6913" max="6913" width="4.140625" style="477" customWidth="1"/>
    <col min="6914" max="6914" width="5.28515625" style="477" customWidth="1"/>
    <col min="6915" max="6915" width="12" style="477" customWidth="1"/>
    <col min="6916" max="6916" width="20" style="477" customWidth="1"/>
    <col min="6917" max="6917" width="5" style="477" customWidth="1"/>
    <col min="6918" max="6918" width="9.5703125" style="477" customWidth="1"/>
    <col min="6919" max="6919" width="10.28515625" style="477" customWidth="1"/>
    <col min="6920" max="6921" width="6.7109375" style="477" customWidth="1"/>
    <col min="6922" max="6924" width="5.5703125" style="477" customWidth="1"/>
    <col min="6925" max="6926" width="8.5703125" style="477" customWidth="1"/>
    <col min="6927" max="7168" width="10.28515625" style="477"/>
    <col min="7169" max="7169" width="4.140625" style="477" customWidth="1"/>
    <col min="7170" max="7170" width="5.28515625" style="477" customWidth="1"/>
    <col min="7171" max="7171" width="12" style="477" customWidth="1"/>
    <col min="7172" max="7172" width="20" style="477" customWidth="1"/>
    <col min="7173" max="7173" width="5" style="477" customWidth="1"/>
    <col min="7174" max="7174" width="9.5703125" style="477" customWidth="1"/>
    <col min="7175" max="7175" width="10.28515625" style="477" customWidth="1"/>
    <col min="7176" max="7177" width="6.7109375" style="477" customWidth="1"/>
    <col min="7178" max="7180" width="5.5703125" style="477" customWidth="1"/>
    <col min="7181" max="7182" width="8.5703125" style="477" customWidth="1"/>
    <col min="7183" max="7424" width="10.28515625" style="477"/>
    <col min="7425" max="7425" width="4.140625" style="477" customWidth="1"/>
    <col min="7426" max="7426" width="5.28515625" style="477" customWidth="1"/>
    <col min="7427" max="7427" width="12" style="477" customWidth="1"/>
    <col min="7428" max="7428" width="20" style="477" customWidth="1"/>
    <col min="7429" max="7429" width="5" style="477" customWidth="1"/>
    <col min="7430" max="7430" width="9.5703125" style="477" customWidth="1"/>
    <col min="7431" max="7431" width="10.28515625" style="477" customWidth="1"/>
    <col min="7432" max="7433" width="6.7109375" style="477" customWidth="1"/>
    <col min="7434" max="7436" width="5.5703125" style="477" customWidth="1"/>
    <col min="7437" max="7438" width="8.5703125" style="477" customWidth="1"/>
    <col min="7439" max="7680" width="10.28515625" style="477"/>
    <col min="7681" max="7681" width="4.140625" style="477" customWidth="1"/>
    <col min="7682" max="7682" width="5.28515625" style="477" customWidth="1"/>
    <col min="7683" max="7683" width="12" style="477" customWidth="1"/>
    <col min="7684" max="7684" width="20" style="477" customWidth="1"/>
    <col min="7685" max="7685" width="5" style="477" customWidth="1"/>
    <col min="7686" max="7686" width="9.5703125" style="477" customWidth="1"/>
    <col min="7687" max="7687" width="10.28515625" style="477" customWidth="1"/>
    <col min="7688" max="7689" width="6.7109375" style="477" customWidth="1"/>
    <col min="7690" max="7692" width="5.5703125" style="477" customWidth="1"/>
    <col min="7693" max="7694" width="8.5703125" style="477" customWidth="1"/>
    <col min="7695" max="7936" width="10.28515625" style="477"/>
    <col min="7937" max="7937" width="4.140625" style="477" customWidth="1"/>
    <col min="7938" max="7938" width="5.28515625" style="477" customWidth="1"/>
    <col min="7939" max="7939" width="12" style="477" customWidth="1"/>
    <col min="7940" max="7940" width="20" style="477" customWidth="1"/>
    <col min="7941" max="7941" width="5" style="477" customWidth="1"/>
    <col min="7942" max="7942" width="9.5703125" style="477" customWidth="1"/>
    <col min="7943" max="7943" width="10.28515625" style="477" customWidth="1"/>
    <col min="7944" max="7945" width="6.7109375" style="477" customWidth="1"/>
    <col min="7946" max="7948" width="5.5703125" style="477" customWidth="1"/>
    <col min="7949" max="7950" width="8.5703125" style="477" customWidth="1"/>
    <col min="7951" max="8192" width="10.28515625" style="477"/>
    <col min="8193" max="8193" width="4.140625" style="477" customWidth="1"/>
    <col min="8194" max="8194" width="5.28515625" style="477" customWidth="1"/>
    <col min="8195" max="8195" width="12" style="477" customWidth="1"/>
    <col min="8196" max="8196" width="20" style="477" customWidth="1"/>
    <col min="8197" max="8197" width="5" style="477" customWidth="1"/>
    <col min="8198" max="8198" width="9.5703125" style="477" customWidth="1"/>
    <col min="8199" max="8199" width="10.28515625" style="477" customWidth="1"/>
    <col min="8200" max="8201" width="6.7109375" style="477" customWidth="1"/>
    <col min="8202" max="8204" width="5.5703125" style="477" customWidth="1"/>
    <col min="8205" max="8206" width="8.5703125" style="477" customWidth="1"/>
    <col min="8207" max="8448" width="10.28515625" style="477"/>
    <col min="8449" max="8449" width="4.140625" style="477" customWidth="1"/>
    <col min="8450" max="8450" width="5.28515625" style="477" customWidth="1"/>
    <col min="8451" max="8451" width="12" style="477" customWidth="1"/>
    <col min="8452" max="8452" width="20" style="477" customWidth="1"/>
    <col min="8453" max="8453" width="5" style="477" customWidth="1"/>
    <col min="8454" max="8454" width="9.5703125" style="477" customWidth="1"/>
    <col min="8455" max="8455" width="10.28515625" style="477" customWidth="1"/>
    <col min="8456" max="8457" width="6.7109375" style="477" customWidth="1"/>
    <col min="8458" max="8460" width="5.5703125" style="477" customWidth="1"/>
    <col min="8461" max="8462" width="8.5703125" style="477" customWidth="1"/>
    <col min="8463" max="8704" width="10.28515625" style="477"/>
    <col min="8705" max="8705" width="4.140625" style="477" customWidth="1"/>
    <col min="8706" max="8706" width="5.28515625" style="477" customWidth="1"/>
    <col min="8707" max="8707" width="12" style="477" customWidth="1"/>
    <col min="8708" max="8708" width="20" style="477" customWidth="1"/>
    <col min="8709" max="8709" width="5" style="477" customWidth="1"/>
    <col min="8710" max="8710" width="9.5703125" style="477" customWidth="1"/>
    <col min="8711" max="8711" width="10.28515625" style="477" customWidth="1"/>
    <col min="8712" max="8713" width="6.7109375" style="477" customWidth="1"/>
    <col min="8714" max="8716" width="5.5703125" style="477" customWidth="1"/>
    <col min="8717" max="8718" width="8.5703125" style="477" customWidth="1"/>
    <col min="8719" max="8960" width="10.28515625" style="477"/>
    <col min="8961" max="8961" width="4.140625" style="477" customWidth="1"/>
    <col min="8962" max="8962" width="5.28515625" style="477" customWidth="1"/>
    <col min="8963" max="8963" width="12" style="477" customWidth="1"/>
    <col min="8964" max="8964" width="20" style="477" customWidth="1"/>
    <col min="8965" max="8965" width="5" style="477" customWidth="1"/>
    <col min="8966" max="8966" width="9.5703125" style="477" customWidth="1"/>
    <col min="8967" max="8967" width="10.28515625" style="477" customWidth="1"/>
    <col min="8968" max="8969" width="6.7109375" style="477" customWidth="1"/>
    <col min="8970" max="8972" width="5.5703125" style="477" customWidth="1"/>
    <col min="8973" max="8974" width="8.5703125" style="477" customWidth="1"/>
    <col min="8975" max="9216" width="10.28515625" style="477"/>
    <col min="9217" max="9217" width="4.140625" style="477" customWidth="1"/>
    <col min="9218" max="9218" width="5.28515625" style="477" customWidth="1"/>
    <col min="9219" max="9219" width="12" style="477" customWidth="1"/>
    <col min="9220" max="9220" width="20" style="477" customWidth="1"/>
    <col min="9221" max="9221" width="5" style="477" customWidth="1"/>
    <col min="9222" max="9222" width="9.5703125" style="477" customWidth="1"/>
    <col min="9223" max="9223" width="10.28515625" style="477" customWidth="1"/>
    <col min="9224" max="9225" width="6.7109375" style="477" customWidth="1"/>
    <col min="9226" max="9228" width="5.5703125" style="477" customWidth="1"/>
    <col min="9229" max="9230" width="8.5703125" style="477" customWidth="1"/>
    <col min="9231" max="9472" width="10.28515625" style="477"/>
    <col min="9473" max="9473" width="4.140625" style="477" customWidth="1"/>
    <col min="9474" max="9474" width="5.28515625" style="477" customWidth="1"/>
    <col min="9475" max="9475" width="12" style="477" customWidth="1"/>
    <col min="9476" max="9476" width="20" style="477" customWidth="1"/>
    <col min="9477" max="9477" width="5" style="477" customWidth="1"/>
    <col min="9478" max="9478" width="9.5703125" style="477" customWidth="1"/>
    <col min="9479" max="9479" width="10.28515625" style="477" customWidth="1"/>
    <col min="9480" max="9481" width="6.7109375" style="477" customWidth="1"/>
    <col min="9482" max="9484" width="5.5703125" style="477" customWidth="1"/>
    <col min="9485" max="9486" width="8.5703125" style="477" customWidth="1"/>
    <col min="9487" max="9728" width="10.28515625" style="477"/>
    <col min="9729" max="9729" width="4.140625" style="477" customWidth="1"/>
    <col min="9730" max="9730" width="5.28515625" style="477" customWidth="1"/>
    <col min="9731" max="9731" width="12" style="477" customWidth="1"/>
    <col min="9732" max="9732" width="20" style="477" customWidth="1"/>
    <col min="9733" max="9733" width="5" style="477" customWidth="1"/>
    <col min="9734" max="9734" width="9.5703125" style="477" customWidth="1"/>
    <col min="9735" max="9735" width="10.28515625" style="477" customWidth="1"/>
    <col min="9736" max="9737" width="6.7109375" style="477" customWidth="1"/>
    <col min="9738" max="9740" width="5.5703125" style="477" customWidth="1"/>
    <col min="9741" max="9742" width="8.5703125" style="477" customWidth="1"/>
    <col min="9743" max="9984" width="10.28515625" style="477"/>
    <col min="9985" max="9985" width="4.140625" style="477" customWidth="1"/>
    <col min="9986" max="9986" width="5.28515625" style="477" customWidth="1"/>
    <col min="9987" max="9987" width="12" style="477" customWidth="1"/>
    <col min="9988" max="9988" width="20" style="477" customWidth="1"/>
    <col min="9989" max="9989" width="5" style="477" customWidth="1"/>
    <col min="9990" max="9990" width="9.5703125" style="477" customWidth="1"/>
    <col min="9991" max="9991" width="10.28515625" style="477" customWidth="1"/>
    <col min="9992" max="9993" width="6.7109375" style="477" customWidth="1"/>
    <col min="9994" max="9996" width="5.5703125" style="477" customWidth="1"/>
    <col min="9997" max="9998" width="8.5703125" style="477" customWidth="1"/>
    <col min="9999" max="10240" width="10.28515625" style="477"/>
    <col min="10241" max="10241" width="4.140625" style="477" customWidth="1"/>
    <col min="10242" max="10242" width="5.28515625" style="477" customWidth="1"/>
    <col min="10243" max="10243" width="12" style="477" customWidth="1"/>
    <col min="10244" max="10244" width="20" style="477" customWidth="1"/>
    <col min="10245" max="10245" width="5" style="477" customWidth="1"/>
    <col min="10246" max="10246" width="9.5703125" style="477" customWidth="1"/>
    <col min="10247" max="10247" width="10.28515625" style="477" customWidth="1"/>
    <col min="10248" max="10249" width="6.7109375" style="477" customWidth="1"/>
    <col min="10250" max="10252" width="5.5703125" style="477" customWidth="1"/>
    <col min="10253" max="10254" width="8.5703125" style="477" customWidth="1"/>
    <col min="10255" max="10496" width="10.28515625" style="477"/>
    <col min="10497" max="10497" width="4.140625" style="477" customWidth="1"/>
    <col min="10498" max="10498" width="5.28515625" style="477" customWidth="1"/>
    <col min="10499" max="10499" width="12" style="477" customWidth="1"/>
    <col min="10500" max="10500" width="20" style="477" customWidth="1"/>
    <col min="10501" max="10501" width="5" style="477" customWidth="1"/>
    <col min="10502" max="10502" width="9.5703125" style="477" customWidth="1"/>
    <col min="10503" max="10503" width="10.28515625" style="477" customWidth="1"/>
    <col min="10504" max="10505" width="6.7109375" style="477" customWidth="1"/>
    <col min="10506" max="10508" width="5.5703125" style="477" customWidth="1"/>
    <col min="10509" max="10510" width="8.5703125" style="477" customWidth="1"/>
    <col min="10511" max="10752" width="10.28515625" style="477"/>
    <col min="10753" max="10753" width="4.140625" style="477" customWidth="1"/>
    <col min="10754" max="10754" width="5.28515625" style="477" customWidth="1"/>
    <col min="10755" max="10755" width="12" style="477" customWidth="1"/>
    <col min="10756" max="10756" width="20" style="477" customWidth="1"/>
    <col min="10757" max="10757" width="5" style="477" customWidth="1"/>
    <col min="10758" max="10758" width="9.5703125" style="477" customWidth="1"/>
    <col min="10759" max="10759" width="10.28515625" style="477" customWidth="1"/>
    <col min="10760" max="10761" width="6.7109375" style="477" customWidth="1"/>
    <col min="10762" max="10764" width="5.5703125" style="477" customWidth="1"/>
    <col min="10765" max="10766" width="8.5703125" style="477" customWidth="1"/>
    <col min="10767" max="11008" width="10.28515625" style="477"/>
    <col min="11009" max="11009" width="4.140625" style="477" customWidth="1"/>
    <col min="11010" max="11010" width="5.28515625" style="477" customWidth="1"/>
    <col min="11011" max="11011" width="12" style="477" customWidth="1"/>
    <col min="11012" max="11012" width="20" style="477" customWidth="1"/>
    <col min="11013" max="11013" width="5" style="477" customWidth="1"/>
    <col min="11014" max="11014" width="9.5703125" style="477" customWidth="1"/>
    <col min="11015" max="11015" width="10.28515625" style="477" customWidth="1"/>
    <col min="11016" max="11017" width="6.7109375" style="477" customWidth="1"/>
    <col min="11018" max="11020" width="5.5703125" style="477" customWidth="1"/>
    <col min="11021" max="11022" width="8.5703125" style="477" customWidth="1"/>
    <col min="11023" max="11264" width="10.28515625" style="477"/>
    <col min="11265" max="11265" width="4.140625" style="477" customWidth="1"/>
    <col min="11266" max="11266" width="5.28515625" style="477" customWidth="1"/>
    <col min="11267" max="11267" width="12" style="477" customWidth="1"/>
    <col min="11268" max="11268" width="20" style="477" customWidth="1"/>
    <col min="11269" max="11269" width="5" style="477" customWidth="1"/>
    <col min="11270" max="11270" width="9.5703125" style="477" customWidth="1"/>
    <col min="11271" max="11271" width="10.28515625" style="477" customWidth="1"/>
    <col min="11272" max="11273" width="6.7109375" style="477" customWidth="1"/>
    <col min="11274" max="11276" width="5.5703125" style="477" customWidth="1"/>
    <col min="11277" max="11278" width="8.5703125" style="477" customWidth="1"/>
    <col min="11279" max="11520" width="10.28515625" style="477"/>
    <col min="11521" max="11521" width="4.140625" style="477" customWidth="1"/>
    <col min="11522" max="11522" width="5.28515625" style="477" customWidth="1"/>
    <col min="11523" max="11523" width="12" style="477" customWidth="1"/>
    <col min="11524" max="11524" width="20" style="477" customWidth="1"/>
    <col min="11525" max="11525" width="5" style="477" customWidth="1"/>
    <col min="11526" max="11526" width="9.5703125" style="477" customWidth="1"/>
    <col min="11527" max="11527" width="10.28515625" style="477" customWidth="1"/>
    <col min="11528" max="11529" width="6.7109375" style="477" customWidth="1"/>
    <col min="11530" max="11532" width="5.5703125" style="477" customWidth="1"/>
    <col min="11533" max="11534" width="8.5703125" style="477" customWidth="1"/>
    <col min="11535" max="11776" width="10.28515625" style="477"/>
    <col min="11777" max="11777" width="4.140625" style="477" customWidth="1"/>
    <col min="11778" max="11778" width="5.28515625" style="477" customWidth="1"/>
    <col min="11779" max="11779" width="12" style="477" customWidth="1"/>
    <col min="11780" max="11780" width="20" style="477" customWidth="1"/>
    <col min="11781" max="11781" width="5" style="477" customWidth="1"/>
    <col min="11782" max="11782" width="9.5703125" style="477" customWidth="1"/>
    <col min="11783" max="11783" width="10.28515625" style="477" customWidth="1"/>
    <col min="11784" max="11785" width="6.7109375" style="477" customWidth="1"/>
    <col min="11786" max="11788" width="5.5703125" style="477" customWidth="1"/>
    <col min="11789" max="11790" width="8.5703125" style="477" customWidth="1"/>
    <col min="11791" max="12032" width="10.28515625" style="477"/>
    <col min="12033" max="12033" width="4.140625" style="477" customWidth="1"/>
    <col min="12034" max="12034" width="5.28515625" style="477" customWidth="1"/>
    <col min="12035" max="12035" width="12" style="477" customWidth="1"/>
    <col min="12036" max="12036" width="20" style="477" customWidth="1"/>
    <col min="12037" max="12037" width="5" style="477" customWidth="1"/>
    <col min="12038" max="12038" width="9.5703125" style="477" customWidth="1"/>
    <col min="12039" max="12039" width="10.28515625" style="477" customWidth="1"/>
    <col min="12040" max="12041" width="6.7109375" style="477" customWidth="1"/>
    <col min="12042" max="12044" width="5.5703125" style="477" customWidth="1"/>
    <col min="12045" max="12046" width="8.5703125" style="477" customWidth="1"/>
    <col min="12047" max="12288" width="10.28515625" style="477"/>
    <col min="12289" max="12289" width="4.140625" style="477" customWidth="1"/>
    <col min="12290" max="12290" width="5.28515625" style="477" customWidth="1"/>
    <col min="12291" max="12291" width="12" style="477" customWidth="1"/>
    <col min="12292" max="12292" width="20" style="477" customWidth="1"/>
    <col min="12293" max="12293" width="5" style="477" customWidth="1"/>
    <col min="12294" max="12294" width="9.5703125" style="477" customWidth="1"/>
    <col min="12295" max="12295" width="10.28515625" style="477" customWidth="1"/>
    <col min="12296" max="12297" width="6.7109375" style="477" customWidth="1"/>
    <col min="12298" max="12300" width="5.5703125" style="477" customWidth="1"/>
    <col min="12301" max="12302" width="8.5703125" style="477" customWidth="1"/>
    <col min="12303" max="12544" width="10.28515625" style="477"/>
    <col min="12545" max="12545" width="4.140625" style="477" customWidth="1"/>
    <col min="12546" max="12546" width="5.28515625" style="477" customWidth="1"/>
    <col min="12547" max="12547" width="12" style="477" customWidth="1"/>
    <col min="12548" max="12548" width="20" style="477" customWidth="1"/>
    <col min="12549" max="12549" width="5" style="477" customWidth="1"/>
    <col min="12550" max="12550" width="9.5703125" style="477" customWidth="1"/>
    <col min="12551" max="12551" width="10.28515625" style="477" customWidth="1"/>
    <col min="12552" max="12553" width="6.7109375" style="477" customWidth="1"/>
    <col min="12554" max="12556" width="5.5703125" style="477" customWidth="1"/>
    <col min="12557" max="12558" width="8.5703125" style="477" customWidth="1"/>
    <col min="12559" max="12800" width="10.28515625" style="477"/>
    <col min="12801" max="12801" width="4.140625" style="477" customWidth="1"/>
    <col min="12802" max="12802" width="5.28515625" style="477" customWidth="1"/>
    <col min="12803" max="12803" width="12" style="477" customWidth="1"/>
    <col min="12804" max="12804" width="20" style="477" customWidth="1"/>
    <col min="12805" max="12805" width="5" style="477" customWidth="1"/>
    <col min="12806" max="12806" width="9.5703125" style="477" customWidth="1"/>
    <col min="12807" max="12807" width="10.28515625" style="477" customWidth="1"/>
    <col min="12808" max="12809" width="6.7109375" style="477" customWidth="1"/>
    <col min="12810" max="12812" width="5.5703125" style="477" customWidth="1"/>
    <col min="12813" max="12814" width="8.5703125" style="477" customWidth="1"/>
    <col min="12815" max="13056" width="10.28515625" style="477"/>
    <col min="13057" max="13057" width="4.140625" style="477" customWidth="1"/>
    <col min="13058" max="13058" width="5.28515625" style="477" customWidth="1"/>
    <col min="13059" max="13059" width="12" style="477" customWidth="1"/>
    <col min="13060" max="13060" width="20" style="477" customWidth="1"/>
    <col min="13061" max="13061" width="5" style="477" customWidth="1"/>
    <col min="13062" max="13062" width="9.5703125" style="477" customWidth="1"/>
    <col min="13063" max="13063" width="10.28515625" style="477" customWidth="1"/>
    <col min="13064" max="13065" width="6.7109375" style="477" customWidth="1"/>
    <col min="13066" max="13068" width="5.5703125" style="477" customWidth="1"/>
    <col min="13069" max="13070" width="8.5703125" style="477" customWidth="1"/>
    <col min="13071" max="13312" width="10.28515625" style="477"/>
    <col min="13313" max="13313" width="4.140625" style="477" customWidth="1"/>
    <col min="13314" max="13314" width="5.28515625" style="477" customWidth="1"/>
    <col min="13315" max="13315" width="12" style="477" customWidth="1"/>
    <col min="13316" max="13316" width="20" style="477" customWidth="1"/>
    <col min="13317" max="13317" width="5" style="477" customWidth="1"/>
    <col min="13318" max="13318" width="9.5703125" style="477" customWidth="1"/>
    <col min="13319" max="13319" width="10.28515625" style="477" customWidth="1"/>
    <col min="13320" max="13321" width="6.7109375" style="477" customWidth="1"/>
    <col min="13322" max="13324" width="5.5703125" style="477" customWidth="1"/>
    <col min="13325" max="13326" width="8.5703125" style="477" customWidth="1"/>
    <col min="13327" max="13568" width="10.28515625" style="477"/>
    <col min="13569" max="13569" width="4.140625" style="477" customWidth="1"/>
    <col min="13570" max="13570" width="5.28515625" style="477" customWidth="1"/>
    <col min="13571" max="13571" width="12" style="477" customWidth="1"/>
    <col min="13572" max="13572" width="20" style="477" customWidth="1"/>
    <col min="13573" max="13573" width="5" style="477" customWidth="1"/>
    <col min="13574" max="13574" width="9.5703125" style="477" customWidth="1"/>
    <col min="13575" max="13575" width="10.28515625" style="477" customWidth="1"/>
    <col min="13576" max="13577" width="6.7109375" style="477" customWidth="1"/>
    <col min="13578" max="13580" width="5.5703125" style="477" customWidth="1"/>
    <col min="13581" max="13582" width="8.5703125" style="477" customWidth="1"/>
    <col min="13583" max="13824" width="10.28515625" style="477"/>
    <col min="13825" max="13825" width="4.140625" style="477" customWidth="1"/>
    <col min="13826" max="13826" width="5.28515625" style="477" customWidth="1"/>
    <col min="13827" max="13827" width="12" style="477" customWidth="1"/>
    <col min="13828" max="13828" width="20" style="477" customWidth="1"/>
    <col min="13829" max="13829" width="5" style="477" customWidth="1"/>
    <col min="13830" max="13830" width="9.5703125" style="477" customWidth="1"/>
    <col min="13831" max="13831" width="10.28515625" style="477" customWidth="1"/>
    <col min="13832" max="13833" width="6.7109375" style="477" customWidth="1"/>
    <col min="13834" max="13836" width="5.5703125" style="477" customWidth="1"/>
    <col min="13837" max="13838" width="8.5703125" style="477" customWidth="1"/>
    <col min="13839" max="14080" width="10.28515625" style="477"/>
    <col min="14081" max="14081" width="4.140625" style="477" customWidth="1"/>
    <col min="14082" max="14082" width="5.28515625" style="477" customWidth="1"/>
    <col min="14083" max="14083" width="12" style="477" customWidth="1"/>
    <col min="14084" max="14084" width="20" style="477" customWidth="1"/>
    <col min="14085" max="14085" width="5" style="477" customWidth="1"/>
    <col min="14086" max="14086" width="9.5703125" style="477" customWidth="1"/>
    <col min="14087" max="14087" width="10.28515625" style="477" customWidth="1"/>
    <col min="14088" max="14089" width="6.7109375" style="477" customWidth="1"/>
    <col min="14090" max="14092" width="5.5703125" style="477" customWidth="1"/>
    <col min="14093" max="14094" width="8.5703125" style="477" customWidth="1"/>
    <col min="14095" max="14336" width="10.28515625" style="477"/>
    <col min="14337" max="14337" width="4.140625" style="477" customWidth="1"/>
    <col min="14338" max="14338" width="5.28515625" style="477" customWidth="1"/>
    <col min="14339" max="14339" width="12" style="477" customWidth="1"/>
    <col min="14340" max="14340" width="20" style="477" customWidth="1"/>
    <col min="14341" max="14341" width="5" style="477" customWidth="1"/>
    <col min="14342" max="14342" width="9.5703125" style="477" customWidth="1"/>
    <col min="14343" max="14343" width="10.28515625" style="477" customWidth="1"/>
    <col min="14344" max="14345" width="6.7109375" style="477" customWidth="1"/>
    <col min="14346" max="14348" width="5.5703125" style="477" customWidth="1"/>
    <col min="14349" max="14350" width="8.5703125" style="477" customWidth="1"/>
    <col min="14351" max="14592" width="10.28515625" style="477"/>
    <col min="14593" max="14593" width="4.140625" style="477" customWidth="1"/>
    <col min="14594" max="14594" width="5.28515625" style="477" customWidth="1"/>
    <col min="14595" max="14595" width="12" style="477" customWidth="1"/>
    <col min="14596" max="14596" width="20" style="477" customWidth="1"/>
    <col min="14597" max="14597" width="5" style="477" customWidth="1"/>
    <col min="14598" max="14598" width="9.5703125" style="477" customWidth="1"/>
    <col min="14599" max="14599" width="10.28515625" style="477" customWidth="1"/>
    <col min="14600" max="14601" width="6.7109375" style="477" customWidth="1"/>
    <col min="14602" max="14604" width="5.5703125" style="477" customWidth="1"/>
    <col min="14605" max="14606" width="8.5703125" style="477" customWidth="1"/>
    <col min="14607" max="14848" width="10.28515625" style="477"/>
    <col min="14849" max="14849" width="4.140625" style="477" customWidth="1"/>
    <col min="14850" max="14850" width="5.28515625" style="477" customWidth="1"/>
    <col min="14851" max="14851" width="12" style="477" customWidth="1"/>
    <col min="14852" max="14852" width="20" style="477" customWidth="1"/>
    <col min="14853" max="14853" width="5" style="477" customWidth="1"/>
    <col min="14854" max="14854" width="9.5703125" style="477" customWidth="1"/>
    <col min="14855" max="14855" width="10.28515625" style="477" customWidth="1"/>
    <col min="14856" max="14857" width="6.7109375" style="477" customWidth="1"/>
    <col min="14858" max="14860" width="5.5703125" style="477" customWidth="1"/>
    <col min="14861" max="14862" width="8.5703125" style="477" customWidth="1"/>
    <col min="14863" max="15104" width="10.28515625" style="477"/>
    <col min="15105" max="15105" width="4.140625" style="477" customWidth="1"/>
    <col min="15106" max="15106" width="5.28515625" style="477" customWidth="1"/>
    <col min="15107" max="15107" width="12" style="477" customWidth="1"/>
    <col min="15108" max="15108" width="20" style="477" customWidth="1"/>
    <col min="15109" max="15109" width="5" style="477" customWidth="1"/>
    <col min="15110" max="15110" width="9.5703125" style="477" customWidth="1"/>
    <col min="15111" max="15111" width="10.28515625" style="477" customWidth="1"/>
    <col min="15112" max="15113" width="6.7109375" style="477" customWidth="1"/>
    <col min="15114" max="15116" width="5.5703125" style="477" customWidth="1"/>
    <col min="15117" max="15118" width="8.5703125" style="477" customWidth="1"/>
    <col min="15119" max="15360" width="10.28515625" style="477"/>
    <col min="15361" max="15361" width="4.140625" style="477" customWidth="1"/>
    <col min="15362" max="15362" width="5.28515625" style="477" customWidth="1"/>
    <col min="15363" max="15363" width="12" style="477" customWidth="1"/>
    <col min="15364" max="15364" width="20" style="477" customWidth="1"/>
    <col min="15365" max="15365" width="5" style="477" customWidth="1"/>
    <col min="15366" max="15366" width="9.5703125" style="477" customWidth="1"/>
    <col min="15367" max="15367" width="10.28515625" style="477" customWidth="1"/>
    <col min="15368" max="15369" width="6.7109375" style="477" customWidth="1"/>
    <col min="15370" max="15372" width="5.5703125" style="477" customWidth="1"/>
    <col min="15373" max="15374" width="8.5703125" style="477" customWidth="1"/>
    <col min="15375" max="15616" width="10.28515625" style="477"/>
    <col min="15617" max="15617" width="4.140625" style="477" customWidth="1"/>
    <col min="15618" max="15618" width="5.28515625" style="477" customWidth="1"/>
    <col min="15619" max="15619" width="12" style="477" customWidth="1"/>
    <col min="15620" max="15620" width="20" style="477" customWidth="1"/>
    <col min="15621" max="15621" width="5" style="477" customWidth="1"/>
    <col min="15622" max="15622" width="9.5703125" style="477" customWidth="1"/>
    <col min="15623" max="15623" width="10.28515625" style="477" customWidth="1"/>
    <col min="15624" max="15625" width="6.7109375" style="477" customWidth="1"/>
    <col min="15626" max="15628" width="5.5703125" style="477" customWidth="1"/>
    <col min="15629" max="15630" width="8.5703125" style="477" customWidth="1"/>
    <col min="15631" max="15872" width="10.28515625" style="477"/>
    <col min="15873" max="15873" width="4.140625" style="477" customWidth="1"/>
    <col min="15874" max="15874" width="5.28515625" style="477" customWidth="1"/>
    <col min="15875" max="15875" width="12" style="477" customWidth="1"/>
    <col min="15876" max="15876" width="20" style="477" customWidth="1"/>
    <col min="15877" max="15877" width="5" style="477" customWidth="1"/>
    <col min="15878" max="15878" width="9.5703125" style="477" customWidth="1"/>
    <col min="15879" max="15879" width="10.28515625" style="477" customWidth="1"/>
    <col min="15880" max="15881" width="6.7109375" style="477" customWidth="1"/>
    <col min="15882" max="15884" width="5.5703125" style="477" customWidth="1"/>
    <col min="15885" max="15886" width="8.5703125" style="477" customWidth="1"/>
    <col min="15887" max="16128" width="10.28515625" style="477"/>
    <col min="16129" max="16129" width="4.140625" style="477" customWidth="1"/>
    <col min="16130" max="16130" width="5.28515625" style="477" customWidth="1"/>
    <col min="16131" max="16131" width="12" style="477" customWidth="1"/>
    <col min="16132" max="16132" width="20" style="477" customWidth="1"/>
    <col min="16133" max="16133" width="5" style="477" customWidth="1"/>
    <col min="16134" max="16134" width="9.5703125" style="477" customWidth="1"/>
    <col min="16135" max="16135" width="10.28515625" style="477" customWidth="1"/>
    <col min="16136" max="16137" width="6.7109375" style="477" customWidth="1"/>
    <col min="16138" max="16140" width="5.5703125" style="477" customWidth="1"/>
    <col min="16141" max="16142" width="8.5703125" style="477" customWidth="1"/>
    <col min="16143" max="16384" width="10.28515625" style="477"/>
  </cols>
  <sheetData>
    <row r="1" spans="1:250" ht="12.75" customHeight="1" x14ac:dyDescent="0.25">
      <c r="B1" s="477">
        <v>1</v>
      </c>
      <c r="C1" s="477">
        <v>2</v>
      </c>
      <c r="F1" s="477">
        <v>25</v>
      </c>
      <c r="G1" s="477">
        <v>9</v>
      </c>
      <c r="H1" s="477">
        <v>27</v>
      </c>
      <c r="I1" s="477">
        <v>22</v>
      </c>
    </row>
    <row r="2" spans="1:250" s="479" customFormat="1" ht="15" customHeight="1" x14ac:dyDescent="0.2">
      <c r="B2" s="676" t="s">
        <v>7871</v>
      </c>
      <c r="C2" s="676"/>
      <c r="D2" s="676"/>
      <c r="E2" s="676"/>
      <c r="F2" s="676"/>
      <c r="G2" s="676" t="s">
        <v>7892</v>
      </c>
      <c r="H2" s="676"/>
      <c r="I2" s="676"/>
      <c r="J2" s="676"/>
      <c r="K2" s="676"/>
      <c r="L2" s="676"/>
      <c r="M2" s="480" t="s">
        <v>7872</v>
      </c>
      <c r="N2" s="481">
        <v>3</v>
      </c>
      <c r="T2" s="477"/>
      <c r="U2" s="477"/>
      <c r="V2" s="477"/>
      <c r="W2" s="477"/>
      <c r="X2" s="477"/>
      <c r="Y2" s="477"/>
      <c r="Z2" s="477"/>
      <c r="AA2" s="477"/>
      <c r="AB2" s="477"/>
      <c r="AC2" s="477"/>
      <c r="AD2" s="477"/>
      <c r="AE2" s="477"/>
      <c r="AF2" s="477"/>
      <c r="AG2" s="477"/>
      <c r="AH2" s="477"/>
      <c r="AI2" s="477"/>
      <c r="AJ2" s="477"/>
      <c r="AK2" s="477"/>
      <c r="AL2" s="477"/>
      <c r="AM2" s="477"/>
      <c r="AN2" s="477"/>
      <c r="AO2" s="477"/>
      <c r="AP2" s="477"/>
      <c r="AQ2" s="477"/>
      <c r="AR2" s="477"/>
      <c r="AS2" s="477"/>
      <c r="AT2" s="477"/>
      <c r="AU2" s="477"/>
      <c r="AV2" s="477"/>
      <c r="AW2" s="477"/>
      <c r="AX2" s="477"/>
      <c r="AY2" s="477"/>
      <c r="AZ2" s="477"/>
      <c r="BA2" s="477"/>
      <c r="BB2" s="477"/>
      <c r="BC2" s="477"/>
      <c r="BD2" s="477"/>
      <c r="BE2" s="477"/>
      <c r="BF2" s="477"/>
      <c r="BG2" s="477"/>
      <c r="BH2" s="477"/>
      <c r="BI2" s="477"/>
      <c r="BJ2" s="477"/>
      <c r="BK2" s="477"/>
      <c r="BL2" s="477"/>
      <c r="BM2" s="477"/>
      <c r="BN2" s="477"/>
      <c r="BO2" s="477"/>
      <c r="BP2" s="477"/>
      <c r="BQ2" s="477"/>
      <c r="BR2" s="477"/>
      <c r="BS2" s="477"/>
      <c r="BT2" s="477"/>
      <c r="BU2" s="477"/>
      <c r="BV2" s="477"/>
      <c r="BW2" s="477"/>
      <c r="BX2" s="477"/>
      <c r="BY2" s="477"/>
      <c r="BZ2" s="477"/>
      <c r="CA2" s="477"/>
      <c r="CB2" s="477"/>
      <c r="CC2" s="477"/>
      <c r="CD2" s="477"/>
      <c r="CE2" s="477"/>
      <c r="CF2" s="477"/>
      <c r="CG2" s="477"/>
      <c r="CH2" s="477"/>
      <c r="CI2" s="477"/>
      <c r="CJ2" s="477"/>
      <c r="CK2" s="477"/>
      <c r="CL2" s="477"/>
      <c r="CM2" s="477"/>
      <c r="CN2" s="477"/>
      <c r="CO2" s="477"/>
      <c r="CP2" s="477"/>
      <c r="CQ2" s="477"/>
      <c r="CR2" s="477"/>
      <c r="CS2" s="477"/>
      <c r="CT2" s="477"/>
      <c r="CU2" s="477"/>
      <c r="CV2" s="477"/>
      <c r="CW2" s="477"/>
      <c r="CX2" s="477"/>
      <c r="CY2" s="477"/>
      <c r="CZ2" s="477"/>
      <c r="DA2" s="477"/>
      <c r="DB2" s="477"/>
      <c r="DC2" s="477"/>
      <c r="DD2" s="477"/>
      <c r="DE2" s="477"/>
      <c r="DF2" s="477"/>
      <c r="DG2" s="477"/>
      <c r="DH2" s="477"/>
      <c r="DI2" s="477"/>
      <c r="DJ2" s="477"/>
      <c r="DK2" s="477"/>
      <c r="DL2" s="477"/>
      <c r="DM2" s="477"/>
      <c r="DN2" s="477"/>
      <c r="DO2" s="477"/>
      <c r="DP2" s="477"/>
      <c r="DQ2" s="477"/>
      <c r="DR2" s="477"/>
      <c r="DS2" s="477"/>
      <c r="DT2" s="477"/>
      <c r="DU2" s="477"/>
      <c r="DV2" s="477"/>
      <c r="DW2" s="477"/>
      <c r="DX2" s="477"/>
      <c r="DY2" s="477"/>
      <c r="DZ2" s="477"/>
      <c r="EA2" s="477"/>
      <c r="EB2" s="477"/>
      <c r="EC2" s="477"/>
      <c r="ED2" s="477"/>
      <c r="EE2" s="477"/>
      <c r="EF2" s="477"/>
      <c r="EG2" s="477"/>
      <c r="EH2" s="477"/>
      <c r="EI2" s="477"/>
      <c r="EJ2" s="477"/>
      <c r="EK2" s="477"/>
      <c r="EL2" s="477"/>
      <c r="EM2" s="477"/>
      <c r="EN2" s="477"/>
      <c r="EO2" s="477"/>
      <c r="EP2" s="477"/>
      <c r="EQ2" s="477"/>
      <c r="ER2" s="477"/>
      <c r="ES2" s="477"/>
      <c r="ET2" s="477"/>
      <c r="EU2" s="477"/>
      <c r="EV2" s="477"/>
      <c r="EW2" s="477"/>
      <c r="EX2" s="477"/>
      <c r="EY2" s="477"/>
      <c r="EZ2" s="477"/>
      <c r="FA2" s="477"/>
      <c r="FB2" s="477"/>
      <c r="FC2" s="477"/>
      <c r="FD2" s="477"/>
      <c r="FE2" s="477"/>
      <c r="FF2" s="477"/>
      <c r="FG2" s="477"/>
      <c r="FH2" s="477"/>
      <c r="FI2" s="477"/>
      <c r="FJ2" s="477"/>
      <c r="FK2" s="477"/>
      <c r="FL2" s="477"/>
      <c r="FM2" s="477"/>
      <c r="FN2" s="477"/>
      <c r="FO2" s="477"/>
      <c r="FP2" s="477"/>
      <c r="FQ2" s="477"/>
      <c r="FR2" s="477"/>
      <c r="FS2" s="477"/>
      <c r="FT2" s="477"/>
      <c r="FU2" s="477"/>
      <c r="FV2" s="477"/>
      <c r="FW2" s="477"/>
      <c r="FX2" s="477"/>
      <c r="FY2" s="477"/>
      <c r="FZ2" s="477"/>
      <c r="GA2" s="477"/>
      <c r="GB2" s="477"/>
      <c r="GC2" s="477"/>
      <c r="GD2" s="477"/>
      <c r="GE2" s="477"/>
      <c r="GF2" s="477"/>
      <c r="GG2" s="477"/>
      <c r="GH2" s="477"/>
      <c r="GI2" s="477"/>
      <c r="GJ2" s="477"/>
      <c r="GK2" s="477"/>
      <c r="GL2" s="477"/>
      <c r="GM2" s="477"/>
      <c r="GN2" s="477"/>
      <c r="GO2" s="477"/>
      <c r="GP2" s="477"/>
      <c r="GQ2" s="477"/>
      <c r="GR2" s="477"/>
      <c r="GS2" s="477"/>
      <c r="GT2" s="477"/>
      <c r="GU2" s="477"/>
      <c r="GV2" s="477"/>
      <c r="GW2" s="477"/>
      <c r="GX2" s="477"/>
      <c r="GY2" s="477"/>
      <c r="GZ2" s="477"/>
      <c r="HA2" s="477"/>
      <c r="HB2" s="477"/>
      <c r="HC2" s="477"/>
      <c r="HD2" s="477"/>
      <c r="HE2" s="477"/>
      <c r="HF2" s="477"/>
      <c r="HG2" s="477"/>
      <c r="HH2" s="477"/>
      <c r="HI2" s="477"/>
      <c r="HJ2" s="477"/>
      <c r="HK2" s="477"/>
      <c r="HL2" s="477"/>
      <c r="HM2" s="477"/>
      <c r="HN2" s="477"/>
      <c r="HO2" s="477"/>
      <c r="HP2" s="477"/>
      <c r="HQ2" s="477"/>
      <c r="HR2" s="477"/>
      <c r="HS2" s="477"/>
      <c r="HT2" s="477"/>
      <c r="HU2" s="477"/>
      <c r="HV2" s="477"/>
      <c r="HW2" s="477"/>
      <c r="HX2" s="477"/>
      <c r="HY2" s="477"/>
      <c r="HZ2" s="477"/>
      <c r="IA2" s="477"/>
      <c r="IB2" s="477"/>
      <c r="IC2" s="477"/>
      <c r="ID2" s="477"/>
      <c r="IE2" s="477"/>
      <c r="IF2" s="477"/>
      <c r="IG2" s="477"/>
      <c r="IH2" s="477"/>
      <c r="II2" s="477"/>
      <c r="IJ2" s="477"/>
      <c r="IK2" s="477"/>
      <c r="IL2" s="477"/>
      <c r="IM2" s="477"/>
      <c r="IN2" s="477"/>
      <c r="IO2" s="477"/>
      <c r="IP2" s="477"/>
    </row>
    <row r="3" spans="1:250" s="479" customFormat="1" ht="15" customHeight="1" x14ac:dyDescent="0.2">
      <c r="B3" s="676" t="s">
        <v>7873</v>
      </c>
      <c r="C3" s="676"/>
      <c r="D3" s="676"/>
      <c r="E3" s="676"/>
      <c r="F3" s="676"/>
      <c r="G3" s="676" t="str">
        <f>IF(N11="DC","HỆ ĐẠI HỌC CHÍNH QUY",IF(N11="CC","HỆ CAO ĐẲNG CHÍNH QUY",IF(N11="DL","HỆ ĐẠI HỌC LIÊN THÔNG","???")))</f>
        <v>HỆ ĐẠI HỌC LIÊN THÔNG</v>
      </c>
      <c r="H3" s="676"/>
      <c r="I3" s="676"/>
      <c r="J3" s="676"/>
      <c r="K3" s="676"/>
      <c r="L3" s="676"/>
      <c r="M3" s="480" t="s">
        <v>2211</v>
      </c>
      <c r="N3" s="477" t="str">
        <f>VLOOKUP(N2,'LICH THI'!$D:$Z,3,0)&amp;"-"&amp;VLOOKUP(N2,'LICH THI'!$D:$Z,2,0)</f>
        <v>DC1CB32-DL</v>
      </c>
      <c r="R3" s="477"/>
      <c r="S3" s="477"/>
      <c r="T3" s="477"/>
      <c r="U3" s="477"/>
      <c r="V3" s="477"/>
      <c r="W3" s="477"/>
      <c r="X3" s="477"/>
      <c r="Y3" s="477"/>
      <c r="Z3" s="477"/>
      <c r="AA3" s="477"/>
      <c r="AB3" s="477"/>
      <c r="AC3" s="477"/>
      <c r="AD3" s="477"/>
      <c r="AE3" s="477"/>
      <c r="AF3" s="477"/>
      <c r="AG3" s="477"/>
      <c r="AH3" s="477"/>
      <c r="AI3" s="477"/>
      <c r="AJ3" s="477"/>
      <c r="AK3" s="477"/>
      <c r="AL3" s="477"/>
      <c r="AM3" s="477"/>
      <c r="AN3" s="477"/>
      <c r="AO3" s="477"/>
      <c r="AP3" s="477"/>
      <c r="AQ3" s="477"/>
      <c r="AR3" s="477"/>
      <c r="AS3" s="477"/>
      <c r="AT3" s="477"/>
      <c r="AU3" s="477"/>
      <c r="AV3" s="477"/>
      <c r="AW3" s="477"/>
      <c r="AX3" s="477"/>
      <c r="AY3" s="477"/>
      <c r="AZ3" s="477"/>
      <c r="BA3" s="477"/>
      <c r="BB3" s="477"/>
      <c r="BC3" s="477"/>
      <c r="BD3" s="477"/>
      <c r="BE3" s="477"/>
      <c r="BF3" s="477"/>
      <c r="BG3" s="477"/>
      <c r="BH3" s="477"/>
      <c r="BI3" s="477"/>
      <c r="BJ3" s="477"/>
      <c r="BK3" s="477"/>
      <c r="BL3" s="477"/>
      <c r="BM3" s="477"/>
      <c r="BN3" s="477"/>
      <c r="BO3" s="477"/>
      <c r="BP3" s="477"/>
      <c r="BQ3" s="477"/>
      <c r="BR3" s="477"/>
      <c r="BS3" s="477"/>
      <c r="BT3" s="477"/>
      <c r="BU3" s="477"/>
      <c r="BV3" s="477"/>
      <c r="BW3" s="477"/>
      <c r="BX3" s="477"/>
      <c r="BY3" s="477"/>
      <c r="BZ3" s="477"/>
      <c r="CA3" s="477"/>
      <c r="CB3" s="477"/>
      <c r="CC3" s="477"/>
      <c r="CD3" s="477"/>
      <c r="CE3" s="477"/>
      <c r="CF3" s="477"/>
      <c r="CG3" s="477"/>
      <c r="CH3" s="477"/>
      <c r="CI3" s="477"/>
      <c r="CJ3" s="477"/>
      <c r="CK3" s="477"/>
      <c r="CL3" s="477"/>
      <c r="CM3" s="477"/>
      <c r="CN3" s="477"/>
      <c r="CO3" s="477"/>
      <c r="CP3" s="477"/>
      <c r="CQ3" s="477"/>
      <c r="CR3" s="477"/>
      <c r="CS3" s="477"/>
      <c r="CT3" s="477"/>
      <c r="CU3" s="477"/>
      <c r="CV3" s="477"/>
      <c r="CW3" s="477"/>
      <c r="CX3" s="477"/>
      <c r="CY3" s="477"/>
      <c r="CZ3" s="477"/>
      <c r="DA3" s="477"/>
      <c r="DB3" s="477"/>
      <c r="DC3" s="477"/>
      <c r="DD3" s="477"/>
      <c r="DE3" s="477"/>
      <c r="DF3" s="477"/>
      <c r="DG3" s="477"/>
      <c r="DH3" s="477"/>
      <c r="DI3" s="477"/>
      <c r="DJ3" s="477"/>
      <c r="DK3" s="477"/>
      <c r="DL3" s="477"/>
      <c r="DM3" s="477"/>
      <c r="DN3" s="477"/>
      <c r="DO3" s="477"/>
      <c r="DP3" s="477"/>
      <c r="DQ3" s="477"/>
      <c r="DR3" s="477"/>
      <c r="DS3" s="477"/>
      <c r="DT3" s="477"/>
      <c r="DU3" s="477"/>
      <c r="DV3" s="477"/>
      <c r="DW3" s="477"/>
      <c r="DX3" s="477"/>
      <c r="DY3" s="477"/>
      <c r="DZ3" s="477"/>
      <c r="EA3" s="477"/>
      <c r="EB3" s="477"/>
      <c r="EC3" s="477"/>
      <c r="ED3" s="477"/>
      <c r="EE3" s="477"/>
      <c r="EF3" s="477"/>
      <c r="EG3" s="477"/>
      <c r="EH3" s="477"/>
      <c r="EI3" s="477"/>
      <c r="EJ3" s="477"/>
      <c r="EK3" s="477"/>
      <c r="EL3" s="477"/>
      <c r="EM3" s="477"/>
      <c r="EN3" s="477"/>
      <c r="EO3" s="477"/>
      <c r="EP3" s="477"/>
      <c r="EQ3" s="477"/>
      <c r="ER3" s="477"/>
      <c r="ES3" s="477"/>
      <c r="ET3" s="477"/>
      <c r="EU3" s="477"/>
      <c r="EV3" s="477"/>
      <c r="EW3" s="477"/>
      <c r="EX3" s="477"/>
      <c r="EY3" s="477"/>
      <c r="EZ3" s="477"/>
      <c r="FA3" s="477"/>
      <c r="FB3" s="477"/>
      <c r="FC3" s="477"/>
      <c r="FD3" s="477"/>
      <c r="FE3" s="477"/>
      <c r="FF3" s="477"/>
      <c r="FG3" s="477"/>
      <c r="FH3" s="477"/>
      <c r="FI3" s="477"/>
      <c r="FJ3" s="477"/>
      <c r="FK3" s="477"/>
      <c r="FL3" s="477"/>
      <c r="FM3" s="477"/>
      <c r="FN3" s="477"/>
      <c r="FO3" s="477"/>
      <c r="FP3" s="477"/>
      <c r="FQ3" s="477"/>
      <c r="FR3" s="477"/>
      <c r="FS3" s="477"/>
      <c r="FT3" s="477"/>
      <c r="FU3" s="477"/>
      <c r="FV3" s="477"/>
      <c r="FW3" s="477"/>
      <c r="FX3" s="477"/>
      <c r="FY3" s="477"/>
      <c r="FZ3" s="477"/>
      <c r="GA3" s="477"/>
      <c r="GB3" s="477"/>
      <c r="GC3" s="477"/>
      <c r="GD3" s="477"/>
      <c r="GE3" s="477"/>
      <c r="GF3" s="477"/>
      <c r="GG3" s="477"/>
      <c r="GH3" s="477"/>
      <c r="GI3" s="477"/>
      <c r="GJ3" s="477"/>
      <c r="GK3" s="477"/>
      <c r="GL3" s="477"/>
      <c r="GM3" s="477"/>
      <c r="GN3" s="477"/>
      <c r="GO3" s="477"/>
      <c r="GP3" s="477"/>
      <c r="GQ3" s="477"/>
      <c r="GR3" s="477"/>
      <c r="GS3" s="477"/>
      <c r="GT3" s="477"/>
      <c r="GU3" s="477"/>
      <c r="GV3" s="477"/>
      <c r="GW3" s="477"/>
      <c r="GX3" s="477"/>
      <c r="GY3" s="477"/>
      <c r="GZ3" s="477"/>
      <c r="HA3" s="477"/>
      <c r="HB3" s="477"/>
      <c r="HC3" s="477"/>
      <c r="HD3" s="477"/>
      <c r="HE3" s="477"/>
      <c r="HF3" s="477"/>
      <c r="HG3" s="477"/>
      <c r="HH3" s="477"/>
      <c r="HI3" s="477"/>
      <c r="HJ3" s="477"/>
      <c r="HK3" s="477"/>
      <c r="HL3" s="477"/>
      <c r="HM3" s="477"/>
      <c r="HN3" s="477"/>
      <c r="HO3" s="477"/>
      <c r="HP3" s="477"/>
      <c r="HQ3" s="477"/>
      <c r="HR3" s="477"/>
      <c r="HS3" s="477"/>
      <c r="HT3" s="477"/>
      <c r="HU3" s="477"/>
      <c r="HV3" s="477"/>
      <c r="HW3" s="477"/>
      <c r="HX3" s="477"/>
      <c r="HY3" s="477"/>
      <c r="HZ3" s="477"/>
      <c r="IA3" s="477"/>
      <c r="IB3" s="477"/>
      <c r="IC3" s="477"/>
      <c r="ID3" s="477"/>
      <c r="IE3" s="477"/>
      <c r="IF3" s="477"/>
      <c r="IG3" s="477"/>
      <c r="IH3" s="477"/>
      <c r="II3" s="477"/>
      <c r="IJ3" s="477"/>
      <c r="IK3" s="477"/>
      <c r="IL3" s="477"/>
      <c r="IM3" s="477"/>
      <c r="IN3" s="477"/>
      <c r="IO3" s="477"/>
      <c r="IP3" s="477"/>
    </row>
    <row r="4" spans="1:250" s="479" customFormat="1" ht="5.0999999999999996" customHeight="1" x14ac:dyDescent="0.2">
      <c r="B4" s="480"/>
      <c r="C4" s="480"/>
      <c r="D4" s="480"/>
      <c r="E4" s="480"/>
      <c r="F4" s="480"/>
      <c r="G4" s="480"/>
      <c r="H4" s="480"/>
      <c r="I4" s="480"/>
      <c r="J4" s="480"/>
      <c r="K4" s="480"/>
      <c r="L4" s="480"/>
      <c r="M4" s="480"/>
      <c r="N4" s="477"/>
      <c r="O4" s="477"/>
      <c r="P4" s="477"/>
      <c r="R4" s="477"/>
      <c r="S4" s="477"/>
      <c r="T4" s="477"/>
      <c r="U4" s="477"/>
      <c r="V4" s="477"/>
      <c r="W4" s="477"/>
      <c r="X4" s="477"/>
      <c r="Y4" s="477"/>
      <c r="Z4" s="477"/>
      <c r="AA4" s="477"/>
      <c r="AB4" s="477"/>
      <c r="AC4" s="477"/>
      <c r="AD4" s="477"/>
      <c r="AE4" s="477"/>
      <c r="AF4" s="477"/>
      <c r="AG4" s="477"/>
      <c r="AH4" s="477"/>
      <c r="AI4" s="477"/>
      <c r="AJ4" s="477"/>
      <c r="AK4" s="477"/>
      <c r="AL4" s="477"/>
      <c r="AM4" s="477"/>
      <c r="AN4" s="477"/>
      <c r="AO4" s="477"/>
      <c r="AP4" s="477"/>
      <c r="AQ4" s="477"/>
      <c r="AR4" s="477"/>
      <c r="AS4" s="477"/>
      <c r="AT4" s="477"/>
      <c r="AU4" s="477"/>
      <c r="AV4" s="477"/>
      <c r="AW4" s="477"/>
      <c r="AX4" s="477"/>
      <c r="AY4" s="477"/>
      <c r="AZ4" s="477"/>
      <c r="BA4" s="477"/>
      <c r="BB4" s="477"/>
      <c r="BC4" s="477"/>
      <c r="BD4" s="477"/>
      <c r="BE4" s="477"/>
      <c r="BF4" s="477"/>
      <c r="BG4" s="477"/>
      <c r="BH4" s="477"/>
      <c r="BI4" s="477"/>
      <c r="BJ4" s="477"/>
      <c r="BK4" s="477"/>
      <c r="BL4" s="477"/>
      <c r="BM4" s="477"/>
      <c r="BN4" s="477"/>
      <c r="BO4" s="477"/>
      <c r="BP4" s="477"/>
      <c r="BQ4" s="477"/>
      <c r="BR4" s="477"/>
      <c r="BS4" s="477"/>
      <c r="BT4" s="477"/>
      <c r="BU4" s="477"/>
      <c r="BV4" s="477"/>
      <c r="BW4" s="477"/>
      <c r="BX4" s="477"/>
      <c r="BY4" s="477"/>
      <c r="BZ4" s="477"/>
      <c r="CA4" s="477"/>
      <c r="CB4" s="477"/>
      <c r="CC4" s="477"/>
      <c r="CD4" s="477"/>
      <c r="CE4" s="477"/>
      <c r="CF4" s="477"/>
      <c r="CG4" s="477"/>
      <c r="CH4" s="477"/>
      <c r="CI4" s="477"/>
      <c r="CJ4" s="477"/>
      <c r="CK4" s="477"/>
      <c r="CL4" s="477"/>
      <c r="CM4" s="477"/>
      <c r="CN4" s="477"/>
      <c r="CO4" s="477"/>
      <c r="CP4" s="477"/>
      <c r="CQ4" s="477"/>
      <c r="CR4" s="477"/>
      <c r="CS4" s="477"/>
      <c r="CT4" s="477"/>
      <c r="CU4" s="477"/>
      <c r="CV4" s="477"/>
      <c r="CW4" s="477"/>
      <c r="CX4" s="477"/>
      <c r="CY4" s="477"/>
      <c r="CZ4" s="477"/>
      <c r="DA4" s="477"/>
      <c r="DB4" s="477"/>
      <c r="DC4" s="477"/>
      <c r="DD4" s="477"/>
      <c r="DE4" s="477"/>
      <c r="DF4" s="477"/>
      <c r="DG4" s="477"/>
      <c r="DH4" s="477"/>
      <c r="DI4" s="477"/>
      <c r="DJ4" s="477"/>
      <c r="DK4" s="477"/>
      <c r="DL4" s="477"/>
      <c r="DM4" s="477"/>
      <c r="DN4" s="477"/>
      <c r="DO4" s="477"/>
      <c r="DP4" s="477"/>
      <c r="DQ4" s="477"/>
      <c r="DR4" s="477"/>
      <c r="DS4" s="477"/>
      <c r="DT4" s="477"/>
      <c r="DU4" s="477"/>
      <c r="DV4" s="477"/>
      <c r="DW4" s="477"/>
      <c r="DX4" s="477"/>
      <c r="DY4" s="477"/>
      <c r="DZ4" s="477"/>
      <c r="EA4" s="477"/>
      <c r="EB4" s="477"/>
      <c r="EC4" s="477"/>
      <c r="ED4" s="477"/>
      <c r="EE4" s="477"/>
      <c r="EF4" s="477"/>
      <c r="EG4" s="477"/>
      <c r="EH4" s="477"/>
      <c r="EI4" s="477"/>
      <c r="EJ4" s="477"/>
      <c r="EK4" s="477"/>
      <c r="EL4" s="477"/>
      <c r="EM4" s="477"/>
      <c r="EN4" s="477"/>
      <c r="EO4" s="477"/>
      <c r="EP4" s="477"/>
      <c r="EQ4" s="477"/>
      <c r="ER4" s="477"/>
      <c r="ES4" s="477"/>
      <c r="ET4" s="477"/>
      <c r="EU4" s="477"/>
      <c r="EV4" s="477"/>
      <c r="EW4" s="477"/>
      <c r="EX4" s="477"/>
      <c r="EY4" s="477"/>
      <c r="EZ4" s="477"/>
      <c r="FA4" s="477"/>
      <c r="FB4" s="477"/>
      <c r="FC4" s="477"/>
      <c r="FD4" s="477"/>
      <c r="FE4" s="477"/>
      <c r="FF4" s="477"/>
      <c r="FG4" s="477"/>
      <c r="FH4" s="477"/>
      <c r="FI4" s="477"/>
      <c r="FJ4" s="477"/>
      <c r="FK4" s="477"/>
      <c r="FL4" s="477"/>
      <c r="FM4" s="477"/>
      <c r="FN4" s="477"/>
      <c r="FO4" s="477"/>
      <c r="FP4" s="477"/>
      <c r="FQ4" s="477"/>
      <c r="FR4" s="477"/>
      <c r="FS4" s="477"/>
      <c r="FT4" s="477"/>
      <c r="FU4" s="477"/>
      <c r="FV4" s="477"/>
      <c r="FW4" s="477"/>
      <c r="FX4" s="477"/>
      <c r="FY4" s="477"/>
      <c r="FZ4" s="477"/>
      <c r="GA4" s="477"/>
      <c r="GB4" s="477"/>
      <c r="GC4" s="477"/>
      <c r="GD4" s="477"/>
      <c r="GE4" s="477"/>
      <c r="GF4" s="477"/>
      <c r="GG4" s="477"/>
      <c r="GH4" s="477"/>
      <c r="GI4" s="477"/>
      <c r="GJ4" s="477"/>
      <c r="GK4" s="477"/>
      <c r="GL4" s="477"/>
      <c r="GM4" s="477"/>
      <c r="GN4" s="477"/>
      <c r="GO4" s="477"/>
      <c r="GP4" s="477"/>
      <c r="GQ4" s="477"/>
      <c r="GR4" s="477"/>
      <c r="GS4" s="477"/>
      <c r="GT4" s="477"/>
      <c r="GU4" s="477"/>
      <c r="GV4" s="477"/>
      <c r="GW4" s="477"/>
      <c r="GX4" s="477"/>
      <c r="GY4" s="477"/>
      <c r="GZ4" s="477"/>
      <c r="HA4" s="477"/>
      <c r="HB4" s="477"/>
      <c r="HC4" s="477"/>
      <c r="HD4" s="477"/>
      <c r="HE4" s="477"/>
      <c r="HF4" s="477"/>
      <c r="HG4" s="477"/>
      <c r="HH4" s="477"/>
      <c r="HI4" s="477"/>
      <c r="HJ4" s="477"/>
      <c r="HK4" s="477"/>
      <c r="HL4" s="477"/>
      <c r="HM4" s="477"/>
      <c r="HN4" s="477"/>
      <c r="HO4" s="477"/>
      <c r="HP4" s="477"/>
      <c r="HQ4" s="477"/>
      <c r="HR4" s="477"/>
      <c r="HS4" s="477"/>
      <c r="HT4" s="477"/>
      <c r="HU4" s="477"/>
      <c r="HV4" s="477"/>
      <c r="HW4" s="477"/>
      <c r="HX4" s="477"/>
      <c r="HY4" s="477"/>
      <c r="HZ4" s="477"/>
      <c r="IA4" s="477"/>
      <c r="IB4" s="477"/>
      <c r="IC4" s="477"/>
      <c r="ID4" s="477"/>
      <c r="IE4" s="477"/>
      <c r="IF4" s="477"/>
      <c r="IG4" s="477"/>
      <c r="IH4" s="477"/>
      <c r="II4" s="477"/>
      <c r="IJ4" s="477"/>
      <c r="IK4" s="477"/>
      <c r="IL4" s="477"/>
      <c r="IM4" s="477"/>
      <c r="IN4" s="477"/>
      <c r="IO4" s="477"/>
      <c r="IP4" s="477"/>
    </row>
    <row r="5" spans="1:250" s="479" customFormat="1" x14ac:dyDescent="0.2">
      <c r="B5" s="482" t="str">
        <f>"  PHÒNG THI SỐ: "&amp;N5</f>
        <v xml:space="preserve">  PHÒNG THI SỐ: 1</v>
      </c>
      <c r="D5" s="482"/>
      <c r="E5" s="482"/>
      <c r="F5" s="499" t="s">
        <v>7827</v>
      </c>
      <c r="G5" s="480" t="str">
        <f>VLOOKUP(N2,'LICH THI'!$D:$Z,4,0)&amp;" ("&amp;VLOOKUP(N2,'LICH THI'!$D:$Z,3,0)&amp;")"</f>
        <v>Tiếng Anh 2 (DC1CB32)</v>
      </c>
      <c r="I5" s="483"/>
      <c r="K5" s="477" t="str">
        <f>"Hình thức thi: "&amp;VLOOKUP(N2,'LICH THI'!$D:$Z,6,0)</f>
        <v>Hình thức thi: Viết</v>
      </c>
      <c r="L5" s="477"/>
      <c r="M5" s="477" t="s">
        <v>7874</v>
      </c>
      <c r="N5" s="477">
        <v>1</v>
      </c>
      <c r="O5" s="479" t="str">
        <f>"/ "&amp;VLOOKUP($N$3,'LICH THI'!$C:$Z,14,0)</f>
        <v>/ 2</v>
      </c>
      <c r="P5" s="477"/>
      <c r="R5" s="477"/>
      <c r="S5" s="477"/>
      <c r="T5" s="477"/>
      <c r="U5" s="477"/>
      <c r="V5" s="477"/>
      <c r="W5" s="477"/>
      <c r="X5" s="477"/>
      <c r="Y5" s="477"/>
      <c r="Z5" s="477"/>
      <c r="AA5" s="477"/>
      <c r="AB5" s="477"/>
      <c r="AC5" s="477"/>
      <c r="AD5" s="477"/>
      <c r="AE5" s="477"/>
      <c r="AF5" s="477"/>
      <c r="AG5" s="477"/>
      <c r="AH5" s="477"/>
      <c r="AI5" s="477"/>
      <c r="AJ5" s="477"/>
      <c r="AK5" s="477"/>
      <c r="AL5" s="477"/>
      <c r="AM5" s="477"/>
      <c r="AN5" s="477"/>
      <c r="AO5" s="477"/>
      <c r="AP5" s="477"/>
      <c r="AQ5" s="477"/>
      <c r="AR5" s="477"/>
      <c r="AS5" s="477"/>
      <c r="AT5" s="477"/>
      <c r="AU5" s="477"/>
      <c r="AV5" s="477"/>
      <c r="AW5" s="477"/>
      <c r="AX5" s="477"/>
      <c r="AY5" s="477"/>
      <c r="AZ5" s="477"/>
      <c r="BA5" s="477"/>
      <c r="BB5" s="477"/>
      <c r="BC5" s="477"/>
      <c r="BD5" s="477"/>
      <c r="BE5" s="477"/>
      <c r="BF5" s="477"/>
      <c r="BG5" s="477"/>
      <c r="BH5" s="477"/>
      <c r="BI5" s="477"/>
      <c r="BJ5" s="477"/>
      <c r="BK5" s="477"/>
      <c r="BL5" s="477"/>
      <c r="BM5" s="477"/>
      <c r="BN5" s="477"/>
      <c r="BO5" s="477"/>
      <c r="BP5" s="477"/>
      <c r="BQ5" s="477"/>
      <c r="BR5" s="477"/>
      <c r="BS5" s="477"/>
      <c r="BT5" s="477"/>
      <c r="BU5" s="477"/>
      <c r="BV5" s="477"/>
      <c r="BW5" s="477"/>
      <c r="BX5" s="477"/>
      <c r="BY5" s="477"/>
      <c r="BZ5" s="477"/>
      <c r="CA5" s="477"/>
      <c r="CB5" s="477"/>
      <c r="CC5" s="477"/>
      <c r="CD5" s="477"/>
      <c r="CE5" s="477"/>
      <c r="CF5" s="477"/>
      <c r="CG5" s="477"/>
      <c r="CH5" s="477"/>
      <c r="CI5" s="477"/>
      <c r="CJ5" s="477"/>
      <c r="CK5" s="477"/>
      <c r="CL5" s="477"/>
      <c r="CM5" s="477"/>
      <c r="CN5" s="477"/>
      <c r="CO5" s="477"/>
      <c r="CP5" s="477"/>
      <c r="CQ5" s="477"/>
      <c r="CR5" s="477"/>
      <c r="CS5" s="477"/>
      <c r="CT5" s="477"/>
      <c r="CU5" s="477"/>
      <c r="CV5" s="477"/>
      <c r="CW5" s="477"/>
      <c r="CX5" s="477"/>
      <c r="CY5" s="477"/>
      <c r="CZ5" s="477"/>
      <c r="DA5" s="477"/>
      <c r="DB5" s="477"/>
      <c r="DC5" s="477"/>
      <c r="DD5" s="477"/>
      <c r="DE5" s="477"/>
      <c r="DF5" s="477"/>
      <c r="DG5" s="477"/>
      <c r="DH5" s="477"/>
      <c r="DI5" s="477"/>
      <c r="DJ5" s="477"/>
      <c r="DK5" s="477"/>
      <c r="DL5" s="477"/>
      <c r="DM5" s="477"/>
      <c r="DN5" s="477"/>
      <c r="DO5" s="477"/>
      <c r="DP5" s="477"/>
      <c r="DQ5" s="477"/>
      <c r="DR5" s="477"/>
      <c r="DS5" s="477"/>
      <c r="DT5" s="477"/>
      <c r="DU5" s="477"/>
      <c r="DV5" s="477"/>
      <c r="DW5" s="477"/>
      <c r="DX5" s="477"/>
      <c r="DY5" s="477"/>
      <c r="DZ5" s="477"/>
      <c r="EA5" s="477"/>
      <c r="EB5" s="477"/>
      <c r="EC5" s="477"/>
      <c r="ED5" s="477"/>
      <c r="EE5" s="477"/>
      <c r="EF5" s="477"/>
      <c r="EG5" s="477"/>
      <c r="EH5" s="477"/>
      <c r="EI5" s="477"/>
      <c r="EJ5" s="477"/>
      <c r="EK5" s="477"/>
      <c r="EL5" s="477"/>
      <c r="EM5" s="477"/>
      <c r="EN5" s="477"/>
      <c r="EO5" s="477"/>
      <c r="EP5" s="477"/>
      <c r="EQ5" s="477"/>
      <c r="ER5" s="477"/>
      <c r="ES5" s="477"/>
      <c r="ET5" s="477"/>
      <c r="EU5" s="477"/>
      <c r="EV5" s="477"/>
      <c r="EW5" s="477"/>
      <c r="EX5" s="477"/>
      <c r="EY5" s="477"/>
      <c r="EZ5" s="477"/>
      <c r="FA5" s="477"/>
      <c r="FB5" s="477"/>
      <c r="FC5" s="477"/>
      <c r="FD5" s="477"/>
      <c r="FE5" s="477"/>
      <c r="FF5" s="477"/>
      <c r="FG5" s="477"/>
      <c r="FH5" s="477"/>
      <c r="FI5" s="477"/>
      <c r="FJ5" s="477"/>
      <c r="FK5" s="477"/>
      <c r="FL5" s="477"/>
      <c r="FM5" s="477"/>
      <c r="FN5" s="477"/>
      <c r="FO5" s="477"/>
      <c r="FP5" s="477"/>
      <c r="FQ5" s="477"/>
      <c r="FR5" s="477"/>
      <c r="FS5" s="477"/>
      <c r="FT5" s="477"/>
      <c r="FU5" s="477"/>
      <c r="FV5" s="477"/>
      <c r="FW5" s="477"/>
      <c r="FX5" s="477"/>
      <c r="FY5" s="477"/>
      <c r="FZ5" s="477"/>
      <c r="GA5" s="477"/>
      <c r="GB5" s="477"/>
      <c r="GC5" s="477"/>
      <c r="GD5" s="477"/>
      <c r="GE5" s="477"/>
      <c r="GF5" s="477"/>
      <c r="GG5" s="477"/>
      <c r="GH5" s="477"/>
      <c r="GI5" s="477"/>
      <c r="GJ5" s="477"/>
      <c r="GK5" s="477"/>
      <c r="GL5" s="477"/>
      <c r="GM5" s="477"/>
      <c r="GN5" s="477"/>
      <c r="GO5" s="477"/>
      <c r="GP5" s="477"/>
      <c r="GQ5" s="477"/>
      <c r="GR5" s="477"/>
      <c r="GS5" s="477"/>
      <c r="GT5" s="477"/>
      <c r="GU5" s="477"/>
      <c r="GV5" s="477"/>
      <c r="GW5" s="477"/>
      <c r="GX5" s="477"/>
      <c r="GY5" s="477"/>
      <c r="GZ5" s="477"/>
      <c r="HA5" s="477"/>
      <c r="HB5" s="477"/>
      <c r="HC5" s="477"/>
      <c r="HD5" s="477"/>
      <c r="HE5" s="477"/>
      <c r="HF5" s="477"/>
      <c r="HG5" s="477"/>
      <c r="HH5" s="477"/>
      <c r="HI5" s="477"/>
      <c r="HJ5" s="477"/>
      <c r="HK5" s="477"/>
      <c r="HL5" s="477"/>
      <c r="HM5" s="477"/>
      <c r="HN5" s="477"/>
      <c r="HO5" s="477"/>
      <c r="HP5" s="477"/>
      <c r="HQ5" s="477"/>
      <c r="HR5" s="477"/>
      <c r="HS5" s="477"/>
      <c r="HT5" s="477"/>
      <c r="HU5" s="477"/>
      <c r="HV5" s="477"/>
      <c r="HW5" s="477"/>
      <c r="HX5" s="477"/>
      <c r="HY5" s="477"/>
      <c r="HZ5" s="477"/>
      <c r="IA5" s="477"/>
      <c r="IB5" s="477"/>
      <c r="IC5" s="477"/>
      <c r="ID5" s="477"/>
      <c r="IE5" s="477"/>
      <c r="IF5" s="477"/>
      <c r="IG5" s="477"/>
      <c r="IH5" s="477"/>
      <c r="II5" s="477"/>
      <c r="IJ5" s="477"/>
      <c r="IK5" s="477"/>
      <c r="IL5" s="477"/>
      <c r="IM5" s="477"/>
      <c r="IN5" s="477"/>
      <c r="IO5" s="477"/>
      <c r="IP5" s="477"/>
    </row>
    <row r="6" spans="1:250" s="479" customFormat="1" x14ac:dyDescent="0.2">
      <c r="B6" s="477" t="s">
        <v>8179</v>
      </c>
      <c r="D6" s="477"/>
      <c r="E6" s="477"/>
      <c r="F6" s="500" t="s">
        <v>7818</v>
      </c>
      <c r="G6" s="501">
        <f>VLOOKUP(N2,'LICH THI'!$D:$Z,8,0)</f>
        <v>42469</v>
      </c>
      <c r="H6" s="484" t="str">
        <f>IF(MAX(B10:B63)&lt;N6,"CHÈN THÊM DÒNG CUỐI","")</f>
        <v/>
      </c>
      <c r="I6" s="502"/>
      <c r="K6" s="477" t="str">
        <f>"Ca thi: "&amp;VLOOKUP(N2,'LICH THI'!$D:$Z,10,0)</f>
        <v>Ca thi: 1</v>
      </c>
      <c r="M6" s="479" t="s">
        <v>1513</v>
      </c>
      <c r="N6" s="477">
        <f>VLOOKUP($N$3,'LICH THI'!$C:$Z,13,0)</f>
        <v>53</v>
      </c>
      <c r="O6" s="477" t="s">
        <v>7875</v>
      </c>
      <c r="P6" s="477"/>
      <c r="R6" s="477"/>
      <c r="S6" s="477"/>
      <c r="T6" s="477"/>
      <c r="U6" s="477"/>
      <c r="V6" s="477"/>
      <c r="W6" s="477"/>
      <c r="X6" s="477"/>
      <c r="Y6" s="477"/>
      <c r="Z6" s="477"/>
      <c r="AA6" s="477"/>
      <c r="AB6" s="477"/>
      <c r="AC6" s="477"/>
      <c r="AD6" s="477"/>
      <c r="AE6" s="477"/>
      <c r="AF6" s="477"/>
      <c r="AG6" s="477"/>
      <c r="AH6" s="477"/>
      <c r="AI6" s="477"/>
      <c r="AJ6" s="477"/>
      <c r="AK6" s="477"/>
      <c r="AL6" s="477"/>
      <c r="AM6" s="477"/>
      <c r="AN6" s="477"/>
      <c r="AO6" s="477"/>
      <c r="AP6" s="477"/>
      <c r="AQ6" s="477"/>
      <c r="AR6" s="477"/>
      <c r="AS6" s="477"/>
      <c r="AT6" s="477"/>
      <c r="AU6" s="477"/>
      <c r="AV6" s="477"/>
      <c r="AW6" s="477"/>
      <c r="AX6" s="477"/>
      <c r="AY6" s="477"/>
      <c r="AZ6" s="477"/>
      <c r="BA6" s="477"/>
      <c r="BB6" s="477"/>
      <c r="BC6" s="477"/>
      <c r="BD6" s="477"/>
      <c r="BE6" s="477"/>
      <c r="BF6" s="477"/>
      <c r="BG6" s="477"/>
      <c r="BH6" s="477"/>
      <c r="BI6" s="477"/>
      <c r="BJ6" s="477"/>
      <c r="BK6" s="477"/>
      <c r="BL6" s="477"/>
      <c r="BM6" s="477"/>
      <c r="BN6" s="477"/>
      <c r="BO6" s="477"/>
      <c r="BP6" s="477"/>
      <c r="BQ6" s="477"/>
      <c r="BR6" s="477"/>
      <c r="BS6" s="477"/>
      <c r="BT6" s="477"/>
      <c r="BU6" s="477"/>
      <c r="BV6" s="477"/>
      <c r="BW6" s="477"/>
      <c r="BX6" s="477"/>
      <c r="BY6" s="477"/>
      <c r="BZ6" s="477"/>
      <c r="CA6" s="477"/>
      <c r="CB6" s="477"/>
      <c r="CC6" s="477"/>
      <c r="CD6" s="477"/>
      <c r="CE6" s="477"/>
      <c r="CF6" s="477"/>
      <c r="CG6" s="477"/>
      <c r="CH6" s="477"/>
      <c r="CI6" s="477"/>
      <c r="CJ6" s="477"/>
      <c r="CK6" s="477"/>
      <c r="CL6" s="477"/>
      <c r="CM6" s="477"/>
      <c r="CN6" s="477"/>
      <c r="CO6" s="477"/>
      <c r="CP6" s="477"/>
      <c r="CQ6" s="477"/>
      <c r="CR6" s="477"/>
      <c r="CS6" s="477"/>
      <c r="CT6" s="477"/>
      <c r="CU6" s="477"/>
      <c r="CV6" s="477"/>
      <c r="CW6" s="477"/>
      <c r="CX6" s="477"/>
      <c r="CY6" s="477"/>
      <c r="CZ6" s="477"/>
      <c r="DA6" s="477"/>
      <c r="DB6" s="477"/>
      <c r="DC6" s="477"/>
      <c r="DD6" s="477"/>
      <c r="DE6" s="477"/>
      <c r="DF6" s="477"/>
      <c r="DG6" s="477"/>
      <c r="DH6" s="477"/>
      <c r="DI6" s="477"/>
      <c r="DJ6" s="477"/>
      <c r="DK6" s="477"/>
      <c r="DL6" s="477"/>
      <c r="DM6" s="477"/>
      <c r="DN6" s="477"/>
      <c r="DO6" s="477"/>
      <c r="DP6" s="477"/>
      <c r="DQ6" s="477"/>
      <c r="DR6" s="477"/>
      <c r="DS6" s="477"/>
      <c r="DT6" s="477"/>
      <c r="DU6" s="477"/>
      <c r="DV6" s="477"/>
      <c r="DW6" s="477"/>
      <c r="DX6" s="477"/>
      <c r="DY6" s="477"/>
      <c r="DZ6" s="477"/>
      <c r="EA6" s="477"/>
      <c r="EB6" s="477"/>
      <c r="EC6" s="477"/>
      <c r="ED6" s="477"/>
      <c r="EE6" s="477"/>
      <c r="EF6" s="477"/>
      <c r="EG6" s="477"/>
      <c r="EH6" s="477"/>
      <c r="EI6" s="477"/>
      <c r="EJ6" s="477"/>
      <c r="EK6" s="477"/>
      <c r="EL6" s="477"/>
      <c r="EM6" s="477"/>
      <c r="EN6" s="477"/>
      <c r="EO6" s="477"/>
      <c r="EP6" s="477"/>
      <c r="EQ6" s="477"/>
      <c r="ER6" s="477"/>
      <c r="ES6" s="477"/>
      <c r="ET6" s="477"/>
      <c r="EU6" s="477"/>
      <c r="EV6" s="477"/>
      <c r="EW6" s="477"/>
      <c r="EX6" s="477"/>
      <c r="EY6" s="477"/>
      <c r="EZ6" s="477"/>
      <c r="FA6" s="477"/>
      <c r="FB6" s="477"/>
      <c r="FC6" s="477"/>
      <c r="FD6" s="477"/>
      <c r="FE6" s="477"/>
      <c r="FF6" s="477"/>
      <c r="FG6" s="477"/>
      <c r="FH6" s="477"/>
      <c r="FI6" s="477"/>
      <c r="FJ6" s="477"/>
      <c r="FK6" s="477"/>
      <c r="FL6" s="477"/>
      <c r="FM6" s="477"/>
      <c r="FN6" s="477"/>
      <c r="FO6" s="477"/>
      <c r="FP6" s="477"/>
      <c r="FQ6" s="477"/>
      <c r="FR6" s="477"/>
      <c r="FS6" s="477"/>
      <c r="FT6" s="477"/>
      <c r="FU6" s="477"/>
      <c r="FV6" s="477"/>
      <c r="FW6" s="477"/>
      <c r="FX6" s="477"/>
      <c r="FY6" s="477"/>
      <c r="FZ6" s="477"/>
      <c r="GA6" s="477"/>
      <c r="GB6" s="477"/>
      <c r="GC6" s="477"/>
      <c r="GD6" s="477"/>
      <c r="GE6" s="477"/>
      <c r="GF6" s="477"/>
      <c r="GG6" s="477"/>
      <c r="GH6" s="477"/>
      <c r="GI6" s="477"/>
      <c r="GJ6" s="477"/>
      <c r="GK6" s="477"/>
      <c r="GL6" s="477"/>
      <c r="GM6" s="477"/>
      <c r="GN6" s="477"/>
      <c r="GO6" s="477"/>
      <c r="GP6" s="477"/>
      <c r="GQ6" s="477"/>
      <c r="GR6" s="477"/>
      <c r="GS6" s="477"/>
      <c r="GT6" s="477"/>
      <c r="GU6" s="477"/>
      <c r="GV6" s="477"/>
      <c r="GW6" s="477"/>
      <c r="GX6" s="477"/>
      <c r="GY6" s="477"/>
      <c r="GZ6" s="477"/>
      <c r="HA6" s="477"/>
      <c r="HB6" s="477"/>
      <c r="HC6" s="477"/>
      <c r="HD6" s="477"/>
      <c r="HE6" s="477"/>
      <c r="HF6" s="477"/>
      <c r="HG6" s="477"/>
      <c r="HH6" s="477"/>
      <c r="HI6" s="477"/>
      <c r="HJ6" s="477"/>
      <c r="HK6" s="477"/>
      <c r="HL6" s="477"/>
      <c r="HM6" s="477"/>
      <c r="HN6" s="477"/>
      <c r="HO6" s="477"/>
      <c r="HP6" s="477"/>
      <c r="HQ6" s="477"/>
      <c r="HR6" s="477"/>
      <c r="HS6" s="477"/>
      <c r="HT6" s="477"/>
      <c r="HU6" s="477"/>
      <c r="HV6" s="477"/>
      <c r="HW6" s="477"/>
      <c r="HX6" s="477"/>
      <c r="HY6" s="477"/>
      <c r="HZ6" s="477"/>
      <c r="IA6" s="477"/>
      <c r="IB6" s="477"/>
      <c r="IC6" s="477"/>
      <c r="ID6" s="477"/>
      <c r="IE6" s="477"/>
      <c r="IF6" s="477"/>
      <c r="IG6" s="477"/>
      <c r="IH6" s="477"/>
      <c r="II6" s="477"/>
      <c r="IJ6" s="477"/>
      <c r="IK6" s="477"/>
      <c r="IL6" s="477"/>
      <c r="IM6" s="477"/>
      <c r="IN6" s="477"/>
      <c r="IO6" s="477"/>
      <c r="IP6" s="477"/>
    </row>
    <row r="7" spans="1:250" s="479" customFormat="1" ht="6.75" customHeight="1" x14ac:dyDescent="0.2">
      <c r="B7" s="477"/>
      <c r="C7" s="477"/>
      <c r="D7" s="477"/>
      <c r="E7" s="477"/>
      <c r="F7" s="477"/>
      <c r="G7" s="477"/>
      <c r="H7" s="477"/>
      <c r="I7" s="477"/>
      <c r="J7" s="477"/>
      <c r="K7" s="477"/>
      <c r="L7" s="477"/>
      <c r="M7" s="477"/>
      <c r="N7" s="477"/>
      <c r="O7" s="477"/>
      <c r="P7" s="477"/>
      <c r="R7" s="477"/>
      <c r="S7" s="477"/>
      <c r="T7" s="477"/>
      <c r="U7" s="477"/>
      <c r="V7" s="477"/>
      <c r="W7" s="477"/>
      <c r="X7" s="477"/>
      <c r="Y7" s="477"/>
      <c r="Z7" s="477"/>
      <c r="AA7" s="477"/>
      <c r="AB7" s="477"/>
      <c r="AC7" s="477"/>
      <c r="AD7" s="477"/>
      <c r="AE7" s="477"/>
      <c r="AF7" s="477"/>
      <c r="AG7" s="477"/>
      <c r="AH7" s="477"/>
      <c r="AI7" s="477"/>
      <c r="AJ7" s="477"/>
      <c r="AK7" s="477"/>
      <c r="AL7" s="477"/>
      <c r="AM7" s="477"/>
      <c r="AN7" s="477"/>
      <c r="AO7" s="477"/>
      <c r="AP7" s="477"/>
      <c r="AQ7" s="477"/>
      <c r="AR7" s="477"/>
      <c r="AS7" s="477"/>
      <c r="AT7" s="477"/>
      <c r="AU7" s="477"/>
      <c r="AV7" s="477"/>
      <c r="AW7" s="477"/>
      <c r="AX7" s="477"/>
      <c r="AY7" s="477"/>
      <c r="AZ7" s="477"/>
      <c r="BA7" s="477"/>
      <c r="BB7" s="477"/>
      <c r="BC7" s="477"/>
      <c r="BD7" s="477"/>
      <c r="BE7" s="477"/>
      <c r="BF7" s="477"/>
      <c r="BG7" s="477"/>
      <c r="BH7" s="477"/>
      <c r="BI7" s="477"/>
      <c r="BJ7" s="477"/>
      <c r="BK7" s="477"/>
      <c r="BL7" s="477"/>
      <c r="BM7" s="477"/>
      <c r="BN7" s="477"/>
      <c r="BO7" s="477"/>
      <c r="BP7" s="477"/>
      <c r="BQ7" s="477"/>
      <c r="BR7" s="477"/>
      <c r="BS7" s="477"/>
      <c r="BT7" s="477"/>
      <c r="BU7" s="477"/>
      <c r="BV7" s="477"/>
      <c r="BW7" s="477"/>
      <c r="BX7" s="477"/>
      <c r="BY7" s="477"/>
      <c r="BZ7" s="477"/>
      <c r="CA7" s="477"/>
      <c r="CB7" s="477"/>
      <c r="CC7" s="477"/>
      <c r="CD7" s="477"/>
      <c r="CE7" s="477"/>
      <c r="CF7" s="477"/>
      <c r="CG7" s="477"/>
      <c r="CH7" s="477"/>
      <c r="CI7" s="477"/>
      <c r="CJ7" s="477"/>
      <c r="CK7" s="477"/>
      <c r="CL7" s="477"/>
      <c r="CM7" s="477"/>
      <c r="CN7" s="477"/>
      <c r="CO7" s="477"/>
      <c r="CP7" s="477"/>
      <c r="CQ7" s="477"/>
      <c r="CR7" s="477"/>
      <c r="CS7" s="477"/>
      <c r="CT7" s="477"/>
      <c r="CU7" s="477"/>
      <c r="CV7" s="477"/>
      <c r="CW7" s="477"/>
      <c r="CX7" s="477"/>
      <c r="CY7" s="477"/>
      <c r="CZ7" s="477"/>
      <c r="DA7" s="477"/>
      <c r="DB7" s="477"/>
      <c r="DC7" s="477"/>
      <c r="DD7" s="477"/>
      <c r="DE7" s="477"/>
      <c r="DF7" s="477"/>
      <c r="DG7" s="477"/>
      <c r="DH7" s="477"/>
      <c r="DI7" s="477"/>
      <c r="DJ7" s="477"/>
      <c r="DK7" s="477"/>
      <c r="DL7" s="477"/>
      <c r="DM7" s="477"/>
      <c r="DN7" s="477"/>
      <c r="DO7" s="477"/>
      <c r="DP7" s="477"/>
      <c r="DQ7" s="477"/>
      <c r="DR7" s="477"/>
      <c r="DS7" s="477"/>
      <c r="DT7" s="477"/>
      <c r="DU7" s="477"/>
      <c r="DV7" s="477"/>
      <c r="DW7" s="477"/>
      <c r="DX7" s="477"/>
      <c r="DY7" s="477"/>
      <c r="DZ7" s="477"/>
      <c r="EA7" s="477"/>
      <c r="EB7" s="477"/>
      <c r="EC7" s="477"/>
      <c r="ED7" s="477"/>
      <c r="EE7" s="477"/>
      <c r="EF7" s="477"/>
      <c r="EG7" s="477"/>
      <c r="EH7" s="477"/>
      <c r="EI7" s="477"/>
      <c r="EJ7" s="477"/>
      <c r="EK7" s="477"/>
      <c r="EL7" s="477"/>
      <c r="EM7" s="477"/>
      <c r="EN7" s="477"/>
      <c r="EO7" s="477"/>
      <c r="EP7" s="477"/>
      <c r="EQ7" s="477"/>
      <c r="ER7" s="477"/>
      <c r="ES7" s="477"/>
      <c r="ET7" s="477"/>
      <c r="EU7" s="477"/>
      <c r="EV7" s="477"/>
      <c r="EW7" s="477"/>
      <c r="EX7" s="477"/>
      <c r="EY7" s="477"/>
      <c r="EZ7" s="477"/>
      <c r="FA7" s="477"/>
      <c r="FB7" s="477"/>
      <c r="FC7" s="477"/>
      <c r="FD7" s="477"/>
      <c r="FE7" s="477"/>
      <c r="FF7" s="477"/>
      <c r="FG7" s="477"/>
      <c r="FH7" s="477"/>
      <c r="FI7" s="477"/>
      <c r="FJ7" s="477"/>
      <c r="FK7" s="477"/>
      <c r="FL7" s="477"/>
      <c r="FM7" s="477"/>
      <c r="FN7" s="477"/>
      <c r="FO7" s="477"/>
      <c r="FP7" s="477"/>
      <c r="FQ7" s="477"/>
      <c r="FR7" s="477"/>
      <c r="FS7" s="477"/>
      <c r="FT7" s="477"/>
      <c r="FU7" s="477"/>
      <c r="FV7" s="477"/>
      <c r="FW7" s="477"/>
      <c r="FX7" s="477"/>
      <c r="FY7" s="477"/>
      <c r="FZ7" s="477"/>
      <c r="GA7" s="477"/>
      <c r="GB7" s="477"/>
      <c r="GC7" s="477"/>
      <c r="GD7" s="477"/>
      <c r="GE7" s="477"/>
      <c r="GF7" s="477"/>
      <c r="GG7" s="477"/>
      <c r="GH7" s="477"/>
      <c r="GI7" s="477"/>
      <c r="GJ7" s="477"/>
      <c r="GK7" s="477"/>
      <c r="GL7" s="477"/>
      <c r="GM7" s="477"/>
      <c r="GN7" s="477"/>
      <c r="GO7" s="477"/>
      <c r="GP7" s="477"/>
      <c r="GQ7" s="477"/>
      <c r="GR7" s="477"/>
      <c r="GS7" s="477"/>
      <c r="GT7" s="477"/>
      <c r="GU7" s="477"/>
      <c r="GV7" s="477"/>
      <c r="GW7" s="477"/>
      <c r="GX7" s="477"/>
      <c r="GY7" s="477"/>
      <c r="GZ7" s="477"/>
      <c r="HA7" s="477"/>
      <c r="HB7" s="477"/>
      <c r="HC7" s="477"/>
      <c r="HD7" s="477"/>
      <c r="HE7" s="477"/>
      <c r="HF7" s="477"/>
      <c r="HG7" s="477"/>
      <c r="HH7" s="477"/>
      <c r="HI7" s="477"/>
      <c r="HJ7" s="477"/>
      <c r="HK7" s="477"/>
      <c r="HL7" s="477"/>
      <c r="HM7" s="477"/>
      <c r="HN7" s="477"/>
      <c r="HO7" s="477"/>
      <c r="HP7" s="477"/>
      <c r="HQ7" s="477"/>
      <c r="HR7" s="477"/>
      <c r="HS7" s="477"/>
      <c r="HT7" s="477"/>
      <c r="HU7" s="477"/>
      <c r="HV7" s="477"/>
      <c r="HW7" s="477"/>
      <c r="HX7" s="477"/>
      <c r="HY7" s="477"/>
      <c r="HZ7" s="477"/>
      <c r="IA7" s="477"/>
      <c r="IB7" s="477"/>
      <c r="IC7" s="477"/>
      <c r="ID7" s="477"/>
      <c r="IE7" s="477"/>
      <c r="IF7" s="477"/>
      <c r="IG7" s="477"/>
      <c r="IH7" s="477"/>
      <c r="II7" s="477"/>
      <c r="IJ7" s="477"/>
      <c r="IK7" s="477"/>
      <c r="IL7" s="477"/>
      <c r="IM7" s="477"/>
      <c r="IN7" s="477"/>
      <c r="IO7" s="477"/>
      <c r="IP7" s="477"/>
    </row>
    <row r="8" spans="1:250" s="485" customFormat="1" ht="8.1" customHeight="1" x14ac:dyDescent="0.2">
      <c r="B8" s="658" t="s">
        <v>7876</v>
      </c>
      <c r="C8" s="658" t="s">
        <v>7804</v>
      </c>
      <c r="D8" s="679" t="s">
        <v>7812</v>
      </c>
      <c r="E8" s="679" t="s">
        <v>7813</v>
      </c>
      <c r="F8" s="660" t="s">
        <v>7801</v>
      </c>
      <c r="G8" s="660" t="s">
        <v>7806</v>
      </c>
      <c r="H8" s="660" t="s">
        <v>7802</v>
      </c>
      <c r="I8" s="666" t="s">
        <v>7877</v>
      </c>
      <c r="J8" s="681" t="s">
        <v>7889</v>
      </c>
      <c r="K8" s="682" t="s">
        <v>7879</v>
      </c>
      <c r="L8" s="673" t="s">
        <v>2173</v>
      </c>
    </row>
    <row r="9" spans="1:250" s="485" customFormat="1" ht="8.1" customHeight="1" x14ac:dyDescent="0.2">
      <c r="B9" s="659"/>
      <c r="C9" s="659"/>
      <c r="D9" s="680"/>
      <c r="E9" s="680"/>
      <c r="F9" s="661"/>
      <c r="G9" s="661"/>
      <c r="H9" s="661"/>
      <c r="I9" s="667"/>
      <c r="J9" s="681"/>
      <c r="K9" s="682"/>
      <c r="L9" s="674"/>
    </row>
    <row r="10" spans="1:250" ht="15" customHeight="1" x14ac:dyDescent="0.25">
      <c r="A10" s="477" t="str">
        <f>IF(B10="","",$N$3&amp;"-"&amp;C10)</f>
        <v>DC1CB32-DL-1</v>
      </c>
      <c r="B10" s="487">
        <v>1</v>
      </c>
      <c r="C10" s="488">
        <f>N10</f>
        <v>1</v>
      </c>
      <c r="D10" s="503"/>
      <c r="E10" s="503"/>
      <c r="F10" s="489" t="str">
        <f>_DSViet</f>
        <v>65DLDD20369</v>
      </c>
      <c r="G10" s="510" t="str">
        <f>_DSViet</f>
        <v>Đỗ Hoàng Anh</v>
      </c>
      <c r="H10" s="489" t="str">
        <f>_DSViet</f>
        <v>30/01/1993</v>
      </c>
      <c r="I10" s="489" t="str">
        <f>_DSViet</f>
        <v>65DLDD22</v>
      </c>
      <c r="J10" s="504" t="s">
        <v>29</v>
      </c>
      <c r="K10" s="504" t="s">
        <v>29</v>
      </c>
      <c r="L10" s="491" t="s">
        <v>29</v>
      </c>
      <c r="M10" s="492" t="s">
        <v>7883</v>
      </c>
      <c r="N10" s="485">
        <f>(N5-1)*N6+1</f>
        <v>1</v>
      </c>
    </row>
    <row r="11" spans="1:250" ht="15" customHeight="1" x14ac:dyDescent="0.25">
      <c r="A11" s="477" t="str">
        <f t="shared" ref="A11:A52" si="0">IF(B11="","",$N$3&amp;"-"&amp;C11)</f>
        <v>DC1CB32-DL-2</v>
      </c>
      <c r="B11" s="487">
        <f>_DSviet_stt</f>
        <v>2</v>
      </c>
      <c r="C11" s="493">
        <f>_DSviet_SBD</f>
        <v>2</v>
      </c>
      <c r="D11" s="505"/>
      <c r="E11" s="505"/>
      <c r="F11" s="489" t="str">
        <f>_DSViet</f>
        <v>65DLCD20603</v>
      </c>
      <c r="G11" s="510" t="str">
        <f>_DSViet</f>
        <v>Đinh Cao Cường</v>
      </c>
      <c r="H11" s="489" t="str">
        <f>_DSViet</f>
        <v>15/05/1991</v>
      </c>
      <c r="I11" s="489" t="str">
        <f>_DSViet</f>
        <v>65DLCD22</v>
      </c>
      <c r="J11" s="491" t="s">
        <v>29</v>
      </c>
      <c r="K11" s="491" t="s">
        <v>29</v>
      </c>
      <c r="L11" s="491" t="s">
        <v>29</v>
      </c>
      <c r="M11" s="494" t="s">
        <v>2228</v>
      </c>
      <c r="N11" s="514" t="str">
        <f>RIGHT(N3,2)</f>
        <v>DL</v>
      </c>
    </row>
    <row r="12" spans="1:250" ht="15" customHeight="1" x14ac:dyDescent="0.25">
      <c r="A12" s="477" t="str">
        <f t="shared" si="0"/>
        <v>DC1CB32-DL-3</v>
      </c>
      <c r="B12" s="487">
        <f>_DSviet_stt</f>
        <v>3</v>
      </c>
      <c r="C12" s="493">
        <f>_DSviet_SBD</f>
        <v>3</v>
      </c>
      <c r="D12" s="505"/>
      <c r="E12" s="505"/>
      <c r="F12" s="489" t="str">
        <f>_DSViet</f>
        <v>65DLCD21038</v>
      </c>
      <c r="G12" s="510" t="str">
        <f>_DSViet</f>
        <v>Nguyễn Cảnh Chinh</v>
      </c>
      <c r="H12" s="489" t="str">
        <f>_DSViet</f>
        <v>16/12/1992</v>
      </c>
      <c r="I12" s="489" t="str">
        <f>_DSViet</f>
        <v>65DLCD22</v>
      </c>
      <c r="J12" s="491"/>
      <c r="K12" s="491"/>
      <c r="L12" s="491" t="s">
        <v>29</v>
      </c>
    </row>
    <row r="13" spans="1:250" ht="15" customHeight="1" x14ac:dyDescent="0.25">
      <c r="A13" s="477" t="str">
        <f t="shared" si="0"/>
        <v>DC1CB32-DL-4</v>
      </c>
      <c r="B13" s="487">
        <f>_DSviet_stt</f>
        <v>4</v>
      </c>
      <c r="C13" s="493">
        <f>_DSviet_SBD</f>
        <v>4</v>
      </c>
      <c r="D13" s="505"/>
      <c r="E13" s="505"/>
      <c r="F13" s="489" t="str">
        <f>_DSViet</f>
        <v>65DLKT20050</v>
      </c>
      <c r="G13" s="510" t="str">
        <f>_DSViet</f>
        <v>Nguyễn Thị Kim Dung</v>
      </c>
      <c r="H13" s="489" t="str">
        <f>_DSViet</f>
        <v>26/05/1993</v>
      </c>
      <c r="I13" s="489" t="str">
        <f>_DSViet</f>
        <v>65DLKT24</v>
      </c>
      <c r="J13" s="491"/>
      <c r="K13" s="491"/>
      <c r="L13" s="491" t="s">
        <v>29</v>
      </c>
    </row>
    <row r="14" spans="1:250" ht="15" customHeight="1" x14ac:dyDescent="0.25">
      <c r="A14" s="477" t="str">
        <f t="shared" si="0"/>
        <v>DC1CB32-DL-5</v>
      </c>
      <c r="B14" s="487">
        <f>_DSviet_stt</f>
        <v>5</v>
      </c>
      <c r="C14" s="493">
        <f>_DSviet_SBD</f>
        <v>5</v>
      </c>
      <c r="D14" s="505"/>
      <c r="E14" s="505"/>
      <c r="F14" s="489" t="str">
        <f>_DSViet</f>
        <v>65DLCD20522</v>
      </c>
      <c r="G14" s="510" t="str">
        <f>_DSViet</f>
        <v>Nguyễn Tiến Đạt</v>
      </c>
      <c r="H14" s="489" t="str">
        <f>_DSViet</f>
        <v>03/12/1991</v>
      </c>
      <c r="I14" s="489" t="str">
        <f>_DSViet</f>
        <v>65DLCD26</v>
      </c>
      <c r="J14" s="491"/>
      <c r="K14" s="491"/>
      <c r="L14" s="491" t="s">
        <v>29</v>
      </c>
    </row>
    <row r="15" spans="1:250" ht="15" customHeight="1" x14ac:dyDescent="0.25">
      <c r="A15" s="477" t="str">
        <f t="shared" si="0"/>
        <v>DC1CB32-DL-6</v>
      </c>
      <c r="B15" s="487">
        <f>_DSviet_stt</f>
        <v>6</v>
      </c>
      <c r="C15" s="493">
        <f>_DSviet_SBD</f>
        <v>6</v>
      </c>
      <c r="D15" s="505"/>
      <c r="E15" s="505"/>
      <c r="F15" s="489" t="str">
        <f>_DSViet</f>
        <v>65DLCD20535</v>
      </c>
      <c r="G15" s="510" t="str">
        <f>_DSViet</f>
        <v>Vũ Văn Đạt</v>
      </c>
      <c r="H15" s="489" t="str">
        <f>_DSViet</f>
        <v>04/11/1991</v>
      </c>
      <c r="I15" s="489" t="str">
        <f>_DSViet</f>
        <v>65DLCD21</v>
      </c>
      <c r="J15" s="491"/>
      <c r="K15" s="491"/>
      <c r="L15" s="491" t="s">
        <v>29</v>
      </c>
    </row>
    <row r="16" spans="1:250" ht="15" customHeight="1" x14ac:dyDescent="0.25">
      <c r="A16" s="477" t="str">
        <f t="shared" si="0"/>
        <v>DC1CB32-DL-7</v>
      </c>
      <c r="B16" s="487">
        <f>_DSviet_stt</f>
        <v>7</v>
      </c>
      <c r="C16" s="493">
        <f>_DSviet_SBD</f>
        <v>7</v>
      </c>
      <c r="D16" s="505"/>
      <c r="E16" s="505"/>
      <c r="F16" s="489" t="str">
        <f>_DSViet</f>
        <v>65DLCD20727</v>
      </c>
      <c r="G16" s="510" t="str">
        <f>_DSViet</f>
        <v>Đoàn Minh Đức</v>
      </c>
      <c r="H16" s="489" t="str">
        <f>_DSViet</f>
        <v>30/12/1993</v>
      </c>
      <c r="I16" s="489" t="str">
        <f>_DSViet</f>
        <v>65DLCD22</v>
      </c>
      <c r="J16" s="491"/>
      <c r="K16" s="491"/>
      <c r="L16" s="491" t="s">
        <v>29</v>
      </c>
    </row>
    <row r="17" spans="1:12" ht="15" customHeight="1" x14ac:dyDescent="0.25">
      <c r="A17" s="477" t="str">
        <f t="shared" si="0"/>
        <v>DC1CB32-DL-8</v>
      </c>
      <c r="B17" s="487">
        <f>_DSviet_stt</f>
        <v>8</v>
      </c>
      <c r="C17" s="493">
        <f>_DSviet_SBD</f>
        <v>8</v>
      </c>
      <c r="D17" s="505"/>
      <c r="E17" s="505"/>
      <c r="F17" s="489" t="str">
        <f>_DSViet</f>
        <v>65DLCD20523</v>
      </c>
      <c r="G17" s="510" t="str">
        <f>_DSViet</f>
        <v>Lê Văn Đức</v>
      </c>
      <c r="H17" s="489" t="str">
        <f>_DSViet</f>
        <v>11/01/1992</v>
      </c>
      <c r="I17" s="489" t="str">
        <f>_DSViet</f>
        <v>65DLCD22</v>
      </c>
      <c r="J17" s="491"/>
      <c r="K17" s="491"/>
      <c r="L17" s="491" t="s">
        <v>29</v>
      </c>
    </row>
    <row r="18" spans="1:12" ht="15" customHeight="1" x14ac:dyDescent="0.25">
      <c r="A18" s="477" t="str">
        <f t="shared" si="0"/>
        <v>DC1CB32-DL-9</v>
      </c>
      <c r="B18" s="487">
        <f>_DSviet_stt</f>
        <v>9</v>
      </c>
      <c r="C18" s="493">
        <f>_DSviet_SBD</f>
        <v>9</v>
      </c>
      <c r="D18" s="505"/>
      <c r="E18" s="505"/>
      <c r="F18" s="489" t="str">
        <f>_DSViet</f>
        <v>65DLCD20746</v>
      </c>
      <c r="G18" s="510" t="str">
        <f>_DSViet</f>
        <v>Phạm Ngọc Đức</v>
      </c>
      <c r="H18" s="489" t="str">
        <f>_DSViet</f>
        <v>12/03/1991</v>
      </c>
      <c r="I18" s="489" t="str">
        <f>_DSViet</f>
        <v>65DLCD22</v>
      </c>
      <c r="J18" s="491"/>
      <c r="K18" s="491"/>
      <c r="L18" s="491" t="s">
        <v>29</v>
      </c>
    </row>
    <row r="19" spans="1:12" ht="15" customHeight="1" x14ac:dyDescent="0.25">
      <c r="A19" s="477" t="str">
        <f t="shared" si="0"/>
        <v>DC1CB32-DL-10</v>
      </c>
      <c r="B19" s="487">
        <f>_DSviet_stt</f>
        <v>10</v>
      </c>
      <c r="C19" s="493">
        <f>_DSviet_SBD</f>
        <v>10</v>
      </c>
      <c r="D19" s="505"/>
      <c r="E19" s="505"/>
      <c r="F19" s="489" t="str">
        <f>_DSViet</f>
        <v>65DLCD20712</v>
      </c>
      <c r="G19" s="510" t="str">
        <f>_DSViet</f>
        <v>Trần Minh Đức</v>
      </c>
      <c r="H19" s="489" t="str">
        <f>_DSViet</f>
        <v>15/10/1992</v>
      </c>
      <c r="I19" s="489" t="str">
        <f>_DSViet</f>
        <v>65DLCD22</v>
      </c>
      <c r="J19" s="491"/>
      <c r="K19" s="491"/>
      <c r="L19" s="491" t="s">
        <v>29</v>
      </c>
    </row>
    <row r="20" spans="1:12" ht="15" customHeight="1" x14ac:dyDescent="0.25">
      <c r="A20" s="477" t="str">
        <f t="shared" si="0"/>
        <v>DC1CB32-DL-11</v>
      </c>
      <c r="B20" s="487">
        <f>_DSviet_stt</f>
        <v>11</v>
      </c>
      <c r="C20" s="493">
        <f>_DSviet_SBD</f>
        <v>11</v>
      </c>
      <c r="D20" s="505"/>
      <c r="E20" s="505"/>
      <c r="F20" s="489" t="str">
        <f>_DSViet</f>
        <v>65DLCD20589</v>
      </c>
      <c r="G20" s="510" t="str">
        <f>_DSViet</f>
        <v>Vũ Văn Đức</v>
      </c>
      <c r="H20" s="489" t="str">
        <f>_DSViet</f>
        <v>10/12/1991</v>
      </c>
      <c r="I20" s="489" t="str">
        <f>_DSViet</f>
        <v>65DLCD21</v>
      </c>
      <c r="J20" s="491"/>
      <c r="K20" s="491"/>
      <c r="L20" s="491" t="s">
        <v>29</v>
      </c>
    </row>
    <row r="21" spans="1:12" ht="15" customHeight="1" x14ac:dyDescent="0.25">
      <c r="A21" s="477" t="str">
        <f t="shared" si="0"/>
        <v>DC1CB32-DL-12</v>
      </c>
      <c r="B21" s="487">
        <f>_DSviet_stt</f>
        <v>12</v>
      </c>
      <c r="C21" s="493">
        <f>_DSviet_SBD</f>
        <v>12</v>
      </c>
      <c r="D21" s="505"/>
      <c r="E21" s="505"/>
      <c r="F21" s="489" t="str">
        <f>_DSViet</f>
        <v>65DLCD20731</v>
      </c>
      <c r="G21" s="510" t="str">
        <f>_DSViet</f>
        <v>Nguyễn Hoàng Giang</v>
      </c>
      <c r="H21" s="489" t="str">
        <f>_DSViet</f>
        <v>16/07/1993</v>
      </c>
      <c r="I21" s="489" t="str">
        <f>_DSViet</f>
        <v>65DLCD26</v>
      </c>
      <c r="J21" s="491"/>
      <c r="K21" s="491"/>
      <c r="L21" s="491" t="s">
        <v>29</v>
      </c>
    </row>
    <row r="22" spans="1:12" ht="15" customHeight="1" x14ac:dyDescent="0.25">
      <c r="A22" s="477" t="str">
        <f t="shared" si="0"/>
        <v>DC1CB32-DL-13</v>
      </c>
      <c r="B22" s="487">
        <f>_DSviet_stt</f>
        <v>13</v>
      </c>
      <c r="C22" s="493">
        <f>_DSviet_SBD</f>
        <v>13</v>
      </c>
      <c r="D22" s="505"/>
      <c r="E22" s="505"/>
      <c r="F22" s="489" t="str">
        <f>_DSViet</f>
        <v>65DLCD20707</v>
      </c>
      <c r="G22" s="510" t="str">
        <f>_DSViet</f>
        <v>Giang Văn Hải</v>
      </c>
      <c r="H22" s="489" t="str">
        <f>_DSViet</f>
        <v>12/02/1992</v>
      </c>
      <c r="I22" s="489" t="str">
        <f>_DSViet</f>
        <v>65DLCD22</v>
      </c>
      <c r="J22" s="491"/>
      <c r="K22" s="491"/>
      <c r="L22" s="491" t="s">
        <v>29</v>
      </c>
    </row>
    <row r="23" spans="1:12" ht="15" customHeight="1" x14ac:dyDescent="0.25">
      <c r="A23" s="477" t="str">
        <f t="shared" si="0"/>
        <v>DC1CB32-DL-14</v>
      </c>
      <c r="B23" s="487">
        <f>_DSviet_stt</f>
        <v>14</v>
      </c>
      <c r="C23" s="493">
        <f>_DSviet_SBD</f>
        <v>14</v>
      </c>
      <c r="D23" s="505"/>
      <c r="E23" s="505"/>
      <c r="F23" s="489" t="str">
        <f>_DSViet</f>
        <v>65DLKT20121</v>
      </c>
      <c r="G23" s="510" t="str">
        <f>_DSViet</f>
        <v>Nguyễn Thúy Hằng</v>
      </c>
      <c r="H23" s="489" t="str">
        <f>_DSViet</f>
        <v>21/03/1993</v>
      </c>
      <c r="I23" s="489" t="str">
        <f>_DSViet</f>
        <v>65DLKT24</v>
      </c>
      <c r="J23" s="491"/>
      <c r="K23" s="491"/>
      <c r="L23" s="491" t="s">
        <v>29</v>
      </c>
    </row>
    <row r="24" spans="1:12" ht="15" customHeight="1" x14ac:dyDescent="0.25">
      <c r="A24" s="477" t="str">
        <f t="shared" si="0"/>
        <v>DC1CB32-DL-15</v>
      </c>
      <c r="B24" s="487">
        <f>_DSviet_stt</f>
        <v>15</v>
      </c>
      <c r="C24" s="493">
        <f>_DSviet_SBD</f>
        <v>15</v>
      </c>
      <c r="D24" s="505"/>
      <c r="E24" s="505"/>
      <c r="F24" s="489" t="str">
        <f>_DSViet</f>
        <v>65DLKT20060</v>
      </c>
      <c r="G24" s="510" t="str">
        <f>_DSViet</f>
        <v>Phan Thị Thu Hằng</v>
      </c>
      <c r="H24" s="489" t="str">
        <f>_DSViet</f>
        <v>22/01/1992</v>
      </c>
      <c r="I24" s="489" t="str">
        <f>_DSViet</f>
        <v>65DLKT24</v>
      </c>
      <c r="J24" s="491"/>
      <c r="K24" s="491"/>
      <c r="L24" s="491" t="s">
        <v>29</v>
      </c>
    </row>
    <row r="25" spans="1:12" ht="15" customHeight="1" x14ac:dyDescent="0.25">
      <c r="A25" s="477" t="str">
        <f t="shared" si="0"/>
        <v>DC1CB32-DL-16</v>
      </c>
      <c r="B25" s="487">
        <f>_DSviet_stt</f>
        <v>16</v>
      </c>
      <c r="C25" s="493">
        <f>_DSviet_SBD</f>
        <v>16</v>
      </c>
      <c r="D25" s="505"/>
      <c r="E25" s="505"/>
      <c r="F25" s="489" t="str">
        <f>_DSViet</f>
        <v>65DLCD20715</v>
      </c>
      <c r="G25" s="510" t="str">
        <f>_DSViet</f>
        <v>Nguyễn Văn Hiến</v>
      </c>
      <c r="H25" s="489" t="str">
        <f>_DSViet</f>
        <v>26/02/1992</v>
      </c>
      <c r="I25" s="489" t="str">
        <f>_DSViet</f>
        <v>65DLCD26</v>
      </c>
      <c r="J25" s="491"/>
      <c r="K25" s="491"/>
      <c r="L25" s="491" t="s">
        <v>29</v>
      </c>
    </row>
    <row r="26" spans="1:12" ht="15" customHeight="1" x14ac:dyDescent="0.25">
      <c r="A26" s="477" t="str">
        <f t="shared" si="0"/>
        <v>DC1CB32-DL-17</v>
      </c>
      <c r="B26" s="487">
        <f>_DSviet_stt</f>
        <v>17</v>
      </c>
      <c r="C26" s="493">
        <f>_DSviet_SBD</f>
        <v>17</v>
      </c>
      <c r="D26" s="505"/>
      <c r="E26" s="505"/>
      <c r="F26" s="489" t="str">
        <f>_DSViet</f>
        <v>65DLCD20678</v>
      </c>
      <c r="G26" s="510" t="str">
        <f>_DSViet</f>
        <v>Lương Trung Hiếu</v>
      </c>
      <c r="H26" s="489" t="str">
        <f>_DSViet</f>
        <v>17/01/1990</v>
      </c>
      <c r="I26" s="489" t="str">
        <f>_DSViet</f>
        <v>65DLCD26</v>
      </c>
      <c r="J26" s="491"/>
      <c r="K26" s="491"/>
      <c r="L26" s="491" t="s">
        <v>29</v>
      </c>
    </row>
    <row r="27" spans="1:12" ht="15" customHeight="1" x14ac:dyDescent="0.25">
      <c r="A27" s="477" t="str">
        <f t="shared" si="0"/>
        <v>DC1CB32-DL-18</v>
      </c>
      <c r="B27" s="487">
        <f>_DSviet_stt</f>
        <v>18</v>
      </c>
      <c r="C27" s="493">
        <f>_DSviet_SBD</f>
        <v>18</v>
      </c>
      <c r="D27" s="505"/>
      <c r="E27" s="505"/>
      <c r="F27" s="489" t="str">
        <f>_DSViet</f>
        <v>65DLCD20578</v>
      </c>
      <c r="G27" s="510" t="str">
        <f>_DSViet</f>
        <v>Lưu Văn Hiếu</v>
      </c>
      <c r="H27" s="489" t="str">
        <f>_DSViet</f>
        <v>06/12/1993</v>
      </c>
      <c r="I27" s="489" t="str">
        <f>_DSViet</f>
        <v>65DLCD22</v>
      </c>
      <c r="J27" s="491"/>
      <c r="K27" s="491"/>
      <c r="L27" s="491" t="s">
        <v>29</v>
      </c>
    </row>
    <row r="28" spans="1:12" ht="15" customHeight="1" x14ac:dyDescent="0.25">
      <c r="A28" s="477" t="str">
        <f t="shared" si="0"/>
        <v>DC1CB32-DL-19</v>
      </c>
      <c r="B28" s="487">
        <f>_DSviet_stt</f>
        <v>19</v>
      </c>
      <c r="C28" s="493">
        <f>_DSviet_SBD</f>
        <v>19</v>
      </c>
      <c r="D28" s="505"/>
      <c r="E28" s="505"/>
      <c r="F28" s="489" t="str">
        <f>_DSViet</f>
        <v>65DLCD21029</v>
      </c>
      <c r="G28" s="510" t="str">
        <f>_DSViet</f>
        <v>Nguyễn Mạnh Hiếu</v>
      </c>
      <c r="H28" s="489" t="str">
        <f>_DSViet</f>
        <v>01/05/1991</v>
      </c>
      <c r="I28" s="489" t="str">
        <f>_DSViet</f>
        <v>65DLCD22</v>
      </c>
      <c r="J28" s="491"/>
      <c r="K28" s="491"/>
      <c r="L28" s="491" t="s">
        <v>29</v>
      </c>
    </row>
    <row r="29" spans="1:12" ht="15" customHeight="1" x14ac:dyDescent="0.25">
      <c r="A29" s="477" t="str">
        <f t="shared" si="0"/>
        <v>DC1CB32-DL-20</v>
      </c>
      <c r="B29" s="487">
        <f>_DSviet_stt</f>
        <v>20</v>
      </c>
      <c r="C29" s="493">
        <f>_DSviet_SBD</f>
        <v>20</v>
      </c>
      <c r="D29" s="505"/>
      <c r="E29" s="505"/>
      <c r="F29" s="489" t="str">
        <f>_DSViet</f>
        <v>65DLCD20740</v>
      </c>
      <c r="G29" s="510" t="str">
        <f>_DSViet</f>
        <v>Nguyễn Minh Hiệu</v>
      </c>
      <c r="H29" s="489" t="str">
        <f>_DSViet</f>
        <v>02/09/1991</v>
      </c>
      <c r="I29" s="489" t="str">
        <f>_DSViet</f>
        <v>65DLCD21</v>
      </c>
      <c r="J29" s="491"/>
      <c r="K29" s="491"/>
      <c r="L29" s="491" t="s">
        <v>29</v>
      </c>
    </row>
    <row r="30" spans="1:12" ht="15" customHeight="1" x14ac:dyDescent="0.25">
      <c r="A30" s="477" t="str">
        <f t="shared" si="0"/>
        <v>DC1CB32-DL-21</v>
      </c>
      <c r="B30" s="487">
        <f>_DSviet_stt</f>
        <v>21</v>
      </c>
      <c r="C30" s="493">
        <f>_DSviet_SBD</f>
        <v>21</v>
      </c>
      <c r="D30" s="505"/>
      <c r="E30" s="505"/>
      <c r="F30" s="489" t="str">
        <f>_DSViet</f>
        <v>65DLKT21104</v>
      </c>
      <c r="G30" s="510" t="str">
        <f>_DSViet</f>
        <v>Dương Thị Hoa</v>
      </c>
      <c r="H30" s="489" t="str">
        <f>_DSViet</f>
        <v>29/05/1992</v>
      </c>
      <c r="I30" s="489" t="str">
        <f>_DSViet</f>
        <v>65DLKT24</v>
      </c>
      <c r="J30" s="491"/>
      <c r="K30" s="491"/>
      <c r="L30" s="491" t="s">
        <v>29</v>
      </c>
    </row>
    <row r="31" spans="1:12" ht="15" customHeight="1" x14ac:dyDescent="0.25">
      <c r="A31" s="477" t="str">
        <f t="shared" si="0"/>
        <v>DC1CB32-DL-22</v>
      </c>
      <c r="B31" s="487">
        <f>_DSviet_stt</f>
        <v>22</v>
      </c>
      <c r="C31" s="493">
        <f>_DSviet_SBD</f>
        <v>22</v>
      </c>
      <c r="D31" s="505"/>
      <c r="E31" s="505"/>
      <c r="F31" s="489" t="str">
        <f>_DSViet</f>
        <v>65DLKT20133</v>
      </c>
      <c r="G31" s="510" t="str">
        <f>_DSViet</f>
        <v>Nguyễn Thị Phương Hoa</v>
      </c>
      <c r="H31" s="489" t="str">
        <f>_DSViet</f>
        <v>21/02/1993</v>
      </c>
      <c r="I31" s="489" t="str">
        <f>_DSViet</f>
        <v>65DLKT24</v>
      </c>
      <c r="J31" s="491"/>
      <c r="K31" s="491"/>
      <c r="L31" s="491" t="s">
        <v>29</v>
      </c>
    </row>
    <row r="32" spans="1:12" ht="15" customHeight="1" x14ac:dyDescent="0.25">
      <c r="A32" s="477" t="str">
        <f t="shared" si="0"/>
        <v>DC1CB32-DL-23</v>
      </c>
      <c r="B32" s="487">
        <f>_DSviet_stt</f>
        <v>23</v>
      </c>
      <c r="C32" s="493">
        <f>_DSviet_SBD</f>
        <v>23</v>
      </c>
      <c r="D32" s="505"/>
      <c r="E32" s="505"/>
      <c r="F32" s="489" t="str">
        <f>_DSViet</f>
        <v>65DLKT21111</v>
      </c>
      <c r="G32" s="510" t="str">
        <f>_DSViet</f>
        <v>Nguyễn Thị Hòa</v>
      </c>
      <c r="H32" s="489" t="str">
        <f>_DSViet</f>
        <v>05/03/1991</v>
      </c>
      <c r="I32" s="489" t="str">
        <f>_DSViet</f>
        <v>65DLKT24</v>
      </c>
      <c r="J32" s="491"/>
      <c r="K32" s="491"/>
      <c r="L32" s="491" t="s">
        <v>29</v>
      </c>
    </row>
    <row r="33" spans="1:12" ht="15" customHeight="1" x14ac:dyDescent="0.25">
      <c r="A33" s="477" t="str">
        <f t="shared" si="0"/>
        <v>DC1CB32-DL-24</v>
      </c>
      <c r="B33" s="487">
        <f>_DSviet_stt</f>
        <v>24</v>
      </c>
      <c r="C33" s="493">
        <f>_DSviet_SBD</f>
        <v>24</v>
      </c>
      <c r="D33" s="505"/>
      <c r="E33" s="505"/>
      <c r="F33" s="489" t="str">
        <f>_DSViet</f>
        <v>65DLCD20711</v>
      </c>
      <c r="G33" s="510" t="str">
        <f>_DSViet</f>
        <v>Lê Đức Hoàng</v>
      </c>
      <c r="H33" s="489" t="str">
        <f>_DSViet</f>
        <v>23/08/1993</v>
      </c>
      <c r="I33" s="489" t="str">
        <f>_DSViet</f>
        <v>65DLCD22</v>
      </c>
      <c r="J33" s="491"/>
      <c r="K33" s="491"/>
      <c r="L33" s="491" t="s">
        <v>29</v>
      </c>
    </row>
    <row r="34" spans="1:12" ht="15" customHeight="1" x14ac:dyDescent="0.25">
      <c r="A34" s="477" t="str">
        <f t="shared" si="0"/>
        <v>DC1CB32-DL-25</v>
      </c>
      <c r="B34" s="487">
        <f>_DSviet_stt</f>
        <v>25</v>
      </c>
      <c r="C34" s="493">
        <f>_DSviet_SBD</f>
        <v>25</v>
      </c>
      <c r="D34" s="505"/>
      <c r="E34" s="505"/>
      <c r="F34" s="489" t="str">
        <f>_DSViet</f>
        <v>65DLKT20122</v>
      </c>
      <c r="G34" s="510" t="str">
        <f>_DSViet</f>
        <v>Nguyễn Thị Thanh Huế</v>
      </c>
      <c r="H34" s="489" t="str">
        <f>_DSViet</f>
        <v>23/10/1993</v>
      </c>
      <c r="I34" s="489" t="str">
        <f>_DSViet</f>
        <v>65DLKT24</v>
      </c>
      <c r="J34" s="491"/>
      <c r="K34" s="491"/>
      <c r="L34" s="491" t="s">
        <v>29</v>
      </c>
    </row>
    <row r="35" spans="1:12" ht="15" customHeight="1" x14ac:dyDescent="0.25">
      <c r="A35" s="477" t="str">
        <f t="shared" si="0"/>
        <v>DC1CB32-DL-26</v>
      </c>
      <c r="B35" s="487">
        <f>_DSviet_stt</f>
        <v>26</v>
      </c>
      <c r="C35" s="493">
        <f>_DSviet_SBD</f>
        <v>26</v>
      </c>
      <c r="D35" s="505"/>
      <c r="E35" s="505"/>
      <c r="F35" s="489" t="str">
        <f>_DSViet</f>
        <v>65DLKT20069</v>
      </c>
      <c r="G35" s="510" t="str">
        <f>_DSViet</f>
        <v>Trần Thị Huyền</v>
      </c>
      <c r="H35" s="489" t="str">
        <f>_DSViet</f>
        <v>08/10/1992</v>
      </c>
      <c r="I35" s="489" t="str">
        <f>_DSViet</f>
        <v>65DLKT24</v>
      </c>
      <c r="J35" s="491"/>
      <c r="K35" s="491"/>
      <c r="L35" s="491" t="s">
        <v>29</v>
      </c>
    </row>
    <row r="36" spans="1:12" ht="15" customHeight="1" x14ac:dyDescent="0.25">
      <c r="A36" s="477" t="str">
        <f t="shared" si="0"/>
        <v>DC1CB32-DL-27</v>
      </c>
      <c r="B36" s="487">
        <f>_DSviet_stt</f>
        <v>27</v>
      </c>
      <c r="C36" s="493">
        <f>_DSviet_SBD</f>
        <v>27</v>
      </c>
      <c r="D36" s="505"/>
      <c r="E36" s="505"/>
      <c r="F36" s="489" t="str">
        <f>_DSViet</f>
        <v>65DLKT20032</v>
      </c>
      <c r="G36" s="510" t="str">
        <f>_DSViet</f>
        <v>Nguyễn Thị Hưởng</v>
      </c>
      <c r="H36" s="489" t="str">
        <f>_DSViet</f>
        <v>06/11/1993</v>
      </c>
      <c r="I36" s="489" t="str">
        <f>_DSViet</f>
        <v>65DLKT24</v>
      </c>
      <c r="J36" s="491"/>
      <c r="K36" s="491"/>
      <c r="L36" s="491" t="s">
        <v>29</v>
      </c>
    </row>
    <row r="37" spans="1:12" ht="15" customHeight="1" x14ac:dyDescent="0.25">
      <c r="A37" s="477" t="str">
        <f t="shared" si="0"/>
        <v>DC1CB32-DL-28</v>
      </c>
      <c r="B37" s="487">
        <f>_DSviet_stt</f>
        <v>28</v>
      </c>
      <c r="C37" s="493">
        <f>_DSviet_SBD</f>
        <v>28</v>
      </c>
      <c r="D37" s="505"/>
      <c r="E37" s="505"/>
      <c r="F37" s="489" t="str">
        <f>_DSViet</f>
        <v>65DLKT20164</v>
      </c>
      <c r="G37" s="510" t="str">
        <f>_DSViet</f>
        <v>Đinh Thị Kim Liên</v>
      </c>
      <c r="H37" s="489" t="str">
        <f>_DSViet</f>
        <v>07/09/1993</v>
      </c>
      <c r="I37" s="489" t="str">
        <f>_DSViet</f>
        <v>65DLKT24</v>
      </c>
      <c r="J37" s="491"/>
      <c r="K37" s="491"/>
      <c r="L37" s="491" t="s">
        <v>29</v>
      </c>
    </row>
    <row r="38" spans="1:12" ht="15" customHeight="1" x14ac:dyDescent="0.25">
      <c r="A38" s="477" t="str">
        <f t="shared" si="0"/>
        <v>DC1CB32-DL-29</v>
      </c>
      <c r="B38" s="487">
        <f>_DSviet_stt</f>
        <v>29</v>
      </c>
      <c r="C38" s="493">
        <f>_DSviet_SBD</f>
        <v>29</v>
      </c>
      <c r="D38" s="505"/>
      <c r="E38" s="505"/>
      <c r="F38" s="489" t="str">
        <f>_DSViet</f>
        <v>65DLCD20709</v>
      </c>
      <c r="G38" s="510" t="str">
        <f>_DSViet</f>
        <v>Phạm Văn Linh</v>
      </c>
      <c r="H38" s="489" t="str">
        <f>_DSViet</f>
        <v>29/08/1993</v>
      </c>
      <c r="I38" s="489" t="str">
        <f>_DSViet</f>
        <v>65DLCD26</v>
      </c>
      <c r="J38" s="491"/>
      <c r="K38" s="491"/>
      <c r="L38" s="491" t="s">
        <v>29</v>
      </c>
    </row>
    <row r="39" spans="1:12" ht="15" customHeight="1" x14ac:dyDescent="0.25">
      <c r="A39" s="477" t="str">
        <f t="shared" si="0"/>
        <v>DC1CB32-DL-30</v>
      </c>
      <c r="B39" s="487">
        <f>_DSviet_stt</f>
        <v>30</v>
      </c>
      <c r="C39" s="493">
        <f>_DSviet_SBD</f>
        <v>30</v>
      </c>
      <c r="D39" s="505"/>
      <c r="E39" s="505"/>
      <c r="F39" s="489" t="str">
        <f>_DSViet</f>
        <v>65DLCD20690</v>
      </c>
      <c r="G39" s="510" t="str">
        <f>_DSViet</f>
        <v>Phạm Văn Lợi</v>
      </c>
      <c r="H39" s="489" t="str">
        <f>_DSViet</f>
        <v>27/09/1991</v>
      </c>
      <c r="I39" s="489" t="str">
        <f>_DSViet</f>
        <v>65DLCD22</v>
      </c>
      <c r="J39" s="491"/>
      <c r="K39" s="491"/>
      <c r="L39" s="491" t="s">
        <v>29</v>
      </c>
    </row>
    <row r="40" spans="1:12" ht="15" customHeight="1" x14ac:dyDescent="0.25">
      <c r="A40" s="477" t="str">
        <f t="shared" si="0"/>
        <v>DC1CB32-DL-31</v>
      </c>
      <c r="B40" s="487">
        <f>_DSviet_stt</f>
        <v>31</v>
      </c>
      <c r="C40" s="493">
        <f>_DSviet_SBD</f>
        <v>31</v>
      </c>
      <c r="D40" s="505"/>
      <c r="E40" s="505"/>
      <c r="F40" s="489" t="str">
        <f>_DSViet</f>
        <v>65DLCD21092</v>
      </c>
      <c r="G40" s="510" t="str">
        <f>_DSViet</f>
        <v>Nguyễn Thị Huyền Ly</v>
      </c>
      <c r="H40" s="489" t="str">
        <f>_DSViet</f>
        <v>03/06/1990</v>
      </c>
      <c r="I40" s="489" t="str">
        <f>_DSViet</f>
        <v>65DLCD22</v>
      </c>
      <c r="J40" s="491"/>
      <c r="K40" s="491"/>
      <c r="L40" s="491" t="s">
        <v>29</v>
      </c>
    </row>
    <row r="41" spans="1:12" ht="15" customHeight="1" x14ac:dyDescent="0.25">
      <c r="A41" s="477" t="str">
        <f t="shared" si="0"/>
        <v>DC1CB32-DL-32</v>
      </c>
      <c r="B41" s="487">
        <f>_DSviet_stt</f>
        <v>32</v>
      </c>
      <c r="C41" s="493">
        <f>_DSviet_SBD</f>
        <v>32</v>
      </c>
      <c r="D41" s="505"/>
      <c r="E41" s="505"/>
      <c r="F41" s="489" t="str">
        <f>_DSViet</f>
        <v>65DLCD20696</v>
      </c>
      <c r="G41" s="510" t="str">
        <f>_DSViet</f>
        <v>Trần Việt Mạnh</v>
      </c>
      <c r="H41" s="489" t="str">
        <f>_DSViet</f>
        <v>19/10/1992</v>
      </c>
      <c r="I41" s="489" t="str">
        <f>_DSViet</f>
        <v>65DLCD22</v>
      </c>
      <c r="J41" s="491"/>
      <c r="K41" s="491"/>
      <c r="L41" s="491" t="s">
        <v>29</v>
      </c>
    </row>
    <row r="42" spans="1:12" ht="15" customHeight="1" x14ac:dyDescent="0.25">
      <c r="A42" s="477" t="str">
        <f t="shared" si="0"/>
        <v>DC1CB32-DL-33</v>
      </c>
      <c r="B42" s="487">
        <f>_DSviet_stt</f>
        <v>33</v>
      </c>
      <c r="C42" s="493">
        <f>_DSviet_SBD</f>
        <v>33</v>
      </c>
      <c r="D42" s="505"/>
      <c r="E42" s="505"/>
      <c r="F42" s="489" t="str">
        <f>_DSViet</f>
        <v>65DLCD20717</v>
      </c>
      <c r="G42" s="510" t="str">
        <f>_DSViet</f>
        <v>Nguyễn Thiệu Minh</v>
      </c>
      <c r="H42" s="489" t="str">
        <f>_DSViet</f>
        <v>27/04/1992</v>
      </c>
      <c r="I42" s="489" t="str">
        <f>_DSViet</f>
        <v>65DLCD22</v>
      </c>
      <c r="J42" s="491"/>
      <c r="K42" s="491"/>
      <c r="L42" s="491" t="s">
        <v>29</v>
      </c>
    </row>
    <row r="43" spans="1:12" ht="15" customHeight="1" x14ac:dyDescent="0.25">
      <c r="A43" s="477" t="str">
        <f t="shared" si="0"/>
        <v>DC1CB32-DL-34</v>
      </c>
      <c r="B43" s="487">
        <f>_DSviet_stt</f>
        <v>34</v>
      </c>
      <c r="C43" s="493">
        <f>_DSviet_SBD</f>
        <v>34</v>
      </c>
      <c r="D43" s="505"/>
      <c r="E43" s="505"/>
      <c r="F43" s="489" t="str">
        <f>_DSViet</f>
        <v>65DLKT20039</v>
      </c>
      <c r="G43" s="510" t="str">
        <f>_DSViet</f>
        <v>Đoàn Thị Huyền Ngân</v>
      </c>
      <c r="H43" s="489" t="str">
        <f>_DSViet</f>
        <v>02/12/1991</v>
      </c>
      <c r="I43" s="489" t="str">
        <f>_DSViet</f>
        <v>65DLKT24</v>
      </c>
      <c r="J43" s="491"/>
      <c r="K43" s="491"/>
      <c r="L43" s="491" t="s">
        <v>29</v>
      </c>
    </row>
    <row r="44" spans="1:12" ht="15" customHeight="1" x14ac:dyDescent="0.25">
      <c r="A44" s="477" t="str">
        <f t="shared" si="0"/>
        <v>DC1CB32-DL-35</v>
      </c>
      <c r="B44" s="487">
        <f>_DSviet_stt</f>
        <v>35</v>
      </c>
      <c r="C44" s="493">
        <f>_DSviet_SBD</f>
        <v>35</v>
      </c>
      <c r="D44" s="505"/>
      <c r="E44" s="505"/>
      <c r="F44" s="489" t="str">
        <f>_DSViet</f>
        <v>65DLCD20546</v>
      </c>
      <c r="G44" s="510" t="str">
        <f>_DSViet</f>
        <v>Nguyễn Huy Quang</v>
      </c>
      <c r="H44" s="489" t="str">
        <f>_DSViet</f>
        <v>23/07/1991</v>
      </c>
      <c r="I44" s="489" t="str">
        <f>_DSViet</f>
        <v>65DLCD22</v>
      </c>
      <c r="J44" s="491"/>
      <c r="K44" s="491"/>
      <c r="L44" s="491" t="s">
        <v>29</v>
      </c>
    </row>
    <row r="45" spans="1:12" ht="15" customHeight="1" x14ac:dyDescent="0.25">
      <c r="A45" s="477" t="str">
        <f t="shared" si="0"/>
        <v>DC1CB32-DL-36</v>
      </c>
      <c r="B45" s="487">
        <f>_DSviet_stt</f>
        <v>36</v>
      </c>
      <c r="C45" s="493">
        <f>_DSviet_SBD</f>
        <v>36</v>
      </c>
      <c r="D45" s="505"/>
      <c r="E45" s="505"/>
      <c r="F45" s="489" t="str">
        <f>_DSViet</f>
        <v>65DLCD20560</v>
      </c>
      <c r="G45" s="510" t="str">
        <f>_DSViet</f>
        <v>Trần Hồng Quân</v>
      </c>
      <c r="H45" s="489" t="str">
        <f>_DSViet</f>
        <v>17/02/1992</v>
      </c>
      <c r="I45" s="489" t="str">
        <f>_DSViet</f>
        <v>65DLCD26</v>
      </c>
      <c r="J45" s="491"/>
      <c r="K45" s="491"/>
      <c r="L45" s="491" t="s">
        <v>29</v>
      </c>
    </row>
    <row r="46" spans="1:12" ht="15" customHeight="1" x14ac:dyDescent="0.25">
      <c r="A46" s="477" t="str">
        <f t="shared" si="0"/>
        <v>DC1CB32-DL-37</v>
      </c>
      <c r="B46" s="487">
        <f>_DSviet_stt</f>
        <v>37</v>
      </c>
      <c r="C46" s="493">
        <f>_DSviet_SBD</f>
        <v>37</v>
      </c>
      <c r="D46" s="505"/>
      <c r="E46" s="505"/>
      <c r="F46" s="489" t="str">
        <f>_DSViet</f>
        <v>65DLCD20661</v>
      </c>
      <c r="G46" s="510" t="str">
        <f>_DSViet</f>
        <v>Dương Văn Quý</v>
      </c>
      <c r="H46" s="489" t="str">
        <f>_DSViet</f>
        <v>20/03/1993</v>
      </c>
      <c r="I46" s="489" t="str">
        <f>_DSViet</f>
        <v>65DLCD21</v>
      </c>
      <c r="J46" s="491"/>
      <c r="K46" s="491"/>
      <c r="L46" s="491" t="s">
        <v>29</v>
      </c>
    </row>
    <row r="47" spans="1:12" ht="15" customHeight="1" x14ac:dyDescent="0.25">
      <c r="A47" s="477" t="str">
        <f t="shared" si="0"/>
        <v>DC1CB32-DL-38</v>
      </c>
      <c r="B47" s="487">
        <f>_DSviet_stt</f>
        <v>38</v>
      </c>
      <c r="C47" s="493">
        <f>_DSviet_SBD</f>
        <v>38</v>
      </c>
      <c r="D47" s="505"/>
      <c r="E47" s="505"/>
      <c r="F47" s="489" t="str">
        <f>_DSViet</f>
        <v>65DLKT20149</v>
      </c>
      <c r="G47" s="510" t="str">
        <f>_DSViet</f>
        <v>Đỗ Thị Như Quỳnh</v>
      </c>
      <c r="H47" s="489" t="str">
        <f>_DSViet</f>
        <v>24/02/1993</v>
      </c>
      <c r="I47" s="489" t="str">
        <f>_DSViet</f>
        <v>65DLKT24</v>
      </c>
      <c r="J47" s="491"/>
      <c r="K47" s="491"/>
      <c r="L47" s="491" t="s">
        <v>29</v>
      </c>
    </row>
    <row r="48" spans="1:12" ht="15" customHeight="1" x14ac:dyDescent="0.25">
      <c r="A48" s="477" t="str">
        <f t="shared" si="0"/>
        <v>DC1CB32-DL-39</v>
      </c>
      <c r="B48" s="487">
        <f>_DSviet_stt</f>
        <v>39</v>
      </c>
      <c r="C48" s="493">
        <f>_DSviet_SBD</f>
        <v>39</v>
      </c>
      <c r="D48" s="505"/>
      <c r="E48" s="505"/>
      <c r="F48" s="489" t="str">
        <f>_DSViet</f>
        <v>65DLCD20687</v>
      </c>
      <c r="G48" s="510" t="str">
        <f>_DSViet</f>
        <v>Nguyễn Văn Tài</v>
      </c>
      <c r="H48" s="489" t="str">
        <f>_DSViet</f>
        <v>24/10/1993</v>
      </c>
      <c r="I48" s="489" t="str">
        <f>_DSViet</f>
        <v>65DLCD22</v>
      </c>
      <c r="J48" s="491"/>
      <c r="K48" s="491"/>
      <c r="L48" s="491" t="s">
        <v>29</v>
      </c>
    </row>
    <row r="49" spans="1:250" ht="15" customHeight="1" x14ac:dyDescent="0.25">
      <c r="A49" s="477" t="str">
        <f t="shared" si="0"/>
        <v>DC1CB32-DL-40</v>
      </c>
      <c r="B49" s="487">
        <f>_DSviet_stt</f>
        <v>40</v>
      </c>
      <c r="C49" s="493">
        <f>_DSviet_SBD</f>
        <v>40</v>
      </c>
      <c r="D49" s="505"/>
      <c r="E49" s="505"/>
      <c r="F49" s="489" t="str">
        <f>_DSViet</f>
        <v>65DLKT20118</v>
      </c>
      <c r="G49" s="510" t="str">
        <f>_DSViet</f>
        <v>Đặng Thị Tâm</v>
      </c>
      <c r="H49" s="489" t="str">
        <f>_DSViet</f>
        <v>19/05/1992</v>
      </c>
      <c r="I49" s="489" t="str">
        <f>_DSViet</f>
        <v>65DLKT24</v>
      </c>
      <c r="J49" s="491"/>
      <c r="K49" s="491"/>
      <c r="L49" s="491"/>
    </row>
    <row r="50" spans="1:250" ht="15" customHeight="1" x14ac:dyDescent="0.25">
      <c r="A50" s="477" t="str">
        <f t="shared" si="0"/>
        <v>DC1CB32-DL-41</v>
      </c>
      <c r="B50" s="487">
        <f>_DSviet_stt</f>
        <v>41</v>
      </c>
      <c r="C50" s="493">
        <f>_DSviet_SBD</f>
        <v>41</v>
      </c>
      <c r="D50" s="505"/>
      <c r="E50" s="505"/>
      <c r="F50" s="489" t="str">
        <f>_DSViet</f>
        <v>65DLDD20367</v>
      </c>
      <c r="G50" s="510" t="str">
        <f>_DSViet</f>
        <v>Đỗ Quốc Toản</v>
      </c>
      <c r="H50" s="489" t="str">
        <f>_DSViet</f>
        <v>19/09/1993</v>
      </c>
      <c r="I50" s="489" t="str">
        <f>_DSViet</f>
        <v>65DLDD22</v>
      </c>
      <c r="J50" s="491"/>
      <c r="K50" s="491"/>
      <c r="L50" s="491"/>
    </row>
    <row r="51" spans="1:250" ht="15" customHeight="1" x14ac:dyDescent="0.25">
      <c r="A51" s="477" t="str">
        <f t="shared" si="0"/>
        <v>DC1CB32-DL-42</v>
      </c>
      <c r="B51" s="487">
        <f>_DSviet_stt</f>
        <v>42</v>
      </c>
      <c r="C51" s="493">
        <f>_DSviet_SBD</f>
        <v>42</v>
      </c>
      <c r="D51" s="505"/>
      <c r="E51" s="505"/>
      <c r="F51" s="489" t="str">
        <f>_DSViet</f>
        <v>65DLCD20462</v>
      </c>
      <c r="G51" s="510" t="str">
        <f>_DSViet</f>
        <v>Trần Lê Anh Tuấn</v>
      </c>
      <c r="H51" s="489" t="str">
        <f>_DSViet</f>
        <v>27/07/1990</v>
      </c>
      <c r="I51" s="489" t="str">
        <f>_DSViet</f>
        <v>65DLCD22</v>
      </c>
      <c r="J51" s="491"/>
      <c r="K51" s="491"/>
      <c r="L51" s="491"/>
    </row>
    <row r="52" spans="1:250" ht="15" customHeight="1" x14ac:dyDescent="0.25">
      <c r="A52" s="477" t="str">
        <f t="shared" si="0"/>
        <v>DC1CB32-DL-43</v>
      </c>
      <c r="B52" s="487">
        <f>_DSviet_stt</f>
        <v>43</v>
      </c>
      <c r="C52" s="493">
        <f>_DSviet_SBD</f>
        <v>43</v>
      </c>
      <c r="D52" s="505"/>
      <c r="E52" s="505"/>
      <c r="F52" s="489" t="str">
        <f>_DSViet</f>
        <v>65DLCD21336</v>
      </c>
      <c r="G52" s="510" t="str">
        <f>_DSViet</f>
        <v>Vương Văn Tuyền</v>
      </c>
      <c r="H52" s="489" t="str">
        <f>_DSViet</f>
        <v>24/11/1993</v>
      </c>
      <c r="I52" s="489" t="str">
        <f>_DSViet</f>
        <v>65DLCD22</v>
      </c>
      <c r="J52" s="491"/>
      <c r="K52" s="491"/>
      <c r="L52" s="491"/>
    </row>
    <row r="53" spans="1:250" ht="15" customHeight="1" x14ac:dyDescent="0.25">
      <c r="A53" s="477" t="str">
        <f t="shared" ref="A53:A62" si="1">IF(B53="","",$N$3&amp;"-"&amp;C53)</f>
        <v>DC1CB32-DL-44</v>
      </c>
      <c r="B53" s="487">
        <f>_DSviet_stt</f>
        <v>44</v>
      </c>
      <c r="C53" s="493">
        <f>_DSviet_SBD</f>
        <v>44</v>
      </c>
      <c r="D53" s="505"/>
      <c r="E53" s="505"/>
      <c r="F53" s="489" t="str">
        <f>_DSViet</f>
        <v>65DLCD20753</v>
      </c>
      <c r="G53" s="510" t="str">
        <f>_DSViet</f>
        <v>Nguyễn Sỹ Thái</v>
      </c>
      <c r="H53" s="489" t="str">
        <f>_DSViet</f>
        <v>14/01/1991</v>
      </c>
      <c r="I53" s="489" t="str">
        <f>_DSViet</f>
        <v>65DLCD21</v>
      </c>
      <c r="J53" s="491"/>
      <c r="K53" s="491"/>
      <c r="L53" s="491"/>
    </row>
    <row r="54" spans="1:250" ht="15" customHeight="1" x14ac:dyDescent="0.25">
      <c r="A54" s="477" t="str">
        <f t="shared" si="1"/>
        <v>DC1CB32-DL-45</v>
      </c>
      <c r="B54" s="487">
        <f>_DSviet_stt</f>
        <v>45</v>
      </c>
      <c r="C54" s="493">
        <f>_DSviet_SBD</f>
        <v>45</v>
      </c>
      <c r="D54" s="505"/>
      <c r="E54" s="505"/>
      <c r="F54" s="489" t="str">
        <f>_DSViet</f>
        <v>65DLCD20565</v>
      </c>
      <c r="G54" s="510" t="str">
        <f>_DSViet</f>
        <v>Đàm Minh Thành</v>
      </c>
      <c r="H54" s="489" t="str">
        <f>_DSViet</f>
        <v>26/06/1992</v>
      </c>
      <c r="I54" s="489" t="str">
        <f>_DSViet</f>
        <v>65DLCD22</v>
      </c>
      <c r="J54" s="491"/>
      <c r="K54" s="491"/>
      <c r="L54" s="491"/>
    </row>
    <row r="55" spans="1:250" ht="15" customHeight="1" x14ac:dyDescent="0.25">
      <c r="A55" s="477" t="str">
        <f t="shared" si="1"/>
        <v>DC1CB32-DL-46</v>
      </c>
      <c r="B55" s="487">
        <f>_DSviet_stt</f>
        <v>46</v>
      </c>
      <c r="C55" s="493">
        <f>_DSviet_SBD</f>
        <v>46</v>
      </c>
      <c r="D55" s="505"/>
      <c r="E55" s="505"/>
      <c r="F55" s="489" t="str">
        <f>_DSViet</f>
        <v>65DLCD20664</v>
      </c>
      <c r="G55" s="510" t="str">
        <f>_DSViet</f>
        <v>Đặng Văn Thắng</v>
      </c>
      <c r="H55" s="489" t="str">
        <f>_DSViet</f>
        <v>11/09/1992</v>
      </c>
      <c r="I55" s="489" t="str">
        <f>_DSViet</f>
        <v>65DLCD22</v>
      </c>
      <c r="J55" s="491"/>
      <c r="K55" s="491"/>
      <c r="L55" s="491"/>
    </row>
    <row r="56" spans="1:250" ht="15" customHeight="1" x14ac:dyDescent="0.25">
      <c r="A56" s="477" t="str">
        <f t="shared" ref="A56:A61" si="2">IF(B56="","",$N$3&amp;"-"&amp;C56)</f>
        <v>DC1CB32-DL-47</v>
      </c>
      <c r="B56" s="487">
        <f>_DSviet_stt</f>
        <v>47</v>
      </c>
      <c r="C56" s="493">
        <f>_DSviet_SBD</f>
        <v>47</v>
      </c>
      <c r="D56" s="505"/>
      <c r="E56" s="505"/>
      <c r="F56" s="489" t="str">
        <f>_DSViet</f>
        <v>65DLCD20552</v>
      </c>
      <c r="G56" s="510" t="str">
        <f>_DSViet</f>
        <v>Vũ Văn Thắng</v>
      </c>
      <c r="H56" s="489" t="str">
        <f>_DSViet</f>
        <v>01/12/1990</v>
      </c>
      <c r="I56" s="489" t="str">
        <f>_DSViet</f>
        <v>65DLCD22</v>
      </c>
      <c r="J56" s="491"/>
      <c r="K56" s="491"/>
      <c r="L56" s="491"/>
    </row>
    <row r="57" spans="1:250" ht="15" customHeight="1" x14ac:dyDescent="0.25">
      <c r="A57" s="477" t="str">
        <f t="shared" si="2"/>
        <v>DC1CB32-DL-48</v>
      </c>
      <c r="B57" s="487">
        <f>_DSviet_stt</f>
        <v>48</v>
      </c>
      <c r="C57" s="493">
        <f>_DSviet_SBD</f>
        <v>48</v>
      </c>
      <c r="D57" s="505"/>
      <c r="E57" s="505"/>
      <c r="F57" s="489" t="str">
        <f>_DSViet</f>
        <v>65DLCD21075</v>
      </c>
      <c r="G57" s="510" t="str">
        <f>_DSViet</f>
        <v>Trịnh Xuân Thu</v>
      </c>
      <c r="H57" s="489" t="str">
        <f>_DSViet</f>
        <v>26/11/1991</v>
      </c>
      <c r="I57" s="489" t="str">
        <f>_DSViet</f>
        <v>65DLCD22</v>
      </c>
      <c r="J57" s="491"/>
      <c r="K57" s="491"/>
      <c r="L57" s="491"/>
    </row>
    <row r="58" spans="1:250" ht="15" customHeight="1" x14ac:dyDescent="0.25">
      <c r="A58" s="477" t="str">
        <f t="shared" si="2"/>
        <v>DC1CB32-DL-49</v>
      </c>
      <c r="B58" s="487">
        <f>_DSviet_stt</f>
        <v>49</v>
      </c>
      <c r="C58" s="493">
        <f>_DSviet_SBD</f>
        <v>49</v>
      </c>
      <c r="D58" s="505"/>
      <c r="E58" s="505"/>
      <c r="F58" s="489" t="str">
        <f>_DSViet</f>
        <v>65DLKT20079</v>
      </c>
      <c r="G58" s="510" t="str">
        <f>_DSViet</f>
        <v>Nguyễn Thị Thủy</v>
      </c>
      <c r="H58" s="489" t="str">
        <f>_DSViet</f>
        <v>22/02/1992</v>
      </c>
      <c r="I58" s="489" t="str">
        <f>_DSViet</f>
        <v>65DLKT24</v>
      </c>
      <c r="J58" s="491"/>
      <c r="K58" s="491"/>
      <c r="L58" s="491"/>
    </row>
    <row r="59" spans="1:250" ht="15" customHeight="1" x14ac:dyDescent="0.25">
      <c r="A59" s="477" t="str">
        <f t="shared" si="2"/>
        <v>DC1CB32-DL-50</v>
      </c>
      <c r="B59" s="487">
        <f>_DSviet_stt</f>
        <v>50</v>
      </c>
      <c r="C59" s="493">
        <f>_DSviet_SBD</f>
        <v>50</v>
      </c>
      <c r="D59" s="505"/>
      <c r="E59" s="505"/>
      <c r="F59" s="489" t="str">
        <f>_DSViet</f>
        <v>65DLKT20170</v>
      </c>
      <c r="G59" s="510" t="str">
        <f>_DSViet</f>
        <v>Trần Thị Huyền Trang</v>
      </c>
      <c r="H59" s="489" t="str">
        <f>_DSViet</f>
        <v>23/01/1992</v>
      </c>
      <c r="I59" s="489" t="str">
        <f>_DSViet</f>
        <v>65DLKT24</v>
      </c>
      <c r="J59" s="491"/>
      <c r="K59" s="491"/>
      <c r="L59" s="491"/>
    </row>
    <row r="60" spans="1:250" ht="15" customHeight="1" x14ac:dyDescent="0.25">
      <c r="A60" s="477" t="str">
        <f t="shared" si="2"/>
        <v>DC1CB32-DL-51</v>
      </c>
      <c r="B60" s="487">
        <f>_DSviet_stt</f>
        <v>51</v>
      </c>
      <c r="C60" s="493">
        <f>_DSviet_SBD</f>
        <v>51</v>
      </c>
      <c r="D60" s="505"/>
      <c r="E60" s="505"/>
      <c r="F60" s="489" t="str">
        <f>_DSViet</f>
        <v>65DLCD20738</v>
      </c>
      <c r="G60" s="510" t="str">
        <f>_DSViet</f>
        <v>Nguyễn Văn Uyển</v>
      </c>
      <c r="H60" s="489" t="str">
        <f>_DSViet</f>
        <v>20/12/1989</v>
      </c>
      <c r="I60" s="489" t="str">
        <f>_DSViet</f>
        <v>65DLCD22</v>
      </c>
      <c r="J60" s="491"/>
      <c r="K60" s="491"/>
      <c r="L60" s="491"/>
    </row>
    <row r="61" spans="1:250" ht="15" customHeight="1" x14ac:dyDescent="0.25">
      <c r="A61" s="477" t="str">
        <f t="shared" si="2"/>
        <v>DC1CB32-DL-52</v>
      </c>
      <c r="B61" s="487">
        <f>_DSviet_stt</f>
        <v>52</v>
      </c>
      <c r="C61" s="493">
        <f>_DSviet_SBD</f>
        <v>52</v>
      </c>
      <c r="D61" s="505"/>
      <c r="E61" s="505"/>
      <c r="F61" s="489" t="str">
        <f>_DSViet</f>
        <v>65DLCD20490</v>
      </c>
      <c r="G61" s="510" t="str">
        <f>_DSViet</f>
        <v>Nguyễn Hưng Yên</v>
      </c>
      <c r="H61" s="489" t="str">
        <f>_DSViet</f>
        <v>28/08/1987</v>
      </c>
      <c r="I61" s="489" t="str">
        <f>_DSViet</f>
        <v>65DLCD22</v>
      </c>
      <c r="J61" s="491"/>
      <c r="K61" s="491"/>
      <c r="L61" s="491"/>
    </row>
    <row r="62" spans="1:250" ht="15" customHeight="1" x14ac:dyDescent="0.25">
      <c r="A62" s="477" t="str">
        <f t="shared" si="1"/>
        <v>DC1CB32-DL-53</v>
      </c>
      <c r="B62" s="487">
        <f>_DSviet_stt</f>
        <v>53</v>
      </c>
      <c r="C62" s="493">
        <f>_DSviet_SBD</f>
        <v>53</v>
      </c>
      <c r="D62" s="505"/>
      <c r="E62" s="505"/>
      <c r="F62" s="489" t="str">
        <f>_DSViet</f>
        <v>65DLCD20526</v>
      </c>
      <c r="G62" s="510" t="str">
        <f>_DSViet</f>
        <v xml:space="preserve">Nguyễn trọng Vĩnh </v>
      </c>
      <c r="H62" s="489" t="str">
        <f>_DSViet</f>
        <v>01/11/1990</v>
      </c>
      <c r="I62" s="489" t="str">
        <f>_DSViet</f>
        <v>65DLCD25</v>
      </c>
      <c r="J62" s="491"/>
      <c r="K62" s="491"/>
      <c r="L62" s="491"/>
    </row>
    <row r="63" spans="1:250" s="479" customFormat="1" ht="6" customHeight="1" x14ac:dyDescent="0.25">
      <c r="B63" s="495"/>
      <c r="C63" s="495"/>
      <c r="D63" s="495"/>
      <c r="E63" s="495"/>
      <c r="F63" s="495"/>
      <c r="G63" s="495"/>
      <c r="H63" s="495"/>
      <c r="I63" s="495"/>
      <c r="J63" s="495"/>
      <c r="K63" s="495"/>
      <c r="L63" s="495"/>
      <c r="M63" s="495"/>
      <c r="N63" s="477"/>
      <c r="O63" s="477"/>
      <c r="P63" s="477"/>
      <c r="R63" s="477"/>
      <c r="S63" s="477"/>
      <c r="T63" s="477"/>
      <c r="U63" s="477"/>
      <c r="V63" s="477"/>
      <c r="W63" s="477"/>
      <c r="X63" s="477"/>
      <c r="Y63" s="477"/>
      <c r="Z63" s="477"/>
      <c r="AA63" s="477"/>
      <c r="AB63" s="477"/>
      <c r="AC63" s="477"/>
      <c r="AD63" s="477"/>
      <c r="AE63" s="477"/>
      <c r="AF63" s="477"/>
      <c r="AG63" s="477"/>
      <c r="AH63" s="477"/>
      <c r="AI63" s="477"/>
      <c r="AJ63" s="477"/>
      <c r="AK63" s="477"/>
      <c r="AL63" s="477"/>
      <c r="AM63" s="477"/>
      <c r="AN63" s="477"/>
      <c r="AO63" s="477"/>
      <c r="AP63" s="477"/>
      <c r="AQ63" s="477"/>
      <c r="AR63" s="477"/>
      <c r="AS63" s="477"/>
      <c r="AT63" s="477"/>
      <c r="AU63" s="477"/>
      <c r="AV63" s="477"/>
      <c r="AW63" s="477"/>
      <c r="AX63" s="477"/>
      <c r="AY63" s="477"/>
      <c r="AZ63" s="477"/>
      <c r="BA63" s="477"/>
      <c r="BB63" s="477"/>
      <c r="BC63" s="477"/>
      <c r="BD63" s="477"/>
      <c r="BE63" s="477"/>
      <c r="BF63" s="477"/>
      <c r="BG63" s="477"/>
      <c r="BH63" s="477"/>
      <c r="BI63" s="477"/>
      <c r="BJ63" s="477"/>
      <c r="BK63" s="477"/>
      <c r="BL63" s="477"/>
      <c r="BM63" s="477"/>
      <c r="BN63" s="477"/>
      <c r="BO63" s="477"/>
      <c r="BP63" s="477"/>
      <c r="BQ63" s="477"/>
      <c r="BR63" s="477"/>
      <c r="BS63" s="477"/>
      <c r="BT63" s="477"/>
      <c r="BU63" s="477"/>
      <c r="BV63" s="477"/>
      <c r="BW63" s="477"/>
      <c r="BX63" s="477"/>
      <c r="BY63" s="477"/>
      <c r="BZ63" s="477"/>
      <c r="CA63" s="477"/>
      <c r="CB63" s="477"/>
      <c r="CC63" s="477"/>
      <c r="CD63" s="477"/>
      <c r="CE63" s="477"/>
      <c r="CF63" s="477"/>
      <c r="CG63" s="477"/>
      <c r="CH63" s="477"/>
      <c r="CI63" s="477"/>
      <c r="CJ63" s="477"/>
      <c r="CK63" s="477"/>
      <c r="CL63" s="477"/>
      <c r="CM63" s="477"/>
      <c r="CN63" s="477"/>
      <c r="CO63" s="477"/>
      <c r="CP63" s="477"/>
      <c r="CQ63" s="477"/>
      <c r="CR63" s="477"/>
      <c r="CS63" s="477"/>
      <c r="CT63" s="477"/>
      <c r="CU63" s="477"/>
      <c r="CV63" s="477"/>
      <c r="CW63" s="477"/>
      <c r="CX63" s="477"/>
      <c r="CY63" s="477"/>
      <c r="CZ63" s="477"/>
      <c r="DA63" s="477"/>
      <c r="DB63" s="477"/>
      <c r="DC63" s="477"/>
      <c r="DD63" s="477"/>
      <c r="DE63" s="477"/>
      <c r="DF63" s="477"/>
      <c r="DG63" s="477"/>
      <c r="DH63" s="477"/>
      <c r="DI63" s="477"/>
      <c r="DJ63" s="477"/>
      <c r="DK63" s="477"/>
      <c r="DL63" s="477"/>
      <c r="DM63" s="477"/>
      <c r="DN63" s="477"/>
      <c r="DO63" s="477"/>
      <c r="DP63" s="477"/>
      <c r="DQ63" s="477"/>
      <c r="DR63" s="477"/>
      <c r="DS63" s="477"/>
      <c r="DT63" s="477"/>
      <c r="DU63" s="477"/>
      <c r="DV63" s="477"/>
      <c r="DW63" s="477"/>
      <c r="DX63" s="477"/>
      <c r="DY63" s="477"/>
      <c r="DZ63" s="477"/>
      <c r="EA63" s="477"/>
      <c r="EB63" s="477"/>
      <c r="EC63" s="477"/>
      <c r="ED63" s="477"/>
      <c r="EE63" s="477"/>
      <c r="EF63" s="477"/>
      <c r="EG63" s="477"/>
      <c r="EH63" s="477"/>
      <c r="EI63" s="477"/>
      <c r="EJ63" s="477"/>
      <c r="EK63" s="477"/>
      <c r="EL63" s="477"/>
      <c r="EM63" s="477"/>
      <c r="EN63" s="477"/>
      <c r="EO63" s="477"/>
      <c r="EP63" s="477"/>
      <c r="EQ63" s="477"/>
      <c r="ER63" s="477"/>
      <c r="ES63" s="477"/>
      <c r="ET63" s="477"/>
      <c r="EU63" s="477"/>
      <c r="EV63" s="477"/>
      <c r="EW63" s="477"/>
      <c r="EX63" s="477"/>
      <c r="EY63" s="477"/>
      <c r="EZ63" s="477"/>
      <c r="FA63" s="477"/>
      <c r="FB63" s="477"/>
      <c r="FC63" s="477"/>
      <c r="FD63" s="477"/>
      <c r="FE63" s="477"/>
      <c r="FF63" s="477"/>
      <c r="FG63" s="477"/>
      <c r="FH63" s="477"/>
      <c r="FI63" s="477"/>
      <c r="FJ63" s="477"/>
      <c r="FK63" s="477"/>
      <c r="FL63" s="477"/>
      <c r="FM63" s="477"/>
      <c r="FN63" s="477"/>
      <c r="FO63" s="477"/>
      <c r="FP63" s="477"/>
      <c r="FQ63" s="477"/>
      <c r="FR63" s="477"/>
      <c r="FS63" s="477"/>
      <c r="FT63" s="477"/>
      <c r="FU63" s="477"/>
      <c r="FV63" s="477"/>
      <c r="FW63" s="477"/>
      <c r="FX63" s="477"/>
      <c r="FY63" s="477"/>
      <c r="FZ63" s="477"/>
      <c r="GA63" s="477"/>
      <c r="GB63" s="477"/>
      <c r="GC63" s="477"/>
      <c r="GD63" s="477"/>
      <c r="GE63" s="477"/>
      <c r="GF63" s="477"/>
      <c r="GG63" s="477"/>
      <c r="GH63" s="477"/>
      <c r="GI63" s="477"/>
      <c r="GJ63" s="477"/>
      <c r="GK63" s="477"/>
      <c r="GL63" s="477"/>
      <c r="GM63" s="477"/>
      <c r="GN63" s="477"/>
      <c r="GO63" s="477"/>
      <c r="GP63" s="477"/>
      <c r="GQ63" s="477"/>
      <c r="GR63" s="477"/>
      <c r="GS63" s="477"/>
      <c r="GT63" s="477"/>
      <c r="GU63" s="477"/>
      <c r="GV63" s="477"/>
      <c r="GW63" s="477"/>
      <c r="GX63" s="477"/>
      <c r="GY63" s="477"/>
      <c r="GZ63" s="477"/>
      <c r="HA63" s="477"/>
      <c r="HB63" s="477"/>
      <c r="HC63" s="477"/>
      <c r="HD63" s="477"/>
      <c r="HE63" s="477"/>
      <c r="HF63" s="477"/>
      <c r="HG63" s="477"/>
      <c r="HH63" s="477"/>
      <c r="HI63" s="477"/>
      <c r="HJ63" s="477"/>
      <c r="HK63" s="477"/>
      <c r="HL63" s="477"/>
      <c r="HM63" s="477"/>
      <c r="HN63" s="477"/>
      <c r="HO63" s="477"/>
      <c r="HP63" s="477"/>
      <c r="HQ63" s="477"/>
      <c r="HR63" s="477"/>
      <c r="HS63" s="477"/>
      <c r="HT63" s="477"/>
      <c r="HU63" s="477"/>
      <c r="HV63" s="477"/>
      <c r="HW63" s="477"/>
      <c r="HX63" s="477"/>
      <c r="HY63" s="477"/>
      <c r="HZ63" s="477"/>
      <c r="IA63" s="477"/>
      <c r="IB63" s="477"/>
      <c r="IC63" s="477"/>
      <c r="ID63" s="477"/>
      <c r="IE63" s="477"/>
      <c r="IF63" s="477"/>
      <c r="IG63" s="477"/>
      <c r="IH63" s="477"/>
      <c r="II63" s="477"/>
      <c r="IJ63" s="477"/>
      <c r="IK63" s="477"/>
      <c r="IL63" s="477"/>
      <c r="IM63" s="477"/>
      <c r="IN63" s="477"/>
      <c r="IO63" s="477"/>
      <c r="IP63" s="477"/>
    </row>
    <row r="64" spans="1:250" s="479" customFormat="1" ht="15" customHeight="1" x14ac:dyDescent="0.2">
      <c r="B64" s="678">
        <f>N6</f>
        <v>53</v>
      </c>
      <c r="C64" s="678"/>
      <c r="D64" s="678"/>
      <c r="E64" s="678"/>
      <c r="F64" s="678"/>
      <c r="G64" s="678"/>
      <c r="H64" s="506" t="s">
        <v>7884</v>
      </c>
      <c r="I64" s="477"/>
      <c r="J64" s="507" t="s">
        <v>7885</v>
      </c>
      <c r="K64" s="477"/>
      <c r="L64" s="477"/>
      <c r="M64" s="477"/>
      <c r="N64" s="477"/>
      <c r="O64" s="477"/>
      <c r="P64" s="477"/>
      <c r="R64" s="477"/>
      <c r="S64" s="477"/>
      <c r="T64" s="477"/>
      <c r="U64" s="477"/>
      <c r="V64" s="477"/>
      <c r="W64" s="477"/>
      <c r="X64" s="477"/>
      <c r="Y64" s="477"/>
      <c r="Z64" s="477"/>
      <c r="AA64" s="477"/>
      <c r="AB64" s="477"/>
      <c r="AC64" s="477"/>
      <c r="AD64" s="477"/>
      <c r="AE64" s="477"/>
      <c r="AF64" s="477"/>
      <c r="AG64" s="477"/>
      <c r="AH64" s="477"/>
      <c r="AI64" s="477"/>
      <c r="AJ64" s="477"/>
      <c r="AK64" s="477"/>
      <c r="AL64" s="477"/>
      <c r="AM64" s="477"/>
      <c r="AN64" s="477"/>
      <c r="AO64" s="477"/>
      <c r="AP64" s="477"/>
      <c r="AQ64" s="477"/>
      <c r="AR64" s="477"/>
      <c r="AS64" s="477"/>
      <c r="AT64" s="477"/>
      <c r="AU64" s="477"/>
      <c r="AV64" s="477"/>
      <c r="AW64" s="477"/>
      <c r="AX64" s="477"/>
      <c r="AY64" s="477"/>
      <c r="AZ64" s="477"/>
      <c r="BA64" s="477"/>
      <c r="BB64" s="477"/>
      <c r="BC64" s="477"/>
      <c r="BD64" s="477"/>
      <c r="BE64" s="477"/>
      <c r="BF64" s="477"/>
      <c r="BG64" s="477"/>
      <c r="BH64" s="477"/>
      <c r="BI64" s="477"/>
      <c r="BJ64" s="477"/>
      <c r="BK64" s="477"/>
      <c r="BL64" s="477"/>
      <c r="BM64" s="477"/>
      <c r="BN64" s="477"/>
      <c r="BO64" s="477"/>
      <c r="BP64" s="477"/>
      <c r="BQ64" s="477"/>
      <c r="BR64" s="477"/>
      <c r="BS64" s="477"/>
      <c r="BT64" s="477"/>
      <c r="BU64" s="477"/>
      <c r="BV64" s="477"/>
      <c r="BW64" s="477"/>
      <c r="BX64" s="477"/>
      <c r="BY64" s="477"/>
      <c r="BZ64" s="477"/>
      <c r="CA64" s="477"/>
      <c r="CB64" s="477"/>
      <c r="CC64" s="477"/>
      <c r="CD64" s="477"/>
      <c r="CE64" s="477"/>
      <c r="CF64" s="477"/>
      <c r="CG64" s="477"/>
      <c r="CH64" s="477"/>
      <c r="CI64" s="477"/>
      <c r="CJ64" s="477"/>
      <c r="CK64" s="477"/>
      <c r="CL64" s="477"/>
      <c r="CM64" s="477"/>
      <c r="CN64" s="477"/>
      <c r="CO64" s="477"/>
      <c r="CP64" s="477"/>
      <c r="CQ64" s="477"/>
      <c r="CR64" s="477"/>
      <c r="CS64" s="477"/>
      <c r="CT64" s="477"/>
      <c r="CU64" s="477"/>
      <c r="CV64" s="477"/>
      <c r="CW64" s="477"/>
      <c r="CX64" s="477"/>
      <c r="CY64" s="477"/>
      <c r="CZ64" s="477"/>
      <c r="DA64" s="477"/>
      <c r="DB64" s="477"/>
      <c r="DC64" s="477"/>
      <c r="DD64" s="477"/>
      <c r="DE64" s="477"/>
      <c r="DF64" s="477"/>
      <c r="DG64" s="477"/>
      <c r="DH64" s="477"/>
      <c r="DI64" s="477"/>
      <c r="DJ64" s="477"/>
      <c r="DK64" s="477"/>
      <c r="DL64" s="477"/>
      <c r="DM64" s="477"/>
      <c r="DN64" s="477"/>
      <c r="DO64" s="477"/>
      <c r="DP64" s="477"/>
      <c r="DQ64" s="477"/>
      <c r="DR64" s="477"/>
      <c r="DS64" s="477"/>
      <c r="DT64" s="477"/>
      <c r="DU64" s="477"/>
      <c r="DV64" s="477"/>
      <c r="DW64" s="477"/>
      <c r="DX64" s="477"/>
      <c r="DY64" s="477"/>
      <c r="DZ64" s="477"/>
      <c r="EA64" s="477"/>
      <c r="EB64" s="477"/>
      <c r="EC64" s="477"/>
      <c r="ED64" s="477"/>
      <c r="EE64" s="477"/>
      <c r="EF64" s="477"/>
      <c r="EG64" s="477"/>
      <c r="EH64" s="477"/>
      <c r="EI64" s="477"/>
      <c r="EJ64" s="477"/>
      <c r="EK64" s="477"/>
      <c r="EL64" s="477"/>
      <c r="EM64" s="477"/>
      <c r="EN64" s="477"/>
      <c r="EO64" s="477"/>
      <c r="EP64" s="477"/>
      <c r="EQ64" s="477"/>
      <c r="ER64" s="477"/>
      <c r="ES64" s="477"/>
      <c r="ET64" s="477"/>
      <c r="EU64" s="477"/>
      <c r="EV64" s="477"/>
      <c r="EW64" s="477"/>
      <c r="EX64" s="477"/>
      <c r="EY64" s="477"/>
      <c r="EZ64" s="477"/>
      <c r="FA64" s="477"/>
      <c r="FB64" s="477"/>
      <c r="FC64" s="477"/>
      <c r="FD64" s="477"/>
      <c r="FE64" s="477"/>
      <c r="FF64" s="477"/>
      <c r="FG64" s="477"/>
      <c r="FH64" s="477"/>
      <c r="FI64" s="477"/>
      <c r="FJ64" s="477"/>
      <c r="FK64" s="477"/>
      <c r="FL64" s="477"/>
      <c r="FM64" s="477"/>
      <c r="FN64" s="477"/>
      <c r="FO64" s="477"/>
      <c r="FP64" s="477"/>
      <c r="FQ64" s="477"/>
      <c r="FR64" s="477"/>
      <c r="FS64" s="477"/>
      <c r="FT64" s="477"/>
      <c r="FU64" s="477"/>
      <c r="FV64" s="477"/>
      <c r="FW64" s="477"/>
      <c r="FX64" s="477"/>
      <c r="FY64" s="477"/>
      <c r="FZ64" s="477"/>
      <c r="GA64" s="477"/>
      <c r="GB64" s="477"/>
      <c r="GC64" s="477"/>
      <c r="GD64" s="477"/>
      <c r="GE64" s="477"/>
      <c r="GF64" s="477"/>
      <c r="GG64" s="477"/>
      <c r="GH64" s="477"/>
      <c r="GI64" s="477"/>
      <c r="GJ64" s="477"/>
      <c r="GK64" s="477"/>
      <c r="GL64" s="477"/>
      <c r="GM64" s="477"/>
      <c r="GN64" s="477"/>
      <c r="GO64" s="477"/>
      <c r="GP64" s="477"/>
      <c r="GQ64" s="477"/>
      <c r="GR64" s="477"/>
      <c r="GS64" s="477"/>
      <c r="GT64" s="477"/>
      <c r="GU64" s="477"/>
      <c r="GV64" s="477"/>
      <c r="GW64" s="477"/>
      <c r="GX64" s="477"/>
      <c r="GY64" s="477"/>
      <c r="GZ64" s="477"/>
      <c r="HA64" s="477"/>
      <c r="HB64" s="477"/>
      <c r="HC64" s="477"/>
      <c r="HD64" s="477"/>
      <c r="HE64" s="477"/>
      <c r="HF64" s="477"/>
      <c r="HG64" s="477"/>
      <c r="HH64" s="477"/>
      <c r="HI64" s="477"/>
      <c r="HJ64" s="477"/>
      <c r="HK64" s="477"/>
      <c r="HL64" s="477"/>
      <c r="HM64" s="477"/>
      <c r="HN64" s="477"/>
      <c r="HO64" s="477"/>
      <c r="HP64" s="477"/>
      <c r="HQ64" s="477"/>
      <c r="HR64" s="477"/>
      <c r="HS64" s="477"/>
      <c r="HT64" s="477"/>
      <c r="HU64" s="477"/>
      <c r="HV64" s="477"/>
      <c r="HW64" s="477"/>
      <c r="HX64" s="477"/>
      <c r="HY64" s="477"/>
      <c r="HZ64" s="477"/>
      <c r="IA64" s="477"/>
      <c r="IB64" s="477"/>
      <c r="IC64" s="477"/>
      <c r="ID64" s="477"/>
      <c r="IE64" s="477"/>
      <c r="IF64" s="477"/>
      <c r="IG64" s="477"/>
      <c r="IH64" s="477"/>
      <c r="II64" s="477"/>
      <c r="IJ64" s="477"/>
      <c r="IK64" s="477"/>
      <c r="IL64" s="477"/>
      <c r="IM64" s="477"/>
      <c r="IN64" s="477"/>
      <c r="IO64" s="477"/>
      <c r="IP64" s="477"/>
    </row>
    <row r="65" spans="4:250" s="479" customFormat="1" ht="15" customHeight="1" x14ac:dyDescent="0.25">
      <c r="D65" s="508" t="s">
        <v>7886</v>
      </c>
      <c r="F65" s="509" t="s">
        <v>7893</v>
      </c>
      <c r="G65" s="495"/>
      <c r="I65" s="498"/>
      <c r="J65" s="498" t="s">
        <v>7894</v>
      </c>
      <c r="K65" s="495" t="s">
        <v>7888</v>
      </c>
      <c r="L65" s="495"/>
      <c r="M65" s="495"/>
      <c r="N65" s="477"/>
      <c r="O65" s="477"/>
      <c r="P65" s="477"/>
      <c r="R65" s="477"/>
      <c r="S65" s="477"/>
      <c r="T65" s="477"/>
      <c r="U65" s="477"/>
      <c r="V65" s="477"/>
      <c r="W65" s="477"/>
      <c r="X65" s="477"/>
      <c r="Y65" s="477"/>
      <c r="Z65" s="477"/>
      <c r="AA65" s="477"/>
      <c r="AB65" s="477"/>
      <c r="AC65" s="477"/>
      <c r="AD65" s="477"/>
      <c r="AE65" s="477"/>
      <c r="AF65" s="477"/>
      <c r="AG65" s="477"/>
      <c r="AH65" s="477"/>
      <c r="AI65" s="477"/>
      <c r="AJ65" s="477"/>
      <c r="AK65" s="477"/>
      <c r="AL65" s="477"/>
      <c r="AM65" s="477"/>
      <c r="AN65" s="477"/>
      <c r="AO65" s="477"/>
      <c r="AP65" s="477"/>
      <c r="AQ65" s="477"/>
      <c r="AR65" s="477"/>
      <c r="AS65" s="477"/>
      <c r="AT65" s="477"/>
      <c r="AU65" s="477"/>
      <c r="AV65" s="477"/>
      <c r="AW65" s="477"/>
      <c r="AX65" s="477"/>
      <c r="AY65" s="477"/>
      <c r="AZ65" s="477"/>
      <c r="BA65" s="477"/>
      <c r="BB65" s="477"/>
      <c r="BC65" s="477"/>
      <c r="BD65" s="477"/>
      <c r="BE65" s="477"/>
      <c r="BF65" s="477"/>
      <c r="BG65" s="477"/>
      <c r="BH65" s="477"/>
      <c r="BI65" s="477"/>
      <c r="BJ65" s="477"/>
      <c r="BK65" s="477"/>
      <c r="BL65" s="477"/>
      <c r="BM65" s="477"/>
      <c r="BN65" s="477"/>
      <c r="BO65" s="477"/>
      <c r="BP65" s="477"/>
      <c r="BQ65" s="477"/>
      <c r="BR65" s="477"/>
      <c r="BS65" s="477"/>
      <c r="BT65" s="477"/>
      <c r="BU65" s="477"/>
      <c r="BV65" s="477"/>
      <c r="BW65" s="477"/>
      <c r="BX65" s="477"/>
      <c r="BY65" s="477"/>
      <c r="BZ65" s="477"/>
      <c r="CA65" s="477"/>
      <c r="CB65" s="477"/>
      <c r="CC65" s="477"/>
      <c r="CD65" s="477"/>
      <c r="CE65" s="477"/>
      <c r="CF65" s="477"/>
      <c r="CG65" s="477"/>
      <c r="CH65" s="477"/>
      <c r="CI65" s="477"/>
      <c r="CJ65" s="477"/>
      <c r="CK65" s="477"/>
      <c r="CL65" s="477"/>
      <c r="CM65" s="477"/>
      <c r="CN65" s="477"/>
      <c r="CO65" s="477"/>
      <c r="CP65" s="477"/>
      <c r="CQ65" s="477"/>
      <c r="CR65" s="477"/>
      <c r="CS65" s="477"/>
      <c r="CT65" s="477"/>
      <c r="CU65" s="477"/>
      <c r="CV65" s="477"/>
      <c r="CW65" s="477"/>
      <c r="CX65" s="477"/>
      <c r="CY65" s="477"/>
      <c r="CZ65" s="477"/>
      <c r="DA65" s="477"/>
      <c r="DB65" s="477"/>
      <c r="DC65" s="477"/>
      <c r="DD65" s="477"/>
      <c r="DE65" s="477"/>
      <c r="DF65" s="477"/>
      <c r="DG65" s="477"/>
      <c r="DH65" s="477"/>
      <c r="DI65" s="477"/>
      <c r="DJ65" s="477"/>
      <c r="DK65" s="477"/>
      <c r="DL65" s="477"/>
      <c r="DM65" s="477"/>
      <c r="DN65" s="477"/>
      <c r="DO65" s="477"/>
      <c r="DP65" s="477"/>
      <c r="DQ65" s="477"/>
      <c r="DR65" s="477"/>
      <c r="DS65" s="477"/>
      <c r="DT65" s="477"/>
      <c r="DU65" s="477"/>
      <c r="DV65" s="477"/>
      <c r="DW65" s="477"/>
      <c r="DX65" s="477"/>
      <c r="DY65" s="477"/>
      <c r="DZ65" s="477"/>
      <c r="EA65" s="477"/>
      <c r="EB65" s="477"/>
      <c r="EC65" s="477"/>
      <c r="ED65" s="477"/>
      <c r="EE65" s="477"/>
      <c r="EF65" s="477"/>
      <c r="EG65" s="477"/>
      <c r="EH65" s="477"/>
      <c r="EI65" s="477"/>
      <c r="EJ65" s="477"/>
      <c r="EK65" s="477"/>
      <c r="EL65" s="477"/>
      <c r="EM65" s="477"/>
      <c r="EN65" s="477"/>
      <c r="EO65" s="477"/>
      <c r="EP65" s="477"/>
      <c r="EQ65" s="477"/>
      <c r="ER65" s="477"/>
      <c r="ES65" s="477"/>
      <c r="ET65" s="477"/>
      <c r="EU65" s="477"/>
      <c r="EV65" s="477"/>
      <c r="EW65" s="477"/>
      <c r="EX65" s="477"/>
      <c r="EY65" s="477"/>
      <c r="EZ65" s="477"/>
      <c r="FA65" s="477"/>
      <c r="FB65" s="477"/>
      <c r="FC65" s="477"/>
      <c r="FD65" s="477"/>
      <c r="FE65" s="477"/>
      <c r="FF65" s="477"/>
      <c r="FG65" s="477"/>
      <c r="FH65" s="477"/>
      <c r="FI65" s="477"/>
      <c r="FJ65" s="477"/>
      <c r="FK65" s="477"/>
      <c r="FL65" s="477"/>
      <c r="FM65" s="477"/>
      <c r="FN65" s="477"/>
      <c r="FO65" s="477"/>
      <c r="FP65" s="477"/>
      <c r="FQ65" s="477"/>
      <c r="FR65" s="477"/>
      <c r="FS65" s="477"/>
      <c r="FT65" s="477"/>
      <c r="FU65" s="477"/>
      <c r="FV65" s="477"/>
      <c r="FW65" s="477"/>
      <c r="FX65" s="477"/>
      <c r="FY65" s="477"/>
      <c r="FZ65" s="477"/>
      <c r="GA65" s="477"/>
      <c r="GB65" s="477"/>
      <c r="GC65" s="477"/>
      <c r="GD65" s="477"/>
      <c r="GE65" s="477"/>
      <c r="GF65" s="477"/>
      <c r="GG65" s="477"/>
      <c r="GH65" s="477"/>
      <c r="GI65" s="477"/>
      <c r="GJ65" s="477"/>
      <c r="GK65" s="477"/>
      <c r="GL65" s="477"/>
      <c r="GM65" s="477"/>
      <c r="GN65" s="477"/>
      <c r="GO65" s="477"/>
      <c r="GP65" s="477"/>
      <c r="GQ65" s="477"/>
      <c r="GR65" s="477"/>
      <c r="GS65" s="477"/>
      <c r="GT65" s="477"/>
      <c r="GU65" s="477"/>
      <c r="GV65" s="477"/>
      <c r="GW65" s="477"/>
      <c r="GX65" s="477"/>
      <c r="GY65" s="477"/>
      <c r="GZ65" s="477"/>
      <c r="HA65" s="477"/>
      <c r="HB65" s="477"/>
      <c r="HC65" s="477"/>
      <c r="HD65" s="477"/>
      <c r="HE65" s="477"/>
      <c r="HF65" s="477"/>
      <c r="HG65" s="477"/>
      <c r="HH65" s="477"/>
      <c r="HI65" s="477"/>
      <c r="HJ65" s="477"/>
      <c r="HK65" s="477"/>
      <c r="HL65" s="477"/>
      <c r="HM65" s="477"/>
      <c r="HN65" s="477"/>
      <c r="HO65" s="477"/>
      <c r="HP65" s="477"/>
      <c r="HQ65" s="477"/>
      <c r="HR65" s="477"/>
      <c r="HS65" s="477"/>
      <c r="HT65" s="477"/>
      <c r="HU65" s="477"/>
      <c r="HV65" s="477"/>
      <c r="HW65" s="477"/>
      <c r="HX65" s="477"/>
      <c r="HY65" s="477"/>
      <c r="HZ65" s="477"/>
      <c r="IA65" s="477"/>
      <c r="IB65" s="477"/>
      <c r="IC65" s="477"/>
      <c r="ID65" s="477"/>
      <c r="IE65" s="477"/>
      <c r="IF65" s="477"/>
      <c r="IG65" s="477"/>
      <c r="IH65" s="477"/>
      <c r="II65" s="477"/>
      <c r="IJ65" s="477"/>
      <c r="IK65" s="477"/>
      <c r="IL65" s="477"/>
      <c r="IM65" s="477"/>
      <c r="IN65" s="477"/>
      <c r="IO65" s="477"/>
      <c r="IP65" s="477"/>
    </row>
  </sheetData>
  <mergeCells count="16">
    <mergeCell ref="B64:G64"/>
    <mergeCell ref="B2:F2"/>
    <mergeCell ref="G2:L2"/>
    <mergeCell ref="B3:F3"/>
    <mergeCell ref="G3:L3"/>
    <mergeCell ref="B8:B9"/>
    <mergeCell ref="C8:C9"/>
    <mergeCell ref="D8:D9"/>
    <mergeCell ref="E8:E9"/>
    <mergeCell ref="F8:F9"/>
    <mergeCell ref="G8:G9"/>
    <mergeCell ref="H8:H9"/>
    <mergeCell ref="I8:I9"/>
    <mergeCell ref="J8:J9"/>
    <mergeCell ref="K8:K9"/>
    <mergeCell ref="L8:L9"/>
  </mergeCells>
  <printOptions horizontalCentered="1"/>
  <pageMargins left="0.51181102362204722" right="0.11811023622047245" top="0.19685039370078741" bottom="0.11811023622047245" header="0.19685039370078741" footer="0.19685039370078741"/>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0"/>
  <sheetViews>
    <sheetView topLeftCell="A223" workbookViewId="0">
      <selection activeCell="C19" sqref="C19"/>
    </sheetView>
  </sheetViews>
  <sheetFormatPr defaultRowHeight="15" x14ac:dyDescent="0.25"/>
  <cols>
    <col min="1" max="1" width="12.85546875" bestFit="1" customWidth="1"/>
    <col min="3" max="3" width="72.5703125" customWidth="1"/>
    <col min="4" max="4" width="10.5703125" bestFit="1" customWidth="1"/>
    <col min="5" max="5" width="10.42578125" customWidth="1"/>
    <col min="11" max="11" width="12.85546875" bestFit="1" customWidth="1"/>
  </cols>
  <sheetData>
    <row r="1" spans="1:11" x14ac:dyDescent="0.25">
      <c r="A1" t="s">
        <v>7571</v>
      </c>
      <c r="B1" s="474">
        <f>SUM(B2:B241)</f>
        <v>7142</v>
      </c>
      <c r="E1" s="474">
        <f>SUM(E2:E255)</f>
        <v>7165</v>
      </c>
    </row>
    <row r="2" spans="1:11" x14ac:dyDescent="0.25">
      <c r="A2" t="s">
        <v>7708</v>
      </c>
      <c r="B2">
        <f>COUNTIF(SVDK!AC:AC,Sheet1!A2)</f>
        <v>24</v>
      </c>
      <c r="C2" s="473" t="s">
        <v>7311</v>
      </c>
      <c r="D2" t="str">
        <f t="shared" ref="D2:D33" si="0">MID(C2,FIND("(",C2,1)+1,FIND(")",C2,1)-FIND("(",C2,1)-1)</f>
        <v>CC1CB11</v>
      </c>
      <c r="E2">
        <f>COUNTIF(SVDK!AB:AB,Sheet1!D2)</f>
        <v>24</v>
      </c>
      <c r="F2">
        <f t="shared" ref="F2:F33" si="1">COUNTIF(D:D,D2)</f>
        <v>1</v>
      </c>
      <c r="G2">
        <f>+B2-E2</f>
        <v>0</v>
      </c>
      <c r="K2" t="s">
        <v>7708</v>
      </c>
    </row>
    <row r="3" spans="1:11" x14ac:dyDescent="0.25">
      <c r="A3" t="s">
        <v>7681</v>
      </c>
      <c r="B3">
        <f>COUNTIF(SVDK!AC:AC,Sheet1!A3)</f>
        <v>12</v>
      </c>
      <c r="C3" s="473" t="s">
        <v>7102</v>
      </c>
      <c r="D3" t="str">
        <f t="shared" si="0"/>
        <v>CC1CB21</v>
      </c>
      <c r="E3">
        <f>COUNTIF(SVDK!AB:AB,Sheet1!D3)</f>
        <v>12</v>
      </c>
      <c r="F3">
        <f t="shared" si="1"/>
        <v>1</v>
      </c>
      <c r="G3">
        <f t="shared" ref="G3:G66" si="2">+B3-E3</f>
        <v>0</v>
      </c>
      <c r="K3" t="s">
        <v>7681</v>
      </c>
    </row>
    <row r="4" spans="1:11" x14ac:dyDescent="0.25">
      <c r="A4" t="s">
        <v>7734</v>
      </c>
      <c r="B4">
        <f>COUNTIF(SVDK!AC:AC,Sheet1!A4)</f>
        <v>6</v>
      </c>
      <c r="C4" s="473" t="s">
        <v>7424</v>
      </c>
      <c r="D4" t="str">
        <f t="shared" si="0"/>
        <v>CC1CB26</v>
      </c>
      <c r="E4">
        <f>COUNTIF(SVDK!AB:AB,Sheet1!D4)</f>
        <v>6</v>
      </c>
      <c r="F4">
        <f t="shared" si="1"/>
        <v>1</v>
      </c>
      <c r="G4">
        <f t="shared" si="2"/>
        <v>0</v>
      </c>
      <c r="K4" t="s">
        <v>7734</v>
      </c>
    </row>
    <row r="5" spans="1:11" x14ac:dyDescent="0.25">
      <c r="A5" t="s">
        <v>7654</v>
      </c>
      <c r="B5">
        <f>COUNTIF(SVDK!AC:AC,Sheet1!A5)</f>
        <v>27</v>
      </c>
      <c r="C5" s="472" t="s">
        <v>6883</v>
      </c>
      <c r="D5" t="str">
        <f t="shared" si="0"/>
        <v>CC1CB31</v>
      </c>
      <c r="E5">
        <f>COUNTIF(SVDK!AB:AB,Sheet1!D5)</f>
        <v>27</v>
      </c>
      <c r="F5">
        <f t="shared" si="1"/>
        <v>1</v>
      </c>
      <c r="G5">
        <f t="shared" si="2"/>
        <v>0</v>
      </c>
      <c r="K5" t="s">
        <v>7654</v>
      </c>
    </row>
    <row r="6" spans="1:11" x14ac:dyDescent="0.25">
      <c r="A6" t="s">
        <v>7709</v>
      </c>
      <c r="B6">
        <f>COUNTIF(SVDK!AC:AC,Sheet1!A6)</f>
        <v>25</v>
      </c>
      <c r="C6" s="473" t="s">
        <v>7317</v>
      </c>
      <c r="D6" t="str">
        <f t="shared" si="0"/>
        <v>CC1CB92</v>
      </c>
      <c r="E6">
        <f>COUNTIF(SVDK!AB:AB,Sheet1!D6)</f>
        <v>25</v>
      </c>
      <c r="F6">
        <f t="shared" si="1"/>
        <v>1</v>
      </c>
      <c r="G6">
        <f t="shared" si="2"/>
        <v>0</v>
      </c>
      <c r="K6" t="s">
        <v>7709</v>
      </c>
    </row>
    <row r="7" spans="1:11" x14ac:dyDescent="0.25">
      <c r="A7" t="s">
        <v>7769</v>
      </c>
      <c r="B7">
        <f>COUNTIF(SVDK!AC:AC,Sheet1!A7)</f>
        <v>5</v>
      </c>
      <c r="C7" s="473" t="s">
        <v>7524</v>
      </c>
      <c r="D7" t="str">
        <f t="shared" si="0"/>
        <v>CC1CB94</v>
      </c>
      <c r="E7">
        <f>COUNTIF(SVDK!AB:AB,Sheet1!D7)</f>
        <v>5</v>
      </c>
      <c r="F7">
        <f t="shared" si="1"/>
        <v>1</v>
      </c>
      <c r="G7">
        <f t="shared" si="2"/>
        <v>0</v>
      </c>
      <c r="K7" t="s">
        <v>7769</v>
      </c>
    </row>
    <row r="8" spans="1:11" x14ac:dyDescent="0.25">
      <c r="A8" t="s">
        <v>7585</v>
      </c>
      <c r="B8">
        <f>COUNTIF(SVDK!AC:AC,Sheet1!A8)</f>
        <v>26</v>
      </c>
      <c r="C8" s="472" t="s">
        <v>4576</v>
      </c>
      <c r="D8" t="str">
        <f t="shared" si="0"/>
        <v>CC1LL01</v>
      </c>
      <c r="E8">
        <f>COUNTIF(SVDK!AB:AB,Sheet1!D8)</f>
        <v>26</v>
      </c>
      <c r="F8">
        <f t="shared" si="1"/>
        <v>1</v>
      </c>
      <c r="G8">
        <f t="shared" si="2"/>
        <v>0</v>
      </c>
      <c r="K8" t="s">
        <v>7585</v>
      </c>
    </row>
    <row r="9" spans="1:11" x14ac:dyDescent="0.25">
      <c r="A9" t="s">
        <v>7628</v>
      </c>
      <c r="B9">
        <f>COUNTIF(SVDK!AC:AC,Sheet1!A9)</f>
        <v>25</v>
      </c>
      <c r="C9" s="472" t="s">
        <v>6407</v>
      </c>
      <c r="D9" t="str">
        <f t="shared" si="0"/>
        <v>CC1LL02</v>
      </c>
      <c r="E9">
        <f>COUNTIF(SVDK!AB:AB,Sheet1!D9)</f>
        <v>25</v>
      </c>
      <c r="F9">
        <f t="shared" si="1"/>
        <v>1</v>
      </c>
      <c r="G9">
        <f t="shared" si="2"/>
        <v>0</v>
      </c>
      <c r="K9" t="s">
        <v>7628</v>
      </c>
    </row>
    <row r="10" spans="1:11" x14ac:dyDescent="0.25">
      <c r="A10" t="s">
        <v>7608</v>
      </c>
      <c r="B10">
        <f>COUNTIF(SVDK!AC:AC,Sheet1!A10)</f>
        <v>11</v>
      </c>
      <c r="C10" s="472" t="s">
        <v>5853</v>
      </c>
      <c r="D10" t="str">
        <f t="shared" si="0"/>
        <v>CC1LL03</v>
      </c>
      <c r="E10">
        <f>COUNTIF(SVDK!AB:AB,Sheet1!D10)</f>
        <v>11</v>
      </c>
      <c r="F10">
        <f t="shared" si="1"/>
        <v>1</v>
      </c>
      <c r="G10">
        <f t="shared" si="2"/>
        <v>0</v>
      </c>
      <c r="K10" t="s">
        <v>7608</v>
      </c>
    </row>
    <row r="11" spans="1:11" x14ac:dyDescent="0.25">
      <c r="A11" t="s">
        <v>7588</v>
      </c>
      <c r="B11">
        <f>COUNTIF(SVDK!AC:AC,Sheet1!A11)</f>
        <v>8</v>
      </c>
      <c r="C11" s="472" t="s">
        <v>5030</v>
      </c>
      <c r="D11" t="str">
        <f t="shared" si="0"/>
        <v>CC1LL04</v>
      </c>
      <c r="E11">
        <f>COUNTIF(SVDK!AB:AB,Sheet1!D11)</f>
        <v>8</v>
      </c>
      <c r="F11">
        <f t="shared" si="1"/>
        <v>1</v>
      </c>
      <c r="G11">
        <f t="shared" si="2"/>
        <v>0</v>
      </c>
      <c r="K11" t="s">
        <v>7588</v>
      </c>
    </row>
    <row r="12" spans="1:11" x14ac:dyDescent="0.25">
      <c r="A12" t="s">
        <v>7673</v>
      </c>
      <c r="B12">
        <f>COUNTIF(SVDK!AC:AC,Sheet1!A12)</f>
        <v>17</v>
      </c>
      <c r="C12" s="472" t="s">
        <v>7065</v>
      </c>
      <c r="D12" t="str">
        <f t="shared" si="0"/>
        <v>CC1LL05</v>
      </c>
      <c r="E12">
        <f>COUNTIF(SVDK!AB:AB,Sheet1!D12)</f>
        <v>17</v>
      </c>
      <c r="F12">
        <f t="shared" si="1"/>
        <v>1</v>
      </c>
      <c r="G12">
        <f t="shared" si="2"/>
        <v>0</v>
      </c>
      <c r="K12" t="s">
        <v>7673</v>
      </c>
    </row>
    <row r="13" spans="1:11" x14ac:dyDescent="0.25">
      <c r="A13" t="s">
        <v>7714</v>
      </c>
      <c r="B13">
        <f>COUNTIF(SVDK!AC:AC,Sheet1!A13)</f>
        <v>14</v>
      </c>
      <c r="C13" s="473" t="s">
        <v>7339</v>
      </c>
      <c r="D13" t="str">
        <f t="shared" si="0"/>
        <v>CC1TT42</v>
      </c>
      <c r="E13">
        <f>COUNTIF(SVDK!AB:AB,Sheet1!D13)</f>
        <v>14</v>
      </c>
      <c r="F13">
        <f t="shared" si="1"/>
        <v>1</v>
      </c>
      <c r="G13">
        <f t="shared" si="2"/>
        <v>0</v>
      </c>
      <c r="K13" t="s">
        <v>7714</v>
      </c>
    </row>
    <row r="14" spans="1:11" x14ac:dyDescent="0.25">
      <c r="A14" t="s">
        <v>7788</v>
      </c>
      <c r="B14">
        <f>COUNTIF(SVDK!AC:AC,Sheet1!A14)</f>
        <v>14</v>
      </c>
      <c r="C14" s="473" t="s">
        <v>7558</v>
      </c>
      <c r="D14" t="str">
        <f t="shared" si="0"/>
        <v>CC2CK33</v>
      </c>
      <c r="E14">
        <f>COUNTIF(SVDK!AB:AB,Sheet1!D14)</f>
        <v>14</v>
      </c>
      <c r="F14">
        <f t="shared" si="1"/>
        <v>1</v>
      </c>
      <c r="G14">
        <f t="shared" si="2"/>
        <v>0</v>
      </c>
      <c r="K14" t="s">
        <v>7788</v>
      </c>
    </row>
    <row r="15" spans="1:11" x14ac:dyDescent="0.25">
      <c r="A15" t="s">
        <v>7784</v>
      </c>
      <c r="B15">
        <f>COUNTIF(SVDK!AC:AC,Sheet1!A15)</f>
        <v>6</v>
      </c>
      <c r="C15" s="473" t="s">
        <v>7551</v>
      </c>
      <c r="D15" t="str">
        <f t="shared" si="0"/>
        <v>CC2CK55</v>
      </c>
      <c r="E15">
        <f>COUNTIF(SVDK!AB:AB,Sheet1!D15)</f>
        <v>6</v>
      </c>
      <c r="F15">
        <f t="shared" si="1"/>
        <v>1</v>
      </c>
      <c r="G15">
        <f t="shared" si="2"/>
        <v>0</v>
      </c>
      <c r="K15" t="s">
        <v>7784</v>
      </c>
    </row>
    <row r="16" spans="1:11" x14ac:dyDescent="0.25">
      <c r="A16" t="s">
        <v>7751</v>
      </c>
      <c r="B16">
        <f>COUNTIF(SVDK!AC:AC,Sheet1!A16)</f>
        <v>15</v>
      </c>
      <c r="C16" s="473" t="s">
        <v>7486</v>
      </c>
      <c r="D16" t="str">
        <f t="shared" si="0"/>
        <v>CC2CO11</v>
      </c>
      <c r="E16">
        <f>COUNTIF(SVDK!AB:AB,Sheet1!D16)</f>
        <v>15</v>
      </c>
      <c r="F16">
        <f t="shared" si="1"/>
        <v>1</v>
      </c>
      <c r="G16">
        <f t="shared" si="2"/>
        <v>0</v>
      </c>
      <c r="K16" t="s">
        <v>7751</v>
      </c>
    </row>
    <row r="17" spans="1:11" x14ac:dyDescent="0.25">
      <c r="A17" t="s">
        <v>7757</v>
      </c>
      <c r="B17">
        <f>COUNTIF(SVDK!AC:AC,Sheet1!A17)</f>
        <v>7</v>
      </c>
      <c r="C17" s="473" t="s">
        <v>7499</v>
      </c>
      <c r="D17" t="str">
        <f t="shared" si="0"/>
        <v>CC2CO21</v>
      </c>
      <c r="E17">
        <f>COUNTIF(SVDK!AB:AB,Sheet1!D17)</f>
        <v>7</v>
      </c>
      <c r="F17">
        <f t="shared" si="1"/>
        <v>1</v>
      </c>
      <c r="G17">
        <f t="shared" si="2"/>
        <v>0</v>
      </c>
      <c r="K17" t="s">
        <v>7757</v>
      </c>
    </row>
    <row r="18" spans="1:11" x14ac:dyDescent="0.25">
      <c r="A18" t="s">
        <v>7586</v>
      </c>
      <c r="B18">
        <f>COUNTIF(SVDK!AC:AC,Sheet1!A18)</f>
        <v>16</v>
      </c>
      <c r="C18" s="472" t="s">
        <v>4635</v>
      </c>
      <c r="D18" t="str">
        <f t="shared" si="0"/>
        <v>CC2CT16</v>
      </c>
      <c r="E18">
        <f>COUNTIF(SVDK!AB:AB,Sheet1!D18)</f>
        <v>16</v>
      </c>
      <c r="F18">
        <f t="shared" si="1"/>
        <v>1</v>
      </c>
      <c r="G18">
        <f t="shared" si="2"/>
        <v>0</v>
      </c>
      <c r="K18" t="s">
        <v>7586</v>
      </c>
    </row>
    <row r="19" spans="1:11" x14ac:dyDescent="0.25">
      <c r="A19" t="s">
        <v>7735</v>
      </c>
      <c r="B19">
        <f>COUNTIF(SVDK!AC:AC,Sheet1!A19)</f>
        <v>19</v>
      </c>
      <c r="C19" s="473" t="s">
        <v>7425</v>
      </c>
      <c r="D19" t="str">
        <f t="shared" si="0"/>
        <v>CC2CT27</v>
      </c>
      <c r="E19">
        <f>COUNTIF(SVDK!AB:AB,Sheet1!D19)</f>
        <v>19</v>
      </c>
      <c r="F19">
        <f t="shared" si="1"/>
        <v>1</v>
      </c>
      <c r="G19">
        <f t="shared" si="2"/>
        <v>0</v>
      </c>
      <c r="K19" t="s">
        <v>7735</v>
      </c>
    </row>
    <row r="20" spans="1:11" x14ac:dyDescent="0.25">
      <c r="A20" t="s">
        <v>7697</v>
      </c>
      <c r="B20">
        <f>COUNTIF(SVDK!AC:AC,Sheet1!A20)</f>
        <v>12</v>
      </c>
      <c r="C20" s="473" t="s">
        <v>7238</v>
      </c>
      <c r="D20" t="str">
        <f t="shared" si="0"/>
        <v>CC2CT31</v>
      </c>
      <c r="E20">
        <f>COUNTIF(SVDK!AB:AB,Sheet1!D20)</f>
        <v>12</v>
      </c>
      <c r="F20">
        <f t="shared" si="1"/>
        <v>1</v>
      </c>
      <c r="G20">
        <f t="shared" si="2"/>
        <v>0</v>
      </c>
      <c r="K20" t="s">
        <v>7697</v>
      </c>
    </row>
    <row r="21" spans="1:11" x14ac:dyDescent="0.25">
      <c r="A21" t="s">
        <v>7754</v>
      </c>
      <c r="B21">
        <f>COUNTIF(SVDK!AC:AC,Sheet1!A21)</f>
        <v>23</v>
      </c>
      <c r="C21" s="473" t="s">
        <v>7491</v>
      </c>
      <c r="D21" t="str">
        <f t="shared" si="0"/>
        <v>CC2CT32</v>
      </c>
      <c r="E21">
        <f>COUNTIF(SVDK!AB:AB,Sheet1!D21)</f>
        <v>23</v>
      </c>
      <c r="F21">
        <f t="shared" si="1"/>
        <v>1</v>
      </c>
      <c r="G21">
        <f t="shared" si="2"/>
        <v>0</v>
      </c>
      <c r="K21" t="s">
        <v>7754</v>
      </c>
    </row>
    <row r="22" spans="1:11" x14ac:dyDescent="0.25">
      <c r="A22" t="s">
        <v>7736</v>
      </c>
      <c r="B22">
        <f>COUNTIF(SVDK!AC:AC,Sheet1!A22)</f>
        <v>10</v>
      </c>
      <c r="C22" s="473" t="s">
        <v>7429</v>
      </c>
      <c r="D22" t="str">
        <f t="shared" si="0"/>
        <v>CC2CT65</v>
      </c>
      <c r="E22">
        <f>COUNTIF(SVDK!AB:AB,Sheet1!D22)</f>
        <v>10</v>
      </c>
      <c r="F22">
        <f t="shared" si="1"/>
        <v>1</v>
      </c>
      <c r="G22">
        <f t="shared" si="2"/>
        <v>0</v>
      </c>
      <c r="K22" t="s">
        <v>7736</v>
      </c>
    </row>
    <row r="23" spans="1:11" x14ac:dyDescent="0.25">
      <c r="A23" t="s">
        <v>7776</v>
      </c>
      <c r="B23">
        <f>COUNTIF(SVDK!AC:AC,Sheet1!A23)</f>
        <v>7</v>
      </c>
      <c r="C23" s="473" t="s">
        <v>7543</v>
      </c>
      <c r="D23" t="str">
        <f t="shared" si="0"/>
        <v>CC2GT33</v>
      </c>
      <c r="E23">
        <f>COUNTIF(SVDK!AB:AB,Sheet1!D23)</f>
        <v>7</v>
      </c>
      <c r="F23">
        <f t="shared" si="1"/>
        <v>1</v>
      </c>
      <c r="G23">
        <f t="shared" si="2"/>
        <v>0</v>
      </c>
      <c r="K23" t="s">
        <v>7776</v>
      </c>
    </row>
    <row r="24" spans="1:11" x14ac:dyDescent="0.25">
      <c r="A24" t="s">
        <v>7656</v>
      </c>
      <c r="B24">
        <f>COUNTIF(SVDK!AC:AC,Sheet1!A24)</f>
        <v>22</v>
      </c>
      <c r="C24" s="472" t="s">
        <v>6937</v>
      </c>
      <c r="D24" t="str">
        <f t="shared" si="0"/>
        <v>CC2GT35</v>
      </c>
      <c r="E24">
        <f>COUNTIF(SVDK!AB:AB,Sheet1!D24)</f>
        <v>22</v>
      </c>
      <c r="F24">
        <f t="shared" si="1"/>
        <v>1</v>
      </c>
      <c r="G24">
        <f t="shared" si="2"/>
        <v>0</v>
      </c>
      <c r="K24" t="s">
        <v>7656</v>
      </c>
    </row>
    <row r="25" spans="1:11" x14ac:dyDescent="0.25">
      <c r="A25" t="s">
        <v>7639</v>
      </c>
      <c r="B25">
        <f>COUNTIF(SVDK!AC:AC,Sheet1!A25)</f>
        <v>13</v>
      </c>
      <c r="C25" s="472" t="s">
        <v>6619</v>
      </c>
      <c r="D25" t="str">
        <f t="shared" si="0"/>
        <v>CC2GT42</v>
      </c>
      <c r="E25">
        <f>COUNTIF(SVDK!AB:AB,Sheet1!D25)</f>
        <v>13</v>
      </c>
      <c r="F25">
        <f t="shared" si="1"/>
        <v>1</v>
      </c>
      <c r="G25">
        <f t="shared" si="2"/>
        <v>0</v>
      </c>
      <c r="K25" t="s">
        <v>7639</v>
      </c>
    </row>
    <row r="26" spans="1:11" x14ac:dyDescent="0.25">
      <c r="A26" t="s">
        <v>7759</v>
      </c>
      <c r="B26">
        <f>COUNTIF(SVDK!AC:AC,Sheet1!A26)</f>
        <v>18</v>
      </c>
      <c r="C26" s="473" t="s">
        <v>7501</v>
      </c>
      <c r="D26" t="str">
        <f t="shared" si="0"/>
        <v>CC2GT51</v>
      </c>
      <c r="E26">
        <f>COUNTIF(SVDK!AB:AB,Sheet1!D26)</f>
        <v>18</v>
      </c>
      <c r="F26">
        <f t="shared" si="1"/>
        <v>1</v>
      </c>
      <c r="G26">
        <f t="shared" si="2"/>
        <v>0</v>
      </c>
      <c r="K26" t="s">
        <v>7759</v>
      </c>
    </row>
    <row r="27" spans="1:11" x14ac:dyDescent="0.25">
      <c r="A27" t="s">
        <v>7629</v>
      </c>
      <c r="B27">
        <f>COUNTIF(SVDK!AC:AC,Sheet1!A27)</f>
        <v>9</v>
      </c>
      <c r="C27" s="472" t="s">
        <v>6458</v>
      </c>
      <c r="D27" t="str">
        <f t="shared" si="0"/>
        <v>CC2GT52</v>
      </c>
      <c r="E27">
        <f>COUNTIF(SVDK!AB:AB,Sheet1!D27)</f>
        <v>9</v>
      </c>
      <c r="F27">
        <f t="shared" si="1"/>
        <v>1</v>
      </c>
      <c r="G27">
        <f t="shared" si="2"/>
        <v>0</v>
      </c>
      <c r="K27" t="s">
        <v>7629</v>
      </c>
    </row>
    <row r="28" spans="1:11" x14ac:dyDescent="0.25">
      <c r="A28" t="s">
        <v>7764</v>
      </c>
      <c r="B28">
        <f>COUNTIF(SVDK!AC:AC,Sheet1!A28)</f>
        <v>11</v>
      </c>
      <c r="C28" s="473" t="s">
        <v>7519</v>
      </c>
      <c r="D28" t="str">
        <f t="shared" si="0"/>
        <v>CC2GT61</v>
      </c>
      <c r="E28">
        <f>COUNTIF(SVDK!AB:AB,Sheet1!D28)</f>
        <v>11</v>
      </c>
      <c r="F28">
        <f t="shared" si="1"/>
        <v>1</v>
      </c>
      <c r="G28">
        <f t="shared" si="2"/>
        <v>0</v>
      </c>
      <c r="K28" t="s">
        <v>7764</v>
      </c>
    </row>
    <row r="29" spans="1:11" x14ac:dyDescent="0.25">
      <c r="A29" t="s">
        <v>7674</v>
      </c>
      <c r="B29">
        <f>COUNTIF(SVDK!AC:AC,Sheet1!A29)</f>
        <v>15</v>
      </c>
      <c r="C29" s="472" t="s">
        <v>7070</v>
      </c>
      <c r="D29" t="str">
        <f t="shared" si="0"/>
        <v>CC2KV81</v>
      </c>
      <c r="E29">
        <f>COUNTIF(SVDK!AB:AB,Sheet1!D29)</f>
        <v>15</v>
      </c>
      <c r="F29">
        <f t="shared" si="1"/>
        <v>1</v>
      </c>
      <c r="G29">
        <f t="shared" si="2"/>
        <v>0</v>
      </c>
      <c r="K29" t="s">
        <v>7674</v>
      </c>
    </row>
    <row r="30" spans="1:11" x14ac:dyDescent="0.25">
      <c r="A30" t="s">
        <v>7793</v>
      </c>
      <c r="B30">
        <f>COUNTIF(SVDK!AC:AC,Sheet1!A30)</f>
        <v>13</v>
      </c>
      <c r="C30" s="473" t="s">
        <v>7566</v>
      </c>
      <c r="D30" t="str">
        <f t="shared" si="0"/>
        <v>CC3CA41</v>
      </c>
      <c r="E30">
        <f>COUNTIF(SVDK!AB:AB,Sheet1!D30)</f>
        <v>13</v>
      </c>
      <c r="F30">
        <f t="shared" si="1"/>
        <v>1</v>
      </c>
      <c r="G30">
        <f t="shared" si="2"/>
        <v>0</v>
      </c>
      <c r="K30" t="s">
        <v>7793</v>
      </c>
    </row>
    <row r="31" spans="1:11" x14ac:dyDescent="0.25">
      <c r="A31" t="s">
        <v>7768</v>
      </c>
      <c r="B31">
        <f>COUNTIF(SVDK!AC:AC,Sheet1!A31)</f>
        <v>8</v>
      </c>
      <c r="C31" s="473" t="s">
        <v>7523</v>
      </c>
      <c r="D31" t="str">
        <f t="shared" si="0"/>
        <v>CC3CA51</v>
      </c>
      <c r="E31">
        <f>COUNTIF(SVDK!AB:AB,Sheet1!D31)</f>
        <v>8</v>
      </c>
      <c r="F31">
        <f t="shared" si="1"/>
        <v>1</v>
      </c>
      <c r="G31">
        <f t="shared" si="2"/>
        <v>0</v>
      </c>
      <c r="K31" t="s">
        <v>7768</v>
      </c>
    </row>
    <row r="32" spans="1:11" x14ac:dyDescent="0.25">
      <c r="A32" t="s">
        <v>7782</v>
      </c>
      <c r="B32">
        <f>COUNTIF(SVDK!AC:AC,Sheet1!A32)</f>
        <v>8</v>
      </c>
      <c r="C32" s="473" t="s">
        <v>7549</v>
      </c>
      <c r="D32" t="str">
        <f t="shared" si="0"/>
        <v>CC3CA52</v>
      </c>
      <c r="E32">
        <f>COUNTIF(SVDK!AB:AB,Sheet1!D32)</f>
        <v>8</v>
      </c>
      <c r="F32">
        <f t="shared" si="1"/>
        <v>1</v>
      </c>
      <c r="G32">
        <f t="shared" si="2"/>
        <v>0</v>
      </c>
      <c r="K32" t="s">
        <v>7782</v>
      </c>
    </row>
    <row r="33" spans="1:11" x14ac:dyDescent="0.25">
      <c r="A33" t="s">
        <v>7792</v>
      </c>
      <c r="B33">
        <f>COUNTIF(SVDK!AC:AC,Sheet1!A33)</f>
        <v>14</v>
      </c>
      <c r="C33" s="473" t="s">
        <v>7565</v>
      </c>
      <c r="D33" t="str">
        <f t="shared" si="0"/>
        <v>CC3CD33</v>
      </c>
      <c r="E33">
        <f>COUNTIF(SVDK!AB:AB,Sheet1!D33)</f>
        <v>14</v>
      </c>
      <c r="F33">
        <f t="shared" si="1"/>
        <v>1</v>
      </c>
      <c r="G33">
        <f t="shared" si="2"/>
        <v>0</v>
      </c>
      <c r="K33" t="s">
        <v>7792</v>
      </c>
    </row>
    <row r="34" spans="1:11" x14ac:dyDescent="0.25">
      <c r="A34" t="s">
        <v>7790</v>
      </c>
      <c r="B34">
        <f>COUNTIF(SVDK!AC:AC,Sheet1!A34)</f>
        <v>12</v>
      </c>
      <c r="C34" s="473" t="s">
        <v>7563</v>
      </c>
      <c r="D34" t="str">
        <f t="shared" ref="D34:D54" si="3">MID(C34,FIND("(",C34,1)+1,FIND(")",C34,1)-FIND("(",C34,1)-1)</f>
        <v>CC3CD53</v>
      </c>
      <c r="E34">
        <f>COUNTIF(SVDK!AB:AB,Sheet1!D34)</f>
        <v>12</v>
      </c>
      <c r="F34">
        <f t="shared" ref="F34:F65" si="4">COUNTIF(D:D,D34)</f>
        <v>1</v>
      </c>
      <c r="G34">
        <f t="shared" si="2"/>
        <v>0</v>
      </c>
      <c r="K34" t="s">
        <v>7790</v>
      </c>
    </row>
    <row r="35" spans="1:11" x14ac:dyDescent="0.25">
      <c r="A35" t="s">
        <v>7786</v>
      </c>
      <c r="B35">
        <f>COUNTIF(SVDK!AC:AC,Sheet1!A35)</f>
        <v>13</v>
      </c>
      <c r="C35" s="473" t="s">
        <v>7555</v>
      </c>
      <c r="D35" t="str">
        <f t="shared" si="3"/>
        <v>CC3CD61</v>
      </c>
      <c r="E35">
        <f>COUNTIF(SVDK!AB:AB,Sheet1!D35)</f>
        <v>13</v>
      </c>
      <c r="F35">
        <f t="shared" si="4"/>
        <v>1</v>
      </c>
      <c r="G35">
        <f t="shared" si="2"/>
        <v>0</v>
      </c>
      <c r="K35" t="s">
        <v>7786</v>
      </c>
    </row>
    <row r="36" spans="1:11" x14ac:dyDescent="0.25">
      <c r="A36" t="s">
        <v>7797</v>
      </c>
      <c r="B36">
        <f>COUNTIF(SVDK!AC:AC,Sheet1!A36)</f>
        <v>8</v>
      </c>
      <c r="C36" s="473" t="s">
        <v>7570</v>
      </c>
      <c r="D36" t="str">
        <f t="shared" si="3"/>
        <v>CC3CK71</v>
      </c>
      <c r="E36">
        <f>COUNTIF(SVDK!AB:AB,Sheet1!D36)</f>
        <v>8</v>
      </c>
      <c r="F36">
        <f t="shared" si="4"/>
        <v>1</v>
      </c>
      <c r="G36">
        <f t="shared" si="2"/>
        <v>0</v>
      </c>
      <c r="K36" t="s">
        <v>7797</v>
      </c>
    </row>
    <row r="37" spans="1:11" x14ac:dyDescent="0.25">
      <c r="A37" t="s">
        <v>7695</v>
      </c>
      <c r="B37">
        <f>COUNTIF(SVDK!AC:AC,Sheet1!A37)</f>
        <v>9</v>
      </c>
      <c r="C37" s="473" t="s">
        <v>7228</v>
      </c>
      <c r="D37" t="str">
        <f t="shared" si="3"/>
        <v>CC3CT92</v>
      </c>
      <c r="E37">
        <f>COUNTIF(SVDK!AB:AB,Sheet1!D37)</f>
        <v>9</v>
      </c>
      <c r="F37">
        <f t="shared" si="4"/>
        <v>1</v>
      </c>
      <c r="G37">
        <f t="shared" si="2"/>
        <v>0</v>
      </c>
      <c r="K37" t="s">
        <v>7695</v>
      </c>
    </row>
    <row r="38" spans="1:11" x14ac:dyDescent="0.25">
      <c r="A38" t="s">
        <v>7772</v>
      </c>
      <c r="B38">
        <f>COUNTIF(SVDK!AC:AC,Sheet1!A38)</f>
        <v>10</v>
      </c>
      <c r="C38" s="473" t="s">
        <v>7528</v>
      </c>
      <c r="D38" t="str">
        <f t="shared" si="3"/>
        <v>CC3DB41</v>
      </c>
      <c r="E38">
        <f>COUNTIF(SVDK!AB:AB,Sheet1!D38)</f>
        <v>10</v>
      </c>
      <c r="F38">
        <f t="shared" si="4"/>
        <v>1</v>
      </c>
      <c r="G38">
        <f t="shared" si="2"/>
        <v>0</v>
      </c>
      <c r="K38" t="s">
        <v>7772</v>
      </c>
    </row>
    <row r="39" spans="1:11" x14ac:dyDescent="0.25">
      <c r="A39" t="s">
        <v>7795</v>
      </c>
      <c r="B39">
        <f>COUNTIF(SVDK!AC:AC,Sheet1!A39)</f>
        <v>7</v>
      </c>
      <c r="C39" s="473" t="s">
        <v>7568</v>
      </c>
      <c r="D39" t="str">
        <f t="shared" si="3"/>
        <v>CC3DB51</v>
      </c>
      <c r="E39">
        <f>COUNTIF(SVDK!AB:AB,Sheet1!D39)</f>
        <v>7</v>
      </c>
      <c r="F39">
        <f t="shared" si="4"/>
        <v>1</v>
      </c>
      <c r="G39">
        <f t="shared" si="2"/>
        <v>0</v>
      </c>
      <c r="K39" t="s">
        <v>7795</v>
      </c>
    </row>
    <row r="40" spans="1:11" x14ac:dyDescent="0.25">
      <c r="A40" t="s">
        <v>7696</v>
      </c>
      <c r="B40">
        <f>COUNTIF(SVDK!AC:AC,Sheet1!A40)</f>
        <v>8</v>
      </c>
      <c r="C40" s="473" t="s">
        <v>7232</v>
      </c>
      <c r="D40" t="str">
        <f t="shared" si="3"/>
        <v>CC3DD51</v>
      </c>
      <c r="E40">
        <f>COUNTIF(SVDK!AB:AB,Sheet1!D40)</f>
        <v>8</v>
      </c>
      <c r="F40">
        <f t="shared" si="4"/>
        <v>1</v>
      </c>
      <c r="G40">
        <f t="shared" si="2"/>
        <v>0</v>
      </c>
      <c r="K40" t="s">
        <v>7696</v>
      </c>
    </row>
    <row r="41" spans="1:11" x14ac:dyDescent="0.25">
      <c r="A41" t="s">
        <v>7775</v>
      </c>
      <c r="B41">
        <f>COUNTIF(SVDK!AC:AC,Sheet1!A41)</f>
        <v>5</v>
      </c>
      <c r="C41" s="473" t="s">
        <v>7542</v>
      </c>
      <c r="D41" t="str">
        <f t="shared" si="3"/>
        <v>CC3KD43</v>
      </c>
      <c r="E41">
        <f>COUNTIF(SVDK!AB:AB,Sheet1!D41)</f>
        <v>5</v>
      </c>
      <c r="F41">
        <f t="shared" si="4"/>
        <v>1</v>
      </c>
      <c r="G41">
        <f t="shared" si="2"/>
        <v>0</v>
      </c>
      <c r="K41" t="s">
        <v>7775</v>
      </c>
    </row>
    <row r="42" spans="1:11" x14ac:dyDescent="0.25">
      <c r="A42" t="s">
        <v>7698</v>
      </c>
      <c r="B42">
        <f>COUNTIF(SVDK!AC:AC,Sheet1!A42)</f>
        <v>7</v>
      </c>
      <c r="C42" s="473" t="s">
        <v>7245</v>
      </c>
      <c r="D42" t="str">
        <f t="shared" si="3"/>
        <v>CC3KT27</v>
      </c>
      <c r="E42">
        <f>COUNTIF(SVDK!AB:AB,Sheet1!D42)</f>
        <v>7</v>
      </c>
      <c r="F42">
        <f t="shared" si="4"/>
        <v>1</v>
      </c>
      <c r="G42">
        <f t="shared" si="2"/>
        <v>0</v>
      </c>
      <c r="K42" t="s">
        <v>7698</v>
      </c>
    </row>
    <row r="43" spans="1:11" x14ac:dyDescent="0.25">
      <c r="A43" t="s">
        <v>7657</v>
      </c>
      <c r="B43">
        <f>COUNTIF(SVDK!AC:AC,Sheet1!A43)</f>
        <v>6</v>
      </c>
      <c r="C43" s="472" t="s">
        <v>6948</v>
      </c>
      <c r="D43" t="str">
        <f t="shared" si="3"/>
        <v>CC3KT29</v>
      </c>
      <c r="E43">
        <f>COUNTIF(SVDK!AB:AB,Sheet1!D43)</f>
        <v>6</v>
      </c>
      <c r="F43">
        <f t="shared" si="4"/>
        <v>1</v>
      </c>
      <c r="G43">
        <f t="shared" si="2"/>
        <v>0</v>
      </c>
      <c r="K43" t="s">
        <v>7657</v>
      </c>
    </row>
    <row r="44" spans="1:11" x14ac:dyDescent="0.25">
      <c r="A44" t="s">
        <v>7630</v>
      </c>
      <c r="B44">
        <f>COUNTIF(SVDK!AC:AC,Sheet1!A44)</f>
        <v>12</v>
      </c>
      <c r="C44" s="472" t="s">
        <v>6467</v>
      </c>
      <c r="D44" t="str">
        <f t="shared" si="3"/>
        <v>CC3KV32</v>
      </c>
      <c r="E44">
        <f>COUNTIF(SVDK!AB:AB,Sheet1!D44)</f>
        <v>12</v>
      </c>
      <c r="F44">
        <f t="shared" si="4"/>
        <v>1</v>
      </c>
      <c r="G44">
        <f t="shared" si="2"/>
        <v>0</v>
      </c>
      <c r="K44" t="s">
        <v>7630</v>
      </c>
    </row>
    <row r="45" spans="1:11" x14ac:dyDescent="0.25">
      <c r="A45" t="s">
        <v>7758</v>
      </c>
      <c r="B45">
        <f>COUNTIF(SVDK!AC:AC,Sheet1!A45)</f>
        <v>5</v>
      </c>
      <c r="C45" s="473" t="s">
        <v>7500</v>
      </c>
      <c r="D45" t="str">
        <f t="shared" si="3"/>
        <v>CC3OT31</v>
      </c>
      <c r="E45">
        <f>COUNTIF(SVDK!AB:AB,Sheet1!D45)</f>
        <v>5</v>
      </c>
      <c r="F45">
        <f t="shared" si="4"/>
        <v>1</v>
      </c>
      <c r="G45">
        <f t="shared" si="2"/>
        <v>0</v>
      </c>
      <c r="K45" t="s">
        <v>7758</v>
      </c>
    </row>
    <row r="46" spans="1:11" x14ac:dyDescent="0.25">
      <c r="A46" t="s">
        <v>7796</v>
      </c>
      <c r="B46">
        <f>COUNTIF(SVDK!AC:AC,Sheet1!A46)</f>
        <v>6</v>
      </c>
      <c r="C46" s="473" t="s">
        <v>7569</v>
      </c>
      <c r="D46" t="str">
        <f t="shared" si="3"/>
        <v>CC3OT33</v>
      </c>
      <c r="E46">
        <f>COUNTIF(SVDK!AB:AB,Sheet1!D46)</f>
        <v>6</v>
      </c>
      <c r="F46">
        <f t="shared" si="4"/>
        <v>1</v>
      </c>
      <c r="G46">
        <f t="shared" si="2"/>
        <v>0</v>
      </c>
      <c r="K46" t="s">
        <v>7796</v>
      </c>
    </row>
    <row r="47" spans="1:11" x14ac:dyDescent="0.25">
      <c r="A47" t="s">
        <v>7779</v>
      </c>
      <c r="B47">
        <f>COUNTIF(SVDK!AC:AC,Sheet1!A47)</f>
        <v>10</v>
      </c>
      <c r="C47" s="473" t="s">
        <v>7546</v>
      </c>
      <c r="D47" t="str">
        <f t="shared" si="3"/>
        <v>CC3OT36</v>
      </c>
      <c r="E47">
        <f>COUNTIF(SVDK!AB:AB,Sheet1!D47)</f>
        <v>10</v>
      </c>
      <c r="F47">
        <f t="shared" si="4"/>
        <v>1</v>
      </c>
      <c r="G47">
        <f t="shared" si="2"/>
        <v>0</v>
      </c>
      <c r="K47" t="s">
        <v>7779</v>
      </c>
    </row>
    <row r="48" spans="1:11" x14ac:dyDescent="0.25">
      <c r="A48" t="s">
        <v>7752</v>
      </c>
      <c r="B48">
        <f>COUNTIF(SVDK!AC:AC,Sheet1!A48)</f>
        <v>7</v>
      </c>
      <c r="C48" s="473" t="s">
        <v>7488</v>
      </c>
      <c r="D48" t="str">
        <f t="shared" si="3"/>
        <v>CC3OT43</v>
      </c>
      <c r="E48">
        <f>COUNTIF(SVDK!AB:AB,Sheet1!D48)</f>
        <v>7</v>
      </c>
      <c r="F48">
        <f t="shared" si="4"/>
        <v>1</v>
      </c>
      <c r="G48">
        <f t="shared" si="2"/>
        <v>0</v>
      </c>
      <c r="K48" t="s">
        <v>7752</v>
      </c>
    </row>
    <row r="49" spans="1:11" x14ac:dyDescent="0.25">
      <c r="A49" t="s">
        <v>7761</v>
      </c>
      <c r="B49">
        <f>COUNTIF(SVDK!AC:AC,Sheet1!A49)</f>
        <v>6</v>
      </c>
      <c r="C49" s="473" t="s">
        <v>7503</v>
      </c>
      <c r="D49" t="str">
        <f t="shared" si="3"/>
        <v>CC3OT51</v>
      </c>
      <c r="E49">
        <f>COUNTIF(SVDK!AB:AB,Sheet1!D49)</f>
        <v>6</v>
      </c>
      <c r="F49">
        <f t="shared" si="4"/>
        <v>1</v>
      </c>
      <c r="G49">
        <f t="shared" si="2"/>
        <v>0</v>
      </c>
      <c r="K49" t="s">
        <v>7761</v>
      </c>
    </row>
    <row r="50" spans="1:11" x14ac:dyDescent="0.25">
      <c r="A50" t="s">
        <v>7794</v>
      </c>
      <c r="B50">
        <f>COUNTIF(SVDK!AC:AC,Sheet1!A50)</f>
        <v>6</v>
      </c>
      <c r="C50" s="473" t="s">
        <v>7567</v>
      </c>
      <c r="D50" t="str">
        <f t="shared" si="3"/>
        <v>CC3OT53</v>
      </c>
      <c r="E50">
        <f>COUNTIF(SVDK!AB:AB,Sheet1!D50)</f>
        <v>6</v>
      </c>
      <c r="F50">
        <f t="shared" si="4"/>
        <v>1</v>
      </c>
      <c r="G50">
        <f t="shared" si="2"/>
        <v>0</v>
      </c>
      <c r="K50" t="s">
        <v>7794</v>
      </c>
    </row>
    <row r="51" spans="1:11" x14ac:dyDescent="0.25">
      <c r="A51" t="s">
        <v>7607</v>
      </c>
      <c r="B51">
        <f>COUNTIF(SVDK!AC:AC,Sheet1!A51)</f>
        <v>86</v>
      </c>
      <c r="C51" s="472" t="s">
        <v>6744</v>
      </c>
      <c r="D51" t="str">
        <f t="shared" si="3"/>
        <v>DC1CB11</v>
      </c>
      <c r="E51">
        <f>COUNTIF(SVDK!AB:AB,Sheet1!D51)</f>
        <v>86</v>
      </c>
      <c r="F51">
        <f t="shared" si="4"/>
        <v>1</v>
      </c>
      <c r="G51">
        <f t="shared" si="2"/>
        <v>0</v>
      </c>
      <c r="K51" t="s">
        <v>7607</v>
      </c>
    </row>
    <row r="52" spans="1:11" x14ac:dyDescent="0.25">
      <c r="A52" t="s">
        <v>7846</v>
      </c>
      <c r="B52">
        <f>COUNTIF(SVDK!AC:AC,Sheet1!A52)</f>
        <v>0</v>
      </c>
      <c r="C52" s="472" t="s">
        <v>7845</v>
      </c>
      <c r="D52" t="str">
        <f t="shared" si="3"/>
        <v>DC1CB11a</v>
      </c>
      <c r="E52">
        <f>COUNTIF(SVDK!AB:AB,Sheet1!D52)</f>
        <v>0</v>
      </c>
      <c r="F52">
        <f t="shared" si="4"/>
        <v>1</v>
      </c>
      <c r="G52">
        <f t="shared" si="2"/>
        <v>0</v>
      </c>
      <c r="K52" t="s">
        <v>7846</v>
      </c>
    </row>
    <row r="53" spans="1:11" x14ac:dyDescent="0.25">
      <c r="A53" t="s">
        <v>7621</v>
      </c>
      <c r="B53">
        <f>COUNTIF(SVDK!AC:AC,Sheet1!A53)</f>
        <v>66</v>
      </c>
      <c r="C53" s="472" t="s">
        <v>6899</v>
      </c>
      <c r="D53" t="str">
        <f t="shared" si="3"/>
        <v>DC1CB12</v>
      </c>
      <c r="E53">
        <f>COUNTIF(SVDK!AB:AB,Sheet1!D53)</f>
        <v>94</v>
      </c>
      <c r="F53">
        <f t="shared" si="4"/>
        <v>1</v>
      </c>
      <c r="G53">
        <f t="shared" si="2"/>
        <v>-28</v>
      </c>
      <c r="K53" t="s">
        <v>7621</v>
      </c>
    </row>
    <row r="54" spans="1:11" x14ac:dyDescent="0.25">
      <c r="A54" t="s">
        <v>7847</v>
      </c>
      <c r="B54">
        <f>COUNTIF(SVDK!AC:AC,Sheet1!A54)</f>
        <v>0</v>
      </c>
      <c r="C54" s="472" t="s">
        <v>7843</v>
      </c>
      <c r="D54" t="str">
        <f t="shared" si="3"/>
        <v>DC1CB12a</v>
      </c>
      <c r="E54">
        <f>COUNTIF(SVDK!AB:AB,Sheet1!D54)</f>
        <v>0</v>
      </c>
      <c r="F54">
        <f t="shared" si="4"/>
        <v>1</v>
      </c>
      <c r="G54">
        <f t="shared" si="2"/>
        <v>0</v>
      </c>
      <c r="K54" t="s">
        <v>7847</v>
      </c>
    </row>
    <row r="55" spans="1:11" x14ac:dyDescent="0.25">
      <c r="A55" t="s">
        <v>7655</v>
      </c>
      <c r="B55">
        <f>COUNTIF(SVDK!AC:AC,Sheet1!A55)</f>
        <v>28</v>
      </c>
      <c r="C55" s="472"/>
      <c r="D55" t="e">
        <f t="shared" ref="D55:D122" si="5">MID(C55,FIND("(",C55,1)+1,FIND(")",C55,1)-FIND("(",C55,1)-1)</f>
        <v>#VALUE!</v>
      </c>
      <c r="E55">
        <f>COUNTIF(SVDK!AB:AB,Sheet1!D55)</f>
        <v>0</v>
      </c>
      <c r="F55">
        <f t="shared" si="4"/>
        <v>4</v>
      </c>
      <c r="G55">
        <f t="shared" si="2"/>
        <v>28</v>
      </c>
      <c r="K55" t="s">
        <v>7655</v>
      </c>
    </row>
    <row r="56" spans="1:11" x14ac:dyDescent="0.25">
      <c r="A56" t="s">
        <v>7848</v>
      </c>
      <c r="B56">
        <f>COUNTIF(SVDK!AC:AC,Sheet1!A56)</f>
        <v>0</v>
      </c>
      <c r="C56" s="472" t="s">
        <v>6847</v>
      </c>
      <c r="D56" t="str">
        <f t="shared" si="5"/>
        <v>DC1CB13</v>
      </c>
      <c r="E56">
        <f>COUNTIF(SVDK!AB:AB,Sheet1!D56)</f>
        <v>79</v>
      </c>
      <c r="F56">
        <f t="shared" si="4"/>
        <v>1</v>
      </c>
      <c r="G56">
        <f t="shared" si="2"/>
        <v>-79</v>
      </c>
      <c r="K56" t="s">
        <v>7848</v>
      </c>
    </row>
    <row r="57" spans="1:11" x14ac:dyDescent="0.25">
      <c r="A57" t="s">
        <v>7611</v>
      </c>
      <c r="B57">
        <f>COUNTIF(SVDK!AC:AC,Sheet1!A57)</f>
        <v>56</v>
      </c>
      <c r="C57" s="472" t="s">
        <v>7844</v>
      </c>
      <c r="D57" t="str">
        <f t="shared" si="5"/>
        <v>DC1CB13a</v>
      </c>
      <c r="E57">
        <f>COUNTIF(SVDK!AB:AB,Sheet1!D57)</f>
        <v>0</v>
      </c>
      <c r="F57">
        <f t="shared" si="4"/>
        <v>1</v>
      </c>
      <c r="G57">
        <f t="shared" si="2"/>
        <v>56</v>
      </c>
      <c r="K57" t="s">
        <v>7611</v>
      </c>
    </row>
    <row r="58" spans="1:11" x14ac:dyDescent="0.25">
      <c r="A58" t="s">
        <v>7866</v>
      </c>
      <c r="B58">
        <f>COUNTIF(SVDK!AC:AC,Sheet1!A58)</f>
        <v>0</v>
      </c>
      <c r="C58" s="472" t="s">
        <v>6870</v>
      </c>
      <c r="D58" t="str">
        <f t="shared" si="5"/>
        <v>DC1CB17</v>
      </c>
      <c r="E58">
        <f>COUNTIF(SVDK!AB:AB,Sheet1!D58)</f>
        <v>43</v>
      </c>
      <c r="F58">
        <f t="shared" si="4"/>
        <v>1</v>
      </c>
      <c r="G58">
        <f t="shared" si="2"/>
        <v>-43</v>
      </c>
      <c r="K58" t="s">
        <v>7866</v>
      </c>
    </row>
    <row r="59" spans="1:11" x14ac:dyDescent="0.25">
      <c r="A59" t="s">
        <v>7618</v>
      </c>
      <c r="B59">
        <f>COUNTIF(SVDK!AC:AC,Sheet1!A59)</f>
        <v>43</v>
      </c>
      <c r="C59" s="472" t="s">
        <v>7867</v>
      </c>
      <c r="D59" t="str">
        <f t="shared" si="5"/>
        <v>DC1CB17a</v>
      </c>
      <c r="E59">
        <f>COUNTIF(SVDK!AB:AB,Sheet1!D59)</f>
        <v>0</v>
      </c>
      <c r="F59">
        <f t="shared" si="4"/>
        <v>1</v>
      </c>
      <c r="G59">
        <f t="shared" si="2"/>
        <v>43</v>
      </c>
      <c r="K59" t="s">
        <v>7618</v>
      </c>
    </row>
    <row r="60" spans="1:11" x14ac:dyDescent="0.25">
      <c r="A60" t="s">
        <v>7677</v>
      </c>
      <c r="B60">
        <f>COUNTIF(SVDK!AC:AC,Sheet1!A60)</f>
        <v>20</v>
      </c>
      <c r="C60" s="473" t="s">
        <v>7086</v>
      </c>
      <c r="D60" t="str">
        <f t="shared" si="5"/>
        <v>DC1CB18</v>
      </c>
      <c r="E60">
        <f>COUNTIF(SVDK!AB:AB,Sheet1!D60)</f>
        <v>23</v>
      </c>
      <c r="F60">
        <f t="shared" si="4"/>
        <v>1</v>
      </c>
      <c r="G60">
        <f t="shared" si="2"/>
        <v>-3</v>
      </c>
      <c r="K60" t="s">
        <v>7677</v>
      </c>
    </row>
    <row r="61" spans="1:11" x14ac:dyDescent="0.25">
      <c r="A61" t="s">
        <v>7678</v>
      </c>
      <c r="B61">
        <f>COUNTIF(SVDK!AC:AC,Sheet1!A61)</f>
        <v>3</v>
      </c>
      <c r="C61" s="473"/>
      <c r="D61" t="e">
        <f t="shared" si="5"/>
        <v>#VALUE!</v>
      </c>
      <c r="E61">
        <f>COUNTIF(SVDK!AB:AB,Sheet1!D61)</f>
        <v>0</v>
      </c>
      <c r="F61">
        <f t="shared" si="4"/>
        <v>4</v>
      </c>
      <c r="G61">
        <f t="shared" si="2"/>
        <v>3</v>
      </c>
      <c r="K61" t="s">
        <v>7678</v>
      </c>
    </row>
    <row r="62" spans="1:11" x14ac:dyDescent="0.25">
      <c r="A62" t="s">
        <v>7636</v>
      </c>
      <c r="B62">
        <f>COUNTIF(SVDK!AC:AC,Sheet1!A62)</f>
        <v>23</v>
      </c>
      <c r="C62" s="472" t="s">
        <v>6605</v>
      </c>
      <c r="D62" t="str">
        <f t="shared" si="5"/>
        <v>DC1CB19</v>
      </c>
      <c r="E62">
        <f>COUNTIF(SVDK!AB:AB,Sheet1!D62)</f>
        <v>23</v>
      </c>
      <c r="F62">
        <f t="shared" si="4"/>
        <v>1</v>
      </c>
      <c r="G62">
        <f t="shared" si="2"/>
        <v>0</v>
      </c>
      <c r="K62" t="s">
        <v>7636</v>
      </c>
    </row>
    <row r="63" spans="1:11" x14ac:dyDescent="0.25">
      <c r="A63" t="s">
        <v>7646</v>
      </c>
      <c r="B63">
        <f>COUNTIF(SVDK!AC:AC,Sheet1!A63)</f>
        <v>51</v>
      </c>
      <c r="C63" s="472" t="s">
        <v>6718</v>
      </c>
      <c r="D63" t="str">
        <f t="shared" si="5"/>
        <v>DC1CB20</v>
      </c>
      <c r="E63">
        <f>COUNTIF(SVDK!AB:AB,Sheet1!D63)</f>
        <v>71</v>
      </c>
      <c r="F63">
        <f t="shared" si="4"/>
        <v>1</v>
      </c>
      <c r="G63">
        <f t="shared" si="2"/>
        <v>-20</v>
      </c>
      <c r="K63" t="s">
        <v>7646</v>
      </c>
    </row>
    <row r="64" spans="1:11" x14ac:dyDescent="0.25">
      <c r="A64" t="s">
        <v>7647</v>
      </c>
      <c r="B64">
        <f>COUNTIF(SVDK!AC:AC,Sheet1!A64)</f>
        <v>20</v>
      </c>
      <c r="C64" s="472"/>
      <c r="D64" t="e">
        <f t="shared" si="5"/>
        <v>#VALUE!</v>
      </c>
      <c r="E64">
        <f>COUNTIF(SVDK!AB:AB,Sheet1!D64)</f>
        <v>0</v>
      </c>
      <c r="F64">
        <f t="shared" si="4"/>
        <v>4</v>
      </c>
      <c r="G64">
        <f t="shared" si="2"/>
        <v>20</v>
      </c>
      <c r="K64" t="s">
        <v>7647</v>
      </c>
    </row>
    <row r="65" spans="1:11" x14ac:dyDescent="0.25">
      <c r="A65" t="s">
        <v>7864</v>
      </c>
      <c r="B65">
        <f>COUNTIF(SVDK!AC:AC,Sheet1!A65)</f>
        <v>0</v>
      </c>
      <c r="C65" s="472" t="s">
        <v>5811</v>
      </c>
      <c r="D65" t="str">
        <f t="shared" si="5"/>
        <v>DC1CB21</v>
      </c>
      <c r="E65">
        <f>COUNTIF(SVDK!AB:AB,Sheet1!D65)</f>
        <v>74</v>
      </c>
      <c r="F65">
        <f t="shared" si="4"/>
        <v>1</v>
      </c>
      <c r="G65">
        <f t="shared" si="2"/>
        <v>-74</v>
      </c>
      <c r="K65" t="s">
        <v>7864</v>
      </c>
    </row>
    <row r="66" spans="1:11" x14ac:dyDescent="0.25">
      <c r="A66" t="s">
        <v>7605</v>
      </c>
      <c r="B66">
        <f>COUNTIF(SVDK!AC:AC,Sheet1!A66)</f>
        <v>74</v>
      </c>
      <c r="C66" s="472" t="s">
        <v>7863</v>
      </c>
      <c r="D66" t="str">
        <f t="shared" si="5"/>
        <v>DC1CB21a</v>
      </c>
      <c r="E66">
        <f>COUNTIF(SVDK!AB:AB,Sheet1!D66)</f>
        <v>0</v>
      </c>
      <c r="F66">
        <f t="shared" ref="F66:F90" si="6">COUNTIF(D:D,D66)</f>
        <v>1</v>
      </c>
      <c r="G66">
        <f t="shared" si="2"/>
        <v>74</v>
      </c>
      <c r="K66" t="s">
        <v>7605</v>
      </c>
    </row>
    <row r="67" spans="1:11" x14ac:dyDescent="0.25">
      <c r="A67" t="s">
        <v>7727</v>
      </c>
      <c r="B67">
        <f>COUNTIF(SVDK!AC:AC,Sheet1!A67)</f>
        <v>37</v>
      </c>
      <c r="C67" s="473" t="s">
        <v>7371</v>
      </c>
      <c r="D67" t="str">
        <f t="shared" si="5"/>
        <v>DC1CB22</v>
      </c>
      <c r="E67">
        <f>COUNTIF(SVDK!AB:AB,Sheet1!D67)</f>
        <v>37</v>
      </c>
      <c r="F67">
        <f t="shared" si="6"/>
        <v>1</v>
      </c>
      <c r="G67">
        <f t="shared" ref="G67:G79" si="7">+B67-E67</f>
        <v>0</v>
      </c>
      <c r="K67" t="s">
        <v>7727</v>
      </c>
    </row>
    <row r="68" spans="1:11" x14ac:dyDescent="0.25">
      <c r="A68" t="s">
        <v>7664</v>
      </c>
      <c r="B68">
        <f>COUNTIF(SVDK!AC:AC,Sheet1!A68)</f>
        <v>39</v>
      </c>
      <c r="C68" s="472" t="s">
        <v>7008</v>
      </c>
      <c r="D68" t="str">
        <f t="shared" si="5"/>
        <v>DC1CB26</v>
      </c>
      <c r="E68">
        <f>COUNTIF(SVDK!AB:AB,Sheet1!D68)</f>
        <v>39</v>
      </c>
      <c r="F68">
        <f t="shared" si="6"/>
        <v>1</v>
      </c>
      <c r="G68">
        <f t="shared" si="7"/>
        <v>0</v>
      </c>
      <c r="K68" t="s">
        <v>7664</v>
      </c>
    </row>
    <row r="69" spans="1:11" x14ac:dyDescent="0.25">
      <c r="A69" t="s">
        <v>7632</v>
      </c>
      <c r="B69">
        <f>COUNTIF(SVDK!AC:AC,Sheet1!A69)</f>
        <v>16</v>
      </c>
      <c r="C69" s="472" t="s">
        <v>6509</v>
      </c>
      <c r="D69" t="str">
        <f t="shared" si="5"/>
        <v>DC1CB27</v>
      </c>
      <c r="E69">
        <f>COUNTIF(SVDK!AB:AB,Sheet1!D69)</f>
        <v>16</v>
      </c>
      <c r="F69">
        <f t="shared" si="6"/>
        <v>1</v>
      </c>
      <c r="G69">
        <f t="shared" si="7"/>
        <v>0</v>
      </c>
      <c r="K69" t="s">
        <v>7632</v>
      </c>
    </row>
    <row r="70" spans="1:11" x14ac:dyDescent="0.25">
      <c r="A70" t="s">
        <v>7592</v>
      </c>
      <c r="B70">
        <f>COUNTIF(SVDK!AC:AC,Sheet1!A70)</f>
        <v>597</v>
      </c>
      <c r="C70" s="472" t="s">
        <v>5221</v>
      </c>
      <c r="D70" t="str">
        <f t="shared" si="5"/>
        <v>DC1CB31</v>
      </c>
      <c r="E70">
        <f>COUNTIF(SVDK!AB:AB,Sheet1!D70)</f>
        <v>597</v>
      </c>
      <c r="F70">
        <f t="shared" si="6"/>
        <v>1</v>
      </c>
      <c r="G70">
        <f t="shared" si="7"/>
        <v>0</v>
      </c>
      <c r="K70" t="s">
        <v>7592</v>
      </c>
    </row>
    <row r="71" spans="1:11" x14ac:dyDescent="0.25">
      <c r="A71" t="s">
        <v>7859</v>
      </c>
      <c r="B71">
        <f>COUNTIF(SVDK!AC:AC,Sheet1!A71)</f>
        <v>0</v>
      </c>
      <c r="C71" s="472" t="s">
        <v>7855</v>
      </c>
      <c r="D71" t="str">
        <f t="shared" si="5"/>
        <v>DC1CB31a</v>
      </c>
      <c r="E71">
        <f>COUNTIF(SVDK!AB:AB,Sheet1!D71)</f>
        <v>0</v>
      </c>
      <c r="F71">
        <f t="shared" si="6"/>
        <v>1</v>
      </c>
      <c r="G71">
        <f t="shared" si="7"/>
        <v>0</v>
      </c>
      <c r="K71" t="s">
        <v>7859</v>
      </c>
    </row>
    <row r="72" spans="1:11" x14ac:dyDescent="0.25">
      <c r="A72" t="s">
        <v>7858</v>
      </c>
      <c r="B72">
        <f>COUNTIF(SVDK!AC:AC,Sheet1!A72)</f>
        <v>0</v>
      </c>
      <c r="C72" s="472" t="s">
        <v>7854</v>
      </c>
      <c r="D72" t="str">
        <f t="shared" si="5"/>
        <v>DC1CB32a</v>
      </c>
      <c r="E72">
        <f>COUNTIF(SVDK!AB:AB,Sheet1!D72)</f>
        <v>0</v>
      </c>
      <c r="F72">
        <f t="shared" si="6"/>
        <v>1</v>
      </c>
      <c r="G72">
        <f t="shared" si="7"/>
        <v>0</v>
      </c>
      <c r="K72" t="s">
        <v>7858</v>
      </c>
    </row>
    <row r="73" spans="1:11" x14ac:dyDescent="0.25">
      <c r="A73" t="s">
        <v>7578</v>
      </c>
      <c r="B73">
        <f>COUNTIF(SVDK!AC:AC,Sheet1!A73)</f>
        <v>172</v>
      </c>
      <c r="C73" s="472" t="s">
        <v>4140</v>
      </c>
      <c r="D73" t="str">
        <f t="shared" si="5"/>
        <v>DC1CB32</v>
      </c>
      <c r="E73">
        <f>COUNTIF(SVDK!AB:AB,Sheet1!D73)</f>
        <v>226</v>
      </c>
      <c r="F73">
        <f t="shared" si="6"/>
        <v>1</v>
      </c>
      <c r="G73">
        <f t="shared" si="7"/>
        <v>-54</v>
      </c>
      <c r="K73" t="s">
        <v>7578</v>
      </c>
    </row>
    <row r="74" spans="1:11" x14ac:dyDescent="0.25">
      <c r="A74" t="s">
        <v>7587</v>
      </c>
      <c r="B74">
        <f>COUNTIF(SVDK!AC:AC,Sheet1!A74)</f>
        <v>54</v>
      </c>
      <c r="C74" s="473"/>
      <c r="D74" t="e">
        <f t="shared" si="5"/>
        <v>#VALUE!</v>
      </c>
      <c r="E74">
        <f>COUNTIF(SVDK!AB:AB,Sheet1!D74)</f>
        <v>0</v>
      </c>
      <c r="F74">
        <f t="shared" si="6"/>
        <v>4</v>
      </c>
      <c r="G74">
        <f t="shared" si="7"/>
        <v>54</v>
      </c>
      <c r="K74" t="s">
        <v>7587</v>
      </c>
    </row>
    <row r="75" spans="1:11" x14ac:dyDescent="0.25">
      <c r="A75" t="s">
        <v>7737</v>
      </c>
      <c r="B75">
        <f>COUNTIF(SVDK!AC:AC,Sheet1!A75)</f>
        <v>32</v>
      </c>
      <c r="C75" s="473" t="s">
        <v>7431</v>
      </c>
      <c r="D75" t="str">
        <f t="shared" si="5"/>
        <v>DC1CB33</v>
      </c>
      <c r="E75">
        <f>COUNTIF(SVDK!AB:AB,Sheet1!D75)</f>
        <v>32</v>
      </c>
      <c r="F75">
        <f t="shared" si="6"/>
        <v>1</v>
      </c>
      <c r="G75">
        <f t="shared" si="7"/>
        <v>0</v>
      </c>
      <c r="K75" t="s">
        <v>7737</v>
      </c>
    </row>
    <row r="76" spans="1:11" x14ac:dyDescent="0.25">
      <c r="A76" t="s">
        <v>7691</v>
      </c>
      <c r="B76">
        <f>COUNTIF(SVDK!AC:AC,Sheet1!A76)</f>
        <v>50</v>
      </c>
      <c r="C76" s="473" t="s">
        <v>7200</v>
      </c>
      <c r="D76" t="str">
        <f t="shared" si="5"/>
        <v>DC1CB82</v>
      </c>
      <c r="E76">
        <f>COUNTIF(SVDK!AB:AB,Sheet1!D76)</f>
        <v>50</v>
      </c>
      <c r="F76">
        <f t="shared" si="6"/>
        <v>1</v>
      </c>
      <c r="G76">
        <f t="shared" si="7"/>
        <v>0</v>
      </c>
      <c r="K76" t="s">
        <v>7691</v>
      </c>
    </row>
    <row r="77" spans="1:11" x14ac:dyDescent="0.25">
      <c r="A77" t="s">
        <v>7741</v>
      </c>
      <c r="B77">
        <f>COUNTIF(SVDK!AC:AC,Sheet1!A77)</f>
        <v>16</v>
      </c>
      <c r="C77" s="473" t="s">
        <v>7443</v>
      </c>
      <c r="D77" t="str">
        <f t="shared" si="5"/>
        <v>DC1CB85</v>
      </c>
      <c r="E77">
        <f>COUNTIF(SVDK!AB:AB,Sheet1!D77)</f>
        <v>16</v>
      </c>
      <c r="F77">
        <f t="shared" si="6"/>
        <v>1</v>
      </c>
      <c r="G77">
        <f t="shared" si="7"/>
        <v>0</v>
      </c>
      <c r="K77" t="s">
        <v>7741</v>
      </c>
    </row>
    <row r="78" spans="1:11" x14ac:dyDescent="0.25">
      <c r="A78" t="s">
        <v>7706</v>
      </c>
      <c r="B78">
        <f>COUNTIF(SVDK!AC:AC,Sheet1!A78)</f>
        <v>18</v>
      </c>
      <c r="C78" s="473" t="s">
        <v>7309</v>
      </c>
      <c r="D78" t="str">
        <f t="shared" si="5"/>
        <v>DC1CB92</v>
      </c>
      <c r="E78">
        <f>COUNTIF(SVDK!AB:AB,Sheet1!D78)</f>
        <v>18</v>
      </c>
      <c r="F78">
        <f t="shared" si="6"/>
        <v>1</v>
      </c>
      <c r="G78">
        <f t="shared" si="7"/>
        <v>0</v>
      </c>
      <c r="K78" t="s">
        <v>7706</v>
      </c>
    </row>
    <row r="79" spans="1:11" x14ac:dyDescent="0.25">
      <c r="A79" t="s">
        <v>7728</v>
      </c>
      <c r="B79">
        <f>COUNTIF(SVDK!AC:AC,Sheet1!A79)</f>
        <v>6</v>
      </c>
      <c r="C79" s="473" t="s">
        <v>7372</v>
      </c>
      <c r="D79" t="str">
        <f t="shared" si="5"/>
        <v>DC1CB94</v>
      </c>
      <c r="E79">
        <f>COUNTIF(SVDK!AB:AB,Sheet1!D79)</f>
        <v>6</v>
      </c>
      <c r="F79">
        <f t="shared" si="6"/>
        <v>1</v>
      </c>
      <c r="G79">
        <f t="shared" si="7"/>
        <v>0</v>
      </c>
      <c r="K79" t="s">
        <v>7728</v>
      </c>
    </row>
    <row r="80" spans="1:11" x14ac:dyDescent="0.25">
      <c r="A80" t="s">
        <v>7615</v>
      </c>
      <c r="B80">
        <f>COUNTIF(SVDK!AC:AC,Sheet1!A80)</f>
        <v>106</v>
      </c>
      <c r="C80" s="472" t="s">
        <v>6033</v>
      </c>
      <c r="D80" t="str">
        <f t="shared" si="5"/>
        <v>DC1CB99</v>
      </c>
      <c r="E80">
        <f>COUNTIF(SVDK!AB:AB,Sheet1!D80)</f>
        <v>108</v>
      </c>
      <c r="F80">
        <f t="shared" si="6"/>
        <v>1</v>
      </c>
      <c r="G80">
        <f t="shared" ref="G80:G143" si="8">+B80-E80</f>
        <v>-2</v>
      </c>
      <c r="K80" t="s">
        <v>7615</v>
      </c>
    </row>
    <row r="81" spans="1:11" x14ac:dyDescent="0.25">
      <c r="A81" t="s">
        <v>7616</v>
      </c>
      <c r="B81">
        <f>COUNTIF(SVDK!AC:AC,Sheet1!A81)</f>
        <v>2</v>
      </c>
      <c r="C81" s="472"/>
      <c r="E81">
        <f>COUNTIF(SVDK!AB:AB,Sheet1!D81)</f>
        <v>0</v>
      </c>
      <c r="F81">
        <f t="shared" si="6"/>
        <v>0</v>
      </c>
      <c r="G81">
        <f t="shared" si="8"/>
        <v>2</v>
      </c>
      <c r="K81" t="s">
        <v>7616</v>
      </c>
    </row>
    <row r="82" spans="1:11" x14ac:dyDescent="0.25">
      <c r="A82" t="s">
        <v>7573</v>
      </c>
      <c r="B82">
        <f>COUNTIF(SVDK!AC:AC,Sheet1!A82)</f>
        <v>198</v>
      </c>
      <c r="C82" s="472" t="s">
        <v>3106</v>
      </c>
      <c r="D82" t="str">
        <f t="shared" si="5"/>
        <v>DC1LL01</v>
      </c>
      <c r="E82">
        <f>COUNTIF(SVDK!AB:AB,Sheet1!D82)</f>
        <v>198</v>
      </c>
      <c r="F82">
        <f t="shared" si="6"/>
        <v>1</v>
      </c>
      <c r="G82">
        <f t="shared" si="8"/>
        <v>0</v>
      </c>
      <c r="K82" t="s">
        <v>7573</v>
      </c>
    </row>
    <row r="83" spans="1:11" x14ac:dyDescent="0.25">
      <c r="A83" t="s">
        <v>7575</v>
      </c>
      <c r="B83">
        <f>COUNTIF(SVDK!AC:AC,Sheet1!A83)</f>
        <v>165</v>
      </c>
      <c r="C83" s="472" t="s">
        <v>3657</v>
      </c>
      <c r="D83" t="str">
        <f t="shared" si="5"/>
        <v>DC1LL02</v>
      </c>
      <c r="E83">
        <f>COUNTIF(SVDK!AB:AB,Sheet1!D83)</f>
        <v>165</v>
      </c>
      <c r="F83">
        <f t="shared" si="6"/>
        <v>1</v>
      </c>
      <c r="G83">
        <f t="shared" si="8"/>
        <v>0</v>
      </c>
      <c r="K83" t="s">
        <v>7575</v>
      </c>
    </row>
    <row r="84" spans="1:11" x14ac:dyDescent="0.25">
      <c r="A84" t="s">
        <v>7576</v>
      </c>
      <c r="B84">
        <f>COUNTIF(SVDK!AC:AC,Sheet1!A84)</f>
        <v>89</v>
      </c>
      <c r="C84" s="472" t="s">
        <v>3938</v>
      </c>
      <c r="D84" t="str">
        <f t="shared" si="5"/>
        <v>DC1LL03</v>
      </c>
      <c r="E84">
        <f>COUNTIF(SVDK!AB:AB,Sheet1!D84)</f>
        <v>89</v>
      </c>
      <c r="F84">
        <f t="shared" si="6"/>
        <v>1</v>
      </c>
      <c r="G84">
        <f t="shared" si="8"/>
        <v>0</v>
      </c>
      <c r="K84" t="s">
        <v>7576</v>
      </c>
    </row>
    <row r="85" spans="1:11" x14ac:dyDescent="0.25">
      <c r="A85" t="s">
        <v>7572</v>
      </c>
      <c r="B85">
        <f>COUNTIF(SVDK!AC:AC,Sheet1!A85)</f>
        <v>143</v>
      </c>
      <c r="C85" s="472" t="s">
        <v>2607</v>
      </c>
      <c r="D85" t="str">
        <f t="shared" si="5"/>
        <v>DC1LL04</v>
      </c>
      <c r="E85">
        <f>COUNTIF(SVDK!AB:AB,Sheet1!D85)</f>
        <v>143</v>
      </c>
      <c r="F85">
        <f t="shared" si="6"/>
        <v>1</v>
      </c>
      <c r="G85">
        <f t="shared" si="8"/>
        <v>0</v>
      </c>
      <c r="K85" t="s">
        <v>7572</v>
      </c>
    </row>
    <row r="86" spans="1:11" x14ac:dyDescent="0.25">
      <c r="A86" t="s">
        <v>7609</v>
      </c>
      <c r="B86">
        <f>COUNTIF(SVDK!AC:AC,Sheet1!A86)</f>
        <v>160</v>
      </c>
      <c r="C86" s="472" t="s">
        <v>5863</v>
      </c>
      <c r="D86" t="str">
        <f t="shared" si="5"/>
        <v>DC1LL05</v>
      </c>
      <c r="E86">
        <f>COUNTIF(SVDK!AB:AB,Sheet1!D86)</f>
        <v>160</v>
      </c>
      <c r="F86">
        <f t="shared" si="6"/>
        <v>1</v>
      </c>
      <c r="G86">
        <f t="shared" si="8"/>
        <v>0</v>
      </c>
      <c r="K86" t="s">
        <v>7609</v>
      </c>
    </row>
    <row r="87" spans="1:11" x14ac:dyDescent="0.25">
      <c r="A87" t="s">
        <v>7687</v>
      </c>
      <c r="B87">
        <f>COUNTIF(SVDK!AC:AC,Sheet1!A87)</f>
        <v>35</v>
      </c>
      <c r="C87" s="473" t="s">
        <v>7138</v>
      </c>
      <c r="D87" t="str">
        <f t="shared" si="5"/>
        <v>DC1TT41</v>
      </c>
      <c r="E87">
        <f>COUNTIF(SVDK!AB:AB,Sheet1!D87)</f>
        <v>35</v>
      </c>
      <c r="F87">
        <f t="shared" si="6"/>
        <v>1</v>
      </c>
      <c r="G87">
        <f t="shared" si="8"/>
        <v>0</v>
      </c>
      <c r="K87" t="s">
        <v>7687</v>
      </c>
    </row>
    <row r="88" spans="1:11" x14ac:dyDescent="0.25">
      <c r="A88" t="s">
        <v>7690</v>
      </c>
      <c r="B88">
        <f>COUNTIF(SVDK!AC:AC,Sheet1!A88)</f>
        <v>55</v>
      </c>
      <c r="C88" s="473" t="s">
        <v>7192</v>
      </c>
      <c r="D88" t="str">
        <f t="shared" si="5"/>
        <v>DC1TT42</v>
      </c>
      <c r="E88">
        <f>COUNTIF(SVDK!AB:AB,Sheet1!D88)</f>
        <v>55</v>
      </c>
      <c r="F88">
        <f t="shared" si="6"/>
        <v>1</v>
      </c>
      <c r="G88">
        <f t="shared" si="8"/>
        <v>0</v>
      </c>
      <c r="K88" t="s">
        <v>7690</v>
      </c>
    </row>
    <row r="89" spans="1:11" x14ac:dyDescent="0.25">
      <c r="A89" t="s">
        <v>7667</v>
      </c>
      <c r="B89">
        <f>COUNTIF(SVDK!AC:AC,Sheet1!A89)</f>
        <v>7</v>
      </c>
      <c r="C89" s="472" t="s">
        <v>7019</v>
      </c>
      <c r="D89" t="str">
        <f t="shared" si="5"/>
        <v>DC2CB89</v>
      </c>
      <c r="E89">
        <f>COUNTIF(SVDK!AB:AB,Sheet1!D89)</f>
        <v>7</v>
      </c>
      <c r="F89">
        <f t="shared" si="6"/>
        <v>1</v>
      </c>
      <c r="G89">
        <f t="shared" si="8"/>
        <v>0</v>
      </c>
      <c r="K89" t="s">
        <v>7667</v>
      </c>
    </row>
    <row r="90" spans="1:11" x14ac:dyDescent="0.25">
      <c r="A90" t="s">
        <v>7613</v>
      </c>
      <c r="B90">
        <f>COUNTIF(SVDK!AC:AC,Sheet1!A90)</f>
        <v>52</v>
      </c>
      <c r="C90" s="472" t="s">
        <v>6017</v>
      </c>
      <c r="D90" t="str">
        <f t="shared" si="5"/>
        <v>DC2CB94</v>
      </c>
      <c r="E90">
        <f>COUNTIF(SVDK!AB:AB,Sheet1!D90)</f>
        <v>56</v>
      </c>
      <c r="F90">
        <f t="shared" si="6"/>
        <v>1</v>
      </c>
      <c r="G90">
        <f t="shared" si="8"/>
        <v>-4</v>
      </c>
      <c r="K90" t="s">
        <v>7613</v>
      </c>
    </row>
    <row r="91" spans="1:11" x14ac:dyDescent="0.25">
      <c r="A91" t="s">
        <v>7614</v>
      </c>
      <c r="B91">
        <f>COUNTIF(SVDK!AC:AC,Sheet1!A91)</f>
        <v>4</v>
      </c>
      <c r="C91" s="472"/>
      <c r="G91">
        <f t="shared" si="8"/>
        <v>4</v>
      </c>
      <c r="K91" t="s">
        <v>7614</v>
      </c>
    </row>
    <row r="92" spans="1:11" x14ac:dyDescent="0.25">
      <c r="A92" t="s">
        <v>7712</v>
      </c>
      <c r="B92">
        <f>COUNTIF(SVDK!AC:AC,Sheet1!A92)</f>
        <v>9</v>
      </c>
      <c r="C92" s="473" t="s">
        <v>7331</v>
      </c>
      <c r="D92" t="str">
        <f t="shared" si="5"/>
        <v>DC2CK32</v>
      </c>
      <c r="E92">
        <f>COUNTIF(SVDK!AB:AB,Sheet1!D92)</f>
        <v>9</v>
      </c>
      <c r="F92">
        <f t="shared" ref="F92:F102" si="9">COUNTIF(D:D,D92)</f>
        <v>1</v>
      </c>
      <c r="G92">
        <f t="shared" si="8"/>
        <v>0</v>
      </c>
      <c r="K92" t="s">
        <v>7712</v>
      </c>
    </row>
    <row r="93" spans="1:11" x14ac:dyDescent="0.25">
      <c r="A93" t="s">
        <v>7663</v>
      </c>
      <c r="B93">
        <f>COUNTIF(SVDK!AC:AC,Sheet1!A93)</f>
        <v>16</v>
      </c>
      <c r="C93" s="472" t="s">
        <v>7003</v>
      </c>
      <c r="D93" t="str">
        <f t="shared" si="5"/>
        <v>DC2CK33</v>
      </c>
      <c r="E93">
        <f>COUNTIF(SVDK!AB:AB,Sheet1!D93)</f>
        <v>16</v>
      </c>
      <c r="F93">
        <f t="shared" si="9"/>
        <v>1</v>
      </c>
      <c r="G93">
        <f t="shared" si="8"/>
        <v>0</v>
      </c>
      <c r="K93" t="s">
        <v>7663</v>
      </c>
    </row>
    <row r="94" spans="1:11" x14ac:dyDescent="0.25">
      <c r="A94" t="s">
        <v>7748</v>
      </c>
      <c r="B94">
        <f>COUNTIF(SVDK!AC:AC,Sheet1!A94)</f>
        <v>7</v>
      </c>
      <c r="C94" s="473" t="s">
        <v>7473</v>
      </c>
      <c r="D94" t="str">
        <f t="shared" si="5"/>
        <v>DC2CK41</v>
      </c>
      <c r="E94">
        <f>COUNTIF(SVDK!AB:AB,Sheet1!D94)</f>
        <v>7</v>
      </c>
      <c r="F94">
        <f t="shared" si="9"/>
        <v>1</v>
      </c>
      <c r="G94">
        <f t="shared" si="8"/>
        <v>0</v>
      </c>
      <c r="K94" t="s">
        <v>7748</v>
      </c>
    </row>
    <row r="95" spans="1:11" x14ac:dyDescent="0.25">
      <c r="A95" t="s">
        <v>7604</v>
      </c>
      <c r="B95">
        <f>COUNTIF(SVDK!AC:AC,Sheet1!A95)</f>
        <v>18</v>
      </c>
      <c r="C95" s="472" t="s">
        <v>5790</v>
      </c>
      <c r="D95" t="str">
        <f t="shared" si="5"/>
        <v>DC2CK48</v>
      </c>
      <c r="E95">
        <f>COUNTIF(SVDK!AB:AB,Sheet1!D95)</f>
        <v>18</v>
      </c>
      <c r="F95">
        <f t="shared" si="9"/>
        <v>1</v>
      </c>
      <c r="G95">
        <f t="shared" si="8"/>
        <v>0</v>
      </c>
      <c r="K95" t="s">
        <v>7604</v>
      </c>
    </row>
    <row r="96" spans="1:11" x14ac:dyDescent="0.25">
      <c r="A96" t="s">
        <v>7603</v>
      </c>
      <c r="B96">
        <f>COUNTIF(SVDK!AC:AC,Sheet1!A96)</f>
        <v>11</v>
      </c>
      <c r="C96" s="472" t="s">
        <v>5782</v>
      </c>
      <c r="D96" t="str">
        <f t="shared" si="5"/>
        <v>DC2CK57</v>
      </c>
      <c r="E96">
        <f>COUNTIF(SVDK!AB:AB,Sheet1!D96)</f>
        <v>11</v>
      </c>
      <c r="F96">
        <f t="shared" si="9"/>
        <v>1</v>
      </c>
      <c r="G96">
        <f t="shared" si="8"/>
        <v>0</v>
      </c>
      <c r="K96" t="s">
        <v>7603</v>
      </c>
    </row>
    <row r="97" spans="1:11" x14ac:dyDescent="0.25">
      <c r="A97" t="s">
        <v>7640</v>
      </c>
      <c r="B97">
        <f>COUNTIF(SVDK!AC:AC,Sheet1!A97)</f>
        <v>20</v>
      </c>
      <c r="C97" s="472" t="s">
        <v>6632</v>
      </c>
      <c r="D97" t="str">
        <f t="shared" si="5"/>
        <v>DC2CO11</v>
      </c>
      <c r="E97">
        <f>COUNTIF(SVDK!AB:AB,Sheet1!D97)</f>
        <v>20</v>
      </c>
      <c r="F97">
        <f t="shared" si="9"/>
        <v>1</v>
      </c>
      <c r="G97">
        <f t="shared" si="8"/>
        <v>0</v>
      </c>
      <c r="K97" t="s">
        <v>7640</v>
      </c>
    </row>
    <row r="98" spans="1:11" x14ac:dyDescent="0.25">
      <c r="A98" t="s">
        <v>7617</v>
      </c>
      <c r="B98">
        <f>COUNTIF(SVDK!AC:AC,Sheet1!A98)</f>
        <v>13</v>
      </c>
      <c r="C98" s="472" t="s">
        <v>6095</v>
      </c>
      <c r="D98" t="str">
        <f t="shared" si="5"/>
        <v>DC2CO13</v>
      </c>
      <c r="E98">
        <f>COUNTIF(SVDK!AB:AB,Sheet1!D98)</f>
        <v>13</v>
      </c>
      <c r="F98">
        <f t="shared" si="9"/>
        <v>1</v>
      </c>
      <c r="G98">
        <f t="shared" si="8"/>
        <v>0</v>
      </c>
      <c r="K98" t="s">
        <v>7617</v>
      </c>
    </row>
    <row r="99" spans="1:11" x14ac:dyDescent="0.25">
      <c r="A99" t="s">
        <v>7652</v>
      </c>
      <c r="B99">
        <f>COUNTIF(SVDK!AC:AC,Sheet1!A99)</f>
        <v>39</v>
      </c>
      <c r="C99" s="472" t="s">
        <v>6830</v>
      </c>
      <c r="D99" t="str">
        <f t="shared" si="5"/>
        <v>DC2CO21</v>
      </c>
      <c r="E99">
        <f>COUNTIF(SVDK!AB:AB,Sheet1!D99)</f>
        <v>39</v>
      </c>
      <c r="F99">
        <f t="shared" si="9"/>
        <v>1</v>
      </c>
      <c r="G99">
        <f t="shared" si="8"/>
        <v>0</v>
      </c>
      <c r="K99" t="s">
        <v>7652</v>
      </c>
    </row>
    <row r="100" spans="1:11" x14ac:dyDescent="0.25">
      <c r="A100" t="s">
        <v>7650</v>
      </c>
      <c r="B100">
        <f>COUNTIF(SVDK!AC:AC,Sheet1!A100)</f>
        <v>72</v>
      </c>
      <c r="C100" s="472" t="s">
        <v>6780</v>
      </c>
      <c r="D100" t="str">
        <f t="shared" si="5"/>
        <v>DC2CO25</v>
      </c>
      <c r="E100">
        <f>COUNTIF(SVDK!AB:AB,Sheet1!D100)</f>
        <v>72</v>
      </c>
      <c r="F100">
        <f t="shared" si="9"/>
        <v>1</v>
      </c>
      <c r="G100">
        <f t="shared" si="8"/>
        <v>0</v>
      </c>
      <c r="K100" t="s">
        <v>7650</v>
      </c>
    </row>
    <row r="101" spans="1:11" x14ac:dyDescent="0.25">
      <c r="A101" t="s">
        <v>7642</v>
      </c>
      <c r="B101">
        <f>COUNTIF(SVDK!AC:AC,Sheet1!A101)</f>
        <v>9</v>
      </c>
      <c r="C101" s="472" t="s">
        <v>6684</v>
      </c>
      <c r="D101" t="str">
        <f t="shared" si="5"/>
        <v>DC2CO26</v>
      </c>
      <c r="E101">
        <f>COUNTIF(SVDK!AB:AB,Sheet1!D101)</f>
        <v>9</v>
      </c>
      <c r="F101">
        <f t="shared" si="9"/>
        <v>1</v>
      </c>
      <c r="G101">
        <f t="shared" si="8"/>
        <v>0</v>
      </c>
      <c r="K101" t="s">
        <v>7642</v>
      </c>
    </row>
    <row r="102" spans="1:11" x14ac:dyDescent="0.25">
      <c r="A102" t="s">
        <v>7668</v>
      </c>
      <c r="B102">
        <f>COUNTIF(SVDK!AC:AC,Sheet1!A102)</f>
        <v>2</v>
      </c>
      <c r="C102" s="472" t="s">
        <v>7026</v>
      </c>
      <c r="D102" t="str">
        <f t="shared" si="5"/>
        <v>DC2CO28</v>
      </c>
      <c r="E102">
        <f>COUNTIF(SVDK!AB:AB,Sheet1!D102)</f>
        <v>54</v>
      </c>
      <c r="F102">
        <f t="shared" si="9"/>
        <v>1</v>
      </c>
      <c r="G102">
        <f t="shared" si="8"/>
        <v>-52</v>
      </c>
      <c r="K102" t="s">
        <v>7668</v>
      </c>
    </row>
    <row r="103" spans="1:11" x14ac:dyDescent="0.25">
      <c r="A103" t="s">
        <v>7669</v>
      </c>
      <c r="B103">
        <f>COUNTIF(SVDK!AC:AC,Sheet1!A103)</f>
        <v>52</v>
      </c>
      <c r="C103" s="472"/>
      <c r="G103">
        <f t="shared" si="8"/>
        <v>52</v>
      </c>
      <c r="K103" t="s">
        <v>7669</v>
      </c>
    </row>
    <row r="104" spans="1:11" x14ac:dyDescent="0.25">
      <c r="A104" t="s">
        <v>7595</v>
      </c>
      <c r="B104">
        <f>COUNTIF(SVDK!AC:AC,Sheet1!A104)</f>
        <v>87</v>
      </c>
      <c r="C104" s="472" t="s">
        <v>5399</v>
      </c>
      <c r="D104" t="str">
        <f t="shared" si="5"/>
        <v>DC2CT16</v>
      </c>
      <c r="E104">
        <f>COUNTIF(SVDK!AB:AB,Sheet1!D104)</f>
        <v>87</v>
      </c>
      <c r="F104">
        <f t="shared" ref="F104:F115" si="10">COUNTIF(D:D,D104)</f>
        <v>1</v>
      </c>
      <c r="G104">
        <f t="shared" si="8"/>
        <v>0</v>
      </c>
      <c r="K104" t="s">
        <v>7595</v>
      </c>
    </row>
    <row r="105" spans="1:11" x14ac:dyDescent="0.25">
      <c r="A105" t="s">
        <v>7577</v>
      </c>
      <c r="B105">
        <f>COUNTIF(SVDK!AC:AC,Sheet1!A105)</f>
        <v>22</v>
      </c>
      <c r="C105" s="472" t="s">
        <v>4109</v>
      </c>
      <c r="D105" t="str">
        <f t="shared" si="5"/>
        <v>DC2CT27</v>
      </c>
      <c r="E105">
        <f>COUNTIF(SVDK!AB:AB,Sheet1!D105)</f>
        <v>22</v>
      </c>
      <c r="F105">
        <f t="shared" si="10"/>
        <v>1</v>
      </c>
      <c r="G105">
        <f t="shared" si="8"/>
        <v>0</v>
      </c>
      <c r="K105" t="s">
        <v>7577</v>
      </c>
    </row>
    <row r="106" spans="1:11" x14ac:dyDescent="0.25">
      <c r="A106" t="s">
        <v>7641</v>
      </c>
      <c r="B106">
        <f>COUNTIF(SVDK!AC:AC,Sheet1!A106)</f>
        <v>75</v>
      </c>
      <c r="C106" s="472" t="s">
        <v>6653</v>
      </c>
      <c r="D106" t="str">
        <f t="shared" si="5"/>
        <v>DC2CT31</v>
      </c>
      <c r="E106">
        <f>COUNTIF(SVDK!AB:AB,Sheet1!D106)</f>
        <v>75</v>
      </c>
      <c r="F106">
        <f t="shared" si="10"/>
        <v>1</v>
      </c>
      <c r="G106">
        <f t="shared" si="8"/>
        <v>0</v>
      </c>
      <c r="K106" t="s">
        <v>7641</v>
      </c>
    </row>
    <row r="107" spans="1:11" x14ac:dyDescent="0.25">
      <c r="A107" t="s">
        <v>7594</v>
      </c>
      <c r="B107">
        <f>COUNTIF(SVDK!AC:AC,Sheet1!A107)</f>
        <v>81</v>
      </c>
      <c r="C107" s="472" t="s">
        <v>5364</v>
      </c>
      <c r="D107" t="str">
        <f t="shared" si="5"/>
        <v>DC2CT32</v>
      </c>
      <c r="E107">
        <f>COUNTIF(SVDK!AB:AB,Sheet1!D107)</f>
        <v>81</v>
      </c>
      <c r="F107">
        <f t="shared" si="10"/>
        <v>1</v>
      </c>
      <c r="G107">
        <f t="shared" si="8"/>
        <v>0</v>
      </c>
      <c r="K107" t="s">
        <v>7594</v>
      </c>
    </row>
    <row r="108" spans="1:11" x14ac:dyDescent="0.25">
      <c r="A108" t="s">
        <v>7781</v>
      </c>
      <c r="B108">
        <f>COUNTIF(SVDK!AC:AC,Sheet1!A108)</f>
        <v>8</v>
      </c>
      <c r="C108" s="473" t="s">
        <v>7548</v>
      </c>
      <c r="D108" t="str">
        <f t="shared" si="5"/>
        <v>DC2CT62</v>
      </c>
      <c r="E108">
        <f>COUNTIF(SVDK!AB:AB,Sheet1!D108)</f>
        <v>8</v>
      </c>
      <c r="F108">
        <f t="shared" si="10"/>
        <v>1</v>
      </c>
      <c r="G108">
        <f t="shared" si="8"/>
        <v>0</v>
      </c>
      <c r="K108" t="s">
        <v>7781</v>
      </c>
    </row>
    <row r="109" spans="1:11" x14ac:dyDescent="0.25">
      <c r="A109" t="s">
        <v>7589</v>
      </c>
      <c r="B109">
        <f>COUNTIF(SVDK!AC:AC,Sheet1!A109)</f>
        <v>29</v>
      </c>
      <c r="C109" s="472" t="s">
        <v>5043</v>
      </c>
      <c r="D109" t="str">
        <f t="shared" si="5"/>
        <v>DC2CT65</v>
      </c>
      <c r="E109">
        <f>COUNTIF(SVDK!AB:AB,Sheet1!D109)</f>
        <v>29</v>
      </c>
      <c r="F109">
        <f t="shared" si="10"/>
        <v>1</v>
      </c>
      <c r="G109">
        <f t="shared" si="8"/>
        <v>0</v>
      </c>
      <c r="K109" t="s">
        <v>7589</v>
      </c>
    </row>
    <row r="110" spans="1:11" x14ac:dyDescent="0.25">
      <c r="A110" t="s">
        <v>7760</v>
      </c>
      <c r="B110">
        <f>COUNTIF(SVDK!AC:AC,Sheet1!A110)</f>
        <v>6</v>
      </c>
      <c r="C110" s="473" t="s">
        <v>7502</v>
      </c>
      <c r="D110" t="str">
        <f t="shared" si="5"/>
        <v>DC2DD11</v>
      </c>
      <c r="E110">
        <f>COUNTIF(SVDK!AB:AB,Sheet1!D110)</f>
        <v>6</v>
      </c>
      <c r="F110">
        <f t="shared" si="10"/>
        <v>1</v>
      </c>
      <c r="G110">
        <f t="shared" si="8"/>
        <v>0</v>
      </c>
      <c r="K110" t="s">
        <v>7760</v>
      </c>
    </row>
    <row r="111" spans="1:11" x14ac:dyDescent="0.25">
      <c r="A111" t="s">
        <v>7778</v>
      </c>
      <c r="B111">
        <f>COUNTIF(SVDK!AC:AC,Sheet1!A111)</f>
        <v>7</v>
      </c>
      <c r="C111" s="473" t="s">
        <v>7545</v>
      </c>
      <c r="D111" t="str">
        <f t="shared" si="5"/>
        <v>DC2DD35</v>
      </c>
      <c r="E111">
        <f>COUNTIF(SVDK!AB:AB,Sheet1!D111)</f>
        <v>7</v>
      </c>
      <c r="F111">
        <f t="shared" si="10"/>
        <v>1</v>
      </c>
      <c r="G111">
        <f t="shared" si="8"/>
        <v>0</v>
      </c>
      <c r="K111" t="s">
        <v>7778</v>
      </c>
    </row>
    <row r="112" spans="1:11" x14ac:dyDescent="0.25">
      <c r="A112" t="s">
        <v>7699</v>
      </c>
      <c r="B112">
        <f>COUNTIF(SVDK!AC:AC,Sheet1!A112)</f>
        <v>33</v>
      </c>
      <c r="C112" s="473" t="s">
        <v>7246</v>
      </c>
      <c r="D112" t="str">
        <f t="shared" si="5"/>
        <v>DC2DD42</v>
      </c>
      <c r="E112">
        <f>COUNTIF(SVDK!AB:AB,Sheet1!D112)</f>
        <v>33</v>
      </c>
      <c r="F112">
        <f t="shared" si="10"/>
        <v>1</v>
      </c>
      <c r="G112">
        <f t="shared" si="8"/>
        <v>0</v>
      </c>
      <c r="K112" t="s">
        <v>7699</v>
      </c>
    </row>
    <row r="113" spans="1:11" x14ac:dyDescent="0.25">
      <c r="A113" t="s">
        <v>7675</v>
      </c>
      <c r="B113">
        <f>COUNTIF(SVDK!AC:AC,Sheet1!A113)</f>
        <v>26</v>
      </c>
      <c r="C113" s="473" t="s">
        <v>7075</v>
      </c>
      <c r="D113" t="str">
        <f t="shared" si="5"/>
        <v>DC2DD51</v>
      </c>
      <c r="E113">
        <f>COUNTIF(SVDK!AB:AB,Sheet1!D113)</f>
        <v>26</v>
      </c>
      <c r="F113">
        <f t="shared" si="10"/>
        <v>1</v>
      </c>
      <c r="G113">
        <f t="shared" si="8"/>
        <v>0</v>
      </c>
      <c r="K113" t="s">
        <v>7675</v>
      </c>
    </row>
    <row r="114" spans="1:11" x14ac:dyDescent="0.25">
      <c r="A114" t="s">
        <v>7659</v>
      </c>
      <c r="B114">
        <f>COUNTIF(SVDK!AC:AC,Sheet1!A114)</f>
        <v>30</v>
      </c>
      <c r="C114" s="472" t="s">
        <v>6968</v>
      </c>
      <c r="D114" t="str">
        <f t="shared" si="5"/>
        <v>DC2DD52</v>
      </c>
      <c r="E114">
        <f>COUNTIF(SVDK!AB:AB,Sheet1!D114)</f>
        <v>30</v>
      </c>
      <c r="F114">
        <f t="shared" si="10"/>
        <v>1</v>
      </c>
      <c r="G114">
        <f t="shared" si="8"/>
        <v>0</v>
      </c>
      <c r="K114" t="s">
        <v>7659</v>
      </c>
    </row>
    <row r="115" spans="1:11" x14ac:dyDescent="0.25">
      <c r="A115" t="s">
        <v>7596</v>
      </c>
      <c r="B115">
        <f>COUNTIF(SVDK!AC:AC,Sheet1!A115)</f>
        <v>26</v>
      </c>
      <c r="C115" s="472" t="s">
        <v>5486</v>
      </c>
      <c r="D115" t="str">
        <f t="shared" si="5"/>
        <v>DC2DD94</v>
      </c>
      <c r="E115">
        <f>COUNTIF(SVDK!AB:AB,Sheet1!D115)</f>
        <v>28</v>
      </c>
      <c r="F115">
        <f t="shared" si="10"/>
        <v>1</v>
      </c>
      <c r="G115">
        <f t="shared" si="8"/>
        <v>-2</v>
      </c>
      <c r="K115" t="s">
        <v>7596</v>
      </c>
    </row>
    <row r="116" spans="1:11" x14ac:dyDescent="0.25">
      <c r="A116" t="s">
        <v>7597</v>
      </c>
      <c r="B116">
        <f>COUNTIF(SVDK!AC:AC,Sheet1!A116)</f>
        <v>2</v>
      </c>
      <c r="C116" s="472"/>
      <c r="G116">
        <f t="shared" si="8"/>
        <v>2</v>
      </c>
      <c r="K116" t="s">
        <v>7597</v>
      </c>
    </row>
    <row r="117" spans="1:11" x14ac:dyDescent="0.25">
      <c r="A117" t="s">
        <v>7771</v>
      </c>
      <c r="B117">
        <f>COUNTIF(SVDK!AC:AC,Sheet1!A117)</f>
        <v>9</v>
      </c>
      <c r="C117" s="473" t="s">
        <v>7526</v>
      </c>
      <c r="D117" t="str">
        <f t="shared" si="5"/>
        <v>DC2DT42</v>
      </c>
      <c r="E117">
        <f>COUNTIF(SVDK!AB:AB,Sheet1!D117)</f>
        <v>9</v>
      </c>
      <c r="F117">
        <f t="shared" ref="F117:F127" si="11">COUNTIF(D:D,D117)</f>
        <v>1</v>
      </c>
      <c r="G117">
        <f t="shared" si="8"/>
        <v>0</v>
      </c>
      <c r="K117" t="s">
        <v>7771</v>
      </c>
    </row>
    <row r="118" spans="1:11" x14ac:dyDescent="0.25">
      <c r="A118" t="s">
        <v>7739</v>
      </c>
      <c r="B118">
        <f>COUNTIF(SVDK!AC:AC,Sheet1!A118)</f>
        <v>12</v>
      </c>
      <c r="C118" s="473" t="s">
        <v>7438</v>
      </c>
      <c r="D118" t="str">
        <f t="shared" si="5"/>
        <v>DC2DT44</v>
      </c>
      <c r="E118">
        <f>COUNTIF(SVDK!AB:AB,Sheet1!D118)</f>
        <v>12</v>
      </c>
      <c r="F118">
        <f t="shared" si="11"/>
        <v>1</v>
      </c>
      <c r="G118">
        <f t="shared" si="8"/>
        <v>0</v>
      </c>
      <c r="K118" t="s">
        <v>7739</v>
      </c>
    </row>
    <row r="119" spans="1:11" x14ac:dyDescent="0.25">
      <c r="A119" t="s">
        <v>7753</v>
      </c>
      <c r="B119">
        <f>COUNTIF(SVDK!AC:AC,Sheet1!A119)</f>
        <v>10</v>
      </c>
      <c r="C119" s="473" t="s">
        <v>7490</v>
      </c>
      <c r="D119" t="str">
        <f t="shared" si="5"/>
        <v>DC2DT45</v>
      </c>
      <c r="E119">
        <f>COUNTIF(SVDK!AB:AB,Sheet1!D119)</f>
        <v>10</v>
      </c>
      <c r="F119">
        <f t="shared" si="11"/>
        <v>1</v>
      </c>
      <c r="G119">
        <f t="shared" si="8"/>
        <v>0</v>
      </c>
      <c r="K119" t="s">
        <v>7753</v>
      </c>
    </row>
    <row r="120" spans="1:11" x14ac:dyDescent="0.25">
      <c r="A120" t="s">
        <v>7711</v>
      </c>
      <c r="B120">
        <f>COUNTIF(SVDK!AC:AC,Sheet1!A120)</f>
        <v>17</v>
      </c>
      <c r="C120" s="473" t="s">
        <v>7325</v>
      </c>
      <c r="D120" t="str">
        <f t="shared" si="5"/>
        <v>DC2DT46</v>
      </c>
      <c r="E120">
        <f>COUNTIF(SVDK!AB:AB,Sheet1!D120)</f>
        <v>17</v>
      </c>
      <c r="F120">
        <f t="shared" si="11"/>
        <v>1</v>
      </c>
      <c r="G120">
        <f t="shared" si="8"/>
        <v>0</v>
      </c>
      <c r="K120" t="s">
        <v>7711</v>
      </c>
    </row>
    <row r="121" spans="1:11" x14ac:dyDescent="0.25">
      <c r="A121" t="s">
        <v>7676</v>
      </c>
      <c r="B121">
        <f>COUNTIF(SVDK!AC:AC,Sheet1!A121)</f>
        <v>29</v>
      </c>
      <c r="C121" s="473" t="s">
        <v>7081</v>
      </c>
      <c r="D121" t="str">
        <f t="shared" si="5"/>
        <v>DC2DT51</v>
      </c>
      <c r="E121">
        <f>COUNTIF(SVDK!AB:AB,Sheet1!D121)</f>
        <v>29</v>
      </c>
      <c r="F121">
        <f t="shared" si="11"/>
        <v>1</v>
      </c>
      <c r="G121">
        <f t="shared" si="8"/>
        <v>0</v>
      </c>
      <c r="K121" t="s">
        <v>7676</v>
      </c>
    </row>
    <row r="122" spans="1:11" x14ac:dyDescent="0.25">
      <c r="A122" t="s">
        <v>7783</v>
      </c>
      <c r="B122">
        <f>COUNTIF(SVDK!AC:AC,Sheet1!A122)</f>
        <v>15</v>
      </c>
      <c r="C122" s="473" t="s">
        <v>7550</v>
      </c>
      <c r="D122" t="str">
        <f t="shared" si="5"/>
        <v>DC2DT53</v>
      </c>
      <c r="E122">
        <f>COUNTIF(SVDK!AB:AB,Sheet1!D122)</f>
        <v>15</v>
      </c>
      <c r="F122">
        <f t="shared" si="11"/>
        <v>1</v>
      </c>
      <c r="G122">
        <f t="shared" si="8"/>
        <v>0</v>
      </c>
      <c r="K122" t="s">
        <v>7783</v>
      </c>
    </row>
    <row r="123" spans="1:11" x14ac:dyDescent="0.25">
      <c r="A123" t="s">
        <v>7598</v>
      </c>
      <c r="B123">
        <f>COUNTIF(SVDK!AC:AC,Sheet1!A123)</f>
        <v>33</v>
      </c>
      <c r="C123" s="472" t="s">
        <v>5505</v>
      </c>
      <c r="D123" t="str">
        <f t="shared" ref="D123:D194" si="12">MID(C123,FIND("(",C123,1)+1,FIND(")",C123,1)-FIND("(",C123,1)-1)</f>
        <v>DC2DT55</v>
      </c>
      <c r="E123">
        <f>COUNTIF(SVDK!AB:AB,Sheet1!D123)</f>
        <v>33</v>
      </c>
      <c r="F123">
        <f t="shared" si="11"/>
        <v>1</v>
      </c>
      <c r="G123">
        <f t="shared" si="8"/>
        <v>0</v>
      </c>
      <c r="K123" t="s">
        <v>7598</v>
      </c>
    </row>
    <row r="124" spans="1:11" x14ac:dyDescent="0.25">
      <c r="A124" t="s">
        <v>7770</v>
      </c>
      <c r="B124">
        <f>COUNTIF(SVDK!AC:AC,Sheet1!A124)</f>
        <v>12</v>
      </c>
      <c r="C124" s="473" t="s">
        <v>7525</v>
      </c>
      <c r="D124" t="str">
        <f t="shared" si="12"/>
        <v>DC2DT56</v>
      </c>
      <c r="E124">
        <f>COUNTIF(SVDK!AB:AB,Sheet1!D124)</f>
        <v>12</v>
      </c>
      <c r="F124">
        <f t="shared" si="11"/>
        <v>1</v>
      </c>
      <c r="G124">
        <f t="shared" si="8"/>
        <v>0</v>
      </c>
      <c r="K124" t="s">
        <v>7770</v>
      </c>
    </row>
    <row r="125" spans="1:11" x14ac:dyDescent="0.25">
      <c r="A125" t="s">
        <v>7710</v>
      </c>
      <c r="B125">
        <f>COUNTIF(SVDK!AC:AC,Sheet1!A125)</f>
        <v>13</v>
      </c>
      <c r="C125" s="473" t="s">
        <v>7324</v>
      </c>
      <c r="D125" t="str">
        <f t="shared" si="12"/>
        <v>DC2DT57</v>
      </c>
      <c r="E125">
        <f>COUNTIF(SVDK!AB:AB,Sheet1!D125)</f>
        <v>13</v>
      </c>
      <c r="F125">
        <f t="shared" si="11"/>
        <v>1</v>
      </c>
      <c r="G125">
        <f t="shared" si="8"/>
        <v>0</v>
      </c>
      <c r="K125" t="s">
        <v>7710</v>
      </c>
    </row>
    <row r="126" spans="1:11" x14ac:dyDescent="0.25">
      <c r="A126" t="s">
        <v>7590</v>
      </c>
      <c r="B126">
        <f>COUNTIF(SVDK!AC:AC,Sheet1!A126)</f>
        <v>87</v>
      </c>
      <c r="C126" s="472" t="s">
        <v>5073</v>
      </c>
      <c r="D126" t="str">
        <f t="shared" si="12"/>
        <v>DC2GT33</v>
      </c>
      <c r="E126">
        <f>COUNTIF(SVDK!AB:AB,Sheet1!D126)</f>
        <v>87</v>
      </c>
      <c r="F126">
        <f t="shared" si="11"/>
        <v>1</v>
      </c>
      <c r="G126">
        <f t="shared" si="8"/>
        <v>0</v>
      </c>
      <c r="K126" t="s">
        <v>7590</v>
      </c>
    </row>
    <row r="127" spans="1:11" x14ac:dyDescent="0.25">
      <c r="A127" t="s">
        <v>7725</v>
      </c>
      <c r="B127">
        <f>COUNTIF(SVDK!AC:AC,Sheet1!A127)</f>
        <v>1</v>
      </c>
      <c r="C127" s="473" t="s">
        <v>7367</v>
      </c>
      <c r="D127" t="str">
        <f t="shared" si="12"/>
        <v>DC2GT34</v>
      </c>
      <c r="E127">
        <f>COUNTIF(SVDK!AB:AB,Sheet1!D127)</f>
        <v>8</v>
      </c>
      <c r="F127">
        <f t="shared" si="11"/>
        <v>1</v>
      </c>
      <c r="G127">
        <f t="shared" si="8"/>
        <v>-7</v>
      </c>
      <c r="K127" t="s">
        <v>7725</v>
      </c>
    </row>
    <row r="128" spans="1:11" x14ac:dyDescent="0.25">
      <c r="A128" t="s">
        <v>7726</v>
      </c>
      <c r="B128">
        <f>COUNTIF(SVDK!AC:AC,Sheet1!A128)</f>
        <v>7</v>
      </c>
      <c r="C128" s="473"/>
      <c r="G128">
        <f t="shared" si="8"/>
        <v>7</v>
      </c>
      <c r="K128" t="s">
        <v>7726</v>
      </c>
    </row>
    <row r="129" spans="1:11" x14ac:dyDescent="0.25">
      <c r="A129" t="s">
        <v>7743</v>
      </c>
      <c r="B129">
        <f>COUNTIF(SVDK!AC:AC,Sheet1!A129)</f>
        <v>31</v>
      </c>
      <c r="C129" s="473" t="s">
        <v>7458</v>
      </c>
      <c r="D129" t="str">
        <f t="shared" si="12"/>
        <v>DC2GT35</v>
      </c>
      <c r="E129">
        <f>COUNTIF(SVDK!AB:AB,Sheet1!D129)</f>
        <v>31</v>
      </c>
      <c r="F129">
        <f t="shared" ref="F129:F140" si="13">COUNTIF(D:D,D129)</f>
        <v>1</v>
      </c>
      <c r="G129">
        <f t="shared" si="8"/>
        <v>0</v>
      </c>
      <c r="K129" t="s">
        <v>7743</v>
      </c>
    </row>
    <row r="130" spans="1:11" x14ac:dyDescent="0.25">
      <c r="A130" t="s">
        <v>7593</v>
      </c>
      <c r="B130">
        <f>COUNTIF(SVDK!AC:AC,Sheet1!A130)</f>
        <v>132</v>
      </c>
      <c r="C130" s="472" t="s">
        <v>5241</v>
      </c>
      <c r="D130" t="str">
        <f t="shared" si="12"/>
        <v>DC2GT42</v>
      </c>
      <c r="E130">
        <f>COUNTIF(SVDK!AB:AB,Sheet1!D130)</f>
        <v>132</v>
      </c>
      <c r="F130">
        <f t="shared" si="13"/>
        <v>1</v>
      </c>
      <c r="G130">
        <f t="shared" si="8"/>
        <v>0</v>
      </c>
      <c r="K130" t="s">
        <v>7593</v>
      </c>
    </row>
    <row r="131" spans="1:11" x14ac:dyDescent="0.25">
      <c r="A131" t="s">
        <v>7658</v>
      </c>
      <c r="B131">
        <f>COUNTIF(SVDK!AC:AC,Sheet1!A131)</f>
        <v>105</v>
      </c>
      <c r="C131" s="472" t="s">
        <v>6950</v>
      </c>
      <c r="D131" t="str">
        <f t="shared" si="12"/>
        <v>DC2GT51</v>
      </c>
      <c r="E131">
        <f>COUNTIF(SVDK!AB:AB,Sheet1!D131)</f>
        <v>105</v>
      </c>
      <c r="F131">
        <f t="shared" si="13"/>
        <v>1</v>
      </c>
      <c r="G131">
        <f t="shared" si="8"/>
        <v>0</v>
      </c>
      <c r="K131" t="s">
        <v>7658</v>
      </c>
    </row>
    <row r="132" spans="1:11" x14ac:dyDescent="0.25">
      <c r="A132" t="s">
        <v>7631</v>
      </c>
      <c r="B132">
        <f>COUNTIF(SVDK!AC:AC,Sheet1!A132)</f>
        <v>122</v>
      </c>
      <c r="C132" s="472" t="s">
        <v>6485</v>
      </c>
      <c r="D132" t="str">
        <f t="shared" si="12"/>
        <v>DC2GT52</v>
      </c>
      <c r="E132">
        <f>COUNTIF(SVDK!AB:AB,Sheet1!D132)</f>
        <v>122</v>
      </c>
      <c r="F132">
        <f t="shared" si="13"/>
        <v>1</v>
      </c>
      <c r="G132">
        <f t="shared" si="8"/>
        <v>0</v>
      </c>
      <c r="K132" t="s">
        <v>7631</v>
      </c>
    </row>
    <row r="133" spans="1:11" x14ac:dyDescent="0.25">
      <c r="A133" t="s">
        <v>7591</v>
      </c>
      <c r="B133">
        <f>COUNTIF(SVDK!AC:AC,Sheet1!A133)</f>
        <v>76</v>
      </c>
      <c r="C133" s="472" t="s">
        <v>5167</v>
      </c>
      <c r="D133" t="str">
        <f t="shared" si="12"/>
        <v>DC2GT61</v>
      </c>
      <c r="E133">
        <f>COUNTIF(SVDK!AB:AB,Sheet1!D133)</f>
        <v>76</v>
      </c>
      <c r="F133">
        <f t="shared" si="13"/>
        <v>1</v>
      </c>
      <c r="G133">
        <f t="shared" si="8"/>
        <v>0</v>
      </c>
      <c r="K133" t="s">
        <v>7591</v>
      </c>
    </row>
    <row r="134" spans="1:11" x14ac:dyDescent="0.25">
      <c r="A134" t="s">
        <v>7701</v>
      </c>
      <c r="B134">
        <f>COUNTIF(SVDK!AC:AC,Sheet1!A134)</f>
        <v>18</v>
      </c>
      <c r="C134" s="473" t="s">
        <v>7252</v>
      </c>
      <c r="D134" t="str">
        <f t="shared" si="12"/>
        <v>DC2HT13</v>
      </c>
      <c r="E134">
        <f>COUNTIF(SVDK!AB:AB,Sheet1!D134)</f>
        <v>18</v>
      </c>
      <c r="F134">
        <f t="shared" si="13"/>
        <v>1</v>
      </c>
      <c r="G134">
        <f t="shared" si="8"/>
        <v>0</v>
      </c>
      <c r="K134" t="s">
        <v>7701</v>
      </c>
    </row>
    <row r="135" spans="1:11" x14ac:dyDescent="0.25">
      <c r="A135" t="s">
        <v>7643</v>
      </c>
      <c r="B135">
        <f>COUNTIF(SVDK!AC:AC,Sheet1!A135)</f>
        <v>10</v>
      </c>
      <c r="C135" s="472" t="s">
        <v>6692</v>
      </c>
      <c r="D135" t="str">
        <f t="shared" si="12"/>
        <v>DC2HT26</v>
      </c>
      <c r="E135">
        <f>COUNTIF(SVDK!AB:AB,Sheet1!D135)</f>
        <v>10</v>
      </c>
      <c r="F135">
        <f t="shared" si="13"/>
        <v>1</v>
      </c>
      <c r="G135">
        <f t="shared" si="8"/>
        <v>0</v>
      </c>
      <c r="K135" t="s">
        <v>7643</v>
      </c>
    </row>
    <row r="136" spans="1:11" x14ac:dyDescent="0.25">
      <c r="A136" t="s">
        <v>7638</v>
      </c>
      <c r="B136">
        <f>COUNTIF(SVDK!AC:AC,Sheet1!A136)</f>
        <v>6</v>
      </c>
      <c r="C136" s="472" t="s">
        <v>6617</v>
      </c>
      <c r="D136" t="str">
        <f t="shared" si="12"/>
        <v>DC2HT37</v>
      </c>
      <c r="E136">
        <f>COUNTIF(SVDK!AB:AB,Sheet1!D136)</f>
        <v>6</v>
      </c>
      <c r="F136">
        <f t="shared" si="13"/>
        <v>1</v>
      </c>
      <c r="G136">
        <f t="shared" si="8"/>
        <v>0</v>
      </c>
      <c r="K136" t="s">
        <v>7638</v>
      </c>
    </row>
    <row r="137" spans="1:11" x14ac:dyDescent="0.25">
      <c r="A137" t="s">
        <v>7686</v>
      </c>
      <c r="B137">
        <f>COUNTIF(SVDK!AC:AC,Sheet1!A137)</f>
        <v>6</v>
      </c>
      <c r="C137" s="473" t="s">
        <v>7134</v>
      </c>
      <c r="D137" t="str">
        <f t="shared" si="12"/>
        <v>DC2KV22</v>
      </c>
      <c r="E137">
        <f>COUNTIF(SVDK!AB:AB,Sheet1!D137)</f>
        <v>6</v>
      </c>
      <c r="F137">
        <f t="shared" si="13"/>
        <v>1</v>
      </c>
      <c r="G137">
        <f t="shared" si="8"/>
        <v>0</v>
      </c>
      <c r="K137" t="s">
        <v>7686</v>
      </c>
    </row>
    <row r="138" spans="1:11" x14ac:dyDescent="0.25">
      <c r="A138" t="s">
        <v>7580</v>
      </c>
      <c r="B138">
        <f>COUNTIF(SVDK!AC:AC,Sheet1!A138)</f>
        <v>69</v>
      </c>
      <c r="C138" s="472" t="s">
        <v>4328</v>
      </c>
      <c r="D138" t="str">
        <f t="shared" si="12"/>
        <v>DC2KV61</v>
      </c>
      <c r="E138">
        <f>COUNTIF(SVDK!AB:AB,Sheet1!D138)</f>
        <v>69</v>
      </c>
      <c r="F138">
        <f t="shared" si="13"/>
        <v>1</v>
      </c>
      <c r="G138">
        <f t="shared" si="8"/>
        <v>0</v>
      </c>
      <c r="K138" t="s">
        <v>7580</v>
      </c>
    </row>
    <row r="139" spans="1:11" x14ac:dyDescent="0.25">
      <c r="A139" t="s">
        <v>7745</v>
      </c>
      <c r="B139">
        <f>COUNTIF(SVDK!AC:AC,Sheet1!A139)</f>
        <v>28</v>
      </c>
      <c r="C139" s="473" t="s">
        <v>7461</v>
      </c>
      <c r="D139" t="str">
        <f t="shared" si="12"/>
        <v>DC2KV62</v>
      </c>
      <c r="E139">
        <f>COUNTIF(SVDK!AB:AB,Sheet1!D139)</f>
        <v>28</v>
      </c>
      <c r="F139">
        <f t="shared" si="13"/>
        <v>1</v>
      </c>
      <c r="G139">
        <f t="shared" si="8"/>
        <v>0</v>
      </c>
      <c r="K139" t="s">
        <v>7745</v>
      </c>
    </row>
    <row r="140" spans="1:11" x14ac:dyDescent="0.25">
      <c r="A140" t="s">
        <v>7644</v>
      </c>
      <c r="B140">
        <f>COUNTIF(SVDK!AC:AC,Sheet1!A140)</f>
        <v>27</v>
      </c>
      <c r="C140" s="472" t="s">
        <v>6701</v>
      </c>
      <c r="D140" t="str">
        <f t="shared" si="12"/>
        <v>DC2KV63</v>
      </c>
      <c r="E140">
        <f>COUNTIF(SVDK!AB:AB,Sheet1!D140)</f>
        <v>34</v>
      </c>
      <c r="F140">
        <f t="shared" si="13"/>
        <v>1</v>
      </c>
      <c r="G140">
        <f t="shared" si="8"/>
        <v>-7</v>
      </c>
      <c r="K140" t="s">
        <v>7644</v>
      </c>
    </row>
    <row r="141" spans="1:11" x14ac:dyDescent="0.25">
      <c r="A141" t="s">
        <v>7645</v>
      </c>
      <c r="B141">
        <f>COUNTIF(SVDK!AC:AC,Sheet1!A141)</f>
        <v>7</v>
      </c>
      <c r="C141" s="472"/>
      <c r="G141">
        <f t="shared" si="8"/>
        <v>7</v>
      </c>
      <c r="K141" t="s">
        <v>7645</v>
      </c>
    </row>
    <row r="142" spans="1:11" x14ac:dyDescent="0.25">
      <c r="A142" t="s">
        <v>7694</v>
      </c>
      <c r="B142">
        <f>COUNTIF(SVDK!AC:AC,Sheet1!A142)</f>
        <v>59</v>
      </c>
      <c r="C142" s="473" t="s">
        <v>7219</v>
      </c>
      <c r="D142" t="str">
        <f t="shared" si="12"/>
        <v>DC2KV65</v>
      </c>
      <c r="E142">
        <f>COUNTIF(SVDK!AB:AB,Sheet1!D142)</f>
        <v>59</v>
      </c>
      <c r="F142">
        <f t="shared" ref="F142:F151" si="14">COUNTIF(D:D,D142)</f>
        <v>1</v>
      </c>
      <c r="G142">
        <f t="shared" si="8"/>
        <v>0</v>
      </c>
      <c r="K142" t="s">
        <v>7694</v>
      </c>
    </row>
    <row r="143" spans="1:11" x14ac:dyDescent="0.25">
      <c r="A143" t="s">
        <v>7653</v>
      </c>
      <c r="B143">
        <f>COUNTIF(SVDK!AC:AC,Sheet1!A143)</f>
        <v>62</v>
      </c>
      <c r="C143" s="472" t="s">
        <v>6837</v>
      </c>
      <c r="D143" t="str">
        <f t="shared" si="12"/>
        <v>DC2KV67</v>
      </c>
      <c r="E143">
        <f>COUNTIF(SVDK!AB:AB,Sheet1!D143)</f>
        <v>62</v>
      </c>
      <c r="F143">
        <f t="shared" si="14"/>
        <v>1</v>
      </c>
      <c r="G143">
        <f t="shared" si="8"/>
        <v>0</v>
      </c>
      <c r="K143" t="s">
        <v>7653</v>
      </c>
    </row>
    <row r="144" spans="1:11" x14ac:dyDescent="0.25">
      <c r="A144" t="s">
        <v>7634</v>
      </c>
      <c r="B144">
        <f>COUNTIF(SVDK!AC:AC,Sheet1!A144)</f>
        <v>107</v>
      </c>
      <c r="C144" s="472" t="s">
        <v>6528</v>
      </c>
      <c r="D144" t="str">
        <f t="shared" si="12"/>
        <v>DC2KV68</v>
      </c>
      <c r="E144">
        <f>COUNTIF(SVDK!AB:AB,Sheet1!D144)</f>
        <v>107</v>
      </c>
      <c r="F144">
        <f t="shared" si="14"/>
        <v>1</v>
      </c>
      <c r="G144">
        <f t="shared" ref="G144:G207" si="15">+B144-E144</f>
        <v>0</v>
      </c>
      <c r="K144" t="s">
        <v>7634</v>
      </c>
    </row>
    <row r="145" spans="1:11" x14ac:dyDescent="0.25">
      <c r="A145" t="s">
        <v>7679</v>
      </c>
      <c r="B145">
        <f>COUNTIF(SVDK!AC:AC,Sheet1!A145)</f>
        <v>59</v>
      </c>
      <c r="C145" s="473" t="s">
        <v>7087</v>
      </c>
      <c r="D145" t="str">
        <f t="shared" si="12"/>
        <v>DC2KV71</v>
      </c>
      <c r="E145">
        <f>COUNTIF(SVDK!AB:AB,Sheet1!D145)</f>
        <v>59</v>
      </c>
      <c r="F145">
        <f t="shared" si="14"/>
        <v>1</v>
      </c>
      <c r="G145">
        <f t="shared" si="15"/>
        <v>0</v>
      </c>
      <c r="K145" t="s">
        <v>7679</v>
      </c>
    </row>
    <row r="146" spans="1:11" x14ac:dyDescent="0.25">
      <c r="A146" t="s">
        <v>7729</v>
      </c>
      <c r="B146">
        <f>COUNTIF(SVDK!AC:AC,Sheet1!A146)</f>
        <v>13</v>
      </c>
      <c r="C146" s="473" t="s">
        <v>7373</v>
      </c>
      <c r="D146" t="str">
        <f t="shared" si="12"/>
        <v>DC2KV72</v>
      </c>
      <c r="E146">
        <f>COUNTIF(SVDK!AB:AB,Sheet1!D146)</f>
        <v>13</v>
      </c>
      <c r="F146">
        <f t="shared" si="14"/>
        <v>1</v>
      </c>
      <c r="G146">
        <f t="shared" si="15"/>
        <v>0</v>
      </c>
      <c r="K146" t="s">
        <v>7729</v>
      </c>
    </row>
    <row r="147" spans="1:11" x14ac:dyDescent="0.25">
      <c r="A147" t="s">
        <v>7625</v>
      </c>
      <c r="B147">
        <f>COUNTIF(SVDK!AC:AC,Sheet1!A147)</f>
        <v>58</v>
      </c>
      <c r="C147" s="472" t="s">
        <v>6378</v>
      </c>
      <c r="D147" t="str">
        <f t="shared" si="12"/>
        <v>DC2KV73</v>
      </c>
      <c r="E147">
        <f>COUNTIF(SVDK!AB:AB,Sheet1!D147)</f>
        <v>58</v>
      </c>
      <c r="F147">
        <f t="shared" si="14"/>
        <v>1</v>
      </c>
      <c r="G147">
        <f t="shared" si="15"/>
        <v>0</v>
      </c>
      <c r="K147" t="s">
        <v>7625</v>
      </c>
    </row>
    <row r="148" spans="1:11" x14ac:dyDescent="0.25">
      <c r="A148" t="s">
        <v>7684</v>
      </c>
      <c r="B148">
        <f>COUNTIF(SVDK!AC:AC,Sheet1!A148)</f>
        <v>55</v>
      </c>
      <c r="C148" s="473" t="s">
        <v>7124</v>
      </c>
      <c r="D148" t="str">
        <f t="shared" si="12"/>
        <v>DC2KV74</v>
      </c>
      <c r="E148">
        <f>COUNTIF(SVDK!AB:AB,Sheet1!D148)</f>
        <v>55</v>
      </c>
      <c r="F148">
        <f t="shared" si="14"/>
        <v>1</v>
      </c>
      <c r="G148">
        <f t="shared" si="15"/>
        <v>0</v>
      </c>
      <c r="K148" t="s">
        <v>7684</v>
      </c>
    </row>
    <row r="149" spans="1:11" x14ac:dyDescent="0.25">
      <c r="A149" t="s">
        <v>7599</v>
      </c>
      <c r="B149">
        <f>COUNTIF(SVDK!AC:AC,Sheet1!A149)</f>
        <v>102</v>
      </c>
      <c r="C149" s="472" t="s">
        <v>5553</v>
      </c>
      <c r="D149" t="str">
        <f t="shared" si="12"/>
        <v>DC2KV77</v>
      </c>
      <c r="E149">
        <f>COUNTIF(SVDK!AB:AB,Sheet1!D149)</f>
        <v>102</v>
      </c>
      <c r="F149">
        <f t="shared" si="14"/>
        <v>1</v>
      </c>
      <c r="G149">
        <f t="shared" si="15"/>
        <v>0</v>
      </c>
      <c r="K149" t="s">
        <v>7599</v>
      </c>
    </row>
    <row r="150" spans="1:11" x14ac:dyDescent="0.25">
      <c r="A150" t="s">
        <v>7780</v>
      </c>
      <c r="B150">
        <f>COUNTIF(SVDK!AC:AC,Sheet1!A150)</f>
        <v>13</v>
      </c>
      <c r="C150" s="473" t="s">
        <v>7547</v>
      </c>
      <c r="D150" t="str">
        <f t="shared" si="12"/>
        <v>DC2KV80</v>
      </c>
      <c r="E150">
        <f>COUNTIF(SVDK!AB:AB,Sheet1!D150)</f>
        <v>13</v>
      </c>
      <c r="F150">
        <f t="shared" si="14"/>
        <v>1</v>
      </c>
      <c r="G150">
        <f t="shared" si="15"/>
        <v>0</v>
      </c>
      <c r="K150" t="s">
        <v>7780</v>
      </c>
    </row>
    <row r="151" spans="1:11" x14ac:dyDescent="0.25">
      <c r="A151" t="s">
        <v>7692</v>
      </c>
      <c r="B151">
        <f>COUNTIF(SVDK!AC:AC,Sheet1!A151)</f>
        <v>58</v>
      </c>
      <c r="C151" s="473" t="s">
        <v>7206</v>
      </c>
      <c r="D151" t="str">
        <f t="shared" si="12"/>
        <v>DC2KV82</v>
      </c>
      <c r="E151">
        <f>COUNTIF(SVDK!AB:AB,Sheet1!D151)</f>
        <v>74</v>
      </c>
      <c r="F151">
        <f t="shared" si="14"/>
        <v>1</v>
      </c>
      <c r="G151">
        <f t="shared" si="15"/>
        <v>-16</v>
      </c>
      <c r="K151" t="s">
        <v>7692</v>
      </c>
    </row>
    <row r="152" spans="1:11" x14ac:dyDescent="0.25">
      <c r="A152" t="s">
        <v>7693</v>
      </c>
      <c r="B152">
        <f>COUNTIF(SVDK!AC:AC,Sheet1!A152)</f>
        <v>16</v>
      </c>
      <c r="C152" s="473"/>
      <c r="G152">
        <f t="shared" si="15"/>
        <v>16</v>
      </c>
      <c r="K152" t="s">
        <v>7693</v>
      </c>
    </row>
    <row r="153" spans="1:11" x14ac:dyDescent="0.25">
      <c r="A153" t="s">
        <v>7661</v>
      </c>
      <c r="B153">
        <f>COUNTIF(SVDK!AC:AC,Sheet1!A153)</f>
        <v>55</v>
      </c>
      <c r="C153" s="472" t="s">
        <v>6998</v>
      </c>
      <c r="D153" t="str">
        <f t="shared" si="12"/>
        <v>DC2KV90</v>
      </c>
      <c r="E153">
        <f>COUNTIF(SVDK!AB:AB,Sheet1!D153)</f>
        <v>58</v>
      </c>
      <c r="F153">
        <f>COUNTIF(D:D,D153)</f>
        <v>1</v>
      </c>
      <c r="G153">
        <f t="shared" si="15"/>
        <v>-3</v>
      </c>
      <c r="K153" t="s">
        <v>7661</v>
      </c>
    </row>
    <row r="154" spans="1:11" x14ac:dyDescent="0.25">
      <c r="A154" t="s">
        <v>7662</v>
      </c>
      <c r="B154">
        <f>COUNTIF(SVDK!AC:AC,Sheet1!A154)</f>
        <v>3</v>
      </c>
      <c r="C154" s="472"/>
      <c r="G154">
        <f t="shared" si="15"/>
        <v>3</v>
      </c>
      <c r="K154" t="s">
        <v>7662</v>
      </c>
    </row>
    <row r="155" spans="1:11" x14ac:dyDescent="0.25">
      <c r="A155" t="s">
        <v>7777</v>
      </c>
      <c r="B155">
        <f>COUNTIF(SVDK!AC:AC,Sheet1!A155)</f>
        <v>8</v>
      </c>
      <c r="C155" s="473" t="s">
        <v>7544</v>
      </c>
      <c r="D155" t="str">
        <f t="shared" si="12"/>
        <v>DC2KX36</v>
      </c>
      <c r="E155">
        <f>COUNTIF(SVDK!AB:AB,Sheet1!D155)</f>
        <v>8</v>
      </c>
      <c r="F155">
        <f t="shared" ref="F155:F174" si="16">COUNTIF(D:D,D155)</f>
        <v>1</v>
      </c>
      <c r="G155">
        <f t="shared" si="15"/>
        <v>0</v>
      </c>
      <c r="K155" t="s">
        <v>7777</v>
      </c>
    </row>
    <row r="156" spans="1:11" x14ac:dyDescent="0.25">
      <c r="A156" t="s">
        <v>7703</v>
      </c>
      <c r="B156">
        <f>COUNTIF(SVDK!AC:AC,Sheet1!A156)</f>
        <v>8</v>
      </c>
      <c r="C156" s="473" t="s">
        <v>7271</v>
      </c>
      <c r="D156" t="str">
        <f t="shared" si="12"/>
        <v>DC2KX41</v>
      </c>
      <c r="E156">
        <f>COUNTIF(SVDK!AB:AB,Sheet1!D156)</f>
        <v>8</v>
      </c>
      <c r="F156">
        <f t="shared" si="16"/>
        <v>1</v>
      </c>
      <c r="G156">
        <f t="shared" si="15"/>
        <v>0</v>
      </c>
      <c r="K156" t="s">
        <v>7703</v>
      </c>
    </row>
    <row r="157" spans="1:11" x14ac:dyDescent="0.25">
      <c r="A157" t="s">
        <v>7666</v>
      </c>
      <c r="B157">
        <f>COUNTIF(SVDK!AC:AC,Sheet1!A157)</f>
        <v>15</v>
      </c>
      <c r="C157" s="472" t="s">
        <v>7015</v>
      </c>
      <c r="D157" t="str">
        <f t="shared" si="12"/>
        <v>DC2KX42</v>
      </c>
      <c r="E157">
        <f>COUNTIF(SVDK!AB:AB,Sheet1!D157)</f>
        <v>15</v>
      </c>
      <c r="F157">
        <f t="shared" si="16"/>
        <v>1</v>
      </c>
      <c r="G157">
        <f t="shared" si="15"/>
        <v>0</v>
      </c>
      <c r="K157" t="s">
        <v>7666</v>
      </c>
    </row>
    <row r="158" spans="1:11" x14ac:dyDescent="0.25">
      <c r="A158" t="s">
        <v>7762</v>
      </c>
      <c r="B158">
        <f>COUNTIF(SVDK!AC:AC,Sheet1!A158)</f>
        <v>10</v>
      </c>
      <c r="C158" s="473" t="s">
        <v>7509</v>
      </c>
      <c r="D158" t="str">
        <f t="shared" si="12"/>
        <v>DC2OT70</v>
      </c>
      <c r="E158">
        <f>COUNTIF(SVDK!AB:AB,Sheet1!D158)</f>
        <v>10</v>
      </c>
      <c r="F158">
        <f t="shared" si="16"/>
        <v>1</v>
      </c>
      <c r="G158">
        <f t="shared" si="15"/>
        <v>0</v>
      </c>
      <c r="K158" t="s">
        <v>7762</v>
      </c>
    </row>
    <row r="159" spans="1:11" x14ac:dyDescent="0.25">
      <c r="A159" t="s">
        <v>7765</v>
      </c>
      <c r="B159">
        <f>COUNTIF(SVDK!AC:AC,Sheet1!A159)</f>
        <v>6</v>
      </c>
      <c r="C159" s="473" t="s">
        <v>7520</v>
      </c>
      <c r="D159" t="str">
        <f t="shared" si="12"/>
        <v>DC2OT71</v>
      </c>
      <c r="E159">
        <f>COUNTIF(SVDK!AB:AB,Sheet1!D159)</f>
        <v>6</v>
      </c>
      <c r="F159">
        <f t="shared" si="16"/>
        <v>1</v>
      </c>
      <c r="G159">
        <f t="shared" si="15"/>
        <v>0</v>
      </c>
      <c r="K159" t="s">
        <v>7765</v>
      </c>
    </row>
    <row r="160" spans="1:11" x14ac:dyDescent="0.25">
      <c r="A160" t="s">
        <v>7682</v>
      </c>
      <c r="B160">
        <f>COUNTIF(SVDK!AC:AC,Sheet1!A160)</f>
        <v>5</v>
      </c>
      <c r="C160" s="473" t="s">
        <v>7109</v>
      </c>
      <c r="D160" t="str">
        <f t="shared" si="12"/>
        <v>DC2TT22</v>
      </c>
      <c r="E160">
        <f>COUNTIF(SVDK!AB:AB,Sheet1!D160)</f>
        <v>5</v>
      </c>
      <c r="F160">
        <f t="shared" si="16"/>
        <v>1</v>
      </c>
      <c r="G160">
        <f t="shared" si="15"/>
        <v>0</v>
      </c>
      <c r="K160" t="s">
        <v>7682</v>
      </c>
    </row>
    <row r="161" spans="1:11" x14ac:dyDescent="0.25">
      <c r="A161" t="s">
        <v>7610</v>
      </c>
      <c r="B161">
        <f>COUNTIF(SVDK!AC:AC,Sheet1!A161)</f>
        <v>14</v>
      </c>
      <c r="C161" s="472" t="s">
        <v>5975</v>
      </c>
      <c r="D161" t="str">
        <f t="shared" si="12"/>
        <v>DC2TT23</v>
      </c>
      <c r="E161">
        <f>COUNTIF(SVDK!AB:AB,Sheet1!D161)</f>
        <v>14</v>
      </c>
      <c r="F161">
        <f t="shared" si="16"/>
        <v>1</v>
      </c>
      <c r="G161">
        <f t="shared" si="15"/>
        <v>0</v>
      </c>
      <c r="K161" t="s">
        <v>7610</v>
      </c>
    </row>
    <row r="162" spans="1:11" x14ac:dyDescent="0.25">
      <c r="A162" t="s">
        <v>7700</v>
      </c>
      <c r="B162">
        <f>COUNTIF(SVDK!AC:AC,Sheet1!A162)</f>
        <v>19</v>
      </c>
      <c r="C162" s="473" t="s">
        <v>7247</v>
      </c>
      <c r="D162" t="str">
        <f t="shared" si="12"/>
        <v>DC2TT35</v>
      </c>
      <c r="E162">
        <f>COUNTIF(SVDK!AB:AB,Sheet1!D162)</f>
        <v>19</v>
      </c>
      <c r="F162">
        <f t="shared" si="16"/>
        <v>1</v>
      </c>
      <c r="G162">
        <f t="shared" si="15"/>
        <v>0</v>
      </c>
      <c r="K162" t="s">
        <v>7700</v>
      </c>
    </row>
    <row r="163" spans="1:11" x14ac:dyDescent="0.25">
      <c r="A163" t="s">
        <v>7665</v>
      </c>
      <c r="B163">
        <f>COUNTIF(SVDK!AC:AC,Sheet1!A163)</f>
        <v>6</v>
      </c>
      <c r="C163" s="472" t="s">
        <v>7013</v>
      </c>
      <c r="D163" t="str">
        <f t="shared" si="12"/>
        <v>DC2TH33</v>
      </c>
      <c r="E163">
        <f>COUNTIF(SVDK!AB:AB,Sheet1!D163)</f>
        <v>6</v>
      </c>
      <c r="F163">
        <f t="shared" si="16"/>
        <v>1</v>
      </c>
      <c r="G163">
        <f t="shared" si="15"/>
        <v>0</v>
      </c>
      <c r="K163" t="s">
        <v>7665</v>
      </c>
    </row>
    <row r="164" spans="1:11" x14ac:dyDescent="0.25">
      <c r="A164" t="s">
        <v>7606</v>
      </c>
      <c r="B164">
        <f>COUNTIF(SVDK!AC:AC,Sheet1!A164)</f>
        <v>15</v>
      </c>
      <c r="C164" s="472" t="s">
        <v>5821</v>
      </c>
      <c r="D164" t="str">
        <f t="shared" si="12"/>
        <v>DC2TH34</v>
      </c>
      <c r="E164">
        <f>COUNTIF(SVDK!AB:AB,Sheet1!D164)</f>
        <v>15</v>
      </c>
      <c r="F164">
        <f t="shared" si="16"/>
        <v>1</v>
      </c>
      <c r="G164">
        <f t="shared" si="15"/>
        <v>0</v>
      </c>
      <c r="K164" t="s">
        <v>7606</v>
      </c>
    </row>
    <row r="165" spans="1:11" x14ac:dyDescent="0.25">
      <c r="A165" t="s">
        <v>7685</v>
      </c>
      <c r="B165">
        <f>COUNTIF(SVDK!AC:AC,Sheet1!A165)</f>
        <v>6</v>
      </c>
      <c r="C165" s="473" t="s">
        <v>7133</v>
      </c>
      <c r="D165" t="str">
        <f t="shared" si="12"/>
        <v>DC2VB67</v>
      </c>
      <c r="E165">
        <f>COUNTIF(SVDK!AB:AB,Sheet1!D165)</f>
        <v>6</v>
      </c>
      <c r="F165">
        <f t="shared" si="16"/>
        <v>1</v>
      </c>
      <c r="G165">
        <f t="shared" si="15"/>
        <v>0</v>
      </c>
      <c r="K165" t="s">
        <v>7685</v>
      </c>
    </row>
    <row r="166" spans="1:11" x14ac:dyDescent="0.25">
      <c r="A166" t="s">
        <v>7749</v>
      </c>
      <c r="B166">
        <f>COUNTIF(SVDK!AC:AC,Sheet1!A166)</f>
        <v>5</v>
      </c>
      <c r="C166" s="473" t="s">
        <v>7474</v>
      </c>
      <c r="D166" t="str">
        <f t="shared" si="12"/>
        <v>DC3CA41</v>
      </c>
      <c r="E166">
        <f>COUNTIF(SVDK!AB:AB,Sheet1!D166)</f>
        <v>5</v>
      </c>
      <c r="F166">
        <f t="shared" si="16"/>
        <v>1</v>
      </c>
      <c r="G166">
        <f t="shared" si="15"/>
        <v>0</v>
      </c>
      <c r="K166" t="s">
        <v>7749</v>
      </c>
    </row>
    <row r="167" spans="1:11" x14ac:dyDescent="0.25">
      <c r="A167" t="s">
        <v>7574</v>
      </c>
      <c r="B167">
        <f>COUNTIF(SVDK!AC:AC,Sheet1!A167)</f>
        <v>24</v>
      </c>
      <c r="C167" s="472" t="s">
        <v>3604</v>
      </c>
      <c r="D167" t="str">
        <f t="shared" si="12"/>
        <v>DC3CA51</v>
      </c>
      <c r="E167">
        <f>COUNTIF(SVDK!AB:AB,Sheet1!D167)</f>
        <v>24</v>
      </c>
      <c r="F167">
        <f t="shared" si="16"/>
        <v>1</v>
      </c>
      <c r="G167">
        <f t="shared" si="15"/>
        <v>0</v>
      </c>
      <c r="K167" t="s">
        <v>7574</v>
      </c>
    </row>
    <row r="168" spans="1:11" x14ac:dyDescent="0.25">
      <c r="A168" t="s">
        <v>7624</v>
      </c>
      <c r="B168">
        <f>COUNTIF(SVDK!AC:AC,Sheet1!A168)</f>
        <v>25</v>
      </c>
      <c r="C168" s="472" t="s">
        <v>6369</v>
      </c>
      <c r="D168" t="str">
        <f t="shared" si="12"/>
        <v>DC3CA52</v>
      </c>
      <c r="E168">
        <f>COUNTIF(SVDK!AB:AB,Sheet1!D168)</f>
        <v>25</v>
      </c>
      <c r="F168">
        <f t="shared" si="16"/>
        <v>1</v>
      </c>
      <c r="G168">
        <f t="shared" si="15"/>
        <v>0</v>
      </c>
      <c r="K168" t="s">
        <v>7624</v>
      </c>
    </row>
    <row r="169" spans="1:11" x14ac:dyDescent="0.25">
      <c r="A169" t="s">
        <v>7791</v>
      </c>
      <c r="B169">
        <f>COUNTIF(SVDK!AC:AC,Sheet1!A169)</f>
        <v>10</v>
      </c>
      <c r="C169" s="473" t="s">
        <v>7564</v>
      </c>
      <c r="D169" t="str">
        <f t="shared" si="12"/>
        <v>DC3CA61</v>
      </c>
      <c r="E169">
        <f>COUNTIF(SVDK!AB:AB,Sheet1!D169)</f>
        <v>10</v>
      </c>
      <c r="F169">
        <f t="shared" si="16"/>
        <v>1</v>
      </c>
      <c r="G169">
        <f t="shared" si="15"/>
        <v>0</v>
      </c>
      <c r="K169" t="s">
        <v>7791</v>
      </c>
    </row>
    <row r="170" spans="1:11" x14ac:dyDescent="0.25">
      <c r="A170" t="s">
        <v>7721</v>
      </c>
      <c r="B170">
        <f>COUNTIF(SVDK!AC:AC,Sheet1!A170)</f>
        <v>24</v>
      </c>
      <c r="C170" s="473" t="s">
        <v>7355</v>
      </c>
      <c r="D170" t="str">
        <f t="shared" si="12"/>
        <v>DC3CD33</v>
      </c>
      <c r="E170">
        <f>COUNTIF(SVDK!AB:AB,Sheet1!D170)</f>
        <v>24</v>
      </c>
      <c r="F170">
        <f t="shared" si="16"/>
        <v>1</v>
      </c>
      <c r="G170">
        <f t="shared" si="15"/>
        <v>0</v>
      </c>
      <c r="K170" t="s">
        <v>7721</v>
      </c>
    </row>
    <row r="171" spans="1:11" x14ac:dyDescent="0.25">
      <c r="A171" t="s">
        <v>7785</v>
      </c>
      <c r="B171">
        <f>COUNTIF(SVDK!AC:AC,Sheet1!A171)</f>
        <v>17</v>
      </c>
      <c r="C171" s="473" t="s">
        <v>7552</v>
      </c>
      <c r="D171" t="str">
        <f t="shared" si="12"/>
        <v>DC3CD53</v>
      </c>
      <c r="E171">
        <f>COUNTIF(SVDK!AB:AB,Sheet1!D171)</f>
        <v>17</v>
      </c>
      <c r="F171">
        <f t="shared" si="16"/>
        <v>1</v>
      </c>
      <c r="G171">
        <f t="shared" si="15"/>
        <v>0</v>
      </c>
      <c r="K171" t="s">
        <v>7785</v>
      </c>
    </row>
    <row r="172" spans="1:11" x14ac:dyDescent="0.25">
      <c r="A172" t="s">
        <v>7688</v>
      </c>
      <c r="B172">
        <f>COUNTIF(SVDK!AC:AC,Sheet1!A172)</f>
        <v>29</v>
      </c>
      <c r="C172" s="473" t="s">
        <v>7146</v>
      </c>
      <c r="D172" t="str">
        <f t="shared" si="12"/>
        <v>DC3CT55</v>
      </c>
      <c r="E172">
        <f>COUNTIF(SVDK!AB:AB,Sheet1!D172)</f>
        <v>128</v>
      </c>
      <c r="F172">
        <f t="shared" si="16"/>
        <v>1</v>
      </c>
      <c r="G172">
        <f t="shared" si="15"/>
        <v>-99</v>
      </c>
      <c r="K172" t="s">
        <v>7688</v>
      </c>
    </row>
    <row r="173" spans="1:11" x14ac:dyDescent="0.25">
      <c r="A173" t="s">
        <v>7689</v>
      </c>
      <c r="B173">
        <f>COUNTIF(SVDK!AC:AC,Sheet1!A173)</f>
        <v>99</v>
      </c>
      <c r="C173" s="473" t="s">
        <v>7869</v>
      </c>
      <c r="D173" t="str">
        <f t="shared" si="12"/>
        <v>DC3CT55aa</v>
      </c>
      <c r="E173">
        <f>COUNTIF(SVDK!AB:AB,Sheet1!D173)</f>
        <v>0</v>
      </c>
      <c r="F173">
        <f t="shared" si="16"/>
        <v>1</v>
      </c>
      <c r="G173">
        <f t="shared" si="15"/>
        <v>99</v>
      </c>
      <c r="K173" t="s">
        <v>7689</v>
      </c>
    </row>
    <row r="174" spans="1:11" x14ac:dyDescent="0.25">
      <c r="A174" t="s">
        <v>7732</v>
      </c>
      <c r="B174">
        <f>COUNTIF(SVDK!AC:AC,Sheet1!A174)</f>
        <v>47</v>
      </c>
      <c r="C174" s="473" t="s">
        <v>7390</v>
      </c>
      <c r="D174" t="str">
        <f t="shared" si="12"/>
        <v>DC3CT91</v>
      </c>
      <c r="E174">
        <f>COUNTIF(SVDK!AB:AB,Sheet1!D174)</f>
        <v>47</v>
      </c>
      <c r="F174">
        <f t="shared" si="16"/>
        <v>1</v>
      </c>
      <c r="G174">
        <f t="shared" si="15"/>
        <v>0</v>
      </c>
      <c r="K174" t="s">
        <v>7732</v>
      </c>
    </row>
    <row r="175" spans="1:11" x14ac:dyDescent="0.25">
      <c r="A175" t="s">
        <v>7717</v>
      </c>
      <c r="B175">
        <f>COUNTIF(SVDK!AC:AC,Sheet1!A175)</f>
        <v>4</v>
      </c>
      <c r="C175" s="473"/>
      <c r="G175">
        <f t="shared" si="15"/>
        <v>4</v>
      </c>
      <c r="K175" t="s">
        <v>7717</v>
      </c>
    </row>
    <row r="176" spans="1:11" x14ac:dyDescent="0.25">
      <c r="A176" t="s">
        <v>7718</v>
      </c>
      <c r="B176">
        <f>COUNTIF(SVDK!AC:AC,Sheet1!A176)</f>
        <v>11</v>
      </c>
      <c r="C176" s="473" t="s">
        <v>7345</v>
      </c>
      <c r="D176" t="str">
        <f t="shared" si="12"/>
        <v>DC3CT92</v>
      </c>
      <c r="E176">
        <f>COUNTIF(SVDK!AB:AB,Sheet1!D176)</f>
        <v>15</v>
      </c>
      <c r="F176">
        <f>COUNTIF(D:D,D176)</f>
        <v>1</v>
      </c>
      <c r="G176">
        <f t="shared" si="15"/>
        <v>-4</v>
      </c>
      <c r="K176" t="s">
        <v>7718</v>
      </c>
    </row>
    <row r="177" spans="1:11" x14ac:dyDescent="0.25">
      <c r="A177" t="s">
        <v>7747</v>
      </c>
      <c r="B177">
        <f>COUNTIF(SVDK!AC:AC,Sheet1!A177)</f>
        <v>6</v>
      </c>
      <c r="C177" s="473" t="s">
        <v>7472</v>
      </c>
      <c r="D177" t="str">
        <f t="shared" si="12"/>
        <v>DC3DB41</v>
      </c>
      <c r="E177">
        <f>COUNTIF(SVDK!AB:AB,Sheet1!D177)</f>
        <v>6</v>
      </c>
      <c r="F177">
        <f>COUNTIF(D:D,D177)</f>
        <v>1</v>
      </c>
      <c r="G177">
        <f t="shared" si="15"/>
        <v>0</v>
      </c>
      <c r="K177" t="s">
        <v>7747</v>
      </c>
    </row>
    <row r="178" spans="1:11" x14ac:dyDescent="0.25">
      <c r="A178" t="s">
        <v>7766</v>
      </c>
      <c r="B178">
        <f>COUNTIF(SVDK!AC:AC,Sheet1!A178)</f>
        <v>9</v>
      </c>
      <c r="C178" s="473" t="s">
        <v>7521</v>
      </c>
      <c r="D178" t="str">
        <f t="shared" si="12"/>
        <v>DC3DB61</v>
      </c>
      <c r="E178">
        <f>COUNTIF(SVDK!AB:AB,Sheet1!D178)</f>
        <v>9</v>
      </c>
      <c r="F178">
        <f>COUNTIF(D:D,D178)</f>
        <v>1</v>
      </c>
      <c r="G178">
        <f t="shared" si="15"/>
        <v>0</v>
      </c>
      <c r="K178" t="s">
        <v>7766</v>
      </c>
    </row>
    <row r="179" spans="1:11" x14ac:dyDescent="0.25">
      <c r="A179" t="s">
        <v>7648</v>
      </c>
      <c r="B179">
        <f>COUNTIF(SVDK!AC:AC,Sheet1!A179)</f>
        <v>4</v>
      </c>
      <c r="C179" s="472" t="s">
        <v>6769</v>
      </c>
      <c r="D179" t="str">
        <f t="shared" si="12"/>
        <v>DC3DB71</v>
      </c>
      <c r="E179">
        <f>COUNTIF(SVDK!AB:AB,Sheet1!D179)</f>
        <v>10</v>
      </c>
      <c r="F179">
        <f>COUNTIF(D:D,D179)</f>
        <v>1</v>
      </c>
      <c r="G179">
        <f t="shared" si="15"/>
        <v>-6</v>
      </c>
      <c r="K179" t="s">
        <v>7648</v>
      </c>
    </row>
    <row r="180" spans="1:11" x14ac:dyDescent="0.25">
      <c r="A180" t="s">
        <v>7649</v>
      </c>
      <c r="B180">
        <f>COUNTIF(SVDK!AC:AC,Sheet1!A180)</f>
        <v>6</v>
      </c>
      <c r="C180" s="472"/>
      <c r="G180">
        <f t="shared" si="15"/>
        <v>6</v>
      </c>
      <c r="K180" t="s">
        <v>7649</v>
      </c>
    </row>
    <row r="181" spans="1:11" x14ac:dyDescent="0.25">
      <c r="A181" t="s">
        <v>7763</v>
      </c>
      <c r="B181">
        <f>COUNTIF(SVDK!AC:AC,Sheet1!A181)</f>
        <v>7</v>
      </c>
      <c r="C181" s="473" t="s">
        <v>7513</v>
      </c>
      <c r="D181" t="str">
        <f t="shared" si="12"/>
        <v>DC3DD51</v>
      </c>
      <c r="E181">
        <f>COUNTIF(SVDK!AB:AB,Sheet1!D181)</f>
        <v>7</v>
      </c>
      <c r="F181">
        <f t="shared" ref="F181:F187" si="17">COUNTIF(D:D,D181)</f>
        <v>1</v>
      </c>
      <c r="G181">
        <f t="shared" si="15"/>
        <v>0</v>
      </c>
      <c r="K181" t="s">
        <v>7763</v>
      </c>
    </row>
    <row r="182" spans="1:11" x14ac:dyDescent="0.25">
      <c r="A182" t="s">
        <v>7660</v>
      </c>
      <c r="B182">
        <f>COUNTIF(SVDK!AC:AC,Sheet1!A182)</f>
        <v>30</v>
      </c>
      <c r="C182" s="472" t="s">
        <v>6985</v>
      </c>
      <c r="D182" t="str">
        <f t="shared" si="12"/>
        <v>DC3DT60</v>
      </c>
      <c r="E182">
        <f>COUNTIF(SVDK!AB:AB,Sheet1!D182)</f>
        <v>30</v>
      </c>
      <c r="F182">
        <f t="shared" si="17"/>
        <v>1</v>
      </c>
      <c r="G182">
        <f t="shared" si="15"/>
        <v>0</v>
      </c>
      <c r="K182" t="s">
        <v>7660</v>
      </c>
    </row>
    <row r="183" spans="1:11" x14ac:dyDescent="0.25">
      <c r="A183" t="s">
        <v>7738</v>
      </c>
      <c r="B183">
        <f>COUNTIF(SVDK!AC:AC,Sheet1!A183)</f>
        <v>52</v>
      </c>
      <c r="C183" s="473" t="s">
        <v>7434</v>
      </c>
      <c r="D183" t="str">
        <f t="shared" si="12"/>
        <v>DC3DT71</v>
      </c>
      <c r="E183">
        <f>COUNTIF(SVDK!AB:AB,Sheet1!D183)</f>
        <v>52</v>
      </c>
      <c r="F183">
        <f t="shared" si="17"/>
        <v>1</v>
      </c>
      <c r="G183">
        <f t="shared" si="15"/>
        <v>0</v>
      </c>
      <c r="K183" t="s">
        <v>7738</v>
      </c>
    </row>
    <row r="184" spans="1:11" x14ac:dyDescent="0.25">
      <c r="A184" t="s">
        <v>7633</v>
      </c>
      <c r="B184">
        <f>COUNTIF(SVDK!AC:AC,Sheet1!A184)</f>
        <v>23</v>
      </c>
      <c r="C184" s="472" t="s">
        <v>6512</v>
      </c>
      <c r="D184" t="str">
        <f t="shared" si="12"/>
        <v>DC3DT82</v>
      </c>
      <c r="E184">
        <f>COUNTIF(SVDK!AB:AB,Sheet1!D184)</f>
        <v>23</v>
      </c>
      <c r="F184">
        <f t="shared" si="17"/>
        <v>1</v>
      </c>
      <c r="G184">
        <f t="shared" si="15"/>
        <v>0</v>
      </c>
      <c r="K184" t="s">
        <v>7633</v>
      </c>
    </row>
    <row r="185" spans="1:11" x14ac:dyDescent="0.25">
      <c r="A185" t="s">
        <v>7713</v>
      </c>
      <c r="B185">
        <f>COUNTIF(SVDK!AC:AC,Sheet1!A185)</f>
        <v>7</v>
      </c>
      <c r="C185" s="473" t="s">
        <v>7337</v>
      </c>
      <c r="D185" t="str">
        <f t="shared" si="12"/>
        <v>DC3HT15</v>
      </c>
      <c r="E185">
        <f>COUNTIF(SVDK!AB:AB,Sheet1!D185)</f>
        <v>7</v>
      </c>
      <c r="F185">
        <f t="shared" si="17"/>
        <v>1</v>
      </c>
      <c r="G185">
        <f t="shared" si="15"/>
        <v>0</v>
      </c>
      <c r="K185" t="s">
        <v>7713</v>
      </c>
    </row>
    <row r="186" spans="1:11" x14ac:dyDescent="0.25">
      <c r="A186" t="s">
        <v>7680</v>
      </c>
      <c r="B186">
        <f>COUNTIF(SVDK!AC:AC,Sheet1!A186)</f>
        <v>17</v>
      </c>
      <c r="C186" s="473" t="s">
        <v>7089</v>
      </c>
      <c r="D186" t="str">
        <f t="shared" si="12"/>
        <v>DC3HT51</v>
      </c>
      <c r="E186">
        <f>COUNTIF(SVDK!AB:AB,Sheet1!D186)</f>
        <v>17</v>
      </c>
      <c r="F186">
        <f t="shared" si="17"/>
        <v>1</v>
      </c>
      <c r="G186">
        <f t="shared" si="15"/>
        <v>0</v>
      </c>
      <c r="K186" t="s">
        <v>7680</v>
      </c>
    </row>
    <row r="187" spans="1:11" x14ac:dyDescent="0.25">
      <c r="A187" t="s">
        <v>7622</v>
      </c>
      <c r="B187">
        <f>COUNTIF(SVDK!AC:AC,Sheet1!A187)</f>
        <v>34</v>
      </c>
      <c r="C187" s="472" t="s">
        <v>6331</v>
      </c>
      <c r="D187" t="str">
        <f t="shared" si="12"/>
        <v>DC3KT20</v>
      </c>
      <c r="E187">
        <f>COUNTIF(SVDK!AB:AB,Sheet1!D187)</f>
        <v>53</v>
      </c>
      <c r="F187">
        <f t="shared" si="17"/>
        <v>1</v>
      </c>
      <c r="G187">
        <f t="shared" si="15"/>
        <v>-19</v>
      </c>
      <c r="K187" t="s">
        <v>7622</v>
      </c>
    </row>
    <row r="188" spans="1:11" x14ac:dyDescent="0.25">
      <c r="A188" t="s">
        <v>7623</v>
      </c>
      <c r="B188">
        <f>COUNTIF(SVDK!AC:AC,Sheet1!A188)</f>
        <v>19</v>
      </c>
      <c r="C188" s="472"/>
      <c r="G188">
        <f t="shared" si="15"/>
        <v>19</v>
      </c>
      <c r="K188" t="s">
        <v>7623</v>
      </c>
    </row>
    <row r="189" spans="1:11" x14ac:dyDescent="0.25">
      <c r="A189" t="s">
        <v>7722</v>
      </c>
      <c r="B189">
        <f>COUNTIF(SVDK!AC:AC,Sheet1!A189)</f>
        <v>27</v>
      </c>
      <c r="C189" s="473" t="s">
        <v>7360</v>
      </c>
      <c r="D189" t="str">
        <f t="shared" si="12"/>
        <v>DC3KT21</v>
      </c>
      <c r="E189">
        <f>COUNTIF(SVDK!AB:AB,Sheet1!D189)</f>
        <v>27</v>
      </c>
      <c r="F189">
        <f>COUNTIF(D:D,D189)</f>
        <v>1</v>
      </c>
      <c r="G189">
        <f t="shared" si="15"/>
        <v>0</v>
      </c>
      <c r="K189" t="s">
        <v>7722</v>
      </c>
    </row>
    <row r="190" spans="1:11" x14ac:dyDescent="0.25">
      <c r="A190" t="s">
        <v>7612</v>
      </c>
      <c r="B190">
        <f>COUNTIF(SVDK!AC:AC,Sheet1!A190)</f>
        <v>39</v>
      </c>
      <c r="C190" s="472" t="s">
        <v>5991</v>
      </c>
      <c r="D190" t="str">
        <f t="shared" si="12"/>
        <v>DC3KT22</v>
      </c>
      <c r="E190">
        <f>COUNTIF(SVDK!AB:AB,Sheet1!D190)</f>
        <v>39</v>
      </c>
      <c r="F190">
        <f>COUNTIF(D:D,D190)</f>
        <v>1</v>
      </c>
      <c r="G190">
        <f t="shared" si="15"/>
        <v>0</v>
      </c>
      <c r="K190" t="s">
        <v>7612</v>
      </c>
    </row>
    <row r="191" spans="1:11" x14ac:dyDescent="0.25">
      <c r="A191" t="s">
        <v>7583</v>
      </c>
      <c r="B191">
        <f>COUNTIF(SVDK!AC:AC,Sheet1!A191)</f>
        <v>52</v>
      </c>
      <c r="C191" s="472" t="s">
        <v>4484</v>
      </c>
      <c r="D191" t="str">
        <f t="shared" si="12"/>
        <v>DC3KT23</v>
      </c>
      <c r="E191">
        <f>COUNTIF(SVDK!AB:AB,Sheet1!D191)</f>
        <v>52</v>
      </c>
      <c r="F191">
        <f>COUNTIF(D:D,D191)</f>
        <v>1</v>
      </c>
      <c r="G191">
        <f t="shared" si="15"/>
        <v>0</v>
      </c>
      <c r="K191" t="s">
        <v>7583</v>
      </c>
    </row>
    <row r="192" spans="1:11" x14ac:dyDescent="0.25">
      <c r="A192" t="s">
        <v>7626</v>
      </c>
      <c r="B192">
        <f>COUNTIF(SVDK!AC:AC,Sheet1!A192)</f>
        <v>2</v>
      </c>
      <c r="C192" s="472" t="s">
        <v>6396</v>
      </c>
      <c r="D192" t="str">
        <f t="shared" si="12"/>
        <v>DC3KT24</v>
      </c>
      <c r="E192">
        <f>COUNTIF(SVDK!AB:AB,Sheet1!D192)</f>
        <v>17</v>
      </c>
      <c r="F192">
        <f>COUNTIF(D:D,D192)</f>
        <v>1</v>
      </c>
      <c r="G192">
        <f t="shared" si="15"/>
        <v>-15</v>
      </c>
      <c r="K192" t="s">
        <v>7626</v>
      </c>
    </row>
    <row r="193" spans="1:11" x14ac:dyDescent="0.25">
      <c r="A193" t="s">
        <v>7627</v>
      </c>
      <c r="B193">
        <f>COUNTIF(SVDK!AC:AC,Sheet1!A193)</f>
        <v>15</v>
      </c>
      <c r="C193" s="472"/>
      <c r="G193">
        <f t="shared" si="15"/>
        <v>15</v>
      </c>
      <c r="K193" t="s">
        <v>7627</v>
      </c>
    </row>
    <row r="194" spans="1:11" x14ac:dyDescent="0.25">
      <c r="A194" t="s">
        <v>7600</v>
      </c>
      <c r="B194">
        <f>COUNTIF(SVDK!AC:AC,Sheet1!A194)</f>
        <v>87</v>
      </c>
      <c r="C194" s="472" t="s">
        <v>5643</v>
      </c>
      <c r="D194" t="str">
        <f t="shared" si="12"/>
        <v>DC3KT26</v>
      </c>
      <c r="E194">
        <f>COUNTIF(SVDK!AB:AB,Sheet1!D194)</f>
        <v>87</v>
      </c>
      <c r="F194">
        <f t="shared" ref="F194:F200" si="18">COUNTIF(D:D,D194)</f>
        <v>1</v>
      </c>
      <c r="G194">
        <f t="shared" si="15"/>
        <v>0</v>
      </c>
      <c r="K194" t="s">
        <v>7600</v>
      </c>
    </row>
    <row r="195" spans="1:11" x14ac:dyDescent="0.25">
      <c r="A195" t="s">
        <v>7707</v>
      </c>
      <c r="B195">
        <f>COUNTIF(SVDK!AC:AC,Sheet1!A195)</f>
        <v>6</v>
      </c>
      <c r="C195" s="473" t="s">
        <v>7310</v>
      </c>
      <c r="D195" t="str">
        <f t="shared" ref="D195:D235" si="19">MID(C195,FIND("(",C195,1)+1,FIND(")",C195,1)-FIND("(",C195,1)-1)</f>
        <v>DC3KT29</v>
      </c>
      <c r="E195">
        <f>COUNTIF(SVDK!AB:AB,Sheet1!D195)</f>
        <v>6</v>
      </c>
      <c r="F195">
        <f t="shared" si="18"/>
        <v>1</v>
      </c>
      <c r="G195">
        <f t="shared" si="15"/>
        <v>0</v>
      </c>
      <c r="K195" t="s">
        <v>7707</v>
      </c>
    </row>
    <row r="196" spans="1:11" x14ac:dyDescent="0.25">
      <c r="A196" t="s">
        <v>7740</v>
      </c>
      <c r="B196">
        <f>COUNTIF(SVDK!AC:AC,Sheet1!A196)</f>
        <v>17</v>
      </c>
      <c r="C196" s="473" t="s">
        <v>7440</v>
      </c>
      <c r="D196" t="str">
        <f t="shared" si="19"/>
        <v>DC3KT33</v>
      </c>
      <c r="E196">
        <f>COUNTIF(SVDK!AB:AB,Sheet1!D196)</f>
        <v>17</v>
      </c>
      <c r="F196">
        <f t="shared" si="18"/>
        <v>1</v>
      </c>
      <c r="G196">
        <f t="shared" si="15"/>
        <v>0</v>
      </c>
      <c r="K196" t="s">
        <v>7740</v>
      </c>
    </row>
    <row r="197" spans="1:11" x14ac:dyDescent="0.25">
      <c r="A197" t="s">
        <v>7635</v>
      </c>
      <c r="B197">
        <f>COUNTIF(SVDK!AC:AC,Sheet1!A197)</f>
        <v>66</v>
      </c>
      <c r="C197" s="472" t="s">
        <v>6583</v>
      </c>
      <c r="D197" t="str">
        <f t="shared" si="19"/>
        <v>DC3KV30</v>
      </c>
      <c r="E197">
        <f>COUNTIF(SVDK!AB:AB,Sheet1!D197)</f>
        <v>66</v>
      </c>
      <c r="F197">
        <f t="shared" si="18"/>
        <v>1</v>
      </c>
      <c r="G197">
        <f t="shared" si="15"/>
        <v>0</v>
      </c>
      <c r="K197" t="s">
        <v>7635</v>
      </c>
    </row>
    <row r="198" spans="1:11" x14ac:dyDescent="0.25">
      <c r="A198" t="s">
        <v>7702</v>
      </c>
      <c r="B198">
        <f>COUNTIF(SVDK!AC:AC,Sheet1!A198)</f>
        <v>48</v>
      </c>
      <c r="C198" s="473" t="s">
        <v>7259</v>
      </c>
      <c r="D198" t="str">
        <f t="shared" si="19"/>
        <v>DC3KV31</v>
      </c>
      <c r="E198">
        <f>COUNTIF(SVDK!AB:AB,Sheet1!D198)</f>
        <v>48</v>
      </c>
      <c r="F198">
        <f t="shared" si="18"/>
        <v>1</v>
      </c>
      <c r="G198">
        <f t="shared" si="15"/>
        <v>0</v>
      </c>
      <c r="K198" t="s">
        <v>7702</v>
      </c>
    </row>
    <row r="199" spans="1:11" x14ac:dyDescent="0.25">
      <c r="A199" t="s">
        <v>7579</v>
      </c>
      <c r="B199">
        <f>COUNTIF(SVDK!AC:AC,Sheet1!A199)</f>
        <v>50</v>
      </c>
      <c r="C199" s="472" t="s">
        <v>4264</v>
      </c>
      <c r="D199" t="str">
        <f t="shared" si="19"/>
        <v>DC3KV32</v>
      </c>
      <c r="E199">
        <f>COUNTIF(SVDK!AB:AB,Sheet1!D199)</f>
        <v>50</v>
      </c>
      <c r="F199">
        <f t="shared" si="18"/>
        <v>1</v>
      </c>
      <c r="G199">
        <f t="shared" si="15"/>
        <v>0</v>
      </c>
      <c r="K199" t="s">
        <v>7579</v>
      </c>
    </row>
    <row r="200" spans="1:11" x14ac:dyDescent="0.25">
      <c r="A200" t="s">
        <v>7719</v>
      </c>
      <c r="B200">
        <f>COUNTIF(SVDK!AC:AC,Sheet1!A200)</f>
        <v>14</v>
      </c>
      <c r="C200" s="473" t="s">
        <v>7354</v>
      </c>
      <c r="D200" t="str">
        <f t="shared" si="19"/>
        <v>DC3KV43</v>
      </c>
      <c r="E200">
        <f>COUNTIF(SVDK!AB:AB,Sheet1!D200)</f>
        <v>21</v>
      </c>
      <c r="F200">
        <f t="shared" si="18"/>
        <v>1</v>
      </c>
      <c r="G200">
        <f t="shared" si="15"/>
        <v>-7</v>
      </c>
      <c r="K200" t="s">
        <v>7719</v>
      </c>
    </row>
    <row r="201" spans="1:11" x14ac:dyDescent="0.25">
      <c r="A201" t="s">
        <v>7720</v>
      </c>
      <c r="B201">
        <f>COUNTIF(SVDK!AC:AC,Sheet1!A201)</f>
        <v>7</v>
      </c>
      <c r="C201" s="473"/>
      <c r="G201">
        <f t="shared" si="15"/>
        <v>7</v>
      </c>
      <c r="K201" t="s">
        <v>7720</v>
      </c>
    </row>
    <row r="202" spans="1:11" x14ac:dyDescent="0.25">
      <c r="A202" t="s">
        <v>7672</v>
      </c>
      <c r="B202">
        <f>COUNTIF(SVDK!AC:AC,Sheet1!A202)</f>
        <v>72</v>
      </c>
      <c r="C202" s="472" t="s">
        <v>7049</v>
      </c>
      <c r="D202" t="str">
        <f t="shared" si="19"/>
        <v>DC3KV49</v>
      </c>
      <c r="E202">
        <f>COUNTIF(SVDK!AB:AB,Sheet1!D202)</f>
        <v>72</v>
      </c>
      <c r="F202">
        <f t="shared" ref="F202:F209" si="20">COUNTIF(D:D,D202)</f>
        <v>1</v>
      </c>
      <c r="G202">
        <f t="shared" si="15"/>
        <v>0</v>
      </c>
      <c r="K202" t="s">
        <v>7672</v>
      </c>
    </row>
    <row r="203" spans="1:11" x14ac:dyDescent="0.25">
      <c r="A203" t="s">
        <v>7683</v>
      </c>
      <c r="B203">
        <f>COUNTIF(SVDK!AC:AC,Sheet1!A203)</f>
        <v>49</v>
      </c>
      <c r="C203" s="473" t="s">
        <v>7111</v>
      </c>
      <c r="D203" t="str">
        <f t="shared" si="19"/>
        <v>DC3KX71</v>
      </c>
      <c r="E203">
        <f>COUNTIF(SVDK!AB:AB,Sheet1!D203)</f>
        <v>49</v>
      </c>
      <c r="F203">
        <f t="shared" si="20"/>
        <v>1</v>
      </c>
      <c r="G203">
        <f t="shared" si="15"/>
        <v>0</v>
      </c>
      <c r="K203" t="s">
        <v>7683</v>
      </c>
    </row>
    <row r="204" spans="1:11" x14ac:dyDescent="0.25">
      <c r="A204" t="s">
        <v>7602</v>
      </c>
      <c r="B204">
        <f>COUNTIF(SVDK!AC:AC,Sheet1!A204)</f>
        <v>9</v>
      </c>
      <c r="C204" s="472" t="s">
        <v>5766</v>
      </c>
      <c r="D204" t="str">
        <f t="shared" si="19"/>
        <v>DC3MT37</v>
      </c>
      <c r="E204">
        <f>COUNTIF(SVDK!AB:AB,Sheet1!D204)</f>
        <v>9</v>
      </c>
      <c r="F204">
        <f t="shared" si="20"/>
        <v>1</v>
      </c>
      <c r="G204">
        <f t="shared" si="15"/>
        <v>0</v>
      </c>
      <c r="K204" t="s">
        <v>7602</v>
      </c>
    </row>
    <row r="205" spans="1:11" x14ac:dyDescent="0.25">
      <c r="A205" t="s">
        <v>7637</v>
      </c>
      <c r="B205">
        <f>COUNTIF(SVDK!AC:AC,Sheet1!A205)</f>
        <v>13</v>
      </c>
      <c r="C205" s="472" t="s">
        <v>6608</v>
      </c>
      <c r="D205" t="str">
        <f t="shared" si="19"/>
        <v>DC3MX40</v>
      </c>
      <c r="E205">
        <f>COUNTIF(SVDK!AB:AB,Sheet1!D205)</f>
        <v>13</v>
      </c>
      <c r="F205">
        <f t="shared" si="20"/>
        <v>1</v>
      </c>
      <c r="G205">
        <f t="shared" si="15"/>
        <v>0</v>
      </c>
      <c r="K205" t="s">
        <v>7637</v>
      </c>
    </row>
    <row r="206" spans="1:11" x14ac:dyDescent="0.25">
      <c r="A206" t="s">
        <v>7584</v>
      </c>
      <c r="B206">
        <f>COUNTIF(SVDK!AC:AC,Sheet1!A206)</f>
        <v>5</v>
      </c>
      <c r="C206" s="472" t="s">
        <v>4565</v>
      </c>
      <c r="D206" t="str">
        <f t="shared" si="19"/>
        <v>DC3MX53</v>
      </c>
      <c r="E206">
        <f>COUNTIF(SVDK!AB:AB,Sheet1!D206)</f>
        <v>5</v>
      </c>
      <c r="F206">
        <f t="shared" si="20"/>
        <v>1</v>
      </c>
      <c r="G206">
        <f t="shared" si="15"/>
        <v>0</v>
      </c>
      <c r="K206" t="s">
        <v>7584</v>
      </c>
    </row>
    <row r="207" spans="1:11" x14ac:dyDescent="0.25">
      <c r="A207" t="s">
        <v>7746</v>
      </c>
      <c r="B207">
        <f>COUNTIF(SVDK!AC:AC,Sheet1!A207)</f>
        <v>8</v>
      </c>
      <c r="C207" s="473" t="s">
        <v>7463</v>
      </c>
      <c r="D207" t="str">
        <f t="shared" si="19"/>
        <v>DC3OT31</v>
      </c>
      <c r="E207">
        <f>COUNTIF(SVDK!AB:AB,Sheet1!D207)</f>
        <v>8</v>
      </c>
      <c r="F207">
        <f t="shared" si="20"/>
        <v>1</v>
      </c>
      <c r="G207">
        <f t="shared" si="15"/>
        <v>0</v>
      </c>
      <c r="K207" t="s">
        <v>7746</v>
      </c>
    </row>
    <row r="208" spans="1:11" x14ac:dyDescent="0.25">
      <c r="A208" t="s">
        <v>7733</v>
      </c>
      <c r="B208">
        <f>COUNTIF(SVDK!AC:AC,Sheet1!A208)</f>
        <v>22</v>
      </c>
      <c r="C208" s="473" t="s">
        <v>7421</v>
      </c>
      <c r="D208" t="str">
        <f t="shared" si="19"/>
        <v>DC3QT11</v>
      </c>
      <c r="E208">
        <f>COUNTIF(SVDK!AB:AB,Sheet1!D208)</f>
        <v>22</v>
      </c>
      <c r="F208">
        <f t="shared" si="20"/>
        <v>1</v>
      </c>
      <c r="G208">
        <f t="shared" ref="G208:G250" si="21">+B208-E208</f>
        <v>0</v>
      </c>
      <c r="K208" t="s">
        <v>7733</v>
      </c>
    </row>
    <row r="209" spans="1:11" x14ac:dyDescent="0.25">
      <c r="A209" t="s">
        <v>7723</v>
      </c>
      <c r="B209">
        <f>COUNTIF(SVDK!AC:AC,Sheet1!A209)</f>
        <v>40</v>
      </c>
      <c r="C209" s="473" t="s">
        <v>7363</v>
      </c>
      <c r="D209" t="str">
        <f t="shared" si="19"/>
        <v>DC3QT12</v>
      </c>
      <c r="E209">
        <f>COUNTIF(SVDK!AB:AB,Sheet1!D209)</f>
        <v>43</v>
      </c>
      <c r="F209">
        <f t="shared" si="20"/>
        <v>1</v>
      </c>
      <c r="G209">
        <f t="shared" si="21"/>
        <v>-3</v>
      </c>
      <c r="K209" t="s">
        <v>7723</v>
      </c>
    </row>
    <row r="210" spans="1:11" x14ac:dyDescent="0.25">
      <c r="A210" t="s">
        <v>7724</v>
      </c>
      <c r="B210">
        <f>COUNTIF(SVDK!AC:AC,Sheet1!A210)</f>
        <v>3</v>
      </c>
      <c r="C210" s="473"/>
      <c r="G210">
        <f t="shared" si="21"/>
        <v>3</v>
      </c>
      <c r="K210" t="s">
        <v>7724</v>
      </c>
    </row>
    <row r="211" spans="1:11" x14ac:dyDescent="0.25">
      <c r="A211" t="s">
        <v>7581</v>
      </c>
      <c r="B211">
        <f>COUNTIF(SVDK!AC:AC,Sheet1!A211)</f>
        <v>25</v>
      </c>
      <c r="C211" s="472" t="s">
        <v>4442</v>
      </c>
      <c r="D211" t="str">
        <f t="shared" si="19"/>
        <v>DC3QT51</v>
      </c>
      <c r="E211">
        <f>COUNTIF(SVDK!AB:AB,Sheet1!D211)</f>
        <v>32</v>
      </c>
      <c r="F211">
        <f>COUNTIF(D:D,D211)</f>
        <v>1</v>
      </c>
      <c r="G211">
        <f t="shared" si="21"/>
        <v>-7</v>
      </c>
      <c r="K211" t="s">
        <v>7581</v>
      </c>
    </row>
    <row r="212" spans="1:11" x14ac:dyDescent="0.25">
      <c r="A212" t="s">
        <v>7582</v>
      </c>
      <c r="B212">
        <f>COUNTIF(SVDK!AC:AC,Sheet1!A212)</f>
        <v>7</v>
      </c>
      <c r="C212" s="472"/>
      <c r="G212">
        <f t="shared" si="21"/>
        <v>7</v>
      </c>
      <c r="K212" t="s">
        <v>7582</v>
      </c>
    </row>
    <row r="213" spans="1:11" x14ac:dyDescent="0.25">
      <c r="A213" t="s">
        <v>7774</v>
      </c>
      <c r="B213">
        <f>COUNTIF(SVDK!AC:AC,Sheet1!A213)</f>
        <v>14</v>
      </c>
      <c r="C213" s="473" t="s">
        <v>7539</v>
      </c>
      <c r="D213" t="str">
        <f t="shared" si="19"/>
        <v>DC3QT61</v>
      </c>
      <c r="E213">
        <f>COUNTIF(SVDK!AB:AB,Sheet1!D213)</f>
        <v>14</v>
      </c>
      <c r="F213">
        <f t="shared" ref="F213:F235" si="22">COUNTIF(D:D,D213)</f>
        <v>1</v>
      </c>
      <c r="G213">
        <f t="shared" si="21"/>
        <v>0</v>
      </c>
      <c r="K213" t="s">
        <v>7774</v>
      </c>
    </row>
    <row r="214" spans="1:11" x14ac:dyDescent="0.25">
      <c r="A214" t="s">
        <v>7787</v>
      </c>
      <c r="B214">
        <f>COUNTIF(SVDK!AC:AC,Sheet1!A214)</f>
        <v>7</v>
      </c>
      <c r="C214" s="473" t="s">
        <v>7557</v>
      </c>
      <c r="D214" t="str">
        <f t="shared" si="19"/>
        <v>DC3QT62</v>
      </c>
      <c r="E214">
        <f>COUNTIF(SVDK!AB:AB,Sheet1!D214)</f>
        <v>7</v>
      </c>
      <c r="F214">
        <f t="shared" si="22"/>
        <v>1</v>
      </c>
      <c r="G214">
        <f t="shared" si="21"/>
        <v>0</v>
      </c>
      <c r="K214" t="s">
        <v>7787</v>
      </c>
    </row>
    <row r="215" spans="1:11" x14ac:dyDescent="0.25">
      <c r="A215" t="s">
        <v>7601</v>
      </c>
      <c r="B215">
        <f>COUNTIF(SVDK!AC:AC,Sheet1!A215)</f>
        <v>75</v>
      </c>
      <c r="C215" s="472" t="s">
        <v>5718</v>
      </c>
      <c r="D215" t="str">
        <f t="shared" si="19"/>
        <v>DC3QT64</v>
      </c>
      <c r="E215">
        <f>COUNTIF(SVDK!AB:AB,Sheet1!D215)</f>
        <v>75</v>
      </c>
      <c r="F215">
        <f t="shared" si="22"/>
        <v>1</v>
      </c>
      <c r="G215">
        <f t="shared" si="21"/>
        <v>0</v>
      </c>
      <c r="K215" t="s">
        <v>7601</v>
      </c>
    </row>
    <row r="216" spans="1:11" x14ac:dyDescent="0.25">
      <c r="A216" t="s">
        <v>7744</v>
      </c>
      <c r="B216">
        <f>COUNTIF(SVDK!AC:AC,Sheet1!A216)</f>
        <v>9</v>
      </c>
      <c r="C216" s="473" t="s">
        <v>7459</v>
      </c>
      <c r="D216" t="str">
        <f t="shared" si="19"/>
        <v>DC3QT65</v>
      </c>
      <c r="E216">
        <f>COUNTIF(SVDK!AB:AB,Sheet1!D216)</f>
        <v>9</v>
      </c>
      <c r="F216">
        <f t="shared" si="22"/>
        <v>1</v>
      </c>
      <c r="G216">
        <f t="shared" si="21"/>
        <v>0</v>
      </c>
      <c r="K216" t="s">
        <v>7744</v>
      </c>
    </row>
    <row r="217" spans="1:11" x14ac:dyDescent="0.25">
      <c r="A217" t="s">
        <v>7789</v>
      </c>
      <c r="B217">
        <f>COUNTIF(SVDK!AC:AC,Sheet1!A217)</f>
        <v>8</v>
      </c>
      <c r="C217" s="473" t="s">
        <v>7562</v>
      </c>
      <c r="D217" t="str">
        <f t="shared" si="19"/>
        <v>DC3QT94</v>
      </c>
      <c r="E217">
        <f>COUNTIF(SVDK!AB:AB,Sheet1!D217)</f>
        <v>8</v>
      </c>
      <c r="F217">
        <f t="shared" si="22"/>
        <v>1</v>
      </c>
      <c r="G217">
        <f t="shared" si="21"/>
        <v>0</v>
      </c>
      <c r="K217" t="s">
        <v>7789</v>
      </c>
    </row>
    <row r="218" spans="1:11" x14ac:dyDescent="0.25">
      <c r="A218" t="s">
        <v>7619</v>
      </c>
      <c r="B218">
        <f>COUNTIF(SVDK!AC:AC,Sheet1!A218)</f>
        <v>14</v>
      </c>
      <c r="C218" s="472" t="s">
        <v>6122</v>
      </c>
      <c r="D218" t="str">
        <f t="shared" si="19"/>
        <v>DC3VL25</v>
      </c>
      <c r="E218">
        <f>COUNTIF(SVDK!AB:AB,Sheet1!D218)</f>
        <v>14</v>
      </c>
      <c r="F218">
        <f t="shared" si="22"/>
        <v>1</v>
      </c>
      <c r="G218">
        <f t="shared" si="21"/>
        <v>0</v>
      </c>
      <c r="K218" t="s">
        <v>7619</v>
      </c>
    </row>
    <row r="219" spans="1:11" x14ac:dyDescent="0.25">
      <c r="A219" t="s">
        <v>7715</v>
      </c>
      <c r="B219">
        <f>COUNTIF(SVDK!AC:AC,Sheet1!A219)</f>
        <v>14</v>
      </c>
      <c r="C219" s="473" t="s">
        <v>7341</v>
      </c>
      <c r="D219" t="str">
        <f t="shared" si="19"/>
        <v>DC4CT11</v>
      </c>
      <c r="E219">
        <f>COUNTIF(SVDK!AB:AB,Sheet1!D219)</f>
        <v>14</v>
      </c>
      <c r="F219">
        <f t="shared" si="22"/>
        <v>1</v>
      </c>
      <c r="G219">
        <f t="shared" si="21"/>
        <v>0</v>
      </c>
      <c r="K219" t="s">
        <v>7715</v>
      </c>
    </row>
    <row r="220" spans="1:11" x14ac:dyDescent="0.25">
      <c r="A220" t="s">
        <v>7670</v>
      </c>
      <c r="B220">
        <f>COUNTIF(SVDK!AC:AC,Sheet1!A220)</f>
        <v>26</v>
      </c>
      <c r="C220" s="472" t="s">
        <v>7043</v>
      </c>
      <c r="D220" t="str">
        <f t="shared" si="19"/>
        <v>DL1CB22</v>
      </c>
      <c r="E220">
        <f>COUNTIF(SVDK!AB:AB,Sheet1!D220)</f>
        <v>26</v>
      </c>
      <c r="F220">
        <f t="shared" si="22"/>
        <v>1</v>
      </c>
      <c r="G220">
        <f t="shared" si="21"/>
        <v>0</v>
      </c>
      <c r="K220" t="s">
        <v>7670</v>
      </c>
    </row>
    <row r="221" spans="1:11" x14ac:dyDescent="0.25">
      <c r="A221" t="s">
        <v>7620</v>
      </c>
      <c r="B221">
        <f>COUNTIF(SVDK!AC:AC,Sheet1!A221)</f>
        <v>31</v>
      </c>
      <c r="C221" s="472" t="s">
        <v>6131</v>
      </c>
      <c r="D221" t="str">
        <f t="shared" si="19"/>
        <v>DL2CO21</v>
      </c>
      <c r="E221">
        <f>COUNTIF(SVDK!AB:AB,Sheet1!D221)</f>
        <v>31</v>
      </c>
      <c r="F221">
        <f t="shared" si="22"/>
        <v>1</v>
      </c>
      <c r="G221">
        <f t="shared" si="21"/>
        <v>0</v>
      </c>
      <c r="K221" t="s">
        <v>7620</v>
      </c>
    </row>
    <row r="222" spans="1:11" x14ac:dyDescent="0.25">
      <c r="A222" t="s">
        <v>7731</v>
      </c>
      <c r="B222">
        <f>COUNTIF(SVDK!AC:AC,Sheet1!A222)</f>
        <v>24</v>
      </c>
      <c r="C222" s="473" t="s">
        <v>7389</v>
      </c>
      <c r="D222" t="str">
        <f t="shared" si="19"/>
        <v>DL2CO25</v>
      </c>
      <c r="E222">
        <f>COUNTIF(SVDK!AB:AB,Sheet1!D222)</f>
        <v>24</v>
      </c>
      <c r="F222">
        <f t="shared" si="22"/>
        <v>1</v>
      </c>
      <c r="G222">
        <f t="shared" si="21"/>
        <v>0</v>
      </c>
      <c r="K222" t="s">
        <v>7731</v>
      </c>
    </row>
    <row r="223" spans="1:11" x14ac:dyDescent="0.25">
      <c r="A223" t="s">
        <v>7671</v>
      </c>
      <c r="B223">
        <f>COUNTIF(SVDK!AC:AC,Sheet1!A223)</f>
        <v>10</v>
      </c>
      <c r="C223" s="472" t="s">
        <v>7046</v>
      </c>
      <c r="D223" t="str">
        <f t="shared" si="19"/>
        <v>DL2CT27</v>
      </c>
      <c r="E223">
        <f>COUNTIF(SVDK!AB:AB,Sheet1!D223)</f>
        <v>10</v>
      </c>
      <c r="F223">
        <f t="shared" si="22"/>
        <v>1</v>
      </c>
      <c r="G223">
        <f t="shared" si="21"/>
        <v>0</v>
      </c>
      <c r="K223" t="s">
        <v>7671</v>
      </c>
    </row>
    <row r="224" spans="1:11" x14ac:dyDescent="0.25">
      <c r="A224" t="s">
        <v>7750</v>
      </c>
      <c r="B224">
        <f>COUNTIF(SVDK!AC:AC,Sheet1!A224)</f>
        <v>10</v>
      </c>
      <c r="C224" s="473" t="s">
        <v>7475</v>
      </c>
      <c r="D224" t="str">
        <f t="shared" si="19"/>
        <v>DL2DD33</v>
      </c>
      <c r="E224">
        <f>COUNTIF(SVDK!AB:AB,Sheet1!D224)</f>
        <v>10</v>
      </c>
      <c r="F224">
        <f t="shared" si="22"/>
        <v>1</v>
      </c>
      <c r="G224">
        <f t="shared" si="21"/>
        <v>0</v>
      </c>
      <c r="K224" t="s">
        <v>7750</v>
      </c>
    </row>
    <row r="225" spans="1:11" x14ac:dyDescent="0.25">
      <c r="A225" t="s">
        <v>7742</v>
      </c>
      <c r="B225">
        <f>COUNTIF(SVDK!AC:AC,Sheet1!A225)</f>
        <v>88</v>
      </c>
      <c r="C225" s="473" t="s">
        <v>7447</v>
      </c>
      <c r="D225" t="str">
        <f t="shared" si="19"/>
        <v>DL2GT33</v>
      </c>
      <c r="E225">
        <f>COUNTIF(SVDK!AB:AB,Sheet1!D225)</f>
        <v>88</v>
      </c>
      <c r="F225">
        <f t="shared" si="22"/>
        <v>1</v>
      </c>
      <c r="G225">
        <f t="shared" si="21"/>
        <v>0</v>
      </c>
      <c r="K225" t="s">
        <v>7742</v>
      </c>
    </row>
    <row r="226" spans="1:11" x14ac:dyDescent="0.25">
      <c r="A226" t="s">
        <v>7773</v>
      </c>
      <c r="B226">
        <f>COUNTIF(SVDK!AC:AC,Sheet1!A226)</f>
        <v>11</v>
      </c>
      <c r="C226" s="473" t="s">
        <v>7531</v>
      </c>
      <c r="D226" t="str">
        <f t="shared" si="19"/>
        <v>DL2GT52</v>
      </c>
      <c r="E226">
        <f>COUNTIF(SVDK!AB:AB,Sheet1!D226)</f>
        <v>11</v>
      </c>
      <c r="F226">
        <f t="shared" si="22"/>
        <v>1</v>
      </c>
      <c r="G226">
        <f t="shared" si="21"/>
        <v>0</v>
      </c>
      <c r="K226" t="s">
        <v>7773</v>
      </c>
    </row>
    <row r="227" spans="1:11" x14ac:dyDescent="0.25">
      <c r="A227" t="s">
        <v>7705</v>
      </c>
      <c r="B227">
        <f>COUNTIF(SVDK!AC:AC,Sheet1!A227)</f>
        <v>6</v>
      </c>
      <c r="C227" s="473" t="s">
        <v>7286</v>
      </c>
      <c r="D227" t="str">
        <f t="shared" si="19"/>
        <v>DL2GT61</v>
      </c>
      <c r="E227">
        <f>COUNTIF(SVDK!AB:AB,Sheet1!D227)</f>
        <v>6</v>
      </c>
      <c r="F227">
        <f t="shared" si="22"/>
        <v>1</v>
      </c>
      <c r="G227">
        <f t="shared" si="21"/>
        <v>0</v>
      </c>
      <c r="K227" t="s">
        <v>7705</v>
      </c>
    </row>
    <row r="228" spans="1:11" x14ac:dyDescent="0.25">
      <c r="A228" t="s">
        <v>7755</v>
      </c>
      <c r="B228">
        <f>COUNTIF(SVDK!AC:AC,Sheet1!A228)</f>
        <v>16</v>
      </c>
      <c r="C228" s="473" t="s">
        <v>7492</v>
      </c>
      <c r="D228" t="str">
        <f t="shared" si="19"/>
        <v>DL3CA41</v>
      </c>
      <c r="E228">
        <f>COUNTIF(SVDK!AB:AB,Sheet1!D228)</f>
        <v>16</v>
      </c>
      <c r="F228">
        <f t="shared" si="22"/>
        <v>1</v>
      </c>
      <c r="G228">
        <f t="shared" si="21"/>
        <v>0</v>
      </c>
      <c r="K228" t="s">
        <v>7755</v>
      </c>
    </row>
    <row r="229" spans="1:11" x14ac:dyDescent="0.25">
      <c r="A229" t="s">
        <v>7716</v>
      </c>
      <c r="B229">
        <f>COUNTIF(SVDK!AC:AC,Sheet1!A229)</f>
        <v>28</v>
      </c>
      <c r="C229" s="473" t="s">
        <v>7342</v>
      </c>
      <c r="D229" t="str">
        <f t="shared" si="19"/>
        <v>DL3CA53</v>
      </c>
      <c r="E229">
        <f>COUNTIF(SVDK!AB:AB,Sheet1!D229)</f>
        <v>28</v>
      </c>
      <c r="F229">
        <f t="shared" si="22"/>
        <v>1</v>
      </c>
      <c r="G229">
        <f t="shared" si="21"/>
        <v>0</v>
      </c>
      <c r="K229" t="s">
        <v>7716</v>
      </c>
    </row>
    <row r="230" spans="1:11" x14ac:dyDescent="0.25">
      <c r="C230" s="473" t="s">
        <v>7868</v>
      </c>
      <c r="D230" t="str">
        <f t="shared" si="19"/>
        <v>DL3CA53aa</v>
      </c>
      <c r="E230">
        <f>COUNTIF(SVDK!AB:AB,Sheet1!D230)</f>
        <v>0</v>
      </c>
      <c r="F230">
        <f t="shared" si="22"/>
        <v>1</v>
      </c>
      <c r="G230">
        <f t="shared" si="21"/>
        <v>0</v>
      </c>
      <c r="K230" t="s">
        <v>7704</v>
      </c>
    </row>
    <row r="231" spans="1:11" x14ac:dyDescent="0.25">
      <c r="A231" t="s">
        <v>7704</v>
      </c>
      <c r="B231">
        <f>COUNTIF(SVDK!AC:AC,Sheet1!A231)</f>
        <v>52</v>
      </c>
      <c r="C231" s="473" t="s">
        <v>7273</v>
      </c>
      <c r="D231" t="str">
        <f t="shared" si="19"/>
        <v>DL3CD61</v>
      </c>
      <c r="E231">
        <f>COUNTIF(SVDK!AB:AB,Sheet1!D231)</f>
        <v>52</v>
      </c>
      <c r="F231">
        <f t="shared" si="22"/>
        <v>1</v>
      </c>
      <c r="G231">
        <f t="shared" si="21"/>
        <v>0</v>
      </c>
      <c r="K231" t="s">
        <v>7730</v>
      </c>
    </row>
    <row r="232" spans="1:11" x14ac:dyDescent="0.25">
      <c r="A232" t="s">
        <v>7730</v>
      </c>
      <c r="B232">
        <f>COUNTIF(SVDK!AC:AC,Sheet1!A232)</f>
        <v>9</v>
      </c>
      <c r="C232" s="473" t="s">
        <v>7388</v>
      </c>
      <c r="D232" t="str">
        <f t="shared" si="19"/>
        <v>DL3DB53</v>
      </c>
      <c r="E232">
        <f>COUNTIF(SVDK!AB:AB,Sheet1!D232)</f>
        <v>9</v>
      </c>
      <c r="F232">
        <f t="shared" si="22"/>
        <v>1</v>
      </c>
      <c r="G232">
        <f t="shared" si="21"/>
        <v>0</v>
      </c>
      <c r="K232" t="s">
        <v>7767</v>
      </c>
    </row>
    <row r="233" spans="1:11" x14ac:dyDescent="0.25">
      <c r="A233" t="s">
        <v>7767</v>
      </c>
      <c r="B233">
        <f>COUNTIF(SVDK!AC:AC,Sheet1!A233)</f>
        <v>5</v>
      </c>
      <c r="C233" s="473" t="s">
        <v>7493</v>
      </c>
      <c r="D233" t="str">
        <f t="shared" si="19"/>
        <v>DL3DD43</v>
      </c>
      <c r="E233">
        <f>COUNTIF(SVDK!AB:AB,Sheet1!D233)</f>
        <v>10</v>
      </c>
      <c r="F233">
        <f t="shared" si="22"/>
        <v>1</v>
      </c>
      <c r="G233">
        <f t="shared" si="21"/>
        <v>-5</v>
      </c>
      <c r="K233" t="s">
        <v>7756</v>
      </c>
    </row>
    <row r="234" spans="1:11" x14ac:dyDescent="0.25">
      <c r="A234" t="s">
        <v>7756</v>
      </c>
      <c r="B234">
        <f>COUNTIF(SVDK!AC:AC,Sheet1!A234)</f>
        <v>10</v>
      </c>
      <c r="C234" s="473" t="s">
        <v>7522</v>
      </c>
      <c r="D234" t="str">
        <f t="shared" si="19"/>
        <v>DL3DD41</v>
      </c>
      <c r="E234">
        <f>COUNTIF(SVDK!AB:AB,Sheet1!D234)</f>
        <v>5</v>
      </c>
      <c r="F234">
        <f t="shared" si="22"/>
        <v>1</v>
      </c>
      <c r="G234">
        <f t="shared" si="21"/>
        <v>5</v>
      </c>
      <c r="K234" t="s">
        <v>7651</v>
      </c>
    </row>
    <row r="235" spans="1:11" x14ac:dyDescent="0.25">
      <c r="A235" t="s">
        <v>7651</v>
      </c>
      <c r="B235">
        <f>COUNTIF(SVDK!AC:AC,Sheet1!A235)</f>
        <v>9</v>
      </c>
      <c r="C235" s="472" t="s">
        <v>6826</v>
      </c>
      <c r="D235" t="str">
        <f t="shared" si="19"/>
        <v>DL3KT21</v>
      </c>
      <c r="E235">
        <f>COUNTIF(SVDK!AB:AB,Sheet1!D235)</f>
        <v>9</v>
      </c>
      <c r="F235">
        <f t="shared" si="22"/>
        <v>1</v>
      </c>
      <c r="G235">
        <f t="shared" si="21"/>
        <v>0</v>
      </c>
    </row>
    <row r="236" spans="1:11" x14ac:dyDescent="0.25">
      <c r="B236">
        <f>COUNTIF(SVDK!AC:AC,Sheet1!A236)</f>
        <v>0</v>
      </c>
      <c r="G236">
        <f t="shared" si="21"/>
        <v>0</v>
      </c>
    </row>
    <row r="237" spans="1:11" x14ac:dyDescent="0.25">
      <c r="G237">
        <f t="shared" si="21"/>
        <v>0</v>
      </c>
    </row>
    <row r="238" spans="1:11" x14ac:dyDescent="0.25">
      <c r="G238">
        <f t="shared" si="21"/>
        <v>0</v>
      </c>
    </row>
    <row r="239" spans="1:11" x14ac:dyDescent="0.25">
      <c r="G239">
        <f t="shared" si="21"/>
        <v>0</v>
      </c>
    </row>
    <row r="240" spans="1:11" x14ac:dyDescent="0.25">
      <c r="G240">
        <f t="shared" si="21"/>
        <v>0</v>
      </c>
    </row>
    <row r="241" spans="7:7" x14ac:dyDescent="0.25">
      <c r="G241">
        <f t="shared" si="21"/>
        <v>0</v>
      </c>
    </row>
    <row r="242" spans="7:7" x14ac:dyDescent="0.25">
      <c r="G242">
        <f t="shared" si="21"/>
        <v>0</v>
      </c>
    </row>
    <row r="243" spans="7:7" x14ac:dyDescent="0.25">
      <c r="G243">
        <f t="shared" si="21"/>
        <v>0</v>
      </c>
    </row>
    <row r="244" spans="7:7" x14ac:dyDescent="0.25">
      <c r="G244">
        <f t="shared" si="21"/>
        <v>0</v>
      </c>
    </row>
    <row r="245" spans="7:7" x14ac:dyDescent="0.25">
      <c r="G245">
        <f t="shared" si="21"/>
        <v>0</v>
      </c>
    </row>
    <row r="246" spans="7:7" x14ac:dyDescent="0.25">
      <c r="G246">
        <f t="shared" si="21"/>
        <v>0</v>
      </c>
    </row>
    <row r="247" spans="7:7" x14ac:dyDescent="0.25">
      <c r="G247">
        <f t="shared" si="21"/>
        <v>0</v>
      </c>
    </row>
    <row r="248" spans="7:7" x14ac:dyDescent="0.25">
      <c r="G248">
        <f t="shared" si="21"/>
        <v>0</v>
      </c>
    </row>
    <row r="249" spans="7:7" x14ac:dyDescent="0.25">
      <c r="G249">
        <f t="shared" si="21"/>
        <v>0</v>
      </c>
    </row>
    <row r="250" spans="7:7" x14ac:dyDescent="0.25">
      <c r="G250">
        <f t="shared" si="21"/>
        <v>0</v>
      </c>
    </row>
  </sheetData>
  <autoFilter ref="A1:F235"/>
  <sortState ref="C2:F216">
    <sortCondition ref="D2:D216"/>
  </sortState>
  <conditionalFormatting sqref="D1:D104857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16</vt:i4>
      </vt:variant>
    </vt:vector>
  </HeadingPairs>
  <TitlesOfParts>
    <vt:vector size="29" baseType="lpstr">
      <vt:lpstr>Mã</vt:lpstr>
      <vt:lpstr>DATA</vt:lpstr>
      <vt:lpstr>LICH THI</vt:lpstr>
      <vt:lpstr>Theo Ngay</vt:lpstr>
      <vt:lpstr>De</vt:lpstr>
      <vt:lpstr>BiaHS</vt:lpstr>
      <vt:lpstr>SVDK</vt:lpstr>
      <vt:lpstr>Phach</vt:lpstr>
      <vt:lpstr>Phieu1</vt:lpstr>
      <vt:lpstr>Phieu_End</vt:lpstr>
      <vt:lpstr>DS VĐ</vt:lpstr>
      <vt:lpstr>DS Viết</vt:lpstr>
      <vt:lpstr>Sheet1</vt:lpstr>
      <vt:lpstr>BiaHS!Print_Area</vt:lpstr>
      <vt:lpstr>DATA!Print_Area</vt:lpstr>
      <vt:lpstr>De!Print_Area</vt:lpstr>
      <vt:lpstr>'DS VĐ'!Print_Area</vt:lpstr>
      <vt:lpstr>'DS Viết'!Print_Area</vt:lpstr>
      <vt:lpstr>'LICH THI'!Print_Area</vt:lpstr>
      <vt:lpstr>Phach!Print_Area</vt:lpstr>
      <vt:lpstr>Phieu_End!Print_Area</vt:lpstr>
      <vt:lpstr>Phieu1!Print_Area</vt:lpstr>
      <vt:lpstr>'Theo Ngay'!Print_Area</vt:lpstr>
      <vt:lpstr>DATA!Print_Titles</vt:lpstr>
      <vt:lpstr>De!Print_Titles</vt:lpstr>
      <vt:lpstr>'DS VĐ'!Print_Titles</vt:lpstr>
      <vt:lpstr>'DS Viết'!Print_Titles</vt:lpstr>
      <vt:lpstr>'LICH THI'!Print_Titles</vt:lpstr>
      <vt:lpstr>'Theo Ngay'!Print_Titles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Tạ Thế Anh</dc:creator>
  <cp:lastModifiedBy>Windows User</cp:lastModifiedBy>
  <cp:lastPrinted>2016-04-08T01:37:14Z</cp:lastPrinted>
  <dcterms:created xsi:type="dcterms:W3CDTF">2014-05-05T08:19:03Z</dcterms:created>
  <dcterms:modified xsi:type="dcterms:W3CDTF">2016-04-08T03:15:56Z</dcterms:modified>
</cp:coreProperties>
</file>